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C:\Data\Desktop\"/>
    </mc:Choice>
  </mc:AlternateContent>
  <xr:revisionPtr revIDLastSave="0" documentId="13_ncr:1_{0311A4EF-2BA4-45EA-A57D-7A9D7922A4F4}" xr6:coauthVersionLast="47" xr6:coauthVersionMax="47" xr10:uidLastSave="{00000000-0000-0000-0000-000000000000}"/>
  <bookViews>
    <workbookView xWindow="-120" yWindow="-120" windowWidth="29040" windowHeight="15840" xr2:uid="{00000000-000D-0000-FFFF-FFFF00000000}"/>
  </bookViews>
  <sheets>
    <sheet name="Readme" sheetId="37" r:id="rId1"/>
    <sheet name="Model" sheetId="16" r:id="rId2"/>
    <sheet name="Wellpath" sheetId="1" r:id="rId3"/>
    <sheet name="Validation" sheetId="12" r:id="rId4"/>
    <sheet name="CovChart" sheetId="45" r:id="rId5"/>
    <sheet name="TOTALS" sheetId="11" r:id="rId6"/>
    <sheet name="drdp" sheetId="2" r:id="rId7"/>
    <sheet name="XCLA" sheetId="48" r:id="rId8"/>
    <sheet name="XCLH" sheetId="47" r:id="rId9"/>
    <sheet name="DRFR" sheetId="28" r:id="rId10"/>
    <sheet name="DSFS" sheetId="21" r:id="rId11"/>
    <sheet name="DSTG" sheetId="27" r:id="rId12"/>
    <sheet name="ABXY-TI1S" sheetId="35" r:id="rId13"/>
    <sheet name="ABXY-TI2S" sheetId="36" r:id="rId14"/>
    <sheet name="ABZ" sheetId="29" r:id="rId15"/>
    <sheet name="ASXY-TI1S" sheetId="30" r:id="rId16"/>
    <sheet name="ASXY-TI2S" sheetId="31" r:id="rId17"/>
    <sheet name="ASXY-TI3S" sheetId="38" r:id="rId18"/>
    <sheet name="ASZ" sheetId="32" r:id="rId19"/>
    <sheet name="MBXY-TI1S" sheetId="14" r:id="rId20"/>
    <sheet name="MBXY-TI2S" sheetId="22" r:id="rId21"/>
    <sheet name="MBZ" sheetId="23" r:id="rId22"/>
    <sheet name="MSXY-TI1S" sheetId="24" r:id="rId23"/>
    <sheet name="MSXY-TI2S" sheetId="25" r:id="rId24"/>
    <sheet name="MSXY-TI3S" sheetId="39" r:id="rId25"/>
    <sheet name="MSZ" sheetId="26" r:id="rId26"/>
    <sheet name="DEC-U" sheetId="19" r:id="rId27"/>
    <sheet name="DEC-OI" sheetId="51" r:id="rId28"/>
    <sheet name="DEC-OH" sheetId="50" r:id="rId29"/>
    <sheet name="DEC-OS" sheetId="49" r:id="rId30"/>
    <sheet name="DECR" sheetId="40" r:id="rId31"/>
    <sheet name="DBH-U" sheetId="20" r:id="rId32"/>
    <sheet name="DBH-OI" sheetId="54" r:id="rId33"/>
    <sheet name="DBH-OH" sheetId="53" r:id="rId34"/>
    <sheet name="DBH-OS" sheetId="52" r:id="rId35"/>
    <sheet name="DBHR" sheetId="41" r:id="rId36"/>
    <sheet name="AMIL" sheetId="18" r:id="rId37"/>
    <sheet name="SAGE" sheetId="10" r:id="rId38"/>
    <sheet name="XYM1" sheetId="3" r:id="rId39"/>
    <sheet name="XYM2" sheetId="7" r:id="rId40"/>
    <sheet name="XYM3E" sheetId="8" r:id="rId41"/>
    <sheet name="XYM4E" sheetId="9" r:id="rId42"/>
  </sheets>
  <definedNames>
    <definedName name="_xlnm._FilterDatabase" localSheetId="36" hidden="1">AMIL!$A$1:$W$270</definedName>
    <definedName name="_xlnm._FilterDatabase" localSheetId="33" hidden="1">'DBH-OH'!$A$1:$W$270</definedName>
    <definedName name="_xlnm._FilterDatabase" localSheetId="32" hidden="1">'DBH-OI'!$A$1:$W$270</definedName>
    <definedName name="_xlnm._FilterDatabase" localSheetId="34" hidden="1">'DBH-OS'!$A$1:$W$270</definedName>
    <definedName name="_xlnm._FilterDatabase" localSheetId="35" hidden="1">DBHR!$A$1:$W$270</definedName>
    <definedName name="_xlnm._FilterDatabase" localSheetId="31" hidden="1">'DBH-U'!$A$1:$W$270</definedName>
    <definedName name="_xlnm._FilterDatabase" localSheetId="28" hidden="1">'DEC-OH'!$A$1:$W$270</definedName>
    <definedName name="_xlnm._FilterDatabase" localSheetId="27" hidden="1">'DEC-OI'!$A$1:$W$270</definedName>
    <definedName name="_xlnm._FilterDatabase" localSheetId="29" hidden="1">'DEC-OS'!$A$1:$W$270</definedName>
    <definedName name="_xlnm._FilterDatabase" localSheetId="30" hidden="1">DECR!$A$1:$W$270</definedName>
    <definedName name="_xlnm._FilterDatabase" localSheetId="26" hidden="1">'DEC-U'!$A$1:$W$270</definedName>
    <definedName name="_xlnm._FilterDatabase" localSheetId="3" hidden="1">Validation!$A$1:$T$149</definedName>
    <definedName name="Bfield">Wellpath!$B$4</definedName>
    <definedName name="Dec">Wellpath!$C$6</definedName>
    <definedName name="Dip">Wellpath!$C$5</definedName>
    <definedName name="GField">Wellpath!$B$3</definedName>
    <definedName name="Lat">Wellpath!$C$2</definedName>
    <definedName name="VerticalInc">Wellpath!$C$10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271" i="48" l="1"/>
  <c r="E271" i="48"/>
  <c r="F270" i="48"/>
  <c r="E270" i="48"/>
  <c r="F269" i="48"/>
  <c r="E269" i="48"/>
  <c r="F268" i="48"/>
  <c r="E268" i="48"/>
  <c r="F267" i="48"/>
  <c r="E267" i="48"/>
  <c r="F266" i="48"/>
  <c r="E266" i="48"/>
  <c r="F265" i="48"/>
  <c r="E265" i="48"/>
  <c r="F264" i="48"/>
  <c r="E264" i="48"/>
  <c r="F263" i="48"/>
  <c r="E263" i="48"/>
  <c r="F262" i="48"/>
  <c r="E262" i="48"/>
  <c r="F261" i="48"/>
  <c r="E261" i="48"/>
  <c r="F260" i="48"/>
  <c r="E260" i="48"/>
  <c r="F259" i="48"/>
  <c r="E259" i="48"/>
  <c r="F258" i="48"/>
  <c r="E258" i="48"/>
  <c r="F257" i="48"/>
  <c r="E257" i="48"/>
  <c r="F256" i="48"/>
  <c r="E256" i="48"/>
  <c r="F255" i="48"/>
  <c r="E255" i="48"/>
  <c r="F254" i="48"/>
  <c r="E254" i="48"/>
  <c r="F253" i="48"/>
  <c r="E253" i="48"/>
  <c r="F252" i="48"/>
  <c r="E252" i="48"/>
  <c r="F251" i="48"/>
  <c r="E251" i="48"/>
  <c r="F250" i="48"/>
  <c r="E250" i="48"/>
  <c r="F249" i="48"/>
  <c r="E249" i="48"/>
  <c r="F248" i="48"/>
  <c r="E248" i="48"/>
  <c r="F247" i="48"/>
  <c r="E247" i="48"/>
  <c r="F246" i="48"/>
  <c r="E246" i="48"/>
  <c r="F245" i="48"/>
  <c r="E245" i="48"/>
  <c r="F244" i="48"/>
  <c r="E244" i="48"/>
  <c r="F243" i="48"/>
  <c r="E243" i="48"/>
  <c r="F242" i="48"/>
  <c r="E242" i="48"/>
  <c r="F241" i="48"/>
  <c r="E241" i="48"/>
  <c r="F240" i="48"/>
  <c r="E240" i="48"/>
  <c r="F239" i="48"/>
  <c r="E239" i="48"/>
  <c r="F238" i="48"/>
  <c r="E238" i="48"/>
  <c r="F237" i="48"/>
  <c r="E237" i="48"/>
  <c r="F236" i="48"/>
  <c r="E236" i="48"/>
  <c r="F235" i="48"/>
  <c r="E235" i="48"/>
  <c r="F234" i="48"/>
  <c r="E234" i="48"/>
  <c r="F233" i="48"/>
  <c r="E233" i="48"/>
  <c r="F232" i="48"/>
  <c r="E232" i="48"/>
  <c r="F231" i="48"/>
  <c r="E231" i="48"/>
  <c r="F230" i="48"/>
  <c r="E230" i="48"/>
  <c r="F229" i="48"/>
  <c r="E229" i="48"/>
  <c r="F228" i="48"/>
  <c r="E228" i="48"/>
  <c r="F227" i="48"/>
  <c r="E227" i="48"/>
  <c r="F226" i="48"/>
  <c r="E226" i="48"/>
  <c r="F225" i="48"/>
  <c r="E225" i="48"/>
  <c r="F224" i="48"/>
  <c r="E224" i="48"/>
  <c r="F223" i="48"/>
  <c r="E223" i="48"/>
  <c r="F222" i="48"/>
  <c r="E222" i="48"/>
  <c r="F221" i="48"/>
  <c r="E221" i="48"/>
  <c r="F220" i="48"/>
  <c r="E220" i="48"/>
  <c r="F219" i="48"/>
  <c r="E219" i="48"/>
  <c r="F218" i="48"/>
  <c r="E218" i="48"/>
  <c r="F217" i="48"/>
  <c r="E217" i="48"/>
  <c r="F216" i="48"/>
  <c r="E216" i="48"/>
  <c r="F215" i="48"/>
  <c r="E215" i="48"/>
  <c r="F214" i="48"/>
  <c r="E214" i="48"/>
  <c r="F213" i="48"/>
  <c r="E213" i="48"/>
  <c r="F212" i="48"/>
  <c r="E212" i="48"/>
  <c r="F211" i="48"/>
  <c r="E211" i="48"/>
  <c r="F210" i="48"/>
  <c r="E210" i="48"/>
  <c r="F209" i="48"/>
  <c r="E209" i="48"/>
  <c r="F208" i="48"/>
  <c r="E208" i="48"/>
  <c r="F207" i="48"/>
  <c r="E207" i="48"/>
  <c r="F206" i="48"/>
  <c r="E206" i="48"/>
  <c r="F205" i="48"/>
  <c r="E205" i="48"/>
  <c r="F204" i="48"/>
  <c r="E204" i="48"/>
  <c r="F203" i="48"/>
  <c r="E203" i="48"/>
  <c r="F202" i="48"/>
  <c r="E202" i="48"/>
  <c r="F201" i="48"/>
  <c r="E201" i="48"/>
  <c r="F200" i="48"/>
  <c r="E200" i="48"/>
  <c r="F199" i="48"/>
  <c r="E199" i="48"/>
  <c r="F198" i="48"/>
  <c r="E198" i="48"/>
  <c r="F197" i="48"/>
  <c r="E197" i="48"/>
  <c r="F196" i="48"/>
  <c r="E196" i="48"/>
  <c r="F195" i="48"/>
  <c r="E195" i="48"/>
  <c r="F194" i="48"/>
  <c r="E194" i="48"/>
  <c r="F193" i="48"/>
  <c r="E193" i="48"/>
  <c r="F192" i="48"/>
  <c r="E192" i="48"/>
  <c r="F191" i="48"/>
  <c r="E191" i="48"/>
  <c r="F190" i="48"/>
  <c r="E190" i="48"/>
  <c r="F189" i="48"/>
  <c r="E189" i="48"/>
  <c r="F188" i="48"/>
  <c r="E188" i="48"/>
  <c r="F187" i="48"/>
  <c r="E187" i="48"/>
  <c r="F186" i="48"/>
  <c r="E186" i="48"/>
  <c r="F185" i="48"/>
  <c r="E185" i="48"/>
  <c r="F184" i="48"/>
  <c r="E184" i="48"/>
  <c r="F183" i="48"/>
  <c r="E183" i="48"/>
  <c r="F182" i="48"/>
  <c r="E182" i="48"/>
  <c r="F181" i="48"/>
  <c r="E181" i="48"/>
  <c r="F180" i="48"/>
  <c r="E180" i="48"/>
  <c r="F179" i="48"/>
  <c r="E179" i="48"/>
  <c r="F178" i="48"/>
  <c r="E178" i="48"/>
  <c r="F177" i="48"/>
  <c r="E177" i="48"/>
  <c r="F176" i="48"/>
  <c r="E176" i="48"/>
  <c r="F175" i="48"/>
  <c r="E175" i="48"/>
  <c r="F174" i="48"/>
  <c r="E174" i="48"/>
  <c r="F173" i="48"/>
  <c r="E173" i="48"/>
  <c r="F172" i="48"/>
  <c r="E172" i="48"/>
  <c r="F171" i="48"/>
  <c r="E171" i="48"/>
  <c r="F170" i="48"/>
  <c r="E170" i="48"/>
  <c r="F169" i="48"/>
  <c r="E169" i="48"/>
  <c r="F168" i="48"/>
  <c r="E168" i="48"/>
  <c r="F167" i="48"/>
  <c r="E167" i="48"/>
  <c r="F166" i="48"/>
  <c r="E166" i="48"/>
  <c r="F165" i="48"/>
  <c r="E165" i="48"/>
  <c r="F164" i="48"/>
  <c r="E164" i="48"/>
  <c r="F163" i="48"/>
  <c r="E163" i="48"/>
  <c r="F162" i="48"/>
  <c r="E162" i="48"/>
  <c r="F161" i="48"/>
  <c r="E161" i="48"/>
  <c r="F160" i="48"/>
  <c r="E160" i="48"/>
  <c r="F159" i="48"/>
  <c r="E159" i="48"/>
  <c r="F158" i="48"/>
  <c r="E158" i="48"/>
  <c r="F157" i="48"/>
  <c r="E157" i="48"/>
  <c r="F156" i="48"/>
  <c r="E156" i="48"/>
  <c r="F155" i="48"/>
  <c r="E155" i="48"/>
  <c r="F154" i="48"/>
  <c r="E154" i="48"/>
  <c r="F153" i="48"/>
  <c r="E153" i="48"/>
  <c r="F152" i="48"/>
  <c r="E152" i="48"/>
  <c r="F151" i="48"/>
  <c r="E151" i="48"/>
  <c r="F150" i="48"/>
  <c r="E150" i="48"/>
  <c r="F149" i="48"/>
  <c r="E149" i="48"/>
  <c r="F148" i="48"/>
  <c r="E148" i="48"/>
  <c r="F147" i="48"/>
  <c r="E147" i="48"/>
  <c r="F146" i="48"/>
  <c r="E146" i="48"/>
  <c r="F145" i="48"/>
  <c r="E145" i="48"/>
  <c r="F144" i="48"/>
  <c r="E144" i="48"/>
  <c r="F143" i="48"/>
  <c r="E143" i="48"/>
  <c r="F142" i="48"/>
  <c r="E142" i="48"/>
  <c r="F141" i="48"/>
  <c r="E141" i="48"/>
  <c r="F140" i="48"/>
  <c r="E140" i="48"/>
  <c r="F139" i="48"/>
  <c r="E139" i="48"/>
  <c r="F138" i="48"/>
  <c r="E138" i="48"/>
  <c r="F137" i="48"/>
  <c r="E137" i="48"/>
  <c r="F136" i="48"/>
  <c r="E136" i="48"/>
  <c r="F135" i="48"/>
  <c r="E135" i="48"/>
  <c r="F134" i="48"/>
  <c r="E134" i="48"/>
  <c r="F133" i="48"/>
  <c r="E133" i="48"/>
  <c r="F132" i="48"/>
  <c r="E132" i="48"/>
  <c r="F131" i="48"/>
  <c r="E131" i="48"/>
  <c r="F130" i="48"/>
  <c r="E130" i="48"/>
  <c r="F129" i="48"/>
  <c r="E129" i="48"/>
  <c r="F128" i="48"/>
  <c r="E128" i="48"/>
  <c r="F127" i="48"/>
  <c r="E127" i="48"/>
  <c r="F126" i="48"/>
  <c r="E126" i="48"/>
  <c r="F125" i="48"/>
  <c r="E125" i="48"/>
  <c r="F124" i="48"/>
  <c r="E124" i="48"/>
  <c r="F123" i="48"/>
  <c r="E123" i="48"/>
  <c r="F122" i="48"/>
  <c r="E122" i="48"/>
  <c r="F121" i="48"/>
  <c r="E121" i="48"/>
  <c r="F120" i="48"/>
  <c r="E120" i="48"/>
  <c r="F119" i="48"/>
  <c r="E119" i="48"/>
  <c r="F118" i="48"/>
  <c r="E118" i="48"/>
  <c r="F117" i="48"/>
  <c r="E117" i="48"/>
  <c r="F116" i="48"/>
  <c r="E116" i="48"/>
  <c r="F115" i="48"/>
  <c r="E115" i="48"/>
  <c r="F114" i="48"/>
  <c r="E114" i="48"/>
  <c r="F113" i="48"/>
  <c r="E113" i="48"/>
  <c r="F112" i="48"/>
  <c r="E112" i="48"/>
  <c r="F111" i="48"/>
  <c r="E111" i="48"/>
  <c r="F110" i="48"/>
  <c r="E110" i="48"/>
  <c r="F109" i="48"/>
  <c r="E109" i="48"/>
  <c r="F108" i="48"/>
  <c r="E108" i="48"/>
  <c r="F107" i="48"/>
  <c r="E107" i="48"/>
  <c r="F106" i="48"/>
  <c r="E106" i="48"/>
  <c r="F105" i="48"/>
  <c r="E105" i="48"/>
  <c r="F104" i="48"/>
  <c r="E104" i="48"/>
  <c r="F103" i="48"/>
  <c r="E103" i="48"/>
  <c r="F102" i="48"/>
  <c r="E102" i="48"/>
  <c r="F101" i="48"/>
  <c r="E101" i="48"/>
  <c r="F100" i="48"/>
  <c r="E100" i="48"/>
  <c r="F99" i="48"/>
  <c r="E99" i="48"/>
  <c r="F98" i="48"/>
  <c r="E98" i="48"/>
  <c r="F97" i="48"/>
  <c r="E97" i="48"/>
  <c r="F96" i="48"/>
  <c r="E96" i="48"/>
  <c r="F95" i="48"/>
  <c r="E95" i="48"/>
  <c r="F94" i="48"/>
  <c r="E94" i="48"/>
  <c r="F93" i="48"/>
  <c r="E93" i="48"/>
  <c r="F92" i="48"/>
  <c r="E92" i="48"/>
  <c r="F91" i="48"/>
  <c r="E91" i="48"/>
  <c r="F90" i="48"/>
  <c r="E90" i="48"/>
  <c r="F89" i="48"/>
  <c r="E89" i="48"/>
  <c r="F88" i="48"/>
  <c r="E88" i="48"/>
  <c r="F87" i="48"/>
  <c r="E87" i="48"/>
  <c r="F86" i="48"/>
  <c r="E86" i="48"/>
  <c r="F85" i="48"/>
  <c r="E85" i="48"/>
  <c r="F84" i="48"/>
  <c r="E84" i="48"/>
  <c r="F83" i="48"/>
  <c r="E83" i="48"/>
  <c r="F82" i="48"/>
  <c r="E82" i="48"/>
  <c r="F81" i="48"/>
  <c r="E81" i="48"/>
  <c r="F80" i="48"/>
  <c r="E80" i="48"/>
  <c r="F79" i="48"/>
  <c r="E79" i="48"/>
  <c r="F78" i="48"/>
  <c r="E78" i="48"/>
  <c r="F77" i="48"/>
  <c r="E77" i="48"/>
  <c r="F76" i="48"/>
  <c r="E76" i="48"/>
  <c r="F75" i="48"/>
  <c r="E75" i="48"/>
  <c r="F74" i="48"/>
  <c r="E74" i="48"/>
  <c r="F73" i="48"/>
  <c r="E73" i="48"/>
  <c r="F72" i="48"/>
  <c r="E72" i="48"/>
  <c r="F71" i="48"/>
  <c r="E71" i="48"/>
  <c r="F70" i="48"/>
  <c r="E70" i="48"/>
  <c r="F69" i="48"/>
  <c r="E69" i="48"/>
  <c r="F68" i="48"/>
  <c r="E68" i="48"/>
  <c r="F67" i="48"/>
  <c r="E67" i="48"/>
  <c r="F66" i="48"/>
  <c r="E66" i="48"/>
  <c r="F65" i="48"/>
  <c r="E65" i="48"/>
  <c r="F64" i="48"/>
  <c r="E64" i="48"/>
  <c r="F63" i="48"/>
  <c r="E63" i="48"/>
  <c r="F62" i="48"/>
  <c r="E62" i="48"/>
  <c r="F61" i="48"/>
  <c r="E61" i="48"/>
  <c r="F60" i="48"/>
  <c r="E60" i="48"/>
  <c r="F59" i="48"/>
  <c r="E59" i="48"/>
  <c r="F58" i="48"/>
  <c r="E58" i="48"/>
  <c r="F57" i="48"/>
  <c r="E57" i="48"/>
  <c r="F56" i="48"/>
  <c r="E56" i="48"/>
  <c r="F55" i="48"/>
  <c r="E55" i="48"/>
  <c r="F54" i="48"/>
  <c r="E54" i="48"/>
  <c r="F53" i="48"/>
  <c r="E53" i="48"/>
  <c r="F52" i="48"/>
  <c r="E52" i="48"/>
  <c r="F51" i="48"/>
  <c r="E51" i="48"/>
  <c r="F50" i="48"/>
  <c r="E50" i="48"/>
  <c r="F49" i="48"/>
  <c r="E49" i="48"/>
  <c r="F48" i="48"/>
  <c r="E48" i="48"/>
  <c r="F47" i="48"/>
  <c r="E47" i="48"/>
  <c r="F46" i="48"/>
  <c r="E46" i="48"/>
  <c r="F45" i="48"/>
  <c r="E45" i="48"/>
  <c r="F44" i="48"/>
  <c r="E44" i="48"/>
  <c r="F43" i="48"/>
  <c r="E43" i="48"/>
  <c r="F42" i="48"/>
  <c r="E42" i="48"/>
  <c r="F41" i="48"/>
  <c r="E41" i="48"/>
  <c r="F40" i="48"/>
  <c r="E40" i="48"/>
  <c r="F39" i="48"/>
  <c r="E39" i="48"/>
  <c r="F38" i="48"/>
  <c r="E38" i="48"/>
  <c r="F37" i="48"/>
  <c r="E37" i="48"/>
  <c r="F36" i="48"/>
  <c r="E36" i="48"/>
  <c r="F35" i="48"/>
  <c r="E35" i="48"/>
  <c r="F34" i="48"/>
  <c r="E34" i="48"/>
  <c r="F33" i="48"/>
  <c r="E33" i="48"/>
  <c r="F32" i="48"/>
  <c r="E32" i="48"/>
  <c r="F31" i="48"/>
  <c r="E31" i="48"/>
  <c r="F30" i="48"/>
  <c r="E30" i="48"/>
  <c r="F29" i="48"/>
  <c r="E29" i="48"/>
  <c r="F28" i="48"/>
  <c r="E28" i="48"/>
  <c r="F27" i="48"/>
  <c r="E27" i="48"/>
  <c r="F26" i="48"/>
  <c r="E26" i="48"/>
  <c r="F25" i="48"/>
  <c r="E25" i="48"/>
  <c r="F24" i="48"/>
  <c r="E24" i="48"/>
  <c r="F23" i="48"/>
  <c r="E23" i="48"/>
  <c r="F22" i="48"/>
  <c r="E22" i="48"/>
  <c r="F21" i="48"/>
  <c r="E21" i="48"/>
  <c r="F20" i="48"/>
  <c r="E20" i="48"/>
  <c r="F19" i="48"/>
  <c r="E19" i="48"/>
  <c r="F18" i="48"/>
  <c r="E18" i="48"/>
  <c r="F17" i="48"/>
  <c r="E17" i="48"/>
  <c r="F16" i="48"/>
  <c r="E16" i="48"/>
  <c r="F15" i="48"/>
  <c r="E15" i="48"/>
  <c r="F14" i="48"/>
  <c r="E14" i="48"/>
  <c r="F13" i="48"/>
  <c r="E13" i="48"/>
  <c r="F12" i="48"/>
  <c r="E12" i="48"/>
  <c r="F11" i="48"/>
  <c r="E11" i="48"/>
  <c r="F10" i="48"/>
  <c r="E10" i="48"/>
  <c r="F9" i="48"/>
  <c r="E9" i="48"/>
  <c r="F8" i="48"/>
  <c r="E8" i="48"/>
  <c r="F7" i="48"/>
  <c r="E7" i="48"/>
  <c r="F6" i="48"/>
  <c r="E6" i="48"/>
  <c r="F5" i="48"/>
  <c r="E5" i="48"/>
  <c r="F4" i="48"/>
  <c r="E4" i="48"/>
  <c r="W36" i="16"/>
  <c r="W35" i="16"/>
  <c r="W34" i="16"/>
  <c r="W33" i="16"/>
  <c r="W32" i="16"/>
  <c r="W31" i="16"/>
  <c r="W30" i="16"/>
  <c r="W29" i="16"/>
  <c r="W28" i="16"/>
  <c r="W27" i="16"/>
  <c r="W26" i="16"/>
  <c r="W25" i="16"/>
  <c r="W24" i="16"/>
  <c r="W23" i="16"/>
  <c r="W22" i="16"/>
  <c r="W21" i="16"/>
  <c r="W20" i="16"/>
  <c r="W19" i="16"/>
  <c r="W18" i="16"/>
  <c r="W17" i="16"/>
  <c r="W16" i="16"/>
  <c r="W15" i="16"/>
  <c r="W14" i="16"/>
  <c r="W13" i="16"/>
  <c r="W12" i="16"/>
  <c r="W11" i="16"/>
  <c r="W10" i="16"/>
  <c r="W9" i="16"/>
  <c r="W8" i="16"/>
  <c r="W7" i="16"/>
  <c r="W6" i="16"/>
  <c r="W5" i="16"/>
  <c r="W4" i="16"/>
  <c r="C271" i="9" l="1"/>
  <c r="C270" i="9"/>
  <c r="C269" i="9"/>
  <c r="C268" i="9"/>
  <c r="C267" i="9"/>
  <c r="C266" i="9"/>
  <c r="C265" i="9"/>
  <c r="C264" i="9"/>
  <c r="C263" i="9"/>
  <c r="C262" i="9"/>
  <c r="C261" i="9"/>
  <c r="C260" i="9"/>
  <c r="C259" i="9"/>
  <c r="C258" i="9"/>
  <c r="C257" i="9"/>
  <c r="C256" i="9"/>
  <c r="C255" i="9"/>
  <c r="C254" i="9"/>
  <c r="C253" i="9"/>
  <c r="C252" i="9"/>
  <c r="C251" i="9"/>
  <c r="C250" i="9"/>
  <c r="C249" i="9"/>
  <c r="C248" i="9"/>
  <c r="C247" i="9"/>
  <c r="C246" i="9"/>
  <c r="C245" i="9"/>
  <c r="C244" i="9"/>
  <c r="C243" i="9"/>
  <c r="C242" i="9"/>
  <c r="C241" i="9"/>
  <c r="C240" i="9"/>
  <c r="C239" i="9"/>
  <c r="C238" i="9"/>
  <c r="C237" i="9"/>
  <c r="C236" i="9"/>
  <c r="C235" i="9"/>
  <c r="C234" i="9"/>
  <c r="C233" i="9"/>
  <c r="C232" i="9"/>
  <c r="C231" i="9"/>
  <c r="C230" i="9"/>
  <c r="C229" i="9"/>
  <c r="C228" i="9"/>
  <c r="C227" i="9"/>
  <c r="C226" i="9"/>
  <c r="C225" i="9"/>
  <c r="C224" i="9"/>
  <c r="C223" i="9"/>
  <c r="C222" i="9"/>
  <c r="C221" i="9"/>
  <c r="C220" i="9"/>
  <c r="C219" i="9"/>
  <c r="C218" i="9"/>
  <c r="C217" i="9"/>
  <c r="C216" i="9"/>
  <c r="C215" i="9"/>
  <c r="C214" i="9"/>
  <c r="C213" i="9"/>
  <c r="C212" i="9"/>
  <c r="C211" i="9"/>
  <c r="C210" i="9"/>
  <c r="C209" i="9"/>
  <c r="C208" i="9"/>
  <c r="C207" i="9"/>
  <c r="C206" i="9"/>
  <c r="C205" i="9"/>
  <c r="C204" i="9"/>
  <c r="C203" i="9"/>
  <c r="C202" i="9"/>
  <c r="C201" i="9"/>
  <c r="C200" i="9"/>
  <c r="C199" i="9"/>
  <c r="C198" i="9"/>
  <c r="C197" i="9"/>
  <c r="C196" i="9"/>
  <c r="C195" i="9"/>
  <c r="C194" i="9"/>
  <c r="C193" i="9"/>
  <c r="C192" i="9"/>
  <c r="C191" i="9"/>
  <c r="C190" i="9"/>
  <c r="C189" i="9"/>
  <c r="C188" i="9"/>
  <c r="C187" i="9"/>
  <c r="C186" i="9"/>
  <c r="C185" i="9"/>
  <c r="C184" i="9"/>
  <c r="C183" i="9"/>
  <c r="C182" i="9"/>
  <c r="C181" i="9"/>
  <c r="C180" i="9"/>
  <c r="C179" i="9"/>
  <c r="C178" i="9"/>
  <c r="C177" i="9"/>
  <c r="C176" i="9"/>
  <c r="C175" i="9"/>
  <c r="C174" i="9"/>
  <c r="C173" i="9"/>
  <c r="C172" i="9"/>
  <c r="C171" i="9"/>
  <c r="C170" i="9"/>
  <c r="C169" i="9"/>
  <c r="C168" i="9"/>
  <c r="C167" i="9"/>
  <c r="C166" i="9"/>
  <c r="C165" i="9"/>
  <c r="C164" i="9"/>
  <c r="C163" i="9"/>
  <c r="C162" i="9"/>
  <c r="C161" i="9"/>
  <c r="C160" i="9"/>
  <c r="C159" i="9"/>
  <c r="C158" i="9"/>
  <c r="C157" i="9"/>
  <c r="C156" i="9"/>
  <c r="C155" i="9"/>
  <c r="C154" i="9"/>
  <c r="C153" i="9"/>
  <c r="C152" i="9"/>
  <c r="C151" i="9"/>
  <c r="C150" i="9"/>
  <c r="C149" i="9"/>
  <c r="C148" i="9"/>
  <c r="C147" i="9"/>
  <c r="C146" i="9"/>
  <c r="C10" i="1" l="1"/>
  <c r="C7" i="1"/>
  <c r="C6" i="1"/>
  <c r="C5" i="1"/>
  <c r="C2" i="1"/>
  <c r="D266" i="9" l="1"/>
  <c r="D258" i="9"/>
  <c r="D250" i="9"/>
  <c r="D242" i="9"/>
  <c r="D234" i="9"/>
  <c r="D226" i="9"/>
  <c r="D218" i="9"/>
  <c r="D210" i="9"/>
  <c r="D202" i="9"/>
  <c r="D194" i="9"/>
  <c r="D186" i="9"/>
  <c r="D178" i="9"/>
  <c r="D170" i="9"/>
  <c r="D162" i="9"/>
  <c r="D154" i="9"/>
  <c r="D146" i="9"/>
  <c r="D265" i="9"/>
  <c r="D257" i="9"/>
  <c r="D249" i="9"/>
  <c r="D241" i="9"/>
  <c r="D233" i="9"/>
  <c r="D225" i="9"/>
  <c r="D217" i="9"/>
  <c r="D209" i="9"/>
  <c r="D201" i="9"/>
  <c r="D193" i="9"/>
  <c r="D185" i="9"/>
  <c r="D177" i="9"/>
  <c r="D169" i="9"/>
  <c r="D161" i="9"/>
  <c r="D153" i="9"/>
  <c r="D145" i="9"/>
  <c r="D264" i="9"/>
  <c r="D256" i="9"/>
  <c r="D248" i="9"/>
  <c r="D240" i="9"/>
  <c r="D232" i="9"/>
  <c r="D224" i="9"/>
  <c r="D216" i="9"/>
  <c r="D208" i="9"/>
  <c r="D200" i="9"/>
  <c r="D192" i="9"/>
  <c r="D184" i="9"/>
  <c r="D176" i="9"/>
  <c r="D168" i="9"/>
  <c r="D160" i="9"/>
  <c r="D152" i="9"/>
  <c r="D271" i="9"/>
  <c r="D263" i="9"/>
  <c r="D255" i="9"/>
  <c r="D247" i="9"/>
  <c r="D239" i="9"/>
  <c r="D231" i="9"/>
  <c r="D223" i="9"/>
  <c r="D215" i="9"/>
  <c r="D207" i="9"/>
  <c r="D199" i="9"/>
  <c r="D191" i="9"/>
  <c r="D183" i="9"/>
  <c r="D175" i="9"/>
  <c r="D167" i="9"/>
  <c r="D159" i="9"/>
  <c r="D151" i="9"/>
  <c r="D270" i="9"/>
  <c r="D262" i="9"/>
  <c r="D254" i="9"/>
  <c r="D246" i="9"/>
  <c r="D238" i="9"/>
  <c r="D230" i="9"/>
  <c r="D222" i="9"/>
  <c r="D214" i="9"/>
  <c r="D206" i="9"/>
  <c r="D198" i="9"/>
  <c r="D190" i="9"/>
  <c r="D182" i="9"/>
  <c r="D174" i="9"/>
  <c r="D166" i="9"/>
  <c r="D158" i="9"/>
  <c r="D150" i="9"/>
  <c r="D269" i="9"/>
  <c r="D261" i="9"/>
  <c r="D253" i="9"/>
  <c r="D245" i="9"/>
  <c r="D237" i="9"/>
  <c r="D229" i="9"/>
  <c r="D221" i="9"/>
  <c r="D213" i="9"/>
  <c r="D205" i="9"/>
  <c r="D197" i="9"/>
  <c r="D189" i="9"/>
  <c r="D181" i="9"/>
  <c r="D173" i="9"/>
  <c r="D165" i="9"/>
  <c r="D157" i="9"/>
  <c r="D149" i="9"/>
  <c r="D268" i="9"/>
  <c r="D260" i="9"/>
  <c r="D252" i="9"/>
  <c r="D244" i="9"/>
  <c r="D236" i="9"/>
  <c r="D228" i="9"/>
  <c r="D220" i="9"/>
  <c r="D212" i="9"/>
  <c r="D204" i="9"/>
  <c r="D196" i="9"/>
  <c r="D188" i="9"/>
  <c r="D180" i="9"/>
  <c r="D172" i="9"/>
  <c r="D164" i="9"/>
  <c r="D156" i="9"/>
  <c r="D148" i="9"/>
  <c r="D267" i="9"/>
  <c r="D259" i="9"/>
  <c r="D251" i="9"/>
  <c r="D243" i="9"/>
  <c r="D235" i="9"/>
  <c r="D227" i="9"/>
  <c r="D219" i="9"/>
  <c r="D211" i="9"/>
  <c r="D203" i="9"/>
  <c r="D195" i="9"/>
  <c r="D187" i="9"/>
  <c r="D179" i="9"/>
  <c r="D171" i="9"/>
  <c r="D163" i="9"/>
  <c r="D155" i="9"/>
  <c r="D147" i="9"/>
  <c r="D271" i="54"/>
  <c r="A271" i="54"/>
  <c r="D270" i="54"/>
  <c r="A270" i="54"/>
  <c r="D269" i="54"/>
  <c r="A269" i="54"/>
  <c r="D268" i="54"/>
  <c r="A268" i="54"/>
  <c r="D267" i="54"/>
  <c r="A267" i="54"/>
  <c r="D266" i="54"/>
  <c r="A266" i="54"/>
  <c r="D265" i="54"/>
  <c r="A265" i="54"/>
  <c r="D264" i="54"/>
  <c r="A264" i="54"/>
  <c r="D263" i="54"/>
  <c r="A263" i="54"/>
  <c r="D262" i="54"/>
  <c r="A262" i="54"/>
  <c r="D261" i="54"/>
  <c r="A261" i="54"/>
  <c r="D260" i="54"/>
  <c r="A260" i="54"/>
  <c r="D259" i="54"/>
  <c r="A259" i="54"/>
  <c r="D258" i="54"/>
  <c r="A258" i="54"/>
  <c r="D257" i="54"/>
  <c r="A257" i="54"/>
  <c r="D256" i="54"/>
  <c r="A256" i="54"/>
  <c r="D255" i="54"/>
  <c r="A255" i="54"/>
  <c r="D254" i="54"/>
  <c r="A254" i="54"/>
  <c r="D253" i="54"/>
  <c r="A253" i="54"/>
  <c r="D252" i="54"/>
  <c r="A252" i="54"/>
  <c r="D251" i="54"/>
  <c r="A251" i="54"/>
  <c r="D250" i="54"/>
  <c r="A250" i="54"/>
  <c r="D249" i="54"/>
  <c r="A249" i="54"/>
  <c r="D248" i="54"/>
  <c r="A248" i="54"/>
  <c r="D247" i="54"/>
  <c r="A247" i="54"/>
  <c r="D246" i="54"/>
  <c r="A246" i="54"/>
  <c r="D245" i="54"/>
  <c r="A245" i="54"/>
  <c r="D244" i="54"/>
  <c r="A244" i="54"/>
  <c r="D243" i="54"/>
  <c r="A243" i="54"/>
  <c r="D242" i="54"/>
  <c r="A242" i="54"/>
  <c r="D241" i="54"/>
  <c r="A241" i="54"/>
  <c r="D240" i="54"/>
  <c r="A240" i="54"/>
  <c r="D239" i="54"/>
  <c r="A239" i="54"/>
  <c r="D238" i="54"/>
  <c r="A238" i="54"/>
  <c r="D237" i="54"/>
  <c r="A237" i="54"/>
  <c r="D236" i="54"/>
  <c r="A236" i="54"/>
  <c r="D235" i="54"/>
  <c r="A235" i="54"/>
  <c r="D234" i="54"/>
  <c r="A234" i="54"/>
  <c r="D233" i="54"/>
  <c r="A233" i="54"/>
  <c r="D232" i="54"/>
  <c r="A232" i="54"/>
  <c r="D231" i="54"/>
  <c r="A231" i="54"/>
  <c r="D230" i="54"/>
  <c r="A230" i="54"/>
  <c r="D229" i="54"/>
  <c r="A229" i="54"/>
  <c r="D228" i="54"/>
  <c r="A228" i="54"/>
  <c r="D227" i="54"/>
  <c r="A227" i="54"/>
  <c r="D226" i="54"/>
  <c r="A226" i="54"/>
  <c r="D225" i="54"/>
  <c r="A225" i="54"/>
  <c r="D224" i="54"/>
  <c r="A224" i="54"/>
  <c r="D223" i="54"/>
  <c r="A223" i="54"/>
  <c r="D222" i="54"/>
  <c r="A222" i="54"/>
  <c r="D221" i="54"/>
  <c r="A221" i="54"/>
  <c r="D220" i="54"/>
  <c r="A220" i="54"/>
  <c r="D219" i="54"/>
  <c r="A219" i="54"/>
  <c r="D218" i="54"/>
  <c r="A218" i="54"/>
  <c r="D217" i="54"/>
  <c r="A217" i="54"/>
  <c r="D216" i="54"/>
  <c r="A216" i="54"/>
  <c r="D215" i="54"/>
  <c r="A215" i="54"/>
  <c r="D214" i="54"/>
  <c r="A214" i="54"/>
  <c r="D213" i="54"/>
  <c r="A213" i="54"/>
  <c r="D212" i="54"/>
  <c r="A212" i="54"/>
  <c r="D211" i="54"/>
  <c r="A211" i="54"/>
  <c r="D210" i="54"/>
  <c r="A210" i="54"/>
  <c r="D209" i="54"/>
  <c r="A209" i="54"/>
  <c r="D208" i="54"/>
  <c r="A208" i="54"/>
  <c r="D207" i="54"/>
  <c r="A207" i="54"/>
  <c r="D206" i="54"/>
  <c r="A206" i="54"/>
  <c r="D205" i="54"/>
  <c r="A205" i="54"/>
  <c r="D204" i="54"/>
  <c r="A204" i="54"/>
  <c r="D203" i="54"/>
  <c r="A203" i="54"/>
  <c r="D202" i="54"/>
  <c r="A202" i="54"/>
  <c r="D201" i="54"/>
  <c r="A201" i="54"/>
  <c r="D200" i="54"/>
  <c r="A200" i="54"/>
  <c r="D199" i="54"/>
  <c r="A199" i="54"/>
  <c r="D198" i="54"/>
  <c r="A198" i="54"/>
  <c r="D197" i="54"/>
  <c r="A197" i="54"/>
  <c r="D196" i="54"/>
  <c r="A196" i="54"/>
  <c r="D195" i="54"/>
  <c r="A195" i="54"/>
  <c r="D194" i="54"/>
  <c r="A194" i="54"/>
  <c r="D193" i="54"/>
  <c r="A193" i="54"/>
  <c r="D192" i="54"/>
  <c r="A192" i="54"/>
  <c r="D191" i="54"/>
  <c r="A191" i="54"/>
  <c r="D190" i="54"/>
  <c r="A190" i="54"/>
  <c r="D189" i="54"/>
  <c r="A189" i="54"/>
  <c r="D188" i="54"/>
  <c r="A188" i="54"/>
  <c r="D187" i="54"/>
  <c r="A187" i="54"/>
  <c r="D186" i="54"/>
  <c r="A186" i="54"/>
  <c r="D185" i="54"/>
  <c r="A185" i="54"/>
  <c r="D184" i="54"/>
  <c r="A184" i="54"/>
  <c r="D183" i="54"/>
  <c r="A183" i="54"/>
  <c r="D182" i="54"/>
  <c r="A182" i="54"/>
  <c r="D181" i="54"/>
  <c r="A181" i="54"/>
  <c r="D180" i="54"/>
  <c r="A180" i="54"/>
  <c r="D179" i="54"/>
  <c r="A179" i="54"/>
  <c r="D178" i="54"/>
  <c r="A178" i="54"/>
  <c r="D177" i="54"/>
  <c r="A177" i="54"/>
  <c r="D176" i="54"/>
  <c r="A176" i="54"/>
  <c r="D175" i="54"/>
  <c r="A175" i="54"/>
  <c r="D174" i="54"/>
  <c r="A174" i="54"/>
  <c r="D173" i="54"/>
  <c r="A173" i="54"/>
  <c r="D172" i="54"/>
  <c r="A172" i="54"/>
  <c r="D171" i="54"/>
  <c r="A171" i="54"/>
  <c r="D170" i="54"/>
  <c r="A170" i="54"/>
  <c r="D169" i="54"/>
  <c r="A169" i="54"/>
  <c r="D168" i="54"/>
  <c r="A168" i="54"/>
  <c r="D167" i="54"/>
  <c r="A167" i="54"/>
  <c r="D166" i="54"/>
  <c r="A166" i="54"/>
  <c r="D165" i="54"/>
  <c r="A165" i="54"/>
  <c r="D164" i="54"/>
  <c r="A164" i="54"/>
  <c r="D163" i="54"/>
  <c r="A163" i="54"/>
  <c r="D162" i="54"/>
  <c r="A162" i="54"/>
  <c r="D161" i="54"/>
  <c r="A161" i="54"/>
  <c r="D160" i="54"/>
  <c r="A160" i="54"/>
  <c r="D159" i="54"/>
  <c r="A159" i="54"/>
  <c r="D158" i="54"/>
  <c r="A158" i="54"/>
  <c r="D157" i="54"/>
  <c r="A157" i="54"/>
  <c r="D156" i="54"/>
  <c r="A156" i="54"/>
  <c r="D155" i="54"/>
  <c r="A155" i="54"/>
  <c r="D154" i="54"/>
  <c r="A154" i="54"/>
  <c r="D153" i="54"/>
  <c r="A153" i="54"/>
  <c r="D152" i="54"/>
  <c r="A152" i="54"/>
  <c r="D151" i="54"/>
  <c r="A151" i="54"/>
  <c r="D150" i="54"/>
  <c r="A150" i="54"/>
  <c r="D149" i="54"/>
  <c r="A149" i="54"/>
  <c r="D148" i="54"/>
  <c r="A148" i="54"/>
  <c r="D147" i="54"/>
  <c r="A147" i="54"/>
  <c r="D146" i="54"/>
  <c r="A146" i="54"/>
  <c r="D145" i="54"/>
  <c r="A145" i="54"/>
  <c r="D144" i="54"/>
  <c r="A144" i="54"/>
  <c r="D143" i="54"/>
  <c r="A143" i="54"/>
  <c r="D142" i="54"/>
  <c r="A142" i="54"/>
  <c r="D141" i="54"/>
  <c r="A141" i="54"/>
  <c r="D140" i="54"/>
  <c r="A140" i="54"/>
  <c r="D139" i="54"/>
  <c r="A139" i="54"/>
  <c r="D138" i="54"/>
  <c r="A138" i="54"/>
  <c r="D137" i="54"/>
  <c r="A137" i="54"/>
  <c r="D136" i="54"/>
  <c r="A136" i="54"/>
  <c r="D135" i="54"/>
  <c r="A135" i="54"/>
  <c r="D134" i="54"/>
  <c r="A134" i="54"/>
  <c r="D133" i="54"/>
  <c r="A133" i="54"/>
  <c r="D132" i="54"/>
  <c r="A132" i="54"/>
  <c r="D131" i="54"/>
  <c r="A131" i="54"/>
  <c r="D130" i="54"/>
  <c r="A130" i="54"/>
  <c r="D129" i="54"/>
  <c r="A129" i="54"/>
  <c r="D128" i="54"/>
  <c r="A128" i="54"/>
  <c r="D127" i="54"/>
  <c r="A127" i="54"/>
  <c r="D126" i="54"/>
  <c r="A126" i="54"/>
  <c r="D125" i="54"/>
  <c r="A125" i="54"/>
  <c r="D124" i="54"/>
  <c r="A124" i="54"/>
  <c r="D123" i="54"/>
  <c r="A123" i="54"/>
  <c r="D122" i="54"/>
  <c r="A122" i="54"/>
  <c r="D121" i="54"/>
  <c r="A121" i="54"/>
  <c r="D120" i="54"/>
  <c r="A120" i="54"/>
  <c r="D119" i="54"/>
  <c r="A119" i="54"/>
  <c r="D118" i="54"/>
  <c r="A118" i="54"/>
  <c r="D117" i="54"/>
  <c r="A117" i="54"/>
  <c r="D116" i="54"/>
  <c r="A116" i="54"/>
  <c r="D115" i="54"/>
  <c r="A115" i="54"/>
  <c r="D114" i="54"/>
  <c r="A114" i="54"/>
  <c r="D113" i="54"/>
  <c r="A113" i="54"/>
  <c r="D112" i="54"/>
  <c r="A112" i="54"/>
  <c r="D111" i="54"/>
  <c r="A111" i="54"/>
  <c r="D110" i="54"/>
  <c r="A110" i="54"/>
  <c r="D109" i="54"/>
  <c r="A109" i="54"/>
  <c r="D108" i="54"/>
  <c r="A108" i="54"/>
  <c r="D107" i="54"/>
  <c r="A107" i="54"/>
  <c r="D106" i="54"/>
  <c r="A106" i="54"/>
  <c r="D105" i="54"/>
  <c r="A105" i="54"/>
  <c r="D104" i="54"/>
  <c r="A104" i="54"/>
  <c r="D103" i="54"/>
  <c r="A103" i="54"/>
  <c r="D102" i="54"/>
  <c r="A102" i="54"/>
  <c r="D101" i="54"/>
  <c r="A101" i="54"/>
  <c r="D100" i="54"/>
  <c r="A100" i="54"/>
  <c r="D99" i="54"/>
  <c r="A99" i="54"/>
  <c r="D98" i="54"/>
  <c r="A98" i="54"/>
  <c r="D97" i="54"/>
  <c r="A97" i="54"/>
  <c r="D96" i="54"/>
  <c r="A96" i="54"/>
  <c r="D95" i="54"/>
  <c r="A95" i="54"/>
  <c r="D94" i="54"/>
  <c r="A94" i="54"/>
  <c r="D93" i="54"/>
  <c r="A93" i="54"/>
  <c r="D92" i="54"/>
  <c r="A92" i="54"/>
  <c r="D91" i="54"/>
  <c r="A91" i="54"/>
  <c r="D90" i="54"/>
  <c r="A90" i="54"/>
  <c r="D89" i="54"/>
  <c r="A89" i="54"/>
  <c r="D88" i="54"/>
  <c r="A88" i="54"/>
  <c r="D87" i="54"/>
  <c r="A87" i="54"/>
  <c r="D86" i="54"/>
  <c r="A86" i="54"/>
  <c r="D85" i="54"/>
  <c r="A85" i="54"/>
  <c r="D84" i="54"/>
  <c r="A84" i="54"/>
  <c r="D83" i="54"/>
  <c r="A83" i="54"/>
  <c r="D82" i="54"/>
  <c r="A82" i="54"/>
  <c r="D81" i="54"/>
  <c r="A81" i="54"/>
  <c r="D80" i="54"/>
  <c r="A80" i="54"/>
  <c r="D79" i="54"/>
  <c r="A79" i="54"/>
  <c r="D78" i="54"/>
  <c r="A78" i="54"/>
  <c r="D77" i="54"/>
  <c r="A77" i="54"/>
  <c r="D76" i="54"/>
  <c r="A76" i="54"/>
  <c r="D75" i="54"/>
  <c r="A75" i="54"/>
  <c r="D74" i="54"/>
  <c r="A74" i="54"/>
  <c r="D73" i="54"/>
  <c r="A73" i="54"/>
  <c r="D72" i="54"/>
  <c r="A72" i="54"/>
  <c r="D71" i="54"/>
  <c r="A71" i="54"/>
  <c r="D70" i="54"/>
  <c r="A70" i="54"/>
  <c r="D69" i="54"/>
  <c r="A69" i="54"/>
  <c r="D68" i="54"/>
  <c r="A68" i="54"/>
  <c r="D67" i="54"/>
  <c r="A67" i="54"/>
  <c r="D66" i="54"/>
  <c r="A66" i="54"/>
  <c r="D65" i="54"/>
  <c r="A65" i="54"/>
  <c r="D64" i="54"/>
  <c r="A64" i="54"/>
  <c r="D63" i="54"/>
  <c r="A63" i="54"/>
  <c r="D62" i="54"/>
  <c r="A62" i="54"/>
  <c r="D61" i="54"/>
  <c r="A61" i="54"/>
  <c r="D60" i="54"/>
  <c r="A60" i="54"/>
  <c r="D59" i="54"/>
  <c r="A59" i="54"/>
  <c r="D58" i="54"/>
  <c r="A58" i="54"/>
  <c r="D57" i="54"/>
  <c r="A57" i="54"/>
  <c r="D56" i="54"/>
  <c r="A56" i="54"/>
  <c r="D55" i="54"/>
  <c r="A55" i="54"/>
  <c r="D54" i="54"/>
  <c r="A54" i="54"/>
  <c r="D53" i="54"/>
  <c r="A53" i="54"/>
  <c r="D52" i="54"/>
  <c r="A52" i="54"/>
  <c r="D51" i="54"/>
  <c r="A51" i="54"/>
  <c r="D50" i="54"/>
  <c r="A50" i="54"/>
  <c r="D49" i="54"/>
  <c r="A49" i="54"/>
  <c r="D48" i="54"/>
  <c r="A48" i="54"/>
  <c r="D47" i="54"/>
  <c r="A47" i="54"/>
  <c r="D46" i="54"/>
  <c r="A46" i="54"/>
  <c r="D45" i="54"/>
  <c r="A45" i="54"/>
  <c r="D44" i="54"/>
  <c r="A44" i="54"/>
  <c r="D43" i="54"/>
  <c r="A43" i="54"/>
  <c r="D42" i="54"/>
  <c r="A42" i="54"/>
  <c r="D41" i="54"/>
  <c r="A41" i="54"/>
  <c r="D40" i="54"/>
  <c r="A40" i="54"/>
  <c r="D39" i="54"/>
  <c r="A39" i="54"/>
  <c r="D38" i="54"/>
  <c r="A38" i="54"/>
  <c r="D37" i="54"/>
  <c r="A37" i="54"/>
  <c r="D36" i="54"/>
  <c r="A36" i="54"/>
  <c r="D35" i="54"/>
  <c r="A35" i="54"/>
  <c r="D34" i="54"/>
  <c r="A34" i="54"/>
  <c r="D33" i="54"/>
  <c r="A33" i="54"/>
  <c r="D32" i="54"/>
  <c r="A32" i="54"/>
  <c r="D31" i="54"/>
  <c r="A31" i="54"/>
  <c r="D30" i="54"/>
  <c r="A30" i="54"/>
  <c r="D29" i="54"/>
  <c r="A29" i="54"/>
  <c r="D28" i="54"/>
  <c r="A28" i="54"/>
  <c r="D27" i="54"/>
  <c r="A27" i="54"/>
  <c r="D26" i="54"/>
  <c r="A26" i="54"/>
  <c r="D25" i="54"/>
  <c r="A25" i="54"/>
  <c r="D24" i="54"/>
  <c r="A24" i="54"/>
  <c r="D23" i="54"/>
  <c r="A23" i="54"/>
  <c r="D22" i="54"/>
  <c r="A22" i="54"/>
  <c r="D21" i="54"/>
  <c r="A21" i="54"/>
  <c r="D20" i="54"/>
  <c r="A20" i="54"/>
  <c r="D19" i="54"/>
  <c r="A19" i="54"/>
  <c r="D18" i="54"/>
  <c r="A18" i="54"/>
  <c r="D17" i="54"/>
  <c r="A17" i="54"/>
  <c r="D16" i="54"/>
  <c r="A16" i="54"/>
  <c r="D15" i="54"/>
  <c r="A15" i="54"/>
  <c r="D14" i="54"/>
  <c r="A14" i="54"/>
  <c r="D13" i="54"/>
  <c r="A13" i="54"/>
  <c r="D12" i="54"/>
  <c r="A12" i="54"/>
  <c r="D11" i="54"/>
  <c r="A11" i="54"/>
  <c r="D10" i="54"/>
  <c r="A10" i="54"/>
  <c r="D9" i="54"/>
  <c r="A9" i="54"/>
  <c r="D8" i="54"/>
  <c r="A8" i="54"/>
  <c r="D7" i="54"/>
  <c r="A7" i="54"/>
  <c r="D6" i="54"/>
  <c r="A6" i="54"/>
  <c r="Q5" i="54"/>
  <c r="M5" i="54"/>
  <c r="U5" i="54" s="1"/>
  <c r="L5" i="54"/>
  <c r="T5" i="54" s="1"/>
  <c r="D5" i="54"/>
  <c r="A5" i="54"/>
  <c r="D4" i="54"/>
  <c r="A4" i="54"/>
  <c r="D3" i="54"/>
  <c r="A3" i="54"/>
  <c r="D271" i="53"/>
  <c r="A271" i="53"/>
  <c r="D270" i="53"/>
  <c r="A270" i="53"/>
  <c r="D269" i="53"/>
  <c r="A269" i="53"/>
  <c r="D268" i="53"/>
  <c r="A268" i="53"/>
  <c r="D267" i="53"/>
  <c r="A267" i="53"/>
  <c r="D266" i="53"/>
  <c r="A266" i="53"/>
  <c r="D265" i="53"/>
  <c r="A265" i="53"/>
  <c r="D264" i="53"/>
  <c r="A264" i="53"/>
  <c r="D263" i="53"/>
  <c r="A263" i="53"/>
  <c r="D262" i="53"/>
  <c r="A262" i="53"/>
  <c r="D261" i="53"/>
  <c r="A261" i="53"/>
  <c r="D260" i="53"/>
  <c r="A260" i="53"/>
  <c r="D259" i="53"/>
  <c r="A259" i="53"/>
  <c r="D258" i="53"/>
  <c r="A258" i="53"/>
  <c r="D257" i="53"/>
  <c r="A257" i="53"/>
  <c r="D256" i="53"/>
  <c r="A256" i="53"/>
  <c r="D255" i="53"/>
  <c r="A255" i="53"/>
  <c r="D254" i="53"/>
  <c r="A254" i="53"/>
  <c r="D253" i="53"/>
  <c r="A253" i="53"/>
  <c r="D252" i="53"/>
  <c r="A252" i="53"/>
  <c r="D251" i="53"/>
  <c r="A251" i="53"/>
  <c r="D250" i="53"/>
  <c r="A250" i="53"/>
  <c r="D249" i="53"/>
  <c r="A249" i="53"/>
  <c r="D248" i="53"/>
  <c r="A248" i="53"/>
  <c r="D247" i="53"/>
  <c r="A247" i="53"/>
  <c r="D246" i="53"/>
  <c r="A246" i="53"/>
  <c r="D245" i="53"/>
  <c r="A245" i="53"/>
  <c r="D244" i="53"/>
  <c r="A244" i="53"/>
  <c r="D243" i="53"/>
  <c r="A243" i="53"/>
  <c r="D242" i="53"/>
  <c r="A242" i="53"/>
  <c r="D241" i="53"/>
  <c r="A241" i="53"/>
  <c r="D240" i="53"/>
  <c r="A240" i="53"/>
  <c r="D239" i="53"/>
  <c r="A239" i="53"/>
  <c r="D238" i="53"/>
  <c r="A238" i="53"/>
  <c r="D237" i="53"/>
  <c r="A237" i="53"/>
  <c r="D236" i="53"/>
  <c r="A236" i="53"/>
  <c r="D235" i="53"/>
  <c r="A235" i="53"/>
  <c r="D234" i="53"/>
  <c r="A234" i="53"/>
  <c r="D233" i="53"/>
  <c r="A233" i="53"/>
  <c r="D232" i="53"/>
  <c r="A232" i="53"/>
  <c r="D231" i="53"/>
  <c r="A231" i="53"/>
  <c r="D230" i="53"/>
  <c r="A230" i="53"/>
  <c r="D229" i="53"/>
  <c r="A229" i="53"/>
  <c r="D228" i="53"/>
  <c r="A228" i="53"/>
  <c r="D227" i="53"/>
  <c r="A227" i="53"/>
  <c r="D226" i="53"/>
  <c r="A226" i="53"/>
  <c r="D225" i="53"/>
  <c r="A225" i="53"/>
  <c r="D224" i="53"/>
  <c r="A224" i="53"/>
  <c r="D223" i="53"/>
  <c r="A223" i="53"/>
  <c r="D222" i="53"/>
  <c r="A222" i="53"/>
  <c r="D221" i="53"/>
  <c r="A221" i="53"/>
  <c r="D220" i="53"/>
  <c r="A220" i="53"/>
  <c r="D219" i="53"/>
  <c r="A219" i="53"/>
  <c r="D218" i="53"/>
  <c r="A218" i="53"/>
  <c r="D217" i="53"/>
  <c r="A217" i="53"/>
  <c r="D216" i="53"/>
  <c r="A216" i="53"/>
  <c r="D215" i="53"/>
  <c r="A215" i="53"/>
  <c r="D214" i="53"/>
  <c r="A214" i="53"/>
  <c r="D213" i="53"/>
  <c r="A213" i="53"/>
  <c r="D212" i="53"/>
  <c r="A212" i="53"/>
  <c r="D211" i="53"/>
  <c r="A211" i="53"/>
  <c r="D210" i="53"/>
  <c r="A210" i="53"/>
  <c r="D209" i="53"/>
  <c r="A209" i="53"/>
  <c r="D208" i="53"/>
  <c r="A208" i="53"/>
  <c r="D207" i="53"/>
  <c r="A207" i="53"/>
  <c r="D206" i="53"/>
  <c r="A206" i="53"/>
  <c r="D205" i="53"/>
  <c r="A205" i="53"/>
  <c r="D204" i="53"/>
  <c r="A204" i="53"/>
  <c r="D203" i="53"/>
  <c r="A203" i="53"/>
  <c r="D202" i="53"/>
  <c r="A202" i="53"/>
  <c r="D201" i="53"/>
  <c r="A201" i="53"/>
  <c r="D200" i="53"/>
  <c r="A200" i="53"/>
  <c r="D199" i="53"/>
  <c r="A199" i="53"/>
  <c r="D198" i="53"/>
  <c r="A198" i="53"/>
  <c r="D197" i="53"/>
  <c r="A197" i="53"/>
  <c r="D196" i="53"/>
  <c r="A196" i="53"/>
  <c r="D195" i="53"/>
  <c r="A195" i="53"/>
  <c r="D194" i="53"/>
  <c r="A194" i="53"/>
  <c r="D193" i="53"/>
  <c r="A193" i="53"/>
  <c r="D192" i="53"/>
  <c r="A192" i="53"/>
  <c r="D191" i="53"/>
  <c r="A191" i="53"/>
  <c r="D190" i="53"/>
  <c r="A190" i="53"/>
  <c r="D189" i="53"/>
  <c r="A189" i="53"/>
  <c r="D188" i="53"/>
  <c r="A188" i="53"/>
  <c r="D187" i="53"/>
  <c r="A187" i="53"/>
  <c r="D186" i="53"/>
  <c r="A186" i="53"/>
  <c r="D185" i="53"/>
  <c r="A185" i="53"/>
  <c r="D184" i="53"/>
  <c r="A184" i="53"/>
  <c r="D183" i="53"/>
  <c r="A183" i="53"/>
  <c r="D182" i="53"/>
  <c r="A182" i="53"/>
  <c r="D181" i="53"/>
  <c r="A181" i="53"/>
  <c r="D180" i="53"/>
  <c r="A180" i="53"/>
  <c r="D179" i="53"/>
  <c r="A179" i="53"/>
  <c r="D178" i="53"/>
  <c r="A178" i="53"/>
  <c r="D177" i="53"/>
  <c r="A177" i="53"/>
  <c r="D176" i="53"/>
  <c r="A176" i="53"/>
  <c r="D175" i="53"/>
  <c r="A175" i="53"/>
  <c r="D174" i="53"/>
  <c r="A174" i="53"/>
  <c r="D173" i="53"/>
  <c r="A173" i="53"/>
  <c r="D172" i="53"/>
  <c r="A172" i="53"/>
  <c r="D171" i="53"/>
  <c r="A171" i="53"/>
  <c r="D170" i="53"/>
  <c r="A170" i="53"/>
  <c r="D169" i="53"/>
  <c r="A169" i="53"/>
  <c r="D168" i="53"/>
  <c r="A168" i="53"/>
  <c r="D167" i="53"/>
  <c r="A167" i="53"/>
  <c r="D166" i="53"/>
  <c r="A166" i="53"/>
  <c r="D165" i="53"/>
  <c r="A165" i="53"/>
  <c r="D164" i="53"/>
  <c r="A164" i="53"/>
  <c r="D163" i="53"/>
  <c r="A163" i="53"/>
  <c r="D162" i="53"/>
  <c r="A162" i="53"/>
  <c r="D161" i="53"/>
  <c r="A161" i="53"/>
  <c r="D160" i="53"/>
  <c r="A160" i="53"/>
  <c r="D159" i="53"/>
  <c r="A159" i="53"/>
  <c r="D158" i="53"/>
  <c r="A158" i="53"/>
  <c r="D157" i="53"/>
  <c r="A157" i="53"/>
  <c r="D156" i="53"/>
  <c r="A156" i="53"/>
  <c r="D155" i="53"/>
  <c r="A155" i="53"/>
  <c r="D154" i="53"/>
  <c r="A154" i="53"/>
  <c r="D153" i="53"/>
  <c r="A153" i="53"/>
  <c r="D152" i="53"/>
  <c r="A152" i="53"/>
  <c r="D151" i="53"/>
  <c r="A151" i="53"/>
  <c r="D150" i="53"/>
  <c r="A150" i="53"/>
  <c r="D149" i="53"/>
  <c r="A149" i="53"/>
  <c r="D148" i="53"/>
  <c r="A148" i="53"/>
  <c r="D147" i="53"/>
  <c r="A147" i="53"/>
  <c r="D146" i="53"/>
  <c r="A146" i="53"/>
  <c r="D145" i="53"/>
  <c r="A145" i="53"/>
  <c r="D144" i="53"/>
  <c r="A144" i="53"/>
  <c r="D143" i="53"/>
  <c r="A143" i="53"/>
  <c r="D142" i="53"/>
  <c r="A142" i="53"/>
  <c r="D141" i="53"/>
  <c r="A141" i="53"/>
  <c r="D140" i="53"/>
  <c r="A140" i="53"/>
  <c r="D139" i="53"/>
  <c r="A139" i="53"/>
  <c r="D138" i="53"/>
  <c r="A138" i="53"/>
  <c r="D137" i="53"/>
  <c r="A137" i="53"/>
  <c r="D136" i="53"/>
  <c r="A136" i="53"/>
  <c r="D135" i="53"/>
  <c r="A135" i="53"/>
  <c r="D134" i="53"/>
  <c r="A134" i="53"/>
  <c r="D133" i="53"/>
  <c r="A133" i="53"/>
  <c r="D132" i="53"/>
  <c r="A132" i="53"/>
  <c r="D131" i="53"/>
  <c r="A131" i="53"/>
  <c r="D130" i="53"/>
  <c r="A130" i="53"/>
  <c r="D129" i="53"/>
  <c r="A129" i="53"/>
  <c r="D128" i="53"/>
  <c r="A128" i="53"/>
  <c r="D127" i="53"/>
  <c r="A127" i="53"/>
  <c r="D126" i="53"/>
  <c r="A126" i="53"/>
  <c r="D125" i="53"/>
  <c r="A125" i="53"/>
  <c r="D124" i="53"/>
  <c r="A124" i="53"/>
  <c r="D123" i="53"/>
  <c r="A123" i="53"/>
  <c r="D122" i="53"/>
  <c r="A122" i="53"/>
  <c r="D121" i="53"/>
  <c r="A121" i="53"/>
  <c r="D120" i="53"/>
  <c r="A120" i="53"/>
  <c r="D119" i="53"/>
  <c r="A119" i="53"/>
  <c r="D118" i="53"/>
  <c r="A118" i="53"/>
  <c r="D117" i="53"/>
  <c r="A117" i="53"/>
  <c r="D116" i="53"/>
  <c r="A116" i="53"/>
  <c r="D115" i="53"/>
  <c r="A115" i="53"/>
  <c r="D114" i="53"/>
  <c r="A114" i="53"/>
  <c r="D113" i="53"/>
  <c r="A113" i="53"/>
  <c r="D112" i="53"/>
  <c r="A112" i="53"/>
  <c r="D111" i="53"/>
  <c r="A111" i="53"/>
  <c r="D110" i="53"/>
  <c r="A110" i="53"/>
  <c r="D109" i="53"/>
  <c r="A109" i="53"/>
  <c r="D108" i="53"/>
  <c r="A108" i="53"/>
  <c r="D107" i="53"/>
  <c r="A107" i="53"/>
  <c r="D106" i="53"/>
  <c r="A106" i="53"/>
  <c r="D105" i="53"/>
  <c r="A105" i="53"/>
  <c r="D104" i="53"/>
  <c r="A104" i="53"/>
  <c r="D103" i="53"/>
  <c r="A103" i="53"/>
  <c r="D102" i="53"/>
  <c r="A102" i="53"/>
  <c r="D101" i="53"/>
  <c r="A101" i="53"/>
  <c r="D100" i="53"/>
  <c r="A100" i="53"/>
  <c r="D99" i="53"/>
  <c r="A99" i="53"/>
  <c r="D98" i="53"/>
  <c r="A98" i="53"/>
  <c r="D97" i="53"/>
  <c r="A97" i="53"/>
  <c r="D96" i="53"/>
  <c r="A96" i="53"/>
  <c r="D95" i="53"/>
  <c r="A95" i="53"/>
  <c r="D94" i="53"/>
  <c r="A94" i="53"/>
  <c r="D93" i="53"/>
  <c r="A93" i="53"/>
  <c r="D92" i="53"/>
  <c r="A92" i="53"/>
  <c r="D91" i="53"/>
  <c r="A91" i="53"/>
  <c r="D90" i="53"/>
  <c r="A90" i="53"/>
  <c r="D89" i="53"/>
  <c r="A89" i="53"/>
  <c r="D88" i="53"/>
  <c r="A88" i="53"/>
  <c r="D87" i="53"/>
  <c r="A87" i="53"/>
  <c r="D86" i="53"/>
  <c r="A86" i="53"/>
  <c r="D85" i="53"/>
  <c r="A85" i="53"/>
  <c r="D84" i="53"/>
  <c r="A84" i="53"/>
  <c r="D83" i="53"/>
  <c r="A83" i="53"/>
  <c r="D82" i="53"/>
  <c r="A82" i="53"/>
  <c r="D81" i="53"/>
  <c r="A81" i="53"/>
  <c r="D80" i="53"/>
  <c r="A80" i="53"/>
  <c r="D79" i="53"/>
  <c r="A79" i="53"/>
  <c r="D78" i="53"/>
  <c r="A78" i="53"/>
  <c r="D77" i="53"/>
  <c r="A77" i="53"/>
  <c r="D76" i="53"/>
  <c r="A76" i="53"/>
  <c r="D75" i="53"/>
  <c r="A75" i="53"/>
  <c r="D74" i="53"/>
  <c r="A74" i="53"/>
  <c r="D73" i="53"/>
  <c r="A73" i="53"/>
  <c r="D72" i="53"/>
  <c r="A72" i="53"/>
  <c r="D71" i="53"/>
  <c r="A71" i="53"/>
  <c r="D70" i="53"/>
  <c r="A70" i="53"/>
  <c r="D69" i="53"/>
  <c r="A69" i="53"/>
  <c r="D68" i="53"/>
  <c r="A68" i="53"/>
  <c r="D67" i="53"/>
  <c r="A67" i="53"/>
  <c r="D66" i="53"/>
  <c r="A66" i="53"/>
  <c r="D65" i="53"/>
  <c r="A65" i="53"/>
  <c r="D64" i="53"/>
  <c r="A64" i="53"/>
  <c r="D63" i="53"/>
  <c r="A63" i="53"/>
  <c r="D62" i="53"/>
  <c r="A62" i="53"/>
  <c r="D61" i="53"/>
  <c r="A61" i="53"/>
  <c r="D60" i="53"/>
  <c r="A60" i="53"/>
  <c r="D59" i="53"/>
  <c r="A59" i="53"/>
  <c r="D58" i="53"/>
  <c r="A58" i="53"/>
  <c r="D57" i="53"/>
  <c r="A57" i="53"/>
  <c r="D56" i="53"/>
  <c r="A56" i="53"/>
  <c r="D55" i="53"/>
  <c r="A55" i="53"/>
  <c r="D54" i="53"/>
  <c r="A54" i="53"/>
  <c r="D53" i="53"/>
  <c r="A53" i="53"/>
  <c r="D52" i="53"/>
  <c r="A52" i="53"/>
  <c r="D51" i="53"/>
  <c r="A51" i="53"/>
  <c r="D50" i="53"/>
  <c r="A50" i="53"/>
  <c r="D49" i="53"/>
  <c r="A49" i="53"/>
  <c r="D48" i="53"/>
  <c r="A48" i="53"/>
  <c r="D47" i="53"/>
  <c r="A47" i="53"/>
  <c r="D46" i="53"/>
  <c r="A46" i="53"/>
  <c r="D45" i="53"/>
  <c r="A45" i="53"/>
  <c r="D44" i="53"/>
  <c r="A44" i="53"/>
  <c r="D43" i="53"/>
  <c r="A43" i="53"/>
  <c r="D42" i="53"/>
  <c r="A42" i="53"/>
  <c r="D41" i="53"/>
  <c r="A41" i="53"/>
  <c r="D40" i="53"/>
  <c r="A40" i="53"/>
  <c r="D39" i="53"/>
  <c r="A39" i="53"/>
  <c r="D38" i="53"/>
  <c r="A38" i="53"/>
  <c r="D37" i="53"/>
  <c r="A37" i="53"/>
  <c r="D36" i="53"/>
  <c r="A36" i="53"/>
  <c r="D35" i="53"/>
  <c r="A35" i="53"/>
  <c r="D34" i="53"/>
  <c r="A34" i="53"/>
  <c r="D33" i="53"/>
  <c r="A33" i="53"/>
  <c r="D32" i="53"/>
  <c r="A32" i="53"/>
  <c r="D31" i="53"/>
  <c r="A31" i="53"/>
  <c r="D30" i="53"/>
  <c r="A30" i="53"/>
  <c r="D29" i="53"/>
  <c r="A29" i="53"/>
  <c r="D28" i="53"/>
  <c r="A28" i="53"/>
  <c r="D27" i="53"/>
  <c r="A27" i="53"/>
  <c r="D26" i="53"/>
  <c r="A26" i="53"/>
  <c r="D25" i="53"/>
  <c r="A25" i="53"/>
  <c r="D24" i="53"/>
  <c r="A24" i="53"/>
  <c r="D23" i="53"/>
  <c r="A23" i="53"/>
  <c r="D22" i="53"/>
  <c r="A22" i="53"/>
  <c r="D21" i="53"/>
  <c r="A21" i="53"/>
  <c r="D20" i="53"/>
  <c r="A20" i="53"/>
  <c r="D19" i="53"/>
  <c r="A19" i="53"/>
  <c r="D18" i="53"/>
  <c r="A18" i="53"/>
  <c r="D17" i="53"/>
  <c r="A17" i="53"/>
  <c r="D16" i="53"/>
  <c r="A16" i="53"/>
  <c r="D15" i="53"/>
  <c r="A15" i="53"/>
  <c r="D14" i="53"/>
  <c r="A14" i="53"/>
  <c r="D13" i="53"/>
  <c r="A13" i="53"/>
  <c r="D12" i="53"/>
  <c r="A12" i="53"/>
  <c r="D11" i="53"/>
  <c r="A11" i="53"/>
  <c r="D10" i="53"/>
  <c r="A10" i="53"/>
  <c r="D9" i="53"/>
  <c r="A9" i="53"/>
  <c r="D8" i="53"/>
  <c r="A8" i="53"/>
  <c r="D7" i="53"/>
  <c r="A7" i="53"/>
  <c r="D6" i="53"/>
  <c r="A6" i="53"/>
  <c r="Q5" i="53"/>
  <c r="M5" i="53"/>
  <c r="S5" i="53" s="1"/>
  <c r="L5" i="53"/>
  <c r="V5" i="53" s="1"/>
  <c r="D5" i="53"/>
  <c r="A5" i="53"/>
  <c r="D4" i="53"/>
  <c r="A4" i="53"/>
  <c r="D3" i="53"/>
  <c r="A3" i="53"/>
  <c r="D271" i="52"/>
  <c r="A271" i="52"/>
  <c r="D270" i="52"/>
  <c r="A270" i="52"/>
  <c r="D269" i="52"/>
  <c r="A269" i="52"/>
  <c r="D268" i="52"/>
  <c r="A268" i="52"/>
  <c r="D267" i="52"/>
  <c r="A267" i="52"/>
  <c r="D266" i="52"/>
  <c r="A266" i="52"/>
  <c r="D265" i="52"/>
  <c r="A265" i="52"/>
  <c r="D264" i="52"/>
  <c r="A264" i="52"/>
  <c r="D263" i="52"/>
  <c r="A263" i="52"/>
  <c r="D262" i="52"/>
  <c r="A262" i="52"/>
  <c r="D261" i="52"/>
  <c r="A261" i="52"/>
  <c r="D260" i="52"/>
  <c r="A260" i="52"/>
  <c r="D259" i="52"/>
  <c r="A259" i="52"/>
  <c r="D258" i="52"/>
  <c r="A258" i="52"/>
  <c r="D257" i="52"/>
  <c r="A257" i="52"/>
  <c r="D256" i="52"/>
  <c r="A256" i="52"/>
  <c r="D255" i="52"/>
  <c r="A255" i="52"/>
  <c r="D254" i="52"/>
  <c r="A254" i="52"/>
  <c r="D253" i="52"/>
  <c r="A253" i="52"/>
  <c r="D252" i="52"/>
  <c r="A252" i="52"/>
  <c r="D251" i="52"/>
  <c r="A251" i="52"/>
  <c r="D250" i="52"/>
  <c r="A250" i="52"/>
  <c r="D249" i="52"/>
  <c r="A249" i="52"/>
  <c r="D248" i="52"/>
  <c r="A248" i="52"/>
  <c r="D247" i="52"/>
  <c r="A247" i="52"/>
  <c r="D246" i="52"/>
  <c r="A246" i="52"/>
  <c r="D245" i="52"/>
  <c r="A245" i="52"/>
  <c r="D244" i="52"/>
  <c r="A244" i="52"/>
  <c r="D243" i="52"/>
  <c r="A243" i="52"/>
  <c r="D242" i="52"/>
  <c r="A242" i="52"/>
  <c r="D241" i="52"/>
  <c r="A241" i="52"/>
  <c r="D240" i="52"/>
  <c r="A240" i="52"/>
  <c r="D239" i="52"/>
  <c r="A239" i="52"/>
  <c r="D238" i="52"/>
  <c r="A238" i="52"/>
  <c r="D237" i="52"/>
  <c r="A237" i="52"/>
  <c r="D236" i="52"/>
  <c r="A236" i="52"/>
  <c r="D235" i="52"/>
  <c r="A235" i="52"/>
  <c r="D234" i="52"/>
  <c r="A234" i="52"/>
  <c r="D233" i="52"/>
  <c r="A233" i="52"/>
  <c r="D232" i="52"/>
  <c r="A232" i="52"/>
  <c r="D231" i="52"/>
  <c r="A231" i="52"/>
  <c r="D230" i="52"/>
  <c r="A230" i="52"/>
  <c r="D229" i="52"/>
  <c r="A229" i="52"/>
  <c r="D228" i="52"/>
  <c r="A228" i="52"/>
  <c r="D227" i="52"/>
  <c r="A227" i="52"/>
  <c r="D226" i="52"/>
  <c r="A226" i="52"/>
  <c r="D225" i="52"/>
  <c r="A225" i="52"/>
  <c r="D224" i="52"/>
  <c r="A224" i="52"/>
  <c r="D223" i="52"/>
  <c r="A223" i="52"/>
  <c r="D222" i="52"/>
  <c r="A222" i="52"/>
  <c r="D221" i="52"/>
  <c r="A221" i="52"/>
  <c r="D220" i="52"/>
  <c r="A220" i="52"/>
  <c r="D219" i="52"/>
  <c r="A219" i="52"/>
  <c r="D218" i="52"/>
  <c r="A218" i="52"/>
  <c r="D217" i="52"/>
  <c r="A217" i="52"/>
  <c r="D216" i="52"/>
  <c r="A216" i="52"/>
  <c r="D215" i="52"/>
  <c r="A215" i="52"/>
  <c r="D214" i="52"/>
  <c r="A214" i="52"/>
  <c r="D213" i="52"/>
  <c r="A213" i="52"/>
  <c r="D212" i="52"/>
  <c r="A212" i="52"/>
  <c r="D211" i="52"/>
  <c r="A211" i="52"/>
  <c r="D210" i="52"/>
  <c r="A210" i="52"/>
  <c r="D209" i="52"/>
  <c r="A209" i="52"/>
  <c r="D208" i="52"/>
  <c r="A208" i="52"/>
  <c r="D207" i="52"/>
  <c r="A207" i="52"/>
  <c r="D206" i="52"/>
  <c r="A206" i="52"/>
  <c r="D205" i="52"/>
  <c r="A205" i="52"/>
  <c r="D204" i="52"/>
  <c r="A204" i="52"/>
  <c r="D203" i="52"/>
  <c r="A203" i="52"/>
  <c r="D202" i="52"/>
  <c r="A202" i="52"/>
  <c r="D201" i="52"/>
  <c r="A201" i="52"/>
  <c r="D200" i="52"/>
  <c r="A200" i="52"/>
  <c r="D199" i="52"/>
  <c r="A199" i="52"/>
  <c r="D198" i="52"/>
  <c r="A198" i="52"/>
  <c r="D197" i="52"/>
  <c r="A197" i="52"/>
  <c r="D196" i="52"/>
  <c r="A196" i="52"/>
  <c r="D195" i="52"/>
  <c r="A195" i="52"/>
  <c r="D194" i="52"/>
  <c r="A194" i="52"/>
  <c r="D193" i="52"/>
  <c r="A193" i="52"/>
  <c r="D192" i="52"/>
  <c r="A192" i="52"/>
  <c r="D191" i="52"/>
  <c r="A191" i="52"/>
  <c r="D190" i="52"/>
  <c r="A190" i="52"/>
  <c r="D189" i="52"/>
  <c r="A189" i="52"/>
  <c r="D188" i="52"/>
  <c r="A188" i="52"/>
  <c r="D187" i="52"/>
  <c r="A187" i="52"/>
  <c r="D186" i="52"/>
  <c r="A186" i="52"/>
  <c r="D185" i="52"/>
  <c r="A185" i="52"/>
  <c r="D184" i="52"/>
  <c r="A184" i="52"/>
  <c r="D183" i="52"/>
  <c r="A183" i="52"/>
  <c r="D182" i="52"/>
  <c r="A182" i="52"/>
  <c r="D181" i="52"/>
  <c r="A181" i="52"/>
  <c r="D180" i="52"/>
  <c r="A180" i="52"/>
  <c r="D179" i="52"/>
  <c r="A179" i="52"/>
  <c r="D178" i="52"/>
  <c r="A178" i="52"/>
  <c r="D177" i="52"/>
  <c r="A177" i="52"/>
  <c r="D176" i="52"/>
  <c r="A176" i="52"/>
  <c r="D175" i="52"/>
  <c r="A175" i="52"/>
  <c r="D174" i="52"/>
  <c r="A174" i="52"/>
  <c r="D173" i="52"/>
  <c r="A173" i="52"/>
  <c r="D172" i="52"/>
  <c r="A172" i="52"/>
  <c r="D171" i="52"/>
  <c r="A171" i="52"/>
  <c r="D170" i="52"/>
  <c r="A170" i="52"/>
  <c r="D169" i="52"/>
  <c r="A169" i="52"/>
  <c r="D168" i="52"/>
  <c r="A168" i="52"/>
  <c r="D167" i="52"/>
  <c r="A167" i="52"/>
  <c r="D166" i="52"/>
  <c r="A166" i="52"/>
  <c r="D165" i="52"/>
  <c r="A165" i="52"/>
  <c r="D164" i="52"/>
  <c r="A164" i="52"/>
  <c r="D163" i="52"/>
  <c r="A163" i="52"/>
  <c r="D162" i="52"/>
  <c r="A162" i="52"/>
  <c r="D161" i="52"/>
  <c r="A161" i="52"/>
  <c r="D160" i="52"/>
  <c r="A160" i="52"/>
  <c r="D159" i="52"/>
  <c r="A159" i="52"/>
  <c r="D158" i="52"/>
  <c r="A158" i="52"/>
  <c r="D157" i="52"/>
  <c r="A157" i="52"/>
  <c r="D156" i="52"/>
  <c r="A156" i="52"/>
  <c r="D155" i="52"/>
  <c r="A155" i="52"/>
  <c r="D154" i="52"/>
  <c r="A154" i="52"/>
  <c r="D153" i="52"/>
  <c r="A153" i="52"/>
  <c r="D152" i="52"/>
  <c r="A152" i="52"/>
  <c r="D151" i="52"/>
  <c r="A151" i="52"/>
  <c r="D150" i="52"/>
  <c r="A150" i="52"/>
  <c r="D149" i="52"/>
  <c r="A149" i="52"/>
  <c r="D148" i="52"/>
  <c r="A148" i="52"/>
  <c r="D147" i="52"/>
  <c r="A147" i="52"/>
  <c r="D146" i="52"/>
  <c r="A146" i="52"/>
  <c r="D145" i="52"/>
  <c r="A145" i="52"/>
  <c r="D144" i="52"/>
  <c r="A144" i="52"/>
  <c r="D143" i="52"/>
  <c r="A143" i="52"/>
  <c r="D142" i="52"/>
  <c r="A142" i="52"/>
  <c r="D141" i="52"/>
  <c r="A141" i="52"/>
  <c r="D140" i="52"/>
  <c r="A140" i="52"/>
  <c r="D139" i="52"/>
  <c r="A139" i="52"/>
  <c r="D138" i="52"/>
  <c r="A138" i="52"/>
  <c r="D137" i="52"/>
  <c r="A137" i="52"/>
  <c r="D136" i="52"/>
  <c r="A136" i="52"/>
  <c r="D135" i="52"/>
  <c r="A135" i="52"/>
  <c r="D134" i="52"/>
  <c r="A134" i="52"/>
  <c r="D133" i="52"/>
  <c r="A133" i="52"/>
  <c r="D132" i="52"/>
  <c r="A132" i="52"/>
  <c r="D131" i="52"/>
  <c r="A131" i="52"/>
  <c r="D130" i="52"/>
  <c r="A130" i="52"/>
  <c r="D129" i="52"/>
  <c r="A129" i="52"/>
  <c r="D128" i="52"/>
  <c r="A128" i="52"/>
  <c r="D127" i="52"/>
  <c r="A127" i="52"/>
  <c r="D126" i="52"/>
  <c r="A126" i="52"/>
  <c r="D125" i="52"/>
  <c r="A125" i="52"/>
  <c r="D124" i="52"/>
  <c r="A124" i="52"/>
  <c r="D123" i="52"/>
  <c r="A123" i="52"/>
  <c r="D122" i="52"/>
  <c r="A122" i="52"/>
  <c r="D121" i="52"/>
  <c r="A121" i="52"/>
  <c r="D120" i="52"/>
  <c r="A120" i="52"/>
  <c r="D119" i="52"/>
  <c r="A119" i="52"/>
  <c r="D118" i="52"/>
  <c r="A118" i="52"/>
  <c r="D117" i="52"/>
  <c r="A117" i="52"/>
  <c r="D116" i="52"/>
  <c r="A116" i="52"/>
  <c r="D115" i="52"/>
  <c r="A115" i="52"/>
  <c r="D114" i="52"/>
  <c r="A114" i="52"/>
  <c r="D113" i="52"/>
  <c r="A113" i="52"/>
  <c r="D112" i="52"/>
  <c r="A112" i="52"/>
  <c r="D111" i="52"/>
  <c r="A111" i="52"/>
  <c r="D110" i="52"/>
  <c r="A110" i="52"/>
  <c r="D109" i="52"/>
  <c r="A109" i="52"/>
  <c r="D108" i="52"/>
  <c r="A108" i="52"/>
  <c r="D107" i="52"/>
  <c r="A107" i="52"/>
  <c r="D106" i="52"/>
  <c r="A106" i="52"/>
  <c r="D105" i="52"/>
  <c r="A105" i="52"/>
  <c r="D104" i="52"/>
  <c r="A104" i="52"/>
  <c r="D103" i="52"/>
  <c r="A103" i="52"/>
  <c r="D102" i="52"/>
  <c r="A102" i="52"/>
  <c r="D101" i="52"/>
  <c r="A101" i="52"/>
  <c r="D100" i="52"/>
  <c r="A100" i="52"/>
  <c r="D99" i="52"/>
  <c r="A99" i="52"/>
  <c r="D98" i="52"/>
  <c r="A98" i="52"/>
  <c r="D97" i="52"/>
  <c r="A97" i="52"/>
  <c r="D96" i="52"/>
  <c r="A96" i="52"/>
  <c r="D95" i="52"/>
  <c r="A95" i="52"/>
  <c r="D94" i="52"/>
  <c r="A94" i="52"/>
  <c r="D93" i="52"/>
  <c r="A93" i="52"/>
  <c r="D92" i="52"/>
  <c r="A92" i="52"/>
  <c r="D91" i="52"/>
  <c r="A91" i="52"/>
  <c r="D90" i="52"/>
  <c r="A90" i="52"/>
  <c r="D89" i="52"/>
  <c r="A89" i="52"/>
  <c r="D88" i="52"/>
  <c r="A88" i="52"/>
  <c r="D87" i="52"/>
  <c r="A87" i="52"/>
  <c r="D86" i="52"/>
  <c r="A86" i="52"/>
  <c r="D85" i="52"/>
  <c r="A85" i="52"/>
  <c r="D84" i="52"/>
  <c r="A84" i="52"/>
  <c r="D83" i="52"/>
  <c r="A83" i="52"/>
  <c r="D82" i="52"/>
  <c r="A82" i="52"/>
  <c r="D81" i="52"/>
  <c r="A81" i="52"/>
  <c r="D80" i="52"/>
  <c r="A80" i="52"/>
  <c r="D79" i="52"/>
  <c r="A79" i="52"/>
  <c r="D78" i="52"/>
  <c r="A78" i="52"/>
  <c r="D77" i="52"/>
  <c r="A77" i="52"/>
  <c r="D76" i="52"/>
  <c r="A76" i="52"/>
  <c r="D75" i="52"/>
  <c r="A75" i="52"/>
  <c r="D74" i="52"/>
  <c r="A74" i="52"/>
  <c r="D73" i="52"/>
  <c r="A73" i="52"/>
  <c r="D72" i="52"/>
  <c r="A72" i="52"/>
  <c r="D71" i="52"/>
  <c r="A71" i="52"/>
  <c r="D70" i="52"/>
  <c r="A70" i="52"/>
  <c r="D69" i="52"/>
  <c r="A69" i="52"/>
  <c r="D68" i="52"/>
  <c r="A68" i="52"/>
  <c r="D67" i="52"/>
  <c r="A67" i="52"/>
  <c r="D66" i="52"/>
  <c r="A66" i="52"/>
  <c r="D65" i="52"/>
  <c r="A65" i="52"/>
  <c r="D64" i="52"/>
  <c r="A64" i="52"/>
  <c r="D63" i="52"/>
  <c r="A63" i="52"/>
  <c r="D62" i="52"/>
  <c r="A62" i="52"/>
  <c r="D61" i="52"/>
  <c r="A61" i="52"/>
  <c r="D60" i="52"/>
  <c r="A60" i="52"/>
  <c r="D59" i="52"/>
  <c r="A59" i="52"/>
  <c r="D58" i="52"/>
  <c r="A58" i="52"/>
  <c r="D57" i="52"/>
  <c r="A57" i="52"/>
  <c r="D56" i="52"/>
  <c r="A56" i="52"/>
  <c r="D55" i="52"/>
  <c r="A55" i="52"/>
  <c r="D54" i="52"/>
  <c r="A54" i="52"/>
  <c r="D53" i="52"/>
  <c r="A53" i="52"/>
  <c r="D52" i="52"/>
  <c r="A52" i="52"/>
  <c r="D51" i="52"/>
  <c r="A51" i="52"/>
  <c r="D50" i="52"/>
  <c r="A50" i="52"/>
  <c r="D49" i="52"/>
  <c r="A49" i="52"/>
  <c r="D48" i="52"/>
  <c r="A48" i="52"/>
  <c r="D47" i="52"/>
  <c r="A47" i="52"/>
  <c r="D46" i="52"/>
  <c r="A46" i="52"/>
  <c r="D45" i="52"/>
  <c r="A45" i="52"/>
  <c r="D44" i="52"/>
  <c r="A44" i="52"/>
  <c r="D43" i="52"/>
  <c r="A43" i="52"/>
  <c r="D42" i="52"/>
  <c r="A42" i="52"/>
  <c r="D41" i="52"/>
  <c r="A41" i="52"/>
  <c r="D40" i="52"/>
  <c r="A40" i="52"/>
  <c r="D39" i="52"/>
  <c r="A39" i="52"/>
  <c r="D38" i="52"/>
  <c r="A38" i="52"/>
  <c r="D37" i="52"/>
  <c r="A37" i="52"/>
  <c r="D36" i="52"/>
  <c r="A36" i="52"/>
  <c r="D35" i="52"/>
  <c r="A35" i="52"/>
  <c r="D34" i="52"/>
  <c r="A34" i="52"/>
  <c r="D33" i="52"/>
  <c r="A33" i="52"/>
  <c r="D32" i="52"/>
  <c r="A32" i="52"/>
  <c r="D31" i="52"/>
  <c r="A31" i="52"/>
  <c r="D30" i="52"/>
  <c r="A30" i="52"/>
  <c r="D29" i="52"/>
  <c r="A29" i="52"/>
  <c r="D28" i="52"/>
  <c r="A28" i="52"/>
  <c r="D27" i="52"/>
  <c r="A27" i="52"/>
  <c r="D26" i="52"/>
  <c r="A26" i="52"/>
  <c r="D25" i="52"/>
  <c r="A25" i="52"/>
  <c r="D24" i="52"/>
  <c r="A24" i="52"/>
  <c r="D23" i="52"/>
  <c r="A23" i="52"/>
  <c r="D22" i="52"/>
  <c r="A22" i="52"/>
  <c r="D21" i="52"/>
  <c r="A21" i="52"/>
  <c r="D20" i="52"/>
  <c r="A20" i="52"/>
  <c r="D19" i="52"/>
  <c r="A19" i="52"/>
  <c r="D18" i="52"/>
  <c r="A18" i="52"/>
  <c r="D17" i="52"/>
  <c r="A17" i="52"/>
  <c r="D16" i="52"/>
  <c r="A16" i="52"/>
  <c r="D15" i="52"/>
  <c r="A15" i="52"/>
  <c r="D14" i="52"/>
  <c r="A14" i="52"/>
  <c r="D13" i="52"/>
  <c r="A13" i="52"/>
  <c r="D12" i="52"/>
  <c r="A12" i="52"/>
  <c r="D11" i="52"/>
  <c r="A11" i="52"/>
  <c r="D10" i="52"/>
  <c r="A10" i="52"/>
  <c r="D9" i="52"/>
  <c r="A9" i="52"/>
  <c r="D8" i="52"/>
  <c r="A8" i="52"/>
  <c r="D7" i="52"/>
  <c r="A7" i="52"/>
  <c r="D6" i="52"/>
  <c r="A6" i="52"/>
  <c r="Q5" i="52"/>
  <c r="M5" i="52"/>
  <c r="U5" i="52" s="1"/>
  <c r="L5" i="52"/>
  <c r="V5" i="52" s="1"/>
  <c r="D5" i="52"/>
  <c r="A5" i="52"/>
  <c r="D4" i="52"/>
  <c r="A4" i="52"/>
  <c r="D3" i="52"/>
  <c r="A3" i="52"/>
  <c r="A271" i="51"/>
  <c r="A270" i="51"/>
  <c r="A269" i="51"/>
  <c r="A268" i="51"/>
  <c r="A267" i="51"/>
  <c r="A266" i="51"/>
  <c r="A265" i="51"/>
  <c r="A264" i="51"/>
  <c r="A263" i="51"/>
  <c r="A262" i="51"/>
  <c r="A261" i="51"/>
  <c r="A260" i="51"/>
  <c r="A259" i="51"/>
  <c r="A258" i="51"/>
  <c r="A257" i="51"/>
  <c r="A256" i="51"/>
  <c r="A255" i="51"/>
  <c r="A254" i="51"/>
  <c r="A253" i="51"/>
  <c r="A252" i="51"/>
  <c r="A251" i="51"/>
  <c r="A250" i="51"/>
  <c r="A249" i="51"/>
  <c r="A248" i="51"/>
  <c r="A247" i="51"/>
  <c r="A246" i="51"/>
  <c r="A245" i="51"/>
  <c r="A244" i="51"/>
  <c r="A243" i="51"/>
  <c r="A242" i="51"/>
  <c r="A241" i="51"/>
  <c r="A240" i="51"/>
  <c r="A239" i="51"/>
  <c r="A238" i="51"/>
  <c r="A237" i="51"/>
  <c r="A236" i="51"/>
  <c r="A235" i="51"/>
  <c r="A234" i="51"/>
  <c r="A233" i="51"/>
  <c r="A232" i="51"/>
  <c r="A231" i="51"/>
  <c r="A230" i="51"/>
  <c r="A229" i="51"/>
  <c r="A228" i="51"/>
  <c r="A227" i="51"/>
  <c r="A226" i="51"/>
  <c r="A225" i="51"/>
  <c r="A224" i="51"/>
  <c r="A223" i="51"/>
  <c r="A222" i="51"/>
  <c r="A221" i="51"/>
  <c r="A220" i="51"/>
  <c r="A219" i="51"/>
  <c r="A218" i="51"/>
  <c r="A217" i="51"/>
  <c r="A216" i="51"/>
  <c r="A215" i="51"/>
  <c r="A214" i="51"/>
  <c r="A213" i="51"/>
  <c r="A212" i="51"/>
  <c r="A211" i="51"/>
  <c r="A210" i="51"/>
  <c r="A209" i="51"/>
  <c r="A208" i="51"/>
  <c r="A207" i="51"/>
  <c r="A206" i="51"/>
  <c r="A205" i="51"/>
  <c r="A204" i="51"/>
  <c r="A203" i="51"/>
  <c r="A202" i="51"/>
  <c r="A201" i="51"/>
  <c r="A200" i="51"/>
  <c r="A199" i="51"/>
  <c r="A198" i="51"/>
  <c r="A197" i="51"/>
  <c r="A196" i="51"/>
  <c r="A195" i="51"/>
  <c r="A194" i="51"/>
  <c r="A193" i="51"/>
  <c r="A192" i="51"/>
  <c r="A191" i="51"/>
  <c r="A190" i="51"/>
  <c r="A189" i="51"/>
  <c r="A188" i="51"/>
  <c r="A187" i="51"/>
  <c r="A186" i="51"/>
  <c r="A185" i="51"/>
  <c r="A184" i="51"/>
  <c r="A183" i="51"/>
  <c r="A182" i="51"/>
  <c r="A181" i="51"/>
  <c r="A180" i="51"/>
  <c r="A179" i="51"/>
  <c r="A178" i="51"/>
  <c r="A177" i="51"/>
  <c r="A176" i="51"/>
  <c r="A175" i="51"/>
  <c r="A174" i="51"/>
  <c r="A173" i="51"/>
  <c r="A172" i="51"/>
  <c r="A171" i="51"/>
  <c r="A170" i="51"/>
  <c r="A169" i="51"/>
  <c r="A168" i="51"/>
  <c r="A167" i="51"/>
  <c r="A166" i="51"/>
  <c r="A165" i="51"/>
  <c r="A164" i="51"/>
  <c r="A163" i="51"/>
  <c r="A162" i="51"/>
  <c r="A161" i="51"/>
  <c r="A160" i="51"/>
  <c r="A159" i="51"/>
  <c r="A158" i="51"/>
  <c r="A157" i="51"/>
  <c r="A156" i="51"/>
  <c r="A155" i="51"/>
  <c r="A154" i="51"/>
  <c r="A153" i="51"/>
  <c r="A152" i="51"/>
  <c r="A151" i="51"/>
  <c r="A150" i="51"/>
  <c r="A149" i="51"/>
  <c r="A148" i="51"/>
  <c r="A147" i="51"/>
  <c r="A146" i="51"/>
  <c r="A145" i="51"/>
  <c r="A144" i="51"/>
  <c r="A143" i="51"/>
  <c r="A142" i="51"/>
  <c r="A141" i="51"/>
  <c r="A140" i="51"/>
  <c r="A139" i="51"/>
  <c r="A138" i="51"/>
  <c r="A137" i="51"/>
  <c r="A136" i="51"/>
  <c r="A135" i="51"/>
  <c r="A134" i="51"/>
  <c r="A133" i="51"/>
  <c r="A132" i="51"/>
  <c r="A131" i="51"/>
  <c r="A130" i="51"/>
  <c r="A129" i="51"/>
  <c r="A128" i="51"/>
  <c r="A127" i="51"/>
  <c r="A126" i="51"/>
  <c r="A125" i="51"/>
  <c r="A124" i="51"/>
  <c r="A123" i="51"/>
  <c r="A122" i="51"/>
  <c r="A121" i="51"/>
  <c r="A120" i="51"/>
  <c r="A119" i="51"/>
  <c r="A118" i="51"/>
  <c r="A117" i="51"/>
  <c r="A116" i="51"/>
  <c r="A115" i="51"/>
  <c r="A114" i="51"/>
  <c r="A113" i="51"/>
  <c r="A112" i="51"/>
  <c r="A111" i="51"/>
  <c r="A110" i="51"/>
  <c r="A109" i="51"/>
  <c r="A108" i="51"/>
  <c r="A107" i="51"/>
  <c r="A106" i="51"/>
  <c r="A105" i="51"/>
  <c r="A104" i="51"/>
  <c r="A103" i="51"/>
  <c r="A102" i="51"/>
  <c r="A101" i="51"/>
  <c r="A100" i="51"/>
  <c r="A99" i="51"/>
  <c r="A98" i="51"/>
  <c r="A97" i="51"/>
  <c r="A96" i="51"/>
  <c r="A95" i="51"/>
  <c r="A94" i="51"/>
  <c r="A93" i="51"/>
  <c r="A92" i="51"/>
  <c r="A91" i="51"/>
  <c r="A90" i="51"/>
  <c r="A89" i="51"/>
  <c r="A88" i="51"/>
  <c r="A87" i="51"/>
  <c r="A86" i="51"/>
  <c r="A85" i="51"/>
  <c r="A84" i="51"/>
  <c r="A83" i="51"/>
  <c r="A82" i="51"/>
  <c r="A81" i="51"/>
  <c r="A80" i="51"/>
  <c r="A79" i="51"/>
  <c r="A78" i="51"/>
  <c r="A77" i="51"/>
  <c r="A76" i="51"/>
  <c r="A75" i="51"/>
  <c r="A74" i="51"/>
  <c r="A73" i="51"/>
  <c r="A72" i="51"/>
  <c r="A71" i="51"/>
  <c r="A70" i="51"/>
  <c r="A69" i="51"/>
  <c r="A68" i="51"/>
  <c r="A67" i="51"/>
  <c r="A66" i="51"/>
  <c r="A65" i="51"/>
  <c r="A64" i="51"/>
  <c r="A63" i="51"/>
  <c r="A62" i="51"/>
  <c r="A61" i="51"/>
  <c r="A60" i="51"/>
  <c r="A59" i="51"/>
  <c r="A58" i="51"/>
  <c r="A57" i="51"/>
  <c r="A56" i="51"/>
  <c r="A55" i="51"/>
  <c r="A54" i="51"/>
  <c r="A53" i="51"/>
  <c r="A52" i="51"/>
  <c r="A51" i="51"/>
  <c r="A50" i="51"/>
  <c r="A49" i="51"/>
  <c r="A48" i="51"/>
  <c r="A47" i="51"/>
  <c r="A46" i="51"/>
  <c r="A45" i="51"/>
  <c r="A44" i="51"/>
  <c r="A43" i="51"/>
  <c r="A42" i="51"/>
  <c r="A41" i="51"/>
  <c r="A40" i="51"/>
  <c r="A39" i="51"/>
  <c r="A38" i="51"/>
  <c r="A37" i="51"/>
  <c r="A36" i="51"/>
  <c r="A35" i="51"/>
  <c r="A34" i="51"/>
  <c r="A33" i="51"/>
  <c r="A32" i="51"/>
  <c r="A31" i="51"/>
  <c r="A30" i="51"/>
  <c r="A29" i="51"/>
  <c r="A28" i="51"/>
  <c r="A27" i="51"/>
  <c r="A26" i="51"/>
  <c r="A25" i="51"/>
  <c r="A24" i="51"/>
  <c r="A23" i="51"/>
  <c r="A22" i="51"/>
  <c r="A21" i="51"/>
  <c r="A20" i="51"/>
  <c r="A19" i="51"/>
  <c r="A18" i="51"/>
  <c r="A17" i="51"/>
  <c r="A16" i="51"/>
  <c r="A15" i="51"/>
  <c r="A14" i="51"/>
  <c r="A13" i="51"/>
  <c r="A12" i="51"/>
  <c r="A11" i="51"/>
  <c r="A10" i="51"/>
  <c r="A9" i="51"/>
  <c r="A8" i="51"/>
  <c r="A7" i="51"/>
  <c r="A6" i="51"/>
  <c r="A5" i="51"/>
  <c r="A4" i="51"/>
  <c r="T3" i="51"/>
  <c r="R3" i="51"/>
  <c r="Q3" i="51"/>
  <c r="M3" i="51"/>
  <c r="L3" i="51"/>
  <c r="A3" i="51"/>
  <c r="A271" i="50"/>
  <c r="A270" i="50"/>
  <c r="A269" i="50"/>
  <c r="A268" i="50"/>
  <c r="A267" i="50"/>
  <c r="A266" i="50"/>
  <c r="A265" i="50"/>
  <c r="A264" i="50"/>
  <c r="A263" i="50"/>
  <c r="A262" i="50"/>
  <c r="A261" i="50"/>
  <c r="A260" i="50"/>
  <c r="A259" i="50"/>
  <c r="A258" i="50"/>
  <c r="A257" i="50"/>
  <c r="A256" i="50"/>
  <c r="A255" i="50"/>
  <c r="A254" i="50"/>
  <c r="A253" i="50"/>
  <c r="A252" i="50"/>
  <c r="A251" i="50"/>
  <c r="A250" i="50"/>
  <c r="A249" i="50"/>
  <c r="A248" i="50"/>
  <c r="A247" i="50"/>
  <c r="A246" i="50"/>
  <c r="A245" i="50"/>
  <c r="A244" i="50"/>
  <c r="A243" i="50"/>
  <c r="A242" i="50"/>
  <c r="A241" i="50"/>
  <c r="A240" i="50"/>
  <c r="A239" i="50"/>
  <c r="A238" i="50"/>
  <c r="A237" i="50"/>
  <c r="A236" i="50"/>
  <c r="A235" i="50"/>
  <c r="A234" i="50"/>
  <c r="A233" i="50"/>
  <c r="A232" i="50"/>
  <c r="A231" i="50"/>
  <c r="A230" i="50"/>
  <c r="A229" i="50"/>
  <c r="A228" i="50"/>
  <c r="A227" i="50"/>
  <c r="A226" i="50"/>
  <c r="A225" i="50"/>
  <c r="A224" i="50"/>
  <c r="A223" i="50"/>
  <c r="A222" i="50"/>
  <c r="A221" i="50"/>
  <c r="A220" i="50"/>
  <c r="A219" i="50"/>
  <c r="A218" i="50"/>
  <c r="A217" i="50"/>
  <c r="A216" i="50"/>
  <c r="A215" i="50"/>
  <c r="A214" i="50"/>
  <c r="A213" i="50"/>
  <c r="A212" i="50"/>
  <c r="A211" i="50"/>
  <c r="A210" i="50"/>
  <c r="A209" i="50"/>
  <c r="A208" i="50"/>
  <c r="A207" i="50"/>
  <c r="A206" i="50"/>
  <c r="A205" i="50"/>
  <c r="A204" i="50"/>
  <c r="A203" i="50"/>
  <c r="A202" i="50"/>
  <c r="A201" i="50"/>
  <c r="A200" i="50"/>
  <c r="A199" i="50"/>
  <c r="A198" i="50"/>
  <c r="A197" i="50"/>
  <c r="A196" i="50"/>
  <c r="A195" i="50"/>
  <c r="A194" i="50"/>
  <c r="A193" i="50"/>
  <c r="A192" i="50"/>
  <c r="A191" i="50"/>
  <c r="A190" i="50"/>
  <c r="A189" i="50"/>
  <c r="A188" i="50"/>
  <c r="A187" i="50"/>
  <c r="A186" i="50"/>
  <c r="A185" i="50"/>
  <c r="A184" i="50"/>
  <c r="A183" i="50"/>
  <c r="A182" i="50"/>
  <c r="A181" i="50"/>
  <c r="A180" i="50"/>
  <c r="A179" i="50"/>
  <c r="A178" i="50"/>
  <c r="A177" i="50"/>
  <c r="A176" i="50"/>
  <c r="A175" i="50"/>
  <c r="A174" i="50"/>
  <c r="A173" i="50"/>
  <c r="A172" i="50"/>
  <c r="A171" i="50"/>
  <c r="A170" i="50"/>
  <c r="A169" i="50"/>
  <c r="A168" i="50"/>
  <c r="A167" i="50"/>
  <c r="A166" i="50"/>
  <c r="A165" i="50"/>
  <c r="A164" i="50"/>
  <c r="A163" i="50"/>
  <c r="A162" i="50"/>
  <c r="A161" i="50"/>
  <c r="A160" i="50"/>
  <c r="A159" i="50"/>
  <c r="A158" i="50"/>
  <c r="A157" i="50"/>
  <c r="A156" i="50"/>
  <c r="A155" i="50"/>
  <c r="A154" i="50"/>
  <c r="A153" i="50"/>
  <c r="A152" i="50"/>
  <c r="A151" i="50"/>
  <c r="A150" i="50"/>
  <c r="A149" i="50"/>
  <c r="A148" i="50"/>
  <c r="A147" i="50"/>
  <c r="A146" i="50"/>
  <c r="A145" i="50"/>
  <c r="A144" i="50"/>
  <c r="A143" i="50"/>
  <c r="A142" i="50"/>
  <c r="A141" i="50"/>
  <c r="A140" i="50"/>
  <c r="A139" i="50"/>
  <c r="A138" i="50"/>
  <c r="A137" i="50"/>
  <c r="A136" i="50"/>
  <c r="A135" i="50"/>
  <c r="A134" i="50"/>
  <c r="A133" i="50"/>
  <c r="A132" i="50"/>
  <c r="A131" i="50"/>
  <c r="A130" i="50"/>
  <c r="A129" i="50"/>
  <c r="A128" i="50"/>
  <c r="A127" i="50"/>
  <c r="A126" i="50"/>
  <c r="A125" i="50"/>
  <c r="A124" i="50"/>
  <c r="A123" i="50"/>
  <c r="A122" i="50"/>
  <c r="A121" i="50"/>
  <c r="A120" i="50"/>
  <c r="A119" i="50"/>
  <c r="A118" i="50"/>
  <c r="A117" i="50"/>
  <c r="A116" i="50"/>
  <c r="A115" i="50"/>
  <c r="A114" i="50"/>
  <c r="A113" i="50"/>
  <c r="A112" i="50"/>
  <c r="A111" i="50"/>
  <c r="A110" i="50"/>
  <c r="A109" i="50"/>
  <c r="A108" i="50"/>
  <c r="A107" i="50"/>
  <c r="A106" i="50"/>
  <c r="A105" i="50"/>
  <c r="A104" i="50"/>
  <c r="A103" i="50"/>
  <c r="A102" i="50"/>
  <c r="A101" i="50"/>
  <c r="A100" i="50"/>
  <c r="A99" i="50"/>
  <c r="A98" i="50"/>
  <c r="A97" i="50"/>
  <c r="A96" i="50"/>
  <c r="A95" i="50"/>
  <c r="A94" i="50"/>
  <c r="A93" i="50"/>
  <c r="A92" i="50"/>
  <c r="A91" i="50"/>
  <c r="A90" i="50"/>
  <c r="A89" i="50"/>
  <c r="A88" i="50"/>
  <c r="A87" i="50"/>
  <c r="A86" i="50"/>
  <c r="A85" i="50"/>
  <c r="A84" i="50"/>
  <c r="A83" i="50"/>
  <c r="A82" i="50"/>
  <c r="A81" i="50"/>
  <c r="A80" i="50"/>
  <c r="A79" i="50"/>
  <c r="A78" i="50"/>
  <c r="A77" i="50"/>
  <c r="A76" i="50"/>
  <c r="A75" i="50"/>
  <c r="A74" i="50"/>
  <c r="A73" i="50"/>
  <c r="A72" i="50"/>
  <c r="A71" i="50"/>
  <c r="A70" i="50"/>
  <c r="A69" i="50"/>
  <c r="A68" i="50"/>
  <c r="A67" i="50"/>
  <c r="A66" i="50"/>
  <c r="A65" i="50"/>
  <c r="A64" i="50"/>
  <c r="A63" i="50"/>
  <c r="A62" i="50"/>
  <c r="A61" i="50"/>
  <c r="A60" i="50"/>
  <c r="A59" i="50"/>
  <c r="A58" i="50"/>
  <c r="A57" i="50"/>
  <c r="A56" i="50"/>
  <c r="A55" i="50"/>
  <c r="A54" i="50"/>
  <c r="A53" i="50"/>
  <c r="A52" i="50"/>
  <c r="A51" i="50"/>
  <c r="A50" i="50"/>
  <c r="A49" i="50"/>
  <c r="A48" i="50"/>
  <c r="A47" i="50"/>
  <c r="A46" i="50"/>
  <c r="A45" i="50"/>
  <c r="A44" i="50"/>
  <c r="A43" i="50"/>
  <c r="A42" i="50"/>
  <c r="A41" i="50"/>
  <c r="A40" i="50"/>
  <c r="A39" i="50"/>
  <c r="A38" i="50"/>
  <c r="A37" i="50"/>
  <c r="A36" i="50"/>
  <c r="A35" i="50"/>
  <c r="A34" i="50"/>
  <c r="A33" i="50"/>
  <c r="A32" i="50"/>
  <c r="A31" i="50"/>
  <c r="A30" i="50"/>
  <c r="A29" i="50"/>
  <c r="A28" i="50"/>
  <c r="A27" i="50"/>
  <c r="A26" i="50"/>
  <c r="A25" i="50"/>
  <c r="A24" i="50"/>
  <c r="A23" i="50"/>
  <c r="A22" i="50"/>
  <c r="A21" i="50"/>
  <c r="A20" i="50"/>
  <c r="A19" i="50"/>
  <c r="A18" i="50"/>
  <c r="A17" i="50"/>
  <c r="A16" i="50"/>
  <c r="A15" i="50"/>
  <c r="A14" i="50"/>
  <c r="A13" i="50"/>
  <c r="A12" i="50"/>
  <c r="A11" i="50"/>
  <c r="A10" i="50"/>
  <c r="A9" i="50"/>
  <c r="A8" i="50"/>
  <c r="A7" i="50"/>
  <c r="A6" i="50"/>
  <c r="A5" i="50"/>
  <c r="A4" i="50"/>
  <c r="S3" i="50"/>
  <c r="Q3" i="50"/>
  <c r="M3" i="50"/>
  <c r="U3" i="50" s="1"/>
  <c r="L3" i="50"/>
  <c r="V3" i="50" s="1"/>
  <c r="A3" i="50"/>
  <c r="A271" i="49"/>
  <c r="A270" i="49"/>
  <c r="A269" i="49"/>
  <c r="A268" i="49"/>
  <c r="A267" i="49"/>
  <c r="A266" i="49"/>
  <c r="A265" i="49"/>
  <c r="A264" i="49"/>
  <c r="A263" i="49"/>
  <c r="A262" i="49"/>
  <c r="A261" i="49"/>
  <c r="A260" i="49"/>
  <c r="A259" i="49"/>
  <c r="A258" i="49"/>
  <c r="A257" i="49"/>
  <c r="A256" i="49"/>
  <c r="A255" i="49"/>
  <c r="A254" i="49"/>
  <c r="A253" i="49"/>
  <c r="A252" i="49"/>
  <c r="A251" i="49"/>
  <c r="A250" i="49"/>
  <c r="A249" i="49"/>
  <c r="A248" i="49"/>
  <c r="A247" i="49"/>
  <c r="A246" i="49"/>
  <c r="A245" i="49"/>
  <c r="A244" i="49"/>
  <c r="A243" i="49"/>
  <c r="A242" i="49"/>
  <c r="A241" i="49"/>
  <c r="A240" i="49"/>
  <c r="A239" i="49"/>
  <c r="A238" i="49"/>
  <c r="A237" i="49"/>
  <c r="A236" i="49"/>
  <c r="A235" i="49"/>
  <c r="A234" i="49"/>
  <c r="A233" i="49"/>
  <c r="A232" i="49"/>
  <c r="A231" i="49"/>
  <c r="A230" i="49"/>
  <c r="A229" i="49"/>
  <c r="A228" i="49"/>
  <c r="A227" i="49"/>
  <c r="A226" i="49"/>
  <c r="A225" i="49"/>
  <c r="A224" i="49"/>
  <c r="A223" i="49"/>
  <c r="A222" i="49"/>
  <c r="A221" i="49"/>
  <c r="A220" i="49"/>
  <c r="A219" i="49"/>
  <c r="A218" i="49"/>
  <c r="A217" i="49"/>
  <c r="A216" i="49"/>
  <c r="A215" i="49"/>
  <c r="A214" i="49"/>
  <c r="A213" i="49"/>
  <c r="A212" i="49"/>
  <c r="A211" i="49"/>
  <c r="A210" i="49"/>
  <c r="A209" i="49"/>
  <c r="A208" i="49"/>
  <c r="A207" i="49"/>
  <c r="A206" i="49"/>
  <c r="A205" i="49"/>
  <c r="A204" i="49"/>
  <c r="A203" i="49"/>
  <c r="A202" i="49"/>
  <c r="A201" i="49"/>
  <c r="A200" i="49"/>
  <c r="A199" i="49"/>
  <c r="A198" i="49"/>
  <c r="A197" i="49"/>
  <c r="A196" i="49"/>
  <c r="A195" i="49"/>
  <c r="A194" i="49"/>
  <c r="A193" i="49"/>
  <c r="A192" i="49"/>
  <c r="A191" i="49"/>
  <c r="A190" i="49"/>
  <c r="A189" i="49"/>
  <c r="A188" i="49"/>
  <c r="A187" i="49"/>
  <c r="A186" i="49"/>
  <c r="A185" i="49"/>
  <c r="A184" i="49"/>
  <c r="A183" i="49"/>
  <c r="A182" i="49"/>
  <c r="A181" i="49"/>
  <c r="A180" i="49"/>
  <c r="A179" i="49"/>
  <c r="A178" i="49"/>
  <c r="A177" i="49"/>
  <c r="A176" i="49"/>
  <c r="A175" i="49"/>
  <c r="A174" i="49"/>
  <c r="A173" i="49"/>
  <c r="A172" i="49"/>
  <c r="A171" i="49"/>
  <c r="A170" i="49"/>
  <c r="A169" i="49"/>
  <c r="A168" i="49"/>
  <c r="A167" i="49"/>
  <c r="A166" i="49"/>
  <c r="A165" i="49"/>
  <c r="A164" i="49"/>
  <c r="A163" i="49"/>
  <c r="A162" i="49"/>
  <c r="A161" i="49"/>
  <c r="A160" i="49"/>
  <c r="A159" i="49"/>
  <c r="A158" i="49"/>
  <c r="A157" i="49"/>
  <c r="A156" i="49"/>
  <c r="A155" i="49"/>
  <c r="A154" i="49"/>
  <c r="A153" i="49"/>
  <c r="A152" i="49"/>
  <c r="A151" i="49"/>
  <c r="A150" i="49"/>
  <c r="A149" i="49"/>
  <c r="A148" i="49"/>
  <c r="A147" i="49"/>
  <c r="A146" i="49"/>
  <c r="A145" i="49"/>
  <c r="A144" i="49"/>
  <c r="A143" i="49"/>
  <c r="A142" i="49"/>
  <c r="A141" i="49"/>
  <c r="A140" i="49"/>
  <c r="A139" i="49"/>
  <c r="A138" i="49"/>
  <c r="A137" i="49"/>
  <c r="A136" i="49"/>
  <c r="A135" i="49"/>
  <c r="A134" i="49"/>
  <c r="A133" i="49"/>
  <c r="A132" i="49"/>
  <c r="A131" i="49"/>
  <c r="A130" i="49"/>
  <c r="A129" i="49"/>
  <c r="A128" i="49"/>
  <c r="A127" i="49"/>
  <c r="A126" i="49"/>
  <c r="A125" i="49"/>
  <c r="A124" i="49"/>
  <c r="A123" i="49"/>
  <c r="A122" i="49"/>
  <c r="A121" i="49"/>
  <c r="A120" i="49"/>
  <c r="A119" i="49"/>
  <c r="A118" i="49"/>
  <c r="A117" i="49"/>
  <c r="A116" i="49"/>
  <c r="A115" i="49"/>
  <c r="A114" i="49"/>
  <c r="A113" i="49"/>
  <c r="A112" i="49"/>
  <c r="A111" i="49"/>
  <c r="A110" i="49"/>
  <c r="A109" i="49"/>
  <c r="A108" i="49"/>
  <c r="A107" i="49"/>
  <c r="A106" i="49"/>
  <c r="A105" i="49"/>
  <c r="A104" i="49"/>
  <c r="A103" i="49"/>
  <c r="A102" i="49"/>
  <c r="A101" i="49"/>
  <c r="A100" i="49"/>
  <c r="A99" i="49"/>
  <c r="A98" i="49"/>
  <c r="A97" i="49"/>
  <c r="A96" i="49"/>
  <c r="A95" i="49"/>
  <c r="A94" i="49"/>
  <c r="A93" i="49"/>
  <c r="A92" i="49"/>
  <c r="A91" i="49"/>
  <c r="A90" i="49"/>
  <c r="A89" i="49"/>
  <c r="A88" i="49"/>
  <c r="A87" i="49"/>
  <c r="A86" i="49"/>
  <c r="A85" i="49"/>
  <c r="A84" i="49"/>
  <c r="A83" i="49"/>
  <c r="A82" i="49"/>
  <c r="A81" i="49"/>
  <c r="A80" i="49"/>
  <c r="A79" i="49"/>
  <c r="A78" i="49"/>
  <c r="A77" i="49"/>
  <c r="A76" i="49"/>
  <c r="A75" i="49"/>
  <c r="A74" i="49"/>
  <c r="A73" i="49"/>
  <c r="A72" i="49"/>
  <c r="A71" i="49"/>
  <c r="A70" i="49"/>
  <c r="A69" i="49"/>
  <c r="A68" i="49"/>
  <c r="A67" i="49"/>
  <c r="A66" i="49"/>
  <c r="A65" i="49"/>
  <c r="A64" i="49"/>
  <c r="A63" i="49"/>
  <c r="A62" i="49"/>
  <c r="A61" i="49"/>
  <c r="A60" i="49"/>
  <c r="A59" i="49"/>
  <c r="A58" i="49"/>
  <c r="A57" i="49"/>
  <c r="A56" i="49"/>
  <c r="A55" i="49"/>
  <c r="A54" i="49"/>
  <c r="A53" i="49"/>
  <c r="A52" i="49"/>
  <c r="A51" i="49"/>
  <c r="A50" i="49"/>
  <c r="A49" i="49"/>
  <c r="A48" i="49"/>
  <c r="A47" i="49"/>
  <c r="A46" i="49"/>
  <c r="A45" i="49"/>
  <c r="A44" i="49"/>
  <c r="A43" i="49"/>
  <c r="A42" i="49"/>
  <c r="A41" i="49"/>
  <c r="A40" i="49"/>
  <c r="A39" i="49"/>
  <c r="A38" i="49"/>
  <c r="A37" i="49"/>
  <c r="A36" i="49"/>
  <c r="A35" i="49"/>
  <c r="A34" i="49"/>
  <c r="A33" i="49"/>
  <c r="A32" i="49"/>
  <c r="A31" i="49"/>
  <c r="A30" i="49"/>
  <c r="A29" i="49"/>
  <c r="A28" i="49"/>
  <c r="A27" i="49"/>
  <c r="A26" i="49"/>
  <c r="A25" i="49"/>
  <c r="A24" i="49"/>
  <c r="A23" i="49"/>
  <c r="A22" i="49"/>
  <c r="A21" i="49"/>
  <c r="A20" i="49"/>
  <c r="A19" i="49"/>
  <c r="A18" i="49"/>
  <c r="A17" i="49"/>
  <c r="A16" i="49"/>
  <c r="A15" i="49"/>
  <c r="A14" i="49"/>
  <c r="A13" i="49"/>
  <c r="A12" i="49"/>
  <c r="A11" i="49"/>
  <c r="A10" i="49"/>
  <c r="A9" i="49"/>
  <c r="A8" i="49"/>
  <c r="A7" i="49"/>
  <c r="A6" i="49"/>
  <c r="A5" i="49"/>
  <c r="A4" i="49"/>
  <c r="T3" i="49"/>
  <c r="S3" i="49"/>
  <c r="R3" i="49"/>
  <c r="Q3" i="49"/>
  <c r="M3" i="49"/>
  <c r="V3" i="49" s="1"/>
  <c r="L3" i="49"/>
  <c r="A3" i="49"/>
  <c r="D271" i="8"/>
  <c r="U3" i="49" l="1"/>
  <c r="R5" i="53"/>
  <c r="R3" i="50"/>
  <c r="T5" i="53"/>
  <c r="R5" i="54"/>
  <c r="U5" i="53"/>
  <c r="T3" i="50"/>
  <c r="J3" i="53"/>
  <c r="I3" i="53"/>
  <c r="H3" i="53"/>
  <c r="J3" i="54"/>
  <c r="I3" i="54"/>
  <c r="H3" i="54"/>
  <c r="I3" i="52"/>
  <c r="H3" i="52"/>
  <c r="J3" i="52"/>
  <c r="V5" i="54"/>
  <c r="S5" i="54"/>
  <c r="R5" i="52"/>
  <c r="S5" i="52"/>
  <c r="T5" i="52"/>
  <c r="V3" i="51"/>
  <c r="U3" i="51"/>
  <c r="S3" i="51"/>
  <c r="Q3" i="9"/>
  <c r="P3" i="9"/>
  <c r="O3" i="9"/>
  <c r="N3" i="9"/>
  <c r="M3" i="9"/>
  <c r="L3" i="9"/>
  <c r="R3" i="9" s="1"/>
  <c r="S3" i="8"/>
  <c r="Q3" i="8"/>
  <c r="P3" i="8"/>
  <c r="O3" i="8"/>
  <c r="N3" i="8"/>
  <c r="M3" i="8"/>
  <c r="L3" i="8"/>
  <c r="R3" i="8" s="1"/>
  <c r="C270" i="10"/>
  <c r="C269" i="10"/>
  <c r="C268" i="10"/>
  <c r="C267" i="10"/>
  <c r="C266" i="10"/>
  <c r="C265" i="10"/>
  <c r="C264" i="10"/>
  <c r="C263" i="10"/>
  <c r="C262" i="10"/>
  <c r="C261" i="10"/>
  <c r="C260" i="10"/>
  <c r="C259" i="10"/>
  <c r="C258" i="10"/>
  <c r="C257" i="10"/>
  <c r="C256" i="10"/>
  <c r="C255" i="10"/>
  <c r="C254" i="10"/>
  <c r="C253" i="10"/>
  <c r="C252" i="10"/>
  <c r="C251" i="10"/>
  <c r="C250" i="10"/>
  <c r="C249" i="10"/>
  <c r="C248" i="10"/>
  <c r="C247" i="10"/>
  <c r="C246" i="10"/>
  <c r="C245" i="10"/>
  <c r="C244" i="10"/>
  <c r="C243" i="10"/>
  <c r="C242" i="10"/>
  <c r="C241" i="10"/>
  <c r="C240" i="10"/>
  <c r="C239" i="10"/>
  <c r="C238" i="10"/>
  <c r="C237" i="10"/>
  <c r="C236" i="10"/>
  <c r="C235" i="10"/>
  <c r="C234" i="10"/>
  <c r="C233" i="10"/>
  <c r="C232" i="10"/>
  <c r="C231" i="10"/>
  <c r="C230" i="10"/>
  <c r="C229" i="10"/>
  <c r="C228" i="10"/>
  <c r="C227" i="10"/>
  <c r="C226" i="10"/>
  <c r="C225" i="10"/>
  <c r="C224" i="10"/>
  <c r="C223" i="10"/>
  <c r="C222" i="10"/>
  <c r="C221" i="10"/>
  <c r="C220" i="10"/>
  <c r="C219" i="10"/>
  <c r="C218" i="10"/>
  <c r="C217" i="10"/>
  <c r="C216" i="10"/>
  <c r="C215" i="10"/>
  <c r="C214" i="10"/>
  <c r="C213" i="10"/>
  <c r="C212" i="10"/>
  <c r="C211" i="10"/>
  <c r="C210" i="10"/>
  <c r="C209" i="10"/>
  <c r="C208" i="10"/>
  <c r="C207" i="10"/>
  <c r="C206" i="10"/>
  <c r="C205" i="10"/>
  <c r="C204" i="10"/>
  <c r="C203" i="10"/>
  <c r="C202" i="10"/>
  <c r="C201" i="10"/>
  <c r="C200" i="10"/>
  <c r="C199" i="10"/>
  <c r="C198" i="10"/>
  <c r="C197" i="10"/>
  <c r="C196" i="10"/>
  <c r="C195" i="10"/>
  <c r="C194" i="10"/>
  <c r="C193" i="10"/>
  <c r="C192" i="10"/>
  <c r="C191" i="10"/>
  <c r="C190" i="10"/>
  <c r="C189" i="10"/>
  <c r="C188" i="10"/>
  <c r="C187" i="10"/>
  <c r="C186" i="10"/>
  <c r="C185" i="10"/>
  <c r="C184" i="10"/>
  <c r="C183" i="10"/>
  <c r="C182" i="10"/>
  <c r="C181" i="10"/>
  <c r="C180" i="10"/>
  <c r="C179" i="10"/>
  <c r="C178" i="10"/>
  <c r="C177" i="10"/>
  <c r="C176" i="10"/>
  <c r="C175" i="10"/>
  <c r="C174" i="10"/>
  <c r="C173" i="10"/>
  <c r="C172" i="10"/>
  <c r="C171" i="10"/>
  <c r="C170" i="10"/>
  <c r="C169" i="10"/>
  <c r="C168" i="10"/>
  <c r="C167" i="10"/>
  <c r="C166" i="10"/>
  <c r="C165" i="10"/>
  <c r="C164" i="10"/>
  <c r="C163" i="10"/>
  <c r="C162" i="10"/>
  <c r="C161" i="10"/>
  <c r="C160" i="10"/>
  <c r="C159" i="10"/>
  <c r="C158" i="10"/>
  <c r="C157" i="10"/>
  <c r="C156" i="10"/>
  <c r="C155" i="10"/>
  <c r="C154" i="10"/>
  <c r="C153" i="10"/>
  <c r="C152" i="10"/>
  <c r="C151" i="10"/>
  <c r="C150" i="10"/>
  <c r="C149" i="10"/>
  <c r="C148" i="10"/>
  <c r="C147" i="10"/>
  <c r="C146" i="10"/>
  <c r="C145" i="10"/>
  <c r="J271" i="48"/>
  <c r="J270" i="48"/>
  <c r="J269" i="48"/>
  <c r="J268" i="48"/>
  <c r="J267" i="48"/>
  <c r="J266" i="48"/>
  <c r="J265" i="48"/>
  <c r="J264" i="48"/>
  <c r="J263" i="48"/>
  <c r="J262" i="48"/>
  <c r="J261" i="48"/>
  <c r="J260" i="48"/>
  <c r="J259" i="48"/>
  <c r="J258" i="48"/>
  <c r="J257" i="48"/>
  <c r="J256" i="48"/>
  <c r="J255" i="48"/>
  <c r="J254" i="48"/>
  <c r="J253" i="48"/>
  <c r="J252" i="48"/>
  <c r="J251" i="48"/>
  <c r="J250" i="48"/>
  <c r="J249" i="48"/>
  <c r="J248" i="48"/>
  <c r="J247" i="48"/>
  <c r="J246" i="48"/>
  <c r="J245" i="48"/>
  <c r="J244" i="48"/>
  <c r="J243" i="48"/>
  <c r="J242" i="48"/>
  <c r="J241" i="48"/>
  <c r="J240" i="48"/>
  <c r="J239" i="48"/>
  <c r="J238" i="48"/>
  <c r="J237" i="48"/>
  <c r="J236" i="48"/>
  <c r="J235" i="48"/>
  <c r="J234" i="48"/>
  <c r="J233" i="48"/>
  <c r="J232" i="48"/>
  <c r="J231" i="48"/>
  <c r="J230" i="48"/>
  <c r="J229" i="48"/>
  <c r="J228" i="48"/>
  <c r="J227" i="48"/>
  <c r="J226" i="48"/>
  <c r="J225" i="48"/>
  <c r="J224" i="48"/>
  <c r="J223" i="48"/>
  <c r="J222" i="48"/>
  <c r="J221" i="48"/>
  <c r="J220" i="48"/>
  <c r="J219" i="48"/>
  <c r="J218" i="48"/>
  <c r="J217" i="48"/>
  <c r="J216" i="48"/>
  <c r="J215" i="48"/>
  <c r="J214" i="48"/>
  <c r="J213" i="48"/>
  <c r="J212" i="48"/>
  <c r="J211" i="48"/>
  <c r="J210" i="48"/>
  <c r="J209" i="48"/>
  <c r="J208" i="48"/>
  <c r="J207" i="48"/>
  <c r="J206" i="48"/>
  <c r="J205" i="48"/>
  <c r="J204" i="48"/>
  <c r="J203" i="48"/>
  <c r="J202" i="48"/>
  <c r="J201" i="48"/>
  <c r="J200" i="48"/>
  <c r="J199" i="48"/>
  <c r="J198" i="48"/>
  <c r="J197" i="48"/>
  <c r="J196" i="48"/>
  <c r="J195" i="48"/>
  <c r="J194" i="48"/>
  <c r="J193" i="48"/>
  <c r="J192" i="48"/>
  <c r="J191" i="48"/>
  <c r="J190" i="48"/>
  <c r="J189" i="48"/>
  <c r="J188" i="48"/>
  <c r="J187" i="48"/>
  <c r="J186" i="48"/>
  <c r="J185" i="48"/>
  <c r="J184" i="48"/>
  <c r="J183" i="48"/>
  <c r="J182" i="48"/>
  <c r="J181" i="48"/>
  <c r="J180" i="48"/>
  <c r="J179" i="48"/>
  <c r="J178" i="48"/>
  <c r="J177" i="48"/>
  <c r="J176" i="48"/>
  <c r="J175" i="48"/>
  <c r="J174" i="48"/>
  <c r="J173" i="48"/>
  <c r="J172" i="48"/>
  <c r="J171" i="48"/>
  <c r="J170" i="48"/>
  <c r="J169" i="48"/>
  <c r="J168" i="48"/>
  <c r="J167" i="48"/>
  <c r="J166" i="48"/>
  <c r="J165" i="48"/>
  <c r="J164" i="48"/>
  <c r="J163" i="48"/>
  <c r="J162" i="48"/>
  <c r="J161" i="48"/>
  <c r="J160" i="48"/>
  <c r="J159" i="48"/>
  <c r="J158" i="48"/>
  <c r="J157" i="48"/>
  <c r="J156" i="48"/>
  <c r="J155" i="48"/>
  <c r="J154" i="48"/>
  <c r="J153" i="48"/>
  <c r="J152" i="48"/>
  <c r="J151" i="48"/>
  <c r="J150" i="48"/>
  <c r="J149" i="48"/>
  <c r="J148" i="48"/>
  <c r="J147" i="48"/>
  <c r="J146" i="48"/>
  <c r="J145" i="48"/>
  <c r="J144" i="48"/>
  <c r="J143" i="48"/>
  <c r="J142" i="48"/>
  <c r="J141" i="48"/>
  <c r="J140" i="48"/>
  <c r="J139" i="48"/>
  <c r="J138" i="48"/>
  <c r="J137" i="48"/>
  <c r="J136" i="48"/>
  <c r="J135" i="48"/>
  <c r="J134" i="48"/>
  <c r="J133" i="48"/>
  <c r="J132" i="48"/>
  <c r="J131" i="48"/>
  <c r="J130" i="48"/>
  <c r="J129" i="48"/>
  <c r="J128" i="48"/>
  <c r="J127" i="48"/>
  <c r="J126" i="48"/>
  <c r="J125" i="48"/>
  <c r="J124" i="48"/>
  <c r="J123" i="48"/>
  <c r="J122" i="48"/>
  <c r="J121" i="48"/>
  <c r="J120" i="48"/>
  <c r="J119" i="48"/>
  <c r="J118" i="48"/>
  <c r="J117" i="48"/>
  <c r="J116" i="48"/>
  <c r="J115" i="48"/>
  <c r="J114" i="48"/>
  <c r="J113" i="48"/>
  <c r="J112" i="48"/>
  <c r="J111" i="48"/>
  <c r="J110" i="48"/>
  <c r="J109" i="48"/>
  <c r="J108" i="48"/>
  <c r="J107" i="48"/>
  <c r="J106" i="48"/>
  <c r="J105" i="48"/>
  <c r="J104" i="48"/>
  <c r="J103" i="48"/>
  <c r="J102" i="48"/>
  <c r="J101" i="48"/>
  <c r="J100" i="48"/>
  <c r="J99" i="48"/>
  <c r="J98" i="48"/>
  <c r="J97" i="48"/>
  <c r="J96" i="48"/>
  <c r="J95" i="48"/>
  <c r="J94" i="48"/>
  <c r="J93" i="48"/>
  <c r="J92" i="48"/>
  <c r="J91" i="48"/>
  <c r="J90" i="48"/>
  <c r="J89" i="48"/>
  <c r="J88" i="48"/>
  <c r="J87" i="48"/>
  <c r="J86" i="48"/>
  <c r="J85" i="48"/>
  <c r="J84" i="48"/>
  <c r="J83" i="48"/>
  <c r="J82" i="48"/>
  <c r="J81" i="48"/>
  <c r="J80" i="48"/>
  <c r="J79" i="48"/>
  <c r="J78" i="48"/>
  <c r="J77" i="48"/>
  <c r="J76" i="48"/>
  <c r="J75" i="48"/>
  <c r="J74" i="48"/>
  <c r="J73" i="48"/>
  <c r="J72" i="48"/>
  <c r="J71" i="48"/>
  <c r="J70" i="48"/>
  <c r="J69" i="48"/>
  <c r="J68" i="48"/>
  <c r="J67" i="48"/>
  <c r="J66" i="48"/>
  <c r="J65" i="48"/>
  <c r="J64" i="48"/>
  <c r="J63" i="48"/>
  <c r="J62" i="48"/>
  <c r="J61" i="48"/>
  <c r="J60" i="48"/>
  <c r="J59" i="48"/>
  <c r="J58" i="48"/>
  <c r="J57" i="48"/>
  <c r="J56" i="48"/>
  <c r="J55" i="48"/>
  <c r="J54" i="48"/>
  <c r="J53" i="48"/>
  <c r="J52" i="48"/>
  <c r="J51" i="48"/>
  <c r="J50" i="48"/>
  <c r="J49" i="48"/>
  <c r="J48" i="48"/>
  <c r="J47" i="48"/>
  <c r="J46" i="48"/>
  <c r="J45" i="48"/>
  <c r="J44" i="48"/>
  <c r="J43" i="48"/>
  <c r="J42" i="48"/>
  <c r="J41" i="48"/>
  <c r="J40" i="48"/>
  <c r="J39" i="48"/>
  <c r="J38" i="48"/>
  <c r="J37" i="48"/>
  <c r="J36" i="48"/>
  <c r="J35" i="48"/>
  <c r="J34" i="48"/>
  <c r="J33" i="48"/>
  <c r="J32" i="48"/>
  <c r="J31" i="48"/>
  <c r="J30" i="48"/>
  <c r="J29" i="48"/>
  <c r="J28" i="48"/>
  <c r="J27" i="48"/>
  <c r="J26" i="48"/>
  <c r="J25" i="48"/>
  <c r="J24" i="48"/>
  <c r="J23" i="48"/>
  <c r="J22" i="48"/>
  <c r="J21" i="48"/>
  <c r="J20" i="48"/>
  <c r="J19" i="48"/>
  <c r="J18" i="48"/>
  <c r="J17" i="48"/>
  <c r="J16" i="48"/>
  <c r="J15" i="48"/>
  <c r="J14" i="48"/>
  <c r="J13" i="48"/>
  <c r="J12" i="48"/>
  <c r="J11" i="48"/>
  <c r="J10" i="48"/>
  <c r="J9" i="48"/>
  <c r="J8" i="48"/>
  <c r="J7" i="48"/>
  <c r="J6" i="48"/>
  <c r="J5" i="48"/>
  <c r="J4" i="48"/>
  <c r="A271" i="48"/>
  <c r="A270" i="48"/>
  <c r="A269" i="48"/>
  <c r="A268" i="48"/>
  <c r="A267" i="48"/>
  <c r="A266" i="48"/>
  <c r="A265" i="48"/>
  <c r="A264" i="48"/>
  <c r="A263" i="48"/>
  <c r="A262" i="48"/>
  <c r="A261" i="48"/>
  <c r="A260" i="48"/>
  <c r="A259" i="48"/>
  <c r="A258" i="48"/>
  <c r="A257" i="48"/>
  <c r="A256" i="48"/>
  <c r="A255" i="48"/>
  <c r="A254" i="48"/>
  <c r="A253" i="48"/>
  <c r="A252" i="48"/>
  <c r="A251" i="48"/>
  <c r="A250" i="48"/>
  <c r="A249" i="48"/>
  <c r="A248" i="48"/>
  <c r="A247" i="48"/>
  <c r="A246" i="48"/>
  <c r="A245" i="48"/>
  <c r="A244" i="48"/>
  <c r="A243" i="48"/>
  <c r="A242" i="48"/>
  <c r="A241" i="48"/>
  <c r="A240" i="48"/>
  <c r="A239" i="48"/>
  <c r="A238" i="48"/>
  <c r="A237" i="48"/>
  <c r="A236" i="48"/>
  <c r="A235" i="48"/>
  <c r="A234" i="48"/>
  <c r="A233" i="48"/>
  <c r="A232" i="48"/>
  <c r="A231" i="48"/>
  <c r="A230" i="48"/>
  <c r="A229" i="48"/>
  <c r="A228" i="48"/>
  <c r="A227" i="48"/>
  <c r="A226" i="48"/>
  <c r="A225" i="48"/>
  <c r="A224" i="48"/>
  <c r="A223" i="48"/>
  <c r="A222" i="48"/>
  <c r="A221" i="48"/>
  <c r="A220" i="48"/>
  <c r="A219" i="48"/>
  <c r="A218" i="48"/>
  <c r="A217" i="48"/>
  <c r="A216" i="48"/>
  <c r="A215" i="48"/>
  <c r="A214" i="48"/>
  <c r="A213" i="48"/>
  <c r="A212" i="48"/>
  <c r="A211" i="48"/>
  <c r="A210" i="48"/>
  <c r="A209" i="48"/>
  <c r="A208" i="48"/>
  <c r="A207" i="48"/>
  <c r="A206" i="48"/>
  <c r="A205" i="48"/>
  <c r="A204" i="48"/>
  <c r="A203" i="48"/>
  <c r="A202" i="48"/>
  <c r="A201" i="48"/>
  <c r="A200" i="48"/>
  <c r="A199" i="48"/>
  <c r="A198" i="48"/>
  <c r="A197" i="48"/>
  <c r="A196" i="48"/>
  <c r="A195" i="48"/>
  <c r="A194" i="48"/>
  <c r="A193" i="48"/>
  <c r="A192" i="48"/>
  <c r="A191" i="48"/>
  <c r="A190" i="48"/>
  <c r="A189" i="48"/>
  <c r="A188" i="48"/>
  <c r="A187" i="48"/>
  <c r="A186" i="48"/>
  <c r="A185" i="48"/>
  <c r="A184" i="48"/>
  <c r="A183" i="48"/>
  <c r="A182" i="48"/>
  <c r="A181" i="48"/>
  <c r="A180" i="48"/>
  <c r="A179" i="48"/>
  <c r="A178" i="48"/>
  <c r="A177" i="48"/>
  <c r="A176" i="48"/>
  <c r="A175" i="48"/>
  <c r="A174" i="48"/>
  <c r="A173" i="48"/>
  <c r="A172" i="48"/>
  <c r="A171" i="48"/>
  <c r="A170" i="48"/>
  <c r="A169" i="48"/>
  <c r="A168" i="48"/>
  <c r="A167" i="48"/>
  <c r="A166" i="48"/>
  <c r="A165" i="48"/>
  <c r="A164" i="48"/>
  <c r="A163" i="48"/>
  <c r="A162" i="48"/>
  <c r="A161" i="48"/>
  <c r="A160" i="48"/>
  <c r="A159" i="48"/>
  <c r="A158" i="48"/>
  <c r="A157" i="48"/>
  <c r="A156" i="48"/>
  <c r="A155" i="48"/>
  <c r="A154" i="48"/>
  <c r="A153" i="48"/>
  <c r="A152" i="48"/>
  <c r="A151" i="48"/>
  <c r="A150" i="48"/>
  <c r="A149" i="48"/>
  <c r="A148" i="48"/>
  <c r="A147" i="48"/>
  <c r="A146" i="48"/>
  <c r="A145" i="48"/>
  <c r="A144" i="48"/>
  <c r="A143" i="48"/>
  <c r="A142" i="48"/>
  <c r="A141" i="48"/>
  <c r="A140" i="48"/>
  <c r="A139" i="48"/>
  <c r="A138" i="48"/>
  <c r="A137" i="48"/>
  <c r="A136" i="48"/>
  <c r="A135" i="48"/>
  <c r="A134" i="48"/>
  <c r="A133" i="48"/>
  <c r="A132" i="48"/>
  <c r="A131" i="48"/>
  <c r="A130" i="48"/>
  <c r="A129" i="48"/>
  <c r="A128" i="48"/>
  <c r="A127" i="48"/>
  <c r="A126" i="48"/>
  <c r="A125" i="48"/>
  <c r="A124" i="48"/>
  <c r="A123" i="48"/>
  <c r="A122" i="48"/>
  <c r="A121" i="48"/>
  <c r="A120" i="48"/>
  <c r="A119" i="48"/>
  <c r="A118" i="48"/>
  <c r="A117" i="48"/>
  <c r="A116" i="48"/>
  <c r="A115" i="48"/>
  <c r="A114" i="48"/>
  <c r="A113" i="48"/>
  <c r="A112" i="48"/>
  <c r="A111" i="48"/>
  <c r="A110" i="48"/>
  <c r="A109" i="48"/>
  <c r="A108" i="48"/>
  <c r="A107" i="48"/>
  <c r="A106" i="48"/>
  <c r="A105" i="48"/>
  <c r="A104" i="48"/>
  <c r="A103" i="48"/>
  <c r="A102" i="48"/>
  <c r="A101" i="48"/>
  <c r="A100" i="48"/>
  <c r="A99" i="48"/>
  <c r="A98" i="48"/>
  <c r="A97" i="48"/>
  <c r="A96" i="48"/>
  <c r="A95" i="48"/>
  <c r="A94" i="48"/>
  <c r="A93" i="48"/>
  <c r="A92" i="48"/>
  <c r="A91" i="48"/>
  <c r="A90" i="48"/>
  <c r="A89" i="48"/>
  <c r="A88" i="48"/>
  <c r="A87" i="48"/>
  <c r="A86" i="48"/>
  <c r="A85" i="48"/>
  <c r="A84" i="48"/>
  <c r="A83" i="48"/>
  <c r="A82" i="48"/>
  <c r="A81" i="48"/>
  <c r="A80" i="48"/>
  <c r="A79" i="48"/>
  <c r="A78" i="48"/>
  <c r="A77" i="48"/>
  <c r="A76" i="48"/>
  <c r="A75" i="48"/>
  <c r="A74" i="48"/>
  <c r="A73" i="48"/>
  <c r="A72" i="48"/>
  <c r="A71" i="48"/>
  <c r="A70" i="48"/>
  <c r="A69" i="48"/>
  <c r="A68" i="48"/>
  <c r="A67" i="48"/>
  <c r="A66" i="48"/>
  <c r="A65" i="48"/>
  <c r="A64" i="48"/>
  <c r="A63" i="48"/>
  <c r="A62" i="48"/>
  <c r="A61" i="48"/>
  <c r="A60" i="48"/>
  <c r="A59" i="48"/>
  <c r="A58" i="48"/>
  <c r="A57" i="48"/>
  <c r="A56" i="48"/>
  <c r="A55" i="48"/>
  <c r="A54" i="48"/>
  <c r="A53" i="48"/>
  <c r="A52" i="48"/>
  <c r="A51" i="48"/>
  <c r="A50" i="48"/>
  <c r="A49" i="48"/>
  <c r="A48" i="48"/>
  <c r="A47" i="48"/>
  <c r="A46" i="48"/>
  <c r="A45" i="48"/>
  <c r="A44" i="48"/>
  <c r="A43" i="48"/>
  <c r="A42" i="48"/>
  <c r="A41" i="48"/>
  <c r="A40" i="48"/>
  <c r="A39" i="48"/>
  <c r="A38" i="48"/>
  <c r="A37" i="48"/>
  <c r="A36" i="48"/>
  <c r="A35" i="48"/>
  <c r="A34" i="48"/>
  <c r="A33" i="48"/>
  <c r="A32" i="48"/>
  <c r="A31" i="48"/>
  <c r="A30" i="48"/>
  <c r="A29" i="48"/>
  <c r="A28" i="48"/>
  <c r="A27" i="48"/>
  <c r="A26" i="48"/>
  <c r="A25" i="48"/>
  <c r="A24" i="48"/>
  <c r="A23" i="48"/>
  <c r="A22" i="48"/>
  <c r="A21" i="48"/>
  <c r="A20" i="48"/>
  <c r="A19" i="48"/>
  <c r="A18" i="48"/>
  <c r="A17" i="48"/>
  <c r="A16" i="48"/>
  <c r="A15" i="48"/>
  <c r="A14" i="48"/>
  <c r="A13" i="48"/>
  <c r="A12" i="48"/>
  <c r="A11" i="48"/>
  <c r="A10" i="48"/>
  <c r="A9" i="48"/>
  <c r="A8" i="48"/>
  <c r="A7" i="48"/>
  <c r="A6" i="48"/>
  <c r="A5" i="48"/>
  <c r="A4" i="48"/>
  <c r="V3" i="48"/>
  <c r="U3" i="48"/>
  <c r="T3" i="48"/>
  <c r="S3" i="48"/>
  <c r="R3" i="48"/>
  <c r="Q3" i="48"/>
  <c r="P3" i="48"/>
  <c r="O3" i="48"/>
  <c r="N3" i="48"/>
  <c r="M3" i="48"/>
  <c r="M4" i="48" s="1"/>
  <c r="L3" i="48"/>
  <c r="A3" i="48"/>
  <c r="A271" i="47"/>
  <c r="A270" i="47"/>
  <c r="A269" i="47"/>
  <c r="A268" i="47"/>
  <c r="A267" i="47"/>
  <c r="A266" i="47"/>
  <c r="A265" i="47"/>
  <c r="A264" i="47"/>
  <c r="A263" i="47"/>
  <c r="A262" i="47"/>
  <c r="A261" i="47"/>
  <c r="A260" i="47"/>
  <c r="A259" i="47"/>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V3" i="47"/>
  <c r="U3" i="47"/>
  <c r="T3" i="47"/>
  <c r="S3" i="47"/>
  <c r="R3" i="47"/>
  <c r="Q3" i="47"/>
  <c r="P3" i="47"/>
  <c r="O3" i="47"/>
  <c r="N3" i="47"/>
  <c r="M3" i="47"/>
  <c r="L3" i="47"/>
  <c r="A3" i="47"/>
  <c r="W1" i="47"/>
  <c r="V3" i="8" l="1"/>
  <c r="S3" i="9"/>
  <c r="V3" i="9"/>
  <c r="U3" i="9"/>
  <c r="T3" i="9"/>
  <c r="T3" i="8"/>
  <c r="U3" i="8"/>
  <c r="S5" i="48"/>
  <c r="M5" i="48"/>
  <c r="S4" i="48"/>
  <c r="M6" i="48" l="1"/>
  <c r="S6" i="48"/>
  <c r="A271" i="9"/>
  <c r="A271" i="8"/>
  <c r="A271" i="7"/>
  <c r="A271" i="3"/>
  <c r="C271" i="3"/>
  <c r="A271" i="10"/>
  <c r="C271" i="10"/>
  <c r="A271" i="18"/>
  <c r="A271" i="41"/>
  <c r="A271" i="20"/>
  <c r="A271" i="40"/>
  <c r="A271" i="19"/>
  <c r="A271" i="26"/>
  <c r="A271" i="39"/>
  <c r="A271" i="25"/>
  <c r="A271" i="24"/>
  <c r="A271" i="23"/>
  <c r="A271" i="22"/>
  <c r="A271" i="14"/>
  <c r="A271" i="32"/>
  <c r="C271" i="32"/>
  <c r="A271" i="38"/>
  <c r="A271" i="31"/>
  <c r="C271" i="31"/>
  <c r="A271" i="30"/>
  <c r="C271" i="30"/>
  <c r="A271" i="29"/>
  <c r="C271" i="29"/>
  <c r="A271" i="36"/>
  <c r="A271" i="35"/>
  <c r="C271" i="35"/>
  <c r="A271" i="27"/>
  <c r="B271" i="27"/>
  <c r="A271" i="21"/>
  <c r="B271" i="21"/>
  <c r="A271" i="28"/>
  <c r="A271" i="2"/>
  <c r="K271" i="2"/>
  <c r="L271" i="2"/>
  <c r="M271" i="2"/>
  <c r="N271" i="2"/>
  <c r="O271" i="2"/>
  <c r="P271" i="2"/>
  <c r="Q271" i="2"/>
  <c r="R271" i="2"/>
  <c r="M7" i="48" l="1"/>
  <c r="S7" i="48"/>
  <c r="A144" i="11"/>
  <c r="A143" i="11"/>
  <c r="A142" i="11"/>
  <c r="A141" i="11"/>
  <c r="A140" i="11"/>
  <c r="A139" i="11"/>
  <c r="A138" i="11"/>
  <c r="A137" i="11"/>
  <c r="A136" i="11"/>
  <c r="A135" i="11"/>
  <c r="A134" i="11"/>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270" i="8"/>
  <c r="A269" i="8"/>
  <c r="A268" i="8"/>
  <c r="A267" i="8"/>
  <c r="A266" i="8"/>
  <c r="A265" i="8"/>
  <c r="A264" i="8"/>
  <c r="A263" i="8"/>
  <c r="A262" i="8"/>
  <c r="A261" i="8"/>
  <c r="A260" i="8"/>
  <c r="A259" i="8"/>
  <c r="A258" i="8"/>
  <c r="A257" i="8"/>
  <c r="A256" i="8"/>
  <c r="A255" i="8"/>
  <c r="A254" i="8"/>
  <c r="A253" i="8"/>
  <c r="A252" i="8"/>
  <c r="A251" i="8"/>
  <c r="A250" i="8"/>
  <c r="A249" i="8"/>
  <c r="A248" i="8"/>
  <c r="A247" i="8"/>
  <c r="A246" i="8"/>
  <c r="A245" i="8"/>
  <c r="A244" i="8"/>
  <c r="A243" i="8"/>
  <c r="A242" i="8"/>
  <c r="A241" i="8"/>
  <c r="A240" i="8"/>
  <c r="A239" i="8"/>
  <c r="A238" i="8"/>
  <c r="A237" i="8"/>
  <c r="A236" i="8"/>
  <c r="A235" i="8"/>
  <c r="A234" i="8"/>
  <c r="A233" i="8"/>
  <c r="A232" i="8"/>
  <c r="A231" i="8"/>
  <c r="A230" i="8"/>
  <c r="A229" i="8"/>
  <c r="A228" i="8"/>
  <c r="A227" i="8"/>
  <c r="A226" i="8"/>
  <c r="A225" i="8"/>
  <c r="A224" i="8"/>
  <c r="A223" i="8"/>
  <c r="A222" i="8"/>
  <c r="A221" i="8"/>
  <c r="A220" i="8"/>
  <c r="A219" i="8"/>
  <c r="A218" i="8"/>
  <c r="A217" i="8"/>
  <c r="A216" i="8"/>
  <c r="A215" i="8"/>
  <c r="A214" i="8"/>
  <c r="A213" i="8"/>
  <c r="A212" i="8"/>
  <c r="A211" i="8"/>
  <c r="A210" i="8"/>
  <c r="A209" i="8"/>
  <c r="A208" i="8"/>
  <c r="A207" i="8"/>
  <c r="A206" i="8"/>
  <c r="A205" i="8"/>
  <c r="A204" i="8"/>
  <c r="A203" i="8"/>
  <c r="A202" i="8"/>
  <c r="A201" i="8"/>
  <c r="A200" i="8"/>
  <c r="A199" i="8"/>
  <c r="A198" i="8"/>
  <c r="A197" i="8"/>
  <c r="A196" i="8"/>
  <c r="A195" i="8"/>
  <c r="A194" i="8"/>
  <c r="A193" i="8"/>
  <c r="A192" i="8"/>
  <c r="A191" i="8"/>
  <c r="A190" i="8"/>
  <c r="A189" i="8"/>
  <c r="A188" i="8"/>
  <c r="A187" i="8"/>
  <c r="A186" i="8"/>
  <c r="A185" i="8"/>
  <c r="A184" i="8"/>
  <c r="A183" i="8"/>
  <c r="A182" i="8"/>
  <c r="A181" i="8"/>
  <c r="A180" i="8"/>
  <c r="A179" i="8"/>
  <c r="A178" i="8"/>
  <c r="A177" i="8"/>
  <c r="A176" i="8"/>
  <c r="A175" i="8"/>
  <c r="A174" i="8"/>
  <c r="A173" i="8"/>
  <c r="A172" i="8"/>
  <c r="A171" i="8"/>
  <c r="A170" i="8"/>
  <c r="A169" i="8"/>
  <c r="A168" i="8"/>
  <c r="A167" i="8"/>
  <c r="A166" i="8"/>
  <c r="A165" i="8"/>
  <c r="A164" i="8"/>
  <c r="A163" i="8"/>
  <c r="A162" i="8"/>
  <c r="A161" i="8"/>
  <c r="A160" i="8"/>
  <c r="A159" i="8"/>
  <c r="A158" i="8"/>
  <c r="A157" i="8"/>
  <c r="A156" i="8"/>
  <c r="A155" i="8"/>
  <c r="A154" i="8"/>
  <c r="A153" i="8"/>
  <c r="A152" i="8"/>
  <c r="A151" i="8"/>
  <c r="A150" i="8"/>
  <c r="A149" i="8"/>
  <c r="A148" i="8"/>
  <c r="A147" i="8"/>
  <c r="A146" i="8"/>
  <c r="A145" i="8"/>
  <c r="A144" i="8"/>
  <c r="A143" i="8"/>
  <c r="A142" i="8"/>
  <c r="A141" i="8"/>
  <c r="A140" i="8"/>
  <c r="A139" i="8"/>
  <c r="A138" i="8"/>
  <c r="A137" i="8"/>
  <c r="A136" i="8"/>
  <c r="A135" i="8"/>
  <c r="A134" i="8"/>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270" i="3"/>
  <c r="A269" i="3"/>
  <c r="A268" i="3"/>
  <c r="A267" i="3"/>
  <c r="A266" i="3"/>
  <c r="A265" i="3"/>
  <c r="A264" i="3"/>
  <c r="A263" i="3"/>
  <c r="A262" i="3"/>
  <c r="A261" i="3"/>
  <c r="A260" i="3"/>
  <c r="A259" i="3"/>
  <c r="A258" i="3"/>
  <c r="A257" i="3"/>
  <c r="A256" i="3"/>
  <c r="A255" i="3"/>
  <c r="A254" i="3"/>
  <c r="A253" i="3"/>
  <c r="A252" i="3"/>
  <c r="A251" i="3"/>
  <c r="A250" i="3"/>
  <c r="A249" i="3"/>
  <c r="A248" i="3"/>
  <c r="A247" i="3"/>
  <c r="A246" i="3"/>
  <c r="A245" i="3"/>
  <c r="A244" i="3"/>
  <c r="A243" i="3"/>
  <c r="A242" i="3"/>
  <c r="A241" i="3"/>
  <c r="A240" i="3"/>
  <c r="A239" i="3"/>
  <c r="A238" i="3"/>
  <c r="A237" i="3"/>
  <c r="A236" i="3"/>
  <c r="A235" i="3"/>
  <c r="A234" i="3"/>
  <c r="A233" i="3"/>
  <c r="A232" i="3"/>
  <c r="A231" i="3"/>
  <c r="A230" i="3"/>
  <c r="A229" i="3"/>
  <c r="A228" i="3"/>
  <c r="A227" i="3"/>
  <c r="A226" i="3"/>
  <c r="A225" i="3"/>
  <c r="A224" i="3"/>
  <c r="A223" i="3"/>
  <c r="A222" i="3"/>
  <c r="A221" i="3"/>
  <c r="A220" i="3"/>
  <c r="A219" i="3"/>
  <c r="A218" i="3"/>
  <c r="A217" i="3"/>
  <c r="A216" i="3"/>
  <c r="A215" i="3"/>
  <c r="A214" i="3"/>
  <c r="A213" i="3"/>
  <c r="A212" i="3"/>
  <c r="A211" i="3"/>
  <c r="A210" i="3"/>
  <c r="A209" i="3"/>
  <c r="A208" i="3"/>
  <c r="A207" i="3"/>
  <c r="A206" i="3"/>
  <c r="A205" i="3"/>
  <c r="A204" i="3"/>
  <c r="A203" i="3"/>
  <c r="A202" i="3"/>
  <c r="A201" i="3"/>
  <c r="A200" i="3"/>
  <c r="A199" i="3"/>
  <c r="A198" i="3"/>
  <c r="A197" i="3"/>
  <c r="A196" i="3"/>
  <c r="A195" i="3"/>
  <c r="A194" i="3"/>
  <c r="A193" i="3"/>
  <c r="A192" i="3"/>
  <c r="A191" i="3"/>
  <c r="A190" i="3"/>
  <c r="A189" i="3"/>
  <c r="A188" i="3"/>
  <c r="A187" i="3"/>
  <c r="A186" i="3"/>
  <c r="A185" i="3"/>
  <c r="A184" i="3"/>
  <c r="A183" i="3"/>
  <c r="A182" i="3"/>
  <c r="A181" i="3"/>
  <c r="A180" i="3"/>
  <c r="A179" i="3"/>
  <c r="A178" i="3"/>
  <c r="A177" i="3"/>
  <c r="A176" i="3"/>
  <c r="A175" i="3"/>
  <c r="A174" i="3"/>
  <c r="A173" i="3"/>
  <c r="A172" i="3"/>
  <c r="A171" i="3"/>
  <c r="A170" i="3"/>
  <c r="A169" i="3"/>
  <c r="A168" i="3"/>
  <c r="A167" i="3"/>
  <c r="A166" i="3"/>
  <c r="A165" i="3"/>
  <c r="A164" i="3"/>
  <c r="A163" i="3"/>
  <c r="A162" i="3"/>
  <c r="A161" i="3"/>
  <c r="A160" i="3"/>
  <c r="A159" i="3"/>
  <c r="A158" i="3"/>
  <c r="A157" i="3"/>
  <c r="A156" i="3"/>
  <c r="A155" i="3"/>
  <c r="A154" i="3"/>
  <c r="A153" i="3"/>
  <c r="A152" i="3"/>
  <c r="A151" i="3"/>
  <c r="A150" i="3"/>
  <c r="A149" i="3"/>
  <c r="A148" i="3"/>
  <c r="A147" i="3"/>
  <c r="A146" i="3"/>
  <c r="A145" i="3"/>
  <c r="A144" i="3"/>
  <c r="A143" i="3"/>
  <c r="A142" i="3"/>
  <c r="A141" i="3"/>
  <c r="A140" i="3"/>
  <c r="A139" i="3"/>
  <c r="A138" i="3"/>
  <c r="A137" i="3"/>
  <c r="A136" i="3"/>
  <c r="A135" i="3"/>
  <c r="A134" i="3"/>
  <c r="A270" i="10"/>
  <c r="A269" i="10"/>
  <c r="A268" i="10"/>
  <c r="A267" i="10"/>
  <c r="A266" i="10"/>
  <c r="A265" i="10"/>
  <c r="A264" i="10"/>
  <c r="A263" i="10"/>
  <c r="A262" i="10"/>
  <c r="A261" i="10"/>
  <c r="A260" i="10"/>
  <c r="A259" i="10"/>
  <c r="A258" i="10"/>
  <c r="A257" i="10"/>
  <c r="A256" i="10"/>
  <c r="A255" i="10"/>
  <c r="A254" i="10"/>
  <c r="A253" i="10"/>
  <c r="A252" i="10"/>
  <c r="A251" i="10"/>
  <c r="A250" i="10"/>
  <c r="A249" i="10"/>
  <c r="A248" i="10"/>
  <c r="A247" i="10"/>
  <c r="A246" i="10"/>
  <c r="A245" i="10"/>
  <c r="A244" i="10"/>
  <c r="A243" i="10"/>
  <c r="A242" i="10"/>
  <c r="A241" i="10"/>
  <c r="A240" i="10"/>
  <c r="A239" i="10"/>
  <c r="A238" i="10"/>
  <c r="A237" i="10"/>
  <c r="A236" i="10"/>
  <c r="A235" i="10"/>
  <c r="A234" i="10"/>
  <c r="A233" i="10"/>
  <c r="A232" i="10"/>
  <c r="A231" i="10"/>
  <c r="A230" i="10"/>
  <c r="A229" i="10"/>
  <c r="A228" i="10"/>
  <c r="A227" i="10"/>
  <c r="A226" i="10"/>
  <c r="A225" i="10"/>
  <c r="A224" i="10"/>
  <c r="A223" i="10"/>
  <c r="A222" i="10"/>
  <c r="A221" i="10"/>
  <c r="A220" i="10"/>
  <c r="A219" i="10"/>
  <c r="A218" i="10"/>
  <c r="A217" i="10"/>
  <c r="A216" i="10"/>
  <c r="A215" i="10"/>
  <c r="A214" i="10"/>
  <c r="A213" i="10"/>
  <c r="A212" i="10"/>
  <c r="A211" i="10"/>
  <c r="A210" i="10"/>
  <c r="A209" i="10"/>
  <c r="A208" i="10"/>
  <c r="A207" i="10"/>
  <c r="A206" i="10"/>
  <c r="A205" i="10"/>
  <c r="A204" i="10"/>
  <c r="A203" i="10"/>
  <c r="A202" i="10"/>
  <c r="A201" i="10"/>
  <c r="A200" i="10"/>
  <c r="A199" i="10"/>
  <c r="A198" i="10"/>
  <c r="A197" i="10"/>
  <c r="A196" i="10"/>
  <c r="A195" i="10"/>
  <c r="A194" i="10"/>
  <c r="A193" i="10"/>
  <c r="A192" i="10"/>
  <c r="A191" i="10"/>
  <c r="A190" i="10"/>
  <c r="A189" i="10"/>
  <c r="A188" i="10"/>
  <c r="A187" i="10"/>
  <c r="A186" i="10"/>
  <c r="A185" i="10"/>
  <c r="A184" i="10"/>
  <c r="A183" i="10"/>
  <c r="A182" i="10"/>
  <c r="A181" i="10"/>
  <c r="A180" i="10"/>
  <c r="A179" i="10"/>
  <c r="A178" i="10"/>
  <c r="A177" i="10"/>
  <c r="A176" i="10"/>
  <c r="A175" i="10"/>
  <c r="A174" i="10"/>
  <c r="A173" i="10"/>
  <c r="A172" i="10"/>
  <c r="A171" i="10"/>
  <c r="A170" i="10"/>
  <c r="A169" i="10"/>
  <c r="A168" i="10"/>
  <c r="A167" i="10"/>
  <c r="A166" i="10"/>
  <c r="A165" i="10"/>
  <c r="A164" i="10"/>
  <c r="A163" i="10"/>
  <c r="A162" i="10"/>
  <c r="A161" i="10"/>
  <c r="A160" i="10"/>
  <c r="A159" i="10"/>
  <c r="A158" i="10"/>
  <c r="A157" i="10"/>
  <c r="A156" i="10"/>
  <c r="A155" i="10"/>
  <c r="A154" i="10"/>
  <c r="A153" i="10"/>
  <c r="A152" i="10"/>
  <c r="A151" i="10"/>
  <c r="A150" i="10"/>
  <c r="A149" i="10"/>
  <c r="A148" i="10"/>
  <c r="A147" i="10"/>
  <c r="A146" i="10"/>
  <c r="A145" i="10"/>
  <c r="A144" i="10"/>
  <c r="A143" i="10"/>
  <c r="A142" i="10"/>
  <c r="A141" i="10"/>
  <c r="A140" i="10"/>
  <c r="A139" i="10"/>
  <c r="A138" i="10"/>
  <c r="A137" i="10"/>
  <c r="A136" i="10"/>
  <c r="A135" i="10"/>
  <c r="A134" i="10"/>
  <c r="A270" i="18"/>
  <c r="A269" i="18"/>
  <c r="A268" i="18"/>
  <c r="A267" i="18"/>
  <c r="A266" i="18"/>
  <c r="A265" i="18"/>
  <c r="A264" i="18"/>
  <c r="A263" i="18"/>
  <c r="A262" i="18"/>
  <c r="A261" i="18"/>
  <c r="A260" i="18"/>
  <c r="A259" i="18"/>
  <c r="A258" i="18"/>
  <c r="A257" i="18"/>
  <c r="A256" i="18"/>
  <c r="A255" i="18"/>
  <c r="A254" i="18"/>
  <c r="A253" i="18"/>
  <c r="A252" i="18"/>
  <c r="A251" i="18"/>
  <c r="A250" i="18"/>
  <c r="A249" i="18"/>
  <c r="A248" i="18"/>
  <c r="A247" i="18"/>
  <c r="A246" i="18"/>
  <c r="A245" i="18"/>
  <c r="A244" i="18"/>
  <c r="A243" i="18"/>
  <c r="A242" i="18"/>
  <c r="A241" i="18"/>
  <c r="A240" i="18"/>
  <c r="A239" i="18"/>
  <c r="A238" i="18"/>
  <c r="A237" i="18"/>
  <c r="A236" i="18"/>
  <c r="A235" i="18"/>
  <c r="A234" i="18"/>
  <c r="A233" i="18"/>
  <c r="A232" i="18"/>
  <c r="A231" i="18"/>
  <c r="A230" i="18"/>
  <c r="A229" i="18"/>
  <c r="A228" i="18"/>
  <c r="A227" i="18"/>
  <c r="A226" i="18"/>
  <c r="A225" i="18"/>
  <c r="A224" i="18"/>
  <c r="A223" i="18"/>
  <c r="A222" i="18"/>
  <c r="A221" i="18"/>
  <c r="A220" i="18"/>
  <c r="A219" i="18"/>
  <c r="A218" i="18"/>
  <c r="A217" i="18"/>
  <c r="A216" i="18"/>
  <c r="A215" i="18"/>
  <c r="A214"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7"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270" i="41"/>
  <c r="A269" i="41"/>
  <c r="A268" i="41"/>
  <c r="A267" i="41"/>
  <c r="A266" i="41"/>
  <c r="A265" i="41"/>
  <c r="A264" i="41"/>
  <c r="A263" i="41"/>
  <c r="A262" i="41"/>
  <c r="A261" i="41"/>
  <c r="A260" i="41"/>
  <c r="A259" i="41"/>
  <c r="A258" i="41"/>
  <c r="A257" i="41"/>
  <c r="A256" i="41"/>
  <c r="A255" i="41"/>
  <c r="A254" i="41"/>
  <c r="A253" i="41"/>
  <c r="A252" i="41"/>
  <c r="A251" i="41"/>
  <c r="A250" i="41"/>
  <c r="A249" i="41"/>
  <c r="A248" i="41"/>
  <c r="A247" i="41"/>
  <c r="A246" i="41"/>
  <c r="A245" i="41"/>
  <c r="A244" i="41"/>
  <c r="A243" i="41"/>
  <c r="A242" i="41"/>
  <c r="A241" i="41"/>
  <c r="A240" i="41"/>
  <c r="A239" i="41"/>
  <c r="A238" i="41"/>
  <c r="A237" i="41"/>
  <c r="A236" i="41"/>
  <c r="A235" i="41"/>
  <c r="A234" i="41"/>
  <c r="A233" i="41"/>
  <c r="A232" i="41"/>
  <c r="A231" i="41"/>
  <c r="A230" i="41"/>
  <c r="A229" i="41"/>
  <c r="A228" i="41"/>
  <c r="A227" i="41"/>
  <c r="A226" i="41"/>
  <c r="A225" i="41"/>
  <c r="A224" i="41"/>
  <c r="A223" i="41"/>
  <c r="A222" i="41"/>
  <c r="A221" i="41"/>
  <c r="A220" i="41"/>
  <c r="A219" i="41"/>
  <c r="A218" i="41"/>
  <c r="A217" i="41"/>
  <c r="A216" i="41"/>
  <c r="A215" i="41"/>
  <c r="A214" i="41"/>
  <c r="A213" i="41"/>
  <c r="A212" i="41"/>
  <c r="A211" i="41"/>
  <c r="A210" i="41"/>
  <c r="A209" i="41"/>
  <c r="A208" i="41"/>
  <c r="A207" i="41"/>
  <c r="A206" i="41"/>
  <c r="A205" i="41"/>
  <c r="A204" i="41"/>
  <c r="A203" i="41"/>
  <c r="A202" i="41"/>
  <c r="A201" i="41"/>
  <c r="A200" i="41"/>
  <c r="A199" i="41"/>
  <c r="A198" i="41"/>
  <c r="A197" i="41"/>
  <c r="A196" i="41"/>
  <c r="A195" i="41"/>
  <c r="A194" i="41"/>
  <c r="A193" i="41"/>
  <c r="A192" i="41"/>
  <c r="A191" i="41"/>
  <c r="A190" i="41"/>
  <c r="A189" i="41"/>
  <c r="A188" i="41"/>
  <c r="A187" i="41"/>
  <c r="A186" i="41"/>
  <c r="A185" i="41"/>
  <c r="A184" i="41"/>
  <c r="A183" i="41"/>
  <c r="A182" i="41"/>
  <c r="A181" i="41"/>
  <c r="A180" i="41"/>
  <c r="A179" i="41"/>
  <c r="A178" i="41"/>
  <c r="A177" i="41"/>
  <c r="A176" i="41"/>
  <c r="A175" i="41"/>
  <c r="A174" i="41"/>
  <c r="A173" i="41"/>
  <c r="A172" i="41"/>
  <c r="A171" i="41"/>
  <c r="A170" i="41"/>
  <c r="A169" i="41"/>
  <c r="A168" i="41"/>
  <c r="A167" i="41"/>
  <c r="A166" i="41"/>
  <c r="A165" i="41"/>
  <c r="A164" i="41"/>
  <c r="A163" i="41"/>
  <c r="A162" i="41"/>
  <c r="A161" i="41"/>
  <c r="A160" i="41"/>
  <c r="A159" i="41"/>
  <c r="A158" i="41"/>
  <c r="A157" i="41"/>
  <c r="A156" i="41"/>
  <c r="A155" i="41"/>
  <c r="A154" i="41"/>
  <c r="A153" i="41"/>
  <c r="A152" i="41"/>
  <c r="A151" i="41"/>
  <c r="A150" i="41"/>
  <c r="A149" i="41"/>
  <c r="A148" i="41"/>
  <c r="A147" i="41"/>
  <c r="A146" i="41"/>
  <c r="A145" i="41"/>
  <c r="A144" i="41"/>
  <c r="A143" i="41"/>
  <c r="A142" i="41"/>
  <c r="A141" i="41"/>
  <c r="A140" i="41"/>
  <c r="A139" i="41"/>
  <c r="A138" i="41"/>
  <c r="A137" i="41"/>
  <c r="A136" i="41"/>
  <c r="A135" i="41"/>
  <c r="A134" i="41"/>
  <c r="A270" i="20"/>
  <c r="A269" i="20"/>
  <c r="A268" i="20"/>
  <c r="A267" i="20"/>
  <c r="A266" i="20"/>
  <c r="A265" i="20"/>
  <c r="A264" i="20"/>
  <c r="A263" i="20"/>
  <c r="A262" i="20"/>
  <c r="A261" i="20"/>
  <c r="A260" i="20"/>
  <c r="A259" i="20"/>
  <c r="A258" i="20"/>
  <c r="A257" i="20"/>
  <c r="A256" i="20"/>
  <c r="A255" i="20"/>
  <c r="A254" i="20"/>
  <c r="A253" i="20"/>
  <c r="A252" i="20"/>
  <c r="A251" i="20"/>
  <c r="A250" i="20"/>
  <c r="A249" i="20"/>
  <c r="A248" i="20"/>
  <c r="A247" i="20"/>
  <c r="A246" i="20"/>
  <c r="A245" i="20"/>
  <c r="A244" i="20"/>
  <c r="A243" i="20"/>
  <c r="A242" i="20"/>
  <c r="A241" i="20"/>
  <c r="A240" i="20"/>
  <c r="A239" i="20"/>
  <c r="A238" i="20"/>
  <c r="A237" i="20"/>
  <c r="A236" i="20"/>
  <c r="A235" i="20"/>
  <c r="A234" i="20"/>
  <c r="A233" i="20"/>
  <c r="A232" i="20"/>
  <c r="A231" i="20"/>
  <c r="A230" i="20"/>
  <c r="A229" i="20"/>
  <c r="A228" i="20"/>
  <c r="A227" i="20"/>
  <c r="A226" i="20"/>
  <c r="A225" i="20"/>
  <c r="A224" i="20"/>
  <c r="A223" i="20"/>
  <c r="A222" i="20"/>
  <c r="A221" i="20"/>
  <c r="A220" i="20"/>
  <c r="A219" i="20"/>
  <c r="A218" i="20"/>
  <c r="A217" i="20"/>
  <c r="A216" i="20"/>
  <c r="A215" i="20"/>
  <c r="A214" i="20"/>
  <c r="A213" i="20"/>
  <c r="A212" i="20"/>
  <c r="A211" i="20"/>
  <c r="A210" i="20"/>
  <c r="A209" i="20"/>
  <c r="A208" i="20"/>
  <c r="A207" i="20"/>
  <c r="A206" i="20"/>
  <c r="A205" i="20"/>
  <c r="A204" i="20"/>
  <c r="A203" i="20"/>
  <c r="A202" i="20"/>
  <c r="A201" i="20"/>
  <c r="A200" i="20"/>
  <c r="A199" i="20"/>
  <c r="A198" i="20"/>
  <c r="A197" i="20"/>
  <c r="A196" i="20"/>
  <c r="A195" i="20"/>
  <c r="A194" i="20"/>
  <c r="A193" i="20"/>
  <c r="A192" i="20"/>
  <c r="A191" i="20"/>
  <c r="A190" i="20"/>
  <c r="A189" i="20"/>
  <c r="A188" i="20"/>
  <c r="A187" i="20"/>
  <c r="A186" i="20"/>
  <c r="A185" i="20"/>
  <c r="A184" i="20"/>
  <c r="A183" i="20"/>
  <c r="A182" i="20"/>
  <c r="A181" i="20"/>
  <c r="A180" i="20"/>
  <c r="A179" i="20"/>
  <c r="A178" i="20"/>
  <c r="A177" i="20"/>
  <c r="A176" i="20"/>
  <c r="A175" i="20"/>
  <c r="A174" i="20"/>
  <c r="A173" i="20"/>
  <c r="A172" i="20"/>
  <c r="A171" i="20"/>
  <c r="A170" i="20"/>
  <c r="A169" i="20"/>
  <c r="A168" i="20"/>
  <c r="A167" i="20"/>
  <c r="A166" i="20"/>
  <c r="A165" i="20"/>
  <c r="A164" i="20"/>
  <c r="A163" i="20"/>
  <c r="A162" i="20"/>
  <c r="A161" i="20"/>
  <c r="A160" i="20"/>
  <c r="A159" i="20"/>
  <c r="A158" i="20"/>
  <c r="A157" i="20"/>
  <c r="A156" i="20"/>
  <c r="A155" i="20"/>
  <c r="A154" i="20"/>
  <c r="A153" i="20"/>
  <c r="A152" i="20"/>
  <c r="A151" i="20"/>
  <c r="A150" i="20"/>
  <c r="A149" i="20"/>
  <c r="A148" i="20"/>
  <c r="A147" i="20"/>
  <c r="A146" i="20"/>
  <c r="A145" i="20"/>
  <c r="A144" i="20"/>
  <c r="A143" i="20"/>
  <c r="A142" i="20"/>
  <c r="A141" i="20"/>
  <c r="A140" i="20"/>
  <c r="A139" i="20"/>
  <c r="A138" i="20"/>
  <c r="A137" i="20"/>
  <c r="A136" i="20"/>
  <c r="A135" i="20"/>
  <c r="A134" i="20"/>
  <c r="A270" i="40"/>
  <c r="A269" i="40"/>
  <c r="A268" i="40"/>
  <c r="A267" i="40"/>
  <c r="A266" i="40"/>
  <c r="A265" i="40"/>
  <c r="A264" i="40"/>
  <c r="A263" i="40"/>
  <c r="A262" i="40"/>
  <c r="A261" i="40"/>
  <c r="A260" i="40"/>
  <c r="A259" i="40"/>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270" i="19"/>
  <c r="A269" i="19"/>
  <c r="A268" i="19"/>
  <c r="A267" i="19"/>
  <c r="A266" i="19"/>
  <c r="A265" i="19"/>
  <c r="A264" i="19"/>
  <c r="A263" i="19"/>
  <c r="A262" i="19"/>
  <c r="A261" i="19"/>
  <c r="A260" i="19"/>
  <c r="A259" i="19"/>
  <c r="A258" i="19"/>
  <c r="A257" i="19"/>
  <c r="A256" i="19"/>
  <c r="A255" i="19"/>
  <c r="A254" i="19"/>
  <c r="A253" i="19"/>
  <c r="A252" i="19"/>
  <c r="A251" i="19"/>
  <c r="A250" i="19"/>
  <c r="A249" i="19"/>
  <c r="A248" i="19"/>
  <c r="A247" i="19"/>
  <c r="A246" i="19"/>
  <c r="A245" i="19"/>
  <c r="A244" i="19"/>
  <c r="A243" i="19"/>
  <c r="A242" i="19"/>
  <c r="A241" i="19"/>
  <c r="A240" i="19"/>
  <c r="A239" i="19"/>
  <c r="A238" i="19"/>
  <c r="A237" i="19"/>
  <c r="A236" i="19"/>
  <c r="A235" i="19"/>
  <c r="A234" i="19"/>
  <c r="A233" i="19"/>
  <c r="A232" i="19"/>
  <c r="A231" i="19"/>
  <c r="A230" i="19"/>
  <c r="A229" i="19"/>
  <c r="A228" i="19"/>
  <c r="A227" i="19"/>
  <c r="A226" i="19"/>
  <c r="A225" i="19"/>
  <c r="A224" i="19"/>
  <c r="A223" i="19"/>
  <c r="A222" i="19"/>
  <c r="A221" i="19"/>
  <c r="A220" i="19"/>
  <c r="A219" i="19"/>
  <c r="A218" i="19"/>
  <c r="A217" i="19"/>
  <c r="A216" i="19"/>
  <c r="A215" i="19"/>
  <c r="A214" i="19"/>
  <c r="A213" i="19"/>
  <c r="A212" i="19"/>
  <c r="A211" i="19"/>
  <c r="A210" i="19"/>
  <c r="A209" i="19"/>
  <c r="A208" i="19"/>
  <c r="A207" i="19"/>
  <c r="A206" i="19"/>
  <c r="A205" i="19"/>
  <c r="A204" i="19"/>
  <c r="A203" i="19"/>
  <c r="A202" i="19"/>
  <c r="A201" i="19"/>
  <c r="A200" i="19"/>
  <c r="A199" i="19"/>
  <c r="A198" i="19"/>
  <c r="A197" i="19"/>
  <c r="A196" i="19"/>
  <c r="A195" i="19"/>
  <c r="A194" i="19"/>
  <c r="A193" i="19"/>
  <c r="A192" i="19"/>
  <c r="A191" i="19"/>
  <c r="A190" i="19"/>
  <c r="A189" i="19"/>
  <c r="A188" i="19"/>
  <c r="A187" i="19"/>
  <c r="A186" i="19"/>
  <c r="A185" i="19"/>
  <c r="A184" i="19"/>
  <c r="A183" i="19"/>
  <c r="A182" i="19"/>
  <c r="A181" i="19"/>
  <c r="A180" i="19"/>
  <c r="A179" i="19"/>
  <c r="A178" i="19"/>
  <c r="A177" i="19"/>
  <c r="A176" i="19"/>
  <c r="A175" i="19"/>
  <c r="A174" i="19"/>
  <c r="A173" i="19"/>
  <c r="A172" i="19"/>
  <c r="A171" i="19"/>
  <c r="A170" i="19"/>
  <c r="A169" i="19"/>
  <c r="A168" i="19"/>
  <c r="A167" i="19"/>
  <c r="A166" i="19"/>
  <c r="A165" i="19"/>
  <c r="A164" i="19"/>
  <c r="A163" i="19"/>
  <c r="A162" i="19"/>
  <c r="A161" i="19"/>
  <c r="A160" i="19"/>
  <c r="A159" i="19"/>
  <c r="A158" i="19"/>
  <c r="A157" i="19"/>
  <c r="A156" i="19"/>
  <c r="A155" i="19"/>
  <c r="A154" i="19"/>
  <c r="A153" i="19"/>
  <c r="A152" i="19"/>
  <c r="A151" i="19"/>
  <c r="A150" i="19"/>
  <c r="A149" i="19"/>
  <c r="A148" i="19"/>
  <c r="A147" i="19"/>
  <c r="A146" i="19"/>
  <c r="A145" i="19"/>
  <c r="A144" i="19"/>
  <c r="A143" i="19"/>
  <c r="A142" i="19"/>
  <c r="A141" i="19"/>
  <c r="A140" i="19"/>
  <c r="A139" i="19"/>
  <c r="A138" i="19"/>
  <c r="A137" i="19"/>
  <c r="A136" i="19"/>
  <c r="A135" i="19"/>
  <c r="A134" i="19"/>
  <c r="A270" i="26"/>
  <c r="A269" i="26"/>
  <c r="A268" i="26"/>
  <c r="A267" i="26"/>
  <c r="A266" i="26"/>
  <c r="A265" i="26"/>
  <c r="A264" i="26"/>
  <c r="A263" i="26"/>
  <c r="A262" i="26"/>
  <c r="A261" i="26"/>
  <c r="A260" i="26"/>
  <c r="A259" i="26"/>
  <c r="A258" i="26"/>
  <c r="A257" i="26"/>
  <c r="A256" i="26"/>
  <c r="A255" i="26"/>
  <c r="A254" i="26"/>
  <c r="A253" i="26"/>
  <c r="A252" i="26"/>
  <c r="A251" i="26"/>
  <c r="A250" i="26"/>
  <c r="A249" i="26"/>
  <c r="A248" i="26"/>
  <c r="A247" i="26"/>
  <c r="A246" i="26"/>
  <c r="A245" i="26"/>
  <c r="A244" i="26"/>
  <c r="A243" i="26"/>
  <c r="A242" i="26"/>
  <c r="A241" i="26"/>
  <c r="A240" i="26"/>
  <c r="A239" i="26"/>
  <c r="A238" i="26"/>
  <c r="A237" i="26"/>
  <c r="A236" i="26"/>
  <c r="A235" i="26"/>
  <c r="A234" i="26"/>
  <c r="A233" i="26"/>
  <c r="A232" i="26"/>
  <c r="A231" i="26"/>
  <c r="A230" i="26"/>
  <c r="A229" i="26"/>
  <c r="A228" i="26"/>
  <c r="A227" i="26"/>
  <c r="A226" i="26"/>
  <c r="A225" i="26"/>
  <c r="A224" i="26"/>
  <c r="A223" i="26"/>
  <c r="A222" i="26"/>
  <c r="A221" i="26"/>
  <c r="A220" i="26"/>
  <c r="A219" i="26"/>
  <c r="A218" i="26"/>
  <c r="A217" i="26"/>
  <c r="A216" i="26"/>
  <c r="A215" i="26"/>
  <c r="A214" i="26"/>
  <c r="A213" i="26"/>
  <c r="A212" i="26"/>
  <c r="A211" i="26"/>
  <c r="A210" i="26"/>
  <c r="A209" i="26"/>
  <c r="A208" i="26"/>
  <c r="A207" i="26"/>
  <c r="A206" i="26"/>
  <c r="A205" i="26"/>
  <c r="A204" i="26"/>
  <c r="A203" i="26"/>
  <c r="A202" i="26"/>
  <c r="A201" i="26"/>
  <c r="A200" i="26"/>
  <c r="A199" i="26"/>
  <c r="A198" i="26"/>
  <c r="A197" i="26"/>
  <c r="A196" i="26"/>
  <c r="A195" i="26"/>
  <c r="A194" i="26"/>
  <c r="A193" i="26"/>
  <c r="A192" i="26"/>
  <c r="A191" i="26"/>
  <c r="A190" i="26"/>
  <c r="A189" i="26"/>
  <c r="A188" i="26"/>
  <c r="A187" i="26"/>
  <c r="A186" i="26"/>
  <c r="A185" i="26"/>
  <c r="A184" i="26"/>
  <c r="A183" i="26"/>
  <c r="A182" i="26"/>
  <c r="A181" i="26"/>
  <c r="A180" i="26"/>
  <c r="A179" i="26"/>
  <c r="A178" i="26"/>
  <c r="A177" i="26"/>
  <c r="A176" i="26"/>
  <c r="A175" i="26"/>
  <c r="A174" i="26"/>
  <c r="A173" i="26"/>
  <c r="A172" i="26"/>
  <c r="A171" i="26"/>
  <c r="A170" i="26"/>
  <c r="A169" i="26"/>
  <c r="A168" i="26"/>
  <c r="A167" i="26"/>
  <c r="A166" i="26"/>
  <c r="A165" i="26"/>
  <c r="A164" i="26"/>
  <c r="A163" i="26"/>
  <c r="A162" i="26"/>
  <c r="A161" i="26"/>
  <c r="A160" i="26"/>
  <c r="A159" i="26"/>
  <c r="A158" i="26"/>
  <c r="A157" i="26"/>
  <c r="A156" i="26"/>
  <c r="A155" i="26"/>
  <c r="A154" i="26"/>
  <c r="A153" i="26"/>
  <c r="A152" i="26"/>
  <c r="A151" i="26"/>
  <c r="A150" i="26"/>
  <c r="A149" i="26"/>
  <c r="A148" i="26"/>
  <c r="A147" i="26"/>
  <c r="A146" i="26"/>
  <c r="A145" i="26"/>
  <c r="A144" i="26"/>
  <c r="A143" i="26"/>
  <c r="A142" i="26"/>
  <c r="A141" i="26"/>
  <c r="A140" i="26"/>
  <c r="A139" i="26"/>
  <c r="A138" i="26"/>
  <c r="A137" i="26"/>
  <c r="A136" i="26"/>
  <c r="A135" i="26"/>
  <c r="A134" i="26"/>
  <c r="A270" i="39"/>
  <c r="A269" i="39"/>
  <c r="A268" i="39"/>
  <c r="A267" i="39"/>
  <c r="A266" i="39"/>
  <c r="A265" i="39"/>
  <c r="A264" i="39"/>
  <c r="A263" i="39"/>
  <c r="A262" i="39"/>
  <c r="A261" i="39"/>
  <c r="A260" i="39"/>
  <c r="A259" i="39"/>
  <c r="A258" i="39"/>
  <c r="A257" i="39"/>
  <c r="A256" i="39"/>
  <c r="A255" i="39"/>
  <c r="A254" i="39"/>
  <c r="A253" i="39"/>
  <c r="A252" i="39"/>
  <c r="A251" i="39"/>
  <c r="A250" i="39"/>
  <c r="A249" i="39"/>
  <c r="A248" i="39"/>
  <c r="A247" i="39"/>
  <c r="A246" i="39"/>
  <c r="A245" i="39"/>
  <c r="A244" i="39"/>
  <c r="A243" i="39"/>
  <c r="A242" i="39"/>
  <c r="A241" i="39"/>
  <c r="A240" i="39"/>
  <c r="A239" i="39"/>
  <c r="A238" i="39"/>
  <c r="A237" i="39"/>
  <c r="A236" i="39"/>
  <c r="A235" i="39"/>
  <c r="A234" i="39"/>
  <c r="A233" i="39"/>
  <c r="A232" i="39"/>
  <c r="A231" i="39"/>
  <c r="A230" i="39"/>
  <c r="A229" i="39"/>
  <c r="A228" i="39"/>
  <c r="A227" i="39"/>
  <c r="A226" i="39"/>
  <c r="A225" i="39"/>
  <c r="A224" i="39"/>
  <c r="A223" i="39"/>
  <c r="A222" i="39"/>
  <c r="A221" i="39"/>
  <c r="A220" i="39"/>
  <c r="A219" i="39"/>
  <c r="A218" i="39"/>
  <c r="A217" i="39"/>
  <c r="A216" i="39"/>
  <c r="A215" i="39"/>
  <c r="A214" i="39"/>
  <c r="A213" i="39"/>
  <c r="A212" i="39"/>
  <c r="A211" i="39"/>
  <c r="A210" i="39"/>
  <c r="A209" i="39"/>
  <c r="A208" i="39"/>
  <c r="A207" i="39"/>
  <c r="A206" i="39"/>
  <c r="A205" i="39"/>
  <c r="A204" i="39"/>
  <c r="A203" i="39"/>
  <c r="A202" i="39"/>
  <c r="A201" i="39"/>
  <c r="A200" i="39"/>
  <c r="A199" i="39"/>
  <c r="A198" i="39"/>
  <c r="A197" i="39"/>
  <c r="A196" i="39"/>
  <c r="A195" i="39"/>
  <c r="A194" i="39"/>
  <c r="A193" i="39"/>
  <c r="A192" i="39"/>
  <c r="A191" i="39"/>
  <c r="A190" i="39"/>
  <c r="A189" i="39"/>
  <c r="A188" i="39"/>
  <c r="A187" i="39"/>
  <c r="A186" i="39"/>
  <c r="A185" i="39"/>
  <c r="A184" i="39"/>
  <c r="A183" i="39"/>
  <c r="A182" i="39"/>
  <c r="A181" i="39"/>
  <c r="A180" i="39"/>
  <c r="A179" i="39"/>
  <c r="A178" i="39"/>
  <c r="A177" i="39"/>
  <c r="A176" i="39"/>
  <c r="A175" i="39"/>
  <c r="A174" i="39"/>
  <c r="A173" i="39"/>
  <c r="A172" i="39"/>
  <c r="A171" i="39"/>
  <c r="A170" i="39"/>
  <c r="A169" i="39"/>
  <c r="A168" i="39"/>
  <c r="A167" i="39"/>
  <c r="A166" i="39"/>
  <c r="A165" i="39"/>
  <c r="A164" i="39"/>
  <c r="A163" i="39"/>
  <c r="A162" i="39"/>
  <c r="A161" i="39"/>
  <c r="A160" i="39"/>
  <c r="A159" i="39"/>
  <c r="A158" i="39"/>
  <c r="A157" i="39"/>
  <c r="A156" i="39"/>
  <c r="A155" i="39"/>
  <c r="A154" i="39"/>
  <c r="A153" i="39"/>
  <c r="A152" i="39"/>
  <c r="A151" i="39"/>
  <c r="A150" i="39"/>
  <c r="A149" i="39"/>
  <c r="A148" i="39"/>
  <c r="A147" i="39"/>
  <c r="A146" i="39"/>
  <c r="A145" i="39"/>
  <c r="A144" i="39"/>
  <c r="A143" i="39"/>
  <c r="A142" i="39"/>
  <c r="A141" i="39"/>
  <c r="A140" i="39"/>
  <c r="A139" i="39"/>
  <c r="A138" i="39"/>
  <c r="A137" i="39"/>
  <c r="A136" i="39"/>
  <c r="A135" i="39"/>
  <c r="A134" i="39"/>
  <c r="A270" i="25"/>
  <c r="A269" i="25"/>
  <c r="A268" i="25"/>
  <c r="A267" i="25"/>
  <c r="A266" i="25"/>
  <c r="A265" i="25"/>
  <c r="A264" i="25"/>
  <c r="A263" i="25"/>
  <c r="A262" i="25"/>
  <c r="A261" i="25"/>
  <c r="A260" i="25"/>
  <c r="A259" i="25"/>
  <c r="A258" i="25"/>
  <c r="A257" i="25"/>
  <c r="A256" i="25"/>
  <c r="A255" i="25"/>
  <c r="A254" i="25"/>
  <c r="A253" i="25"/>
  <c r="A252" i="25"/>
  <c r="A251" i="25"/>
  <c r="A250" i="25"/>
  <c r="A249" i="25"/>
  <c r="A248" i="25"/>
  <c r="A247" i="25"/>
  <c r="A246" i="25"/>
  <c r="A245" i="25"/>
  <c r="A244" i="25"/>
  <c r="A243" i="25"/>
  <c r="A242" i="25"/>
  <c r="A241" i="25"/>
  <c r="A240" i="25"/>
  <c r="A239" i="25"/>
  <c r="A238" i="25"/>
  <c r="A237" i="25"/>
  <c r="A236" i="25"/>
  <c r="A235" i="25"/>
  <c r="A234" i="25"/>
  <c r="A233" i="25"/>
  <c r="A232" i="25"/>
  <c r="A231" i="25"/>
  <c r="A230" i="25"/>
  <c r="A229" i="25"/>
  <c r="A228" i="25"/>
  <c r="A227" i="25"/>
  <c r="A226" i="25"/>
  <c r="A225" i="25"/>
  <c r="A224" i="25"/>
  <c r="A223" i="25"/>
  <c r="A222" i="25"/>
  <c r="A221" i="25"/>
  <c r="A220" i="25"/>
  <c r="A219" i="25"/>
  <c r="A218" i="25"/>
  <c r="A217" i="25"/>
  <c r="A216" i="25"/>
  <c r="A215" i="25"/>
  <c r="A214" i="25"/>
  <c r="A213" i="25"/>
  <c r="A212" i="25"/>
  <c r="A211" i="25"/>
  <c r="A210" i="25"/>
  <c r="A209" i="25"/>
  <c r="A208" i="25"/>
  <c r="A207" i="25"/>
  <c r="A206" i="25"/>
  <c r="A205" i="25"/>
  <c r="A204" i="25"/>
  <c r="A203" i="25"/>
  <c r="A202" i="25"/>
  <c r="A201" i="25"/>
  <c r="A200" i="25"/>
  <c r="A199" i="25"/>
  <c r="A198" i="25"/>
  <c r="A197" i="25"/>
  <c r="A196" i="25"/>
  <c r="A195" i="25"/>
  <c r="A194" i="25"/>
  <c r="A193" i="25"/>
  <c r="A192" i="25"/>
  <c r="A191" i="25"/>
  <c r="A190" i="25"/>
  <c r="A189" i="25"/>
  <c r="A188" i="25"/>
  <c r="A187" i="25"/>
  <c r="A186" i="25"/>
  <c r="A185" i="25"/>
  <c r="A184" i="25"/>
  <c r="A183" i="25"/>
  <c r="A182" i="25"/>
  <c r="A181" i="25"/>
  <c r="A180" i="25"/>
  <c r="A179" i="25"/>
  <c r="A178" i="25"/>
  <c r="A177" i="25"/>
  <c r="A176" i="25"/>
  <c r="A175" i="25"/>
  <c r="A174" i="25"/>
  <c r="A173" i="25"/>
  <c r="A172" i="25"/>
  <c r="A171" i="25"/>
  <c r="A170" i="25"/>
  <c r="A169" i="25"/>
  <c r="A168" i="25"/>
  <c r="A167" i="25"/>
  <c r="A166" i="25"/>
  <c r="A165" i="25"/>
  <c r="A164" i="25"/>
  <c r="A163" i="25"/>
  <c r="A162" i="25"/>
  <c r="A161" i="25"/>
  <c r="A160" i="25"/>
  <c r="A159" i="25"/>
  <c r="A158" i="25"/>
  <c r="A157" i="25"/>
  <c r="A156" i="25"/>
  <c r="A155" i="25"/>
  <c r="A154" i="25"/>
  <c r="A153" i="25"/>
  <c r="A152" i="25"/>
  <c r="A151" i="25"/>
  <c r="A150" i="25"/>
  <c r="A149" i="25"/>
  <c r="A148" i="25"/>
  <c r="A147" i="25"/>
  <c r="A146" i="25"/>
  <c r="A145" i="25"/>
  <c r="A144" i="25"/>
  <c r="A143" i="25"/>
  <c r="A142" i="25"/>
  <c r="A141" i="25"/>
  <c r="A140" i="25"/>
  <c r="A139" i="25"/>
  <c r="A138" i="25"/>
  <c r="A137" i="25"/>
  <c r="A136" i="25"/>
  <c r="A135" i="25"/>
  <c r="A134" i="25"/>
  <c r="A270" i="24"/>
  <c r="A269" i="24"/>
  <c r="A268" i="24"/>
  <c r="A267" i="24"/>
  <c r="A266" i="24"/>
  <c r="A265" i="24"/>
  <c r="A264" i="24"/>
  <c r="A263" i="24"/>
  <c r="A262" i="24"/>
  <c r="A261" i="24"/>
  <c r="A260" i="24"/>
  <c r="A259" i="24"/>
  <c r="A258" i="24"/>
  <c r="A257" i="24"/>
  <c r="A256" i="24"/>
  <c r="A255" i="24"/>
  <c r="A254" i="24"/>
  <c r="A253" i="24"/>
  <c r="A252" i="24"/>
  <c r="A251" i="24"/>
  <c r="A250" i="24"/>
  <c r="A249" i="24"/>
  <c r="A248" i="24"/>
  <c r="A247" i="24"/>
  <c r="A246" i="24"/>
  <c r="A245" i="24"/>
  <c r="A244" i="24"/>
  <c r="A243" i="24"/>
  <c r="A242" i="24"/>
  <c r="A241" i="24"/>
  <c r="A240" i="24"/>
  <c r="A239" i="24"/>
  <c r="A238" i="24"/>
  <c r="A237" i="24"/>
  <c r="A236" i="24"/>
  <c r="A235" i="24"/>
  <c r="A234" i="24"/>
  <c r="A233" i="24"/>
  <c r="A232" i="24"/>
  <c r="A231" i="24"/>
  <c r="A230" i="24"/>
  <c r="A229" i="24"/>
  <c r="A228" i="24"/>
  <c r="A227" i="24"/>
  <c r="A226" i="24"/>
  <c r="A225" i="24"/>
  <c r="A224" i="24"/>
  <c r="A223" i="24"/>
  <c r="A222" i="24"/>
  <c r="A221"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270" i="23"/>
  <c r="A269" i="23"/>
  <c r="A268" i="23"/>
  <c r="A267" i="23"/>
  <c r="A266" i="23"/>
  <c r="A265" i="23"/>
  <c r="A264" i="23"/>
  <c r="A263" i="23"/>
  <c r="A262" i="23"/>
  <c r="A261" i="23"/>
  <c r="A260" i="23"/>
  <c r="A259" i="23"/>
  <c r="A258" i="23"/>
  <c r="A257" i="23"/>
  <c r="A256" i="23"/>
  <c r="A255" i="23"/>
  <c r="A254" i="23"/>
  <c r="A253" i="23"/>
  <c r="A252" i="23"/>
  <c r="A251" i="23"/>
  <c r="A250" i="23"/>
  <c r="A249" i="23"/>
  <c r="A248" i="23"/>
  <c r="A247" i="23"/>
  <c r="A246" i="23"/>
  <c r="A245" i="23"/>
  <c r="A244" i="23"/>
  <c r="A243" i="23"/>
  <c r="A242" i="23"/>
  <c r="A241" i="23"/>
  <c r="A240" i="23"/>
  <c r="A239" i="23"/>
  <c r="A238" i="23"/>
  <c r="A237" i="23"/>
  <c r="A236" i="23"/>
  <c r="A235" i="23"/>
  <c r="A234" i="23"/>
  <c r="A233" i="23"/>
  <c r="A232" i="23"/>
  <c r="A231" i="23"/>
  <c r="A230" i="23"/>
  <c r="A229" i="23"/>
  <c r="A228" i="23"/>
  <c r="A227" i="23"/>
  <c r="A226" i="23"/>
  <c r="A225" i="23"/>
  <c r="A224" i="23"/>
  <c r="A223" i="23"/>
  <c r="A222" i="23"/>
  <c r="A221" i="23"/>
  <c r="A220" i="23"/>
  <c r="A219" i="23"/>
  <c r="A218" i="23"/>
  <c r="A217" i="23"/>
  <c r="A216" i="23"/>
  <c r="A215" i="23"/>
  <c r="A214" i="23"/>
  <c r="A213" i="23"/>
  <c r="A212" i="23"/>
  <c r="A211" i="23"/>
  <c r="A210" i="23"/>
  <c r="A209" i="23"/>
  <c r="A208" i="23"/>
  <c r="A207" i="23"/>
  <c r="A206" i="23"/>
  <c r="A205" i="23"/>
  <c r="A204" i="23"/>
  <c r="A203" i="23"/>
  <c r="A202" i="23"/>
  <c r="A201" i="23"/>
  <c r="A200" i="23"/>
  <c r="A199" i="23"/>
  <c r="A198" i="23"/>
  <c r="A197" i="23"/>
  <c r="A196" i="23"/>
  <c r="A195" i="23"/>
  <c r="A194" i="23"/>
  <c r="A193" i="23"/>
  <c r="A192" i="23"/>
  <c r="A191" i="23"/>
  <c r="A190" i="23"/>
  <c r="A189" i="23"/>
  <c r="A188" i="23"/>
  <c r="A187" i="23"/>
  <c r="A186" i="23"/>
  <c r="A185" i="23"/>
  <c r="A184" i="23"/>
  <c r="A183" i="23"/>
  <c r="A182" i="23"/>
  <c r="A181" i="23"/>
  <c r="A180" i="23"/>
  <c r="A179" i="23"/>
  <c r="A178" i="23"/>
  <c r="A177" i="23"/>
  <c r="A176" i="23"/>
  <c r="A175" i="23"/>
  <c r="A174" i="23"/>
  <c r="A173" i="23"/>
  <c r="A172" i="23"/>
  <c r="A171" i="23"/>
  <c r="A170" i="23"/>
  <c r="A169" i="23"/>
  <c r="A168" i="23"/>
  <c r="A167" i="23"/>
  <c r="A166" i="23"/>
  <c r="A165" i="23"/>
  <c r="A164" i="23"/>
  <c r="A163" i="23"/>
  <c r="A162" i="23"/>
  <c r="A161" i="23"/>
  <c r="A160" i="23"/>
  <c r="A159" i="23"/>
  <c r="A158" i="23"/>
  <c r="A157" i="23"/>
  <c r="A156" i="23"/>
  <c r="A155" i="23"/>
  <c r="A154" i="23"/>
  <c r="A153" i="23"/>
  <c r="A152" i="23"/>
  <c r="A151" i="23"/>
  <c r="A150" i="23"/>
  <c r="A149" i="23"/>
  <c r="A148" i="23"/>
  <c r="A147" i="23"/>
  <c r="A146" i="23"/>
  <c r="A145" i="23"/>
  <c r="A144" i="23"/>
  <c r="A143" i="23"/>
  <c r="A142" i="23"/>
  <c r="A141" i="23"/>
  <c r="A140" i="23"/>
  <c r="A139" i="23"/>
  <c r="A138" i="23"/>
  <c r="A137" i="23"/>
  <c r="A136" i="23"/>
  <c r="A135" i="23"/>
  <c r="A134" i="23"/>
  <c r="A270" i="22"/>
  <c r="A269" i="22"/>
  <c r="A268" i="22"/>
  <c r="A267" i="22"/>
  <c r="A266" i="22"/>
  <c r="A265" i="22"/>
  <c r="A264" i="22"/>
  <c r="A263" i="22"/>
  <c r="A262" i="22"/>
  <c r="A261" i="22"/>
  <c r="A260" i="22"/>
  <c r="A259" i="22"/>
  <c r="A258" i="22"/>
  <c r="A257" i="22"/>
  <c r="A256" i="22"/>
  <c r="A255" i="22"/>
  <c r="A254" i="22"/>
  <c r="A253" i="22"/>
  <c r="A252" i="22"/>
  <c r="A251" i="22"/>
  <c r="A250" i="22"/>
  <c r="A249" i="22"/>
  <c r="A248" i="22"/>
  <c r="A247" i="22"/>
  <c r="A246" i="22"/>
  <c r="A245" i="22"/>
  <c r="A244" i="22"/>
  <c r="A243" i="22"/>
  <c r="A242" i="22"/>
  <c r="A241" i="22"/>
  <c r="A240" i="22"/>
  <c r="A239" i="22"/>
  <c r="A238" i="22"/>
  <c r="A237" i="22"/>
  <c r="A236" i="22"/>
  <c r="A235" i="22"/>
  <c r="A234" i="22"/>
  <c r="A233" i="22"/>
  <c r="A232" i="22"/>
  <c r="A231" i="22"/>
  <c r="A230" i="22"/>
  <c r="A229" i="22"/>
  <c r="A228" i="22"/>
  <c r="A227" i="22"/>
  <c r="A226" i="22"/>
  <c r="A225" i="22"/>
  <c r="A224" i="22"/>
  <c r="A223" i="22"/>
  <c r="A222" i="22"/>
  <c r="A221" i="22"/>
  <c r="A220" i="22"/>
  <c r="A219" i="22"/>
  <c r="A218" i="22"/>
  <c r="A217" i="22"/>
  <c r="A216" i="22"/>
  <c r="A215" i="22"/>
  <c r="A214" i="22"/>
  <c r="A213" i="22"/>
  <c r="A212" i="22"/>
  <c r="A211" i="22"/>
  <c r="A210" i="22"/>
  <c r="A209" i="22"/>
  <c r="A208" i="22"/>
  <c r="A207" i="22"/>
  <c r="A206" i="22"/>
  <c r="A205" i="22"/>
  <c r="A204" i="22"/>
  <c r="A203" i="22"/>
  <c r="A202" i="22"/>
  <c r="A201" i="22"/>
  <c r="A200" i="22"/>
  <c r="A199" i="22"/>
  <c r="A198" i="22"/>
  <c r="A197" i="22"/>
  <c r="A196" i="22"/>
  <c r="A195" i="22"/>
  <c r="A194" i="22"/>
  <c r="A193" i="22"/>
  <c r="A192" i="22"/>
  <c r="A191" i="22"/>
  <c r="A190" i="22"/>
  <c r="A189" i="22"/>
  <c r="A188" i="22"/>
  <c r="A187" i="22"/>
  <c r="A186" i="22"/>
  <c r="A185" i="22"/>
  <c r="A184" i="22"/>
  <c r="A183" i="22"/>
  <c r="A182" i="22"/>
  <c r="A181" i="22"/>
  <c r="A180" i="22"/>
  <c r="A179" i="22"/>
  <c r="A178" i="22"/>
  <c r="A177" i="22"/>
  <c r="A176" i="22"/>
  <c r="A175" i="22"/>
  <c r="A174" i="22"/>
  <c r="A173" i="22"/>
  <c r="A172" i="22"/>
  <c r="A171" i="22"/>
  <c r="A170" i="22"/>
  <c r="A169" i="22"/>
  <c r="A168" i="22"/>
  <c r="A167" i="22"/>
  <c r="A166" i="22"/>
  <c r="A165" i="22"/>
  <c r="A164" i="22"/>
  <c r="A163" i="22"/>
  <c r="A162" i="22"/>
  <c r="A161" i="22"/>
  <c r="A160" i="22"/>
  <c r="A159" i="22"/>
  <c r="A158" i="22"/>
  <c r="A157" i="22"/>
  <c r="A156" i="22"/>
  <c r="A155" i="22"/>
  <c r="A154" i="22"/>
  <c r="A153" i="22"/>
  <c r="A152" i="22"/>
  <c r="A151" i="22"/>
  <c r="A150" i="22"/>
  <c r="A149" i="22"/>
  <c r="A148" i="22"/>
  <c r="A147" i="22"/>
  <c r="A146" i="22"/>
  <c r="A145" i="22"/>
  <c r="A144" i="22"/>
  <c r="A143" i="22"/>
  <c r="A142" i="22"/>
  <c r="A141" i="22"/>
  <c r="A140" i="22"/>
  <c r="A139" i="22"/>
  <c r="A138" i="22"/>
  <c r="A137" i="22"/>
  <c r="A136" i="22"/>
  <c r="A135" i="22"/>
  <c r="A134" i="22"/>
  <c r="A270" i="14"/>
  <c r="A269" i="14"/>
  <c r="A268" i="14"/>
  <c r="A267" i="14"/>
  <c r="A266" i="14"/>
  <c r="A265" i="14"/>
  <c r="A264" i="14"/>
  <c r="A263" i="14"/>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270" i="32"/>
  <c r="A269" i="32"/>
  <c r="A268" i="32"/>
  <c r="A267" i="32"/>
  <c r="A266" i="32"/>
  <c r="A265" i="32"/>
  <c r="A264" i="32"/>
  <c r="A263" i="32"/>
  <c r="A262" i="32"/>
  <c r="A261" i="32"/>
  <c r="A260" i="32"/>
  <c r="A259" i="32"/>
  <c r="A258" i="32"/>
  <c r="A257" i="32"/>
  <c r="A256" i="32"/>
  <c r="A255" i="32"/>
  <c r="A254" i="32"/>
  <c r="A253" i="32"/>
  <c r="A252" i="32"/>
  <c r="A251" i="32"/>
  <c r="A250" i="32"/>
  <c r="A249" i="32"/>
  <c r="A248" i="32"/>
  <c r="A247" i="32"/>
  <c r="A246" i="32"/>
  <c r="A245" i="32"/>
  <c r="A244" i="32"/>
  <c r="A243" i="32"/>
  <c r="A242" i="32"/>
  <c r="A241" i="32"/>
  <c r="A240" i="32"/>
  <c r="A239" i="32"/>
  <c r="A238" i="32"/>
  <c r="A237" i="32"/>
  <c r="A236" i="32"/>
  <c r="A235" i="32"/>
  <c r="A234" i="32"/>
  <c r="A233" i="32"/>
  <c r="A232" i="32"/>
  <c r="A231" i="32"/>
  <c r="A230" i="32"/>
  <c r="A229" i="32"/>
  <c r="A228" i="32"/>
  <c r="A227" i="32"/>
  <c r="A226" i="32"/>
  <c r="A225" i="32"/>
  <c r="A224" i="32"/>
  <c r="A223" i="32"/>
  <c r="A222" i="32"/>
  <c r="A221" i="32"/>
  <c r="A220" i="32"/>
  <c r="A219" i="32"/>
  <c r="A218" i="32"/>
  <c r="A217" i="32"/>
  <c r="A216" i="32"/>
  <c r="A215" i="32"/>
  <c r="A214" i="32"/>
  <c r="A213" i="32"/>
  <c r="A212" i="32"/>
  <c r="A211" i="32"/>
  <c r="A210" i="32"/>
  <c r="A209" i="32"/>
  <c r="A208" i="32"/>
  <c r="A207" i="32"/>
  <c r="A206" i="32"/>
  <c r="A205" i="32"/>
  <c r="A204" i="32"/>
  <c r="A203" i="32"/>
  <c r="A202" i="32"/>
  <c r="A201" i="32"/>
  <c r="A200" i="32"/>
  <c r="A199" i="32"/>
  <c r="A198" i="32"/>
  <c r="A197" i="32"/>
  <c r="A196" i="32"/>
  <c r="A195" i="32"/>
  <c r="A194" i="32"/>
  <c r="A193" i="32"/>
  <c r="A192" i="32"/>
  <c r="A191" i="32"/>
  <c r="A190" i="32"/>
  <c r="A189" i="32"/>
  <c r="A188" i="32"/>
  <c r="A187" i="32"/>
  <c r="A186" i="32"/>
  <c r="A185" i="32"/>
  <c r="A184" i="32"/>
  <c r="A183" i="32"/>
  <c r="A182" i="32"/>
  <c r="A181" i="32"/>
  <c r="A180" i="32"/>
  <c r="A179" i="32"/>
  <c r="A178" i="32"/>
  <c r="A177" i="32"/>
  <c r="A176" i="32"/>
  <c r="A175" i="32"/>
  <c r="A174" i="32"/>
  <c r="A173" i="32"/>
  <c r="A172" i="32"/>
  <c r="A171" i="32"/>
  <c r="A170" i="32"/>
  <c r="A169" i="32"/>
  <c r="A168" i="32"/>
  <c r="A167" i="32"/>
  <c r="A166" i="32"/>
  <c r="A165" i="32"/>
  <c r="A164" i="32"/>
  <c r="A163" i="32"/>
  <c r="A162" i="32"/>
  <c r="A161" i="32"/>
  <c r="A160" i="32"/>
  <c r="A159" i="32"/>
  <c r="A158" i="32"/>
  <c r="A157" i="32"/>
  <c r="A156" i="32"/>
  <c r="A155" i="32"/>
  <c r="A154" i="32"/>
  <c r="A153" i="32"/>
  <c r="A152" i="32"/>
  <c r="A151" i="32"/>
  <c r="A150" i="32"/>
  <c r="A149" i="32"/>
  <c r="A148" i="32"/>
  <c r="A147" i="32"/>
  <c r="A146" i="32"/>
  <c r="A145" i="32"/>
  <c r="A144" i="32"/>
  <c r="A143" i="32"/>
  <c r="A142" i="32"/>
  <c r="A141" i="32"/>
  <c r="A140" i="32"/>
  <c r="A139" i="32"/>
  <c r="A138" i="32"/>
  <c r="A137" i="32"/>
  <c r="A136" i="32"/>
  <c r="A135" i="32"/>
  <c r="A134" i="32"/>
  <c r="A270" i="38"/>
  <c r="A269" i="38"/>
  <c r="A268" i="38"/>
  <c r="A267" i="38"/>
  <c r="A266" i="38"/>
  <c r="A265" i="38"/>
  <c r="A264" i="38"/>
  <c r="A263" i="38"/>
  <c r="A262" i="38"/>
  <c r="A261" i="38"/>
  <c r="A260" i="38"/>
  <c r="A259" i="38"/>
  <c r="A258" i="38"/>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270" i="30"/>
  <c r="A269" i="30"/>
  <c r="A268" i="30"/>
  <c r="A267" i="30"/>
  <c r="A266" i="30"/>
  <c r="A265" i="30"/>
  <c r="A264" i="30"/>
  <c r="A263" i="30"/>
  <c r="A262" i="30"/>
  <c r="A261" i="30"/>
  <c r="A260" i="30"/>
  <c r="A259" i="30"/>
  <c r="A258" i="30"/>
  <c r="A257" i="30"/>
  <c r="A256" i="30"/>
  <c r="A255" i="30"/>
  <c r="A254" i="30"/>
  <c r="A253" i="30"/>
  <c r="A252" i="30"/>
  <c r="A251" i="30"/>
  <c r="A250" i="30"/>
  <c r="A249" i="30"/>
  <c r="A248" i="30"/>
  <c r="A247" i="30"/>
  <c r="A246" i="30"/>
  <c r="A245" i="30"/>
  <c r="A244" i="30"/>
  <c r="A243" i="30"/>
  <c r="A242" i="30"/>
  <c r="A241" i="30"/>
  <c r="A240" i="30"/>
  <c r="A239" i="30"/>
  <c r="A238" i="30"/>
  <c r="A237" i="30"/>
  <c r="A236" i="30"/>
  <c r="A235" i="30"/>
  <c r="A234" i="30"/>
  <c r="A233" i="30"/>
  <c r="A232" i="30"/>
  <c r="A231" i="30"/>
  <c r="A230" i="30"/>
  <c r="A229" i="30"/>
  <c r="A228" i="30"/>
  <c r="A227" i="30"/>
  <c r="A226" i="30"/>
  <c r="A225" i="30"/>
  <c r="A224" i="30"/>
  <c r="A223" i="30"/>
  <c r="A222" i="30"/>
  <c r="A221" i="30"/>
  <c r="A220" i="30"/>
  <c r="A219" i="30"/>
  <c r="A218" i="30"/>
  <c r="A217" i="30"/>
  <c r="A216" i="30"/>
  <c r="A215" i="30"/>
  <c r="A214" i="30"/>
  <c r="A213" i="30"/>
  <c r="A212" i="30"/>
  <c r="A211" i="30"/>
  <c r="A210" i="30"/>
  <c r="A209" i="30"/>
  <c r="A208" i="30"/>
  <c r="A207" i="30"/>
  <c r="A206" i="30"/>
  <c r="A205" i="30"/>
  <c r="A204" i="30"/>
  <c r="A203" i="30"/>
  <c r="A202" i="30"/>
  <c r="A201" i="30"/>
  <c r="A200" i="30"/>
  <c r="A199" i="30"/>
  <c r="A198" i="30"/>
  <c r="A197" i="30"/>
  <c r="A196" i="30"/>
  <c r="A195" i="30"/>
  <c r="A194" i="30"/>
  <c r="A193" i="30"/>
  <c r="A192" i="30"/>
  <c r="A191" i="30"/>
  <c r="A190" i="30"/>
  <c r="A189" i="30"/>
  <c r="A188" i="30"/>
  <c r="A187" i="30"/>
  <c r="A186" i="30"/>
  <c r="A185" i="30"/>
  <c r="A184" i="30"/>
  <c r="A183" i="30"/>
  <c r="A182" i="30"/>
  <c r="A181" i="30"/>
  <c r="A180" i="30"/>
  <c r="A179" i="30"/>
  <c r="A178" i="30"/>
  <c r="A177" i="30"/>
  <c r="A176" i="30"/>
  <c r="A175" i="30"/>
  <c r="A174" i="30"/>
  <c r="A173" i="30"/>
  <c r="A172" i="30"/>
  <c r="A171" i="30"/>
  <c r="A170" i="30"/>
  <c r="A169" i="30"/>
  <c r="A168" i="30"/>
  <c r="A167" i="30"/>
  <c r="A166" i="30"/>
  <c r="A165" i="30"/>
  <c r="A164" i="30"/>
  <c r="A163" i="30"/>
  <c r="A162" i="30"/>
  <c r="A161" i="30"/>
  <c r="A160" i="30"/>
  <c r="A159" i="30"/>
  <c r="A158" i="30"/>
  <c r="A157" i="30"/>
  <c r="A156" i="30"/>
  <c r="A155" i="30"/>
  <c r="A154" i="30"/>
  <c r="A153" i="30"/>
  <c r="A152" i="30"/>
  <c r="A151" i="30"/>
  <c r="A150" i="30"/>
  <c r="A149" i="30"/>
  <c r="A148" i="30"/>
  <c r="A147" i="30"/>
  <c r="A146" i="30"/>
  <c r="A145" i="30"/>
  <c r="A144" i="30"/>
  <c r="A143" i="30"/>
  <c r="A142" i="30"/>
  <c r="A141" i="30"/>
  <c r="A140" i="30"/>
  <c r="A139" i="30"/>
  <c r="A138" i="30"/>
  <c r="A137" i="30"/>
  <c r="A136" i="30"/>
  <c r="A135" i="30"/>
  <c r="A134" i="30"/>
  <c r="A270" i="29"/>
  <c r="A269" i="29"/>
  <c r="A268" i="29"/>
  <c r="A267" i="29"/>
  <c r="A266" i="29"/>
  <c r="A265" i="29"/>
  <c r="A264" i="29"/>
  <c r="A263" i="29"/>
  <c r="A262" i="29"/>
  <c r="A261" i="29"/>
  <c r="A260" i="29"/>
  <c r="A259" i="29"/>
  <c r="A258" i="29"/>
  <c r="A257" i="29"/>
  <c r="A256" i="29"/>
  <c r="A255" i="29"/>
  <c r="A254" i="29"/>
  <c r="A253" i="29"/>
  <c r="A252" i="29"/>
  <c r="A251" i="29"/>
  <c r="A250" i="29"/>
  <c r="A249" i="29"/>
  <c r="A248" i="29"/>
  <c r="A247" i="29"/>
  <c r="A246" i="29"/>
  <c r="A245" i="29"/>
  <c r="A244" i="29"/>
  <c r="A243" i="29"/>
  <c r="A242" i="29"/>
  <c r="A241" i="29"/>
  <c r="A240" i="29"/>
  <c r="A239" i="29"/>
  <c r="A238" i="29"/>
  <c r="A237" i="29"/>
  <c r="A236" i="29"/>
  <c r="A235" i="29"/>
  <c r="A234" i="29"/>
  <c r="A233" i="29"/>
  <c r="A232" i="29"/>
  <c r="A231" i="29"/>
  <c r="A230" i="29"/>
  <c r="A229" i="29"/>
  <c r="A228" i="29"/>
  <c r="A227" i="29"/>
  <c r="A226" i="29"/>
  <c r="A225" i="29"/>
  <c r="A224" i="29"/>
  <c r="A223" i="29"/>
  <c r="A222" i="29"/>
  <c r="A221" i="29"/>
  <c r="A220" i="29"/>
  <c r="A219" i="29"/>
  <c r="A218" i="29"/>
  <c r="A217" i="29"/>
  <c r="A216" i="29"/>
  <c r="A215" i="29"/>
  <c r="A214" i="29"/>
  <c r="A213" i="29"/>
  <c r="A212" i="29"/>
  <c r="A211" i="29"/>
  <c r="A210" i="29"/>
  <c r="A209" i="29"/>
  <c r="A208" i="29"/>
  <c r="A207" i="29"/>
  <c r="A206" i="29"/>
  <c r="A205" i="29"/>
  <c r="A204" i="29"/>
  <c r="A203" i="29"/>
  <c r="A202" i="29"/>
  <c r="A201" i="29"/>
  <c r="A200" i="29"/>
  <c r="A199" i="29"/>
  <c r="A198" i="29"/>
  <c r="A197" i="29"/>
  <c r="A196" i="29"/>
  <c r="A195" i="29"/>
  <c r="A194" i="29"/>
  <c r="A193" i="29"/>
  <c r="A192" i="29"/>
  <c r="A191" i="29"/>
  <c r="A190" i="29"/>
  <c r="A189" i="29"/>
  <c r="A188" i="29"/>
  <c r="A187" i="29"/>
  <c r="A186" i="29"/>
  <c r="A185" i="29"/>
  <c r="A184" i="29"/>
  <c r="A183" i="29"/>
  <c r="A182" i="29"/>
  <c r="A181" i="29"/>
  <c r="A180" i="29"/>
  <c r="A179" i="29"/>
  <c r="A178" i="29"/>
  <c r="A177" i="29"/>
  <c r="A176" i="29"/>
  <c r="A175" i="29"/>
  <c r="A174" i="29"/>
  <c r="A173" i="29"/>
  <c r="A172" i="29"/>
  <c r="A171" i="29"/>
  <c r="A170" i="29"/>
  <c r="A169" i="29"/>
  <c r="A168" i="29"/>
  <c r="A167" i="29"/>
  <c r="A166" i="29"/>
  <c r="A165" i="29"/>
  <c r="A164" i="29"/>
  <c r="A163" i="29"/>
  <c r="A162" i="29"/>
  <c r="A161" i="29"/>
  <c r="A160" i="29"/>
  <c r="A159" i="29"/>
  <c r="A158" i="29"/>
  <c r="A157" i="29"/>
  <c r="A156" i="29"/>
  <c r="A155" i="29"/>
  <c r="A154" i="29"/>
  <c r="A153" i="29"/>
  <c r="A152" i="29"/>
  <c r="A151" i="29"/>
  <c r="A150" i="29"/>
  <c r="A149" i="29"/>
  <c r="A148" i="29"/>
  <c r="A147" i="29"/>
  <c r="A146" i="29"/>
  <c r="A145" i="29"/>
  <c r="A144" i="29"/>
  <c r="A143" i="29"/>
  <c r="A142" i="29"/>
  <c r="A141" i="29"/>
  <c r="A140" i="29"/>
  <c r="A139" i="29"/>
  <c r="A138" i="29"/>
  <c r="A137" i="29"/>
  <c r="A136" i="29"/>
  <c r="A135" i="29"/>
  <c r="A134" i="29"/>
  <c r="A270" i="36"/>
  <c r="A269" i="36"/>
  <c r="A268" i="36"/>
  <c r="A267" i="36"/>
  <c r="A266" i="36"/>
  <c r="A265" i="36"/>
  <c r="A264" i="36"/>
  <c r="A263" i="36"/>
  <c r="A262" i="36"/>
  <c r="A261" i="36"/>
  <c r="A260" i="36"/>
  <c r="A259" i="36"/>
  <c r="A258" i="36"/>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270" i="35"/>
  <c r="A269" i="35"/>
  <c r="A268" i="35"/>
  <c r="A267" i="35"/>
  <c r="A266" i="35"/>
  <c r="A265" i="35"/>
  <c r="A264" i="35"/>
  <c r="A263" i="35"/>
  <c r="A262" i="35"/>
  <c r="A261" i="35"/>
  <c r="A260" i="35"/>
  <c r="A259" i="35"/>
  <c r="A258" i="35"/>
  <c r="A257" i="35"/>
  <c r="A256" i="35"/>
  <c r="A255" i="35"/>
  <c r="A254" i="35"/>
  <c r="A253" i="35"/>
  <c r="A252" i="35"/>
  <c r="A251" i="35"/>
  <c r="A250" i="35"/>
  <c r="A249" i="35"/>
  <c r="A248" i="35"/>
  <c r="A247" i="35"/>
  <c r="A246" i="35"/>
  <c r="A245" i="35"/>
  <c r="A244" i="35"/>
  <c r="A243" i="35"/>
  <c r="A242" i="35"/>
  <c r="A241" i="35"/>
  <c r="A240" i="35"/>
  <c r="A239" i="35"/>
  <c r="A238" i="35"/>
  <c r="A237" i="35"/>
  <c r="A236" i="35"/>
  <c r="A235" i="35"/>
  <c r="A234" i="35"/>
  <c r="A233" i="35"/>
  <c r="A232" i="35"/>
  <c r="A231" i="35"/>
  <c r="A230" i="35"/>
  <c r="A229" i="35"/>
  <c r="A228" i="35"/>
  <c r="A227" i="35"/>
  <c r="A226" i="35"/>
  <c r="A225" i="35"/>
  <c r="A224" i="35"/>
  <c r="A223" i="35"/>
  <c r="A222" i="35"/>
  <c r="A221" i="35"/>
  <c r="A220" i="35"/>
  <c r="A219" i="35"/>
  <c r="A218" i="35"/>
  <c r="A217" i="35"/>
  <c r="A216" i="35"/>
  <c r="A215" i="35"/>
  <c r="A214" i="35"/>
  <c r="A213" i="35"/>
  <c r="A212" i="35"/>
  <c r="A211" i="35"/>
  <c r="A210" i="35"/>
  <c r="A209" i="35"/>
  <c r="A208" i="35"/>
  <c r="A207" i="35"/>
  <c r="A206" i="35"/>
  <c r="A205" i="35"/>
  <c r="A204" i="35"/>
  <c r="A203" i="35"/>
  <c r="A202" i="35"/>
  <c r="A201" i="35"/>
  <c r="A200" i="35"/>
  <c r="A199" i="35"/>
  <c r="A198" i="35"/>
  <c r="A197" i="35"/>
  <c r="A196" i="35"/>
  <c r="A195" i="35"/>
  <c r="A194" i="35"/>
  <c r="A193" i="35"/>
  <c r="A192" i="35"/>
  <c r="A191" i="35"/>
  <c r="A190" i="35"/>
  <c r="A189" i="35"/>
  <c r="A188" i="35"/>
  <c r="A187" i="35"/>
  <c r="A186" i="35"/>
  <c r="A185" i="35"/>
  <c r="A184" i="35"/>
  <c r="A183" i="35"/>
  <c r="A182" i="35"/>
  <c r="A181" i="35"/>
  <c r="A180" i="35"/>
  <c r="A179" i="35"/>
  <c r="A178" i="35"/>
  <c r="A177" i="35"/>
  <c r="A176" i="35"/>
  <c r="A175" i="35"/>
  <c r="A174" i="35"/>
  <c r="A173" i="35"/>
  <c r="A172" i="35"/>
  <c r="A171" i="35"/>
  <c r="A170" i="35"/>
  <c r="A169" i="35"/>
  <c r="A168" i="35"/>
  <c r="A167" i="35"/>
  <c r="A166" i="35"/>
  <c r="A165" i="35"/>
  <c r="A164" i="35"/>
  <c r="A163" i="35"/>
  <c r="A162" i="35"/>
  <c r="A161" i="35"/>
  <c r="A160" i="35"/>
  <c r="A159" i="35"/>
  <c r="A158" i="35"/>
  <c r="A157" i="35"/>
  <c r="A156" i="35"/>
  <c r="A155" i="35"/>
  <c r="A154" i="35"/>
  <c r="A153" i="35"/>
  <c r="A152" i="35"/>
  <c r="A151" i="35"/>
  <c r="A150" i="35"/>
  <c r="A149" i="35"/>
  <c r="A148" i="35"/>
  <c r="A147" i="35"/>
  <c r="A146" i="35"/>
  <c r="A145" i="35"/>
  <c r="A144" i="35"/>
  <c r="A143" i="35"/>
  <c r="A142" i="35"/>
  <c r="A141" i="35"/>
  <c r="A140" i="35"/>
  <c r="A139" i="35"/>
  <c r="A138" i="35"/>
  <c r="A137" i="35"/>
  <c r="A136" i="35"/>
  <c r="A135" i="35"/>
  <c r="A134" i="35"/>
  <c r="A270" i="27"/>
  <c r="A269" i="27"/>
  <c r="A268" i="27"/>
  <c r="A267" i="27"/>
  <c r="A266" i="27"/>
  <c r="A265" i="27"/>
  <c r="A264" i="27"/>
  <c r="A263" i="27"/>
  <c r="A262" i="27"/>
  <c r="A261" i="27"/>
  <c r="A260" i="27"/>
  <c r="A259" i="27"/>
  <c r="A258" i="27"/>
  <c r="A257" i="27"/>
  <c r="A256" i="27"/>
  <c r="A255" i="27"/>
  <c r="A254" i="27"/>
  <c r="A253" i="27"/>
  <c r="A252" i="27"/>
  <c r="A251" i="27"/>
  <c r="A250" i="27"/>
  <c r="A249" i="27"/>
  <c r="A248" i="27"/>
  <c r="A247" i="27"/>
  <c r="A246" i="27"/>
  <c r="A245" i="27"/>
  <c r="A244" i="27"/>
  <c r="A243" i="27"/>
  <c r="A242" i="27"/>
  <c r="A241" i="27"/>
  <c r="A240" i="27"/>
  <c r="A239" i="27"/>
  <c r="A238" i="27"/>
  <c r="A237" i="27"/>
  <c r="A236" i="27"/>
  <c r="A235" i="27"/>
  <c r="A234" i="27"/>
  <c r="A233" i="27"/>
  <c r="A232" i="27"/>
  <c r="A231" i="27"/>
  <c r="A230" i="27"/>
  <c r="A229" i="27"/>
  <c r="A228" i="27"/>
  <c r="A227" i="27"/>
  <c r="A226" i="27"/>
  <c r="A225" i="27"/>
  <c r="A224" i="27"/>
  <c r="A223" i="27"/>
  <c r="A222" i="27"/>
  <c r="A221" i="27"/>
  <c r="A220" i="27"/>
  <c r="A219" i="27"/>
  <c r="A218" i="27"/>
  <c r="A217" i="27"/>
  <c r="A216" i="27"/>
  <c r="A215" i="27"/>
  <c r="A214" i="27"/>
  <c r="A213" i="27"/>
  <c r="A212" i="27"/>
  <c r="A211" i="27"/>
  <c r="A210" i="27"/>
  <c r="A209" i="27"/>
  <c r="A208" i="27"/>
  <c r="A207" i="27"/>
  <c r="A206" i="27"/>
  <c r="A205" i="27"/>
  <c r="A204" i="27"/>
  <c r="A203" i="27"/>
  <c r="A202" i="27"/>
  <c r="A201" i="27"/>
  <c r="A200" i="27"/>
  <c r="A199" i="27"/>
  <c r="A198" i="27"/>
  <c r="A197" i="27"/>
  <c r="A196" i="27"/>
  <c r="A195" i="27"/>
  <c r="A194" i="27"/>
  <c r="A193" i="27"/>
  <c r="A192" i="27"/>
  <c r="A191" i="27"/>
  <c r="A190" i="27"/>
  <c r="A189" i="27"/>
  <c r="A188" i="27"/>
  <c r="A187" i="27"/>
  <c r="A186" i="27"/>
  <c r="A185" i="27"/>
  <c r="A184" i="27"/>
  <c r="A183" i="27"/>
  <c r="A182" i="27"/>
  <c r="A181" i="27"/>
  <c r="A180" i="27"/>
  <c r="A179" i="27"/>
  <c r="A178" i="27"/>
  <c r="A177" i="27"/>
  <c r="A176" i="27"/>
  <c r="A175" i="27"/>
  <c r="A174" i="27"/>
  <c r="A173" i="27"/>
  <c r="A172" i="27"/>
  <c r="A171" i="27"/>
  <c r="A170" i="27"/>
  <c r="A169" i="27"/>
  <c r="A168" i="27"/>
  <c r="A167" i="27"/>
  <c r="A166" i="27"/>
  <c r="A165" i="27"/>
  <c r="A164" i="27"/>
  <c r="A163" i="27"/>
  <c r="A162" i="27"/>
  <c r="A161" i="27"/>
  <c r="A160" i="27"/>
  <c r="A159" i="27"/>
  <c r="A158" i="27"/>
  <c r="A157" i="27"/>
  <c r="A156" i="27"/>
  <c r="A155" i="27"/>
  <c r="A154" i="27"/>
  <c r="A153" i="27"/>
  <c r="A152" i="27"/>
  <c r="A151" i="27"/>
  <c r="A150" i="27"/>
  <c r="A149" i="27"/>
  <c r="A148" i="27"/>
  <c r="A147" i="27"/>
  <c r="A146" i="27"/>
  <c r="A145" i="27"/>
  <c r="A144" i="27"/>
  <c r="A143" i="27"/>
  <c r="A142" i="27"/>
  <c r="A141" i="27"/>
  <c r="A140" i="27"/>
  <c r="A139" i="27"/>
  <c r="A138" i="27"/>
  <c r="A137" i="27"/>
  <c r="A136" i="27"/>
  <c r="A135" i="27"/>
  <c r="A134" i="27"/>
  <c r="A270" i="21"/>
  <c r="A269" i="21"/>
  <c r="A268" i="21"/>
  <c r="A267" i="21"/>
  <c r="A266" i="21"/>
  <c r="A265" i="21"/>
  <c r="A264" i="21"/>
  <c r="A263" i="21"/>
  <c r="A262" i="21"/>
  <c r="A261" i="21"/>
  <c r="A260" i="21"/>
  <c r="A259" i="21"/>
  <c r="A258" i="21"/>
  <c r="A257" i="21"/>
  <c r="A256" i="21"/>
  <c r="A255" i="21"/>
  <c r="A254" i="21"/>
  <c r="A253" i="21"/>
  <c r="A252" i="21"/>
  <c r="A251" i="21"/>
  <c r="A250" i="21"/>
  <c r="A249" i="21"/>
  <c r="A248" i="21"/>
  <c r="A247" i="21"/>
  <c r="A246" i="21"/>
  <c r="A245" i="21"/>
  <c r="A244" i="21"/>
  <c r="A243" i="21"/>
  <c r="A242" i="21"/>
  <c r="A241" i="21"/>
  <c r="A240" i="21"/>
  <c r="A239" i="21"/>
  <c r="A238" i="21"/>
  <c r="A237" i="21"/>
  <c r="A236" i="21"/>
  <c r="A235" i="21"/>
  <c r="A234" i="21"/>
  <c r="A233" i="21"/>
  <c r="A232" i="21"/>
  <c r="A231" i="21"/>
  <c r="A230" i="21"/>
  <c r="A229" i="21"/>
  <c r="A228" i="21"/>
  <c r="A227" i="21"/>
  <c r="A226" i="21"/>
  <c r="A225" i="21"/>
  <c r="A224" i="21"/>
  <c r="A223" i="21"/>
  <c r="A222" i="21"/>
  <c r="A221" i="21"/>
  <c r="A220" i="21"/>
  <c r="A219" i="21"/>
  <c r="A218" i="21"/>
  <c r="A217" i="21"/>
  <c r="A216" i="21"/>
  <c r="A215" i="21"/>
  <c r="A214" i="21"/>
  <c r="A213" i="21"/>
  <c r="A212" i="21"/>
  <c r="A211" i="21"/>
  <c r="A210" i="21"/>
  <c r="A209" i="21"/>
  <c r="A208" i="21"/>
  <c r="A207" i="21"/>
  <c r="A206" i="21"/>
  <c r="A205" i="21"/>
  <c r="A204" i="21"/>
  <c r="A203" i="21"/>
  <c r="A202" i="21"/>
  <c r="A201" i="21"/>
  <c r="A200" i="21"/>
  <c r="A199" i="21"/>
  <c r="A198" i="21"/>
  <c r="A197" i="21"/>
  <c r="A196" i="21"/>
  <c r="A195" i="21"/>
  <c r="A194" i="21"/>
  <c r="A193" i="21"/>
  <c r="A192" i="21"/>
  <c r="A191" i="21"/>
  <c r="A190" i="21"/>
  <c r="A189" i="21"/>
  <c r="A188" i="21"/>
  <c r="A187" i="21"/>
  <c r="A186" i="21"/>
  <c r="A185" i="21"/>
  <c r="A184" i="21"/>
  <c r="A183" i="21"/>
  <c r="A182" i="21"/>
  <c r="A181" i="21"/>
  <c r="A180" i="21"/>
  <c r="A179" i="21"/>
  <c r="A178" i="21"/>
  <c r="A177" i="21"/>
  <c r="A176" i="21"/>
  <c r="A175" i="21"/>
  <c r="A174" i="21"/>
  <c r="A173" i="21"/>
  <c r="A172" i="21"/>
  <c r="A171" i="21"/>
  <c r="A170" i="21"/>
  <c r="A169" i="21"/>
  <c r="A168" i="21"/>
  <c r="A167" i="21"/>
  <c r="A166" i="21"/>
  <c r="A165" i="21"/>
  <c r="A164" i="21"/>
  <c r="A163" i="21"/>
  <c r="A162" i="21"/>
  <c r="A161" i="21"/>
  <c r="A160" i="21"/>
  <c r="A159" i="21"/>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270" i="28"/>
  <c r="A269" i="28"/>
  <c r="A268" i="28"/>
  <c r="A267" i="28"/>
  <c r="A266" i="28"/>
  <c r="A265" i="28"/>
  <c r="A264" i="28"/>
  <c r="A263" i="28"/>
  <c r="A262" i="28"/>
  <c r="A261" i="28"/>
  <c r="A260" i="28"/>
  <c r="A259" i="28"/>
  <c r="A258" i="28"/>
  <c r="A257" i="28"/>
  <c r="A256" i="28"/>
  <c r="A255" i="28"/>
  <c r="A254" i="28"/>
  <c r="A253" i="28"/>
  <c r="A252" i="28"/>
  <c r="A251" i="28"/>
  <c r="A250" i="28"/>
  <c r="A249" i="28"/>
  <c r="A248" i="28"/>
  <c r="A247" i="28"/>
  <c r="A246" i="28"/>
  <c r="A245" i="28"/>
  <c r="A244" i="28"/>
  <c r="A243" i="28"/>
  <c r="A242" i="28"/>
  <c r="A241" i="28"/>
  <c r="A240" i="28"/>
  <c r="A239" i="28"/>
  <c r="A238" i="28"/>
  <c r="A237" i="28"/>
  <c r="A236" i="28"/>
  <c r="A235" i="28"/>
  <c r="A234" i="28"/>
  <c r="A233" i="28"/>
  <c r="A232" i="28"/>
  <c r="A231" i="28"/>
  <c r="A230" i="28"/>
  <c r="A229" i="28"/>
  <c r="A228" i="28"/>
  <c r="A227" i="28"/>
  <c r="A226" i="28"/>
  <c r="A225" i="28"/>
  <c r="A224" i="28"/>
  <c r="A223" i="28"/>
  <c r="A222" i="28"/>
  <c r="A221" i="28"/>
  <c r="A220" i="28"/>
  <c r="A219" i="28"/>
  <c r="A218" i="28"/>
  <c r="A217" i="28"/>
  <c r="A216" i="28"/>
  <c r="A215" i="28"/>
  <c r="A214" i="28"/>
  <c r="A213" i="28"/>
  <c r="A212" i="28"/>
  <c r="A211" i="28"/>
  <c r="A210" i="28"/>
  <c r="A209" i="28"/>
  <c r="A208" i="28"/>
  <c r="A207" i="28"/>
  <c r="A206" i="28"/>
  <c r="A205" i="28"/>
  <c r="A204" i="28"/>
  <c r="A203" i="28"/>
  <c r="A202" i="28"/>
  <c r="A201" i="28"/>
  <c r="A200" i="28"/>
  <c r="A199" i="28"/>
  <c r="A198" i="28"/>
  <c r="A197" i="28"/>
  <c r="A196" i="28"/>
  <c r="A195" i="28"/>
  <c r="A194" i="28"/>
  <c r="A193" i="28"/>
  <c r="A192" i="28"/>
  <c r="A191" i="28"/>
  <c r="A190" i="28"/>
  <c r="A189" i="28"/>
  <c r="A188" i="28"/>
  <c r="A187" i="28"/>
  <c r="A186" i="28"/>
  <c r="A185" i="28"/>
  <c r="A184" i="28"/>
  <c r="A183" i="28"/>
  <c r="A182" i="28"/>
  <c r="A181" i="28"/>
  <c r="A180" i="28"/>
  <c r="A179" i="28"/>
  <c r="A178" i="28"/>
  <c r="A177" i="28"/>
  <c r="A176" i="28"/>
  <c r="A175" i="28"/>
  <c r="A174" i="28"/>
  <c r="A173" i="28"/>
  <c r="A172" i="28"/>
  <c r="A171" i="28"/>
  <c r="A170" i="28"/>
  <c r="A169" i="28"/>
  <c r="A168" i="28"/>
  <c r="A167" i="28"/>
  <c r="A166" i="28"/>
  <c r="A165" i="28"/>
  <c r="A164" i="28"/>
  <c r="A163" i="28"/>
  <c r="A162" i="28"/>
  <c r="A161" i="28"/>
  <c r="A160" i="28"/>
  <c r="A159" i="28"/>
  <c r="A158" i="28"/>
  <c r="A157" i="28"/>
  <c r="A156" i="28"/>
  <c r="A155" i="28"/>
  <c r="A154" i="28"/>
  <c r="A153" i="28"/>
  <c r="A152" i="28"/>
  <c r="A151" i="28"/>
  <c r="A150" i="28"/>
  <c r="A149" i="28"/>
  <c r="A148" i="28"/>
  <c r="A147" i="28"/>
  <c r="A146" i="28"/>
  <c r="A145" i="28"/>
  <c r="A144" i="28"/>
  <c r="A143" i="28"/>
  <c r="A142" i="28"/>
  <c r="A141" i="28"/>
  <c r="A140" i="28"/>
  <c r="A139" i="28"/>
  <c r="A138" i="28"/>
  <c r="A137" i="28"/>
  <c r="A136" i="28"/>
  <c r="A135" i="28"/>
  <c r="A134" i="28"/>
  <c r="A270" i="2"/>
  <c r="A269" i="2"/>
  <c r="A268" i="2"/>
  <c r="A267" i="2"/>
  <c r="A266" i="2"/>
  <c r="A265" i="2"/>
  <c r="A264" i="2"/>
  <c r="A263" i="2"/>
  <c r="A262" i="2"/>
  <c r="A261" i="2"/>
  <c r="A260" i="2"/>
  <c r="A259" i="2"/>
  <c r="A258" i="2"/>
  <c r="A257" i="2"/>
  <c r="A256" i="2"/>
  <c r="A255" i="2"/>
  <c r="A254" i="2"/>
  <c r="A253" i="2"/>
  <c r="A252" i="2"/>
  <c r="A251" i="2"/>
  <c r="A250" i="2"/>
  <c r="A249" i="2"/>
  <c r="A248" i="2"/>
  <c r="A247" i="2"/>
  <c r="A246" i="2"/>
  <c r="A245" i="2"/>
  <c r="A244" i="2"/>
  <c r="A243" i="2"/>
  <c r="A242" i="2"/>
  <c r="A241" i="2"/>
  <c r="A240" i="2"/>
  <c r="A239" i="2"/>
  <c r="A238" i="2"/>
  <c r="A237" i="2"/>
  <c r="A236" i="2"/>
  <c r="A235" i="2"/>
  <c r="A234" i="2"/>
  <c r="A233" i="2"/>
  <c r="A232" i="2"/>
  <c r="A231" i="2"/>
  <c r="A230" i="2"/>
  <c r="A229" i="2"/>
  <c r="A228" i="2"/>
  <c r="A227" i="2"/>
  <c r="A226" i="2"/>
  <c r="A225" i="2"/>
  <c r="A224" i="2"/>
  <c r="A223" i="2"/>
  <c r="A222" i="2"/>
  <c r="A221" i="2"/>
  <c r="A220" i="2"/>
  <c r="A219" i="2"/>
  <c r="A218" i="2"/>
  <c r="A217" i="2"/>
  <c r="A216" i="2"/>
  <c r="A215" i="2"/>
  <c r="A214" i="2"/>
  <c r="A213" i="2"/>
  <c r="A212" i="2"/>
  <c r="A211" i="2"/>
  <c r="A210" i="2"/>
  <c r="A209" i="2"/>
  <c r="A208" i="2"/>
  <c r="A207" i="2"/>
  <c r="A206" i="2"/>
  <c r="A205" i="2"/>
  <c r="A204" i="2"/>
  <c r="A203" i="2"/>
  <c r="A202" i="2"/>
  <c r="A201" i="2"/>
  <c r="A200" i="2"/>
  <c r="A199" i="2"/>
  <c r="A198" i="2"/>
  <c r="A197" i="2"/>
  <c r="A196" i="2"/>
  <c r="A195" i="2"/>
  <c r="A194" i="2"/>
  <c r="A193" i="2"/>
  <c r="A192" i="2"/>
  <c r="A191" i="2"/>
  <c r="A190" i="2"/>
  <c r="A189" i="2"/>
  <c r="A188" i="2"/>
  <c r="A187" i="2"/>
  <c r="A186" i="2"/>
  <c r="A185" i="2"/>
  <c r="A184" i="2"/>
  <c r="A183" i="2"/>
  <c r="A182" i="2"/>
  <c r="A181" i="2"/>
  <c r="A180" i="2"/>
  <c r="A179" i="2"/>
  <c r="A178" i="2"/>
  <c r="A177" i="2"/>
  <c r="A176" i="2"/>
  <c r="A175" i="2"/>
  <c r="A174" i="2"/>
  <c r="A173" i="2"/>
  <c r="A172" i="2"/>
  <c r="A171" i="2"/>
  <c r="A170" i="2"/>
  <c r="A169" i="2"/>
  <c r="A168" i="2"/>
  <c r="A167" i="2"/>
  <c r="A166" i="2"/>
  <c r="A165" i="2"/>
  <c r="A164" i="2"/>
  <c r="A163" i="2"/>
  <c r="A162" i="2"/>
  <c r="A161" i="2"/>
  <c r="A160" i="2"/>
  <c r="A159" i="2"/>
  <c r="A158" i="2"/>
  <c r="A157" i="2"/>
  <c r="A156" i="2"/>
  <c r="A155" i="2"/>
  <c r="A154" i="2"/>
  <c r="A153" i="2"/>
  <c r="A152" i="2"/>
  <c r="A151" i="2"/>
  <c r="A150" i="2"/>
  <c r="A149" i="2"/>
  <c r="A148" i="2"/>
  <c r="A147" i="2"/>
  <c r="A146" i="2"/>
  <c r="A145" i="2"/>
  <c r="A144" i="2"/>
  <c r="A143" i="2"/>
  <c r="A142" i="2"/>
  <c r="A141" i="2"/>
  <c r="A140" i="2"/>
  <c r="A139" i="2"/>
  <c r="A138" i="2"/>
  <c r="A137" i="2"/>
  <c r="A136" i="2"/>
  <c r="A135" i="2"/>
  <c r="A134" i="2"/>
  <c r="A133" i="2"/>
  <c r="G270" i="47"/>
  <c r="J270" i="47" s="1"/>
  <c r="E268" i="47"/>
  <c r="H268" i="47" s="1"/>
  <c r="E267" i="47"/>
  <c r="H267" i="47" s="1"/>
  <c r="F266" i="47"/>
  <c r="I266" i="47" s="1"/>
  <c r="G264" i="47"/>
  <c r="J264" i="47" s="1"/>
  <c r="E263" i="47"/>
  <c r="H263" i="47" s="1"/>
  <c r="E262" i="47"/>
  <c r="H262" i="47" s="1"/>
  <c r="G261" i="47"/>
  <c r="J261" i="47" s="1"/>
  <c r="E260" i="47"/>
  <c r="H260" i="47" s="1"/>
  <c r="G259" i="47"/>
  <c r="J259" i="47" s="1"/>
  <c r="E258" i="47"/>
  <c r="H258" i="47" s="1"/>
  <c r="F257" i="47"/>
  <c r="I257" i="47" s="1"/>
  <c r="G256" i="47"/>
  <c r="J256" i="47" s="1"/>
  <c r="F254" i="47"/>
  <c r="I254" i="47" s="1"/>
  <c r="E253" i="47"/>
  <c r="H253" i="47" s="1"/>
  <c r="G252" i="47"/>
  <c r="J252" i="47" s="1"/>
  <c r="F251" i="47"/>
  <c r="I251" i="47" s="1"/>
  <c r="E250" i="47"/>
  <c r="H250" i="47" s="1"/>
  <c r="F248" i="47"/>
  <c r="I248" i="47" s="1"/>
  <c r="F246" i="47"/>
  <c r="I246" i="47" s="1"/>
  <c r="E244" i="47"/>
  <c r="H244" i="47" s="1"/>
  <c r="F242" i="47"/>
  <c r="I242" i="47" s="1"/>
  <c r="E240" i="47"/>
  <c r="H240" i="47" s="1"/>
  <c r="E238" i="47"/>
  <c r="H238" i="47" s="1"/>
  <c r="E236" i="47"/>
  <c r="H236" i="47" s="1"/>
  <c r="F234" i="47"/>
  <c r="I234" i="47" s="1"/>
  <c r="E232" i="47"/>
  <c r="H232" i="47" s="1"/>
  <c r="F230" i="47"/>
  <c r="I230" i="47" s="1"/>
  <c r="G228" i="47"/>
  <c r="J228" i="47" s="1"/>
  <c r="E226" i="47"/>
  <c r="H226" i="47" s="1"/>
  <c r="F224" i="47"/>
  <c r="I224" i="47" s="1"/>
  <c r="G223" i="47"/>
  <c r="J223" i="47" s="1"/>
  <c r="F222" i="47"/>
  <c r="I222" i="47" s="1"/>
  <c r="E221" i="47"/>
  <c r="H221" i="47" s="1"/>
  <c r="F220" i="47"/>
  <c r="I220" i="47" s="1"/>
  <c r="F219" i="47"/>
  <c r="I219" i="47" s="1"/>
  <c r="F217" i="47"/>
  <c r="I217" i="47" s="1"/>
  <c r="F215" i="47"/>
  <c r="I215" i="47" s="1"/>
  <c r="G214" i="47"/>
  <c r="J214" i="47" s="1"/>
  <c r="E213" i="47"/>
  <c r="H213" i="47" s="1"/>
  <c r="E212" i="47"/>
  <c r="H212" i="47" s="1"/>
  <c r="F211" i="47"/>
  <c r="I211" i="47" s="1"/>
  <c r="F210" i="47"/>
  <c r="I210" i="47" s="1"/>
  <c r="E209" i="47"/>
  <c r="H209" i="47" s="1"/>
  <c r="G208" i="47"/>
  <c r="J208" i="47" s="1"/>
  <c r="E207" i="47"/>
  <c r="H207" i="47" s="1"/>
  <c r="F206" i="47"/>
  <c r="I206" i="47" s="1"/>
  <c r="F205" i="47"/>
  <c r="I205" i="47" s="1"/>
  <c r="E203" i="47"/>
  <c r="H203" i="47" s="1"/>
  <c r="E202" i="47"/>
  <c r="H202" i="47" s="1"/>
  <c r="F201" i="47"/>
  <c r="I201" i="47" s="1"/>
  <c r="G199" i="47"/>
  <c r="J199" i="47" s="1"/>
  <c r="F198" i="47"/>
  <c r="I198" i="47" s="1"/>
  <c r="E197" i="47"/>
  <c r="H197" i="47" s="1"/>
  <c r="F196" i="47"/>
  <c r="I196" i="47" s="1"/>
  <c r="F195" i="47"/>
  <c r="I195" i="47" s="1"/>
  <c r="F193" i="47"/>
  <c r="I193" i="47" s="1"/>
  <c r="F191" i="47"/>
  <c r="I191" i="47" s="1"/>
  <c r="E189" i="47"/>
  <c r="H189" i="47" s="1"/>
  <c r="F187" i="47"/>
  <c r="I187" i="47" s="1"/>
  <c r="E185" i="47"/>
  <c r="H185" i="47" s="1"/>
  <c r="E183" i="47"/>
  <c r="H183" i="47" s="1"/>
  <c r="F181" i="47"/>
  <c r="I181" i="47" s="1"/>
  <c r="G179" i="47"/>
  <c r="J179" i="47" s="1"/>
  <c r="G177" i="47"/>
  <c r="J177" i="47" s="1"/>
  <c r="G175" i="47"/>
  <c r="J175" i="47" s="1"/>
  <c r="E173" i="47"/>
  <c r="H173" i="47" s="1"/>
  <c r="F171" i="47"/>
  <c r="I171" i="47" s="1"/>
  <c r="F169" i="47"/>
  <c r="I169" i="47" s="1"/>
  <c r="E168" i="47"/>
  <c r="H168" i="47" s="1"/>
  <c r="G167" i="47"/>
  <c r="J167" i="47" s="1"/>
  <c r="E166" i="47"/>
  <c r="H166" i="47" s="1"/>
  <c r="F165" i="47"/>
  <c r="I165" i="47" s="1"/>
  <c r="G164" i="47"/>
  <c r="J164" i="47" s="1"/>
  <c r="F163" i="47"/>
  <c r="I163" i="47" s="1"/>
  <c r="G162" i="47"/>
  <c r="J162" i="47" s="1"/>
  <c r="F160" i="47"/>
  <c r="I160" i="47" s="1"/>
  <c r="G158" i="47"/>
  <c r="J158" i="47" s="1"/>
  <c r="F156" i="47"/>
  <c r="I156" i="47" s="1"/>
  <c r="F154" i="47"/>
  <c r="I154" i="47" s="1"/>
  <c r="F151" i="47"/>
  <c r="I151" i="47" s="1"/>
  <c r="E150" i="47"/>
  <c r="H150" i="47" s="1"/>
  <c r="G149" i="47"/>
  <c r="J149" i="47" s="1"/>
  <c r="E148" i="47"/>
  <c r="H148" i="47" s="1"/>
  <c r="E147" i="47"/>
  <c r="H147" i="47" s="1"/>
  <c r="F146" i="47"/>
  <c r="I146" i="47" s="1"/>
  <c r="P144" i="1"/>
  <c r="M144" i="1"/>
  <c r="L144" i="1"/>
  <c r="K144" i="1"/>
  <c r="P143" i="1"/>
  <c r="M143" i="1"/>
  <c r="L143" i="1"/>
  <c r="K143" i="1"/>
  <c r="P142" i="1"/>
  <c r="M142" i="1"/>
  <c r="L142" i="1"/>
  <c r="K142" i="1"/>
  <c r="P141" i="1"/>
  <c r="M141" i="1"/>
  <c r="L141" i="1"/>
  <c r="K141" i="1"/>
  <c r="P140" i="1"/>
  <c r="M140" i="1"/>
  <c r="L140" i="1"/>
  <c r="K140" i="1"/>
  <c r="P139" i="1"/>
  <c r="M139" i="1"/>
  <c r="L139" i="1"/>
  <c r="K139" i="1"/>
  <c r="P138" i="1"/>
  <c r="M138" i="1"/>
  <c r="L138" i="1"/>
  <c r="K138" i="1"/>
  <c r="P137" i="1"/>
  <c r="M137" i="1"/>
  <c r="L137" i="1"/>
  <c r="K137" i="1"/>
  <c r="P136" i="1"/>
  <c r="M136" i="1"/>
  <c r="L136" i="1"/>
  <c r="K136" i="1"/>
  <c r="P135" i="1"/>
  <c r="M135" i="1"/>
  <c r="L135" i="1"/>
  <c r="K135" i="1"/>
  <c r="P134" i="1"/>
  <c r="M134" i="1"/>
  <c r="L134" i="1"/>
  <c r="K134" i="1"/>
  <c r="C134" i="10" l="1"/>
  <c r="C136" i="10"/>
  <c r="C136" i="9"/>
  <c r="D136" i="9"/>
  <c r="C138" i="10"/>
  <c r="C138" i="9"/>
  <c r="D138" i="9"/>
  <c r="C140" i="10"/>
  <c r="C140" i="9"/>
  <c r="D140" i="9"/>
  <c r="C142" i="10"/>
  <c r="C142" i="9"/>
  <c r="D142" i="9"/>
  <c r="C144" i="10"/>
  <c r="C144" i="9"/>
  <c r="D144" i="9"/>
  <c r="C135" i="10"/>
  <c r="C135" i="9"/>
  <c r="D135" i="9"/>
  <c r="C137" i="10"/>
  <c r="C137" i="9"/>
  <c r="D137" i="9"/>
  <c r="C139" i="10"/>
  <c r="C139" i="9"/>
  <c r="D139" i="9"/>
  <c r="C141" i="10"/>
  <c r="C141" i="9"/>
  <c r="D141" i="9"/>
  <c r="C143" i="10"/>
  <c r="C143" i="9"/>
  <c r="D143" i="9"/>
  <c r="G144" i="47"/>
  <c r="J144" i="47" s="1"/>
  <c r="C145" i="9"/>
  <c r="F139" i="47"/>
  <c r="I139" i="47" s="1"/>
  <c r="F141" i="47"/>
  <c r="I141" i="47" s="1"/>
  <c r="F143" i="47"/>
  <c r="I143" i="47" s="1"/>
  <c r="F145" i="47"/>
  <c r="I145" i="47" s="1"/>
  <c r="F136" i="47"/>
  <c r="I136" i="47" s="1"/>
  <c r="G138" i="47"/>
  <c r="J138" i="47" s="1"/>
  <c r="F140" i="47"/>
  <c r="I140" i="47" s="1"/>
  <c r="E142" i="47"/>
  <c r="H142" i="47" s="1"/>
  <c r="D136" i="8"/>
  <c r="C136" i="8"/>
  <c r="C142" i="8"/>
  <c r="D142" i="8"/>
  <c r="D144" i="8"/>
  <c r="C144" i="8"/>
  <c r="C146" i="8"/>
  <c r="D146" i="8"/>
  <c r="C148" i="8"/>
  <c r="D148" i="8"/>
  <c r="C150" i="8"/>
  <c r="D150" i="8"/>
  <c r="I170" i="48"/>
  <c r="H170" i="48"/>
  <c r="I172" i="48"/>
  <c r="H172" i="48"/>
  <c r="I174" i="48"/>
  <c r="H174" i="48"/>
  <c r="I176" i="48"/>
  <c r="H176" i="48"/>
  <c r="I178" i="48"/>
  <c r="H178" i="48"/>
  <c r="I180" i="48"/>
  <c r="H180" i="48"/>
  <c r="I182" i="48"/>
  <c r="H182" i="48"/>
  <c r="I184" i="48"/>
  <c r="H184" i="48"/>
  <c r="I186" i="48"/>
  <c r="H186" i="48"/>
  <c r="C213" i="8"/>
  <c r="D213" i="8"/>
  <c r="D215" i="8"/>
  <c r="C215" i="8"/>
  <c r="D217" i="8"/>
  <c r="C217" i="8"/>
  <c r="C219" i="8"/>
  <c r="D219" i="8"/>
  <c r="C221" i="8"/>
  <c r="D221" i="8"/>
  <c r="D223" i="8"/>
  <c r="C223" i="8"/>
  <c r="I225" i="48"/>
  <c r="H225" i="48"/>
  <c r="H227" i="48"/>
  <c r="I227" i="48"/>
  <c r="I229" i="48"/>
  <c r="H229" i="48"/>
  <c r="H231" i="48"/>
  <c r="I231" i="48"/>
  <c r="I233" i="48"/>
  <c r="H233" i="48"/>
  <c r="H235" i="48"/>
  <c r="I235" i="48"/>
  <c r="I237" i="48"/>
  <c r="H237" i="48"/>
  <c r="H239" i="48"/>
  <c r="I239" i="48"/>
  <c r="D256" i="8"/>
  <c r="C256" i="8"/>
  <c r="C258" i="8"/>
  <c r="D258" i="8"/>
  <c r="C260" i="8"/>
  <c r="D260" i="8"/>
  <c r="C262" i="8"/>
  <c r="D262" i="8"/>
  <c r="D264" i="8"/>
  <c r="C264" i="8"/>
  <c r="C266" i="8"/>
  <c r="D266" i="8"/>
  <c r="F214" i="47"/>
  <c r="I214" i="47" s="1"/>
  <c r="E165" i="47"/>
  <c r="H165" i="47" s="1"/>
  <c r="G154" i="47"/>
  <c r="J154" i="47" s="1"/>
  <c r="F164" i="47"/>
  <c r="I164" i="47" s="1"/>
  <c r="E167" i="47"/>
  <c r="H167" i="47" s="1"/>
  <c r="F162" i="47"/>
  <c r="I162" i="47" s="1"/>
  <c r="F168" i="47"/>
  <c r="I168" i="47" s="1"/>
  <c r="F229" i="47"/>
  <c r="I229" i="47" s="1"/>
  <c r="G160" i="47"/>
  <c r="J160" i="47" s="1"/>
  <c r="F142" i="47"/>
  <c r="I142" i="47" s="1"/>
  <c r="G163" i="47"/>
  <c r="J163" i="47" s="1"/>
  <c r="G210" i="47"/>
  <c r="J210" i="47" s="1"/>
  <c r="G142" i="47"/>
  <c r="J142" i="47" s="1"/>
  <c r="E164" i="47"/>
  <c r="H164" i="47" s="1"/>
  <c r="G211" i="47"/>
  <c r="J211" i="47" s="1"/>
  <c r="F176" i="47"/>
  <c r="I176" i="47" s="1"/>
  <c r="G197" i="47"/>
  <c r="J197" i="47" s="1"/>
  <c r="E219" i="47"/>
  <c r="H219" i="47" s="1"/>
  <c r="F240" i="47"/>
  <c r="I240" i="47" s="1"/>
  <c r="E230" i="47"/>
  <c r="H230" i="47" s="1"/>
  <c r="F233" i="47"/>
  <c r="I233" i="47" s="1"/>
  <c r="G254" i="47"/>
  <c r="J254" i="47" s="1"/>
  <c r="E175" i="47"/>
  <c r="H175" i="47" s="1"/>
  <c r="G217" i="47"/>
  <c r="J217" i="47" s="1"/>
  <c r="E239" i="47"/>
  <c r="H239" i="47" s="1"/>
  <c r="F260" i="47"/>
  <c r="I260" i="47" s="1"/>
  <c r="G180" i="47"/>
  <c r="J180" i="47" s="1"/>
  <c r="F223" i="47"/>
  <c r="I223" i="47" s="1"/>
  <c r="G244" i="47"/>
  <c r="J244" i="47" s="1"/>
  <c r="E266" i="47"/>
  <c r="H266" i="47" s="1"/>
  <c r="G231" i="47"/>
  <c r="J231" i="47" s="1"/>
  <c r="I152" i="48"/>
  <c r="H152" i="48"/>
  <c r="C138" i="8"/>
  <c r="D138" i="8"/>
  <c r="D152" i="8"/>
  <c r="C152" i="8"/>
  <c r="C154" i="8"/>
  <c r="D154" i="8"/>
  <c r="C156" i="8"/>
  <c r="D156" i="8"/>
  <c r="C158" i="8"/>
  <c r="D158" i="8"/>
  <c r="D160" i="8"/>
  <c r="C160" i="8"/>
  <c r="C162" i="8"/>
  <c r="D162" i="8"/>
  <c r="C164" i="8"/>
  <c r="D164" i="8"/>
  <c r="C166" i="8"/>
  <c r="D166" i="8"/>
  <c r="D168" i="8"/>
  <c r="C168" i="8"/>
  <c r="I188" i="48"/>
  <c r="H188" i="48"/>
  <c r="I190" i="48"/>
  <c r="H190" i="48"/>
  <c r="I192" i="48"/>
  <c r="H192" i="48"/>
  <c r="I194" i="48"/>
  <c r="H194" i="48"/>
  <c r="I196" i="48"/>
  <c r="H196" i="48"/>
  <c r="I198" i="48"/>
  <c r="H198" i="48"/>
  <c r="I200" i="48"/>
  <c r="H200" i="48"/>
  <c r="I202" i="48"/>
  <c r="H202" i="48"/>
  <c r="I204" i="48"/>
  <c r="H204" i="48"/>
  <c r="I206" i="48"/>
  <c r="H206" i="48"/>
  <c r="I208" i="48"/>
  <c r="H208" i="48"/>
  <c r="I210" i="48"/>
  <c r="H210" i="48"/>
  <c r="I212" i="48"/>
  <c r="H212" i="48"/>
  <c r="I241" i="48"/>
  <c r="H241" i="48"/>
  <c r="H243" i="48"/>
  <c r="I243" i="48"/>
  <c r="I245" i="48"/>
  <c r="H245" i="48"/>
  <c r="H247" i="48"/>
  <c r="I247" i="48"/>
  <c r="I249" i="48"/>
  <c r="H249" i="48"/>
  <c r="H251" i="48"/>
  <c r="I251" i="48"/>
  <c r="I253" i="48"/>
  <c r="H253" i="48"/>
  <c r="H255" i="48"/>
  <c r="I255" i="48"/>
  <c r="C268" i="8"/>
  <c r="D268" i="8"/>
  <c r="C270" i="8"/>
  <c r="D270" i="8"/>
  <c r="G148" i="47"/>
  <c r="J148" i="47" s="1"/>
  <c r="G235" i="47"/>
  <c r="J235" i="47" s="1"/>
  <c r="F148" i="47"/>
  <c r="I148" i="47" s="1"/>
  <c r="F170" i="47"/>
  <c r="I170" i="47" s="1"/>
  <c r="E160" i="47"/>
  <c r="H160" i="47" s="1"/>
  <c r="E256" i="47"/>
  <c r="H256" i="47" s="1"/>
  <c r="G156" i="47"/>
  <c r="J156" i="47" s="1"/>
  <c r="G267" i="47"/>
  <c r="J267" i="47" s="1"/>
  <c r="G146" i="47"/>
  <c r="J146" i="47" s="1"/>
  <c r="G227" i="47"/>
  <c r="J227" i="47" s="1"/>
  <c r="E145" i="47"/>
  <c r="H145" i="47" s="1"/>
  <c r="F166" i="47"/>
  <c r="I166" i="47" s="1"/>
  <c r="F221" i="47"/>
  <c r="I221" i="47" s="1"/>
  <c r="G166" i="47"/>
  <c r="J166" i="47" s="1"/>
  <c r="E179" i="47"/>
  <c r="H179" i="47" s="1"/>
  <c r="F200" i="47"/>
  <c r="I200" i="47" s="1"/>
  <c r="G221" i="47"/>
  <c r="J221" i="47" s="1"/>
  <c r="E243" i="47"/>
  <c r="H243" i="47" s="1"/>
  <c r="F264" i="47"/>
  <c r="I264" i="47" s="1"/>
  <c r="E190" i="47"/>
  <c r="H190" i="47" s="1"/>
  <c r="G232" i="47"/>
  <c r="J232" i="47" s="1"/>
  <c r="E254" i="47"/>
  <c r="H254" i="47" s="1"/>
  <c r="E199" i="47"/>
  <c r="H199" i="47" s="1"/>
  <c r="G241" i="47"/>
  <c r="J241" i="47" s="1"/>
  <c r="F183" i="47"/>
  <c r="I183" i="47" s="1"/>
  <c r="G204" i="47"/>
  <c r="J204" i="47" s="1"/>
  <c r="F247" i="47"/>
  <c r="I247" i="47" s="1"/>
  <c r="G268" i="47"/>
  <c r="J268" i="47" s="1"/>
  <c r="G191" i="47"/>
  <c r="J191" i="47" s="1"/>
  <c r="G255" i="47"/>
  <c r="J255" i="47" s="1"/>
  <c r="C140" i="8"/>
  <c r="D140" i="8"/>
  <c r="H135" i="48"/>
  <c r="I135" i="48"/>
  <c r="I137" i="48"/>
  <c r="H137" i="48"/>
  <c r="H139" i="48"/>
  <c r="I139" i="48"/>
  <c r="I141" i="48"/>
  <c r="H141" i="48"/>
  <c r="H143" i="48"/>
  <c r="I143" i="48"/>
  <c r="I145" i="48"/>
  <c r="H145" i="48"/>
  <c r="H147" i="48"/>
  <c r="I147" i="48"/>
  <c r="I149" i="48"/>
  <c r="H149" i="48"/>
  <c r="H151" i="48"/>
  <c r="I151" i="48"/>
  <c r="C170" i="8"/>
  <c r="D170" i="8"/>
  <c r="C172" i="8"/>
  <c r="D172" i="8"/>
  <c r="C174" i="8"/>
  <c r="D174" i="8"/>
  <c r="D176" i="8"/>
  <c r="C176" i="8"/>
  <c r="C178" i="8"/>
  <c r="D178" i="8"/>
  <c r="C180" i="8"/>
  <c r="D180" i="8"/>
  <c r="C182" i="8"/>
  <c r="D182" i="8"/>
  <c r="D184" i="8"/>
  <c r="C184" i="8"/>
  <c r="C186" i="8"/>
  <c r="D186" i="8"/>
  <c r="I214" i="48"/>
  <c r="H214" i="48"/>
  <c r="I216" i="48"/>
  <c r="H216" i="48"/>
  <c r="I218" i="48"/>
  <c r="H218" i="48"/>
  <c r="I220" i="48"/>
  <c r="H220" i="48"/>
  <c r="I222" i="48"/>
  <c r="H222" i="48"/>
  <c r="D225" i="8"/>
  <c r="C225" i="8"/>
  <c r="C227" i="8"/>
  <c r="D227" i="8"/>
  <c r="C229" i="8"/>
  <c r="D229" i="8"/>
  <c r="D231" i="8"/>
  <c r="C231" i="8"/>
  <c r="D233" i="8"/>
  <c r="C233" i="8"/>
  <c r="C235" i="8"/>
  <c r="D235" i="8"/>
  <c r="C237" i="8"/>
  <c r="D237" i="8"/>
  <c r="D239" i="8"/>
  <c r="C239" i="8"/>
  <c r="I257" i="48"/>
  <c r="H257" i="48"/>
  <c r="H259" i="48"/>
  <c r="I259" i="48"/>
  <c r="I261" i="48"/>
  <c r="H261" i="48"/>
  <c r="H263" i="48"/>
  <c r="I263" i="48"/>
  <c r="I265" i="48"/>
  <c r="H265" i="48"/>
  <c r="E154" i="47"/>
  <c r="H154" i="47" s="1"/>
  <c r="E257" i="47"/>
  <c r="H257" i="47" s="1"/>
  <c r="E192" i="47"/>
  <c r="H192" i="47" s="1"/>
  <c r="E135" i="47"/>
  <c r="H135" i="47" s="1"/>
  <c r="E162" i="47"/>
  <c r="H162" i="47" s="1"/>
  <c r="E174" i="47"/>
  <c r="H174" i="47" s="1"/>
  <c r="E152" i="47"/>
  <c r="H152" i="47" s="1"/>
  <c r="E249" i="47"/>
  <c r="H249" i="47" s="1"/>
  <c r="F152" i="47"/>
  <c r="I152" i="47" s="1"/>
  <c r="G174" i="47"/>
  <c r="J174" i="47" s="1"/>
  <c r="G250" i="47"/>
  <c r="J250" i="47" s="1"/>
  <c r="G219" i="47"/>
  <c r="J219" i="47" s="1"/>
  <c r="G147" i="47"/>
  <c r="J147" i="47" s="1"/>
  <c r="E169" i="47"/>
  <c r="H169" i="47" s="1"/>
  <c r="E233" i="47"/>
  <c r="H233" i="47" s="1"/>
  <c r="G181" i="47"/>
  <c r="J181" i="47" s="1"/>
  <c r="G245" i="47"/>
  <c r="J245" i="47" s="1"/>
  <c r="G192" i="47"/>
  <c r="J192" i="47" s="1"/>
  <c r="E214" i="47"/>
  <c r="H214" i="47" s="1"/>
  <c r="F235" i="47"/>
  <c r="I235" i="47" s="1"/>
  <c r="E196" i="47"/>
  <c r="H196" i="47" s="1"/>
  <c r="G238" i="47"/>
  <c r="J238" i="47" s="1"/>
  <c r="F180" i="47"/>
  <c r="I180" i="47" s="1"/>
  <c r="G201" i="47"/>
  <c r="J201" i="47" s="1"/>
  <c r="E223" i="47"/>
  <c r="H223" i="47" s="1"/>
  <c r="F244" i="47"/>
  <c r="I244" i="47" s="1"/>
  <c r="G265" i="47"/>
  <c r="J265" i="47" s="1"/>
  <c r="E186" i="47"/>
  <c r="H186" i="47" s="1"/>
  <c r="F207" i="47"/>
  <c r="I207" i="47" s="1"/>
  <c r="F194" i="47"/>
  <c r="I194" i="47" s="1"/>
  <c r="G215" i="47"/>
  <c r="J215" i="47" s="1"/>
  <c r="E237" i="47"/>
  <c r="H237" i="47" s="1"/>
  <c r="F258" i="47"/>
  <c r="I258" i="47" s="1"/>
  <c r="I153" i="48"/>
  <c r="H153" i="48"/>
  <c r="H155" i="48"/>
  <c r="I155" i="48"/>
  <c r="I157" i="48"/>
  <c r="H157" i="48"/>
  <c r="H159" i="48"/>
  <c r="I159" i="48"/>
  <c r="I161" i="48"/>
  <c r="H161" i="48"/>
  <c r="H163" i="48"/>
  <c r="I163" i="48"/>
  <c r="I165" i="48"/>
  <c r="H165" i="48"/>
  <c r="H167" i="48"/>
  <c r="I167" i="48"/>
  <c r="C188" i="8"/>
  <c r="D188" i="8"/>
  <c r="C190" i="8"/>
  <c r="D190" i="8"/>
  <c r="D192" i="8"/>
  <c r="C192" i="8"/>
  <c r="C194" i="8"/>
  <c r="D194" i="8"/>
  <c r="C196" i="8"/>
  <c r="D196" i="8"/>
  <c r="C198" i="8"/>
  <c r="D198" i="8"/>
  <c r="D200" i="8"/>
  <c r="C200" i="8"/>
  <c r="C202" i="8"/>
  <c r="D202" i="8"/>
  <c r="C204" i="8"/>
  <c r="D204" i="8"/>
  <c r="C206" i="8"/>
  <c r="D206" i="8"/>
  <c r="D208" i="8"/>
  <c r="C208" i="8"/>
  <c r="C210" i="8"/>
  <c r="D210" i="8"/>
  <c r="C212" i="8"/>
  <c r="D212" i="8"/>
  <c r="I224" i="48"/>
  <c r="H224" i="48"/>
  <c r="D241" i="8"/>
  <c r="C241" i="8"/>
  <c r="C243" i="8"/>
  <c r="D243" i="8"/>
  <c r="C245" i="8"/>
  <c r="D245" i="8"/>
  <c r="D247" i="8"/>
  <c r="C247" i="8"/>
  <c r="D249" i="8"/>
  <c r="C249" i="8"/>
  <c r="C251" i="8"/>
  <c r="D251" i="8"/>
  <c r="C253" i="8"/>
  <c r="D253" i="8"/>
  <c r="D255" i="8"/>
  <c r="C255" i="8"/>
  <c r="H267" i="48"/>
  <c r="I267" i="48"/>
  <c r="I269" i="48"/>
  <c r="H269" i="48"/>
  <c r="F159" i="47"/>
  <c r="I159" i="47" s="1"/>
  <c r="F138" i="47"/>
  <c r="I138" i="47" s="1"/>
  <c r="G194" i="47"/>
  <c r="J194" i="47" s="1"/>
  <c r="G170" i="47"/>
  <c r="J170" i="47" s="1"/>
  <c r="G202" i="47"/>
  <c r="J202" i="47" s="1"/>
  <c r="F167" i="47"/>
  <c r="I167" i="47" s="1"/>
  <c r="G135" i="47"/>
  <c r="J135" i="47" s="1"/>
  <c r="G186" i="47"/>
  <c r="J186" i="47" s="1"/>
  <c r="F157" i="47"/>
  <c r="I157" i="47" s="1"/>
  <c r="F270" i="47"/>
  <c r="I270" i="47" s="1"/>
  <c r="E155" i="47"/>
  <c r="H155" i="47" s="1"/>
  <c r="F261" i="47"/>
  <c r="I261" i="47" s="1"/>
  <c r="F147" i="47"/>
  <c r="I147" i="47" s="1"/>
  <c r="G168" i="47"/>
  <c r="J168" i="47" s="1"/>
  <c r="F150" i="47"/>
  <c r="I150" i="47" s="1"/>
  <c r="E172" i="47"/>
  <c r="H172" i="47" s="1"/>
  <c r="G242" i="47"/>
  <c r="J242" i="47" s="1"/>
  <c r="G150" i="47"/>
  <c r="J150" i="47" s="1"/>
  <c r="F172" i="47"/>
  <c r="I172" i="47" s="1"/>
  <c r="G243" i="47"/>
  <c r="J243" i="47" s="1"/>
  <c r="F184" i="47"/>
  <c r="I184" i="47" s="1"/>
  <c r="G205" i="47"/>
  <c r="J205" i="47" s="1"/>
  <c r="E227" i="47"/>
  <c r="H227" i="47" s="1"/>
  <c r="G269" i="47"/>
  <c r="J269" i="47" s="1"/>
  <c r="G216" i="47"/>
  <c r="J216" i="47" s="1"/>
  <c r="F259" i="47"/>
  <c r="I259" i="47" s="1"/>
  <c r="G198" i="47"/>
  <c r="J198" i="47" s="1"/>
  <c r="E220" i="47"/>
  <c r="H220" i="47" s="1"/>
  <c r="F241" i="47"/>
  <c r="I241" i="47" s="1"/>
  <c r="G262" i="47"/>
  <c r="J262" i="47" s="1"/>
  <c r="F204" i="47"/>
  <c r="I204" i="47" s="1"/>
  <c r="G225" i="47"/>
  <c r="J225" i="47" s="1"/>
  <c r="E247" i="47"/>
  <c r="H247" i="47" s="1"/>
  <c r="F268" i="47"/>
  <c r="I268" i="47" s="1"/>
  <c r="G188" i="47"/>
  <c r="J188" i="47" s="1"/>
  <c r="E210" i="47"/>
  <c r="H210" i="47" s="1"/>
  <c r="F231" i="47"/>
  <c r="I231" i="47" s="1"/>
  <c r="F218" i="47"/>
  <c r="I218" i="47" s="1"/>
  <c r="G239" i="47"/>
  <c r="J239" i="47" s="1"/>
  <c r="E261" i="47"/>
  <c r="H261" i="47" s="1"/>
  <c r="D135" i="8"/>
  <c r="C135" i="8"/>
  <c r="C139" i="8"/>
  <c r="D139" i="8"/>
  <c r="D145" i="8"/>
  <c r="C145" i="8"/>
  <c r="C147" i="8"/>
  <c r="D147" i="8"/>
  <c r="C149" i="8"/>
  <c r="D149" i="8"/>
  <c r="D151" i="8"/>
  <c r="C151" i="8"/>
  <c r="I169" i="48"/>
  <c r="H169" i="48"/>
  <c r="H171" i="48"/>
  <c r="I171" i="48"/>
  <c r="I173" i="48"/>
  <c r="H173" i="48"/>
  <c r="H175" i="48"/>
  <c r="I175" i="48"/>
  <c r="I177" i="48"/>
  <c r="H177" i="48"/>
  <c r="H179" i="48"/>
  <c r="I179" i="48"/>
  <c r="I181" i="48"/>
  <c r="H181" i="48"/>
  <c r="H183" i="48"/>
  <c r="I183" i="48"/>
  <c r="I185" i="48"/>
  <c r="H185" i="48"/>
  <c r="H187" i="48"/>
  <c r="I187" i="48"/>
  <c r="C214" i="8"/>
  <c r="D214" i="8"/>
  <c r="D216" i="8"/>
  <c r="C216" i="8"/>
  <c r="C218" i="8"/>
  <c r="D218" i="8"/>
  <c r="C220" i="8"/>
  <c r="D220" i="8"/>
  <c r="C222" i="8"/>
  <c r="D222" i="8"/>
  <c r="I226" i="48"/>
  <c r="H226" i="48"/>
  <c r="I228" i="48"/>
  <c r="H228" i="48"/>
  <c r="I230" i="48"/>
  <c r="H230" i="48"/>
  <c r="I232" i="48"/>
  <c r="H232" i="48"/>
  <c r="I234" i="48"/>
  <c r="H234" i="48"/>
  <c r="I236" i="48"/>
  <c r="H236" i="48"/>
  <c r="I238" i="48"/>
  <c r="H238" i="48"/>
  <c r="I240" i="48"/>
  <c r="H240" i="48"/>
  <c r="D257" i="8"/>
  <c r="C257" i="8"/>
  <c r="C259" i="8"/>
  <c r="D259" i="8"/>
  <c r="C261" i="8"/>
  <c r="D261" i="8"/>
  <c r="D263" i="8"/>
  <c r="C263" i="8"/>
  <c r="D265" i="8"/>
  <c r="C265" i="8"/>
  <c r="G143" i="47"/>
  <c r="J143" i="47" s="1"/>
  <c r="E216" i="47"/>
  <c r="H216" i="47" s="1"/>
  <c r="G169" i="47"/>
  <c r="J169" i="47" s="1"/>
  <c r="E180" i="47"/>
  <c r="H180" i="47" s="1"/>
  <c r="G145" i="47"/>
  <c r="J145" i="47" s="1"/>
  <c r="E224" i="47"/>
  <c r="H224" i="47" s="1"/>
  <c r="F177" i="47"/>
  <c r="I177" i="47" s="1"/>
  <c r="F173" i="47"/>
  <c r="I173" i="47" s="1"/>
  <c r="E141" i="47"/>
  <c r="H141" i="47" s="1"/>
  <c r="E143" i="47"/>
  <c r="H143" i="47" s="1"/>
  <c r="G157" i="47"/>
  <c r="J157" i="47" s="1"/>
  <c r="E188" i="47"/>
  <c r="H188" i="47" s="1"/>
  <c r="G171" i="47"/>
  <c r="J171" i="47" s="1"/>
  <c r="E241" i="47"/>
  <c r="H241" i="47" s="1"/>
  <c r="E153" i="47"/>
  <c r="H153" i="47" s="1"/>
  <c r="G176" i="47"/>
  <c r="J176" i="47" s="1"/>
  <c r="F253" i="47"/>
  <c r="I253" i="47" s="1"/>
  <c r="F153" i="47"/>
  <c r="I153" i="47" s="1"/>
  <c r="E177" i="47"/>
  <c r="H177" i="47" s="1"/>
  <c r="E187" i="47"/>
  <c r="H187" i="47" s="1"/>
  <c r="F208" i="47"/>
  <c r="I208" i="47" s="1"/>
  <c r="G229" i="47"/>
  <c r="J229" i="47" s="1"/>
  <c r="E251" i="47"/>
  <c r="H251" i="47" s="1"/>
  <c r="E198" i="47"/>
  <c r="H198" i="47" s="1"/>
  <c r="G240" i="47"/>
  <c r="J240" i="47" s="1"/>
  <c r="G222" i="47"/>
  <c r="J222" i="47" s="1"/>
  <c r="F265" i="47"/>
  <c r="I265" i="47" s="1"/>
  <c r="G185" i="47"/>
  <c r="J185" i="47" s="1"/>
  <c r="F228" i="47"/>
  <c r="I228" i="47" s="1"/>
  <c r="G249" i="47"/>
  <c r="J249" i="47" s="1"/>
  <c r="G212" i="47"/>
  <c r="J212" i="47" s="1"/>
  <c r="E234" i="47"/>
  <c r="H234" i="47" s="1"/>
  <c r="F255" i="47"/>
  <c r="I255" i="47" s="1"/>
  <c r="F178" i="47"/>
  <c r="I178" i="47" s="1"/>
  <c r="G263" i="47"/>
  <c r="J263" i="47" s="1"/>
  <c r="D137" i="8"/>
  <c r="C137" i="8"/>
  <c r="D143" i="8"/>
  <c r="C143" i="8"/>
  <c r="D153" i="8"/>
  <c r="C153" i="8"/>
  <c r="C155" i="8"/>
  <c r="D155" i="8"/>
  <c r="C157" i="8"/>
  <c r="D157" i="8"/>
  <c r="D159" i="8"/>
  <c r="C159" i="8"/>
  <c r="D161" i="8"/>
  <c r="C161" i="8"/>
  <c r="C163" i="8"/>
  <c r="D163" i="8"/>
  <c r="C165" i="8"/>
  <c r="D165" i="8"/>
  <c r="D167" i="8"/>
  <c r="C167" i="8"/>
  <c r="I189" i="48"/>
  <c r="H189" i="48"/>
  <c r="H191" i="48"/>
  <c r="I191" i="48"/>
  <c r="I193" i="48"/>
  <c r="H193" i="48"/>
  <c r="H195" i="48"/>
  <c r="I195" i="48"/>
  <c r="I197" i="48"/>
  <c r="H197" i="48"/>
  <c r="H199" i="48"/>
  <c r="I199" i="48"/>
  <c r="I201" i="48"/>
  <c r="H201" i="48"/>
  <c r="H203" i="48"/>
  <c r="I203" i="48"/>
  <c r="I205" i="48"/>
  <c r="H205" i="48"/>
  <c r="H207" i="48"/>
  <c r="I207" i="48"/>
  <c r="I209" i="48"/>
  <c r="H209" i="48"/>
  <c r="H211" i="48"/>
  <c r="I211" i="48"/>
  <c r="D224" i="8"/>
  <c r="C224" i="8"/>
  <c r="I242" i="48"/>
  <c r="H242" i="48"/>
  <c r="I244" i="48"/>
  <c r="H244" i="48"/>
  <c r="I246" i="48"/>
  <c r="H246" i="48"/>
  <c r="I248" i="48"/>
  <c r="H248" i="48"/>
  <c r="I250" i="48"/>
  <c r="H250" i="48"/>
  <c r="I252" i="48"/>
  <c r="H252" i="48"/>
  <c r="I254" i="48"/>
  <c r="H254" i="48"/>
  <c r="C267" i="8"/>
  <c r="D267" i="8"/>
  <c r="C269" i="8"/>
  <c r="D269" i="8"/>
  <c r="G153" i="47"/>
  <c r="J153" i="47" s="1"/>
  <c r="E170" i="47"/>
  <c r="H170" i="47" s="1"/>
  <c r="E149" i="47"/>
  <c r="H149" i="47" s="1"/>
  <c r="F237" i="47"/>
  <c r="I237" i="47" s="1"/>
  <c r="G195" i="47"/>
  <c r="J195" i="47" s="1"/>
  <c r="E151" i="47"/>
  <c r="H151" i="47" s="1"/>
  <c r="F245" i="47"/>
  <c r="I245" i="47" s="1"/>
  <c r="F135" i="47"/>
  <c r="I135" i="47" s="1"/>
  <c r="F185" i="47"/>
  <c r="I185" i="47" s="1"/>
  <c r="G226" i="47"/>
  <c r="J226" i="47" s="1"/>
  <c r="E159" i="47"/>
  <c r="H159" i="47" s="1"/>
  <c r="E139" i="47"/>
  <c r="H139" i="47" s="1"/>
  <c r="F197" i="47"/>
  <c r="I197" i="47" s="1"/>
  <c r="G152" i="47"/>
  <c r="J152" i="47" s="1"/>
  <c r="E176" i="47"/>
  <c r="H176" i="47" s="1"/>
  <c r="G251" i="47"/>
  <c r="J251" i="47" s="1"/>
  <c r="G155" i="47"/>
  <c r="J155" i="47" s="1"/>
  <c r="G182" i="47"/>
  <c r="J182" i="47" s="1"/>
  <c r="E264" i="47"/>
  <c r="H264" i="47" s="1"/>
  <c r="E156" i="47"/>
  <c r="H156" i="47" s="1"/>
  <c r="E184" i="47"/>
  <c r="H184" i="47" s="1"/>
  <c r="E265" i="47"/>
  <c r="H265" i="47" s="1"/>
  <c r="G189" i="47"/>
  <c r="J189" i="47" s="1"/>
  <c r="E211" i="47"/>
  <c r="H211" i="47" s="1"/>
  <c r="F232" i="47"/>
  <c r="I232" i="47" s="1"/>
  <c r="G253" i="47"/>
  <c r="J253" i="47" s="1"/>
  <c r="F179" i="47"/>
  <c r="I179" i="47" s="1"/>
  <c r="G200" i="47"/>
  <c r="J200" i="47" s="1"/>
  <c r="E222" i="47"/>
  <c r="H222" i="47" s="1"/>
  <c r="F243" i="47"/>
  <c r="I243" i="47" s="1"/>
  <c r="E204" i="47"/>
  <c r="H204" i="47" s="1"/>
  <c r="F225" i="47"/>
  <c r="I225" i="47" s="1"/>
  <c r="G246" i="47"/>
  <c r="J246" i="47" s="1"/>
  <c r="F188" i="47"/>
  <c r="I188" i="47" s="1"/>
  <c r="G209" i="47"/>
  <c r="J209" i="47" s="1"/>
  <c r="E231" i="47"/>
  <c r="H231" i="47" s="1"/>
  <c r="F252" i="47"/>
  <c r="I252" i="47" s="1"/>
  <c r="G172" i="47"/>
  <c r="J172" i="47" s="1"/>
  <c r="E194" i="47"/>
  <c r="H194" i="47" s="1"/>
  <c r="G236" i="47"/>
  <c r="J236" i="47" s="1"/>
  <c r="E181" i="47"/>
  <c r="H181" i="47" s="1"/>
  <c r="F202" i="47"/>
  <c r="I202" i="47" s="1"/>
  <c r="E245" i="47"/>
  <c r="H245" i="47" s="1"/>
  <c r="C141" i="8"/>
  <c r="D141" i="8"/>
  <c r="I136" i="48"/>
  <c r="H136" i="48"/>
  <c r="I138" i="48"/>
  <c r="H138" i="48"/>
  <c r="I140" i="48"/>
  <c r="H140" i="48"/>
  <c r="I142" i="48"/>
  <c r="H142" i="48"/>
  <c r="I144" i="48"/>
  <c r="H144" i="48"/>
  <c r="I146" i="48"/>
  <c r="H146" i="48"/>
  <c r="I148" i="48"/>
  <c r="H148" i="48"/>
  <c r="I150" i="48"/>
  <c r="H150" i="48"/>
  <c r="D169" i="8"/>
  <c r="C169" i="8"/>
  <c r="C171" i="8"/>
  <c r="D171" i="8"/>
  <c r="C173" i="8"/>
  <c r="D173" i="8"/>
  <c r="D175" i="8"/>
  <c r="C175" i="8"/>
  <c r="D177" i="8"/>
  <c r="C177" i="8"/>
  <c r="C179" i="8"/>
  <c r="D179" i="8"/>
  <c r="C181" i="8"/>
  <c r="D181" i="8"/>
  <c r="D183" i="8"/>
  <c r="C183" i="8"/>
  <c r="D185" i="8"/>
  <c r="C185" i="8"/>
  <c r="C187" i="8"/>
  <c r="D187" i="8"/>
  <c r="I213" i="48"/>
  <c r="H213" i="48"/>
  <c r="H215" i="48"/>
  <c r="I215" i="48"/>
  <c r="I217" i="48"/>
  <c r="H217" i="48"/>
  <c r="H219" i="48"/>
  <c r="I219" i="48"/>
  <c r="I221" i="48"/>
  <c r="H221" i="48"/>
  <c r="H223" i="48"/>
  <c r="I223" i="48"/>
  <c r="C226" i="8"/>
  <c r="D226" i="8"/>
  <c r="C228" i="8"/>
  <c r="D228" i="8"/>
  <c r="C230" i="8"/>
  <c r="D230" i="8"/>
  <c r="D232" i="8"/>
  <c r="C232" i="8"/>
  <c r="C234" i="8"/>
  <c r="D234" i="8"/>
  <c r="C236" i="8"/>
  <c r="D236" i="8"/>
  <c r="C238" i="8"/>
  <c r="D238" i="8"/>
  <c r="D240" i="8"/>
  <c r="C240" i="8"/>
  <c r="I256" i="48"/>
  <c r="H256" i="48"/>
  <c r="I258" i="48"/>
  <c r="H258" i="48"/>
  <c r="I260" i="48"/>
  <c r="H260" i="48"/>
  <c r="I262" i="48"/>
  <c r="H262" i="48"/>
  <c r="I264" i="48"/>
  <c r="H264" i="48"/>
  <c r="I266" i="48"/>
  <c r="H266" i="48"/>
  <c r="G234" i="47"/>
  <c r="J234" i="47" s="1"/>
  <c r="G178" i="47"/>
  <c r="J178" i="47" s="1"/>
  <c r="G258" i="47"/>
  <c r="J258" i="47" s="1"/>
  <c r="E144" i="47"/>
  <c r="H144" i="47" s="1"/>
  <c r="E217" i="47"/>
  <c r="H217" i="47" s="1"/>
  <c r="G266" i="47"/>
  <c r="J266" i="47" s="1"/>
  <c r="G140" i="47"/>
  <c r="J140" i="47" s="1"/>
  <c r="G203" i="47"/>
  <c r="J203" i="47" s="1"/>
  <c r="G151" i="47"/>
  <c r="J151" i="47" s="1"/>
  <c r="E248" i="47"/>
  <c r="H248" i="47" s="1"/>
  <c r="F213" i="47"/>
  <c r="I213" i="47" s="1"/>
  <c r="F174" i="47"/>
  <c r="I174" i="47" s="1"/>
  <c r="G141" i="47"/>
  <c r="J141" i="47" s="1"/>
  <c r="E163" i="47"/>
  <c r="H163" i="47" s="1"/>
  <c r="E208" i="47"/>
  <c r="H208" i="47" s="1"/>
  <c r="F155" i="47"/>
  <c r="I155" i="47" s="1"/>
  <c r="F182" i="47"/>
  <c r="I182" i="47" s="1"/>
  <c r="F262" i="47"/>
  <c r="I262" i="47" s="1"/>
  <c r="E137" i="47"/>
  <c r="H137" i="47" s="1"/>
  <c r="F158" i="47"/>
  <c r="I158" i="47" s="1"/>
  <c r="F190" i="47"/>
  <c r="I190" i="47" s="1"/>
  <c r="F137" i="47"/>
  <c r="I137" i="47" s="1"/>
  <c r="G190" i="47"/>
  <c r="J190" i="47" s="1"/>
  <c r="E171" i="47"/>
  <c r="H171" i="47" s="1"/>
  <c r="F192" i="47"/>
  <c r="I192" i="47" s="1"/>
  <c r="G213" i="47"/>
  <c r="J213" i="47" s="1"/>
  <c r="E235" i="47"/>
  <c r="H235" i="47" s="1"/>
  <c r="F256" i="47"/>
  <c r="I256" i="47" s="1"/>
  <c r="E182" i="47"/>
  <c r="H182" i="47" s="1"/>
  <c r="F203" i="47"/>
  <c r="I203" i="47" s="1"/>
  <c r="G224" i="47"/>
  <c r="J224" i="47" s="1"/>
  <c r="E246" i="47"/>
  <c r="H246" i="47" s="1"/>
  <c r="F267" i="47"/>
  <c r="I267" i="47" s="1"/>
  <c r="G206" i="47"/>
  <c r="J206" i="47" s="1"/>
  <c r="E228" i="47"/>
  <c r="H228" i="47" s="1"/>
  <c r="F249" i="47"/>
  <c r="I249" i="47" s="1"/>
  <c r="E191" i="47"/>
  <c r="H191" i="47" s="1"/>
  <c r="F212" i="47"/>
  <c r="I212" i="47" s="1"/>
  <c r="G233" i="47"/>
  <c r="J233" i="47" s="1"/>
  <c r="E255" i="47"/>
  <c r="H255" i="47" s="1"/>
  <c r="F175" i="47"/>
  <c r="I175" i="47" s="1"/>
  <c r="G196" i="47"/>
  <c r="J196" i="47" s="1"/>
  <c r="E218" i="47"/>
  <c r="H218" i="47" s="1"/>
  <c r="F239" i="47"/>
  <c r="I239" i="47" s="1"/>
  <c r="G260" i="47"/>
  <c r="J260" i="47" s="1"/>
  <c r="G183" i="47"/>
  <c r="J183" i="47" s="1"/>
  <c r="E205" i="47"/>
  <c r="H205" i="47" s="1"/>
  <c r="F226" i="47"/>
  <c r="I226" i="47" s="1"/>
  <c r="G247" i="47"/>
  <c r="J247" i="47" s="1"/>
  <c r="E269" i="47"/>
  <c r="H269" i="47" s="1"/>
  <c r="I154" i="48"/>
  <c r="H154" i="48"/>
  <c r="I156" i="48"/>
  <c r="H156" i="48"/>
  <c r="I158" i="48"/>
  <c r="H158" i="48"/>
  <c r="I160" i="48"/>
  <c r="H160" i="48"/>
  <c r="I162" i="48"/>
  <c r="H162" i="48"/>
  <c r="I164" i="48"/>
  <c r="H164" i="48"/>
  <c r="I166" i="48"/>
  <c r="H166" i="48"/>
  <c r="I168" i="48"/>
  <c r="H168" i="48"/>
  <c r="C189" i="8"/>
  <c r="D189" i="8"/>
  <c r="D191" i="8"/>
  <c r="C191" i="8"/>
  <c r="D193" i="8"/>
  <c r="C193" i="8"/>
  <c r="C195" i="8"/>
  <c r="D195" i="8"/>
  <c r="C197" i="8"/>
  <c r="D197" i="8"/>
  <c r="D199" i="8"/>
  <c r="C199" i="8"/>
  <c r="D201" i="8"/>
  <c r="C201" i="8"/>
  <c r="C203" i="8"/>
  <c r="D203" i="8"/>
  <c r="C205" i="8"/>
  <c r="D205" i="8"/>
  <c r="D207" i="8"/>
  <c r="C207" i="8"/>
  <c r="D209" i="8"/>
  <c r="C209" i="8"/>
  <c r="C211" i="8"/>
  <c r="D211" i="8"/>
  <c r="C242" i="8"/>
  <c r="D242" i="8"/>
  <c r="C244" i="8"/>
  <c r="D244" i="8"/>
  <c r="C246" i="8"/>
  <c r="D246" i="8"/>
  <c r="D248" i="8"/>
  <c r="C248" i="8"/>
  <c r="C250" i="8"/>
  <c r="D250" i="8"/>
  <c r="C252" i="8"/>
  <c r="D252" i="8"/>
  <c r="C254" i="8"/>
  <c r="D254" i="8"/>
  <c r="I268" i="48"/>
  <c r="H268" i="48"/>
  <c r="H271" i="48"/>
  <c r="I270" i="48"/>
  <c r="H270" i="48"/>
  <c r="I271" i="48"/>
  <c r="C271" i="8"/>
  <c r="E138" i="47"/>
  <c r="H138" i="47" s="1"/>
  <c r="E193" i="47"/>
  <c r="H193" i="47" s="1"/>
  <c r="G159" i="47"/>
  <c r="J159" i="47" s="1"/>
  <c r="F149" i="47"/>
  <c r="I149" i="47" s="1"/>
  <c r="F238" i="47"/>
  <c r="I238" i="47" s="1"/>
  <c r="G137" i="47"/>
  <c r="J137" i="47" s="1"/>
  <c r="G161" i="47"/>
  <c r="J161" i="47" s="1"/>
  <c r="E146" i="47"/>
  <c r="H146" i="47" s="1"/>
  <c r="E225" i="47"/>
  <c r="H225" i="47" s="1"/>
  <c r="E157" i="47"/>
  <c r="H157" i="47" s="1"/>
  <c r="F269" i="47"/>
  <c r="I269" i="47" s="1"/>
  <c r="E136" i="47"/>
  <c r="H136" i="47" s="1"/>
  <c r="G187" i="47"/>
  <c r="J187" i="47" s="1"/>
  <c r="F144" i="47"/>
  <c r="I144" i="47" s="1"/>
  <c r="G165" i="47"/>
  <c r="J165" i="47" s="1"/>
  <c r="G218" i="47"/>
  <c r="J218" i="47" s="1"/>
  <c r="G136" i="47"/>
  <c r="J136" i="47" s="1"/>
  <c r="E158" i="47"/>
  <c r="H158" i="47" s="1"/>
  <c r="F189" i="47"/>
  <c r="I189" i="47" s="1"/>
  <c r="G139" i="47"/>
  <c r="J139" i="47" s="1"/>
  <c r="E161" i="47"/>
  <c r="H161" i="47" s="1"/>
  <c r="E200" i="47"/>
  <c r="H200" i="47" s="1"/>
  <c r="E140" i="47"/>
  <c r="H140" i="47" s="1"/>
  <c r="F161" i="47"/>
  <c r="I161" i="47" s="1"/>
  <c r="E201" i="47"/>
  <c r="H201" i="47" s="1"/>
  <c r="G173" i="47"/>
  <c r="J173" i="47" s="1"/>
  <c r="E195" i="47"/>
  <c r="H195" i="47" s="1"/>
  <c r="F216" i="47"/>
  <c r="I216" i="47" s="1"/>
  <c r="G237" i="47"/>
  <c r="J237" i="47" s="1"/>
  <c r="E259" i="47"/>
  <c r="H259" i="47" s="1"/>
  <c r="G184" i="47"/>
  <c r="J184" i="47" s="1"/>
  <c r="E206" i="47"/>
  <c r="H206" i="47" s="1"/>
  <c r="F227" i="47"/>
  <c r="I227" i="47" s="1"/>
  <c r="G248" i="47"/>
  <c r="J248" i="47" s="1"/>
  <c r="E270" i="47"/>
  <c r="H270" i="47" s="1"/>
  <c r="F209" i="47"/>
  <c r="I209" i="47" s="1"/>
  <c r="G230" i="47"/>
  <c r="J230" i="47" s="1"/>
  <c r="E252" i="47"/>
  <c r="H252" i="47" s="1"/>
  <c r="G193" i="47"/>
  <c r="J193" i="47" s="1"/>
  <c r="E215" i="47"/>
  <c r="H215" i="47" s="1"/>
  <c r="F236" i="47"/>
  <c r="I236" i="47" s="1"/>
  <c r="G257" i="47"/>
  <c r="J257" i="47" s="1"/>
  <c r="E178" i="47"/>
  <c r="H178" i="47" s="1"/>
  <c r="F199" i="47"/>
  <c r="I199" i="47" s="1"/>
  <c r="G220" i="47"/>
  <c r="J220" i="47" s="1"/>
  <c r="E242" i="47"/>
  <c r="H242" i="47" s="1"/>
  <c r="F263" i="47"/>
  <c r="I263" i="47" s="1"/>
  <c r="F186" i="47"/>
  <c r="I186" i="47" s="1"/>
  <c r="G207" i="47"/>
  <c r="J207" i="47" s="1"/>
  <c r="E229" i="47"/>
  <c r="H229" i="47" s="1"/>
  <c r="F250" i="47"/>
  <c r="I250" i="47" s="1"/>
  <c r="M8" i="48"/>
  <c r="S8" i="48"/>
  <c r="H148" i="2"/>
  <c r="G135" i="2"/>
  <c r="N139" i="1"/>
  <c r="O136" i="1"/>
  <c r="N135" i="1"/>
  <c r="G271" i="2"/>
  <c r="H271" i="2"/>
  <c r="E271" i="2"/>
  <c r="I271" i="2"/>
  <c r="F271" i="2"/>
  <c r="O163" i="2"/>
  <c r="B271" i="2"/>
  <c r="C271" i="2"/>
  <c r="D271" i="2"/>
  <c r="G167" i="2"/>
  <c r="C152" i="2"/>
  <c r="O135" i="1"/>
  <c r="I137" i="2"/>
  <c r="O140" i="1"/>
  <c r="C145" i="2"/>
  <c r="E146" i="2"/>
  <c r="R147" i="2"/>
  <c r="G141" i="2"/>
  <c r="I143" i="2"/>
  <c r="O144" i="1"/>
  <c r="R156" i="2"/>
  <c r="Q165" i="2"/>
  <c r="C160" i="2"/>
  <c r="N134" i="1"/>
  <c r="N144" i="2"/>
  <c r="F154" i="2"/>
  <c r="N161" i="2"/>
  <c r="R135" i="2"/>
  <c r="O143" i="1"/>
  <c r="D153" i="2"/>
  <c r="D139" i="2"/>
  <c r="C139" i="2"/>
  <c r="F140" i="2"/>
  <c r="N143" i="1"/>
  <c r="D146" i="2"/>
  <c r="G156" i="2"/>
  <c r="F165" i="2"/>
  <c r="Q140" i="11"/>
  <c r="P140" i="11"/>
  <c r="V140" i="11"/>
  <c r="T140" i="11"/>
  <c r="S140" i="11"/>
  <c r="N140" i="11"/>
  <c r="C140" i="3"/>
  <c r="C140" i="31"/>
  <c r="C140" i="32"/>
  <c r="C140" i="30"/>
  <c r="C140" i="29"/>
  <c r="C140" i="35"/>
  <c r="D141" i="2"/>
  <c r="C141" i="2"/>
  <c r="B141" i="2"/>
  <c r="C148" i="3"/>
  <c r="C148" i="32"/>
  <c r="C148" i="31"/>
  <c r="C148" i="29"/>
  <c r="C148" i="30"/>
  <c r="C148" i="35"/>
  <c r="D149" i="2"/>
  <c r="C149" i="2"/>
  <c r="B149" i="2"/>
  <c r="C156" i="3"/>
  <c r="C156" i="32"/>
  <c r="C156" i="31"/>
  <c r="C156" i="29"/>
  <c r="C156" i="30"/>
  <c r="C156" i="35"/>
  <c r="D157" i="2"/>
  <c r="C157" i="2"/>
  <c r="B157" i="2"/>
  <c r="C180" i="3"/>
  <c r="C180" i="32"/>
  <c r="C180" i="30"/>
  <c r="C180" i="31"/>
  <c r="C180" i="29"/>
  <c r="C180" i="35"/>
  <c r="D181" i="2"/>
  <c r="B181" i="2"/>
  <c r="C181" i="2"/>
  <c r="F201" i="2"/>
  <c r="P200" i="2"/>
  <c r="N200" i="2"/>
  <c r="B201" i="27"/>
  <c r="H201" i="2"/>
  <c r="R200" i="2"/>
  <c r="O200" i="2"/>
  <c r="I201" i="2"/>
  <c r="G201" i="2"/>
  <c r="E201" i="2"/>
  <c r="B201" i="21"/>
  <c r="Q200" i="2"/>
  <c r="B209" i="27"/>
  <c r="B209" i="21"/>
  <c r="H209" i="2"/>
  <c r="R208" i="2"/>
  <c r="G209" i="2"/>
  <c r="Q208" i="2"/>
  <c r="N208" i="2"/>
  <c r="P208" i="2"/>
  <c r="O208" i="2"/>
  <c r="I209" i="2"/>
  <c r="F209" i="2"/>
  <c r="E209" i="2"/>
  <c r="C212" i="3"/>
  <c r="C212" i="32"/>
  <c r="C212" i="31"/>
  <c r="C212" i="30"/>
  <c r="C212" i="35"/>
  <c r="C212" i="29"/>
  <c r="D213" i="2"/>
  <c r="B213" i="2"/>
  <c r="C213" i="2"/>
  <c r="H225" i="2"/>
  <c r="R224" i="2"/>
  <c r="G225" i="2"/>
  <c r="Q224" i="2"/>
  <c r="E225" i="2"/>
  <c r="O224" i="2"/>
  <c r="N224" i="2"/>
  <c r="B225" i="21"/>
  <c r="F225" i="2"/>
  <c r="B225" i="27"/>
  <c r="P224" i="2"/>
  <c r="I225" i="2"/>
  <c r="F233" i="2"/>
  <c r="P232" i="2"/>
  <c r="N232" i="2"/>
  <c r="I233" i="2"/>
  <c r="H233" i="2"/>
  <c r="R232" i="2"/>
  <c r="Q232" i="2"/>
  <c r="B233" i="21"/>
  <c r="O232" i="2"/>
  <c r="B233" i="27"/>
  <c r="G233" i="2"/>
  <c r="E233" i="2"/>
  <c r="H241" i="2"/>
  <c r="R240" i="2"/>
  <c r="G241" i="2"/>
  <c r="Q240" i="2"/>
  <c r="B241" i="27"/>
  <c r="E241" i="2"/>
  <c r="O240" i="2"/>
  <c r="N240" i="2"/>
  <c r="F241" i="2"/>
  <c r="P240" i="2"/>
  <c r="B241" i="21"/>
  <c r="I241" i="2"/>
  <c r="C252" i="3"/>
  <c r="C252" i="32"/>
  <c r="C252" i="31"/>
  <c r="C252" i="30"/>
  <c r="C252" i="35"/>
  <c r="C252" i="29"/>
  <c r="C253" i="2"/>
  <c r="B253" i="2"/>
  <c r="D253" i="2"/>
  <c r="C268" i="3"/>
  <c r="C268" i="32"/>
  <c r="C268" i="30"/>
  <c r="C268" i="31"/>
  <c r="C268" i="29"/>
  <c r="D269" i="2"/>
  <c r="C268" i="35"/>
  <c r="B269" i="2"/>
  <c r="C269" i="2"/>
  <c r="F135" i="2"/>
  <c r="Q140" i="2"/>
  <c r="P134" i="11"/>
  <c r="N134" i="11"/>
  <c r="S134" i="11"/>
  <c r="V134" i="11"/>
  <c r="T134" i="11"/>
  <c r="Q134" i="11"/>
  <c r="C134" i="3"/>
  <c r="C134" i="32"/>
  <c r="C134" i="29"/>
  <c r="C134" i="31"/>
  <c r="C134" i="30"/>
  <c r="C134" i="35"/>
  <c r="D135" i="2"/>
  <c r="C135" i="2"/>
  <c r="B135" i="2"/>
  <c r="V137" i="11"/>
  <c r="T137" i="11"/>
  <c r="S137" i="11"/>
  <c r="P137" i="11"/>
  <c r="N137" i="11"/>
  <c r="Q137" i="11"/>
  <c r="C137" i="3"/>
  <c r="C137" i="31"/>
  <c r="C137" i="32"/>
  <c r="C137" i="29"/>
  <c r="C137" i="35"/>
  <c r="C137" i="30"/>
  <c r="D138" i="2"/>
  <c r="B139" i="21"/>
  <c r="I139" i="2"/>
  <c r="H139" i="2"/>
  <c r="R138" i="2"/>
  <c r="B139" i="27"/>
  <c r="G139" i="2"/>
  <c r="Q138" i="2"/>
  <c r="F139" i="2"/>
  <c r="P138" i="2"/>
  <c r="E139" i="2"/>
  <c r="O138" i="2"/>
  <c r="N140" i="1"/>
  <c r="R140" i="11"/>
  <c r="O140" i="11"/>
  <c r="P142" i="11"/>
  <c r="N142" i="11"/>
  <c r="V142" i="11"/>
  <c r="S142" i="11"/>
  <c r="T142" i="11"/>
  <c r="Q142" i="11"/>
  <c r="C142" i="3"/>
  <c r="C142" i="32"/>
  <c r="C142" i="31"/>
  <c r="C142" i="35"/>
  <c r="C142" i="30"/>
  <c r="C142" i="29"/>
  <c r="D143" i="2"/>
  <c r="C143" i="2"/>
  <c r="B143" i="2"/>
  <c r="C145" i="3"/>
  <c r="C145" i="32"/>
  <c r="C145" i="31"/>
  <c r="C145" i="29"/>
  <c r="C145" i="30"/>
  <c r="C145" i="35"/>
  <c r="C146" i="2"/>
  <c r="B146" i="2"/>
  <c r="B147" i="27"/>
  <c r="N146" i="2"/>
  <c r="B147" i="21"/>
  <c r="I147" i="2"/>
  <c r="H147" i="2"/>
  <c r="R146" i="2"/>
  <c r="G147" i="2"/>
  <c r="Q146" i="2"/>
  <c r="C150" i="3"/>
  <c r="C150" i="32"/>
  <c r="C150" i="31"/>
  <c r="C150" i="29"/>
  <c r="C150" i="30"/>
  <c r="C150" i="35"/>
  <c r="D151" i="2"/>
  <c r="B151" i="2"/>
  <c r="C153" i="3"/>
  <c r="C153" i="31"/>
  <c r="C153" i="32"/>
  <c r="C153" i="29"/>
  <c r="C153" i="30"/>
  <c r="C153" i="35"/>
  <c r="D154" i="2"/>
  <c r="C154" i="2"/>
  <c r="B154" i="2"/>
  <c r="B155" i="27"/>
  <c r="E155" i="2"/>
  <c r="O154" i="2"/>
  <c r="N154" i="2"/>
  <c r="B155" i="21"/>
  <c r="I155" i="2"/>
  <c r="H155" i="2"/>
  <c r="R154" i="2"/>
  <c r="F155" i="2"/>
  <c r="P154" i="2"/>
  <c r="C158" i="3"/>
  <c r="C158" i="31"/>
  <c r="C158" i="32"/>
  <c r="C158" i="30"/>
  <c r="C158" i="29"/>
  <c r="C158" i="35"/>
  <c r="D159" i="2"/>
  <c r="B159" i="2"/>
  <c r="C161" i="3"/>
  <c r="C161" i="30"/>
  <c r="C161" i="31"/>
  <c r="C161" i="35"/>
  <c r="C161" i="32"/>
  <c r="C161" i="29"/>
  <c r="B162" i="2"/>
  <c r="C162" i="2"/>
  <c r="I163" i="2"/>
  <c r="H163" i="2"/>
  <c r="R162" i="2"/>
  <c r="G163" i="2"/>
  <c r="Q162" i="2"/>
  <c r="B163" i="21"/>
  <c r="F163" i="2"/>
  <c r="P162" i="2"/>
  <c r="E163" i="2"/>
  <c r="O162" i="2"/>
  <c r="B163" i="27"/>
  <c r="C166" i="3"/>
  <c r="C166" i="32"/>
  <c r="C166" i="30"/>
  <c r="C166" i="31"/>
  <c r="C166" i="29"/>
  <c r="C166" i="35"/>
  <c r="D167" i="2"/>
  <c r="C167" i="2"/>
  <c r="B167" i="2"/>
  <c r="C169" i="3"/>
  <c r="C169" i="32"/>
  <c r="C169" i="35"/>
  <c r="C169" i="31"/>
  <c r="C169" i="30"/>
  <c r="C169" i="29"/>
  <c r="C170" i="2"/>
  <c r="D170" i="2"/>
  <c r="B170" i="2"/>
  <c r="B171" i="27"/>
  <c r="N170" i="2"/>
  <c r="I171" i="2"/>
  <c r="R170" i="2"/>
  <c r="H171" i="2"/>
  <c r="Q170" i="2"/>
  <c r="G171" i="2"/>
  <c r="P170" i="2"/>
  <c r="B171" i="21"/>
  <c r="F171" i="2"/>
  <c r="O170" i="2"/>
  <c r="E171" i="2"/>
  <c r="C174" i="3"/>
  <c r="C174" i="32"/>
  <c r="C174" i="30"/>
  <c r="C174" i="31"/>
  <c r="C174" i="29"/>
  <c r="C174" i="35"/>
  <c r="D175" i="2"/>
  <c r="B175" i="2"/>
  <c r="C175" i="2"/>
  <c r="C177" i="3"/>
  <c r="C177" i="32"/>
  <c r="C177" i="30"/>
  <c r="C177" i="31"/>
  <c r="C177" i="29"/>
  <c r="C177" i="35"/>
  <c r="D178" i="2"/>
  <c r="C178" i="2"/>
  <c r="B178" i="2"/>
  <c r="B179" i="21"/>
  <c r="I179" i="2"/>
  <c r="B179" i="27"/>
  <c r="E179" i="2"/>
  <c r="O178" i="2"/>
  <c r="R178" i="2"/>
  <c r="H179" i="2"/>
  <c r="Q178" i="2"/>
  <c r="G179" i="2"/>
  <c r="P178" i="2"/>
  <c r="F179" i="2"/>
  <c r="N178" i="2"/>
  <c r="C182" i="3"/>
  <c r="C182" i="32"/>
  <c r="C182" i="30"/>
  <c r="C182" i="31"/>
  <c r="C182" i="29"/>
  <c r="C183" i="2"/>
  <c r="C182" i="35"/>
  <c r="D183" i="2"/>
  <c r="B183" i="2"/>
  <c r="C185" i="3"/>
  <c r="C185" i="32"/>
  <c r="C185" i="31"/>
  <c r="C185" i="29"/>
  <c r="C185" i="30"/>
  <c r="D186" i="2"/>
  <c r="C185" i="35"/>
  <c r="C186" i="2"/>
  <c r="B186" i="2"/>
  <c r="G187" i="2"/>
  <c r="Q186" i="2"/>
  <c r="B187" i="21"/>
  <c r="E187" i="2"/>
  <c r="O186" i="2"/>
  <c r="B187" i="27"/>
  <c r="I187" i="2"/>
  <c r="H187" i="2"/>
  <c r="N186" i="2"/>
  <c r="F187" i="2"/>
  <c r="R186" i="2"/>
  <c r="P186" i="2"/>
  <c r="C190" i="3"/>
  <c r="C190" i="32"/>
  <c r="C190" i="30"/>
  <c r="C190" i="31"/>
  <c r="C190" i="29"/>
  <c r="C191" i="2"/>
  <c r="D191" i="2"/>
  <c r="B191" i="2"/>
  <c r="C190" i="35"/>
  <c r="C193" i="3"/>
  <c r="C193" i="32"/>
  <c r="C193" i="30"/>
  <c r="C193" i="31"/>
  <c r="C193" i="35"/>
  <c r="C193" i="29"/>
  <c r="C194" i="2"/>
  <c r="D194" i="2"/>
  <c r="B194" i="2"/>
  <c r="I195" i="2"/>
  <c r="B195" i="21"/>
  <c r="E195" i="2"/>
  <c r="O194" i="2"/>
  <c r="B195" i="27"/>
  <c r="R194" i="2"/>
  <c r="Q194" i="2"/>
  <c r="H195" i="2"/>
  <c r="P194" i="2"/>
  <c r="G195" i="2"/>
  <c r="N194" i="2"/>
  <c r="F195" i="2"/>
  <c r="C198" i="3"/>
  <c r="C198" i="32"/>
  <c r="C198" i="31"/>
  <c r="C198" i="30"/>
  <c r="C198" i="29"/>
  <c r="C198" i="35"/>
  <c r="C199" i="2"/>
  <c r="B199" i="2"/>
  <c r="D199" i="2"/>
  <c r="C201" i="3"/>
  <c r="C201" i="32"/>
  <c r="C201" i="31"/>
  <c r="C201" i="30"/>
  <c r="C201" i="29"/>
  <c r="C201" i="35"/>
  <c r="D202" i="2"/>
  <c r="C202" i="2"/>
  <c r="B202" i="2"/>
  <c r="G203" i="2"/>
  <c r="Q202" i="2"/>
  <c r="B203" i="27"/>
  <c r="E203" i="2"/>
  <c r="O202" i="2"/>
  <c r="B203" i="21"/>
  <c r="I203" i="2"/>
  <c r="R202" i="2"/>
  <c r="P202" i="2"/>
  <c r="H203" i="2"/>
  <c r="N202" i="2"/>
  <c r="F203" i="2"/>
  <c r="C206" i="3"/>
  <c r="C206" i="32"/>
  <c r="C206" i="31"/>
  <c r="C206" i="30"/>
  <c r="C206" i="29"/>
  <c r="C206" i="35"/>
  <c r="C207" i="2"/>
  <c r="D207" i="2"/>
  <c r="B207" i="2"/>
  <c r="C209" i="3"/>
  <c r="C209" i="32"/>
  <c r="C209" i="31"/>
  <c r="C209" i="29"/>
  <c r="C209" i="30"/>
  <c r="C210" i="2"/>
  <c r="C209" i="35"/>
  <c r="B210" i="2"/>
  <c r="D210" i="2"/>
  <c r="B211" i="27"/>
  <c r="B211" i="21"/>
  <c r="I211" i="2"/>
  <c r="H211" i="2"/>
  <c r="R210" i="2"/>
  <c r="E211" i="2"/>
  <c r="O210" i="2"/>
  <c r="Q210" i="2"/>
  <c r="P210" i="2"/>
  <c r="N210" i="2"/>
  <c r="G211" i="2"/>
  <c r="F211" i="2"/>
  <c r="C214" i="3"/>
  <c r="C214" i="32"/>
  <c r="C214" i="31"/>
  <c r="C214" i="30"/>
  <c r="C214" i="29"/>
  <c r="C215" i="2"/>
  <c r="C214" i="35"/>
  <c r="B215" i="2"/>
  <c r="D215" i="2"/>
  <c r="C217" i="3"/>
  <c r="C217" i="32"/>
  <c r="C217" i="30"/>
  <c r="C217" i="35"/>
  <c r="C217" i="29"/>
  <c r="C217" i="31"/>
  <c r="D218" i="2"/>
  <c r="C218" i="2"/>
  <c r="B218" i="2"/>
  <c r="B219" i="21"/>
  <c r="G219" i="2"/>
  <c r="Q218" i="2"/>
  <c r="B219" i="27"/>
  <c r="E219" i="2"/>
  <c r="O218" i="2"/>
  <c r="N218" i="2"/>
  <c r="I219" i="2"/>
  <c r="P218" i="2"/>
  <c r="H219" i="2"/>
  <c r="F219" i="2"/>
  <c r="R218" i="2"/>
  <c r="C222" i="3"/>
  <c r="C222" i="32"/>
  <c r="C222" i="30"/>
  <c r="C222" i="31"/>
  <c r="C222" i="35"/>
  <c r="C222" i="29"/>
  <c r="D223" i="2"/>
  <c r="C223" i="2"/>
  <c r="B223" i="2"/>
  <c r="C225" i="3"/>
  <c r="C225" i="32"/>
  <c r="C225" i="31"/>
  <c r="C225" i="30"/>
  <c r="C225" i="35"/>
  <c r="C225" i="29"/>
  <c r="C226" i="2"/>
  <c r="D226" i="2"/>
  <c r="B226" i="2"/>
  <c r="I227" i="2"/>
  <c r="H227" i="2"/>
  <c r="R226" i="2"/>
  <c r="B227" i="21"/>
  <c r="F227" i="2"/>
  <c r="P226" i="2"/>
  <c r="E227" i="2"/>
  <c r="O226" i="2"/>
  <c r="G227" i="2"/>
  <c r="Q226" i="2"/>
  <c r="B227" i="27"/>
  <c r="N226" i="2"/>
  <c r="C230" i="3"/>
  <c r="C230" i="32"/>
  <c r="C230" i="30"/>
  <c r="C230" i="31"/>
  <c r="C230" i="29"/>
  <c r="C230" i="35"/>
  <c r="C231" i="2"/>
  <c r="B231" i="2"/>
  <c r="D231" i="2"/>
  <c r="C233" i="3"/>
  <c r="C233" i="30"/>
  <c r="C233" i="32"/>
  <c r="C233" i="31"/>
  <c r="C233" i="35"/>
  <c r="C233" i="29"/>
  <c r="D234" i="2"/>
  <c r="B234" i="2"/>
  <c r="C234" i="2"/>
  <c r="G235" i="2"/>
  <c r="Q234" i="2"/>
  <c r="E235" i="2"/>
  <c r="O234" i="2"/>
  <c r="N234" i="2"/>
  <c r="B235" i="21"/>
  <c r="I235" i="2"/>
  <c r="R234" i="2"/>
  <c r="P234" i="2"/>
  <c r="H235" i="2"/>
  <c r="B235" i="27"/>
  <c r="F235" i="2"/>
  <c r="C238" i="3"/>
  <c r="C238" i="32"/>
  <c r="C238" i="30"/>
  <c r="C238" i="31"/>
  <c r="C238" i="29"/>
  <c r="D239" i="2"/>
  <c r="C239" i="2"/>
  <c r="B239" i="2"/>
  <c r="C238" i="35"/>
  <c r="C241" i="3"/>
  <c r="C241" i="32"/>
  <c r="C241" i="31"/>
  <c r="C241" i="35"/>
  <c r="C241" i="30"/>
  <c r="C241" i="29"/>
  <c r="C242" i="2"/>
  <c r="D242" i="2"/>
  <c r="B242" i="2"/>
  <c r="B243" i="27"/>
  <c r="I243" i="2"/>
  <c r="H243" i="2"/>
  <c r="R242" i="2"/>
  <c r="B243" i="21"/>
  <c r="F243" i="2"/>
  <c r="P242" i="2"/>
  <c r="E243" i="2"/>
  <c r="O242" i="2"/>
  <c r="G243" i="2"/>
  <c r="Q242" i="2"/>
  <c r="N242" i="2"/>
  <c r="C246" i="3"/>
  <c r="C246" i="32"/>
  <c r="C246" i="30"/>
  <c r="C246" i="31"/>
  <c r="C246" i="29"/>
  <c r="C246" i="35"/>
  <c r="C247" i="2"/>
  <c r="B247" i="2"/>
  <c r="D247" i="2"/>
  <c r="C249" i="3"/>
  <c r="C249" i="32"/>
  <c r="C249" i="30"/>
  <c r="C249" i="31"/>
  <c r="C249" i="29"/>
  <c r="C249" i="35"/>
  <c r="D250" i="2"/>
  <c r="B250" i="2"/>
  <c r="C250" i="2"/>
  <c r="B251" i="27"/>
  <c r="G251" i="2"/>
  <c r="Q250" i="2"/>
  <c r="E251" i="2"/>
  <c r="O250" i="2"/>
  <c r="N250" i="2"/>
  <c r="I251" i="2"/>
  <c r="B251" i="21"/>
  <c r="R250" i="2"/>
  <c r="P250" i="2"/>
  <c r="H251" i="2"/>
  <c r="F251" i="2"/>
  <c r="C254" i="3"/>
  <c r="C254" i="32"/>
  <c r="C254" i="29"/>
  <c r="C254" i="31"/>
  <c r="C254" i="30"/>
  <c r="D255" i="2"/>
  <c r="C255" i="2"/>
  <c r="C254" i="35"/>
  <c r="B255" i="2"/>
  <c r="C257" i="3"/>
  <c r="C257" i="30"/>
  <c r="C257" i="32"/>
  <c r="C257" i="35"/>
  <c r="C257" i="31"/>
  <c r="C257" i="29"/>
  <c r="C258" i="2"/>
  <c r="D258" i="2"/>
  <c r="B258" i="2"/>
  <c r="B259" i="27"/>
  <c r="I259" i="2"/>
  <c r="H259" i="2"/>
  <c r="R258" i="2"/>
  <c r="F259" i="2"/>
  <c r="P258" i="2"/>
  <c r="B259" i="21"/>
  <c r="E259" i="2"/>
  <c r="O258" i="2"/>
  <c r="G259" i="2"/>
  <c r="Q258" i="2"/>
  <c r="N258" i="2"/>
  <c r="C262" i="3"/>
  <c r="C262" i="32"/>
  <c r="C262" i="30"/>
  <c r="C262" i="31"/>
  <c r="C262" i="35"/>
  <c r="C262" i="29"/>
  <c r="C263" i="2"/>
  <c r="B263" i="2"/>
  <c r="D263" i="2"/>
  <c r="B265" i="27"/>
  <c r="E265" i="2"/>
  <c r="O264" i="2"/>
  <c r="B265" i="21"/>
  <c r="H265" i="2"/>
  <c r="R264" i="2"/>
  <c r="G265" i="2"/>
  <c r="Q264" i="2"/>
  <c r="P264" i="2"/>
  <c r="N264" i="2"/>
  <c r="I265" i="2"/>
  <c r="F265" i="2"/>
  <c r="B270" i="27"/>
  <c r="P270" i="2"/>
  <c r="G270" i="2"/>
  <c r="Q269" i="2"/>
  <c r="B270" i="21"/>
  <c r="O270" i="2"/>
  <c r="F270" i="2"/>
  <c r="P269" i="2"/>
  <c r="N270" i="2"/>
  <c r="E270" i="2"/>
  <c r="O269" i="2"/>
  <c r="N269" i="2"/>
  <c r="R270" i="2"/>
  <c r="I270" i="2"/>
  <c r="H270" i="2"/>
  <c r="R269" i="2"/>
  <c r="Q270" i="2"/>
  <c r="R142" i="2"/>
  <c r="P153" i="2"/>
  <c r="C159" i="2"/>
  <c r="P164" i="2"/>
  <c r="B142" i="21"/>
  <c r="B142" i="27"/>
  <c r="F142" i="2"/>
  <c r="P141" i="2"/>
  <c r="E142" i="2"/>
  <c r="O141" i="2"/>
  <c r="N141" i="2"/>
  <c r="I142" i="2"/>
  <c r="I153" i="2"/>
  <c r="H153" i="2"/>
  <c r="R152" i="2"/>
  <c r="G153" i="2"/>
  <c r="Q152" i="2"/>
  <c r="F153" i="2"/>
  <c r="P152" i="2"/>
  <c r="E153" i="2"/>
  <c r="O152" i="2"/>
  <c r="B153" i="27"/>
  <c r="B153" i="21"/>
  <c r="C172" i="3"/>
  <c r="C172" i="32"/>
  <c r="C172" i="31"/>
  <c r="C172" i="30"/>
  <c r="C172" i="29"/>
  <c r="C172" i="35"/>
  <c r="D173" i="2"/>
  <c r="C173" i="2"/>
  <c r="B173" i="2"/>
  <c r="E182" i="2"/>
  <c r="O181" i="2"/>
  <c r="B182" i="27"/>
  <c r="G182" i="2"/>
  <c r="Q181" i="2"/>
  <c r="R181" i="2"/>
  <c r="P181" i="2"/>
  <c r="B182" i="21"/>
  <c r="I182" i="2"/>
  <c r="N181" i="2"/>
  <c r="H182" i="2"/>
  <c r="F182" i="2"/>
  <c r="H193" i="2"/>
  <c r="R192" i="2"/>
  <c r="B193" i="21"/>
  <c r="B193" i="27"/>
  <c r="N192" i="2"/>
  <c r="P192" i="2"/>
  <c r="I193" i="2"/>
  <c r="O192" i="2"/>
  <c r="G193" i="2"/>
  <c r="F193" i="2"/>
  <c r="E193" i="2"/>
  <c r="Q192" i="2"/>
  <c r="C228" i="3"/>
  <c r="C228" i="32"/>
  <c r="C228" i="30"/>
  <c r="C228" i="31"/>
  <c r="C228" i="29"/>
  <c r="C228" i="35"/>
  <c r="D229" i="2"/>
  <c r="B229" i="2"/>
  <c r="C229" i="2"/>
  <c r="B249" i="27"/>
  <c r="F249" i="2"/>
  <c r="P248" i="2"/>
  <c r="N248" i="2"/>
  <c r="I249" i="2"/>
  <c r="H249" i="2"/>
  <c r="R248" i="2"/>
  <c r="Q248" i="2"/>
  <c r="O248" i="2"/>
  <c r="G249" i="2"/>
  <c r="B249" i="21"/>
  <c r="E249" i="2"/>
  <c r="C260" i="3"/>
  <c r="C260" i="32"/>
  <c r="C260" i="30"/>
  <c r="C260" i="31"/>
  <c r="C260" i="35"/>
  <c r="C260" i="29"/>
  <c r="D261" i="2"/>
  <c r="B261" i="2"/>
  <c r="C261" i="2"/>
  <c r="S139" i="11"/>
  <c r="Q139" i="11"/>
  <c r="P139" i="11"/>
  <c r="N139" i="11"/>
  <c r="T139" i="11"/>
  <c r="V139" i="11"/>
  <c r="C139" i="3"/>
  <c r="C139" i="32"/>
  <c r="C139" i="31"/>
  <c r="C139" i="29"/>
  <c r="C139" i="30"/>
  <c r="C139" i="35"/>
  <c r="D140" i="2"/>
  <c r="C140" i="2"/>
  <c r="B140" i="2"/>
  <c r="C147" i="3"/>
  <c r="C147" i="32"/>
  <c r="C147" i="31"/>
  <c r="C147" i="30"/>
  <c r="C147" i="35"/>
  <c r="C147" i="29"/>
  <c r="D148" i="2"/>
  <c r="C148" i="2"/>
  <c r="B148" i="2"/>
  <c r="C163" i="3"/>
  <c r="C163" i="32"/>
  <c r="C163" i="30"/>
  <c r="C163" i="31"/>
  <c r="C163" i="29"/>
  <c r="C163" i="35"/>
  <c r="C164" i="2"/>
  <c r="B164" i="2"/>
  <c r="D164" i="2"/>
  <c r="C171" i="3"/>
  <c r="C171" i="32"/>
  <c r="C171" i="31"/>
  <c r="C171" i="29"/>
  <c r="C171" i="30"/>
  <c r="C171" i="35"/>
  <c r="D172" i="2"/>
  <c r="C172" i="2"/>
  <c r="B172" i="2"/>
  <c r="C179" i="3"/>
  <c r="C179" i="32"/>
  <c r="C179" i="31"/>
  <c r="C179" i="30"/>
  <c r="C179" i="29"/>
  <c r="C179" i="35"/>
  <c r="D180" i="2"/>
  <c r="C180" i="2"/>
  <c r="B180" i="2"/>
  <c r="C187" i="3"/>
  <c r="C187" i="32"/>
  <c r="C187" i="31"/>
  <c r="C187" i="30"/>
  <c r="C187" i="29"/>
  <c r="C188" i="2"/>
  <c r="B188" i="2"/>
  <c r="C187" i="35"/>
  <c r="D188" i="2"/>
  <c r="C195" i="3"/>
  <c r="C195" i="32"/>
  <c r="C195" i="30"/>
  <c r="C195" i="31"/>
  <c r="C195" i="35"/>
  <c r="C195" i="29"/>
  <c r="C196" i="2"/>
  <c r="D196" i="2"/>
  <c r="B196" i="2"/>
  <c r="C203" i="3"/>
  <c r="C203" i="32"/>
  <c r="C203" i="31"/>
  <c r="C203" i="30"/>
  <c r="C203" i="35"/>
  <c r="C203" i="29"/>
  <c r="D204" i="2"/>
  <c r="C204" i="2"/>
  <c r="B204" i="2"/>
  <c r="C211" i="3"/>
  <c r="C211" i="32"/>
  <c r="C211" i="31"/>
  <c r="C211" i="30"/>
  <c r="C211" i="29"/>
  <c r="C211" i="35"/>
  <c r="C212" i="2"/>
  <c r="D212" i="2"/>
  <c r="B212" i="2"/>
  <c r="C219" i="3"/>
  <c r="C219" i="31"/>
  <c r="C219" i="30"/>
  <c r="C219" i="32"/>
  <c r="C219" i="35"/>
  <c r="C219" i="29"/>
  <c r="D220" i="2"/>
  <c r="C220" i="2"/>
  <c r="B220" i="2"/>
  <c r="C227" i="3"/>
  <c r="C227" i="31"/>
  <c r="C227" i="30"/>
  <c r="C227" i="35"/>
  <c r="C227" i="29"/>
  <c r="C227" i="32"/>
  <c r="C228" i="2"/>
  <c r="D228" i="2"/>
  <c r="B228" i="2"/>
  <c r="C235" i="3"/>
  <c r="C235" i="32"/>
  <c r="C235" i="30"/>
  <c r="C235" i="29"/>
  <c r="C235" i="31"/>
  <c r="C235" i="35"/>
  <c r="D236" i="2"/>
  <c r="B236" i="2"/>
  <c r="C236" i="2"/>
  <c r="C243" i="3"/>
  <c r="C243" i="32"/>
  <c r="C243" i="31"/>
  <c r="C243" i="30"/>
  <c r="C243" i="29"/>
  <c r="C244" i="2"/>
  <c r="C243" i="35"/>
  <c r="D244" i="2"/>
  <c r="B244" i="2"/>
  <c r="C251" i="3"/>
  <c r="C251" i="32"/>
  <c r="C251" i="31"/>
  <c r="C251" i="30"/>
  <c r="C251" i="29"/>
  <c r="C251" i="35"/>
  <c r="D252" i="2"/>
  <c r="B252" i="2"/>
  <c r="C252" i="2"/>
  <c r="C259" i="3"/>
  <c r="C259" i="31"/>
  <c r="C259" i="32"/>
  <c r="C259" i="30"/>
  <c r="C259" i="29"/>
  <c r="C260" i="2"/>
  <c r="C259" i="35"/>
  <c r="D260" i="2"/>
  <c r="B260" i="2"/>
  <c r="C265" i="3"/>
  <c r="C265" i="32"/>
  <c r="C265" i="31"/>
  <c r="C265" i="29"/>
  <c r="C265" i="30"/>
  <c r="C265" i="35"/>
  <c r="C266" i="2"/>
  <c r="B266" i="2"/>
  <c r="D266" i="2"/>
  <c r="B267" i="27"/>
  <c r="F267" i="2"/>
  <c r="P266" i="2"/>
  <c r="N266" i="2"/>
  <c r="I267" i="2"/>
  <c r="H267" i="2"/>
  <c r="R266" i="2"/>
  <c r="G267" i="2"/>
  <c r="E267" i="2"/>
  <c r="B267" i="21"/>
  <c r="Q266" i="2"/>
  <c r="O266" i="2"/>
  <c r="C270" i="3"/>
  <c r="C270" i="32"/>
  <c r="C270" i="30"/>
  <c r="C270" i="29"/>
  <c r="C270" i="31"/>
  <c r="C270" i="35"/>
  <c r="O139" i="2"/>
  <c r="F141" i="2"/>
  <c r="O146" i="2"/>
  <c r="G148" i="2"/>
  <c r="C151" i="2"/>
  <c r="D162" i="2"/>
  <c r="B134" i="27"/>
  <c r="B134" i="21"/>
  <c r="B158" i="27"/>
  <c r="B158" i="21"/>
  <c r="H158" i="2"/>
  <c r="R157" i="2"/>
  <c r="G158" i="2"/>
  <c r="Q157" i="2"/>
  <c r="F158" i="2"/>
  <c r="P157" i="2"/>
  <c r="E158" i="2"/>
  <c r="O157" i="2"/>
  <c r="N157" i="2"/>
  <c r="I158" i="2"/>
  <c r="B169" i="21"/>
  <c r="F169" i="2"/>
  <c r="P168" i="2"/>
  <c r="E169" i="2"/>
  <c r="O168" i="2"/>
  <c r="N168" i="2"/>
  <c r="B169" i="27"/>
  <c r="I169" i="2"/>
  <c r="H169" i="2"/>
  <c r="R168" i="2"/>
  <c r="G169" i="2"/>
  <c r="Q168" i="2"/>
  <c r="B206" i="27"/>
  <c r="I206" i="2"/>
  <c r="B206" i="21"/>
  <c r="G206" i="2"/>
  <c r="Q205" i="2"/>
  <c r="F206" i="2"/>
  <c r="P205" i="2"/>
  <c r="E206" i="2"/>
  <c r="R205" i="2"/>
  <c r="O205" i="2"/>
  <c r="N205" i="2"/>
  <c r="H206" i="2"/>
  <c r="F217" i="2"/>
  <c r="P216" i="2"/>
  <c r="B217" i="21"/>
  <c r="B217" i="27"/>
  <c r="N216" i="2"/>
  <c r="H217" i="2"/>
  <c r="R216" i="2"/>
  <c r="Q216" i="2"/>
  <c r="O216" i="2"/>
  <c r="I217" i="2"/>
  <c r="G217" i="2"/>
  <c r="E217" i="2"/>
  <c r="O142" i="1"/>
  <c r="O142" i="11"/>
  <c r="R142" i="11"/>
  <c r="C155" i="3"/>
  <c r="C155" i="32"/>
  <c r="C155" i="29"/>
  <c r="C155" i="31"/>
  <c r="C155" i="30"/>
  <c r="C155" i="35"/>
  <c r="D156" i="2"/>
  <c r="C156" i="2"/>
  <c r="B156" i="2"/>
  <c r="B136" i="21"/>
  <c r="B136" i="27"/>
  <c r="G136" i="2"/>
  <c r="Q135" i="2"/>
  <c r="F136" i="2"/>
  <c r="P135" i="2"/>
  <c r="E136" i="2"/>
  <c r="O135" i="2"/>
  <c r="N135" i="2"/>
  <c r="R139" i="11"/>
  <c r="O139" i="11"/>
  <c r="N142" i="1"/>
  <c r="B144" i="21"/>
  <c r="I144" i="2"/>
  <c r="H144" i="2"/>
  <c r="R143" i="2"/>
  <c r="G144" i="2"/>
  <c r="Q143" i="2"/>
  <c r="F144" i="2"/>
  <c r="P143" i="2"/>
  <c r="E144" i="2"/>
  <c r="O143" i="2"/>
  <c r="B144" i="27"/>
  <c r="N143" i="2"/>
  <c r="B152" i="27"/>
  <c r="B152" i="21"/>
  <c r="I152" i="2"/>
  <c r="H152" i="2"/>
  <c r="R151" i="2"/>
  <c r="G152" i="2"/>
  <c r="Q151" i="2"/>
  <c r="F152" i="2"/>
  <c r="P151" i="2"/>
  <c r="E152" i="2"/>
  <c r="O151" i="2"/>
  <c r="N151" i="2"/>
  <c r="B160" i="27"/>
  <c r="I160" i="2"/>
  <c r="H160" i="2"/>
  <c r="R159" i="2"/>
  <c r="B160" i="21"/>
  <c r="G160" i="2"/>
  <c r="Q159" i="2"/>
  <c r="F160" i="2"/>
  <c r="P159" i="2"/>
  <c r="E160" i="2"/>
  <c r="O159" i="2"/>
  <c r="N159" i="2"/>
  <c r="B168" i="27"/>
  <c r="E168" i="2"/>
  <c r="O167" i="2"/>
  <c r="N167" i="2"/>
  <c r="B168" i="21"/>
  <c r="I168" i="2"/>
  <c r="H168" i="2"/>
  <c r="R167" i="2"/>
  <c r="G168" i="2"/>
  <c r="Q167" i="2"/>
  <c r="F168" i="2"/>
  <c r="P167" i="2"/>
  <c r="B176" i="27"/>
  <c r="B176" i="21"/>
  <c r="H176" i="2"/>
  <c r="R175" i="2"/>
  <c r="N175" i="2"/>
  <c r="G176" i="2"/>
  <c r="O175" i="2"/>
  <c r="F176" i="2"/>
  <c r="E176" i="2"/>
  <c r="Q175" i="2"/>
  <c r="I176" i="2"/>
  <c r="P175" i="2"/>
  <c r="B184" i="27"/>
  <c r="E184" i="2"/>
  <c r="O183" i="2"/>
  <c r="B184" i="21"/>
  <c r="G184" i="2"/>
  <c r="Q183" i="2"/>
  <c r="F184" i="2"/>
  <c r="R183" i="2"/>
  <c r="P183" i="2"/>
  <c r="I184" i="2"/>
  <c r="N183" i="2"/>
  <c r="H184" i="2"/>
  <c r="I192" i="2"/>
  <c r="B192" i="27"/>
  <c r="G192" i="2"/>
  <c r="Q191" i="2"/>
  <c r="B192" i="21"/>
  <c r="R191" i="2"/>
  <c r="P191" i="2"/>
  <c r="H192" i="2"/>
  <c r="O191" i="2"/>
  <c r="F192" i="2"/>
  <c r="N191" i="2"/>
  <c r="E192" i="2"/>
  <c r="E200" i="2"/>
  <c r="O199" i="2"/>
  <c r="B200" i="27"/>
  <c r="B200" i="21"/>
  <c r="G200" i="2"/>
  <c r="Q199" i="2"/>
  <c r="R199" i="2"/>
  <c r="P199" i="2"/>
  <c r="I200" i="2"/>
  <c r="N199" i="2"/>
  <c r="H200" i="2"/>
  <c r="F200" i="2"/>
  <c r="B208" i="21"/>
  <c r="I208" i="2"/>
  <c r="G208" i="2"/>
  <c r="Q207" i="2"/>
  <c r="F208" i="2"/>
  <c r="P207" i="2"/>
  <c r="B208" i="27"/>
  <c r="R207" i="2"/>
  <c r="O207" i="2"/>
  <c r="N207" i="2"/>
  <c r="H208" i="2"/>
  <c r="E208" i="2"/>
  <c r="E216" i="2"/>
  <c r="O215" i="2"/>
  <c r="B216" i="27"/>
  <c r="G216" i="2"/>
  <c r="Q215" i="2"/>
  <c r="B216" i="21"/>
  <c r="P215" i="2"/>
  <c r="N215" i="2"/>
  <c r="I216" i="2"/>
  <c r="H216" i="2"/>
  <c r="F216" i="2"/>
  <c r="R215" i="2"/>
  <c r="I224" i="2"/>
  <c r="B224" i="21"/>
  <c r="B224" i="27"/>
  <c r="G224" i="2"/>
  <c r="Q223" i="2"/>
  <c r="F224" i="2"/>
  <c r="P223" i="2"/>
  <c r="N223" i="2"/>
  <c r="R223" i="2"/>
  <c r="O223" i="2"/>
  <c r="H224" i="2"/>
  <c r="E224" i="2"/>
  <c r="B232" i="27"/>
  <c r="E232" i="2"/>
  <c r="O231" i="2"/>
  <c r="B232" i="21"/>
  <c r="H232" i="2"/>
  <c r="R231" i="2"/>
  <c r="G232" i="2"/>
  <c r="Q231" i="2"/>
  <c r="I232" i="2"/>
  <c r="F232" i="2"/>
  <c r="P231" i="2"/>
  <c r="N231" i="2"/>
  <c r="B240" i="27"/>
  <c r="I240" i="2"/>
  <c r="G240" i="2"/>
  <c r="Q239" i="2"/>
  <c r="B240" i="21"/>
  <c r="F240" i="2"/>
  <c r="P239" i="2"/>
  <c r="N239" i="2"/>
  <c r="R239" i="2"/>
  <c r="O239" i="2"/>
  <c r="H240" i="2"/>
  <c r="E240" i="2"/>
  <c r="B248" i="27"/>
  <c r="E248" i="2"/>
  <c r="O247" i="2"/>
  <c r="B248" i="21"/>
  <c r="H248" i="2"/>
  <c r="R247" i="2"/>
  <c r="G248" i="2"/>
  <c r="Q247" i="2"/>
  <c r="I248" i="2"/>
  <c r="F248" i="2"/>
  <c r="P247" i="2"/>
  <c r="N247" i="2"/>
  <c r="B256" i="27"/>
  <c r="B256" i="21"/>
  <c r="I256" i="2"/>
  <c r="G256" i="2"/>
  <c r="Q255" i="2"/>
  <c r="F256" i="2"/>
  <c r="P255" i="2"/>
  <c r="N255" i="2"/>
  <c r="R255" i="2"/>
  <c r="O255" i="2"/>
  <c r="H256" i="2"/>
  <c r="E256" i="2"/>
  <c r="E264" i="2"/>
  <c r="O263" i="2"/>
  <c r="B264" i="27"/>
  <c r="H264" i="2"/>
  <c r="R263" i="2"/>
  <c r="G264" i="2"/>
  <c r="Q263" i="2"/>
  <c r="I264" i="2"/>
  <c r="F264" i="2"/>
  <c r="P263" i="2"/>
  <c r="B264" i="21"/>
  <c r="N263" i="2"/>
  <c r="C267" i="3"/>
  <c r="C267" i="31"/>
  <c r="C267" i="32"/>
  <c r="C267" i="35"/>
  <c r="C267" i="30"/>
  <c r="C267" i="29"/>
  <c r="D268" i="2"/>
  <c r="C268" i="2"/>
  <c r="B268" i="2"/>
  <c r="B138" i="2"/>
  <c r="P139" i="2"/>
  <c r="H143" i="2"/>
  <c r="P146" i="2"/>
  <c r="N162" i="2"/>
  <c r="B137" i="21"/>
  <c r="B137" i="27"/>
  <c r="H137" i="2"/>
  <c r="R136" i="2"/>
  <c r="G137" i="2"/>
  <c r="Q136" i="2"/>
  <c r="F137" i="2"/>
  <c r="P136" i="2"/>
  <c r="E137" i="2"/>
  <c r="O136" i="2"/>
  <c r="N136" i="2"/>
  <c r="C164" i="3"/>
  <c r="C164" i="32"/>
  <c r="C164" i="30"/>
  <c r="C164" i="31"/>
  <c r="C164" i="29"/>
  <c r="C164" i="35"/>
  <c r="D165" i="2"/>
  <c r="C165" i="2"/>
  <c r="B165" i="2"/>
  <c r="I222" i="2"/>
  <c r="G222" i="2"/>
  <c r="Q221" i="2"/>
  <c r="F222" i="2"/>
  <c r="P221" i="2"/>
  <c r="N221" i="2"/>
  <c r="O221" i="2"/>
  <c r="B222" i="27"/>
  <c r="H222" i="2"/>
  <c r="E222" i="2"/>
  <c r="B222" i="21"/>
  <c r="R221" i="2"/>
  <c r="O137" i="1"/>
  <c r="R137" i="11"/>
  <c r="O137" i="11"/>
  <c r="B138" i="27"/>
  <c r="B138" i="21"/>
  <c r="I138" i="2"/>
  <c r="H138" i="2"/>
  <c r="R137" i="2"/>
  <c r="G138" i="2"/>
  <c r="Q137" i="2"/>
  <c r="F138" i="2"/>
  <c r="P137" i="2"/>
  <c r="E138" i="2"/>
  <c r="O137" i="2"/>
  <c r="N137" i="2"/>
  <c r="B141" i="21"/>
  <c r="B141" i="27"/>
  <c r="E141" i="2"/>
  <c r="O140" i="2"/>
  <c r="N140" i="2"/>
  <c r="I141" i="2"/>
  <c r="H141" i="2"/>
  <c r="R140" i="2"/>
  <c r="N144" i="11"/>
  <c r="V144" i="11"/>
  <c r="T144" i="11"/>
  <c r="S144" i="11"/>
  <c r="Q144" i="11"/>
  <c r="P144" i="11"/>
  <c r="C144" i="3"/>
  <c r="C144" i="31"/>
  <c r="C144" i="29"/>
  <c r="C144" i="30"/>
  <c r="C144" i="35"/>
  <c r="C144" i="32"/>
  <c r="B145" i="2"/>
  <c r="B149" i="27"/>
  <c r="G149" i="2"/>
  <c r="Q148" i="2"/>
  <c r="F149" i="2"/>
  <c r="P148" i="2"/>
  <c r="E149" i="2"/>
  <c r="O148" i="2"/>
  <c r="N148" i="2"/>
  <c r="B149" i="21"/>
  <c r="H149" i="2"/>
  <c r="R148" i="2"/>
  <c r="C152" i="3"/>
  <c r="C152" i="32"/>
  <c r="C152" i="30"/>
  <c r="C152" i="35"/>
  <c r="C152" i="31"/>
  <c r="C152" i="29"/>
  <c r="B153" i="2"/>
  <c r="C153" i="2"/>
  <c r="B154" i="21"/>
  <c r="N153" i="2"/>
  <c r="I154" i="2"/>
  <c r="H154" i="2"/>
  <c r="R153" i="2"/>
  <c r="B154" i="27"/>
  <c r="G154" i="2"/>
  <c r="Q153" i="2"/>
  <c r="E154" i="2"/>
  <c r="O153" i="2"/>
  <c r="B157" i="27"/>
  <c r="B157" i="21"/>
  <c r="F157" i="2"/>
  <c r="P156" i="2"/>
  <c r="E157" i="2"/>
  <c r="O156" i="2"/>
  <c r="N156" i="2"/>
  <c r="I157" i="2"/>
  <c r="G157" i="2"/>
  <c r="Q156" i="2"/>
  <c r="C160" i="3"/>
  <c r="C160" i="32"/>
  <c r="C160" i="31"/>
  <c r="C160" i="35"/>
  <c r="C160" i="29"/>
  <c r="C160" i="30"/>
  <c r="D161" i="2"/>
  <c r="B161" i="2"/>
  <c r="B170" i="21"/>
  <c r="I170" i="2"/>
  <c r="R169" i="2"/>
  <c r="H170" i="2"/>
  <c r="Q169" i="2"/>
  <c r="G170" i="2"/>
  <c r="P169" i="2"/>
  <c r="B170" i="27"/>
  <c r="F170" i="2"/>
  <c r="O169" i="2"/>
  <c r="E170" i="2"/>
  <c r="N169" i="2"/>
  <c r="C176" i="3"/>
  <c r="C176" i="32"/>
  <c r="C176" i="30"/>
  <c r="C176" i="31"/>
  <c r="C176" i="29"/>
  <c r="C176" i="35"/>
  <c r="D177" i="2"/>
  <c r="B177" i="2"/>
  <c r="C177" i="2"/>
  <c r="B181" i="27"/>
  <c r="B181" i="21"/>
  <c r="N180" i="2"/>
  <c r="F181" i="2"/>
  <c r="P180" i="2"/>
  <c r="R180" i="2"/>
  <c r="Q180" i="2"/>
  <c r="I181" i="2"/>
  <c r="O180" i="2"/>
  <c r="H181" i="2"/>
  <c r="G181" i="2"/>
  <c r="E181" i="2"/>
  <c r="C184" i="3"/>
  <c r="C184" i="32"/>
  <c r="C184" i="30"/>
  <c r="C184" i="31"/>
  <c r="C184" i="29"/>
  <c r="C184" i="35"/>
  <c r="D185" i="2"/>
  <c r="C185" i="2"/>
  <c r="B185" i="2"/>
  <c r="G186" i="2"/>
  <c r="Q185" i="2"/>
  <c r="B186" i="27"/>
  <c r="E186" i="2"/>
  <c r="O185" i="2"/>
  <c r="B186" i="21"/>
  <c r="I186" i="2"/>
  <c r="R185" i="2"/>
  <c r="P185" i="2"/>
  <c r="H186" i="2"/>
  <c r="N185" i="2"/>
  <c r="F186" i="2"/>
  <c r="B189" i="27"/>
  <c r="H189" i="2"/>
  <c r="R188" i="2"/>
  <c r="B189" i="21"/>
  <c r="F189" i="2"/>
  <c r="P188" i="2"/>
  <c r="Q188" i="2"/>
  <c r="O188" i="2"/>
  <c r="I189" i="2"/>
  <c r="N188" i="2"/>
  <c r="G189" i="2"/>
  <c r="E189" i="2"/>
  <c r="C192" i="3"/>
  <c r="C192" i="32"/>
  <c r="C192" i="30"/>
  <c r="C192" i="29"/>
  <c r="C192" i="31"/>
  <c r="B193" i="2"/>
  <c r="D193" i="2"/>
  <c r="C192" i="35"/>
  <c r="C193" i="2"/>
  <c r="B194" i="21"/>
  <c r="I194" i="2"/>
  <c r="E194" i="2"/>
  <c r="O193" i="2"/>
  <c r="G194" i="2"/>
  <c r="N193" i="2"/>
  <c r="F194" i="2"/>
  <c r="B194" i="27"/>
  <c r="R193" i="2"/>
  <c r="Q193" i="2"/>
  <c r="H194" i="2"/>
  <c r="P193" i="2"/>
  <c r="N196" i="2"/>
  <c r="B197" i="27"/>
  <c r="B197" i="21"/>
  <c r="F197" i="2"/>
  <c r="P196" i="2"/>
  <c r="H197" i="2"/>
  <c r="G197" i="2"/>
  <c r="E197" i="2"/>
  <c r="R196" i="2"/>
  <c r="Q196" i="2"/>
  <c r="I197" i="2"/>
  <c r="O196" i="2"/>
  <c r="C200" i="3"/>
  <c r="C200" i="32"/>
  <c r="C200" i="30"/>
  <c r="C200" i="29"/>
  <c r="C200" i="35"/>
  <c r="C200" i="31"/>
  <c r="D201" i="2"/>
  <c r="C201" i="2"/>
  <c r="B201" i="2"/>
  <c r="G202" i="2"/>
  <c r="Q201" i="2"/>
  <c r="E202" i="2"/>
  <c r="O201" i="2"/>
  <c r="B202" i="21"/>
  <c r="I202" i="2"/>
  <c r="F202" i="2"/>
  <c r="B202" i="27"/>
  <c r="R201" i="2"/>
  <c r="P201" i="2"/>
  <c r="H202" i="2"/>
  <c r="N201" i="2"/>
  <c r="H205" i="2"/>
  <c r="R204" i="2"/>
  <c r="F205" i="2"/>
  <c r="P204" i="2"/>
  <c r="B205" i="27"/>
  <c r="B205" i="21"/>
  <c r="G205" i="2"/>
  <c r="E205" i="2"/>
  <c r="Q204" i="2"/>
  <c r="O204" i="2"/>
  <c r="I205" i="2"/>
  <c r="N204" i="2"/>
  <c r="C208" i="3"/>
  <c r="C208" i="32"/>
  <c r="C208" i="30"/>
  <c r="C208" i="31"/>
  <c r="C208" i="35"/>
  <c r="C208" i="29"/>
  <c r="B209" i="2"/>
  <c r="D209" i="2"/>
  <c r="C209" i="2"/>
  <c r="B210" i="21"/>
  <c r="I210" i="2"/>
  <c r="B210" i="27"/>
  <c r="H210" i="2"/>
  <c r="R209" i="2"/>
  <c r="E210" i="2"/>
  <c r="O209" i="2"/>
  <c r="Q209" i="2"/>
  <c r="P209" i="2"/>
  <c r="N209" i="2"/>
  <c r="G210" i="2"/>
  <c r="F210" i="2"/>
  <c r="N212" i="2"/>
  <c r="B213" i="21"/>
  <c r="I213" i="2"/>
  <c r="F213" i="2"/>
  <c r="P212" i="2"/>
  <c r="Q212" i="2"/>
  <c r="O212" i="2"/>
  <c r="H213" i="2"/>
  <c r="G213" i="2"/>
  <c r="E213" i="2"/>
  <c r="B213" i="27"/>
  <c r="R212" i="2"/>
  <c r="C216" i="3"/>
  <c r="C216" i="32"/>
  <c r="C216" i="31"/>
  <c r="C216" i="29"/>
  <c r="C216" i="30"/>
  <c r="D217" i="2"/>
  <c r="C217" i="2"/>
  <c r="C216" i="35"/>
  <c r="B217" i="2"/>
  <c r="G218" i="2"/>
  <c r="Q217" i="2"/>
  <c r="E218" i="2"/>
  <c r="O217" i="2"/>
  <c r="N217" i="2"/>
  <c r="B218" i="21"/>
  <c r="I218" i="2"/>
  <c r="R217" i="2"/>
  <c r="B218" i="27"/>
  <c r="P217" i="2"/>
  <c r="H218" i="2"/>
  <c r="F218" i="2"/>
  <c r="H221" i="2"/>
  <c r="R220" i="2"/>
  <c r="B221" i="27"/>
  <c r="F221" i="2"/>
  <c r="P220" i="2"/>
  <c r="E221" i="2"/>
  <c r="O220" i="2"/>
  <c r="B221" i="21"/>
  <c r="I221" i="2"/>
  <c r="G221" i="2"/>
  <c r="Q220" i="2"/>
  <c r="N220" i="2"/>
  <c r="C224" i="3"/>
  <c r="C224" i="32"/>
  <c r="C224" i="30"/>
  <c r="C224" i="31"/>
  <c r="C224" i="29"/>
  <c r="B225" i="2"/>
  <c r="C224" i="35"/>
  <c r="D225" i="2"/>
  <c r="C225" i="2"/>
  <c r="B226" i="27"/>
  <c r="B226" i="21"/>
  <c r="I226" i="2"/>
  <c r="H226" i="2"/>
  <c r="R225" i="2"/>
  <c r="F226" i="2"/>
  <c r="P225" i="2"/>
  <c r="E226" i="2"/>
  <c r="O225" i="2"/>
  <c r="G226" i="2"/>
  <c r="Q225" i="2"/>
  <c r="N225" i="2"/>
  <c r="N228" i="2"/>
  <c r="I229" i="2"/>
  <c r="B229" i="21"/>
  <c r="G229" i="2"/>
  <c r="Q228" i="2"/>
  <c r="B229" i="27"/>
  <c r="F229" i="2"/>
  <c r="P228" i="2"/>
  <c r="R228" i="2"/>
  <c r="O228" i="2"/>
  <c r="H229" i="2"/>
  <c r="E229" i="2"/>
  <c r="C232" i="3"/>
  <c r="C232" i="32"/>
  <c r="C232" i="30"/>
  <c r="C232" i="29"/>
  <c r="C232" i="35"/>
  <c r="C232" i="31"/>
  <c r="D233" i="2"/>
  <c r="C233" i="2"/>
  <c r="B233" i="2"/>
  <c r="B234" i="27"/>
  <c r="G234" i="2"/>
  <c r="Q233" i="2"/>
  <c r="B234" i="21"/>
  <c r="E234" i="2"/>
  <c r="O233" i="2"/>
  <c r="N233" i="2"/>
  <c r="I234" i="2"/>
  <c r="R233" i="2"/>
  <c r="P233" i="2"/>
  <c r="H234" i="2"/>
  <c r="F234" i="2"/>
  <c r="H237" i="2"/>
  <c r="R236" i="2"/>
  <c r="F237" i="2"/>
  <c r="P236" i="2"/>
  <c r="E237" i="2"/>
  <c r="O236" i="2"/>
  <c r="B237" i="27"/>
  <c r="B237" i="21"/>
  <c r="I237" i="2"/>
  <c r="G237" i="2"/>
  <c r="Q236" i="2"/>
  <c r="N236" i="2"/>
  <c r="C240" i="3"/>
  <c r="C240" i="32"/>
  <c r="C240" i="30"/>
  <c r="C240" i="31"/>
  <c r="C240" i="35"/>
  <c r="C240" i="29"/>
  <c r="B241" i="2"/>
  <c r="D241" i="2"/>
  <c r="C241" i="2"/>
  <c r="B242" i="27"/>
  <c r="B242" i="21"/>
  <c r="I242" i="2"/>
  <c r="H242" i="2"/>
  <c r="R241" i="2"/>
  <c r="F242" i="2"/>
  <c r="P241" i="2"/>
  <c r="E242" i="2"/>
  <c r="O241" i="2"/>
  <c r="G242" i="2"/>
  <c r="Q241" i="2"/>
  <c r="N241" i="2"/>
  <c r="B245" i="27"/>
  <c r="N244" i="2"/>
  <c r="I245" i="2"/>
  <c r="G245" i="2"/>
  <c r="Q244" i="2"/>
  <c r="F245" i="2"/>
  <c r="P244" i="2"/>
  <c r="R244" i="2"/>
  <c r="O244" i="2"/>
  <c r="B245" i="21"/>
  <c r="H245" i="2"/>
  <c r="E245" i="2"/>
  <c r="C248" i="3"/>
  <c r="C248" i="32"/>
  <c r="C248" i="30"/>
  <c r="C248" i="31"/>
  <c r="C248" i="29"/>
  <c r="C248" i="35"/>
  <c r="D249" i="2"/>
  <c r="C249" i="2"/>
  <c r="B249" i="2"/>
  <c r="G250" i="2"/>
  <c r="Q249" i="2"/>
  <c r="B250" i="21"/>
  <c r="E250" i="2"/>
  <c r="O249" i="2"/>
  <c r="N249" i="2"/>
  <c r="I250" i="2"/>
  <c r="R249" i="2"/>
  <c r="P249" i="2"/>
  <c r="B250" i="27"/>
  <c r="H250" i="2"/>
  <c r="F250" i="2"/>
  <c r="B253" i="27"/>
  <c r="H253" i="2"/>
  <c r="R252" i="2"/>
  <c r="F253" i="2"/>
  <c r="P252" i="2"/>
  <c r="E253" i="2"/>
  <c r="O252" i="2"/>
  <c r="I253" i="2"/>
  <c r="G253" i="2"/>
  <c r="B253" i="21"/>
  <c r="Q252" i="2"/>
  <c r="N252" i="2"/>
  <c r="C256" i="3"/>
  <c r="C256" i="32"/>
  <c r="C256" i="31"/>
  <c r="C256" i="29"/>
  <c r="C256" i="30"/>
  <c r="C256" i="35"/>
  <c r="B257" i="2"/>
  <c r="D257" i="2"/>
  <c r="C257" i="2"/>
  <c r="B258" i="27"/>
  <c r="B258" i="21"/>
  <c r="I258" i="2"/>
  <c r="H258" i="2"/>
  <c r="R257" i="2"/>
  <c r="F258" i="2"/>
  <c r="P257" i="2"/>
  <c r="E258" i="2"/>
  <c r="O257" i="2"/>
  <c r="G258" i="2"/>
  <c r="Q257" i="2"/>
  <c r="N257" i="2"/>
  <c r="N260" i="2"/>
  <c r="I261" i="2"/>
  <c r="B261" i="27"/>
  <c r="G261" i="2"/>
  <c r="Q260" i="2"/>
  <c r="B261" i="21"/>
  <c r="F261" i="2"/>
  <c r="P260" i="2"/>
  <c r="R260" i="2"/>
  <c r="O260" i="2"/>
  <c r="H261" i="2"/>
  <c r="E261" i="2"/>
  <c r="C264" i="3"/>
  <c r="C264" i="32"/>
  <c r="C264" i="30"/>
  <c r="C264" i="31"/>
  <c r="C264" i="35"/>
  <c r="C264" i="29"/>
  <c r="C265" i="2"/>
  <c r="B265" i="2"/>
  <c r="D265" i="2"/>
  <c r="H136" i="2"/>
  <c r="C138" i="2"/>
  <c r="Q141" i="2"/>
  <c r="D145" i="2"/>
  <c r="Q154" i="2"/>
  <c r="H157" i="2"/>
  <c r="B166" i="27"/>
  <c r="B166" i="21"/>
  <c r="E166" i="2"/>
  <c r="O165" i="2"/>
  <c r="N165" i="2"/>
  <c r="I166" i="2"/>
  <c r="H166" i="2"/>
  <c r="R165" i="2"/>
  <c r="F166" i="2"/>
  <c r="P165" i="2"/>
  <c r="I190" i="2"/>
  <c r="G190" i="2"/>
  <c r="Q189" i="2"/>
  <c r="B190" i="27"/>
  <c r="B190" i="21"/>
  <c r="P189" i="2"/>
  <c r="H190" i="2"/>
  <c r="O189" i="2"/>
  <c r="F190" i="2"/>
  <c r="N189" i="2"/>
  <c r="E190" i="2"/>
  <c r="R189" i="2"/>
  <c r="E198" i="2"/>
  <c r="O197" i="2"/>
  <c r="B198" i="21"/>
  <c r="G198" i="2"/>
  <c r="Q197" i="2"/>
  <c r="F198" i="2"/>
  <c r="B198" i="27"/>
  <c r="R197" i="2"/>
  <c r="P197" i="2"/>
  <c r="I198" i="2"/>
  <c r="N197" i="2"/>
  <c r="H198" i="2"/>
  <c r="B214" i="27"/>
  <c r="B214" i="21"/>
  <c r="E214" i="2"/>
  <c r="O213" i="2"/>
  <c r="G214" i="2"/>
  <c r="Q213" i="2"/>
  <c r="P213" i="2"/>
  <c r="N213" i="2"/>
  <c r="I214" i="2"/>
  <c r="H214" i="2"/>
  <c r="F214" i="2"/>
  <c r="R213" i="2"/>
  <c r="B230" i="27"/>
  <c r="E230" i="2"/>
  <c r="O229" i="2"/>
  <c r="B230" i="21"/>
  <c r="H230" i="2"/>
  <c r="R229" i="2"/>
  <c r="G230" i="2"/>
  <c r="Q229" i="2"/>
  <c r="P229" i="2"/>
  <c r="N229" i="2"/>
  <c r="I230" i="2"/>
  <c r="F230" i="2"/>
  <c r="C236" i="3"/>
  <c r="C236" i="30"/>
  <c r="C236" i="31"/>
  <c r="C236" i="32"/>
  <c r="C236" i="35"/>
  <c r="C236" i="29"/>
  <c r="C237" i="2"/>
  <c r="B237" i="2"/>
  <c r="D237" i="2"/>
  <c r="C244" i="3"/>
  <c r="C244" i="32"/>
  <c r="C244" i="31"/>
  <c r="C244" i="30"/>
  <c r="C244" i="29"/>
  <c r="C244" i="35"/>
  <c r="D245" i="2"/>
  <c r="B245" i="2"/>
  <c r="C245" i="2"/>
  <c r="B254" i="27"/>
  <c r="I254" i="2"/>
  <c r="G254" i="2"/>
  <c r="Q253" i="2"/>
  <c r="F254" i="2"/>
  <c r="P253" i="2"/>
  <c r="B254" i="21"/>
  <c r="N253" i="2"/>
  <c r="O253" i="2"/>
  <c r="H254" i="2"/>
  <c r="E254" i="2"/>
  <c r="R253" i="2"/>
  <c r="B262" i="27"/>
  <c r="E262" i="2"/>
  <c r="O261" i="2"/>
  <c r="H262" i="2"/>
  <c r="R261" i="2"/>
  <c r="G262" i="2"/>
  <c r="Q261" i="2"/>
  <c r="B262" i="21"/>
  <c r="P261" i="2"/>
  <c r="N261" i="2"/>
  <c r="I262" i="2"/>
  <c r="F262" i="2"/>
  <c r="E164" i="2"/>
  <c r="O134" i="1"/>
  <c r="O134" i="11"/>
  <c r="R134" i="11"/>
  <c r="N136" i="11"/>
  <c r="V136" i="11"/>
  <c r="T136" i="11"/>
  <c r="S136" i="11"/>
  <c r="Q136" i="11"/>
  <c r="P136" i="11"/>
  <c r="C136" i="3"/>
  <c r="C136" i="32"/>
  <c r="C136" i="31"/>
  <c r="C136" i="29"/>
  <c r="C136" i="30"/>
  <c r="C136" i="35"/>
  <c r="D137" i="2"/>
  <c r="C137" i="2"/>
  <c r="B146" i="21"/>
  <c r="B146" i="27"/>
  <c r="I146" i="2"/>
  <c r="H146" i="2"/>
  <c r="R145" i="2"/>
  <c r="G146" i="2"/>
  <c r="Q145" i="2"/>
  <c r="F146" i="2"/>
  <c r="P145" i="2"/>
  <c r="B162" i="27"/>
  <c r="B162" i="21"/>
  <c r="I162" i="2"/>
  <c r="H162" i="2"/>
  <c r="R161" i="2"/>
  <c r="G162" i="2"/>
  <c r="Q161" i="2"/>
  <c r="F162" i="2"/>
  <c r="P161" i="2"/>
  <c r="E162" i="2"/>
  <c r="O161" i="2"/>
  <c r="B165" i="21"/>
  <c r="B165" i="27"/>
  <c r="N164" i="2"/>
  <c r="I165" i="2"/>
  <c r="H165" i="2"/>
  <c r="R164" i="2"/>
  <c r="G165" i="2"/>
  <c r="Q164" i="2"/>
  <c r="E165" i="2"/>
  <c r="O164" i="2"/>
  <c r="C168" i="3"/>
  <c r="C168" i="32"/>
  <c r="C168" i="30"/>
  <c r="C168" i="31"/>
  <c r="C168" i="35"/>
  <c r="C168" i="29"/>
  <c r="D169" i="2"/>
  <c r="C169" i="2"/>
  <c r="B169" i="2"/>
  <c r="B173" i="27"/>
  <c r="E173" i="2"/>
  <c r="O172" i="2"/>
  <c r="B173" i="21"/>
  <c r="I173" i="2"/>
  <c r="R172" i="2"/>
  <c r="H173" i="2"/>
  <c r="Q172" i="2"/>
  <c r="G173" i="2"/>
  <c r="P172" i="2"/>
  <c r="F173" i="2"/>
  <c r="N172" i="2"/>
  <c r="B178" i="27"/>
  <c r="I178" i="2"/>
  <c r="B178" i="21"/>
  <c r="E178" i="2"/>
  <c r="O177" i="2"/>
  <c r="G178" i="2"/>
  <c r="P177" i="2"/>
  <c r="F178" i="2"/>
  <c r="N177" i="2"/>
  <c r="R177" i="2"/>
  <c r="H178" i="2"/>
  <c r="Q177" i="2"/>
  <c r="B135" i="21"/>
  <c r="B135" i="27"/>
  <c r="E135" i="2"/>
  <c r="O134" i="2"/>
  <c r="N134" i="2"/>
  <c r="I135" i="2"/>
  <c r="H135" i="2"/>
  <c r="R134" i="2"/>
  <c r="N136" i="1"/>
  <c r="R136" i="11"/>
  <c r="O136" i="11"/>
  <c r="T138" i="11"/>
  <c r="S138" i="11"/>
  <c r="Q138" i="11"/>
  <c r="V138" i="11"/>
  <c r="P138" i="11"/>
  <c r="N138" i="11"/>
  <c r="C138" i="3"/>
  <c r="C138" i="32"/>
  <c r="C138" i="29"/>
  <c r="C138" i="31"/>
  <c r="C138" i="30"/>
  <c r="C138" i="35"/>
  <c r="B139" i="2"/>
  <c r="O139" i="1"/>
  <c r="Q141" i="11"/>
  <c r="P141" i="11"/>
  <c r="N141" i="11"/>
  <c r="T141" i="11"/>
  <c r="S141" i="11"/>
  <c r="V141" i="11"/>
  <c r="C141" i="3"/>
  <c r="C141" i="31"/>
  <c r="C141" i="32"/>
  <c r="C141" i="30"/>
  <c r="C141" i="29"/>
  <c r="C141" i="35"/>
  <c r="D142" i="2"/>
  <c r="C142" i="2"/>
  <c r="B142" i="2"/>
  <c r="B143" i="21"/>
  <c r="B143" i="27"/>
  <c r="G143" i="2"/>
  <c r="Q142" i="2"/>
  <c r="F143" i="2"/>
  <c r="P142" i="2"/>
  <c r="E143" i="2"/>
  <c r="O142" i="2"/>
  <c r="N142" i="2"/>
  <c r="N144" i="1"/>
  <c r="R144" i="11"/>
  <c r="O144" i="11"/>
  <c r="C146" i="3"/>
  <c r="C146" i="32"/>
  <c r="C146" i="31"/>
  <c r="C146" i="29"/>
  <c r="C146" i="30"/>
  <c r="C146" i="35"/>
  <c r="D147" i="2"/>
  <c r="C147" i="2"/>
  <c r="B147" i="2"/>
  <c r="C149" i="3"/>
  <c r="C149" i="32"/>
  <c r="C149" i="31"/>
  <c r="C149" i="29"/>
  <c r="C149" i="30"/>
  <c r="C149" i="35"/>
  <c r="D150" i="2"/>
  <c r="C150" i="2"/>
  <c r="B151" i="27"/>
  <c r="B151" i="21"/>
  <c r="I151" i="2"/>
  <c r="H151" i="2"/>
  <c r="R150" i="2"/>
  <c r="G151" i="2"/>
  <c r="Q150" i="2"/>
  <c r="F151" i="2"/>
  <c r="P150" i="2"/>
  <c r="E151" i="2"/>
  <c r="O150" i="2"/>
  <c r="N150" i="2"/>
  <c r="C154" i="3"/>
  <c r="C154" i="32"/>
  <c r="C154" i="31"/>
  <c r="C154" i="29"/>
  <c r="C154" i="30"/>
  <c r="C154" i="35"/>
  <c r="D155" i="2"/>
  <c r="C155" i="2"/>
  <c r="B155" i="2"/>
  <c r="C157" i="3"/>
  <c r="C157" i="30"/>
  <c r="C157" i="35"/>
  <c r="C157" i="31"/>
  <c r="C157" i="32"/>
  <c r="C157" i="29"/>
  <c r="D158" i="2"/>
  <c r="C158" i="2"/>
  <c r="B159" i="27"/>
  <c r="B159" i="21"/>
  <c r="I159" i="2"/>
  <c r="H159" i="2"/>
  <c r="R158" i="2"/>
  <c r="G159" i="2"/>
  <c r="Q158" i="2"/>
  <c r="F159" i="2"/>
  <c r="P158" i="2"/>
  <c r="E159" i="2"/>
  <c r="O158" i="2"/>
  <c r="N158" i="2"/>
  <c r="C162" i="3"/>
  <c r="C162" i="32"/>
  <c r="C162" i="30"/>
  <c r="C162" i="31"/>
  <c r="C162" i="35"/>
  <c r="C162" i="29"/>
  <c r="B163" i="2"/>
  <c r="C163" i="2"/>
  <c r="C165" i="3"/>
  <c r="C165" i="32"/>
  <c r="C165" i="31"/>
  <c r="C165" i="30"/>
  <c r="C165" i="35"/>
  <c r="C165" i="29"/>
  <c r="D166" i="2"/>
  <c r="C166" i="2"/>
  <c r="B166" i="2"/>
  <c r="B167" i="21"/>
  <c r="B167" i="27"/>
  <c r="E167" i="2"/>
  <c r="O166" i="2"/>
  <c r="N166" i="2"/>
  <c r="I167" i="2"/>
  <c r="H167" i="2"/>
  <c r="R166" i="2"/>
  <c r="F167" i="2"/>
  <c r="P166" i="2"/>
  <c r="C170" i="3"/>
  <c r="C170" i="32"/>
  <c r="C170" i="31"/>
  <c r="C170" i="30"/>
  <c r="C170" i="35"/>
  <c r="C170" i="29"/>
  <c r="D171" i="2"/>
  <c r="C171" i="2"/>
  <c r="B171" i="2"/>
  <c r="C173" i="3"/>
  <c r="C173" i="32"/>
  <c r="C173" i="31"/>
  <c r="C173" i="35"/>
  <c r="C173" i="29"/>
  <c r="C173" i="30"/>
  <c r="C174" i="2"/>
  <c r="D174" i="2"/>
  <c r="B174" i="2"/>
  <c r="H175" i="2"/>
  <c r="R174" i="2"/>
  <c r="N174" i="2"/>
  <c r="Q174" i="2"/>
  <c r="B175" i="27"/>
  <c r="I175" i="2"/>
  <c r="P174" i="2"/>
  <c r="G175" i="2"/>
  <c r="O174" i="2"/>
  <c r="F175" i="2"/>
  <c r="B175" i="21"/>
  <c r="E175" i="2"/>
  <c r="C178" i="3"/>
  <c r="C178" i="32"/>
  <c r="C178" i="35"/>
  <c r="C178" i="31"/>
  <c r="C178" i="30"/>
  <c r="C178" i="29"/>
  <c r="D179" i="2"/>
  <c r="C179" i="2"/>
  <c r="B179" i="2"/>
  <c r="C181" i="3"/>
  <c r="C181" i="32"/>
  <c r="C181" i="30"/>
  <c r="C181" i="31"/>
  <c r="C181" i="29"/>
  <c r="C181" i="35"/>
  <c r="C182" i="2"/>
  <c r="D182" i="2"/>
  <c r="B182" i="2"/>
  <c r="E183" i="2"/>
  <c r="O182" i="2"/>
  <c r="B183" i="27"/>
  <c r="B183" i="21"/>
  <c r="G183" i="2"/>
  <c r="Q182" i="2"/>
  <c r="I183" i="2"/>
  <c r="N182" i="2"/>
  <c r="H183" i="2"/>
  <c r="F183" i="2"/>
  <c r="R182" i="2"/>
  <c r="P182" i="2"/>
  <c r="C186" i="3"/>
  <c r="C186" i="32"/>
  <c r="C186" i="30"/>
  <c r="C186" i="31"/>
  <c r="C186" i="35"/>
  <c r="C186" i="29"/>
  <c r="D187" i="2"/>
  <c r="C187" i="2"/>
  <c r="B187" i="2"/>
  <c r="C189" i="3"/>
  <c r="C189" i="32"/>
  <c r="C189" i="31"/>
  <c r="C189" i="30"/>
  <c r="C189" i="29"/>
  <c r="C189" i="35"/>
  <c r="C190" i="2"/>
  <c r="D190" i="2"/>
  <c r="B190" i="2"/>
  <c r="B191" i="21"/>
  <c r="I191" i="2"/>
  <c r="G191" i="2"/>
  <c r="Q190" i="2"/>
  <c r="B191" i="27"/>
  <c r="E191" i="2"/>
  <c r="R190" i="2"/>
  <c r="P190" i="2"/>
  <c r="H191" i="2"/>
  <c r="O190" i="2"/>
  <c r="F191" i="2"/>
  <c r="N190" i="2"/>
  <c r="C194" i="3"/>
  <c r="C194" i="31"/>
  <c r="C194" i="32"/>
  <c r="C194" i="29"/>
  <c r="C194" i="30"/>
  <c r="C195" i="2"/>
  <c r="C194" i="35"/>
  <c r="B195" i="2"/>
  <c r="D195" i="2"/>
  <c r="C197" i="3"/>
  <c r="C197" i="32"/>
  <c r="C197" i="31"/>
  <c r="C197" i="30"/>
  <c r="C197" i="29"/>
  <c r="C197" i="35"/>
  <c r="C198" i="2"/>
  <c r="D198" i="2"/>
  <c r="B198" i="2"/>
  <c r="E199" i="2"/>
  <c r="O198" i="2"/>
  <c r="B199" i="27"/>
  <c r="G199" i="2"/>
  <c r="Q198" i="2"/>
  <c r="B199" i="21"/>
  <c r="R198" i="2"/>
  <c r="P198" i="2"/>
  <c r="I199" i="2"/>
  <c r="N198" i="2"/>
  <c r="H199" i="2"/>
  <c r="F199" i="2"/>
  <c r="C202" i="3"/>
  <c r="C202" i="30"/>
  <c r="C202" i="32"/>
  <c r="C202" i="29"/>
  <c r="C202" i="31"/>
  <c r="C202" i="35"/>
  <c r="B203" i="2"/>
  <c r="D203" i="2"/>
  <c r="C203" i="2"/>
  <c r="C205" i="3"/>
  <c r="C205" i="32"/>
  <c r="C205" i="31"/>
  <c r="C205" i="35"/>
  <c r="C205" i="30"/>
  <c r="C205" i="29"/>
  <c r="C206" i="2"/>
  <c r="D206" i="2"/>
  <c r="B206" i="2"/>
  <c r="I207" i="2"/>
  <c r="G207" i="2"/>
  <c r="Q206" i="2"/>
  <c r="B207" i="21"/>
  <c r="F207" i="2"/>
  <c r="P206" i="2"/>
  <c r="B207" i="27"/>
  <c r="R206" i="2"/>
  <c r="O206" i="2"/>
  <c r="N206" i="2"/>
  <c r="H207" i="2"/>
  <c r="E207" i="2"/>
  <c r="C210" i="3"/>
  <c r="C210" i="32"/>
  <c r="C210" i="30"/>
  <c r="C210" i="35"/>
  <c r="C210" i="31"/>
  <c r="C210" i="29"/>
  <c r="C211" i="2"/>
  <c r="D211" i="2"/>
  <c r="B211" i="2"/>
  <c r="C213" i="3"/>
  <c r="C213" i="32"/>
  <c r="C213" i="30"/>
  <c r="C213" i="29"/>
  <c r="C213" i="31"/>
  <c r="C213" i="35"/>
  <c r="C214" i="2"/>
  <c r="B214" i="2"/>
  <c r="D214" i="2"/>
  <c r="E215" i="2"/>
  <c r="O214" i="2"/>
  <c r="B215" i="21"/>
  <c r="G215" i="2"/>
  <c r="Q214" i="2"/>
  <c r="B215" i="27"/>
  <c r="P214" i="2"/>
  <c r="N214" i="2"/>
  <c r="I215" i="2"/>
  <c r="H215" i="2"/>
  <c r="F215" i="2"/>
  <c r="R214" i="2"/>
  <c r="C218" i="3"/>
  <c r="C218" i="32"/>
  <c r="C218" i="31"/>
  <c r="C218" i="30"/>
  <c r="C218" i="29"/>
  <c r="C218" i="35"/>
  <c r="D219" i="2"/>
  <c r="C219" i="2"/>
  <c r="B219" i="2"/>
  <c r="C221" i="3"/>
  <c r="C221" i="32"/>
  <c r="C221" i="31"/>
  <c r="C221" i="30"/>
  <c r="C221" i="29"/>
  <c r="C221" i="35"/>
  <c r="D222" i="2"/>
  <c r="C222" i="2"/>
  <c r="B222" i="2"/>
  <c r="B223" i="27"/>
  <c r="I223" i="2"/>
  <c r="G223" i="2"/>
  <c r="Q222" i="2"/>
  <c r="F223" i="2"/>
  <c r="P222" i="2"/>
  <c r="N222" i="2"/>
  <c r="B223" i="21"/>
  <c r="R222" i="2"/>
  <c r="O222" i="2"/>
  <c r="H223" i="2"/>
  <c r="E223" i="2"/>
  <c r="C226" i="3"/>
  <c r="C226" i="32"/>
  <c r="C226" i="30"/>
  <c r="C226" i="31"/>
  <c r="C226" i="35"/>
  <c r="C226" i="29"/>
  <c r="C227" i="2"/>
  <c r="D227" i="2"/>
  <c r="B227" i="2"/>
  <c r="C229" i="3"/>
  <c r="C229" i="31"/>
  <c r="C229" i="32"/>
  <c r="C229" i="29"/>
  <c r="C229" i="30"/>
  <c r="C230" i="2"/>
  <c r="B230" i="2"/>
  <c r="D230" i="2"/>
  <c r="C229" i="35"/>
  <c r="E231" i="2"/>
  <c r="O230" i="2"/>
  <c r="H231" i="2"/>
  <c r="R230" i="2"/>
  <c r="B231" i="21"/>
  <c r="G231" i="2"/>
  <c r="Q230" i="2"/>
  <c r="I231" i="2"/>
  <c r="F231" i="2"/>
  <c r="P230" i="2"/>
  <c r="N230" i="2"/>
  <c r="B231" i="27"/>
  <c r="C234" i="3"/>
  <c r="C234" i="32"/>
  <c r="C234" i="31"/>
  <c r="C234" i="30"/>
  <c r="C234" i="35"/>
  <c r="C234" i="29"/>
  <c r="D235" i="2"/>
  <c r="B235" i="2"/>
  <c r="C235" i="2"/>
  <c r="C237" i="3"/>
  <c r="C237" i="32"/>
  <c r="C237" i="30"/>
  <c r="C237" i="29"/>
  <c r="C237" i="31"/>
  <c r="C237" i="35"/>
  <c r="D238" i="2"/>
  <c r="C238" i="2"/>
  <c r="B238" i="2"/>
  <c r="B239" i="27"/>
  <c r="B239" i="21"/>
  <c r="I239" i="2"/>
  <c r="G239" i="2"/>
  <c r="Q238" i="2"/>
  <c r="F239" i="2"/>
  <c r="P238" i="2"/>
  <c r="N238" i="2"/>
  <c r="R238" i="2"/>
  <c r="O238" i="2"/>
  <c r="H239" i="2"/>
  <c r="E239" i="2"/>
  <c r="C242" i="3"/>
  <c r="C242" i="30"/>
  <c r="C242" i="32"/>
  <c r="C242" i="29"/>
  <c r="C242" i="31"/>
  <c r="C242" i="35"/>
  <c r="C243" i="2"/>
  <c r="D243" i="2"/>
  <c r="B243" i="2"/>
  <c r="C245" i="3"/>
  <c r="C245" i="32"/>
  <c r="C245" i="31"/>
  <c r="C245" i="30"/>
  <c r="C245" i="29"/>
  <c r="C245" i="35"/>
  <c r="C246" i="2"/>
  <c r="B246" i="2"/>
  <c r="D246" i="2"/>
  <c r="E247" i="2"/>
  <c r="O246" i="2"/>
  <c r="B247" i="27"/>
  <c r="H247" i="2"/>
  <c r="R246" i="2"/>
  <c r="G247" i="2"/>
  <c r="Q246" i="2"/>
  <c r="B247" i="21"/>
  <c r="I247" i="2"/>
  <c r="F247" i="2"/>
  <c r="P246" i="2"/>
  <c r="N246" i="2"/>
  <c r="C250" i="3"/>
  <c r="C250" i="32"/>
  <c r="C250" i="31"/>
  <c r="C250" i="30"/>
  <c r="C250" i="29"/>
  <c r="C250" i="35"/>
  <c r="D251" i="2"/>
  <c r="B251" i="2"/>
  <c r="C251" i="2"/>
  <c r="C253" i="3"/>
  <c r="C253" i="32"/>
  <c r="C253" i="31"/>
  <c r="C253" i="30"/>
  <c r="C253" i="29"/>
  <c r="C253" i="35"/>
  <c r="D254" i="2"/>
  <c r="C254" i="2"/>
  <c r="B254" i="2"/>
  <c r="I255" i="2"/>
  <c r="G255" i="2"/>
  <c r="Q254" i="2"/>
  <c r="B255" i="21"/>
  <c r="F255" i="2"/>
  <c r="P254" i="2"/>
  <c r="N254" i="2"/>
  <c r="R254" i="2"/>
  <c r="O254" i="2"/>
  <c r="H255" i="2"/>
  <c r="B255" i="27"/>
  <c r="E255" i="2"/>
  <c r="C258" i="3"/>
  <c r="C258" i="32"/>
  <c r="C258" i="30"/>
  <c r="C258" i="31"/>
  <c r="C258" i="29"/>
  <c r="C258" i="35"/>
  <c r="C259" i="2"/>
  <c r="D259" i="2"/>
  <c r="B259" i="2"/>
  <c r="C261" i="3"/>
  <c r="C261" i="32"/>
  <c r="C261" i="31"/>
  <c r="C261" i="30"/>
  <c r="C261" i="29"/>
  <c r="C261" i="35"/>
  <c r="C262" i="2"/>
  <c r="B262" i="2"/>
  <c r="D262" i="2"/>
  <c r="B263" i="27"/>
  <c r="E263" i="2"/>
  <c r="O262" i="2"/>
  <c r="B263" i="21"/>
  <c r="H263" i="2"/>
  <c r="R262" i="2"/>
  <c r="G263" i="2"/>
  <c r="Q262" i="2"/>
  <c r="I263" i="2"/>
  <c r="F263" i="2"/>
  <c r="P262" i="2"/>
  <c r="N262" i="2"/>
  <c r="B266" i="27"/>
  <c r="E266" i="2"/>
  <c r="O265" i="2"/>
  <c r="H266" i="2"/>
  <c r="R265" i="2"/>
  <c r="B266" i="21"/>
  <c r="G266" i="2"/>
  <c r="Q265" i="2"/>
  <c r="P265" i="2"/>
  <c r="N265" i="2"/>
  <c r="I266" i="2"/>
  <c r="F266" i="2"/>
  <c r="B269" i="27"/>
  <c r="G269" i="2"/>
  <c r="Q268" i="2"/>
  <c r="F269" i="2"/>
  <c r="P268" i="2"/>
  <c r="E269" i="2"/>
  <c r="O268" i="2"/>
  <c r="N268" i="2"/>
  <c r="B269" i="21"/>
  <c r="I269" i="2"/>
  <c r="R268" i="2"/>
  <c r="H269" i="2"/>
  <c r="P134" i="2"/>
  <c r="I136" i="2"/>
  <c r="E140" i="2"/>
  <c r="R141" i="2"/>
  <c r="N145" i="2"/>
  <c r="E147" i="2"/>
  <c r="I149" i="2"/>
  <c r="D163" i="2"/>
  <c r="B150" i="27"/>
  <c r="B150" i="21"/>
  <c r="H150" i="2"/>
  <c r="R149" i="2"/>
  <c r="G150" i="2"/>
  <c r="Q149" i="2"/>
  <c r="F150" i="2"/>
  <c r="P149" i="2"/>
  <c r="E150" i="2"/>
  <c r="O149" i="2"/>
  <c r="N149" i="2"/>
  <c r="I150" i="2"/>
  <c r="B174" i="21"/>
  <c r="G174" i="2"/>
  <c r="Q173" i="2"/>
  <c r="B174" i="27"/>
  <c r="F174" i="2"/>
  <c r="N173" i="2"/>
  <c r="E174" i="2"/>
  <c r="R173" i="2"/>
  <c r="I174" i="2"/>
  <c r="P173" i="2"/>
  <c r="H174" i="2"/>
  <c r="O173" i="2"/>
  <c r="B185" i="21"/>
  <c r="F185" i="2"/>
  <c r="P184" i="2"/>
  <c r="N184" i="2"/>
  <c r="B185" i="27"/>
  <c r="H185" i="2"/>
  <c r="R184" i="2"/>
  <c r="Q184" i="2"/>
  <c r="O184" i="2"/>
  <c r="I185" i="2"/>
  <c r="G185" i="2"/>
  <c r="E185" i="2"/>
  <c r="C196" i="3"/>
  <c r="C196" i="32"/>
  <c r="C196" i="31"/>
  <c r="C196" i="30"/>
  <c r="C196" i="35"/>
  <c r="C196" i="29"/>
  <c r="D197" i="2"/>
  <c r="B197" i="2"/>
  <c r="C197" i="2"/>
  <c r="C204" i="3"/>
  <c r="C204" i="31"/>
  <c r="C204" i="30"/>
  <c r="C204" i="32"/>
  <c r="C204" i="29"/>
  <c r="C204" i="35"/>
  <c r="B205" i="2"/>
  <c r="D205" i="2"/>
  <c r="C205" i="2"/>
  <c r="B246" i="27"/>
  <c r="B246" i="21"/>
  <c r="E246" i="2"/>
  <c r="O245" i="2"/>
  <c r="H246" i="2"/>
  <c r="R245" i="2"/>
  <c r="G246" i="2"/>
  <c r="Q245" i="2"/>
  <c r="P245" i="2"/>
  <c r="N245" i="2"/>
  <c r="I246" i="2"/>
  <c r="F246" i="2"/>
  <c r="H257" i="2"/>
  <c r="R256" i="2"/>
  <c r="B257" i="21"/>
  <c r="G257" i="2"/>
  <c r="Q256" i="2"/>
  <c r="E257" i="2"/>
  <c r="O256" i="2"/>
  <c r="N256" i="2"/>
  <c r="F257" i="2"/>
  <c r="B257" i="27"/>
  <c r="P256" i="2"/>
  <c r="I257" i="2"/>
  <c r="H142" i="2"/>
  <c r="N135" i="11"/>
  <c r="V135" i="11"/>
  <c r="S135" i="11"/>
  <c r="Q135" i="11"/>
  <c r="T135" i="11"/>
  <c r="P135" i="11"/>
  <c r="C135" i="3"/>
  <c r="C135" i="32"/>
  <c r="C135" i="31"/>
  <c r="C135" i="35"/>
  <c r="C135" i="30"/>
  <c r="C135" i="29"/>
  <c r="D136" i="2"/>
  <c r="C136" i="2"/>
  <c r="B136" i="2"/>
  <c r="N143" i="11"/>
  <c r="V143" i="11"/>
  <c r="T143" i="11"/>
  <c r="Q143" i="11"/>
  <c r="P143" i="11"/>
  <c r="S143" i="11"/>
  <c r="C143" i="3"/>
  <c r="C143" i="32"/>
  <c r="C143" i="29"/>
  <c r="C143" i="31"/>
  <c r="C143" i="30"/>
  <c r="C143" i="35"/>
  <c r="D144" i="2"/>
  <c r="C151" i="3"/>
  <c r="C151" i="32"/>
  <c r="C151" i="31"/>
  <c r="C151" i="29"/>
  <c r="C151" i="30"/>
  <c r="C151" i="35"/>
  <c r="D152" i="2"/>
  <c r="B152" i="2"/>
  <c r="C159" i="3"/>
  <c r="C159" i="32"/>
  <c r="C159" i="31"/>
  <c r="C159" i="29"/>
  <c r="C159" i="30"/>
  <c r="C159" i="35"/>
  <c r="D160" i="2"/>
  <c r="B160" i="2"/>
  <c r="C167" i="3"/>
  <c r="C167" i="32"/>
  <c r="C167" i="31"/>
  <c r="C167" i="30"/>
  <c r="C167" i="29"/>
  <c r="C167" i="35"/>
  <c r="D168" i="2"/>
  <c r="C168" i="2"/>
  <c r="B168" i="2"/>
  <c r="C175" i="3"/>
  <c r="C175" i="32"/>
  <c r="C175" i="31"/>
  <c r="C175" i="29"/>
  <c r="C175" i="35"/>
  <c r="C175" i="30"/>
  <c r="D176" i="2"/>
  <c r="C176" i="2"/>
  <c r="B176" i="2"/>
  <c r="C183" i="3"/>
  <c r="C183" i="31"/>
  <c r="C183" i="29"/>
  <c r="C183" i="35"/>
  <c r="C183" i="32"/>
  <c r="C183" i="30"/>
  <c r="C184" i="2"/>
  <c r="D184" i="2"/>
  <c r="B184" i="2"/>
  <c r="C191" i="3"/>
  <c r="C191" i="32"/>
  <c r="C191" i="30"/>
  <c r="C191" i="31"/>
  <c r="C191" i="29"/>
  <c r="C191" i="35"/>
  <c r="C192" i="2"/>
  <c r="D192" i="2"/>
  <c r="B192" i="2"/>
  <c r="C199" i="3"/>
  <c r="C199" i="32"/>
  <c r="C199" i="31"/>
  <c r="C199" i="30"/>
  <c r="C199" i="29"/>
  <c r="C199" i="35"/>
  <c r="C200" i="2"/>
  <c r="D200" i="2"/>
  <c r="B200" i="2"/>
  <c r="C207" i="3"/>
  <c r="C207" i="32"/>
  <c r="C207" i="31"/>
  <c r="C207" i="30"/>
  <c r="C207" i="29"/>
  <c r="C207" i="35"/>
  <c r="C208" i="2"/>
  <c r="B208" i="2"/>
  <c r="D208" i="2"/>
  <c r="C215" i="3"/>
  <c r="C215" i="32"/>
  <c r="C215" i="30"/>
  <c r="C215" i="31"/>
  <c r="C215" i="35"/>
  <c r="C215" i="29"/>
  <c r="C216" i="2"/>
  <c r="B216" i="2"/>
  <c r="D216" i="2"/>
  <c r="C223" i="3"/>
  <c r="C223" i="32"/>
  <c r="C223" i="31"/>
  <c r="C223" i="30"/>
  <c r="C223" i="29"/>
  <c r="C223" i="35"/>
  <c r="D224" i="2"/>
  <c r="C224" i="2"/>
  <c r="B224" i="2"/>
  <c r="C231" i="3"/>
  <c r="C231" i="32"/>
  <c r="C231" i="30"/>
  <c r="C231" i="31"/>
  <c r="C231" i="29"/>
  <c r="C231" i="35"/>
  <c r="C232" i="2"/>
  <c r="B232" i="2"/>
  <c r="D232" i="2"/>
  <c r="C239" i="3"/>
  <c r="C239" i="32"/>
  <c r="C239" i="31"/>
  <c r="C239" i="30"/>
  <c r="C239" i="35"/>
  <c r="C239" i="29"/>
  <c r="D240" i="2"/>
  <c r="C240" i="2"/>
  <c r="B240" i="2"/>
  <c r="C247" i="3"/>
  <c r="C247" i="31"/>
  <c r="C247" i="32"/>
  <c r="C247" i="35"/>
  <c r="C247" i="30"/>
  <c r="C247" i="29"/>
  <c r="C248" i="2"/>
  <c r="B248" i="2"/>
  <c r="D248" i="2"/>
  <c r="C255" i="3"/>
  <c r="C255" i="32"/>
  <c r="C255" i="30"/>
  <c r="C255" i="31"/>
  <c r="C255" i="35"/>
  <c r="C255" i="29"/>
  <c r="D256" i="2"/>
  <c r="C256" i="2"/>
  <c r="B256" i="2"/>
  <c r="C263" i="3"/>
  <c r="C263" i="32"/>
  <c r="C263" i="31"/>
  <c r="C263" i="30"/>
  <c r="C263" i="29"/>
  <c r="C263" i="35"/>
  <c r="C264" i="2"/>
  <c r="B264" i="2"/>
  <c r="D264" i="2"/>
  <c r="C266" i="3"/>
  <c r="C266" i="32"/>
  <c r="C266" i="30"/>
  <c r="C266" i="31"/>
  <c r="C266" i="29"/>
  <c r="C266" i="35"/>
  <c r="D267" i="2"/>
  <c r="C267" i="2"/>
  <c r="B267" i="2"/>
  <c r="Q134" i="2"/>
  <c r="N138" i="2"/>
  <c r="B144" i="2"/>
  <c r="O145" i="2"/>
  <c r="F147" i="2"/>
  <c r="N152" i="2"/>
  <c r="G155" i="2"/>
  <c r="B158" i="2"/>
  <c r="G166" i="2"/>
  <c r="B145" i="27"/>
  <c r="B145" i="21"/>
  <c r="I145" i="2"/>
  <c r="H145" i="2"/>
  <c r="R144" i="2"/>
  <c r="G145" i="2"/>
  <c r="Q144" i="2"/>
  <c r="F145" i="2"/>
  <c r="P144" i="2"/>
  <c r="E145" i="2"/>
  <c r="O144" i="2"/>
  <c r="B161" i="27"/>
  <c r="B161" i="21"/>
  <c r="I161" i="2"/>
  <c r="H161" i="2"/>
  <c r="R160" i="2"/>
  <c r="G161" i="2"/>
  <c r="Q160" i="2"/>
  <c r="F161" i="2"/>
  <c r="P160" i="2"/>
  <c r="E161" i="2"/>
  <c r="O160" i="2"/>
  <c r="N160" i="2"/>
  <c r="H177" i="2"/>
  <c r="R176" i="2"/>
  <c r="B177" i="27"/>
  <c r="N176" i="2"/>
  <c r="Q176" i="2"/>
  <c r="B177" i="21"/>
  <c r="I177" i="2"/>
  <c r="P176" i="2"/>
  <c r="G177" i="2"/>
  <c r="O176" i="2"/>
  <c r="F177" i="2"/>
  <c r="E177" i="2"/>
  <c r="C188" i="3"/>
  <c r="C188" i="30"/>
  <c r="C188" i="32"/>
  <c r="C188" i="29"/>
  <c r="C188" i="35"/>
  <c r="C188" i="31"/>
  <c r="B189" i="2"/>
  <c r="D189" i="2"/>
  <c r="C189" i="2"/>
  <c r="C220" i="3"/>
  <c r="C220" i="32"/>
  <c r="C220" i="30"/>
  <c r="C220" i="31"/>
  <c r="C220" i="29"/>
  <c r="C220" i="35"/>
  <c r="B221" i="2"/>
  <c r="D221" i="2"/>
  <c r="C221" i="2"/>
  <c r="B238" i="27"/>
  <c r="I238" i="2"/>
  <c r="G238" i="2"/>
  <c r="Q237" i="2"/>
  <c r="B238" i="21"/>
  <c r="F238" i="2"/>
  <c r="P237" i="2"/>
  <c r="N237" i="2"/>
  <c r="O237" i="2"/>
  <c r="H238" i="2"/>
  <c r="E238" i="2"/>
  <c r="R237" i="2"/>
  <c r="O138" i="1"/>
  <c r="R138" i="11"/>
  <c r="O138" i="11"/>
  <c r="O141" i="1"/>
  <c r="O141" i="11"/>
  <c r="R141" i="11"/>
  <c r="O135" i="11"/>
  <c r="R135" i="11"/>
  <c r="N138" i="1"/>
  <c r="B140" i="27"/>
  <c r="B140" i="21"/>
  <c r="N139" i="2"/>
  <c r="I140" i="2"/>
  <c r="H140" i="2"/>
  <c r="R139" i="2"/>
  <c r="G140" i="2"/>
  <c r="Q139" i="2"/>
  <c r="O143" i="11"/>
  <c r="R143" i="11"/>
  <c r="B148" i="27"/>
  <c r="B148" i="21"/>
  <c r="F148" i="2"/>
  <c r="P147" i="2"/>
  <c r="E148" i="2"/>
  <c r="O147" i="2"/>
  <c r="N147" i="2"/>
  <c r="I148" i="2"/>
  <c r="B156" i="27"/>
  <c r="B156" i="21"/>
  <c r="E156" i="2"/>
  <c r="O155" i="2"/>
  <c r="N155" i="2"/>
  <c r="I156" i="2"/>
  <c r="H156" i="2"/>
  <c r="R155" i="2"/>
  <c r="F156" i="2"/>
  <c r="P155" i="2"/>
  <c r="B164" i="27"/>
  <c r="B164" i="21"/>
  <c r="I164" i="2"/>
  <c r="H164" i="2"/>
  <c r="R163" i="2"/>
  <c r="G164" i="2"/>
  <c r="Q163" i="2"/>
  <c r="F164" i="2"/>
  <c r="P163" i="2"/>
  <c r="N163" i="2"/>
  <c r="B172" i="21"/>
  <c r="N171" i="2"/>
  <c r="F172" i="2"/>
  <c r="O171" i="2"/>
  <c r="E172" i="2"/>
  <c r="I172" i="2"/>
  <c r="R171" i="2"/>
  <c r="H172" i="2"/>
  <c r="Q171" i="2"/>
  <c r="B172" i="27"/>
  <c r="G172" i="2"/>
  <c r="P171" i="2"/>
  <c r="I180" i="2"/>
  <c r="B180" i="27"/>
  <c r="B180" i="21"/>
  <c r="E180" i="2"/>
  <c r="O179" i="2"/>
  <c r="R179" i="2"/>
  <c r="H180" i="2"/>
  <c r="Q179" i="2"/>
  <c r="G180" i="2"/>
  <c r="P179" i="2"/>
  <c r="F180" i="2"/>
  <c r="N179" i="2"/>
  <c r="G188" i="2"/>
  <c r="Q187" i="2"/>
  <c r="E188" i="2"/>
  <c r="O187" i="2"/>
  <c r="B188" i="27"/>
  <c r="B188" i="21"/>
  <c r="I188" i="2"/>
  <c r="R187" i="2"/>
  <c r="P187" i="2"/>
  <c r="H188" i="2"/>
  <c r="N187" i="2"/>
  <c r="F188" i="2"/>
  <c r="B196" i="21"/>
  <c r="I196" i="2"/>
  <c r="B196" i="27"/>
  <c r="E196" i="2"/>
  <c r="O195" i="2"/>
  <c r="Q195" i="2"/>
  <c r="H196" i="2"/>
  <c r="P195" i="2"/>
  <c r="G196" i="2"/>
  <c r="N195" i="2"/>
  <c r="F196" i="2"/>
  <c r="R195" i="2"/>
  <c r="B204" i="27"/>
  <c r="G204" i="2"/>
  <c r="Q203" i="2"/>
  <c r="B204" i="21"/>
  <c r="E204" i="2"/>
  <c r="O203" i="2"/>
  <c r="I204" i="2"/>
  <c r="P203" i="2"/>
  <c r="H204" i="2"/>
  <c r="N203" i="2"/>
  <c r="F204" i="2"/>
  <c r="R203" i="2"/>
  <c r="B212" i="21"/>
  <c r="B212" i="27"/>
  <c r="I212" i="2"/>
  <c r="H212" i="2"/>
  <c r="R211" i="2"/>
  <c r="E212" i="2"/>
  <c r="O211" i="2"/>
  <c r="Q211" i="2"/>
  <c r="P211" i="2"/>
  <c r="N211" i="2"/>
  <c r="G212" i="2"/>
  <c r="F212" i="2"/>
  <c r="G220" i="2"/>
  <c r="Q219" i="2"/>
  <c r="E220" i="2"/>
  <c r="O219" i="2"/>
  <c r="N219" i="2"/>
  <c r="I220" i="2"/>
  <c r="B220" i="21"/>
  <c r="H220" i="2"/>
  <c r="F220" i="2"/>
  <c r="B220" i="27"/>
  <c r="R219" i="2"/>
  <c r="P219" i="2"/>
  <c r="B228" i="27"/>
  <c r="B228" i="21"/>
  <c r="I228" i="2"/>
  <c r="H228" i="2"/>
  <c r="R227" i="2"/>
  <c r="F228" i="2"/>
  <c r="P227" i="2"/>
  <c r="E228" i="2"/>
  <c r="O227" i="2"/>
  <c r="N227" i="2"/>
  <c r="G228" i="2"/>
  <c r="Q227" i="2"/>
  <c r="B236" i="27"/>
  <c r="G236" i="2"/>
  <c r="Q235" i="2"/>
  <c r="E236" i="2"/>
  <c r="O235" i="2"/>
  <c r="B236" i="21"/>
  <c r="N235" i="2"/>
  <c r="I236" i="2"/>
  <c r="F236" i="2"/>
  <c r="R235" i="2"/>
  <c r="P235" i="2"/>
  <c r="H236" i="2"/>
  <c r="B244" i="27"/>
  <c r="B244" i="21"/>
  <c r="I244" i="2"/>
  <c r="H244" i="2"/>
  <c r="R243" i="2"/>
  <c r="F244" i="2"/>
  <c r="P243" i="2"/>
  <c r="E244" i="2"/>
  <c r="O243" i="2"/>
  <c r="N243" i="2"/>
  <c r="G244" i="2"/>
  <c r="Q243" i="2"/>
  <c r="G252" i="2"/>
  <c r="Q251" i="2"/>
  <c r="E252" i="2"/>
  <c r="O251" i="2"/>
  <c r="N251" i="2"/>
  <c r="I252" i="2"/>
  <c r="F252" i="2"/>
  <c r="B252" i="27"/>
  <c r="R251" i="2"/>
  <c r="P251" i="2"/>
  <c r="B252" i="21"/>
  <c r="H252" i="2"/>
  <c r="B260" i="27"/>
  <c r="I260" i="2"/>
  <c r="B260" i="21"/>
  <c r="H260" i="2"/>
  <c r="R259" i="2"/>
  <c r="F260" i="2"/>
  <c r="P259" i="2"/>
  <c r="E260" i="2"/>
  <c r="O259" i="2"/>
  <c r="N259" i="2"/>
  <c r="G260" i="2"/>
  <c r="Q259" i="2"/>
  <c r="B268" i="27"/>
  <c r="B268" i="21"/>
  <c r="F268" i="2"/>
  <c r="P267" i="2"/>
  <c r="E268" i="2"/>
  <c r="N267" i="2"/>
  <c r="I268" i="2"/>
  <c r="H268" i="2"/>
  <c r="R267" i="2"/>
  <c r="G268" i="2"/>
  <c r="Q267" i="2"/>
  <c r="O267" i="2"/>
  <c r="B137" i="2"/>
  <c r="P140" i="2"/>
  <c r="G142" i="2"/>
  <c r="C144" i="2"/>
  <c r="Q147" i="2"/>
  <c r="B150" i="2"/>
  <c r="Q155" i="2"/>
  <c r="C161" i="2"/>
  <c r="Q166" i="2"/>
  <c r="C269" i="3"/>
  <c r="C269" i="31"/>
  <c r="C269" i="32"/>
  <c r="C269" i="35"/>
  <c r="C269" i="29"/>
  <c r="C269" i="30"/>
  <c r="D270" i="2"/>
  <c r="B270" i="2"/>
  <c r="C270" i="2"/>
  <c r="N137" i="1"/>
  <c r="N141" i="1"/>
  <c r="J260" i="54" l="1"/>
  <c r="J260" i="53"/>
  <c r="J260" i="52"/>
  <c r="J260" i="51"/>
  <c r="J260" i="50"/>
  <c r="J260" i="49"/>
  <c r="J260" i="19"/>
  <c r="H184" i="54"/>
  <c r="H184" i="53"/>
  <c r="H184" i="52"/>
  <c r="H184" i="51"/>
  <c r="H184" i="50"/>
  <c r="H184" i="49"/>
  <c r="H184" i="19"/>
  <c r="I136" i="54"/>
  <c r="I136" i="53"/>
  <c r="I136" i="52"/>
  <c r="I136" i="51"/>
  <c r="I136" i="50"/>
  <c r="I136" i="49"/>
  <c r="I136" i="19"/>
  <c r="I158" i="54"/>
  <c r="I158" i="53"/>
  <c r="I158" i="52"/>
  <c r="I158" i="51"/>
  <c r="I158" i="50"/>
  <c r="I158" i="49"/>
  <c r="I158" i="19"/>
  <c r="J195" i="54"/>
  <c r="J195" i="53"/>
  <c r="J195" i="52"/>
  <c r="J195" i="50"/>
  <c r="J195" i="51"/>
  <c r="J195" i="49"/>
  <c r="J195" i="19"/>
  <c r="I175" i="54"/>
  <c r="I175" i="53"/>
  <c r="I175" i="52"/>
  <c r="I175" i="51"/>
  <c r="I175" i="50"/>
  <c r="I175" i="49"/>
  <c r="I175" i="19"/>
  <c r="J142" i="54"/>
  <c r="J142" i="53"/>
  <c r="J142" i="52"/>
  <c r="J142" i="51"/>
  <c r="J142" i="50"/>
  <c r="J142" i="49"/>
  <c r="J142" i="19"/>
  <c r="I224" i="54"/>
  <c r="I224" i="53"/>
  <c r="I224" i="52"/>
  <c r="I224" i="51"/>
  <c r="I224" i="50"/>
  <c r="I224" i="49"/>
  <c r="I224" i="19"/>
  <c r="H190" i="54"/>
  <c r="H190" i="53"/>
  <c r="H190" i="52"/>
  <c r="H190" i="51"/>
  <c r="H190" i="50"/>
  <c r="H190" i="49"/>
  <c r="H190" i="19"/>
  <c r="J175" i="54"/>
  <c r="J175" i="53"/>
  <c r="J175" i="52"/>
  <c r="J175" i="50"/>
  <c r="J175" i="51"/>
  <c r="J175" i="49"/>
  <c r="J175" i="19"/>
  <c r="H142" i="54"/>
  <c r="H142" i="53"/>
  <c r="H142" i="52"/>
  <c r="H142" i="51"/>
  <c r="H142" i="50"/>
  <c r="H142" i="49"/>
  <c r="H142" i="19"/>
  <c r="J178" i="54"/>
  <c r="J178" i="53"/>
  <c r="J178" i="52"/>
  <c r="J178" i="51"/>
  <c r="J178" i="50"/>
  <c r="J178" i="49"/>
  <c r="J178" i="19"/>
  <c r="I137" i="54"/>
  <c r="I137" i="53"/>
  <c r="I137" i="52"/>
  <c r="I137" i="51"/>
  <c r="I137" i="50"/>
  <c r="I137" i="49"/>
  <c r="I137" i="19"/>
  <c r="J254" i="54"/>
  <c r="J254" i="53"/>
  <c r="J254" i="52"/>
  <c r="J254" i="51"/>
  <c r="J254" i="50"/>
  <c r="J254" i="19"/>
  <c r="J254" i="49"/>
  <c r="J230" i="54"/>
  <c r="J230" i="53"/>
  <c r="J230" i="52"/>
  <c r="J230" i="51"/>
  <c r="J230" i="50"/>
  <c r="J230" i="49"/>
  <c r="J230" i="19"/>
  <c r="I265" i="54"/>
  <c r="I265" i="53"/>
  <c r="I265" i="52"/>
  <c r="I265" i="51"/>
  <c r="I265" i="50"/>
  <c r="I265" i="49"/>
  <c r="I265" i="19"/>
  <c r="H257" i="54"/>
  <c r="H257" i="53"/>
  <c r="H257" i="52"/>
  <c r="H257" i="51"/>
  <c r="H257" i="50"/>
  <c r="H257" i="19"/>
  <c r="H257" i="49"/>
  <c r="H241" i="54"/>
  <c r="H241" i="53"/>
  <c r="H241" i="52"/>
  <c r="H241" i="51"/>
  <c r="H241" i="50"/>
  <c r="H241" i="19"/>
  <c r="H241" i="49"/>
  <c r="J237" i="54"/>
  <c r="J237" i="53"/>
  <c r="J237" i="52"/>
  <c r="J237" i="51"/>
  <c r="J237" i="50"/>
  <c r="J237" i="49"/>
  <c r="J237" i="19"/>
  <c r="J221" i="54"/>
  <c r="J221" i="53"/>
  <c r="J221" i="52"/>
  <c r="J221" i="51"/>
  <c r="J221" i="50"/>
  <c r="J221" i="49"/>
  <c r="J221" i="19"/>
  <c r="I217" i="54"/>
  <c r="I217" i="53"/>
  <c r="I217" i="52"/>
  <c r="I217" i="51"/>
  <c r="I217" i="50"/>
  <c r="I217" i="49"/>
  <c r="I217" i="19"/>
  <c r="H209" i="53"/>
  <c r="H209" i="54"/>
  <c r="H209" i="52"/>
  <c r="H209" i="51"/>
  <c r="H209" i="50"/>
  <c r="H209" i="49"/>
  <c r="H209" i="19"/>
  <c r="J170" i="54"/>
  <c r="J170" i="53"/>
  <c r="J170" i="52"/>
  <c r="J170" i="51"/>
  <c r="J170" i="50"/>
  <c r="J170" i="49"/>
  <c r="J170" i="19"/>
  <c r="I165" i="54"/>
  <c r="I165" i="53"/>
  <c r="I165" i="52"/>
  <c r="I165" i="51"/>
  <c r="I165" i="50"/>
  <c r="I165" i="49"/>
  <c r="I165" i="19"/>
  <c r="I268" i="54"/>
  <c r="I268" i="53"/>
  <c r="I268" i="52"/>
  <c r="I268" i="51"/>
  <c r="I268" i="50"/>
  <c r="I268" i="49"/>
  <c r="I268" i="19"/>
  <c r="J264" i="54"/>
  <c r="J264" i="53"/>
  <c r="J264" i="52"/>
  <c r="J264" i="51"/>
  <c r="J264" i="50"/>
  <c r="J264" i="49"/>
  <c r="J264" i="19"/>
  <c r="J240" i="54"/>
  <c r="J240" i="53"/>
  <c r="J240" i="52"/>
  <c r="J240" i="51"/>
  <c r="J240" i="50"/>
  <c r="J240" i="49"/>
  <c r="J240" i="19"/>
  <c r="J136" i="54"/>
  <c r="J136" i="53"/>
  <c r="J136" i="52"/>
  <c r="J136" i="51"/>
  <c r="J136" i="50"/>
  <c r="J136" i="49"/>
  <c r="J136" i="19"/>
  <c r="I260" i="54"/>
  <c r="I260" i="53"/>
  <c r="I260" i="52"/>
  <c r="I260" i="51"/>
  <c r="I260" i="50"/>
  <c r="I260" i="49"/>
  <c r="I260" i="19"/>
  <c r="H236" i="54"/>
  <c r="H236" i="53"/>
  <c r="H236" i="52"/>
  <c r="H236" i="51"/>
  <c r="H236" i="50"/>
  <c r="H236" i="49"/>
  <c r="H236" i="19"/>
  <c r="I204" i="54"/>
  <c r="I204" i="53"/>
  <c r="I204" i="52"/>
  <c r="I204" i="51"/>
  <c r="I204" i="50"/>
  <c r="I204" i="49"/>
  <c r="I204" i="19"/>
  <c r="I172" i="54"/>
  <c r="I172" i="53"/>
  <c r="I172" i="52"/>
  <c r="I172" i="51"/>
  <c r="I172" i="50"/>
  <c r="I172" i="49"/>
  <c r="I172" i="19"/>
  <c r="J249" i="54"/>
  <c r="J249" i="53"/>
  <c r="J249" i="52"/>
  <c r="J249" i="51"/>
  <c r="J249" i="50"/>
  <c r="J249" i="49"/>
  <c r="J249" i="19"/>
  <c r="I247" i="54"/>
  <c r="I247" i="53"/>
  <c r="I247" i="52"/>
  <c r="I247" i="51"/>
  <c r="I247" i="50"/>
  <c r="I247" i="49"/>
  <c r="I247" i="19"/>
  <c r="J219" i="54"/>
  <c r="J219" i="53"/>
  <c r="J219" i="52"/>
  <c r="J219" i="51"/>
  <c r="J219" i="50"/>
  <c r="J219" i="49"/>
  <c r="J219" i="19"/>
  <c r="H202" i="54"/>
  <c r="H202" i="53"/>
  <c r="H202" i="52"/>
  <c r="H202" i="51"/>
  <c r="H202" i="50"/>
  <c r="H202" i="49"/>
  <c r="H202" i="19"/>
  <c r="H191" i="54"/>
  <c r="H191" i="53"/>
  <c r="H191" i="52"/>
  <c r="H191" i="51"/>
  <c r="H191" i="50"/>
  <c r="H191" i="49"/>
  <c r="H191" i="19"/>
  <c r="J147" i="54"/>
  <c r="J147" i="53"/>
  <c r="J147" i="52"/>
  <c r="J147" i="51"/>
  <c r="J147" i="50"/>
  <c r="J147" i="49"/>
  <c r="J147" i="19"/>
  <c r="I146" i="54"/>
  <c r="I146" i="53"/>
  <c r="I146" i="52"/>
  <c r="I146" i="51"/>
  <c r="I146" i="50"/>
  <c r="I146" i="49"/>
  <c r="I146" i="19"/>
  <c r="I213" i="54"/>
  <c r="I213" i="53"/>
  <c r="I213" i="52"/>
  <c r="I213" i="51"/>
  <c r="I213" i="50"/>
  <c r="I213" i="49"/>
  <c r="I213" i="19"/>
  <c r="I181" i="54"/>
  <c r="I181" i="53"/>
  <c r="I181" i="52"/>
  <c r="I181" i="51"/>
  <c r="I181" i="50"/>
  <c r="I181" i="49"/>
  <c r="I181" i="19"/>
  <c r="H157" i="54"/>
  <c r="H157" i="53"/>
  <c r="H157" i="52"/>
  <c r="H157" i="51"/>
  <c r="H157" i="50"/>
  <c r="H157" i="49"/>
  <c r="H157" i="19"/>
  <c r="H149" i="54"/>
  <c r="H149" i="53"/>
  <c r="H149" i="52"/>
  <c r="H149" i="51"/>
  <c r="H149" i="50"/>
  <c r="H149" i="49"/>
  <c r="H149" i="19"/>
  <c r="H141" i="54"/>
  <c r="H141" i="53"/>
  <c r="H141" i="52"/>
  <c r="H141" i="51"/>
  <c r="H141" i="50"/>
  <c r="H141" i="49"/>
  <c r="H141" i="19"/>
  <c r="J141" i="54"/>
  <c r="J141" i="53"/>
  <c r="J141" i="52"/>
  <c r="J141" i="51"/>
  <c r="J141" i="50"/>
  <c r="J141" i="49"/>
  <c r="J141" i="19"/>
  <c r="I189" i="54"/>
  <c r="I189" i="53"/>
  <c r="I189" i="52"/>
  <c r="I189" i="51"/>
  <c r="I189" i="50"/>
  <c r="I189" i="49"/>
  <c r="I189" i="19"/>
  <c r="J165" i="54"/>
  <c r="J165" i="53"/>
  <c r="J165" i="52"/>
  <c r="J165" i="51"/>
  <c r="J165" i="50"/>
  <c r="J165" i="49"/>
  <c r="J165" i="19"/>
  <c r="J202" i="54"/>
  <c r="J202" i="53"/>
  <c r="J202" i="52"/>
  <c r="J202" i="51"/>
  <c r="J202" i="50"/>
  <c r="J202" i="49"/>
  <c r="J202" i="19"/>
  <c r="H260" i="54"/>
  <c r="H260" i="53"/>
  <c r="H260" i="52"/>
  <c r="H260" i="51"/>
  <c r="H260" i="50"/>
  <c r="H260" i="49"/>
  <c r="H260" i="19"/>
  <c r="H196" i="54"/>
  <c r="H196" i="53"/>
  <c r="H196" i="52"/>
  <c r="H196" i="51"/>
  <c r="H196" i="50"/>
  <c r="H196" i="49"/>
  <c r="H196" i="19"/>
  <c r="H231" i="54"/>
  <c r="H231" i="53"/>
  <c r="H231" i="52"/>
  <c r="H231" i="51"/>
  <c r="H231" i="50"/>
  <c r="H231" i="49"/>
  <c r="H231" i="19"/>
  <c r="H206" i="54"/>
  <c r="H206" i="53"/>
  <c r="H206" i="52"/>
  <c r="H206" i="50"/>
  <c r="H206" i="51"/>
  <c r="H206" i="49"/>
  <c r="H206" i="19"/>
  <c r="H182" i="54"/>
  <c r="H182" i="53"/>
  <c r="H182" i="52"/>
  <c r="H182" i="50"/>
  <c r="H182" i="51"/>
  <c r="H182" i="49"/>
  <c r="H182" i="19"/>
  <c r="J228" i="54"/>
  <c r="J228" i="53"/>
  <c r="J228" i="52"/>
  <c r="J228" i="51"/>
  <c r="J228" i="50"/>
  <c r="J228" i="49"/>
  <c r="J228" i="19"/>
  <c r="H158" i="54"/>
  <c r="H158" i="53"/>
  <c r="H158" i="52"/>
  <c r="H158" i="51"/>
  <c r="H158" i="50"/>
  <c r="H158" i="49"/>
  <c r="H158" i="19"/>
  <c r="H267" i="54"/>
  <c r="H267" i="53"/>
  <c r="H267" i="52"/>
  <c r="H267" i="51"/>
  <c r="H267" i="50"/>
  <c r="H267" i="49"/>
  <c r="H267" i="19"/>
  <c r="H200" i="54"/>
  <c r="H200" i="53"/>
  <c r="H200" i="52"/>
  <c r="H200" i="51"/>
  <c r="H200" i="50"/>
  <c r="H200" i="49"/>
  <c r="H200" i="19"/>
  <c r="I192" i="54"/>
  <c r="I192" i="53"/>
  <c r="I192" i="52"/>
  <c r="I192" i="51"/>
  <c r="I192" i="50"/>
  <c r="I192" i="49"/>
  <c r="I192" i="19"/>
  <c r="H168" i="54"/>
  <c r="H168" i="53"/>
  <c r="H168" i="52"/>
  <c r="H168" i="51"/>
  <c r="H168" i="50"/>
  <c r="H168" i="49"/>
  <c r="H168" i="19"/>
  <c r="J263" i="54"/>
  <c r="J263" i="53"/>
  <c r="J263" i="52"/>
  <c r="J263" i="51"/>
  <c r="J263" i="50"/>
  <c r="J263" i="49"/>
  <c r="J263" i="19"/>
  <c r="H262" i="54"/>
  <c r="H262" i="53"/>
  <c r="H262" i="52"/>
  <c r="H262" i="51"/>
  <c r="H262" i="50"/>
  <c r="H262" i="49"/>
  <c r="H262" i="19"/>
  <c r="H259" i="54"/>
  <c r="H259" i="53"/>
  <c r="H259" i="52"/>
  <c r="H259" i="51"/>
  <c r="H259" i="50"/>
  <c r="H259" i="49"/>
  <c r="H259" i="19"/>
  <c r="I254" i="54"/>
  <c r="I254" i="53"/>
  <c r="I254" i="52"/>
  <c r="I254" i="51"/>
  <c r="I254" i="50"/>
  <c r="I254" i="49"/>
  <c r="I254" i="19"/>
  <c r="I251" i="54"/>
  <c r="I251" i="53"/>
  <c r="I251" i="52"/>
  <c r="I251" i="51"/>
  <c r="I251" i="50"/>
  <c r="I251" i="49"/>
  <c r="I251" i="19"/>
  <c r="H246" i="54"/>
  <c r="H246" i="53"/>
  <c r="H246" i="52"/>
  <c r="H246" i="51"/>
  <c r="H246" i="50"/>
  <c r="H246" i="49"/>
  <c r="H246" i="19"/>
  <c r="H243" i="54"/>
  <c r="H243" i="53"/>
  <c r="H243" i="52"/>
  <c r="H243" i="51"/>
  <c r="H243" i="50"/>
  <c r="H243" i="49"/>
  <c r="H243" i="19"/>
  <c r="I238" i="54"/>
  <c r="I238" i="53"/>
  <c r="I238" i="52"/>
  <c r="I238" i="51"/>
  <c r="I238" i="50"/>
  <c r="I238" i="49"/>
  <c r="I238" i="19"/>
  <c r="I235" i="54"/>
  <c r="I235" i="53"/>
  <c r="I235" i="52"/>
  <c r="I235" i="51"/>
  <c r="I235" i="50"/>
  <c r="I235" i="49"/>
  <c r="I235" i="19"/>
  <c r="H227" i="54"/>
  <c r="H227" i="53"/>
  <c r="H227" i="52"/>
  <c r="H227" i="51"/>
  <c r="H227" i="50"/>
  <c r="H227" i="49"/>
  <c r="H227" i="19"/>
  <c r="I222" i="54"/>
  <c r="I222" i="53"/>
  <c r="I222" i="52"/>
  <c r="I222" i="51"/>
  <c r="I222" i="50"/>
  <c r="I222" i="49"/>
  <c r="I222" i="19"/>
  <c r="H219" i="54"/>
  <c r="H219" i="53"/>
  <c r="H219" i="52"/>
  <c r="H219" i="51"/>
  <c r="H219" i="50"/>
  <c r="H219" i="49"/>
  <c r="H219" i="19"/>
  <c r="H214" i="54"/>
  <c r="H214" i="53"/>
  <c r="H214" i="52"/>
  <c r="H214" i="51"/>
  <c r="H214" i="50"/>
  <c r="H214" i="49"/>
  <c r="H214" i="19"/>
  <c r="H211" i="54"/>
  <c r="H211" i="53"/>
  <c r="H211" i="52"/>
  <c r="H211" i="51"/>
  <c r="H211" i="50"/>
  <c r="H211" i="49"/>
  <c r="H211" i="19"/>
  <c r="I203" i="54"/>
  <c r="I203" i="53"/>
  <c r="I203" i="52"/>
  <c r="I203" i="51"/>
  <c r="I203" i="50"/>
  <c r="I203" i="49"/>
  <c r="I203" i="19"/>
  <c r="H187" i="54"/>
  <c r="H187" i="53"/>
  <c r="H187" i="52"/>
  <c r="H187" i="51"/>
  <c r="H187" i="50"/>
  <c r="H187" i="49"/>
  <c r="H187" i="19"/>
  <c r="H179" i="54"/>
  <c r="H179" i="53"/>
  <c r="H179" i="52"/>
  <c r="H179" i="51"/>
  <c r="H179" i="50"/>
  <c r="H179" i="49"/>
  <c r="H179" i="19"/>
  <c r="H171" i="54"/>
  <c r="H171" i="53"/>
  <c r="H171" i="52"/>
  <c r="H171" i="51"/>
  <c r="H171" i="50"/>
  <c r="H171" i="49"/>
  <c r="H171" i="19"/>
  <c r="I142" i="54"/>
  <c r="I142" i="53"/>
  <c r="I142" i="52"/>
  <c r="I142" i="51"/>
  <c r="I142" i="50"/>
  <c r="I142" i="49"/>
  <c r="I142" i="19"/>
  <c r="H139" i="54"/>
  <c r="H139" i="53"/>
  <c r="H139" i="52"/>
  <c r="H139" i="51"/>
  <c r="H139" i="50"/>
  <c r="H139" i="49"/>
  <c r="H139" i="19"/>
  <c r="J173" i="54"/>
  <c r="J173" i="53"/>
  <c r="J173" i="52"/>
  <c r="J173" i="51"/>
  <c r="J173" i="50"/>
  <c r="J173" i="49"/>
  <c r="J173" i="19"/>
  <c r="J162" i="54"/>
  <c r="J162" i="53"/>
  <c r="J162" i="52"/>
  <c r="J162" i="51"/>
  <c r="J162" i="50"/>
  <c r="J162" i="49"/>
  <c r="J162" i="19"/>
  <c r="J262" i="54"/>
  <c r="J262" i="53"/>
  <c r="J262" i="52"/>
  <c r="J262" i="51"/>
  <c r="J262" i="50"/>
  <c r="J262" i="19"/>
  <c r="J262" i="49"/>
  <c r="J190" i="54"/>
  <c r="J190" i="53"/>
  <c r="J190" i="52"/>
  <c r="J190" i="51"/>
  <c r="J190" i="50"/>
  <c r="J190" i="49"/>
  <c r="J190" i="19"/>
  <c r="I138" i="54"/>
  <c r="I138" i="53"/>
  <c r="I138" i="52"/>
  <c r="I138" i="51"/>
  <c r="I138" i="50"/>
  <c r="I138" i="49"/>
  <c r="I138" i="19"/>
  <c r="J253" i="54"/>
  <c r="J253" i="53"/>
  <c r="J253" i="52"/>
  <c r="J253" i="51"/>
  <c r="J253" i="50"/>
  <c r="J253" i="49"/>
  <c r="J253" i="19"/>
  <c r="H225" i="54"/>
  <c r="H225" i="53"/>
  <c r="H225" i="52"/>
  <c r="H225" i="51"/>
  <c r="H225" i="50"/>
  <c r="H225" i="49"/>
  <c r="H225" i="19"/>
  <c r="J213" i="54"/>
  <c r="J213" i="53"/>
  <c r="J213" i="52"/>
  <c r="J213" i="51"/>
  <c r="J213" i="50"/>
  <c r="J213" i="49"/>
  <c r="J213" i="19"/>
  <c r="J194" i="54"/>
  <c r="J194" i="53"/>
  <c r="J194" i="52"/>
  <c r="J194" i="51"/>
  <c r="J194" i="50"/>
  <c r="J194" i="49"/>
  <c r="J194" i="19"/>
  <c r="H193" i="54"/>
  <c r="H193" i="53"/>
  <c r="H193" i="52"/>
  <c r="H193" i="51"/>
  <c r="H193" i="50"/>
  <c r="H193" i="49"/>
  <c r="H193" i="19"/>
  <c r="I153" i="54"/>
  <c r="I153" i="53"/>
  <c r="I153" i="52"/>
  <c r="I153" i="51"/>
  <c r="I153" i="50"/>
  <c r="I153" i="49"/>
  <c r="I153" i="19"/>
  <c r="J149" i="54"/>
  <c r="J149" i="53"/>
  <c r="J149" i="52"/>
  <c r="J149" i="51"/>
  <c r="J149" i="50"/>
  <c r="J149" i="49"/>
  <c r="J149" i="19"/>
  <c r="J256" i="54"/>
  <c r="J256" i="53"/>
  <c r="J256" i="52"/>
  <c r="J256" i="51"/>
  <c r="J256" i="50"/>
  <c r="J256" i="49"/>
  <c r="J256" i="19"/>
  <c r="J200" i="54"/>
  <c r="J200" i="53"/>
  <c r="J200" i="52"/>
  <c r="J200" i="51"/>
  <c r="J200" i="50"/>
  <c r="J200" i="49"/>
  <c r="J200" i="19"/>
  <c r="J168" i="54"/>
  <c r="J168" i="53"/>
  <c r="J168" i="52"/>
  <c r="J168" i="51"/>
  <c r="J168" i="50"/>
  <c r="J168" i="49"/>
  <c r="J168" i="19"/>
  <c r="H244" i="54"/>
  <c r="H244" i="53"/>
  <c r="H244" i="52"/>
  <c r="H244" i="51"/>
  <c r="H244" i="50"/>
  <c r="H244" i="49"/>
  <c r="H244" i="19"/>
  <c r="H212" i="54"/>
  <c r="H212" i="53"/>
  <c r="H212" i="52"/>
  <c r="H212" i="51"/>
  <c r="H212" i="50"/>
  <c r="H212" i="49"/>
  <c r="H212" i="19"/>
  <c r="H180" i="54"/>
  <c r="H180" i="53"/>
  <c r="H180" i="52"/>
  <c r="H180" i="51"/>
  <c r="H180" i="50"/>
  <c r="H180" i="49"/>
  <c r="H180" i="19"/>
  <c r="J153" i="54"/>
  <c r="J153" i="53"/>
  <c r="J153" i="52"/>
  <c r="J153" i="51"/>
  <c r="J153" i="50"/>
  <c r="J153" i="49"/>
  <c r="J153" i="19"/>
  <c r="J265" i="54"/>
  <c r="J265" i="53"/>
  <c r="J265" i="52"/>
  <c r="J265" i="51"/>
  <c r="J265" i="50"/>
  <c r="J265" i="49"/>
  <c r="J265" i="19"/>
  <c r="H263" i="54"/>
  <c r="H263" i="53"/>
  <c r="H263" i="52"/>
  <c r="H263" i="51"/>
  <c r="H263" i="50"/>
  <c r="H263" i="49"/>
  <c r="H263" i="19"/>
  <c r="I258" i="54"/>
  <c r="I258" i="53"/>
  <c r="I258" i="52"/>
  <c r="I258" i="51"/>
  <c r="I258" i="50"/>
  <c r="I258" i="49"/>
  <c r="I258" i="19"/>
  <c r="I255" i="54"/>
  <c r="I255" i="53"/>
  <c r="I255" i="52"/>
  <c r="I255" i="51"/>
  <c r="I255" i="50"/>
  <c r="I255" i="49"/>
  <c r="I255" i="19"/>
  <c r="H207" i="54"/>
  <c r="H207" i="53"/>
  <c r="H207" i="52"/>
  <c r="H207" i="51"/>
  <c r="H207" i="50"/>
  <c r="H207" i="49"/>
  <c r="H207" i="19"/>
  <c r="I202" i="54"/>
  <c r="I202" i="53"/>
  <c r="I202" i="52"/>
  <c r="I202" i="51"/>
  <c r="I202" i="50"/>
  <c r="I202" i="49"/>
  <c r="I202" i="19"/>
  <c r="H199" i="54"/>
  <c r="H199" i="53"/>
  <c r="H199" i="52"/>
  <c r="H199" i="51"/>
  <c r="H199" i="50"/>
  <c r="H199" i="49"/>
  <c r="H199" i="19"/>
  <c r="I194" i="54"/>
  <c r="I194" i="53"/>
  <c r="I194" i="52"/>
  <c r="I194" i="51"/>
  <c r="I194" i="50"/>
  <c r="I194" i="49"/>
  <c r="I194" i="19"/>
  <c r="I183" i="54"/>
  <c r="I183" i="53"/>
  <c r="I183" i="52"/>
  <c r="I183" i="51"/>
  <c r="I183" i="50"/>
  <c r="I183" i="49"/>
  <c r="I183" i="19"/>
  <c r="H159" i="54"/>
  <c r="H159" i="53"/>
  <c r="H159" i="52"/>
  <c r="H159" i="51"/>
  <c r="H159" i="50"/>
  <c r="H159" i="49"/>
  <c r="H159" i="19"/>
  <c r="J233" i="54"/>
  <c r="J233" i="53"/>
  <c r="J233" i="52"/>
  <c r="J233" i="51"/>
  <c r="J233" i="50"/>
  <c r="J233" i="49"/>
  <c r="J233" i="19"/>
  <c r="H213" i="54"/>
  <c r="H213" i="53"/>
  <c r="H213" i="52"/>
  <c r="H213" i="51"/>
  <c r="H213" i="50"/>
  <c r="H213" i="49"/>
  <c r="H213" i="19"/>
  <c r="H181" i="54"/>
  <c r="H181" i="53"/>
  <c r="H181" i="52"/>
  <c r="H181" i="51"/>
  <c r="H181" i="50"/>
  <c r="H181" i="49"/>
  <c r="H181" i="19"/>
  <c r="I157" i="54"/>
  <c r="I157" i="53"/>
  <c r="I157" i="52"/>
  <c r="I157" i="51"/>
  <c r="I157" i="50"/>
  <c r="I157" i="49"/>
  <c r="I157" i="19"/>
  <c r="I149" i="54"/>
  <c r="I149" i="53"/>
  <c r="I149" i="52"/>
  <c r="I149" i="51"/>
  <c r="I149" i="50"/>
  <c r="I149" i="49"/>
  <c r="I149" i="19"/>
  <c r="I141" i="54"/>
  <c r="I141" i="53"/>
  <c r="I141" i="52"/>
  <c r="I141" i="51"/>
  <c r="I141" i="50"/>
  <c r="I141" i="49"/>
  <c r="I141" i="19"/>
  <c r="G271" i="54"/>
  <c r="J271" i="54"/>
  <c r="J271" i="53"/>
  <c r="G271" i="53"/>
  <c r="J271" i="52"/>
  <c r="G271" i="52"/>
  <c r="J271" i="51"/>
  <c r="G271" i="51"/>
  <c r="J271" i="50"/>
  <c r="G271" i="50"/>
  <c r="G271" i="49"/>
  <c r="J271" i="49"/>
  <c r="J271" i="19"/>
  <c r="G271" i="19"/>
  <c r="G271" i="47"/>
  <c r="J271" i="47"/>
  <c r="I208" i="54"/>
  <c r="I208" i="53"/>
  <c r="I208" i="52"/>
  <c r="I208" i="51"/>
  <c r="I208" i="50"/>
  <c r="I208" i="49"/>
  <c r="I208" i="19"/>
  <c r="I197" i="54"/>
  <c r="I197" i="53"/>
  <c r="I197" i="52"/>
  <c r="I197" i="51"/>
  <c r="I197" i="50"/>
  <c r="I197" i="49"/>
  <c r="I197" i="19"/>
  <c r="J250" i="54"/>
  <c r="J250" i="53"/>
  <c r="J250" i="52"/>
  <c r="J250" i="51"/>
  <c r="J250" i="50"/>
  <c r="J250" i="49"/>
  <c r="J250" i="19"/>
  <c r="J222" i="54"/>
  <c r="J222" i="53"/>
  <c r="J222" i="52"/>
  <c r="J222" i="51"/>
  <c r="J222" i="50"/>
  <c r="J222" i="49"/>
  <c r="J222" i="19"/>
  <c r="J148" i="54"/>
  <c r="J148" i="53"/>
  <c r="J148" i="52"/>
  <c r="J148" i="51"/>
  <c r="J148" i="50"/>
  <c r="J148" i="49"/>
  <c r="J148" i="19"/>
  <c r="H228" i="54"/>
  <c r="H228" i="53"/>
  <c r="H228" i="52"/>
  <c r="H228" i="51"/>
  <c r="H228" i="50"/>
  <c r="H228" i="49"/>
  <c r="H228" i="19"/>
  <c r="H234" i="54"/>
  <c r="H234" i="53"/>
  <c r="H234" i="52"/>
  <c r="H234" i="51"/>
  <c r="H234" i="50"/>
  <c r="H234" i="49"/>
  <c r="H234" i="19"/>
  <c r="H178" i="54"/>
  <c r="H178" i="53"/>
  <c r="H178" i="52"/>
  <c r="H178" i="50"/>
  <c r="H178" i="51"/>
  <c r="H178" i="49"/>
  <c r="H178" i="19"/>
  <c r="H154" i="54"/>
  <c r="H154" i="53"/>
  <c r="H154" i="52"/>
  <c r="H154" i="50"/>
  <c r="H154" i="51"/>
  <c r="H154" i="49"/>
  <c r="H154" i="19"/>
  <c r="H269" i="54"/>
  <c r="H269" i="52"/>
  <c r="H269" i="53"/>
  <c r="H269" i="51"/>
  <c r="H269" i="50"/>
  <c r="H269" i="19"/>
  <c r="H269" i="49"/>
  <c r="J177" i="54"/>
  <c r="J177" i="53"/>
  <c r="J177" i="52"/>
  <c r="J177" i="51"/>
  <c r="J177" i="50"/>
  <c r="J177" i="49"/>
  <c r="J177" i="19"/>
  <c r="J166" i="53"/>
  <c r="J166" i="54"/>
  <c r="J166" i="52"/>
  <c r="J166" i="51"/>
  <c r="J166" i="50"/>
  <c r="J166" i="49"/>
  <c r="J166" i="19"/>
  <c r="I256" i="54"/>
  <c r="I256" i="53"/>
  <c r="I256" i="52"/>
  <c r="I256" i="51"/>
  <c r="I256" i="50"/>
  <c r="I256" i="49"/>
  <c r="I256" i="19"/>
  <c r="H198" i="54"/>
  <c r="H198" i="53"/>
  <c r="H198" i="52"/>
  <c r="H198" i="50"/>
  <c r="H198" i="51"/>
  <c r="H198" i="49"/>
  <c r="H198" i="19"/>
  <c r="H174" i="54"/>
  <c r="H174" i="53"/>
  <c r="H174" i="52"/>
  <c r="H174" i="50"/>
  <c r="H174" i="51"/>
  <c r="H174" i="49"/>
  <c r="H174" i="19"/>
  <c r="H137" i="54"/>
  <c r="H137" i="53"/>
  <c r="H137" i="52"/>
  <c r="H137" i="51"/>
  <c r="H137" i="50"/>
  <c r="H137" i="49"/>
  <c r="H137" i="19"/>
  <c r="J220" i="54"/>
  <c r="J220" i="52"/>
  <c r="J220" i="53"/>
  <c r="J220" i="51"/>
  <c r="J220" i="50"/>
  <c r="J220" i="49"/>
  <c r="J220" i="19"/>
  <c r="J172" i="54"/>
  <c r="J172" i="53"/>
  <c r="J172" i="52"/>
  <c r="J172" i="51"/>
  <c r="J172" i="50"/>
  <c r="J172" i="49"/>
  <c r="J172" i="19"/>
  <c r="J238" i="54"/>
  <c r="J238" i="53"/>
  <c r="J238" i="52"/>
  <c r="J238" i="51"/>
  <c r="J238" i="50"/>
  <c r="J238" i="19"/>
  <c r="J238" i="49"/>
  <c r="J145" i="54"/>
  <c r="J145" i="53"/>
  <c r="J145" i="52"/>
  <c r="J145" i="51"/>
  <c r="J145" i="50"/>
  <c r="J145" i="49"/>
  <c r="J145" i="19"/>
  <c r="J155" i="54"/>
  <c r="J155" i="53"/>
  <c r="J155" i="52"/>
  <c r="J155" i="50"/>
  <c r="J155" i="51"/>
  <c r="J155" i="49"/>
  <c r="J155" i="19"/>
  <c r="I267" i="54"/>
  <c r="I267" i="53"/>
  <c r="I267" i="52"/>
  <c r="I267" i="51"/>
  <c r="I267" i="50"/>
  <c r="I267" i="49"/>
  <c r="I267" i="19"/>
  <c r="H264" i="54"/>
  <c r="H264" i="53"/>
  <c r="H264" i="52"/>
  <c r="H264" i="51"/>
  <c r="H264" i="50"/>
  <c r="H264" i="49"/>
  <c r="H264" i="19"/>
  <c r="H232" i="54"/>
  <c r="H232" i="53"/>
  <c r="H232" i="52"/>
  <c r="H232" i="51"/>
  <c r="H232" i="50"/>
  <c r="H232" i="49"/>
  <c r="H232" i="19"/>
  <c r="I168" i="54"/>
  <c r="I168" i="53"/>
  <c r="I168" i="52"/>
  <c r="I168" i="51"/>
  <c r="I168" i="50"/>
  <c r="I168" i="49"/>
  <c r="I168" i="19"/>
  <c r="I262" i="54"/>
  <c r="I262" i="53"/>
  <c r="I262" i="52"/>
  <c r="I262" i="51"/>
  <c r="I262" i="50"/>
  <c r="I262" i="49"/>
  <c r="I262" i="19"/>
  <c r="H251" i="54"/>
  <c r="H251" i="53"/>
  <c r="H251" i="52"/>
  <c r="H251" i="51"/>
  <c r="H251" i="50"/>
  <c r="H251" i="49"/>
  <c r="H251" i="19"/>
  <c r="J247" i="54"/>
  <c r="J247" i="53"/>
  <c r="J247" i="52"/>
  <c r="J247" i="51"/>
  <c r="J247" i="50"/>
  <c r="J247" i="49"/>
  <c r="J247" i="19"/>
  <c r="I246" i="54"/>
  <c r="I246" i="53"/>
  <c r="I246" i="52"/>
  <c r="I246" i="51"/>
  <c r="I246" i="50"/>
  <c r="I246" i="49"/>
  <c r="I246" i="19"/>
  <c r="H235" i="54"/>
  <c r="H235" i="53"/>
  <c r="H235" i="52"/>
  <c r="H235" i="51"/>
  <c r="H235" i="50"/>
  <c r="H235" i="49"/>
  <c r="H235" i="19"/>
  <c r="J231" i="54"/>
  <c r="J231" i="53"/>
  <c r="J231" i="52"/>
  <c r="J231" i="51"/>
  <c r="J231" i="50"/>
  <c r="J231" i="49"/>
  <c r="J231" i="19"/>
  <c r="H230" i="54"/>
  <c r="H230" i="53"/>
  <c r="H230" i="52"/>
  <c r="H230" i="51"/>
  <c r="H230" i="50"/>
  <c r="H230" i="49"/>
  <c r="H230" i="19"/>
  <c r="I219" i="54"/>
  <c r="I219" i="53"/>
  <c r="I219" i="52"/>
  <c r="I219" i="51"/>
  <c r="I219" i="50"/>
  <c r="I219" i="49"/>
  <c r="I219" i="19"/>
  <c r="I214" i="54"/>
  <c r="I214" i="53"/>
  <c r="I214" i="52"/>
  <c r="I214" i="51"/>
  <c r="I214" i="50"/>
  <c r="I214" i="49"/>
  <c r="I214" i="19"/>
  <c r="I206" i="54"/>
  <c r="I206" i="53"/>
  <c r="I206" i="52"/>
  <c r="I206" i="51"/>
  <c r="I206" i="50"/>
  <c r="I206" i="49"/>
  <c r="I206" i="19"/>
  <c r="I198" i="54"/>
  <c r="I198" i="53"/>
  <c r="I198" i="52"/>
  <c r="I198" i="51"/>
  <c r="I198" i="50"/>
  <c r="I198" i="49"/>
  <c r="I198" i="19"/>
  <c r="H195" i="54"/>
  <c r="H195" i="53"/>
  <c r="H195" i="52"/>
  <c r="H195" i="51"/>
  <c r="H195" i="50"/>
  <c r="H195" i="49"/>
  <c r="H195" i="19"/>
  <c r="I190" i="54"/>
  <c r="I190" i="53"/>
  <c r="I190" i="52"/>
  <c r="I190" i="51"/>
  <c r="I190" i="50"/>
  <c r="I190" i="49"/>
  <c r="I190" i="19"/>
  <c r="I187" i="54"/>
  <c r="I187" i="53"/>
  <c r="I187" i="52"/>
  <c r="I187" i="51"/>
  <c r="I187" i="50"/>
  <c r="I187" i="49"/>
  <c r="I187" i="19"/>
  <c r="I182" i="54"/>
  <c r="I182" i="53"/>
  <c r="I182" i="52"/>
  <c r="I182" i="51"/>
  <c r="I182" i="50"/>
  <c r="I182" i="49"/>
  <c r="I182" i="19"/>
  <c r="I179" i="54"/>
  <c r="I179" i="53"/>
  <c r="I179" i="52"/>
  <c r="I179" i="51"/>
  <c r="I179" i="50"/>
  <c r="I179" i="49"/>
  <c r="I179" i="19"/>
  <c r="I174" i="54"/>
  <c r="I174" i="53"/>
  <c r="I174" i="52"/>
  <c r="I174" i="51"/>
  <c r="I174" i="50"/>
  <c r="I174" i="49"/>
  <c r="I174" i="19"/>
  <c r="I171" i="54"/>
  <c r="I171" i="53"/>
  <c r="I171" i="52"/>
  <c r="I171" i="51"/>
  <c r="I171" i="50"/>
  <c r="I171" i="49"/>
  <c r="I171" i="19"/>
  <c r="H169" i="54"/>
  <c r="H169" i="53"/>
  <c r="H169" i="52"/>
  <c r="H169" i="51"/>
  <c r="H169" i="50"/>
  <c r="H169" i="49"/>
  <c r="H169" i="19"/>
  <c r="J146" i="54"/>
  <c r="J146" i="53"/>
  <c r="J146" i="52"/>
  <c r="J146" i="51"/>
  <c r="J146" i="50"/>
  <c r="J146" i="49"/>
  <c r="J146" i="19"/>
  <c r="I177" i="54"/>
  <c r="I177" i="53"/>
  <c r="I177" i="52"/>
  <c r="I177" i="51"/>
  <c r="I177" i="50"/>
  <c r="I177" i="49"/>
  <c r="I177" i="19"/>
  <c r="J154" i="54"/>
  <c r="J154" i="53"/>
  <c r="J154" i="52"/>
  <c r="J154" i="51"/>
  <c r="J154" i="50"/>
  <c r="J154" i="49"/>
  <c r="J154" i="19"/>
  <c r="H153" i="53"/>
  <c r="H153" i="52"/>
  <c r="H153" i="54"/>
  <c r="H153" i="51"/>
  <c r="H153" i="50"/>
  <c r="H153" i="49"/>
  <c r="H153" i="19"/>
  <c r="J192" i="54"/>
  <c r="J192" i="53"/>
  <c r="J192" i="52"/>
  <c r="J192" i="51"/>
  <c r="J192" i="50"/>
  <c r="J192" i="49"/>
  <c r="J192" i="19"/>
  <c r="J152" i="54"/>
  <c r="J152" i="53"/>
  <c r="J152" i="52"/>
  <c r="J152" i="51"/>
  <c r="J152" i="50"/>
  <c r="J152" i="49"/>
  <c r="J152" i="19"/>
  <c r="J144" i="54"/>
  <c r="J144" i="53"/>
  <c r="J144" i="52"/>
  <c r="J144" i="51"/>
  <c r="J144" i="50"/>
  <c r="J144" i="49"/>
  <c r="J144" i="19"/>
  <c r="J217" i="54"/>
  <c r="J217" i="52"/>
  <c r="J217" i="53"/>
  <c r="J217" i="51"/>
  <c r="J217" i="50"/>
  <c r="J217" i="49"/>
  <c r="J217" i="19"/>
  <c r="J169" i="54"/>
  <c r="J169" i="53"/>
  <c r="J169" i="52"/>
  <c r="J169" i="51"/>
  <c r="J169" i="50"/>
  <c r="J169" i="49"/>
  <c r="J169" i="19"/>
  <c r="J267" i="54"/>
  <c r="J267" i="53"/>
  <c r="J267" i="52"/>
  <c r="J267" i="51"/>
  <c r="J267" i="50"/>
  <c r="J267" i="49"/>
  <c r="J267" i="19"/>
  <c r="I180" i="54"/>
  <c r="I180" i="53"/>
  <c r="I180" i="52"/>
  <c r="I180" i="51"/>
  <c r="I180" i="50"/>
  <c r="I180" i="49"/>
  <c r="I180" i="19"/>
  <c r="I229" i="54"/>
  <c r="I229" i="53"/>
  <c r="I229" i="52"/>
  <c r="I229" i="51"/>
  <c r="I229" i="50"/>
  <c r="I229" i="49"/>
  <c r="I229" i="19"/>
  <c r="H173" i="54"/>
  <c r="H173" i="53"/>
  <c r="H173" i="52"/>
  <c r="H173" i="51"/>
  <c r="H173" i="50"/>
  <c r="H173" i="49"/>
  <c r="H173" i="19"/>
  <c r="I263" i="54"/>
  <c r="I263" i="53"/>
  <c r="I263" i="52"/>
  <c r="I263" i="51"/>
  <c r="I263" i="50"/>
  <c r="I263" i="49"/>
  <c r="I263" i="19"/>
  <c r="J227" i="54"/>
  <c r="J227" i="53"/>
  <c r="J227" i="52"/>
  <c r="J227" i="51"/>
  <c r="J227" i="50"/>
  <c r="J227" i="49"/>
  <c r="J227" i="19"/>
  <c r="H218" i="54"/>
  <c r="H218" i="53"/>
  <c r="H218" i="52"/>
  <c r="H218" i="51"/>
  <c r="H218" i="50"/>
  <c r="H218" i="49"/>
  <c r="H218" i="19"/>
  <c r="H210" i="54"/>
  <c r="H210" i="53"/>
  <c r="H210" i="52"/>
  <c r="H210" i="51"/>
  <c r="H210" i="50"/>
  <c r="H210" i="49"/>
  <c r="H210" i="19"/>
  <c r="I199" i="54"/>
  <c r="I199" i="53"/>
  <c r="I199" i="52"/>
  <c r="I199" i="51"/>
  <c r="I199" i="50"/>
  <c r="I199" i="49"/>
  <c r="I199" i="19"/>
  <c r="I191" i="54"/>
  <c r="I191" i="53"/>
  <c r="I191" i="52"/>
  <c r="I191" i="51"/>
  <c r="I191" i="50"/>
  <c r="I191" i="49"/>
  <c r="I191" i="19"/>
  <c r="I162" i="54"/>
  <c r="I162" i="53"/>
  <c r="I162" i="52"/>
  <c r="I162" i="51"/>
  <c r="I162" i="50"/>
  <c r="I162" i="49"/>
  <c r="I162" i="19"/>
  <c r="H135" i="54"/>
  <c r="H135" i="52"/>
  <c r="H135" i="53"/>
  <c r="H135" i="51"/>
  <c r="H135" i="50"/>
  <c r="H135" i="49"/>
  <c r="H135" i="19"/>
  <c r="J156" i="54"/>
  <c r="J156" i="53"/>
  <c r="J156" i="52"/>
  <c r="J156" i="51"/>
  <c r="J156" i="50"/>
  <c r="J156" i="49"/>
  <c r="J156" i="19"/>
  <c r="I152" i="54"/>
  <c r="I152" i="53"/>
  <c r="I152" i="52"/>
  <c r="I152" i="51"/>
  <c r="I152" i="50"/>
  <c r="I152" i="49"/>
  <c r="I152" i="19"/>
  <c r="H150" i="54"/>
  <c r="H150" i="53"/>
  <c r="H150" i="52"/>
  <c r="H150" i="50"/>
  <c r="H150" i="51"/>
  <c r="H150" i="49"/>
  <c r="H150" i="19"/>
  <c r="I205" i="54"/>
  <c r="I205" i="53"/>
  <c r="I205" i="52"/>
  <c r="I205" i="51"/>
  <c r="I205" i="50"/>
  <c r="I205" i="49"/>
  <c r="I205" i="19"/>
  <c r="I147" i="54"/>
  <c r="I147" i="53"/>
  <c r="I147" i="52"/>
  <c r="I147" i="51"/>
  <c r="I147" i="50"/>
  <c r="I147" i="49"/>
  <c r="I147" i="19"/>
  <c r="J176" i="54"/>
  <c r="J176" i="53"/>
  <c r="J176" i="52"/>
  <c r="J176" i="51"/>
  <c r="J176" i="50"/>
  <c r="J176" i="49"/>
  <c r="J176" i="19"/>
  <c r="H151" i="54"/>
  <c r="H151" i="53"/>
  <c r="H151" i="52"/>
  <c r="H151" i="51"/>
  <c r="H151" i="50"/>
  <c r="H151" i="49"/>
  <c r="H151" i="19"/>
  <c r="J244" i="54"/>
  <c r="J244" i="53"/>
  <c r="J244" i="52"/>
  <c r="J244" i="51"/>
  <c r="J244" i="50"/>
  <c r="J244" i="49"/>
  <c r="J244" i="19"/>
  <c r="J236" i="54"/>
  <c r="J236" i="53"/>
  <c r="J236" i="52"/>
  <c r="J236" i="51"/>
  <c r="J236" i="50"/>
  <c r="J236" i="49"/>
  <c r="J236" i="19"/>
  <c r="I264" i="54"/>
  <c r="I264" i="53"/>
  <c r="I264" i="52"/>
  <c r="I264" i="51"/>
  <c r="I264" i="50"/>
  <c r="I264" i="49"/>
  <c r="I264" i="19"/>
  <c r="H240" i="54"/>
  <c r="H240" i="53"/>
  <c r="H240" i="52"/>
  <c r="H240" i="51"/>
  <c r="H240" i="50"/>
  <c r="H240" i="49"/>
  <c r="H240" i="19"/>
  <c r="I232" i="54"/>
  <c r="I232" i="53"/>
  <c r="I232" i="52"/>
  <c r="I232" i="51"/>
  <c r="I232" i="50"/>
  <c r="I232" i="49"/>
  <c r="I232" i="19"/>
  <c r="I200" i="54"/>
  <c r="I200" i="53"/>
  <c r="I200" i="52"/>
  <c r="I200" i="51"/>
  <c r="I200" i="50"/>
  <c r="I200" i="49"/>
  <c r="I200" i="19"/>
  <c r="H176" i="54"/>
  <c r="H176" i="53"/>
  <c r="H176" i="52"/>
  <c r="H176" i="51"/>
  <c r="H176" i="50"/>
  <c r="H176" i="49"/>
  <c r="H176" i="19"/>
  <c r="J174" i="54"/>
  <c r="J174" i="53"/>
  <c r="J174" i="52"/>
  <c r="J174" i="51"/>
  <c r="J174" i="50"/>
  <c r="J174" i="49"/>
  <c r="J174" i="19"/>
  <c r="J269" i="54"/>
  <c r="J269" i="53"/>
  <c r="J269" i="52"/>
  <c r="J269" i="51"/>
  <c r="J269" i="50"/>
  <c r="J269" i="49"/>
  <c r="J269" i="19"/>
  <c r="J266" i="54"/>
  <c r="J266" i="53"/>
  <c r="J266" i="52"/>
  <c r="J266" i="51"/>
  <c r="J266" i="50"/>
  <c r="J266" i="19"/>
  <c r="J266" i="49"/>
  <c r="I259" i="54"/>
  <c r="I259" i="53"/>
  <c r="I259" i="52"/>
  <c r="I259" i="51"/>
  <c r="I259" i="50"/>
  <c r="I259" i="49"/>
  <c r="I259" i="19"/>
  <c r="I243" i="54"/>
  <c r="I243" i="53"/>
  <c r="I243" i="52"/>
  <c r="I243" i="51"/>
  <c r="I243" i="50"/>
  <c r="I243" i="49"/>
  <c r="I243" i="19"/>
  <c r="I230" i="54"/>
  <c r="I230" i="53"/>
  <c r="I230" i="52"/>
  <c r="I230" i="51"/>
  <c r="I230" i="50"/>
  <c r="I230" i="49"/>
  <c r="I230" i="19"/>
  <c r="I227" i="54"/>
  <c r="I227" i="53"/>
  <c r="I227" i="52"/>
  <c r="I227" i="51"/>
  <c r="I227" i="50"/>
  <c r="I227" i="49"/>
  <c r="I227" i="19"/>
  <c r="I211" i="54"/>
  <c r="I211" i="53"/>
  <c r="I211" i="52"/>
  <c r="I211" i="51"/>
  <c r="I211" i="50"/>
  <c r="I211" i="49"/>
  <c r="I211" i="19"/>
  <c r="H203" i="54"/>
  <c r="H203" i="52"/>
  <c r="H203" i="53"/>
  <c r="H203" i="51"/>
  <c r="H203" i="50"/>
  <c r="H203" i="49"/>
  <c r="H203" i="19"/>
  <c r="J183" i="54"/>
  <c r="J183" i="53"/>
  <c r="J183" i="52"/>
  <c r="J183" i="50"/>
  <c r="J183" i="51"/>
  <c r="J183" i="49"/>
  <c r="J183" i="19"/>
  <c r="I169" i="54"/>
  <c r="I169" i="53"/>
  <c r="I169" i="52"/>
  <c r="I169" i="51"/>
  <c r="I169" i="50"/>
  <c r="I169" i="49"/>
  <c r="I169" i="19"/>
  <c r="I245" i="54"/>
  <c r="I245" i="53"/>
  <c r="I245" i="52"/>
  <c r="I245" i="51"/>
  <c r="I245" i="50"/>
  <c r="I245" i="49"/>
  <c r="I245" i="19"/>
  <c r="J198" i="54"/>
  <c r="J198" i="53"/>
  <c r="J198" i="52"/>
  <c r="J198" i="51"/>
  <c r="J198" i="50"/>
  <c r="J198" i="49"/>
  <c r="J198" i="19"/>
  <c r="J210" i="54"/>
  <c r="J210" i="53"/>
  <c r="J210" i="52"/>
  <c r="J210" i="51"/>
  <c r="J210" i="50"/>
  <c r="J210" i="49"/>
  <c r="J210" i="19"/>
  <c r="J205" i="54"/>
  <c r="J205" i="53"/>
  <c r="J205" i="52"/>
  <c r="J205" i="51"/>
  <c r="J205" i="50"/>
  <c r="J205" i="49"/>
  <c r="J205" i="19"/>
  <c r="J197" i="54"/>
  <c r="J197" i="53"/>
  <c r="J197" i="52"/>
  <c r="J197" i="51"/>
  <c r="J197" i="50"/>
  <c r="J197" i="49"/>
  <c r="J197" i="19"/>
  <c r="H177" i="54"/>
  <c r="H177" i="53"/>
  <c r="H177" i="52"/>
  <c r="H177" i="51"/>
  <c r="H177" i="50"/>
  <c r="H177" i="49"/>
  <c r="H177" i="19"/>
  <c r="H145" i="54"/>
  <c r="H145" i="53"/>
  <c r="H145" i="52"/>
  <c r="H145" i="51"/>
  <c r="H145" i="50"/>
  <c r="H145" i="49"/>
  <c r="H145" i="19"/>
  <c r="J232" i="54"/>
  <c r="J232" i="52"/>
  <c r="J232" i="53"/>
  <c r="J232" i="51"/>
  <c r="J232" i="50"/>
  <c r="J232" i="49"/>
  <c r="J232" i="19"/>
  <c r="J160" i="54"/>
  <c r="J160" i="52"/>
  <c r="J160" i="53"/>
  <c r="J160" i="51"/>
  <c r="J160" i="50"/>
  <c r="J160" i="49"/>
  <c r="J160" i="19"/>
  <c r="H156" i="54"/>
  <c r="H156" i="53"/>
  <c r="H156" i="52"/>
  <c r="H156" i="51"/>
  <c r="H156" i="50"/>
  <c r="H156" i="49"/>
  <c r="H156" i="19"/>
  <c r="H266" i="54"/>
  <c r="H266" i="53"/>
  <c r="H266" i="52"/>
  <c r="H266" i="51"/>
  <c r="H266" i="50"/>
  <c r="H266" i="49"/>
  <c r="H266" i="19"/>
  <c r="I252" i="54"/>
  <c r="I252" i="53"/>
  <c r="I252" i="52"/>
  <c r="I252" i="51"/>
  <c r="I252" i="50"/>
  <c r="I252" i="49"/>
  <c r="I252" i="19"/>
  <c r="H220" i="54"/>
  <c r="H220" i="53"/>
  <c r="H220" i="52"/>
  <c r="H220" i="51"/>
  <c r="H220" i="50"/>
  <c r="H220" i="49"/>
  <c r="H220" i="19"/>
  <c r="I212" i="54"/>
  <c r="I212" i="53"/>
  <c r="I212" i="52"/>
  <c r="I212" i="51"/>
  <c r="I212" i="50"/>
  <c r="I212" i="49"/>
  <c r="I212" i="19"/>
  <c r="H229" i="54"/>
  <c r="H229" i="53"/>
  <c r="H229" i="52"/>
  <c r="H229" i="51"/>
  <c r="H229" i="50"/>
  <c r="H229" i="49"/>
  <c r="H229" i="19"/>
  <c r="I173" i="54"/>
  <c r="I173" i="53"/>
  <c r="I173" i="52"/>
  <c r="I173" i="51"/>
  <c r="I173" i="50"/>
  <c r="I173" i="49"/>
  <c r="I173" i="19"/>
  <c r="J243" i="54"/>
  <c r="J243" i="53"/>
  <c r="J243" i="52"/>
  <c r="J243" i="51"/>
  <c r="J243" i="50"/>
  <c r="J243" i="49"/>
  <c r="J243" i="19"/>
  <c r="J235" i="54"/>
  <c r="J235" i="53"/>
  <c r="J235" i="52"/>
  <c r="J235" i="51"/>
  <c r="J235" i="50"/>
  <c r="J235" i="49"/>
  <c r="J235" i="19"/>
  <c r="H226" i="54"/>
  <c r="H226" i="53"/>
  <c r="H226" i="52"/>
  <c r="H226" i="51"/>
  <c r="H226" i="50"/>
  <c r="H226" i="49"/>
  <c r="H226" i="19"/>
  <c r="H223" i="54"/>
  <c r="H223" i="53"/>
  <c r="H223" i="52"/>
  <c r="H223" i="51"/>
  <c r="H223" i="50"/>
  <c r="H223" i="49"/>
  <c r="H223" i="19"/>
  <c r="I218" i="54"/>
  <c r="I218" i="53"/>
  <c r="I218" i="52"/>
  <c r="I218" i="51"/>
  <c r="I218" i="50"/>
  <c r="I218" i="49"/>
  <c r="I218" i="19"/>
  <c r="H215" i="54"/>
  <c r="H215" i="53"/>
  <c r="H215" i="52"/>
  <c r="H215" i="51"/>
  <c r="H215" i="50"/>
  <c r="H215" i="49"/>
  <c r="H215" i="19"/>
  <c r="I207" i="54"/>
  <c r="I207" i="53"/>
  <c r="I207" i="52"/>
  <c r="I207" i="51"/>
  <c r="I207" i="50"/>
  <c r="I207" i="49"/>
  <c r="I207" i="19"/>
  <c r="H162" i="54"/>
  <c r="H162" i="53"/>
  <c r="H162" i="52"/>
  <c r="H162" i="50"/>
  <c r="H162" i="51"/>
  <c r="H162" i="49"/>
  <c r="H162" i="19"/>
  <c r="I135" i="54"/>
  <c r="I135" i="52"/>
  <c r="I135" i="53"/>
  <c r="I135" i="51"/>
  <c r="I135" i="50"/>
  <c r="I135" i="49"/>
  <c r="I135" i="19"/>
  <c r="I145" i="54"/>
  <c r="I145" i="53"/>
  <c r="I145" i="52"/>
  <c r="I145" i="51"/>
  <c r="I145" i="50"/>
  <c r="I145" i="49"/>
  <c r="I145" i="19"/>
  <c r="J135" i="54"/>
  <c r="J135" i="53"/>
  <c r="J135" i="52"/>
  <c r="J135" i="51"/>
  <c r="J135" i="50"/>
  <c r="J135" i="49"/>
  <c r="J135" i="19"/>
  <c r="J268" i="54"/>
  <c r="J268" i="53"/>
  <c r="J268" i="52"/>
  <c r="J268" i="51"/>
  <c r="J268" i="50"/>
  <c r="J268" i="49"/>
  <c r="J268" i="19"/>
  <c r="I221" i="54"/>
  <c r="I221" i="53"/>
  <c r="I221" i="52"/>
  <c r="I221" i="51"/>
  <c r="I221" i="50"/>
  <c r="I221" i="49"/>
  <c r="I221" i="19"/>
  <c r="J257" i="54"/>
  <c r="J257" i="53"/>
  <c r="J257" i="52"/>
  <c r="J257" i="51"/>
  <c r="J257" i="50"/>
  <c r="J257" i="49"/>
  <c r="J257" i="19"/>
  <c r="I237" i="54"/>
  <c r="I237" i="53"/>
  <c r="I237" i="52"/>
  <c r="I237" i="51"/>
  <c r="I237" i="50"/>
  <c r="I237" i="49"/>
  <c r="I237" i="19"/>
  <c r="J218" i="54"/>
  <c r="J218" i="53"/>
  <c r="J218" i="52"/>
  <c r="J218" i="51"/>
  <c r="J218" i="50"/>
  <c r="J218" i="49"/>
  <c r="J218" i="19"/>
  <c r="J186" i="54"/>
  <c r="J186" i="53"/>
  <c r="J186" i="52"/>
  <c r="J186" i="51"/>
  <c r="J186" i="50"/>
  <c r="J186" i="49"/>
  <c r="J186" i="19"/>
  <c r="J224" i="54"/>
  <c r="J224" i="53"/>
  <c r="J224" i="52"/>
  <c r="J224" i="51"/>
  <c r="J224" i="50"/>
  <c r="J224" i="49"/>
  <c r="J224" i="19"/>
  <c r="H188" i="54"/>
  <c r="H188" i="53"/>
  <c r="H188" i="52"/>
  <c r="H188" i="51"/>
  <c r="H188" i="50"/>
  <c r="H188" i="49"/>
  <c r="H188" i="19"/>
  <c r="H242" i="54"/>
  <c r="H242" i="53"/>
  <c r="H242" i="52"/>
  <c r="H242" i="51"/>
  <c r="H242" i="50"/>
  <c r="H242" i="49"/>
  <c r="H242" i="19"/>
  <c r="J171" i="54"/>
  <c r="J171" i="53"/>
  <c r="J171" i="52"/>
  <c r="J171" i="50"/>
  <c r="J171" i="51"/>
  <c r="J171" i="49"/>
  <c r="J171" i="19"/>
  <c r="J241" i="54"/>
  <c r="J241" i="53"/>
  <c r="J241" i="52"/>
  <c r="J241" i="51"/>
  <c r="J241" i="50"/>
  <c r="J241" i="49"/>
  <c r="J241" i="19"/>
  <c r="H254" i="54"/>
  <c r="H254" i="53"/>
  <c r="H254" i="52"/>
  <c r="H254" i="51"/>
  <c r="H254" i="50"/>
  <c r="H254" i="49"/>
  <c r="H254" i="19"/>
  <c r="H238" i="54"/>
  <c r="H238" i="53"/>
  <c r="H238" i="52"/>
  <c r="H238" i="51"/>
  <c r="H238" i="50"/>
  <c r="H238" i="49"/>
  <c r="H238" i="19"/>
  <c r="H222" i="54"/>
  <c r="H222" i="53"/>
  <c r="H222" i="52"/>
  <c r="H222" i="51"/>
  <c r="H222" i="50"/>
  <c r="H222" i="49"/>
  <c r="H222" i="19"/>
  <c r="H163" i="54"/>
  <c r="H163" i="53"/>
  <c r="H163" i="52"/>
  <c r="H163" i="51"/>
  <c r="H163" i="50"/>
  <c r="H163" i="49"/>
  <c r="H163" i="19"/>
  <c r="I270" i="54"/>
  <c r="I270" i="53"/>
  <c r="I270" i="52"/>
  <c r="I270" i="51"/>
  <c r="I270" i="50"/>
  <c r="I270" i="49"/>
  <c r="I270" i="19"/>
  <c r="I161" i="54"/>
  <c r="I161" i="53"/>
  <c r="I161" i="52"/>
  <c r="I161" i="51"/>
  <c r="I161" i="50"/>
  <c r="I161" i="49"/>
  <c r="I161" i="19"/>
  <c r="J164" i="54"/>
  <c r="J164" i="53"/>
  <c r="J164" i="52"/>
  <c r="J164" i="51"/>
  <c r="J164" i="50"/>
  <c r="J164" i="49"/>
  <c r="J164" i="19"/>
  <c r="I240" i="54"/>
  <c r="I240" i="53"/>
  <c r="I240" i="52"/>
  <c r="I240" i="51"/>
  <c r="I240" i="50"/>
  <c r="I240" i="49"/>
  <c r="I240" i="19"/>
  <c r="H208" i="54"/>
  <c r="H208" i="53"/>
  <c r="H208" i="52"/>
  <c r="H208" i="51"/>
  <c r="H208" i="50"/>
  <c r="H208" i="49"/>
  <c r="H208" i="19"/>
  <c r="I176" i="54"/>
  <c r="I176" i="53"/>
  <c r="I176" i="52"/>
  <c r="I176" i="51"/>
  <c r="I176" i="50"/>
  <c r="I176" i="49"/>
  <c r="I176" i="19"/>
  <c r="H152" i="54"/>
  <c r="H152" i="53"/>
  <c r="H152" i="52"/>
  <c r="H152" i="51"/>
  <c r="H152" i="50"/>
  <c r="H152" i="49"/>
  <c r="H152" i="19"/>
  <c r="H136" i="54"/>
  <c r="H136" i="53"/>
  <c r="H136" i="52"/>
  <c r="H136" i="51"/>
  <c r="H136" i="50"/>
  <c r="H136" i="49"/>
  <c r="H136" i="19"/>
  <c r="J150" i="54"/>
  <c r="J150" i="53"/>
  <c r="J150" i="52"/>
  <c r="J150" i="51"/>
  <c r="J150" i="50"/>
  <c r="J150" i="49"/>
  <c r="J150" i="19"/>
  <c r="J239" i="54"/>
  <c r="J239" i="53"/>
  <c r="J239" i="52"/>
  <c r="J239" i="51"/>
  <c r="J239" i="50"/>
  <c r="J239" i="49"/>
  <c r="J239" i="19"/>
  <c r="J215" i="54"/>
  <c r="J215" i="53"/>
  <c r="J215" i="52"/>
  <c r="J215" i="51"/>
  <c r="J215" i="50"/>
  <c r="J215" i="49"/>
  <c r="J215" i="19"/>
  <c r="J199" i="54"/>
  <c r="J199" i="53"/>
  <c r="J199" i="52"/>
  <c r="J199" i="50"/>
  <c r="J199" i="51"/>
  <c r="J199" i="49"/>
  <c r="J199" i="19"/>
  <c r="I195" i="54"/>
  <c r="I195" i="53"/>
  <c r="I195" i="52"/>
  <c r="I195" i="51"/>
  <c r="I195" i="50"/>
  <c r="I195" i="49"/>
  <c r="I195" i="19"/>
  <c r="I150" i="54"/>
  <c r="I150" i="53"/>
  <c r="I150" i="52"/>
  <c r="I150" i="51"/>
  <c r="I150" i="50"/>
  <c r="I150" i="49"/>
  <c r="I150" i="19"/>
  <c r="H147" i="54"/>
  <c r="H147" i="53"/>
  <c r="H147" i="52"/>
  <c r="H147" i="51"/>
  <c r="H147" i="50"/>
  <c r="H147" i="49"/>
  <c r="H147" i="19"/>
  <c r="H245" i="54"/>
  <c r="H245" i="53"/>
  <c r="H245" i="52"/>
  <c r="H245" i="51"/>
  <c r="H245" i="50"/>
  <c r="H245" i="19"/>
  <c r="H245" i="49"/>
  <c r="H237" i="54"/>
  <c r="H237" i="53"/>
  <c r="H237" i="52"/>
  <c r="H237" i="51"/>
  <c r="H237" i="50"/>
  <c r="H237" i="19"/>
  <c r="H237" i="49"/>
  <c r="J258" i="54"/>
  <c r="J258" i="53"/>
  <c r="J258" i="52"/>
  <c r="J258" i="51"/>
  <c r="J258" i="50"/>
  <c r="J258" i="19"/>
  <c r="J258" i="49"/>
  <c r="J242" i="54"/>
  <c r="J242" i="53"/>
  <c r="J242" i="52"/>
  <c r="J242" i="51"/>
  <c r="J242" i="50"/>
  <c r="J242" i="19"/>
  <c r="J242" i="49"/>
  <c r="J234" i="54"/>
  <c r="J234" i="53"/>
  <c r="J234" i="52"/>
  <c r="J234" i="51"/>
  <c r="J234" i="50"/>
  <c r="J234" i="49"/>
  <c r="J234" i="19"/>
  <c r="J226" i="54"/>
  <c r="J226" i="53"/>
  <c r="J226" i="52"/>
  <c r="J226" i="51"/>
  <c r="J226" i="50"/>
  <c r="J226" i="49"/>
  <c r="J226" i="19"/>
  <c r="J216" i="54"/>
  <c r="J216" i="53"/>
  <c r="J216" i="52"/>
  <c r="J216" i="51"/>
  <c r="J216" i="50"/>
  <c r="J216" i="49"/>
  <c r="J216" i="19"/>
  <c r="J208" i="54"/>
  <c r="J208" i="53"/>
  <c r="J208" i="52"/>
  <c r="J208" i="51"/>
  <c r="J208" i="50"/>
  <c r="J208" i="49"/>
  <c r="J208" i="19"/>
  <c r="I156" i="54"/>
  <c r="I156" i="53"/>
  <c r="I156" i="52"/>
  <c r="I156" i="51"/>
  <c r="I156" i="50"/>
  <c r="I156" i="49"/>
  <c r="I156" i="19"/>
  <c r="J158" i="54"/>
  <c r="J158" i="53"/>
  <c r="J158" i="52"/>
  <c r="J158" i="51"/>
  <c r="J158" i="50"/>
  <c r="J158" i="49"/>
  <c r="J158" i="19"/>
  <c r="I151" i="54"/>
  <c r="I151" i="53"/>
  <c r="I151" i="52"/>
  <c r="I151" i="51"/>
  <c r="I151" i="50"/>
  <c r="I151" i="49"/>
  <c r="I151" i="19"/>
  <c r="I266" i="54"/>
  <c r="I266" i="53"/>
  <c r="I266" i="52"/>
  <c r="I266" i="51"/>
  <c r="I266" i="50"/>
  <c r="I266" i="49"/>
  <c r="I266" i="19"/>
  <c r="H252" i="54"/>
  <c r="H252" i="53"/>
  <c r="H252" i="52"/>
  <c r="H252" i="51"/>
  <c r="H252" i="50"/>
  <c r="H252" i="49"/>
  <c r="H252" i="19"/>
  <c r="I244" i="54"/>
  <c r="I244" i="53"/>
  <c r="I244" i="52"/>
  <c r="I244" i="51"/>
  <c r="I244" i="50"/>
  <c r="I244" i="49"/>
  <c r="I244" i="19"/>
  <c r="I220" i="54"/>
  <c r="I220" i="53"/>
  <c r="I220" i="52"/>
  <c r="I220" i="51"/>
  <c r="I220" i="50"/>
  <c r="I220" i="49"/>
  <c r="I220" i="19"/>
  <c r="J251" i="54"/>
  <c r="J251" i="53"/>
  <c r="J251" i="52"/>
  <c r="J251" i="51"/>
  <c r="J251" i="50"/>
  <c r="J251" i="49"/>
  <c r="J251" i="19"/>
  <c r="I234" i="54"/>
  <c r="I234" i="53"/>
  <c r="I234" i="52"/>
  <c r="I234" i="51"/>
  <c r="I234" i="50"/>
  <c r="I234" i="49"/>
  <c r="I234" i="19"/>
  <c r="I223" i="54"/>
  <c r="I223" i="53"/>
  <c r="I223" i="52"/>
  <c r="I223" i="51"/>
  <c r="I223" i="50"/>
  <c r="I223" i="49"/>
  <c r="I223" i="19"/>
  <c r="I210" i="54"/>
  <c r="I210" i="53"/>
  <c r="I210" i="52"/>
  <c r="I210" i="51"/>
  <c r="I210" i="50"/>
  <c r="I210" i="49"/>
  <c r="I210" i="19"/>
  <c r="J179" i="54"/>
  <c r="J179" i="53"/>
  <c r="J179" i="52"/>
  <c r="J179" i="51"/>
  <c r="J179" i="50"/>
  <c r="J179" i="49"/>
  <c r="J179" i="19"/>
  <c r="H170" i="54"/>
  <c r="H170" i="53"/>
  <c r="H170" i="52"/>
  <c r="H170" i="51"/>
  <c r="H170" i="50"/>
  <c r="H170" i="49"/>
  <c r="H170" i="19"/>
  <c r="H167" i="54"/>
  <c r="H167" i="53"/>
  <c r="H167" i="52"/>
  <c r="H167" i="51"/>
  <c r="H167" i="50"/>
  <c r="H167" i="49"/>
  <c r="H167" i="19"/>
  <c r="I269" i="54"/>
  <c r="I269" i="53"/>
  <c r="I269" i="52"/>
  <c r="I269" i="51"/>
  <c r="I269" i="50"/>
  <c r="I269" i="49"/>
  <c r="I269" i="19"/>
  <c r="J167" i="54"/>
  <c r="J167" i="53"/>
  <c r="J167" i="52"/>
  <c r="J167" i="50"/>
  <c r="J167" i="51"/>
  <c r="J167" i="49"/>
  <c r="J167" i="19"/>
  <c r="J180" i="54"/>
  <c r="J180" i="53"/>
  <c r="J180" i="52"/>
  <c r="J180" i="51"/>
  <c r="J180" i="50"/>
  <c r="J180" i="49"/>
  <c r="J180" i="19"/>
  <c r="J223" i="54"/>
  <c r="J223" i="53"/>
  <c r="J223" i="52"/>
  <c r="J223" i="51"/>
  <c r="J223" i="50"/>
  <c r="J223" i="49"/>
  <c r="J223" i="19"/>
  <c r="H155" i="54"/>
  <c r="H155" i="53"/>
  <c r="H155" i="52"/>
  <c r="H155" i="51"/>
  <c r="H155" i="50"/>
  <c r="H155" i="49"/>
  <c r="H155" i="19"/>
  <c r="J137" i="54"/>
  <c r="J137" i="53"/>
  <c r="J137" i="52"/>
  <c r="J137" i="51"/>
  <c r="J137" i="50"/>
  <c r="J137" i="49"/>
  <c r="J137" i="19"/>
  <c r="J248" i="54"/>
  <c r="J248" i="53"/>
  <c r="J248" i="52"/>
  <c r="J248" i="51"/>
  <c r="J248" i="50"/>
  <c r="J248" i="49"/>
  <c r="J248" i="19"/>
  <c r="J206" i="54"/>
  <c r="J206" i="53"/>
  <c r="J206" i="52"/>
  <c r="J206" i="51"/>
  <c r="J206" i="50"/>
  <c r="J206" i="49"/>
  <c r="J206" i="19"/>
  <c r="I226" i="54"/>
  <c r="I226" i="53"/>
  <c r="I226" i="52"/>
  <c r="I226" i="51"/>
  <c r="I226" i="50"/>
  <c r="I226" i="49"/>
  <c r="I226" i="19"/>
  <c r="J187" i="54"/>
  <c r="J187" i="53"/>
  <c r="J187" i="52"/>
  <c r="J187" i="50"/>
  <c r="J187" i="51"/>
  <c r="J187" i="49"/>
  <c r="J187" i="19"/>
  <c r="J252" i="54"/>
  <c r="J252" i="53"/>
  <c r="J252" i="52"/>
  <c r="J252" i="51"/>
  <c r="J252" i="50"/>
  <c r="J252" i="49"/>
  <c r="J252" i="19"/>
  <c r="J188" i="54"/>
  <c r="J188" i="52"/>
  <c r="J188" i="53"/>
  <c r="J188" i="51"/>
  <c r="J188" i="50"/>
  <c r="J188" i="49"/>
  <c r="J188" i="19"/>
  <c r="J140" i="54"/>
  <c r="J140" i="53"/>
  <c r="J140" i="52"/>
  <c r="J140" i="51"/>
  <c r="J140" i="50"/>
  <c r="J140" i="49"/>
  <c r="J140" i="19"/>
  <c r="H144" i="54"/>
  <c r="H144" i="53"/>
  <c r="H144" i="52"/>
  <c r="H144" i="51"/>
  <c r="H144" i="50"/>
  <c r="H144" i="49"/>
  <c r="H144" i="19"/>
  <c r="H248" i="54"/>
  <c r="H248" i="53"/>
  <c r="H248" i="52"/>
  <c r="H248" i="51"/>
  <c r="H248" i="50"/>
  <c r="H248" i="49"/>
  <c r="H248" i="19"/>
  <c r="H216" i="54"/>
  <c r="H216" i="53"/>
  <c r="H216" i="52"/>
  <c r="H216" i="51"/>
  <c r="H216" i="50"/>
  <c r="H216" i="49"/>
  <c r="H216" i="19"/>
  <c r="J246" i="54"/>
  <c r="J246" i="53"/>
  <c r="J246" i="52"/>
  <c r="J246" i="51"/>
  <c r="J246" i="50"/>
  <c r="J246" i="19"/>
  <c r="J246" i="49"/>
  <c r="H197" i="54"/>
  <c r="H197" i="53"/>
  <c r="H197" i="52"/>
  <c r="H197" i="51"/>
  <c r="H197" i="50"/>
  <c r="H197" i="49"/>
  <c r="H197" i="19"/>
  <c r="J185" i="54"/>
  <c r="J185" i="53"/>
  <c r="J185" i="52"/>
  <c r="J185" i="51"/>
  <c r="J185" i="50"/>
  <c r="J185" i="49"/>
  <c r="J185" i="19"/>
  <c r="J255" i="54"/>
  <c r="J255" i="53"/>
  <c r="J255" i="52"/>
  <c r="J255" i="51"/>
  <c r="J255" i="50"/>
  <c r="J255" i="49"/>
  <c r="J255" i="19"/>
  <c r="J207" i="54"/>
  <c r="J207" i="53"/>
  <c r="J207" i="52"/>
  <c r="J207" i="50"/>
  <c r="J207" i="51"/>
  <c r="J207" i="49"/>
  <c r="J207" i="19"/>
  <c r="H166" i="54"/>
  <c r="H166" i="53"/>
  <c r="H166" i="52"/>
  <c r="H166" i="50"/>
  <c r="H166" i="51"/>
  <c r="H166" i="49"/>
  <c r="H166" i="19"/>
  <c r="I155" i="54"/>
  <c r="I155" i="53"/>
  <c r="I155" i="52"/>
  <c r="I155" i="51"/>
  <c r="I155" i="50"/>
  <c r="I155" i="49"/>
  <c r="I155" i="19"/>
  <c r="J151" i="54"/>
  <c r="J151" i="53"/>
  <c r="J151" i="52"/>
  <c r="J151" i="50"/>
  <c r="J151" i="51"/>
  <c r="J151" i="49"/>
  <c r="J151" i="19"/>
  <c r="J214" i="54"/>
  <c r="J214" i="53"/>
  <c r="J214" i="52"/>
  <c r="J214" i="51"/>
  <c r="J214" i="50"/>
  <c r="J214" i="49"/>
  <c r="J214" i="19"/>
  <c r="J261" i="54"/>
  <c r="J261" i="53"/>
  <c r="J261" i="52"/>
  <c r="J261" i="51"/>
  <c r="J261" i="50"/>
  <c r="J261" i="49"/>
  <c r="J261" i="19"/>
  <c r="I257" i="54"/>
  <c r="I257" i="53"/>
  <c r="I257" i="52"/>
  <c r="I257" i="51"/>
  <c r="I257" i="50"/>
  <c r="I257" i="49"/>
  <c r="I257" i="19"/>
  <c r="H249" i="54"/>
  <c r="H249" i="53"/>
  <c r="H249" i="52"/>
  <c r="H249" i="51"/>
  <c r="H249" i="50"/>
  <c r="H249" i="19"/>
  <c r="H249" i="49"/>
  <c r="J245" i="54"/>
  <c r="J245" i="53"/>
  <c r="J245" i="52"/>
  <c r="J245" i="51"/>
  <c r="J245" i="50"/>
  <c r="J245" i="49"/>
  <c r="J245" i="19"/>
  <c r="I241" i="54"/>
  <c r="I241" i="53"/>
  <c r="I241" i="52"/>
  <c r="I241" i="51"/>
  <c r="I241" i="50"/>
  <c r="I241" i="49"/>
  <c r="I241" i="19"/>
  <c r="H233" i="54"/>
  <c r="H233" i="53"/>
  <c r="H233" i="52"/>
  <c r="H233" i="51"/>
  <c r="H233" i="50"/>
  <c r="H233" i="49"/>
  <c r="H233" i="19"/>
  <c r="J229" i="54"/>
  <c r="J229" i="53"/>
  <c r="J229" i="52"/>
  <c r="J229" i="51"/>
  <c r="J229" i="50"/>
  <c r="J229" i="49"/>
  <c r="J229" i="19"/>
  <c r="I225" i="54"/>
  <c r="I225" i="53"/>
  <c r="I225" i="52"/>
  <c r="I225" i="51"/>
  <c r="I225" i="50"/>
  <c r="I225" i="49"/>
  <c r="I225" i="19"/>
  <c r="H217" i="54"/>
  <c r="H217" i="53"/>
  <c r="H217" i="52"/>
  <c r="H217" i="51"/>
  <c r="H217" i="50"/>
  <c r="H217" i="49"/>
  <c r="H217" i="19"/>
  <c r="I209" i="54"/>
  <c r="I209" i="53"/>
  <c r="I209" i="52"/>
  <c r="I209" i="51"/>
  <c r="I209" i="50"/>
  <c r="I209" i="49"/>
  <c r="I209" i="19"/>
  <c r="H201" i="54"/>
  <c r="H201" i="53"/>
  <c r="H201" i="52"/>
  <c r="H201" i="51"/>
  <c r="H201" i="50"/>
  <c r="H201" i="49"/>
  <c r="H201" i="19"/>
  <c r="I193" i="54"/>
  <c r="I193" i="53"/>
  <c r="I193" i="52"/>
  <c r="I193" i="51"/>
  <c r="I193" i="50"/>
  <c r="I193" i="49"/>
  <c r="I193" i="19"/>
  <c r="H185" i="54"/>
  <c r="H185" i="53"/>
  <c r="H185" i="52"/>
  <c r="H185" i="51"/>
  <c r="H185" i="50"/>
  <c r="H185" i="49"/>
  <c r="H185" i="19"/>
  <c r="H161" i="54"/>
  <c r="H161" i="53"/>
  <c r="H161" i="52"/>
  <c r="H161" i="51"/>
  <c r="H161" i="50"/>
  <c r="H161" i="49"/>
  <c r="H161" i="19"/>
  <c r="J157" i="54"/>
  <c r="J157" i="53"/>
  <c r="J157" i="52"/>
  <c r="J157" i="51"/>
  <c r="J157" i="50"/>
  <c r="J157" i="49"/>
  <c r="J157" i="19"/>
  <c r="H138" i="54"/>
  <c r="H138" i="53"/>
  <c r="H138" i="52"/>
  <c r="H138" i="51"/>
  <c r="H138" i="50"/>
  <c r="H138" i="49"/>
  <c r="H138" i="19"/>
  <c r="I188" i="54"/>
  <c r="I188" i="53"/>
  <c r="I188" i="52"/>
  <c r="I188" i="51"/>
  <c r="I188" i="50"/>
  <c r="I188" i="49"/>
  <c r="I188" i="19"/>
  <c r="H164" i="54"/>
  <c r="H164" i="53"/>
  <c r="H164" i="52"/>
  <c r="H164" i="51"/>
  <c r="H164" i="50"/>
  <c r="H164" i="49"/>
  <c r="H164" i="19"/>
  <c r="H148" i="54"/>
  <c r="H148" i="53"/>
  <c r="H148" i="52"/>
  <c r="H148" i="51"/>
  <c r="H148" i="50"/>
  <c r="H148" i="49"/>
  <c r="H148" i="19"/>
  <c r="H140" i="54"/>
  <c r="H140" i="53"/>
  <c r="H140" i="52"/>
  <c r="H140" i="51"/>
  <c r="H140" i="50"/>
  <c r="H140" i="49"/>
  <c r="H140" i="19"/>
  <c r="I261" i="54"/>
  <c r="I261" i="53"/>
  <c r="I261" i="52"/>
  <c r="I261" i="51"/>
  <c r="I261" i="50"/>
  <c r="I261" i="49"/>
  <c r="I261" i="19"/>
  <c r="J182" i="54"/>
  <c r="J182" i="53"/>
  <c r="J182" i="52"/>
  <c r="J182" i="51"/>
  <c r="J182" i="50"/>
  <c r="J182" i="49"/>
  <c r="J182" i="19"/>
  <c r="I159" i="54"/>
  <c r="I159" i="53"/>
  <c r="I159" i="52"/>
  <c r="I159" i="51"/>
  <c r="I159" i="50"/>
  <c r="I159" i="49"/>
  <c r="I159" i="19"/>
  <c r="I250" i="54"/>
  <c r="I250" i="53"/>
  <c r="I250" i="52"/>
  <c r="I250" i="51"/>
  <c r="I250" i="50"/>
  <c r="I250" i="49"/>
  <c r="I250" i="19"/>
  <c r="H239" i="54"/>
  <c r="H239" i="53"/>
  <c r="H239" i="52"/>
  <c r="H239" i="51"/>
  <c r="H239" i="50"/>
  <c r="H239" i="49"/>
  <c r="H239" i="19"/>
  <c r="I231" i="54"/>
  <c r="I231" i="52"/>
  <c r="I231" i="53"/>
  <c r="I231" i="51"/>
  <c r="I231" i="50"/>
  <c r="I231" i="49"/>
  <c r="I231" i="19"/>
  <c r="J211" i="54"/>
  <c r="J211" i="53"/>
  <c r="J211" i="52"/>
  <c r="J211" i="51"/>
  <c r="J211" i="50"/>
  <c r="J211" i="49"/>
  <c r="J211" i="19"/>
  <c r="H186" i="54"/>
  <c r="H186" i="53"/>
  <c r="H186" i="52"/>
  <c r="H186" i="50"/>
  <c r="H186" i="51"/>
  <c r="H186" i="49"/>
  <c r="H186" i="19"/>
  <c r="H183" i="54"/>
  <c r="H183" i="53"/>
  <c r="H183" i="52"/>
  <c r="H183" i="51"/>
  <c r="H183" i="50"/>
  <c r="H183" i="49"/>
  <c r="H183" i="19"/>
  <c r="I178" i="54"/>
  <c r="I178" i="53"/>
  <c r="I178" i="52"/>
  <c r="I178" i="51"/>
  <c r="I178" i="50"/>
  <c r="I178" i="49"/>
  <c r="I178" i="19"/>
  <c r="H175" i="54"/>
  <c r="H175" i="53"/>
  <c r="H175" i="52"/>
  <c r="H175" i="51"/>
  <c r="H175" i="50"/>
  <c r="H175" i="49"/>
  <c r="H175" i="19"/>
  <c r="I170" i="54"/>
  <c r="I170" i="53"/>
  <c r="I170" i="52"/>
  <c r="I170" i="51"/>
  <c r="I170" i="50"/>
  <c r="I170" i="49"/>
  <c r="I170" i="19"/>
  <c r="J163" i="54"/>
  <c r="J163" i="53"/>
  <c r="J163" i="52"/>
  <c r="J163" i="51"/>
  <c r="J163" i="50"/>
  <c r="J163" i="49"/>
  <c r="J163" i="19"/>
  <c r="I154" i="54"/>
  <c r="I154" i="53"/>
  <c r="I154" i="52"/>
  <c r="I154" i="51"/>
  <c r="I154" i="50"/>
  <c r="I154" i="49"/>
  <c r="I154" i="19"/>
  <c r="H143" i="54"/>
  <c r="H143" i="53"/>
  <c r="H143" i="52"/>
  <c r="H143" i="51"/>
  <c r="H143" i="50"/>
  <c r="H143" i="49"/>
  <c r="H143" i="19"/>
  <c r="J139" i="54"/>
  <c r="J139" i="53"/>
  <c r="J139" i="52"/>
  <c r="J139" i="51"/>
  <c r="J139" i="50"/>
  <c r="J139" i="49"/>
  <c r="J139" i="19"/>
  <c r="I253" i="54"/>
  <c r="I253" i="53"/>
  <c r="I253" i="52"/>
  <c r="I253" i="51"/>
  <c r="I253" i="50"/>
  <c r="I253" i="49"/>
  <c r="I253" i="19"/>
  <c r="I139" i="54"/>
  <c r="I139" i="53"/>
  <c r="I139" i="52"/>
  <c r="I139" i="51"/>
  <c r="I139" i="50"/>
  <c r="I139" i="49"/>
  <c r="I139" i="19"/>
  <c r="I160" i="54"/>
  <c r="I160" i="53"/>
  <c r="I160" i="52"/>
  <c r="I160" i="51"/>
  <c r="I160" i="50"/>
  <c r="I160" i="49"/>
  <c r="I160" i="19"/>
  <c r="I271" i="54"/>
  <c r="F271" i="54"/>
  <c r="F271" i="53"/>
  <c r="I271" i="53"/>
  <c r="I271" i="52"/>
  <c r="F271" i="52"/>
  <c r="I271" i="51"/>
  <c r="F271" i="51"/>
  <c r="I271" i="50"/>
  <c r="F271" i="50"/>
  <c r="I271" i="49"/>
  <c r="F271" i="49"/>
  <c r="I271" i="19"/>
  <c r="F271" i="19"/>
  <c r="I271" i="47"/>
  <c r="F271" i="47"/>
  <c r="J191" i="54"/>
  <c r="J191" i="53"/>
  <c r="J191" i="52"/>
  <c r="J191" i="51"/>
  <c r="J191" i="50"/>
  <c r="J191" i="49"/>
  <c r="J191" i="19"/>
  <c r="J143" i="54"/>
  <c r="J143" i="53"/>
  <c r="J143" i="52"/>
  <c r="J143" i="50"/>
  <c r="J143" i="51"/>
  <c r="J143" i="49"/>
  <c r="J143" i="19"/>
  <c r="J193" i="54"/>
  <c r="J193" i="53"/>
  <c r="J193" i="52"/>
  <c r="J193" i="51"/>
  <c r="J193" i="50"/>
  <c r="J193" i="49"/>
  <c r="J193" i="19"/>
  <c r="J259" i="54"/>
  <c r="J259" i="53"/>
  <c r="J259" i="52"/>
  <c r="J259" i="51"/>
  <c r="J259" i="50"/>
  <c r="J259" i="49"/>
  <c r="J259" i="19"/>
  <c r="I215" i="54"/>
  <c r="I215" i="53"/>
  <c r="I215" i="52"/>
  <c r="I215" i="51"/>
  <c r="I215" i="50"/>
  <c r="I215" i="49"/>
  <c r="I215" i="19"/>
  <c r="I167" i="54"/>
  <c r="I167" i="53"/>
  <c r="I167" i="52"/>
  <c r="I167" i="51"/>
  <c r="I167" i="50"/>
  <c r="I167" i="49"/>
  <c r="I167" i="19"/>
  <c r="H253" i="54"/>
  <c r="H253" i="53"/>
  <c r="H253" i="52"/>
  <c r="H253" i="51"/>
  <c r="H253" i="50"/>
  <c r="H253" i="19"/>
  <c r="H253" i="49"/>
  <c r="J225" i="54"/>
  <c r="J225" i="53"/>
  <c r="J225" i="52"/>
  <c r="J225" i="51"/>
  <c r="J225" i="50"/>
  <c r="J225" i="49"/>
  <c r="J225" i="19"/>
  <c r="H270" i="54"/>
  <c r="H270" i="53"/>
  <c r="H270" i="52"/>
  <c r="H270" i="51"/>
  <c r="H270" i="50"/>
  <c r="H270" i="49"/>
  <c r="H270" i="19"/>
  <c r="I144" i="54"/>
  <c r="I144" i="53"/>
  <c r="I144" i="52"/>
  <c r="I144" i="51"/>
  <c r="I144" i="50"/>
  <c r="I144" i="49"/>
  <c r="I144" i="19"/>
  <c r="J212" i="54"/>
  <c r="J212" i="53"/>
  <c r="J212" i="52"/>
  <c r="J212" i="51"/>
  <c r="J212" i="50"/>
  <c r="J212" i="49"/>
  <c r="J212" i="19"/>
  <c r="J204" i="54"/>
  <c r="J204" i="53"/>
  <c r="J204" i="52"/>
  <c r="J204" i="51"/>
  <c r="J204" i="50"/>
  <c r="J204" i="49"/>
  <c r="J204" i="19"/>
  <c r="J196" i="54"/>
  <c r="J196" i="53"/>
  <c r="J196" i="52"/>
  <c r="J196" i="51"/>
  <c r="J196" i="50"/>
  <c r="J196" i="49"/>
  <c r="J196" i="19"/>
  <c r="H221" i="54"/>
  <c r="H221" i="53"/>
  <c r="H221" i="52"/>
  <c r="H221" i="51"/>
  <c r="H221" i="50"/>
  <c r="H221" i="49"/>
  <c r="H221" i="19"/>
  <c r="H189" i="54"/>
  <c r="H189" i="53"/>
  <c r="H189" i="52"/>
  <c r="H189" i="51"/>
  <c r="H189" i="50"/>
  <c r="H189" i="49"/>
  <c r="H189" i="19"/>
  <c r="J161" i="54"/>
  <c r="J161" i="53"/>
  <c r="J161" i="52"/>
  <c r="J161" i="51"/>
  <c r="J161" i="50"/>
  <c r="J161" i="49"/>
  <c r="J161" i="19"/>
  <c r="H256" i="54"/>
  <c r="H256" i="53"/>
  <c r="H256" i="52"/>
  <c r="H256" i="51"/>
  <c r="H256" i="50"/>
  <c r="H256" i="49"/>
  <c r="H256" i="19"/>
  <c r="I248" i="54"/>
  <c r="I248" i="53"/>
  <c r="I248" i="52"/>
  <c r="I248" i="51"/>
  <c r="I248" i="50"/>
  <c r="I248" i="49"/>
  <c r="I248" i="19"/>
  <c r="H224" i="54"/>
  <c r="H224" i="53"/>
  <c r="H224" i="52"/>
  <c r="H224" i="51"/>
  <c r="H224" i="50"/>
  <c r="H224" i="49"/>
  <c r="H224" i="19"/>
  <c r="I216" i="54"/>
  <c r="I216" i="53"/>
  <c r="I216" i="52"/>
  <c r="I216" i="51"/>
  <c r="I216" i="50"/>
  <c r="I216" i="49"/>
  <c r="I216" i="19"/>
  <c r="H192" i="54"/>
  <c r="H192" i="53"/>
  <c r="H192" i="52"/>
  <c r="H192" i="51"/>
  <c r="H192" i="50"/>
  <c r="H192" i="49"/>
  <c r="H192" i="19"/>
  <c r="I184" i="54"/>
  <c r="I184" i="53"/>
  <c r="I184" i="52"/>
  <c r="I184" i="51"/>
  <c r="I184" i="50"/>
  <c r="I184" i="49"/>
  <c r="I184" i="19"/>
  <c r="H160" i="54"/>
  <c r="H160" i="53"/>
  <c r="H160" i="52"/>
  <c r="H160" i="51"/>
  <c r="H160" i="50"/>
  <c r="H160" i="49"/>
  <c r="H160" i="19"/>
  <c r="H205" i="54"/>
  <c r="H205" i="53"/>
  <c r="H205" i="52"/>
  <c r="H205" i="51"/>
  <c r="H205" i="50"/>
  <c r="H205" i="49"/>
  <c r="H205" i="19"/>
  <c r="I166" i="54"/>
  <c r="I166" i="53"/>
  <c r="I166" i="52"/>
  <c r="I166" i="51"/>
  <c r="I166" i="50"/>
  <c r="I166" i="49"/>
  <c r="I166" i="19"/>
  <c r="I163" i="54"/>
  <c r="I163" i="52"/>
  <c r="I163" i="53"/>
  <c r="I163" i="51"/>
  <c r="I163" i="50"/>
  <c r="I163" i="49"/>
  <c r="I163" i="19"/>
  <c r="J159" i="54"/>
  <c r="J159" i="53"/>
  <c r="J159" i="52"/>
  <c r="J159" i="50"/>
  <c r="J159" i="51"/>
  <c r="J159" i="49"/>
  <c r="J159" i="19"/>
  <c r="H265" i="54"/>
  <c r="H265" i="53"/>
  <c r="H265" i="52"/>
  <c r="H265" i="51"/>
  <c r="H265" i="50"/>
  <c r="H265" i="19"/>
  <c r="H265" i="49"/>
  <c r="I249" i="54"/>
  <c r="I249" i="53"/>
  <c r="I249" i="52"/>
  <c r="I249" i="51"/>
  <c r="I249" i="50"/>
  <c r="I249" i="49"/>
  <c r="I249" i="19"/>
  <c r="I233" i="54"/>
  <c r="I233" i="53"/>
  <c r="I233" i="52"/>
  <c r="I233" i="51"/>
  <c r="I233" i="50"/>
  <c r="I233" i="49"/>
  <c r="I233" i="19"/>
  <c r="I201" i="54"/>
  <c r="I201" i="53"/>
  <c r="I201" i="52"/>
  <c r="I201" i="51"/>
  <c r="I201" i="50"/>
  <c r="I201" i="49"/>
  <c r="I201" i="19"/>
  <c r="J189" i="54"/>
  <c r="J189" i="53"/>
  <c r="J189" i="52"/>
  <c r="J189" i="51"/>
  <c r="J189" i="50"/>
  <c r="J189" i="49"/>
  <c r="J189" i="19"/>
  <c r="I185" i="54"/>
  <c r="I185" i="53"/>
  <c r="I185" i="52"/>
  <c r="I185" i="51"/>
  <c r="I185" i="50"/>
  <c r="I185" i="49"/>
  <c r="I185" i="19"/>
  <c r="J181" i="54"/>
  <c r="J181" i="53"/>
  <c r="J181" i="52"/>
  <c r="J181" i="51"/>
  <c r="J181" i="50"/>
  <c r="J181" i="49"/>
  <c r="J181" i="19"/>
  <c r="J138" i="54"/>
  <c r="J138" i="53"/>
  <c r="J138" i="52"/>
  <c r="J138" i="51"/>
  <c r="J138" i="50"/>
  <c r="J138" i="49"/>
  <c r="J138" i="19"/>
  <c r="H165" i="54"/>
  <c r="H165" i="53"/>
  <c r="H165" i="52"/>
  <c r="H165" i="51"/>
  <c r="H165" i="50"/>
  <c r="H165" i="49"/>
  <c r="H165" i="19"/>
  <c r="H268" i="54"/>
  <c r="H268" i="53"/>
  <c r="H268" i="52"/>
  <c r="H268" i="51"/>
  <c r="H268" i="50"/>
  <c r="H268" i="49"/>
  <c r="H268" i="19"/>
  <c r="J184" i="54"/>
  <c r="J184" i="53"/>
  <c r="J184" i="52"/>
  <c r="J184" i="51"/>
  <c r="J184" i="50"/>
  <c r="J184" i="49"/>
  <c r="J184" i="19"/>
  <c r="I236" i="54"/>
  <c r="I236" i="53"/>
  <c r="I236" i="52"/>
  <c r="I236" i="51"/>
  <c r="I236" i="50"/>
  <c r="I236" i="49"/>
  <c r="I236" i="19"/>
  <c r="I228" i="54"/>
  <c r="I228" i="53"/>
  <c r="I228" i="52"/>
  <c r="I228" i="51"/>
  <c r="I228" i="50"/>
  <c r="I228" i="49"/>
  <c r="I228" i="19"/>
  <c r="H204" i="54"/>
  <c r="H204" i="53"/>
  <c r="H204" i="52"/>
  <c r="H204" i="51"/>
  <c r="H204" i="50"/>
  <c r="H204" i="49"/>
  <c r="H204" i="19"/>
  <c r="I196" i="54"/>
  <c r="I196" i="53"/>
  <c r="I196" i="52"/>
  <c r="I196" i="51"/>
  <c r="I196" i="50"/>
  <c r="I196" i="49"/>
  <c r="I196" i="19"/>
  <c r="H172" i="54"/>
  <c r="H172" i="53"/>
  <c r="H172" i="52"/>
  <c r="H172" i="51"/>
  <c r="H172" i="50"/>
  <c r="H172" i="49"/>
  <c r="H172" i="19"/>
  <c r="I164" i="54"/>
  <c r="I164" i="53"/>
  <c r="I164" i="52"/>
  <c r="I164" i="51"/>
  <c r="I164" i="50"/>
  <c r="I164" i="49"/>
  <c r="I164" i="19"/>
  <c r="I148" i="54"/>
  <c r="I148" i="53"/>
  <c r="I148" i="52"/>
  <c r="I148" i="51"/>
  <c r="I148" i="50"/>
  <c r="I148" i="49"/>
  <c r="I148" i="19"/>
  <c r="I140" i="54"/>
  <c r="I140" i="53"/>
  <c r="I140" i="52"/>
  <c r="I140" i="51"/>
  <c r="I140" i="50"/>
  <c r="I140" i="49"/>
  <c r="I140" i="19"/>
  <c r="H261" i="54"/>
  <c r="H261" i="53"/>
  <c r="H261" i="52"/>
  <c r="H261" i="51"/>
  <c r="H261" i="50"/>
  <c r="H261" i="49"/>
  <c r="H261" i="19"/>
  <c r="J270" i="54"/>
  <c r="J270" i="53"/>
  <c r="J270" i="52"/>
  <c r="J270" i="51"/>
  <c r="J270" i="50"/>
  <c r="J270" i="19"/>
  <c r="J270" i="49"/>
  <c r="H258" i="54"/>
  <c r="H258" i="53"/>
  <c r="H258" i="52"/>
  <c r="H258" i="51"/>
  <c r="H258" i="50"/>
  <c r="H258" i="49"/>
  <c r="H258" i="19"/>
  <c r="H255" i="54"/>
  <c r="H255" i="53"/>
  <c r="H255" i="52"/>
  <c r="H255" i="51"/>
  <c r="H255" i="50"/>
  <c r="H255" i="49"/>
  <c r="H255" i="19"/>
  <c r="H250" i="54"/>
  <c r="H250" i="53"/>
  <c r="H250" i="52"/>
  <c r="H250" i="51"/>
  <c r="H250" i="50"/>
  <c r="H250" i="49"/>
  <c r="H250" i="19"/>
  <c r="H247" i="54"/>
  <c r="H247" i="53"/>
  <c r="H247" i="52"/>
  <c r="H247" i="51"/>
  <c r="H247" i="50"/>
  <c r="H247" i="49"/>
  <c r="H247" i="19"/>
  <c r="I242" i="54"/>
  <c r="I242" i="53"/>
  <c r="I242" i="52"/>
  <c r="I242" i="51"/>
  <c r="I242" i="50"/>
  <c r="I242" i="49"/>
  <c r="I242" i="19"/>
  <c r="I239" i="54"/>
  <c r="I239" i="53"/>
  <c r="I239" i="52"/>
  <c r="I239" i="51"/>
  <c r="I239" i="50"/>
  <c r="I239" i="49"/>
  <c r="I239" i="19"/>
  <c r="J203" i="54"/>
  <c r="J203" i="53"/>
  <c r="J203" i="52"/>
  <c r="J203" i="50"/>
  <c r="J203" i="51"/>
  <c r="J203" i="49"/>
  <c r="J203" i="19"/>
  <c r="H194" i="54"/>
  <c r="H194" i="53"/>
  <c r="H194" i="52"/>
  <c r="H194" i="50"/>
  <c r="H194" i="51"/>
  <c r="H194" i="49"/>
  <c r="H194" i="19"/>
  <c r="I186" i="54"/>
  <c r="I186" i="53"/>
  <c r="I186" i="52"/>
  <c r="I186" i="51"/>
  <c r="I186" i="50"/>
  <c r="I186" i="49"/>
  <c r="I186" i="19"/>
  <c r="H146" i="54"/>
  <c r="H146" i="53"/>
  <c r="H146" i="52"/>
  <c r="H146" i="50"/>
  <c r="H146" i="51"/>
  <c r="H146" i="49"/>
  <c r="H146" i="19"/>
  <c r="I143" i="54"/>
  <c r="I143" i="53"/>
  <c r="I143" i="52"/>
  <c r="I143" i="51"/>
  <c r="I143" i="50"/>
  <c r="I143" i="49"/>
  <c r="I143" i="19"/>
  <c r="J209" i="54"/>
  <c r="J209" i="53"/>
  <c r="J209" i="52"/>
  <c r="J209" i="51"/>
  <c r="J209" i="50"/>
  <c r="J209" i="49"/>
  <c r="J209" i="19"/>
  <c r="J201" i="54"/>
  <c r="J201" i="53"/>
  <c r="J201" i="52"/>
  <c r="J201" i="51"/>
  <c r="J201" i="50"/>
  <c r="J201" i="49"/>
  <c r="J201" i="19"/>
  <c r="H271" i="54"/>
  <c r="E271" i="54"/>
  <c r="H271" i="53"/>
  <c r="E271" i="53"/>
  <c r="H271" i="52"/>
  <c r="E271" i="52"/>
  <c r="H271" i="51"/>
  <c r="E271" i="51"/>
  <c r="H271" i="50"/>
  <c r="E271" i="50"/>
  <c r="H271" i="49"/>
  <c r="E271" i="49"/>
  <c r="H271" i="19"/>
  <c r="E271" i="19"/>
  <c r="E271" i="47"/>
  <c r="H271" i="47"/>
  <c r="S9" i="48"/>
  <c r="M9" i="48"/>
  <c r="L270" i="2"/>
  <c r="F270" i="53" s="1"/>
  <c r="K270" i="2"/>
  <c r="E270" i="54" s="1"/>
  <c r="M270" i="2"/>
  <c r="G270" i="52" s="1"/>
  <c r="K263" i="2"/>
  <c r="K215" i="2"/>
  <c r="E215" i="53" s="1"/>
  <c r="M199" i="2"/>
  <c r="M183" i="2"/>
  <c r="L167" i="2"/>
  <c r="F167" i="54" s="1"/>
  <c r="K253" i="2"/>
  <c r="E253" i="50" s="1"/>
  <c r="K173" i="2"/>
  <c r="L149" i="2"/>
  <c r="K152" i="2"/>
  <c r="E152" i="53" s="1"/>
  <c r="L260" i="2"/>
  <c r="K217" i="2"/>
  <c r="E217" i="50" s="1"/>
  <c r="M212" i="2"/>
  <c r="G212" i="52" s="1"/>
  <c r="M223" i="2"/>
  <c r="G223" i="54" s="1"/>
  <c r="L199" i="2"/>
  <c r="M167" i="2"/>
  <c r="G167" i="49" s="1"/>
  <c r="M196" i="2"/>
  <c r="G196" i="54" s="1"/>
  <c r="L221" i="2"/>
  <c r="K143" i="2"/>
  <c r="E143" i="53" s="1"/>
  <c r="L160" i="2"/>
  <c r="F160" i="51" s="1"/>
  <c r="M220" i="2"/>
  <c r="L143" i="2"/>
  <c r="F143" i="51" s="1"/>
  <c r="K220" i="2"/>
  <c r="E220" i="53" s="1"/>
  <c r="L188" i="2"/>
  <c r="F188" i="53" s="1"/>
  <c r="M266" i="2"/>
  <c r="M263" i="2"/>
  <c r="K255" i="2"/>
  <c r="E255" i="54" s="1"/>
  <c r="M247" i="2"/>
  <c r="K239" i="2"/>
  <c r="E239" i="50" s="1"/>
  <c r="M231" i="2"/>
  <c r="K223" i="2"/>
  <c r="E223" i="50" s="1"/>
  <c r="M215" i="2"/>
  <c r="M207" i="2"/>
  <c r="G207" i="54" s="1"/>
  <c r="K199" i="2"/>
  <c r="K191" i="2"/>
  <c r="K183" i="2"/>
  <c r="E183" i="53" s="1"/>
  <c r="K175" i="2"/>
  <c r="E175" i="50" s="1"/>
  <c r="K167" i="2"/>
  <c r="E167" i="53" s="1"/>
  <c r="K159" i="2"/>
  <c r="M151" i="2"/>
  <c r="G151" i="52" s="1"/>
  <c r="K204" i="2"/>
  <c r="E204" i="53" s="1"/>
  <c r="L196" i="2"/>
  <c r="F196" i="52" s="1"/>
  <c r="K258" i="2"/>
  <c r="E258" i="54" s="1"/>
  <c r="K242" i="2"/>
  <c r="E242" i="53" s="1"/>
  <c r="L229" i="2"/>
  <c r="K226" i="2"/>
  <c r="E226" i="49" s="1"/>
  <c r="K210" i="2"/>
  <c r="M194" i="2"/>
  <c r="K178" i="2"/>
  <c r="K154" i="2"/>
  <c r="L168" i="2"/>
  <c r="M136" i="2"/>
  <c r="G136" i="51" s="1"/>
  <c r="L236" i="2"/>
  <c r="F236" i="52" s="1"/>
  <c r="L248" i="2"/>
  <c r="F248" i="51" s="1"/>
  <c r="K224" i="2"/>
  <c r="E224" i="53" s="1"/>
  <c r="K192" i="2"/>
  <c r="E192" i="54" s="1"/>
  <c r="L184" i="2"/>
  <c r="F184" i="54" s="1"/>
  <c r="L152" i="2"/>
  <c r="L139" i="2"/>
  <c r="F139" i="53" s="1"/>
  <c r="K228" i="2"/>
  <c r="K246" i="2"/>
  <c r="K241" i="2"/>
  <c r="L225" i="2"/>
  <c r="F225" i="53" s="1"/>
  <c r="K222" i="2"/>
  <c r="E222" i="53" s="1"/>
  <c r="L206" i="2"/>
  <c r="L201" i="2"/>
  <c r="F201" i="50" s="1"/>
  <c r="M185" i="2"/>
  <c r="G185" i="51" s="1"/>
  <c r="M182" i="2"/>
  <c r="G182" i="54" s="1"/>
  <c r="K177" i="2"/>
  <c r="E177" i="50" s="1"/>
  <c r="K268" i="2"/>
  <c r="E268" i="51" s="1"/>
  <c r="K212" i="2"/>
  <c r="L140" i="2"/>
  <c r="F140" i="54" s="1"/>
  <c r="L240" i="2"/>
  <c r="F240" i="53" s="1"/>
  <c r="M140" i="2"/>
  <c r="G140" i="51" s="1"/>
  <c r="L269" i="2"/>
  <c r="F269" i="53" s="1"/>
  <c r="L207" i="2"/>
  <c r="F207" i="53" s="1"/>
  <c r="M175" i="2"/>
  <c r="L253" i="2"/>
  <c r="F253" i="54" s="1"/>
  <c r="L237" i="2"/>
  <c r="F237" i="53" s="1"/>
  <c r="L226" i="2"/>
  <c r="F226" i="53" s="1"/>
  <c r="L210" i="2"/>
  <c r="F210" i="50" s="1"/>
  <c r="M205" i="2"/>
  <c r="M189" i="2"/>
  <c r="G189" i="51" s="1"/>
  <c r="M178" i="2"/>
  <c r="M173" i="2"/>
  <c r="M154" i="2"/>
  <c r="M149" i="2"/>
  <c r="L141" i="2"/>
  <c r="M240" i="2"/>
  <c r="M216" i="2"/>
  <c r="M208" i="2"/>
  <c r="K164" i="2"/>
  <c r="E164" i="53" s="1"/>
  <c r="K155" i="2"/>
  <c r="E155" i="53" s="1"/>
  <c r="K259" i="2"/>
  <c r="L251" i="2"/>
  <c r="K243" i="2"/>
  <c r="L235" i="2"/>
  <c r="K227" i="2"/>
  <c r="K219" i="2"/>
  <c r="K211" i="2"/>
  <c r="K203" i="2"/>
  <c r="E203" i="53" s="1"/>
  <c r="K195" i="2"/>
  <c r="M187" i="2"/>
  <c r="G187" i="54" s="1"/>
  <c r="K179" i="2"/>
  <c r="K171" i="2"/>
  <c r="M163" i="2"/>
  <c r="G163" i="53" s="1"/>
  <c r="K260" i="2"/>
  <c r="L172" i="2"/>
  <c r="K262" i="2"/>
  <c r="K257" i="2"/>
  <c r="L241" i="2"/>
  <c r="F241" i="50" s="1"/>
  <c r="M222" i="2"/>
  <c r="L217" i="2"/>
  <c r="K198" i="2"/>
  <c r="K193" i="2"/>
  <c r="L182" i="2"/>
  <c r="M177" i="2"/>
  <c r="L174" i="2"/>
  <c r="K145" i="2"/>
  <c r="M268" i="2"/>
  <c r="K252" i="2"/>
  <c r="E252" i="50" s="1"/>
  <c r="K180" i="2"/>
  <c r="M145" i="2"/>
  <c r="M138" i="2"/>
  <c r="G138" i="53" s="1"/>
  <c r="L144" i="2"/>
  <c r="F144" i="54" s="1"/>
  <c r="K247" i="2"/>
  <c r="E247" i="54" s="1"/>
  <c r="M239" i="2"/>
  <c r="L183" i="2"/>
  <c r="L258" i="2"/>
  <c r="M143" i="2"/>
  <c r="G143" i="51" s="1"/>
  <c r="K135" i="2"/>
  <c r="M253" i="2"/>
  <c r="M237" i="2"/>
  <c r="M221" i="2"/>
  <c r="L205" i="2"/>
  <c r="L194" i="2"/>
  <c r="L189" i="2"/>
  <c r="L173" i="2"/>
  <c r="K165" i="2"/>
  <c r="E165" i="51" s="1"/>
  <c r="K146" i="2"/>
  <c r="E146" i="53" s="1"/>
  <c r="M141" i="2"/>
  <c r="G141" i="52" s="1"/>
  <c r="M264" i="2"/>
  <c r="K240" i="2"/>
  <c r="K232" i="2"/>
  <c r="K208" i="2"/>
  <c r="E208" i="53" s="1"/>
  <c r="K200" i="2"/>
  <c r="K160" i="2"/>
  <c r="L164" i="2"/>
  <c r="F164" i="54" s="1"/>
  <c r="K137" i="2"/>
  <c r="L155" i="2"/>
  <c r="F155" i="53" s="1"/>
  <c r="M259" i="2"/>
  <c r="G259" i="51" s="1"/>
  <c r="K251" i="2"/>
  <c r="M243" i="2"/>
  <c r="K235" i="2"/>
  <c r="M227" i="2"/>
  <c r="L219" i="2"/>
  <c r="M211" i="2"/>
  <c r="G211" i="52" s="1"/>
  <c r="L203" i="2"/>
  <c r="M195" i="2"/>
  <c r="L179" i="2"/>
  <c r="L171" i="2"/>
  <c r="K163" i="2"/>
  <c r="E163" i="53" s="1"/>
  <c r="M260" i="2"/>
  <c r="M172" i="2"/>
  <c r="L262" i="2"/>
  <c r="M257" i="2"/>
  <c r="K238" i="2"/>
  <c r="E238" i="53" s="1"/>
  <c r="L233" i="2"/>
  <c r="F233" i="54" s="1"/>
  <c r="M217" i="2"/>
  <c r="M214" i="2"/>
  <c r="G214" i="50" s="1"/>
  <c r="L198" i="2"/>
  <c r="M193" i="2"/>
  <c r="G193" i="52" s="1"/>
  <c r="K174" i="2"/>
  <c r="K169" i="2"/>
  <c r="L145" i="2"/>
  <c r="F145" i="51" s="1"/>
  <c r="K142" i="2"/>
  <c r="M137" i="2"/>
  <c r="G137" i="54" s="1"/>
  <c r="K134" i="2"/>
  <c r="L252" i="2"/>
  <c r="M180" i="2"/>
  <c r="G180" i="52" s="1"/>
  <c r="K156" i="2"/>
  <c r="E156" i="50" s="1"/>
  <c r="L239" i="2"/>
  <c r="F239" i="51" s="1"/>
  <c r="K207" i="2"/>
  <c r="M159" i="2"/>
  <c r="G159" i="49" s="1"/>
  <c r="K237" i="2"/>
  <c r="E237" i="50" s="1"/>
  <c r="K221" i="2"/>
  <c r="E221" i="54" s="1"/>
  <c r="M210" i="2"/>
  <c r="K189" i="2"/>
  <c r="E189" i="54" s="1"/>
  <c r="M184" i="2"/>
  <c r="G184" i="51" s="1"/>
  <c r="K172" i="2"/>
  <c r="E172" i="54" s="1"/>
  <c r="M198" i="2"/>
  <c r="L180" i="2"/>
  <c r="M255" i="2"/>
  <c r="G255" i="54" s="1"/>
  <c r="L231" i="2"/>
  <c r="F231" i="50" s="1"/>
  <c r="L191" i="2"/>
  <c r="L135" i="2"/>
  <c r="F135" i="54" s="1"/>
  <c r="L250" i="2"/>
  <c r="F250" i="53" s="1"/>
  <c r="L234" i="2"/>
  <c r="F234" i="53" s="1"/>
  <c r="K218" i="2"/>
  <c r="L202" i="2"/>
  <c r="K186" i="2"/>
  <c r="E186" i="50" s="1"/>
  <c r="K170" i="2"/>
  <c r="E170" i="53" s="1"/>
  <c r="L165" i="2"/>
  <c r="L146" i="2"/>
  <c r="K138" i="2"/>
  <c r="E138" i="53" s="1"/>
  <c r="L244" i="2"/>
  <c r="F244" i="53" s="1"/>
  <c r="M144" i="2"/>
  <c r="G144" i="51" s="1"/>
  <c r="K264" i="2"/>
  <c r="L232" i="2"/>
  <c r="L200" i="2"/>
  <c r="M160" i="2"/>
  <c r="K144" i="2"/>
  <c r="E144" i="53" s="1"/>
  <c r="M164" i="2"/>
  <c r="K267" i="2"/>
  <c r="M155" i="2"/>
  <c r="M161" i="2"/>
  <c r="G161" i="54" s="1"/>
  <c r="M251" i="2"/>
  <c r="M235" i="2"/>
  <c r="L227" i="2"/>
  <c r="F227" i="53" s="1"/>
  <c r="M219" i="2"/>
  <c r="L211" i="2"/>
  <c r="M203" i="2"/>
  <c r="G203" i="51" s="1"/>
  <c r="L195" i="2"/>
  <c r="F195" i="53" s="1"/>
  <c r="K187" i="2"/>
  <c r="M179" i="2"/>
  <c r="G179" i="19" s="1"/>
  <c r="M171" i="2"/>
  <c r="L163" i="2"/>
  <c r="F163" i="54" s="1"/>
  <c r="L257" i="2"/>
  <c r="F257" i="50" s="1"/>
  <c r="K254" i="2"/>
  <c r="E254" i="53" s="1"/>
  <c r="L238" i="2"/>
  <c r="K233" i="2"/>
  <c r="E233" i="50" s="1"/>
  <c r="K214" i="2"/>
  <c r="M209" i="2"/>
  <c r="G209" i="51" s="1"/>
  <c r="L193" i="2"/>
  <c r="F193" i="53" s="1"/>
  <c r="M174" i="2"/>
  <c r="M169" i="2"/>
  <c r="K153" i="2"/>
  <c r="L142" i="2"/>
  <c r="L134" i="2"/>
  <c r="L156" i="2"/>
  <c r="F156" i="53" s="1"/>
  <c r="M152" i="2"/>
  <c r="L255" i="2"/>
  <c r="K231" i="2"/>
  <c r="M258" i="2"/>
  <c r="M242" i="2"/>
  <c r="M226" i="2"/>
  <c r="K205" i="2"/>
  <c r="E205" i="50" s="1"/>
  <c r="L154" i="2"/>
  <c r="F154" i="53" s="1"/>
  <c r="K141" i="2"/>
  <c r="L208" i="2"/>
  <c r="M228" i="2"/>
  <c r="M241" i="2"/>
  <c r="M201" i="2"/>
  <c r="G201" i="54" s="1"/>
  <c r="K188" i="2"/>
  <c r="E188" i="53" s="1"/>
  <c r="L263" i="2"/>
  <c r="L215" i="2"/>
  <c r="F215" i="54" s="1"/>
  <c r="L242" i="2"/>
  <c r="F242" i="49" s="1"/>
  <c r="M135" i="2"/>
  <c r="G135" i="51" s="1"/>
  <c r="M261" i="2"/>
  <c r="G261" i="53" s="1"/>
  <c r="K250" i="2"/>
  <c r="E250" i="54" s="1"/>
  <c r="M245" i="2"/>
  <c r="G245" i="51" s="1"/>
  <c r="K234" i="2"/>
  <c r="L218" i="2"/>
  <c r="F218" i="51" s="1"/>
  <c r="M213" i="2"/>
  <c r="M202" i="2"/>
  <c r="K197" i="2"/>
  <c r="E197" i="50" s="1"/>
  <c r="L186" i="2"/>
  <c r="F186" i="54" s="1"/>
  <c r="K181" i="2"/>
  <c r="L170" i="2"/>
  <c r="F170" i="53" s="1"/>
  <c r="M165" i="2"/>
  <c r="M146" i="2"/>
  <c r="K244" i="2"/>
  <c r="L264" i="2"/>
  <c r="L256" i="2"/>
  <c r="M232" i="2"/>
  <c r="L224" i="2"/>
  <c r="M200" i="2"/>
  <c r="L192" i="2"/>
  <c r="L176" i="2"/>
  <c r="F176" i="53" s="1"/>
  <c r="L267" i="2"/>
  <c r="L150" i="2"/>
  <c r="F150" i="50" s="1"/>
  <c r="M265" i="2"/>
  <c r="L259" i="2"/>
  <c r="F259" i="53" s="1"/>
  <c r="L243" i="2"/>
  <c r="F243" i="53" s="1"/>
  <c r="L187" i="2"/>
  <c r="K147" i="2"/>
  <c r="E147" i="53" s="1"/>
  <c r="L249" i="2"/>
  <c r="F249" i="50" s="1"/>
  <c r="M238" i="2"/>
  <c r="M233" i="2"/>
  <c r="M230" i="2"/>
  <c r="K209" i="2"/>
  <c r="K190" i="2"/>
  <c r="K185" i="2"/>
  <c r="E185" i="50" s="1"/>
  <c r="L169" i="2"/>
  <c r="F169" i="50" s="1"/>
  <c r="K166" i="2"/>
  <c r="E166" i="53" s="1"/>
  <c r="L161" i="2"/>
  <c r="F161" i="51" s="1"/>
  <c r="L153" i="2"/>
  <c r="M142" i="2"/>
  <c r="G142" i="54" s="1"/>
  <c r="M134" i="2"/>
  <c r="M156" i="2"/>
  <c r="K148" i="2"/>
  <c r="E148" i="53" s="1"/>
  <c r="L223" i="2"/>
  <c r="F223" i="53" s="1"/>
  <c r="L175" i="2"/>
  <c r="K196" i="2"/>
  <c r="M168" i="2"/>
  <c r="M248" i="2"/>
  <c r="G248" i="49" s="1"/>
  <c r="M139" i="2"/>
  <c r="G139" i="54" s="1"/>
  <c r="L247" i="2"/>
  <c r="K269" i="2"/>
  <c r="K149" i="2"/>
  <c r="L220" i="2"/>
  <c r="F220" i="53" s="1"/>
  <c r="K157" i="2"/>
  <c r="K266" i="2"/>
  <c r="E266" i="50" s="1"/>
  <c r="L204" i="2"/>
  <c r="M162" i="2"/>
  <c r="K261" i="2"/>
  <c r="E261" i="51" s="1"/>
  <c r="M250" i="2"/>
  <c r="K245" i="2"/>
  <c r="E245" i="50" s="1"/>
  <c r="M234" i="2"/>
  <c r="M229" i="2"/>
  <c r="G229" i="54" s="1"/>
  <c r="M218" i="2"/>
  <c r="K213" i="2"/>
  <c r="K202" i="2"/>
  <c r="M197" i="2"/>
  <c r="M186" i="2"/>
  <c r="M181" i="2"/>
  <c r="G181" i="19" s="1"/>
  <c r="M170" i="2"/>
  <c r="L162" i="2"/>
  <c r="L157" i="2"/>
  <c r="M244" i="2"/>
  <c r="M236" i="2"/>
  <c r="L137" i="2"/>
  <c r="M256" i="2"/>
  <c r="M224" i="2"/>
  <c r="K176" i="2"/>
  <c r="E176" i="49" s="1"/>
  <c r="M267" i="2"/>
  <c r="K265" i="2"/>
  <c r="E265" i="50" s="1"/>
  <c r="L147" i="2"/>
  <c r="L254" i="2"/>
  <c r="K249" i="2"/>
  <c r="E249" i="50" s="1"/>
  <c r="K230" i="2"/>
  <c r="K225" i="2"/>
  <c r="L214" i="2"/>
  <c r="K206" i="2"/>
  <c r="M190" i="2"/>
  <c r="L185" i="2"/>
  <c r="F185" i="51" s="1"/>
  <c r="L166" i="2"/>
  <c r="F166" i="51" s="1"/>
  <c r="K161" i="2"/>
  <c r="E161" i="53" s="1"/>
  <c r="K158" i="2"/>
  <c r="M153" i="2"/>
  <c r="K150" i="2"/>
  <c r="L148" i="2"/>
  <c r="F148" i="54" s="1"/>
  <c r="M188" i="2"/>
  <c r="G188" i="52" s="1"/>
  <c r="M191" i="2"/>
  <c r="G191" i="54" s="1"/>
  <c r="K194" i="2"/>
  <c r="E194" i="54" s="1"/>
  <c r="L178" i="2"/>
  <c r="F178" i="50" s="1"/>
  <c r="L216" i="2"/>
  <c r="F216" i="54" s="1"/>
  <c r="M262" i="2"/>
  <c r="L246" i="2"/>
  <c r="L222" i="2"/>
  <c r="L177" i="2"/>
  <c r="M252" i="2"/>
  <c r="G252" i="53" s="1"/>
  <c r="K136" i="2"/>
  <c r="E136" i="53" s="1"/>
  <c r="M269" i="2"/>
  <c r="L266" i="2"/>
  <c r="F266" i="53" s="1"/>
  <c r="K151" i="2"/>
  <c r="M204" i="2"/>
  <c r="G204" i="51" s="1"/>
  <c r="L261" i="2"/>
  <c r="F261" i="50" s="1"/>
  <c r="L245" i="2"/>
  <c r="K229" i="2"/>
  <c r="L213" i="2"/>
  <c r="L197" i="2"/>
  <c r="L181" i="2"/>
  <c r="K162" i="2"/>
  <c r="E162" i="51" s="1"/>
  <c r="M157" i="2"/>
  <c r="G157" i="54" s="1"/>
  <c r="K168" i="2"/>
  <c r="L136" i="2"/>
  <c r="K236" i="2"/>
  <c r="K256" i="2"/>
  <c r="E256" i="54" s="1"/>
  <c r="K248" i="2"/>
  <c r="E248" i="50" s="1"/>
  <c r="K216" i="2"/>
  <c r="E216" i="53" s="1"/>
  <c r="M192" i="2"/>
  <c r="K184" i="2"/>
  <c r="M176" i="2"/>
  <c r="L265" i="2"/>
  <c r="M147" i="2"/>
  <c r="K139" i="2"/>
  <c r="L228" i="2"/>
  <c r="F228" i="54" s="1"/>
  <c r="L158" i="2"/>
  <c r="M254" i="2"/>
  <c r="M249" i="2"/>
  <c r="M246" i="2"/>
  <c r="G246" i="49" s="1"/>
  <c r="L230" i="2"/>
  <c r="M225" i="2"/>
  <c r="G225" i="50" s="1"/>
  <c r="L209" i="2"/>
  <c r="F209" i="50" s="1"/>
  <c r="M206" i="2"/>
  <c r="G206" i="53" s="1"/>
  <c r="K201" i="2"/>
  <c r="E201" i="50" s="1"/>
  <c r="L190" i="2"/>
  <c r="K182" i="2"/>
  <c r="M166" i="2"/>
  <c r="M158" i="2"/>
  <c r="M150" i="2"/>
  <c r="L268" i="2"/>
  <c r="L212" i="2"/>
  <c r="F212" i="53" s="1"/>
  <c r="M148" i="2"/>
  <c r="K140" i="2"/>
  <c r="E140" i="53" s="1"/>
  <c r="L138" i="2"/>
  <c r="L159" i="2"/>
  <c r="F159" i="53" s="1"/>
  <c r="L151" i="2"/>
  <c r="F151" i="53" s="1"/>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133" i="8"/>
  <c r="A132" i="8"/>
  <c r="A131" i="8"/>
  <c r="A130" i="8"/>
  <c r="A129" i="8"/>
  <c r="A128" i="8"/>
  <c r="A127" i="8"/>
  <c r="A126" i="8"/>
  <c r="A125" i="8"/>
  <c r="A124" i="8"/>
  <c r="A123" i="8"/>
  <c r="A122" i="8"/>
  <c r="A121" i="8"/>
  <c r="A120" i="8"/>
  <c r="A119" i="8"/>
  <c r="A118" i="8"/>
  <c r="A117" i="8"/>
  <c r="A116" i="8"/>
  <c r="A115" i="8"/>
  <c r="A114" i="8"/>
  <c r="A113" i="8"/>
  <c r="A112" i="8"/>
  <c r="A111" i="8"/>
  <c r="A110" i="8"/>
  <c r="A109" i="8"/>
  <c r="A108" i="8"/>
  <c r="A107" i="8"/>
  <c r="A106" i="8"/>
  <c r="A105" i="8"/>
  <c r="A104" i="8"/>
  <c r="A103" i="8"/>
  <c r="A102" i="8"/>
  <c r="A101" i="8"/>
  <c r="A100" i="8"/>
  <c r="A99" i="8"/>
  <c r="A98" i="8"/>
  <c r="A97" i="8"/>
  <c r="A96" i="8"/>
  <c r="A95" i="8"/>
  <c r="A94" i="8"/>
  <c r="A93" i="8"/>
  <c r="A92" i="8"/>
  <c r="A91" i="8"/>
  <c r="A90" i="8"/>
  <c r="A89" i="8"/>
  <c r="A88" i="8"/>
  <c r="A87" i="8"/>
  <c r="A86" i="8"/>
  <c r="A85" i="8"/>
  <c r="A84" i="8"/>
  <c r="A83" i="8"/>
  <c r="A82" i="8"/>
  <c r="A81" i="8"/>
  <c r="A80" i="8"/>
  <c r="A79" i="8"/>
  <c r="A78" i="8"/>
  <c r="A77" i="8"/>
  <c r="A76" i="8"/>
  <c r="A75" i="8"/>
  <c r="A74" i="8"/>
  <c r="A73" i="8"/>
  <c r="A72" i="8"/>
  <c r="A71" i="8"/>
  <c r="A70" i="8"/>
  <c r="A69" i="8"/>
  <c r="A68" i="8"/>
  <c r="A67" i="8"/>
  <c r="A66" i="8"/>
  <c r="A65" i="8"/>
  <c r="A64" i="8"/>
  <c r="A63" i="8"/>
  <c r="A62" i="8"/>
  <c r="A61" i="8"/>
  <c r="A60" i="8"/>
  <c r="A59" i="8"/>
  <c r="A58" i="8"/>
  <c r="A57" i="8"/>
  <c r="A56" i="8"/>
  <c r="A55" i="8"/>
  <c r="A54" i="8"/>
  <c r="A53" i="8"/>
  <c r="A52" i="8"/>
  <c r="A51" i="8"/>
  <c r="A50" i="8"/>
  <c r="A49" i="8"/>
  <c r="A48" i="8"/>
  <c r="A47" i="8"/>
  <c r="A46" i="8"/>
  <c r="A45" i="8"/>
  <c r="A44" i="8"/>
  <c r="A43" i="8"/>
  <c r="A42" i="8"/>
  <c r="A41" i="8"/>
  <c r="A40" i="8"/>
  <c r="A39" i="8"/>
  <c r="A38" i="8"/>
  <c r="A37" i="8"/>
  <c r="A36" i="8"/>
  <c r="A35" i="8"/>
  <c r="A34" i="8"/>
  <c r="A33" i="8"/>
  <c r="A32" i="8"/>
  <c r="A31" i="8"/>
  <c r="A30" i="8"/>
  <c r="A29" i="8"/>
  <c r="A28" i="8"/>
  <c r="A27" i="8"/>
  <c r="A26" i="8"/>
  <c r="A25" i="8"/>
  <c r="A24" i="8"/>
  <c r="A23" i="8"/>
  <c r="A22" i="8"/>
  <c r="A21" i="8"/>
  <c r="A20" i="8"/>
  <c r="A19" i="8"/>
  <c r="A18" i="8"/>
  <c r="A17" i="8"/>
  <c r="A16" i="8"/>
  <c r="A15" i="8"/>
  <c r="A14" i="8"/>
  <c r="A13" i="8"/>
  <c r="A12" i="8"/>
  <c r="A11" i="8"/>
  <c r="A10" i="8"/>
  <c r="A9" i="8"/>
  <c r="A8" i="8"/>
  <c r="A7" i="8"/>
  <c r="A6" i="8"/>
  <c r="A5" i="8"/>
  <c r="A4" i="8"/>
  <c r="A3" i="8"/>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A3" i="7"/>
  <c r="A133" i="3"/>
  <c r="A132" i="3"/>
  <c r="A131" i="3"/>
  <c r="A130" i="3"/>
  <c r="A129" i="3"/>
  <c r="A128" i="3"/>
  <c r="A127" i="3"/>
  <c r="A126" i="3"/>
  <c r="A125" i="3"/>
  <c r="A124" i="3"/>
  <c r="A123" i="3"/>
  <c r="A122" i="3"/>
  <c r="A121" i="3"/>
  <c r="A120" i="3"/>
  <c r="A119" i="3"/>
  <c r="A118" i="3"/>
  <c r="A117" i="3"/>
  <c r="A116" i="3"/>
  <c r="A115" i="3"/>
  <c r="A114" i="3"/>
  <c r="A113" i="3"/>
  <c r="A112" i="3"/>
  <c r="A111" i="3"/>
  <c r="A110" i="3"/>
  <c r="A109" i="3"/>
  <c r="A108" i="3"/>
  <c r="A107" i="3"/>
  <c r="A106" i="3"/>
  <c r="A105" i="3"/>
  <c r="A104" i="3"/>
  <c r="A103" i="3"/>
  <c r="A102" i="3"/>
  <c r="A101" i="3"/>
  <c r="A100" i="3"/>
  <c r="A99" i="3"/>
  <c r="A98" i="3"/>
  <c r="A97" i="3"/>
  <c r="A96" i="3"/>
  <c r="A95" i="3"/>
  <c r="A94" i="3"/>
  <c r="A93" i="3"/>
  <c r="A92" i="3"/>
  <c r="A91" i="3"/>
  <c r="A90" i="3"/>
  <c r="A89" i="3"/>
  <c r="A88" i="3"/>
  <c r="A87" i="3"/>
  <c r="A86" i="3"/>
  <c r="A85" i="3"/>
  <c r="A84" i="3"/>
  <c r="A83" i="3"/>
  <c r="A82" i="3"/>
  <c r="A81" i="3"/>
  <c r="A80" i="3"/>
  <c r="A79" i="3"/>
  <c r="A78" i="3"/>
  <c r="A77" i="3"/>
  <c r="A76" i="3"/>
  <c r="A75" i="3"/>
  <c r="A74" i="3"/>
  <c r="A73" i="3"/>
  <c r="A72" i="3"/>
  <c r="A71" i="3"/>
  <c r="A70" i="3"/>
  <c r="A69" i="3"/>
  <c r="A68" i="3"/>
  <c r="A67" i="3"/>
  <c r="A66" i="3"/>
  <c r="A65" i="3"/>
  <c r="A64" i="3"/>
  <c r="A63" i="3"/>
  <c r="A62" i="3"/>
  <c r="A61" i="3"/>
  <c r="A60" i="3"/>
  <c r="A59" i="3"/>
  <c r="A58" i="3"/>
  <c r="A57" i="3"/>
  <c r="A56" i="3"/>
  <c r="A55" i="3"/>
  <c r="A54" i="3"/>
  <c r="A53" i="3"/>
  <c r="A52" i="3"/>
  <c r="A51" i="3"/>
  <c r="A50" i="3"/>
  <c r="A49" i="3"/>
  <c r="A48" i="3"/>
  <c r="A47" i="3"/>
  <c r="A46" i="3"/>
  <c r="A45" i="3"/>
  <c r="A44" i="3"/>
  <c r="A43" i="3"/>
  <c r="A42" i="3"/>
  <c r="A41" i="3"/>
  <c r="A40" i="3"/>
  <c r="A39" i="3"/>
  <c r="A38" i="3"/>
  <c r="A37" i="3"/>
  <c r="A36" i="3"/>
  <c r="A35" i="3"/>
  <c r="A34" i="3"/>
  <c r="A33" i="3"/>
  <c r="A32" i="3"/>
  <c r="A31" i="3"/>
  <c r="A30" i="3"/>
  <c r="A29" i="3"/>
  <c r="A28" i="3"/>
  <c r="A27" i="3"/>
  <c r="A26" i="3"/>
  <c r="A25" i="3"/>
  <c r="A24" i="3"/>
  <c r="A23" i="3"/>
  <c r="A22" i="3"/>
  <c r="A21" i="3"/>
  <c r="A20" i="3"/>
  <c r="A19" i="3"/>
  <c r="A18" i="3"/>
  <c r="A17" i="3"/>
  <c r="A16" i="3"/>
  <c r="A15" i="3"/>
  <c r="A14" i="3"/>
  <c r="A13" i="3"/>
  <c r="A12" i="3"/>
  <c r="A11" i="3"/>
  <c r="A10" i="3"/>
  <c r="A9" i="3"/>
  <c r="A8" i="3"/>
  <c r="A7" i="3"/>
  <c r="A6" i="3"/>
  <c r="A5" i="3"/>
  <c r="A4" i="3"/>
  <c r="A3" i="3"/>
  <c r="A133" i="10"/>
  <c r="A132" i="10"/>
  <c r="A131" i="10"/>
  <c r="A130" i="10"/>
  <c r="A129"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8" i="10"/>
  <c r="A97" i="10"/>
  <c r="A96" i="10"/>
  <c r="A95" i="10"/>
  <c r="A94" i="10"/>
  <c r="A93" i="10"/>
  <c r="A92" i="10"/>
  <c r="A91" i="10"/>
  <c r="A90" i="10"/>
  <c r="A89" i="10"/>
  <c r="A88" i="10"/>
  <c r="A87" i="10"/>
  <c r="A86" i="10"/>
  <c r="A85" i="10"/>
  <c r="A84" i="10"/>
  <c r="A83" i="10"/>
  <c r="A82" i="10"/>
  <c r="A81" i="10"/>
  <c r="A80" i="10"/>
  <c r="A79" i="10"/>
  <c r="A78" i="10"/>
  <c r="A77" i="10"/>
  <c r="A76" i="10"/>
  <c r="A75" i="10"/>
  <c r="A74" i="10"/>
  <c r="A73" i="10"/>
  <c r="A72" i="10"/>
  <c r="A71" i="10"/>
  <c r="A70" i="10"/>
  <c r="A69" i="10"/>
  <c r="A68" i="10"/>
  <c r="A67" i="10"/>
  <c r="A66" i="10"/>
  <c r="A65" i="10"/>
  <c r="A64" i="10"/>
  <c r="A63" i="10"/>
  <c r="A62" i="10"/>
  <c r="A61" i="10"/>
  <c r="A60" i="10"/>
  <c r="A59" i="10"/>
  <c r="A58" i="10"/>
  <c r="A57" i="10"/>
  <c r="A56" i="10"/>
  <c r="A55" i="10"/>
  <c r="A54" i="10"/>
  <c r="A53" i="10"/>
  <c r="A52" i="10"/>
  <c r="A51" i="10"/>
  <c r="A50" i="10"/>
  <c r="A49" i="10"/>
  <c r="A48" i="10"/>
  <c r="A47" i="10"/>
  <c r="A46" i="10"/>
  <c r="A45" i="10"/>
  <c r="A44" i="10"/>
  <c r="A43" i="10"/>
  <c r="A42" i="10"/>
  <c r="A41" i="10"/>
  <c r="A40" i="10"/>
  <c r="A39" i="10"/>
  <c r="A38" i="10"/>
  <c r="A37" i="10"/>
  <c r="A36" i="10"/>
  <c r="A35" i="10"/>
  <c r="A34" i="10"/>
  <c r="A33" i="10"/>
  <c r="A32" i="10"/>
  <c r="A31" i="10"/>
  <c r="A30" i="10"/>
  <c r="A29" i="10"/>
  <c r="A28" i="10"/>
  <c r="A27" i="10"/>
  <c r="A26" i="10"/>
  <c r="A25" i="10"/>
  <c r="A24" i="10"/>
  <c r="A23" i="10"/>
  <c r="A22" i="10"/>
  <c r="A21" i="10"/>
  <c r="A20" i="10"/>
  <c r="A19" i="10"/>
  <c r="A18" i="10"/>
  <c r="A17" i="10"/>
  <c r="A16" i="10"/>
  <c r="A15" i="10"/>
  <c r="A14" i="10"/>
  <c r="A13" i="10"/>
  <c r="A12" i="10"/>
  <c r="A11" i="10"/>
  <c r="A10" i="10"/>
  <c r="A9" i="10"/>
  <c r="A8" i="10"/>
  <c r="A7" i="10"/>
  <c r="A6" i="10"/>
  <c r="A5" i="10"/>
  <c r="A4" i="10"/>
  <c r="A3" i="10"/>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4" i="18"/>
  <c r="A103" i="18"/>
  <c r="A102" i="18"/>
  <c r="A101" i="18"/>
  <c r="A100" i="18"/>
  <c r="A99" i="18"/>
  <c r="A98" i="18"/>
  <c r="A97" i="18"/>
  <c r="A96" i="18"/>
  <c r="A95" i="18"/>
  <c r="A94" i="18"/>
  <c r="A93" i="18"/>
  <c r="A92" i="18"/>
  <c r="A91" i="18"/>
  <c r="A90" i="18"/>
  <c r="A89" i="18"/>
  <c r="A88" i="18"/>
  <c r="A87" i="18"/>
  <c r="A86" i="18"/>
  <c r="A85" i="18"/>
  <c r="A84" i="18"/>
  <c r="A83" i="18"/>
  <c r="A82" i="18"/>
  <c r="A81" i="18"/>
  <c r="A80" i="18"/>
  <c r="A79" i="18"/>
  <c r="A78"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A19" i="18"/>
  <c r="A18" i="18"/>
  <c r="A17" i="18"/>
  <c r="A16" i="18"/>
  <c r="A15" i="18"/>
  <c r="A14" i="18"/>
  <c r="A13" i="18"/>
  <c r="A12" i="18"/>
  <c r="A11" i="18"/>
  <c r="A10" i="18"/>
  <c r="A9" i="18"/>
  <c r="A8" i="18"/>
  <c r="A7" i="18"/>
  <c r="A6" i="18"/>
  <c r="A5" i="18"/>
  <c r="A4" i="18"/>
  <c r="A3" i="18"/>
  <c r="A133" i="41"/>
  <c r="A132" i="41"/>
  <c r="A131" i="41"/>
  <c r="A130" i="41"/>
  <c r="A129" i="41"/>
  <c r="A128" i="41"/>
  <c r="A127" i="41"/>
  <c r="A126" i="41"/>
  <c r="A125" i="41"/>
  <c r="A124" i="41"/>
  <c r="A123" i="41"/>
  <c r="A122" i="41"/>
  <c r="A121" i="41"/>
  <c r="A120" i="41"/>
  <c r="A119" i="41"/>
  <c r="A118" i="41"/>
  <c r="A117" i="41"/>
  <c r="A116" i="41"/>
  <c r="A115" i="41"/>
  <c r="A114" i="41"/>
  <c r="A113" i="41"/>
  <c r="A112" i="41"/>
  <c r="A111" i="41"/>
  <c r="A110" i="41"/>
  <c r="A109" i="41"/>
  <c r="A108" i="41"/>
  <c r="A107" i="41"/>
  <c r="A106" i="41"/>
  <c r="A105" i="41"/>
  <c r="A104" i="41"/>
  <c r="A103" i="41"/>
  <c r="A102" i="41"/>
  <c r="A101" i="41"/>
  <c r="A100" i="41"/>
  <c r="A99" i="41"/>
  <c r="A98" i="41"/>
  <c r="A97" i="41"/>
  <c r="A96" i="41"/>
  <c r="A95" i="41"/>
  <c r="A94" i="41"/>
  <c r="A93" i="41"/>
  <c r="A92" i="41"/>
  <c r="A91" i="41"/>
  <c r="A90" i="41"/>
  <c r="A89" i="41"/>
  <c r="A88" i="41"/>
  <c r="A87" i="41"/>
  <c r="A86" i="41"/>
  <c r="A85" i="41"/>
  <c r="A84" i="41"/>
  <c r="A83" i="41"/>
  <c r="A82" i="41"/>
  <c r="A81" i="41"/>
  <c r="A80" i="41"/>
  <c r="A79" i="41"/>
  <c r="A78" i="41"/>
  <c r="A77" i="41"/>
  <c r="A76" i="41"/>
  <c r="A75" i="41"/>
  <c r="A74" i="41"/>
  <c r="A73" i="41"/>
  <c r="A72" i="41"/>
  <c r="A71" i="41"/>
  <c r="A70" i="41"/>
  <c r="A69" i="41"/>
  <c r="A68" i="41"/>
  <c r="A67" i="41"/>
  <c r="A66" i="41"/>
  <c r="A65" i="41"/>
  <c r="A64" i="41"/>
  <c r="A63" i="41"/>
  <c r="A62" i="41"/>
  <c r="A61" i="41"/>
  <c r="A60" i="41"/>
  <c r="A59" i="41"/>
  <c r="A58" i="41"/>
  <c r="A57" i="41"/>
  <c r="A56" i="41"/>
  <c r="A55" i="41"/>
  <c r="A54" i="41"/>
  <c r="A53" i="41"/>
  <c r="A52" i="41"/>
  <c r="A51" i="41"/>
  <c r="A50" i="41"/>
  <c r="A49" i="41"/>
  <c r="A48" i="41"/>
  <c r="A47" i="41"/>
  <c r="A46" i="41"/>
  <c r="A45" i="41"/>
  <c r="A44" i="41"/>
  <c r="A43" i="41"/>
  <c r="A42" i="41"/>
  <c r="A41" i="41"/>
  <c r="A40" i="41"/>
  <c r="A39" i="41"/>
  <c r="A38" i="41"/>
  <c r="A37" i="41"/>
  <c r="A36" i="41"/>
  <c r="A35" i="41"/>
  <c r="A34" i="41"/>
  <c r="A33" i="41"/>
  <c r="A32" i="41"/>
  <c r="A31" i="41"/>
  <c r="A30" i="41"/>
  <c r="A29" i="41"/>
  <c r="A28" i="41"/>
  <c r="A27" i="41"/>
  <c r="A26" i="41"/>
  <c r="A25" i="41"/>
  <c r="A24" i="41"/>
  <c r="A23" i="41"/>
  <c r="A22" i="41"/>
  <c r="A21" i="41"/>
  <c r="A20" i="41"/>
  <c r="A19" i="41"/>
  <c r="A18" i="41"/>
  <c r="A17" i="41"/>
  <c r="A16" i="41"/>
  <c r="A15" i="41"/>
  <c r="A14" i="41"/>
  <c r="A13" i="41"/>
  <c r="A12" i="41"/>
  <c r="A11" i="41"/>
  <c r="A10" i="41"/>
  <c r="A9" i="41"/>
  <c r="A8" i="41"/>
  <c r="A7" i="41"/>
  <c r="A6" i="41"/>
  <c r="A5" i="41"/>
  <c r="A4" i="41"/>
  <c r="A3" i="41"/>
  <c r="A133" i="20"/>
  <c r="A132" i="20"/>
  <c r="A131" i="20"/>
  <c r="A130" i="20"/>
  <c r="A129" i="20"/>
  <c r="A128" i="20"/>
  <c r="A127" i="20"/>
  <c r="A126" i="20"/>
  <c r="A125" i="20"/>
  <c r="A124" i="20"/>
  <c r="A123" i="20"/>
  <c r="A122" i="20"/>
  <c r="A121" i="20"/>
  <c r="A120" i="20"/>
  <c r="A119" i="20"/>
  <c r="A118" i="20"/>
  <c r="A117" i="20"/>
  <c r="A116" i="20"/>
  <c r="A115" i="20"/>
  <c r="A114" i="20"/>
  <c r="A113" i="20"/>
  <c r="A112" i="20"/>
  <c r="A111" i="20"/>
  <c r="A110" i="20"/>
  <c r="A109" i="20"/>
  <c r="A108" i="20"/>
  <c r="A107" i="20"/>
  <c r="A106" i="20"/>
  <c r="A105" i="20"/>
  <c r="A104" i="20"/>
  <c r="A103" i="20"/>
  <c r="A102" i="20"/>
  <c r="A101" i="20"/>
  <c r="A100" i="20"/>
  <c r="A99" i="20"/>
  <c r="A98" i="20"/>
  <c r="A97" i="20"/>
  <c r="A96" i="20"/>
  <c r="A95" i="20"/>
  <c r="A94" i="20"/>
  <c r="A93" i="20"/>
  <c r="A92" i="20"/>
  <c r="A91" i="20"/>
  <c r="A90" i="20"/>
  <c r="A89" i="20"/>
  <c r="A88" i="20"/>
  <c r="A87" i="20"/>
  <c r="A86" i="20"/>
  <c r="A85" i="20"/>
  <c r="A84" i="20"/>
  <c r="A83" i="20"/>
  <c r="A82" i="20"/>
  <c r="A81" i="20"/>
  <c r="A80" i="20"/>
  <c r="A79" i="20"/>
  <c r="A78" i="20"/>
  <c r="A77" i="20"/>
  <c r="A76" i="20"/>
  <c r="A75" i="20"/>
  <c r="A74" i="20"/>
  <c r="A73" i="20"/>
  <c r="A72" i="20"/>
  <c r="A71" i="20"/>
  <c r="A70" i="20"/>
  <c r="A69" i="20"/>
  <c r="A68" i="20"/>
  <c r="A67" i="20"/>
  <c r="A66" i="20"/>
  <c r="A65" i="20"/>
  <c r="A64" i="20"/>
  <c r="A63" i="20"/>
  <c r="A62" i="20"/>
  <c r="A61" i="20"/>
  <c r="A60" i="20"/>
  <c r="A59" i="20"/>
  <c r="A58" i="20"/>
  <c r="A57" i="20"/>
  <c r="A56" i="20"/>
  <c r="A55" i="20"/>
  <c r="A54" i="20"/>
  <c r="A53" i="20"/>
  <c r="A52" i="20"/>
  <c r="A51" i="20"/>
  <c r="A50" i="20"/>
  <c r="A49" i="20"/>
  <c r="A48" i="20"/>
  <c r="A47" i="20"/>
  <c r="A46" i="20"/>
  <c r="A45" i="20"/>
  <c r="A44" i="20"/>
  <c r="A43" i="20"/>
  <c r="A42" i="20"/>
  <c r="A41" i="20"/>
  <c r="A40"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9" i="20"/>
  <c r="A8" i="20"/>
  <c r="A7" i="20"/>
  <c r="A6" i="20"/>
  <c r="A5" i="20"/>
  <c r="A4" i="20"/>
  <c r="A3" i="2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3" i="40"/>
  <c r="A133" i="19"/>
  <c r="A132" i="19"/>
  <c r="A131" i="19"/>
  <c r="A130" i="19"/>
  <c r="A129" i="19"/>
  <c r="A128" i="19"/>
  <c r="A127" i="19"/>
  <c r="A126" i="19"/>
  <c r="A125" i="19"/>
  <c r="A124" i="19"/>
  <c r="A123" i="19"/>
  <c r="A122" i="19"/>
  <c r="A121" i="19"/>
  <c r="A120" i="19"/>
  <c r="A119" i="19"/>
  <c r="A118" i="19"/>
  <c r="A117" i="19"/>
  <c r="A116" i="19"/>
  <c r="A115" i="19"/>
  <c r="A114" i="19"/>
  <c r="A113" i="19"/>
  <c r="A112" i="19"/>
  <c r="A111" i="19"/>
  <c r="A110" i="19"/>
  <c r="A109" i="19"/>
  <c r="A108" i="19"/>
  <c r="A107" i="19"/>
  <c r="A106" i="19"/>
  <c r="A105" i="19"/>
  <c r="A104" i="19"/>
  <c r="A103" i="19"/>
  <c r="A102" i="19"/>
  <c r="A101" i="19"/>
  <c r="A100" i="19"/>
  <c r="A99" i="19"/>
  <c r="A98" i="19"/>
  <c r="A97" i="19"/>
  <c r="A96" i="19"/>
  <c r="A95" i="19"/>
  <c r="A94" i="19"/>
  <c r="A93" i="19"/>
  <c r="A92" i="19"/>
  <c r="A91" i="19"/>
  <c r="A90" i="19"/>
  <c r="A89" i="19"/>
  <c r="A88" i="19"/>
  <c r="A87" i="19"/>
  <c r="A86" i="19"/>
  <c r="A85" i="19"/>
  <c r="A84" i="19"/>
  <c r="A83" i="19"/>
  <c r="A82" i="19"/>
  <c r="A81" i="19"/>
  <c r="A80" i="19"/>
  <c r="A79" i="19"/>
  <c r="A78" i="19"/>
  <c r="A77" i="19"/>
  <c r="A76" i="19"/>
  <c r="A75" i="19"/>
  <c r="A74" i="19"/>
  <c r="A73" i="19"/>
  <c r="A72" i="19"/>
  <c r="A71" i="19"/>
  <c r="A70" i="19"/>
  <c r="A69" i="19"/>
  <c r="A68" i="19"/>
  <c r="A67" i="19"/>
  <c r="A66" i="19"/>
  <c r="A65" i="19"/>
  <c r="A64" i="19"/>
  <c r="A63" i="19"/>
  <c r="A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A31" i="19"/>
  <c r="A30" i="19"/>
  <c r="A29" i="19"/>
  <c r="A28" i="19"/>
  <c r="A27" i="19"/>
  <c r="A26" i="19"/>
  <c r="A25" i="19"/>
  <c r="A24" i="19"/>
  <c r="A23" i="19"/>
  <c r="A22" i="19"/>
  <c r="A21" i="19"/>
  <c r="A20" i="19"/>
  <c r="A19" i="19"/>
  <c r="A18" i="19"/>
  <c r="A17" i="19"/>
  <c r="A16" i="19"/>
  <c r="A15" i="19"/>
  <c r="A14" i="19"/>
  <c r="A13" i="19"/>
  <c r="A12" i="19"/>
  <c r="A11" i="19"/>
  <c r="A10" i="19"/>
  <c r="A9" i="19"/>
  <c r="A8" i="19"/>
  <c r="A7" i="19"/>
  <c r="A6" i="19"/>
  <c r="A5" i="19"/>
  <c r="A4" i="19"/>
  <c r="A3" i="19"/>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8" i="26"/>
  <c r="A7" i="26"/>
  <c r="A6" i="26"/>
  <c r="A5" i="26"/>
  <c r="A4" i="26"/>
  <c r="A3" i="26"/>
  <c r="A133" i="39"/>
  <c r="A132" i="39"/>
  <c r="A131" i="39"/>
  <c r="A130" i="39"/>
  <c r="A129" i="39"/>
  <c r="A128" i="39"/>
  <c r="A127" i="39"/>
  <c r="A126" i="39"/>
  <c r="A125" i="39"/>
  <c r="A124" i="39"/>
  <c r="A123" i="39"/>
  <c r="A122" i="39"/>
  <c r="A121" i="39"/>
  <c r="A120" i="39"/>
  <c r="A119" i="39"/>
  <c r="A118" i="39"/>
  <c r="A117" i="39"/>
  <c r="A116" i="39"/>
  <c r="A115" i="39"/>
  <c r="A114" i="39"/>
  <c r="A113" i="39"/>
  <c r="A112" i="39"/>
  <c r="A111" i="39"/>
  <c r="A110" i="39"/>
  <c r="A109" i="39"/>
  <c r="A108" i="39"/>
  <c r="A107" i="39"/>
  <c r="A106" i="39"/>
  <c r="A105" i="39"/>
  <c r="A104" i="39"/>
  <c r="A103" i="39"/>
  <c r="A102" i="39"/>
  <c r="A101" i="39"/>
  <c r="A100" i="39"/>
  <c r="A99" i="39"/>
  <c r="A98" i="39"/>
  <c r="A97" i="39"/>
  <c r="A96" i="39"/>
  <c r="A95" i="39"/>
  <c r="A94" i="39"/>
  <c r="A93" i="39"/>
  <c r="A92" i="39"/>
  <c r="A91" i="39"/>
  <c r="A90" i="39"/>
  <c r="A89" i="39"/>
  <c r="A88" i="39"/>
  <c r="A87" i="39"/>
  <c r="A86" i="39"/>
  <c r="A85" i="39"/>
  <c r="A84" i="39"/>
  <c r="A83" i="39"/>
  <c r="A82" i="39"/>
  <c r="A81" i="39"/>
  <c r="A80" i="39"/>
  <c r="A79" i="39"/>
  <c r="A78" i="39"/>
  <c r="A77" i="39"/>
  <c r="A76" i="39"/>
  <c r="A75" i="39"/>
  <c r="A74" i="39"/>
  <c r="A73" i="39"/>
  <c r="A72" i="39"/>
  <c r="A71" i="39"/>
  <c r="A70" i="39"/>
  <c r="A69" i="39"/>
  <c r="A68" i="39"/>
  <c r="A67" i="39"/>
  <c r="A66" i="39"/>
  <c r="A65" i="39"/>
  <c r="A64" i="39"/>
  <c r="A63" i="39"/>
  <c r="A62" i="39"/>
  <c r="A61" i="39"/>
  <c r="A60" i="39"/>
  <c r="A59" i="39"/>
  <c r="A58" i="39"/>
  <c r="A57" i="39"/>
  <c r="A56" i="39"/>
  <c r="A55" i="39"/>
  <c r="A54" i="39"/>
  <c r="A53" i="39"/>
  <c r="A52" i="39"/>
  <c r="A51" i="39"/>
  <c r="A50" i="39"/>
  <c r="A49" i="39"/>
  <c r="A48" i="39"/>
  <c r="A47" i="39"/>
  <c r="A46" i="39"/>
  <c r="A45" i="39"/>
  <c r="A44" i="39"/>
  <c r="A43" i="39"/>
  <c r="A42" i="39"/>
  <c r="A41" i="39"/>
  <c r="A40" i="39"/>
  <c r="A39" i="39"/>
  <c r="A38" i="39"/>
  <c r="A37" i="39"/>
  <c r="A36" i="39"/>
  <c r="A35" i="39"/>
  <c r="A34" i="39"/>
  <c r="A33" i="39"/>
  <c r="A32" i="39"/>
  <c r="A31" i="39"/>
  <c r="A30" i="39"/>
  <c r="A29" i="39"/>
  <c r="A28" i="39"/>
  <c r="A27" i="39"/>
  <c r="A26" i="39"/>
  <c r="A25" i="39"/>
  <c r="A24" i="39"/>
  <c r="A23" i="39"/>
  <c r="A22" i="39"/>
  <c r="A21" i="39"/>
  <c r="A20" i="39"/>
  <c r="A19" i="39"/>
  <c r="A18" i="39"/>
  <c r="A17" i="39"/>
  <c r="A16" i="39"/>
  <c r="A15" i="39"/>
  <c r="A14" i="39"/>
  <c r="A13" i="39"/>
  <c r="A12" i="39"/>
  <c r="A11" i="39"/>
  <c r="A10" i="39"/>
  <c r="A9" i="39"/>
  <c r="A8" i="39"/>
  <c r="A7" i="39"/>
  <c r="A6" i="39"/>
  <c r="A5" i="39"/>
  <c r="A4" i="39"/>
  <c r="A3" i="39"/>
  <c r="A133" i="25"/>
  <c r="A132" i="25"/>
  <c r="A131" i="25"/>
  <c r="A130" i="25"/>
  <c r="A129" i="25"/>
  <c r="A128" i="25"/>
  <c r="A127" i="25"/>
  <c r="A126" i="25"/>
  <c r="A125" i="25"/>
  <c r="A124" i="25"/>
  <c r="A123" i="25"/>
  <c r="A122" i="25"/>
  <c r="A121" i="25"/>
  <c r="A120" i="25"/>
  <c r="A119" i="25"/>
  <c r="A118" i="25"/>
  <c r="A117" i="25"/>
  <c r="A116" i="25"/>
  <c r="A115" i="25"/>
  <c r="A114" i="25"/>
  <c r="A113" i="25"/>
  <c r="A112" i="25"/>
  <c r="A111" i="25"/>
  <c r="A110" i="25"/>
  <c r="A109" i="25"/>
  <c r="A108" i="25"/>
  <c r="A107" i="25"/>
  <c r="A106" i="25"/>
  <c r="A105" i="25"/>
  <c r="A104" i="25"/>
  <c r="A103" i="25"/>
  <c r="A102" i="25"/>
  <c r="A101" i="25"/>
  <c r="A100" i="25"/>
  <c r="A99" i="25"/>
  <c r="A98" i="25"/>
  <c r="A97" i="25"/>
  <c r="A96" i="25"/>
  <c r="A95" i="25"/>
  <c r="A94" i="25"/>
  <c r="A93" i="25"/>
  <c r="A92" i="25"/>
  <c r="A91" i="25"/>
  <c r="A90" i="25"/>
  <c r="A89" i="25"/>
  <c r="A88" i="25"/>
  <c r="A87" i="25"/>
  <c r="A86" i="25"/>
  <c r="A85" i="25"/>
  <c r="A84" i="25"/>
  <c r="A83" i="25"/>
  <c r="A82" i="25"/>
  <c r="A81" i="25"/>
  <c r="A80" i="25"/>
  <c r="A79" i="25"/>
  <c r="A78" i="25"/>
  <c r="A77" i="25"/>
  <c r="A76" i="25"/>
  <c r="A75" i="25"/>
  <c r="A74" i="25"/>
  <c r="A73" i="25"/>
  <c r="A72" i="25"/>
  <c r="A71" i="25"/>
  <c r="A70" i="25"/>
  <c r="A69" i="25"/>
  <c r="A68" i="25"/>
  <c r="A67" i="25"/>
  <c r="A66" i="25"/>
  <c r="A65" i="25"/>
  <c r="A64" i="25"/>
  <c r="A63" i="25"/>
  <c r="A62" i="25"/>
  <c r="A61" i="25"/>
  <c r="A60" i="25"/>
  <c r="A59" i="25"/>
  <c r="A58" i="25"/>
  <c r="A57" i="25"/>
  <c r="A56" i="25"/>
  <c r="A55" i="25"/>
  <c r="A54" i="25"/>
  <c r="A53" i="25"/>
  <c r="A52" i="25"/>
  <c r="A51" i="25"/>
  <c r="A50" i="25"/>
  <c r="A49" i="25"/>
  <c r="A48" i="25"/>
  <c r="A47" i="25"/>
  <c r="A46" i="25"/>
  <c r="A45" i="25"/>
  <c r="A44" i="25"/>
  <c r="A43" i="25"/>
  <c r="A42" i="25"/>
  <c r="A41" i="25"/>
  <c r="A40" i="25"/>
  <c r="A3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9" i="25"/>
  <c r="A8" i="25"/>
  <c r="A7" i="25"/>
  <c r="A6" i="25"/>
  <c r="A5" i="25"/>
  <c r="A4" i="25"/>
  <c r="A3" i="25"/>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A5" i="24"/>
  <c r="A4" i="24"/>
  <c r="A3" i="24"/>
  <c r="A133" i="23"/>
  <c r="A132" i="23"/>
  <c r="A131" i="23"/>
  <c r="A130" i="23"/>
  <c r="A129" i="23"/>
  <c r="A128" i="23"/>
  <c r="A127" i="23"/>
  <c r="A126" i="23"/>
  <c r="A125" i="23"/>
  <c r="A124" i="23"/>
  <c r="A123" i="23"/>
  <c r="A122" i="23"/>
  <c r="A121" i="23"/>
  <c r="A120" i="23"/>
  <c r="A119" i="23"/>
  <c r="A118" i="23"/>
  <c r="A117" i="23"/>
  <c r="A116" i="23"/>
  <c r="A115" i="23"/>
  <c r="A114" i="23"/>
  <c r="A113" i="23"/>
  <c r="A112" i="23"/>
  <c r="A111" i="23"/>
  <c r="A110" i="23"/>
  <c r="A109" i="23"/>
  <c r="A108" i="23"/>
  <c r="A107" i="23"/>
  <c r="A106" i="23"/>
  <c r="A105" i="23"/>
  <c r="A104" i="23"/>
  <c r="A103" i="23"/>
  <c r="A102" i="23"/>
  <c r="A101" i="23"/>
  <c r="A100" i="23"/>
  <c r="A99" i="23"/>
  <c r="A98" i="23"/>
  <c r="A97" i="23"/>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 r="A12" i="23"/>
  <c r="A11" i="23"/>
  <c r="A10" i="23"/>
  <c r="A9" i="23"/>
  <c r="A8" i="23"/>
  <c r="A7" i="23"/>
  <c r="A6" i="23"/>
  <c r="A5" i="23"/>
  <c r="A4" i="23"/>
  <c r="A3" i="23"/>
  <c r="A133" i="22"/>
  <c r="A132" i="22"/>
  <c r="A131" i="22"/>
  <c r="A130" i="22"/>
  <c r="A129" i="22"/>
  <c r="A128" i="22"/>
  <c r="A127" i="22"/>
  <c r="A126" i="22"/>
  <c r="A125" i="22"/>
  <c r="A124" i="22"/>
  <c r="A123" i="22"/>
  <c r="A122" i="22"/>
  <c r="A121" i="22"/>
  <c r="A120" i="22"/>
  <c r="A119" i="22"/>
  <c r="A118" i="22"/>
  <c r="A117" i="22"/>
  <c r="A116" i="22"/>
  <c r="A115" i="22"/>
  <c r="A114" i="22"/>
  <c r="A113" i="22"/>
  <c r="A112" i="22"/>
  <c r="A111" i="22"/>
  <c r="A110" i="22"/>
  <c r="A109" i="22"/>
  <c r="A108" i="22"/>
  <c r="A107" i="22"/>
  <c r="A106" i="22"/>
  <c r="A105" i="22"/>
  <c r="A104" i="22"/>
  <c r="A103" i="22"/>
  <c r="A102" i="22"/>
  <c r="A101" i="22"/>
  <c r="A100" i="22"/>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 r="A12" i="22"/>
  <c r="A11" i="22"/>
  <c r="A10" i="22"/>
  <c r="A9" i="22"/>
  <c r="A8" i="22"/>
  <c r="A7" i="22"/>
  <c r="A6" i="22"/>
  <c r="A5" i="22"/>
  <c r="A4" i="22"/>
  <c r="A3" i="22"/>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21" i="14"/>
  <c r="A20" i="14"/>
  <c r="A19" i="14"/>
  <c r="A18" i="14"/>
  <c r="A17" i="14"/>
  <c r="A16" i="14"/>
  <c r="A15" i="14"/>
  <c r="A14" i="14"/>
  <c r="A13" i="14"/>
  <c r="A12" i="14"/>
  <c r="A11" i="14"/>
  <c r="A10" i="14"/>
  <c r="A9" i="14"/>
  <c r="A8" i="14"/>
  <c r="A7" i="14"/>
  <c r="A6" i="14"/>
  <c r="A5" i="14"/>
  <c r="A4" i="14"/>
  <c r="A3" i="14"/>
  <c r="A133" i="32"/>
  <c r="A132" i="32"/>
  <c r="A131" i="32"/>
  <c r="A130" i="32"/>
  <c r="A129" i="32"/>
  <c r="A128" i="32"/>
  <c r="A127" i="32"/>
  <c r="A126" i="32"/>
  <c r="A125" i="32"/>
  <c r="A124" i="32"/>
  <c r="A123" i="32"/>
  <c r="A122" i="32"/>
  <c r="A121" i="32"/>
  <c r="A120" i="32"/>
  <c r="A119" i="32"/>
  <c r="A118" i="32"/>
  <c r="A117" i="32"/>
  <c r="A116" i="32"/>
  <c r="A115" i="32"/>
  <c r="A114" i="32"/>
  <c r="A113" i="32"/>
  <c r="A112" i="32"/>
  <c r="A111" i="32"/>
  <c r="A110" i="32"/>
  <c r="A109" i="32"/>
  <c r="A108" i="32"/>
  <c r="A107" i="32"/>
  <c r="A106" i="32"/>
  <c r="A105" i="32"/>
  <c r="A104" i="32"/>
  <c r="A103" i="32"/>
  <c r="A102" i="32"/>
  <c r="A101" i="32"/>
  <c r="A100" i="32"/>
  <c r="A99" i="32"/>
  <c r="A98" i="32"/>
  <c r="A97" i="32"/>
  <c r="A96" i="32"/>
  <c r="A95" i="32"/>
  <c r="A94" i="32"/>
  <c r="A93" i="32"/>
  <c r="A92" i="32"/>
  <c r="A91" i="32"/>
  <c r="A90" i="32"/>
  <c r="A89" i="32"/>
  <c r="A88" i="32"/>
  <c r="A87" i="32"/>
  <c r="A86" i="32"/>
  <c r="A85" i="32"/>
  <c r="A84" i="32"/>
  <c r="A83" i="32"/>
  <c r="A82" i="32"/>
  <c r="A81" i="32"/>
  <c r="A80" i="32"/>
  <c r="A79" i="32"/>
  <c r="A78" i="32"/>
  <c r="A77" i="32"/>
  <c r="A76" i="32"/>
  <c r="A75" i="32"/>
  <c r="A74" i="32"/>
  <c r="A73" i="32"/>
  <c r="A72" i="32"/>
  <c r="A71" i="32"/>
  <c r="A70" i="32"/>
  <c r="A69" i="32"/>
  <c r="A68" i="32"/>
  <c r="A67" i="32"/>
  <c r="A66" i="32"/>
  <c r="A65" i="32"/>
  <c r="A64" i="32"/>
  <c r="A63" i="32"/>
  <c r="A62" i="32"/>
  <c r="A61" i="32"/>
  <c r="A60" i="32"/>
  <c r="A59" i="32"/>
  <c r="A58" i="32"/>
  <c r="A57" i="32"/>
  <c r="A56" i="32"/>
  <c r="A55" i="32"/>
  <c r="A54" i="32"/>
  <c r="A53" i="32"/>
  <c r="A52" i="32"/>
  <c r="A51" i="32"/>
  <c r="A50" i="32"/>
  <c r="A49" i="32"/>
  <c r="A48" i="32"/>
  <c r="A47" i="32"/>
  <c r="A46" i="32"/>
  <c r="A45" i="32"/>
  <c r="A44" i="32"/>
  <c r="A43" i="32"/>
  <c r="A42" i="32"/>
  <c r="A41" i="32"/>
  <c r="A40" i="32"/>
  <c r="A39" i="32"/>
  <c r="A38" i="32"/>
  <c r="A37" i="32"/>
  <c r="A36" i="32"/>
  <c r="A35" i="32"/>
  <c r="A34" i="32"/>
  <c r="A33" i="32"/>
  <c r="A32" i="32"/>
  <c r="A31" i="32"/>
  <c r="A30" i="32"/>
  <c r="A29" i="32"/>
  <c r="A28" i="32"/>
  <c r="A27" i="32"/>
  <c r="A26" i="32"/>
  <c r="A25" i="32"/>
  <c r="A24" i="32"/>
  <c r="A23" i="32"/>
  <c r="A22" i="32"/>
  <c r="A21" i="32"/>
  <c r="A20" i="32"/>
  <c r="A19" i="32"/>
  <c r="A18" i="32"/>
  <c r="A17" i="32"/>
  <c r="A16" i="32"/>
  <c r="A15" i="32"/>
  <c r="A14" i="32"/>
  <c r="A13" i="32"/>
  <c r="A12" i="32"/>
  <c r="A11" i="32"/>
  <c r="A10" i="32"/>
  <c r="A9" i="32"/>
  <c r="A8" i="32"/>
  <c r="A7" i="32"/>
  <c r="A6" i="32"/>
  <c r="A5" i="32"/>
  <c r="A4" i="32"/>
  <c r="A3" i="32"/>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3" i="38"/>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133" i="30"/>
  <c r="A132" i="30"/>
  <c r="A131" i="30"/>
  <c r="A130" i="30"/>
  <c r="A129" i="30"/>
  <c r="A128" i="30"/>
  <c r="A127" i="30"/>
  <c r="A126" i="30"/>
  <c r="A125" i="30"/>
  <c r="A124" i="30"/>
  <c r="A123" i="30"/>
  <c r="A122" i="30"/>
  <c r="A121" i="30"/>
  <c r="A120" i="30"/>
  <c r="A119" i="30"/>
  <c r="A118" i="30"/>
  <c r="A117" i="30"/>
  <c r="A116" i="30"/>
  <c r="A115" i="30"/>
  <c r="A114" i="30"/>
  <c r="A113" i="30"/>
  <c r="A112" i="30"/>
  <c r="A111" i="30"/>
  <c r="A110" i="30"/>
  <c r="A109" i="30"/>
  <c r="A108" i="30"/>
  <c r="A107" i="30"/>
  <c r="A106" i="30"/>
  <c r="A105" i="30"/>
  <c r="A104" i="30"/>
  <c r="A103" i="30"/>
  <c r="A102" i="30"/>
  <c r="A101" i="30"/>
  <c r="A100" i="30"/>
  <c r="A99" i="30"/>
  <c r="A98" i="30"/>
  <c r="A97" i="30"/>
  <c r="A96" i="30"/>
  <c r="A95" i="30"/>
  <c r="A94" i="30"/>
  <c r="A93" i="30"/>
  <c r="A92" i="30"/>
  <c r="A91" i="30"/>
  <c r="A90" i="30"/>
  <c r="A89" i="30"/>
  <c r="A88" i="30"/>
  <c r="A87" i="30"/>
  <c r="A86" i="30"/>
  <c r="A85" i="30"/>
  <c r="A84" i="30"/>
  <c r="A83" i="30"/>
  <c r="A82" i="30"/>
  <c r="A81" i="30"/>
  <c r="A80" i="30"/>
  <c r="A79" i="30"/>
  <c r="A78" i="30"/>
  <c r="A77" i="30"/>
  <c r="A76" i="30"/>
  <c r="A75" i="30"/>
  <c r="A74" i="30"/>
  <c r="A73" i="30"/>
  <c r="A72" i="30"/>
  <c r="A71" i="30"/>
  <c r="A70" i="30"/>
  <c r="A69" i="30"/>
  <c r="A68" i="30"/>
  <c r="A67" i="30"/>
  <c r="A66" i="30"/>
  <c r="A65" i="30"/>
  <c r="A64" i="30"/>
  <c r="A63" i="30"/>
  <c r="A62" i="30"/>
  <c r="A61" i="30"/>
  <c r="A60" i="30"/>
  <c r="A59" i="30"/>
  <c r="A58" i="30"/>
  <c r="A57" i="30"/>
  <c r="A56" i="30"/>
  <c r="A55" i="30"/>
  <c r="A54" i="30"/>
  <c r="A53" i="30"/>
  <c r="A52" i="30"/>
  <c r="A51" i="30"/>
  <c r="A50" i="30"/>
  <c r="A49" i="30"/>
  <c r="A48" i="30"/>
  <c r="A47" i="30"/>
  <c r="A46" i="30"/>
  <c r="A45" i="30"/>
  <c r="A44" i="30"/>
  <c r="A43" i="30"/>
  <c r="A42" i="30"/>
  <c r="A41" i="30"/>
  <c r="A40" i="30"/>
  <c r="A39" i="30"/>
  <c r="A38" i="30"/>
  <c r="A37" i="30"/>
  <c r="A36" i="30"/>
  <c r="A35" i="30"/>
  <c r="A34" i="30"/>
  <c r="A33" i="30"/>
  <c r="A32" i="30"/>
  <c r="A31" i="30"/>
  <c r="A30" i="30"/>
  <c r="A29" i="30"/>
  <c r="A28" i="30"/>
  <c r="A27" i="30"/>
  <c r="A26" i="30"/>
  <c r="A25" i="30"/>
  <c r="A24" i="30"/>
  <c r="A23" i="30"/>
  <c r="A22" i="30"/>
  <c r="A21" i="30"/>
  <c r="A20" i="30"/>
  <c r="A19" i="30"/>
  <c r="A18" i="30"/>
  <c r="A17" i="30"/>
  <c r="A16" i="30"/>
  <c r="A15" i="30"/>
  <c r="A14" i="30"/>
  <c r="A13" i="30"/>
  <c r="A12" i="30"/>
  <c r="A11" i="30"/>
  <c r="A10" i="30"/>
  <c r="A9" i="30"/>
  <c r="A8" i="30"/>
  <c r="A7" i="30"/>
  <c r="A6" i="30"/>
  <c r="A5" i="30"/>
  <c r="A4" i="30"/>
  <c r="A3" i="30"/>
  <c r="A133" i="29"/>
  <c r="A132" i="29"/>
  <c r="A131" i="29"/>
  <c r="A130" i="29"/>
  <c r="A129" i="29"/>
  <c r="A128" i="29"/>
  <c r="A127" i="29"/>
  <c r="A126" i="29"/>
  <c r="A125" i="29"/>
  <c r="A124" i="29"/>
  <c r="A123" i="29"/>
  <c r="A122" i="29"/>
  <c r="A121" i="29"/>
  <c r="A120" i="29"/>
  <c r="A119" i="29"/>
  <c r="A118" i="29"/>
  <c r="A117" i="29"/>
  <c r="A116" i="29"/>
  <c r="A115" i="29"/>
  <c r="A114" i="29"/>
  <c r="A113" i="29"/>
  <c r="A112" i="29"/>
  <c r="A111" i="29"/>
  <c r="A110" i="29"/>
  <c r="A109" i="29"/>
  <c r="A108" i="29"/>
  <c r="A107" i="29"/>
  <c r="A106" i="29"/>
  <c r="A105" i="29"/>
  <c r="A104" i="29"/>
  <c r="A103" i="29"/>
  <c r="A102" i="29"/>
  <c r="A101" i="29"/>
  <c r="A100" i="29"/>
  <c r="A99" i="29"/>
  <c r="A98" i="29"/>
  <c r="A97" i="29"/>
  <c r="A96" i="29"/>
  <c r="A95" i="29"/>
  <c r="A94" i="29"/>
  <c r="A93" i="29"/>
  <c r="A92" i="29"/>
  <c r="A91" i="29"/>
  <c r="A90" i="29"/>
  <c r="A89" i="29"/>
  <c r="A88" i="29"/>
  <c r="A87" i="29"/>
  <c r="A86" i="29"/>
  <c r="A85" i="29"/>
  <c r="A84" i="29"/>
  <c r="A83" i="29"/>
  <c r="A82" i="29"/>
  <c r="A81" i="29"/>
  <c r="A80" i="29"/>
  <c r="A79" i="29"/>
  <c r="A78" i="29"/>
  <c r="A77" i="29"/>
  <c r="A76" i="29"/>
  <c r="A75" i="29"/>
  <c r="A74" i="29"/>
  <c r="A73" i="29"/>
  <c r="A72" i="29"/>
  <c r="A71" i="29"/>
  <c r="A70" i="29"/>
  <c r="A69" i="29"/>
  <c r="A68" i="29"/>
  <c r="A67" i="29"/>
  <c r="A66" i="29"/>
  <c r="A65" i="29"/>
  <c r="A64" i="29"/>
  <c r="A63" i="29"/>
  <c r="A62" i="29"/>
  <c r="A61" i="29"/>
  <c r="A60" i="29"/>
  <c r="A59" i="29"/>
  <c r="A58" i="29"/>
  <c r="A57" i="29"/>
  <c r="A56" i="29"/>
  <c r="A55" i="29"/>
  <c r="A54" i="29"/>
  <c r="A53" i="29"/>
  <c r="A52" i="29"/>
  <c r="A51" i="29"/>
  <c r="A50" i="29"/>
  <c r="A49" i="29"/>
  <c r="A48" i="29"/>
  <c r="A47" i="29"/>
  <c r="A46" i="29"/>
  <c r="A45" i="29"/>
  <c r="A44" i="29"/>
  <c r="A43" i="29"/>
  <c r="A42" i="29"/>
  <c r="A41" i="29"/>
  <c r="A40" i="29"/>
  <c r="A39" i="29"/>
  <c r="A38" i="29"/>
  <c r="A37" i="29"/>
  <c r="A36" i="29"/>
  <c r="A35" i="29"/>
  <c r="A34" i="29"/>
  <c r="A33" i="29"/>
  <c r="A32" i="29"/>
  <c r="A31" i="29"/>
  <c r="A30" i="29"/>
  <c r="A29" i="29"/>
  <c r="A28" i="29"/>
  <c r="A27" i="29"/>
  <c r="A26" i="29"/>
  <c r="A25" i="29"/>
  <c r="A24" i="29"/>
  <c r="A23" i="29"/>
  <c r="A22" i="29"/>
  <c r="A21" i="29"/>
  <c r="A20" i="29"/>
  <c r="A19" i="29"/>
  <c r="A18" i="29"/>
  <c r="A17" i="29"/>
  <c r="A16" i="29"/>
  <c r="A15" i="29"/>
  <c r="A14" i="29"/>
  <c r="A13" i="29"/>
  <c r="A12" i="29"/>
  <c r="A11" i="29"/>
  <c r="A10" i="29"/>
  <c r="A9" i="29"/>
  <c r="A8" i="29"/>
  <c r="A7" i="29"/>
  <c r="A6" i="29"/>
  <c r="A5" i="29"/>
  <c r="A4" i="29"/>
  <c r="A3" i="29"/>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A3" i="36"/>
  <c r="A133" i="35"/>
  <c r="A132" i="35"/>
  <c r="A131" i="35"/>
  <c r="A130" i="35"/>
  <c r="A129" i="35"/>
  <c r="A128" i="35"/>
  <c r="A127" i="35"/>
  <c r="A126" i="35"/>
  <c r="A125" i="35"/>
  <c r="A124" i="35"/>
  <c r="A123" i="35"/>
  <c r="A122" i="35"/>
  <c r="A121" i="35"/>
  <c r="A120" i="35"/>
  <c r="A119" i="35"/>
  <c r="A118" i="35"/>
  <c r="A117" i="35"/>
  <c r="A116" i="35"/>
  <c r="A115" i="35"/>
  <c r="A114" i="35"/>
  <c r="A113" i="35"/>
  <c r="A112" i="35"/>
  <c r="A111" i="35"/>
  <c r="A110" i="35"/>
  <c r="A109" i="35"/>
  <c r="A108" i="35"/>
  <c r="A107" i="35"/>
  <c r="A106" i="35"/>
  <c r="A105" i="35"/>
  <c r="A104" i="35"/>
  <c r="A103" i="35"/>
  <c r="A102" i="35"/>
  <c r="A101" i="35"/>
  <c r="A100" i="35"/>
  <c r="A99" i="35"/>
  <c r="A98" i="35"/>
  <c r="A97" i="35"/>
  <c r="A96" i="35"/>
  <c r="A95" i="35"/>
  <c r="A94" i="35"/>
  <c r="A93" i="35"/>
  <c r="A92" i="35"/>
  <c r="A91" i="35"/>
  <c r="A90" i="35"/>
  <c r="A89" i="35"/>
  <c r="A88" i="35"/>
  <c r="A87" i="35"/>
  <c r="A86" i="35"/>
  <c r="A85" i="35"/>
  <c r="A84" i="35"/>
  <c r="A83" i="35"/>
  <c r="A82" i="35"/>
  <c r="A81" i="35"/>
  <c r="A80" i="35"/>
  <c r="A79" i="35"/>
  <c r="A78" i="35"/>
  <c r="A77" i="35"/>
  <c r="A76" i="35"/>
  <c r="A75" i="35"/>
  <c r="A74" i="35"/>
  <c r="A73" i="35"/>
  <c r="A72" i="35"/>
  <c r="A71" i="35"/>
  <c r="A70" i="35"/>
  <c r="A69" i="35"/>
  <c r="A68" i="35"/>
  <c r="A67" i="35"/>
  <c r="A66" i="35"/>
  <c r="A65" i="35"/>
  <c r="A64" i="35"/>
  <c r="A63" i="35"/>
  <c r="A62" i="35"/>
  <c r="A61" i="35"/>
  <c r="A60" i="35"/>
  <c r="A59" i="35"/>
  <c r="A58" i="35"/>
  <c r="A57" i="35"/>
  <c r="A56" i="35"/>
  <c r="A55" i="35"/>
  <c r="A54" i="35"/>
  <c r="A53" i="35"/>
  <c r="A52" i="35"/>
  <c r="A51" i="35"/>
  <c r="A50" i="35"/>
  <c r="A49" i="35"/>
  <c r="A48" i="35"/>
  <c r="A47" i="35"/>
  <c r="A46" i="35"/>
  <c r="A45" i="35"/>
  <c r="A44" i="35"/>
  <c r="A43" i="35"/>
  <c r="A42" i="35"/>
  <c r="A41" i="35"/>
  <c r="A40" i="35"/>
  <c r="A39" i="35"/>
  <c r="A38" i="35"/>
  <c r="A37" i="35"/>
  <c r="A36" i="35"/>
  <c r="A35" i="35"/>
  <c r="A34" i="35"/>
  <c r="A33" i="35"/>
  <c r="A32" i="35"/>
  <c r="A31" i="35"/>
  <c r="A30" i="35"/>
  <c r="A29" i="35"/>
  <c r="A28" i="35"/>
  <c r="A27" i="35"/>
  <c r="A26" i="35"/>
  <c r="A25" i="35"/>
  <c r="A24" i="35"/>
  <c r="A23" i="35"/>
  <c r="A22" i="35"/>
  <c r="A21" i="35"/>
  <c r="A20" i="35"/>
  <c r="A19" i="35"/>
  <c r="A18" i="35"/>
  <c r="A17" i="35"/>
  <c r="A16" i="35"/>
  <c r="A15" i="35"/>
  <c r="A14" i="35"/>
  <c r="A13" i="35"/>
  <c r="A12" i="35"/>
  <c r="A11" i="35"/>
  <c r="A10" i="35"/>
  <c r="A9" i="35"/>
  <c r="A8" i="35"/>
  <c r="A7" i="35"/>
  <c r="A6" i="35"/>
  <c r="A5" i="35"/>
  <c r="A4" i="35"/>
  <c r="A3" i="35"/>
  <c r="A133" i="27"/>
  <c r="A132" i="27"/>
  <c r="A131" i="27"/>
  <c r="A130" i="27"/>
  <c r="A129" i="27"/>
  <c r="A128" i="27"/>
  <c r="A127" i="27"/>
  <c r="A126" i="27"/>
  <c r="A125" i="27"/>
  <c r="A124" i="27"/>
  <c r="A123" i="27"/>
  <c r="A122" i="27"/>
  <c r="A121" i="27"/>
  <c r="A120" i="27"/>
  <c r="A119" i="27"/>
  <c r="A118" i="27"/>
  <c r="A117" i="27"/>
  <c r="A116" i="27"/>
  <c r="A115" i="27"/>
  <c r="A114" i="27"/>
  <c r="A113" i="27"/>
  <c r="A112" i="27"/>
  <c r="A111" i="27"/>
  <c r="A110" i="27"/>
  <c r="A109" i="27"/>
  <c r="A108" i="27"/>
  <c r="A107" i="27"/>
  <c r="A106" i="27"/>
  <c r="A105" i="27"/>
  <c r="A104" i="27"/>
  <c r="A103" i="27"/>
  <c r="A102" i="27"/>
  <c r="A101" i="27"/>
  <c r="A100" i="27"/>
  <c r="A99" i="27"/>
  <c r="A98" i="27"/>
  <c r="A97" i="27"/>
  <c r="A96" i="27"/>
  <c r="A95" i="27"/>
  <c r="A94" i="27"/>
  <c r="A93" i="27"/>
  <c r="A92" i="27"/>
  <c r="A91" i="27"/>
  <c r="A90" i="27"/>
  <c r="A89" i="27"/>
  <c r="A88" i="27"/>
  <c r="A87" i="27"/>
  <c r="A86" i="27"/>
  <c r="A85" i="27"/>
  <c r="A84" i="27"/>
  <c r="A83" i="27"/>
  <c r="A82" i="27"/>
  <c r="A81" i="27"/>
  <c r="A80" i="27"/>
  <c r="A79" i="27"/>
  <c r="A78" i="27"/>
  <c r="A77" i="27"/>
  <c r="A76" i="27"/>
  <c r="A75" i="27"/>
  <c r="A74" i="27"/>
  <c r="A73" i="27"/>
  <c r="A72" i="27"/>
  <c r="A71" i="27"/>
  <c r="A70" i="27"/>
  <c r="A69" i="27"/>
  <c r="A68" i="27"/>
  <c r="A67" i="27"/>
  <c r="A66" i="27"/>
  <c r="A65" i="27"/>
  <c r="A64" i="27"/>
  <c r="A63" i="27"/>
  <c r="A62" i="27"/>
  <c r="A61" i="27"/>
  <c r="A60" i="27"/>
  <c r="A59" i="27"/>
  <c r="A58" i="27"/>
  <c r="A57" i="27"/>
  <c r="A56" i="27"/>
  <c r="A55" i="27"/>
  <c r="A54" i="27"/>
  <c r="A53" i="27"/>
  <c r="A52" i="27"/>
  <c r="A51" i="27"/>
  <c r="A50" i="27"/>
  <c r="A49" i="27"/>
  <c r="A48" i="27"/>
  <c r="A47" i="27"/>
  <c r="A46" i="27"/>
  <c r="A45" i="27"/>
  <c r="A44" i="27"/>
  <c r="A43" i="27"/>
  <c r="A42" i="27"/>
  <c r="A41" i="27"/>
  <c r="A40" i="27"/>
  <c r="A39" i="27"/>
  <c r="A38" i="27"/>
  <c r="A37" i="27"/>
  <c r="A36" i="27"/>
  <c r="A35" i="27"/>
  <c r="A34" i="27"/>
  <c r="A33"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5" i="27"/>
  <c r="A4" i="27"/>
  <c r="A3" i="27"/>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A19" i="21"/>
  <c r="A18" i="21"/>
  <c r="A17" i="21"/>
  <c r="A16" i="21"/>
  <c r="A15" i="21"/>
  <c r="A14" i="21"/>
  <c r="A13" i="21"/>
  <c r="A12" i="21"/>
  <c r="A11" i="21"/>
  <c r="A10" i="21"/>
  <c r="A9" i="21"/>
  <c r="A8" i="21"/>
  <c r="A7" i="21"/>
  <c r="A6" i="21"/>
  <c r="A5" i="21"/>
  <c r="A4" i="21"/>
  <c r="A3" i="21"/>
  <c r="A133" i="28"/>
  <c r="A132" i="28"/>
  <c r="A131" i="28"/>
  <c r="A130" i="28"/>
  <c r="A129" i="28"/>
  <c r="A128" i="28"/>
  <c r="A127" i="28"/>
  <c r="A126" i="28"/>
  <c r="A125" i="28"/>
  <c r="A124" i="28"/>
  <c r="A123" i="28"/>
  <c r="A122" i="28"/>
  <c r="A121" i="28"/>
  <c r="A120" i="28"/>
  <c r="A119" i="28"/>
  <c r="A118" i="28"/>
  <c r="A117" i="28"/>
  <c r="A116" i="28"/>
  <c r="A115" i="28"/>
  <c r="A114" i="28"/>
  <c r="A113" i="28"/>
  <c r="A112" i="28"/>
  <c r="A111" i="28"/>
  <c r="A110" i="28"/>
  <c r="A109" i="28"/>
  <c r="A108" i="28"/>
  <c r="A107" i="28"/>
  <c r="A106" i="28"/>
  <c r="A105" i="28"/>
  <c r="A104" i="28"/>
  <c r="A103" i="28"/>
  <c r="A102" i="28"/>
  <c r="A101" i="28"/>
  <c r="A100" i="28"/>
  <c r="A99" i="28"/>
  <c r="A98" i="28"/>
  <c r="A97" i="28"/>
  <c r="A96" i="28"/>
  <c r="A95" i="28"/>
  <c r="A94" i="28"/>
  <c r="A93" i="28"/>
  <c r="A92" i="28"/>
  <c r="A91" i="28"/>
  <c r="A90" i="28"/>
  <c r="A89" i="28"/>
  <c r="A88" i="28"/>
  <c r="A87" i="28"/>
  <c r="A86" i="28"/>
  <c r="A85" i="28"/>
  <c r="A84" i="28"/>
  <c r="A83" i="28"/>
  <c r="A82" i="28"/>
  <c r="A81" i="28"/>
  <c r="A80" i="28"/>
  <c r="A79" i="28"/>
  <c r="A78" i="28"/>
  <c r="A77" i="28"/>
  <c r="A76" i="28"/>
  <c r="A75" i="28"/>
  <c r="A74" i="28"/>
  <c r="A73" i="28"/>
  <c r="A72" i="28"/>
  <c r="A71" i="28"/>
  <c r="A70" i="28"/>
  <c r="A69" i="28"/>
  <c r="A68" i="28"/>
  <c r="A67" i="28"/>
  <c r="A66" i="28"/>
  <c r="A65" i="28"/>
  <c r="A64" i="28"/>
  <c r="A63" i="28"/>
  <c r="A62" i="28"/>
  <c r="A61" i="28"/>
  <c r="A60" i="28"/>
  <c r="A59" i="28"/>
  <c r="A58" i="28"/>
  <c r="A57" i="28"/>
  <c r="A56" i="28"/>
  <c r="A55" i="28"/>
  <c r="A54" i="28"/>
  <c r="A53" i="28"/>
  <c r="A52" i="28"/>
  <c r="A51" i="28"/>
  <c r="A50" i="28"/>
  <c r="A49" i="28"/>
  <c r="A48" i="28"/>
  <c r="A47" i="28"/>
  <c r="A46" i="28"/>
  <c r="A45" i="28"/>
  <c r="A44" i="28"/>
  <c r="A43"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7" i="28"/>
  <c r="A6" i="28"/>
  <c r="A5" i="28"/>
  <c r="A4" i="28"/>
  <c r="A3" i="28"/>
  <c r="A132" i="2"/>
  <c r="A131" i="2"/>
  <c r="A130" i="2"/>
  <c r="A129" i="2"/>
  <c r="A128" i="2"/>
  <c r="A127" i="2"/>
  <c r="A126" i="2"/>
  <c r="A125" i="2"/>
  <c r="A124" i="2"/>
  <c r="A123" i="2"/>
  <c r="A122" i="2"/>
  <c r="A121" i="2"/>
  <c r="A120" i="2"/>
  <c r="A119" i="2"/>
  <c r="A118" i="2"/>
  <c r="A117" i="2"/>
  <c r="A116" i="2"/>
  <c r="A115" i="2"/>
  <c r="A114" i="2"/>
  <c r="A113" i="2"/>
  <c r="A112" i="2"/>
  <c r="A111" i="2"/>
  <c r="A110" i="2"/>
  <c r="A109" i="2"/>
  <c r="A108" i="2"/>
  <c r="A107" i="2"/>
  <c r="A106" i="2"/>
  <c r="A105" i="2"/>
  <c r="A104" i="2"/>
  <c r="A103" i="2"/>
  <c r="A102" i="2"/>
  <c r="A101" i="2"/>
  <c r="A100" i="2"/>
  <c r="A99" i="2"/>
  <c r="A98" i="2"/>
  <c r="A97" i="2"/>
  <c r="A96" i="2"/>
  <c r="A95" i="2"/>
  <c r="A94" i="2"/>
  <c r="A93" i="2"/>
  <c r="A92" i="2"/>
  <c r="A91" i="2"/>
  <c r="A90" i="2"/>
  <c r="A89" i="2"/>
  <c r="A88" i="2"/>
  <c r="A87" i="2"/>
  <c r="A86" i="2"/>
  <c r="A85" i="2"/>
  <c r="A84" i="2"/>
  <c r="A83" i="2"/>
  <c r="A82" i="2"/>
  <c r="A81" i="2"/>
  <c r="A80" i="2"/>
  <c r="A79" i="2"/>
  <c r="A78" i="2"/>
  <c r="A77" i="2"/>
  <c r="A76" i="2"/>
  <c r="A75" i="2"/>
  <c r="A74" i="2"/>
  <c r="A73" i="2"/>
  <c r="A72" i="2"/>
  <c r="A71" i="2"/>
  <c r="A70" i="2"/>
  <c r="A69" i="2"/>
  <c r="A68" i="2"/>
  <c r="A67" i="2"/>
  <c r="A66" i="2"/>
  <c r="A65" i="2"/>
  <c r="A64" i="2"/>
  <c r="A63" i="2"/>
  <c r="A62" i="2"/>
  <c r="A61" i="2"/>
  <c r="A60" i="2"/>
  <c r="A59" i="2"/>
  <c r="A58" i="2"/>
  <c r="A57" i="2"/>
  <c r="A56" i="2"/>
  <c r="A55" i="2"/>
  <c r="A54" i="2"/>
  <c r="A53" i="2"/>
  <c r="A52" i="2"/>
  <c r="A51" i="2"/>
  <c r="A50" i="2"/>
  <c r="A49" i="2"/>
  <c r="A48" i="2"/>
  <c r="A47" i="2"/>
  <c r="A46" i="2"/>
  <c r="A45" i="2"/>
  <c r="A44" i="2"/>
  <c r="A43" i="2"/>
  <c r="A42" i="2"/>
  <c r="A41" i="2"/>
  <c r="A40" i="2"/>
  <c r="A39" i="2"/>
  <c r="A38" i="2"/>
  <c r="A37" i="2"/>
  <c r="A36" i="2"/>
  <c r="A35" i="2"/>
  <c r="A34" i="2"/>
  <c r="A33" i="2"/>
  <c r="A32" i="2"/>
  <c r="A31" i="2"/>
  <c r="A30" i="2"/>
  <c r="A29" i="2"/>
  <c r="A28" i="2"/>
  <c r="A27" i="2"/>
  <c r="A26" i="2"/>
  <c r="A25" i="2"/>
  <c r="A24" i="2"/>
  <c r="A23" i="2"/>
  <c r="A22" i="2"/>
  <c r="A21" i="2"/>
  <c r="A20" i="2"/>
  <c r="A19" i="2"/>
  <c r="A18" i="2"/>
  <c r="A17" i="2"/>
  <c r="A16" i="2"/>
  <c r="A15" i="2"/>
  <c r="A14" i="2"/>
  <c r="A13" i="2"/>
  <c r="A12" i="2"/>
  <c r="A11" i="2"/>
  <c r="A10" i="2"/>
  <c r="A9" i="2"/>
  <c r="A8" i="2"/>
  <c r="A7" i="2"/>
  <c r="A6" i="2"/>
  <c r="A5" i="2"/>
  <c r="A4" i="2"/>
  <c r="A3" i="2"/>
  <c r="A133" i="11"/>
  <c r="A132" i="11"/>
  <c r="A131" i="11"/>
  <c r="A130" i="11"/>
  <c r="A129" i="11"/>
  <c r="A128" i="11"/>
  <c r="A127" i="11"/>
  <c r="A126" i="11"/>
  <c r="A125" i="11"/>
  <c r="A124" i="11"/>
  <c r="A123" i="11"/>
  <c r="A122" i="11"/>
  <c r="A121" i="11"/>
  <c r="A120" i="11"/>
  <c r="A119" i="11"/>
  <c r="A118" i="11"/>
  <c r="A117" i="11"/>
  <c r="A116" i="11"/>
  <c r="A115" i="11"/>
  <c r="A114" i="11"/>
  <c r="A113" i="11"/>
  <c r="A112" i="11"/>
  <c r="A111" i="11"/>
  <c r="A110" i="11"/>
  <c r="A109" i="11"/>
  <c r="A108" i="11"/>
  <c r="A107" i="11"/>
  <c r="A106" i="11"/>
  <c r="A105" i="11"/>
  <c r="A104" i="11"/>
  <c r="A103" i="11"/>
  <c r="A102" i="11"/>
  <c r="A101" i="11"/>
  <c r="A100" i="11"/>
  <c r="A99" i="11"/>
  <c r="A98" i="11"/>
  <c r="A97" i="11"/>
  <c r="A96" i="11"/>
  <c r="A95" i="11"/>
  <c r="A94" i="11"/>
  <c r="A93" i="11"/>
  <c r="A92" i="11"/>
  <c r="A91" i="11"/>
  <c r="A90" i="11"/>
  <c r="A89" i="11"/>
  <c r="A88" i="11"/>
  <c r="A87" i="11"/>
  <c r="A86" i="11"/>
  <c r="A85" i="11"/>
  <c r="A84" i="11"/>
  <c r="A83" i="11"/>
  <c r="A82" i="11"/>
  <c r="A81" i="11"/>
  <c r="A80" i="11"/>
  <c r="A79" i="11"/>
  <c r="A78" i="11"/>
  <c r="A77" i="11"/>
  <c r="A76" i="11"/>
  <c r="A75" i="11"/>
  <c r="A74" i="11"/>
  <c r="A73" i="11"/>
  <c r="A72" i="11"/>
  <c r="A71" i="11"/>
  <c r="A70" i="11"/>
  <c r="A69" i="11"/>
  <c r="A68" i="11"/>
  <c r="A67" i="11"/>
  <c r="A66" i="11"/>
  <c r="A65" i="11"/>
  <c r="A64" i="11"/>
  <c r="A63" i="11"/>
  <c r="A62" i="11"/>
  <c r="A61" i="11"/>
  <c r="A60" i="11"/>
  <c r="A59" i="11"/>
  <c r="A58" i="11"/>
  <c r="A57" i="11"/>
  <c r="A56" i="11"/>
  <c r="A55" i="11"/>
  <c r="A54" i="11"/>
  <c r="A53" i="11"/>
  <c r="A52" i="11"/>
  <c r="A51" i="11"/>
  <c r="A50" i="11"/>
  <c r="A49" i="11"/>
  <c r="A48" i="11"/>
  <c r="A47" i="11"/>
  <c r="A46" i="11"/>
  <c r="A45" i="11"/>
  <c r="A44" i="11"/>
  <c r="A43" i="11"/>
  <c r="A42" i="11"/>
  <c r="A41" i="11"/>
  <c r="A40" i="11"/>
  <c r="A39" i="11"/>
  <c r="A38" i="11"/>
  <c r="A37" i="11"/>
  <c r="A36" i="11"/>
  <c r="A35" i="11"/>
  <c r="A34" i="11"/>
  <c r="A33" i="11"/>
  <c r="A32" i="11"/>
  <c r="A31" i="11"/>
  <c r="A30" i="11"/>
  <c r="A29" i="11"/>
  <c r="A28" i="11"/>
  <c r="A27" i="11"/>
  <c r="A26" i="11"/>
  <c r="A25" i="11"/>
  <c r="A24" i="11"/>
  <c r="A23" i="11"/>
  <c r="A22" i="11"/>
  <c r="A21" i="11"/>
  <c r="A20" i="11"/>
  <c r="A19" i="11"/>
  <c r="A18" i="11"/>
  <c r="A17" i="11"/>
  <c r="A16" i="11"/>
  <c r="A15" i="11"/>
  <c r="A14" i="11"/>
  <c r="A13" i="11"/>
  <c r="A12" i="11"/>
  <c r="A11" i="11"/>
  <c r="A10" i="11"/>
  <c r="A9" i="11"/>
  <c r="A8" i="11"/>
  <c r="A7" i="11"/>
  <c r="A6" i="11"/>
  <c r="A5" i="11"/>
  <c r="A4" i="11"/>
  <c r="A3" i="11"/>
  <c r="P133" i="1"/>
  <c r="P132" i="1"/>
  <c r="P131" i="1"/>
  <c r="P130" i="1"/>
  <c r="P129" i="1"/>
  <c r="P128" i="1"/>
  <c r="P127" i="1"/>
  <c r="P126" i="1"/>
  <c r="P125" i="1"/>
  <c r="P124" i="1"/>
  <c r="P123" i="1"/>
  <c r="P122" i="1"/>
  <c r="P121" i="1"/>
  <c r="P120" i="1"/>
  <c r="P119" i="1"/>
  <c r="P118" i="1"/>
  <c r="P117" i="1"/>
  <c r="P116" i="1"/>
  <c r="P115" i="1"/>
  <c r="P114" i="1"/>
  <c r="P113" i="1"/>
  <c r="P112" i="1"/>
  <c r="P111" i="1"/>
  <c r="P110" i="1"/>
  <c r="P109" i="1"/>
  <c r="P108" i="1"/>
  <c r="P107" i="1"/>
  <c r="P106" i="1"/>
  <c r="P105" i="1"/>
  <c r="P104" i="1"/>
  <c r="P103" i="1"/>
  <c r="P102" i="1"/>
  <c r="P101" i="1"/>
  <c r="P100" i="1"/>
  <c r="P99" i="1"/>
  <c r="P98" i="1"/>
  <c r="P97" i="1"/>
  <c r="P96" i="1"/>
  <c r="P95" i="1"/>
  <c r="P94" i="1"/>
  <c r="P93" i="1"/>
  <c r="P92" i="1"/>
  <c r="P91" i="1"/>
  <c r="P90" i="1"/>
  <c r="P89" i="1"/>
  <c r="P88" i="1"/>
  <c r="P87" i="1"/>
  <c r="P86" i="1"/>
  <c r="P85" i="1"/>
  <c r="P84" i="1"/>
  <c r="P83" i="1"/>
  <c r="P82" i="1"/>
  <c r="P81" i="1"/>
  <c r="P80" i="1"/>
  <c r="P79" i="1"/>
  <c r="P78" i="1"/>
  <c r="P77" i="1"/>
  <c r="P76" i="1"/>
  <c r="P75" i="1"/>
  <c r="P74" i="1"/>
  <c r="P73" i="1"/>
  <c r="P72" i="1"/>
  <c r="P71" i="1"/>
  <c r="P70" i="1"/>
  <c r="P69" i="1"/>
  <c r="P68" i="1"/>
  <c r="P67" i="1"/>
  <c r="P66" i="1"/>
  <c r="P65" i="1"/>
  <c r="P64" i="1"/>
  <c r="P63" i="1"/>
  <c r="P62" i="1"/>
  <c r="P61" i="1"/>
  <c r="P60" i="1"/>
  <c r="P59" i="1"/>
  <c r="P58" i="1"/>
  <c r="P57" i="1"/>
  <c r="P56" i="1"/>
  <c r="P55" i="1"/>
  <c r="P54" i="1"/>
  <c r="P53" i="1"/>
  <c r="P52" i="1"/>
  <c r="P51" i="1"/>
  <c r="P50" i="1"/>
  <c r="P49" i="1"/>
  <c r="P48" i="1"/>
  <c r="P47" i="1"/>
  <c r="P46" i="1"/>
  <c r="P45" i="1"/>
  <c r="P44" i="1"/>
  <c r="P43" i="1"/>
  <c r="P42" i="1"/>
  <c r="P41" i="1"/>
  <c r="P40" i="1"/>
  <c r="P39" i="1"/>
  <c r="P38" i="1"/>
  <c r="P37" i="1"/>
  <c r="P36" i="1"/>
  <c r="P35" i="1"/>
  <c r="P34" i="1"/>
  <c r="P33" i="1"/>
  <c r="P32" i="1"/>
  <c r="P31" i="1"/>
  <c r="P30" i="1"/>
  <c r="P29" i="1"/>
  <c r="P28" i="1"/>
  <c r="P27" i="1"/>
  <c r="P26" i="1"/>
  <c r="P25" i="1"/>
  <c r="P24" i="1"/>
  <c r="P23" i="1"/>
  <c r="P22" i="1"/>
  <c r="P21" i="1"/>
  <c r="P20" i="1"/>
  <c r="P19" i="1"/>
  <c r="P18" i="1"/>
  <c r="P17" i="1"/>
  <c r="P16" i="1"/>
  <c r="P15" i="1"/>
  <c r="P14" i="1"/>
  <c r="P13" i="1"/>
  <c r="P12" i="1"/>
  <c r="P11" i="1"/>
  <c r="P10" i="1"/>
  <c r="P9" i="1"/>
  <c r="P8" i="1"/>
  <c r="P7" i="1"/>
  <c r="P6" i="1"/>
  <c r="P5" i="1"/>
  <c r="P4" i="1"/>
  <c r="P3" i="1"/>
  <c r="K133" i="1"/>
  <c r="K132" i="1"/>
  <c r="K131" i="1"/>
  <c r="K130" i="1"/>
  <c r="K129" i="1"/>
  <c r="K128" i="1"/>
  <c r="K127" i="1"/>
  <c r="K126" i="1"/>
  <c r="K125" i="1"/>
  <c r="K124" i="1"/>
  <c r="K123" i="1"/>
  <c r="K122" i="1"/>
  <c r="K121" i="1"/>
  <c r="K120" i="1"/>
  <c r="K119" i="1"/>
  <c r="K118" i="1"/>
  <c r="K117" i="1"/>
  <c r="K116" i="1"/>
  <c r="K115" i="1"/>
  <c r="K114" i="1"/>
  <c r="K113" i="1"/>
  <c r="K112" i="1"/>
  <c r="K111" i="1"/>
  <c r="K110" i="1"/>
  <c r="K109" i="1"/>
  <c r="K108" i="1"/>
  <c r="K107" i="1"/>
  <c r="K106" i="1"/>
  <c r="K105" i="1"/>
  <c r="K104" i="1"/>
  <c r="K103" i="1"/>
  <c r="K102" i="1"/>
  <c r="K101" i="1"/>
  <c r="K100" i="1"/>
  <c r="K99" i="1"/>
  <c r="K98" i="1"/>
  <c r="K97" i="1"/>
  <c r="K96" i="1"/>
  <c r="K95" i="1"/>
  <c r="K94" i="1"/>
  <c r="K93" i="1"/>
  <c r="K92" i="1"/>
  <c r="K91" i="1"/>
  <c r="K90" i="1"/>
  <c r="K89" i="1"/>
  <c r="K88" i="1"/>
  <c r="K87" i="1"/>
  <c r="K86" i="1"/>
  <c r="K85" i="1"/>
  <c r="K84" i="1"/>
  <c r="K83" i="1"/>
  <c r="K82" i="1"/>
  <c r="K81" i="1"/>
  <c r="K80" i="1"/>
  <c r="K79" i="1"/>
  <c r="K78" i="1"/>
  <c r="K77" i="1"/>
  <c r="K76" i="1"/>
  <c r="K75" i="1"/>
  <c r="K74" i="1"/>
  <c r="K73" i="1"/>
  <c r="K72" i="1"/>
  <c r="K71" i="1"/>
  <c r="K70" i="1"/>
  <c r="K69" i="1"/>
  <c r="K68" i="1"/>
  <c r="K67" i="1"/>
  <c r="K66" i="1"/>
  <c r="K65" i="1"/>
  <c r="K64" i="1"/>
  <c r="K63" i="1"/>
  <c r="K62" i="1"/>
  <c r="K61" i="1"/>
  <c r="K60" i="1"/>
  <c r="K59" i="1"/>
  <c r="K58" i="1"/>
  <c r="K57" i="1"/>
  <c r="K56" i="1"/>
  <c r="K55" i="1"/>
  <c r="K54" i="1"/>
  <c r="K53" i="1"/>
  <c r="K52" i="1"/>
  <c r="K51" i="1"/>
  <c r="K50" i="1"/>
  <c r="K49" i="1"/>
  <c r="K48" i="1"/>
  <c r="K47" i="1"/>
  <c r="K46" i="1"/>
  <c r="K45" i="1"/>
  <c r="K44" i="1"/>
  <c r="K43" i="1"/>
  <c r="K42" i="1"/>
  <c r="K41" i="1"/>
  <c r="K40" i="1"/>
  <c r="K39" i="1"/>
  <c r="K38" i="1"/>
  <c r="K37" i="1"/>
  <c r="K36" i="1"/>
  <c r="K35" i="1"/>
  <c r="K34" i="1"/>
  <c r="K33" i="1"/>
  <c r="K32" i="1"/>
  <c r="K31" i="1"/>
  <c r="K30" i="1"/>
  <c r="K29" i="1"/>
  <c r="K28" i="1"/>
  <c r="K27" i="1"/>
  <c r="K26" i="1"/>
  <c r="K25" i="1"/>
  <c r="K24" i="1"/>
  <c r="K23" i="1"/>
  <c r="K22" i="1"/>
  <c r="K21" i="1"/>
  <c r="K20" i="1"/>
  <c r="K19" i="1"/>
  <c r="K18" i="1"/>
  <c r="K17" i="1"/>
  <c r="K16" i="1"/>
  <c r="K15" i="1"/>
  <c r="K14" i="1"/>
  <c r="K13" i="1"/>
  <c r="K12" i="1"/>
  <c r="K11" i="1"/>
  <c r="K10" i="1"/>
  <c r="K9" i="1"/>
  <c r="K8" i="1"/>
  <c r="K7" i="1"/>
  <c r="K6" i="1"/>
  <c r="K5" i="1"/>
  <c r="K4" i="1"/>
  <c r="K3" i="1"/>
  <c r="G203" i="52" l="1"/>
  <c r="G138" i="54"/>
  <c r="C134" i="9"/>
  <c r="D134" i="9"/>
  <c r="G139" i="51"/>
  <c r="G203" i="19"/>
  <c r="G203" i="54"/>
  <c r="F196" i="50"/>
  <c r="G249" i="53"/>
  <c r="G249" i="49"/>
  <c r="G249" i="52"/>
  <c r="G249" i="19"/>
  <c r="G249" i="51"/>
  <c r="G249" i="54"/>
  <c r="G249" i="50"/>
  <c r="G170" i="51"/>
  <c r="G170" i="50"/>
  <c r="G170" i="54"/>
  <c r="G170" i="53"/>
  <c r="G170" i="49"/>
  <c r="G170" i="19"/>
  <c r="G170" i="52"/>
  <c r="G234" i="53"/>
  <c r="G234" i="19"/>
  <c r="G234" i="52"/>
  <c r="G234" i="51"/>
  <c r="G234" i="54"/>
  <c r="G234" i="50"/>
  <c r="G234" i="49"/>
  <c r="G146" i="49"/>
  <c r="G146" i="52"/>
  <c r="G146" i="19"/>
  <c r="G146" i="53"/>
  <c r="G146" i="51"/>
  <c r="G146" i="50"/>
  <c r="G146" i="54"/>
  <c r="G155" i="54"/>
  <c r="G155" i="50"/>
  <c r="G155" i="53"/>
  <c r="G155" i="49"/>
  <c r="G155" i="52"/>
  <c r="G155" i="19"/>
  <c r="G155" i="51"/>
  <c r="G198" i="49"/>
  <c r="G198" i="53"/>
  <c r="G198" i="19"/>
  <c r="G198" i="52"/>
  <c r="G198" i="51"/>
  <c r="G198" i="54"/>
  <c r="G198" i="50"/>
  <c r="G195" i="52"/>
  <c r="G195" i="19"/>
  <c r="G195" i="51"/>
  <c r="G195" i="50"/>
  <c r="G195" i="54"/>
  <c r="G195" i="53"/>
  <c r="G195" i="49"/>
  <c r="G239" i="52"/>
  <c r="G239" i="19"/>
  <c r="G239" i="51"/>
  <c r="G239" i="54"/>
  <c r="G239" i="50"/>
  <c r="G239" i="53"/>
  <c r="G239" i="49"/>
  <c r="G149" i="52"/>
  <c r="G149" i="19"/>
  <c r="G149" i="51"/>
  <c r="G149" i="50"/>
  <c r="G149" i="54"/>
  <c r="G149" i="53"/>
  <c r="G149" i="49"/>
  <c r="G201" i="50"/>
  <c r="E146" i="54"/>
  <c r="G270" i="53"/>
  <c r="F196" i="53"/>
  <c r="E204" i="51"/>
  <c r="F236" i="50"/>
  <c r="G181" i="49"/>
  <c r="G181" i="52"/>
  <c r="F185" i="50"/>
  <c r="G189" i="19"/>
  <c r="G189" i="52"/>
  <c r="F249" i="49"/>
  <c r="F249" i="54"/>
  <c r="G159" i="53"/>
  <c r="E205" i="53"/>
  <c r="G161" i="50"/>
  <c r="G196" i="51"/>
  <c r="G204" i="19"/>
  <c r="G204" i="52"/>
  <c r="G212" i="49"/>
  <c r="G225" i="51"/>
  <c r="G259" i="19"/>
  <c r="G259" i="52"/>
  <c r="G193" i="49"/>
  <c r="G163" i="50"/>
  <c r="G163" i="54"/>
  <c r="G182" i="50"/>
  <c r="G157" i="50"/>
  <c r="G229" i="50"/>
  <c r="G245" i="19"/>
  <c r="G245" i="52"/>
  <c r="G261" i="50"/>
  <c r="G261" i="54"/>
  <c r="G214" i="51"/>
  <c r="G255" i="51"/>
  <c r="G185" i="19"/>
  <c r="G185" i="52"/>
  <c r="G188" i="49"/>
  <c r="G252" i="50"/>
  <c r="G252" i="54"/>
  <c r="G206" i="19"/>
  <c r="G206" i="52"/>
  <c r="G248" i="53"/>
  <c r="G223" i="51"/>
  <c r="G167" i="53"/>
  <c r="G254" i="49"/>
  <c r="G254" i="53"/>
  <c r="G254" i="19"/>
  <c r="G254" i="52"/>
  <c r="G254" i="51"/>
  <c r="G254" i="54"/>
  <c r="G254" i="50"/>
  <c r="G192" i="54"/>
  <c r="G192" i="50"/>
  <c r="G192" i="53"/>
  <c r="G192" i="49"/>
  <c r="G192" i="52"/>
  <c r="G192" i="19"/>
  <c r="G192" i="51"/>
  <c r="G262" i="52"/>
  <c r="G262" i="51"/>
  <c r="G262" i="54"/>
  <c r="G262" i="50"/>
  <c r="G262" i="49"/>
  <c r="G262" i="53"/>
  <c r="G262" i="19"/>
  <c r="G153" i="51"/>
  <c r="G153" i="50"/>
  <c r="G153" i="54"/>
  <c r="G153" i="53"/>
  <c r="G153" i="49"/>
  <c r="G153" i="52"/>
  <c r="G153" i="19"/>
  <c r="G224" i="52"/>
  <c r="G224" i="19"/>
  <c r="G224" i="51"/>
  <c r="G224" i="54"/>
  <c r="G224" i="50"/>
  <c r="G224" i="53"/>
  <c r="G224" i="49"/>
  <c r="G165" i="52"/>
  <c r="G165" i="19"/>
  <c r="G165" i="51"/>
  <c r="G165" i="50"/>
  <c r="G165" i="54"/>
  <c r="G165" i="53"/>
  <c r="G165" i="49"/>
  <c r="G226" i="52"/>
  <c r="G226" i="51"/>
  <c r="G226" i="50"/>
  <c r="G226" i="54"/>
  <c r="G226" i="49"/>
  <c r="G226" i="53"/>
  <c r="G226" i="19"/>
  <c r="G257" i="51"/>
  <c r="G257" i="54"/>
  <c r="G257" i="50"/>
  <c r="G257" i="53"/>
  <c r="G257" i="49"/>
  <c r="G257" i="52"/>
  <c r="G257" i="19"/>
  <c r="G264" i="53"/>
  <c r="G264" i="49"/>
  <c r="G264" i="52"/>
  <c r="G264" i="19"/>
  <c r="G264" i="51"/>
  <c r="G264" i="54"/>
  <c r="G264" i="50"/>
  <c r="G221" i="53"/>
  <c r="G221" i="49"/>
  <c r="G221" i="52"/>
  <c r="G221" i="19"/>
  <c r="G221" i="51"/>
  <c r="G221" i="50"/>
  <c r="G221" i="54"/>
  <c r="G154" i="52"/>
  <c r="G154" i="51"/>
  <c r="G154" i="50"/>
  <c r="G154" i="54"/>
  <c r="G154" i="53"/>
  <c r="G154" i="49"/>
  <c r="G154" i="19"/>
  <c r="G231" i="52"/>
  <c r="G231" i="19"/>
  <c r="G231" i="51"/>
  <c r="G231" i="54"/>
  <c r="G231" i="50"/>
  <c r="G231" i="53"/>
  <c r="G231" i="49"/>
  <c r="G201" i="51"/>
  <c r="G270" i="49"/>
  <c r="F196" i="49"/>
  <c r="G184" i="19"/>
  <c r="G184" i="52"/>
  <c r="G181" i="53"/>
  <c r="G189" i="49"/>
  <c r="F201" i="51"/>
  <c r="E265" i="53"/>
  <c r="G159" i="54"/>
  <c r="E224" i="52"/>
  <c r="G161" i="51"/>
  <c r="G212" i="53"/>
  <c r="E253" i="54"/>
  <c r="G193" i="53"/>
  <c r="G157" i="51"/>
  <c r="G229" i="51"/>
  <c r="G245" i="49"/>
  <c r="G245" i="53"/>
  <c r="G261" i="51"/>
  <c r="G214" i="52"/>
  <c r="G151" i="49"/>
  <c r="G255" i="19"/>
  <c r="G255" i="52"/>
  <c r="G185" i="49"/>
  <c r="G246" i="50"/>
  <c r="G246" i="54"/>
  <c r="G188" i="53"/>
  <c r="G187" i="51"/>
  <c r="G248" i="50"/>
  <c r="G248" i="54"/>
  <c r="G223" i="19"/>
  <c r="G223" i="52"/>
  <c r="G180" i="49"/>
  <c r="G167" i="50"/>
  <c r="G167" i="54"/>
  <c r="G148" i="54"/>
  <c r="G148" i="50"/>
  <c r="G148" i="53"/>
  <c r="G148" i="49"/>
  <c r="G148" i="52"/>
  <c r="G148" i="19"/>
  <c r="G148" i="51"/>
  <c r="G256" i="52"/>
  <c r="G256" i="19"/>
  <c r="G256" i="51"/>
  <c r="G256" i="54"/>
  <c r="G256" i="50"/>
  <c r="G256" i="53"/>
  <c r="G256" i="49"/>
  <c r="G186" i="53"/>
  <c r="G186" i="49"/>
  <c r="G186" i="19"/>
  <c r="G186" i="52"/>
  <c r="G186" i="51"/>
  <c r="G186" i="50"/>
  <c r="G186" i="54"/>
  <c r="G250" i="52"/>
  <c r="G250" i="19"/>
  <c r="G250" i="51"/>
  <c r="G250" i="54"/>
  <c r="G250" i="50"/>
  <c r="G250" i="49"/>
  <c r="G250" i="53"/>
  <c r="G200" i="51"/>
  <c r="G200" i="54"/>
  <c r="G200" i="50"/>
  <c r="G200" i="53"/>
  <c r="G200" i="49"/>
  <c r="G200" i="52"/>
  <c r="G200" i="19"/>
  <c r="G242" i="49"/>
  <c r="G242" i="53"/>
  <c r="G242" i="19"/>
  <c r="G242" i="52"/>
  <c r="G242" i="51"/>
  <c r="G242" i="54"/>
  <c r="G242" i="50"/>
  <c r="G164" i="49"/>
  <c r="G164" i="52"/>
  <c r="G164" i="19"/>
  <c r="G164" i="51"/>
  <c r="G164" i="54"/>
  <c r="G164" i="50"/>
  <c r="G164" i="53"/>
  <c r="G237" i="50"/>
  <c r="G237" i="54"/>
  <c r="G237" i="53"/>
  <c r="G237" i="49"/>
  <c r="G237" i="52"/>
  <c r="G237" i="19"/>
  <c r="G237" i="51"/>
  <c r="G177" i="51"/>
  <c r="G177" i="50"/>
  <c r="G177" i="54"/>
  <c r="G177" i="53"/>
  <c r="G177" i="49"/>
  <c r="G177" i="52"/>
  <c r="G177" i="19"/>
  <c r="G173" i="54"/>
  <c r="G173" i="53"/>
  <c r="G173" i="49"/>
  <c r="G173" i="52"/>
  <c r="G173" i="19"/>
  <c r="G173" i="51"/>
  <c r="G173" i="50"/>
  <c r="G175" i="49"/>
  <c r="G175" i="52"/>
  <c r="G175" i="19"/>
  <c r="G175" i="51"/>
  <c r="G175" i="54"/>
  <c r="G175" i="50"/>
  <c r="G175" i="53"/>
  <c r="G220" i="51"/>
  <c r="G220" i="54"/>
  <c r="G220" i="50"/>
  <c r="G220" i="53"/>
  <c r="G220" i="49"/>
  <c r="G220" i="52"/>
  <c r="G220" i="19"/>
  <c r="G183" i="52"/>
  <c r="G183" i="19"/>
  <c r="G183" i="51"/>
  <c r="G183" i="50"/>
  <c r="G183" i="54"/>
  <c r="G183" i="53"/>
  <c r="G183" i="49"/>
  <c r="G209" i="19"/>
  <c r="G209" i="52"/>
  <c r="G203" i="49"/>
  <c r="G203" i="53"/>
  <c r="F242" i="51"/>
  <c r="F196" i="54"/>
  <c r="F236" i="51"/>
  <c r="G181" i="54"/>
  <c r="G189" i="53"/>
  <c r="G159" i="50"/>
  <c r="E205" i="54"/>
  <c r="E224" i="49"/>
  <c r="E224" i="54"/>
  <c r="G196" i="19"/>
  <c r="G196" i="52"/>
  <c r="G204" i="49"/>
  <c r="G212" i="50"/>
  <c r="G193" i="54"/>
  <c r="G191" i="51"/>
  <c r="G211" i="49"/>
  <c r="G211" i="53"/>
  <c r="G182" i="51"/>
  <c r="G214" i="19"/>
  <c r="G151" i="53"/>
  <c r="G207" i="51"/>
  <c r="G185" i="53"/>
  <c r="G188" i="50"/>
  <c r="G252" i="51"/>
  <c r="G187" i="19"/>
  <c r="G187" i="52"/>
  <c r="G206" i="49"/>
  <c r="G180" i="53"/>
  <c r="G269" i="53"/>
  <c r="G269" i="49"/>
  <c r="G269" i="52"/>
  <c r="G269" i="19"/>
  <c r="G269" i="51"/>
  <c r="G269" i="54"/>
  <c r="G269" i="50"/>
  <c r="G197" i="51"/>
  <c r="G197" i="50"/>
  <c r="G197" i="54"/>
  <c r="G197" i="53"/>
  <c r="G197" i="49"/>
  <c r="G197" i="52"/>
  <c r="G197" i="19"/>
  <c r="G156" i="51"/>
  <c r="G156" i="54"/>
  <c r="G156" i="50"/>
  <c r="G156" i="53"/>
  <c r="G156" i="49"/>
  <c r="G156" i="52"/>
  <c r="G156" i="19"/>
  <c r="G241" i="53"/>
  <c r="G241" i="49"/>
  <c r="G241" i="52"/>
  <c r="G241" i="19"/>
  <c r="G241" i="51"/>
  <c r="G241" i="54"/>
  <c r="G241" i="50"/>
  <c r="G258" i="51"/>
  <c r="G258" i="54"/>
  <c r="G258" i="50"/>
  <c r="G258" i="49"/>
  <c r="G258" i="52"/>
  <c r="G258" i="53"/>
  <c r="G258" i="19"/>
  <c r="G169" i="51"/>
  <c r="G169" i="50"/>
  <c r="G169" i="54"/>
  <c r="G169" i="53"/>
  <c r="G169" i="49"/>
  <c r="G169" i="52"/>
  <c r="G169" i="19"/>
  <c r="G219" i="51"/>
  <c r="G219" i="54"/>
  <c r="G219" i="50"/>
  <c r="G219" i="53"/>
  <c r="G219" i="49"/>
  <c r="G219" i="52"/>
  <c r="G219" i="19"/>
  <c r="G172" i="50"/>
  <c r="G172" i="53"/>
  <c r="G172" i="49"/>
  <c r="G172" i="52"/>
  <c r="G172" i="19"/>
  <c r="G172" i="51"/>
  <c r="G172" i="54"/>
  <c r="G253" i="53"/>
  <c r="G253" i="49"/>
  <c r="G253" i="52"/>
  <c r="G253" i="19"/>
  <c r="G253" i="51"/>
  <c r="G253" i="54"/>
  <c r="G253" i="50"/>
  <c r="G178" i="51"/>
  <c r="G178" i="50"/>
  <c r="G178" i="54"/>
  <c r="G178" i="49"/>
  <c r="G178" i="52"/>
  <c r="G178" i="19"/>
  <c r="G178" i="53"/>
  <c r="G247" i="54"/>
  <c r="G247" i="50"/>
  <c r="G247" i="53"/>
  <c r="G247" i="49"/>
  <c r="G247" i="52"/>
  <c r="G247" i="19"/>
  <c r="G247" i="51"/>
  <c r="G199" i="54"/>
  <c r="G199" i="50"/>
  <c r="G199" i="53"/>
  <c r="G199" i="49"/>
  <c r="G199" i="52"/>
  <c r="G199" i="19"/>
  <c r="G199" i="51"/>
  <c r="G209" i="49"/>
  <c r="E146" i="51"/>
  <c r="F242" i="52"/>
  <c r="G270" i="50"/>
  <c r="G270" i="54"/>
  <c r="E261" i="54"/>
  <c r="G184" i="49"/>
  <c r="G181" i="50"/>
  <c r="F185" i="53"/>
  <c r="G189" i="54"/>
  <c r="F249" i="51"/>
  <c r="F248" i="54"/>
  <c r="G204" i="53"/>
  <c r="G212" i="54"/>
  <c r="G225" i="19"/>
  <c r="G225" i="52"/>
  <c r="G259" i="49"/>
  <c r="G259" i="53"/>
  <c r="G193" i="50"/>
  <c r="G191" i="19"/>
  <c r="G191" i="52"/>
  <c r="G163" i="51"/>
  <c r="G211" i="50"/>
  <c r="G211" i="54"/>
  <c r="F231" i="53"/>
  <c r="E239" i="53"/>
  <c r="G182" i="52"/>
  <c r="G214" i="53"/>
  <c r="G151" i="50"/>
  <c r="G151" i="54"/>
  <c r="G207" i="19"/>
  <c r="G207" i="52"/>
  <c r="G185" i="54"/>
  <c r="G246" i="51"/>
  <c r="G188" i="54"/>
  <c r="G248" i="51"/>
  <c r="G180" i="50"/>
  <c r="G236" i="53"/>
  <c r="G236" i="49"/>
  <c r="G236" i="19"/>
  <c r="G236" i="52"/>
  <c r="G236" i="51"/>
  <c r="G236" i="54"/>
  <c r="G236" i="50"/>
  <c r="G162" i="53"/>
  <c r="G162" i="49"/>
  <c r="G162" i="19"/>
  <c r="G162" i="52"/>
  <c r="G162" i="51"/>
  <c r="G162" i="50"/>
  <c r="G162" i="54"/>
  <c r="G232" i="49"/>
  <c r="G232" i="52"/>
  <c r="G232" i="19"/>
  <c r="G232" i="51"/>
  <c r="G232" i="54"/>
  <c r="G232" i="50"/>
  <c r="G232" i="53"/>
  <c r="G228" i="52"/>
  <c r="G228" i="19"/>
  <c r="G228" i="51"/>
  <c r="G228" i="54"/>
  <c r="G228" i="50"/>
  <c r="G228" i="53"/>
  <c r="G228" i="49"/>
  <c r="G174" i="49"/>
  <c r="G174" i="52"/>
  <c r="G174" i="19"/>
  <c r="G174" i="53"/>
  <c r="G174" i="51"/>
  <c r="G174" i="54"/>
  <c r="G174" i="50"/>
  <c r="G160" i="52"/>
  <c r="G160" i="19"/>
  <c r="G160" i="51"/>
  <c r="G160" i="54"/>
  <c r="G160" i="50"/>
  <c r="G160" i="53"/>
  <c r="G160" i="49"/>
  <c r="G210" i="53"/>
  <c r="G210" i="19"/>
  <c r="G210" i="52"/>
  <c r="G210" i="51"/>
  <c r="G210" i="50"/>
  <c r="G210" i="54"/>
  <c r="G210" i="49"/>
  <c r="G260" i="54"/>
  <c r="G260" i="50"/>
  <c r="G260" i="53"/>
  <c r="G260" i="49"/>
  <c r="G260" i="52"/>
  <c r="G260" i="19"/>
  <c r="G260" i="51"/>
  <c r="G227" i="54"/>
  <c r="G227" i="50"/>
  <c r="G227" i="53"/>
  <c r="G227" i="49"/>
  <c r="G227" i="52"/>
  <c r="G227" i="19"/>
  <c r="G227" i="51"/>
  <c r="G145" i="51"/>
  <c r="G145" i="50"/>
  <c r="G145" i="54"/>
  <c r="G145" i="53"/>
  <c r="G145" i="49"/>
  <c r="G145" i="52"/>
  <c r="G145" i="19"/>
  <c r="G208" i="50"/>
  <c r="G208" i="53"/>
  <c r="G208" i="49"/>
  <c r="G208" i="52"/>
  <c r="G208" i="19"/>
  <c r="G208" i="51"/>
  <c r="G208" i="54"/>
  <c r="G201" i="19"/>
  <c r="G201" i="52"/>
  <c r="G209" i="53"/>
  <c r="E146" i="52"/>
  <c r="G203" i="50"/>
  <c r="F239" i="54"/>
  <c r="E250" i="51"/>
  <c r="E204" i="54"/>
  <c r="G184" i="53"/>
  <c r="G181" i="51"/>
  <c r="G189" i="50"/>
  <c r="F201" i="53"/>
  <c r="E265" i="54"/>
  <c r="G159" i="51"/>
  <c r="F184" i="49"/>
  <c r="G161" i="19"/>
  <c r="G161" i="52"/>
  <c r="G196" i="49"/>
  <c r="G204" i="50"/>
  <c r="G212" i="51"/>
  <c r="G225" i="49"/>
  <c r="E253" i="51"/>
  <c r="G259" i="50"/>
  <c r="G193" i="51"/>
  <c r="G163" i="19"/>
  <c r="G163" i="52"/>
  <c r="G182" i="19"/>
  <c r="G157" i="19"/>
  <c r="G157" i="52"/>
  <c r="G229" i="19"/>
  <c r="G229" i="52"/>
  <c r="G245" i="50"/>
  <c r="G245" i="54"/>
  <c r="G261" i="19"/>
  <c r="G261" i="52"/>
  <c r="G214" i="49"/>
  <c r="G255" i="49"/>
  <c r="G255" i="53"/>
  <c r="G185" i="50"/>
  <c r="G246" i="19"/>
  <c r="G246" i="52"/>
  <c r="G188" i="51"/>
  <c r="G252" i="19"/>
  <c r="G252" i="52"/>
  <c r="G206" i="50"/>
  <c r="G206" i="54"/>
  <c r="G223" i="49"/>
  <c r="G223" i="53"/>
  <c r="G180" i="54"/>
  <c r="G167" i="51"/>
  <c r="G150" i="53"/>
  <c r="G150" i="49"/>
  <c r="G150" i="19"/>
  <c r="G150" i="52"/>
  <c r="G150" i="51"/>
  <c r="G150" i="50"/>
  <c r="G150" i="54"/>
  <c r="G147" i="53"/>
  <c r="G147" i="49"/>
  <c r="G147" i="52"/>
  <c r="G147" i="19"/>
  <c r="G147" i="51"/>
  <c r="G147" i="54"/>
  <c r="G147" i="50"/>
  <c r="G244" i="54"/>
  <c r="G244" i="50"/>
  <c r="G244" i="53"/>
  <c r="G244" i="49"/>
  <c r="G244" i="52"/>
  <c r="G244" i="19"/>
  <c r="G244" i="51"/>
  <c r="G230" i="53"/>
  <c r="G230" i="19"/>
  <c r="G230" i="52"/>
  <c r="G230" i="51"/>
  <c r="G230" i="54"/>
  <c r="G230" i="50"/>
  <c r="G230" i="49"/>
  <c r="G265" i="54"/>
  <c r="G265" i="50"/>
  <c r="G265" i="53"/>
  <c r="G265" i="49"/>
  <c r="G265" i="52"/>
  <c r="G265" i="19"/>
  <c r="G265" i="51"/>
  <c r="G171" i="54"/>
  <c r="G171" i="53"/>
  <c r="G171" i="49"/>
  <c r="G171" i="52"/>
  <c r="G171" i="19"/>
  <c r="G171" i="51"/>
  <c r="G171" i="50"/>
  <c r="G235" i="54"/>
  <c r="G235" i="50"/>
  <c r="G235" i="53"/>
  <c r="G235" i="49"/>
  <c r="G235" i="52"/>
  <c r="G235" i="19"/>
  <c r="G235" i="51"/>
  <c r="G216" i="51"/>
  <c r="G216" i="54"/>
  <c r="G216" i="50"/>
  <c r="G216" i="53"/>
  <c r="G216" i="49"/>
  <c r="G216" i="52"/>
  <c r="G216" i="19"/>
  <c r="G205" i="51"/>
  <c r="G205" i="50"/>
  <c r="G205" i="54"/>
  <c r="G205" i="53"/>
  <c r="G205" i="49"/>
  <c r="G205" i="52"/>
  <c r="G205" i="19"/>
  <c r="G263" i="52"/>
  <c r="G263" i="19"/>
  <c r="G263" i="51"/>
  <c r="G263" i="54"/>
  <c r="G263" i="50"/>
  <c r="G263" i="49"/>
  <c r="G263" i="53"/>
  <c r="G201" i="49"/>
  <c r="G209" i="54"/>
  <c r="F242" i="53"/>
  <c r="G270" i="51"/>
  <c r="F196" i="51"/>
  <c r="E204" i="49"/>
  <c r="F236" i="53"/>
  <c r="G184" i="50"/>
  <c r="F185" i="49"/>
  <c r="F185" i="54"/>
  <c r="G159" i="19"/>
  <c r="G159" i="52"/>
  <c r="E205" i="51"/>
  <c r="E224" i="51"/>
  <c r="E189" i="51"/>
  <c r="E221" i="51"/>
  <c r="G196" i="53"/>
  <c r="G204" i="54"/>
  <c r="G225" i="53"/>
  <c r="E253" i="53"/>
  <c r="G259" i="54"/>
  <c r="E186" i="53"/>
  <c r="G182" i="49"/>
  <c r="G182" i="53"/>
  <c r="G229" i="49"/>
  <c r="G261" i="49"/>
  <c r="G214" i="54"/>
  <c r="G255" i="50"/>
  <c r="G187" i="49"/>
  <c r="G187" i="53"/>
  <c r="G248" i="19"/>
  <c r="G248" i="52"/>
  <c r="G223" i="50"/>
  <c r="G180" i="51"/>
  <c r="G167" i="19"/>
  <c r="G167" i="52"/>
  <c r="G158" i="19"/>
  <c r="G158" i="52"/>
  <c r="G158" i="51"/>
  <c r="G158" i="50"/>
  <c r="G158" i="54"/>
  <c r="G158" i="53"/>
  <c r="G158" i="49"/>
  <c r="G190" i="50"/>
  <c r="G190" i="54"/>
  <c r="G190" i="49"/>
  <c r="G190" i="53"/>
  <c r="G190" i="19"/>
  <c r="G190" i="52"/>
  <c r="G190" i="51"/>
  <c r="G218" i="54"/>
  <c r="G218" i="49"/>
  <c r="G218" i="53"/>
  <c r="G218" i="19"/>
  <c r="G218" i="52"/>
  <c r="G218" i="51"/>
  <c r="G218" i="50"/>
  <c r="G168" i="50"/>
  <c r="G168" i="53"/>
  <c r="G168" i="49"/>
  <c r="G168" i="52"/>
  <c r="G168" i="19"/>
  <c r="G168" i="51"/>
  <c r="G168" i="54"/>
  <c r="G233" i="53"/>
  <c r="G233" i="49"/>
  <c r="G233" i="52"/>
  <c r="G233" i="19"/>
  <c r="G233" i="51"/>
  <c r="G233" i="50"/>
  <c r="G233" i="54"/>
  <c r="G202" i="51"/>
  <c r="G202" i="50"/>
  <c r="G202" i="54"/>
  <c r="G202" i="49"/>
  <c r="G202" i="53"/>
  <c r="G202" i="19"/>
  <c r="G202" i="52"/>
  <c r="G152" i="49"/>
  <c r="G152" i="52"/>
  <c r="G152" i="19"/>
  <c r="G152" i="51"/>
  <c r="G152" i="54"/>
  <c r="G152" i="53"/>
  <c r="G152" i="50"/>
  <c r="G179" i="54"/>
  <c r="G179" i="50"/>
  <c r="G179" i="53"/>
  <c r="G179" i="49"/>
  <c r="G179" i="52"/>
  <c r="G179" i="51"/>
  <c r="G251" i="52"/>
  <c r="G251" i="19"/>
  <c r="G251" i="51"/>
  <c r="G251" i="54"/>
  <c r="G251" i="50"/>
  <c r="G251" i="53"/>
  <c r="G251" i="49"/>
  <c r="G217" i="51"/>
  <c r="G217" i="50"/>
  <c r="G217" i="54"/>
  <c r="G217" i="53"/>
  <c r="G217" i="52"/>
  <c r="G217" i="49"/>
  <c r="G217" i="19"/>
  <c r="G243" i="51"/>
  <c r="G243" i="54"/>
  <c r="G243" i="50"/>
  <c r="G243" i="53"/>
  <c r="G243" i="49"/>
  <c r="G243" i="52"/>
  <c r="G243" i="19"/>
  <c r="G240" i="52"/>
  <c r="G240" i="19"/>
  <c r="G240" i="51"/>
  <c r="G240" i="54"/>
  <c r="G240" i="50"/>
  <c r="G240" i="53"/>
  <c r="G240" i="49"/>
  <c r="G266" i="52"/>
  <c r="G266" i="51"/>
  <c r="G266" i="54"/>
  <c r="G266" i="50"/>
  <c r="G266" i="49"/>
  <c r="G266" i="53"/>
  <c r="G266" i="19"/>
  <c r="G201" i="53"/>
  <c r="G209" i="50"/>
  <c r="G270" i="19"/>
  <c r="F236" i="19"/>
  <c r="G184" i="54"/>
  <c r="E268" i="54"/>
  <c r="F201" i="49"/>
  <c r="F201" i="54"/>
  <c r="F249" i="53"/>
  <c r="E265" i="51"/>
  <c r="E205" i="52"/>
  <c r="G161" i="49"/>
  <c r="G161" i="53"/>
  <c r="E221" i="53"/>
  <c r="G196" i="50"/>
  <c r="G212" i="19"/>
  <c r="G225" i="54"/>
  <c r="G191" i="49"/>
  <c r="G191" i="53"/>
  <c r="G163" i="49"/>
  <c r="G211" i="51"/>
  <c r="G157" i="49"/>
  <c r="G157" i="53"/>
  <c r="F225" i="50"/>
  <c r="G229" i="53"/>
  <c r="G151" i="51"/>
  <c r="G207" i="49"/>
  <c r="G207" i="53"/>
  <c r="G246" i="53"/>
  <c r="G188" i="19"/>
  <c r="G252" i="49"/>
  <c r="G187" i="50"/>
  <c r="G206" i="51"/>
  <c r="G166" i="53"/>
  <c r="G166" i="49"/>
  <c r="G166" i="19"/>
  <c r="G166" i="52"/>
  <c r="G166" i="51"/>
  <c r="G166" i="50"/>
  <c r="G166" i="54"/>
  <c r="G176" i="52"/>
  <c r="G176" i="19"/>
  <c r="G176" i="51"/>
  <c r="G176" i="54"/>
  <c r="G176" i="50"/>
  <c r="G176" i="53"/>
  <c r="G176" i="49"/>
  <c r="G267" i="50"/>
  <c r="G267" i="53"/>
  <c r="G267" i="49"/>
  <c r="G267" i="54"/>
  <c r="G267" i="52"/>
  <c r="G267" i="19"/>
  <c r="G267" i="51"/>
  <c r="G238" i="53"/>
  <c r="G238" i="52"/>
  <c r="G238" i="19"/>
  <c r="G238" i="51"/>
  <c r="G238" i="50"/>
  <c r="G238" i="54"/>
  <c r="G238" i="49"/>
  <c r="G213" i="51"/>
  <c r="G213" i="50"/>
  <c r="G213" i="54"/>
  <c r="G213" i="53"/>
  <c r="G213" i="49"/>
  <c r="G213" i="52"/>
  <c r="G213" i="19"/>
  <c r="G268" i="53"/>
  <c r="G268" i="49"/>
  <c r="G268" i="52"/>
  <c r="G268" i="19"/>
  <c r="G268" i="51"/>
  <c r="G268" i="54"/>
  <c r="G268" i="50"/>
  <c r="G222" i="51"/>
  <c r="G222" i="50"/>
  <c r="G222" i="54"/>
  <c r="G222" i="49"/>
  <c r="G222" i="53"/>
  <c r="G222" i="19"/>
  <c r="G222" i="52"/>
  <c r="G194" i="50"/>
  <c r="G194" i="54"/>
  <c r="G194" i="49"/>
  <c r="G194" i="53"/>
  <c r="G194" i="19"/>
  <c r="G194" i="52"/>
  <c r="G194" i="51"/>
  <c r="G215" i="51"/>
  <c r="G215" i="54"/>
  <c r="G215" i="50"/>
  <c r="G215" i="53"/>
  <c r="G215" i="49"/>
  <c r="G215" i="52"/>
  <c r="G215" i="19"/>
  <c r="E146" i="49"/>
  <c r="F242" i="50"/>
  <c r="F242" i="54"/>
  <c r="F236" i="54"/>
  <c r="E265" i="52"/>
  <c r="G193" i="19"/>
  <c r="G191" i="50"/>
  <c r="E175" i="53"/>
  <c r="G211" i="19"/>
  <c r="G151" i="19"/>
  <c r="G207" i="50"/>
  <c r="G180" i="19"/>
  <c r="G143" i="19"/>
  <c r="G143" i="52"/>
  <c r="G140" i="19"/>
  <c r="G140" i="52"/>
  <c r="G135" i="19"/>
  <c r="G135" i="52"/>
  <c r="G142" i="50"/>
  <c r="G139" i="19"/>
  <c r="G139" i="52"/>
  <c r="G137" i="51"/>
  <c r="G144" i="19"/>
  <c r="G144" i="52"/>
  <c r="G141" i="49"/>
  <c r="G141" i="53"/>
  <c r="G136" i="19"/>
  <c r="G136" i="52"/>
  <c r="G142" i="51"/>
  <c r="G138" i="50"/>
  <c r="G143" i="49"/>
  <c r="G140" i="49"/>
  <c r="G135" i="49"/>
  <c r="G141" i="54"/>
  <c r="G142" i="52"/>
  <c r="F143" i="49"/>
  <c r="F143" i="54"/>
  <c r="G138" i="51"/>
  <c r="G143" i="53"/>
  <c r="G139" i="49"/>
  <c r="G144" i="49"/>
  <c r="G141" i="50"/>
  <c r="G136" i="49"/>
  <c r="G142" i="19"/>
  <c r="G142" i="53"/>
  <c r="G138" i="52"/>
  <c r="G139" i="53"/>
  <c r="G140" i="50"/>
  <c r="G140" i="53"/>
  <c r="G137" i="19"/>
  <c r="G137" i="52"/>
  <c r="G135" i="53"/>
  <c r="G144" i="53"/>
  <c r="G141" i="51"/>
  <c r="G136" i="53"/>
  <c r="G142" i="49"/>
  <c r="G138" i="19"/>
  <c r="G143" i="50"/>
  <c r="G143" i="54"/>
  <c r="G140" i="54"/>
  <c r="G135" i="50"/>
  <c r="G135" i="54"/>
  <c r="G144" i="50"/>
  <c r="G136" i="50"/>
  <c r="G138" i="49"/>
  <c r="G139" i="50"/>
  <c r="G137" i="49"/>
  <c r="G137" i="53"/>
  <c r="G144" i="54"/>
  <c r="G136" i="54"/>
  <c r="F143" i="52"/>
  <c r="G137" i="50"/>
  <c r="G141" i="19"/>
  <c r="F213" i="54"/>
  <c r="F213" i="51"/>
  <c r="F213" i="50"/>
  <c r="F213" i="53"/>
  <c r="F213" i="52"/>
  <c r="F213" i="49"/>
  <c r="F213" i="19"/>
  <c r="E202" i="51"/>
  <c r="E202" i="54"/>
  <c r="E202" i="53"/>
  <c r="E202" i="50"/>
  <c r="E202" i="49"/>
  <c r="E202" i="52"/>
  <c r="E202" i="19"/>
  <c r="F252" i="49"/>
  <c r="F252" i="51"/>
  <c r="F252" i="19"/>
  <c r="E193" i="51"/>
  <c r="E193" i="54"/>
  <c r="E193" i="50"/>
  <c r="E193" i="53"/>
  <c r="E193" i="52"/>
  <c r="E193" i="49"/>
  <c r="E193" i="19"/>
  <c r="F168" i="19"/>
  <c r="F168" i="54"/>
  <c r="F168" i="51"/>
  <c r="F168" i="53"/>
  <c r="F168" i="50"/>
  <c r="F168" i="52"/>
  <c r="F168" i="49"/>
  <c r="E236" i="54"/>
  <c r="E236" i="51"/>
  <c r="E236" i="50"/>
  <c r="E236" i="53"/>
  <c r="E236" i="52"/>
  <c r="E236" i="49"/>
  <c r="E236" i="19"/>
  <c r="E229" i="19"/>
  <c r="E229" i="54"/>
  <c r="E229" i="52"/>
  <c r="F147" i="19"/>
  <c r="F147" i="54"/>
  <c r="F147" i="51"/>
  <c r="F147" i="53"/>
  <c r="F147" i="50"/>
  <c r="F147" i="52"/>
  <c r="F147" i="49"/>
  <c r="E213" i="51"/>
  <c r="E213" i="54"/>
  <c r="E213" i="50"/>
  <c r="E213" i="53"/>
  <c r="E213" i="49"/>
  <c r="E213" i="52"/>
  <c r="E213" i="19"/>
  <c r="F204" i="54"/>
  <c r="F204" i="51"/>
  <c r="F204" i="53"/>
  <c r="F204" i="50"/>
  <c r="F204" i="52"/>
  <c r="F204" i="49"/>
  <c r="F204" i="19"/>
  <c r="F256" i="49"/>
  <c r="F256" i="54"/>
  <c r="F256" i="51"/>
  <c r="F256" i="53"/>
  <c r="F256" i="50"/>
  <c r="F256" i="52"/>
  <c r="F256" i="19"/>
  <c r="F208" i="19"/>
  <c r="F208" i="54"/>
  <c r="F208" i="51"/>
  <c r="F208" i="53"/>
  <c r="F208" i="50"/>
  <c r="F208" i="52"/>
  <c r="F208" i="49"/>
  <c r="F255" i="54"/>
  <c r="F255" i="51"/>
  <c r="F255" i="53"/>
  <c r="F255" i="50"/>
  <c r="F255" i="52"/>
  <c r="F255" i="49"/>
  <c r="F255" i="19"/>
  <c r="F200" i="19"/>
  <c r="F200" i="54"/>
  <c r="F200" i="51"/>
  <c r="F200" i="53"/>
  <c r="F200" i="50"/>
  <c r="F200" i="49"/>
  <c r="E235" i="19"/>
  <c r="E235" i="54"/>
  <c r="E235" i="51"/>
  <c r="E235" i="53"/>
  <c r="E235" i="50"/>
  <c r="E235" i="52"/>
  <c r="E235" i="49"/>
  <c r="E200" i="54"/>
  <c r="E200" i="51"/>
  <c r="E200" i="53"/>
  <c r="E200" i="50"/>
  <c r="E200" i="52"/>
  <c r="E200" i="49"/>
  <c r="E200" i="19"/>
  <c r="F173" i="19"/>
  <c r="F173" i="54"/>
  <c r="F173" i="50"/>
  <c r="E180" i="54"/>
  <c r="E180" i="51"/>
  <c r="E180" i="53"/>
  <c r="E180" i="50"/>
  <c r="E180" i="52"/>
  <c r="E180" i="49"/>
  <c r="E180" i="19"/>
  <c r="E198" i="52"/>
  <c r="E198" i="19"/>
  <c r="E198" i="51"/>
  <c r="E198" i="54"/>
  <c r="E198" i="53"/>
  <c r="E198" i="50"/>
  <c r="E198" i="49"/>
  <c r="E227" i="54"/>
  <c r="E227" i="51"/>
  <c r="E227" i="53"/>
  <c r="E227" i="50"/>
  <c r="E227" i="52"/>
  <c r="E227" i="49"/>
  <c r="E227" i="19"/>
  <c r="F152" i="19"/>
  <c r="F152" i="54"/>
  <c r="F152" i="51"/>
  <c r="F152" i="53"/>
  <c r="F152" i="50"/>
  <c r="F152" i="52"/>
  <c r="F152" i="49"/>
  <c r="E154" i="19"/>
  <c r="E154" i="51"/>
  <c r="E154" i="54"/>
  <c r="E154" i="53"/>
  <c r="E154" i="50"/>
  <c r="E154" i="52"/>
  <c r="E154" i="49"/>
  <c r="E199" i="54"/>
  <c r="E199" i="51"/>
  <c r="E199" i="53"/>
  <c r="E199" i="50"/>
  <c r="E199" i="52"/>
  <c r="E199" i="49"/>
  <c r="E199" i="19"/>
  <c r="F221" i="19"/>
  <c r="F221" i="49"/>
  <c r="E263" i="54"/>
  <c r="E263" i="51"/>
  <c r="E263" i="53"/>
  <c r="E263" i="50"/>
  <c r="E263" i="52"/>
  <c r="E263" i="49"/>
  <c r="E263" i="19"/>
  <c r="F143" i="19"/>
  <c r="E146" i="19"/>
  <c r="F186" i="19"/>
  <c r="E194" i="19"/>
  <c r="F239" i="19"/>
  <c r="F242" i="19"/>
  <c r="E247" i="19"/>
  <c r="E250" i="19"/>
  <c r="E255" i="19"/>
  <c r="E258" i="19"/>
  <c r="E261" i="19"/>
  <c r="F140" i="19"/>
  <c r="F148" i="19"/>
  <c r="F164" i="19"/>
  <c r="F196" i="19"/>
  <c r="F228" i="19"/>
  <c r="F163" i="19"/>
  <c r="F166" i="19"/>
  <c r="F184" i="19"/>
  <c r="F216" i="19"/>
  <c r="F144" i="19"/>
  <c r="E270" i="19"/>
  <c r="F167" i="19"/>
  <c r="F215" i="19"/>
  <c r="F160" i="54"/>
  <c r="F139" i="51"/>
  <c r="F253" i="51"/>
  <c r="E143" i="51"/>
  <c r="F154" i="54"/>
  <c r="F170" i="54"/>
  <c r="E175" i="51"/>
  <c r="F178" i="54"/>
  <c r="E183" i="51"/>
  <c r="E186" i="54"/>
  <c r="F231" i="51"/>
  <c r="E239" i="51"/>
  <c r="F250" i="54"/>
  <c r="F159" i="51"/>
  <c r="F261" i="54"/>
  <c r="E140" i="51"/>
  <c r="E140" i="54"/>
  <c r="E148" i="51"/>
  <c r="E148" i="54"/>
  <c r="E164" i="51"/>
  <c r="E164" i="54"/>
  <c r="F188" i="51"/>
  <c r="F188" i="54"/>
  <c r="E138" i="50"/>
  <c r="E161" i="50"/>
  <c r="E161" i="54"/>
  <c r="F193" i="50"/>
  <c r="F193" i="54"/>
  <c r="E201" i="54"/>
  <c r="F209" i="51"/>
  <c r="F209" i="54"/>
  <c r="F225" i="51"/>
  <c r="F225" i="54"/>
  <c r="E233" i="54"/>
  <c r="F241" i="51"/>
  <c r="E249" i="51"/>
  <c r="F257" i="54"/>
  <c r="F155" i="51"/>
  <c r="E166" i="54"/>
  <c r="E197" i="54"/>
  <c r="E216" i="51"/>
  <c r="E216" i="54"/>
  <c r="E248" i="51"/>
  <c r="E144" i="51"/>
  <c r="E144" i="54"/>
  <c r="F226" i="54"/>
  <c r="E155" i="51"/>
  <c r="F269" i="54"/>
  <c r="E167" i="51"/>
  <c r="E170" i="54"/>
  <c r="F210" i="54"/>
  <c r="F223" i="51"/>
  <c r="F234" i="54"/>
  <c r="F220" i="51"/>
  <c r="F220" i="54"/>
  <c r="F244" i="51"/>
  <c r="E252" i="51"/>
  <c r="F266" i="54"/>
  <c r="F151" i="51"/>
  <c r="F156" i="51"/>
  <c r="F156" i="54"/>
  <c r="E237" i="51"/>
  <c r="E237" i="54"/>
  <c r="E245" i="51"/>
  <c r="E147" i="51"/>
  <c r="F150" i="54"/>
  <c r="F195" i="51"/>
  <c r="E136" i="54"/>
  <c r="E152" i="51"/>
  <c r="E152" i="54"/>
  <c r="F176" i="51"/>
  <c r="F176" i="54"/>
  <c r="E208" i="51"/>
  <c r="E208" i="54"/>
  <c r="F240" i="51"/>
  <c r="F161" i="50"/>
  <c r="F161" i="54"/>
  <c r="F270" i="54"/>
  <c r="E163" i="51"/>
  <c r="E222" i="54"/>
  <c r="E238" i="54"/>
  <c r="E254" i="54"/>
  <c r="E242" i="54"/>
  <c r="E188" i="51"/>
  <c r="E188" i="54"/>
  <c r="F237" i="52"/>
  <c r="F221" i="51"/>
  <c r="F145" i="49"/>
  <c r="E162" i="50"/>
  <c r="E223" i="54"/>
  <c r="F173" i="53"/>
  <c r="F212" i="50"/>
  <c r="F252" i="52"/>
  <c r="E139" i="54"/>
  <c r="E139" i="51"/>
  <c r="E139" i="53"/>
  <c r="E139" i="50"/>
  <c r="E139" i="52"/>
  <c r="E139" i="49"/>
  <c r="E139" i="19"/>
  <c r="E209" i="54"/>
  <c r="E209" i="53"/>
  <c r="E209" i="50"/>
  <c r="E209" i="49"/>
  <c r="E209" i="52"/>
  <c r="E209" i="19"/>
  <c r="E209" i="51"/>
  <c r="E231" i="54"/>
  <c r="E231" i="51"/>
  <c r="E231" i="53"/>
  <c r="E231" i="50"/>
  <c r="E231" i="52"/>
  <c r="E231" i="49"/>
  <c r="E231" i="19"/>
  <c r="F191" i="52"/>
  <c r="F191" i="19"/>
  <c r="F191" i="54"/>
  <c r="F191" i="51"/>
  <c r="F191" i="53"/>
  <c r="F191" i="50"/>
  <c r="F191" i="49"/>
  <c r="E191" i="54"/>
  <c r="E191" i="51"/>
  <c r="E191" i="53"/>
  <c r="E191" i="50"/>
  <c r="E191" i="52"/>
  <c r="E191" i="49"/>
  <c r="E191" i="19"/>
  <c r="F260" i="54"/>
  <c r="F260" i="51"/>
  <c r="F260" i="53"/>
  <c r="F260" i="50"/>
  <c r="F260" i="52"/>
  <c r="F260" i="19"/>
  <c r="F260" i="49"/>
  <c r="F230" i="19"/>
  <c r="F230" i="51"/>
  <c r="F230" i="54"/>
  <c r="F230" i="53"/>
  <c r="F230" i="50"/>
  <c r="F230" i="52"/>
  <c r="F265" i="51"/>
  <c r="F265" i="54"/>
  <c r="F265" i="53"/>
  <c r="F265" i="50"/>
  <c r="F265" i="52"/>
  <c r="F265" i="49"/>
  <c r="F265" i="19"/>
  <c r="F136" i="54"/>
  <c r="F136" i="51"/>
  <c r="F136" i="53"/>
  <c r="F136" i="50"/>
  <c r="F136" i="52"/>
  <c r="F136" i="49"/>
  <c r="F136" i="19"/>
  <c r="F245" i="19"/>
  <c r="F245" i="51"/>
  <c r="F245" i="53"/>
  <c r="F245" i="49"/>
  <c r="F177" i="19"/>
  <c r="F177" i="54"/>
  <c r="F177" i="50"/>
  <c r="F177" i="51"/>
  <c r="F177" i="53"/>
  <c r="F177" i="52"/>
  <c r="F177" i="49"/>
  <c r="F157" i="54"/>
  <c r="F157" i="50"/>
  <c r="F157" i="51"/>
  <c r="F157" i="53"/>
  <c r="F157" i="52"/>
  <c r="F157" i="49"/>
  <c r="F157" i="19"/>
  <c r="E266" i="19"/>
  <c r="E266" i="51"/>
  <c r="E266" i="52"/>
  <c r="F153" i="54"/>
  <c r="F153" i="51"/>
  <c r="F153" i="50"/>
  <c r="F153" i="53"/>
  <c r="F153" i="52"/>
  <c r="F153" i="49"/>
  <c r="F153" i="19"/>
  <c r="F264" i="49"/>
  <c r="F264" i="54"/>
  <c r="F264" i="51"/>
  <c r="F264" i="53"/>
  <c r="F264" i="50"/>
  <c r="F264" i="19"/>
  <c r="E141" i="51"/>
  <c r="E141" i="54"/>
  <c r="E141" i="50"/>
  <c r="E141" i="53"/>
  <c r="E141" i="52"/>
  <c r="E141" i="49"/>
  <c r="E141" i="19"/>
  <c r="F232" i="19"/>
  <c r="F232" i="54"/>
  <c r="F232" i="51"/>
  <c r="F232" i="53"/>
  <c r="F232" i="50"/>
  <c r="F232" i="49"/>
  <c r="F171" i="19"/>
  <c r="F171" i="54"/>
  <c r="F171" i="51"/>
  <c r="F171" i="53"/>
  <c r="F171" i="50"/>
  <c r="F171" i="52"/>
  <c r="F171" i="49"/>
  <c r="F189" i="54"/>
  <c r="F189" i="50"/>
  <c r="F189" i="51"/>
  <c r="F189" i="53"/>
  <c r="F189" i="52"/>
  <c r="F189" i="49"/>
  <c r="F189" i="19"/>
  <c r="F258" i="51"/>
  <c r="F258" i="54"/>
  <c r="F258" i="53"/>
  <c r="F258" i="50"/>
  <c r="F258" i="49"/>
  <c r="F258" i="52"/>
  <c r="F258" i="19"/>
  <c r="F217" i="54"/>
  <c r="F217" i="51"/>
  <c r="F217" i="50"/>
  <c r="F217" i="53"/>
  <c r="F217" i="52"/>
  <c r="F217" i="49"/>
  <c r="F217" i="19"/>
  <c r="E171" i="54"/>
  <c r="E171" i="51"/>
  <c r="E171" i="53"/>
  <c r="E171" i="50"/>
  <c r="E171" i="52"/>
  <c r="E171" i="49"/>
  <c r="E171" i="19"/>
  <c r="F235" i="54"/>
  <c r="F235" i="51"/>
  <c r="F235" i="53"/>
  <c r="F235" i="50"/>
  <c r="F235" i="52"/>
  <c r="F235" i="49"/>
  <c r="F235" i="19"/>
  <c r="F206" i="19"/>
  <c r="F206" i="51"/>
  <c r="F206" i="54"/>
  <c r="F206" i="53"/>
  <c r="F206" i="50"/>
  <c r="F206" i="49"/>
  <c r="F206" i="52"/>
  <c r="E178" i="19"/>
  <c r="E178" i="51"/>
  <c r="E178" i="54"/>
  <c r="E178" i="53"/>
  <c r="E178" i="50"/>
  <c r="E178" i="52"/>
  <c r="E178" i="49"/>
  <c r="F149" i="54"/>
  <c r="F149" i="50"/>
  <c r="F149" i="51"/>
  <c r="F149" i="53"/>
  <c r="F149" i="52"/>
  <c r="F149" i="49"/>
  <c r="F149" i="19"/>
  <c r="E172" i="19"/>
  <c r="E204" i="19"/>
  <c r="F236" i="49"/>
  <c r="E268" i="19"/>
  <c r="E165" i="19"/>
  <c r="F185" i="19"/>
  <c r="F201" i="19"/>
  <c r="F233" i="19"/>
  <c r="F249" i="19"/>
  <c r="E265" i="19"/>
  <c r="E205" i="19"/>
  <c r="E160" i="19"/>
  <c r="E192" i="19"/>
  <c r="E224" i="19"/>
  <c r="F248" i="49"/>
  <c r="E256" i="19"/>
  <c r="E189" i="19"/>
  <c r="E221" i="19"/>
  <c r="E253" i="19"/>
  <c r="F139" i="54"/>
  <c r="E143" i="54"/>
  <c r="F154" i="51"/>
  <c r="E175" i="54"/>
  <c r="F178" i="51"/>
  <c r="E183" i="54"/>
  <c r="E186" i="51"/>
  <c r="F231" i="54"/>
  <c r="E239" i="54"/>
  <c r="F250" i="51"/>
  <c r="F159" i="54"/>
  <c r="F261" i="51"/>
  <c r="E138" i="51"/>
  <c r="E138" i="54"/>
  <c r="E161" i="51"/>
  <c r="E185" i="51"/>
  <c r="E185" i="54"/>
  <c r="E201" i="51"/>
  <c r="E217" i="51"/>
  <c r="E217" i="54"/>
  <c r="E233" i="51"/>
  <c r="F241" i="54"/>
  <c r="E249" i="54"/>
  <c r="F257" i="51"/>
  <c r="F155" i="54"/>
  <c r="E166" i="51"/>
  <c r="E248" i="54"/>
  <c r="F226" i="51"/>
  <c r="E155" i="54"/>
  <c r="F269" i="51"/>
  <c r="E167" i="54"/>
  <c r="E170" i="51"/>
  <c r="F210" i="51"/>
  <c r="F223" i="54"/>
  <c r="F234" i="51"/>
  <c r="F244" i="54"/>
  <c r="E252" i="54"/>
  <c r="F266" i="51"/>
  <c r="F151" i="54"/>
  <c r="E245" i="54"/>
  <c r="E147" i="54"/>
  <c r="F195" i="54"/>
  <c r="E136" i="51"/>
  <c r="F240" i="54"/>
  <c r="F270" i="51"/>
  <c r="E163" i="54"/>
  <c r="E222" i="51"/>
  <c r="E238" i="51"/>
  <c r="E254" i="51"/>
  <c r="E242" i="51"/>
  <c r="F145" i="54"/>
  <c r="F207" i="54"/>
  <c r="E229" i="51"/>
  <c r="F252" i="53"/>
  <c r="E156" i="53"/>
  <c r="F245" i="52"/>
  <c r="E168" i="51"/>
  <c r="E168" i="54"/>
  <c r="E168" i="53"/>
  <c r="E168" i="50"/>
  <c r="E168" i="52"/>
  <c r="E168" i="49"/>
  <c r="E168" i="19"/>
  <c r="F222" i="51"/>
  <c r="F222" i="54"/>
  <c r="F222" i="53"/>
  <c r="F222" i="50"/>
  <c r="F222" i="49"/>
  <c r="F222" i="52"/>
  <c r="F222" i="19"/>
  <c r="E206" i="51"/>
  <c r="E206" i="54"/>
  <c r="E206" i="53"/>
  <c r="E206" i="50"/>
  <c r="E206" i="49"/>
  <c r="E206" i="52"/>
  <c r="E206" i="19"/>
  <c r="F162" i="51"/>
  <c r="F162" i="19"/>
  <c r="F162" i="54"/>
  <c r="F162" i="53"/>
  <c r="F162" i="50"/>
  <c r="F162" i="52"/>
  <c r="F162" i="49"/>
  <c r="E157" i="51"/>
  <c r="E157" i="54"/>
  <c r="E157" i="50"/>
  <c r="E157" i="53"/>
  <c r="E157" i="52"/>
  <c r="E157" i="49"/>
  <c r="E157" i="19"/>
  <c r="E196" i="54"/>
  <c r="E196" i="51"/>
  <c r="E196" i="53"/>
  <c r="E196" i="50"/>
  <c r="E196" i="52"/>
  <c r="E196" i="49"/>
  <c r="E196" i="19"/>
  <c r="F267" i="52"/>
  <c r="F267" i="19"/>
  <c r="F267" i="54"/>
  <c r="F267" i="51"/>
  <c r="F267" i="53"/>
  <c r="F267" i="50"/>
  <c r="F267" i="49"/>
  <c r="E244" i="54"/>
  <c r="E244" i="50"/>
  <c r="E244" i="53"/>
  <c r="E244" i="52"/>
  <c r="E244" i="49"/>
  <c r="E244" i="19"/>
  <c r="E244" i="51"/>
  <c r="E214" i="51"/>
  <c r="E214" i="54"/>
  <c r="E214" i="53"/>
  <c r="E214" i="50"/>
  <c r="E214" i="49"/>
  <c r="E214" i="52"/>
  <c r="E214" i="19"/>
  <c r="E187" i="54"/>
  <c r="E187" i="51"/>
  <c r="E187" i="53"/>
  <c r="E187" i="50"/>
  <c r="E187" i="52"/>
  <c r="E187" i="49"/>
  <c r="E187" i="19"/>
  <c r="E264" i="19"/>
  <c r="E264" i="54"/>
  <c r="E264" i="51"/>
  <c r="E264" i="50"/>
  <c r="E264" i="53"/>
  <c r="E264" i="52"/>
  <c r="E264" i="49"/>
  <c r="F202" i="51"/>
  <c r="F202" i="54"/>
  <c r="F202" i="53"/>
  <c r="F202" i="50"/>
  <c r="F202" i="49"/>
  <c r="F202" i="52"/>
  <c r="F202" i="19"/>
  <c r="F180" i="19"/>
  <c r="F180" i="54"/>
  <c r="F180" i="51"/>
  <c r="F180" i="53"/>
  <c r="F180" i="50"/>
  <c r="F180" i="52"/>
  <c r="F180" i="49"/>
  <c r="E142" i="54"/>
  <c r="E142" i="51"/>
  <c r="E142" i="53"/>
  <c r="E142" i="50"/>
  <c r="E142" i="52"/>
  <c r="E142" i="49"/>
  <c r="E142" i="19"/>
  <c r="F179" i="19"/>
  <c r="F179" i="54"/>
  <c r="F179" i="51"/>
  <c r="F179" i="53"/>
  <c r="F179" i="50"/>
  <c r="F179" i="52"/>
  <c r="F179" i="49"/>
  <c r="E251" i="19"/>
  <c r="E251" i="54"/>
  <c r="E251" i="51"/>
  <c r="E251" i="53"/>
  <c r="E251" i="50"/>
  <c r="E251" i="52"/>
  <c r="E251" i="49"/>
  <c r="E232" i="19"/>
  <c r="E232" i="54"/>
  <c r="E232" i="51"/>
  <c r="E232" i="50"/>
  <c r="E232" i="53"/>
  <c r="E232" i="52"/>
  <c r="E232" i="49"/>
  <c r="F194" i="51"/>
  <c r="F194" i="54"/>
  <c r="F194" i="53"/>
  <c r="F194" i="50"/>
  <c r="F194" i="49"/>
  <c r="F194" i="52"/>
  <c r="F194" i="19"/>
  <c r="F183" i="54"/>
  <c r="F183" i="51"/>
  <c r="F183" i="53"/>
  <c r="F183" i="50"/>
  <c r="F183" i="49"/>
  <c r="F183" i="52"/>
  <c r="F183" i="19"/>
  <c r="E179" i="54"/>
  <c r="E179" i="51"/>
  <c r="E179" i="53"/>
  <c r="E179" i="50"/>
  <c r="E179" i="52"/>
  <c r="E179" i="49"/>
  <c r="E179" i="19"/>
  <c r="E243" i="54"/>
  <c r="E243" i="51"/>
  <c r="E243" i="53"/>
  <c r="E243" i="50"/>
  <c r="E243" i="52"/>
  <c r="E243" i="49"/>
  <c r="E243" i="19"/>
  <c r="F141" i="54"/>
  <c r="F141" i="51"/>
  <c r="F141" i="53"/>
  <c r="F141" i="50"/>
  <c r="F141" i="52"/>
  <c r="F141" i="49"/>
  <c r="F141" i="19"/>
  <c r="E173" i="19"/>
  <c r="E173" i="51"/>
  <c r="E173" i="54"/>
  <c r="E173" i="50"/>
  <c r="E173" i="53"/>
  <c r="E173" i="52"/>
  <c r="E173" i="49"/>
  <c r="F186" i="52"/>
  <c r="E194" i="52"/>
  <c r="F239" i="49"/>
  <c r="F239" i="52"/>
  <c r="E247" i="49"/>
  <c r="E247" i="52"/>
  <c r="E250" i="52"/>
  <c r="E255" i="49"/>
  <c r="E255" i="52"/>
  <c r="E258" i="52"/>
  <c r="E261" i="52"/>
  <c r="F228" i="49"/>
  <c r="E268" i="49"/>
  <c r="E165" i="49"/>
  <c r="E165" i="52"/>
  <c r="F233" i="49"/>
  <c r="F163" i="49"/>
  <c r="F163" i="52"/>
  <c r="F166" i="49"/>
  <c r="F166" i="52"/>
  <c r="E192" i="49"/>
  <c r="F216" i="49"/>
  <c r="F248" i="19"/>
  <c r="E256" i="49"/>
  <c r="E189" i="49"/>
  <c r="E189" i="53"/>
  <c r="E270" i="52"/>
  <c r="F167" i="49"/>
  <c r="F167" i="52"/>
  <c r="F215" i="49"/>
  <c r="F215" i="52"/>
  <c r="F160" i="19"/>
  <c r="F139" i="19"/>
  <c r="E143" i="19"/>
  <c r="F154" i="19"/>
  <c r="F170" i="19"/>
  <c r="F170" i="51"/>
  <c r="E175" i="19"/>
  <c r="F178" i="19"/>
  <c r="E183" i="19"/>
  <c r="E186" i="19"/>
  <c r="F231" i="19"/>
  <c r="E239" i="19"/>
  <c r="F250" i="19"/>
  <c r="F159" i="19"/>
  <c r="F188" i="19"/>
  <c r="E138" i="19"/>
  <c r="E249" i="19"/>
  <c r="F155" i="19"/>
  <c r="E166" i="19"/>
  <c r="E197" i="51"/>
  <c r="F226" i="19"/>
  <c r="E155" i="19"/>
  <c r="E167" i="19"/>
  <c r="E170" i="19"/>
  <c r="F210" i="19"/>
  <c r="F223" i="19"/>
  <c r="F234" i="19"/>
  <c r="F220" i="19"/>
  <c r="F266" i="19"/>
  <c r="F151" i="19"/>
  <c r="F156" i="19"/>
  <c r="E237" i="19"/>
  <c r="E147" i="19"/>
  <c r="F150" i="19"/>
  <c r="F150" i="51"/>
  <c r="F195" i="19"/>
  <c r="F176" i="19"/>
  <c r="F270" i="19"/>
  <c r="E163" i="19"/>
  <c r="E222" i="19"/>
  <c r="E238" i="19"/>
  <c r="E254" i="19"/>
  <c r="E242" i="19"/>
  <c r="F207" i="50"/>
  <c r="E226" i="53"/>
  <c r="F173" i="49"/>
  <c r="E156" i="49"/>
  <c r="E177" i="54"/>
  <c r="F198" i="19"/>
  <c r="F198" i="51"/>
  <c r="F198" i="54"/>
  <c r="F198" i="53"/>
  <c r="F198" i="50"/>
  <c r="F198" i="49"/>
  <c r="F198" i="52"/>
  <c r="E135" i="19"/>
  <c r="E135" i="54"/>
  <c r="E135" i="53"/>
  <c r="E135" i="51"/>
  <c r="E135" i="50"/>
  <c r="E135" i="52"/>
  <c r="E135" i="49"/>
  <c r="E219" i="54"/>
  <c r="E219" i="51"/>
  <c r="E219" i="53"/>
  <c r="E219" i="50"/>
  <c r="E219" i="52"/>
  <c r="E219" i="49"/>
  <c r="E219" i="19"/>
  <c r="E215" i="19"/>
  <c r="E215" i="51"/>
  <c r="E215" i="52"/>
  <c r="E215" i="49"/>
  <c r="F138" i="54"/>
  <c r="F138" i="53"/>
  <c r="F138" i="50"/>
  <c r="F138" i="52"/>
  <c r="F138" i="49"/>
  <c r="F138" i="51"/>
  <c r="F138" i="19"/>
  <c r="E182" i="51"/>
  <c r="E182" i="54"/>
  <c r="E182" i="53"/>
  <c r="E182" i="50"/>
  <c r="E182" i="49"/>
  <c r="E182" i="52"/>
  <c r="E182" i="19"/>
  <c r="E184" i="54"/>
  <c r="E184" i="51"/>
  <c r="E184" i="53"/>
  <c r="E184" i="50"/>
  <c r="E184" i="52"/>
  <c r="E184" i="49"/>
  <c r="E184" i="19"/>
  <c r="F246" i="51"/>
  <c r="F246" i="19"/>
  <c r="F246" i="54"/>
  <c r="F246" i="53"/>
  <c r="F246" i="50"/>
  <c r="F246" i="49"/>
  <c r="F246" i="52"/>
  <c r="E150" i="19"/>
  <c r="E150" i="54"/>
  <c r="E150" i="51"/>
  <c r="E150" i="53"/>
  <c r="E150" i="50"/>
  <c r="E150" i="52"/>
  <c r="E150" i="49"/>
  <c r="F214" i="19"/>
  <c r="F214" i="51"/>
  <c r="F214" i="54"/>
  <c r="F214" i="53"/>
  <c r="F214" i="50"/>
  <c r="F214" i="49"/>
  <c r="F214" i="52"/>
  <c r="E176" i="19"/>
  <c r="E176" i="54"/>
  <c r="E176" i="51"/>
  <c r="E176" i="53"/>
  <c r="E176" i="50"/>
  <c r="F175" i="54"/>
  <c r="F175" i="51"/>
  <c r="F175" i="50"/>
  <c r="F175" i="53"/>
  <c r="F175" i="52"/>
  <c r="F175" i="49"/>
  <c r="F175" i="19"/>
  <c r="F218" i="19"/>
  <c r="F218" i="54"/>
  <c r="F218" i="52"/>
  <c r="F263" i="19"/>
  <c r="F263" i="54"/>
  <c r="F263" i="51"/>
  <c r="F263" i="53"/>
  <c r="F263" i="50"/>
  <c r="F263" i="52"/>
  <c r="F263" i="49"/>
  <c r="E218" i="19"/>
  <c r="E218" i="51"/>
  <c r="E218" i="54"/>
  <c r="E218" i="53"/>
  <c r="E218" i="50"/>
  <c r="E218" i="49"/>
  <c r="E218" i="52"/>
  <c r="E207" i="54"/>
  <c r="E207" i="51"/>
  <c r="E207" i="53"/>
  <c r="E207" i="50"/>
  <c r="E207" i="52"/>
  <c r="E207" i="49"/>
  <c r="E207" i="19"/>
  <c r="F145" i="19"/>
  <c r="E240" i="19"/>
  <c r="E240" i="51"/>
  <c r="E240" i="54"/>
  <c r="E240" i="50"/>
  <c r="E240" i="53"/>
  <c r="E240" i="49"/>
  <c r="F205" i="19"/>
  <c r="F205" i="54"/>
  <c r="F205" i="50"/>
  <c r="F205" i="51"/>
  <c r="F205" i="53"/>
  <c r="F205" i="52"/>
  <c r="F205" i="49"/>
  <c r="E145" i="19"/>
  <c r="E145" i="54"/>
  <c r="E145" i="50"/>
  <c r="E145" i="52"/>
  <c r="E145" i="49"/>
  <c r="F251" i="54"/>
  <c r="F251" i="51"/>
  <c r="F251" i="53"/>
  <c r="F251" i="50"/>
  <c r="F251" i="49"/>
  <c r="F251" i="52"/>
  <c r="F251" i="19"/>
  <c r="F237" i="19"/>
  <c r="F237" i="49"/>
  <c r="E212" i="54"/>
  <c r="E212" i="51"/>
  <c r="E212" i="53"/>
  <c r="E212" i="50"/>
  <c r="E212" i="52"/>
  <c r="E212" i="49"/>
  <c r="E212" i="19"/>
  <c r="E210" i="19"/>
  <c r="E210" i="51"/>
  <c r="E210" i="54"/>
  <c r="E210" i="53"/>
  <c r="E210" i="50"/>
  <c r="E210" i="49"/>
  <c r="E210" i="52"/>
  <c r="E159" i="54"/>
  <c r="E159" i="51"/>
  <c r="E159" i="53"/>
  <c r="E159" i="50"/>
  <c r="E159" i="52"/>
  <c r="E159" i="49"/>
  <c r="E159" i="19"/>
  <c r="E223" i="19"/>
  <c r="E223" i="51"/>
  <c r="E223" i="52"/>
  <c r="E223" i="49"/>
  <c r="E220" i="19"/>
  <c r="E220" i="54"/>
  <c r="E220" i="51"/>
  <c r="E220" i="49"/>
  <c r="F199" i="19"/>
  <c r="F199" i="54"/>
  <c r="F199" i="51"/>
  <c r="F199" i="53"/>
  <c r="F199" i="50"/>
  <c r="F199" i="52"/>
  <c r="F199" i="49"/>
  <c r="F186" i="49"/>
  <c r="E194" i="49"/>
  <c r="E250" i="49"/>
  <c r="E258" i="49"/>
  <c r="E261" i="49"/>
  <c r="F140" i="49"/>
  <c r="F140" i="52"/>
  <c r="F148" i="49"/>
  <c r="F148" i="52"/>
  <c r="F164" i="49"/>
  <c r="F164" i="52"/>
  <c r="E172" i="49"/>
  <c r="E172" i="52"/>
  <c r="E204" i="52"/>
  <c r="F228" i="52"/>
  <c r="E268" i="52"/>
  <c r="F185" i="52"/>
  <c r="F201" i="52"/>
  <c r="F233" i="52"/>
  <c r="F249" i="52"/>
  <c r="E265" i="49"/>
  <c r="E205" i="49"/>
  <c r="E160" i="49"/>
  <c r="F184" i="52"/>
  <c r="F216" i="52"/>
  <c r="F248" i="52"/>
  <c r="E256" i="52"/>
  <c r="E189" i="52"/>
  <c r="E221" i="49"/>
  <c r="E221" i="52"/>
  <c r="F144" i="49"/>
  <c r="F144" i="52"/>
  <c r="E270" i="49"/>
  <c r="E253" i="49"/>
  <c r="E253" i="52"/>
  <c r="F253" i="19"/>
  <c r="F261" i="19"/>
  <c r="E140" i="19"/>
  <c r="E148" i="19"/>
  <c r="E164" i="19"/>
  <c r="E161" i="19"/>
  <c r="E185" i="19"/>
  <c r="F193" i="19"/>
  <c r="E201" i="19"/>
  <c r="F209" i="19"/>
  <c r="E217" i="19"/>
  <c r="F225" i="19"/>
  <c r="E233" i="19"/>
  <c r="F241" i="19"/>
  <c r="F257" i="19"/>
  <c r="E197" i="19"/>
  <c r="E216" i="19"/>
  <c r="E248" i="19"/>
  <c r="E144" i="19"/>
  <c r="F269" i="19"/>
  <c r="F244" i="49"/>
  <c r="E252" i="19"/>
  <c r="E245" i="19"/>
  <c r="E136" i="19"/>
  <c r="E152" i="19"/>
  <c r="E208" i="19"/>
  <c r="F240" i="19"/>
  <c r="F161" i="19"/>
  <c r="E188" i="19"/>
  <c r="F237" i="50"/>
  <c r="F237" i="54"/>
  <c r="F145" i="50"/>
  <c r="F135" i="53"/>
  <c r="E215" i="54"/>
  <c r="E229" i="53"/>
  <c r="E220" i="50"/>
  <c r="E145" i="51"/>
  <c r="F190" i="51"/>
  <c r="F190" i="19"/>
  <c r="F190" i="54"/>
  <c r="F190" i="53"/>
  <c r="F190" i="50"/>
  <c r="F190" i="49"/>
  <c r="F190" i="52"/>
  <c r="E162" i="19"/>
  <c r="E162" i="54"/>
  <c r="E162" i="52"/>
  <c r="E162" i="49"/>
  <c r="E151" i="19"/>
  <c r="E151" i="54"/>
  <c r="E151" i="51"/>
  <c r="E151" i="53"/>
  <c r="E151" i="50"/>
  <c r="E151" i="52"/>
  <c r="E151" i="49"/>
  <c r="E225" i="54"/>
  <c r="E225" i="50"/>
  <c r="E225" i="53"/>
  <c r="E225" i="49"/>
  <c r="E225" i="52"/>
  <c r="E225" i="19"/>
  <c r="E225" i="51"/>
  <c r="E149" i="51"/>
  <c r="E149" i="54"/>
  <c r="E149" i="50"/>
  <c r="E149" i="53"/>
  <c r="E149" i="52"/>
  <c r="E149" i="49"/>
  <c r="E149" i="19"/>
  <c r="F169" i="19"/>
  <c r="F169" i="54"/>
  <c r="F169" i="51"/>
  <c r="F169" i="53"/>
  <c r="F192" i="54"/>
  <c r="F192" i="51"/>
  <c r="F192" i="53"/>
  <c r="F192" i="50"/>
  <c r="F192" i="52"/>
  <c r="F192" i="49"/>
  <c r="F192" i="19"/>
  <c r="E234" i="19"/>
  <c r="E234" i="51"/>
  <c r="E234" i="54"/>
  <c r="E234" i="53"/>
  <c r="E234" i="50"/>
  <c r="E234" i="49"/>
  <c r="E234" i="52"/>
  <c r="F142" i="54"/>
  <c r="F142" i="53"/>
  <c r="F142" i="50"/>
  <c r="F142" i="52"/>
  <c r="F142" i="49"/>
  <c r="F142" i="51"/>
  <c r="F142" i="19"/>
  <c r="F238" i="54"/>
  <c r="F238" i="50"/>
  <c r="F238" i="53"/>
  <c r="F238" i="49"/>
  <c r="F238" i="52"/>
  <c r="F238" i="51"/>
  <c r="F238" i="19"/>
  <c r="E267" i="54"/>
  <c r="E267" i="51"/>
  <c r="E267" i="53"/>
  <c r="E267" i="50"/>
  <c r="E267" i="52"/>
  <c r="E267" i="49"/>
  <c r="E267" i="19"/>
  <c r="E169" i="19"/>
  <c r="E169" i="51"/>
  <c r="E169" i="54"/>
  <c r="E169" i="50"/>
  <c r="E169" i="53"/>
  <c r="E169" i="52"/>
  <c r="E169" i="49"/>
  <c r="F203" i="54"/>
  <c r="F203" i="51"/>
  <c r="F203" i="50"/>
  <c r="F203" i="53"/>
  <c r="F203" i="52"/>
  <c r="F203" i="49"/>
  <c r="F203" i="19"/>
  <c r="F174" i="51"/>
  <c r="F174" i="19"/>
  <c r="F174" i="54"/>
  <c r="F174" i="53"/>
  <c r="F174" i="50"/>
  <c r="F174" i="52"/>
  <c r="F174" i="49"/>
  <c r="E257" i="54"/>
  <c r="E257" i="51"/>
  <c r="E257" i="50"/>
  <c r="E257" i="53"/>
  <c r="E257" i="49"/>
  <c r="E257" i="52"/>
  <c r="E257" i="19"/>
  <c r="E195" i="19"/>
  <c r="E195" i="54"/>
  <c r="E195" i="51"/>
  <c r="E195" i="53"/>
  <c r="E195" i="50"/>
  <c r="E195" i="52"/>
  <c r="E195" i="49"/>
  <c r="E259" i="54"/>
  <c r="E259" i="51"/>
  <c r="E259" i="53"/>
  <c r="E259" i="50"/>
  <c r="E259" i="52"/>
  <c r="E259" i="49"/>
  <c r="E259" i="19"/>
  <c r="E241" i="54"/>
  <c r="E241" i="51"/>
  <c r="E241" i="50"/>
  <c r="E241" i="53"/>
  <c r="E241" i="49"/>
  <c r="E241" i="52"/>
  <c r="E241" i="19"/>
  <c r="E226" i="19"/>
  <c r="E226" i="54"/>
  <c r="E226" i="52"/>
  <c r="F143" i="50"/>
  <c r="F143" i="53"/>
  <c r="E146" i="50"/>
  <c r="F186" i="50"/>
  <c r="F186" i="53"/>
  <c r="F239" i="50"/>
  <c r="E247" i="50"/>
  <c r="E250" i="50"/>
  <c r="E255" i="50"/>
  <c r="E258" i="50"/>
  <c r="E261" i="53"/>
  <c r="F140" i="50"/>
  <c r="F140" i="53"/>
  <c r="F148" i="50"/>
  <c r="F148" i="53"/>
  <c r="F164" i="50"/>
  <c r="F164" i="53"/>
  <c r="F228" i="50"/>
  <c r="F228" i="53"/>
  <c r="E268" i="53"/>
  <c r="E165" i="53"/>
  <c r="F233" i="53"/>
  <c r="F163" i="50"/>
  <c r="F166" i="50"/>
  <c r="F166" i="53"/>
  <c r="E160" i="52"/>
  <c r="F184" i="50"/>
  <c r="F184" i="53"/>
  <c r="E192" i="52"/>
  <c r="F216" i="50"/>
  <c r="F216" i="53"/>
  <c r="F248" i="50"/>
  <c r="F248" i="53"/>
  <c r="E256" i="53"/>
  <c r="F144" i="50"/>
  <c r="F144" i="53"/>
  <c r="E270" i="50"/>
  <c r="E270" i="53"/>
  <c r="F167" i="50"/>
  <c r="F215" i="50"/>
  <c r="F215" i="53"/>
  <c r="F139" i="49"/>
  <c r="F139" i="52"/>
  <c r="F253" i="49"/>
  <c r="E143" i="49"/>
  <c r="E143" i="52"/>
  <c r="F154" i="49"/>
  <c r="F154" i="52"/>
  <c r="F170" i="49"/>
  <c r="F170" i="52"/>
  <c r="E175" i="49"/>
  <c r="E175" i="52"/>
  <c r="F178" i="49"/>
  <c r="F178" i="53"/>
  <c r="E183" i="49"/>
  <c r="E183" i="52"/>
  <c r="E186" i="52"/>
  <c r="F231" i="49"/>
  <c r="F231" i="52"/>
  <c r="E239" i="49"/>
  <c r="E239" i="52"/>
  <c r="F250" i="52"/>
  <c r="F159" i="49"/>
  <c r="F159" i="52"/>
  <c r="F261" i="49"/>
  <c r="F188" i="49"/>
  <c r="E138" i="49"/>
  <c r="E138" i="52"/>
  <c r="E161" i="49"/>
  <c r="E161" i="52"/>
  <c r="E185" i="52"/>
  <c r="F193" i="49"/>
  <c r="E201" i="52"/>
  <c r="F209" i="49"/>
  <c r="E217" i="53"/>
  <c r="F225" i="49"/>
  <c r="E233" i="52"/>
  <c r="F241" i="49"/>
  <c r="E249" i="52"/>
  <c r="F257" i="49"/>
  <c r="F155" i="49"/>
  <c r="F155" i="52"/>
  <c r="E166" i="49"/>
  <c r="E166" i="52"/>
  <c r="E197" i="52"/>
  <c r="E216" i="49"/>
  <c r="E248" i="49"/>
  <c r="F226" i="52"/>
  <c r="E155" i="49"/>
  <c r="E155" i="52"/>
  <c r="F269" i="49"/>
  <c r="E167" i="49"/>
  <c r="E167" i="52"/>
  <c r="E170" i="49"/>
  <c r="E170" i="52"/>
  <c r="F210" i="52"/>
  <c r="F223" i="49"/>
  <c r="F223" i="52"/>
  <c r="F234" i="52"/>
  <c r="F220" i="49"/>
  <c r="F244" i="19"/>
  <c r="E252" i="49"/>
  <c r="F266" i="52"/>
  <c r="F151" i="49"/>
  <c r="F151" i="52"/>
  <c r="E237" i="53"/>
  <c r="E245" i="52"/>
  <c r="E147" i="49"/>
  <c r="E147" i="52"/>
  <c r="F150" i="49"/>
  <c r="F150" i="52"/>
  <c r="F195" i="49"/>
  <c r="F195" i="52"/>
  <c r="E208" i="49"/>
  <c r="F240" i="49"/>
  <c r="F270" i="52"/>
  <c r="E163" i="49"/>
  <c r="E163" i="52"/>
  <c r="E222" i="52"/>
  <c r="E238" i="52"/>
  <c r="E254" i="52"/>
  <c r="E242" i="52"/>
  <c r="E188" i="49"/>
  <c r="F237" i="51"/>
  <c r="F221" i="52"/>
  <c r="E215" i="50"/>
  <c r="F218" i="53"/>
  <c r="E226" i="50"/>
  <c r="F173" i="51"/>
  <c r="F212" i="52"/>
  <c r="F252" i="50"/>
  <c r="F252" i="54"/>
  <c r="E266" i="53"/>
  <c r="F245" i="54"/>
  <c r="F169" i="52"/>
  <c r="C134" i="8"/>
  <c r="D134" i="8"/>
  <c r="F268" i="54"/>
  <c r="F268" i="51"/>
  <c r="F268" i="53"/>
  <c r="F268" i="50"/>
  <c r="F268" i="52"/>
  <c r="F268" i="19"/>
  <c r="F268" i="49"/>
  <c r="F254" i="51"/>
  <c r="F254" i="54"/>
  <c r="F254" i="50"/>
  <c r="F254" i="52"/>
  <c r="F254" i="49"/>
  <c r="F254" i="53"/>
  <c r="F254" i="19"/>
  <c r="F259" i="19"/>
  <c r="F259" i="54"/>
  <c r="F259" i="51"/>
  <c r="F259" i="50"/>
  <c r="F259" i="52"/>
  <c r="F259" i="49"/>
  <c r="F227" i="19"/>
  <c r="F227" i="54"/>
  <c r="F227" i="51"/>
  <c r="F227" i="50"/>
  <c r="F227" i="52"/>
  <c r="F227" i="49"/>
  <c r="E260" i="54"/>
  <c r="E260" i="51"/>
  <c r="E260" i="50"/>
  <c r="E260" i="53"/>
  <c r="E260" i="52"/>
  <c r="E260" i="49"/>
  <c r="E260" i="19"/>
  <c r="F186" i="51"/>
  <c r="E194" i="51"/>
  <c r="F158" i="54"/>
  <c r="F158" i="53"/>
  <c r="F158" i="50"/>
  <c r="F158" i="52"/>
  <c r="F158" i="49"/>
  <c r="F158" i="51"/>
  <c r="F158" i="19"/>
  <c r="F181" i="54"/>
  <c r="F181" i="51"/>
  <c r="F181" i="50"/>
  <c r="F181" i="53"/>
  <c r="F181" i="52"/>
  <c r="F181" i="49"/>
  <c r="F181" i="19"/>
  <c r="E158" i="51"/>
  <c r="E158" i="54"/>
  <c r="E158" i="53"/>
  <c r="E158" i="50"/>
  <c r="E158" i="52"/>
  <c r="E158" i="49"/>
  <c r="E158" i="19"/>
  <c r="E230" i="19"/>
  <c r="E230" i="51"/>
  <c r="E230" i="54"/>
  <c r="E230" i="53"/>
  <c r="E230" i="50"/>
  <c r="E230" i="49"/>
  <c r="E230" i="52"/>
  <c r="E269" i="19"/>
  <c r="E269" i="54"/>
  <c r="E269" i="51"/>
  <c r="E269" i="53"/>
  <c r="E269" i="50"/>
  <c r="E269" i="49"/>
  <c r="E269" i="52"/>
  <c r="F187" i="19"/>
  <c r="F187" i="54"/>
  <c r="F187" i="51"/>
  <c r="F187" i="53"/>
  <c r="F187" i="50"/>
  <c r="F187" i="49"/>
  <c r="F187" i="52"/>
  <c r="E153" i="19"/>
  <c r="E153" i="54"/>
  <c r="E153" i="51"/>
  <c r="E153" i="50"/>
  <c r="E153" i="53"/>
  <c r="E153" i="52"/>
  <c r="E153" i="49"/>
  <c r="F211" i="19"/>
  <c r="F211" i="54"/>
  <c r="F211" i="51"/>
  <c r="F211" i="53"/>
  <c r="F211" i="50"/>
  <c r="F211" i="52"/>
  <c r="F211" i="49"/>
  <c r="E156" i="19"/>
  <c r="E156" i="54"/>
  <c r="E156" i="51"/>
  <c r="E174" i="19"/>
  <c r="E174" i="51"/>
  <c r="E174" i="54"/>
  <c r="E174" i="53"/>
  <c r="E174" i="50"/>
  <c r="E174" i="52"/>
  <c r="E174" i="49"/>
  <c r="F262" i="19"/>
  <c r="F262" i="51"/>
  <c r="F262" i="54"/>
  <c r="F262" i="53"/>
  <c r="F262" i="50"/>
  <c r="F262" i="49"/>
  <c r="F262" i="52"/>
  <c r="E137" i="19"/>
  <c r="E137" i="51"/>
  <c r="E137" i="54"/>
  <c r="E137" i="50"/>
  <c r="E137" i="53"/>
  <c r="E137" i="52"/>
  <c r="E137" i="49"/>
  <c r="E262" i="54"/>
  <c r="E262" i="51"/>
  <c r="E262" i="53"/>
  <c r="E262" i="50"/>
  <c r="E262" i="49"/>
  <c r="E262" i="52"/>
  <c r="E262" i="19"/>
  <c r="E203" i="19"/>
  <c r="E203" i="51"/>
  <c r="E203" i="50"/>
  <c r="E203" i="52"/>
  <c r="E203" i="49"/>
  <c r="E177" i="19"/>
  <c r="E177" i="52"/>
  <c r="E177" i="49"/>
  <c r="E246" i="51"/>
  <c r="E246" i="54"/>
  <c r="E246" i="53"/>
  <c r="E246" i="50"/>
  <c r="E246" i="49"/>
  <c r="E246" i="52"/>
  <c r="E246" i="19"/>
  <c r="F229" i="19"/>
  <c r="F229" i="54"/>
  <c r="F229" i="51"/>
  <c r="F229" i="50"/>
  <c r="F229" i="53"/>
  <c r="F229" i="52"/>
  <c r="F229" i="49"/>
  <c r="E194" i="50"/>
  <c r="E194" i="53"/>
  <c r="F239" i="53"/>
  <c r="E247" i="53"/>
  <c r="E250" i="53"/>
  <c r="E255" i="53"/>
  <c r="E258" i="53"/>
  <c r="E261" i="50"/>
  <c r="F148" i="51"/>
  <c r="F164" i="51"/>
  <c r="E172" i="50"/>
  <c r="E172" i="53"/>
  <c r="E204" i="50"/>
  <c r="E268" i="50"/>
  <c r="F233" i="50"/>
  <c r="F163" i="53"/>
  <c r="E160" i="50"/>
  <c r="E160" i="53"/>
  <c r="E192" i="50"/>
  <c r="E192" i="53"/>
  <c r="E224" i="50"/>
  <c r="E256" i="50"/>
  <c r="E189" i="50"/>
  <c r="E221" i="50"/>
  <c r="F144" i="51"/>
  <c r="F167" i="53"/>
  <c r="F160" i="49"/>
  <c r="F160" i="52"/>
  <c r="F253" i="52"/>
  <c r="F178" i="52"/>
  <c r="E186" i="49"/>
  <c r="F250" i="49"/>
  <c r="F261" i="52"/>
  <c r="E140" i="49"/>
  <c r="E140" i="52"/>
  <c r="E148" i="49"/>
  <c r="E148" i="52"/>
  <c r="E164" i="49"/>
  <c r="F188" i="52"/>
  <c r="E185" i="49"/>
  <c r="E185" i="53"/>
  <c r="F193" i="52"/>
  <c r="E201" i="49"/>
  <c r="F209" i="52"/>
  <c r="E217" i="49"/>
  <c r="E217" i="52"/>
  <c r="F225" i="52"/>
  <c r="E233" i="49"/>
  <c r="F241" i="52"/>
  <c r="E249" i="49"/>
  <c r="F257" i="52"/>
  <c r="E197" i="49"/>
  <c r="E216" i="52"/>
  <c r="E248" i="52"/>
  <c r="E144" i="49"/>
  <c r="E144" i="52"/>
  <c r="F226" i="49"/>
  <c r="F269" i="52"/>
  <c r="F210" i="49"/>
  <c r="F210" i="53"/>
  <c r="F234" i="49"/>
  <c r="F220" i="52"/>
  <c r="F244" i="52"/>
  <c r="E252" i="52"/>
  <c r="F266" i="49"/>
  <c r="F156" i="49"/>
  <c r="F156" i="52"/>
  <c r="E237" i="49"/>
  <c r="E237" i="52"/>
  <c r="E245" i="49"/>
  <c r="F150" i="53"/>
  <c r="E136" i="49"/>
  <c r="E136" i="52"/>
  <c r="E152" i="49"/>
  <c r="E152" i="52"/>
  <c r="F176" i="49"/>
  <c r="F176" i="52"/>
  <c r="E208" i="52"/>
  <c r="F240" i="52"/>
  <c r="F161" i="49"/>
  <c r="F161" i="52"/>
  <c r="F270" i="49"/>
  <c r="E222" i="49"/>
  <c r="E238" i="49"/>
  <c r="E254" i="49"/>
  <c r="E242" i="49"/>
  <c r="E188" i="52"/>
  <c r="F221" i="53"/>
  <c r="F135" i="50"/>
  <c r="E229" i="49"/>
  <c r="E145" i="53"/>
  <c r="E177" i="51"/>
  <c r="E203" i="54"/>
  <c r="E176" i="52"/>
  <c r="F200" i="52"/>
  <c r="F232" i="52"/>
  <c r="E240" i="52"/>
  <c r="F264" i="52"/>
  <c r="F212" i="19"/>
  <c r="F212" i="54"/>
  <c r="F212" i="51"/>
  <c r="F212" i="49"/>
  <c r="F197" i="19"/>
  <c r="F197" i="54"/>
  <c r="F197" i="50"/>
  <c r="F197" i="51"/>
  <c r="F197" i="53"/>
  <c r="F197" i="52"/>
  <c r="F197" i="49"/>
  <c r="F137" i="54"/>
  <c r="F137" i="51"/>
  <c r="F137" i="53"/>
  <c r="F137" i="50"/>
  <c r="F137" i="52"/>
  <c r="F137" i="49"/>
  <c r="F137" i="19"/>
  <c r="F247" i="54"/>
  <c r="F247" i="51"/>
  <c r="F247" i="53"/>
  <c r="F247" i="50"/>
  <c r="F247" i="52"/>
  <c r="F247" i="49"/>
  <c r="F247" i="19"/>
  <c r="E190" i="51"/>
  <c r="E190" i="54"/>
  <c r="E190" i="53"/>
  <c r="E190" i="50"/>
  <c r="E190" i="49"/>
  <c r="E190" i="52"/>
  <c r="E190" i="19"/>
  <c r="F243" i="19"/>
  <c r="F243" i="54"/>
  <c r="F243" i="51"/>
  <c r="F243" i="50"/>
  <c r="F243" i="52"/>
  <c r="F243" i="49"/>
  <c r="F224" i="54"/>
  <c r="F224" i="51"/>
  <c r="F224" i="53"/>
  <c r="F224" i="50"/>
  <c r="F224" i="52"/>
  <c r="F224" i="49"/>
  <c r="F224" i="19"/>
  <c r="E181" i="51"/>
  <c r="E181" i="54"/>
  <c r="E181" i="50"/>
  <c r="E181" i="53"/>
  <c r="E181" i="49"/>
  <c r="E181" i="52"/>
  <c r="E181" i="19"/>
  <c r="F146" i="54"/>
  <c r="F146" i="50"/>
  <c r="F146" i="52"/>
  <c r="F146" i="53"/>
  <c r="F146" i="49"/>
  <c r="F146" i="51"/>
  <c r="F146" i="19"/>
  <c r="F135" i="19"/>
  <c r="F135" i="52"/>
  <c r="F135" i="49"/>
  <c r="F219" i="52"/>
  <c r="F219" i="19"/>
  <c r="F219" i="54"/>
  <c r="F219" i="51"/>
  <c r="F219" i="53"/>
  <c r="F219" i="50"/>
  <c r="F219" i="49"/>
  <c r="F182" i="19"/>
  <c r="F182" i="51"/>
  <c r="F182" i="54"/>
  <c r="F182" i="50"/>
  <c r="F182" i="53"/>
  <c r="F182" i="49"/>
  <c r="F182" i="52"/>
  <c r="F172" i="54"/>
  <c r="F172" i="51"/>
  <c r="F172" i="53"/>
  <c r="F172" i="50"/>
  <c r="F172" i="52"/>
  <c r="F172" i="49"/>
  <c r="F172" i="19"/>
  <c r="E211" i="54"/>
  <c r="E211" i="51"/>
  <c r="E211" i="53"/>
  <c r="E211" i="50"/>
  <c r="E211" i="52"/>
  <c r="E211" i="49"/>
  <c r="E211" i="19"/>
  <c r="F207" i="19"/>
  <c r="F207" i="51"/>
  <c r="F207" i="52"/>
  <c r="F207" i="49"/>
  <c r="E228" i="19"/>
  <c r="E228" i="54"/>
  <c r="E228" i="51"/>
  <c r="E228" i="53"/>
  <c r="E228" i="50"/>
  <c r="E228" i="52"/>
  <c r="E228" i="49"/>
  <c r="E247" i="51"/>
  <c r="E255" i="51"/>
  <c r="E258" i="51"/>
  <c r="F140" i="51"/>
  <c r="E172" i="51"/>
  <c r="F228" i="51"/>
  <c r="E165" i="50"/>
  <c r="E165" i="54"/>
  <c r="F233" i="51"/>
  <c r="F163" i="51"/>
  <c r="F166" i="54"/>
  <c r="E160" i="51"/>
  <c r="E160" i="54"/>
  <c r="F184" i="51"/>
  <c r="E192" i="51"/>
  <c r="F216" i="51"/>
  <c r="E256" i="51"/>
  <c r="E270" i="51"/>
  <c r="F167" i="51"/>
  <c r="F215" i="51"/>
  <c r="F160" i="50"/>
  <c r="F160" i="53"/>
  <c r="F139" i="50"/>
  <c r="F253" i="53"/>
  <c r="E143" i="50"/>
  <c r="F154" i="50"/>
  <c r="F170" i="50"/>
  <c r="E183" i="50"/>
  <c r="F250" i="50"/>
  <c r="F159" i="50"/>
  <c r="F261" i="53"/>
  <c r="E164" i="52"/>
  <c r="F188" i="50"/>
  <c r="F193" i="51"/>
  <c r="E201" i="53"/>
  <c r="F209" i="53"/>
  <c r="E233" i="53"/>
  <c r="F241" i="53"/>
  <c r="E249" i="53"/>
  <c r="F257" i="53"/>
  <c r="F155" i="50"/>
  <c r="E166" i="50"/>
  <c r="E197" i="53"/>
  <c r="E248" i="53"/>
  <c r="F226" i="50"/>
  <c r="E155" i="50"/>
  <c r="E167" i="50"/>
  <c r="E170" i="50"/>
  <c r="F223" i="50"/>
  <c r="F234" i="50"/>
  <c r="F220" i="50"/>
  <c r="F244" i="50"/>
  <c r="E252" i="53"/>
  <c r="F266" i="50"/>
  <c r="F151" i="50"/>
  <c r="F156" i="50"/>
  <c r="E245" i="53"/>
  <c r="E147" i="50"/>
  <c r="F195" i="50"/>
  <c r="E136" i="50"/>
  <c r="F176" i="50"/>
  <c r="F240" i="50"/>
  <c r="F161" i="53"/>
  <c r="F270" i="50"/>
  <c r="E163" i="50"/>
  <c r="E222" i="50"/>
  <c r="E238" i="50"/>
  <c r="E254" i="50"/>
  <c r="E242" i="50"/>
  <c r="F145" i="52"/>
  <c r="E162" i="53"/>
  <c r="F218" i="49"/>
  <c r="E223" i="53"/>
  <c r="E220" i="52"/>
  <c r="F245" i="50"/>
  <c r="F165" i="54"/>
  <c r="F165" i="50"/>
  <c r="F165" i="51"/>
  <c r="F165" i="53"/>
  <c r="F165" i="52"/>
  <c r="F165" i="49"/>
  <c r="F165" i="19"/>
  <c r="F253" i="50"/>
  <c r="E140" i="50"/>
  <c r="E148" i="50"/>
  <c r="E164" i="50"/>
  <c r="E216" i="50"/>
  <c r="E144" i="50"/>
  <c r="F269" i="50"/>
  <c r="E152" i="50"/>
  <c r="E208" i="50"/>
  <c r="E188" i="50"/>
  <c r="F221" i="50"/>
  <c r="F221" i="54"/>
  <c r="F145" i="53"/>
  <c r="F135" i="51"/>
  <c r="F218" i="50"/>
  <c r="E226" i="51"/>
  <c r="F173" i="52"/>
  <c r="E229" i="50"/>
  <c r="E266" i="49"/>
  <c r="E266" i="54"/>
  <c r="E156" i="52"/>
  <c r="E177" i="53"/>
  <c r="F169" i="49"/>
  <c r="F230" i="49"/>
  <c r="M10" i="48"/>
  <c r="S10" i="48"/>
  <c r="E134" i="2"/>
  <c r="I134" i="2"/>
  <c r="H134" i="2"/>
  <c r="G134" i="2"/>
  <c r="F134" i="2"/>
  <c r="V3" i="40"/>
  <c r="U3" i="40"/>
  <c r="T3" i="40"/>
  <c r="S3" i="40"/>
  <c r="R3" i="40"/>
  <c r="Q3" i="40"/>
  <c r="P3" i="40"/>
  <c r="O3" i="40"/>
  <c r="N3" i="40"/>
  <c r="M3" i="40"/>
  <c r="L3" i="40"/>
  <c r="M11" i="48" l="1"/>
  <c r="S11" i="48"/>
  <c r="Q3" i="39"/>
  <c r="M3" i="39"/>
  <c r="L3" i="39"/>
  <c r="T3" i="39" s="1"/>
  <c r="Q3" i="38"/>
  <c r="M3" i="38"/>
  <c r="L3" i="38"/>
  <c r="T3" i="38" s="1"/>
  <c r="V3" i="39" l="1"/>
  <c r="S12" i="48"/>
  <c r="M12" i="48"/>
  <c r="E271" i="28"/>
  <c r="J271" i="28"/>
  <c r="G271" i="28"/>
  <c r="I271" i="28"/>
  <c r="F271" i="28"/>
  <c r="H271" i="28"/>
  <c r="E271" i="40"/>
  <c r="G271" i="40"/>
  <c r="F271" i="40"/>
  <c r="I271" i="40"/>
  <c r="H271" i="40"/>
  <c r="J271" i="40"/>
  <c r="F271" i="7"/>
  <c r="E271" i="7"/>
  <c r="I271" i="7"/>
  <c r="H271" i="7"/>
  <c r="G271" i="7"/>
  <c r="J271" i="7"/>
  <c r="J271" i="27"/>
  <c r="G271" i="27"/>
  <c r="F271" i="27"/>
  <c r="E271" i="27"/>
  <c r="I271" i="27"/>
  <c r="H271" i="27"/>
  <c r="R3" i="38"/>
  <c r="F271" i="21"/>
  <c r="H271" i="21"/>
  <c r="I271" i="21"/>
  <c r="J271" i="21"/>
  <c r="E271" i="21"/>
  <c r="G271" i="21"/>
  <c r="F271" i="3"/>
  <c r="H271" i="3"/>
  <c r="G271" i="3"/>
  <c r="I271" i="3"/>
  <c r="J271" i="3"/>
  <c r="E271" i="3"/>
  <c r="J271" i="10"/>
  <c r="H271" i="10"/>
  <c r="G271" i="10"/>
  <c r="I271" i="10"/>
  <c r="F271" i="10"/>
  <c r="E271" i="10"/>
  <c r="E270" i="7"/>
  <c r="J267" i="7"/>
  <c r="I266" i="7"/>
  <c r="H265" i="7"/>
  <c r="G264" i="7"/>
  <c r="F263" i="7"/>
  <c r="E262" i="7"/>
  <c r="J259" i="7"/>
  <c r="I258" i="7"/>
  <c r="H257" i="7"/>
  <c r="G256" i="7"/>
  <c r="F255" i="7"/>
  <c r="E254" i="7"/>
  <c r="J251" i="7"/>
  <c r="I250" i="7"/>
  <c r="H249" i="7"/>
  <c r="G248" i="7"/>
  <c r="F247" i="7"/>
  <c r="E246" i="7"/>
  <c r="J243" i="7"/>
  <c r="I242" i="7"/>
  <c r="H241" i="7"/>
  <c r="G240" i="7"/>
  <c r="F239" i="7"/>
  <c r="E238" i="7"/>
  <c r="J235" i="7"/>
  <c r="I234" i="7"/>
  <c r="H233" i="7"/>
  <c r="G232" i="7"/>
  <c r="F231" i="7"/>
  <c r="E230" i="7"/>
  <c r="J227" i="7"/>
  <c r="I226" i="7"/>
  <c r="H225" i="7"/>
  <c r="G224" i="7"/>
  <c r="F223" i="7"/>
  <c r="E222" i="7"/>
  <c r="J268" i="7"/>
  <c r="I267" i="7"/>
  <c r="H266" i="7"/>
  <c r="G265" i="7"/>
  <c r="F264" i="7"/>
  <c r="E263" i="7"/>
  <c r="J260" i="7"/>
  <c r="I259" i="7"/>
  <c r="H258" i="7"/>
  <c r="G257" i="7"/>
  <c r="F256" i="7"/>
  <c r="E255" i="7"/>
  <c r="J252" i="7"/>
  <c r="I251" i="7"/>
  <c r="H250" i="7"/>
  <c r="G249" i="7"/>
  <c r="F248" i="7"/>
  <c r="E247" i="7"/>
  <c r="J244" i="7"/>
  <c r="I243" i="7"/>
  <c r="H242" i="7"/>
  <c r="G241" i="7"/>
  <c r="F240" i="7"/>
  <c r="E239" i="7"/>
  <c r="J236" i="7"/>
  <c r="I235" i="7"/>
  <c r="H234" i="7"/>
  <c r="G233" i="7"/>
  <c r="F232" i="7"/>
  <c r="E231" i="7"/>
  <c r="J228" i="7"/>
  <c r="I227" i="7"/>
  <c r="H226" i="7"/>
  <c r="G225" i="7"/>
  <c r="F224" i="7"/>
  <c r="E223" i="7"/>
  <c r="J220" i="7"/>
  <c r="I219" i="7"/>
  <c r="H218" i="7"/>
  <c r="G217" i="7"/>
  <c r="F216" i="7"/>
  <c r="E215" i="7"/>
  <c r="J269" i="7"/>
  <c r="I268" i="7"/>
  <c r="H267" i="7"/>
  <c r="G266" i="7"/>
  <c r="F265" i="7"/>
  <c r="E264" i="7"/>
  <c r="J261" i="7"/>
  <c r="I260" i="7"/>
  <c r="H259" i="7"/>
  <c r="G258" i="7"/>
  <c r="F257" i="7"/>
  <c r="E256" i="7"/>
  <c r="J253" i="7"/>
  <c r="I252" i="7"/>
  <c r="H251" i="7"/>
  <c r="G250" i="7"/>
  <c r="F249" i="7"/>
  <c r="E248" i="7"/>
  <c r="J245" i="7"/>
  <c r="I244" i="7"/>
  <c r="H243" i="7"/>
  <c r="G242" i="7"/>
  <c r="F241" i="7"/>
  <c r="E240" i="7"/>
  <c r="J237" i="7"/>
  <c r="I236" i="7"/>
  <c r="H235" i="7"/>
  <c r="G234" i="7"/>
  <c r="F233" i="7"/>
  <c r="E232" i="7"/>
  <c r="J229" i="7"/>
  <c r="I228" i="7"/>
  <c r="H227" i="7"/>
  <c r="G226" i="7"/>
  <c r="F225" i="7"/>
  <c r="E224" i="7"/>
  <c r="J221" i="7"/>
  <c r="I220" i="7"/>
  <c r="J270" i="7"/>
  <c r="I269" i="7"/>
  <c r="H268" i="7"/>
  <c r="G267" i="7"/>
  <c r="F266" i="7"/>
  <c r="E265" i="7"/>
  <c r="J262" i="7"/>
  <c r="I261" i="7"/>
  <c r="H260" i="7"/>
  <c r="G259" i="7"/>
  <c r="F258" i="7"/>
  <c r="E257" i="7"/>
  <c r="J254" i="7"/>
  <c r="I253" i="7"/>
  <c r="H252" i="7"/>
  <c r="G251" i="7"/>
  <c r="F250" i="7"/>
  <c r="E249" i="7"/>
  <c r="J246" i="7"/>
  <c r="I245" i="7"/>
  <c r="H244" i="7"/>
  <c r="G243" i="7"/>
  <c r="F242" i="7"/>
  <c r="E241" i="7"/>
  <c r="J238" i="7"/>
  <c r="I237" i="7"/>
  <c r="H236" i="7"/>
  <c r="G235" i="7"/>
  <c r="F234" i="7"/>
  <c r="E233" i="7"/>
  <c r="J230" i="7"/>
  <c r="I229" i="7"/>
  <c r="H228" i="7"/>
  <c r="G227" i="7"/>
  <c r="F226" i="7"/>
  <c r="E225" i="7"/>
  <c r="J222" i="7"/>
  <c r="I221" i="7"/>
  <c r="H220" i="7"/>
  <c r="H270" i="7"/>
  <c r="G269" i="7"/>
  <c r="F268" i="7"/>
  <c r="E267" i="7"/>
  <c r="J264" i="7"/>
  <c r="I263" i="7"/>
  <c r="H262" i="7"/>
  <c r="G261" i="7"/>
  <c r="F260" i="7"/>
  <c r="E259" i="7"/>
  <c r="J256" i="7"/>
  <c r="I255" i="7"/>
  <c r="H254" i="7"/>
  <c r="G253" i="7"/>
  <c r="F252" i="7"/>
  <c r="E251" i="7"/>
  <c r="J248" i="7"/>
  <c r="I247" i="7"/>
  <c r="H246" i="7"/>
  <c r="G245" i="7"/>
  <c r="F244" i="7"/>
  <c r="E243" i="7"/>
  <c r="J240" i="7"/>
  <c r="I239" i="7"/>
  <c r="H238" i="7"/>
  <c r="G237" i="7"/>
  <c r="F236" i="7"/>
  <c r="E235" i="7"/>
  <c r="J232" i="7"/>
  <c r="I231" i="7"/>
  <c r="H230" i="7"/>
  <c r="G229" i="7"/>
  <c r="F228" i="7"/>
  <c r="E227" i="7"/>
  <c r="J224" i="7"/>
  <c r="I223" i="7"/>
  <c r="H222" i="7"/>
  <c r="G221" i="7"/>
  <c r="G270" i="7"/>
  <c r="F269" i="7"/>
  <c r="E268" i="7"/>
  <c r="J265" i="7"/>
  <c r="I264" i="7"/>
  <c r="H263" i="7"/>
  <c r="G262" i="7"/>
  <c r="F261" i="7"/>
  <c r="E260" i="7"/>
  <c r="J257" i="7"/>
  <c r="I256" i="7"/>
  <c r="H255" i="7"/>
  <c r="G254" i="7"/>
  <c r="F253" i="7"/>
  <c r="E252" i="7"/>
  <c r="J249" i="7"/>
  <c r="I248" i="7"/>
  <c r="H247" i="7"/>
  <c r="G246" i="7"/>
  <c r="F245" i="7"/>
  <c r="E244" i="7"/>
  <c r="J241" i="7"/>
  <c r="I240" i="7"/>
  <c r="H239" i="7"/>
  <c r="G238" i="7"/>
  <c r="F237" i="7"/>
  <c r="E236" i="7"/>
  <c r="J233" i="7"/>
  <c r="I232" i="7"/>
  <c r="H231" i="7"/>
  <c r="G230" i="7"/>
  <c r="F229" i="7"/>
  <c r="E228" i="7"/>
  <c r="J225" i="7"/>
  <c r="I224" i="7"/>
  <c r="H223" i="7"/>
  <c r="G222" i="7"/>
  <c r="F270" i="7"/>
  <c r="J263" i="7"/>
  <c r="I257" i="7"/>
  <c r="F254" i="7"/>
  <c r="J247" i="7"/>
  <c r="I241" i="7"/>
  <c r="F238" i="7"/>
  <c r="J231" i="7"/>
  <c r="I225" i="7"/>
  <c r="F222" i="7"/>
  <c r="E220" i="7"/>
  <c r="J218" i="7"/>
  <c r="H217" i="7"/>
  <c r="E216" i="7"/>
  <c r="J214" i="7"/>
  <c r="I213" i="7"/>
  <c r="H212" i="7"/>
  <c r="G211" i="7"/>
  <c r="F210" i="7"/>
  <c r="F209" i="7"/>
  <c r="E208" i="7"/>
  <c r="E207" i="7"/>
  <c r="E206" i="7"/>
  <c r="E205" i="7"/>
  <c r="E204" i="7"/>
  <c r="E203" i="7"/>
  <c r="E202" i="7"/>
  <c r="E201" i="7"/>
  <c r="E200" i="7"/>
  <c r="E199" i="7"/>
  <c r="E198" i="7"/>
  <c r="E197" i="7"/>
  <c r="E196" i="7"/>
  <c r="E195" i="7"/>
  <c r="E194" i="7"/>
  <c r="E193" i="7"/>
  <c r="E192" i="7"/>
  <c r="E191" i="7"/>
  <c r="E190" i="7"/>
  <c r="E189" i="7"/>
  <c r="E188" i="7"/>
  <c r="E187" i="7"/>
  <c r="E186" i="7"/>
  <c r="E185" i="7"/>
  <c r="E184" i="7"/>
  <c r="E183" i="7"/>
  <c r="E182" i="7"/>
  <c r="E181" i="7"/>
  <c r="E180" i="7"/>
  <c r="E179" i="7"/>
  <c r="E178" i="7"/>
  <c r="E177" i="7"/>
  <c r="E176" i="7"/>
  <c r="E175" i="7"/>
  <c r="E174" i="7"/>
  <c r="E173" i="7"/>
  <c r="E172" i="7"/>
  <c r="E171" i="7"/>
  <c r="E170" i="7"/>
  <c r="E169" i="7"/>
  <c r="J164" i="7"/>
  <c r="J163" i="7"/>
  <c r="I162" i="7"/>
  <c r="I161" i="7"/>
  <c r="H160" i="7"/>
  <c r="H159" i="7"/>
  <c r="G158" i="7"/>
  <c r="G157" i="7"/>
  <c r="H156" i="7"/>
  <c r="I155" i="7"/>
  <c r="E151" i="7"/>
  <c r="G150" i="7"/>
  <c r="H149" i="7"/>
  <c r="H148" i="7"/>
  <c r="I147" i="7"/>
  <c r="E143" i="7"/>
  <c r="G142" i="7"/>
  <c r="H141" i="7"/>
  <c r="H140" i="7"/>
  <c r="I139" i="7"/>
  <c r="J266" i="7"/>
  <c r="G263" i="7"/>
  <c r="G260" i="7"/>
  <c r="J250" i="7"/>
  <c r="G247" i="7"/>
  <c r="G244" i="7"/>
  <c r="J234" i="7"/>
  <c r="G231" i="7"/>
  <c r="G228" i="7"/>
  <c r="I218" i="7"/>
  <c r="F217" i="7"/>
  <c r="I214" i="7"/>
  <c r="H213" i="7"/>
  <c r="G212" i="7"/>
  <c r="F211" i="7"/>
  <c r="E210" i="7"/>
  <c r="E209" i="7"/>
  <c r="J166" i="7"/>
  <c r="J165" i="7"/>
  <c r="I164" i="7"/>
  <c r="I163" i="7"/>
  <c r="H162" i="7"/>
  <c r="H161" i="7"/>
  <c r="G160" i="7"/>
  <c r="G159" i="7"/>
  <c r="F158" i="7"/>
  <c r="F157" i="7"/>
  <c r="G156" i="7"/>
  <c r="H155" i="7"/>
  <c r="J154" i="7"/>
  <c r="F150" i="7"/>
  <c r="G149" i="7"/>
  <c r="G148" i="7"/>
  <c r="H147" i="7"/>
  <c r="J146" i="7"/>
  <c r="F142" i="7"/>
  <c r="G141" i="7"/>
  <c r="G140" i="7"/>
  <c r="H139" i="7"/>
  <c r="J138" i="7"/>
  <c r="H269" i="7"/>
  <c r="E266" i="7"/>
  <c r="H256" i="7"/>
  <c r="H253" i="7"/>
  <c r="E250" i="7"/>
  <c r="H240" i="7"/>
  <c r="H237" i="7"/>
  <c r="E234" i="7"/>
  <c r="H224" i="7"/>
  <c r="H221" i="7"/>
  <c r="J219" i="7"/>
  <c r="G218" i="7"/>
  <c r="E217" i="7"/>
  <c r="J215" i="7"/>
  <c r="H214" i="7"/>
  <c r="G213" i="7"/>
  <c r="F212" i="7"/>
  <c r="E211" i="7"/>
  <c r="J168" i="7"/>
  <c r="J167" i="7"/>
  <c r="I166" i="7"/>
  <c r="I165" i="7"/>
  <c r="H164" i="7"/>
  <c r="H163" i="7"/>
  <c r="G162" i="7"/>
  <c r="G161" i="7"/>
  <c r="F160" i="7"/>
  <c r="F159" i="7"/>
  <c r="E158" i="7"/>
  <c r="E157" i="7"/>
  <c r="F156" i="7"/>
  <c r="G155" i="7"/>
  <c r="I154" i="7"/>
  <c r="J153" i="7"/>
  <c r="J152" i="7"/>
  <c r="E150" i="7"/>
  <c r="F149" i="7"/>
  <c r="F148" i="7"/>
  <c r="G147" i="7"/>
  <c r="I146" i="7"/>
  <c r="J145" i="7"/>
  <c r="J144" i="7"/>
  <c r="E142" i="7"/>
  <c r="F141" i="7"/>
  <c r="F140" i="7"/>
  <c r="G139" i="7"/>
  <c r="I138" i="7"/>
  <c r="J137" i="7"/>
  <c r="J136" i="7"/>
  <c r="E269" i="7"/>
  <c r="I262" i="7"/>
  <c r="F259" i="7"/>
  <c r="E253" i="7"/>
  <c r="I246" i="7"/>
  <c r="F243" i="7"/>
  <c r="E237" i="7"/>
  <c r="I230" i="7"/>
  <c r="F227" i="7"/>
  <c r="F221" i="7"/>
  <c r="H219" i="7"/>
  <c r="F218" i="7"/>
  <c r="I215" i="7"/>
  <c r="G214" i="7"/>
  <c r="F213" i="7"/>
  <c r="E212" i="7"/>
  <c r="J208" i="7"/>
  <c r="J207" i="7"/>
  <c r="J206" i="7"/>
  <c r="J205" i="7"/>
  <c r="J204" i="7"/>
  <c r="J203" i="7"/>
  <c r="J202" i="7"/>
  <c r="J201" i="7"/>
  <c r="J200" i="7"/>
  <c r="J199" i="7"/>
  <c r="J198" i="7"/>
  <c r="J197" i="7"/>
  <c r="J196" i="7"/>
  <c r="J195" i="7"/>
  <c r="J194" i="7"/>
  <c r="J193" i="7"/>
  <c r="J192" i="7"/>
  <c r="J191" i="7"/>
  <c r="J190" i="7"/>
  <c r="J189" i="7"/>
  <c r="J188" i="7"/>
  <c r="J187" i="7"/>
  <c r="J186" i="7"/>
  <c r="J185" i="7"/>
  <c r="J184" i="7"/>
  <c r="J183" i="7"/>
  <c r="J182" i="7"/>
  <c r="J181" i="7"/>
  <c r="J180" i="7"/>
  <c r="J179" i="7"/>
  <c r="J178" i="7"/>
  <c r="J177" i="7"/>
  <c r="J176" i="7"/>
  <c r="J175" i="7"/>
  <c r="J174" i="7"/>
  <c r="J173" i="7"/>
  <c r="J172" i="7"/>
  <c r="J171" i="7"/>
  <c r="J170" i="7"/>
  <c r="J169" i="7"/>
  <c r="I168" i="7"/>
  <c r="I167" i="7"/>
  <c r="H166" i="7"/>
  <c r="H165" i="7"/>
  <c r="G164" i="7"/>
  <c r="G163" i="7"/>
  <c r="F162" i="7"/>
  <c r="F161" i="7"/>
  <c r="E160" i="7"/>
  <c r="E159" i="7"/>
  <c r="E156" i="7"/>
  <c r="F155" i="7"/>
  <c r="H154" i="7"/>
  <c r="I153" i="7"/>
  <c r="I152" i="7"/>
  <c r="J151" i="7"/>
  <c r="E149" i="7"/>
  <c r="E148" i="7"/>
  <c r="F147" i="7"/>
  <c r="H146" i="7"/>
  <c r="I145" i="7"/>
  <c r="I144" i="7"/>
  <c r="J143" i="7"/>
  <c r="E141" i="7"/>
  <c r="E140" i="7"/>
  <c r="F139" i="7"/>
  <c r="H138" i="7"/>
  <c r="I137" i="7"/>
  <c r="I136" i="7"/>
  <c r="J135" i="7"/>
  <c r="I265" i="7"/>
  <c r="F262" i="7"/>
  <c r="J255" i="7"/>
  <c r="I249" i="7"/>
  <c r="F246" i="7"/>
  <c r="J239" i="7"/>
  <c r="I233" i="7"/>
  <c r="F230" i="7"/>
  <c r="J223" i="7"/>
  <c r="E221" i="7"/>
  <c r="G219" i="7"/>
  <c r="E218" i="7"/>
  <c r="J216" i="7"/>
  <c r="H215" i="7"/>
  <c r="F214" i="7"/>
  <c r="E213" i="7"/>
  <c r="J210" i="7"/>
  <c r="J209" i="7"/>
  <c r="I208" i="7"/>
  <c r="I207" i="7"/>
  <c r="I206" i="7"/>
  <c r="I205" i="7"/>
  <c r="I204" i="7"/>
  <c r="I203" i="7"/>
  <c r="I202" i="7"/>
  <c r="I201" i="7"/>
  <c r="I200" i="7"/>
  <c r="I199" i="7"/>
  <c r="I198" i="7"/>
  <c r="I197" i="7"/>
  <c r="I196" i="7"/>
  <c r="I195" i="7"/>
  <c r="I194" i="7"/>
  <c r="I193" i="7"/>
  <c r="I192" i="7"/>
  <c r="I191" i="7"/>
  <c r="I190" i="7"/>
  <c r="I189" i="7"/>
  <c r="I188" i="7"/>
  <c r="I187" i="7"/>
  <c r="I186" i="7"/>
  <c r="I185" i="7"/>
  <c r="I184" i="7"/>
  <c r="I183" i="7"/>
  <c r="I182" i="7"/>
  <c r="I181" i="7"/>
  <c r="I180" i="7"/>
  <c r="I179" i="7"/>
  <c r="I178" i="7"/>
  <c r="I177" i="7"/>
  <c r="I176" i="7"/>
  <c r="I175" i="7"/>
  <c r="I174" i="7"/>
  <c r="I173" i="7"/>
  <c r="I172" i="7"/>
  <c r="I171" i="7"/>
  <c r="I170" i="7"/>
  <c r="I169" i="7"/>
  <c r="H168" i="7"/>
  <c r="H167" i="7"/>
  <c r="G166" i="7"/>
  <c r="G165" i="7"/>
  <c r="F164" i="7"/>
  <c r="F163" i="7"/>
  <c r="E162" i="7"/>
  <c r="E161" i="7"/>
  <c r="E155" i="7"/>
  <c r="G154" i="7"/>
  <c r="H153" i="7"/>
  <c r="H152" i="7"/>
  <c r="I151" i="7"/>
  <c r="G268" i="7"/>
  <c r="J258" i="7"/>
  <c r="G255" i="7"/>
  <c r="G252" i="7"/>
  <c r="J242" i="7"/>
  <c r="G239" i="7"/>
  <c r="G236" i="7"/>
  <c r="J226" i="7"/>
  <c r="G223" i="7"/>
  <c r="F219" i="7"/>
  <c r="I216" i="7"/>
  <c r="G215" i="7"/>
  <c r="E214" i="7"/>
  <c r="J211" i="7"/>
  <c r="I210" i="7"/>
  <c r="I209" i="7"/>
  <c r="H208" i="7"/>
  <c r="H207" i="7"/>
  <c r="H206" i="7"/>
  <c r="H205" i="7"/>
  <c r="H204" i="7"/>
  <c r="H203" i="7"/>
  <c r="H202" i="7"/>
  <c r="H201" i="7"/>
  <c r="H200" i="7"/>
  <c r="H199" i="7"/>
  <c r="H198" i="7"/>
  <c r="H197" i="7"/>
  <c r="H196" i="7"/>
  <c r="H195" i="7"/>
  <c r="H194" i="7"/>
  <c r="H193" i="7"/>
  <c r="H192" i="7"/>
  <c r="H191" i="7"/>
  <c r="H190" i="7"/>
  <c r="H189" i="7"/>
  <c r="H188" i="7"/>
  <c r="H187" i="7"/>
  <c r="H186" i="7"/>
  <c r="H185" i="7"/>
  <c r="H184" i="7"/>
  <c r="H183" i="7"/>
  <c r="H182" i="7"/>
  <c r="H181" i="7"/>
  <c r="H180" i="7"/>
  <c r="H179" i="7"/>
  <c r="H178" i="7"/>
  <c r="H177" i="7"/>
  <c r="H176" i="7"/>
  <c r="H175" i="7"/>
  <c r="H264" i="7"/>
  <c r="H261" i="7"/>
  <c r="E258" i="7"/>
  <c r="H248" i="7"/>
  <c r="H245" i="7"/>
  <c r="E242" i="7"/>
  <c r="H232" i="7"/>
  <c r="H229" i="7"/>
  <c r="E226" i="7"/>
  <c r="G220" i="7"/>
  <c r="E219" i="7"/>
  <c r="J217" i="7"/>
  <c r="H216" i="7"/>
  <c r="F215" i="7"/>
  <c r="J212" i="7"/>
  <c r="I211" i="7"/>
  <c r="H210" i="7"/>
  <c r="H209" i="7"/>
  <c r="G208" i="7"/>
  <c r="G207" i="7"/>
  <c r="G206" i="7"/>
  <c r="G205" i="7"/>
  <c r="G204" i="7"/>
  <c r="G203" i="7"/>
  <c r="G202" i="7"/>
  <c r="G201" i="7"/>
  <c r="G200" i="7"/>
  <c r="G199" i="7"/>
  <c r="G198" i="7"/>
  <c r="G197" i="7"/>
  <c r="G196" i="7"/>
  <c r="G195" i="7"/>
  <c r="G194" i="7"/>
  <c r="G193" i="7"/>
  <c r="G192" i="7"/>
  <c r="G191" i="7"/>
  <c r="G190" i="7"/>
  <c r="G189" i="7"/>
  <c r="G188" i="7"/>
  <c r="G187" i="7"/>
  <c r="G186" i="7"/>
  <c r="G185" i="7"/>
  <c r="G184" i="7"/>
  <c r="G183" i="7"/>
  <c r="G182" i="7"/>
  <c r="G181" i="7"/>
  <c r="G180" i="7"/>
  <c r="G179" i="7"/>
  <c r="G178" i="7"/>
  <c r="G177" i="7"/>
  <c r="G176" i="7"/>
  <c r="G175" i="7"/>
  <c r="G174" i="7"/>
  <c r="G173" i="7"/>
  <c r="G172" i="7"/>
  <c r="G171" i="7"/>
  <c r="G170" i="7"/>
  <c r="G169" i="7"/>
  <c r="F168" i="7"/>
  <c r="F167" i="7"/>
  <c r="E166" i="7"/>
  <c r="E165" i="7"/>
  <c r="J160" i="7"/>
  <c r="J159" i="7"/>
  <c r="I158" i="7"/>
  <c r="I157" i="7"/>
  <c r="J156" i="7"/>
  <c r="E154" i="7"/>
  <c r="F153" i="7"/>
  <c r="F152" i="7"/>
  <c r="G151" i="7"/>
  <c r="I150" i="7"/>
  <c r="J149" i="7"/>
  <c r="J148" i="7"/>
  <c r="E146" i="7"/>
  <c r="F145" i="7"/>
  <c r="F144" i="7"/>
  <c r="F267" i="7"/>
  <c r="F220" i="7"/>
  <c r="G210" i="7"/>
  <c r="F206" i="7"/>
  <c r="F202" i="7"/>
  <c r="F198" i="7"/>
  <c r="F194" i="7"/>
  <c r="F190" i="7"/>
  <c r="F186" i="7"/>
  <c r="F182" i="7"/>
  <c r="F178" i="7"/>
  <c r="H174" i="7"/>
  <c r="F169" i="7"/>
  <c r="F166" i="7"/>
  <c r="I159" i="7"/>
  <c r="F151" i="7"/>
  <c r="G146" i="7"/>
  <c r="G144" i="7"/>
  <c r="I141" i="7"/>
  <c r="J139" i="7"/>
  <c r="E138" i="7"/>
  <c r="H135" i="7"/>
  <c r="F174" i="7"/>
  <c r="H171" i="7"/>
  <c r="J162" i="7"/>
  <c r="I156" i="7"/>
  <c r="G153" i="7"/>
  <c r="I148" i="7"/>
  <c r="F146" i="7"/>
  <c r="E144" i="7"/>
  <c r="J142" i="7"/>
  <c r="E139" i="7"/>
  <c r="H136" i="7"/>
  <c r="G135" i="7"/>
  <c r="E245" i="7"/>
  <c r="I238" i="7"/>
  <c r="J213" i="7"/>
  <c r="G209" i="7"/>
  <c r="F205" i="7"/>
  <c r="F201" i="7"/>
  <c r="F197" i="7"/>
  <c r="F193" i="7"/>
  <c r="F189" i="7"/>
  <c r="F185" i="7"/>
  <c r="F181" i="7"/>
  <c r="F177" i="7"/>
  <c r="F171" i="7"/>
  <c r="G168" i="7"/>
  <c r="F165" i="7"/>
  <c r="J158" i="7"/>
  <c r="E153" i="7"/>
  <c r="J150" i="7"/>
  <c r="I142" i="7"/>
  <c r="G136" i="7"/>
  <c r="F135" i="7"/>
  <c r="F251" i="7"/>
  <c r="H173" i="7"/>
  <c r="E168" i="7"/>
  <c r="J161" i="7"/>
  <c r="H158" i="7"/>
  <c r="H150" i="7"/>
  <c r="H145" i="7"/>
  <c r="I143" i="7"/>
  <c r="H142" i="7"/>
  <c r="J140" i="7"/>
  <c r="H137" i="7"/>
  <c r="F136" i="7"/>
  <c r="E135" i="7"/>
  <c r="I270" i="7"/>
  <c r="I217" i="7"/>
  <c r="I212" i="7"/>
  <c r="F208" i="7"/>
  <c r="F204" i="7"/>
  <c r="F200" i="7"/>
  <c r="F196" i="7"/>
  <c r="F192" i="7"/>
  <c r="F188" i="7"/>
  <c r="F184" i="7"/>
  <c r="F180" i="7"/>
  <c r="F176" i="7"/>
  <c r="F173" i="7"/>
  <c r="H170" i="7"/>
  <c r="E164" i="7"/>
  <c r="J155" i="7"/>
  <c r="G152" i="7"/>
  <c r="J147" i="7"/>
  <c r="G145" i="7"/>
  <c r="H143" i="7"/>
  <c r="I140" i="7"/>
  <c r="G137" i="7"/>
  <c r="E136" i="7"/>
  <c r="E229" i="7"/>
  <c r="I222" i="7"/>
  <c r="F170" i="7"/>
  <c r="G167" i="7"/>
  <c r="I160" i="7"/>
  <c r="J157" i="7"/>
  <c r="E152" i="7"/>
  <c r="E147" i="7"/>
  <c r="E145" i="7"/>
  <c r="G143" i="7"/>
  <c r="F137" i="7"/>
  <c r="E261" i="7"/>
  <c r="I254" i="7"/>
  <c r="F172" i="7"/>
  <c r="H169" i="7"/>
  <c r="E163" i="7"/>
  <c r="F154" i="7"/>
  <c r="H151" i="7"/>
  <c r="H144" i="7"/>
  <c r="J141" i="7"/>
  <c r="F138" i="7"/>
  <c r="I135" i="7"/>
  <c r="F235" i="7"/>
  <c r="F187" i="7"/>
  <c r="E137" i="7"/>
  <c r="F199" i="7"/>
  <c r="E167" i="7"/>
  <c r="H211" i="7"/>
  <c r="F179" i="7"/>
  <c r="F191" i="7"/>
  <c r="H172" i="7"/>
  <c r="G216" i="7"/>
  <c r="F203" i="7"/>
  <c r="F183" i="7"/>
  <c r="H157" i="7"/>
  <c r="F195" i="7"/>
  <c r="F143" i="7"/>
  <c r="G138" i="7"/>
  <c r="F207" i="7"/>
  <c r="F175" i="7"/>
  <c r="I149" i="7"/>
  <c r="R3" i="39"/>
  <c r="G267" i="3"/>
  <c r="E265" i="3"/>
  <c r="E260" i="3"/>
  <c r="F256" i="3"/>
  <c r="J267" i="3"/>
  <c r="J263" i="3"/>
  <c r="I261" i="3"/>
  <c r="I253" i="3"/>
  <c r="H245" i="3"/>
  <c r="G240" i="3"/>
  <c r="I238" i="3"/>
  <c r="H235" i="3"/>
  <c r="I230" i="3"/>
  <c r="J226" i="3"/>
  <c r="F223" i="3"/>
  <c r="J219" i="3"/>
  <c r="G218" i="3"/>
  <c r="J214" i="3"/>
  <c r="E212" i="3"/>
  <c r="J208" i="3"/>
  <c r="F207" i="3"/>
  <c r="E205" i="3"/>
  <c r="G202" i="3"/>
  <c r="E199" i="3"/>
  <c r="G195" i="3"/>
  <c r="F193" i="3"/>
  <c r="E192" i="3"/>
  <c r="G190" i="3"/>
  <c r="I188" i="3"/>
  <c r="F187" i="3"/>
  <c r="F181" i="3"/>
  <c r="E180" i="3"/>
  <c r="J176" i="3"/>
  <c r="F175" i="3"/>
  <c r="J169" i="3"/>
  <c r="I164" i="3"/>
  <c r="F163" i="3"/>
  <c r="I159" i="3"/>
  <c r="G154" i="3"/>
  <c r="E152" i="3"/>
  <c r="I148" i="3"/>
  <c r="F147" i="3"/>
  <c r="I143" i="3"/>
  <c r="E135" i="3"/>
  <c r="F267" i="3"/>
  <c r="G263" i="3"/>
  <c r="E261" i="3"/>
  <c r="J259" i="3"/>
  <c r="I257" i="3"/>
  <c r="J255" i="3"/>
  <c r="E253" i="3"/>
  <c r="J251" i="3"/>
  <c r="J248" i="3"/>
  <c r="F240" i="3"/>
  <c r="G238" i="3"/>
  <c r="I236" i="3"/>
  <c r="J233" i="3"/>
  <c r="G230" i="3"/>
  <c r="I226" i="3"/>
  <c r="E223" i="3"/>
  <c r="G221" i="3"/>
  <c r="I219" i="3"/>
  <c r="F218" i="3"/>
  <c r="J215" i="3"/>
  <c r="G214" i="3"/>
  <c r="F208" i="3"/>
  <c r="E207" i="3"/>
  <c r="J203" i="3"/>
  <c r="F202" i="3"/>
  <c r="H200" i="3"/>
  <c r="F195" i="3"/>
  <c r="E193" i="3"/>
  <c r="E190" i="3"/>
  <c r="G188" i="3"/>
  <c r="J183" i="3"/>
  <c r="E181" i="3"/>
  <c r="I176" i="3"/>
  <c r="H171" i="3"/>
  <c r="E169" i="3"/>
  <c r="F164" i="3"/>
  <c r="E163" i="3"/>
  <c r="J160" i="3"/>
  <c r="G159" i="3"/>
  <c r="J155" i="3"/>
  <c r="F148" i="3"/>
  <c r="E147" i="3"/>
  <c r="J144" i="3"/>
  <c r="G143" i="3"/>
  <c r="J138" i="3"/>
  <c r="F136" i="3"/>
  <c r="J268" i="3"/>
  <c r="E267" i="3"/>
  <c r="J264" i="3"/>
  <c r="F263" i="3"/>
  <c r="G259" i="3"/>
  <c r="E257" i="3"/>
  <c r="G255" i="3"/>
  <c r="G251" i="3"/>
  <c r="J249" i="3"/>
  <c r="F248" i="3"/>
  <c r="I246" i="3"/>
  <c r="J243" i="3"/>
  <c r="J241" i="3"/>
  <c r="E240" i="3"/>
  <c r="E238" i="3"/>
  <c r="G236" i="3"/>
  <c r="H233" i="3"/>
  <c r="J231" i="3"/>
  <c r="F230" i="3"/>
  <c r="H228" i="3"/>
  <c r="G226" i="3"/>
  <c r="H224" i="3"/>
  <c r="G219" i="3"/>
  <c r="I215" i="3"/>
  <c r="F214" i="3"/>
  <c r="J210" i="3"/>
  <c r="E208" i="3"/>
  <c r="I203" i="3"/>
  <c r="H196" i="3"/>
  <c r="E195" i="3"/>
  <c r="F188" i="3"/>
  <c r="J184" i="3"/>
  <c r="J177" i="3"/>
  <c r="G176" i="3"/>
  <c r="J172" i="3"/>
  <c r="G171" i="3"/>
  <c r="J167" i="3"/>
  <c r="E164" i="3"/>
  <c r="I160" i="3"/>
  <c r="F159" i="3"/>
  <c r="I155" i="3"/>
  <c r="G150" i="3"/>
  <c r="E148" i="3"/>
  <c r="I144" i="3"/>
  <c r="F143" i="3"/>
  <c r="J139" i="3"/>
  <c r="I268" i="3"/>
  <c r="I264" i="3"/>
  <c r="E263" i="3"/>
  <c r="F259" i="3"/>
  <c r="F255" i="3"/>
  <c r="F251" i="3"/>
  <c r="I249" i="3"/>
  <c r="G246" i="3"/>
  <c r="J244" i="3"/>
  <c r="H241" i="3"/>
  <c r="F236" i="3"/>
  <c r="I234" i="3"/>
  <c r="H231" i="3"/>
  <c r="E230" i="3"/>
  <c r="F226" i="3"/>
  <c r="F219" i="3"/>
  <c r="G215" i="3"/>
  <c r="J211" i="3"/>
  <c r="J204" i="3"/>
  <c r="G203" i="3"/>
  <c r="H198" i="3"/>
  <c r="E196" i="3"/>
  <c r="G191" i="3"/>
  <c r="E188" i="3"/>
  <c r="I186" i="3"/>
  <c r="I184" i="3"/>
  <c r="F179" i="3"/>
  <c r="H177" i="3"/>
  <c r="F176" i="3"/>
  <c r="H174" i="3"/>
  <c r="I172" i="3"/>
  <c r="F171" i="3"/>
  <c r="I167" i="3"/>
  <c r="I165" i="3"/>
  <c r="F160" i="3"/>
  <c r="E159" i="3"/>
  <c r="J156" i="3"/>
  <c r="G155" i="3"/>
  <c r="J151" i="3"/>
  <c r="F144" i="3"/>
  <c r="E143" i="3"/>
  <c r="I139" i="3"/>
  <c r="F268" i="3"/>
  <c r="F264" i="3"/>
  <c r="J260" i="3"/>
  <c r="E259" i="3"/>
  <c r="J252" i="3"/>
  <c r="E251" i="3"/>
  <c r="G249" i="3"/>
  <c r="E246" i="3"/>
  <c r="I244" i="3"/>
  <c r="E236" i="3"/>
  <c r="G234" i="3"/>
  <c r="F231" i="3"/>
  <c r="E226" i="3"/>
  <c r="J222" i="3"/>
  <c r="H220" i="3"/>
  <c r="E219" i="3"/>
  <c r="F215" i="3"/>
  <c r="I211" i="3"/>
  <c r="F206" i="3"/>
  <c r="H204" i="3"/>
  <c r="F203" i="3"/>
  <c r="H201" i="3"/>
  <c r="J199" i="3"/>
  <c r="G198" i="3"/>
  <c r="J192" i="3"/>
  <c r="F191" i="3"/>
  <c r="I189" i="3"/>
  <c r="G184" i="3"/>
  <c r="E182" i="3"/>
  <c r="J180" i="3"/>
  <c r="F177" i="3"/>
  <c r="E176" i="3"/>
  <c r="G174" i="3"/>
  <c r="G172" i="3"/>
  <c r="J168" i="3"/>
  <c r="G167" i="3"/>
  <c r="E165" i="3"/>
  <c r="G162" i="3"/>
  <c r="E160" i="3"/>
  <c r="I156" i="3"/>
  <c r="F155" i="3"/>
  <c r="I151" i="3"/>
  <c r="G146" i="3"/>
  <c r="E144" i="3"/>
  <c r="J140" i="3"/>
  <c r="G139" i="3"/>
  <c r="H137" i="3"/>
  <c r="J135" i="3"/>
  <c r="E268" i="3"/>
  <c r="E264" i="3"/>
  <c r="I260" i="3"/>
  <c r="J256" i="3"/>
  <c r="F252" i="3"/>
  <c r="F249" i="3"/>
  <c r="H247" i="3"/>
  <c r="G244" i="3"/>
  <c r="I242" i="3"/>
  <c r="J239" i="3"/>
  <c r="J237" i="3"/>
  <c r="F234" i="3"/>
  <c r="I232" i="3"/>
  <c r="I227" i="3"/>
  <c r="J223" i="3"/>
  <c r="G222" i="3"/>
  <c r="E220" i="3"/>
  <c r="E215" i="3"/>
  <c r="G211" i="3"/>
  <c r="E209" i="3"/>
  <c r="J207" i="3"/>
  <c r="F204" i="3"/>
  <c r="E203" i="3"/>
  <c r="G201" i="3"/>
  <c r="I199" i="3"/>
  <c r="F198" i="3"/>
  <c r="I192" i="3"/>
  <c r="F184" i="3"/>
  <c r="I180" i="3"/>
  <c r="E177" i="3"/>
  <c r="E174" i="3"/>
  <c r="F172" i="3"/>
  <c r="I168" i="3"/>
  <c r="F167" i="3"/>
  <c r="J163" i="3"/>
  <c r="F156" i="3"/>
  <c r="E155" i="3"/>
  <c r="J152" i="3"/>
  <c r="G151" i="3"/>
  <c r="J147" i="3"/>
  <c r="H140" i="3"/>
  <c r="F139" i="3"/>
  <c r="G137" i="3"/>
  <c r="I135" i="3"/>
  <c r="E269" i="3"/>
  <c r="I265" i="3"/>
  <c r="H250" i="3"/>
  <c r="E247" i="3"/>
  <c r="J245" i="3"/>
  <c r="E244" i="3"/>
  <c r="E242" i="3"/>
  <c r="I240" i="3"/>
  <c r="J235" i="3"/>
  <c r="E232" i="3"/>
  <c r="J230" i="3"/>
  <c r="H229" i="3"/>
  <c r="H225" i="3"/>
  <c r="G223" i="3"/>
  <c r="J218" i="3"/>
  <c r="J212" i="3"/>
  <c r="E211" i="3"/>
  <c r="G207" i="3"/>
  <c r="G205" i="3"/>
  <c r="F199" i="3"/>
  <c r="I195" i="3"/>
  <c r="H193" i="3"/>
  <c r="F192" i="3"/>
  <c r="H190" i="3"/>
  <c r="J188" i="3"/>
  <c r="G187" i="3"/>
  <c r="E185" i="3"/>
  <c r="J181" i="3"/>
  <c r="F180" i="3"/>
  <c r="E178" i="3"/>
  <c r="G175" i="3"/>
  <c r="E168" i="3"/>
  <c r="J164" i="3"/>
  <c r="G163" i="3"/>
  <c r="J159" i="3"/>
  <c r="F152" i="3"/>
  <c r="E151" i="3"/>
  <c r="J148" i="3"/>
  <c r="G147" i="3"/>
  <c r="J143" i="3"/>
  <c r="F142" i="3"/>
  <c r="E140" i="3"/>
  <c r="F135" i="3"/>
  <c r="I269" i="3"/>
  <c r="E252" i="3"/>
  <c r="I207" i="3"/>
  <c r="F168" i="3"/>
  <c r="E156" i="3"/>
  <c r="F151" i="3"/>
  <c r="E139" i="3"/>
  <c r="J240" i="3"/>
  <c r="J229" i="3"/>
  <c r="I223" i="3"/>
  <c r="E201" i="3"/>
  <c r="E184" i="3"/>
  <c r="G178" i="3"/>
  <c r="E256" i="3"/>
  <c r="E234" i="3"/>
  <c r="F211" i="3"/>
  <c r="J195" i="3"/>
  <c r="E172" i="3"/>
  <c r="E167" i="3"/>
  <c r="F244" i="3"/>
  <c r="F222" i="3"/>
  <c r="E216" i="3"/>
  <c r="H142" i="3"/>
  <c r="E137" i="3"/>
  <c r="E249" i="3"/>
  <c r="E204" i="3"/>
  <c r="G199" i="3"/>
  <c r="H187" i="3"/>
  <c r="F260" i="3"/>
  <c r="G232" i="3"/>
  <c r="G158" i="3"/>
  <c r="I147" i="3"/>
  <c r="G242" i="3"/>
  <c r="H237" i="3"/>
  <c r="G192" i="3"/>
  <c r="G180" i="3"/>
  <c r="I152" i="3"/>
  <c r="F140" i="3"/>
  <c r="G135" i="3"/>
  <c r="J185" i="3"/>
  <c r="I163" i="3"/>
  <c r="G247" i="3"/>
  <c r="I141" i="3"/>
  <c r="E166" i="3"/>
  <c r="F146" i="3"/>
  <c r="J154" i="3"/>
  <c r="E158" i="3"/>
  <c r="E183" i="3"/>
  <c r="F149" i="3"/>
  <c r="I136" i="3"/>
  <c r="F194" i="3"/>
  <c r="F145" i="3"/>
  <c r="F170" i="3"/>
  <c r="E173" i="3"/>
  <c r="I137" i="3"/>
  <c r="I149" i="3"/>
  <c r="G166" i="3"/>
  <c r="E142" i="3"/>
  <c r="F150" i="3"/>
  <c r="E157" i="3"/>
  <c r="I162" i="3"/>
  <c r="J141" i="3"/>
  <c r="I197" i="3"/>
  <c r="I138" i="3"/>
  <c r="G157" i="3"/>
  <c r="G173" i="3"/>
  <c r="E136" i="3"/>
  <c r="G142" i="3"/>
  <c r="F166" i="3"/>
  <c r="E145" i="3"/>
  <c r="E150" i="3"/>
  <c r="F158" i="3"/>
  <c r="H166" i="3"/>
  <c r="G149" i="3"/>
  <c r="G197" i="3"/>
  <c r="I194" i="3"/>
  <c r="G145" i="3"/>
  <c r="F157" i="3"/>
  <c r="F173" i="3"/>
  <c r="J137" i="3"/>
  <c r="I145" i="3"/>
  <c r="I161" i="3"/>
  <c r="H189" i="3"/>
  <c r="G160" i="3"/>
  <c r="J171" i="3"/>
  <c r="F185" i="3"/>
  <c r="G193" i="3"/>
  <c r="F217" i="3"/>
  <c r="E175" i="3"/>
  <c r="E191" i="3"/>
  <c r="J179" i="3"/>
  <c r="E200" i="3"/>
  <c r="G206" i="3"/>
  <c r="J205" i="3"/>
  <c r="F220" i="3"/>
  <c r="J206" i="3"/>
  <c r="I224" i="3"/>
  <c r="I228" i="3"/>
  <c r="H214" i="3"/>
  <c r="G233" i="3"/>
  <c r="E237" i="3"/>
  <c r="E245" i="3"/>
  <c r="I231" i="3"/>
  <c r="F241" i="3"/>
  <c r="H258" i="3"/>
  <c r="J266" i="3"/>
  <c r="I270" i="3"/>
  <c r="H242" i="3"/>
  <c r="F242" i="3"/>
  <c r="I250" i="3"/>
  <c r="H255" i="3"/>
  <c r="H263" i="3"/>
  <c r="H248" i="3"/>
  <c r="G269" i="3"/>
  <c r="I166" i="3"/>
  <c r="J150" i="3"/>
  <c r="E161" i="3"/>
  <c r="F141" i="3"/>
  <c r="J145" i="3"/>
  <c r="E170" i="3"/>
  <c r="H138" i="3"/>
  <c r="I157" i="3"/>
  <c r="G189" i="3"/>
  <c r="G164" i="3"/>
  <c r="F174" i="3"/>
  <c r="J187" i="3"/>
  <c r="H210" i="3"/>
  <c r="G165" i="3"/>
  <c r="H185" i="3"/>
  <c r="E179" i="3"/>
  <c r="E198" i="3"/>
  <c r="F212" i="3"/>
  <c r="H212" i="3"/>
  <c r="E227" i="3"/>
  <c r="J216" i="3"/>
  <c r="F224" i="3"/>
  <c r="H222" i="3"/>
  <c r="I235" i="3"/>
  <c r="E241" i="3"/>
  <c r="G228" i="3"/>
  <c r="F237" i="3"/>
  <c r="E258" i="3"/>
  <c r="F266" i="3"/>
  <c r="H270" i="3"/>
  <c r="J254" i="3"/>
  <c r="I247" i="3"/>
  <c r="G252" i="3"/>
  <c r="F261" i="3"/>
  <c r="J269" i="3"/>
  <c r="E248" i="3"/>
  <c r="H136" i="3"/>
  <c r="I150" i="3"/>
  <c r="J162" i="3"/>
  <c r="J149" i="3"/>
  <c r="H149" i="3"/>
  <c r="G153" i="3"/>
  <c r="H173" i="3"/>
  <c r="I140" i="3"/>
  <c r="H158" i="3"/>
  <c r="F189" i="3"/>
  <c r="F165" i="3"/>
  <c r="I174" i="3"/>
  <c r="J190" i="3"/>
  <c r="G210" i="3"/>
  <c r="H169" i="3"/>
  <c r="I191" i="3"/>
  <c r="J182" i="3"/>
  <c r="J213" i="3"/>
  <c r="J198" i="3"/>
  <c r="H216" i="3"/>
  <c r="I206" i="3"/>
  <c r="F216" i="3"/>
  <c r="E224" i="3"/>
  <c r="I239" i="3"/>
  <c r="F225" i="3"/>
  <c r="E235" i="3"/>
  <c r="F243" i="3"/>
  <c r="F229" i="3"/>
  <c r="H239" i="3"/>
  <c r="G262" i="3"/>
  <c r="I266" i="3"/>
  <c r="F232" i="3"/>
  <c r="F254" i="3"/>
  <c r="G250" i="3"/>
  <c r="F253" i="3"/>
  <c r="J261" i="3"/>
  <c r="H252" i="3"/>
  <c r="F138" i="3"/>
  <c r="E153" i="3"/>
  <c r="F162" i="3"/>
  <c r="J197" i="3"/>
  <c r="H161" i="3"/>
  <c r="J153" i="3"/>
  <c r="J173" i="3"/>
  <c r="H141" i="3"/>
  <c r="H162" i="3"/>
  <c r="J189" i="3"/>
  <c r="J165" i="3"/>
  <c r="I177" i="3"/>
  <c r="F190" i="3"/>
  <c r="F210" i="3"/>
  <c r="I175" i="3"/>
  <c r="J191" i="3"/>
  <c r="F182" i="3"/>
  <c r="F213" i="3"/>
  <c r="J201" i="3"/>
  <c r="I202" i="3"/>
  <c r="G220" i="3"/>
  <c r="E206" i="3"/>
  <c r="J221" i="3"/>
  <c r="E239" i="3"/>
  <c r="E228" i="3"/>
  <c r="G235" i="3"/>
  <c r="G245" i="3"/>
  <c r="H243" i="3"/>
  <c r="J262" i="3"/>
  <c r="E266" i="3"/>
  <c r="J232" i="3"/>
  <c r="I254" i="3"/>
  <c r="J250" i="3"/>
  <c r="J253" i="3"/>
  <c r="G264" i="3"/>
  <c r="G253" i="3"/>
  <c r="I142" i="3"/>
  <c r="F154" i="3"/>
  <c r="E162" i="3"/>
  <c r="F197" i="3"/>
  <c r="E194" i="3"/>
  <c r="F153" i="3"/>
  <c r="J186" i="3"/>
  <c r="E189" i="3"/>
  <c r="G168" i="3"/>
  <c r="G179" i="3"/>
  <c r="I190" i="3"/>
  <c r="J217" i="3"/>
  <c r="J175" i="3"/>
  <c r="G196" i="3"/>
  <c r="I182" i="3"/>
  <c r="I213" i="3"/>
  <c r="F201" i="3"/>
  <c r="E202" i="3"/>
  <c r="J220" i="3"/>
  <c r="J209" i="3"/>
  <c r="F221" i="3"/>
  <c r="I225" i="3"/>
  <c r="G239" i="3"/>
  <c r="G229" i="3"/>
  <c r="G237" i="3"/>
  <c r="I245" i="3"/>
  <c r="E231" i="3"/>
  <c r="F245" i="3"/>
  <c r="F262" i="3"/>
  <c r="H266" i="3"/>
  <c r="H234" i="3"/>
  <c r="E254" i="3"/>
  <c r="F250" i="3"/>
  <c r="G256" i="3"/>
  <c r="F265" i="3"/>
  <c r="E255" i="3"/>
  <c r="G161" i="3"/>
  <c r="J142" i="3"/>
  <c r="I154" i="3"/>
  <c r="I183" i="3"/>
  <c r="E197" i="3"/>
  <c r="J194" i="3"/>
  <c r="J157" i="3"/>
  <c r="H146" i="3"/>
  <c r="F186" i="3"/>
  <c r="G144" i="3"/>
  <c r="F169" i="3"/>
  <c r="H181" i="3"/>
  <c r="J193" i="3"/>
  <c r="I217" i="3"/>
  <c r="J178" i="3"/>
  <c r="F196" i="3"/>
  <c r="I185" i="3"/>
  <c r="H213" i="3"/>
  <c r="I201" i="3"/>
  <c r="J202" i="3"/>
  <c r="G227" i="3"/>
  <c r="F209" i="3"/>
  <c r="I221" i="3"/>
  <c r="E225" i="3"/>
  <c r="I243" i="3"/>
  <c r="I229" i="3"/>
  <c r="I237" i="3"/>
  <c r="E214" i="3"/>
  <c r="G231" i="3"/>
  <c r="G258" i="3"/>
  <c r="I262" i="3"/>
  <c r="G270" i="3"/>
  <c r="J236" i="3"/>
  <c r="F238" i="3"/>
  <c r="E250" i="3"/>
  <c r="F257" i="3"/>
  <c r="J265" i="3"/>
  <c r="H256" i="3"/>
  <c r="J161" i="3"/>
  <c r="J146" i="3"/>
  <c r="E154" i="3"/>
  <c r="H183" i="3"/>
  <c r="H197" i="3"/>
  <c r="H194" i="3"/>
  <c r="J170" i="3"/>
  <c r="H150" i="3"/>
  <c r="H186" i="3"/>
  <c r="G148" i="3"/>
  <c r="I171" i="3"/>
  <c r="G182" i="3"/>
  <c r="I193" i="3"/>
  <c r="E217" i="3"/>
  <c r="F178" i="3"/>
  <c r="J196" i="3"/>
  <c r="G200" i="3"/>
  <c r="G213" i="3"/>
  <c r="I204" i="3"/>
  <c r="F205" i="3"/>
  <c r="H227" i="3"/>
  <c r="I209" i="3"/>
  <c r="E221" i="3"/>
  <c r="J225" i="3"/>
  <c r="E243" i="3"/>
  <c r="E229" i="3"/>
  <c r="F239" i="3"/>
  <c r="E218" i="3"/>
  <c r="J258" i="3"/>
  <c r="E262" i="3"/>
  <c r="J270" i="3"/>
  <c r="H238" i="3"/>
  <c r="F246" i="3"/>
  <c r="H254" i="3"/>
  <c r="J257" i="3"/>
  <c r="H267" i="3"/>
  <c r="G257" i="3"/>
  <c r="F161" i="3"/>
  <c r="I146" i="3"/>
  <c r="J158" i="3"/>
  <c r="G183" i="3"/>
  <c r="G194" i="3"/>
  <c r="H170" i="3"/>
  <c r="J136" i="3"/>
  <c r="I153" i="3"/>
  <c r="G186" i="3"/>
  <c r="G152" i="3"/>
  <c r="E171" i="3"/>
  <c r="I187" i="3"/>
  <c r="I210" i="3"/>
  <c r="H217" i="3"/>
  <c r="I178" i="3"/>
  <c r="I169" i="3"/>
  <c r="F200" i="3"/>
  <c r="E213" i="3"/>
  <c r="H208" i="3"/>
  <c r="I205" i="3"/>
  <c r="F227" i="3"/>
  <c r="I212" i="3"/>
  <c r="G224" i="3"/>
  <c r="J228" i="3"/>
  <c r="G243" i="3"/>
  <c r="I233" i="3"/>
  <c r="G241" i="3"/>
  <c r="E222" i="3"/>
  <c r="F233" i="3"/>
  <c r="F258" i="3"/>
  <c r="H262" i="3"/>
  <c r="F270" i="3"/>
  <c r="H246" i="3"/>
  <c r="J247" i="3"/>
  <c r="G248" i="3"/>
  <c r="H259" i="3"/>
  <c r="G268" i="3"/>
  <c r="G261" i="3"/>
  <c r="J166" i="3"/>
  <c r="E146" i="3"/>
  <c r="I158" i="3"/>
  <c r="F183" i="3"/>
  <c r="G141" i="3"/>
  <c r="E138" i="3"/>
  <c r="G170" i="3"/>
  <c r="F137" i="3"/>
  <c r="H154" i="3"/>
  <c r="E186" i="3"/>
  <c r="G156" i="3"/>
  <c r="J174" i="3"/>
  <c r="E187" i="3"/>
  <c r="E210" i="3"/>
  <c r="G217" i="3"/>
  <c r="I181" i="3"/>
  <c r="I179" i="3"/>
  <c r="J200" i="3"/>
  <c r="I198" i="3"/>
  <c r="G209" i="3"/>
  <c r="I208" i="3"/>
  <c r="J227" i="3"/>
  <c r="G216" i="3"/>
  <c r="J224" i="3"/>
  <c r="F228" i="3"/>
  <c r="H218" i="3"/>
  <c r="E233" i="3"/>
  <c r="I241" i="3"/>
  <c r="G225" i="3"/>
  <c r="F235" i="3"/>
  <c r="I258" i="3"/>
  <c r="G266" i="3"/>
  <c r="E270" i="3"/>
  <c r="G254" i="3"/>
  <c r="F247" i="3"/>
  <c r="H251" i="3"/>
  <c r="G260" i="3"/>
  <c r="F269" i="3"/>
  <c r="G265" i="3"/>
  <c r="H232" i="3"/>
  <c r="H206" i="3"/>
  <c r="H260" i="3"/>
  <c r="I255" i="3"/>
  <c r="H195" i="3"/>
  <c r="H167" i="3"/>
  <c r="H253" i="3"/>
  <c r="H202" i="3"/>
  <c r="I214" i="3"/>
  <c r="H156" i="3"/>
  <c r="I216" i="3"/>
  <c r="H163" i="3"/>
  <c r="G212" i="3"/>
  <c r="H249" i="3"/>
  <c r="H230" i="3"/>
  <c r="H264" i="3"/>
  <c r="H221" i="3"/>
  <c r="H209" i="3"/>
  <c r="E149" i="3"/>
  <c r="H172" i="3"/>
  <c r="H178" i="3"/>
  <c r="I218" i="3"/>
  <c r="J246" i="3"/>
  <c r="H176" i="3"/>
  <c r="H145" i="3"/>
  <c r="I170" i="3"/>
  <c r="H179" i="3"/>
  <c r="H175" i="3"/>
  <c r="H226" i="3"/>
  <c r="G181" i="3"/>
  <c r="H219" i="3"/>
  <c r="H207" i="3"/>
  <c r="I200" i="3"/>
  <c r="J238" i="3"/>
  <c r="H188" i="3"/>
  <c r="J242" i="3"/>
  <c r="H236" i="3"/>
  <c r="G169" i="3"/>
  <c r="H151" i="3"/>
  <c r="H205" i="3"/>
  <c r="G136" i="3"/>
  <c r="H139" i="3"/>
  <c r="H182" i="3"/>
  <c r="H148" i="3"/>
  <c r="I220" i="3"/>
  <c r="G177" i="3"/>
  <c r="I248" i="3"/>
  <c r="H143" i="3"/>
  <c r="G204" i="3"/>
  <c r="H211" i="3"/>
  <c r="G185" i="3"/>
  <c r="H261" i="3"/>
  <c r="H152" i="3"/>
  <c r="H268" i="3"/>
  <c r="I263" i="3"/>
  <c r="H203" i="3"/>
  <c r="H215" i="3"/>
  <c r="I173" i="3"/>
  <c r="H192" i="3"/>
  <c r="I267" i="3"/>
  <c r="H160" i="3"/>
  <c r="G208" i="3"/>
  <c r="H265" i="3"/>
  <c r="H153" i="3"/>
  <c r="G140" i="3"/>
  <c r="H147" i="3"/>
  <c r="I196" i="3"/>
  <c r="I256" i="3"/>
  <c r="H257" i="3"/>
  <c r="H135" i="3"/>
  <c r="I259" i="3"/>
  <c r="H180" i="3"/>
  <c r="H240" i="3"/>
  <c r="H223" i="3"/>
  <c r="H199" i="3"/>
  <c r="E141" i="3"/>
  <c r="G138" i="3"/>
  <c r="I252" i="3"/>
  <c r="H144" i="3"/>
  <c r="H191" i="3"/>
  <c r="H244" i="3"/>
  <c r="H184" i="3"/>
  <c r="H164" i="3"/>
  <c r="H165" i="3"/>
  <c r="H269" i="3"/>
  <c r="H159" i="3"/>
  <c r="I251" i="3"/>
  <c r="I222" i="3"/>
  <c r="H157" i="3"/>
  <c r="H168" i="3"/>
  <c r="H155" i="3"/>
  <c r="J234" i="3"/>
  <c r="S3" i="39"/>
  <c r="J269" i="27"/>
  <c r="F267" i="27"/>
  <c r="G265" i="27"/>
  <c r="E262" i="27"/>
  <c r="I245" i="27"/>
  <c r="J243" i="27"/>
  <c r="F265" i="27"/>
  <c r="J255" i="27"/>
  <c r="H252" i="27"/>
  <c r="J250" i="27"/>
  <c r="G245" i="27"/>
  <c r="I243" i="27"/>
  <c r="G239" i="27"/>
  <c r="F259" i="27"/>
  <c r="G257" i="27"/>
  <c r="G255" i="27"/>
  <c r="E252" i="27"/>
  <c r="I250" i="27"/>
  <c r="F243" i="27"/>
  <c r="F241" i="27"/>
  <c r="F239" i="27"/>
  <c r="E270" i="27"/>
  <c r="I268" i="27"/>
  <c r="E266" i="27"/>
  <c r="H260" i="27"/>
  <c r="I258" i="27"/>
  <c r="J249" i="27"/>
  <c r="E244" i="27"/>
  <c r="H240" i="27"/>
  <c r="E260" i="27"/>
  <c r="H258" i="27"/>
  <c r="I256" i="27"/>
  <c r="H251" i="27"/>
  <c r="F249" i="27"/>
  <c r="I242" i="27"/>
  <c r="E240" i="27"/>
  <c r="I260" i="27"/>
  <c r="E258" i="27"/>
  <c r="E249" i="27"/>
  <c r="H242" i="27"/>
  <c r="H228" i="27"/>
  <c r="F221" i="27"/>
  <c r="F219" i="27"/>
  <c r="F217" i="27"/>
  <c r="I215" i="27"/>
  <c r="H211" i="27"/>
  <c r="E209" i="27"/>
  <c r="I207" i="27"/>
  <c r="H200" i="27"/>
  <c r="H199" i="27"/>
  <c r="F197" i="27"/>
  <c r="I195" i="27"/>
  <c r="G192" i="27"/>
  <c r="H186" i="27"/>
  <c r="H178" i="27"/>
  <c r="J173" i="27"/>
  <c r="F155" i="27"/>
  <c r="H142" i="27"/>
  <c r="I140" i="27"/>
  <c r="H268" i="27"/>
  <c r="E243" i="27"/>
  <c r="G224" i="27"/>
  <c r="E221" i="27"/>
  <c r="E219" i="27"/>
  <c r="E217" i="27"/>
  <c r="F215" i="27"/>
  <c r="H212" i="27"/>
  <c r="H209" i="27"/>
  <c r="F207" i="27"/>
  <c r="J201" i="27"/>
  <c r="G200" i="27"/>
  <c r="E197" i="27"/>
  <c r="F195" i="27"/>
  <c r="J193" i="27"/>
  <c r="G186" i="27"/>
  <c r="F173" i="27"/>
  <c r="G145" i="27"/>
  <c r="E142" i="27"/>
  <c r="H140" i="27"/>
  <c r="I138" i="27"/>
  <c r="E268" i="27"/>
  <c r="G235" i="27"/>
  <c r="G233" i="27"/>
  <c r="G231" i="27"/>
  <c r="J229" i="27"/>
  <c r="H222" i="27"/>
  <c r="E215" i="27"/>
  <c r="J213" i="27"/>
  <c r="E207" i="27"/>
  <c r="H205" i="27"/>
  <c r="I201" i="27"/>
  <c r="H197" i="27"/>
  <c r="E195" i="27"/>
  <c r="I193" i="27"/>
  <c r="G188" i="27"/>
  <c r="I183" i="27"/>
  <c r="G180" i="27"/>
  <c r="J175" i="27"/>
  <c r="I170" i="27"/>
  <c r="F165" i="27"/>
  <c r="G163" i="27"/>
  <c r="G161" i="27"/>
  <c r="H158" i="27"/>
  <c r="I156" i="27"/>
  <c r="F149" i="27"/>
  <c r="G147" i="27"/>
  <c r="I142" i="27"/>
  <c r="E140" i="27"/>
  <c r="F257" i="27"/>
  <c r="I252" i="27"/>
  <c r="G237" i="27"/>
  <c r="F235" i="27"/>
  <c r="F233" i="27"/>
  <c r="F231" i="27"/>
  <c r="I229" i="27"/>
  <c r="J227" i="27"/>
  <c r="J225" i="27"/>
  <c r="G222" i="27"/>
  <c r="H215" i="27"/>
  <c r="I213" i="27"/>
  <c r="H207" i="27"/>
  <c r="F201" i="27"/>
  <c r="H198" i="27"/>
  <c r="H195" i="27"/>
  <c r="F193" i="27"/>
  <c r="J177" i="27"/>
  <c r="F175" i="27"/>
  <c r="E170" i="27"/>
  <c r="F163" i="27"/>
  <c r="E158" i="27"/>
  <c r="H156" i="27"/>
  <c r="I154" i="27"/>
  <c r="F147" i="27"/>
  <c r="I266" i="27"/>
  <c r="E229" i="27"/>
  <c r="F227" i="27"/>
  <c r="F225" i="27"/>
  <c r="I223" i="27"/>
  <c r="E213" i="27"/>
  <c r="I211" i="27"/>
  <c r="J209" i="27"/>
  <c r="G204" i="27"/>
  <c r="F202" i="27"/>
  <c r="H201" i="27"/>
  <c r="I199" i="27"/>
  <c r="H193" i="27"/>
  <c r="G190" i="27"/>
  <c r="I187" i="27"/>
  <c r="G182" i="27"/>
  <c r="I179" i="27"/>
  <c r="H166" i="27"/>
  <c r="I164" i="27"/>
  <c r="H160" i="27"/>
  <c r="H150" i="27"/>
  <c r="I148" i="27"/>
  <c r="F141" i="27"/>
  <c r="G139" i="27"/>
  <c r="H266" i="27"/>
  <c r="I234" i="27"/>
  <c r="I232" i="27"/>
  <c r="H230" i="27"/>
  <c r="E227" i="27"/>
  <c r="E225" i="27"/>
  <c r="F223" i="27"/>
  <c r="J221" i="27"/>
  <c r="J219" i="27"/>
  <c r="J217" i="27"/>
  <c r="H214" i="27"/>
  <c r="H213" i="27"/>
  <c r="F211" i="27"/>
  <c r="I209" i="27"/>
  <c r="H206" i="27"/>
  <c r="F204" i="27"/>
  <c r="J202" i="27"/>
  <c r="F199" i="27"/>
  <c r="J197" i="27"/>
  <c r="G194" i="27"/>
  <c r="G171" i="27"/>
  <c r="G169" i="27"/>
  <c r="E166" i="27"/>
  <c r="H164" i="27"/>
  <c r="I162" i="27"/>
  <c r="G153" i="27"/>
  <c r="E150" i="27"/>
  <c r="H148" i="27"/>
  <c r="I146" i="27"/>
  <c r="F139" i="27"/>
  <c r="J211" i="27"/>
  <c r="J207" i="27"/>
  <c r="E199" i="27"/>
  <c r="E162" i="27"/>
  <c r="H234" i="27"/>
  <c r="G230" i="27"/>
  <c r="E211" i="27"/>
  <c r="G202" i="27"/>
  <c r="H176" i="27"/>
  <c r="F171" i="27"/>
  <c r="I166" i="27"/>
  <c r="E156" i="27"/>
  <c r="I225" i="27"/>
  <c r="G214" i="27"/>
  <c r="G244" i="27"/>
  <c r="F237" i="27"/>
  <c r="F229" i="27"/>
  <c r="I221" i="27"/>
  <c r="I217" i="27"/>
  <c r="G206" i="27"/>
  <c r="G155" i="27"/>
  <c r="I150" i="27"/>
  <c r="F213" i="27"/>
  <c r="F209" i="27"/>
  <c r="E201" i="27"/>
  <c r="I197" i="27"/>
  <c r="E193" i="27"/>
  <c r="E164" i="27"/>
  <c r="H236" i="27"/>
  <c r="H232" i="27"/>
  <c r="G216" i="27"/>
  <c r="I185" i="27"/>
  <c r="I158" i="27"/>
  <c r="I227" i="27"/>
  <c r="J223" i="27"/>
  <c r="G208" i="27"/>
  <c r="J204" i="27"/>
  <c r="E148" i="27"/>
  <c r="G137" i="27"/>
  <c r="E223" i="27"/>
  <c r="I219" i="27"/>
  <c r="J215" i="27"/>
  <c r="J199" i="27"/>
  <c r="J195" i="27"/>
  <c r="G184" i="27"/>
  <c r="F177" i="27"/>
  <c r="F157" i="27"/>
  <c r="F144" i="27"/>
  <c r="F168" i="27"/>
  <c r="E181" i="27"/>
  <c r="I161" i="27"/>
  <c r="J169" i="27"/>
  <c r="E189" i="27"/>
  <c r="G247" i="27"/>
  <c r="J140" i="27"/>
  <c r="J147" i="27"/>
  <c r="H155" i="27"/>
  <c r="H163" i="27"/>
  <c r="H171" i="27"/>
  <c r="E185" i="27"/>
  <c r="E238" i="27"/>
  <c r="I143" i="27"/>
  <c r="J160" i="27"/>
  <c r="J191" i="27"/>
  <c r="E220" i="27"/>
  <c r="H137" i="27"/>
  <c r="I153" i="27"/>
  <c r="H179" i="27"/>
  <c r="E196" i="27"/>
  <c r="F137" i="27"/>
  <c r="G143" i="27"/>
  <c r="J149" i="27"/>
  <c r="I157" i="27"/>
  <c r="I160" i="27"/>
  <c r="F166" i="27"/>
  <c r="I178" i="27"/>
  <c r="G253" i="27"/>
  <c r="J152" i="27"/>
  <c r="I172" i="27"/>
  <c r="J138" i="27"/>
  <c r="E161" i="27"/>
  <c r="H172" i="27"/>
  <c r="F189" i="27"/>
  <c r="F140" i="27"/>
  <c r="F152" i="27"/>
  <c r="J172" i="27"/>
  <c r="F138" i="27"/>
  <c r="H161" i="27"/>
  <c r="I174" i="27"/>
  <c r="J189" i="27"/>
  <c r="H136" i="27"/>
  <c r="G142" i="27"/>
  <c r="F148" i="27"/>
  <c r="J156" i="27"/>
  <c r="J164" i="27"/>
  <c r="H174" i="27"/>
  <c r="H187" i="27"/>
  <c r="I238" i="27"/>
  <c r="H143" i="27"/>
  <c r="I167" i="27"/>
  <c r="F203" i="27"/>
  <c r="F220" i="27"/>
  <c r="E144" i="27"/>
  <c r="H153" i="27"/>
  <c r="F179" i="27"/>
  <c r="I159" i="27"/>
  <c r="F172" i="27"/>
  <c r="J146" i="27"/>
  <c r="J161" i="27"/>
  <c r="J174" i="27"/>
  <c r="H247" i="27"/>
  <c r="E138" i="27"/>
  <c r="H144" i="27"/>
  <c r="G150" i="27"/>
  <c r="F156" i="27"/>
  <c r="F164" i="27"/>
  <c r="I176" i="27"/>
  <c r="E187" i="27"/>
  <c r="H238" i="27"/>
  <c r="J143" i="27"/>
  <c r="E167" i="27"/>
  <c r="J203" i="27"/>
  <c r="G220" i="27"/>
  <c r="I145" i="27"/>
  <c r="J153" i="27"/>
  <c r="J179" i="27"/>
  <c r="E141" i="27"/>
  <c r="F145" i="27"/>
  <c r="G151" i="27"/>
  <c r="J157" i="27"/>
  <c r="I165" i="27"/>
  <c r="I168" i="27"/>
  <c r="F183" i="27"/>
  <c r="E172" i="27"/>
  <c r="E168" i="27"/>
  <c r="I247" i="27"/>
  <c r="E146" i="27"/>
  <c r="E155" i="27"/>
  <c r="H168" i="27"/>
  <c r="F185" i="27"/>
  <c r="H135" i="27"/>
  <c r="H167" i="27"/>
  <c r="I220" i="27"/>
  <c r="H145" i="27"/>
  <c r="E179" i="27"/>
  <c r="G135" i="27"/>
  <c r="F142" i="27"/>
  <c r="F150" i="27"/>
  <c r="F158" i="27"/>
  <c r="J166" i="27"/>
  <c r="J183" i="27"/>
  <c r="I180" i="27"/>
  <c r="E192" i="27"/>
  <c r="H173" i="27"/>
  <c r="J200" i="27"/>
  <c r="G212" i="27"/>
  <c r="E263" i="27"/>
  <c r="I182" i="27"/>
  <c r="I190" i="27"/>
  <c r="E205" i="27"/>
  <c r="F180" i="27"/>
  <c r="F188" i="27"/>
  <c r="E194" i="27"/>
  <c r="H210" i="27"/>
  <c r="J236" i="27"/>
  <c r="G248" i="27"/>
  <c r="H204" i="27"/>
  <c r="F214" i="27"/>
  <c r="F230" i="27"/>
  <c r="G242" i="27"/>
  <c r="F216" i="27"/>
  <c r="G236" i="27"/>
  <c r="G261" i="27"/>
  <c r="H227" i="27"/>
  <c r="F250" i="27"/>
  <c r="E264" i="27"/>
  <c r="I235" i="27"/>
  <c r="E239" i="27"/>
  <c r="H262" i="27"/>
  <c r="F251" i="27"/>
  <c r="H270" i="27"/>
  <c r="F255" i="27"/>
  <c r="E257" i="27"/>
  <c r="H265" i="27"/>
  <c r="H259" i="27"/>
  <c r="J267" i="27"/>
  <c r="J268" i="27"/>
  <c r="E136" i="27"/>
  <c r="G191" i="27"/>
  <c r="J241" i="27"/>
  <c r="E231" i="27"/>
  <c r="F246" i="27"/>
  <c r="H244" i="27"/>
  <c r="J252" i="27"/>
  <c r="F264" i="27"/>
  <c r="J136" i="27"/>
  <c r="H181" i="27"/>
  <c r="I169" i="27"/>
  <c r="J247" i="27"/>
  <c r="I147" i="27"/>
  <c r="J155" i="27"/>
  <c r="I171" i="27"/>
  <c r="F187" i="27"/>
  <c r="J135" i="27"/>
  <c r="J167" i="27"/>
  <c r="J220" i="27"/>
  <c r="J145" i="27"/>
  <c r="I191" i="27"/>
  <c r="G136" i="27"/>
  <c r="G144" i="27"/>
  <c r="G152" i="27"/>
  <c r="G159" i="27"/>
  <c r="G167" i="27"/>
  <c r="E183" i="27"/>
  <c r="E180" i="27"/>
  <c r="H192" i="27"/>
  <c r="H175" i="27"/>
  <c r="F200" i="27"/>
  <c r="H216" i="27"/>
  <c r="H263" i="27"/>
  <c r="E182" i="27"/>
  <c r="E190" i="27"/>
  <c r="G246" i="27"/>
  <c r="G181" i="27"/>
  <c r="G189" i="27"/>
  <c r="G198" i="27"/>
  <c r="G210" i="27"/>
  <c r="E236" i="27"/>
  <c r="H248" i="27"/>
  <c r="I206" i="27"/>
  <c r="I222" i="27"/>
  <c r="J232" i="27"/>
  <c r="I208" i="27"/>
  <c r="I224" i="27"/>
  <c r="H241" i="27"/>
  <c r="F261" i="27"/>
  <c r="H229" i="27"/>
  <c r="G251" i="27"/>
  <c r="I264" i="27"/>
  <c r="E235" i="27"/>
  <c r="I239" i="27"/>
  <c r="G243" i="27"/>
  <c r="J251" i="27"/>
  <c r="J244" i="27"/>
  <c r="J256" i="27"/>
  <c r="H257" i="27"/>
  <c r="J265" i="27"/>
  <c r="J259" i="27"/>
  <c r="G270" i="27"/>
  <c r="F270" i="27"/>
  <c r="F153" i="27"/>
  <c r="I236" i="27"/>
  <c r="J224" i="27"/>
  <c r="I237" i="27"/>
  <c r="H256" i="27"/>
  <c r="F136" i="27"/>
  <c r="J181" i="27"/>
  <c r="E169" i="27"/>
  <c r="E247" i="27"/>
  <c r="E147" i="27"/>
  <c r="G158" i="27"/>
  <c r="E171" i="27"/>
  <c r="J187" i="27"/>
  <c r="E143" i="27"/>
  <c r="H191" i="27"/>
  <c r="H220" i="27"/>
  <c r="E152" i="27"/>
  <c r="J196" i="27"/>
  <c r="I136" i="27"/>
  <c r="I144" i="27"/>
  <c r="I152" i="27"/>
  <c r="G160" i="27"/>
  <c r="G168" i="27"/>
  <c r="I253" i="27"/>
  <c r="H182" i="27"/>
  <c r="I218" i="27"/>
  <c r="F176" i="27"/>
  <c r="I200" i="27"/>
  <c r="I228" i="27"/>
  <c r="F263" i="27"/>
  <c r="I184" i="27"/>
  <c r="J198" i="27"/>
  <c r="E246" i="27"/>
  <c r="F182" i="27"/>
  <c r="F190" i="27"/>
  <c r="G203" i="27"/>
  <c r="I226" i="27"/>
  <c r="F236" i="27"/>
  <c r="I248" i="27"/>
  <c r="E206" i="27"/>
  <c r="E222" i="27"/>
  <c r="E232" i="27"/>
  <c r="E208" i="27"/>
  <c r="E224" i="27"/>
  <c r="I241" i="27"/>
  <c r="J261" i="27"/>
  <c r="H245" i="27"/>
  <c r="J254" i="27"/>
  <c r="I231" i="27"/>
  <c r="H235" i="27"/>
  <c r="J240" i="27"/>
  <c r="J246" i="27"/>
  <c r="I269" i="27"/>
  <c r="F244" i="27"/>
  <c r="F256" i="27"/>
  <c r="J257" i="27"/>
  <c r="G268" i="27"/>
  <c r="J260" i="27"/>
  <c r="J262" i="27"/>
  <c r="J270" i="27"/>
  <c r="H146" i="27"/>
  <c r="E226" i="27"/>
  <c r="J208" i="27"/>
  <c r="F254" i="27"/>
  <c r="E269" i="27"/>
  <c r="F260" i="27"/>
  <c r="J144" i="27"/>
  <c r="F181" i="27"/>
  <c r="H169" i="27"/>
  <c r="F247" i="27"/>
  <c r="H147" i="27"/>
  <c r="F159" i="27"/>
  <c r="J171" i="27"/>
  <c r="I189" i="27"/>
  <c r="I151" i="27"/>
  <c r="F191" i="27"/>
  <c r="E153" i="27"/>
  <c r="F196" i="27"/>
  <c r="H138" i="27"/>
  <c r="F161" i="27"/>
  <c r="F169" i="27"/>
  <c r="E253" i="27"/>
  <c r="H184" i="27"/>
  <c r="E218" i="27"/>
  <c r="J176" i="27"/>
  <c r="E200" i="27"/>
  <c r="E228" i="27"/>
  <c r="G263" i="27"/>
  <c r="E184" i="27"/>
  <c r="F198" i="27"/>
  <c r="I246" i="27"/>
  <c r="G183" i="27"/>
  <c r="I205" i="27"/>
  <c r="I202" i="27"/>
  <c r="J206" i="27"/>
  <c r="J222" i="27"/>
  <c r="F232" i="27"/>
  <c r="H217" i="27"/>
  <c r="J245" i="27"/>
  <c r="F240" i="27"/>
  <c r="J258" i="27"/>
  <c r="E159" i="27"/>
  <c r="F146" i="27"/>
  <c r="F174" i="27"/>
  <c r="I139" i="27"/>
  <c r="J148" i="27"/>
  <c r="I163" i="27"/>
  <c r="E176" i="27"/>
  <c r="J238" i="27"/>
  <c r="E151" i="27"/>
  <c r="E191" i="27"/>
  <c r="I137" i="27"/>
  <c r="J162" i="27"/>
  <c r="I196" i="27"/>
  <c r="I141" i="27"/>
  <c r="I149" i="27"/>
  <c r="H154" i="27"/>
  <c r="H162" i="27"/>
  <c r="H170" i="27"/>
  <c r="H253" i="27"/>
  <c r="H188" i="27"/>
  <c r="J218" i="27"/>
  <c r="H177" i="27"/>
  <c r="I212" i="27"/>
  <c r="J228" i="27"/>
  <c r="J263" i="27"/>
  <c r="I186" i="27"/>
  <c r="I198" i="27"/>
  <c r="E173" i="27"/>
  <c r="F184" i="27"/>
  <c r="F192" i="27"/>
  <c r="I210" i="27"/>
  <c r="J226" i="27"/>
  <c r="G238" i="27"/>
  <c r="E202" i="27"/>
  <c r="F206" i="27"/>
  <c r="F222" i="27"/>
  <c r="G234" i="27"/>
  <c r="F208" i="27"/>
  <c r="F224" i="27"/>
  <c r="E241" i="27"/>
  <c r="H219" i="27"/>
  <c r="E245" i="27"/>
  <c r="I254" i="27"/>
  <c r="H231" i="27"/>
  <c r="E237" i="27"/>
  <c r="G240" i="27"/>
  <c r="H246" i="27"/>
  <c r="H269" i="27"/>
  <c r="G249" i="27"/>
  <c r="E256" i="27"/>
  <c r="F258" i="27"/>
  <c r="F252" i="27"/>
  <c r="G262" i="27"/>
  <c r="J264" i="27"/>
  <c r="J159" i="27"/>
  <c r="I181" i="27"/>
  <c r="E154" i="27"/>
  <c r="H185" i="27"/>
  <c r="J151" i="27"/>
  <c r="J137" i="27"/>
  <c r="G196" i="27"/>
  <c r="H149" i="27"/>
  <c r="H165" i="27"/>
  <c r="J253" i="27"/>
  <c r="H218" i="27"/>
  <c r="J212" i="27"/>
  <c r="I188" i="27"/>
  <c r="F186" i="27"/>
  <c r="F248" i="27"/>
  <c r="F242" i="27"/>
  <c r="H223" i="27"/>
  <c r="F262" i="27"/>
  <c r="I265" i="27"/>
  <c r="J185" i="27"/>
  <c r="I192" i="27"/>
  <c r="G226" i="27"/>
  <c r="E250" i="27"/>
  <c r="E265" i="27"/>
  <c r="H159" i="27"/>
  <c r="J154" i="27"/>
  <c r="E174" i="27"/>
  <c r="E139" i="27"/>
  <c r="H152" i="27"/>
  <c r="E163" i="27"/>
  <c r="G178" i="27"/>
  <c r="F238" i="27"/>
  <c r="H151" i="27"/>
  <c r="E203" i="27"/>
  <c r="E137" i="27"/>
  <c r="F162" i="27"/>
  <c r="H196" i="27"/>
  <c r="H141" i="27"/>
  <c r="E149" i="27"/>
  <c r="E157" i="27"/>
  <c r="E165" i="27"/>
  <c r="G172" i="27"/>
  <c r="F253" i="27"/>
  <c r="H190" i="27"/>
  <c r="F218" i="27"/>
  <c r="F178" i="27"/>
  <c r="E212" i="27"/>
  <c r="F228" i="27"/>
  <c r="G173" i="27"/>
  <c r="E186" i="27"/>
  <c r="E198" i="27"/>
  <c r="E175" i="27"/>
  <c r="G185" i="27"/>
  <c r="J194" i="27"/>
  <c r="E210" i="27"/>
  <c r="F226" i="27"/>
  <c r="J248" i="27"/>
  <c r="H202" i="27"/>
  <c r="I214" i="27"/>
  <c r="I230" i="27"/>
  <c r="J242" i="27"/>
  <c r="I216" i="27"/>
  <c r="J234" i="27"/>
  <c r="I261" i="27"/>
  <c r="H221" i="27"/>
  <c r="F245" i="27"/>
  <c r="H254" i="27"/>
  <c r="I233" i="27"/>
  <c r="H237" i="27"/>
  <c r="I240" i="27"/>
  <c r="I249" i="27"/>
  <c r="G269" i="27"/>
  <c r="I255" i="27"/>
  <c r="G250" i="27"/>
  <c r="G260" i="27"/>
  <c r="G254" i="27"/>
  <c r="I267" i="27"/>
  <c r="F266" i="27"/>
  <c r="G228" i="27"/>
  <c r="J210" i="27"/>
  <c r="E214" i="27"/>
  <c r="E216" i="27"/>
  <c r="E261" i="27"/>
  <c r="E254" i="27"/>
  <c r="H239" i="27"/>
  <c r="I251" i="27"/>
  <c r="G252" i="27"/>
  <c r="I259" i="27"/>
  <c r="J266" i="27"/>
  <c r="J168" i="27"/>
  <c r="H189" i="27"/>
  <c r="I155" i="27"/>
  <c r="E135" i="27"/>
  <c r="I203" i="27"/>
  <c r="F170" i="27"/>
  <c r="J142" i="27"/>
  <c r="J158" i="27"/>
  <c r="H183" i="27"/>
  <c r="G218" i="27"/>
  <c r="F212" i="27"/>
  <c r="H180" i="27"/>
  <c r="J205" i="27"/>
  <c r="G187" i="27"/>
  <c r="F210" i="27"/>
  <c r="E204" i="27"/>
  <c r="J230" i="27"/>
  <c r="J216" i="27"/>
  <c r="H261" i="27"/>
  <c r="H264" i="27"/>
  <c r="J239" i="27"/>
  <c r="E251" i="27"/>
  <c r="H255" i="27"/>
  <c r="E259" i="27"/>
  <c r="F268" i="27"/>
  <c r="F154" i="27"/>
  <c r="H139" i="27"/>
  <c r="J163" i="27"/>
  <c r="I135" i="27"/>
  <c r="H203" i="27"/>
  <c r="J170" i="27"/>
  <c r="J141" i="27"/>
  <c r="H157" i="27"/>
  <c r="E178" i="27"/>
  <c r="J192" i="27"/>
  <c r="J178" i="27"/>
  <c r="G175" i="27"/>
  <c r="F205" i="27"/>
  <c r="E177" i="27"/>
  <c r="F194" i="27"/>
  <c r="H226" i="27"/>
  <c r="I204" i="27"/>
  <c r="E230" i="27"/>
  <c r="E234" i="27"/>
  <c r="H250" i="27"/>
  <c r="E233" i="27"/>
  <c r="F269" i="27"/>
  <c r="E255" i="27"/>
  <c r="E267" i="27"/>
  <c r="E160" i="27"/>
  <c r="J139" i="27"/>
  <c r="G166" i="27"/>
  <c r="F160" i="27"/>
  <c r="E145" i="27"/>
  <c r="J150" i="27"/>
  <c r="J165" i="27"/>
  <c r="G177" i="27"/>
  <c r="J180" i="27"/>
  <c r="I263" i="27"/>
  <c r="E188" i="27"/>
  <c r="G179" i="27"/>
  <c r="I194" i="27"/>
  <c r="E248" i="27"/>
  <c r="J214" i="27"/>
  <c r="E242" i="27"/>
  <c r="F234" i="27"/>
  <c r="H225" i="27"/>
  <c r="H233" i="27"/>
  <c r="I262" i="27"/>
  <c r="I270" i="27"/>
  <c r="I257" i="27"/>
  <c r="H267" i="27"/>
  <c r="J233" i="27"/>
  <c r="G223" i="27"/>
  <c r="H224" i="27"/>
  <c r="F151" i="27"/>
  <c r="G162" i="27"/>
  <c r="G138" i="27"/>
  <c r="G170" i="27"/>
  <c r="G213" i="27"/>
  <c r="G174" i="27"/>
  <c r="G227" i="27"/>
  <c r="I177" i="27"/>
  <c r="J231" i="27"/>
  <c r="J182" i="27"/>
  <c r="G205" i="27"/>
  <c r="G146" i="27"/>
  <c r="J237" i="27"/>
  <c r="G256" i="27"/>
  <c r="G267" i="27"/>
  <c r="G199" i="27"/>
  <c r="G164" i="27"/>
  <c r="G211" i="27"/>
  <c r="G232" i="27"/>
  <c r="G140" i="27"/>
  <c r="H194" i="27"/>
  <c r="G217" i="27"/>
  <c r="G229" i="27"/>
  <c r="I175" i="27"/>
  <c r="G149" i="27"/>
  <c r="G241" i="27"/>
  <c r="G215" i="27"/>
  <c r="G157" i="27"/>
  <c r="G148" i="27"/>
  <c r="F143" i="27"/>
  <c r="G165" i="27"/>
  <c r="G259" i="27"/>
  <c r="H249" i="27"/>
  <c r="G141" i="27"/>
  <c r="J235" i="27"/>
  <c r="J190" i="27"/>
  <c r="J188" i="27"/>
  <c r="G258" i="27"/>
  <c r="G201" i="27"/>
  <c r="J186" i="27"/>
  <c r="G264" i="27"/>
  <c r="G207" i="27"/>
  <c r="I173" i="27"/>
  <c r="F167" i="27"/>
  <c r="G197" i="27"/>
  <c r="G195" i="27"/>
  <c r="G225" i="27"/>
  <c r="J184" i="27"/>
  <c r="G221" i="27"/>
  <c r="G154" i="27"/>
  <c r="H243" i="27"/>
  <c r="I244" i="27"/>
  <c r="G156" i="27"/>
  <c r="H208" i="27"/>
  <c r="G193" i="27"/>
  <c r="G219" i="27"/>
  <c r="F135" i="27"/>
  <c r="G209" i="27"/>
  <c r="G266" i="27"/>
  <c r="G176" i="27"/>
  <c r="F261" i="10"/>
  <c r="E260" i="10"/>
  <c r="I257" i="10"/>
  <c r="J268" i="10"/>
  <c r="E261" i="10"/>
  <c r="F257" i="10"/>
  <c r="I268" i="10"/>
  <c r="J264" i="10"/>
  <c r="J269" i="10"/>
  <c r="G268" i="10"/>
  <c r="I264" i="10"/>
  <c r="E262" i="10"/>
  <c r="I269" i="10"/>
  <c r="F268" i="10"/>
  <c r="J265" i="10"/>
  <c r="G264" i="10"/>
  <c r="J260" i="10"/>
  <c r="F269" i="10"/>
  <c r="E268" i="10"/>
  <c r="I265" i="10"/>
  <c r="F264" i="10"/>
  <c r="I260" i="10"/>
  <c r="E265" i="10"/>
  <c r="I261" i="10"/>
  <c r="F260" i="10"/>
  <c r="J257" i="10"/>
  <c r="J256" i="10"/>
  <c r="H255" i="10"/>
  <c r="E253" i="10"/>
  <c r="J248" i="10"/>
  <c r="G247" i="10"/>
  <c r="H242" i="10"/>
  <c r="I240" i="10"/>
  <c r="F239" i="10"/>
  <c r="J235" i="10"/>
  <c r="H234" i="10"/>
  <c r="J228" i="10"/>
  <c r="F221" i="10"/>
  <c r="E220" i="10"/>
  <c r="G218" i="10"/>
  <c r="I216" i="10"/>
  <c r="F215" i="10"/>
  <c r="H211" i="10"/>
  <c r="E209" i="10"/>
  <c r="J205" i="10"/>
  <c r="G204" i="10"/>
  <c r="J197" i="10"/>
  <c r="F196" i="10"/>
  <c r="E194" i="10"/>
  <c r="E191" i="10"/>
  <c r="I189" i="10"/>
  <c r="F188" i="10"/>
  <c r="H186" i="10"/>
  <c r="E185" i="10"/>
  <c r="E183" i="10"/>
  <c r="I181" i="10"/>
  <c r="G173" i="10"/>
  <c r="F162" i="10"/>
  <c r="E161" i="10"/>
  <c r="G159" i="10"/>
  <c r="J157" i="10"/>
  <c r="G156" i="10"/>
  <c r="G146" i="10"/>
  <c r="E144" i="10"/>
  <c r="I140" i="10"/>
  <c r="F139" i="10"/>
  <c r="I135" i="10"/>
  <c r="F265" i="10"/>
  <c r="G260" i="10"/>
  <c r="I256" i="10"/>
  <c r="I248" i="10"/>
  <c r="F247" i="10"/>
  <c r="J243" i="10"/>
  <c r="G242" i="10"/>
  <c r="F240" i="10"/>
  <c r="E239" i="10"/>
  <c r="I235" i="10"/>
  <c r="H230" i="10"/>
  <c r="H228" i="10"/>
  <c r="I226" i="10"/>
  <c r="J224" i="10"/>
  <c r="E221" i="10"/>
  <c r="E218" i="10"/>
  <c r="G216" i="10"/>
  <c r="J212" i="10"/>
  <c r="H205" i="10"/>
  <c r="F204" i="10"/>
  <c r="H202" i="10"/>
  <c r="J200" i="10"/>
  <c r="I197" i="10"/>
  <c r="G189" i="10"/>
  <c r="E186" i="10"/>
  <c r="G181" i="10"/>
  <c r="J176" i="10"/>
  <c r="F173" i="10"/>
  <c r="J169" i="10"/>
  <c r="J165" i="10"/>
  <c r="E162" i="10"/>
  <c r="E159" i="10"/>
  <c r="I157" i="10"/>
  <c r="F156" i="10"/>
  <c r="H152" i="10"/>
  <c r="J147" i="10"/>
  <c r="F140" i="10"/>
  <c r="E139" i="10"/>
  <c r="J136" i="10"/>
  <c r="G135" i="10"/>
  <c r="G256" i="10"/>
  <c r="J251" i="10"/>
  <c r="J249" i="10"/>
  <c r="F248" i="10"/>
  <c r="E247" i="10"/>
  <c r="I243" i="10"/>
  <c r="E240" i="10"/>
  <c r="J236" i="10"/>
  <c r="G235" i="10"/>
  <c r="J231" i="10"/>
  <c r="F230" i="10"/>
  <c r="F228" i="10"/>
  <c r="I224" i="10"/>
  <c r="G222" i="10"/>
  <c r="F216" i="10"/>
  <c r="I212" i="10"/>
  <c r="F205" i="10"/>
  <c r="E204" i="10"/>
  <c r="G202" i="10"/>
  <c r="I200" i="10"/>
  <c r="J198" i="10"/>
  <c r="G197" i="10"/>
  <c r="J192" i="10"/>
  <c r="F189" i="10"/>
  <c r="F181" i="10"/>
  <c r="J177" i="10"/>
  <c r="G176" i="10"/>
  <c r="I174" i="10"/>
  <c r="E173" i="10"/>
  <c r="H171" i="10"/>
  <c r="G169" i="10"/>
  <c r="I165" i="10"/>
  <c r="G163" i="10"/>
  <c r="G157" i="10"/>
  <c r="J153" i="10"/>
  <c r="I147" i="10"/>
  <c r="G142" i="10"/>
  <c r="E140" i="10"/>
  <c r="I136" i="10"/>
  <c r="F135" i="10"/>
  <c r="E269" i="10"/>
  <c r="E264" i="10"/>
  <c r="F256" i="10"/>
  <c r="E254" i="10"/>
  <c r="J252" i="10"/>
  <c r="F251" i="10"/>
  <c r="H249" i="10"/>
  <c r="E248" i="10"/>
  <c r="J244" i="10"/>
  <c r="G243" i="10"/>
  <c r="I236" i="10"/>
  <c r="F235" i="10"/>
  <c r="I231" i="10"/>
  <c r="E228" i="10"/>
  <c r="G224" i="10"/>
  <c r="E222" i="10"/>
  <c r="G219" i="10"/>
  <c r="E216" i="10"/>
  <c r="H214" i="10"/>
  <c r="G212" i="10"/>
  <c r="I210" i="10"/>
  <c r="J208" i="10"/>
  <c r="E205" i="10"/>
  <c r="E202" i="10"/>
  <c r="G200" i="10"/>
  <c r="I198" i="10"/>
  <c r="F197" i="10"/>
  <c r="J193" i="10"/>
  <c r="G192" i="10"/>
  <c r="I190" i="10"/>
  <c r="E189" i="10"/>
  <c r="I187" i="10"/>
  <c r="J184" i="10"/>
  <c r="I182" i="10"/>
  <c r="E181" i="10"/>
  <c r="I177" i="10"/>
  <c r="F174" i="10"/>
  <c r="G171" i="10"/>
  <c r="F169" i="10"/>
  <c r="G165" i="10"/>
  <c r="E163" i="10"/>
  <c r="G160" i="10"/>
  <c r="F157" i="10"/>
  <c r="I153" i="10"/>
  <c r="J148" i="10"/>
  <c r="G147" i="10"/>
  <c r="J143" i="10"/>
  <c r="F136" i="10"/>
  <c r="E135" i="10"/>
  <c r="E256" i="10"/>
  <c r="I252" i="10"/>
  <c r="F249" i="10"/>
  <c r="I244" i="10"/>
  <c r="F243" i="10"/>
  <c r="I241" i="10"/>
  <c r="H238" i="10"/>
  <c r="F236" i="10"/>
  <c r="E235" i="10"/>
  <c r="G231" i="10"/>
  <c r="J225" i="10"/>
  <c r="F224" i="10"/>
  <c r="J220" i="10"/>
  <c r="F219" i="10"/>
  <c r="H217" i="10"/>
  <c r="F212" i="10"/>
  <c r="I208" i="10"/>
  <c r="G206" i="10"/>
  <c r="F200" i="10"/>
  <c r="F198" i="10"/>
  <c r="E197" i="10"/>
  <c r="I193" i="10"/>
  <c r="F190" i="10"/>
  <c r="G187" i="10"/>
  <c r="J185" i="10"/>
  <c r="G184" i="10"/>
  <c r="F182" i="10"/>
  <c r="J178" i="10"/>
  <c r="G177" i="10"/>
  <c r="E169" i="10"/>
  <c r="J166" i="10"/>
  <c r="F165" i="10"/>
  <c r="J161" i="10"/>
  <c r="F160" i="10"/>
  <c r="I158" i="10"/>
  <c r="E157" i="10"/>
  <c r="I155" i="10"/>
  <c r="G153" i="10"/>
  <c r="I148" i="10"/>
  <c r="F147" i="10"/>
  <c r="I143" i="10"/>
  <c r="G138" i="10"/>
  <c r="E136" i="10"/>
  <c r="E257" i="10"/>
  <c r="G252" i="10"/>
  <c r="E249" i="10"/>
  <c r="H246" i="10"/>
  <c r="F244" i="10"/>
  <c r="E243" i="10"/>
  <c r="J239" i="10"/>
  <c r="G238" i="10"/>
  <c r="E236" i="10"/>
  <c r="I232" i="10"/>
  <c r="F231" i="10"/>
  <c r="I229" i="10"/>
  <c r="F225" i="10"/>
  <c r="E224" i="10"/>
  <c r="I220" i="10"/>
  <c r="E212" i="10"/>
  <c r="G208" i="10"/>
  <c r="E206" i="10"/>
  <c r="G203" i="10"/>
  <c r="E200" i="10"/>
  <c r="E198" i="10"/>
  <c r="J194" i="10"/>
  <c r="G193" i="10"/>
  <c r="I185" i="10"/>
  <c r="H178" i="10"/>
  <c r="F177" i="10"/>
  <c r="H175" i="10"/>
  <c r="H172" i="10"/>
  <c r="F166" i="10"/>
  <c r="E165" i="10"/>
  <c r="I161" i="10"/>
  <c r="H158" i="10"/>
  <c r="H155" i="10"/>
  <c r="F153" i="10"/>
  <c r="F148" i="10"/>
  <c r="E147" i="10"/>
  <c r="J144" i="10"/>
  <c r="G143" i="10"/>
  <c r="J139" i="10"/>
  <c r="J253" i="10"/>
  <c r="F252" i="10"/>
  <c r="G250" i="10"/>
  <c r="J247" i="10"/>
  <c r="G246" i="10"/>
  <c r="E244" i="10"/>
  <c r="I239" i="10"/>
  <c r="F232" i="10"/>
  <c r="E231" i="10"/>
  <c r="H227" i="10"/>
  <c r="E225" i="10"/>
  <c r="J221" i="10"/>
  <c r="G220" i="10"/>
  <c r="H215" i="10"/>
  <c r="I213" i="10"/>
  <c r="J209" i="10"/>
  <c r="F208" i="10"/>
  <c r="J204" i="10"/>
  <c r="F203" i="10"/>
  <c r="H201" i="10"/>
  <c r="H194" i="10"/>
  <c r="F193" i="10"/>
  <c r="H191" i="10"/>
  <c r="H188" i="10"/>
  <c r="G185" i="10"/>
  <c r="H180" i="10"/>
  <c r="F178" i="10"/>
  <c r="E177" i="10"/>
  <c r="G175" i="10"/>
  <c r="J173" i="10"/>
  <c r="G172" i="10"/>
  <c r="I170" i="10"/>
  <c r="E166" i="10"/>
  <c r="J162" i="10"/>
  <c r="G161" i="10"/>
  <c r="E153" i="10"/>
  <c r="G150" i="10"/>
  <c r="E148" i="10"/>
  <c r="I144" i="10"/>
  <c r="F143" i="10"/>
  <c r="I139" i="10"/>
  <c r="F253" i="10"/>
  <c r="F172" i="10"/>
  <c r="F161" i="10"/>
  <c r="I247" i="10"/>
  <c r="E208" i="10"/>
  <c r="H196" i="10"/>
  <c r="G191" i="10"/>
  <c r="J186" i="10"/>
  <c r="J181" i="10"/>
  <c r="E143" i="10"/>
  <c r="E252" i="10"/>
  <c r="H218" i="10"/>
  <c r="J240" i="10"/>
  <c r="J234" i="10"/>
  <c r="F185" i="10"/>
  <c r="F180" i="10"/>
  <c r="E175" i="10"/>
  <c r="H159" i="10"/>
  <c r="F194" i="10"/>
  <c r="J189" i="10"/>
  <c r="J255" i="10"/>
  <c r="E250" i="10"/>
  <c r="G239" i="10"/>
  <c r="H221" i="10"/>
  <c r="J216" i="10"/>
  <c r="J140" i="10"/>
  <c r="J135" i="10"/>
  <c r="J261" i="10"/>
  <c r="E232" i="10"/>
  <c r="I204" i="10"/>
  <c r="E193" i="10"/>
  <c r="G188" i="10"/>
  <c r="H183" i="10"/>
  <c r="E178" i="10"/>
  <c r="I173" i="10"/>
  <c r="H168" i="10"/>
  <c r="H162" i="10"/>
  <c r="F220" i="10"/>
  <c r="F144" i="10"/>
  <c r="H156" i="10"/>
  <c r="F209" i="10"/>
  <c r="G139" i="10"/>
  <c r="G215" i="10"/>
  <c r="H145" i="10"/>
  <c r="J195" i="10"/>
  <c r="H146" i="10"/>
  <c r="J155" i="10"/>
  <c r="J179" i="10"/>
  <c r="J137" i="10"/>
  <c r="G144" i="10"/>
  <c r="E150" i="10"/>
  <c r="E158" i="10"/>
  <c r="E170" i="10"/>
  <c r="E190" i="10"/>
  <c r="E223" i="10"/>
  <c r="I164" i="10"/>
  <c r="E207" i="10"/>
  <c r="H142" i="10"/>
  <c r="G195" i="10"/>
  <c r="H154" i="10"/>
  <c r="F163" i="10"/>
  <c r="F171" i="10"/>
  <c r="H176" i="10"/>
  <c r="J187" i="10"/>
  <c r="J183" i="10"/>
  <c r="F201" i="10"/>
  <c r="G258" i="10"/>
  <c r="E172" i="10"/>
  <c r="F186" i="10"/>
  <c r="G196" i="10"/>
  <c r="H233" i="10"/>
  <c r="H266" i="10"/>
  <c r="I217" i="10"/>
  <c r="J237" i="10"/>
  <c r="E245" i="10"/>
  <c r="J202" i="10"/>
  <c r="E215" i="10"/>
  <c r="H225" i="10"/>
  <c r="J254" i="10"/>
  <c r="I262" i="10"/>
  <c r="I203" i="10"/>
  <c r="G214" i="10"/>
  <c r="I225" i="10"/>
  <c r="G234" i="10"/>
  <c r="F259" i="10"/>
  <c r="E267" i="10"/>
  <c r="E238" i="10"/>
  <c r="I246" i="10"/>
  <c r="I255" i="10"/>
  <c r="I151" i="10"/>
  <c r="E195" i="10"/>
  <c r="E152" i="10"/>
  <c r="G170" i="10"/>
  <c r="G136" i="10"/>
  <c r="I142" i="10"/>
  <c r="I150" i="10"/>
  <c r="J159" i="10"/>
  <c r="E184" i="10"/>
  <c r="H192" i="10"/>
  <c r="I199" i="10"/>
  <c r="E141" i="10"/>
  <c r="I166" i="10"/>
  <c r="E174" i="10"/>
  <c r="H182" i="10"/>
  <c r="E180" i="10"/>
  <c r="G201" i="10"/>
  <c r="J258" i="10"/>
  <c r="J175" i="10"/>
  <c r="J188" i="10"/>
  <c r="H213" i="10"/>
  <c r="E226" i="10"/>
  <c r="F266" i="10"/>
  <c r="I214" i="10"/>
  <c r="F237" i="10"/>
  <c r="F263" i="10"/>
  <c r="I205" i="10"/>
  <c r="J218" i="10"/>
  <c r="J232" i="10"/>
  <c r="J262" i="10"/>
  <c r="F217" i="10"/>
  <c r="G229" i="10"/>
  <c r="J241" i="10"/>
  <c r="G259" i="10"/>
  <c r="J238" i="10"/>
  <c r="J246" i="10"/>
  <c r="I249" i="10"/>
  <c r="I154" i="10"/>
  <c r="I137" i="10"/>
  <c r="J152" i="10"/>
  <c r="F170" i="10"/>
  <c r="F137" i="10"/>
  <c r="F145" i="10"/>
  <c r="F152" i="10"/>
  <c r="F159" i="10"/>
  <c r="F184" i="10"/>
  <c r="F192" i="10"/>
  <c r="J151" i="10"/>
  <c r="I207" i="10"/>
  <c r="I145" i="10"/>
  <c r="F138" i="10"/>
  <c r="F158" i="10"/>
  <c r="H167" i="10"/>
  <c r="H174" i="10"/>
  <c r="J182" i="10"/>
  <c r="J180" i="10"/>
  <c r="J201" i="10"/>
  <c r="F258" i="10"/>
  <c r="F175" i="10"/>
  <c r="J191" i="10"/>
  <c r="F213" i="10"/>
  <c r="J233" i="10"/>
  <c r="I266" i="10"/>
  <c r="I227" i="10"/>
  <c r="H237" i="10"/>
  <c r="I263" i="10"/>
  <c r="H209" i="10"/>
  <c r="F218" i="10"/>
  <c r="I237" i="10"/>
  <c r="F262" i="10"/>
  <c r="E203" i="10"/>
  <c r="I219" i="10"/>
  <c r="I230" i="10"/>
  <c r="F241" i="10"/>
  <c r="J267" i="10"/>
  <c r="F238" i="10"/>
  <c r="F246" i="10"/>
  <c r="E255" i="10"/>
  <c r="H253" i="10"/>
  <c r="G257" i="10"/>
  <c r="J164" i="10"/>
  <c r="H138" i="10"/>
  <c r="E154" i="10"/>
  <c r="J170" i="10"/>
  <c r="E138" i="10"/>
  <c r="J145" i="10"/>
  <c r="F154" i="10"/>
  <c r="I159" i="10"/>
  <c r="H184" i="10"/>
  <c r="I195" i="10"/>
  <c r="F151" i="10"/>
  <c r="H207" i="10"/>
  <c r="E149" i="10"/>
  <c r="F142" i="10"/>
  <c r="I160" i="10"/>
  <c r="G168" i="10"/>
  <c r="I176" i="10"/>
  <c r="E182" i="10"/>
  <c r="F183" i="10"/>
  <c r="E201" i="10"/>
  <c r="I258" i="10"/>
  <c r="I175" i="10"/>
  <c r="F191" i="10"/>
  <c r="J213" i="10"/>
  <c r="F233" i="10"/>
  <c r="E266" i="10"/>
  <c r="E227" i="10"/>
  <c r="E237" i="10"/>
  <c r="E263" i="10"/>
  <c r="F211" i="10"/>
  <c r="I218" i="10"/>
  <c r="I245" i="10"/>
  <c r="H262" i="10"/>
  <c r="J203" i="10"/>
  <c r="E219" i="10"/>
  <c r="E230" i="10"/>
  <c r="H241" i="10"/>
  <c r="F267" i="10"/>
  <c r="I238" i="10"/>
  <c r="E246" i="10"/>
  <c r="G255" i="10"/>
  <c r="G261" i="10"/>
  <c r="J167" i="10"/>
  <c r="I141" i="10"/>
  <c r="J154" i="10"/>
  <c r="F179" i="10"/>
  <c r="I138" i="10"/>
  <c r="E146" i="10"/>
  <c r="E155" i="10"/>
  <c r="I162" i="10"/>
  <c r="G190" i="10"/>
  <c r="I223" i="10"/>
  <c r="E164" i="10"/>
  <c r="G207" i="10"/>
  <c r="E151" i="10"/>
  <c r="F146" i="10"/>
  <c r="E160" i="10"/>
  <c r="H170" i="10"/>
  <c r="E176" i="10"/>
  <c r="F187" i="10"/>
  <c r="I183" i="10"/>
  <c r="J210" i="10"/>
  <c r="H258" i="10"/>
  <c r="I178" i="10"/>
  <c r="I191" i="10"/>
  <c r="E213" i="10"/>
  <c r="G233" i="10"/>
  <c r="I211" i="10"/>
  <c r="J227" i="10"/>
  <c r="G245" i="10"/>
  <c r="H263" i="10"/>
  <c r="E214" i="10"/>
  <c r="I221" i="10"/>
  <c r="F254" i="10"/>
  <c r="G270" i="10"/>
  <c r="J206" i="10"/>
  <c r="J219" i="10"/>
  <c r="G230" i="10"/>
  <c r="E241" i="10"/>
  <c r="I267" i="10"/>
  <c r="I251" i="10"/>
  <c r="F255" i="10"/>
  <c r="G265" i="10"/>
  <c r="F167" i="10"/>
  <c r="E145" i="10"/>
  <c r="F155" i="10"/>
  <c r="H179" i="10"/>
  <c r="G140" i="10"/>
  <c r="I146" i="10"/>
  <c r="I156" i="10"/>
  <c r="H166" i="10"/>
  <c r="J190" i="10"/>
  <c r="H223" i="10"/>
  <c r="G199" i="10"/>
  <c r="F207" i="10"/>
  <c r="F150" i="10"/>
  <c r="J160" i="10"/>
  <c r="J171" i="10"/>
  <c r="F176" i="10"/>
  <c r="E187" i="10"/>
  <c r="I186" i="10"/>
  <c r="F210" i="10"/>
  <c r="E258" i="10"/>
  <c r="G180" i="10"/>
  <c r="I194" i="10"/>
  <c r="J226" i="10"/>
  <c r="I233" i="10"/>
  <c r="E211" i="10"/>
  <c r="J229" i="10"/>
  <c r="J245" i="10"/>
  <c r="G263" i="10"/>
  <c r="I215" i="10"/>
  <c r="F227" i="10"/>
  <c r="H254" i="10"/>
  <c r="J270" i="10"/>
  <c r="F206" i="10"/>
  <c r="J222" i="10"/>
  <c r="I234" i="10"/>
  <c r="J259" i="10"/>
  <c r="H267" i="10"/>
  <c r="J242" i="10"/>
  <c r="E251" i="10"/>
  <c r="G236" i="10"/>
  <c r="J250" i="10"/>
  <c r="G269" i="10"/>
  <c r="H137" i="10"/>
  <c r="I167" i="10"/>
  <c r="I149" i="10"/>
  <c r="F164" i="10"/>
  <c r="E179" i="10"/>
  <c r="F141" i="10"/>
  <c r="G148" i="10"/>
  <c r="E156" i="10"/>
  <c r="G167" i="10"/>
  <c r="H190" i="10"/>
  <c r="G223" i="10"/>
  <c r="J199" i="10"/>
  <c r="J207" i="10"/>
  <c r="I168" i="10"/>
  <c r="H151" i="10"/>
  <c r="J163" i="10"/>
  <c r="E171" i="10"/>
  <c r="H187" i="10"/>
  <c r="I196" i="10"/>
  <c r="H210" i="10"/>
  <c r="I169" i="10"/>
  <c r="G183" i="10"/>
  <c r="F226" i="10"/>
  <c r="E233" i="10"/>
  <c r="J211" i="10"/>
  <c r="F229" i="10"/>
  <c r="F245" i="10"/>
  <c r="G198" i="10"/>
  <c r="J215" i="10"/>
  <c r="E229" i="10"/>
  <c r="G254" i="10"/>
  <c r="F270" i="10"/>
  <c r="I206" i="10"/>
  <c r="F222" i="10"/>
  <c r="E234" i="10"/>
  <c r="I259" i="10"/>
  <c r="G267" i="10"/>
  <c r="F242" i="10"/>
  <c r="H251" i="10"/>
  <c r="G240" i="10"/>
  <c r="F250" i="10"/>
  <c r="H141" i="10"/>
  <c r="F195" i="10"/>
  <c r="H150" i="10"/>
  <c r="E167" i="10"/>
  <c r="J141" i="10"/>
  <c r="F149" i="10"/>
  <c r="J156" i="10"/>
  <c r="G179" i="10"/>
  <c r="I192" i="10"/>
  <c r="F223" i="10"/>
  <c r="F199" i="10"/>
  <c r="E168" i="10"/>
  <c r="G152" i="10"/>
  <c r="I163" i="10"/>
  <c r="G174" i="10"/>
  <c r="I179" i="10"/>
  <c r="E196" i="10"/>
  <c r="G210" i="10"/>
  <c r="I172" i="10"/>
  <c r="I188" i="10"/>
  <c r="I201" i="10"/>
  <c r="H226" i="10"/>
  <c r="G266" i="10"/>
  <c r="J214" i="10"/>
  <c r="H229" i="10"/>
  <c r="H245" i="10"/>
  <c r="F202" i="10"/>
  <c r="E217" i="10"/>
  <c r="G232" i="10"/>
  <c r="I254" i="10"/>
  <c r="I270" i="10"/>
  <c r="I209" i="10"/>
  <c r="I222" i="10"/>
  <c r="F234" i="10"/>
  <c r="E259" i="10"/>
  <c r="E270" i="10"/>
  <c r="I242" i="10"/>
  <c r="G251" i="10"/>
  <c r="G244" i="10"/>
  <c r="I250" i="10"/>
  <c r="H149" i="10"/>
  <c r="H195" i="10"/>
  <c r="I152" i="10"/>
  <c r="J168" i="10"/>
  <c r="E142" i="10"/>
  <c r="J149" i="10"/>
  <c r="J158" i="10"/>
  <c r="I184" i="10"/>
  <c r="E192" i="10"/>
  <c r="J223" i="10"/>
  <c r="E199" i="10"/>
  <c r="E137" i="10"/>
  <c r="G155" i="10"/>
  <c r="H164" i="10"/>
  <c r="J174" i="10"/>
  <c r="G182" i="10"/>
  <c r="I180" i="10"/>
  <c r="J196" i="10"/>
  <c r="E210" i="10"/>
  <c r="J172" i="10"/>
  <c r="E188" i="10"/>
  <c r="G213" i="10"/>
  <c r="G226" i="10"/>
  <c r="J266" i="10"/>
  <c r="F214" i="10"/>
  <c r="G237" i="10"/>
  <c r="J263" i="10"/>
  <c r="I202" i="10"/>
  <c r="J217" i="10"/>
  <c r="H232" i="10"/>
  <c r="G262" i="10"/>
  <c r="H270" i="10"/>
  <c r="G211" i="10"/>
  <c r="G227" i="10"/>
  <c r="G241" i="10"/>
  <c r="H259" i="10"/>
  <c r="I228" i="10"/>
  <c r="E242" i="10"/>
  <c r="G248" i="10"/>
  <c r="I253" i="10"/>
  <c r="G194" i="10"/>
  <c r="G164" i="10"/>
  <c r="H143" i="10"/>
  <c r="H185" i="10"/>
  <c r="H268" i="10"/>
  <c r="H216" i="10"/>
  <c r="G205" i="10"/>
  <c r="G217" i="10"/>
  <c r="G162" i="10"/>
  <c r="H257" i="10"/>
  <c r="H252" i="10"/>
  <c r="H181" i="10"/>
  <c r="H208" i="10"/>
  <c r="H248" i="10"/>
  <c r="H189" i="10"/>
  <c r="H235" i="10"/>
  <c r="G137" i="10"/>
  <c r="H197" i="10"/>
  <c r="H147" i="10"/>
  <c r="H203" i="10"/>
  <c r="J146" i="10"/>
  <c r="H148" i="10"/>
  <c r="H231" i="10"/>
  <c r="G225" i="10"/>
  <c r="G158" i="10"/>
  <c r="G221" i="10"/>
  <c r="G249" i="10"/>
  <c r="H247" i="10"/>
  <c r="H200" i="10"/>
  <c r="H198" i="10"/>
  <c r="H163" i="10"/>
  <c r="H199" i="10"/>
  <c r="H173" i="10"/>
  <c r="H136" i="10"/>
  <c r="H219" i="10"/>
  <c r="H265" i="10"/>
  <c r="H153" i="10"/>
  <c r="H140" i="10"/>
  <c r="H220" i="10"/>
  <c r="H260" i="10"/>
  <c r="G178" i="10"/>
  <c r="H222" i="10"/>
  <c r="H160" i="10"/>
  <c r="H206" i="10"/>
  <c r="H135" i="10"/>
  <c r="H243" i="10"/>
  <c r="G228" i="10"/>
  <c r="H177" i="10"/>
  <c r="G149" i="10"/>
  <c r="H261" i="10"/>
  <c r="H264" i="10"/>
  <c r="H239" i="10"/>
  <c r="J138" i="10"/>
  <c r="I171" i="10"/>
  <c r="G141" i="10"/>
  <c r="H256" i="10"/>
  <c r="G151" i="10"/>
  <c r="H139" i="10"/>
  <c r="H161" i="10"/>
  <c r="G145" i="10"/>
  <c r="H224" i="10"/>
  <c r="H204" i="10"/>
  <c r="H236" i="10"/>
  <c r="H169" i="10"/>
  <c r="J142" i="10"/>
  <c r="G209" i="10"/>
  <c r="H250" i="10"/>
  <c r="H193" i="10"/>
  <c r="G166" i="10"/>
  <c r="H269" i="10"/>
  <c r="H212" i="10"/>
  <c r="G186" i="10"/>
  <c r="H244" i="10"/>
  <c r="J230" i="10"/>
  <c r="H165" i="10"/>
  <c r="G253" i="10"/>
  <c r="G154" i="10"/>
  <c r="H240" i="10"/>
  <c r="H157" i="10"/>
  <c r="F168" i="10"/>
  <c r="H144" i="10"/>
  <c r="J150" i="10"/>
  <c r="G270" i="28"/>
  <c r="J265" i="28"/>
  <c r="G262" i="28"/>
  <c r="H253" i="28"/>
  <c r="H251" i="28"/>
  <c r="E248" i="28"/>
  <c r="H244" i="28"/>
  <c r="F242" i="28"/>
  <c r="I241" i="28"/>
  <c r="J239" i="28"/>
  <c r="F238" i="28"/>
  <c r="F235" i="28"/>
  <c r="J233" i="28"/>
  <c r="I232" i="28"/>
  <c r="G230" i="28"/>
  <c r="I225" i="28"/>
  <c r="E224" i="28"/>
  <c r="I221" i="28"/>
  <c r="E220" i="28"/>
  <c r="I217" i="28"/>
  <c r="E216" i="28"/>
  <c r="I213" i="28"/>
  <c r="E212" i="28"/>
  <c r="I209" i="28"/>
  <c r="E208" i="28"/>
  <c r="I205" i="28"/>
  <c r="F203" i="28"/>
  <c r="I194" i="28"/>
  <c r="J167" i="28"/>
  <c r="I166" i="28"/>
  <c r="G165" i="28"/>
  <c r="F164" i="28"/>
  <c r="E163" i="28"/>
  <c r="H162" i="28"/>
  <c r="J159" i="28"/>
  <c r="I158" i="28"/>
  <c r="G157" i="28"/>
  <c r="F156" i="28"/>
  <c r="E155" i="28"/>
  <c r="H154" i="28"/>
  <c r="J151" i="28"/>
  <c r="I150" i="28"/>
  <c r="G149" i="28"/>
  <c r="F148" i="28"/>
  <c r="E147" i="28"/>
  <c r="H146" i="28"/>
  <c r="J143" i="28"/>
  <c r="I142" i="28"/>
  <c r="G141" i="28"/>
  <c r="F140" i="28"/>
  <c r="E139" i="28"/>
  <c r="H138" i="28"/>
  <c r="J135" i="28"/>
  <c r="J270" i="28"/>
  <c r="G267" i="28"/>
  <c r="H262" i="28"/>
  <c r="G258" i="28"/>
  <c r="H255" i="28"/>
  <c r="E244" i="28"/>
  <c r="E242" i="28"/>
  <c r="G239" i="28"/>
  <c r="E238" i="28"/>
  <c r="J236" i="28"/>
  <c r="I235" i="28"/>
  <c r="G233" i="28"/>
  <c r="F230" i="28"/>
  <c r="J228" i="28"/>
  <c r="J226" i="28"/>
  <c r="F225" i="28"/>
  <c r="H224" i="28"/>
  <c r="J222" i="28"/>
  <c r="F221" i="28"/>
  <c r="H220" i="28"/>
  <c r="J218" i="28"/>
  <c r="F217" i="28"/>
  <c r="H216" i="28"/>
  <c r="J214" i="28"/>
  <c r="F213" i="28"/>
  <c r="H212" i="28"/>
  <c r="J210" i="28"/>
  <c r="F209" i="28"/>
  <c r="H208" i="28"/>
  <c r="J206" i="28"/>
  <c r="F205" i="28"/>
  <c r="G203" i="28"/>
  <c r="F200" i="28"/>
  <c r="I190" i="28"/>
  <c r="F187" i="28"/>
  <c r="G184" i="28"/>
  <c r="H181" i="28"/>
  <c r="F179" i="28"/>
  <c r="G176" i="28"/>
  <c r="H173" i="28"/>
  <c r="F171" i="28"/>
  <c r="J168" i="28"/>
  <c r="I167" i="28"/>
  <c r="G166" i="28"/>
  <c r="F165" i="28"/>
  <c r="E164" i="28"/>
  <c r="H163" i="28"/>
  <c r="J160" i="28"/>
  <c r="I159" i="28"/>
  <c r="G158" i="28"/>
  <c r="F157" i="28"/>
  <c r="E156" i="28"/>
  <c r="H155" i="28"/>
  <c r="J152" i="28"/>
  <c r="I151" i="28"/>
  <c r="G150" i="28"/>
  <c r="F149" i="28"/>
  <c r="E148" i="28"/>
  <c r="H147" i="28"/>
  <c r="J144" i="28"/>
  <c r="I143" i="28"/>
  <c r="G142" i="28"/>
  <c r="F141" i="28"/>
  <c r="E140" i="28"/>
  <c r="H139" i="28"/>
  <c r="J136" i="28"/>
  <c r="I135" i="28"/>
  <c r="J267" i="28"/>
  <c r="G264" i="28"/>
  <c r="H258" i="28"/>
  <c r="I252" i="28"/>
  <c r="E247" i="28"/>
  <c r="I244" i="28"/>
  <c r="I242" i="28"/>
  <c r="J240" i="28"/>
  <c r="F239" i="28"/>
  <c r="I238" i="28"/>
  <c r="G236" i="28"/>
  <c r="F233" i="28"/>
  <c r="J231" i="28"/>
  <c r="I230" i="28"/>
  <c r="G228" i="28"/>
  <c r="I226" i="28"/>
  <c r="E225" i="28"/>
  <c r="I222" i="28"/>
  <c r="E221" i="28"/>
  <c r="I218" i="28"/>
  <c r="E217" i="28"/>
  <c r="I214" i="28"/>
  <c r="E213" i="28"/>
  <c r="I210" i="28"/>
  <c r="E209" i="28"/>
  <c r="I206" i="28"/>
  <c r="E205" i="28"/>
  <c r="G200" i="28"/>
  <c r="F196" i="28"/>
  <c r="F190" i="28"/>
  <c r="J187" i="28"/>
  <c r="F184" i="28"/>
  <c r="G181" i="28"/>
  <c r="H179" i="28"/>
  <c r="F176" i="28"/>
  <c r="G173" i="28"/>
  <c r="H171" i="28"/>
  <c r="I168" i="28"/>
  <c r="G167" i="28"/>
  <c r="F166" i="28"/>
  <c r="E165" i="28"/>
  <c r="H164" i="28"/>
  <c r="J161" i="28"/>
  <c r="I160" i="28"/>
  <c r="G159" i="28"/>
  <c r="F158" i="28"/>
  <c r="E157" i="28"/>
  <c r="H156" i="28"/>
  <c r="J153" i="28"/>
  <c r="I152" i="28"/>
  <c r="G151" i="28"/>
  <c r="F150" i="28"/>
  <c r="E149" i="28"/>
  <c r="H148" i="28"/>
  <c r="J145" i="28"/>
  <c r="I144" i="28"/>
  <c r="G143" i="28"/>
  <c r="F142" i="28"/>
  <c r="E141" i="28"/>
  <c r="H140" i="28"/>
  <c r="J137" i="28"/>
  <c r="I136" i="28"/>
  <c r="G135" i="28"/>
  <c r="G269" i="28"/>
  <c r="J264" i="28"/>
  <c r="E254" i="28"/>
  <c r="E252" i="28"/>
  <c r="I249" i="28"/>
  <c r="G240" i="28"/>
  <c r="E239" i="28"/>
  <c r="F236" i="28"/>
  <c r="J234" i="28"/>
  <c r="I233" i="28"/>
  <c r="G231" i="28"/>
  <c r="F228" i="28"/>
  <c r="F226" i="28"/>
  <c r="H225" i="28"/>
  <c r="J223" i="28"/>
  <c r="F222" i="28"/>
  <c r="H221" i="28"/>
  <c r="J219" i="28"/>
  <c r="F218" i="28"/>
  <c r="H217" i="28"/>
  <c r="J215" i="28"/>
  <c r="F214" i="28"/>
  <c r="H213" i="28"/>
  <c r="J211" i="28"/>
  <c r="F210" i="28"/>
  <c r="H209" i="28"/>
  <c r="J207" i="28"/>
  <c r="F206" i="28"/>
  <c r="H205" i="28"/>
  <c r="F202" i="28"/>
  <c r="I196" i="28"/>
  <c r="F192" i="28"/>
  <c r="H184" i="28"/>
  <c r="F181" i="28"/>
  <c r="H176" i="28"/>
  <c r="F173" i="28"/>
  <c r="G168" i="28"/>
  <c r="F167" i="28"/>
  <c r="E166" i="28"/>
  <c r="H165" i="28"/>
  <c r="J162" i="28"/>
  <c r="I161" i="28"/>
  <c r="G160" i="28"/>
  <c r="F159" i="28"/>
  <c r="E158" i="28"/>
  <c r="H157" i="28"/>
  <c r="J154" i="28"/>
  <c r="I153" i="28"/>
  <c r="G152" i="28"/>
  <c r="F151" i="28"/>
  <c r="E150" i="28"/>
  <c r="H149" i="28"/>
  <c r="J146" i="28"/>
  <c r="I145" i="28"/>
  <c r="G144" i="28"/>
  <c r="F143" i="28"/>
  <c r="E142" i="28"/>
  <c r="H141" i="28"/>
  <c r="J138" i="28"/>
  <c r="I137" i="28"/>
  <c r="G136" i="28"/>
  <c r="F135" i="28"/>
  <c r="J266" i="28"/>
  <c r="G263" i="28"/>
  <c r="H260" i="28"/>
  <c r="I245" i="28"/>
  <c r="G241" i="28"/>
  <c r="E240" i="28"/>
  <c r="G237" i="28"/>
  <c r="F234" i="28"/>
  <c r="J232" i="28"/>
  <c r="I231" i="28"/>
  <c r="G229" i="28"/>
  <c r="G227" i="28"/>
  <c r="H226" i="28"/>
  <c r="J224" i="28"/>
  <c r="F223" i="28"/>
  <c r="H222" i="28"/>
  <c r="J220" i="28"/>
  <c r="F219" i="28"/>
  <c r="H218" i="28"/>
  <c r="J216" i="28"/>
  <c r="F215" i="28"/>
  <c r="H214" i="28"/>
  <c r="J212" i="28"/>
  <c r="F211" i="28"/>
  <c r="H210" i="28"/>
  <c r="J208" i="28"/>
  <c r="F207" i="28"/>
  <c r="H206" i="28"/>
  <c r="F204" i="28"/>
  <c r="G199" i="28"/>
  <c r="I195" i="28"/>
  <c r="H188" i="28"/>
  <c r="J185" i="28"/>
  <c r="F183" i="28"/>
  <c r="G180" i="28"/>
  <c r="H177" i="28"/>
  <c r="F175" i="28"/>
  <c r="G172" i="28"/>
  <c r="H169" i="28"/>
  <c r="E168" i="28"/>
  <c r="H167" i="28"/>
  <c r="J164" i="28"/>
  <c r="I163" i="28"/>
  <c r="G162" i="28"/>
  <c r="F161" i="28"/>
  <c r="E160" i="28"/>
  <c r="H159" i="28"/>
  <c r="J156" i="28"/>
  <c r="I155" i="28"/>
  <c r="G154" i="28"/>
  <c r="F153" i="28"/>
  <c r="E152" i="28"/>
  <c r="H151" i="28"/>
  <c r="J148" i="28"/>
  <c r="I147" i="28"/>
  <c r="G146" i="28"/>
  <c r="F145" i="28"/>
  <c r="E144" i="28"/>
  <c r="H143" i="28"/>
  <c r="J140" i="28"/>
  <c r="I139" i="28"/>
  <c r="G138" i="28"/>
  <c r="F137" i="28"/>
  <c r="E136" i="28"/>
  <c r="H135" i="28"/>
  <c r="G268" i="28"/>
  <c r="J263" i="28"/>
  <c r="G256" i="28"/>
  <c r="I253" i="28"/>
  <c r="I251" i="28"/>
  <c r="I248" i="28"/>
  <c r="H245" i="28"/>
  <c r="J242" i="28"/>
  <c r="F241" i="28"/>
  <c r="I240" i="28"/>
  <c r="J238" i="28"/>
  <c r="F237" i="28"/>
  <c r="J235" i="28"/>
  <c r="I234" i="28"/>
  <c r="G232" i="28"/>
  <c r="F229" i="28"/>
  <c r="F227" i="28"/>
  <c r="I224" i="28"/>
  <c r="E223" i="28"/>
  <c r="I220" i="28"/>
  <c r="E219" i="28"/>
  <c r="I216" i="28"/>
  <c r="E215" i="28"/>
  <c r="I212" i="28"/>
  <c r="E211" i="28"/>
  <c r="I208" i="28"/>
  <c r="E207" i="28"/>
  <c r="I204" i="28"/>
  <c r="F201" i="28"/>
  <c r="F195" i="28"/>
  <c r="I191" i="28"/>
  <c r="F188" i="28"/>
  <c r="H185" i="28"/>
  <c r="H183" i="28"/>
  <c r="F180" i="28"/>
  <c r="G177" i="28"/>
  <c r="H175" i="28"/>
  <c r="F172" i="28"/>
  <c r="G169" i="28"/>
  <c r="H168" i="28"/>
  <c r="J165" i="28"/>
  <c r="I164" i="28"/>
  <c r="G163" i="28"/>
  <c r="F162" i="28"/>
  <c r="E161" i="28"/>
  <c r="H160" i="28"/>
  <c r="J157" i="28"/>
  <c r="I156" i="28"/>
  <c r="G155" i="28"/>
  <c r="F154" i="28"/>
  <c r="E153" i="28"/>
  <c r="H152" i="28"/>
  <c r="J149" i="28"/>
  <c r="I148" i="28"/>
  <c r="G147" i="28"/>
  <c r="F146" i="28"/>
  <c r="E145" i="28"/>
  <c r="H144" i="28"/>
  <c r="J141" i="28"/>
  <c r="I140" i="28"/>
  <c r="G139" i="28"/>
  <c r="F138" i="28"/>
  <c r="E137" i="28"/>
  <c r="H136" i="28"/>
  <c r="G265" i="28"/>
  <c r="H259" i="28"/>
  <c r="H254" i="28"/>
  <c r="F240" i="28"/>
  <c r="F232" i="28"/>
  <c r="F224" i="28"/>
  <c r="J217" i="28"/>
  <c r="E210" i="28"/>
  <c r="J163" i="28"/>
  <c r="I157" i="28"/>
  <c r="E154" i="28"/>
  <c r="J147" i="28"/>
  <c r="I141" i="28"/>
  <c r="E138" i="28"/>
  <c r="J269" i="28"/>
  <c r="H249" i="28"/>
  <c r="E243" i="28"/>
  <c r="I236" i="28"/>
  <c r="F220" i="28"/>
  <c r="J213" i="28"/>
  <c r="E206" i="28"/>
  <c r="G201" i="28"/>
  <c r="F177" i="28"/>
  <c r="J166" i="28"/>
  <c r="F163" i="28"/>
  <c r="F160" i="28"/>
  <c r="J150" i="28"/>
  <c r="F147" i="28"/>
  <c r="F144" i="28"/>
  <c r="E253" i="28"/>
  <c r="I239" i="28"/>
  <c r="F231" i="28"/>
  <c r="H227" i="28"/>
  <c r="I223" i="28"/>
  <c r="F216" i="28"/>
  <c r="J209" i="28"/>
  <c r="H166" i="28"/>
  <c r="G156" i="28"/>
  <c r="G153" i="28"/>
  <c r="H150" i="28"/>
  <c r="G140" i="28"/>
  <c r="G137" i="28"/>
  <c r="J268" i="28"/>
  <c r="H257" i="28"/>
  <c r="H248" i="28"/>
  <c r="G242" i="28"/>
  <c r="G235" i="28"/>
  <c r="H223" i="28"/>
  <c r="I219" i="28"/>
  <c r="F212" i="28"/>
  <c r="J205" i="28"/>
  <c r="J188" i="28"/>
  <c r="F169" i="28"/>
  <c r="I162" i="28"/>
  <c r="E159" i="28"/>
  <c r="H153" i="28"/>
  <c r="I146" i="28"/>
  <c r="E143" i="28"/>
  <c r="H137" i="28"/>
  <c r="H252" i="28"/>
  <c r="G238" i="28"/>
  <c r="J230" i="28"/>
  <c r="E226" i="28"/>
  <c r="H219" i="28"/>
  <c r="I215" i="28"/>
  <c r="F208" i="28"/>
  <c r="F199" i="28"/>
  <c r="I165" i="28"/>
  <c r="E162" i="28"/>
  <c r="J155" i="28"/>
  <c r="I149" i="28"/>
  <c r="E146" i="28"/>
  <c r="J139" i="28"/>
  <c r="H256" i="28"/>
  <c r="J241" i="28"/>
  <c r="G234" i="28"/>
  <c r="E222" i="28"/>
  <c r="H215" i="28"/>
  <c r="I211" i="28"/>
  <c r="I192" i="28"/>
  <c r="H180" i="28"/>
  <c r="F168" i="28"/>
  <c r="J158" i="28"/>
  <c r="F155" i="28"/>
  <c r="F152" i="28"/>
  <c r="J142" i="28"/>
  <c r="F139" i="28"/>
  <c r="F136" i="28"/>
  <c r="G266" i="28"/>
  <c r="G260" i="28"/>
  <c r="E251" i="28"/>
  <c r="E241" i="28"/>
  <c r="J237" i="28"/>
  <c r="J229" i="28"/>
  <c r="J225" i="28"/>
  <c r="E218" i="28"/>
  <c r="H211" i="28"/>
  <c r="I207" i="28"/>
  <c r="I198" i="28"/>
  <c r="G164" i="28"/>
  <c r="G161" i="28"/>
  <c r="H158" i="28"/>
  <c r="G148" i="28"/>
  <c r="G145" i="28"/>
  <c r="H142" i="28"/>
  <c r="I237" i="28"/>
  <c r="I229" i="28"/>
  <c r="J221" i="28"/>
  <c r="E214" i="28"/>
  <c r="H207" i="28"/>
  <c r="G202" i="28"/>
  <c r="F191" i="28"/>
  <c r="F185" i="28"/>
  <c r="H172" i="28"/>
  <c r="E167" i="28"/>
  <c r="H161" i="28"/>
  <c r="I154" i="28"/>
  <c r="E151" i="28"/>
  <c r="H145" i="28"/>
  <c r="I138" i="28"/>
  <c r="E135" i="28"/>
  <c r="E193" i="28"/>
  <c r="F170" i="28"/>
  <c r="H178" i="28"/>
  <c r="G197" i="28"/>
  <c r="J178" i="28"/>
  <c r="G186" i="28"/>
  <c r="J169" i="28"/>
  <c r="J177" i="28"/>
  <c r="E185" i="28"/>
  <c r="E194" i="28"/>
  <c r="J172" i="28"/>
  <c r="E184" i="28"/>
  <c r="H191" i="28"/>
  <c r="E171" i="28"/>
  <c r="I183" i="28"/>
  <c r="E192" i="28"/>
  <c r="H201" i="28"/>
  <c r="H204" i="28"/>
  <c r="J201" i="28"/>
  <c r="F250" i="28"/>
  <c r="G209" i="28"/>
  <c r="G217" i="28"/>
  <c r="G225" i="28"/>
  <c r="G246" i="28"/>
  <c r="F243" i="28"/>
  <c r="H233" i="28"/>
  <c r="H241" i="28"/>
  <c r="J249" i="28"/>
  <c r="E235" i="28"/>
  <c r="I247" i="28"/>
  <c r="J252" i="28"/>
  <c r="J257" i="28"/>
  <c r="J261" i="28"/>
  <c r="G257" i="28"/>
  <c r="I256" i="28"/>
  <c r="I260" i="28"/>
  <c r="H264" i="28"/>
  <c r="I263" i="28"/>
  <c r="I267" i="28"/>
  <c r="F264" i="28"/>
  <c r="E181" i="28"/>
  <c r="G187" i="28"/>
  <c r="E228" i="28"/>
  <c r="G254" i="28"/>
  <c r="F267" i="28"/>
  <c r="H193" i="28"/>
  <c r="I174" i="28"/>
  <c r="G178" i="28"/>
  <c r="J197" i="28"/>
  <c r="J182" i="28"/>
  <c r="I186" i="28"/>
  <c r="G171" i="28"/>
  <c r="G179" i="28"/>
  <c r="H187" i="28"/>
  <c r="H194" i="28"/>
  <c r="I176" i="28"/>
  <c r="J184" i="28"/>
  <c r="F194" i="28"/>
  <c r="J171" i="28"/>
  <c r="E183" i="28"/>
  <c r="H192" i="28"/>
  <c r="H202" i="28"/>
  <c r="G204" i="28"/>
  <c r="E202" i="28"/>
  <c r="H250" i="28"/>
  <c r="G210" i="28"/>
  <c r="G218" i="28"/>
  <c r="G226" i="28"/>
  <c r="J246" i="28"/>
  <c r="G247" i="28"/>
  <c r="H234" i="28"/>
  <c r="H242" i="28"/>
  <c r="F249" i="28"/>
  <c r="E236" i="28"/>
  <c r="G248" i="28"/>
  <c r="F253" i="28"/>
  <c r="F257" i="28"/>
  <c r="F261" i="28"/>
  <c r="G259" i="28"/>
  <c r="E256" i="28"/>
  <c r="E260" i="28"/>
  <c r="H265" i="28"/>
  <c r="E264" i="28"/>
  <c r="E268" i="28"/>
  <c r="F265" i="28"/>
  <c r="F193" i="28"/>
  <c r="H197" i="28"/>
  <c r="E173" i="28"/>
  <c r="J198" i="28"/>
  <c r="J195" i="28"/>
  <c r="J196" i="28"/>
  <c r="E199" i="28"/>
  <c r="G212" i="28"/>
  <c r="H246" i="28"/>
  <c r="H236" i="28"/>
  <c r="I243" i="28"/>
  <c r="E257" i="28"/>
  <c r="J254" i="28"/>
  <c r="J262" i="28"/>
  <c r="E269" i="28"/>
  <c r="I193" i="28"/>
  <c r="E174" i="28"/>
  <c r="F178" i="28"/>
  <c r="E197" i="28"/>
  <c r="G189" i="28"/>
  <c r="E186" i="28"/>
  <c r="I173" i="28"/>
  <c r="I181" i="28"/>
  <c r="G190" i="28"/>
  <c r="G198" i="28"/>
  <c r="E176" i="28"/>
  <c r="G188" i="28"/>
  <c r="G195" i="28"/>
  <c r="I175" i="28"/>
  <c r="J183" i="28"/>
  <c r="G196" i="28"/>
  <c r="H203" i="28"/>
  <c r="J204" i="28"/>
  <c r="J202" i="28"/>
  <c r="E250" i="28"/>
  <c r="G211" i="28"/>
  <c r="G219" i="28"/>
  <c r="I228" i="28"/>
  <c r="F246" i="28"/>
  <c r="J247" i="28"/>
  <c r="H235" i="28"/>
  <c r="H243" i="28"/>
  <c r="E229" i="28"/>
  <c r="E237" i="28"/>
  <c r="J248" i="28"/>
  <c r="J253" i="28"/>
  <c r="I257" i="28"/>
  <c r="I261" i="28"/>
  <c r="G261" i="28"/>
  <c r="J258" i="28"/>
  <c r="H261" i="28"/>
  <c r="H266" i="28"/>
  <c r="I264" i="28"/>
  <c r="I268" i="28"/>
  <c r="F266" i="28"/>
  <c r="H174" i="28"/>
  <c r="J189" i="28"/>
  <c r="J186" i="28"/>
  <c r="J190" i="28"/>
  <c r="J176" i="28"/>
  <c r="E175" i="28"/>
  <c r="I199" i="28"/>
  <c r="E203" i="28"/>
  <c r="G220" i="28"/>
  <c r="F247" i="28"/>
  <c r="G245" i="28"/>
  <c r="F248" i="28"/>
  <c r="E261" i="28"/>
  <c r="F258" i="28"/>
  <c r="H267" i="28"/>
  <c r="I182" i="28"/>
  <c r="I188" i="28"/>
  <c r="I250" i="28"/>
  <c r="E230" i="28"/>
  <c r="E265" i="28"/>
  <c r="I170" i="28"/>
  <c r="G174" i="28"/>
  <c r="E182" i="28"/>
  <c r="I197" i="28"/>
  <c r="E189" i="28"/>
  <c r="H186" i="28"/>
  <c r="J173" i="28"/>
  <c r="J181" i="28"/>
  <c r="E190" i="28"/>
  <c r="E198" i="28"/>
  <c r="I180" i="28"/>
  <c r="E188" i="28"/>
  <c r="E195" i="28"/>
  <c r="J175" i="28"/>
  <c r="I187" i="28"/>
  <c r="E196" i="28"/>
  <c r="I200" i="28"/>
  <c r="J199" i="28"/>
  <c r="J203" i="28"/>
  <c r="G205" i="28"/>
  <c r="G213" i="28"/>
  <c r="G221" i="28"/>
  <c r="H228" i="28"/>
  <c r="E246" i="28"/>
  <c r="H229" i="28"/>
  <c r="H237" i="28"/>
  <c r="J245" i="28"/>
  <c r="E231" i="28"/>
  <c r="G244" i="28"/>
  <c r="E249" i="28"/>
  <c r="J255" i="28"/>
  <c r="J259" i="28"/>
  <c r="G251" i="28"/>
  <c r="F254" i="28"/>
  <c r="I258" i="28"/>
  <c r="F262" i="28"/>
  <c r="H268" i="28"/>
  <c r="I265" i="28"/>
  <c r="I269" i="28"/>
  <c r="F268" i="28"/>
  <c r="J170" i="28"/>
  <c r="F198" i="28"/>
  <c r="G215" i="28"/>
  <c r="J251" i="28"/>
  <c r="I270" i="28"/>
  <c r="E170" i="28"/>
  <c r="F174" i="28"/>
  <c r="H182" i="28"/>
  <c r="F197" i="28"/>
  <c r="H189" i="28"/>
  <c r="F186" i="28"/>
  <c r="G175" i="28"/>
  <c r="G183" i="28"/>
  <c r="H190" i="28"/>
  <c r="H198" i="28"/>
  <c r="E180" i="28"/>
  <c r="G191" i="28"/>
  <c r="H195" i="28"/>
  <c r="I179" i="28"/>
  <c r="E187" i="28"/>
  <c r="H196" i="28"/>
  <c r="I201" i="28"/>
  <c r="E200" i="28"/>
  <c r="E204" i="28"/>
  <c r="G206" i="28"/>
  <c r="G214" i="28"/>
  <c r="G222" i="28"/>
  <c r="I227" i="28"/>
  <c r="I246" i="28"/>
  <c r="H230" i="28"/>
  <c r="H238" i="28"/>
  <c r="F245" i="28"/>
  <c r="E232" i="28"/>
  <c r="J244" i="28"/>
  <c r="F251" i="28"/>
  <c r="F255" i="28"/>
  <c r="F259" i="28"/>
  <c r="G252" i="28"/>
  <c r="I254" i="28"/>
  <c r="E258" i="28"/>
  <c r="I262" i="28"/>
  <c r="H269" i="28"/>
  <c r="E266" i="28"/>
  <c r="E270" i="28"/>
  <c r="F269" i="28"/>
  <c r="H170" i="28"/>
  <c r="G182" i="28"/>
  <c r="I169" i="28"/>
  <c r="G185" i="28"/>
  <c r="I172" i="28"/>
  <c r="J191" i="28"/>
  <c r="G192" i="28"/>
  <c r="I202" i="28"/>
  <c r="G250" i="28"/>
  <c r="G223" i="28"/>
  <c r="G243" i="28"/>
  <c r="H239" i="28"/>
  <c r="E233" i="28"/>
  <c r="I255" i="28"/>
  <c r="G253" i="28"/>
  <c r="J260" i="28"/>
  <c r="H270" i="28"/>
  <c r="F270" i="28"/>
  <c r="G193" i="28"/>
  <c r="I178" i="28"/>
  <c r="I189" i="28"/>
  <c r="I177" i="28"/>
  <c r="G194" i="28"/>
  <c r="J180" i="28"/>
  <c r="E179" i="28"/>
  <c r="H199" i="28"/>
  <c r="J200" i="28"/>
  <c r="G207" i="28"/>
  <c r="E227" i="28"/>
  <c r="H231" i="28"/>
  <c r="H247" i="28"/>
  <c r="F244" i="28"/>
  <c r="I259" i="28"/>
  <c r="J256" i="28"/>
  <c r="E262" i="28"/>
  <c r="I266" i="28"/>
  <c r="F182" i="28"/>
  <c r="I184" i="28"/>
  <c r="J250" i="28"/>
  <c r="G249" i="28"/>
  <c r="F260" i="28"/>
  <c r="J174" i="28"/>
  <c r="E191" i="28"/>
  <c r="G208" i="28"/>
  <c r="E234" i="28"/>
  <c r="H263" i="28"/>
  <c r="F189" i="28"/>
  <c r="I171" i="28"/>
  <c r="G216" i="28"/>
  <c r="E263" i="28"/>
  <c r="H240" i="28"/>
  <c r="E245" i="28"/>
  <c r="E169" i="28"/>
  <c r="J179" i="28"/>
  <c r="G224" i="28"/>
  <c r="F252" i="28"/>
  <c r="E267" i="28"/>
  <c r="J194" i="28"/>
  <c r="H232" i="28"/>
  <c r="E178" i="28"/>
  <c r="E201" i="28"/>
  <c r="E177" i="28"/>
  <c r="J192" i="28"/>
  <c r="J227" i="28"/>
  <c r="E255" i="28"/>
  <c r="F263" i="28"/>
  <c r="G170" i="28"/>
  <c r="I203" i="28"/>
  <c r="E172" i="28"/>
  <c r="F256" i="28"/>
  <c r="J193" i="28"/>
  <c r="I185" i="28"/>
  <c r="H200" i="28"/>
  <c r="J243" i="28"/>
  <c r="E259" i="28"/>
  <c r="G255" i="28"/>
  <c r="U3" i="39"/>
  <c r="I270" i="21"/>
  <c r="J265" i="21"/>
  <c r="F260" i="21"/>
  <c r="I258" i="21"/>
  <c r="E244" i="21"/>
  <c r="E242" i="21"/>
  <c r="I236" i="21"/>
  <c r="G234" i="21"/>
  <c r="I230" i="21"/>
  <c r="E228" i="21"/>
  <c r="E226" i="21"/>
  <c r="J222" i="21"/>
  <c r="J220" i="21"/>
  <c r="H217" i="21"/>
  <c r="E206" i="21"/>
  <c r="E204" i="21"/>
  <c r="I202" i="21"/>
  <c r="J196" i="21"/>
  <c r="F194" i="21"/>
  <c r="G189" i="21"/>
  <c r="H187" i="21"/>
  <c r="J182" i="21"/>
  <c r="F174" i="21"/>
  <c r="G157" i="21"/>
  <c r="I150" i="21"/>
  <c r="H139" i="21"/>
  <c r="I137" i="21"/>
  <c r="G263" i="21"/>
  <c r="E260" i="21"/>
  <c r="F252" i="21"/>
  <c r="I248" i="21"/>
  <c r="G240" i="21"/>
  <c r="G236" i="21"/>
  <c r="G228" i="21"/>
  <c r="I222" i="21"/>
  <c r="I220" i="21"/>
  <c r="H215" i="21"/>
  <c r="F202" i="21"/>
  <c r="G200" i="21"/>
  <c r="E198" i="21"/>
  <c r="E196" i="21"/>
  <c r="I189" i="21"/>
  <c r="I182" i="21"/>
  <c r="I176" i="21"/>
  <c r="E174" i="21"/>
  <c r="E167" i="21"/>
  <c r="G162" i="21"/>
  <c r="J160" i="21"/>
  <c r="I154" i="21"/>
  <c r="G152" i="21"/>
  <c r="F150" i="21"/>
  <c r="J148" i="21"/>
  <c r="F146" i="21"/>
  <c r="E139" i="21"/>
  <c r="J267" i="21"/>
  <c r="H260" i="21"/>
  <c r="G255" i="21"/>
  <c r="E252" i="21"/>
  <c r="I245" i="21"/>
  <c r="H240" i="21"/>
  <c r="I238" i="21"/>
  <c r="E236" i="21"/>
  <c r="F222" i="21"/>
  <c r="F220" i="21"/>
  <c r="J218" i="21"/>
  <c r="H207" i="21"/>
  <c r="E202" i="21"/>
  <c r="J190" i="21"/>
  <c r="E184" i="21"/>
  <c r="F182" i="21"/>
  <c r="J180" i="21"/>
  <c r="F178" i="21"/>
  <c r="H171" i="21"/>
  <c r="I169" i="21"/>
  <c r="G160" i="21"/>
  <c r="J158" i="21"/>
  <c r="E150" i="21"/>
  <c r="F148" i="21"/>
  <c r="H141" i="21"/>
  <c r="J269" i="21"/>
  <c r="G267" i="21"/>
  <c r="I264" i="21"/>
  <c r="H252" i="21"/>
  <c r="J249" i="21"/>
  <c r="G245" i="21"/>
  <c r="G243" i="21"/>
  <c r="J241" i="21"/>
  <c r="J233" i="21"/>
  <c r="J231" i="21"/>
  <c r="G229" i="21"/>
  <c r="J225" i="21"/>
  <c r="J223" i="21"/>
  <c r="E222" i="21"/>
  <c r="E220" i="21"/>
  <c r="I218" i="21"/>
  <c r="J216" i="21"/>
  <c r="H203" i="21"/>
  <c r="I190" i="21"/>
  <c r="I186" i="21"/>
  <c r="E182" i="21"/>
  <c r="F180" i="21"/>
  <c r="E171" i="21"/>
  <c r="E160" i="21"/>
  <c r="I158" i="21"/>
  <c r="J156" i="21"/>
  <c r="E148" i="21"/>
  <c r="J136" i="21"/>
  <c r="E264" i="21"/>
  <c r="G259" i="21"/>
  <c r="F256" i="21"/>
  <c r="F249" i="21"/>
  <c r="F241" i="21"/>
  <c r="J239" i="21"/>
  <c r="I237" i="21"/>
  <c r="F233" i="21"/>
  <c r="E231" i="21"/>
  <c r="F225" i="21"/>
  <c r="E223" i="21"/>
  <c r="E218" i="21"/>
  <c r="F216" i="21"/>
  <c r="I214" i="21"/>
  <c r="I212" i="21"/>
  <c r="I210" i="21"/>
  <c r="I208" i="21"/>
  <c r="J206" i="21"/>
  <c r="J204" i="21"/>
  <c r="H201" i="21"/>
  <c r="G199" i="21"/>
  <c r="I197" i="21"/>
  <c r="E190" i="21"/>
  <c r="E188" i="21"/>
  <c r="G183" i="21"/>
  <c r="I177" i="21"/>
  <c r="J168" i="21"/>
  <c r="I166" i="21"/>
  <c r="E161" i="21"/>
  <c r="E158" i="21"/>
  <c r="G153" i="21"/>
  <c r="H149" i="21"/>
  <c r="G145" i="21"/>
  <c r="I142" i="21"/>
  <c r="F140" i="21"/>
  <c r="F138" i="21"/>
  <c r="H264" i="21"/>
  <c r="E256" i="21"/>
  <c r="G251" i="21"/>
  <c r="E249" i="21"/>
  <c r="I246" i="21"/>
  <c r="I244" i="21"/>
  <c r="E241" i="21"/>
  <c r="F239" i="21"/>
  <c r="E233" i="21"/>
  <c r="E225" i="21"/>
  <c r="G219" i="21"/>
  <c r="E216" i="21"/>
  <c r="F214" i="21"/>
  <c r="F212" i="21"/>
  <c r="F210" i="21"/>
  <c r="F208" i="21"/>
  <c r="I206" i="21"/>
  <c r="I204" i="21"/>
  <c r="G201" i="21"/>
  <c r="E199" i="21"/>
  <c r="H181" i="21"/>
  <c r="G177" i="21"/>
  <c r="J174" i="21"/>
  <c r="G170" i="21"/>
  <c r="E168" i="21"/>
  <c r="F166" i="21"/>
  <c r="H163" i="21"/>
  <c r="I161" i="21"/>
  <c r="G159" i="21"/>
  <c r="E153" i="21"/>
  <c r="G149" i="21"/>
  <c r="E147" i="21"/>
  <c r="F142" i="21"/>
  <c r="I268" i="21"/>
  <c r="E243" i="21"/>
  <c r="E239" i="21"/>
  <c r="I233" i="21"/>
  <c r="E212" i="21"/>
  <c r="E208" i="21"/>
  <c r="G203" i="21"/>
  <c r="I194" i="21"/>
  <c r="E179" i="21"/>
  <c r="I174" i="21"/>
  <c r="F170" i="21"/>
  <c r="H256" i="21"/>
  <c r="I228" i="21"/>
  <c r="J188" i="21"/>
  <c r="E156" i="21"/>
  <c r="J142" i="21"/>
  <c r="H246" i="21"/>
  <c r="G242" i="21"/>
  <c r="H219" i="21"/>
  <c r="J202" i="21"/>
  <c r="H173" i="21"/>
  <c r="G151" i="21"/>
  <c r="E142" i="21"/>
  <c r="E136" i="21"/>
  <c r="I227" i="21"/>
  <c r="F223" i="21"/>
  <c r="J214" i="21"/>
  <c r="J210" i="21"/>
  <c r="F206" i="21"/>
  <c r="G197" i="21"/>
  <c r="I249" i="21"/>
  <c r="I241" i="21"/>
  <c r="F231" i="21"/>
  <c r="F218" i="21"/>
  <c r="E214" i="21"/>
  <c r="E210" i="21"/>
  <c r="E191" i="21"/>
  <c r="F186" i="21"/>
  <c r="G181" i="21"/>
  <c r="F172" i="21"/>
  <c r="E159" i="21"/>
  <c r="J150" i="21"/>
  <c r="E135" i="21"/>
  <c r="G226" i="21"/>
  <c r="I145" i="21"/>
  <c r="G269" i="21"/>
  <c r="F264" i="21"/>
  <c r="G244" i="21"/>
  <c r="H234" i="21"/>
  <c r="F204" i="21"/>
  <c r="H195" i="21"/>
  <c r="F190" i="21"/>
  <c r="E185" i="21"/>
  <c r="E180" i="21"/>
  <c r="J166" i="21"/>
  <c r="F158" i="21"/>
  <c r="I153" i="21"/>
  <c r="F229" i="21"/>
  <c r="I225" i="21"/>
  <c r="I216" i="21"/>
  <c r="J212" i="21"/>
  <c r="J208" i="21"/>
  <c r="I199" i="21"/>
  <c r="E166" i="21"/>
  <c r="G161" i="21"/>
  <c r="G138" i="21"/>
  <c r="J155" i="21"/>
  <c r="I140" i="21"/>
  <c r="I152" i="21"/>
  <c r="I163" i="21"/>
  <c r="F187" i="21"/>
  <c r="H224" i="21"/>
  <c r="G139" i="21"/>
  <c r="J149" i="21"/>
  <c r="F159" i="21"/>
  <c r="J170" i="21"/>
  <c r="H180" i="21"/>
  <c r="I257" i="21"/>
  <c r="I143" i="21"/>
  <c r="E165" i="21"/>
  <c r="J209" i="21"/>
  <c r="F151" i="21"/>
  <c r="I173" i="21"/>
  <c r="H211" i="21"/>
  <c r="I136" i="21"/>
  <c r="I146" i="21"/>
  <c r="H155" i="21"/>
  <c r="F162" i="21"/>
  <c r="H168" i="21"/>
  <c r="J178" i="21"/>
  <c r="H184" i="21"/>
  <c r="F195" i="21"/>
  <c r="H205" i="21"/>
  <c r="F196" i="21"/>
  <c r="J213" i="21"/>
  <c r="E217" i="21"/>
  <c r="E247" i="21"/>
  <c r="G188" i="21"/>
  <c r="J207" i="21"/>
  <c r="E221" i="21"/>
  <c r="I262" i="21"/>
  <c r="H145" i="21"/>
  <c r="H161" i="21"/>
  <c r="H177" i="21"/>
  <c r="E189" i="21"/>
  <c r="I196" i="21"/>
  <c r="G213" i="21"/>
  <c r="J232" i="21"/>
  <c r="F250" i="21"/>
  <c r="J253" i="21"/>
  <c r="J229" i="21"/>
  <c r="F238" i="21"/>
  <c r="J248" i="21"/>
  <c r="J254" i="21"/>
  <c r="F199" i="21"/>
  <c r="I211" i="21"/>
  <c r="G230" i="21"/>
  <c r="J245" i="21"/>
  <c r="I265" i="21"/>
  <c r="G208" i="21"/>
  <c r="G223" i="21"/>
  <c r="H242" i="21"/>
  <c r="F228" i="21"/>
  <c r="F240" i="21"/>
  <c r="J244" i="21"/>
  <c r="J268" i="21"/>
  <c r="J251" i="21"/>
  <c r="E259" i="21"/>
  <c r="J264" i="21"/>
  <c r="H269" i="21"/>
  <c r="G264" i="21"/>
  <c r="E162" i="21"/>
  <c r="J138" i="21"/>
  <c r="I149" i="21"/>
  <c r="J181" i="21"/>
  <c r="F175" i="21"/>
  <c r="F192" i="21"/>
  <c r="G156" i="21"/>
  <c r="I195" i="21"/>
  <c r="F247" i="21"/>
  <c r="F169" i="21"/>
  <c r="I232" i="21"/>
  <c r="F203" i="21"/>
  <c r="I243" i="21"/>
  <c r="G254" i="21"/>
  <c r="F155" i="21"/>
  <c r="G140" i="21"/>
  <c r="H162" i="21"/>
  <c r="J164" i="21"/>
  <c r="G187" i="21"/>
  <c r="G137" i="21"/>
  <c r="I139" i="21"/>
  <c r="F149" i="21"/>
  <c r="I159" i="21"/>
  <c r="E170" i="21"/>
  <c r="I180" i="21"/>
  <c r="E257" i="21"/>
  <c r="H143" i="21"/>
  <c r="I165" i="21"/>
  <c r="F209" i="21"/>
  <c r="I151" i="21"/>
  <c r="H183" i="21"/>
  <c r="G211" i="21"/>
  <c r="E140" i="21"/>
  <c r="J147" i="21"/>
  <c r="H156" i="21"/>
  <c r="E163" i="21"/>
  <c r="F168" i="21"/>
  <c r="E178" i="21"/>
  <c r="F184" i="21"/>
  <c r="G195" i="21"/>
  <c r="G205" i="21"/>
  <c r="J197" i="21"/>
  <c r="F213" i="21"/>
  <c r="H235" i="21"/>
  <c r="I247" i="21"/>
  <c r="J191" i="21"/>
  <c r="F207" i="21"/>
  <c r="H221" i="21"/>
  <c r="G150" i="21"/>
  <c r="G166" i="21"/>
  <c r="G182" i="21"/>
  <c r="G190" i="21"/>
  <c r="E197" i="21"/>
  <c r="J215" i="21"/>
  <c r="F232" i="21"/>
  <c r="E250" i="21"/>
  <c r="H253" i="21"/>
  <c r="E229" i="21"/>
  <c r="G238" i="21"/>
  <c r="F248" i="21"/>
  <c r="I261" i="21"/>
  <c r="H199" i="21"/>
  <c r="E211" i="21"/>
  <c r="E230" i="21"/>
  <c r="E245" i="21"/>
  <c r="E265" i="21"/>
  <c r="G210" i="21"/>
  <c r="J226" i="21"/>
  <c r="H243" i="21"/>
  <c r="H228" i="21"/>
  <c r="E240" i="21"/>
  <c r="F244" i="21"/>
  <c r="E268" i="21"/>
  <c r="J252" i="21"/>
  <c r="F259" i="21"/>
  <c r="F268" i="21"/>
  <c r="G250" i="21"/>
  <c r="G266" i="21"/>
  <c r="H144" i="21"/>
  <c r="J176" i="21"/>
  <c r="E144" i="21"/>
  <c r="G257" i="21"/>
  <c r="E209" i="21"/>
  <c r="F135" i="21"/>
  <c r="H165" i="21"/>
  <c r="J179" i="21"/>
  <c r="F188" i="21"/>
  <c r="E235" i="21"/>
  <c r="E207" i="21"/>
  <c r="F137" i="21"/>
  <c r="J193" i="21"/>
  <c r="I215" i="21"/>
  <c r="J234" i="21"/>
  <c r="E248" i="21"/>
  <c r="F219" i="21"/>
  <c r="G265" i="21"/>
  <c r="H226" i="21"/>
  <c r="J243" i="21"/>
  <c r="E255" i="21"/>
  <c r="I267" i="21"/>
  <c r="G155" i="21"/>
  <c r="J141" i="21"/>
  <c r="J162" i="21"/>
  <c r="E169" i="21"/>
  <c r="I187" i="21"/>
  <c r="H138" i="21"/>
  <c r="J140" i="21"/>
  <c r="E149" i="21"/>
  <c r="H159" i="21"/>
  <c r="I170" i="21"/>
  <c r="G180" i="21"/>
  <c r="F257" i="21"/>
  <c r="I144" i="21"/>
  <c r="J175" i="21"/>
  <c r="I209" i="21"/>
  <c r="H172" i="21"/>
  <c r="H192" i="21"/>
  <c r="J135" i="21"/>
  <c r="G141" i="21"/>
  <c r="F147" i="21"/>
  <c r="I156" i="21"/>
  <c r="F164" i="21"/>
  <c r="I168" i="21"/>
  <c r="I178" i="21"/>
  <c r="I184" i="21"/>
  <c r="E195" i="21"/>
  <c r="G186" i="21"/>
  <c r="F197" i="21"/>
  <c r="I213" i="21"/>
  <c r="F235" i="21"/>
  <c r="G247" i="21"/>
  <c r="F191" i="21"/>
  <c r="I207" i="21"/>
  <c r="G221" i="21"/>
  <c r="J137" i="21"/>
  <c r="J153" i="21"/>
  <c r="J169" i="21"/>
  <c r="J185" i="21"/>
  <c r="I191" i="21"/>
  <c r="J198" i="21"/>
  <c r="F215" i="21"/>
  <c r="E232" i="21"/>
  <c r="J250" i="21"/>
  <c r="H266" i="21"/>
  <c r="I229" i="21"/>
  <c r="H238" i="21"/>
  <c r="G248" i="21"/>
  <c r="E261" i="21"/>
  <c r="J203" i="21"/>
  <c r="J219" i="21"/>
  <c r="H237" i="21"/>
  <c r="F245" i="21"/>
  <c r="F265" i="21"/>
  <c r="G212" i="21"/>
  <c r="F226" i="21"/>
  <c r="F243" i="21"/>
  <c r="I231" i="21"/>
  <c r="I240" i="21"/>
  <c r="H244" i="21"/>
  <c r="H270" i="21"/>
  <c r="I255" i="21"/>
  <c r="J259" i="21"/>
  <c r="F270" i="21"/>
  <c r="G252" i="21"/>
  <c r="F267" i="21"/>
  <c r="I155" i="21"/>
  <c r="J224" i="21"/>
  <c r="H160" i="21"/>
  <c r="H164" i="21"/>
  <c r="I172" i="21"/>
  <c r="G143" i="21"/>
  <c r="E172" i="21"/>
  <c r="J184" i="21"/>
  <c r="E213" i="21"/>
  <c r="H191" i="21"/>
  <c r="H227" i="21"/>
  <c r="F185" i="21"/>
  <c r="F200" i="21"/>
  <c r="I250" i="21"/>
  <c r="E238" i="21"/>
  <c r="F261" i="21"/>
  <c r="J237" i="21"/>
  <c r="G214" i="21"/>
  <c r="G233" i="21"/>
  <c r="J270" i="21"/>
  <c r="J260" i="21"/>
  <c r="G268" i="21"/>
  <c r="F141" i="21"/>
  <c r="J171" i="21"/>
  <c r="G147" i="21"/>
  <c r="H197" i="21"/>
  <c r="F153" i="21"/>
  <c r="J266" i="21"/>
  <c r="I254" i="21"/>
  <c r="G249" i="21"/>
  <c r="F144" i="21"/>
  <c r="G193" i="21"/>
  <c r="E141" i="21"/>
  <c r="I162" i="21"/>
  <c r="J183" i="21"/>
  <c r="F224" i="21"/>
  <c r="E138" i="21"/>
  <c r="E145" i="21"/>
  <c r="J152" i="21"/>
  <c r="F160" i="21"/>
  <c r="F171" i="21"/>
  <c r="F181" i="21"/>
  <c r="J257" i="21"/>
  <c r="I164" i="21"/>
  <c r="I175" i="21"/>
  <c r="H209" i="21"/>
  <c r="G172" i="21"/>
  <c r="J192" i="21"/>
  <c r="I135" i="21"/>
  <c r="G144" i="21"/>
  <c r="I147" i="21"/>
  <c r="J157" i="21"/>
  <c r="J167" i="21"/>
  <c r="G173" i="21"/>
  <c r="F179" i="21"/>
  <c r="I185" i="21"/>
  <c r="J205" i="21"/>
  <c r="J189" i="21"/>
  <c r="H200" i="21"/>
  <c r="H213" i="21"/>
  <c r="J235" i="21"/>
  <c r="H262" i="21"/>
  <c r="G196" i="21"/>
  <c r="G207" i="21"/>
  <c r="F227" i="21"/>
  <c r="H137" i="21"/>
  <c r="H153" i="21"/>
  <c r="H169" i="21"/>
  <c r="H185" i="21"/>
  <c r="F193" i="21"/>
  <c r="J201" i="21"/>
  <c r="E215" i="21"/>
  <c r="H232" i="21"/>
  <c r="I253" i="21"/>
  <c r="F266" i="21"/>
  <c r="F234" i="21"/>
  <c r="J246" i="21"/>
  <c r="H248" i="21"/>
  <c r="G261" i="21"/>
  <c r="I203" i="21"/>
  <c r="I219" i="21"/>
  <c r="E237" i="21"/>
  <c r="H258" i="21"/>
  <c r="H265" i="21"/>
  <c r="G216" i="21"/>
  <c r="G231" i="21"/>
  <c r="I223" i="21"/>
  <c r="H239" i="21"/>
  <c r="J236" i="21"/>
  <c r="I252" i="21"/>
  <c r="E270" i="21"/>
  <c r="F255" i="21"/>
  <c r="I263" i="21"/>
  <c r="E267" i="21"/>
  <c r="G256" i="21"/>
  <c r="F269" i="21"/>
  <c r="H152" i="21"/>
  <c r="G169" i="21"/>
  <c r="I192" i="21"/>
  <c r="G192" i="21"/>
  <c r="F221" i="21"/>
  <c r="I201" i="21"/>
  <c r="G246" i="21"/>
  <c r="G204" i="21"/>
  <c r="J256" i="21"/>
  <c r="G224" i="21"/>
  <c r="F165" i="21"/>
  <c r="I157" i="21"/>
  <c r="H154" i="21"/>
  <c r="E193" i="21"/>
  <c r="I141" i="21"/>
  <c r="J163" i="21"/>
  <c r="F183" i="21"/>
  <c r="E224" i="21"/>
  <c r="I138" i="21"/>
  <c r="H148" i="21"/>
  <c r="F154" i="21"/>
  <c r="I160" i="21"/>
  <c r="G171" i="21"/>
  <c r="E181" i="21"/>
  <c r="H257" i="21"/>
  <c r="G164" i="21"/>
  <c r="H175" i="21"/>
  <c r="G209" i="21"/>
  <c r="J173" i="21"/>
  <c r="E192" i="21"/>
  <c r="H135" i="21"/>
  <c r="H146" i="21"/>
  <c r="E151" i="21"/>
  <c r="F157" i="21"/>
  <c r="F167" i="21"/>
  <c r="G175" i="21"/>
  <c r="G179" i="21"/>
  <c r="E187" i="21"/>
  <c r="F205" i="21"/>
  <c r="F189" i="21"/>
  <c r="J200" i="21"/>
  <c r="J217" i="21"/>
  <c r="G235" i="21"/>
  <c r="F262" i="21"/>
  <c r="H198" i="21"/>
  <c r="J221" i="21"/>
  <c r="J227" i="21"/>
  <c r="G142" i="21"/>
  <c r="G158" i="21"/>
  <c r="G174" i="21"/>
  <c r="E186" i="21"/>
  <c r="H193" i="21"/>
  <c r="F201" i="21"/>
  <c r="G215" i="21"/>
  <c r="G232" i="21"/>
  <c r="E253" i="21"/>
  <c r="E266" i="21"/>
  <c r="I234" i="21"/>
  <c r="F246" i="21"/>
  <c r="H254" i="21"/>
  <c r="J261" i="21"/>
  <c r="E203" i="21"/>
  <c r="E219" i="21"/>
  <c r="G237" i="21"/>
  <c r="F258" i="21"/>
  <c r="G202" i="21"/>
  <c r="G218" i="21"/>
  <c r="J242" i="21"/>
  <c r="G225" i="21"/>
  <c r="I239" i="21"/>
  <c r="F236" i="21"/>
  <c r="I256" i="21"/>
  <c r="I251" i="21"/>
  <c r="J255" i="21"/>
  <c r="E263" i="21"/>
  <c r="H267" i="21"/>
  <c r="G258" i="21"/>
  <c r="G270" i="21"/>
  <c r="E137" i="21"/>
  <c r="F163" i="21"/>
  <c r="I224" i="21"/>
  <c r="I148" i="21"/>
  <c r="I171" i="21"/>
  <c r="J143" i="21"/>
  <c r="H176" i="21"/>
  <c r="F173" i="21"/>
  <c r="J146" i="21"/>
  <c r="E157" i="21"/>
  <c r="I167" i="21"/>
  <c r="I179" i="21"/>
  <c r="I205" i="21"/>
  <c r="E200" i="21"/>
  <c r="H247" i="21"/>
  <c r="F198" i="21"/>
  <c r="E227" i="21"/>
  <c r="J161" i="21"/>
  <c r="J186" i="21"/>
  <c r="G217" i="21"/>
  <c r="F253" i="21"/>
  <c r="E234" i="21"/>
  <c r="F254" i="21"/>
  <c r="J211" i="21"/>
  <c r="F237" i="21"/>
  <c r="G220" i="21"/>
  <c r="I226" i="21"/>
  <c r="H236" i="21"/>
  <c r="E251" i="21"/>
  <c r="F263" i="21"/>
  <c r="G260" i="21"/>
  <c r="H140" i="21"/>
  <c r="G163" i="21"/>
  <c r="F139" i="21"/>
  <c r="J159" i="21"/>
  <c r="E177" i="21"/>
  <c r="F143" i="21"/>
  <c r="J151" i="21"/>
  <c r="I193" i="21"/>
  <c r="E146" i="21"/>
  <c r="H167" i="21"/>
  <c r="E183" i="21"/>
  <c r="E205" i="21"/>
  <c r="I200" i="21"/>
  <c r="J154" i="21"/>
  <c r="I183" i="21"/>
  <c r="J139" i="21"/>
  <c r="E155" i="21"/>
  <c r="I181" i="21"/>
  <c r="J165" i="21"/>
  <c r="J144" i="21"/>
  <c r="H136" i="21"/>
  <c r="E152" i="21"/>
  <c r="G176" i="21"/>
  <c r="H189" i="21"/>
  <c r="F217" i="21"/>
  <c r="E262" i="21"/>
  <c r="J145" i="21"/>
  <c r="J177" i="21"/>
  <c r="E194" i="21"/>
  <c r="I235" i="21"/>
  <c r="I266" i="21"/>
  <c r="H261" i="21"/>
  <c r="J230" i="21"/>
  <c r="E258" i="21"/>
  <c r="F242" i="21"/>
  <c r="G239" i="21"/>
  <c r="I260" i="21"/>
  <c r="I269" i="21"/>
  <c r="E154" i="21"/>
  <c r="F152" i="21"/>
  <c r="J187" i="21"/>
  <c r="G148" i="21"/>
  <c r="H170" i="21"/>
  <c r="G185" i="21"/>
  <c r="F176" i="21"/>
  <c r="E173" i="21"/>
  <c r="F136" i="21"/>
  <c r="G154" i="21"/>
  <c r="H178" i="21"/>
  <c r="J195" i="21"/>
  <c r="G194" i="21"/>
  <c r="J247" i="21"/>
  <c r="F161" i="21"/>
  <c r="H229" i="21"/>
  <c r="J258" i="21"/>
  <c r="F251" i="21"/>
  <c r="F177" i="21"/>
  <c r="J238" i="21"/>
  <c r="G206" i="21"/>
  <c r="I259" i="21"/>
  <c r="I217" i="21"/>
  <c r="E246" i="21"/>
  <c r="G222" i="21"/>
  <c r="J263" i="21"/>
  <c r="F230" i="21"/>
  <c r="F145" i="21"/>
  <c r="I188" i="21"/>
  <c r="J262" i="21"/>
  <c r="J194" i="21"/>
  <c r="E254" i="21"/>
  <c r="I242" i="21"/>
  <c r="E269" i="21"/>
  <c r="H250" i="21"/>
  <c r="G253" i="21"/>
  <c r="I198" i="21"/>
  <c r="E201" i="21"/>
  <c r="J199" i="21"/>
  <c r="J228" i="21"/>
  <c r="G262" i="21"/>
  <c r="G241" i="21"/>
  <c r="H268" i="21"/>
  <c r="I221" i="21"/>
  <c r="H230" i="21"/>
  <c r="F211" i="21"/>
  <c r="J240" i="21"/>
  <c r="H245" i="21"/>
  <c r="G227" i="21"/>
  <c r="G178" i="21"/>
  <c r="H166" i="21"/>
  <c r="H204" i="21"/>
  <c r="H196" i="21"/>
  <c r="H223" i="21"/>
  <c r="H212" i="21"/>
  <c r="G184" i="21"/>
  <c r="H182" i="21"/>
  <c r="G136" i="21"/>
  <c r="H220" i="21"/>
  <c r="H255" i="21"/>
  <c r="G146" i="21"/>
  <c r="H202" i="21"/>
  <c r="H218" i="21"/>
  <c r="F156" i="21"/>
  <c r="G198" i="21"/>
  <c r="G168" i="21"/>
  <c r="G167" i="21"/>
  <c r="H157" i="21"/>
  <c r="H208" i="21"/>
  <c r="H233" i="21"/>
  <c r="H188" i="21"/>
  <c r="H194" i="21"/>
  <c r="J172" i="21"/>
  <c r="H222" i="21"/>
  <c r="H179" i="21"/>
  <c r="H259" i="21"/>
  <c r="H142" i="21"/>
  <c r="H241" i="21"/>
  <c r="E143" i="21"/>
  <c r="H158" i="21"/>
  <c r="H216" i="21"/>
  <c r="H174" i="21"/>
  <c r="G165" i="21"/>
  <c r="H186" i="21"/>
  <c r="E176" i="21"/>
  <c r="H214" i="21"/>
  <c r="H263" i="21"/>
  <c r="G191" i="21"/>
  <c r="H151" i="21"/>
  <c r="H150" i="21"/>
  <c r="E175" i="21"/>
  <c r="H206" i="21"/>
  <c r="H210" i="21"/>
  <c r="H251" i="21"/>
  <c r="G135" i="21"/>
  <c r="H249" i="21"/>
  <c r="H190" i="21"/>
  <c r="H147" i="21"/>
  <c r="E164" i="21"/>
  <c r="H225" i="21"/>
  <c r="H231" i="21"/>
  <c r="H270" i="40"/>
  <c r="G269" i="40"/>
  <c r="F268" i="40"/>
  <c r="E267" i="40"/>
  <c r="J264" i="40"/>
  <c r="I263" i="40"/>
  <c r="H262" i="40"/>
  <c r="G261" i="40"/>
  <c r="F260" i="40"/>
  <c r="E259" i="40"/>
  <c r="J256" i="40"/>
  <c r="I255" i="40"/>
  <c r="H254" i="40"/>
  <c r="G253" i="40"/>
  <c r="F252" i="40"/>
  <c r="E251" i="40"/>
  <c r="J248" i="40"/>
  <c r="I247" i="40"/>
  <c r="H246" i="40"/>
  <c r="G245" i="40"/>
  <c r="F244" i="40"/>
  <c r="E243" i="40"/>
  <c r="J240" i="40"/>
  <c r="I239" i="40"/>
  <c r="H238" i="40"/>
  <c r="G237" i="40"/>
  <c r="F236" i="40"/>
  <c r="E235" i="40"/>
  <c r="J232" i="40"/>
  <c r="I231" i="40"/>
  <c r="H230" i="40"/>
  <c r="G229" i="40"/>
  <c r="F228" i="40"/>
  <c r="E227" i="40"/>
  <c r="J224" i="40"/>
  <c r="I223" i="40"/>
  <c r="H222" i="40"/>
  <c r="G221" i="40"/>
  <c r="F220" i="40"/>
  <c r="E219" i="40"/>
  <c r="J216" i="40"/>
  <c r="I215" i="40"/>
  <c r="H214" i="40"/>
  <c r="G213" i="40"/>
  <c r="F212" i="40"/>
  <c r="E211" i="40"/>
  <c r="J208" i="40"/>
  <c r="I207" i="40"/>
  <c r="H206" i="40"/>
  <c r="G205" i="40"/>
  <c r="F204" i="40"/>
  <c r="E203" i="40"/>
  <c r="J200" i="40"/>
  <c r="I199" i="40"/>
  <c r="H198" i="40"/>
  <c r="G197" i="40"/>
  <c r="F196" i="40"/>
  <c r="E195" i="40"/>
  <c r="J192" i="40"/>
  <c r="I191" i="40"/>
  <c r="H190" i="40"/>
  <c r="G189" i="40"/>
  <c r="F188" i="40"/>
  <c r="E187" i="40"/>
  <c r="J184" i="40"/>
  <c r="I183" i="40"/>
  <c r="H182" i="40"/>
  <c r="G181" i="40"/>
  <c r="F180" i="40"/>
  <c r="E179" i="40"/>
  <c r="J176" i="40"/>
  <c r="I175" i="40"/>
  <c r="H174" i="40"/>
  <c r="G173" i="40"/>
  <c r="F172" i="40"/>
  <c r="E171" i="40"/>
  <c r="J168" i="40"/>
  <c r="I167" i="40"/>
  <c r="H166" i="40"/>
  <c r="G165" i="40"/>
  <c r="F164" i="40"/>
  <c r="E163" i="40"/>
  <c r="J160" i="40"/>
  <c r="I159" i="40"/>
  <c r="H158" i="40"/>
  <c r="G157" i="40"/>
  <c r="F156" i="40"/>
  <c r="E155" i="40"/>
  <c r="J152" i="40"/>
  <c r="I151" i="40"/>
  <c r="H150" i="40"/>
  <c r="G149" i="40"/>
  <c r="F148" i="40"/>
  <c r="E147" i="40"/>
  <c r="J144" i="40"/>
  <c r="I143" i="40"/>
  <c r="H142" i="40"/>
  <c r="G141" i="40"/>
  <c r="F140" i="40"/>
  <c r="E139" i="40"/>
  <c r="J136" i="40"/>
  <c r="J135" i="40"/>
  <c r="G270" i="40"/>
  <c r="F269" i="40"/>
  <c r="E268" i="40"/>
  <c r="J265" i="40"/>
  <c r="I264" i="40"/>
  <c r="H263" i="40"/>
  <c r="G262" i="40"/>
  <c r="F261" i="40"/>
  <c r="E260" i="40"/>
  <c r="J257" i="40"/>
  <c r="I256" i="40"/>
  <c r="H255" i="40"/>
  <c r="G254" i="40"/>
  <c r="F253" i="40"/>
  <c r="E252" i="40"/>
  <c r="J249" i="40"/>
  <c r="I248" i="40"/>
  <c r="H247" i="40"/>
  <c r="G246" i="40"/>
  <c r="F245" i="40"/>
  <c r="E244" i="40"/>
  <c r="J241" i="40"/>
  <c r="I240" i="40"/>
  <c r="H239" i="40"/>
  <c r="G238" i="40"/>
  <c r="F237" i="40"/>
  <c r="E236" i="40"/>
  <c r="J233" i="40"/>
  <c r="I232" i="40"/>
  <c r="H231" i="40"/>
  <c r="G230" i="40"/>
  <c r="F229" i="40"/>
  <c r="E228" i="40"/>
  <c r="J225" i="40"/>
  <c r="I224" i="40"/>
  <c r="H223" i="40"/>
  <c r="G222" i="40"/>
  <c r="F221" i="40"/>
  <c r="E220" i="40"/>
  <c r="J217" i="40"/>
  <c r="I216" i="40"/>
  <c r="H215" i="40"/>
  <c r="G214" i="40"/>
  <c r="F213" i="40"/>
  <c r="E212" i="40"/>
  <c r="J209" i="40"/>
  <c r="I208" i="40"/>
  <c r="H207" i="40"/>
  <c r="G206" i="40"/>
  <c r="F205" i="40"/>
  <c r="E204" i="40"/>
  <c r="J201" i="40"/>
  <c r="I200" i="40"/>
  <c r="H199" i="40"/>
  <c r="G198" i="40"/>
  <c r="F197" i="40"/>
  <c r="E196" i="40"/>
  <c r="J193" i="40"/>
  <c r="I192" i="40"/>
  <c r="H191" i="40"/>
  <c r="G190" i="40"/>
  <c r="F189" i="40"/>
  <c r="E188" i="40"/>
  <c r="J185" i="40"/>
  <c r="I184" i="40"/>
  <c r="H183" i="40"/>
  <c r="G182" i="40"/>
  <c r="F181" i="40"/>
  <c r="E180" i="40"/>
  <c r="J177" i="40"/>
  <c r="I176" i="40"/>
  <c r="H175" i="40"/>
  <c r="G174" i="40"/>
  <c r="F173" i="40"/>
  <c r="E172" i="40"/>
  <c r="J169" i="40"/>
  <c r="I168" i="40"/>
  <c r="H167" i="40"/>
  <c r="G166" i="40"/>
  <c r="F165" i="40"/>
  <c r="E164" i="40"/>
  <c r="J161" i="40"/>
  <c r="I160" i="40"/>
  <c r="H159" i="40"/>
  <c r="G158" i="40"/>
  <c r="F157" i="40"/>
  <c r="E156" i="40"/>
  <c r="J153" i="40"/>
  <c r="I152" i="40"/>
  <c r="H151" i="40"/>
  <c r="G150" i="40"/>
  <c r="F149" i="40"/>
  <c r="E148" i="40"/>
  <c r="J145" i="40"/>
  <c r="I144" i="40"/>
  <c r="H143" i="40"/>
  <c r="G142" i="40"/>
  <c r="F141" i="40"/>
  <c r="E140" i="40"/>
  <c r="J137" i="40"/>
  <c r="I136" i="40"/>
  <c r="I135" i="40"/>
  <c r="F270" i="40"/>
  <c r="E269" i="40"/>
  <c r="J266" i="40"/>
  <c r="I265" i="40"/>
  <c r="H264" i="40"/>
  <c r="G263" i="40"/>
  <c r="F262" i="40"/>
  <c r="E261" i="40"/>
  <c r="J258" i="40"/>
  <c r="I257" i="40"/>
  <c r="H256" i="40"/>
  <c r="G255" i="40"/>
  <c r="F254" i="40"/>
  <c r="E253" i="40"/>
  <c r="J250" i="40"/>
  <c r="I249" i="40"/>
  <c r="H248" i="40"/>
  <c r="G247" i="40"/>
  <c r="F246" i="40"/>
  <c r="E245" i="40"/>
  <c r="J242" i="40"/>
  <c r="I241" i="40"/>
  <c r="H240" i="40"/>
  <c r="G239" i="40"/>
  <c r="F238" i="40"/>
  <c r="E237" i="40"/>
  <c r="J234" i="40"/>
  <c r="I233" i="40"/>
  <c r="H232" i="40"/>
  <c r="G231" i="40"/>
  <c r="F230" i="40"/>
  <c r="E229" i="40"/>
  <c r="J226" i="40"/>
  <c r="I225" i="40"/>
  <c r="H224" i="40"/>
  <c r="G223" i="40"/>
  <c r="F222" i="40"/>
  <c r="E221" i="40"/>
  <c r="J218" i="40"/>
  <c r="I217" i="40"/>
  <c r="H216" i="40"/>
  <c r="G215" i="40"/>
  <c r="F214" i="40"/>
  <c r="E213" i="40"/>
  <c r="J210" i="40"/>
  <c r="I209" i="40"/>
  <c r="H208" i="40"/>
  <c r="G207" i="40"/>
  <c r="F206" i="40"/>
  <c r="E205" i="40"/>
  <c r="J202" i="40"/>
  <c r="I201" i="40"/>
  <c r="H200" i="40"/>
  <c r="G199" i="40"/>
  <c r="F198" i="40"/>
  <c r="E197" i="40"/>
  <c r="J194" i="40"/>
  <c r="I193" i="40"/>
  <c r="H192" i="40"/>
  <c r="G191" i="40"/>
  <c r="F190" i="40"/>
  <c r="E189" i="40"/>
  <c r="J186" i="40"/>
  <c r="I185" i="40"/>
  <c r="H184" i="40"/>
  <c r="G183" i="40"/>
  <c r="F182" i="40"/>
  <c r="E181" i="40"/>
  <c r="J178" i="40"/>
  <c r="I177" i="40"/>
  <c r="H176" i="40"/>
  <c r="G175" i="40"/>
  <c r="F174" i="40"/>
  <c r="E173" i="40"/>
  <c r="J170" i="40"/>
  <c r="I169" i="40"/>
  <c r="H168" i="40"/>
  <c r="G167" i="40"/>
  <c r="F166" i="40"/>
  <c r="E165" i="40"/>
  <c r="J162" i="40"/>
  <c r="I161" i="40"/>
  <c r="H160" i="40"/>
  <c r="G159" i="40"/>
  <c r="F158" i="40"/>
  <c r="E157" i="40"/>
  <c r="J154" i="40"/>
  <c r="I153" i="40"/>
  <c r="H152" i="40"/>
  <c r="G151" i="40"/>
  <c r="F150" i="40"/>
  <c r="E149" i="40"/>
  <c r="J146" i="40"/>
  <c r="I145" i="40"/>
  <c r="H144" i="40"/>
  <c r="G143" i="40"/>
  <c r="F142" i="40"/>
  <c r="E141" i="40"/>
  <c r="J138" i="40"/>
  <c r="I137" i="40"/>
  <c r="H136" i="40"/>
  <c r="H135" i="40"/>
  <c r="E270" i="40"/>
  <c r="J267" i="40"/>
  <c r="I266" i="40"/>
  <c r="H265" i="40"/>
  <c r="G264" i="40"/>
  <c r="F263" i="40"/>
  <c r="E262" i="40"/>
  <c r="J259" i="40"/>
  <c r="I258" i="40"/>
  <c r="H257" i="40"/>
  <c r="G256" i="40"/>
  <c r="F255" i="40"/>
  <c r="E254" i="40"/>
  <c r="J251" i="40"/>
  <c r="I250" i="40"/>
  <c r="H249" i="40"/>
  <c r="G248" i="40"/>
  <c r="F247" i="40"/>
  <c r="E246" i="40"/>
  <c r="J243" i="40"/>
  <c r="I242" i="40"/>
  <c r="H241" i="40"/>
  <c r="G240" i="40"/>
  <c r="F239" i="40"/>
  <c r="E238" i="40"/>
  <c r="J235" i="40"/>
  <c r="I234" i="40"/>
  <c r="H233" i="40"/>
  <c r="G232" i="40"/>
  <c r="F231" i="40"/>
  <c r="E230" i="40"/>
  <c r="J227" i="40"/>
  <c r="I226" i="40"/>
  <c r="H225" i="40"/>
  <c r="G224" i="40"/>
  <c r="F223" i="40"/>
  <c r="E222" i="40"/>
  <c r="J219" i="40"/>
  <c r="I218" i="40"/>
  <c r="H217" i="40"/>
  <c r="G216" i="40"/>
  <c r="F215" i="40"/>
  <c r="E214" i="40"/>
  <c r="J211" i="40"/>
  <c r="I210" i="40"/>
  <c r="H209" i="40"/>
  <c r="G208" i="40"/>
  <c r="F207" i="40"/>
  <c r="E206" i="40"/>
  <c r="J203" i="40"/>
  <c r="I202" i="40"/>
  <c r="H201" i="40"/>
  <c r="G200" i="40"/>
  <c r="F199" i="40"/>
  <c r="E198" i="40"/>
  <c r="J195" i="40"/>
  <c r="I194" i="40"/>
  <c r="H193" i="40"/>
  <c r="G192" i="40"/>
  <c r="F191" i="40"/>
  <c r="E190" i="40"/>
  <c r="J187" i="40"/>
  <c r="I186" i="40"/>
  <c r="H185" i="40"/>
  <c r="G184" i="40"/>
  <c r="F183" i="40"/>
  <c r="E182" i="40"/>
  <c r="J179" i="40"/>
  <c r="I178" i="40"/>
  <c r="H177" i="40"/>
  <c r="G176" i="40"/>
  <c r="F175" i="40"/>
  <c r="E174" i="40"/>
  <c r="J171" i="40"/>
  <c r="I170" i="40"/>
  <c r="H169" i="40"/>
  <c r="G168" i="40"/>
  <c r="F167" i="40"/>
  <c r="E166" i="40"/>
  <c r="J163" i="40"/>
  <c r="I162" i="40"/>
  <c r="H161" i="40"/>
  <c r="G160" i="40"/>
  <c r="F159" i="40"/>
  <c r="E158" i="40"/>
  <c r="J155" i="40"/>
  <c r="I154" i="40"/>
  <c r="H153" i="40"/>
  <c r="G152" i="40"/>
  <c r="F151" i="40"/>
  <c r="E150" i="40"/>
  <c r="J147" i="40"/>
  <c r="I146" i="40"/>
  <c r="H145" i="40"/>
  <c r="G144" i="40"/>
  <c r="F143" i="40"/>
  <c r="E142" i="40"/>
  <c r="J139" i="40"/>
  <c r="I138" i="40"/>
  <c r="H137" i="40"/>
  <c r="G136" i="40"/>
  <c r="G135" i="40"/>
  <c r="J268" i="40"/>
  <c r="I267" i="40"/>
  <c r="H266" i="40"/>
  <c r="G265" i="40"/>
  <c r="F264" i="40"/>
  <c r="E263" i="40"/>
  <c r="J260" i="40"/>
  <c r="I259" i="40"/>
  <c r="H258" i="40"/>
  <c r="G257" i="40"/>
  <c r="F256" i="40"/>
  <c r="E255" i="40"/>
  <c r="J252" i="40"/>
  <c r="I251" i="40"/>
  <c r="H250" i="40"/>
  <c r="G249" i="40"/>
  <c r="F248" i="40"/>
  <c r="E247" i="40"/>
  <c r="J244" i="40"/>
  <c r="I243" i="40"/>
  <c r="H242" i="40"/>
  <c r="G241" i="40"/>
  <c r="F240" i="40"/>
  <c r="E239" i="40"/>
  <c r="J236" i="40"/>
  <c r="I235" i="40"/>
  <c r="H234" i="40"/>
  <c r="G233" i="40"/>
  <c r="F232" i="40"/>
  <c r="E231" i="40"/>
  <c r="J228" i="40"/>
  <c r="I227" i="40"/>
  <c r="H226" i="40"/>
  <c r="G225" i="40"/>
  <c r="F224" i="40"/>
  <c r="E223" i="40"/>
  <c r="J220" i="40"/>
  <c r="I219" i="40"/>
  <c r="H218" i="40"/>
  <c r="G217" i="40"/>
  <c r="F216" i="40"/>
  <c r="E215" i="40"/>
  <c r="J212" i="40"/>
  <c r="I211" i="40"/>
  <c r="H210" i="40"/>
  <c r="G209" i="40"/>
  <c r="F208" i="40"/>
  <c r="E207" i="40"/>
  <c r="J204" i="40"/>
  <c r="I203" i="40"/>
  <c r="H202" i="40"/>
  <c r="G201" i="40"/>
  <c r="F200" i="40"/>
  <c r="E199" i="40"/>
  <c r="J196" i="40"/>
  <c r="I195" i="40"/>
  <c r="H194" i="40"/>
  <c r="G193" i="40"/>
  <c r="F192" i="40"/>
  <c r="E191" i="40"/>
  <c r="J188" i="40"/>
  <c r="I187" i="40"/>
  <c r="H186" i="40"/>
  <c r="G185" i="40"/>
  <c r="F184" i="40"/>
  <c r="E183" i="40"/>
  <c r="J180" i="40"/>
  <c r="I179" i="40"/>
  <c r="H178" i="40"/>
  <c r="G177" i="40"/>
  <c r="F176" i="40"/>
  <c r="E175" i="40"/>
  <c r="J172" i="40"/>
  <c r="I171" i="40"/>
  <c r="H170" i="40"/>
  <c r="G169" i="40"/>
  <c r="F168" i="40"/>
  <c r="E167" i="40"/>
  <c r="J164" i="40"/>
  <c r="I163" i="40"/>
  <c r="H162" i="40"/>
  <c r="G161" i="40"/>
  <c r="F160" i="40"/>
  <c r="E159" i="40"/>
  <c r="J156" i="40"/>
  <c r="I155" i="40"/>
  <c r="H154" i="40"/>
  <c r="G153" i="40"/>
  <c r="F152" i="40"/>
  <c r="E151" i="40"/>
  <c r="J148" i="40"/>
  <c r="I147" i="40"/>
  <c r="H146" i="40"/>
  <c r="G145" i="40"/>
  <c r="F144" i="40"/>
  <c r="E143" i="40"/>
  <c r="J140" i="40"/>
  <c r="I139" i="40"/>
  <c r="H138" i="40"/>
  <c r="G137" i="40"/>
  <c r="F136" i="40"/>
  <c r="F135" i="40"/>
  <c r="J269" i="40"/>
  <c r="I268" i="40"/>
  <c r="H267" i="40"/>
  <c r="G266" i="40"/>
  <c r="F265" i="40"/>
  <c r="E264" i="40"/>
  <c r="J261" i="40"/>
  <c r="I260" i="40"/>
  <c r="H259" i="40"/>
  <c r="G258" i="40"/>
  <c r="F257" i="40"/>
  <c r="E256" i="40"/>
  <c r="J253" i="40"/>
  <c r="I252" i="40"/>
  <c r="H251" i="40"/>
  <c r="G250" i="40"/>
  <c r="F249" i="40"/>
  <c r="E248" i="40"/>
  <c r="J245" i="40"/>
  <c r="I244" i="40"/>
  <c r="H243" i="40"/>
  <c r="G242" i="40"/>
  <c r="F241" i="40"/>
  <c r="E240" i="40"/>
  <c r="J237" i="40"/>
  <c r="I236" i="40"/>
  <c r="H235" i="40"/>
  <c r="G234" i="40"/>
  <c r="F233" i="40"/>
  <c r="E232" i="40"/>
  <c r="J229" i="40"/>
  <c r="I228" i="40"/>
  <c r="H227" i="40"/>
  <c r="G226" i="40"/>
  <c r="F225" i="40"/>
  <c r="E224" i="40"/>
  <c r="J221" i="40"/>
  <c r="I220" i="40"/>
  <c r="H219" i="40"/>
  <c r="G218" i="40"/>
  <c r="F217" i="40"/>
  <c r="E216" i="40"/>
  <c r="J213" i="40"/>
  <c r="I212" i="40"/>
  <c r="H211" i="40"/>
  <c r="G210" i="40"/>
  <c r="F209" i="40"/>
  <c r="E208" i="40"/>
  <c r="J205" i="40"/>
  <c r="I204" i="40"/>
  <c r="H203" i="40"/>
  <c r="G202" i="40"/>
  <c r="F201" i="40"/>
  <c r="E200" i="40"/>
  <c r="J197" i="40"/>
  <c r="I196" i="40"/>
  <c r="H195" i="40"/>
  <c r="G194" i="40"/>
  <c r="F193" i="40"/>
  <c r="E192" i="40"/>
  <c r="J189" i="40"/>
  <c r="I188" i="40"/>
  <c r="H187" i="40"/>
  <c r="G186" i="40"/>
  <c r="F185" i="40"/>
  <c r="E184" i="40"/>
  <c r="J181" i="40"/>
  <c r="I180" i="40"/>
  <c r="H179" i="40"/>
  <c r="G178" i="40"/>
  <c r="F177" i="40"/>
  <c r="E176" i="40"/>
  <c r="J173" i="40"/>
  <c r="I172" i="40"/>
  <c r="H171" i="40"/>
  <c r="G170" i="40"/>
  <c r="F169" i="40"/>
  <c r="E168" i="40"/>
  <c r="J165" i="40"/>
  <c r="I164" i="40"/>
  <c r="H163" i="40"/>
  <c r="G162" i="40"/>
  <c r="F161" i="40"/>
  <c r="E160" i="40"/>
  <c r="J157" i="40"/>
  <c r="I156" i="40"/>
  <c r="H155" i="40"/>
  <c r="G154" i="40"/>
  <c r="F153" i="40"/>
  <c r="E152" i="40"/>
  <c r="J149" i="40"/>
  <c r="I148" i="40"/>
  <c r="H147" i="40"/>
  <c r="G146" i="40"/>
  <c r="F145" i="40"/>
  <c r="E144" i="40"/>
  <c r="J141" i="40"/>
  <c r="I140" i="40"/>
  <c r="H139" i="40"/>
  <c r="G138" i="40"/>
  <c r="F137" i="40"/>
  <c r="E136" i="40"/>
  <c r="E135" i="40"/>
  <c r="J270" i="40"/>
  <c r="I269" i="40"/>
  <c r="H268" i="40"/>
  <c r="G267" i="40"/>
  <c r="F266" i="40"/>
  <c r="E265" i="40"/>
  <c r="J262" i="40"/>
  <c r="I261" i="40"/>
  <c r="H260" i="40"/>
  <c r="G259" i="40"/>
  <c r="F258" i="40"/>
  <c r="E257" i="40"/>
  <c r="J254" i="40"/>
  <c r="I253" i="40"/>
  <c r="H252" i="40"/>
  <c r="G251" i="40"/>
  <c r="F250" i="40"/>
  <c r="E249" i="40"/>
  <c r="J246" i="40"/>
  <c r="I245" i="40"/>
  <c r="H244" i="40"/>
  <c r="G243" i="40"/>
  <c r="F242" i="40"/>
  <c r="E241" i="40"/>
  <c r="J238" i="40"/>
  <c r="I237" i="40"/>
  <c r="H236" i="40"/>
  <c r="G235" i="40"/>
  <c r="F234" i="40"/>
  <c r="E233" i="40"/>
  <c r="J230" i="40"/>
  <c r="I229" i="40"/>
  <c r="H228" i="40"/>
  <c r="G227" i="40"/>
  <c r="F226" i="40"/>
  <c r="E225" i="40"/>
  <c r="J222" i="40"/>
  <c r="I221" i="40"/>
  <c r="H220" i="40"/>
  <c r="G219" i="40"/>
  <c r="F218" i="40"/>
  <c r="E217" i="40"/>
  <c r="J214" i="40"/>
  <c r="I213" i="40"/>
  <c r="H212" i="40"/>
  <c r="G211" i="40"/>
  <c r="F210" i="40"/>
  <c r="E209" i="40"/>
  <c r="J206" i="40"/>
  <c r="I205" i="40"/>
  <c r="H204" i="40"/>
  <c r="G203" i="40"/>
  <c r="F202" i="40"/>
  <c r="E201" i="40"/>
  <c r="J198" i="40"/>
  <c r="I197" i="40"/>
  <c r="H196" i="40"/>
  <c r="G195" i="40"/>
  <c r="F194" i="40"/>
  <c r="E193" i="40"/>
  <c r="J190" i="40"/>
  <c r="I189" i="40"/>
  <c r="H188" i="40"/>
  <c r="G187" i="40"/>
  <c r="F186" i="40"/>
  <c r="E185" i="40"/>
  <c r="J182" i="40"/>
  <c r="I181" i="40"/>
  <c r="H180" i="40"/>
  <c r="G179" i="40"/>
  <c r="F178" i="40"/>
  <c r="E177" i="40"/>
  <c r="J174" i="40"/>
  <c r="I173" i="40"/>
  <c r="H172" i="40"/>
  <c r="G171" i="40"/>
  <c r="F170" i="40"/>
  <c r="E169" i="40"/>
  <c r="J166" i="40"/>
  <c r="I165" i="40"/>
  <c r="H164" i="40"/>
  <c r="G163" i="40"/>
  <c r="F162" i="40"/>
  <c r="E161" i="40"/>
  <c r="J158" i="40"/>
  <c r="I157" i="40"/>
  <c r="H156" i="40"/>
  <c r="G155" i="40"/>
  <c r="F154" i="40"/>
  <c r="E153" i="40"/>
  <c r="J150" i="40"/>
  <c r="I149" i="40"/>
  <c r="H148" i="40"/>
  <c r="G147" i="40"/>
  <c r="F146" i="40"/>
  <c r="E145" i="40"/>
  <c r="J142" i="40"/>
  <c r="I141" i="40"/>
  <c r="H140" i="40"/>
  <c r="G139" i="40"/>
  <c r="F138" i="40"/>
  <c r="E137" i="40"/>
  <c r="G268" i="40"/>
  <c r="J263" i="40"/>
  <c r="F259" i="40"/>
  <c r="I254" i="40"/>
  <c r="E250" i="40"/>
  <c r="H245" i="40"/>
  <c r="G236" i="40"/>
  <c r="J231" i="40"/>
  <c r="F227" i="40"/>
  <c r="I222" i="40"/>
  <c r="E218" i="40"/>
  <c r="H213" i="40"/>
  <c r="G204" i="40"/>
  <c r="J199" i="40"/>
  <c r="F195" i="40"/>
  <c r="I190" i="40"/>
  <c r="E186" i="40"/>
  <c r="H181" i="40"/>
  <c r="G172" i="40"/>
  <c r="J167" i="40"/>
  <c r="F163" i="40"/>
  <c r="I158" i="40"/>
  <c r="E154" i="40"/>
  <c r="H149" i="40"/>
  <c r="G140" i="40"/>
  <c r="F267" i="40"/>
  <c r="I262" i="40"/>
  <c r="E258" i="40"/>
  <c r="H253" i="40"/>
  <c r="G244" i="40"/>
  <c r="J239" i="40"/>
  <c r="F235" i="40"/>
  <c r="I230" i="40"/>
  <c r="E226" i="40"/>
  <c r="H221" i="40"/>
  <c r="G212" i="40"/>
  <c r="J207" i="40"/>
  <c r="F203" i="40"/>
  <c r="I198" i="40"/>
  <c r="E194" i="40"/>
  <c r="H189" i="40"/>
  <c r="G180" i="40"/>
  <c r="J175" i="40"/>
  <c r="F171" i="40"/>
  <c r="I166" i="40"/>
  <c r="E162" i="40"/>
  <c r="H157" i="40"/>
  <c r="G148" i="40"/>
  <c r="J143" i="40"/>
  <c r="F139" i="40"/>
  <c r="I270" i="40"/>
  <c r="E266" i="40"/>
  <c r="H261" i="40"/>
  <c r="G252" i="40"/>
  <c r="J247" i="40"/>
  <c r="F243" i="40"/>
  <c r="I238" i="40"/>
  <c r="E234" i="40"/>
  <c r="H229" i="40"/>
  <c r="G220" i="40"/>
  <c r="J215" i="40"/>
  <c r="F211" i="40"/>
  <c r="I206" i="40"/>
  <c r="E202" i="40"/>
  <c r="H197" i="40"/>
  <c r="G188" i="40"/>
  <c r="J183" i="40"/>
  <c r="F179" i="40"/>
  <c r="I174" i="40"/>
  <c r="E170" i="40"/>
  <c r="H165" i="40"/>
  <c r="G156" i="40"/>
  <c r="J151" i="40"/>
  <c r="F147" i="40"/>
  <c r="I142" i="40"/>
  <c r="E138" i="40"/>
  <c r="H269" i="40"/>
  <c r="G260" i="40"/>
  <c r="J255" i="40"/>
  <c r="F251" i="40"/>
  <c r="I246" i="40"/>
  <c r="E242" i="40"/>
  <c r="H237" i="40"/>
  <c r="G228" i="40"/>
  <c r="J223" i="40"/>
  <c r="F219" i="40"/>
  <c r="I214" i="40"/>
  <c r="E210" i="40"/>
  <c r="H205" i="40"/>
  <c r="G196" i="40"/>
  <c r="J191" i="40"/>
  <c r="F187" i="40"/>
  <c r="I182" i="40"/>
  <c r="E178" i="40"/>
  <c r="H173" i="40"/>
  <c r="G164" i="40"/>
  <c r="J159" i="40"/>
  <c r="F155" i="40"/>
  <c r="I150" i="40"/>
  <c r="E146" i="40"/>
  <c r="H141" i="40"/>
  <c r="U3" i="38"/>
  <c r="S3" i="38"/>
  <c r="V3" i="38"/>
  <c r="Q3" i="36"/>
  <c r="M3" i="36"/>
  <c r="U3" i="36" s="1"/>
  <c r="L3" i="36"/>
  <c r="Q3" i="35"/>
  <c r="M3" i="35"/>
  <c r="U3" i="35" s="1"/>
  <c r="L3" i="35"/>
  <c r="R3" i="35" s="1"/>
  <c r="M3" i="10"/>
  <c r="L3" i="10"/>
  <c r="M3" i="7"/>
  <c r="L3" i="7"/>
  <c r="M5" i="20"/>
  <c r="L5" i="20"/>
  <c r="M3" i="19"/>
  <c r="L3" i="19"/>
  <c r="M3" i="18"/>
  <c r="L3" i="18"/>
  <c r="M3" i="26"/>
  <c r="L3" i="26"/>
  <c r="M3" i="25"/>
  <c r="L3" i="25"/>
  <c r="M3" i="24"/>
  <c r="L3" i="24"/>
  <c r="M3" i="23"/>
  <c r="L3" i="23"/>
  <c r="M3" i="22"/>
  <c r="L3" i="22"/>
  <c r="M3" i="14"/>
  <c r="L3" i="14"/>
  <c r="M5" i="32"/>
  <c r="L5" i="32"/>
  <c r="M3" i="31"/>
  <c r="L3" i="31"/>
  <c r="M3" i="30"/>
  <c r="L3" i="30"/>
  <c r="M3" i="29"/>
  <c r="L3" i="29"/>
  <c r="M3" i="28"/>
  <c r="L3" i="28"/>
  <c r="M3" i="27"/>
  <c r="L3" i="27"/>
  <c r="M3" i="21"/>
  <c r="L3" i="21"/>
  <c r="U3" i="28"/>
  <c r="N3" i="28"/>
  <c r="S3" i="28"/>
  <c r="M133" i="1"/>
  <c r="M132" i="1"/>
  <c r="M131" i="1"/>
  <c r="M130" i="1"/>
  <c r="M129" i="1"/>
  <c r="M128" i="1"/>
  <c r="M127" i="1"/>
  <c r="M126" i="1"/>
  <c r="M125" i="1"/>
  <c r="M124" i="1"/>
  <c r="M123" i="1"/>
  <c r="M122" i="1"/>
  <c r="M121" i="1"/>
  <c r="M120" i="1"/>
  <c r="M119" i="1"/>
  <c r="M118" i="1"/>
  <c r="M117" i="1"/>
  <c r="M116" i="1"/>
  <c r="M115" i="1"/>
  <c r="M114" i="1"/>
  <c r="M113" i="1"/>
  <c r="M112" i="1"/>
  <c r="M111" i="1"/>
  <c r="M110" i="1"/>
  <c r="M109" i="1"/>
  <c r="M108" i="1"/>
  <c r="M107" i="1"/>
  <c r="M106" i="1"/>
  <c r="M105" i="1"/>
  <c r="M104" i="1"/>
  <c r="M103" i="1"/>
  <c r="M102" i="1"/>
  <c r="M101" i="1"/>
  <c r="M100" i="1"/>
  <c r="M99" i="1"/>
  <c r="M98" i="1"/>
  <c r="M97" i="1"/>
  <c r="M96" i="1"/>
  <c r="M95" i="1"/>
  <c r="M94" i="1"/>
  <c r="M93" i="1"/>
  <c r="M92" i="1"/>
  <c r="M91" i="1"/>
  <c r="M90" i="1"/>
  <c r="M89" i="1"/>
  <c r="M88" i="1"/>
  <c r="M87" i="1"/>
  <c r="M86" i="1"/>
  <c r="M85" i="1"/>
  <c r="M84" i="1"/>
  <c r="M83" i="1"/>
  <c r="M82" i="1"/>
  <c r="M81" i="1"/>
  <c r="M80" i="1"/>
  <c r="M79" i="1"/>
  <c r="M78" i="1"/>
  <c r="M77" i="1"/>
  <c r="M76" i="1"/>
  <c r="M75" i="1"/>
  <c r="M74" i="1"/>
  <c r="M73" i="1"/>
  <c r="M72" i="1"/>
  <c r="M71" i="1"/>
  <c r="M70" i="1"/>
  <c r="M69" i="1"/>
  <c r="M68" i="1"/>
  <c r="M67" i="1"/>
  <c r="M66" i="1"/>
  <c r="M65" i="1"/>
  <c r="M64" i="1"/>
  <c r="M63" i="1"/>
  <c r="M62" i="1"/>
  <c r="M61" i="1"/>
  <c r="M60" i="1"/>
  <c r="M59" i="1"/>
  <c r="M58" i="1"/>
  <c r="M57" i="1"/>
  <c r="M56" i="1"/>
  <c r="M55" i="1"/>
  <c r="M54" i="1"/>
  <c r="M53" i="1"/>
  <c r="M52" i="1"/>
  <c r="M51" i="1"/>
  <c r="M50" i="1"/>
  <c r="M49" i="1"/>
  <c r="M48" i="1"/>
  <c r="M47" i="1"/>
  <c r="M46" i="1"/>
  <c r="M45" i="1"/>
  <c r="M44" i="1"/>
  <c r="M43" i="1"/>
  <c r="M42" i="1"/>
  <c r="M41" i="1"/>
  <c r="M40" i="1"/>
  <c r="M39" i="1"/>
  <c r="M38" i="1"/>
  <c r="M37" i="1"/>
  <c r="M36" i="1"/>
  <c r="M35" i="1"/>
  <c r="M34" i="1"/>
  <c r="M33" i="1"/>
  <c r="M32" i="1"/>
  <c r="M31" i="1"/>
  <c r="M30" i="1"/>
  <c r="M29" i="1"/>
  <c r="M28" i="1"/>
  <c r="M27" i="1"/>
  <c r="M26" i="1"/>
  <c r="M25" i="1"/>
  <c r="M24" i="1"/>
  <c r="M23" i="1"/>
  <c r="M22" i="1"/>
  <c r="M21" i="1"/>
  <c r="M20" i="1"/>
  <c r="M19" i="1"/>
  <c r="M18" i="1"/>
  <c r="M17" i="1"/>
  <c r="M16" i="1"/>
  <c r="M15" i="1"/>
  <c r="M14" i="1"/>
  <c r="M13" i="1"/>
  <c r="M12" i="1"/>
  <c r="M11" i="1"/>
  <c r="M10" i="1"/>
  <c r="M9" i="1"/>
  <c r="M8" i="1"/>
  <c r="M7" i="1"/>
  <c r="M6" i="1"/>
  <c r="M5" i="1"/>
  <c r="M4" i="1"/>
  <c r="M3" i="1"/>
  <c r="S13" i="48" l="1"/>
  <c r="M13" i="48"/>
  <c r="D271" i="36"/>
  <c r="T3" i="35"/>
  <c r="V3" i="35"/>
  <c r="S3" i="36"/>
  <c r="O4" i="11"/>
  <c r="R4" i="11"/>
  <c r="O8" i="11"/>
  <c r="R8" i="11"/>
  <c r="O12" i="11"/>
  <c r="R12" i="11"/>
  <c r="O16" i="11"/>
  <c r="R16" i="11"/>
  <c r="O20" i="11"/>
  <c r="R20" i="11"/>
  <c r="O24" i="11"/>
  <c r="R24" i="11"/>
  <c r="O28" i="11"/>
  <c r="R28" i="11"/>
  <c r="O32" i="11"/>
  <c r="R32" i="11"/>
  <c r="O36" i="11"/>
  <c r="R36" i="11"/>
  <c r="O40" i="11"/>
  <c r="R40" i="11"/>
  <c r="O44" i="11"/>
  <c r="R44" i="11"/>
  <c r="O48" i="11"/>
  <c r="R48" i="11"/>
  <c r="O52" i="11"/>
  <c r="R52" i="11"/>
  <c r="O56" i="11"/>
  <c r="R56" i="11"/>
  <c r="O60" i="11"/>
  <c r="R60" i="11"/>
  <c r="O64" i="11"/>
  <c r="R64" i="11"/>
  <c r="O68" i="11"/>
  <c r="R68" i="11"/>
  <c r="O72" i="11"/>
  <c r="R72" i="11"/>
  <c r="O76" i="11"/>
  <c r="R76" i="11"/>
  <c r="O80" i="11"/>
  <c r="R80" i="11"/>
  <c r="O84" i="11"/>
  <c r="R84" i="11"/>
  <c r="O88" i="11"/>
  <c r="R88" i="11"/>
  <c r="O92" i="11"/>
  <c r="R92" i="11"/>
  <c r="O96" i="11"/>
  <c r="R96" i="11"/>
  <c r="O100" i="11"/>
  <c r="R100" i="11"/>
  <c r="O104" i="11"/>
  <c r="R104" i="11"/>
  <c r="O108" i="11"/>
  <c r="R108" i="11"/>
  <c r="O112" i="11"/>
  <c r="R112" i="11"/>
  <c r="O116" i="11"/>
  <c r="R116" i="11"/>
  <c r="O120" i="11"/>
  <c r="R120" i="11"/>
  <c r="O124" i="11"/>
  <c r="R124" i="11"/>
  <c r="O128" i="11"/>
  <c r="R128" i="11"/>
  <c r="O132" i="11"/>
  <c r="R132" i="11"/>
  <c r="O5" i="11"/>
  <c r="R5" i="11"/>
  <c r="O9" i="11"/>
  <c r="R9" i="11"/>
  <c r="O13" i="11"/>
  <c r="R13" i="11"/>
  <c r="O17" i="11"/>
  <c r="R17" i="11"/>
  <c r="O21" i="11"/>
  <c r="R21" i="11"/>
  <c r="O25" i="11"/>
  <c r="R25" i="11"/>
  <c r="O29" i="11"/>
  <c r="R29" i="11"/>
  <c r="O33" i="11"/>
  <c r="R33" i="11"/>
  <c r="O37" i="11"/>
  <c r="R37" i="11"/>
  <c r="O41" i="11"/>
  <c r="R41" i="11"/>
  <c r="O45" i="11"/>
  <c r="R45" i="11"/>
  <c r="R49" i="11"/>
  <c r="O49" i="11"/>
  <c r="R53" i="11"/>
  <c r="O53" i="11"/>
  <c r="R57" i="11"/>
  <c r="O57" i="11"/>
  <c r="O61" i="11"/>
  <c r="R61" i="11"/>
  <c r="R65" i="11"/>
  <c r="O65" i="11"/>
  <c r="R69" i="11"/>
  <c r="O69" i="11"/>
  <c r="R73" i="11"/>
  <c r="O73" i="11"/>
  <c r="O77" i="11"/>
  <c r="R77" i="11"/>
  <c r="R81" i="11"/>
  <c r="O81" i="11"/>
  <c r="R85" i="11"/>
  <c r="O85" i="11"/>
  <c r="R89" i="11"/>
  <c r="O89" i="11"/>
  <c r="O93" i="11"/>
  <c r="R93" i="11"/>
  <c r="R97" i="11"/>
  <c r="O97" i="11"/>
  <c r="R101" i="11"/>
  <c r="O101" i="11"/>
  <c r="R105" i="11"/>
  <c r="O105" i="11"/>
  <c r="O109" i="11"/>
  <c r="R109" i="11"/>
  <c r="R113" i="11"/>
  <c r="O113" i="11"/>
  <c r="R117" i="11"/>
  <c r="O117" i="11"/>
  <c r="O121" i="11"/>
  <c r="R121" i="11"/>
  <c r="O125" i="11"/>
  <c r="R125" i="11"/>
  <c r="O129" i="11"/>
  <c r="R129" i="11"/>
  <c r="O133" i="11"/>
  <c r="R133" i="11"/>
  <c r="R6" i="11"/>
  <c r="O6" i="11"/>
  <c r="R10" i="11"/>
  <c r="O10" i="11"/>
  <c r="R14" i="11"/>
  <c r="O14" i="11"/>
  <c r="R18" i="11"/>
  <c r="O18" i="11"/>
  <c r="R22" i="11"/>
  <c r="O22" i="11"/>
  <c r="R26" i="11"/>
  <c r="O26" i="11"/>
  <c r="R30" i="11"/>
  <c r="O30" i="11"/>
  <c r="R34" i="11"/>
  <c r="O34" i="11"/>
  <c r="R38" i="11"/>
  <c r="O38" i="11"/>
  <c r="R42" i="11"/>
  <c r="O42" i="11"/>
  <c r="R46" i="11"/>
  <c r="O46" i="11"/>
  <c r="R50" i="11"/>
  <c r="O50" i="11"/>
  <c r="R54" i="11"/>
  <c r="O54" i="11"/>
  <c r="R58" i="11"/>
  <c r="O58" i="11"/>
  <c r="R62" i="11"/>
  <c r="O62" i="11"/>
  <c r="R66" i="11"/>
  <c r="O66" i="11"/>
  <c r="R70" i="11"/>
  <c r="O70" i="11"/>
  <c r="R74" i="11"/>
  <c r="O74" i="11"/>
  <c r="R78" i="11"/>
  <c r="O78" i="11"/>
  <c r="R82" i="11"/>
  <c r="O82" i="11"/>
  <c r="R86" i="11"/>
  <c r="O86" i="11"/>
  <c r="R90" i="11"/>
  <c r="O90" i="11"/>
  <c r="R94" i="11"/>
  <c r="O94" i="11"/>
  <c r="R98" i="11"/>
  <c r="O98" i="11"/>
  <c r="R102" i="11"/>
  <c r="O102" i="11"/>
  <c r="R106" i="11"/>
  <c r="O106" i="11"/>
  <c r="R110" i="11"/>
  <c r="O110" i="11"/>
  <c r="R114" i="11"/>
  <c r="O114" i="11"/>
  <c r="R118" i="11"/>
  <c r="O118" i="11"/>
  <c r="R122" i="11"/>
  <c r="O122" i="11"/>
  <c r="R126" i="11"/>
  <c r="O126" i="11"/>
  <c r="R130" i="11"/>
  <c r="O130" i="11"/>
  <c r="R3" i="11"/>
  <c r="O3" i="11"/>
  <c r="R7" i="11"/>
  <c r="O7" i="11"/>
  <c r="R11" i="11"/>
  <c r="O11" i="11"/>
  <c r="R15" i="11"/>
  <c r="O15" i="11"/>
  <c r="R19" i="11"/>
  <c r="O19" i="11"/>
  <c r="R23" i="11"/>
  <c r="O23" i="11"/>
  <c r="R27" i="11"/>
  <c r="O27" i="11"/>
  <c r="R31" i="11"/>
  <c r="O31" i="11"/>
  <c r="R35" i="11"/>
  <c r="O35" i="11"/>
  <c r="R39" i="11"/>
  <c r="O39" i="11"/>
  <c r="R43" i="11"/>
  <c r="O43" i="11"/>
  <c r="R47" i="11"/>
  <c r="O47" i="11"/>
  <c r="R51" i="11"/>
  <c r="O51" i="11"/>
  <c r="R55" i="11"/>
  <c r="O55" i="11"/>
  <c r="O59" i="11"/>
  <c r="R59" i="11"/>
  <c r="O63" i="11"/>
  <c r="R63" i="11"/>
  <c r="R67" i="11"/>
  <c r="O67" i="11"/>
  <c r="R71" i="11"/>
  <c r="O71" i="11"/>
  <c r="O75" i="11"/>
  <c r="R75" i="11"/>
  <c r="O79" i="11"/>
  <c r="R79" i="11"/>
  <c r="R83" i="11"/>
  <c r="O83" i="11"/>
  <c r="R87" i="11"/>
  <c r="O87" i="11"/>
  <c r="O91" i="11"/>
  <c r="R91" i="11"/>
  <c r="O95" i="11"/>
  <c r="R95" i="11"/>
  <c r="R99" i="11"/>
  <c r="O99" i="11"/>
  <c r="R103" i="11"/>
  <c r="O103" i="11"/>
  <c r="O107" i="11"/>
  <c r="R107" i="11"/>
  <c r="O111" i="11"/>
  <c r="R111" i="11"/>
  <c r="R115" i="11"/>
  <c r="O115" i="11"/>
  <c r="R119" i="11"/>
  <c r="O119" i="11"/>
  <c r="R123" i="11"/>
  <c r="O123" i="11"/>
  <c r="R127" i="11"/>
  <c r="O127" i="11"/>
  <c r="R131" i="11"/>
  <c r="O131" i="11"/>
  <c r="V3" i="36"/>
  <c r="R3" i="36"/>
  <c r="T3" i="36"/>
  <c r="S3" i="35"/>
  <c r="S5" i="32"/>
  <c r="S3" i="29"/>
  <c r="S3" i="30"/>
  <c r="Q3" i="22"/>
  <c r="O3" i="28"/>
  <c r="P3" i="28"/>
  <c r="Q3" i="28"/>
  <c r="T3" i="28"/>
  <c r="V3" i="28"/>
  <c r="R3" i="28"/>
  <c r="R3" i="27"/>
  <c r="Q3" i="27"/>
  <c r="S3" i="27"/>
  <c r="S3" i="23"/>
  <c r="M14" i="48" l="1"/>
  <c r="S14" i="48"/>
  <c r="J271" i="8"/>
  <c r="H271" i="8"/>
  <c r="F271" i="8"/>
  <c r="G271" i="8"/>
  <c r="I271" i="8"/>
  <c r="E271" i="8"/>
  <c r="J271" i="9"/>
  <c r="G271" i="9"/>
  <c r="F271" i="9"/>
  <c r="H271" i="9"/>
  <c r="E271" i="9"/>
  <c r="I271" i="9"/>
  <c r="F271" i="36"/>
  <c r="I271" i="36"/>
  <c r="J271" i="36"/>
  <c r="H271" i="36"/>
  <c r="E271" i="36"/>
  <c r="G271" i="36"/>
  <c r="H250" i="8"/>
  <c r="F250" i="8"/>
  <c r="G250" i="8"/>
  <c r="J250" i="8"/>
  <c r="I250" i="8"/>
  <c r="E250" i="8"/>
  <c r="G212" i="8"/>
  <c r="H212" i="8"/>
  <c r="J212" i="8"/>
  <c r="F212" i="8"/>
  <c r="I212" i="8"/>
  <c r="E212" i="8"/>
  <c r="E148" i="8"/>
  <c r="H148" i="8"/>
  <c r="G148" i="8"/>
  <c r="J148" i="8"/>
  <c r="F148" i="8"/>
  <c r="I148" i="8"/>
  <c r="E241" i="8"/>
  <c r="I241" i="8"/>
  <c r="H241" i="8"/>
  <c r="G241" i="8"/>
  <c r="F241" i="8"/>
  <c r="J241" i="8"/>
  <c r="G173" i="9"/>
  <c r="E173" i="9"/>
  <c r="J173" i="9"/>
  <c r="H173" i="9"/>
  <c r="F173" i="9"/>
  <c r="I173" i="9"/>
  <c r="F256" i="9"/>
  <c r="I256" i="9"/>
  <c r="E256" i="9"/>
  <c r="H256" i="9"/>
  <c r="G256" i="9"/>
  <c r="J256" i="9"/>
  <c r="H144" i="8"/>
  <c r="J144" i="8"/>
  <c r="F144" i="8"/>
  <c r="E144" i="8"/>
  <c r="I144" i="8"/>
  <c r="G144" i="8"/>
  <c r="F257" i="9"/>
  <c r="I257" i="9"/>
  <c r="J257" i="9"/>
  <c r="E257" i="9"/>
  <c r="H257" i="9"/>
  <c r="G257" i="9"/>
  <c r="F182" i="9"/>
  <c r="I182" i="9"/>
  <c r="J182" i="9"/>
  <c r="G182" i="9"/>
  <c r="H182" i="9"/>
  <c r="E182" i="9"/>
  <c r="E212" i="9"/>
  <c r="H212" i="9"/>
  <c r="J212" i="9"/>
  <c r="I212" i="9"/>
  <c r="F212" i="9"/>
  <c r="G212" i="9"/>
  <c r="G135" i="9"/>
  <c r="H135" i="9"/>
  <c r="J135" i="9"/>
  <c r="F135" i="9"/>
  <c r="I135" i="9"/>
  <c r="E135" i="9"/>
  <c r="H243" i="9"/>
  <c r="G243" i="9"/>
  <c r="I243" i="9"/>
  <c r="F243" i="9"/>
  <c r="J243" i="9"/>
  <c r="E243" i="9"/>
  <c r="J225" i="8"/>
  <c r="F225" i="8"/>
  <c r="G225" i="8"/>
  <c r="E225" i="8"/>
  <c r="H225" i="8"/>
  <c r="I225" i="8"/>
  <c r="E180" i="8"/>
  <c r="I180" i="8"/>
  <c r="H180" i="8"/>
  <c r="G180" i="8"/>
  <c r="J180" i="8"/>
  <c r="F180" i="8"/>
  <c r="E207" i="8"/>
  <c r="H207" i="8"/>
  <c r="J207" i="8"/>
  <c r="I207" i="8"/>
  <c r="F207" i="8"/>
  <c r="G207" i="8"/>
  <c r="I170" i="8"/>
  <c r="H170" i="8"/>
  <c r="E170" i="8"/>
  <c r="G170" i="8"/>
  <c r="J170" i="8"/>
  <c r="F170" i="8"/>
  <c r="G176" i="9"/>
  <c r="H176" i="9"/>
  <c r="F176" i="9"/>
  <c r="I176" i="9"/>
  <c r="E176" i="9"/>
  <c r="J176" i="9"/>
  <c r="G260" i="8"/>
  <c r="J260" i="8"/>
  <c r="F260" i="8"/>
  <c r="H260" i="8"/>
  <c r="E260" i="8"/>
  <c r="I260" i="8"/>
  <c r="G269" i="8"/>
  <c r="J269" i="8"/>
  <c r="H269" i="8"/>
  <c r="F269" i="8"/>
  <c r="I269" i="8"/>
  <c r="E269" i="8"/>
  <c r="F159" i="8"/>
  <c r="J159" i="8"/>
  <c r="I159" i="8"/>
  <c r="G159" i="8"/>
  <c r="E159" i="8"/>
  <c r="H159" i="8"/>
  <c r="F149" i="8"/>
  <c r="J149" i="8"/>
  <c r="E149" i="8"/>
  <c r="I149" i="8"/>
  <c r="G149" i="8"/>
  <c r="H149" i="8"/>
  <c r="G184" i="9"/>
  <c r="J184" i="9"/>
  <c r="F184" i="9"/>
  <c r="I184" i="9"/>
  <c r="E184" i="9"/>
  <c r="H184" i="9"/>
  <c r="G254" i="9"/>
  <c r="H254" i="9"/>
  <c r="I254" i="9"/>
  <c r="E254" i="9"/>
  <c r="J254" i="9"/>
  <c r="F254" i="9"/>
  <c r="I185" i="8"/>
  <c r="E185" i="8"/>
  <c r="H185" i="8"/>
  <c r="J185" i="8"/>
  <c r="F185" i="8"/>
  <c r="G185" i="8"/>
  <c r="E188" i="8"/>
  <c r="G188" i="8"/>
  <c r="I188" i="8"/>
  <c r="H188" i="8"/>
  <c r="F188" i="8"/>
  <c r="J188" i="8"/>
  <c r="F261" i="8"/>
  <c r="I261" i="8"/>
  <c r="J261" i="8"/>
  <c r="G261" i="8"/>
  <c r="E261" i="8"/>
  <c r="H261" i="8"/>
  <c r="G189" i="9"/>
  <c r="J189" i="9"/>
  <c r="F189" i="9"/>
  <c r="H189" i="9"/>
  <c r="I189" i="9"/>
  <c r="E189" i="9"/>
  <c r="I224" i="9"/>
  <c r="E224" i="9"/>
  <c r="G224" i="9"/>
  <c r="H224" i="9"/>
  <c r="F224" i="9"/>
  <c r="J224" i="9"/>
  <c r="F198" i="8"/>
  <c r="E198" i="8"/>
  <c r="J198" i="8"/>
  <c r="H198" i="8"/>
  <c r="G198" i="8"/>
  <c r="I198" i="8"/>
  <c r="I142" i="8"/>
  <c r="G142" i="8"/>
  <c r="E142" i="8"/>
  <c r="J142" i="8"/>
  <c r="F142" i="8"/>
  <c r="H142" i="8"/>
  <c r="G240" i="8"/>
  <c r="H240" i="8"/>
  <c r="E240" i="8"/>
  <c r="J240" i="8"/>
  <c r="F240" i="8"/>
  <c r="I240" i="8"/>
  <c r="F211" i="9"/>
  <c r="H211" i="9"/>
  <c r="I211" i="9"/>
  <c r="E211" i="9"/>
  <c r="G211" i="9"/>
  <c r="J211" i="9"/>
  <c r="E249" i="9"/>
  <c r="H249" i="9"/>
  <c r="I249" i="9"/>
  <c r="F249" i="9"/>
  <c r="J249" i="9"/>
  <c r="G249" i="9"/>
  <c r="G174" i="9"/>
  <c r="H174" i="9"/>
  <c r="E174" i="9"/>
  <c r="J174" i="9"/>
  <c r="F174" i="9"/>
  <c r="I174" i="9"/>
  <c r="F135" i="8"/>
  <c r="J135" i="8"/>
  <c r="H135" i="8"/>
  <c r="G135" i="8"/>
  <c r="I135" i="8"/>
  <c r="E135" i="8"/>
  <c r="H229" i="9"/>
  <c r="G229" i="9"/>
  <c r="F229" i="9"/>
  <c r="I229" i="9"/>
  <c r="E229" i="9"/>
  <c r="J229" i="9"/>
  <c r="I173" i="8"/>
  <c r="E173" i="8"/>
  <c r="H173" i="8"/>
  <c r="J173" i="8"/>
  <c r="G173" i="8"/>
  <c r="F173" i="8"/>
  <c r="H240" i="9"/>
  <c r="G240" i="9"/>
  <c r="E240" i="9"/>
  <c r="J240" i="9"/>
  <c r="F240" i="9"/>
  <c r="I240" i="9"/>
  <c r="G251" i="9"/>
  <c r="H251" i="9"/>
  <c r="F251" i="9"/>
  <c r="E251" i="9"/>
  <c r="I251" i="9"/>
  <c r="J251" i="9"/>
  <c r="I142" i="9"/>
  <c r="F142" i="9"/>
  <c r="H142" i="9"/>
  <c r="E142" i="9"/>
  <c r="G142" i="9"/>
  <c r="J142" i="9"/>
  <c r="H218" i="8"/>
  <c r="G218" i="8"/>
  <c r="J218" i="8"/>
  <c r="F218" i="8"/>
  <c r="I218" i="8"/>
  <c r="E218" i="8"/>
  <c r="H233" i="9"/>
  <c r="I233" i="9"/>
  <c r="G233" i="9"/>
  <c r="F233" i="9"/>
  <c r="J233" i="9"/>
  <c r="E233" i="9"/>
  <c r="I239" i="8"/>
  <c r="E239" i="8"/>
  <c r="H239" i="8"/>
  <c r="G239" i="8"/>
  <c r="F239" i="8"/>
  <c r="J239" i="8"/>
  <c r="E237" i="9"/>
  <c r="G237" i="9"/>
  <c r="F237" i="9"/>
  <c r="H237" i="9"/>
  <c r="J237" i="9"/>
  <c r="I237" i="9"/>
  <c r="G232" i="8"/>
  <c r="J232" i="8"/>
  <c r="H232" i="8"/>
  <c r="E232" i="8"/>
  <c r="I232" i="8"/>
  <c r="F232" i="8"/>
  <c r="J267" i="8"/>
  <c r="H267" i="8"/>
  <c r="F267" i="8"/>
  <c r="G267" i="8"/>
  <c r="I267" i="8"/>
  <c r="E267" i="8"/>
  <c r="G177" i="8"/>
  <c r="H177" i="8"/>
  <c r="F177" i="8"/>
  <c r="I177" i="8"/>
  <c r="E177" i="8"/>
  <c r="J177" i="8"/>
  <c r="I232" i="9"/>
  <c r="E232" i="9"/>
  <c r="H232" i="9"/>
  <c r="G232" i="9"/>
  <c r="J232" i="9"/>
  <c r="F232" i="9"/>
  <c r="J219" i="8"/>
  <c r="I219" i="8"/>
  <c r="E219" i="8"/>
  <c r="H219" i="8"/>
  <c r="F219" i="8"/>
  <c r="G219" i="8"/>
  <c r="H217" i="9"/>
  <c r="G217" i="9"/>
  <c r="J217" i="9"/>
  <c r="F217" i="9"/>
  <c r="I217" i="9"/>
  <c r="E217" i="9"/>
  <c r="H213" i="9"/>
  <c r="I213" i="9"/>
  <c r="E213" i="9"/>
  <c r="G213" i="9"/>
  <c r="J213" i="9"/>
  <c r="F213" i="9"/>
  <c r="J165" i="8"/>
  <c r="H165" i="8"/>
  <c r="I165" i="8"/>
  <c r="E165" i="8"/>
  <c r="G165" i="8"/>
  <c r="F165" i="8"/>
  <c r="I228" i="9"/>
  <c r="F228" i="9"/>
  <c r="J228" i="9"/>
  <c r="E228" i="9"/>
  <c r="G228" i="9"/>
  <c r="H228" i="9"/>
  <c r="G177" i="9"/>
  <c r="E177" i="9"/>
  <c r="I177" i="9"/>
  <c r="J177" i="9"/>
  <c r="H177" i="9"/>
  <c r="F177" i="9"/>
  <c r="I220" i="9"/>
  <c r="F220" i="9"/>
  <c r="E220" i="9"/>
  <c r="H220" i="9"/>
  <c r="J220" i="9"/>
  <c r="G220" i="9"/>
  <c r="E164" i="9"/>
  <c r="H164" i="9"/>
  <c r="G164" i="9"/>
  <c r="I164" i="9"/>
  <c r="F164" i="9"/>
  <c r="J164" i="9"/>
  <c r="E211" i="8"/>
  <c r="H211" i="8"/>
  <c r="G211" i="8"/>
  <c r="J211" i="8"/>
  <c r="I211" i="8"/>
  <c r="F211" i="8"/>
  <c r="E249" i="8"/>
  <c r="G249" i="8"/>
  <c r="H249" i="8"/>
  <c r="F249" i="8"/>
  <c r="J249" i="8"/>
  <c r="I249" i="8"/>
  <c r="E174" i="8"/>
  <c r="G174" i="8"/>
  <c r="I174" i="8"/>
  <c r="J174" i="8"/>
  <c r="F174" i="8"/>
  <c r="H174" i="8"/>
  <c r="I266" i="8"/>
  <c r="E266" i="8"/>
  <c r="G266" i="8"/>
  <c r="F266" i="8"/>
  <c r="H266" i="8"/>
  <c r="J266" i="8"/>
  <c r="H178" i="8"/>
  <c r="E178" i="8"/>
  <c r="I178" i="8"/>
  <c r="G178" i="8"/>
  <c r="J178" i="8"/>
  <c r="F178" i="8"/>
  <c r="G171" i="9"/>
  <c r="E171" i="9"/>
  <c r="F171" i="9"/>
  <c r="J171" i="9"/>
  <c r="H171" i="9"/>
  <c r="I171" i="9"/>
  <c r="E137" i="8"/>
  <c r="H137" i="8"/>
  <c r="G137" i="8"/>
  <c r="J137" i="8"/>
  <c r="I137" i="8"/>
  <c r="F137" i="8"/>
  <c r="E207" i="9"/>
  <c r="H207" i="9"/>
  <c r="G207" i="9"/>
  <c r="J207" i="9"/>
  <c r="F207" i="9"/>
  <c r="I207" i="9"/>
  <c r="H210" i="8"/>
  <c r="J210" i="8"/>
  <c r="F210" i="8"/>
  <c r="I210" i="8"/>
  <c r="E210" i="8"/>
  <c r="G210" i="8"/>
  <c r="G147" i="9"/>
  <c r="J147" i="9"/>
  <c r="I147" i="9"/>
  <c r="H147" i="9"/>
  <c r="E147" i="9"/>
  <c r="F147" i="9"/>
  <c r="H238" i="9"/>
  <c r="J238" i="9"/>
  <c r="F238" i="9"/>
  <c r="I238" i="9"/>
  <c r="E238" i="9"/>
  <c r="G238" i="9"/>
  <c r="G169" i="8"/>
  <c r="F169" i="8"/>
  <c r="H169" i="8"/>
  <c r="I169" i="8"/>
  <c r="E169" i="8"/>
  <c r="J169" i="8"/>
  <c r="I247" i="9"/>
  <c r="G247" i="9"/>
  <c r="F247" i="9"/>
  <c r="E247" i="9"/>
  <c r="J247" i="9"/>
  <c r="H247" i="9"/>
  <c r="H210" i="9"/>
  <c r="I210" i="9"/>
  <c r="F210" i="9"/>
  <c r="E210" i="9"/>
  <c r="J210" i="9"/>
  <c r="G210" i="9"/>
  <c r="F157" i="8"/>
  <c r="J157" i="8"/>
  <c r="E157" i="8"/>
  <c r="I157" i="8"/>
  <c r="H157" i="8"/>
  <c r="G157" i="8"/>
  <c r="H216" i="8"/>
  <c r="I216" i="8"/>
  <c r="E216" i="8"/>
  <c r="G216" i="8"/>
  <c r="J216" i="8"/>
  <c r="F216" i="8"/>
  <c r="I263" i="8"/>
  <c r="H263" i="8"/>
  <c r="E263" i="8"/>
  <c r="J263" i="8"/>
  <c r="F263" i="8"/>
  <c r="G263" i="8"/>
  <c r="I222" i="9"/>
  <c r="H222" i="9"/>
  <c r="F222" i="9"/>
  <c r="J222" i="9"/>
  <c r="E222" i="9"/>
  <c r="G222" i="9"/>
  <c r="F199" i="9"/>
  <c r="H199" i="9"/>
  <c r="G199" i="9"/>
  <c r="I199" i="9"/>
  <c r="E199" i="9"/>
  <c r="J199" i="9"/>
  <c r="F218" i="9"/>
  <c r="E218" i="9"/>
  <c r="H218" i="9"/>
  <c r="J218" i="9"/>
  <c r="I218" i="9"/>
  <c r="G218" i="9"/>
  <c r="F155" i="9"/>
  <c r="G155" i="9"/>
  <c r="I155" i="9"/>
  <c r="J155" i="9"/>
  <c r="H155" i="9"/>
  <c r="E155" i="9"/>
  <c r="H246" i="9"/>
  <c r="E246" i="9"/>
  <c r="G246" i="9"/>
  <c r="J246" i="9"/>
  <c r="F246" i="9"/>
  <c r="I246" i="9"/>
  <c r="J166" i="8"/>
  <c r="F166" i="8"/>
  <c r="I166" i="8"/>
  <c r="H166" i="8"/>
  <c r="E166" i="8"/>
  <c r="G166" i="8"/>
  <c r="F239" i="9"/>
  <c r="E239" i="9"/>
  <c r="H239" i="9"/>
  <c r="G239" i="9"/>
  <c r="J239" i="9"/>
  <c r="I239" i="9"/>
  <c r="E258" i="8"/>
  <c r="I258" i="8"/>
  <c r="H258" i="8"/>
  <c r="G258" i="8"/>
  <c r="J258" i="8"/>
  <c r="F258" i="8"/>
  <c r="F208" i="8"/>
  <c r="I208" i="8"/>
  <c r="E208" i="8"/>
  <c r="H208" i="8"/>
  <c r="G208" i="8"/>
  <c r="J208" i="8"/>
  <c r="J206" i="9"/>
  <c r="F206" i="9"/>
  <c r="E206" i="9"/>
  <c r="H206" i="9"/>
  <c r="I206" i="9"/>
  <c r="G206" i="9"/>
  <c r="I148" i="9"/>
  <c r="E148" i="9"/>
  <c r="H148" i="9"/>
  <c r="G148" i="9"/>
  <c r="F148" i="9"/>
  <c r="J148" i="9"/>
  <c r="H258" i="9"/>
  <c r="I258" i="9"/>
  <c r="E258" i="9"/>
  <c r="G258" i="9"/>
  <c r="J258" i="9"/>
  <c r="F258" i="9"/>
  <c r="G154" i="8"/>
  <c r="E154" i="8"/>
  <c r="H154" i="8"/>
  <c r="J154" i="8"/>
  <c r="F154" i="8"/>
  <c r="I154" i="8"/>
  <c r="E144" i="9"/>
  <c r="G144" i="9"/>
  <c r="J144" i="9"/>
  <c r="F144" i="9"/>
  <c r="H144" i="9"/>
  <c r="I144" i="9"/>
  <c r="I254" i="8"/>
  <c r="E254" i="8"/>
  <c r="H254" i="8"/>
  <c r="G254" i="8"/>
  <c r="J254" i="8"/>
  <c r="F254" i="8"/>
  <c r="G166" i="9"/>
  <c r="H166" i="9"/>
  <c r="E166" i="9"/>
  <c r="J166" i="9"/>
  <c r="F166" i="9"/>
  <c r="I166" i="9"/>
  <c r="H255" i="9"/>
  <c r="I255" i="9"/>
  <c r="J255" i="9"/>
  <c r="F255" i="9"/>
  <c r="E255" i="9"/>
  <c r="G255" i="9"/>
  <c r="G195" i="9"/>
  <c r="F195" i="9"/>
  <c r="H195" i="9"/>
  <c r="I195" i="9"/>
  <c r="E195" i="9"/>
  <c r="J195" i="9"/>
  <c r="E153" i="8"/>
  <c r="H153" i="8"/>
  <c r="G153" i="8"/>
  <c r="J153" i="8"/>
  <c r="I153" i="8"/>
  <c r="F153" i="8"/>
  <c r="F231" i="9"/>
  <c r="I231" i="9"/>
  <c r="J231" i="9"/>
  <c r="G231" i="9"/>
  <c r="E231" i="9"/>
  <c r="H231" i="9"/>
  <c r="E253" i="9"/>
  <c r="H253" i="9"/>
  <c r="J253" i="9"/>
  <c r="I253" i="9"/>
  <c r="F253" i="9"/>
  <c r="G253" i="9"/>
  <c r="H170" i="9"/>
  <c r="G170" i="9"/>
  <c r="E170" i="9"/>
  <c r="J170" i="9"/>
  <c r="F170" i="9"/>
  <c r="I170" i="9"/>
  <c r="J200" i="8"/>
  <c r="F200" i="8"/>
  <c r="I200" i="8"/>
  <c r="E200" i="8"/>
  <c r="H200" i="8"/>
  <c r="G200" i="8"/>
  <c r="J163" i="8"/>
  <c r="I163" i="8"/>
  <c r="E163" i="8"/>
  <c r="H163" i="8"/>
  <c r="G163" i="8"/>
  <c r="F163" i="8"/>
  <c r="G156" i="8"/>
  <c r="E156" i="8"/>
  <c r="H156" i="8"/>
  <c r="J156" i="8"/>
  <c r="F156" i="8"/>
  <c r="I156" i="8"/>
  <c r="J199" i="8"/>
  <c r="I199" i="8"/>
  <c r="F199" i="8"/>
  <c r="E199" i="8"/>
  <c r="H199" i="8"/>
  <c r="G199" i="8"/>
  <c r="G200" i="9"/>
  <c r="J200" i="9"/>
  <c r="H200" i="9"/>
  <c r="E200" i="9"/>
  <c r="I200" i="9"/>
  <c r="F200" i="9"/>
  <c r="G139" i="8"/>
  <c r="I139" i="8"/>
  <c r="E139" i="8"/>
  <c r="J139" i="8"/>
  <c r="H139" i="8"/>
  <c r="F139" i="8"/>
  <c r="J233" i="8"/>
  <c r="G233" i="8"/>
  <c r="E233" i="8"/>
  <c r="H233" i="8"/>
  <c r="F233" i="8"/>
  <c r="I233" i="8"/>
  <c r="E223" i="8"/>
  <c r="F223" i="8"/>
  <c r="I223" i="8"/>
  <c r="H223" i="8"/>
  <c r="J223" i="8"/>
  <c r="G223" i="8"/>
  <c r="F196" i="8"/>
  <c r="G196" i="8"/>
  <c r="H196" i="8"/>
  <c r="I196" i="8"/>
  <c r="E196" i="8"/>
  <c r="J196" i="8"/>
  <c r="J205" i="8"/>
  <c r="I205" i="8"/>
  <c r="F205" i="8"/>
  <c r="H205" i="8"/>
  <c r="E205" i="8"/>
  <c r="G205" i="8"/>
  <c r="F192" i="8"/>
  <c r="J192" i="8"/>
  <c r="G192" i="8"/>
  <c r="I192" i="8"/>
  <c r="H192" i="8"/>
  <c r="E192" i="8"/>
  <c r="H227" i="8"/>
  <c r="G227" i="8"/>
  <c r="J227" i="8"/>
  <c r="F227" i="8"/>
  <c r="I227" i="8"/>
  <c r="E227" i="8"/>
  <c r="I222" i="8"/>
  <c r="H222" i="8"/>
  <c r="F222" i="8"/>
  <c r="J222" i="8"/>
  <c r="E222" i="8"/>
  <c r="G222" i="8"/>
  <c r="H191" i="8"/>
  <c r="G191" i="8"/>
  <c r="J191" i="8"/>
  <c r="I191" i="8"/>
  <c r="E191" i="8"/>
  <c r="F191" i="8"/>
  <c r="E213" i="8"/>
  <c r="H213" i="8"/>
  <c r="G213" i="8"/>
  <c r="J213" i="8"/>
  <c r="I213" i="8"/>
  <c r="F213" i="8"/>
  <c r="G157" i="9"/>
  <c r="J157" i="9"/>
  <c r="H157" i="9"/>
  <c r="F157" i="9"/>
  <c r="I157" i="9"/>
  <c r="E157" i="9"/>
  <c r="E243" i="8"/>
  <c r="G243" i="8"/>
  <c r="I243" i="8"/>
  <c r="H243" i="8"/>
  <c r="F243" i="8"/>
  <c r="J243" i="8"/>
  <c r="J161" i="8"/>
  <c r="I161" i="8"/>
  <c r="F161" i="8"/>
  <c r="H161" i="8"/>
  <c r="G161" i="8"/>
  <c r="E161" i="8"/>
  <c r="E226" i="8"/>
  <c r="I226" i="8"/>
  <c r="J226" i="8"/>
  <c r="F226" i="8"/>
  <c r="G226" i="8"/>
  <c r="H226" i="8"/>
  <c r="I184" i="8"/>
  <c r="G184" i="8"/>
  <c r="E184" i="8"/>
  <c r="H184" i="8"/>
  <c r="F184" i="8"/>
  <c r="J184" i="8"/>
  <c r="E179" i="9"/>
  <c r="I179" i="9"/>
  <c r="H179" i="9"/>
  <c r="G179" i="9"/>
  <c r="J179" i="9"/>
  <c r="F179" i="9"/>
  <c r="J201" i="8"/>
  <c r="I201" i="8"/>
  <c r="F201" i="8"/>
  <c r="H201" i="8"/>
  <c r="E201" i="8"/>
  <c r="G201" i="8"/>
  <c r="E220" i="8"/>
  <c r="G220" i="8"/>
  <c r="H220" i="8"/>
  <c r="J220" i="8"/>
  <c r="F220" i="8"/>
  <c r="I220" i="8"/>
  <c r="G253" i="8"/>
  <c r="I253" i="8"/>
  <c r="J253" i="8"/>
  <c r="H253" i="8"/>
  <c r="F253" i="8"/>
  <c r="E253" i="8"/>
  <c r="G194" i="9"/>
  <c r="H194" i="9"/>
  <c r="E194" i="9"/>
  <c r="J194" i="9"/>
  <c r="F194" i="9"/>
  <c r="I194" i="9"/>
  <c r="J138" i="9"/>
  <c r="G138" i="9"/>
  <c r="H138" i="9"/>
  <c r="F138" i="9"/>
  <c r="I138" i="9"/>
  <c r="E138" i="9"/>
  <c r="F259" i="8"/>
  <c r="I259" i="8"/>
  <c r="G259" i="8"/>
  <c r="J259" i="8"/>
  <c r="E259" i="8"/>
  <c r="H259" i="8"/>
  <c r="I161" i="9"/>
  <c r="J161" i="9"/>
  <c r="G161" i="9"/>
  <c r="F161" i="9"/>
  <c r="E161" i="9"/>
  <c r="H161" i="9"/>
  <c r="E231" i="8"/>
  <c r="J231" i="8"/>
  <c r="H231" i="8"/>
  <c r="F231" i="8"/>
  <c r="I231" i="8"/>
  <c r="G231" i="8"/>
  <c r="H244" i="9"/>
  <c r="J244" i="9"/>
  <c r="F244" i="9"/>
  <c r="G244" i="9"/>
  <c r="I244" i="9"/>
  <c r="E244" i="9"/>
  <c r="I270" i="8"/>
  <c r="E270" i="8"/>
  <c r="G270" i="8"/>
  <c r="H270" i="8"/>
  <c r="F270" i="8"/>
  <c r="J270" i="8"/>
  <c r="G187" i="8"/>
  <c r="H187" i="8"/>
  <c r="J187" i="8"/>
  <c r="F187" i="8"/>
  <c r="I187" i="8"/>
  <c r="E187" i="8"/>
  <c r="G167" i="9"/>
  <c r="F167" i="9"/>
  <c r="I167" i="9"/>
  <c r="E167" i="9"/>
  <c r="J167" i="9"/>
  <c r="H167" i="9"/>
  <c r="J234" i="9"/>
  <c r="F234" i="9"/>
  <c r="H234" i="9"/>
  <c r="G234" i="9"/>
  <c r="I234" i="9"/>
  <c r="E234" i="9"/>
  <c r="I165" i="9"/>
  <c r="J165" i="9"/>
  <c r="G165" i="9"/>
  <c r="H165" i="9"/>
  <c r="F165" i="9"/>
  <c r="E165" i="9"/>
  <c r="H152" i="8"/>
  <c r="J152" i="8"/>
  <c r="F152" i="8"/>
  <c r="G152" i="8"/>
  <c r="I152" i="8"/>
  <c r="E152" i="8"/>
  <c r="G238" i="8"/>
  <c r="E238" i="8"/>
  <c r="H238" i="8"/>
  <c r="J238" i="8"/>
  <c r="F238" i="8"/>
  <c r="I238" i="8"/>
  <c r="E140" i="9"/>
  <c r="G140" i="9"/>
  <c r="J140" i="9"/>
  <c r="F140" i="9"/>
  <c r="I140" i="9"/>
  <c r="H140" i="9"/>
  <c r="H183" i="9"/>
  <c r="J183" i="9"/>
  <c r="F183" i="9"/>
  <c r="I183" i="9"/>
  <c r="E183" i="9"/>
  <c r="G183" i="9"/>
  <c r="I261" i="9"/>
  <c r="F261" i="9"/>
  <c r="J261" i="9"/>
  <c r="G261" i="9"/>
  <c r="E261" i="9"/>
  <c r="H261" i="9"/>
  <c r="I141" i="8"/>
  <c r="H141" i="8"/>
  <c r="F141" i="8"/>
  <c r="G141" i="8"/>
  <c r="J141" i="8"/>
  <c r="E141" i="8"/>
  <c r="J203" i="8"/>
  <c r="I203" i="8"/>
  <c r="E203" i="8"/>
  <c r="H203" i="8"/>
  <c r="F203" i="8"/>
  <c r="G203" i="8"/>
  <c r="H268" i="9"/>
  <c r="J268" i="9"/>
  <c r="F268" i="9"/>
  <c r="I268" i="9"/>
  <c r="E268" i="9"/>
  <c r="G268" i="9"/>
  <c r="G169" i="9"/>
  <c r="E169" i="9"/>
  <c r="J169" i="9"/>
  <c r="H169" i="9"/>
  <c r="I169" i="9"/>
  <c r="F169" i="9"/>
  <c r="G223" i="9"/>
  <c r="F223" i="9"/>
  <c r="H223" i="9"/>
  <c r="I223" i="9"/>
  <c r="E223" i="9"/>
  <c r="J223" i="9"/>
  <c r="G217" i="8"/>
  <c r="J217" i="8"/>
  <c r="F217" i="8"/>
  <c r="E217" i="8"/>
  <c r="H217" i="8"/>
  <c r="I217" i="8"/>
  <c r="H151" i="9"/>
  <c r="G151" i="9"/>
  <c r="I151" i="9"/>
  <c r="E151" i="9"/>
  <c r="J151" i="9"/>
  <c r="F151" i="9"/>
  <c r="G205" i="9"/>
  <c r="H205" i="9"/>
  <c r="F205" i="9"/>
  <c r="I205" i="9"/>
  <c r="E205" i="9"/>
  <c r="J205" i="9"/>
  <c r="G141" i="9"/>
  <c r="E141" i="9"/>
  <c r="J141" i="9"/>
  <c r="I141" i="9"/>
  <c r="F141" i="9"/>
  <c r="H141" i="9"/>
  <c r="H192" i="9"/>
  <c r="G192" i="9"/>
  <c r="E192" i="9"/>
  <c r="J192" i="9"/>
  <c r="I192" i="9"/>
  <c r="F192" i="9"/>
  <c r="F203" i="9"/>
  <c r="H203" i="9"/>
  <c r="G203" i="9"/>
  <c r="I203" i="9"/>
  <c r="E203" i="9"/>
  <c r="J203" i="9"/>
  <c r="E164" i="8"/>
  <c r="I164" i="8"/>
  <c r="H164" i="8"/>
  <c r="J164" i="8"/>
  <c r="F164" i="8"/>
  <c r="G164" i="8"/>
  <c r="F171" i="8"/>
  <c r="H171" i="8"/>
  <c r="G171" i="8"/>
  <c r="I171" i="8"/>
  <c r="E171" i="8"/>
  <c r="J171" i="8"/>
  <c r="I190" i="8"/>
  <c r="E190" i="8"/>
  <c r="G190" i="8"/>
  <c r="F190" i="8"/>
  <c r="J190" i="8"/>
  <c r="H190" i="8"/>
  <c r="H245" i="9"/>
  <c r="G245" i="9"/>
  <c r="I245" i="9"/>
  <c r="F245" i="9"/>
  <c r="J245" i="9"/>
  <c r="E245" i="9"/>
  <c r="F189" i="8"/>
  <c r="G189" i="8"/>
  <c r="H189" i="8"/>
  <c r="I189" i="8"/>
  <c r="E189" i="8"/>
  <c r="J189" i="8"/>
  <c r="G219" i="9"/>
  <c r="J219" i="9"/>
  <c r="F219" i="9"/>
  <c r="I219" i="9"/>
  <c r="H219" i="9"/>
  <c r="E219" i="9"/>
  <c r="H241" i="9"/>
  <c r="G241" i="9"/>
  <c r="I241" i="9"/>
  <c r="F241" i="9"/>
  <c r="J241" i="9"/>
  <c r="E241" i="9"/>
  <c r="I158" i="8"/>
  <c r="F158" i="8"/>
  <c r="H158" i="8"/>
  <c r="G158" i="8"/>
  <c r="E158" i="8"/>
  <c r="J158" i="8"/>
  <c r="H191" i="9"/>
  <c r="G191" i="9"/>
  <c r="F191" i="9"/>
  <c r="I191" i="9"/>
  <c r="E191" i="9"/>
  <c r="J191" i="9"/>
  <c r="G234" i="8"/>
  <c r="E234" i="8"/>
  <c r="H234" i="8"/>
  <c r="J234" i="8"/>
  <c r="F234" i="8"/>
  <c r="I234" i="8"/>
  <c r="H248" i="9"/>
  <c r="G248" i="9"/>
  <c r="J248" i="9"/>
  <c r="F248" i="9"/>
  <c r="I248" i="9"/>
  <c r="E248" i="9"/>
  <c r="J265" i="9"/>
  <c r="F265" i="9"/>
  <c r="I265" i="9"/>
  <c r="E265" i="9"/>
  <c r="H265" i="9"/>
  <c r="G265" i="9"/>
  <c r="H214" i="8"/>
  <c r="I214" i="8"/>
  <c r="E214" i="8"/>
  <c r="G214" i="8"/>
  <c r="J214" i="8"/>
  <c r="F214" i="8"/>
  <c r="G145" i="9"/>
  <c r="J145" i="9"/>
  <c r="I145" i="9"/>
  <c r="E145" i="9"/>
  <c r="H145" i="9"/>
  <c r="F145" i="9"/>
  <c r="H221" i="9"/>
  <c r="G221" i="9"/>
  <c r="J221" i="9"/>
  <c r="F221" i="9"/>
  <c r="I221" i="9"/>
  <c r="E221" i="9"/>
  <c r="G225" i="9"/>
  <c r="F225" i="9"/>
  <c r="H225" i="9"/>
  <c r="I225" i="9"/>
  <c r="E225" i="9"/>
  <c r="J225" i="9"/>
  <c r="E158" i="9"/>
  <c r="H158" i="9"/>
  <c r="G158" i="9"/>
  <c r="I158" i="9"/>
  <c r="F158" i="9"/>
  <c r="J158" i="9"/>
  <c r="J269" i="9"/>
  <c r="I269" i="9"/>
  <c r="F269" i="9"/>
  <c r="E269" i="9"/>
  <c r="H269" i="9"/>
  <c r="G269" i="9"/>
  <c r="F151" i="8"/>
  <c r="J151" i="8"/>
  <c r="H151" i="8"/>
  <c r="E151" i="8"/>
  <c r="I151" i="8"/>
  <c r="G151" i="8"/>
  <c r="G162" i="8"/>
  <c r="E162" i="8"/>
  <c r="H162" i="8"/>
  <c r="J162" i="8"/>
  <c r="F162" i="8"/>
  <c r="I162" i="8"/>
  <c r="J137" i="9"/>
  <c r="I137" i="9"/>
  <c r="G137" i="9"/>
  <c r="E137" i="9"/>
  <c r="H137" i="9"/>
  <c r="F137" i="9"/>
  <c r="G175" i="8"/>
  <c r="H175" i="8"/>
  <c r="I175" i="8"/>
  <c r="E175" i="8"/>
  <c r="F175" i="8"/>
  <c r="J175" i="8"/>
  <c r="F197" i="9"/>
  <c r="H197" i="9"/>
  <c r="I197" i="9"/>
  <c r="E197" i="9"/>
  <c r="J197" i="9"/>
  <c r="G197" i="9"/>
  <c r="I168" i="8"/>
  <c r="F168" i="8"/>
  <c r="H168" i="8"/>
  <c r="G168" i="8"/>
  <c r="J168" i="8"/>
  <c r="E168" i="8"/>
  <c r="H160" i="8"/>
  <c r="I160" i="8"/>
  <c r="E160" i="8"/>
  <c r="J160" i="8"/>
  <c r="G160" i="8"/>
  <c r="F160" i="8"/>
  <c r="H187" i="9"/>
  <c r="F187" i="9"/>
  <c r="I187" i="9"/>
  <c r="E187" i="9"/>
  <c r="G187" i="9"/>
  <c r="J187" i="9"/>
  <c r="H209" i="9"/>
  <c r="G209" i="9"/>
  <c r="J209" i="9"/>
  <c r="F209" i="9"/>
  <c r="I209" i="9"/>
  <c r="E209" i="9"/>
  <c r="H156" i="9"/>
  <c r="G156" i="9"/>
  <c r="I156" i="9"/>
  <c r="E156" i="9"/>
  <c r="J156" i="9"/>
  <c r="F156" i="9"/>
  <c r="G146" i="8"/>
  <c r="E146" i="8"/>
  <c r="J146" i="8"/>
  <c r="H146" i="8"/>
  <c r="F146" i="8"/>
  <c r="I146" i="8"/>
  <c r="F216" i="9"/>
  <c r="E216" i="9"/>
  <c r="H216" i="9"/>
  <c r="J216" i="9"/>
  <c r="I216" i="9"/>
  <c r="G216" i="9"/>
  <c r="H215" i="8"/>
  <c r="G215" i="8"/>
  <c r="I215" i="8"/>
  <c r="F215" i="8"/>
  <c r="J215" i="8"/>
  <c r="E215" i="8"/>
  <c r="H196" i="9"/>
  <c r="G196" i="9"/>
  <c r="E196" i="9"/>
  <c r="I196" i="9"/>
  <c r="J196" i="9"/>
  <c r="F196" i="9"/>
  <c r="F194" i="8"/>
  <c r="I194" i="8"/>
  <c r="E194" i="8"/>
  <c r="J194" i="8"/>
  <c r="G194" i="8"/>
  <c r="H194" i="8"/>
  <c r="G138" i="8"/>
  <c r="E138" i="8"/>
  <c r="J138" i="8"/>
  <c r="F138" i="8"/>
  <c r="H138" i="8"/>
  <c r="I138" i="8"/>
  <c r="I176" i="8"/>
  <c r="F176" i="8"/>
  <c r="E176" i="8"/>
  <c r="H176" i="8"/>
  <c r="G176" i="8"/>
  <c r="J176" i="8"/>
  <c r="J195" i="8"/>
  <c r="H195" i="8"/>
  <c r="F195" i="8"/>
  <c r="E195" i="8"/>
  <c r="G195" i="8"/>
  <c r="I195" i="8"/>
  <c r="G175" i="9"/>
  <c r="I175" i="9"/>
  <c r="F175" i="9"/>
  <c r="E175" i="9"/>
  <c r="J175" i="9"/>
  <c r="H175" i="9"/>
  <c r="G146" i="9"/>
  <c r="J146" i="9"/>
  <c r="H146" i="9"/>
  <c r="F146" i="9"/>
  <c r="I146" i="9"/>
  <c r="E146" i="9"/>
  <c r="I267" i="9"/>
  <c r="J267" i="9"/>
  <c r="F267" i="9"/>
  <c r="E267" i="9"/>
  <c r="H267" i="9"/>
  <c r="G267" i="9"/>
  <c r="F255" i="8"/>
  <c r="J255" i="8"/>
  <c r="I255" i="8"/>
  <c r="E255" i="8"/>
  <c r="H255" i="8"/>
  <c r="G255" i="8"/>
  <c r="G244" i="8"/>
  <c r="H244" i="8"/>
  <c r="J244" i="8"/>
  <c r="F244" i="8"/>
  <c r="I244" i="8"/>
  <c r="E244" i="8"/>
  <c r="I230" i="9"/>
  <c r="G230" i="9"/>
  <c r="H230" i="9"/>
  <c r="F230" i="9"/>
  <c r="J230" i="9"/>
  <c r="E230" i="9"/>
  <c r="H183" i="8"/>
  <c r="G183" i="8"/>
  <c r="I183" i="8"/>
  <c r="E183" i="8"/>
  <c r="J183" i="8"/>
  <c r="F183" i="8"/>
  <c r="G229" i="8"/>
  <c r="E229" i="8"/>
  <c r="H229" i="8"/>
  <c r="J229" i="8"/>
  <c r="F229" i="8"/>
  <c r="I229" i="8"/>
  <c r="G224" i="8"/>
  <c r="H224" i="8"/>
  <c r="J224" i="8"/>
  <c r="E224" i="8"/>
  <c r="I224" i="8"/>
  <c r="F224" i="8"/>
  <c r="J259" i="9"/>
  <c r="F259" i="9"/>
  <c r="I259" i="9"/>
  <c r="E259" i="9"/>
  <c r="H259" i="9"/>
  <c r="G259" i="9"/>
  <c r="H260" i="9"/>
  <c r="G260" i="9"/>
  <c r="J260" i="9"/>
  <c r="F260" i="9"/>
  <c r="I260" i="9"/>
  <c r="E260" i="9"/>
  <c r="F201" i="9"/>
  <c r="H201" i="9"/>
  <c r="I201" i="9"/>
  <c r="E201" i="9"/>
  <c r="G201" i="9"/>
  <c r="J201" i="9"/>
  <c r="G143" i="9"/>
  <c r="E143" i="9"/>
  <c r="J143" i="9"/>
  <c r="H143" i="9"/>
  <c r="F143" i="9"/>
  <c r="I143" i="9"/>
  <c r="E154" i="9"/>
  <c r="H154" i="9"/>
  <c r="I154" i="9"/>
  <c r="G154" i="9"/>
  <c r="F154" i="9"/>
  <c r="J154" i="9"/>
  <c r="E214" i="9"/>
  <c r="H214" i="9"/>
  <c r="J214" i="9"/>
  <c r="I214" i="9"/>
  <c r="F214" i="9"/>
  <c r="G214" i="9"/>
  <c r="G153" i="9"/>
  <c r="J153" i="9"/>
  <c r="I153" i="9"/>
  <c r="H153" i="9"/>
  <c r="E153" i="9"/>
  <c r="F153" i="9"/>
  <c r="H204" i="9"/>
  <c r="I204" i="9"/>
  <c r="F204" i="9"/>
  <c r="J204" i="9"/>
  <c r="E204" i="9"/>
  <c r="G204" i="9"/>
  <c r="G149" i="9"/>
  <c r="I149" i="9"/>
  <c r="E149" i="9"/>
  <c r="H149" i="9"/>
  <c r="F149" i="9"/>
  <c r="J149" i="9"/>
  <c r="G155" i="8"/>
  <c r="I155" i="8"/>
  <c r="E155" i="8"/>
  <c r="J155" i="8"/>
  <c r="H155" i="8"/>
  <c r="F155" i="8"/>
  <c r="G172" i="9"/>
  <c r="H172" i="9"/>
  <c r="I172" i="9"/>
  <c r="E172" i="9"/>
  <c r="F172" i="9"/>
  <c r="J172" i="9"/>
  <c r="J193" i="8"/>
  <c r="H193" i="8"/>
  <c r="F193" i="8"/>
  <c r="E193" i="8"/>
  <c r="G193" i="8"/>
  <c r="I193" i="8"/>
  <c r="I268" i="8"/>
  <c r="G268" i="8"/>
  <c r="E268" i="8"/>
  <c r="H268" i="8"/>
  <c r="F268" i="8"/>
  <c r="J268" i="8"/>
  <c r="H136" i="8"/>
  <c r="J136" i="8"/>
  <c r="E136" i="8"/>
  <c r="F136" i="8"/>
  <c r="I136" i="8"/>
  <c r="G136" i="8"/>
  <c r="I152" i="9"/>
  <c r="H152" i="9"/>
  <c r="G152" i="9"/>
  <c r="E152" i="9"/>
  <c r="F152" i="9"/>
  <c r="J152" i="9"/>
  <c r="F179" i="8"/>
  <c r="G179" i="8"/>
  <c r="H179" i="8"/>
  <c r="J179" i="8"/>
  <c r="I179" i="8"/>
  <c r="E179" i="8"/>
  <c r="G198" i="9"/>
  <c r="J198" i="9"/>
  <c r="H198" i="9"/>
  <c r="E198" i="9"/>
  <c r="F198" i="9"/>
  <c r="I198" i="9"/>
  <c r="E162" i="9"/>
  <c r="H162" i="9"/>
  <c r="G162" i="9"/>
  <c r="I162" i="9"/>
  <c r="F162" i="9"/>
  <c r="J162" i="9"/>
  <c r="I163" i="9"/>
  <c r="J163" i="9"/>
  <c r="G163" i="9"/>
  <c r="H163" i="9"/>
  <c r="F163" i="9"/>
  <c r="E163" i="9"/>
  <c r="I256" i="8"/>
  <c r="H256" i="8"/>
  <c r="F256" i="8"/>
  <c r="E256" i="8"/>
  <c r="G256" i="8"/>
  <c r="J256" i="8"/>
  <c r="F250" i="9"/>
  <c r="H250" i="9"/>
  <c r="I250" i="9"/>
  <c r="E250" i="9"/>
  <c r="J250" i="9"/>
  <c r="G250" i="9"/>
  <c r="F186" i="9"/>
  <c r="I186" i="9"/>
  <c r="G186" i="9"/>
  <c r="J186" i="9"/>
  <c r="E186" i="9"/>
  <c r="H186" i="9"/>
  <c r="H168" i="9"/>
  <c r="G168" i="9"/>
  <c r="F168" i="9"/>
  <c r="I168" i="9"/>
  <c r="E168" i="9"/>
  <c r="J168" i="9"/>
  <c r="E160" i="9"/>
  <c r="H160" i="9"/>
  <c r="G160" i="9"/>
  <c r="I160" i="9"/>
  <c r="F160" i="9"/>
  <c r="J160" i="9"/>
  <c r="G139" i="9"/>
  <c r="J139" i="9"/>
  <c r="E139" i="9"/>
  <c r="F139" i="9"/>
  <c r="I139" i="9"/>
  <c r="H139" i="9"/>
  <c r="G206" i="8"/>
  <c r="J206" i="8"/>
  <c r="F206" i="8"/>
  <c r="I206" i="8"/>
  <c r="E206" i="8"/>
  <c r="H206" i="8"/>
  <c r="G167" i="8"/>
  <c r="F167" i="8"/>
  <c r="I167" i="8"/>
  <c r="E167" i="8"/>
  <c r="J167" i="8"/>
  <c r="H167" i="8"/>
  <c r="G265" i="8"/>
  <c r="J265" i="8"/>
  <c r="F265" i="8"/>
  <c r="I265" i="8"/>
  <c r="H265" i="8"/>
  <c r="E265" i="8"/>
  <c r="H228" i="8"/>
  <c r="G228" i="8"/>
  <c r="I228" i="8"/>
  <c r="F228" i="8"/>
  <c r="J228" i="8"/>
  <c r="E228" i="8"/>
  <c r="J145" i="8"/>
  <c r="I145" i="8"/>
  <c r="F145" i="8"/>
  <c r="H145" i="8"/>
  <c r="G145" i="8"/>
  <c r="E145" i="8"/>
  <c r="I226" i="9"/>
  <c r="G226" i="9"/>
  <c r="H226" i="9"/>
  <c r="F226" i="9"/>
  <c r="J226" i="9"/>
  <c r="E226" i="9"/>
  <c r="H181" i="9"/>
  <c r="I181" i="9"/>
  <c r="J181" i="9"/>
  <c r="F181" i="9"/>
  <c r="E181" i="9"/>
  <c r="G181" i="9"/>
  <c r="I248" i="8"/>
  <c r="H248" i="8"/>
  <c r="G248" i="8"/>
  <c r="E248" i="8"/>
  <c r="F248" i="8"/>
  <c r="J248" i="8"/>
  <c r="J147" i="8"/>
  <c r="I147" i="8"/>
  <c r="E147" i="8"/>
  <c r="H147" i="8"/>
  <c r="G147" i="8"/>
  <c r="F147" i="8"/>
  <c r="J202" i="8"/>
  <c r="F202" i="8"/>
  <c r="G202" i="8"/>
  <c r="I202" i="8"/>
  <c r="H202" i="8"/>
  <c r="E202" i="8"/>
  <c r="H172" i="8"/>
  <c r="E172" i="8"/>
  <c r="I172" i="8"/>
  <c r="J172" i="8"/>
  <c r="F172" i="8"/>
  <c r="G172" i="8"/>
  <c r="G202" i="9"/>
  <c r="J202" i="9"/>
  <c r="H202" i="9"/>
  <c r="E202" i="9"/>
  <c r="I202" i="9"/>
  <c r="F202" i="9"/>
  <c r="I270" i="9"/>
  <c r="E270" i="9"/>
  <c r="H270" i="9"/>
  <c r="G270" i="9"/>
  <c r="J270" i="9"/>
  <c r="F270" i="9"/>
  <c r="E209" i="8"/>
  <c r="H209" i="8"/>
  <c r="G209" i="8"/>
  <c r="J209" i="8"/>
  <c r="I209" i="8"/>
  <c r="F209" i="8"/>
  <c r="I150" i="8"/>
  <c r="J150" i="8"/>
  <c r="F150" i="8"/>
  <c r="H150" i="8"/>
  <c r="G150" i="8"/>
  <c r="E150" i="8"/>
  <c r="H266" i="9"/>
  <c r="G266" i="9"/>
  <c r="J266" i="9"/>
  <c r="F266" i="9"/>
  <c r="I266" i="9"/>
  <c r="E266" i="9"/>
  <c r="H242" i="8"/>
  <c r="G242" i="8"/>
  <c r="E242" i="8"/>
  <c r="J242" i="8"/>
  <c r="F242" i="8"/>
  <c r="I242" i="8"/>
  <c r="I236" i="8"/>
  <c r="F236" i="8"/>
  <c r="H236" i="8"/>
  <c r="J236" i="8"/>
  <c r="G236" i="8"/>
  <c r="E236" i="8"/>
  <c r="J251" i="8"/>
  <c r="H251" i="8"/>
  <c r="I251" i="8"/>
  <c r="F251" i="8"/>
  <c r="E251" i="8"/>
  <c r="G251" i="8"/>
  <c r="I262" i="8"/>
  <c r="G262" i="8"/>
  <c r="E262" i="8"/>
  <c r="F262" i="8"/>
  <c r="J262" i="8"/>
  <c r="H262" i="8"/>
  <c r="I159" i="9"/>
  <c r="J159" i="9"/>
  <c r="G159" i="9"/>
  <c r="F159" i="9"/>
  <c r="E159" i="9"/>
  <c r="H159" i="9"/>
  <c r="F242" i="9"/>
  <c r="I242" i="9"/>
  <c r="E242" i="9"/>
  <c r="H242" i="9"/>
  <c r="G242" i="9"/>
  <c r="J242" i="9"/>
  <c r="G186" i="8"/>
  <c r="I186" i="8"/>
  <c r="E186" i="8"/>
  <c r="H186" i="8"/>
  <c r="F186" i="8"/>
  <c r="J186" i="8"/>
  <c r="H236" i="9"/>
  <c r="E236" i="9"/>
  <c r="J236" i="9"/>
  <c r="F236" i="9"/>
  <c r="I236" i="9"/>
  <c r="G236" i="9"/>
  <c r="I182" i="8"/>
  <c r="E182" i="8"/>
  <c r="G182" i="8"/>
  <c r="F182" i="8"/>
  <c r="H182" i="8"/>
  <c r="J182" i="8"/>
  <c r="F227" i="9"/>
  <c r="H227" i="9"/>
  <c r="G227" i="9"/>
  <c r="E227" i="9"/>
  <c r="J227" i="9"/>
  <c r="I227" i="9"/>
  <c r="I246" i="8"/>
  <c r="E246" i="8"/>
  <c r="G246" i="8"/>
  <c r="H246" i="8"/>
  <c r="J246" i="8"/>
  <c r="F246" i="8"/>
  <c r="I263" i="9"/>
  <c r="J263" i="9"/>
  <c r="F263" i="9"/>
  <c r="H263" i="9"/>
  <c r="G263" i="9"/>
  <c r="E263" i="9"/>
  <c r="I245" i="8"/>
  <c r="E245" i="8"/>
  <c r="G245" i="8"/>
  <c r="F245" i="8"/>
  <c r="J245" i="8"/>
  <c r="H245" i="8"/>
  <c r="J181" i="8"/>
  <c r="F181" i="8"/>
  <c r="H181" i="8"/>
  <c r="G181" i="8"/>
  <c r="I181" i="8"/>
  <c r="E181" i="8"/>
  <c r="E136" i="9"/>
  <c r="G136" i="9"/>
  <c r="H136" i="9"/>
  <c r="J136" i="9"/>
  <c r="F136" i="9"/>
  <c r="I136" i="9"/>
  <c r="F193" i="9"/>
  <c r="H193" i="9"/>
  <c r="G193" i="9"/>
  <c r="I193" i="9"/>
  <c r="E193" i="9"/>
  <c r="J193" i="9"/>
  <c r="I252" i="8"/>
  <c r="G252" i="8"/>
  <c r="J252" i="8"/>
  <c r="F252" i="8"/>
  <c r="H252" i="8"/>
  <c r="E252" i="8"/>
  <c r="F143" i="8"/>
  <c r="J143" i="8"/>
  <c r="G143" i="8"/>
  <c r="H143" i="8"/>
  <c r="I143" i="8"/>
  <c r="E143" i="8"/>
  <c r="H230" i="8"/>
  <c r="F230" i="8"/>
  <c r="I230" i="8"/>
  <c r="G230" i="8"/>
  <c r="E230" i="8"/>
  <c r="J230" i="8"/>
  <c r="F252" i="9"/>
  <c r="H252" i="9"/>
  <c r="I252" i="9"/>
  <c r="E252" i="9"/>
  <c r="G252" i="9"/>
  <c r="J252" i="9"/>
  <c r="J215" i="9"/>
  <c r="F215" i="9"/>
  <c r="I215" i="9"/>
  <c r="E215" i="9"/>
  <c r="H215" i="9"/>
  <c r="G215" i="9"/>
  <c r="J221" i="8"/>
  <c r="I221" i="8"/>
  <c r="E221" i="8"/>
  <c r="H221" i="8"/>
  <c r="G221" i="8"/>
  <c r="F221" i="8"/>
  <c r="H208" i="9"/>
  <c r="I208" i="9"/>
  <c r="F208" i="9"/>
  <c r="J208" i="9"/>
  <c r="E208" i="9"/>
  <c r="G208" i="9"/>
  <c r="G140" i="8"/>
  <c r="E140" i="8"/>
  <c r="H140" i="8"/>
  <c r="J140" i="8"/>
  <c r="F140" i="8"/>
  <c r="I140" i="8"/>
  <c r="I235" i="8"/>
  <c r="J235" i="8"/>
  <c r="F235" i="8"/>
  <c r="H235" i="8"/>
  <c r="E235" i="8"/>
  <c r="G235" i="8"/>
  <c r="J190" i="9"/>
  <c r="F190" i="9"/>
  <c r="G190" i="9"/>
  <c r="I190" i="9"/>
  <c r="E190" i="9"/>
  <c r="H190" i="9"/>
  <c r="J180" i="9"/>
  <c r="F180" i="9"/>
  <c r="H180" i="9"/>
  <c r="I180" i="9"/>
  <c r="G180" i="9"/>
  <c r="E180" i="9"/>
  <c r="G204" i="8"/>
  <c r="H204" i="8"/>
  <c r="J204" i="8"/>
  <c r="F204" i="8"/>
  <c r="I204" i="8"/>
  <c r="E204" i="8"/>
  <c r="J197" i="8"/>
  <c r="H197" i="8"/>
  <c r="F197" i="8"/>
  <c r="E197" i="8"/>
  <c r="G197" i="8"/>
  <c r="I197" i="8"/>
  <c r="G264" i="8"/>
  <c r="I264" i="8"/>
  <c r="E264" i="8"/>
  <c r="F264" i="8"/>
  <c r="J264" i="8"/>
  <c r="H264" i="8"/>
  <c r="G235" i="9"/>
  <c r="J235" i="9"/>
  <c r="E235" i="9"/>
  <c r="I235" i="9"/>
  <c r="F235" i="9"/>
  <c r="H235" i="9"/>
  <c r="G247" i="8"/>
  <c r="F247" i="8"/>
  <c r="I247" i="8"/>
  <c r="J247" i="8"/>
  <c r="E247" i="8"/>
  <c r="H247" i="8"/>
  <c r="F264" i="9"/>
  <c r="I264" i="9"/>
  <c r="E264" i="9"/>
  <c r="H264" i="9"/>
  <c r="G264" i="9"/>
  <c r="J264" i="9"/>
  <c r="G257" i="8"/>
  <c r="F257" i="8"/>
  <c r="J257" i="8"/>
  <c r="I257" i="8"/>
  <c r="E257" i="8"/>
  <c r="H257" i="8"/>
  <c r="G185" i="9"/>
  <c r="J185" i="9"/>
  <c r="F185" i="9"/>
  <c r="I185" i="9"/>
  <c r="H185" i="9"/>
  <c r="E185" i="9"/>
  <c r="J188" i="9"/>
  <c r="F188" i="9"/>
  <c r="I188" i="9"/>
  <c r="G188" i="9"/>
  <c r="E188" i="9"/>
  <c r="H188" i="9"/>
  <c r="E237" i="8"/>
  <c r="I237" i="8"/>
  <c r="F237" i="8"/>
  <c r="J237" i="8"/>
  <c r="H237" i="8"/>
  <c r="G237" i="8"/>
  <c r="G178" i="9"/>
  <c r="I178" i="9"/>
  <c r="F178" i="9"/>
  <c r="H178" i="9"/>
  <c r="J178" i="9"/>
  <c r="E178" i="9"/>
  <c r="J262" i="9"/>
  <c r="F262" i="9"/>
  <c r="I262" i="9"/>
  <c r="E262" i="9"/>
  <c r="H262" i="9"/>
  <c r="G262" i="9"/>
  <c r="I150" i="9"/>
  <c r="E150" i="9"/>
  <c r="H150" i="9"/>
  <c r="G150" i="9"/>
  <c r="F150" i="9"/>
  <c r="J150" i="9"/>
  <c r="V3" i="30"/>
  <c r="Q3" i="29"/>
  <c r="U3" i="29"/>
  <c r="V5" i="32"/>
  <c r="R5" i="32"/>
  <c r="Q3" i="31"/>
  <c r="S3" i="31"/>
  <c r="R3" i="31"/>
  <c r="R3" i="29"/>
  <c r="V3" i="29"/>
  <c r="T3" i="29"/>
  <c r="T3" i="27"/>
  <c r="Q3" i="23"/>
  <c r="U3" i="27"/>
  <c r="V3" i="27"/>
  <c r="R3" i="24"/>
  <c r="Q3" i="26"/>
  <c r="S3" i="26"/>
  <c r="S3" i="25"/>
  <c r="S3" i="24"/>
  <c r="R3" i="22"/>
  <c r="S3" i="22"/>
  <c r="U3" i="22"/>
  <c r="O133" i="1"/>
  <c r="O132" i="1"/>
  <c r="O131" i="1"/>
  <c r="O130" i="1"/>
  <c r="O129" i="1"/>
  <c r="O128" i="1"/>
  <c r="O127" i="1"/>
  <c r="O126" i="1"/>
  <c r="O125" i="1"/>
  <c r="O124" i="1"/>
  <c r="O123" i="1"/>
  <c r="O122" i="1"/>
  <c r="O121" i="1"/>
  <c r="O120" i="1"/>
  <c r="O119" i="1"/>
  <c r="O118" i="1"/>
  <c r="O117" i="1"/>
  <c r="O116" i="1"/>
  <c r="O115" i="1"/>
  <c r="O114" i="1"/>
  <c r="O113" i="1"/>
  <c r="O112" i="1"/>
  <c r="O111" i="1"/>
  <c r="O110" i="1"/>
  <c r="O109" i="1"/>
  <c r="O108" i="1"/>
  <c r="O107" i="1"/>
  <c r="O106" i="1"/>
  <c r="O105" i="1"/>
  <c r="O104" i="1"/>
  <c r="O103" i="1"/>
  <c r="O102" i="1"/>
  <c r="O101" i="1"/>
  <c r="O100" i="1"/>
  <c r="O99" i="1"/>
  <c r="O98" i="1"/>
  <c r="O97" i="1"/>
  <c r="O96" i="1"/>
  <c r="O95" i="1"/>
  <c r="O94" i="1"/>
  <c r="O93" i="1"/>
  <c r="O92" i="1"/>
  <c r="O91" i="1"/>
  <c r="O90" i="1"/>
  <c r="O89" i="1"/>
  <c r="O88" i="1"/>
  <c r="O87" i="1"/>
  <c r="O86" i="1"/>
  <c r="O85" i="1"/>
  <c r="O84" i="1"/>
  <c r="O83" i="1"/>
  <c r="O82" i="1"/>
  <c r="O81" i="1"/>
  <c r="O80" i="1"/>
  <c r="O79" i="1"/>
  <c r="O78" i="1"/>
  <c r="O77" i="1"/>
  <c r="O76" i="1"/>
  <c r="O75" i="1"/>
  <c r="O74" i="1"/>
  <c r="O73" i="1"/>
  <c r="O72" i="1"/>
  <c r="O71" i="1"/>
  <c r="O70" i="1"/>
  <c r="O69" i="1"/>
  <c r="O68" i="1"/>
  <c r="O67" i="1"/>
  <c r="M15" i="48" l="1"/>
  <c r="S15" i="48"/>
  <c r="U3" i="31"/>
  <c r="V3" i="31"/>
  <c r="R3" i="30"/>
  <c r="T3" i="31"/>
  <c r="U5" i="32"/>
  <c r="Q5" i="32"/>
  <c r="T5" i="32"/>
  <c r="U3" i="30"/>
  <c r="Q3" i="30"/>
  <c r="T3" i="30"/>
  <c r="U3" i="23"/>
  <c r="U3" i="26"/>
  <c r="V3" i="26"/>
  <c r="R3" i="26"/>
  <c r="V3" i="24"/>
  <c r="T3" i="26"/>
  <c r="U3" i="25"/>
  <c r="Q3" i="25"/>
  <c r="T3" i="25"/>
  <c r="V3" i="25"/>
  <c r="R3" i="25"/>
  <c r="T3" i="24"/>
  <c r="Q3" i="24"/>
  <c r="U3" i="24"/>
  <c r="V3" i="22"/>
  <c r="T3" i="22"/>
  <c r="V3" i="23"/>
  <c r="R3" i="23"/>
  <c r="T3" i="23"/>
  <c r="L133" i="1"/>
  <c r="L132" i="1"/>
  <c r="L131" i="1"/>
  <c r="N130" i="1"/>
  <c r="L130" i="1"/>
  <c r="L129" i="1"/>
  <c r="L128" i="1"/>
  <c r="L127" i="1"/>
  <c r="L126" i="1"/>
  <c r="N125" i="1"/>
  <c r="L125" i="1"/>
  <c r="L124" i="1"/>
  <c r="L123" i="1"/>
  <c r="N122" i="1"/>
  <c r="L122" i="1"/>
  <c r="L121" i="1"/>
  <c r="N120" i="1"/>
  <c r="L120" i="1"/>
  <c r="L119" i="1"/>
  <c r="N118" i="1"/>
  <c r="L118" i="1"/>
  <c r="N117" i="1"/>
  <c r="L117" i="1"/>
  <c r="L116" i="1"/>
  <c r="N115" i="1"/>
  <c r="L115" i="1"/>
  <c r="N114" i="1"/>
  <c r="L114" i="1"/>
  <c r="N113" i="1"/>
  <c r="L113" i="1"/>
  <c r="L112" i="1"/>
  <c r="L111" i="1"/>
  <c r="N110" i="1"/>
  <c r="L110" i="1"/>
  <c r="L109" i="1"/>
  <c r="L108" i="1"/>
  <c r="L107" i="1"/>
  <c r="L106" i="1"/>
  <c r="N105" i="1"/>
  <c r="L105" i="1"/>
  <c r="L104" i="1"/>
  <c r="L103" i="1"/>
  <c r="N102" i="1"/>
  <c r="L102" i="1"/>
  <c r="L101" i="1"/>
  <c r="L100" i="1"/>
  <c r="N99" i="1"/>
  <c r="L99" i="1"/>
  <c r="N98" i="1"/>
  <c r="L98" i="1"/>
  <c r="L97" i="1"/>
  <c r="L96" i="1"/>
  <c r="N95" i="1"/>
  <c r="L95" i="1"/>
  <c r="N94" i="1"/>
  <c r="L94" i="1"/>
  <c r="L93" i="1"/>
  <c r="L92" i="1"/>
  <c r="N91" i="1"/>
  <c r="L91" i="1"/>
  <c r="N90" i="1"/>
  <c r="L90" i="1"/>
  <c r="L89" i="1"/>
  <c r="L88" i="1"/>
  <c r="N87" i="1"/>
  <c r="L87" i="1"/>
  <c r="N86" i="1"/>
  <c r="L86" i="1"/>
  <c r="L85" i="1"/>
  <c r="L84" i="1"/>
  <c r="N83" i="1"/>
  <c r="L83" i="1"/>
  <c r="N82" i="1"/>
  <c r="L82" i="1"/>
  <c r="L81" i="1"/>
  <c r="L80" i="1"/>
  <c r="N79" i="1"/>
  <c r="L79" i="1"/>
  <c r="L78" i="1"/>
  <c r="L77" i="1"/>
  <c r="L76" i="1"/>
  <c r="N75" i="1"/>
  <c r="L75" i="1"/>
  <c r="N74" i="1"/>
  <c r="L74" i="1"/>
  <c r="L73" i="1"/>
  <c r="L72" i="1"/>
  <c r="N71" i="1"/>
  <c r="L71" i="1"/>
  <c r="N70" i="1"/>
  <c r="L70" i="1"/>
  <c r="L69" i="1"/>
  <c r="L68" i="1"/>
  <c r="N67" i="1"/>
  <c r="L67" i="1"/>
  <c r="L66" i="1"/>
  <c r="O65" i="1"/>
  <c r="L65" i="1"/>
  <c r="O64" i="1"/>
  <c r="L64" i="1"/>
  <c r="L63" i="1"/>
  <c r="L62" i="1"/>
  <c r="L61" i="1"/>
  <c r="O60" i="1"/>
  <c r="L60" i="1"/>
  <c r="L59" i="1"/>
  <c r="L58" i="1"/>
  <c r="O57" i="1"/>
  <c r="L57" i="1"/>
  <c r="O56" i="1"/>
  <c r="L56" i="1"/>
  <c r="L55" i="1"/>
  <c r="L54" i="1"/>
  <c r="O53" i="1"/>
  <c r="L53" i="1"/>
  <c r="O52" i="1"/>
  <c r="L52" i="1"/>
  <c r="L51" i="1"/>
  <c r="L50" i="1"/>
  <c r="O49" i="1"/>
  <c r="L49" i="1"/>
  <c r="O48" i="1"/>
  <c r="L48" i="1"/>
  <c r="L47" i="1"/>
  <c r="L46" i="1"/>
  <c r="L45" i="1"/>
  <c r="O44" i="1"/>
  <c r="L44" i="1"/>
  <c r="L43" i="1"/>
  <c r="L42" i="1"/>
  <c r="O41" i="1"/>
  <c r="L41" i="1"/>
  <c r="O40" i="1"/>
  <c r="L40" i="1"/>
  <c r="L39" i="1"/>
  <c r="L38" i="1"/>
  <c r="O37" i="1"/>
  <c r="L37" i="1"/>
  <c r="O36" i="1"/>
  <c r="L36" i="1"/>
  <c r="L35" i="1"/>
  <c r="L34" i="1"/>
  <c r="O33" i="1"/>
  <c r="L33" i="1"/>
  <c r="O32" i="1"/>
  <c r="L32" i="1"/>
  <c r="L31" i="1"/>
  <c r="L30" i="1"/>
  <c r="O29" i="1"/>
  <c r="L29" i="1"/>
  <c r="O28" i="1"/>
  <c r="L28" i="1"/>
  <c r="L27" i="1"/>
  <c r="L26" i="1"/>
  <c r="O25" i="1"/>
  <c r="L25" i="1"/>
  <c r="O24" i="1"/>
  <c r="L24" i="1"/>
  <c r="L23" i="1"/>
  <c r="O22" i="1"/>
  <c r="L22" i="1"/>
  <c r="L21" i="1"/>
  <c r="O20" i="1"/>
  <c r="L20" i="1"/>
  <c r="L19" i="1"/>
  <c r="L18" i="1"/>
  <c r="L17" i="1"/>
  <c r="O16" i="1"/>
  <c r="L16" i="1"/>
  <c r="L15" i="1"/>
  <c r="O14" i="1"/>
  <c r="L14" i="1"/>
  <c r="L13" i="1"/>
  <c r="O12" i="1"/>
  <c r="L12" i="1"/>
  <c r="L11" i="1"/>
  <c r="L10" i="1"/>
  <c r="L9" i="1"/>
  <c r="O8" i="1"/>
  <c r="L8" i="1"/>
  <c r="L7" i="1"/>
  <c r="L6" i="1"/>
  <c r="L5" i="1"/>
  <c r="O4" i="1"/>
  <c r="L4" i="1"/>
  <c r="O3" i="1"/>
  <c r="L3" i="1"/>
  <c r="C3" i="8" s="1"/>
  <c r="P2" i="1"/>
  <c r="K2" i="1"/>
  <c r="C43" i="9" l="1"/>
  <c r="D43" i="9"/>
  <c r="C54" i="9"/>
  <c r="D54" i="9"/>
  <c r="C71" i="9"/>
  <c r="D71" i="9"/>
  <c r="C93" i="9"/>
  <c r="D93" i="9"/>
  <c r="C104" i="9"/>
  <c r="D104" i="9"/>
  <c r="C126" i="9"/>
  <c r="D126" i="9"/>
  <c r="C133" i="9"/>
  <c r="D133" i="9"/>
  <c r="C49" i="9"/>
  <c r="D49" i="9"/>
  <c r="C60" i="9"/>
  <c r="D60" i="9"/>
  <c r="C76" i="9"/>
  <c r="D76" i="9"/>
  <c r="C11" i="9"/>
  <c r="D11" i="9"/>
  <c r="C28" i="9"/>
  <c r="D28" i="9"/>
  <c r="C33" i="9"/>
  <c r="D33" i="9"/>
  <c r="C38" i="9"/>
  <c r="D38" i="9"/>
  <c r="C44" i="9"/>
  <c r="D44" i="9"/>
  <c r="C55" i="9"/>
  <c r="D55" i="9"/>
  <c r="C66" i="9"/>
  <c r="D66" i="9"/>
  <c r="C77" i="9"/>
  <c r="D77" i="9"/>
  <c r="C83" i="9"/>
  <c r="D83" i="9"/>
  <c r="C88" i="9"/>
  <c r="D88" i="9"/>
  <c r="C94" i="9"/>
  <c r="D94" i="9"/>
  <c r="C99" i="9"/>
  <c r="D99" i="9"/>
  <c r="C105" i="9"/>
  <c r="D105" i="9"/>
  <c r="C111" i="9"/>
  <c r="D111" i="9"/>
  <c r="C116" i="9"/>
  <c r="D116" i="9"/>
  <c r="C121" i="9"/>
  <c r="D121" i="9"/>
  <c r="C127" i="9"/>
  <c r="D127" i="9"/>
  <c r="C22" i="9"/>
  <c r="D22" i="9"/>
  <c r="C5" i="9"/>
  <c r="D5" i="9"/>
  <c r="C12" i="9"/>
  <c r="D12" i="9"/>
  <c r="C17" i="9"/>
  <c r="D17" i="9"/>
  <c r="C23" i="9"/>
  <c r="D23" i="9"/>
  <c r="C39" i="9"/>
  <c r="D39" i="9"/>
  <c r="C50" i="9"/>
  <c r="D50" i="9"/>
  <c r="C56" i="9"/>
  <c r="D56" i="9"/>
  <c r="C61" i="9"/>
  <c r="D61" i="9"/>
  <c r="C67" i="9"/>
  <c r="D67" i="9"/>
  <c r="C72" i="9"/>
  <c r="D72" i="9"/>
  <c r="C78" i="9"/>
  <c r="D78" i="9"/>
  <c r="C89" i="9"/>
  <c r="D89" i="9"/>
  <c r="C112" i="9"/>
  <c r="D112" i="9"/>
  <c r="C117" i="9"/>
  <c r="D117" i="9"/>
  <c r="C122" i="9"/>
  <c r="D122" i="9"/>
  <c r="C128" i="9"/>
  <c r="D128" i="9"/>
  <c r="C10" i="9"/>
  <c r="D10" i="9"/>
  <c r="C24" i="9"/>
  <c r="D24" i="9"/>
  <c r="C79" i="9"/>
  <c r="D79" i="9"/>
  <c r="C84" i="9"/>
  <c r="D84" i="9"/>
  <c r="C95" i="9"/>
  <c r="D95" i="9"/>
  <c r="C113" i="9"/>
  <c r="D113" i="9"/>
  <c r="C129" i="9"/>
  <c r="D129" i="9"/>
  <c r="C35" i="9"/>
  <c r="D35" i="9"/>
  <c r="C52" i="9"/>
  <c r="D52" i="9"/>
  <c r="C63" i="9"/>
  <c r="D63" i="9"/>
  <c r="C68" i="9"/>
  <c r="D68" i="9"/>
  <c r="C74" i="9"/>
  <c r="D74" i="9"/>
  <c r="C85" i="9"/>
  <c r="D85" i="9"/>
  <c r="C101" i="9"/>
  <c r="D101" i="9"/>
  <c r="C107" i="9"/>
  <c r="D107" i="9"/>
  <c r="C118" i="9"/>
  <c r="D118" i="9"/>
  <c r="C123" i="9"/>
  <c r="D123" i="9"/>
  <c r="C130" i="9"/>
  <c r="D130" i="9"/>
  <c r="C16" i="9"/>
  <c r="D16" i="9"/>
  <c r="C29" i="9"/>
  <c r="D29" i="9"/>
  <c r="C45" i="9"/>
  <c r="D45" i="9"/>
  <c r="C106" i="9"/>
  <c r="D106" i="9"/>
  <c r="C8" i="9"/>
  <c r="D8" i="9"/>
  <c r="C14" i="9"/>
  <c r="D14" i="9"/>
  <c r="C20" i="9"/>
  <c r="D20" i="9"/>
  <c r="C25" i="9"/>
  <c r="D25" i="9"/>
  <c r="C30" i="9"/>
  <c r="D30" i="9"/>
  <c r="C36" i="9"/>
  <c r="D36" i="9"/>
  <c r="C41" i="9"/>
  <c r="D41" i="9"/>
  <c r="C47" i="9"/>
  <c r="D47" i="9"/>
  <c r="C64" i="9"/>
  <c r="D64" i="9"/>
  <c r="C69" i="9"/>
  <c r="D69" i="9"/>
  <c r="C80" i="9"/>
  <c r="D80" i="9"/>
  <c r="C86" i="9"/>
  <c r="D86" i="9"/>
  <c r="C91" i="9"/>
  <c r="D91" i="9"/>
  <c r="C96" i="9"/>
  <c r="D96" i="9"/>
  <c r="C102" i="9"/>
  <c r="D102" i="9"/>
  <c r="C108" i="9"/>
  <c r="D108" i="9"/>
  <c r="C114" i="9"/>
  <c r="D114" i="9"/>
  <c r="C124" i="9"/>
  <c r="D124" i="9"/>
  <c r="C27" i="9"/>
  <c r="D27" i="9"/>
  <c r="C18" i="9"/>
  <c r="D18" i="9"/>
  <c r="C40" i="9"/>
  <c r="D40" i="9"/>
  <c r="C51" i="9"/>
  <c r="D51" i="9"/>
  <c r="C73" i="9"/>
  <c r="D73" i="9"/>
  <c r="C100" i="9"/>
  <c r="D100" i="9"/>
  <c r="C7" i="9"/>
  <c r="D7" i="9"/>
  <c r="C13" i="9"/>
  <c r="D13" i="9"/>
  <c r="C19" i="9"/>
  <c r="D19" i="9"/>
  <c r="C46" i="9"/>
  <c r="D46" i="9"/>
  <c r="C57" i="9"/>
  <c r="D57" i="9"/>
  <c r="C31" i="9"/>
  <c r="D31" i="9"/>
  <c r="C48" i="9"/>
  <c r="D48" i="9"/>
  <c r="C53" i="9"/>
  <c r="D53" i="9"/>
  <c r="C58" i="9"/>
  <c r="D58" i="9"/>
  <c r="C70" i="9"/>
  <c r="D70" i="9"/>
  <c r="C75" i="9"/>
  <c r="D75" i="9"/>
  <c r="C81" i="9"/>
  <c r="D81" i="9"/>
  <c r="C97" i="9"/>
  <c r="D97" i="9"/>
  <c r="C109" i="9"/>
  <c r="D109" i="9"/>
  <c r="C119" i="9"/>
  <c r="D119" i="9"/>
  <c r="C125" i="9"/>
  <c r="D125" i="9"/>
  <c r="C131" i="9"/>
  <c r="D131" i="9"/>
  <c r="C6" i="9"/>
  <c r="D6" i="9"/>
  <c r="C34" i="9"/>
  <c r="D34" i="9"/>
  <c r="C62" i="9"/>
  <c r="D62" i="9"/>
  <c r="C90" i="9"/>
  <c r="D90" i="9"/>
  <c r="C9" i="9"/>
  <c r="D9" i="9"/>
  <c r="C15" i="9"/>
  <c r="D15" i="9"/>
  <c r="C21" i="9"/>
  <c r="D21" i="9"/>
  <c r="C26" i="9"/>
  <c r="D26" i="9"/>
  <c r="C32" i="9"/>
  <c r="D32" i="9"/>
  <c r="C37" i="9"/>
  <c r="D37" i="9"/>
  <c r="C42" i="9"/>
  <c r="D42" i="9"/>
  <c r="C59" i="9"/>
  <c r="D59" i="9"/>
  <c r="C65" i="9"/>
  <c r="D65" i="9"/>
  <c r="C82" i="9"/>
  <c r="D82" i="9"/>
  <c r="C87" i="9"/>
  <c r="D87" i="9"/>
  <c r="C92" i="9"/>
  <c r="D92" i="9"/>
  <c r="C98" i="9"/>
  <c r="D98" i="9"/>
  <c r="C103" i="9"/>
  <c r="D103" i="9"/>
  <c r="C110" i="9"/>
  <c r="D110" i="9"/>
  <c r="C115" i="9"/>
  <c r="D115" i="9"/>
  <c r="C120" i="9"/>
  <c r="D120" i="9"/>
  <c r="C132" i="9"/>
  <c r="D132" i="9"/>
  <c r="D38" i="8"/>
  <c r="C38" i="10"/>
  <c r="G38" i="47"/>
  <c r="J38" i="47" s="1"/>
  <c r="C38" i="8"/>
  <c r="I38" i="48"/>
  <c r="H38" i="48"/>
  <c r="E38" i="47"/>
  <c r="H38" i="47" s="1"/>
  <c r="F38" i="47"/>
  <c r="I38" i="47" s="1"/>
  <c r="C55" i="10"/>
  <c r="G55" i="47"/>
  <c r="J55" i="47" s="1"/>
  <c r="C55" i="8"/>
  <c r="F55" i="47"/>
  <c r="I55" i="47" s="1"/>
  <c r="H55" i="48"/>
  <c r="I55" i="48"/>
  <c r="E55" i="47"/>
  <c r="H55" i="47" s="1"/>
  <c r="D55" i="8"/>
  <c r="C99" i="10"/>
  <c r="G99" i="47"/>
  <c r="J99" i="47" s="1"/>
  <c r="C99" i="8"/>
  <c r="D99" i="8"/>
  <c r="F99" i="47"/>
  <c r="I99" i="47" s="1"/>
  <c r="I99" i="48"/>
  <c r="H99" i="48"/>
  <c r="E99" i="47"/>
  <c r="H99" i="47" s="1"/>
  <c r="D5" i="8"/>
  <c r="C5" i="10"/>
  <c r="G5" i="47"/>
  <c r="J5" i="47" s="1"/>
  <c r="C5" i="8"/>
  <c r="H5" i="48"/>
  <c r="E5" i="47"/>
  <c r="H5" i="47" s="1"/>
  <c r="F5" i="47"/>
  <c r="I5" i="47" s="1"/>
  <c r="I5" i="48"/>
  <c r="D9" i="8"/>
  <c r="C9" i="10"/>
  <c r="G9" i="47"/>
  <c r="J9" i="47" s="1"/>
  <c r="I9" i="48"/>
  <c r="H9" i="48"/>
  <c r="C9" i="8"/>
  <c r="F9" i="47"/>
  <c r="I9" i="47" s="1"/>
  <c r="E9" i="47"/>
  <c r="H9" i="47" s="1"/>
  <c r="D21" i="8"/>
  <c r="C21" i="10"/>
  <c r="G21" i="47"/>
  <c r="J21" i="47" s="1"/>
  <c r="F21" i="47"/>
  <c r="I21" i="47" s="1"/>
  <c r="C21" i="8"/>
  <c r="I21" i="48"/>
  <c r="H21" i="48"/>
  <c r="E21" i="47"/>
  <c r="H21" i="47" s="1"/>
  <c r="D26" i="8"/>
  <c r="C26" i="10"/>
  <c r="G26" i="47"/>
  <c r="J26" i="47" s="1"/>
  <c r="I26" i="48"/>
  <c r="E26" i="47"/>
  <c r="H26" i="47" s="1"/>
  <c r="F26" i="47"/>
  <c r="I26" i="47" s="1"/>
  <c r="C26" i="8"/>
  <c r="H26" i="48"/>
  <c r="D37" i="8"/>
  <c r="C37" i="10"/>
  <c r="G37" i="47"/>
  <c r="J37" i="47" s="1"/>
  <c r="H37" i="48"/>
  <c r="F37" i="47"/>
  <c r="I37" i="47" s="1"/>
  <c r="E37" i="47"/>
  <c r="H37" i="47" s="1"/>
  <c r="C37" i="8"/>
  <c r="I37" i="48"/>
  <c r="C59" i="10"/>
  <c r="G59" i="47"/>
  <c r="J59" i="47" s="1"/>
  <c r="C59" i="8"/>
  <c r="D59" i="8"/>
  <c r="H59" i="48"/>
  <c r="E59" i="47"/>
  <c r="H59" i="47" s="1"/>
  <c r="I59" i="48"/>
  <c r="F59" i="47"/>
  <c r="I59" i="47" s="1"/>
  <c r="D4" i="9"/>
  <c r="D4" i="8"/>
  <c r="C4" i="10"/>
  <c r="G4" i="47"/>
  <c r="C4" i="8"/>
  <c r="E4" i="47"/>
  <c r="F4" i="47"/>
  <c r="C4" i="9"/>
  <c r="D10" i="8"/>
  <c r="C10" i="10"/>
  <c r="G10" i="47"/>
  <c r="J10" i="47" s="1"/>
  <c r="F10" i="47"/>
  <c r="I10" i="47" s="1"/>
  <c r="C10" i="8"/>
  <c r="I10" i="48"/>
  <c r="H10" i="48"/>
  <c r="E10" i="47"/>
  <c r="H10" i="47" s="1"/>
  <c r="D16" i="8"/>
  <c r="C16" i="10"/>
  <c r="G16" i="47"/>
  <c r="J16" i="47" s="1"/>
  <c r="H16" i="48"/>
  <c r="C16" i="8"/>
  <c r="F16" i="47"/>
  <c r="I16" i="47" s="1"/>
  <c r="E16" i="47"/>
  <c r="H16" i="47" s="1"/>
  <c r="I16" i="48"/>
  <c r="D22" i="8"/>
  <c r="C22" i="10"/>
  <c r="G22" i="47"/>
  <c r="J22" i="47" s="1"/>
  <c r="I22" i="48"/>
  <c r="C22" i="8"/>
  <c r="E22" i="47"/>
  <c r="H22" i="47" s="1"/>
  <c r="F22" i="47"/>
  <c r="I22" i="47" s="1"/>
  <c r="H22" i="48"/>
  <c r="D27" i="8"/>
  <c r="C27" i="10"/>
  <c r="G27" i="47"/>
  <c r="J27" i="47" s="1"/>
  <c r="C27" i="8"/>
  <c r="H27" i="48"/>
  <c r="I27" i="48"/>
  <c r="E27" i="47"/>
  <c r="H27" i="47" s="1"/>
  <c r="F27" i="47"/>
  <c r="I27" i="47" s="1"/>
  <c r="D43" i="8"/>
  <c r="C43" i="10"/>
  <c r="G43" i="47"/>
  <c r="J43" i="47" s="1"/>
  <c r="E43" i="47"/>
  <c r="H43" i="47" s="1"/>
  <c r="C43" i="8"/>
  <c r="H43" i="48"/>
  <c r="I43" i="48"/>
  <c r="F43" i="47"/>
  <c r="I43" i="47" s="1"/>
  <c r="C49" i="10"/>
  <c r="G49" i="47"/>
  <c r="J49" i="47" s="1"/>
  <c r="C49" i="8"/>
  <c r="H49" i="48"/>
  <c r="E49" i="47"/>
  <c r="H49" i="47" s="1"/>
  <c r="F49" i="47"/>
  <c r="I49" i="47" s="1"/>
  <c r="I49" i="48"/>
  <c r="D49" i="8"/>
  <c r="C54" i="10"/>
  <c r="G54" i="47"/>
  <c r="J54" i="47" s="1"/>
  <c r="C54" i="8"/>
  <c r="D54" i="8"/>
  <c r="I54" i="48"/>
  <c r="H54" i="48"/>
  <c r="F54" i="47"/>
  <c r="I54" i="47" s="1"/>
  <c r="E54" i="47"/>
  <c r="H54" i="47" s="1"/>
  <c r="C60" i="10"/>
  <c r="G60" i="47"/>
  <c r="J60" i="47" s="1"/>
  <c r="H60" i="48"/>
  <c r="C60" i="8"/>
  <c r="D60" i="8"/>
  <c r="F60" i="47"/>
  <c r="I60" i="47" s="1"/>
  <c r="E60" i="47"/>
  <c r="H60" i="47" s="1"/>
  <c r="I60" i="48"/>
  <c r="C71" i="10"/>
  <c r="G71" i="47"/>
  <c r="J71" i="47" s="1"/>
  <c r="I71" i="48"/>
  <c r="D71" i="8"/>
  <c r="C71" i="8"/>
  <c r="E71" i="47"/>
  <c r="H71" i="47" s="1"/>
  <c r="F71" i="47"/>
  <c r="I71" i="47" s="1"/>
  <c r="H71" i="48"/>
  <c r="C76" i="10"/>
  <c r="G76" i="47"/>
  <c r="J76" i="47" s="1"/>
  <c r="C76" i="8"/>
  <c r="D76" i="8"/>
  <c r="H76" i="48"/>
  <c r="E76" i="47"/>
  <c r="H76" i="47" s="1"/>
  <c r="F76" i="47"/>
  <c r="I76" i="47" s="1"/>
  <c r="I76" i="48"/>
  <c r="C93" i="10"/>
  <c r="G93" i="47"/>
  <c r="J93" i="47" s="1"/>
  <c r="D93" i="8"/>
  <c r="I93" i="48"/>
  <c r="E93" i="47"/>
  <c r="H93" i="47" s="1"/>
  <c r="H93" i="48"/>
  <c r="F93" i="47"/>
  <c r="I93" i="47" s="1"/>
  <c r="C93" i="8"/>
  <c r="C104" i="10"/>
  <c r="G104" i="47"/>
  <c r="J104" i="47" s="1"/>
  <c r="H104" i="48"/>
  <c r="D104" i="8"/>
  <c r="C104" i="8"/>
  <c r="F104" i="47"/>
  <c r="I104" i="47" s="1"/>
  <c r="E104" i="47"/>
  <c r="H104" i="47" s="1"/>
  <c r="I104" i="48"/>
  <c r="C126" i="10"/>
  <c r="G126" i="47"/>
  <c r="J126" i="47" s="1"/>
  <c r="C126" i="8"/>
  <c r="D126" i="8"/>
  <c r="H126" i="48"/>
  <c r="E126" i="47"/>
  <c r="H126" i="47" s="1"/>
  <c r="F126" i="47"/>
  <c r="I126" i="47" s="1"/>
  <c r="I126" i="48"/>
  <c r="C133" i="10"/>
  <c r="E134" i="47"/>
  <c r="H134" i="47" s="1"/>
  <c r="G133" i="47"/>
  <c r="J133" i="47" s="1"/>
  <c r="G134" i="47"/>
  <c r="J134" i="47" s="1"/>
  <c r="F134" i="47"/>
  <c r="I134" i="47" s="1"/>
  <c r="F133" i="47"/>
  <c r="I133" i="47" s="1"/>
  <c r="I134" i="48"/>
  <c r="E133" i="47"/>
  <c r="H133" i="47" s="1"/>
  <c r="H134" i="48"/>
  <c r="I133" i="48"/>
  <c r="C133" i="8"/>
  <c r="D133" i="8"/>
  <c r="H133" i="48"/>
  <c r="D11" i="8"/>
  <c r="C11" i="10"/>
  <c r="G11" i="47"/>
  <c r="J11" i="47" s="1"/>
  <c r="H11" i="48"/>
  <c r="I11" i="48"/>
  <c r="C11" i="8"/>
  <c r="E11" i="47"/>
  <c r="H11" i="47" s="1"/>
  <c r="F11" i="47"/>
  <c r="I11" i="47" s="1"/>
  <c r="C77" i="10"/>
  <c r="G77" i="47"/>
  <c r="J77" i="47" s="1"/>
  <c r="E77" i="47"/>
  <c r="H77" i="47" s="1"/>
  <c r="C77" i="8"/>
  <c r="D77" i="8"/>
  <c r="I77" i="48"/>
  <c r="F77" i="47"/>
  <c r="I77" i="47" s="1"/>
  <c r="H77" i="48"/>
  <c r="C94" i="10"/>
  <c r="G94" i="47"/>
  <c r="J94" i="47" s="1"/>
  <c r="F94" i="47"/>
  <c r="I94" i="47" s="1"/>
  <c r="I94" i="48"/>
  <c r="H94" i="48"/>
  <c r="E94" i="47"/>
  <c r="H94" i="47" s="1"/>
  <c r="C94" i="8"/>
  <c r="D94" i="8"/>
  <c r="C116" i="10"/>
  <c r="G116" i="47"/>
  <c r="J116" i="47" s="1"/>
  <c r="D116" i="8"/>
  <c r="H116" i="48"/>
  <c r="E116" i="47"/>
  <c r="H116" i="47" s="1"/>
  <c r="F116" i="47"/>
  <c r="I116" i="47" s="1"/>
  <c r="C116" i="8"/>
  <c r="I116" i="48"/>
  <c r="C127" i="10"/>
  <c r="G127" i="47"/>
  <c r="J127" i="47" s="1"/>
  <c r="I127" i="48"/>
  <c r="F127" i="47"/>
  <c r="I127" i="47" s="1"/>
  <c r="E127" i="47"/>
  <c r="H127" i="47" s="1"/>
  <c r="D127" i="8"/>
  <c r="C127" i="8"/>
  <c r="H127" i="48"/>
  <c r="D12" i="8"/>
  <c r="C12" i="10"/>
  <c r="G12" i="47"/>
  <c r="J12" i="47" s="1"/>
  <c r="C12" i="8"/>
  <c r="H12" i="48"/>
  <c r="E12" i="47"/>
  <c r="H12" i="47" s="1"/>
  <c r="F12" i="47"/>
  <c r="I12" i="47" s="1"/>
  <c r="I12" i="48"/>
  <c r="C56" i="10"/>
  <c r="G56" i="47"/>
  <c r="J56" i="47" s="1"/>
  <c r="H56" i="48"/>
  <c r="E56" i="47"/>
  <c r="H56" i="47" s="1"/>
  <c r="I56" i="48"/>
  <c r="D56" i="8"/>
  <c r="C56" i="8"/>
  <c r="F56" i="47"/>
  <c r="I56" i="47" s="1"/>
  <c r="C117" i="10"/>
  <c r="G117" i="47"/>
  <c r="J117" i="47" s="1"/>
  <c r="C117" i="8"/>
  <c r="D117" i="8"/>
  <c r="I117" i="48"/>
  <c r="H117" i="48"/>
  <c r="E117" i="47"/>
  <c r="H117" i="47" s="1"/>
  <c r="F117" i="47"/>
  <c r="I117" i="47" s="1"/>
  <c r="C122" i="10"/>
  <c r="G122" i="47"/>
  <c r="J122" i="47" s="1"/>
  <c r="C122" i="8"/>
  <c r="D122" i="8"/>
  <c r="H122" i="48"/>
  <c r="E122" i="47"/>
  <c r="H122" i="47" s="1"/>
  <c r="F122" i="47"/>
  <c r="I122" i="47" s="1"/>
  <c r="I122" i="48"/>
  <c r="D33" i="8"/>
  <c r="C33" i="10"/>
  <c r="G33" i="47"/>
  <c r="J33" i="47" s="1"/>
  <c r="F33" i="47"/>
  <c r="I33" i="47" s="1"/>
  <c r="C33" i="8"/>
  <c r="E33" i="47"/>
  <c r="H33" i="47" s="1"/>
  <c r="H33" i="48"/>
  <c r="I33" i="48"/>
  <c r="C105" i="10"/>
  <c r="G105" i="47"/>
  <c r="J105" i="47" s="1"/>
  <c r="H105" i="48"/>
  <c r="E105" i="47"/>
  <c r="H105" i="47" s="1"/>
  <c r="D105" i="8"/>
  <c r="C105" i="8"/>
  <c r="I105" i="48"/>
  <c r="F105" i="47"/>
  <c r="I105" i="47" s="1"/>
  <c r="C50" i="10"/>
  <c r="G50" i="47"/>
  <c r="J50" i="47" s="1"/>
  <c r="C50" i="8"/>
  <c r="D50" i="8"/>
  <c r="E50" i="47"/>
  <c r="H50" i="47" s="1"/>
  <c r="I50" i="48"/>
  <c r="H50" i="48"/>
  <c r="F50" i="47"/>
  <c r="I50" i="47" s="1"/>
  <c r="C72" i="10"/>
  <c r="G72" i="47"/>
  <c r="J72" i="47" s="1"/>
  <c r="C72" i="8"/>
  <c r="H72" i="48"/>
  <c r="F72" i="47"/>
  <c r="I72" i="47" s="1"/>
  <c r="E72" i="47"/>
  <c r="H72" i="47" s="1"/>
  <c r="I72" i="48"/>
  <c r="D72" i="8"/>
  <c r="C128" i="10"/>
  <c r="G128" i="47"/>
  <c r="J128" i="47" s="1"/>
  <c r="H128" i="48"/>
  <c r="E128" i="47"/>
  <c r="H128" i="47" s="1"/>
  <c r="F128" i="47"/>
  <c r="I128" i="47" s="1"/>
  <c r="D128" i="8"/>
  <c r="C128" i="8"/>
  <c r="I128" i="48"/>
  <c r="D6" i="8"/>
  <c r="C6" i="10"/>
  <c r="G6" i="47"/>
  <c r="J6" i="47" s="1"/>
  <c r="C6" i="8"/>
  <c r="E6" i="47"/>
  <c r="H6" i="47" s="1"/>
  <c r="F6" i="47"/>
  <c r="I6" i="47" s="1"/>
  <c r="I6" i="48"/>
  <c r="H6" i="48"/>
  <c r="D24" i="8"/>
  <c r="C24" i="10"/>
  <c r="G24" i="47"/>
  <c r="J24" i="47" s="1"/>
  <c r="F24" i="47"/>
  <c r="I24" i="47" s="1"/>
  <c r="C24" i="8"/>
  <c r="E24" i="47"/>
  <c r="H24" i="47" s="1"/>
  <c r="I24" i="48"/>
  <c r="H24" i="48"/>
  <c r="D29" i="8"/>
  <c r="C29" i="10"/>
  <c r="G29" i="47"/>
  <c r="J29" i="47" s="1"/>
  <c r="C29" i="8"/>
  <c r="I29" i="48"/>
  <c r="H29" i="48"/>
  <c r="E29" i="47"/>
  <c r="H29" i="47" s="1"/>
  <c r="F29" i="47"/>
  <c r="I29" i="47" s="1"/>
  <c r="D34" i="8"/>
  <c r="C34" i="10"/>
  <c r="G34" i="47"/>
  <c r="J34" i="47" s="1"/>
  <c r="E34" i="47"/>
  <c r="H34" i="47" s="1"/>
  <c r="C34" i="8"/>
  <c r="I34" i="48"/>
  <c r="H34" i="48"/>
  <c r="F34" i="47"/>
  <c r="I34" i="47" s="1"/>
  <c r="D40" i="8"/>
  <c r="C40" i="10"/>
  <c r="G40" i="47"/>
  <c r="J40" i="47" s="1"/>
  <c r="I40" i="48"/>
  <c r="H40" i="48"/>
  <c r="E40" i="47"/>
  <c r="H40" i="47" s="1"/>
  <c r="F40" i="47"/>
  <c r="I40" i="47" s="1"/>
  <c r="C40" i="8"/>
  <c r="C45" i="10"/>
  <c r="G45" i="47"/>
  <c r="J45" i="47" s="1"/>
  <c r="F45" i="47"/>
  <c r="I45" i="47" s="1"/>
  <c r="C45" i="8"/>
  <c r="D45" i="8"/>
  <c r="E45" i="47"/>
  <c r="H45" i="47" s="1"/>
  <c r="H45" i="48"/>
  <c r="I45" i="48"/>
  <c r="C51" i="10"/>
  <c r="G51" i="47"/>
  <c r="J51" i="47" s="1"/>
  <c r="D51" i="8"/>
  <c r="I51" i="48"/>
  <c r="E51" i="47"/>
  <c r="H51" i="47" s="1"/>
  <c r="F51" i="47"/>
  <c r="I51" i="47" s="1"/>
  <c r="H51" i="48"/>
  <c r="C51" i="8"/>
  <c r="C62" i="10"/>
  <c r="G62" i="47"/>
  <c r="J62" i="47" s="1"/>
  <c r="E62" i="47"/>
  <c r="H62" i="47" s="1"/>
  <c r="F62" i="47"/>
  <c r="I62" i="47" s="1"/>
  <c r="I62" i="48"/>
  <c r="C62" i="8"/>
  <c r="D62" i="8"/>
  <c r="H62" i="48"/>
  <c r="C73" i="10"/>
  <c r="G73" i="47"/>
  <c r="J73" i="47" s="1"/>
  <c r="I73" i="48"/>
  <c r="E73" i="47"/>
  <c r="H73" i="47" s="1"/>
  <c r="H73" i="48"/>
  <c r="D73" i="8"/>
  <c r="C73" i="8"/>
  <c r="F73" i="47"/>
  <c r="I73" i="47" s="1"/>
  <c r="C79" i="10"/>
  <c r="G79" i="47"/>
  <c r="J79" i="47" s="1"/>
  <c r="D79" i="8"/>
  <c r="C79" i="8"/>
  <c r="H79" i="48"/>
  <c r="I79" i="48"/>
  <c r="F79" i="47"/>
  <c r="I79" i="47" s="1"/>
  <c r="E79" i="47"/>
  <c r="H79" i="47" s="1"/>
  <c r="C84" i="10"/>
  <c r="G84" i="47"/>
  <c r="J84" i="47" s="1"/>
  <c r="D84" i="8"/>
  <c r="F84" i="47"/>
  <c r="I84" i="47" s="1"/>
  <c r="I84" i="48"/>
  <c r="H84" i="48"/>
  <c r="E84" i="47"/>
  <c r="H84" i="47" s="1"/>
  <c r="C84" i="8"/>
  <c r="C90" i="10"/>
  <c r="G90" i="47"/>
  <c r="J90" i="47" s="1"/>
  <c r="C90" i="8"/>
  <c r="D90" i="8"/>
  <c r="I90" i="48"/>
  <c r="H90" i="48"/>
  <c r="E90" i="47"/>
  <c r="H90" i="47" s="1"/>
  <c r="F90" i="47"/>
  <c r="I90" i="47" s="1"/>
  <c r="C95" i="10"/>
  <c r="G95" i="47"/>
  <c r="J95" i="47" s="1"/>
  <c r="F95" i="47"/>
  <c r="I95" i="47" s="1"/>
  <c r="I95" i="48"/>
  <c r="H95" i="48"/>
  <c r="D95" i="8"/>
  <c r="C95" i="8"/>
  <c r="E95" i="47"/>
  <c r="H95" i="47" s="1"/>
  <c r="C100" i="10"/>
  <c r="G100" i="47"/>
  <c r="J100" i="47" s="1"/>
  <c r="H100" i="48"/>
  <c r="C100" i="8"/>
  <c r="D100" i="8"/>
  <c r="F100" i="47"/>
  <c r="I100" i="47" s="1"/>
  <c r="E100" i="47"/>
  <c r="H100" i="47" s="1"/>
  <c r="I100" i="48"/>
  <c r="C106" i="10"/>
  <c r="G106" i="47"/>
  <c r="J106" i="47" s="1"/>
  <c r="F106" i="47"/>
  <c r="I106" i="47" s="1"/>
  <c r="I106" i="48"/>
  <c r="H106" i="48"/>
  <c r="D106" i="8"/>
  <c r="C106" i="8"/>
  <c r="E106" i="47"/>
  <c r="H106" i="47" s="1"/>
  <c r="C113" i="10"/>
  <c r="G113" i="47"/>
  <c r="J113" i="47" s="1"/>
  <c r="I113" i="48"/>
  <c r="D113" i="8"/>
  <c r="C113" i="8"/>
  <c r="H113" i="48"/>
  <c r="F113" i="47"/>
  <c r="I113" i="47" s="1"/>
  <c r="E113" i="47"/>
  <c r="H113" i="47" s="1"/>
  <c r="C129" i="10"/>
  <c r="G129" i="47"/>
  <c r="J129" i="47" s="1"/>
  <c r="C129" i="8"/>
  <c r="H129" i="48"/>
  <c r="F129" i="47"/>
  <c r="I129" i="47" s="1"/>
  <c r="E129" i="47"/>
  <c r="H129" i="47" s="1"/>
  <c r="D129" i="8"/>
  <c r="I129" i="48"/>
  <c r="D28" i="8"/>
  <c r="C28" i="10"/>
  <c r="G28" i="47"/>
  <c r="J28" i="47" s="1"/>
  <c r="F28" i="47"/>
  <c r="I28" i="47" s="1"/>
  <c r="C28" i="8"/>
  <c r="I28" i="48"/>
  <c r="H28" i="48"/>
  <c r="E28" i="47"/>
  <c r="H28" i="47" s="1"/>
  <c r="C111" i="10"/>
  <c r="G111" i="47"/>
  <c r="J111" i="47" s="1"/>
  <c r="D111" i="8"/>
  <c r="C111" i="8"/>
  <c r="I111" i="48"/>
  <c r="E111" i="47"/>
  <c r="H111" i="47" s="1"/>
  <c r="F111" i="47"/>
  <c r="I111" i="47" s="1"/>
  <c r="H111" i="48"/>
  <c r="D39" i="8"/>
  <c r="C39" i="10"/>
  <c r="G39" i="47"/>
  <c r="J39" i="47" s="1"/>
  <c r="F39" i="47"/>
  <c r="I39" i="47" s="1"/>
  <c r="C39" i="8"/>
  <c r="H39" i="48"/>
  <c r="I39" i="48"/>
  <c r="E39" i="47"/>
  <c r="H39" i="47" s="1"/>
  <c r="C67" i="10"/>
  <c r="G67" i="47"/>
  <c r="J67" i="47" s="1"/>
  <c r="C67" i="8"/>
  <c r="D67" i="8"/>
  <c r="H67" i="48"/>
  <c r="I67" i="48"/>
  <c r="F67" i="47"/>
  <c r="I67" i="47" s="1"/>
  <c r="E67" i="47"/>
  <c r="H67" i="47" s="1"/>
  <c r="D13" i="8"/>
  <c r="C13" i="10"/>
  <c r="G13" i="47"/>
  <c r="J13" i="47" s="1"/>
  <c r="I13" i="48"/>
  <c r="H13" i="48"/>
  <c r="E13" i="47"/>
  <c r="H13" i="47" s="1"/>
  <c r="F13" i="47"/>
  <c r="I13" i="47" s="1"/>
  <c r="C13" i="8"/>
  <c r="D35" i="8"/>
  <c r="C35" i="10"/>
  <c r="G35" i="47"/>
  <c r="J35" i="47" s="1"/>
  <c r="H35" i="48"/>
  <c r="C35" i="8"/>
  <c r="F35" i="47"/>
  <c r="I35" i="47" s="1"/>
  <c r="I35" i="48"/>
  <c r="E35" i="47"/>
  <c r="H35" i="47" s="1"/>
  <c r="C52" i="10"/>
  <c r="G52" i="47"/>
  <c r="J52" i="47" s="1"/>
  <c r="I52" i="48"/>
  <c r="H52" i="48"/>
  <c r="E52" i="47"/>
  <c r="H52" i="47" s="1"/>
  <c r="F52" i="47"/>
  <c r="I52" i="47" s="1"/>
  <c r="C52" i="8"/>
  <c r="D52" i="8"/>
  <c r="C68" i="10"/>
  <c r="G68" i="47"/>
  <c r="J68" i="47" s="1"/>
  <c r="C68" i="8"/>
  <c r="D68" i="8"/>
  <c r="I68" i="48"/>
  <c r="H68" i="48"/>
  <c r="E68" i="47"/>
  <c r="H68" i="47" s="1"/>
  <c r="F68" i="47"/>
  <c r="I68" i="47" s="1"/>
  <c r="C85" i="10"/>
  <c r="G85" i="47"/>
  <c r="J85" i="47" s="1"/>
  <c r="C85" i="8"/>
  <c r="D85" i="8"/>
  <c r="F85" i="47"/>
  <c r="I85" i="47" s="1"/>
  <c r="H85" i="48"/>
  <c r="I85" i="48"/>
  <c r="E85" i="47"/>
  <c r="H85" i="47" s="1"/>
  <c r="C107" i="10"/>
  <c r="G107" i="47"/>
  <c r="J107" i="47" s="1"/>
  <c r="H107" i="48"/>
  <c r="I107" i="48"/>
  <c r="F107" i="47"/>
  <c r="I107" i="47" s="1"/>
  <c r="E107" i="47"/>
  <c r="H107" i="47" s="1"/>
  <c r="C107" i="8"/>
  <c r="D107" i="8"/>
  <c r="C118" i="10"/>
  <c r="G118" i="47"/>
  <c r="J118" i="47" s="1"/>
  <c r="C118" i="8"/>
  <c r="D118" i="8"/>
  <c r="I118" i="48"/>
  <c r="E118" i="47"/>
  <c r="H118" i="47" s="1"/>
  <c r="H118" i="48"/>
  <c r="F118" i="47"/>
  <c r="I118" i="47" s="1"/>
  <c r="C130" i="10"/>
  <c r="G130" i="47"/>
  <c r="J130" i="47" s="1"/>
  <c r="D130" i="8"/>
  <c r="F130" i="47"/>
  <c r="I130" i="47" s="1"/>
  <c r="I130" i="48"/>
  <c r="H130" i="48"/>
  <c r="E130" i="47"/>
  <c r="H130" i="47" s="1"/>
  <c r="C130" i="8"/>
  <c r="C44" i="10"/>
  <c r="G44" i="47"/>
  <c r="J44" i="47" s="1"/>
  <c r="I44" i="48"/>
  <c r="H44" i="48"/>
  <c r="F44" i="47"/>
  <c r="I44" i="47" s="1"/>
  <c r="C44" i="8"/>
  <c r="D44" i="8"/>
  <c r="E44" i="47"/>
  <c r="H44" i="47" s="1"/>
  <c r="C66" i="10"/>
  <c r="G66" i="47"/>
  <c r="J66" i="47" s="1"/>
  <c r="D66" i="8"/>
  <c r="E66" i="47"/>
  <c r="H66" i="47" s="1"/>
  <c r="I66" i="48"/>
  <c r="H66" i="48"/>
  <c r="F66" i="47"/>
  <c r="I66" i="47" s="1"/>
  <c r="C66" i="8"/>
  <c r="C88" i="10"/>
  <c r="G88" i="47"/>
  <c r="J88" i="47" s="1"/>
  <c r="C88" i="8"/>
  <c r="F88" i="47"/>
  <c r="I88" i="47" s="1"/>
  <c r="I88" i="48"/>
  <c r="H88" i="48"/>
  <c r="E88" i="47"/>
  <c r="H88" i="47" s="1"/>
  <c r="D88" i="8"/>
  <c r="C121" i="10"/>
  <c r="G121" i="47"/>
  <c r="J121" i="47" s="1"/>
  <c r="C121" i="8"/>
  <c r="E121" i="47"/>
  <c r="H121" i="47" s="1"/>
  <c r="I121" i="48"/>
  <c r="H121" i="48"/>
  <c r="F121" i="47"/>
  <c r="I121" i="47" s="1"/>
  <c r="D121" i="8"/>
  <c r="D23" i="8"/>
  <c r="C23" i="10"/>
  <c r="G23" i="47"/>
  <c r="J23" i="47" s="1"/>
  <c r="C23" i="8"/>
  <c r="H23" i="48"/>
  <c r="I23" i="48"/>
  <c r="E23" i="47"/>
  <c r="H23" i="47" s="1"/>
  <c r="F23" i="47"/>
  <c r="I23" i="47" s="1"/>
  <c r="C61" i="10"/>
  <c r="G61" i="47"/>
  <c r="J61" i="47" s="1"/>
  <c r="D61" i="8"/>
  <c r="E61" i="47"/>
  <c r="H61" i="47" s="1"/>
  <c r="H61" i="48"/>
  <c r="I61" i="48"/>
  <c r="F61" i="47"/>
  <c r="I61" i="47" s="1"/>
  <c r="C61" i="8"/>
  <c r="C78" i="10"/>
  <c r="G78" i="47"/>
  <c r="J78" i="47" s="1"/>
  <c r="E78" i="47"/>
  <c r="H78" i="47" s="1"/>
  <c r="F78" i="47"/>
  <c r="I78" i="47" s="1"/>
  <c r="C78" i="8"/>
  <c r="D78" i="8"/>
  <c r="I78" i="48"/>
  <c r="H78" i="48"/>
  <c r="C89" i="10"/>
  <c r="G89" i="47"/>
  <c r="J89" i="47" s="1"/>
  <c r="D89" i="8"/>
  <c r="C89" i="8"/>
  <c r="I89" i="48"/>
  <c r="H89" i="48"/>
  <c r="F89" i="47"/>
  <c r="I89" i="47" s="1"/>
  <c r="E89" i="47"/>
  <c r="H89" i="47" s="1"/>
  <c r="C112" i="10"/>
  <c r="G112" i="47"/>
  <c r="J112" i="47" s="1"/>
  <c r="D112" i="8"/>
  <c r="C112" i="8"/>
  <c r="F112" i="47"/>
  <c r="I112" i="47" s="1"/>
  <c r="E112" i="47"/>
  <c r="H112" i="47" s="1"/>
  <c r="I112" i="48"/>
  <c r="H112" i="48"/>
  <c r="D18" i="8"/>
  <c r="C18" i="10"/>
  <c r="G18" i="47"/>
  <c r="J18" i="47" s="1"/>
  <c r="C18" i="8"/>
  <c r="E18" i="47"/>
  <c r="H18" i="47" s="1"/>
  <c r="F18" i="47"/>
  <c r="I18" i="47" s="1"/>
  <c r="I18" i="48"/>
  <c r="H18" i="48"/>
  <c r="D7" i="8"/>
  <c r="C7" i="10"/>
  <c r="G7" i="47"/>
  <c r="J7" i="47" s="1"/>
  <c r="C7" i="8"/>
  <c r="E7" i="47"/>
  <c r="H7" i="47" s="1"/>
  <c r="F7" i="47"/>
  <c r="I7" i="47" s="1"/>
  <c r="H7" i="48"/>
  <c r="I7" i="48"/>
  <c r="D19" i="8"/>
  <c r="C19" i="10"/>
  <c r="G19" i="47"/>
  <c r="J19" i="47" s="1"/>
  <c r="C19" i="8"/>
  <c r="F19" i="47"/>
  <c r="I19" i="47" s="1"/>
  <c r="H19" i="48"/>
  <c r="I19" i="48"/>
  <c r="E19" i="47"/>
  <c r="H19" i="47" s="1"/>
  <c r="C46" i="10"/>
  <c r="G46" i="47"/>
  <c r="J46" i="47" s="1"/>
  <c r="E46" i="47"/>
  <c r="H46" i="47" s="1"/>
  <c r="H46" i="48"/>
  <c r="I46" i="48"/>
  <c r="F46" i="47"/>
  <c r="I46" i="47" s="1"/>
  <c r="C46" i="8"/>
  <c r="D46" i="8"/>
  <c r="C57" i="10"/>
  <c r="G57" i="47"/>
  <c r="J57" i="47" s="1"/>
  <c r="C57" i="8"/>
  <c r="E57" i="47"/>
  <c r="H57" i="47" s="1"/>
  <c r="I57" i="48"/>
  <c r="H57" i="48"/>
  <c r="F57" i="47"/>
  <c r="I57" i="47" s="1"/>
  <c r="D57" i="8"/>
  <c r="C63" i="10"/>
  <c r="G63" i="47"/>
  <c r="J63" i="47" s="1"/>
  <c r="I63" i="48"/>
  <c r="E63" i="47"/>
  <c r="H63" i="47" s="1"/>
  <c r="F63" i="47"/>
  <c r="I63" i="47" s="1"/>
  <c r="D63" i="8"/>
  <c r="C63" i="8"/>
  <c r="H63" i="48"/>
  <c r="C74" i="10"/>
  <c r="G74" i="47"/>
  <c r="J74" i="47" s="1"/>
  <c r="H74" i="48"/>
  <c r="E74" i="47"/>
  <c r="H74" i="47" s="1"/>
  <c r="F74" i="47"/>
  <c r="I74" i="47" s="1"/>
  <c r="C74" i="8"/>
  <c r="D74" i="8"/>
  <c r="I74" i="48"/>
  <c r="C101" i="10"/>
  <c r="G101" i="47"/>
  <c r="J101" i="47" s="1"/>
  <c r="F101" i="47"/>
  <c r="I101" i="47" s="1"/>
  <c r="E101" i="47"/>
  <c r="H101" i="47" s="1"/>
  <c r="I101" i="48"/>
  <c r="C101" i="8"/>
  <c r="D101" i="8"/>
  <c r="H101" i="48"/>
  <c r="C123" i="10"/>
  <c r="G123" i="47"/>
  <c r="J123" i="47" s="1"/>
  <c r="F123" i="47"/>
  <c r="I123" i="47" s="1"/>
  <c r="C123" i="8"/>
  <c r="D123" i="8"/>
  <c r="H123" i="48"/>
  <c r="E123" i="47"/>
  <c r="H123" i="47" s="1"/>
  <c r="I123" i="48"/>
  <c r="D8" i="8"/>
  <c r="C8" i="10"/>
  <c r="G8" i="47"/>
  <c r="J8" i="47" s="1"/>
  <c r="E8" i="47"/>
  <c r="H8" i="47" s="1"/>
  <c r="H8" i="48"/>
  <c r="I8" i="48"/>
  <c r="F8" i="47"/>
  <c r="I8" i="47" s="1"/>
  <c r="C8" i="8"/>
  <c r="D14" i="8"/>
  <c r="C14" i="10"/>
  <c r="G14" i="47"/>
  <c r="J14" i="47" s="1"/>
  <c r="C14" i="8"/>
  <c r="I14" i="48"/>
  <c r="H14" i="48"/>
  <c r="F14" i="47"/>
  <c r="I14" i="47" s="1"/>
  <c r="E14" i="47"/>
  <c r="H14" i="47" s="1"/>
  <c r="D20" i="8"/>
  <c r="C20" i="10"/>
  <c r="G20" i="47"/>
  <c r="J20" i="47" s="1"/>
  <c r="I20" i="48"/>
  <c r="E20" i="47"/>
  <c r="H20" i="47" s="1"/>
  <c r="C20" i="8"/>
  <c r="F20" i="47"/>
  <c r="I20" i="47" s="1"/>
  <c r="H20" i="48"/>
  <c r="D25" i="8"/>
  <c r="C25" i="10"/>
  <c r="G25" i="47"/>
  <c r="J25" i="47" s="1"/>
  <c r="I25" i="48"/>
  <c r="F25" i="47"/>
  <c r="I25" i="47" s="1"/>
  <c r="E25" i="47"/>
  <c r="H25" i="47" s="1"/>
  <c r="C25" i="8"/>
  <c r="H25" i="48"/>
  <c r="D30" i="8"/>
  <c r="C30" i="10"/>
  <c r="G30" i="47"/>
  <c r="J30" i="47" s="1"/>
  <c r="C30" i="8"/>
  <c r="I30" i="48"/>
  <c r="H30" i="48"/>
  <c r="E30" i="47"/>
  <c r="H30" i="47" s="1"/>
  <c r="F30" i="47"/>
  <c r="I30" i="47" s="1"/>
  <c r="D36" i="8"/>
  <c r="C36" i="10"/>
  <c r="G36" i="47"/>
  <c r="J36" i="47" s="1"/>
  <c r="I36" i="48"/>
  <c r="F36" i="47"/>
  <c r="I36" i="47" s="1"/>
  <c r="H36" i="48"/>
  <c r="C36" i="8"/>
  <c r="E36" i="47"/>
  <c r="H36" i="47" s="1"/>
  <c r="D41" i="8"/>
  <c r="C41" i="10"/>
  <c r="G41" i="47"/>
  <c r="J41" i="47" s="1"/>
  <c r="C41" i="8"/>
  <c r="F41" i="47"/>
  <c r="I41" i="47" s="1"/>
  <c r="I41" i="48"/>
  <c r="H41" i="48"/>
  <c r="E41" i="47"/>
  <c r="H41" i="47" s="1"/>
  <c r="C47" i="10"/>
  <c r="G47" i="47"/>
  <c r="J47" i="47" s="1"/>
  <c r="D47" i="8"/>
  <c r="C47" i="8"/>
  <c r="I47" i="48"/>
  <c r="F47" i="47"/>
  <c r="I47" i="47" s="1"/>
  <c r="E47" i="47"/>
  <c r="H47" i="47" s="1"/>
  <c r="H47" i="48"/>
  <c r="C64" i="10"/>
  <c r="G64" i="47"/>
  <c r="J64" i="47" s="1"/>
  <c r="D64" i="8"/>
  <c r="C64" i="8"/>
  <c r="H64" i="48"/>
  <c r="E64" i="47"/>
  <c r="H64" i="47" s="1"/>
  <c r="F64" i="47"/>
  <c r="I64" i="47" s="1"/>
  <c r="I64" i="48"/>
  <c r="C69" i="10"/>
  <c r="G69" i="47"/>
  <c r="J69" i="47" s="1"/>
  <c r="F69" i="47"/>
  <c r="I69" i="47" s="1"/>
  <c r="H69" i="48"/>
  <c r="E69" i="47"/>
  <c r="H69" i="47" s="1"/>
  <c r="C69" i="8"/>
  <c r="D69" i="8"/>
  <c r="I69" i="48"/>
  <c r="C80" i="10"/>
  <c r="G80" i="47"/>
  <c r="J80" i="47" s="1"/>
  <c r="F80" i="47"/>
  <c r="I80" i="47" s="1"/>
  <c r="D80" i="8"/>
  <c r="C80" i="8"/>
  <c r="I80" i="48"/>
  <c r="H80" i="48"/>
  <c r="E80" i="47"/>
  <c r="H80" i="47" s="1"/>
  <c r="C86" i="10"/>
  <c r="G86" i="47"/>
  <c r="J86" i="47" s="1"/>
  <c r="H86" i="48"/>
  <c r="C86" i="8"/>
  <c r="D86" i="8"/>
  <c r="F86" i="47"/>
  <c r="I86" i="47" s="1"/>
  <c r="E86" i="47"/>
  <c r="H86" i="47" s="1"/>
  <c r="I86" i="48"/>
  <c r="C91" i="10"/>
  <c r="G91" i="47"/>
  <c r="J91" i="47" s="1"/>
  <c r="C91" i="8"/>
  <c r="D91" i="8"/>
  <c r="H91" i="48"/>
  <c r="I91" i="48"/>
  <c r="F91" i="47"/>
  <c r="I91" i="47" s="1"/>
  <c r="E91" i="47"/>
  <c r="H91" i="47" s="1"/>
  <c r="C96" i="10"/>
  <c r="G96" i="47"/>
  <c r="J96" i="47" s="1"/>
  <c r="I96" i="48"/>
  <c r="H96" i="48"/>
  <c r="F96" i="47"/>
  <c r="I96" i="47" s="1"/>
  <c r="D96" i="8"/>
  <c r="C96" i="8"/>
  <c r="E96" i="47"/>
  <c r="H96" i="47" s="1"/>
  <c r="C102" i="10"/>
  <c r="G102" i="47"/>
  <c r="J102" i="47" s="1"/>
  <c r="I102" i="48"/>
  <c r="F102" i="47"/>
  <c r="I102" i="47" s="1"/>
  <c r="E102" i="47"/>
  <c r="H102" i="47" s="1"/>
  <c r="C102" i="8"/>
  <c r="D102" i="8"/>
  <c r="H102" i="48"/>
  <c r="C108" i="10"/>
  <c r="G108" i="47"/>
  <c r="J108" i="47" s="1"/>
  <c r="F108" i="47"/>
  <c r="I108" i="47" s="1"/>
  <c r="E108" i="47"/>
  <c r="H108" i="47" s="1"/>
  <c r="C108" i="8"/>
  <c r="D108" i="8"/>
  <c r="I108" i="48"/>
  <c r="H108" i="48"/>
  <c r="C114" i="10"/>
  <c r="G114" i="47"/>
  <c r="J114" i="47" s="1"/>
  <c r="F114" i="47"/>
  <c r="I114" i="47" s="1"/>
  <c r="C114" i="8"/>
  <c r="H114" i="48"/>
  <c r="D114" i="8"/>
  <c r="I114" i="48"/>
  <c r="E114" i="47"/>
  <c r="H114" i="47" s="1"/>
  <c r="C124" i="10"/>
  <c r="G124" i="47"/>
  <c r="J124" i="47" s="1"/>
  <c r="I124" i="48"/>
  <c r="C124" i="8"/>
  <c r="D124" i="8"/>
  <c r="E124" i="47"/>
  <c r="H124" i="47" s="1"/>
  <c r="F124" i="47"/>
  <c r="I124" i="47" s="1"/>
  <c r="H124" i="48"/>
  <c r="C83" i="10"/>
  <c r="G83" i="47"/>
  <c r="J83" i="47" s="1"/>
  <c r="C83" i="8"/>
  <c r="D83" i="8"/>
  <c r="E83" i="47"/>
  <c r="H83" i="47" s="1"/>
  <c r="H83" i="48"/>
  <c r="I83" i="48"/>
  <c r="F83" i="47"/>
  <c r="I83" i="47" s="1"/>
  <c r="D17" i="8"/>
  <c r="C17" i="10"/>
  <c r="G17" i="47"/>
  <c r="J17" i="47" s="1"/>
  <c r="C17" i="8"/>
  <c r="I17" i="48"/>
  <c r="H17" i="48"/>
  <c r="E17" i="47"/>
  <c r="H17" i="47" s="1"/>
  <c r="F17" i="47"/>
  <c r="I17" i="47" s="1"/>
  <c r="D31" i="8"/>
  <c r="C31" i="10"/>
  <c r="G31" i="47"/>
  <c r="J31" i="47" s="1"/>
  <c r="E31" i="47"/>
  <c r="H31" i="47" s="1"/>
  <c r="F31" i="47"/>
  <c r="I31" i="47" s="1"/>
  <c r="I31" i="48"/>
  <c r="H31" i="48"/>
  <c r="C31" i="8"/>
  <c r="C48" i="10"/>
  <c r="G48" i="47"/>
  <c r="J48" i="47" s="1"/>
  <c r="D48" i="8"/>
  <c r="C48" i="8"/>
  <c r="F48" i="47"/>
  <c r="I48" i="47" s="1"/>
  <c r="I48" i="48"/>
  <c r="H48" i="48"/>
  <c r="E48" i="47"/>
  <c r="H48" i="47" s="1"/>
  <c r="C53" i="10"/>
  <c r="G53" i="47"/>
  <c r="J53" i="47" s="1"/>
  <c r="C53" i="8"/>
  <c r="D53" i="8"/>
  <c r="E53" i="47"/>
  <c r="H53" i="47" s="1"/>
  <c r="F53" i="47"/>
  <c r="I53" i="47" s="1"/>
  <c r="I53" i="48"/>
  <c r="H53" i="48"/>
  <c r="C58" i="10"/>
  <c r="G58" i="47"/>
  <c r="J58" i="47" s="1"/>
  <c r="C58" i="8"/>
  <c r="D58" i="8"/>
  <c r="H58" i="48"/>
  <c r="F58" i="47"/>
  <c r="I58" i="47" s="1"/>
  <c r="E58" i="47"/>
  <c r="H58" i="47" s="1"/>
  <c r="I58" i="48"/>
  <c r="C70" i="10"/>
  <c r="G70" i="47"/>
  <c r="J70" i="47" s="1"/>
  <c r="C70" i="8"/>
  <c r="F70" i="47"/>
  <c r="I70" i="47" s="1"/>
  <c r="E70" i="47"/>
  <c r="H70" i="47" s="1"/>
  <c r="I70" i="48"/>
  <c r="H70" i="48"/>
  <c r="D70" i="8"/>
  <c r="C75" i="10"/>
  <c r="G75" i="47"/>
  <c r="J75" i="47" s="1"/>
  <c r="F75" i="47"/>
  <c r="I75" i="47" s="1"/>
  <c r="H75" i="48"/>
  <c r="I75" i="48"/>
  <c r="C75" i="8"/>
  <c r="D75" i="8"/>
  <c r="E75" i="47"/>
  <c r="H75" i="47" s="1"/>
  <c r="C81" i="10"/>
  <c r="G81" i="47"/>
  <c r="J81" i="47" s="1"/>
  <c r="E81" i="47"/>
  <c r="H81" i="47" s="1"/>
  <c r="D81" i="8"/>
  <c r="C81" i="8"/>
  <c r="I81" i="48"/>
  <c r="H81" i="48"/>
  <c r="F81" i="47"/>
  <c r="I81" i="47" s="1"/>
  <c r="C97" i="10"/>
  <c r="G97" i="47"/>
  <c r="J97" i="47" s="1"/>
  <c r="C97" i="8"/>
  <c r="E97" i="47"/>
  <c r="H97" i="47" s="1"/>
  <c r="H97" i="48"/>
  <c r="I97" i="48"/>
  <c r="F97" i="47"/>
  <c r="I97" i="47" s="1"/>
  <c r="D97" i="8"/>
  <c r="C109" i="10"/>
  <c r="G109" i="47"/>
  <c r="J109" i="47" s="1"/>
  <c r="E109" i="47"/>
  <c r="H109" i="47" s="1"/>
  <c r="C109" i="8"/>
  <c r="D109" i="8"/>
  <c r="F109" i="47"/>
  <c r="I109" i="47" s="1"/>
  <c r="I109" i="48"/>
  <c r="H109" i="48"/>
  <c r="C119" i="10"/>
  <c r="G119" i="47"/>
  <c r="J119" i="47" s="1"/>
  <c r="C119" i="8"/>
  <c r="E119" i="47"/>
  <c r="H119" i="47" s="1"/>
  <c r="H119" i="48"/>
  <c r="I119" i="48"/>
  <c r="F119" i="47"/>
  <c r="I119" i="47" s="1"/>
  <c r="D119" i="8"/>
  <c r="C125" i="10"/>
  <c r="G125" i="47"/>
  <c r="J125" i="47" s="1"/>
  <c r="D125" i="8"/>
  <c r="I125" i="48"/>
  <c r="H125" i="48"/>
  <c r="F125" i="47"/>
  <c r="I125" i="47" s="1"/>
  <c r="E125" i="47"/>
  <c r="H125" i="47" s="1"/>
  <c r="C125" i="8"/>
  <c r="C131" i="10"/>
  <c r="G131" i="47"/>
  <c r="J131" i="47" s="1"/>
  <c r="C131" i="8"/>
  <c r="D131" i="8"/>
  <c r="H131" i="48"/>
  <c r="I131" i="48"/>
  <c r="F131" i="47"/>
  <c r="I131" i="47" s="1"/>
  <c r="E131" i="47"/>
  <c r="H131" i="47" s="1"/>
  <c r="D15" i="8"/>
  <c r="C15" i="10"/>
  <c r="G15" i="47"/>
  <c r="J15" i="47" s="1"/>
  <c r="I15" i="48"/>
  <c r="F15" i="47"/>
  <c r="I15" i="47" s="1"/>
  <c r="C15" i="8"/>
  <c r="E15" i="47"/>
  <c r="H15" i="47" s="1"/>
  <c r="H15" i="48"/>
  <c r="D32" i="8"/>
  <c r="C32" i="10"/>
  <c r="G32" i="47"/>
  <c r="J32" i="47" s="1"/>
  <c r="F32" i="47"/>
  <c r="I32" i="47" s="1"/>
  <c r="C32" i="8"/>
  <c r="E32" i="47"/>
  <c r="H32" i="47" s="1"/>
  <c r="I32" i="48"/>
  <c r="H32" i="48"/>
  <c r="D42" i="8"/>
  <c r="C42" i="10"/>
  <c r="G42" i="47"/>
  <c r="J42" i="47" s="1"/>
  <c r="E42" i="47"/>
  <c r="H42" i="47" s="1"/>
  <c r="H42" i="48"/>
  <c r="I42" i="48"/>
  <c r="C42" i="8"/>
  <c r="F42" i="47"/>
  <c r="I42" i="47" s="1"/>
  <c r="C65" i="10"/>
  <c r="G65" i="47"/>
  <c r="J65" i="47" s="1"/>
  <c r="C65" i="8"/>
  <c r="H65" i="48"/>
  <c r="F65" i="47"/>
  <c r="I65" i="47" s="1"/>
  <c r="E65" i="47"/>
  <c r="H65" i="47" s="1"/>
  <c r="D65" i="8"/>
  <c r="I65" i="48"/>
  <c r="C82" i="10"/>
  <c r="G82" i="47"/>
  <c r="J82" i="47" s="1"/>
  <c r="H82" i="48"/>
  <c r="C82" i="8"/>
  <c r="D82" i="8"/>
  <c r="F82" i="47"/>
  <c r="I82" i="47" s="1"/>
  <c r="I82" i="48"/>
  <c r="E82" i="47"/>
  <c r="H82" i="47" s="1"/>
  <c r="C87" i="10"/>
  <c r="G87" i="47"/>
  <c r="J87" i="47" s="1"/>
  <c r="C87" i="8"/>
  <c r="H87" i="48"/>
  <c r="I87" i="48"/>
  <c r="F87" i="47"/>
  <c r="I87" i="47" s="1"/>
  <c r="E87" i="47"/>
  <c r="H87" i="47" s="1"/>
  <c r="D87" i="8"/>
  <c r="C92" i="10"/>
  <c r="G92" i="47"/>
  <c r="J92" i="47" s="1"/>
  <c r="D92" i="8"/>
  <c r="I92" i="48"/>
  <c r="H92" i="48"/>
  <c r="E92" i="47"/>
  <c r="H92" i="47" s="1"/>
  <c r="F92" i="47"/>
  <c r="I92" i="47" s="1"/>
  <c r="C92" i="8"/>
  <c r="C98" i="10"/>
  <c r="G98" i="47"/>
  <c r="J98" i="47" s="1"/>
  <c r="D98" i="8"/>
  <c r="I98" i="48"/>
  <c r="H98" i="48"/>
  <c r="E98" i="47"/>
  <c r="H98" i="47" s="1"/>
  <c r="F98" i="47"/>
  <c r="I98" i="47" s="1"/>
  <c r="C98" i="8"/>
  <c r="C103" i="10"/>
  <c r="G103" i="47"/>
  <c r="J103" i="47" s="1"/>
  <c r="F103" i="47"/>
  <c r="I103" i="47" s="1"/>
  <c r="D103" i="8"/>
  <c r="C103" i="8"/>
  <c r="H103" i="48"/>
  <c r="I103" i="48"/>
  <c r="E103" i="47"/>
  <c r="H103" i="47" s="1"/>
  <c r="C110" i="10"/>
  <c r="G110" i="47"/>
  <c r="J110" i="47" s="1"/>
  <c r="F110" i="47"/>
  <c r="I110" i="47" s="1"/>
  <c r="I110" i="48"/>
  <c r="H110" i="48"/>
  <c r="E110" i="47"/>
  <c r="H110" i="47" s="1"/>
  <c r="C110" i="8"/>
  <c r="D110" i="8"/>
  <c r="C115" i="10"/>
  <c r="G115" i="47"/>
  <c r="J115" i="47" s="1"/>
  <c r="C115" i="8"/>
  <c r="I115" i="48"/>
  <c r="F115" i="47"/>
  <c r="I115" i="47" s="1"/>
  <c r="E115" i="47"/>
  <c r="H115" i="47" s="1"/>
  <c r="H115" i="48"/>
  <c r="D115" i="8"/>
  <c r="C120" i="10"/>
  <c r="G120" i="47"/>
  <c r="J120" i="47" s="1"/>
  <c r="C120" i="8"/>
  <c r="I120" i="48"/>
  <c r="H120" i="48"/>
  <c r="F120" i="47"/>
  <c r="I120" i="47" s="1"/>
  <c r="E120" i="47"/>
  <c r="H120" i="47" s="1"/>
  <c r="D120" i="8"/>
  <c r="C132" i="10"/>
  <c r="G132" i="47"/>
  <c r="J132" i="47" s="1"/>
  <c r="I132" i="48"/>
  <c r="H132" i="48"/>
  <c r="E132" i="47"/>
  <c r="H132" i="47" s="1"/>
  <c r="C132" i="8"/>
  <c r="D132" i="8"/>
  <c r="F132" i="47"/>
  <c r="I132" i="47" s="1"/>
  <c r="M16" i="48"/>
  <c r="S16" i="48"/>
  <c r="G4" i="2"/>
  <c r="F4" i="2"/>
  <c r="E4" i="2"/>
  <c r="I4" i="2"/>
  <c r="H4" i="2"/>
  <c r="D271" i="22"/>
  <c r="D271" i="20"/>
  <c r="D271" i="25"/>
  <c r="D271" i="14"/>
  <c r="D271" i="31"/>
  <c r="D271" i="29"/>
  <c r="D271" i="24"/>
  <c r="D271" i="32"/>
  <c r="D271" i="30"/>
  <c r="D271" i="35"/>
  <c r="D271" i="18"/>
  <c r="D271" i="26"/>
  <c r="D271" i="23"/>
  <c r="D271" i="39"/>
  <c r="D271" i="38"/>
  <c r="D271" i="41"/>
  <c r="D134" i="2"/>
  <c r="C134" i="2"/>
  <c r="B134" i="2"/>
  <c r="E133" i="2"/>
  <c r="P133" i="2"/>
  <c r="Q133" i="2"/>
  <c r="N133" i="2"/>
  <c r="G133" i="2"/>
  <c r="I133" i="2"/>
  <c r="O133" i="2"/>
  <c r="H133" i="2"/>
  <c r="F133" i="2"/>
  <c r="R133" i="2"/>
  <c r="D3" i="9"/>
  <c r="C3" i="9"/>
  <c r="D3" i="8"/>
  <c r="C133" i="2"/>
  <c r="B133" i="2"/>
  <c r="D133" i="2"/>
  <c r="D262" i="41"/>
  <c r="D224" i="41"/>
  <c r="D218" i="41"/>
  <c r="D211" i="41"/>
  <c r="D199" i="41"/>
  <c r="D192" i="41"/>
  <c r="D190" i="41"/>
  <c r="D186" i="41"/>
  <c r="D157" i="41"/>
  <c r="D154" i="41"/>
  <c r="D268" i="20"/>
  <c r="D249" i="20"/>
  <c r="D246" i="20"/>
  <c r="D242" i="20"/>
  <c r="D268" i="41"/>
  <c r="D265" i="41"/>
  <c r="D258" i="41"/>
  <c r="D255" i="41"/>
  <c r="D251" i="41"/>
  <c r="D247" i="41"/>
  <c r="D222" i="41"/>
  <c r="D215" i="41"/>
  <c r="D213" i="41"/>
  <c r="D206" i="41"/>
  <c r="D203" i="41"/>
  <c r="D195" i="41"/>
  <c r="D174" i="41"/>
  <c r="D172" i="41"/>
  <c r="D168" i="41"/>
  <c r="D164" i="41"/>
  <c r="D159" i="41"/>
  <c r="D142" i="41"/>
  <c r="D140" i="41"/>
  <c r="D136" i="41"/>
  <c r="D262" i="20"/>
  <c r="D257" i="20"/>
  <c r="D254" i="20"/>
  <c r="D252" i="20"/>
  <c r="D261" i="41"/>
  <c r="D253" i="41"/>
  <c r="D249" i="41"/>
  <c r="D245" i="41"/>
  <c r="D243" i="41"/>
  <c r="D239" i="41"/>
  <c r="D235" i="41"/>
  <c r="D231" i="41"/>
  <c r="D219" i="41"/>
  <c r="D217" i="41"/>
  <c r="D201" i="41"/>
  <c r="D197" i="41"/>
  <c r="D189" i="41"/>
  <c r="D181" i="41"/>
  <c r="D166" i="41"/>
  <c r="D162" i="41"/>
  <c r="D149" i="41"/>
  <c r="D267" i="20"/>
  <c r="D267" i="41"/>
  <c r="D264" i="41"/>
  <c r="D241" i="41"/>
  <c r="D237" i="41"/>
  <c r="D233" i="41"/>
  <c r="D229" i="41"/>
  <c r="D227" i="41"/>
  <c r="D223" i="41"/>
  <c r="D221" i="41"/>
  <c r="D209" i="41"/>
  <c r="D207" i="41"/>
  <c r="D205" i="41"/>
  <c r="D185" i="41"/>
  <c r="D183" i="41"/>
  <c r="D179" i="41"/>
  <c r="D177" i="41"/>
  <c r="D160" i="41"/>
  <c r="D155" i="41"/>
  <c r="D153" i="41"/>
  <c r="D151" i="41"/>
  <c r="D147" i="41"/>
  <c r="D145" i="41"/>
  <c r="D135" i="41"/>
  <c r="D260" i="20"/>
  <c r="D251" i="20"/>
  <c r="D245" i="20"/>
  <c r="D270" i="41"/>
  <c r="D257" i="41"/>
  <c r="D254" i="41"/>
  <c r="D252" i="41"/>
  <c r="D250" i="41"/>
  <c r="D248" i="41"/>
  <c r="D246" i="41"/>
  <c r="D225" i="41"/>
  <c r="D212" i="41"/>
  <c r="D200" i="41"/>
  <c r="D193" i="41"/>
  <c r="D187" i="41"/>
  <c r="D173" i="41"/>
  <c r="D170" i="41"/>
  <c r="D141" i="41"/>
  <c r="D138" i="41"/>
  <c r="D269" i="20"/>
  <c r="D266" i="20"/>
  <c r="D248" i="20"/>
  <c r="D243" i="20"/>
  <c r="D263" i="41"/>
  <c r="D260" i="41"/>
  <c r="D244" i="41"/>
  <c r="D242" i="41"/>
  <c r="D240" i="41"/>
  <c r="D238" i="41"/>
  <c r="D236" i="41"/>
  <c r="D234" i="41"/>
  <c r="D232" i="41"/>
  <c r="D230" i="41"/>
  <c r="D216" i="41"/>
  <c r="D204" i="41"/>
  <c r="D196" i="41"/>
  <c r="D191" i="41"/>
  <c r="D184" i="41"/>
  <c r="D180" i="41"/>
  <c r="D175" i="41"/>
  <c r="D158" i="41"/>
  <c r="D156" i="41"/>
  <c r="D152" i="41"/>
  <c r="D148" i="41"/>
  <c r="D143" i="41"/>
  <c r="D134" i="41"/>
  <c r="D264" i="20"/>
  <c r="D261" i="20"/>
  <c r="D259" i="20"/>
  <c r="D256" i="20"/>
  <c r="D250" i="20"/>
  <c r="D269" i="41"/>
  <c r="D266" i="41"/>
  <c r="D256" i="41"/>
  <c r="D228" i="41"/>
  <c r="D226" i="41"/>
  <c r="D220" i="41"/>
  <c r="D210" i="41"/>
  <c r="D198" i="41"/>
  <c r="D188" i="41"/>
  <c r="D182" i="41"/>
  <c r="D178" i="41"/>
  <c r="D165" i="41"/>
  <c r="D150" i="41"/>
  <c r="D146" i="41"/>
  <c r="D253" i="20"/>
  <c r="D247" i="20"/>
  <c r="D137" i="41"/>
  <c r="D236" i="20"/>
  <c r="D202" i="20"/>
  <c r="D185" i="20"/>
  <c r="D182" i="20"/>
  <c r="D177" i="20"/>
  <c r="D161" i="20"/>
  <c r="D147" i="20"/>
  <c r="D142" i="20"/>
  <c r="D239" i="20"/>
  <c r="D228" i="20"/>
  <c r="D223" i="20"/>
  <c r="D221" i="20"/>
  <c r="D218" i="20"/>
  <c r="D215" i="20"/>
  <c r="D213" i="20"/>
  <c r="D210" i="20"/>
  <c r="D208" i="20"/>
  <c r="D204" i="20"/>
  <c r="D192" i="20"/>
  <c r="D179" i="20"/>
  <c r="D172" i="20"/>
  <c r="D166" i="20"/>
  <c r="D139" i="20"/>
  <c r="D137" i="20"/>
  <c r="D135" i="20"/>
  <c r="D169" i="41"/>
  <c r="D163" i="41"/>
  <c r="D255" i="20"/>
  <c r="D235" i="20"/>
  <c r="D233" i="20"/>
  <c r="D201" i="20"/>
  <c r="D198" i="20"/>
  <c r="D187" i="20"/>
  <c r="D184" i="20"/>
  <c r="D181" i="20"/>
  <c r="D176" i="20"/>
  <c r="D174" i="20"/>
  <c r="D164" i="20"/>
  <c r="D158" i="20"/>
  <c r="D152" i="20"/>
  <c r="D146" i="20"/>
  <c r="D144" i="20"/>
  <c r="D214" i="41"/>
  <c r="D208" i="41"/>
  <c r="D230" i="20"/>
  <c r="D227" i="20"/>
  <c r="D220" i="20"/>
  <c r="D212" i="20"/>
  <c r="D207" i="20"/>
  <c r="D195" i="20"/>
  <c r="D190" i="20"/>
  <c r="D171" i="20"/>
  <c r="D156" i="20"/>
  <c r="D149" i="20"/>
  <c r="D259" i="41"/>
  <c r="D202" i="41"/>
  <c r="D265" i="20"/>
  <c r="D241" i="20"/>
  <c r="D238" i="20"/>
  <c r="D232" i="20"/>
  <c r="D203" i="20"/>
  <c r="D200" i="20"/>
  <c r="D197" i="20"/>
  <c r="D180" i="20"/>
  <c r="D173" i="20"/>
  <c r="D163" i="20"/>
  <c r="D160" i="20"/>
  <c r="D153" i="20"/>
  <c r="D151" i="20"/>
  <c r="D143" i="20"/>
  <c r="D141" i="20"/>
  <c r="D134" i="20"/>
  <c r="D167" i="41"/>
  <c r="D161" i="41"/>
  <c r="D144" i="41"/>
  <c r="D139" i="41"/>
  <c r="D270" i="20"/>
  <c r="D225" i="20"/>
  <c r="D222" i="20"/>
  <c r="D219" i="20"/>
  <c r="D217" i="20"/>
  <c r="D211" i="20"/>
  <c r="D206" i="20"/>
  <c r="D194" i="20"/>
  <c r="D191" i="20"/>
  <c r="D189" i="20"/>
  <c r="D183" i="20"/>
  <c r="D170" i="20"/>
  <c r="D168" i="20"/>
  <c r="D155" i="20"/>
  <c r="D138" i="20"/>
  <c r="D258" i="20"/>
  <c r="D237" i="20"/>
  <c r="D234" i="20"/>
  <c r="D231" i="20"/>
  <c r="D214" i="20"/>
  <c r="D196" i="20"/>
  <c r="D186" i="20"/>
  <c r="D178" i="20"/>
  <c r="D165" i="20"/>
  <c r="D162" i="20"/>
  <c r="D159" i="20"/>
  <c r="D150" i="20"/>
  <c r="D148" i="20"/>
  <c r="D176" i="41"/>
  <c r="D244" i="20"/>
  <c r="D224" i="20"/>
  <c r="D193" i="20"/>
  <c r="D229" i="20"/>
  <c r="D205" i="20"/>
  <c r="D199" i="20"/>
  <c r="D154" i="20"/>
  <c r="D136" i="20"/>
  <c r="D167" i="20"/>
  <c r="D216" i="20"/>
  <c r="D140" i="20"/>
  <c r="D263" i="20"/>
  <c r="D209" i="20"/>
  <c r="D145" i="20"/>
  <c r="D194" i="41"/>
  <c r="D240" i="20"/>
  <c r="D226" i="20"/>
  <c r="D157" i="20"/>
  <c r="D188" i="20"/>
  <c r="D175" i="20"/>
  <c r="D169" i="20"/>
  <c r="D171" i="41"/>
  <c r="D268" i="32"/>
  <c r="D258" i="32"/>
  <c r="D253" i="32"/>
  <c r="D239" i="32"/>
  <c r="D224" i="32"/>
  <c r="D218" i="32"/>
  <c r="D209" i="32"/>
  <c r="D205" i="32"/>
  <c r="D199" i="32"/>
  <c r="D197" i="32"/>
  <c r="D178" i="32"/>
  <c r="D176" i="32"/>
  <c r="D166" i="32"/>
  <c r="D162" i="32"/>
  <c r="D152" i="32"/>
  <c r="D150" i="32"/>
  <c r="D145" i="32"/>
  <c r="D143" i="32"/>
  <c r="D259" i="38"/>
  <c r="D266" i="32"/>
  <c r="D264" i="32"/>
  <c r="D262" i="32"/>
  <c r="D250" i="32"/>
  <c r="D248" i="32"/>
  <c r="D237" i="32"/>
  <c r="D228" i="32"/>
  <c r="D222" i="32"/>
  <c r="D216" i="32"/>
  <c r="D212" i="32"/>
  <c r="D203" i="32"/>
  <c r="D195" i="32"/>
  <c r="D182" i="32"/>
  <c r="D173" i="32"/>
  <c r="D158" i="32"/>
  <c r="D156" i="32"/>
  <c r="D141" i="32"/>
  <c r="D265" i="38"/>
  <c r="D262" i="38"/>
  <c r="D270" i="32"/>
  <c r="D260" i="32"/>
  <c r="D255" i="32"/>
  <c r="D246" i="32"/>
  <c r="D234" i="32"/>
  <c r="D232" i="32"/>
  <c r="D230" i="32"/>
  <c r="D225" i="32"/>
  <c r="D220" i="32"/>
  <c r="D214" i="32"/>
  <c r="D210" i="32"/>
  <c r="D206" i="32"/>
  <c r="D200" i="32"/>
  <c r="D193" i="32"/>
  <c r="D189" i="32"/>
  <c r="D179" i="32"/>
  <c r="D171" i="32"/>
  <c r="D169" i="32"/>
  <c r="D167" i="32"/>
  <c r="D252" i="32"/>
  <c r="D223" i="32"/>
  <c r="D208" i="32"/>
  <c r="D198" i="32"/>
  <c r="D196" i="32"/>
  <c r="D187" i="32"/>
  <c r="D185" i="32"/>
  <c r="D177" i="32"/>
  <c r="D175" i="32"/>
  <c r="D165" i="32"/>
  <c r="D151" i="32"/>
  <c r="D149" i="32"/>
  <c r="D136" i="32"/>
  <c r="D269" i="38"/>
  <c r="D257" i="32"/>
  <c r="D249" i="32"/>
  <c r="D247" i="32"/>
  <c r="D244" i="32"/>
  <c r="D242" i="32"/>
  <c r="D236" i="32"/>
  <c r="D227" i="32"/>
  <c r="D221" i="32"/>
  <c r="D204" i="32"/>
  <c r="D202" i="32"/>
  <c r="D194" i="32"/>
  <c r="D191" i="32"/>
  <c r="D181" i="32"/>
  <c r="D161" i="32"/>
  <c r="D157" i="32"/>
  <c r="D155" i="32"/>
  <c r="D153" i="32"/>
  <c r="D140" i="32"/>
  <c r="D134" i="32"/>
  <c r="E134" i="32" s="1"/>
  <c r="D256" i="32"/>
  <c r="D243" i="32"/>
  <c r="D241" i="32"/>
  <c r="D235" i="32"/>
  <c r="D226" i="32"/>
  <c r="D215" i="32"/>
  <c r="D211" i="32"/>
  <c r="D207" i="32"/>
  <c r="D201" i="32"/>
  <c r="D190" i="32"/>
  <c r="D186" i="32"/>
  <c r="D184" i="32"/>
  <c r="D180" i="32"/>
  <c r="D172" i="32"/>
  <c r="D170" i="32"/>
  <c r="D168" i="32"/>
  <c r="D164" i="32"/>
  <c r="D154" i="32"/>
  <c r="D148" i="32"/>
  <c r="D139" i="32"/>
  <c r="D135" i="32"/>
  <c r="D270" i="38"/>
  <c r="D263" i="38"/>
  <c r="D267" i="32"/>
  <c r="D259" i="32"/>
  <c r="D254" i="32"/>
  <c r="D160" i="32"/>
  <c r="D147" i="32"/>
  <c r="D227" i="38"/>
  <c r="D216" i="38"/>
  <c r="D203" i="38"/>
  <c r="D197" i="38"/>
  <c r="D192" i="38"/>
  <c r="D181" i="38"/>
  <c r="D176" i="38"/>
  <c r="D172" i="38"/>
  <c r="D164" i="38"/>
  <c r="D162" i="38"/>
  <c r="D261" i="31"/>
  <c r="D256" i="31"/>
  <c r="D249" i="31"/>
  <c r="D244" i="31"/>
  <c r="D234" i="31"/>
  <c r="D223" i="31"/>
  <c r="D201" i="31"/>
  <c r="D187" i="31"/>
  <c r="D179" i="31"/>
  <c r="D175" i="31"/>
  <c r="D172" i="31"/>
  <c r="D165" i="31"/>
  <c r="D160" i="31"/>
  <c r="D153" i="31"/>
  <c r="D151" i="31"/>
  <c r="D141" i="31"/>
  <c r="D268" i="30"/>
  <c r="D264" i="30"/>
  <c r="D262" i="30"/>
  <c r="D260" i="30"/>
  <c r="D226" i="30"/>
  <c r="D222" i="30"/>
  <c r="D220" i="30"/>
  <c r="D213" i="30"/>
  <c r="D204" i="30"/>
  <c r="D200" i="30"/>
  <c r="D191" i="30"/>
  <c r="D186" i="30"/>
  <c r="D182" i="30"/>
  <c r="D177" i="30"/>
  <c r="D166" i="30"/>
  <c r="D159" i="30"/>
  <c r="D263" i="32"/>
  <c r="D217" i="32"/>
  <c r="D213" i="32"/>
  <c r="D163" i="32"/>
  <c r="D264" i="38"/>
  <c r="D246" i="38"/>
  <c r="D241" i="38"/>
  <c r="D239" i="38"/>
  <c r="D223" i="38"/>
  <c r="D219" i="38"/>
  <c r="D212" i="38"/>
  <c r="D209" i="38"/>
  <c r="D205" i="38"/>
  <c r="D199" i="38"/>
  <c r="D194" i="38"/>
  <c r="D188" i="38"/>
  <c r="D185" i="38"/>
  <c r="D168" i="38"/>
  <c r="D159" i="38"/>
  <c r="D155" i="38"/>
  <c r="D150" i="38"/>
  <c r="D147" i="38"/>
  <c r="D144" i="38"/>
  <c r="D142" i="38"/>
  <c r="D139" i="38"/>
  <c r="D269" i="31"/>
  <c r="D253" i="31"/>
  <c r="D251" i="31"/>
  <c r="D241" i="31"/>
  <c r="D236" i="31"/>
  <c r="D231" i="31"/>
  <c r="D229" i="31"/>
  <c r="D221" i="31"/>
  <c r="D216" i="31"/>
  <c r="D209" i="31"/>
  <c r="D207" i="31"/>
  <c r="D199" i="31"/>
  <c r="D197" i="31"/>
  <c r="D191" i="31"/>
  <c r="D177" i="31"/>
  <c r="D170" i="31"/>
  <c r="D158" i="31"/>
  <c r="D147" i="31"/>
  <c r="D270" i="30"/>
  <c r="D255" i="30"/>
  <c r="D253" i="30"/>
  <c r="D251" i="30"/>
  <c r="D246" i="30"/>
  <c r="D244" i="30"/>
  <c r="D240" i="30"/>
  <c r="D233" i="30"/>
  <c r="D228" i="30"/>
  <c r="D224" i="30"/>
  <c r="D215" i="30"/>
  <c r="D208" i="30"/>
  <c r="D184" i="30"/>
  <c r="D174" i="30"/>
  <c r="D172" i="30"/>
  <c r="D168" i="30"/>
  <c r="D146" i="32"/>
  <c r="D138" i="32"/>
  <c r="D268" i="38"/>
  <c r="D258" i="38"/>
  <c r="D254" i="38"/>
  <c r="D249" i="38"/>
  <c r="D235" i="38"/>
  <c r="D226" i="38"/>
  <c r="D221" i="38"/>
  <c r="D215" i="38"/>
  <c r="D191" i="38"/>
  <c r="D178" i="38"/>
  <c r="D175" i="38"/>
  <c r="D152" i="38"/>
  <c r="D135" i="38"/>
  <c r="D258" i="31"/>
  <c r="D246" i="31"/>
  <c r="D238" i="31"/>
  <c r="D227" i="31"/>
  <c r="D225" i="31"/>
  <c r="D214" i="31"/>
  <c r="D203" i="31"/>
  <c r="D173" i="31"/>
  <c r="D162" i="31"/>
  <c r="D156" i="31"/>
  <c r="D149" i="31"/>
  <c r="D139" i="31"/>
  <c r="D137" i="31"/>
  <c r="D135" i="31"/>
  <c r="D266" i="30"/>
  <c r="D257" i="30"/>
  <c r="D248" i="30"/>
  <c r="D242" i="30"/>
  <c r="D230" i="30"/>
  <c r="D217" i="30"/>
  <c r="D210" i="30"/>
  <c r="D197" i="30"/>
  <c r="D195" i="30"/>
  <c r="D193" i="30"/>
  <c r="D188" i="30"/>
  <c r="D179" i="30"/>
  <c r="D170" i="30"/>
  <c r="D161" i="30"/>
  <c r="D156" i="30"/>
  <c r="D233" i="32"/>
  <c r="D229" i="32"/>
  <c r="D159" i="32"/>
  <c r="D142" i="32"/>
  <c r="D256" i="38"/>
  <c r="D245" i="38"/>
  <c r="D243" i="38"/>
  <c r="D240" i="38"/>
  <c r="D238" i="38"/>
  <c r="D232" i="38"/>
  <c r="D229" i="38"/>
  <c r="D218" i="38"/>
  <c r="D208" i="38"/>
  <c r="D202" i="38"/>
  <c r="D196" i="38"/>
  <c r="D180" i="38"/>
  <c r="D171" i="38"/>
  <c r="D163" i="38"/>
  <c r="D158" i="38"/>
  <c r="D154" i="38"/>
  <c r="D146" i="38"/>
  <c r="D141" i="38"/>
  <c r="D138" i="38"/>
  <c r="D255" i="31"/>
  <c r="D248" i="31"/>
  <c r="D243" i="31"/>
  <c r="D233" i="31"/>
  <c r="D222" i="31"/>
  <c r="D218" i="31"/>
  <c r="D212" i="31"/>
  <c r="D205" i="31"/>
  <c r="D195" i="31"/>
  <c r="D193" i="31"/>
  <c r="D186" i="31"/>
  <c r="D182" i="31"/>
  <c r="D168" i="31"/>
  <c r="D164" i="31"/>
  <c r="D159" i="31"/>
  <c r="D144" i="31"/>
  <c r="D237" i="30"/>
  <c r="D235" i="30"/>
  <c r="D219" i="30"/>
  <c r="D199" i="30"/>
  <c r="D190" i="30"/>
  <c r="D176" i="30"/>
  <c r="D163" i="30"/>
  <c r="D269" i="32"/>
  <c r="D238" i="32"/>
  <c r="D219" i="32"/>
  <c r="D188" i="32"/>
  <c r="D174" i="32"/>
  <c r="D137" i="32"/>
  <c r="D267" i="38"/>
  <c r="D251" i="38"/>
  <c r="D234" i="38"/>
  <c r="D222" i="38"/>
  <c r="D220" i="38"/>
  <c r="D214" i="38"/>
  <c r="D211" i="38"/>
  <c r="D193" i="38"/>
  <c r="D187" i="38"/>
  <c r="D184" i="38"/>
  <c r="D182" i="38"/>
  <c r="D174" i="38"/>
  <c r="D165" i="38"/>
  <c r="D161" i="38"/>
  <c r="D149" i="38"/>
  <c r="D134" i="38"/>
  <c r="D268" i="31"/>
  <c r="D266" i="31"/>
  <c r="D264" i="31"/>
  <c r="D262" i="31"/>
  <c r="D260" i="31"/>
  <c r="D252" i="31"/>
  <c r="D250" i="31"/>
  <c r="D240" i="31"/>
  <c r="D230" i="31"/>
  <c r="D228" i="31"/>
  <c r="D220" i="31"/>
  <c r="D215" i="31"/>
  <c r="D190" i="31"/>
  <c r="D184" i="31"/>
  <c r="D180" i="31"/>
  <c r="D171" i="31"/>
  <c r="D166" i="31"/>
  <c r="D154" i="31"/>
  <c r="D146" i="31"/>
  <c r="D142" i="31"/>
  <c r="D263" i="30"/>
  <c r="D261" i="30"/>
  <c r="D259" i="30"/>
  <c r="D250" i="30"/>
  <c r="D239" i="30"/>
  <c r="D232" i="30"/>
  <c r="D227" i="30"/>
  <c r="D225" i="30"/>
  <c r="D221" i="30"/>
  <c r="D214" i="30"/>
  <c r="D212" i="30"/>
  <c r="D207" i="30"/>
  <c r="D203" i="30"/>
  <c r="D181" i="30"/>
  <c r="D165" i="30"/>
  <c r="D158" i="30"/>
  <c r="D265" i="32"/>
  <c r="D261" i="32"/>
  <c r="D251" i="32"/>
  <c r="D183" i="32"/>
  <c r="D261" i="38"/>
  <c r="D253" i="38"/>
  <c r="D248" i="38"/>
  <c r="D244" i="38"/>
  <c r="D237" i="38"/>
  <c r="D231" i="38"/>
  <c r="D225" i="38"/>
  <c r="D207" i="38"/>
  <c r="D201" i="38"/>
  <c r="D198" i="38"/>
  <c r="D195" i="38"/>
  <c r="D190" i="38"/>
  <c r="D177" i="38"/>
  <c r="D170" i="38"/>
  <c r="D167" i="38"/>
  <c r="D157" i="38"/>
  <c r="D145" i="38"/>
  <c r="D137" i="38"/>
  <c r="D257" i="31"/>
  <c r="D245" i="31"/>
  <c r="D235" i="31"/>
  <c r="D224" i="31"/>
  <c r="D210" i="31"/>
  <c r="D202" i="31"/>
  <c r="D198" i="31"/>
  <c r="D188" i="31"/>
  <c r="D176" i="31"/>
  <c r="D169" i="31"/>
  <c r="D161" i="31"/>
  <c r="D157" i="31"/>
  <c r="D152" i="31"/>
  <c r="D138" i="31"/>
  <c r="D136" i="31"/>
  <c r="D269" i="30"/>
  <c r="D265" i="30"/>
  <c r="D256" i="30"/>
  <c r="D254" i="30"/>
  <c r="D252" i="30"/>
  <c r="D245" i="30"/>
  <c r="D229" i="30"/>
  <c r="D223" i="30"/>
  <c r="D209" i="30"/>
  <c r="D205" i="30"/>
  <c r="D201" i="30"/>
  <c r="D196" i="30"/>
  <c r="D192" i="30"/>
  <c r="D187" i="30"/>
  <c r="D185" i="30"/>
  <c r="D183" i="30"/>
  <c r="D178" i="30"/>
  <c r="D167" i="30"/>
  <c r="D160" i="30"/>
  <c r="D155" i="30"/>
  <c r="D260" i="38"/>
  <c r="D250" i="38"/>
  <c r="D228" i="38"/>
  <c r="D206" i="38"/>
  <c r="D200" i="38"/>
  <c r="D189" i="38"/>
  <c r="D179" i="38"/>
  <c r="D173" i="38"/>
  <c r="D151" i="38"/>
  <c r="D204" i="31"/>
  <c r="D185" i="31"/>
  <c r="D163" i="31"/>
  <c r="D145" i="31"/>
  <c r="D258" i="30"/>
  <c r="D247" i="30"/>
  <c r="D238" i="30"/>
  <c r="D202" i="30"/>
  <c r="D152" i="30"/>
  <c r="D144" i="30"/>
  <c r="D268" i="29"/>
  <c r="D261" i="29"/>
  <c r="D246" i="29"/>
  <c r="D244" i="29"/>
  <c r="D237" i="29"/>
  <c r="D230" i="29"/>
  <c r="D225" i="29"/>
  <c r="D223" i="29"/>
  <c r="D216" i="29"/>
  <c r="D209" i="29"/>
  <c r="D207" i="29"/>
  <c r="D195" i="29"/>
  <c r="D190" i="29"/>
  <c r="D180" i="29"/>
  <c r="D175" i="29"/>
  <c r="D173" i="29"/>
  <c r="D163" i="29"/>
  <c r="D154" i="29"/>
  <c r="D149" i="29"/>
  <c r="D139" i="29"/>
  <c r="D269" i="35"/>
  <c r="D264" i="35"/>
  <c r="D252" i="35"/>
  <c r="D244" i="35"/>
  <c r="D236" i="35"/>
  <c r="D234" i="35"/>
  <c r="D230" i="35"/>
  <c r="D222" i="35"/>
  <c r="D200" i="35"/>
  <c r="D188" i="35"/>
  <c r="D183" i="35"/>
  <c r="D165" i="35"/>
  <c r="D157" i="35"/>
  <c r="D152" i="35"/>
  <c r="D144" i="35"/>
  <c r="D137" i="35"/>
  <c r="D266" i="38"/>
  <c r="D255" i="38"/>
  <c r="D233" i="38"/>
  <c r="D217" i="38"/>
  <c r="D183" i="38"/>
  <c r="D166" i="38"/>
  <c r="D156" i="38"/>
  <c r="D140" i="38"/>
  <c r="D167" i="31"/>
  <c r="D140" i="31"/>
  <c r="D149" i="30"/>
  <c r="D141" i="30"/>
  <c r="D139" i="30"/>
  <c r="D137" i="30"/>
  <c r="D270" i="29"/>
  <c r="D258" i="29"/>
  <c r="D256" i="29"/>
  <c r="D251" i="29"/>
  <c r="D232" i="29"/>
  <c r="D218" i="29"/>
  <c r="D202" i="29"/>
  <c r="D197" i="29"/>
  <c r="D185" i="29"/>
  <c r="D177" i="29"/>
  <c r="D168" i="29"/>
  <c r="D158" i="29"/>
  <c r="D156" i="29"/>
  <c r="D151" i="29"/>
  <c r="D146" i="29"/>
  <c r="D141" i="29"/>
  <c r="D134" i="29"/>
  <c r="D257" i="35"/>
  <c r="D249" i="35"/>
  <c r="D241" i="35"/>
  <c r="D232" i="35"/>
  <c r="D227" i="35"/>
  <c r="D219" i="35"/>
  <c r="D212" i="35"/>
  <c r="D205" i="35"/>
  <c r="D197" i="35"/>
  <c r="D180" i="35"/>
  <c r="D175" i="35"/>
  <c r="D170" i="35"/>
  <c r="D162" i="35"/>
  <c r="D149" i="35"/>
  <c r="D192" i="32"/>
  <c r="D270" i="31"/>
  <c r="D265" i="31"/>
  <c r="D254" i="31"/>
  <c r="D239" i="31"/>
  <c r="D211" i="31"/>
  <c r="D194" i="31"/>
  <c r="D189" i="31"/>
  <c r="D267" i="30"/>
  <c r="D206" i="30"/>
  <c r="D175" i="30"/>
  <c r="D171" i="30"/>
  <c r="D162" i="30"/>
  <c r="D154" i="30"/>
  <c r="D146" i="30"/>
  <c r="D135" i="30"/>
  <c r="D265" i="29"/>
  <c r="D263" i="29"/>
  <c r="D253" i="29"/>
  <c r="D248" i="29"/>
  <c r="D239" i="29"/>
  <c r="D234" i="29"/>
  <c r="D227" i="29"/>
  <c r="D220" i="29"/>
  <c r="D213" i="29"/>
  <c r="D211" i="29"/>
  <c r="D204" i="29"/>
  <c r="D199" i="29"/>
  <c r="D192" i="29"/>
  <c r="D187" i="29"/>
  <c r="D182" i="29"/>
  <c r="D165" i="29"/>
  <c r="D160" i="29"/>
  <c r="D143" i="29"/>
  <c r="D136" i="29"/>
  <c r="D266" i="35"/>
  <c r="D254" i="35"/>
  <c r="D246" i="35"/>
  <c r="D238" i="35"/>
  <c r="D224" i="35"/>
  <c r="D216" i="35"/>
  <c r="D209" i="35"/>
  <c r="D202" i="35"/>
  <c r="D194" i="35"/>
  <c r="D192" i="35"/>
  <c r="D190" i="35"/>
  <c r="D185" i="35"/>
  <c r="D177" i="35"/>
  <c r="D172" i="35"/>
  <c r="D167" i="35"/>
  <c r="D159" i="35"/>
  <c r="D154" i="35"/>
  <c r="D146" i="35"/>
  <c r="D139" i="35"/>
  <c r="D134" i="35"/>
  <c r="D210" i="38"/>
  <c r="D204" i="38"/>
  <c r="D259" i="31"/>
  <c r="D219" i="31"/>
  <c r="D148" i="31"/>
  <c r="D143" i="31"/>
  <c r="D134" i="31"/>
  <c r="D241" i="30"/>
  <c r="D216" i="30"/>
  <c r="D211" i="30"/>
  <c r="D180" i="30"/>
  <c r="D157" i="30"/>
  <c r="D151" i="30"/>
  <c r="D143" i="30"/>
  <c r="D267" i="29"/>
  <c r="D260" i="29"/>
  <c r="D241" i="29"/>
  <c r="D229" i="29"/>
  <c r="D222" i="29"/>
  <c r="D206" i="29"/>
  <c r="D194" i="29"/>
  <c r="D189" i="29"/>
  <c r="D179" i="29"/>
  <c r="D170" i="29"/>
  <c r="D162" i="29"/>
  <c r="D153" i="29"/>
  <c r="D148" i="29"/>
  <c r="D138" i="29"/>
  <c r="D240" i="32"/>
  <c r="D247" i="38"/>
  <c r="D242" i="38"/>
  <c r="D160" i="38"/>
  <c r="D143" i="38"/>
  <c r="D206" i="31"/>
  <c r="D183" i="31"/>
  <c r="D174" i="31"/>
  <c r="D236" i="30"/>
  <c r="D231" i="30"/>
  <c r="D148" i="30"/>
  <c r="D140" i="30"/>
  <c r="D136" i="30"/>
  <c r="D255" i="29"/>
  <c r="D250" i="29"/>
  <c r="D245" i="29"/>
  <c r="D243" i="29"/>
  <c r="D236" i="29"/>
  <c r="D224" i="29"/>
  <c r="D217" i="29"/>
  <c r="D215" i="29"/>
  <c r="D208" i="29"/>
  <c r="D201" i="29"/>
  <c r="D184" i="29"/>
  <c r="D174" i="29"/>
  <c r="D172" i="29"/>
  <c r="D167" i="29"/>
  <c r="D155" i="29"/>
  <c r="D145" i="29"/>
  <c r="D140" i="29"/>
  <c r="D144" i="32"/>
  <c r="D257" i="38"/>
  <c r="D252" i="38"/>
  <c r="D236" i="38"/>
  <c r="D230" i="38"/>
  <c r="D224" i="38"/>
  <c r="D186" i="38"/>
  <c r="D169" i="38"/>
  <c r="D153" i="38"/>
  <c r="D148" i="38"/>
  <c r="D263" i="31"/>
  <c r="D242" i="31"/>
  <c r="D237" i="31"/>
  <c r="D232" i="31"/>
  <c r="D213" i="31"/>
  <c r="D192" i="31"/>
  <c r="D178" i="31"/>
  <c r="D249" i="30"/>
  <c r="D194" i="30"/>
  <c r="D153" i="30"/>
  <c r="D145" i="30"/>
  <c r="D138" i="30"/>
  <c r="D269" i="29"/>
  <c r="D262" i="29"/>
  <c r="D257" i="29"/>
  <c r="D252" i="29"/>
  <c r="D247" i="29"/>
  <c r="D238" i="29"/>
  <c r="D231" i="29"/>
  <c r="D226" i="29"/>
  <c r="D210" i="29"/>
  <c r="D196" i="29"/>
  <c r="D191" i="29"/>
  <c r="D181" i="29"/>
  <c r="D176" i="29"/>
  <c r="D164" i="29"/>
  <c r="D159" i="29"/>
  <c r="D157" i="29"/>
  <c r="D150" i="29"/>
  <c r="D270" i="35"/>
  <c r="D265" i="35"/>
  <c r="D253" i="35"/>
  <c r="D245" i="35"/>
  <c r="D237" i="35"/>
  <c r="D235" i="35"/>
  <c r="D233" i="35"/>
  <c r="D231" i="35"/>
  <c r="D223" i="35"/>
  <c r="D201" i="35"/>
  <c r="D193" i="35"/>
  <c r="D189" i="35"/>
  <c r="D184" i="35"/>
  <c r="D171" i="35"/>
  <c r="D166" i="35"/>
  <c r="D158" i="35"/>
  <c r="D153" i="35"/>
  <c r="D145" i="35"/>
  <c r="D138" i="35"/>
  <c r="D245" i="32"/>
  <c r="D136" i="38"/>
  <c r="D247" i="31"/>
  <c r="D217" i="31"/>
  <c r="D200" i="31"/>
  <c r="D196" i="31"/>
  <c r="D155" i="31"/>
  <c r="D198" i="30"/>
  <c r="D189" i="30"/>
  <c r="D173" i="30"/>
  <c r="D169" i="30"/>
  <c r="D164" i="30"/>
  <c r="D150" i="30"/>
  <c r="D142" i="30"/>
  <c r="D134" i="30"/>
  <c r="D266" i="29"/>
  <c r="D264" i="29"/>
  <c r="D259" i="29"/>
  <c r="D240" i="29"/>
  <c r="D233" i="29"/>
  <c r="D228" i="29"/>
  <c r="D221" i="29"/>
  <c r="D219" i="29"/>
  <c r="D212" i="29"/>
  <c r="D205" i="29"/>
  <c r="D203" i="29"/>
  <c r="D198" i="29"/>
  <c r="D193" i="29"/>
  <c r="D186" i="29"/>
  <c r="D178" i="29"/>
  <c r="D169" i="29"/>
  <c r="D161" i="29"/>
  <c r="D152" i="29"/>
  <c r="D147" i="29"/>
  <c r="D142" i="29"/>
  <c r="D135" i="29"/>
  <c r="D258" i="35"/>
  <c r="D250" i="35"/>
  <c r="D242" i="35"/>
  <c r="D228" i="35"/>
  <c r="D220" i="35"/>
  <c r="D213" i="35"/>
  <c r="D206" i="35"/>
  <c r="D198" i="35"/>
  <c r="D191" i="35"/>
  <c r="D181" i="35"/>
  <c r="D176" i="35"/>
  <c r="D163" i="35"/>
  <c r="D155" i="35"/>
  <c r="D150" i="35"/>
  <c r="D140" i="35"/>
  <c r="D231" i="32"/>
  <c r="D213" i="38"/>
  <c r="D267" i="31"/>
  <c r="D226" i="31"/>
  <c r="D208" i="31"/>
  <c r="D181" i="31"/>
  <c r="D150" i="31"/>
  <c r="D243" i="30"/>
  <c r="D234" i="30"/>
  <c r="D218" i="30"/>
  <c r="D147" i="30"/>
  <c r="D254" i="29"/>
  <c r="D249" i="29"/>
  <c r="D242" i="29"/>
  <c r="D235" i="29"/>
  <c r="D214" i="29"/>
  <c r="D200" i="29"/>
  <c r="D188" i="29"/>
  <c r="D183" i="29"/>
  <c r="D171" i="29"/>
  <c r="D166" i="29"/>
  <c r="D144" i="29"/>
  <c r="D137" i="29"/>
  <c r="D267" i="35"/>
  <c r="D262" i="35"/>
  <c r="D260" i="35"/>
  <c r="D255" i="35"/>
  <c r="D247" i="35"/>
  <c r="D239" i="35"/>
  <c r="D225" i="35"/>
  <c r="D217" i="35"/>
  <c r="D215" i="35"/>
  <c r="D210" i="35"/>
  <c r="D208" i="35"/>
  <c r="D203" i="35"/>
  <c r="D195" i="35"/>
  <c r="D186" i="35"/>
  <c r="D178" i="35"/>
  <c r="D173" i="35"/>
  <c r="D168" i="35"/>
  <c r="D160" i="35"/>
  <c r="D147" i="35"/>
  <c r="D142" i="35"/>
  <c r="D135" i="35"/>
  <c r="D261" i="35"/>
  <c r="D251" i="35"/>
  <c r="D226" i="35"/>
  <c r="D179" i="35"/>
  <c r="D256" i="35"/>
  <c r="D240" i="35"/>
  <c r="D199" i="35"/>
  <c r="D156" i="35"/>
  <c r="D151" i="35"/>
  <c r="D141" i="35"/>
  <c r="D214" i="35"/>
  <c r="D204" i="35"/>
  <c r="D161" i="35"/>
  <c r="D136" i="35"/>
  <c r="D229" i="35"/>
  <c r="D187" i="35"/>
  <c r="D182" i="35"/>
  <c r="D263" i="35"/>
  <c r="D248" i="35"/>
  <c r="D207" i="35"/>
  <c r="D164" i="35"/>
  <c r="D196" i="35"/>
  <c r="D169" i="35"/>
  <c r="D148" i="35"/>
  <c r="D143" i="35"/>
  <c r="D211" i="35"/>
  <c r="D243" i="35"/>
  <c r="D221" i="35"/>
  <c r="D174" i="35"/>
  <c r="D268" i="35"/>
  <c r="D259" i="35"/>
  <c r="D218" i="35"/>
  <c r="D159" i="25"/>
  <c r="D191" i="25"/>
  <c r="D183" i="25"/>
  <c r="D247" i="22"/>
  <c r="D140" i="23"/>
  <c r="D159" i="22"/>
  <c r="D191" i="22"/>
  <c r="D135" i="25"/>
  <c r="D199" i="25"/>
  <c r="D263" i="25"/>
  <c r="D140" i="24"/>
  <c r="D148" i="18"/>
  <c r="D156" i="23"/>
  <c r="D180" i="26"/>
  <c r="D212" i="14"/>
  <c r="D268" i="23"/>
  <c r="D172" i="23"/>
  <c r="D260" i="39"/>
  <c r="D156" i="22"/>
  <c r="D180" i="25"/>
  <c r="D220" i="22"/>
  <c r="D244" i="25"/>
  <c r="D268" i="25"/>
  <c r="D164" i="26"/>
  <c r="D152" i="14"/>
  <c r="D184" i="26"/>
  <c r="D200" i="24"/>
  <c r="D208" i="18"/>
  <c r="D224" i="23"/>
  <c r="D240" i="39"/>
  <c r="D248" i="26"/>
  <c r="D256" i="14"/>
  <c r="D264" i="23"/>
  <c r="D236" i="23"/>
  <c r="D244" i="26"/>
  <c r="D168" i="14"/>
  <c r="D196" i="14"/>
  <c r="D204" i="23"/>
  <c r="D135" i="23"/>
  <c r="D136" i="25"/>
  <c r="D143" i="39"/>
  <c r="D152" i="25"/>
  <c r="D167" i="39"/>
  <c r="D176" i="25"/>
  <c r="D183" i="39"/>
  <c r="D191" i="26"/>
  <c r="D199" i="14"/>
  <c r="D216" i="22"/>
  <c r="D231" i="23"/>
  <c r="D240" i="25"/>
  <c r="D247" i="14"/>
  <c r="D255" i="39"/>
  <c r="D188" i="26"/>
  <c r="D220" i="26"/>
  <c r="D144" i="25"/>
  <c r="D207" i="25"/>
  <c r="D223" i="25"/>
  <c r="D135" i="22"/>
  <c r="D199" i="22"/>
  <c r="D263" i="22"/>
  <c r="D140" i="26"/>
  <c r="D180" i="24"/>
  <c r="D212" i="18"/>
  <c r="D252" i="18"/>
  <c r="D172" i="24"/>
  <c r="D228" i="26"/>
  <c r="D260" i="26"/>
  <c r="D180" i="22"/>
  <c r="D204" i="25"/>
  <c r="D244" i="22"/>
  <c r="D268" i="22"/>
  <c r="D164" i="23"/>
  <c r="D144" i="26"/>
  <c r="D176" i="26"/>
  <c r="D184" i="23"/>
  <c r="D192" i="18"/>
  <c r="D200" i="23"/>
  <c r="D208" i="26"/>
  <c r="D216" i="14"/>
  <c r="D224" i="24"/>
  <c r="D232" i="18"/>
  <c r="D248" i="39"/>
  <c r="D256" i="18"/>
  <c r="D236" i="14"/>
  <c r="D244" i="23"/>
  <c r="D168" i="24"/>
  <c r="D204" i="39"/>
  <c r="D135" i="18"/>
  <c r="D136" i="22"/>
  <c r="D143" i="23"/>
  <c r="D152" i="22"/>
  <c r="D159" i="14"/>
  <c r="D167" i="24"/>
  <c r="D175" i="18"/>
  <c r="D176" i="22"/>
  <c r="D191" i="39"/>
  <c r="D200" i="25"/>
  <c r="D207" i="24"/>
  <c r="D215" i="26"/>
  <c r="D223" i="23"/>
  <c r="D231" i="24"/>
  <c r="D239" i="18"/>
  <c r="D240" i="22"/>
  <c r="D255" i="26"/>
  <c r="D188" i="14"/>
  <c r="D220" i="39"/>
  <c r="D144" i="22"/>
  <c r="D207" i="22"/>
  <c r="D223" i="22"/>
  <c r="D151" i="25"/>
  <c r="D215" i="25"/>
  <c r="D140" i="14"/>
  <c r="D148" i="26"/>
  <c r="D252" i="39"/>
  <c r="D268" i="14"/>
  <c r="D228" i="39"/>
  <c r="D260" i="24"/>
  <c r="D164" i="25"/>
  <c r="D204" i="22"/>
  <c r="D228" i="25"/>
  <c r="D164" i="39"/>
  <c r="D144" i="24"/>
  <c r="D152" i="39"/>
  <c r="D160" i="18"/>
  <c r="D176" i="23"/>
  <c r="D184" i="39"/>
  <c r="D200" i="14"/>
  <c r="D208" i="39"/>
  <c r="D224" i="39"/>
  <c r="D232" i="26"/>
  <c r="D240" i="14"/>
  <c r="D248" i="23"/>
  <c r="D264" i="14"/>
  <c r="D244" i="24"/>
  <c r="D140" i="25"/>
  <c r="D136" i="18"/>
  <c r="D168" i="18"/>
  <c r="D196" i="18"/>
  <c r="D204" i="14"/>
  <c r="D135" i="26"/>
  <c r="D151" i="18"/>
  <c r="D160" i="25"/>
  <c r="D167" i="14"/>
  <c r="D175" i="26"/>
  <c r="D183" i="14"/>
  <c r="D191" i="23"/>
  <c r="D199" i="18"/>
  <c r="D200" i="22"/>
  <c r="D207" i="39"/>
  <c r="D215" i="39"/>
  <c r="D224" i="25"/>
  <c r="D231" i="39"/>
  <c r="D239" i="26"/>
  <c r="D247" i="39"/>
  <c r="D255" i="24"/>
  <c r="D263" i="18"/>
  <c r="D220" i="24"/>
  <c r="D255" i="25"/>
  <c r="D239" i="22"/>
  <c r="D151" i="22"/>
  <c r="D215" i="22"/>
  <c r="D140" i="39"/>
  <c r="D148" i="23"/>
  <c r="D156" i="14"/>
  <c r="D180" i="39"/>
  <c r="D212" i="26"/>
  <c r="D252" i="26"/>
  <c r="D228" i="24"/>
  <c r="D260" i="23"/>
  <c r="D164" i="22"/>
  <c r="D188" i="22"/>
  <c r="D228" i="22"/>
  <c r="D252" i="25"/>
  <c r="D164" i="24"/>
  <c r="D144" i="39"/>
  <c r="D160" i="26"/>
  <c r="D176" i="39"/>
  <c r="D184" i="24"/>
  <c r="D192" i="26"/>
  <c r="D208" i="24"/>
  <c r="D216" i="18"/>
  <c r="D232" i="24"/>
  <c r="D240" i="18"/>
  <c r="D248" i="14"/>
  <c r="D256" i="26"/>
  <c r="D236" i="18"/>
  <c r="D244" i="14"/>
  <c r="D140" i="22"/>
  <c r="D136" i="26"/>
  <c r="D168" i="26"/>
  <c r="D196" i="26"/>
  <c r="D135" i="24"/>
  <c r="D143" i="24"/>
  <c r="D151" i="26"/>
  <c r="D160" i="22"/>
  <c r="D175" i="39"/>
  <c r="D184" i="25"/>
  <c r="D191" i="24"/>
  <c r="D199" i="26"/>
  <c r="D215" i="23"/>
  <c r="D215" i="14"/>
  <c r="D223" i="18"/>
  <c r="D224" i="22"/>
  <c r="D231" i="14"/>
  <c r="D239" i="23"/>
  <c r="D247" i="18"/>
  <c r="D248" i="22"/>
  <c r="D255" i="23"/>
  <c r="D263" i="39"/>
  <c r="D220" i="23"/>
  <c r="D264" i="25"/>
  <c r="D255" i="22"/>
  <c r="D239" i="25"/>
  <c r="D167" i="25"/>
  <c r="D231" i="25"/>
  <c r="D148" i="39"/>
  <c r="D156" i="18"/>
  <c r="D180" i="23"/>
  <c r="D212" i="39"/>
  <c r="D252" i="24"/>
  <c r="D268" i="18"/>
  <c r="D228" i="14"/>
  <c r="D260" i="14"/>
  <c r="D188" i="25"/>
  <c r="D212" i="25"/>
  <c r="D252" i="22"/>
  <c r="D144" i="23"/>
  <c r="D152" i="18"/>
  <c r="D160" i="24"/>
  <c r="D176" i="24"/>
  <c r="D192" i="23"/>
  <c r="D208" i="23"/>
  <c r="D216" i="26"/>
  <c r="D224" i="14"/>
  <c r="D232" i="23"/>
  <c r="D248" i="24"/>
  <c r="D256" i="39"/>
  <c r="D264" i="18"/>
  <c r="D264" i="26"/>
  <c r="D244" i="39"/>
  <c r="D148" i="25"/>
  <c r="D136" i="39"/>
  <c r="D168" i="23"/>
  <c r="D196" i="39"/>
  <c r="D143" i="14"/>
  <c r="D151" i="39"/>
  <c r="D159" i="26"/>
  <c r="D167" i="23"/>
  <c r="D175" i="24"/>
  <c r="D175" i="14"/>
  <c r="D183" i="18"/>
  <c r="D184" i="22"/>
  <c r="D191" i="14"/>
  <c r="D199" i="39"/>
  <c r="D207" i="18"/>
  <c r="D207" i="14"/>
  <c r="D208" i="25"/>
  <c r="D215" i="24"/>
  <c r="D223" i="26"/>
  <c r="D239" i="14"/>
  <c r="D248" i="25"/>
  <c r="D263" i="26"/>
  <c r="D188" i="18"/>
  <c r="D264" i="22"/>
  <c r="D175" i="25"/>
  <c r="D143" i="22"/>
  <c r="D167" i="22"/>
  <c r="D231" i="22"/>
  <c r="D140" i="18"/>
  <c r="D148" i="24"/>
  <c r="D156" i="26"/>
  <c r="D212" i="24"/>
  <c r="D252" i="23"/>
  <c r="D268" i="26"/>
  <c r="D172" i="18"/>
  <c r="D172" i="14"/>
  <c r="D172" i="22"/>
  <c r="D212" i="22"/>
  <c r="D236" i="25"/>
  <c r="D164" i="14"/>
  <c r="D144" i="14"/>
  <c r="D152" i="24"/>
  <c r="D160" i="39"/>
  <c r="D184" i="14"/>
  <c r="D192" i="39"/>
  <c r="D200" i="18"/>
  <c r="D208" i="14"/>
  <c r="D216" i="23"/>
  <c r="D232" i="39"/>
  <c r="D240" i="26"/>
  <c r="D256" i="23"/>
  <c r="D236" i="26"/>
  <c r="D148" i="22"/>
  <c r="D136" i="24"/>
  <c r="D168" i="39"/>
  <c r="D196" i="23"/>
  <c r="D204" i="18"/>
  <c r="D135" i="39"/>
  <c r="D151" i="24"/>
  <c r="D159" i="18"/>
  <c r="D159" i="24"/>
  <c r="D168" i="25"/>
  <c r="D183" i="26"/>
  <c r="D199" i="24"/>
  <c r="D208" i="22"/>
  <c r="D223" i="39"/>
  <c r="D231" i="18"/>
  <c r="D232" i="25"/>
  <c r="D247" i="26"/>
  <c r="D263" i="24"/>
  <c r="D188" i="24"/>
  <c r="D220" i="14"/>
  <c r="D175" i="22"/>
  <c r="D143" i="25"/>
  <c r="D183" i="22"/>
  <c r="D247" i="25"/>
  <c r="D156" i="39"/>
  <c r="D212" i="23"/>
  <c r="D268" i="39"/>
  <c r="D172" i="26"/>
  <c r="D228" i="23"/>
  <c r="D172" i="25"/>
  <c r="D196" i="25"/>
  <c r="D236" i="22"/>
  <c r="D260" i="22"/>
  <c r="D152" i="23"/>
  <c r="D160" i="23"/>
  <c r="D176" i="14"/>
  <c r="D184" i="18"/>
  <c r="D192" i="14"/>
  <c r="D200" i="26"/>
  <c r="D216" i="39"/>
  <c r="D224" i="18"/>
  <c r="D240" i="24"/>
  <c r="D248" i="18"/>
  <c r="D256" i="24"/>
  <c r="D264" i="39"/>
  <c r="D236" i="39"/>
  <c r="D244" i="18"/>
  <c r="D136" i="23"/>
  <c r="D196" i="24"/>
  <c r="D204" i="26"/>
  <c r="D135" i="14"/>
  <c r="D143" i="18"/>
  <c r="D151" i="23"/>
  <c r="D159" i="39"/>
  <c r="D167" i="18"/>
  <c r="D168" i="22"/>
  <c r="D175" i="23"/>
  <c r="D183" i="24"/>
  <c r="D192" i="25"/>
  <c r="D199" i="23"/>
  <c r="D207" i="26"/>
  <c r="D215" i="18"/>
  <c r="D223" i="24"/>
  <c r="D232" i="22"/>
  <c r="D239" i="24"/>
  <c r="D247" i="24"/>
  <c r="D255" i="14"/>
  <c r="D256" i="25"/>
  <c r="D263" i="14"/>
  <c r="D266" i="26"/>
  <c r="D188" i="39"/>
  <c r="D220" i="18"/>
  <c r="D156" i="24"/>
  <c r="D142" i="39"/>
  <c r="D150" i="24"/>
  <c r="D225" i="24"/>
  <c r="D187" i="39"/>
  <c r="D152" i="26"/>
  <c r="D200" i="39"/>
  <c r="D157" i="39"/>
  <c r="D186" i="39"/>
  <c r="D205" i="24"/>
  <c r="D143" i="26"/>
  <c r="D207" i="23"/>
  <c r="D266" i="24"/>
  <c r="D268" i="24"/>
  <c r="D137" i="24"/>
  <c r="D228" i="18"/>
  <c r="D260" i="18"/>
  <c r="D235" i="23"/>
  <c r="D224" i="26"/>
  <c r="D136" i="14"/>
  <c r="D197" i="24"/>
  <c r="D210" i="24"/>
  <c r="D239" i="39"/>
  <c r="D247" i="23"/>
  <c r="D153" i="26"/>
  <c r="D158" i="26"/>
  <c r="D166" i="18"/>
  <c r="D190" i="18"/>
  <c r="D196" i="22"/>
  <c r="D155" i="24"/>
  <c r="D149" i="24"/>
  <c r="D162" i="23"/>
  <c r="D178" i="24"/>
  <c r="D218" i="39"/>
  <c r="D237" i="39"/>
  <c r="D250" i="23"/>
  <c r="D261" i="39"/>
  <c r="D204" i="24"/>
  <c r="D255" i="18"/>
  <c r="D180" i="18"/>
  <c r="D145" i="18"/>
  <c r="D257" i="14"/>
  <c r="D211" i="39"/>
  <c r="D243" i="39"/>
  <c r="D251" i="24"/>
  <c r="D265" i="18"/>
  <c r="D270" i="26"/>
  <c r="D164" i="18"/>
  <c r="D144" i="18"/>
  <c r="D176" i="18"/>
  <c r="D154" i="26"/>
  <c r="D189" i="26"/>
  <c r="D202" i="26"/>
  <c r="D242" i="23"/>
  <c r="D216" i="25"/>
  <c r="D256" i="22"/>
  <c r="D156" i="25"/>
  <c r="D219" i="18"/>
  <c r="D151" i="14"/>
  <c r="D159" i="23"/>
  <c r="D167" i="26"/>
  <c r="D269" i="26"/>
  <c r="D193" i="14"/>
  <c r="D209" i="39"/>
  <c r="D222" i="24"/>
  <c r="D233" i="14"/>
  <c r="D262" i="23"/>
  <c r="D139" i="14"/>
  <c r="D260" i="25"/>
  <c r="D192" i="24"/>
  <c r="D232" i="14"/>
  <c r="D213" i="18"/>
  <c r="D221" i="26"/>
  <c r="D253" i="26"/>
  <c r="D183" i="23"/>
  <c r="D223" i="14"/>
  <c r="D263" i="23"/>
  <c r="D269" i="39"/>
  <c r="D148" i="14"/>
  <c r="D163" i="14"/>
  <c r="D220" i="25"/>
  <c r="D160" i="14"/>
  <c r="D216" i="24"/>
  <c r="D191" i="18"/>
  <c r="D231" i="26"/>
  <c r="D169" i="14"/>
  <c r="D172" i="39"/>
  <c r="D236" i="24"/>
  <c r="D171" i="26"/>
  <c r="D252" i="14"/>
  <c r="D264" i="24"/>
  <c r="D180" i="14"/>
  <c r="D214" i="26"/>
  <c r="D249" i="24"/>
  <c r="D240" i="23"/>
  <c r="D198" i="23"/>
  <c r="D192" i="22"/>
  <c r="D238" i="23"/>
  <c r="D147" i="24"/>
  <c r="D188" i="23"/>
  <c r="D185" i="24"/>
  <c r="D165" i="25"/>
  <c r="D259" i="39"/>
  <c r="D157" i="14"/>
  <c r="D195" i="25"/>
  <c r="D249" i="26"/>
  <c r="D178" i="18"/>
  <c r="D267" i="14"/>
  <c r="D150" i="26"/>
  <c r="D233" i="24"/>
  <c r="D237" i="26"/>
  <c r="D198" i="14"/>
  <c r="D238" i="18"/>
  <c r="D169" i="23"/>
  <c r="D229" i="23"/>
  <c r="D202" i="18"/>
  <c r="D227" i="22"/>
  <c r="D137" i="18"/>
  <c r="D174" i="24"/>
  <c r="D242" i="39"/>
  <c r="D197" i="23"/>
  <c r="D162" i="39"/>
  <c r="D243" i="14"/>
  <c r="D209" i="22"/>
  <c r="D241" i="24"/>
  <c r="D201" i="14"/>
  <c r="D186" i="25"/>
  <c r="D203" i="25"/>
  <c r="D181" i="14"/>
  <c r="D251" i="26"/>
  <c r="D163" i="39"/>
  <c r="D254" i="18"/>
  <c r="D217" i="24"/>
  <c r="D141" i="39"/>
  <c r="D235" i="14"/>
  <c r="D187" i="18"/>
  <c r="D153" i="22"/>
  <c r="D166" i="24"/>
  <c r="D261" i="25"/>
  <c r="D146" i="25"/>
  <c r="D253" i="24"/>
  <c r="D210" i="39"/>
  <c r="D181" i="39"/>
  <c r="D201" i="22"/>
  <c r="D217" i="23"/>
  <c r="D193" i="26"/>
  <c r="D158" i="23"/>
  <c r="D138" i="25"/>
  <c r="D237" i="22"/>
  <c r="D154" i="25"/>
  <c r="D245" i="23"/>
  <c r="D205" i="18"/>
  <c r="D178" i="14"/>
  <c r="D154" i="23"/>
  <c r="D265" i="25"/>
  <c r="D246" i="25"/>
  <c r="D211" i="14"/>
  <c r="D171" i="14"/>
  <c r="D241" i="23"/>
  <c r="D198" i="18"/>
  <c r="D145" i="24"/>
  <c r="D213" i="25"/>
  <c r="D261" i="24"/>
  <c r="D237" i="14"/>
  <c r="D178" i="23"/>
  <c r="D149" i="23"/>
  <c r="D217" i="22"/>
  <c r="D182" i="18"/>
  <c r="D153" i="23"/>
  <c r="D253" i="25"/>
  <c r="D189" i="25"/>
  <c r="D218" i="14"/>
  <c r="D181" i="18"/>
  <c r="D154" i="24"/>
  <c r="D142" i="25"/>
  <c r="D257" i="22"/>
  <c r="D203" i="18"/>
  <c r="D246" i="14"/>
  <c r="D209" i="14"/>
  <c r="D185" i="23"/>
  <c r="D153" i="39"/>
  <c r="D195" i="14"/>
  <c r="D229" i="25"/>
  <c r="D174" i="25"/>
  <c r="D147" i="26"/>
  <c r="D157" i="25"/>
  <c r="D193" i="24"/>
  <c r="D155" i="23"/>
  <c r="D269" i="22"/>
  <c r="D149" i="22"/>
  <c r="D225" i="23"/>
  <c r="D226" i="18"/>
  <c r="D262" i="25"/>
  <c r="D165" i="22"/>
  <c r="D234" i="26"/>
  <c r="D259" i="26"/>
  <c r="D222" i="14"/>
  <c r="D195" i="22"/>
  <c r="D201" i="18"/>
  <c r="D170" i="25"/>
  <c r="D241" i="39"/>
  <c r="D258" i="26"/>
  <c r="D134" i="25"/>
  <c r="H134" i="25" s="1"/>
  <c r="D233" i="23"/>
  <c r="D197" i="26"/>
  <c r="D185" i="26"/>
  <c r="D238" i="26"/>
  <c r="D169" i="24"/>
  <c r="D229" i="14"/>
  <c r="D234" i="25"/>
  <c r="D227" i="14"/>
  <c r="D174" i="23"/>
  <c r="D141" i="22"/>
  <c r="D250" i="25"/>
  <c r="D186" i="22"/>
  <c r="D250" i="14"/>
  <c r="D203" i="22"/>
  <c r="D146" i="24"/>
  <c r="D249" i="25"/>
  <c r="D190" i="25"/>
  <c r="D147" i="18"/>
  <c r="D249" i="14"/>
  <c r="D182" i="24"/>
  <c r="D162" i="22"/>
  <c r="D162" i="26"/>
  <c r="D138" i="14"/>
  <c r="D230" i="25"/>
  <c r="D171" i="23"/>
  <c r="D249" i="18"/>
  <c r="D161" i="39"/>
  <c r="D146" i="22"/>
  <c r="D250" i="26"/>
  <c r="D226" i="39"/>
  <c r="D205" i="26"/>
  <c r="D179" i="25"/>
  <c r="D155" i="26"/>
  <c r="D219" i="39"/>
  <c r="D179" i="26"/>
  <c r="D214" i="14"/>
  <c r="D190" i="23"/>
  <c r="D154" i="22"/>
  <c r="D202" i="24"/>
  <c r="D149" i="14"/>
  <c r="D265" i="22"/>
  <c r="D246" i="22"/>
  <c r="D230" i="24"/>
  <c r="D190" i="39"/>
  <c r="D213" i="22"/>
  <c r="D226" i="26"/>
  <c r="D202" i="39"/>
  <c r="D173" i="24"/>
  <c r="D155" i="18"/>
  <c r="D243" i="18"/>
  <c r="D158" i="25"/>
  <c r="D254" i="39"/>
  <c r="D214" i="24"/>
  <c r="D177" i="26"/>
  <c r="D150" i="23"/>
  <c r="D253" i="22"/>
  <c r="D189" i="22"/>
  <c r="D253" i="23"/>
  <c r="D149" i="39"/>
  <c r="D142" i="22"/>
  <c r="D251" i="23"/>
  <c r="D198" i="22"/>
  <c r="D147" i="23"/>
  <c r="D182" i="14"/>
  <c r="D253" i="39"/>
  <c r="D170" i="24"/>
  <c r="D238" i="24"/>
  <c r="D187" i="23"/>
  <c r="D145" i="22"/>
  <c r="D222" i="23"/>
  <c r="D211" i="25"/>
  <c r="D139" i="26"/>
  <c r="D206" i="26"/>
  <c r="D210" i="14"/>
  <c r="D219" i="26"/>
  <c r="D138" i="18"/>
  <c r="D254" i="26"/>
  <c r="D165" i="24"/>
  <c r="D147" i="14"/>
  <c r="D259" i="24"/>
  <c r="D174" i="39"/>
  <c r="D269" i="18"/>
  <c r="D195" i="26"/>
  <c r="D170" i="22"/>
  <c r="D170" i="26"/>
  <c r="D218" i="18"/>
  <c r="D134" i="22"/>
  <c r="I134" i="22" s="1"/>
  <c r="D265" i="24"/>
  <c r="D193" i="18"/>
  <c r="D177" i="23"/>
  <c r="D141" i="23"/>
  <c r="D142" i="14"/>
  <c r="D225" i="18"/>
  <c r="D229" i="18"/>
  <c r="D234" i="22"/>
  <c r="D194" i="26"/>
  <c r="D227" i="18"/>
  <c r="D227" i="26"/>
  <c r="D174" i="14"/>
  <c r="D154" i="18"/>
  <c r="D187" i="24"/>
  <c r="D198" i="39"/>
  <c r="D141" i="25"/>
  <c r="D250" i="22"/>
  <c r="D181" i="25"/>
  <c r="D245" i="14"/>
  <c r="D178" i="26"/>
  <c r="D141" i="24"/>
  <c r="D155" i="39"/>
  <c r="D249" i="22"/>
  <c r="D190" i="22"/>
  <c r="D139" i="39"/>
  <c r="D209" i="26"/>
  <c r="D162" i="25"/>
  <c r="D250" i="39"/>
  <c r="D218" i="24"/>
  <c r="D186" i="23"/>
  <c r="D157" i="23"/>
  <c r="D230" i="22"/>
  <c r="D166" i="25"/>
  <c r="D139" i="23"/>
  <c r="D246" i="39"/>
  <c r="D221" i="23"/>
  <c r="D202" i="14"/>
  <c r="D179" i="22"/>
  <c r="D146" i="39"/>
  <c r="D150" i="25"/>
  <c r="D211" i="23"/>
  <c r="D150" i="18"/>
  <c r="D178" i="25"/>
  <c r="D197" i="14"/>
  <c r="D146" i="26"/>
  <c r="D182" i="25"/>
  <c r="D225" i="39"/>
  <c r="D185" i="39"/>
  <c r="D137" i="14"/>
  <c r="D269" i="24"/>
  <c r="D221" i="39"/>
  <c r="D197" i="39"/>
  <c r="D203" i="26"/>
  <c r="D158" i="22"/>
  <c r="D249" i="23"/>
  <c r="D145" i="23"/>
  <c r="D250" i="24"/>
  <c r="D147" i="25"/>
  <c r="D267" i="24"/>
  <c r="D270" i="39"/>
  <c r="D198" i="25"/>
  <c r="D241" i="18"/>
  <c r="D206" i="18"/>
  <c r="D145" i="26"/>
  <c r="D153" i="18"/>
  <c r="D261" i="23"/>
  <c r="D209" i="23"/>
  <c r="D235" i="22"/>
  <c r="D254" i="22"/>
  <c r="D161" i="22"/>
  <c r="D197" i="22"/>
  <c r="D267" i="39"/>
  <c r="D221" i="14"/>
  <c r="D235" i="24"/>
  <c r="D218" i="22"/>
  <c r="D190" i="24"/>
  <c r="D161" i="18"/>
  <c r="D165" i="23"/>
  <c r="D259" i="23"/>
  <c r="D146" i="23"/>
  <c r="D270" i="18"/>
  <c r="D195" i="24"/>
  <c r="D170" i="23"/>
  <c r="D155" i="14"/>
  <c r="D158" i="14"/>
  <c r="D162" i="24"/>
  <c r="D134" i="18"/>
  <c r="D233" i="22"/>
  <c r="D211" i="18"/>
  <c r="D238" i="25"/>
  <c r="D169" i="25"/>
  <c r="D229" i="26"/>
  <c r="D234" i="39"/>
  <c r="D173" i="26"/>
  <c r="D227" i="39"/>
  <c r="D217" i="26"/>
  <c r="D174" i="18"/>
  <c r="D210" i="25"/>
  <c r="D178" i="39"/>
  <c r="D149" i="26"/>
  <c r="D214" i="25"/>
  <c r="D179" i="14"/>
  <c r="D222" i="39"/>
  <c r="D193" i="23"/>
  <c r="D245" i="25"/>
  <c r="D181" i="22"/>
  <c r="D267" i="22"/>
  <c r="D242" i="24"/>
  <c r="D218" i="23"/>
  <c r="D194" i="14"/>
  <c r="D157" i="26"/>
  <c r="D139" i="25"/>
  <c r="D235" i="18"/>
  <c r="D187" i="26"/>
  <c r="D246" i="24"/>
  <c r="D206" i="39"/>
  <c r="D158" i="18"/>
  <c r="D226" i="25"/>
  <c r="D245" i="24"/>
  <c r="D181" i="24"/>
  <c r="D154" i="39"/>
  <c r="D225" i="25"/>
  <c r="D166" i="22"/>
  <c r="D193" i="39"/>
  <c r="D153" i="14"/>
  <c r="D202" i="25"/>
  <c r="D245" i="39"/>
  <c r="D197" i="18"/>
  <c r="D141" i="26"/>
  <c r="D150" i="22"/>
  <c r="D147" i="39"/>
  <c r="D257" i="39"/>
  <c r="D209" i="24"/>
  <c r="D145" i="14"/>
  <c r="D269" i="14"/>
  <c r="D266" i="14"/>
  <c r="D178" i="22"/>
  <c r="D237" i="18"/>
  <c r="D173" i="18"/>
  <c r="D243" i="26"/>
  <c r="D182" i="22"/>
  <c r="D139" i="18"/>
  <c r="D177" i="24"/>
  <c r="D251" i="25"/>
  <c r="D219" i="25"/>
  <c r="D163" i="25"/>
  <c r="D141" i="18"/>
  <c r="D235" i="39"/>
  <c r="D139" i="24"/>
  <c r="D246" i="18"/>
  <c r="D137" i="39"/>
  <c r="D245" i="18"/>
  <c r="D202" i="23"/>
  <c r="D147" i="22"/>
  <c r="D193" i="25"/>
  <c r="D230" i="18"/>
  <c r="D201" i="26"/>
  <c r="D142" i="26"/>
  <c r="D259" i="25"/>
  <c r="D243" i="23"/>
  <c r="D169" i="18"/>
  <c r="D142" i="24"/>
  <c r="D258" i="24"/>
  <c r="D221" i="25"/>
  <c r="D257" i="24"/>
  <c r="D203" i="39"/>
  <c r="D138" i="23"/>
  <c r="D153" i="24"/>
  <c r="D194" i="25"/>
  <c r="D217" i="18"/>
  <c r="D165" i="39"/>
  <c r="D257" i="18"/>
  <c r="D259" i="14"/>
  <c r="D166" i="14"/>
  <c r="D195" i="39"/>
  <c r="D170" i="39"/>
  <c r="D154" i="14"/>
  <c r="D134" i="26"/>
  <c r="H134" i="26" s="1"/>
  <c r="D233" i="25"/>
  <c r="D179" i="39"/>
  <c r="D251" i="18"/>
  <c r="D238" i="22"/>
  <c r="D169" i="22"/>
  <c r="D229" i="24"/>
  <c r="D230" i="14"/>
  <c r="D234" i="24"/>
  <c r="D227" i="23"/>
  <c r="D182" i="26"/>
  <c r="D174" i="26"/>
  <c r="D210" i="22"/>
  <c r="D173" i="14"/>
  <c r="D146" i="14"/>
  <c r="D214" i="22"/>
  <c r="D262" i="26"/>
  <c r="D217" i="14"/>
  <c r="D150" i="39"/>
  <c r="D270" i="22"/>
  <c r="D245" i="22"/>
  <c r="D267" i="25"/>
  <c r="D237" i="23"/>
  <c r="D213" i="14"/>
  <c r="D155" i="25"/>
  <c r="D139" i="22"/>
  <c r="D185" i="25"/>
  <c r="D241" i="14"/>
  <c r="D198" i="26"/>
  <c r="D150" i="14"/>
  <c r="D226" i="22"/>
  <c r="D237" i="24"/>
  <c r="D213" i="23"/>
  <c r="D173" i="23"/>
  <c r="D225" i="22"/>
  <c r="D163" i="26"/>
  <c r="D262" i="18"/>
  <c r="D185" i="18"/>
  <c r="D202" i="22"/>
  <c r="D243" i="25"/>
  <c r="D218" i="26"/>
  <c r="D194" i="23"/>
  <c r="D270" i="14"/>
  <c r="D206" i="25"/>
  <c r="D254" i="14"/>
  <c r="D230" i="23"/>
  <c r="D209" i="18"/>
  <c r="D242" i="25"/>
  <c r="D173" i="25"/>
  <c r="D258" i="23"/>
  <c r="D194" i="24"/>
  <c r="D137" i="25"/>
  <c r="D241" i="25"/>
  <c r="D214" i="39"/>
  <c r="D166" i="23"/>
  <c r="D251" i="22"/>
  <c r="D219" i="22"/>
  <c r="D187" i="25"/>
  <c r="D163" i="22"/>
  <c r="D138" i="26"/>
  <c r="D270" i="24"/>
  <c r="D222" i="25"/>
  <c r="D241" i="26"/>
  <c r="D201" i="39"/>
  <c r="D166" i="26"/>
  <c r="D266" i="39"/>
  <c r="D242" i="14"/>
  <c r="D146" i="18"/>
  <c r="D265" i="39"/>
  <c r="D235" i="26"/>
  <c r="D193" i="22"/>
  <c r="D225" i="26"/>
  <c r="D198" i="24"/>
  <c r="D137" i="23"/>
  <c r="D233" i="18"/>
  <c r="D205" i="23"/>
  <c r="D266" i="22"/>
  <c r="D171" i="25"/>
  <c r="D205" i="39"/>
  <c r="D222" i="18"/>
  <c r="D258" i="14"/>
  <c r="D165" i="14"/>
  <c r="D138" i="24"/>
  <c r="D259" i="18"/>
  <c r="D261" i="18"/>
  <c r="D226" i="14"/>
  <c r="D195" i="23"/>
  <c r="D149" i="18"/>
  <c r="D170" i="14"/>
  <c r="D134" i="23"/>
  <c r="H134" i="23" s="1"/>
  <c r="D233" i="39"/>
  <c r="D219" i="23"/>
  <c r="D238" i="39"/>
  <c r="D169" i="39"/>
  <c r="D242" i="18"/>
  <c r="D189" i="24"/>
  <c r="D195" i="18"/>
  <c r="D234" i="23"/>
  <c r="D227" i="24"/>
  <c r="D161" i="14"/>
  <c r="D210" i="23"/>
  <c r="D138" i="39"/>
  <c r="D163" i="24"/>
  <c r="D257" i="23"/>
  <c r="D214" i="18"/>
  <c r="D182" i="23"/>
  <c r="D270" i="25"/>
  <c r="D157" i="22"/>
  <c r="D261" i="26"/>
  <c r="D235" i="25"/>
  <c r="D189" i="18"/>
  <c r="D173" i="39"/>
  <c r="D155" i="22"/>
  <c r="D145" i="25"/>
  <c r="D219" i="24"/>
  <c r="D185" i="22"/>
  <c r="D262" i="39"/>
  <c r="D145" i="39"/>
  <c r="D210" i="18"/>
  <c r="D267" i="23"/>
  <c r="D219" i="14"/>
  <c r="D161" i="25"/>
  <c r="D230" i="39"/>
  <c r="D182" i="39"/>
  <c r="D269" i="25"/>
  <c r="D266" i="23"/>
  <c r="D197" i="25"/>
  <c r="D261" i="14"/>
  <c r="D243" i="22"/>
  <c r="D213" i="24"/>
  <c r="D189" i="14"/>
  <c r="D162" i="18"/>
  <c r="D206" i="22"/>
  <c r="D225" i="14"/>
  <c r="D149" i="25"/>
  <c r="D242" i="22"/>
  <c r="D173" i="22"/>
  <c r="D226" i="23"/>
  <c r="D189" i="23"/>
  <c r="D137" i="22"/>
  <c r="D270" i="23"/>
  <c r="D241" i="22"/>
  <c r="D179" i="24"/>
  <c r="D262" i="24"/>
  <c r="D161" i="24"/>
  <c r="D213" i="26"/>
  <c r="D187" i="22"/>
  <c r="D162" i="14"/>
  <c r="D267" i="18"/>
  <c r="D265" i="26"/>
  <c r="D222" i="22"/>
  <c r="D179" i="18"/>
  <c r="D230" i="26"/>
  <c r="D161" i="26"/>
  <c r="D194" i="39"/>
  <c r="D262" i="22"/>
  <c r="D187" i="14"/>
  <c r="D254" i="23"/>
  <c r="D165" i="18"/>
  <c r="D246" i="26"/>
  <c r="D234" i="14"/>
  <c r="D177" i="39"/>
  <c r="D210" i="26"/>
  <c r="D177" i="14"/>
  <c r="D186" i="14"/>
  <c r="D206" i="24"/>
  <c r="D250" i="18"/>
  <c r="D265" i="23"/>
  <c r="D171" i="24"/>
  <c r="D258" i="25"/>
  <c r="D171" i="39"/>
  <c r="D165" i="26"/>
  <c r="D259" i="22"/>
  <c r="D134" i="14"/>
  <c r="D221" i="18"/>
  <c r="D262" i="14"/>
  <c r="D213" i="39"/>
  <c r="D170" i="18"/>
  <c r="D203" i="14"/>
  <c r="D134" i="39"/>
  <c r="I134" i="39" s="1"/>
  <c r="D233" i="26"/>
  <c r="D206" i="23"/>
  <c r="D238" i="14"/>
  <c r="D169" i="26"/>
  <c r="D229" i="22"/>
  <c r="D234" i="18"/>
  <c r="D227" i="25"/>
  <c r="D174" i="22"/>
  <c r="D205" i="22"/>
  <c r="D253" i="18"/>
  <c r="D251" i="39"/>
  <c r="D209" i="25"/>
  <c r="D246" i="23"/>
  <c r="D206" i="14"/>
  <c r="D177" i="18"/>
  <c r="D137" i="26"/>
  <c r="D266" i="25"/>
  <c r="D186" i="24"/>
  <c r="D171" i="22"/>
  <c r="D254" i="25"/>
  <c r="D203" i="24"/>
  <c r="D171" i="18"/>
  <c r="D257" i="26"/>
  <c r="D222" i="26"/>
  <c r="D190" i="14"/>
  <c r="D142" i="23"/>
  <c r="D221" i="22"/>
  <c r="D253" i="14"/>
  <c r="D226" i="24"/>
  <c r="D141" i="14"/>
  <c r="D265" i="14"/>
  <c r="D153" i="25"/>
  <c r="D217" i="39"/>
  <c r="D142" i="18"/>
  <c r="D261" i="22"/>
  <c r="D258" i="39"/>
  <c r="D211" i="22"/>
  <c r="D186" i="26"/>
  <c r="D157" i="24"/>
  <c r="D201" i="25"/>
  <c r="D201" i="23"/>
  <c r="D161" i="23"/>
  <c r="D138" i="22"/>
  <c r="D237" i="25"/>
  <c r="D205" i="14"/>
  <c r="D181" i="23"/>
  <c r="D157" i="18"/>
  <c r="D267" i="26"/>
  <c r="D177" i="25"/>
  <c r="D254" i="24"/>
  <c r="D201" i="24"/>
  <c r="D218" i="25"/>
  <c r="D242" i="26"/>
  <c r="D181" i="26"/>
  <c r="D251" i="14"/>
  <c r="D217" i="25"/>
  <c r="D185" i="14"/>
  <c r="D269" i="23"/>
  <c r="D258" i="22"/>
  <c r="D194" i="22"/>
  <c r="D258" i="18"/>
  <c r="D221" i="24"/>
  <c r="D189" i="39"/>
  <c r="D257" i="25"/>
  <c r="D211" i="24"/>
  <c r="D163" i="23"/>
  <c r="D249" i="39"/>
  <c r="D214" i="23"/>
  <c r="D190" i="26"/>
  <c r="D158" i="39"/>
  <c r="D229" i="39"/>
  <c r="D134" i="24"/>
  <c r="D163" i="18"/>
  <c r="D205" i="25"/>
  <c r="D211" i="26"/>
  <c r="D266" i="18"/>
  <c r="D179" i="23"/>
  <c r="D203" i="23"/>
  <c r="D243" i="24"/>
  <c r="D166" i="39"/>
  <c r="D186" i="18"/>
  <c r="D177" i="22"/>
  <c r="D245" i="26"/>
  <c r="D158" i="24"/>
  <c r="D194" i="18"/>
  <c r="D259" i="36"/>
  <c r="D248" i="36"/>
  <c r="D143" i="36"/>
  <c r="D219" i="36"/>
  <c r="D234" i="36"/>
  <c r="D145" i="36"/>
  <c r="D206" i="36"/>
  <c r="D257" i="36"/>
  <c r="D192" i="36"/>
  <c r="D178" i="36"/>
  <c r="D159" i="36"/>
  <c r="D198" i="36"/>
  <c r="D139" i="36"/>
  <c r="D173" i="36"/>
  <c r="D251" i="36"/>
  <c r="D256" i="36"/>
  <c r="D172" i="36"/>
  <c r="D152" i="36"/>
  <c r="D262" i="36"/>
  <c r="D210" i="36"/>
  <c r="D171" i="36"/>
  <c r="D270" i="36"/>
  <c r="D180" i="36"/>
  <c r="D190" i="36"/>
  <c r="D244" i="36"/>
  <c r="D135" i="36"/>
  <c r="D212" i="36"/>
  <c r="D193" i="36"/>
  <c r="D243" i="36"/>
  <c r="D216" i="36"/>
  <c r="D175" i="36"/>
  <c r="D252" i="36"/>
  <c r="D209" i="36"/>
  <c r="D239" i="36"/>
  <c r="D168" i="36"/>
  <c r="D268" i="36"/>
  <c r="D266" i="36"/>
  <c r="D236" i="36"/>
  <c r="D148" i="36"/>
  <c r="D189" i="36"/>
  <c r="D245" i="36"/>
  <c r="D167" i="36"/>
  <c r="D220" i="36"/>
  <c r="D155" i="36"/>
  <c r="D213" i="36"/>
  <c r="D134" i="36"/>
  <c r="D142" i="36"/>
  <c r="D203" i="36"/>
  <c r="D186" i="36"/>
  <c r="D229" i="36"/>
  <c r="D174" i="36"/>
  <c r="D163" i="36"/>
  <c r="D222" i="36"/>
  <c r="D211" i="36"/>
  <c r="D154" i="36"/>
  <c r="D253" i="36"/>
  <c r="D201" i="36"/>
  <c r="D228" i="36"/>
  <c r="D164" i="36"/>
  <c r="D144" i="36"/>
  <c r="D157" i="36"/>
  <c r="D151" i="36"/>
  <c r="D179" i="36"/>
  <c r="D136" i="36"/>
  <c r="D263" i="36"/>
  <c r="D197" i="36"/>
  <c r="D183" i="36"/>
  <c r="D153" i="36"/>
  <c r="D233" i="36"/>
  <c r="D207" i="36"/>
  <c r="D194" i="36"/>
  <c r="D214" i="36"/>
  <c r="D184" i="36"/>
  <c r="D202" i="36"/>
  <c r="D158" i="36"/>
  <c r="D225" i="36"/>
  <c r="D260" i="36"/>
  <c r="D176" i="36"/>
  <c r="D165" i="36"/>
  <c r="D191" i="36"/>
  <c r="D166" i="36"/>
  <c r="D150" i="36"/>
  <c r="D217" i="36"/>
  <c r="D237" i="36"/>
  <c r="D246" i="36"/>
  <c r="D223" i="36"/>
  <c r="D238" i="36"/>
  <c r="D200" i="36"/>
  <c r="D221" i="36"/>
  <c r="D231" i="36"/>
  <c r="D185" i="36"/>
  <c r="D188" i="36"/>
  <c r="D138" i="36"/>
  <c r="D149" i="36"/>
  <c r="D161" i="36"/>
  <c r="D181" i="36"/>
  <c r="D169" i="36"/>
  <c r="D230" i="36"/>
  <c r="D267" i="36"/>
  <c r="D141" i="36"/>
  <c r="D250" i="36"/>
  <c r="D205" i="36"/>
  <c r="D187" i="36"/>
  <c r="D224" i="36"/>
  <c r="D162" i="36"/>
  <c r="D147" i="36"/>
  <c r="D265" i="36"/>
  <c r="D137" i="36"/>
  <c r="D241" i="36"/>
  <c r="D235" i="36"/>
  <c r="D204" i="36"/>
  <c r="D232" i="36"/>
  <c r="D177" i="36"/>
  <c r="D208" i="36"/>
  <c r="D258" i="36"/>
  <c r="D146" i="36"/>
  <c r="D196" i="36"/>
  <c r="D160" i="36"/>
  <c r="D199" i="36"/>
  <c r="D156" i="36"/>
  <c r="D261" i="36"/>
  <c r="D140" i="36"/>
  <c r="D254" i="36"/>
  <c r="D170" i="36"/>
  <c r="D269" i="36"/>
  <c r="D264" i="36"/>
  <c r="D249" i="36"/>
  <c r="D255" i="36"/>
  <c r="D226" i="36"/>
  <c r="D215" i="36"/>
  <c r="D195" i="36"/>
  <c r="D227" i="36"/>
  <c r="D182" i="36"/>
  <c r="D218" i="36"/>
  <c r="D240" i="36"/>
  <c r="D242" i="36"/>
  <c r="D247" i="36"/>
  <c r="V47" i="11"/>
  <c r="T47" i="11"/>
  <c r="P47" i="11"/>
  <c r="Q47" i="11"/>
  <c r="S47" i="11"/>
  <c r="N47" i="11"/>
  <c r="T50" i="11"/>
  <c r="V50" i="11"/>
  <c r="N50" i="11"/>
  <c r="S50" i="11"/>
  <c r="Q50" i="11"/>
  <c r="P50" i="11"/>
  <c r="V60" i="11"/>
  <c r="T60" i="11"/>
  <c r="Q60" i="11"/>
  <c r="P60" i="11"/>
  <c r="N60" i="11"/>
  <c r="S60" i="11"/>
  <c r="T70" i="11"/>
  <c r="V70" i="11"/>
  <c r="N70" i="11"/>
  <c r="P70" i="11"/>
  <c r="S70" i="11"/>
  <c r="Q70" i="11"/>
  <c r="V73" i="11"/>
  <c r="T73" i="11"/>
  <c r="Q73" i="11"/>
  <c r="P73" i="11"/>
  <c r="S73" i="11"/>
  <c r="N73" i="11"/>
  <c r="T76" i="11"/>
  <c r="V76" i="11"/>
  <c r="Q76" i="11"/>
  <c r="P76" i="11"/>
  <c r="N76" i="11"/>
  <c r="S76" i="11"/>
  <c r="V83" i="11"/>
  <c r="T83" i="11"/>
  <c r="N83" i="11"/>
  <c r="S83" i="11"/>
  <c r="Q83" i="11"/>
  <c r="P83" i="11"/>
  <c r="V91" i="11"/>
  <c r="T91" i="11"/>
  <c r="N91" i="11"/>
  <c r="S91" i="11"/>
  <c r="P91" i="11"/>
  <c r="Q91" i="11"/>
  <c r="T104" i="11"/>
  <c r="V104" i="11"/>
  <c r="P104" i="11"/>
  <c r="S104" i="11"/>
  <c r="Q104" i="11"/>
  <c r="N104" i="11"/>
  <c r="V111" i="11"/>
  <c r="T111" i="11"/>
  <c r="Q111" i="11"/>
  <c r="S111" i="11"/>
  <c r="P111" i="11"/>
  <c r="N111" i="11"/>
  <c r="V129" i="11"/>
  <c r="T129" i="11"/>
  <c r="Q129" i="11"/>
  <c r="P129" i="11"/>
  <c r="N129" i="11"/>
  <c r="S129" i="11"/>
  <c r="T3" i="11"/>
  <c r="V3" i="11"/>
  <c r="P3" i="11"/>
  <c r="S3" i="11"/>
  <c r="N3" i="11"/>
  <c r="Q3" i="11"/>
  <c r="V6" i="11"/>
  <c r="T6" i="11"/>
  <c r="P6" i="11"/>
  <c r="N6" i="11"/>
  <c r="S6" i="11"/>
  <c r="Q6" i="11"/>
  <c r="V8" i="11"/>
  <c r="T8" i="11"/>
  <c r="S8" i="11"/>
  <c r="N8" i="11"/>
  <c r="Q8" i="11"/>
  <c r="P8" i="11"/>
  <c r="V13" i="11"/>
  <c r="T13" i="11"/>
  <c r="N13" i="11"/>
  <c r="Q13" i="11"/>
  <c r="P13" i="11"/>
  <c r="S13" i="11"/>
  <c r="T18" i="11"/>
  <c r="V18" i="11"/>
  <c r="Q18" i="11"/>
  <c r="S18" i="11"/>
  <c r="P18" i="11"/>
  <c r="N18" i="11"/>
  <c r="T20" i="11"/>
  <c r="V20" i="11"/>
  <c r="P20" i="11"/>
  <c r="Q20" i="11"/>
  <c r="N20" i="11"/>
  <c r="S20" i="11"/>
  <c r="V23" i="11"/>
  <c r="T23" i="11"/>
  <c r="P23" i="11"/>
  <c r="Q23" i="11"/>
  <c r="S23" i="11"/>
  <c r="N23" i="11"/>
  <c r="T26" i="11"/>
  <c r="V26" i="11"/>
  <c r="Q26" i="11"/>
  <c r="S26" i="11"/>
  <c r="N26" i="11"/>
  <c r="P26" i="11"/>
  <c r="V28" i="11"/>
  <c r="T28" i="11"/>
  <c r="P28" i="11"/>
  <c r="Q28" i="11"/>
  <c r="N28" i="11"/>
  <c r="S28" i="11"/>
  <c r="V31" i="11"/>
  <c r="T31" i="11"/>
  <c r="P31" i="11"/>
  <c r="Q31" i="11"/>
  <c r="S31" i="11"/>
  <c r="N31" i="11"/>
  <c r="V34" i="11"/>
  <c r="T34" i="11"/>
  <c r="Q34" i="11"/>
  <c r="S34" i="11"/>
  <c r="N34" i="11"/>
  <c r="P34" i="11"/>
  <c r="T36" i="11"/>
  <c r="V36" i="11"/>
  <c r="P36" i="11"/>
  <c r="Q36" i="11"/>
  <c r="N36" i="11"/>
  <c r="S36" i="11"/>
  <c r="V39" i="11"/>
  <c r="T39" i="11"/>
  <c r="P39" i="11"/>
  <c r="Q39" i="11"/>
  <c r="S39" i="11"/>
  <c r="N39" i="11"/>
  <c r="T42" i="11"/>
  <c r="V42" i="11"/>
  <c r="Q42" i="11"/>
  <c r="S42" i="11"/>
  <c r="N42" i="11"/>
  <c r="P42" i="11"/>
  <c r="V44" i="11"/>
  <c r="T44" i="11"/>
  <c r="P44" i="11"/>
  <c r="Q44" i="11"/>
  <c r="N44" i="11"/>
  <c r="S44" i="11"/>
  <c r="V49" i="11"/>
  <c r="T49" i="11"/>
  <c r="Q49" i="11"/>
  <c r="N49" i="11"/>
  <c r="P49" i="11"/>
  <c r="S49" i="11"/>
  <c r="V57" i="11"/>
  <c r="T57" i="11"/>
  <c r="Q57" i="11"/>
  <c r="P57" i="11"/>
  <c r="S57" i="11"/>
  <c r="N57" i="11"/>
  <c r="T62" i="11"/>
  <c r="V62" i="11"/>
  <c r="S62" i="11"/>
  <c r="P62" i="11"/>
  <c r="N62" i="11"/>
  <c r="Q62" i="11"/>
  <c r="T64" i="11"/>
  <c r="V64" i="11"/>
  <c r="N64" i="11"/>
  <c r="S64" i="11"/>
  <c r="P64" i="11"/>
  <c r="Q64" i="11"/>
  <c r="V67" i="11"/>
  <c r="T67" i="11"/>
  <c r="N67" i="11"/>
  <c r="S67" i="11"/>
  <c r="Q67" i="11"/>
  <c r="P67" i="11"/>
  <c r="V75" i="11"/>
  <c r="T75" i="11"/>
  <c r="N75" i="11"/>
  <c r="S75" i="11"/>
  <c r="P75" i="11"/>
  <c r="Q75" i="11"/>
  <c r="T80" i="11"/>
  <c r="V80" i="11"/>
  <c r="N80" i="11"/>
  <c r="S80" i="11"/>
  <c r="P80" i="11"/>
  <c r="Q80" i="11"/>
  <c r="V82" i="11"/>
  <c r="T82" i="11"/>
  <c r="Q82" i="11"/>
  <c r="P82" i="11"/>
  <c r="S82" i="11"/>
  <c r="N82" i="11"/>
  <c r="V85" i="11"/>
  <c r="T85" i="11"/>
  <c r="S85" i="11"/>
  <c r="P85" i="11"/>
  <c r="N85" i="11"/>
  <c r="Q85" i="11"/>
  <c r="V88" i="11"/>
  <c r="T88" i="11"/>
  <c r="P88" i="11"/>
  <c r="S88" i="11"/>
  <c r="N88" i="11"/>
  <c r="Q88" i="11"/>
  <c r="T90" i="11"/>
  <c r="V90" i="11"/>
  <c r="Q90" i="11"/>
  <c r="N90" i="11"/>
  <c r="S90" i="11"/>
  <c r="P90" i="11"/>
  <c r="V93" i="11"/>
  <c r="T93" i="11"/>
  <c r="N93" i="11"/>
  <c r="P93" i="11"/>
  <c r="Q93" i="11"/>
  <c r="S93" i="11"/>
  <c r="T96" i="11"/>
  <c r="V96" i="11"/>
  <c r="N96" i="11"/>
  <c r="S96" i="11"/>
  <c r="P96" i="11"/>
  <c r="Q96" i="11"/>
  <c r="T98" i="11"/>
  <c r="V98" i="11"/>
  <c r="Q98" i="11"/>
  <c r="P98" i="11"/>
  <c r="S98" i="11"/>
  <c r="N98" i="11"/>
  <c r="V101" i="11"/>
  <c r="T101" i="11"/>
  <c r="S101" i="11"/>
  <c r="P101" i="11"/>
  <c r="N101" i="11"/>
  <c r="Q101" i="11"/>
  <c r="V106" i="11"/>
  <c r="T106" i="11"/>
  <c r="Q106" i="11"/>
  <c r="N106" i="11"/>
  <c r="S106" i="11"/>
  <c r="P106" i="11"/>
  <c r="T108" i="11"/>
  <c r="V108" i="11"/>
  <c r="Q108" i="11"/>
  <c r="P108" i="11"/>
  <c r="N108" i="11"/>
  <c r="S108" i="11"/>
  <c r="V110" i="11"/>
  <c r="T110" i="11"/>
  <c r="S110" i="11"/>
  <c r="P110" i="11"/>
  <c r="N110" i="11"/>
  <c r="Q110" i="11"/>
  <c r="V116" i="11"/>
  <c r="T116" i="11"/>
  <c r="Q116" i="11"/>
  <c r="S116" i="11"/>
  <c r="N116" i="11"/>
  <c r="P116" i="11"/>
  <c r="V119" i="11"/>
  <c r="T119" i="11"/>
  <c r="Q119" i="11"/>
  <c r="P119" i="11"/>
  <c r="S119" i="11"/>
  <c r="N119" i="11"/>
  <c r="T124" i="11"/>
  <c r="V124" i="11"/>
  <c r="Q124" i="11"/>
  <c r="P124" i="11"/>
  <c r="N124" i="11"/>
  <c r="S124" i="11"/>
  <c r="V131" i="11"/>
  <c r="T131" i="11"/>
  <c r="N131" i="11"/>
  <c r="S131" i="11"/>
  <c r="P131" i="11"/>
  <c r="Q131" i="11"/>
  <c r="V133" i="11"/>
  <c r="T133" i="11"/>
  <c r="N133" i="11"/>
  <c r="P133" i="11"/>
  <c r="S133" i="11"/>
  <c r="Q133" i="11"/>
  <c r="V5" i="11"/>
  <c r="T5" i="11"/>
  <c r="N5" i="11"/>
  <c r="Q5" i="11"/>
  <c r="S5" i="11"/>
  <c r="P5" i="11"/>
  <c r="V19" i="11"/>
  <c r="T19" i="11"/>
  <c r="N19" i="11"/>
  <c r="S19" i="11"/>
  <c r="Q19" i="11"/>
  <c r="P19" i="11"/>
  <c r="T24" i="11"/>
  <c r="V24" i="11"/>
  <c r="S24" i="11"/>
  <c r="N24" i="11"/>
  <c r="Q24" i="11"/>
  <c r="P24" i="11"/>
  <c r="V27" i="11"/>
  <c r="T27" i="11"/>
  <c r="N27" i="11"/>
  <c r="S27" i="11"/>
  <c r="Q27" i="11"/>
  <c r="P27" i="11"/>
  <c r="T32" i="11"/>
  <c r="V32" i="11"/>
  <c r="S32" i="11"/>
  <c r="N32" i="11"/>
  <c r="Q32" i="11"/>
  <c r="P32" i="11"/>
  <c r="V35" i="11"/>
  <c r="T35" i="11"/>
  <c r="N35" i="11"/>
  <c r="S35" i="11"/>
  <c r="Q35" i="11"/>
  <c r="P35" i="11"/>
  <c r="V38" i="11"/>
  <c r="T38" i="11"/>
  <c r="P38" i="11"/>
  <c r="N38" i="11"/>
  <c r="S38" i="11"/>
  <c r="Q38" i="11"/>
  <c r="V61" i="11"/>
  <c r="T61" i="11"/>
  <c r="N61" i="11"/>
  <c r="P61" i="11"/>
  <c r="Q61" i="11"/>
  <c r="S61" i="11"/>
  <c r="V71" i="11"/>
  <c r="T71" i="11"/>
  <c r="Q71" i="11"/>
  <c r="P71" i="11"/>
  <c r="S71" i="11"/>
  <c r="N71" i="11"/>
  <c r="T92" i="11"/>
  <c r="V92" i="11"/>
  <c r="Q92" i="11"/>
  <c r="P92" i="11"/>
  <c r="N92" i="11"/>
  <c r="S92" i="11"/>
  <c r="V4" i="11"/>
  <c r="T4" i="11"/>
  <c r="P4" i="11"/>
  <c r="Q4" i="11"/>
  <c r="N4" i="11"/>
  <c r="S4" i="11"/>
  <c r="V9" i="11"/>
  <c r="T9" i="11"/>
  <c r="P9" i="11"/>
  <c r="Q9" i="11"/>
  <c r="N9" i="11"/>
  <c r="S9" i="11"/>
  <c r="V11" i="11"/>
  <c r="T11" i="11"/>
  <c r="N11" i="11"/>
  <c r="S11" i="11"/>
  <c r="Q11" i="11"/>
  <c r="P11" i="11"/>
  <c r="V16" i="11"/>
  <c r="T16" i="11"/>
  <c r="S16" i="11"/>
  <c r="N16" i="11"/>
  <c r="Q16" i="11"/>
  <c r="P16" i="11"/>
  <c r="V21" i="11"/>
  <c r="T21" i="11"/>
  <c r="N21" i="11"/>
  <c r="Q21" i="11"/>
  <c r="S21" i="11"/>
  <c r="P21" i="11"/>
  <c r="V29" i="11"/>
  <c r="T29" i="11"/>
  <c r="N29" i="11"/>
  <c r="Q29" i="11"/>
  <c r="P29" i="11"/>
  <c r="S29" i="11"/>
  <c r="V37" i="11"/>
  <c r="T37" i="11"/>
  <c r="N37" i="11"/>
  <c r="Q37" i="11"/>
  <c r="S37" i="11"/>
  <c r="P37" i="11"/>
  <c r="V45" i="11"/>
  <c r="T45" i="11"/>
  <c r="N45" i="11"/>
  <c r="Q45" i="11"/>
  <c r="P45" i="11"/>
  <c r="S45" i="11"/>
  <c r="T52" i="11"/>
  <c r="V52" i="11"/>
  <c r="Q52" i="11"/>
  <c r="S52" i="11"/>
  <c r="N52" i="11"/>
  <c r="P52" i="11"/>
  <c r="V55" i="11"/>
  <c r="T55" i="11"/>
  <c r="Q55" i="11"/>
  <c r="P55" i="11"/>
  <c r="S55" i="11"/>
  <c r="N55" i="11"/>
  <c r="T58" i="11"/>
  <c r="V58" i="11"/>
  <c r="Q58" i="11"/>
  <c r="N58" i="11"/>
  <c r="S58" i="11"/>
  <c r="P58" i="11"/>
  <c r="V65" i="11"/>
  <c r="T65" i="11"/>
  <c r="Q65" i="11"/>
  <c r="N65" i="11"/>
  <c r="P65" i="11"/>
  <c r="S65" i="11"/>
  <c r="T68" i="11"/>
  <c r="V68" i="11"/>
  <c r="Q68" i="11"/>
  <c r="S68" i="11"/>
  <c r="N68" i="11"/>
  <c r="P68" i="11"/>
  <c r="V78" i="11"/>
  <c r="T78" i="11"/>
  <c r="S78" i="11"/>
  <c r="P78" i="11"/>
  <c r="N78" i="11"/>
  <c r="Q78" i="11"/>
  <c r="V99" i="11"/>
  <c r="T99" i="11"/>
  <c r="N99" i="11"/>
  <c r="S99" i="11"/>
  <c r="Q99" i="11"/>
  <c r="P99" i="11"/>
  <c r="V113" i="11"/>
  <c r="T113" i="11"/>
  <c r="Q113" i="11"/>
  <c r="N113" i="11"/>
  <c r="P113" i="11"/>
  <c r="S113" i="11"/>
  <c r="V122" i="11"/>
  <c r="T122" i="11"/>
  <c r="Q122" i="11"/>
  <c r="N122" i="11"/>
  <c r="S122" i="11"/>
  <c r="P122" i="11"/>
  <c r="V127" i="11"/>
  <c r="T127" i="11"/>
  <c r="Q127" i="11"/>
  <c r="P127" i="11"/>
  <c r="S127" i="11"/>
  <c r="N127" i="11"/>
  <c r="V10" i="11"/>
  <c r="T10" i="11"/>
  <c r="Q10" i="11"/>
  <c r="S10" i="11"/>
  <c r="N10" i="11"/>
  <c r="P10" i="11"/>
  <c r="V12" i="11"/>
  <c r="T12" i="11"/>
  <c r="P12" i="11"/>
  <c r="Q12" i="11"/>
  <c r="N12" i="11"/>
  <c r="S12" i="11"/>
  <c r="V15" i="11"/>
  <c r="T15" i="11"/>
  <c r="P15" i="11"/>
  <c r="Q15" i="11"/>
  <c r="S15" i="11"/>
  <c r="N15" i="11"/>
  <c r="V22" i="11"/>
  <c r="T22" i="11"/>
  <c r="P22" i="11"/>
  <c r="N22" i="11"/>
  <c r="S22" i="11"/>
  <c r="Q22" i="11"/>
  <c r="V25" i="11"/>
  <c r="T25" i="11"/>
  <c r="P25" i="11"/>
  <c r="Q25" i="11"/>
  <c r="N25" i="11"/>
  <c r="S25" i="11"/>
  <c r="V33" i="11"/>
  <c r="T33" i="11"/>
  <c r="P33" i="11"/>
  <c r="Q33" i="11"/>
  <c r="N33" i="11"/>
  <c r="S33" i="11"/>
  <c r="V41" i="11"/>
  <c r="T41" i="11"/>
  <c r="P41" i="11"/>
  <c r="Q41" i="11"/>
  <c r="N41" i="11"/>
  <c r="S41" i="11"/>
  <c r="T46" i="11"/>
  <c r="V46" i="11"/>
  <c r="P46" i="11"/>
  <c r="N46" i="11"/>
  <c r="S46" i="11"/>
  <c r="Q46" i="11"/>
  <c r="V48" i="11"/>
  <c r="T48" i="11"/>
  <c r="S48" i="11"/>
  <c r="N48" i="11"/>
  <c r="Q48" i="11"/>
  <c r="P48" i="11"/>
  <c r="V51" i="11"/>
  <c r="T51" i="11"/>
  <c r="N51" i="11"/>
  <c r="S51" i="11"/>
  <c r="P51" i="11"/>
  <c r="Q51" i="11"/>
  <c r="V54" i="11"/>
  <c r="T54" i="11"/>
  <c r="Q54" i="11"/>
  <c r="N54" i="11"/>
  <c r="P54" i="11"/>
  <c r="S54" i="11"/>
  <c r="T56" i="11"/>
  <c r="V56" i="11"/>
  <c r="P56" i="11"/>
  <c r="S56" i="11"/>
  <c r="Q56" i="11"/>
  <c r="N56" i="11"/>
  <c r="V59" i="11"/>
  <c r="T59" i="11"/>
  <c r="N59" i="11"/>
  <c r="S59" i="11"/>
  <c r="P59" i="11"/>
  <c r="Q59" i="11"/>
  <c r="V69" i="11"/>
  <c r="T69" i="11"/>
  <c r="S69" i="11"/>
  <c r="P69" i="11"/>
  <c r="N69" i="11"/>
  <c r="Q69" i="11"/>
  <c r="V72" i="11"/>
  <c r="T72" i="11"/>
  <c r="P72" i="11"/>
  <c r="S72" i="11"/>
  <c r="Q72" i="11"/>
  <c r="N72" i="11"/>
  <c r="T74" i="11"/>
  <c r="V74" i="11"/>
  <c r="Q74" i="11"/>
  <c r="N74" i="11"/>
  <c r="S74" i="11"/>
  <c r="P74" i="11"/>
  <c r="V77" i="11"/>
  <c r="T77" i="11"/>
  <c r="N77" i="11"/>
  <c r="P77" i="11"/>
  <c r="Q77" i="11"/>
  <c r="S77" i="11"/>
  <c r="V79" i="11"/>
  <c r="T79" i="11"/>
  <c r="Q79" i="11"/>
  <c r="S79" i="11"/>
  <c r="P79" i="11"/>
  <c r="N79" i="11"/>
  <c r="V87" i="11"/>
  <c r="T87" i="11"/>
  <c r="Q87" i="11"/>
  <c r="P87" i="11"/>
  <c r="S87" i="11"/>
  <c r="N87" i="11"/>
  <c r="V95" i="11"/>
  <c r="T95" i="11"/>
  <c r="Q95" i="11"/>
  <c r="S95" i="11"/>
  <c r="P95" i="11"/>
  <c r="N95" i="11"/>
  <c r="V103" i="11"/>
  <c r="T103" i="11"/>
  <c r="Q103" i="11"/>
  <c r="P103" i="11"/>
  <c r="S103" i="11"/>
  <c r="N103" i="11"/>
  <c r="V105" i="11"/>
  <c r="T105" i="11"/>
  <c r="Q105" i="11"/>
  <c r="P105" i="11"/>
  <c r="S105" i="11"/>
  <c r="N105" i="11"/>
  <c r="T112" i="11"/>
  <c r="V112" i="11"/>
  <c r="N112" i="11"/>
  <c r="S112" i="11"/>
  <c r="P112" i="11"/>
  <c r="Q112" i="11"/>
  <c r="V115" i="11"/>
  <c r="T115" i="11"/>
  <c r="N115" i="11"/>
  <c r="S115" i="11"/>
  <c r="P115" i="11"/>
  <c r="Q115" i="11"/>
  <c r="T118" i="11"/>
  <c r="V118" i="11"/>
  <c r="N118" i="11"/>
  <c r="P118" i="11"/>
  <c r="Q118" i="11"/>
  <c r="S118" i="11"/>
  <c r="V121" i="11"/>
  <c r="T121" i="11"/>
  <c r="Q121" i="11"/>
  <c r="P121" i="11"/>
  <c r="N121" i="11"/>
  <c r="S121" i="11"/>
  <c r="T126" i="11"/>
  <c r="V126" i="11"/>
  <c r="P126" i="11"/>
  <c r="S126" i="11"/>
  <c r="N126" i="11"/>
  <c r="Q126" i="11"/>
  <c r="V128" i="11"/>
  <c r="T128" i="11"/>
  <c r="S128" i="11"/>
  <c r="N128" i="11"/>
  <c r="P128" i="11"/>
  <c r="Q128" i="11"/>
  <c r="T130" i="11"/>
  <c r="V130" i="11"/>
  <c r="Q130" i="11"/>
  <c r="N130" i="11"/>
  <c r="S130" i="11"/>
  <c r="P130" i="11"/>
  <c r="V7" i="11"/>
  <c r="T7" i="11"/>
  <c r="P7" i="11"/>
  <c r="Q7" i="11"/>
  <c r="S7" i="11"/>
  <c r="N7" i="11"/>
  <c r="V14" i="11"/>
  <c r="T14" i="11"/>
  <c r="P14" i="11"/>
  <c r="N14" i="11"/>
  <c r="S14" i="11"/>
  <c r="Q14" i="11"/>
  <c r="V17" i="11"/>
  <c r="T17" i="11"/>
  <c r="P17" i="11"/>
  <c r="Q17" i="11"/>
  <c r="N17" i="11"/>
  <c r="S17" i="11"/>
  <c r="T30" i="11"/>
  <c r="V30" i="11"/>
  <c r="P30" i="11"/>
  <c r="N30" i="11"/>
  <c r="S30" i="11"/>
  <c r="Q30" i="11"/>
  <c r="T40" i="11"/>
  <c r="V40" i="11"/>
  <c r="S40" i="11"/>
  <c r="N40" i="11"/>
  <c r="Q40" i="11"/>
  <c r="P40" i="11"/>
  <c r="V43" i="11"/>
  <c r="T43" i="11"/>
  <c r="N43" i="11"/>
  <c r="S43" i="11"/>
  <c r="Q43" i="11"/>
  <c r="P43" i="11"/>
  <c r="V53" i="11"/>
  <c r="T53" i="11"/>
  <c r="S53" i="11"/>
  <c r="P53" i="11"/>
  <c r="N53" i="11"/>
  <c r="Q53" i="11"/>
  <c r="V63" i="11"/>
  <c r="T63" i="11"/>
  <c r="Q63" i="11"/>
  <c r="S63" i="11"/>
  <c r="P63" i="11"/>
  <c r="N63" i="11"/>
  <c r="V66" i="11"/>
  <c r="T66" i="11"/>
  <c r="Q66" i="11"/>
  <c r="P66" i="11"/>
  <c r="S66" i="11"/>
  <c r="N66" i="11"/>
  <c r="V81" i="11"/>
  <c r="T81" i="11"/>
  <c r="Q81" i="11"/>
  <c r="N81" i="11"/>
  <c r="P81" i="11"/>
  <c r="S81" i="11"/>
  <c r="T84" i="11"/>
  <c r="V84" i="11"/>
  <c r="Q84" i="11"/>
  <c r="S84" i="11"/>
  <c r="N84" i="11"/>
  <c r="P84" i="11"/>
  <c r="T86" i="11"/>
  <c r="V86" i="11"/>
  <c r="N86" i="11"/>
  <c r="P86" i="11"/>
  <c r="S86" i="11"/>
  <c r="Q86" i="11"/>
  <c r="V89" i="11"/>
  <c r="T89" i="11"/>
  <c r="Q89" i="11"/>
  <c r="P89" i="11"/>
  <c r="S89" i="11"/>
  <c r="N89" i="11"/>
  <c r="V94" i="11"/>
  <c r="T94" i="11"/>
  <c r="S94" i="11"/>
  <c r="P94" i="11"/>
  <c r="N94" i="11"/>
  <c r="Q94" i="11"/>
  <c r="V97" i="11"/>
  <c r="T97" i="11"/>
  <c r="Q97" i="11"/>
  <c r="N97" i="11"/>
  <c r="P97" i="11"/>
  <c r="S97" i="11"/>
  <c r="V100" i="11"/>
  <c r="T100" i="11"/>
  <c r="Q100" i="11"/>
  <c r="S100" i="11"/>
  <c r="N100" i="11"/>
  <c r="P100" i="11"/>
  <c r="T102" i="11"/>
  <c r="V102" i="11"/>
  <c r="N102" i="11"/>
  <c r="P102" i="11"/>
  <c r="Q102" i="11"/>
  <c r="S102" i="11"/>
  <c r="V107" i="11"/>
  <c r="T107" i="11"/>
  <c r="N107" i="11"/>
  <c r="S107" i="11"/>
  <c r="P107" i="11"/>
  <c r="Q107" i="11"/>
  <c r="V109" i="11"/>
  <c r="T109" i="11"/>
  <c r="N109" i="11"/>
  <c r="P109" i="11"/>
  <c r="Q109" i="11"/>
  <c r="S109" i="11"/>
  <c r="T114" i="11"/>
  <c r="V114" i="11"/>
  <c r="Q114" i="11"/>
  <c r="P114" i="11"/>
  <c r="S114" i="11"/>
  <c r="N114" i="11"/>
  <c r="V117" i="11"/>
  <c r="T117" i="11"/>
  <c r="S117" i="11"/>
  <c r="P117" i="11"/>
  <c r="N117" i="11"/>
  <c r="Q117" i="11"/>
  <c r="T120" i="11"/>
  <c r="V120" i="11"/>
  <c r="S120" i="11"/>
  <c r="N120" i="11"/>
  <c r="P120" i="11"/>
  <c r="Q120" i="11"/>
  <c r="V123" i="11"/>
  <c r="T123" i="11"/>
  <c r="N123" i="11"/>
  <c r="S123" i="11"/>
  <c r="P123" i="11"/>
  <c r="Q123" i="11"/>
  <c r="V125" i="11"/>
  <c r="T125" i="11"/>
  <c r="N125" i="11"/>
  <c r="P125" i="11"/>
  <c r="Q125" i="11"/>
  <c r="S125" i="11"/>
  <c r="T132" i="11"/>
  <c r="V132" i="11"/>
  <c r="Q132" i="11"/>
  <c r="P132" i="11"/>
  <c r="N132" i="11"/>
  <c r="S132" i="11"/>
  <c r="D126" i="22"/>
  <c r="D110" i="22"/>
  <c r="D94" i="22"/>
  <c r="D74" i="22"/>
  <c r="D97" i="22"/>
  <c r="D128" i="22"/>
  <c r="D112" i="22"/>
  <c r="D96" i="22"/>
  <c r="D80" i="22"/>
  <c r="D79" i="22"/>
  <c r="D70" i="22"/>
  <c r="D105" i="22"/>
  <c r="D131" i="22"/>
  <c r="D115" i="22"/>
  <c r="D99" i="22"/>
  <c r="D83" i="22"/>
  <c r="D93" i="22"/>
  <c r="D105" i="25"/>
  <c r="D121" i="25"/>
  <c r="D122" i="22"/>
  <c r="D106" i="22"/>
  <c r="D90" i="22"/>
  <c r="D129" i="22"/>
  <c r="D85" i="22"/>
  <c r="D124" i="22"/>
  <c r="D108" i="22"/>
  <c r="D92" i="22"/>
  <c r="D76" i="22"/>
  <c r="D75" i="22"/>
  <c r="D133" i="22"/>
  <c r="D89" i="22"/>
  <c r="D127" i="22"/>
  <c r="D111" i="22"/>
  <c r="D95" i="22"/>
  <c r="D71" i="22"/>
  <c r="D81" i="22"/>
  <c r="D117" i="25"/>
  <c r="D123" i="25"/>
  <c r="D118" i="22"/>
  <c r="D102" i="22"/>
  <c r="D86" i="22"/>
  <c r="D117" i="22"/>
  <c r="D73" i="22"/>
  <c r="D120" i="22"/>
  <c r="D104" i="22"/>
  <c r="D88" i="22"/>
  <c r="D72" i="22"/>
  <c r="D67" i="22"/>
  <c r="D121" i="22"/>
  <c r="D77" i="22"/>
  <c r="D123" i="22"/>
  <c r="D107" i="22"/>
  <c r="D91" i="22"/>
  <c r="D125" i="22"/>
  <c r="D133" i="41"/>
  <c r="D129" i="41"/>
  <c r="D125" i="41"/>
  <c r="D121" i="41"/>
  <c r="D117" i="41"/>
  <c r="D113" i="41"/>
  <c r="D109" i="41"/>
  <c r="D105" i="41"/>
  <c r="D101" i="41"/>
  <c r="D97" i="41"/>
  <c r="D93" i="41"/>
  <c r="D89" i="41"/>
  <c r="D85" i="41"/>
  <c r="D81" i="41"/>
  <c r="D77" i="41"/>
  <c r="D73" i="41"/>
  <c r="D69" i="41"/>
  <c r="D65" i="41"/>
  <c r="D61" i="41"/>
  <c r="D57" i="41"/>
  <c r="D53" i="41"/>
  <c r="D49" i="41"/>
  <c r="D45" i="41"/>
  <c r="D41" i="41"/>
  <c r="D37" i="41"/>
  <c r="D33" i="41"/>
  <c r="D29" i="41"/>
  <c r="D25" i="41"/>
  <c r="D21" i="41"/>
  <c r="D17" i="41"/>
  <c r="D13" i="41"/>
  <c r="D9" i="41"/>
  <c r="D5" i="41"/>
  <c r="D132" i="41"/>
  <c r="D128" i="41"/>
  <c r="D124" i="41"/>
  <c r="D120" i="41"/>
  <c r="D116" i="41"/>
  <c r="D112" i="41"/>
  <c r="D108" i="41"/>
  <c r="D104" i="41"/>
  <c r="D100" i="41"/>
  <c r="D96" i="41"/>
  <c r="D92" i="41"/>
  <c r="D88" i="41"/>
  <c r="D84" i="41"/>
  <c r="D80" i="41"/>
  <c r="D76" i="41"/>
  <c r="D72" i="41"/>
  <c r="D68" i="41"/>
  <c r="D64" i="41"/>
  <c r="D60" i="41"/>
  <c r="D56" i="41"/>
  <c r="D52" i="41"/>
  <c r="D48" i="41"/>
  <c r="D44" i="41"/>
  <c r="D40" i="41"/>
  <c r="D36" i="41"/>
  <c r="D32" i="41"/>
  <c r="D28" i="41"/>
  <c r="D24" i="41"/>
  <c r="D20" i="41"/>
  <c r="D16" i="41"/>
  <c r="D12" i="41"/>
  <c r="D8" i="41"/>
  <c r="D4" i="41"/>
  <c r="D131" i="41"/>
  <c r="D127" i="41"/>
  <c r="D123" i="41"/>
  <c r="D119" i="41"/>
  <c r="D115" i="41"/>
  <c r="D111" i="41"/>
  <c r="D107" i="41"/>
  <c r="D103" i="41"/>
  <c r="D99" i="41"/>
  <c r="D95" i="41"/>
  <c r="D91" i="41"/>
  <c r="D87" i="41"/>
  <c r="D83" i="41"/>
  <c r="D79" i="41"/>
  <c r="D75" i="41"/>
  <c r="D71" i="41"/>
  <c r="D67" i="41"/>
  <c r="D63" i="41"/>
  <c r="D59" i="41"/>
  <c r="D55" i="41"/>
  <c r="D51" i="41"/>
  <c r="D47" i="41"/>
  <c r="D43" i="41"/>
  <c r="D39" i="41"/>
  <c r="D35" i="41"/>
  <c r="D31" i="41"/>
  <c r="D27" i="41"/>
  <c r="D23" i="41"/>
  <c r="D19" i="41"/>
  <c r="D15" i="41"/>
  <c r="D11" i="41"/>
  <c r="D7" i="41"/>
  <c r="D3" i="41"/>
  <c r="D130" i="41"/>
  <c r="D126" i="41"/>
  <c r="D122" i="41"/>
  <c r="D118" i="41"/>
  <c r="D114" i="41"/>
  <c r="D110" i="41"/>
  <c r="D106" i="41"/>
  <c r="D102" i="41"/>
  <c r="D98" i="41"/>
  <c r="D94" i="41"/>
  <c r="D90" i="41"/>
  <c r="D86" i="41"/>
  <c r="D82" i="41"/>
  <c r="D78" i="41"/>
  <c r="D74" i="41"/>
  <c r="D70" i="41"/>
  <c r="D66" i="41"/>
  <c r="D62" i="41"/>
  <c r="D58" i="41"/>
  <c r="D54" i="41"/>
  <c r="D50" i="41"/>
  <c r="D46" i="41"/>
  <c r="D42" i="41"/>
  <c r="D38" i="41"/>
  <c r="D34" i="41"/>
  <c r="D30" i="41"/>
  <c r="D26" i="41"/>
  <c r="D22" i="41"/>
  <c r="D18" i="41"/>
  <c r="D14" i="41"/>
  <c r="D10" i="41"/>
  <c r="D6" i="41"/>
  <c r="D72" i="25"/>
  <c r="D73" i="25"/>
  <c r="D74" i="25"/>
  <c r="D83" i="25"/>
  <c r="D91" i="25"/>
  <c r="D99" i="25"/>
  <c r="D112" i="25"/>
  <c r="D118" i="25"/>
  <c r="D126" i="25"/>
  <c r="D128" i="25"/>
  <c r="D130" i="22"/>
  <c r="D114" i="22"/>
  <c r="D98" i="22"/>
  <c r="D82" i="22"/>
  <c r="D101" i="22"/>
  <c r="D132" i="22"/>
  <c r="D116" i="22"/>
  <c r="D100" i="22"/>
  <c r="D84" i="22"/>
  <c r="D68" i="22"/>
  <c r="D78" i="22"/>
  <c r="D109" i="22"/>
  <c r="D69" i="22"/>
  <c r="D119" i="22"/>
  <c r="D103" i="22"/>
  <c r="D87" i="22"/>
  <c r="D113" i="22"/>
  <c r="D7" i="36"/>
  <c r="C7" i="35"/>
  <c r="C7" i="30"/>
  <c r="C7" i="31"/>
  <c r="C18" i="30"/>
  <c r="C18" i="31"/>
  <c r="D18" i="36"/>
  <c r="C18" i="35"/>
  <c r="C26" i="3"/>
  <c r="C26" i="30"/>
  <c r="C26" i="31"/>
  <c r="C26" i="35"/>
  <c r="C35" i="2"/>
  <c r="C34" i="30"/>
  <c r="C34" i="31"/>
  <c r="C34" i="35"/>
  <c r="D36" i="39"/>
  <c r="D36" i="24"/>
  <c r="D36" i="14"/>
  <c r="D36" i="38"/>
  <c r="D36" i="30"/>
  <c r="D36" i="31"/>
  <c r="C36" i="30"/>
  <c r="C36" i="31"/>
  <c r="D36" i="18"/>
  <c r="D36" i="35"/>
  <c r="D36" i="36"/>
  <c r="C36" i="35"/>
  <c r="D41" i="22"/>
  <c r="D41" i="25"/>
  <c r="C43" i="35"/>
  <c r="C43" i="30"/>
  <c r="C43" i="31"/>
  <c r="C63" i="35"/>
  <c r="C63" i="30"/>
  <c r="C63" i="31"/>
  <c r="D71" i="39"/>
  <c r="D71" i="14"/>
  <c r="D71" i="24"/>
  <c r="D71" i="30"/>
  <c r="D71" i="31"/>
  <c r="D71" i="36"/>
  <c r="C71" i="35"/>
  <c r="C71" i="30"/>
  <c r="C71" i="31"/>
  <c r="D71" i="18"/>
  <c r="D71" i="38"/>
  <c r="D71" i="35"/>
  <c r="D80" i="39"/>
  <c r="D80" i="24"/>
  <c r="D80" i="14"/>
  <c r="D80" i="38"/>
  <c r="D80" i="30"/>
  <c r="D80" i="31"/>
  <c r="C80" i="30"/>
  <c r="C80" i="31"/>
  <c r="D80" i="18"/>
  <c r="C80" i="35"/>
  <c r="D80" i="35"/>
  <c r="D80" i="36"/>
  <c r="D89" i="39"/>
  <c r="D89" i="24"/>
  <c r="D89" i="30"/>
  <c r="D89" i="31"/>
  <c r="D89" i="36"/>
  <c r="D89" i="14"/>
  <c r="C89" i="35"/>
  <c r="C89" i="30"/>
  <c r="C89" i="31"/>
  <c r="D89" i="35"/>
  <c r="D89" i="38"/>
  <c r="D89" i="18"/>
  <c r="D96" i="39"/>
  <c r="D96" i="24"/>
  <c r="D96" i="14"/>
  <c r="D96" i="38"/>
  <c r="C96" i="35"/>
  <c r="D96" i="30"/>
  <c r="D96" i="31"/>
  <c r="C96" i="30"/>
  <c r="C96" i="31"/>
  <c r="D96" i="35"/>
  <c r="D96" i="18"/>
  <c r="D96" i="36"/>
  <c r="D108" i="39"/>
  <c r="D108" i="24"/>
  <c r="D108" i="14"/>
  <c r="C108" i="35"/>
  <c r="D108" i="30"/>
  <c r="D108" i="31"/>
  <c r="D108" i="38"/>
  <c r="C108" i="30"/>
  <c r="C108" i="31"/>
  <c r="D108" i="35"/>
  <c r="D108" i="36"/>
  <c r="D108" i="18"/>
  <c r="D116" i="39"/>
  <c r="D116" i="24"/>
  <c r="D116" i="14"/>
  <c r="C116" i="35"/>
  <c r="D116" i="30"/>
  <c r="D116" i="31"/>
  <c r="C116" i="30"/>
  <c r="C116" i="31"/>
  <c r="D116" i="35"/>
  <c r="D116" i="18"/>
  <c r="D116" i="38"/>
  <c r="D116" i="36"/>
  <c r="D125" i="39"/>
  <c r="D125" i="24"/>
  <c r="D125" i="30"/>
  <c r="D125" i="31"/>
  <c r="D125" i="36"/>
  <c r="D125" i="38"/>
  <c r="C125" i="35"/>
  <c r="D125" i="35"/>
  <c r="C125" i="30"/>
  <c r="C125" i="31"/>
  <c r="D125" i="14"/>
  <c r="D125" i="18"/>
  <c r="D3" i="39"/>
  <c r="D3" i="24"/>
  <c r="D3" i="14"/>
  <c r="D3" i="30"/>
  <c r="D3" i="31"/>
  <c r="D3" i="36"/>
  <c r="D3" i="38"/>
  <c r="C3" i="35"/>
  <c r="D3" i="18"/>
  <c r="C3" i="30"/>
  <c r="C3" i="31"/>
  <c r="D3" i="35"/>
  <c r="D12" i="25"/>
  <c r="D12" i="22"/>
  <c r="C23" i="35"/>
  <c r="C23" i="31"/>
  <c r="C23" i="30"/>
  <c r="D29" i="25"/>
  <c r="D29" i="22"/>
  <c r="D32" i="39"/>
  <c r="D32" i="24"/>
  <c r="D32" i="14"/>
  <c r="D32" i="38"/>
  <c r="D32" i="30"/>
  <c r="D32" i="31"/>
  <c r="C32" i="30"/>
  <c r="C32" i="31"/>
  <c r="D32" i="18"/>
  <c r="C32" i="35"/>
  <c r="D32" i="35"/>
  <c r="D32" i="36"/>
  <c r="C38" i="30"/>
  <c r="C38" i="31"/>
  <c r="C38" i="35"/>
  <c r="D57" i="39"/>
  <c r="D57" i="30"/>
  <c r="D57" i="31"/>
  <c r="D57" i="36"/>
  <c r="D57" i="14"/>
  <c r="D57" i="24"/>
  <c r="D57" i="38"/>
  <c r="C57" i="30"/>
  <c r="C57" i="31"/>
  <c r="C57" i="35"/>
  <c r="D57" i="35"/>
  <c r="D57" i="18"/>
  <c r="C66" i="30"/>
  <c r="C66" i="31"/>
  <c r="C66" i="35"/>
  <c r="D75" i="24"/>
  <c r="D75" i="14"/>
  <c r="D75" i="30"/>
  <c r="D75" i="31"/>
  <c r="D75" i="39"/>
  <c r="D75" i="36"/>
  <c r="C75" i="35"/>
  <c r="D75" i="18"/>
  <c r="D75" i="38"/>
  <c r="C75" i="30"/>
  <c r="C75" i="31"/>
  <c r="D75" i="35"/>
  <c r="D84" i="39"/>
  <c r="D84" i="24"/>
  <c r="D84" i="14"/>
  <c r="D84" i="30"/>
  <c r="D84" i="31"/>
  <c r="C84" i="30"/>
  <c r="C84" i="31"/>
  <c r="D84" i="38"/>
  <c r="D84" i="18"/>
  <c r="D84" i="35"/>
  <c r="D84" i="36"/>
  <c r="C84" i="35"/>
  <c r="D85" i="39"/>
  <c r="D85" i="24"/>
  <c r="D85" i="38"/>
  <c r="D85" i="30"/>
  <c r="D85" i="31"/>
  <c r="D85" i="36"/>
  <c r="C85" i="35"/>
  <c r="D85" i="14"/>
  <c r="D85" i="35"/>
  <c r="C85" i="30"/>
  <c r="C85" i="31"/>
  <c r="D85" i="18"/>
  <c r="D86" i="39"/>
  <c r="D86" i="24"/>
  <c r="D86" i="14"/>
  <c r="D86" i="38"/>
  <c r="C86" i="35"/>
  <c r="D86" i="30"/>
  <c r="D86" i="31"/>
  <c r="C86" i="30"/>
  <c r="C86" i="31"/>
  <c r="D86" i="36"/>
  <c r="D86" i="18"/>
  <c r="D86" i="35"/>
  <c r="D92" i="39"/>
  <c r="D92" i="24"/>
  <c r="D92" i="14"/>
  <c r="C92" i="35"/>
  <c r="D92" i="30"/>
  <c r="D92" i="31"/>
  <c r="D92" i="38"/>
  <c r="C92" i="30"/>
  <c r="C92" i="31"/>
  <c r="D92" i="35"/>
  <c r="D92" i="36"/>
  <c r="D92" i="18"/>
  <c r="D93" i="39"/>
  <c r="D93" i="24"/>
  <c r="D93" i="30"/>
  <c r="D93" i="31"/>
  <c r="D93" i="36"/>
  <c r="D93" i="38"/>
  <c r="C93" i="35"/>
  <c r="D93" i="35"/>
  <c r="C93" i="30"/>
  <c r="C93" i="31"/>
  <c r="D93" i="14"/>
  <c r="D93" i="18"/>
  <c r="C94" i="3"/>
  <c r="D94" i="39"/>
  <c r="D94" i="24"/>
  <c r="D94" i="14"/>
  <c r="D94" i="38"/>
  <c r="C94" i="35"/>
  <c r="D94" i="30"/>
  <c r="D94" i="31"/>
  <c r="C94" i="30"/>
  <c r="C94" i="31"/>
  <c r="D94" i="36"/>
  <c r="D94" i="35"/>
  <c r="D94" i="18"/>
  <c r="D100" i="39"/>
  <c r="D100" i="24"/>
  <c r="D100" i="14"/>
  <c r="C100" i="35"/>
  <c r="D100" i="30"/>
  <c r="D100" i="31"/>
  <c r="C100" i="30"/>
  <c r="C100" i="31"/>
  <c r="D100" i="35"/>
  <c r="D100" i="18"/>
  <c r="D100" i="38"/>
  <c r="D100" i="36"/>
  <c r="D102" i="39"/>
  <c r="D102" i="24"/>
  <c r="D102" i="14"/>
  <c r="D102" i="38"/>
  <c r="C102" i="35"/>
  <c r="D102" i="30"/>
  <c r="D102" i="31"/>
  <c r="C102" i="30"/>
  <c r="C102" i="31"/>
  <c r="D102" i="36"/>
  <c r="D102" i="35"/>
  <c r="D102" i="18"/>
  <c r="D114" i="39"/>
  <c r="D114" i="24"/>
  <c r="D114" i="14"/>
  <c r="D114" i="38"/>
  <c r="C114" i="35"/>
  <c r="D114" i="30"/>
  <c r="D114" i="31"/>
  <c r="C114" i="30"/>
  <c r="C114" i="31"/>
  <c r="D114" i="36"/>
  <c r="D114" i="35"/>
  <c r="D114" i="18"/>
  <c r="D120" i="39"/>
  <c r="D120" i="24"/>
  <c r="D120" i="14"/>
  <c r="C120" i="35"/>
  <c r="D120" i="38"/>
  <c r="D120" i="30"/>
  <c r="D120" i="31"/>
  <c r="C120" i="30"/>
  <c r="C120" i="31"/>
  <c r="D120" i="35"/>
  <c r="D120" i="18"/>
  <c r="D120" i="36"/>
  <c r="D132" i="39"/>
  <c r="D132" i="24"/>
  <c r="D132" i="14"/>
  <c r="C132" i="35"/>
  <c r="D132" i="30"/>
  <c r="D132" i="31"/>
  <c r="C132" i="30"/>
  <c r="C132" i="31"/>
  <c r="D132" i="35"/>
  <c r="D132" i="18"/>
  <c r="D132" i="36"/>
  <c r="D132" i="38"/>
  <c r="D4" i="25"/>
  <c r="D4" i="22"/>
  <c r="C6" i="3"/>
  <c r="C6" i="30"/>
  <c r="C6" i="31"/>
  <c r="D6" i="36"/>
  <c r="C6" i="35"/>
  <c r="D16" i="25"/>
  <c r="D16" i="22"/>
  <c r="D19" i="36"/>
  <c r="C19" i="35"/>
  <c r="C19" i="30"/>
  <c r="C19" i="31"/>
  <c r="D25" i="22"/>
  <c r="D25" i="25"/>
  <c r="D28" i="39"/>
  <c r="D28" i="24"/>
  <c r="D28" i="14"/>
  <c r="D28" i="38"/>
  <c r="D28" i="30"/>
  <c r="D28" i="31"/>
  <c r="C28" i="30"/>
  <c r="C28" i="31"/>
  <c r="D28" i="36"/>
  <c r="D28" i="18"/>
  <c r="C28" i="35"/>
  <c r="D28" i="35"/>
  <c r="D33" i="25"/>
  <c r="D33" i="22"/>
  <c r="C42" i="30"/>
  <c r="C42" i="31"/>
  <c r="C42" i="35"/>
  <c r="D53" i="39"/>
  <c r="D53" i="24"/>
  <c r="D53" i="30"/>
  <c r="D53" i="31"/>
  <c r="D53" i="36"/>
  <c r="D53" i="14"/>
  <c r="D53" i="38"/>
  <c r="C53" i="35"/>
  <c r="C53" i="30"/>
  <c r="C53" i="31"/>
  <c r="D53" i="35"/>
  <c r="D53" i="18"/>
  <c r="C61" i="35"/>
  <c r="C61" i="30"/>
  <c r="C61" i="31"/>
  <c r="D64" i="39"/>
  <c r="D64" i="24"/>
  <c r="D64" i="14"/>
  <c r="D64" i="38"/>
  <c r="D64" i="30"/>
  <c r="D64" i="31"/>
  <c r="C64" i="30"/>
  <c r="C64" i="31"/>
  <c r="D64" i="18"/>
  <c r="D64" i="35"/>
  <c r="C64" i="35"/>
  <c r="D64" i="36"/>
  <c r="D82" i="39"/>
  <c r="D82" i="24"/>
  <c r="D82" i="14"/>
  <c r="D82" i="38"/>
  <c r="D82" i="30"/>
  <c r="D82" i="31"/>
  <c r="C82" i="30"/>
  <c r="C82" i="31"/>
  <c r="D82" i="36"/>
  <c r="C82" i="35"/>
  <c r="D82" i="18"/>
  <c r="D82" i="35"/>
  <c r="D88" i="39"/>
  <c r="D88" i="24"/>
  <c r="D88" i="14"/>
  <c r="C88" i="35"/>
  <c r="D88" i="38"/>
  <c r="D88" i="30"/>
  <c r="D88" i="31"/>
  <c r="C88" i="30"/>
  <c r="C88" i="31"/>
  <c r="D88" i="18"/>
  <c r="D88" i="35"/>
  <c r="D88" i="36"/>
  <c r="D97" i="39"/>
  <c r="D97" i="24"/>
  <c r="D97" i="14"/>
  <c r="D97" i="30"/>
  <c r="D97" i="31"/>
  <c r="D97" i="36"/>
  <c r="C97" i="35"/>
  <c r="D97" i="38"/>
  <c r="C97" i="30"/>
  <c r="C97" i="31"/>
  <c r="D97" i="35"/>
  <c r="D97" i="18"/>
  <c r="C108" i="2"/>
  <c r="D107" i="24"/>
  <c r="D107" i="14"/>
  <c r="D107" i="39"/>
  <c r="D107" i="38"/>
  <c r="D107" i="30"/>
  <c r="D107" i="31"/>
  <c r="D107" i="36"/>
  <c r="C107" i="35"/>
  <c r="D107" i="18"/>
  <c r="D107" i="35"/>
  <c r="C107" i="30"/>
  <c r="C107" i="31"/>
  <c r="D110" i="39"/>
  <c r="D110" i="24"/>
  <c r="D110" i="14"/>
  <c r="D110" i="38"/>
  <c r="C110" i="35"/>
  <c r="D110" i="30"/>
  <c r="D110" i="31"/>
  <c r="C110" i="30"/>
  <c r="C110" i="31"/>
  <c r="D110" i="36"/>
  <c r="D110" i="35"/>
  <c r="D110" i="18"/>
  <c r="D124" i="39"/>
  <c r="D124" i="24"/>
  <c r="D124" i="14"/>
  <c r="C124" i="35"/>
  <c r="D124" i="30"/>
  <c r="D124" i="31"/>
  <c r="D124" i="38"/>
  <c r="C124" i="30"/>
  <c r="C124" i="31"/>
  <c r="D124" i="35"/>
  <c r="D124" i="36"/>
  <c r="D124" i="18"/>
  <c r="D13" i="36"/>
  <c r="C13" i="35"/>
  <c r="C13" i="30"/>
  <c r="C13" i="31"/>
  <c r="D14" i="39"/>
  <c r="D14" i="24"/>
  <c r="D14" i="14"/>
  <c r="D14" i="38"/>
  <c r="D14" i="30"/>
  <c r="D14" i="31"/>
  <c r="C14" i="30"/>
  <c r="C14" i="31"/>
  <c r="D14" i="36"/>
  <c r="C14" i="35"/>
  <c r="D14" i="18"/>
  <c r="D14" i="35"/>
  <c r="D22" i="25"/>
  <c r="D22" i="22"/>
  <c r="D24" i="39"/>
  <c r="D24" i="24"/>
  <c r="D24" i="14"/>
  <c r="D24" i="38"/>
  <c r="D24" i="30"/>
  <c r="D24" i="31"/>
  <c r="C24" i="30"/>
  <c r="C24" i="31"/>
  <c r="D24" i="18"/>
  <c r="D24" i="36"/>
  <c r="D24" i="35"/>
  <c r="C24" i="35"/>
  <c r="C30" i="30"/>
  <c r="C30" i="31"/>
  <c r="C30" i="35"/>
  <c r="C31" i="35"/>
  <c r="C31" i="30"/>
  <c r="C31" i="31"/>
  <c r="D37" i="25"/>
  <c r="D37" i="22"/>
  <c r="C39" i="35"/>
  <c r="C39" i="31"/>
  <c r="C39" i="30"/>
  <c r="D40" i="39"/>
  <c r="D40" i="24"/>
  <c r="D40" i="14"/>
  <c r="D40" i="38"/>
  <c r="D40" i="30"/>
  <c r="D40" i="31"/>
  <c r="C40" i="30"/>
  <c r="C40" i="31"/>
  <c r="D40" i="18"/>
  <c r="D40" i="35"/>
  <c r="C40" i="35"/>
  <c r="D40" i="36"/>
  <c r="D48" i="25"/>
  <c r="D48" i="22"/>
  <c r="D49" i="39"/>
  <c r="D49" i="14"/>
  <c r="D49" i="30"/>
  <c r="D49" i="31"/>
  <c r="D49" i="36"/>
  <c r="D49" i="38"/>
  <c r="D49" i="24"/>
  <c r="C49" i="30"/>
  <c r="C49" i="31"/>
  <c r="C49" i="35"/>
  <c r="D49" i="35"/>
  <c r="D49" i="18"/>
  <c r="D56" i="25"/>
  <c r="D56" i="22"/>
  <c r="D65" i="25"/>
  <c r="D65" i="22"/>
  <c r="D67" i="39"/>
  <c r="D67" i="24"/>
  <c r="D67" i="14"/>
  <c r="D67" i="30"/>
  <c r="D67" i="31"/>
  <c r="D67" i="36"/>
  <c r="D67" i="38"/>
  <c r="C67" i="35"/>
  <c r="C67" i="30"/>
  <c r="C67" i="31"/>
  <c r="D67" i="35"/>
  <c r="D67" i="18"/>
  <c r="D101" i="39"/>
  <c r="D101" i="24"/>
  <c r="D101" i="38"/>
  <c r="D101" i="30"/>
  <c r="D101" i="31"/>
  <c r="D101" i="36"/>
  <c r="C101" i="35"/>
  <c r="D101" i="14"/>
  <c r="C101" i="30"/>
  <c r="C101" i="31"/>
  <c r="D101" i="18"/>
  <c r="D101" i="35"/>
  <c r="D119" i="39"/>
  <c r="D119" i="14"/>
  <c r="D119" i="30"/>
  <c r="D119" i="31"/>
  <c r="D119" i="36"/>
  <c r="C119" i="35"/>
  <c r="D119" i="38"/>
  <c r="D119" i="35"/>
  <c r="D119" i="18"/>
  <c r="D119" i="24"/>
  <c r="C119" i="30"/>
  <c r="C119" i="31"/>
  <c r="D131" i="24"/>
  <c r="D131" i="39"/>
  <c r="D131" i="14"/>
  <c r="D131" i="30"/>
  <c r="D131" i="31"/>
  <c r="D131" i="38"/>
  <c r="D131" i="36"/>
  <c r="C131" i="35"/>
  <c r="D131" i="35"/>
  <c r="C131" i="30"/>
  <c r="C131" i="31"/>
  <c r="D131" i="18"/>
  <c r="D133" i="39"/>
  <c r="D133" i="24"/>
  <c r="D133" i="38"/>
  <c r="D133" i="30"/>
  <c r="D133" i="31"/>
  <c r="D133" i="36"/>
  <c r="C133" i="35"/>
  <c r="D133" i="14"/>
  <c r="C133" i="30"/>
  <c r="C133" i="31"/>
  <c r="D133" i="35"/>
  <c r="D133" i="18"/>
  <c r="D3" i="25"/>
  <c r="D3" i="22"/>
  <c r="D4" i="39"/>
  <c r="D4" i="24"/>
  <c r="D4" i="14"/>
  <c r="D4" i="38"/>
  <c r="D4" i="30"/>
  <c r="D4" i="31"/>
  <c r="C4" i="30"/>
  <c r="C4" i="31"/>
  <c r="D4" i="36"/>
  <c r="C4" i="35"/>
  <c r="D4" i="18"/>
  <c r="D4" i="35"/>
  <c r="D14" i="25"/>
  <c r="D14" i="22"/>
  <c r="D15" i="36"/>
  <c r="C15" i="35"/>
  <c r="C15" i="30"/>
  <c r="C15" i="31"/>
  <c r="D16" i="39"/>
  <c r="D16" i="24"/>
  <c r="D16" i="14"/>
  <c r="D16" i="38"/>
  <c r="D16" i="30"/>
  <c r="D16" i="31"/>
  <c r="C16" i="30"/>
  <c r="C16" i="31"/>
  <c r="D16" i="18"/>
  <c r="C16" i="35"/>
  <c r="D16" i="35"/>
  <c r="D16" i="36"/>
  <c r="D24" i="25"/>
  <c r="D24" i="22"/>
  <c r="D25" i="39"/>
  <c r="D25" i="30"/>
  <c r="D25" i="31"/>
  <c r="D25" i="36"/>
  <c r="D25" i="14"/>
  <c r="D25" i="24"/>
  <c r="D25" i="38"/>
  <c r="C25" i="30"/>
  <c r="C25" i="31"/>
  <c r="C25" i="35"/>
  <c r="D25" i="35"/>
  <c r="D25" i="18"/>
  <c r="D32" i="25"/>
  <c r="D32" i="22"/>
  <c r="D33" i="39"/>
  <c r="D33" i="14"/>
  <c r="D33" i="30"/>
  <c r="D33" i="31"/>
  <c r="D33" i="36"/>
  <c r="D33" i="38"/>
  <c r="C33" i="30"/>
  <c r="C33" i="31"/>
  <c r="C33" i="35"/>
  <c r="D33" i="24"/>
  <c r="D33" i="35"/>
  <c r="D33" i="18"/>
  <c r="D40" i="25"/>
  <c r="D40" i="22"/>
  <c r="D41" i="39"/>
  <c r="D41" i="30"/>
  <c r="D41" i="31"/>
  <c r="D41" i="36"/>
  <c r="D41" i="14"/>
  <c r="D41" i="24"/>
  <c r="D41" i="38"/>
  <c r="C41" i="30"/>
  <c r="C41" i="31"/>
  <c r="C41" i="35"/>
  <c r="D41" i="35"/>
  <c r="D41" i="18"/>
  <c r="D49" i="25"/>
  <c r="D49" i="22"/>
  <c r="C50" i="3"/>
  <c r="C50" i="30"/>
  <c r="C50" i="31"/>
  <c r="C50" i="35"/>
  <c r="C51" i="35"/>
  <c r="C51" i="30"/>
  <c r="C51" i="31"/>
  <c r="D52" i="39"/>
  <c r="D52" i="24"/>
  <c r="D52" i="14"/>
  <c r="D52" i="38"/>
  <c r="D52" i="30"/>
  <c r="D52" i="31"/>
  <c r="C52" i="30"/>
  <c r="C52" i="31"/>
  <c r="D52" i="18"/>
  <c r="D52" i="35"/>
  <c r="D52" i="36"/>
  <c r="C52" i="35"/>
  <c r="D57" i="22"/>
  <c r="D57" i="25"/>
  <c r="C58" i="3"/>
  <c r="C58" i="30"/>
  <c r="C58" i="31"/>
  <c r="C58" i="35"/>
  <c r="C59" i="35"/>
  <c r="C59" i="30"/>
  <c r="C59" i="31"/>
  <c r="D60" i="39"/>
  <c r="D60" i="24"/>
  <c r="D60" i="14"/>
  <c r="D60" i="38"/>
  <c r="D60" i="30"/>
  <c r="D60" i="31"/>
  <c r="C60" i="30"/>
  <c r="C60" i="31"/>
  <c r="D60" i="36"/>
  <c r="D60" i="18"/>
  <c r="C60" i="35"/>
  <c r="D60" i="35"/>
  <c r="D68" i="39"/>
  <c r="D68" i="24"/>
  <c r="D68" i="14"/>
  <c r="D68" i="38"/>
  <c r="D68" i="30"/>
  <c r="D68" i="31"/>
  <c r="C68" i="30"/>
  <c r="C68" i="31"/>
  <c r="D68" i="18"/>
  <c r="D68" i="36"/>
  <c r="C68" i="35"/>
  <c r="D68" i="35"/>
  <c r="D69" i="39"/>
  <c r="D69" i="24"/>
  <c r="D69" i="30"/>
  <c r="D69" i="31"/>
  <c r="D69" i="36"/>
  <c r="D69" i="14"/>
  <c r="D69" i="38"/>
  <c r="C69" i="35"/>
  <c r="C69" i="30"/>
  <c r="C69" i="31"/>
  <c r="D69" i="35"/>
  <c r="D69" i="18"/>
  <c r="D70" i="39"/>
  <c r="D70" i="24"/>
  <c r="D70" i="14"/>
  <c r="D70" i="38"/>
  <c r="D70" i="30"/>
  <c r="D70" i="31"/>
  <c r="C70" i="30"/>
  <c r="C70" i="31"/>
  <c r="D70" i="36"/>
  <c r="D70" i="35"/>
  <c r="C70" i="35"/>
  <c r="D70" i="18"/>
  <c r="D76" i="39"/>
  <c r="D76" i="24"/>
  <c r="D76" i="14"/>
  <c r="D76" i="38"/>
  <c r="D76" i="30"/>
  <c r="D76" i="31"/>
  <c r="C76" i="30"/>
  <c r="C76" i="31"/>
  <c r="D76" i="36"/>
  <c r="D76" i="18"/>
  <c r="C76" i="35"/>
  <c r="D76" i="35"/>
  <c r="D77" i="39"/>
  <c r="D77" i="24"/>
  <c r="D77" i="30"/>
  <c r="D77" i="31"/>
  <c r="D77" i="36"/>
  <c r="D77" i="38"/>
  <c r="C77" i="35"/>
  <c r="D77" i="14"/>
  <c r="C77" i="30"/>
  <c r="C77" i="31"/>
  <c r="D77" i="35"/>
  <c r="D77" i="18"/>
  <c r="D78" i="39"/>
  <c r="D78" i="24"/>
  <c r="D78" i="14"/>
  <c r="D78" i="38"/>
  <c r="D78" i="30"/>
  <c r="D78" i="31"/>
  <c r="C78" i="30"/>
  <c r="C78" i="31"/>
  <c r="D78" i="36"/>
  <c r="D78" i="35"/>
  <c r="C78" i="35"/>
  <c r="D78" i="18"/>
  <c r="D79" i="39"/>
  <c r="D79" i="24"/>
  <c r="D79" i="14"/>
  <c r="D79" i="30"/>
  <c r="D79" i="31"/>
  <c r="D79" i="36"/>
  <c r="C79" i="35"/>
  <c r="C79" i="31"/>
  <c r="D79" i="35"/>
  <c r="D79" i="38"/>
  <c r="C79" i="30"/>
  <c r="D79" i="18"/>
  <c r="D87" i="39"/>
  <c r="D87" i="14"/>
  <c r="D87" i="30"/>
  <c r="D87" i="31"/>
  <c r="D87" i="36"/>
  <c r="C87" i="35"/>
  <c r="D87" i="24"/>
  <c r="D87" i="38"/>
  <c r="C87" i="30"/>
  <c r="D87" i="35"/>
  <c r="C87" i="31"/>
  <c r="D87" i="18"/>
  <c r="D95" i="39"/>
  <c r="D95" i="24"/>
  <c r="D95" i="14"/>
  <c r="D95" i="30"/>
  <c r="D95" i="31"/>
  <c r="D95" i="36"/>
  <c r="C95" i="35"/>
  <c r="D95" i="35"/>
  <c r="C95" i="31"/>
  <c r="D95" i="38"/>
  <c r="D95" i="18"/>
  <c r="C95" i="30"/>
  <c r="D103" i="39"/>
  <c r="D103" i="14"/>
  <c r="D103" i="30"/>
  <c r="D103" i="31"/>
  <c r="D103" i="24"/>
  <c r="D103" i="36"/>
  <c r="C103" i="35"/>
  <c r="D103" i="38"/>
  <c r="D103" i="35"/>
  <c r="C103" i="30"/>
  <c r="C103" i="31"/>
  <c r="D103" i="18"/>
  <c r="D104" i="39"/>
  <c r="D104" i="24"/>
  <c r="D104" i="14"/>
  <c r="C104" i="35"/>
  <c r="D104" i="38"/>
  <c r="D104" i="30"/>
  <c r="D104" i="31"/>
  <c r="C104" i="30"/>
  <c r="C104" i="31"/>
  <c r="D104" i="35"/>
  <c r="D104" i="18"/>
  <c r="D104" i="36"/>
  <c r="D105" i="39"/>
  <c r="D105" i="24"/>
  <c r="D105" i="30"/>
  <c r="D105" i="31"/>
  <c r="D105" i="36"/>
  <c r="D105" i="14"/>
  <c r="C105" i="35"/>
  <c r="D105" i="38"/>
  <c r="C105" i="30"/>
  <c r="C105" i="31"/>
  <c r="D105" i="35"/>
  <c r="D105" i="18"/>
  <c r="D115" i="24"/>
  <c r="D115" i="39"/>
  <c r="D115" i="14"/>
  <c r="D115" i="30"/>
  <c r="D115" i="31"/>
  <c r="D115" i="38"/>
  <c r="D115" i="36"/>
  <c r="C115" i="35"/>
  <c r="D115" i="35"/>
  <c r="D115" i="18"/>
  <c r="C115" i="30"/>
  <c r="C115" i="31"/>
  <c r="D121" i="39"/>
  <c r="D121" i="24"/>
  <c r="D121" i="30"/>
  <c r="D121" i="31"/>
  <c r="D121" i="36"/>
  <c r="D121" i="14"/>
  <c r="C121" i="35"/>
  <c r="C121" i="30"/>
  <c r="C121" i="31"/>
  <c r="D121" i="38"/>
  <c r="D121" i="35"/>
  <c r="D121" i="18"/>
  <c r="D122" i="39"/>
  <c r="D122" i="24"/>
  <c r="D122" i="14"/>
  <c r="D122" i="38"/>
  <c r="C122" i="35"/>
  <c r="D122" i="30"/>
  <c r="D122" i="31"/>
  <c r="C122" i="30"/>
  <c r="C122" i="31"/>
  <c r="D122" i="36"/>
  <c r="D122" i="35"/>
  <c r="D122" i="18"/>
  <c r="D110" i="25"/>
  <c r="D102" i="25"/>
  <c r="D94" i="25"/>
  <c r="D86" i="25"/>
  <c r="D97" i="25"/>
  <c r="D120" i="25"/>
  <c r="D104" i="25"/>
  <c r="D96" i="25"/>
  <c r="D88" i="25"/>
  <c r="D80" i="25"/>
  <c r="D79" i="25"/>
  <c r="D67" i="25"/>
  <c r="D70" i="25"/>
  <c r="D77" i="25"/>
  <c r="D131" i="25"/>
  <c r="D115" i="25"/>
  <c r="D107" i="25"/>
  <c r="D125" i="25"/>
  <c r="D93" i="25"/>
  <c r="D5" i="36"/>
  <c r="C5" i="35"/>
  <c r="C5" i="30"/>
  <c r="C5" i="31"/>
  <c r="D8" i="39"/>
  <c r="D8" i="24"/>
  <c r="D8" i="14"/>
  <c r="D8" i="38"/>
  <c r="D8" i="30"/>
  <c r="D8" i="31"/>
  <c r="C8" i="30"/>
  <c r="C8" i="31"/>
  <c r="C8" i="35"/>
  <c r="D8" i="18"/>
  <c r="D8" i="36"/>
  <c r="D8" i="35"/>
  <c r="D17" i="36"/>
  <c r="C17" i="30"/>
  <c r="C17" i="31"/>
  <c r="C17" i="35"/>
  <c r="D20" i="39"/>
  <c r="D20" i="24"/>
  <c r="D20" i="14"/>
  <c r="D20" i="38"/>
  <c r="D20" i="30"/>
  <c r="D20" i="31"/>
  <c r="C20" i="30"/>
  <c r="C20" i="31"/>
  <c r="D20" i="18"/>
  <c r="D20" i="36"/>
  <c r="C20" i="35"/>
  <c r="D20" i="35"/>
  <c r="C27" i="35"/>
  <c r="C27" i="30"/>
  <c r="C27" i="31"/>
  <c r="C35" i="35"/>
  <c r="C35" i="30"/>
  <c r="C35" i="31"/>
  <c r="D44" i="39"/>
  <c r="D44" i="24"/>
  <c r="D44" i="14"/>
  <c r="D44" i="38"/>
  <c r="D44" i="30"/>
  <c r="D44" i="31"/>
  <c r="C44" i="30"/>
  <c r="C44" i="31"/>
  <c r="D44" i="36"/>
  <c r="D44" i="18"/>
  <c r="C44" i="35"/>
  <c r="D44" i="35"/>
  <c r="D52" i="25"/>
  <c r="D52" i="22"/>
  <c r="D60" i="25"/>
  <c r="D60" i="22"/>
  <c r="C62" i="30"/>
  <c r="C62" i="31"/>
  <c r="C62" i="35"/>
  <c r="D81" i="39"/>
  <c r="D81" i="24"/>
  <c r="D81" i="14"/>
  <c r="D81" i="30"/>
  <c r="D81" i="31"/>
  <c r="D81" i="36"/>
  <c r="D81" i="38"/>
  <c r="C81" i="30"/>
  <c r="C81" i="31"/>
  <c r="C81" i="35"/>
  <c r="D81" i="35"/>
  <c r="D81" i="18"/>
  <c r="D90" i="39"/>
  <c r="D90" i="24"/>
  <c r="D90" i="14"/>
  <c r="D90" i="38"/>
  <c r="C90" i="35"/>
  <c r="D90" i="30"/>
  <c r="D90" i="31"/>
  <c r="C90" i="30"/>
  <c r="C90" i="31"/>
  <c r="D90" i="36"/>
  <c r="D90" i="18"/>
  <c r="D90" i="35"/>
  <c r="D98" i="39"/>
  <c r="D98" i="24"/>
  <c r="D98" i="14"/>
  <c r="D98" i="38"/>
  <c r="C98" i="35"/>
  <c r="D98" i="30"/>
  <c r="D98" i="31"/>
  <c r="C98" i="30"/>
  <c r="C98" i="31"/>
  <c r="D98" i="36"/>
  <c r="D98" i="35"/>
  <c r="D98" i="18"/>
  <c r="D106" i="39"/>
  <c r="D106" i="24"/>
  <c r="D106" i="14"/>
  <c r="D106" i="38"/>
  <c r="C106" i="35"/>
  <c r="D106" i="30"/>
  <c r="D106" i="31"/>
  <c r="C106" i="30"/>
  <c r="C106" i="31"/>
  <c r="D106" i="36"/>
  <c r="D106" i="35"/>
  <c r="D106" i="18"/>
  <c r="D109" i="39"/>
  <c r="D109" i="24"/>
  <c r="D109" i="30"/>
  <c r="D109" i="31"/>
  <c r="D109" i="36"/>
  <c r="D109" i="38"/>
  <c r="C109" i="35"/>
  <c r="D109" i="14"/>
  <c r="C109" i="30"/>
  <c r="C109" i="31"/>
  <c r="D109" i="35"/>
  <c r="D109" i="18"/>
  <c r="D117" i="39"/>
  <c r="D117" i="24"/>
  <c r="D117" i="38"/>
  <c r="D117" i="30"/>
  <c r="D117" i="31"/>
  <c r="D117" i="36"/>
  <c r="C117" i="35"/>
  <c r="D117" i="14"/>
  <c r="C117" i="30"/>
  <c r="C117" i="31"/>
  <c r="D117" i="18"/>
  <c r="D117" i="35"/>
  <c r="D123" i="24"/>
  <c r="D123" i="14"/>
  <c r="D123" i="38"/>
  <c r="D123" i="30"/>
  <c r="D123" i="31"/>
  <c r="D123" i="36"/>
  <c r="C123" i="35"/>
  <c r="D123" i="39"/>
  <c r="D123" i="35"/>
  <c r="D123" i="18"/>
  <c r="C123" i="30"/>
  <c r="C123" i="31"/>
  <c r="D89" i="25"/>
  <c r="D8" i="25"/>
  <c r="D8" i="22"/>
  <c r="D9" i="36"/>
  <c r="C9" i="30"/>
  <c r="C9" i="31"/>
  <c r="C9" i="35"/>
  <c r="C10" i="30"/>
  <c r="C10" i="31"/>
  <c r="D10" i="36"/>
  <c r="C10" i="35"/>
  <c r="D11" i="36"/>
  <c r="C11" i="35"/>
  <c r="C11" i="30"/>
  <c r="C11" i="31"/>
  <c r="D12" i="39"/>
  <c r="D12" i="24"/>
  <c r="D12" i="14"/>
  <c r="D12" i="38"/>
  <c r="D12" i="30"/>
  <c r="D12" i="31"/>
  <c r="C12" i="30"/>
  <c r="C12" i="31"/>
  <c r="D12" i="36"/>
  <c r="D12" i="18"/>
  <c r="D12" i="35"/>
  <c r="C12" i="35"/>
  <c r="D20" i="25"/>
  <c r="D20" i="22"/>
  <c r="C21" i="35"/>
  <c r="C21" i="30"/>
  <c r="C21" i="31"/>
  <c r="D22" i="39"/>
  <c r="D22" i="24"/>
  <c r="D22" i="14"/>
  <c r="D22" i="38"/>
  <c r="D22" i="30"/>
  <c r="D22" i="31"/>
  <c r="C22" i="30"/>
  <c r="C22" i="31"/>
  <c r="D22" i="36"/>
  <c r="C22" i="35"/>
  <c r="D22" i="18"/>
  <c r="D22" i="35"/>
  <c r="D28" i="25"/>
  <c r="D28" i="22"/>
  <c r="D29" i="39"/>
  <c r="D29" i="30"/>
  <c r="D29" i="31"/>
  <c r="D29" i="36"/>
  <c r="D29" i="24"/>
  <c r="D29" i="38"/>
  <c r="C29" i="35"/>
  <c r="C29" i="30"/>
  <c r="C29" i="31"/>
  <c r="D29" i="18"/>
  <c r="D29" i="35"/>
  <c r="D29" i="14"/>
  <c r="D36" i="25"/>
  <c r="D36" i="22"/>
  <c r="D37" i="39"/>
  <c r="D37" i="24"/>
  <c r="D37" i="30"/>
  <c r="D37" i="31"/>
  <c r="D37" i="36"/>
  <c r="D37" i="14"/>
  <c r="D37" i="38"/>
  <c r="C37" i="35"/>
  <c r="C37" i="30"/>
  <c r="C37" i="31"/>
  <c r="D37" i="35"/>
  <c r="D37" i="18"/>
  <c r="D44" i="25"/>
  <c r="D44" i="22"/>
  <c r="C45" i="35"/>
  <c r="C45" i="30"/>
  <c r="C45" i="31"/>
  <c r="C46" i="30"/>
  <c r="C46" i="31"/>
  <c r="C46" i="35"/>
  <c r="C47" i="35"/>
  <c r="C47" i="30"/>
  <c r="C47" i="31"/>
  <c r="D48" i="39"/>
  <c r="D48" i="24"/>
  <c r="D48" i="14"/>
  <c r="D48" i="38"/>
  <c r="D48" i="30"/>
  <c r="D48" i="31"/>
  <c r="C48" i="30"/>
  <c r="C48" i="31"/>
  <c r="D48" i="18"/>
  <c r="C48" i="35"/>
  <c r="D48" i="36"/>
  <c r="D48" i="35"/>
  <c r="D53" i="25"/>
  <c r="D53" i="22"/>
  <c r="C54" i="3"/>
  <c r="C54" i="30"/>
  <c r="C54" i="31"/>
  <c r="C54" i="35"/>
  <c r="C55" i="35"/>
  <c r="C55" i="30"/>
  <c r="C55" i="31"/>
  <c r="D56" i="39"/>
  <c r="D56" i="24"/>
  <c r="D56" i="14"/>
  <c r="D56" i="38"/>
  <c r="D56" i="30"/>
  <c r="D56" i="31"/>
  <c r="C56" i="30"/>
  <c r="C56" i="31"/>
  <c r="D56" i="18"/>
  <c r="C56" i="35"/>
  <c r="D56" i="36"/>
  <c r="D56" i="35"/>
  <c r="D64" i="25"/>
  <c r="D64" i="22"/>
  <c r="D65" i="39"/>
  <c r="D65" i="14"/>
  <c r="D65" i="30"/>
  <c r="D65" i="31"/>
  <c r="D65" i="36"/>
  <c r="D65" i="38"/>
  <c r="C65" i="30"/>
  <c r="C65" i="31"/>
  <c r="C65" i="35"/>
  <c r="D65" i="24"/>
  <c r="D65" i="35"/>
  <c r="D65" i="18"/>
  <c r="D72" i="39"/>
  <c r="D72" i="24"/>
  <c r="D72" i="14"/>
  <c r="D72" i="38"/>
  <c r="D72" i="30"/>
  <c r="D72" i="31"/>
  <c r="C72" i="30"/>
  <c r="C72" i="31"/>
  <c r="D72" i="18"/>
  <c r="D72" i="36"/>
  <c r="C72" i="35"/>
  <c r="D72" i="35"/>
  <c r="D73" i="39"/>
  <c r="D73" i="24"/>
  <c r="D73" i="30"/>
  <c r="D73" i="31"/>
  <c r="D73" i="36"/>
  <c r="D73" i="14"/>
  <c r="D73" i="38"/>
  <c r="C73" i="30"/>
  <c r="C73" i="31"/>
  <c r="C73" i="35"/>
  <c r="D73" i="35"/>
  <c r="D73" i="18"/>
  <c r="D74" i="39"/>
  <c r="D74" i="24"/>
  <c r="D74" i="14"/>
  <c r="D74" i="38"/>
  <c r="D74" i="30"/>
  <c r="D74" i="31"/>
  <c r="C74" i="30"/>
  <c r="C74" i="31"/>
  <c r="D74" i="36"/>
  <c r="C74" i="35"/>
  <c r="D74" i="18"/>
  <c r="D74" i="35"/>
  <c r="D83" i="24"/>
  <c r="D83" i="39"/>
  <c r="D83" i="14"/>
  <c r="D83" i="30"/>
  <c r="D83" i="31"/>
  <c r="D83" i="38"/>
  <c r="D83" i="36"/>
  <c r="C83" i="35"/>
  <c r="D83" i="18"/>
  <c r="C83" i="30"/>
  <c r="C83" i="31"/>
  <c r="D83" i="35"/>
  <c r="D91" i="24"/>
  <c r="D91" i="14"/>
  <c r="D91" i="38"/>
  <c r="D91" i="30"/>
  <c r="D91" i="31"/>
  <c r="D91" i="36"/>
  <c r="C91" i="35"/>
  <c r="D91" i="39"/>
  <c r="D91" i="18"/>
  <c r="D91" i="35"/>
  <c r="C91" i="30"/>
  <c r="C91" i="31"/>
  <c r="D99" i="24"/>
  <c r="D99" i="39"/>
  <c r="D99" i="14"/>
  <c r="D99" i="30"/>
  <c r="D99" i="31"/>
  <c r="D99" i="38"/>
  <c r="D99" i="36"/>
  <c r="C99" i="35"/>
  <c r="D99" i="35"/>
  <c r="D99" i="18"/>
  <c r="C99" i="30"/>
  <c r="C99" i="31"/>
  <c r="D111" i="39"/>
  <c r="D111" i="24"/>
  <c r="D111" i="14"/>
  <c r="D111" i="30"/>
  <c r="D111" i="31"/>
  <c r="D111" i="36"/>
  <c r="C111" i="35"/>
  <c r="D111" i="35"/>
  <c r="C111" i="31"/>
  <c r="C111" i="30"/>
  <c r="D111" i="18"/>
  <c r="D111" i="38"/>
  <c r="D112" i="39"/>
  <c r="D112" i="24"/>
  <c r="D112" i="14"/>
  <c r="D112" i="38"/>
  <c r="C112" i="35"/>
  <c r="D112" i="30"/>
  <c r="D112" i="31"/>
  <c r="C112" i="30"/>
  <c r="C112" i="31"/>
  <c r="D112" i="35"/>
  <c r="D112" i="18"/>
  <c r="D112" i="36"/>
  <c r="D113" i="39"/>
  <c r="D113" i="24"/>
  <c r="D113" i="14"/>
  <c r="D113" i="30"/>
  <c r="D113" i="31"/>
  <c r="D113" i="36"/>
  <c r="C113" i="35"/>
  <c r="D113" i="38"/>
  <c r="C113" i="30"/>
  <c r="C113" i="31"/>
  <c r="D113" i="35"/>
  <c r="D113" i="18"/>
  <c r="D118" i="39"/>
  <c r="D118" i="24"/>
  <c r="D118" i="14"/>
  <c r="D118" i="38"/>
  <c r="C118" i="35"/>
  <c r="D118" i="30"/>
  <c r="D118" i="31"/>
  <c r="C118" i="30"/>
  <c r="C118" i="31"/>
  <c r="D118" i="36"/>
  <c r="D118" i="35"/>
  <c r="D118" i="18"/>
  <c r="C126" i="3"/>
  <c r="D126" i="39"/>
  <c r="D126" i="24"/>
  <c r="D126" i="14"/>
  <c r="D126" i="38"/>
  <c r="C126" i="35"/>
  <c r="D126" i="30"/>
  <c r="D126" i="31"/>
  <c r="C126" i="30"/>
  <c r="C126" i="31"/>
  <c r="D126" i="36"/>
  <c r="D126" i="35"/>
  <c r="D126" i="18"/>
  <c r="D127" i="39"/>
  <c r="D127" i="24"/>
  <c r="D127" i="14"/>
  <c r="D127" i="30"/>
  <c r="D127" i="31"/>
  <c r="D127" i="36"/>
  <c r="C127" i="35"/>
  <c r="D127" i="38"/>
  <c r="D127" i="35"/>
  <c r="C127" i="30"/>
  <c r="C127" i="31"/>
  <c r="D127" i="18"/>
  <c r="D128" i="39"/>
  <c r="D128" i="24"/>
  <c r="D128" i="14"/>
  <c r="D128" i="38"/>
  <c r="C128" i="35"/>
  <c r="D128" i="30"/>
  <c r="D128" i="31"/>
  <c r="C128" i="30"/>
  <c r="C128" i="31"/>
  <c r="D128" i="35"/>
  <c r="D128" i="18"/>
  <c r="D128" i="36"/>
  <c r="D129" i="39"/>
  <c r="D129" i="24"/>
  <c r="D129" i="14"/>
  <c r="D129" i="30"/>
  <c r="D129" i="31"/>
  <c r="D129" i="36"/>
  <c r="C129" i="35"/>
  <c r="D129" i="38"/>
  <c r="C129" i="30"/>
  <c r="C129" i="31"/>
  <c r="D129" i="35"/>
  <c r="D129" i="18"/>
  <c r="D130" i="39"/>
  <c r="D130" i="24"/>
  <c r="D130" i="14"/>
  <c r="D130" i="38"/>
  <c r="C130" i="35"/>
  <c r="D130" i="30"/>
  <c r="D130" i="31"/>
  <c r="C130" i="30"/>
  <c r="C130" i="31"/>
  <c r="D130" i="36"/>
  <c r="D130" i="35"/>
  <c r="D130" i="18"/>
  <c r="D130" i="25"/>
  <c r="D122" i="25"/>
  <c r="D114" i="25"/>
  <c r="D106" i="25"/>
  <c r="D98" i="25"/>
  <c r="D90" i="25"/>
  <c r="D82" i="25"/>
  <c r="D129" i="25"/>
  <c r="D101" i="25"/>
  <c r="D85" i="25"/>
  <c r="D132" i="25"/>
  <c r="D124" i="25"/>
  <c r="D116" i="25"/>
  <c r="D108" i="25"/>
  <c r="D100" i="25"/>
  <c r="D92" i="25"/>
  <c r="D84" i="25"/>
  <c r="D76" i="25"/>
  <c r="D68" i="25"/>
  <c r="D75" i="25"/>
  <c r="D78" i="25"/>
  <c r="D133" i="25"/>
  <c r="D109" i="25"/>
  <c r="D69" i="25"/>
  <c r="D127" i="25"/>
  <c r="D119" i="25"/>
  <c r="D111" i="25"/>
  <c r="D103" i="25"/>
  <c r="D95" i="25"/>
  <c r="D87" i="25"/>
  <c r="D71" i="25"/>
  <c r="D113" i="25"/>
  <c r="D81" i="25"/>
  <c r="C102" i="3"/>
  <c r="H103" i="2"/>
  <c r="C122" i="3"/>
  <c r="D123" i="2"/>
  <c r="H79" i="2"/>
  <c r="E29" i="2"/>
  <c r="C34" i="3"/>
  <c r="B3" i="21"/>
  <c r="B3" i="27"/>
  <c r="C10" i="32"/>
  <c r="C10" i="29"/>
  <c r="G13" i="2"/>
  <c r="B13" i="21"/>
  <c r="B13" i="27"/>
  <c r="I13" i="2"/>
  <c r="R12" i="2"/>
  <c r="B22" i="2"/>
  <c r="C21" i="32"/>
  <c r="C21" i="29"/>
  <c r="B24" i="21"/>
  <c r="B24" i="27"/>
  <c r="R23" i="2"/>
  <c r="I24" i="2"/>
  <c r="C29" i="32"/>
  <c r="C29" i="29"/>
  <c r="D29" i="26"/>
  <c r="D29" i="23"/>
  <c r="B39" i="21"/>
  <c r="B39" i="27"/>
  <c r="R38" i="2"/>
  <c r="I39" i="2"/>
  <c r="C48" i="3"/>
  <c r="C48" i="32"/>
  <c r="C48" i="29"/>
  <c r="D48" i="26"/>
  <c r="D48" i="23"/>
  <c r="C56" i="32"/>
  <c r="C56" i="29"/>
  <c r="D56" i="26"/>
  <c r="D56" i="23"/>
  <c r="C72" i="32"/>
  <c r="C72" i="29"/>
  <c r="D72" i="26"/>
  <c r="D72" i="23"/>
  <c r="C81" i="32"/>
  <c r="C81" i="29"/>
  <c r="D81" i="23"/>
  <c r="D81" i="26"/>
  <c r="H83" i="2"/>
  <c r="B83" i="21"/>
  <c r="B83" i="27"/>
  <c r="R82" i="2"/>
  <c r="I83" i="2"/>
  <c r="C96" i="2"/>
  <c r="C95" i="32"/>
  <c r="C95" i="29"/>
  <c r="D95" i="26"/>
  <c r="D95" i="23"/>
  <c r="C132" i="3"/>
  <c r="C132" i="32"/>
  <c r="C132" i="29"/>
  <c r="D132" i="26"/>
  <c r="D132" i="23"/>
  <c r="D132" i="2"/>
  <c r="B15" i="21"/>
  <c r="B15" i="27"/>
  <c r="I15" i="2"/>
  <c r="R14" i="2"/>
  <c r="G25" i="2"/>
  <c r="B25" i="21"/>
  <c r="B25" i="27"/>
  <c r="R24" i="2"/>
  <c r="I25" i="2"/>
  <c r="C30" i="32"/>
  <c r="C30" i="29"/>
  <c r="G33" i="2"/>
  <c r="B33" i="21"/>
  <c r="B33" i="27"/>
  <c r="R32" i="2"/>
  <c r="I33" i="2"/>
  <c r="C38" i="32"/>
  <c r="C38" i="29"/>
  <c r="C40" i="2"/>
  <c r="C39" i="32"/>
  <c r="C39" i="29"/>
  <c r="C40" i="3"/>
  <c r="C40" i="32"/>
  <c r="C40" i="29"/>
  <c r="D40" i="26"/>
  <c r="D40" i="23"/>
  <c r="C49" i="32"/>
  <c r="C49" i="29"/>
  <c r="D49" i="26"/>
  <c r="D49" i="23"/>
  <c r="B50" i="27"/>
  <c r="B50" i="21"/>
  <c r="I50" i="2"/>
  <c r="R49" i="2"/>
  <c r="B51" i="21"/>
  <c r="B51" i="27"/>
  <c r="R50" i="2"/>
  <c r="I51" i="2"/>
  <c r="G52" i="2"/>
  <c r="B52" i="21"/>
  <c r="B52" i="27"/>
  <c r="I52" i="2"/>
  <c r="R51" i="2"/>
  <c r="C57" i="32"/>
  <c r="C57" i="29"/>
  <c r="D57" i="26"/>
  <c r="D57" i="23"/>
  <c r="B58" i="27"/>
  <c r="B58" i="21"/>
  <c r="R57" i="2"/>
  <c r="I58" i="2"/>
  <c r="H59" i="2"/>
  <c r="B59" i="21"/>
  <c r="B59" i="27"/>
  <c r="R58" i="2"/>
  <c r="I59" i="2"/>
  <c r="G60" i="2"/>
  <c r="B60" i="21"/>
  <c r="B60" i="27"/>
  <c r="I60" i="2"/>
  <c r="R59" i="2"/>
  <c r="C66" i="32"/>
  <c r="C66" i="29"/>
  <c r="C67" i="32"/>
  <c r="C67" i="29"/>
  <c r="D67" i="26"/>
  <c r="D67" i="23"/>
  <c r="G68" i="2"/>
  <c r="B68" i="21"/>
  <c r="B68" i="27"/>
  <c r="I68" i="2"/>
  <c r="R67" i="2"/>
  <c r="B69" i="21"/>
  <c r="B69" i="27"/>
  <c r="R68" i="2"/>
  <c r="I69" i="2"/>
  <c r="B70" i="27"/>
  <c r="I70" i="2"/>
  <c r="B70" i="21"/>
  <c r="R69" i="2"/>
  <c r="C75" i="32"/>
  <c r="C75" i="29"/>
  <c r="D75" i="26"/>
  <c r="D75" i="23"/>
  <c r="B76" i="21"/>
  <c r="B76" i="27"/>
  <c r="I76" i="2"/>
  <c r="R75" i="2"/>
  <c r="B77" i="21"/>
  <c r="B77" i="27"/>
  <c r="R76" i="2"/>
  <c r="I77" i="2"/>
  <c r="C84" i="2"/>
  <c r="C83" i="32"/>
  <c r="C83" i="29"/>
  <c r="D83" i="26"/>
  <c r="D83" i="23"/>
  <c r="B84" i="21"/>
  <c r="B84" i="27"/>
  <c r="I84" i="2"/>
  <c r="R83" i="2"/>
  <c r="B85" i="21"/>
  <c r="B85" i="27"/>
  <c r="R84" i="2"/>
  <c r="I85" i="2"/>
  <c r="C88" i="3"/>
  <c r="C88" i="32"/>
  <c r="C88" i="29"/>
  <c r="D88" i="26"/>
  <c r="D88" i="23"/>
  <c r="G89" i="2"/>
  <c r="C89" i="32"/>
  <c r="C89" i="29"/>
  <c r="D89" i="26"/>
  <c r="D89" i="23"/>
  <c r="C90" i="29"/>
  <c r="D90" i="26"/>
  <c r="D90" i="23"/>
  <c r="C90" i="32"/>
  <c r="H91" i="2"/>
  <c r="B91" i="21"/>
  <c r="B91" i="27"/>
  <c r="R90" i="2"/>
  <c r="I91" i="2"/>
  <c r="C96" i="3"/>
  <c r="C96" i="32"/>
  <c r="C96" i="29"/>
  <c r="D96" i="26"/>
  <c r="D96" i="23"/>
  <c r="C97" i="32"/>
  <c r="C97" i="29"/>
  <c r="D97" i="26"/>
  <c r="D97" i="23"/>
  <c r="C98" i="29"/>
  <c r="C98" i="32"/>
  <c r="D98" i="23"/>
  <c r="D98" i="26"/>
  <c r="B99" i="21"/>
  <c r="B99" i="27"/>
  <c r="R98" i="2"/>
  <c r="I99" i="2"/>
  <c r="C104" i="3"/>
  <c r="C104" i="32"/>
  <c r="C104" i="29"/>
  <c r="D104" i="26"/>
  <c r="D104" i="23"/>
  <c r="C105" i="32"/>
  <c r="C105" i="29"/>
  <c r="D105" i="26"/>
  <c r="D105" i="23"/>
  <c r="B106" i="27"/>
  <c r="B106" i="21"/>
  <c r="I106" i="2"/>
  <c r="R105" i="2"/>
  <c r="B107" i="21"/>
  <c r="B107" i="27"/>
  <c r="R106" i="2"/>
  <c r="I107" i="2"/>
  <c r="G108" i="2"/>
  <c r="B108" i="21"/>
  <c r="B108" i="27"/>
  <c r="I108" i="2"/>
  <c r="R107" i="2"/>
  <c r="B109" i="21"/>
  <c r="B109" i="27"/>
  <c r="R108" i="2"/>
  <c r="I109" i="2"/>
  <c r="E110" i="2"/>
  <c r="B110" i="27"/>
  <c r="B110" i="21"/>
  <c r="I110" i="2"/>
  <c r="R109" i="2"/>
  <c r="C115" i="32"/>
  <c r="C115" i="29"/>
  <c r="D115" i="26"/>
  <c r="D115" i="23"/>
  <c r="G116" i="2"/>
  <c r="B116" i="21"/>
  <c r="B116" i="27"/>
  <c r="I116" i="2"/>
  <c r="R115" i="2"/>
  <c r="B117" i="21"/>
  <c r="B117" i="27"/>
  <c r="R116" i="2"/>
  <c r="I117" i="2"/>
  <c r="F121" i="2"/>
  <c r="C121" i="32"/>
  <c r="C121" i="29"/>
  <c r="D121" i="26"/>
  <c r="D121" i="23"/>
  <c r="C122" i="29"/>
  <c r="C122" i="32"/>
  <c r="D122" i="23"/>
  <c r="D122" i="26"/>
  <c r="B123" i="21"/>
  <c r="B123" i="27"/>
  <c r="R122" i="2"/>
  <c r="I123" i="2"/>
  <c r="G124" i="2"/>
  <c r="B124" i="21"/>
  <c r="B124" i="27"/>
  <c r="I124" i="2"/>
  <c r="R123" i="2"/>
  <c r="B125" i="21"/>
  <c r="B125" i="27"/>
  <c r="R124" i="2"/>
  <c r="I125" i="2"/>
  <c r="D51" i="2"/>
  <c r="D67" i="2"/>
  <c r="C38" i="3"/>
  <c r="C74" i="3"/>
  <c r="C90" i="3"/>
  <c r="C11" i="32"/>
  <c r="C11" i="29"/>
  <c r="B14" i="27"/>
  <c r="B14" i="21"/>
  <c r="R13" i="2"/>
  <c r="I14" i="2"/>
  <c r="B23" i="21"/>
  <c r="B23" i="27"/>
  <c r="I23" i="2"/>
  <c r="R22" i="2"/>
  <c r="B30" i="27"/>
  <c r="B30" i="21"/>
  <c r="R29" i="2"/>
  <c r="I30" i="2"/>
  <c r="H32" i="2"/>
  <c r="B32" i="21"/>
  <c r="B32" i="27"/>
  <c r="I32" i="2"/>
  <c r="R31" i="2"/>
  <c r="C37" i="32"/>
  <c r="C37" i="29"/>
  <c r="D37" i="26"/>
  <c r="D37" i="23"/>
  <c r="H40" i="2"/>
  <c r="B40" i="21"/>
  <c r="B40" i="27"/>
  <c r="I40" i="2"/>
  <c r="R39" i="2"/>
  <c r="D47" i="2"/>
  <c r="C46" i="32"/>
  <c r="C46" i="29"/>
  <c r="B49" i="21"/>
  <c r="B49" i="27"/>
  <c r="I49" i="2"/>
  <c r="R48" i="2"/>
  <c r="C56" i="2"/>
  <c r="C55" i="32"/>
  <c r="C55" i="29"/>
  <c r="G65" i="2"/>
  <c r="C65" i="32"/>
  <c r="C65" i="29"/>
  <c r="D65" i="23"/>
  <c r="D65" i="26"/>
  <c r="C73" i="32"/>
  <c r="C73" i="29"/>
  <c r="D73" i="26"/>
  <c r="D73" i="23"/>
  <c r="H75" i="2"/>
  <c r="B75" i="21"/>
  <c r="B75" i="27"/>
  <c r="R74" i="2"/>
  <c r="I75" i="2"/>
  <c r="C80" i="32"/>
  <c r="C80" i="29"/>
  <c r="D80" i="26"/>
  <c r="D80" i="23"/>
  <c r="B88" i="21"/>
  <c r="B88" i="27"/>
  <c r="I88" i="2"/>
  <c r="R87" i="2"/>
  <c r="B90" i="27"/>
  <c r="B90" i="21"/>
  <c r="I90" i="2"/>
  <c r="R89" i="2"/>
  <c r="B97" i="21"/>
  <c r="B97" i="27"/>
  <c r="R96" i="2"/>
  <c r="I97" i="2"/>
  <c r="C104" i="2"/>
  <c r="C103" i="32"/>
  <c r="C103" i="29"/>
  <c r="D103" i="26"/>
  <c r="D103" i="23"/>
  <c r="F106" i="2"/>
  <c r="B105" i="21"/>
  <c r="B105" i="27"/>
  <c r="R104" i="2"/>
  <c r="I105" i="2"/>
  <c r="C120" i="32"/>
  <c r="C120" i="29"/>
  <c r="D120" i="26"/>
  <c r="D120" i="23"/>
  <c r="B4" i="21"/>
  <c r="B4" i="27"/>
  <c r="R3" i="2"/>
  <c r="C13" i="32"/>
  <c r="C13" i="29"/>
  <c r="B16" i="21"/>
  <c r="B16" i="27"/>
  <c r="I16" i="2"/>
  <c r="R15" i="2"/>
  <c r="C23" i="32"/>
  <c r="C23" i="29"/>
  <c r="C16" i="32"/>
  <c r="C16" i="29"/>
  <c r="D16" i="26"/>
  <c r="D16" i="23"/>
  <c r="B26" i="27"/>
  <c r="B26" i="21"/>
  <c r="I26" i="2"/>
  <c r="R25" i="2"/>
  <c r="H36" i="2"/>
  <c r="B36" i="21"/>
  <c r="B36" i="27"/>
  <c r="I36" i="2"/>
  <c r="R35" i="2"/>
  <c r="G44" i="2"/>
  <c r="B44" i="21"/>
  <c r="B44" i="27"/>
  <c r="I44" i="2"/>
  <c r="R43" i="2"/>
  <c r="C51" i="32"/>
  <c r="C51" i="29"/>
  <c r="B61" i="21"/>
  <c r="B61" i="27"/>
  <c r="R60" i="2"/>
  <c r="I61" i="2"/>
  <c r="C69" i="32"/>
  <c r="C69" i="29"/>
  <c r="D69" i="26"/>
  <c r="D69" i="23"/>
  <c r="B71" i="21"/>
  <c r="B71" i="27"/>
  <c r="R70" i="2"/>
  <c r="I71" i="2"/>
  <c r="C76" i="32"/>
  <c r="C76" i="29"/>
  <c r="D76" i="23"/>
  <c r="D76" i="26"/>
  <c r="E78" i="2"/>
  <c r="B78" i="27"/>
  <c r="B78" i="21"/>
  <c r="I78" i="2"/>
  <c r="R77" i="2"/>
  <c r="C84" i="32"/>
  <c r="C84" i="29"/>
  <c r="D84" i="26"/>
  <c r="D84" i="23"/>
  <c r="C85" i="32"/>
  <c r="C85" i="29"/>
  <c r="D85" i="26"/>
  <c r="D85" i="23"/>
  <c r="E86" i="2"/>
  <c r="B86" i="27"/>
  <c r="I86" i="2"/>
  <c r="B86" i="21"/>
  <c r="R85" i="2"/>
  <c r="C91" i="32"/>
  <c r="C91" i="29"/>
  <c r="D91" i="26"/>
  <c r="D91" i="23"/>
  <c r="G92" i="2"/>
  <c r="B92" i="21"/>
  <c r="B92" i="27"/>
  <c r="I92" i="2"/>
  <c r="R91" i="2"/>
  <c r="B93" i="21"/>
  <c r="B93" i="27"/>
  <c r="R92" i="2"/>
  <c r="I93" i="2"/>
  <c r="B94" i="27"/>
  <c r="B94" i="21"/>
  <c r="I94" i="2"/>
  <c r="R93" i="2"/>
  <c r="D100" i="2"/>
  <c r="C99" i="32"/>
  <c r="C99" i="29"/>
  <c r="D99" i="26"/>
  <c r="D99" i="23"/>
  <c r="B100" i="21"/>
  <c r="B100" i="27"/>
  <c r="I100" i="2"/>
  <c r="R99" i="2"/>
  <c r="B101" i="21"/>
  <c r="B101" i="27"/>
  <c r="R100" i="2"/>
  <c r="I101" i="2"/>
  <c r="B102" i="27"/>
  <c r="I102" i="2"/>
  <c r="B102" i="21"/>
  <c r="R101" i="2"/>
  <c r="C106" i="3"/>
  <c r="C106" i="29"/>
  <c r="C106" i="32"/>
  <c r="D106" i="23"/>
  <c r="D106" i="26"/>
  <c r="C107" i="32"/>
  <c r="C107" i="29"/>
  <c r="D107" i="26"/>
  <c r="D107" i="23"/>
  <c r="C108" i="32"/>
  <c r="C108" i="29"/>
  <c r="D108" i="26"/>
  <c r="D108" i="23"/>
  <c r="C109" i="32"/>
  <c r="D109" i="26"/>
  <c r="C109" i="29"/>
  <c r="D109" i="23"/>
  <c r="C110" i="32"/>
  <c r="C110" i="29"/>
  <c r="D110" i="23"/>
  <c r="D110" i="26"/>
  <c r="B111" i="21"/>
  <c r="B111" i="27"/>
  <c r="R110" i="2"/>
  <c r="I111" i="2"/>
  <c r="B112" i="21"/>
  <c r="B112" i="27"/>
  <c r="I112" i="2"/>
  <c r="R111" i="2"/>
  <c r="B113" i="21"/>
  <c r="B113" i="27"/>
  <c r="R112" i="2"/>
  <c r="I113" i="2"/>
  <c r="C116" i="32"/>
  <c r="C116" i="29"/>
  <c r="D116" i="26"/>
  <c r="D116" i="23"/>
  <c r="C117" i="32"/>
  <c r="C117" i="29"/>
  <c r="D117" i="26"/>
  <c r="D117" i="23"/>
  <c r="E118" i="2"/>
  <c r="B118" i="27"/>
  <c r="B118" i="21"/>
  <c r="I118" i="2"/>
  <c r="R117" i="2"/>
  <c r="C123" i="32"/>
  <c r="C123" i="29"/>
  <c r="D123" i="26"/>
  <c r="D123" i="23"/>
  <c r="C124" i="3"/>
  <c r="C124" i="32"/>
  <c r="C124" i="29"/>
  <c r="D124" i="26"/>
  <c r="D124" i="23"/>
  <c r="C125" i="32"/>
  <c r="D125" i="26"/>
  <c r="C125" i="29"/>
  <c r="D125" i="23"/>
  <c r="B126" i="27"/>
  <c r="B126" i="21"/>
  <c r="I126" i="2"/>
  <c r="R125" i="2"/>
  <c r="B127" i="21"/>
  <c r="B127" i="27"/>
  <c r="R126" i="2"/>
  <c r="I127" i="2"/>
  <c r="B128" i="21"/>
  <c r="B128" i="27"/>
  <c r="I128" i="2"/>
  <c r="R127" i="2"/>
  <c r="B129" i="21"/>
  <c r="B129" i="27"/>
  <c r="R128" i="2"/>
  <c r="I129" i="2"/>
  <c r="B130" i="27"/>
  <c r="B130" i="21"/>
  <c r="I130" i="2"/>
  <c r="R129" i="2"/>
  <c r="G113" i="2"/>
  <c r="C30" i="3"/>
  <c r="C66" i="3"/>
  <c r="C110" i="3"/>
  <c r="C9" i="32"/>
  <c r="C9" i="29"/>
  <c r="C12" i="32"/>
  <c r="C12" i="29"/>
  <c r="D12" i="23"/>
  <c r="D12" i="26"/>
  <c r="C22" i="32"/>
  <c r="D22" i="23"/>
  <c r="D22" i="26"/>
  <c r="C22" i="29"/>
  <c r="B31" i="21"/>
  <c r="B31" i="27"/>
  <c r="I31" i="2"/>
  <c r="R30" i="2"/>
  <c r="B38" i="27"/>
  <c r="B38" i="21"/>
  <c r="R37" i="2"/>
  <c r="I38" i="2"/>
  <c r="C45" i="32"/>
  <c r="C45" i="29"/>
  <c r="C48" i="2"/>
  <c r="C47" i="32"/>
  <c r="C47" i="29"/>
  <c r="C54" i="32"/>
  <c r="C54" i="29"/>
  <c r="B57" i="21"/>
  <c r="B57" i="27"/>
  <c r="I57" i="2"/>
  <c r="R56" i="2"/>
  <c r="B66" i="27"/>
  <c r="B66" i="21"/>
  <c r="R65" i="2"/>
  <c r="I66" i="2"/>
  <c r="B67" i="21"/>
  <c r="B67" i="27"/>
  <c r="R66" i="2"/>
  <c r="I67" i="2"/>
  <c r="C74" i="32"/>
  <c r="C74" i="29"/>
  <c r="D74" i="26"/>
  <c r="D74" i="23"/>
  <c r="C82" i="29"/>
  <c r="C82" i="32"/>
  <c r="D82" i="23"/>
  <c r="D82" i="26"/>
  <c r="C87" i="32"/>
  <c r="C87" i="29"/>
  <c r="D87" i="26"/>
  <c r="D87" i="23"/>
  <c r="B89" i="21"/>
  <c r="B89" i="27"/>
  <c r="R88" i="2"/>
  <c r="I89" i="2"/>
  <c r="B96" i="21"/>
  <c r="B96" i="27"/>
  <c r="I96" i="2"/>
  <c r="R95" i="2"/>
  <c r="B98" i="27"/>
  <c r="B98" i="21"/>
  <c r="I98" i="2"/>
  <c r="R97" i="2"/>
  <c r="B104" i="21"/>
  <c r="B104" i="27"/>
  <c r="I104" i="2"/>
  <c r="R103" i="2"/>
  <c r="C114" i="29"/>
  <c r="C114" i="32"/>
  <c r="D114" i="23"/>
  <c r="D114" i="26"/>
  <c r="H115" i="2"/>
  <c r="B115" i="21"/>
  <c r="B115" i="27"/>
  <c r="R114" i="2"/>
  <c r="I115" i="2"/>
  <c r="C119" i="32"/>
  <c r="C119" i="29"/>
  <c r="D119" i="26"/>
  <c r="D119" i="23"/>
  <c r="B121" i="21"/>
  <c r="B121" i="27"/>
  <c r="R120" i="2"/>
  <c r="I121" i="2"/>
  <c r="B122" i="27"/>
  <c r="B122" i="21"/>
  <c r="I122" i="2"/>
  <c r="R121" i="2"/>
  <c r="C131" i="32"/>
  <c r="C131" i="29"/>
  <c r="D131" i="26"/>
  <c r="D131" i="23"/>
  <c r="C133" i="32"/>
  <c r="D133" i="26"/>
  <c r="C133" i="29"/>
  <c r="D133" i="23"/>
  <c r="C3" i="32"/>
  <c r="C3" i="29"/>
  <c r="D3" i="26"/>
  <c r="D3" i="23"/>
  <c r="C14" i="32"/>
  <c r="C14" i="29"/>
  <c r="D14" i="23"/>
  <c r="D14" i="26"/>
  <c r="C24" i="32"/>
  <c r="C24" i="29"/>
  <c r="D24" i="26"/>
  <c r="D24" i="23"/>
  <c r="C31" i="32"/>
  <c r="C31" i="29"/>
  <c r="C32" i="32"/>
  <c r="C32" i="29"/>
  <c r="D32" i="26"/>
  <c r="D32" i="23"/>
  <c r="G41" i="2"/>
  <c r="B41" i="21"/>
  <c r="B41" i="27"/>
  <c r="I41" i="2"/>
  <c r="R40" i="2"/>
  <c r="C4" i="3"/>
  <c r="C4" i="32"/>
  <c r="C4" i="29"/>
  <c r="D4" i="26"/>
  <c r="D4" i="23"/>
  <c r="B5" i="21"/>
  <c r="B5" i="27"/>
  <c r="R4" i="2"/>
  <c r="I5" i="2"/>
  <c r="B6" i="27"/>
  <c r="B6" i="21"/>
  <c r="I6" i="2"/>
  <c r="R5" i="2"/>
  <c r="B7" i="21"/>
  <c r="B7" i="27"/>
  <c r="I7" i="2"/>
  <c r="R6" i="2"/>
  <c r="H8" i="2"/>
  <c r="B8" i="21"/>
  <c r="B8" i="27"/>
  <c r="I8" i="2"/>
  <c r="R7" i="2"/>
  <c r="C15" i="32"/>
  <c r="C15" i="29"/>
  <c r="B17" i="21"/>
  <c r="B17" i="27"/>
  <c r="I17" i="2"/>
  <c r="R16" i="2"/>
  <c r="F18" i="2"/>
  <c r="B18" i="27"/>
  <c r="B18" i="21"/>
  <c r="R17" i="2"/>
  <c r="I18" i="2"/>
  <c r="B19" i="21"/>
  <c r="B19" i="27"/>
  <c r="R18" i="2"/>
  <c r="I19" i="2"/>
  <c r="B20" i="21"/>
  <c r="B20" i="27"/>
  <c r="I20" i="2"/>
  <c r="R19" i="2"/>
  <c r="C25" i="32"/>
  <c r="C25" i="29"/>
  <c r="D25" i="26"/>
  <c r="D25" i="23"/>
  <c r="B27" i="21"/>
  <c r="B27" i="27"/>
  <c r="I27" i="2"/>
  <c r="R26" i="2"/>
  <c r="H28" i="2"/>
  <c r="B28" i="21"/>
  <c r="B28" i="27"/>
  <c r="R27" i="2"/>
  <c r="I28" i="2"/>
  <c r="C33" i="32"/>
  <c r="C33" i="29"/>
  <c r="D33" i="23"/>
  <c r="D33" i="26"/>
  <c r="B34" i="27"/>
  <c r="B34" i="21"/>
  <c r="R33" i="2"/>
  <c r="I34" i="2"/>
  <c r="B35" i="21"/>
  <c r="B35" i="27"/>
  <c r="R34" i="2"/>
  <c r="I35" i="2"/>
  <c r="C41" i="32"/>
  <c r="C41" i="29"/>
  <c r="D41" i="26"/>
  <c r="D41" i="23"/>
  <c r="B42" i="27"/>
  <c r="B42" i="21"/>
  <c r="R41" i="2"/>
  <c r="I42" i="2"/>
  <c r="H43" i="2"/>
  <c r="B43" i="21"/>
  <c r="B43" i="27"/>
  <c r="R42" i="2"/>
  <c r="I43" i="2"/>
  <c r="C50" i="32"/>
  <c r="C50" i="29"/>
  <c r="C52" i="32"/>
  <c r="C52" i="29"/>
  <c r="D52" i="26"/>
  <c r="D52" i="23"/>
  <c r="B53" i="21"/>
  <c r="B53" i="27"/>
  <c r="I53" i="2"/>
  <c r="R52" i="2"/>
  <c r="C58" i="32"/>
  <c r="C58" i="29"/>
  <c r="D60" i="2"/>
  <c r="C59" i="32"/>
  <c r="C59" i="29"/>
  <c r="C60" i="32"/>
  <c r="C60" i="29"/>
  <c r="D60" i="23"/>
  <c r="D60" i="26"/>
  <c r="B62" i="27"/>
  <c r="B62" i="21"/>
  <c r="R61" i="2"/>
  <c r="I62" i="2"/>
  <c r="B63" i="21"/>
  <c r="B63" i="27"/>
  <c r="R62" i="2"/>
  <c r="I63" i="2"/>
  <c r="B64" i="21"/>
  <c r="B64" i="27"/>
  <c r="I64" i="2"/>
  <c r="R63" i="2"/>
  <c r="C68" i="32"/>
  <c r="C68" i="29"/>
  <c r="D68" i="26"/>
  <c r="D68" i="23"/>
  <c r="C70" i="32"/>
  <c r="D70" i="23"/>
  <c r="C70" i="29"/>
  <c r="D70" i="26"/>
  <c r="C77" i="32"/>
  <c r="C77" i="29"/>
  <c r="D77" i="23"/>
  <c r="D77" i="26"/>
  <c r="B79" i="21"/>
  <c r="R78" i="2"/>
  <c r="B79" i="27"/>
  <c r="I79" i="2"/>
  <c r="D133" i="32"/>
  <c r="D131" i="32"/>
  <c r="D129" i="32"/>
  <c r="D127" i="32"/>
  <c r="D125" i="32"/>
  <c r="D123" i="32"/>
  <c r="D121" i="32"/>
  <c r="D119" i="32"/>
  <c r="D117" i="32"/>
  <c r="D115" i="32"/>
  <c r="D113" i="32"/>
  <c r="D111" i="32"/>
  <c r="D109" i="32"/>
  <c r="D107" i="32"/>
  <c r="D105" i="32"/>
  <c r="D103" i="32"/>
  <c r="D101" i="32"/>
  <c r="D99" i="32"/>
  <c r="D97" i="32"/>
  <c r="D95" i="32"/>
  <c r="D93" i="32"/>
  <c r="D91" i="32"/>
  <c r="D89" i="32"/>
  <c r="D87" i="32"/>
  <c r="D85" i="32"/>
  <c r="D83" i="32"/>
  <c r="D81" i="32"/>
  <c r="D79" i="32"/>
  <c r="D77" i="32"/>
  <c r="D75" i="32"/>
  <c r="D73" i="32"/>
  <c r="D71" i="32"/>
  <c r="D69" i="32"/>
  <c r="D67" i="32"/>
  <c r="D65" i="32"/>
  <c r="D57" i="32"/>
  <c r="D53" i="32"/>
  <c r="D49" i="32"/>
  <c r="D41" i="32"/>
  <c r="D37" i="32"/>
  <c r="D33" i="32"/>
  <c r="D29" i="32"/>
  <c r="D25" i="32"/>
  <c r="D3" i="32"/>
  <c r="D132" i="32"/>
  <c r="D130" i="32"/>
  <c r="D128" i="32"/>
  <c r="D126" i="32"/>
  <c r="D124" i="32"/>
  <c r="D122" i="32"/>
  <c r="D120" i="32"/>
  <c r="D118" i="32"/>
  <c r="D116" i="32"/>
  <c r="D114" i="32"/>
  <c r="D112" i="32"/>
  <c r="D110" i="32"/>
  <c r="D108" i="32"/>
  <c r="D106" i="32"/>
  <c r="D104" i="32"/>
  <c r="D102" i="32"/>
  <c r="D100" i="32"/>
  <c r="D98" i="32"/>
  <c r="D96" i="32"/>
  <c r="D94" i="32"/>
  <c r="D92" i="32"/>
  <c r="D90" i="32"/>
  <c r="D88" i="32"/>
  <c r="D86" i="32"/>
  <c r="D84" i="32"/>
  <c r="D82" i="32"/>
  <c r="D80" i="32"/>
  <c r="D78" i="32"/>
  <c r="D76" i="32"/>
  <c r="D74" i="32"/>
  <c r="D72" i="32"/>
  <c r="D70" i="32"/>
  <c r="D68" i="32"/>
  <c r="D64" i="32"/>
  <c r="D60" i="32"/>
  <c r="D56" i="32"/>
  <c r="D52" i="32"/>
  <c r="D48" i="32"/>
  <c r="D44" i="32"/>
  <c r="D40" i="32"/>
  <c r="D36" i="32"/>
  <c r="D32" i="32"/>
  <c r="D28" i="32"/>
  <c r="D24" i="32"/>
  <c r="D22" i="32"/>
  <c r="D20" i="32"/>
  <c r="D16" i="32"/>
  <c r="D14" i="32"/>
  <c r="D12" i="32"/>
  <c r="D8" i="32"/>
  <c r="D4" i="32"/>
  <c r="D132" i="29"/>
  <c r="D129" i="29"/>
  <c r="D124" i="29"/>
  <c r="D121" i="29"/>
  <c r="D116" i="29"/>
  <c r="D113" i="29"/>
  <c r="D108" i="29"/>
  <c r="D105" i="29"/>
  <c r="D100" i="29"/>
  <c r="D97" i="29"/>
  <c r="D92" i="29"/>
  <c r="D89" i="29"/>
  <c r="D84" i="29"/>
  <c r="D81" i="29"/>
  <c r="D79" i="29"/>
  <c r="D77" i="29"/>
  <c r="D75" i="29"/>
  <c r="D73" i="29"/>
  <c r="D71" i="29"/>
  <c r="D69" i="29"/>
  <c r="D67" i="29"/>
  <c r="D65" i="29"/>
  <c r="D57" i="29"/>
  <c r="D53" i="29"/>
  <c r="D49" i="29"/>
  <c r="D41" i="29"/>
  <c r="D37" i="29"/>
  <c r="D33" i="29"/>
  <c r="D29" i="29"/>
  <c r="D25" i="29"/>
  <c r="D131" i="29"/>
  <c r="D126" i="29"/>
  <c r="D123" i="29"/>
  <c r="D118" i="29"/>
  <c r="D115" i="29"/>
  <c r="D110" i="29"/>
  <c r="D107" i="29"/>
  <c r="D102" i="29"/>
  <c r="D99" i="29"/>
  <c r="D94" i="29"/>
  <c r="D91" i="29"/>
  <c r="D86" i="29"/>
  <c r="D83" i="29"/>
  <c r="D3" i="29"/>
  <c r="D133" i="29"/>
  <c r="D128" i="29"/>
  <c r="D125" i="29"/>
  <c r="D120" i="29"/>
  <c r="D117" i="29"/>
  <c r="D112" i="29"/>
  <c r="D109" i="29"/>
  <c r="D104" i="29"/>
  <c r="D101" i="29"/>
  <c r="D96" i="29"/>
  <c r="D93" i="29"/>
  <c r="D88" i="29"/>
  <c r="D85" i="29"/>
  <c r="D80" i="29"/>
  <c r="D78" i="29"/>
  <c r="D76" i="29"/>
  <c r="D74" i="29"/>
  <c r="D72" i="29"/>
  <c r="D70" i="29"/>
  <c r="D68" i="29"/>
  <c r="D64" i="29"/>
  <c r="D60" i="29"/>
  <c r="D56" i="29"/>
  <c r="D52" i="29"/>
  <c r="D48" i="29"/>
  <c r="D44" i="29"/>
  <c r="D40" i="29"/>
  <c r="D36" i="29"/>
  <c r="D32" i="29"/>
  <c r="D28" i="29"/>
  <c r="D24" i="29"/>
  <c r="D22" i="29"/>
  <c r="D20" i="29"/>
  <c r="D16" i="29"/>
  <c r="D14" i="29"/>
  <c r="D12" i="29"/>
  <c r="D8" i="29"/>
  <c r="D4" i="29"/>
  <c r="D127" i="29"/>
  <c r="D106" i="29"/>
  <c r="D95" i="29"/>
  <c r="D114" i="29"/>
  <c r="D103" i="29"/>
  <c r="D82" i="29"/>
  <c r="D122" i="29"/>
  <c r="D111" i="29"/>
  <c r="D90" i="29"/>
  <c r="D119" i="29"/>
  <c r="D98" i="29"/>
  <c r="D130" i="29"/>
  <c r="D133" i="20"/>
  <c r="D129" i="20"/>
  <c r="D125" i="20"/>
  <c r="D121" i="20"/>
  <c r="D117" i="20"/>
  <c r="D113" i="20"/>
  <c r="D109" i="20"/>
  <c r="D105" i="20"/>
  <c r="D101" i="20"/>
  <c r="D97" i="20"/>
  <c r="D93" i="20"/>
  <c r="D89" i="20"/>
  <c r="D85" i="20"/>
  <c r="D81" i="20"/>
  <c r="D77" i="20"/>
  <c r="D73" i="20"/>
  <c r="D69" i="20"/>
  <c r="D65" i="20"/>
  <c r="D61" i="20"/>
  <c r="D57" i="20"/>
  <c r="D53" i="20"/>
  <c r="D49" i="20"/>
  <c r="D45" i="20"/>
  <c r="D41" i="20"/>
  <c r="D37" i="20"/>
  <c r="D33" i="20"/>
  <c r="D29" i="20"/>
  <c r="D25" i="20"/>
  <c r="D21" i="20"/>
  <c r="D17" i="20"/>
  <c r="D13" i="20"/>
  <c r="D9" i="20"/>
  <c r="D5" i="20"/>
  <c r="D87" i="29"/>
  <c r="D132" i="20"/>
  <c r="D128" i="20"/>
  <c r="D124" i="20"/>
  <c r="D120" i="20"/>
  <c r="D116" i="20"/>
  <c r="D112" i="20"/>
  <c r="D108" i="20"/>
  <c r="D104" i="20"/>
  <c r="D100" i="20"/>
  <c r="D96" i="20"/>
  <c r="D92" i="20"/>
  <c r="D88" i="20"/>
  <c r="D84" i="20"/>
  <c r="D80" i="20"/>
  <c r="D76" i="20"/>
  <c r="D72" i="20"/>
  <c r="D68" i="20"/>
  <c r="D64" i="20"/>
  <c r="D60" i="20"/>
  <c r="D56" i="20"/>
  <c r="D52" i="20"/>
  <c r="D48" i="20"/>
  <c r="D44" i="20"/>
  <c r="D40" i="20"/>
  <c r="D36" i="20"/>
  <c r="D32" i="20"/>
  <c r="D28" i="20"/>
  <c r="D24" i="20"/>
  <c r="D20" i="20"/>
  <c r="D16" i="20"/>
  <c r="D12" i="20"/>
  <c r="D8" i="20"/>
  <c r="D4" i="20"/>
  <c r="D131" i="20"/>
  <c r="D127" i="20"/>
  <c r="D123" i="20"/>
  <c r="D119" i="20"/>
  <c r="D115" i="20"/>
  <c r="D111" i="20"/>
  <c r="D107" i="20"/>
  <c r="D103" i="20"/>
  <c r="D99" i="20"/>
  <c r="D95" i="20"/>
  <c r="D91" i="20"/>
  <c r="D87" i="20"/>
  <c r="D83" i="20"/>
  <c r="D79" i="20"/>
  <c r="D75" i="20"/>
  <c r="D71" i="20"/>
  <c r="D67" i="20"/>
  <c r="D63" i="20"/>
  <c r="D59" i="20"/>
  <c r="D55" i="20"/>
  <c r="D51" i="20"/>
  <c r="D47" i="20"/>
  <c r="D43" i="20"/>
  <c r="D39" i="20"/>
  <c r="D35" i="20"/>
  <c r="D31" i="20"/>
  <c r="D27" i="20"/>
  <c r="D23" i="20"/>
  <c r="D19" i="20"/>
  <c r="D15" i="20"/>
  <c r="D11" i="20"/>
  <c r="D7" i="20"/>
  <c r="D3" i="20"/>
  <c r="D126" i="20"/>
  <c r="D110" i="20"/>
  <c r="D94" i="20"/>
  <c r="D78" i="20"/>
  <c r="D62" i="20"/>
  <c r="D46" i="20"/>
  <c r="D30" i="20"/>
  <c r="D14" i="20"/>
  <c r="D130" i="20"/>
  <c r="D82" i="20"/>
  <c r="D34" i="20"/>
  <c r="D122" i="20"/>
  <c r="D106" i="20"/>
  <c r="D90" i="20"/>
  <c r="D74" i="20"/>
  <c r="D58" i="20"/>
  <c r="D42" i="20"/>
  <c r="D26" i="20"/>
  <c r="D10" i="20"/>
  <c r="D114" i="20"/>
  <c r="D50" i="20"/>
  <c r="D18" i="20"/>
  <c r="D118" i="20"/>
  <c r="D102" i="20"/>
  <c r="D86" i="20"/>
  <c r="D70" i="20"/>
  <c r="D54" i="20"/>
  <c r="D38" i="20"/>
  <c r="D22" i="20"/>
  <c r="D6" i="20"/>
  <c r="D98" i="20"/>
  <c r="D66" i="20"/>
  <c r="C5" i="32"/>
  <c r="C5" i="29"/>
  <c r="C6" i="32"/>
  <c r="C6" i="29"/>
  <c r="D8" i="2"/>
  <c r="C7" i="32"/>
  <c r="C7" i="29"/>
  <c r="C8" i="32"/>
  <c r="C8" i="29"/>
  <c r="D8" i="26"/>
  <c r="D8" i="23"/>
  <c r="B9" i="21"/>
  <c r="B9" i="27"/>
  <c r="I9" i="2"/>
  <c r="R8" i="2"/>
  <c r="B10" i="27"/>
  <c r="B10" i="21"/>
  <c r="R9" i="2"/>
  <c r="I10" i="2"/>
  <c r="B11" i="21"/>
  <c r="B11" i="27"/>
  <c r="R10" i="2"/>
  <c r="I11" i="2"/>
  <c r="B12" i="21"/>
  <c r="B12" i="27"/>
  <c r="R11" i="2"/>
  <c r="I12" i="2"/>
  <c r="B18" i="2"/>
  <c r="C17" i="32"/>
  <c r="C17" i="29"/>
  <c r="C18" i="32"/>
  <c r="C18" i="29"/>
  <c r="C19" i="32"/>
  <c r="C19" i="29"/>
  <c r="C20" i="32"/>
  <c r="C20" i="29"/>
  <c r="D20" i="26"/>
  <c r="D20" i="23"/>
  <c r="B21" i="21"/>
  <c r="B21" i="27"/>
  <c r="I21" i="2"/>
  <c r="R20" i="2"/>
  <c r="F22" i="2"/>
  <c r="B22" i="27"/>
  <c r="B22" i="21"/>
  <c r="I22" i="2"/>
  <c r="R21" i="2"/>
  <c r="C26" i="32"/>
  <c r="C26" i="29"/>
  <c r="C27" i="32"/>
  <c r="C27" i="29"/>
  <c r="C28" i="32"/>
  <c r="C28" i="29"/>
  <c r="D28" i="23"/>
  <c r="D28" i="26"/>
  <c r="G29" i="2"/>
  <c r="B29" i="21"/>
  <c r="B29" i="27"/>
  <c r="I29" i="2"/>
  <c r="R28" i="2"/>
  <c r="C34" i="32"/>
  <c r="C34" i="29"/>
  <c r="C35" i="32"/>
  <c r="C35" i="29"/>
  <c r="C36" i="32"/>
  <c r="C36" i="29"/>
  <c r="D36" i="26"/>
  <c r="D36" i="23"/>
  <c r="B37" i="21"/>
  <c r="B37" i="27"/>
  <c r="I37" i="2"/>
  <c r="R36" i="2"/>
  <c r="C42" i="32"/>
  <c r="C42" i="29"/>
  <c r="D44" i="2"/>
  <c r="C43" i="32"/>
  <c r="C43" i="29"/>
  <c r="C44" i="32"/>
  <c r="C44" i="29"/>
  <c r="D44" i="23"/>
  <c r="D44" i="26"/>
  <c r="B45" i="21"/>
  <c r="B45" i="27"/>
  <c r="R44" i="2"/>
  <c r="I45" i="2"/>
  <c r="B46" i="27"/>
  <c r="B46" i="21"/>
  <c r="R45" i="2"/>
  <c r="I46" i="2"/>
  <c r="H48" i="2"/>
  <c r="B47" i="21"/>
  <c r="B47" i="27"/>
  <c r="I47" i="2"/>
  <c r="R46" i="2"/>
  <c r="B48" i="21"/>
  <c r="B48" i="27"/>
  <c r="R47" i="2"/>
  <c r="I48" i="2"/>
  <c r="C53" i="32"/>
  <c r="C53" i="29"/>
  <c r="D53" i="26"/>
  <c r="D53" i="23"/>
  <c r="B54" i="27"/>
  <c r="B54" i="21"/>
  <c r="R53" i="2"/>
  <c r="I54" i="2"/>
  <c r="B55" i="21"/>
  <c r="B55" i="27"/>
  <c r="I55" i="2"/>
  <c r="R54" i="2"/>
  <c r="B56" i="21"/>
  <c r="B56" i="27"/>
  <c r="R55" i="2"/>
  <c r="I56" i="2"/>
  <c r="C61" i="32"/>
  <c r="C61" i="29"/>
  <c r="D63" i="2"/>
  <c r="C62" i="32"/>
  <c r="C62" i="29"/>
  <c r="C63" i="32"/>
  <c r="C63" i="29"/>
  <c r="C64" i="3"/>
  <c r="C64" i="32"/>
  <c r="C64" i="29"/>
  <c r="D64" i="26"/>
  <c r="D64" i="23"/>
  <c r="B65" i="21"/>
  <c r="B65" i="27"/>
  <c r="I65" i="2"/>
  <c r="R64" i="2"/>
  <c r="C72" i="2"/>
  <c r="C71" i="32"/>
  <c r="C71" i="29"/>
  <c r="D71" i="26"/>
  <c r="D71" i="23"/>
  <c r="H72" i="2"/>
  <c r="B72" i="21"/>
  <c r="B72" i="27"/>
  <c r="I72" i="2"/>
  <c r="R71" i="2"/>
  <c r="B73" i="21"/>
  <c r="B73" i="27"/>
  <c r="R72" i="2"/>
  <c r="I73" i="2"/>
  <c r="B74" i="27"/>
  <c r="B74" i="21"/>
  <c r="I74" i="2"/>
  <c r="R73" i="2"/>
  <c r="B78" i="2"/>
  <c r="D79" i="2"/>
  <c r="C78" i="32"/>
  <c r="C78" i="29"/>
  <c r="D78" i="23"/>
  <c r="D78" i="26"/>
  <c r="C79" i="32"/>
  <c r="C79" i="29"/>
  <c r="D79" i="26"/>
  <c r="D79" i="23"/>
  <c r="B80" i="21"/>
  <c r="B80" i="27"/>
  <c r="I80" i="2"/>
  <c r="R79" i="2"/>
  <c r="F81" i="2"/>
  <c r="B81" i="21"/>
  <c r="B81" i="27"/>
  <c r="R80" i="2"/>
  <c r="I81" i="2"/>
  <c r="B82" i="27"/>
  <c r="B82" i="21"/>
  <c r="I82" i="2"/>
  <c r="R81" i="2"/>
  <c r="B86" i="2"/>
  <c r="D87" i="2"/>
  <c r="C86" i="32"/>
  <c r="C86" i="29"/>
  <c r="D86" i="23"/>
  <c r="D86" i="26"/>
  <c r="B87" i="21"/>
  <c r="B87" i="27"/>
  <c r="R86" i="2"/>
  <c r="I87" i="2"/>
  <c r="C92" i="32"/>
  <c r="C92" i="29"/>
  <c r="D92" i="23"/>
  <c r="D92" i="26"/>
  <c r="C93" i="32"/>
  <c r="C93" i="29"/>
  <c r="D93" i="23"/>
  <c r="D93" i="26"/>
  <c r="C94" i="32"/>
  <c r="C94" i="29"/>
  <c r="D94" i="23"/>
  <c r="D94" i="26"/>
  <c r="B95" i="21"/>
  <c r="B95" i="27"/>
  <c r="R94" i="2"/>
  <c r="I95" i="2"/>
  <c r="C100" i="3"/>
  <c r="C100" i="32"/>
  <c r="C100" i="29"/>
  <c r="D100" i="26"/>
  <c r="D100" i="23"/>
  <c r="C101" i="32"/>
  <c r="D101" i="26"/>
  <c r="C101" i="29"/>
  <c r="D101" i="23"/>
  <c r="C102" i="32"/>
  <c r="C102" i="29"/>
  <c r="D102" i="23"/>
  <c r="D102" i="26"/>
  <c r="B103" i="21"/>
  <c r="B103" i="27"/>
  <c r="R102" i="2"/>
  <c r="I103" i="2"/>
  <c r="C112" i="2"/>
  <c r="C111" i="32"/>
  <c r="C111" i="29"/>
  <c r="D111" i="26"/>
  <c r="D111" i="23"/>
  <c r="C112" i="32"/>
  <c r="C112" i="29"/>
  <c r="D112" i="26"/>
  <c r="D112" i="23"/>
  <c r="C113" i="32"/>
  <c r="C113" i="29"/>
  <c r="D113" i="26"/>
  <c r="D113" i="23"/>
  <c r="B114" i="27"/>
  <c r="B114" i="21"/>
  <c r="I114" i="2"/>
  <c r="R113" i="2"/>
  <c r="C118" i="32"/>
  <c r="C118" i="29"/>
  <c r="D118" i="23"/>
  <c r="D118" i="26"/>
  <c r="B119" i="21"/>
  <c r="B119" i="27"/>
  <c r="R118" i="2"/>
  <c r="I119" i="2"/>
  <c r="H120" i="2"/>
  <c r="B120" i="21"/>
  <c r="B120" i="27"/>
  <c r="I120" i="2"/>
  <c r="R119" i="2"/>
  <c r="D127" i="2"/>
  <c r="C126" i="32"/>
  <c r="C126" i="29"/>
  <c r="D126" i="23"/>
  <c r="D126" i="26"/>
  <c r="C128" i="2"/>
  <c r="C127" i="32"/>
  <c r="C127" i="29"/>
  <c r="D127" i="26"/>
  <c r="D127" i="23"/>
  <c r="C128" i="32"/>
  <c r="C128" i="29"/>
  <c r="D128" i="26"/>
  <c r="D128" i="23"/>
  <c r="C129" i="32"/>
  <c r="C129" i="29"/>
  <c r="D129" i="26"/>
  <c r="D129" i="23"/>
  <c r="D131" i="2"/>
  <c r="C130" i="29"/>
  <c r="C130" i="32"/>
  <c r="D130" i="23"/>
  <c r="D130" i="26"/>
  <c r="H131" i="2"/>
  <c r="B131" i="21"/>
  <c r="B131" i="27"/>
  <c r="R130" i="2"/>
  <c r="I131" i="2"/>
  <c r="B132" i="21"/>
  <c r="B132" i="27"/>
  <c r="I132" i="2"/>
  <c r="R131" i="2"/>
  <c r="B133" i="21"/>
  <c r="B133" i="27"/>
  <c r="R132" i="2"/>
  <c r="D4" i="2"/>
  <c r="D30" i="2"/>
  <c r="D91" i="2"/>
  <c r="G128" i="2"/>
  <c r="C14" i="3"/>
  <c r="C42" i="3"/>
  <c r="C70" i="3"/>
  <c r="C82" i="3"/>
  <c r="B4" i="2"/>
  <c r="N26" i="1"/>
  <c r="O26" i="1"/>
  <c r="D26" i="39" s="1"/>
  <c r="N42" i="1"/>
  <c r="O42" i="1"/>
  <c r="D42" i="14" s="1"/>
  <c r="N46" i="1"/>
  <c r="O46" i="1"/>
  <c r="D46" i="24" s="1"/>
  <c r="N50" i="1"/>
  <c r="O50" i="1"/>
  <c r="D50" i="38" s="1"/>
  <c r="N54" i="1"/>
  <c r="O54" i="1"/>
  <c r="D54" i="14" s="1"/>
  <c r="F57" i="2"/>
  <c r="N58" i="1"/>
  <c r="O58" i="1"/>
  <c r="D58" i="24" s="1"/>
  <c r="N62" i="1"/>
  <c r="O62" i="1"/>
  <c r="D62" i="14" s="1"/>
  <c r="C64" i="2"/>
  <c r="N66" i="1"/>
  <c r="O66" i="1"/>
  <c r="D66" i="24" s="1"/>
  <c r="N13" i="1"/>
  <c r="O13" i="1"/>
  <c r="D13" i="24" s="1"/>
  <c r="N19" i="1"/>
  <c r="O19" i="1"/>
  <c r="N23" i="1"/>
  <c r="O23" i="1"/>
  <c r="D23" i="18" s="1"/>
  <c r="N30" i="1"/>
  <c r="O30" i="1"/>
  <c r="D30" i="38" s="1"/>
  <c r="C27" i="2"/>
  <c r="N34" i="1"/>
  <c r="O34" i="1"/>
  <c r="D34" i="38" s="1"/>
  <c r="B6" i="2"/>
  <c r="N17" i="1"/>
  <c r="O17" i="1"/>
  <c r="D17" i="31" s="1"/>
  <c r="N24" i="1"/>
  <c r="N35" i="1"/>
  <c r="O35" i="1"/>
  <c r="D35" i="14" s="1"/>
  <c r="N55" i="1"/>
  <c r="O55" i="1"/>
  <c r="D55" i="24" s="1"/>
  <c r="N63" i="1"/>
  <c r="O63" i="1"/>
  <c r="D63" i="14" s="1"/>
  <c r="B24" i="2"/>
  <c r="F32" i="2"/>
  <c r="N6" i="1"/>
  <c r="O6" i="1"/>
  <c r="C45" i="2"/>
  <c r="O45" i="1"/>
  <c r="D45" i="36" s="1"/>
  <c r="C61" i="2"/>
  <c r="O61" i="1"/>
  <c r="D61" i="31" s="1"/>
  <c r="N7" i="1"/>
  <c r="O7" i="1"/>
  <c r="D7" i="14" s="1"/>
  <c r="N16" i="1"/>
  <c r="N27" i="1"/>
  <c r="O27" i="1"/>
  <c r="D27" i="35" s="1"/>
  <c r="N31" i="1"/>
  <c r="O31" i="1"/>
  <c r="D31" i="30" s="1"/>
  <c r="N38" i="1"/>
  <c r="O38" i="1"/>
  <c r="D38" i="31" s="1"/>
  <c r="N14" i="1"/>
  <c r="N21" i="1"/>
  <c r="O21" i="1"/>
  <c r="D21" i="39" s="1"/>
  <c r="B26" i="2"/>
  <c r="F37" i="2"/>
  <c r="N39" i="1"/>
  <c r="O39" i="1"/>
  <c r="D39" i="24" s="1"/>
  <c r="N43" i="1"/>
  <c r="O43" i="1"/>
  <c r="D43" i="24" s="1"/>
  <c r="N47" i="1"/>
  <c r="O47" i="1"/>
  <c r="D47" i="24" s="1"/>
  <c r="N51" i="1"/>
  <c r="O51" i="1"/>
  <c r="D51" i="30" s="1"/>
  <c r="F53" i="2"/>
  <c r="N59" i="1"/>
  <c r="O59" i="1"/>
  <c r="D59" i="35" s="1"/>
  <c r="N5" i="1"/>
  <c r="O5" i="1"/>
  <c r="D5" i="38" s="1"/>
  <c r="B7" i="2"/>
  <c r="F7" i="2"/>
  <c r="N8" i="1"/>
  <c r="F14" i="2"/>
  <c r="N15" i="1"/>
  <c r="O15" i="1"/>
  <c r="D15" i="14" s="1"/>
  <c r="N18" i="1"/>
  <c r="O18" i="1"/>
  <c r="D18" i="39" s="1"/>
  <c r="N32" i="1"/>
  <c r="B34" i="2"/>
  <c r="E46" i="2"/>
  <c r="E54" i="2"/>
  <c r="E62" i="2"/>
  <c r="B20" i="2"/>
  <c r="B10" i="2"/>
  <c r="F10" i="2"/>
  <c r="N10" i="1"/>
  <c r="O10" i="1"/>
  <c r="D10" i="39" s="1"/>
  <c r="N12" i="1"/>
  <c r="N9" i="1"/>
  <c r="O9" i="1"/>
  <c r="D9" i="31" s="1"/>
  <c r="N11" i="1"/>
  <c r="O11" i="1"/>
  <c r="D11" i="14" s="1"/>
  <c r="B12" i="2"/>
  <c r="P5" i="2"/>
  <c r="O5" i="2"/>
  <c r="N5" i="2"/>
  <c r="Q5" i="2"/>
  <c r="O10" i="2"/>
  <c r="N10" i="2"/>
  <c r="Q10" i="2"/>
  <c r="P10" i="2"/>
  <c r="C13" i="3"/>
  <c r="C15" i="3"/>
  <c r="N15" i="2"/>
  <c r="Q15" i="2"/>
  <c r="O15" i="2"/>
  <c r="P15" i="2"/>
  <c r="O18" i="2"/>
  <c r="N18" i="2"/>
  <c r="P18" i="2"/>
  <c r="Q18" i="2"/>
  <c r="O22" i="2"/>
  <c r="N22" i="2"/>
  <c r="P22" i="2"/>
  <c r="Q22" i="2"/>
  <c r="P25" i="2"/>
  <c r="O25" i="2"/>
  <c r="Q25" i="2"/>
  <c r="N25" i="2"/>
  <c r="C31" i="3"/>
  <c r="P33" i="2"/>
  <c r="O33" i="2"/>
  <c r="Q33" i="2"/>
  <c r="N33" i="2"/>
  <c r="D37" i="2"/>
  <c r="P49" i="2"/>
  <c r="O49" i="2"/>
  <c r="Q49" i="2"/>
  <c r="N49" i="2"/>
  <c r="H50" i="2"/>
  <c r="G50" i="2"/>
  <c r="D53" i="2"/>
  <c r="P65" i="2"/>
  <c r="O65" i="2"/>
  <c r="Q65" i="2"/>
  <c r="N65" i="2"/>
  <c r="H66" i="2"/>
  <c r="G66" i="2"/>
  <c r="D69" i="2"/>
  <c r="Q68" i="2"/>
  <c r="O68" i="2"/>
  <c r="P68" i="2"/>
  <c r="N68" i="2"/>
  <c r="E69" i="2"/>
  <c r="H69" i="2"/>
  <c r="D81" i="2"/>
  <c r="P89" i="2"/>
  <c r="N89" i="2"/>
  <c r="O89" i="2"/>
  <c r="Q89" i="2"/>
  <c r="H90" i="2"/>
  <c r="G90" i="2"/>
  <c r="D93" i="2"/>
  <c r="Q92" i="2"/>
  <c r="O92" i="2"/>
  <c r="P92" i="2"/>
  <c r="N92" i="2"/>
  <c r="E93" i="2"/>
  <c r="H93" i="2"/>
  <c r="N95" i="2"/>
  <c r="Q95" i="2"/>
  <c r="P95" i="2"/>
  <c r="O95" i="2"/>
  <c r="F96" i="2"/>
  <c r="E96" i="2"/>
  <c r="C99" i="2"/>
  <c r="B99" i="2"/>
  <c r="O98" i="2"/>
  <c r="N98" i="2"/>
  <c r="Q98" i="2"/>
  <c r="P98" i="2"/>
  <c r="G99" i="2"/>
  <c r="F99" i="2"/>
  <c r="Q100" i="2"/>
  <c r="P100" i="2"/>
  <c r="O100" i="2"/>
  <c r="N100" i="2"/>
  <c r="E101" i="2"/>
  <c r="H101" i="2"/>
  <c r="O106" i="2"/>
  <c r="Q106" i="2"/>
  <c r="N106" i="2"/>
  <c r="P106" i="2"/>
  <c r="G107" i="2"/>
  <c r="F107" i="2"/>
  <c r="D113" i="2"/>
  <c r="C115" i="2"/>
  <c r="B115" i="2"/>
  <c r="D117" i="2"/>
  <c r="Q116" i="2"/>
  <c r="O116" i="2"/>
  <c r="P116" i="2"/>
  <c r="N116" i="2"/>
  <c r="E117" i="2"/>
  <c r="H117" i="2"/>
  <c r="C119" i="2"/>
  <c r="B119" i="2"/>
  <c r="Q124" i="2"/>
  <c r="P124" i="2"/>
  <c r="O124" i="2"/>
  <c r="N124" i="2"/>
  <c r="E125" i="2"/>
  <c r="H125" i="2"/>
  <c r="Q132" i="2"/>
  <c r="P132" i="2"/>
  <c r="O132" i="2"/>
  <c r="N132" i="2"/>
  <c r="G5" i="2"/>
  <c r="H7" i="2"/>
  <c r="H6" i="2"/>
  <c r="D6" i="2"/>
  <c r="B8" i="2"/>
  <c r="E13" i="2"/>
  <c r="C15" i="2"/>
  <c r="G15" i="2"/>
  <c r="F16" i="2"/>
  <c r="E21" i="2"/>
  <c r="D22" i="2"/>
  <c r="H22" i="2"/>
  <c r="C23" i="2"/>
  <c r="G23" i="2"/>
  <c r="F24" i="2"/>
  <c r="D26" i="2"/>
  <c r="H26" i="2"/>
  <c r="G27" i="2"/>
  <c r="D34" i="2"/>
  <c r="H34" i="2"/>
  <c r="G35" i="2"/>
  <c r="F36" i="2"/>
  <c r="H39" i="2"/>
  <c r="G40" i="2"/>
  <c r="E42" i="2"/>
  <c r="D43" i="2"/>
  <c r="C44" i="2"/>
  <c r="G48" i="2"/>
  <c r="B53" i="2"/>
  <c r="H55" i="2"/>
  <c r="B61" i="2"/>
  <c r="H63" i="2"/>
  <c r="G64" i="2"/>
  <c r="E66" i="2"/>
  <c r="C68" i="2"/>
  <c r="H71" i="2"/>
  <c r="F73" i="2"/>
  <c r="B77" i="2"/>
  <c r="G80" i="2"/>
  <c r="D83" i="2"/>
  <c r="G88" i="2"/>
  <c r="E90" i="2"/>
  <c r="B93" i="2"/>
  <c r="F97" i="2"/>
  <c r="C100" i="2"/>
  <c r="G104" i="2"/>
  <c r="F105" i="2"/>
  <c r="F113" i="2"/>
  <c r="E114" i="2"/>
  <c r="D115" i="2"/>
  <c r="B117" i="2"/>
  <c r="B125" i="2"/>
  <c r="E130" i="2"/>
  <c r="C18" i="3"/>
  <c r="C22" i="3"/>
  <c r="C46" i="3"/>
  <c r="C62" i="3"/>
  <c r="C114" i="3"/>
  <c r="C11" i="3"/>
  <c r="N11" i="2"/>
  <c r="Q11" i="2"/>
  <c r="O11" i="2"/>
  <c r="P11" i="2"/>
  <c r="C19" i="3"/>
  <c r="N19" i="2"/>
  <c r="Q19" i="2"/>
  <c r="O19" i="2"/>
  <c r="P19" i="2"/>
  <c r="C23" i="3"/>
  <c r="N23" i="2"/>
  <c r="Q23" i="2"/>
  <c r="P23" i="2"/>
  <c r="O23" i="2"/>
  <c r="O26" i="2"/>
  <c r="N26" i="2"/>
  <c r="Q26" i="2"/>
  <c r="P26" i="2"/>
  <c r="P37" i="2"/>
  <c r="O37" i="2"/>
  <c r="Q37" i="2"/>
  <c r="N37" i="2"/>
  <c r="H38" i="2"/>
  <c r="G38" i="2"/>
  <c r="C51" i="2"/>
  <c r="B51" i="2"/>
  <c r="O50" i="2"/>
  <c r="N50" i="2"/>
  <c r="Q50" i="2"/>
  <c r="P50" i="2"/>
  <c r="G51" i="2"/>
  <c r="F51" i="2"/>
  <c r="D54" i="2"/>
  <c r="C53" i="3"/>
  <c r="C54" i="2"/>
  <c r="D57" i="2"/>
  <c r="Q56" i="2"/>
  <c r="P56" i="2"/>
  <c r="N56" i="2"/>
  <c r="O56" i="2"/>
  <c r="E57" i="2"/>
  <c r="H57" i="2"/>
  <c r="O66" i="2"/>
  <c r="N66" i="2"/>
  <c r="Q66" i="2"/>
  <c r="P66" i="2"/>
  <c r="G67" i="2"/>
  <c r="F67" i="2"/>
  <c r="D70" i="2"/>
  <c r="C69" i="3"/>
  <c r="C70" i="2"/>
  <c r="P69" i="2"/>
  <c r="O69" i="2"/>
  <c r="N69" i="2"/>
  <c r="Q69" i="2"/>
  <c r="H70" i="2"/>
  <c r="G70" i="2"/>
  <c r="D73" i="2"/>
  <c r="Q72" i="2"/>
  <c r="P72" i="2"/>
  <c r="O72" i="2"/>
  <c r="N72" i="2"/>
  <c r="E73" i="2"/>
  <c r="H73" i="2"/>
  <c r="N75" i="2"/>
  <c r="Q75" i="2"/>
  <c r="P75" i="2"/>
  <c r="O75" i="2"/>
  <c r="F76" i="2"/>
  <c r="E76" i="2"/>
  <c r="O78" i="2"/>
  <c r="Q78" i="2"/>
  <c r="N78" i="2"/>
  <c r="P78" i="2"/>
  <c r="G79" i="2"/>
  <c r="F79" i="2"/>
  <c r="D82" i="2"/>
  <c r="C81" i="3"/>
  <c r="C82" i="2"/>
  <c r="N83" i="2"/>
  <c r="Q83" i="2"/>
  <c r="P83" i="2"/>
  <c r="O83" i="2"/>
  <c r="F84" i="2"/>
  <c r="E84" i="2"/>
  <c r="B88" i="2"/>
  <c r="C87" i="3"/>
  <c r="P93" i="2"/>
  <c r="O93" i="2"/>
  <c r="N93" i="2"/>
  <c r="Q93" i="2"/>
  <c r="H94" i="2"/>
  <c r="G94" i="2"/>
  <c r="D102" i="2"/>
  <c r="C101" i="3"/>
  <c r="C102" i="2"/>
  <c r="P101" i="2"/>
  <c r="N101" i="2"/>
  <c r="O101" i="2"/>
  <c r="Q101" i="2"/>
  <c r="H102" i="2"/>
  <c r="G102" i="2"/>
  <c r="D106" i="2"/>
  <c r="C105" i="3"/>
  <c r="C106" i="2"/>
  <c r="B108" i="2"/>
  <c r="C107" i="3"/>
  <c r="C111" i="2"/>
  <c r="B111" i="2"/>
  <c r="D118" i="2"/>
  <c r="C117" i="3"/>
  <c r="C118" i="2"/>
  <c r="B120" i="2"/>
  <c r="C119" i="3"/>
  <c r="N127" i="2"/>
  <c r="Q127" i="2"/>
  <c r="P127" i="2"/>
  <c r="O127" i="2"/>
  <c r="F128" i="2"/>
  <c r="E128" i="2"/>
  <c r="H5" i="2"/>
  <c r="C7" i="2"/>
  <c r="C6" i="2"/>
  <c r="C8" i="2"/>
  <c r="B9" i="2"/>
  <c r="H11" i="2"/>
  <c r="C12" i="2"/>
  <c r="G12" i="2"/>
  <c r="F13" i="2"/>
  <c r="E14" i="2"/>
  <c r="H15" i="2"/>
  <c r="G16" i="2"/>
  <c r="F17" i="2"/>
  <c r="E18" i="2"/>
  <c r="B21" i="2"/>
  <c r="H23" i="2"/>
  <c r="B25" i="2"/>
  <c r="E26" i="2"/>
  <c r="C28" i="2"/>
  <c r="B29" i="2"/>
  <c r="D31" i="2"/>
  <c r="B33" i="2"/>
  <c r="E34" i="2"/>
  <c r="C36" i="2"/>
  <c r="C37" i="2"/>
  <c r="E43" i="2"/>
  <c r="B46" i="2"/>
  <c r="D52" i="2"/>
  <c r="B54" i="2"/>
  <c r="F58" i="2"/>
  <c r="E59" i="2"/>
  <c r="B62" i="2"/>
  <c r="D68" i="2"/>
  <c r="C77" i="2"/>
  <c r="H80" i="2"/>
  <c r="C85" i="2"/>
  <c r="D92" i="2"/>
  <c r="C93" i="2"/>
  <c r="H96" i="2"/>
  <c r="G97" i="2"/>
  <c r="E99" i="2"/>
  <c r="B102" i="2"/>
  <c r="E107" i="2"/>
  <c r="D108" i="2"/>
  <c r="B110" i="2"/>
  <c r="D116" i="2"/>
  <c r="C117" i="2"/>
  <c r="F122" i="2"/>
  <c r="E123" i="2"/>
  <c r="C125" i="2"/>
  <c r="H128" i="2"/>
  <c r="Q8" i="2"/>
  <c r="P8" i="2"/>
  <c r="N8" i="2"/>
  <c r="O8" i="2"/>
  <c r="Q16" i="2"/>
  <c r="P16" i="2"/>
  <c r="N16" i="2"/>
  <c r="O16" i="2"/>
  <c r="Q20" i="2"/>
  <c r="P20" i="2"/>
  <c r="O20" i="2"/>
  <c r="N20" i="2"/>
  <c r="C27" i="3"/>
  <c r="N28" i="1"/>
  <c r="C29" i="3"/>
  <c r="P29" i="2"/>
  <c r="O29" i="2"/>
  <c r="Q29" i="2"/>
  <c r="N29" i="2"/>
  <c r="C35" i="3"/>
  <c r="C39" i="2"/>
  <c r="B39" i="2"/>
  <c r="O38" i="2"/>
  <c r="N38" i="2"/>
  <c r="P38" i="2"/>
  <c r="Q38" i="2"/>
  <c r="G39" i="2"/>
  <c r="F39" i="2"/>
  <c r="D42" i="2"/>
  <c r="C41" i="3"/>
  <c r="C42" i="2"/>
  <c r="P41" i="2"/>
  <c r="O41" i="2"/>
  <c r="Q41" i="2"/>
  <c r="N41" i="2"/>
  <c r="H42" i="2"/>
  <c r="G42" i="2"/>
  <c r="D45" i="2"/>
  <c r="Q44" i="2"/>
  <c r="P44" i="2"/>
  <c r="O44" i="2"/>
  <c r="N44" i="2"/>
  <c r="E45" i="2"/>
  <c r="H45" i="2"/>
  <c r="N47" i="2"/>
  <c r="Q47" i="2"/>
  <c r="P47" i="2"/>
  <c r="O47" i="2"/>
  <c r="F48" i="2"/>
  <c r="E48" i="2"/>
  <c r="B52" i="2"/>
  <c r="C51" i="3"/>
  <c r="C55" i="2"/>
  <c r="B55" i="2"/>
  <c r="O54" i="2"/>
  <c r="N54" i="2"/>
  <c r="P54" i="2"/>
  <c r="Q54" i="2"/>
  <c r="G55" i="2"/>
  <c r="F55" i="2"/>
  <c r="D58" i="2"/>
  <c r="C57" i="3"/>
  <c r="C58" i="2"/>
  <c r="P57" i="2"/>
  <c r="O57" i="2"/>
  <c r="Q57" i="2"/>
  <c r="N57" i="2"/>
  <c r="H58" i="2"/>
  <c r="G58" i="2"/>
  <c r="D61" i="2"/>
  <c r="Q60" i="2"/>
  <c r="P60" i="2"/>
  <c r="N60" i="2"/>
  <c r="O60" i="2"/>
  <c r="E61" i="2"/>
  <c r="H61" i="2"/>
  <c r="N63" i="2"/>
  <c r="Q63" i="2"/>
  <c r="O63" i="2"/>
  <c r="P63" i="2"/>
  <c r="F64" i="2"/>
  <c r="E64" i="2"/>
  <c r="B68" i="2"/>
  <c r="C67" i="3"/>
  <c r="C71" i="2"/>
  <c r="B71" i="2"/>
  <c r="O70" i="2"/>
  <c r="N70" i="2"/>
  <c r="Q70" i="2"/>
  <c r="P70" i="2"/>
  <c r="G71" i="2"/>
  <c r="F71" i="2"/>
  <c r="D74" i="2"/>
  <c r="C73" i="3"/>
  <c r="C74" i="2"/>
  <c r="P73" i="2"/>
  <c r="N73" i="2"/>
  <c r="O73" i="2"/>
  <c r="Q73" i="2"/>
  <c r="H74" i="2"/>
  <c r="G74" i="2"/>
  <c r="D77" i="2"/>
  <c r="Q76" i="2"/>
  <c r="O76" i="2"/>
  <c r="P76" i="2"/>
  <c r="N76" i="2"/>
  <c r="E77" i="2"/>
  <c r="H77" i="2"/>
  <c r="N78" i="1"/>
  <c r="B80" i="2"/>
  <c r="C79" i="3"/>
  <c r="C83" i="2"/>
  <c r="B83" i="2"/>
  <c r="D85" i="2"/>
  <c r="Q84" i="2"/>
  <c r="O84" i="2"/>
  <c r="P84" i="2"/>
  <c r="N84" i="2"/>
  <c r="E85" i="2"/>
  <c r="H85" i="2"/>
  <c r="N87" i="2"/>
  <c r="P87" i="2"/>
  <c r="Q87" i="2"/>
  <c r="O87" i="2"/>
  <c r="F88" i="2"/>
  <c r="E88" i="2"/>
  <c r="B92" i="2"/>
  <c r="C91" i="3"/>
  <c r="C95" i="2"/>
  <c r="B95" i="2"/>
  <c r="O94" i="2"/>
  <c r="Q94" i="2"/>
  <c r="N94" i="2"/>
  <c r="P94" i="2"/>
  <c r="G95" i="2"/>
  <c r="F95" i="2"/>
  <c r="Q96" i="2"/>
  <c r="O96" i="2"/>
  <c r="P96" i="2"/>
  <c r="N96" i="2"/>
  <c r="E97" i="2"/>
  <c r="H97" i="2"/>
  <c r="N99" i="2"/>
  <c r="P99" i="2"/>
  <c r="Q99" i="2"/>
  <c r="O99" i="2"/>
  <c r="F100" i="2"/>
  <c r="E100" i="2"/>
  <c r="C103" i="2"/>
  <c r="B103" i="2"/>
  <c r="O102" i="2"/>
  <c r="Q102" i="2"/>
  <c r="N102" i="2"/>
  <c r="P102" i="2"/>
  <c r="G103" i="2"/>
  <c r="F103" i="2"/>
  <c r="D109" i="2"/>
  <c r="Q108" i="2"/>
  <c r="O108" i="2"/>
  <c r="P108" i="2"/>
  <c r="N108" i="2"/>
  <c r="E109" i="2"/>
  <c r="H109" i="2"/>
  <c r="O110" i="2"/>
  <c r="N110" i="2"/>
  <c r="Q110" i="2"/>
  <c r="P110" i="2"/>
  <c r="G111" i="2"/>
  <c r="F111" i="2"/>
  <c r="N112" i="1"/>
  <c r="Q112" i="2"/>
  <c r="P112" i="2"/>
  <c r="O112" i="2"/>
  <c r="N112" i="2"/>
  <c r="E113" i="2"/>
  <c r="H113" i="2"/>
  <c r="B116" i="2"/>
  <c r="C115" i="3"/>
  <c r="D121" i="2"/>
  <c r="O122" i="2"/>
  <c r="N122" i="2"/>
  <c r="Q122" i="2"/>
  <c r="P122" i="2"/>
  <c r="G123" i="2"/>
  <c r="F123" i="2"/>
  <c r="P125" i="2"/>
  <c r="N125" i="2"/>
  <c r="O125" i="2"/>
  <c r="Q125" i="2"/>
  <c r="H126" i="2"/>
  <c r="G126" i="2"/>
  <c r="N127" i="1"/>
  <c r="D129" i="2"/>
  <c r="Q128" i="2"/>
  <c r="O128" i="2"/>
  <c r="P128" i="2"/>
  <c r="N128" i="2"/>
  <c r="E129" i="2"/>
  <c r="H129" i="2"/>
  <c r="B132" i="2"/>
  <c r="C131" i="3"/>
  <c r="N131" i="2"/>
  <c r="P131" i="2"/>
  <c r="Q131" i="2"/>
  <c r="O131" i="2"/>
  <c r="F132" i="2"/>
  <c r="E132" i="2"/>
  <c r="F6" i="2"/>
  <c r="C9" i="2"/>
  <c r="G9" i="2"/>
  <c r="E11" i="2"/>
  <c r="D12" i="2"/>
  <c r="H12" i="2"/>
  <c r="C13" i="2"/>
  <c r="B14" i="2"/>
  <c r="E15" i="2"/>
  <c r="D16" i="2"/>
  <c r="H16" i="2"/>
  <c r="C17" i="2"/>
  <c r="G17" i="2"/>
  <c r="E19" i="2"/>
  <c r="D20" i="2"/>
  <c r="H20" i="2"/>
  <c r="C21" i="2"/>
  <c r="G21" i="2"/>
  <c r="E23" i="2"/>
  <c r="D24" i="2"/>
  <c r="H24" i="2"/>
  <c r="C25" i="2"/>
  <c r="F26" i="2"/>
  <c r="E27" i="2"/>
  <c r="D28" i="2"/>
  <c r="C29" i="2"/>
  <c r="B30" i="2"/>
  <c r="F30" i="2"/>
  <c r="E31" i="2"/>
  <c r="D32" i="2"/>
  <c r="C33" i="2"/>
  <c r="F34" i="2"/>
  <c r="E35" i="2"/>
  <c r="D36" i="2"/>
  <c r="E38" i="2"/>
  <c r="D39" i="2"/>
  <c r="B41" i="2"/>
  <c r="F45" i="2"/>
  <c r="B49" i="2"/>
  <c r="H51" i="2"/>
  <c r="D55" i="2"/>
  <c r="B57" i="2"/>
  <c r="F61" i="2"/>
  <c r="B65" i="2"/>
  <c r="H67" i="2"/>
  <c r="F69" i="2"/>
  <c r="E70" i="2"/>
  <c r="D71" i="2"/>
  <c r="B73" i="2"/>
  <c r="G76" i="2"/>
  <c r="F77" i="2"/>
  <c r="C80" i="2"/>
  <c r="B81" i="2"/>
  <c r="G84" i="2"/>
  <c r="F85" i="2"/>
  <c r="C88" i="2"/>
  <c r="B89" i="2"/>
  <c r="F93" i="2"/>
  <c r="E94" i="2"/>
  <c r="D95" i="2"/>
  <c r="B97" i="2"/>
  <c r="H99" i="2"/>
  <c r="G100" i="2"/>
  <c r="F101" i="2"/>
  <c r="E102" i="2"/>
  <c r="D103" i="2"/>
  <c r="B105" i="2"/>
  <c r="H107" i="2"/>
  <c r="F109" i="2"/>
  <c r="D111" i="2"/>
  <c r="B113" i="2"/>
  <c r="F117" i="2"/>
  <c r="D119" i="2"/>
  <c r="C120" i="2"/>
  <c r="B121" i="2"/>
  <c r="H123" i="2"/>
  <c r="F125" i="2"/>
  <c r="E126" i="2"/>
  <c r="B129" i="2"/>
  <c r="G132" i="2"/>
  <c r="C8" i="3"/>
  <c r="C12" i="3"/>
  <c r="C16" i="3"/>
  <c r="C20" i="3"/>
  <c r="C24" i="3"/>
  <c r="C28" i="3"/>
  <c r="C32" i="3"/>
  <c r="C36" i="3"/>
  <c r="C44" i="3"/>
  <c r="C52" i="3"/>
  <c r="C56" i="3"/>
  <c r="C60" i="3"/>
  <c r="C68" i="3"/>
  <c r="C72" i="3"/>
  <c r="C76" i="3"/>
  <c r="C80" i="3"/>
  <c r="C84" i="3"/>
  <c r="C92" i="3"/>
  <c r="C108" i="3"/>
  <c r="C112" i="3"/>
  <c r="C116" i="3"/>
  <c r="C120" i="3"/>
  <c r="C128" i="3"/>
  <c r="C5" i="3"/>
  <c r="C7" i="3"/>
  <c r="N7" i="2"/>
  <c r="Q7" i="2"/>
  <c r="O7" i="2"/>
  <c r="P7" i="2"/>
  <c r="P13" i="2"/>
  <c r="O13" i="2"/>
  <c r="N13" i="2"/>
  <c r="Q13" i="2"/>
  <c r="C25" i="3"/>
  <c r="C33" i="3"/>
  <c r="Q36" i="2"/>
  <c r="P36" i="2"/>
  <c r="O36" i="2"/>
  <c r="N36" i="2"/>
  <c r="E37" i="2"/>
  <c r="H37" i="2"/>
  <c r="N39" i="2"/>
  <c r="Q39" i="2"/>
  <c r="P39" i="2"/>
  <c r="O39" i="2"/>
  <c r="F40" i="2"/>
  <c r="E40" i="2"/>
  <c r="B44" i="2"/>
  <c r="C43" i="3"/>
  <c r="C47" i="2"/>
  <c r="B47" i="2"/>
  <c r="O46" i="2"/>
  <c r="N46" i="2"/>
  <c r="P46" i="2"/>
  <c r="Q46" i="2"/>
  <c r="G47" i="2"/>
  <c r="F47" i="2"/>
  <c r="D50" i="2"/>
  <c r="C49" i="3"/>
  <c r="C50" i="2"/>
  <c r="Q52" i="2"/>
  <c r="P52" i="2"/>
  <c r="N52" i="2"/>
  <c r="O52" i="2"/>
  <c r="E53" i="2"/>
  <c r="H53" i="2"/>
  <c r="N55" i="2"/>
  <c r="Q55" i="2"/>
  <c r="O55" i="2"/>
  <c r="P55" i="2"/>
  <c r="F56" i="2"/>
  <c r="E56" i="2"/>
  <c r="B60" i="2"/>
  <c r="C59" i="3"/>
  <c r="C63" i="2"/>
  <c r="B63" i="2"/>
  <c r="O62" i="2"/>
  <c r="N62" i="2"/>
  <c r="P62" i="2"/>
  <c r="Q62" i="2"/>
  <c r="G63" i="2"/>
  <c r="F63" i="2"/>
  <c r="D66" i="2"/>
  <c r="C65" i="3"/>
  <c r="C66" i="2"/>
  <c r="N71" i="2"/>
  <c r="P71" i="2"/>
  <c r="Q71" i="2"/>
  <c r="O71" i="2"/>
  <c r="F72" i="2"/>
  <c r="E72" i="2"/>
  <c r="B76" i="2"/>
  <c r="C75" i="3"/>
  <c r="C79" i="2"/>
  <c r="B79" i="2"/>
  <c r="Q80" i="2"/>
  <c r="P80" i="2"/>
  <c r="O80" i="2"/>
  <c r="N80" i="2"/>
  <c r="E81" i="2"/>
  <c r="H81" i="2"/>
  <c r="B84" i="2"/>
  <c r="C83" i="3"/>
  <c r="C87" i="2"/>
  <c r="B87" i="2"/>
  <c r="O86" i="2"/>
  <c r="N86" i="2"/>
  <c r="Q86" i="2"/>
  <c r="P86" i="2"/>
  <c r="G87" i="2"/>
  <c r="F87" i="2"/>
  <c r="D90" i="2"/>
  <c r="C89" i="3"/>
  <c r="C90" i="2"/>
  <c r="D105" i="2"/>
  <c r="Q104" i="2"/>
  <c r="O104" i="2"/>
  <c r="P104" i="2"/>
  <c r="N104" i="2"/>
  <c r="E105" i="2"/>
  <c r="H105" i="2"/>
  <c r="C107" i="2"/>
  <c r="B107" i="2"/>
  <c r="P109" i="2"/>
  <c r="O109" i="2"/>
  <c r="N109" i="2"/>
  <c r="Q109" i="2"/>
  <c r="H110" i="2"/>
  <c r="G110" i="2"/>
  <c r="O118" i="2"/>
  <c r="Q118" i="2"/>
  <c r="N118" i="2"/>
  <c r="P118" i="2"/>
  <c r="G119" i="2"/>
  <c r="F119" i="2"/>
  <c r="D122" i="2"/>
  <c r="C121" i="3"/>
  <c r="C122" i="2"/>
  <c r="P121" i="2"/>
  <c r="O121" i="2"/>
  <c r="N121" i="2"/>
  <c r="Q121" i="2"/>
  <c r="H122" i="2"/>
  <c r="G122" i="2"/>
  <c r="D125" i="2"/>
  <c r="B128" i="2"/>
  <c r="C127" i="3"/>
  <c r="C131" i="2"/>
  <c r="B131" i="2"/>
  <c r="B5" i="2"/>
  <c r="D7" i="2"/>
  <c r="F8" i="2"/>
  <c r="E9" i="2"/>
  <c r="D10" i="2"/>
  <c r="H10" i="2"/>
  <c r="C11" i="2"/>
  <c r="G11" i="2"/>
  <c r="F12" i="2"/>
  <c r="D14" i="2"/>
  <c r="H14" i="2"/>
  <c r="B16" i="2"/>
  <c r="E17" i="2"/>
  <c r="D18" i="2"/>
  <c r="H18" i="2"/>
  <c r="C19" i="2"/>
  <c r="G19" i="2"/>
  <c r="F20" i="2"/>
  <c r="E25" i="2"/>
  <c r="B28" i="2"/>
  <c r="F28" i="2"/>
  <c r="H30" i="2"/>
  <c r="C31" i="2"/>
  <c r="G31" i="2"/>
  <c r="B32" i="2"/>
  <c r="E33" i="2"/>
  <c r="B36" i="2"/>
  <c r="B37" i="2"/>
  <c r="F41" i="2"/>
  <c r="B45" i="2"/>
  <c r="H47" i="2"/>
  <c r="F49" i="2"/>
  <c r="E50" i="2"/>
  <c r="C52" i="2"/>
  <c r="G56" i="2"/>
  <c r="E58" i="2"/>
  <c r="D59" i="2"/>
  <c r="C60" i="2"/>
  <c r="F65" i="2"/>
  <c r="B69" i="2"/>
  <c r="G72" i="2"/>
  <c r="E74" i="2"/>
  <c r="D75" i="2"/>
  <c r="C76" i="2"/>
  <c r="E82" i="2"/>
  <c r="B85" i="2"/>
  <c r="H87" i="2"/>
  <c r="F89" i="2"/>
  <c r="C92" i="2"/>
  <c r="H95" i="2"/>
  <c r="G96" i="2"/>
  <c r="E98" i="2"/>
  <c r="D99" i="2"/>
  <c r="B101" i="2"/>
  <c r="E106" i="2"/>
  <c r="D107" i="2"/>
  <c r="B109" i="2"/>
  <c r="H111" i="2"/>
  <c r="G112" i="2"/>
  <c r="C116" i="2"/>
  <c r="H119" i="2"/>
  <c r="G120" i="2"/>
  <c r="E122" i="2"/>
  <c r="C124" i="2"/>
  <c r="H127" i="2"/>
  <c r="F129" i="2"/>
  <c r="C132" i="2"/>
  <c r="C10" i="3"/>
  <c r="C78" i="3"/>
  <c r="C86" i="3"/>
  <c r="C98" i="3"/>
  <c r="C118" i="3"/>
  <c r="C130" i="3"/>
  <c r="Q28" i="2"/>
  <c r="P28" i="2"/>
  <c r="N28" i="2"/>
  <c r="O28" i="2"/>
  <c r="N31" i="2"/>
  <c r="Q31" i="2"/>
  <c r="O31" i="2"/>
  <c r="P31" i="2"/>
  <c r="O34" i="2"/>
  <c r="N34" i="2"/>
  <c r="P34" i="2"/>
  <c r="Q34" i="2"/>
  <c r="D38" i="2"/>
  <c r="C37" i="3"/>
  <c r="C38" i="2"/>
  <c r="D41" i="2"/>
  <c r="Q40" i="2"/>
  <c r="P40" i="2"/>
  <c r="N40" i="2"/>
  <c r="O40" i="2"/>
  <c r="E41" i="2"/>
  <c r="H41" i="2"/>
  <c r="N43" i="2"/>
  <c r="Q43" i="2"/>
  <c r="O43" i="2"/>
  <c r="P43" i="2"/>
  <c r="F44" i="2"/>
  <c r="E44" i="2"/>
  <c r="B48" i="2"/>
  <c r="C47" i="3"/>
  <c r="P53" i="2"/>
  <c r="O53" i="2"/>
  <c r="N53" i="2"/>
  <c r="Q53" i="2"/>
  <c r="H54" i="2"/>
  <c r="G54" i="2"/>
  <c r="N59" i="2"/>
  <c r="Q59" i="2"/>
  <c r="O59" i="2"/>
  <c r="P59" i="2"/>
  <c r="F60" i="2"/>
  <c r="E60" i="2"/>
  <c r="B64" i="2"/>
  <c r="C63" i="3"/>
  <c r="C67" i="2"/>
  <c r="B67" i="2"/>
  <c r="P81" i="2"/>
  <c r="N81" i="2"/>
  <c r="O81" i="2"/>
  <c r="Q81" i="2"/>
  <c r="H82" i="2"/>
  <c r="G82" i="2"/>
  <c r="C91" i="2"/>
  <c r="B91" i="2"/>
  <c r="O90" i="2"/>
  <c r="Q90" i="2"/>
  <c r="N90" i="2"/>
  <c r="P90" i="2"/>
  <c r="G91" i="2"/>
  <c r="F91" i="2"/>
  <c r="D94" i="2"/>
  <c r="C93" i="3"/>
  <c r="C94" i="2"/>
  <c r="D97" i="2"/>
  <c r="B100" i="2"/>
  <c r="C99" i="3"/>
  <c r="N100" i="1"/>
  <c r="N107" i="2"/>
  <c r="Q107" i="2"/>
  <c r="P107" i="2"/>
  <c r="O107" i="2"/>
  <c r="F108" i="2"/>
  <c r="E108" i="2"/>
  <c r="N109" i="1"/>
  <c r="O114" i="2"/>
  <c r="Q114" i="2"/>
  <c r="N114" i="2"/>
  <c r="P114" i="2"/>
  <c r="G115" i="2"/>
  <c r="F115" i="2"/>
  <c r="N119" i="2"/>
  <c r="Q119" i="2"/>
  <c r="P119" i="2"/>
  <c r="O119" i="2"/>
  <c r="F120" i="2"/>
  <c r="E120" i="2"/>
  <c r="C123" i="2"/>
  <c r="B123" i="2"/>
  <c r="D126" i="2"/>
  <c r="C125" i="3"/>
  <c r="C126" i="2"/>
  <c r="O130" i="2"/>
  <c r="N130" i="2"/>
  <c r="Q130" i="2"/>
  <c r="P130" i="2"/>
  <c r="G131" i="2"/>
  <c r="F131" i="2"/>
  <c r="N132" i="1"/>
  <c r="C133" i="3"/>
  <c r="C5" i="2"/>
  <c r="G7" i="2"/>
  <c r="G6" i="2"/>
  <c r="C4" i="2"/>
  <c r="G8" i="2"/>
  <c r="F9" i="2"/>
  <c r="E10" i="2"/>
  <c r="D11" i="2"/>
  <c r="B13" i="2"/>
  <c r="D15" i="2"/>
  <c r="C16" i="2"/>
  <c r="B17" i="2"/>
  <c r="D19" i="2"/>
  <c r="H19" i="2"/>
  <c r="C20" i="2"/>
  <c r="G20" i="2"/>
  <c r="F21" i="2"/>
  <c r="E22" i="2"/>
  <c r="D23" i="2"/>
  <c r="C24" i="2"/>
  <c r="G24" i="2"/>
  <c r="F25" i="2"/>
  <c r="D27" i="2"/>
  <c r="H27" i="2"/>
  <c r="G28" i="2"/>
  <c r="F29" i="2"/>
  <c r="E30" i="2"/>
  <c r="H31" i="2"/>
  <c r="C32" i="2"/>
  <c r="G32" i="2"/>
  <c r="F33" i="2"/>
  <c r="D35" i="2"/>
  <c r="H35" i="2"/>
  <c r="G36" i="2"/>
  <c r="B38" i="2"/>
  <c r="F42" i="2"/>
  <c r="G49" i="2"/>
  <c r="F50" i="2"/>
  <c r="E51" i="2"/>
  <c r="C53" i="2"/>
  <c r="H56" i="2"/>
  <c r="G57" i="2"/>
  <c r="H64" i="2"/>
  <c r="F66" i="2"/>
  <c r="E67" i="2"/>
  <c r="C69" i="2"/>
  <c r="B70" i="2"/>
  <c r="G73" i="2"/>
  <c r="F74" i="2"/>
  <c r="E75" i="2"/>
  <c r="D76" i="2"/>
  <c r="G81" i="2"/>
  <c r="F82" i="2"/>
  <c r="E83" i="2"/>
  <c r="D84" i="2"/>
  <c r="H88" i="2"/>
  <c r="F90" i="2"/>
  <c r="E91" i="2"/>
  <c r="B94" i="2"/>
  <c r="F98" i="2"/>
  <c r="C101" i="2"/>
  <c r="H104" i="2"/>
  <c r="G105" i="2"/>
  <c r="C109" i="2"/>
  <c r="H112" i="2"/>
  <c r="F114" i="2"/>
  <c r="E115" i="2"/>
  <c r="B118" i="2"/>
  <c r="G121" i="2"/>
  <c r="D124" i="2"/>
  <c r="B126" i="2"/>
  <c r="G129" i="2"/>
  <c r="F130" i="2"/>
  <c r="E131" i="2"/>
  <c r="C3" i="10"/>
  <c r="C3" i="3"/>
  <c r="O3" i="2"/>
  <c r="Q3" i="2"/>
  <c r="P3" i="2"/>
  <c r="D5" i="2"/>
  <c r="N4" i="2"/>
  <c r="Q4" i="2"/>
  <c r="P4" i="2"/>
  <c r="E5" i="2"/>
  <c r="O4" i="2"/>
  <c r="F5" i="2"/>
  <c r="O6" i="2"/>
  <c r="N6" i="2"/>
  <c r="P6" i="2"/>
  <c r="Q6" i="2"/>
  <c r="C9" i="3"/>
  <c r="P9" i="2"/>
  <c r="O9" i="2"/>
  <c r="Q9" i="2"/>
  <c r="N9" i="2"/>
  <c r="Q12" i="2"/>
  <c r="P12" i="2"/>
  <c r="N12" i="2"/>
  <c r="O12" i="2"/>
  <c r="O14" i="2"/>
  <c r="N14" i="2"/>
  <c r="P14" i="2"/>
  <c r="Q14" i="2"/>
  <c r="C17" i="3"/>
  <c r="P17" i="2"/>
  <c r="O17" i="2"/>
  <c r="Q17" i="2"/>
  <c r="N17" i="2"/>
  <c r="C21" i="3"/>
  <c r="P21" i="2"/>
  <c r="O21" i="2"/>
  <c r="Q21" i="2"/>
  <c r="N21" i="2"/>
  <c r="Q24" i="2"/>
  <c r="P24" i="2"/>
  <c r="N24" i="2"/>
  <c r="O24" i="2"/>
  <c r="N27" i="2"/>
  <c r="Q27" i="2"/>
  <c r="O27" i="2"/>
  <c r="P27" i="2"/>
  <c r="O30" i="2"/>
  <c r="N30" i="2"/>
  <c r="P30" i="2"/>
  <c r="Q30" i="2"/>
  <c r="Q32" i="2"/>
  <c r="P32" i="2"/>
  <c r="N32" i="2"/>
  <c r="O32" i="2"/>
  <c r="N35" i="2"/>
  <c r="Q35" i="2"/>
  <c r="O35" i="2"/>
  <c r="P35" i="2"/>
  <c r="B40" i="2"/>
  <c r="C39" i="3"/>
  <c r="C43" i="2"/>
  <c r="B43" i="2"/>
  <c r="O42" i="2"/>
  <c r="N42" i="2"/>
  <c r="P42" i="2"/>
  <c r="Q42" i="2"/>
  <c r="G43" i="2"/>
  <c r="F43" i="2"/>
  <c r="D46" i="2"/>
  <c r="C45" i="3"/>
  <c r="C46" i="2"/>
  <c r="P45" i="2"/>
  <c r="O45" i="2"/>
  <c r="Q45" i="2"/>
  <c r="N45" i="2"/>
  <c r="H46" i="2"/>
  <c r="G46" i="2"/>
  <c r="D49" i="2"/>
  <c r="Q48" i="2"/>
  <c r="P48" i="2"/>
  <c r="N48" i="2"/>
  <c r="O48" i="2"/>
  <c r="E49" i="2"/>
  <c r="H49" i="2"/>
  <c r="N51" i="2"/>
  <c r="Q51" i="2"/>
  <c r="O51" i="2"/>
  <c r="P51" i="2"/>
  <c r="F52" i="2"/>
  <c r="E52" i="2"/>
  <c r="B56" i="2"/>
  <c r="C55" i="3"/>
  <c r="C59" i="2"/>
  <c r="B59" i="2"/>
  <c r="O58" i="2"/>
  <c r="N58" i="2"/>
  <c r="Q58" i="2"/>
  <c r="P58" i="2"/>
  <c r="G59" i="2"/>
  <c r="F59" i="2"/>
  <c r="D62" i="2"/>
  <c r="C61" i="3"/>
  <c r="C62" i="2"/>
  <c r="P61" i="2"/>
  <c r="O61" i="2"/>
  <c r="N61" i="2"/>
  <c r="Q61" i="2"/>
  <c r="H62" i="2"/>
  <c r="G62" i="2"/>
  <c r="D65" i="2"/>
  <c r="Q64" i="2"/>
  <c r="P64" i="2"/>
  <c r="N64" i="2"/>
  <c r="O64" i="2"/>
  <c r="E65" i="2"/>
  <c r="H65" i="2"/>
  <c r="N67" i="2"/>
  <c r="Q67" i="2"/>
  <c r="O67" i="2"/>
  <c r="P67" i="2"/>
  <c r="F68" i="2"/>
  <c r="E68" i="2"/>
  <c r="B72" i="2"/>
  <c r="C71" i="3"/>
  <c r="C75" i="2"/>
  <c r="B75" i="2"/>
  <c r="O74" i="2"/>
  <c r="Q74" i="2"/>
  <c r="N74" i="2"/>
  <c r="P74" i="2"/>
  <c r="G75" i="2"/>
  <c r="F75" i="2"/>
  <c r="D78" i="2"/>
  <c r="C77" i="3"/>
  <c r="C78" i="2"/>
  <c r="P77" i="2"/>
  <c r="O77" i="2"/>
  <c r="N77" i="2"/>
  <c r="Q77" i="2"/>
  <c r="H78" i="2"/>
  <c r="G78" i="2"/>
  <c r="N79" i="2"/>
  <c r="Q79" i="2"/>
  <c r="P79" i="2"/>
  <c r="O79" i="2"/>
  <c r="F80" i="2"/>
  <c r="E80" i="2"/>
  <c r="O82" i="2"/>
  <c r="Q82" i="2"/>
  <c r="N82" i="2"/>
  <c r="P82" i="2"/>
  <c r="G83" i="2"/>
  <c r="F83" i="2"/>
  <c r="D86" i="2"/>
  <c r="C85" i="3"/>
  <c r="C86" i="2"/>
  <c r="P85" i="2"/>
  <c r="O85" i="2"/>
  <c r="N85" i="2"/>
  <c r="Q85" i="2"/>
  <c r="H86" i="2"/>
  <c r="G86" i="2"/>
  <c r="D89" i="2"/>
  <c r="Q88" i="2"/>
  <c r="P88" i="2"/>
  <c r="O88" i="2"/>
  <c r="N88" i="2"/>
  <c r="E89" i="2"/>
  <c r="H89" i="2"/>
  <c r="N91" i="2"/>
  <c r="Q91" i="2"/>
  <c r="P91" i="2"/>
  <c r="O91" i="2"/>
  <c r="F92" i="2"/>
  <c r="E92" i="2"/>
  <c r="B96" i="2"/>
  <c r="C95" i="3"/>
  <c r="N96" i="1"/>
  <c r="D98" i="2"/>
  <c r="C97" i="3"/>
  <c r="C98" i="2"/>
  <c r="P97" i="2"/>
  <c r="O97" i="2"/>
  <c r="N97" i="2"/>
  <c r="Q97" i="2"/>
  <c r="H98" i="2"/>
  <c r="G98" i="2"/>
  <c r="D101" i="2"/>
  <c r="B104" i="2"/>
  <c r="C103" i="3"/>
  <c r="N103" i="2"/>
  <c r="Q103" i="2"/>
  <c r="P103" i="2"/>
  <c r="O103" i="2"/>
  <c r="F104" i="2"/>
  <c r="E104" i="2"/>
  <c r="P105" i="2"/>
  <c r="O105" i="2"/>
  <c r="N105" i="2"/>
  <c r="Q105" i="2"/>
  <c r="H106" i="2"/>
  <c r="G106" i="2"/>
  <c r="D110" i="2"/>
  <c r="C109" i="3"/>
  <c r="C110" i="2"/>
  <c r="B112" i="2"/>
  <c r="C111" i="3"/>
  <c r="N111" i="2"/>
  <c r="P111" i="2"/>
  <c r="Q111" i="2"/>
  <c r="O111" i="2"/>
  <c r="F112" i="2"/>
  <c r="E112" i="2"/>
  <c r="D114" i="2"/>
  <c r="C113" i="3"/>
  <c r="C114" i="2"/>
  <c r="P113" i="2"/>
  <c r="N113" i="2"/>
  <c r="O113" i="2"/>
  <c r="Q113" i="2"/>
  <c r="H114" i="2"/>
  <c r="G114" i="2"/>
  <c r="N115" i="2"/>
  <c r="Q115" i="2"/>
  <c r="P115" i="2"/>
  <c r="O115" i="2"/>
  <c r="F116" i="2"/>
  <c r="E116" i="2"/>
  <c r="P117" i="2"/>
  <c r="O117" i="2"/>
  <c r="N117" i="2"/>
  <c r="Q117" i="2"/>
  <c r="H118" i="2"/>
  <c r="G118" i="2"/>
  <c r="Q120" i="2"/>
  <c r="O120" i="2"/>
  <c r="P120" i="2"/>
  <c r="N120" i="2"/>
  <c r="E121" i="2"/>
  <c r="H121" i="2"/>
  <c r="B124" i="2"/>
  <c r="C123" i="3"/>
  <c r="N123" i="2"/>
  <c r="P123" i="2"/>
  <c r="Q123" i="2"/>
  <c r="O123" i="2"/>
  <c r="F124" i="2"/>
  <c r="E124" i="2"/>
  <c r="C127" i="2"/>
  <c r="B127" i="2"/>
  <c r="O126" i="2"/>
  <c r="Q126" i="2"/>
  <c r="N126" i="2"/>
  <c r="P126" i="2"/>
  <c r="G127" i="2"/>
  <c r="F127" i="2"/>
  <c r="D130" i="2"/>
  <c r="C129" i="3"/>
  <c r="C130" i="2"/>
  <c r="P129" i="2"/>
  <c r="O129" i="2"/>
  <c r="N129" i="2"/>
  <c r="Q129" i="2"/>
  <c r="H130" i="2"/>
  <c r="G130" i="2"/>
  <c r="E7" i="2"/>
  <c r="E6" i="2"/>
  <c r="E8" i="2"/>
  <c r="D9" i="2"/>
  <c r="H9" i="2"/>
  <c r="C10" i="2"/>
  <c r="G10" i="2"/>
  <c r="B11" i="2"/>
  <c r="F11" i="2"/>
  <c r="E12" i="2"/>
  <c r="D13" i="2"/>
  <c r="H13" i="2"/>
  <c r="C14" i="2"/>
  <c r="G14" i="2"/>
  <c r="B15" i="2"/>
  <c r="F15" i="2"/>
  <c r="E16" i="2"/>
  <c r="D17" i="2"/>
  <c r="H17" i="2"/>
  <c r="C18" i="2"/>
  <c r="G18" i="2"/>
  <c r="B19" i="2"/>
  <c r="F19" i="2"/>
  <c r="E20" i="2"/>
  <c r="D21" i="2"/>
  <c r="H21" i="2"/>
  <c r="C22" i="2"/>
  <c r="G22" i="2"/>
  <c r="B23" i="2"/>
  <c r="F23" i="2"/>
  <c r="E24" i="2"/>
  <c r="D25" i="2"/>
  <c r="H25" i="2"/>
  <c r="C26" i="2"/>
  <c r="G26" i="2"/>
  <c r="B27" i="2"/>
  <c r="F27" i="2"/>
  <c r="E28" i="2"/>
  <c r="D29" i="2"/>
  <c r="H29" i="2"/>
  <c r="C30" i="2"/>
  <c r="G30" i="2"/>
  <c r="B31" i="2"/>
  <c r="F31" i="2"/>
  <c r="E32" i="2"/>
  <c r="D33" i="2"/>
  <c r="H33" i="2"/>
  <c r="C34" i="2"/>
  <c r="G34" i="2"/>
  <c r="B35" i="2"/>
  <c r="F35" i="2"/>
  <c r="E36" i="2"/>
  <c r="G37" i="2"/>
  <c r="F38" i="2"/>
  <c r="E39" i="2"/>
  <c r="D40" i="2"/>
  <c r="C41" i="2"/>
  <c r="B42" i="2"/>
  <c r="H44" i="2"/>
  <c r="G45" i="2"/>
  <c r="F46" i="2"/>
  <c r="E47" i="2"/>
  <c r="D48" i="2"/>
  <c r="C49" i="2"/>
  <c r="B50" i="2"/>
  <c r="H52" i="2"/>
  <c r="G53" i="2"/>
  <c r="F54" i="2"/>
  <c r="E55" i="2"/>
  <c r="D56" i="2"/>
  <c r="C57" i="2"/>
  <c r="B58" i="2"/>
  <c r="H60" i="2"/>
  <c r="G61" i="2"/>
  <c r="F62" i="2"/>
  <c r="E63" i="2"/>
  <c r="D64" i="2"/>
  <c r="C65" i="2"/>
  <c r="B66" i="2"/>
  <c r="H68" i="2"/>
  <c r="G69" i="2"/>
  <c r="F70" i="2"/>
  <c r="E71" i="2"/>
  <c r="D72" i="2"/>
  <c r="C73" i="2"/>
  <c r="B74" i="2"/>
  <c r="H76" i="2"/>
  <c r="G77" i="2"/>
  <c r="F78" i="2"/>
  <c r="E79" i="2"/>
  <c r="D80" i="2"/>
  <c r="C81" i="2"/>
  <c r="B82" i="2"/>
  <c r="H84" i="2"/>
  <c r="G85" i="2"/>
  <c r="F86" i="2"/>
  <c r="E87" i="2"/>
  <c r="D88" i="2"/>
  <c r="C89" i="2"/>
  <c r="B90" i="2"/>
  <c r="H92" i="2"/>
  <c r="G93" i="2"/>
  <c r="F94" i="2"/>
  <c r="E95" i="2"/>
  <c r="D96" i="2"/>
  <c r="C97" i="2"/>
  <c r="B98" i="2"/>
  <c r="H100" i="2"/>
  <c r="G101" i="2"/>
  <c r="F102" i="2"/>
  <c r="E103" i="2"/>
  <c r="D104" i="2"/>
  <c r="C105" i="2"/>
  <c r="B106" i="2"/>
  <c r="H108" i="2"/>
  <c r="G109" i="2"/>
  <c r="F110" i="2"/>
  <c r="E111" i="2"/>
  <c r="D112" i="2"/>
  <c r="C113" i="2"/>
  <c r="B114" i="2"/>
  <c r="H116" i="2"/>
  <c r="G117" i="2"/>
  <c r="F118" i="2"/>
  <c r="E119" i="2"/>
  <c r="D120" i="2"/>
  <c r="C121" i="2"/>
  <c r="B122" i="2"/>
  <c r="H124" i="2"/>
  <c r="G125" i="2"/>
  <c r="F126" i="2"/>
  <c r="E127" i="2"/>
  <c r="D128" i="2"/>
  <c r="C129" i="2"/>
  <c r="B130" i="2"/>
  <c r="H132" i="2"/>
  <c r="N36" i="1"/>
  <c r="N40" i="1"/>
  <c r="N44" i="1"/>
  <c r="N48" i="1"/>
  <c r="N52" i="1"/>
  <c r="N56" i="1"/>
  <c r="N60" i="1"/>
  <c r="N64" i="1"/>
  <c r="N68" i="1"/>
  <c r="N72" i="1"/>
  <c r="N76" i="1"/>
  <c r="N80" i="1"/>
  <c r="N84" i="1"/>
  <c r="N88" i="1"/>
  <c r="N92" i="1"/>
  <c r="N103" i="1"/>
  <c r="N121" i="1"/>
  <c r="N126" i="1"/>
  <c r="N131" i="1"/>
  <c r="N4" i="1"/>
  <c r="N3" i="1"/>
  <c r="N22" i="1"/>
  <c r="N107" i="1"/>
  <c r="N111" i="1"/>
  <c r="N119" i="1"/>
  <c r="N124" i="1"/>
  <c r="N129" i="1"/>
  <c r="N20" i="1"/>
  <c r="N104" i="1"/>
  <c r="N108" i="1"/>
  <c r="N106" i="1"/>
  <c r="N116" i="1"/>
  <c r="N128" i="1"/>
  <c r="N133" i="1"/>
  <c r="N123" i="1"/>
  <c r="N25" i="1"/>
  <c r="N37" i="1"/>
  <c r="N41" i="1"/>
  <c r="N53" i="1"/>
  <c r="N57" i="1"/>
  <c r="N61" i="1"/>
  <c r="N69" i="1"/>
  <c r="N73" i="1"/>
  <c r="N77" i="1"/>
  <c r="N93" i="1"/>
  <c r="N101" i="1"/>
  <c r="N29" i="1"/>
  <c r="N33" i="1"/>
  <c r="N45" i="1"/>
  <c r="N49" i="1"/>
  <c r="N65" i="1"/>
  <c r="N81" i="1"/>
  <c r="N85" i="1"/>
  <c r="N89" i="1"/>
  <c r="N97" i="1"/>
  <c r="D21" i="36" l="1"/>
  <c r="H4" i="47"/>
  <c r="K4" i="47"/>
  <c r="O4" i="47"/>
  <c r="N4" i="47"/>
  <c r="D23" i="36"/>
  <c r="J23" i="36" s="1"/>
  <c r="N4" i="48"/>
  <c r="H4" i="48"/>
  <c r="O4" i="48"/>
  <c r="K4" i="48"/>
  <c r="P4" i="48"/>
  <c r="I4" i="48"/>
  <c r="L4" i="48"/>
  <c r="M4" i="47"/>
  <c r="J4" i="47"/>
  <c r="S4" i="47" s="1"/>
  <c r="J134" i="54"/>
  <c r="G134" i="50"/>
  <c r="J134" i="52"/>
  <c r="G134" i="54"/>
  <c r="J134" i="50"/>
  <c r="J134" i="49"/>
  <c r="G134" i="51"/>
  <c r="J134" i="53"/>
  <c r="G134" i="53"/>
  <c r="G134" i="49"/>
  <c r="G134" i="19"/>
  <c r="J134" i="51"/>
  <c r="G134" i="52"/>
  <c r="J134" i="19"/>
  <c r="L4" i="47"/>
  <c r="I4" i="47"/>
  <c r="P4" i="47"/>
  <c r="H5" i="51"/>
  <c r="H5" i="49"/>
  <c r="H5" i="50"/>
  <c r="H5" i="19"/>
  <c r="H122" i="54"/>
  <c r="H122" i="53"/>
  <c r="H122" i="52"/>
  <c r="H122" i="20"/>
  <c r="H122" i="51"/>
  <c r="H122" i="50"/>
  <c r="H122" i="49"/>
  <c r="H122" i="19"/>
  <c r="I113" i="54"/>
  <c r="I113" i="53"/>
  <c r="I113" i="52"/>
  <c r="I113" i="20"/>
  <c r="I113" i="51"/>
  <c r="I113" i="50"/>
  <c r="I113" i="49"/>
  <c r="I113" i="19"/>
  <c r="J77" i="54"/>
  <c r="J77" i="53"/>
  <c r="J77" i="52"/>
  <c r="J77" i="20"/>
  <c r="J77" i="51"/>
  <c r="J77" i="50"/>
  <c r="J77" i="49"/>
  <c r="J77" i="19"/>
  <c r="H58" i="54"/>
  <c r="H58" i="53"/>
  <c r="H58" i="52"/>
  <c r="H58" i="20"/>
  <c r="H58" i="51"/>
  <c r="H58" i="50"/>
  <c r="H58" i="49"/>
  <c r="H58" i="19"/>
  <c r="I49" i="54"/>
  <c r="I49" i="53"/>
  <c r="I49" i="52"/>
  <c r="I49" i="20"/>
  <c r="I49" i="51"/>
  <c r="I49" i="50"/>
  <c r="I49" i="49"/>
  <c r="I49" i="19"/>
  <c r="I34" i="54"/>
  <c r="I34" i="53"/>
  <c r="I34" i="52"/>
  <c r="I34" i="20"/>
  <c r="I34" i="51"/>
  <c r="I34" i="50"/>
  <c r="I34" i="49"/>
  <c r="I34" i="19"/>
  <c r="H11" i="54"/>
  <c r="H11" i="53"/>
  <c r="H11" i="52"/>
  <c r="H11" i="20"/>
  <c r="H11" i="51"/>
  <c r="H11" i="50"/>
  <c r="H11" i="49"/>
  <c r="H11" i="19"/>
  <c r="J130" i="54"/>
  <c r="J130" i="53"/>
  <c r="J130" i="52"/>
  <c r="J130" i="20"/>
  <c r="J130" i="51"/>
  <c r="J130" i="50"/>
  <c r="J130" i="49"/>
  <c r="J130" i="19"/>
  <c r="I127" i="54"/>
  <c r="I127" i="53"/>
  <c r="I127" i="52"/>
  <c r="I127" i="20"/>
  <c r="I127" i="51"/>
  <c r="I127" i="50"/>
  <c r="I127" i="49"/>
  <c r="I127" i="19"/>
  <c r="H124" i="54"/>
  <c r="H124" i="53"/>
  <c r="H124" i="52"/>
  <c r="H124" i="20"/>
  <c r="H124" i="51"/>
  <c r="H124" i="50"/>
  <c r="H124" i="49"/>
  <c r="H124" i="19"/>
  <c r="W5" i="47"/>
  <c r="H118" i="54"/>
  <c r="H118" i="53"/>
  <c r="H118" i="52"/>
  <c r="H118" i="20"/>
  <c r="H118" i="51"/>
  <c r="H118" i="50"/>
  <c r="H118" i="49"/>
  <c r="H118" i="19"/>
  <c r="J81" i="54"/>
  <c r="J81" i="53"/>
  <c r="J81" i="52"/>
  <c r="J81" i="20"/>
  <c r="J81" i="51"/>
  <c r="J81" i="50"/>
  <c r="J81" i="49"/>
  <c r="J81" i="19"/>
  <c r="I24" i="54"/>
  <c r="I24" i="53"/>
  <c r="I24" i="52"/>
  <c r="I24" i="20"/>
  <c r="I24" i="51"/>
  <c r="I24" i="50"/>
  <c r="I24" i="49"/>
  <c r="I24" i="19"/>
  <c r="H17" i="54"/>
  <c r="H17" i="53"/>
  <c r="H17" i="52"/>
  <c r="H17" i="20"/>
  <c r="H17" i="51"/>
  <c r="H17" i="50"/>
  <c r="H17" i="49"/>
  <c r="H17" i="19"/>
  <c r="I4" i="54"/>
  <c r="I4" i="53"/>
  <c r="I4" i="52"/>
  <c r="I4" i="20"/>
  <c r="I4" i="51"/>
  <c r="L4" i="51" s="1"/>
  <c r="I4" i="50"/>
  <c r="L4" i="50" s="1"/>
  <c r="I4" i="49"/>
  <c r="L4" i="49" s="1"/>
  <c r="I4" i="19"/>
  <c r="I123" i="54"/>
  <c r="I123" i="53"/>
  <c r="I123" i="52"/>
  <c r="I123" i="20"/>
  <c r="I123" i="51"/>
  <c r="I123" i="50"/>
  <c r="I123" i="49"/>
  <c r="I123" i="19"/>
  <c r="J115" i="54"/>
  <c r="J115" i="53"/>
  <c r="J115" i="52"/>
  <c r="J115" i="20"/>
  <c r="J115" i="51"/>
  <c r="J115" i="50"/>
  <c r="J115" i="49"/>
  <c r="J115" i="19"/>
  <c r="I94" i="54"/>
  <c r="I94" i="53"/>
  <c r="I94" i="52"/>
  <c r="I94" i="20"/>
  <c r="I94" i="51"/>
  <c r="I94" i="50"/>
  <c r="I94" i="49"/>
  <c r="I94" i="19"/>
  <c r="I38" i="54"/>
  <c r="I38" i="53"/>
  <c r="I38" i="52"/>
  <c r="I38" i="20"/>
  <c r="I38" i="51"/>
  <c r="I38" i="50"/>
  <c r="I38" i="49"/>
  <c r="I38" i="19"/>
  <c r="I124" i="54"/>
  <c r="I124" i="53"/>
  <c r="I124" i="52"/>
  <c r="I124" i="20"/>
  <c r="I124" i="51"/>
  <c r="I124" i="50"/>
  <c r="I124" i="49"/>
  <c r="I124" i="19"/>
  <c r="H69" i="54"/>
  <c r="H69" i="53"/>
  <c r="H69" i="52"/>
  <c r="H69" i="20"/>
  <c r="H69" i="51"/>
  <c r="H69" i="50"/>
  <c r="H69" i="49"/>
  <c r="H69" i="19"/>
  <c r="J31" i="54"/>
  <c r="J31" i="53"/>
  <c r="J31" i="52"/>
  <c r="J31" i="20"/>
  <c r="J31" i="51"/>
  <c r="J31" i="50"/>
  <c r="J31" i="49"/>
  <c r="J31" i="19"/>
  <c r="I19" i="54"/>
  <c r="I19" i="53"/>
  <c r="I19" i="52"/>
  <c r="I19" i="20"/>
  <c r="I19" i="51"/>
  <c r="I19" i="50"/>
  <c r="I19" i="49"/>
  <c r="I19" i="19"/>
  <c r="J11" i="54"/>
  <c r="J11" i="53"/>
  <c r="J11" i="52"/>
  <c r="J11" i="20"/>
  <c r="J11" i="51"/>
  <c r="J11" i="50"/>
  <c r="J11" i="49"/>
  <c r="J11" i="19"/>
  <c r="H131" i="54"/>
  <c r="H131" i="53"/>
  <c r="H131" i="52"/>
  <c r="H131" i="20"/>
  <c r="H131" i="51"/>
  <c r="H131" i="50"/>
  <c r="H131" i="49"/>
  <c r="H131" i="19"/>
  <c r="I66" i="54"/>
  <c r="I66" i="53"/>
  <c r="I66" i="52"/>
  <c r="I66" i="20"/>
  <c r="I66" i="51"/>
  <c r="I66" i="50"/>
  <c r="I66" i="49"/>
  <c r="I66" i="19"/>
  <c r="H97" i="54"/>
  <c r="H97" i="53"/>
  <c r="H97" i="52"/>
  <c r="H97" i="20"/>
  <c r="H97" i="51"/>
  <c r="H97" i="50"/>
  <c r="H97" i="49"/>
  <c r="H97" i="19"/>
  <c r="H81" i="54"/>
  <c r="H81" i="53"/>
  <c r="H81" i="52"/>
  <c r="H81" i="20"/>
  <c r="H81" i="51"/>
  <c r="H81" i="50"/>
  <c r="H81" i="49"/>
  <c r="H81" i="19"/>
  <c r="H41" i="54"/>
  <c r="H41" i="53"/>
  <c r="H41" i="52"/>
  <c r="H41" i="20"/>
  <c r="H41" i="51"/>
  <c r="H41" i="50"/>
  <c r="H41" i="49"/>
  <c r="H41" i="19"/>
  <c r="J17" i="54"/>
  <c r="J17" i="53"/>
  <c r="J17" i="52"/>
  <c r="J17" i="20"/>
  <c r="J17" i="51"/>
  <c r="J17" i="50"/>
  <c r="J17" i="19"/>
  <c r="J17" i="49"/>
  <c r="I117" i="54"/>
  <c r="I117" i="53"/>
  <c r="I117" i="52"/>
  <c r="I117" i="20"/>
  <c r="I117" i="51"/>
  <c r="I117" i="50"/>
  <c r="I117" i="49"/>
  <c r="I117" i="19"/>
  <c r="H21" i="54"/>
  <c r="H21" i="53"/>
  <c r="H21" i="52"/>
  <c r="H21" i="20"/>
  <c r="H21" i="51"/>
  <c r="H21" i="50"/>
  <c r="H21" i="49"/>
  <c r="H21" i="19"/>
  <c r="I12" i="54"/>
  <c r="I12" i="53"/>
  <c r="I12" i="52"/>
  <c r="I12" i="20"/>
  <c r="I12" i="51"/>
  <c r="I12" i="50"/>
  <c r="I12" i="19"/>
  <c r="I12" i="49"/>
  <c r="I82" i="54"/>
  <c r="I82" i="53"/>
  <c r="I82" i="52"/>
  <c r="I82" i="51"/>
  <c r="I82" i="20"/>
  <c r="I82" i="50"/>
  <c r="I82" i="49"/>
  <c r="I82" i="19"/>
  <c r="J67" i="54"/>
  <c r="J67" i="53"/>
  <c r="J67" i="52"/>
  <c r="J67" i="20"/>
  <c r="J67" i="51"/>
  <c r="J67" i="50"/>
  <c r="J67" i="49"/>
  <c r="J67" i="19"/>
  <c r="J51" i="54"/>
  <c r="J51" i="53"/>
  <c r="J51" i="52"/>
  <c r="J51" i="20"/>
  <c r="J51" i="51"/>
  <c r="J51" i="50"/>
  <c r="J51" i="49"/>
  <c r="J51" i="19"/>
  <c r="J27" i="54"/>
  <c r="J27" i="53"/>
  <c r="J27" i="52"/>
  <c r="J27" i="20"/>
  <c r="J27" i="51"/>
  <c r="J27" i="50"/>
  <c r="J27" i="49"/>
  <c r="J27" i="19"/>
  <c r="I61" i="54"/>
  <c r="I61" i="53"/>
  <c r="I61" i="52"/>
  <c r="I61" i="20"/>
  <c r="I61" i="51"/>
  <c r="I61" i="50"/>
  <c r="I61" i="49"/>
  <c r="I61" i="19"/>
  <c r="H6" i="54"/>
  <c r="H6" i="53"/>
  <c r="H6" i="52"/>
  <c r="H6" i="20"/>
  <c r="H6" i="51"/>
  <c r="H6" i="50"/>
  <c r="H6" i="49"/>
  <c r="H6" i="19"/>
  <c r="I96" i="54"/>
  <c r="I96" i="53"/>
  <c r="I96" i="52"/>
  <c r="I96" i="20"/>
  <c r="I96" i="51"/>
  <c r="I96" i="50"/>
  <c r="I96" i="49"/>
  <c r="I96" i="19"/>
  <c r="J145" i="20"/>
  <c r="G145" i="20"/>
  <c r="H145" i="20"/>
  <c r="I145" i="20"/>
  <c r="F145" i="20"/>
  <c r="E145" i="20"/>
  <c r="I199" i="20"/>
  <c r="H199" i="20"/>
  <c r="G199" i="20"/>
  <c r="J199" i="20"/>
  <c r="E199" i="20"/>
  <c r="F199" i="20"/>
  <c r="H150" i="20"/>
  <c r="G150" i="20"/>
  <c r="J150" i="20"/>
  <c r="I150" i="20"/>
  <c r="F150" i="20"/>
  <c r="E150" i="20"/>
  <c r="G231" i="20"/>
  <c r="J231" i="20"/>
  <c r="H231" i="20"/>
  <c r="I231" i="20"/>
  <c r="E231" i="20"/>
  <c r="F231" i="20"/>
  <c r="G183" i="20"/>
  <c r="J183" i="20"/>
  <c r="I183" i="20"/>
  <c r="H183" i="20"/>
  <c r="F183" i="20"/>
  <c r="E183" i="20"/>
  <c r="J222" i="20"/>
  <c r="G222" i="20"/>
  <c r="I222" i="20"/>
  <c r="H222" i="20"/>
  <c r="E222" i="20"/>
  <c r="F222" i="20"/>
  <c r="J141" i="20"/>
  <c r="H141" i="20"/>
  <c r="G141" i="20"/>
  <c r="I141" i="20"/>
  <c r="E141" i="20"/>
  <c r="F141" i="20"/>
  <c r="I197" i="20"/>
  <c r="J197" i="20"/>
  <c r="G197" i="20"/>
  <c r="H197" i="20"/>
  <c r="E197" i="20"/>
  <c r="F197" i="20"/>
  <c r="G220" i="20"/>
  <c r="H220" i="20"/>
  <c r="J220" i="20"/>
  <c r="I220" i="20"/>
  <c r="F220" i="20"/>
  <c r="E220" i="20"/>
  <c r="I158" i="20"/>
  <c r="H158" i="20"/>
  <c r="G158" i="20"/>
  <c r="J158" i="20"/>
  <c r="F158" i="20"/>
  <c r="E158" i="20"/>
  <c r="H201" i="20"/>
  <c r="I201" i="20"/>
  <c r="J201" i="20"/>
  <c r="G201" i="20"/>
  <c r="F201" i="20"/>
  <c r="E201" i="20"/>
  <c r="H139" i="20"/>
  <c r="J139" i="20"/>
  <c r="I139" i="20"/>
  <c r="G139" i="20"/>
  <c r="E139" i="20"/>
  <c r="F139" i="20"/>
  <c r="J213" i="20"/>
  <c r="I213" i="20"/>
  <c r="H213" i="20"/>
  <c r="G213" i="20"/>
  <c r="F213" i="20"/>
  <c r="E213" i="20"/>
  <c r="I147" i="20"/>
  <c r="J147" i="20"/>
  <c r="G147" i="20"/>
  <c r="H147" i="20"/>
  <c r="F147" i="20"/>
  <c r="E147" i="20"/>
  <c r="G247" i="20"/>
  <c r="J247" i="20"/>
  <c r="I247" i="20"/>
  <c r="H247" i="20"/>
  <c r="E247" i="20"/>
  <c r="F247" i="20"/>
  <c r="J250" i="20"/>
  <c r="G250" i="20"/>
  <c r="I250" i="20"/>
  <c r="H250" i="20"/>
  <c r="E250" i="20"/>
  <c r="F250" i="20"/>
  <c r="I245" i="20"/>
  <c r="J245" i="20"/>
  <c r="H245" i="20"/>
  <c r="G245" i="20"/>
  <c r="E245" i="20"/>
  <c r="F245" i="20"/>
  <c r="I133" i="54"/>
  <c r="I133" i="53"/>
  <c r="I133" i="52"/>
  <c r="I133" i="20"/>
  <c r="I133" i="51"/>
  <c r="I133" i="50"/>
  <c r="I133" i="49"/>
  <c r="I133" i="19"/>
  <c r="I121" i="54"/>
  <c r="I121" i="53"/>
  <c r="I121" i="52"/>
  <c r="I121" i="20"/>
  <c r="I121" i="51"/>
  <c r="I121" i="50"/>
  <c r="I121" i="49"/>
  <c r="I121" i="19"/>
  <c r="I57" i="54"/>
  <c r="I57" i="53"/>
  <c r="I57" i="52"/>
  <c r="I57" i="20"/>
  <c r="I57" i="51"/>
  <c r="I57" i="50"/>
  <c r="I57" i="49"/>
  <c r="I57" i="19"/>
  <c r="I114" i="54"/>
  <c r="I114" i="53"/>
  <c r="I114" i="52"/>
  <c r="I114" i="51"/>
  <c r="I114" i="20"/>
  <c r="I114" i="50"/>
  <c r="I114" i="49"/>
  <c r="I114" i="19"/>
  <c r="H96" i="54"/>
  <c r="H96" i="53"/>
  <c r="H96" i="52"/>
  <c r="H96" i="20"/>
  <c r="H96" i="51"/>
  <c r="H96" i="50"/>
  <c r="H96" i="49"/>
  <c r="H96" i="19"/>
  <c r="J83" i="54"/>
  <c r="J83" i="53"/>
  <c r="J83" i="52"/>
  <c r="J83" i="20"/>
  <c r="J83" i="51"/>
  <c r="J83" i="50"/>
  <c r="J83" i="49"/>
  <c r="J83" i="19"/>
  <c r="H38" i="54"/>
  <c r="H38" i="53"/>
  <c r="H38" i="52"/>
  <c r="H38" i="20"/>
  <c r="H38" i="51"/>
  <c r="H38" i="50"/>
  <c r="H38" i="49"/>
  <c r="H38" i="19"/>
  <c r="H91" i="54"/>
  <c r="H91" i="53"/>
  <c r="H91" i="52"/>
  <c r="H91" i="20"/>
  <c r="H91" i="51"/>
  <c r="H91" i="50"/>
  <c r="H91" i="49"/>
  <c r="H91" i="19"/>
  <c r="I131" i="54"/>
  <c r="I131" i="52"/>
  <c r="I131" i="53"/>
  <c r="I131" i="20"/>
  <c r="I131" i="51"/>
  <c r="I131" i="50"/>
  <c r="I131" i="49"/>
  <c r="I131" i="19"/>
  <c r="H52" i="54"/>
  <c r="H52" i="53"/>
  <c r="H52" i="52"/>
  <c r="H52" i="20"/>
  <c r="H52" i="51"/>
  <c r="H52" i="50"/>
  <c r="H52" i="49"/>
  <c r="H52" i="19"/>
  <c r="H33" i="53"/>
  <c r="H33" i="54"/>
  <c r="H33" i="52"/>
  <c r="H33" i="20"/>
  <c r="H33" i="51"/>
  <c r="H33" i="50"/>
  <c r="H33" i="49"/>
  <c r="H33" i="19"/>
  <c r="J205" i="20"/>
  <c r="G205" i="20"/>
  <c r="I205" i="20"/>
  <c r="H205" i="20"/>
  <c r="F205" i="20"/>
  <c r="E205" i="20"/>
  <c r="H225" i="20"/>
  <c r="I225" i="20"/>
  <c r="J225" i="20"/>
  <c r="G225" i="20"/>
  <c r="F225" i="20"/>
  <c r="E225" i="20"/>
  <c r="G149" i="20"/>
  <c r="J149" i="20"/>
  <c r="H149" i="20"/>
  <c r="I149" i="20"/>
  <c r="F149" i="20"/>
  <c r="E149" i="20"/>
  <c r="G166" i="20"/>
  <c r="J166" i="20"/>
  <c r="H166" i="20"/>
  <c r="I166" i="20"/>
  <c r="F166" i="20"/>
  <c r="E166" i="20"/>
  <c r="I256" i="20"/>
  <c r="G256" i="20"/>
  <c r="J256" i="20"/>
  <c r="H256" i="20"/>
  <c r="E256" i="20"/>
  <c r="F256" i="20"/>
  <c r="I129" i="54"/>
  <c r="I129" i="53"/>
  <c r="I129" i="52"/>
  <c r="I129" i="20"/>
  <c r="I129" i="51"/>
  <c r="I129" i="50"/>
  <c r="I129" i="49"/>
  <c r="I129" i="19"/>
  <c r="J93" i="54"/>
  <c r="J93" i="53"/>
  <c r="J93" i="52"/>
  <c r="J93" i="20"/>
  <c r="J93" i="51"/>
  <c r="J93" i="50"/>
  <c r="J93" i="49"/>
  <c r="J93" i="19"/>
  <c r="H74" i="54"/>
  <c r="H74" i="53"/>
  <c r="H74" i="52"/>
  <c r="H74" i="20"/>
  <c r="H74" i="51"/>
  <c r="H74" i="50"/>
  <c r="H74" i="49"/>
  <c r="H74" i="19"/>
  <c r="I65" i="54"/>
  <c r="I65" i="53"/>
  <c r="I65" i="52"/>
  <c r="I65" i="20"/>
  <c r="I65" i="51"/>
  <c r="I65" i="50"/>
  <c r="I65" i="49"/>
  <c r="I65" i="19"/>
  <c r="H19" i="54"/>
  <c r="H19" i="53"/>
  <c r="H19" i="52"/>
  <c r="H19" i="20"/>
  <c r="H19" i="51"/>
  <c r="H19" i="50"/>
  <c r="H19" i="49"/>
  <c r="H19" i="19"/>
  <c r="J14" i="54"/>
  <c r="J14" i="53"/>
  <c r="J14" i="52"/>
  <c r="J14" i="20"/>
  <c r="J14" i="51"/>
  <c r="J14" i="50"/>
  <c r="J14" i="49"/>
  <c r="J14" i="19"/>
  <c r="I10" i="54"/>
  <c r="I10" i="53"/>
  <c r="I10" i="52"/>
  <c r="I10" i="20"/>
  <c r="I10" i="51"/>
  <c r="I10" i="50"/>
  <c r="I10" i="49"/>
  <c r="I10" i="19"/>
  <c r="J127" i="54"/>
  <c r="J127" i="53"/>
  <c r="J127" i="52"/>
  <c r="J127" i="20"/>
  <c r="J127" i="51"/>
  <c r="J127" i="50"/>
  <c r="J127" i="49"/>
  <c r="J127" i="19"/>
  <c r="I78" i="54"/>
  <c r="I78" i="53"/>
  <c r="I78" i="52"/>
  <c r="I78" i="20"/>
  <c r="I78" i="51"/>
  <c r="I78" i="50"/>
  <c r="I78" i="49"/>
  <c r="I78" i="19"/>
  <c r="I62" i="54"/>
  <c r="I62" i="53"/>
  <c r="I62" i="52"/>
  <c r="I62" i="20"/>
  <c r="I62" i="51"/>
  <c r="I62" i="50"/>
  <c r="I62" i="49"/>
  <c r="I62" i="19"/>
  <c r="I46" i="54"/>
  <c r="I46" i="53"/>
  <c r="I46" i="52"/>
  <c r="I46" i="20"/>
  <c r="I46" i="51"/>
  <c r="I46" i="50"/>
  <c r="I46" i="49"/>
  <c r="I46" i="19"/>
  <c r="J57" i="54"/>
  <c r="J57" i="53"/>
  <c r="J57" i="52"/>
  <c r="J57" i="20"/>
  <c r="J57" i="51"/>
  <c r="J57" i="50"/>
  <c r="J57" i="49"/>
  <c r="J57" i="19"/>
  <c r="J36" i="54"/>
  <c r="J36" i="53"/>
  <c r="J36" i="52"/>
  <c r="J36" i="20"/>
  <c r="J36" i="51"/>
  <c r="J36" i="50"/>
  <c r="J36" i="49"/>
  <c r="J36" i="19"/>
  <c r="J7" i="54"/>
  <c r="J7" i="53"/>
  <c r="J7" i="52"/>
  <c r="J7" i="20"/>
  <c r="J7" i="51"/>
  <c r="J7" i="50"/>
  <c r="J7" i="49"/>
  <c r="J7" i="19"/>
  <c r="I91" i="54"/>
  <c r="I91" i="53"/>
  <c r="I91" i="52"/>
  <c r="I91" i="20"/>
  <c r="I91" i="51"/>
  <c r="I91" i="50"/>
  <c r="I91" i="49"/>
  <c r="I91" i="19"/>
  <c r="I67" i="54"/>
  <c r="I67" i="53"/>
  <c r="I67" i="52"/>
  <c r="I67" i="20"/>
  <c r="I67" i="51"/>
  <c r="I67" i="50"/>
  <c r="I67" i="49"/>
  <c r="I67" i="19"/>
  <c r="H48" i="54"/>
  <c r="H48" i="53"/>
  <c r="H48" i="52"/>
  <c r="H48" i="20"/>
  <c r="H48" i="51"/>
  <c r="H48" i="50"/>
  <c r="H48" i="49"/>
  <c r="H48" i="19"/>
  <c r="J120" i="54"/>
  <c r="J120" i="52"/>
  <c r="J120" i="53"/>
  <c r="J120" i="20"/>
  <c r="J120" i="51"/>
  <c r="J120" i="50"/>
  <c r="J120" i="49"/>
  <c r="J120" i="19"/>
  <c r="H101" i="54"/>
  <c r="H101" i="53"/>
  <c r="H101" i="52"/>
  <c r="H101" i="20"/>
  <c r="H101" i="51"/>
  <c r="H101" i="50"/>
  <c r="H101" i="49"/>
  <c r="H101" i="19"/>
  <c r="H85" i="54"/>
  <c r="H85" i="53"/>
  <c r="H85" i="52"/>
  <c r="H85" i="20"/>
  <c r="H85" i="51"/>
  <c r="H85" i="50"/>
  <c r="H85" i="49"/>
  <c r="H85" i="19"/>
  <c r="I60" i="54"/>
  <c r="I60" i="52"/>
  <c r="I60" i="53"/>
  <c r="I60" i="20"/>
  <c r="I60" i="51"/>
  <c r="I60" i="50"/>
  <c r="I60" i="49"/>
  <c r="I60" i="19"/>
  <c r="H45" i="54"/>
  <c r="H45" i="53"/>
  <c r="H45" i="52"/>
  <c r="H45" i="20"/>
  <c r="H45" i="51"/>
  <c r="H45" i="50"/>
  <c r="H45" i="49"/>
  <c r="H45" i="19"/>
  <c r="H107" i="54"/>
  <c r="H107" i="53"/>
  <c r="H107" i="52"/>
  <c r="H107" i="20"/>
  <c r="H107" i="51"/>
  <c r="H107" i="50"/>
  <c r="H107" i="49"/>
  <c r="H107" i="19"/>
  <c r="I63" i="54"/>
  <c r="I63" i="53"/>
  <c r="I63" i="52"/>
  <c r="I63" i="20"/>
  <c r="I63" i="51"/>
  <c r="I63" i="50"/>
  <c r="I63" i="49"/>
  <c r="I63" i="19"/>
  <c r="H47" i="54"/>
  <c r="H47" i="53"/>
  <c r="H47" i="52"/>
  <c r="H47" i="20"/>
  <c r="H47" i="51"/>
  <c r="H47" i="50"/>
  <c r="H47" i="49"/>
  <c r="H47" i="19"/>
  <c r="H121" i="54"/>
  <c r="H121" i="53"/>
  <c r="H121" i="52"/>
  <c r="H121" i="20"/>
  <c r="H121" i="51"/>
  <c r="H121" i="50"/>
  <c r="H121" i="49"/>
  <c r="H121" i="19"/>
  <c r="H105" i="54"/>
  <c r="H105" i="53"/>
  <c r="H105" i="52"/>
  <c r="H105" i="20"/>
  <c r="H105" i="51"/>
  <c r="H105" i="50"/>
  <c r="H105" i="49"/>
  <c r="H105" i="19"/>
  <c r="H30" i="54"/>
  <c r="H30" i="53"/>
  <c r="H30" i="52"/>
  <c r="H30" i="20"/>
  <c r="H30" i="51"/>
  <c r="H30" i="50"/>
  <c r="H30" i="49"/>
  <c r="H30" i="19"/>
  <c r="J9" i="54"/>
  <c r="J9" i="53"/>
  <c r="J9" i="52"/>
  <c r="J9" i="20"/>
  <c r="J9" i="51"/>
  <c r="J9" i="50"/>
  <c r="J9" i="49"/>
  <c r="J9" i="19"/>
  <c r="H95" i="53"/>
  <c r="H95" i="54"/>
  <c r="H95" i="52"/>
  <c r="H95" i="20"/>
  <c r="H95" i="51"/>
  <c r="H95" i="50"/>
  <c r="H95" i="49"/>
  <c r="H95" i="19"/>
  <c r="H110" i="54"/>
  <c r="H110" i="53"/>
  <c r="H110" i="52"/>
  <c r="H110" i="20"/>
  <c r="H110" i="51"/>
  <c r="H110" i="50"/>
  <c r="H110" i="49"/>
  <c r="H110" i="19"/>
  <c r="H54" i="54"/>
  <c r="H54" i="53"/>
  <c r="H54" i="52"/>
  <c r="H54" i="20"/>
  <c r="H54" i="51"/>
  <c r="H54" i="50"/>
  <c r="H54" i="49"/>
  <c r="H54" i="19"/>
  <c r="H9" i="54"/>
  <c r="H9" i="53"/>
  <c r="H9" i="52"/>
  <c r="H9" i="20"/>
  <c r="H9" i="51"/>
  <c r="H9" i="49"/>
  <c r="H9" i="50"/>
  <c r="H9" i="19"/>
  <c r="H111" i="54"/>
  <c r="H111" i="53"/>
  <c r="H111" i="52"/>
  <c r="H111" i="20"/>
  <c r="H111" i="51"/>
  <c r="H111" i="50"/>
  <c r="H111" i="49"/>
  <c r="H111" i="19"/>
  <c r="J94" i="54"/>
  <c r="J94" i="53"/>
  <c r="J94" i="52"/>
  <c r="J94" i="20"/>
  <c r="J94" i="51"/>
  <c r="J94" i="50"/>
  <c r="J94" i="49"/>
  <c r="J94" i="19"/>
  <c r="J40" i="54"/>
  <c r="J40" i="53"/>
  <c r="J40" i="52"/>
  <c r="J40" i="20"/>
  <c r="J40" i="51"/>
  <c r="J40" i="50"/>
  <c r="J40" i="49"/>
  <c r="J40" i="19"/>
  <c r="J15" i="54"/>
  <c r="J15" i="53"/>
  <c r="J15" i="52"/>
  <c r="J15" i="20"/>
  <c r="J15" i="51"/>
  <c r="J15" i="50"/>
  <c r="J15" i="49"/>
  <c r="J15" i="19"/>
  <c r="H99" i="54"/>
  <c r="H99" i="53"/>
  <c r="H99" i="52"/>
  <c r="H99" i="20"/>
  <c r="H99" i="51"/>
  <c r="H99" i="50"/>
  <c r="H99" i="49"/>
  <c r="H99" i="19"/>
  <c r="H34" i="54"/>
  <c r="H34" i="53"/>
  <c r="H34" i="52"/>
  <c r="H34" i="20"/>
  <c r="H34" i="51"/>
  <c r="H34" i="50"/>
  <c r="H34" i="49"/>
  <c r="H34" i="19"/>
  <c r="H26" i="54"/>
  <c r="H26" i="53"/>
  <c r="H26" i="52"/>
  <c r="H26" i="20"/>
  <c r="H26" i="51"/>
  <c r="H26" i="50"/>
  <c r="H26" i="49"/>
  <c r="H26" i="19"/>
  <c r="I45" i="54"/>
  <c r="I45" i="53"/>
  <c r="I45" i="52"/>
  <c r="I45" i="20"/>
  <c r="I45" i="51"/>
  <c r="I45" i="50"/>
  <c r="I45" i="49"/>
  <c r="I45" i="19"/>
  <c r="H86" i="54"/>
  <c r="H86" i="53"/>
  <c r="H86" i="52"/>
  <c r="H86" i="20"/>
  <c r="H86" i="51"/>
  <c r="H86" i="50"/>
  <c r="H86" i="49"/>
  <c r="H86" i="19"/>
  <c r="H18" i="54"/>
  <c r="H18" i="53"/>
  <c r="H18" i="52"/>
  <c r="H18" i="20"/>
  <c r="H18" i="51"/>
  <c r="H18" i="50"/>
  <c r="H18" i="49"/>
  <c r="H18" i="19"/>
  <c r="J92" i="54"/>
  <c r="J92" i="53"/>
  <c r="J92" i="52"/>
  <c r="J92" i="20"/>
  <c r="J92" i="51"/>
  <c r="J92" i="50"/>
  <c r="J92" i="49"/>
  <c r="J92" i="19"/>
  <c r="J68" i="54"/>
  <c r="J68" i="53"/>
  <c r="J68" i="52"/>
  <c r="J68" i="20"/>
  <c r="J68" i="51"/>
  <c r="J68" i="50"/>
  <c r="J68" i="49"/>
  <c r="J68" i="19"/>
  <c r="J33" i="54"/>
  <c r="J33" i="53"/>
  <c r="J33" i="52"/>
  <c r="J33" i="20"/>
  <c r="J33" i="51"/>
  <c r="J33" i="50"/>
  <c r="J33" i="19"/>
  <c r="J33" i="49"/>
  <c r="J13" i="54"/>
  <c r="J13" i="53"/>
  <c r="J13" i="52"/>
  <c r="J13" i="20"/>
  <c r="J13" i="51"/>
  <c r="J13" i="50"/>
  <c r="J13" i="49"/>
  <c r="J13" i="19"/>
  <c r="G175" i="20"/>
  <c r="I175" i="20"/>
  <c r="J175" i="20"/>
  <c r="H175" i="20"/>
  <c r="F175" i="20"/>
  <c r="E175" i="20"/>
  <c r="I263" i="20"/>
  <c r="G263" i="20"/>
  <c r="J263" i="20"/>
  <c r="H263" i="20"/>
  <c r="F263" i="20"/>
  <c r="E263" i="20"/>
  <c r="I229" i="20"/>
  <c r="H229" i="20"/>
  <c r="J229" i="20"/>
  <c r="G229" i="20"/>
  <c r="E229" i="20"/>
  <c r="F229" i="20"/>
  <c r="H162" i="20"/>
  <c r="I162" i="20"/>
  <c r="G162" i="20"/>
  <c r="J162" i="20"/>
  <c r="E162" i="20"/>
  <c r="F162" i="20"/>
  <c r="I237" i="20"/>
  <c r="J237" i="20"/>
  <c r="G237" i="20"/>
  <c r="H237" i="20"/>
  <c r="E237" i="20"/>
  <c r="F237" i="20"/>
  <c r="I191" i="20"/>
  <c r="H191" i="20"/>
  <c r="G191" i="20"/>
  <c r="J191" i="20"/>
  <c r="E191" i="20"/>
  <c r="F191" i="20"/>
  <c r="I270" i="20"/>
  <c r="J270" i="20"/>
  <c r="H270" i="20"/>
  <c r="G270" i="20"/>
  <c r="E270" i="20"/>
  <c r="F270" i="20"/>
  <c r="H151" i="20"/>
  <c r="I151" i="20"/>
  <c r="J151" i="20"/>
  <c r="G151" i="20"/>
  <c r="E151" i="20"/>
  <c r="F151" i="20"/>
  <c r="H203" i="20"/>
  <c r="I203" i="20"/>
  <c r="G203" i="20"/>
  <c r="J203" i="20"/>
  <c r="F203" i="20"/>
  <c r="E203" i="20"/>
  <c r="J156" i="20"/>
  <c r="H156" i="20"/>
  <c r="G156" i="20"/>
  <c r="I156" i="20"/>
  <c r="F156" i="20"/>
  <c r="E156" i="20"/>
  <c r="H230" i="20"/>
  <c r="I230" i="20"/>
  <c r="J230" i="20"/>
  <c r="G230" i="20"/>
  <c r="F230" i="20"/>
  <c r="E230" i="20"/>
  <c r="J174" i="20"/>
  <c r="H174" i="20"/>
  <c r="G174" i="20"/>
  <c r="I174" i="20"/>
  <c r="E174" i="20"/>
  <c r="F174" i="20"/>
  <c r="G235" i="20"/>
  <c r="H235" i="20"/>
  <c r="J235" i="20"/>
  <c r="I235" i="20"/>
  <c r="F235" i="20"/>
  <c r="E235" i="20"/>
  <c r="G172" i="20"/>
  <c r="J172" i="20"/>
  <c r="I172" i="20"/>
  <c r="E172" i="20"/>
  <c r="H172" i="20"/>
  <c r="F172" i="20"/>
  <c r="J218" i="20"/>
  <c r="H218" i="20"/>
  <c r="I218" i="20"/>
  <c r="G218" i="20"/>
  <c r="E218" i="20"/>
  <c r="F218" i="20"/>
  <c r="J177" i="20"/>
  <c r="I177" i="20"/>
  <c r="H177" i="20"/>
  <c r="G177" i="20"/>
  <c r="E177" i="20"/>
  <c r="F177" i="20"/>
  <c r="I259" i="20"/>
  <c r="H259" i="20"/>
  <c r="G259" i="20"/>
  <c r="J259" i="20"/>
  <c r="E259" i="20"/>
  <c r="F259" i="20"/>
  <c r="G260" i="20"/>
  <c r="I260" i="20"/>
  <c r="H260" i="20"/>
  <c r="J260" i="20"/>
  <c r="E260" i="20"/>
  <c r="F260" i="20"/>
  <c r="G267" i="20"/>
  <c r="I267" i="20"/>
  <c r="J267" i="20"/>
  <c r="H267" i="20"/>
  <c r="E267" i="20"/>
  <c r="F267" i="20"/>
  <c r="H130" i="53"/>
  <c r="H130" i="54"/>
  <c r="H130" i="52"/>
  <c r="H130" i="20"/>
  <c r="H130" i="51"/>
  <c r="H130" i="50"/>
  <c r="H130" i="49"/>
  <c r="H130" i="19"/>
  <c r="H15" i="54"/>
  <c r="H15" i="53"/>
  <c r="H15" i="52"/>
  <c r="H15" i="20"/>
  <c r="H15" i="51"/>
  <c r="H15" i="50"/>
  <c r="H15" i="49"/>
  <c r="H15" i="19"/>
  <c r="I17" i="54"/>
  <c r="I17" i="53"/>
  <c r="I17" i="52"/>
  <c r="I17" i="20"/>
  <c r="I17" i="51"/>
  <c r="I17" i="50"/>
  <c r="I17" i="49"/>
  <c r="I17" i="19"/>
  <c r="J103" i="54"/>
  <c r="J103" i="53"/>
  <c r="J103" i="52"/>
  <c r="J103" i="20"/>
  <c r="J103" i="51"/>
  <c r="J103" i="50"/>
  <c r="J103" i="49"/>
  <c r="J103" i="19"/>
  <c r="J55" i="54"/>
  <c r="J55" i="53"/>
  <c r="J55" i="52"/>
  <c r="J55" i="20"/>
  <c r="J55" i="51"/>
  <c r="J55" i="50"/>
  <c r="J55" i="49"/>
  <c r="J55" i="19"/>
  <c r="I93" i="54"/>
  <c r="I93" i="53"/>
  <c r="I93" i="52"/>
  <c r="I93" i="20"/>
  <c r="I93" i="51"/>
  <c r="I93" i="50"/>
  <c r="I93" i="49"/>
  <c r="I93" i="19"/>
  <c r="J102" i="54"/>
  <c r="J102" i="53"/>
  <c r="J102" i="52"/>
  <c r="J102" i="20"/>
  <c r="J102" i="51"/>
  <c r="J102" i="50"/>
  <c r="J102" i="49"/>
  <c r="J102" i="19"/>
  <c r="J90" i="54"/>
  <c r="J90" i="53"/>
  <c r="J90" i="52"/>
  <c r="J90" i="20"/>
  <c r="J90" i="51"/>
  <c r="J90" i="50"/>
  <c r="J90" i="49"/>
  <c r="J90" i="19"/>
  <c r="H234" i="20"/>
  <c r="J234" i="20"/>
  <c r="G234" i="20"/>
  <c r="I234" i="20"/>
  <c r="E234" i="20"/>
  <c r="F234" i="20"/>
  <c r="G227" i="20"/>
  <c r="J227" i="20"/>
  <c r="I227" i="20"/>
  <c r="H227" i="20"/>
  <c r="E227" i="20"/>
  <c r="F227" i="20"/>
  <c r="J253" i="20"/>
  <c r="G253" i="20"/>
  <c r="I253" i="20"/>
  <c r="H253" i="20"/>
  <c r="E253" i="20"/>
  <c r="F253" i="20"/>
  <c r="H251" i="20"/>
  <c r="I251" i="20"/>
  <c r="G251" i="20"/>
  <c r="J251" i="20"/>
  <c r="F251" i="20"/>
  <c r="E251" i="20"/>
  <c r="J101" i="54"/>
  <c r="J101" i="53"/>
  <c r="J101" i="52"/>
  <c r="J101" i="20"/>
  <c r="J101" i="51"/>
  <c r="J101" i="50"/>
  <c r="J101" i="49"/>
  <c r="J101" i="19"/>
  <c r="J18" i="54"/>
  <c r="J18" i="53"/>
  <c r="J18" i="52"/>
  <c r="J18" i="20"/>
  <c r="J18" i="51"/>
  <c r="J18" i="50"/>
  <c r="J18" i="49"/>
  <c r="J18" i="19"/>
  <c r="J114" i="54"/>
  <c r="J114" i="53"/>
  <c r="J114" i="52"/>
  <c r="J114" i="20"/>
  <c r="J114" i="51"/>
  <c r="J114" i="50"/>
  <c r="J114" i="49"/>
  <c r="J114" i="19"/>
  <c r="H59" i="54"/>
  <c r="H59" i="53"/>
  <c r="H59" i="52"/>
  <c r="H59" i="20"/>
  <c r="H59" i="51"/>
  <c r="H59" i="50"/>
  <c r="H59" i="49"/>
  <c r="H59" i="19"/>
  <c r="I5" i="51"/>
  <c r="I5" i="50"/>
  <c r="I5" i="49"/>
  <c r="I5" i="19"/>
  <c r="J82" i="54"/>
  <c r="J82" i="53"/>
  <c r="J82" i="52"/>
  <c r="J82" i="20"/>
  <c r="J82" i="51"/>
  <c r="J82" i="50"/>
  <c r="J82" i="49"/>
  <c r="J82" i="19"/>
  <c r="J54" i="54"/>
  <c r="J54" i="53"/>
  <c r="J54" i="52"/>
  <c r="J54" i="20"/>
  <c r="J54" i="51"/>
  <c r="J54" i="50"/>
  <c r="J54" i="49"/>
  <c r="J54" i="19"/>
  <c r="H128" i="54"/>
  <c r="H128" i="53"/>
  <c r="H128" i="52"/>
  <c r="H128" i="20"/>
  <c r="H128" i="51"/>
  <c r="H128" i="50"/>
  <c r="H128" i="49"/>
  <c r="H128" i="19"/>
  <c r="I122" i="54"/>
  <c r="I122" i="53"/>
  <c r="I122" i="52"/>
  <c r="I122" i="20"/>
  <c r="I122" i="51"/>
  <c r="I122" i="50"/>
  <c r="I122" i="49"/>
  <c r="I122" i="19"/>
  <c r="I107" i="54"/>
  <c r="I107" i="53"/>
  <c r="I107" i="52"/>
  <c r="I107" i="20"/>
  <c r="I107" i="51"/>
  <c r="I107" i="50"/>
  <c r="I107" i="49"/>
  <c r="I107" i="19"/>
  <c r="I90" i="54"/>
  <c r="I90" i="53"/>
  <c r="I90" i="52"/>
  <c r="I90" i="20"/>
  <c r="I90" i="51"/>
  <c r="I90" i="50"/>
  <c r="I90" i="49"/>
  <c r="I90" i="19"/>
  <c r="I47" i="54"/>
  <c r="I47" i="53"/>
  <c r="I47" i="52"/>
  <c r="I47" i="20"/>
  <c r="I47" i="51"/>
  <c r="I47" i="50"/>
  <c r="I47" i="49"/>
  <c r="I47" i="19"/>
  <c r="I120" i="54"/>
  <c r="I120" i="53"/>
  <c r="I120" i="52"/>
  <c r="I120" i="20"/>
  <c r="I120" i="51"/>
  <c r="I120" i="50"/>
  <c r="I120" i="49"/>
  <c r="I120" i="19"/>
  <c r="J76" i="54"/>
  <c r="J76" i="53"/>
  <c r="J76" i="52"/>
  <c r="J76" i="20"/>
  <c r="J76" i="51"/>
  <c r="J76" i="50"/>
  <c r="J76" i="49"/>
  <c r="J76" i="19"/>
  <c r="H57" i="54"/>
  <c r="H57" i="53"/>
  <c r="H57" i="52"/>
  <c r="H57" i="20"/>
  <c r="H57" i="51"/>
  <c r="H57" i="50"/>
  <c r="H57" i="49"/>
  <c r="H57" i="19"/>
  <c r="I29" i="54"/>
  <c r="I29" i="53"/>
  <c r="I29" i="52"/>
  <c r="I29" i="20"/>
  <c r="I29" i="51"/>
  <c r="I29" i="50"/>
  <c r="I29" i="49"/>
  <c r="I29" i="19"/>
  <c r="J21" i="54"/>
  <c r="J21" i="53"/>
  <c r="J21" i="52"/>
  <c r="J21" i="20"/>
  <c r="J21" i="51"/>
  <c r="J21" i="50"/>
  <c r="J21" i="49"/>
  <c r="J21" i="19"/>
  <c r="I9" i="54"/>
  <c r="I9" i="53"/>
  <c r="I9" i="52"/>
  <c r="I9" i="20"/>
  <c r="I9" i="51"/>
  <c r="I9" i="50"/>
  <c r="I9" i="49"/>
  <c r="I9" i="19"/>
  <c r="H116" i="54"/>
  <c r="H116" i="53"/>
  <c r="H116" i="52"/>
  <c r="H116" i="20"/>
  <c r="H116" i="51"/>
  <c r="H116" i="50"/>
  <c r="H116" i="49"/>
  <c r="H116" i="19"/>
  <c r="I95" i="54"/>
  <c r="I95" i="53"/>
  <c r="I95" i="52"/>
  <c r="I95" i="20"/>
  <c r="I95" i="51"/>
  <c r="I95" i="50"/>
  <c r="I95" i="49"/>
  <c r="I95" i="19"/>
  <c r="H83" i="54"/>
  <c r="H83" i="53"/>
  <c r="H83" i="52"/>
  <c r="H83" i="20"/>
  <c r="H83" i="51"/>
  <c r="H83" i="50"/>
  <c r="H83" i="49"/>
  <c r="H83" i="19"/>
  <c r="I85" i="54"/>
  <c r="I85" i="53"/>
  <c r="I85" i="52"/>
  <c r="I85" i="20"/>
  <c r="I85" i="51"/>
  <c r="I85" i="50"/>
  <c r="I85" i="49"/>
  <c r="I85" i="19"/>
  <c r="H29" i="54"/>
  <c r="H29" i="53"/>
  <c r="H29" i="52"/>
  <c r="H29" i="20"/>
  <c r="H29" i="51"/>
  <c r="H29" i="50"/>
  <c r="H29" i="49"/>
  <c r="H29" i="19"/>
  <c r="J16" i="54"/>
  <c r="J16" i="53"/>
  <c r="J16" i="52"/>
  <c r="J16" i="20"/>
  <c r="J16" i="51"/>
  <c r="J16" i="50"/>
  <c r="J16" i="49"/>
  <c r="J16" i="19"/>
  <c r="I8" i="54"/>
  <c r="I8" i="53"/>
  <c r="I8" i="52"/>
  <c r="I8" i="20"/>
  <c r="I8" i="51"/>
  <c r="I8" i="50"/>
  <c r="I8" i="49"/>
  <c r="I8" i="19"/>
  <c r="I111" i="54"/>
  <c r="I111" i="53"/>
  <c r="I111" i="52"/>
  <c r="I111" i="20"/>
  <c r="I111" i="51"/>
  <c r="I111" i="50"/>
  <c r="I111" i="49"/>
  <c r="I111" i="19"/>
  <c r="J80" i="54"/>
  <c r="J80" i="53"/>
  <c r="J80" i="52"/>
  <c r="J80" i="20"/>
  <c r="J80" i="51"/>
  <c r="J80" i="50"/>
  <c r="J80" i="49"/>
  <c r="J80" i="19"/>
  <c r="H61" i="53"/>
  <c r="H61" i="54"/>
  <c r="H61" i="52"/>
  <c r="H61" i="20"/>
  <c r="H61" i="51"/>
  <c r="H61" i="50"/>
  <c r="H61" i="49"/>
  <c r="H61" i="19"/>
  <c r="I15" i="54"/>
  <c r="I15" i="53"/>
  <c r="I15" i="52"/>
  <c r="I15" i="20"/>
  <c r="I15" i="51"/>
  <c r="I15" i="50"/>
  <c r="I15" i="49"/>
  <c r="I15" i="19"/>
  <c r="I99" i="54"/>
  <c r="I99" i="53"/>
  <c r="I99" i="52"/>
  <c r="I99" i="20"/>
  <c r="I99" i="51"/>
  <c r="I99" i="50"/>
  <c r="I99" i="49"/>
  <c r="I99" i="19"/>
  <c r="H7" i="54"/>
  <c r="H7" i="53"/>
  <c r="H7" i="52"/>
  <c r="H7" i="20"/>
  <c r="H7" i="51"/>
  <c r="H7" i="50"/>
  <c r="H7" i="49"/>
  <c r="H7" i="19"/>
  <c r="I27" i="54"/>
  <c r="I27" i="53"/>
  <c r="I27" i="52"/>
  <c r="I27" i="20"/>
  <c r="I27" i="51"/>
  <c r="I27" i="50"/>
  <c r="I27" i="49"/>
  <c r="I27" i="19"/>
  <c r="J128" i="54"/>
  <c r="J128" i="53"/>
  <c r="J128" i="52"/>
  <c r="J128" i="20"/>
  <c r="J128" i="51"/>
  <c r="J128" i="50"/>
  <c r="J128" i="49"/>
  <c r="J128" i="19"/>
  <c r="I72" i="54"/>
  <c r="I72" i="53"/>
  <c r="I72" i="52"/>
  <c r="I72" i="20"/>
  <c r="I72" i="51"/>
  <c r="I72" i="50"/>
  <c r="I72" i="49"/>
  <c r="I72" i="19"/>
  <c r="J65" i="54"/>
  <c r="J65" i="53"/>
  <c r="J65" i="52"/>
  <c r="J65" i="20"/>
  <c r="J65" i="51"/>
  <c r="J65" i="50"/>
  <c r="J65" i="49"/>
  <c r="J65" i="19"/>
  <c r="I40" i="54"/>
  <c r="I40" i="53"/>
  <c r="I40" i="52"/>
  <c r="I40" i="20"/>
  <c r="I40" i="51"/>
  <c r="I40" i="50"/>
  <c r="I40" i="49"/>
  <c r="I40" i="19"/>
  <c r="H188" i="20"/>
  <c r="G188" i="20"/>
  <c r="I188" i="20"/>
  <c r="J188" i="20"/>
  <c r="E188" i="20"/>
  <c r="F188" i="20"/>
  <c r="J140" i="20"/>
  <c r="H140" i="20"/>
  <c r="G140" i="20"/>
  <c r="I140" i="20"/>
  <c r="E140" i="20"/>
  <c r="F140" i="20"/>
  <c r="H193" i="20"/>
  <c r="G193" i="20"/>
  <c r="I193" i="20"/>
  <c r="J193" i="20"/>
  <c r="E193" i="20"/>
  <c r="F193" i="20"/>
  <c r="J165" i="20"/>
  <c r="I165" i="20"/>
  <c r="G165" i="20"/>
  <c r="H165" i="20"/>
  <c r="E165" i="20"/>
  <c r="F165" i="20"/>
  <c r="I258" i="20"/>
  <c r="J258" i="20"/>
  <c r="G258" i="20"/>
  <c r="H258" i="20"/>
  <c r="F258" i="20"/>
  <c r="E258" i="20"/>
  <c r="J194" i="20"/>
  <c r="I194" i="20"/>
  <c r="G194" i="20"/>
  <c r="H194" i="20"/>
  <c r="E194" i="20"/>
  <c r="F194" i="20"/>
  <c r="H153" i="20"/>
  <c r="J153" i="20"/>
  <c r="I153" i="20"/>
  <c r="G153" i="20"/>
  <c r="E153" i="20"/>
  <c r="F153" i="20"/>
  <c r="H232" i="20"/>
  <c r="I232" i="20"/>
  <c r="J232" i="20"/>
  <c r="G232" i="20"/>
  <c r="E232" i="20"/>
  <c r="F232" i="20"/>
  <c r="I171" i="20"/>
  <c r="H171" i="20"/>
  <c r="J171" i="20"/>
  <c r="G171" i="20"/>
  <c r="E171" i="20"/>
  <c r="F171" i="20"/>
  <c r="G176" i="20"/>
  <c r="H176" i="20"/>
  <c r="J176" i="20"/>
  <c r="I176" i="20"/>
  <c r="E176" i="20"/>
  <c r="F176" i="20"/>
  <c r="I255" i="20"/>
  <c r="G255" i="20"/>
  <c r="J255" i="20"/>
  <c r="H255" i="20"/>
  <c r="E255" i="20"/>
  <c r="F255" i="20"/>
  <c r="I179" i="20"/>
  <c r="H179" i="20"/>
  <c r="G179" i="20"/>
  <c r="J179" i="20"/>
  <c r="E179" i="20"/>
  <c r="F179" i="20"/>
  <c r="I221" i="20"/>
  <c r="J221" i="20"/>
  <c r="G221" i="20"/>
  <c r="H221" i="20"/>
  <c r="E221" i="20"/>
  <c r="F221" i="20"/>
  <c r="I182" i="20"/>
  <c r="H182" i="20"/>
  <c r="J182" i="20"/>
  <c r="G182" i="20"/>
  <c r="E182" i="20"/>
  <c r="F182" i="20"/>
  <c r="J261" i="20"/>
  <c r="I261" i="20"/>
  <c r="G261" i="20"/>
  <c r="H261" i="20"/>
  <c r="F261" i="20"/>
  <c r="E261" i="20"/>
  <c r="G271" i="20"/>
  <c r="J271" i="20"/>
  <c r="F271" i="20"/>
  <c r="I271" i="20"/>
  <c r="E271" i="20"/>
  <c r="H271" i="20"/>
  <c r="J10" i="54"/>
  <c r="J10" i="53"/>
  <c r="J10" i="52"/>
  <c r="J10" i="20"/>
  <c r="J10" i="51"/>
  <c r="J10" i="50"/>
  <c r="J10" i="49"/>
  <c r="J10" i="19"/>
  <c r="I16" i="54"/>
  <c r="I16" i="53"/>
  <c r="I16" i="52"/>
  <c r="I16" i="20"/>
  <c r="I16" i="51"/>
  <c r="I16" i="50"/>
  <c r="I16" i="49"/>
  <c r="I16" i="19"/>
  <c r="H67" i="54"/>
  <c r="H67" i="53"/>
  <c r="H67" i="52"/>
  <c r="H67" i="20"/>
  <c r="H67" i="51"/>
  <c r="H67" i="50"/>
  <c r="H67" i="49"/>
  <c r="H67" i="19"/>
  <c r="H63" i="54"/>
  <c r="H63" i="53"/>
  <c r="H63" i="52"/>
  <c r="H63" i="20"/>
  <c r="H63" i="51"/>
  <c r="H63" i="50"/>
  <c r="H63" i="49"/>
  <c r="H63" i="19"/>
  <c r="J64" i="54"/>
  <c r="J64" i="53"/>
  <c r="J64" i="52"/>
  <c r="J64" i="20"/>
  <c r="J64" i="51"/>
  <c r="J64" i="50"/>
  <c r="J64" i="49"/>
  <c r="J64" i="19"/>
  <c r="H78" i="54"/>
  <c r="H78" i="53"/>
  <c r="H78" i="52"/>
  <c r="H78" i="20"/>
  <c r="H78" i="51"/>
  <c r="H78" i="50"/>
  <c r="H78" i="49"/>
  <c r="H78" i="19"/>
  <c r="H209" i="20"/>
  <c r="I209" i="20"/>
  <c r="J209" i="20"/>
  <c r="G209" i="20"/>
  <c r="E209" i="20"/>
  <c r="F209" i="20"/>
  <c r="J200" i="20"/>
  <c r="I200" i="20"/>
  <c r="H200" i="20"/>
  <c r="G200" i="20"/>
  <c r="F200" i="20"/>
  <c r="E200" i="20"/>
  <c r="H215" i="20"/>
  <c r="G215" i="20"/>
  <c r="J215" i="20"/>
  <c r="I215" i="20"/>
  <c r="F215" i="20"/>
  <c r="E215" i="20"/>
  <c r="H23" i="54"/>
  <c r="H23" i="53"/>
  <c r="H23" i="52"/>
  <c r="H23" i="20"/>
  <c r="H23" i="51"/>
  <c r="H23" i="50"/>
  <c r="H23" i="49"/>
  <c r="H23" i="19"/>
  <c r="H75" i="54"/>
  <c r="H75" i="53"/>
  <c r="H75" i="52"/>
  <c r="H75" i="20"/>
  <c r="H75" i="51"/>
  <c r="H75" i="50"/>
  <c r="H75" i="49"/>
  <c r="H75" i="19"/>
  <c r="J28" i="54"/>
  <c r="J28" i="53"/>
  <c r="J28" i="52"/>
  <c r="J28" i="20"/>
  <c r="J28" i="51"/>
  <c r="J28" i="50"/>
  <c r="J28" i="49"/>
  <c r="J28" i="19"/>
  <c r="J109" i="54"/>
  <c r="J109" i="53"/>
  <c r="J109" i="52"/>
  <c r="J109" i="20"/>
  <c r="J109" i="51"/>
  <c r="J109" i="50"/>
  <c r="J109" i="49"/>
  <c r="J109" i="19"/>
  <c r="H90" i="54"/>
  <c r="H90" i="53"/>
  <c r="H90" i="52"/>
  <c r="H90" i="20"/>
  <c r="H90" i="51"/>
  <c r="H90" i="50"/>
  <c r="H90" i="49"/>
  <c r="H90" i="19"/>
  <c r="I81" i="54"/>
  <c r="I81" i="53"/>
  <c r="I81" i="52"/>
  <c r="I81" i="20"/>
  <c r="I81" i="51"/>
  <c r="I81" i="50"/>
  <c r="I81" i="49"/>
  <c r="I81" i="19"/>
  <c r="J45" i="54"/>
  <c r="J45" i="53"/>
  <c r="J45" i="52"/>
  <c r="J45" i="20"/>
  <c r="J45" i="51"/>
  <c r="J45" i="50"/>
  <c r="J45" i="49"/>
  <c r="J45" i="19"/>
  <c r="H27" i="54"/>
  <c r="H27" i="53"/>
  <c r="H27" i="52"/>
  <c r="H27" i="20"/>
  <c r="H27" i="51"/>
  <c r="H27" i="50"/>
  <c r="H27" i="49"/>
  <c r="H27" i="19"/>
  <c r="J22" i="54"/>
  <c r="J22" i="53"/>
  <c r="J22" i="52"/>
  <c r="J22" i="20"/>
  <c r="J22" i="51"/>
  <c r="J22" i="50"/>
  <c r="J22" i="49"/>
  <c r="J22" i="19"/>
  <c r="I18" i="54"/>
  <c r="I18" i="53"/>
  <c r="I18" i="52"/>
  <c r="I18" i="20"/>
  <c r="I18" i="51"/>
  <c r="I18" i="50"/>
  <c r="I18" i="49"/>
  <c r="I18" i="19"/>
  <c r="I110" i="54"/>
  <c r="I110" i="53"/>
  <c r="I110" i="52"/>
  <c r="I110" i="20"/>
  <c r="I110" i="51"/>
  <c r="I110" i="50"/>
  <c r="I110" i="49"/>
  <c r="I110" i="19"/>
  <c r="H104" i="54"/>
  <c r="H104" i="53"/>
  <c r="H104" i="52"/>
  <c r="H104" i="20"/>
  <c r="H104" i="51"/>
  <c r="H104" i="50"/>
  <c r="H104" i="49"/>
  <c r="H104" i="19"/>
  <c r="I98" i="54"/>
  <c r="I98" i="53"/>
  <c r="I98" i="52"/>
  <c r="I98" i="20"/>
  <c r="I98" i="51"/>
  <c r="I98" i="50"/>
  <c r="I98" i="49"/>
  <c r="I98" i="19"/>
  <c r="J78" i="54"/>
  <c r="J78" i="53"/>
  <c r="J78" i="52"/>
  <c r="J78" i="20"/>
  <c r="J78" i="51"/>
  <c r="J78" i="50"/>
  <c r="J78" i="49"/>
  <c r="J78" i="19"/>
  <c r="I75" i="54"/>
  <c r="I75" i="53"/>
  <c r="I75" i="52"/>
  <c r="I75" i="20"/>
  <c r="I75" i="51"/>
  <c r="I75" i="50"/>
  <c r="I75" i="49"/>
  <c r="I75" i="19"/>
  <c r="J62" i="54"/>
  <c r="J62" i="53"/>
  <c r="J62" i="52"/>
  <c r="J62" i="20"/>
  <c r="J62" i="51"/>
  <c r="J62" i="50"/>
  <c r="J62" i="49"/>
  <c r="J62" i="19"/>
  <c r="I59" i="54"/>
  <c r="I59" i="53"/>
  <c r="I59" i="52"/>
  <c r="I59" i="20"/>
  <c r="I59" i="51"/>
  <c r="I59" i="50"/>
  <c r="I59" i="49"/>
  <c r="I59" i="19"/>
  <c r="J46" i="54"/>
  <c r="J46" i="53"/>
  <c r="J46" i="52"/>
  <c r="J46" i="20"/>
  <c r="J46" i="51"/>
  <c r="J46" i="50"/>
  <c r="J46" i="49"/>
  <c r="J46" i="19"/>
  <c r="I43" i="54"/>
  <c r="I43" i="53"/>
  <c r="I43" i="52"/>
  <c r="I43" i="20"/>
  <c r="I43" i="51"/>
  <c r="I43" i="50"/>
  <c r="I43" i="49"/>
  <c r="I43" i="19"/>
  <c r="J129" i="54"/>
  <c r="J129" i="53"/>
  <c r="J129" i="52"/>
  <c r="J129" i="20"/>
  <c r="J129" i="51"/>
  <c r="J129" i="50"/>
  <c r="J129" i="49"/>
  <c r="J129" i="19"/>
  <c r="I109" i="54"/>
  <c r="I109" i="53"/>
  <c r="I109" i="52"/>
  <c r="I109" i="20"/>
  <c r="I109" i="51"/>
  <c r="I109" i="50"/>
  <c r="I109" i="49"/>
  <c r="I109" i="19"/>
  <c r="J73" i="54"/>
  <c r="J73" i="53"/>
  <c r="J73" i="52"/>
  <c r="J73" i="20"/>
  <c r="J73" i="51"/>
  <c r="J73" i="50"/>
  <c r="J73" i="49"/>
  <c r="J73" i="19"/>
  <c r="I53" i="54"/>
  <c r="I53" i="53"/>
  <c r="I53" i="52"/>
  <c r="I53" i="20"/>
  <c r="I53" i="51"/>
  <c r="I53" i="50"/>
  <c r="I53" i="49"/>
  <c r="I53" i="19"/>
  <c r="J20" i="54"/>
  <c r="J20" i="53"/>
  <c r="J20" i="52"/>
  <c r="J20" i="20"/>
  <c r="J20" i="51"/>
  <c r="J20" i="50"/>
  <c r="J20" i="49"/>
  <c r="J20" i="19"/>
  <c r="I126" i="54"/>
  <c r="I126" i="53"/>
  <c r="I126" i="52"/>
  <c r="I126" i="20"/>
  <c r="I126" i="51"/>
  <c r="I126" i="50"/>
  <c r="I126" i="49"/>
  <c r="I126" i="19"/>
  <c r="J91" i="54"/>
  <c r="J91" i="53"/>
  <c r="J91" i="52"/>
  <c r="J91" i="20"/>
  <c r="J91" i="51"/>
  <c r="J91" i="50"/>
  <c r="J91" i="49"/>
  <c r="J91" i="19"/>
  <c r="H64" i="54"/>
  <c r="H64" i="53"/>
  <c r="H64" i="52"/>
  <c r="H64" i="20"/>
  <c r="H64" i="51"/>
  <c r="H64" i="50"/>
  <c r="H64" i="49"/>
  <c r="H64" i="19"/>
  <c r="I116" i="54"/>
  <c r="I116" i="53"/>
  <c r="I116" i="52"/>
  <c r="I116" i="20"/>
  <c r="I116" i="51"/>
  <c r="I116" i="50"/>
  <c r="I116" i="49"/>
  <c r="I116" i="19"/>
  <c r="I76" i="54"/>
  <c r="I76" i="53"/>
  <c r="I76" i="52"/>
  <c r="I76" i="20"/>
  <c r="I76" i="51"/>
  <c r="I76" i="50"/>
  <c r="I76" i="49"/>
  <c r="I76" i="19"/>
  <c r="H37" i="54"/>
  <c r="H37" i="53"/>
  <c r="H37" i="52"/>
  <c r="H37" i="20"/>
  <c r="H37" i="51"/>
  <c r="H37" i="50"/>
  <c r="H37" i="49"/>
  <c r="H37" i="19"/>
  <c r="H28" i="54"/>
  <c r="H28" i="53"/>
  <c r="H28" i="52"/>
  <c r="H28" i="20"/>
  <c r="H28" i="51"/>
  <c r="H28" i="50"/>
  <c r="H28" i="49"/>
  <c r="H28" i="19"/>
  <c r="H16" i="54"/>
  <c r="H16" i="53"/>
  <c r="H16" i="52"/>
  <c r="H16" i="20"/>
  <c r="H16" i="51"/>
  <c r="H16" i="50"/>
  <c r="H16" i="49"/>
  <c r="H16" i="19"/>
  <c r="J110" i="54"/>
  <c r="J110" i="53"/>
  <c r="J110" i="52"/>
  <c r="J110" i="20"/>
  <c r="J110" i="51"/>
  <c r="J110" i="50"/>
  <c r="J110" i="49"/>
  <c r="J110" i="19"/>
  <c r="H87" i="54"/>
  <c r="H87" i="53"/>
  <c r="H87" i="52"/>
  <c r="H87" i="20"/>
  <c r="H87" i="51"/>
  <c r="H87" i="50"/>
  <c r="H87" i="49"/>
  <c r="H87" i="19"/>
  <c r="J63" i="54"/>
  <c r="J63" i="53"/>
  <c r="J63" i="52"/>
  <c r="J63" i="20"/>
  <c r="J63" i="51"/>
  <c r="J63" i="50"/>
  <c r="J63" i="49"/>
  <c r="J63" i="19"/>
  <c r="H60" i="54"/>
  <c r="H60" i="53"/>
  <c r="H60" i="52"/>
  <c r="H60" i="20"/>
  <c r="H60" i="51"/>
  <c r="H60" i="50"/>
  <c r="H60" i="49"/>
  <c r="H60" i="19"/>
  <c r="H89" i="54"/>
  <c r="H89" i="53"/>
  <c r="H89" i="52"/>
  <c r="H89" i="20"/>
  <c r="H89" i="51"/>
  <c r="H89" i="50"/>
  <c r="H89" i="49"/>
  <c r="H89" i="19"/>
  <c r="H73" i="53"/>
  <c r="H73" i="54"/>
  <c r="H73" i="52"/>
  <c r="H73" i="20"/>
  <c r="H73" i="51"/>
  <c r="H73" i="50"/>
  <c r="H73" i="49"/>
  <c r="H73" i="19"/>
  <c r="I21" i="54"/>
  <c r="I21" i="53"/>
  <c r="I21" i="52"/>
  <c r="I21" i="20"/>
  <c r="I21" i="51"/>
  <c r="I21" i="50"/>
  <c r="I21" i="49"/>
  <c r="I21" i="19"/>
  <c r="H132" i="54"/>
  <c r="H132" i="52"/>
  <c r="H132" i="53"/>
  <c r="H132" i="20"/>
  <c r="H132" i="51"/>
  <c r="H132" i="50"/>
  <c r="H132" i="49"/>
  <c r="H132" i="19"/>
  <c r="J123" i="54"/>
  <c r="J123" i="53"/>
  <c r="J123" i="52"/>
  <c r="J123" i="20"/>
  <c r="J123" i="51"/>
  <c r="J123" i="50"/>
  <c r="J123" i="49"/>
  <c r="J123" i="19"/>
  <c r="J111" i="54"/>
  <c r="J111" i="53"/>
  <c r="J111" i="52"/>
  <c r="J111" i="20"/>
  <c r="J111" i="51"/>
  <c r="J111" i="50"/>
  <c r="J111" i="49"/>
  <c r="J111" i="19"/>
  <c r="I83" i="54"/>
  <c r="I83" i="53"/>
  <c r="I83" i="52"/>
  <c r="I83" i="20"/>
  <c r="I83" i="51"/>
  <c r="I83" i="50"/>
  <c r="I83" i="49"/>
  <c r="I83" i="19"/>
  <c r="H46" i="54"/>
  <c r="H46" i="53"/>
  <c r="H46" i="52"/>
  <c r="H46" i="20"/>
  <c r="H46" i="51"/>
  <c r="H46" i="50"/>
  <c r="H46" i="49"/>
  <c r="H46" i="19"/>
  <c r="I28" i="54"/>
  <c r="I28" i="53"/>
  <c r="I28" i="52"/>
  <c r="I28" i="20"/>
  <c r="I28" i="51"/>
  <c r="I28" i="50"/>
  <c r="I28" i="49"/>
  <c r="I28" i="19"/>
  <c r="I6" i="54"/>
  <c r="I6" i="53"/>
  <c r="I6" i="52"/>
  <c r="I6" i="20"/>
  <c r="I6" i="51"/>
  <c r="I6" i="50"/>
  <c r="I6" i="49"/>
  <c r="I6" i="19"/>
  <c r="J79" i="54"/>
  <c r="J79" i="53"/>
  <c r="J79" i="52"/>
  <c r="J79" i="20"/>
  <c r="J79" i="51"/>
  <c r="J79" i="50"/>
  <c r="J79" i="49"/>
  <c r="J79" i="19"/>
  <c r="I70" i="54"/>
  <c r="I70" i="53"/>
  <c r="I70" i="52"/>
  <c r="I70" i="20"/>
  <c r="I70" i="51"/>
  <c r="I70" i="50"/>
  <c r="I70" i="49"/>
  <c r="I70" i="19"/>
  <c r="I54" i="54"/>
  <c r="I54" i="53"/>
  <c r="I54" i="52"/>
  <c r="I54" i="20"/>
  <c r="I54" i="51"/>
  <c r="I54" i="50"/>
  <c r="I54" i="49"/>
  <c r="I54" i="19"/>
  <c r="J104" i="54"/>
  <c r="J104" i="53"/>
  <c r="J104" i="52"/>
  <c r="J104" i="20"/>
  <c r="J104" i="51"/>
  <c r="J104" i="50"/>
  <c r="J104" i="49"/>
  <c r="J104" i="19"/>
  <c r="H77" i="54"/>
  <c r="H77" i="53"/>
  <c r="H77" i="52"/>
  <c r="H77" i="20"/>
  <c r="H77" i="51"/>
  <c r="H77" i="50"/>
  <c r="H77" i="49"/>
  <c r="H77" i="19"/>
  <c r="J23" i="54"/>
  <c r="J23" i="53"/>
  <c r="J23" i="52"/>
  <c r="J23" i="20"/>
  <c r="J23" i="51"/>
  <c r="J23" i="50"/>
  <c r="J23" i="49"/>
  <c r="J23" i="19"/>
  <c r="H119" i="54"/>
  <c r="H119" i="53"/>
  <c r="H119" i="52"/>
  <c r="H119" i="20"/>
  <c r="H119" i="51"/>
  <c r="H119" i="50"/>
  <c r="H119" i="49"/>
  <c r="H119" i="19"/>
  <c r="H12" i="54"/>
  <c r="H12" i="53"/>
  <c r="H12" i="52"/>
  <c r="H12" i="20"/>
  <c r="H12" i="51"/>
  <c r="H12" i="50"/>
  <c r="H12" i="19"/>
  <c r="H12" i="49"/>
  <c r="I128" i="54"/>
  <c r="I128" i="53"/>
  <c r="I128" i="52"/>
  <c r="I128" i="20"/>
  <c r="I128" i="51"/>
  <c r="I128" i="50"/>
  <c r="I128" i="49"/>
  <c r="I128" i="19"/>
  <c r="I35" i="54"/>
  <c r="I35" i="53"/>
  <c r="I35" i="52"/>
  <c r="I35" i="20"/>
  <c r="I35" i="51"/>
  <c r="I35" i="50"/>
  <c r="I35" i="49"/>
  <c r="I35" i="19"/>
  <c r="H157" i="20"/>
  <c r="I157" i="20"/>
  <c r="J157" i="20"/>
  <c r="G157" i="20"/>
  <c r="F157" i="20"/>
  <c r="E157" i="20"/>
  <c r="G216" i="20"/>
  <c r="H216" i="20"/>
  <c r="J216" i="20"/>
  <c r="I216" i="20"/>
  <c r="F216" i="20"/>
  <c r="E216" i="20"/>
  <c r="I224" i="20"/>
  <c r="G224" i="20"/>
  <c r="J224" i="20"/>
  <c r="H224" i="20"/>
  <c r="E224" i="20"/>
  <c r="F224" i="20"/>
  <c r="H178" i="20"/>
  <c r="J178" i="20"/>
  <c r="G178" i="20"/>
  <c r="I178" i="20"/>
  <c r="E178" i="20"/>
  <c r="F178" i="20"/>
  <c r="I138" i="20"/>
  <c r="H138" i="20"/>
  <c r="G138" i="20"/>
  <c r="J138" i="20"/>
  <c r="F138" i="20"/>
  <c r="E138" i="20"/>
  <c r="I206" i="20"/>
  <c r="H206" i="20"/>
  <c r="J206" i="20"/>
  <c r="G206" i="20"/>
  <c r="F206" i="20"/>
  <c r="E206" i="20"/>
  <c r="J160" i="20"/>
  <c r="G160" i="20"/>
  <c r="I160" i="20"/>
  <c r="H160" i="20"/>
  <c r="E160" i="20"/>
  <c r="F160" i="20"/>
  <c r="I238" i="20"/>
  <c r="J238" i="20"/>
  <c r="G238" i="20"/>
  <c r="H238" i="20"/>
  <c r="F238" i="20"/>
  <c r="E238" i="20"/>
  <c r="I190" i="20"/>
  <c r="J190" i="20"/>
  <c r="H190" i="20"/>
  <c r="G190" i="20"/>
  <c r="E190" i="20"/>
  <c r="F190" i="20"/>
  <c r="I181" i="20"/>
  <c r="H181" i="20"/>
  <c r="J181" i="20"/>
  <c r="G181" i="20"/>
  <c r="E181" i="20"/>
  <c r="F181" i="20"/>
  <c r="G192" i="20"/>
  <c r="J192" i="20"/>
  <c r="I192" i="20"/>
  <c r="H192" i="20"/>
  <c r="F192" i="20"/>
  <c r="E192" i="20"/>
  <c r="H223" i="20"/>
  <c r="G223" i="20"/>
  <c r="I223" i="20"/>
  <c r="J223" i="20"/>
  <c r="E223" i="20"/>
  <c r="F223" i="20"/>
  <c r="J185" i="20"/>
  <c r="H185" i="20"/>
  <c r="G185" i="20"/>
  <c r="I185" i="20"/>
  <c r="F185" i="20"/>
  <c r="E185" i="20"/>
  <c r="H264" i="20"/>
  <c r="I264" i="20"/>
  <c r="G264" i="20"/>
  <c r="J264" i="20"/>
  <c r="E264" i="20"/>
  <c r="F264" i="20"/>
  <c r="G243" i="20"/>
  <c r="I243" i="20"/>
  <c r="J243" i="20"/>
  <c r="H243" i="20"/>
  <c r="F243" i="20"/>
  <c r="E243" i="20"/>
  <c r="I252" i="20"/>
  <c r="H252" i="20"/>
  <c r="G252" i="20"/>
  <c r="J252" i="20"/>
  <c r="E252" i="20"/>
  <c r="F252" i="20"/>
  <c r="J242" i="20"/>
  <c r="H242" i="20"/>
  <c r="G242" i="20"/>
  <c r="I242" i="20"/>
  <c r="F242" i="20"/>
  <c r="E242" i="20"/>
  <c r="E134" i="54"/>
  <c r="H134" i="54"/>
  <c r="E134" i="53"/>
  <c r="H134" i="53"/>
  <c r="H134" i="52"/>
  <c r="E134" i="52"/>
  <c r="H134" i="20"/>
  <c r="E134" i="20"/>
  <c r="E134" i="51"/>
  <c r="H134" i="51"/>
  <c r="E134" i="50"/>
  <c r="H134" i="50"/>
  <c r="H134" i="49"/>
  <c r="E134" i="49"/>
  <c r="H134" i="19"/>
  <c r="E134" i="19"/>
  <c r="H66" i="54"/>
  <c r="H66" i="53"/>
  <c r="H66" i="52"/>
  <c r="H66" i="20"/>
  <c r="H66" i="51"/>
  <c r="H66" i="50"/>
  <c r="H66" i="49"/>
  <c r="H66" i="19"/>
  <c r="H94" i="54"/>
  <c r="H94" i="53"/>
  <c r="H94" i="52"/>
  <c r="H94" i="20"/>
  <c r="H94" i="51"/>
  <c r="H94" i="50"/>
  <c r="H94" i="49"/>
  <c r="H94" i="19"/>
  <c r="J6" i="54"/>
  <c r="J6" i="53"/>
  <c r="J6" i="52"/>
  <c r="J6" i="20"/>
  <c r="J6" i="51"/>
  <c r="J6" i="49"/>
  <c r="J6" i="50"/>
  <c r="J6" i="19"/>
  <c r="I11" i="54"/>
  <c r="I11" i="53"/>
  <c r="I11" i="52"/>
  <c r="I11" i="20"/>
  <c r="I11" i="51"/>
  <c r="I11" i="50"/>
  <c r="I11" i="49"/>
  <c r="I11" i="19"/>
  <c r="I50" i="54"/>
  <c r="I50" i="53"/>
  <c r="I50" i="52"/>
  <c r="I50" i="20"/>
  <c r="I50" i="51"/>
  <c r="I50" i="50"/>
  <c r="I50" i="49"/>
  <c r="I50" i="19"/>
  <c r="I80" i="54"/>
  <c r="I80" i="53"/>
  <c r="I80" i="52"/>
  <c r="I80" i="20"/>
  <c r="I80" i="51"/>
  <c r="I80" i="50"/>
  <c r="I80" i="49"/>
  <c r="I80" i="19"/>
  <c r="J39" i="54"/>
  <c r="J39" i="53"/>
  <c r="J39" i="52"/>
  <c r="J39" i="20"/>
  <c r="J39" i="51"/>
  <c r="J39" i="50"/>
  <c r="J39" i="49"/>
  <c r="J39" i="19"/>
  <c r="H88" i="54"/>
  <c r="H88" i="53"/>
  <c r="H88" i="52"/>
  <c r="H88" i="20"/>
  <c r="H88" i="51"/>
  <c r="H88" i="50"/>
  <c r="H88" i="49"/>
  <c r="H88" i="19"/>
  <c r="J5" i="51"/>
  <c r="J5" i="50"/>
  <c r="J5" i="49"/>
  <c r="J5" i="19"/>
  <c r="J107" i="54"/>
  <c r="J107" i="53"/>
  <c r="J107" i="52"/>
  <c r="J107" i="20"/>
  <c r="J107" i="51"/>
  <c r="J107" i="50"/>
  <c r="J107" i="49"/>
  <c r="J107" i="19"/>
  <c r="J41" i="54"/>
  <c r="J41" i="53"/>
  <c r="J41" i="52"/>
  <c r="J41" i="20"/>
  <c r="J41" i="51"/>
  <c r="J41" i="50"/>
  <c r="J41" i="49"/>
  <c r="J41" i="19"/>
  <c r="I84" i="54"/>
  <c r="I84" i="53"/>
  <c r="I84" i="52"/>
  <c r="I84" i="20"/>
  <c r="I84" i="51"/>
  <c r="I84" i="50"/>
  <c r="I84" i="49"/>
  <c r="I84" i="19"/>
  <c r="J169" i="20"/>
  <c r="H169" i="20"/>
  <c r="I169" i="20"/>
  <c r="G169" i="20"/>
  <c r="F169" i="20"/>
  <c r="E169" i="20"/>
  <c r="H159" i="20"/>
  <c r="I159" i="20"/>
  <c r="J159" i="20"/>
  <c r="G159" i="20"/>
  <c r="F159" i="20"/>
  <c r="E159" i="20"/>
  <c r="H143" i="20"/>
  <c r="J143" i="20"/>
  <c r="I143" i="20"/>
  <c r="G143" i="20"/>
  <c r="E143" i="20"/>
  <c r="F143" i="20"/>
  <c r="J164" i="20"/>
  <c r="H164" i="20"/>
  <c r="G164" i="20"/>
  <c r="I164" i="20"/>
  <c r="F164" i="20"/>
  <c r="E164" i="20"/>
  <c r="G161" i="20"/>
  <c r="I161" i="20"/>
  <c r="H161" i="20"/>
  <c r="J161" i="20"/>
  <c r="E161" i="20"/>
  <c r="F161" i="20"/>
  <c r="I73" i="53"/>
  <c r="I73" i="54"/>
  <c r="I73" i="52"/>
  <c r="I73" i="20"/>
  <c r="I73" i="51"/>
  <c r="I73" i="50"/>
  <c r="I73" i="49"/>
  <c r="I73" i="19"/>
  <c r="J37" i="54"/>
  <c r="J37" i="53"/>
  <c r="J37" i="52"/>
  <c r="J37" i="20"/>
  <c r="J37" i="51"/>
  <c r="J37" i="50"/>
  <c r="J37" i="49"/>
  <c r="J37" i="19"/>
  <c r="I14" i="54"/>
  <c r="I14" i="53"/>
  <c r="I14" i="52"/>
  <c r="I14" i="20"/>
  <c r="I14" i="51"/>
  <c r="I14" i="50"/>
  <c r="I14" i="49"/>
  <c r="I14" i="19"/>
  <c r="H43" i="54"/>
  <c r="H43" i="53"/>
  <c r="H43" i="52"/>
  <c r="H43" i="20"/>
  <c r="H43" i="51"/>
  <c r="H43" i="50"/>
  <c r="H43" i="49"/>
  <c r="H43" i="19"/>
  <c r="J117" i="54"/>
  <c r="J117" i="53"/>
  <c r="J117" i="52"/>
  <c r="J117" i="20"/>
  <c r="J117" i="51"/>
  <c r="J117" i="50"/>
  <c r="J117" i="49"/>
  <c r="J117" i="19"/>
  <c r="H98" i="54"/>
  <c r="H98" i="53"/>
  <c r="H98" i="52"/>
  <c r="H98" i="20"/>
  <c r="H98" i="51"/>
  <c r="H98" i="50"/>
  <c r="H98" i="49"/>
  <c r="H98" i="19"/>
  <c r="I89" i="54"/>
  <c r="I89" i="53"/>
  <c r="I89" i="52"/>
  <c r="I89" i="20"/>
  <c r="I89" i="51"/>
  <c r="I89" i="50"/>
  <c r="I89" i="49"/>
  <c r="I89" i="19"/>
  <c r="J53" i="54"/>
  <c r="J53" i="53"/>
  <c r="J53" i="52"/>
  <c r="J53" i="20"/>
  <c r="J53" i="51"/>
  <c r="J53" i="50"/>
  <c r="J53" i="49"/>
  <c r="J53" i="19"/>
  <c r="H31" i="54"/>
  <c r="H31" i="53"/>
  <c r="H31" i="52"/>
  <c r="H31" i="20"/>
  <c r="H31" i="51"/>
  <c r="H31" i="50"/>
  <c r="H31" i="49"/>
  <c r="H31" i="19"/>
  <c r="J26" i="54"/>
  <c r="J26" i="53"/>
  <c r="J26" i="52"/>
  <c r="J26" i="20"/>
  <c r="J26" i="51"/>
  <c r="J26" i="50"/>
  <c r="J26" i="49"/>
  <c r="J26" i="19"/>
  <c r="I22" i="54"/>
  <c r="I22" i="53"/>
  <c r="I22" i="52"/>
  <c r="I22" i="20"/>
  <c r="I22" i="51"/>
  <c r="I22" i="50"/>
  <c r="I22" i="49"/>
  <c r="I22" i="19"/>
  <c r="I86" i="54"/>
  <c r="I86" i="53"/>
  <c r="I86" i="52"/>
  <c r="I86" i="20"/>
  <c r="I86" i="51"/>
  <c r="I86" i="50"/>
  <c r="I86" i="49"/>
  <c r="I86" i="19"/>
  <c r="G3" i="54"/>
  <c r="G3" i="53"/>
  <c r="G3" i="52"/>
  <c r="G3" i="20"/>
  <c r="H126" i="54"/>
  <c r="H126" i="53"/>
  <c r="H126" i="52"/>
  <c r="H126" i="20"/>
  <c r="H126" i="51"/>
  <c r="H126" i="50"/>
  <c r="H126" i="49"/>
  <c r="H126" i="19"/>
  <c r="J105" i="54"/>
  <c r="J105" i="53"/>
  <c r="J105" i="52"/>
  <c r="J105" i="20"/>
  <c r="J105" i="51"/>
  <c r="J105" i="50"/>
  <c r="J105" i="49"/>
  <c r="J105" i="19"/>
  <c r="H70" i="54"/>
  <c r="H70" i="53"/>
  <c r="H70" i="52"/>
  <c r="H70" i="20"/>
  <c r="H70" i="51"/>
  <c r="H70" i="50"/>
  <c r="H70" i="49"/>
  <c r="H70" i="19"/>
  <c r="I20" i="54"/>
  <c r="I20" i="53"/>
  <c r="I20" i="52"/>
  <c r="I20" i="20"/>
  <c r="I20" i="51"/>
  <c r="I20" i="50"/>
  <c r="I20" i="49"/>
  <c r="I20" i="19"/>
  <c r="I132" i="54"/>
  <c r="I132" i="53"/>
  <c r="I132" i="52"/>
  <c r="I132" i="20"/>
  <c r="I132" i="51"/>
  <c r="I132" i="50"/>
  <c r="I132" i="49"/>
  <c r="I132" i="19"/>
  <c r="J112" i="54"/>
  <c r="J112" i="53"/>
  <c r="J112" i="52"/>
  <c r="J112" i="20"/>
  <c r="J112" i="51"/>
  <c r="J112" i="50"/>
  <c r="J112" i="49"/>
  <c r="J112" i="19"/>
  <c r="J96" i="54"/>
  <c r="J96" i="53"/>
  <c r="J96" i="52"/>
  <c r="J96" i="20"/>
  <c r="J96" i="51"/>
  <c r="J96" i="50"/>
  <c r="J96" i="49"/>
  <c r="J96" i="19"/>
  <c r="J56" i="54"/>
  <c r="J56" i="53"/>
  <c r="J56" i="52"/>
  <c r="J56" i="20"/>
  <c r="J56" i="51"/>
  <c r="J56" i="50"/>
  <c r="J56" i="49"/>
  <c r="J56" i="19"/>
  <c r="H36" i="54"/>
  <c r="H36" i="53"/>
  <c r="H36" i="52"/>
  <c r="H36" i="20"/>
  <c r="H36" i="51"/>
  <c r="H36" i="50"/>
  <c r="H36" i="49"/>
  <c r="H36" i="19"/>
  <c r="J122" i="54"/>
  <c r="J122" i="53"/>
  <c r="J122" i="52"/>
  <c r="J122" i="20"/>
  <c r="J122" i="51"/>
  <c r="J122" i="50"/>
  <c r="J122" i="49"/>
  <c r="J122" i="19"/>
  <c r="I87" i="54"/>
  <c r="I87" i="53"/>
  <c r="I87" i="52"/>
  <c r="I87" i="20"/>
  <c r="I87" i="51"/>
  <c r="I87" i="50"/>
  <c r="I87" i="49"/>
  <c r="I87" i="19"/>
  <c r="J47" i="54"/>
  <c r="J47" i="53"/>
  <c r="J47" i="52"/>
  <c r="J47" i="20"/>
  <c r="J47" i="51"/>
  <c r="J47" i="50"/>
  <c r="J47" i="49"/>
  <c r="J47" i="19"/>
  <c r="H44" i="54"/>
  <c r="H44" i="53"/>
  <c r="H44" i="52"/>
  <c r="H44" i="20"/>
  <c r="H44" i="51"/>
  <c r="H44" i="50"/>
  <c r="H44" i="49"/>
  <c r="H44" i="19"/>
  <c r="J132" i="54"/>
  <c r="J132" i="53"/>
  <c r="J132" i="52"/>
  <c r="J132" i="20"/>
  <c r="J132" i="51"/>
  <c r="J132" i="50"/>
  <c r="J132" i="49"/>
  <c r="J132" i="19"/>
  <c r="I88" i="53"/>
  <c r="I88" i="54"/>
  <c r="I88" i="52"/>
  <c r="I88" i="20"/>
  <c r="I88" i="51"/>
  <c r="I88" i="50"/>
  <c r="I88" i="49"/>
  <c r="I88" i="19"/>
  <c r="H14" i="54"/>
  <c r="H14" i="53"/>
  <c r="H14" i="52"/>
  <c r="H14" i="20"/>
  <c r="H14" i="51"/>
  <c r="H14" i="50"/>
  <c r="H14" i="49"/>
  <c r="H14" i="19"/>
  <c r="J126" i="54"/>
  <c r="J126" i="53"/>
  <c r="J126" i="52"/>
  <c r="J126" i="20"/>
  <c r="J126" i="51"/>
  <c r="J126" i="50"/>
  <c r="J126" i="49"/>
  <c r="J126" i="19"/>
  <c r="J95" i="53"/>
  <c r="J95" i="54"/>
  <c r="J95" i="52"/>
  <c r="J95" i="20"/>
  <c r="J95" i="51"/>
  <c r="J95" i="50"/>
  <c r="J95" i="49"/>
  <c r="J95" i="19"/>
  <c r="H92" i="54"/>
  <c r="H92" i="53"/>
  <c r="H92" i="52"/>
  <c r="H92" i="20"/>
  <c r="H92" i="51"/>
  <c r="H92" i="50"/>
  <c r="H92" i="49"/>
  <c r="H92" i="19"/>
  <c r="I74" i="54"/>
  <c r="I74" i="53"/>
  <c r="I74" i="52"/>
  <c r="I74" i="20"/>
  <c r="I74" i="51"/>
  <c r="I74" i="50"/>
  <c r="I74" i="49"/>
  <c r="I74" i="19"/>
  <c r="I58" i="54"/>
  <c r="I58" i="53"/>
  <c r="I58" i="52"/>
  <c r="I58" i="20"/>
  <c r="I58" i="51"/>
  <c r="I58" i="50"/>
  <c r="I58" i="49"/>
  <c r="I58" i="19"/>
  <c r="I42" i="54"/>
  <c r="I42" i="53"/>
  <c r="I42" i="52"/>
  <c r="I42" i="20"/>
  <c r="I42" i="51"/>
  <c r="I42" i="50"/>
  <c r="I42" i="49"/>
  <c r="I42" i="19"/>
  <c r="I125" i="54"/>
  <c r="I125" i="53"/>
  <c r="I125" i="52"/>
  <c r="I125" i="20"/>
  <c r="I125" i="51"/>
  <c r="I125" i="50"/>
  <c r="I125" i="49"/>
  <c r="I125" i="19"/>
  <c r="H102" i="54"/>
  <c r="H102" i="53"/>
  <c r="H102" i="52"/>
  <c r="H102" i="20"/>
  <c r="H102" i="51"/>
  <c r="H102" i="50"/>
  <c r="H102" i="49"/>
  <c r="H102" i="19"/>
  <c r="I77" i="54"/>
  <c r="I77" i="53"/>
  <c r="I77" i="52"/>
  <c r="I77" i="20"/>
  <c r="I77" i="51"/>
  <c r="I77" i="50"/>
  <c r="I77" i="49"/>
  <c r="I77" i="19"/>
  <c r="I7" i="54"/>
  <c r="I7" i="53"/>
  <c r="I7" i="52"/>
  <c r="I7" i="20"/>
  <c r="I7" i="51"/>
  <c r="I7" i="50"/>
  <c r="I7" i="49"/>
  <c r="I7" i="19"/>
  <c r="H108" i="54"/>
  <c r="H108" i="53"/>
  <c r="H108" i="52"/>
  <c r="H108" i="20"/>
  <c r="H108" i="51"/>
  <c r="H108" i="50"/>
  <c r="H108" i="49"/>
  <c r="H108" i="19"/>
  <c r="H51" i="54"/>
  <c r="H51" i="53"/>
  <c r="H51" i="52"/>
  <c r="H51" i="20"/>
  <c r="H51" i="51"/>
  <c r="H51" i="50"/>
  <c r="H51" i="49"/>
  <c r="H51" i="19"/>
  <c r="I100" i="54"/>
  <c r="I100" i="53"/>
  <c r="I100" i="52"/>
  <c r="I100" i="20"/>
  <c r="I100" i="51"/>
  <c r="I100" i="50"/>
  <c r="I100" i="49"/>
  <c r="I100" i="19"/>
  <c r="H53" i="54"/>
  <c r="H53" i="53"/>
  <c r="H53" i="52"/>
  <c r="H53" i="20"/>
  <c r="H53" i="51"/>
  <c r="H53" i="50"/>
  <c r="H53" i="49"/>
  <c r="H53" i="19"/>
  <c r="J35" i="54"/>
  <c r="J35" i="53"/>
  <c r="J35" i="52"/>
  <c r="J35" i="20"/>
  <c r="J35" i="51"/>
  <c r="J35" i="50"/>
  <c r="J35" i="49"/>
  <c r="J35" i="19"/>
  <c r="I23" i="54"/>
  <c r="I23" i="53"/>
  <c r="I23" i="52"/>
  <c r="I23" i="20"/>
  <c r="I23" i="51"/>
  <c r="I23" i="50"/>
  <c r="I23" i="49"/>
  <c r="I23" i="19"/>
  <c r="H8" i="54"/>
  <c r="H8" i="53"/>
  <c r="H8" i="52"/>
  <c r="H8" i="20"/>
  <c r="H8" i="51"/>
  <c r="H8" i="50"/>
  <c r="H8" i="49"/>
  <c r="H8" i="19"/>
  <c r="I119" i="54"/>
  <c r="I119" i="53"/>
  <c r="I119" i="52"/>
  <c r="I119" i="20"/>
  <c r="I119" i="51"/>
  <c r="I119" i="50"/>
  <c r="I119" i="49"/>
  <c r="I119" i="19"/>
  <c r="H115" i="54"/>
  <c r="H115" i="53"/>
  <c r="H115" i="52"/>
  <c r="H115" i="20"/>
  <c r="H115" i="51"/>
  <c r="H115" i="50"/>
  <c r="H115" i="49"/>
  <c r="H115" i="19"/>
  <c r="J99" i="54"/>
  <c r="J99" i="53"/>
  <c r="J99" i="52"/>
  <c r="J99" i="20"/>
  <c r="J99" i="51"/>
  <c r="J99" i="50"/>
  <c r="J99" i="49"/>
  <c r="J99" i="19"/>
  <c r="H10" i="54"/>
  <c r="H10" i="53"/>
  <c r="H10" i="52"/>
  <c r="H10" i="20"/>
  <c r="H10" i="51"/>
  <c r="H10" i="50"/>
  <c r="H10" i="49"/>
  <c r="H10" i="19"/>
  <c r="I48" i="54"/>
  <c r="I48" i="53"/>
  <c r="I48" i="52"/>
  <c r="I48" i="20"/>
  <c r="I48" i="51"/>
  <c r="I48" i="50"/>
  <c r="I48" i="49"/>
  <c r="I48" i="19"/>
  <c r="J113" i="54"/>
  <c r="J113" i="53"/>
  <c r="J113" i="52"/>
  <c r="J113" i="20"/>
  <c r="J113" i="51"/>
  <c r="J113" i="50"/>
  <c r="J113" i="49"/>
  <c r="J113" i="19"/>
  <c r="I104" i="54"/>
  <c r="I104" i="53"/>
  <c r="I104" i="52"/>
  <c r="I104" i="20"/>
  <c r="I104" i="51"/>
  <c r="I104" i="50"/>
  <c r="I104" i="49"/>
  <c r="I104" i="19"/>
  <c r="J116" i="54"/>
  <c r="J116" i="53"/>
  <c r="J116" i="52"/>
  <c r="J116" i="20"/>
  <c r="J116" i="51"/>
  <c r="J116" i="50"/>
  <c r="J116" i="49"/>
  <c r="J116" i="19"/>
  <c r="J60" i="54"/>
  <c r="J60" i="53"/>
  <c r="J60" i="52"/>
  <c r="J60" i="20"/>
  <c r="J60" i="51"/>
  <c r="J60" i="50"/>
  <c r="J60" i="49"/>
  <c r="J60" i="19"/>
  <c r="H22" i="54"/>
  <c r="H22" i="53"/>
  <c r="H22" i="52"/>
  <c r="H22" i="20"/>
  <c r="H22" i="51"/>
  <c r="H22" i="50"/>
  <c r="H22" i="49"/>
  <c r="H22" i="19"/>
  <c r="H226" i="20"/>
  <c r="J226" i="20"/>
  <c r="G226" i="20"/>
  <c r="I226" i="20"/>
  <c r="F226" i="20"/>
  <c r="E226" i="20"/>
  <c r="H167" i="20"/>
  <c r="J167" i="20"/>
  <c r="G167" i="20"/>
  <c r="I167" i="20"/>
  <c r="E167" i="20"/>
  <c r="F167" i="20"/>
  <c r="G244" i="20"/>
  <c r="J244" i="20"/>
  <c r="H244" i="20"/>
  <c r="I244" i="20"/>
  <c r="E244" i="20"/>
  <c r="F244" i="20"/>
  <c r="J186" i="20"/>
  <c r="H186" i="20"/>
  <c r="G186" i="20"/>
  <c r="I186" i="20"/>
  <c r="F186" i="20"/>
  <c r="E186" i="20"/>
  <c r="J155" i="20"/>
  <c r="G155" i="20"/>
  <c r="H155" i="20"/>
  <c r="I155" i="20"/>
  <c r="F155" i="20"/>
  <c r="E155" i="20"/>
  <c r="I211" i="20"/>
  <c r="H211" i="20"/>
  <c r="G211" i="20"/>
  <c r="J211" i="20"/>
  <c r="F211" i="20"/>
  <c r="E211" i="20"/>
  <c r="H163" i="20"/>
  <c r="J163" i="20"/>
  <c r="G163" i="20"/>
  <c r="I163" i="20"/>
  <c r="F163" i="20"/>
  <c r="E163" i="20"/>
  <c r="H241" i="20"/>
  <c r="J241" i="20"/>
  <c r="I241" i="20"/>
  <c r="G241" i="20"/>
  <c r="F241" i="20"/>
  <c r="E241" i="20"/>
  <c r="H195" i="20"/>
  <c r="G195" i="20"/>
  <c r="J195" i="20"/>
  <c r="I195" i="20"/>
  <c r="E195" i="20"/>
  <c r="F195" i="20"/>
  <c r="J144" i="20"/>
  <c r="G144" i="20"/>
  <c r="H144" i="20"/>
  <c r="I144" i="20"/>
  <c r="F144" i="20"/>
  <c r="E144" i="20"/>
  <c r="H184" i="20"/>
  <c r="G184" i="20"/>
  <c r="I184" i="20"/>
  <c r="J184" i="20"/>
  <c r="F184" i="20"/>
  <c r="E184" i="20"/>
  <c r="I204" i="20"/>
  <c r="G204" i="20"/>
  <c r="H204" i="20"/>
  <c r="J204" i="20"/>
  <c r="F204" i="20"/>
  <c r="E204" i="20"/>
  <c r="H228" i="20"/>
  <c r="G228" i="20"/>
  <c r="J228" i="20"/>
  <c r="I228" i="20"/>
  <c r="E228" i="20"/>
  <c r="F228" i="20"/>
  <c r="J202" i="20"/>
  <c r="I202" i="20"/>
  <c r="H202" i="20"/>
  <c r="G202" i="20"/>
  <c r="E202" i="20"/>
  <c r="F202" i="20"/>
  <c r="G248" i="20"/>
  <c r="H248" i="20"/>
  <c r="J248" i="20"/>
  <c r="I248" i="20"/>
  <c r="F248" i="20"/>
  <c r="E248" i="20"/>
  <c r="J254" i="20"/>
  <c r="I254" i="20"/>
  <c r="G254" i="20"/>
  <c r="H254" i="20"/>
  <c r="F254" i="20"/>
  <c r="E254" i="20"/>
  <c r="I246" i="20"/>
  <c r="H246" i="20"/>
  <c r="J246" i="20"/>
  <c r="G246" i="20"/>
  <c r="E246" i="20"/>
  <c r="F246" i="20"/>
  <c r="I134" i="54"/>
  <c r="F134" i="54"/>
  <c r="I134" i="53"/>
  <c r="F134" i="53"/>
  <c r="I134" i="52"/>
  <c r="F134" i="52"/>
  <c r="F134" i="20"/>
  <c r="I134" i="20"/>
  <c r="F134" i="51"/>
  <c r="I134" i="51"/>
  <c r="F134" i="50"/>
  <c r="I134" i="50"/>
  <c r="I134" i="49"/>
  <c r="F134" i="49"/>
  <c r="I134" i="19"/>
  <c r="F134" i="19"/>
  <c r="J85" i="54"/>
  <c r="J85" i="53"/>
  <c r="J85" i="52"/>
  <c r="J85" i="20"/>
  <c r="J85" i="51"/>
  <c r="J85" i="50"/>
  <c r="J85" i="49"/>
  <c r="J85" i="19"/>
  <c r="I31" i="54"/>
  <c r="I31" i="53"/>
  <c r="I31" i="52"/>
  <c r="I31" i="20"/>
  <c r="I31" i="51"/>
  <c r="I31" i="50"/>
  <c r="I31" i="49"/>
  <c r="I31" i="19"/>
  <c r="H76" i="54"/>
  <c r="H76" i="53"/>
  <c r="H76" i="52"/>
  <c r="H76" i="20"/>
  <c r="H76" i="51"/>
  <c r="H76" i="50"/>
  <c r="H76" i="49"/>
  <c r="H76" i="19"/>
  <c r="H65" i="54"/>
  <c r="H65" i="53"/>
  <c r="H65" i="52"/>
  <c r="H65" i="20"/>
  <c r="H65" i="51"/>
  <c r="H65" i="50"/>
  <c r="H65" i="49"/>
  <c r="H65" i="19"/>
  <c r="J71" i="54"/>
  <c r="J71" i="53"/>
  <c r="J71" i="52"/>
  <c r="J71" i="20"/>
  <c r="J71" i="51"/>
  <c r="J71" i="50"/>
  <c r="J71" i="49"/>
  <c r="J71" i="19"/>
  <c r="J25" i="54"/>
  <c r="J25" i="53"/>
  <c r="J25" i="52"/>
  <c r="J25" i="20"/>
  <c r="J25" i="51"/>
  <c r="J25" i="50"/>
  <c r="J25" i="49"/>
  <c r="J25" i="19"/>
  <c r="I189" i="20"/>
  <c r="H189" i="20"/>
  <c r="J189" i="20"/>
  <c r="G189" i="20"/>
  <c r="F189" i="20"/>
  <c r="E189" i="20"/>
  <c r="G233" i="20"/>
  <c r="J233" i="20"/>
  <c r="H233" i="20"/>
  <c r="I233" i="20"/>
  <c r="F233" i="20"/>
  <c r="E233" i="20"/>
  <c r="H82" i="54"/>
  <c r="H82" i="53"/>
  <c r="H82" i="52"/>
  <c r="H82" i="20"/>
  <c r="H82" i="51"/>
  <c r="H82" i="50"/>
  <c r="H82" i="49"/>
  <c r="H82" i="19"/>
  <c r="H112" i="54"/>
  <c r="H112" i="53"/>
  <c r="H112" i="52"/>
  <c r="H112" i="20"/>
  <c r="H112" i="51"/>
  <c r="H112" i="50"/>
  <c r="H112" i="49"/>
  <c r="H112" i="19"/>
  <c r="H13" i="54"/>
  <c r="H13" i="53"/>
  <c r="H13" i="52"/>
  <c r="H13" i="20"/>
  <c r="H13" i="51"/>
  <c r="H13" i="50"/>
  <c r="H13" i="49"/>
  <c r="H13" i="19"/>
  <c r="J125" i="54"/>
  <c r="J125" i="53"/>
  <c r="J125" i="52"/>
  <c r="J125" i="20"/>
  <c r="J125" i="51"/>
  <c r="J125" i="50"/>
  <c r="J125" i="49"/>
  <c r="J125" i="19"/>
  <c r="H106" i="54"/>
  <c r="H106" i="53"/>
  <c r="H106" i="52"/>
  <c r="H106" i="20"/>
  <c r="H106" i="51"/>
  <c r="H106" i="50"/>
  <c r="H106" i="49"/>
  <c r="H106" i="19"/>
  <c r="I97" i="54"/>
  <c r="I97" i="53"/>
  <c r="I97" i="52"/>
  <c r="I97" i="20"/>
  <c r="I97" i="51"/>
  <c r="I97" i="50"/>
  <c r="I97" i="49"/>
  <c r="I97" i="19"/>
  <c r="J61" i="54"/>
  <c r="J61" i="53"/>
  <c r="J61" i="52"/>
  <c r="J61" i="20"/>
  <c r="J61" i="51"/>
  <c r="J61" i="50"/>
  <c r="J61" i="49"/>
  <c r="J61" i="19"/>
  <c r="H42" i="54"/>
  <c r="H42" i="53"/>
  <c r="H42" i="52"/>
  <c r="H42" i="20"/>
  <c r="H42" i="51"/>
  <c r="H42" i="50"/>
  <c r="H42" i="49"/>
  <c r="H42" i="19"/>
  <c r="H35" i="54"/>
  <c r="H35" i="53"/>
  <c r="H35" i="52"/>
  <c r="H35" i="20"/>
  <c r="H35" i="51"/>
  <c r="H35" i="50"/>
  <c r="H35" i="49"/>
  <c r="H35" i="19"/>
  <c r="J30" i="54"/>
  <c r="J30" i="53"/>
  <c r="J30" i="52"/>
  <c r="J30" i="20"/>
  <c r="J30" i="51"/>
  <c r="J30" i="50"/>
  <c r="J30" i="49"/>
  <c r="J30" i="19"/>
  <c r="I26" i="54"/>
  <c r="I26" i="53"/>
  <c r="I26" i="52"/>
  <c r="I26" i="20"/>
  <c r="I26" i="51"/>
  <c r="I26" i="50"/>
  <c r="I26" i="49"/>
  <c r="I26" i="19"/>
  <c r="I130" i="54"/>
  <c r="I130" i="53"/>
  <c r="I130" i="52"/>
  <c r="I130" i="20"/>
  <c r="I130" i="51"/>
  <c r="I130" i="50"/>
  <c r="I130" i="49"/>
  <c r="I130" i="19"/>
  <c r="J98" i="54"/>
  <c r="J98" i="53"/>
  <c r="J98" i="52"/>
  <c r="J98" i="20"/>
  <c r="J98" i="51"/>
  <c r="J98" i="50"/>
  <c r="J98" i="49"/>
  <c r="J98" i="19"/>
  <c r="J75" i="54"/>
  <c r="J75" i="53"/>
  <c r="J75" i="52"/>
  <c r="J75" i="20"/>
  <c r="J75" i="51"/>
  <c r="J75" i="50"/>
  <c r="J75" i="49"/>
  <c r="J75" i="19"/>
  <c r="H72" i="54"/>
  <c r="H72" i="53"/>
  <c r="H72" i="52"/>
  <c r="H72" i="20"/>
  <c r="H72" i="51"/>
  <c r="H72" i="50"/>
  <c r="H72" i="49"/>
  <c r="H72" i="19"/>
  <c r="J59" i="54"/>
  <c r="J59" i="53"/>
  <c r="J59" i="52"/>
  <c r="J59" i="20"/>
  <c r="J59" i="51"/>
  <c r="J59" i="50"/>
  <c r="J59" i="49"/>
  <c r="J59" i="19"/>
  <c r="H56" i="54"/>
  <c r="H56" i="53"/>
  <c r="H56" i="52"/>
  <c r="H56" i="20"/>
  <c r="H56" i="51"/>
  <c r="H56" i="50"/>
  <c r="H56" i="49"/>
  <c r="H56" i="19"/>
  <c r="J43" i="54"/>
  <c r="J43" i="53"/>
  <c r="J43" i="52"/>
  <c r="J43" i="20"/>
  <c r="J43" i="51"/>
  <c r="J43" i="50"/>
  <c r="J43" i="49"/>
  <c r="J43" i="19"/>
  <c r="H40" i="54"/>
  <c r="H40" i="53"/>
  <c r="H40" i="52"/>
  <c r="H40" i="20"/>
  <c r="H40" i="51"/>
  <c r="H40" i="50"/>
  <c r="H40" i="49"/>
  <c r="H40" i="19"/>
  <c r="I69" i="54"/>
  <c r="I69" i="53"/>
  <c r="I69" i="52"/>
  <c r="I69" i="20"/>
  <c r="I69" i="51"/>
  <c r="I69" i="50"/>
  <c r="I69" i="49"/>
  <c r="I69" i="19"/>
  <c r="J32" i="54"/>
  <c r="J32" i="53"/>
  <c r="J32" i="52"/>
  <c r="J32" i="20"/>
  <c r="J32" i="51"/>
  <c r="J32" i="50"/>
  <c r="J32" i="49"/>
  <c r="J32" i="19"/>
  <c r="H100" i="54"/>
  <c r="H100" i="53"/>
  <c r="H100" i="52"/>
  <c r="H100" i="20"/>
  <c r="H100" i="51"/>
  <c r="H100" i="50"/>
  <c r="H100" i="49"/>
  <c r="H100" i="19"/>
  <c r="I52" i="54"/>
  <c r="I52" i="53"/>
  <c r="I52" i="52"/>
  <c r="I52" i="20"/>
  <c r="I52" i="51"/>
  <c r="I52" i="50"/>
  <c r="I52" i="49"/>
  <c r="I52" i="19"/>
  <c r="H79" i="54"/>
  <c r="H79" i="53"/>
  <c r="H79" i="52"/>
  <c r="H79" i="20"/>
  <c r="H79" i="51"/>
  <c r="H79" i="50"/>
  <c r="H79" i="49"/>
  <c r="H79" i="19"/>
  <c r="H129" i="54"/>
  <c r="H129" i="53"/>
  <c r="H129" i="52"/>
  <c r="H129" i="20"/>
  <c r="H129" i="51"/>
  <c r="H129" i="50"/>
  <c r="H129" i="49"/>
  <c r="H129" i="19"/>
  <c r="H113" i="54"/>
  <c r="H113" i="53"/>
  <c r="H113" i="52"/>
  <c r="H113" i="20"/>
  <c r="H113" i="51"/>
  <c r="H113" i="50"/>
  <c r="H113" i="49"/>
  <c r="H113" i="19"/>
  <c r="J100" i="54"/>
  <c r="J100" i="53"/>
  <c r="J100" i="52"/>
  <c r="J100" i="20"/>
  <c r="J100" i="51"/>
  <c r="J100" i="50"/>
  <c r="J100" i="49"/>
  <c r="J100" i="19"/>
  <c r="H49" i="54"/>
  <c r="H49" i="53"/>
  <c r="H49" i="52"/>
  <c r="H49" i="20"/>
  <c r="H49" i="51"/>
  <c r="H49" i="50"/>
  <c r="H49" i="49"/>
  <c r="H49" i="19"/>
  <c r="I33" i="54"/>
  <c r="I33" i="53"/>
  <c r="I33" i="52"/>
  <c r="I33" i="20"/>
  <c r="I33" i="51"/>
  <c r="I33" i="50"/>
  <c r="I33" i="49"/>
  <c r="I33" i="19"/>
  <c r="I13" i="54"/>
  <c r="I13" i="53"/>
  <c r="I13" i="52"/>
  <c r="I13" i="20"/>
  <c r="I13" i="51"/>
  <c r="I13" i="50"/>
  <c r="I13" i="49"/>
  <c r="I13" i="19"/>
  <c r="H103" i="54"/>
  <c r="H103" i="53"/>
  <c r="H103" i="52"/>
  <c r="H103" i="20"/>
  <c r="H103" i="51"/>
  <c r="H103" i="50"/>
  <c r="H103" i="49"/>
  <c r="H103" i="19"/>
  <c r="H80" i="54"/>
  <c r="H80" i="53"/>
  <c r="H80" i="52"/>
  <c r="H80" i="20"/>
  <c r="H80" i="51"/>
  <c r="H80" i="50"/>
  <c r="H80" i="49"/>
  <c r="H80" i="19"/>
  <c r="H71" i="54"/>
  <c r="H71" i="53"/>
  <c r="H71" i="52"/>
  <c r="H71" i="20"/>
  <c r="H71" i="51"/>
  <c r="H71" i="50"/>
  <c r="H71" i="49"/>
  <c r="H71" i="19"/>
  <c r="H55" i="54"/>
  <c r="H55" i="53"/>
  <c r="H55" i="52"/>
  <c r="H55" i="20"/>
  <c r="H55" i="51"/>
  <c r="H55" i="50"/>
  <c r="H55" i="49"/>
  <c r="H55" i="19"/>
  <c r="H39" i="54"/>
  <c r="H39" i="53"/>
  <c r="H39" i="52"/>
  <c r="H39" i="20"/>
  <c r="H39" i="51"/>
  <c r="H39" i="50"/>
  <c r="H39" i="49"/>
  <c r="H39" i="19"/>
  <c r="I37" i="54"/>
  <c r="I37" i="53"/>
  <c r="I37" i="52"/>
  <c r="I37" i="20"/>
  <c r="I37" i="51"/>
  <c r="I37" i="50"/>
  <c r="I37" i="49"/>
  <c r="I37" i="19"/>
  <c r="H25" i="54"/>
  <c r="H25" i="53"/>
  <c r="H25" i="52"/>
  <c r="H25" i="20"/>
  <c r="H25" i="51"/>
  <c r="H25" i="50"/>
  <c r="H25" i="49"/>
  <c r="H25" i="19"/>
  <c r="X5" i="47"/>
  <c r="H120" i="54"/>
  <c r="H120" i="53"/>
  <c r="H120" i="52"/>
  <c r="H120" i="20"/>
  <c r="H120" i="51"/>
  <c r="H120" i="50"/>
  <c r="H120" i="49"/>
  <c r="H120" i="19"/>
  <c r="I106" i="54"/>
  <c r="I106" i="53"/>
  <c r="I106" i="52"/>
  <c r="I106" i="20"/>
  <c r="I106" i="51"/>
  <c r="I106" i="50"/>
  <c r="I106" i="49"/>
  <c r="I106" i="19"/>
  <c r="J70" i="54"/>
  <c r="J70" i="53"/>
  <c r="J70" i="52"/>
  <c r="J70" i="20"/>
  <c r="J70" i="51"/>
  <c r="J70" i="50"/>
  <c r="J70" i="49"/>
  <c r="J70" i="19"/>
  <c r="I51" i="54"/>
  <c r="I51" i="53"/>
  <c r="I51" i="52"/>
  <c r="I51" i="20"/>
  <c r="I51" i="51"/>
  <c r="I51" i="50"/>
  <c r="I51" i="49"/>
  <c r="I51" i="19"/>
  <c r="H125" i="54"/>
  <c r="H125" i="53"/>
  <c r="H125" i="52"/>
  <c r="H125" i="20"/>
  <c r="H125" i="51"/>
  <c r="H125" i="50"/>
  <c r="H125" i="49"/>
  <c r="H125" i="19"/>
  <c r="J48" i="54"/>
  <c r="J48" i="53"/>
  <c r="J48" i="52"/>
  <c r="J48" i="20"/>
  <c r="J48" i="51"/>
  <c r="J48" i="50"/>
  <c r="J48" i="49"/>
  <c r="J48" i="19"/>
  <c r="I115" i="54"/>
  <c r="I115" i="53"/>
  <c r="I115" i="52"/>
  <c r="I115" i="20"/>
  <c r="I115" i="51"/>
  <c r="I115" i="50"/>
  <c r="I115" i="49"/>
  <c r="I115" i="19"/>
  <c r="J50" i="54"/>
  <c r="J50" i="53"/>
  <c r="J50" i="52"/>
  <c r="J50" i="20"/>
  <c r="J50" i="51"/>
  <c r="J50" i="50"/>
  <c r="J50" i="49"/>
  <c r="J50" i="19"/>
  <c r="H20" i="54"/>
  <c r="H20" i="53"/>
  <c r="H20" i="52"/>
  <c r="H20" i="20"/>
  <c r="H20" i="51"/>
  <c r="H20" i="50"/>
  <c r="H20" i="49"/>
  <c r="H20" i="19"/>
  <c r="H24" i="54"/>
  <c r="H24" i="53"/>
  <c r="H24" i="52"/>
  <c r="H24" i="20"/>
  <c r="H24" i="51"/>
  <c r="H24" i="50"/>
  <c r="H24" i="19"/>
  <c r="H24" i="49"/>
  <c r="I64" i="54"/>
  <c r="I64" i="53"/>
  <c r="I64" i="52"/>
  <c r="I64" i="20"/>
  <c r="I64" i="51"/>
  <c r="I64" i="50"/>
  <c r="I64" i="49"/>
  <c r="I64" i="19"/>
  <c r="H4" i="54"/>
  <c r="H4" i="53"/>
  <c r="H4" i="52"/>
  <c r="H4" i="20"/>
  <c r="H4" i="51"/>
  <c r="K4" i="51" s="1"/>
  <c r="H4" i="50"/>
  <c r="K4" i="50" s="1"/>
  <c r="H4" i="49"/>
  <c r="K4" i="49" s="1"/>
  <c r="H4" i="19"/>
  <c r="J29" i="54"/>
  <c r="J29" i="53"/>
  <c r="J29" i="52"/>
  <c r="J29" i="20"/>
  <c r="J29" i="51"/>
  <c r="J29" i="50"/>
  <c r="J29" i="49"/>
  <c r="J29" i="19"/>
  <c r="J3" i="20"/>
  <c r="I3" i="20"/>
  <c r="H3" i="20"/>
  <c r="I56" i="54"/>
  <c r="I56" i="53"/>
  <c r="I56" i="52"/>
  <c r="I56" i="20"/>
  <c r="I56" i="51"/>
  <c r="I56" i="50"/>
  <c r="I56" i="49"/>
  <c r="I56" i="19"/>
  <c r="I108" i="54"/>
  <c r="I108" i="53"/>
  <c r="I108" i="52"/>
  <c r="I108" i="20"/>
  <c r="I108" i="51"/>
  <c r="I108" i="50"/>
  <c r="I108" i="49"/>
  <c r="I108" i="19"/>
  <c r="H240" i="20"/>
  <c r="G240" i="20"/>
  <c r="J240" i="20"/>
  <c r="I240" i="20"/>
  <c r="F240" i="20"/>
  <c r="E240" i="20"/>
  <c r="I136" i="20"/>
  <c r="J136" i="20"/>
  <c r="G136" i="20"/>
  <c r="H136" i="20"/>
  <c r="E136" i="20"/>
  <c r="F136" i="20"/>
  <c r="H196" i="20"/>
  <c r="G196" i="20"/>
  <c r="I196" i="20"/>
  <c r="J196" i="20"/>
  <c r="E196" i="20"/>
  <c r="F196" i="20"/>
  <c r="I168" i="20"/>
  <c r="H168" i="20"/>
  <c r="J168" i="20"/>
  <c r="G168" i="20"/>
  <c r="F168" i="20"/>
  <c r="E168" i="20"/>
  <c r="J217" i="20"/>
  <c r="G217" i="20"/>
  <c r="I217" i="20"/>
  <c r="H217" i="20"/>
  <c r="F217" i="20"/>
  <c r="E217" i="20"/>
  <c r="H173" i="20"/>
  <c r="I173" i="20"/>
  <c r="J173" i="20"/>
  <c r="G173" i="20"/>
  <c r="F173" i="20"/>
  <c r="E173" i="20"/>
  <c r="I265" i="20"/>
  <c r="J265" i="20"/>
  <c r="G265" i="20"/>
  <c r="H265" i="20"/>
  <c r="E265" i="20"/>
  <c r="F265" i="20"/>
  <c r="I207" i="20"/>
  <c r="H207" i="20"/>
  <c r="G207" i="20"/>
  <c r="J207" i="20"/>
  <c r="E207" i="20"/>
  <c r="F207" i="20"/>
  <c r="G146" i="20"/>
  <c r="I146" i="20"/>
  <c r="J146" i="20"/>
  <c r="H146" i="20"/>
  <c r="E146" i="20"/>
  <c r="F146" i="20"/>
  <c r="I187" i="20"/>
  <c r="H187" i="20"/>
  <c r="G187" i="20"/>
  <c r="J187" i="20"/>
  <c r="E187" i="20"/>
  <c r="F187" i="20"/>
  <c r="H135" i="20"/>
  <c r="I135" i="20"/>
  <c r="J135" i="20"/>
  <c r="G135" i="20"/>
  <c r="F135" i="20"/>
  <c r="E135" i="20"/>
  <c r="I208" i="20"/>
  <c r="H208" i="20"/>
  <c r="G208" i="20"/>
  <c r="J208" i="20"/>
  <c r="F208" i="20"/>
  <c r="E208" i="20"/>
  <c r="G239" i="20"/>
  <c r="J239" i="20"/>
  <c r="H239" i="20"/>
  <c r="I239" i="20"/>
  <c r="E239" i="20"/>
  <c r="F239" i="20"/>
  <c r="G236" i="20"/>
  <c r="J236" i="20"/>
  <c r="H236" i="20"/>
  <c r="I236" i="20"/>
  <c r="E236" i="20"/>
  <c r="F236" i="20"/>
  <c r="J266" i="20"/>
  <c r="G266" i="20"/>
  <c r="H266" i="20"/>
  <c r="I266" i="20"/>
  <c r="E266" i="20"/>
  <c r="F266" i="20"/>
  <c r="J257" i="20"/>
  <c r="H257" i="20"/>
  <c r="G257" i="20"/>
  <c r="I257" i="20"/>
  <c r="E257" i="20"/>
  <c r="F257" i="20"/>
  <c r="J249" i="20"/>
  <c r="G249" i="20"/>
  <c r="H249" i="20"/>
  <c r="I249" i="20"/>
  <c r="E249" i="20"/>
  <c r="F249" i="20"/>
  <c r="H68" i="54"/>
  <c r="H68" i="53"/>
  <c r="H68" i="52"/>
  <c r="H68" i="20"/>
  <c r="H68" i="51"/>
  <c r="H68" i="50"/>
  <c r="H68" i="49"/>
  <c r="H68" i="19"/>
  <c r="J88" i="54"/>
  <c r="J88" i="53"/>
  <c r="J88" i="52"/>
  <c r="J88" i="20"/>
  <c r="J88" i="51"/>
  <c r="J88" i="50"/>
  <c r="J88" i="49"/>
  <c r="J88" i="19"/>
  <c r="J4" i="54"/>
  <c r="M4" i="54" s="1"/>
  <c r="S4" i="54" s="1"/>
  <c r="J4" i="53"/>
  <c r="M4" i="53" s="1"/>
  <c r="S4" i="53" s="1"/>
  <c r="J4" i="52"/>
  <c r="M4" i="52" s="1"/>
  <c r="S4" i="52" s="1"/>
  <c r="J4" i="20"/>
  <c r="J4" i="51"/>
  <c r="M4" i="51" s="1"/>
  <c r="S4" i="51" s="1"/>
  <c r="J4" i="50"/>
  <c r="M4" i="50" s="1"/>
  <c r="S4" i="50" s="1"/>
  <c r="J4" i="49"/>
  <c r="M4" i="49" s="1"/>
  <c r="S4" i="49" s="1"/>
  <c r="J4" i="19"/>
  <c r="H114" i="54"/>
  <c r="H114" i="53"/>
  <c r="H114" i="52"/>
  <c r="H114" i="20"/>
  <c r="H114" i="51"/>
  <c r="H114" i="50"/>
  <c r="H114" i="49"/>
  <c r="H114" i="19"/>
  <c r="I105" i="54"/>
  <c r="I105" i="53"/>
  <c r="I105" i="52"/>
  <c r="I105" i="20"/>
  <c r="I105" i="51"/>
  <c r="I105" i="50"/>
  <c r="I105" i="49"/>
  <c r="I105" i="19"/>
  <c r="J69" i="54"/>
  <c r="J69" i="53"/>
  <c r="J69" i="52"/>
  <c r="J69" i="20"/>
  <c r="J69" i="51"/>
  <c r="J69" i="50"/>
  <c r="J69" i="49"/>
  <c r="J69" i="19"/>
  <c r="H50" i="54"/>
  <c r="H50" i="53"/>
  <c r="H50" i="52"/>
  <c r="H50" i="20"/>
  <c r="H50" i="51"/>
  <c r="H50" i="50"/>
  <c r="H50" i="49"/>
  <c r="H50" i="19"/>
  <c r="I41" i="54"/>
  <c r="I41" i="53"/>
  <c r="I41" i="52"/>
  <c r="I41" i="20"/>
  <c r="I41" i="51"/>
  <c r="I41" i="50"/>
  <c r="I41" i="49"/>
  <c r="I41" i="19"/>
  <c r="J34" i="54"/>
  <c r="J34" i="53"/>
  <c r="J34" i="52"/>
  <c r="J34" i="20"/>
  <c r="J34" i="51"/>
  <c r="J34" i="50"/>
  <c r="J34" i="49"/>
  <c r="J34" i="19"/>
  <c r="I30" i="54"/>
  <c r="I30" i="53"/>
  <c r="I30" i="52"/>
  <c r="I30" i="20"/>
  <c r="I30" i="51"/>
  <c r="I30" i="50"/>
  <c r="I30" i="49"/>
  <c r="I30" i="19"/>
  <c r="H127" i="54"/>
  <c r="H127" i="53"/>
  <c r="H127" i="52"/>
  <c r="H127" i="20"/>
  <c r="H127" i="51"/>
  <c r="H127" i="50"/>
  <c r="H127" i="49"/>
  <c r="H127" i="19"/>
  <c r="J118" i="54"/>
  <c r="J118" i="53"/>
  <c r="J118" i="52"/>
  <c r="J118" i="20"/>
  <c r="J118" i="51"/>
  <c r="J118" i="50"/>
  <c r="J118" i="49"/>
  <c r="J118" i="19"/>
  <c r="J106" i="54"/>
  <c r="J106" i="53"/>
  <c r="J106" i="52"/>
  <c r="J106" i="20"/>
  <c r="J106" i="51"/>
  <c r="J106" i="50"/>
  <c r="J106" i="49"/>
  <c r="J106" i="19"/>
  <c r="J86" i="54"/>
  <c r="J86" i="53"/>
  <c r="J86" i="52"/>
  <c r="J86" i="20"/>
  <c r="J86" i="51"/>
  <c r="J86" i="50"/>
  <c r="J86" i="49"/>
  <c r="J86" i="19"/>
  <c r="J121" i="54"/>
  <c r="J121" i="53"/>
  <c r="J121" i="52"/>
  <c r="J121" i="20"/>
  <c r="J121" i="51"/>
  <c r="J121" i="50"/>
  <c r="J121" i="49"/>
  <c r="J121" i="19"/>
  <c r="I101" i="54"/>
  <c r="I101" i="53"/>
  <c r="I101" i="52"/>
  <c r="I101" i="20"/>
  <c r="I101" i="51"/>
  <c r="I101" i="50"/>
  <c r="I101" i="49"/>
  <c r="I101" i="19"/>
  <c r="J49" i="54"/>
  <c r="J49" i="53"/>
  <c r="J49" i="52"/>
  <c r="J49" i="20"/>
  <c r="J49" i="51"/>
  <c r="J49" i="50"/>
  <c r="J49" i="49"/>
  <c r="J49" i="19"/>
  <c r="I32" i="54"/>
  <c r="I32" i="53"/>
  <c r="I32" i="52"/>
  <c r="I32" i="20"/>
  <c r="I32" i="51"/>
  <c r="I32" i="50"/>
  <c r="I32" i="49"/>
  <c r="I32" i="19"/>
  <c r="J24" i="54"/>
  <c r="J24" i="53"/>
  <c r="J24" i="52"/>
  <c r="J24" i="20"/>
  <c r="J24" i="51"/>
  <c r="J24" i="50"/>
  <c r="J24" i="49"/>
  <c r="J24" i="19"/>
  <c r="J8" i="54"/>
  <c r="J8" i="53"/>
  <c r="J8" i="52"/>
  <c r="J8" i="20"/>
  <c r="J8" i="51"/>
  <c r="J8" i="50"/>
  <c r="J8" i="49"/>
  <c r="J8" i="19"/>
  <c r="J131" i="54"/>
  <c r="J131" i="53"/>
  <c r="J131" i="52"/>
  <c r="J131" i="20"/>
  <c r="J131" i="51"/>
  <c r="J131" i="50"/>
  <c r="J131" i="49"/>
  <c r="J131" i="19"/>
  <c r="H123" i="54"/>
  <c r="H123" i="53"/>
  <c r="H123" i="52"/>
  <c r="H123" i="20"/>
  <c r="H123" i="51"/>
  <c r="H123" i="50"/>
  <c r="H123" i="49"/>
  <c r="H123" i="19"/>
  <c r="H109" i="54"/>
  <c r="H109" i="53"/>
  <c r="H109" i="52"/>
  <c r="H109" i="20"/>
  <c r="H109" i="51"/>
  <c r="H109" i="50"/>
  <c r="H109" i="49"/>
  <c r="H109" i="19"/>
  <c r="I92" i="54"/>
  <c r="I92" i="53"/>
  <c r="I92" i="52"/>
  <c r="I92" i="20"/>
  <c r="I92" i="51"/>
  <c r="I92" i="50"/>
  <c r="I92" i="49"/>
  <c r="I92" i="19"/>
  <c r="J72" i="54"/>
  <c r="J72" i="53"/>
  <c r="J72" i="52"/>
  <c r="J72" i="20"/>
  <c r="J72" i="51"/>
  <c r="J72" i="50"/>
  <c r="J72" i="49"/>
  <c r="J72" i="19"/>
  <c r="H32" i="54"/>
  <c r="H32" i="53"/>
  <c r="H32" i="52"/>
  <c r="H32" i="20"/>
  <c r="H32" i="51"/>
  <c r="H32" i="50"/>
  <c r="H32" i="49"/>
  <c r="H32" i="19"/>
  <c r="J19" i="54"/>
  <c r="J19" i="53"/>
  <c r="J19" i="52"/>
  <c r="J19" i="20"/>
  <c r="J19" i="51"/>
  <c r="J19" i="50"/>
  <c r="J19" i="49"/>
  <c r="J19" i="19"/>
  <c r="J119" i="54"/>
  <c r="J119" i="53"/>
  <c r="J119" i="52"/>
  <c r="J119" i="20"/>
  <c r="J119" i="51"/>
  <c r="J119" i="50"/>
  <c r="J119" i="49"/>
  <c r="J119" i="19"/>
  <c r="J87" i="54"/>
  <c r="J87" i="53"/>
  <c r="J87" i="52"/>
  <c r="J87" i="20"/>
  <c r="J87" i="51"/>
  <c r="J87" i="50"/>
  <c r="J87" i="49"/>
  <c r="J87" i="19"/>
  <c r="H84" i="54"/>
  <c r="H84" i="53"/>
  <c r="H84" i="52"/>
  <c r="H84" i="20"/>
  <c r="H84" i="51"/>
  <c r="H84" i="50"/>
  <c r="H84" i="49"/>
  <c r="H84" i="19"/>
  <c r="I79" i="54"/>
  <c r="I79" i="53"/>
  <c r="I79" i="52"/>
  <c r="I79" i="20"/>
  <c r="I79" i="51"/>
  <c r="I79" i="50"/>
  <c r="I79" i="49"/>
  <c r="I79" i="19"/>
  <c r="J84" i="54"/>
  <c r="J84" i="53"/>
  <c r="J84" i="52"/>
  <c r="J84" i="20"/>
  <c r="J84" i="51"/>
  <c r="J84" i="50"/>
  <c r="J84" i="49"/>
  <c r="J84" i="19"/>
  <c r="I25" i="54"/>
  <c r="I25" i="53"/>
  <c r="I25" i="52"/>
  <c r="I25" i="20"/>
  <c r="I25" i="51"/>
  <c r="I25" i="50"/>
  <c r="I25" i="49"/>
  <c r="I25" i="19"/>
  <c r="I103" i="54"/>
  <c r="I103" i="53"/>
  <c r="I103" i="52"/>
  <c r="I103" i="20"/>
  <c r="I103" i="51"/>
  <c r="I103" i="50"/>
  <c r="I103" i="49"/>
  <c r="I103" i="19"/>
  <c r="J74" i="54"/>
  <c r="J74" i="53"/>
  <c r="J74" i="52"/>
  <c r="J74" i="20"/>
  <c r="J74" i="51"/>
  <c r="J74" i="50"/>
  <c r="J74" i="49"/>
  <c r="J74" i="19"/>
  <c r="I71" i="54"/>
  <c r="I71" i="53"/>
  <c r="I71" i="52"/>
  <c r="I71" i="20"/>
  <c r="I71" i="51"/>
  <c r="I71" i="50"/>
  <c r="I71" i="49"/>
  <c r="I71" i="19"/>
  <c r="J58" i="54"/>
  <c r="J58" i="53"/>
  <c r="J58" i="52"/>
  <c r="J58" i="20"/>
  <c r="J58" i="51"/>
  <c r="J58" i="50"/>
  <c r="J58" i="49"/>
  <c r="J58" i="19"/>
  <c r="I55" i="54"/>
  <c r="I55" i="53"/>
  <c r="I55" i="52"/>
  <c r="I55" i="20"/>
  <c r="I55" i="51"/>
  <c r="I55" i="50"/>
  <c r="I55" i="49"/>
  <c r="I55" i="19"/>
  <c r="J42" i="54"/>
  <c r="J42" i="53"/>
  <c r="J42" i="52"/>
  <c r="J42" i="20"/>
  <c r="J42" i="51"/>
  <c r="J42" i="50"/>
  <c r="J42" i="49"/>
  <c r="J42" i="19"/>
  <c r="I39" i="54"/>
  <c r="I39" i="53"/>
  <c r="I39" i="52"/>
  <c r="I39" i="20"/>
  <c r="I39" i="51"/>
  <c r="I39" i="50"/>
  <c r="I39" i="49"/>
  <c r="I39" i="19"/>
  <c r="J97" i="54"/>
  <c r="J97" i="53"/>
  <c r="J97" i="52"/>
  <c r="J97" i="20"/>
  <c r="J97" i="51"/>
  <c r="J97" i="50"/>
  <c r="J97" i="49"/>
  <c r="J97" i="19"/>
  <c r="H62" i="54"/>
  <c r="H62" i="53"/>
  <c r="H62" i="52"/>
  <c r="H62" i="20"/>
  <c r="H62" i="51"/>
  <c r="H62" i="50"/>
  <c r="H62" i="49"/>
  <c r="H62" i="19"/>
  <c r="I36" i="54"/>
  <c r="I36" i="53"/>
  <c r="I36" i="52"/>
  <c r="I36" i="20"/>
  <c r="I36" i="51"/>
  <c r="I36" i="50"/>
  <c r="I36" i="49"/>
  <c r="I36" i="19"/>
  <c r="J12" i="54"/>
  <c r="J12" i="53"/>
  <c r="J12" i="52"/>
  <c r="J12" i="20"/>
  <c r="J12" i="51"/>
  <c r="J12" i="50"/>
  <c r="J12" i="49"/>
  <c r="J12" i="19"/>
  <c r="I118" i="54"/>
  <c r="I118" i="53"/>
  <c r="I118" i="52"/>
  <c r="I118" i="20"/>
  <c r="I118" i="51"/>
  <c r="I118" i="50"/>
  <c r="I118" i="49"/>
  <c r="I118" i="19"/>
  <c r="I102" i="54"/>
  <c r="I102" i="53"/>
  <c r="I102" i="52"/>
  <c r="I102" i="20"/>
  <c r="I102" i="51"/>
  <c r="I102" i="50"/>
  <c r="I102" i="49"/>
  <c r="I102" i="19"/>
  <c r="J38" i="54"/>
  <c r="J38" i="53"/>
  <c r="J38" i="52"/>
  <c r="J38" i="20"/>
  <c r="J38" i="51"/>
  <c r="J38" i="50"/>
  <c r="J38" i="49"/>
  <c r="J38" i="19"/>
  <c r="H117" i="54"/>
  <c r="H117" i="53"/>
  <c r="H117" i="52"/>
  <c r="H117" i="20"/>
  <c r="H117" i="51"/>
  <c r="H117" i="50"/>
  <c r="H117" i="49"/>
  <c r="H117" i="19"/>
  <c r="H93" i="54"/>
  <c r="H93" i="53"/>
  <c r="H93" i="52"/>
  <c r="H93" i="20"/>
  <c r="H93" i="51"/>
  <c r="H93" i="50"/>
  <c r="H93" i="49"/>
  <c r="H93" i="19"/>
  <c r="I68" i="54"/>
  <c r="I68" i="53"/>
  <c r="I68" i="52"/>
  <c r="I68" i="20"/>
  <c r="I68" i="51"/>
  <c r="I68" i="50"/>
  <c r="I68" i="49"/>
  <c r="I68" i="19"/>
  <c r="I44" i="54"/>
  <c r="I44" i="53"/>
  <c r="I44" i="52"/>
  <c r="I44" i="20"/>
  <c r="I44" i="51"/>
  <c r="I44" i="50"/>
  <c r="I44" i="49"/>
  <c r="I44" i="19"/>
  <c r="J66" i="53"/>
  <c r="J66" i="54"/>
  <c r="J66" i="52"/>
  <c r="J66" i="20"/>
  <c r="J66" i="51"/>
  <c r="J66" i="50"/>
  <c r="J66" i="49"/>
  <c r="J66" i="19"/>
  <c r="I112" i="54"/>
  <c r="I112" i="53"/>
  <c r="I112" i="52"/>
  <c r="I112" i="20"/>
  <c r="I112" i="51"/>
  <c r="I112" i="50"/>
  <c r="I112" i="49"/>
  <c r="I112" i="19"/>
  <c r="J44" i="54"/>
  <c r="J44" i="53"/>
  <c r="J44" i="52"/>
  <c r="J44" i="20"/>
  <c r="J44" i="51"/>
  <c r="J44" i="50"/>
  <c r="J44" i="49"/>
  <c r="J44" i="19"/>
  <c r="J124" i="54"/>
  <c r="J124" i="53"/>
  <c r="J124" i="52"/>
  <c r="J124" i="20"/>
  <c r="J124" i="51"/>
  <c r="J124" i="50"/>
  <c r="J124" i="49"/>
  <c r="J124" i="19"/>
  <c r="J108" i="54"/>
  <c r="J108" i="53"/>
  <c r="J108" i="52"/>
  <c r="J108" i="20"/>
  <c r="J108" i="51"/>
  <c r="J108" i="50"/>
  <c r="J108" i="49"/>
  <c r="J108" i="19"/>
  <c r="J89" i="54"/>
  <c r="J89" i="53"/>
  <c r="J89" i="52"/>
  <c r="J89" i="20"/>
  <c r="J89" i="51"/>
  <c r="J89" i="50"/>
  <c r="J89" i="49"/>
  <c r="J89" i="19"/>
  <c r="J52" i="54"/>
  <c r="J52" i="53"/>
  <c r="J52" i="52"/>
  <c r="J52" i="20"/>
  <c r="J52" i="51"/>
  <c r="J52" i="50"/>
  <c r="J52" i="49"/>
  <c r="J52" i="19"/>
  <c r="H154" i="20"/>
  <c r="G154" i="20"/>
  <c r="J154" i="20"/>
  <c r="I154" i="20"/>
  <c r="F154" i="20"/>
  <c r="E154" i="20"/>
  <c r="J148" i="20"/>
  <c r="G148" i="20"/>
  <c r="H148" i="20"/>
  <c r="I148" i="20"/>
  <c r="E148" i="20"/>
  <c r="F148" i="20"/>
  <c r="I214" i="20"/>
  <c r="H214" i="20"/>
  <c r="J214" i="20"/>
  <c r="G214" i="20"/>
  <c r="F214" i="20"/>
  <c r="E214" i="20"/>
  <c r="G170" i="20"/>
  <c r="J170" i="20"/>
  <c r="H170" i="20"/>
  <c r="I170" i="20"/>
  <c r="F170" i="20"/>
  <c r="E170" i="20"/>
  <c r="I219" i="20"/>
  <c r="G219" i="20"/>
  <c r="J219" i="20"/>
  <c r="H219" i="20"/>
  <c r="E219" i="20"/>
  <c r="F219" i="20"/>
  <c r="J134" i="20"/>
  <c r="G134" i="20"/>
  <c r="I180" i="20"/>
  <c r="H180" i="20"/>
  <c r="G180" i="20"/>
  <c r="J180" i="20"/>
  <c r="E180" i="20"/>
  <c r="F180" i="20"/>
  <c r="I212" i="20"/>
  <c r="H212" i="20"/>
  <c r="G212" i="20"/>
  <c r="J212" i="20"/>
  <c r="E212" i="20"/>
  <c r="F212" i="20"/>
  <c r="J152" i="20"/>
  <c r="I152" i="20"/>
  <c r="G152" i="20"/>
  <c r="H152" i="20"/>
  <c r="F152" i="20"/>
  <c r="E152" i="20"/>
  <c r="I198" i="20"/>
  <c r="J198" i="20"/>
  <c r="H198" i="20"/>
  <c r="G198" i="20"/>
  <c r="E198" i="20"/>
  <c r="F198" i="20"/>
  <c r="H137" i="20"/>
  <c r="I137" i="20"/>
  <c r="J137" i="20"/>
  <c r="G137" i="20"/>
  <c r="E137" i="20"/>
  <c r="F137" i="20"/>
  <c r="J210" i="20"/>
  <c r="H210" i="20"/>
  <c r="G210" i="20"/>
  <c r="I210" i="20"/>
  <c r="E210" i="20"/>
  <c r="F210" i="20"/>
  <c r="I142" i="20"/>
  <c r="G142" i="20"/>
  <c r="H142" i="20"/>
  <c r="J142" i="20"/>
  <c r="F142" i="20"/>
  <c r="E142" i="20"/>
  <c r="H269" i="20"/>
  <c r="J269" i="20"/>
  <c r="G269" i="20"/>
  <c r="I269" i="20"/>
  <c r="F269" i="20"/>
  <c r="E269" i="20"/>
  <c r="I262" i="20"/>
  <c r="J262" i="20"/>
  <c r="H262" i="20"/>
  <c r="G262" i="20"/>
  <c r="E262" i="20"/>
  <c r="F262" i="20"/>
  <c r="G268" i="20"/>
  <c r="I268" i="20"/>
  <c r="J268" i="20"/>
  <c r="H268" i="20"/>
  <c r="E268" i="20"/>
  <c r="F268" i="20"/>
  <c r="H133" i="54"/>
  <c r="H133" i="53"/>
  <c r="H133" i="52"/>
  <c r="H133" i="20"/>
  <c r="H133" i="51"/>
  <c r="H133" i="50"/>
  <c r="H133" i="49"/>
  <c r="H133" i="19"/>
  <c r="J133" i="54"/>
  <c r="J133" i="53"/>
  <c r="J133" i="52"/>
  <c r="J133" i="20"/>
  <c r="J133" i="51"/>
  <c r="J133" i="50"/>
  <c r="J133" i="49"/>
  <c r="J133" i="19"/>
  <c r="S17" i="48"/>
  <c r="M17" i="48"/>
  <c r="E4" i="36"/>
  <c r="F4" i="36"/>
  <c r="E271" i="25"/>
  <c r="H271" i="25"/>
  <c r="F271" i="25"/>
  <c r="G271" i="25"/>
  <c r="I271" i="25"/>
  <c r="J271" i="25"/>
  <c r="J271" i="35"/>
  <c r="H271" i="35"/>
  <c r="I271" i="35"/>
  <c r="F271" i="35"/>
  <c r="G271" i="35"/>
  <c r="E271" i="35"/>
  <c r="H271" i="18"/>
  <c r="I271" i="18"/>
  <c r="E271" i="18"/>
  <c r="G271" i="18"/>
  <c r="F271" i="18"/>
  <c r="J271" i="18"/>
  <c r="E271" i="30"/>
  <c r="J271" i="30"/>
  <c r="H271" i="30"/>
  <c r="I271" i="30"/>
  <c r="F271" i="30"/>
  <c r="G271" i="30"/>
  <c r="F271" i="22"/>
  <c r="J271" i="22"/>
  <c r="E271" i="22"/>
  <c r="G271" i="22"/>
  <c r="H271" i="22"/>
  <c r="I271" i="22"/>
  <c r="H271" i="41"/>
  <c r="F271" i="41"/>
  <c r="J271" i="41"/>
  <c r="I271" i="41"/>
  <c r="G271" i="41"/>
  <c r="E271" i="41"/>
  <c r="H271" i="32"/>
  <c r="J271" i="32"/>
  <c r="I271" i="32"/>
  <c r="G271" i="32"/>
  <c r="F271" i="32"/>
  <c r="E271" i="32"/>
  <c r="I4" i="36"/>
  <c r="L4" i="36" s="1"/>
  <c r="F271" i="38"/>
  <c r="E271" i="38"/>
  <c r="J271" i="38"/>
  <c r="G271" i="38"/>
  <c r="I271" i="38"/>
  <c r="H271" i="38"/>
  <c r="H271" i="24"/>
  <c r="E271" i="24"/>
  <c r="I271" i="24"/>
  <c r="J271" i="24"/>
  <c r="G271" i="24"/>
  <c r="F271" i="24"/>
  <c r="H4" i="8"/>
  <c r="E4" i="8"/>
  <c r="I271" i="39"/>
  <c r="J271" i="39"/>
  <c r="F271" i="39"/>
  <c r="E271" i="39"/>
  <c r="G271" i="39"/>
  <c r="H271" i="39"/>
  <c r="I271" i="29"/>
  <c r="F271" i="29"/>
  <c r="G271" i="29"/>
  <c r="H271" i="29"/>
  <c r="J271" i="29"/>
  <c r="E271" i="29"/>
  <c r="H271" i="23"/>
  <c r="E271" i="23"/>
  <c r="G271" i="23"/>
  <c r="F271" i="23"/>
  <c r="J271" i="23"/>
  <c r="I271" i="23"/>
  <c r="H271" i="31"/>
  <c r="E271" i="31"/>
  <c r="G271" i="31"/>
  <c r="F271" i="31"/>
  <c r="J271" i="31"/>
  <c r="I271" i="31"/>
  <c r="I4" i="9"/>
  <c r="F4" i="9"/>
  <c r="E271" i="26"/>
  <c r="H271" i="26"/>
  <c r="J271" i="26"/>
  <c r="G271" i="26"/>
  <c r="F271" i="26"/>
  <c r="I271" i="26"/>
  <c r="I271" i="14"/>
  <c r="F271" i="14"/>
  <c r="J271" i="14"/>
  <c r="H271" i="14"/>
  <c r="E271" i="14"/>
  <c r="G271" i="14"/>
  <c r="J134" i="29"/>
  <c r="G134" i="14"/>
  <c r="J134" i="24"/>
  <c r="K17" i="2"/>
  <c r="M62" i="2"/>
  <c r="L34" i="2"/>
  <c r="L103" i="2"/>
  <c r="F103" i="52" s="1"/>
  <c r="E242" i="36"/>
  <c r="I242" i="36"/>
  <c r="J242" i="36"/>
  <c r="F242" i="36"/>
  <c r="H242" i="36"/>
  <c r="G242" i="36"/>
  <c r="J255" i="36"/>
  <c r="H255" i="36"/>
  <c r="I255" i="36"/>
  <c r="E255" i="36"/>
  <c r="G255" i="36"/>
  <c r="F255" i="36"/>
  <c r="H156" i="36"/>
  <c r="F156" i="36"/>
  <c r="I156" i="36"/>
  <c r="E156" i="36"/>
  <c r="G156" i="36"/>
  <c r="J156" i="36"/>
  <c r="G232" i="36"/>
  <c r="H232" i="36"/>
  <c r="E232" i="36"/>
  <c r="J232" i="36"/>
  <c r="F232" i="36"/>
  <c r="I232" i="36"/>
  <c r="G224" i="36"/>
  <c r="H224" i="36"/>
  <c r="E224" i="36"/>
  <c r="J224" i="36"/>
  <c r="F224" i="36"/>
  <c r="I224" i="36"/>
  <c r="H181" i="36"/>
  <c r="G181" i="36"/>
  <c r="I181" i="36"/>
  <c r="E181" i="36"/>
  <c r="J181" i="36"/>
  <c r="F181" i="36"/>
  <c r="E200" i="36"/>
  <c r="I200" i="36"/>
  <c r="H200" i="36"/>
  <c r="G200" i="36"/>
  <c r="J200" i="36"/>
  <c r="F200" i="36"/>
  <c r="H191" i="36"/>
  <c r="F191" i="36"/>
  <c r="E191" i="36"/>
  <c r="I191" i="36"/>
  <c r="J191" i="36"/>
  <c r="G191" i="36"/>
  <c r="J214" i="36"/>
  <c r="G214" i="36"/>
  <c r="H214" i="36"/>
  <c r="F214" i="36"/>
  <c r="E214" i="36"/>
  <c r="I214" i="36"/>
  <c r="I136" i="36"/>
  <c r="E136" i="36"/>
  <c r="H136" i="36"/>
  <c r="G136" i="36"/>
  <c r="J136" i="36"/>
  <c r="F136" i="36"/>
  <c r="H253" i="36"/>
  <c r="E253" i="36"/>
  <c r="J253" i="36"/>
  <c r="G253" i="36"/>
  <c r="F253" i="36"/>
  <c r="I253" i="36"/>
  <c r="H203" i="36"/>
  <c r="I203" i="36"/>
  <c r="F203" i="36"/>
  <c r="E203" i="36"/>
  <c r="J203" i="36"/>
  <c r="G203" i="36"/>
  <c r="H189" i="36"/>
  <c r="G189" i="36"/>
  <c r="F189" i="36"/>
  <c r="I189" i="36"/>
  <c r="E189" i="36"/>
  <c r="J189" i="36"/>
  <c r="F252" i="36"/>
  <c r="H252" i="36"/>
  <c r="J252" i="36"/>
  <c r="I252" i="36"/>
  <c r="E252" i="36"/>
  <c r="G252" i="36"/>
  <c r="J190" i="36"/>
  <c r="H190" i="36"/>
  <c r="G190" i="36"/>
  <c r="E190" i="36"/>
  <c r="F190" i="36"/>
  <c r="I190" i="36"/>
  <c r="J256" i="36"/>
  <c r="I256" i="36"/>
  <c r="H256" i="36"/>
  <c r="G256" i="36"/>
  <c r="F256" i="36"/>
  <c r="E256" i="36"/>
  <c r="H257" i="36"/>
  <c r="I257" i="36"/>
  <c r="E257" i="36"/>
  <c r="F257" i="36"/>
  <c r="J257" i="36"/>
  <c r="G257" i="36"/>
  <c r="G194" i="18"/>
  <c r="I194" i="18"/>
  <c r="J194" i="18"/>
  <c r="H194" i="18"/>
  <c r="E194" i="18"/>
  <c r="F194" i="18"/>
  <c r="I179" i="23"/>
  <c r="F179" i="23"/>
  <c r="H179" i="23"/>
  <c r="E179" i="23"/>
  <c r="J179" i="23"/>
  <c r="G179" i="23"/>
  <c r="H190" i="26"/>
  <c r="J190" i="26"/>
  <c r="I190" i="26"/>
  <c r="E190" i="26"/>
  <c r="G190" i="26"/>
  <c r="F190" i="26"/>
  <c r="I258" i="18"/>
  <c r="G258" i="18"/>
  <c r="E258" i="18"/>
  <c r="J258" i="18"/>
  <c r="F258" i="18"/>
  <c r="H258" i="18"/>
  <c r="H242" i="26"/>
  <c r="E242" i="26"/>
  <c r="I242" i="26"/>
  <c r="G242" i="26"/>
  <c r="F242" i="26"/>
  <c r="J242" i="26"/>
  <c r="H205" i="14"/>
  <c r="F205" i="14"/>
  <c r="G205" i="14"/>
  <c r="I205" i="14"/>
  <c r="E205" i="14"/>
  <c r="J205" i="14"/>
  <c r="H211" i="22"/>
  <c r="E211" i="22"/>
  <c r="J211" i="22"/>
  <c r="I211" i="22"/>
  <c r="G211" i="22"/>
  <c r="F211" i="22"/>
  <c r="H226" i="24"/>
  <c r="F226" i="24"/>
  <c r="E226" i="24"/>
  <c r="G226" i="24"/>
  <c r="I226" i="24"/>
  <c r="J226" i="24"/>
  <c r="E203" i="24"/>
  <c r="J203" i="24"/>
  <c r="H203" i="24"/>
  <c r="I203" i="24"/>
  <c r="G203" i="24"/>
  <c r="F203" i="24"/>
  <c r="H246" i="23"/>
  <c r="I246" i="23"/>
  <c r="G246" i="23"/>
  <c r="F246" i="23"/>
  <c r="E246" i="23"/>
  <c r="J246" i="23"/>
  <c r="I229" i="22"/>
  <c r="G229" i="22"/>
  <c r="H229" i="22"/>
  <c r="E229" i="22"/>
  <c r="F229" i="22"/>
  <c r="J229" i="22"/>
  <c r="J213" i="39"/>
  <c r="I213" i="39"/>
  <c r="G213" i="39"/>
  <c r="E213" i="39"/>
  <c r="H213" i="39"/>
  <c r="F213" i="39"/>
  <c r="H171" i="24"/>
  <c r="G171" i="24"/>
  <c r="E171" i="24"/>
  <c r="F171" i="24"/>
  <c r="I171" i="24"/>
  <c r="J171" i="24"/>
  <c r="E234" i="14"/>
  <c r="G234" i="14"/>
  <c r="H234" i="14"/>
  <c r="J234" i="14"/>
  <c r="I234" i="14"/>
  <c r="F234" i="14"/>
  <c r="H230" i="26"/>
  <c r="I230" i="26"/>
  <c r="E230" i="26"/>
  <c r="G230" i="26"/>
  <c r="F230" i="26"/>
  <c r="J230" i="26"/>
  <c r="G161" i="24"/>
  <c r="H161" i="24"/>
  <c r="E161" i="24"/>
  <c r="I161" i="24"/>
  <c r="F161" i="24"/>
  <c r="J161" i="24"/>
  <c r="H173" i="22"/>
  <c r="I173" i="22"/>
  <c r="J173" i="22"/>
  <c r="F173" i="22"/>
  <c r="G173" i="22"/>
  <c r="E173" i="22"/>
  <c r="H243" i="22"/>
  <c r="E243" i="22"/>
  <c r="G243" i="22"/>
  <c r="F243" i="22"/>
  <c r="J243" i="22"/>
  <c r="I243" i="22"/>
  <c r="G219" i="14"/>
  <c r="H219" i="14"/>
  <c r="F219" i="14"/>
  <c r="J219" i="14"/>
  <c r="I219" i="14"/>
  <c r="E219" i="14"/>
  <c r="I155" i="22"/>
  <c r="F155" i="22"/>
  <c r="E155" i="22"/>
  <c r="G155" i="22"/>
  <c r="H155" i="22"/>
  <c r="J155" i="22"/>
  <c r="H214" i="18"/>
  <c r="E214" i="18"/>
  <c r="J214" i="18"/>
  <c r="I214" i="18"/>
  <c r="F214" i="18"/>
  <c r="G214" i="18"/>
  <c r="H195" i="18"/>
  <c r="F195" i="18"/>
  <c r="J195" i="18"/>
  <c r="I195" i="18"/>
  <c r="G195" i="18"/>
  <c r="E195" i="18"/>
  <c r="F170" i="14"/>
  <c r="I170" i="14"/>
  <c r="H170" i="14"/>
  <c r="G170" i="14"/>
  <c r="E170" i="14"/>
  <c r="J170" i="14"/>
  <c r="F258" i="14"/>
  <c r="H258" i="14"/>
  <c r="E258" i="14"/>
  <c r="I258" i="14"/>
  <c r="G258" i="14"/>
  <c r="J258" i="14"/>
  <c r="G198" i="24"/>
  <c r="H198" i="24"/>
  <c r="F198" i="24"/>
  <c r="J198" i="24"/>
  <c r="I198" i="24"/>
  <c r="E198" i="24"/>
  <c r="H166" i="26"/>
  <c r="G166" i="26"/>
  <c r="J166" i="26"/>
  <c r="I166" i="26"/>
  <c r="F166" i="26"/>
  <c r="E166" i="26"/>
  <c r="H219" i="22"/>
  <c r="F219" i="22"/>
  <c r="E219" i="22"/>
  <c r="J219" i="22"/>
  <c r="G219" i="22"/>
  <c r="I219" i="22"/>
  <c r="F173" i="25"/>
  <c r="J173" i="25"/>
  <c r="H173" i="25"/>
  <c r="I173" i="25"/>
  <c r="G173" i="25"/>
  <c r="E173" i="25"/>
  <c r="H218" i="26"/>
  <c r="G218" i="26"/>
  <c r="J218" i="26"/>
  <c r="I218" i="26"/>
  <c r="E218" i="26"/>
  <c r="F218" i="26"/>
  <c r="H213" i="23"/>
  <c r="E213" i="23"/>
  <c r="F213" i="23"/>
  <c r="I213" i="23"/>
  <c r="J213" i="23"/>
  <c r="G213" i="23"/>
  <c r="J155" i="25"/>
  <c r="I155" i="25"/>
  <c r="E155" i="25"/>
  <c r="G155" i="25"/>
  <c r="H155" i="25"/>
  <c r="F155" i="25"/>
  <c r="G262" i="26"/>
  <c r="E262" i="26"/>
  <c r="H262" i="26"/>
  <c r="J262" i="26"/>
  <c r="I262" i="26"/>
  <c r="F262" i="26"/>
  <c r="H234" i="24"/>
  <c r="G234" i="24"/>
  <c r="J234" i="24"/>
  <c r="F234" i="24"/>
  <c r="E234" i="24"/>
  <c r="I234" i="24"/>
  <c r="H217" i="18"/>
  <c r="E217" i="18"/>
  <c r="I217" i="18"/>
  <c r="G217" i="18"/>
  <c r="F217" i="18"/>
  <c r="J217" i="18"/>
  <c r="I142" i="24"/>
  <c r="G142" i="24"/>
  <c r="J142" i="24"/>
  <c r="E142" i="24"/>
  <c r="F142" i="24"/>
  <c r="H142" i="24"/>
  <c r="I147" i="22"/>
  <c r="J147" i="22"/>
  <c r="H147" i="22"/>
  <c r="E147" i="22"/>
  <c r="F147" i="22"/>
  <c r="G147" i="22"/>
  <c r="J163" i="25"/>
  <c r="E163" i="25"/>
  <c r="H163" i="25"/>
  <c r="G163" i="25"/>
  <c r="F163" i="25"/>
  <c r="I163" i="25"/>
  <c r="I237" i="18"/>
  <c r="E237" i="18"/>
  <c r="G237" i="18"/>
  <c r="F237" i="18"/>
  <c r="H237" i="18"/>
  <c r="J237" i="18"/>
  <c r="H150" i="22"/>
  <c r="E150" i="22"/>
  <c r="I150" i="22"/>
  <c r="G150" i="22"/>
  <c r="F150" i="22"/>
  <c r="J150" i="22"/>
  <c r="H225" i="25"/>
  <c r="F225" i="25"/>
  <c r="E225" i="25"/>
  <c r="G225" i="25"/>
  <c r="J225" i="25"/>
  <c r="I225" i="25"/>
  <c r="H187" i="26"/>
  <c r="G187" i="26"/>
  <c r="J187" i="26"/>
  <c r="F187" i="26"/>
  <c r="I187" i="26"/>
  <c r="E187" i="26"/>
  <c r="I181" i="22"/>
  <c r="F181" i="22"/>
  <c r="H181" i="22"/>
  <c r="G181" i="22"/>
  <c r="J181" i="22"/>
  <c r="E181" i="22"/>
  <c r="H210" i="25"/>
  <c r="E210" i="25"/>
  <c r="I210" i="25"/>
  <c r="F210" i="25"/>
  <c r="G210" i="25"/>
  <c r="J210" i="25"/>
  <c r="H238" i="25"/>
  <c r="E238" i="25"/>
  <c r="J238" i="25"/>
  <c r="I238" i="25"/>
  <c r="F238" i="25"/>
  <c r="G238" i="25"/>
  <c r="J195" i="24"/>
  <c r="G195" i="24"/>
  <c r="I195" i="24"/>
  <c r="H195" i="24"/>
  <c r="F195" i="24"/>
  <c r="E195" i="24"/>
  <c r="H235" i="24"/>
  <c r="G235" i="24"/>
  <c r="E235" i="24"/>
  <c r="J235" i="24"/>
  <c r="I235" i="24"/>
  <c r="F235" i="24"/>
  <c r="I261" i="23"/>
  <c r="F261" i="23"/>
  <c r="H261" i="23"/>
  <c r="J261" i="23"/>
  <c r="G261" i="23"/>
  <c r="E261" i="23"/>
  <c r="H147" i="25"/>
  <c r="G147" i="25"/>
  <c r="J147" i="25"/>
  <c r="F147" i="25"/>
  <c r="I147" i="25"/>
  <c r="E147" i="25"/>
  <c r="H269" i="24"/>
  <c r="F269" i="24"/>
  <c r="E269" i="24"/>
  <c r="G269" i="24"/>
  <c r="I269" i="24"/>
  <c r="J269" i="24"/>
  <c r="I150" i="18"/>
  <c r="F150" i="18"/>
  <c r="E150" i="18"/>
  <c r="G150" i="18"/>
  <c r="H150" i="18"/>
  <c r="J150" i="18"/>
  <c r="J139" i="23"/>
  <c r="F139" i="23"/>
  <c r="E139" i="23"/>
  <c r="H139" i="23"/>
  <c r="G139" i="23"/>
  <c r="I139" i="23"/>
  <c r="J209" i="26"/>
  <c r="I209" i="26"/>
  <c r="F209" i="26"/>
  <c r="E209" i="26"/>
  <c r="H209" i="26"/>
  <c r="G209" i="26"/>
  <c r="I181" i="25"/>
  <c r="F181" i="25"/>
  <c r="J181" i="25"/>
  <c r="H181" i="25"/>
  <c r="G181" i="25"/>
  <c r="E181" i="25"/>
  <c r="G227" i="18"/>
  <c r="H227" i="18"/>
  <c r="I227" i="18"/>
  <c r="J227" i="18"/>
  <c r="F227" i="18"/>
  <c r="E227" i="18"/>
  <c r="H193" i="18"/>
  <c r="E193" i="18"/>
  <c r="J193" i="18"/>
  <c r="G193" i="18"/>
  <c r="I193" i="18"/>
  <c r="F193" i="18"/>
  <c r="E174" i="39"/>
  <c r="F174" i="39"/>
  <c r="I174" i="39"/>
  <c r="H174" i="39"/>
  <c r="J174" i="39"/>
  <c r="G174" i="39"/>
  <c r="J206" i="26"/>
  <c r="E206" i="26"/>
  <c r="F206" i="26"/>
  <c r="H206" i="26"/>
  <c r="I206" i="26"/>
  <c r="G206" i="26"/>
  <c r="F253" i="39"/>
  <c r="G253" i="39"/>
  <c r="I253" i="39"/>
  <c r="J253" i="39"/>
  <c r="H253" i="39"/>
  <c r="E253" i="39"/>
  <c r="H189" i="22"/>
  <c r="G189" i="22"/>
  <c r="F189" i="22"/>
  <c r="I189" i="22"/>
  <c r="J189" i="22"/>
  <c r="E189" i="22"/>
  <c r="I155" i="18"/>
  <c r="G155" i="18"/>
  <c r="E155" i="18"/>
  <c r="J155" i="18"/>
  <c r="F155" i="18"/>
  <c r="H155" i="18"/>
  <c r="H265" i="22"/>
  <c r="E265" i="22"/>
  <c r="I265" i="22"/>
  <c r="J265" i="22"/>
  <c r="F265" i="22"/>
  <c r="G265" i="22"/>
  <c r="H155" i="26"/>
  <c r="E155" i="26"/>
  <c r="J155" i="26"/>
  <c r="F155" i="26"/>
  <c r="I155" i="26"/>
  <c r="G155" i="26"/>
  <c r="H171" i="23"/>
  <c r="E171" i="23"/>
  <c r="J171" i="23"/>
  <c r="I171" i="23"/>
  <c r="G171" i="23"/>
  <c r="F171" i="23"/>
  <c r="H190" i="25"/>
  <c r="G190" i="25"/>
  <c r="E190" i="25"/>
  <c r="I190" i="25"/>
  <c r="J190" i="25"/>
  <c r="F190" i="25"/>
  <c r="J174" i="23"/>
  <c r="I174" i="23"/>
  <c r="F174" i="23"/>
  <c r="G174" i="23"/>
  <c r="E174" i="23"/>
  <c r="H174" i="23"/>
  <c r="J233" i="23"/>
  <c r="H233" i="23"/>
  <c r="F233" i="23"/>
  <c r="E233" i="23"/>
  <c r="G233" i="23"/>
  <c r="I233" i="23"/>
  <c r="I259" i="26"/>
  <c r="G259" i="26"/>
  <c r="F259" i="26"/>
  <c r="H259" i="26"/>
  <c r="E259" i="26"/>
  <c r="J259" i="26"/>
  <c r="H155" i="23"/>
  <c r="I155" i="23"/>
  <c r="F155" i="23"/>
  <c r="E155" i="23"/>
  <c r="G155" i="23"/>
  <c r="J155" i="23"/>
  <c r="G185" i="23"/>
  <c r="E185" i="23"/>
  <c r="F185" i="23"/>
  <c r="I185" i="23"/>
  <c r="H185" i="23"/>
  <c r="J185" i="23"/>
  <c r="I218" i="14"/>
  <c r="E218" i="14"/>
  <c r="H218" i="14"/>
  <c r="G218" i="14"/>
  <c r="F218" i="14"/>
  <c r="J218" i="14"/>
  <c r="F237" i="14"/>
  <c r="J237" i="14"/>
  <c r="I237" i="14"/>
  <c r="G237" i="14"/>
  <c r="H237" i="14"/>
  <c r="E237" i="14"/>
  <c r="J246" i="25"/>
  <c r="F246" i="25"/>
  <c r="H246" i="25"/>
  <c r="I246" i="25"/>
  <c r="E246" i="25"/>
  <c r="G246" i="25"/>
  <c r="H138" i="25"/>
  <c r="I138" i="25"/>
  <c r="F138" i="25"/>
  <c r="G138" i="25"/>
  <c r="J138" i="25"/>
  <c r="E138" i="25"/>
  <c r="I146" i="25"/>
  <c r="H146" i="25"/>
  <c r="J146" i="25"/>
  <c r="G146" i="25"/>
  <c r="E146" i="25"/>
  <c r="F146" i="25"/>
  <c r="G254" i="18"/>
  <c r="I254" i="18"/>
  <c r="E254" i="18"/>
  <c r="H254" i="18"/>
  <c r="J254" i="18"/>
  <c r="F254" i="18"/>
  <c r="H209" i="22"/>
  <c r="G209" i="22"/>
  <c r="I209" i="22"/>
  <c r="F209" i="22"/>
  <c r="J209" i="22"/>
  <c r="E209" i="22"/>
  <c r="F202" i="18"/>
  <c r="J202" i="18"/>
  <c r="I202" i="18"/>
  <c r="E202" i="18"/>
  <c r="H202" i="18"/>
  <c r="G202" i="18"/>
  <c r="H267" i="14"/>
  <c r="G267" i="14"/>
  <c r="J267" i="14"/>
  <c r="E267" i="14"/>
  <c r="I267" i="14"/>
  <c r="F267" i="14"/>
  <c r="H188" i="23"/>
  <c r="G188" i="23"/>
  <c r="I188" i="23"/>
  <c r="J188" i="23"/>
  <c r="F188" i="23"/>
  <c r="E188" i="23"/>
  <c r="E180" i="14"/>
  <c r="F180" i="14"/>
  <c r="G180" i="14"/>
  <c r="H180" i="14"/>
  <c r="I180" i="14"/>
  <c r="J180" i="14"/>
  <c r="J191" i="18"/>
  <c r="E191" i="18"/>
  <c r="H191" i="18"/>
  <c r="I191" i="18"/>
  <c r="F191" i="18"/>
  <c r="G191" i="18"/>
  <c r="F223" i="14"/>
  <c r="E223" i="14"/>
  <c r="I223" i="14"/>
  <c r="H223" i="14"/>
  <c r="G223" i="14"/>
  <c r="J223" i="14"/>
  <c r="E139" i="14"/>
  <c r="G139" i="14"/>
  <c r="J139" i="14"/>
  <c r="H139" i="14"/>
  <c r="F139" i="14"/>
  <c r="I139" i="14"/>
  <c r="G159" i="23"/>
  <c r="E159" i="23"/>
  <c r="F159" i="23"/>
  <c r="H159" i="23"/>
  <c r="J159" i="23"/>
  <c r="I159" i="23"/>
  <c r="H189" i="26"/>
  <c r="I189" i="26"/>
  <c r="J189" i="26"/>
  <c r="E189" i="26"/>
  <c r="G189" i="26"/>
  <c r="F189" i="26"/>
  <c r="G243" i="39"/>
  <c r="I243" i="39"/>
  <c r="H243" i="39"/>
  <c r="F243" i="39"/>
  <c r="E243" i="39"/>
  <c r="J243" i="39"/>
  <c r="H250" i="23"/>
  <c r="I250" i="23"/>
  <c r="E250" i="23"/>
  <c r="F250" i="23"/>
  <c r="G250" i="23"/>
  <c r="J250" i="23"/>
  <c r="H190" i="18"/>
  <c r="I190" i="18"/>
  <c r="F190" i="18"/>
  <c r="G190" i="18"/>
  <c r="E190" i="18"/>
  <c r="J190" i="18"/>
  <c r="F136" i="14"/>
  <c r="E136" i="14"/>
  <c r="G136" i="14"/>
  <c r="H136" i="14"/>
  <c r="J136" i="14"/>
  <c r="I136" i="14"/>
  <c r="I207" i="23"/>
  <c r="F207" i="23"/>
  <c r="E207" i="23"/>
  <c r="G207" i="23"/>
  <c r="J207" i="23"/>
  <c r="H207" i="23"/>
  <c r="E225" i="24"/>
  <c r="G225" i="24"/>
  <c r="F225" i="24"/>
  <c r="H225" i="24"/>
  <c r="I225" i="24"/>
  <c r="J225" i="24"/>
  <c r="H256" i="25"/>
  <c r="F256" i="25"/>
  <c r="E256" i="25"/>
  <c r="J256" i="25"/>
  <c r="I256" i="25"/>
  <c r="G256" i="25"/>
  <c r="J199" i="23"/>
  <c r="H199" i="23"/>
  <c r="I199" i="23"/>
  <c r="G199" i="23"/>
  <c r="F199" i="23"/>
  <c r="E199" i="23"/>
  <c r="G143" i="18"/>
  <c r="J143" i="18"/>
  <c r="F143" i="18"/>
  <c r="I143" i="18"/>
  <c r="E143" i="18"/>
  <c r="H143" i="18"/>
  <c r="F256" i="24"/>
  <c r="I256" i="24"/>
  <c r="H256" i="24"/>
  <c r="G256" i="24"/>
  <c r="J256" i="24"/>
  <c r="E256" i="24"/>
  <c r="I176" i="14"/>
  <c r="F176" i="14"/>
  <c r="G176" i="14"/>
  <c r="J176" i="14"/>
  <c r="H176" i="14"/>
  <c r="E176" i="14"/>
  <c r="H172" i="26"/>
  <c r="I172" i="26"/>
  <c r="J172" i="26"/>
  <c r="E172" i="26"/>
  <c r="F172" i="26"/>
  <c r="G172" i="26"/>
  <c r="I220" i="14"/>
  <c r="G220" i="14"/>
  <c r="E220" i="14"/>
  <c r="J220" i="14"/>
  <c r="F220" i="14"/>
  <c r="H220" i="14"/>
  <c r="I199" i="24"/>
  <c r="H199" i="24"/>
  <c r="J199" i="24"/>
  <c r="F199" i="24"/>
  <c r="E199" i="24"/>
  <c r="G199" i="24"/>
  <c r="G196" i="23"/>
  <c r="I196" i="23"/>
  <c r="E196" i="23"/>
  <c r="F196" i="23"/>
  <c r="J196" i="23"/>
  <c r="H196" i="23"/>
  <c r="I216" i="23"/>
  <c r="G216" i="23"/>
  <c r="F216" i="23"/>
  <c r="H216" i="23"/>
  <c r="E216" i="23"/>
  <c r="J216" i="23"/>
  <c r="I164" i="14"/>
  <c r="H164" i="14"/>
  <c r="F164" i="14"/>
  <c r="G164" i="14"/>
  <c r="J164" i="14"/>
  <c r="E164" i="14"/>
  <c r="H212" i="24"/>
  <c r="F212" i="24"/>
  <c r="G212" i="24"/>
  <c r="I212" i="24"/>
  <c r="E212" i="24"/>
  <c r="J212" i="24"/>
  <c r="H264" i="22"/>
  <c r="I264" i="22"/>
  <c r="E264" i="22"/>
  <c r="F264" i="22"/>
  <c r="J264" i="22"/>
  <c r="G264" i="22"/>
  <c r="F207" i="14"/>
  <c r="G207" i="14"/>
  <c r="H207" i="14"/>
  <c r="I207" i="14"/>
  <c r="E207" i="14"/>
  <c r="J207" i="14"/>
  <c r="I167" i="23"/>
  <c r="F167" i="23"/>
  <c r="E167" i="23"/>
  <c r="J167" i="23"/>
  <c r="G167" i="23"/>
  <c r="H167" i="23"/>
  <c r="E244" i="39"/>
  <c r="G244" i="39"/>
  <c r="F244" i="39"/>
  <c r="H244" i="39"/>
  <c r="I244" i="39"/>
  <c r="J244" i="39"/>
  <c r="H208" i="23"/>
  <c r="J208" i="23"/>
  <c r="G208" i="23"/>
  <c r="I208" i="23"/>
  <c r="E208" i="23"/>
  <c r="F208" i="23"/>
  <c r="E188" i="25"/>
  <c r="I188" i="25"/>
  <c r="F188" i="25"/>
  <c r="J188" i="25"/>
  <c r="H188" i="25"/>
  <c r="G188" i="25"/>
  <c r="I148" i="39"/>
  <c r="J148" i="39"/>
  <c r="E148" i="39"/>
  <c r="H148" i="39"/>
  <c r="G148" i="39"/>
  <c r="F148" i="39"/>
  <c r="I255" i="23"/>
  <c r="J255" i="23"/>
  <c r="H255" i="23"/>
  <c r="F255" i="23"/>
  <c r="E255" i="23"/>
  <c r="G255" i="23"/>
  <c r="G215" i="23"/>
  <c r="J215" i="23"/>
  <c r="H215" i="23"/>
  <c r="E215" i="23"/>
  <c r="F215" i="23"/>
  <c r="I215" i="23"/>
  <c r="I135" i="24"/>
  <c r="J135" i="24"/>
  <c r="E135" i="24"/>
  <c r="F135" i="24"/>
  <c r="G135" i="24"/>
  <c r="H135" i="24"/>
  <c r="I248" i="14"/>
  <c r="E248" i="14"/>
  <c r="H248" i="14"/>
  <c r="F248" i="14"/>
  <c r="G248" i="14"/>
  <c r="J248" i="14"/>
  <c r="J160" i="26"/>
  <c r="H160" i="26"/>
  <c r="F160" i="26"/>
  <c r="G160" i="26"/>
  <c r="E160" i="26"/>
  <c r="I160" i="26"/>
  <c r="I228" i="24"/>
  <c r="J228" i="24"/>
  <c r="E228" i="24"/>
  <c r="G228" i="24"/>
  <c r="F228" i="24"/>
  <c r="H228" i="24"/>
  <c r="I151" i="22"/>
  <c r="J151" i="22"/>
  <c r="G151" i="22"/>
  <c r="H151" i="22"/>
  <c r="F151" i="22"/>
  <c r="E151" i="22"/>
  <c r="H231" i="39"/>
  <c r="E231" i="39"/>
  <c r="F231" i="39"/>
  <c r="I231" i="39"/>
  <c r="G231" i="39"/>
  <c r="J231" i="39"/>
  <c r="J175" i="26"/>
  <c r="F175" i="26"/>
  <c r="E175" i="26"/>
  <c r="H175" i="26"/>
  <c r="I175" i="26"/>
  <c r="G175" i="26"/>
  <c r="H136" i="18"/>
  <c r="I136" i="18"/>
  <c r="F136" i="18"/>
  <c r="E136" i="18"/>
  <c r="J136" i="18"/>
  <c r="G136" i="18"/>
  <c r="G208" i="39"/>
  <c r="E208" i="39"/>
  <c r="I208" i="39"/>
  <c r="F208" i="39"/>
  <c r="J208" i="39"/>
  <c r="H208" i="39"/>
  <c r="G228" i="25"/>
  <c r="H228" i="25"/>
  <c r="J228" i="25"/>
  <c r="F228" i="25"/>
  <c r="I228" i="25"/>
  <c r="E228" i="25"/>
  <c r="I140" i="14"/>
  <c r="F140" i="14"/>
  <c r="E140" i="14"/>
  <c r="J140" i="14"/>
  <c r="H140" i="14"/>
  <c r="G140" i="14"/>
  <c r="H255" i="26"/>
  <c r="G255" i="26"/>
  <c r="J255" i="26"/>
  <c r="I255" i="26"/>
  <c r="F255" i="26"/>
  <c r="E255" i="26"/>
  <c r="J191" i="39"/>
  <c r="H191" i="39"/>
  <c r="I191" i="39"/>
  <c r="E191" i="39"/>
  <c r="G191" i="39"/>
  <c r="F191" i="39"/>
  <c r="G135" i="18"/>
  <c r="F135" i="18"/>
  <c r="I135" i="18"/>
  <c r="E135" i="18"/>
  <c r="J135" i="18"/>
  <c r="H135" i="18"/>
  <c r="J224" i="24"/>
  <c r="I224" i="24"/>
  <c r="F224" i="24"/>
  <c r="E224" i="24"/>
  <c r="H224" i="24"/>
  <c r="G224" i="24"/>
  <c r="H164" i="23"/>
  <c r="I164" i="23"/>
  <c r="F164" i="23"/>
  <c r="G164" i="23"/>
  <c r="J164" i="23"/>
  <c r="E164" i="23"/>
  <c r="H252" i="18"/>
  <c r="I252" i="18"/>
  <c r="G252" i="18"/>
  <c r="E252" i="18"/>
  <c r="J252" i="18"/>
  <c r="F252" i="18"/>
  <c r="J207" i="25"/>
  <c r="I207" i="25"/>
  <c r="E207" i="25"/>
  <c r="G207" i="25"/>
  <c r="F207" i="25"/>
  <c r="H207" i="25"/>
  <c r="H216" i="22"/>
  <c r="G216" i="22"/>
  <c r="J216" i="22"/>
  <c r="F216" i="22"/>
  <c r="I216" i="22"/>
  <c r="E216" i="22"/>
  <c r="H136" i="25"/>
  <c r="G136" i="25"/>
  <c r="J136" i="25"/>
  <c r="F136" i="25"/>
  <c r="I136" i="25"/>
  <c r="E136" i="25"/>
  <c r="F256" i="14"/>
  <c r="J256" i="14"/>
  <c r="G256" i="14"/>
  <c r="I256" i="14"/>
  <c r="H256" i="14"/>
  <c r="E256" i="14"/>
  <c r="G164" i="26"/>
  <c r="E164" i="26"/>
  <c r="J164" i="26"/>
  <c r="I164" i="26"/>
  <c r="H164" i="26"/>
  <c r="F164" i="26"/>
  <c r="F268" i="23"/>
  <c r="I268" i="23"/>
  <c r="J268" i="23"/>
  <c r="E268" i="23"/>
  <c r="H268" i="23"/>
  <c r="G268" i="23"/>
  <c r="H135" i="25"/>
  <c r="G135" i="25"/>
  <c r="E135" i="25"/>
  <c r="J135" i="25"/>
  <c r="F135" i="25"/>
  <c r="I135" i="25"/>
  <c r="J218" i="35"/>
  <c r="F218" i="35"/>
  <c r="H218" i="35"/>
  <c r="I218" i="35"/>
  <c r="G218" i="35"/>
  <c r="E218" i="35"/>
  <c r="G148" i="35"/>
  <c r="H148" i="35"/>
  <c r="J148" i="35"/>
  <c r="F148" i="35"/>
  <c r="E148" i="35"/>
  <c r="I148" i="35"/>
  <c r="G187" i="35"/>
  <c r="J187" i="35"/>
  <c r="E187" i="35"/>
  <c r="F187" i="35"/>
  <c r="I187" i="35"/>
  <c r="H187" i="35"/>
  <c r="I156" i="35"/>
  <c r="H156" i="35"/>
  <c r="G156" i="35"/>
  <c r="E156" i="35"/>
  <c r="J156" i="35"/>
  <c r="F156" i="35"/>
  <c r="E135" i="35"/>
  <c r="I135" i="35"/>
  <c r="G135" i="35"/>
  <c r="H135" i="35"/>
  <c r="J135" i="35"/>
  <c r="F135" i="35"/>
  <c r="J195" i="35"/>
  <c r="F195" i="35"/>
  <c r="I195" i="35"/>
  <c r="E195" i="35"/>
  <c r="H195" i="35"/>
  <c r="G195" i="35"/>
  <c r="H247" i="35"/>
  <c r="E247" i="35"/>
  <c r="G247" i="35"/>
  <c r="J247" i="35"/>
  <c r="F247" i="35"/>
  <c r="I247" i="35"/>
  <c r="I171" i="29"/>
  <c r="E171" i="29"/>
  <c r="H171" i="29"/>
  <c r="G171" i="29"/>
  <c r="J171" i="29"/>
  <c r="F171" i="29"/>
  <c r="J254" i="29"/>
  <c r="G254" i="29"/>
  <c r="I254" i="29"/>
  <c r="E254" i="29"/>
  <c r="F254" i="29"/>
  <c r="H254" i="29"/>
  <c r="G226" i="31"/>
  <c r="H226" i="31"/>
  <c r="I226" i="31"/>
  <c r="J226" i="31"/>
  <c r="E226" i="31"/>
  <c r="F226" i="31"/>
  <c r="F176" i="35"/>
  <c r="I176" i="35"/>
  <c r="E176" i="35"/>
  <c r="G176" i="35"/>
  <c r="H176" i="35"/>
  <c r="J176" i="35"/>
  <c r="I242" i="35"/>
  <c r="H242" i="35"/>
  <c r="G242" i="35"/>
  <c r="E242" i="35"/>
  <c r="F242" i="35"/>
  <c r="J242" i="35"/>
  <c r="H169" i="29"/>
  <c r="J169" i="29"/>
  <c r="F169" i="29"/>
  <c r="I169" i="29"/>
  <c r="E169" i="29"/>
  <c r="G169" i="29"/>
  <c r="F219" i="29"/>
  <c r="I219" i="29"/>
  <c r="J219" i="29"/>
  <c r="E219" i="29"/>
  <c r="G219" i="29"/>
  <c r="H219" i="29"/>
  <c r="J155" i="31"/>
  <c r="G155" i="31"/>
  <c r="E155" i="31"/>
  <c r="H155" i="31"/>
  <c r="F155" i="31"/>
  <c r="I155" i="31"/>
  <c r="E145" i="35"/>
  <c r="H145" i="35"/>
  <c r="I145" i="35"/>
  <c r="J145" i="35"/>
  <c r="G145" i="35"/>
  <c r="F145" i="35"/>
  <c r="G201" i="35"/>
  <c r="J201" i="35"/>
  <c r="H201" i="35"/>
  <c r="I201" i="35"/>
  <c r="F201" i="35"/>
  <c r="E201" i="35"/>
  <c r="H265" i="35"/>
  <c r="J265" i="35"/>
  <c r="I265" i="35"/>
  <c r="F265" i="35"/>
  <c r="E265" i="35"/>
  <c r="G265" i="35"/>
  <c r="I191" i="29"/>
  <c r="J191" i="29"/>
  <c r="F191" i="29"/>
  <c r="E191" i="29"/>
  <c r="G191" i="29"/>
  <c r="H191" i="29"/>
  <c r="F257" i="29"/>
  <c r="J257" i="29"/>
  <c r="G257" i="29"/>
  <c r="H257" i="29"/>
  <c r="I257" i="29"/>
  <c r="E257" i="29"/>
  <c r="H178" i="31"/>
  <c r="G178" i="31"/>
  <c r="I178" i="31"/>
  <c r="E178" i="31"/>
  <c r="F178" i="31"/>
  <c r="J178" i="31"/>
  <c r="E153" i="38"/>
  <c r="J153" i="38"/>
  <c r="G153" i="38"/>
  <c r="H153" i="38"/>
  <c r="I153" i="38"/>
  <c r="F153" i="38"/>
  <c r="E144" i="32"/>
  <c r="I144" i="32"/>
  <c r="J144" i="32"/>
  <c r="G144" i="32"/>
  <c r="F144" i="32"/>
  <c r="H144" i="32"/>
  <c r="H201" i="29"/>
  <c r="F201" i="29"/>
  <c r="I201" i="29"/>
  <c r="E201" i="29"/>
  <c r="J201" i="29"/>
  <c r="G201" i="29"/>
  <c r="F250" i="29"/>
  <c r="H250" i="29"/>
  <c r="G250" i="29"/>
  <c r="J250" i="29"/>
  <c r="I250" i="29"/>
  <c r="E250" i="29"/>
  <c r="E183" i="31"/>
  <c r="J183" i="31"/>
  <c r="I183" i="31"/>
  <c r="H183" i="31"/>
  <c r="G183" i="31"/>
  <c r="F183" i="31"/>
  <c r="E148" i="29"/>
  <c r="I148" i="29"/>
  <c r="F148" i="29"/>
  <c r="G148" i="29"/>
  <c r="J148" i="29"/>
  <c r="H148" i="29"/>
  <c r="F222" i="29"/>
  <c r="I222" i="29"/>
  <c r="G222" i="29"/>
  <c r="E222" i="29"/>
  <c r="H222" i="29"/>
  <c r="J222" i="29"/>
  <c r="G180" i="30"/>
  <c r="J180" i="30"/>
  <c r="H180" i="30"/>
  <c r="I180" i="30"/>
  <c r="E180" i="30"/>
  <c r="F180" i="30"/>
  <c r="H259" i="31"/>
  <c r="E259" i="31"/>
  <c r="J259" i="31"/>
  <c r="F259" i="31"/>
  <c r="I259" i="31"/>
  <c r="G259" i="31"/>
  <c r="I167" i="35"/>
  <c r="J167" i="35"/>
  <c r="F167" i="35"/>
  <c r="G167" i="35"/>
  <c r="E167" i="35"/>
  <c r="H167" i="35"/>
  <c r="G209" i="35"/>
  <c r="F209" i="35"/>
  <c r="J209" i="35"/>
  <c r="E209" i="35"/>
  <c r="I209" i="35"/>
  <c r="H209" i="35"/>
  <c r="G143" i="29"/>
  <c r="H143" i="29"/>
  <c r="E143" i="29"/>
  <c r="J143" i="29"/>
  <c r="I143" i="29"/>
  <c r="F143" i="29"/>
  <c r="J211" i="29"/>
  <c r="I211" i="29"/>
  <c r="E211" i="29"/>
  <c r="F211" i="29"/>
  <c r="H211" i="29"/>
  <c r="G211" i="29"/>
  <c r="I263" i="29"/>
  <c r="H263" i="29"/>
  <c r="G263" i="29"/>
  <c r="J263" i="29"/>
  <c r="E263" i="29"/>
  <c r="F263" i="29"/>
  <c r="I206" i="30"/>
  <c r="H206" i="30"/>
  <c r="F206" i="30"/>
  <c r="G206" i="30"/>
  <c r="J206" i="30"/>
  <c r="E206" i="30"/>
  <c r="I270" i="31"/>
  <c r="G270" i="31"/>
  <c r="J270" i="31"/>
  <c r="E270" i="31"/>
  <c r="F270" i="31"/>
  <c r="H270" i="31"/>
  <c r="J205" i="35"/>
  <c r="I205" i="35"/>
  <c r="E205" i="35"/>
  <c r="H205" i="35"/>
  <c r="G205" i="35"/>
  <c r="F205" i="35"/>
  <c r="H185" i="29"/>
  <c r="F185" i="29"/>
  <c r="E185" i="29"/>
  <c r="G185" i="29"/>
  <c r="J185" i="29"/>
  <c r="I185" i="29"/>
  <c r="H270" i="29"/>
  <c r="G270" i="29"/>
  <c r="I270" i="29"/>
  <c r="F270" i="29"/>
  <c r="E270" i="29"/>
  <c r="J270" i="29"/>
  <c r="G156" i="38"/>
  <c r="E156" i="38"/>
  <c r="F156" i="38"/>
  <c r="I156" i="38"/>
  <c r="J156" i="38"/>
  <c r="H156" i="38"/>
  <c r="G144" i="35"/>
  <c r="E144" i="35"/>
  <c r="H144" i="35"/>
  <c r="J144" i="35"/>
  <c r="F144" i="35"/>
  <c r="I144" i="35"/>
  <c r="I230" i="35"/>
  <c r="H230" i="35"/>
  <c r="E230" i="35"/>
  <c r="G230" i="35"/>
  <c r="F230" i="35"/>
  <c r="J230" i="35"/>
  <c r="E149" i="29"/>
  <c r="F149" i="29"/>
  <c r="H149" i="29"/>
  <c r="J149" i="29"/>
  <c r="G149" i="29"/>
  <c r="I149" i="29"/>
  <c r="H207" i="29"/>
  <c r="E207" i="29"/>
  <c r="F207" i="29"/>
  <c r="G207" i="29"/>
  <c r="J207" i="29"/>
  <c r="I207" i="29"/>
  <c r="H246" i="29"/>
  <c r="G246" i="29"/>
  <c r="E246" i="29"/>
  <c r="J246" i="29"/>
  <c r="I246" i="29"/>
  <c r="F246" i="29"/>
  <c r="J258" i="30"/>
  <c r="G258" i="30"/>
  <c r="F258" i="30"/>
  <c r="I258" i="30"/>
  <c r="E258" i="30"/>
  <c r="H258" i="30"/>
  <c r="G189" i="38"/>
  <c r="F189" i="38"/>
  <c r="I189" i="38"/>
  <c r="H189" i="38"/>
  <c r="J189" i="38"/>
  <c r="E189" i="38"/>
  <c r="I167" i="30"/>
  <c r="H167" i="30"/>
  <c r="E167" i="30"/>
  <c r="J167" i="30"/>
  <c r="G167" i="30"/>
  <c r="F167" i="30"/>
  <c r="I205" i="30"/>
  <c r="F205" i="30"/>
  <c r="G205" i="30"/>
  <c r="H205" i="30"/>
  <c r="E205" i="30"/>
  <c r="J205" i="30"/>
  <c r="G265" i="30"/>
  <c r="H265" i="30"/>
  <c r="J265" i="30"/>
  <c r="I265" i="30"/>
  <c r="F265" i="30"/>
  <c r="E265" i="30"/>
  <c r="G176" i="31"/>
  <c r="E176" i="31"/>
  <c r="H176" i="31"/>
  <c r="J176" i="31"/>
  <c r="I176" i="31"/>
  <c r="F176" i="31"/>
  <c r="H257" i="31"/>
  <c r="E257" i="31"/>
  <c r="G257" i="31"/>
  <c r="J257" i="31"/>
  <c r="F257" i="31"/>
  <c r="I257" i="31"/>
  <c r="F195" i="38"/>
  <c r="G195" i="38"/>
  <c r="J195" i="38"/>
  <c r="E195" i="38"/>
  <c r="H195" i="38"/>
  <c r="I195" i="38"/>
  <c r="G248" i="38"/>
  <c r="F248" i="38"/>
  <c r="H248" i="38"/>
  <c r="E248" i="38"/>
  <c r="I248" i="38"/>
  <c r="J248" i="38"/>
  <c r="I165" i="30"/>
  <c r="H165" i="30"/>
  <c r="J165" i="30"/>
  <c r="E165" i="30"/>
  <c r="G165" i="30"/>
  <c r="F165" i="30"/>
  <c r="I227" i="30"/>
  <c r="E227" i="30"/>
  <c r="J227" i="30"/>
  <c r="F227" i="30"/>
  <c r="H227" i="30"/>
  <c r="G227" i="30"/>
  <c r="H146" i="31"/>
  <c r="I146" i="31"/>
  <c r="J146" i="31"/>
  <c r="F146" i="31"/>
  <c r="G146" i="31"/>
  <c r="E146" i="31"/>
  <c r="G220" i="31"/>
  <c r="J220" i="31"/>
  <c r="F220" i="31"/>
  <c r="I220" i="31"/>
  <c r="E220" i="31"/>
  <c r="H220" i="31"/>
  <c r="F264" i="31"/>
  <c r="H264" i="31"/>
  <c r="E264" i="31"/>
  <c r="I264" i="31"/>
  <c r="J264" i="31"/>
  <c r="G264" i="31"/>
  <c r="H182" i="38"/>
  <c r="J182" i="38"/>
  <c r="G182" i="38"/>
  <c r="I182" i="38"/>
  <c r="E182" i="38"/>
  <c r="F182" i="38"/>
  <c r="H234" i="38"/>
  <c r="F234" i="38"/>
  <c r="I234" i="38"/>
  <c r="E234" i="38"/>
  <c r="G234" i="38"/>
  <c r="J234" i="38"/>
  <c r="J269" i="32"/>
  <c r="E269" i="32"/>
  <c r="H269" i="32"/>
  <c r="I269" i="32"/>
  <c r="G269" i="32"/>
  <c r="F269" i="32"/>
  <c r="G144" i="31"/>
  <c r="E144" i="31"/>
  <c r="J144" i="31"/>
  <c r="F144" i="31"/>
  <c r="H144" i="31"/>
  <c r="I144" i="31"/>
  <c r="I205" i="31"/>
  <c r="J205" i="31"/>
  <c r="E205" i="31"/>
  <c r="G205" i="31"/>
  <c r="H205" i="31"/>
  <c r="F205" i="31"/>
  <c r="J138" i="38"/>
  <c r="F138" i="38"/>
  <c r="I138" i="38"/>
  <c r="G138" i="38"/>
  <c r="E138" i="38"/>
  <c r="H138" i="38"/>
  <c r="J196" i="38"/>
  <c r="E196" i="38"/>
  <c r="H196" i="38"/>
  <c r="I196" i="38"/>
  <c r="G196" i="38"/>
  <c r="F196" i="38"/>
  <c r="H243" i="38"/>
  <c r="E243" i="38"/>
  <c r="G243" i="38"/>
  <c r="F243" i="38"/>
  <c r="I243" i="38"/>
  <c r="J243" i="38"/>
  <c r="I161" i="30"/>
  <c r="H161" i="30"/>
  <c r="J161" i="30"/>
  <c r="E161" i="30"/>
  <c r="F161" i="30"/>
  <c r="G161" i="30"/>
  <c r="G217" i="30"/>
  <c r="J217" i="30"/>
  <c r="H217" i="30"/>
  <c r="F217" i="30"/>
  <c r="I217" i="30"/>
  <c r="E217" i="30"/>
  <c r="J139" i="31"/>
  <c r="F139" i="31"/>
  <c r="I139" i="31"/>
  <c r="H139" i="31"/>
  <c r="G139" i="31"/>
  <c r="E139" i="31"/>
  <c r="I227" i="31"/>
  <c r="H227" i="31"/>
  <c r="F227" i="31"/>
  <c r="J227" i="31"/>
  <c r="E227" i="31"/>
  <c r="G227" i="31"/>
  <c r="J191" i="38"/>
  <c r="E191" i="38"/>
  <c r="F191" i="38"/>
  <c r="G191" i="38"/>
  <c r="H191" i="38"/>
  <c r="I191" i="38"/>
  <c r="H268" i="38"/>
  <c r="I268" i="38"/>
  <c r="J268" i="38"/>
  <c r="E268" i="38"/>
  <c r="G268" i="38"/>
  <c r="F268" i="38"/>
  <c r="E215" i="30"/>
  <c r="G215" i="30"/>
  <c r="H215" i="30"/>
  <c r="J215" i="30"/>
  <c r="F215" i="30"/>
  <c r="I215" i="30"/>
  <c r="J253" i="30"/>
  <c r="I253" i="30"/>
  <c r="F253" i="30"/>
  <c r="E253" i="30"/>
  <c r="G253" i="30"/>
  <c r="H253" i="30"/>
  <c r="H197" i="31"/>
  <c r="I197" i="31"/>
  <c r="E197" i="31"/>
  <c r="J197" i="31"/>
  <c r="G197" i="31"/>
  <c r="F197" i="31"/>
  <c r="I236" i="31"/>
  <c r="G236" i="31"/>
  <c r="F236" i="31"/>
  <c r="E236" i="31"/>
  <c r="J236" i="31"/>
  <c r="H236" i="31"/>
  <c r="I147" i="38"/>
  <c r="J147" i="38"/>
  <c r="F147" i="38"/>
  <c r="G147" i="38"/>
  <c r="E147" i="38"/>
  <c r="H147" i="38"/>
  <c r="H199" i="38"/>
  <c r="I199" i="38"/>
  <c r="E199" i="38"/>
  <c r="G199" i="38"/>
  <c r="F199" i="38"/>
  <c r="J199" i="38"/>
  <c r="H246" i="38"/>
  <c r="E246" i="38"/>
  <c r="G246" i="38"/>
  <c r="F246" i="38"/>
  <c r="I246" i="38"/>
  <c r="J246" i="38"/>
  <c r="J177" i="30"/>
  <c r="F177" i="30"/>
  <c r="G177" i="30"/>
  <c r="I177" i="30"/>
  <c r="E177" i="30"/>
  <c r="H177" i="30"/>
  <c r="H222" i="30"/>
  <c r="F222" i="30"/>
  <c r="J222" i="30"/>
  <c r="E222" i="30"/>
  <c r="I222" i="30"/>
  <c r="G222" i="30"/>
  <c r="J153" i="31"/>
  <c r="I153" i="31"/>
  <c r="G153" i="31"/>
  <c r="F153" i="31"/>
  <c r="E153" i="31"/>
  <c r="H153" i="31"/>
  <c r="H223" i="31"/>
  <c r="G223" i="31"/>
  <c r="J223" i="31"/>
  <c r="I223" i="31"/>
  <c r="F223" i="31"/>
  <c r="E223" i="31"/>
  <c r="G172" i="38"/>
  <c r="J172" i="38"/>
  <c r="H172" i="38"/>
  <c r="I172" i="38"/>
  <c r="E172" i="38"/>
  <c r="F172" i="38"/>
  <c r="E147" i="32"/>
  <c r="H147" i="32"/>
  <c r="F147" i="32"/>
  <c r="J147" i="32"/>
  <c r="G147" i="32"/>
  <c r="I147" i="32"/>
  <c r="E139" i="32"/>
  <c r="G139" i="32"/>
  <c r="H139" i="32"/>
  <c r="F139" i="32"/>
  <c r="J139" i="32"/>
  <c r="I139" i="32"/>
  <c r="E184" i="32"/>
  <c r="G184" i="32"/>
  <c r="H184" i="32"/>
  <c r="I184" i="32"/>
  <c r="J184" i="32"/>
  <c r="F184" i="32"/>
  <c r="I235" i="32"/>
  <c r="H235" i="32"/>
  <c r="F235" i="32"/>
  <c r="E235" i="32"/>
  <c r="J235" i="32"/>
  <c r="G235" i="32"/>
  <c r="J157" i="32"/>
  <c r="E157" i="32"/>
  <c r="G157" i="32"/>
  <c r="H157" i="32"/>
  <c r="I157" i="32"/>
  <c r="F157" i="32"/>
  <c r="E227" i="32"/>
  <c r="I227" i="32"/>
  <c r="F227" i="32"/>
  <c r="H227" i="32"/>
  <c r="G227" i="32"/>
  <c r="J227" i="32"/>
  <c r="F136" i="32"/>
  <c r="G136" i="32"/>
  <c r="J136" i="32"/>
  <c r="H136" i="32"/>
  <c r="E136" i="32"/>
  <c r="I136" i="32"/>
  <c r="G196" i="32"/>
  <c r="I196" i="32"/>
  <c r="H196" i="32"/>
  <c r="F196" i="32"/>
  <c r="J196" i="32"/>
  <c r="E196" i="32"/>
  <c r="H179" i="32"/>
  <c r="J179" i="32"/>
  <c r="I179" i="32"/>
  <c r="F179" i="32"/>
  <c r="E179" i="32"/>
  <c r="G179" i="32"/>
  <c r="E225" i="32"/>
  <c r="G225" i="32"/>
  <c r="I225" i="32"/>
  <c r="F225" i="32"/>
  <c r="J225" i="32"/>
  <c r="H225" i="32"/>
  <c r="E262" i="38"/>
  <c r="G262" i="38"/>
  <c r="I262" i="38"/>
  <c r="F262" i="38"/>
  <c r="J262" i="38"/>
  <c r="H262" i="38"/>
  <c r="I203" i="32"/>
  <c r="J203" i="32"/>
  <c r="F203" i="32"/>
  <c r="G203" i="32"/>
  <c r="E203" i="32"/>
  <c r="H203" i="32"/>
  <c r="H262" i="32"/>
  <c r="E262" i="32"/>
  <c r="J262" i="32"/>
  <c r="F262" i="32"/>
  <c r="I262" i="32"/>
  <c r="G262" i="32"/>
  <c r="J162" i="32"/>
  <c r="H162" i="32"/>
  <c r="E162" i="32"/>
  <c r="I162" i="32"/>
  <c r="G162" i="32"/>
  <c r="F162" i="32"/>
  <c r="H218" i="32"/>
  <c r="E218" i="32"/>
  <c r="F218" i="32"/>
  <c r="I218" i="32"/>
  <c r="G218" i="32"/>
  <c r="J218" i="32"/>
  <c r="F146" i="41"/>
  <c r="H146" i="41"/>
  <c r="J146" i="41"/>
  <c r="G146" i="41"/>
  <c r="I146" i="41"/>
  <c r="E146" i="41"/>
  <c r="H220" i="41"/>
  <c r="J220" i="41"/>
  <c r="G220" i="41"/>
  <c r="I220" i="41"/>
  <c r="F220" i="41"/>
  <c r="E220" i="41"/>
  <c r="F158" i="41"/>
  <c r="E158" i="41"/>
  <c r="I158" i="41"/>
  <c r="H158" i="41"/>
  <c r="G158" i="41"/>
  <c r="J158" i="41"/>
  <c r="H230" i="41"/>
  <c r="I230" i="41"/>
  <c r="J230" i="41"/>
  <c r="E230" i="41"/>
  <c r="F230" i="41"/>
  <c r="G230" i="41"/>
  <c r="G260" i="41"/>
  <c r="I260" i="41"/>
  <c r="J260" i="41"/>
  <c r="E260" i="41"/>
  <c r="F260" i="41"/>
  <c r="H260" i="41"/>
  <c r="E170" i="41"/>
  <c r="J170" i="41"/>
  <c r="F170" i="41"/>
  <c r="I170" i="41"/>
  <c r="H170" i="41"/>
  <c r="G170" i="41"/>
  <c r="G248" i="41"/>
  <c r="E248" i="41"/>
  <c r="I248" i="41"/>
  <c r="F248" i="41"/>
  <c r="J248" i="41"/>
  <c r="H248" i="41"/>
  <c r="I177" i="41"/>
  <c r="E177" i="41"/>
  <c r="G177" i="41"/>
  <c r="F177" i="41"/>
  <c r="J177" i="41"/>
  <c r="H177" i="41"/>
  <c r="H223" i="41"/>
  <c r="I223" i="41"/>
  <c r="G223" i="41"/>
  <c r="E223" i="41"/>
  <c r="F223" i="41"/>
  <c r="J223" i="41"/>
  <c r="I217" i="41"/>
  <c r="F217" i="41"/>
  <c r="J217" i="41"/>
  <c r="H217" i="41"/>
  <c r="E217" i="41"/>
  <c r="G217" i="41"/>
  <c r="H253" i="41"/>
  <c r="J253" i="41"/>
  <c r="E253" i="41"/>
  <c r="F253" i="41"/>
  <c r="G253" i="41"/>
  <c r="I253" i="41"/>
  <c r="E142" i="41"/>
  <c r="J142" i="41"/>
  <c r="F142" i="41"/>
  <c r="I142" i="41"/>
  <c r="G142" i="41"/>
  <c r="H142" i="41"/>
  <c r="H206" i="41"/>
  <c r="E206" i="41"/>
  <c r="I206" i="41"/>
  <c r="G206" i="41"/>
  <c r="J206" i="41"/>
  <c r="F206" i="41"/>
  <c r="J265" i="41"/>
  <c r="E265" i="41"/>
  <c r="G265" i="41"/>
  <c r="F265" i="41"/>
  <c r="I265" i="41"/>
  <c r="H265" i="41"/>
  <c r="H186" i="41"/>
  <c r="J186" i="41"/>
  <c r="F186" i="41"/>
  <c r="E186" i="41"/>
  <c r="I186" i="41"/>
  <c r="G186" i="41"/>
  <c r="H240" i="36"/>
  <c r="F240" i="36"/>
  <c r="J240" i="36"/>
  <c r="E240" i="36"/>
  <c r="G240" i="36"/>
  <c r="I240" i="36"/>
  <c r="G249" i="36"/>
  <c r="H249" i="36"/>
  <c r="F249" i="36"/>
  <c r="I249" i="36"/>
  <c r="E249" i="36"/>
  <c r="J249" i="36"/>
  <c r="H199" i="36"/>
  <c r="F199" i="36"/>
  <c r="I199" i="36"/>
  <c r="E199" i="36"/>
  <c r="J199" i="36"/>
  <c r="G199" i="36"/>
  <c r="E204" i="36"/>
  <c r="I204" i="36"/>
  <c r="H204" i="36"/>
  <c r="G204" i="36"/>
  <c r="J204" i="36"/>
  <c r="F204" i="36"/>
  <c r="H187" i="36"/>
  <c r="F187" i="36"/>
  <c r="E187" i="36"/>
  <c r="J187" i="36"/>
  <c r="I187" i="36"/>
  <c r="G187" i="36"/>
  <c r="H161" i="36"/>
  <c r="F161" i="36"/>
  <c r="G161" i="36"/>
  <c r="J161" i="36"/>
  <c r="I161" i="36"/>
  <c r="E161" i="36"/>
  <c r="H238" i="36"/>
  <c r="G238" i="36"/>
  <c r="E238" i="36"/>
  <c r="J238" i="36"/>
  <c r="F238" i="36"/>
  <c r="I238" i="36"/>
  <c r="H165" i="36"/>
  <c r="J165" i="36"/>
  <c r="F165" i="36"/>
  <c r="G165" i="36"/>
  <c r="I165" i="36"/>
  <c r="E165" i="36"/>
  <c r="F194" i="36"/>
  <c r="H194" i="36"/>
  <c r="E194" i="36"/>
  <c r="I194" i="36"/>
  <c r="G194" i="36"/>
  <c r="J194" i="36"/>
  <c r="H179" i="36"/>
  <c r="F179" i="36"/>
  <c r="E179" i="36"/>
  <c r="I179" i="36"/>
  <c r="J179" i="36"/>
  <c r="G179" i="36"/>
  <c r="H154" i="36"/>
  <c r="F154" i="36"/>
  <c r="J154" i="36"/>
  <c r="E154" i="36"/>
  <c r="G154" i="36"/>
  <c r="I154" i="36"/>
  <c r="G142" i="36"/>
  <c r="F142" i="36"/>
  <c r="H142" i="36"/>
  <c r="J142" i="36"/>
  <c r="I142" i="36"/>
  <c r="E142" i="36"/>
  <c r="H148" i="36"/>
  <c r="J148" i="36"/>
  <c r="F148" i="36"/>
  <c r="G148" i="36"/>
  <c r="I148" i="36"/>
  <c r="E148" i="36"/>
  <c r="G175" i="36"/>
  <c r="H175" i="36"/>
  <c r="I175" i="36"/>
  <c r="E175" i="36"/>
  <c r="J175" i="36"/>
  <c r="F175" i="36"/>
  <c r="E180" i="36"/>
  <c r="I180" i="36"/>
  <c r="G180" i="36"/>
  <c r="J180" i="36"/>
  <c r="F180" i="36"/>
  <c r="H180" i="36"/>
  <c r="I251" i="36"/>
  <c r="E251" i="36"/>
  <c r="H251" i="36"/>
  <c r="G251" i="36"/>
  <c r="J251" i="36"/>
  <c r="F251" i="36"/>
  <c r="G206" i="36"/>
  <c r="E206" i="36"/>
  <c r="H206" i="36"/>
  <c r="F206" i="36"/>
  <c r="J206" i="36"/>
  <c r="I206" i="36"/>
  <c r="H158" i="24"/>
  <c r="F158" i="24"/>
  <c r="E158" i="24"/>
  <c r="G158" i="24"/>
  <c r="J158" i="24"/>
  <c r="I158" i="24"/>
  <c r="H266" i="18"/>
  <c r="I266" i="18"/>
  <c r="E266" i="18"/>
  <c r="J266" i="18"/>
  <c r="G266" i="18"/>
  <c r="F266" i="18"/>
  <c r="E214" i="23"/>
  <c r="H214" i="23"/>
  <c r="G214" i="23"/>
  <c r="F214" i="23"/>
  <c r="I214" i="23"/>
  <c r="J214" i="23"/>
  <c r="J194" i="22"/>
  <c r="F194" i="22"/>
  <c r="G194" i="22"/>
  <c r="H194" i="22"/>
  <c r="E194" i="22"/>
  <c r="I194" i="22"/>
  <c r="F218" i="25"/>
  <c r="H218" i="25"/>
  <c r="J218" i="25"/>
  <c r="I218" i="25"/>
  <c r="E218" i="25"/>
  <c r="G218" i="25"/>
  <c r="H237" i="25"/>
  <c r="G237" i="25"/>
  <c r="J237" i="25"/>
  <c r="F237" i="25"/>
  <c r="E237" i="25"/>
  <c r="I237" i="25"/>
  <c r="E258" i="39"/>
  <c r="F258" i="39"/>
  <c r="H258" i="39"/>
  <c r="I258" i="39"/>
  <c r="G258" i="39"/>
  <c r="J258" i="39"/>
  <c r="G253" i="14"/>
  <c r="I253" i="14"/>
  <c r="H253" i="14"/>
  <c r="E253" i="14"/>
  <c r="F253" i="14"/>
  <c r="J253" i="14"/>
  <c r="J254" i="25"/>
  <c r="E254" i="25"/>
  <c r="I254" i="25"/>
  <c r="G254" i="25"/>
  <c r="F254" i="25"/>
  <c r="H254" i="25"/>
  <c r="H209" i="25"/>
  <c r="I209" i="25"/>
  <c r="J209" i="25"/>
  <c r="F209" i="25"/>
  <c r="E209" i="25"/>
  <c r="G209" i="25"/>
  <c r="G169" i="26"/>
  <c r="I169" i="26"/>
  <c r="J169" i="26"/>
  <c r="F169" i="26"/>
  <c r="E169" i="26"/>
  <c r="H169" i="26"/>
  <c r="F262" i="14"/>
  <c r="G262" i="14"/>
  <c r="I262" i="14"/>
  <c r="E262" i="14"/>
  <c r="H262" i="14"/>
  <c r="J262" i="14"/>
  <c r="I265" i="23"/>
  <c r="G265" i="23"/>
  <c r="J265" i="23"/>
  <c r="H265" i="23"/>
  <c r="E265" i="23"/>
  <c r="F265" i="23"/>
  <c r="H246" i="26"/>
  <c r="I246" i="26"/>
  <c r="E246" i="26"/>
  <c r="J246" i="26"/>
  <c r="F246" i="26"/>
  <c r="G246" i="26"/>
  <c r="G179" i="18"/>
  <c r="I179" i="18"/>
  <c r="J179" i="18"/>
  <c r="E179" i="18"/>
  <c r="F179" i="18"/>
  <c r="H179" i="18"/>
  <c r="I262" i="24"/>
  <c r="E262" i="24"/>
  <c r="J262" i="24"/>
  <c r="F262" i="24"/>
  <c r="H262" i="24"/>
  <c r="G262" i="24"/>
  <c r="H242" i="22"/>
  <c r="G242" i="22"/>
  <c r="F242" i="22"/>
  <c r="J242" i="22"/>
  <c r="I242" i="22"/>
  <c r="E242" i="22"/>
  <c r="H261" i="14"/>
  <c r="G261" i="14"/>
  <c r="I261" i="14"/>
  <c r="F261" i="14"/>
  <c r="E261" i="14"/>
  <c r="J261" i="14"/>
  <c r="G267" i="23"/>
  <c r="E267" i="23"/>
  <c r="I267" i="23"/>
  <c r="J267" i="23"/>
  <c r="F267" i="23"/>
  <c r="H267" i="23"/>
  <c r="H173" i="39"/>
  <c r="E173" i="39"/>
  <c r="I173" i="39"/>
  <c r="J173" i="39"/>
  <c r="F173" i="39"/>
  <c r="G173" i="39"/>
  <c r="H257" i="23"/>
  <c r="F257" i="23"/>
  <c r="G257" i="23"/>
  <c r="I257" i="23"/>
  <c r="E257" i="23"/>
  <c r="J257" i="23"/>
  <c r="H189" i="24"/>
  <c r="I189" i="24"/>
  <c r="F189" i="24"/>
  <c r="E189" i="24"/>
  <c r="J189" i="24"/>
  <c r="G189" i="24"/>
  <c r="F149" i="18"/>
  <c r="I149" i="18"/>
  <c r="H149" i="18"/>
  <c r="E149" i="18"/>
  <c r="G149" i="18"/>
  <c r="J149" i="18"/>
  <c r="H222" i="18"/>
  <c r="I222" i="18"/>
  <c r="G222" i="18"/>
  <c r="E222" i="18"/>
  <c r="F222" i="18"/>
  <c r="J222" i="18"/>
  <c r="J225" i="26"/>
  <c r="F225" i="26"/>
  <c r="I225" i="26"/>
  <c r="E225" i="26"/>
  <c r="G225" i="26"/>
  <c r="H225" i="26"/>
  <c r="F201" i="39"/>
  <c r="J201" i="39"/>
  <c r="E201" i="39"/>
  <c r="H201" i="39"/>
  <c r="G201" i="39"/>
  <c r="I201" i="39"/>
  <c r="I251" i="22"/>
  <c r="J251" i="22"/>
  <c r="H251" i="22"/>
  <c r="G251" i="22"/>
  <c r="F251" i="22"/>
  <c r="E251" i="22"/>
  <c r="H242" i="25"/>
  <c r="E242" i="25"/>
  <c r="G242" i="25"/>
  <c r="F242" i="25"/>
  <c r="J242" i="25"/>
  <c r="I242" i="25"/>
  <c r="J243" i="25"/>
  <c r="G243" i="25"/>
  <c r="I243" i="25"/>
  <c r="E243" i="25"/>
  <c r="F243" i="25"/>
  <c r="H243" i="25"/>
  <c r="G237" i="24"/>
  <c r="J237" i="24"/>
  <c r="H237" i="24"/>
  <c r="E237" i="24"/>
  <c r="I237" i="24"/>
  <c r="F237" i="24"/>
  <c r="H213" i="14"/>
  <c r="F213" i="14"/>
  <c r="I213" i="14"/>
  <c r="G213" i="14"/>
  <c r="E213" i="14"/>
  <c r="J213" i="14"/>
  <c r="J214" i="22"/>
  <c r="E214" i="22"/>
  <c r="H214" i="22"/>
  <c r="G214" i="22"/>
  <c r="I214" i="22"/>
  <c r="F214" i="22"/>
  <c r="F230" i="14"/>
  <c r="I230" i="14"/>
  <c r="H230" i="14"/>
  <c r="J230" i="14"/>
  <c r="G230" i="14"/>
  <c r="E230" i="14"/>
  <c r="H154" i="14"/>
  <c r="G154" i="14"/>
  <c r="F154" i="14"/>
  <c r="I154" i="14"/>
  <c r="E154" i="14"/>
  <c r="J154" i="14"/>
  <c r="G194" i="25"/>
  <c r="J194" i="25"/>
  <c r="F194" i="25"/>
  <c r="I194" i="25"/>
  <c r="E194" i="25"/>
  <c r="H194" i="25"/>
  <c r="G169" i="18"/>
  <c r="J169" i="18"/>
  <c r="F169" i="18"/>
  <c r="I169" i="18"/>
  <c r="H169" i="18"/>
  <c r="E169" i="18"/>
  <c r="H202" i="23"/>
  <c r="F202" i="23"/>
  <c r="E202" i="23"/>
  <c r="I202" i="23"/>
  <c r="J202" i="23"/>
  <c r="G202" i="23"/>
  <c r="H219" i="25"/>
  <c r="E219" i="25"/>
  <c r="J219" i="25"/>
  <c r="F219" i="25"/>
  <c r="G219" i="25"/>
  <c r="I219" i="25"/>
  <c r="J178" i="22"/>
  <c r="F178" i="22"/>
  <c r="G178" i="22"/>
  <c r="E178" i="22"/>
  <c r="I178" i="22"/>
  <c r="H178" i="22"/>
  <c r="H141" i="26"/>
  <c r="J141" i="26"/>
  <c r="G141" i="26"/>
  <c r="F141" i="26"/>
  <c r="E141" i="26"/>
  <c r="I141" i="26"/>
  <c r="H154" i="39"/>
  <c r="E154" i="39"/>
  <c r="F154" i="39"/>
  <c r="G154" i="39"/>
  <c r="J154" i="39"/>
  <c r="I154" i="39"/>
  <c r="E235" i="18"/>
  <c r="J235" i="18"/>
  <c r="I235" i="18"/>
  <c r="F235" i="18"/>
  <c r="G235" i="18"/>
  <c r="H235" i="18"/>
  <c r="H245" i="25"/>
  <c r="E245" i="25"/>
  <c r="F245" i="25"/>
  <c r="G245" i="25"/>
  <c r="J245" i="25"/>
  <c r="I245" i="25"/>
  <c r="H174" i="18"/>
  <c r="J174" i="18"/>
  <c r="G174" i="18"/>
  <c r="E174" i="18"/>
  <c r="I174" i="18"/>
  <c r="F174" i="18"/>
  <c r="I211" i="18"/>
  <c r="G211" i="18"/>
  <c r="J211" i="18"/>
  <c r="H211" i="18"/>
  <c r="F211" i="18"/>
  <c r="E211" i="18"/>
  <c r="F270" i="18"/>
  <c r="I270" i="18"/>
  <c r="E270" i="18"/>
  <c r="G270" i="18"/>
  <c r="H270" i="18"/>
  <c r="J270" i="18"/>
  <c r="H221" i="14"/>
  <c r="J221" i="14"/>
  <c r="G221" i="14"/>
  <c r="F221" i="14"/>
  <c r="I221" i="14"/>
  <c r="E221" i="14"/>
  <c r="G153" i="18"/>
  <c r="E153" i="18"/>
  <c r="I153" i="18"/>
  <c r="H153" i="18"/>
  <c r="J153" i="18"/>
  <c r="F153" i="18"/>
  <c r="H250" i="24"/>
  <c r="J250" i="24"/>
  <c r="E250" i="24"/>
  <c r="I250" i="24"/>
  <c r="G250" i="24"/>
  <c r="F250" i="24"/>
  <c r="I137" i="14"/>
  <c r="H137" i="14"/>
  <c r="G137" i="14"/>
  <c r="F137" i="14"/>
  <c r="E137" i="14"/>
  <c r="J137" i="14"/>
  <c r="G211" i="23"/>
  <c r="E211" i="23"/>
  <c r="I211" i="23"/>
  <c r="H211" i="23"/>
  <c r="F211" i="23"/>
  <c r="J211" i="23"/>
  <c r="H166" i="25"/>
  <c r="J166" i="25"/>
  <c r="G166" i="25"/>
  <c r="E166" i="25"/>
  <c r="F166" i="25"/>
  <c r="I166" i="25"/>
  <c r="G139" i="39"/>
  <c r="F139" i="39"/>
  <c r="I139" i="39"/>
  <c r="E139" i="39"/>
  <c r="H139" i="39"/>
  <c r="J139" i="39"/>
  <c r="H250" i="22"/>
  <c r="I250" i="22"/>
  <c r="E250" i="22"/>
  <c r="G250" i="22"/>
  <c r="F250" i="22"/>
  <c r="J250" i="22"/>
  <c r="G194" i="26"/>
  <c r="J194" i="26"/>
  <c r="H194" i="26"/>
  <c r="F194" i="26"/>
  <c r="E194" i="26"/>
  <c r="I194" i="26"/>
  <c r="H265" i="24"/>
  <c r="J265" i="24"/>
  <c r="I265" i="24"/>
  <c r="F265" i="24"/>
  <c r="E265" i="24"/>
  <c r="G265" i="24"/>
  <c r="J259" i="24"/>
  <c r="I259" i="24"/>
  <c r="E259" i="24"/>
  <c r="G259" i="24"/>
  <c r="F259" i="24"/>
  <c r="H259" i="24"/>
  <c r="G139" i="26"/>
  <c r="J139" i="26"/>
  <c r="F139" i="26"/>
  <c r="E139" i="26"/>
  <c r="H139" i="26"/>
  <c r="I139" i="26"/>
  <c r="F182" i="14"/>
  <c r="G182" i="14"/>
  <c r="I182" i="14"/>
  <c r="H182" i="14"/>
  <c r="E182" i="14"/>
  <c r="J182" i="14"/>
  <c r="H253" i="22"/>
  <c r="I253" i="22"/>
  <c r="J253" i="22"/>
  <c r="G253" i="22"/>
  <c r="F253" i="22"/>
  <c r="E253" i="22"/>
  <c r="J173" i="24"/>
  <c r="I173" i="24"/>
  <c r="E173" i="24"/>
  <c r="H173" i="24"/>
  <c r="G173" i="24"/>
  <c r="F173" i="24"/>
  <c r="H149" i="14"/>
  <c r="I149" i="14"/>
  <c r="E149" i="14"/>
  <c r="F149" i="14"/>
  <c r="J149" i="14"/>
  <c r="G149" i="14"/>
  <c r="G179" i="25"/>
  <c r="E179" i="25"/>
  <c r="H179" i="25"/>
  <c r="J179" i="25"/>
  <c r="F179" i="25"/>
  <c r="I179" i="25"/>
  <c r="I230" i="25"/>
  <c r="J230" i="25"/>
  <c r="G230" i="25"/>
  <c r="F230" i="25"/>
  <c r="H230" i="25"/>
  <c r="E230" i="25"/>
  <c r="H249" i="25"/>
  <c r="I249" i="25"/>
  <c r="F249" i="25"/>
  <c r="G249" i="25"/>
  <c r="J249" i="25"/>
  <c r="E249" i="25"/>
  <c r="F227" i="14"/>
  <c r="G227" i="14"/>
  <c r="H227" i="14"/>
  <c r="I227" i="14"/>
  <c r="J227" i="14"/>
  <c r="E227" i="14"/>
  <c r="H234" i="26"/>
  <c r="E234" i="26"/>
  <c r="I234" i="26"/>
  <c r="J234" i="26"/>
  <c r="F234" i="26"/>
  <c r="G234" i="26"/>
  <c r="J193" i="24"/>
  <c r="E193" i="24"/>
  <c r="H193" i="24"/>
  <c r="G193" i="24"/>
  <c r="I193" i="24"/>
  <c r="F193" i="24"/>
  <c r="J209" i="14"/>
  <c r="E209" i="14"/>
  <c r="F209" i="14"/>
  <c r="H209" i="14"/>
  <c r="I209" i="14"/>
  <c r="G209" i="14"/>
  <c r="J189" i="25"/>
  <c r="H189" i="25"/>
  <c r="E189" i="25"/>
  <c r="F189" i="25"/>
  <c r="G189" i="25"/>
  <c r="I189" i="25"/>
  <c r="H261" i="24"/>
  <c r="E261" i="24"/>
  <c r="F261" i="24"/>
  <c r="G261" i="24"/>
  <c r="J261" i="24"/>
  <c r="I261" i="24"/>
  <c r="H265" i="25"/>
  <c r="G265" i="25"/>
  <c r="J265" i="25"/>
  <c r="E265" i="25"/>
  <c r="I265" i="25"/>
  <c r="F265" i="25"/>
  <c r="G158" i="23"/>
  <c r="J158" i="23"/>
  <c r="F158" i="23"/>
  <c r="E158" i="23"/>
  <c r="I158" i="23"/>
  <c r="H158" i="23"/>
  <c r="E261" i="25"/>
  <c r="I261" i="25"/>
  <c r="F261" i="25"/>
  <c r="G261" i="25"/>
  <c r="J261" i="25"/>
  <c r="H261" i="25"/>
  <c r="H163" i="39"/>
  <c r="E163" i="39"/>
  <c r="G163" i="39"/>
  <c r="F163" i="39"/>
  <c r="J163" i="39"/>
  <c r="I163" i="39"/>
  <c r="J243" i="14"/>
  <c r="E243" i="14"/>
  <c r="H243" i="14"/>
  <c r="F243" i="14"/>
  <c r="I243" i="14"/>
  <c r="G243" i="14"/>
  <c r="I229" i="23"/>
  <c r="J229" i="23"/>
  <c r="H229" i="23"/>
  <c r="F229" i="23"/>
  <c r="E229" i="23"/>
  <c r="G229" i="23"/>
  <c r="F178" i="18"/>
  <c r="E178" i="18"/>
  <c r="H178" i="18"/>
  <c r="J178" i="18"/>
  <c r="I178" i="18"/>
  <c r="G178" i="18"/>
  <c r="F147" i="24"/>
  <c r="J147" i="24"/>
  <c r="I147" i="24"/>
  <c r="G147" i="24"/>
  <c r="E147" i="24"/>
  <c r="H147" i="24"/>
  <c r="G264" i="24"/>
  <c r="E264" i="24"/>
  <c r="I264" i="24"/>
  <c r="J264" i="24"/>
  <c r="F264" i="24"/>
  <c r="H264" i="24"/>
  <c r="J216" i="24"/>
  <c r="H216" i="24"/>
  <c r="E216" i="24"/>
  <c r="G216" i="24"/>
  <c r="F216" i="24"/>
  <c r="I216" i="24"/>
  <c r="E183" i="23"/>
  <c r="F183" i="23"/>
  <c r="I183" i="23"/>
  <c r="H183" i="23"/>
  <c r="G183" i="23"/>
  <c r="J183" i="23"/>
  <c r="I262" i="23"/>
  <c r="G262" i="23"/>
  <c r="H262" i="23"/>
  <c r="F262" i="23"/>
  <c r="E262" i="23"/>
  <c r="J262" i="23"/>
  <c r="F151" i="14"/>
  <c r="G151" i="14"/>
  <c r="H151" i="14"/>
  <c r="I151" i="14"/>
  <c r="J151" i="14"/>
  <c r="E151" i="14"/>
  <c r="H154" i="26"/>
  <c r="E154" i="26"/>
  <c r="G154" i="26"/>
  <c r="J154" i="26"/>
  <c r="I154" i="26"/>
  <c r="F154" i="26"/>
  <c r="G211" i="39"/>
  <c r="I211" i="39"/>
  <c r="E211" i="39"/>
  <c r="H211" i="39"/>
  <c r="F211" i="39"/>
  <c r="J211" i="39"/>
  <c r="G237" i="39"/>
  <c r="E237" i="39"/>
  <c r="H237" i="39"/>
  <c r="J237" i="39"/>
  <c r="I237" i="39"/>
  <c r="F237" i="39"/>
  <c r="H166" i="18"/>
  <c r="E166" i="18"/>
  <c r="F166" i="18"/>
  <c r="I166" i="18"/>
  <c r="J166" i="18"/>
  <c r="G166" i="18"/>
  <c r="G224" i="26"/>
  <c r="H224" i="26"/>
  <c r="J224" i="26"/>
  <c r="I224" i="26"/>
  <c r="E224" i="26"/>
  <c r="F224" i="26"/>
  <c r="I143" i="26"/>
  <c r="G143" i="26"/>
  <c r="J143" i="26"/>
  <c r="F143" i="26"/>
  <c r="H143" i="26"/>
  <c r="E143" i="26"/>
  <c r="G150" i="24"/>
  <c r="H150" i="24"/>
  <c r="I150" i="24"/>
  <c r="J150" i="24"/>
  <c r="F150" i="24"/>
  <c r="E150" i="24"/>
  <c r="J255" i="14"/>
  <c r="H255" i="14"/>
  <c r="I255" i="14"/>
  <c r="G255" i="14"/>
  <c r="F255" i="14"/>
  <c r="E255" i="14"/>
  <c r="H192" i="25"/>
  <c r="J192" i="25"/>
  <c r="G192" i="25"/>
  <c r="F192" i="25"/>
  <c r="I192" i="25"/>
  <c r="E192" i="25"/>
  <c r="F135" i="14"/>
  <c r="G135" i="14"/>
  <c r="J135" i="14"/>
  <c r="E135" i="14"/>
  <c r="H135" i="14"/>
  <c r="I135" i="14"/>
  <c r="H248" i="18"/>
  <c r="J248" i="18"/>
  <c r="E248" i="18"/>
  <c r="I248" i="18"/>
  <c r="F248" i="18"/>
  <c r="G248" i="18"/>
  <c r="J160" i="23"/>
  <c r="F160" i="23"/>
  <c r="E160" i="23"/>
  <c r="G160" i="23"/>
  <c r="I160" i="23"/>
  <c r="H160" i="23"/>
  <c r="I268" i="39"/>
  <c r="G268" i="39"/>
  <c r="H268" i="39"/>
  <c r="J268" i="39"/>
  <c r="E268" i="39"/>
  <c r="F268" i="39"/>
  <c r="I188" i="24"/>
  <c r="J188" i="24"/>
  <c r="F188" i="24"/>
  <c r="G188" i="24"/>
  <c r="H188" i="24"/>
  <c r="E188" i="24"/>
  <c r="E183" i="26"/>
  <c r="I183" i="26"/>
  <c r="G183" i="26"/>
  <c r="H183" i="26"/>
  <c r="J183" i="26"/>
  <c r="F183" i="26"/>
  <c r="J168" i="39"/>
  <c r="G168" i="39"/>
  <c r="I168" i="39"/>
  <c r="E168" i="39"/>
  <c r="H168" i="39"/>
  <c r="F168" i="39"/>
  <c r="F208" i="14"/>
  <c r="G208" i="14"/>
  <c r="I208" i="14"/>
  <c r="H208" i="14"/>
  <c r="E208" i="14"/>
  <c r="J208" i="14"/>
  <c r="I236" i="25"/>
  <c r="F236" i="25"/>
  <c r="G236" i="25"/>
  <c r="H236" i="25"/>
  <c r="E236" i="25"/>
  <c r="J236" i="25"/>
  <c r="G156" i="26"/>
  <c r="H156" i="26"/>
  <c r="E156" i="26"/>
  <c r="F156" i="26"/>
  <c r="I156" i="26"/>
  <c r="J156" i="26"/>
  <c r="I188" i="18"/>
  <c r="E188" i="18"/>
  <c r="G188" i="18"/>
  <c r="H188" i="18"/>
  <c r="F188" i="18"/>
  <c r="J188" i="18"/>
  <c r="H207" i="18"/>
  <c r="I207" i="18"/>
  <c r="E207" i="18"/>
  <c r="J207" i="18"/>
  <c r="G207" i="18"/>
  <c r="F207" i="18"/>
  <c r="H159" i="26"/>
  <c r="E159" i="26"/>
  <c r="G159" i="26"/>
  <c r="J159" i="26"/>
  <c r="I159" i="26"/>
  <c r="F159" i="26"/>
  <c r="G264" i="26"/>
  <c r="J264" i="26"/>
  <c r="H264" i="26"/>
  <c r="E264" i="26"/>
  <c r="F264" i="26"/>
  <c r="I264" i="26"/>
  <c r="H192" i="23"/>
  <c r="I192" i="23"/>
  <c r="G192" i="23"/>
  <c r="J192" i="23"/>
  <c r="F192" i="23"/>
  <c r="E192" i="23"/>
  <c r="I260" i="14"/>
  <c r="G260" i="14"/>
  <c r="F260" i="14"/>
  <c r="J260" i="14"/>
  <c r="E260" i="14"/>
  <c r="H260" i="14"/>
  <c r="H231" i="25"/>
  <c r="G231" i="25"/>
  <c r="I231" i="25"/>
  <c r="F231" i="25"/>
  <c r="E231" i="25"/>
  <c r="J231" i="25"/>
  <c r="F248" i="22"/>
  <c r="E248" i="22"/>
  <c r="H248" i="22"/>
  <c r="I248" i="22"/>
  <c r="G248" i="22"/>
  <c r="J248" i="22"/>
  <c r="G199" i="26"/>
  <c r="I199" i="26"/>
  <c r="H199" i="26"/>
  <c r="F199" i="26"/>
  <c r="J199" i="26"/>
  <c r="E199" i="26"/>
  <c r="H196" i="26"/>
  <c r="G196" i="26"/>
  <c r="J196" i="26"/>
  <c r="I196" i="26"/>
  <c r="F196" i="26"/>
  <c r="E196" i="26"/>
  <c r="F240" i="18"/>
  <c r="G240" i="18"/>
  <c r="I240" i="18"/>
  <c r="E240" i="18"/>
  <c r="J240" i="18"/>
  <c r="H240" i="18"/>
  <c r="I144" i="39"/>
  <c r="H144" i="39"/>
  <c r="E144" i="39"/>
  <c r="F144" i="39"/>
  <c r="G144" i="39"/>
  <c r="J144" i="39"/>
  <c r="H252" i="26"/>
  <c r="J252" i="26"/>
  <c r="I252" i="26"/>
  <c r="G252" i="26"/>
  <c r="F252" i="26"/>
  <c r="E252" i="26"/>
  <c r="H239" i="22"/>
  <c r="J239" i="22"/>
  <c r="F239" i="22"/>
  <c r="I239" i="22"/>
  <c r="E239" i="22"/>
  <c r="G239" i="22"/>
  <c r="E224" i="25"/>
  <c r="I224" i="25"/>
  <c r="F224" i="25"/>
  <c r="G224" i="25"/>
  <c r="J224" i="25"/>
  <c r="H224" i="25"/>
  <c r="F167" i="14"/>
  <c r="H167" i="14"/>
  <c r="G167" i="14"/>
  <c r="I167" i="14"/>
  <c r="E167" i="14"/>
  <c r="J167" i="14"/>
  <c r="J140" i="25"/>
  <c r="F140" i="25"/>
  <c r="H140" i="25"/>
  <c r="I140" i="25"/>
  <c r="G140" i="25"/>
  <c r="E140" i="25"/>
  <c r="H200" i="14"/>
  <c r="E200" i="14"/>
  <c r="G200" i="14"/>
  <c r="J200" i="14"/>
  <c r="F200" i="14"/>
  <c r="I200" i="14"/>
  <c r="H204" i="22"/>
  <c r="I204" i="22"/>
  <c r="G204" i="22"/>
  <c r="J204" i="22"/>
  <c r="F204" i="22"/>
  <c r="E204" i="22"/>
  <c r="I215" i="25"/>
  <c r="H215" i="25"/>
  <c r="E215" i="25"/>
  <c r="F215" i="25"/>
  <c r="J215" i="25"/>
  <c r="G215" i="25"/>
  <c r="G240" i="22"/>
  <c r="E240" i="22"/>
  <c r="F240" i="22"/>
  <c r="J240" i="22"/>
  <c r="H240" i="22"/>
  <c r="I240" i="22"/>
  <c r="G176" i="22"/>
  <c r="F176" i="22"/>
  <c r="I176" i="22"/>
  <c r="H176" i="22"/>
  <c r="E176" i="22"/>
  <c r="J176" i="22"/>
  <c r="H204" i="39"/>
  <c r="I204" i="39"/>
  <c r="J204" i="39"/>
  <c r="G204" i="39"/>
  <c r="E204" i="39"/>
  <c r="F204" i="39"/>
  <c r="G216" i="14"/>
  <c r="J216" i="14"/>
  <c r="I216" i="14"/>
  <c r="F216" i="14"/>
  <c r="E216" i="14"/>
  <c r="H216" i="14"/>
  <c r="H268" i="22"/>
  <c r="G268" i="22"/>
  <c r="E268" i="22"/>
  <c r="I268" i="22"/>
  <c r="F268" i="22"/>
  <c r="J268" i="22"/>
  <c r="J212" i="18"/>
  <c r="H212" i="18"/>
  <c r="I212" i="18"/>
  <c r="F212" i="18"/>
  <c r="E212" i="18"/>
  <c r="G212" i="18"/>
  <c r="H144" i="25"/>
  <c r="J144" i="25"/>
  <c r="G144" i="25"/>
  <c r="F144" i="25"/>
  <c r="I144" i="25"/>
  <c r="E144" i="25"/>
  <c r="I199" i="14"/>
  <c r="J199" i="14"/>
  <c r="F199" i="14"/>
  <c r="E199" i="14"/>
  <c r="G199" i="14"/>
  <c r="H199" i="14"/>
  <c r="J135" i="23"/>
  <c r="E135" i="23"/>
  <c r="F135" i="23"/>
  <c r="G135" i="23"/>
  <c r="H135" i="23"/>
  <c r="I135" i="23"/>
  <c r="G248" i="26"/>
  <c r="F248" i="26"/>
  <c r="H248" i="26"/>
  <c r="I248" i="26"/>
  <c r="J248" i="26"/>
  <c r="E248" i="26"/>
  <c r="H268" i="25"/>
  <c r="E268" i="25"/>
  <c r="I268" i="25"/>
  <c r="F268" i="25"/>
  <c r="G268" i="25"/>
  <c r="J268" i="25"/>
  <c r="E212" i="14"/>
  <c r="J212" i="14"/>
  <c r="F212" i="14"/>
  <c r="I212" i="14"/>
  <c r="H212" i="14"/>
  <c r="G212" i="14"/>
  <c r="F191" i="22"/>
  <c r="H191" i="22"/>
  <c r="I191" i="22"/>
  <c r="J191" i="22"/>
  <c r="G191" i="22"/>
  <c r="E191" i="22"/>
  <c r="E259" i="35"/>
  <c r="J259" i="35"/>
  <c r="I259" i="35"/>
  <c r="H259" i="35"/>
  <c r="F259" i="35"/>
  <c r="G259" i="35"/>
  <c r="H169" i="35"/>
  <c r="I169" i="35"/>
  <c r="G169" i="35"/>
  <c r="E169" i="35"/>
  <c r="J169" i="35"/>
  <c r="F169" i="35"/>
  <c r="J229" i="35"/>
  <c r="G229" i="35"/>
  <c r="F229" i="35"/>
  <c r="I229" i="35"/>
  <c r="E229" i="35"/>
  <c r="H229" i="35"/>
  <c r="G199" i="35"/>
  <c r="H199" i="35"/>
  <c r="E199" i="35"/>
  <c r="F199" i="35"/>
  <c r="I199" i="35"/>
  <c r="J199" i="35"/>
  <c r="J142" i="35"/>
  <c r="F142" i="35"/>
  <c r="H142" i="35"/>
  <c r="I142" i="35"/>
  <c r="E142" i="35"/>
  <c r="G142" i="35"/>
  <c r="G203" i="35"/>
  <c r="E203" i="35"/>
  <c r="F203" i="35"/>
  <c r="J203" i="35"/>
  <c r="H203" i="35"/>
  <c r="I203" i="35"/>
  <c r="I255" i="35"/>
  <c r="G255" i="35"/>
  <c r="H255" i="35"/>
  <c r="F255" i="35"/>
  <c r="J255" i="35"/>
  <c r="E255" i="35"/>
  <c r="H183" i="29"/>
  <c r="I183" i="29"/>
  <c r="E183" i="29"/>
  <c r="F183" i="29"/>
  <c r="J183" i="29"/>
  <c r="G183" i="29"/>
  <c r="J147" i="30"/>
  <c r="E147" i="30"/>
  <c r="H147" i="30"/>
  <c r="F147" i="30"/>
  <c r="G147" i="30"/>
  <c r="I147" i="30"/>
  <c r="H267" i="31"/>
  <c r="F267" i="31"/>
  <c r="I267" i="31"/>
  <c r="E267" i="31"/>
  <c r="G267" i="31"/>
  <c r="J267" i="31"/>
  <c r="J181" i="35"/>
  <c r="F181" i="35"/>
  <c r="E181" i="35"/>
  <c r="H181" i="35"/>
  <c r="G181" i="35"/>
  <c r="I181" i="35"/>
  <c r="H250" i="35"/>
  <c r="E250" i="35"/>
  <c r="J250" i="35"/>
  <c r="F250" i="35"/>
  <c r="I250" i="35"/>
  <c r="G250" i="35"/>
  <c r="E178" i="29"/>
  <c r="G178" i="29"/>
  <c r="H178" i="29"/>
  <c r="I178" i="29"/>
  <c r="F178" i="29"/>
  <c r="J178" i="29"/>
  <c r="F221" i="29"/>
  <c r="J221" i="29"/>
  <c r="I221" i="29"/>
  <c r="G221" i="29"/>
  <c r="E221" i="29"/>
  <c r="H221" i="29"/>
  <c r="J142" i="30"/>
  <c r="G142" i="30"/>
  <c r="F142" i="30"/>
  <c r="I142" i="30"/>
  <c r="E142" i="30"/>
  <c r="H142" i="30"/>
  <c r="J196" i="31"/>
  <c r="I196" i="31"/>
  <c r="F196" i="31"/>
  <c r="H196" i="31"/>
  <c r="E196" i="31"/>
  <c r="G196" i="31"/>
  <c r="I153" i="35"/>
  <c r="H153" i="35"/>
  <c r="J153" i="35"/>
  <c r="F153" i="35"/>
  <c r="G153" i="35"/>
  <c r="E153" i="35"/>
  <c r="G223" i="35"/>
  <c r="I223" i="35"/>
  <c r="F223" i="35"/>
  <c r="E223" i="35"/>
  <c r="H223" i="35"/>
  <c r="J223" i="35"/>
  <c r="E270" i="35"/>
  <c r="H270" i="35"/>
  <c r="G270" i="35"/>
  <c r="J270" i="35"/>
  <c r="F270" i="35"/>
  <c r="I270" i="35"/>
  <c r="G196" i="29"/>
  <c r="H196" i="29"/>
  <c r="I196" i="29"/>
  <c r="F196" i="29"/>
  <c r="E196" i="29"/>
  <c r="J196" i="29"/>
  <c r="F262" i="29"/>
  <c r="E262" i="29"/>
  <c r="I262" i="29"/>
  <c r="G262" i="29"/>
  <c r="J262" i="29"/>
  <c r="H262" i="29"/>
  <c r="J192" i="31"/>
  <c r="G192" i="31"/>
  <c r="E192" i="31"/>
  <c r="H192" i="31"/>
  <c r="I192" i="31"/>
  <c r="F192" i="31"/>
  <c r="G169" i="38"/>
  <c r="F169" i="38"/>
  <c r="I169" i="38"/>
  <c r="E169" i="38"/>
  <c r="H169" i="38"/>
  <c r="J169" i="38"/>
  <c r="I140" i="29"/>
  <c r="F140" i="29"/>
  <c r="G140" i="29"/>
  <c r="J140" i="29"/>
  <c r="E140" i="29"/>
  <c r="H140" i="29"/>
  <c r="E208" i="29"/>
  <c r="H208" i="29"/>
  <c r="J208" i="29"/>
  <c r="I208" i="29"/>
  <c r="G208" i="29"/>
  <c r="F208" i="29"/>
  <c r="I255" i="29"/>
  <c r="G255" i="29"/>
  <c r="J255" i="29"/>
  <c r="E255" i="29"/>
  <c r="F255" i="29"/>
  <c r="H255" i="29"/>
  <c r="H206" i="31"/>
  <c r="J206" i="31"/>
  <c r="G206" i="31"/>
  <c r="I206" i="31"/>
  <c r="E206" i="31"/>
  <c r="F206" i="31"/>
  <c r="F153" i="29"/>
  <c r="I153" i="29"/>
  <c r="H153" i="29"/>
  <c r="G153" i="29"/>
  <c r="E153" i="29"/>
  <c r="J153" i="29"/>
  <c r="I229" i="29"/>
  <c r="G229" i="29"/>
  <c r="F229" i="29"/>
  <c r="H229" i="29"/>
  <c r="E229" i="29"/>
  <c r="J229" i="29"/>
  <c r="E211" i="30"/>
  <c r="I211" i="30"/>
  <c r="H211" i="30"/>
  <c r="F211" i="30"/>
  <c r="J211" i="30"/>
  <c r="G211" i="30"/>
  <c r="J204" i="38"/>
  <c r="E204" i="38"/>
  <c r="F204" i="38"/>
  <c r="H204" i="38"/>
  <c r="G204" i="38"/>
  <c r="I204" i="38"/>
  <c r="H172" i="35"/>
  <c r="I172" i="35"/>
  <c r="G172" i="35"/>
  <c r="E172" i="35"/>
  <c r="J172" i="35"/>
  <c r="F172" i="35"/>
  <c r="G216" i="35"/>
  <c r="H216" i="35"/>
  <c r="E216" i="35"/>
  <c r="J216" i="35"/>
  <c r="F216" i="35"/>
  <c r="I216" i="35"/>
  <c r="F160" i="29"/>
  <c r="G160" i="29"/>
  <c r="J160" i="29"/>
  <c r="I160" i="29"/>
  <c r="E160" i="29"/>
  <c r="H160" i="29"/>
  <c r="F213" i="29"/>
  <c r="J213" i="29"/>
  <c r="E213" i="29"/>
  <c r="H213" i="29"/>
  <c r="I213" i="29"/>
  <c r="G213" i="29"/>
  <c r="J265" i="29"/>
  <c r="I265" i="29"/>
  <c r="H265" i="29"/>
  <c r="E265" i="29"/>
  <c r="F265" i="29"/>
  <c r="G265" i="29"/>
  <c r="H267" i="30"/>
  <c r="I267" i="30"/>
  <c r="E267" i="30"/>
  <c r="J267" i="30"/>
  <c r="G267" i="30"/>
  <c r="F267" i="30"/>
  <c r="G192" i="32"/>
  <c r="J192" i="32"/>
  <c r="F192" i="32"/>
  <c r="H192" i="32"/>
  <c r="E192" i="32"/>
  <c r="I192" i="32"/>
  <c r="F212" i="35"/>
  <c r="G212" i="35"/>
  <c r="I212" i="35"/>
  <c r="E212" i="35"/>
  <c r="J212" i="35"/>
  <c r="H212" i="35"/>
  <c r="E141" i="29"/>
  <c r="G141" i="29"/>
  <c r="J141" i="29"/>
  <c r="F141" i="29"/>
  <c r="H141" i="29"/>
  <c r="I141" i="29"/>
  <c r="I197" i="29"/>
  <c r="J197" i="29"/>
  <c r="H197" i="29"/>
  <c r="E197" i="29"/>
  <c r="F197" i="29"/>
  <c r="G197" i="29"/>
  <c r="I137" i="30"/>
  <c r="J137" i="30"/>
  <c r="H137" i="30"/>
  <c r="E137" i="30"/>
  <c r="F137" i="30"/>
  <c r="G137" i="30"/>
  <c r="F166" i="38"/>
  <c r="H166" i="38"/>
  <c r="I166" i="38"/>
  <c r="J166" i="38"/>
  <c r="E166" i="38"/>
  <c r="G166" i="38"/>
  <c r="G152" i="35"/>
  <c r="F152" i="35"/>
  <c r="I152" i="35"/>
  <c r="E152" i="35"/>
  <c r="H152" i="35"/>
  <c r="J152" i="35"/>
  <c r="H234" i="35"/>
  <c r="J234" i="35"/>
  <c r="F234" i="35"/>
  <c r="G234" i="35"/>
  <c r="E234" i="35"/>
  <c r="I234" i="35"/>
  <c r="H154" i="29"/>
  <c r="G154" i="29"/>
  <c r="F154" i="29"/>
  <c r="E154" i="29"/>
  <c r="J154" i="29"/>
  <c r="I154" i="29"/>
  <c r="F209" i="29"/>
  <c r="J209" i="29"/>
  <c r="G209" i="29"/>
  <c r="E209" i="29"/>
  <c r="I209" i="29"/>
  <c r="H209" i="29"/>
  <c r="I261" i="29"/>
  <c r="J261" i="29"/>
  <c r="G261" i="29"/>
  <c r="F261" i="29"/>
  <c r="E261" i="29"/>
  <c r="H261" i="29"/>
  <c r="J145" i="31"/>
  <c r="E145" i="31"/>
  <c r="H145" i="31"/>
  <c r="F145" i="31"/>
  <c r="G145" i="31"/>
  <c r="I145" i="31"/>
  <c r="E200" i="38"/>
  <c r="I200" i="38"/>
  <c r="F200" i="38"/>
  <c r="J200" i="38"/>
  <c r="G200" i="38"/>
  <c r="H200" i="38"/>
  <c r="G178" i="30"/>
  <c r="I178" i="30"/>
  <c r="F178" i="30"/>
  <c r="J178" i="30"/>
  <c r="E178" i="30"/>
  <c r="H178" i="30"/>
  <c r="I209" i="30"/>
  <c r="E209" i="30"/>
  <c r="G209" i="30"/>
  <c r="H209" i="30"/>
  <c r="F209" i="30"/>
  <c r="J209" i="30"/>
  <c r="H269" i="30"/>
  <c r="G269" i="30"/>
  <c r="I269" i="30"/>
  <c r="J269" i="30"/>
  <c r="F269" i="30"/>
  <c r="E269" i="30"/>
  <c r="H188" i="31"/>
  <c r="E188" i="31"/>
  <c r="J188" i="31"/>
  <c r="G188" i="31"/>
  <c r="F188" i="31"/>
  <c r="I188" i="31"/>
  <c r="G137" i="38"/>
  <c r="H137" i="38"/>
  <c r="I137" i="38"/>
  <c r="F137" i="38"/>
  <c r="E137" i="38"/>
  <c r="J137" i="38"/>
  <c r="H198" i="38"/>
  <c r="G198" i="38"/>
  <c r="I198" i="38"/>
  <c r="E198" i="38"/>
  <c r="J198" i="38"/>
  <c r="F198" i="38"/>
  <c r="F253" i="38"/>
  <c r="J253" i="38"/>
  <c r="I253" i="38"/>
  <c r="H253" i="38"/>
  <c r="E253" i="38"/>
  <c r="G253" i="38"/>
  <c r="H181" i="30"/>
  <c r="J181" i="30"/>
  <c r="F181" i="30"/>
  <c r="E181" i="30"/>
  <c r="G181" i="30"/>
  <c r="I181" i="30"/>
  <c r="F232" i="30"/>
  <c r="E232" i="30"/>
  <c r="J232" i="30"/>
  <c r="H232" i="30"/>
  <c r="G232" i="30"/>
  <c r="I232" i="30"/>
  <c r="J154" i="31"/>
  <c r="F154" i="31"/>
  <c r="H154" i="31"/>
  <c r="E154" i="31"/>
  <c r="G154" i="31"/>
  <c r="I154" i="31"/>
  <c r="I228" i="31"/>
  <c r="E228" i="31"/>
  <c r="H228" i="31"/>
  <c r="G228" i="31"/>
  <c r="J228" i="31"/>
  <c r="F228" i="31"/>
  <c r="F266" i="31"/>
  <c r="I266" i="31"/>
  <c r="H266" i="31"/>
  <c r="E266" i="31"/>
  <c r="G266" i="31"/>
  <c r="J266" i="31"/>
  <c r="G184" i="38"/>
  <c r="I184" i="38"/>
  <c r="E184" i="38"/>
  <c r="F184" i="38"/>
  <c r="H184" i="38"/>
  <c r="J184" i="38"/>
  <c r="J251" i="38"/>
  <c r="G251" i="38"/>
  <c r="I251" i="38"/>
  <c r="E251" i="38"/>
  <c r="F251" i="38"/>
  <c r="H251" i="38"/>
  <c r="I163" i="30"/>
  <c r="F163" i="30"/>
  <c r="J163" i="30"/>
  <c r="H163" i="30"/>
  <c r="E163" i="30"/>
  <c r="G163" i="30"/>
  <c r="H159" i="31"/>
  <c r="F159" i="31"/>
  <c r="I159" i="31"/>
  <c r="G159" i="31"/>
  <c r="J159" i="31"/>
  <c r="E159" i="31"/>
  <c r="I212" i="31"/>
  <c r="J212" i="31"/>
  <c r="H212" i="31"/>
  <c r="E212" i="31"/>
  <c r="G212" i="31"/>
  <c r="F212" i="31"/>
  <c r="H141" i="38"/>
  <c r="F141" i="38"/>
  <c r="G141" i="38"/>
  <c r="E141" i="38"/>
  <c r="J141" i="38"/>
  <c r="I141" i="38"/>
  <c r="H202" i="38"/>
  <c r="F202" i="38"/>
  <c r="E202" i="38"/>
  <c r="G202" i="38"/>
  <c r="J202" i="38"/>
  <c r="I202" i="38"/>
  <c r="I245" i="38"/>
  <c r="E245" i="38"/>
  <c r="G245" i="38"/>
  <c r="F245" i="38"/>
  <c r="H245" i="38"/>
  <c r="J245" i="38"/>
  <c r="H170" i="30"/>
  <c r="E170" i="30"/>
  <c r="I170" i="30"/>
  <c r="J170" i="30"/>
  <c r="F170" i="30"/>
  <c r="G170" i="30"/>
  <c r="G230" i="30"/>
  <c r="H230" i="30"/>
  <c r="F230" i="30"/>
  <c r="J230" i="30"/>
  <c r="E230" i="30"/>
  <c r="I230" i="30"/>
  <c r="J149" i="31"/>
  <c r="H149" i="31"/>
  <c r="F149" i="31"/>
  <c r="G149" i="31"/>
  <c r="I149" i="31"/>
  <c r="E149" i="31"/>
  <c r="H238" i="31"/>
  <c r="F238" i="31"/>
  <c r="I238" i="31"/>
  <c r="J238" i="31"/>
  <c r="E238" i="31"/>
  <c r="G238" i="31"/>
  <c r="H215" i="38"/>
  <c r="I215" i="38"/>
  <c r="G215" i="38"/>
  <c r="J215" i="38"/>
  <c r="E215" i="38"/>
  <c r="F215" i="38"/>
  <c r="J138" i="32"/>
  <c r="G138" i="32"/>
  <c r="E138" i="32"/>
  <c r="F138" i="32"/>
  <c r="I138" i="32"/>
  <c r="H138" i="32"/>
  <c r="J224" i="30"/>
  <c r="F224" i="30"/>
  <c r="E224" i="30"/>
  <c r="G224" i="30"/>
  <c r="I224" i="30"/>
  <c r="H224" i="30"/>
  <c r="J255" i="30"/>
  <c r="I255" i="30"/>
  <c r="F255" i="30"/>
  <c r="E255" i="30"/>
  <c r="G255" i="30"/>
  <c r="H255" i="30"/>
  <c r="G199" i="31"/>
  <c r="J199" i="31"/>
  <c r="F199" i="31"/>
  <c r="I199" i="31"/>
  <c r="H199" i="31"/>
  <c r="E199" i="31"/>
  <c r="I241" i="31"/>
  <c r="J241" i="31"/>
  <c r="G241" i="31"/>
  <c r="H241" i="31"/>
  <c r="F241" i="31"/>
  <c r="E241" i="31"/>
  <c r="J150" i="38"/>
  <c r="F150" i="38"/>
  <c r="I150" i="38"/>
  <c r="G150" i="38"/>
  <c r="H150" i="38"/>
  <c r="E150" i="38"/>
  <c r="F205" i="38"/>
  <c r="H205" i="38"/>
  <c r="I205" i="38"/>
  <c r="E205" i="38"/>
  <c r="G205" i="38"/>
  <c r="J205" i="38"/>
  <c r="I264" i="38"/>
  <c r="J264" i="38"/>
  <c r="H264" i="38"/>
  <c r="F264" i="38"/>
  <c r="E264" i="38"/>
  <c r="G264" i="38"/>
  <c r="J182" i="30"/>
  <c r="F182" i="30"/>
  <c r="E182" i="30"/>
  <c r="H182" i="30"/>
  <c r="G182" i="30"/>
  <c r="I182" i="30"/>
  <c r="J226" i="30"/>
  <c r="I226" i="30"/>
  <c r="H226" i="30"/>
  <c r="F226" i="30"/>
  <c r="E226" i="30"/>
  <c r="G226" i="30"/>
  <c r="H160" i="31"/>
  <c r="F160" i="31"/>
  <c r="G160" i="31"/>
  <c r="I160" i="31"/>
  <c r="J160" i="31"/>
  <c r="E160" i="31"/>
  <c r="J234" i="31"/>
  <c r="G234" i="31"/>
  <c r="E234" i="31"/>
  <c r="H234" i="31"/>
  <c r="F234" i="31"/>
  <c r="I234" i="31"/>
  <c r="G176" i="38"/>
  <c r="F176" i="38"/>
  <c r="I176" i="38"/>
  <c r="H176" i="38"/>
  <c r="E176" i="38"/>
  <c r="J176" i="38"/>
  <c r="J160" i="32"/>
  <c r="F160" i="32"/>
  <c r="I160" i="32"/>
  <c r="H160" i="32"/>
  <c r="E160" i="32"/>
  <c r="G160" i="32"/>
  <c r="H148" i="32"/>
  <c r="I148" i="32"/>
  <c r="F148" i="32"/>
  <c r="J148" i="32"/>
  <c r="G148" i="32"/>
  <c r="E148" i="32"/>
  <c r="I186" i="32"/>
  <c r="H186" i="32"/>
  <c r="G186" i="32"/>
  <c r="E186" i="32"/>
  <c r="F186" i="32"/>
  <c r="J186" i="32"/>
  <c r="G241" i="32"/>
  <c r="I241" i="32"/>
  <c r="H241" i="32"/>
  <c r="F241" i="32"/>
  <c r="E241" i="32"/>
  <c r="J241" i="32"/>
  <c r="G161" i="32"/>
  <c r="H161" i="32"/>
  <c r="F161" i="32"/>
  <c r="J161" i="32"/>
  <c r="I161" i="32"/>
  <c r="E161" i="32"/>
  <c r="J236" i="32"/>
  <c r="F236" i="32"/>
  <c r="I236" i="32"/>
  <c r="G236" i="32"/>
  <c r="H236" i="32"/>
  <c r="E236" i="32"/>
  <c r="H149" i="32"/>
  <c r="F149" i="32"/>
  <c r="E149" i="32"/>
  <c r="G149" i="32"/>
  <c r="J149" i="32"/>
  <c r="I149" i="32"/>
  <c r="H198" i="32"/>
  <c r="J198" i="32"/>
  <c r="G198" i="32"/>
  <c r="I198" i="32"/>
  <c r="E198" i="32"/>
  <c r="F198" i="32"/>
  <c r="H189" i="32"/>
  <c r="E189" i="32"/>
  <c r="F189" i="32"/>
  <c r="G189" i="32"/>
  <c r="J189" i="32"/>
  <c r="I189" i="32"/>
  <c r="J230" i="32"/>
  <c r="F230" i="32"/>
  <c r="G230" i="32"/>
  <c r="I230" i="32"/>
  <c r="E230" i="32"/>
  <c r="H230" i="32"/>
  <c r="H265" i="38"/>
  <c r="E265" i="38"/>
  <c r="F265" i="38"/>
  <c r="J265" i="38"/>
  <c r="G265" i="38"/>
  <c r="I265" i="38"/>
  <c r="H212" i="32"/>
  <c r="I212" i="32"/>
  <c r="J212" i="32"/>
  <c r="E212" i="32"/>
  <c r="G212" i="32"/>
  <c r="F212" i="32"/>
  <c r="F264" i="32"/>
  <c r="I264" i="32"/>
  <c r="J264" i="32"/>
  <c r="G264" i="32"/>
  <c r="E264" i="32"/>
  <c r="H264" i="32"/>
  <c r="J166" i="32"/>
  <c r="E166" i="32"/>
  <c r="G166" i="32"/>
  <c r="I166" i="32"/>
  <c r="H166" i="32"/>
  <c r="F166" i="32"/>
  <c r="I224" i="32"/>
  <c r="E224" i="32"/>
  <c r="F224" i="32"/>
  <c r="G224" i="32"/>
  <c r="J224" i="32"/>
  <c r="H224" i="32"/>
  <c r="H139" i="41"/>
  <c r="F139" i="41"/>
  <c r="I139" i="41"/>
  <c r="G139" i="41"/>
  <c r="E139" i="41"/>
  <c r="J139" i="41"/>
  <c r="H208" i="41"/>
  <c r="J208" i="41"/>
  <c r="F208" i="41"/>
  <c r="G208" i="41"/>
  <c r="E208" i="41"/>
  <c r="I208" i="41"/>
  <c r="H150" i="41"/>
  <c r="G150" i="41"/>
  <c r="J150" i="41"/>
  <c r="E150" i="41"/>
  <c r="I150" i="41"/>
  <c r="F150" i="41"/>
  <c r="H226" i="41"/>
  <c r="I226" i="41"/>
  <c r="E226" i="41"/>
  <c r="G226" i="41"/>
  <c r="J226" i="41"/>
  <c r="F226" i="41"/>
  <c r="H175" i="41"/>
  <c r="E175" i="41"/>
  <c r="I175" i="41"/>
  <c r="G175" i="41"/>
  <c r="J175" i="41"/>
  <c r="F175" i="41"/>
  <c r="E232" i="41"/>
  <c r="F232" i="41"/>
  <c r="J232" i="41"/>
  <c r="G232" i="41"/>
  <c r="H232" i="41"/>
  <c r="I232" i="41"/>
  <c r="J263" i="41"/>
  <c r="G263" i="41"/>
  <c r="I263" i="41"/>
  <c r="H263" i="41"/>
  <c r="E263" i="41"/>
  <c r="F263" i="41"/>
  <c r="H173" i="41"/>
  <c r="E173" i="41"/>
  <c r="G173" i="41"/>
  <c r="F173" i="41"/>
  <c r="I173" i="41"/>
  <c r="J173" i="41"/>
  <c r="H250" i="41"/>
  <c r="F250" i="41"/>
  <c r="G250" i="41"/>
  <c r="I250" i="41"/>
  <c r="E250" i="41"/>
  <c r="J250" i="41"/>
  <c r="G135" i="41"/>
  <c r="H135" i="41"/>
  <c r="F135" i="41"/>
  <c r="E135" i="41"/>
  <c r="J135" i="41"/>
  <c r="I135" i="41"/>
  <c r="H179" i="41"/>
  <c r="G179" i="41"/>
  <c r="E179" i="41"/>
  <c r="J179" i="41"/>
  <c r="F179" i="41"/>
  <c r="I179" i="41"/>
  <c r="H227" i="41"/>
  <c r="G227" i="41"/>
  <c r="J227" i="41"/>
  <c r="E227" i="41"/>
  <c r="F227" i="41"/>
  <c r="I227" i="41"/>
  <c r="I149" i="41"/>
  <c r="H149" i="41"/>
  <c r="F149" i="41"/>
  <c r="E149" i="41"/>
  <c r="J149" i="41"/>
  <c r="G149" i="41"/>
  <c r="H219" i="41"/>
  <c r="F219" i="41"/>
  <c r="E219" i="41"/>
  <c r="J219" i="41"/>
  <c r="G219" i="41"/>
  <c r="I219" i="41"/>
  <c r="F261" i="41"/>
  <c r="E261" i="41"/>
  <c r="J261" i="41"/>
  <c r="H261" i="41"/>
  <c r="G261" i="41"/>
  <c r="I261" i="41"/>
  <c r="H159" i="41"/>
  <c r="G159" i="41"/>
  <c r="I159" i="41"/>
  <c r="J159" i="41"/>
  <c r="F159" i="41"/>
  <c r="E159" i="41"/>
  <c r="I213" i="41"/>
  <c r="G213" i="41"/>
  <c r="J213" i="41"/>
  <c r="F213" i="41"/>
  <c r="H213" i="41"/>
  <c r="E213" i="41"/>
  <c r="J268" i="41"/>
  <c r="H268" i="41"/>
  <c r="I268" i="41"/>
  <c r="G268" i="41"/>
  <c r="E268" i="41"/>
  <c r="F268" i="41"/>
  <c r="I190" i="41"/>
  <c r="J190" i="41"/>
  <c r="E190" i="41"/>
  <c r="H190" i="41"/>
  <c r="G190" i="41"/>
  <c r="F190" i="41"/>
  <c r="I218" i="36"/>
  <c r="H218" i="36"/>
  <c r="E218" i="36"/>
  <c r="G218" i="36"/>
  <c r="F218" i="36"/>
  <c r="J218" i="36"/>
  <c r="H264" i="36"/>
  <c r="F264" i="36"/>
  <c r="E264" i="36"/>
  <c r="J264" i="36"/>
  <c r="G264" i="36"/>
  <c r="I264" i="36"/>
  <c r="H160" i="36"/>
  <c r="G160" i="36"/>
  <c r="E160" i="36"/>
  <c r="J160" i="36"/>
  <c r="F160" i="36"/>
  <c r="I160" i="36"/>
  <c r="H235" i="36"/>
  <c r="E235" i="36"/>
  <c r="I235" i="36"/>
  <c r="J235" i="36"/>
  <c r="F235" i="36"/>
  <c r="G235" i="36"/>
  <c r="J205" i="36"/>
  <c r="I205" i="36"/>
  <c r="H205" i="36"/>
  <c r="G205" i="36"/>
  <c r="F205" i="36"/>
  <c r="E205" i="36"/>
  <c r="J149" i="36"/>
  <c r="G149" i="36"/>
  <c r="H149" i="36"/>
  <c r="F149" i="36"/>
  <c r="E149" i="36"/>
  <c r="I149" i="36"/>
  <c r="I223" i="36"/>
  <c r="E223" i="36"/>
  <c r="H223" i="36"/>
  <c r="F223" i="36"/>
  <c r="G223" i="36"/>
  <c r="J223" i="36"/>
  <c r="H176" i="36"/>
  <c r="E176" i="36"/>
  <c r="G176" i="36"/>
  <c r="J176" i="36"/>
  <c r="F176" i="36"/>
  <c r="I176" i="36"/>
  <c r="G207" i="36"/>
  <c r="E207" i="36"/>
  <c r="H207" i="36"/>
  <c r="J207" i="36"/>
  <c r="F207" i="36"/>
  <c r="I207" i="36"/>
  <c r="H151" i="36"/>
  <c r="E151" i="36"/>
  <c r="I151" i="36"/>
  <c r="F151" i="36"/>
  <c r="J151" i="36"/>
  <c r="G151" i="36"/>
  <c r="E211" i="36"/>
  <c r="J211" i="36"/>
  <c r="F211" i="36"/>
  <c r="H211" i="36"/>
  <c r="G211" i="36"/>
  <c r="I211" i="36"/>
  <c r="H134" i="36"/>
  <c r="E134" i="36"/>
  <c r="I134" i="36"/>
  <c r="J134" i="36"/>
  <c r="G134" i="36"/>
  <c r="F134" i="36"/>
  <c r="H236" i="36"/>
  <c r="G236" i="36"/>
  <c r="J236" i="36"/>
  <c r="F236" i="36"/>
  <c r="I236" i="36"/>
  <c r="E236" i="36"/>
  <c r="F216" i="36"/>
  <c r="H216" i="36"/>
  <c r="G216" i="36"/>
  <c r="I216" i="36"/>
  <c r="E216" i="36"/>
  <c r="J216" i="36"/>
  <c r="G270" i="36"/>
  <c r="J270" i="36"/>
  <c r="F270" i="36"/>
  <c r="I270" i="36"/>
  <c r="E270" i="36"/>
  <c r="H270" i="36"/>
  <c r="H173" i="36"/>
  <c r="G173" i="36"/>
  <c r="F173" i="36"/>
  <c r="J173" i="36"/>
  <c r="I173" i="36"/>
  <c r="E173" i="36"/>
  <c r="J145" i="36"/>
  <c r="G145" i="36"/>
  <c r="F145" i="36"/>
  <c r="E145" i="36"/>
  <c r="I145" i="36"/>
  <c r="H145" i="36"/>
  <c r="H245" i="26"/>
  <c r="G245" i="26"/>
  <c r="J245" i="26"/>
  <c r="E245" i="26"/>
  <c r="I245" i="26"/>
  <c r="F245" i="26"/>
  <c r="F211" i="26"/>
  <c r="H211" i="26"/>
  <c r="J211" i="26"/>
  <c r="I211" i="26"/>
  <c r="G211" i="26"/>
  <c r="E211" i="26"/>
  <c r="I249" i="39"/>
  <c r="J249" i="39"/>
  <c r="G249" i="39"/>
  <c r="F249" i="39"/>
  <c r="E249" i="39"/>
  <c r="H249" i="39"/>
  <c r="F258" i="22"/>
  <c r="J258" i="22"/>
  <c r="H258" i="22"/>
  <c r="I258" i="22"/>
  <c r="G258" i="22"/>
  <c r="E258" i="22"/>
  <c r="J201" i="24"/>
  <c r="I201" i="24"/>
  <c r="G201" i="24"/>
  <c r="H201" i="24"/>
  <c r="F201" i="24"/>
  <c r="E201" i="24"/>
  <c r="G138" i="22"/>
  <c r="E138" i="22"/>
  <c r="H138" i="22"/>
  <c r="J138" i="22"/>
  <c r="I138" i="22"/>
  <c r="F138" i="22"/>
  <c r="H261" i="22"/>
  <c r="G261" i="22"/>
  <c r="I261" i="22"/>
  <c r="E261" i="22"/>
  <c r="J261" i="22"/>
  <c r="F261" i="22"/>
  <c r="H221" i="22"/>
  <c r="I221" i="22"/>
  <c r="F221" i="22"/>
  <c r="E221" i="22"/>
  <c r="J221" i="22"/>
  <c r="G221" i="22"/>
  <c r="H171" i="22"/>
  <c r="G171" i="22"/>
  <c r="F171" i="22"/>
  <c r="I171" i="22"/>
  <c r="J171" i="22"/>
  <c r="E171" i="22"/>
  <c r="J251" i="39"/>
  <c r="F251" i="39"/>
  <c r="E251" i="39"/>
  <c r="H251" i="39"/>
  <c r="G251" i="39"/>
  <c r="I251" i="39"/>
  <c r="I238" i="14"/>
  <c r="J238" i="14"/>
  <c r="E238" i="14"/>
  <c r="H238" i="14"/>
  <c r="F238" i="14"/>
  <c r="G238" i="14"/>
  <c r="I221" i="18"/>
  <c r="F221" i="18"/>
  <c r="H221" i="18"/>
  <c r="J221" i="18"/>
  <c r="E221" i="18"/>
  <c r="G221" i="18"/>
  <c r="H250" i="18"/>
  <c r="I250" i="18"/>
  <c r="G250" i="18"/>
  <c r="J250" i="18"/>
  <c r="E250" i="18"/>
  <c r="F250" i="18"/>
  <c r="J165" i="18"/>
  <c r="H165" i="18"/>
  <c r="E165" i="18"/>
  <c r="I165" i="18"/>
  <c r="G165" i="18"/>
  <c r="F165" i="18"/>
  <c r="G222" i="22"/>
  <c r="H222" i="22"/>
  <c r="E222" i="22"/>
  <c r="J222" i="22"/>
  <c r="F222" i="22"/>
  <c r="I222" i="22"/>
  <c r="J179" i="24"/>
  <c r="I179" i="24"/>
  <c r="H179" i="24"/>
  <c r="F179" i="24"/>
  <c r="E179" i="24"/>
  <c r="G179" i="24"/>
  <c r="H149" i="25"/>
  <c r="G149" i="25"/>
  <c r="E149" i="25"/>
  <c r="J149" i="25"/>
  <c r="F149" i="25"/>
  <c r="I149" i="25"/>
  <c r="H197" i="25"/>
  <c r="I197" i="25"/>
  <c r="G197" i="25"/>
  <c r="F197" i="25"/>
  <c r="E197" i="25"/>
  <c r="J197" i="25"/>
  <c r="G210" i="18"/>
  <c r="J210" i="18"/>
  <c r="E210" i="18"/>
  <c r="H210" i="18"/>
  <c r="I210" i="18"/>
  <c r="F210" i="18"/>
  <c r="H189" i="18"/>
  <c r="J189" i="18"/>
  <c r="G189" i="18"/>
  <c r="F189" i="18"/>
  <c r="I189" i="18"/>
  <c r="E189" i="18"/>
  <c r="H163" i="24"/>
  <c r="E163" i="24"/>
  <c r="F163" i="24"/>
  <c r="G163" i="24"/>
  <c r="I163" i="24"/>
  <c r="J163" i="24"/>
  <c r="H242" i="18"/>
  <c r="J242" i="18"/>
  <c r="E242" i="18"/>
  <c r="F242" i="18"/>
  <c r="G242" i="18"/>
  <c r="I242" i="18"/>
  <c r="H195" i="23"/>
  <c r="I195" i="23"/>
  <c r="G195" i="23"/>
  <c r="F195" i="23"/>
  <c r="J195" i="23"/>
  <c r="E195" i="23"/>
  <c r="I205" i="39"/>
  <c r="H205" i="39"/>
  <c r="G205" i="39"/>
  <c r="F205" i="39"/>
  <c r="E205" i="39"/>
  <c r="J205" i="39"/>
  <c r="I193" i="22"/>
  <c r="G193" i="22"/>
  <c r="J193" i="22"/>
  <c r="E193" i="22"/>
  <c r="H193" i="22"/>
  <c r="F193" i="22"/>
  <c r="H241" i="26"/>
  <c r="F241" i="26"/>
  <c r="J241" i="26"/>
  <c r="G241" i="26"/>
  <c r="E241" i="26"/>
  <c r="I241" i="26"/>
  <c r="J166" i="23"/>
  <c r="H166" i="23"/>
  <c r="G166" i="23"/>
  <c r="E166" i="23"/>
  <c r="I166" i="23"/>
  <c r="F166" i="23"/>
  <c r="H209" i="18"/>
  <c r="G209" i="18"/>
  <c r="E209" i="18"/>
  <c r="F209" i="18"/>
  <c r="I209" i="18"/>
  <c r="J209" i="18"/>
  <c r="H202" i="22"/>
  <c r="E202" i="22"/>
  <c r="F202" i="22"/>
  <c r="J202" i="22"/>
  <c r="I202" i="22"/>
  <c r="G202" i="22"/>
  <c r="G226" i="22"/>
  <c r="J226" i="22"/>
  <c r="E226" i="22"/>
  <c r="F226" i="22"/>
  <c r="I226" i="22"/>
  <c r="H226" i="22"/>
  <c r="F237" i="23"/>
  <c r="G237" i="23"/>
  <c r="J237" i="23"/>
  <c r="I237" i="23"/>
  <c r="E237" i="23"/>
  <c r="H237" i="23"/>
  <c r="G146" i="14"/>
  <c r="H146" i="14"/>
  <c r="I146" i="14"/>
  <c r="F146" i="14"/>
  <c r="J146" i="14"/>
  <c r="E146" i="14"/>
  <c r="I229" i="24"/>
  <c r="H229" i="24"/>
  <c r="F229" i="24"/>
  <c r="J229" i="24"/>
  <c r="E229" i="24"/>
  <c r="G229" i="24"/>
  <c r="H170" i="39"/>
  <c r="F170" i="39"/>
  <c r="G170" i="39"/>
  <c r="E170" i="39"/>
  <c r="J170" i="39"/>
  <c r="I170" i="39"/>
  <c r="H153" i="24"/>
  <c r="E153" i="24"/>
  <c r="F153" i="24"/>
  <c r="G153" i="24"/>
  <c r="J153" i="24"/>
  <c r="I153" i="24"/>
  <c r="G243" i="23"/>
  <c r="H243" i="23"/>
  <c r="F243" i="23"/>
  <c r="E243" i="23"/>
  <c r="J243" i="23"/>
  <c r="I243" i="23"/>
  <c r="E245" i="18"/>
  <c r="I245" i="18"/>
  <c r="F245" i="18"/>
  <c r="J245" i="18"/>
  <c r="G245" i="18"/>
  <c r="H245" i="18"/>
  <c r="I251" i="25"/>
  <c r="G251" i="25"/>
  <c r="H251" i="25"/>
  <c r="J251" i="25"/>
  <c r="E251" i="25"/>
  <c r="F251" i="25"/>
  <c r="H266" i="14"/>
  <c r="I266" i="14"/>
  <c r="G266" i="14"/>
  <c r="E266" i="14"/>
  <c r="J266" i="14"/>
  <c r="F266" i="14"/>
  <c r="H197" i="18"/>
  <c r="F197" i="18"/>
  <c r="E197" i="18"/>
  <c r="I197" i="18"/>
  <c r="J197" i="18"/>
  <c r="G197" i="18"/>
  <c r="E181" i="24"/>
  <c r="I181" i="24"/>
  <c r="F181" i="24"/>
  <c r="H181" i="24"/>
  <c r="G181" i="24"/>
  <c r="J181" i="24"/>
  <c r="H139" i="25"/>
  <c r="J139" i="25"/>
  <c r="I139" i="25"/>
  <c r="E139" i="25"/>
  <c r="G139" i="25"/>
  <c r="F139" i="25"/>
  <c r="H193" i="23"/>
  <c r="J193" i="23"/>
  <c r="I193" i="23"/>
  <c r="F193" i="23"/>
  <c r="G193" i="23"/>
  <c r="E193" i="23"/>
  <c r="H217" i="26"/>
  <c r="F217" i="26"/>
  <c r="J217" i="26"/>
  <c r="I217" i="26"/>
  <c r="E217" i="26"/>
  <c r="G217" i="26"/>
  <c r="G233" i="22"/>
  <c r="I233" i="22"/>
  <c r="H233" i="22"/>
  <c r="J233" i="22"/>
  <c r="E233" i="22"/>
  <c r="F233" i="22"/>
  <c r="F146" i="23"/>
  <c r="E146" i="23"/>
  <c r="J146" i="23"/>
  <c r="H146" i="23"/>
  <c r="I146" i="23"/>
  <c r="G146" i="23"/>
  <c r="H267" i="39"/>
  <c r="F267" i="39"/>
  <c r="G267" i="39"/>
  <c r="I267" i="39"/>
  <c r="J267" i="39"/>
  <c r="E267" i="39"/>
  <c r="I145" i="26"/>
  <c r="F145" i="26"/>
  <c r="E145" i="26"/>
  <c r="J145" i="26"/>
  <c r="H145" i="26"/>
  <c r="G145" i="26"/>
  <c r="H145" i="23"/>
  <c r="F145" i="23"/>
  <c r="I145" i="23"/>
  <c r="E145" i="23"/>
  <c r="J145" i="23"/>
  <c r="G145" i="23"/>
  <c r="E185" i="39"/>
  <c r="I185" i="39"/>
  <c r="H185" i="39"/>
  <c r="J185" i="39"/>
  <c r="G185" i="39"/>
  <c r="F185" i="39"/>
  <c r="H150" i="25"/>
  <c r="J150" i="25"/>
  <c r="I150" i="25"/>
  <c r="F150" i="25"/>
  <c r="G150" i="25"/>
  <c r="E150" i="25"/>
  <c r="E230" i="22"/>
  <c r="J230" i="22"/>
  <c r="G230" i="22"/>
  <c r="H230" i="22"/>
  <c r="I230" i="22"/>
  <c r="F230" i="22"/>
  <c r="H190" i="22"/>
  <c r="F190" i="22"/>
  <c r="E190" i="22"/>
  <c r="J190" i="22"/>
  <c r="I190" i="22"/>
  <c r="G190" i="22"/>
  <c r="H141" i="25"/>
  <c r="G141" i="25"/>
  <c r="F141" i="25"/>
  <c r="J141" i="25"/>
  <c r="I141" i="25"/>
  <c r="E141" i="25"/>
  <c r="F234" i="22"/>
  <c r="I234" i="22"/>
  <c r="H234" i="22"/>
  <c r="J234" i="22"/>
  <c r="G234" i="22"/>
  <c r="E234" i="22"/>
  <c r="F147" i="14"/>
  <c r="I147" i="14"/>
  <c r="E147" i="14"/>
  <c r="J147" i="14"/>
  <c r="H147" i="14"/>
  <c r="G147" i="14"/>
  <c r="J211" i="25"/>
  <c r="H211" i="25"/>
  <c r="F211" i="25"/>
  <c r="I211" i="25"/>
  <c r="G211" i="25"/>
  <c r="E211" i="25"/>
  <c r="E147" i="23"/>
  <c r="G147" i="23"/>
  <c r="F147" i="23"/>
  <c r="I147" i="23"/>
  <c r="H147" i="23"/>
  <c r="J147" i="23"/>
  <c r="H150" i="23"/>
  <c r="G150" i="23"/>
  <c r="F150" i="23"/>
  <c r="E150" i="23"/>
  <c r="J150" i="23"/>
  <c r="I150" i="23"/>
  <c r="H202" i="39"/>
  <c r="E202" i="39"/>
  <c r="J202" i="39"/>
  <c r="F202" i="39"/>
  <c r="G202" i="39"/>
  <c r="I202" i="39"/>
  <c r="I202" i="24"/>
  <c r="E202" i="24"/>
  <c r="G202" i="24"/>
  <c r="F202" i="24"/>
  <c r="H202" i="24"/>
  <c r="J202" i="24"/>
  <c r="F205" i="26"/>
  <c r="E205" i="26"/>
  <c r="G205" i="26"/>
  <c r="H205" i="26"/>
  <c r="I205" i="26"/>
  <c r="J205" i="26"/>
  <c r="G138" i="14"/>
  <c r="J138" i="14"/>
  <c r="E138" i="14"/>
  <c r="I138" i="14"/>
  <c r="H138" i="14"/>
  <c r="F138" i="14"/>
  <c r="J146" i="24"/>
  <c r="I146" i="24"/>
  <c r="H146" i="24"/>
  <c r="E146" i="24"/>
  <c r="G146" i="24"/>
  <c r="F146" i="24"/>
  <c r="J234" i="25"/>
  <c r="E234" i="25"/>
  <c r="F234" i="25"/>
  <c r="H234" i="25"/>
  <c r="G234" i="25"/>
  <c r="I234" i="25"/>
  <c r="G258" i="26"/>
  <c r="F258" i="26"/>
  <c r="H258" i="26"/>
  <c r="J258" i="26"/>
  <c r="I258" i="26"/>
  <c r="E258" i="26"/>
  <c r="I165" i="22"/>
  <c r="H165" i="22"/>
  <c r="E165" i="22"/>
  <c r="F165" i="22"/>
  <c r="J165" i="22"/>
  <c r="G165" i="22"/>
  <c r="I157" i="25"/>
  <c r="H157" i="25"/>
  <c r="F157" i="25"/>
  <c r="J157" i="25"/>
  <c r="E157" i="25"/>
  <c r="G157" i="25"/>
  <c r="H246" i="14"/>
  <c r="I246" i="14"/>
  <c r="E246" i="14"/>
  <c r="G246" i="14"/>
  <c r="J246" i="14"/>
  <c r="F246" i="14"/>
  <c r="J253" i="25"/>
  <c r="G253" i="25"/>
  <c r="I253" i="25"/>
  <c r="E253" i="25"/>
  <c r="F253" i="25"/>
  <c r="H253" i="25"/>
  <c r="H213" i="25"/>
  <c r="G213" i="25"/>
  <c r="I213" i="25"/>
  <c r="J213" i="25"/>
  <c r="F213" i="25"/>
  <c r="E213" i="25"/>
  <c r="I154" i="23"/>
  <c r="G154" i="23"/>
  <c r="H154" i="23"/>
  <c r="F154" i="23"/>
  <c r="E154" i="23"/>
  <c r="J154" i="23"/>
  <c r="H193" i="26"/>
  <c r="F193" i="26"/>
  <c r="G193" i="26"/>
  <c r="I193" i="26"/>
  <c r="E193" i="26"/>
  <c r="J193" i="26"/>
  <c r="J166" i="24"/>
  <c r="H166" i="24"/>
  <c r="E166" i="24"/>
  <c r="F166" i="24"/>
  <c r="G166" i="24"/>
  <c r="I166" i="24"/>
  <c r="G251" i="26"/>
  <c r="H251" i="26"/>
  <c r="E251" i="26"/>
  <c r="F251" i="26"/>
  <c r="I251" i="26"/>
  <c r="J251" i="26"/>
  <c r="I162" i="39"/>
  <c r="H162" i="39"/>
  <c r="G162" i="39"/>
  <c r="F162" i="39"/>
  <c r="E162" i="39"/>
  <c r="J162" i="39"/>
  <c r="H169" i="23"/>
  <c r="E169" i="23"/>
  <c r="G169" i="23"/>
  <c r="F169" i="23"/>
  <c r="I169" i="23"/>
  <c r="J169" i="23"/>
  <c r="E249" i="26"/>
  <c r="G249" i="26"/>
  <c r="J249" i="26"/>
  <c r="F249" i="26"/>
  <c r="H249" i="26"/>
  <c r="I249" i="26"/>
  <c r="H238" i="23"/>
  <c r="E238" i="23"/>
  <c r="G238" i="23"/>
  <c r="F238" i="23"/>
  <c r="I238" i="23"/>
  <c r="J238" i="23"/>
  <c r="G252" i="14"/>
  <c r="I252" i="14"/>
  <c r="E252" i="14"/>
  <c r="H252" i="14"/>
  <c r="J252" i="14"/>
  <c r="F252" i="14"/>
  <c r="H160" i="14"/>
  <c r="E160" i="14"/>
  <c r="J160" i="14"/>
  <c r="G160" i="14"/>
  <c r="F160" i="14"/>
  <c r="I160" i="14"/>
  <c r="I253" i="26"/>
  <c r="F253" i="26"/>
  <c r="E253" i="26"/>
  <c r="H253" i="26"/>
  <c r="G253" i="26"/>
  <c r="J253" i="26"/>
  <c r="H233" i="14"/>
  <c r="I233" i="14"/>
  <c r="F233" i="14"/>
  <c r="J233" i="14"/>
  <c r="G233" i="14"/>
  <c r="E233" i="14"/>
  <c r="E219" i="18"/>
  <c r="J219" i="18"/>
  <c r="I219" i="18"/>
  <c r="F219" i="18"/>
  <c r="H219" i="18"/>
  <c r="G219" i="18"/>
  <c r="H176" i="18"/>
  <c r="G176" i="18"/>
  <c r="J176" i="18"/>
  <c r="I176" i="18"/>
  <c r="F176" i="18"/>
  <c r="E176" i="18"/>
  <c r="G257" i="14"/>
  <c r="H257" i="14"/>
  <c r="F257" i="14"/>
  <c r="I257" i="14"/>
  <c r="E257" i="14"/>
  <c r="J257" i="14"/>
  <c r="I218" i="39"/>
  <c r="J218" i="39"/>
  <c r="E218" i="39"/>
  <c r="F218" i="39"/>
  <c r="G218" i="39"/>
  <c r="H218" i="39"/>
  <c r="G158" i="26"/>
  <c r="E158" i="26"/>
  <c r="J158" i="26"/>
  <c r="F158" i="26"/>
  <c r="I158" i="26"/>
  <c r="H158" i="26"/>
  <c r="H235" i="23"/>
  <c r="G235" i="23"/>
  <c r="F235" i="23"/>
  <c r="E235" i="23"/>
  <c r="J235" i="23"/>
  <c r="I235" i="23"/>
  <c r="I205" i="24"/>
  <c r="J205" i="24"/>
  <c r="G205" i="24"/>
  <c r="H205" i="24"/>
  <c r="F205" i="24"/>
  <c r="E205" i="24"/>
  <c r="G142" i="39"/>
  <c r="E142" i="39"/>
  <c r="H142" i="39"/>
  <c r="F142" i="39"/>
  <c r="J142" i="39"/>
  <c r="I142" i="39"/>
  <c r="I247" i="24"/>
  <c r="J247" i="24"/>
  <c r="G247" i="24"/>
  <c r="H247" i="24"/>
  <c r="F247" i="24"/>
  <c r="E247" i="24"/>
  <c r="G183" i="24"/>
  <c r="H183" i="24"/>
  <c r="J183" i="24"/>
  <c r="F183" i="24"/>
  <c r="E183" i="24"/>
  <c r="I183" i="24"/>
  <c r="H204" i="26"/>
  <c r="G204" i="26"/>
  <c r="E204" i="26"/>
  <c r="F204" i="26"/>
  <c r="J204" i="26"/>
  <c r="I204" i="26"/>
  <c r="H240" i="24"/>
  <c r="G240" i="24"/>
  <c r="E240" i="24"/>
  <c r="F240" i="24"/>
  <c r="J240" i="24"/>
  <c r="I240" i="24"/>
  <c r="H152" i="23"/>
  <c r="J152" i="23"/>
  <c r="E152" i="23"/>
  <c r="I152" i="23"/>
  <c r="G152" i="23"/>
  <c r="F152" i="23"/>
  <c r="G212" i="23"/>
  <c r="F212" i="23"/>
  <c r="H212" i="23"/>
  <c r="J212" i="23"/>
  <c r="I212" i="23"/>
  <c r="E212" i="23"/>
  <c r="E263" i="24"/>
  <c r="H263" i="24"/>
  <c r="J263" i="24"/>
  <c r="I263" i="24"/>
  <c r="G263" i="24"/>
  <c r="F263" i="24"/>
  <c r="I168" i="25"/>
  <c r="J168" i="25"/>
  <c r="H168" i="25"/>
  <c r="E168" i="25"/>
  <c r="F168" i="25"/>
  <c r="G168" i="25"/>
  <c r="F136" i="24"/>
  <c r="I136" i="24"/>
  <c r="E136" i="24"/>
  <c r="G136" i="24"/>
  <c r="H136" i="24"/>
  <c r="J136" i="24"/>
  <c r="H200" i="18"/>
  <c r="E200" i="18"/>
  <c r="J200" i="18"/>
  <c r="F200" i="18"/>
  <c r="I200" i="18"/>
  <c r="G200" i="18"/>
  <c r="H212" i="22"/>
  <c r="E212" i="22"/>
  <c r="I212" i="22"/>
  <c r="J212" i="22"/>
  <c r="G212" i="22"/>
  <c r="F212" i="22"/>
  <c r="H148" i="24"/>
  <c r="F148" i="24"/>
  <c r="E148" i="24"/>
  <c r="I148" i="24"/>
  <c r="J148" i="24"/>
  <c r="G148" i="24"/>
  <c r="I263" i="26"/>
  <c r="G263" i="26"/>
  <c r="F263" i="26"/>
  <c r="E263" i="26"/>
  <c r="J263" i="26"/>
  <c r="H263" i="26"/>
  <c r="H199" i="39"/>
  <c r="I199" i="39"/>
  <c r="G199" i="39"/>
  <c r="F199" i="39"/>
  <c r="E199" i="39"/>
  <c r="J199" i="39"/>
  <c r="F151" i="39"/>
  <c r="E151" i="39"/>
  <c r="G151" i="39"/>
  <c r="H151" i="39"/>
  <c r="I151" i="39"/>
  <c r="J151" i="39"/>
  <c r="I264" i="18"/>
  <c r="H264" i="18"/>
  <c r="J264" i="18"/>
  <c r="F264" i="18"/>
  <c r="G264" i="18"/>
  <c r="E264" i="18"/>
  <c r="F176" i="24"/>
  <c r="I176" i="24"/>
  <c r="H176" i="24"/>
  <c r="G176" i="24"/>
  <c r="J176" i="24"/>
  <c r="E176" i="24"/>
  <c r="H228" i="14"/>
  <c r="E228" i="14"/>
  <c r="I228" i="14"/>
  <c r="J228" i="14"/>
  <c r="G228" i="14"/>
  <c r="F228" i="14"/>
  <c r="G167" i="25"/>
  <c r="I167" i="25"/>
  <c r="H167" i="25"/>
  <c r="E167" i="25"/>
  <c r="F167" i="25"/>
  <c r="J167" i="25"/>
  <c r="H247" i="18"/>
  <c r="I247" i="18"/>
  <c r="G247" i="18"/>
  <c r="E247" i="18"/>
  <c r="J247" i="18"/>
  <c r="F247" i="18"/>
  <c r="G191" i="24"/>
  <c r="I191" i="24"/>
  <c r="J191" i="24"/>
  <c r="H191" i="24"/>
  <c r="F191" i="24"/>
  <c r="E191" i="24"/>
  <c r="G168" i="26"/>
  <c r="E168" i="26"/>
  <c r="H168" i="26"/>
  <c r="I168" i="26"/>
  <c r="J168" i="26"/>
  <c r="F168" i="26"/>
  <c r="J232" i="24"/>
  <c r="E232" i="24"/>
  <c r="H232" i="24"/>
  <c r="F232" i="24"/>
  <c r="I232" i="24"/>
  <c r="G232" i="24"/>
  <c r="H164" i="24"/>
  <c r="F164" i="24"/>
  <c r="G164" i="24"/>
  <c r="I164" i="24"/>
  <c r="J164" i="24"/>
  <c r="E164" i="24"/>
  <c r="H212" i="26"/>
  <c r="F212" i="26"/>
  <c r="G212" i="26"/>
  <c r="E212" i="26"/>
  <c r="J212" i="26"/>
  <c r="I212" i="26"/>
  <c r="I255" i="25"/>
  <c r="H255" i="25"/>
  <c r="F255" i="25"/>
  <c r="J255" i="25"/>
  <c r="G255" i="25"/>
  <c r="E255" i="25"/>
  <c r="E215" i="39"/>
  <c r="F215" i="39"/>
  <c r="H215" i="39"/>
  <c r="I215" i="39"/>
  <c r="G215" i="39"/>
  <c r="J215" i="39"/>
  <c r="H160" i="25"/>
  <c r="G160" i="25"/>
  <c r="I160" i="25"/>
  <c r="F160" i="25"/>
  <c r="J160" i="25"/>
  <c r="E160" i="25"/>
  <c r="H244" i="24"/>
  <c r="F244" i="24"/>
  <c r="E244" i="24"/>
  <c r="I244" i="24"/>
  <c r="G244" i="24"/>
  <c r="J244" i="24"/>
  <c r="G184" i="39"/>
  <c r="I184" i="39"/>
  <c r="J184" i="39"/>
  <c r="E184" i="39"/>
  <c r="H184" i="39"/>
  <c r="F184" i="39"/>
  <c r="F164" i="25"/>
  <c r="J164" i="25"/>
  <c r="E164" i="25"/>
  <c r="G164" i="25"/>
  <c r="H164" i="25"/>
  <c r="I164" i="25"/>
  <c r="J151" i="25"/>
  <c r="G151" i="25"/>
  <c r="H151" i="25"/>
  <c r="F151" i="25"/>
  <c r="I151" i="25"/>
  <c r="E151" i="25"/>
  <c r="J239" i="18"/>
  <c r="F239" i="18"/>
  <c r="I239" i="18"/>
  <c r="H239" i="18"/>
  <c r="G239" i="18"/>
  <c r="E239" i="18"/>
  <c r="H175" i="18"/>
  <c r="F175" i="18"/>
  <c r="G175" i="18"/>
  <c r="I175" i="18"/>
  <c r="J175" i="18"/>
  <c r="E175" i="18"/>
  <c r="G168" i="24"/>
  <c r="F168" i="24"/>
  <c r="H168" i="24"/>
  <c r="J168" i="24"/>
  <c r="I168" i="24"/>
  <c r="E168" i="24"/>
  <c r="H208" i="26"/>
  <c r="E208" i="26"/>
  <c r="F208" i="26"/>
  <c r="J208" i="26"/>
  <c r="G208" i="26"/>
  <c r="I208" i="26"/>
  <c r="G244" i="22"/>
  <c r="E244" i="22"/>
  <c r="J244" i="22"/>
  <c r="I244" i="22"/>
  <c r="F244" i="22"/>
  <c r="H244" i="22"/>
  <c r="H180" i="24"/>
  <c r="J180" i="24"/>
  <c r="F180" i="24"/>
  <c r="E180" i="24"/>
  <c r="G180" i="24"/>
  <c r="I180" i="24"/>
  <c r="H220" i="26"/>
  <c r="I220" i="26"/>
  <c r="J220" i="26"/>
  <c r="G220" i="26"/>
  <c r="F220" i="26"/>
  <c r="E220" i="26"/>
  <c r="E191" i="26"/>
  <c r="I191" i="26"/>
  <c r="H191" i="26"/>
  <c r="J191" i="26"/>
  <c r="F191" i="26"/>
  <c r="G191" i="26"/>
  <c r="F204" i="23"/>
  <c r="E204" i="23"/>
  <c r="J204" i="23"/>
  <c r="G204" i="23"/>
  <c r="H204" i="23"/>
  <c r="I204" i="23"/>
  <c r="H240" i="39"/>
  <c r="J240" i="39"/>
  <c r="F240" i="39"/>
  <c r="E240" i="39"/>
  <c r="G240" i="39"/>
  <c r="I240" i="39"/>
  <c r="F244" i="25"/>
  <c r="J244" i="25"/>
  <c r="I244" i="25"/>
  <c r="G244" i="25"/>
  <c r="E244" i="25"/>
  <c r="H244" i="25"/>
  <c r="H180" i="26"/>
  <c r="J180" i="26"/>
  <c r="F180" i="26"/>
  <c r="I180" i="26"/>
  <c r="E180" i="26"/>
  <c r="G180" i="26"/>
  <c r="H159" i="22"/>
  <c r="G159" i="22"/>
  <c r="I159" i="22"/>
  <c r="E159" i="22"/>
  <c r="F159" i="22"/>
  <c r="J159" i="22"/>
  <c r="H268" i="35"/>
  <c r="G268" i="35"/>
  <c r="J268" i="35"/>
  <c r="F268" i="35"/>
  <c r="I268" i="35"/>
  <c r="E268" i="35"/>
  <c r="F196" i="35"/>
  <c r="G196" i="35"/>
  <c r="H196" i="35"/>
  <c r="J196" i="35"/>
  <c r="E196" i="35"/>
  <c r="I196" i="35"/>
  <c r="I136" i="35"/>
  <c r="J136" i="35"/>
  <c r="G136" i="35"/>
  <c r="H136" i="35"/>
  <c r="F136" i="35"/>
  <c r="E136" i="35"/>
  <c r="E240" i="35"/>
  <c r="H240" i="35"/>
  <c r="G240" i="35"/>
  <c r="I240" i="35"/>
  <c r="F240" i="35"/>
  <c r="J240" i="35"/>
  <c r="E147" i="35"/>
  <c r="H147" i="35"/>
  <c r="I147" i="35"/>
  <c r="F147" i="35"/>
  <c r="J147" i="35"/>
  <c r="G147" i="35"/>
  <c r="G208" i="35"/>
  <c r="E208" i="35"/>
  <c r="H208" i="35"/>
  <c r="J208" i="35"/>
  <c r="F208" i="35"/>
  <c r="I208" i="35"/>
  <c r="G260" i="35"/>
  <c r="H260" i="35"/>
  <c r="E260" i="35"/>
  <c r="J260" i="35"/>
  <c r="F260" i="35"/>
  <c r="I260" i="35"/>
  <c r="I188" i="29"/>
  <c r="F188" i="29"/>
  <c r="J188" i="29"/>
  <c r="G188" i="29"/>
  <c r="H188" i="29"/>
  <c r="E188" i="29"/>
  <c r="I218" i="30"/>
  <c r="J218" i="30"/>
  <c r="F218" i="30"/>
  <c r="H218" i="30"/>
  <c r="G218" i="30"/>
  <c r="E218" i="30"/>
  <c r="H213" i="38"/>
  <c r="F213" i="38"/>
  <c r="J213" i="38"/>
  <c r="E213" i="38"/>
  <c r="I213" i="38"/>
  <c r="G213" i="38"/>
  <c r="H191" i="35"/>
  <c r="G191" i="35"/>
  <c r="E191" i="35"/>
  <c r="J191" i="35"/>
  <c r="I191" i="35"/>
  <c r="F191" i="35"/>
  <c r="H258" i="35"/>
  <c r="J258" i="35"/>
  <c r="F258" i="35"/>
  <c r="I258" i="35"/>
  <c r="E258" i="35"/>
  <c r="G258" i="35"/>
  <c r="H186" i="29"/>
  <c r="J186" i="29"/>
  <c r="G186" i="29"/>
  <c r="E186" i="29"/>
  <c r="F186" i="29"/>
  <c r="I186" i="29"/>
  <c r="E228" i="29"/>
  <c r="H228" i="29"/>
  <c r="F228" i="29"/>
  <c r="I228" i="29"/>
  <c r="G228" i="29"/>
  <c r="J228" i="29"/>
  <c r="G150" i="30"/>
  <c r="E150" i="30"/>
  <c r="H150" i="30"/>
  <c r="I150" i="30"/>
  <c r="F150" i="30"/>
  <c r="J150" i="30"/>
  <c r="H200" i="31"/>
  <c r="J200" i="31"/>
  <c r="G200" i="31"/>
  <c r="I200" i="31"/>
  <c r="F200" i="31"/>
  <c r="E200" i="31"/>
  <c r="G158" i="35"/>
  <c r="F158" i="35"/>
  <c r="E158" i="35"/>
  <c r="H158" i="35"/>
  <c r="I158" i="35"/>
  <c r="J158" i="35"/>
  <c r="G231" i="35"/>
  <c r="E231" i="35"/>
  <c r="J231" i="35"/>
  <c r="H231" i="35"/>
  <c r="F231" i="35"/>
  <c r="I231" i="35"/>
  <c r="F150" i="29"/>
  <c r="G150" i="29"/>
  <c r="J150" i="29"/>
  <c r="I150" i="29"/>
  <c r="H150" i="29"/>
  <c r="E150" i="29"/>
  <c r="F210" i="29"/>
  <c r="I210" i="29"/>
  <c r="J210" i="29"/>
  <c r="G210" i="29"/>
  <c r="E210" i="29"/>
  <c r="H210" i="29"/>
  <c r="I269" i="29"/>
  <c r="F269" i="29"/>
  <c r="G269" i="29"/>
  <c r="E269" i="29"/>
  <c r="H269" i="29"/>
  <c r="J269" i="29"/>
  <c r="F213" i="31"/>
  <c r="I213" i="31"/>
  <c r="G213" i="31"/>
  <c r="E213" i="31"/>
  <c r="H213" i="31"/>
  <c r="J213" i="31"/>
  <c r="H186" i="38"/>
  <c r="I186" i="38"/>
  <c r="E186" i="38"/>
  <c r="J186" i="38"/>
  <c r="G186" i="38"/>
  <c r="F186" i="38"/>
  <c r="J145" i="29"/>
  <c r="H145" i="29"/>
  <c r="G145" i="29"/>
  <c r="I145" i="29"/>
  <c r="F145" i="29"/>
  <c r="E145" i="29"/>
  <c r="H215" i="29"/>
  <c r="G215" i="29"/>
  <c r="I215" i="29"/>
  <c r="F215" i="29"/>
  <c r="J215" i="29"/>
  <c r="E215" i="29"/>
  <c r="F136" i="30"/>
  <c r="G136" i="30"/>
  <c r="E136" i="30"/>
  <c r="H136" i="30"/>
  <c r="J136" i="30"/>
  <c r="I136" i="30"/>
  <c r="I143" i="38"/>
  <c r="F143" i="38"/>
  <c r="J143" i="38"/>
  <c r="H143" i="38"/>
  <c r="G143" i="38"/>
  <c r="E143" i="38"/>
  <c r="H162" i="29"/>
  <c r="I162" i="29"/>
  <c r="F162" i="29"/>
  <c r="E162" i="29"/>
  <c r="J162" i="29"/>
  <c r="G162" i="29"/>
  <c r="J241" i="29"/>
  <c r="I241" i="29"/>
  <c r="E241" i="29"/>
  <c r="G241" i="29"/>
  <c r="H241" i="29"/>
  <c r="F241" i="29"/>
  <c r="E216" i="30"/>
  <c r="H216" i="30"/>
  <c r="J216" i="30"/>
  <c r="F216" i="30"/>
  <c r="G216" i="30"/>
  <c r="I216" i="30"/>
  <c r="E210" i="38"/>
  <c r="J210" i="38"/>
  <c r="G210" i="38"/>
  <c r="F210" i="38"/>
  <c r="H210" i="38"/>
  <c r="I210" i="38"/>
  <c r="H177" i="35"/>
  <c r="I177" i="35"/>
  <c r="G177" i="35"/>
  <c r="J177" i="35"/>
  <c r="E177" i="35"/>
  <c r="F177" i="35"/>
  <c r="I224" i="35"/>
  <c r="H224" i="35"/>
  <c r="E224" i="35"/>
  <c r="G224" i="35"/>
  <c r="J224" i="35"/>
  <c r="F224" i="35"/>
  <c r="G165" i="29"/>
  <c r="J165" i="29"/>
  <c r="H165" i="29"/>
  <c r="F165" i="29"/>
  <c r="I165" i="29"/>
  <c r="E165" i="29"/>
  <c r="H220" i="29"/>
  <c r="G220" i="29"/>
  <c r="I220" i="29"/>
  <c r="F220" i="29"/>
  <c r="J220" i="29"/>
  <c r="E220" i="29"/>
  <c r="I135" i="30"/>
  <c r="F135" i="30"/>
  <c r="J135" i="30"/>
  <c r="E135" i="30"/>
  <c r="H135" i="30"/>
  <c r="G135" i="30"/>
  <c r="G189" i="31"/>
  <c r="H189" i="31"/>
  <c r="F189" i="31"/>
  <c r="I189" i="31"/>
  <c r="J189" i="31"/>
  <c r="E189" i="31"/>
  <c r="H149" i="35"/>
  <c r="I149" i="35"/>
  <c r="E149" i="35"/>
  <c r="F149" i="35"/>
  <c r="J149" i="35"/>
  <c r="G149" i="35"/>
  <c r="F219" i="35"/>
  <c r="G219" i="35"/>
  <c r="H219" i="35"/>
  <c r="E219" i="35"/>
  <c r="I219" i="35"/>
  <c r="J219" i="35"/>
  <c r="E146" i="29"/>
  <c r="H146" i="29"/>
  <c r="I146" i="29"/>
  <c r="J146" i="29"/>
  <c r="G146" i="29"/>
  <c r="F146" i="29"/>
  <c r="I202" i="29"/>
  <c r="F202" i="29"/>
  <c r="H202" i="29"/>
  <c r="E202" i="29"/>
  <c r="J202" i="29"/>
  <c r="G202" i="29"/>
  <c r="I139" i="30"/>
  <c r="G139" i="30"/>
  <c r="J139" i="30"/>
  <c r="E139" i="30"/>
  <c r="H139" i="30"/>
  <c r="F139" i="30"/>
  <c r="I183" i="38"/>
  <c r="F183" i="38"/>
  <c r="H183" i="38"/>
  <c r="E183" i="38"/>
  <c r="G183" i="38"/>
  <c r="J183" i="38"/>
  <c r="H157" i="35"/>
  <c r="J157" i="35"/>
  <c r="F157" i="35"/>
  <c r="I157" i="35"/>
  <c r="G157" i="35"/>
  <c r="E157" i="35"/>
  <c r="E236" i="35"/>
  <c r="G236" i="35"/>
  <c r="H236" i="35"/>
  <c r="J236" i="35"/>
  <c r="F236" i="35"/>
  <c r="I236" i="35"/>
  <c r="H163" i="29"/>
  <c r="G163" i="29"/>
  <c r="I163" i="29"/>
  <c r="F163" i="29"/>
  <c r="E163" i="29"/>
  <c r="J163" i="29"/>
  <c r="E216" i="29"/>
  <c r="H216" i="29"/>
  <c r="F216" i="29"/>
  <c r="G216" i="29"/>
  <c r="I216" i="29"/>
  <c r="J216" i="29"/>
  <c r="F268" i="29"/>
  <c r="I268" i="29"/>
  <c r="G268" i="29"/>
  <c r="J268" i="29"/>
  <c r="H268" i="29"/>
  <c r="E268" i="29"/>
  <c r="J163" i="31"/>
  <c r="G163" i="31"/>
  <c r="I163" i="31"/>
  <c r="F163" i="31"/>
  <c r="E163" i="31"/>
  <c r="H163" i="31"/>
  <c r="H206" i="38"/>
  <c r="F206" i="38"/>
  <c r="J206" i="38"/>
  <c r="I206" i="38"/>
  <c r="G206" i="38"/>
  <c r="E206" i="38"/>
  <c r="H183" i="30"/>
  <c r="F183" i="30"/>
  <c r="J183" i="30"/>
  <c r="G183" i="30"/>
  <c r="I183" i="30"/>
  <c r="E183" i="30"/>
  <c r="J223" i="30"/>
  <c r="F223" i="30"/>
  <c r="H223" i="30"/>
  <c r="E223" i="30"/>
  <c r="I223" i="30"/>
  <c r="G223" i="30"/>
  <c r="H136" i="31"/>
  <c r="J136" i="31"/>
  <c r="I136" i="31"/>
  <c r="F136" i="31"/>
  <c r="G136" i="31"/>
  <c r="E136" i="31"/>
  <c r="G198" i="31"/>
  <c r="H198" i="31"/>
  <c r="F198" i="31"/>
  <c r="E198" i="31"/>
  <c r="J198" i="31"/>
  <c r="I198" i="31"/>
  <c r="I145" i="38"/>
  <c r="F145" i="38"/>
  <c r="E145" i="38"/>
  <c r="H145" i="38"/>
  <c r="G145" i="38"/>
  <c r="J145" i="38"/>
  <c r="I201" i="38"/>
  <c r="F201" i="38"/>
  <c r="J201" i="38"/>
  <c r="E201" i="38"/>
  <c r="G201" i="38"/>
  <c r="H201" i="38"/>
  <c r="H261" i="38"/>
  <c r="F261" i="38"/>
  <c r="I261" i="38"/>
  <c r="G261" i="38"/>
  <c r="E261" i="38"/>
  <c r="J261" i="38"/>
  <c r="E203" i="30"/>
  <c r="I203" i="30"/>
  <c r="F203" i="30"/>
  <c r="G203" i="30"/>
  <c r="H203" i="30"/>
  <c r="J203" i="30"/>
  <c r="I239" i="30"/>
  <c r="G239" i="30"/>
  <c r="H239" i="30"/>
  <c r="E239" i="30"/>
  <c r="J239" i="30"/>
  <c r="F239" i="30"/>
  <c r="I166" i="31"/>
  <c r="J166" i="31"/>
  <c r="G166" i="31"/>
  <c r="F166" i="31"/>
  <c r="E166" i="31"/>
  <c r="H166" i="31"/>
  <c r="J230" i="31"/>
  <c r="E230" i="31"/>
  <c r="H230" i="31"/>
  <c r="G230" i="31"/>
  <c r="I230" i="31"/>
  <c r="F230" i="31"/>
  <c r="J268" i="31"/>
  <c r="G268" i="31"/>
  <c r="E268" i="31"/>
  <c r="I268" i="31"/>
  <c r="F268" i="31"/>
  <c r="H268" i="31"/>
  <c r="E187" i="38"/>
  <c r="J187" i="38"/>
  <c r="G187" i="38"/>
  <c r="F187" i="38"/>
  <c r="I187" i="38"/>
  <c r="H187" i="38"/>
  <c r="H267" i="38"/>
  <c r="F267" i="38"/>
  <c r="I267" i="38"/>
  <c r="E267" i="38"/>
  <c r="J267" i="38"/>
  <c r="G267" i="38"/>
  <c r="G176" i="30"/>
  <c r="F176" i="30"/>
  <c r="H176" i="30"/>
  <c r="I176" i="30"/>
  <c r="E176" i="30"/>
  <c r="J176" i="30"/>
  <c r="I164" i="31"/>
  <c r="G164" i="31"/>
  <c r="H164" i="31"/>
  <c r="F164" i="31"/>
  <c r="E164" i="31"/>
  <c r="J164" i="31"/>
  <c r="F218" i="31"/>
  <c r="E218" i="31"/>
  <c r="I218" i="31"/>
  <c r="G218" i="31"/>
  <c r="H218" i="31"/>
  <c r="J218" i="31"/>
  <c r="J146" i="38"/>
  <c r="F146" i="38"/>
  <c r="E146" i="38"/>
  <c r="G146" i="38"/>
  <c r="I146" i="38"/>
  <c r="H146" i="38"/>
  <c r="H208" i="38"/>
  <c r="G208" i="38"/>
  <c r="I208" i="38"/>
  <c r="F208" i="38"/>
  <c r="E208" i="38"/>
  <c r="J208" i="38"/>
  <c r="I256" i="38"/>
  <c r="H256" i="38"/>
  <c r="J256" i="38"/>
  <c r="E256" i="38"/>
  <c r="G256" i="38"/>
  <c r="F256" i="38"/>
  <c r="J179" i="30"/>
  <c r="I179" i="30"/>
  <c r="F179" i="30"/>
  <c r="E179" i="30"/>
  <c r="G179" i="30"/>
  <c r="H179" i="30"/>
  <c r="J242" i="30"/>
  <c r="I242" i="30"/>
  <c r="E242" i="30"/>
  <c r="H242" i="30"/>
  <c r="G242" i="30"/>
  <c r="F242" i="30"/>
  <c r="F156" i="31"/>
  <c r="J156" i="31"/>
  <c r="I156" i="31"/>
  <c r="G156" i="31"/>
  <c r="E156" i="31"/>
  <c r="H156" i="31"/>
  <c r="G246" i="31"/>
  <c r="I246" i="31"/>
  <c r="E246" i="31"/>
  <c r="H246" i="31"/>
  <c r="J246" i="31"/>
  <c r="F246" i="31"/>
  <c r="H221" i="38"/>
  <c r="E221" i="38"/>
  <c r="J221" i="38"/>
  <c r="G221" i="38"/>
  <c r="I221" i="38"/>
  <c r="F221" i="38"/>
  <c r="G146" i="32"/>
  <c r="E146" i="32"/>
  <c r="H146" i="32"/>
  <c r="I146" i="32"/>
  <c r="J146" i="32"/>
  <c r="F146" i="32"/>
  <c r="F228" i="30"/>
  <c r="I228" i="30"/>
  <c r="J228" i="30"/>
  <c r="E228" i="30"/>
  <c r="G228" i="30"/>
  <c r="H228" i="30"/>
  <c r="H270" i="30"/>
  <c r="G270" i="30"/>
  <c r="J270" i="30"/>
  <c r="F270" i="30"/>
  <c r="I270" i="30"/>
  <c r="E270" i="30"/>
  <c r="G207" i="31"/>
  <c r="H207" i="31"/>
  <c r="F207" i="31"/>
  <c r="E207" i="31"/>
  <c r="I207" i="31"/>
  <c r="J207" i="31"/>
  <c r="F251" i="31"/>
  <c r="H251" i="31"/>
  <c r="E251" i="31"/>
  <c r="J251" i="31"/>
  <c r="I251" i="31"/>
  <c r="G251" i="31"/>
  <c r="I155" i="38"/>
  <c r="G155" i="38"/>
  <c r="H155" i="38"/>
  <c r="E155" i="38"/>
  <c r="J155" i="38"/>
  <c r="F155" i="38"/>
  <c r="H209" i="38"/>
  <c r="F209" i="38"/>
  <c r="J209" i="38"/>
  <c r="E209" i="38"/>
  <c r="I209" i="38"/>
  <c r="G209" i="38"/>
  <c r="G163" i="32"/>
  <c r="J163" i="32"/>
  <c r="E163" i="32"/>
  <c r="I163" i="32"/>
  <c r="F163" i="32"/>
  <c r="H163" i="32"/>
  <c r="G186" i="30"/>
  <c r="H186" i="30"/>
  <c r="I186" i="30"/>
  <c r="E186" i="30"/>
  <c r="J186" i="30"/>
  <c r="F186" i="30"/>
  <c r="J260" i="30"/>
  <c r="E260" i="30"/>
  <c r="H260" i="30"/>
  <c r="G260" i="30"/>
  <c r="I260" i="30"/>
  <c r="F260" i="30"/>
  <c r="J165" i="31"/>
  <c r="E165" i="31"/>
  <c r="F165" i="31"/>
  <c r="H165" i="31"/>
  <c r="I165" i="31"/>
  <c r="G165" i="31"/>
  <c r="H244" i="31"/>
  <c r="E244" i="31"/>
  <c r="J244" i="31"/>
  <c r="G244" i="31"/>
  <c r="F244" i="31"/>
  <c r="I244" i="31"/>
  <c r="F181" i="38"/>
  <c r="G181" i="38"/>
  <c r="H181" i="38"/>
  <c r="I181" i="38"/>
  <c r="J181" i="38"/>
  <c r="E181" i="38"/>
  <c r="H254" i="32"/>
  <c r="G254" i="32"/>
  <c r="E254" i="32"/>
  <c r="J254" i="32"/>
  <c r="F254" i="32"/>
  <c r="I254" i="32"/>
  <c r="I154" i="32"/>
  <c r="E154" i="32"/>
  <c r="G154" i="32"/>
  <c r="F154" i="32"/>
  <c r="J154" i="32"/>
  <c r="H154" i="32"/>
  <c r="F190" i="32"/>
  <c r="G190" i="32"/>
  <c r="H190" i="32"/>
  <c r="J190" i="32"/>
  <c r="E190" i="32"/>
  <c r="I190" i="32"/>
  <c r="G243" i="32"/>
  <c r="J243" i="32"/>
  <c r="I243" i="32"/>
  <c r="H243" i="32"/>
  <c r="F243" i="32"/>
  <c r="E243" i="32"/>
  <c r="F181" i="32"/>
  <c r="J181" i="32"/>
  <c r="I181" i="32"/>
  <c r="E181" i="32"/>
  <c r="H181" i="32"/>
  <c r="G181" i="32"/>
  <c r="E242" i="32"/>
  <c r="J242" i="32"/>
  <c r="F242" i="32"/>
  <c r="I242" i="32"/>
  <c r="H242" i="32"/>
  <c r="G242" i="32"/>
  <c r="G151" i="32"/>
  <c r="E151" i="32"/>
  <c r="F151" i="32"/>
  <c r="J151" i="32"/>
  <c r="H151" i="32"/>
  <c r="I151" i="32"/>
  <c r="H208" i="32"/>
  <c r="J208" i="32"/>
  <c r="G208" i="32"/>
  <c r="F208" i="32"/>
  <c r="I208" i="32"/>
  <c r="E208" i="32"/>
  <c r="J193" i="32"/>
  <c r="G193" i="32"/>
  <c r="E193" i="32"/>
  <c r="I193" i="32"/>
  <c r="F193" i="32"/>
  <c r="H193" i="32"/>
  <c r="E232" i="32"/>
  <c r="H232" i="32"/>
  <c r="F232" i="32"/>
  <c r="G232" i="32"/>
  <c r="J232" i="32"/>
  <c r="I232" i="32"/>
  <c r="I141" i="32"/>
  <c r="E141" i="32"/>
  <c r="F141" i="32"/>
  <c r="G141" i="32"/>
  <c r="J141" i="32"/>
  <c r="H141" i="32"/>
  <c r="H216" i="32"/>
  <c r="I216" i="32"/>
  <c r="G216" i="32"/>
  <c r="J216" i="32"/>
  <c r="F216" i="32"/>
  <c r="E216" i="32"/>
  <c r="F266" i="32"/>
  <c r="H266" i="32"/>
  <c r="J266" i="32"/>
  <c r="I266" i="32"/>
  <c r="G266" i="32"/>
  <c r="E266" i="32"/>
  <c r="F176" i="32"/>
  <c r="J176" i="32"/>
  <c r="G176" i="32"/>
  <c r="H176" i="32"/>
  <c r="I176" i="32"/>
  <c r="E176" i="32"/>
  <c r="G239" i="32"/>
  <c r="H239" i="32"/>
  <c r="E239" i="32"/>
  <c r="I239" i="32"/>
  <c r="F239" i="32"/>
  <c r="J239" i="32"/>
  <c r="F144" i="41"/>
  <c r="G144" i="41"/>
  <c r="J144" i="41"/>
  <c r="H144" i="41"/>
  <c r="E144" i="41"/>
  <c r="I144" i="41"/>
  <c r="H214" i="41"/>
  <c r="G214" i="41"/>
  <c r="E214" i="41"/>
  <c r="F214" i="41"/>
  <c r="J214" i="41"/>
  <c r="I214" i="41"/>
  <c r="H163" i="41"/>
  <c r="F163" i="41"/>
  <c r="I163" i="41"/>
  <c r="J163" i="41"/>
  <c r="G163" i="41"/>
  <c r="E163" i="41"/>
  <c r="G165" i="41"/>
  <c r="F165" i="41"/>
  <c r="I165" i="41"/>
  <c r="E165" i="41"/>
  <c r="J165" i="41"/>
  <c r="H165" i="41"/>
  <c r="E228" i="41"/>
  <c r="F228" i="41"/>
  <c r="G228" i="41"/>
  <c r="I228" i="41"/>
  <c r="J228" i="41"/>
  <c r="H228" i="41"/>
  <c r="G180" i="41"/>
  <c r="I180" i="41"/>
  <c r="J180" i="41"/>
  <c r="H180" i="41"/>
  <c r="F180" i="41"/>
  <c r="E180" i="41"/>
  <c r="H234" i="41"/>
  <c r="E234" i="41"/>
  <c r="G234" i="41"/>
  <c r="I234" i="41"/>
  <c r="J234" i="41"/>
  <c r="F234" i="41"/>
  <c r="H187" i="41"/>
  <c r="G187" i="41"/>
  <c r="E187" i="41"/>
  <c r="J187" i="41"/>
  <c r="F187" i="41"/>
  <c r="I187" i="41"/>
  <c r="I252" i="41"/>
  <c r="G252" i="41"/>
  <c r="F252" i="41"/>
  <c r="J252" i="41"/>
  <c r="H252" i="41"/>
  <c r="E252" i="41"/>
  <c r="I145" i="41"/>
  <c r="F145" i="41"/>
  <c r="E145" i="41"/>
  <c r="J145" i="41"/>
  <c r="H145" i="41"/>
  <c r="G145" i="41"/>
  <c r="H183" i="41"/>
  <c r="E183" i="41"/>
  <c r="J183" i="41"/>
  <c r="F183" i="41"/>
  <c r="I183" i="41"/>
  <c r="G183" i="41"/>
  <c r="H229" i="41"/>
  <c r="G229" i="41"/>
  <c r="J229" i="41"/>
  <c r="E229" i="41"/>
  <c r="I229" i="41"/>
  <c r="F229" i="41"/>
  <c r="F162" i="41"/>
  <c r="I162" i="41"/>
  <c r="E162" i="41"/>
  <c r="H162" i="41"/>
  <c r="J162" i="41"/>
  <c r="G162" i="41"/>
  <c r="H231" i="41"/>
  <c r="F231" i="41"/>
  <c r="G231" i="41"/>
  <c r="I231" i="41"/>
  <c r="J231" i="41"/>
  <c r="E231" i="41"/>
  <c r="G164" i="41"/>
  <c r="E164" i="41"/>
  <c r="F164" i="41"/>
  <c r="I164" i="41"/>
  <c r="H164" i="41"/>
  <c r="J164" i="41"/>
  <c r="H215" i="41"/>
  <c r="G215" i="41"/>
  <c r="E215" i="41"/>
  <c r="J215" i="41"/>
  <c r="I215" i="41"/>
  <c r="F215" i="41"/>
  <c r="I192" i="41"/>
  <c r="E192" i="41"/>
  <c r="H192" i="41"/>
  <c r="F192" i="41"/>
  <c r="G192" i="41"/>
  <c r="J192" i="41"/>
  <c r="J182" i="36"/>
  <c r="H182" i="36"/>
  <c r="I182" i="36"/>
  <c r="G182" i="36"/>
  <c r="E182" i="36"/>
  <c r="F182" i="36"/>
  <c r="H269" i="36"/>
  <c r="F269" i="36"/>
  <c r="J269" i="36"/>
  <c r="I269" i="36"/>
  <c r="E269" i="36"/>
  <c r="G269" i="36"/>
  <c r="E196" i="36"/>
  <c r="I196" i="36"/>
  <c r="J196" i="36"/>
  <c r="F196" i="36"/>
  <c r="H196" i="36"/>
  <c r="G196" i="36"/>
  <c r="G241" i="36"/>
  <c r="J241" i="36"/>
  <c r="E241" i="36"/>
  <c r="F241" i="36"/>
  <c r="H241" i="36"/>
  <c r="I241" i="36"/>
  <c r="E250" i="36"/>
  <c r="H250" i="36"/>
  <c r="G250" i="36"/>
  <c r="F250" i="36"/>
  <c r="I250" i="36"/>
  <c r="J250" i="36"/>
  <c r="H138" i="36"/>
  <c r="F138" i="36"/>
  <c r="G138" i="36"/>
  <c r="E138" i="36"/>
  <c r="I138" i="36"/>
  <c r="J138" i="36"/>
  <c r="G246" i="36"/>
  <c r="H246" i="36"/>
  <c r="J246" i="36"/>
  <c r="F246" i="36"/>
  <c r="I246" i="36"/>
  <c r="E246" i="36"/>
  <c r="H260" i="36"/>
  <c r="G260" i="36"/>
  <c r="F260" i="36"/>
  <c r="I260" i="36"/>
  <c r="E260" i="36"/>
  <c r="J260" i="36"/>
  <c r="H233" i="36"/>
  <c r="F233" i="36"/>
  <c r="G233" i="36"/>
  <c r="E233" i="36"/>
  <c r="J233" i="36"/>
  <c r="I233" i="36"/>
  <c r="H157" i="36"/>
  <c r="G157" i="36"/>
  <c r="F157" i="36"/>
  <c r="I157" i="36"/>
  <c r="E157" i="36"/>
  <c r="J157" i="36"/>
  <c r="H222" i="36"/>
  <c r="F222" i="36"/>
  <c r="I222" i="36"/>
  <c r="E222" i="36"/>
  <c r="J222" i="36"/>
  <c r="G222" i="36"/>
  <c r="H213" i="36"/>
  <c r="F213" i="36"/>
  <c r="J213" i="36"/>
  <c r="G213" i="36"/>
  <c r="E213" i="36"/>
  <c r="I213" i="36"/>
  <c r="G266" i="36"/>
  <c r="J266" i="36"/>
  <c r="F266" i="36"/>
  <c r="I266" i="36"/>
  <c r="H266" i="36"/>
  <c r="E266" i="36"/>
  <c r="G243" i="36"/>
  <c r="I243" i="36"/>
  <c r="F243" i="36"/>
  <c r="J243" i="36"/>
  <c r="H243" i="36"/>
  <c r="E243" i="36"/>
  <c r="G171" i="36"/>
  <c r="H171" i="36"/>
  <c r="F171" i="36"/>
  <c r="J171" i="36"/>
  <c r="E171" i="36"/>
  <c r="I171" i="36"/>
  <c r="H139" i="36"/>
  <c r="I139" i="36"/>
  <c r="F139" i="36"/>
  <c r="E139" i="36"/>
  <c r="J139" i="36"/>
  <c r="G139" i="36"/>
  <c r="F234" i="36"/>
  <c r="E234" i="36"/>
  <c r="I234" i="36"/>
  <c r="J234" i="36"/>
  <c r="H234" i="36"/>
  <c r="G234" i="36"/>
  <c r="E177" i="22"/>
  <c r="H177" i="22"/>
  <c r="I177" i="22"/>
  <c r="J177" i="22"/>
  <c r="G177" i="22"/>
  <c r="F177" i="22"/>
  <c r="H205" i="25"/>
  <c r="G205" i="25"/>
  <c r="E205" i="25"/>
  <c r="F205" i="25"/>
  <c r="J205" i="25"/>
  <c r="I205" i="25"/>
  <c r="I163" i="23"/>
  <c r="F163" i="23"/>
  <c r="G163" i="23"/>
  <c r="J163" i="23"/>
  <c r="H163" i="23"/>
  <c r="E163" i="23"/>
  <c r="H269" i="23"/>
  <c r="J269" i="23"/>
  <c r="E269" i="23"/>
  <c r="F269" i="23"/>
  <c r="G269" i="23"/>
  <c r="I269" i="23"/>
  <c r="G254" i="24"/>
  <c r="F254" i="24"/>
  <c r="H254" i="24"/>
  <c r="J254" i="24"/>
  <c r="I254" i="24"/>
  <c r="E254" i="24"/>
  <c r="H161" i="23"/>
  <c r="F161" i="23"/>
  <c r="E161" i="23"/>
  <c r="I161" i="23"/>
  <c r="J161" i="23"/>
  <c r="G161" i="23"/>
  <c r="I142" i="18"/>
  <c r="G142" i="18"/>
  <c r="J142" i="18"/>
  <c r="H142" i="18"/>
  <c r="F142" i="18"/>
  <c r="E142" i="18"/>
  <c r="H142" i="23"/>
  <c r="E142" i="23"/>
  <c r="J142" i="23"/>
  <c r="I142" i="23"/>
  <c r="G142" i="23"/>
  <c r="F142" i="23"/>
  <c r="J186" i="24"/>
  <c r="F186" i="24"/>
  <c r="H186" i="24"/>
  <c r="I186" i="24"/>
  <c r="G186" i="24"/>
  <c r="E186" i="24"/>
  <c r="E253" i="18"/>
  <c r="F253" i="18"/>
  <c r="I253" i="18"/>
  <c r="G253" i="18"/>
  <c r="J253" i="18"/>
  <c r="H253" i="18"/>
  <c r="G206" i="23"/>
  <c r="I206" i="23"/>
  <c r="H206" i="23"/>
  <c r="J206" i="23"/>
  <c r="F206" i="23"/>
  <c r="E206" i="23"/>
  <c r="E206" i="24"/>
  <c r="G206" i="24"/>
  <c r="F206" i="24"/>
  <c r="H206" i="24"/>
  <c r="I206" i="24"/>
  <c r="J206" i="24"/>
  <c r="I254" i="23"/>
  <c r="G254" i="23"/>
  <c r="H254" i="23"/>
  <c r="F254" i="23"/>
  <c r="E254" i="23"/>
  <c r="J254" i="23"/>
  <c r="J265" i="26"/>
  <c r="G265" i="26"/>
  <c r="I265" i="26"/>
  <c r="E265" i="26"/>
  <c r="H265" i="26"/>
  <c r="F265" i="26"/>
  <c r="F241" i="22"/>
  <c r="E241" i="22"/>
  <c r="I241" i="22"/>
  <c r="J241" i="22"/>
  <c r="H241" i="22"/>
  <c r="G241" i="22"/>
  <c r="E225" i="14"/>
  <c r="G225" i="14"/>
  <c r="J225" i="14"/>
  <c r="H225" i="14"/>
  <c r="F225" i="14"/>
  <c r="I225" i="14"/>
  <c r="H266" i="23"/>
  <c r="I266" i="23"/>
  <c r="G266" i="23"/>
  <c r="F266" i="23"/>
  <c r="E266" i="23"/>
  <c r="J266" i="23"/>
  <c r="J145" i="39"/>
  <c r="H145" i="39"/>
  <c r="F145" i="39"/>
  <c r="E145" i="39"/>
  <c r="I145" i="39"/>
  <c r="G145" i="39"/>
  <c r="J235" i="25"/>
  <c r="H235" i="25"/>
  <c r="I235" i="25"/>
  <c r="E235" i="25"/>
  <c r="G235" i="25"/>
  <c r="F235" i="25"/>
  <c r="G138" i="39"/>
  <c r="H138" i="39"/>
  <c r="I138" i="39"/>
  <c r="F138" i="39"/>
  <c r="E138" i="39"/>
  <c r="J138" i="39"/>
  <c r="H169" i="39"/>
  <c r="J169" i="39"/>
  <c r="F169" i="39"/>
  <c r="G169" i="39"/>
  <c r="E169" i="39"/>
  <c r="I169" i="39"/>
  <c r="G226" i="14"/>
  <c r="I226" i="14"/>
  <c r="F226" i="14"/>
  <c r="J226" i="14"/>
  <c r="E226" i="14"/>
  <c r="H226" i="14"/>
  <c r="G171" i="25"/>
  <c r="F171" i="25"/>
  <c r="H171" i="25"/>
  <c r="I171" i="25"/>
  <c r="E171" i="25"/>
  <c r="J171" i="25"/>
  <c r="I235" i="26"/>
  <c r="J235" i="26"/>
  <c r="E235" i="26"/>
  <c r="G235" i="26"/>
  <c r="F235" i="26"/>
  <c r="H235" i="26"/>
  <c r="E222" i="25"/>
  <c r="I222" i="25"/>
  <c r="H222" i="25"/>
  <c r="F222" i="25"/>
  <c r="J222" i="25"/>
  <c r="G222" i="25"/>
  <c r="I214" i="39"/>
  <c r="G214" i="39"/>
  <c r="J214" i="39"/>
  <c r="E214" i="39"/>
  <c r="H214" i="39"/>
  <c r="F214" i="39"/>
  <c r="H230" i="23"/>
  <c r="J230" i="23"/>
  <c r="E230" i="23"/>
  <c r="G230" i="23"/>
  <c r="I230" i="23"/>
  <c r="F230" i="23"/>
  <c r="H185" i="18"/>
  <c r="J185" i="18"/>
  <c r="G185" i="18"/>
  <c r="I185" i="18"/>
  <c r="F185" i="18"/>
  <c r="E185" i="18"/>
  <c r="G150" i="14"/>
  <c r="H150" i="14"/>
  <c r="E150" i="14"/>
  <c r="F150" i="14"/>
  <c r="J150" i="14"/>
  <c r="I150" i="14"/>
  <c r="I267" i="25"/>
  <c r="F267" i="25"/>
  <c r="E267" i="25"/>
  <c r="H267" i="25"/>
  <c r="J267" i="25"/>
  <c r="G267" i="25"/>
  <c r="J173" i="14"/>
  <c r="H173" i="14"/>
  <c r="F173" i="14"/>
  <c r="G173" i="14"/>
  <c r="E173" i="14"/>
  <c r="I173" i="14"/>
  <c r="H169" i="22"/>
  <c r="E169" i="22"/>
  <c r="J169" i="22"/>
  <c r="I169" i="22"/>
  <c r="F169" i="22"/>
  <c r="G169" i="22"/>
  <c r="G195" i="39"/>
  <c r="H195" i="39"/>
  <c r="J195" i="39"/>
  <c r="F195" i="39"/>
  <c r="E195" i="39"/>
  <c r="I195" i="39"/>
  <c r="J138" i="23"/>
  <c r="I138" i="23"/>
  <c r="G138" i="23"/>
  <c r="H138" i="23"/>
  <c r="F138" i="23"/>
  <c r="E138" i="23"/>
  <c r="I259" i="25"/>
  <c r="G259" i="25"/>
  <c r="F259" i="25"/>
  <c r="H259" i="25"/>
  <c r="E259" i="25"/>
  <c r="J259" i="25"/>
  <c r="F137" i="39"/>
  <c r="J137" i="39"/>
  <c r="I137" i="39"/>
  <c r="E137" i="39"/>
  <c r="H137" i="39"/>
  <c r="G137" i="39"/>
  <c r="G177" i="24"/>
  <c r="J177" i="24"/>
  <c r="F177" i="24"/>
  <c r="E177" i="24"/>
  <c r="H177" i="24"/>
  <c r="I177" i="24"/>
  <c r="H269" i="14"/>
  <c r="E269" i="14"/>
  <c r="I269" i="14"/>
  <c r="F269" i="14"/>
  <c r="G269" i="14"/>
  <c r="J269" i="14"/>
  <c r="J245" i="39"/>
  <c r="H245" i="39"/>
  <c r="F245" i="39"/>
  <c r="E245" i="39"/>
  <c r="G245" i="39"/>
  <c r="I245" i="39"/>
  <c r="I245" i="24"/>
  <c r="H245" i="24"/>
  <c r="J245" i="24"/>
  <c r="G245" i="24"/>
  <c r="F245" i="24"/>
  <c r="E245" i="24"/>
  <c r="H157" i="26"/>
  <c r="I157" i="26"/>
  <c r="F157" i="26"/>
  <c r="E157" i="26"/>
  <c r="G157" i="26"/>
  <c r="J157" i="26"/>
  <c r="J222" i="39"/>
  <c r="E222" i="39"/>
  <c r="G222" i="39"/>
  <c r="H222" i="39"/>
  <c r="F222" i="39"/>
  <c r="I222" i="39"/>
  <c r="G227" i="39"/>
  <c r="H227" i="39"/>
  <c r="I227" i="39"/>
  <c r="F227" i="39"/>
  <c r="J227" i="39"/>
  <c r="E227" i="39"/>
  <c r="I259" i="23"/>
  <c r="E259" i="23"/>
  <c r="G259" i="23"/>
  <c r="H259" i="23"/>
  <c r="J259" i="23"/>
  <c r="F259" i="23"/>
  <c r="I197" i="22"/>
  <c r="E197" i="22"/>
  <c r="G197" i="22"/>
  <c r="F197" i="22"/>
  <c r="J197" i="22"/>
  <c r="H197" i="22"/>
  <c r="G206" i="18"/>
  <c r="E206" i="18"/>
  <c r="J206" i="18"/>
  <c r="H206" i="18"/>
  <c r="I206" i="18"/>
  <c r="F206" i="18"/>
  <c r="H249" i="23"/>
  <c r="J249" i="23"/>
  <c r="G249" i="23"/>
  <c r="I249" i="23"/>
  <c r="F249" i="23"/>
  <c r="E249" i="23"/>
  <c r="E225" i="39"/>
  <c r="J225" i="39"/>
  <c r="I225" i="39"/>
  <c r="G225" i="39"/>
  <c r="H225" i="39"/>
  <c r="F225" i="39"/>
  <c r="H146" i="39"/>
  <c r="I146" i="39"/>
  <c r="F146" i="39"/>
  <c r="E146" i="39"/>
  <c r="G146" i="39"/>
  <c r="J146" i="39"/>
  <c r="H157" i="23"/>
  <c r="G157" i="23"/>
  <c r="I157" i="23"/>
  <c r="F157" i="23"/>
  <c r="E157" i="23"/>
  <c r="J157" i="23"/>
  <c r="I249" i="22"/>
  <c r="F249" i="22"/>
  <c r="J249" i="22"/>
  <c r="H249" i="22"/>
  <c r="E249" i="22"/>
  <c r="G249" i="22"/>
  <c r="I198" i="39"/>
  <c r="H198" i="39"/>
  <c r="E198" i="39"/>
  <c r="J198" i="39"/>
  <c r="F198" i="39"/>
  <c r="G198" i="39"/>
  <c r="I229" i="18"/>
  <c r="J229" i="18"/>
  <c r="H229" i="18"/>
  <c r="E229" i="18"/>
  <c r="G229" i="18"/>
  <c r="F229" i="18"/>
  <c r="H218" i="18"/>
  <c r="J218" i="18"/>
  <c r="I218" i="18"/>
  <c r="F218" i="18"/>
  <c r="E218" i="18"/>
  <c r="G218" i="18"/>
  <c r="H165" i="24"/>
  <c r="F165" i="24"/>
  <c r="G165" i="24"/>
  <c r="I165" i="24"/>
  <c r="E165" i="24"/>
  <c r="J165" i="24"/>
  <c r="G222" i="23"/>
  <c r="I222" i="23"/>
  <c r="E222" i="23"/>
  <c r="F222" i="23"/>
  <c r="H222" i="23"/>
  <c r="J222" i="23"/>
  <c r="H198" i="22"/>
  <c r="E198" i="22"/>
  <c r="G198" i="22"/>
  <c r="J198" i="22"/>
  <c r="I198" i="22"/>
  <c r="F198" i="22"/>
  <c r="H177" i="26"/>
  <c r="G177" i="26"/>
  <c r="F177" i="26"/>
  <c r="E177" i="26"/>
  <c r="J177" i="26"/>
  <c r="I177" i="26"/>
  <c r="G226" i="26"/>
  <c r="F226" i="26"/>
  <c r="H226" i="26"/>
  <c r="E226" i="26"/>
  <c r="J226" i="26"/>
  <c r="I226" i="26"/>
  <c r="H154" i="22"/>
  <c r="F154" i="22"/>
  <c r="J154" i="22"/>
  <c r="G154" i="22"/>
  <c r="E154" i="22"/>
  <c r="I154" i="22"/>
  <c r="H226" i="39"/>
  <c r="I226" i="39"/>
  <c r="E226" i="39"/>
  <c r="G226" i="39"/>
  <c r="F226" i="39"/>
  <c r="J226" i="39"/>
  <c r="I162" i="26"/>
  <c r="G162" i="26"/>
  <c r="F162" i="26"/>
  <c r="J162" i="26"/>
  <c r="E162" i="26"/>
  <c r="H162" i="26"/>
  <c r="H203" i="22"/>
  <c r="F203" i="22"/>
  <c r="G203" i="22"/>
  <c r="J203" i="22"/>
  <c r="E203" i="22"/>
  <c r="I203" i="22"/>
  <c r="G229" i="14"/>
  <c r="H229" i="14"/>
  <c r="E229" i="14"/>
  <c r="J229" i="14"/>
  <c r="F229" i="14"/>
  <c r="I229" i="14"/>
  <c r="I241" i="39"/>
  <c r="E241" i="39"/>
  <c r="J241" i="39"/>
  <c r="G241" i="39"/>
  <c r="F241" i="39"/>
  <c r="H241" i="39"/>
  <c r="J262" i="25"/>
  <c r="E262" i="25"/>
  <c r="I262" i="25"/>
  <c r="G262" i="25"/>
  <c r="F262" i="25"/>
  <c r="H262" i="25"/>
  <c r="H147" i="26"/>
  <c r="F147" i="26"/>
  <c r="I147" i="26"/>
  <c r="E147" i="26"/>
  <c r="J147" i="26"/>
  <c r="G147" i="26"/>
  <c r="H203" i="18"/>
  <c r="E203" i="18"/>
  <c r="G203" i="18"/>
  <c r="I203" i="18"/>
  <c r="F203" i="18"/>
  <c r="J203" i="18"/>
  <c r="H153" i="23"/>
  <c r="I153" i="23"/>
  <c r="E153" i="23"/>
  <c r="G153" i="23"/>
  <c r="F153" i="23"/>
  <c r="J153" i="23"/>
  <c r="I145" i="24"/>
  <c r="H145" i="24"/>
  <c r="J145" i="24"/>
  <c r="F145" i="24"/>
  <c r="G145" i="24"/>
  <c r="E145" i="24"/>
  <c r="H178" i="14"/>
  <c r="G178" i="14"/>
  <c r="I178" i="14"/>
  <c r="E178" i="14"/>
  <c r="J178" i="14"/>
  <c r="F178" i="14"/>
  <c r="E217" i="23"/>
  <c r="H217" i="23"/>
  <c r="F217" i="23"/>
  <c r="I217" i="23"/>
  <c r="G217" i="23"/>
  <c r="J217" i="23"/>
  <c r="E153" i="22"/>
  <c r="F153" i="22"/>
  <c r="I153" i="22"/>
  <c r="G153" i="22"/>
  <c r="H153" i="22"/>
  <c r="J153" i="22"/>
  <c r="H181" i="14"/>
  <c r="J181" i="14"/>
  <c r="I181" i="14"/>
  <c r="E181" i="14"/>
  <c r="G181" i="14"/>
  <c r="F181" i="14"/>
  <c r="H197" i="23"/>
  <c r="E197" i="23"/>
  <c r="J197" i="23"/>
  <c r="I197" i="23"/>
  <c r="F197" i="23"/>
  <c r="G197" i="23"/>
  <c r="H238" i="18"/>
  <c r="I238" i="18"/>
  <c r="F238" i="18"/>
  <c r="J238" i="18"/>
  <c r="E238" i="18"/>
  <c r="G238" i="18"/>
  <c r="J195" i="25"/>
  <c r="I195" i="25"/>
  <c r="E195" i="25"/>
  <c r="H195" i="25"/>
  <c r="F195" i="25"/>
  <c r="G195" i="25"/>
  <c r="J192" i="22"/>
  <c r="E192" i="22"/>
  <c r="F192" i="22"/>
  <c r="H192" i="22"/>
  <c r="G192" i="22"/>
  <c r="I192" i="22"/>
  <c r="H171" i="26"/>
  <c r="J171" i="26"/>
  <c r="F171" i="26"/>
  <c r="I171" i="26"/>
  <c r="G171" i="26"/>
  <c r="E171" i="26"/>
  <c r="J220" i="25"/>
  <c r="H220" i="25"/>
  <c r="E220" i="25"/>
  <c r="F220" i="25"/>
  <c r="G220" i="25"/>
  <c r="I220" i="25"/>
  <c r="H221" i="26"/>
  <c r="G221" i="26"/>
  <c r="I221" i="26"/>
  <c r="F221" i="26"/>
  <c r="J221" i="26"/>
  <c r="E221" i="26"/>
  <c r="H222" i="24"/>
  <c r="F222" i="24"/>
  <c r="E222" i="24"/>
  <c r="J222" i="24"/>
  <c r="G222" i="24"/>
  <c r="I222" i="24"/>
  <c r="J156" i="25"/>
  <c r="H156" i="25"/>
  <c r="F156" i="25"/>
  <c r="I156" i="25"/>
  <c r="G156" i="25"/>
  <c r="E156" i="25"/>
  <c r="I144" i="18"/>
  <c r="H144" i="18"/>
  <c r="J144" i="18"/>
  <c r="F144" i="18"/>
  <c r="G144" i="18"/>
  <c r="E144" i="18"/>
  <c r="G145" i="18"/>
  <c r="E145" i="18"/>
  <c r="J145" i="18"/>
  <c r="H145" i="18"/>
  <c r="F145" i="18"/>
  <c r="I145" i="18"/>
  <c r="I178" i="24"/>
  <c r="J178" i="24"/>
  <c r="G178" i="24"/>
  <c r="H178" i="24"/>
  <c r="F178" i="24"/>
  <c r="E178" i="24"/>
  <c r="G153" i="26"/>
  <c r="H153" i="26"/>
  <c r="I153" i="26"/>
  <c r="F153" i="26"/>
  <c r="E153" i="26"/>
  <c r="J153" i="26"/>
  <c r="H260" i="18"/>
  <c r="F260" i="18"/>
  <c r="I260" i="18"/>
  <c r="G260" i="18"/>
  <c r="E260" i="18"/>
  <c r="J260" i="18"/>
  <c r="H186" i="39"/>
  <c r="J186" i="39"/>
  <c r="I186" i="39"/>
  <c r="F186" i="39"/>
  <c r="E186" i="39"/>
  <c r="G186" i="39"/>
  <c r="G156" i="24"/>
  <c r="I156" i="24"/>
  <c r="F156" i="24"/>
  <c r="E156" i="24"/>
  <c r="J156" i="24"/>
  <c r="H156" i="24"/>
  <c r="F239" i="24"/>
  <c r="E239" i="24"/>
  <c r="G239" i="24"/>
  <c r="I239" i="24"/>
  <c r="J239" i="24"/>
  <c r="H239" i="24"/>
  <c r="I175" i="23"/>
  <c r="J175" i="23"/>
  <c r="E175" i="23"/>
  <c r="G175" i="23"/>
  <c r="H175" i="23"/>
  <c r="F175" i="23"/>
  <c r="I196" i="24"/>
  <c r="G196" i="24"/>
  <c r="F196" i="24"/>
  <c r="E196" i="24"/>
  <c r="H196" i="24"/>
  <c r="J196" i="24"/>
  <c r="J224" i="18"/>
  <c r="F224" i="18"/>
  <c r="G224" i="18"/>
  <c r="I224" i="18"/>
  <c r="H224" i="18"/>
  <c r="E224" i="18"/>
  <c r="F260" i="22"/>
  <c r="E260" i="22"/>
  <c r="H260" i="22"/>
  <c r="J260" i="22"/>
  <c r="I260" i="22"/>
  <c r="G260" i="22"/>
  <c r="J156" i="39"/>
  <c r="E156" i="39"/>
  <c r="I156" i="39"/>
  <c r="G156" i="39"/>
  <c r="H156" i="39"/>
  <c r="F156" i="39"/>
  <c r="J247" i="26"/>
  <c r="I247" i="26"/>
  <c r="E247" i="26"/>
  <c r="F247" i="26"/>
  <c r="G247" i="26"/>
  <c r="H247" i="26"/>
  <c r="H159" i="24"/>
  <c r="I159" i="24"/>
  <c r="F159" i="24"/>
  <c r="G159" i="24"/>
  <c r="E159" i="24"/>
  <c r="J159" i="24"/>
  <c r="I148" i="22"/>
  <c r="J148" i="22"/>
  <c r="H148" i="22"/>
  <c r="G148" i="22"/>
  <c r="E148" i="22"/>
  <c r="F148" i="22"/>
  <c r="I192" i="39"/>
  <c r="J192" i="39"/>
  <c r="F192" i="39"/>
  <c r="H192" i="39"/>
  <c r="G192" i="39"/>
  <c r="E192" i="39"/>
  <c r="E172" i="22"/>
  <c r="F172" i="22"/>
  <c r="I172" i="22"/>
  <c r="G172" i="22"/>
  <c r="H172" i="22"/>
  <c r="J172" i="22"/>
  <c r="I140" i="18"/>
  <c r="G140" i="18"/>
  <c r="E140" i="18"/>
  <c r="F140" i="18"/>
  <c r="J140" i="18"/>
  <c r="H140" i="18"/>
  <c r="H248" i="25"/>
  <c r="J248" i="25"/>
  <c r="G248" i="25"/>
  <c r="I248" i="25"/>
  <c r="E248" i="25"/>
  <c r="F248" i="25"/>
  <c r="G191" i="14"/>
  <c r="I191" i="14"/>
  <c r="H191" i="14"/>
  <c r="E191" i="14"/>
  <c r="J191" i="14"/>
  <c r="F191" i="14"/>
  <c r="H143" i="14"/>
  <c r="I143" i="14"/>
  <c r="G143" i="14"/>
  <c r="F143" i="14"/>
  <c r="J143" i="14"/>
  <c r="E143" i="14"/>
  <c r="J256" i="39"/>
  <c r="F256" i="39"/>
  <c r="H256" i="39"/>
  <c r="E256" i="39"/>
  <c r="I256" i="39"/>
  <c r="G256" i="39"/>
  <c r="G160" i="24"/>
  <c r="H160" i="24"/>
  <c r="E160" i="24"/>
  <c r="J160" i="24"/>
  <c r="I160" i="24"/>
  <c r="F160" i="24"/>
  <c r="J268" i="18"/>
  <c r="G268" i="18"/>
  <c r="E268" i="18"/>
  <c r="I268" i="18"/>
  <c r="H268" i="18"/>
  <c r="F268" i="18"/>
  <c r="J239" i="25"/>
  <c r="H239" i="25"/>
  <c r="E239" i="25"/>
  <c r="I239" i="25"/>
  <c r="F239" i="25"/>
  <c r="G239" i="25"/>
  <c r="H239" i="23"/>
  <c r="E239" i="23"/>
  <c r="J239" i="23"/>
  <c r="I239" i="23"/>
  <c r="G239" i="23"/>
  <c r="F239" i="23"/>
  <c r="H184" i="25"/>
  <c r="J184" i="25"/>
  <c r="I184" i="25"/>
  <c r="E184" i="25"/>
  <c r="G184" i="25"/>
  <c r="F184" i="25"/>
  <c r="F136" i="26"/>
  <c r="G136" i="26"/>
  <c r="J136" i="26"/>
  <c r="H136" i="26"/>
  <c r="E136" i="26"/>
  <c r="I136" i="26"/>
  <c r="F216" i="18"/>
  <c r="H216" i="18"/>
  <c r="I216" i="18"/>
  <c r="E216" i="18"/>
  <c r="G216" i="18"/>
  <c r="J216" i="18"/>
  <c r="H252" i="25"/>
  <c r="G252" i="25"/>
  <c r="I252" i="25"/>
  <c r="E252" i="25"/>
  <c r="F252" i="25"/>
  <c r="J252" i="25"/>
  <c r="J180" i="39"/>
  <c r="E180" i="39"/>
  <c r="G180" i="39"/>
  <c r="I180" i="39"/>
  <c r="F180" i="39"/>
  <c r="H180" i="39"/>
  <c r="G220" i="24"/>
  <c r="F220" i="24"/>
  <c r="H220" i="24"/>
  <c r="I220" i="24"/>
  <c r="E220" i="24"/>
  <c r="J220" i="24"/>
  <c r="H207" i="39"/>
  <c r="J207" i="39"/>
  <c r="G207" i="39"/>
  <c r="F207" i="39"/>
  <c r="I207" i="39"/>
  <c r="E207" i="39"/>
  <c r="G151" i="18"/>
  <c r="J151" i="18"/>
  <c r="F151" i="18"/>
  <c r="I151" i="18"/>
  <c r="E151" i="18"/>
  <c r="H151" i="18"/>
  <c r="G264" i="14"/>
  <c r="H264" i="14"/>
  <c r="J264" i="14"/>
  <c r="F264" i="14"/>
  <c r="I264" i="14"/>
  <c r="E264" i="14"/>
  <c r="H176" i="23"/>
  <c r="G176" i="23"/>
  <c r="E176" i="23"/>
  <c r="I176" i="23"/>
  <c r="F176" i="23"/>
  <c r="J176" i="23"/>
  <c r="H260" i="24"/>
  <c r="I260" i="24"/>
  <c r="E260" i="24"/>
  <c r="F260" i="24"/>
  <c r="J260" i="24"/>
  <c r="G260" i="24"/>
  <c r="I223" i="22"/>
  <c r="H223" i="22"/>
  <c r="G223" i="22"/>
  <c r="E223" i="22"/>
  <c r="F223" i="22"/>
  <c r="J223" i="22"/>
  <c r="H231" i="24"/>
  <c r="I231" i="24"/>
  <c r="E231" i="24"/>
  <c r="G231" i="24"/>
  <c r="J231" i="24"/>
  <c r="F231" i="24"/>
  <c r="H167" i="24"/>
  <c r="I167" i="24"/>
  <c r="F167" i="24"/>
  <c r="J167" i="24"/>
  <c r="E167" i="24"/>
  <c r="G167" i="24"/>
  <c r="E244" i="23"/>
  <c r="I244" i="23"/>
  <c r="H244" i="23"/>
  <c r="G244" i="23"/>
  <c r="F244" i="23"/>
  <c r="J244" i="23"/>
  <c r="E200" i="23"/>
  <c r="G200" i="23"/>
  <c r="H200" i="23"/>
  <c r="I200" i="23"/>
  <c r="F200" i="23"/>
  <c r="J200" i="23"/>
  <c r="H204" i="25"/>
  <c r="I204" i="25"/>
  <c r="G204" i="25"/>
  <c r="F204" i="25"/>
  <c r="J204" i="25"/>
  <c r="E204" i="25"/>
  <c r="G140" i="26"/>
  <c r="J140" i="26"/>
  <c r="H140" i="26"/>
  <c r="E140" i="26"/>
  <c r="F140" i="26"/>
  <c r="I140" i="26"/>
  <c r="H188" i="26"/>
  <c r="I188" i="26"/>
  <c r="J188" i="26"/>
  <c r="F188" i="26"/>
  <c r="G188" i="26"/>
  <c r="E188" i="26"/>
  <c r="E183" i="39"/>
  <c r="G183" i="39"/>
  <c r="I183" i="39"/>
  <c r="J183" i="39"/>
  <c r="F183" i="39"/>
  <c r="H183" i="39"/>
  <c r="H196" i="14"/>
  <c r="F196" i="14"/>
  <c r="E196" i="14"/>
  <c r="G196" i="14"/>
  <c r="I196" i="14"/>
  <c r="J196" i="14"/>
  <c r="E224" i="23"/>
  <c r="J224" i="23"/>
  <c r="F224" i="23"/>
  <c r="I224" i="23"/>
  <c r="G224" i="23"/>
  <c r="H224" i="23"/>
  <c r="J220" i="22"/>
  <c r="F220" i="22"/>
  <c r="I220" i="22"/>
  <c r="G220" i="22"/>
  <c r="H220" i="22"/>
  <c r="E220" i="22"/>
  <c r="H156" i="23"/>
  <c r="J156" i="23"/>
  <c r="F156" i="23"/>
  <c r="G156" i="23"/>
  <c r="E156" i="23"/>
  <c r="I156" i="23"/>
  <c r="H140" i="23"/>
  <c r="F140" i="23"/>
  <c r="J140" i="23"/>
  <c r="I140" i="23"/>
  <c r="G140" i="23"/>
  <c r="E140" i="23"/>
  <c r="G174" i="35"/>
  <c r="J174" i="35"/>
  <c r="E174" i="35"/>
  <c r="I174" i="35"/>
  <c r="H174" i="35"/>
  <c r="F174" i="35"/>
  <c r="I164" i="35"/>
  <c r="H164" i="35"/>
  <c r="G164" i="35"/>
  <c r="E164" i="35"/>
  <c r="J164" i="35"/>
  <c r="F164" i="35"/>
  <c r="H161" i="35"/>
  <c r="E161" i="35"/>
  <c r="I161" i="35"/>
  <c r="J161" i="35"/>
  <c r="F161" i="35"/>
  <c r="G161" i="35"/>
  <c r="I256" i="35"/>
  <c r="E256" i="35"/>
  <c r="H256" i="35"/>
  <c r="G256" i="35"/>
  <c r="J256" i="35"/>
  <c r="F256" i="35"/>
  <c r="I160" i="35"/>
  <c r="H160" i="35"/>
  <c r="G160" i="35"/>
  <c r="J160" i="35"/>
  <c r="E160" i="35"/>
  <c r="F160" i="35"/>
  <c r="E210" i="35"/>
  <c r="I210" i="35"/>
  <c r="J210" i="35"/>
  <c r="F210" i="35"/>
  <c r="H210" i="35"/>
  <c r="G210" i="35"/>
  <c r="I262" i="35"/>
  <c r="E262" i="35"/>
  <c r="H262" i="35"/>
  <c r="G262" i="35"/>
  <c r="J262" i="35"/>
  <c r="F262" i="35"/>
  <c r="F200" i="29"/>
  <c r="H200" i="29"/>
  <c r="I200" i="29"/>
  <c r="E200" i="29"/>
  <c r="J200" i="29"/>
  <c r="G200" i="29"/>
  <c r="E234" i="30"/>
  <c r="I234" i="30"/>
  <c r="F234" i="30"/>
  <c r="J234" i="30"/>
  <c r="G234" i="30"/>
  <c r="H234" i="30"/>
  <c r="H231" i="32"/>
  <c r="G231" i="32"/>
  <c r="F231" i="32"/>
  <c r="I231" i="32"/>
  <c r="J231" i="32"/>
  <c r="E231" i="32"/>
  <c r="I198" i="35"/>
  <c r="E198" i="35"/>
  <c r="F198" i="35"/>
  <c r="J198" i="35"/>
  <c r="G198" i="35"/>
  <c r="H198" i="35"/>
  <c r="G135" i="29"/>
  <c r="J135" i="29"/>
  <c r="H135" i="29"/>
  <c r="E135" i="29"/>
  <c r="F135" i="29"/>
  <c r="I135" i="29"/>
  <c r="E193" i="29"/>
  <c r="I193" i="29"/>
  <c r="J193" i="29"/>
  <c r="G193" i="29"/>
  <c r="F193" i="29"/>
  <c r="H193" i="29"/>
  <c r="H233" i="29"/>
  <c r="F233" i="29"/>
  <c r="G233" i="29"/>
  <c r="I233" i="29"/>
  <c r="E233" i="29"/>
  <c r="J233" i="29"/>
  <c r="F164" i="30"/>
  <c r="H164" i="30"/>
  <c r="J164" i="30"/>
  <c r="E164" i="30"/>
  <c r="I164" i="30"/>
  <c r="G164" i="30"/>
  <c r="G217" i="31"/>
  <c r="E217" i="31"/>
  <c r="J217" i="31"/>
  <c r="H217" i="31"/>
  <c r="F217" i="31"/>
  <c r="I217" i="31"/>
  <c r="G166" i="35"/>
  <c r="F166" i="35"/>
  <c r="J166" i="35"/>
  <c r="E166" i="35"/>
  <c r="H166" i="35"/>
  <c r="I166" i="35"/>
  <c r="F233" i="35"/>
  <c r="G233" i="35"/>
  <c r="H233" i="35"/>
  <c r="J233" i="35"/>
  <c r="E233" i="35"/>
  <c r="I233" i="35"/>
  <c r="I157" i="29"/>
  <c r="E157" i="29"/>
  <c r="H157" i="29"/>
  <c r="G157" i="29"/>
  <c r="J157" i="29"/>
  <c r="F157" i="29"/>
  <c r="J226" i="29"/>
  <c r="F226" i="29"/>
  <c r="I226" i="29"/>
  <c r="E226" i="29"/>
  <c r="H226" i="29"/>
  <c r="G226" i="29"/>
  <c r="F138" i="30"/>
  <c r="J138" i="30"/>
  <c r="G138" i="30"/>
  <c r="E138" i="30"/>
  <c r="H138" i="30"/>
  <c r="I138" i="30"/>
  <c r="G232" i="31"/>
  <c r="I232" i="31"/>
  <c r="F232" i="31"/>
  <c r="E232" i="31"/>
  <c r="J232" i="31"/>
  <c r="H232" i="31"/>
  <c r="E224" i="38"/>
  <c r="J224" i="38"/>
  <c r="G224" i="38"/>
  <c r="F224" i="38"/>
  <c r="H224" i="38"/>
  <c r="I224" i="38"/>
  <c r="I155" i="29"/>
  <c r="E155" i="29"/>
  <c r="G155" i="29"/>
  <c r="H155" i="29"/>
  <c r="J155" i="29"/>
  <c r="F155" i="29"/>
  <c r="F217" i="29"/>
  <c r="I217" i="29"/>
  <c r="J217" i="29"/>
  <c r="G217" i="29"/>
  <c r="E217" i="29"/>
  <c r="H217" i="29"/>
  <c r="F140" i="30"/>
  <c r="G140" i="30"/>
  <c r="J140" i="30"/>
  <c r="I140" i="30"/>
  <c r="E140" i="30"/>
  <c r="H140" i="30"/>
  <c r="G160" i="38"/>
  <c r="I160" i="38"/>
  <c r="J160" i="38"/>
  <c r="H160" i="38"/>
  <c r="F160" i="38"/>
  <c r="E160" i="38"/>
  <c r="H170" i="29"/>
  <c r="G170" i="29"/>
  <c r="F170" i="29"/>
  <c r="E170" i="29"/>
  <c r="J170" i="29"/>
  <c r="I170" i="29"/>
  <c r="G260" i="29"/>
  <c r="J260" i="29"/>
  <c r="E260" i="29"/>
  <c r="H260" i="29"/>
  <c r="F260" i="29"/>
  <c r="I260" i="29"/>
  <c r="E241" i="30"/>
  <c r="I241" i="30"/>
  <c r="G241" i="30"/>
  <c r="H241" i="30"/>
  <c r="J241" i="30"/>
  <c r="F241" i="30"/>
  <c r="F134" i="35"/>
  <c r="H134" i="35"/>
  <c r="E134" i="35"/>
  <c r="I134" i="35"/>
  <c r="G134" i="35"/>
  <c r="J134" i="35"/>
  <c r="F185" i="35"/>
  <c r="E185" i="35"/>
  <c r="H185" i="35"/>
  <c r="I185" i="35"/>
  <c r="J185" i="35"/>
  <c r="G185" i="35"/>
  <c r="H238" i="35"/>
  <c r="F238" i="35"/>
  <c r="J238" i="35"/>
  <c r="G238" i="35"/>
  <c r="E238" i="35"/>
  <c r="I238" i="35"/>
  <c r="E182" i="29"/>
  <c r="I182" i="29"/>
  <c r="H182" i="29"/>
  <c r="G182" i="29"/>
  <c r="F182" i="29"/>
  <c r="J182" i="29"/>
  <c r="H227" i="29"/>
  <c r="F227" i="29"/>
  <c r="I227" i="29"/>
  <c r="G227" i="29"/>
  <c r="E227" i="29"/>
  <c r="J227" i="29"/>
  <c r="J146" i="30"/>
  <c r="G146" i="30"/>
  <c r="F146" i="30"/>
  <c r="H146" i="30"/>
  <c r="I146" i="30"/>
  <c r="E146" i="30"/>
  <c r="E194" i="31"/>
  <c r="H194" i="31"/>
  <c r="G194" i="31"/>
  <c r="F194" i="31"/>
  <c r="I194" i="31"/>
  <c r="J194" i="31"/>
  <c r="I162" i="35"/>
  <c r="H162" i="35"/>
  <c r="E162" i="35"/>
  <c r="J162" i="35"/>
  <c r="F162" i="35"/>
  <c r="G162" i="35"/>
  <c r="H227" i="35"/>
  <c r="G227" i="35"/>
  <c r="F227" i="35"/>
  <c r="I227" i="35"/>
  <c r="E227" i="35"/>
  <c r="J227" i="35"/>
  <c r="J151" i="29"/>
  <c r="I151" i="29"/>
  <c r="H151" i="29"/>
  <c r="F151" i="29"/>
  <c r="G151" i="29"/>
  <c r="E151" i="29"/>
  <c r="G218" i="29"/>
  <c r="H218" i="29"/>
  <c r="J218" i="29"/>
  <c r="I218" i="29"/>
  <c r="F218" i="29"/>
  <c r="E218" i="29"/>
  <c r="H141" i="30"/>
  <c r="J141" i="30"/>
  <c r="I141" i="30"/>
  <c r="E141" i="30"/>
  <c r="G141" i="30"/>
  <c r="F141" i="30"/>
  <c r="H217" i="38"/>
  <c r="J217" i="38"/>
  <c r="G217" i="38"/>
  <c r="I217" i="38"/>
  <c r="F217" i="38"/>
  <c r="E217" i="38"/>
  <c r="E165" i="35"/>
  <c r="H165" i="35"/>
  <c r="J165" i="35"/>
  <c r="G165" i="35"/>
  <c r="F165" i="35"/>
  <c r="I165" i="35"/>
  <c r="G244" i="35"/>
  <c r="H244" i="35"/>
  <c r="I244" i="35"/>
  <c r="E244" i="35"/>
  <c r="F244" i="35"/>
  <c r="J244" i="35"/>
  <c r="F173" i="29"/>
  <c r="I173" i="29"/>
  <c r="E173" i="29"/>
  <c r="H173" i="29"/>
  <c r="G173" i="29"/>
  <c r="J173" i="29"/>
  <c r="E223" i="29"/>
  <c r="I223" i="29"/>
  <c r="G223" i="29"/>
  <c r="H223" i="29"/>
  <c r="F223" i="29"/>
  <c r="J223" i="29"/>
  <c r="J144" i="30"/>
  <c r="G144" i="30"/>
  <c r="F144" i="30"/>
  <c r="I144" i="30"/>
  <c r="E144" i="30"/>
  <c r="H144" i="30"/>
  <c r="F185" i="31"/>
  <c r="I185" i="31"/>
  <c r="E185" i="31"/>
  <c r="J185" i="31"/>
  <c r="H185" i="31"/>
  <c r="G185" i="31"/>
  <c r="I228" i="38"/>
  <c r="J228" i="38"/>
  <c r="G228" i="38"/>
  <c r="E228" i="38"/>
  <c r="H228" i="38"/>
  <c r="F228" i="38"/>
  <c r="H185" i="30"/>
  <c r="J185" i="30"/>
  <c r="I185" i="30"/>
  <c r="G185" i="30"/>
  <c r="F185" i="30"/>
  <c r="E185" i="30"/>
  <c r="E229" i="30"/>
  <c r="G229" i="30"/>
  <c r="I229" i="30"/>
  <c r="J229" i="30"/>
  <c r="F229" i="30"/>
  <c r="H229" i="30"/>
  <c r="E138" i="31"/>
  <c r="J138" i="31"/>
  <c r="G138" i="31"/>
  <c r="H138" i="31"/>
  <c r="F138" i="31"/>
  <c r="I138" i="31"/>
  <c r="J202" i="31"/>
  <c r="H202" i="31"/>
  <c r="I202" i="31"/>
  <c r="E202" i="31"/>
  <c r="G202" i="31"/>
  <c r="F202" i="31"/>
  <c r="H157" i="38"/>
  <c r="F157" i="38"/>
  <c r="G157" i="38"/>
  <c r="E157" i="38"/>
  <c r="J157" i="38"/>
  <c r="I157" i="38"/>
  <c r="I207" i="38"/>
  <c r="G207" i="38"/>
  <c r="E207" i="38"/>
  <c r="F207" i="38"/>
  <c r="H207" i="38"/>
  <c r="J207" i="38"/>
  <c r="J183" i="32"/>
  <c r="H183" i="32"/>
  <c r="I183" i="32"/>
  <c r="E183" i="32"/>
  <c r="G183" i="32"/>
  <c r="F183" i="32"/>
  <c r="E207" i="30"/>
  <c r="I207" i="30"/>
  <c r="J207" i="30"/>
  <c r="F207" i="30"/>
  <c r="H207" i="30"/>
  <c r="G207" i="30"/>
  <c r="G250" i="30"/>
  <c r="J250" i="30"/>
  <c r="I250" i="30"/>
  <c r="E250" i="30"/>
  <c r="H250" i="30"/>
  <c r="F250" i="30"/>
  <c r="J171" i="31"/>
  <c r="I171" i="31"/>
  <c r="F171" i="31"/>
  <c r="E171" i="31"/>
  <c r="G171" i="31"/>
  <c r="H171" i="31"/>
  <c r="I240" i="31"/>
  <c r="G240" i="31"/>
  <c r="H240" i="31"/>
  <c r="E240" i="31"/>
  <c r="J240" i="31"/>
  <c r="F240" i="31"/>
  <c r="F193" i="38"/>
  <c r="J193" i="38"/>
  <c r="H193" i="38"/>
  <c r="E193" i="38"/>
  <c r="I193" i="38"/>
  <c r="G193" i="38"/>
  <c r="I137" i="32"/>
  <c r="H137" i="32"/>
  <c r="F137" i="32"/>
  <c r="G137" i="32"/>
  <c r="J137" i="32"/>
  <c r="E137" i="32"/>
  <c r="J190" i="30"/>
  <c r="F190" i="30"/>
  <c r="I190" i="30"/>
  <c r="E190" i="30"/>
  <c r="H190" i="30"/>
  <c r="G190" i="30"/>
  <c r="J168" i="31"/>
  <c r="I168" i="31"/>
  <c r="G168" i="31"/>
  <c r="F168" i="31"/>
  <c r="H168" i="31"/>
  <c r="E168" i="31"/>
  <c r="H222" i="31"/>
  <c r="F222" i="31"/>
  <c r="J222" i="31"/>
  <c r="E222" i="31"/>
  <c r="I222" i="31"/>
  <c r="G222" i="31"/>
  <c r="H154" i="38"/>
  <c r="J154" i="38"/>
  <c r="I154" i="38"/>
  <c r="E154" i="38"/>
  <c r="G154" i="38"/>
  <c r="F154" i="38"/>
  <c r="J218" i="38"/>
  <c r="E218" i="38"/>
  <c r="H218" i="38"/>
  <c r="G218" i="38"/>
  <c r="F218" i="38"/>
  <c r="I218" i="38"/>
  <c r="J142" i="32"/>
  <c r="F142" i="32"/>
  <c r="G142" i="32"/>
  <c r="H142" i="32"/>
  <c r="I142" i="32"/>
  <c r="E142" i="32"/>
  <c r="H188" i="30"/>
  <c r="J188" i="30"/>
  <c r="G188" i="30"/>
  <c r="F188" i="30"/>
  <c r="I188" i="30"/>
  <c r="E188" i="30"/>
  <c r="G248" i="30"/>
  <c r="J248" i="30"/>
  <c r="F248" i="30"/>
  <c r="I248" i="30"/>
  <c r="E248" i="30"/>
  <c r="H248" i="30"/>
  <c r="J162" i="31"/>
  <c r="I162" i="31"/>
  <c r="F162" i="31"/>
  <c r="H162" i="31"/>
  <c r="G162" i="31"/>
  <c r="E162" i="31"/>
  <c r="G258" i="31"/>
  <c r="F258" i="31"/>
  <c r="H258" i="31"/>
  <c r="E258" i="31"/>
  <c r="J258" i="31"/>
  <c r="I258" i="31"/>
  <c r="F226" i="38"/>
  <c r="I226" i="38"/>
  <c r="J226" i="38"/>
  <c r="H226" i="38"/>
  <c r="E226" i="38"/>
  <c r="G226" i="38"/>
  <c r="H168" i="30"/>
  <c r="E168" i="30"/>
  <c r="G168" i="30"/>
  <c r="J168" i="30"/>
  <c r="F168" i="30"/>
  <c r="I168" i="30"/>
  <c r="J233" i="30"/>
  <c r="F233" i="30"/>
  <c r="E233" i="30"/>
  <c r="I233" i="30"/>
  <c r="H233" i="30"/>
  <c r="G233" i="30"/>
  <c r="J147" i="31"/>
  <c r="E147" i="31"/>
  <c r="G147" i="31"/>
  <c r="H147" i="31"/>
  <c r="F147" i="31"/>
  <c r="I147" i="31"/>
  <c r="E209" i="31"/>
  <c r="J209" i="31"/>
  <c r="H209" i="31"/>
  <c r="F209" i="31"/>
  <c r="G209" i="31"/>
  <c r="I209" i="31"/>
  <c r="H253" i="31"/>
  <c r="E253" i="31"/>
  <c r="G253" i="31"/>
  <c r="J253" i="31"/>
  <c r="I253" i="31"/>
  <c r="F253" i="31"/>
  <c r="J159" i="38"/>
  <c r="I159" i="38"/>
  <c r="G159" i="38"/>
  <c r="H159" i="38"/>
  <c r="E159" i="38"/>
  <c r="F159" i="38"/>
  <c r="H212" i="38"/>
  <c r="E212" i="38"/>
  <c r="F212" i="38"/>
  <c r="J212" i="38"/>
  <c r="G212" i="38"/>
  <c r="I212" i="38"/>
  <c r="F213" i="32"/>
  <c r="J213" i="32"/>
  <c r="E213" i="32"/>
  <c r="I213" i="32"/>
  <c r="G213" i="32"/>
  <c r="H213" i="32"/>
  <c r="H191" i="30"/>
  <c r="J191" i="30"/>
  <c r="I191" i="30"/>
  <c r="F191" i="30"/>
  <c r="E191" i="30"/>
  <c r="G191" i="30"/>
  <c r="G262" i="30"/>
  <c r="J262" i="30"/>
  <c r="I262" i="30"/>
  <c r="E262" i="30"/>
  <c r="H262" i="30"/>
  <c r="F262" i="30"/>
  <c r="J172" i="31"/>
  <c r="F172" i="31"/>
  <c r="H172" i="31"/>
  <c r="I172" i="31"/>
  <c r="E172" i="31"/>
  <c r="G172" i="31"/>
  <c r="J249" i="31"/>
  <c r="G249" i="31"/>
  <c r="I249" i="31"/>
  <c r="E249" i="31"/>
  <c r="H249" i="31"/>
  <c r="F249" i="31"/>
  <c r="G192" i="38"/>
  <c r="E192" i="38"/>
  <c r="F192" i="38"/>
  <c r="I192" i="38"/>
  <c r="J192" i="38"/>
  <c r="H192" i="38"/>
  <c r="F259" i="32"/>
  <c r="J259" i="32"/>
  <c r="G259" i="32"/>
  <c r="I259" i="32"/>
  <c r="E259" i="32"/>
  <c r="H259" i="32"/>
  <c r="J164" i="32"/>
  <c r="E164" i="32"/>
  <c r="F164" i="32"/>
  <c r="I164" i="32"/>
  <c r="G164" i="32"/>
  <c r="H164" i="32"/>
  <c r="E201" i="32"/>
  <c r="F201" i="32"/>
  <c r="G201" i="32"/>
  <c r="I201" i="32"/>
  <c r="J201" i="32"/>
  <c r="H201" i="32"/>
  <c r="H256" i="32"/>
  <c r="G256" i="32"/>
  <c r="E256" i="32"/>
  <c r="F256" i="32"/>
  <c r="I256" i="32"/>
  <c r="J256" i="32"/>
  <c r="J191" i="32"/>
  <c r="F191" i="32"/>
  <c r="I191" i="32"/>
  <c r="G191" i="32"/>
  <c r="E191" i="32"/>
  <c r="H191" i="32"/>
  <c r="I244" i="32"/>
  <c r="E244" i="32"/>
  <c r="G244" i="32"/>
  <c r="J244" i="32"/>
  <c r="H244" i="32"/>
  <c r="F244" i="32"/>
  <c r="F165" i="32"/>
  <c r="H165" i="32"/>
  <c r="J165" i="32"/>
  <c r="G165" i="32"/>
  <c r="I165" i="32"/>
  <c r="E165" i="32"/>
  <c r="G223" i="32"/>
  <c r="I223" i="32"/>
  <c r="E223" i="32"/>
  <c r="F223" i="32"/>
  <c r="J223" i="32"/>
  <c r="H223" i="32"/>
  <c r="H200" i="32"/>
  <c r="J200" i="32"/>
  <c r="F200" i="32"/>
  <c r="E200" i="32"/>
  <c r="G200" i="32"/>
  <c r="I200" i="32"/>
  <c r="I234" i="32"/>
  <c r="F234" i="32"/>
  <c r="J234" i="32"/>
  <c r="G234" i="32"/>
  <c r="E234" i="32"/>
  <c r="H234" i="32"/>
  <c r="E156" i="32"/>
  <c r="G156" i="32"/>
  <c r="H156" i="32"/>
  <c r="F156" i="32"/>
  <c r="J156" i="32"/>
  <c r="I156" i="32"/>
  <c r="H222" i="32"/>
  <c r="I222" i="32"/>
  <c r="E222" i="32"/>
  <c r="J222" i="32"/>
  <c r="F222" i="32"/>
  <c r="G222" i="32"/>
  <c r="F259" i="38"/>
  <c r="H259" i="38"/>
  <c r="I259" i="38"/>
  <c r="G259" i="38"/>
  <c r="J259" i="38"/>
  <c r="E259" i="38"/>
  <c r="J178" i="32"/>
  <c r="F178" i="32"/>
  <c r="I178" i="32"/>
  <c r="H178" i="32"/>
  <c r="G178" i="32"/>
  <c r="E178" i="32"/>
  <c r="J253" i="32"/>
  <c r="E253" i="32"/>
  <c r="I253" i="32"/>
  <c r="G253" i="32"/>
  <c r="F253" i="32"/>
  <c r="H253" i="32"/>
  <c r="E161" i="41"/>
  <c r="H161" i="41"/>
  <c r="G161" i="41"/>
  <c r="J161" i="41"/>
  <c r="F161" i="41"/>
  <c r="I161" i="41"/>
  <c r="G169" i="41"/>
  <c r="H169" i="41"/>
  <c r="F169" i="41"/>
  <c r="J169" i="41"/>
  <c r="I169" i="41"/>
  <c r="E169" i="41"/>
  <c r="F178" i="41"/>
  <c r="G178" i="41"/>
  <c r="J178" i="41"/>
  <c r="E178" i="41"/>
  <c r="I178" i="41"/>
  <c r="H178" i="41"/>
  <c r="H256" i="41"/>
  <c r="I256" i="41"/>
  <c r="G256" i="41"/>
  <c r="J256" i="41"/>
  <c r="E256" i="41"/>
  <c r="F256" i="41"/>
  <c r="F184" i="41"/>
  <c r="H184" i="41"/>
  <c r="G184" i="41"/>
  <c r="E184" i="41"/>
  <c r="I184" i="41"/>
  <c r="J184" i="41"/>
  <c r="I236" i="41"/>
  <c r="E236" i="41"/>
  <c r="H236" i="41"/>
  <c r="J236" i="41"/>
  <c r="G236" i="41"/>
  <c r="F236" i="41"/>
  <c r="E193" i="41"/>
  <c r="I193" i="41"/>
  <c r="F193" i="41"/>
  <c r="H193" i="41"/>
  <c r="G193" i="41"/>
  <c r="J193" i="41"/>
  <c r="H254" i="41"/>
  <c r="G254" i="41"/>
  <c r="F254" i="41"/>
  <c r="E254" i="41"/>
  <c r="J254" i="41"/>
  <c r="I254" i="41"/>
  <c r="H147" i="41"/>
  <c r="G147" i="41"/>
  <c r="J147" i="41"/>
  <c r="E147" i="41"/>
  <c r="F147" i="41"/>
  <c r="I147" i="41"/>
  <c r="G185" i="41"/>
  <c r="H185" i="41"/>
  <c r="F185" i="41"/>
  <c r="E185" i="41"/>
  <c r="I185" i="41"/>
  <c r="J185" i="41"/>
  <c r="H233" i="41"/>
  <c r="G233" i="41"/>
  <c r="E233" i="41"/>
  <c r="F233" i="41"/>
  <c r="I233" i="41"/>
  <c r="J233" i="41"/>
  <c r="G166" i="41"/>
  <c r="H166" i="41"/>
  <c r="I166" i="41"/>
  <c r="E166" i="41"/>
  <c r="F166" i="41"/>
  <c r="J166" i="41"/>
  <c r="H235" i="41"/>
  <c r="I235" i="41"/>
  <c r="E235" i="41"/>
  <c r="J235" i="41"/>
  <c r="F235" i="41"/>
  <c r="G235" i="41"/>
  <c r="I168" i="41"/>
  <c r="J168" i="41"/>
  <c r="F168" i="41"/>
  <c r="H168" i="41"/>
  <c r="E168" i="41"/>
  <c r="G168" i="41"/>
  <c r="H222" i="41"/>
  <c r="J222" i="41"/>
  <c r="F222" i="41"/>
  <c r="I222" i="41"/>
  <c r="E222" i="41"/>
  <c r="G222" i="41"/>
  <c r="H199" i="41"/>
  <c r="F199" i="41"/>
  <c r="E199" i="41"/>
  <c r="J199" i="41"/>
  <c r="G199" i="41"/>
  <c r="I199" i="41"/>
  <c r="E227" i="36"/>
  <c r="I227" i="36"/>
  <c r="H227" i="36"/>
  <c r="G227" i="36"/>
  <c r="J227" i="36"/>
  <c r="F227" i="36"/>
  <c r="J170" i="36"/>
  <c r="H170" i="36"/>
  <c r="G170" i="36"/>
  <c r="F170" i="36"/>
  <c r="E170" i="36"/>
  <c r="I170" i="36"/>
  <c r="G146" i="36"/>
  <c r="I146" i="36"/>
  <c r="H146" i="36"/>
  <c r="E146" i="36"/>
  <c r="F146" i="36"/>
  <c r="J146" i="36"/>
  <c r="J137" i="36"/>
  <c r="F137" i="36"/>
  <c r="I137" i="36"/>
  <c r="E137" i="36"/>
  <c r="H137" i="36"/>
  <c r="G137" i="36"/>
  <c r="J141" i="36"/>
  <c r="G141" i="36"/>
  <c r="E141" i="36"/>
  <c r="F141" i="36"/>
  <c r="I141" i="36"/>
  <c r="H141" i="36"/>
  <c r="I188" i="36"/>
  <c r="G188" i="36"/>
  <c r="J188" i="36"/>
  <c r="F188" i="36"/>
  <c r="H188" i="36"/>
  <c r="E188" i="36"/>
  <c r="J237" i="36"/>
  <c r="F237" i="36"/>
  <c r="H237" i="36"/>
  <c r="G237" i="36"/>
  <c r="E237" i="36"/>
  <c r="I237" i="36"/>
  <c r="H225" i="36"/>
  <c r="F225" i="36"/>
  <c r="G225" i="36"/>
  <c r="E225" i="36"/>
  <c r="J225" i="36"/>
  <c r="I225" i="36"/>
  <c r="J153" i="36"/>
  <c r="G153" i="36"/>
  <c r="E153" i="36"/>
  <c r="H153" i="36"/>
  <c r="I153" i="36"/>
  <c r="F153" i="36"/>
  <c r="H144" i="36"/>
  <c r="G144" i="36"/>
  <c r="I144" i="36"/>
  <c r="E144" i="36"/>
  <c r="J144" i="36"/>
  <c r="F144" i="36"/>
  <c r="G163" i="36"/>
  <c r="H163" i="36"/>
  <c r="E163" i="36"/>
  <c r="F163" i="36"/>
  <c r="J163" i="36"/>
  <c r="I163" i="36"/>
  <c r="I155" i="36"/>
  <c r="H155" i="36"/>
  <c r="J155" i="36"/>
  <c r="E155" i="36"/>
  <c r="F155" i="36"/>
  <c r="G155" i="36"/>
  <c r="H268" i="36"/>
  <c r="J268" i="36"/>
  <c r="E268" i="36"/>
  <c r="F268" i="36"/>
  <c r="I268" i="36"/>
  <c r="G268" i="36"/>
  <c r="H193" i="36"/>
  <c r="G193" i="36"/>
  <c r="J193" i="36"/>
  <c r="F193" i="36"/>
  <c r="I193" i="36"/>
  <c r="E193" i="36"/>
  <c r="F210" i="36"/>
  <c r="E210" i="36"/>
  <c r="G210" i="36"/>
  <c r="J210" i="36"/>
  <c r="I210" i="36"/>
  <c r="H210" i="36"/>
  <c r="J198" i="36"/>
  <c r="I198" i="36"/>
  <c r="E198" i="36"/>
  <c r="H198" i="36"/>
  <c r="G198" i="36"/>
  <c r="F198" i="36"/>
  <c r="I219" i="36"/>
  <c r="H219" i="36"/>
  <c r="E219" i="36"/>
  <c r="G219" i="36"/>
  <c r="J219" i="36"/>
  <c r="F219" i="36"/>
  <c r="H186" i="18"/>
  <c r="G186" i="18"/>
  <c r="E186" i="18"/>
  <c r="I186" i="18"/>
  <c r="F186" i="18"/>
  <c r="J186" i="18"/>
  <c r="J163" i="18"/>
  <c r="E163" i="18"/>
  <c r="H163" i="18"/>
  <c r="F163" i="18"/>
  <c r="G163" i="18"/>
  <c r="I163" i="18"/>
  <c r="H211" i="24"/>
  <c r="F211" i="24"/>
  <c r="G211" i="24"/>
  <c r="E211" i="24"/>
  <c r="J211" i="24"/>
  <c r="I211" i="24"/>
  <c r="H185" i="14"/>
  <c r="I185" i="14"/>
  <c r="G185" i="14"/>
  <c r="E185" i="14"/>
  <c r="J185" i="14"/>
  <c r="F185" i="14"/>
  <c r="I177" i="25"/>
  <c r="G177" i="25"/>
  <c r="H177" i="25"/>
  <c r="J177" i="25"/>
  <c r="E177" i="25"/>
  <c r="F177" i="25"/>
  <c r="H201" i="23"/>
  <c r="J201" i="23"/>
  <c r="E201" i="23"/>
  <c r="G201" i="23"/>
  <c r="F201" i="23"/>
  <c r="I201" i="23"/>
  <c r="G217" i="39"/>
  <c r="I217" i="39"/>
  <c r="E217" i="39"/>
  <c r="H217" i="39"/>
  <c r="J217" i="39"/>
  <c r="F217" i="39"/>
  <c r="H190" i="14"/>
  <c r="E190" i="14"/>
  <c r="I190" i="14"/>
  <c r="G190" i="14"/>
  <c r="J190" i="14"/>
  <c r="F190" i="14"/>
  <c r="J266" i="25"/>
  <c r="I266" i="25"/>
  <c r="E266" i="25"/>
  <c r="G266" i="25"/>
  <c r="F266" i="25"/>
  <c r="H266" i="25"/>
  <c r="H205" i="22"/>
  <c r="J205" i="22"/>
  <c r="I205" i="22"/>
  <c r="F205" i="22"/>
  <c r="E205" i="22"/>
  <c r="G205" i="22"/>
  <c r="I233" i="26"/>
  <c r="J233" i="26"/>
  <c r="H233" i="26"/>
  <c r="F233" i="26"/>
  <c r="E233" i="26"/>
  <c r="G233" i="26"/>
  <c r="H259" i="22"/>
  <c r="E259" i="22"/>
  <c r="F259" i="22"/>
  <c r="J259" i="22"/>
  <c r="G259" i="22"/>
  <c r="I259" i="22"/>
  <c r="F186" i="14"/>
  <c r="G186" i="14"/>
  <c r="H186" i="14"/>
  <c r="I186" i="14"/>
  <c r="J186" i="14"/>
  <c r="E186" i="14"/>
  <c r="H187" i="14"/>
  <c r="E187" i="14"/>
  <c r="G187" i="14"/>
  <c r="F187" i="14"/>
  <c r="I187" i="14"/>
  <c r="J187" i="14"/>
  <c r="H267" i="18"/>
  <c r="J267" i="18"/>
  <c r="G267" i="18"/>
  <c r="E267" i="18"/>
  <c r="I267" i="18"/>
  <c r="F267" i="18"/>
  <c r="H270" i="23"/>
  <c r="F270" i="23"/>
  <c r="E270" i="23"/>
  <c r="J270" i="23"/>
  <c r="I270" i="23"/>
  <c r="G270" i="23"/>
  <c r="H206" i="22"/>
  <c r="J206" i="22"/>
  <c r="G206" i="22"/>
  <c r="F206" i="22"/>
  <c r="I206" i="22"/>
  <c r="E206" i="22"/>
  <c r="H269" i="25"/>
  <c r="J269" i="25"/>
  <c r="F269" i="25"/>
  <c r="G269" i="25"/>
  <c r="I269" i="25"/>
  <c r="E269" i="25"/>
  <c r="H262" i="39"/>
  <c r="G262" i="39"/>
  <c r="I262" i="39"/>
  <c r="E262" i="39"/>
  <c r="J262" i="39"/>
  <c r="F262" i="39"/>
  <c r="H261" i="26"/>
  <c r="I261" i="26"/>
  <c r="J261" i="26"/>
  <c r="G261" i="26"/>
  <c r="E261" i="26"/>
  <c r="F261" i="26"/>
  <c r="E210" i="23"/>
  <c r="H210" i="23"/>
  <c r="I210" i="23"/>
  <c r="G210" i="23"/>
  <c r="J210" i="23"/>
  <c r="F210" i="23"/>
  <c r="F238" i="39"/>
  <c r="H238" i="39"/>
  <c r="E238" i="39"/>
  <c r="J238" i="39"/>
  <c r="G238" i="39"/>
  <c r="I238" i="39"/>
  <c r="H261" i="18"/>
  <c r="E261" i="18"/>
  <c r="I261" i="18"/>
  <c r="F261" i="18"/>
  <c r="G261" i="18"/>
  <c r="J261" i="18"/>
  <c r="H266" i="22"/>
  <c r="G266" i="22"/>
  <c r="I266" i="22"/>
  <c r="J266" i="22"/>
  <c r="E266" i="22"/>
  <c r="F266" i="22"/>
  <c r="F265" i="39"/>
  <c r="H265" i="39"/>
  <c r="G265" i="39"/>
  <c r="J265" i="39"/>
  <c r="I265" i="39"/>
  <c r="E265" i="39"/>
  <c r="I270" i="24"/>
  <c r="G270" i="24"/>
  <c r="E270" i="24"/>
  <c r="F270" i="24"/>
  <c r="H270" i="24"/>
  <c r="J270" i="24"/>
  <c r="H241" i="25"/>
  <c r="F241" i="25"/>
  <c r="G241" i="25"/>
  <c r="I241" i="25"/>
  <c r="J241" i="25"/>
  <c r="E241" i="25"/>
  <c r="H254" i="14"/>
  <c r="I254" i="14"/>
  <c r="J254" i="14"/>
  <c r="E254" i="14"/>
  <c r="F254" i="14"/>
  <c r="G254" i="14"/>
  <c r="G262" i="18"/>
  <c r="E262" i="18"/>
  <c r="J262" i="18"/>
  <c r="H262" i="18"/>
  <c r="F262" i="18"/>
  <c r="I262" i="18"/>
  <c r="E198" i="26"/>
  <c r="F198" i="26"/>
  <c r="G198" i="26"/>
  <c r="J198" i="26"/>
  <c r="I198" i="26"/>
  <c r="H198" i="26"/>
  <c r="H245" i="22"/>
  <c r="E245" i="22"/>
  <c r="F245" i="22"/>
  <c r="I245" i="22"/>
  <c r="G245" i="22"/>
  <c r="J245" i="22"/>
  <c r="H210" i="22"/>
  <c r="J210" i="22"/>
  <c r="G210" i="22"/>
  <c r="I210" i="22"/>
  <c r="F210" i="22"/>
  <c r="E210" i="22"/>
  <c r="H238" i="22"/>
  <c r="F238" i="22"/>
  <c r="I238" i="22"/>
  <c r="J238" i="22"/>
  <c r="G238" i="22"/>
  <c r="E238" i="22"/>
  <c r="E166" i="14"/>
  <c r="G166" i="14"/>
  <c r="I166" i="14"/>
  <c r="J166" i="14"/>
  <c r="H166" i="14"/>
  <c r="F166" i="14"/>
  <c r="J203" i="39"/>
  <c r="F203" i="39"/>
  <c r="I203" i="39"/>
  <c r="H203" i="39"/>
  <c r="E203" i="39"/>
  <c r="G203" i="39"/>
  <c r="H142" i="26"/>
  <c r="G142" i="26"/>
  <c r="E142" i="26"/>
  <c r="J142" i="26"/>
  <c r="F142" i="26"/>
  <c r="I142" i="26"/>
  <c r="H246" i="18"/>
  <c r="G246" i="18"/>
  <c r="F246" i="18"/>
  <c r="J246" i="18"/>
  <c r="I246" i="18"/>
  <c r="E246" i="18"/>
  <c r="G139" i="18"/>
  <c r="J139" i="18"/>
  <c r="H139" i="18"/>
  <c r="E139" i="18"/>
  <c r="I139" i="18"/>
  <c r="F139" i="18"/>
  <c r="G145" i="14"/>
  <c r="F145" i="14"/>
  <c r="I145" i="14"/>
  <c r="E145" i="14"/>
  <c r="J145" i="14"/>
  <c r="H145" i="14"/>
  <c r="G202" i="25"/>
  <c r="F202" i="25"/>
  <c r="H202" i="25"/>
  <c r="E202" i="25"/>
  <c r="I202" i="25"/>
  <c r="J202" i="25"/>
  <c r="I226" i="25"/>
  <c r="E226" i="25"/>
  <c r="G226" i="25"/>
  <c r="F226" i="25"/>
  <c r="H226" i="25"/>
  <c r="J226" i="25"/>
  <c r="G194" i="14"/>
  <c r="F194" i="14"/>
  <c r="I194" i="14"/>
  <c r="E194" i="14"/>
  <c r="H194" i="14"/>
  <c r="J194" i="14"/>
  <c r="I179" i="14"/>
  <c r="H179" i="14"/>
  <c r="E179" i="14"/>
  <c r="G179" i="14"/>
  <c r="J179" i="14"/>
  <c r="F179" i="14"/>
  <c r="H173" i="26"/>
  <c r="F173" i="26"/>
  <c r="G173" i="26"/>
  <c r="I173" i="26"/>
  <c r="J173" i="26"/>
  <c r="E173" i="26"/>
  <c r="H162" i="24"/>
  <c r="J162" i="24"/>
  <c r="E162" i="24"/>
  <c r="G162" i="24"/>
  <c r="I162" i="24"/>
  <c r="F162" i="24"/>
  <c r="H165" i="23"/>
  <c r="G165" i="23"/>
  <c r="I165" i="23"/>
  <c r="E165" i="23"/>
  <c r="F165" i="23"/>
  <c r="J165" i="23"/>
  <c r="F161" i="22"/>
  <c r="H161" i="22"/>
  <c r="G161" i="22"/>
  <c r="I161" i="22"/>
  <c r="J161" i="22"/>
  <c r="E161" i="22"/>
  <c r="I241" i="18"/>
  <c r="G241" i="18"/>
  <c r="E241" i="18"/>
  <c r="H241" i="18"/>
  <c r="F241" i="18"/>
  <c r="J241" i="18"/>
  <c r="H158" i="22"/>
  <c r="J158" i="22"/>
  <c r="G158" i="22"/>
  <c r="E158" i="22"/>
  <c r="I158" i="22"/>
  <c r="F158" i="22"/>
  <c r="H182" i="25"/>
  <c r="E182" i="25"/>
  <c r="G182" i="25"/>
  <c r="I182" i="25"/>
  <c r="J182" i="25"/>
  <c r="F182" i="25"/>
  <c r="H179" i="22"/>
  <c r="F179" i="22"/>
  <c r="G179" i="22"/>
  <c r="I179" i="22"/>
  <c r="E179" i="22"/>
  <c r="J179" i="22"/>
  <c r="H186" i="23"/>
  <c r="F186" i="23"/>
  <c r="I186" i="23"/>
  <c r="E186" i="23"/>
  <c r="J186" i="23"/>
  <c r="G186" i="23"/>
  <c r="H155" i="39"/>
  <c r="J155" i="39"/>
  <c r="F155" i="39"/>
  <c r="E155" i="39"/>
  <c r="I155" i="39"/>
  <c r="G155" i="39"/>
  <c r="G187" i="24"/>
  <c r="H187" i="24"/>
  <c r="I187" i="24"/>
  <c r="F187" i="24"/>
  <c r="E187" i="24"/>
  <c r="J187" i="24"/>
  <c r="H225" i="18"/>
  <c r="J225" i="18"/>
  <c r="F225" i="18"/>
  <c r="I225" i="18"/>
  <c r="E225" i="18"/>
  <c r="G225" i="18"/>
  <c r="H170" i="26"/>
  <c r="I170" i="26"/>
  <c r="F170" i="26"/>
  <c r="G170" i="26"/>
  <c r="J170" i="26"/>
  <c r="E170" i="26"/>
  <c r="G254" i="26"/>
  <c r="I254" i="26"/>
  <c r="H254" i="26"/>
  <c r="E254" i="26"/>
  <c r="J254" i="26"/>
  <c r="F254" i="26"/>
  <c r="H145" i="22"/>
  <c r="J145" i="22"/>
  <c r="E145" i="22"/>
  <c r="F145" i="22"/>
  <c r="I145" i="22"/>
  <c r="G145" i="22"/>
  <c r="H251" i="23"/>
  <c r="E251" i="23"/>
  <c r="I251" i="23"/>
  <c r="J251" i="23"/>
  <c r="G251" i="23"/>
  <c r="F251" i="23"/>
  <c r="G214" i="24"/>
  <c r="H214" i="24"/>
  <c r="E214" i="24"/>
  <c r="J214" i="24"/>
  <c r="I214" i="24"/>
  <c r="F214" i="24"/>
  <c r="H213" i="22"/>
  <c r="J213" i="22"/>
  <c r="G213" i="22"/>
  <c r="F213" i="22"/>
  <c r="I213" i="22"/>
  <c r="E213" i="22"/>
  <c r="H190" i="23"/>
  <c r="E190" i="23"/>
  <c r="F190" i="23"/>
  <c r="J190" i="23"/>
  <c r="G190" i="23"/>
  <c r="I190" i="23"/>
  <c r="I250" i="26"/>
  <c r="J250" i="26"/>
  <c r="G250" i="26"/>
  <c r="H250" i="26"/>
  <c r="E250" i="26"/>
  <c r="F250" i="26"/>
  <c r="H162" i="22"/>
  <c r="E162" i="22"/>
  <c r="J162" i="22"/>
  <c r="G162" i="22"/>
  <c r="I162" i="22"/>
  <c r="F162" i="22"/>
  <c r="H250" i="14"/>
  <c r="F250" i="14"/>
  <c r="G250" i="14"/>
  <c r="I250" i="14"/>
  <c r="J250" i="14"/>
  <c r="E250" i="14"/>
  <c r="I169" i="24"/>
  <c r="F169" i="24"/>
  <c r="H169" i="24"/>
  <c r="E169" i="24"/>
  <c r="G169" i="24"/>
  <c r="J169" i="24"/>
  <c r="J170" i="25"/>
  <c r="E170" i="25"/>
  <c r="F170" i="25"/>
  <c r="I170" i="25"/>
  <c r="G170" i="25"/>
  <c r="H170" i="25"/>
  <c r="J226" i="18"/>
  <c r="H226" i="18"/>
  <c r="G226" i="18"/>
  <c r="E226" i="18"/>
  <c r="F226" i="18"/>
  <c r="I226" i="18"/>
  <c r="H174" i="25"/>
  <c r="E174" i="25"/>
  <c r="F174" i="25"/>
  <c r="I174" i="25"/>
  <c r="G174" i="25"/>
  <c r="J174" i="25"/>
  <c r="H257" i="22"/>
  <c r="F257" i="22"/>
  <c r="I257" i="22"/>
  <c r="E257" i="22"/>
  <c r="J257" i="22"/>
  <c r="G257" i="22"/>
  <c r="H182" i="18"/>
  <c r="E182" i="18"/>
  <c r="F182" i="18"/>
  <c r="G182" i="18"/>
  <c r="J182" i="18"/>
  <c r="I182" i="18"/>
  <c r="E198" i="18"/>
  <c r="F198" i="18"/>
  <c r="J198" i="18"/>
  <c r="H198" i="18"/>
  <c r="I198" i="18"/>
  <c r="G198" i="18"/>
  <c r="G205" i="18"/>
  <c r="F205" i="18"/>
  <c r="I205" i="18"/>
  <c r="H205" i="18"/>
  <c r="E205" i="18"/>
  <c r="J205" i="18"/>
  <c r="I201" i="22"/>
  <c r="J201" i="22"/>
  <c r="H201" i="22"/>
  <c r="G201" i="22"/>
  <c r="F201" i="22"/>
  <c r="E201" i="22"/>
  <c r="G187" i="18"/>
  <c r="E187" i="18"/>
  <c r="F187" i="18"/>
  <c r="I187" i="18"/>
  <c r="J187" i="18"/>
  <c r="H187" i="18"/>
  <c r="J203" i="25"/>
  <c r="E203" i="25"/>
  <c r="I203" i="25"/>
  <c r="F203" i="25"/>
  <c r="H203" i="25"/>
  <c r="G203" i="25"/>
  <c r="H242" i="39"/>
  <c r="I242" i="39"/>
  <c r="J242" i="39"/>
  <c r="G242" i="39"/>
  <c r="F242" i="39"/>
  <c r="E242" i="39"/>
  <c r="H198" i="14"/>
  <c r="G198" i="14"/>
  <c r="I198" i="14"/>
  <c r="J198" i="14"/>
  <c r="F198" i="14"/>
  <c r="E198" i="14"/>
  <c r="I157" i="14"/>
  <c r="E157" i="14"/>
  <c r="F157" i="14"/>
  <c r="G157" i="14"/>
  <c r="J157" i="14"/>
  <c r="H157" i="14"/>
  <c r="J198" i="23"/>
  <c r="F198" i="23"/>
  <c r="I198" i="23"/>
  <c r="H198" i="23"/>
  <c r="G198" i="23"/>
  <c r="E198" i="23"/>
  <c r="E236" i="24"/>
  <c r="J236" i="24"/>
  <c r="G236" i="24"/>
  <c r="H236" i="24"/>
  <c r="F236" i="24"/>
  <c r="I236" i="24"/>
  <c r="I163" i="14"/>
  <c r="J163" i="14"/>
  <c r="G163" i="14"/>
  <c r="E163" i="14"/>
  <c r="F163" i="14"/>
  <c r="H163" i="14"/>
  <c r="H213" i="18"/>
  <c r="J213" i="18"/>
  <c r="I213" i="18"/>
  <c r="F213" i="18"/>
  <c r="E213" i="18"/>
  <c r="G213" i="18"/>
  <c r="I209" i="39"/>
  <c r="F209" i="39"/>
  <c r="G209" i="39"/>
  <c r="J209" i="39"/>
  <c r="H209" i="39"/>
  <c r="E209" i="39"/>
  <c r="H256" i="22"/>
  <c r="E256" i="22"/>
  <c r="J256" i="22"/>
  <c r="F256" i="22"/>
  <c r="I256" i="22"/>
  <c r="G256" i="22"/>
  <c r="I164" i="18"/>
  <c r="G164" i="18"/>
  <c r="J164" i="18"/>
  <c r="H164" i="18"/>
  <c r="E164" i="18"/>
  <c r="F164" i="18"/>
  <c r="F180" i="18"/>
  <c r="G180" i="18"/>
  <c r="H180" i="18"/>
  <c r="E180" i="18"/>
  <c r="J180" i="18"/>
  <c r="I180" i="18"/>
  <c r="G162" i="23"/>
  <c r="J162" i="23"/>
  <c r="H162" i="23"/>
  <c r="I162" i="23"/>
  <c r="F162" i="23"/>
  <c r="E162" i="23"/>
  <c r="J247" i="23"/>
  <c r="I247" i="23"/>
  <c r="F247" i="23"/>
  <c r="G247" i="23"/>
  <c r="E247" i="23"/>
  <c r="H247" i="23"/>
  <c r="I228" i="18"/>
  <c r="J228" i="18"/>
  <c r="E228" i="18"/>
  <c r="G228" i="18"/>
  <c r="H228" i="18"/>
  <c r="F228" i="18"/>
  <c r="H157" i="39"/>
  <c r="F157" i="39"/>
  <c r="I157" i="39"/>
  <c r="G157" i="39"/>
  <c r="J157" i="39"/>
  <c r="E157" i="39"/>
  <c r="G220" i="18"/>
  <c r="F220" i="18"/>
  <c r="I220" i="18"/>
  <c r="H220" i="18"/>
  <c r="E220" i="18"/>
  <c r="J220" i="18"/>
  <c r="H232" i="22"/>
  <c r="F232" i="22"/>
  <c r="G232" i="22"/>
  <c r="E232" i="22"/>
  <c r="I232" i="22"/>
  <c r="J232" i="22"/>
  <c r="F168" i="22"/>
  <c r="G168" i="22"/>
  <c r="H168" i="22"/>
  <c r="I168" i="22"/>
  <c r="J168" i="22"/>
  <c r="E168" i="22"/>
  <c r="H136" i="23"/>
  <c r="J136" i="23"/>
  <c r="G136" i="23"/>
  <c r="I136" i="23"/>
  <c r="E136" i="23"/>
  <c r="F136" i="23"/>
  <c r="H216" i="39"/>
  <c r="E216" i="39"/>
  <c r="I216" i="39"/>
  <c r="F216" i="39"/>
  <c r="J216" i="39"/>
  <c r="G216" i="39"/>
  <c r="G236" i="22"/>
  <c r="J236" i="22"/>
  <c r="I236" i="22"/>
  <c r="H236" i="22"/>
  <c r="E236" i="22"/>
  <c r="F236" i="22"/>
  <c r="J247" i="25"/>
  <c r="I247" i="25"/>
  <c r="E247" i="25"/>
  <c r="F247" i="25"/>
  <c r="G247" i="25"/>
  <c r="H247" i="25"/>
  <c r="G232" i="25"/>
  <c r="H232" i="25"/>
  <c r="E232" i="25"/>
  <c r="I232" i="25"/>
  <c r="J232" i="25"/>
  <c r="F232" i="25"/>
  <c r="F159" i="18"/>
  <c r="H159" i="18"/>
  <c r="J159" i="18"/>
  <c r="I159" i="18"/>
  <c r="E159" i="18"/>
  <c r="G159" i="18"/>
  <c r="I236" i="26"/>
  <c r="F236" i="26"/>
  <c r="H236" i="26"/>
  <c r="G236" i="26"/>
  <c r="E236" i="26"/>
  <c r="J236" i="26"/>
  <c r="I184" i="14"/>
  <c r="H184" i="14"/>
  <c r="F184" i="14"/>
  <c r="E184" i="14"/>
  <c r="J184" i="14"/>
  <c r="G184" i="14"/>
  <c r="E172" i="14"/>
  <c r="H172" i="14"/>
  <c r="I172" i="14"/>
  <c r="G172" i="14"/>
  <c r="J172" i="14"/>
  <c r="F172" i="14"/>
  <c r="I231" i="22"/>
  <c r="F231" i="22"/>
  <c r="J231" i="22"/>
  <c r="H231" i="22"/>
  <c r="G231" i="22"/>
  <c r="E231" i="22"/>
  <c r="J239" i="14"/>
  <c r="E239" i="14"/>
  <c r="G239" i="14"/>
  <c r="F239" i="14"/>
  <c r="H239" i="14"/>
  <c r="I239" i="14"/>
  <c r="E184" i="22"/>
  <c r="H184" i="22"/>
  <c r="F184" i="22"/>
  <c r="G184" i="22"/>
  <c r="I184" i="22"/>
  <c r="J184" i="22"/>
  <c r="J196" i="39"/>
  <c r="F196" i="39"/>
  <c r="G196" i="39"/>
  <c r="I196" i="39"/>
  <c r="E196" i="39"/>
  <c r="H196" i="39"/>
  <c r="E248" i="24"/>
  <c r="F248" i="24"/>
  <c r="J248" i="24"/>
  <c r="I248" i="24"/>
  <c r="G248" i="24"/>
  <c r="H248" i="24"/>
  <c r="J152" i="18"/>
  <c r="E152" i="18"/>
  <c r="I152" i="18"/>
  <c r="F152" i="18"/>
  <c r="H152" i="18"/>
  <c r="G152" i="18"/>
  <c r="H252" i="24"/>
  <c r="J252" i="24"/>
  <c r="E252" i="24"/>
  <c r="F252" i="24"/>
  <c r="G252" i="24"/>
  <c r="I252" i="24"/>
  <c r="H255" i="22"/>
  <c r="E255" i="22"/>
  <c r="F255" i="22"/>
  <c r="G255" i="22"/>
  <c r="I255" i="22"/>
  <c r="J255" i="22"/>
  <c r="G231" i="14"/>
  <c r="I231" i="14"/>
  <c r="F231" i="14"/>
  <c r="J231" i="14"/>
  <c r="H231" i="14"/>
  <c r="E231" i="14"/>
  <c r="F175" i="39"/>
  <c r="E175" i="39"/>
  <c r="H175" i="39"/>
  <c r="G175" i="39"/>
  <c r="I175" i="39"/>
  <c r="J175" i="39"/>
  <c r="H140" i="22"/>
  <c r="E140" i="22"/>
  <c r="G140" i="22"/>
  <c r="F140" i="22"/>
  <c r="I140" i="22"/>
  <c r="J140" i="22"/>
  <c r="F208" i="24"/>
  <c r="E208" i="24"/>
  <c r="H208" i="24"/>
  <c r="I208" i="24"/>
  <c r="G208" i="24"/>
  <c r="J208" i="24"/>
  <c r="H228" i="22"/>
  <c r="I228" i="22"/>
  <c r="J228" i="22"/>
  <c r="E228" i="22"/>
  <c r="F228" i="22"/>
  <c r="G228" i="22"/>
  <c r="I156" i="14"/>
  <c r="E156" i="14"/>
  <c r="J156" i="14"/>
  <c r="G156" i="14"/>
  <c r="H156" i="14"/>
  <c r="F156" i="14"/>
  <c r="I263" i="18"/>
  <c r="H263" i="18"/>
  <c r="E263" i="18"/>
  <c r="G263" i="18"/>
  <c r="J263" i="18"/>
  <c r="F263" i="18"/>
  <c r="H200" i="22"/>
  <c r="I200" i="22"/>
  <c r="J200" i="22"/>
  <c r="G200" i="22"/>
  <c r="F200" i="22"/>
  <c r="E200" i="22"/>
  <c r="E135" i="26"/>
  <c r="H135" i="26"/>
  <c r="G135" i="26"/>
  <c r="J135" i="26"/>
  <c r="I135" i="26"/>
  <c r="F135" i="26"/>
  <c r="F248" i="23"/>
  <c r="H248" i="23"/>
  <c r="E248" i="23"/>
  <c r="G248" i="23"/>
  <c r="J248" i="23"/>
  <c r="I248" i="23"/>
  <c r="I160" i="18"/>
  <c r="E160" i="18"/>
  <c r="H160" i="18"/>
  <c r="F160" i="18"/>
  <c r="G160" i="18"/>
  <c r="J160" i="18"/>
  <c r="H228" i="39"/>
  <c r="F228" i="39"/>
  <c r="E228" i="39"/>
  <c r="G228" i="39"/>
  <c r="I228" i="39"/>
  <c r="J228" i="39"/>
  <c r="E207" i="22"/>
  <c r="F207" i="22"/>
  <c r="G207" i="22"/>
  <c r="H207" i="22"/>
  <c r="J207" i="22"/>
  <c r="I207" i="22"/>
  <c r="J223" i="23"/>
  <c r="G223" i="23"/>
  <c r="E223" i="23"/>
  <c r="H223" i="23"/>
  <c r="F223" i="23"/>
  <c r="I223" i="23"/>
  <c r="J159" i="14"/>
  <c r="H159" i="14"/>
  <c r="G159" i="14"/>
  <c r="I159" i="14"/>
  <c r="F159" i="14"/>
  <c r="E159" i="14"/>
  <c r="I236" i="14"/>
  <c r="E236" i="14"/>
  <c r="J236" i="14"/>
  <c r="F236" i="14"/>
  <c r="H236" i="14"/>
  <c r="G236" i="14"/>
  <c r="I192" i="18"/>
  <c r="J192" i="18"/>
  <c r="F192" i="18"/>
  <c r="H192" i="18"/>
  <c r="E192" i="18"/>
  <c r="G192" i="18"/>
  <c r="I180" i="22"/>
  <c r="F180" i="22"/>
  <c r="G180" i="22"/>
  <c r="E180" i="22"/>
  <c r="H180" i="22"/>
  <c r="J180" i="22"/>
  <c r="I263" i="22"/>
  <c r="G263" i="22"/>
  <c r="H263" i="22"/>
  <c r="J263" i="22"/>
  <c r="E263" i="22"/>
  <c r="F263" i="22"/>
  <c r="I255" i="39"/>
  <c r="F255" i="39"/>
  <c r="E255" i="39"/>
  <c r="G255" i="39"/>
  <c r="H255" i="39"/>
  <c r="J255" i="39"/>
  <c r="H176" i="25"/>
  <c r="F176" i="25"/>
  <c r="J176" i="25"/>
  <c r="G176" i="25"/>
  <c r="E176" i="25"/>
  <c r="I176" i="25"/>
  <c r="J168" i="14"/>
  <c r="I168" i="14"/>
  <c r="F168" i="14"/>
  <c r="E168" i="14"/>
  <c r="H168" i="14"/>
  <c r="G168" i="14"/>
  <c r="F208" i="18"/>
  <c r="I208" i="18"/>
  <c r="G208" i="18"/>
  <c r="E208" i="18"/>
  <c r="J208" i="18"/>
  <c r="H208" i="18"/>
  <c r="G180" i="25"/>
  <c r="E180" i="25"/>
  <c r="J180" i="25"/>
  <c r="F180" i="25"/>
  <c r="I180" i="25"/>
  <c r="H180" i="25"/>
  <c r="I148" i="18"/>
  <c r="J148" i="18"/>
  <c r="H148" i="18"/>
  <c r="G148" i="18"/>
  <c r="E148" i="18"/>
  <c r="F148" i="18"/>
  <c r="H247" i="22"/>
  <c r="G247" i="22"/>
  <c r="F247" i="22"/>
  <c r="I247" i="22"/>
  <c r="J247" i="22"/>
  <c r="E247" i="22"/>
  <c r="J221" i="35"/>
  <c r="I221" i="35"/>
  <c r="E221" i="35"/>
  <c r="G221" i="35"/>
  <c r="F221" i="35"/>
  <c r="H221" i="35"/>
  <c r="J207" i="35"/>
  <c r="H207" i="35"/>
  <c r="E207" i="35"/>
  <c r="F207" i="35"/>
  <c r="G207" i="35"/>
  <c r="I207" i="35"/>
  <c r="H204" i="35"/>
  <c r="G204" i="35"/>
  <c r="J204" i="35"/>
  <c r="E204" i="35"/>
  <c r="F204" i="35"/>
  <c r="I204" i="35"/>
  <c r="G179" i="35"/>
  <c r="E179" i="35"/>
  <c r="H179" i="35"/>
  <c r="J179" i="35"/>
  <c r="I179" i="35"/>
  <c r="F179" i="35"/>
  <c r="J168" i="35"/>
  <c r="E168" i="35"/>
  <c r="F168" i="35"/>
  <c r="H168" i="35"/>
  <c r="G168" i="35"/>
  <c r="I168" i="35"/>
  <c r="F215" i="35"/>
  <c r="E215" i="35"/>
  <c r="H215" i="35"/>
  <c r="I215" i="35"/>
  <c r="G215" i="35"/>
  <c r="J215" i="35"/>
  <c r="E267" i="35"/>
  <c r="F267" i="35"/>
  <c r="I267" i="35"/>
  <c r="J267" i="35"/>
  <c r="H267" i="35"/>
  <c r="G267" i="35"/>
  <c r="I214" i="29"/>
  <c r="F214" i="29"/>
  <c r="E214" i="29"/>
  <c r="H214" i="29"/>
  <c r="G214" i="29"/>
  <c r="J214" i="29"/>
  <c r="H243" i="30"/>
  <c r="G243" i="30"/>
  <c r="I243" i="30"/>
  <c r="F243" i="30"/>
  <c r="J243" i="30"/>
  <c r="E243" i="30"/>
  <c r="I140" i="35"/>
  <c r="J140" i="35"/>
  <c r="H140" i="35"/>
  <c r="E140" i="35"/>
  <c r="F140" i="35"/>
  <c r="G140" i="35"/>
  <c r="G206" i="35"/>
  <c r="H206" i="35"/>
  <c r="E206" i="35"/>
  <c r="J206" i="35"/>
  <c r="F206" i="35"/>
  <c r="I206" i="35"/>
  <c r="F142" i="29"/>
  <c r="G142" i="29"/>
  <c r="H142" i="29"/>
  <c r="I142" i="29"/>
  <c r="E142" i="29"/>
  <c r="J142" i="29"/>
  <c r="E198" i="29"/>
  <c r="F198" i="29"/>
  <c r="J198" i="29"/>
  <c r="G198" i="29"/>
  <c r="H198" i="29"/>
  <c r="I198" i="29"/>
  <c r="J240" i="29"/>
  <c r="H240" i="29"/>
  <c r="F240" i="29"/>
  <c r="G240" i="29"/>
  <c r="I240" i="29"/>
  <c r="E240" i="29"/>
  <c r="I169" i="30"/>
  <c r="H169" i="30"/>
  <c r="E169" i="30"/>
  <c r="J169" i="30"/>
  <c r="F169" i="30"/>
  <c r="G169" i="30"/>
  <c r="J247" i="31"/>
  <c r="I247" i="31"/>
  <c r="G247" i="31"/>
  <c r="H247" i="31"/>
  <c r="F247" i="31"/>
  <c r="E247" i="31"/>
  <c r="G171" i="35"/>
  <c r="E171" i="35"/>
  <c r="H171" i="35"/>
  <c r="J171" i="35"/>
  <c r="F171" i="35"/>
  <c r="I171" i="35"/>
  <c r="F235" i="35"/>
  <c r="E235" i="35"/>
  <c r="J235" i="35"/>
  <c r="H235" i="35"/>
  <c r="I235" i="35"/>
  <c r="G235" i="35"/>
  <c r="E159" i="29"/>
  <c r="J159" i="29"/>
  <c r="H159" i="29"/>
  <c r="F159" i="29"/>
  <c r="I159" i="29"/>
  <c r="G159" i="29"/>
  <c r="E231" i="29"/>
  <c r="J231" i="29"/>
  <c r="F231" i="29"/>
  <c r="G231" i="29"/>
  <c r="I231" i="29"/>
  <c r="H231" i="29"/>
  <c r="H145" i="30"/>
  <c r="F145" i="30"/>
  <c r="G145" i="30"/>
  <c r="I145" i="30"/>
  <c r="J145" i="30"/>
  <c r="E145" i="30"/>
  <c r="I237" i="31"/>
  <c r="F237" i="31"/>
  <c r="E237" i="31"/>
  <c r="H237" i="31"/>
  <c r="G237" i="31"/>
  <c r="J237" i="31"/>
  <c r="H230" i="38"/>
  <c r="I230" i="38"/>
  <c r="F230" i="38"/>
  <c r="G230" i="38"/>
  <c r="J230" i="38"/>
  <c r="E230" i="38"/>
  <c r="J167" i="29"/>
  <c r="F167" i="29"/>
  <c r="I167" i="29"/>
  <c r="H167" i="29"/>
  <c r="G167" i="29"/>
  <c r="E167" i="29"/>
  <c r="J224" i="29"/>
  <c r="F224" i="29"/>
  <c r="G224" i="29"/>
  <c r="E224" i="29"/>
  <c r="H224" i="29"/>
  <c r="I224" i="29"/>
  <c r="J148" i="30"/>
  <c r="H148" i="30"/>
  <c r="E148" i="30"/>
  <c r="F148" i="30"/>
  <c r="I148" i="30"/>
  <c r="G148" i="30"/>
  <c r="J242" i="38"/>
  <c r="G242" i="38"/>
  <c r="E242" i="38"/>
  <c r="F242" i="38"/>
  <c r="H242" i="38"/>
  <c r="I242" i="38"/>
  <c r="H179" i="29"/>
  <c r="G179" i="29"/>
  <c r="F179" i="29"/>
  <c r="I179" i="29"/>
  <c r="J179" i="29"/>
  <c r="E179" i="29"/>
  <c r="I267" i="29"/>
  <c r="E267" i="29"/>
  <c r="G267" i="29"/>
  <c r="F267" i="29"/>
  <c r="J267" i="29"/>
  <c r="H267" i="29"/>
  <c r="I139" i="35"/>
  <c r="E139" i="35"/>
  <c r="H139" i="35"/>
  <c r="J139" i="35"/>
  <c r="F139" i="35"/>
  <c r="G139" i="35"/>
  <c r="F190" i="35"/>
  <c r="H190" i="35"/>
  <c r="E190" i="35"/>
  <c r="J190" i="35"/>
  <c r="G190" i="35"/>
  <c r="I190" i="35"/>
  <c r="I246" i="35"/>
  <c r="E246" i="35"/>
  <c r="H246" i="35"/>
  <c r="G246" i="35"/>
  <c r="F246" i="35"/>
  <c r="J246" i="35"/>
  <c r="E187" i="29"/>
  <c r="F187" i="29"/>
  <c r="G187" i="29"/>
  <c r="H187" i="29"/>
  <c r="J187" i="29"/>
  <c r="I187" i="29"/>
  <c r="G234" i="29"/>
  <c r="J234" i="29"/>
  <c r="F234" i="29"/>
  <c r="E234" i="29"/>
  <c r="H234" i="29"/>
  <c r="I234" i="29"/>
  <c r="J154" i="30"/>
  <c r="G154" i="30"/>
  <c r="H154" i="30"/>
  <c r="E154" i="30"/>
  <c r="I154" i="30"/>
  <c r="F154" i="30"/>
  <c r="F211" i="31"/>
  <c r="I211" i="31"/>
  <c r="E211" i="31"/>
  <c r="J211" i="31"/>
  <c r="G211" i="31"/>
  <c r="H211" i="31"/>
  <c r="I170" i="35"/>
  <c r="H170" i="35"/>
  <c r="E170" i="35"/>
  <c r="G170" i="35"/>
  <c r="J170" i="35"/>
  <c r="F170" i="35"/>
  <c r="I232" i="35"/>
  <c r="G232" i="35"/>
  <c r="E232" i="35"/>
  <c r="J232" i="35"/>
  <c r="H232" i="35"/>
  <c r="F232" i="35"/>
  <c r="H156" i="29"/>
  <c r="E156" i="29"/>
  <c r="I156" i="29"/>
  <c r="F156" i="29"/>
  <c r="G156" i="29"/>
  <c r="J156" i="29"/>
  <c r="F232" i="29"/>
  <c r="I232" i="29"/>
  <c r="H232" i="29"/>
  <c r="J232" i="29"/>
  <c r="G232" i="29"/>
  <c r="E232" i="29"/>
  <c r="I149" i="30"/>
  <c r="H149" i="30"/>
  <c r="G149" i="30"/>
  <c r="J149" i="30"/>
  <c r="E149" i="30"/>
  <c r="F149" i="30"/>
  <c r="F233" i="38"/>
  <c r="I233" i="38"/>
  <c r="G233" i="38"/>
  <c r="H233" i="38"/>
  <c r="J233" i="38"/>
  <c r="E233" i="38"/>
  <c r="G183" i="35"/>
  <c r="E183" i="35"/>
  <c r="H183" i="35"/>
  <c r="F183" i="35"/>
  <c r="I183" i="35"/>
  <c r="J183" i="35"/>
  <c r="H252" i="35"/>
  <c r="I252" i="35"/>
  <c r="F252" i="35"/>
  <c r="E252" i="35"/>
  <c r="J252" i="35"/>
  <c r="G252" i="35"/>
  <c r="I175" i="29"/>
  <c r="E175" i="29"/>
  <c r="G175" i="29"/>
  <c r="H175" i="29"/>
  <c r="J175" i="29"/>
  <c r="F175" i="29"/>
  <c r="H225" i="29"/>
  <c r="J225" i="29"/>
  <c r="E225" i="29"/>
  <c r="G225" i="29"/>
  <c r="F225" i="29"/>
  <c r="I225" i="29"/>
  <c r="J152" i="30"/>
  <c r="G152" i="30"/>
  <c r="I152" i="30"/>
  <c r="F152" i="30"/>
  <c r="H152" i="30"/>
  <c r="E152" i="30"/>
  <c r="I204" i="31"/>
  <c r="E204" i="31"/>
  <c r="H204" i="31"/>
  <c r="G204" i="31"/>
  <c r="F204" i="31"/>
  <c r="J204" i="31"/>
  <c r="E250" i="38"/>
  <c r="G250" i="38"/>
  <c r="F250" i="38"/>
  <c r="H250" i="38"/>
  <c r="I250" i="38"/>
  <c r="J250" i="38"/>
  <c r="H187" i="30"/>
  <c r="E187" i="30"/>
  <c r="G187" i="30"/>
  <c r="I187" i="30"/>
  <c r="J187" i="30"/>
  <c r="F187" i="30"/>
  <c r="I245" i="30"/>
  <c r="G245" i="30"/>
  <c r="E245" i="30"/>
  <c r="H245" i="30"/>
  <c r="F245" i="30"/>
  <c r="J245" i="30"/>
  <c r="H152" i="31"/>
  <c r="G152" i="31"/>
  <c r="E152" i="31"/>
  <c r="I152" i="31"/>
  <c r="J152" i="31"/>
  <c r="F152" i="31"/>
  <c r="F210" i="31"/>
  <c r="G210" i="31"/>
  <c r="J210" i="31"/>
  <c r="E210" i="31"/>
  <c r="I210" i="31"/>
  <c r="H210" i="31"/>
  <c r="H167" i="38"/>
  <c r="J167" i="38"/>
  <c r="E167" i="38"/>
  <c r="F167" i="38"/>
  <c r="I167" i="38"/>
  <c r="G167" i="38"/>
  <c r="H225" i="38"/>
  <c r="I225" i="38"/>
  <c r="F225" i="38"/>
  <c r="G225" i="38"/>
  <c r="E225" i="38"/>
  <c r="J225" i="38"/>
  <c r="I251" i="32"/>
  <c r="E251" i="32"/>
  <c r="H251" i="32"/>
  <c r="J251" i="32"/>
  <c r="G251" i="32"/>
  <c r="F251" i="32"/>
  <c r="J212" i="30"/>
  <c r="F212" i="30"/>
  <c r="E212" i="30"/>
  <c r="G212" i="30"/>
  <c r="I212" i="30"/>
  <c r="H212" i="30"/>
  <c r="J259" i="30"/>
  <c r="I259" i="30"/>
  <c r="F259" i="30"/>
  <c r="E259" i="30"/>
  <c r="G259" i="30"/>
  <c r="H259" i="30"/>
  <c r="H180" i="31"/>
  <c r="E180" i="31"/>
  <c r="J180" i="31"/>
  <c r="I180" i="31"/>
  <c r="F180" i="31"/>
  <c r="G180" i="31"/>
  <c r="J250" i="31"/>
  <c r="I250" i="31"/>
  <c r="H250" i="31"/>
  <c r="E250" i="31"/>
  <c r="F250" i="31"/>
  <c r="G250" i="31"/>
  <c r="H149" i="38"/>
  <c r="E149" i="38"/>
  <c r="G149" i="38"/>
  <c r="F149" i="38"/>
  <c r="J149" i="38"/>
  <c r="I149" i="38"/>
  <c r="E211" i="38"/>
  <c r="F211" i="38"/>
  <c r="J211" i="38"/>
  <c r="H211" i="38"/>
  <c r="I211" i="38"/>
  <c r="G211" i="38"/>
  <c r="G174" i="32"/>
  <c r="H174" i="32"/>
  <c r="J174" i="32"/>
  <c r="E174" i="32"/>
  <c r="F174" i="32"/>
  <c r="I174" i="32"/>
  <c r="G199" i="30"/>
  <c r="E199" i="30"/>
  <c r="F199" i="30"/>
  <c r="I199" i="30"/>
  <c r="J199" i="30"/>
  <c r="H199" i="30"/>
  <c r="I182" i="31"/>
  <c r="F182" i="31"/>
  <c r="J182" i="31"/>
  <c r="E182" i="31"/>
  <c r="G182" i="31"/>
  <c r="H182" i="31"/>
  <c r="H233" i="31"/>
  <c r="I233" i="31"/>
  <c r="F233" i="31"/>
  <c r="J233" i="31"/>
  <c r="E233" i="31"/>
  <c r="G233" i="31"/>
  <c r="J158" i="38"/>
  <c r="E158" i="38"/>
  <c r="I158" i="38"/>
  <c r="G158" i="38"/>
  <c r="H158" i="38"/>
  <c r="F158" i="38"/>
  <c r="H229" i="38"/>
  <c r="G229" i="38"/>
  <c r="J229" i="38"/>
  <c r="E229" i="38"/>
  <c r="F229" i="38"/>
  <c r="I229" i="38"/>
  <c r="F159" i="32"/>
  <c r="J159" i="32"/>
  <c r="H159" i="32"/>
  <c r="G159" i="32"/>
  <c r="E159" i="32"/>
  <c r="I159" i="32"/>
  <c r="H193" i="30"/>
  <c r="E193" i="30"/>
  <c r="J193" i="30"/>
  <c r="I193" i="30"/>
  <c r="F193" i="30"/>
  <c r="G193" i="30"/>
  <c r="J257" i="30"/>
  <c r="F257" i="30"/>
  <c r="I257" i="30"/>
  <c r="G257" i="30"/>
  <c r="H257" i="30"/>
  <c r="E257" i="30"/>
  <c r="J173" i="31"/>
  <c r="I173" i="31"/>
  <c r="G173" i="31"/>
  <c r="F173" i="31"/>
  <c r="E173" i="31"/>
  <c r="H173" i="31"/>
  <c r="J135" i="38"/>
  <c r="G135" i="38"/>
  <c r="I135" i="38"/>
  <c r="E135" i="38"/>
  <c r="H135" i="38"/>
  <c r="F135" i="38"/>
  <c r="H235" i="38"/>
  <c r="E235" i="38"/>
  <c r="J235" i="38"/>
  <c r="F235" i="38"/>
  <c r="G235" i="38"/>
  <c r="I235" i="38"/>
  <c r="J172" i="30"/>
  <c r="H172" i="30"/>
  <c r="E172" i="30"/>
  <c r="I172" i="30"/>
  <c r="G172" i="30"/>
  <c r="F172" i="30"/>
  <c r="F240" i="30"/>
  <c r="I240" i="30"/>
  <c r="E240" i="30"/>
  <c r="J240" i="30"/>
  <c r="H240" i="30"/>
  <c r="G240" i="30"/>
  <c r="I158" i="31"/>
  <c r="F158" i="31"/>
  <c r="E158" i="31"/>
  <c r="G158" i="31"/>
  <c r="H158" i="31"/>
  <c r="J158" i="31"/>
  <c r="E216" i="31"/>
  <c r="I216" i="31"/>
  <c r="G216" i="31"/>
  <c r="F216" i="31"/>
  <c r="J216" i="31"/>
  <c r="H216" i="31"/>
  <c r="H269" i="31"/>
  <c r="J269" i="31"/>
  <c r="G269" i="31"/>
  <c r="F269" i="31"/>
  <c r="I269" i="31"/>
  <c r="E269" i="31"/>
  <c r="G168" i="38"/>
  <c r="F168" i="38"/>
  <c r="H168" i="38"/>
  <c r="E168" i="38"/>
  <c r="J168" i="38"/>
  <c r="I168" i="38"/>
  <c r="H219" i="38"/>
  <c r="J219" i="38"/>
  <c r="G219" i="38"/>
  <c r="I219" i="38"/>
  <c r="E219" i="38"/>
  <c r="F219" i="38"/>
  <c r="F217" i="32"/>
  <c r="I217" i="32"/>
  <c r="J217" i="32"/>
  <c r="G217" i="32"/>
  <c r="E217" i="32"/>
  <c r="H217" i="32"/>
  <c r="H200" i="30"/>
  <c r="E200" i="30"/>
  <c r="I200" i="30"/>
  <c r="F200" i="30"/>
  <c r="J200" i="30"/>
  <c r="G200" i="30"/>
  <c r="J264" i="30"/>
  <c r="F264" i="30"/>
  <c r="G264" i="30"/>
  <c r="E264" i="30"/>
  <c r="H264" i="30"/>
  <c r="I264" i="30"/>
  <c r="J175" i="31"/>
  <c r="G175" i="31"/>
  <c r="F175" i="31"/>
  <c r="I175" i="31"/>
  <c r="E175" i="31"/>
  <c r="H175" i="31"/>
  <c r="J256" i="31"/>
  <c r="E256" i="31"/>
  <c r="H256" i="31"/>
  <c r="I256" i="31"/>
  <c r="F256" i="31"/>
  <c r="G256" i="31"/>
  <c r="H197" i="38"/>
  <c r="J197" i="38"/>
  <c r="E197" i="38"/>
  <c r="F197" i="38"/>
  <c r="I197" i="38"/>
  <c r="G197" i="38"/>
  <c r="I267" i="32"/>
  <c r="H267" i="32"/>
  <c r="G267" i="32"/>
  <c r="E267" i="32"/>
  <c r="F267" i="32"/>
  <c r="J267" i="32"/>
  <c r="E168" i="32"/>
  <c r="H168" i="32"/>
  <c r="J168" i="32"/>
  <c r="I168" i="32"/>
  <c r="F168" i="32"/>
  <c r="G168" i="32"/>
  <c r="F207" i="32"/>
  <c r="E207" i="32"/>
  <c r="G207" i="32"/>
  <c r="H207" i="32"/>
  <c r="J207" i="32"/>
  <c r="I207" i="32"/>
  <c r="G194" i="32"/>
  <c r="J194" i="32"/>
  <c r="E194" i="32"/>
  <c r="H194" i="32"/>
  <c r="F194" i="32"/>
  <c r="I194" i="32"/>
  <c r="H247" i="32"/>
  <c r="E247" i="32"/>
  <c r="I247" i="32"/>
  <c r="G247" i="32"/>
  <c r="F247" i="32"/>
  <c r="J247" i="32"/>
  <c r="H175" i="32"/>
  <c r="E175" i="32"/>
  <c r="F175" i="32"/>
  <c r="G175" i="32"/>
  <c r="I175" i="32"/>
  <c r="J175" i="32"/>
  <c r="H252" i="32"/>
  <c r="J252" i="32"/>
  <c r="F252" i="32"/>
  <c r="I252" i="32"/>
  <c r="G252" i="32"/>
  <c r="E252" i="32"/>
  <c r="H206" i="32"/>
  <c r="I206" i="32"/>
  <c r="J206" i="32"/>
  <c r="E206" i="32"/>
  <c r="F206" i="32"/>
  <c r="G206" i="32"/>
  <c r="J246" i="32"/>
  <c r="I246" i="32"/>
  <c r="E246" i="32"/>
  <c r="F246" i="32"/>
  <c r="G246" i="32"/>
  <c r="H246" i="32"/>
  <c r="G158" i="32"/>
  <c r="F158" i="32"/>
  <c r="I158" i="32"/>
  <c r="J158" i="32"/>
  <c r="E158" i="32"/>
  <c r="H158" i="32"/>
  <c r="I228" i="32"/>
  <c r="J228" i="32"/>
  <c r="H228" i="32"/>
  <c r="G228" i="32"/>
  <c r="F228" i="32"/>
  <c r="E228" i="32"/>
  <c r="G143" i="32"/>
  <c r="J143" i="32"/>
  <c r="E143" i="32"/>
  <c r="I143" i="32"/>
  <c r="F143" i="32"/>
  <c r="H143" i="32"/>
  <c r="F197" i="32"/>
  <c r="J197" i="32"/>
  <c r="E197" i="32"/>
  <c r="I197" i="32"/>
  <c r="H197" i="32"/>
  <c r="G197" i="32"/>
  <c r="H258" i="32"/>
  <c r="J258" i="32"/>
  <c r="F258" i="32"/>
  <c r="I258" i="32"/>
  <c r="E258" i="32"/>
  <c r="G258" i="32"/>
  <c r="H176" i="41"/>
  <c r="E176" i="41"/>
  <c r="G176" i="41"/>
  <c r="I176" i="41"/>
  <c r="F176" i="41"/>
  <c r="J176" i="41"/>
  <c r="H167" i="41"/>
  <c r="I167" i="41"/>
  <c r="J167" i="41"/>
  <c r="G167" i="41"/>
  <c r="E167" i="41"/>
  <c r="F167" i="41"/>
  <c r="E182" i="41"/>
  <c r="G182" i="41"/>
  <c r="I182" i="41"/>
  <c r="J182" i="41"/>
  <c r="F182" i="41"/>
  <c r="H182" i="41"/>
  <c r="J266" i="41"/>
  <c r="F266" i="41"/>
  <c r="E266" i="41"/>
  <c r="H266" i="41"/>
  <c r="I266" i="41"/>
  <c r="G266" i="41"/>
  <c r="H143" i="41"/>
  <c r="E143" i="41"/>
  <c r="G143" i="41"/>
  <c r="F143" i="41"/>
  <c r="I143" i="41"/>
  <c r="J143" i="41"/>
  <c r="H191" i="41"/>
  <c r="J191" i="41"/>
  <c r="F191" i="41"/>
  <c r="I191" i="41"/>
  <c r="G191" i="41"/>
  <c r="E191" i="41"/>
  <c r="H238" i="41"/>
  <c r="G238" i="41"/>
  <c r="F238" i="41"/>
  <c r="I238" i="41"/>
  <c r="E238" i="41"/>
  <c r="J238" i="41"/>
  <c r="I200" i="41"/>
  <c r="H200" i="41"/>
  <c r="F200" i="41"/>
  <c r="J200" i="41"/>
  <c r="E200" i="41"/>
  <c r="G200" i="41"/>
  <c r="E257" i="41"/>
  <c r="F257" i="41"/>
  <c r="I257" i="41"/>
  <c r="G257" i="41"/>
  <c r="J257" i="41"/>
  <c r="H257" i="41"/>
  <c r="H151" i="41"/>
  <c r="E151" i="41"/>
  <c r="I151" i="41"/>
  <c r="F151" i="41"/>
  <c r="J151" i="41"/>
  <c r="G151" i="41"/>
  <c r="E205" i="41"/>
  <c r="I205" i="41"/>
  <c r="J205" i="41"/>
  <c r="H205" i="41"/>
  <c r="F205" i="41"/>
  <c r="G205" i="41"/>
  <c r="H237" i="41"/>
  <c r="J237" i="41"/>
  <c r="E237" i="41"/>
  <c r="F237" i="41"/>
  <c r="I237" i="41"/>
  <c r="G237" i="41"/>
  <c r="J181" i="41"/>
  <c r="G181" i="41"/>
  <c r="H181" i="41"/>
  <c r="F181" i="41"/>
  <c r="I181" i="41"/>
  <c r="E181" i="41"/>
  <c r="H239" i="41"/>
  <c r="J239" i="41"/>
  <c r="F239" i="41"/>
  <c r="E239" i="41"/>
  <c r="G239" i="41"/>
  <c r="I239" i="41"/>
  <c r="J172" i="41"/>
  <c r="H172" i="41"/>
  <c r="F172" i="41"/>
  <c r="I172" i="41"/>
  <c r="E172" i="41"/>
  <c r="G172" i="41"/>
  <c r="H247" i="41"/>
  <c r="E247" i="41"/>
  <c r="F247" i="41"/>
  <c r="I247" i="41"/>
  <c r="J247" i="41"/>
  <c r="G247" i="41"/>
  <c r="H211" i="41"/>
  <c r="I211" i="41"/>
  <c r="G211" i="41"/>
  <c r="F211" i="41"/>
  <c r="E211" i="41"/>
  <c r="J211" i="41"/>
  <c r="H195" i="36"/>
  <c r="I195" i="36"/>
  <c r="E195" i="36"/>
  <c r="F195" i="36"/>
  <c r="J195" i="36"/>
  <c r="G195" i="36"/>
  <c r="H254" i="36"/>
  <c r="G254" i="36"/>
  <c r="I254" i="36"/>
  <c r="E254" i="36"/>
  <c r="J254" i="36"/>
  <c r="F254" i="36"/>
  <c r="E258" i="36"/>
  <c r="G258" i="36"/>
  <c r="J258" i="36"/>
  <c r="F258" i="36"/>
  <c r="I258" i="36"/>
  <c r="H258" i="36"/>
  <c r="H265" i="36"/>
  <c r="I265" i="36"/>
  <c r="F265" i="36"/>
  <c r="J265" i="36"/>
  <c r="E265" i="36"/>
  <c r="G265" i="36"/>
  <c r="E267" i="36"/>
  <c r="H267" i="36"/>
  <c r="G267" i="36"/>
  <c r="J267" i="36"/>
  <c r="F267" i="36"/>
  <c r="I267" i="36"/>
  <c r="H185" i="36"/>
  <c r="G185" i="36"/>
  <c r="J185" i="36"/>
  <c r="F185" i="36"/>
  <c r="I185" i="36"/>
  <c r="E185" i="36"/>
  <c r="F217" i="36"/>
  <c r="J217" i="36"/>
  <c r="H217" i="36"/>
  <c r="G217" i="36"/>
  <c r="E217" i="36"/>
  <c r="I217" i="36"/>
  <c r="G158" i="36"/>
  <c r="I158" i="36"/>
  <c r="E158" i="36"/>
  <c r="H158" i="36"/>
  <c r="F158" i="36"/>
  <c r="J158" i="36"/>
  <c r="H183" i="36"/>
  <c r="F183" i="36"/>
  <c r="E183" i="36"/>
  <c r="I183" i="36"/>
  <c r="J183" i="36"/>
  <c r="G183" i="36"/>
  <c r="E164" i="36"/>
  <c r="H164" i="36"/>
  <c r="G164" i="36"/>
  <c r="J164" i="36"/>
  <c r="F164" i="36"/>
  <c r="I164" i="36"/>
  <c r="F174" i="36"/>
  <c r="H174" i="36"/>
  <c r="J174" i="36"/>
  <c r="E174" i="36"/>
  <c r="G174" i="36"/>
  <c r="I174" i="36"/>
  <c r="H220" i="36"/>
  <c r="G220" i="36"/>
  <c r="J220" i="36"/>
  <c r="F220" i="36"/>
  <c r="I220" i="36"/>
  <c r="E220" i="36"/>
  <c r="I168" i="36"/>
  <c r="E168" i="36"/>
  <c r="J168" i="36"/>
  <c r="F168" i="36"/>
  <c r="H168" i="36"/>
  <c r="G168" i="36"/>
  <c r="H212" i="36"/>
  <c r="J212" i="36"/>
  <c r="I212" i="36"/>
  <c r="E212" i="36"/>
  <c r="G212" i="36"/>
  <c r="F212" i="36"/>
  <c r="G262" i="36"/>
  <c r="J262" i="36"/>
  <c r="E262" i="36"/>
  <c r="F262" i="36"/>
  <c r="I262" i="36"/>
  <c r="H262" i="36"/>
  <c r="G159" i="36"/>
  <c r="H159" i="36"/>
  <c r="J159" i="36"/>
  <c r="I159" i="36"/>
  <c r="F159" i="36"/>
  <c r="E159" i="36"/>
  <c r="H143" i="36"/>
  <c r="F143" i="36"/>
  <c r="E143" i="36"/>
  <c r="I143" i="36"/>
  <c r="J143" i="36"/>
  <c r="G143" i="36"/>
  <c r="H166" i="39"/>
  <c r="E166" i="39"/>
  <c r="F166" i="39"/>
  <c r="J166" i="39"/>
  <c r="G166" i="39"/>
  <c r="I166" i="39"/>
  <c r="H257" i="25"/>
  <c r="J257" i="25"/>
  <c r="F257" i="25"/>
  <c r="I257" i="25"/>
  <c r="E257" i="25"/>
  <c r="G257" i="25"/>
  <c r="H217" i="25"/>
  <c r="F217" i="25"/>
  <c r="E217" i="25"/>
  <c r="J217" i="25"/>
  <c r="I217" i="25"/>
  <c r="G217" i="25"/>
  <c r="J267" i="26"/>
  <c r="E267" i="26"/>
  <c r="F267" i="26"/>
  <c r="H267" i="26"/>
  <c r="G267" i="26"/>
  <c r="I267" i="26"/>
  <c r="H201" i="25"/>
  <c r="F201" i="25"/>
  <c r="E201" i="25"/>
  <c r="G201" i="25"/>
  <c r="I201" i="25"/>
  <c r="J201" i="25"/>
  <c r="H153" i="25"/>
  <c r="J153" i="25"/>
  <c r="E153" i="25"/>
  <c r="I153" i="25"/>
  <c r="F153" i="25"/>
  <c r="G153" i="25"/>
  <c r="G222" i="26"/>
  <c r="F222" i="26"/>
  <c r="E222" i="26"/>
  <c r="J222" i="26"/>
  <c r="H222" i="26"/>
  <c r="I222" i="26"/>
  <c r="H137" i="26"/>
  <c r="F137" i="26"/>
  <c r="I137" i="26"/>
  <c r="J137" i="26"/>
  <c r="G137" i="26"/>
  <c r="E137" i="26"/>
  <c r="H174" i="22"/>
  <c r="I174" i="22"/>
  <c r="J174" i="22"/>
  <c r="F174" i="22"/>
  <c r="E174" i="22"/>
  <c r="G174" i="22"/>
  <c r="E165" i="26"/>
  <c r="H165" i="26"/>
  <c r="I165" i="26"/>
  <c r="J165" i="26"/>
  <c r="G165" i="26"/>
  <c r="F165" i="26"/>
  <c r="H177" i="14"/>
  <c r="I177" i="14"/>
  <c r="E177" i="14"/>
  <c r="J177" i="14"/>
  <c r="F177" i="14"/>
  <c r="G177" i="14"/>
  <c r="J262" i="22"/>
  <c r="G262" i="22"/>
  <c r="E262" i="22"/>
  <c r="F262" i="22"/>
  <c r="H262" i="22"/>
  <c r="I262" i="22"/>
  <c r="H162" i="14"/>
  <c r="F162" i="14"/>
  <c r="E162" i="14"/>
  <c r="I162" i="14"/>
  <c r="G162" i="14"/>
  <c r="J162" i="14"/>
  <c r="H137" i="22"/>
  <c r="G137" i="22"/>
  <c r="E137" i="22"/>
  <c r="F137" i="22"/>
  <c r="I137" i="22"/>
  <c r="J137" i="22"/>
  <c r="H162" i="18"/>
  <c r="E162" i="18"/>
  <c r="G162" i="18"/>
  <c r="F162" i="18"/>
  <c r="I162" i="18"/>
  <c r="J162" i="18"/>
  <c r="F182" i="39"/>
  <c r="E182" i="39"/>
  <c r="J182" i="39"/>
  <c r="G182" i="39"/>
  <c r="H182" i="39"/>
  <c r="I182" i="39"/>
  <c r="I185" i="22"/>
  <c r="J185" i="22"/>
  <c r="G185" i="22"/>
  <c r="E185" i="22"/>
  <c r="F185" i="22"/>
  <c r="H185" i="22"/>
  <c r="H157" i="22"/>
  <c r="E157" i="22"/>
  <c r="I157" i="22"/>
  <c r="F157" i="22"/>
  <c r="J157" i="22"/>
  <c r="G157" i="22"/>
  <c r="E161" i="14"/>
  <c r="J161" i="14"/>
  <c r="F161" i="14"/>
  <c r="H161" i="14"/>
  <c r="G161" i="14"/>
  <c r="I161" i="14"/>
  <c r="H219" i="23"/>
  <c r="J219" i="23"/>
  <c r="G219" i="23"/>
  <c r="E219" i="23"/>
  <c r="F219" i="23"/>
  <c r="I219" i="23"/>
  <c r="I259" i="18"/>
  <c r="G259" i="18"/>
  <c r="F259" i="18"/>
  <c r="H259" i="18"/>
  <c r="J259" i="18"/>
  <c r="E259" i="18"/>
  <c r="F205" i="23"/>
  <c r="I205" i="23"/>
  <c r="H205" i="23"/>
  <c r="J205" i="23"/>
  <c r="G205" i="23"/>
  <c r="E205" i="23"/>
  <c r="E146" i="18"/>
  <c r="J146" i="18"/>
  <c r="H146" i="18"/>
  <c r="F146" i="18"/>
  <c r="G146" i="18"/>
  <c r="I146" i="18"/>
  <c r="E138" i="26"/>
  <c r="G138" i="26"/>
  <c r="H138" i="26"/>
  <c r="I138" i="26"/>
  <c r="J138" i="26"/>
  <c r="F138" i="26"/>
  <c r="H137" i="25"/>
  <c r="G137" i="25"/>
  <c r="J137" i="25"/>
  <c r="E137" i="25"/>
  <c r="I137" i="25"/>
  <c r="F137" i="25"/>
  <c r="I206" i="25"/>
  <c r="F206" i="25"/>
  <c r="J206" i="25"/>
  <c r="G206" i="25"/>
  <c r="E206" i="25"/>
  <c r="H206" i="25"/>
  <c r="H163" i="26"/>
  <c r="J163" i="26"/>
  <c r="G163" i="26"/>
  <c r="F163" i="26"/>
  <c r="I163" i="26"/>
  <c r="E163" i="26"/>
  <c r="J241" i="14"/>
  <c r="F241" i="14"/>
  <c r="I241" i="14"/>
  <c r="G241" i="14"/>
  <c r="H241" i="14"/>
  <c r="E241" i="14"/>
  <c r="H270" i="22"/>
  <c r="I270" i="22"/>
  <c r="J270" i="22"/>
  <c r="E270" i="22"/>
  <c r="F270" i="22"/>
  <c r="G270" i="22"/>
  <c r="J174" i="26"/>
  <c r="I174" i="26"/>
  <c r="G174" i="26"/>
  <c r="E174" i="26"/>
  <c r="F174" i="26"/>
  <c r="H174" i="26"/>
  <c r="J251" i="18"/>
  <c r="E251" i="18"/>
  <c r="H251" i="18"/>
  <c r="I251" i="18"/>
  <c r="F251" i="18"/>
  <c r="G251" i="18"/>
  <c r="F259" i="14"/>
  <c r="E259" i="14"/>
  <c r="I259" i="14"/>
  <c r="J259" i="14"/>
  <c r="H259" i="14"/>
  <c r="G259" i="14"/>
  <c r="H257" i="24"/>
  <c r="E257" i="24"/>
  <c r="G257" i="24"/>
  <c r="I257" i="24"/>
  <c r="F257" i="24"/>
  <c r="J257" i="24"/>
  <c r="I201" i="26"/>
  <c r="H201" i="26"/>
  <c r="J201" i="26"/>
  <c r="E201" i="26"/>
  <c r="G201" i="26"/>
  <c r="F201" i="26"/>
  <c r="F139" i="24"/>
  <c r="E139" i="24"/>
  <c r="H139" i="24"/>
  <c r="J139" i="24"/>
  <c r="I139" i="24"/>
  <c r="G139" i="24"/>
  <c r="H182" i="22"/>
  <c r="E182" i="22"/>
  <c r="J182" i="22"/>
  <c r="F182" i="22"/>
  <c r="I182" i="22"/>
  <c r="G182" i="22"/>
  <c r="G209" i="24"/>
  <c r="J209" i="24"/>
  <c r="H209" i="24"/>
  <c r="I209" i="24"/>
  <c r="E209" i="24"/>
  <c r="F209" i="24"/>
  <c r="G153" i="14"/>
  <c r="I153" i="14"/>
  <c r="H153" i="14"/>
  <c r="J153" i="14"/>
  <c r="E153" i="14"/>
  <c r="F153" i="14"/>
  <c r="H158" i="18"/>
  <c r="J158" i="18"/>
  <c r="G158" i="18"/>
  <c r="E158" i="18"/>
  <c r="I158" i="18"/>
  <c r="F158" i="18"/>
  <c r="F218" i="23"/>
  <c r="J218" i="23"/>
  <c r="I218" i="23"/>
  <c r="G218" i="23"/>
  <c r="E218" i="23"/>
  <c r="H218" i="23"/>
  <c r="I214" i="25"/>
  <c r="E214" i="25"/>
  <c r="J214" i="25"/>
  <c r="F214" i="25"/>
  <c r="G214" i="25"/>
  <c r="H214" i="25"/>
  <c r="J234" i="39"/>
  <c r="H234" i="39"/>
  <c r="E234" i="39"/>
  <c r="I234" i="39"/>
  <c r="F234" i="39"/>
  <c r="G234" i="39"/>
  <c r="H158" i="14"/>
  <c r="G158" i="14"/>
  <c r="E158" i="14"/>
  <c r="F158" i="14"/>
  <c r="J158" i="14"/>
  <c r="I158" i="14"/>
  <c r="G161" i="18"/>
  <c r="E161" i="18"/>
  <c r="J161" i="18"/>
  <c r="F161" i="18"/>
  <c r="H161" i="18"/>
  <c r="I161" i="18"/>
  <c r="G254" i="22"/>
  <c r="I254" i="22"/>
  <c r="J254" i="22"/>
  <c r="H254" i="22"/>
  <c r="F254" i="22"/>
  <c r="E254" i="22"/>
  <c r="F198" i="25"/>
  <c r="J198" i="25"/>
  <c r="G198" i="25"/>
  <c r="E198" i="25"/>
  <c r="I198" i="25"/>
  <c r="H198" i="25"/>
  <c r="E203" i="26"/>
  <c r="G203" i="26"/>
  <c r="F203" i="26"/>
  <c r="I203" i="26"/>
  <c r="J203" i="26"/>
  <c r="H203" i="26"/>
  <c r="F146" i="26"/>
  <c r="G146" i="26"/>
  <c r="E146" i="26"/>
  <c r="H146" i="26"/>
  <c r="I146" i="26"/>
  <c r="J146" i="26"/>
  <c r="G202" i="14"/>
  <c r="H202" i="14"/>
  <c r="J202" i="14"/>
  <c r="F202" i="14"/>
  <c r="E202" i="14"/>
  <c r="I202" i="14"/>
  <c r="H218" i="24"/>
  <c r="I218" i="24"/>
  <c r="G218" i="24"/>
  <c r="J218" i="24"/>
  <c r="F218" i="24"/>
  <c r="E218" i="24"/>
  <c r="G141" i="24"/>
  <c r="E141" i="24"/>
  <c r="F141" i="24"/>
  <c r="H141" i="24"/>
  <c r="I141" i="24"/>
  <c r="J141" i="24"/>
  <c r="H154" i="18"/>
  <c r="F154" i="18"/>
  <c r="J154" i="18"/>
  <c r="E154" i="18"/>
  <c r="G154" i="18"/>
  <c r="I154" i="18"/>
  <c r="G142" i="14"/>
  <c r="E142" i="14"/>
  <c r="H142" i="14"/>
  <c r="J142" i="14"/>
  <c r="F142" i="14"/>
  <c r="I142" i="14"/>
  <c r="H170" i="22"/>
  <c r="E170" i="22"/>
  <c r="I170" i="22"/>
  <c r="F170" i="22"/>
  <c r="J170" i="22"/>
  <c r="G170" i="22"/>
  <c r="G138" i="18"/>
  <c r="H138" i="18"/>
  <c r="J138" i="18"/>
  <c r="F138" i="18"/>
  <c r="E138" i="18"/>
  <c r="I138" i="18"/>
  <c r="H187" i="23"/>
  <c r="E187" i="23"/>
  <c r="G187" i="23"/>
  <c r="I187" i="23"/>
  <c r="J187" i="23"/>
  <c r="F187" i="23"/>
  <c r="G142" i="22"/>
  <c r="H142" i="22"/>
  <c r="F142" i="22"/>
  <c r="I142" i="22"/>
  <c r="J142" i="22"/>
  <c r="E142" i="22"/>
  <c r="H254" i="39"/>
  <c r="F254" i="39"/>
  <c r="I254" i="39"/>
  <c r="J254" i="39"/>
  <c r="E254" i="39"/>
  <c r="G254" i="39"/>
  <c r="E190" i="39"/>
  <c r="F190" i="39"/>
  <c r="H190" i="39"/>
  <c r="J190" i="39"/>
  <c r="I190" i="39"/>
  <c r="G190" i="39"/>
  <c r="G214" i="14"/>
  <c r="E214" i="14"/>
  <c r="H214" i="14"/>
  <c r="F214" i="14"/>
  <c r="I214" i="14"/>
  <c r="J214" i="14"/>
  <c r="F146" i="22"/>
  <c r="E146" i="22"/>
  <c r="H146" i="22"/>
  <c r="J146" i="22"/>
  <c r="G146" i="22"/>
  <c r="I146" i="22"/>
  <c r="E182" i="24"/>
  <c r="G182" i="24"/>
  <c r="F182" i="24"/>
  <c r="H182" i="24"/>
  <c r="I182" i="24"/>
  <c r="J182" i="24"/>
  <c r="H186" i="22"/>
  <c r="F186" i="22"/>
  <c r="E186" i="22"/>
  <c r="J186" i="22"/>
  <c r="G186" i="22"/>
  <c r="I186" i="22"/>
  <c r="H238" i="26"/>
  <c r="G238" i="26"/>
  <c r="E238" i="26"/>
  <c r="I238" i="26"/>
  <c r="J238" i="26"/>
  <c r="F238" i="26"/>
  <c r="H201" i="18"/>
  <c r="F201" i="18"/>
  <c r="I201" i="18"/>
  <c r="J201" i="18"/>
  <c r="G201" i="18"/>
  <c r="E201" i="18"/>
  <c r="H225" i="23"/>
  <c r="I225" i="23"/>
  <c r="E225" i="23"/>
  <c r="J225" i="23"/>
  <c r="G225" i="23"/>
  <c r="F225" i="23"/>
  <c r="H229" i="25"/>
  <c r="J229" i="25"/>
  <c r="I229" i="25"/>
  <c r="G229" i="25"/>
  <c r="E229" i="25"/>
  <c r="F229" i="25"/>
  <c r="H142" i="25"/>
  <c r="J142" i="25"/>
  <c r="I142" i="25"/>
  <c r="F142" i="25"/>
  <c r="G142" i="25"/>
  <c r="E142" i="25"/>
  <c r="H217" i="22"/>
  <c r="F217" i="22"/>
  <c r="I217" i="22"/>
  <c r="J217" i="22"/>
  <c r="E217" i="22"/>
  <c r="G217" i="22"/>
  <c r="I241" i="23"/>
  <c r="F241" i="23"/>
  <c r="J241" i="23"/>
  <c r="E241" i="23"/>
  <c r="G241" i="23"/>
  <c r="H241" i="23"/>
  <c r="I245" i="23"/>
  <c r="F245" i="23"/>
  <c r="J245" i="23"/>
  <c r="E245" i="23"/>
  <c r="H245" i="23"/>
  <c r="G245" i="23"/>
  <c r="H181" i="39"/>
  <c r="F181" i="39"/>
  <c r="G181" i="39"/>
  <c r="I181" i="39"/>
  <c r="J181" i="39"/>
  <c r="E181" i="39"/>
  <c r="I235" i="14"/>
  <c r="J235" i="14"/>
  <c r="G235" i="14"/>
  <c r="F235" i="14"/>
  <c r="H235" i="14"/>
  <c r="E235" i="14"/>
  <c r="E186" i="25"/>
  <c r="F186" i="25"/>
  <c r="I186" i="25"/>
  <c r="H186" i="25"/>
  <c r="J186" i="25"/>
  <c r="G186" i="25"/>
  <c r="G174" i="24"/>
  <c r="F174" i="24"/>
  <c r="H174" i="24"/>
  <c r="J174" i="24"/>
  <c r="I174" i="24"/>
  <c r="E174" i="24"/>
  <c r="F237" i="26"/>
  <c r="E237" i="26"/>
  <c r="G237" i="26"/>
  <c r="H237" i="26"/>
  <c r="I237" i="26"/>
  <c r="J237" i="26"/>
  <c r="J259" i="39"/>
  <c r="E259" i="39"/>
  <c r="I259" i="39"/>
  <c r="F259" i="39"/>
  <c r="G259" i="39"/>
  <c r="H259" i="39"/>
  <c r="I240" i="23"/>
  <c r="J240" i="23"/>
  <c r="H240" i="23"/>
  <c r="G240" i="23"/>
  <c r="F240" i="23"/>
  <c r="E240" i="23"/>
  <c r="J172" i="39"/>
  <c r="H172" i="39"/>
  <c r="F172" i="39"/>
  <c r="E172" i="39"/>
  <c r="G172" i="39"/>
  <c r="I172" i="39"/>
  <c r="I148" i="14"/>
  <c r="H148" i="14"/>
  <c r="J148" i="14"/>
  <c r="F148" i="14"/>
  <c r="E148" i="14"/>
  <c r="G148" i="14"/>
  <c r="I232" i="14"/>
  <c r="J232" i="14"/>
  <c r="H232" i="14"/>
  <c r="F232" i="14"/>
  <c r="E232" i="14"/>
  <c r="G232" i="14"/>
  <c r="H193" i="14"/>
  <c r="J193" i="14"/>
  <c r="F193" i="14"/>
  <c r="I193" i="14"/>
  <c r="G193" i="14"/>
  <c r="E193" i="14"/>
  <c r="J216" i="25"/>
  <c r="F216" i="25"/>
  <c r="I216" i="25"/>
  <c r="E216" i="25"/>
  <c r="G216" i="25"/>
  <c r="H216" i="25"/>
  <c r="I270" i="26"/>
  <c r="E270" i="26"/>
  <c r="J270" i="26"/>
  <c r="G270" i="26"/>
  <c r="H270" i="26"/>
  <c r="F270" i="26"/>
  <c r="I255" i="18"/>
  <c r="E255" i="18"/>
  <c r="F255" i="18"/>
  <c r="G255" i="18"/>
  <c r="J255" i="18"/>
  <c r="H255" i="18"/>
  <c r="H149" i="24"/>
  <c r="E149" i="24"/>
  <c r="F149" i="24"/>
  <c r="G149" i="24"/>
  <c r="I149" i="24"/>
  <c r="J149" i="24"/>
  <c r="F239" i="39"/>
  <c r="I239" i="39"/>
  <c r="G239" i="39"/>
  <c r="J239" i="39"/>
  <c r="H239" i="39"/>
  <c r="E239" i="39"/>
  <c r="H137" i="24"/>
  <c r="E137" i="24"/>
  <c r="J137" i="24"/>
  <c r="I137" i="24"/>
  <c r="G137" i="24"/>
  <c r="F137" i="24"/>
  <c r="H200" i="39"/>
  <c r="F200" i="39"/>
  <c r="I200" i="39"/>
  <c r="J200" i="39"/>
  <c r="E200" i="39"/>
  <c r="G200" i="39"/>
  <c r="H188" i="39"/>
  <c r="F188" i="39"/>
  <c r="J188" i="39"/>
  <c r="G188" i="39"/>
  <c r="E188" i="39"/>
  <c r="I188" i="39"/>
  <c r="H223" i="24"/>
  <c r="I223" i="24"/>
  <c r="E223" i="24"/>
  <c r="J223" i="24"/>
  <c r="G223" i="24"/>
  <c r="F223" i="24"/>
  <c r="I167" i="18"/>
  <c r="G167" i="18"/>
  <c r="E167" i="18"/>
  <c r="J167" i="18"/>
  <c r="H167" i="18"/>
  <c r="F167" i="18"/>
  <c r="J244" i="18"/>
  <c r="H244" i="18"/>
  <c r="E244" i="18"/>
  <c r="G244" i="18"/>
  <c r="I244" i="18"/>
  <c r="F244" i="18"/>
  <c r="H200" i="26"/>
  <c r="F200" i="26"/>
  <c r="I200" i="26"/>
  <c r="E200" i="26"/>
  <c r="G200" i="26"/>
  <c r="J200" i="26"/>
  <c r="H196" i="25"/>
  <c r="G196" i="25"/>
  <c r="F196" i="25"/>
  <c r="E196" i="25"/>
  <c r="J196" i="25"/>
  <c r="I196" i="25"/>
  <c r="H183" i="22"/>
  <c r="G183" i="22"/>
  <c r="F183" i="22"/>
  <c r="E183" i="22"/>
  <c r="J183" i="22"/>
  <c r="I183" i="22"/>
  <c r="H231" i="18"/>
  <c r="E231" i="18"/>
  <c r="G231" i="18"/>
  <c r="I231" i="18"/>
  <c r="J231" i="18"/>
  <c r="F231" i="18"/>
  <c r="F151" i="24"/>
  <c r="I151" i="24"/>
  <c r="E151" i="24"/>
  <c r="G151" i="24"/>
  <c r="H151" i="24"/>
  <c r="J151" i="24"/>
  <c r="J256" i="23"/>
  <c r="I256" i="23"/>
  <c r="H256" i="23"/>
  <c r="G256" i="23"/>
  <c r="E256" i="23"/>
  <c r="F256" i="23"/>
  <c r="J160" i="39"/>
  <c r="G160" i="39"/>
  <c r="I160" i="39"/>
  <c r="H160" i="39"/>
  <c r="F160" i="39"/>
  <c r="E160" i="39"/>
  <c r="G172" i="18"/>
  <c r="F172" i="18"/>
  <c r="E172" i="18"/>
  <c r="I172" i="18"/>
  <c r="J172" i="18"/>
  <c r="H172" i="18"/>
  <c r="H167" i="22"/>
  <c r="F167" i="22"/>
  <c r="J167" i="22"/>
  <c r="G167" i="22"/>
  <c r="E167" i="22"/>
  <c r="I167" i="22"/>
  <c r="H223" i="26"/>
  <c r="G223" i="26"/>
  <c r="I223" i="26"/>
  <c r="J223" i="26"/>
  <c r="E223" i="26"/>
  <c r="F223" i="26"/>
  <c r="I183" i="18"/>
  <c r="F183" i="18"/>
  <c r="J183" i="18"/>
  <c r="G183" i="18"/>
  <c r="E183" i="18"/>
  <c r="H183" i="18"/>
  <c r="I168" i="23"/>
  <c r="F168" i="23"/>
  <c r="E168" i="23"/>
  <c r="H168" i="23"/>
  <c r="G168" i="23"/>
  <c r="J168" i="23"/>
  <c r="G232" i="23"/>
  <c r="E232" i="23"/>
  <c r="J232" i="23"/>
  <c r="F232" i="23"/>
  <c r="H232" i="23"/>
  <c r="I232" i="23"/>
  <c r="G144" i="23"/>
  <c r="J144" i="23"/>
  <c r="F144" i="23"/>
  <c r="H144" i="23"/>
  <c r="I144" i="23"/>
  <c r="E144" i="23"/>
  <c r="I212" i="39"/>
  <c r="E212" i="39"/>
  <c r="G212" i="39"/>
  <c r="H212" i="39"/>
  <c r="F212" i="39"/>
  <c r="J212" i="39"/>
  <c r="H264" i="25"/>
  <c r="E264" i="25"/>
  <c r="G264" i="25"/>
  <c r="I264" i="25"/>
  <c r="J264" i="25"/>
  <c r="F264" i="25"/>
  <c r="H224" i="22"/>
  <c r="I224" i="22"/>
  <c r="J224" i="22"/>
  <c r="G224" i="22"/>
  <c r="F224" i="22"/>
  <c r="E224" i="22"/>
  <c r="H160" i="22"/>
  <c r="I160" i="22"/>
  <c r="G160" i="22"/>
  <c r="F160" i="22"/>
  <c r="E160" i="22"/>
  <c r="J160" i="22"/>
  <c r="J244" i="14"/>
  <c r="I244" i="14"/>
  <c r="F244" i="14"/>
  <c r="H244" i="14"/>
  <c r="G244" i="14"/>
  <c r="E244" i="14"/>
  <c r="H192" i="26"/>
  <c r="G192" i="26"/>
  <c r="E192" i="26"/>
  <c r="F192" i="26"/>
  <c r="I192" i="26"/>
  <c r="J192" i="26"/>
  <c r="I188" i="22"/>
  <c r="G188" i="22"/>
  <c r="F188" i="22"/>
  <c r="H188" i="22"/>
  <c r="E188" i="22"/>
  <c r="J188" i="22"/>
  <c r="H148" i="23"/>
  <c r="E148" i="23"/>
  <c r="G148" i="23"/>
  <c r="F148" i="23"/>
  <c r="I148" i="23"/>
  <c r="J148" i="23"/>
  <c r="H255" i="24"/>
  <c r="F255" i="24"/>
  <c r="E255" i="24"/>
  <c r="G255" i="24"/>
  <c r="J255" i="24"/>
  <c r="I255" i="24"/>
  <c r="G199" i="18"/>
  <c r="E199" i="18"/>
  <c r="J199" i="18"/>
  <c r="I199" i="18"/>
  <c r="F199" i="18"/>
  <c r="H199" i="18"/>
  <c r="G204" i="14"/>
  <c r="J204" i="14"/>
  <c r="H204" i="14"/>
  <c r="F204" i="14"/>
  <c r="E204" i="14"/>
  <c r="I204" i="14"/>
  <c r="G240" i="14"/>
  <c r="H240" i="14"/>
  <c r="F240" i="14"/>
  <c r="I240" i="14"/>
  <c r="J240" i="14"/>
  <c r="E240" i="14"/>
  <c r="E152" i="39"/>
  <c r="J152" i="39"/>
  <c r="G152" i="39"/>
  <c r="H152" i="39"/>
  <c r="F152" i="39"/>
  <c r="I152" i="39"/>
  <c r="H268" i="14"/>
  <c r="F268" i="14"/>
  <c r="J268" i="14"/>
  <c r="E268" i="14"/>
  <c r="I268" i="14"/>
  <c r="G268" i="14"/>
  <c r="F144" i="22"/>
  <c r="E144" i="22"/>
  <c r="I144" i="22"/>
  <c r="H144" i="22"/>
  <c r="J144" i="22"/>
  <c r="G144" i="22"/>
  <c r="E215" i="26"/>
  <c r="F215" i="26"/>
  <c r="H215" i="26"/>
  <c r="J215" i="26"/>
  <c r="I215" i="26"/>
  <c r="G215" i="26"/>
  <c r="G152" i="22"/>
  <c r="F152" i="22"/>
  <c r="E152" i="22"/>
  <c r="J152" i="22"/>
  <c r="I152" i="22"/>
  <c r="H152" i="22"/>
  <c r="I256" i="18"/>
  <c r="J256" i="18"/>
  <c r="G256" i="18"/>
  <c r="E256" i="18"/>
  <c r="F256" i="18"/>
  <c r="H256" i="18"/>
  <c r="I184" i="23"/>
  <c r="G184" i="23"/>
  <c r="F184" i="23"/>
  <c r="E184" i="23"/>
  <c r="H184" i="23"/>
  <c r="J184" i="23"/>
  <c r="H260" i="26"/>
  <c r="I260" i="26"/>
  <c r="F260" i="26"/>
  <c r="E260" i="26"/>
  <c r="J260" i="26"/>
  <c r="G260" i="26"/>
  <c r="H199" i="22"/>
  <c r="G199" i="22"/>
  <c r="I199" i="22"/>
  <c r="J199" i="22"/>
  <c r="F199" i="22"/>
  <c r="E199" i="22"/>
  <c r="J247" i="14"/>
  <c r="H247" i="14"/>
  <c r="G247" i="14"/>
  <c r="F247" i="14"/>
  <c r="E247" i="14"/>
  <c r="I247" i="14"/>
  <c r="F167" i="39"/>
  <c r="G167" i="39"/>
  <c r="I167" i="39"/>
  <c r="H167" i="39"/>
  <c r="E167" i="39"/>
  <c r="J167" i="39"/>
  <c r="E244" i="26"/>
  <c r="J244" i="26"/>
  <c r="G244" i="26"/>
  <c r="H244" i="26"/>
  <c r="I244" i="26"/>
  <c r="F244" i="26"/>
  <c r="H200" i="24"/>
  <c r="E200" i="24"/>
  <c r="J200" i="24"/>
  <c r="F200" i="24"/>
  <c r="G200" i="24"/>
  <c r="I200" i="24"/>
  <c r="F156" i="22"/>
  <c r="I156" i="22"/>
  <c r="J156" i="22"/>
  <c r="G156" i="22"/>
  <c r="H156" i="22"/>
  <c r="E156" i="22"/>
  <c r="J140" i="24"/>
  <c r="E140" i="24"/>
  <c r="F140" i="24"/>
  <c r="G140" i="24"/>
  <c r="H140" i="24"/>
  <c r="I140" i="24"/>
  <c r="H183" i="25"/>
  <c r="F183" i="25"/>
  <c r="G183" i="25"/>
  <c r="E183" i="25"/>
  <c r="I183" i="25"/>
  <c r="J183" i="25"/>
  <c r="H243" i="35"/>
  <c r="I243" i="35"/>
  <c r="E243" i="35"/>
  <c r="G243" i="35"/>
  <c r="F243" i="35"/>
  <c r="J243" i="35"/>
  <c r="I248" i="35"/>
  <c r="G248" i="35"/>
  <c r="E248" i="35"/>
  <c r="H248" i="35"/>
  <c r="F248" i="35"/>
  <c r="J248" i="35"/>
  <c r="G214" i="35"/>
  <c r="H214" i="35"/>
  <c r="E214" i="35"/>
  <c r="J214" i="35"/>
  <c r="F214" i="35"/>
  <c r="I214" i="35"/>
  <c r="I226" i="35"/>
  <c r="H226" i="35"/>
  <c r="F226" i="35"/>
  <c r="E226" i="35"/>
  <c r="G226" i="35"/>
  <c r="J226" i="35"/>
  <c r="H173" i="35"/>
  <c r="I173" i="35"/>
  <c r="G173" i="35"/>
  <c r="J173" i="35"/>
  <c r="F173" i="35"/>
  <c r="E173" i="35"/>
  <c r="G217" i="35"/>
  <c r="J217" i="35"/>
  <c r="E217" i="35"/>
  <c r="I217" i="35"/>
  <c r="H217" i="35"/>
  <c r="F217" i="35"/>
  <c r="E137" i="29"/>
  <c r="F137" i="29"/>
  <c r="J137" i="29"/>
  <c r="G137" i="29"/>
  <c r="I137" i="29"/>
  <c r="H137" i="29"/>
  <c r="H235" i="29"/>
  <c r="G235" i="29"/>
  <c r="J235" i="29"/>
  <c r="I235" i="29"/>
  <c r="F235" i="29"/>
  <c r="E235" i="29"/>
  <c r="I150" i="31"/>
  <c r="F150" i="31"/>
  <c r="G150" i="31"/>
  <c r="E150" i="31"/>
  <c r="J150" i="31"/>
  <c r="H150" i="31"/>
  <c r="E150" i="35"/>
  <c r="J150" i="35"/>
  <c r="F150" i="35"/>
  <c r="G150" i="35"/>
  <c r="H150" i="35"/>
  <c r="I150" i="35"/>
  <c r="F213" i="35"/>
  <c r="J213" i="35"/>
  <c r="E213" i="35"/>
  <c r="I213" i="35"/>
  <c r="H213" i="35"/>
  <c r="G213" i="35"/>
  <c r="G147" i="29"/>
  <c r="J147" i="29"/>
  <c r="I147" i="29"/>
  <c r="E147" i="29"/>
  <c r="H147" i="29"/>
  <c r="F147" i="29"/>
  <c r="J203" i="29"/>
  <c r="E203" i="29"/>
  <c r="F203" i="29"/>
  <c r="I203" i="29"/>
  <c r="H203" i="29"/>
  <c r="G203" i="29"/>
  <c r="F259" i="29"/>
  <c r="I259" i="29"/>
  <c r="H259" i="29"/>
  <c r="G259" i="29"/>
  <c r="J259" i="29"/>
  <c r="E259" i="29"/>
  <c r="I173" i="30"/>
  <c r="J173" i="30"/>
  <c r="F173" i="30"/>
  <c r="E173" i="30"/>
  <c r="G173" i="30"/>
  <c r="H173" i="30"/>
  <c r="I136" i="38"/>
  <c r="G136" i="38"/>
  <c r="F136" i="38"/>
  <c r="E136" i="38"/>
  <c r="H136" i="38"/>
  <c r="J136" i="38"/>
  <c r="E184" i="35"/>
  <c r="G184" i="35"/>
  <c r="I184" i="35"/>
  <c r="F184" i="35"/>
  <c r="J184" i="35"/>
  <c r="H184" i="35"/>
  <c r="J237" i="35"/>
  <c r="F237" i="35"/>
  <c r="E237" i="35"/>
  <c r="I237" i="35"/>
  <c r="G237" i="35"/>
  <c r="H237" i="35"/>
  <c r="H164" i="29"/>
  <c r="J164" i="29"/>
  <c r="I164" i="29"/>
  <c r="E164" i="29"/>
  <c r="G164" i="29"/>
  <c r="F164" i="29"/>
  <c r="I238" i="29"/>
  <c r="H238" i="29"/>
  <c r="J238" i="29"/>
  <c r="E238" i="29"/>
  <c r="F238" i="29"/>
  <c r="G238" i="29"/>
  <c r="I153" i="30"/>
  <c r="E153" i="30"/>
  <c r="H153" i="30"/>
  <c r="F153" i="30"/>
  <c r="J153" i="30"/>
  <c r="G153" i="30"/>
  <c r="G242" i="31"/>
  <c r="E242" i="31"/>
  <c r="J242" i="31"/>
  <c r="F242" i="31"/>
  <c r="I242" i="31"/>
  <c r="H242" i="31"/>
  <c r="E236" i="38"/>
  <c r="F236" i="38"/>
  <c r="J236" i="38"/>
  <c r="H236" i="38"/>
  <c r="G236" i="38"/>
  <c r="I236" i="38"/>
  <c r="H172" i="29"/>
  <c r="E172" i="29"/>
  <c r="J172" i="29"/>
  <c r="G172" i="29"/>
  <c r="I172" i="29"/>
  <c r="F172" i="29"/>
  <c r="E236" i="29"/>
  <c r="H236" i="29"/>
  <c r="F236" i="29"/>
  <c r="I236" i="29"/>
  <c r="G236" i="29"/>
  <c r="J236" i="29"/>
  <c r="I231" i="30"/>
  <c r="J231" i="30"/>
  <c r="F231" i="30"/>
  <c r="H231" i="30"/>
  <c r="G231" i="30"/>
  <c r="E231" i="30"/>
  <c r="I247" i="38"/>
  <c r="F247" i="38"/>
  <c r="G247" i="38"/>
  <c r="H247" i="38"/>
  <c r="J247" i="38"/>
  <c r="E247" i="38"/>
  <c r="I189" i="29"/>
  <c r="H189" i="29"/>
  <c r="E189" i="29"/>
  <c r="F189" i="29"/>
  <c r="G189" i="29"/>
  <c r="J189" i="29"/>
  <c r="I143" i="30"/>
  <c r="J143" i="30"/>
  <c r="E143" i="30"/>
  <c r="H143" i="30"/>
  <c r="F143" i="30"/>
  <c r="G143" i="30"/>
  <c r="I143" i="31"/>
  <c r="E143" i="31"/>
  <c r="F143" i="31"/>
  <c r="H143" i="31"/>
  <c r="G143" i="31"/>
  <c r="J143" i="31"/>
  <c r="G146" i="35"/>
  <c r="J146" i="35"/>
  <c r="H146" i="35"/>
  <c r="F146" i="35"/>
  <c r="E146" i="35"/>
  <c r="I146" i="35"/>
  <c r="F192" i="35"/>
  <c r="E192" i="35"/>
  <c r="H192" i="35"/>
  <c r="J192" i="35"/>
  <c r="G192" i="35"/>
  <c r="I192" i="35"/>
  <c r="H254" i="35"/>
  <c r="F254" i="35"/>
  <c r="I254" i="35"/>
  <c r="E254" i="35"/>
  <c r="J254" i="35"/>
  <c r="G254" i="35"/>
  <c r="F192" i="29"/>
  <c r="E192" i="29"/>
  <c r="H192" i="29"/>
  <c r="I192" i="29"/>
  <c r="G192" i="29"/>
  <c r="J192" i="29"/>
  <c r="J239" i="29"/>
  <c r="F239" i="29"/>
  <c r="G239" i="29"/>
  <c r="I239" i="29"/>
  <c r="H239" i="29"/>
  <c r="E239" i="29"/>
  <c r="H162" i="30"/>
  <c r="G162" i="30"/>
  <c r="E162" i="30"/>
  <c r="I162" i="30"/>
  <c r="J162" i="30"/>
  <c r="F162" i="30"/>
  <c r="F239" i="31"/>
  <c r="G239" i="31"/>
  <c r="I239" i="31"/>
  <c r="H239" i="31"/>
  <c r="J239" i="31"/>
  <c r="E239" i="31"/>
  <c r="F175" i="35"/>
  <c r="H175" i="35"/>
  <c r="G175" i="35"/>
  <c r="E175" i="35"/>
  <c r="J175" i="35"/>
  <c r="I175" i="35"/>
  <c r="J241" i="35"/>
  <c r="F241" i="35"/>
  <c r="I241" i="35"/>
  <c r="E241" i="35"/>
  <c r="G241" i="35"/>
  <c r="H241" i="35"/>
  <c r="F158" i="29"/>
  <c r="H158" i="29"/>
  <c r="E158" i="29"/>
  <c r="J158" i="29"/>
  <c r="I158" i="29"/>
  <c r="G158" i="29"/>
  <c r="I251" i="29"/>
  <c r="J251" i="29"/>
  <c r="E251" i="29"/>
  <c r="F251" i="29"/>
  <c r="G251" i="29"/>
  <c r="H251" i="29"/>
  <c r="J140" i="31"/>
  <c r="F140" i="31"/>
  <c r="H140" i="31"/>
  <c r="I140" i="31"/>
  <c r="E140" i="31"/>
  <c r="G140" i="31"/>
  <c r="J255" i="38"/>
  <c r="G255" i="38"/>
  <c r="E255" i="38"/>
  <c r="F255" i="38"/>
  <c r="H255" i="38"/>
  <c r="I255" i="38"/>
  <c r="G188" i="35"/>
  <c r="F188" i="35"/>
  <c r="I188" i="35"/>
  <c r="J188" i="35"/>
  <c r="H188" i="35"/>
  <c r="E188" i="35"/>
  <c r="H264" i="35"/>
  <c r="G264" i="35"/>
  <c r="J264" i="35"/>
  <c r="F264" i="35"/>
  <c r="I264" i="35"/>
  <c r="E264" i="35"/>
  <c r="H180" i="29"/>
  <c r="F180" i="29"/>
  <c r="J180" i="29"/>
  <c r="I180" i="29"/>
  <c r="E180" i="29"/>
  <c r="G180" i="29"/>
  <c r="H230" i="29"/>
  <c r="E230" i="29"/>
  <c r="G230" i="29"/>
  <c r="F230" i="29"/>
  <c r="I230" i="29"/>
  <c r="J230" i="29"/>
  <c r="H202" i="30"/>
  <c r="J202" i="30"/>
  <c r="F202" i="30"/>
  <c r="G202" i="30"/>
  <c r="E202" i="30"/>
  <c r="I202" i="30"/>
  <c r="H151" i="38"/>
  <c r="J151" i="38"/>
  <c r="E151" i="38"/>
  <c r="G151" i="38"/>
  <c r="I151" i="38"/>
  <c r="F151" i="38"/>
  <c r="I260" i="38"/>
  <c r="F260" i="38"/>
  <c r="G260" i="38"/>
  <c r="E260" i="38"/>
  <c r="J260" i="38"/>
  <c r="H260" i="38"/>
  <c r="H192" i="30"/>
  <c r="F192" i="30"/>
  <c r="J192" i="30"/>
  <c r="G192" i="30"/>
  <c r="E192" i="30"/>
  <c r="I192" i="30"/>
  <c r="G252" i="30"/>
  <c r="J252" i="30"/>
  <c r="E252" i="30"/>
  <c r="H252" i="30"/>
  <c r="I252" i="30"/>
  <c r="F252" i="30"/>
  <c r="J157" i="31"/>
  <c r="E157" i="31"/>
  <c r="H157" i="31"/>
  <c r="G157" i="31"/>
  <c r="F157" i="31"/>
  <c r="I157" i="31"/>
  <c r="G224" i="31"/>
  <c r="F224" i="31"/>
  <c r="I224" i="31"/>
  <c r="J224" i="31"/>
  <c r="E224" i="31"/>
  <c r="H224" i="31"/>
  <c r="H170" i="38"/>
  <c r="J170" i="38"/>
  <c r="F170" i="38"/>
  <c r="I170" i="38"/>
  <c r="G170" i="38"/>
  <c r="E170" i="38"/>
  <c r="I231" i="38"/>
  <c r="H231" i="38"/>
  <c r="G231" i="38"/>
  <c r="E231" i="38"/>
  <c r="F231" i="38"/>
  <c r="J231" i="38"/>
  <c r="J261" i="32"/>
  <c r="H261" i="32"/>
  <c r="I261" i="32"/>
  <c r="G261" i="32"/>
  <c r="E261" i="32"/>
  <c r="F261" i="32"/>
  <c r="I214" i="30"/>
  <c r="E214" i="30"/>
  <c r="H214" i="30"/>
  <c r="G214" i="30"/>
  <c r="J214" i="30"/>
  <c r="F214" i="30"/>
  <c r="J261" i="30"/>
  <c r="I261" i="30"/>
  <c r="F261" i="30"/>
  <c r="E261" i="30"/>
  <c r="G261" i="30"/>
  <c r="H261" i="30"/>
  <c r="H184" i="31"/>
  <c r="F184" i="31"/>
  <c r="I184" i="31"/>
  <c r="J184" i="31"/>
  <c r="G184" i="31"/>
  <c r="E184" i="31"/>
  <c r="I252" i="31"/>
  <c r="J252" i="31"/>
  <c r="G252" i="31"/>
  <c r="H252" i="31"/>
  <c r="F252" i="31"/>
  <c r="E252" i="31"/>
  <c r="E161" i="38"/>
  <c r="F161" i="38"/>
  <c r="H161" i="38"/>
  <c r="J161" i="38"/>
  <c r="I161" i="38"/>
  <c r="G161" i="38"/>
  <c r="H214" i="38"/>
  <c r="G214" i="38"/>
  <c r="J214" i="38"/>
  <c r="E214" i="38"/>
  <c r="F214" i="38"/>
  <c r="I214" i="38"/>
  <c r="I188" i="32"/>
  <c r="F188" i="32"/>
  <c r="G188" i="32"/>
  <c r="J188" i="32"/>
  <c r="E188" i="32"/>
  <c r="H188" i="32"/>
  <c r="J219" i="30"/>
  <c r="F219" i="30"/>
  <c r="H219" i="30"/>
  <c r="E219" i="30"/>
  <c r="I219" i="30"/>
  <c r="G219" i="30"/>
  <c r="H186" i="31"/>
  <c r="E186" i="31"/>
  <c r="I186" i="31"/>
  <c r="F186" i="31"/>
  <c r="G186" i="31"/>
  <c r="J186" i="31"/>
  <c r="H243" i="31"/>
  <c r="G243" i="31"/>
  <c r="I243" i="31"/>
  <c r="E243" i="31"/>
  <c r="J243" i="31"/>
  <c r="F243" i="31"/>
  <c r="I163" i="38"/>
  <c r="H163" i="38"/>
  <c r="G163" i="38"/>
  <c r="F163" i="38"/>
  <c r="E163" i="38"/>
  <c r="J163" i="38"/>
  <c r="I232" i="38"/>
  <c r="F232" i="38"/>
  <c r="H232" i="38"/>
  <c r="E232" i="38"/>
  <c r="J232" i="38"/>
  <c r="G232" i="38"/>
  <c r="H229" i="32"/>
  <c r="I229" i="32"/>
  <c r="E229" i="32"/>
  <c r="J229" i="32"/>
  <c r="G229" i="32"/>
  <c r="F229" i="32"/>
  <c r="F195" i="30"/>
  <c r="E195" i="30"/>
  <c r="J195" i="30"/>
  <c r="G195" i="30"/>
  <c r="H195" i="30"/>
  <c r="I195" i="30"/>
  <c r="G266" i="30"/>
  <c r="J266" i="30"/>
  <c r="F266" i="30"/>
  <c r="H266" i="30"/>
  <c r="I266" i="30"/>
  <c r="E266" i="30"/>
  <c r="H203" i="31"/>
  <c r="J203" i="31"/>
  <c r="G203" i="31"/>
  <c r="I203" i="31"/>
  <c r="F203" i="31"/>
  <c r="E203" i="31"/>
  <c r="J152" i="38"/>
  <c r="F152" i="38"/>
  <c r="G152" i="38"/>
  <c r="E152" i="38"/>
  <c r="H152" i="38"/>
  <c r="I152" i="38"/>
  <c r="H249" i="38"/>
  <c r="I249" i="38"/>
  <c r="G249" i="38"/>
  <c r="J249" i="38"/>
  <c r="F249" i="38"/>
  <c r="E249" i="38"/>
  <c r="H174" i="30"/>
  <c r="J174" i="30"/>
  <c r="F174" i="30"/>
  <c r="E174" i="30"/>
  <c r="I174" i="30"/>
  <c r="G174" i="30"/>
  <c r="H244" i="30"/>
  <c r="I244" i="30"/>
  <c r="E244" i="30"/>
  <c r="J244" i="30"/>
  <c r="F244" i="30"/>
  <c r="G244" i="30"/>
  <c r="H170" i="31"/>
  <c r="G170" i="31"/>
  <c r="F170" i="31"/>
  <c r="E170" i="31"/>
  <c r="J170" i="31"/>
  <c r="I170" i="31"/>
  <c r="I221" i="31"/>
  <c r="F221" i="31"/>
  <c r="J221" i="31"/>
  <c r="E221" i="31"/>
  <c r="H221" i="31"/>
  <c r="G221" i="31"/>
  <c r="E139" i="38"/>
  <c r="H139" i="38"/>
  <c r="I139" i="38"/>
  <c r="G139" i="38"/>
  <c r="F139" i="38"/>
  <c r="J139" i="38"/>
  <c r="J185" i="38"/>
  <c r="F185" i="38"/>
  <c r="H185" i="38"/>
  <c r="E185" i="38"/>
  <c r="I185" i="38"/>
  <c r="G185" i="38"/>
  <c r="F223" i="38"/>
  <c r="J223" i="38"/>
  <c r="I223" i="38"/>
  <c r="H223" i="38"/>
  <c r="G223" i="38"/>
  <c r="E223" i="38"/>
  <c r="H263" i="32"/>
  <c r="I263" i="32"/>
  <c r="G263" i="32"/>
  <c r="F263" i="32"/>
  <c r="E263" i="32"/>
  <c r="J263" i="32"/>
  <c r="H204" i="30"/>
  <c r="I204" i="30"/>
  <c r="J204" i="30"/>
  <c r="E204" i="30"/>
  <c r="F204" i="30"/>
  <c r="G204" i="30"/>
  <c r="G268" i="30"/>
  <c r="F268" i="30"/>
  <c r="I268" i="30"/>
  <c r="J268" i="30"/>
  <c r="E268" i="30"/>
  <c r="H268" i="30"/>
  <c r="G179" i="31"/>
  <c r="E179" i="31"/>
  <c r="J179" i="31"/>
  <c r="F179" i="31"/>
  <c r="H179" i="31"/>
  <c r="I179" i="31"/>
  <c r="G261" i="31"/>
  <c r="F261" i="31"/>
  <c r="H261" i="31"/>
  <c r="I261" i="31"/>
  <c r="E261" i="31"/>
  <c r="J261" i="31"/>
  <c r="H203" i="38"/>
  <c r="E203" i="38"/>
  <c r="G203" i="38"/>
  <c r="J203" i="38"/>
  <c r="I203" i="38"/>
  <c r="F203" i="38"/>
  <c r="F263" i="38"/>
  <c r="G263" i="38"/>
  <c r="H263" i="38"/>
  <c r="E263" i="38"/>
  <c r="I263" i="38"/>
  <c r="J263" i="38"/>
  <c r="E170" i="32"/>
  <c r="J170" i="32"/>
  <c r="I170" i="32"/>
  <c r="G170" i="32"/>
  <c r="F170" i="32"/>
  <c r="H170" i="32"/>
  <c r="E211" i="32"/>
  <c r="F211" i="32"/>
  <c r="I211" i="32"/>
  <c r="H211" i="32"/>
  <c r="J211" i="32"/>
  <c r="G211" i="32"/>
  <c r="F140" i="32"/>
  <c r="E140" i="32"/>
  <c r="J140" i="32"/>
  <c r="H140" i="32"/>
  <c r="G140" i="32"/>
  <c r="I140" i="32"/>
  <c r="H202" i="32"/>
  <c r="G202" i="32"/>
  <c r="J202" i="32"/>
  <c r="I202" i="32"/>
  <c r="F202" i="32"/>
  <c r="E202" i="32"/>
  <c r="H249" i="32"/>
  <c r="J249" i="32"/>
  <c r="G249" i="32"/>
  <c r="E249" i="32"/>
  <c r="F249" i="32"/>
  <c r="I249" i="32"/>
  <c r="H177" i="32"/>
  <c r="I177" i="32"/>
  <c r="J177" i="32"/>
  <c r="E177" i="32"/>
  <c r="G177" i="32"/>
  <c r="F177" i="32"/>
  <c r="H167" i="32"/>
  <c r="G167" i="32"/>
  <c r="I167" i="32"/>
  <c r="F167" i="32"/>
  <c r="J167" i="32"/>
  <c r="E167" i="32"/>
  <c r="H210" i="32"/>
  <c r="F210" i="32"/>
  <c r="E210" i="32"/>
  <c r="I210" i="32"/>
  <c r="J210" i="32"/>
  <c r="G210" i="32"/>
  <c r="F255" i="32"/>
  <c r="I255" i="32"/>
  <c r="E255" i="32"/>
  <c r="H255" i="32"/>
  <c r="J255" i="32"/>
  <c r="G255" i="32"/>
  <c r="H173" i="32"/>
  <c r="I173" i="32"/>
  <c r="F173" i="32"/>
  <c r="G173" i="32"/>
  <c r="J173" i="32"/>
  <c r="E173" i="32"/>
  <c r="F237" i="32"/>
  <c r="G237" i="32"/>
  <c r="J237" i="32"/>
  <c r="H237" i="32"/>
  <c r="E237" i="32"/>
  <c r="I237" i="32"/>
  <c r="E145" i="32"/>
  <c r="G145" i="32"/>
  <c r="F145" i="32"/>
  <c r="I145" i="32"/>
  <c r="J145" i="32"/>
  <c r="H145" i="32"/>
  <c r="J199" i="32"/>
  <c r="I199" i="32"/>
  <c r="G199" i="32"/>
  <c r="E199" i="32"/>
  <c r="F199" i="32"/>
  <c r="H199" i="32"/>
  <c r="F268" i="32"/>
  <c r="H268" i="32"/>
  <c r="E268" i="32"/>
  <c r="G268" i="32"/>
  <c r="J268" i="32"/>
  <c r="I268" i="32"/>
  <c r="H194" i="41"/>
  <c r="J194" i="41"/>
  <c r="F194" i="41"/>
  <c r="I194" i="41"/>
  <c r="G194" i="41"/>
  <c r="E194" i="41"/>
  <c r="H202" i="41"/>
  <c r="G202" i="41"/>
  <c r="E202" i="41"/>
  <c r="J202" i="41"/>
  <c r="F202" i="41"/>
  <c r="I202" i="41"/>
  <c r="G137" i="41"/>
  <c r="H137" i="41"/>
  <c r="J137" i="41"/>
  <c r="E137" i="41"/>
  <c r="I137" i="41"/>
  <c r="F137" i="41"/>
  <c r="H188" i="41"/>
  <c r="G188" i="41"/>
  <c r="E188" i="41"/>
  <c r="J188" i="41"/>
  <c r="F188" i="41"/>
  <c r="I188" i="41"/>
  <c r="J269" i="41"/>
  <c r="F269" i="41"/>
  <c r="G269" i="41"/>
  <c r="H269" i="41"/>
  <c r="E269" i="41"/>
  <c r="I269" i="41"/>
  <c r="G148" i="41"/>
  <c r="E148" i="41"/>
  <c r="I148" i="41"/>
  <c r="H148" i="41"/>
  <c r="F148" i="41"/>
  <c r="J148" i="41"/>
  <c r="E196" i="41"/>
  <c r="G196" i="41"/>
  <c r="H196" i="41"/>
  <c r="I196" i="41"/>
  <c r="F196" i="41"/>
  <c r="J196" i="41"/>
  <c r="F240" i="41"/>
  <c r="E240" i="41"/>
  <c r="H240" i="41"/>
  <c r="I240" i="41"/>
  <c r="J240" i="41"/>
  <c r="G240" i="41"/>
  <c r="H212" i="41"/>
  <c r="I212" i="41"/>
  <c r="E212" i="41"/>
  <c r="F212" i="41"/>
  <c r="G212" i="41"/>
  <c r="J212" i="41"/>
  <c r="J270" i="41"/>
  <c r="E270" i="41"/>
  <c r="F270" i="41"/>
  <c r="I270" i="41"/>
  <c r="G270" i="41"/>
  <c r="H270" i="41"/>
  <c r="G153" i="41"/>
  <c r="I153" i="41"/>
  <c r="J153" i="41"/>
  <c r="F153" i="41"/>
  <c r="E153" i="41"/>
  <c r="H153" i="41"/>
  <c r="H207" i="41"/>
  <c r="F207" i="41"/>
  <c r="E207" i="41"/>
  <c r="G207" i="41"/>
  <c r="J207" i="41"/>
  <c r="I207" i="41"/>
  <c r="H241" i="41"/>
  <c r="F241" i="41"/>
  <c r="E241" i="41"/>
  <c r="G241" i="41"/>
  <c r="I241" i="41"/>
  <c r="J241" i="41"/>
  <c r="I189" i="41"/>
  <c r="E189" i="41"/>
  <c r="G189" i="41"/>
  <c r="H189" i="41"/>
  <c r="J189" i="41"/>
  <c r="F189" i="41"/>
  <c r="H243" i="41"/>
  <c r="E243" i="41"/>
  <c r="J243" i="41"/>
  <c r="G243" i="41"/>
  <c r="I243" i="41"/>
  <c r="F243" i="41"/>
  <c r="G174" i="41"/>
  <c r="F174" i="41"/>
  <c r="H174" i="41"/>
  <c r="E174" i="41"/>
  <c r="I174" i="41"/>
  <c r="J174" i="41"/>
  <c r="H251" i="41"/>
  <c r="F251" i="41"/>
  <c r="I251" i="41"/>
  <c r="J251" i="41"/>
  <c r="G251" i="41"/>
  <c r="E251" i="41"/>
  <c r="H218" i="41"/>
  <c r="F218" i="41"/>
  <c r="E218" i="41"/>
  <c r="G218" i="41"/>
  <c r="I218" i="41"/>
  <c r="J218" i="41"/>
  <c r="K133" i="2"/>
  <c r="E133" i="51" s="1"/>
  <c r="E134" i="18"/>
  <c r="H134" i="18"/>
  <c r="H134" i="3"/>
  <c r="E134" i="25"/>
  <c r="E134" i="31"/>
  <c r="E134" i="7"/>
  <c r="E134" i="30"/>
  <c r="H134" i="30"/>
  <c r="H134" i="29"/>
  <c r="H134" i="24"/>
  <c r="H134" i="31"/>
  <c r="E134" i="26"/>
  <c r="H134" i="7"/>
  <c r="E134" i="24"/>
  <c r="E134" i="29"/>
  <c r="E134" i="3"/>
  <c r="E134" i="22"/>
  <c r="E134" i="10"/>
  <c r="H134" i="10"/>
  <c r="H134" i="22"/>
  <c r="E134" i="27"/>
  <c r="E134" i="28"/>
  <c r="E134" i="38"/>
  <c r="H134" i="38"/>
  <c r="H134" i="14"/>
  <c r="H134" i="27"/>
  <c r="H134" i="21"/>
  <c r="E134" i="23"/>
  <c r="H134" i="39"/>
  <c r="E134" i="39"/>
  <c r="H134" i="28"/>
  <c r="E134" i="14"/>
  <c r="E134" i="21"/>
  <c r="H134" i="32"/>
  <c r="H134" i="40"/>
  <c r="H134" i="41"/>
  <c r="E134" i="40"/>
  <c r="E134" i="41"/>
  <c r="H134" i="8"/>
  <c r="E134" i="9"/>
  <c r="E134" i="8"/>
  <c r="H134" i="9"/>
  <c r="J215" i="36"/>
  <c r="F215" i="36"/>
  <c r="G215" i="36"/>
  <c r="E215" i="36"/>
  <c r="I215" i="36"/>
  <c r="H215" i="36"/>
  <c r="H140" i="36"/>
  <c r="G140" i="36"/>
  <c r="I140" i="36"/>
  <c r="E140" i="36"/>
  <c r="J140" i="36"/>
  <c r="F140" i="36"/>
  <c r="J208" i="36"/>
  <c r="F208" i="36"/>
  <c r="I208" i="36"/>
  <c r="E208" i="36"/>
  <c r="H208" i="36"/>
  <c r="G208" i="36"/>
  <c r="E147" i="36"/>
  <c r="H147" i="36"/>
  <c r="J147" i="36"/>
  <c r="I147" i="36"/>
  <c r="F147" i="36"/>
  <c r="G147" i="36"/>
  <c r="H230" i="36"/>
  <c r="F230" i="36"/>
  <c r="I230" i="36"/>
  <c r="E230" i="36"/>
  <c r="J230" i="36"/>
  <c r="G230" i="36"/>
  <c r="I231" i="36"/>
  <c r="H231" i="36"/>
  <c r="E231" i="36"/>
  <c r="G231" i="36"/>
  <c r="J231" i="36"/>
  <c r="F231" i="36"/>
  <c r="I150" i="36"/>
  <c r="F150" i="36"/>
  <c r="H150" i="36"/>
  <c r="G150" i="36"/>
  <c r="J150" i="36"/>
  <c r="E150" i="36"/>
  <c r="I202" i="36"/>
  <c r="J202" i="36"/>
  <c r="F202" i="36"/>
  <c r="E202" i="36"/>
  <c r="H202" i="36"/>
  <c r="G202" i="36"/>
  <c r="H197" i="36"/>
  <c r="G197" i="36"/>
  <c r="J197" i="36"/>
  <c r="F197" i="36"/>
  <c r="I197" i="36"/>
  <c r="E197" i="36"/>
  <c r="H228" i="36"/>
  <c r="G228" i="36"/>
  <c r="J228" i="36"/>
  <c r="F228" i="36"/>
  <c r="I228" i="36"/>
  <c r="E228" i="36"/>
  <c r="J229" i="36"/>
  <c r="H229" i="36"/>
  <c r="E229" i="36"/>
  <c r="I229" i="36"/>
  <c r="G229" i="36"/>
  <c r="F229" i="36"/>
  <c r="J167" i="36"/>
  <c r="G167" i="36"/>
  <c r="F167" i="36"/>
  <c r="E167" i="36"/>
  <c r="I167" i="36"/>
  <c r="H167" i="36"/>
  <c r="J239" i="36"/>
  <c r="F239" i="36"/>
  <c r="I239" i="36"/>
  <c r="E239" i="36"/>
  <c r="H239" i="36"/>
  <c r="G239" i="36"/>
  <c r="H135" i="36"/>
  <c r="F135" i="36"/>
  <c r="E135" i="36"/>
  <c r="I135" i="36"/>
  <c r="J135" i="36"/>
  <c r="G135" i="36"/>
  <c r="H152" i="36"/>
  <c r="G152" i="36"/>
  <c r="I152" i="36"/>
  <c r="E152" i="36"/>
  <c r="J152" i="36"/>
  <c r="F152" i="36"/>
  <c r="J178" i="36"/>
  <c r="I178" i="36"/>
  <c r="E178" i="36"/>
  <c r="G178" i="36"/>
  <c r="F178" i="36"/>
  <c r="H178" i="36"/>
  <c r="H248" i="36"/>
  <c r="G248" i="36"/>
  <c r="E248" i="36"/>
  <c r="F248" i="36"/>
  <c r="J248" i="36"/>
  <c r="I248" i="36"/>
  <c r="I243" i="24"/>
  <c r="J243" i="24"/>
  <c r="F243" i="24"/>
  <c r="H243" i="24"/>
  <c r="G243" i="24"/>
  <c r="E243" i="24"/>
  <c r="F229" i="39"/>
  <c r="I229" i="39"/>
  <c r="H229" i="39"/>
  <c r="E229" i="39"/>
  <c r="G229" i="39"/>
  <c r="J229" i="39"/>
  <c r="H189" i="39"/>
  <c r="E189" i="39"/>
  <c r="J189" i="39"/>
  <c r="G189" i="39"/>
  <c r="I189" i="39"/>
  <c r="F189" i="39"/>
  <c r="J251" i="14"/>
  <c r="E251" i="14"/>
  <c r="I251" i="14"/>
  <c r="F251" i="14"/>
  <c r="G251" i="14"/>
  <c r="H251" i="14"/>
  <c r="J157" i="18"/>
  <c r="E157" i="18"/>
  <c r="H157" i="18"/>
  <c r="G157" i="18"/>
  <c r="F157" i="18"/>
  <c r="I157" i="18"/>
  <c r="G157" i="24"/>
  <c r="E157" i="24"/>
  <c r="I157" i="24"/>
  <c r="H157" i="24"/>
  <c r="F157" i="24"/>
  <c r="J157" i="24"/>
  <c r="J265" i="14"/>
  <c r="F265" i="14"/>
  <c r="I265" i="14"/>
  <c r="H265" i="14"/>
  <c r="E265" i="14"/>
  <c r="G265" i="14"/>
  <c r="H257" i="26"/>
  <c r="J257" i="26"/>
  <c r="E257" i="26"/>
  <c r="G257" i="26"/>
  <c r="I257" i="26"/>
  <c r="F257" i="26"/>
  <c r="G177" i="18"/>
  <c r="I177" i="18"/>
  <c r="F177" i="18"/>
  <c r="E177" i="18"/>
  <c r="J177" i="18"/>
  <c r="H177" i="18"/>
  <c r="H227" i="25"/>
  <c r="I227" i="25"/>
  <c r="F227" i="25"/>
  <c r="J227" i="25"/>
  <c r="E227" i="25"/>
  <c r="G227" i="25"/>
  <c r="F203" i="14"/>
  <c r="G203" i="14"/>
  <c r="E203" i="14"/>
  <c r="I203" i="14"/>
  <c r="H203" i="14"/>
  <c r="J203" i="14"/>
  <c r="H171" i="39"/>
  <c r="J171" i="39"/>
  <c r="E171" i="39"/>
  <c r="F171" i="39"/>
  <c r="G171" i="39"/>
  <c r="I171" i="39"/>
  <c r="H210" i="26"/>
  <c r="G210" i="26"/>
  <c r="E210" i="26"/>
  <c r="J210" i="26"/>
  <c r="F210" i="26"/>
  <c r="I210" i="26"/>
  <c r="G194" i="39"/>
  <c r="I194" i="39"/>
  <c r="H194" i="39"/>
  <c r="J194" i="39"/>
  <c r="E194" i="39"/>
  <c r="F194" i="39"/>
  <c r="H187" i="22"/>
  <c r="I187" i="22"/>
  <c r="F187" i="22"/>
  <c r="E187" i="22"/>
  <c r="G187" i="22"/>
  <c r="J187" i="22"/>
  <c r="H189" i="23"/>
  <c r="I189" i="23"/>
  <c r="J189" i="23"/>
  <c r="F189" i="23"/>
  <c r="E189" i="23"/>
  <c r="G189" i="23"/>
  <c r="E189" i="14"/>
  <c r="H189" i="14"/>
  <c r="I189" i="14"/>
  <c r="J189" i="14"/>
  <c r="G189" i="14"/>
  <c r="F189" i="14"/>
  <c r="G230" i="39"/>
  <c r="E230" i="39"/>
  <c r="J230" i="39"/>
  <c r="I230" i="39"/>
  <c r="H230" i="39"/>
  <c r="F230" i="39"/>
  <c r="H219" i="24"/>
  <c r="J219" i="24"/>
  <c r="I219" i="24"/>
  <c r="E219" i="24"/>
  <c r="G219" i="24"/>
  <c r="F219" i="24"/>
  <c r="G270" i="25"/>
  <c r="E270" i="25"/>
  <c r="F270" i="25"/>
  <c r="J270" i="25"/>
  <c r="H270" i="25"/>
  <c r="I270" i="25"/>
  <c r="H227" i="24"/>
  <c r="E227" i="24"/>
  <c r="G227" i="24"/>
  <c r="F227" i="24"/>
  <c r="J227" i="24"/>
  <c r="I227" i="24"/>
  <c r="H233" i="39"/>
  <c r="J233" i="39"/>
  <c r="I233" i="39"/>
  <c r="F233" i="39"/>
  <c r="G233" i="39"/>
  <c r="E233" i="39"/>
  <c r="J138" i="24"/>
  <c r="G138" i="24"/>
  <c r="H138" i="24"/>
  <c r="F138" i="24"/>
  <c r="E138" i="24"/>
  <c r="I138" i="24"/>
  <c r="F233" i="18"/>
  <c r="I233" i="18"/>
  <c r="H233" i="18"/>
  <c r="E233" i="18"/>
  <c r="J233" i="18"/>
  <c r="G233" i="18"/>
  <c r="F242" i="14"/>
  <c r="G242" i="14"/>
  <c r="I242" i="14"/>
  <c r="H242" i="14"/>
  <c r="E242" i="14"/>
  <c r="J242" i="14"/>
  <c r="H163" i="22"/>
  <c r="J163" i="22"/>
  <c r="E163" i="22"/>
  <c r="G163" i="22"/>
  <c r="I163" i="22"/>
  <c r="F163" i="22"/>
  <c r="G194" i="24"/>
  <c r="F194" i="24"/>
  <c r="H194" i="24"/>
  <c r="J194" i="24"/>
  <c r="E194" i="24"/>
  <c r="I194" i="24"/>
  <c r="J270" i="14"/>
  <c r="G270" i="14"/>
  <c r="E270" i="14"/>
  <c r="F270" i="14"/>
  <c r="H270" i="14"/>
  <c r="I270" i="14"/>
  <c r="H225" i="22"/>
  <c r="E225" i="22"/>
  <c r="G225" i="22"/>
  <c r="J225" i="22"/>
  <c r="F225" i="22"/>
  <c r="I225" i="22"/>
  <c r="I185" i="25"/>
  <c r="J185" i="25"/>
  <c r="F185" i="25"/>
  <c r="G185" i="25"/>
  <c r="H185" i="25"/>
  <c r="E185" i="25"/>
  <c r="H150" i="39"/>
  <c r="G150" i="39"/>
  <c r="J150" i="39"/>
  <c r="E150" i="39"/>
  <c r="I150" i="39"/>
  <c r="F150" i="39"/>
  <c r="H182" i="26"/>
  <c r="J182" i="26"/>
  <c r="I182" i="26"/>
  <c r="G182" i="26"/>
  <c r="E182" i="26"/>
  <c r="F182" i="26"/>
  <c r="F179" i="39"/>
  <c r="G179" i="39"/>
  <c r="I179" i="39"/>
  <c r="H179" i="39"/>
  <c r="J179" i="39"/>
  <c r="E179" i="39"/>
  <c r="H257" i="18"/>
  <c r="I257" i="18"/>
  <c r="G257" i="18"/>
  <c r="J257" i="18"/>
  <c r="E257" i="18"/>
  <c r="F257" i="18"/>
  <c r="H221" i="25"/>
  <c r="I221" i="25"/>
  <c r="F221" i="25"/>
  <c r="E221" i="25"/>
  <c r="J221" i="25"/>
  <c r="G221" i="25"/>
  <c r="J230" i="18"/>
  <c r="G230" i="18"/>
  <c r="I230" i="18"/>
  <c r="H230" i="18"/>
  <c r="F230" i="18"/>
  <c r="E230" i="18"/>
  <c r="I235" i="39"/>
  <c r="F235" i="39"/>
  <c r="E235" i="39"/>
  <c r="J235" i="39"/>
  <c r="H235" i="39"/>
  <c r="G235" i="39"/>
  <c r="I243" i="26"/>
  <c r="F243" i="26"/>
  <c r="E243" i="26"/>
  <c r="J243" i="26"/>
  <c r="H243" i="26"/>
  <c r="G243" i="26"/>
  <c r="H257" i="39"/>
  <c r="E257" i="39"/>
  <c r="F257" i="39"/>
  <c r="J257" i="39"/>
  <c r="I257" i="39"/>
  <c r="G257" i="39"/>
  <c r="E193" i="39"/>
  <c r="G193" i="39"/>
  <c r="F193" i="39"/>
  <c r="J193" i="39"/>
  <c r="I193" i="39"/>
  <c r="H193" i="39"/>
  <c r="H206" i="39"/>
  <c r="F206" i="39"/>
  <c r="G206" i="39"/>
  <c r="I206" i="39"/>
  <c r="E206" i="39"/>
  <c r="J206" i="39"/>
  <c r="F242" i="24"/>
  <c r="I242" i="24"/>
  <c r="H242" i="24"/>
  <c r="J242" i="24"/>
  <c r="E242" i="24"/>
  <c r="G242" i="24"/>
  <c r="E149" i="26"/>
  <c r="J149" i="26"/>
  <c r="I149" i="26"/>
  <c r="H149" i="26"/>
  <c r="G149" i="26"/>
  <c r="F149" i="26"/>
  <c r="H229" i="26"/>
  <c r="E229" i="26"/>
  <c r="F229" i="26"/>
  <c r="G229" i="26"/>
  <c r="J229" i="26"/>
  <c r="I229" i="26"/>
  <c r="E155" i="14"/>
  <c r="F155" i="14"/>
  <c r="I155" i="14"/>
  <c r="G155" i="14"/>
  <c r="H155" i="14"/>
  <c r="J155" i="14"/>
  <c r="H190" i="24"/>
  <c r="F190" i="24"/>
  <c r="J190" i="24"/>
  <c r="I190" i="24"/>
  <c r="E190" i="24"/>
  <c r="G190" i="24"/>
  <c r="H235" i="22"/>
  <c r="F235" i="22"/>
  <c r="G235" i="22"/>
  <c r="I235" i="22"/>
  <c r="J235" i="22"/>
  <c r="E235" i="22"/>
  <c r="H270" i="39"/>
  <c r="I270" i="39"/>
  <c r="J270" i="39"/>
  <c r="E270" i="39"/>
  <c r="F270" i="39"/>
  <c r="G270" i="39"/>
  <c r="H197" i="39"/>
  <c r="G197" i="39"/>
  <c r="E197" i="39"/>
  <c r="I197" i="39"/>
  <c r="F197" i="39"/>
  <c r="J197" i="39"/>
  <c r="H197" i="14"/>
  <c r="I197" i="14"/>
  <c r="G197" i="14"/>
  <c r="E197" i="14"/>
  <c r="F197" i="14"/>
  <c r="J197" i="14"/>
  <c r="H221" i="23"/>
  <c r="G221" i="23"/>
  <c r="J221" i="23"/>
  <c r="E221" i="23"/>
  <c r="F221" i="23"/>
  <c r="I221" i="23"/>
  <c r="G250" i="39"/>
  <c r="F250" i="39"/>
  <c r="H250" i="39"/>
  <c r="E250" i="39"/>
  <c r="I250" i="39"/>
  <c r="J250" i="39"/>
  <c r="G178" i="26"/>
  <c r="F178" i="26"/>
  <c r="H178" i="26"/>
  <c r="E178" i="26"/>
  <c r="I178" i="26"/>
  <c r="J178" i="26"/>
  <c r="H174" i="14"/>
  <c r="J174" i="14"/>
  <c r="E174" i="14"/>
  <c r="F174" i="14"/>
  <c r="G174" i="14"/>
  <c r="I174" i="14"/>
  <c r="F141" i="23"/>
  <c r="I141" i="23"/>
  <c r="G141" i="23"/>
  <c r="H141" i="23"/>
  <c r="J141" i="23"/>
  <c r="E141" i="23"/>
  <c r="F195" i="26"/>
  <c r="I195" i="26"/>
  <c r="H195" i="26"/>
  <c r="G195" i="26"/>
  <c r="J195" i="26"/>
  <c r="E195" i="26"/>
  <c r="E219" i="26"/>
  <c r="G219" i="26"/>
  <c r="I219" i="26"/>
  <c r="F219" i="26"/>
  <c r="H219" i="26"/>
  <c r="J219" i="26"/>
  <c r="F238" i="24"/>
  <c r="H238" i="24"/>
  <c r="E238" i="24"/>
  <c r="J238" i="24"/>
  <c r="G238" i="24"/>
  <c r="I238" i="24"/>
  <c r="H149" i="39"/>
  <c r="E149" i="39"/>
  <c r="G149" i="39"/>
  <c r="J149" i="39"/>
  <c r="F149" i="39"/>
  <c r="I149" i="39"/>
  <c r="I158" i="25"/>
  <c r="H158" i="25"/>
  <c r="E158" i="25"/>
  <c r="G158" i="25"/>
  <c r="J158" i="25"/>
  <c r="F158" i="25"/>
  <c r="G230" i="24"/>
  <c r="F230" i="24"/>
  <c r="E230" i="24"/>
  <c r="H230" i="24"/>
  <c r="J230" i="24"/>
  <c r="I230" i="24"/>
  <c r="H179" i="26"/>
  <c r="F179" i="26"/>
  <c r="J179" i="26"/>
  <c r="I179" i="26"/>
  <c r="G179" i="26"/>
  <c r="E179" i="26"/>
  <c r="H161" i="39"/>
  <c r="E161" i="39"/>
  <c r="F161" i="39"/>
  <c r="I161" i="39"/>
  <c r="G161" i="39"/>
  <c r="J161" i="39"/>
  <c r="H249" i="14"/>
  <c r="F249" i="14"/>
  <c r="E249" i="14"/>
  <c r="J249" i="14"/>
  <c r="I249" i="14"/>
  <c r="G249" i="14"/>
  <c r="G250" i="25"/>
  <c r="J250" i="25"/>
  <c r="F250" i="25"/>
  <c r="I250" i="25"/>
  <c r="E250" i="25"/>
  <c r="H250" i="25"/>
  <c r="H185" i="26"/>
  <c r="F185" i="26"/>
  <c r="J185" i="26"/>
  <c r="E185" i="26"/>
  <c r="I185" i="26"/>
  <c r="G185" i="26"/>
  <c r="H195" i="22"/>
  <c r="G195" i="22"/>
  <c r="F195" i="22"/>
  <c r="I195" i="22"/>
  <c r="E195" i="22"/>
  <c r="J195" i="22"/>
  <c r="I149" i="22"/>
  <c r="J149" i="22"/>
  <c r="G149" i="22"/>
  <c r="E149" i="22"/>
  <c r="F149" i="22"/>
  <c r="H149" i="22"/>
  <c r="G195" i="14"/>
  <c r="H195" i="14"/>
  <c r="E195" i="14"/>
  <c r="I195" i="14"/>
  <c r="F195" i="14"/>
  <c r="J195" i="14"/>
  <c r="G154" i="24"/>
  <c r="E154" i="24"/>
  <c r="J154" i="24"/>
  <c r="F154" i="24"/>
  <c r="H154" i="24"/>
  <c r="I154" i="24"/>
  <c r="H149" i="23"/>
  <c r="F149" i="23"/>
  <c r="I149" i="23"/>
  <c r="G149" i="23"/>
  <c r="E149" i="23"/>
  <c r="J149" i="23"/>
  <c r="I171" i="14"/>
  <c r="E171" i="14"/>
  <c r="G171" i="14"/>
  <c r="J171" i="14"/>
  <c r="F171" i="14"/>
  <c r="H171" i="14"/>
  <c r="H154" i="25"/>
  <c r="I154" i="25"/>
  <c r="F154" i="25"/>
  <c r="J154" i="25"/>
  <c r="E154" i="25"/>
  <c r="G154" i="25"/>
  <c r="H210" i="39"/>
  <c r="G210" i="39"/>
  <c r="J210" i="39"/>
  <c r="I210" i="39"/>
  <c r="F210" i="39"/>
  <c r="E210" i="39"/>
  <c r="I141" i="39"/>
  <c r="J141" i="39"/>
  <c r="H141" i="39"/>
  <c r="E141" i="39"/>
  <c r="G141" i="39"/>
  <c r="F141" i="39"/>
  <c r="G201" i="14"/>
  <c r="J201" i="14"/>
  <c r="H201" i="14"/>
  <c r="F201" i="14"/>
  <c r="I201" i="14"/>
  <c r="E201" i="14"/>
  <c r="F137" i="18"/>
  <c r="E137" i="18"/>
  <c r="J137" i="18"/>
  <c r="I137" i="18"/>
  <c r="H137" i="18"/>
  <c r="G137" i="18"/>
  <c r="E233" i="24"/>
  <c r="I233" i="24"/>
  <c r="J233" i="24"/>
  <c r="F233" i="24"/>
  <c r="H233" i="24"/>
  <c r="G233" i="24"/>
  <c r="H165" i="25"/>
  <c r="I165" i="25"/>
  <c r="F165" i="25"/>
  <c r="J165" i="25"/>
  <c r="G165" i="25"/>
  <c r="E165" i="25"/>
  <c r="H249" i="24"/>
  <c r="E249" i="24"/>
  <c r="G249" i="24"/>
  <c r="J249" i="24"/>
  <c r="I249" i="24"/>
  <c r="F249" i="24"/>
  <c r="H169" i="14"/>
  <c r="G169" i="14"/>
  <c r="E169" i="14"/>
  <c r="F169" i="14"/>
  <c r="J169" i="14"/>
  <c r="I169" i="14"/>
  <c r="I269" i="39"/>
  <c r="F269" i="39"/>
  <c r="H269" i="39"/>
  <c r="E269" i="39"/>
  <c r="J269" i="39"/>
  <c r="G269" i="39"/>
  <c r="H192" i="24"/>
  <c r="F192" i="24"/>
  <c r="I192" i="24"/>
  <c r="G192" i="24"/>
  <c r="E192" i="24"/>
  <c r="J192" i="24"/>
  <c r="F269" i="26"/>
  <c r="I269" i="26"/>
  <c r="G269" i="26"/>
  <c r="E269" i="26"/>
  <c r="H269" i="26"/>
  <c r="J269" i="26"/>
  <c r="H242" i="23"/>
  <c r="I242" i="23"/>
  <c r="J242" i="23"/>
  <c r="E242" i="23"/>
  <c r="G242" i="23"/>
  <c r="F242" i="23"/>
  <c r="H265" i="18"/>
  <c r="J265" i="18"/>
  <c r="G265" i="18"/>
  <c r="I265" i="18"/>
  <c r="E265" i="18"/>
  <c r="F265" i="18"/>
  <c r="J204" i="24"/>
  <c r="F204" i="24"/>
  <c r="E204" i="24"/>
  <c r="G204" i="24"/>
  <c r="H204" i="24"/>
  <c r="I204" i="24"/>
  <c r="J155" i="24"/>
  <c r="I155" i="24"/>
  <c r="E155" i="24"/>
  <c r="G155" i="24"/>
  <c r="H155" i="24"/>
  <c r="F155" i="24"/>
  <c r="H210" i="24"/>
  <c r="E210" i="24"/>
  <c r="G210" i="24"/>
  <c r="F210" i="24"/>
  <c r="I210" i="24"/>
  <c r="J210" i="24"/>
  <c r="H268" i="24"/>
  <c r="F268" i="24"/>
  <c r="J268" i="24"/>
  <c r="I268" i="24"/>
  <c r="G268" i="24"/>
  <c r="E268" i="24"/>
  <c r="G152" i="26"/>
  <c r="J152" i="26"/>
  <c r="F152" i="26"/>
  <c r="H152" i="26"/>
  <c r="E152" i="26"/>
  <c r="I152" i="26"/>
  <c r="G266" i="26"/>
  <c r="I266" i="26"/>
  <c r="H266" i="26"/>
  <c r="J266" i="26"/>
  <c r="E266" i="26"/>
  <c r="F266" i="26"/>
  <c r="J215" i="18"/>
  <c r="E215" i="18"/>
  <c r="G215" i="18"/>
  <c r="F215" i="18"/>
  <c r="I215" i="18"/>
  <c r="H215" i="18"/>
  <c r="J159" i="39"/>
  <c r="E159" i="39"/>
  <c r="H159" i="39"/>
  <c r="F159" i="39"/>
  <c r="G159" i="39"/>
  <c r="I159" i="39"/>
  <c r="H236" i="39"/>
  <c r="I236" i="39"/>
  <c r="J236" i="39"/>
  <c r="E236" i="39"/>
  <c r="G236" i="39"/>
  <c r="F236" i="39"/>
  <c r="H192" i="14"/>
  <c r="F192" i="14"/>
  <c r="E192" i="14"/>
  <c r="I192" i="14"/>
  <c r="G192" i="14"/>
  <c r="J192" i="14"/>
  <c r="F172" i="25"/>
  <c r="I172" i="25"/>
  <c r="E172" i="25"/>
  <c r="G172" i="25"/>
  <c r="J172" i="25"/>
  <c r="H172" i="25"/>
  <c r="H143" i="25"/>
  <c r="G143" i="25"/>
  <c r="E143" i="25"/>
  <c r="I143" i="25"/>
  <c r="F143" i="25"/>
  <c r="J143" i="25"/>
  <c r="J223" i="39"/>
  <c r="I223" i="39"/>
  <c r="H223" i="39"/>
  <c r="G223" i="39"/>
  <c r="E223" i="39"/>
  <c r="F223" i="39"/>
  <c r="E135" i="39"/>
  <c r="F135" i="39"/>
  <c r="H135" i="39"/>
  <c r="I135" i="39"/>
  <c r="G135" i="39"/>
  <c r="J135" i="39"/>
  <c r="I240" i="26"/>
  <c r="J240" i="26"/>
  <c r="G240" i="26"/>
  <c r="H240" i="26"/>
  <c r="E240" i="26"/>
  <c r="F240" i="26"/>
  <c r="I152" i="24"/>
  <c r="E152" i="24"/>
  <c r="J152" i="24"/>
  <c r="H152" i="24"/>
  <c r="G152" i="24"/>
  <c r="F152" i="24"/>
  <c r="J268" i="26"/>
  <c r="I268" i="26"/>
  <c r="E268" i="26"/>
  <c r="F268" i="26"/>
  <c r="H268" i="26"/>
  <c r="G268" i="26"/>
  <c r="F143" i="22"/>
  <c r="H143" i="22"/>
  <c r="G143" i="22"/>
  <c r="I143" i="22"/>
  <c r="E143" i="22"/>
  <c r="J143" i="22"/>
  <c r="H215" i="24"/>
  <c r="G215" i="24"/>
  <c r="E215" i="24"/>
  <c r="I215" i="24"/>
  <c r="J215" i="24"/>
  <c r="F215" i="24"/>
  <c r="J175" i="14"/>
  <c r="F175" i="14"/>
  <c r="H175" i="14"/>
  <c r="E175" i="14"/>
  <c r="I175" i="14"/>
  <c r="G175" i="14"/>
  <c r="G136" i="39"/>
  <c r="E136" i="39"/>
  <c r="F136" i="39"/>
  <c r="J136" i="39"/>
  <c r="H136" i="39"/>
  <c r="I136" i="39"/>
  <c r="H224" i="14"/>
  <c r="I224" i="14"/>
  <c r="G224" i="14"/>
  <c r="J224" i="14"/>
  <c r="F224" i="14"/>
  <c r="E224" i="14"/>
  <c r="H252" i="22"/>
  <c r="J252" i="22"/>
  <c r="G252" i="22"/>
  <c r="I252" i="22"/>
  <c r="F252" i="22"/>
  <c r="E252" i="22"/>
  <c r="F180" i="23"/>
  <c r="G180" i="23"/>
  <c r="I180" i="23"/>
  <c r="E180" i="23"/>
  <c r="H180" i="23"/>
  <c r="J180" i="23"/>
  <c r="G220" i="23"/>
  <c r="H220" i="23"/>
  <c r="I220" i="23"/>
  <c r="J220" i="23"/>
  <c r="E220" i="23"/>
  <c r="F220" i="23"/>
  <c r="H223" i="18"/>
  <c r="E223" i="18"/>
  <c r="J223" i="18"/>
  <c r="F223" i="18"/>
  <c r="G223" i="18"/>
  <c r="I223" i="18"/>
  <c r="H151" i="26"/>
  <c r="F151" i="26"/>
  <c r="J151" i="26"/>
  <c r="G151" i="26"/>
  <c r="E151" i="26"/>
  <c r="I151" i="26"/>
  <c r="G236" i="18"/>
  <c r="I236" i="18"/>
  <c r="H236" i="18"/>
  <c r="J236" i="18"/>
  <c r="E236" i="18"/>
  <c r="F236" i="18"/>
  <c r="E184" i="24"/>
  <c r="I184" i="24"/>
  <c r="J184" i="24"/>
  <c r="G184" i="24"/>
  <c r="H184" i="24"/>
  <c r="F184" i="24"/>
  <c r="I164" i="22"/>
  <c r="H164" i="22"/>
  <c r="J164" i="22"/>
  <c r="G164" i="22"/>
  <c r="E164" i="22"/>
  <c r="F164" i="22"/>
  <c r="I140" i="39"/>
  <c r="F140" i="39"/>
  <c r="J140" i="39"/>
  <c r="G140" i="39"/>
  <c r="E140" i="39"/>
  <c r="H140" i="39"/>
  <c r="I247" i="39"/>
  <c r="G247" i="39"/>
  <c r="F247" i="39"/>
  <c r="J247" i="39"/>
  <c r="H247" i="39"/>
  <c r="E247" i="39"/>
  <c r="H191" i="23"/>
  <c r="F191" i="23"/>
  <c r="I191" i="23"/>
  <c r="G191" i="23"/>
  <c r="J191" i="23"/>
  <c r="E191" i="23"/>
  <c r="E196" i="18"/>
  <c r="I196" i="18"/>
  <c r="G196" i="18"/>
  <c r="H196" i="18"/>
  <c r="F196" i="18"/>
  <c r="J196" i="18"/>
  <c r="E232" i="26"/>
  <c r="F232" i="26"/>
  <c r="J232" i="26"/>
  <c r="H232" i="26"/>
  <c r="G232" i="26"/>
  <c r="I232" i="26"/>
  <c r="G144" i="24"/>
  <c r="H144" i="24"/>
  <c r="I144" i="24"/>
  <c r="F144" i="24"/>
  <c r="E144" i="24"/>
  <c r="J144" i="24"/>
  <c r="H252" i="39"/>
  <c r="E252" i="39"/>
  <c r="I252" i="39"/>
  <c r="G252" i="39"/>
  <c r="J252" i="39"/>
  <c r="F252" i="39"/>
  <c r="G220" i="39"/>
  <c r="E220" i="39"/>
  <c r="F220" i="39"/>
  <c r="J220" i="39"/>
  <c r="I220" i="39"/>
  <c r="H220" i="39"/>
  <c r="H207" i="24"/>
  <c r="G207" i="24"/>
  <c r="J207" i="24"/>
  <c r="I207" i="24"/>
  <c r="E207" i="24"/>
  <c r="F207" i="24"/>
  <c r="J143" i="23"/>
  <c r="H143" i="23"/>
  <c r="E143" i="23"/>
  <c r="G143" i="23"/>
  <c r="I143" i="23"/>
  <c r="F143" i="23"/>
  <c r="G248" i="39"/>
  <c r="H248" i="39"/>
  <c r="F248" i="39"/>
  <c r="J248" i="39"/>
  <c r="I248" i="39"/>
  <c r="E248" i="39"/>
  <c r="H176" i="26"/>
  <c r="J176" i="26"/>
  <c r="G176" i="26"/>
  <c r="F176" i="26"/>
  <c r="I176" i="26"/>
  <c r="E176" i="26"/>
  <c r="H228" i="26"/>
  <c r="G228" i="26"/>
  <c r="J228" i="26"/>
  <c r="E228" i="26"/>
  <c r="F228" i="26"/>
  <c r="I228" i="26"/>
  <c r="H135" i="22"/>
  <c r="G135" i="22"/>
  <c r="E135" i="22"/>
  <c r="I135" i="22"/>
  <c r="J135" i="22"/>
  <c r="F135" i="22"/>
  <c r="I240" i="25"/>
  <c r="H240" i="25"/>
  <c r="G240" i="25"/>
  <c r="E240" i="25"/>
  <c r="J240" i="25"/>
  <c r="F240" i="25"/>
  <c r="I152" i="25"/>
  <c r="G152" i="25"/>
  <c r="F152" i="25"/>
  <c r="J152" i="25"/>
  <c r="E152" i="25"/>
  <c r="H152" i="25"/>
  <c r="J236" i="23"/>
  <c r="H236" i="23"/>
  <c r="I236" i="23"/>
  <c r="G236" i="23"/>
  <c r="F236" i="23"/>
  <c r="E236" i="23"/>
  <c r="H184" i="26"/>
  <c r="E184" i="26"/>
  <c r="G184" i="26"/>
  <c r="J184" i="26"/>
  <c r="I184" i="26"/>
  <c r="F184" i="26"/>
  <c r="J260" i="39"/>
  <c r="F260" i="39"/>
  <c r="G260" i="39"/>
  <c r="I260" i="39"/>
  <c r="H260" i="39"/>
  <c r="E260" i="39"/>
  <c r="I263" i="25"/>
  <c r="F263" i="25"/>
  <c r="H263" i="25"/>
  <c r="E263" i="25"/>
  <c r="G263" i="25"/>
  <c r="J263" i="25"/>
  <c r="G191" i="25"/>
  <c r="F191" i="25"/>
  <c r="J191" i="25"/>
  <c r="I191" i="25"/>
  <c r="H191" i="25"/>
  <c r="E191" i="25"/>
  <c r="J211" i="35"/>
  <c r="F211" i="35"/>
  <c r="I211" i="35"/>
  <c r="H211" i="35"/>
  <c r="E211" i="35"/>
  <c r="G211" i="35"/>
  <c r="I263" i="35"/>
  <c r="H263" i="35"/>
  <c r="F263" i="35"/>
  <c r="E263" i="35"/>
  <c r="G263" i="35"/>
  <c r="J263" i="35"/>
  <c r="I141" i="35"/>
  <c r="H141" i="35"/>
  <c r="E141" i="35"/>
  <c r="G141" i="35"/>
  <c r="F141" i="35"/>
  <c r="J141" i="35"/>
  <c r="H251" i="35"/>
  <c r="F251" i="35"/>
  <c r="J251" i="35"/>
  <c r="E251" i="35"/>
  <c r="G251" i="35"/>
  <c r="I251" i="35"/>
  <c r="I178" i="35"/>
  <c r="J178" i="35"/>
  <c r="G178" i="35"/>
  <c r="H178" i="35"/>
  <c r="E178" i="35"/>
  <c r="F178" i="35"/>
  <c r="G225" i="35"/>
  <c r="F225" i="35"/>
  <c r="H225" i="35"/>
  <c r="I225" i="35"/>
  <c r="E225" i="35"/>
  <c r="J225" i="35"/>
  <c r="I144" i="29"/>
  <c r="G144" i="29"/>
  <c r="E144" i="29"/>
  <c r="J144" i="29"/>
  <c r="F144" i="29"/>
  <c r="H144" i="29"/>
  <c r="H242" i="29"/>
  <c r="F242" i="29"/>
  <c r="E242" i="29"/>
  <c r="I242" i="29"/>
  <c r="G242" i="29"/>
  <c r="J242" i="29"/>
  <c r="J181" i="31"/>
  <c r="H181" i="31"/>
  <c r="F181" i="31"/>
  <c r="G181" i="31"/>
  <c r="I181" i="31"/>
  <c r="E181" i="31"/>
  <c r="H155" i="35"/>
  <c r="G155" i="35"/>
  <c r="E155" i="35"/>
  <c r="J155" i="35"/>
  <c r="F155" i="35"/>
  <c r="I155" i="35"/>
  <c r="H220" i="35"/>
  <c r="E220" i="35"/>
  <c r="J220" i="35"/>
  <c r="F220" i="35"/>
  <c r="I220" i="35"/>
  <c r="G220" i="35"/>
  <c r="J152" i="29"/>
  <c r="F152" i="29"/>
  <c r="E152" i="29"/>
  <c r="H152" i="29"/>
  <c r="I152" i="29"/>
  <c r="G152" i="29"/>
  <c r="F205" i="29"/>
  <c r="G205" i="29"/>
  <c r="H205" i="29"/>
  <c r="I205" i="29"/>
  <c r="J205" i="29"/>
  <c r="E205" i="29"/>
  <c r="G264" i="29"/>
  <c r="I264" i="29"/>
  <c r="F264" i="29"/>
  <c r="E264" i="29"/>
  <c r="J264" i="29"/>
  <c r="H264" i="29"/>
  <c r="H189" i="30"/>
  <c r="J189" i="30"/>
  <c r="F189" i="30"/>
  <c r="E189" i="30"/>
  <c r="G189" i="30"/>
  <c r="I189" i="30"/>
  <c r="I245" i="32"/>
  <c r="J245" i="32"/>
  <c r="G245" i="32"/>
  <c r="E245" i="32"/>
  <c r="F245" i="32"/>
  <c r="H245" i="32"/>
  <c r="I189" i="35"/>
  <c r="G189" i="35"/>
  <c r="J189" i="35"/>
  <c r="F189" i="35"/>
  <c r="H189" i="35"/>
  <c r="E189" i="35"/>
  <c r="H245" i="35"/>
  <c r="F245" i="35"/>
  <c r="I245" i="35"/>
  <c r="E245" i="35"/>
  <c r="J245" i="35"/>
  <c r="G245" i="35"/>
  <c r="J176" i="29"/>
  <c r="E176" i="29"/>
  <c r="I176" i="29"/>
  <c r="H176" i="29"/>
  <c r="F176" i="29"/>
  <c r="G176" i="29"/>
  <c r="I247" i="29"/>
  <c r="J247" i="29"/>
  <c r="F247" i="29"/>
  <c r="E247" i="29"/>
  <c r="G247" i="29"/>
  <c r="H247" i="29"/>
  <c r="H194" i="30"/>
  <c r="G194" i="30"/>
  <c r="J194" i="30"/>
  <c r="F194" i="30"/>
  <c r="E194" i="30"/>
  <c r="I194" i="30"/>
  <c r="I263" i="31"/>
  <c r="H263" i="31"/>
  <c r="G263" i="31"/>
  <c r="E263" i="31"/>
  <c r="J263" i="31"/>
  <c r="F263" i="31"/>
  <c r="J252" i="38"/>
  <c r="H252" i="38"/>
  <c r="F252" i="38"/>
  <c r="I252" i="38"/>
  <c r="E252" i="38"/>
  <c r="G252" i="38"/>
  <c r="I174" i="29"/>
  <c r="F174" i="29"/>
  <c r="H174" i="29"/>
  <c r="J174" i="29"/>
  <c r="E174" i="29"/>
  <c r="G174" i="29"/>
  <c r="I243" i="29"/>
  <c r="G243" i="29"/>
  <c r="J243" i="29"/>
  <c r="H243" i="29"/>
  <c r="E243" i="29"/>
  <c r="F243" i="29"/>
  <c r="F236" i="30"/>
  <c r="I236" i="30"/>
  <c r="G236" i="30"/>
  <c r="J236" i="30"/>
  <c r="H236" i="30"/>
  <c r="E236" i="30"/>
  <c r="J240" i="32"/>
  <c r="I240" i="32"/>
  <c r="E240" i="32"/>
  <c r="F240" i="32"/>
  <c r="H240" i="32"/>
  <c r="G240" i="32"/>
  <c r="F194" i="29"/>
  <c r="J194" i="29"/>
  <c r="H194" i="29"/>
  <c r="E194" i="29"/>
  <c r="G194" i="29"/>
  <c r="I194" i="29"/>
  <c r="H151" i="30"/>
  <c r="J151" i="30"/>
  <c r="G151" i="30"/>
  <c r="I151" i="30"/>
  <c r="E151" i="30"/>
  <c r="F151" i="30"/>
  <c r="H148" i="31"/>
  <c r="J148" i="31"/>
  <c r="I148" i="31"/>
  <c r="G148" i="31"/>
  <c r="E148" i="31"/>
  <c r="F148" i="31"/>
  <c r="I154" i="35"/>
  <c r="H154" i="35"/>
  <c r="E154" i="35"/>
  <c r="G154" i="35"/>
  <c r="J154" i="35"/>
  <c r="F154" i="35"/>
  <c r="J194" i="35"/>
  <c r="F194" i="35"/>
  <c r="H194" i="35"/>
  <c r="E194" i="35"/>
  <c r="I194" i="35"/>
  <c r="G194" i="35"/>
  <c r="H266" i="35"/>
  <c r="E266" i="35"/>
  <c r="G266" i="35"/>
  <c r="J266" i="35"/>
  <c r="F266" i="35"/>
  <c r="I266" i="35"/>
  <c r="F199" i="29"/>
  <c r="G199" i="29"/>
  <c r="I199" i="29"/>
  <c r="J199" i="29"/>
  <c r="E199" i="29"/>
  <c r="H199" i="29"/>
  <c r="F248" i="29"/>
  <c r="I248" i="29"/>
  <c r="H248" i="29"/>
  <c r="E248" i="29"/>
  <c r="G248" i="29"/>
  <c r="J248" i="29"/>
  <c r="I171" i="30"/>
  <c r="G171" i="30"/>
  <c r="J171" i="30"/>
  <c r="F171" i="30"/>
  <c r="E171" i="30"/>
  <c r="H171" i="30"/>
  <c r="H254" i="31"/>
  <c r="G254" i="31"/>
  <c r="F254" i="31"/>
  <c r="E254" i="31"/>
  <c r="J254" i="31"/>
  <c r="I254" i="31"/>
  <c r="J180" i="35"/>
  <c r="G180" i="35"/>
  <c r="E180" i="35"/>
  <c r="H180" i="35"/>
  <c r="I180" i="35"/>
  <c r="F180" i="35"/>
  <c r="H249" i="35"/>
  <c r="J249" i="35"/>
  <c r="F249" i="35"/>
  <c r="I249" i="35"/>
  <c r="E249" i="35"/>
  <c r="G249" i="35"/>
  <c r="J168" i="29"/>
  <c r="E168" i="29"/>
  <c r="I168" i="29"/>
  <c r="G168" i="29"/>
  <c r="H168" i="29"/>
  <c r="F168" i="29"/>
  <c r="I256" i="29"/>
  <c r="F256" i="29"/>
  <c r="E256" i="29"/>
  <c r="G256" i="29"/>
  <c r="H256" i="29"/>
  <c r="J256" i="29"/>
  <c r="E167" i="31"/>
  <c r="I167" i="31"/>
  <c r="G167" i="31"/>
  <c r="J167" i="31"/>
  <c r="H167" i="31"/>
  <c r="F167" i="31"/>
  <c r="G266" i="38"/>
  <c r="F266" i="38"/>
  <c r="H266" i="38"/>
  <c r="J266" i="38"/>
  <c r="E266" i="38"/>
  <c r="I266" i="38"/>
  <c r="E200" i="35"/>
  <c r="G200" i="35"/>
  <c r="J200" i="35"/>
  <c r="I200" i="35"/>
  <c r="H200" i="35"/>
  <c r="F200" i="35"/>
  <c r="F269" i="35"/>
  <c r="I269" i="35"/>
  <c r="E269" i="35"/>
  <c r="H269" i="35"/>
  <c r="J269" i="35"/>
  <c r="G269" i="35"/>
  <c r="H190" i="29"/>
  <c r="J190" i="29"/>
  <c r="G190" i="29"/>
  <c r="I190" i="29"/>
  <c r="E190" i="29"/>
  <c r="F190" i="29"/>
  <c r="H237" i="29"/>
  <c r="G237" i="29"/>
  <c r="F237" i="29"/>
  <c r="I237" i="29"/>
  <c r="J237" i="29"/>
  <c r="E237" i="29"/>
  <c r="J238" i="30"/>
  <c r="H238" i="30"/>
  <c r="F238" i="30"/>
  <c r="E238" i="30"/>
  <c r="I238" i="30"/>
  <c r="G238" i="30"/>
  <c r="H173" i="38"/>
  <c r="G173" i="38"/>
  <c r="I173" i="38"/>
  <c r="F173" i="38"/>
  <c r="E173" i="38"/>
  <c r="J173" i="38"/>
  <c r="J155" i="30"/>
  <c r="I155" i="30"/>
  <c r="E155" i="30"/>
  <c r="H155" i="30"/>
  <c r="F155" i="30"/>
  <c r="G155" i="30"/>
  <c r="H196" i="30"/>
  <c r="I196" i="30"/>
  <c r="J196" i="30"/>
  <c r="E196" i="30"/>
  <c r="F196" i="30"/>
  <c r="G196" i="30"/>
  <c r="G254" i="30"/>
  <c r="J254" i="30"/>
  <c r="F254" i="30"/>
  <c r="I254" i="30"/>
  <c r="E254" i="30"/>
  <c r="H254" i="30"/>
  <c r="J161" i="31"/>
  <c r="F161" i="31"/>
  <c r="E161" i="31"/>
  <c r="I161" i="31"/>
  <c r="G161" i="31"/>
  <c r="H161" i="31"/>
  <c r="J235" i="31"/>
  <c r="H235" i="31"/>
  <c r="I235" i="31"/>
  <c r="F235" i="31"/>
  <c r="E235" i="31"/>
  <c r="G235" i="31"/>
  <c r="G177" i="38"/>
  <c r="F177" i="38"/>
  <c r="H177" i="38"/>
  <c r="I177" i="38"/>
  <c r="E177" i="38"/>
  <c r="J177" i="38"/>
  <c r="I237" i="38"/>
  <c r="J237" i="38"/>
  <c r="E237" i="38"/>
  <c r="H237" i="38"/>
  <c r="F237" i="38"/>
  <c r="G237" i="38"/>
  <c r="E265" i="32"/>
  <c r="G265" i="32"/>
  <c r="I265" i="32"/>
  <c r="J265" i="32"/>
  <c r="F265" i="32"/>
  <c r="H265" i="32"/>
  <c r="I221" i="30"/>
  <c r="G221" i="30"/>
  <c r="F221" i="30"/>
  <c r="J221" i="30"/>
  <c r="E221" i="30"/>
  <c r="H221" i="30"/>
  <c r="J263" i="30"/>
  <c r="F263" i="30"/>
  <c r="I263" i="30"/>
  <c r="H263" i="30"/>
  <c r="E263" i="30"/>
  <c r="G263" i="30"/>
  <c r="I190" i="31"/>
  <c r="E190" i="31"/>
  <c r="H190" i="31"/>
  <c r="J190" i="31"/>
  <c r="F190" i="31"/>
  <c r="G190" i="31"/>
  <c r="F260" i="31"/>
  <c r="E260" i="31"/>
  <c r="J260" i="31"/>
  <c r="I260" i="31"/>
  <c r="G260" i="31"/>
  <c r="H260" i="31"/>
  <c r="J165" i="38"/>
  <c r="G165" i="38"/>
  <c r="I165" i="38"/>
  <c r="F165" i="38"/>
  <c r="H165" i="38"/>
  <c r="E165" i="38"/>
  <c r="J220" i="38"/>
  <c r="G220" i="38"/>
  <c r="F220" i="38"/>
  <c r="H220" i="38"/>
  <c r="E220" i="38"/>
  <c r="I220" i="38"/>
  <c r="F219" i="32"/>
  <c r="E219" i="32"/>
  <c r="G219" i="32"/>
  <c r="H219" i="32"/>
  <c r="J219" i="32"/>
  <c r="I219" i="32"/>
  <c r="I235" i="30"/>
  <c r="E235" i="30"/>
  <c r="J235" i="30"/>
  <c r="F235" i="30"/>
  <c r="G235" i="30"/>
  <c r="H235" i="30"/>
  <c r="J193" i="31"/>
  <c r="F193" i="31"/>
  <c r="I193" i="31"/>
  <c r="E193" i="31"/>
  <c r="G193" i="31"/>
  <c r="H193" i="31"/>
  <c r="I248" i="31"/>
  <c r="H248" i="31"/>
  <c r="E248" i="31"/>
  <c r="J248" i="31"/>
  <c r="G248" i="31"/>
  <c r="F248" i="31"/>
  <c r="I171" i="38"/>
  <c r="G171" i="38"/>
  <c r="F171" i="38"/>
  <c r="H171" i="38"/>
  <c r="J171" i="38"/>
  <c r="E171" i="38"/>
  <c r="H238" i="38"/>
  <c r="F238" i="38"/>
  <c r="G238" i="38"/>
  <c r="J238" i="38"/>
  <c r="E238" i="38"/>
  <c r="I238" i="38"/>
  <c r="I233" i="32"/>
  <c r="G233" i="32"/>
  <c r="J233" i="32"/>
  <c r="E233" i="32"/>
  <c r="H233" i="32"/>
  <c r="F233" i="32"/>
  <c r="I197" i="30"/>
  <c r="H197" i="30"/>
  <c r="G197" i="30"/>
  <c r="E197" i="30"/>
  <c r="F197" i="30"/>
  <c r="J197" i="30"/>
  <c r="H135" i="31"/>
  <c r="G135" i="31"/>
  <c r="J135" i="31"/>
  <c r="I135" i="31"/>
  <c r="E135" i="31"/>
  <c r="F135" i="31"/>
  <c r="J214" i="31"/>
  <c r="H214" i="31"/>
  <c r="F214" i="31"/>
  <c r="I214" i="31"/>
  <c r="G214" i="31"/>
  <c r="E214" i="31"/>
  <c r="F175" i="38"/>
  <c r="E175" i="38"/>
  <c r="G175" i="38"/>
  <c r="J175" i="38"/>
  <c r="H175" i="38"/>
  <c r="I175" i="38"/>
  <c r="J254" i="38"/>
  <c r="H254" i="38"/>
  <c r="F254" i="38"/>
  <c r="G254" i="38"/>
  <c r="E254" i="38"/>
  <c r="I254" i="38"/>
  <c r="G184" i="30"/>
  <c r="I184" i="30"/>
  <c r="H184" i="30"/>
  <c r="J184" i="30"/>
  <c r="F184" i="30"/>
  <c r="E184" i="30"/>
  <c r="G246" i="30"/>
  <c r="J246" i="30"/>
  <c r="F246" i="30"/>
  <c r="I246" i="30"/>
  <c r="E246" i="30"/>
  <c r="H246" i="30"/>
  <c r="G177" i="31"/>
  <c r="E177" i="31"/>
  <c r="J177" i="31"/>
  <c r="F177" i="31"/>
  <c r="H177" i="31"/>
  <c r="I177" i="31"/>
  <c r="G229" i="31"/>
  <c r="H229" i="31"/>
  <c r="J229" i="31"/>
  <c r="I229" i="31"/>
  <c r="F229" i="31"/>
  <c r="E229" i="31"/>
  <c r="J142" i="38"/>
  <c r="F142" i="38"/>
  <c r="I142" i="38"/>
  <c r="E142" i="38"/>
  <c r="H142" i="38"/>
  <c r="G142" i="38"/>
  <c r="H188" i="38"/>
  <c r="J188" i="38"/>
  <c r="I188" i="38"/>
  <c r="G188" i="38"/>
  <c r="E188" i="38"/>
  <c r="F188" i="38"/>
  <c r="H239" i="38"/>
  <c r="J239" i="38"/>
  <c r="F239" i="38"/>
  <c r="E239" i="38"/>
  <c r="G239" i="38"/>
  <c r="I239" i="38"/>
  <c r="G159" i="30"/>
  <c r="J159" i="30"/>
  <c r="I159" i="30"/>
  <c r="E159" i="30"/>
  <c r="H159" i="30"/>
  <c r="F159" i="30"/>
  <c r="G213" i="30"/>
  <c r="H213" i="30"/>
  <c r="J213" i="30"/>
  <c r="F213" i="30"/>
  <c r="I213" i="30"/>
  <c r="E213" i="30"/>
  <c r="J141" i="31"/>
  <c r="G141" i="31"/>
  <c r="I141" i="31"/>
  <c r="E141" i="31"/>
  <c r="F141" i="31"/>
  <c r="H141" i="31"/>
  <c r="H187" i="31"/>
  <c r="G187" i="31"/>
  <c r="F187" i="31"/>
  <c r="J187" i="31"/>
  <c r="I187" i="31"/>
  <c r="E187" i="31"/>
  <c r="F162" i="38"/>
  <c r="J162" i="38"/>
  <c r="H162" i="38"/>
  <c r="G162" i="38"/>
  <c r="E162" i="38"/>
  <c r="I162" i="38"/>
  <c r="H216" i="38"/>
  <c r="F216" i="38"/>
  <c r="J216" i="38"/>
  <c r="E216" i="38"/>
  <c r="I216" i="38"/>
  <c r="G216" i="38"/>
  <c r="F270" i="38"/>
  <c r="J270" i="38"/>
  <c r="H270" i="38"/>
  <c r="I270" i="38"/>
  <c r="G270" i="38"/>
  <c r="E270" i="38"/>
  <c r="I172" i="32"/>
  <c r="H172" i="32"/>
  <c r="E172" i="32"/>
  <c r="F172" i="32"/>
  <c r="J172" i="32"/>
  <c r="G172" i="32"/>
  <c r="J215" i="32"/>
  <c r="F215" i="32"/>
  <c r="G215" i="32"/>
  <c r="I215" i="32"/>
  <c r="H215" i="32"/>
  <c r="E215" i="32"/>
  <c r="I153" i="32"/>
  <c r="E153" i="32"/>
  <c r="F153" i="32"/>
  <c r="J153" i="32"/>
  <c r="G153" i="32"/>
  <c r="H153" i="32"/>
  <c r="F204" i="32"/>
  <c r="I204" i="32"/>
  <c r="J204" i="32"/>
  <c r="E204" i="32"/>
  <c r="H204" i="32"/>
  <c r="G204" i="32"/>
  <c r="J257" i="32"/>
  <c r="I257" i="32"/>
  <c r="H257" i="32"/>
  <c r="E257" i="32"/>
  <c r="G257" i="32"/>
  <c r="F257" i="32"/>
  <c r="G185" i="32"/>
  <c r="I185" i="32"/>
  <c r="H185" i="32"/>
  <c r="J185" i="32"/>
  <c r="E185" i="32"/>
  <c r="F185" i="32"/>
  <c r="H169" i="32"/>
  <c r="J169" i="32"/>
  <c r="E169" i="32"/>
  <c r="I169" i="32"/>
  <c r="F169" i="32"/>
  <c r="G169" i="32"/>
  <c r="H214" i="32"/>
  <c r="F214" i="32"/>
  <c r="G214" i="32"/>
  <c r="J214" i="32"/>
  <c r="I214" i="32"/>
  <c r="E214" i="32"/>
  <c r="F260" i="32"/>
  <c r="J260" i="32"/>
  <c r="H260" i="32"/>
  <c r="I260" i="32"/>
  <c r="G260" i="32"/>
  <c r="E260" i="32"/>
  <c r="H182" i="32"/>
  <c r="F182" i="32"/>
  <c r="I182" i="32"/>
  <c r="J182" i="32"/>
  <c r="E182" i="32"/>
  <c r="G182" i="32"/>
  <c r="F248" i="32"/>
  <c r="G248" i="32"/>
  <c r="J248" i="32"/>
  <c r="H248" i="32"/>
  <c r="E248" i="32"/>
  <c r="I248" i="32"/>
  <c r="E150" i="32"/>
  <c r="G150" i="32"/>
  <c r="I150" i="32"/>
  <c r="F150" i="32"/>
  <c r="H150" i="32"/>
  <c r="J150" i="32"/>
  <c r="J205" i="32"/>
  <c r="E205" i="32"/>
  <c r="F205" i="32"/>
  <c r="H205" i="32"/>
  <c r="I205" i="32"/>
  <c r="G205" i="32"/>
  <c r="H171" i="41"/>
  <c r="I171" i="41"/>
  <c r="G171" i="41"/>
  <c r="E171" i="41"/>
  <c r="F171" i="41"/>
  <c r="J171" i="41"/>
  <c r="H259" i="41"/>
  <c r="I259" i="41"/>
  <c r="J259" i="41"/>
  <c r="E259" i="41"/>
  <c r="F259" i="41"/>
  <c r="G259" i="41"/>
  <c r="H198" i="41"/>
  <c r="G198" i="41"/>
  <c r="E198" i="41"/>
  <c r="J198" i="41"/>
  <c r="F198" i="41"/>
  <c r="I198" i="41"/>
  <c r="I152" i="41"/>
  <c r="G152" i="41"/>
  <c r="J152" i="41"/>
  <c r="F152" i="41"/>
  <c r="H152" i="41"/>
  <c r="E152" i="41"/>
  <c r="H204" i="41"/>
  <c r="E204" i="41"/>
  <c r="J204" i="41"/>
  <c r="I204" i="41"/>
  <c r="F204" i="41"/>
  <c r="G204" i="41"/>
  <c r="H242" i="41"/>
  <c r="G242" i="41"/>
  <c r="F242" i="41"/>
  <c r="E242" i="41"/>
  <c r="I242" i="41"/>
  <c r="J242" i="41"/>
  <c r="I138" i="41"/>
  <c r="E138" i="41"/>
  <c r="G138" i="41"/>
  <c r="H138" i="41"/>
  <c r="J138" i="41"/>
  <c r="F138" i="41"/>
  <c r="H225" i="41"/>
  <c r="G225" i="41"/>
  <c r="I225" i="41"/>
  <c r="E225" i="41"/>
  <c r="J225" i="41"/>
  <c r="F225" i="41"/>
  <c r="H155" i="41"/>
  <c r="I155" i="41"/>
  <c r="J155" i="41"/>
  <c r="F155" i="41"/>
  <c r="G155" i="41"/>
  <c r="E155" i="41"/>
  <c r="J209" i="41"/>
  <c r="E209" i="41"/>
  <c r="I209" i="41"/>
  <c r="F209" i="41"/>
  <c r="H209" i="41"/>
  <c r="G209" i="41"/>
  <c r="I264" i="41"/>
  <c r="F264" i="41"/>
  <c r="J264" i="41"/>
  <c r="H264" i="41"/>
  <c r="E264" i="41"/>
  <c r="G264" i="41"/>
  <c r="F197" i="41"/>
  <c r="H197" i="41"/>
  <c r="G197" i="41"/>
  <c r="J197" i="41"/>
  <c r="I197" i="41"/>
  <c r="E197" i="41"/>
  <c r="H245" i="41"/>
  <c r="I245" i="41"/>
  <c r="F245" i="41"/>
  <c r="G245" i="41"/>
  <c r="J245" i="41"/>
  <c r="E245" i="41"/>
  <c r="G136" i="41"/>
  <c r="H136" i="41"/>
  <c r="E136" i="41"/>
  <c r="F136" i="41"/>
  <c r="J136" i="41"/>
  <c r="I136" i="41"/>
  <c r="H195" i="41"/>
  <c r="G195" i="41"/>
  <c r="J195" i="41"/>
  <c r="E195" i="41"/>
  <c r="F195" i="41"/>
  <c r="I195" i="41"/>
  <c r="I255" i="41"/>
  <c r="G255" i="41"/>
  <c r="J255" i="41"/>
  <c r="E255" i="41"/>
  <c r="H255" i="41"/>
  <c r="F255" i="41"/>
  <c r="F154" i="41"/>
  <c r="I154" i="41"/>
  <c r="E154" i="41"/>
  <c r="G154" i="41"/>
  <c r="J154" i="41"/>
  <c r="H154" i="41"/>
  <c r="H224" i="41"/>
  <c r="E224" i="41"/>
  <c r="J224" i="41"/>
  <c r="G224" i="41"/>
  <c r="F224" i="41"/>
  <c r="I224" i="41"/>
  <c r="L133" i="2"/>
  <c r="F134" i="18"/>
  <c r="I134" i="18"/>
  <c r="I134" i="25"/>
  <c r="I134" i="29"/>
  <c r="I134" i="7"/>
  <c r="I134" i="3"/>
  <c r="I134" i="31"/>
  <c r="F134" i="31"/>
  <c r="F134" i="3"/>
  <c r="I134" i="24"/>
  <c r="F134" i="30"/>
  <c r="I134" i="30"/>
  <c r="F134" i="7"/>
  <c r="F134" i="24"/>
  <c r="F134" i="29"/>
  <c r="F134" i="26"/>
  <c r="I134" i="26"/>
  <c r="F134" i="25"/>
  <c r="I134" i="38"/>
  <c r="I134" i="23"/>
  <c r="F134" i="39"/>
  <c r="I134" i="14"/>
  <c r="F134" i="10"/>
  <c r="F134" i="38"/>
  <c r="I134" i="21"/>
  <c r="F134" i="21"/>
  <c r="F134" i="23"/>
  <c r="F134" i="27"/>
  <c r="I134" i="10"/>
  <c r="F134" i="28"/>
  <c r="F134" i="32"/>
  <c r="I134" i="27"/>
  <c r="I134" i="32"/>
  <c r="F134" i="22"/>
  <c r="F134" i="14"/>
  <c r="I134" i="28"/>
  <c r="F134" i="41"/>
  <c r="I134" i="41"/>
  <c r="F134" i="40"/>
  <c r="I134" i="40"/>
  <c r="I134" i="8"/>
  <c r="F134" i="8"/>
  <c r="F134" i="9"/>
  <c r="I134" i="9"/>
  <c r="I247" i="36"/>
  <c r="G247" i="36"/>
  <c r="J247" i="36"/>
  <c r="F247" i="36"/>
  <c r="H247" i="36"/>
  <c r="E247" i="36"/>
  <c r="I226" i="36"/>
  <c r="J226" i="36"/>
  <c r="H226" i="36"/>
  <c r="F226" i="36"/>
  <c r="E226" i="36"/>
  <c r="G226" i="36"/>
  <c r="F261" i="36"/>
  <c r="E261" i="36"/>
  <c r="J261" i="36"/>
  <c r="I261" i="36"/>
  <c r="H261" i="36"/>
  <c r="G261" i="36"/>
  <c r="H177" i="36"/>
  <c r="G177" i="36"/>
  <c r="F177" i="36"/>
  <c r="I177" i="36"/>
  <c r="E177" i="36"/>
  <c r="J177" i="36"/>
  <c r="H162" i="36"/>
  <c r="J162" i="36"/>
  <c r="F162" i="36"/>
  <c r="E162" i="36"/>
  <c r="G162" i="36"/>
  <c r="I162" i="36"/>
  <c r="F169" i="36"/>
  <c r="H169" i="36"/>
  <c r="J169" i="36"/>
  <c r="I169" i="36"/>
  <c r="E169" i="36"/>
  <c r="G169" i="36"/>
  <c r="J221" i="36"/>
  <c r="F221" i="36"/>
  <c r="H221" i="36"/>
  <c r="E221" i="36"/>
  <c r="G221" i="36"/>
  <c r="I221" i="36"/>
  <c r="H166" i="36"/>
  <c r="F166" i="36"/>
  <c r="G166" i="36"/>
  <c r="J166" i="36"/>
  <c r="I166" i="36"/>
  <c r="E166" i="36"/>
  <c r="I184" i="36"/>
  <c r="E184" i="36"/>
  <c r="G184" i="36"/>
  <c r="H184" i="36"/>
  <c r="J184" i="36"/>
  <c r="F184" i="36"/>
  <c r="F263" i="36"/>
  <c r="I263" i="36"/>
  <c r="E263" i="36"/>
  <c r="H263" i="36"/>
  <c r="G263" i="36"/>
  <c r="J263" i="36"/>
  <c r="H201" i="36"/>
  <c r="G201" i="36"/>
  <c r="J201" i="36"/>
  <c r="F201" i="36"/>
  <c r="I201" i="36"/>
  <c r="E201" i="36"/>
  <c r="J186" i="36"/>
  <c r="I186" i="36"/>
  <c r="E186" i="36"/>
  <c r="H186" i="36"/>
  <c r="G186" i="36"/>
  <c r="F186" i="36"/>
  <c r="E245" i="36"/>
  <c r="H245" i="36"/>
  <c r="I245" i="36"/>
  <c r="G245" i="36"/>
  <c r="J245" i="36"/>
  <c r="F245" i="36"/>
  <c r="J209" i="36"/>
  <c r="H209" i="36"/>
  <c r="F209" i="36"/>
  <c r="E209" i="36"/>
  <c r="G209" i="36"/>
  <c r="I209" i="36"/>
  <c r="H244" i="36"/>
  <c r="G244" i="36"/>
  <c r="F244" i="36"/>
  <c r="I244" i="36"/>
  <c r="E244" i="36"/>
  <c r="J244" i="36"/>
  <c r="E172" i="36"/>
  <c r="H172" i="36"/>
  <c r="J172" i="36"/>
  <c r="F172" i="36"/>
  <c r="G172" i="36"/>
  <c r="I172" i="36"/>
  <c r="I192" i="36"/>
  <c r="F192" i="36"/>
  <c r="E192" i="36"/>
  <c r="G192" i="36"/>
  <c r="H192" i="36"/>
  <c r="J192" i="36"/>
  <c r="I259" i="36"/>
  <c r="E259" i="36"/>
  <c r="H259" i="36"/>
  <c r="G259" i="36"/>
  <c r="J259" i="36"/>
  <c r="F259" i="36"/>
  <c r="H203" i="23"/>
  <c r="E203" i="23"/>
  <c r="J203" i="23"/>
  <c r="I203" i="23"/>
  <c r="F203" i="23"/>
  <c r="G203" i="23"/>
  <c r="H158" i="39"/>
  <c r="E158" i="39"/>
  <c r="I158" i="39"/>
  <c r="J158" i="39"/>
  <c r="G158" i="39"/>
  <c r="F158" i="39"/>
  <c r="I221" i="24"/>
  <c r="G221" i="24"/>
  <c r="F221" i="24"/>
  <c r="H221" i="24"/>
  <c r="E221" i="24"/>
  <c r="J221" i="24"/>
  <c r="J181" i="26"/>
  <c r="I181" i="26"/>
  <c r="E181" i="26"/>
  <c r="F181" i="26"/>
  <c r="G181" i="26"/>
  <c r="H181" i="26"/>
  <c r="G181" i="23"/>
  <c r="F181" i="23"/>
  <c r="J181" i="23"/>
  <c r="I181" i="23"/>
  <c r="E181" i="23"/>
  <c r="H181" i="23"/>
  <c r="G186" i="26"/>
  <c r="F186" i="26"/>
  <c r="H186" i="26"/>
  <c r="E186" i="26"/>
  <c r="I186" i="26"/>
  <c r="J186" i="26"/>
  <c r="H141" i="14"/>
  <c r="F141" i="14"/>
  <c r="J141" i="14"/>
  <c r="I141" i="14"/>
  <c r="G141" i="14"/>
  <c r="E141" i="14"/>
  <c r="G171" i="18"/>
  <c r="F171" i="18"/>
  <c r="E171" i="18"/>
  <c r="H171" i="18"/>
  <c r="J171" i="18"/>
  <c r="I171" i="18"/>
  <c r="G206" i="14"/>
  <c r="E206" i="14"/>
  <c r="I206" i="14"/>
  <c r="J206" i="14"/>
  <c r="H206" i="14"/>
  <c r="F206" i="14"/>
  <c r="H234" i="18"/>
  <c r="E234" i="18"/>
  <c r="G234" i="18"/>
  <c r="F234" i="18"/>
  <c r="I234" i="18"/>
  <c r="J234" i="18"/>
  <c r="H170" i="18"/>
  <c r="G170" i="18"/>
  <c r="J170" i="18"/>
  <c r="F170" i="18"/>
  <c r="I170" i="18"/>
  <c r="E170" i="18"/>
  <c r="J258" i="25"/>
  <c r="H258" i="25"/>
  <c r="F258" i="25"/>
  <c r="I258" i="25"/>
  <c r="G258" i="25"/>
  <c r="E258" i="25"/>
  <c r="I177" i="39"/>
  <c r="H177" i="39"/>
  <c r="F177" i="39"/>
  <c r="G177" i="39"/>
  <c r="E177" i="39"/>
  <c r="J177" i="39"/>
  <c r="G161" i="26"/>
  <c r="E161" i="26"/>
  <c r="F161" i="26"/>
  <c r="H161" i="26"/>
  <c r="I161" i="26"/>
  <c r="J161" i="26"/>
  <c r="G213" i="26"/>
  <c r="J213" i="26"/>
  <c r="H213" i="26"/>
  <c r="F213" i="26"/>
  <c r="E213" i="26"/>
  <c r="I213" i="26"/>
  <c r="I226" i="23"/>
  <c r="F226" i="23"/>
  <c r="E226" i="23"/>
  <c r="G226" i="23"/>
  <c r="J226" i="23"/>
  <c r="H226" i="23"/>
  <c r="I213" i="24"/>
  <c r="G213" i="24"/>
  <c r="J213" i="24"/>
  <c r="H213" i="24"/>
  <c r="E213" i="24"/>
  <c r="F213" i="24"/>
  <c r="F161" i="25"/>
  <c r="H161" i="25"/>
  <c r="G161" i="25"/>
  <c r="J161" i="25"/>
  <c r="I161" i="25"/>
  <c r="E161" i="25"/>
  <c r="G145" i="25"/>
  <c r="E145" i="25"/>
  <c r="I145" i="25"/>
  <c r="F145" i="25"/>
  <c r="H145" i="25"/>
  <c r="J145" i="25"/>
  <c r="H182" i="23"/>
  <c r="E182" i="23"/>
  <c r="I182" i="23"/>
  <c r="F182" i="23"/>
  <c r="G182" i="23"/>
  <c r="J182" i="23"/>
  <c r="H234" i="23"/>
  <c r="E234" i="23"/>
  <c r="G234" i="23"/>
  <c r="F234" i="23"/>
  <c r="I234" i="23"/>
  <c r="J234" i="23"/>
  <c r="H165" i="14"/>
  <c r="I165" i="14"/>
  <c r="E165" i="14"/>
  <c r="F165" i="14"/>
  <c r="G165" i="14"/>
  <c r="J165" i="14"/>
  <c r="H137" i="23"/>
  <c r="E137" i="23"/>
  <c r="I137" i="23"/>
  <c r="G137" i="23"/>
  <c r="J137" i="23"/>
  <c r="F137" i="23"/>
  <c r="H266" i="39"/>
  <c r="G266" i="39"/>
  <c r="I266" i="39"/>
  <c r="J266" i="39"/>
  <c r="F266" i="39"/>
  <c r="E266" i="39"/>
  <c r="G187" i="25"/>
  <c r="I187" i="25"/>
  <c r="F187" i="25"/>
  <c r="E187" i="25"/>
  <c r="J187" i="25"/>
  <c r="H187" i="25"/>
  <c r="E258" i="23"/>
  <c r="J258" i="23"/>
  <c r="I258" i="23"/>
  <c r="G258" i="23"/>
  <c r="H258" i="23"/>
  <c r="F258" i="23"/>
  <c r="J194" i="23"/>
  <c r="G194" i="23"/>
  <c r="I194" i="23"/>
  <c r="E194" i="23"/>
  <c r="F194" i="23"/>
  <c r="H194" i="23"/>
  <c r="H173" i="23"/>
  <c r="G173" i="23"/>
  <c r="F173" i="23"/>
  <c r="E173" i="23"/>
  <c r="I173" i="23"/>
  <c r="J173" i="23"/>
  <c r="H139" i="22"/>
  <c r="G139" i="22"/>
  <c r="E139" i="22"/>
  <c r="J139" i="22"/>
  <c r="I139" i="22"/>
  <c r="F139" i="22"/>
  <c r="E217" i="14"/>
  <c r="H217" i="14"/>
  <c r="J217" i="14"/>
  <c r="F217" i="14"/>
  <c r="G217" i="14"/>
  <c r="I217" i="14"/>
  <c r="F227" i="23"/>
  <c r="H227" i="23"/>
  <c r="I227" i="23"/>
  <c r="J227" i="23"/>
  <c r="G227" i="23"/>
  <c r="E227" i="23"/>
  <c r="H233" i="25"/>
  <c r="J233" i="25"/>
  <c r="G233" i="25"/>
  <c r="I233" i="25"/>
  <c r="E233" i="25"/>
  <c r="F233" i="25"/>
  <c r="E165" i="39"/>
  <c r="I165" i="39"/>
  <c r="H165" i="39"/>
  <c r="G165" i="39"/>
  <c r="J165" i="39"/>
  <c r="F165" i="39"/>
  <c r="E258" i="24"/>
  <c r="F258" i="24"/>
  <c r="H258" i="24"/>
  <c r="G258" i="24"/>
  <c r="J258" i="24"/>
  <c r="I258" i="24"/>
  <c r="G193" i="25"/>
  <c r="F193" i="25"/>
  <c r="E193" i="25"/>
  <c r="H193" i="25"/>
  <c r="J193" i="25"/>
  <c r="I193" i="25"/>
  <c r="H141" i="18"/>
  <c r="J141" i="18"/>
  <c r="E141" i="18"/>
  <c r="F141" i="18"/>
  <c r="I141" i="18"/>
  <c r="G141" i="18"/>
  <c r="H173" i="18"/>
  <c r="G173" i="18"/>
  <c r="J173" i="18"/>
  <c r="F173" i="18"/>
  <c r="I173" i="18"/>
  <c r="E173" i="18"/>
  <c r="I147" i="39"/>
  <c r="G147" i="39"/>
  <c r="F147" i="39"/>
  <c r="H147" i="39"/>
  <c r="E147" i="39"/>
  <c r="J147" i="39"/>
  <c r="H166" i="22"/>
  <c r="G166" i="22"/>
  <c r="I166" i="22"/>
  <c r="F166" i="22"/>
  <c r="E166" i="22"/>
  <c r="J166" i="22"/>
  <c r="G246" i="24"/>
  <c r="J246" i="24"/>
  <c r="I246" i="24"/>
  <c r="H246" i="24"/>
  <c r="F246" i="24"/>
  <c r="E246" i="24"/>
  <c r="H267" i="22"/>
  <c r="G267" i="22"/>
  <c r="I267" i="22"/>
  <c r="E267" i="22"/>
  <c r="F267" i="22"/>
  <c r="J267" i="22"/>
  <c r="E178" i="39"/>
  <c r="G178" i="39"/>
  <c r="I178" i="39"/>
  <c r="J178" i="39"/>
  <c r="F178" i="39"/>
  <c r="H178" i="39"/>
  <c r="H169" i="25"/>
  <c r="G169" i="25"/>
  <c r="F169" i="25"/>
  <c r="J169" i="25"/>
  <c r="I169" i="25"/>
  <c r="E169" i="25"/>
  <c r="H170" i="23"/>
  <c r="J170" i="23"/>
  <c r="F170" i="23"/>
  <c r="I170" i="23"/>
  <c r="E170" i="23"/>
  <c r="G170" i="23"/>
  <c r="H218" i="22"/>
  <c r="F218" i="22"/>
  <c r="I218" i="22"/>
  <c r="J218" i="22"/>
  <c r="G218" i="22"/>
  <c r="E218" i="22"/>
  <c r="J209" i="23"/>
  <c r="F209" i="23"/>
  <c r="E209" i="23"/>
  <c r="H209" i="23"/>
  <c r="I209" i="23"/>
  <c r="G209" i="23"/>
  <c r="I267" i="24"/>
  <c r="H267" i="24"/>
  <c r="G267" i="24"/>
  <c r="F267" i="24"/>
  <c r="E267" i="24"/>
  <c r="J267" i="24"/>
  <c r="I221" i="39"/>
  <c r="F221" i="39"/>
  <c r="E221" i="39"/>
  <c r="H221" i="39"/>
  <c r="G221" i="39"/>
  <c r="J221" i="39"/>
  <c r="H178" i="25"/>
  <c r="J178" i="25"/>
  <c r="F178" i="25"/>
  <c r="I178" i="25"/>
  <c r="G178" i="25"/>
  <c r="E178" i="25"/>
  <c r="H246" i="39"/>
  <c r="F246" i="39"/>
  <c r="E246" i="39"/>
  <c r="J246" i="39"/>
  <c r="I246" i="39"/>
  <c r="G246" i="39"/>
  <c r="H162" i="25"/>
  <c r="J162" i="25"/>
  <c r="E162" i="25"/>
  <c r="I162" i="25"/>
  <c r="G162" i="25"/>
  <c r="F162" i="25"/>
  <c r="E245" i="14"/>
  <c r="I245" i="14"/>
  <c r="G245" i="14"/>
  <c r="H245" i="14"/>
  <c r="J245" i="14"/>
  <c r="F245" i="14"/>
  <c r="I227" i="26"/>
  <c r="J227" i="26"/>
  <c r="H227" i="26"/>
  <c r="E227" i="26"/>
  <c r="F227" i="26"/>
  <c r="G227" i="26"/>
  <c r="G177" i="23"/>
  <c r="F177" i="23"/>
  <c r="E177" i="23"/>
  <c r="H177" i="23"/>
  <c r="I177" i="23"/>
  <c r="J177" i="23"/>
  <c r="H269" i="18"/>
  <c r="I269" i="18"/>
  <c r="E269" i="18"/>
  <c r="J269" i="18"/>
  <c r="F269" i="18"/>
  <c r="G269" i="18"/>
  <c r="F210" i="14"/>
  <c r="I210" i="14"/>
  <c r="J210" i="14"/>
  <c r="H210" i="14"/>
  <c r="G210" i="14"/>
  <c r="E210" i="14"/>
  <c r="H170" i="24"/>
  <c r="E170" i="24"/>
  <c r="F170" i="24"/>
  <c r="I170" i="24"/>
  <c r="G170" i="24"/>
  <c r="J170" i="24"/>
  <c r="I253" i="23"/>
  <c r="H253" i="23"/>
  <c r="J253" i="23"/>
  <c r="E253" i="23"/>
  <c r="G253" i="23"/>
  <c r="F253" i="23"/>
  <c r="E243" i="18"/>
  <c r="I243" i="18"/>
  <c r="G243" i="18"/>
  <c r="H243" i="18"/>
  <c r="J243" i="18"/>
  <c r="F243" i="18"/>
  <c r="I246" i="22"/>
  <c r="G246" i="22"/>
  <c r="E246" i="22"/>
  <c r="F246" i="22"/>
  <c r="H246" i="22"/>
  <c r="J246" i="22"/>
  <c r="G219" i="39"/>
  <c r="F219" i="39"/>
  <c r="J219" i="39"/>
  <c r="E219" i="39"/>
  <c r="H219" i="39"/>
  <c r="I219" i="39"/>
  <c r="G249" i="18"/>
  <c r="I249" i="18"/>
  <c r="E249" i="18"/>
  <c r="J249" i="18"/>
  <c r="F249" i="18"/>
  <c r="H249" i="18"/>
  <c r="H147" i="18"/>
  <c r="F147" i="18"/>
  <c r="I147" i="18"/>
  <c r="G147" i="18"/>
  <c r="J147" i="18"/>
  <c r="E147" i="18"/>
  <c r="H141" i="22"/>
  <c r="J141" i="22"/>
  <c r="G141" i="22"/>
  <c r="E141" i="22"/>
  <c r="F141" i="22"/>
  <c r="I141" i="22"/>
  <c r="G197" i="26"/>
  <c r="I197" i="26"/>
  <c r="H197" i="26"/>
  <c r="J197" i="26"/>
  <c r="E197" i="26"/>
  <c r="F197" i="26"/>
  <c r="G222" i="14"/>
  <c r="H222" i="14"/>
  <c r="I222" i="14"/>
  <c r="J222" i="14"/>
  <c r="E222" i="14"/>
  <c r="F222" i="14"/>
  <c r="H269" i="22"/>
  <c r="J269" i="22"/>
  <c r="I269" i="22"/>
  <c r="F269" i="22"/>
  <c r="G269" i="22"/>
  <c r="E269" i="22"/>
  <c r="H153" i="39"/>
  <c r="G153" i="39"/>
  <c r="E153" i="39"/>
  <c r="I153" i="39"/>
  <c r="J153" i="39"/>
  <c r="F153" i="39"/>
  <c r="H181" i="18"/>
  <c r="E181" i="18"/>
  <c r="G181" i="18"/>
  <c r="J181" i="18"/>
  <c r="F181" i="18"/>
  <c r="I181" i="18"/>
  <c r="E178" i="23"/>
  <c r="F178" i="23"/>
  <c r="G178" i="23"/>
  <c r="H178" i="23"/>
  <c r="J178" i="23"/>
  <c r="I178" i="23"/>
  <c r="G211" i="14"/>
  <c r="J211" i="14"/>
  <c r="E211" i="14"/>
  <c r="H211" i="14"/>
  <c r="F211" i="14"/>
  <c r="I211" i="14"/>
  <c r="E237" i="22"/>
  <c r="H237" i="22"/>
  <c r="F237" i="22"/>
  <c r="J237" i="22"/>
  <c r="I237" i="22"/>
  <c r="G237" i="22"/>
  <c r="H253" i="24"/>
  <c r="E253" i="24"/>
  <c r="J253" i="24"/>
  <c r="I253" i="24"/>
  <c r="F253" i="24"/>
  <c r="G253" i="24"/>
  <c r="H217" i="24"/>
  <c r="I217" i="24"/>
  <c r="G217" i="24"/>
  <c r="F217" i="24"/>
  <c r="E217" i="24"/>
  <c r="J217" i="24"/>
  <c r="G241" i="24"/>
  <c r="F241" i="24"/>
  <c r="H241" i="24"/>
  <c r="E241" i="24"/>
  <c r="J241" i="24"/>
  <c r="I241" i="24"/>
  <c r="H227" i="22"/>
  <c r="J227" i="22"/>
  <c r="F227" i="22"/>
  <c r="G227" i="22"/>
  <c r="E227" i="22"/>
  <c r="I227" i="22"/>
  <c r="H150" i="26"/>
  <c r="I150" i="26"/>
  <c r="J150" i="26"/>
  <c r="F150" i="26"/>
  <c r="G150" i="26"/>
  <c r="E150" i="26"/>
  <c r="H185" i="24"/>
  <c r="G185" i="24"/>
  <c r="E185" i="24"/>
  <c r="J185" i="24"/>
  <c r="F185" i="24"/>
  <c r="I185" i="24"/>
  <c r="E214" i="26"/>
  <c r="G214" i="26"/>
  <c r="I214" i="26"/>
  <c r="F214" i="26"/>
  <c r="H214" i="26"/>
  <c r="J214" i="26"/>
  <c r="I231" i="26"/>
  <c r="F231" i="26"/>
  <c r="E231" i="26"/>
  <c r="H231" i="26"/>
  <c r="G231" i="26"/>
  <c r="J231" i="26"/>
  <c r="I263" i="23"/>
  <c r="G263" i="23"/>
  <c r="F263" i="23"/>
  <c r="H263" i="23"/>
  <c r="E263" i="23"/>
  <c r="J263" i="23"/>
  <c r="H260" i="25"/>
  <c r="F260" i="25"/>
  <c r="E260" i="25"/>
  <c r="I260" i="25"/>
  <c r="G260" i="25"/>
  <c r="J260" i="25"/>
  <c r="H167" i="26"/>
  <c r="E167" i="26"/>
  <c r="F167" i="26"/>
  <c r="I167" i="26"/>
  <c r="J167" i="26"/>
  <c r="G167" i="26"/>
  <c r="H202" i="26"/>
  <c r="F202" i="26"/>
  <c r="I202" i="26"/>
  <c r="E202" i="26"/>
  <c r="G202" i="26"/>
  <c r="J202" i="26"/>
  <c r="J251" i="24"/>
  <c r="F251" i="24"/>
  <c r="E251" i="24"/>
  <c r="G251" i="24"/>
  <c r="I251" i="24"/>
  <c r="H251" i="24"/>
  <c r="H261" i="39"/>
  <c r="J261" i="39"/>
  <c r="I261" i="39"/>
  <c r="F261" i="39"/>
  <c r="E261" i="39"/>
  <c r="G261" i="39"/>
  <c r="H196" i="22"/>
  <c r="G196" i="22"/>
  <c r="F196" i="22"/>
  <c r="E196" i="22"/>
  <c r="J196" i="22"/>
  <c r="I196" i="22"/>
  <c r="H197" i="24"/>
  <c r="E197" i="24"/>
  <c r="G197" i="24"/>
  <c r="F197" i="24"/>
  <c r="I197" i="24"/>
  <c r="J197" i="24"/>
  <c r="H266" i="24"/>
  <c r="G266" i="24"/>
  <c r="F266" i="24"/>
  <c r="E266" i="24"/>
  <c r="J266" i="24"/>
  <c r="I266" i="24"/>
  <c r="H187" i="39"/>
  <c r="F187" i="39"/>
  <c r="I187" i="39"/>
  <c r="J187" i="39"/>
  <c r="G187" i="39"/>
  <c r="E187" i="39"/>
  <c r="J263" i="14"/>
  <c r="I263" i="14"/>
  <c r="H263" i="14"/>
  <c r="E263" i="14"/>
  <c r="F263" i="14"/>
  <c r="G263" i="14"/>
  <c r="H207" i="26"/>
  <c r="F207" i="26"/>
  <c r="E207" i="26"/>
  <c r="J207" i="26"/>
  <c r="I207" i="26"/>
  <c r="G207" i="26"/>
  <c r="J151" i="23"/>
  <c r="F151" i="23"/>
  <c r="G151" i="23"/>
  <c r="H151" i="23"/>
  <c r="I151" i="23"/>
  <c r="E151" i="23"/>
  <c r="H264" i="39"/>
  <c r="F264" i="39"/>
  <c r="E264" i="39"/>
  <c r="J264" i="39"/>
  <c r="G264" i="39"/>
  <c r="I264" i="39"/>
  <c r="G184" i="18"/>
  <c r="H184" i="18"/>
  <c r="I184" i="18"/>
  <c r="E184" i="18"/>
  <c r="J184" i="18"/>
  <c r="F184" i="18"/>
  <c r="H228" i="23"/>
  <c r="J228" i="23"/>
  <c r="I228" i="23"/>
  <c r="G228" i="23"/>
  <c r="E228" i="23"/>
  <c r="F228" i="23"/>
  <c r="H175" i="22"/>
  <c r="I175" i="22"/>
  <c r="G175" i="22"/>
  <c r="F175" i="22"/>
  <c r="J175" i="22"/>
  <c r="E175" i="22"/>
  <c r="F208" i="22"/>
  <c r="I208" i="22"/>
  <c r="E208" i="22"/>
  <c r="G208" i="22"/>
  <c r="J208" i="22"/>
  <c r="H208" i="22"/>
  <c r="H204" i="18"/>
  <c r="G204" i="18"/>
  <c r="I204" i="18"/>
  <c r="F204" i="18"/>
  <c r="J204" i="18"/>
  <c r="E204" i="18"/>
  <c r="H232" i="39"/>
  <c r="F232" i="39"/>
  <c r="E232" i="39"/>
  <c r="I232" i="39"/>
  <c r="G232" i="39"/>
  <c r="J232" i="39"/>
  <c r="F144" i="14"/>
  <c r="G144" i="14"/>
  <c r="E144" i="14"/>
  <c r="I144" i="14"/>
  <c r="J144" i="14"/>
  <c r="H144" i="14"/>
  <c r="J252" i="23"/>
  <c r="I252" i="23"/>
  <c r="H252" i="23"/>
  <c r="F252" i="23"/>
  <c r="G252" i="23"/>
  <c r="E252" i="23"/>
  <c r="G175" i="25"/>
  <c r="F175" i="25"/>
  <c r="J175" i="25"/>
  <c r="I175" i="25"/>
  <c r="E175" i="25"/>
  <c r="H175" i="25"/>
  <c r="H208" i="25"/>
  <c r="E208" i="25"/>
  <c r="F208" i="25"/>
  <c r="J208" i="25"/>
  <c r="I208" i="25"/>
  <c r="G208" i="25"/>
  <c r="G175" i="24"/>
  <c r="F175" i="24"/>
  <c r="E175" i="24"/>
  <c r="J175" i="24"/>
  <c r="I175" i="24"/>
  <c r="H175" i="24"/>
  <c r="H148" i="25"/>
  <c r="I148" i="25"/>
  <c r="J148" i="25"/>
  <c r="F148" i="25"/>
  <c r="G148" i="25"/>
  <c r="E148" i="25"/>
  <c r="H216" i="26"/>
  <c r="E216" i="26"/>
  <c r="J216" i="26"/>
  <c r="F216" i="26"/>
  <c r="I216" i="26"/>
  <c r="G216" i="26"/>
  <c r="H212" i="25"/>
  <c r="I212" i="25"/>
  <c r="E212" i="25"/>
  <c r="J212" i="25"/>
  <c r="G212" i="25"/>
  <c r="F212" i="25"/>
  <c r="I156" i="18"/>
  <c r="G156" i="18"/>
  <c r="H156" i="18"/>
  <c r="F156" i="18"/>
  <c r="J156" i="18"/>
  <c r="E156" i="18"/>
  <c r="I263" i="39"/>
  <c r="G263" i="39"/>
  <c r="E263" i="39"/>
  <c r="H263" i="39"/>
  <c r="J263" i="39"/>
  <c r="F263" i="39"/>
  <c r="I215" i="14"/>
  <c r="H215" i="14"/>
  <c r="E215" i="14"/>
  <c r="F215" i="14"/>
  <c r="G215" i="14"/>
  <c r="J215" i="14"/>
  <c r="E143" i="24"/>
  <c r="G143" i="24"/>
  <c r="I143" i="24"/>
  <c r="H143" i="24"/>
  <c r="J143" i="24"/>
  <c r="F143" i="24"/>
  <c r="H256" i="26"/>
  <c r="G256" i="26"/>
  <c r="F256" i="26"/>
  <c r="J256" i="26"/>
  <c r="I256" i="26"/>
  <c r="E256" i="26"/>
  <c r="G176" i="39"/>
  <c r="E176" i="39"/>
  <c r="J176" i="39"/>
  <c r="H176" i="39"/>
  <c r="I176" i="39"/>
  <c r="F176" i="39"/>
  <c r="J260" i="23"/>
  <c r="E260" i="23"/>
  <c r="G260" i="23"/>
  <c r="H260" i="23"/>
  <c r="F260" i="23"/>
  <c r="I260" i="23"/>
  <c r="J215" i="22"/>
  <c r="E215" i="22"/>
  <c r="F215" i="22"/>
  <c r="H215" i="22"/>
  <c r="G215" i="22"/>
  <c r="I215" i="22"/>
  <c r="G239" i="26"/>
  <c r="H239" i="26"/>
  <c r="J239" i="26"/>
  <c r="I239" i="26"/>
  <c r="E239" i="26"/>
  <c r="F239" i="26"/>
  <c r="I183" i="14"/>
  <c r="F183" i="14"/>
  <c r="H183" i="14"/>
  <c r="J183" i="14"/>
  <c r="G183" i="14"/>
  <c r="E183" i="14"/>
  <c r="H168" i="18"/>
  <c r="F168" i="18"/>
  <c r="E168" i="18"/>
  <c r="I168" i="18"/>
  <c r="G168" i="18"/>
  <c r="J168" i="18"/>
  <c r="H224" i="39"/>
  <c r="J224" i="39"/>
  <c r="G224" i="39"/>
  <c r="E224" i="39"/>
  <c r="F224" i="39"/>
  <c r="I224" i="39"/>
  <c r="J164" i="39"/>
  <c r="I164" i="39"/>
  <c r="G164" i="39"/>
  <c r="H164" i="39"/>
  <c r="F164" i="39"/>
  <c r="E164" i="39"/>
  <c r="H148" i="26"/>
  <c r="J148" i="26"/>
  <c r="G148" i="26"/>
  <c r="F148" i="26"/>
  <c r="E148" i="26"/>
  <c r="I148" i="26"/>
  <c r="H188" i="14"/>
  <c r="F188" i="14"/>
  <c r="J188" i="14"/>
  <c r="G188" i="14"/>
  <c r="E188" i="14"/>
  <c r="I188" i="14"/>
  <c r="G200" i="25"/>
  <c r="F200" i="25"/>
  <c r="I200" i="25"/>
  <c r="E200" i="25"/>
  <c r="H200" i="25"/>
  <c r="J200" i="25"/>
  <c r="I136" i="22"/>
  <c r="J136" i="22"/>
  <c r="H136" i="22"/>
  <c r="G136" i="22"/>
  <c r="F136" i="22"/>
  <c r="E136" i="22"/>
  <c r="G232" i="18"/>
  <c r="I232" i="18"/>
  <c r="H232" i="18"/>
  <c r="E232" i="18"/>
  <c r="J232" i="18"/>
  <c r="F232" i="18"/>
  <c r="G144" i="26"/>
  <c r="J144" i="26"/>
  <c r="I144" i="26"/>
  <c r="E144" i="26"/>
  <c r="F144" i="26"/>
  <c r="H144" i="26"/>
  <c r="G172" i="24"/>
  <c r="J172" i="24"/>
  <c r="H172" i="24"/>
  <c r="F172" i="24"/>
  <c r="I172" i="24"/>
  <c r="E172" i="24"/>
  <c r="E223" i="25"/>
  <c r="H223" i="25"/>
  <c r="I223" i="25"/>
  <c r="G223" i="25"/>
  <c r="J223" i="25"/>
  <c r="F223" i="25"/>
  <c r="H231" i="23"/>
  <c r="G231" i="23"/>
  <c r="J231" i="23"/>
  <c r="I231" i="23"/>
  <c r="F231" i="23"/>
  <c r="E231" i="23"/>
  <c r="E143" i="39"/>
  <c r="G143" i="39"/>
  <c r="I143" i="39"/>
  <c r="J143" i="39"/>
  <c r="H143" i="39"/>
  <c r="F143" i="39"/>
  <c r="G264" i="23"/>
  <c r="E264" i="23"/>
  <c r="I264" i="23"/>
  <c r="F264" i="23"/>
  <c r="H264" i="23"/>
  <c r="J264" i="23"/>
  <c r="G152" i="14"/>
  <c r="E152" i="14"/>
  <c r="J152" i="14"/>
  <c r="F152" i="14"/>
  <c r="I152" i="14"/>
  <c r="H152" i="14"/>
  <c r="H172" i="23"/>
  <c r="G172" i="23"/>
  <c r="F172" i="23"/>
  <c r="E172" i="23"/>
  <c r="J172" i="23"/>
  <c r="I172" i="23"/>
  <c r="H199" i="25"/>
  <c r="F199" i="25"/>
  <c r="J199" i="25"/>
  <c r="G199" i="25"/>
  <c r="E199" i="25"/>
  <c r="I199" i="25"/>
  <c r="G159" i="25"/>
  <c r="H159" i="25"/>
  <c r="F159" i="25"/>
  <c r="E159" i="25"/>
  <c r="J159" i="25"/>
  <c r="I159" i="25"/>
  <c r="I143" i="35"/>
  <c r="H143" i="35"/>
  <c r="E143" i="35"/>
  <c r="G143" i="35"/>
  <c r="F143" i="35"/>
  <c r="J143" i="35"/>
  <c r="H182" i="35"/>
  <c r="F182" i="35"/>
  <c r="G182" i="35"/>
  <c r="E182" i="35"/>
  <c r="I182" i="35"/>
  <c r="J182" i="35"/>
  <c r="H151" i="35"/>
  <c r="I151" i="35"/>
  <c r="E151" i="35"/>
  <c r="F151" i="35"/>
  <c r="J151" i="35"/>
  <c r="G151" i="35"/>
  <c r="E261" i="35"/>
  <c r="H261" i="35"/>
  <c r="I261" i="35"/>
  <c r="J261" i="35"/>
  <c r="G261" i="35"/>
  <c r="F261" i="35"/>
  <c r="I186" i="35"/>
  <c r="H186" i="35"/>
  <c r="G186" i="35"/>
  <c r="F186" i="35"/>
  <c r="E186" i="35"/>
  <c r="J186" i="35"/>
  <c r="E239" i="35"/>
  <c r="H239" i="35"/>
  <c r="J239" i="35"/>
  <c r="F239" i="35"/>
  <c r="I239" i="35"/>
  <c r="G239" i="35"/>
  <c r="H166" i="29"/>
  <c r="F166" i="29"/>
  <c r="I166" i="29"/>
  <c r="E166" i="29"/>
  <c r="J166" i="29"/>
  <c r="G166" i="29"/>
  <c r="F249" i="29"/>
  <c r="I249" i="29"/>
  <c r="G249" i="29"/>
  <c r="E249" i="29"/>
  <c r="H249" i="29"/>
  <c r="J249" i="29"/>
  <c r="E208" i="31"/>
  <c r="G208" i="31"/>
  <c r="J208" i="31"/>
  <c r="H208" i="31"/>
  <c r="F208" i="31"/>
  <c r="I208" i="31"/>
  <c r="H163" i="35"/>
  <c r="E163" i="35"/>
  <c r="G163" i="35"/>
  <c r="J163" i="35"/>
  <c r="F163" i="35"/>
  <c r="I163" i="35"/>
  <c r="H228" i="35"/>
  <c r="I228" i="35"/>
  <c r="E228" i="35"/>
  <c r="J228" i="35"/>
  <c r="F228" i="35"/>
  <c r="G228" i="35"/>
  <c r="G161" i="29"/>
  <c r="H161" i="29"/>
  <c r="I161" i="29"/>
  <c r="F161" i="29"/>
  <c r="E161" i="29"/>
  <c r="J161" i="29"/>
  <c r="F212" i="29"/>
  <c r="I212" i="29"/>
  <c r="G212" i="29"/>
  <c r="E212" i="29"/>
  <c r="H212" i="29"/>
  <c r="J212" i="29"/>
  <c r="F266" i="29"/>
  <c r="E266" i="29"/>
  <c r="J266" i="29"/>
  <c r="I266" i="29"/>
  <c r="G266" i="29"/>
  <c r="H266" i="29"/>
  <c r="H198" i="30"/>
  <c r="G198" i="30"/>
  <c r="E198" i="30"/>
  <c r="I198" i="30"/>
  <c r="F198" i="30"/>
  <c r="J198" i="30"/>
  <c r="E138" i="35"/>
  <c r="I138" i="35"/>
  <c r="F138" i="35"/>
  <c r="G138" i="35"/>
  <c r="H138" i="35"/>
  <c r="J138" i="35"/>
  <c r="F193" i="35"/>
  <c r="I193" i="35"/>
  <c r="E193" i="35"/>
  <c r="H193" i="35"/>
  <c r="J193" i="35"/>
  <c r="G193" i="35"/>
  <c r="H253" i="35"/>
  <c r="F253" i="35"/>
  <c r="J253" i="35"/>
  <c r="E253" i="35"/>
  <c r="G253" i="35"/>
  <c r="I253" i="35"/>
  <c r="I181" i="29"/>
  <c r="E181" i="29"/>
  <c r="F181" i="29"/>
  <c r="J181" i="29"/>
  <c r="G181" i="29"/>
  <c r="H181" i="29"/>
  <c r="F252" i="29"/>
  <c r="I252" i="29"/>
  <c r="G252" i="29"/>
  <c r="E252" i="29"/>
  <c r="J252" i="29"/>
  <c r="H252" i="29"/>
  <c r="I249" i="30"/>
  <c r="E249" i="30"/>
  <c r="G249" i="30"/>
  <c r="F249" i="30"/>
  <c r="J249" i="30"/>
  <c r="H249" i="30"/>
  <c r="I148" i="38"/>
  <c r="F148" i="38"/>
  <c r="J148" i="38"/>
  <c r="E148" i="38"/>
  <c r="H148" i="38"/>
  <c r="G148" i="38"/>
  <c r="H257" i="38"/>
  <c r="E257" i="38"/>
  <c r="I257" i="38"/>
  <c r="J257" i="38"/>
  <c r="G257" i="38"/>
  <c r="F257" i="38"/>
  <c r="F184" i="29"/>
  <c r="G184" i="29"/>
  <c r="J184" i="29"/>
  <c r="I184" i="29"/>
  <c r="E184" i="29"/>
  <c r="H184" i="29"/>
  <c r="F245" i="29"/>
  <c r="G245" i="29"/>
  <c r="J245" i="29"/>
  <c r="H245" i="29"/>
  <c r="I245" i="29"/>
  <c r="E245" i="29"/>
  <c r="H174" i="31"/>
  <c r="I174" i="31"/>
  <c r="E174" i="31"/>
  <c r="J174" i="31"/>
  <c r="F174" i="31"/>
  <c r="G174" i="31"/>
  <c r="F138" i="29"/>
  <c r="H138" i="29"/>
  <c r="I138" i="29"/>
  <c r="G138" i="29"/>
  <c r="E138" i="29"/>
  <c r="J138" i="29"/>
  <c r="E206" i="29"/>
  <c r="H206" i="29"/>
  <c r="G206" i="29"/>
  <c r="F206" i="29"/>
  <c r="I206" i="29"/>
  <c r="J206" i="29"/>
  <c r="J157" i="30"/>
  <c r="I157" i="30"/>
  <c r="E157" i="30"/>
  <c r="H157" i="30"/>
  <c r="F157" i="30"/>
  <c r="G157" i="30"/>
  <c r="G219" i="31"/>
  <c r="F219" i="31"/>
  <c r="I219" i="31"/>
  <c r="E219" i="31"/>
  <c r="J219" i="31"/>
  <c r="H219" i="31"/>
  <c r="G159" i="35"/>
  <c r="E159" i="35"/>
  <c r="J159" i="35"/>
  <c r="F159" i="35"/>
  <c r="H159" i="35"/>
  <c r="I159" i="35"/>
  <c r="H202" i="35"/>
  <c r="J202" i="35"/>
  <c r="G202" i="35"/>
  <c r="I202" i="35"/>
  <c r="F202" i="35"/>
  <c r="E202" i="35"/>
  <c r="H136" i="29"/>
  <c r="I136" i="29"/>
  <c r="J136" i="29"/>
  <c r="G136" i="29"/>
  <c r="E136" i="29"/>
  <c r="F136" i="29"/>
  <c r="F204" i="29"/>
  <c r="I204" i="29"/>
  <c r="J204" i="29"/>
  <c r="G204" i="29"/>
  <c r="E204" i="29"/>
  <c r="H204" i="29"/>
  <c r="F253" i="29"/>
  <c r="E253" i="29"/>
  <c r="I253" i="29"/>
  <c r="H253" i="29"/>
  <c r="G253" i="29"/>
  <c r="J253" i="29"/>
  <c r="I175" i="30"/>
  <c r="J175" i="30"/>
  <c r="H175" i="30"/>
  <c r="G175" i="30"/>
  <c r="F175" i="30"/>
  <c r="E175" i="30"/>
  <c r="H265" i="31"/>
  <c r="I265" i="31"/>
  <c r="E265" i="31"/>
  <c r="G265" i="31"/>
  <c r="J265" i="31"/>
  <c r="F265" i="31"/>
  <c r="J197" i="35"/>
  <c r="F197" i="35"/>
  <c r="I197" i="35"/>
  <c r="E197" i="35"/>
  <c r="G197" i="35"/>
  <c r="H197" i="35"/>
  <c r="F257" i="35"/>
  <c r="J257" i="35"/>
  <c r="I257" i="35"/>
  <c r="H257" i="35"/>
  <c r="E257" i="35"/>
  <c r="G257" i="35"/>
  <c r="G177" i="29"/>
  <c r="I177" i="29"/>
  <c r="H177" i="29"/>
  <c r="F177" i="29"/>
  <c r="E177" i="29"/>
  <c r="J177" i="29"/>
  <c r="F258" i="29"/>
  <c r="E258" i="29"/>
  <c r="I258" i="29"/>
  <c r="G258" i="29"/>
  <c r="J258" i="29"/>
  <c r="H258" i="29"/>
  <c r="H140" i="38"/>
  <c r="J140" i="38"/>
  <c r="G140" i="38"/>
  <c r="E140" i="38"/>
  <c r="I140" i="38"/>
  <c r="F140" i="38"/>
  <c r="G137" i="35"/>
  <c r="E137" i="35"/>
  <c r="J137" i="35"/>
  <c r="F137" i="35"/>
  <c r="I137" i="35"/>
  <c r="H137" i="35"/>
  <c r="H222" i="35"/>
  <c r="E222" i="35"/>
  <c r="G222" i="35"/>
  <c r="J222" i="35"/>
  <c r="F222" i="35"/>
  <c r="I222" i="35"/>
  <c r="E139" i="29"/>
  <c r="H139" i="29"/>
  <c r="J139" i="29"/>
  <c r="G139" i="29"/>
  <c r="F139" i="29"/>
  <c r="I139" i="29"/>
  <c r="E195" i="29"/>
  <c r="J195" i="29"/>
  <c r="H195" i="29"/>
  <c r="G195" i="29"/>
  <c r="F195" i="29"/>
  <c r="I195" i="29"/>
  <c r="I244" i="29"/>
  <c r="H244" i="29"/>
  <c r="J244" i="29"/>
  <c r="F244" i="29"/>
  <c r="G244" i="29"/>
  <c r="E244" i="29"/>
  <c r="I247" i="30"/>
  <c r="H247" i="30"/>
  <c r="G247" i="30"/>
  <c r="E247" i="30"/>
  <c r="F247" i="30"/>
  <c r="J247" i="30"/>
  <c r="G179" i="38"/>
  <c r="I179" i="38"/>
  <c r="E179" i="38"/>
  <c r="J179" i="38"/>
  <c r="H179" i="38"/>
  <c r="F179" i="38"/>
  <c r="J160" i="30"/>
  <c r="E160" i="30"/>
  <c r="H160" i="30"/>
  <c r="I160" i="30"/>
  <c r="F160" i="30"/>
  <c r="G160" i="30"/>
  <c r="H201" i="30"/>
  <c r="F201" i="30"/>
  <c r="E201" i="30"/>
  <c r="J201" i="30"/>
  <c r="I201" i="30"/>
  <c r="G201" i="30"/>
  <c r="G256" i="30"/>
  <c r="E256" i="30"/>
  <c r="H256" i="30"/>
  <c r="I256" i="30"/>
  <c r="F256" i="30"/>
  <c r="J256" i="30"/>
  <c r="J169" i="31"/>
  <c r="H169" i="31"/>
  <c r="G169" i="31"/>
  <c r="I169" i="31"/>
  <c r="F169" i="31"/>
  <c r="E169" i="31"/>
  <c r="J245" i="31"/>
  <c r="E245" i="31"/>
  <c r="H245" i="31"/>
  <c r="F245" i="31"/>
  <c r="I245" i="31"/>
  <c r="G245" i="31"/>
  <c r="H190" i="38"/>
  <c r="G190" i="38"/>
  <c r="F190" i="38"/>
  <c r="J190" i="38"/>
  <c r="E190" i="38"/>
  <c r="I190" i="38"/>
  <c r="I244" i="38"/>
  <c r="J244" i="38"/>
  <c r="G244" i="38"/>
  <c r="E244" i="38"/>
  <c r="F244" i="38"/>
  <c r="H244" i="38"/>
  <c r="J158" i="30"/>
  <c r="H158" i="30"/>
  <c r="E158" i="30"/>
  <c r="I158" i="30"/>
  <c r="F158" i="30"/>
  <c r="G158" i="30"/>
  <c r="G225" i="30"/>
  <c r="E225" i="30"/>
  <c r="I225" i="30"/>
  <c r="J225" i="30"/>
  <c r="F225" i="30"/>
  <c r="H225" i="30"/>
  <c r="I142" i="31"/>
  <c r="E142" i="31"/>
  <c r="H142" i="31"/>
  <c r="F142" i="31"/>
  <c r="J142" i="31"/>
  <c r="G142" i="31"/>
  <c r="G215" i="31"/>
  <c r="E215" i="31"/>
  <c r="J215" i="31"/>
  <c r="H215" i="31"/>
  <c r="F215" i="31"/>
  <c r="I215" i="31"/>
  <c r="J262" i="31"/>
  <c r="F262" i="31"/>
  <c r="E262" i="31"/>
  <c r="G262" i="31"/>
  <c r="H262" i="31"/>
  <c r="I262" i="31"/>
  <c r="H174" i="38"/>
  <c r="G174" i="38"/>
  <c r="E174" i="38"/>
  <c r="F174" i="38"/>
  <c r="I174" i="38"/>
  <c r="J174" i="38"/>
  <c r="E222" i="38"/>
  <c r="F222" i="38"/>
  <c r="G222" i="38"/>
  <c r="I222" i="38"/>
  <c r="J222" i="38"/>
  <c r="H222" i="38"/>
  <c r="J238" i="32"/>
  <c r="H238" i="32"/>
  <c r="F238" i="32"/>
  <c r="G238" i="32"/>
  <c r="I238" i="32"/>
  <c r="E238" i="32"/>
  <c r="H237" i="30"/>
  <c r="I237" i="30"/>
  <c r="E237" i="30"/>
  <c r="F237" i="30"/>
  <c r="G237" i="30"/>
  <c r="J237" i="30"/>
  <c r="J195" i="31"/>
  <c r="F195" i="31"/>
  <c r="I195" i="31"/>
  <c r="H195" i="31"/>
  <c r="G195" i="31"/>
  <c r="E195" i="31"/>
  <c r="G255" i="31"/>
  <c r="J255" i="31"/>
  <c r="F255" i="31"/>
  <c r="I255" i="31"/>
  <c r="H255" i="31"/>
  <c r="E255" i="31"/>
  <c r="G180" i="38"/>
  <c r="J180" i="38"/>
  <c r="H180" i="38"/>
  <c r="E180" i="38"/>
  <c r="F180" i="38"/>
  <c r="I180" i="38"/>
  <c r="F240" i="38"/>
  <c r="E240" i="38"/>
  <c r="H240" i="38"/>
  <c r="J240" i="38"/>
  <c r="I240" i="38"/>
  <c r="G240" i="38"/>
  <c r="J156" i="30"/>
  <c r="G156" i="30"/>
  <c r="H156" i="30"/>
  <c r="E156" i="30"/>
  <c r="I156" i="30"/>
  <c r="F156" i="30"/>
  <c r="I210" i="30"/>
  <c r="G210" i="30"/>
  <c r="E210" i="30"/>
  <c r="J210" i="30"/>
  <c r="F210" i="30"/>
  <c r="H210" i="30"/>
  <c r="H137" i="31"/>
  <c r="G137" i="31"/>
  <c r="F137" i="31"/>
  <c r="I137" i="31"/>
  <c r="E137" i="31"/>
  <c r="J137" i="31"/>
  <c r="J225" i="31"/>
  <c r="G225" i="31"/>
  <c r="I225" i="31"/>
  <c r="H225" i="31"/>
  <c r="F225" i="31"/>
  <c r="E225" i="31"/>
  <c r="H178" i="38"/>
  <c r="G178" i="38"/>
  <c r="F178" i="38"/>
  <c r="I178" i="38"/>
  <c r="E178" i="38"/>
  <c r="J178" i="38"/>
  <c r="G258" i="38"/>
  <c r="H258" i="38"/>
  <c r="E258" i="38"/>
  <c r="F258" i="38"/>
  <c r="I258" i="38"/>
  <c r="J258" i="38"/>
  <c r="I208" i="30"/>
  <c r="H208" i="30"/>
  <c r="J208" i="30"/>
  <c r="F208" i="30"/>
  <c r="E208" i="30"/>
  <c r="G208" i="30"/>
  <c r="J251" i="30"/>
  <c r="I251" i="30"/>
  <c r="E251" i="30"/>
  <c r="G251" i="30"/>
  <c r="F251" i="30"/>
  <c r="H251" i="30"/>
  <c r="G191" i="31"/>
  <c r="J191" i="31"/>
  <c r="I191" i="31"/>
  <c r="E191" i="31"/>
  <c r="F191" i="31"/>
  <c r="H191" i="31"/>
  <c r="H231" i="31"/>
  <c r="I231" i="31"/>
  <c r="F231" i="31"/>
  <c r="E231" i="31"/>
  <c r="G231" i="31"/>
  <c r="J231" i="31"/>
  <c r="I144" i="38"/>
  <c r="J144" i="38"/>
  <c r="G144" i="38"/>
  <c r="F144" i="38"/>
  <c r="H144" i="38"/>
  <c r="E144" i="38"/>
  <c r="H194" i="38"/>
  <c r="F194" i="38"/>
  <c r="G194" i="38"/>
  <c r="I194" i="38"/>
  <c r="E194" i="38"/>
  <c r="J194" i="38"/>
  <c r="H241" i="38"/>
  <c r="I241" i="38"/>
  <c r="J241" i="38"/>
  <c r="F241" i="38"/>
  <c r="E241" i="38"/>
  <c r="G241" i="38"/>
  <c r="H166" i="30"/>
  <c r="J166" i="30"/>
  <c r="F166" i="30"/>
  <c r="G166" i="30"/>
  <c r="E166" i="30"/>
  <c r="I166" i="30"/>
  <c r="G220" i="30"/>
  <c r="H220" i="30"/>
  <c r="J220" i="30"/>
  <c r="F220" i="30"/>
  <c r="I220" i="30"/>
  <c r="E220" i="30"/>
  <c r="F151" i="31"/>
  <c r="G151" i="31"/>
  <c r="E151" i="31"/>
  <c r="I151" i="31"/>
  <c r="J151" i="31"/>
  <c r="H151" i="31"/>
  <c r="E201" i="31"/>
  <c r="J201" i="31"/>
  <c r="H201" i="31"/>
  <c r="F201" i="31"/>
  <c r="I201" i="31"/>
  <c r="G201" i="31"/>
  <c r="G164" i="38"/>
  <c r="F164" i="38"/>
  <c r="J164" i="38"/>
  <c r="I164" i="38"/>
  <c r="H164" i="38"/>
  <c r="E164" i="38"/>
  <c r="J227" i="38"/>
  <c r="G227" i="38"/>
  <c r="I227" i="38"/>
  <c r="F227" i="38"/>
  <c r="E227" i="38"/>
  <c r="H227" i="38"/>
  <c r="H135" i="32"/>
  <c r="I135" i="32"/>
  <c r="G135" i="32"/>
  <c r="F135" i="32"/>
  <c r="J135" i="32"/>
  <c r="E135" i="32"/>
  <c r="I180" i="32"/>
  <c r="E180" i="32"/>
  <c r="G180" i="32"/>
  <c r="F180" i="32"/>
  <c r="J180" i="32"/>
  <c r="H180" i="32"/>
  <c r="J226" i="32"/>
  <c r="G226" i="32"/>
  <c r="E226" i="32"/>
  <c r="H226" i="32"/>
  <c r="I226" i="32"/>
  <c r="F226" i="32"/>
  <c r="G155" i="32"/>
  <c r="I155" i="32"/>
  <c r="F155" i="32"/>
  <c r="H155" i="32"/>
  <c r="J155" i="32"/>
  <c r="E155" i="32"/>
  <c r="G221" i="32"/>
  <c r="H221" i="32"/>
  <c r="I221" i="32"/>
  <c r="E221" i="32"/>
  <c r="F221" i="32"/>
  <c r="J221" i="32"/>
  <c r="H269" i="38"/>
  <c r="I269" i="38"/>
  <c r="J269" i="38"/>
  <c r="F269" i="38"/>
  <c r="G269" i="38"/>
  <c r="E269" i="38"/>
  <c r="J187" i="32"/>
  <c r="H187" i="32"/>
  <c r="E187" i="32"/>
  <c r="F187" i="32"/>
  <c r="I187" i="32"/>
  <c r="G187" i="32"/>
  <c r="H171" i="32"/>
  <c r="I171" i="32"/>
  <c r="E171" i="32"/>
  <c r="F171" i="32"/>
  <c r="G171" i="32"/>
  <c r="J171" i="32"/>
  <c r="H220" i="32"/>
  <c r="E220" i="32"/>
  <c r="F220" i="32"/>
  <c r="G220" i="32"/>
  <c r="J220" i="32"/>
  <c r="I220" i="32"/>
  <c r="H270" i="32"/>
  <c r="I270" i="32"/>
  <c r="J270" i="32"/>
  <c r="E270" i="32"/>
  <c r="G270" i="32"/>
  <c r="F270" i="32"/>
  <c r="J195" i="32"/>
  <c r="I195" i="32"/>
  <c r="H195" i="32"/>
  <c r="F195" i="32"/>
  <c r="E195" i="32"/>
  <c r="G195" i="32"/>
  <c r="H250" i="32"/>
  <c r="F250" i="32"/>
  <c r="E250" i="32"/>
  <c r="I250" i="32"/>
  <c r="G250" i="32"/>
  <c r="J250" i="32"/>
  <c r="I152" i="32"/>
  <c r="H152" i="32"/>
  <c r="J152" i="32"/>
  <c r="E152" i="32"/>
  <c r="F152" i="32"/>
  <c r="G152" i="32"/>
  <c r="J209" i="32"/>
  <c r="I209" i="32"/>
  <c r="G209" i="32"/>
  <c r="H209" i="32"/>
  <c r="E209" i="32"/>
  <c r="F209" i="32"/>
  <c r="H210" i="41"/>
  <c r="J210" i="41"/>
  <c r="F210" i="41"/>
  <c r="I210" i="41"/>
  <c r="E210" i="41"/>
  <c r="G210" i="41"/>
  <c r="F156" i="41"/>
  <c r="E156" i="41"/>
  <c r="G156" i="41"/>
  <c r="J156" i="41"/>
  <c r="I156" i="41"/>
  <c r="H156" i="41"/>
  <c r="H216" i="41"/>
  <c r="G216" i="41"/>
  <c r="I216" i="41"/>
  <c r="E216" i="41"/>
  <c r="F216" i="41"/>
  <c r="J216" i="41"/>
  <c r="F244" i="41"/>
  <c r="I244" i="41"/>
  <c r="J244" i="41"/>
  <c r="H244" i="41"/>
  <c r="E244" i="41"/>
  <c r="G244" i="41"/>
  <c r="G141" i="41"/>
  <c r="F141" i="41"/>
  <c r="I141" i="41"/>
  <c r="H141" i="41"/>
  <c r="J141" i="41"/>
  <c r="E141" i="41"/>
  <c r="H246" i="41"/>
  <c r="F246" i="41"/>
  <c r="E246" i="41"/>
  <c r="G246" i="41"/>
  <c r="J246" i="41"/>
  <c r="I246" i="41"/>
  <c r="I160" i="41"/>
  <c r="J160" i="41"/>
  <c r="F160" i="41"/>
  <c r="G160" i="41"/>
  <c r="H160" i="41"/>
  <c r="E160" i="41"/>
  <c r="I221" i="41"/>
  <c r="F221" i="41"/>
  <c r="G221" i="41"/>
  <c r="H221" i="41"/>
  <c r="J221" i="41"/>
  <c r="E221" i="41"/>
  <c r="J267" i="41"/>
  <c r="I267" i="41"/>
  <c r="F267" i="41"/>
  <c r="H267" i="41"/>
  <c r="G267" i="41"/>
  <c r="E267" i="41"/>
  <c r="I201" i="41"/>
  <c r="E201" i="41"/>
  <c r="H201" i="41"/>
  <c r="F201" i="41"/>
  <c r="G201" i="41"/>
  <c r="J201" i="41"/>
  <c r="H249" i="41"/>
  <c r="F249" i="41"/>
  <c r="J249" i="41"/>
  <c r="E249" i="41"/>
  <c r="G249" i="41"/>
  <c r="I249" i="41"/>
  <c r="G140" i="41"/>
  <c r="F140" i="41"/>
  <c r="I140" i="41"/>
  <c r="H140" i="41"/>
  <c r="J140" i="41"/>
  <c r="E140" i="41"/>
  <c r="H203" i="41"/>
  <c r="J203" i="41"/>
  <c r="F203" i="41"/>
  <c r="E203" i="41"/>
  <c r="G203" i="41"/>
  <c r="I203" i="41"/>
  <c r="E258" i="41"/>
  <c r="F258" i="41"/>
  <c r="H258" i="41"/>
  <c r="G258" i="41"/>
  <c r="I258" i="41"/>
  <c r="J258" i="41"/>
  <c r="J157" i="41"/>
  <c r="G157" i="41"/>
  <c r="F157" i="41"/>
  <c r="H157" i="41"/>
  <c r="E157" i="41"/>
  <c r="I157" i="41"/>
  <c r="J262" i="41"/>
  <c r="E262" i="41"/>
  <c r="F262" i="41"/>
  <c r="I262" i="41"/>
  <c r="H262" i="41"/>
  <c r="G262" i="41"/>
  <c r="M133" i="2"/>
  <c r="G133" i="19" s="1"/>
  <c r="G134" i="18"/>
  <c r="J134" i="18"/>
  <c r="G134" i="31"/>
  <c r="J134" i="30"/>
  <c r="J134" i="25"/>
  <c r="J134" i="26"/>
  <c r="G134" i="25"/>
  <c r="G134" i="7"/>
  <c r="G134" i="26"/>
  <c r="G134" i="29"/>
  <c r="G134" i="24"/>
  <c r="J134" i="3"/>
  <c r="J134" i="7"/>
  <c r="G134" i="3"/>
  <c r="J134" i="31"/>
  <c r="G134" i="30"/>
  <c r="G134" i="27"/>
  <c r="G134" i="23"/>
  <c r="J134" i="28"/>
  <c r="J134" i="14"/>
  <c r="J134" i="10"/>
  <c r="G134" i="22"/>
  <c r="J134" i="32"/>
  <c r="G134" i="39"/>
  <c r="G134" i="28"/>
  <c r="J134" i="22"/>
  <c r="J134" i="27"/>
  <c r="G134" i="10"/>
  <c r="G134" i="38"/>
  <c r="G134" i="32"/>
  <c r="J134" i="39"/>
  <c r="J134" i="38"/>
  <c r="J134" i="21"/>
  <c r="G134" i="21"/>
  <c r="J134" i="23"/>
  <c r="G134" i="41"/>
  <c r="G134" i="40"/>
  <c r="J134" i="41"/>
  <c r="J134" i="40"/>
  <c r="J134" i="8"/>
  <c r="J134" i="9"/>
  <c r="G134" i="8"/>
  <c r="G134" i="9"/>
  <c r="I57" i="36"/>
  <c r="H57" i="36"/>
  <c r="I108" i="36"/>
  <c r="H108" i="36"/>
  <c r="I36" i="36"/>
  <c r="H36" i="36"/>
  <c r="I18" i="36"/>
  <c r="E18" i="36"/>
  <c r="H18" i="36"/>
  <c r="G18" i="36"/>
  <c r="F18" i="36"/>
  <c r="I45" i="36"/>
  <c r="H45" i="36"/>
  <c r="H130" i="8"/>
  <c r="H126" i="8"/>
  <c r="H112" i="8"/>
  <c r="H94" i="8"/>
  <c r="H93" i="8"/>
  <c r="H63" i="8"/>
  <c r="H44" i="8"/>
  <c r="H34" i="8"/>
  <c r="H26" i="8"/>
  <c r="E8" i="8"/>
  <c r="H8" i="8"/>
  <c r="H7" i="8"/>
  <c r="E7" i="8"/>
  <c r="F6" i="9"/>
  <c r="I6" i="9"/>
  <c r="I59" i="9"/>
  <c r="I50" i="9"/>
  <c r="I33" i="9"/>
  <c r="F4" i="8"/>
  <c r="H32" i="8"/>
  <c r="I133" i="9"/>
  <c r="I131" i="9"/>
  <c r="I119" i="9"/>
  <c r="H54" i="8"/>
  <c r="I22" i="9"/>
  <c r="I12" i="9"/>
  <c r="F12" i="9"/>
  <c r="H124" i="8"/>
  <c r="H117" i="8"/>
  <c r="H116" i="8"/>
  <c r="H110" i="8"/>
  <c r="H109" i="8"/>
  <c r="H106" i="8"/>
  <c r="I99" i="9"/>
  <c r="H85" i="8"/>
  <c r="H84" i="8"/>
  <c r="I76" i="9"/>
  <c r="I69" i="9"/>
  <c r="H13" i="8"/>
  <c r="E13" i="8"/>
  <c r="I80" i="9"/>
  <c r="I55" i="9"/>
  <c r="I122" i="9"/>
  <c r="I104" i="9"/>
  <c r="H98" i="8"/>
  <c r="H96" i="8"/>
  <c r="H90" i="8"/>
  <c r="H89" i="8"/>
  <c r="I88" i="9"/>
  <c r="H75" i="8"/>
  <c r="H67" i="8"/>
  <c r="H66" i="8"/>
  <c r="I39" i="9"/>
  <c r="I81" i="9"/>
  <c r="I72" i="9"/>
  <c r="I56" i="9"/>
  <c r="I48" i="9"/>
  <c r="I29" i="9"/>
  <c r="I128" i="36"/>
  <c r="H128" i="36"/>
  <c r="I74" i="36"/>
  <c r="H74" i="36"/>
  <c r="I73" i="36"/>
  <c r="H73" i="36"/>
  <c r="I65" i="36"/>
  <c r="H65" i="36"/>
  <c r="I56" i="36"/>
  <c r="H56" i="36"/>
  <c r="G12" i="36"/>
  <c r="F12" i="36"/>
  <c r="E12" i="36"/>
  <c r="I12" i="36"/>
  <c r="H12" i="36"/>
  <c r="H11" i="36"/>
  <c r="G11" i="36"/>
  <c r="I11" i="36"/>
  <c r="F11" i="36"/>
  <c r="E11" i="36"/>
  <c r="F9" i="36"/>
  <c r="I9" i="36"/>
  <c r="E9" i="36"/>
  <c r="H9" i="36"/>
  <c r="G9" i="36"/>
  <c r="F17" i="36"/>
  <c r="I17" i="36"/>
  <c r="E17" i="36"/>
  <c r="H17" i="36"/>
  <c r="G17" i="36"/>
  <c r="F5" i="36"/>
  <c r="I5" i="36"/>
  <c r="E5" i="36"/>
  <c r="H5" i="36"/>
  <c r="G5" i="36"/>
  <c r="I104" i="36"/>
  <c r="H104" i="36"/>
  <c r="G16" i="36"/>
  <c r="F16" i="36"/>
  <c r="I16" i="36"/>
  <c r="H16" i="36"/>
  <c r="E16" i="36"/>
  <c r="H119" i="36"/>
  <c r="I119" i="36"/>
  <c r="H67" i="36"/>
  <c r="I67" i="36"/>
  <c r="I40" i="36"/>
  <c r="H40" i="36"/>
  <c r="I14" i="36"/>
  <c r="E14" i="36"/>
  <c r="H14" i="36"/>
  <c r="G14" i="36"/>
  <c r="F14" i="36"/>
  <c r="F13" i="36"/>
  <c r="I13" i="36"/>
  <c r="E13" i="36"/>
  <c r="H13" i="36"/>
  <c r="G13" i="36"/>
  <c r="I97" i="36"/>
  <c r="H97" i="36"/>
  <c r="I53" i="36"/>
  <c r="H53" i="36"/>
  <c r="I114" i="36"/>
  <c r="H114" i="36"/>
  <c r="I93" i="36"/>
  <c r="H93" i="36"/>
  <c r="I84" i="36"/>
  <c r="H84" i="36"/>
  <c r="H71" i="36"/>
  <c r="I71" i="36"/>
  <c r="I129" i="9"/>
  <c r="I128" i="9"/>
  <c r="I127" i="9"/>
  <c r="H113" i="8"/>
  <c r="H111" i="8"/>
  <c r="I102" i="9"/>
  <c r="I101" i="9"/>
  <c r="I100" i="9"/>
  <c r="H92" i="8"/>
  <c r="I79" i="9"/>
  <c r="I78" i="9"/>
  <c r="H71" i="8"/>
  <c r="I64" i="9"/>
  <c r="H62" i="8"/>
  <c r="I61" i="9"/>
  <c r="H53" i="8"/>
  <c r="I42" i="9"/>
  <c r="H36" i="8"/>
  <c r="H35" i="8"/>
  <c r="H27" i="8"/>
  <c r="E20" i="8"/>
  <c r="H20" i="8"/>
  <c r="H19" i="8"/>
  <c r="E19" i="8"/>
  <c r="H17" i="8"/>
  <c r="E17" i="8"/>
  <c r="F5" i="9"/>
  <c r="I5" i="9"/>
  <c r="I77" i="9"/>
  <c r="I70" i="9"/>
  <c r="I68" i="9"/>
  <c r="I60" i="9"/>
  <c r="H58" i="8"/>
  <c r="I52" i="9"/>
  <c r="H50" i="8"/>
  <c r="H25" i="8"/>
  <c r="H15" i="8"/>
  <c r="E15" i="8"/>
  <c r="H31" i="8"/>
  <c r="I24" i="9"/>
  <c r="H14" i="8"/>
  <c r="E14" i="8"/>
  <c r="H119" i="8"/>
  <c r="H74" i="8"/>
  <c r="I54" i="9"/>
  <c r="H47" i="8"/>
  <c r="I45" i="9"/>
  <c r="H22" i="8"/>
  <c r="H125" i="8"/>
  <c r="I123" i="9"/>
  <c r="H108" i="8"/>
  <c r="I91" i="9"/>
  <c r="I51" i="9"/>
  <c r="E16" i="8"/>
  <c r="H16" i="8"/>
  <c r="H23" i="8"/>
  <c r="I120" i="9"/>
  <c r="H103" i="8"/>
  <c r="H73" i="8"/>
  <c r="I73" i="9"/>
  <c r="H65" i="8"/>
  <c r="H55" i="8"/>
  <c r="H46" i="8"/>
  <c r="H37" i="8"/>
  <c r="H11" i="8"/>
  <c r="E11" i="8"/>
  <c r="I115" i="9"/>
  <c r="H97" i="8"/>
  <c r="H83" i="8"/>
  <c r="I75" i="9"/>
  <c r="I49" i="9"/>
  <c r="H40" i="8"/>
  <c r="H39" i="8"/>
  <c r="H38" i="8"/>
  <c r="I30" i="9"/>
  <c r="H132" i="8"/>
  <c r="I95" i="9"/>
  <c r="I21" i="9"/>
  <c r="F10" i="9"/>
  <c r="I10" i="9"/>
  <c r="I130" i="36"/>
  <c r="H130" i="36"/>
  <c r="I129" i="36"/>
  <c r="H129" i="36"/>
  <c r="H127" i="36"/>
  <c r="I127" i="36"/>
  <c r="I126" i="36"/>
  <c r="H126" i="36"/>
  <c r="H99" i="36"/>
  <c r="I99" i="36"/>
  <c r="H83" i="36"/>
  <c r="I83" i="36"/>
  <c r="I37" i="36"/>
  <c r="H37" i="36"/>
  <c r="I22" i="36"/>
  <c r="H22" i="36"/>
  <c r="I21" i="36"/>
  <c r="H21" i="36"/>
  <c r="I10" i="36"/>
  <c r="E10" i="36"/>
  <c r="H10" i="36"/>
  <c r="G10" i="36"/>
  <c r="F10" i="36"/>
  <c r="H123" i="36"/>
  <c r="I123" i="36"/>
  <c r="I117" i="36"/>
  <c r="H117" i="36"/>
  <c r="I106" i="36"/>
  <c r="H106" i="36"/>
  <c r="I98" i="36"/>
  <c r="H98" i="36"/>
  <c r="I90" i="36"/>
  <c r="H90" i="36"/>
  <c r="I81" i="36"/>
  <c r="H81" i="36"/>
  <c r="I44" i="36"/>
  <c r="H44" i="36"/>
  <c r="G8" i="36"/>
  <c r="F8" i="36"/>
  <c r="I8" i="36"/>
  <c r="H8" i="36"/>
  <c r="E8" i="36"/>
  <c r="I122" i="36"/>
  <c r="H122" i="36"/>
  <c r="H103" i="36"/>
  <c r="F103" i="36"/>
  <c r="I103" i="36"/>
  <c r="H95" i="36"/>
  <c r="I95" i="36"/>
  <c r="H79" i="36"/>
  <c r="I79" i="36"/>
  <c r="I68" i="36"/>
  <c r="H68" i="36"/>
  <c r="I52" i="36"/>
  <c r="H52" i="36"/>
  <c r="I41" i="36"/>
  <c r="H41" i="36"/>
  <c r="I25" i="36"/>
  <c r="H25" i="36"/>
  <c r="I133" i="36"/>
  <c r="E133" i="36"/>
  <c r="H133" i="36"/>
  <c r="I101" i="36"/>
  <c r="H101" i="36"/>
  <c r="I124" i="36"/>
  <c r="H124" i="36"/>
  <c r="H107" i="36"/>
  <c r="I107" i="36"/>
  <c r="I88" i="36"/>
  <c r="H88" i="36"/>
  <c r="I64" i="36"/>
  <c r="H64" i="36"/>
  <c r="I132" i="36"/>
  <c r="H132" i="36"/>
  <c r="I120" i="36"/>
  <c r="H120" i="36"/>
  <c r="I94" i="36"/>
  <c r="H94" i="36"/>
  <c r="I92" i="36"/>
  <c r="H92" i="36"/>
  <c r="H75" i="36"/>
  <c r="I75" i="36"/>
  <c r="I32" i="36"/>
  <c r="H32" i="36"/>
  <c r="I116" i="36"/>
  <c r="H116" i="36"/>
  <c r="I96" i="36"/>
  <c r="H96" i="36"/>
  <c r="I80" i="36"/>
  <c r="H80" i="36"/>
  <c r="H129" i="8"/>
  <c r="H127" i="8"/>
  <c r="I126" i="9"/>
  <c r="H118" i="8"/>
  <c r="H101" i="8"/>
  <c r="H100" i="8"/>
  <c r="I94" i="9"/>
  <c r="I93" i="9"/>
  <c r="I92" i="9"/>
  <c r="I86" i="9"/>
  <c r="H79" i="8"/>
  <c r="H78" i="8"/>
  <c r="I62" i="9"/>
  <c r="I43" i="9"/>
  <c r="I35" i="9"/>
  <c r="H28" i="8"/>
  <c r="I27" i="9"/>
  <c r="F19" i="9"/>
  <c r="I19" i="9"/>
  <c r="H18" i="8"/>
  <c r="E18" i="8"/>
  <c r="F17" i="9"/>
  <c r="I17" i="9"/>
  <c r="I8" i="9"/>
  <c r="F8" i="9"/>
  <c r="H6" i="8"/>
  <c r="E6" i="8"/>
  <c r="H77" i="8"/>
  <c r="H68" i="8"/>
  <c r="H60" i="8"/>
  <c r="H59" i="8"/>
  <c r="I58" i="9"/>
  <c r="H52" i="8"/>
  <c r="I41" i="9"/>
  <c r="I25" i="9"/>
  <c r="F15" i="9"/>
  <c r="I15" i="9"/>
  <c r="I31" i="9"/>
  <c r="H24" i="8"/>
  <c r="H114" i="8"/>
  <c r="H87" i="8"/>
  <c r="H82" i="8"/>
  <c r="I47" i="9"/>
  <c r="E12" i="8"/>
  <c r="H12" i="8"/>
  <c r="F9" i="9"/>
  <c r="I9" i="9"/>
  <c r="I117" i="9"/>
  <c r="I116" i="9"/>
  <c r="I110" i="9"/>
  <c r="I109" i="9"/>
  <c r="I108" i="9"/>
  <c r="I107" i="9"/>
  <c r="I106" i="9"/>
  <c r="I85" i="9"/>
  <c r="I84" i="9"/>
  <c r="H76" i="8"/>
  <c r="I16" i="9"/>
  <c r="F16" i="9"/>
  <c r="I23" i="9"/>
  <c r="H120" i="8"/>
  <c r="F103" i="9"/>
  <c r="I103" i="9"/>
  <c r="H80" i="8"/>
  <c r="I46" i="9"/>
  <c r="F11" i="9"/>
  <c r="I11" i="9"/>
  <c r="H115" i="8"/>
  <c r="I105" i="9"/>
  <c r="I90" i="9"/>
  <c r="I67" i="9"/>
  <c r="H57" i="8"/>
  <c r="I57" i="9"/>
  <c r="H49" i="8"/>
  <c r="I38" i="9"/>
  <c r="H95" i="8"/>
  <c r="H48" i="8"/>
  <c r="I118" i="36"/>
  <c r="H118" i="36"/>
  <c r="I113" i="36"/>
  <c r="H113" i="36"/>
  <c r="H111" i="36"/>
  <c r="I111" i="36"/>
  <c r="H91" i="36"/>
  <c r="I91" i="36"/>
  <c r="I72" i="36"/>
  <c r="H72" i="36"/>
  <c r="I109" i="36"/>
  <c r="H109" i="36"/>
  <c r="G20" i="36"/>
  <c r="F20" i="36"/>
  <c r="E20" i="36"/>
  <c r="I20" i="36"/>
  <c r="H20" i="36"/>
  <c r="I121" i="36"/>
  <c r="H121" i="36"/>
  <c r="I105" i="36"/>
  <c r="H105" i="36"/>
  <c r="H87" i="36"/>
  <c r="I87" i="36"/>
  <c r="I78" i="36"/>
  <c r="H78" i="36"/>
  <c r="I77" i="36"/>
  <c r="H77" i="36"/>
  <c r="I76" i="36"/>
  <c r="H76" i="36"/>
  <c r="I70" i="36"/>
  <c r="H70" i="36"/>
  <c r="I69" i="36"/>
  <c r="H69" i="36"/>
  <c r="I60" i="36"/>
  <c r="H60" i="36"/>
  <c r="I33" i="36"/>
  <c r="H33" i="36"/>
  <c r="H15" i="36"/>
  <c r="G15" i="36"/>
  <c r="F15" i="36"/>
  <c r="E15" i="36"/>
  <c r="I15" i="36"/>
  <c r="I110" i="36"/>
  <c r="H110" i="36"/>
  <c r="H19" i="36"/>
  <c r="G19" i="36"/>
  <c r="I19" i="36"/>
  <c r="F19" i="36"/>
  <c r="E19" i="36"/>
  <c r="I6" i="36"/>
  <c r="E6" i="36"/>
  <c r="H6" i="36"/>
  <c r="G6" i="36"/>
  <c r="F6" i="36"/>
  <c r="I100" i="36"/>
  <c r="H100" i="36"/>
  <c r="I130" i="9"/>
  <c r="H128" i="8"/>
  <c r="I118" i="9"/>
  <c r="I113" i="9"/>
  <c r="I112" i="9"/>
  <c r="I111" i="9"/>
  <c r="H102" i="8"/>
  <c r="H86" i="8"/>
  <c r="I71" i="9"/>
  <c r="H64" i="8"/>
  <c r="I63" i="9"/>
  <c r="H61" i="8"/>
  <c r="I53" i="9"/>
  <c r="I44" i="9"/>
  <c r="H43" i="8"/>
  <c r="H42" i="8"/>
  <c r="I36" i="9"/>
  <c r="F34" i="9"/>
  <c r="I34" i="9"/>
  <c r="I28" i="9"/>
  <c r="I26" i="9"/>
  <c r="I20" i="9"/>
  <c r="F20" i="9"/>
  <c r="F18" i="9"/>
  <c r="I18" i="9"/>
  <c r="F7" i="9"/>
  <c r="I7" i="9"/>
  <c r="H5" i="8"/>
  <c r="E5" i="8"/>
  <c r="H70" i="8"/>
  <c r="H41" i="8"/>
  <c r="H33" i="8"/>
  <c r="I32" i="9"/>
  <c r="F14" i="9"/>
  <c r="I14" i="9"/>
  <c r="H133" i="8"/>
  <c r="E133" i="8"/>
  <c r="H131" i="8"/>
  <c r="I114" i="9"/>
  <c r="I87" i="9"/>
  <c r="I82" i="9"/>
  <c r="I74" i="9"/>
  <c r="H45" i="8"/>
  <c r="H9" i="8"/>
  <c r="E9" i="8"/>
  <c r="I125" i="9"/>
  <c r="I124" i="9"/>
  <c r="H123" i="8"/>
  <c r="H107" i="8"/>
  <c r="H99" i="8"/>
  <c r="H91" i="8"/>
  <c r="H69" i="8"/>
  <c r="H51" i="8"/>
  <c r="F13" i="9"/>
  <c r="I13" i="9"/>
  <c r="I65" i="9"/>
  <c r="I37" i="9"/>
  <c r="H122" i="8"/>
  <c r="H121" i="8"/>
  <c r="I121" i="9"/>
  <c r="H105" i="8"/>
  <c r="H104" i="8"/>
  <c r="I98" i="9"/>
  <c r="I97" i="9"/>
  <c r="I96" i="9"/>
  <c r="I89" i="9"/>
  <c r="H88" i="8"/>
  <c r="I83" i="9"/>
  <c r="I66" i="9"/>
  <c r="I40" i="9"/>
  <c r="H30" i="8"/>
  <c r="I132" i="9"/>
  <c r="H81" i="8"/>
  <c r="H72" i="8"/>
  <c r="H56" i="8"/>
  <c r="H29" i="8"/>
  <c r="H21" i="8"/>
  <c r="H10" i="8"/>
  <c r="E10" i="8"/>
  <c r="I112" i="36"/>
  <c r="H112" i="36"/>
  <c r="I48" i="36"/>
  <c r="H48" i="36"/>
  <c r="I29" i="36"/>
  <c r="H29" i="36"/>
  <c r="H115" i="36"/>
  <c r="I115" i="36"/>
  <c r="H4" i="36"/>
  <c r="K4" i="36" s="1"/>
  <c r="H131" i="36"/>
  <c r="I131" i="36"/>
  <c r="I49" i="36"/>
  <c r="H49" i="36"/>
  <c r="I24" i="36"/>
  <c r="H24" i="36"/>
  <c r="I82" i="36"/>
  <c r="H82" i="36"/>
  <c r="I28" i="36"/>
  <c r="H28" i="36"/>
  <c r="I102" i="36"/>
  <c r="H102" i="36"/>
  <c r="I86" i="36"/>
  <c r="H86" i="36"/>
  <c r="I85" i="36"/>
  <c r="H85" i="36"/>
  <c r="I125" i="36"/>
  <c r="H125" i="36"/>
  <c r="I89" i="36"/>
  <c r="H89" i="36"/>
  <c r="H7" i="36"/>
  <c r="G7" i="36"/>
  <c r="F7" i="36"/>
  <c r="E7" i="36"/>
  <c r="I7" i="36"/>
  <c r="L107" i="2"/>
  <c r="L55" i="2"/>
  <c r="F55" i="40" s="1"/>
  <c r="J4" i="7"/>
  <c r="M4" i="7" s="1"/>
  <c r="S4" i="7" s="1"/>
  <c r="D9" i="23"/>
  <c r="H9" i="23" s="1"/>
  <c r="G3" i="41"/>
  <c r="D54" i="36"/>
  <c r="D54" i="39"/>
  <c r="I54" i="39" s="1"/>
  <c r="D47" i="35"/>
  <c r="J47" i="35" s="1"/>
  <c r="D11" i="39"/>
  <c r="H11" i="39" s="1"/>
  <c r="D27" i="30"/>
  <c r="H27" i="30" s="1"/>
  <c r="D59" i="31"/>
  <c r="J59" i="31" s="1"/>
  <c r="D39" i="30"/>
  <c r="D38" i="24"/>
  <c r="H38" i="24" s="1"/>
  <c r="D23" i="30"/>
  <c r="J23" i="30" s="1"/>
  <c r="D43" i="18"/>
  <c r="D27" i="29"/>
  <c r="J27" i="29" s="1"/>
  <c r="D47" i="30"/>
  <c r="H47" i="30" s="1"/>
  <c r="D21" i="30"/>
  <c r="I21" i="30" s="1"/>
  <c r="D11" i="24"/>
  <c r="I11" i="24" s="1"/>
  <c r="D9" i="39"/>
  <c r="I9" i="39" s="1"/>
  <c r="D35" i="35"/>
  <c r="J35" i="35" s="1"/>
  <c r="D35" i="38"/>
  <c r="J35" i="38" s="1"/>
  <c r="D17" i="18"/>
  <c r="D5" i="30"/>
  <c r="J5" i="30" s="1"/>
  <c r="D58" i="18"/>
  <c r="D58" i="38"/>
  <c r="J58" i="38" s="1"/>
  <c r="D51" i="35"/>
  <c r="J51" i="35" s="1"/>
  <c r="D51" i="38"/>
  <c r="D13" i="39"/>
  <c r="J13" i="39" s="1"/>
  <c r="D42" i="31"/>
  <c r="D43" i="35"/>
  <c r="J43" i="35" s="1"/>
  <c r="H3" i="41"/>
  <c r="J3" i="41"/>
  <c r="M3" i="41" s="1"/>
  <c r="S3" i="41" s="1"/>
  <c r="I3" i="41"/>
  <c r="L3" i="41" s="1"/>
  <c r="D46" i="18"/>
  <c r="D46" i="38"/>
  <c r="H46" i="38" s="1"/>
  <c r="D10" i="30"/>
  <c r="J10" i="30" s="1"/>
  <c r="D62" i="31"/>
  <c r="J62" i="31" s="1"/>
  <c r="D27" i="18"/>
  <c r="D17" i="30"/>
  <c r="D59" i="38"/>
  <c r="H59" i="38" s="1"/>
  <c r="D51" i="14"/>
  <c r="J51" i="14" s="1"/>
  <c r="D42" i="24"/>
  <c r="H42" i="24" s="1"/>
  <c r="D66" i="31"/>
  <c r="D43" i="30"/>
  <c r="D18" i="30"/>
  <c r="D7" i="38"/>
  <c r="J7" i="38" s="1"/>
  <c r="D7" i="24"/>
  <c r="D54" i="30"/>
  <c r="D47" i="38"/>
  <c r="J47" i="38" s="1"/>
  <c r="D45" i="18"/>
  <c r="D21" i="18"/>
  <c r="D21" i="38"/>
  <c r="J21" i="38" s="1"/>
  <c r="D9" i="14"/>
  <c r="H9" i="14" s="1"/>
  <c r="D62" i="24"/>
  <c r="H62" i="24" s="1"/>
  <c r="D5" i="35"/>
  <c r="H5" i="35" s="1"/>
  <c r="D50" i="18"/>
  <c r="D50" i="14"/>
  <c r="J110" i="41"/>
  <c r="J110" i="40"/>
  <c r="J110" i="39"/>
  <c r="J110" i="38"/>
  <c r="H104" i="41"/>
  <c r="H104" i="40"/>
  <c r="H104" i="39"/>
  <c r="H104" i="38"/>
  <c r="J5" i="40"/>
  <c r="J5" i="38"/>
  <c r="J124" i="41"/>
  <c r="J124" i="40"/>
  <c r="J124" i="39"/>
  <c r="J124" i="38"/>
  <c r="J35" i="40"/>
  <c r="J35" i="41"/>
  <c r="I94" i="41"/>
  <c r="I94" i="40"/>
  <c r="I94" i="39"/>
  <c r="I94" i="38"/>
  <c r="I91" i="41"/>
  <c r="I91" i="40"/>
  <c r="I91" i="39"/>
  <c r="I91" i="38"/>
  <c r="H36" i="41"/>
  <c r="H36" i="40"/>
  <c r="H36" i="39"/>
  <c r="H36" i="38"/>
  <c r="I11" i="41"/>
  <c r="I11" i="40"/>
  <c r="I131" i="41"/>
  <c r="I131" i="40"/>
  <c r="I131" i="39"/>
  <c r="I131" i="38"/>
  <c r="H47" i="41"/>
  <c r="H47" i="40"/>
  <c r="J111" i="41"/>
  <c r="J111" i="40"/>
  <c r="J111" i="39"/>
  <c r="J111" i="38"/>
  <c r="J55" i="41"/>
  <c r="J55" i="40"/>
  <c r="I17" i="41"/>
  <c r="I17" i="40"/>
  <c r="H80" i="41"/>
  <c r="H80" i="40"/>
  <c r="H80" i="39"/>
  <c r="H80" i="38"/>
  <c r="H71" i="41"/>
  <c r="H71" i="40"/>
  <c r="H71" i="39"/>
  <c r="H71" i="38"/>
  <c r="I125" i="41"/>
  <c r="I125" i="40"/>
  <c r="I125" i="39"/>
  <c r="I125" i="38"/>
  <c r="J68" i="41"/>
  <c r="J68" i="40"/>
  <c r="J68" i="39"/>
  <c r="J68" i="38"/>
  <c r="H25" i="41"/>
  <c r="H25" i="40"/>
  <c r="H25" i="39"/>
  <c r="H25" i="38"/>
  <c r="I7" i="41"/>
  <c r="I7" i="40"/>
  <c r="I54" i="41"/>
  <c r="I54" i="40"/>
  <c r="E133" i="41"/>
  <c r="H133" i="41"/>
  <c r="E133" i="40"/>
  <c r="H133" i="40"/>
  <c r="H133" i="39"/>
  <c r="E133" i="39"/>
  <c r="H133" i="38"/>
  <c r="E133" i="38"/>
  <c r="H77" i="41"/>
  <c r="H77" i="40"/>
  <c r="H77" i="39"/>
  <c r="H77" i="38"/>
  <c r="J43" i="41"/>
  <c r="J43" i="40"/>
  <c r="J117" i="41"/>
  <c r="J117" i="40"/>
  <c r="J117" i="39"/>
  <c r="J117" i="38"/>
  <c r="D6" i="25"/>
  <c r="H6" i="25" s="1"/>
  <c r="D6" i="22"/>
  <c r="H6" i="22" s="1"/>
  <c r="D19" i="25"/>
  <c r="H19" i="25" s="1"/>
  <c r="D19" i="22"/>
  <c r="I128" i="41"/>
  <c r="I128" i="40"/>
  <c r="I128" i="39"/>
  <c r="I128" i="38"/>
  <c r="J79" i="41"/>
  <c r="J79" i="40"/>
  <c r="J79" i="39"/>
  <c r="J79" i="38"/>
  <c r="J129" i="36"/>
  <c r="J127" i="36"/>
  <c r="J10" i="36"/>
  <c r="J8" i="36"/>
  <c r="J95" i="36"/>
  <c r="J15" i="36"/>
  <c r="D31" i="38"/>
  <c r="J31" i="38" s="1"/>
  <c r="J14" i="36"/>
  <c r="D34" i="24"/>
  <c r="J7" i="36"/>
  <c r="H130" i="41"/>
  <c r="H130" i="40"/>
  <c r="H130" i="39"/>
  <c r="H130" i="38"/>
  <c r="H114" i="41"/>
  <c r="H114" i="40"/>
  <c r="H114" i="39"/>
  <c r="H114" i="38"/>
  <c r="H74" i="41"/>
  <c r="H74" i="40"/>
  <c r="H74" i="39"/>
  <c r="H74" i="38"/>
  <c r="H58" i="41"/>
  <c r="H58" i="40"/>
  <c r="I26" i="41"/>
  <c r="I26" i="40"/>
  <c r="I26" i="39"/>
  <c r="I18" i="41"/>
  <c r="I18" i="40"/>
  <c r="I18" i="39"/>
  <c r="I41" i="41"/>
  <c r="I41" i="40"/>
  <c r="I41" i="39"/>
  <c r="I41" i="38"/>
  <c r="I114" i="41"/>
  <c r="I114" i="40"/>
  <c r="I114" i="39"/>
  <c r="I114" i="38"/>
  <c r="H72" i="41"/>
  <c r="H72" i="40"/>
  <c r="H72" i="39"/>
  <c r="H72" i="38"/>
  <c r="H56" i="41"/>
  <c r="H56" i="40"/>
  <c r="H56" i="39"/>
  <c r="H56" i="38"/>
  <c r="H40" i="41"/>
  <c r="H40" i="40"/>
  <c r="H40" i="39"/>
  <c r="H40" i="38"/>
  <c r="H118" i="41"/>
  <c r="H118" i="40"/>
  <c r="H118" i="39"/>
  <c r="H118" i="38"/>
  <c r="I109" i="41"/>
  <c r="I109" i="40"/>
  <c r="I109" i="39"/>
  <c r="I109" i="38"/>
  <c r="J27" i="41"/>
  <c r="J27" i="40"/>
  <c r="I24" i="41"/>
  <c r="I24" i="40"/>
  <c r="I24" i="39"/>
  <c r="I24" i="38"/>
  <c r="H17" i="41"/>
  <c r="H17" i="40"/>
  <c r="H13" i="41"/>
  <c r="H13" i="40"/>
  <c r="I5" i="40"/>
  <c r="I5" i="38"/>
  <c r="I123" i="41"/>
  <c r="I123" i="40"/>
  <c r="I123" i="39"/>
  <c r="I123" i="38"/>
  <c r="J97" i="41"/>
  <c r="J97" i="40"/>
  <c r="J97" i="39"/>
  <c r="J97" i="38"/>
  <c r="J94" i="41"/>
  <c r="J94" i="40"/>
  <c r="J94" i="39"/>
  <c r="J94" i="38"/>
  <c r="H67" i="41"/>
  <c r="H67" i="40"/>
  <c r="H67" i="39"/>
  <c r="H67" i="38"/>
  <c r="H64" i="41"/>
  <c r="H64" i="40"/>
  <c r="H64" i="39"/>
  <c r="H64" i="38"/>
  <c r="H48" i="41"/>
  <c r="H48" i="40"/>
  <c r="H48" i="39"/>
  <c r="H48" i="38"/>
  <c r="I124" i="41"/>
  <c r="I124" i="40"/>
  <c r="I124" i="39"/>
  <c r="I124" i="38"/>
  <c r="I116" i="41"/>
  <c r="I116" i="40"/>
  <c r="I116" i="39"/>
  <c r="I116" i="38"/>
  <c r="H109" i="41"/>
  <c r="H109" i="40"/>
  <c r="H109" i="39"/>
  <c r="H109" i="38"/>
  <c r="J99" i="41"/>
  <c r="J99" i="40"/>
  <c r="J99" i="39"/>
  <c r="J99" i="38"/>
  <c r="I92" i="41"/>
  <c r="I92" i="40"/>
  <c r="I92" i="39"/>
  <c r="I92" i="38"/>
  <c r="J59" i="41"/>
  <c r="J59" i="40"/>
  <c r="H32" i="41"/>
  <c r="H32" i="40"/>
  <c r="H32" i="39"/>
  <c r="H32" i="38"/>
  <c r="J10" i="41"/>
  <c r="J10" i="40"/>
  <c r="J10" i="39"/>
  <c r="H5" i="40"/>
  <c r="H5" i="38"/>
  <c r="H107" i="41"/>
  <c r="H107" i="40"/>
  <c r="H107" i="39"/>
  <c r="H107" i="38"/>
  <c r="H87" i="41"/>
  <c r="H87" i="40"/>
  <c r="H87" i="39"/>
  <c r="H87" i="38"/>
  <c r="H84" i="41"/>
  <c r="H84" i="40"/>
  <c r="H84" i="39"/>
  <c r="H84" i="38"/>
  <c r="H63" i="41"/>
  <c r="H63" i="40"/>
  <c r="H60" i="41"/>
  <c r="H60" i="40"/>
  <c r="H60" i="39"/>
  <c r="H60" i="38"/>
  <c r="H121" i="41"/>
  <c r="H121" i="40"/>
  <c r="H121" i="39"/>
  <c r="H121" i="38"/>
  <c r="I80" i="41"/>
  <c r="I80" i="40"/>
  <c r="I80" i="39"/>
  <c r="I80" i="38"/>
  <c r="H73" i="41"/>
  <c r="H73" i="40"/>
  <c r="H73" i="39"/>
  <c r="H73" i="38"/>
  <c r="H41" i="41"/>
  <c r="H41" i="40"/>
  <c r="H41" i="39"/>
  <c r="H41" i="38"/>
  <c r="J32" i="41"/>
  <c r="J32" i="40"/>
  <c r="J32" i="39"/>
  <c r="J32" i="38"/>
  <c r="H30" i="40"/>
  <c r="H30" i="41"/>
  <c r="H30" i="38"/>
  <c r="J24" i="41"/>
  <c r="J24" i="40"/>
  <c r="J24" i="39"/>
  <c r="J24" i="38"/>
  <c r="I21" i="41"/>
  <c r="I21" i="40"/>
  <c r="I21" i="39"/>
  <c r="J16" i="41"/>
  <c r="J16" i="40"/>
  <c r="J16" i="39"/>
  <c r="J16" i="38"/>
  <c r="I13" i="41"/>
  <c r="I13" i="40"/>
  <c r="H132" i="41"/>
  <c r="H132" i="40"/>
  <c r="H132" i="39"/>
  <c r="H132" i="38"/>
  <c r="J121" i="41"/>
  <c r="J121" i="40"/>
  <c r="J121" i="39"/>
  <c r="J121" i="38"/>
  <c r="J85" i="41"/>
  <c r="J85" i="40"/>
  <c r="J85" i="39"/>
  <c r="J85" i="38"/>
  <c r="H110" i="41"/>
  <c r="H110" i="40"/>
  <c r="H110" i="39"/>
  <c r="H110" i="38"/>
  <c r="J92" i="41"/>
  <c r="J92" i="40"/>
  <c r="J92" i="39"/>
  <c r="J92" i="38"/>
  <c r="H46" i="41"/>
  <c r="H46" i="40"/>
  <c r="I28" i="41"/>
  <c r="I28" i="40"/>
  <c r="I28" i="39"/>
  <c r="I28" i="38"/>
  <c r="H21" i="41"/>
  <c r="H21" i="40"/>
  <c r="H21" i="39"/>
  <c r="I12" i="41"/>
  <c r="I12" i="40"/>
  <c r="I12" i="39"/>
  <c r="I12" i="38"/>
  <c r="H88" i="41"/>
  <c r="H88" i="40"/>
  <c r="H88" i="39"/>
  <c r="H88" i="38"/>
  <c r="J57" i="41"/>
  <c r="J57" i="40"/>
  <c r="J57" i="39"/>
  <c r="J57" i="38"/>
  <c r="J54" i="41"/>
  <c r="J54" i="40"/>
  <c r="H125" i="41"/>
  <c r="H125" i="40"/>
  <c r="H125" i="39"/>
  <c r="H125" i="38"/>
  <c r="J83" i="41"/>
  <c r="J83" i="40"/>
  <c r="J83" i="39"/>
  <c r="J83" i="38"/>
  <c r="J26" i="41"/>
  <c r="J26" i="40"/>
  <c r="J26" i="39"/>
  <c r="I119" i="41"/>
  <c r="I119" i="40"/>
  <c r="I119" i="39"/>
  <c r="I119" i="38"/>
  <c r="H115" i="41"/>
  <c r="H115" i="40"/>
  <c r="H115" i="39"/>
  <c r="H115" i="38"/>
  <c r="I99" i="41"/>
  <c r="I99" i="40"/>
  <c r="I99" i="39"/>
  <c r="I99" i="38"/>
  <c r="D10" i="23"/>
  <c r="I10" i="23" s="1"/>
  <c r="D10" i="25"/>
  <c r="D10" i="22"/>
  <c r="H10" i="22" s="1"/>
  <c r="D18" i="25"/>
  <c r="I18" i="25" s="1"/>
  <c r="D18" i="22"/>
  <c r="D5" i="23"/>
  <c r="H5" i="23" s="1"/>
  <c r="D5" i="25"/>
  <c r="H5" i="25" s="1"/>
  <c r="D5" i="22"/>
  <c r="H5" i="22" s="1"/>
  <c r="D59" i="25"/>
  <c r="H59" i="25" s="1"/>
  <c r="D59" i="22"/>
  <c r="H26" i="41"/>
  <c r="H26" i="40"/>
  <c r="H26" i="39"/>
  <c r="D38" i="25"/>
  <c r="H38" i="25" s="1"/>
  <c r="D38" i="22"/>
  <c r="H38" i="22" s="1"/>
  <c r="D27" i="32"/>
  <c r="J27" i="32" s="1"/>
  <c r="D27" i="25"/>
  <c r="H27" i="25" s="1"/>
  <c r="D27" i="22"/>
  <c r="D45" i="25"/>
  <c r="J45" i="25" s="1"/>
  <c r="D45" i="22"/>
  <c r="H45" i="22" s="1"/>
  <c r="D63" i="25"/>
  <c r="I63" i="25" s="1"/>
  <c r="D63" i="22"/>
  <c r="I63" i="22" s="1"/>
  <c r="D35" i="25"/>
  <c r="J35" i="25" s="1"/>
  <c r="D35" i="22"/>
  <c r="H35" i="22" s="1"/>
  <c r="I27" i="41"/>
  <c r="I27" i="40"/>
  <c r="D23" i="25"/>
  <c r="J23" i="25" s="1"/>
  <c r="D23" i="22"/>
  <c r="H23" i="22" s="1"/>
  <c r="D13" i="25"/>
  <c r="D13" i="22"/>
  <c r="J13" i="22" s="1"/>
  <c r="D66" i="25"/>
  <c r="J66" i="25" s="1"/>
  <c r="D66" i="22"/>
  <c r="J91" i="41"/>
  <c r="J91" i="40"/>
  <c r="J91" i="39"/>
  <c r="J91" i="38"/>
  <c r="J30" i="41"/>
  <c r="J30" i="40"/>
  <c r="J30" i="38"/>
  <c r="I112" i="41"/>
  <c r="I112" i="40"/>
  <c r="I112" i="39"/>
  <c r="I112" i="38"/>
  <c r="D30" i="32"/>
  <c r="J30" i="32" s="1"/>
  <c r="M99" i="2"/>
  <c r="J100" i="41"/>
  <c r="J100" i="40"/>
  <c r="J100" i="39"/>
  <c r="J100" i="38"/>
  <c r="I56" i="41"/>
  <c r="I56" i="40"/>
  <c r="I56" i="39"/>
  <c r="I56" i="38"/>
  <c r="J67" i="41"/>
  <c r="J67" i="40"/>
  <c r="J67" i="39"/>
  <c r="J67" i="38"/>
  <c r="I96" i="41"/>
  <c r="I96" i="40"/>
  <c r="I96" i="39"/>
  <c r="I96" i="38"/>
  <c r="J128" i="36"/>
  <c r="J74" i="36"/>
  <c r="J73" i="36"/>
  <c r="J65" i="36"/>
  <c r="J56" i="36"/>
  <c r="D55" i="38"/>
  <c r="J55" i="38" s="1"/>
  <c r="D55" i="14"/>
  <c r="D54" i="18"/>
  <c r="D47" i="36"/>
  <c r="D46" i="35"/>
  <c r="I46" i="35" s="1"/>
  <c r="D46" i="31"/>
  <c r="D45" i="38"/>
  <c r="I45" i="38" s="1"/>
  <c r="D45" i="30"/>
  <c r="J45" i="30" s="1"/>
  <c r="J37" i="36"/>
  <c r="J22" i="36"/>
  <c r="J21" i="36"/>
  <c r="D11" i="35"/>
  <c r="I11" i="35" s="1"/>
  <c r="D11" i="30"/>
  <c r="D10" i="18"/>
  <c r="D10" i="14"/>
  <c r="J10" i="14" s="1"/>
  <c r="D9" i="18"/>
  <c r="D9" i="38"/>
  <c r="H9" i="38" s="1"/>
  <c r="D62" i="35"/>
  <c r="D62" i="38"/>
  <c r="J62" i="38" s="1"/>
  <c r="J44" i="36"/>
  <c r="D35" i="31"/>
  <c r="J35" i="31" s="1"/>
  <c r="D35" i="39"/>
  <c r="J35" i="39" s="1"/>
  <c r="D27" i="36"/>
  <c r="D27" i="24"/>
  <c r="H27" i="24" s="1"/>
  <c r="J17" i="36"/>
  <c r="D17" i="39"/>
  <c r="I17" i="39" s="1"/>
  <c r="J5" i="36"/>
  <c r="D5" i="39"/>
  <c r="J5" i="39" s="1"/>
  <c r="J104" i="36"/>
  <c r="J70" i="36"/>
  <c r="J69" i="36"/>
  <c r="D59" i="39"/>
  <c r="J59" i="39" s="1"/>
  <c r="D59" i="14"/>
  <c r="J59" i="14" s="1"/>
  <c r="D58" i="35"/>
  <c r="I58" i="35" s="1"/>
  <c r="D58" i="31"/>
  <c r="D51" i="31"/>
  <c r="H51" i="31" s="1"/>
  <c r="D51" i="39"/>
  <c r="H51" i="39" s="1"/>
  <c r="D50" i="36"/>
  <c r="D50" i="30"/>
  <c r="D50" i="39"/>
  <c r="J50" i="39" s="1"/>
  <c r="J16" i="36"/>
  <c r="D15" i="35"/>
  <c r="H15" i="35" s="1"/>
  <c r="D15" i="18"/>
  <c r="D15" i="30"/>
  <c r="J101" i="36"/>
  <c r="D39" i="38"/>
  <c r="D39" i="36"/>
  <c r="D31" i="18"/>
  <c r="D31" i="31"/>
  <c r="D31" i="39"/>
  <c r="I31" i="39" s="1"/>
  <c r="D30" i="36"/>
  <c r="D30" i="30"/>
  <c r="H30" i="30" s="1"/>
  <c r="D30" i="39"/>
  <c r="D13" i="35"/>
  <c r="I13" i="35" s="1"/>
  <c r="D13" i="31"/>
  <c r="J124" i="36"/>
  <c r="J107" i="36"/>
  <c r="J88" i="36"/>
  <c r="J64" i="36"/>
  <c r="D61" i="18"/>
  <c r="D61" i="36"/>
  <c r="D42" i="35"/>
  <c r="I42" i="35" s="1"/>
  <c r="D42" i="38"/>
  <c r="J42" i="38" s="1"/>
  <c r="D19" i="18"/>
  <c r="D19" i="31"/>
  <c r="J19" i="31" s="1"/>
  <c r="D19" i="39"/>
  <c r="H19" i="39" s="1"/>
  <c r="D6" i="18"/>
  <c r="D6" i="38"/>
  <c r="J6" i="38" s="1"/>
  <c r="J132" i="36"/>
  <c r="J120" i="36"/>
  <c r="J86" i="36"/>
  <c r="J85" i="36"/>
  <c r="D66" i="35"/>
  <c r="H66" i="35" s="1"/>
  <c r="D66" i="38"/>
  <c r="I66" i="38" s="1"/>
  <c r="J57" i="36"/>
  <c r="D38" i="35"/>
  <c r="H38" i="35" s="1"/>
  <c r="D38" i="38"/>
  <c r="H38" i="38" s="1"/>
  <c r="J32" i="36"/>
  <c r="D23" i="35"/>
  <c r="I23" i="35" s="1"/>
  <c r="D23" i="24"/>
  <c r="J23" i="24" s="1"/>
  <c r="J125" i="36"/>
  <c r="J89" i="36"/>
  <c r="D63" i="38"/>
  <c r="J63" i="38" s="1"/>
  <c r="D63" i="31"/>
  <c r="H63" i="31" s="1"/>
  <c r="D63" i="39"/>
  <c r="H63" i="39" s="1"/>
  <c r="D43" i="36"/>
  <c r="D43" i="14"/>
  <c r="J43" i="14" s="1"/>
  <c r="D34" i="35"/>
  <c r="J34" i="35" s="1"/>
  <c r="I35" i="41"/>
  <c r="I35" i="40"/>
  <c r="D26" i="36"/>
  <c r="D26" i="30"/>
  <c r="I26" i="30" s="1"/>
  <c r="D18" i="14"/>
  <c r="I18" i="14" s="1"/>
  <c r="D7" i="30"/>
  <c r="J7" i="30" s="1"/>
  <c r="J114" i="41"/>
  <c r="J114" i="40"/>
  <c r="J114" i="39"/>
  <c r="J114" i="38"/>
  <c r="H112" i="41"/>
  <c r="H112" i="40"/>
  <c r="H112" i="39"/>
  <c r="H112" i="38"/>
  <c r="I98" i="41"/>
  <c r="I98" i="40"/>
  <c r="I98" i="39"/>
  <c r="I98" i="38"/>
  <c r="I69" i="41"/>
  <c r="I69" i="40"/>
  <c r="I69" i="39"/>
  <c r="I69" i="38"/>
  <c r="I32" i="41"/>
  <c r="I32" i="40"/>
  <c r="I32" i="39"/>
  <c r="I32" i="38"/>
  <c r="J15" i="41"/>
  <c r="J15" i="40"/>
  <c r="H100" i="41"/>
  <c r="H100" i="40"/>
  <c r="H100" i="39"/>
  <c r="H100" i="38"/>
  <c r="J75" i="41"/>
  <c r="J75" i="40"/>
  <c r="J75" i="39"/>
  <c r="J75" i="38"/>
  <c r="I31" i="41"/>
  <c r="I31" i="40"/>
  <c r="H79" i="41"/>
  <c r="H79" i="40"/>
  <c r="H79" i="39"/>
  <c r="H79" i="38"/>
  <c r="H44" i="41"/>
  <c r="H44" i="40"/>
  <c r="H44" i="39"/>
  <c r="H44" i="38"/>
  <c r="H105" i="41"/>
  <c r="H105" i="40"/>
  <c r="H105" i="39"/>
  <c r="H105" i="38"/>
  <c r="J95" i="41"/>
  <c r="J95" i="40"/>
  <c r="J95" i="39"/>
  <c r="J95" i="38"/>
  <c r="H65" i="41"/>
  <c r="H65" i="40"/>
  <c r="H65" i="39"/>
  <c r="H65" i="38"/>
  <c r="J28" i="41"/>
  <c r="J28" i="40"/>
  <c r="J28" i="39"/>
  <c r="J28" i="38"/>
  <c r="J20" i="41"/>
  <c r="J20" i="40"/>
  <c r="J20" i="39"/>
  <c r="J20" i="38"/>
  <c r="I9" i="41"/>
  <c r="I9" i="40"/>
  <c r="I95" i="41"/>
  <c r="I95" i="40"/>
  <c r="I95" i="39"/>
  <c r="I95" i="38"/>
  <c r="H83" i="41"/>
  <c r="H83" i="40"/>
  <c r="H83" i="39"/>
  <c r="H83" i="38"/>
  <c r="H55" i="41"/>
  <c r="H55" i="40"/>
  <c r="I117" i="41"/>
  <c r="I117" i="40"/>
  <c r="I117" i="39"/>
  <c r="I117" i="38"/>
  <c r="I85" i="41"/>
  <c r="I85" i="40"/>
  <c r="I85" i="39"/>
  <c r="I85" i="38"/>
  <c r="I37" i="41"/>
  <c r="I37" i="40"/>
  <c r="I37" i="39"/>
  <c r="I37" i="38"/>
  <c r="J31" i="41"/>
  <c r="J31" i="40"/>
  <c r="I111" i="41"/>
  <c r="I111" i="40"/>
  <c r="I111" i="39"/>
  <c r="I111" i="38"/>
  <c r="J115" i="41"/>
  <c r="J115" i="40"/>
  <c r="J115" i="39"/>
  <c r="J115" i="38"/>
  <c r="H20" i="41"/>
  <c r="H20" i="40"/>
  <c r="H20" i="39"/>
  <c r="H20" i="38"/>
  <c r="H24" i="41"/>
  <c r="H24" i="40"/>
  <c r="H24" i="38"/>
  <c r="H24" i="39"/>
  <c r="D34" i="25"/>
  <c r="D34" i="22"/>
  <c r="J34" i="22" s="1"/>
  <c r="I64" i="41"/>
  <c r="I64" i="40"/>
  <c r="I64" i="39"/>
  <c r="I64" i="38"/>
  <c r="D26" i="32"/>
  <c r="J26" i="32" s="1"/>
  <c r="D26" i="25"/>
  <c r="I26" i="25" s="1"/>
  <c r="D26" i="22"/>
  <c r="H26" i="22" s="1"/>
  <c r="H86" i="41"/>
  <c r="H86" i="40"/>
  <c r="H86" i="39"/>
  <c r="H86" i="38"/>
  <c r="I84" i="41"/>
  <c r="I84" i="40"/>
  <c r="I84" i="39"/>
  <c r="I84" i="38"/>
  <c r="J130" i="36"/>
  <c r="J99" i="36"/>
  <c r="J83" i="36"/>
  <c r="D55" i="31"/>
  <c r="J55" i="31" s="1"/>
  <c r="D55" i="39"/>
  <c r="J55" i="39" s="1"/>
  <c r="J45" i="36"/>
  <c r="J106" i="36"/>
  <c r="J81" i="36"/>
  <c r="J122" i="36"/>
  <c r="J52" i="36"/>
  <c r="D15" i="24"/>
  <c r="H15" i="24" s="1"/>
  <c r="J67" i="36"/>
  <c r="J40" i="36"/>
  <c r="D31" i="14"/>
  <c r="J31" i="14" s="1"/>
  <c r="D61" i="14"/>
  <c r="D61" i="30"/>
  <c r="I61" i="30" s="1"/>
  <c r="D6" i="35"/>
  <c r="D6" i="24"/>
  <c r="H6" i="24" s="1"/>
  <c r="J114" i="36"/>
  <c r="H106" i="41"/>
  <c r="H106" i="40"/>
  <c r="H106" i="39"/>
  <c r="H106" i="38"/>
  <c r="H98" i="41"/>
  <c r="H98" i="40"/>
  <c r="H98" i="39"/>
  <c r="H98" i="38"/>
  <c r="H90" i="41"/>
  <c r="H90" i="40"/>
  <c r="H90" i="39"/>
  <c r="H90" i="38"/>
  <c r="H50" i="41"/>
  <c r="H50" i="40"/>
  <c r="H50" i="38"/>
  <c r="I34" i="41"/>
  <c r="I34" i="40"/>
  <c r="I34" i="38"/>
  <c r="I22" i="41"/>
  <c r="I22" i="40"/>
  <c r="I22" i="38"/>
  <c r="I22" i="39"/>
  <c r="I10" i="41"/>
  <c r="I10" i="40"/>
  <c r="I10" i="39"/>
  <c r="I129" i="41"/>
  <c r="I129" i="40"/>
  <c r="I129" i="39"/>
  <c r="I129" i="38"/>
  <c r="I121" i="41"/>
  <c r="I121" i="40"/>
  <c r="I121" i="38"/>
  <c r="I121" i="39"/>
  <c r="I113" i="41"/>
  <c r="I113" i="40"/>
  <c r="I113" i="39"/>
  <c r="I113" i="38"/>
  <c r="I105" i="41"/>
  <c r="I105" i="40"/>
  <c r="I105" i="39"/>
  <c r="I105" i="38"/>
  <c r="I97" i="41"/>
  <c r="I97" i="40"/>
  <c r="I97" i="39"/>
  <c r="I97" i="38"/>
  <c r="I89" i="41"/>
  <c r="I89" i="40"/>
  <c r="I89" i="38"/>
  <c r="I89" i="39"/>
  <c r="I81" i="41"/>
  <c r="I81" i="40"/>
  <c r="I81" i="39"/>
  <c r="I81" i="38"/>
  <c r="I73" i="41"/>
  <c r="I73" i="40"/>
  <c r="I73" i="39"/>
  <c r="I73" i="38"/>
  <c r="I65" i="41"/>
  <c r="I65" i="40"/>
  <c r="I65" i="39"/>
  <c r="I65" i="38"/>
  <c r="I57" i="41"/>
  <c r="I57" i="40"/>
  <c r="I57" i="38"/>
  <c r="I57" i="39"/>
  <c r="I49" i="41"/>
  <c r="I49" i="40"/>
  <c r="I49" i="39"/>
  <c r="I49" i="38"/>
  <c r="H127" i="41"/>
  <c r="H127" i="40"/>
  <c r="H127" i="39"/>
  <c r="H127" i="38"/>
  <c r="I110" i="41"/>
  <c r="I110" i="40"/>
  <c r="I110" i="39"/>
  <c r="I110" i="38"/>
  <c r="J101" i="41"/>
  <c r="J101" i="40"/>
  <c r="J101" i="39"/>
  <c r="J101" i="38"/>
  <c r="J98" i="41"/>
  <c r="J98" i="40"/>
  <c r="J98" i="39"/>
  <c r="J98" i="38"/>
  <c r="H96" i="41"/>
  <c r="H96" i="40"/>
  <c r="H96" i="39"/>
  <c r="H96" i="38"/>
  <c r="H75" i="41"/>
  <c r="H75" i="40"/>
  <c r="H75" i="39"/>
  <c r="H75" i="38"/>
  <c r="H59" i="41"/>
  <c r="H59" i="40"/>
  <c r="H43" i="41"/>
  <c r="H43" i="40"/>
  <c r="J128" i="41"/>
  <c r="J128" i="40"/>
  <c r="J128" i="39"/>
  <c r="J128" i="38"/>
  <c r="J120" i="41"/>
  <c r="J120" i="40"/>
  <c r="J120" i="39"/>
  <c r="J120" i="38"/>
  <c r="J112" i="41"/>
  <c r="J112" i="40"/>
  <c r="J112" i="39"/>
  <c r="J112" i="38"/>
  <c r="J104" i="41"/>
  <c r="J104" i="40"/>
  <c r="J104" i="39"/>
  <c r="J104" i="38"/>
  <c r="J96" i="41"/>
  <c r="J96" i="40"/>
  <c r="J96" i="39"/>
  <c r="J96" i="38"/>
  <c r="J88" i="41"/>
  <c r="J88" i="40"/>
  <c r="J88" i="39"/>
  <c r="J88" i="38"/>
  <c r="J80" i="41"/>
  <c r="J80" i="40"/>
  <c r="J80" i="39"/>
  <c r="J80" i="38"/>
  <c r="J72" i="41"/>
  <c r="J72" i="40"/>
  <c r="J72" i="39"/>
  <c r="J72" i="38"/>
  <c r="J64" i="41"/>
  <c r="J64" i="40"/>
  <c r="J64" i="39"/>
  <c r="J64" i="38"/>
  <c r="J56" i="41"/>
  <c r="J56" i="40"/>
  <c r="J56" i="39"/>
  <c r="J56" i="38"/>
  <c r="J48" i="41"/>
  <c r="J48" i="40"/>
  <c r="J48" i="39"/>
  <c r="J48" i="38"/>
  <c r="J40" i="41"/>
  <c r="J40" i="40"/>
  <c r="J40" i="39"/>
  <c r="J40" i="38"/>
  <c r="H35" i="41"/>
  <c r="H35" i="40"/>
  <c r="J33" i="41"/>
  <c r="J33" i="40"/>
  <c r="J33" i="39"/>
  <c r="J33" i="38"/>
  <c r="H31" i="41"/>
  <c r="H31" i="40"/>
  <c r="J29" i="41"/>
  <c r="J29" i="40"/>
  <c r="J29" i="38"/>
  <c r="J29" i="39"/>
  <c r="H27" i="41"/>
  <c r="H27" i="40"/>
  <c r="J25" i="41"/>
  <c r="J25" i="40"/>
  <c r="J25" i="39"/>
  <c r="J25" i="38"/>
  <c r="H23" i="41"/>
  <c r="H23" i="40"/>
  <c r="J21" i="41"/>
  <c r="J21" i="40"/>
  <c r="J21" i="39"/>
  <c r="H19" i="41"/>
  <c r="H19" i="40"/>
  <c r="J17" i="41"/>
  <c r="J17" i="40"/>
  <c r="H15" i="41"/>
  <c r="H15" i="40"/>
  <c r="J13" i="41"/>
  <c r="J13" i="40"/>
  <c r="H11" i="41"/>
  <c r="H11" i="40"/>
  <c r="J9" i="41"/>
  <c r="J9" i="40"/>
  <c r="I130" i="41"/>
  <c r="I130" i="40"/>
  <c r="I130" i="39"/>
  <c r="I130" i="38"/>
  <c r="I127" i="41"/>
  <c r="I127" i="40"/>
  <c r="I127" i="39"/>
  <c r="I127" i="38"/>
  <c r="H124" i="41"/>
  <c r="H124" i="40"/>
  <c r="H124" i="39"/>
  <c r="H124" i="38"/>
  <c r="I86" i="41"/>
  <c r="I86" i="40"/>
  <c r="I86" i="39"/>
  <c r="I86" i="38"/>
  <c r="I78" i="41"/>
  <c r="I78" i="40"/>
  <c r="I78" i="39"/>
  <c r="I78" i="38"/>
  <c r="I75" i="41"/>
  <c r="I75" i="40"/>
  <c r="I75" i="39"/>
  <c r="I75" i="38"/>
  <c r="I62" i="41"/>
  <c r="I62" i="40"/>
  <c r="I59" i="41"/>
  <c r="I59" i="40"/>
  <c r="I46" i="41"/>
  <c r="I46" i="40"/>
  <c r="I43" i="41"/>
  <c r="I43" i="40"/>
  <c r="I133" i="41"/>
  <c r="I133" i="40"/>
  <c r="I133" i="39"/>
  <c r="I133" i="38"/>
  <c r="H126" i="41"/>
  <c r="H126" i="40"/>
  <c r="H126" i="39"/>
  <c r="H126" i="38"/>
  <c r="H94" i="41"/>
  <c r="H94" i="40"/>
  <c r="H94" i="39"/>
  <c r="H94" i="38"/>
  <c r="J84" i="41"/>
  <c r="J84" i="40"/>
  <c r="J84" i="39"/>
  <c r="J84" i="38"/>
  <c r="J76" i="41"/>
  <c r="J76" i="40"/>
  <c r="J76" i="39"/>
  <c r="J76" i="38"/>
  <c r="H70" i="41"/>
  <c r="H70" i="40"/>
  <c r="H70" i="39"/>
  <c r="H70" i="38"/>
  <c r="I53" i="41"/>
  <c r="I53" i="40"/>
  <c r="I53" i="39"/>
  <c r="I53" i="38"/>
  <c r="J23" i="41"/>
  <c r="J23" i="40"/>
  <c r="I20" i="41"/>
  <c r="I20" i="40"/>
  <c r="I20" i="39"/>
  <c r="I20" i="38"/>
  <c r="I16" i="41"/>
  <c r="I16" i="40"/>
  <c r="I16" i="39"/>
  <c r="I16" i="38"/>
  <c r="J11" i="41"/>
  <c r="J11" i="40"/>
  <c r="I4" i="41"/>
  <c r="I4" i="40"/>
  <c r="I4" i="39"/>
  <c r="L4" i="39" s="1"/>
  <c r="I4" i="38"/>
  <c r="L4" i="38" s="1"/>
  <c r="J126" i="41"/>
  <c r="J126" i="40"/>
  <c r="J126" i="39"/>
  <c r="J126" i="38"/>
  <c r="H91" i="41"/>
  <c r="H91" i="40"/>
  <c r="H91" i="39"/>
  <c r="H91" i="38"/>
  <c r="I67" i="41"/>
  <c r="I67" i="40"/>
  <c r="I67" i="39"/>
  <c r="I67" i="38"/>
  <c r="I38" i="41"/>
  <c r="I38" i="40"/>
  <c r="I132" i="41"/>
  <c r="I132" i="40"/>
  <c r="I132" i="39"/>
  <c r="I132" i="38"/>
  <c r="J107" i="41"/>
  <c r="J107" i="40"/>
  <c r="J107" i="39"/>
  <c r="J107" i="38"/>
  <c r="I76" i="41"/>
  <c r="I76" i="40"/>
  <c r="I76" i="39"/>
  <c r="I76" i="38"/>
  <c r="H69" i="41"/>
  <c r="H69" i="40"/>
  <c r="H69" i="39"/>
  <c r="H69" i="38"/>
  <c r="H37" i="41"/>
  <c r="H37" i="40"/>
  <c r="H37" i="39"/>
  <c r="H37" i="38"/>
  <c r="H28" i="41"/>
  <c r="H28" i="40"/>
  <c r="H28" i="39"/>
  <c r="H28" i="38"/>
  <c r="I19" i="41"/>
  <c r="I19" i="40"/>
  <c r="H16" i="41"/>
  <c r="H16" i="40"/>
  <c r="H16" i="39"/>
  <c r="H16" i="38"/>
  <c r="H131" i="41"/>
  <c r="H131" i="40"/>
  <c r="H131" i="39"/>
  <c r="H131" i="38"/>
  <c r="H128" i="41"/>
  <c r="H128" i="40"/>
  <c r="H128" i="39"/>
  <c r="H128" i="38"/>
  <c r="I122" i="41"/>
  <c r="I122" i="40"/>
  <c r="I122" i="39"/>
  <c r="I122" i="38"/>
  <c r="F107" i="41"/>
  <c r="I107" i="41"/>
  <c r="I107" i="40"/>
  <c r="F107" i="40"/>
  <c r="F107" i="39"/>
  <c r="I107" i="39"/>
  <c r="F107" i="38"/>
  <c r="I107" i="38"/>
  <c r="I90" i="41"/>
  <c r="I90" i="40"/>
  <c r="I90" i="39"/>
  <c r="I90" i="38"/>
  <c r="I87" i="41"/>
  <c r="I87" i="40"/>
  <c r="I87" i="39"/>
  <c r="I87" i="38"/>
  <c r="I66" i="41"/>
  <c r="I66" i="40"/>
  <c r="I63" i="41"/>
  <c r="I63" i="40"/>
  <c r="J50" i="41"/>
  <c r="J50" i="40"/>
  <c r="J50" i="38"/>
  <c r="I120" i="41"/>
  <c r="I120" i="40"/>
  <c r="I120" i="39"/>
  <c r="I120" i="38"/>
  <c r="H113" i="41"/>
  <c r="H113" i="40"/>
  <c r="H113" i="39"/>
  <c r="H113" i="38"/>
  <c r="H97" i="41"/>
  <c r="H97" i="40"/>
  <c r="H97" i="39"/>
  <c r="H97" i="38"/>
  <c r="J71" i="41"/>
  <c r="J71" i="40"/>
  <c r="J71" i="39"/>
  <c r="J71" i="38"/>
  <c r="H57" i="41"/>
  <c r="H57" i="40"/>
  <c r="H57" i="39"/>
  <c r="H57" i="38"/>
  <c r="H49" i="41"/>
  <c r="H49" i="40"/>
  <c r="H49" i="39"/>
  <c r="H49" i="38"/>
  <c r="J39" i="41"/>
  <c r="J39" i="40"/>
  <c r="I29" i="41"/>
  <c r="I29" i="40"/>
  <c r="I29" i="39"/>
  <c r="I29" i="38"/>
  <c r="J109" i="41"/>
  <c r="J109" i="40"/>
  <c r="J109" i="39"/>
  <c r="J109" i="38"/>
  <c r="H95" i="41"/>
  <c r="H95" i="40"/>
  <c r="H95" i="39"/>
  <c r="H95" i="38"/>
  <c r="H92" i="41"/>
  <c r="H92" i="40"/>
  <c r="H92" i="39"/>
  <c r="H92" i="38"/>
  <c r="J77" i="41"/>
  <c r="J77" i="40"/>
  <c r="J77" i="39"/>
  <c r="J77" i="38"/>
  <c r="J74" i="41"/>
  <c r="J74" i="40"/>
  <c r="J74" i="39"/>
  <c r="J74" i="38"/>
  <c r="J61" i="41"/>
  <c r="J61" i="40"/>
  <c r="J58" i="41"/>
  <c r="J58" i="40"/>
  <c r="J45" i="41"/>
  <c r="J45" i="40"/>
  <c r="J42" i="41"/>
  <c r="J42" i="40"/>
  <c r="J108" i="41"/>
  <c r="J108" i="40"/>
  <c r="J108" i="39"/>
  <c r="J108" i="38"/>
  <c r="I77" i="41"/>
  <c r="I77" i="40"/>
  <c r="I77" i="39"/>
  <c r="I77" i="38"/>
  <c r="H33" i="41"/>
  <c r="H33" i="40"/>
  <c r="H33" i="39"/>
  <c r="H33" i="38"/>
  <c r="I6" i="41"/>
  <c r="I6" i="40"/>
  <c r="I118" i="41"/>
  <c r="I118" i="40"/>
  <c r="I118" i="39"/>
  <c r="I118" i="38"/>
  <c r="H111" i="41"/>
  <c r="H111" i="40"/>
  <c r="H111" i="39"/>
  <c r="H111" i="38"/>
  <c r="H108" i="41"/>
  <c r="H108" i="40"/>
  <c r="H108" i="39"/>
  <c r="H108" i="38"/>
  <c r="J106" i="41"/>
  <c r="J106" i="40"/>
  <c r="J106" i="39"/>
  <c r="J106" i="38"/>
  <c r="J102" i="41"/>
  <c r="J102" i="40"/>
  <c r="J102" i="39"/>
  <c r="J102" i="38"/>
  <c r="J82" i="41"/>
  <c r="J82" i="40"/>
  <c r="J82" i="39"/>
  <c r="J82" i="38"/>
  <c r="I70" i="41"/>
  <c r="I70" i="40"/>
  <c r="I70" i="39"/>
  <c r="I70" i="38"/>
  <c r="H51" i="41"/>
  <c r="H51" i="40"/>
  <c r="H117" i="41"/>
  <c r="H117" i="40"/>
  <c r="H117" i="39"/>
  <c r="H117" i="38"/>
  <c r="H93" i="41"/>
  <c r="H93" i="40"/>
  <c r="H93" i="39"/>
  <c r="H93" i="38"/>
  <c r="I68" i="41"/>
  <c r="I68" i="40"/>
  <c r="I68" i="39"/>
  <c r="I68" i="38"/>
  <c r="H61" i="41"/>
  <c r="H61" i="40"/>
  <c r="I44" i="41"/>
  <c r="I44" i="40"/>
  <c r="I44" i="39"/>
  <c r="I44" i="38"/>
  <c r="J34" i="41"/>
  <c r="J34" i="40"/>
  <c r="J34" i="38"/>
  <c r="J22" i="41"/>
  <c r="J22" i="40"/>
  <c r="J22" i="39"/>
  <c r="J22" i="38"/>
  <c r="I15" i="41"/>
  <c r="I15" i="40"/>
  <c r="J6" i="41"/>
  <c r="J6" i="40"/>
  <c r="I115" i="41"/>
  <c r="I115" i="40"/>
  <c r="I115" i="39"/>
  <c r="I115" i="38"/>
  <c r="J81" i="41"/>
  <c r="J81" i="40"/>
  <c r="J81" i="39"/>
  <c r="J81" i="38"/>
  <c r="J53" i="41"/>
  <c r="J53" i="40"/>
  <c r="J53" i="39"/>
  <c r="J53" i="38"/>
  <c r="D9" i="22"/>
  <c r="D9" i="25"/>
  <c r="I9" i="25" s="1"/>
  <c r="D47" i="26"/>
  <c r="D47" i="25"/>
  <c r="D47" i="22"/>
  <c r="D39" i="25"/>
  <c r="I39" i="25" s="1"/>
  <c r="D39" i="22"/>
  <c r="D21" i="23"/>
  <c r="D21" i="25"/>
  <c r="I21" i="25" s="1"/>
  <c r="D21" i="22"/>
  <c r="I45" i="41"/>
  <c r="I45" i="40"/>
  <c r="H6" i="41"/>
  <c r="H6" i="40"/>
  <c r="D58" i="25"/>
  <c r="D58" i="22"/>
  <c r="I58" i="22" s="1"/>
  <c r="D54" i="25"/>
  <c r="I54" i="25" s="1"/>
  <c r="D54" i="22"/>
  <c r="D46" i="32"/>
  <c r="J46" i="32" s="1"/>
  <c r="D46" i="25"/>
  <c r="H46" i="25" s="1"/>
  <c r="D46" i="22"/>
  <c r="H4" i="41"/>
  <c r="H4" i="40"/>
  <c r="H4" i="39"/>
  <c r="K4" i="39" s="1"/>
  <c r="H4" i="38"/>
  <c r="K4" i="38" s="1"/>
  <c r="J131" i="41"/>
  <c r="J131" i="40"/>
  <c r="J131" i="39"/>
  <c r="J131" i="38"/>
  <c r="M86" i="2"/>
  <c r="G86" i="19" s="1"/>
  <c r="J87" i="41"/>
  <c r="J87" i="40"/>
  <c r="J87" i="39"/>
  <c r="J87" i="38"/>
  <c r="J44" i="41"/>
  <c r="J44" i="40"/>
  <c r="J44" i="39"/>
  <c r="J44" i="38"/>
  <c r="M7" i="2"/>
  <c r="J8" i="41"/>
  <c r="J8" i="40"/>
  <c r="J8" i="39"/>
  <c r="J8" i="38"/>
  <c r="D45" i="23"/>
  <c r="H45" i="23" s="1"/>
  <c r="M46" i="2"/>
  <c r="J47" i="41"/>
  <c r="J47" i="40"/>
  <c r="J51" i="41"/>
  <c r="J51" i="40"/>
  <c r="J132" i="41"/>
  <c r="J132" i="40"/>
  <c r="J132" i="39"/>
  <c r="J132" i="38"/>
  <c r="J123" i="41"/>
  <c r="J123" i="40"/>
  <c r="J123" i="39"/>
  <c r="J123" i="38"/>
  <c r="J112" i="36"/>
  <c r="D55" i="36"/>
  <c r="D54" i="31"/>
  <c r="D54" i="24"/>
  <c r="H54" i="24" s="1"/>
  <c r="D47" i="31"/>
  <c r="D47" i="39"/>
  <c r="H47" i="39" s="1"/>
  <c r="D46" i="36"/>
  <c r="D46" i="30"/>
  <c r="D46" i="39"/>
  <c r="I46" i="39" s="1"/>
  <c r="D45" i="24"/>
  <c r="J45" i="24" s="1"/>
  <c r="D45" i="39"/>
  <c r="H45" i="39" s="1"/>
  <c r="D21" i="35"/>
  <c r="D21" i="31"/>
  <c r="J21" i="31" s="1"/>
  <c r="J11" i="36"/>
  <c r="D10" i="31"/>
  <c r="H10" i="31" s="1"/>
  <c r="D10" i="24"/>
  <c r="D9" i="24"/>
  <c r="I9" i="24" s="1"/>
  <c r="D9" i="30"/>
  <c r="I9" i="30" s="1"/>
  <c r="J123" i="36"/>
  <c r="J117" i="36"/>
  <c r="D62" i="18"/>
  <c r="D35" i="18"/>
  <c r="D35" i="30"/>
  <c r="D27" i="39"/>
  <c r="D27" i="38"/>
  <c r="J27" i="38" s="1"/>
  <c r="D27" i="31"/>
  <c r="H27" i="31" s="1"/>
  <c r="D17" i="35"/>
  <c r="D5" i="18"/>
  <c r="D5" i="31"/>
  <c r="J5" i="31" s="1"/>
  <c r="J115" i="36"/>
  <c r="J60" i="36"/>
  <c r="D59" i="18"/>
  <c r="D59" i="36"/>
  <c r="D59" i="24"/>
  <c r="I59" i="24" s="1"/>
  <c r="D58" i="36"/>
  <c r="D58" i="30"/>
  <c r="D58" i="39"/>
  <c r="H58" i="39" s="1"/>
  <c r="D51" i="18"/>
  <c r="D50" i="35"/>
  <c r="J41" i="36"/>
  <c r="J25" i="36"/>
  <c r="J119" i="36"/>
  <c r="D39" i="18"/>
  <c r="D39" i="31"/>
  <c r="D39" i="39"/>
  <c r="J39" i="39" s="1"/>
  <c r="D30" i="18"/>
  <c r="D13" i="38"/>
  <c r="D13" i="30"/>
  <c r="H13" i="30" s="1"/>
  <c r="J110" i="36"/>
  <c r="D61" i="35"/>
  <c r="I61" i="35" s="1"/>
  <c r="D42" i="18"/>
  <c r="J28" i="36"/>
  <c r="D19" i="35"/>
  <c r="H19" i="35" s="1"/>
  <c r="D19" i="30"/>
  <c r="D6" i="14"/>
  <c r="J6" i="14" s="1"/>
  <c r="J100" i="36"/>
  <c r="J94" i="36"/>
  <c r="J92" i="36"/>
  <c r="D66" i="18"/>
  <c r="D66" i="14"/>
  <c r="J66" i="14" s="1"/>
  <c r="D38" i="18"/>
  <c r="D38" i="14"/>
  <c r="H38" i="14" s="1"/>
  <c r="D23" i="38"/>
  <c r="H23" i="38" s="1"/>
  <c r="D23" i="31"/>
  <c r="H23" i="31" s="1"/>
  <c r="D23" i="39"/>
  <c r="I23" i="39" s="1"/>
  <c r="J116" i="36"/>
  <c r="J96" i="36"/>
  <c r="J80" i="36"/>
  <c r="D63" i="18"/>
  <c r="D63" i="30"/>
  <c r="D43" i="38"/>
  <c r="D43" i="31"/>
  <c r="J43" i="31" s="1"/>
  <c r="J36" i="36"/>
  <c r="D34" i="18"/>
  <c r="D34" i="14"/>
  <c r="H34" i="14" s="1"/>
  <c r="D26" i="35"/>
  <c r="I26" i="35" s="1"/>
  <c r="D26" i="38"/>
  <c r="D18" i="35"/>
  <c r="J18" i="35" s="1"/>
  <c r="D18" i="31"/>
  <c r="D18" i="24"/>
  <c r="H18" i="24" s="1"/>
  <c r="D7" i="35"/>
  <c r="H76" i="41"/>
  <c r="H76" i="40"/>
  <c r="H76" i="39"/>
  <c r="H76" i="38"/>
  <c r="J119" i="41"/>
  <c r="J119" i="40"/>
  <c r="J119" i="39"/>
  <c r="J119" i="38"/>
  <c r="H89" i="41"/>
  <c r="H89" i="40"/>
  <c r="H89" i="39"/>
  <c r="H89" i="38"/>
  <c r="I25" i="41"/>
  <c r="I25" i="40"/>
  <c r="I25" i="39"/>
  <c r="I25" i="38"/>
  <c r="J12" i="41"/>
  <c r="J12" i="40"/>
  <c r="J12" i="39"/>
  <c r="J12" i="38"/>
  <c r="J129" i="41"/>
  <c r="J129" i="40"/>
  <c r="J129" i="39"/>
  <c r="J129" i="38"/>
  <c r="H103" i="41"/>
  <c r="H103" i="40"/>
  <c r="H103" i="39"/>
  <c r="H103" i="38"/>
  <c r="H68" i="41"/>
  <c r="H68" i="40"/>
  <c r="H68" i="39"/>
  <c r="H68" i="38"/>
  <c r="H52" i="41"/>
  <c r="H52" i="40"/>
  <c r="H52" i="39"/>
  <c r="H52" i="38"/>
  <c r="H39" i="41"/>
  <c r="H39" i="40"/>
  <c r="H54" i="41"/>
  <c r="H54" i="40"/>
  <c r="H9" i="41"/>
  <c r="H9" i="40"/>
  <c r="I51" i="41"/>
  <c r="I51" i="40"/>
  <c r="H12" i="41"/>
  <c r="H12" i="40"/>
  <c r="H12" i="39"/>
  <c r="H12" i="38"/>
  <c r="H34" i="41"/>
  <c r="H34" i="40"/>
  <c r="H34" i="38"/>
  <c r="D15" i="25"/>
  <c r="D15" i="22"/>
  <c r="D31" i="25"/>
  <c r="D31" i="22"/>
  <c r="D61" i="29"/>
  <c r="J61" i="29" s="1"/>
  <c r="D61" i="25"/>
  <c r="D61" i="22"/>
  <c r="I61" i="22" s="1"/>
  <c r="D55" i="25"/>
  <c r="J55" i="25" s="1"/>
  <c r="D55" i="22"/>
  <c r="J55" i="22" s="1"/>
  <c r="D30" i="25"/>
  <c r="I30" i="25" s="1"/>
  <c r="D30" i="22"/>
  <c r="I30" i="22" s="1"/>
  <c r="H22" i="41"/>
  <c r="H22" i="40"/>
  <c r="H22" i="39"/>
  <c r="H22" i="38"/>
  <c r="J126" i="36"/>
  <c r="J12" i="36"/>
  <c r="J98" i="36"/>
  <c r="J90" i="36"/>
  <c r="J103" i="36"/>
  <c r="J79" i="36"/>
  <c r="J33" i="36"/>
  <c r="J131" i="36"/>
  <c r="D30" i="14"/>
  <c r="H30" i="14" s="1"/>
  <c r="J97" i="36"/>
  <c r="D61" i="38"/>
  <c r="I61" i="38" s="1"/>
  <c r="D19" i="38"/>
  <c r="I19" i="38" s="1"/>
  <c r="D19" i="14"/>
  <c r="I19" i="14" s="1"/>
  <c r="D6" i="31"/>
  <c r="H6" i="31" s="1"/>
  <c r="J75" i="36"/>
  <c r="J108" i="36"/>
  <c r="D34" i="31"/>
  <c r="J34" i="31" s="1"/>
  <c r="D26" i="18"/>
  <c r="D26" i="14"/>
  <c r="J26" i="14" s="1"/>
  <c r="J18" i="36"/>
  <c r="H122" i="41"/>
  <c r="H122" i="40"/>
  <c r="H122" i="39"/>
  <c r="H122" i="38"/>
  <c r="H82" i="41"/>
  <c r="H82" i="40"/>
  <c r="H82" i="39"/>
  <c r="H82" i="38"/>
  <c r="H66" i="41"/>
  <c r="H66" i="40"/>
  <c r="H42" i="41"/>
  <c r="H42" i="40"/>
  <c r="I30" i="41"/>
  <c r="I30" i="40"/>
  <c r="I30" i="38"/>
  <c r="I14" i="41"/>
  <c r="I14" i="40"/>
  <c r="I14" i="39"/>
  <c r="I14" i="38"/>
  <c r="J133" i="41"/>
  <c r="J133" i="40"/>
  <c r="J133" i="39"/>
  <c r="J133" i="38"/>
  <c r="J130" i="41"/>
  <c r="J130" i="40"/>
  <c r="J130" i="39"/>
  <c r="J130" i="38"/>
  <c r="J89" i="41"/>
  <c r="J89" i="40"/>
  <c r="J89" i="39"/>
  <c r="J89" i="38"/>
  <c r="J86" i="41"/>
  <c r="J86" i="40"/>
  <c r="J86" i="39"/>
  <c r="J86" i="38"/>
  <c r="J78" i="41"/>
  <c r="J78" i="40"/>
  <c r="J78" i="39"/>
  <c r="J78" i="38"/>
  <c r="J65" i="41"/>
  <c r="J65" i="40"/>
  <c r="J65" i="39"/>
  <c r="J65" i="38"/>
  <c r="G62" i="41"/>
  <c r="J62" i="41"/>
  <c r="G62" i="40"/>
  <c r="J62" i="40"/>
  <c r="J49" i="41"/>
  <c r="J49" i="40"/>
  <c r="J49" i="39"/>
  <c r="J49" i="38"/>
  <c r="J46" i="41"/>
  <c r="J46" i="40"/>
  <c r="I101" i="41"/>
  <c r="I101" i="40"/>
  <c r="I101" i="39"/>
  <c r="I101" i="38"/>
  <c r="H38" i="41"/>
  <c r="H38" i="40"/>
  <c r="J19" i="40"/>
  <c r="J19" i="41"/>
  <c r="I126" i="41"/>
  <c r="I126" i="40"/>
  <c r="I126" i="39"/>
  <c r="I126" i="38"/>
  <c r="H123" i="41"/>
  <c r="H123" i="40"/>
  <c r="H123" i="39"/>
  <c r="H123" i="38"/>
  <c r="J41" i="41"/>
  <c r="J41" i="40"/>
  <c r="J41" i="39"/>
  <c r="J41" i="38"/>
  <c r="J38" i="41"/>
  <c r="J38" i="40"/>
  <c r="H101" i="41"/>
  <c r="H101" i="40"/>
  <c r="H101" i="39"/>
  <c r="H101" i="38"/>
  <c r="H85" i="41"/>
  <c r="H85" i="40"/>
  <c r="H85" i="39"/>
  <c r="H85" i="38"/>
  <c r="I60" i="41"/>
  <c r="I60" i="40"/>
  <c r="I60" i="39"/>
  <c r="I60" i="38"/>
  <c r="I52" i="41"/>
  <c r="I52" i="40"/>
  <c r="I52" i="39"/>
  <c r="I52" i="38"/>
  <c r="H45" i="41"/>
  <c r="H45" i="40"/>
  <c r="J18" i="41"/>
  <c r="J18" i="40"/>
  <c r="J18" i="39"/>
  <c r="J14" i="41"/>
  <c r="J14" i="40"/>
  <c r="J14" i="39"/>
  <c r="J14" i="38"/>
  <c r="J7" i="41"/>
  <c r="J7" i="40"/>
  <c r="J125" i="41"/>
  <c r="J125" i="40"/>
  <c r="J125" i="39"/>
  <c r="J125" i="38"/>
  <c r="J122" i="41"/>
  <c r="J122" i="40"/>
  <c r="J122" i="39"/>
  <c r="J122" i="38"/>
  <c r="J105" i="41"/>
  <c r="J105" i="40"/>
  <c r="J105" i="39"/>
  <c r="J105" i="38"/>
  <c r="J90" i="41"/>
  <c r="J90" i="40"/>
  <c r="J90" i="39"/>
  <c r="J90" i="38"/>
  <c r="I79" i="41"/>
  <c r="I79" i="40"/>
  <c r="I79" i="39"/>
  <c r="I79" i="38"/>
  <c r="J66" i="41"/>
  <c r="J66" i="40"/>
  <c r="I50" i="41"/>
  <c r="I50" i="40"/>
  <c r="I50" i="38"/>
  <c r="I47" i="41"/>
  <c r="I47" i="40"/>
  <c r="H129" i="41"/>
  <c r="H129" i="40"/>
  <c r="H129" i="39"/>
  <c r="H129" i="38"/>
  <c r="J103" i="41"/>
  <c r="J103" i="40"/>
  <c r="J103" i="39"/>
  <c r="J103" i="38"/>
  <c r="I88" i="41"/>
  <c r="I88" i="40"/>
  <c r="I88" i="39"/>
  <c r="I88" i="38"/>
  <c r="H81" i="41"/>
  <c r="H81" i="40"/>
  <c r="H81" i="39"/>
  <c r="H81" i="38"/>
  <c r="J36" i="41"/>
  <c r="J36" i="40"/>
  <c r="J36" i="39"/>
  <c r="J36" i="38"/>
  <c r="I33" i="41"/>
  <c r="I33" i="40"/>
  <c r="I33" i="39"/>
  <c r="I33" i="38"/>
  <c r="H14" i="40"/>
  <c r="H14" i="41"/>
  <c r="H14" i="39"/>
  <c r="H14" i="38"/>
  <c r="H116" i="41"/>
  <c r="H116" i="40"/>
  <c r="H116" i="39"/>
  <c r="H116" i="38"/>
  <c r="F103" i="41"/>
  <c r="I103" i="41"/>
  <c r="I103" i="40"/>
  <c r="F103" i="40"/>
  <c r="F103" i="39"/>
  <c r="I103" i="39"/>
  <c r="F103" i="38"/>
  <c r="I103" i="38"/>
  <c r="I83" i="41"/>
  <c r="I83" i="40"/>
  <c r="I83" i="39"/>
  <c r="I83" i="38"/>
  <c r="I74" i="41"/>
  <c r="I74" i="40"/>
  <c r="I74" i="39"/>
  <c r="I74" i="38"/>
  <c r="I71" i="41"/>
  <c r="I71" i="40"/>
  <c r="I71" i="39"/>
  <c r="I71" i="38"/>
  <c r="I58" i="41"/>
  <c r="I58" i="40"/>
  <c r="I55" i="41"/>
  <c r="I55" i="40"/>
  <c r="I42" i="41"/>
  <c r="I42" i="40"/>
  <c r="I39" i="41"/>
  <c r="I39" i="40"/>
  <c r="J116" i="41"/>
  <c r="J116" i="40"/>
  <c r="J116" i="39"/>
  <c r="J116" i="38"/>
  <c r="H102" i="41"/>
  <c r="H102" i="40"/>
  <c r="H102" i="39"/>
  <c r="H102" i="38"/>
  <c r="I93" i="41"/>
  <c r="I93" i="40"/>
  <c r="I93" i="39"/>
  <c r="I93" i="38"/>
  <c r="H62" i="41"/>
  <c r="H62" i="40"/>
  <c r="J52" i="41"/>
  <c r="J52" i="40"/>
  <c r="J52" i="39"/>
  <c r="J52" i="38"/>
  <c r="I36" i="41"/>
  <c r="I36" i="40"/>
  <c r="I36" i="39"/>
  <c r="I36" i="38"/>
  <c r="H29" i="41"/>
  <c r="H29" i="40"/>
  <c r="H29" i="39"/>
  <c r="H29" i="38"/>
  <c r="I8" i="41"/>
  <c r="I8" i="40"/>
  <c r="I8" i="39"/>
  <c r="I8" i="38"/>
  <c r="H120" i="41"/>
  <c r="H120" i="40"/>
  <c r="H120" i="39"/>
  <c r="H120" i="38"/>
  <c r="J118" i="41"/>
  <c r="J118" i="40"/>
  <c r="J118" i="39"/>
  <c r="J118" i="38"/>
  <c r="I106" i="41"/>
  <c r="I106" i="40"/>
  <c r="I106" i="39"/>
  <c r="I106" i="38"/>
  <c r="I102" i="41"/>
  <c r="I102" i="40"/>
  <c r="I102" i="39"/>
  <c r="I102" i="38"/>
  <c r="I82" i="41"/>
  <c r="I82" i="40"/>
  <c r="I82" i="39"/>
  <c r="I82" i="38"/>
  <c r="J73" i="41"/>
  <c r="J73" i="40"/>
  <c r="J73" i="39"/>
  <c r="J73" i="38"/>
  <c r="J70" i="41"/>
  <c r="J70" i="40"/>
  <c r="J70" i="39"/>
  <c r="J70" i="38"/>
  <c r="I100" i="41"/>
  <c r="I100" i="40"/>
  <c r="I100" i="39"/>
  <c r="I100" i="38"/>
  <c r="H53" i="41"/>
  <c r="H53" i="40"/>
  <c r="H53" i="39"/>
  <c r="H53" i="38"/>
  <c r="I23" i="41"/>
  <c r="I23" i="40"/>
  <c r="H8" i="41"/>
  <c r="H8" i="40"/>
  <c r="H8" i="39"/>
  <c r="H8" i="38"/>
  <c r="H119" i="41"/>
  <c r="H119" i="40"/>
  <c r="H119" i="39"/>
  <c r="H119" i="38"/>
  <c r="J113" i="41"/>
  <c r="J113" i="40"/>
  <c r="J113" i="39"/>
  <c r="J113" i="38"/>
  <c r="H99" i="41"/>
  <c r="H99" i="40"/>
  <c r="H99" i="39"/>
  <c r="H99" i="38"/>
  <c r="J93" i="41"/>
  <c r="J93" i="40"/>
  <c r="J93" i="39"/>
  <c r="J93" i="38"/>
  <c r="J69" i="41"/>
  <c r="J69" i="40"/>
  <c r="J69" i="39"/>
  <c r="J69" i="38"/>
  <c r="J37" i="41"/>
  <c r="J37" i="40"/>
  <c r="J37" i="39"/>
  <c r="J37" i="38"/>
  <c r="D11" i="25"/>
  <c r="J11" i="25" s="1"/>
  <c r="D11" i="22"/>
  <c r="H10" i="41"/>
  <c r="H10" i="40"/>
  <c r="H10" i="39"/>
  <c r="H7" i="41"/>
  <c r="H7" i="40"/>
  <c r="D51" i="25"/>
  <c r="J51" i="25" s="1"/>
  <c r="D51" i="22"/>
  <c r="I51" i="22" s="1"/>
  <c r="D43" i="25"/>
  <c r="H43" i="25" s="1"/>
  <c r="D43" i="22"/>
  <c r="H43" i="22" s="1"/>
  <c r="D7" i="25"/>
  <c r="D7" i="22"/>
  <c r="I61" i="41"/>
  <c r="I61" i="40"/>
  <c r="D17" i="25"/>
  <c r="I17" i="25" s="1"/>
  <c r="D17" i="22"/>
  <c r="D62" i="23"/>
  <c r="I62" i="23" s="1"/>
  <c r="D62" i="25"/>
  <c r="J62" i="25" s="1"/>
  <c r="D62" i="22"/>
  <c r="J62" i="22" s="1"/>
  <c r="D50" i="25"/>
  <c r="H50" i="25" s="1"/>
  <c r="D50" i="22"/>
  <c r="H50" i="22" s="1"/>
  <c r="D42" i="23"/>
  <c r="I42" i="23" s="1"/>
  <c r="D42" i="25"/>
  <c r="I42" i="25" s="1"/>
  <c r="D42" i="22"/>
  <c r="J4" i="41"/>
  <c r="S4" i="41" s="1"/>
  <c r="J4" i="40"/>
  <c r="S4" i="40" s="1"/>
  <c r="J4" i="39"/>
  <c r="M4" i="39" s="1"/>
  <c r="S4" i="39" s="1"/>
  <c r="J4" i="38"/>
  <c r="M4" i="38" s="1"/>
  <c r="S4" i="38" s="1"/>
  <c r="J127" i="41"/>
  <c r="J127" i="40"/>
  <c r="J127" i="39"/>
  <c r="J127" i="38"/>
  <c r="H78" i="41"/>
  <c r="H78" i="40"/>
  <c r="H78" i="39"/>
  <c r="H78" i="38"/>
  <c r="I72" i="41"/>
  <c r="I72" i="40"/>
  <c r="I72" i="39"/>
  <c r="I72" i="38"/>
  <c r="J63" i="41"/>
  <c r="J63" i="40"/>
  <c r="J44" i="26"/>
  <c r="D27" i="26"/>
  <c r="H27" i="26" s="1"/>
  <c r="D26" i="26"/>
  <c r="H26" i="26" s="1"/>
  <c r="H18" i="41"/>
  <c r="H18" i="40"/>
  <c r="H18" i="39"/>
  <c r="D43" i="29"/>
  <c r="J43" i="29" s="1"/>
  <c r="J60" i="30"/>
  <c r="J60" i="41"/>
  <c r="J60" i="40"/>
  <c r="J60" i="39"/>
  <c r="J60" i="38"/>
  <c r="D15" i="23"/>
  <c r="J15" i="23" s="1"/>
  <c r="I48" i="41"/>
  <c r="I48" i="40"/>
  <c r="I48" i="39"/>
  <c r="I48" i="38"/>
  <c r="I104" i="41"/>
  <c r="I104" i="40"/>
  <c r="I104" i="39"/>
  <c r="I104" i="38"/>
  <c r="I40" i="41"/>
  <c r="I40" i="40"/>
  <c r="I40" i="39"/>
  <c r="I40" i="38"/>
  <c r="J118" i="36"/>
  <c r="J113" i="36"/>
  <c r="J111" i="36"/>
  <c r="J91" i="36"/>
  <c r="J72" i="36"/>
  <c r="D55" i="35"/>
  <c r="D55" i="18"/>
  <c r="D55" i="30"/>
  <c r="D54" i="35"/>
  <c r="I54" i="35" s="1"/>
  <c r="D54" i="38"/>
  <c r="J54" i="38" s="1"/>
  <c r="J48" i="36"/>
  <c r="D47" i="18"/>
  <c r="D47" i="14"/>
  <c r="D46" i="14"/>
  <c r="D45" i="35"/>
  <c r="J45" i="35" s="1"/>
  <c r="D45" i="14"/>
  <c r="J45" i="14" s="1"/>
  <c r="D45" i="31"/>
  <c r="J29" i="36"/>
  <c r="D21" i="14"/>
  <c r="H21" i="14" s="1"/>
  <c r="D21" i="24"/>
  <c r="D11" i="18"/>
  <c r="D11" i="38"/>
  <c r="H11" i="38" s="1"/>
  <c r="D11" i="31"/>
  <c r="H11" i="31" s="1"/>
  <c r="D10" i="35"/>
  <c r="J10" i="35" s="1"/>
  <c r="D10" i="38"/>
  <c r="J10" i="38" s="1"/>
  <c r="D9" i="35"/>
  <c r="H9" i="35" s="1"/>
  <c r="J9" i="36"/>
  <c r="J109" i="36"/>
  <c r="D62" i="36"/>
  <c r="D62" i="30"/>
  <c r="H62" i="30" s="1"/>
  <c r="D62" i="39"/>
  <c r="D35" i="36"/>
  <c r="D35" i="24"/>
  <c r="D27" i="14"/>
  <c r="I27" i="14" s="1"/>
  <c r="J20" i="36"/>
  <c r="D17" i="24"/>
  <c r="D17" i="38"/>
  <c r="I17" i="38" s="1"/>
  <c r="D17" i="14"/>
  <c r="J17" i="14" s="1"/>
  <c r="D5" i="14"/>
  <c r="J5" i="14" s="1"/>
  <c r="D5" i="24"/>
  <c r="J5" i="24" s="1"/>
  <c r="J121" i="36"/>
  <c r="J105" i="36"/>
  <c r="J87" i="36"/>
  <c r="J78" i="36"/>
  <c r="J77" i="36"/>
  <c r="J76" i="36"/>
  <c r="J68" i="36"/>
  <c r="D59" i="30"/>
  <c r="J59" i="30" s="1"/>
  <c r="D58" i="14"/>
  <c r="H58" i="14" s="1"/>
  <c r="D51" i="36"/>
  <c r="D51" i="24"/>
  <c r="J51" i="24" s="1"/>
  <c r="D50" i="31"/>
  <c r="D50" i="24"/>
  <c r="J50" i="24" s="1"/>
  <c r="D15" i="38"/>
  <c r="I15" i="38" s="1"/>
  <c r="D15" i="31"/>
  <c r="H15" i="31" s="1"/>
  <c r="D15" i="39"/>
  <c r="J133" i="36"/>
  <c r="J49" i="36"/>
  <c r="D39" i="35"/>
  <c r="J39" i="35" s="1"/>
  <c r="D39" i="14"/>
  <c r="D31" i="35"/>
  <c r="H31" i="35" s="1"/>
  <c r="D31" i="36"/>
  <c r="D31" i="24"/>
  <c r="H31" i="24" s="1"/>
  <c r="D30" i="35"/>
  <c r="J30" i="35" s="1"/>
  <c r="D30" i="31"/>
  <c r="D30" i="24"/>
  <c r="I30" i="24" s="1"/>
  <c r="J24" i="36"/>
  <c r="D13" i="18"/>
  <c r="D13" i="14"/>
  <c r="J13" i="14" s="1"/>
  <c r="J13" i="36"/>
  <c r="I108" i="41"/>
  <c r="I108" i="40"/>
  <c r="I108" i="39"/>
  <c r="I108" i="38"/>
  <c r="J82" i="36"/>
  <c r="D61" i="24"/>
  <c r="J61" i="24" s="1"/>
  <c r="D61" i="39"/>
  <c r="H61" i="39" s="1"/>
  <c r="J53" i="36"/>
  <c r="D42" i="36"/>
  <c r="D42" i="30"/>
  <c r="D42" i="39"/>
  <c r="H42" i="39" s="1"/>
  <c r="J19" i="36"/>
  <c r="D19" i="24"/>
  <c r="I19" i="24" s="1"/>
  <c r="J6" i="36"/>
  <c r="D6" i="30"/>
  <c r="J6" i="30" s="1"/>
  <c r="D6" i="39"/>
  <c r="J102" i="36"/>
  <c r="J93" i="36"/>
  <c r="J84" i="36"/>
  <c r="D66" i="36"/>
  <c r="D66" i="30"/>
  <c r="H66" i="30" s="1"/>
  <c r="D66" i="39"/>
  <c r="I66" i="39" s="1"/>
  <c r="D38" i="36"/>
  <c r="D38" i="30"/>
  <c r="D38" i="39"/>
  <c r="D23" i="14"/>
  <c r="J23" i="14" s="1"/>
  <c r="J71" i="36"/>
  <c r="D63" i="35"/>
  <c r="H63" i="35" s="1"/>
  <c r="D63" i="36"/>
  <c r="D63" i="24"/>
  <c r="J63" i="24" s="1"/>
  <c r="D43" i="39"/>
  <c r="D34" i="36"/>
  <c r="D34" i="30"/>
  <c r="I34" i="30" s="1"/>
  <c r="D34" i="39"/>
  <c r="J34" i="39" s="1"/>
  <c r="D26" i="31"/>
  <c r="D26" i="24"/>
  <c r="I26" i="24" s="1"/>
  <c r="D18" i="18"/>
  <c r="D18" i="38"/>
  <c r="J18" i="38" s="1"/>
  <c r="D7" i="18"/>
  <c r="D7" i="31"/>
  <c r="D7" i="39"/>
  <c r="I7" i="39" s="1"/>
  <c r="H78" i="28"/>
  <c r="J44" i="31"/>
  <c r="M130" i="2"/>
  <c r="G130" i="52" s="1"/>
  <c r="M126" i="2"/>
  <c r="K77" i="2"/>
  <c r="L47" i="2"/>
  <c r="J87" i="28"/>
  <c r="L39" i="2"/>
  <c r="F39" i="9" s="1"/>
  <c r="J44" i="21"/>
  <c r="M122" i="2"/>
  <c r="J94" i="18"/>
  <c r="L127" i="2"/>
  <c r="L111" i="2"/>
  <c r="M78" i="2"/>
  <c r="J91" i="7"/>
  <c r="L71" i="2"/>
  <c r="F71" i="40" s="1"/>
  <c r="M66" i="2"/>
  <c r="G66" i="10" s="1"/>
  <c r="L83" i="2"/>
  <c r="I84" i="27"/>
  <c r="I104" i="25"/>
  <c r="I65" i="21"/>
  <c r="I24" i="21"/>
  <c r="J8" i="23"/>
  <c r="J60" i="23"/>
  <c r="J132" i="27"/>
  <c r="J87" i="23"/>
  <c r="M131" i="2"/>
  <c r="J87" i="7"/>
  <c r="H79" i="18"/>
  <c r="J63" i="7"/>
  <c r="J44" i="35"/>
  <c r="I104" i="22"/>
  <c r="J87" i="26"/>
  <c r="G3" i="32"/>
  <c r="J60" i="14"/>
  <c r="J44" i="3"/>
  <c r="I88" i="18"/>
  <c r="H14" i="21"/>
  <c r="J44" i="32"/>
  <c r="H86" i="35"/>
  <c r="H86" i="29"/>
  <c r="I92" i="18"/>
  <c r="D31" i="26"/>
  <c r="J31" i="26" s="1"/>
  <c r="H86" i="22"/>
  <c r="L95" i="2"/>
  <c r="D13" i="23"/>
  <c r="I13" i="23" s="1"/>
  <c r="H86" i="30"/>
  <c r="J8" i="24"/>
  <c r="J8" i="21"/>
  <c r="D50" i="26"/>
  <c r="J50" i="26" s="1"/>
  <c r="J36" i="21"/>
  <c r="I33" i="21"/>
  <c r="J52" i="21"/>
  <c r="H29" i="21"/>
  <c r="I8" i="21"/>
  <c r="H53" i="21"/>
  <c r="D17" i="23"/>
  <c r="J17" i="23" s="1"/>
  <c r="K85" i="2"/>
  <c r="J8" i="27"/>
  <c r="D17" i="32"/>
  <c r="I17" i="32" s="1"/>
  <c r="J60" i="24"/>
  <c r="J60" i="26"/>
  <c r="I128" i="35"/>
  <c r="J44" i="30"/>
  <c r="I29" i="21"/>
  <c r="J126" i="18"/>
  <c r="J132" i="3"/>
  <c r="J22" i="21"/>
  <c r="J53" i="21"/>
  <c r="J44" i="7"/>
  <c r="J87" i="31"/>
  <c r="J44" i="28"/>
  <c r="J44" i="29"/>
  <c r="H78" i="25"/>
  <c r="J44" i="24"/>
  <c r="D34" i="26"/>
  <c r="D19" i="29"/>
  <c r="D59" i="29"/>
  <c r="J59" i="29" s="1"/>
  <c r="H86" i="21"/>
  <c r="H78" i="35"/>
  <c r="H86" i="7"/>
  <c r="J123" i="27"/>
  <c r="J44" i="10"/>
  <c r="J44" i="14"/>
  <c r="J44" i="22"/>
  <c r="J87" i="25"/>
  <c r="D51" i="29"/>
  <c r="I51" i="29" s="1"/>
  <c r="D38" i="32"/>
  <c r="I38" i="32" s="1"/>
  <c r="D9" i="32"/>
  <c r="J9" i="32" s="1"/>
  <c r="J44" i="27"/>
  <c r="J4" i="36"/>
  <c r="M4" i="36" s="1"/>
  <c r="S4" i="36" s="1"/>
  <c r="G4" i="36"/>
  <c r="H32" i="35"/>
  <c r="I32" i="35"/>
  <c r="J32" i="35"/>
  <c r="H14" i="35"/>
  <c r="J24" i="21"/>
  <c r="I28" i="21"/>
  <c r="I12" i="21"/>
  <c r="J79" i="21"/>
  <c r="H22" i="27"/>
  <c r="H4" i="21"/>
  <c r="I96" i="3"/>
  <c r="J10" i="21"/>
  <c r="I10" i="27"/>
  <c r="I18" i="21"/>
  <c r="I18" i="28"/>
  <c r="I5" i="21"/>
  <c r="I5" i="27"/>
  <c r="J5" i="28"/>
  <c r="I31" i="21"/>
  <c r="H31" i="27"/>
  <c r="I31" i="28"/>
  <c r="K21" i="2"/>
  <c r="E21" i="8" s="1"/>
  <c r="I30" i="21"/>
  <c r="H19" i="21"/>
  <c r="I19" i="27"/>
  <c r="J19" i="28"/>
  <c r="M29" i="2"/>
  <c r="G29" i="52" s="1"/>
  <c r="J66" i="21"/>
  <c r="H66" i="27"/>
  <c r="H66" i="28"/>
  <c r="I46" i="28"/>
  <c r="I42" i="27"/>
  <c r="I42" i="28"/>
  <c r="M50" i="2"/>
  <c r="G50" i="52" s="1"/>
  <c r="H78" i="21"/>
  <c r="I128" i="21"/>
  <c r="I128" i="22"/>
  <c r="H78" i="23"/>
  <c r="H78" i="30"/>
  <c r="J8" i="26"/>
  <c r="J60" i="25"/>
  <c r="J60" i="27"/>
  <c r="J60" i="32"/>
  <c r="J132" i="29"/>
  <c r="I104" i="27"/>
  <c r="D62" i="26"/>
  <c r="H62" i="26" s="1"/>
  <c r="D61" i="23"/>
  <c r="I61" i="23" s="1"/>
  <c r="D43" i="26"/>
  <c r="J43" i="26" s="1"/>
  <c r="D35" i="23"/>
  <c r="D34" i="23"/>
  <c r="H34" i="23" s="1"/>
  <c r="D19" i="26"/>
  <c r="J19" i="26" s="1"/>
  <c r="D18" i="26"/>
  <c r="D7" i="26"/>
  <c r="D6" i="23"/>
  <c r="H6" i="23" s="1"/>
  <c r="D10" i="29"/>
  <c r="D18" i="29"/>
  <c r="H18" i="29" s="1"/>
  <c r="D26" i="29"/>
  <c r="I26" i="29" s="1"/>
  <c r="D34" i="29"/>
  <c r="J34" i="29" s="1"/>
  <c r="D42" i="29"/>
  <c r="D50" i="29"/>
  <c r="J50" i="29" s="1"/>
  <c r="D58" i="29"/>
  <c r="I58" i="29" s="1"/>
  <c r="D66" i="29"/>
  <c r="D5" i="29"/>
  <c r="I5" i="29" s="1"/>
  <c r="D13" i="29"/>
  <c r="D21" i="29"/>
  <c r="I21" i="29" s="1"/>
  <c r="D45" i="29"/>
  <c r="I45" i="29" s="1"/>
  <c r="D11" i="32"/>
  <c r="H11" i="32" s="1"/>
  <c r="D19" i="32"/>
  <c r="D35" i="32"/>
  <c r="I35" i="32" s="1"/>
  <c r="D43" i="32"/>
  <c r="D51" i="32"/>
  <c r="D59" i="32"/>
  <c r="I59" i="32" s="1"/>
  <c r="D59" i="23"/>
  <c r="I59" i="23" s="1"/>
  <c r="D58" i="26"/>
  <c r="I58" i="26" s="1"/>
  <c r="D50" i="23"/>
  <c r="I50" i="23" s="1"/>
  <c r="H41" i="35"/>
  <c r="J41" i="35"/>
  <c r="I41" i="35"/>
  <c r="I33" i="35"/>
  <c r="J33" i="35"/>
  <c r="H33" i="35"/>
  <c r="D15" i="26"/>
  <c r="D47" i="23"/>
  <c r="D45" i="26"/>
  <c r="I45" i="26" s="1"/>
  <c r="J22" i="35"/>
  <c r="I22" i="35"/>
  <c r="H12" i="35"/>
  <c r="I12" i="35"/>
  <c r="J12" i="35"/>
  <c r="D51" i="26"/>
  <c r="J51" i="26" s="1"/>
  <c r="H16" i="35"/>
  <c r="I16" i="35"/>
  <c r="J16" i="35"/>
  <c r="D23" i="26"/>
  <c r="H23" i="26" s="1"/>
  <c r="D13" i="26"/>
  <c r="H13" i="26" s="1"/>
  <c r="D55" i="26"/>
  <c r="D46" i="26"/>
  <c r="I46" i="26" s="1"/>
  <c r="J37" i="35"/>
  <c r="H37" i="35"/>
  <c r="I37" i="35"/>
  <c r="D11" i="26"/>
  <c r="D39" i="23"/>
  <c r="D38" i="26"/>
  <c r="H38" i="26" s="1"/>
  <c r="D30" i="26"/>
  <c r="H30" i="26" s="1"/>
  <c r="H21" i="21"/>
  <c r="I21" i="27"/>
  <c r="H21" i="28"/>
  <c r="I61" i="28"/>
  <c r="H63" i="21"/>
  <c r="J63" i="28"/>
  <c r="J54" i="21"/>
  <c r="H54" i="27"/>
  <c r="H54" i="28"/>
  <c r="I128" i="31"/>
  <c r="D35" i="29"/>
  <c r="D54" i="32"/>
  <c r="J54" i="32" s="1"/>
  <c r="D54" i="26"/>
  <c r="I54" i="26" s="1"/>
  <c r="J8" i="29"/>
  <c r="J127" i="35"/>
  <c r="I104" i="14"/>
  <c r="I20" i="21"/>
  <c r="J131" i="31"/>
  <c r="I96" i="10"/>
  <c r="H9" i="21"/>
  <c r="J9" i="27"/>
  <c r="J9" i="28"/>
  <c r="I34" i="21"/>
  <c r="M59" i="2"/>
  <c r="J8" i="30"/>
  <c r="J8" i="25"/>
  <c r="J60" i="31"/>
  <c r="J60" i="28"/>
  <c r="J60" i="22"/>
  <c r="J132" i="35"/>
  <c r="D63" i="23"/>
  <c r="J63" i="23" s="1"/>
  <c r="D61" i="26"/>
  <c r="H43" i="24"/>
  <c r="H20" i="35"/>
  <c r="J20" i="35"/>
  <c r="I20" i="35"/>
  <c r="D19" i="23"/>
  <c r="D18" i="23"/>
  <c r="J18" i="23" s="1"/>
  <c r="D7" i="29"/>
  <c r="D15" i="29"/>
  <c r="J15" i="29" s="1"/>
  <c r="D23" i="29"/>
  <c r="H23" i="29" s="1"/>
  <c r="D31" i="29"/>
  <c r="H31" i="29" s="1"/>
  <c r="D39" i="29"/>
  <c r="D47" i="29"/>
  <c r="D55" i="29"/>
  <c r="D63" i="29"/>
  <c r="H63" i="29" s="1"/>
  <c r="D10" i="32"/>
  <c r="J10" i="32" s="1"/>
  <c r="D18" i="32"/>
  <c r="D34" i="32"/>
  <c r="H34" i="32" s="1"/>
  <c r="D42" i="32"/>
  <c r="H42" i="32" s="1"/>
  <c r="D50" i="32"/>
  <c r="D58" i="32"/>
  <c r="D66" i="32"/>
  <c r="J66" i="32" s="1"/>
  <c r="D5" i="32"/>
  <c r="D13" i="32"/>
  <c r="J13" i="32" s="1"/>
  <c r="D21" i="32"/>
  <c r="D45" i="32"/>
  <c r="H45" i="32" s="1"/>
  <c r="D61" i="32"/>
  <c r="J61" i="32" s="1"/>
  <c r="D58" i="23"/>
  <c r="I58" i="23" s="1"/>
  <c r="H3" i="32"/>
  <c r="I3" i="32"/>
  <c r="J3" i="32"/>
  <c r="D51" i="23"/>
  <c r="I51" i="23" s="1"/>
  <c r="D46" i="23"/>
  <c r="D66" i="26"/>
  <c r="J66" i="26" s="1"/>
  <c r="D30" i="23"/>
  <c r="J30" i="23" s="1"/>
  <c r="I29" i="35"/>
  <c r="H29" i="35"/>
  <c r="J29" i="35"/>
  <c r="H11" i="27"/>
  <c r="I11" i="28"/>
  <c r="H47" i="28"/>
  <c r="H39" i="21"/>
  <c r="J39" i="27"/>
  <c r="H39" i="28"/>
  <c r="J6" i="21"/>
  <c r="J6" i="27"/>
  <c r="H6" i="28"/>
  <c r="H35" i="21"/>
  <c r="H35" i="27"/>
  <c r="H62" i="21"/>
  <c r="I62" i="28"/>
  <c r="I58" i="21"/>
  <c r="J58" i="27"/>
  <c r="D35" i="26"/>
  <c r="H28" i="35"/>
  <c r="I28" i="35"/>
  <c r="J28" i="35"/>
  <c r="D11" i="29"/>
  <c r="J11" i="29" s="1"/>
  <c r="D6" i="32"/>
  <c r="H6" i="32" s="1"/>
  <c r="D62" i="32"/>
  <c r="H62" i="32" s="1"/>
  <c r="H47" i="24"/>
  <c r="H40" i="35"/>
  <c r="J40" i="35"/>
  <c r="I40" i="35"/>
  <c r="D21" i="26"/>
  <c r="J30" i="7"/>
  <c r="J60" i="3"/>
  <c r="I14" i="21"/>
  <c r="H16" i="21"/>
  <c r="J122" i="18"/>
  <c r="J51" i="3"/>
  <c r="J102" i="18"/>
  <c r="I44" i="21"/>
  <c r="I51" i="21"/>
  <c r="H51" i="28"/>
  <c r="H43" i="28"/>
  <c r="I45" i="28"/>
  <c r="M90" i="2"/>
  <c r="J55" i="21"/>
  <c r="J55" i="27"/>
  <c r="H50" i="28"/>
  <c r="H36" i="21"/>
  <c r="J60" i="21"/>
  <c r="H78" i="31"/>
  <c r="I57" i="21"/>
  <c r="I41" i="21"/>
  <c r="I104" i="35"/>
  <c r="H78" i="7"/>
  <c r="H22" i="31"/>
  <c r="J100" i="7"/>
  <c r="J60" i="10"/>
  <c r="J67" i="21"/>
  <c r="I36" i="21"/>
  <c r="J15" i="21"/>
  <c r="J15" i="27"/>
  <c r="H15" i="28"/>
  <c r="I59" i="21"/>
  <c r="H59" i="27"/>
  <c r="H59" i="28"/>
  <c r="I38" i="21"/>
  <c r="J38" i="27"/>
  <c r="J38" i="28"/>
  <c r="I27" i="21"/>
  <c r="I27" i="27"/>
  <c r="H27" i="28"/>
  <c r="H7" i="21"/>
  <c r="I7" i="28"/>
  <c r="I17" i="21"/>
  <c r="I17" i="28"/>
  <c r="H23" i="21"/>
  <c r="H23" i="27"/>
  <c r="I23" i="28"/>
  <c r="H13" i="21"/>
  <c r="J13" i="27"/>
  <c r="J60" i="7"/>
  <c r="M43" i="2"/>
  <c r="G43" i="19" s="1"/>
  <c r="I26" i="21"/>
  <c r="H26" i="27"/>
  <c r="I128" i="23"/>
  <c r="I128" i="24"/>
  <c r="H86" i="27"/>
  <c r="H86" i="25"/>
  <c r="J44" i="25"/>
  <c r="J44" i="23"/>
  <c r="J8" i="28"/>
  <c r="J60" i="29"/>
  <c r="J60" i="35"/>
  <c r="J132" i="23"/>
  <c r="I104" i="28"/>
  <c r="D63" i="26"/>
  <c r="J63" i="26" s="1"/>
  <c r="D43" i="23"/>
  <c r="D42" i="26"/>
  <c r="I42" i="26" s="1"/>
  <c r="H36" i="35"/>
  <c r="J36" i="35"/>
  <c r="I36" i="35"/>
  <c r="D27" i="23"/>
  <c r="H27" i="23" s="1"/>
  <c r="I27" i="35"/>
  <c r="J27" i="35"/>
  <c r="H27" i="35"/>
  <c r="D26" i="23"/>
  <c r="J26" i="23" s="1"/>
  <c r="H22" i="35"/>
  <c r="D17" i="26"/>
  <c r="H8" i="35"/>
  <c r="J8" i="35"/>
  <c r="I8" i="35"/>
  <c r="D7" i="23"/>
  <c r="H7" i="23" s="1"/>
  <c r="D6" i="26"/>
  <c r="D5" i="26"/>
  <c r="D6" i="29"/>
  <c r="I6" i="29" s="1"/>
  <c r="D30" i="29"/>
  <c r="J30" i="29" s="1"/>
  <c r="D38" i="29"/>
  <c r="I38" i="29" s="1"/>
  <c r="D46" i="29"/>
  <c r="D54" i="29"/>
  <c r="H54" i="29" s="1"/>
  <c r="D62" i="29"/>
  <c r="G62" i="29" s="1"/>
  <c r="D9" i="29"/>
  <c r="J9" i="29" s="1"/>
  <c r="D17" i="29"/>
  <c r="D7" i="32"/>
  <c r="J7" i="32" s="1"/>
  <c r="D15" i="32"/>
  <c r="H15" i="32" s="1"/>
  <c r="D23" i="32"/>
  <c r="I23" i="32" s="1"/>
  <c r="D31" i="32"/>
  <c r="D39" i="32"/>
  <c r="J39" i="32" s="1"/>
  <c r="D47" i="32"/>
  <c r="H47" i="32" s="1"/>
  <c r="D55" i="32"/>
  <c r="H55" i="32" s="1"/>
  <c r="D63" i="32"/>
  <c r="D59" i="26"/>
  <c r="H59" i="26" s="1"/>
  <c r="J25" i="35"/>
  <c r="H25" i="35"/>
  <c r="I25" i="35"/>
  <c r="J4" i="35"/>
  <c r="M4" i="35" s="1"/>
  <c r="S4" i="35" s="1"/>
  <c r="I4" i="35"/>
  <c r="L4" i="35" s="1"/>
  <c r="H4" i="35"/>
  <c r="K4" i="35" s="1"/>
  <c r="D31" i="23"/>
  <c r="J31" i="23" s="1"/>
  <c r="H24" i="35"/>
  <c r="J24" i="35"/>
  <c r="I24" i="35"/>
  <c r="J14" i="35"/>
  <c r="I14" i="35"/>
  <c r="D54" i="23"/>
  <c r="J54" i="23" s="1"/>
  <c r="D9" i="26"/>
  <c r="H9" i="26" s="1"/>
  <c r="D23" i="23"/>
  <c r="D55" i="23"/>
  <c r="J51" i="30"/>
  <c r="D11" i="23"/>
  <c r="H11" i="23" s="1"/>
  <c r="D66" i="23"/>
  <c r="J66" i="23" s="1"/>
  <c r="J61" i="31"/>
  <c r="D39" i="26"/>
  <c r="I39" i="26" s="1"/>
  <c r="D38" i="23"/>
  <c r="J38" i="23" s="1"/>
  <c r="D10" i="26"/>
  <c r="H130" i="35"/>
  <c r="H130" i="31"/>
  <c r="H130" i="30"/>
  <c r="H130" i="25"/>
  <c r="H130" i="28"/>
  <c r="H130" i="27"/>
  <c r="H130" i="24"/>
  <c r="H130" i="23"/>
  <c r="H130" i="32"/>
  <c r="H130" i="29"/>
  <c r="H130" i="22"/>
  <c r="H130" i="26"/>
  <c r="H130" i="21"/>
  <c r="H114" i="35"/>
  <c r="H114" i="30"/>
  <c r="H114" i="25"/>
  <c r="H114" i="26"/>
  <c r="H114" i="29"/>
  <c r="H114" i="27"/>
  <c r="H114" i="28"/>
  <c r="H114" i="23"/>
  <c r="H114" i="32"/>
  <c r="H114" i="31"/>
  <c r="H114" i="24"/>
  <c r="H114" i="22"/>
  <c r="H114" i="21"/>
  <c r="J128" i="32"/>
  <c r="J128" i="29"/>
  <c r="J128" i="35"/>
  <c r="J128" i="25"/>
  <c r="J128" i="30"/>
  <c r="J128" i="28"/>
  <c r="J128" i="22"/>
  <c r="J128" i="23"/>
  <c r="J128" i="27"/>
  <c r="J128" i="31"/>
  <c r="J128" i="24"/>
  <c r="J128" i="26"/>
  <c r="J128" i="21"/>
  <c r="J120" i="32"/>
  <c r="J120" i="25"/>
  <c r="J120" i="35"/>
  <c r="J120" i="31"/>
  <c r="J120" i="30"/>
  <c r="J120" i="29"/>
  <c r="J120" i="27"/>
  <c r="J120" i="23"/>
  <c r="J120" i="28"/>
  <c r="J120" i="22"/>
  <c r="J120" i="24"/>
  <c r="J120" i="26"/>
  <c r="J120" i="21"/>
  <c r="J112" i="18"/>
  <c r="J112" i="32"/>
  <c r="J112" i="27"/>
  <c r="J112" i="35"/>
  <c r="J112" i="29"/>
  <c r="J112" i="23"/>
  <c r="J112" i="25"/>
  <c r="J112" i="28"/>
  <c r="J112" i="22"/>
  <c r="J112" i="31"/>
  <c r="J112" i="30"/>
  <c r="J112" i="26"/>
  <c r="J112" i="24"/>
  <c r="J112" i="21"/>
  <c r="J104" i="32"/>
  <c r="J104" i="24"/>
  <c r="J104" i="35"/>
  <c r="J104" i="25"/>
  <c r="J104" i="27"/>
  <c r="J104" i="23"/>
  <c r="J104" i="29"/>
  <c r="J104" i="31"/>
  <c r="J104" i="30"/>
  <c r="J104" i="28"/>
  <c r="J104" i="22"/>
  <c r="J104" i="26"/>
  <c r="J104" i="21"/>
  <c r="J96" i="18"/>
  <c r="J96" i="32"/>
  <c r="J96" i="35"/>
  <c r="J96" i="27"/>
  <c r="J96" i="29"/>
  <c r="J96" i="31"/>
  <c r="J96" i="28"/>
  <c r="J96" i="22"/>
  <c r="J96" i="30"/>
  <c r="J96" i="24"/>
  <c r="J96" i="26"/>
  <c r="J96" i="23"/>
  <c r="J96" i="25"/>
  <c r="J96" i="21"/>
  <c r="J88" i="32"/>
  <c r="J88" i="27"/>
  <c r="J88" i="35"/>
  <c r="J88" i="25"/>
  <c r="J88" i="29"/>
  <c r="J88" i="23"/>
  <c r="J88" i="31"/>
  <c r="J88" i="30"/>
  <c r="J88" i="28"/>
  <c r="J88" i="24"/>
  <c r="J88" i="26"/>
  <c r="J88" i="22"/>
  <c r="J88" i="21"/>
  <c r="J80" i="18"/>
  <c r="J80" i="32"/>
  <c r="J80" i="35"/>
  <c r="J80" i="25"/>
  <c r="J80" i="23"/>
  <c r="J80" i="29"/>
  <c r="J80" i="31"/>
  <c r="J80" i="30"/>
  <c r="J80" i="28"/>
  <c r="J80" i="27"/>
  <c r="J80" i="22"/>
  <c r="J80" i="24"/>
  <c r="J80" i="26"/>
  <c r="J80" i="21"/>
  <c r="J72" i="35"/>
  <c r="J72" i="25"/>
  <c r="J72" i="23"/>
  <c r="J72" i="24"/>
  <c r="J72" i="29"/>
  <c r="J72" i="31"/>
  <c r="J72" i="30"/>
  <c r="J72" i="27"/>
  <c r="J72" i="28"/>
  <c r="J72" i="32"/>
  <c r="J72" i="22"/>
  <c r="J72" i="26"/>
  <c r="J72" i="21"/>
  <c r="J64" i="25"/>
  <c r="J64" i="35"/>
  <c r="J64" i="23"/>
  <c r="J64" i="31"/>
  <c r="J64" i="30"/>
  <c r="J64" i="28"/>
  <c r="J64" i="22"/>
  <c r="J64" i="27"/>
  <c r="J64" i="32"/>
  <c r="J64" i="29"/>
  <c r="J64" i="26"/>
  <c r="J64" i="24"/>
  <c r="J56" i="35"/>
  <c r="J56" i="29"/>
  <c r="J56" i="23"/>
  <c r="J56" i="27"/>
  <c r="J56" i="31"/>
  <c r="J56" i="28"/>
  <c r="J56" i="24"/>
  <c r="J56" i="25"/>
  <c r="J56" i="30"/>
  <c r="J56" i="32"/>
  <c r="J56" i="22"/>
  <c r="J56" i="26"/>
  <c r="J48" i="35"/>
  <c r="J48" i="25"/>
  <c r="J48" i="31"/>
  <c r="J48" i="30"/>
  <c r="J48" i="29"/>
  <c r="J48" i="27"/>
  <c r="J48" i="28"/>
  <c r="J48" i="23"/>
  <c r="J48" i="22"/>
  <c r="J48" i="24"/>
  <c r="J48" i="32"/>
  <c r="J48" i="26"/>
  <c r="J40" i="25"/>
  <c r="J40" i="24"/>
  <c r="J40" i="29"/>
  <c r="J40" i="27"/>
  <c r="J40" i="28"/>
  <c r="J40" i="32"/>
  <c r="J40" i="31"/>
  <c r="J40" i="30"/>
  <c r="J40" i="23"/>
  <c r="J40" i="22"/>
  <c r="J40" i="26"/>
  <c r="J33" i="31"/>
  <c r="J33" i="23"/>
  <c r="J33" i="24"/>
  <c r="J33" i="27"/>
  <c r="J33" i="25"/>
  <c r="J33" i="26"/>
  <c r="J33" i="29"/>
  <c r="J33" i="30"/>
  <c r="J33" i="28"/>
  <c r="J33" i="32"/>
  <c r="J33" i="22"/>
  <c r="J29" i="31"/>
  <c r="J29" i="23"/>
  <c r="J29" i="29"/>
  <c r="J29" i="32"/>
  <c r="J29" i="27"/>
  <c r="J29" i="30"/>
  <c r="J29" i="24"/>
  <c r="J29" i="26"/>
  <c r="J29" i="28"/>
  <c r="J29" i="25"/>
  <c r="J29" i="22"/>
  <c r="J25" i="31"/>
  <c r="J25" i="32"/>
  <c r="J25" i="23"/>
  <c r="J25" i="27"/>
  <c r="J25" i="30"/>
  <c r="J25" i="29"/>
  <c r="J25" i="24"/>
  <c r="J25" i="28"/>
  <c r="J25" i="25"/>
  <c r="J25" i="26"/>
  <c r="J25" i="22"/>
  <c r="H127" i="31"/>
  <c r="H127" i="35"/>
  <c r="H127" i="30"/>
  <c r="H127" i="25"/>
  <c r="H127" i="29"/>
  <c r="H127" i="28"/>
  <c r="H127" i="32"/>
  <c r="H127" i="26"/>
  <c r="H127" i="24"/>
  <c r="H127" i="27"/>
  <c r="H127" i="23"/>
  <c r="H127" i="22"/>
  <c r="H127" i="21"/>
  <c r="I114" i="32"/>
  <c r="I114" i="29"/>
  <c r="I114" i="25"/>
  <c r="I114" i="26"/>
  <c r="I114" i="30"/>
  <c r="I114" i="24"/>
  <c r="I114" i="27"/>
  <c r="I114" i="31"/>
  <c r="I114" i="23"/>
  <c r="I114" i="35"/>
  <c r="I114" i="28"/>
  <c r="I114" i="22"/>
  <c r="I114" i="21"/>
  <c r="I110" i="32"/>
  <c r="I110" i="35"/>
  <c r="I110" i="30"/>
  <c r="I110" i="29"/>
  <c r="I110" i="24"/>
  <c r="I110" i="25"/>
  <c r="I110" i="22"/>
  <c r="I110" i="31"/>
  <c r="I110" i="27"/>
  <c r="I110" i="26"/>
  <c r="I110" i="23"/>
  <c r="I110" i="28"/>
  <c r="I110" i="21"/>
  <c r="J89" i="35"/>
  <c r="J89" i="31"/>
  <c r="J89" i="24"/>
  <c r="J89" i="32"/>
  <c r="J89" i="30"/>
  <c r="J89" i="29"/>
  <c r="J89" i="27"/>
  <c r="J89" i="25"/>
  <c r="J89" i="26"/>
  <c r="J89" i="22"/>
  <c r="J89" i="28"/>
  <c r="J89" i="23"/>
  <c r="J89" i="21"/>
  <c r="J86" i="35"/>
  <c r="J86" i="27"/>
  <c r="J86" i="30"/>
  <c r="J86" i="25"/>
  <c r="J86" i="32"/>
  <c r="J86" i="31"/>
  <c r="J86" i="28"/>
  <c r="J86" i="29"/>
  <c r="J86" i="26"/>
  <c r="J86" i="23"/>
  <c r="J86" i="22"/>
  <c r="J86" i="24"/>
  <c r="J86" i="21"/>
  <c r="J78" i="35"/>
  <c r="J78" i="32"/>
  <c r="J78" i="30"/>
  <c r="J78" i="29"/>
  <c r="J78" i="28"/>
  <c r="J78" i="23"/>
  <c r="J78" i="27"/>
  <c r="J78" i="26"/>
  <c r="J78" i="31"/>
  <c r="J78" i="22"/>
  <c r="J78" i="24"/>
  <c r="J78" i="25"/>
  <c r="J78" i="21"/>
  <c r="J65" i="35"/>
  <c r="J65" i="31"/>
  <c r="J65" i="23"/>
  <c r="J65" i="28"/>
  <c r="J65" i="24"/>
  <c r="J65" i="27"/>
  <c r="J65" i="30"/>
  <c r="J65" i="22"/>
  <c r="J65" i="25"/>
  <c r="J65" i="26"/>
  <c r="J65" i="29"/>
  <c r="J65" i="32"/>
  <c r="J49" i="31"/>
  <c r="J49" i="24"/>
  <c r="J49" i="28"/>
  <c r="J49" i="27"/>
  <c r="J49" i="22"/>
  <c r="J49" i="32"/>
  <c r="J49" i="23"/>
  <c r="J49" i="25"/>
  <c r="J49" i="26"/>
  <c r="J49" i="35"/>
  <c r="J49" i="30"/>
  <c r="J49" i="29"/>
  <c r="I101" i="31"/>
  <c r="I101" i="35"/>
  <c r="I101" i="25"/>
  <c r="I101" i="24"/>
  <c r="I101" i="23"/>
  <c r="I101" i="32"/>
  <c r="I101" i="30"/>
  <c r="I101" i="22"/>
  <c r="I101" i="29"/>
  <c r="I101" i="26"/>
  <c r="I101" i="27"/>
  <c r="I101" i="28"/>
  <c r="I101" i="21"/>
  <c r="H38" i="31"/>
  <c r="I126" i="32"/>
  <c r="I126" i="27"/>
  <c r="I126" i="25"/>
  <c r="I126" i="35"/>
  <c r="I126" i="26"/>
  <c r="I126" i="24"/>
  <c r="I126" i="30"/>
  <c r="I126" i="22"/>
  <c r="I126" i="31"/>
  <c r="I126" i="29"/>
  <c r="I126" i="23"/>
  <c r="I126" i="28"/>
  <c r="I126" i="21"/>
  <c r="H123" i="28"/>
  <c r="H123" i="35"/>
  <c r="H123" i="31"/>
  <c r="H123" i="29"/>
  <c r="H123" i="23"/>
  <c r="H123" i="32"/>
  <c r="H123" i="30"/>
  <c r="H123" i="24"/>
  <c r="H123" i="25"/>
  <c r="H123" i="22"/>
  <c r="H123" i="27"/>
  <c r="H123" i="26"/>
  <c r="H123" i="21"/>
  <c r="J41" i="31"/>
  <c r="J41" i="24"/>
  <c r="J41" i="23"/>
  <c r="J41" i="30"/>
  <c r="J41" i="32"/>
  <c r="J41" i="29"/>
  <c r="J41" i="27"/>
  <c r="J41" i="28"/>
  <c r="J41" i="25"/>
  <c r="J41" i="26"/>
  <c r="J41" i="22"/>
  <c r="J38" i="31"/>
  <c r="H101" i="35"/>
  <c r="H101" i="25"/>
  <c r="H101" i="26"/>
  <c r="H101" i="32"/>
  <c r="H101" i="24"/>
  <c r="H101" i="29"/>
  <c r="H101" i="27"/>
  <c r="H101" i="28"/>
  <c r="H101" i="31"/>
  <c r="H101" i="30"/>
  <c r="H101" i="22"/>
  <c r="H101" i="23"/>
  <c r="H101" i="21"/>
  <c r="H85" i="35"/>
  <c r="H85" i="27"/>
  <c r="H85" i="24"/>
  <c r="H85" i="32"/>
  <c r="H85" i="30"/>
  <c r="H85" i="29"/>
  <c r="H85" i="22"/>
  <c r="H85" i="25"/>
  <c r="H85" i="28"/>
  <c r="H85" i="31"/>
  <c r="H85" i="26"/>
  <c r="H85" i="23"/>
  <c r="H85" i="21"/>
  <c r="I60" i="32"/>
  <c r="I60" i="23"/>
  <c r="I60" i="31"/>
  <c r="I60" i="27"/>
  <c r="I60" i="35"/>
  <c r="I60" i="24"/>
  <c r="I60" i="28"/>
  <c r="I60" i="30"/>
  <c r="I60" i="25"/>
  <c r="I60" i="26"/>
  <c r="I60" i="22"/>
  <c r="I60" i="29"/>
  <c r="I52" i="32"/>
  <c r="I52" i="24"/>
  <c r="I52" i="23"/>
  <c r="I52" i="30"/>
  <c r="I52" i="28"/>
  <c r="I52" i="22"/>
  <c r="I52" i="27"/>
  <c r="I52" i="29"/>
  <c r="I52" i="35"/>
  <c r="I52" i="31"/>
  <c r="I52" i="25"/>
  <c r="I52" i="26"/>
  <c r="J14" i="31"/>
  <c r="J14" i="32"/>
  <c r="J14" i="29"/>
  <c r="J14" i="24"/>
  <c r="J14" i="23"/>
  <c r="J14" i="26"/>
  <c r="J14" i="27"/>
  <c r="J14" i="28"/>
  <c r="J14" i="22"/>
  <c r="J14" i="30"/>
  <c r="J14" i="25"/>
  <c r="J125" i="35"/>
  <c r="J125" i="24"/>
  <c r="J125" i="31"/>
  <c r="J125" i="27"/>
  <c r="J125" i="30"/>
  <c r="J125" i="29"/>
  <c r="J125" i="25"/>
  <c r="J125" i="23"/>
  <c r="J125" i="32"/>
  <c r="J125" i="28"/>
  <c r="J125" i="26"/>
  <c r="J125" i="22"/>
  <c r="J125" i="21"/>
  <c r="J122" i="27"/>
  <c r="J122" i="32"/>
  <c r="J122" i="29"/>
  <c r="J122" i="35"/>
  <c r="J122" i="30"/>
  <c r="J122" i="31"/>
  <c r="J122" i="24"/>
  <c r="J122" i="26"/>
  <c r="J122" i="28"/>
  <c r="J122" i="23"/>
  <c r="J122" i="22"/>
  <c r="J122" i="25"/>
  <c r="J122" i="21"/>
  <c r="J105" i="35"/>
  <c r="J105" i="31"/>
  <c r="J105" i="30"/>
  <c r="J105" i="29"/>
  <c r="J105" i="25"/>
  <c r="J105" i="24"/>
  <c r="J105" i="32"/>
  <c r="J105" i="27"/>
  <c r="J105" i="28"/>
  <c r="J105" i="22"/>
  <c r="J105" i="26"/>
  <c r="J105" i="23"/>
  <c r="J105" i="21"/>
  <c r="J90" i="32"/>
  <c r="J90" i="35"/>
  <c r="J90" i="30"/>
  <c r="J90" i="29"/>
  <c r="J90" i="24"/>
  <c r="J90" i="26"/>
  <c r="J90" i="28"/>
  <c r="J90" i="31"/>
  <c r="J90" i="25"/>
  <c r="J90" i="23"/>
  <c r="J90" i="22"/>
  <c r="J90" i="27"/>
  <c r="J90" i="21"/>
  <c r="I79" i="31"/>
  <c r="I79" i="22"/>
  <c r="I79" i="35"/>
  <c r="I79" i="32"/>
  <c r="I79" i="29"/>
  <c r="I79" i="28"/>
  <c r="I79" i="27"/>
  <c r="I79" i="30"/>
  <c r="I79" i="23"/>
  <c r="I79" i="25"/>
  <c r="I79" i="26"/>
  <c r="I79" i="24"/>
  <c r="I79" i="21"/>
  <c r="I72" i="21"/>
  <c r="H44" i="35"/>
  <c r="H44" i="24"/>
  <c r="H44" i="32"/>
  <c r="H44" i="31"/>
  <c r="H44" i="22"/>
  <c r="H44" i="27"/>
  <c r="H44" i="28"/>
  <c r="H44" i="23"/>
  <c r="H44" i="25"/>
  <c r="H44" i="30"/>
  <c r="H44" i="26"/>
  <c r="H44" i="29"/>
  <c r="J119" i="35"/>
  <c r="J119" i="30"/>
  <c r="J119" i="32"/>
  <c r="J119" i="29"/>
  <c r="J119" i="31"/>
  <c r="J119" i="26"/>
  <c r="J119" i="22"/>
  <c r="J119" i="24"/>
  <c r="J119" i="23"/>
  <c r="J119" i="25"/>
  <c r="J119" i="28"/>
  <c r="J119" i="27"/>
  <c r="J119" i="21"/>
  <c r="J111" i="35"/>
  <c r="J111" i="32"/>
  <c r="J111" i="27"/>
  <c r="J111" i="29"/>
  <c r="J111" i="25"/>
  <c r="J111" i="26"/>
  <c r="J111" i="24"/>
  <c r="J111" i="23"/>
  <c r="J111" i="22"/>
  <c r="J111" i="31"/>
  <c r="J111" i="30"/>
  <c r="J111" i="28"/>
  <c r="J111" i="21"/>
  <c r="H105" i="32"/>
  <c r="H105" i="28"/>
  <c r="H105" i="35"/>
  <c r="H105" i="26"/>
  <c r="H105" i="31"/>
  <c r="H105" i="29"/>
  <c r="H105" i="30"/>
  <c r="H105" i="25"/>
  <c r="H105" i="22"/>
  <c r="H105" i="23"/>
  <c r="H105" i="24"/>
  <c r="H105" i="27"/>
  <c r="H105" i="21"/>
  <c r="J95" i="18"/>
  <c r="J95" i="35"/>
  <c r="J95" i="32"/>
  <c r="J95" i="27"/>
  <c r="J95" i="31"/>
  <c r="J95" i="30"/>
  <c r="J95" i="24"/>
  <c r="J95" i="23"/>
  <c r="J95" i="29"/>
  <c r="J95" i="28"/>
  <c r="J95" i="26"/>
  <c r="J95" i="25"/>
  <c r="J95" i="22"/>
  <c r="J95" i="21"/>
  <c r="H89" i="32"/>
  <c r="H89" i="24"/>
  <c r="H89" i="35"/>
  <c r="H89" i="25"/>
  <c r="H89" i="27"/>
  <c r="H89" i="28"/>
  <c r="H89" i="29"/>
  <c r="H89" i="26"/>
  <c r="H89" i="23"/>
  <c r="H89" i="31"/>
  <c r="H89" i="22"/>
  <c r="H89" i="30"/>
  <c r="H89" i="21"/>
  <c r="H65" i="24"/>
  <c r="H65" i="32"/>
  <c r="H65" i="35"/>
  <c r="H65" i="25"/>
  <c r="H65" i="30"/>
  <c r="H65" i="27"/>
  <c r="H65" i="28"/>
  <c r="H65" i="22"/>
  <c r="H65" i="26"/>
  <c r="H65" i="23"/>
  <c r="H65" i="31"/>
  <c r="H65" i="29"/>
  <c r="J28" i="32"/>
  <c r="J28" i="27"/>
  <c r="J28" i="22"/>
  <c r="J28" i="31"/>
  <c r="J28" i="30"/>
  <c r="J28" i="29"/>
  <c r="J28" i="24"/>
  <c r="J28" i="23"/>
  <c r="J28" i="28"/>
  <c r="J28" i="26"/>
  <c r="J28" i="25"/>
  <c r="I25" i="24"/>
  <c r="I25" i="32"/>
  <c r="I25" i="22"/>
  <c r="I25" i="28"/>
  <c r="I25" i="30"/>
  <c r="I25" i="26"/>
  <c r="I25" i="31"/>
  <c r="I25" i="29"/>
  <c r="I25" i="27"/>
  <c r="I25" i="25"/>
  <c r="I25" i="23"/>
  <c r="J20" i="32"/>
  <c r="J20" i="22"/>
  <c r="J20" i="31"/>
  <c r="J20" i="30"/>
  <c r="J20" i="23"/>
  <c r="J20" i="25"/>
  <c r="J20" i="26"/>
  <c r="J20" i="29"/>
  <c r="J20" i="24"/>
  <c r="J20" i="28"/>
  <c r="J20" i="27"/>
  <c r="J12" i="32"/>
  <c r="J12" i="29"/>
  <c r="J12" i="31"/>
  <c r="J12" i="24"/>
  <c r="J12" i="30"/>
  <c r="J12" i="27"/>
  <c r="J12" i="23"/>
  <c r="J12" i="22"/>
  <c r="J12" i="25"/>
  <c r="J12" i="26"/>
  <c r="J12" i="28"/>
  <c r="J129" i="35"/>
  <c r="J129" i="31"/>
  <c r="J129" i="30"/>
  <c r="J129" i="32"/>
  <c r="J129" i="24"/>
  <c r="J129" i="29"/>
  <c r="J129" i="27"/>
  <c r="J129" i="26"/>
  <c r="J129" i="28"/>
  <c r="J129" i="22"/>
  <c r="J129" i="23"/>
  <c r="J129" i="25"/>
  <c r="J129" i="21"/>
  <c r="H103" i="35"/>
  <c r="H103" i="31"/>
  <c r="H103" i="29"/>
  <c r="H103" i="28"/>
  <c r="H103" i="27"/>
  <c r="H103" i="32"/>
  <c r="H103" i="25"/>
  <c r="H103" i="24"/>
  <c r="H103" i="30"/>
  <c r="H103" i="26"/>
  <c r="H103" i="22"/>
  <c r="H103" i="23"/>
  <c r="H103" i="21"/>
  <c r="I95" i="31"/>
  <c r="I95" i="23"/>
  <c r="I95" i="35"/>
  <c r="I95" i="32"/>
  <c r="I95" i="29"/>
  <c r="I95" i="25"/>
  <c r="I95" i="28"/>
  <c r="I95" i="27"/>
  <c r="I95" i="30"/>
  <c r="I95" i="26"/>
  <c r="I95" i="22"/>
  <c r="I95" i="24"/>
  <c r="I95" i="21"/>
  <c r="H83" i="26"/>
  <c r="H83" i="35"/>
  <c r="H83" i="32"/>
  <c r="H83" i="27"/>
  <c r="H83" i="31"/>
  <c r="H83" i="30"/>
  <c r="H83" i="28"/>
  <c r="H83" i="24"/>
  <c r="H83" i="23"/>
  <c r="H83" i="29"/>
  <c r="H83" i="25"/>
  <c r="H83" i="22"/>
  <c r="H83" i="21"/>
  <c r="H80" i="35"/>
  <c r="H80" i="32"/>
  <c r="H80" i="27"/>
  <c r="H80" i="29"/>
  <c r="H80" i="30"/>
  <c r="H80" i="23"/>
  <c r="H80" i="24"/>
  <c r="H80" i="22"/>
  <c r="H80" i="25"/>
  <c r="H80" i="28"/>
  <c r="H80" i="31"/>
  <c r="H80" i="26"/>
  <c r="H80" i="21"/>
  <c r="H71" i="35"/>
  <c r="H71" i="31"/>
  <c r="H71" i="30"/>
  <c r="H71" i="27"/>
  <c r="H71" i="32"/>
  <c r="H71" i="26"/>
  <c r="H71" i="28"/>
  <c r="H71" i="24"/>
  <c r="H71" i="29"/>
  <c r="H71" i="25"/>
  <c r="H71" i="22"/>
  <c r="H71" i="23"/>
  <c r="H71" i="21"/>
  <c r="H68" i="35"/>
  <c r="H68" i="32"/>
  <c r="H68" i="29"/>
  <c r="H68" i="22"/>
  <c r="H68" i="31"/>
  <c r="H68" i="24"/>
  <c r="H68" i="25"/>
  <c r="H68" i="23"/>
  <c r="H68" i="30"/>
  <c r="H68" i="28"/>
  <c r="H68" i="27"/>
  <c r="H68" i="26"/>
  <c r="H68" i="21"/>
  <c r="H52" i="35"/>
  <c r="H52" i="32"/>
  <c r="H52" i="29"/>
  <c r="H52" i="22"/>
  <c r="H52" i="31"/>
  <c r="H52" i="30"/>
  <c r="H52" i="25"/>
  <c r="H52" i="28"/>
  <c r="H52" i="23"/>
  <c r="H52" i="24"/>
  <c r="H52" i="26"/>
  <c r="H52" i="27"/>
  <c r="H39" i="24"/>
  <c r="I125" i="35"/>
  <c r="I125" i="25"/>
  <c r="I125" i="24"/>
  <c r="I125" i="31"/>
  <c r="I125" i="30"/>
  <c r="I125" i="29"/>
  <c r="I125" i="22"/>
  <c r="I125" i="32"/>
  <c r="I125" i="26"/>
  <c r="I125" i="27"/>
  <c r="I125" i="23"/>
  <c r="I125" i="28"/>
  <c r="I125" i="21"/>
  <c r="I117" i="31"/>
  <c r="I117" i="35"/>
  <c r="I117" i="24"/>
  <c r="I117" i="30"/>
  <c r="I117" i="32"/>
  <c r="I117" i="22"/>
  <c r="I117" i="25"/>
  <c r="I117" i="27"/>
  <c r="I117" i="28"/>
  <c r="I117" i="29"/>
  <c r="I117" i="26"/>
  <c r="I117" i="23"/>
  <c r="I117" i="21"/>
  <c r="I85" i="31"/>
  <c r="I85" i="35"/>
  <c r="I85" i="24"/>
  <c r="I85" i="30"/>
  <c r="I85" i="29"/>
  <c r="I85" i="25"/>
  <c r="I85" i="32"/>
  <c r="I85" i="26"/>
  <c r="I85" i="23"/>
  <c r="I85" i="28"/>
  <c r="I85" i="22"/>
  <c r="I85" i="27"/>
  <c r="I85" i="21"/>
  <c r="J68" i="24"/>
  <c r="J68" i="22"/>
  <c r="J68" i="27"/>
  <c r="J68" i="35"/>
  <c r="J68" i="30"/>
  <c r="J68" i="29"/>
  <c r="J68" i="32"/>
  <c r="J68" i="31"/>
  <c r="J68" i="23"/>
  <c r="J68" i="25"/>
  <c r="J68" i="26"/>
  <c r="J68" i="28"/>
  <c r="J68" i="21"/>
  <c r="I37" i="32"/>
  <c r="I37" i="30"/>
  <c r="I37" i="28"/>
  <c r="I37" i="24"/>
  <c r="I37" i="27"/>
  <c r="I37" i="23"/>
  <c r="I37" i="25"/>
  <c r="I37" i="31"/>
  <c r="I37" i="29"/>
  <c r="I37" i="26"/>
  <c r="I37" i="22"/>
  <c r="H25" i="31"/>
  <c r="H25" i="27"/>
  <c r="H25" i="32"/>
  <c r="H25" i="29"/>
  <c r="H25" i="28"/>
  <c r="H25" i="25"/>
  <c r="H25" i="26"/>
  <c r="H25" i="30"/>
  <c r="H25" i="22"/>
  <c r="H25" i="23"/>
  <c r="H25" i="24"/>
  <c r="I111" i="23"/>
  <c r="I111" i="35"/>
  <c r="I111" i="32"/>
  <c r="I111" i="31"/>
  <c r="I111" i="30"/>
  <c r="I111" i="29"/>
  <c r="I111" i="28"/>
  <c r="I111" i="25"/>
  <c r="I111" i="26"/>
  <c r="I111" i="22"/>
  <c r="I111" i="27"/>
  <c r="I111" i="24"/>
  <c r="I111" i="21"/>
  <c r="I51" i="30"/>
  <c r="H133" i="35"/>
  <c r="H133" i="26"/>
  <c r="H133" i="25"/>
  <c r="H133" i="24"/>
  <c r="E133" i="24"/>
  <c r="H133" i="30"/>
  <c r="H133" i="32"/>
  <c r="E133" i="30"/>
  <c r="H133" i="29"/>
  <c r="E133" i="28"/>
  <c r="E133" i="32"/>
  <c r="E133" i="31"/>
  <c r="E133" i="22"/>
  <c r="H133" i="22"/>
  <c r="E133" i="35"/>
  <c r="H133" i="28"/>
  <c r="H133" i="27"/>
  <c r="H133" i="31"/>
  <c r="E133" i="29"/>
  <c r="E133" i="27"/>
  <c r="E133" i="25"/>
  <c r="E133" i="26"/>
  <c r="E133" i="23"/>
  <c r="H133" i="23"/>
  <c r="H133" i="21"/>
  <c r="E133" i="21"/>
  <c r="J115" i="18"/>
  <c r="J115" i="31"/>
  <c r="J115" i="24"/>
  <c r="J115" i="35"/>
  <c r="J115" i="25"/>
  <c r="J115" i="32"/>
  <c r="J115" i="29"/>
  <c r="J115" i="30"/>
  <c r="J115" i="27"/>
  <c r="J115" i="26"/>
  <c r="J115" i="28"/>
  <c r="J115" i="22"/>
  <c r="J115" i="23"/>
  <c r="J115" i="21"/>
  <c r="H77" i="35"/>
  <c r="H77" i="32"/>
  <c r="H77" i="25"/>
  <c r="H77" i="31"/>
  <c r="H77" i="30"/>
  <c r="H77" i="27"/>
  <c r="H77" i="24"/>
  <c r="H77" i="23"/>
  <c r="H77" i="28"/>
  <c r="H77" i="26"/>
  <c r="H77" i="29"/>
  <c r="H77" i="22"/>
  <c r="H77" i="21"/>
  <c r="J117" i="18"/>
  <c r="J117" i="35"/>
  <c r="J117" i="26"/>
  <c r="J117" i="31"/>
  <c r="J117" i="27"/>
  <c r="J117" i="32"/>
  <c r="J117" i="30"/>
  <c r="J117" i="28"/>
  <c r="J117" i="24"/>
  <c r="J117" i="23"/>
  <c r="J117" i="22"/>
  <c r="J117" i="29"/>
  <c r="J117" i="25"/>
  <c r="J117" i="21"/>
  <c r="H12" i="32"/>
  <c r="H12" i="29"/>
  <c r="H12" i="22"/>
  <c r="H12" i="31"/>
  <c r="H12" i="24"/>
  <c r="H12" i="25"/>
  <c r="H12" i="23"/>
  <c r="H12" i="27"/>
  <c r="H12" i="26"/>
  <c r="H12" i="30"/>
  <c r="H12" i="28"/>
  <c r="J119" i="18"/>
  <c r="J105" i="18"/>
  <c r="J48" i="21"/>
  <c r="J29" i="21"/>
  <c r="H22" i="21"/>
  <c r="H12" i="21"/>
  <c r="H28" i="21"/>
  <c r="H52" i="21"/>
  <c r="H44" i="21"/>
  <c r="J20" i="21"/>
  <c r="I60" i="21"/>
  <c r="H60" i="21"/>
  <c r="J32" i="21"/>
  <c r="J4" i="21"/>
  <c r="J67" i="28"/>
  <c r="J67" i="32"/>
  <c r="J67" i="23"/>
  <c r="I84" i="30"/>
  <c r="I84" i="31"/>
  <c r="I84" i="24"/>
  <c r="I40" i="26"/>
  <c r="I40" i="30"/>
  <c r="J91" i="27"/>
  <c r="J91" i="25"/>
  <c r="J4" i="30"/>
  <c r="M4" i="30" s="1"/>
  <c r="S4" i="30" s="1"/>
  <c r="J4" i="29"/>
  <c r="M4" i="29" s="1"/>
  <c r="S4" i="29" s="1"/>
  <c r="J131" i="22"/>
  <c r="J131" i="28"/>
  <c r="J131" i="26"/>
  <c r="J131" i="27"/>
  <c r="J131" i="30"/>
  <c r="J131" i="35"/>
  <c r="J127" i="28"/>
  <c r="J127" i="27"/>
  <c r="J127" i="29"/>
  <c r="J127" i="26"/>
  <c r="I112" i="27"/>
  <c r="I112" i="31"/>
  <c r="J79" i="25"/>
  <c r="J79" i="23"/>
  <c r="J79" i="27"/>
  <c r="I72" i="25"/>
  <c r="I72" i="23"/>
  <c r="I72" i="27"/>
  <c r="I72" i="30"/>
  <c r="J100" i="21"/>
  <c r="J100" i="31"/>
  <c r="J123" i="28"/>
  <c r="J123" i="30"/>
  <c r="J123" i="24"/>
  <c r="I108" i="21"/>
  <c r="I108" i="24"/>
  <c r="I108" i="25"/>
  <c r="I108" i="31"/>
  <c r="I96" i="23"/>
  <c r="I96" i="28"/>
  <c r="I96" i="30"/>
  <c r="I56" i="30"/>
  <c r="I56" i="22"/>
  <c r="I48" i="22"/>
  <c r="I48" i="27"/>
  <c r="I48" i="35"/>
  <c r="H22" i="22"/>
  <c r="H22" i="30"/>
  <c r="H22" i="32"/>
  <c r="I130" i="26"/>
  <c r="I130" i="32"/>
  <c r="I130" i="24"/>
  <c r="I130" i="25"/>
  <c r="I130" i="35"/>
  <c r="I130" i="30"/>
  <c r="I130" i="31"/>
  <c r="I130" i="27"/>
  <c r="I130" i="23"/>
  <c r="I130" i="28"/>
  <c r="I130" i="29"/>
  <c r="I130" i="22"/>
  <c r="I130" i="21"/>
  <c r="I127" i="23"/>
  <c r="I127" i="35"/>
  <c r="I127" i="32"/>
  <c r="I127" i="28"/>
  <c r="I127" i="31"/>
  <c r="I127" i="30"/>
  <c r="I127" i="29"/>
  <c r="I127" i="22"/>
  <c r="I127" i="25"/>
  <c r="I127" i="27"/>
  <c r="I127" i="26"/>
  <c r="I127" i="24"/>
  <c r="I127" i="21"/>
  <c r="H124" i="32"/>
  <c r="H124" i="35"/>
  <c r="H124" i="30"/>
  <c r="H124" i="27"/>
  <c r="H124" i="31"/>
  <c r="H124" i="28"/>
  <c r="H124" i="23"/>
  <c r="H124" i="24"/>
  <c r="H124" i="22"/>
  <c r="H124" i="26"/>
  <c r="H124" i="29"/>
  <c r="H124" i="25"/>
  <c r="H124" i="21"/>
  <c r="J101" i="35"/>
  <c r="J101" i="31"/>
  <c r="J101" i="32"/>
  <c r="J101" i="26"/>
  <c r="J101" i="30"/>
  <c r="J101" i="28"/>
  <c r="J101" i="27"/>
  <c r="J101" i="23"/>
  <c r="J101" i="29"/>
  <c r="J101" i="25"/>
  <c r="J101" i="22"/>
  <c r="J101" i="24"/>
  <c r="J101" i="21"/>
  <c r="J98" i="32"/>
  <c r="J98" i="31"/>
  <c r="J98" i="25"/>
  <c r="J98" i="35"/>
  <c r="J98" i="24"/>
  <c r="J98" i="30"/>
  <c r="J98" i="28"/>
  <c r="J98" i="29"/>
  <c r="J98" i="27"/>
  <c r="J98" i="22"/>
  <c r="J98" i="23"/>
  <c r="J98" i="26"/>
  <c r="J98" i="21"/>
  <c r="H96" i="32"/>
  <c r="H96" i="35"/>
  <c r="H96" i="29"/>
  <c r="H96" i="30"/>
  <c r="H96" i="25"/>
  <c r="H96" i="23"/>
  <c r="H96" i="22"/>
  <c r="H96" i="24"/>
  <c r="H96" i="28"/>
  <c r="H96" i="31"/>
  <c r="H96" i="27"/>
  <c r="H96" i="26"/>
  <c r="H96" i="21"/>
  <c r="H75" i="35"/>
  <c r="H75" i="32"/>
  <c r="H75" i="30"/>
  <c r="H75" i="28"/>
  <c r="H75" i="29"/>
  <c r="H75" i="26"/>
  <c r="H75" i="27"/>
  <c r="H75" i="24"/>
  <c r="H75" i="31"/>
  <c r="H75" i="25"/>
  <c r="H75" i="22"/>
  <c r="H75" i="23"/>
  <c r="H75" i="21"/>
  <c r="H72" i="35"/>
  <c r="H72" i="29"/>
  <c r="H72" i="23"/>
  <c r="H72" i="31"/>
  <c r="H72" i="32"/>
  <c r="H72" i="24"/>
  <c r="H72" i="22"/>
  <c r="H72" i="30"/>
  <c r="H72" i="27"/>
  <c r="H72" i="25"/>
  <c r="H72" i="28"/>
  <c r="H72" i="26"/>
  <c r="H72" i="21"/>
  <c r="H56" i="35"/>
  <c r="H56" i="27"/>
  <c r="H56" i="23"/>
  <c r="H56" i="31"/>
  <c r="H56" i="24"/>
  <c r="H56" i="29"/>
  <c r="H56" i="25"/>
  <c r="H56" i="22"/>
  <c r="H56" i="30"/>
  <c r="H56" i="32"/>
  <c r="H56" i="26"/>
  <c r="H56" i="28"/>
  <c r="H40" i="31"/>
  <c r="H40" i="29"/>
  <c r="H40" i="32"/>
  <c r="H40" i="25"/>
  <c r="H40" i="23"/>
  <c r="H40" i="24"/>
  <c r="H40" i="27"/>
  <c r="H40" i="22"/>
  <c r="H40" i="30"/>
  <c r="H40" i="28"/>
  <c r="H40" i="26"/>
  <c r="H118" i="35"/>
  <c r="H118" i="32"/>
  <c r="H118" i="31"/>
  <c r="H118" i="22"/>
  <c r="H118" i="27"/>
  <c r="H118" i="30"/>
  <c r="H118" i="28"/>
  <c r="H118" i="24"/>
  <c r="H118" i="25"/>
  <c r="H118" i="29"/>
  <c r="H118" i="26"/>
  <c r="H118" i="23"/>
  <c r="H118" i="21"/>
  <c r="I109" i="25"/>
  <c r="I109" i="35"/>
  <c r="I109" i="31"/>
  <c r="I109" i="23"/>
  <c r="I109" i="24"/>
  <c r="I109" i="30"/>
  <c r="I109" i="29"/>
  <c r="I109" i="32"/>
  <c r="I109" i="22"/>
  <c r="I109" i="27"/>
  <c r="I109" i="26"/>
  <c r="I109" i="28"/>
  <c r="I109" i="21"/>
  <c r="J27" i="31"/>
  <c r="I24" i="30"/>
  <c r="I24" i="28"/>
  <c r="I24" i="31"/>
  <c r="I24" i="26"/>
  <c r="I24" i="27"/>
  <c r="I24" i="29"/>
  <c r="I24" i="23"/>
  <c r="I24" i="32"/>
  <c r="I24" i="22"/>
  <c r="I24" i="25"/>
  <c r="I24" i="24"/>
  <c r="I123" i="25"/>
  <c r="I123" i="23"/>
  <c r="I123" i="35"/>
  <c r="I123" i="32"/>
  <c r="I123" i="31"/>
  <c r="I123" i="28"/>
  <c r="I123" i="29"/>
  <c r="I123" i="26"/>
  <c r="I123" i="22"/>
  <c r="I123" i="30"/>
  <c r="I123" i="24"/>
  <c r="I123" i="27"/>
  <c r="I123" i="21"/>
  <c r="J97" i="35"/>
  <c r="J97" i="25"/>
  <c r="J97" i="31"/>
  <c r="J97" i="28"/>
  <c r="J97" i="30"/>
  <c r="J97" i="24"/>
  <c r="J97" i="27"/>
  <c r="J97" i="22"/>
  <c r="J97" i="26"/>
  <c r="J97" i="32"/>
  <c r="J97" i="29"/>
  <c r="J97" i="23"/>
  <c r="J97" i="21"/>
  <c r="J94" i="27"/>
  <c r="J94" i="35"/>
  <c r="J94" i="32"/>
  <c r="J94" i="24"/>
  <c r="J94" i="28"/>
  <c r="J94" i="29"/>
  <c r="J94" i="31"/>
  <c r="J94" i="26"/>
  <c r="J94" i="23"/>
  <c r="J94" i="30"/>
  <c r="J94" i="25"/>
  <c r="J94" i="22"/>
  <c r="J94" i="21"/>
  <c r="H67" i="26"/>
  <c r="H67" i="32"/>
  <c r="H67" i="31"/>
  <c r="H67" i="29"/>
  <c r="H67" i="30"/>
  <c r="H67" i="28"/>
  <c r="H67" i="35"/>
  <c r="H67" i="27"/>
  <c r="H67" i="24"/>
  <c r="H67" i="23"/>
  <c r="H67" i="25"/>
  <c r="H67" i="22"/>
  <c r="H67" i="21"/>
  <c r="H64" i="35"/>
  <c r="H64" i="29"/>
  <c r="H64" i="23"/>
  <c r="H64" i="32"/>
  <c r="H64" i="27"/>
  <c r="H64" i="24"/>
  <c r="H64" i="30"/>
  <c r="H64" i="25"/>
  <c r="H64" i="22"/>
  <c r="H64" i="31"/>
  <c r="H64" i="28"/>
  <c r="H64" i="26"/>
  <c r="H48" i="35"/>
  <c r="H48" i="31"/>
  <c r="H48" i="29"/>
  <c r="H48" i="32"/>
  <c r="H48" i="30"/>
  <c r="H48" i="24"/>
  <c r="H48" i="22"/>
  <c r="H48" i="25"/>
  <c r="H48" i="28"/>
  <c r="H48" i="23"/>
  <c r="H48" i="27"/>
  <c r="H48" i="26"/>
  <c r="I124" i="18"/>
  <c r="I124" i="26"/>
  <c r="I124" i="23"/>
  <c r="I124" i="24"/>
  <c r="I124" i="35"/>
  <c r="I124" i="22"/>
  <c r="I124" i="31"/>
  <c r="I124" i="30"/>
  <c r="I124" i="29"/>
  <c r="I124" i="27"/>
  <c r="I124" i="32"/>
  <c r="I124" i="25"/>
  <c r="I124" i="28"/>
  <c r="I124" i="21"/>
  <c r="I116" i="32"/>
  <c r="I116" i="30"/>
  <c r="I116" i="24"/>
  <c r="I116" i="27"/>
  <c r="I116" i="31"/>
  <c r="I116" i="29"/>
  <c r="I116" i="22"/>
  <c r="I116" i="23"/>
  <c r="I116" i="35"/>
  <c r="I116" i="26"/>
  <c r="I116" i="25"/>
  <c r="I116" i="28"/>
  <c r="I116" i="21"/>
  <c r="H109" i="35"/>
  <c r="H109" i="32"/>
  <c r="H109" i="31"/>
  <c r="H109" i="22"/>
  <c r="H109" i="28"/>
  <c r="H109" i="25"/>
  <c r="H109" i="30"/>
  <c r="H109" i="27"/>
  <c r="H109" i="24"/>
  <c r="H109" i="26"/>
  <c r="H109" i="29"/>
  <c r="H109" i="23"/>
  <c r="H109" i="21"/>
  <c r="J99" i="24"/>
  <c r="J99" i="35"/>
  <c r="J99" i="31"/>
  <c r="J99" i="30"/>
  <c r="J99" i="28"/>
  <c r="J99" i="32"/>
  <c r="J99" i="27"/>
  <c r="J99" i="26"/>
  <c r="J99" i="25"/>
  <c r="J99" i="29"/>
  <c r="J99" i="22"/>
  <c r="J99" i="23"/>
  <c r="J99" i="21"/>
  <c r="I92" i="31"/>
  <c r="I92" i="24"/>
  <c r="I92" i="35"/>
  <c r="I92" i="27"/>
  <c r="I92" i="30"/>
  <c r="I92" i="28"/>
  <c r="I92" i="25"/>
  <c r="I92" i="26"/>
  <c r="I92" i="22"/>
  <c r="I92" i="32"/>
  <c r="I92" i="23"/>
  <c r="I92" i="29"/>
  <c r="I92" i="21"/>
  <c r="H32" i="32"/>
  <c r="H32" i="29"/>
  <c r="H32" i="31"/>
  <c r="H32" i="23"/>
  <c r="H32" i="30"/>
  <c r="H32" i="24"/>
  <c r="H32" i="27"/>
  <c r="H32" i="22"/>
  <c r="H32" i="25"/>
  <c r="H32" i="26"/>
  <c r="H32" i="28"/>
  <c r="H107" i="28"/>
  <c r="H107" i="35"/>
  <c r="H107" i="25"/>
  <c r="H107" i="30"/>
  <c r="H107" i="31"/>
  <c r="H107" i="29"/>
  <c r="H107" i="23"/>
  <c r="H107" i="27"/>
  <c r="H107" i="24"/>
  <c r="H107" i="22"/>
  <c r="H107" i="32"/>
  <c r="H107" i="26"/>
  <c r="H107" i="21"/>
  <c r="H87" i="35"/>
  <c r="H87" i="31"/>
  <c r="H87" i="32"/>
  <c r="H87" i="29"/>
  <c r="H87" i="26"/>
  <c r="H87" i="27"/>
  <c r="H87" i="30"/>
  <c r="H87" i="24"/>
  <c r="H87" i="28"/>
  <c r="H87" i="25"/>
  <c r="H87" i="22"/>
  <c r="H87" i="23"/>
  <c r="H87" i="21"/>
  <c r="H84" i="32"/>
  <c r="H84" i="35"/>
  <c r="H84" i="24"/>
  <c r="H84" i="29"/>
  <c r="H84" i="22"/>
  <c r="H84" i="31"/>
  <c r="H84" i="30"/>
  <c r="H84" i="25"/>
  <c r="H84" i="28"/>
  <c r="H84" i="23"/>
  <c r="H84" i="26"/>
  <c r="H84" i="27"/>
  <c r="H84" i="21"/>
  <c r="J66" i="31"/>
  <c r="J66" i="24"/>
  <c r="H129" i="32"/>
  <c r="H129" i="24"/>
  <c r="H129" i="35"/>
  <c r="H129" i="28"/>
  <c r="H129" i="29"/>
  <c r="H129" i="31"/>
  <c r="H129" i="30"/>
  <c r="H129" i="27"/>
  <c r="H129" i="22"/>
  <c r="H129" i="26"/>
  <c r="H129" i="23"/>
  <c r="H129" i="25"/>
  <c r="H129" i="21"/>
  <c r="J103" i="35"/>
  <c r="J103" i="32"/>
  <c r="J103" i="30"/>
  <c r="J103" i="29"/>
  <c r="J103" i="25"/>
  <c r="J103" i="26"/>
  <c r="J103" i="27"/>
  <c r="J103" i="24"/>
  <c r="J103" i="23"/>
  <c r="J103" i="31"/>
  <c r="J103" i="28"/>
  <c r="J103" i="22"/>
  <c r="J103" i="21"/>
  <c r="I88" i="22"/>
  <c r="I88" i="31"/>
  <c r="I88" i="35"/>
  <c r="I88" i="30"/>
  <c r="I88" i="24"/>
  <c r="I88" i="26"/>
  <c r="I88" i="29"/>
  <c r="I88" i="28"/>
  <c r="I88" i="23"/>
  <c r="I88" i="32"/>
  <c r="I88" i="27"/>
  <c r="I88" i="25"/>
  <c r="I88" i="21"/>
  <c r="H81" i="32"/>
  <c r="H81" i="24"/>
  <c r="H81" i="25"/>
  <c r="H81" i="31"/>
  <c r="H81" i="30"/>
  <c r="H81" i="27"/>
  <c r="H81" i="28"/>
  <c r="H81" i="22"/>
  <c r="H81" i="35"/>
  <c r="H81" i="29"/>
  <c r="H81" i="26"/>
  <c r="H81" i="23"/>
  <c r="H81" i="21"/>
  <c r="J36" i="32"/>
  <c r="J36" i="27"/>
  <c r="J36" i="24"/>
  <c r="J36" i="22"/>
  <c r="J36" i="29"/>
  <c r="J36" i="31"/>
  <c r="J36" i="30"/>
  <c r="J36" i="25"/>
  <c r="J36" i="26"/>
  <c r="J36" i="28"/>
  <c r="J36" i="23"/>
  <c r="I33" i="32"/>
  <c r="I33" i="24"/>
  <c r="I33" i="22"/>
  <c r="I33" i="28"/>
  <c r="I33" i="31"/>
  <c r="I33" i="26"/>
  <c r="I33" i="29"/>
  <c r="I33" i="30"/>
  <c r="I33" i="27"/>
  <c r="I33" i="23"/>
  <c r="I33" i="25"/>
  <c r="H14" i="31"/>
  <c r="H14" i="32"/>
  <c r="H14" i="30"/>
  <c r="H14" i="27"/>
  <c r="H14" i="25"/>
  <c r="H14" i="28"/>
  <c r="H14" i="29"/>
  <c r="H14" i="22"/>
  <c r="H14" i="24"/>
  <c r="H14" i="26"/>
  <c r="H14" i="23"/>
  <c r="H116" i="32"/>
  <c r="H116" i="35"/>
  <c r="H116" i="24"/>
  <c r="H116" i="27"/>
  <c r="H116" i="30"/>
  <c r="H116" i="31"/>
  <c r="H116" i="28"/>
  <c r="H116" i="23"/>
  <c r="H116" i="26"/>
  <c r="H116" i="25"/>
  <c r="H116" i="29"/>
  <c r="H116" i="22"/>
  <c r="H116" i="21"/>
  <c r="I103" i="31"/>
  <c r="F103" i="32"/>
  <c r="I103" i="35"/>
  <c r="I103" i="23"/>
  <c r="F103" i="22"/>
  <c r="F103" i="35"/>
  <c r="I103" i="32"/>
  <c r="F103" i="30"/>
  <c r="F103" i="31"/>
  <c r="I103" i="28"/>
  <c r="I103" i="30"/>
  <c r="I103" i="29"/>
  <c r="F103" i="29"/>
  <c r="F103" i="25"/>
  <c r="F103" i="28"/>
  <c r="I103" i="27"/>
  <c r="I103" i="22"/>
  <c r="I103" i="26"/>
  <c r="I103" i="25"/>
  <c r="F103" i="23"/>
  <c r="F103" i="27"/>
  <c r="F103" i="26"/>
  <c r="I103" i="24"/>
  <c r="F103" i="24"/>
  <c r="I103" i="21"/>
  <c r="F103" i="21"/>
  <c r="I83" i="31"/>
  <c r="I83" i="35"/>
  <c r="I83" i="32"/>
  <c r="I83" i="23"/>
  <c r="I83" i="27"/>
  <c r="I83" i="28"/>
  <c r="I83" i="29"/>
  <c r="I83" i="30"/>
  <c r="I83" i="22"/>
  <c r="I83" i="24"/>
  <c r="I83" i="25"/>
  <c r="I83" i="26"/>
  <c r="I83" i="21"/>
  <c r="I74" i="32"/>
  <c r="I74" i="29"/>
  <c r="I74" i="30"/>
  <c r="I74" i="27"/>
  <c r="I74" i="25"/>
  <c r="I74" i="26"/>
  <c r="I74" i="35"/>
  <c r="I74" i="24"/>
  <c r="I74" i="31"/>
  <c r="I74" i="28"/>
  <c r="I74" i="23"/>
  <c r="I74" i="22"/>
  <c r="I74" i="21"/>
  <c r="I71" i="31"/>
  <c r="I71" i="32"/>
  <c r="I71" i="22"/>
  <c r="I71" i="35"/>
  <c r="I71" i="30"/>
  <c r="I71" i="29"/>
  <c r="I71" i="25"/>
  <c r="I71" i="28"/>
  <c r="I71" i="26"/>
  <c r="I71" i="23"/>
  <c r="I71" i="27"/>
  <c r="I71" i="24"/>
  <c r="I71" i="21"/>
  <c r="I39" i="24"/>
  <c r="J116" i="32"/>
  <c r="J116" i="26"/>
  <c r="J116" i="31"/>
  <c r="J116" i="35"/>
  <c r="J116" i="30"/>
  <c r="J116" i="29"/>
  <c r="J116" i="27"/>
  <c r="J116" i="22"/>
  <c r="J116" i="25"/>
  <c r="J116" i="24"/>
  <c r="J116" i="28"/>
  <c r="J116" i="23"/>
  <c r="J116" i="21"/>
  <c r="H102" i="35"/>
  <c r="H102" i="32"/>
  <c r="H102" i="22"/>
  <c r="H102" i="31"/>
  <c r="H102" i="28"/>
  <c r="H102" i="30"/>
  <c r="H102" i="29"/>
  <c r="H102" i="24"/>
  <c r="H102" i="25"/>
  <c r="H102" i="27"/>
  <c r="H102" i="26"/>
  <c r="H102" i="23"/>
  <c r="H102" i="21"/>
  <c r="I93" i="30"/>
  <c r="I93" i="35"/>
  <c r="I93" i="31"/>
  <c r="I93" i="22"/>
  <c r="I93" i="23"/>
  <c r="I93" i="24"/>
  <c r="I93" i="29"/>
  <c r="I93" i="27"/>
  <c r="I93" i="32"/>
  <c r="I93" i="26"/>
  <c r="I93" i="25"/>
  <c r="I93" i="28"/>
  <c r="I93" i="21"/>
  <c r="J52" i="29"/>
  <c r="J52" i="35"/>
  <c r="J52" i="31"/>
  <c r="J52" i="32"/>
  <c r="J52" i="30"/>
  <c r="J52" i="27"/>
  <c r="J52" i="25"/>
  <c r="J52" i="26"/>
  <c r="J52" i="22"/>
  <c r="J52" i="24"/>
  <c r="J52" i="28"/>
  <c r="J52" i="23"/>
  <c r="I36" i="28"/>
  <c r="I36" i="30"/>
  <c r="I36" i="32"/>
  <c r="I36" i="23"/>
  <c r="I36" i="31"/>
  <c r="I36" i="29"/>
  <c r="I36" i="22"/>
  <c r="I36" i="24"/>
  <c r="I36" i="27"/>
  <c r="I36" i="25"/>
  <c r="I36" i="26"/>
  <c r="H29" i="31"/>
  <c r="H29" i="32"/>
  <c r="H29" i="24"/>
  <c r="H29" i="29"/>
  <c r="H29" i="28"/>
  <c r="H29" i="25"/>
  <c r="H29" i="23"/>
  <c r="H29" i="30"/>
  <c r="H29" i="27"/>
  <c r="H29" i="22"/>
  <c r="H29" i="26"/>
  <c r="I8" i="28"/>
  <c r="I8" i="31"/>
  <c r="I8" i="22"/>
  <c r="I8" i="30"/>
  <c r="I8" i="29"/>
  <c r="I8" i="26"/>
  <c r="I8" i="27"/>
  <c r="I8" i="24"/>
  <c r="I8" i="32"/>
  <c r="I8" i="23"/>
  <c r="I8" i="25"/>
  <c r="H120" i="32"/>
  <c r="H120" i="35"/>
  <c r="H120" i="29"/>
  <c r="H120" i="23"/>
  <c r="H120" i="31"/>
  <c r="H120" i="30"/>
  <c r="H120" i="24"/>
  <c r="H120" i="22"/>
  <c r="H120" i="28"/>
  <c r="H120" i="27"/>
  <c r="H120" i="26"/>
  <c r="H120" i="25"/>
  <c r="H120" i="21"/>
  <c r="J118" i="18"/>
  <c r="J118" i="35"/>
  <c r="J118" i="27"/>
  <c r="J118" i="31"/>
  <c r="J118" i="32"/>
  <c r="J118" i="25"/>
  <c r="J118" i="29"/>
  <c r="J118" i="22"/>
  <c r="J118" i="30"/>
  <c r="J118" i="24"/>
  <c r="J118" i="23"/>
  <c r="J118" i="26"/>
  <c r="J118" i="28"/>
  <c r="J118" i="21"/>
  <c r="I106" i="18"/>
  <c r="I106" i="32"/>
  <c r="I106" i="29"/>
  <c r="I106" i="30"/>
  <c r="I106" i="26"/>
  <c r="I106" i="35"/>
  <c r="I106" i="27"/>
  <c r="I106" i="31"/>
  <c r="I106" i="23"/>
  <c r="I106" i="24"/>
  <c r="I106" i="28"/>
  <c r="I106" i="25"/>
  <c r="I106" i="22"/>
  <c r="I106" i="21"/>
  <c r="I102" i="32"/>
  <c r="I102" i="27"/>
  <c r="I102" i="30"/>
  <c r="I102" i="35"/>
  <c r="I102" i="29"/>
  <c r="I102" i="26"/>
  <c r="I102" i="25"/>
  <c r="I102" i="31"/>
  <c r="I102" i="22"/>
  <c r="I102" i="24"/>
  <c r="I102" i="23"/>
  <c r="I102" i="28"/>
  <c r="I102" i="21"/>
  <c r="I82" i="18"/>
  <c r="I82" i="32"/>
  <c r="I82" i="29"/>
  <c r="I82" i="27"/>
  <c r="I82" i="31"/>
  <c r="I82" i="24"/>
  <c r="I82" i="26"/>
  <c r="I82" i="35"/>
  <c r="I82" i="30"/>
  <c r="I82" i="28"/>
  <c r="I82" i="23"/>
  <c r="I82" i="25"/>
  <c r="I82" i="22"/>
  <c r="I82" i="21"/>
  <c r="J73" i="27"/>
  <c r="J73" i="35"/>
  <c r="J73" i="31"/>
  <c r="J73" i="24"/>
  <c r="J73" i="30"/>
  <c r="J73" i="29"/>
  <c r="J73" i="28"/>
  <c r="J73" i="23"/>
  <c r="J73" i="32"/>
  <c r="J73" i="25"/>
  <c r="J73" i="26"/>
  <c r="J73" i="22"/>
  <c r="J73" i="21"/>
  <c r="J70" i="18"/>
  <c r="J70" i="24"/>
  <c r="J70" i="35"/>
  <c r="J70" i="32"/>
  <c r="J70" i="31"/>
  <c r="J70" i="25"/>
  <c r="J70" i="28"/>
  <c r="J70" i="30"/>
  <c r="J70" i="26"/>
  <c r="J70" i="27"/>
  <c r="J70" i="22"/>
  <c r="J70" i="29"/>
  <c r="J70" i="23"/>
  <c r="J70" i="21"/>
  <c r="I100" i="18"/>
  <c r="I100" i="31"/>
  <c r="I100" i="26"/>
  <c r="I100" i="32"/>
  <c r="I100" i="23"/>
  <c r="I100" i="30"/>
  <c r="I100" i="35"/>
  <c r="I100" i="29"/>
  <c r="I100" i="28"/>
  <c r="I100" i="24"/>
  <c r="I100" i="27"/>
  <c r="I100" i="22"/>
  <c r="I100" i="25"/>
  <c r="I100" i="21"/>
  <c r="H53" i="35"/>
  <c r="H53" i="24"/>
  <c r="H53" i="32"/>
  <c r="H53" i="27"/>
  <c r="H53" i="31"/>
  <c r="H53" i="22"/>
  <c r="H53" i="29"/>
  <c r="H53" i="23"/>
  <c r="H53" i="25"/>
  <c r="H53" i="28"/>
  <c r="H53" i="30"/>
  <c r="H53" i="26"/>
  <c r="H8" i="32"/>
  <c r="H8" i="31"/>
  <c r="H8" i="29"/>
  <c r="H8" i="23"/>
  <c r="H8" i="24"/>
  <c r="H8" i="22"/>
  <c r="H8" i="30"/>
  <c r="H8" i="25"/>
  <c r="H8" i="28"/>
  <c r="H8" i="27"/>
  <c r="H8" i="26"/>
  <c r="H119" i="31"/>
  <c r="H119" i="22"/>
  <c r="H119" i="35"/>
  <c r="H119" i="32"/>
  <c r="H119" i="29"/>
  <c r="H119" i="25"/>
  <c r="H119" i="28"/>
  <c r="H119" i="24"/>
  <c r="H119" i="27"/>
  <c r="H119" i="30"/>
  <c r="H119" i="26"/>
  <c r="H119" i="23"/>
  <c r="H119" i="21"/>
  <c r="J113" i="24"/>
  <c r="J113" i="31"/>
  <c r="J113" i="35"/>
  <c r="J113" i="30"/>
  <c r="J113" i="29"/>
  <c r="J113" i="22"/>
  <c r="J113" i="32"/>
  <c r="J113" i="25"/>
  <c r="J113" i="23"/>
  <c r="J113" i="26"/>
  <c r="J113" i="28"/>
  <c r="J113" i="27"/>
  <c r="J113" i="21"/>
  <c r="H99" i="27"/>
  <c r="H99" i="32"/>
  <c r="H99" i="30"/>
  <c r="H99" i="35"/>
  <c r="H99" i="26"/>
  <c r="H99" i="28"/>
  <c r="H99" i="25"/>
  <c r="H99" i="24"/>
  <c r="H99" i="31"/>
  <c r="H99" i="29"/>
  <c r="H99" i="23"/>
  <c r="H99" i="22"/>
  <c r="H99" i="21"/>
  <c r="J93" i="25"/>
  <c r="J93" i="24"/>
  <c r="J93" i="28"/>
  <c r="J93" i="32"/>
  <c r="J93" i="35"/>
  <c r="J93" i="23"/>
  <c r="J93" i="30"/>
  <c r="J93" i="29"/>
  <c r="J93" i="27"/>
  <c r="J93" i="31"/>
  <c r="J93" i="26"/>
  <c r="J93" i="22"/>
  <c r="J93" i="21"/>
  <c r="J69" i="18"/>
  <c r="J69" i="35"/>
  <c r="J69" i="23"/>
  <c r="J69" i="28"/>
  <c r="J69" i="31"/>
  <c r="J69" i="30"/>
  <c r="J69" i="22"/>
  <c r="J69" i="32"/>
  <c r="J69" i="27"/>
  <c r="J69" i="26"/>
  <c r="J69" i="29"/>
  <c r="J69" i="24"/>
  <c r="J69" i="25"/>
  <c r="J69" i="21"/>
  <c r="J37" i="31"/>
  <c r="J37" i="32"/>
  <c r="J37" i="30"/>
  <c r="J37" i="22"/>
  <c r="J37" i="27"/>
  <c r="J37" i="26"/>
  <c r="J37" i="28"/>
  <c r="J37" i="29"/>
  <c r="J37" i="23"/>
  <c r="J37" i="24"/>
  <c r="J37" i="25"/>
  <c r="H24" i="32"/>
  <c r="H24" i="29"/>
  <c r="H24" i="23"/>
  <c r="H24" i="31"/>
  <c r="H24" i="24"/>
  <c r="H24" i="27"/>
  <c r="H24" i="22"/>
  <c r="H24" i="25"/>
  <c r="H24" i="30"/>
  <c r="H24" i="28"/>
  <c r="H24" i="26"/>
  <c r="I64" i="32"/>
  <c r="I64" i="24"/>
  <c r="I64" i="35"/>
  <c r="I64" i="31"/>
  <c r="I64" i="22"/>
  <c r="I64" i="23"/>
  <c r="I64" i="26"/>
  <c r="I64" i="28"/>
  <c r="I64" i="30"/>
  <c r="I64" i="29"/>
  <c r="I64" i="27"/>
  <c r="I64" i="25"/>
  <c r="K3" i="2"/>
  <c r="H4" i="22"/>
  <c r="K4" i="22" s="1"/>
  <c r="H4" i="31"/>
  <c r="K4" i="31" s="1"/>
  <c r="H4" i="24"/>
  <c r="K4" i="24" s="1"/>
  <c r="H4" i="25"/>
  <c r="K4" i="25" s="1"/>
  <c r="H4" i="23"/>
  <c r="K4" i="23" s="1"/>
  <c r="H4" i="32"/>
  <c r="H4" i="27"/>
  <c r="K4" i="27" s="1"/>
  <c r="H4" i="30"/>
  <c r="K4" i="30" s="1"/>
  <c r="H4" i="29"/>
  <c r="K4" i="29" s="1"/>
  <c r="H4" i="28"/>
  <c r="H4" i="26"/>
  <c r="K4" i="26" s="1"/>
  <c r="J88" i="18"/>
  <c r="J65" i="21"/>
  <c r="H56" i="21"/>
  <c r="H48" i="21"/>
  <c r="J37" i="21"/>
  <c r="I22" i="21"/>
  <c r="I64" i="21"/>
  <c r="H8" i="21"/>
  <c r="H33" i="21"/>
  <c r="H25" i="21"/>
  <c r="H49" i="21"/>
  <c r="H32" i="21"/>
  <c r="H40" i="21"/>
  <c r="I84" i="21"/>
  <c r="J67" i="26"/>
  <c r="J67" i="29"/>
  <c r="J67" i="25"/>
  <c r="J67" i="24"/>
  <c r="I84" i="35"/>
  <c r="I84" i="23"/>
  <c r="I40" i="24"/>
  <c r="I40" i="27"/>
  <c r="I112" i="21"/>
  <c r="J91" i="26"/>
  <c r="J91" i="30"/>
  <c r="J91" i="29"/>
  <c r="J4" i="27"/>
  <c r="M4" i="27" s="1"/>
  <c r="S4" i="27" s="1"/>
  <c r="J4" i="23"/>
  <c r="M4" i="23" s="1"/>
  <c r="S4" i="23" s="1"/>
  <c r="J4" i="31"/>
  <c r="M4" i="31" s="1"/>
  <c r="S4" i="31" s="1"/>
  <c r="J4" i="32"/>
  <c r="J131" i="25"/>
  <c r="I128" i="25"/>
  <c r="I128" i="26"/>
  <c r="I128" i="29"/>
  <c r="J127" i="25"/>
  <c r="J127" i="22"/>
  <c r="J127" i="31"/>
  <c r="J127" i="30"/>
  <c r="I112" i="23"/>
  <c r="I112" i="29"/>
  <c r="I112" i="35"/>
  <c r="J87" i="27"/>
  <c r="J87" i="24"/>
  <c r="J87" i="30"/>
  <c r="H86" i="23"/>
  <c r="H86" i="24"/>
  <c r="H86" i="28"/>
  <c r="H86" i="26"/>
  <c r="H86" i="32"/>
  <c r="J79" i="26"/>
  <c r="J79" i="24"/>
  <c r="J79" i="29"/>
  <c r="J79" i="32"/>
  <c r="J79" i="35"/>
  <c r="H78" i="27"/>
  <c r="H78" i="29"/>
  <c r="I72" i="28"/>
  <c r="I72" i="26"/>
  <c r="I72" i="22"/>
  <c r="I72" i="31"/>
  <c r="I72" i="32"/>
  <c r="J8" i="32"/>
  <c r="J123" i="21"/>
  <c r="J100" i="23"/>
  <c r="J100" i="22"/>
  <c r="J100" i="25"/>
  <c r="J132" i="21"/>
  <c r="J132" i="28"/>
  <c r="J132" i="31"/>
  <c r="J132" i="26"/>
  <c r="J132" i="24"/>
  <c r="J123" i="32"/>
  <c r="J123" i="35"/>
  <c r="J123" i="31"/>
  <c r="I108" i="28"/>
  <c r="I108" i="32"/>
  <c r="I108" i="26"/>
  <c r="I108" i="27"/>
  <c r="I104" i="30"/>
  <c r="I104" i="29"/>
  <c r="I96" i="29"/>
  <c r="I96" i="26"/>
  <c r="I96" i="27"/>
  <c r="I96" i="32"/>
  <c r="I96" i="31"/>
  <c r="I96" i="22"/>
  <c r="I56" i="23"/>
  <c r="I56" i="24"/>
  <c r="I56" i="26"/>
  <c r="I56" i="31"/>
  <c r="I56" i="35"/>
  <c r="I48" i="30"/>
  <c r="I48" i="28"/>
  <c r="I48" i="24"/>
  <c r="H22" i="24"/>
  <c r="H22" i="26"/>
  <c r="H122" i="35"/>
  <c r="H122" i="23"/>
  <c r="H122" i="32"/>
  <c r="H122" i="31"/>
  <c r="H122" i="25"/>
  <c r="H122" i="24"/>
  <c r="H122" i="26"/>
  <c r="H122" i="28"/>
  <c r="H122" i="27"/>
  <c r="H122" i="30"/>
  <c r="H122" i="29"/>
  <c r="H122" i="22"/>
  <c r="H122" i="21"/>
  <c r="H106" i="35"/>
  <c r="H106" i="23"/>
  <c r="H106" i="32"/>
  <c r="H106" i="25"/>
  <c r="H106" i="26"/>
  <c r="H106" i="31"/>
  <c r="H106" i="27"/>
  <c r="H106" i="24"/>
  <c r="H106" i="28"/>
  <c r="H106" i="30"/>
  <c r="H106" i="29"/>
  <c r="H106" i="22"/>
  <c r="H106" i="21"/>
  <c r="H98" i="35"/>
  <c r="H98" i="32"/>
  <c r="H98" i="29"/>
  <c r="H98" i="26"/>
  <c r="H98" i="30"/>
  <c r="H98" i="24"/>
  <c r="H98" i="31"/>
  <c r="H98" i="27"/>
  <c r="H98" i="25"/>
  <c r="H98" i="23"/>
  <c r="H98" i="28"/>
  <c r="H98" i="22"/>
  <c r="H98" i="21"/>
  <c r="H90" i="35"/>
  <c r="H90" i="27"/>
  <c r="H90" i="32"/>
  <c r="H90" i="31"/>
  <c r="H90" i="23"/>
  <c r="H90" i="25"/>
  <c r="H90" i="26"/>
  <c r="H90" i="28"/>
  <c r="H90" i="24"/>
  <c r="H90" i="30"/>
  <c r="H90" i="29"/>
  <c r="H90" i="22"/>
  <c r="H90" i="21"/>
  <c r="H82" i="35"/>
  <c r="H82" i="25"/>
  <c r="H82" i="26"/>
  <c r="H82" i="27"/>
  <c r="H82" i="30"/>
  <c r="H82" i="29"/>
  <c r="H82" i="32"/>
  <c r="H82" i="31"/>
  <c r="H82" i="28"/>
  <c r="H82" i="24"/>
  <c r="H82" i="22"/>
  <c r="H82" i="23"/>
  <c r="H82" i="21"/>
  <c r="H74" i="35"/>
  <c r="H74" i="32"/>
  <c r="H74" i="27"/>
  <c r="H74" i="25"/>
  <c r="H74" i="31"/>
  <c r="H74" i="24"/>
  <c r="H74" i="26"/>
  <c r="H74" i="23"/>
  <c r="H74" i="29"/>
  <c r="H74" i="28"/>
  <c r="H74" i="30"/>
  <c r="H74" i="22"/>
  <c r="H74" i="21"/>
  <c r="H66" i="24"/>
  <c r="H66" i="31"/>
  <c r="I22" i="32"/>
  <c r="I22" i="22"/>
  <c r="I22" i="30"/>
  <c r="I22" i="31"/>
  <c r="I22" i="27"/>
  <c r="I22" i="24"/>
  <c r="I22" i="25"/>
  <c r="I22" i="28"/>
  <c r="I22" i="23"/>
  <c r="I22" i="29"/>
  <c r="I22" i="26"/>
  <c r="I14" i="32"/>
  <c r="I14" i="29"/>
  <c r="I14" i="30"/>
  <c r="I14" i="28"/>
  <c r="I14" i="31"/>
  <c r="I14" i="27"/>
  <c r="I14" i="25"/>
  <c r="I14" i="24"/>
  <c r="I14" i="22"/>
  <c r="I14" i="26"/>
  <c r="I14" i="23"/>
  <c r="J127" i="10"/>
  <c r="J127" i="21"/>
  <c r="J114" i="32"/>
  <c r="J114" i="30"/>
  <c r="J114" i="35"/>
  <c r="J114" i="24"/>
  <c r="J114" i="25"/>
  <c r="J114" i="27"/>
  <c r="J114" i="28"/>
  <c r="J114" i="23"/>
  <c r="J114" i="31"/>
  <c r="J114" i="29"/>
  <c r="J114" i="22"/>
  <c r="J114" i="26"/>
  <c r="J114" i="21"/>
  <c r="H112" i="32"/>
  <c r="H112" i="35"/>
  <c r="H112" i="29"/>
  <c r="H112" i="23"/>
  <c r="H112" i="31"/>
  <c r="H112" i="24"/>
  <c r="H112" i="30"/>
  <c r="H112" i="28"/>
  <c r="H112" i="22"/>
  <c r="H112" i="25"/>
  <c r="H112" i="27"/>
  <c r="H112" i="26"/>
  <c r="H112" i="21"/>
  <c r="J110" i="35"/>
  <c r="J110" i="32"/>
  <c r="J110" i="31"/>
  <c r="J110" i="29"/>
  <c r="J110" i="25"/>
  <c r="J110" i="24"/>
  <c r="J110" i="28"/>
  <c r="J110" i="26"/>
  <c r="J110" i="23"/>
  <c r="J110" i="30"/>
  <c r="J110" i="27"/>
  <c r="J110" i="22"/>
  <c r="J110" i="21"/>
  <c r="I86" i="32"/>
  <c r="I86" i="29"/>
  <c r="I86" i="30"/>
  <c r="I86" i="35"/>
  <c r="I86" i="31"/>
  <c r="I86" i="25"/>
  <c r="I86" i="27"/>
  <c r="I86" i="23"/>
  <c r="I86" i="26"/>
  <c r="I86" i="28"/>
  <c r="I86" i="22"/>
  <c r="I86" i="24"/>
  <c r="I86" i="21"/>
  <c r="I78" i="32"/>
  <c r="I78" i="27"/>
  <c r="I78" i="35"/>
  <c r="I78" i="29"/>
  <c r="I78" i="24"/>
  <c r="I78" i="25"/>
  <c r="I78" i="30"/>
  <c r="I78" i="31"/>
  <c r="I78" i="28"/>
  <c r="I78" i="23"/>
  <c r="I78" i="26"/>
  <c r="I78" i="22"/>
  <c r="I78" i="21"/>
  <c r="I75" i="31"/>
  <c r="I75" i="32"/>
  <c r="I75" i="27"/>
  <c r="I75" i="35"/>
  <c r="I75" i="29"/>
  <c r="I75" i="25"/>
  <c r="I75" i="23"/>
  <c r="I75" i="28"/>
  <c r="I75" i="30"/>
  <c r="I75" i="22"/>
  <c r="I75" i="24"/>
  <c r="I75" i="26"/>
  <c r="I75" i="21"/>
  <c r="I43" i="24"/>
  <c r="I133" i="32"/>
  <c r="I133" i="35"/>
  <c r="I133" i="24"/>
  <c r="I133" i="30"/>
  <c r="I133" i="22"/>
  <c r="I133" i="26"/>
  <c r="I133" i="31"/>
  <c r="I133" i="29"/>
  <c r="I133" i="25"/>
  <c r="I133" i="27"/>
  <c r="I133" i="23"/>
  <c r="I133" i="28"/>
  <c r="I133" i="21"/>
  <c r="H126" i="35"/>
  <c r="H126" i="31"/>
  <c r="H126" i="32"/>
  <c r="H126" i="30"/>
  <c r="H126" i="28"/>
  <c r="H126" i="23"/>
  <c r="H126" i="26"/>
  <c r="H126" i="22"/>
  <c r="H126" i="27"/>
  <c r="H126" i="29"/>
  <c r="H126" i="24"/>
  <c r="H126" i="25"/>
  <c r="H126" i="21"/>
  <c r="H94" i="35"/>
  <c r="H94" i="32"/>
  <c r="H94" i="26"/>
  <c r="H94" i="29"/>
  <c r="H94" i="24"/>
  <c r="H94" i="28"/>
  <c r="H94" i="30"/>
  <c r="H94" i="27"/>
  <c r="H94" i="25"/>
  <c r="H94" i="31"/>
  <c r="H94" i="22"/>
  <c r="H94" i="23"/>
  <c r="H94" i="21"/>
  <c r="J84" i="32"/>
  <c r="J84" i="35"/>
  <c r="J84" i="29"/>
  <c r="J84" i="22"/>
  <c r="J84" i="31"/>
  <c r="J84" i="30"/>
  <c r="J84" i="25"/>
  <c r="J84" i="26"/>
  <c r="J84" i="27"/>
  <c r="J84" i="24"/>
  <c r="J84" i="23"/>
  <c r="J84" i="28"/>
  <c r="J84" i="21"/>
  <c r="J76" i="35"/>
  <c r="J76" i="29"/>
  <c r="J76" i="32"/>
  <c r="J76" i="23"/>
  <c r="J76" i="22"/>
  <c r="J76" i="30"/>
  <c r="J76" i="24"/>
  <c r="J76" i="28"/>
  <c r="J76" i="31"/>
  <c r="J76" i="25"/>
  <c r="J76" i="26"/>
  <c r="J76" i="27"/>
  <c r="J76" i="21"/>
  <c r="H70" i="35"/>
  <c r="H70" i="32"/>
  <c r="H70" i="25"/>
  <c r="H70" i="26"/>
  <c r="H70" i="30"/>
  <c r="H70" i="31"/>
  <c r="H70" i="28"/>
  <c r="H70" i="29"/>
  <c r="H70" i="24"/>
  <c r="H70" i="22"/>
  <c r="H70" i="27"/>
  <c r="H70" i="23"/>
  <c r="H70" i="21"/>
  <c r="I53" i="31"/>
  <c r="I53" i="35"/>
  <c r="I53" i="32"/>
  <c r="I53" i="30"/>
  <c r="I53" i="24"/>
  <c r="I53" i="27"/>
  <c r="I53" i="26"/>
  <c r="I53" i="25"/>
  <c r="I53" i="29"/>
  <c r="I53" i="28"/>
  <c r="I53" i="22"/>
  <c r="I53" i="23"/>
  <c r="I20" i="28"/>
  <c r="I20" i="32"/>
  <c r="I20" i="31"/>
  <c r="I20" i="22"/>
  <c r="I20" i="29"/>
  <c r="I20" i="24"/>
  <c r="I20" i="30"/>
  <c r="I20" i="23"/>
  <c r="I20" i="27"/>
  <c r="I20" i="25"/>
  <c r="I20" i="26"/>
  <c r="I16" i="28"/>
  <c r="I16" i="30"/>
  <c r="I16" i="31"/>
  <c r="I16" i="27"/>
  <c r="I16" i="24"/>
  <c r="I16" i="26"/>
  <c r="I16" i="32"/>
  <c r="I16" i="29"/>
  <c r="I16" i="22"/>
  <c r="I16" i="23"/>
  <c r="I16" i="25"/>
  <c r="I4" i="32"/>
  <c r="I4" i="28"/>
  <c r="I4" i="31"/>
  <c r="L4" i="31" s="1"/>
  <c r="I4" i="29"/>
  <c r="L4" i="29" s="1"/>
  <c r="I4" i="22"/>
  <c r="L4" i="22" s="1"/>
  <c r="I4" i="30"/>
  <c r="L4" i="30" s="1"/>
  <c r="I4" i="27"/>
  <c r="L4" i="27" s="1"/>
  <c r="I4" i="24"/>
  <c r="L4" i="24" s="1"/>
  <c r="I4" i="23"/>
  <c r="L4" i="23" s="1"/>
  <c r="I4" i="25"/>
  <c r="L4" i="25" s="1"/>
  <c r="I4" i="26"/>
  <c r="L4" i="26" s="1"/>
  <c r="J131" i="3"/>
  <c r="J131" i="21"/>
  <c r="J126" i="35"/>
  <c r="J126" i="30"/>
  <c r="J126" i="32"/>
  <c r="J126" i="31"/>
  <c r="J126" i="24"/>
  <c r="J126" i="29"/>
  <c r="J126" i="27"/>
  <c r="J126" i="25"/>
  <c r="J126" i="28"/>
  <c r="J126" i="26"/>
  <c r="J126" i="22"/>
  <c r="J126" i="23"/>
  <c r="J126" i="21"/>
  <c r="H91" i="35"/>
  <c r="H91" i="31"/>
  <c r="H91" i="26"/>
  <c r="H91" i="28"/>
  <c r="H91" i="27"/>
  <c r="H91" i="32"/>
  <c r="H91" i="29"/>
  <c r="H91" i="23"/>
  <c r="H91" i="30"/>
  <c r="H91" i="24"/>
  <c r="H91" i="25"/>
  <c r="H91" i="22"/>
  <c r="H91" i="21"/>
  <c r="I67" i="31"/>
  <c r="I67" i="32"/>
  <c r="I67" i="22"/>
  <c r="I67" i="35"/>
  <c r="I67" i="29"/>
  <c r="I67" i="28"/>
  <c r="I67" i="25"/>
  <c r="I67" i="27"/>
  <c r="I67" i="30"/>
  <c r="I67" i="24"/>
  <c r="I67" i="26"/>
  <c r="I67" i="23"/>
  <c r="I67" i="21"/>
  <c r="I38" i="31"/>
  <c r="I132" i="18"/>
  <c r="I132" i="32"/>
  <c r="I132" i="23"/>
  <c r="I132" i="31"/>
  <c r="I132" i="30"/>
  <c r="I132" i="24"/>
  <c r="I132" i="27"/>
  <c r="I132" i="35"/>
  <c r="I132" i="29"/>
  <c r="I132" i="22"/>
  <c r="I132" i="26"/>
  <c r="I132" i="28"/>
  <c r="I132" i="25"/>
  <c r="I132" i="21"/>
  <c r="J107" i="18"/>
  <c r="J107" i="24"/>
  <c r="J107" i="35"/>
  <c r="J107" i="32"/>
  <c r="J107" i="29"/>
  <c r="J107" i="25"/>
  <c r="J107" i="28"/>
  <c r="J107" i="26"/>
  <c r="J107" i="31"/>
  <c r="J107" i="30"/>
  <c r="J107" i="27"/>
  <c r="J107" i="22"/>
  <c r="J107" i="23"/>
  <c r="J107" i="21"/>
  <c r="I76" i="32"/>
  <c r="I76" i="31"/>
  <c r="I76" i="35"/>
  <c r="I76" i="23"/>
  <c r="I76" i="28"/>
  <c r="I76" i="30"/>
  <c r="I76" i="26"/>
  <c r="I76" i="22"/>
  <c r="I76" i="25"/>
  <c r="I76" i="29"/>
  <c r="I76" i="27"/>
  <c r="I76" i="24"/>
  <c r="I76" i="21"/>
  <c r="H69" i="35"/>
  <c r="H69" i="32"/>
  <c r="H69" i="24"/>
  <c r="H69" i="30"/>
  <c r="H69" i="25"/>
  <c r="H69" i="27"/>
  <c r="H69" i="31"/>
  <c r="H69" i="29"/>
  <c r="H69" i="22"/>
  <c r="H69" i="28"/>
  <c r="H69" i="23"/>
  <c r="H69" i="26"/>
  <c r="H69" i="21"/>
  <c r="H37" i="27"/>
  <c r="H37" i="31"/>
  <c r="H37" i="25"/>
  <c r="H37" i="24"/>
  <c r="H37" i="32"/>
  <c r="H37" i="28"/>
  <c r="H37" i="30"/>
  <c r="H37" i="22"/>
  <c r="H37" i="29"/>
  <c r="H37" i="23"/>
  <c r="H37" i="26"/>
  <c r="H28" i="32"/>
  <c r="H28" i="31"/>
  <c r="H28" i="29"/>
  <c r="H28" i="24"/>
  <c r="H28" i="23"/>
  <c r="H28" i="22"/>
  <c r="H28" i="25"/>
  <c r="H28" i="27"/>
  <c r="H28" i="26"/>
  <c r="H28" i="30"/>
  <c r="H28" i="28"/>
  <c r="H16" i="32"/>
  <c r="H16" i="31"/>
  <c r="H16" i="29"/>
  <c r="H16" i="27"/>
  <c r="H16" i="30"/>
  <c r="H16" i="25"/>
  <c r="H16" i="24"/>
  <c r="H16" i="22"/>
  <c r="H16" i="23"/>
  <c r="H16" i="28"/>
  <c r="H16" i="26"/>
  <c r="H131" i="28"/>
  <c r="H131" i="27"/>
  <c r="H131" i="22"/>
  <c r="H131" i="31"/>
  <c r="H131" i="25"/>
  <c r="H131" i="26"/>
  <c r="H131" i="24"/>
  <c r="H131" i="35"/>
  <c r="H131" i="32"/>
  <c r="H131" i="30"/>
  <c r="H131" i="29"/>
  <c r="H131" i="23"/>
  <c r="H131" i="21"/>
  <c r="H128" i="31"/>
  <c r="H128" i="32"/>
  <c r="H128" i="35"/>
  <c r="H128" i="24"/>
  <c r="H128" i="23"/>
  <c r="H128" i="30"/>
  <c r="H128" i="27"/>
  <c r="H128" i="28"/>
  <c r="H128" i="22"/>
  <c r="H128" i="25"/>
  <c r="H128" i="26"/>
  <c r="H128" i="29"/>
  <c r="H128" i="21"/>
  <c r="I122" i="18"/>
  <c r="I122" i="32"/>
  <c r="I122" i="30"/>
  <c r="I122" i="35"/>
  <c r="I122" i="26"/>
  <c r="I122" i="27"/>
  <c r="I122" i="25"/>
  <c r="I122" i="23"/>
  <c r="I122" i="31"/>
  <c r="I122" i="28"/>
  <c r="I122" i="24"/>
  <c r="I122" i="29"/>
  <c r="I122" i="22"/>
  <c r="I122" i="21"/>
  <c r="F107" i="32"/>
  <c r="I107" i="31"/>
  <c r="F107" i="35"/>
  <c r="F107" i="31"/>
  <c r="I107" i="23"/>
  <c r="I107" i="30"/>
  <c r="F107" i="30"/>
  <c r="I107" i="29"/>
  <c r="F107" i="28"/>
  <c r="I107" i="32"/>
  <c r="I107" i="28"/>
  <c r="F107" i="27"/>
  <c r="F107" i="29"/>
  <c r="I107" i="27"/>
  <c r="I107" i="22"/>
  <c r="I107" i="25"/>
  <c r="I107" i="26"/>
  <c r="F107" i="23"/>
  <c r="I107" i="35"/>
  <c r="F107" i="22"/>
  <c r="I107" i="24"/>
  <c r="F107" i="25"/>
  <c r="F107" i="26"/>
  <c r="F107" i="24"/>
  <c r="I107" i="21"/>
  <c r="F107" i="21"/>
  <c r="I90" i="32"/>
  <c r="I90" i="23"/>
  <c r="I90" i="29"/>
  <c r="I90" i="35"/>
  <c r="I90" i="26"/>
  <c r="I90" i="31"/>
  <c r="I90" i="30"/>
  <c r="I90" i="25"/>
  <c r="I90" i="27"/>
  <c r="I90" i="28"/>
  <c r="I90" i="24"/>
  <c r="I90" i="22"/>
  <c r="I90" i="21"/>
  <c r="I87" i="31"/>
  <c r="I87" i="35"/>
  <c r="I87" i="23"/>
  <c r="I87" i="22"/>
  <c r="I87" i="32"/>
  <c r="I87" i="25"/>
  <c r="I87" i="30"/>
  <c r="I87" i="29"/>
  <c r="I87" i="28"/>
  <c r="I87" i="27"/>
  <c r="I87" i="26"/>
  <c r="I87" i="24"/>
  <c r="I87" i="21"/>
  <c r="H60" i="35"/>
  <c r="H60" i="27"/>
  <c r="H60" i="32"/>
  <c r="H60" i="29"/>
  <c r="H60" i="31"/>
  <c r="H60" i="28"/>
  <c r="H60" i="25"/>
  <c r="H60" i="23"/>
  <c r="H60" i="26"/>
  <c r="H60" i="22"/>
  <c r="H60" i="24"/>
  <c r="H60" i="30"/>
  <c r="H121" i="27"/>
  <c r="H121" i="32"/>
  <c r="H121" i="35"/>
  <c r="H121" i="31"/>
  <c r="H121" i="28"/>
  <c r="H121" i="26"/>
  <c r="H121" i="24"/>
  <c r="H121" i="29"/>
  <c r="H121" i="22"/>
  <c r="H121" i="23"/>
  <c r="H121" i="30"/>
  <c r="H121" i="25"/>
  <c r="H121" i="21"/>
  <c r="I80" i="35"/>
  <c r="I80" i="31"/>
  <c r="I80" i="27"/>
  <c r="I80" i="32"/>
  <c r="I80" i="24"/>
  <c r="I80" i="30"/>
  <c r="I80" i="26"/>
  <c r="I80" i="28"/>
  <c r="I80" i="29"/>
  <c r="I80" i="22"/>
  <c r="I80" i="23"/>
  <c r="I80" i="25"/>
  <c r="I80" i="21"/>
  <c r="H73" i="22"/>
  <c r="H73" i="25"/>
  <c r="H73" i="24"/>
  <c r="H73" i="35"/>
  <c r="H73" i="32"/>
  <c r="H73" i="31"/>
  <c r="H73" i="30"/>
  <c r="H73" i="28"/>
  <c r="H73" i="29"/>
  <c r="H73" i="26"/>
  <c r="H73" i="23"/>
  <c r="H73" i="27"/>
  <c r="H73" i="21"/>
  <c r="H41" i="31"/>
  <c r="H41" i="24"/>
  <c r="H41" i="32"/>
  <c r="H41" i="25"/>
  <c r="H41" i="29"/>
  <c r="H41" i="30"/>
  <c r="H41" i="27"/>
  <c r="H41" i="28"/>
  <c r="H41" i="26"/>
  <c r="H41" i="23"/>
  <c r="H41" i="22"/>
  <c r="J32" i="32"/>
  <c r="J32" i="25"/>
  <c r="J32" i="24"/>
  <c r="J32" i="27"/>
  <c r="J32" i="22"/>
  <c r="J32" i="31"/>
  <c r="J32" i="30"/>
  <c r="J32" i="26"/>
  <c r="J32" i="28"/>
  <c r="J32" i="23"/>
  <c r="J32" i="29"/>
  <c r="J24" i="32"/>
  <c r="J24" i="23"/>
  <c r="J24" i="27"/>
  <c r="J24" i="29"/>
  <c r="J24" i="25"/>
  <c r="J24" i="24"/>
  <c r="J24" i="30"/>
  <c r="J24" i="28"/>
  <c r="J24" i="31"/>
  <c r="J24" i="26"/>
  <c r="J24" i="22"/>
  <c r="J16" i="32"/>
  <c r="J16" i="25"/>
  <c r="J16" i="23"/>
  <c r="J16" i="24"/>
  <c r="J16" i="31"/>
  <c r="J16" i="30"/>
  <c r="J16" i="22"/>
  <c r="J16" i="29"/>
  <c r="J16" i="27"/>
  <c r="J16" i="26"/>
  <c r="J16" i="28"/>
  <c r="H132" i="35"/>
  <c r="H132" i="31"/>
  <c r="H132" i="29"/>
  <c r="H132" i="24"/>
  <c r="H132" i="30"/>
  <c r="H132" i="32"/>
  <c r="H132" i="28"/>
  <c r="H132" i="23"/>
  <c r="H132" i="26"/>
  <c r="H132" i="25"/>
  <c r="H132" i="27"/>
  <c r="H132" i="22"/>
  <c r="H132" i="21"/>
  <c r="J121" i="24"/>
  <c r="J121" i="35"/>
  <c r="J121" i="32"/>
  <c r="J121" i="31"/>
  <c r="J121" i="26"/>
  <c r="J121" i="22"/>
  <c r="J121" i="27"/>
  <c r="J121" i="29"/>
  <c r="J121" i="30"/>
  <c r="J121" i="25"/>
  <c r="J121" i="28"/>
  <c r="J121" i="23"/>
  <c r="J121" i="21"/>
  <c r="J85" i="35"/>
  <c r="J85" i="28"/>
  <c r="J85" i="32"/>
  <c r="J85" i="31"/>
  <c r="J85" i="30"/>
  <c r="J85" i="29"/>
  <c r="J85" i="22"/>
  <c r="J85" i="24"/>
  <c r="J85" i="27"/>
  <c r="J85" i="23"/>
  <c r="J85" i="25"/>
  <c r="J85" i="26"/>
  <c r="J85" i="21"/>
  <c r="H110" i="35"/>
  <c r="H110" i="32"/>
  <c r="H110" i="31"/>
  <c r="H110" i="30"/>
  <c r="H110" i="27"/>
  <c r="H110" i="29"/>
  <c r="H110" i="24"/>
  <c r="H110" i="28"/>
  <c r="H110" i="25"/>
  <c r="H110" i="23"/>
  <c r="H110" i="22"/>
  <c r="H110" i="26"/>
  <c r="H110" i="21"/>
  <c r="J92" i="32"/>
  <c r="J92" i="24"/>
  <c r="J92" i="22"/>
  <c r="J92" i="27"/>
  <c r="J92" i="23"/>
  <c r="J92" i="29"/>
  <c r="J92" i="31"/>
  <c r="J92" i="30"/>
  <c r="J92" i="28"/>
  <c r="J92" i="35"/>
  <c r="J92" i="26"/>
  <c r="J92" i="25"/>
  <c r="J92" i="21"/>
  <c r="I28" i="30"/>
  <c r="I28" i="28"/>
  <c r="I28" i="23"/>
  <c r="I28" i="32"/>
  <c r="I28" i="31"/>
  <c r="I28" i="24"/>
  <c r="I28" i="27"/>
  <c r="I28" i="25"/>
  <c r="I28" i="26"/>
  <c r="I28" i="22"/>
  <c r="I28" i="29"/>
  <c r="I12" i="28"/>
  <c r="I12" i="32"/>
  <c r="I12" i="31"/>
  <c r="I12" i="30"/>
  <c r="I12" i="23"/>
  <c r="I12" i="24"/>
  <c r="I12" i="26"/>
  <c r="I12" i="22"/>
  <c r="I12" i="25"/>
  <c r="I12" i="29"/>
  <c r="I12" i="27"/>
  <c r="H88" i="32"/>
  <c r="H88" i="35"/>
  <c r="H88" i="24"/>
  <c r="H88" i="23"/>
  <c r="H88" i="29"/>
  <c r="H88" i="31"/>
  <c r="H88" i="22"/>
  <c r="H88" i="30"/>
  <c r="H88" i="25"/>
  <c r="H88" i="28"/>
  <c r="H88" i="26"/>
  <c r="H88" i="27"/>
  <c r="H88" i="21"/>
  <c r="J57" i="35"/>
  <c r="J57" i="31"/>
  <c r="J57" i="24"/>
  <c r="J57" i="32"/>
  <c r="J57" i="30"/>
  <c r="J57" i="29"/>
  <c r="J57" i="28"/>
  <c r="J57" i="23"/>
  <c r="J57" i="25"/>
  <c r="J57" i="26"/>
  <c r="J57" i="22"/>
  <c r="J57" i="27"/>
  <c r="H125" i="35"/>
  <c r="H125" i="32"/>
  <c r="H125" i="29"/>
  <c r="H125" i="25"/>
  <c r="H125" i="28"/>
  <c r="H125" i="30"/>
  <c r="H125" i="31"/>
  <c r="H125" i="27"/>
  <c r="H125" i="23"/>
  <c r="H125" i="26"/>
  <c r="H125" i="22"/>
  <c r="H125" i="24"/>
  <c r="H125" i="21"/>
  <c r="J83" i="24"/>
  <c r="J83" i="35"/>
  <c r="J83" i="32"/>
  <c r="J83" i="31"/>
  <c r="J83" i="30"/>
  <c r="J83" i="28"/>
  <c r="J83" i="25"/>
  <c r="J83" i="22"/>
  <c r="J83" i="27"/>
  <c r="J83" i="29"/>
  <c r="J83" i="23"/>
  <c r="J83" i="26"/>
  <c r="J83" i="21"/>
  <c r="I119" i="35"/>
  <c r="I119" i="23"/>
  <c r="I119" i="31"/>
  <c r="I119" i="32"/>
  <c r="I119" i="28"/>
  <c r="I119" i="27"/>
  <c r="I119" i="29"/>
  <c r="I119" i="30"/>
  <c r="I119" i="25"/>
  <c r="I119" i="26"/>
  <c r="I119" i="24"/>
  <c r="I119" i="22"/>
  <c r="I119" i="21"/>
  <c r="H115" i="28"/>
  <c r="H115" i="35"/>
  <c r="H115" i="27"/>
  <c r="H115" i="29"/>
  <c r="H115" i="25"/>
  <c r="H115" i="22"/>
  <c r="H115" i="32"/>
  <c r="H115" i="31"/>
  <c r="H115" i="30"/>
  <c r="H115" i="24"/>
  <c r="H115" i="23"/>
  <c r="H115" i="26"/>
  <c r="H115" i="21"/>
  <c r="I99" i="31"/>
  <c r="I99" i="35"/>
  <c r="I99" i="22"/>
  <c r="I99" i="28"/>
  <c r="I99" i="25"/>
  <c r="I99" i="27"/>
  <c r="I99" i="23"/>
  <c r="I99" i="30"/>
  <c r="I99" i="29"/>
  <c r="I99" i="26"/>
  <c r="I99" i="32"/>
  <c r="I99" i="24"/>
  <c r="I99" i="21"/>
  <c r="H20" i="32"/>
  <c r="H20" i="29"/>
  <c r="H20" i="22"/>
  <c r="H20" i="31"/>
  <c r="H20" i="30"/>
  <c r="H20" i="24"/>
  <c r="H20" i="25"/>
  <c r="H20" i="23"/>
  <c r="H20" i="27"/>
  <c r="H20" i="28"/>
  <c r="H20" i="26"/>
  <c r="I56" i="21"/>
  <c r="I37" i="21"/>
  <c r="H37" i="21"/>
  <c r="I52" i="21"/>
  <c r="J57" i="21"/>
  <c r="J64" i="21"/>
  <c r="H20" i="21"/>
  <c r="J49" i="21"/>
  <c r="I49" i="21"/>
  <c r="J41" i="21"/>
  <c r="J40" i="21"/>
  <c r="I40" i="21"/>
  <c r="J91" i="21"/>
  <c r="J67" i="22"/>
  <c r="J67" i="30"/>
  <c r="J67" i="35"/>
  <c r="I84" i="26"/>
  <c r="I84" i="29"/>
  <c r="I84" i="32"/>
  <c r="I40" i="25"/>
  <c r="I40" i="22"/>
  <c r="I40" i="29"/>
  <c r="I40" i="28"/>
  <c r="J91" i="23"/>
  <c r="J91" i="31"/>
  <c r="J91" i="22"/>
  <c r="J91" i="24"/>
  <c r="J4" i="26"/>
  <c r="M4" i="26" s="1"/>
  <c r="S4" i="26" s="1"/>
  <c r="J4" i="24"/>
  <c r="M4" i="24" s="1"/>
  <c r="S4" i="24" s="1"/>
  <c r="J131" i="32"/>
  <c r="J127" i="23"/>
  <c r="J127" i="32"/>
  <c r="I112" i="28"/>
  <c r="I112" i="24"/>
  <c r="I112" i="32"/>
  <c r="J79" i="22"/>
  <c r="J79" i="30"/>
  <c r="I72" i="24"/>
  <c r="I72" i="29"/>
  <c r="J100" i="28"/>
  <c r="J100" i="26"/>
  <c r="J100" i="27"/>
  <c r="J100" i="32"/>
  <c r="J123" i="23"/>
  <c r="J123" i="22"/>
  <c r="J123" i="25"/>
  <c r="J123" i="26"/>
  <c r="I108" i="29"/>
  <c r="I108" i="35"/>
  <c r="I96" i="21"/>
  <c r="I96" i="25"/>
  <c r="I56" i="25"/>
  <c r="I56" i="28"/>
  <c r="I56" i="29"/>
  <c r="I56" i="32"/>
  <c r="I48" i="26"/>
  <c r="I48" i="31"/>
  <c r="I48" i="32"/>
  <c r="H22" i="23"/>
  <c r="H22" i="28"/>
  <c r="I129" i="35"/>
  <c r="I129" i="32"/>
  <c r="I129" i="30"/>
  <c r="I129" i="22"/>
  <c r="I129" i="25"/>
  <c r="I129" i="27"/>
  <c r="I129" i="28"/>
  <c r="I129" i="24"/>
  <c r="I129" i="31"/>
  <c r="I129" i="23"/>
  <c r="I129" i="26"/>
  <c r="I129" i="29"/>
  <c r="I129" i="21"/>
  <c r="I121" i="18"/>
  <c r="I121" i="24"/>
  <c r="I121" i="32"/>
  <c r="I121" i="27"/>
  <c r="I121" i="31"/>
  <c r="I121" i="22"/>
  <c r="I121" i="25"/>
  <c r="I121" i="30"/>
  <c r="I121" i="28"/>
  <c r="I121" i="23"/>
  <c r="I121" i="35"/>
  <c r="I121" i="29"/>
  <c r="I121" i="26"/>
  <c r="I121" i="21"/>
  <c r="I113" i="18"/>
  <c r="I113" i="27"/>
  <c r="I113" i="35"/>
  <c r="I113" i="26"/>
  <c r="I113" i="32"/>
  <c r="I113" i="30"/>
  <c r="I113" i="31"/>
  <c r="I113" i="29"/>
  <c r="I113" i="25"/>
  <c r="I113" i="22"/>
  <c r="I113" i="28"/>
  <c r="I113" i="24"/>
  <c r="I113" i="23"/>
  <c r="I113" i="21"/>
  <c r="I105" i="31"/>
  <c r="I105" i="27"/>
  <c r="I105" i="24"/>
  <c r="I105" i="35"/>
  <c r="I105" i="32"/>
  <c r="I105" i="25"/>
  <c r="I105" i="30"/>
  <c r="I105" i="28"/>
  <c r="I105" i="29"/>
  <c r="I105" i="26"/>
  <c r="I105" i="23"/>
  <c r="I105" i="22"/>
  <c r="I105" i="21"/>
  <c r="I97" i="31"/>
  <c r="I97" i="35"/>
  <c r="I97" i="32"/>
  <c r="I97" i="30"/>
  <c r="I97" i="26"/>
  <c r="I97" i="28"/>
  <c r="I97" i="24"/>
  <c r="I97" i="27"/>
  <c r="I97" i="29"/>
  <c r="I97" i="22"/>
  <c r="I97" i="23"/>
  <c r="I97" i="25"/>
  <c r="I97" i="21"/>
  <c r="I89" i="31"/>
  <c r="I89" i="27"/>
  <c r="I89" i="32"/>
  <c r="I89" i="22"/>
  <c r="I89" i="35"/>
  <c r="I89" i="24"/>
  <c r="I89" i="29"/>
  <c r="I89" i="26"/>
  <c r="I89" i="23"/>
  <c r="I89" i="28"/>
  <c r="I89" i="30"/>
  <c r="I89" i="25"/>
  <c r="I89" i="21"/>
  <c r="I81" i="31"/>
  <c r="I81" i="35"/>
  <c r="I81" i="22"/>
  <c r="I81" i="32"/>
  <c r="I81" i="26"/>
  <c r="I81" i="28"/>
  <c r="I81" i="27"/>
  <c r="I81" i="29"/>
  <c r="I81" i="30"/>
  <c r="I81" i="25"/>
  <c r="I81" i="24"/>
  <c r="I81" i="23"/>
  <c r="I81" i="21"/>
  <c r="I73" i="18"/>
  <c r="I73" i="31"/>
  <c r="I73" i="35"/>
  <c r="I73" i="32"/>
  <c r="I73" i="30"/>
  <c r="I73" i="22"/>
  <c r="I73" i="23"/>
  <c r="I73" i="27"/>
  <c r="I73" i="29"/>
  <c r="I73" i="28"/>
  <c r="I73" i="26"/>
  <c r="I73" i="24"/>
  <c r="I73" i="25"/>
  <c r="I73" i="21"/>
  <c r="I65" i="31"/>
  <c r="I65" i="35"/>
  <c r="I65" i="22"/>
  <c r="I65" i="26"/>
  <c r="I65" i="30"/>
  <c r="I65" i="29"/>
  <c r="I65" i="28"/>
  <c r="I65" i="23"/>
  <c r="I65" i="32"/>
  <c r="I65" i="24"/>
  <c r="I65" i="27"/>
  <c r="I65" i="25"/>
  <c r="I57" i="31"/>
  <c r="I57" i="32"/>
  <c r="I57" i="24"/>
  <c r="I57" i="30"/>
  <c r="I57" i="35"/>
  <c r="I57" i="26"/>
  <c r="I57" i="23"/>
  <c r="I57" i="29"/>
  <c r="I57" i="28"/>
  <c r="I57" i="25"/>
  <c r="I57" i="22"/>
  <c r="I57" i="27"/>
  <c r="I49" i="31"/>
  <c r="I49" i="35"/>
  <c r="I49" i="27"/>
  <c r="I49" i="32"/>
  <c r="I49" i="26"/>
  <c r="I49" i="29"/>
  <c r="I49" i="28"/>
  <c r="I49" i="30"/>
  <c r="I49" i="23"/>
  <c r="I49" i="22"/>
  <c r="I49" i="24"/>
  <c r="I49" i="25"/>
  <c r="I41" i="32"/>
  <c r="I41" i="24"/>
  <c r="I41" i="30"/>
  <c r="I41" i="23"/>
  <c r="I41" i="28"/>
  <c r="I41" i="27"/>
  <c r="I41" i="22"/>
  <c r="I41" i="29"/>
  <c r="I41" i="26"/>
  <c r="I41" i="31"/>
  <c r="I41" i="25"/>
  <c r="J133" i="18"/>
  <c r="J133" i="31"/>
  <c r="J133" i="35"/>
  <c r="J133" i="27"/>
  <c r="J133" i="32"/>
  <c r="J133" i="28"/>
  <c r="J133" i="30"/>
  <c r="J133" i="26"/>
  <c r="J133" i="23"/>
  <c r="J133" i="24"/>
  <c r="J133" i="22"/>
  <c r="J133" i="25"/>
  <c r="J133" i="29"/>
  <c r="J133" i="21"/>
  <c r="J130" i="18"/>
  <c r="J130" i="32"/>
  <c r="J130" i="27"/>
  <c r="J130" i="29"/>
  <c r="J130" i="28"/>
  <c r="J130" i="31"/>
  <c r="J130" i="25"/>
  <c r="J130" i="24"/>
  <c r="J130" i="23"/>
  <c r="J130" i="35"/>
  <c r="J130" i="30"/>
  <c r="J130" i="26"/>
  <c r="J130" i="22"/>
  <c r="J130" i="21"/>
  <c r="I104" i="21"/>
  <c r="H104" i="32"/>
  <c r="H104" i="35"/>
  <c r="H104" i="29"/>
  <c r="H104" i="31"/>
  <c r="H104" i="22"/>
  <c r="H104" i="23"/>
  <c r="H104" i="24"/>
  <c r="H104" i="28"/>
  <c r="H104" i="30"/>
  <c r="H104" i="25"/>
  <c r="H104" i="26"/>
  <c r="H104" i="27"/>
  <c r="H104" i="21"/>
  <c r="I98" i="32"/>
  <c r="I98" i="31"/>
  <c r="I98" i="29"/>
  <c r="I98" i="26"/>
  <c r="I98" i="27"/>
  <c r="I98" i="25"/>
  <c r="I98" i="35"/>
  <c r="I98" i="28"/>
  <c r="I98" i="23"/>
  <c r="I98" i="30"/>
  <c r="I98" i="24"/>
  <c r="I98" i="22"/>
  <c r="I98" i="21"/>
  <c r="J124" i="31"/>
  <c r="J124" i="32"/>
  <c r="J124" i="29"/>
  <c r="J124" i="28"/>
  <c r="J124" i="27"/>
  <c r="J124" i="23"/>
  <c r="J124" i="35"/>
  <c r="J124" i="22"/>
  <c r="J124" i="24"/>
  <c r="J124" i="26"/>
  <c r="J124" i="30"/>
  <c r="J124" i="25"/>
  <c r="J124" i="21"/>
  <c r="I69" i="31"/>
  <c r="I69" i="35"/>
  <c r="I69" i="27"/>
  <c r="I69" i="24"/>
  <c r="I69" i="32"/>
  <c r="I69" i="30"/>
  <c r="I69" i="23"/>
  <c r="I69" i="25"/>
  <c r="I69" i="29"/>
  <c r="I69" i="22"/>
  <c r="I69" i="26"/>
  <c r="I69" i="28"/>
  <c r="I69" i="21"/>
  <c r="I32" i="30"/>
  <c r="I32" i="28"/>
  <c r="I32" i="22"/>
  <c r="I32" i="31"/>
  <c r="I32" i="24"/>
  <c r="I32" i="26"/>
  <c r="I32" i="32"/>
  <c r="I32" i="25"/>
  <c r="I32" i="27"/>
  <c r="I32" i="23"/>
  <c r="I32" i="29"/>
  <c r="J15" i="28"/>
  <c r="H100" i="32"/>
  <c r="H100" i="35"/>
  <c r="H100" i="29"/>
  <c r="H100" i="27"/>
  <c r="H100" i="31"/>
  <c r="H100" i="30"/>
  <c r="H100" i="25"/>
  <c r="H100" i="24"/>
  <c r="H100" i="28"/>
  <c r="H100" i="23"/>
  <c r="H100" i="26"/>
  <c r="H100" i="22"/>
  <c r="H100" i="21"/>
  <c r="I94" i="32"/>
  <c r="I94" i="29"/>
  <c r="I94" i="35"/>
  <c r="I94" i="31"/>
  <c r="I94" i="24"/>
  <c r="I94" i="23"/>
  <c r="I94" i="27"/>
  <c r="I94" i="30"/>
  <c r="I94" i="25"/>
  <c r="I94" i="28"/>
  <c r="I94" i="22"/>
  <c r="I94" i="26"/>
  <c r="I94" i="21"/>
  <c r="I91" i="31"/>
  <c r="I91" i="22"/>
  <c r="I91" i="23"/>
  <c r="I91" i="35"/>
  <c r="I91" i="32"/>
  <c r="I91" i="29"/>
  <c r="I91" i="28"/>
  <c r="I91" i="30"/>
  <c r="I91" i="25"/>
  <c r="I91" i="27"/>
  <c r="I91" i="24"/>
  <c r="I91" i="26"/>
  <c r="I91" i="21"/>
  <c r="J75" i="23"/>
  <c r="J75" i="24"/>
  <c r="J75" i="35"/>
  <c r="J75" i="30"/>
  <c r="J75" i="32"/>
  <c r="J75" i="31"/>
  <c r="J75" i="29"/>
  <c r="J75" i="28"/>
  <c r="J75" i="22"/>
  <c r="J75" i="26"/>
  <c r="J75" i="25"/>
  <c r="J75" i="27"/>
  <c r="J75" i="21"/>
  <c r="H36" i="32"/>
  <c r="H36" i="29"/>
  <c r="H36" i="22"/>
  <c r="H36" i="31"/>
  <c r="H36" i="24"/>
  <c r="H36" i="25"/>
  <c r="H36" i="30"/>
  <c r="H36" i="27"/>
  <c r="H36" i="23"/>
  <c r="H36" i="28"/>
  <c r="H36" i="26"/>
  <c r="I131" i="35"/>
  <c r="I131" i="32"/>
  <c r="I131" i="27"/>
  <c r="I131" i="31"/>
  <c r="I131" i="30"/>
  <c r="I131" i="25"/>
  <c r="I131" i="28"/>
  <c r="I131" i="23"/>
  <c r="I131" i="29"/>
  <c r="I131" i="26"/>
  <c r="I131" i="22"/>
  <c r="I131" i="24"/>
  <c r="I131" i="21"/>
  <c r="J87" i="21"/>
  <c r="H79" i="35"/>
  <c r="H79" i="31"/>
  <c r="H79" i="30"/>
  <c r="H79" i="29"/>
  <c r="H79" i="26"/>
  <c r="H79" i="25"/>
  <c r="H79" i="22"/>
  <c r="H79" i="24"/>
  <c r="H79" i="32"/>
  <c r="H79" i="28"/>
  <c r="H79" i="27"/>
  <c r="H79" i="23"/>
  <c r="H79" i="21"/>
  <c r="H76" i="35"/>
  <c r="H76" i="27"/>
  <c r="H76" i="32"/>
  <c r="H76" i="24"/>
  <c r="H76" i="22"/>
  <c r="H76" i="31"/>
  <c r="H76" i="28"/>
  <c r="H76" i="29"/>
  <c r="H76" i="25"/>
  <c r="H76" i="23"/>
  <c r="H76" i="26"/>
  <c r="H76" i="30"/>
  <c r="H76" i="21"/>
  <c r="I72" i="14"/>
  <c r="I66" i="31"/>
  <c r="I66" i="24"/>
  <c r="I120" i="18"/>
  <c r="I120" i="22"/>
  <c r="I120" i="35"/>
  <c r="I120" i="27"/>
  <c r="I120" i="31"/>
  <c r="I120" i="29"/>
  <c r="I120" i="30"/>
  <c r="I120" i="24"/>
  <c r="I120" i="23"/>
  <c r="I120" i="32"/>
  <c r="I120" i="25"/>
  <c r="I120" i="28"/>
  <c r="I120" i="26"/>
  <c r="I120" i="21"/>
  <c r="H113" i="32"/>
  <c r="H113" i="29"/>
  <c r="H113" i="24"/>
  <c r="H113" i="28"/>
  <c r="H113" i="35"/>
  <c r="H113" i="31"/>
  <c r="H113" i="26"/>
  <c r="H113" i="22"/>
  <c r="H113" i="23"/>
  <c r="H113" i="30"/>
  <c r="H113" i="27"/>
  <c r="H113" i="25"/>
  <c r="H113" i="21"/>
  <c r="H97" i="32"/>
  <c r="H97" i="24"/>
  <c r="H97" i="35"/>
  <c r="H97" i="30"/>
  <c r="H97" i="27"/>
  <c r="H97" i="31"/>
  <c r="H97" i="28"/>
  <c r="H97" i="25"/>
  <c r="H97" i="29"/>
  <c r="H97" i="22"/>
  <c r="H97" i="26"/>
  <c r="H97" i="23"/>
  <c r="H97" i="21"/>
  <c r="J71" i="35"/>
  <c r="J71" i="23"/>
  <c r="J71" i="31"/>
  <c r="J71" i="29"/>
  <c r="J71" i="25"/>
  <c r="J71" i="32"/>
  <c r="J71" i="30"/>
  <c r="J71" i="27"/>
  <c r="J71" i="26"/>
  <c r="J71" i="22"/>
  <c r="J71" i="24"/>
  <c r="J71" i="28"/>
  <c r="J71" i="21"/>
  <c r="H57" i="35"/>
  <c r="H57" i="24"/>
  <c r="H57" i="25"/>
  <c r="H57" i="32"/>
  <c r="H57" i="30"/>
  <c r="H57" i="29"/>
  <c r="H57" i="28"/>
  <c r="H57" i="22"/>
  <c r="H57" i="26"/>
  <c r="H57" i="27"/>
  <c r="H57" i="23"/>
  <c r="H57" i="31"/>
  <c r="H49" i="32"/>
  <c r="H49" i="25"/>
  <c r="H49" i="31"/>
  <c r="H49" i="35"/>
  <c r="H49" i="30"/>
  <c r="H49" i="28"/>
  <c r="H49" i="24"/>
  <c r="H49" i="27"/>
  <c r="H49" i="22"/>
  <c r="H49" i="26"/>
  <c r="H49" i="23"/>
  <c r="H49" i="29"/>
  <c r="J39" i="24"/>
  <c r="I29" i="22"/>
  <c r="I29" i="32"/>
  <c r="I29" i="30"/>
  <c r="I29" i="24"/>
  <c r="I29" i="31"/>
  <c r="I29" i="27"/>
  <c r="I29" i="28"/>
  <c r="I29" i="26"/>
  <c r="I29" i="29"/>
  <c r="I29" i="25"/>
  <c r="I29" i="23"/>
  <c r="J109" i="35"/>
  <c r="J109" i="24"/>
  <c r="J109" i="32"/>
  <c r="J109" i="31"/>
  <c r="J109" i="30"/>
  <c r="J109" i="27"/>
  <c r="J109" i="23"/>
  <c r="J109" i="28"/>
  <c r="J109" i="25"/>
  <c r="J109" i="29"/>
  <c r="J109" i="22"/>
  <c r="J109" i="26"/>
  <c r="J109" i="21"/>
  <c r="H95" i="18"/>
  <c r="H95" i="35"/>
  <c r="H95" i="25"/>
  <c r="H95" i="30"/>
  <c r="H95" i="31"/>
  <c r="H95" i="32"/>
  <c r="H95" i="29"/>
  <c r="H95" i="26"/>
  <c r="H95" i="27"/>
  <c r="H95" i="22"/>
  <c r="H95" i="24"/>
  <c r="H95" i="23"/>
  <c r="H95" i="28"/>
  <c r="H95" i="21"/>
  <c r="H92" i="32"/>
  <c r="H92" i="35"/>
  <c r="H92" i="29"/>
  <c r="H92" i="31"/>
  <c r="H92" i="30"/>
  <c r="H92" i="22"/>
  <c r="H92" i="28"/>
  <c r="H92" i="25"/>
  <c r="H92" i="23"/>
  <c r="H92" i="26"/>
  <c r="H92" i="27"/>
  <c r="H92" i="24"/>
  <c r="H92" i="21"/>
  <c r="J77" i="18"/>
  <c r="J77" i="35"/>
  <c r="J77" i="23"/>
  <c r="J77" i="24"/>
  <c r="J77" i="28"/>
  <c r="J77" i="32"/>
  <c r="J77" i="22"/>
  <c r="J77" i="31"/>
  <c r="J77" i="30"/>
  <c r="J77" i="29"/>
  <c r="J77" i="25"/>
  <c r="J77" i="27"/>
  <c r="J77" i="26"/>
  <c r="J77" i="21"/>
  <c r="J74" i="35"/>
  <c r="J74" i="32"/>
  <c r="J74" i="29"/>
  <c r="J74" i="30"/>
  <c r="J74" i="24"/>
  <c r="J74" i="27"/>
  <c r="J74" i="31"/>
  <c r="J74" i="26"/>
  <c r="J74" i="28"/>
  <c r="J74" i="25"/>
  <c r="J74" i="22"/>
  <c r="J74" i="23"/>
  <c r="J74" i="21"/>
  <c r="J108" i="32"/>
  <c r="J108" i="26"/>
  <c r="J108" i="29"/>
  <c r="J108" i="27"/>
  <c r="J108" i="23"/>
  <c r="J108" i="30"/>
  <c r="J108" i="28"/>
  <c r="J108" i="22"/>
  <c r="J108" i="35"/>
  <c r="J108" i="31"/>
  <c r="J108" i="24"/>
  <c r="J108" i="25"/>
  <c r="J108" i="21"/>
  <c r="I77" i="35"/>
  <c r="I77" i="31"/>
  <c r="I77" i="32"/>
  <c r="I77" i="24"/>
  <c r="I77" i="22"/>
  <c r="I77" i="30"/>
  <c r="I77" i="29"/>
  <c r="I77" i="26"/>
  <c r="I77" i="27"/>
  <c r="I77" i="25"/>
  <c r="I77" i="28"/>
  <c r="I77" i="23"/>
  <c r="I77" i="21"/>
  <c r="H33" i="31"/>
  <c r="H33" i="27"/>
  <c r="H33" i="24"/>
  <c r="H33" i="32"/>
  <c r="H33" i="25"/>
  <c r="H33" i="30"/>
  <c r="H33" i="28"/>
  <c r="H33" i="22"/>
  <c r="H33" i="26"/>
  <c r="H33" i="23"/>
  <c r="H33" i="29"/>
  <c r="I118" i="32"/>
  <c r="I118" i="35"/>
  <c r="I118" i="30"/>
  <c r="I118" i="26"/>
  <c r="I118" i="27"/>
  <c r="I118" i="31"/>
  <c r="I118" i="29"/>
  <c r="I118" i="22"/>
  <c r="I118" i="25"/>
  <c r="I118" i="24"/>
  <c r="I118" i="23"/>
  <c r="I118" i="28"/>
  <c r="I118" i="21"/>
  <c r="H111" i="18"/>
  <c r="H111" i="22"/>
  <c r="H111" i="35"/>
  <c r="H111" i="30"/>
  <c r="H111" i="32"/>
  <c r="H111" i="31"/>
  <c r="H111" i="26"/>
  <c r="H111" i="29"/>
  <c r="H111" i="27"/>
  <c r="H111" i="24"/>
  <c r="H111" i="25"/>
  <c r="H111" i="23"/>
  <c r="H111" i="28"/>
  <c r="H111" i="21"/>
  <c r="H108" i="32"/>
  <c r="H108" i="35"/>
  <c r="H108" i="27"/>
  <c r="H108" i="31"/>
  <c r="H108" i="30"/>
  <c r="H108" i="28"/>
  <c r="H108" i="23"/>
  <c r="H108" i="22"/>
  <c r="H108" i="29"/>
  <c r="H108" i="26"/>
  <c r="H108" i="24"/>
  <c r="H108" i="25"/>
  <c r="H108" i="21"/>
  <c r="J106" i="32"/>
  <c r="J106" i="35"/>
  <c r="J106" i="30"/>
  <c r="J106" i="29"/>
  <c r="J106" i="24"/>
  <c r="J106" i="26"/>
  <c r="J106" i="27"/>
  <c r="J106" i="31"/>
  <c r="J106" i="22"/>
  <c r="J106" i="23"/>
  <c r="J106" i="28"/>
  <c r="J106" i="25"/>
  <c r="J106" i="21"/>
  <c r="J102" i="35"/>
  <c r="J102" i="30"/>
  <c r="J102" i="31"/>
  <c r="J102" i="24"/>
  <c r="J102" i="32"/>
  <c r="J102" i="27"/>
  <c r="J102" i="22"/>
  <c r="J102" i="29"/>
  <c r="J102" i="26"/>
  <c r="J102" i="25"/>
  <c r="J102" i="28"/>
  <c r="J102" i="23"/>
  <c r="J102" i="21"/>
  <c r="J82" i="32"/>
  <c r="J82" i="35"/>
  <c r="J82" i="31"/>
  <c r="J82" i="25"/>
  <c r="J82" i="29"/>
  <c r="J82" i="30"/>
  <c r="J82" i="24"/>
  <c r="J82" i="26"/>
  <c r="J82" i="27"/>
  <c r="J82" i="28"/>
  <c r="J82" i="22"/>
  <c r="J82" i="23"/>
  <c r="J82" i="21"/>
  <c r="I70" i="32"/>
  <c r="I70" i="30"/>
  <c r="I70" i="29"/>
  <c r="I70" i="35"/>
  <c r="I70" i="24"/>
  <c r="I70" i="27"/>
  <c r="I70" i="25"/>
  <c r="I70" i="26"/>
  <c r="I70" i="31"/>
  <c r="I70" i="22"/>
  <c r="I70" i="23"/>
  <c r="I70" i="28"/>
  <c r="I70" i="21"/>
  <c r="H51" i="30"/>
  <c r="H117" i="35"/>
  <c r="H117" i="24"/>
  <c r="H117" i="26"/>
  <c r="H117" i="30"/>
  <c r="H117" i="31"/>
  <c r="H117" i="29"/>
  <c r="H117" i="25"/>
  <c r="H117" i="22"/>
  <c r="H117" i="32"/>
  <c r="H117" i="27"/>
  <c r="H117" i="28"/>
  <c r="H117" i="23"/>
  <c r="H117" i="21"/>
  <c r="H93" i="27"/>
  <c r="H93" i="35"/>
  <c r="H93" i="32"/>
  <c r="H93" i="30"/>
  <c r="H93" i="25"/>
  <c r="H93" i="31"/>
  <c r="H93" i="22"/>
  <c r="H93" i="29"/>
  <c r="H93" i="24"/>
  <c r="H93" i="23"/>
  <c r="H93" i="26"/>
  <c r="H93" i="28"/>
  <c r="H93" i="21"/>
  <c r="I68" i="32"/>
  <c r="I68" i="31"/>
  <c r="I68" i="30"/>
  <c r="I68" i="29"/>
  <c r="I68" i="24"/>
  <c r="I68" i="28"/>
  <c r="I68" i="23"/>
  <c r="I68" i="22"/>
  <c r="I68" i="35"/>
  <c r="I68" i="27"/>
  <c r="I68" i="25"/>
  <c r="I68" i="26"/>
  <c r="I68" i="21"/>
  <c r="I44" i="32"/>
  <c r="I44" i="23"/>
  <c r="I44" i="27"/>
  <c r="I44" i="35"/>
  <c r="I44" i="31"/>
  <c r="I44" i="29"/>
  <c r="I44" i="26"/>
  <c r="I44" i="22"/>
  <c r="I44" i="25"/>
  <c r="I44" i="30"/>
  <c r="I44" i="28"/>
  <c r="I44" i="24"/>
  <c r="J22" i="31"/>
  <c r="J22" i="32"/>
  <c r="J22" i="30"/>
  <c r="J22" i="25"/>
  <c r="J22" i="28"/>
  <c r="J22" i="29"/>
  <c r="J22" i="26"/>
  <c r="J22" i="23"/>
  <c r="J22" i="27"/>
  <c r="J22" i="22"/>
  <c r="J22" i="24"/>
  <c r="I115" i="31"/>
  <c r="I115" i="35"/>
  <c r="I115" i="23"/>
  <c r="I115" i="30"/>
  <c r="I115" i="27"/>
  <c r="I115" i="28"/>
  <c r="I115" i="25"/>
  <c r="I115" i="29"/>
  <c r="I115" i="32"/>
  <c r="I115" i="26"/>
  <c r="I115" i="22"/>
  <c r="I115" i="24"/>
  <c r="I115" i="21"/>
  <c r="J81" i="22"/>
  <c r="J81" i="31"/>
  <c r="J81" i="35"/>
  <c r="J81" i="28"/>
  <c r="J81" i="32"/>
  <c r="J81" i="24"/>
  <c r="J81" i="27"/>
  <c r="J81" i="25"/>
  <c r="J81" i="26"/>
  <c r="J81" i="29"/>
  <c r="J81" i="30"/>
  <c r="J81" i="23"/>
  <c r="J81" i="21"/>
  <c r="J53" i="35"/>
  <c r="J53" i="28"/>
  <c r="J53" i="31"/>
  <c r="J53" i="23"/>
  <c r="J53" i="32"/>
  <c r="J53" i="30"/>
  <c r="J53" i="22"/>
  <c r="J53" i="27"/>
  <c r="J53" i="24"/>
  <c r="J53" i="29"/>
  <c r="J53" i="25"/>
  <c r="J53" i="26"/>
  <c r="J87" i="18"/>
  <c r="J104" i="18"/>
  <c r="H115" i="18"/>
  <c r="I74" i="18"/>
  <c r="H65" i="21"/>
  <c r="J56" i="21"/>
  <c r="I48" i="21"/>
  <c r="J12" i="21"/>
  <c r="I53" i="21"/>
  <c r="J28" i="21"/>
  <c r="J16" i="21"/>
  <c r="I16" i="21"/>
  <c r="H57" i="21"/>
  <c r="H24" i="21"/>
  <c r="H64" i="21"/>
  <c r="J33" i="21"/>
  <c r="J25" i="21"/>
  <c r="I25" i="21"/>
  <c r="I32" i="21"/>
  <c r="H41" i="21"/>
  <c r="I4" i="21"/>
  <c r="J14" i="21"/>
  <c r="J67" i="31"/>
  <c r="J67" i="27"/>
  <c r="I84" i="25"/>
  <c r="I84" i="22"/>
  <c r="I84" i="28"/>
  <c r="I40" i="23"/>
  <c r="I40" i="31"/>
  <c r="I40" i="32"/>
  <c r="J91" i="35"/>
  <c r="J91" i="28"/>
  <c r="J91" i="32"/>
  <c r="J4" i="28"/>
  <c r="S4" i="28" s="1"/>
  <c r="J4" i="25"/>
  <c r="M4" i="25" s="1"/>
  <c r="S4" i="25" s="1"/>
  <c r="J4" i="22"/>
  <c r="M4" i="22" s="1"/>
  <c r="S4" i="22" s="1"/>
  <c r="J131" i="23"/>
  <c r="J131" i="29"/>
  <c r="J131" i="24"/>
  <c r="I128" i="28"/>
  <c r="I128" i="30"/>
  <c r="I128" i="27"/>
  <c r="I128" i="32"/>
  <c r="J127" i="24"/>
  <c r="I112" i="25"/>
  <c r="I112" i="26"/>
  <c r="I112" i="30"/>
  <c r="I112" i="22"/>
  <c r="J87" i="22"/>
  <c r="J87" i="29"/>
  <c r="J87" i="32"/>
  <c r="J87" i="35"/>
  <c r="H86" i="31"/>
  <c r="J79" i="31"/>
  <c r="J79" i="28"/>
  <c r="H78" i="22"/>
  <c r="H78" i="26"/>
  <c r="H78" i="24"/>
  <c r="H78" i="32"/>
  <c r="I72" i="35"/>
  <c r="J8" i="22"/>
  <c r="J8" i="31"/>
  <c r="J100" i="29"/>
  <c r="J100" i="30"/>
  <c r="J100" i="35"/>
  <c r="J100" i="24"/>
  <c r="J132" i="25"/>
  <c r="J132" i="22"/>
  <c r="J132" i="30"/>
  <c r="J132" i="32"/>
  <c r="J123" i="29"/>
  <c r="I108" i="23"/>
  <c r="I108" i="30"/>
  <c r="I108" i="22"/>
  <c r="I104" i="26"/>
  <c r="I104" i="24"/>
  <c r="I104" i="23"/>
  <c r="I104" i="32"/>
  <c r="I104" i="31"/>
  <c r="I96" i="24"/>
  <c r="I96" i="35"/>
  <c r="I56" i="27"/>
  <c r="I48" i="25"/>
  <c r="I48" i="29"/>
  <c r="I48" i="23"/>
  <c r="H22" i="29"/>
  <c r="H22" i="25"/>
  <c r="H27" i="21"/>
  <c r="I75" i="18"/>
  <c r="I76" i="18"/>
  <c r="I79" i="18"/>
  <c r="I72" i="18"/>
  <c r="I104" i="18"/>
  <c r="I108" i="18"/>
  <c r="H104" i="18"/>
  <c r="I102" i="18"/>
  <c r="I108" i="14"/>
  <c r="H109" i="18"/>
  <c r="I128" i="14"/>
  <c r="I111" i="18"/>
  <c r="I87" i="18"/>
  <c r="J47" i="3"/>
  <c r="H121" i="18"/>
  <c r="I80" i="18"/>
  <c r="H73" i="18"/>
  <c r="I98" i="18"/>
  <c r="H123" i="18"/>
  <c r="H100" i="18"/>
  <c r="I91" i="18"/>
  <c r="J75" i="18"/>
  <c r="H18" i="10"/>
  <c r="H92" i="18"/>
  <c r="H120" i="18"/>
  <c r="J120" i="18"/>
  <c r="F107" i="18"/>
  <c r="I107" i="18"/>
  <c r="I90" i="18"/>
  <c r="I114" i="18"/>
  <c r="I110" i="18"/>
  <c r="J86" i="18"/>
  <c r="J78" i="18"/>
  <c r="H118" i="18"/>
  <c r="J123" i="18"/>
  <c r="J123" i="7"/>
  <c r="H83" i="18"/>
  <c r="H71" i="18"/>
  <c r="H68" i="18"/>
  <c r="I48" i="10"/>
  <c r="I125" i="18"/>
  <c r="I117" i="18"/>
  <c r="I85" i="18"/>
  <c r="J68" i="18"/>
  <c r="H88" i="18"/>
  <c r="I84" i="14"/>
  <c r="I84" i="18"/>
  <c r="J79" i="14"/>
  <c r="J79" i="18"/>
  <c r="J79" i="7"/>
  <c r="H125" i="18"/>
  <c r="J83" i="18"/>
  <c r="H119" i="18"/>
  <c r="J113" i="18"/>
  <c r="H99" i="18"/>
  <c r="J93" i="18"/>
  <c r="I126" i="18"/>
  <c r="H131" i="18"/>
  <c r="H128" i="18"/>
  <c r="I56" i="3"/>
  <c r="I109" i="18"/>
  <c r="J81" i="18"/>
  <c r="J8" i="10"/>
  <c r="H103" i="18"/>
  <c r="I95" i="18"/>
  <c r="H80" i="18"/>
  <c r="H130" i="18"/>
  <c r="H122" i="18"/>
  <c r="H114" i="18"/>
  <c r="H106" i="18"/>
  <c r="H98" i="18"/>
  <c r="H90" i="18"/>
  <c r="H82" i="18"/>
  <c r="I78" i="18"/>
  <c r="H74" i="18"/>
  <c r="H87" i="18"/>
  <c r="J129" i="18"/>
  <c r="I86" i="18"/>
  <c r="H127" i="18"/>
  <c r="J89" i="18"/>
  <c r="I94" i="18"/>
  <c r="H86" i="10"/>
  <c r="H85" i="18"/>
  <c r="J101" i="18"/>
  <c r="H113" i="18"/>
  <c r="H86" i="18"/>
  <c r="F103" i="18"/>
  <c r="J127" i="18"/>
  <c r="I127" i="18"/>
  <c r="J82" i="18"/>
  <c r="H94" i="18"/>
  <c r="H126" i="18"/>
  <c r="H72" i="18"/>
  <c r="H93" i="18"/>
  <c r="I93" i="18"/>
  <c r="H78" i="18"/>
  <c r="J98" i="18"/>
  <c r="H75" i="18"/>
  <c r="H91" i="18"/>
  <c r="H107" i="18"/>
  <c r="I123" i="18"/>
  <c r="H97" i="18"/>
  <c r="I97" i="18"/>
  <c r="J74" i="18"/>
  <c r="H102" i="18"/>
  <c r="H76" i="18"/>
  <c r="H108" i="18"/>
  <c r="H124" i="18"/>
  <c r="I35" i="10"/>
  <c r="H22" i="3"/>
  <c r="H10" i="10"/>
  <c r="J67" i="10"/>
  <c r="I70" i="18"/>
  <c r="J106" i="18"/>
  <c r="J111" i="18"/>
  <c r="J110" i="18"/>
  <c r="I96" i="18"/>
  <c r="I112" i="18"/>
  <c r="J128" i="18"/>
  <c r="I128" i="18"/>
  <c r="J121" i="18"/>
  <c r="E133" i="18"/>
  <c r="I130" i="18"/>
  <c r="H67" i="18"/>
  <c r="J91" i="18"/>
  <c r="J97" i="18"/>
  <c r="J90" i="18"/>
  <c r="I118" i="18"/>
  <c r="I68" i="18"/>
  <c r="J84" i="18"/>
  <c r="J100" i="18"/>
  <c r="J116" i="18"/>
  <c r="I116" i="18"/>
  <c r="J132" i="18"/>
  <c r="H78" i="10"/>
  <c r="J132" i="10"/>
  <c r="J67" i="7"/>
  <c r="H69" i="18"/>
  <c r="I69" i="18"/>
  <c r="J85" i="18"/>
  <c r="H101" i="18"/>
  <c r="I101" i="18"/>
  <c r="H129" i="18"/>
  <c r="I129" i="18"/>
  <c r="H70" i="18"/>
  <c r="J71" i="18"/>
  <c r="I71" i="18"/>
  <c r="J103" i="18"/>
  <c r="I103" i="18"/>
  <c r="I119" i="18"/>
  <c r="J73" i="18"/>
  <c r="H89" i="18"/>
  <c r="I89" i="18"/>
  <c r="J109" i="18"/>
  <c r="H110" i="18"/>
  <c r="J72" i="18"/>
  <c r="H96" i="18"/>
  <c r="H112" i="18"/>
  <c r="J125" i="18"/>
  <c r="H77" i="18"/>
  <c r="I77" i="18"/>
  <c r="H105" i="18"/>
  <c r="I105" i="18"/>
  <c r="H133" i="18"/>
  <c r="I133" i="18"/>
  <c r="J114" i="18"/>
  <c r="J67" i="18"/>
  <c r="I67" i="18"/>
  <c r="I83" i="18"/>
  <c r="J99" i="18"/>
  <c r="I99" i="18"/>
  <c r="I115" i="18"/>
  <c r="J131" i="18"/>
  <c r="I131" i="18"/>
  <c r="H81" i="18"/>
  <c r="I81" i="18"/>
  <c r="H117" i="18"/>
  <c r="J76" i="18"/>
  <c r="H84" i="18"/>
  <c r="J92" i="18"/>
  <c r="J108" i="18"/>
  <c r="H116" i="18"/>
  <c r="J124" i="18"/>
  <c r="H132" i="18"/>
  <c r="G62" i="14"/>
  <c r="J54" i="14"/>
  <c r="I32" i="18"/>
  <c r="H32" i="18"/>
  <c r="J32" i="18"/>
  <c r="I40" i="14"/>
  <c r="I56" i="18"/>
  <c r="H56" i="18"/>
  <c r="J56" i="18"/>
  <c r="I37" i="18"/>
  <c r="J37" i="18"/>
  <c r="H37" i="18"/>
  <c r="I22" i="18"/>
  <c r="H22" i="18"/>
  <c r="J22" i="18"/>
  <c r="I36" i="18"/>
  <c r="J36" i="18"/>
  <c r="H36" i="18"/>
  <c r="I52" i="18"/>
  <c r="J52" i="18"/>
  <c r="H52" i="18"/>
  <c r="I33" i="18"/>
  <c r="J33" i="18"/>
  <c r="H33" i="18"/>
  <c r="I16" i="18"/>
  <c r="H16" i="18"/>
  <c r="J16" i="18"/>
  <c r="I49" i="18"/>
  <c r="J49" i="18"/>
  <c r="H49" i="18"/>
  <c r="I14" i="18"/>
  <c r="H14" i="18"/>
  <c r="J14" i="18"/>
  <c r="I53" i="18"/>
  <c r="J53" i="18"/>
  <c r="H53" i="18"/>
  <c r="I28" i="18"/>
  <c r="J28" i="18"/>
  <c r="H28" i="18"/>
  <c r="I42" i="14"/>
  <c r="I11" i="14"/>
  <c r="I65" i="18"/>
  <c r="J65" i="18"/>
  <c r="H65" i="18"/>
  <c r="I48" i="18"/>
  <c r="H48" i="18"/>
  <c r="J48" i="18"/>
  <c r="I29" i="18"/>
  <c r="H29" i="18"/>
  <c r="J29" i="18"/>
  <c r="I12" i="18"/>
  <c r="J12" i="18"/>
  <c r="H12" i="18"/>
  <c r="I64" i="18"/>
  <c r="H64" i="18"/>
  <c r="J64" i="18"/>
  <c r="I8" i="18"/>
  <c r="H8" i="18"/>
  <c r="J8" i="18"/>
  <c r="I60" i="18"/>
  <c r="J60" i="18"/>
  <c r="H60" i="18"/>
  <c r="I41" i="18"/>
  <c r="J41" i="18"/>
  <c r="H41" i="18"/>
  <c r="I25" i="18"/>
  <c r="J25" i="18"/>
  <c r="H25" i="18"/>
  <c r="J4" i="18"/>
  <c r="I4" i="18"/>
  <c r="H4" i="18"/>
  <c r="I57" i="18"/>
  <c r="J57" i="18"/>
  <c r="H57" i="18"/>
  <c r="I40" i="18"/>
  <c r="H40" i="18"/>
  <c r="J40" i="18"/>
  <c r="I24" i="18"/>
  <c r="H24" i="18"/>
  <c r="J24" i="18"/>
  <c r="I44" i="18"/>
  <c r="J44" i="18"/>
  <c r="H44" i="18"/>
  <c r="I20" i="18"/>
  <c r="J20" i="18"/>
  <c r="H20" i="18"/>
  <c r="J128" i="14"/>
  <c r="I121" i="14"/>
  <c r="H114" i="14"/>
  <c r="J96" i="14"/>
  <c r="I89" i="14"/>
  <c r="H82" i="14"/>
  <c r="J64" i="14"/>
  <c r="I57" i="14"/>
  <c r="J29" i="14"/>
  <c r="I22" i="14"/>
  <c r="H124" i="14"/>
  <c r="H104" i="14"/>
  <c r="J65" i="14"/>
  <c r="H70" i="14"/>
  <c r="I53" i="14"/>
  <c r="I32" i="14"/>
  <c r="I24" i="14"/>
  <c r="H48" i="14"/>
  <c r="I76" i="14"/>
  <c r="I60" i="14"/>
  <c r="H37" i="14"/>
  <c r="H28" i="14"/>
  <c r="J127" i="3"/>
  <c r="J122" i="14"/>
  <c r="G122" i="14"/>
  <c r="F107" i="14"/>
  <c r="I107" i="14"/>
  <c r="J105" i="14"/>
  <c r="J90" i="14"/>
  <c r="J119" i="14"/>
  <c r="J111" i="14"/>
  <c r="H105" i="14"/>
  <c r="J95" i="14"/>
  <c r="H73" i="14"/>
  <c r="H49" i="14"/>
  <c r="H41" i="14"/>
  <c r="J32" i="14"/>
  <c r="J20" i="14"/>
  <c r="H132" i="14"/>
  <c r="J131" i="10"/>
  <c r="J129" i="14"/>
  <c r="J121" i="14"/>
  <c r="H103" i="14"/>
  <c r="H95" i="14"/>
  <c r="H92" i="14"/>
  <c r="I125" i="14"/>
  <c r="I117" i="14"/>
  <c r="I77" i="14"/>
  <c r="J52" i="14"/>
  <c r="I36" i="14"/>
  <c r="H29" i="14"/>
  <c r="I118" i="14"/>
  <c r="H111" i="14"/>
  <c r="H108" i="14"/>
  <c r="J106" i="14"/>
  <c r="J82" i="14"/>
  <c r="J70" i="14"/>
  <c r="J57" i="14"/>
  <c r="H117" i="14"/>
  <c r="I100" i="14"/>
  <c r="I68" i="14"/>
  <c r="J113" i="14"/>
  <c r="H99" i="14"/>
  <c r="J93" i="14"/>
  <c r="I64" i="14"/>
  <c r="I96" i="14"/>
  <c r="H22" i="14"/>
  <c r="I112" i="14"/>
  <c r="I48" i="14"/>
  <c r="J120" i="14"/>
  <c r="I113" i="14"/>
  <c r="H106" i="14"/>
  <c r="J88" i="14"/>
  <c r="I81" i="14"/>
  <c r="H74" i="14"/>
  <c r="J56" i="14"/>
  <c r="I49" i="14"/>
  <c r="J25" i="14"/>
  <c r="I130" i="14"/>
  <c r="H127" i="14"/>
  <c r="I114" i="14"/>
  <c r="H112" i="14"/>
  <c r="J110" i="14"/>
  <c r="I98" i="14"/>
  <c r="I86" i="14"/>
  <c r="I78" i="14"/>
  <c r="H75" i="14"/>
  <c r="H72" i="14"/>
  <c r="H40" i="14"/>
  <c r="I133" i="14"/>
  <c r="H94" i="14"/>
  <c r="I69" i="14"/>
  <c r="I20" i="14"/>
  <c r="I126" i="14"/>
  <c r="H123" i="14"/>
  <c r="H100" i="14"/>
  <c r="I94" i="14"/>
  <c r="H91" i="14"/>
  <c r="H67" i="14"/>
  <c r="H64" i="14"/>
  <c r="H101" i="14"/>
  <c r="J75" i="14"/>
  <c r="H69" i="14"/>
  <c r="I52" i="14"/>
  <c r="H36" i="14"/>
  <c r="H16" i="14"/>
  <c r="H131" i="14"/>
  <c r="H128" i="14"/>
  <c r="H129" i="14"/>
  <c r="J103" i="14"/>
  <c r="H89" i="14"/>
  <c r="J71" i="14"/>
  <c r="I29" i="14"/>
  <c r="J24" i="14"/>
  <c r="J12" i="14"/>
  <c r="J123" i="10"/>
  <c r="F103" i="14"/>
  <c r="I103" i="14"/>
  <c r="I95" i="14"/>
  <c r="H83" i="14"/>
  <c r="H80" i="14"/>
  <c r="I74" i="14"/>
  <c r="H71" i="14"/>
  <c r="H68" i="14"/>
  <c r="J116" i="14"/>
  <c r="I85" i="14"/>
  <c r="J68" i="14"/>
  <c r="I28" i="14"/>
  <c r="I8" i="14"/>
  <c r="I111" i="14"/>
  <c r="J102" i="14"/>
  <c r="H88" i="14"/>
  <c r="J115" i="14"/>
  <c r="H77" i="14"/>
  <c r="I44" i="14"/>
  <c r="H115" i="14"/>
  <c r="I99" i="14"/>
  <c r="J37" i="14"/>
  <c r="K9" i="2"/>
  <c r="H20" i="14"/>
  <c r="J4" i="3"/>
  <c r="J132" i="14"/>
  <c r="J4" i="14"/>
  <c r="J131" i="14"/>
  <c r="J8" i="14"/>
  <c r="H78" i="14"/>
  <c r="H130" i="14"/>
  <c r="J112" i="14"/>
  <c r="I105" i="14"/>
  <c r="H98" i="14"/>
  <c r="J80" i="14"/>
  <c r="I73" i="14"/>
  <c r="J48" i="14"/>
  <c r="I41" i="14"/>
  <c r="I14" i="14"/>
  <c r="J133" i="14"/>
  <c r="I127" i="14"/>
  <c r="J101" i="14"/>
  <c r="J89" i="14"/>
  <c r="I75" i="14"/>
  <c r="J49" i="14"/>
  <c r="H126" i="14"/>
  <c r="H118" i="14"/>
  <c r="I101" i="14"/>
  <c r="J84" i="14"/>
  <c r="I16" i="14"/>
  <c r="I123" i="14"/>
  <c r="I91" i="14"/>
  <c r="I67" i="14"/>
  <c r="I124" i="14"/>
  <c r="I116" i="14"/>
  <c r="H109" i="14"/>
  <c r="J99" i="14"/>
  <c r="I92" i="14"/>
  <c r="H85" i="14"/>
  <c r="I131" i="14"/>
  <c r="I122" i="14"/>
  <c r="I90" i="14"/>
  <c r="H87" i="14"/>
  <c r="H84" i="14"/>
  <c r="H79" i="14"/>
  <c r="H76" i="14"/>
  <c r="H44" i="14"/>
  <c r="H121" i="14"/>
  <c r="I88" i="14"/>
  <c r="H81" i="14"/>
  <c r="J28" i="14"/>
  <c r="H14" i="14"/>
  <c r="J109" i="14"/>
  <c r="I83" i="14"/>
  <c r="J77" i="14"/>
  <c r="I71" i="14"/>
  <c r="H110" i="14"/>
  <c r="H102" i="14"/>
  <c r="I93" i="14"/>
  <c r="H33" i="14"/>
  <c r="I12" i="14"/>
  <c r="H120" i="14"/>
  <c r="J118" i="14"/>
  <c r="I106" i="14"/>
  <c r="I84" i="10"/>
  <c r="I82" i="14"/>
  <c r="I70" i="14"/>
  <c r="H125" i="14"/>
  <c r="J83" i="14"/>
  <c r="H53" i="14"/>
  <c r="H8" i="14"/>
  <c r="H119" i="14"/>
  <c r="I115" i="14"/>
  <c r="J53" i="14"/>
  <c r="J4" i="10"/>
  <c r="I56" i="14"/>
  <c r="I129" i="14"/>
  <c r="H122" i="14"/>
  <c r="J104" i="14"/>
  <c r="I97" i="14"/>
  <c r="H90" i="14"/>
  <c r="J72" i="14"/>
  <c r="I65" i="14"/>
  <c r="J40" i="14"/>
  <c r="J33" i="14"/>
  <c r="J130" i="14"/>
  <c r="J114" i="14"/>
  <c r="I110" i="14"/>
  <c r="J98" i="14"/>
  <c r="H96" i="14"/>
  <c r="J86" i="14"/>
  <c r="J78" i="14"/>
  <c r="H56" i="14"/>
  <c r="J124" i="14"/>
  <c r="I109" i="14"/>
  <c r="J76" i="14"/>
  <c r="I4" i="14"/>
  <c r="J126" i="14"/>
  <c r="J97" i="14"/>
  <c r="J94" i="14"/>
  <c r="J41" i="14"/>
  <c r="I132" i="14"/>
  <c r="J107" i="14"/>
  <c r="H32" i="14"/>
  <c r="J14" i="14"/>
  <c r="J125" i="14"/>
  <c r="H107" i="14"/>
  <c r="J87" i="3"/>
  <c r="I87" i="14"/>
  <c r="I79" i="14"/>
  <c r="H60" i="14"/>
  <c r="J47" i="10"/>
  <c r="I120" i="14"/>
  <c r="H113" i="14"/>
  <c r="H97" i="14"/>
  <c r="I80" i="14"/>
  <c r="H65" i="14"/>
  <c r="H57" i="14"/>
  <c r="J36" i="14"/>
  <c r="I33" i="14"/>
  <c r="I25" i="14"/>
  <c r="J16" i="14"/>
  <c r="H116" i="14"/>
  <c r="J85" i="14"/>
  <c r="J74" i="14"/>
  <c r="H52" i="14"/>
  <c r="J108" i="14"/>
  <c r="J92" i="14"/>
  <c r="I37" i="14"/>
  <c r="H25" i="14"/>
  <c r="I102" i="14"/>
  <c r="J79" i="3"/>
  <c r="J73" i="14"/>
  <c r="J67" i="3"/>
  <c r="J51" i="10"/>
  <c r="H133" i="14"/>
  <c r="E133" i="14"/>
  <c r="H93" i="14"/>
  <c r="J22" i="14"/>
  <c r="I119" i="14"/>
  <c r="J117" i="14"/>
  <c r="J81" i="14"/>
  <c r="J69" i="14"/>
  <c r="H12" i="14"/>
  <c r="J131" i="7"/>
  <c r="J79" i="10"/>
  <c r="H24" i="14"/>
  <c r="J30" i="3"/>
  <c r="J87" i="10"/>
  <c r="H4" i="14"/>
  <c r="J67" i="14"/>
  <c r="J100" i="14"/>
  <c r="J123" i="14"/>
  <c r="J127" i="14"/>
  <c r="J87" i="14"/>
  <c r="J91" i="14"/>
  <c r="H86" i="14"/>
  <c r="I104" i="7"/>
  <c r="I108" i="10"/>
  <c r="H78" i="3"/>
  <c r="I40" i="7"/>
  <c r="H86" i="3"/>
  <c r="H18" i="7"/>
  <c r="I84" i="7"/>
  <c r="H22" i="7"/>
  <c r="I108" i="7"/>
  <c r="H22" i="10"/>
  <c r="I40" i="3"/>
  <c r="H4" i="7"/>
  <c r="I121" i="10"/>
  <c r="I121" i="7"/>
  <c r="I121" i="3"/>
  <c r="L120" i="2"/>
  <c r="H50" i="10"/>
  <c r="H50" i="3"/>
  <c r="H50" i="7"/>
  <c r="K49" i="2"/>
  <c r="E49" i="36" s="1"/>
  <c r="J29" i="10"/>
  <c r="J29" i="7"/>
  <c r="J29" i="3"/>
  <c r="M28" i="2"/>
  <c r="H15" i="10"/>
  <c r="H15" i="7"/>
  <c r="H15" i="3"/>
  <c r="K14" i="2"/>
  <c r="H113" i="9"/>
  <c r="J113" i="9"/>
  <c r="J109" i="8"/>
  <c r="I109" i="8"/>
  <c r="H103" i="9"/>
  <c r="J103" i="9"/>
  <c r="J95" i="8"/>
  <c r="I95" i="8"/>
  <c r="J85" i="8"/>
  <c r="I85" i="8"/>
  <c r="J65" i="10"/>
  <c r="J65" i="7"/>
  <c r="J65" i="3"/>
  <c r="M64" i="2"/>
  <c r="H55" i="9"/>
  <c r="J55" i="9"/>
  <c r="J5" i="10"/>
  <c r="J5" i="7"/>
  <c r="J5" i="3"/>
  <c r="M4" i="2"/>
  <c r="G4" i="53" s="1"/>
  <c r="I53" i="10"/>
  <c r="I53" i="3"/>
  <c r="I53" i="7"/>
  <c r="L52" i="2"/>
  <c r="F52" i="52" s="1"/>
  <c r="I32" i="10"/>
  <c r="I32" i="7"/>
  <c r="I32" i="3"/>
  <c r="L31" i="2"/>
  <c r="F31" i="19" s="1"/>
  <c r="F133" i="38"/>
  <c r="H125" i="9"/>
  <c r="J125" i="9"/>
  <c r="G14" i="9"/>
  <c r="J14" i="9"/>
  <c r="E14" i="9"/>
  <c r="H14" i="9"/>
  <c r="I60" i="10"/>
  <c r="I60" i="7"/>
  <c r="I60" i="3"/>
  <c r="L59" i="2"/>
  <c r="J122" i="10"/>
  <c r="J122" i="7"/>
  <c r="J122" i="3"/>
  <c r="M121" i="2"/>
  <c r="G121" i="19" s="1"/>
  <c r="J106" i="9"/>
  <c r="H106" i="9"/>
  <c r="J104" i="9"/>
  <c r="H104" i="9"/>
  <c r="J90" i="10"/>
  <c r="J90" i="7"/>
  <c r="J90" i="3"/>
  <c r="M89" i="2"/>
  <c r="G89" i="36" s="1"/>
  <c r="G62" i="9"/>
  <c r="J62" i="9"/>
  <c r="H62" i="9"/>
  <c r="J111" i="10"/>
  <c r="J111" i="3"/>
  <c r="J111" i="7"/>
  <c r="M110" i="2"/>
  <c r="J95" i="10"/>
  <c r="J95" i="3"/>
  <c r="J95" i="7"/>
  <c r="M94" i="2"/>
  <c r="H49" i="10"/>
  <c r="H49" i="7"/>
  <c r="H49" i="3"/>
  <c r="K48" i="2"/>
  <c r="J32" i="10"/>
  <c r="J32" i="7"/>
  <c r="J32" i="3"/>
  <c r="M31" i="2"/>
  <c r="H115" i="9"/>
  <c r="J115" i="9"/>
  <c r="I94" i="8"/>
  <c r="J94" i="8"/>
  <c r="I84" i="8"/>
  <c r="J84" i="8"/>
  <c r="J61" i="10"/>
  <c r="J61" i="7"/>
  <c r="J61" i="3"/>
  <c r="M60" i="2"/>
  <c r="G60" i="19" s="1"/>
  <c r="H51" i="9"/>
  <c r="J51" i="9"/>
  <c r="J41" i="8"/>
  <c r="I41" i="8"/>
  <c r="J35" i="8"/>
  <c r="I35" i="8"/>
  <c r="I125" i="10"/>
  <c r="I125" i="7"/>
  <c r="I125" i="3"/>
  <c r="L124" i="2"/>
  <c r="H29" i="10"/>
  <c r="H29" i="7"/>
  <c r="H29" i="3"/>
  <c r="K28" i="2"/>
  <c r="I118" i="10"/>
  <c r="I118" i="7"/>
  <c r="I118" i="3"/>
  <c r="L117" i="2"/>
  <c r="H111" i="10"/>
  <c r="H111" i="7"/>
  <c r="H111" i="3"/>
  <c r="K110" i="2"/>
  <c r="I110" i="8"/>
  <c r="J110" i="8"/>
  <c r="H108" i="10"/>
  <c r="H108" i="3"/>
  <c r="H108" i="7"/>
  <c r="K107" i="2"/>
  <c r="J106" i="10"/>
  <c r="J106" i="7"/>
  <c r="J106" i="3"/>
  <c r="M105" i="2"/>
  <c r="H105" i="9"/>
  <c r="J105" i="9"/>
  <c r="J87" i="8"/>
  <c r="I87" i="8"/>
  <c r="J82" i="10"/>
  <c r="J82" i="7"/>
  <c r="J82" i="3"/>
  <c r="M81" i="2"/>
  <c r="H81" i="9"/>
  <c r="J81" i="9"/>
  <c r="J70" i="10"/>
  <c r="J70" i="3"/>
  <c r="J70" i="7"/>
  <c r="M69" i="2"/>
  <c r="H69" i="9"/>
  <c r="J69" i="9"/>
  <c r="J57" i="10"/>
  <c r="J57" i="7"/>
  <c r="J57" i="3"/>
  <c r="M56" i="2"/>
  <c r="G56" i="20" s="1"/>
  <c r="J56" i="9"/>
  <c r="H56" i="9"/>
  <c r="J54" i="10"/>
  <c r="J54" i="3"/>
  <c r="J54" i="7"/>
  <c r="M53" i="2"/>
  <c r="G53" i="50" s="1"/>
  <c r="H53" i="9"/>
  <c r="J53" i="9"/>
  <c r="J23" i="8"/>
  <c r="I23" i="8"/>
  <c r="G8" i="8"/>
  <c r="F8" i="8"/>
  <c r="I8" i="8"/>
  <c r="J8" i="8"/>
  <c r="H117" i="10"/>
  <c r="H117" i="3"/>
  <c r="H117" i="7"/>
  <c r="K116" i="2"/>
  <c r="I100" i="10"/>
  <c r="I100" i="7"/>
  <c r="I100" i="3"/>
  <c r="L99" i="2"/>
  <c r="I68" i="10"/>
  <c r="I68" i="7"/>
  <c r="I68" i="3"/>
  <c r="L67" i="2"/>
  <c r="H61" i="10"/>
  <c r="H61" i="7"/>
  <c r="H61" i="3"/>
  <c r="K60" i="2"/>
  <c r="I15" i="10"/>
  <c r="I15" i="7"/>
  <c r="I15" i="3"/>
  <c r="L14" i="2"/>
  <c r="J6" i="10"/>
  <c r="J6" i="7"/>
  <c r="J6" i="3"/>
  <c r="M5" i="2"/>
  <c r="J116" i="8"/>
  <c r="I116" i="8"/>
  <c r="J113" i="10"/>
  <c r="J113" i="7"/>
  <c r="J113" i="3"/>
  <c r="M112" i="2"/>
  <c r="G112" i="20" s="1"/>
  <c r="J112" i="9"/>
  <c r="H112" i="9"/>
  <c r="H99" i="10"/>
  <c r="H99" i="7"/>
  <c r="H99" i="3"/>
  <c r="K98" i="2"/>
  <c r="I98" i="8"/>
  <c r="J98" i="8"/>
  <c r="J93" i="10"/>
  <c r="J93" i="7"/>
  <c r="J93" i="3"/>
  <c r="M92" i="2"/>
  <c r="J92" i="8"/>
  <c r="I92" i="8"/>
  <c r="J68" i="9"/>
  <c r="H68" i="9"/>
  <c r="J52" i="9"/>
  <c r="H52" i="9"/>
  <c r="I22" i="8"/>
  <c r="J22" i="8"/>
  <c r="G18" i="9"/>
  <c r="J18" i="9"/>
  <c r="E18" i="9"/>
  <c r="H18" i="9"/>
  <c r="H20" i="10"/>
  <c r="H20" i="3"/>
  <c r="H20" i="7"/>
  <c r="K19" i="2"/>
  <c r="H7" i="10"/>
  <c r="H7" i="3"/>
  <c r="H7" i="7"/>
  <c r="K6" i="2"/>
  <c r="J100" i="3"/>
  <c r="J100" i="10"/>
  <c r="H26" i="10"/>
  <c r="H26" i="7"/>
  <c r="H26" i="3"/>
  <c r="K25" i="2"/>
  <c r="E25" i="9" s="1"/>
  <c r="I45" i="10"/>
  <c r="I45" i="7"/>
  <c r="I45" i="3"/>
  <c r="L44" i="2"/>
  <c r="F44" i="39" s="1"/>
  <c r="H6" i="10"/>
  <c r="H6" i="7"/>
  <c r="H6" i="3"/>
  <c r="K5" i="2"/>
  <c r="J63" i="10"/>
  <c r="I56" i="10"/>
  <c r="I48" i="7"/>
  <c r="J120" i="10"/>
  <c r="J120" i="3"/>
  <c r="J120" i="7"/>
  <c r="M119" i="2"/>
  <c r="G119" i="50" s="1"/>
  <c r="I113" i="10"/>
  <c r="I113" i="3"/>
  <c r="I113" i="7"/>
  <c r="L112" i="2"/>
  <c r="F112" i="8" s="1"/>
  <c r="H106" i="10"/>
  <c r="H106" i="7"/>
  <c r="H106" i="3"/>
  <c r="K105" i="2"/>
  <c r="J88" i="10"/>
  <c r="J88" i="3"/>
  <c r="J88" i="7"/>
  <c r="M87" i="2"/>
  <c r="G87" i="53" s="1"/>
  <c r="I81" i="10"/>
  <c r="I81" i="3"/>
  <c r="I81" i="7"/>
  <c r="L80" i="2"/>
  <c r="H74" i="10"/>
  <c r="H74" i="7"/>
  <c r="H74" i="3"/>
  <c r="K73" i="2"/>
  <c r="J56" i="10"/>
  <c r="J56" i="3"/>
  <c r="J56" i="7"/>
  <c r="M55" i="2"/>
  <c r="I49" i="10"/>
  <c r="I49" i="3"/>
  <c r="I49" i="7"/>
  <c r="L48" i="2"/>
  <c r="H42" i="10"/>
  <c r="H42" i="7"/>
  <c r="H42" i="3"/>
  <c r="K41" i="2"/>
  <c r="I34" i="10"/>
  <c r="I34" i="7"/>
  <c r="I34" i="3"/>
  <c r="L33" i="2"/>
  <c r="F33" i="40" s="1"/>
  <c r="H27" i="10"/>
  <c r="H27" i="7"/>
  <c r="H27" i="3"/>
  <c r="K26" i="2"/>
  <c r="J25" i="10"/>
  <c r="J25" i="7"/>
  <c r="J25" i="3"/>
  <c r="M24" i="2"/>
  <c r="I18" i="10"/>
  <c r="I18" i="7"/>
  <c r="I18" i="3"/>
  <c r="L17" i="2"/>
  <c r="J9" i="10"/>
  <c r="J9" i="7"/>
  <c r="J9" i="3"/>
  <c r="M8" i="2"/>
  <c r="I130" i="10"/>
  <c r="I130" i="7"/>
  <c r="I130" i="3"/>
  <c r="L129" i="2"/>
  <c r="J129" i="8"/>
  <c r="I129" i="8"/>
  <c r="H127" i="10"/>
  <c r="H127" i="7"/>
  <c r="H127" i="3"/>
  <c r="K126" i="2"/>
  <c r="I126" i="8"/>
  <c r="J126" i="8"/>
  <c r="J123" i="8"/>
  <c r="I123" i="8"/>
  <c r="H123" i="9"/>
  <c r="J123" i="9"/>
  <c r="I114" i="10"/>
  <c r="I114" i="7"/>
  <c r="I114" i="3"/>
  <c r="L113" i="2"/>
  <c r="J113" i="8"/>
  <c r="I113" i="8"/>
  <c r="H112" i="10"/>
  <c r="H112" i="3"/>
  <c r="H112" i="7"/>
  <c r="K111" i="2"/>
  <c r="H111" i="9"/>
  <c r="J111" i="9"/>
  <c r="J110" i="10"/>
  <c r="J110" i="7"/>
  <c r="J110" i="3"/>
  <c r="M109" i="2"/>
  <c r="H109" i="9"/>
  <c r="J109" i="9"/>
  <c r="J100" i="8"/>
  <c r="I100" i="8"/>
  <c r="I98" i="10"/>
  <c r="I98" i="7"/>
  <c r="I98" i="3"/>
  <c r="L97" i="2"/>
  <c r="F97" i="51" s="1"/>
  <c r="J97" i="8"/>
  <c r="I97" i="8"/>
  <c r="J88" i="8"/>
  <c r="I88" i="8"/>
  <c r="I86" i="10"/>
  <c r="I86" i="7"/>
  <c r="I86" i="3"/>
  <c r="L85" i="2"/>
  <c r="I78" i="10"/>
  <c r="I78" i="7"/>
  <c r="I78" i="3"/>
  <c r="L77" i="2"/>
  <c r="H75" i="10"/>
  <c r="H75" i="7"/>
  <c r="H75" i="3"/>
  <c r="K74" i="2"/>
  <c r="I74" i="8"/>
  <c r="J74" i="8"/>
  <c r="H72" i="10"/>
  <c r="H72" i="7"/>
  <c r="H72" i="3"/>
  <c r="K71" i="2"/>
  <c r="E71" i="36" s="1"/>
  <c r="J71" i="8"/>
  <c r="I71" i="8"/>
  <c r="I64" i="8"/>
  <c r="J64" i="8"/>
  <c r="J62" i="10"/>
  <c r="G62" i="10"/>
  <c r="G62" i="7"/>
  <c r="J62" i="7"/>
  <c r="G62" i="3"/>
  <c r="J62" i="3"/>
  <c r="M61" i="2"/>
  <c r="H61" i="9"/>
  <c r="J61" i="9"/>
  <c r="I48" i="8"/>
  <c r="J48" i="8"/>
  <c r="I46" i="10"/>
  <c r="I46" i="7"/>
  <c r="I46" i="3"/>
  <c r="L45" i="2"/>
  <c r="H43" i="10"/>
  <c r="H43" i="7"/>
  <c r="H43" i="3"/>
  <c r="K42" i="2"/>
  <c r="E42" i="51" s="1"/>
  <c r="I42" i="8"/>
  <c r="J42" i="8"/>
  <c r="H40" i="10"/>
  <c r="H40" i="7"/>
  <c r="H40" i="3"/>
  <c r="K39" i="2"/>
  <c r="E39" i="8" s="1"/>
  <c r="J39" i="8"/>
  <c r="I39" i="8"/>
  <c r="I30" i="8"/>
  <c r="J30" i="8"/>
  <c r="E17" i="9"/>
  <c r="H17" i="9"/>
  <c r="G17" i="9"/>
  <c r="J17" i="9"/>
  <c r="I133" i="10"/>
  <c r="I133" i="3"/>
  <c r="I133" i="7"/>
  <c r="L132" i="2"/>
  <c r="F132" i="50" s="1"/>
  <c r="H94" i="10"/>
  <c r="H94" i="3"/>
  <c r="H94" i="7"/>
  <c r="K93" i="2"/>
  <c r="E93" i="41" s="1"/>
  <c r="I69" i="10"/>
  <c r="I69" i="3"/>
  <c r="I69" i="7"/>
  <c r="L68" i="2"/>
  <c r="F68" i="9" s="1"/>
  <c r="J23" i="10"/>
  <c r="J23" i="3"/>
  <c r="J23" i="7"/>
  <c r="M22" i="2"/>
  <c r="G22" i="49" s="1"/>
  <c r="I20" i="10"/>
  <c r="I20" i="7"/>
  <c r="I20" i="3"/>
  <c r="L19" i="2"/>
  <c r="H17" i="10"/>
  <c r="E17" i="10"/>
  <c r="H17" i="7"/>
  <c r="H17" i="3"/>
  <c r="K16" i="2"/>
  <c r="I126" i="10"/>
  <c r="I126" i="7"/>
  <c r="I126" i="3"/>
  <c r="L125" i="2"/>
  <c r="F125" i="53" s="1"/>
  <c r="H123" i="10"/>
  <c r="H123" i="7"/>
  <c r="H123" i="3"/>
  <c r="K122" i="2"/>
  <c r="I122" i="8"/>
  <c r="J122" i="8"/>
  <c r="H100" i="10"/>
  <c r="H100" i="3"/>
  <c r="H100" i="7"/>
  <c r="K99" i="2"/>
  <c r="J99" i="8"/>
  <c r="I99" i="8"/>
  <c r="I94" i="10"/>
  <c r="I94" i="7"/>
  <c r="I94" i="3"/>
  <c r="L93" i="2"/>
  <c r="H91" i="10"/>
  <c r="H91" i="7"/>
  <c r="H91" i="3"/>
  <c r="K90" i="2"/>
  <c r="I90" i="8"/>
  <c r="J90" i="8"/>
  <c r="H67" i="10"/>
  <c r="H67" i="7"/>
  <c r="H67" i="3"/>
  <c r="K66" i="2"/>
  <c r="I66" i="8"/>
  <c r="G66" i="8"/>
  <c r="J66" i="8"/>
  <c r="H64" i="10"/>
  <c r="H64" i="3"/>
  <c r="H64" i="7"/>
  <c r="K63" i="2"/>
  <c r="H47" i="9"/>
  <c r="J47" i="9"/>
  <c r="I38" i="10"/>
  <c r="I38" i="7"/>
  <c r="I38" i="3"/>
  <c r="L37" i="2"/>
  <c r="F37" i="35" s="1"/>
  <c r="J37" i="8"/>
  <c r="I37" i="8"/>
  <c r="G6" i="9"/>
  <c r="J6" i="9"/>
  <c r="E6" i="9"/>
  <c r="H6" i="9"/>
  <c r="H101" i="10"/>
  <c r="H101" i="3"/>
  <c r="H101" i="7"/>
  <c r="K100" i="2"/>
  <c r="E100" i="53" s="1"/>
  <c r="J75" i="10"/>
  <c r="J75" i="7"/>
  <c r="J75" i="3"/>
  <c r="M74" i="2"/>
  <c r="G74" i="20" s="1"/>
  <c r="H69" i="10"/>
  <c r="H69" i="3"/>
  <c r="H69" i="7"/>
  <c r="K68" i="2"/>
  <c r="E68" i="52" s="1"/>
  <c r="J59" i="10"/>
  <c r="J59" i="7"/>
  <c r="J59" i="3"/>
  <c r="M58" i="2"/>
  <c r="G58" i="19" s="1"/>
  <c r="I52" i="10"/>
  <c r="I52" i="7"/>
  <c r="I52" i="3"/>
  <c r="L51" i="2"/>
  <c r="F51" i="41" s="1"/>
  <c r="H45" i="10"/>
  <c r="H45" i="7"/>
  <c r="H45" i="3"/>
  <c r="K44" i="2"/>
  <c r="E44" i="50" s="1"/>
  <c r="H36" i="10"/>
  <c r="H36" i="3"/>
  <c r="H36" i="7"/>
  <c r="K35" i="2"/>
  <c r="E35" i="51" s="1"/>
  <c r="I31" i="10"/>
  <c r="I31" i="7"/>
  <c r="I31" i="3"/>
  <c r="L30" i="2"/>
  <c r="F30" i="41" s="1"/>
  <c r="I19" i="10"/>
  <c r="I19" i="3"/>
  <c r="I19" i="7"/>
  <c r="L18" i="2"/>
  <c r="H16" i="10"/>
  <c r="H16" i="3"/>
  <c r="H16" i="7"/>
  <c r="K15" i="2"/>
  <c r="J10" i="10"/>
  <c r="J10" i="7"/>
  <c r="J10" i="3"/>
  <c r="M9" i="2"/>
  <c r="J7" i="10"/>
  <c r="J7" i="7"/>
  <c r="J7" i="3"/>
  <c r="M6" i="2"/>
  <c r="H131" i="10"/>
  <c r="H131" i="7"/>
  <c r="H131" i="3"/>
  <c r="K130" i="2"/>
  <c r="I130" i="8"/>
  <c r="J130" i="8"/>
  <c r="H128" i="10"/>
  <c r="H128" i="3"/>
  <c r="H128" i="7"/>
  <c r="K127" i="2"/>
  <c r="E127" i="36" s="1"/>
  <c r="H127" i="9"/>
  <c r="J127" i="9"/>
  <c r="J121" i="8"/>
  <c r="I121" i="8"/>
  <c r="H121" i="9"/>
  <c r="J121" i="9"/>
  <c r="J89" i="8"/>
  <c r="I89" i="8"/>
  <c r="H75" i="9"/>
  <c r="J75" i="9"/>
  <c r="J66" i="10"/>
  <c r="J66" i="7"/>
  <c r="J66" i="3"/>
  <c r="M65" i="2"/>
  <c r="H65" i="9"/>
  <c r="J65" i="9"/>
  <c r="H59" i="9"/>
  <c r="J59" i="9"/>
  <c r="H43" i="9"/>
  <c r="J43" i="9"/>
  <c r="E5" i="9"/>
  <c r="H5" i="9"/>
  <c r="G5" i="9"/>
  <c r="J5" i="9"/>
  <c r="H129" i="10"/>
  <c r="H129" i="7"/>
  <c r="H129" i="3"/>
  <c r="K128" i="2"/>
  <c r="J103" i="10"/>
  <c r="J103" i="3"/>
  <c r="J103" i="7"/>
  <c r="M102" i="2"/>
  <c r="H89" i="10"/>
  <c r="H89" i="7"/>
  <c r="H89" i="3"/>
  <c r="K88" i="2"/>
  <c r="J71" i="10"/>
  <c r="J71" i="3"/>
  <c r="J71" i="7"/>
  <c r="M70" i="2"/>
  <c r="G70" i="49" s="1"/>
  <c r="J39" i="10"/>
  <c r="J39" i="3"/>
  <c r="J39" i="7"/>
  <c r="M38" i="2"/>
  <c r="G38" i="50" s="1"/>
  <c r="I29" i="10"/>
  <c r="I29" i="7"/>
  <c r="I29" i="3"/>
  <c r="L28" i="2"/>
  <c r="J24" i="10"/>
  <c r="J24" i="3"/>
  <c r="J24" i="7"/>
  <c r="M23" i="2"/>
  <c r="G23" i="19" s="1"/>
  <c r="I17" i="10"/>
  <c r="I17" i="3"/>
  <c r="I17" i="7"/>
  <c r="L16" i="2"/>
  <c r="J12" i="10"/>
  <c r="J12" i="7"/>
  <c r="J12" i="3"/>
  <c r="M11" i="2"/>
  <c r="H131" i="9"/>
  <c r="J131" i="9"/>
  <c r="J128" i="8"/>
  <c r="I128" i="8"/>
  <c r="J120" i="9"/>
  <c r="H120" i="9"/>
  <c r="J108" i="9"/>
  <c r="H108" i="9"/>
  <c r="I103" i="10"/>
  <c r="F103" i="10"/>
  <c r="F103" i="7"/>
  <c r="F103" i="3"/>
  <c r="I103" i="3"/>
  <c r="I103" i="7"/>
  <c r="L102" i="2"/>
  <c r="F102" i="40" s="1"/>
  <c r="J102" i="9"/>
  <c r="H102" i="9"/>
  <c r="I95" i="10"/>
  <c r="I95" i="7"/>
  <c r="I95" i="3"/>
  <c r="L94" i="2"/>
  <c r="J94" i="9"/>
  <c r="H94" i="9"/>
  <c r="H91" i="9"/>
  <c r="J91" i="9"/>
  <c r="J84" i="9"/>
  <c r="H84" i="9"/>
  <c r="H83" i="10"/>
  <c r="H83" i="7"/>
  <c r="H83" i="3"/>
  <c r="K82" i="2"/>
  <c r="E82" i="54" s="1"/>
  <c r="I82" i="8"/>
  <c r="J82" i="8"/>
  <c r="H80" i="10"/>
  <c r="H80" i="3"/>
  <c r="H80" i="7"/>
  <c r="K79" i="2"/>
  <c r="E79" i="54" s="1"/>
  <c r="H79" i="9"/>
  <c r="J79" i="9"/>
  <c r="J76" i="9"/>
  <c r="H76" i="9"/>
  <c r="I74" i="10"/>
  <c r="I74" i="3"/>
  <c r="I74" i="7"/>
  <c r="L73" i="2"/>
  <c r="J73" i="8"/>
  <c r="I73" i="8"/>
  <c r="H71" i="10"/>
  <c r="H71" i="7"/>
  <c r="H71" i="3"/>
  <c r="K70" i="2"/>
  <c r="I70" i="8"/>
  <c r="J70" i="8"/>
  <c r="H68" i="10"/>
  <c r="H68" i="3"/>
  <c r="H68" i="7"/>
  <c r="K67" i="2"/>
  <c r="J67" i="8"/>
  <c r="I67" i="8"/>
  <c r="J58" i="10"/>
  <c r="J58" i="7"/>
  <c r="J58" i="3"/>
  <c r="M57" i="2"/>
  <c r="H57" i="9"/>
  <c r="J57" i="9"/>
  <c r="J44" i="9"/>
  <c r="H44" i="9"/>
  <c r="I42" i="10"/>
  <c r="I42" i="7"/>
  <c r="I42" i="3"/>
  <c r="L41" i="2"/>
  <c r="F41" i="40" s="1"/>
  <c r="H39" i="10"/>
  <c r="H39" i="7"/>
  <c r="H39" i="3"/>
  <c r="K38" i="2"/>
  <c r="I38" i="8"/>
  <c r="J38" i="8"/>
  <c r="H35" i="9"/>
  <c r="J35" i="9"/>
  <c r="J32" i="9"/>
  <c r="H32" i="9"/>
  <c r="J27" i="8"/>
  <c r="I27" i="8"/>
  <c r="I24" i="8"/>
  <c r="J24" i="8"/>
  <c r="G20" i="8"/>
  <c r="F20" i="8"/>
  <c r="I20" i="8"/>
  <c r="J20" i="8"/>
  <c r="J116" i="10"/>
  <c r="J116" i="7"/>
  <c r="J116" i="3"/>
  <c r="M115" i="2"/>
  <c r="I85" i="10"/>
  <c r="I85" i="3"/>
  <c r="I85" i="7"/>
  <c r="L84" i="2"/>
  <c r="J68" i="10"/>
  <c r="J68" i="7"/>
  <c r="J68" i="3"/>
  <c r="M67" i="2"/>
  <c r="H46" i="10"/>
  <c r="H46" i="3"/>
  <c r="H46" i="7"/>
  <c r="K45" i="2"/>
  <c r="I28" i="10"/>
  <c r="I28" i="7"/>
  <c r="I28" i="3"/>
  <c r="L27" i="2"/>
  <c r="F27" i="9" s="1"/>
  <c r="I8" i="10"/>
  <c r="I8" i="7"/>
  <c r="I8" i="3"/>
  <c r="L7" i="2"/>
  <c r="I111" i="10"/>
  <c r="I111" i="7"/>
  <c r="I111" i="3"/>
  <c r="L110" i="2"/>
  <c r="J110" i="9"/>
  <c r="H110" i="9"/>
  <c r="J107" i="8"/>
  <c r="F107" i="8"/>
  <c r="I107" i="8"/>
  <c r="J105" i="8"/>
  <c r="I105" i="8"/>
  <c r="J102" i="10"/>
  <c r="J102" i="3"/>
  <c r="J102" i="7"/>
  <c r="M101" i="2"/>
  <c r="H101" i="9"/>
  <c r="J101" i="9"/>
  <c r="H88" i="10"/>
  <c r="H88" i="7"/>
  <c r="H88" i="3"/>
  <c r="K87" i="2"/>
  <c r="H87" i="9"/>
  <c r="J87" i="9"/>
  <c r="I26" i="8"/>
  <c r="J26" i="8"/>
  <c r="H23" i="9"/>
  <c r="J23" i="9"/>
  <c r="G19" i="8"/>
  <c r="J19" i="8"/>
  <c r="F19" i="8"/>
  <c r="I19" i="8"/>
  <c r="G16" i="8"/>
  <c r="F16" i="8"/>
  <c r="I16" i="8"/>
  <c r="J16" i="8"/>
  <c r="G8" i="9"/>
  <c r="J8" i="9"/>
  <c r="E8" i="9"/>
  <c r="H8" i="9"/>
  <c r="J115" i="10"/>
  <c r="J115" i="3"/>
  <c r="J115" i="7"/>
  <c r="M114" i="2"/>
  <c r="H77" i="10"/>
  <c r="H77" i="7"/>
  <c r="H77" i="3"/>
  <c r="K76" i="2"/>
  <c r="E76" i="19" s="1"/>
  <c r="I44" i="10"/>
  <c r="I44" i="7"/>
  <c r="I44" i="3"/>
  <c r="L43" i="2"/>
  <c r="J34" i="10"/>
  <c r="J34" i="7"/>
  <c r="J34" i="3"/>
  <c r="M33" i="2"/>
  <c r="J26" i="10"/>
  <c r="J26" i="7"/>
  <c r="J26" i="3"/>
  <c r="M25" i="2"/>
  <c r="I23" i="10"/>
  <c r="I23" i="3"/>
  <c r="I23" i="7"/>
  <c r="L22" i="2"/>
  <c r="F22" i="36" s="1"/>
  <c r="H115" i="10"/>
  <c r="H115" i="7"/>
  <c r="H115" i="3"/>
  <c r="K114" i="2"/>
  <c r="E114" i="8" s="1"/>
  <c r="I114" i="8"/>
  <c r="J114" i="8"/>
  <c r="I99" i="10"/>
  <c r="I99" i="3"/>
  <c r="I99" i="7"/>
  <c r="L98" i="2"/>
  <c r="J98" i="9"/>
  <c r="H98" i="9"/>
  <c r="J37" i="10"/>
  <c r="J37" i="7"/>
  <c r="J37" i="3"/>
  <c r="M36" i="2"/>
  <c r="I36" i="8"/>
  <c r="J36" i="8"/>
  <c r="J22" i="9"/>
  <c r="H22" i="9"/>
  <c r="G15" i="8"/>
  <c r="J15" i="8"/>
  <c r="F15" i="8"/>
  <c r="I15" i="8"/>
  <c r="G13" i="8"/>
  <c r="J13" i="8"/>
  <c r="F13" i="8"/>
  <c r="I13" i="8"/>
  <c r="J132" i="7"/>
  <c r="I108" i="3"/>
  <c r="I128" i="3"/>
  <c r="I112" i="3"/>
  <c r="I96" i="7"/>
  <c r="I35" i="7"/>
  <c r="J91" i="3"/>
  <c r="J91" i="10"/>
  <c r="I104" i="3"/>
  <c r="I27" i="10"/>
  <c r="I27" i="3"/>
  <c r="I27" i="7"/>
  <c r="L26" i="2"/>
  <c r="F26" i="53" s="1"/>
  <c r="J63" i="3"/>
  <c r="J30" i="10"/>
  <c r="I72" i="3"/>
  <c r="I64" i="10"/>
  <c r="I64" i="7"/>
  <c r="I64" i="3"/>
  <c r="L63" i="2"/>
  <c r="I56" i="7"/>
  <c r="I40" i="10"/>
  <c r="H18" i="3"/>
  <c r="H114" i="10"/>
  <c r="H114" i="3"/>
  <c r="H114" i="7"/>
  <c r="K113" i="2"/>
  <c r="I89" i="10"/>
  <c r="I89" i="7"/>
  <c r="I89" i="3"/>
  <c r="L88" i="2"/>
  <c r="F88" i="53" s="1"/>
  <c r="I57" i="10"/>
  <c r="I57" i="7"/>
  <c r="I57" i="3"/>
  <c r="L56" i="2"/>
  <c r="F56" i="41" s="1"/>
  <c r="J132" i="8"/>
  <c r="I132" i="8"/>
  <c r="J61" i="8"/>
  <c r="I61" i="8"/>
  <c r="J58" i="9"/>
  <c r="H58" i="9"/>
  <c r="G4" i="8"/>
  <c r="M4" i="8" s="1"/>
  <c r="I4" i="8"/>
  <c r="J4" i="8"/>
  <c r="S4" i="8" s="1"/>
  <c r="H38" i="10"/>
  <c r="H38" i="3"/>
  <c r="H38" i="7"/>
  <c r="K37" i="2"/>
  <c r="J96" i="8"/>
  <c r="I96" i="8"/>
  <c r="H48" i="10"/>
  <c r="H48" i="3"/>
  <c r="H48" i="7"/>
  <c r="K47" i="2"/>
  <c r="F34" i="8"/>
  <c r="I34" i="8"/>
  <c r="J34" i="8"/>
  <c r="I76" i="10"/>
  <c r="I76" i="7"/>
  <c r="I76" i="3"/>
  <c r="L75" i="2"/>
  <c r="H28" i="10"/>
  <c r="H28" i="3"/>
  <c r="H28" i="7"/>
  <c r="K27" i="2"/>
  <c r="I107" i="10"/>
  <c r="F107" i="10"/>
  <c r="F107" i="7"/>
  <c r="F107" i="3"/>
  <c r="I107" i="7"/>
  <c r="I107" i="3"/>
  <c r="L106" i="2"/>
  <c r="F106" i="40" s="1"/>
  <c r="H89" i="9"/>
  <c r="J89" i="9"/>
  <c r="J75" i="8"/>
  <c r="I75" i="8"/>
  <c r="J50" i="10"/>
  <c r="J50" i="7"/>
  <c r="J50" i="3"/>
  <c r="M49" i="2"/>
  <c r="G49" i="19" s="1"/>
  <c r="H33" i="9"/>
  <c r="J33" i="9"/>
  <c r="G7" i="8"/>
  <c r="J7" i="8"/>
  <c r="F7" i="8"/>
  <c r="I7" i="8"/>
  <c r="J119" i="10"/>
  <c r="J119" i="3"/>
  <c r="J119" i="7"/>
  <c r="M118" i="2"/>
  <c r="G118" i="19" s="1"/>
  <c r="H73" i="10"/>
  <c r="H73" i="7"/>
  <c r="H73" i="3"/>
  <c r="K72" i="2"/>
  <c r="E72" i="20" s="1"/>
  <c r="H41" i="10"/>
  <c r="H41" i="7"/>
  <c r="H41" i="3"/>
  <c r="K40" i="2"/>
  <c r="E40" i="54" s="1"/>
  <c r="J129" i="10"/>
  <c r="J129" i="7"/>
  <c r="J129" i="3"/>
  <c r="M128" i="2"/>
  <c r="J120" i="8"/>
  <c r="I120" i="8"/>
  <c r="I102" i="8"/>
  <c r="J102" i="8"/>
  <c r="H95" i="10"/>
  <c r="H95" i="7"/>
  <c r="H95" i="3"/>
  <c r="K94" i="2"/>
  <c r="J54" i="9"/>
  <c r="H54" i="9"/>
  <c r="J29" i="8"/>
  <c r="I29" i="8"/>
  <c r="I77" i="10"/>
  <c r="I77" i="7"/>
  <c r="I77" i="3"/>
  <c r="L76" i="2"/>
  <c r="J52" i="10"/>
  <c r="J52" i="7"/>
  <c r="J52" i="3"/>
  <c r="M51" i="2"/>
  <c r="I7" i="10"/>
  <c r="I7" i="7"/>
  <c r="I7" i="3"/>
  <c r="L6" i="2"/>
  <c r="H130" i="10"/>
  <c r="H130" i="3"/>
  <c r="H130" i="7"/>
  <c r="K129" i="2"/>
  <c r="E129" i="53" s="1"/>
  <c r="J112" i="10"/>
  <c r="J112" i="7"/>
  <c r="J112" i="3"/>
  <c r="M111" i="2"/>
  <c r="I105" i="10"/>
  <c r="I105" i="7"/>
  <c r="I105" i="3"/>
  <c r="L104" i="2"/>
  <c r="F104" i="50" s="1"/>
  <c r="H98" i="10"/>
  <c r="H98" i="3"/>
  <c r="H98" i="7"/>
  <c r="K97" i="2"/>
  <c r="J80" i="10"/>
  <c r="J80" i="7"/>
  <c r="J80" i="3"/>
  <c r="M79" i="2"/>
  <c r="I73" i="10"/>
  <c r="I73" i="7"/>
  <c r="I73" i="3"/>
  <c r="L72" i="2"/>
  <c r="H66" i="10"/>
  <c r="H66" i="3"/>
  <c r="H66" i="7"/>
  <c r="K65" i="2"/>
  <c r="E65" i="20" s="1"/>
  <c r="J48" i="10"/>
  <c r="J48" i="7"/>
  <c r="J48" i="3"/>
  <c r="M47" i="2"/>
  <c r="I41" i="10"/>
  <c r="I41" i="3"/>
  <c r="I41" i="7"/>
  <c r="L40" i="2"/>
  <c r="I30" i="10"/>
  <c r="I30" i="7"/>
  <c r="I30" i="3"/>
  <c r="L29" i="2"/>
  <c r="H23" i="10"/>
  <c r="H23" i="7"/>
  <c r="H23" i="3"/>
  <c r="K22" i="2"/>
  <c r="E22" i="50" s="1"/>
  <c r="J21" i="10"/>
  <c r="J21" i="7"/>
  <c r="J21" i="3"/>
  <c r="M20" i="2"/>
  <c r="I14" i="10"/>
  <c r="I14" i="7"/>
  <c r="I14" i="3"/>
  <c r="L13" i="2"/>
  <c r="F13" i="53" s="1"/>
  <c r="J133" i="10"/>
  <c r="J133" i="7"/>
  <c r="J133" i="3"/>
  <c r="M132" i="2"/>
  <c r="J132" i="9"/>
  <c r="H132" i="9"/>
  <c r="I127" i="10"/>
  <c r="I127" i="7"/>
  <c r="I127" i="3"/>
  <c r="L126" i="2"/>
  <c r="J126" i="9"/>
  <c r="H126" i="9"/>
  <c r="J111" i="8"/>
  <c r="I111" i="8"/>
  <c r="J101" i="10"/>
  <c r="J101" i="7"/>
  <c r="J101" i="3"/>
  <c r="M100" i="2"/>
  <c r="G100" i="20" s="1"/>
  <c r="J89" i="10"/>
  <c r="J89" i="7"/>
  <c r="J89" i="3"/>
  <c r="M88" i="2"/>
  <c r="J88" i="9"/>
  <c r="H88" i="9"/>
  <c r="J77" i="8"/>
  <c r="I77" i="8"/>
  <c r="I75" i="10"/>
  <c r="I75" i="7"/>
  <c r="I75" i="3"/>
  <c r="L74" i="2"/>
  <c r="J74" i="9"/>
  <c r="H74" i="9"/>
  <c r="H71" i="9"/>
  <c r="J71" i="9"/>
  <c r="J49" i="10"/>
  <c r="J49" i="7"/>
  <c r="J49" i="3"/>
  <c r="M48" i="2"/>
  <c r="J48" i="9"/>
  <c r="H48" i="9"/>
  <c r="J45" i="8"/>
  <c r="I45" i="8"/>
  <c r="I43" i="10"/>
  <c r="I43" i="3"/>
  <c r="I43" i="7"/>
  <c r="L42" i="2"/>
  <c r="J42" i="9"/>
  <c r="H42" i="9"/>
  <c r="H39" i="9"/>
  <c r="J39" i="9"/>
  <c r="J30" i="9"/>
  <c r="H30" i="9"/>
  <c r="J21" i="8"/>
  <c r="I21" i="8"/>
  <c r="G17" i="8"/>
  <c r="J17" i="8"/>
  <c r="I17" i="8"/>
  <c r="F17" i="8"/>
  <c r="H3" i="3"/>
  <c r="J3" i="3"/>
  <c r="I3" i="3"/>
  <c r="H126" i="10"/>
  <c r="H126" i="3"/>
  <c r="H126" i="7"/>
  <c r="K125" i="2"/>
  <c r="E125" i="38" s="1"/>
  <c r="H118" i="10"/>
  <c r="H118" i="3"/>
  <c r="H118" i="7"/>
  <c r="K117" i="2"/>
  <c r="E117" i="8" s="1"/>
  <c r="I101" i="10"/>
  <c r="I101" i="3"/>
  <c r="I101" i="7"/>
  <c r="L100" i="2"/>
  <c r="F100" i="53" s="1"/>
  <c r="J84" i="10"/>
  <c r="J84" i="7"/>
  <c r="J84" i="3"/>
  <c r="M83" i="2"/>
  <c r="I16" i="10"/>
  <c r="I16" i="7"/>
  <c r="I16" i="3"/>
  <c r="L15" i="2"/>
  <c r="I5" i="10"/>
  <c r="I5" i="7"/>
  <c r="I5" i="3"/>
  <c r="L4" i="2"/>
  <c r="J125" i="8"/>
  <c r="I125" i="8"/>
  <c r="I123" i="10"/>
  <c r="I123" i="7"/>
  <c r="I123" i="3"/>
  <c r="L122" i="2"/>
  <c r="J122" i="9"/>
  <c r="H122" i="9"/>
  <c r="H99" i="9"/>
  <c r="J99" i="9"/>
  <c r="J93" i="8"/>
  <c r="I93" i="8"/>
  <c r="I91" i="10"/>
  <c r="I91" i="7"/>
  <c r="I91" i="3"/>
  <c r="L90" i="2"/>
  <c r="J90" i="9"/>
  <c r="H90" i="9"/>
  <c r="I67" i="10"/>
  <c r="I67" i="3"/>
  <c r="I67" i="7"/>
  <c r="L66" i="2"/>
  <c r="J66" i="9"/>
  <c r="H66" i="9"/>
  <c r="J63" i="8"/>
  <c r="I63" i="8"/>
  <c r="H63" i="9"/>
  <c r="J63" i="9"/>
  <c r="J47" i="8"/>
  <c r="I47" i="8"/>
  <c r="I40" i="8"/>
  <c r="J40" i="8"/>
  <c r="J34" i="9"/>
  <c r="H34" i="9"/>
  <c r="I124" i="10"/>
  <c r="I124" i="7"/>
  <c r="I124" i="3"/>
  <c r="L123" i="2"/>
  <c r="I116" i="10"/>
  <c r="I116" i="7"/>
  <c r="I116" i="3"/>
  <c r="L115" i="2"/>
  <c r="F115" i="39" s="1"/>
  <c r="H109" i="10"/>
  <c r="H109" i="7"/>
  <c r="H109" i="3"/>
  <c r="K108" i="2"/>
  <c r="E108" i="50" s="1"/>
  <c r="J99" i="10"/>
  <c r="J99" i="3"/>
  <c r="J99" i="7"/>
  <c r="M98" i="2"/>
  <c r="I92" i="10"/>
  <c r="I92" i="7"/>
  <c r="I92" i="3"/>
  <c r="L91" i="2"/>
  <c r="H85" i="10"/>
  <c r="H85" i="3"/>
  <c r="H85" i="7"/>
  <c r="K84" i="2"/>
  <c r="E84" i="8" s="1"/>
  <c r="H5" i="10"/>
  <c r="H5" i="7"/>
  <c r="H5" i="3"/>
  <c r="K4" i="2"/>
  <c r="E4" i="51" s="1"/>
  <c r="I131" i="10"/>
  <c r="I131" i="3"/>
  <c r="I131" i="7"/>
  <c r="L130" i="2"/>
  <c r="F130" i="50" s="1"/>
  <c r="J130" i="9"/>
  <c r="H130" i="9"/>
  <c r="J127" i="8"/>
  <c r="I127" i="8"/>
  <c r="J124" i="8"/>
  <c r="I124" i="8"/>
  <c r="I122" i="10"/>
  <c r="I122" i="7"/>
  <c r="I122" i="3"/>
  <c r="L121" i="2"/>
  <c r="I90" i="10"/>
  <c r="I90" i="7"/>
  <c r="I90" i="3"/>
  <c r="L89" i="2"/>
  <c r="H87" i="10"/>
  <c r="H87" i="7"/>
  <c r="H87" i="3"/>
  <c r="K86" i="2"/>
  <c r="I86" i="8"/>
  <c r="J86" i="8"/>
  <c r="H84" i="10"/>
  <c r="H84" i="3"/>
  <c r="H84" i="7"/>
  <c r="K83" i="2"/>
  <c r="J83" i="8"/>
  <c r="I83" i="8"/>
  <c r="H79" i="10"/>
  <c r="H79" i="7"/>
  <c r="H79" i="3"/>
  <c r="K78" i="2"/>
  <c r="I78" i="8"/>
  <c r="G78" i="8"/>
  <c r="J78" i="8"/>
  <c r="H76" i="10"/>
  <c r="H76" i="3"/>
  <c r="H76" i="7"/>
  <c r="K75" i="2"/>
  <c r="J59" i="8"/>
  <c r="I59" i="8"/>
  <c r="I50" i="10"/>
  <c r="I50" i="7"/>
  <c r="I50" i="3"/>
  <c r="L49" i="2"/>
  <c r="H47" i="10"/>
  <c r="H47" i="7"/>
  <c r="H47" i="3"/>
  <c r="K46" i="2"/>
  <c r="I46" i="8"/>
  <c r="J46" i="8"/>
  <c r="H44" i="10"/>
  <c r="H44" i="3"/>
  <c r="H44" i="7"/>
  <c r="K43" i="2"/>
  <c r="J33" i="8"/>
  <c r="I33" i="8"/>
  <c r="H25" i="9"/>
  <c r="J25" i="9"/>
  <c r="H121" i="10"/>
  <c r="H121" i="7"/>
  <c r="H121" i="3"/>
  <c r="K120" i="2"/>
  <c r="E120" i="39" s="1"/>
  <c r="I88" i="10"/>
  <c r="I88" i="7"/>
  <c r="I88" i="3"/>
  <c r="L87" i="2"/>
  <c r="F87" i="53" s="1"/>
  <c r="H81" i="10"/>
  <c r="H81" i="7"/>
  <c r="H81" i="3"/>
  <c r="K80" i="2"/>
  <c r="E80" i="38" s="1"/>
  <c r="J28" i="10"/>
  <c r="J28" i="7"/>
  <c r="J28" i="3"/>
  <c r="M27" i="2"/>
  <c r="I21" i="10"/>
  <c r="I21" i="3"/>
  <c r="I21" i="7"/>
  <c r="L20" i="2"/>
  <c r="H14" i="10"/>
  <c r="H14" i="3"/>
  <c r="H14" i="7"/>
  <c r="K13" i="2"/>
  <c r="E13" i="53" s="1"/>
  <c r="J115" i="8"/>
  <c r="I115" i="8"/>
  <c r="J109" i="10"/>
  <c r="J109" i="7"/>
  <c r="J109" i="3"/>
  <c r="M108" i="2"/>
  <c r="G108" i="36" s="1"/>
  <c r="J108" i="8"/>
  <c r="I108" i="8"/>
  <c r="J91" i="8"/>
  <c r="I91" i="8"/>
  <c r="I83" i="10"/>
  <c r="I83" i="3"/>
  <c r="I83" i="7"/>
  <c r="L82" i="2"/>
  <c r="J82" i="9"/>
  <c r="H82" i="9"/>
  <c r="J79" i="8"/>
  <c r="I79" i="8"/>
  <c r="J77" i="10"/>
  <c r="J77" i="7"/>
  <c r="J77" i="3"/>
  <c r="M76" i="2"/>
  <c r="I76" i="8"/>
  <c r="J76" i="8"/>
  <c r="I71" i="10"/>
  <c r="I71" i="3"/>
  <c r="I71" i="7"/>
  <c r="L70" i="2"/>
  <c r="J70" i="9"/>
  <c r="H70" i="9"/>
  <c r="H67" i="9"/>
  <c r="J67" i="9"/>
  <c r="J45" i="10"/>
  <c r="J45" i="7"/>
  <c r="J45" i="3"/>
  <c r="M44" i="2"/>
  <c r="G44" i="40" s="1"/>
  <c r="I44" i="8"/>
  <c r="J44" i="8"/>
  <c r="I39" i="10"/>
  <c r="I39" i="3"/>
  <c r="I39" i="7"/>
  <c r="L38" i="2"/>
  <c r="J38" i="9"/>
  <c r="H38" i="9"/>
  <c r="H29" i="9"/>
  <c r="J29" i="9"/>
  <c r="J24" i="9"/>
  <c r="H24" i="9"/>
  <c r="G20" i="9"/>
  <c r="J20" i="9"/>
  <c r="E20" i="9"/>
  <c r="H20" i="9"/>
  <c r="H110" i="10"/>
  <c r="H110" i="3"/>
  <c r="H110" i="7"/>
  <c r="K109" i="2"/>
  <c r="E109" i="36" s="1"/>
  <c r="H102" i="10"/>
  <c r="H102" i="3"/>
  <c r="H102" i="7"/>
  <c r="K101" i="2"/>
  <c r="I93" i="10"/>
  <c r="I93" i="7"/>
  <c r="I93" i="3"/>
  <c r="L92" i="2"/>
  <c r="F92" i="41" s="1"/>
  <c r="H33" i="10"/>
  <c r="H33" i="7"/>
  <c r="H33" i="3"/>
  <c r="K32" i="2"/>
  <c r="E32" i="8" s="1"/>
  <c r="H21" i="10"/>
  <c r="H21" i="7"/>
  <c r="H21" i="3"/>
  <c r="K20" i="2"/>
  <c r="E20" i="35" s="1"/>
  <c r="H120" i="10"/>
  <c r="H120" i="7"/>
  <c r="H120" i="3"/>
  <c r="K119" i="2"/>
  <c r="J119" i="8"/>
  <c r="I119" i="8"/>
  <c r="J118" i="10"/>
  <c r="J118" i="3"/>
  <c r="J118" i="7"/>
  <c r="M117" i="2"/>
  <c r="G117" i="50" s="1"/>
  <c r="H107" i="9"/>
  <c r="J107" i="9"/>
  <c r="I106" i="10"/>
  <c r="I106" i="7"/>
  <c r="I106" i="3"/>
  <c r="L105" i="2"/>
  <c r="F105" i="40" s="1"/>
  <c r="J101" i="8"/>
  <c r="I101" i="8"/>
  <c r="I82" i="10"/>
  <c r="I82" i="7"/>
  <c r="I82" i="3"/>
  <c r="L81" i="2"/>
  <c r="J81" i="8"/>
  <c r="I81" i="8"/>
  <c r="I72" i="8"/>
  <c r="J72" i="8"/>
  <c r="I70" i="10"/>
  <c r="I70" i="7"/>
  <c r="I70" i="3"/>
  <c r="L69" i="2"/>
  <c r="F69" i="52" s="1"/>
  <c r="J69" i="8"/>
  <c r="I69" i="8"/>
  <c r="I54" i="10"/>
  <c r="I54" i="7"/>
  <c r="I54" i="3"/>
  <c r="L53" i="2"/>
  <c r="J53" i="8"/>
  <c r="I53" i="8"/>
  <c r="H51" i="10"/>
  <c r="H51" i="7"/>
  <c r="H51" i="3"/>
  <c r="K50" i="2"/>
  <c r="E50" i="8" s="1"/>
  <c r="I50" i="8"/>
  <c r="J50" i="8"/>
  <c r="E19" i="9"/>
  <c r="H19" i="9"/>
  <c r="G19" i="9"/>
  <c r="J19" i="9"/>
  <c r="G16" i="9"/>
  <c r="J16" i="9"/>
  <c r="E16" i="9"/>
  <c r="H16" i="9"/>
  <c r="H125" i="10"/>
  <c r="H125" i="7"/>
  <c r="H125" i="3"/>
  <c r="K124" i="2"/>
  <c r="J83" i="10"/>
  <c r="J83" i="3"/>
  <c r="J83" i="7"/>
  <c r="M82" i="2"/>
  <c r="H53" i="10"/>
  <c r="H53" i="3"/>
  <c r="H53" i="7"/>
  <c r="K52" i="2"/>
  <c r="J43" i="10"/>
  <c r="G43" i="10"/>
  <c r="J43" i="7"/>
  <c r="J43" i="3"/>
  <c r="G43" i="3"/>
  <c r="M42" i="2"/>
  <c r="G42" i="50" s="1"/>
  <c r="H8" i="10"/>
  <c r="H8" i="3"/>
  <c r="H8" i="7"/>
  <c r="K7" i="2"/>
  <c r="H119" i="10"/>
  <c r="H119" i="7"/>
  <c r="H119" i="3"/>
  <c r="K118" i="2"/>
  <c r="I118" i="8"/>
  <c r="J118" i="8"/>
  <c r="I115" i="10"/>
  <c r="I115" i="3"/>
  <c r="I115" i="7"/>
  <c r="L114" i="2"/>
  <c r="J114" i="9"/>
  <c r="H114" i="9"/>
  <c r="I80" i="8"/>
  <c r="J80" i="8"/>
  <c r="I68" i="8"/>
  <c r="J68" i="8"/>
  <c r="J53" i="10"/>
  <c r="J53" i="7"/>
  <c r="J53" i="3"/>
  <c r="M52" i="2"/>
  <c r="G52" i="41" s="1"/>
  <c r="J36" i="9"/>
  <c r="H36" i="9"/>
  <c r="J31" i="8"/>
  <c r="I31" i="8"/>
  <c r="J28" i="9"/>
  <c r="H28" i="9"/>
  <c r="F18" i="8"/>
  <c r="I18" i="8"/>
  <c r="G18" i="8"/>
  <c r="J18" i="8"/>
  <c r="E15" i="9"/>
  <c r="H15" i="9"/>
  <c r="G15" i="9"/>
  <c r="J15" i="9"/>
  <c r="I128" i="10"/>
  <c r="H34" i="10"/>
  <c r="H34" i="3"/>
  <c r="H34" i="7"/>
  <c r="K33" i="2"/>
  <c r="I112" i="10"/>
  <c r="I84" i="3"/>
  <c r="I35" i="3"/>
  <c r="I61" i="10"/>
  <c r="I61" i="7"/>
  <c r="I61" i="3"/>
  <c r="L60" i="2"/>
  <c r="I104" i="10"/>
  <c r="J47" i="7"/>
  <c r="H4" i="3"/>
  <c r="H4" i="10"/>
  <c r="G3" i="3"/>
  <c r="I72" i="10"/>
  <c r="I48" i="3"/>
  <c r="J8" i="7"/>
  <c r="J128" i="10"/>
  <c r="J128" i="7"/>
  <c r="J128" i="3"/>
  <c r="M127" i="2"/>
  <c r="J96" i="10"/>
  <c r="J96" i="7"/>
  <c r="J96" i="3"/>
  <c r="M95" i="2"/>
  <c r="G95" i="20" s="1"/>
  <c r="H82" i="10"/>
  <c r="H82" i="3"/>
  <c r="H82" i="7"/>
  <c r="K81" i="2"/>
  <c r="J64" i="10"/>
  <c r="J64" i="7"/>
  <c r="J64" i="3"/>
  <c r="M63" i="2"/>
  <c r="H31" i="10"/>
  <c r="H31" i="7"/>
  <c r="H31" i="3"/>
  <c r="K30" i="2"/>
  <c r="I22" i="10"/>
  <c r="I22" i="7"/>
  <c r="I22" i="3"/>
  <c r="L21" i="2"/>
  <c r="F21" i="36" s="1"/>
  <c r="J13" i="10"/>
  <c r="J13" i="7"/>
  <c r="J13" i="3"/>
  <c r="M12" i="2"/>
  <c r="H129" i="9"/>
  <c r="J129" i="9"/>
  <c r="H124" i="10"/>
  <c r="H124" i="3"/>
  <c r="H124" i="7"/>
  <c r="K123" i="2"/>
  <c r="E123" i="39" s="1"/>
  <c r="H104" i="10"/>
  <c r="H104" i="7"/>
  <c r="H104" i="3"/>
  <c r="K103" i="2"/>
  <c r="E103" i="39" s="1"/>
  <c r="J64" i="9"/>
  <c r="H64" i="9"/>
  <c r="I59" i="10"/>
  <c r="I59" i="7"/>
  <c r="I59" i="3"/>
  <c r="L58" i="2"/>
  <c r="E21" i="9"/>
  <c r="H21" i="9"/>
  <c r="J21" i="9"/>
  <c r="H70" i="10"/>
  <c r="H70" i="3"/>
  <c r="H70" i="7"/>
  <c r="K69" i="2"/>
  <c r="I24" i="10"/>
  <c r="I24" i="7"/>
  <c r="I24" i="3"/>
  <c r="L23" i="2"/>
  <c r="F23" i="50" s="1"/>
  <c r="F6" i="8"/>
  <c r="I6" i="8"/>
  <c r="J6" i="8"/>
  <c r="G6" i="8"/>
  <c r="H37" i="10"/>
  <c r="H37" i="3"/>
  <c r="H37" i="7"/>
  <c r="K36" i="2"/>
  <c r="E36" i="50" s="1"/>
  <c r="J105" i="10"/>
  <c r="J105" i="7"/>
  <c r="J105" i="3"/>
  <c r="M104" i="2"/>
  <c r="J65" i="8"/>
  <c r="I65" i="8"/>
  <c r="I63" i="10"/>
  <c r="I63" i="7"/>
  <c r="I63" i="3"/>
  <c r="L62" i="2"/>
  <c r="H49" i="9"/>
  <c r="J49" i="9"/>
  <c r="E7" i="9"/>
  <c r="H7" i="9"/>
  <c r="G7" i="9"/>
  <c r="J7" i="9"/>
  <c r="H105" i="10"/>
  <c r="H105" i="7"/>
  <c r="H105" i="3"/>
  <c r="K104" i="2"/>
  <c r="J55" i="10"/>
  <c r="J55" i="3"/>
  <c r="J55" i="7"/>
  <c r="M54" i="2"/>
  <c r="H30" i="10"/>
  <c r="H30" i="3"/>
  <c r="H30" i="7"/>
  <c r="K29" i="2"/>
  <c r="J20" i="10"/>
  <c r="J20" i="7"/>
  <c r="J20" i="3"/>
  <c r="M19" i="2"/>
  <c r="H132" i="10"/>
  <c r="H132" i="3"/>
  <c r="H132" i="7"/>
  <c r="K131" i="2"/>
  <c r="J128" i="9"/>
  <c r="H128" i="9"/>
  <c r="J121" i="10"/>
  <c r="J121" i="7"/>
  <c r="J121" i="3"/>
  <c r="M120" i="2"/>
  <c r="H103" i="10"/>
  <c r="H103" i="7"/>
  <c r="H103" i="3"/>
  <c r="K102" i="2"/>
  <c r="E102" i="50" s="1"/>
  <c r="H92" i="10"/>
  <c r="H92" i="3"/>
  <c r="H92" i="7"/>
  <c r="K91" i="2"/>
  <c r="I60" i="8"/>
  <c r="J60" i="8"/>
  <c r="I55" i="10"/>
  <c r="F55" i="10"/>
  <c r="F55" i="7"/>
  <c r="F55" i="3"/>
  <c r="I55" i="3"/>
  <c r="I55" i="7"/>
  <c r="L54" i="2"/>
  <c r="I32" i="8"/>
  <c r="J32" i="8"/>
  <c r="I117" i="10"/>
  <c r="I117" i="3"/>
  <c r="I117" i="7"/>
  <c r="L116" i="2"/>
  <c r="I36" i="10"/>
  <c r="I36" i="7"/>
  <c r="I36" i="3"/>
  <c r="L35" i="2"/>
  <c r="I129" i="10"/>
  <c r="I129" i="3"/>
  <c r="I129" i="7"/>
  <c r="L128" i="2"/>
  <c r="H122" i="10"/>
  <c r="H122" i="7"/>
  <c r="H122" i="3"/>
  <c r="K121" i="2"/>
  <c r="J104" i="10"/>
  <c r="J104" i="3"/>
  <c r="J104" i="7"/>
  <c r="M103" i="2"/>
  <c r="I97" i="10"/>
  <c r="I97" i="3"/>
  <c r="I97" i="7"/>
  <c r="L96" i="2"/>
  <c r="H90" i="10"/>
  <c r="H90" i="7"/>
  <c r="H90" i="3"/>
  <c r="K89" i="2"/>
  <c r="J72" i="10"/>
  <c r="J72" i="3"/>
  <c r="J72" i="7"/>
  <c r="M71" i="2"/>
  <c r="I65" i="10"/>
  <c r="I65" i="3"/>
  <c r="I65" i="7"/>
  <c r="L64" i="2"/>
  <c r="F64" i="36" s="1"/>
  <c r="H58" i="10"/>
  <c r="H58" i="7"/>
  <c r="H58" i="3"/>
  <c r="K57" i="2"/>
  <c r="J40" i="10"/>
  <c r="J40" i="3"/>
  <c r="J40" i="7"/>
  <c r="M39" i="2"/>
  <c r="G39" i="51" s="1"/>
  <c r="H35" i="10"/>
  <c r="H35" i="7"/>
  <c r="H35" i="3"/>
  <c r="K34" i="2"/>
  <c r="J33" i="10"/>
  <c r="J33" i="7"/>
  <c r="J33" i="3"/>
  <c r="M32" i="2"/>
  <c r="I26" i="10"/>
  <c r="I26" i="7"/>
  <c r="I26" i="3"/>
  <c r="L25" i="2"/>
  <c r="F25" i="41" s="1"/>
  <c r="H19" i="10"/>
  <c r="H19" i="7"/>
  <c r="H19" i="3"/>
  <c r="K18" i="2"/>
  <c r="J17" i="10"/>
  <c r="J17" i="7"/>
  <c r="J17" i="3"/>
  <c r="M16" i="2"/>
  <c r="J130" i="10"/>
  <c r="J130" i="7"/>
  <c r="J130" i="3"/>
  <c r="M129" i="2"/>
  <c r="J114" i="10"/>
  <c r="J114" i="7"/>
  <c r="J114" i="3"/>
  <c r="M113" i="2"/>
  <c r="G113" i="20" s="1"/>
  <c r="I110" i="10"/>
  <c r="I110" i="7"/>
  <c r="I110" i="3"/>
  <c r="L109" i="2"/>
  <c r="J103" i="8"/>
  <c r="F103" i="8"/>
  <c r="I103" i="8"/>
  <c r="J100" i="9"/>
  <c r="H100" i="9"/>
  <c r="J98" i="10"/>
  <c r="J98" i="7"/>
  <c r="J98" i="3"/>
  <c r="M97" i="2"/>
  <c r="H97" i="9"/>
  <c r="J97" i="9"/>
  <c r="H96" i="10"/>
  <c r="H96" i="3"/>
  <c r="H96" i="7"/>
  <c r="K95" i="2"/>
  <c r="H95" i="9"/>
  <c r="J95" i="9"/>
  <c r="J86" i="10"/>
  <c r="J86" i="3"/>
  <c r="J86" i="7"/>
  <c r="M85" i="2"/>
  <c r="H85" i="9"/>
  <c r="J85" i="9"/>
  <c r="J78" i="10"/>
  <c r="J78" i="7"/>
  <c r="J78" i="3"/>
  <c r="M77" i="2"/>
  <c r="H77" i="9"/>
  <c r="J77" i="9"/>
  <c r="I62" i="10"/>
  <c r="I62" i="7"/>
  <c r="I62" i="3"/>
  <c r="L61" i="2"/>
  <c r="H59" i="10"/>
  <c r="H59" i="7"/>
  <c r="H59" i="3"/>
  <c r="K58" i="2"/>
  <c r="I58" i="8"/>
  <c r="J58" i="8"/>
  <c r="H56" i="10"/>
  <c r="H56" i="7"/>
  <c r="H56" i="3"/>
  <c r="K55" i="2"/>
  <c r="E55" i="40" s="1"/>
  <c r="J55" i="8"/>
  <c r="F55" i="8"/>
  <c r="I55" i="8"/>
  <c r="J46" i="10"/>
  <c r="J46" i="7"/>
  <c r="J46" i="3"/>
  <c r="M45" i="2"/>
  <c r="H45" i="9"/>
  <c r="J45" i="9"/>
  <c r="G4" i="9"/>
  <c r="M4" i="9" s="1"/>
  <c r="J4" i="9"/>
  <c r="S4" i="9" s="1"/>
  <c r="E4" i="9"/>
  <c r="H4" i="9"/>
  <c r="J124" i="10"/>
  <c r="J124" i="7"/>
  <c r="J124" i="3"/>
  <c r="M123" i="2"/>
  <c r="G123" i="19" s="1"/>
  <c r="I109" i="10"/>
  <c r="I109" i="7"/>
  <c r="I109" i="3"/>
  <c r="L108" i="2"/>
  <c r="F108" i="41" s="1"/>
  <c r="J76" i="10"/>
  <c r="J76" i="7"/>
  <c r="J76" i="3"/>
  <c r="M75" i="2"/>
  <c r="G75" i="19" s="1"/>
  <c r="J35" i="10"/>
  <c r="J35" i="3"/>
  <c r="J35" i="7"/>
  <c r="M34" i="2"/>
  <c r="G34" i="50" s="1"/>
  <c r="J27" i="10"/>
  <c r="J27" i="7"/>
  <c r="J27" i="3"/>
  <c r="M26" i="2"/>
  <c r="G26" i="53" s="1"/>
  <c r="J19" i="10"/>
  <c r="J19" i="3"/>
  <c r="J19" i="7"/>
  <c r="M18" i="2"/>
  <c r="J15" i="10"/>
  <c r="J15" i="3"/>
  <c r="J15" i="7"/>
  <c r="M14" i="2"/>
  <c r="G14" i="53" s="1"/>
  <c r="J11" i="10"/>
  <c r="J11" i="3"/>
  <c r="J11" i="7"/>
  <c r="M10" i="2"/>
  <c r="I4" i="10"/>
  <c r="I4" i="7"/>
  <c r="I4" i="3"/>
  <c r="L3" i="2"/>
  <c r="J133" i="8"/>
  <c r="I133" i="8"/>
  <c r="E133" i="9"/>
  <c r="H133" i="9"/>
  <c r="J133" i="9"/>
  <c r="J126" i="10"/>
  <c r="J126" i="7"/>
  <c r="J126" i="3"/>
  <c r="M125" i="2"/>
  <c r="J97" i="10"/>
  <c r="J97" i="7"/>
  <c r="J97" i="3"/>
  <c r="M96" i="2"/>
  <c r="G96" i="20" s="1"/>
  <c r="J96" i="9"/>
  <c r="H96" i="9"/>
  <c r="J94" i="10"/>
  <c r="J94" i="7"/>
  <c r="J94" i="3"/>
  <c r="M93" i="2"/>
  <c r="H93" i="9"/>
  <c r="J93" i="9"/>
  <c r="J41" i="10"/>
  <c r="J41" i="7"/>
  <c r="J41" i="3"/>
  <c r="M40" i="2"/>
  <c r="J40" i="9"/>
  <c r="H40" i="9"/>
  <c r="J38" i="10"/>
  <c r="J38" i="3"/>
  <c r="J38" i="7"/>
  <c r="M37" i="2"/>
  <c r="H37" i="9"/>
  <c r="J37" i="9"/>
  <c r="F14" i="8"/>
  <c r="I14" i="8"/>
  <c r="G14" i="8"/>
  <c r="J14" i="8"/>
  <c r="I132" i="10"/>
  <c r="I132" i="7"/>
  <c r="I132" i="3"/>
  <c r="L131" i="2"/>
  <c r="J107" i="10"/>
  <c r="J107" i="7"/>
  <c r="J107" i="3"/>
  <c r="M106" i="2"/>
  <c r="G106" i="19" s="1"/>
  <c r="H32" i="10"/>
  <c r="H32" i="3"/>
  <c r="H32" i="7"/>
  <c r="K31" i="2"/>
  <c r="J18" i="10"/>
  <c r="J18" i="7"/>
  <c r="J18" i="3"/>
  <c r="M17" i="2"/>
  <c r="J14" i="10"/>
  <c r="J14" i="7"/>
  <c r="J14" i="3"/>
  <c r="M13" i="2"/>
  <c r="J125" i="10"/>
  <c r="J125" i="7"/>
  <c r="J125" i="3"/>
  <c r="M124" i="2"/>
  <c r="G124" i="36" s="1"/>
  <c r="J124" i="9"/>
  <c r="H124" i="9"/>
  <c r="H107" i="10"/>
  <c r="H107" i="7"/>
  <c r="H107" i="3"/>
  <c r="K106" i="2"/>
  <c r="E106" i="53" s="1"/>
  <c r="I106" i="8"/>
  <c r="J106" i="8"/>
  <c r="J104" i="8"/>
  <c r="I104" i="8"/>
  <c r="I87" i="10"/>
  <c r="I87" i="3"/>
  <c r="I87" i="7"/>
  <c r="L86" i="2"/>
  <c r="J86" i="9"/>
  <c r="H86" i="9"/>
  <c r="H83" i="9"/>
  <c r="J83" i="9"/>
  <c r="I79" i="10"/>
  <c r="I79" i="7"/>
  <c r="I79" i="3"/>
  <c r="L78" i="2"/>
  <c r="J78" i="9"/>
  <c r="H78" i="9"/>
  <c r="I66" i="10"/>
  <c r="I66" i="7"/>
  <c r="I66" i="3"/>
  <c r="L65" i="2"/>
  <c r="H63" i="10"/>
  <c r="H63" i="7"/>
  <c r="H63" i="3"/>
  <c r="K62" i="2"/>
  <c r="E62" i="8" s="1"/>
  <c r="I62" i="8"/>
  <c r="G62" i="8"/>
  <c r="J62" i="8"/>
  <c r="H60" i="10"/>
  <c r="H60" i="3"/>
  <c r="H60" i="7"/>
  <c r="K59" i="2"/>
  <c r="J49" i="8"/>
  <c r="I49" i="8"/>
  <c r="I47" i="10"/>
  <c r="I47" i="7"/>
  <c r="I47" i="3"/>
  <c r="L46" i="2"/>
  <c r="J46" i="9"/>
  <c r="H46" i="9"/>
  <c r="J43" i="8"/>
  <c r="I43" i="8"/>
  <c r="G25" i="8"/>
  <c r="J25" i="8"/>
  <c r="I25" i="8"/>
  <c r="G5" i="8"/>
  <c r="J5" i="8"/>
  <c r="F5" i="8"/>
  <c r="I5" i="8"/>
  <c r="I120" i="10"/>
  <c r="I120" i="7"/>
  <c r="I120" i="3"/>
  <c r="L119" i="2"/>
  <c r="F119" i="50" s="1"/>
  <c r="H113" i="10"/>
  <c r="H113" i="7"/>
  <c r="H113" i="3"/>
  <c r="K112" i="2"/>
  <c r="E112" i="50" s="1"/>
  <c r="H97" i="10"/>
  <c r="H97" i="7"/>
  <c r="H97" i="3"/>
  <c r="K96" i="2"/>
  <c r="I80" i="10"/>
  <c r="I80" i="7"/>
  <c r="I80" i="3"/>
  <c r="L79" i="2"/>
  <c r="F79" i="40" s="1"/>
  <c r="H65" i="10"/>
  <c r="H65" i="7"/>
  <c r="H65" i="3"/>
  <c r="K64" i="2"/>
  <c r="H57" i="10"/>
  <c r="H57" i="7"/>
  <c r="H57" i="3"/>
  <c r="K56" i="2"/>
  <c r="E56" i="54" s="1"/>
  <c r="J36" i="10"/>
  <c r="J36" i="7"/>
  <c r="J36" i="3"/>
  <c r="M35" i="2"/>
  <c r="G35" i="19" s="1"/>
  <c r="I33" i="10"/>
  <c r="I33" i="3"/>
  <c r="I33" i="7"/>
  <c r="L32" i="2"/>
  <c r="F32" i="8" s="1"/>
  <c r="I25" i="10"/>
  <c r="I25" i="3"/>
  <c r="I25" i="7"/>
  <c r="L24" i="2"/>
  <c r="J16" i="10"/>
  <c r="J16" i="7"/>
  <c r="J16" i="3"/>
  <c r="M15" i="2"/>
  <c r="J131" i="8"/>
  <c r="I131" i="8"/>
  <c r="H116" i="10"/>
  <c r="H116" i="3"/>
  <c r="H116" i="7"/>
  <c r="K115" i="2"/>
  <c r="E115" i="50" s="1"/>
  <c r="J85" i="10"/>
  <c r="J85" i="7"/>
  <c r="J85" i="3"/>
  <c r="M84" i="2"/>
  <c r="J74" i="10"/>
  <c r="J74" i="7"/>
  <c r="J74" i="3"/>
  <c r="M73" i="2"/>
  <c r="H73" i="9"/>
  <c r="J73" i="9"/>
  <c r="J60" i="9"/>
  <c r="H60" i="9"/>
  <c r="I58" i="10"/>
  <c r="I58" i="7"/>
  <c r="I58" i="3"/>
  <c r="L57" i="2"/>
  <c r="J57" i="8"/>
  <c r="I57" i="8"/>
  <c r="H55" i="10"/>
  <c r="H55" i="7"/>
  <c r="H55" i="3"/>
  <c r="K54" i="2"/>
  <c r="I54" i="8"/>
  <c r="J54" i="8"/>
  <c r="H52" i="10"/>
  <c r="H52" i="3"/>
  <c r="H52" i="7"/>
  <c r="K51" i="2"/>
  <c r="J51" i="8"/>
  <c r="I51" i="8"/>
  <c r="J42" i="10"/>
  <c r="J42" i="7"/>
  <c r="J42" i="3"/>
  <c r="M41" i="2"/>
  <c r="H41" i="9"/>
  <c r="J41" i="9"/>
  <c r="H27" i="9"/>
  <c r="J27" i="9"/>
  <c r="J108" i="10"/>
  <c r="J108" i="7"/>
  <c r="J108" i="3"/>
  <c r="M107" i="2"/>
  <c r="J92" i="10"/>
  <c r="J92" i="7"/>
  <c r="J92" i="3"/>
  <c r="M91" i="2"/>
  <c r="H62" i="10"/>
  <c r="H62" i="3"/>
  <c r="H62" i="7"/>
  <c r="K61" i="2"/>
  <c r="H54" i="10"/>
  <c r="H54" i="3"/>
  <c r="H54" i="7"/>
  <c r="K53" i="2"/>
  <c r="E53" i="50" s="1"/>
  <c r="I37" i="10"/>
  <c r="I37" i="3"/>
  <c r="I37" i="7"/>
  <c r="L36" i="2"/>
  <c r="F36" i="39" s="1"/>
  <c r="J31" i="10"/>
  <c r="J31" i="3"/>
  <c r="J31" i="7"/>
  <c r="M30" i="2"/>
  <c r="H25" i="10"/>
  <c r="H25" i="7"/>
  <c r="H25" i="3"/>
  <c r="K24" i="2"/>
  <c r="E24" i="10" s="1"/>
  <c r="I6" i="10"/>
  <c r="I6" i="7"/>
  <c r="I6" i="3"/>
  <c r="L5" i="2"/>
  <c r="H119" i="9"/>
  <c r="J119" i="9"/>
  <c r="J117" i="8"/>
  <c r="I117" i="8"/>
  <c r="H117" i="9"/>
  <c r="J117" i="9"/>
  <c r="I102" i="10"/>
  <c r="I102" i="7"/>
  <c r="I102" i="3"/>
  <c r="L101" i="2"/>
  <c r="F101" i="41" s="1"/>
  <c r="J73" i="10"/>
  <c r="J73" i="7"/>
  <c r="J73" i="3"/>
  <c r="M72" i="2"/>
  <c r="G72" i="54" s="1"/>
  <c r="J72" i="9"/>
  <c r="H72" i="9"/>
  <c r="I56" i="8"/>
  <c r="J56" i="8"/>
  <c r="I51" i="10"/>
  <c r="I51" i="3"/>
  <c r="I51" i="7"/>
  <c r="L50" i="2"/>
  <c r="J50" i="9"/>
  <c r="H50" i="9"/>
  <c r="J26" i="9"/>
  <c r="H26" i="9"/>
  <c r="H133" i="10"/>
  <c r="E133" i="10"/>
  <c r="E133" i="7"/>
  <c r="E133" i="3"/>
  <c r="H133" i="3"/>
  <c r="H133" i="7"/>
  <c r="K132" i="2"/>
  <c r="H93" i="10"/>
  <c r="H93" i="7"/>
  <c r="H93" i="3"/>
  <c r="K92" i="2"/>
  <c r="E92" i="50" s="1"/>
  <c r="J22" i="10"/>
  <c r="J22" i="7"/>
  <c r="J22" i="3"/>
  <c r="M21" i="2"/>
  <c r="G21" i="36" s="1"/>
  <c r="I119" i="10"/>
  <c r="I119" i="3"/>
  <c r="I119" i="7"/>
  <c r="L118" i="2"/>
  <c r="F118" i="52" s="1"/>
  <c r="J118" i="9"/>
  <c r="H118" i="9"/>
  <c r="J117" i="10"/>
  <c r="J117" i="7"/>
  <c r="J117" i="3"/>
  <c r="M116" i="2"/>
  <c r="J116" i="9"/>
  <c r="H116" i="9"/>
  <c r="J112" i="8"/>
  <c r="I112" i="8"/>
  <c r="J92" i="9"/>
  <c r="H92" i="9"/>
  <c r="J81" i="10"/>
  <c r="J81" i="7"/>
  <c r="J81" i="3"/>
  <c r="M80" i="2"/>
  <c r="J80" i="9"/>
  <c r="H80" i="9"/>
  <c r="J69" i="10"/>
  <c r="J69" i="7"/>
  <c r="J69" i="3"/>
  <c r="M68" i="2"/>
  <c r="I52" i="8"/>
  <c r="J52" i="8"/>
  <c r="H31" i="9"/>
  <c r="J31" i="9"/>
  <c r="G28" i="8"/>
  <c r="I28" i="8"/>
  <c r="J28" i="8"/>
  <c r="E13" i="9"/>
  <c r="H13" i="9"/>
  <c r="G13" i="9"/>
  <c r="J13" i="9"/>
  <c r="J123" i="3"/>
  <c r="I128" i="7"/>
  <c r="J127" i="7"/>
  <c r="I112" i="7"/>
  <c r="H24" i="10"/>
  <c r="H24" i="7"/>
  <c r="H24" i="3"/>
  <c r="K23" i="2"/>
  <c r="E23" i="9" s="1"/>
  <c r="I72" i="7"/>
  <c r="J51" i="7"/>
  <c r="J8" i="3"/>
  <c r="I10" i="8"/>
  <c r="G10" i="8"/>
  <c r="F10" i="8"/>
  <c r="J10" i="8"/>
  <c r="J12" i="8"/>
  <c r="I12" i="8"/>
  <c r="G12" i="8"/>
  <c r="F12" i="8"/>
  <c r="H10" i="3"/>
  <c r="H13" i="3"/>
  <c r="H13" i="10"/>
  <c r="H13" i="7"/>
  <c r="K12" i="2"/>
  <c r="J10" i="9"/>
  <c r="E10" i="9"/>
  <c r="H10" i="9"/>
  <c r="G10" i="9"/>
  <c r="H12" i="9"/>
  <c r="G12" i="9"/>
  <c r="J12" i="9"/>
  <c r="E12" i="9"/>
  <c r="H10" i="7"/>
  <c r="I13" i="10"/>
  <c r="I13" i="7"/>
  <c r="I13" i="3"/>
  <c r="L12" i="2"/>
  <c r="I10" i="10"/>
  <c r="I10" i="7"/>
  <c r="I10" i="3"/>
  <c r="L9" i="2"/>
  <c r="F9" i="8"/>
  <c r="I9" i="8"/>
  <c r="G9" i="8"/>
  <c r="J9" i="8"/>
  <c r="I11" i="10"/>
  <c r="I11" i="7"/>
  <c r="I11" i="3"/>
  <c r="L10" i="2"/>
  <c r="H11" i="9"/>
  <c r="G11" i="9"/>
  <c r="J11" i="9"/>
  <c r="E11" i="9"/>
  <c r="H12" i="10"/>
  <c r="H12" i="7"/>
  <c r="H12" i="3"/>
  <c r="K11" i="2"/>
  <c r="H9" i="3"/>
  <c r="H9" i="10"/>
  <c r="H9" i="7"/>
  <c r="K8" i="2"/>
  <c r="E8" i="53" s="1"/>
  <c r="H11" i="3"/>
  <c r="H11" i="10"/>
  <c r="H11" i="7"/>
  <c r="K10" i="2"/>
  <c r="H9" i="9"/>
  <c r="G9" i="9"/>
  <c r="J9" i="9"/>
  <c r="E9" i="9"/>
  <c r="I9" i="10"/>
  <c r="I9" i="7"/>
  <c r="I9" i="3"/>
  <c r="L8" i="2"/>
  <c r="I12" i="3"/>
  <c r="I12" i="10"/>
  <c r="I12" i="7"/>
  <c r="L11" i="2"/>
  <c r="G11" i="8"/>
  <c r="J11" i="8"/>
  <c r="F11" i="8"/>
  <c r="I11" i="8"/>
  <c r="S3" i="7"/>
  <c r="I23" i="36" l="1"/>
  <c r="H23" i="36"/>
  <c r="G37" i="36"/>
  <c r="G37" i="49"/>
  <c r="G37" i="52"/>
  <c r="G37" i="19"/>
  <c r="G37" i="20"/>
  <c r="G37" i="51"/>
  <c r="G37" i="54"/>
  <c r="G37" i="53"/>
  <c r="G104" i="36"/>
  <c r="G104" i="54"/>
  <c r="G104" i="51"/>
  <c r="G104" i="53"/>
  <c r="G104" i="50"/>
  <c r="G104" i="49"/>
  <c r="G104" i="52"/>
  <c r="G104" i="19"/>
  <c r="G104" i="20"/>
  <c r="G48" i="20"/>
  <c r="G48" i="19"/>
  <c r="G48" i="54"/>
  <c r="G48" i="51"/>
  <c r="G48" i="53"/>
  <c r="G48" i="50"/>
  <c r="G48" i="52"/>
  <c r="G88" i="36"/>
  <c r="G88" i="50"/>
  <c r="G88" i="52"/>
  <c r="G88" i="49"/>
  <c r="G88" i="20"/>
  <c r="G88" i="19"/>
  <c r="G88" i="54"/>
  <c r="G88" i="51"/>
  <c r="G80" i="54"/>
  <c r="G80" i="53"/>
  <c r="G80" i="50"/>
  <c r="G80" i="52"/>
  <c r="G80" i="49"/>
  <c r="G80" i="20"/>
  <c r="G80" i="19"/>
  <c r="G80" i="51"/>
  <c r="G45" i="49"/>
  <c r="G45" i="19"/>
  <c r="G45" i="20"/>
  <c r="G45" i="51"/>
  <c r="G45" i="54"/>
  <c r="G45" i="53"/>
  <c r="G45" i="50"/>
  <c r="G45" i="52"/>
  <c r="G21" i="8"/>
  <c r="E22" i="9"/>
  <c r="G57" i="36"/>
  <c r="G57" i="53"/>
  <c r="G57" i="49"/>
  <c r="G57" i="52"/>
  <c r="G57" i="19"/>
  <c r="G57" i="20"/>
  <c r="G57" i="54"/>
  <c r="G57" i="51"/>
  <c r="G57" i="50"/>
  <c r="F23" i="8"/>
  <c r="G59" i="51"/>
  <c r="G59" i="54"/>
  <c r="G59" i="50"/>
  <c r="G59" i="53"/>
  <c r="G59" i="52"/>
  <c r="G59" i="49"/>
  <c r="G126" i="35"/>
  <c r="G126" i="51"/>
  <c r="G126" i="54"/>
  <c r="G126" i="50"/>
  <c r="G126" i="53"/>
  <c r="G126" i="52"/>
  <c r="G126" i="49"/>
  <c r="G126" i="20"/>
  <c r="G126" i="19"/>
  <c r="G99" i="41"/>
  <c r="G99" i="51"/>
  <c r="G99" i="53"/>
  <c r="G99" i="54"/>
  <c r="G99" i="50"/>
  <c r="G99" i="52"/>
  <c r="G99" i="49"/>
  <c r="G133" i="49"/>
  <c r="G133" i="52"/>
  <c r="G108" i="54"/>
  <c r="G124" i="54"/>
  <c r="G66" i="51"/>
  <c r="G66" i="54"/>
  <c r="G42" i="19"/>
  <c r="G49" i="53"/>
  <c r="G86" i="50"/>
  <c r="G59" i="20"/>
  <c r="G35" i="20"/>
  <c r="G132" i="39"/>
  <c r="G132" i="54"/>
  <c r="G132" i="51"/>
  <c r="G132" i="53"/>
  <c r="G132" i="50"/>
  <c r="G132" i="52"/>
  <c r="G132" i="49"/>
  <c r="G20" i="35"/>
  <c r="G20" i="52"/>
  <c r="G20" i="54"/>
  <c r="G20" i="51"/>
  <c r="G20" i="53"/>
  <c r="G20" i="50"/>
  <c r="G20" i="19"/>
  <c r="G20" i="20"/>
  <c r="G47" i="8"/>
  <c r="G47" i="54"/>
  <c r="G47" i="51"/>
  <c r="G47" i="50"/>
  <c r="G47" i="53"/>
  <c r="G47" i="52"/>
  <c r="G47" i="49"/>
  <c r="G111" i="38"/>
  <c r="G111" i="51"/>
  <c r="G111" i="54"/>
  <c r="G111" i="53"/>
  <c r="G111" i="50"/>
  <c r="G111" i="49"/>
  <c r="G111" i="52"/>
  <c r="G111" i="19"/>
  <c r="G111" i="20"/>
  <c r="G128" i="36"/>
  <c r="G128" i="54"/>
  <c r="G128" i="53"/>
  <c r="G128" i="50"/>
  <c r="G128" i="52"/>
  <c r="G128" i="49"/>
  <c r="G128" i="20"/>
  <c r="G128" i="19"/>
  <c r="G128" i="51"/>
  <c r="G25" i="36"/>
  <c r="G25" i="49"/>
  <c r="G25" i="52"/>
  <c r="G25" i="19"/>
  <c r="G25" i="20"/>
  <c r="G25" i="51"/>
  <c r="G25" i="54"/>
  <c r="G25" i="53"/>
  <c r="G114" i="36"/>
  <c r="G114" i="53"/>
  <c r="G114" i="20"/>
  <c r="G114" i="19"/>
  <c r="G114" i="51"/>
  <c r="G114" i="54"/>
  <c r="G114" i="50"/>
  <c r="G114" i="49"/>
  <c r="G114" i="52"/>
  <c r="G9" i="53"/>
  <c r="G9" i="49"/>
  <c r="G9" i="52"/>
  <c r="G9" i="19"/>
  <c r="G9" i="20"/>
  <c r="G9" i="51"/>
  <c r="G9" i="54"/>
  <c r="G9" i="50"/>
  <c r="M79" i="50" s="1"/>
  <c r="S79" i="50" s="1"/>
  <c r="G61" i="51"/>
  <c r="G61" i="54"/>
  <c r="G61" i="20"/>
  <c r="G61" i="53"/>
  <c r="G61" i="50"/>
  <c r="G61" i="52"/>
  <c r="G61" i="49"/>
  <c r="G61" i="19"/>
  <c r="G92" i="7"/>
  <c r="G92" i="53"/>
  <c r="G92" i="52"/>
  <c r="G92" i="49"/>
  <c r="G92" i="20"/>
  <c r="G92" i="19"/>
  <c r="G92" i="54"/>
  <c r="G92" i="51"/>
  <c r="G92" i="50"/>
  <c r="G69" i="36"/>
  <c r="G69" i="50"/>
  <c r="G69" i="52"/>
  <c r="G69" i="49"/>
  <c r="G69" i="19"/>
  <c r="G69" i="20"/>
  <c r="G69" i="54"/>
  <c r="G69" i="51"/>
  <c r="G31" i="50"/>
  <c r="G31" i="52"/>
  <c r="G31" i="49"/>
  <c r="G31" i="20"/>
  <c r="G31" i="19"/>
  <c r="G31" i="54"/>
  <c r="G31" i="51"/>
  <c r="G31" i="53"/>
  <c r="G94" i="39"/>
  <c r="G94" i="50"/>
  <c r="G94" i="52"/>
  <c r="G94" i="49"/>
  <c r="G94" i="20"/>
  <c r="G94" i="19"/>
  <c r="G94" i="51"/>
  <c r="G94" i="54"/>
  <c r="G94" i="53"/>
  <c r="G64" i="36"/>
  <c r="G64" i="54"/>
  <c r="G64" i="51"/>
  <c r="G64" i="53"/>
  <c r="G64" i="50"/>
  <c r="G64" i="52"/>
  <c r="G64" i="49"/>
  <c r="G64" i="19"/>
  <c r="G64" i="20"/>
  <c r="G131" i="38"/>
  <c r="G131" i="52"/>
  <c r="G131" i="49"/>
  <c r="G131" i="20"/>
  <c r="G131" i="19"/>
  <c r="G131" i="54"/>
  <c r="G131" i="51"/>
  <c r="G130" i="20"/>
  <c r="G130" i="19"/>
  <c r="G130" i="51"/>
  <c r="G130" i="54"/>
  <c r="G130" i="50"/>
  <c r="G130" i="53"/>
  <c r="G130" i="49"/>
  <c r="E22" i="36"/>
  <c r="E23" i="36"/>
  <c r="G62" i="20"/>
  <c r="G62" i="19"/>
  <c r="G62" i="54"/>
  <c r="G62" i="51"/>
  <c r="G62" i="50"/>
  <c r="G62" i="53"/>
  <c r="G62" i="49"/>
  <c r="G62" i="52"/>
  <c r="G133" i="50"/>
  <c r="G52" i="19"/>
  <c r="G52" i="20"/>
  <c r="G89" i="20"/>
  <c r="G108" i="19"/>
  <c r="G108" i="20"/>
  <c r="G124" i="19"/>
  <c r="G124" i="20"/>
  <c r="G44" i="19"/>
  <c r="G44" i="20"/>
  <c r="G38" i="20"/>
  <c r="G58" i="20"/>
  <c r="G74" i="50"/>
  <c r="G131" i="50"/>
  <c r="G118" i="20"/>
  <c r="G88" i="53"/>
  <c r="G48" i="49"/>
  <c r="G60" i="20"/>
  <c r="G99" i="19"/>
  <c r="G47" i="19"/>
  <c r="G84" i="36"/>
  <c r="G84" i="50"/>
  <c r="G84" i="52"/>
  <c r="G84" i="49"/>
  <c r="G84" i="20"/>
  <c r="G84" i="19"/>
  <c r="G84" i="54"/>
  <c r="G84" i="53"/>
  <c r="G84" i="51"/>
  <c r="G77" i="36"/>
  <c r="G77" i="52"/>
  <c r="G77" i="49"/>
  <c r="G77" i="19"/>
  <c r="G77" i="20"/>
  <c r="G77" i="54"/>
  <c r="G77" i="51"/>
  <c r="G77" i="53"/>
  <c r="G77" i="50"/>
  <c r="G127" i="36"/>
  <c r="G127" i="53"/>
  <c r="G127" i="50"/>
  <c r="G127" i="52"/>
  <c r="G127" i="49"/>
  <c r="G127" i="20"/>
  <c r="G127" i="19"/>
  <c r="G127" i="54"/>
  <c r="G127" i="51"/>
  <c r="G82" i="36"/>
  <c r="G82" i="51"/>
  <c r="G82" i="50"/>
  <c r="G82" i="53"/>
  <c r="G82" i="52"/>
  <c r="G82" i="49"/>
  <c r="G82" i="20"/>
  <c r="G82" i="19"/>
  <c r="G82" i="54"/>
  <c r="G97" i="36"/>
  <c r="G97" i="50"/>
  <c r="G97" i="52"/>
  <c r="G97" i="49"/>
  <c r="G97" i="20"/>
  <c r="G97" i="54"/>
  <c r="G97" i="51"/>
  <c r="G117" i="38"/>
  <c r="G117" i="52"/>
  <c r="G117" i="49"/>
  <c r="G117" i="19"/>
  <c r="G117" i="20"/>
  <c r="G117" i="54"/>
  <c r="G117" i="51"/>
  <c r="G117" i="53"/>
  <c r="G68" i="39"/>
  <c r="G68" i="52"/>
  <c r="G68" i="49"/>
  <c r="G68" i="20"/>
  <c r="G68" i="19"/>
  <c r="G68" i="54"/>
  <c r="G68" i="51"/>
  <c r="G68" i="53"/>
  <c r="G116" i="40"/>
  <c r="G116" i="54"/>
  <c r="G116" i="51"/>
  <c r="G116" i="53"/>
  <c r="G116" i="50"/>
  <c r="G116" i="52"/>
  <c r="G116" i="49"/>
  <c r="G10" i="20"/>
  <c r="G10" i="19"/>
  <c r="G10" i="51"/>
  <c r="G10" i="54"/>
  <c r="G10" i="50"/>
  <c r="G10" i="53"/>
  <c r="G10" i="52"/>
  <c r="G10" i="49"/>
  <c r="G18" i="39"/>
  <c r="G18" i="20"/>
  <c r="G18" i="19"/>
  <c r="G18" i="51"/>
  <c r="G18" i="54"/>
  <c r="G18" i="50"/>
  <c r="G18" i="53"/>
  <c r="G18" i="52"/>
  <c r="G34" i="9"/>
  <c r="G34" i="52"/>
  <c r="G34" i="53"/>
  <c r="G34" i="49"/>
  <c r="G34" i="51"/>
  <c r="G34" i="54"/>
  <c r="G129" i="52"/>
  <c r="G129" i="49"/>
  <c r="G129" i="19"/>
  <c r="G129" i="20"/>
  <c r="G129" i="54"/>
  <c r="G129" i="51"/>
  <c r="G129" i="53"/>
  <c r="G129" i="50"/>
  <c r="G32" i="38"/>
  <c r="G32" i="54"/>
  <c r="G32" i="51"/>
  <c r="G32" i="53"/>
  <c r="G32" i="50"/>
  <c r="G32" i="52"/>
  <c r="G32" i="49"/>
  <c r="G39" i="8"/>
  <c r="G39" i="50"/>
  <c r="G39" i="53"/>
  <c r="G39" i="52"/>
  <c r="G39" i="49"/>
  <c r="G39" i="20"/>
  <c r="G39" i="19"/>
  <c r="G103" i="38"/>
  <c r="G103" i="20"/>
  <c r="G103" i="19"/>
  <c r="G103" i="51"/>
  <c r="G103" i="53"/>
  <c r="G103" i="54"/>
  <c r="G103" i="50"/>
  <c r="G103" i="49"/>
  <c r="G103" i="52"/>
  <c r="G22" i="9"/>
  <c r="G23" i="9"/>
  <c r="G67" i="36"/>
  <c r="G67" i="50"/>
  <c r="G67" i="52"/>
  <c r="G67" i="49"/>
  <c r="G67" i="20"/>
  <c r="G67" i="19"/>
  <c r="G67" i="51"/>
  <c r="G67" i="54"/>
  <c r="G67" i="53"/>
  <c r="G115" i="36"/>
  <c r="G115" i="53"/>
  <c r="G115" i="50"/>
  <c r="G115" i="52"/>
  <c r="G115" i="49"/>
  <c r="G115" i="20"/>
  <c r="G115" i="19"/>
  <c r="G115" i="54"/>
  <c r="G115" i="51"/>
  <c r="G109" i="52"/>
  <c r="G109" i="49"/>
  <c r="G109" i="19"/>
  <c r="G109" i="20"/>
  <c r="G109" i="54"/>
  <c r="G109" i="51"/>
  <c r="G109" i="53"/>
  <c r="G109" i="50"/>
  <c r="G8" i="39"/>
  <c r="G8" i="53"/>
  <c r="G8" i="50"/>
  <c r="G8" i="52"/>
  <c r="G8" i="49"/>
  <c r="G8" i="20"/>
  <c r="G8" i="19"/>
  <c r="G8" i="54"/>
  <c r="G8" i="51"/>
  <c r="G24" i="8"/>
  <c r="G24" i="53"/>
  <c r="G24" i="50"/>
  <c r="G24" i="52"/>
  <c r="G24" i="49"/>
  <c r="G24" i="20"/>
  <c r="G24" i="19"/>
  <c r="G24" i="54"/>
  <c r="G24" i="51"/>
  <c r="G87" i="36"/>
  <c r="G87" i="52"/>
  <c r="G87" i="49"/>
  <c r="G87" i="20"/>
  <c r="G87" i="19"/>
  <c r="G87" i="54"/>
  <c r="G87" i="51"/>
  <c r="F22" i="8"/>
  <c r="G23" i="8"/>
  <c r="G122" i="41"/>
  <c r="G122" i="51"/>
  <c r="G122" i="54"/>
  <c r="G122" i="50"/>
  <c r="G122" i="53"/>
  <c r="G122" i="52"/>
  <c r="G122" i="49"/>
  <c r="G122" i="20"/>
  <c r="G122" i="19"/>
  <c r="E24" i="36"/>
  <c r="E23" i="8"/>
  <c r="F23" i="36"/>
  <c r="G133" i="53"/>
  <c r="G89" i="19"/>
  <c r="G66" i="19"/>
  <c r="G66" i="20"/>
  <c r="G38" i="19"/>
  <c r="G121" i="53"/>
  <c r="G75" i="20"/>
  <c r="G37" i="50"/>
  <c r="G12" i="39"/>
  <c r="G12" i="53"/>
  <c r="G12" i="50"/>
  <c r="G12" i="52"/>
  <c r="G12" i="49"/>
  <c r="G12" i="20"/>
  <c r="G12" i="19"/>
  <c r="G12" i="54"/>
  <c r="G12" i="51"/>
  <c r="G107" i="36"/>
  <c r="G107" i="53"/>
  <c r="G107" i="50"/>
  <c r="G107" i="52"/>
  <c r="G107" i="49"/>
  <c r="G107" i="20"/>
  <c r="G107" i="19"/>
  <c r="G107" i="51"/>
  <c r="G106" i="41"/>
  <c r="G106" i="53"/>
  <c r="G106" i="52"/>
  <c r="G106" i="49"/>
  <c r="G106" i="51"/>
  <c r="G106" i="54"/>
  <c r="G73" i="52"/>
  <c r="G73" i="49"/>
  <c r="G73" i="19"/>
  <c r="G73" i="20"/>
  <c r="G73" i="54"/>
  <c r="G73" i="51"/>
  <c r="G73" i="53"/>
  <c r="G73" i="50"/>
  <c r="G93" i="38"/>
  <c r="G93" i="53"/>
  <c r="G93" i="52"/>
  <c r="G93" i="49"/>
  <c r="G93" i="19"/>
  <c r="G93" i="51"/>
  <c r="G93" i="54"/>
  <c r="G93" i="20"/>
  <c r="G93" i="50"/>
  <c r="G19" i="40"/>
  <c r="G19" i="53"/>
  <c r="G19" i="52"/>
  <c r="G19" i="20"/>
  <c r="G19" i="19"/>
  <c r="G19" i="54"/>
  <c r="G19" i="51"/>
  <c r="G54" i="54"/>
  <c r="G54" i="51"/>
  <c r="G54" i="50"/>
  <c r="G54" i="53"/>
  <c r="G54" i="52"/>
  <c r="G54" i="49"/>
  <c r="G54" i="20"/>
  <c r="G54" i="19"/>
  <c r="G63" i="41"/>
  <c r="G63" i="51"/>
  <c r="G63" i="54"/>
  <c r="G63" i="50"/>
  <c r="G63" i="53"/>
  <c r="G63" i="49"/>
  <c r="G63" i="52"/>
  <c r="G63" i="19"/>
  <c r="G63" i="20"/>
  <c r="G95" i="40"/>
  <c r="G95" i="54"/>
  <c r="G95" i="51"/>
  <c r="G95" i="53"/>
  <c r="G95" i="50"/>
  <c r="G95" i="52"/>
  <c r="G95" i="49"/>
  <c r="G27" i="8"/>
  <c r="G27" i="50"/>
  <c r="G27" i="52"/>
  <c r="G27" i="49"/>
  <c r="G27" i="20"/>
  <c r="G27" i="19"/>
  <c r="G27" i="54"/>
  <c r="G27" i="51"/>
  <c r="G27" i="53"/>
  <c r="G100" i="36"/>
  <c r="G100" i="54"/>
  <c r="G100" i="51"/>
  <c r="G100" i="53"/>
  <c r="G100" i="50"/>
  <c r="G100" i="52"/>
  <c r="G100" i="49"/>
  <c r="G70" i="36"/>
  <c r="G70" i="20"/>
  <c r="G70" i="19"/>
  <c r="G70" i="54"/>
  <c r="G70" i="51"/>
  <c r="G70" i="50"/>
  <c r="G70" i="53"/>
  <c r="G102" i="41"/>
  <c r="G102" i="20"/>
  <c r="G102" i="19"/>
  <c r="G102" i="51"/>
  <c r="G102" i="54"/>
  <c r="G102" i="50"/>
  <c r="G102" i="53"/>
  <c r="G102" i="49"/>
  <c r="G102" i="52"/>
  <c r="G5" i="50"/>
  <c r="G5" i="49"/>
  <c r="G5" i="19"/>
  <c r="G5" i="51"/>
  <c r="G56" i="36"/>
  <c r="G56" i="51"/>
  <c r="G56" i="53"/>
  <c r="G56" i="54"/>
  <c r="G56" i="50"/>
  <c r="G56" i="52"/>
  <c r="G56" i="49"/>
  <c r="G4" i="39"/>
  <c r="G4" i="50"/>
  <c r="G4" i="52"/>
  <c r="G4" i="49"/>
  <c r="G4" i="20"/>
  <c r="G4" i="19"/>
  <c r="G4" i="54"/>
  <c r="G4" i="51"/>
  <c r="G28" i="52"/>
  <c r="G28" i="20"/>
  <c r="G28" i="19"/>
  <c r="G28" i="54"/>
  <c r="G28" i="51"/>
  <c r="G28" i="53"/>
  <c r="G28" i="50"/>
  <c r="G28" i="49"/>
  <c r="G90" i="40"/>
  <c r="G90" i="20"/>
  <c r="G90" i="19"/>
  <c r="G90" i="51"/>
  <c r="G90" i="54"/>
  <c r="G90" i="50"/>
  <c r="G90" i="53"/>
  <c r="G90" i="52"/>
  <c r="G90" i="49"/>
  <c r="E21" i="36"/>
  <c r="E22" i="8"/>
  <c r="G23" i="36"/>
  <c r="G133" i="51"/>
  <c r="G133" i="54"/>
  <c r="G52" i="49"/>
  <c r="G108" i="49"/>
  <c r="G108" i="52"/>
  <c r="G124" i="49"/>
  <c r="G124" i="52"/>
  <c r="G44" i="49"/>
  <c r="G66" i="49"/>
  <c r="G66" i="52"/>
  <c r="G38" i="49"/>
  <c r="G87" i="50"/>
  <c r="G19" i="49"/>
  <c r="G86" i="20"/>
  <c r="G106" i="50"/>
  <c r="G59" i="19"/>
  <c r="G116" i="20"/>
  <c r="G56" i="19"/>
  <c r="G68" i="50"/>
  <c r="G120" i="36"/>
  <c r="G120" i="53"/>
  <c r="G120" i="52"/>
  <c r="G120" i="49"/>
  <c r="G120" i="20"/>
  <c r="G120" i="19"/>
  <c r="G120" i="54"/>
  <c r="G120" i="51"/>
  <c r="G21" i="51"/>
  <c r="G21" i="53"/>
  <c r="G21" i="50"/>
  <c r="G21" i="49"/>
  <c r="G21" i="52"/>
  <c r="G21" i="19"/>
  <c r="G21" i="20"/>
  <c r="G21" i="54"/>
  <c r="G21" i="9"/>
  <c r="G98" i="7"/>
  <c r="G98" i="51"/>
  <c r="G98" i="54"/>
  <c r="G98" i="50"/>
  <c r="G98" i="53"/>
  <c r="G98" i="52"/>
  <c r="G98" i="49"/>
  <c r="G98" i="20"/>
  <c r="G98" i="19"/>
  <c r="G121" i="36"/>
  <c r="G121" i="52"/>
  <c r="G121" i="50"/>
  <c r="G121" i="49"/>
  <c r="G121" i="20"/>
  <c r="G121" i="54"/>
  <c r="G121" i="51"/>
  <c r="F23" i="9"/>
  <c r="F21" i="9"/>
  <c r="F22" i="9"/>
  <c r="G52" i="52"/>
  <c r="G89" i="49"/>
  <c r="G89" i="52"/>
  <c r="G44" i="52"/>
  <c r="G34" i="20"/>
  <c r="G32" i="20"/>
  <c r="G132" i="20"/>
  <c r="G120" i="50"/>
  <c r="G72" i="36"/>
  <c r="G72" i="50"/>
  <c r="G72" i="52"/>
  <c r="G72" i="49"/>
  <c r="G72" i="20"/>
  <c r="G72" i="19"/>
  <c r="G72" i="53"/>
  <c r="G72" i="51"/>
  <c r="G41" i="41"/>
  <c r="G41" i="53"/>
  <c r="G41" i="50"/>
  <c r="G41" i="49"/>
  <c r="G41" i="52"/>
  <c r="G41" i="19"/>
  <c r="G41" i="20"/>
  <c r="G41" i="51"/>
  <c r="G15" i="50"/>
  <c r="G15" i="52"/>
  <c r="G15" i="49"/>
  <c r="G15" i="20"/>
  <c r="G15" i="19"/>
  <c r="G15" i="54"/>
  <c r="G15" i="51"/>
  <c r="G15" i="53"/>
  <c r="G17" i="53"/>
  <c r="G17" i="49"/>
  <c r="G17" i="52"/>
  <c r="G17" i="19"/>
  <c r="G17" i="20"/>
  <c r="G17" i="51"/>
  <c r="G17" i="54"/>
  <c r="G17" i="50"/>
  <c r="G96" i="40"/>
  <c r="G96" i="54"/>
  <c r="G96" i="51"/>
  <c r="G96" i="53"/>
  <c r="G96" i="50"/>
  <c r="G96" i="52"/>
  <c r="G96" i="49"/>
  <c r="G30" i="41"/>
  <c r="G30" i="51"/>
  <c r="G30" i="54"/>
  <c r="G30" i="50"/>
  <c r="G30" i="53"/>
  <c r="G30" i="52"/>
  <c r="G30" i="49"/>
  <c r="G30" i="20"/>
  <c r="G30" i="19"/>
  <c r="G91" i="36"/>
  <c r="G91" i="54"/>
  <c r="G91" i="51"/>
  <c r="G91" i="53"/>
  <c r="G91" i="50"/>
  <c r="G91" i="49"/>
  <c r="G91" i="52"/>
  <c r="G91" i="19"/>
  <c r="G35" i="54"/>
  <c r="G35" i="51"/>
  <c r="G35" i="50"/>
  <c r="G35" i="53"/>
  <c r="G35" i="52"/>
  <c r="G35" i="49"/>
  <c r="G13" i="53"/>
  <c r="G13" i="49"/>
  <c r="G13" i="52"/>
  <c r="G13" i="19"/>
  <c r="G13" i="20"/>
  <c r="G13" i="51"/>
  <c r="G13" i="54"/>
  <c r="G13" i="50"/>
  <c r="G40" i="8"/>
  <c r="G40" i="54"/>
  <c r="G40" i="52"/>
  <c r="G40" i="49"/>
  <c r="G40" i="20"/>
  <c r="G40" i="19"/>
  <c r="G40" i="51"/>
  <c r="G40" i="50"/>
  <c r="G40" i="53"/>
  <c r="G125" i="38"/>
  <c r="G125" i="51"/>
  <c r="G125" i="54"/>
  <c r="G125" i="20"/>
  <c r="G125" i="53"/>
  <c r="G125" i="50"/>
  <c r="G125" i="52"/>
  <c r="G125" i="49"/>
  <c r="G125" i="19"/>
  <c r="G85" i="38"/>
  <c r="G85" i="52"/>
  <c r="G85" i="49"/>
  <c r="G85" i="19"/>
  <c r="G85" i="20"/>
  <c r="G85" i="54"/>
  <c r="G85" i="51"/>
  <c r="G85" i="53"/>
  <c r="G42" i="41"/>
  <c r="G42" i="53"/>
  <c r="G42" i="52"/>
  <c r="G42" i="49"/>
  <c r="G42" i="51"/>
  <c r="G42" i="54"/>
  <c r="G76" i="36"/>
  <c r="G76" i="54"/>
  <c r="G76" i="53"/>
  <c r="G76" i="50"/>
  <c r="G76" i="52"/>
  <c r="G76" i="49"/>
  <c r="G76" i="20"/>
  <c r="G76" i="19"/>
  <c r="G76" i="51"/>
  <c r="F21" i="8"/>
  <c r="G79" i="38"/>
  <c r="G79" i="51"/>
  <c r="G79" i="54"/>
  <c r="G79" i="53"/>
  <c r="G79" i="50"/>
  <c r="G79" i="20"/>
  <c r="G79" i="49"/>
  <c r="G51" i="50"/>
  <c r="G51" i="52"/>
  <c r="G51" i="49"/>
  <c r="G51" i="20"/>
  <c r="G51" i="19"/>
  <c r="G51" i="54"/>
  <c r="G51" i="51"/>
  <c r="G118" i="36"/>
  <c r="G118" i="53"/>
  <c r="G118" i="52"/>
  <c r="G118" i="49"/>
  <c r="G118" i="51"/>
  <c r="G118" i="54"/>
  <c r="G36" i="38"/>
  <c r="G36" i="53"/>
  <c r="G36" i="52"/>
  <c r="G36" i="49"/>
  <c r="G36" i="20"/>
  <c r="G36" i="19"/>
  <c r="G36" i="54"/>
  <c r="G36" i="51"/>
  <c r="G36" i="50"/>
  <c r="G33" i="9"/>
  <c r="G33" i="49"/>
  <c r="G33" i="52"/>
  <c r="G33" i="19"/>
  <c r="G33" i="20"/>
  <c r="G33" i="51"/>
  <c r="G33" i="54"/>
  <c r="G33" i="50"/>
  <c r="G33" i="53"/>
  <c r="G65" i="41"/>
  <c r="G65" i="20"/>
  <c r="G65" i="53"/>
  <c r="G65" i="50"/>
  <c r="G65" i="52"/>
  <c r="G65" i="49"/>
  <c r="G65" i="19"/>
  <c r="G65" i="51"/>
  <c r="G6" i="50"/>
  <c r="G6" i="53"/>
  <c r="G6" i="49"/>
  <c r="G6" i="52"/>
  <c r="G6" i="20"/>
  <c r="G6" i="19"/>
  <c r="G6" i="51"/>
  <c r="G58" i="53"/>
  <c r="G58" i="52"/>
  <c r="G58" i="49"/>
  <c r="G58" i="54"/>
  <c r="G58" i="51"/>
  <c r="G74" i="53"/>
  <c r="G74" i="52"/>
  <c r="G74" i="49"/>
  <c r="G74" i="54"/>
  <c r="G74" i="51"/>
  <c r="G112" i="40"/>
  <c r="G112" i="54"/>
  <c r="G112" i="51"/>
  <c r="G112" i="53"/>
  <c r="G112" i="50"/>
  <c r="G112" i="52"/>
  <c r="G112" i="49"/>
  <c r="G53" i="41"/>
  <c r="G53" i="49"/>
  <c r="G53" i="52"/>
  <c r="G53" i="19"/>
  <c r="G53" i="20"/>
  <c r="G53" i="51"/>
  <c r="G53" i="54"/>
  <c r="G53" i="53"/>
  <c r="G110" i="9"/>
  <c r="G110" i="52"/>
  <c r="G110" i="20"/>
  <c r="G110" i="19"/>
  <c r="G110" i="51"/>
  <c r="G110" i="54"/>
  <c r="G110" i="50"/>
  <c r="G110" i="53"/>
  <c r="G110" i="49"/>
  <c r="G43" i="54"/>
  <c r="G43" i="51"/>
  <c r="G43" i="50"/>
  <c r="G43" i="53"/>
  <c r="G43" i="52"/>
  <c r="G43" i="49"/>
  <c r="G29" i="20"/>
  <c r="G29" i="51"/>
  <c r="G29" i="54"/>
  <c r="G29" i="53"/>
  <c r="G29" i="50"/>
  <c r="G29" i="49"/>
  <c r="G7" i="50"/>
  <c r="G7" i="52"/>
  <c r="G7" i="19"/>
  <c r="G7" i="20"/>
  <c r="G7" i="49"/>
  <c r="G7" i="54"/>
  <c r="G7" i="51"/>
  <c r="G7" i="53"/>
  <c r="G133" i="20"/>
  <c r="G52" i="50"/>
  <c r="G52" i="53"/>
  <c r="G89" i="50"/>
  <c r="G108" i="50"/>
  <c r="G124" i="50"/>
  <c r="G44" i="50"/>
  <c r="G44" i="53"/>
  <c r="G66" i="53"/>
  <c r="G97" i="53"/>
  <c r="G100" i="19"/>
  <c r="G25" i="50"/>
  <c r="G95" i="19"/>
  <c r="G96" i="19"/>
  <c r="G39" i="54"/>
  <c r="G79" i="52"/>
  <c r="G20" i="49"/>
  <c r="G14" i="35"/>
  <c r="G14" i="50"/>
  <c r="G14" i="52"/>
  <c r="G14" i="49"/>
  <c r="G14" i="20"/>
  <c r="G14" i="19"/>
  <c r="G14" i="51"/>
  <c r="G14" i="54"/>
  <c r="G26" i="40"/>
  <c r="G26" i="52"/>
  <c r="G26" i="49"/>
  <c r="G26" i="20"/>
  <c r="G26" i="19"/>
  <c r="G26" i="54"/>
  <c r="G26" i="51"/>
  <c r="G26" i="50"/>
  <c r="G75" i="36"/>
  <c r="G75" i="51"/>
  <c r="G75" i="54"/>
  <c r="G75" i="53"/>
  <c r="G75" i="50"/>
  <c r="G75" i="52"/>
  <c r="G75" i="49"/>
  <c r="G123" i="36"/>
  <c r="G123" i="54"/>
  <c r="G123" i="51"/>
  <c r="G123" i="53"/>
  <c r="G123" i="50"/>
  <c r="G123" i="20"/>
  <c r="G123" i="49"/>
  <c r="G113" i="54"/>
  <c r="G113" i="51"/>
  <c r="G113" i="53"/>
  <c r="G113" i="52"/>
  <c r="G113" i="50"/>
  <c r="G113" i="49"/>
  <c r="G113" i="19"/>
  <c r="G16" i="40"/>
  <c r="G16" i="53"/>
  <c r="G16" i="50"/>
  <c r="G16" i="52"/>
  <c r="G16" i="49"/>
  <c r="G16" i="20"/>
  <c r="G16" i="19"/>
  <c r="G16" i="51"/>
  <c r="G16" i="54"/>
  <c r="G71" i="36"/>
  <c r="G71" i="52"/>
  <c r="G71" i="49"/>
  <c r="G71" i="20"/>
  <c r="G71" i="19"/>
  <c r="G71" i="51"/>
  <c r="G71" i="54"/>
  <c r="G71" i="53"/>
  <c r="G71" i="50"/>
  <c r="G83" i="36"/>
  <c r="G83" i="51"/>
  <c r="G83" i="53"/>
  <c r="G83" i="50"/>
  <c r="G83" i="52"/>
  <c r="G83" i="49"/>
  <c r="G83" i="20"/>
  <c r="G83" i="19"/>
  <c r="G83" i="54"/>
  <c r="G55" i="52"/>
  <c r="G55" i="20"/>
  <c r="G55" i="19"/>
  <c r="G55" i="51"/>
  <c r="G55" i="54"/>
  <c r="G55" i="50"/>
  <c r="G55" i="53"/>
  <c r="G55" i="49"/>
  <c r="G119" i="52"/>
  <c r="G119" i="49"/>
  <c r="G119" i="20"/>
  <c r="G119" i="19"/>
  <c r="G119" i="54"/>
  <c r="G119" i="51"/>
  <c r="G119" i="53"/>
  <c r="G50" i="20"/>
  <c r="G50" i="19"/>
  <c r="G50" i="51"/>
  <c r="G50" i="54"/>
  <c r="G50" i="50"/>
  <c r="G50" i="53"/>
  <c r="G78" i="40"/>
  <c r="G78" i="20"/>
  <c r="G78" i="19"/>
  <c r="G78" i="51"/>
  <c r="G78" i="54"/>
  <c r="G78" i="50"/>
  <c r="G78" i="53"/>
  <c r="G78" i="49"/>
  <c r="G78" i="52"/>
  <c r="G86" i="36"/>
  <c r="G86" i="53"/>
  <c r="G86" i="52"/>
  <c r="G86" i="49"/>
  <c r="G86" i="51"/>
  <c r="G86" i="54"/>
  <c r="G89" i="53"/>
  <c r="G108" i="53"/>
  <c r="G124" i="53"/>
  <c r="G66" i="50"/>
  <c r="G97" i="19"/>
  <c r="G42" i="20"/>
  <c r="G58" i="50"/>
  <c r="G74" i="19"/>
  <c r="G131" i="53"/>
  <c r="M8" i="53"/>
  <c r="S8" i="53" s="1"/>
  <c r="G106" i="20"/>
  <c r="G118" i="50"/>
  <c r="G34" i="19"/>
  <c r="G29" i="19"/>
  <c r="G43" i="20"/>
  <c r="G85" i="50"/>
  <c r="G116" i="19"/>
  <c r="G99" i="20"/>
  <c r="G47" i="20"/>
  <c r="G41" i="54"/>
  <c r="G6" i="54"/>
  <c r="G18" i="49"/>
  <c r="G51" i="53"/>
  <c r="G49" i="35"/>
  <c r="G49" i="50"/>
  <c r="G49" i="49"/>
  <c r="G49" i="52"/>
  <c r="G49" i="20"/>
  <c r="G49" i="51"/>
  <c r="G49" i="54"/>
  <c r="G101" i="38"/>
  <c r="G101" i="52"/>
  <c r="G101" i="49"/>
  <c r="G101" i="19"/>
  <c r="G101" i="20"/>
  <c r="G101" i="54"/>
  <c r="G101" i="51"/>
  <c r="G101" i="53"/>
  <c r="G101" i="50"/>
  <c r="G11" i="50"/>
  <c r="G11" i="52"/>
  <c r="G11" i="49"/>
  <c r="G11" i="20"/>
  <c r="G11" i="19"/>
  <c r="G11" i="54"/>
  <c r="G11" i="51"/>
  <c r="G11" i="53"/>
  <c r="G23" i="52"/>
  <c r="G23" i="54"/>
  <c r="G23" i="50"/>
  <c r="M73" i="50" s="1"/>
  <c r="S73" i="50" s="1"/>
  <c r="G23" i="53"/>
  <c r="G23" i="20"/>
  <c r="G23" i="51"/>
  <c r="G23" i="49"/>
  <c r="G38" i="9"/>
  <c r="G38" i="53"/>
  <c r="G38" i="52"/>
  <c r="G38" i="51"/>
  <c r="G38" i="54"/>
  <c r="G22" i="41"/>
  <c r="G22" i="20"/>
  <c r="G22" i="19"/>
  <c r="G22" i="54"/>
  <c r="G22" i="51"/>
  <c r="G22" i="50"/>
  <c r="G22" i="53"/>
  <c r="G22" i="52"/>
  <c r="G22" i="8"/>
  <c r="G81" i="8"/>
  <c r="G81" i="53"/>
  <c r="G81" i="52"/>
  <c r="G81" i="49"/>
  <c r="G81" i="19"/>
  <c r="G81" i="20"/>
  <c r="G81" i="54"/>
  <c r="G81" i="51"/>
  <c r="G81" i="50"/>
  <c r="G105" i="38"/>
  <c r="G105" i="20"/>
  <c r="G105" i="54"/>
  <c r="G105" i="51"/>
  <c r="G105" i="53"/>
  <c r="G105" i="50"/>
  <c r="G105" i="52"/>
  <c r="G105" i="49"/>
  <c r="G105" i="19"/>
  <c r="G60" i="38"/>
  <c r="G60" i="54"/>
  <c r="G60" i="51"/>
  <c r="G60" i="53"/>
  <c r="G60" i="50"/>
  <c r="G60" i="52"/>
  <c r="G60" i="49"/>
  <c r="G46" i="41"/>
  <c r="G46" i="20"/>
  <c r="G46" i="19"/>
  <c r="G46" i="51"/>
  <c r="G46" i="54"/>
  <c r="G46" i="50"/>
  <c r="G46" i="53"/>
  <c r="G46" i="52"/>
  <c r="G46" i="49"/>
  <c r="G28" i="36"/>
  <c r="G22" i="36"/>
  <c r="G52" i="51"/>
  <c r="G52" i="54"/>
  <c r="G89" i="51"/>
  <c r="G89" i="54"/>
  <c r="G108" i="51"/>
  <c r="G124" i="51"/>
  <c r="G44" i="51"/>
  <c r="G44" i="54"/>
  <c r="G19" i="50"/>
  <c r="G69" i="53"/>
  <c r="G50" i="49"/>
  <c r="G70" i="52"/>
  <c r="G32" i="19"/>
  <c r="G132" i="19"/>
  <c r="G112" i="19"/>
  <c r="G107" i="54"/>
  <c r="G79" i="19"/>
  <c r="G123" i="52"/>
  <c r="G91" i="20"/>
  <c r="G65" i="54"/>
  <c r="M12" i="54"/>
  <c r="S12" i="54" s="1"/>
  <c r="M8" i="54"/>
  <c r="S8" i="54" s="1"/>
  <c r="P5" i="47"/>
  <c r="V5" i="47"/>
  <c r="T4" i="48"/>
  <c r="U4" i="48"/>
  <c r="Q4" i="48"/>
  <c r="V4" i="47"/>
  <c r="R4" i="47"/>
  <c r="N5" i="48"/>
  <c r="T5" i="48"/>
  <c r="L5" i="47"/>
  <c r="R5" i="47"/>
  <c r="S5" i="47"/>
  <c r="M5" i="47"/>
  <c r="R5" i="48"/>
  <c r="L5" i="48"/>
  <c r="T5" i="47"/>
  <c r="N5" i="47"/>
  <c r="V4" i="48"/>
  <c r="R4" i="48"/>
  <c r="O5" i="47"/>
  <c r="U5" i="47"/>
  <c r="P5" i="48"/>
  <c r="V5" i="48"/>
  <c r="Q5" i="47"/>
  <c r="K5" i="47"/>
  <c r="K5" i="48"/>
  <c r="Q5" i="48"/>
  <c r="T4" i="47"/>
  <c r="U4" i="47"/>
  <c r="Q4" i="47"/>
  <c r="O5" i="48"/>
  <c r="U5" i="48"/>
  <c r="F11" i="20"/>
  <c r="F11" i="19"/>
  <c r="F11" i="54"/>
  <c r="F11" i="51"/>
  <c r="F11" i="53"/>
  <c r="F11" i="50"/>
  <c r="F11" i="52"/>
  <c r="F11" i="49"/>
  <c r="E89" i="39"/>
  <c r="E89" i="52"/>
  <c r="E89" i="49"/>
  <c r="E89" i="20"/>
  <c r="E89" i="19"/>
  <c r="E89" i="51"/>
  <c r="E89" i="54"/>
  <c r="E89" i="50"/>
  <c r="E89" i="53"/>
  <c r="E86" i="20"/>
  <c r="E86" i="19"/>
  <c r="E86" i="51"/>
  <c r="E86" i="54"/>
  <c r="E86" i="53"/>
  <c r="E86" i="50"/>
  <c r="E86" i="52"/>
  <c r="E86" i="49"/>
  <c r="F73" i="40"/>
  <c r="F73" i="54"/>
  <c r="F73" i="51"/>
  <c r="F73" i="53"/>
  <c r="F73" i="50"/>
  <c r="F73" i="52"/>
  <c r="F73" i="49"/>
  <c r="F73" i="20"/>
  <c r="F73" i="19"/>
  <c r="F46" i="9"/>
  <c r="F46" i="20"/>
  <c r="F46" i="19"/>
  <c r="F46" i="54"/>
  <c r="F46" i="51"/>
  <c r="F46" i="50"/>
  <c r="F46" i="53"/>
  <c r="F46" i="52"/>
  <c r="F46" i="49"/>
  <c r="E83" i="8"/>
  <c r="E83" i="54"/>
  <c r="E83" i="51"/>
  <c r="E83" i="53"/>
  <c r="E83" i="50"/>
  <c r="E83" i="52"/>
  <c r="E83" i="49"/>
  <c r="E83" i="20"/>
  <c r="E83" i="19"/>
  <c r="E113" i="52"/>
  <c r="E113" i="49"/>
  <c r="E113" i="20"/>
  <c r="E113" i="19"/>
  <c r="E38" i="3"/>
  <c r="E38" i="52"/>
  <c r="E38" i="49"/>
  <c r="E38" i="20"/>
  <c r="E38" i="19"/>
  <c r="E38" i="54"/>
  <c r="E38" i="51"/>
  <c r="E38" i="50"/>
  <c r="E38" i="53"/>
  <c r="E70" i="52"/>
  <c r="E70" i="49"/>
  <c r="E70" i="20"/>
  <c r="E70" i="19"/>
  <c r="E70" i="51"/>
  <c r="E70" i="54"/>
  <c r="E70" i="50"/>
  <c r="F8" i="40"/>
  <c r="F8" i="54"/>
  <c r="F8" i="51"/>
  <c r="F8" i="53"/>
  <c r="F8" i="49"/>
  <c r="F8" i="50"/>
  <c r="F8" i="52"/>
  <c r="F8" i="20"/>
  <c r="F8" i="19"/>
  <c r="E10" i="52"/>
  <c r="E10" i="49"/>
  <c r="E10" i="20"/>
  <c r="E10" i="19"/>
  <c r="E10" i="54"/>
  <c r="E10" i="51"/>
  <c r="E11" i="54"/>
  <c r="E11" i="51"/>
  <c r="E11" i="53"/>
  <c r="E11" i="50"/>
  <c r="E11" i="52"/>
  <c r="E11" i="49"/>
  <c r="E11" i="20"/>
  <c r="E11" i="19"/>
  <c r="F10" i="20"/>
  <c r="F10" i="19"/>
  <c r="F10" i="54"/>
  <c r="F10" i="51"/>
  <c r="F10" i="50"/>
  <c r="F10" i="53"/>
  <c r="F10" i="52"/>
  <c r="F10" i="49"/>
  <c r="F9" i="54"/>
  <c r="F9" i="51"/>
  <c r="F9" i="53"/>
  <c r="F9" i="50"/>
  <c r="F9" i="49"/>
  <c r="F9" i="52"/>
  <c r="F9" i="20"/>
  <c r="F9" i="19"/>
  <c r="F3" i="41"/>
  <c r="F3" i="54"/>
  <c r="F3" i="53"/>
  <c r="F3" i="52"/>
  <c r="F3" i="20"/>
  <c r="E34" i="40"/>
  <c r="E34" i="20"/>
  <c r="E34" i="19"/>
  <c r="E34" i="54"/>
  <c r="E34" i="51"/>
  <c r="E34" i="50"/>
  <c r="E34" i="53"/>
  <c r="E34" i="52"/>
  <c r="E34" i="49"/>
  <c r="E57" i="54"/>
  <c r="E57" i="51"/>
  <c r="E57" i="50"/>
  <c r="E57" i="53"/>
  <c r="E57" i="52"/>
  <c r="E57" i="49"/>
  <c r="E57" i="20"/>
  <c r="E57" i="19"/>
  <c r="F96" i="41"/>
  <c r="F96" i="20"/>
  <c r="F96" i="19"/>
  <c r="F96" i="54"/>
  <c r="F96" i="51"/>
  <c r="F96" i="53"/>
  <c r="F96" i="50"/>
  <c r="F96" i="52"/>
  <c r="F96" i="49"/>
  <c r="E121" i="36"/>
  <c r="E121" i="20"/>
  <c r="E121" i="19"/>
  <c r="E121" i="51"/>
  <c r="E121" i="54"/>
  <c r="E121" i="50"/>
  <c r="E121" i="52"/>
  <c r="E121" i="53"/>
  <c r="E121" i="49"/>
  <c r="F35" i="52"/>
  <c r="F35" i="19"/>
  <c r="F35" i="20"/>
  <c r="F35" i="49"/>
  <c r="F35" i="54"/>
  <c r="F35" i="51"/>
  <c r="F35" i="53"/>
  <c r="F35" i="50"/>
  <c r="E78" i="40"/>
  <c r="E78" i="20"/>
  <c r="E78" i="19"/>
  <c r="E78" i="51"/>
  <c r="E78" i="53"/>
  <c r="E78" i="54"/>
  <c r="E78" i="50"/>
  <c r="E78" i="52"/>
  <c r="E78" i="49"/>
  <c r="F89" i="51"/>
  <c r="F89" i="54"/>
  <c r="F89" i="53"/>
  <c r="F89" i="50"/>
  <c r="F89" i="52"/>
  <c r="F89" i="49"/>
  <c r="F89" i="20"/>
  <c r="F89" i="19"/>
  <c r="F90" i="36"/>
  <c r="F90" i="51"/>
  <c r="F90" i="54"/>
  <c r="F90" i="50"/>
  <c r="F90" i="53"/>
  <c r="F90" i="52"/>
  <c r="F90" i="49"/>
  <c r="F90" i="20"/>
  <c r="F90" i="19"/>
  <c r="F4" i="20"/>
  <c r="F4" i="19"/>
  <c r="F4" i="54"/>
  <c r="F4" i="51"/>
  <c r="F4" i="53"/>
  <c r="F4" i="50"/>
  <c r="F4" i="49"/>
  <c r="F4" i="52"/>
  <c r="E27" i="9"/>
  <c r="E27" i="52"/>
  <c r="E27" i="49"/>
  <c r="E27" i="20"/>
  <c r="E27" i="19"/>
  <c r="E27" i="54"/>
  <c r="E27" i="51"/>
  <c r="E27" i="53"/>
  <c r="E27" i="50"/>
  <c r="F7" i="52"/>
  <c r="F7" i="19"/>
  <c r="F7" i="20"/>
  <c r="F7" i="49"/>
  <c r="F7" i="54"/>
  <c r="F7" i="51"/>
  <c r="E45" i="40"/>
  <c r="E45" i="20"/>
  <c r="E45" i="19"/>
  <c r="E45" i="51"/>
  <c r="E45" i="54"/>
  <c r="E45" i="50"/>
  <c r="E45" i="53"/>
  <c r="E45" i="52"/>
  <c r="E45" i="49"/>
  <c r="F84" i="41"/>
  <c r="F84" i="20"/>
  <c r="F84" i="19"/>
  <c r="F84" i="54"/>
  <c r="F84" i="51"/>
  <c r="F84" i="53"/>
  <c r="F84" i="50"/>
  <c r="F84" i="52"/>
  <c r="F84" i="49"/>
  <c r="E67" i="40"/>
  <c r="E67" i="20"/>
  <c r="E67" i="19"/>
  <c r="E67" i="54"/>
  <c r="E67" i="51"/>
  <c r="E67" i="53"/>
  <c r="E67" i="50"/>
  <c r="E67" i="52"/>
  <c r="E67" i="49"/>
  <c r="E90" i="38"/>
  <c r="E90" i="52"/>
  <c r="E90" i="49"/>
  <c r="E90" i="20"/>
  <c r="E90" i="19"/>
  <c r="E90" i="51"/>
  <c r="E90" i="54"/>
  <c r="E90" i="53"/>
  <c r="E90" i="50"/>
  <c r="E122" i="41"/>
  <c r="E122" i="54"/>
  <c r="E122" i="51"/>
  <c r="E122" i="53"/>
  <c r="E122" i="50"/>
  <c r="E122" i="52"/>
  <c r="E122" i="49"/>
  <c r="E122" i="20"/>
  <c r="E122" i="19"/>
  <c r="E16" i="39"/>
  <c r="E16" i="49"/>
  <c r="E16" i="52"/>
  <c r="E16" i="19"/>
  <c r="E16" i="20"/>
  <c r="E16" i="51"/>
  <c r="E16" i="54"/>
  <c r="E16" i="53"/>
  <c r="E16" i="50"/>
  <c r="F77" i="39"/>
  <c r="F77" i="52"/>
  <c r="F77" i="49"/>
  <c r="F77" i="20"/>
  <c r="F77" i="19"/>
  <c r="F77" i="54"/>
  <c r="F77" i="51"/>
  <c r="F113" i="9"/>
  <c r="F113" i="54"/>
  <c r="F113" i="51"/>
  <c r="F113" i="53"/>
  <c r="F113" i="50"/>
  <c r="F113" i="52"/>
  <c r="F113" i="49"/>
  <c r="F113" i="20"/>
  <c r="F113" i="19"/>
  <c r="F129" i="20"/>
  <c r="F129" i="19"/>
  <c r="F129" i="54"/>
  <c r="F129" i="51"/>
  <c r="F129" i="53"/>
  <c r="F129" i="50"/>
  <c r="F129" i="52"/>
  <c r="F129" i="49"/>
  <c r="F17" i="54"/>
  <c r="F17" i="51"/>
  <c r="F17" i="53"/>
  <c r="F17" i="50"/>
  <c r="F17" i="49"/>
  <c r="F17" i="52"/>
  <c r="F17" i="20"/>
  <c r="F17" i="19"/>
  <c r="E26" i="8"/>
  <c r="E26" i="20"/>
  <c r="E26" i="19"/>
  <c r="E26" i="54"/>
  <c r="E26" i="51"/>
  <c r="E26" i="50"/>
  <c r="E26" i="53"/>
  <c r="E26" i="52"/>
  <c r="E26" i="49"/>
  <c r="E41" i="36"/>
  <c r="E41" i="20"/>
  <c r="E41" i="19"/>
  <c r="E41" i="51"/>
  <c r="E41" i="53"/>
  <c r="E41" i="50"/>
  <c r="E41" i="54"/>
  <c r="E41" i="52"/>
  <c r="E41" i="49"/>
  <c r="F80" i="20"/>
  <c r="F80" i="19"/>
  <c r="F80" i="54"/>
  <c r="F80" i="51"/>
  <c r="F80" i="53"/>
  <c r="F80" i="50"/>
  <c r="F80" i="52"/>
  <c r="F80" i="49"/>
  <c r="E105" i="20"/>
  <c r="E105" i="19"/>
  <c r="E105" i="51"/>
  <c r="E105" i="54"/>
  <c r="E105" i="50"/>
  <c r="E105" i="53"/>
  <c r="E105" i="52"/>
  <c r="E105" i="49"/>
  <c r="F112" i="50"/>
  <c r="F112" i="53"/>
  <c r="F44" i="50"/>
  <c r="F68" i="50"/>
  <c r="E93" i="53"/>
  <c r="F102" i="53"/>
  <c r="F36" i="50"/>
  <c r="E62" i="53"/>
  <c r="F39" i="50"/>
  <c r="F39" i="53"/>
  <c r="F55" i="50"/>
  <c r="F55" i="53"/>
  <c r="F71" i="50"/>
  <c r="F103" i="50"/>
  <c r="F103" i="53"/>
  <c r="F25" i="50"/>
  <c r="F79" i="50"/>
  <c r="F79" i="53"/>
  <c r="E84" i="50"/>
  <c r="E32" i="50"/>
  <c r="F92" i="50"/>
  <c r="F92" i="53"/>
  <c r="E109" i="53"/>
  <c r="E123" i="50"/>
  <c r="F32" i="50"/>
  <c r="F101" i="50"/>
  <c r="F101" i="53"/>
  <c r="E127" i="50"/>
  <c r="F30" i="53"/>
  <c r="F41" i="50"/>
  <c r="E50" i="53"/>
  <c r="F105" i="50"/>
  <c r="F105" i="53"/>
  <c r="E68" i="50"/>
  <c r="F108" i="50"/>
  <c r="F108" i="53"/>
  <c r="F56" i="50"/>
  <c r="Q4" i="49"/>
  <c r="U4" i="49"/>
  <c r="T4" i="49"/>
  <c r="E4" i="20"/>
  <c r="E125" i="19"/>
  <c r="E125" i="20"/>
  <c r="F106" i="20"/>
  <c r="E120" i="19"/>
  <c r="E25" i="51"/>
  <c r="F37" i="51"/>
  <c r="F37" i="54"/>
  <c r="E103" i="54"/>
  <c r="F13" i="51"/>
  <c r="F13" i="54"/>
  <c r="F33" i="51"/>
  <c r="F33" i="54"/>
  <c r="E49" i="51"/>
  <c r="E129" i="50"/>
  <c r="E79" i="20"/>
  <c r="E100" i="49"/>
  <c r="E100" i="52"/>
  <c r="F69" i="50"/>
  <c r="F69" i="53"/>
  <c r="F130" i="54"/>
  <c r="E35" i="50"/>
  <c r="E35" i="54"/>
  <c r="F97" i="50"/>
  <c r="F97" i="54"/>
  <c r="E112" i="53"/>
  <c r="F31" i="20"/>
  <c r="E22" i="53"/>
  <c r="E53" i="53"/>
  <c r="F7" i="53"/>
  <c r="F125" i="50"/>
  <c r="E59" i="8"/>
  <c r="E59" i="54"/>
  <c r="E59" i="51"/>
  <c r="E59" i="53"/>
  <c r="E59" i="50"/>
  <c r="E59" i="52"/>
  <c r="E59" i="49"/>
  <c r="E59" i="20"/>
  <c r="E59" i="19"/>
  <c r="F116" i="36"/>
  <c r="F116" i="52"/>
  <c r="F116" i="49"/>
  <c r="F116" i="20"/>
  <c r="F116" i="19"/>
  <c r="F116" i="54"/>
  <c r="F116" i="51"/>
  <c r="F116" i="53"/>
  <c r="F116" i="50"/>
  <c r="F15" i="54"/>
  <c r="F15" i="51"/>
  <c r="F15" i="53"/>
  <c r="F15" i="50"/>
  <c r="F15" i="52"/>
  <c r="F15" i="49"/>
  <c r="F15" i="20"/>
  <c r="F15" i="19"/>
  <c r="F94" i="40"/>
  <c r="F94" i="20"/>
  <c r="F94" i="51"/>
  <c r="F94" i="19"/>
  <c r="F94" i="54"/>
  <c r="F94" i="50"/>
  <c r="F94" i="53"/>
  <c r="F94" i="52"/>
  <c r="F94" i="49"/>
  <c r="E12" i="40"/>
  <c r="E12" i="49"/>
  <c r="E12" i="52"/>
  <c r="E12" i="19"/>
  <c r="E12" i="20"/>
  <c r="E12" i="51"/>
  <c r="E12" i="54"/>
  <c r="E12" i="53"/>
  <c r="E12" i="50"/>
  <c r="E23" i="52"/>
  <c r="E23" i="49"/>
  <c r="E23" i="20"/>
  <c r="E23" i="19"/>
  <c r="E23" i="54"/>
  <c r="E23" i="51"/>
  <c r="E23" i="53"/>
  <c r="E23" i="50"/>
  <c r="F50" i="40"/>
  <c r="F50" i="20"/>
  <c r="F50" i="19"/>
  <c r="F50" i="54"/>
  <c r="F50" i="51"/>
  <c r="F50" i="50"/>
  <c r="F50" i="53"/>
  <c r="F50" i="52"/>
  <c r="F50" i="49"/>
  <c r="E51" i="41"/>
  <c r="E51" i="52"/>
  <c r="E51" i="49"/>
  <c r="E51" i="20"/>
  <c r="E51" i="19"/>
  <c r="E51" i="54"/>
  <c r="E51" i="51"/>
  <c r="E131" i="8"/>
  <c r="E131" i="20"/>
  <c r="E131" i="19"/>
  <c r="E131" i="54"/>
  <c r="E131" i="51"/>
  <c r="E131" i="53"/>
  <c r="E131" i="50"/>
  <c r="E131" i="52"/>
  <c r="E131" i="49"/>
  <c r="E29" i="41"/>
  <c r="E29" i="51"/>
  <c r="E29" i="54"/>
  <c r="E29" i="50"/>
  <c r="E29" i="53"/>
  <c r="E29" i="52"/>
  <c r="E29" i="49"/>
  <c r="E29" i="20"/>
  <c r="E29" i="19"/>
  <c r="E104" i="52"/>
  <c r="E104" i="49"/>
  <c r="E104" i="19"/>
  <c r="E104" i="51"/>
  <c r="E104" i="54"/>
  <c r="E104" i="20"/>
  <c r="E104" i="53"/>
  <c r="E104" i="50"/>
  <c r="E69" i="20"/>
  <c r="E69" i="19"/>
  <c r="E69" i="54"/>
  <c r="E69" i="51"/>
  <c r="E69" i="50"/>
  <c r="E69" i="53"/>
  <c r="E69" i="52"/>
  <c r="E69" i="49"/>
  <c r="F58" i="52"/>
  <c r="F58" i="49"/>
  <c r="F58" i="20"/>
  <c r="F58" i="19"/>
  <c r="F58" i="54"/>
  <c r="F58" i="51"/>
  <c r="E30" i="20"/>
  <c r="E30" i="19"/>
  <c r="E30" i="54"/>
  <c r="E30" i="51"/>
  <c r="E30" i="50"/>
  <c r="E30" i="53"/>
  <c r="E30" i="52"/>
  <c r="E30" i="49"/>
  <c r="E81" i="20"/>
  <c r="E81" i="19"/>
  <c r="E81" i="51"/>
  <c r="E81" i="54"/>
  <c r="E81" i="50"/>
  <c r="E81" i="53"/>
  <c r="E81" i="52"/>
  <c r="E81" i="49"/>
  <c r="F114" i="36"/>
  <c r="F114" i="53"/>
  <c r="F114" i="52"/>
  <c r="F114" i="49"/>
  <c r="F114" i="20"/>
  <c r="F114" i="51"/>
  <c r="F114" i="19"/>
  <c r="F114" i="54"/>
  <c r="F114" i="50"/>
  <c r="F53" i="38"/>
  <c r="F53" i="49"/>
  <c r="F53" i="52"/>
  <c r="F53" i="20"/>
  <c r="F53" i="19"/>
  <c r="F53" i="54"/>
  <c r="F53" i="51"/>
  <c r="F53" i="53"/>
  <c r="F53" i="50"/>
  <c r="E119" i="8"/>
  <c r="E119" i="52"/>
  <c r="E119" i="49"/>
  <c r="E119" i="20"/>
  <c r="E119" i="19"/>
  <c r="E119" i="54"/>
  <c r="E119" i="53"/>
  <c r="E119" i="51"/>
  <c r="E119" i="50"/>
  <c r="E101" i="8"/>
  <c r="E101" i="20"/>
  <c r="E101" i="19"/>
  <c r="E101" i="51"/>
  <c r="E101" i="54"/>
  <c r="E101" i="50"/>
  <c r="E101" i="53"/>
  <c r="E101" i="52"/>
  <c r="E101" i="49"/>
  <c r="F70" i="39"/>
  <c r="F70" i="52"/>
  <c r="F70" i="49"/>
  <c r="F70" i="20"/>
  <c r="F70" i="19"/>
  <c r="F70" i="54"/>
  <c r="F70" i="51"/>
  <c r="F70" i="50"/>
  <c r="F70" i="53"/>
  <c r="F20" i="40"/>
  <c r="F20" i="49"/>
  <c r="F20" i="52"/>
  <c r="F20" i="20"/>
  <c r="F20" i="19"/>
  <c r="F20" i="54"/>
  <c r="F20" i="51"/>
  <c r="F20" i="53"/>
  <c r="E43" i="8"/>
  <c r="E43" i="54"/>
  <c r="E43" i="51"/>
  <c r="E43" i="53"/>
  <c r="E43" i="50"/>
  <c r="E43" i="52"/>
  <c r="E43" i="49"/>
  <c r="E43" i="20"/>
  <c r="E43" i="19"/>
  <c r="E75" i="52"/>
  <c r="E75" i="49"/>
  <c r="E75" i="20"/>
  <c r="E75" i="19"/>
  <c r="E75" i="54"/>
  <c r="E75" i="51"/>
  <c r="E75" i="53"/>
  <c r="E75" i="50"/>
  <c r="F42" i="41"/>
  <c r="F42" i="52"/>
  <c r="F42" i="49"/>
  <c r="F42" i="20"/>
  <c r="F42" i="19"/>
  <c r="F42" i="54"/>
  <c r="F42" i="51"/>
  <c r="F74" i="36"/>
  <c r="F74" i="52"/>
  <c r="F74" i="49"/>
  <c r="F74" i="20"/>
  <c r="F74" i="51"/>
  <c r="F74" i="19"/>
  <c r="F74" i="54"/>
  <c r="E37" i="7"/>
  <c r="E37" i="52"/>
  <c r="E37" i="49"/>
  <c r="E37" i="20"/>
  <c r="E37" i="19"/>
  <c r="E37" i="51"/>
  <c r="E37" i="54"/>
  <c r="E37" i="50"/>
  <c r="E37" i="53"/>
  <c r="E88" i="38"/>
  <c r="E88" i="19"/>
  <c r="E88" i="20"/>
  <c r="E88" i="54"/>
  <c r="E88" i="51"/>
  <c r="E88" i="53"/>
  <c r="E88" i="50"/>
  <c r="E88" i="52"/>
  <c r="E88" i="49"/>
  <c r="E128" i="41"/>
  <c r="E128" i="20"/>
  <c r="E128" i="54"/>
  <c r="E128" i="51"/>
  <c r="E128" i="53"/>
  <c r="E128" i="50"/>
  <c r="E128" i="52"/>
  <c r="E128" i="49"/>
  <c r="E128" i="19"/>
  <c r="E19" i="20"/>
  <c r="E19" i="19"/>
  <c r="E19" i="54"/>
  <c r="E19" i="51"/>
  <c r="E19" i="53"/>
  <c r="E19" i="50"/>
  <c r="E19" i="52"/>
  <c r="E19" i="49"/>
  <c r="E98" i="36"/>
  <c r="E98" i="54"/>
  <c r="E98" i="51"/>
  <c r="E98" i="53"/>
  <c r="E98" i="50"/>
  <c r="E98" i="52"/>
  <c r="E98" i="49"/>
  <c r="E98" i="20"/>
  <c r="E98" i="19"/>
  <c r="F14" i="54"/>
  <c r="F14" i="51"/>
  <c r="F14" i="50"/>
  <c r="F14" i="53"/>
  <c r="F14" i="52"/>
  <c r="F14" i="49"/>
  <c r="F14" i="20"/>
  <c r="F14" i="19"/>
  <c r="F67" i="10"/>
  <c r="F67" i="20"/>
  <c r="F67" i="19"/>
  <c r="F67" i="54"/>
  <c r="F67" i="51"/>
  <c r="F67" i="53"/>
  <c r="F67" i="50"/>
  <c r="F67" i="52"/>
  <c r="F67" i="49"/>
  <c r="E116" i="40"/>
  <c r="E116" i="20"/>
  <c r="E116" i="54"/>
  <c r="E116" i="51"/>
  <c r="E116" i="53"/>
  <c r="E116" i="50"/>
  <c r="E116" i="52"/>
  <c r="E116" i="49"/>
  <c r="E116" i="19"/>
  <c r="E14" i="41"/>
  <c r="E14" i="52"/>
  <c r="E14" i="49"/>
  <c r="E14" i="20"/>
  <c r="E14" i="19"/>
  <c r="E14" i="54"/>
  <c r="E14" i="51"/>
  <c r="J26" i="26"/>
  <c r="F47" i="40"/>
  <c r="F47" i="54"/>
  <c r="F47" i="51"/>
  <c r="F47" i="53"/>
  <c r="F47" i="50"/>
  <c r="F47" i="52"/>
  <c r="F47" i="49"/>
  <c r="F47" i="20"/>
  <c r="F47" i="19"/>
  <c r="F107" i="9"/>
  <c r="F107" i="54"/>
  <c r="F107" i="51"/>
  <c r="F107" i="53"/>
  <c r="F107" i="50"/>
  <c r="F107" i="52"/>
  <c r="F107" i="49"/>
  <c r="F107" i="20"/>
  <c r="F107" i="19"/>
  <c r="E133" i="19"/>
  <c r="E133" i="20"/>
  <c r="F44" i="54"/>
  <c r="F68" i="53"/>
  <c r="E93" i="50"/>
  <c r="E117" i="50"/>
  <c r="F102" i="50"/>
  <c r="F118" i="50"/>
  <c r="F36" i="53"/>
  <c r="E62" i="50"/>
  <c r="F71" i="53"/>
  <c r="F25" i="53"/>
  <c r="E84" i="53"/>
  <c r="E32" i="53"/>
  <c r="E109" i="50"/>
  <c r="E123" i="53"/>
  <c r="F32" i="53"/>
  <c r="E127" i="53"/>
  <c r="F30" i="50"/>
  <c r="F41" i="53"/>
  <c r="E50" i="50"/>
  <c r="E114" i="50"/>
  <c r="E68" i="53"/>
  <c r="F56" i="54"/>
  <c r="E4" i="19"/>
  <c r="E4" i="52"/>
  <c r="E24" i="19"/>
  <c r="E24" i="52"/>
  <c r="E20" i="19"/>
  <c r="E20" i="52"/>
  <c r="F115" i="49"/>
  <c r="F115" i="52"/>
  <c r="E125" i="49"/>
  <c r="E125" i="52"/>
  <c r="F51" i="49"/>
  <c r="F106" i="49"/>
  <c r="F106" i="52"/>
  <c r="E39" i="19"/>
  <c r="E39" i="20"/>
  <c r="E55" i="19"/>
  <c r="E55" i="20"/>
  <c r="E71" i="19"/>
  <c r="E71" i="20"/>
  <c r="E80" i="20"/>
  <c r="E103" i="19"/>
  <c r="E103" i="20"/>
  <c r="E113" i="53"/>
  <c r="E79" i="19"/>
  <c r="E100" i="50"/>
  <c r="E40" i="51"/>
  <c r="E56" i="53"/>
  <c r="E65" i="19"/>
  <c r="E115" i="53"/>
  <c r="F58" i="53"/>
  <c r="E70" i="53"/>
  <c r="F12" i="35"/>
  <c r="F12" i="20"/>
  <c r="F12" i="19"/>
  <c r="F12" i="54"/>
  <c r="F12" i="51"/>
  <c r="F12" i="53"/>
  <c r="F12" i="50"/>
  <c r="F12" i="49"/>
  <c r="F12" i="52"/>
  <c r="F109" i="52"/>
  <c r="F109" i="49"/>
  <c r="F109" i="20"/>
  <c r="F109" i="19"/>
  <c r="F109" i="54"/>
  <c r="F109" i="51"/>
  <c r="F109" i="53"/>
  <c r="F109" i="50"/>
  <c r="F85" i="38"/>
  <c r="F85" i="51"/>
  <c r="F85" i="54"/>
  <c r="F85" i="53"/>
  <c r="F85" i="50"/>
  <c r="F85" i="52"/>
  <c r="F85" i="49"/>
  <c r="F85" i="20"/>
  <c r="F85" i="19"/>
  <c r="E92" i="41"/>
  <c r="E92" i="52"/>
  <c r="E92" i="49"/>
  <c r="E92" i="19"/>
  <c r="E92" i="20"/>
  <c r="E92" i="54"/>
  <c r="E92" i="51"/>
  <c r="F91" i="36"/>
  <c r="F91" i="20"/>
  <c r="F91" i="19"/>
  <c r="F91" i="54"/>
  <c r="F91" i="51"/>
  <c r="F91" i="53"/>
  <c r="F91" i="50"/>
  <c r="F91" i="52"/>
  <c r="F91" i="49"/>
  <c r="E108" i="8"/>
  <c r="E108" i="52"/>
  <c r="E108" i="49"/>
  <c r="E108" i="19"/>
  <c r="E108" i="20"/>
  <c r="E108" i="54"/>
  <c r="E108" i="51"/>
  <c r="F123" i="36"/>
  <c r="F123" i="20"/>
  <c r="F123" i="19"/>
  <c r="F123" i="54"/>
  <c r="F123" i="51"/>
  <c r="F123" i="53"/>
  <c r="F123" i="50"/>
  <c r="F123" i="52"/>
  <c r="F123" i="49"/>
  <c r="F66" i="9"/>
  <c r="F66" i="20"/>
  <c r="F66" i="51"/>
  <c r="F66" i="19"/>
  <c r="F66" i="54"/>
  <c r="F66" i="50"/>
  <c r="F66" i="53"/>
  <c r="F66" i="52"/>
  <c r="F66" i="49"/>
  <c r="F122" i="36"/>
  <c r="F122" i="51"/>
  <c r="F122" i="54"/>
  <c r="F122" i="50"/>
  <c r="F122" i="53"/>
  <c r="F122" i="52"/>
  <c r="F122" i="49"/>
  <c r="F122" i="20"/>
  <c r="F122" i="19"/>
  <c r="F88" i="52"/>
  <c r="F88" i="49"/>
  <c r="F88" i="20"/>
  <c r="F88" i="19"/>
  <c r="F88" i="54"/>
  <c r="F88" i="51"/>
  <c r="E82" i="39"/>
  <c r="E82" i="52"/>
  <c r="E82" i="49"/>
  <c r="E82" i="20"/>
  <c r="E82" i="19"/>
  <c r="E82" i="51"/>
  <c r="E82" i="53"/>
  <c r="E66" i="8"/>
  <c r="E66" i="20"/>
  <c r="E66" i="19"/>
  <c r="E66" i="51"/>
  <c r="E66" i="54"/>
  <c r="E66" i="50"/>
  <c r="E66" i="53"/>
  <c r="E66" i="52"/>
  <c r="E66" i="49"/>
  <c r="E99" i="36"/>
  <c r="E99" i="20"/>
  <c r="E99" i="19"/>
  <c r="E99" i="54"/>
  <c r="E99" i="53"/>
  <c r="E99" i="51"/>
  <c r="E99" i="50"/>
  <c r="E99" i="52"/>
  <c r="E99" i="49"/>
  <c r="E111" i="41"/>
  <c r="E111" i="20"/>
  <c r="E111" i="19"/>
  <c r="E111" i="54"/>
  <c r="E111" i="51"/>
  <c r="E111" i="53"/>
  <c r="E111" i="50"/>
  <c r="E111" i="52"/>
  <c r="E111" i="49"/>
  <c r="E126" i="8"/>
  <c r="E126" i="52"/>
  <c r="E126" i="49"/>
  <c r="E126" i="20"/>
  <c r="E126" i="19"/>
  <c r="E126" i="54"/>
  <c r="E126" i="51"/>
  <c r="E126" i="53"/>
  <c r="E126" i="50"/>
  <c r="F59" i="9"/>
  <c r="F59" i="52"/>
  <c r="F59" i="49"/>
  <c r="F59" i="20"/>
  <c r="F59" i="19"/>
  <c r="F59" i="54"/>
  <c r="F59" i="51"/>
  <c r="F59" i="53"/>
  <c r="F59" i="50"/>
  <c r="F95" i="38"/>
  <c r="F95" i="54"/>
  <c r="F95" i="51"/>
  <c r="F95" i="53"/>
  <c r="F95" i="50"/>
  <c r="F95" i="52"/>
  <c r="F95" i="49"/>
  <c r="F95" i="20"/>
  <c r="F95" i="19"/>
  <c r="F111" i="29"/>
  <c r="F111" i="54"/>
  <c r="F111" i="51"/>
  <c r="F111" i="50"/>
  <c r="F111" i="53"/>
  <c r="F111" i="52"/>
  <c r="F111" i="49"/>
  <c r="F111" i="20"/>
  <c r="F111" i="19"/>
  <c r="E77" i="38"/>
  <c r="E77" i="52"/>
  <c r="E77" i="49"/>
  <c r="E77" i="20"/>
  <c r="E77" i="19"/>
  <c r="E77" i="51"/>
  <c r="E77" i="54"/>
  <c r="E77" i="50"/>
  <c r="E77" i="53"/>
  <c r="J46" i="38"/>
  <c r="E133" i="49"/>
  <c r="E133" i="52"/>
  <c r="F112" i="51"/>
  <c r="F112" i="54"/>
  <c r="F44" i="51"/>
  <c r="F44" i="53"/>
  <c r="F68" i="51"/>
  <c r="F68" i="54"/>
  <c r="E93" i="54"/>
  <c r="E117" i="54"/>
  <c r="F102" i="54"/>
  <c r="F118" i="54"/>
  <c r="F36" i="51"/>
  <c r="F36" i="54"/>
  <c r="E62" i="54"/>
  <c r="F39" i="51"/>
  <c r="F55" i="54"/>
  <c r="F71" i="51"/>
  <c r="F71" i="54"/>
  <c r="F103" i="51"/>
  <c r="F79" i="51"/>
  <c r="E84" i="51"/>
  <c r="E84" i="54"/>
  <c r="E32" i="54"/>
  <c r="F92" i="51"/>
  <c r="E109" i="54"/>
  <c r="E123" i="51"/>
  <c r="F32" i="51"/>
  <c r="F32" i="54"/>
  <c r="F101" i="51"/>
  <c r="F101" i="54"/>
  <c r="E127" i="51"/>
  <c r="F30" i="51"/>
  <c r="E50" i="51"/>
  <c r="E50" i="54"/>
  <c r="F105" i="51"/>
  <c r="F105" i="54"/>
  <c r="E114" i="53"/>
  <c r="E68" i="51"/>
  <c r="E68" i="54"/>
  <c r="F108" i="51"/>
  <c r="F56" i="51"/>
  <c r="F56" i="53"/>
  <c r="E4" i="49"/>
  <c r="F64" i="49"/>
  <c r="F64" i="52"/>
  <c r="E24" i="49"/>
  <c r="E20" i="49"/>
  <c r="E125" i="53"/>
  <c r="F51" i="52"/>
  <c r="E120" i="49"/>
  <c r="E120" i="52"/>
  <c r="E25" i="19"/>
  <c r="E25" i="20"/>
  <c r="F37" i="19"/>
  <c r="F37" i="20"/>
  <c r="E80" i="19"/>
  <c r="F13" i="19"/>
  <c r="F13" i="20"/>
  <c r="F33" i="19"/>
  <c r="F33" i="20"/>
  <c r="E49" i="19"/>
  <c r="E49" i="20"/>
  <c r="E129" i="51"/>
  <c r="F52" i="49"/>
  <c r="F69" i="51"/>
  <c r="F69" i="54"/>
  <c r="E56" i="50"/>
  <c r="E42" i="53"/>
  <c r="F104" i="53"/>
  <c r="E10" i="50"/>
  <c r="F119" i="53"/>
  <c r="F77" i="53"/>
  <c r="E33" i="52"/>
  <c r="E33" i="49"/>
  <c r="E33" i="20"/>
  <c r="E33" i="19"/>
  <c r="E33" i="54"/>
  <c r="E33" i="51"/>
  <c r="E33" i="50"/>
  <c r="E33" i="53"/>
  <c r="F100" i="9"/>
  <c r="F100" i="52"/>
  <c r="F100" i="49"/>
  <c r="F100" i="20"/>
  <c r="F100" i="19"/>
  <c r="F100" i="54"/>
  <c r="F100" i="51"/>
  <c r="F93" i="40"/>
  <c r="F93" i="54"/>
  <c r="F93" i="51"/>
  <c r="F93" i="53"/>
  <c r="F93" i="50"/>
  <c r="F93" i="52"/>
  <c r="F93" i="49"/>
  <c r="F93" i="20"/>
  <c r="F93" i="19"/>
  <c r="F97" i="52"/>
  <c r="F97" i="49"/>
  <c r="F97" i="20"/>
  <c r="F97" i="19"/>
  <c r="F54" i="9"/>
  <c r="F54" i="52"/>
  <c r="F54" i="49"/>
  <c r="F54" i="20"/>
  <c r="F54" i="19"/>
  <c r="F54" i="54"/>
  <c r="F54" i="51"/>
  <c r="F54" i="50"/>
  <c r="F54" i="53"/>
  <c r="E61" i="41"/>
  <c r="E61" i="54"/>
  <c r="E61" i="51"/>
  <c r="E61" i="53"/>
  <c r="E61" i="50"/>
  <c r="E61" i="52"/>
  <c r="E61" i="49"/>
  <c r="E61" i="20"/>
  <c r="E61" i="19"/>
  <c r="E56" i="36"/>
  <c r="E56" i="49"/>
  <c r="E56" i="52"/>
  <c r="E56" i="19"/>
  <c r="E56" i="20"/>
  <c r="E112" i="36"/>
  <c r="E112" i="52"/>
  <c r="E112" i="49"/>
  <c r="E112" i="19"/>
  <c r="E112" i="20"/>
  <c r="E112" i="54"/>
  <c r="F61" i="40"/>
  <c r="F61" i="20"/>
  <c r="F61" i="19"/>
  <c r="F61" i="54"/>
  <c r="F61" i="53"/>
  <c r="F61" i="51"/>
  <c r="F61" i="50"/>
  <c r="F61" i="52"/>
  <c r="F61" i="49"/>
  <c r="E91" i="36"/>
  <c r="E91" i="52"/>
  <c r="E91" i="49"/>
  <c r="E91" i="20"/>
  <c r="E91" i="19"/>
  <c r="E91" i="54"/>
  <c r="E91" i="51"/>
  <c r="E91" i="53"/>
  <c r="E91" i="50"/>
  <c r="F62" i="9"/>
  <c r="F62" i="20"/>
  <c r="F62" i="51"/>
  <c r="F62" i="19"/>
  <c r="F62" i="54"/>
  <c r="F62" i="50"/>
  <c r="F62" i="53"/>
  <c r="F62" i="52"/>
  <c r="F62" i="49"/>
  <c r="E7" i="54"/>
  <c r="E7" i="51"/>
  <c r="E7" i="53"/>
  <c r="E7" i="50"/>
  <c r="E7" i="52"/>
  <c r="E7" i="49"/>
  <c r="E7" i="20"/>
  <c r="E7" i="19"/>
  <c r="F38" i="9"/>
  <c r="F38" i="20"/>
  <c r="F38" i="19"/>
  <c r="F38" i="54"/>
  <c r="F38" i="51"/>
  <c r="F38" i="50"/>
  <c r="F38" i="53"/>
  <c r="F38" i="52"/>
  <c r="F38" i="49"/>
  <c r="F49" i="9"/>
  <c r="F49" i="54"/>
  <c r="F49" i="51"/>
  <c r="F49" i="53"/>
  <c r="F49" i="50"/>
  <c r="F49" i="49"/>
  <c r="F49" i="52"/>
  <c r="F49" i="20"/>
  <c r="F49" i="19"/>
  <c r="F29" i="54"/>
  <c r="F29" i="51"/>
  <c r="F29" i="53"/>
  <c r="F29" i="50"/>
  <c r="F29" i="49"/>
  <c r="F29" i="52"/>
  <c r="F29" i="20"/>
  <c r="F29" i="19"/>
  <c r="F72" i="39"/>
  <c r="F72" i="51"/>
  <c r="F72" i="53"/>
  <c r="F72" i="54"/>
  <c r="F72" i="50"/>
  <c r="F72" i="52"/>
  <c r="F72" i="49"/>
  <c r="F72" i="20"/>
  <c r="F72" i="19"/>
  <c r="E97" i="41"/>
  <c r="E97" i="20"/>
  <c r="E97" i="19"/>
  <c r="E97" i="51"/>
  <c r="E97" i="54"/>
  <c r="E97" i="50"/>
  <c r="E97" i="53"/>
  <c r="E97" i="52"/>
  <c r="E97" i="49"/>
  <c r="F6" i="52"/>
  <c r="F6" i="49"/>
  <c r="F6" i="20"/>
  <c r="F6" i="19"/>
  <c r="F6" i="54"/>
  <c r="F6" i="51"/>
  <c r="F6" i="50"/>
  <c r="L31" i="50" s="1"/>
  <c r="F6" i="53"/>
  <c r="F76" i="52"/>
  <c r="F76" i="49"/>
  <c r="F76" i="20"/>
  <c r="F76" i="19"/>
  <c r="F76" i="54"/>
  <c r="F76" i="51"/>
  <c r="F76" i="53"/>
  <c r="F76" i="50"/>
  <c r="E94" i="20"/>
  <c r="E94" i="19"/>
  <c r="E94" i="51"/>
  <c r="E94" i="54"/>
  <c r="E94" i="53"/>
  <c r="E94" i="50"/>
  <c r="E94" i="52"/>
  <c r="E94" i="49"/>
  <c r="E72" i="52"/>
  <c r="E72" i="49"/>
  <c r="E72" i="19"/>
  <c r="E72" i="51"/>
  <c r="E47" i="8"/>
  <c r="E47" i="20"/>
  <c r="E47" i="19"/>
  <c r="E47" i="54"/>
  <c r="E47" i="51"/>
  <c r="E47" i="53"/>
  <c r="E47" i="50"/>
  <c r="E47" i="52"/>
  <c r="E47" i="49"/>
  <c r="F43" i="9"/>
  <c r="F43" i="52"/>
  <c r="F43" i="49"/>
  <c r="F43" i="20"/>
  <c r="F43" i="19"/>
  <c r="F43" i="54"/>
  <c r="F43" i="51"/>
  <c r="F43" i="53"/>
  <c r="F43" i="50"/>
  <c r="E87" i="36"/>
  <c r="E87" i="52"/>
  <c r="E87" i="49"/>
  <c r="E87" i="20"/>
  <c r="E87" i="19"/>
  <c r="E87" i="54"/>
  <c r="E87" i="51"/>
  <c r="E87" i="53"/>
  <c r="E87" i="50"/>
  <c r="E130" i="8"/>
  <c r="E130" i="54"/>
  <c r="E130" i="51"/>
  <c r="E130" i="53"/>
  <c r="E130" i="50"/>
  <c r="E130" i="52"/>
  <c r="E130" i="49"/>
  <c r="E130" i="20"/>
  <c r="E130" i="19"/>
  <c r="F18" i="52"/>
  <c r="F18" i="49"/>
  <c r="F18" i="20"/>
  <c r="F18" i="19"/>
  <c r="F18" i="54"/>
  <c r="F18" i="51"/>
  <c r="F18" i="50"/>
  <c r="F18" i="53"/>
  <c r="E35" i="40"/>
  <c r="E35" i="52"/>
  <c r="E35" i="49"/>
  <c r="E35" i="20"/>
  <c r="E35" i="19"/>
  <c r="E100" i="40"/>
  <c r="E100" i="19"/>
  <c r="E63" i="20"/>
  <c r="E63" i="19"/>
  <c r="E63" i="54"/>
  <c r="E63" i="51"/>
  <c r="E63" i="53"/>
  <c r="E63" i="50"/>
  <c r="E63" i="52"/>
  <c r="E63" i="49"/>
  <c r="F45" i="9"/>
  <c r="F45" i="20"/>
  <c r="F45" i="19"/>
  <c r="F45" i="54"/>
  <c r="F45" i="51"/>
  <c r="F45" i="53"/>
  <c r="F45" i="50"/>
  <c r="F45" i="49"/>
  <c r="F45" i="52"/>
  <c r="E110" i="38"/>
  <c r="E110" i="20"/>
  <c r="E110" i="19"/>
  <c r="E110" i="51"/>
  <c r="E110" i="53"/>
  <c r="E110" i="50"/>
  <c r="E110" i="54"/>
  <c r="E110" i="52"/>
  <c r="E110" i="49"/>
  <c r="E28" i="35"/>
  <c r="E28" i="49"/>
  <c r="E28" i="52"/>
  <c r="E28" i="19"/>
  <c r="E28" i="20"/>
  <c r="E28" i="51"/>
  <c r="E28" i="54"/>
  <c r="E28" i="53"/>
  <c r="E28" i="50"/>
  <c r="F127" i="38"/>
  <c r="F127" i="54"/>
  <c r="F127" i="51"/>
  <c r="F127" i="53"/>
  <c r="F127" i="50"/>
  <c r="F127" i="52"/>
  <c r="F127" i="49"/>
  <c r="F127" i="20"/>
  <c r="F127" i="19"/>
  <c r="E93" i="51"/>
  <c r="E117" i="51"/>
  <c r="F102" i="51"/>
  <c r="E62" i="51"/>
  <c r="F39" i="54"/>
  <c r="F55" i="51"/>
  <c r="F103" i="54"/>
  <c r="F25" i="51"/>
  <c r="F25" i="54"/>
  <c r="F79" i="54"/>
  <c r="E84" i="20"/>
  <c r="E32" i="51"/>
  <c r="F92" i="54"/>
  <c r="E109" i="51"/>
  <c r="E123" i="54"/>
  <c r="E127" i="54"/>
  <c r="F30" i="54"/>
  <c r="F41" i="51"/>
  <c r="F41" i="54"/>
  <c r="E114" i="51"/>
  <c r="E114" i="54"/>
  <c r="F108" i="54"/>
  <c r="E4" i="50"/>
  <c r="K6" i="50" s="1"/>
  <c r="E4" i="53"/>
  <c r="F64" i="50"/>
  <c r="E24" i="50"/>
  <c r="E20" i="50"/>
  <c r="F115" i="50"/>
  <c r="F115" i="53"/>
  <c r="F51" i="50"/>
  <c r="F51" i="53"/>
  <c r="F106" i="53"/>
  <c r="E120" i="50"/>
  <c r="E25" i="49"/>
  <c r="E25" i="52"/>
  <c r="F37" i="52"/>
  <c r="E39" i="49"/>
  <c r="E55" i="49"/>
  <c r="E71" i="49"/>
  <c r="E71" i="52"/>
  <c r="E103" i="49"/>
  <c r="E103" i="52"/>
  <c r="F13" i="52"/>
  <c r="F33" i="52"/>
  <c r="E49" i="49"/>
  <c r="E49" i="52"/>
  <c r="E113" i="54"/>
  <c r="F52" i="50"/>
  <c r="F52" i="53"/>
  <c r="E100" i="51"/>
  <c r="E100" i="54"/>
  <c r="E112" i="51"/>
  <c r="F7" i="50"/>
  <c r="F42" i="50"/>
  <c r="F74" i="53"/>
  <c r="E14" i="50"/>
  <c r="F121" i="52"/>
  <c r="F121" i="49"/>
  <c r="F121" i="20"/>
  <c r="F121" i="19"/>
  <c r="F121" i="54"/>
  <c r="F121" i="51"/>
  <c r="F121" i="53"/>
  <c r="F121" i="50"/>
  <c r="F75" i="36"/>
  <c r="F75" i="52"/>
  <c r="F75" i="49"/>
  <c r="F75" i="20"/>
  <c r="F75" i="19"/>
  <c r="F75" i="54"/>
  <c r="F75" i="51"/>
  <c r="F75" i="53"/>
  <c r="F75" i="50"/>
  <c r="F26" i="9"/>
  <c r="F26" i="52"/>
  <c r="F26" i="49"/>
  <c r="F26" i="20"/>
  <c r="F26" i="19"/>
  <c r="F26" i="54"/>
  <c r="F27" i="54"/>
  <c r="F27" i="51"/>
  <c r="F27" i="53"/>
  <c r="F27" i="50"/>
  <c r="F27" i="52"/>
  <c r="F27" i="49"/>
  <c r="F27" i="20"/>
  <c r="F27" i="19"/>
  <c r="F48" i="49"/>
  <c r="F48" i="52"/>
  <c r="F48" i="20"/>
  <c r="F48" i="19"/>
  <c r="F48" i="53"/>
  <c r="F48" i="51"/>
  <c r="F133" i="54"/>
  <c r="F133" i="51"/>
  <c r="F133" i="53"/>
  <c r="F133" i="50"/>
  <c r="F133" i="52"/>
  <c r="F133" i="49"/>
  <c r="F133" i="20"/>
  <c r="F133" i="19"/>
  <c r="E133" i="53"/>
  <c r="F112" i="19"/>
  <c r="F112" i="20"/>
  <c r="F44" i="19"/>
  <c r="F44" i="20"/>
  <c r="F68" i="19"/>
  <c r="F68" i="20"/>
  <c r="F102" i="19"/>
  <c r="F118" i="19"/>
  <c r="F118" i="51"/>
  <c r="F36" i="19"/>
  <c r="F36" i="20"/>
  <c r="E62" i="19"/>
  <c r="E62" i="20"/>
  <c r="F39" i="19"/>
  <c r="F39" i="20"/>
  <c r="F55" i="19"/>
  <c r="F55" i="20"/>
  <c r="F71" i="19"/>
  <c r="F71" i="20"/>
  <c r="F103" i="19"/>
  <c r="F103" i="20"/>
  <c r="F79" i="19"/>
  <c r="F79" i="20"/>
  <c r="E32" i="20"/>
  <c r="F92" i="19"/>
  <c r="F92" i="20"/>
  <c r="E123" i="19"/>
  <c r="E123" i="20"/>
  <c r="F32" i="19"/>
  <c r="F32" i="20"/>
  <c r="E127" i="19"/>
  <c r="E127" i="20"/>
  <c r="F30" i="19"/>
  <c r="E50" i="19"/>
  <c r="E50" i="20"/>
  <c r="E114" i="19"/>
  <c r="E114" i="20"/>
  <c r="E68" i="20"/>
  <c r="F108" i="19"/>
  <c r="F108" i="20"/>
  <c r="F56" i="19"/>
  <c r="F56" i="20"/>
  <c r="T4" i="50"/>
  <c r="Q4" i="50"/>
  <c r="U4" i="50"/>
  <c r="F64" i="53"/>
  <c r="E24" i="53"/>
  <c r="E20" i="53"/>
  <c r="E125" i="50"/>
  <c r="F106" i="50"/>
  <c r="E120" i="53"/>
  <c r="F37" i="49"/>
  <c r="E39" i="52"/>
  <c r="E55" i="52"/>
  <c r="E80" i="49"/>
  <c r="E80" i="52"/>
  <c r="F13" i="49"/>
  <c r="F33" i="49"/>
  <c r="E113" i="50"/>
  <c r="E79" i="50"/>
  <c r="E79" i="53"/>
  <c r="F52" i="54"/>
  <c r="E56" i="51"/>
  <c r="E42" i="54"/>
  <c r="E51" i="53"/>
  <c r="F88" i="50"/>
  <c r="F20" i="50"/>
  <c r="E18" i="39"/>
  <c r="E18" i="19"/>
  <c r="E18" i="20"/>
  <c r="E18" i="49"/>
  <c r="E18" i="54"/>
  <c r="E18" i="51"/>
  <c r="E18" i="50"/>
  <c r="E18" i="53"/>
  <c r="E18" i="52"/>
  <c r="F128" i="36"/>
  <c r="F128" i="52"/>
  <c r="F128" i="49"/>
  <c r="F128" i="20"/>
  <c r="F128" i="19"/>
  <c r="F128" i="54"/>
  <c r="F128" i="51"/>
  <c r="F128" i="53"/>
  <c r="F128" i="50"/>
  <c r="F110" i="9"/>
  <c r="F110" i="52"/>
  <c r="F110" i="53"/>
  <c r="F110" i="49"/>
  <c r="F110" i="20"/>
  <c r="F110" i="51"/>
  <c r="F110" i="19"/>
  <c r="F110" i="54"/>
  <c r="F110" i="50"/>
  <c r="F57" i="49"/>
  <c r="F57" i="52"/>
  <c r="F57" i="20"/>
  <c r="F57" i="19"/>
  <c r="F57" i="54"/>
  <c r="F57" i="51"/>
  <c r="F57" i="53"/>
  <c r="F57" i="50"/>
  <c r="E115" i="36"/>
  <c r="E115" i="52"/>
  <c r="E115" i="49"/>
  <c r="E115" i="20"/>
  <c r="E115" i="19"/>
  <c r="E115" i="54"/>
  <c r="E115" i="51"/>
  <c r="F78" i="20"/>
  <c r="F78" i="51"/>
  <c r="F78" i="19"/>
  <c r="F78" i="54"/>
  <c r="F78" i="50"/>
  <c r="F78" i="53"/>
  <c r="F78" i="52"/>
  <c r="F78" i="49"/>
  <c r="F86" i="54"/>
  <c r="F86" i="50"/>
  <c r="F86" i="53"/>
  <c r="F86" i="52"/>
  <c r="F86" i="49"/>
  <c r="F86" i="20"/>
  <c r="F86" i="51"/>
  <c r="F86" i="19"/>
  <c r="E106" i="52"/>
  <c r="E106" i="49"/>
  <c r="E106" i="20"/>
  <c r="E106" i="19"/>
  <c r="E106" i="54"/>
  <c r="E106" i="51"/>
  <c r="E95" i="36"/>
  <c r="E95" i="20"/>
  <c r="E95" i="19"/>
  <c r="E95" i="54"/>
  <c r="E95" i="53"/>
  <c r="E95" i="51"/>
  <c r="E95" i="50"/>
  <c r="E95" i="52"/>
  <c r="E95" i="49"/>
  <c r="E36" i="49"/>
  <c r="E36" i="52"/>
  <c r="E36" i="19"/>
  <c r="E36" i="20"/>
  <c r="E36" i="51"/>
  <c r="E36" i="54"/>
  <c r="E36" i="53"/>
  <c r="F23" i="41"/>
  <c r="F23" i="52"/>
  <c r="F23" i="19"/>
  <c r="F23" i="20"/>
  <c r="F23" i="49"/>
  <c r="F23" i="54"/>
  <c r="F23" i="51"/>
  <c r="F21" i="49"/>
  <c r="F21" i="52"/>
  <c r="F21" i="20"/>
  <c r="F21" i="19"/>
  <c r="F21" i="54"/>
  <c r="F21" i="51"/>
  <c r="F21" i="53"/>
  <c r="F21" i="50"/>
  <c r="F60" i="36"/>
  <c r="F60" i="20"/>
  <c r="F60" i="19"/>
  <c r="F60" i="54"/>
  <c r="F60" i="51"/>
  <c r="F60" i="53"/>
  <c r="F60" i="52"/>
  <c r="F60" i="50"/>
  <c r="F60" i="49"/>
  <c r="E52" i="38"/>
  <c r="E52" i="49"/>
  <c r="E52" i="52"/>
  <c r="E52" i="19"/>
  <c r="E52" i="20"/>
  <c r="E52" i="51"/>
  <c r="E52" i="54"/>
  <c r="E52" i="53"/>
  <c r="E52" i="50"/>
  <c r="E124" i="8"/>
  <c r="E124" i="54"/>
  <c r="E124" i="51"/>
  <c r="E124" i="53"/>
  <c r="E124" i="50"/>
  <c r="E124" i="52"/>
  <c r="E124" i="49"/>
  <c r="E124" i="19"/>
  <c r="E124" i="20"/>
  <c r="E13" i="40"/>
  <c r="E13" i="52"/>
  <c r="E13" i="49"/>
  <c r="E13" i="20"/>
  <c r="E13" i="19"/>
  <c r="E13" i="51"/>
  <c r="F87" i="39"/>
  <c r="F87" i="52"/>
  <c r="F87" i="49"/>
  <c r="F87" i="20"/>
  <c r="F87" i="19"/>
  <c r="F87" i="54"/>
  <c r="F87" i="51"/>
  <c r="F126" i="36"/>
  <c r="F126" i="52"/>
  <c r="F126" i="49"/>
  <c r="F126" i="20"/>
  <c r="F126" i="51"/>
  <c r="F126" i="19"/>
  <c r="F126" i="54"/>
  <c r="F126" i="50"/>
  <c r="F126" i="53"/>
  <c r="F63" i="9"/>
  <c r="F63" i="20"/>
  <c r="F63" i="19"/>
  <c r="F63" i="54"/>
  <c r="F63" i="51"/>
  <c r="F63" i="53"/>
  <c r="F63" i="50"/>
  <c r="F63" i="52"/>
  <c r="F63" i="49"/>
  <c r="F98" i="52"/>
  <c r="F98" i="49"/>
  <c r="F98" i="20"/>
  <c r="F98" i="51"/>
  <c r="F98" i="19"/>
  <c r="F98" i="54"/>
  <c r="F98" i="50"/>
  <c r="F98" i="53"/>
  <c r="F16" i="40"/>
  <c r="F16" i="20"/>
  <c r="F16" i="19"/>
  <c r="F16" i="54"/>
  <c r="F16" i="51"/>
  <c r="F16" i="53"/>
  <c r="F16" i="50"/>
  <c r="F16" i="49"/>
  <c r="F16" i="52"/>
  <c r="F28" i="35"/>
  <c r="F28" i="49"/>
  <c r="F28" i="52"/>
  <c r="F28" i="20"/>
  <c r="F28" i="19"/>
  <c r="F28" i="54"/>
  <c r="F28" i="51"/>
  <c r="F28" i="53"/>
  <c r="F28" i="50"/>
  <c r="F19" i="49"/>
  <c r="F19" i="20"/>
  <c r="F19" i="19"/>
  <c r="F19" i="54"/>
  <c r="F19" i="51"/>
  <c r="F19" i="53"/>
  <c r="F19" i="50"/>
  <c r="F19" i="52"/>
  <c r="F132" i="9"/>
  <c r="F132" i="52"/>
  <c r="F132" i="49"/>
  <c r="F132" i="20"/>
  <c r="F132" i="19"/>
  <c r="F132" i="54"/>
  <c r="F132" i="51"/>
  <c r="E6" i="20"/>
  <c r="E6" i="19"/>
  <c r="E6" i="54"/>
  <c r="E6" i="51"/>
  <c r="E6" i="50"/>
  <c r="E6" i="53"/>
  <c r="E6" i="52"/>
  <c r="E6" i="49"/>
  <c r="E60" i="8"/>
  <c r="E60" i="52"/>
  <c r="E60" i="49"/>
  <c r="E60" i="19"/>
  <c r="E60" i="20"/>
  <c r="E60" i="54"/>
  <c r="E60" i="51"/>
  <c r="E60" i="53"/>
  <c r="E60" i="50"/>
  <c r="F99" i="8"/>
  <c r="F99" i="54"/>
  <c r="F99" i="51"/>
  <c r="F99" i="53"/>
  <c r="F99" i="50"/>
  <c r="F99" i="52"/>
  <c r="F99" i="49"/>
  <c r="F99" i="20"/>
  <c r="F99" i="19"/>
  <c r="E107" i="7"/>
  <c r="E107" i="20"/>
  <c r="E107" i="19"/>
  <c r="E107" i="54"/>
  <c r="E107" i="51"/>
  <c r="E107" i="53"/>
  <c r="E107" i="50"/>
  <c r="E107" i="52"/>
  <c r="E107" i="49"/>
  <c r="F31" i="9"/>
  <c r="F31" i="54"/>
  <c r="F31" i="51"/>
  <c r="F31" i="53"/>
  <c r="F31" i="50"/>
  <c r="F31" i="52"/>
  <c r="F31" i="49"/>
  <c r="F120" i="39"/>
  <c r="F120" i="54"/>
  <c r="F120" i="51"/>
  <c r="F120" i="53"/>
  <c r="F120" i="50"/>
  <c r="F120" i="52"/>
  <c r="F120" i="49"/>
  <c r="F120" i="20"/>
  <c r="F120" i="19"/>
  <c r="E3" i="41"/>
  <c r="E3" i="54"/>
  <c r="E3" i="53"/>
  <c r="E3" i="52"/>
  <c r="E3" i="20"/>
  <c r="E21" i="20"/>
  <c r="E21" i="19"/>
  <c r="E21" i="51"/>
  <c r="E21" i="54"/>
  <c r="E21" i="50"/>
  <c r="E21" i="53"/>
  <c r="E21" i="52"/>
  <c r="E21" i="49"/>
  <c r="E85" i="40"/>
  <c r="E85" i="20"/>
  <c r="E85" i="19"/>
  <c r="E85" i="51"/>
  <c r="E85" i="54"/>
  <c r="E85" i="50"/>
  <c r="E85" i="53"/>
  <c r="E85" i="52"/>
  <c r="E85" i="49"/>
  <c r="F83" i="39"/>
  <c r="F83" i="52"/>
  <c r="F83" i="49"/>
  <c r="F83" i="20"/>
  <c r="F83" i="19"/>
  <c r="F83" i="54"/>
  <c r="F83" i="51"/>
  <c r="F83" i="53"/>
  <c r="F83" i="50"/>
  <c r="F133" i="9"/>
  <c r="F34" i="54"/>
  <c r="F34" i="51"/>
  <c r="F34" i="50"/>
  <c r="F34" i="53"/>
  <c r="F34" i="52"/>
  <c r="F34" i="49"/>
  <c r="F34" i="20"/>
  <c r="F34" i="19"/>
  <c r="E133" i="50"/>
  <c r="E93" i="19"/>
  <c r="E93" i="20"/>
  <c r="E117" i="19"/>
  <c r="E117" i="20"/>
  <c r="F102" i="20"/>
  <c r="F118" i="20"/>
  <c r="F25" i="19"/>
  <c r="F25" i="20"/>
  <c r="E84" i="19"/>
  <c r="E32" i="19"/>
  <c r="E109" i="19"/>
  <c r="E109" i="20"/>
  <c r="F101" i="19"/>
  <c r="F101" i="20"/>
  <c r="F30" i="20"/>
  <c r="F41" i="19"/>
  <c r="F41" i="20"/>
  <c r="F105" i="19"/>
  <c r="F105" i="20"/>
  <c r="E68" i="19"/>
  <c r="U4" i="51"/>
  <c r="Q4" i="51"/>
  <c r="T4" i="51"/>
  <c r="E4" i="54"/>
  <c r="K6" i="54" s="1"/>
  <c r="F64" i="51"/>
  <c r="F64" i="54"/>
  <c r="E24" i="54"/>
  <c r="E20" i="54"/>
  <c r="F115" i="51"/>
  <c r="E125" i="54"/>
  <c r="F51" i="51"/>
  <c r="M70" i="54"/>
  <c r="S70" i="54" s="1"/>
  <c r="F106" i="54"/>
  <c r="E120" i="51"/>
  <c r="E120" i="54"/>
  <c r="E25" i="53"/>
  <c r="F37" i="50"/>
  <c r="E39" i="50"/>
  <c r="E39" i="53"/>
  <c r="E55" i="50"/>
  <c r="E55" i="53"/>
  <c r="E71" i="50"/>
  <c r="E80" i="50"/>
  <c r="E103" i="50"/>
  <c r="F13" i="50"/>
  <c r="F33" i="50"/>
  <c r="E49" i="53"/>
  <c r="F52" i="51"/>
  <c r="E100" i="20"/>
  <c r="E40" i="49"/>
  <c r="E40" i="53"/>
  <c r="E72" i="53"/>
  <c r="E42" i="50"/>
  <c r="E106" i="50"/>
  <c r="E13" i="54"/>
  <c r="E82" i="50"/>
  <c r="F48" i="54"/>
  <c r="F100" i="50"/>
  <c r="F77" i="50"/>
  <c r="F58" i="50"/>
  <c r="E8" i="40"/>
  <c r="E8" i="49"/>
  <c r="E8" i="52"/>
  <c r="E8" i="19"/>
  <c r="E8" i="20"/>
  <c r="E8" i="51"/>
  <c r="E8" i="54"/>
  <c r="F125" i="9"/>
  <c r="F125" i="52"/>
  <c r="F125" i="49"/>
  <c r="F125" i="20"/>
  <c r="F125" i="19"/>
  <c r="F125" i="54"/>
  <c r="F125" i="51"/>
  <c r="E132" i="49"/>
  <c r="E132" i="19"/>
  <c r="E132" i="20"/>
  <c r="E132" i="54"/>
  <c r="E132" i="51"/>
  <c r="E132" i="53"/>
  <c r="E132" i="52"/>
  <c r="E132" i="50"/>
  <c r="E133" i="54"/>
  <c r="F44" i="52"/>
  <c r="E93" i="49"/>
  <c r="E93" i="52"/>
  <c r="E117" i="49"/>
  <c r="E117" i="52"/>
  <c r="F102" i="49"/>
  <c r="F102" i="52"/>
  <c r="F118" i="49"/>
  <c r="F118" i="53"/>
  <c r="F36" i="52"/>
  <c r="E62" i="49"/>
  <c r="E62" i="52"/>
  <c r="F39" i="49"/>
  <c r="F55" i="49"/>
  <c r="F71" i="49"/>
  <c r="F71" i="52"/>
  <c r="F103" i="49"/>
  <c r="F25" i="52"/>
  <c r="F79" i="49"/>
  <c r="F79" i="52"/>
  <c r="E32" i="52"/>
  <c r="E109" i="49"/>
  <c r="E109" i="52"/>
  <c r="E123" i="49"/>
  <c r="E123" i="52"/>
  <c r="F32" i="52"/>
  <c r="E127" i="49"/>
  <c r="E127" i="52"/>
  <c r="F30" i="49"/>
  <c r="F30" i="52"/>
  <c r="F41" i="52"/>
  <c r="E50" i="49"/>
  <c r="E114" i="49"/>
  <c r="E114" i="52"/>
  <c r="F56" i="52"/>
  <c r="K4" i="54"/>
  <c r="E24" i="51"/>
  <c r="E20" i="51"/>
  <c r="F115" i="54"/>
  <c r="E125" i="51"/>
  <c r="F51" i="54"/>
  <c r="E25" i="50"/>
  <c r="F37" i="53"/>
  <c r="E71" i="53"/>
  <c r="E80" i="53"/>
  <c r="E103" i="53"/>
  <c r="F33" i="53"/>
  <c r="E49" i="50"/>
  <c r="E113" i="51"/>
  <c r="E79" i="51"/>
  <c r="E40" i="50"/>
  <c r="E72" i="50"/>
  <c r="E72" i="54"/>
  <c r="F26" i="50"/>
  <c r="E35" i="53"/>
  <c r="F97" i="53"/>
  <c r="E10" i="53"/>
  <c r="F23" i="53"/>
  <c r="E92" i="53"/>
  <c r="E79" i="40"/>
  <c r="E79" i="52"/>
  <c r="E79" i="49"/>
  <c r="E74" i="20"/>
  <c r="E74" i="19"/>
  <c r="E74" i="51"/>
  <c r="E74" i="54"/>
  <c r="E74" i="53"/>
  <c r="E74" i="50"/>
  <c r="E74" i="52"/>
  <c r="E74" i="49"/>
  <c r="E73" i="52"/>
  <c r="E73" i="49"/>
  <c r="E73" i="20"/>
  <c r="E73" i="19"/>
  <c r="E73" i="54"/>
  <c r="E73" i="51"/>
  <c r="E73" i="50"/>
  <c r="E73" i="53"/>
  <c r="F130" i="36"/>
  <c r="F130" i="52"/>
  <c r="F130" i="49"/>
  <c r="F130" i="20"/>
  <c r="F130" i="51"/>
  <c r="F130" i="19"/>
  <c r="F5" i="51"/>
  <c r="F5" i="50"/>
  <c r="F5" i="49"/>
  <c r="F5" i="19"/>
  <c r="E53" i="38"/>
  <c r="E53" i="52"/>
  <c r="E53" i="49"/>
  <c r="E53" i="20"/>
  <c r="E53" i="19"/>
  <c r="E53" i="54"/>
  <c r="E53" i="51"/>
  <c r="E54" i="8"/>
  <c r="E54" i="20"/>
  <c r="E54" i="19"/>
  <c r="E54" i="54"/>
  <c r="E54" i="51"/>
  <c r="E54" i="50"/>
  <c r="E54" i="53"/>
  <c r="E54" i="52"/>
  <c r="E54" i="49"/>
  <c r="F24" i="40"/>
  <c r="F24" i="20"/>
  <c r="F24" i="19"/>
  <c r="F24" i="54"/>
  <c r="F24" i="51"/>
  <c r="F24" i="53"/>
  <c r="F24" i="50"/>
  <c r="F24" i="49"/>
  <c r="F24" i="52"/>
  <c r="E64" i="36"/>
  <c r="E64" i="49"/>
  <c r="E64" i="19"/>
  <c r="E64" i="20"/>
  <c r="E64" i="54"/>
  <c r="E64" i="51"/>
  <c r="E64" i="53"/>
  <c r="E64" i="52"/>
  <c r="E64" i="50"/>
  <c r="E96" i="36"/>
  <c r="E96" i="52"/>
  <c r="E96" i="49"/>
  <c r="E96" i="19"/>
  <c r="E96" i="20"/>
  <c r="E96" i="54"/>
  <c r="E96" i="51"/>
  <c r="E96" i="53"/>
  <c r="E96" i="50"/>
  <c r="F119" i="9"/>
  <c r="F119" i="52"/>
  <c r="F119" i="49"/>
  <c r="F119" i="20"/>
  <c r="F119" i="19"/>
  <c r="F119" i="54"/>
  <c r="F119" i="51"/>
  <c r="F65" i="36"/>
  <c r="F65" i="20"/>
  <c r="F65" i="19"/>
  <c r="F65" i="54"/>
  <c r="F65" i="51"/>
  <c r="F65" i="53"/>
  <c r="F65" i="50"/>
  <c r="F65" i="52"/>
  <c r="F65" i="49"/>
  <c r="E31" i="9"/>
  <c r="E31" i="54"/>
  <c r="E31" i="51"/>
  <c r="E31" i="53"/>
  <c r="E31" i="50"/>
  <c r="E31" i="52"/>
  <c r="E31" i="49"/>
  <c r="E31" i="20"/>
  <c r="E31" i="19"/>
  <c r="F131" i="9"/>
  <c r="F131" i="52"/>
  <c r="F131" i="49"/>
  <c r="F131" i="20"/>
  <c r="F131" i="19"/>
  <c r="F131" i="54"/>
  <c r="F131" i="51"/>
  <c r="F131" i="53"/>
  <c r="F131" i="50"/>
  <c r="E58" i="8"/>
  <c r="E58" i="51"/>
  <c r="E58" i="54"/>
  <c r="E58" i="50"/>
  <c r="E58" i="53"/>
  <c r="E58" i="52"/>
  <c r="E58" i="49"/>
  <c r="E58" i="20"/>
  <c r="E58" i="19"/>
  <c r="E102" i="38"/>
  <c r="E102" i="52"/>
  <c r="E102" i="49"/>
  <c r="E102" i="20"/>
  <c r="E102" i="19"/>
  <c r="E102" i="54"/>
  <c r="E102" i="51"/>
  <c r="E102" i="53"/>
  <c r="E118" i="8"/>
  <c r="E118" i="20"/>
  <c r="E118" i="19"/>
  <c r="E118" i="54"/>
  <c r="E118" i="51"/>
  <c r="E118" i="53"/>
  <c r="E118" i="50"/>
  <c r="E118" i="52"/>
  <c r="E118" i="49"/>
  <c r="F69" i="9"/>
  <c r="F69" i="20"/>
  <c r="F69" i="19"/>
  <c r="F81" i="36"/>
  <c r="F81" i="52"/>
  <c r="F81" i="49"/>
  <c r="F81" i="20"/>
  <c r="F81" i="19"/>
  <c r="F81" i="51"/>
  <c r="F81" i="53"/>
  <c r="F81" i="54"/>
  <c r="F81" i="50"/>
  <c r="F82" i="32"/>
  <c r="F82" i="20"/>
  <c r="F82" i="51"/>
  <c r="F82" i="19"/>
  <c r="F82" i="54"/>
  <c r="F82" i="50"/>
  <c r="F82" i="53"/>
  <c r="F82" i="52"/>
  <c r="F82" i="49"/>
  <c r="E46" i="38"/>
  <c r="E46" i="52"/>
  <c r="E46" i="49"/>
  <c r="E46" i="20"/>
  <c r="E46" i="19"/>
  <c r="E46" i="54"/>
  <c r="E46" i="51"/>
  <c r="E46" i="50"/>
  <c r="E46" i="53"/>
  <c r="E22" i="41"/>
  <c r="E22" i="52"/>
  <c r="E22" i="49"/>
  <c r="E22" i="20"/>
  <c r="E22" i="19"/>
  <c r="E22" i="54"/>
  <c r="E22" i="51"/>
  <c r="F40" i="36"/>
  <c r="F40" i="54"/>
  <c r="F40" i="51"/>
  <c r="F40" i="53"/>
  <c r="F40" i="50"/>
  <c r="F40" i="49"/>
  <c r="F40" i="52"/>
  <c r="F40" i="20"/>
  <c r="F40" i="19"/>
  <c r="E65" i="36"/>
  <c r="E65" i="54"/>
  <c r="E65" i="51"/>
  <c r="E65" i="50"/>
  <c r="E65" i="53"/>
  <c r="E65" i="52"/>
  <c r="E65" i="49"/>
  <c r="F104" i="9"/>
  <c r="F104" i="52"/>
  <c r="F104" i="49"/>
  <c r="F104" i="20"/>
  <c r="F104" i="19"/>
  <c r="F104" i="54"/>
  <c r="F104" i="51"/>
  <c r="E129" i="39"/>
  <c r="E129" i="52"/>
  <c r="E129" i="49"/>
  <c r="E129" i="20"/>
  <c r="E129" i="19"/>
  <c r="E40" i="52"/>
  <c r="E40" i="19"/>
  <c r="E40" i="20"/>
  <c r="F22" i="35"/>
  <c r="F22" i="54"/>
  <c r="F22" i="51"/>
  <c r="F22" i="50"/>
  <c r="F22" i="53"/>
  <c r="F22" i="52"/>
  <c r="F22" i="49"/>
  <c r="F22" i="20"/>
  <c r="F22" i="19"/>
  <c r="E76" i="39"/>
  <c r="E76" i="20"/>
  <c r="E76" i="54"/>
  <c r="E76" i="51"/>
  <c r="E76" i="53"/>
  <c r="E76" i="50"/>
  <c r="E76" i="52"/>
  <c r="E76" i="49"/>
  <c r="E15" i="54"/>
  <c r="E15" i="51"/>
  <c r="E15" i="53"/>
  <c r="E15" i="50"/>
  <c r="E15" i="52"/>
  <c r="E15" i="49"/>
  <c r="E15" i="20"/>
  <c r="E15" i="19"/>
  <c r="E44" i="40"/>
  <c r="E44" i="49"/>
  <c r="E44" i="52"/>
  <c r="E44" i="19"/>
  <c r="E44" i="20"/>
  <c r="E44" i="51"/>
  <c r="E44" i="54"/>
  <c r="E44" i="53"/>
  <c r="E42" i="41"/>
  <c r="E42" i="52"/>
  <c r="E42" i="49"/>
  <c r="E42" i="20"/>
  <c r="E42" i="19"/>
  <c r="E5" i="38"/>
  <c r="E5" i="51"/>
  <c r="E5" i="50"/>
  <c r="E5" i="49"/>
  <c r="K7" i="49" s="1"/>
  <c r="E5" i="19"/>
  <c r="F117" i="36"/>
  <c r="F117" i="20"/>
  <c r="F117" i="19"/>
  <c r="F117" i="51"/>
  <c r="F117" i="54"/>
  <c r="F117" i="53"/>
  <c r="F117" i="50"/>
  <c r="F117" i="52"/>
  <c r="F117" i="49"/>
  <c r="F124" i="41"/>
  <c r="F124" i="20"/>
  <c r="F124" i="19"/>
  <c r="F124" i="54"/>
  <c r="F124" i="51"/>
  <c r="F124" i="53"/>
  <c r="F124" i="50"/>
  <c r="F124" i="52"/>
  <c r="F124" i="49"/>
  <c r="E48" i="36"/>
  <c r="E48" i="19"/>
  <c r="E48" i="20"/>
  <c r="E48" i="51"/>
  <c r="E48" i="54"/>
  <c r="E48" i="53"/>
  <c r="E48" i="50"/>
  <c r="E48" i="49"/>
  <c r="E48" i="52"/>
  <c r="E9" i="3"/>
  <c r="E9" i="20"/>
  <c r="E9" i="19"/>
  <c r="E9" i="51"/>
  <c r="E9" i="54"/>
  <c r="E9" i="50"/>
  <c r="E9" i="53"/>
  <c r="E9" i="49"/>
  <c r="E9" i="52"/>
  <c r="E17" i="20"/>
  <c r="E17" i="19"/>
  <c r="E17" i="51"/>
  <c r="E17" i="54"/>
  <c r="E17" i="50"/>
  <c r="E17" i="53"/>
  <c r="E17" i="52"/>
  <c r="E17" i="49"/>
  <c r="F112" i="49"/>
  <c r="F112" i="52"/>
  <c r="F44" i="49"/>
  <c r="F68" i="49"/>
  <c r="F68" i="52"/>
  <c r="E117" i="53"/>
  <c r="F36" i="49"/>
  <c r="F39" i="52"/>
  <c r="F55" i="52"/>
  <c r="M58" i="49"/>
  <c r="S58" i="49" s="1"/>
  <c r="F25" i="49"/>
  <c r="E84" i="49"/>
  <c r="E84" i="52"/>
  <c r="E32" i="49"/>
  <c r="F92" i="49"/>
  <c r="F92" i="52"/>
  <c r="F32" i="49"/>
  <c r="F101" i="49"/>
  <c r="F101" i="52"/>
  <c r="F41" i="49"/>
  <c r="E50" i="52"/>
  <c r="F105" i="49"/>
  <c r="F105" i="52"/>
  <c r="E68" i="49"/>
  <c r="F108" i="49"/>
  <c r="F108" i="52"/>
  <c r="F56" i="49"/>
  <c r="F64" i="19"/>
  <c r="F64" i="20"/>
  <c r="E24" i="20"/>
  <c r="E20" i="20"/>
  <c r="F115" i="19"/>
  <c r="F115" i="20"/>
  <c r="F51" i="19"/>
  <c r="F51" i="20"/>
  <c r="F106" i="19"/>
  <c r="F106" i="51"/>
  <c r="E120" i="20"/>
  <c r="E25" i="54"/>
  <c r="E39" i="51"/>
  <c r="E39" i="54"/>
  <c r="E55" i="51"/>
  <c r="E55" i="54"/>
  <c r="E71" i="51"/>
  <c r="E71" i="54"/>
  <c r="E80" i="51"/>
  <c r="E80" i="54"/>
  <c r="E103" i="51"/>
  <c r="E49" i="54"/>
  <c r="E129" i="54"/>
  <c r="F52" i="19"/>
  <c r="F52" i="20"/>
  <c r="F69" i="49"/>
  <c r="F130" i="53"/>
  <c r="F26" i="51"/>
  <c r="E13" i="50"/>
  <c r="F48" i="50"/>
  <c r="K10" i="53"/>
  <c r="E8" i="50"/>
  <c r="E51" i="50"/>
  <c r="E108" i="53"/>
  <c r="F42" i="53"/>
  <c r="F74" i="50"/>
  <c r="E14" i="53"/>
  <c r="F87" i="50"/>
  <c r="F132" i="53"/>
  <c r="M6" i="50"/>
  <c r="S6" i="50" s="1"/>
  <c r="K6" i="52"/>
  <c r="R4" i="49"/>
  <c r="V4" i="49"/>
  <c r="M96" i="50"/>
  <c r="S96" i="50" s="1"/>
  <c r="M6" i="52"/>
  <c r="S6" i="52" s="1"/>
  <c r="L6" i="53"/>
  <c r="R6" i="53" s="1"/>
  <c r="M7" i="49"/>
  <c r="S7" i="49" s="1"/>
  <c r="M127" i="49"/>
  <c r="S127" i="49" s="1"/>
  <c r="L10" i="52"/>
  <c r="M112" i="54"/>
  <c r="S112" i="54" s="1"/>
  <c r="M6" i="49"/>
  <c r="S6" i="49" s="1"/>
  <c r="L6" i="54"/>
  <c r="L21" i="54"/>
  <c r="K7" i="52"/>
  <c r="L15" i="52"/>
  <c r="L5" i="49"/>
  <c r="L17" i="49"/>
  <c r="M13" i="53"/>
  <c r="S13" i="53" s="1"/>
  <c r="M9" i="53"/>
  <c r="S9" i="53" s="1"/>
  <c r="M7" i="50"/>
  <c r="S7" i="50" s="1"/>
  <c r="M17" i="53"/>
  <c r="S17" i="53" s="1"/>
  <c r="L4" i="53"/>
  <c r="K11" i="52"/>
  <c r="M75" i="54"/>
  <c r="S75" i="54" s="1"/>
  <c r="M113" i="54"/>
  <c r="S113" i="54" s="1"/>
  <c r="M56" i="54"/>
  <c r="S56" i="54" s="1"/>
  <c r="L20" i="51"/>
  <c r="M105" i="54"/>
  <c r="S105" i="54" s="1"/>
  <c r="M5" i="50"/>
  <c r="S5" i="50" s="1"/>
  <c r="L11" i="53"/>
  <c r="M6" i="53"/>
  <c r="L6" i="51"/>
  <c r="M110" i="54"/>
  <c r="S110" i="54" s="1"/>
  <c r="M73" i="54"/>
  <c r="S73" i="54" s="1"/>
  <c r="M45" i="54"/>
  <c r="S45" i="54" s="1"/>
  <c r="M28" i="54"/>
  <c r="S28" i="54" s="1"/>
  <c r="M10" i="53"/>
  <c r="S10" i="53" s="1"/>
  <c r="L8" i="52"/>
  <c r="M76" i="49"/>
  <c r="S76" i="49" s="1"/>
  <c r="K34" i="53"/>
  <c r="M15" i="53"/>
  <c r="S15" i="53" s="1"/>
  <c r="M9" i="50"/>
  <c r="S9" i="50" s="1"/>
  <c r="M7" i="53"/>
  <c r="S7" i="53" s="1"/>
  <c r="M14" i="53"/>
  <c r="S14" i="53" s="1"/>
  <c r="M83" i="54"/>
  <c r="S83" i="54" s="1"/>
  <c r="K6" i="53"/>
  <c r="M11" i="53"/>
  <c r="S11" i="53" s="1"/>
  <c r="R4" i="50"/>
  <c r="V4" i="50"/>
  <c r="M5" i="51"/>
  <c r="S5" i="51" s="1"/>
  <c r="M6" i="51"/>
  <c r="S6" i="51" s="1"/>
  <c r="L8" i="53"/>
  <c r="K9" i="51"/>
  <c r="M120" i="54"/>
  <c r="S120" i="54" s="1"/>
  <c r="L4" i="54"/>
  <c r="K5" i="49"/>
  <c r="M3" i="52"/>
  <c r="S3" i="52" s="1"/>
  <c r="M6" i="54"/>
  <c r="S6" i="54" s="1"/>
  <c r="L16" i="54"/>
  <c r="M10" i="54"/>
  <c r="S10" i="54" s="1"/>
  <c r="K7" i="53"/>
  <c r="M16" i="53"/>
  <c r="S16" i="53" s="1"/>
  <c r="L5" i="50"/>
  <c r="M18" i="53"/>
  <c r="S18" i="53" s="1"/>
  <c r="M13" i="54"/>
  <c r="S13" i="54" s="1"/>
  <c r="M15" i="54"/>
  <c r="S15" i="54" s="1"/>
  <c r="M9" i="54"/>
  <c r="S9" i="54" s="1"/>
  <c r="M7" i="51"/>
  <c r="S7" i="51" s="1"/>
  <c r="M7" i="54"/>
  <c r="S7" i="54" s="1"/>
  <c r="M14" i="54"/>
  <c r="S14" i="54" s="1"/>
  <c r="K6" i="51"/>
  <c r="L12" i="51"/>
  <c r="L12" i="54"/>
  <c r="M11" i="54"/>
  <c r="S11" i="54" s="1"/>
  <c r="R4" i="51"/>
  <c r="V4" i="51"/>
  <c r="K11" i="53"/>
  <c r="L34" i="53"/>
  <c r="K10" i="52"/>
  <c r="M3" i="53"/>
  <c r="S3" i="53" s="1"/>
  <c r="M236" i="53"/>
  <c r="S236" i="53" s="1"/>
  <c r="M183" i="53"/>
  <c r="S183" i="53" s="1"/>
  <c r="M26" i="54"/>
  <c r="S26" i="54" s="1"/>
  <c r="M76" i="54"/>
  <c r="S76" i="54" s="1"/>
  <c r="L5" i="51"/>
  <c r="K5" i="51"/>
  <c r="M3" i="54"/>
  <c r="S3" i="54" s="1"/>
  <c r="M184" i="54"/>
  <c r="S184" i="54" s="1"/>
  <c r="M138" i="54"/>
  <c r="S138" i="54" s="1"/>
  <c r="M263" i="54"/>
  <c r="S263" i="54" s="1"/>
  <c r="M246" i="54"/>
  <c r="S246" i="54" s="1"/>
  <c r="M201" i="54"/>
  <c r="S201" i="54" s="1"/>
  <c r="M212" i="54"/>
  <c r="S212" i="54" s="1"/>
  <c r="M154" i="54"/>
  <c r="S154" i="54" s="1"/>
  <c r="M145" i="54"/>
  <c r="S145" i="54" s="1"/>
  <c r="M163" i="54"/>
  <c r="S163" i="54" s="1"/>
  <c r="M229" i="54"/>
  <c r="S229" i="54" s="1"/>
  <c r="M193" i="54"/>
  <c r="S193" i="54" s="1"/>
  <c r="M144" i="54"/>
  <c r="S144" i="54" s="1"/>
  <c r="M170" i="54"/>
  <c r="S170" i="54" s="1"/>
  <c r="M151" i="54"/>
  <c r="S151" i="54" s="1"/>
  <c r="M242" i="54"/>
  <c r="S242" i="54" s="1"/>
  <c r="M179" i="54"/>
  <c r="S179" i="54" s="1"/>
  <c r="M238" i="54"/>
  <c r="S238" i="54" s="1"/>
  <c r="M253" i="54"/>
  <c r="S253" i="54" s="1"/>
  <c r="M142" i="54"/>
  <c r="S142" i="54" s="1"/>
  <c r="M254" i="54"/>
  <c r="S254" i="54" s="1"/>
  <c r="M258" i="54"/>
  <c r="S258" i="54" s="1"/>
  <c r="M211" i="54"/>
  <c r="S211" i="54" s="1"/>
  <c r="M221" i="54"/>
  <c r="S221" i="54" s="1"/>
  <c r="M206" i="54"/>
  <c r="S206" i="54" s="1"/>
  <c r="M199" i="54"/>
  <c r="S199" i="54" s="1"/>
  <c r="M257" i="54"/>
  <c r="S257" i="54" s="1"/>
  <c r="M166" i="54"/>
  <c r="S166" i="54" s="1"/>
  <c r="M217" i="54"/>
  <c r="S217" i="54" s="1"/>
  <c r="M225" i="54"/>
  <c r="S225" i="54" s="1"/>
  <c r="M245" i="54"/>
  <c r="S245" i="54" s="1"/>
  <c r="M196" i="54"/>
  <c r="S196" i="54" s="1"/>
  <c r="M269" i="54"/>
  <c r="S269" i="54" s="1"/>
  <c r="M149" i="54"/>
  <c r="S149" i="54" s="1"/>
  <c r="M219" i="54"/>
  <c r="S219" i="54" s="1"/>
  <c r="M37" i="54"/>
  <c r="S37" i="54" s="1"/>
  <c r="M5" i="49"/>
  <c r="S5" i="49" s="1"/>
  <c r="L6" i="49"/>
  <c r="K7" i="51"/>
  <c r="L15" i="51"/>
  <c r="L8" i="54"/>
  <c r="M16" i="54"/>
  <c r="S16" i="54" s="1"/>
  <c r="K29" i="54"/>
  <c r="M18" i="54"/>
  <c r="S18" i="54" s="1"/>
  <c r="M90" i="54"/>
  <c r="S90" i="54" s="1"/>
  <c r="M9" i="49"/>
  <c r="S9" i="49" s="1"/>
  <c r="M130" i="54"/>
  <c r="S130" i="54" s="1"/>
  <c r="J9" i="30"/>
  <c r="I43" i="29"/>
  <c r="H18" i="25"/>
  <c r="K4" i="9"/>
  <c r="O4" i="9"/>
  <c r="N4" i="9"/>
  <c r="P4" i="9"/>
  <c r="L4" i="9"/>
  <c r="V4" i="9"/>
  <c r="R4" i="9"/>
  <c r="M5" i="9"/>
  <c r="S5" i="9"/>
  <c r="U4" i="9"/>
  <c r="T4" i="9"/>
  <c r="Q4" i="9"/>
  <c r="Q4" i="8"/>
  <c r="U4" i="8"/>
  <c r="T4" i="8"/>
  <c r="P4" i="8"/>
  <c r="L4" i="8"/>
  <c r="V4" i="8"/>
  <c r="R4" i="8"/>
  <c r="S5" i="8"/>
  <c r="M5" i="8"/>
  <c r="O4" i="8"/>
  <c r="K4" i="8"/>
  <c r="N4" i="8"/>
  <c r="J46" i="25"/>
  <c r="S18" i="48"/>
  <c r="M18" i="48"/>
  <c r="H27" i="32"/>
  <c r="J5" i="22"/>
  <c r="G31" i="35"/>
  <c r="I27" i="32"/>
  <c r="E77" i="23"/>
  <c r="G86" i="28"/>
  <c r="E17" i="41"/>
  <c r="F34" i="24"/>
  <c r="F34" i="3"/>
  <c r="E77" i="35"/>
  <c r="E17" i="27"/>
  <c r="E17" i="31"/>
  <c r="E17" i="35"/>
  <c r="E77" i="9"/>
  <c r="E77" i="3"/>
  <c r="F34" i="25"/>
  <c r="E77" i="25"/>
  <c r="F111" i="31"/>
  <c r="I59" i="39"/>
  <c r="F34" i="38"/>
  <c r="E77" i="27"/>
  <c r="E17" i="26"/>
  <c r="F34" i="40"/>
  <c r="F34" i="10"/>
  <c r="F111" i="23"/>
  <c r="E17" i="30"/>
  <c r="E17" i="40"/>
  <c r="E17" i="3"/>
  <c r="F34" i="7"/>
  <c r="E17" i="7"/>
  <c r="E77" i="18"/>
  <c r="F34" i="41"/>
  <c r="G86" i="35"/>
  <c r="I18" i="35"/>
  <c r="G86" i="38"/>
  <c r="G86" i="21"/>
  <c r="G86" i="14"/>
  <c r="G133" i="39"/>
  <c r="G86" i="27"/>
  <c r="G86" i="22"/>
  <c r="H35" i="32"/>
  <c r="G86" i="3"/>
  <c r="G86" i="29"/>
  <c r="G86" i="40"/>
  <c r="J51" i="39"/>
  <c r="H31" i="38"/>
  <c r="F55" i="26"/>
  <c r="I35" i="31"/>
  <c r="I31" i="38"/>
  <c r="I5" i="22"/>
  <c r="H54" i="39"/>
  <c r="I46" i="38"/>
  <c r="J66" i="35"/>
  <c r="J9" i="23"/>
  <c r="G122" i="9"/>
  <c r="G122" i="18"/>
  <c r="G122" i="23"/>
  <c r="G122" i="22"/>
  <c r="G122" i="27"/>
  <c r="G122" i="29"/>
  <c r="G99" i="31"/>
  <c r="G122" i="26"/>
  <c r="G122" i="35"/>
  <c r="G122" i="8"/>
  <c r="G122" i="24"/>
  <c r="G122" i="3"/>
  <c r="G122" i="28"/>
  <c r="G122" i="25"/>
  <c r="G122" i="7"/>
  <c r="G122" i="30"/>
  <c r="J31" i="35"/>
  <c r="G122" i="10"/>
  <c r="G122" i="21"/>
  <c r="G122" i="31"/>
  <c r="G122" i="32"/>
  <c r="J45" i="38"/>
  <c r="E63" i="38"/>
  <c r="H46" i="32"/>
  <c r="G59" i="39"/>
  <c r="H6" i="38"/>
  <c r="J19" i="35"/>
  <c r="F35" i="35"/>
  <c r="F125" i="36"/>
  <c r="F111" i="36"/>
  <c r="F106" i="9"/>
  <c r="E124" i="36"/>
  <c r="G95" i="36"/>
  <c r="G103" i="36"/>
  <c r="E46" i="8"/>
  <c r="F67" i="9"/>
  <c r="F107" i="36"/>
  <c r="E52" i="36"/>
  <c r="G79" i="36"/>
  <c r="E67" i="8"/>
  <c r="F111" i="9"/>
  <c r="G132" i="36"/>
  <c r="E45" i="36"/>
  <c r="G49" i="36"/>
  <c r="F131" i="36"/>
  <c r="F87" i="9"/>
  <c r="F126" i="9"/>
  <c r="E116" i="36"/>
  <c r="E122" i="36"/>
  <c r="F120" i="9"/>
  <c r="F91" i="9"/>
  <c r="F64" i="9"/>
  <c r="E67" i="36"/>
  <c r="E57" i="36"/>
  <c r="E57" i="8"/>
  <c r="E30" i="38"/>
  <c r="E30" i="8"/>
  <c r="E33" i="8"/>
  <c r="E33" i="36"/>
  <c r="E75" i="8"/>
  <c r="E75" i="36"/>
  <c r="E86" i="36"/>
  <c r="E86" i="8"/>
  <c r="H47" i="23"/>
  <c r="I47" i="23"/>
  <c r="G29" i="32"/>
  <c r="G29" i="3"/>
  <c r="J39" i="38"/>
  <c r="H39" i="38"/>
  <c r="I51" i="38"/>
  <c r="H51" i="38"/>
  <c r="E69" i="36"/>
  <c r="E69" i="8"/>
  <c r="F58" i="40"/>
  <c r="F58" i="9"/>
  <c r="F121" i="40"/>
  <c r="F121" i="9"/>
  <c r="F118" i="36"/>
  <c r="F118" i="9"/>
  <c r="E132" i="38"/>
  <c r="E132" i="8"/>
  <c r="F78" i="41"/>
  <c r="F78" i="36"/>
  <c r="G45" i="41"/>
  <c r="G45" i="36"/>
  <c r="G74" i="41"/>
  <c r="G74" i="36"/>
  <c r="G109" i="41"/>
  <c r="G109" i="36"/>
  <c r="F129" i="9"/>
  <c r="F129" i="36"/>
  <c r="F48" i="39"/>
  <c r="F48" i="36"/>
  <c r="E73" i="38"/>
  <c r="E73" i="8"/>
  <c r="F80" i="9"/>
  <c r="F80" i="36"/>
  <c r="E105" i="3"/>
  <c r="E105" i="36"/>
  <c r="G119" i="39"/>
  <c r="G119" i="36"/>
  <c r="F52" i="36"/>
  <c r="F52" i="9"/>
  <c r="J7" i="35"/>
  <c r="I7" i="35"/>
  <c r="J9" i="24"/>
  <c r="H9" i="24"/>
  <c r="G7" i="41"/>
  <c r="G7" i="25"/>
  <c r="G7" i="40"/>
  <c r="G7" i="3"/>
  <c r="J21" i="23"/>
  <c r="I21" i="23"/>
  <c r="G80" i="40"/>
  <c r="G80" i="36"/>
  <c r="F57" i="40"/>
  <c r="F57" i="9"/>
  <c r="E106" i="8"/>
  <c r="E106" i="36"/>
  <c r="F109" i="40"/>
  <c r="F109" i="36"/>
  <c r="E74" i="36"/>
  <c r="E74" i="8"/>
  <c r="F97" i="36"/>
  <c r="F97" i="9"/>
  <c r="G48" i="40"/>
  <c r="G48" i="36"/>
  <c r="F29" i="9"/>
  <c r="F29" i="36"/>
  <c r="F76" i="39"/>
  <c r="F76" i="36"/>
  <c r="E94" i="40"/>
  <c r="E94" i="8"/>
  <c r="E94" i="36"/>
  <c r="E40" i="38"/>
  <c r="E40" i="8"/>
  <c r="E40" i="36"/>
  <c r="E72" i="36"/>
  <c r="E72" i="8"/>
  <c r="F88" i="41"/>
  <c r="F88" i="36"/>
  <c r="F88" i="9"/>
  <c r="E113" i="36"/>
  <c r="E113" i="8"/>
  <c r="F98" i="9"/>
  <c r="F98" i="36"/>
  <c r="E70" i="7"/>
  <c r="E70" i="36"/>
  <c r="J6" i="26"/>
  <c r="H6" i="26"/>
  <c r="G29" i="36"/>
  <c r="E104" i="36"/>
  <c r="E104" i="8"/>
  <c r="E36" i="38"/>
  <c r="E36" i="8"/>
  <c r="E81" i="41"/>
  <c r="E81" i="36"/>
  <c r="E81" i="8"/>
  <c r="F89" i="40"/>
  <c r="F89" i="9"/>
  <c r="G73" i="38"/>
  <c r="G73" i="36"/>
  <c r="E115" i="38"/>
  <c r="E115" i="8"/>
  <c r="F86" i="9"/>
  <c r="F86" i="36"/>
  <c r="G113" i="30"/>
  <c r="G113" i="36"/>
  <c r="G129" i="41"/>
  <c r="G129" i="36"/>
  <c r="E68" i="39"/>
  <c r="E68" i="36"/>
  <c r="G29" i="30"/>
  <c r="G130" i="18"/>
  <c r="G130" i="29"/>
  <c r="G130" i="36"/>
  <c r="G130" i="10"/>
  <c r="G130" i="9"/>
  <c r="F89" i="36"/>
  <c r="E85" i="36"/>
  <c r="F28" i="36"/>
  <c r="G24" i="36"/>
  <c r="F37" i="9"/>
  <c r="E45" i="8"/>
  <c r="F71" i="9"/>
  <c r="F130" i="9"/>
  <c r="E60" i="36"/>
  <c r="G78" i="36"/>
  <c r="F105" i="9"/>
  <c r="E80" i="8"/>
  <c r="E120" i="8"/>
  <c r="E87" i="8"/>
  <c r="E24" i="8"/>
  <c r="F35" i="9"/>
  <c r="E32" i="36"/>
  <c r="F132" i="36"/>
  <c r="G101" i="36"/>
  <c r="G41" i="36"/>
  <c r="E83" i="36"/>
  <c r="G99" i="36"/>
  <c r="E126" i="36"/>
  <c r="F123" i="9"/>
  <c r="F60" i="9"/>
  <c r="E111" i="8"/>
  <c r="E84" i="36"/>
  <c r="G93" i="36"/>
  <c r="E119" i="36"/>
  <c r="F56" i="36"/>
  <c r="F73" i="36"/>
  <c r="F33" i="9"/>
  <c r="E108" i="36"/>
  <c r="G125" i="36"/>
  <c r="G85" i="36"/>
  <c r="F102" i="36"/>
  <c r="G131" i="36"/>
  <c r="F115" i="36"/>
  <c r="F53" i="9"/>
  <c r="F110" i="36"/>
  <c r="G111" i="36"/>
  <c r="E52" i="8"/>
  <c r="E127" i="8"/>
  <c r="G92" i="36"/>
  <c r="G52" i="36"/>
  <c r="G68" i="36"/>
  <c r="G44" i="36"/>
  <c r="G106" i="36"/>
  <c r="G117" i="36"/>
  <c r="G126" i="36"/>
  <c r="F84" i="36"/>
  <c r="E93" i="36"/>
  <c r="F53" i="36"/>
  <c r="G65" i="36"/>
  <c r="F81" i="9"/>
  <c r="E98" i="8"/>
  <c r="G36" i="36"/>
  <c r="G102" i="36"/>
  <c r="G112" i="36"/>
  <c r="F114" i="9"/>
  <c r="G110" i="36"/>
  <c r="G33" i="36"/>
  <c r="G60" i="36"/>
  <c r="F69" i="36"/>
  <c r="G105" i="36"/>
  <c r="F105" i="36"/>
  <c r="E111" i="36"/>
  <c r="E95" i="8"/>
  <c r="G96" i="36"/>
  <c r="G116" i="36"/>
  <c r="G32" i="36"/>
  <c r="G94" i="36"/>
  <c r="E88" i="36"/>
  <c r="E107" i="36"/>
  <c r="G133" i="36"/>
  <c r="F133" i="36"/>
  <c r="F25" i="36"/>
  <c r="E79" i="36"/>
  <c r="G122" i="36"/>
  <c r="G81" i="36"/>
  <c r="G90" i="36"/>
  <c r="G98" i="36"/>
  <c r="E71" i="8"/>
  <c r="F102" i="9"/>
  <c r="G53" i="36"/>
  <c r="G40" i="36"/>
  <c r="E90" i="8"/>
  <c r="F55" i="9"/>
  <c r="E93" i="8"/>
  <c r="H35" i="36"/>
  <c r="G35" i="36"/>
  <c r="I35" i="36"/>
  <c r="F35" i="36"/>
  <c r="E35" i="36"/>
  <c r="I50" i="36"/>
  <c r="E50" i="36"/>
  <c r="H50" i="36"/>
  <c r="G50" i="36"/>
  <c r="F50" i="36"/>
  <c r="E125" i="36"/>
  <c r="E102" i="36"/>
  <c r="E28" i="36"/>
  <c r="F83" i="9"/>
  <c r="F65" i="9"/>
  <c r="F74" i="9"/>
  <c r="F100" i="36"/>
  <c r="E48" i="8"/>
  <c r="F117" i="9"/>
  <c r="F41" i="9"/>
  <c r="F94" i="9"/>
  <c r="F124" i="36"/>
  <c r="E101" i="36"/>
  <c r="F44" i="36"/>
  <c r="E117" i="36"/>
  <c r="E130" i="36"/>
  <c r="E38" i="8"/>
  <c r="E97" i="8"/>
  <c r="E65" i="8"/>
  <c r="E31" i="8"/>
  <c r="E25" i="8"/>
  <c r="E27" i="8"/>
  <c r="E53" i="8"/>
  <c r="F128" i="9"/>
  <c r="F119" i="36"/>
  <c r="E96" i="8"/>
  <c r="F108" i="36"/>
  <c r="E42" i="9"/>
  <c r="I66" i="28"/>
  <c r="J15" i="32"/>
  <c r="F127" i="29"/>
  <c r="F127" i="30"/>
  <c r="H63" i="36"/>
  <c r="G63" i="36"/>
  <c r="F63" i="36"/>
  <c r="I63" i="36"/>
  <c r="E63" i="36"/>
  <c r="I42" i="36"/>
  <c r="E42" i="36"/>
  <c r="H42" i="36"/>
  <c r="G42" i="36"/>
  <c r="F42" i="36"/>
  <c r="I58" i="36"/>
  <c r="E58" i="36"/>
  <c r="H58" i="36"/>
  <c r="G58" i="36"/>
  <c r="F58" i="36"/>
  <c r="I46" i="36"/>
  <c r="E46" i="36"/>
  <c r="H46" i="36"/>
  <c r="G46" i="36"/>
  <c r="F46" i="36"/>
  <c r="F61" i="36"/>
  <c r="I61" i="36"/>
  <c r="E61" i="36"/>
  <c r="H61" i="36"/>
  <c r="G61" i="36"/>
  <c r="F49" i="36"/>
  <c r="F112" i="36"/>
  <c r="F96" i="9"/>
  <c r="E105" i="8"/>
  <c r="E121" i="8"/>
  <c r="E99" i="8"/>
  <c r="E123" i="8"/>
  <c r="F32" i="9"/>
  <c r="E41" i="8"/>
  <c r="E42" i="8"/>
  <c r="F44" i="9"/>
  <c r="E61" i="8"/>
  <c r="F70" i="36"/>
  <c r="E77" i="36"/>
  <c r="F72" i="36"/>
  <c r="F113" i="36"/>
  <c r="E118" i="36"/>
  <c r="E49" i="8"/>
  <c r="F116" i="9"/>
  <c r="E78" i="8"/>
  <c r="F96" i="36"/>
  <c r="F92" i="36"/>
  <c r="E120" i="36"/>
  <c r="F41" i="36"/>
  <c r="F106" i="36"/>
  <c r="E37" i="36"/>
  <c r="F127" i="36"/>
  <c r="F75" i="9"/>
  <c r="F70" i="9"/>
  <c r="F79" i="9"/>
  <c r="F48" i="9"/>
  <c r="F72" i="9"/>
  <c r="E109" i="8"/>
  <c r="E44" i="8"/>
  <c r="E112" i="8"/>
  <c r="E77" i="7"/>
  <c r="E77" i="14"/>
  <c r="H51" i="24"/>
  <c r="I66" i="35"/>
  <c r="J11" i="31"/>
  <c r="E77" i="21"/>
  <c r="E77" i="22"/>
  <c r="E77" i="29"/>
  <c r="E77" i="30"/>
  <c r="E77" i="26"/>
  <c r="E77" i="32"/>
  <c r="J18" i="25"/>
  <c r="I34" i="36"/>
  <c r="E34" i="36"/>
  <c r="H34" i="36"/>
  <c r="G34" i="36"/>
  <c r="F34" i="36"/>
  <c r="I66" i="36"/>
  <c r="E66" i="36"/>
  <c r="H66" i="36"/>
  <c r="G66" i="36"/>
  <c r="F66" i="36"/>
  <c r="H31" i="36"/>
  <c r="G31" i="36"/>
  <c r="F31" i="36"/>
  <c r="E31" i="36"/>
  <c r="I31" i="36"/>
  <c r="H51" i="36"/>
  <c r="G51" i="36"/>
  <c r="I51" i="36"/>
  <c r="F51" i="36"/>
  <c r="E51" i="36"/>
  <c r="H9" i="39"/>
  <c r="H55" i="36"/>
  <c r="G55" i="36"/>
  <c r="F55" i="36"/>
  <c r="E55" i="36"/>
  <c r="I55" i="36"/>
  <c r="J9" i="39"/>
  <c r="I26" i="36"/>
  <c r="E26" i="36"/>
  <c r="H26" i="36"/>
  <c r="G26" i="36"/>
  <c r="F26" i="36"/>
  <c r="H47" i="36"/>
  <c r="G47" i="36"/>
  <c r="F47" i="36"/>
  <c r="E47" i="36"/>
  <c r="I47" i="36"/>
  <c r="E82" i="36"/>
  <c r="E29" i="36"/>
  <c r="E56" i="8"/>
  <c r="E88" i="8"/>
  <c r="F82" i="9"/>
  <c r="E64" i="8"/>
  <c r="E128" i="8"/>
  <c r="E100" i="36"/>
  <c r="F33" i="36"/>
  <c r="F90" i="9"/>
  <c r="E76" i="8"/>
  <c r="F85" i="9"/>
  <c r="F109" i="9"/>
  <c r="F47" i="9"/>
  <c r="F25" i="9"/>
  <c r="E68" i="8"/>
  <c r="E28" i="8"/>
  <c r="F93" i="9"/>
  <c r="E100" i="8"/>
  <c r="E80" i="36"/>
  <c r="E132" i="36"/>
  <c r="F101" i="36"/>
  <c r="E25" i="36"/>
  <c r="F68" i="36"/>
  <c r="F79" i="36"/>
  <c r="E103" i="36"/>
  <c r="E90" i="36"/>
  <c r="F83" i="36"/>
  <c r="E129" i="36"/>
  <c r="E37" i="8"/>
  <c r="E55" i="8"/>
  <c r="E103" i="8"/>
  <c r="E125" i="8"/>
  <c r="F24" i="9"/>
  <c r="E35" i="8"/>
  <c r="F71" i="36"/>
  <c r="F93" i="36"/>
  <c r="E114" i="36"/>
  <c r="E53" i="36"/>
  <c r="E73" i="36"/>
  <c r="F122" i="9"/>
  <c r="F99" i="9"/>
  <c r="E116" i="8"/>
  <c r="E34" i="8"/>
  <c r="E63" i="8"/>
  <c r="F45" i="36"/>
  <c r="E36" i="36"/>
  <c r="E77" i="10"/>
  <c r="I15" i="28"/>
  <c r="J47" i="32"/>
  <c r="I26" i="26"/>
  <c r="I50" i="22"/>
  <c r="E77" i="28"/>
  <c r="E77" i="24"/>
  <c r="E77" i="31"/>
  <c r="I9" i="23"/>
  <c r="H45" i="24"/>
  <c r="J13" i="35"/>
  <c r="I38" i="36"/>
  <c r="E38" i="36"/>
  <c r="H38" i="36"/>
  <c r="G38" i="36"/>
  <c r="F38" i="36"/>
  <c r="I62" i="36"/>
  <c r="E62" i="36"/>
  <c r="H62" i="36"/>
  <c r="G62" i="36"/>
  <c r="F62" i="36"/>
  <c r="J19" i="39"/>
  <c r="I51" i="39"/>
  <c r="H59" i="36"/>
  <c r="G59" i="36"/>
  <c r="F59" i="36"/>
  <c r="I59" i="36"/>
  <c r="E59" i="36"/>
  <c r="I6" i="38"/>
  <c r="H31" i="39"/>
  <c r="H50" i="39"/>
  <c r="H43" i="36"/>
  <c r="G43" i="36"/>
  <c r="I43" i="36"/>
  <c r="F43" i="36"/>
  <c r="E43" i="36"/>
  <c r="I30" i="36"/>
  <c r="E30" i="36"/>
  <c r="H30" i="36"/>
  <c r="G30" i="36"/>
  <c r="F30" i="36"/>
  <c r="H39" i="36"/>
  <c r="G39" i="36"/>
  <c r="F39" i="36"/>
  <c r="E39" i="36"/>
  <c r="I39" i="36"/>
  <c r="H27" i="36"/>
  <c r="G27" i="36"/>
  <c r="I27" i="36"/>
  <c r="F27" i="36"/>
  <c r="E27" i="36"/>
  <c r="I54" i="36"/>
  <c r="E54" i="36"/>
  <c r="H54" i="36"/>
  <c r="G54" i="36"/>
  <c r="F54" i="36"/>
  <c r="E89" i="36"/>
  <c r="F85" i="36"/>
  <c r="F82" i="36"/>
  <c r="F24" i="36"/>
  <c r="E131" i="36"/>
  <c r="E29" i="8"/>
  <c r="F40" i="9"/>
  <c r="E122" i="8"/>
  <c r="E51" i="8"/>
  <c r="E91" i="8"/>
  <c r="E107" i="8"/>
  <c r="F124" i="9"/>
  <c r="E70" i="8"/>
  <c r="F28" i="9"/>
  <c r="F36" i="9"/>
  <c r="E102" i="8"/>
  <c r="F112" i="9"/>
  <c r="E110" i="36"/>
  <c r="E76" i="36"/>
  <c r="F77" i="36"/>
  <c r="E78" i="36"/>
  <c r="F87" i="36"/>
  <c r="F121" i="36"/>
  <c r="F84" i="9"/>
  <c r="F108" i="9"/>
  <c r="E82" i="8"/>
  <c r="E77" i="8"/>
  <c r="E79" i="8"/>
  <c r="F92" i="9"/>
  <c r="E129" i="8"/>
  <c r="F32" i="36"/>
  <c r="E92" i="36"/>
  <c r="F94" i="36"/>
  <c r="F120" i="36"/>
  <c r="F95" i="36"/>
  <c r="E44" i="36"/>
  <c r="E123" i="36"/>
  <c r="F37" i="36"/>
  <c r="F99" i="36"/>
  <c r="F95" i="9"/>
  <c r="F30" i="9"/>
  <c r="F115" i="9"/>
  <c r="F73" i="9"/>
  <c r="F51" i="9"/>
  <c r="F77" i="9"/>
  <c r="F42" i="9"/>
  <c r="F61" i="9"/>
  <c r="F78" i="9"/>
  <c r="E92" i="8"/>
  <c r="F101" i="9"/>
  <c r="F127" i="9"/>
  <c r="E97" i="36"/>
  <c r="F67" i="36"/>
  <c r="F104" i="36"/>
  <c r="E128" i="36"/>
  <c r="F56" i="9"/>
  <c r="E89" i="8"/>
  <c r="F76" i="9"/>
  <c r="E85" i="8"/>
  <c r="E110" i="8"/>
  <c r="F50" i="9"/>
  <c r="F36" i="36"/>
  <c r="F57" i="36"/>
  <c r="G81" i="10"/>
  <c r="F71" i="7"/>
  <c r="G66" i="9"/>
  <c r="F71" i="8"/>
  <c r="F71" i="14"/>
  <c r="J30" i="24"/>
  <c r="I23" i="30"/>
  <c r="I55" i="25"/>
  <c r="G46" i="7"/>
  <c r="H30" i="24"/>
  <c r="G66" i="24"/>
  <c r="I51" i="24"/>
  <c r="J62" i="23"/>
  <c r="I6" i="25"/>
  <c r="G46" i="14"/>
  <c r="G36" i="9"/>
  <c r="G36" i="8"/>
  <c r="G26" i="8"/>
  <c r="I9" i="26"/>
  <c r="E26" i="9"/>
  <c r="G49" i="8"/>
  <c r="G43" i="7"/>
  <c r="F33" i="8"/>
  <c r="F15" i="35"/>
  <c r="F127" i="3"/>
  <c r="G99" i="8"/>
  <c r="G29" i="10"/>
  <c r="G29" i="22"/>
  <c r="G29" i="23"/>
  <c r="I55" i="39"/>
  <c r="J38" i="38"/>
  <c r="E63" i="3"/>
  <c r="G29" i="8"/>
  <c r="J34" i="21"/>
  <c r="I46" i="25"/>
  <c r="G29" i="21"/>
  <c r="J17" i="32"/>
  <c r="H35" i="38"/>
  <c r="G74" i="3"/>
  <c r="G43" i="8"/>
  <c r="G40" i="9"/>
  <c r="G29" i="9"/>
  <c r="G33" i="8"/>
  <c r="G43" i="9"/>
  <c r="G99" i="14"/>
  <c r="H34" i="21"/>
  <c r="J45" i="23"/>
  <c r="H42" i="23"/>
  <c r="G99" i="26"/>
  <c r="G99" i="25"/>
  <c r="F127" i="35"/>
  <c r="J9" i="26"/>
  <c r="H58" i="38"/>
  <c r="G86" i="10"/>
  <c r="I27" i="26"/>
  <c r="G86" i="30"/>
  <c r="H7" i="35"/>
  <c r="G86" i="41"/>
  <c r="G86" i="9"/>
  <c r="G131" i="7"/>
  <c r="E43" i="38"/>
  <c r="E66" i="39"/>
  <c r="G131" i="10"/>
  <c r="H51" i="35"/>
  <c r="I45" i="24"/>
  <c r="G7" i="30"/>
  <c r="J19" i="24"/>
  <c r="G86" i="25"/>
  <c r="G86" i="23"/>
  <c r="H19" i="24"/>
  <c r="E67" i="9"/>
  <c r="H51" i="23"/>
  <c r="G126" i="26"/>
  <c r="I59" i="30"/>
  <c r="H7" i="30"/>
  <c r="F83" i="24"/>
  <c r="F83" i="32"/>
  <c r="H59" i="30"/>
  <c r="I51" i="35"/>
  <c r="I7" i="30"/>
  <c r="G29" i="29"/>
  <c r="G29" i="28"/>
  <c r="H21" i="25"/>
  <c r="G43" i="38"/>
  <c r="H35" i="25"/>
  <c r="H35" i="35"/>
  <c r="H10" i="35"/>
  <c r="F55" i="41"/>
  <c r="I47" i="39"/>
  <c r="I50" i="39"/>
  <c r="H59" i="39"/>
  <c r="G78" i="9"/>
  <c r="G86" i="7"/>
  <c r="G86" i="8"/>
  <c r="F47" i="8"/>
  <c r="F7" i="35"/>
  <c r="F27" i="38"/>
  <c r="G29" i="7"/>
  <c r="F127" i="14"/>
  <c r="G29" i="14"/>
  <c r="G29" i="18"/>
  <c r="F127" i="18"/>
  <c r="G86" i="18"/>
  <c r="G131" i="22"/>
  <c r="I62" i="25"/>
  <c r="J66" i="28"/>
  <c r="I45" i="23"/>
  <c r="G86" i="26"/>
  <c r="G86" i="24"/>
  <c r="G86" i="31"/>
  <c r="G86" i="32"/>
  <c r="I43" i="35"/>
  <c r="J5" i="35"/>
  <c r="F34" i="35"/>
  <c r="F80" i="3"/>
  <c r="E31" i="35"/>
  <c r="F127" i="7"/>
  <c r="J42" i="28"/>
  <c r="J26" i="30"/>
  <c r="G126" i="22"/>
  <c r="G126" i="29"/>
  <c r="I46" i="32"/>
  <c r="I26" i="32"/>
  <c r="J59" i="28"/>
  <c r="H59" i="24"/>
  <c r="F127" i="26"/>
  <c r="F127" i="27"/>
  <c r="F127" i="31"/>
  <c r="F127" i="25"/>
  <c r="F127" i="32"/>
  <c r="H26" i="32"/>
  <c r="J43" i="25"/>
  <c r="H23" i="30"/>
  <c r="H27" i="29"/>
  <c r="I31" i="35"/>
  <c r="G7" i="22"/>
  <c r="I13" i="39"/>
  <c r="J59" i="38"/>
  <c r="F37" i="8"/>
  <c r="G26" i="9"/>
  <c r="F120" i="3"/>
  <c r="G94" i="7"/>
  <c r="E28" i="9"/>
  <c r="G31" i="8"/>
  <c r="G24" i="9"/>
  <c r="F83" i="7"/>
  <c r="F127" i="8"/>
  <c r="F127" i="10"/>
  <c r="G7" i="7"/>
  <c r="I27" i="29"/>
  <c r="J11" i="23"/>
  <c r="J23" i="28"/>
  <c r="I43" i="31"/>
  <c r="H62" i="23"/>
  <c r="J59" i="24"/>
  <c r="H43" i="31"/>
  <c r="F127" i="21"/>
  <c r="F127" i="23"/>
  <c r="F127" i="28"/>
  <c r="G43" i="31"/>
  <c r="G62" i="23"/>
  <c r="H15" i="23"/>
  <c r="H18" i="35"/>
  <c r="G7" i="35"/>
  <c r="I35" i="35"/>
  <c r="J42" i="35"/>
  <c r="J30" i="25"/>
  <c r="H34" i="35"/>
  <c r="I23" i="38"/>
  <c r="G86" i="39"/>
  <c r="H21" i="38"/>
  <c r="H13" i="39"/>
  <c r="G94" i="10"/>
  <c r="E105" i="7"/>
  <c r="E41" i="7"/>
  <c r="G7" i="10"/>
  <c r="G7" i="14"/>
  <c r="I27" i="31"/>
  <c r="I6" i="23"/>
  <c r="I31" i="29"/>
  <c r="H42" i="28"/>
  <c r="H10" i="23"/>
  <c r="F127" i="24"/>
  <c r="F127" i="22"/>
  <c r="H26" i="30"/>
  <c r="H34" i="31"/>
  <c r="H11" i="35"/>
  <c r="G7" i="27"/>
  <c r="F47" i="38"/>
  <c r="G27" i="9"/>
  <c r="G46" i="9"/>
  <c r="F47" i="7"/>
  <c r="G46" i="10"/>
  <c r="E38" i="9"/>
  <c r="G46" i="8"/>
  <c r="F40" i="8"/>
  <c r="G99" i="9"/>
  <c r="F111" i="7"/>
  <c r="G37" i="8"/>
  <c r="F39" i="8"/>
  <c r="F111" i="14"/>
  <c r="G62" i="21"/>
  <c r="I6" i="24"/>
  <c r="J11" i="24"/>
  <c r="G99" i="24"/>
  <c r="G99" i="28"/>
  <c r="G99" i="23"/>
  <c r="G99" i="27"/>
  <c r="G99" i="32"/>
  <c r="F111" i="35"/>
  <c r="F111" i="32"/>
  <c r="H11" i="24"/>
  <c r="H43" i="35"/>
  <c r="G46" i="23"/>
  <c r="J26" i="35"/>
  <c r="G7" i="38"/>
  <c r="G46" i="38"/>
  <c r="G46" i="40"/>
  <c r="G50" i="35"/>
  <c r="E21" i="35"/>
  <c r="F6" i="35"/>
  <c r="F47" i="10"/>
  <c r="G99" i="7"/>
  <c r="F111" i="10"/>
  <c r="E26" i="35"/>
  <c r="J30" i="30"/>
  <c r="G99" i="22"/>
  <c r="F111" i="21"/>
  <c r="F111" i="26"/>
  <c r="F111" i="24"/>
  <c r="F111" i="28"/>
  <c r="F111" i="27"/>
  <c r="F111" i="30"/>
  <c r="J38" i="25"/>
  <c r="G46" i="25"/>
  <c r="G46" i="32"/>
  <c r="G46" i="24"/>
  <c r="H23" i="35"/>
  <c r="G43" i="21"/>
  <c r="I5" i="35"/>
  <c r="H26" i="35"/>
  <c r="G46" i="31"/>
  <c r="G46" i="21"/>
  <c r="H7" i="38"/>
  <c r="I7" i="38"/>
  <c r="F5" i="35"/>
  <c r="G46" i="3"/>
  <c r="G99" i="3"/>
  <c r="G99" i="10"/>
  <c r="F111" i="8"/>
  <c r="F111" i="3"/>
  <c r="F111" i="18"/>
  <c r="H46" i="28"/>
  <c r="G99" i="21"/>
  <c r="G99" i="30"/>
  <c r="G99" i="29"/>
  <c r="G99" i="35"/>
  <c r="F111" i="25"/>
  <c r="F111" i="22"/>
  <c r="J46" i="28"/>
  <c r="I10" i="35"/>
  <c r="G46" i="29"/>
  <c r="F33" i="35"/>
  <c r="G99" i="18"/>
  <c r="J46" i="39"/>
  <c r="H42" i="38"/>
  <c r="F47" i="26"/>
  <c r="I38" i="38"/>
  <c r="J17" i="39"/>
  <c r="F133" i="7"/>
  <c r="J54" i="36"/>
  <c r="F38" i="39"/>
  <c r="E39" i="39"/>
  <c r="E9" i="39"/>
  <c r="I15" i="31"/>
  <c r="J42" i="23"/>
  <c r="J15" i="31"/>
  <c r="H58" i="35"/>
  <c r="J43" i="22"/>
  <c r="H39" i="25"/>
  <c r="I17" i="26"/>
  <c r="J11" i="35"/>
  <c r="M3" i="32"/>
  <c r="S3" i="32" s="1"/>
  <c r="I19" i="35"/>
  <c r="J66" i="38"/>
  <c r="J11" i="39"/>
  <c r="H35" i="39"/>
  <c r="I11" i="39"/>
  <c r="J42" i="26"/>
  <c r="J58" i="35"/>
  <c r="I38" i="24"/>
  <c r="H42" i="26"/>
  <c r="J10" i="23"/>
  <c r="H17" i="26"/>
  <c r="H55" i="25"/>
  <c r="J38" i="35"/>
  <c r="F17" i="35"/>
  <c r="I34" i="35"/>
  <c r="F42" i="35"/>
  <c r="J9" i="35"/>
  <c r="H66" i="38"/>
  <c r="J51" i="38"/>
  <c r="I19" i="39"/>
  <c r="F9" i="35"/>
  <c r="G51" i="38"/>
  <c r="G11" i="35"/>
  <c r="G5" i="39"/>
  <c r="F55" i="25"/>
  <c r="G43" i="22"/>
  <c r="I21" i="35"/>
  <c r="H42" i="35"/>
  <c r="G66" i="38"/>
  <c r="H39" i="39"/>
  <c r="E10" i="30"/>
  <c r="P3" i="41"/>
  <c r="E7" i="39"/>
  <c r="F26" i="35"/>
  <c r="J63" i="29"/>
  <c r="J5" i="23"/>
  <c r="I5" i="23"/>
  <c r="J63" i="22"/>
  <c r="H47" i="26"/>
  <c r="J46" i="35"/>
  <c r="J23" i="35"/>
  <c r="I6" i="35"/>
  <c r="H30" i="35"/>
  <c r="J15" i="35"/>
  <c r="I30" i="35"/>
  <c r="H10" i="38"/>
  <c r="I58" i="38"/>
  <c r="I35" i="38"/>
  <c r="J54" i="39"/>
  <c r="F10" i="35"/>
  <c r="E58" i="38"/>
  <c r="G38" i="38"/>
  <c r="J45" i="28"/>
  <c r="H21" i="31"/>
  <c r="I30" i="30"/>
  <c r="I47" i="26"/>
  <c r="I50" i="25"/>
  <c r="J47" i="26"/>
  <c r="G46" i="35"/>
  <c r="J6" i="35"/>
  <c r="I15" i="35"/>
  <c r="H6" i="35"/>
  <c r="I55" i="38"/>
  <c r="I58" i="39"/>
  <c r="H55" i="38"/>
  <c r="I35" i="39"/>
  <c r="I21" i="38"/>
  <c r="G15" i="35"/>
  <c r="E59" i="38"/>
  <c r="G17" i="39"/>
  <c r="H61" i="32"/>
  <c r="H63" i="22"/>
  <c r="I38" i="25"/>
  <c r="I42" i="38"/>
  <c r="F55" i="38"/>
  <c r="J23" i="38"/>
  <c r="I59" i="38"/>
  <c r="H19" i="38"/>
  <c r="G41" i="9"/>
  <c r="E76" i="3"/>
  <c r="E39" i="9"/>
  <c r="G42" i="9"/>
  <c r="J23" i="21"/>
  <c r="J19" i="21"/>
  <c r="H61" i="24"/>
  <c r="J61" i="28"/>
  <c r="J39" i="28"/>
  <c r="J50" i="25"/>
  <c r="J54" i="29"/>
  <c r="I43" i="22"/>
  <c r="I26" i="22"/>
  <c r="I30" i="32"/>
  <c r="J59" i="26"/>
  <c r="J27" i="28"/>
  <c r="H43" i="29"/>
  <c r="H59" i="23"/>
  <c r="H34" i="30"/>
  <c r="H35" i="31"/>
  <c r="G18" i="35"/>
  <c r="E38" i="35"/>
  <c r="I17" i="35"/>
  <c r="H21" i="35"/>
  <c r="E39" i="35"/>
  <c r="E41" i="35"/>
  <c r="H13" i="35"/>
  <c r="I9" i="35"/>
  <c r="F108" i="38"/>
  <c r="F104" i="41"/>
  <c r="H18" i="38"/>
  <c r="F72" i="41"/>
  <c r="G127" i="40"/>
  <c r="G113" i="41"/>
  <c r="F23" i="39"/>
  <c r="G70" i="41"/>
  <c r="F82" i="39"/>
  <c r="H62" i="38"/>
  <c r="E102" i="39"/>
  <c r="G116" i="41"/>
  <c r="F55" i="39"/>
  <c r="F33" i="38"/>
  <c r="F50" i="39"/>
  <c r="H45" i="38"/>
  <c r="E45" i="41"/>
  <c r="G41" i="40"/>
  <c r="G49" i="41"/>
  <c r="E66" i="41"/>
  <c r="E12" i="39"/>
  <c r="E103" i="41"/>
  <c r="J42" i="39"/>
  <c r="J58" i="39"/>
  <c r="I63" i="39"/>
  <c r="I62" i="38"/>
  <c r="G29" i="40"/>
  <c r="J15" i="38"/>
  <c r="F32" i="38"/>
  <c r="E87" i="38"/>
  <c r="E67" i="39"/>
  <c r="H47" i="38"/>
  <c r="G5" i="38"/>
  <c r="F80" i="8"/>
  <c r="G119" i="9"/>
  <c r="F80" i="10"/>
  <c r="G30" i="9"/>
  <c r="G119" i="10"/>
  <c r="F24" i="8"/>
  <c r="G131" i="14"/>
  <c r="I15" i="24"/>
  <c r="J34" i="30"/>
  <c r="H61" i="28"/>
  <c r="J15" i="24"/>
  <c r="J54" i="28"/>
  <c r="H30" i="25"/>
  <c r="F34" i="30"/>
  <c r="H58" i="29"/>
  <c r="G43" i="29"/>
  <c r="J21" i="28"/>
  <c r="G29" i="27"/>
  <c r="G29" i="31"/>
  <c r="G29" i="24"/>
  <c r="G29" i="35"/>
  <c r="H17" i="35"/>
  <c r="J17" i="35"/>
  <c r="F30" i="35"/>
  <c r="J21" i="35"/>
  <c r="F13" i="35"/>
  <c r="E32" i="35"/>
  <c r="F48" i="41"/>
  <c r="G63" i="39"/>
  <c r="G4" i="40"/>
  <c r="M4" i="40" s="1"/>
  <c r="S5" i="40" s="1"/>
  <c r="E7" i="40"/>
  <c r="E119" i="41"/>
  <c r="G73" i="41"/>
  <c r="F102" i="39"/>
  <c r="F36" i="41"/>
  <c r="I39" i="38"/>
  <c r="F42" i="38"/>
  <c r="F88" i="39"/>
  <c r="I47" i="38"/>
  <c r="G125" i="39"/>
  <c r="J19" i="38"/>
  <c r="G49" i="39"/>
  <c r="G62" i="38"/>
  <c r="H66" i="39"/>
  <c r="E122" i="38"/>
  <c r="E122" i="40"/>
  <c r="G12" i="38"/>
  <c r="G46" i="39"/>
  <c r="G39" i="41"/>
  <c r="J31" i="39"/>
  <c r="F9" i="38"/>
  <c r="E37" i="9"/>
  <c r="E105" i="10"/>
  <c r="E41" i="9"/>
  <c r="G36" i="3"/>
  <c r="E97" i="10"/>
  <c r="E40" i="9"/>
  <c r="G119" i="3"/>
  <c r="F36" i="8"/>
  <c r="E35" i="9"/>
  <c r="G41" i="8"/>
  <c r="H10" i="21"/>
  <c r="J30" i="21"/>
  <c r="I27" i="28"/>
  <c r="J6" i="24"/>
  <c r="I11" i="23"/>
  <c r="I61" i="24"/>
  <c r="H21" i="23"/>
  <c r="H46" i="23"/>
  <c r="H30" i="32"/>
  <c r="J47" i="23"/>
  <c r="G29" i="26"/>
  <c r="G29" i="25"/>
  <c r="F24" i="35"/>
  <c r="G22" i="35"/>
  <c r="E34" i="35"/>
  <c r="E42" i="35"/>
  <c r="G13" i="35"/>
  <c r="F32" i="35"/>
  <c r="J63" i="39"/>
  <c r="E78" i="41"/>
  <c r="F61" i="39"/>
  <c r="G37" i="41"/>
  <c r="F106" i="39"/>
  <c r="F36" i="38"/>
  <c r="F83" i="38"/>
  <c r="E116" i="41"/>
  <c r="G36" i="39"/>
  <c r="G122" i="40"/>
  <c r="E85" i="39"/>
  <c r="F30" i="40"/>
  <c r="F51" i="38"/>
  <c r="E9" i="41"/>
  <c r="E39" i="38"/>
  <c r="E39" i="40"/>
  <c r="J11" i="38"/>
  <c r="H27" i="38"/>
  <c r="I10" i="38"/>
  <c r="E79" i="38"/>
  <c r="G99" i="39"/>
  <c r="I5" i="39"/>
  <c r="E18" i="40"/>
  <c r="E78" i="39"/>
  <c r="G37" i="39"/>
  <c r="G69" i="41"/>
  <c r="E53" i="41"/>
  <c r="F33" i="41"/>
  <c r="F79" i="38"/>
  <c r="G7" i="39"/>
  <c r="G65" i="38"/>
  <c r="G65" i="40"/>
  <c r="F25" i="38"/>
  <c r="G119" i="38"/>
  <c r="G119" i="40"/>
  <c r="E37" i="41"/>
  <c r="E26" i="39"/>
  <c r="E26" i="40"/>
  <c r="I11" i="38"/>
  <c r="E96" i="40"/>
  <c r="E96" i="41"/>
  <c r="E96" i="39"/>
  <c r="F46" i="40"/>
  <c r="F46" i="39"/>
  <c r="E62" i="31"/>
  <c r="E62" i="38"/>
  <c r="F131" i="38"/>
  <c r="F131" i="41"/>
  <c r="F131" i="39"/>
  <c r="E121" i="40"/>
  <c r="E121" i="41"/>
  <c r="E121" i="39"/>
  <c r="G82" i="38"/>
  <c r="G82" i="39"/>
  <c r="G82" i="40"/>
  <c r="E101" i="38"/>
  <c r="E29" i="9"/>
  <c r="G83" i="40"/>
  <c r="G83" i="41"/>
  <c r="G83" i="39"/>
  <c r="G100" i="41"/>
  <c r="G100" i="40"/>
  <c r="G100" i="38"/>
  <c r="G100" i="39"/>
  <c r="F29" i="40"/>
  <c r="F29" i="41"/>
  <c r="F29" i="38"/>
  <c r="G118" i="35"/>
  <c r="G118" i="38"/>
  <c r="F98" i="41"/>
  <c r="F98" i="40"/>
  <c r="F98" i="39"/>
  <c r="G25" i="39"/>
  <c r="G25" i="38"/>
  <c r="G25" i="41"/>
  <c r="F43" i="41"/>
  <c r="F43" i="40"/>
  <c r="F43" i="39"/>
  <c r="G114" i="39"/>
  <c r="G114" i="38"/>
  <c r="G114" i="41"/>
  <c r="E127" i="40"/>
  <c r="E127" i="39"/>
  <c r="E127" i="41"/>
  <c r="E74" i="40"/>
  <c r="E74" i="41"/>
  <c r="E74" i="39"/>
  <c r="E98" i="40"/>
  <c r="E98" i="41"/>
  <c r="E98" i="39"/>
  <c r="G89" i="39"/>
  <c r="G121" i="40"/>
  <c r="G121" i="41"/>
  <c r="G121" i="39"/>
  <c r="F52" i="23"/>
  <c r="F52" i="40"/>
  <c r="G25" i="35"/>
  <c r="G126" i="38"/>
  <c r="G126" i="39"/>
  <c r="G126" i="40"/>
  <c r="G130" i="39"/>
  <c r="J66" i="36"/>
  <c r="F40" i="41"/>
  <c r="F52" i="39"/>
  <c r="I45" i="39"/>
  <c r="J45" i="39"/>
  <c r="E33" i="41"/>
  <c r="E74" i="38"/>
  <c r="G80" i="39"/>
  <c r="G80" i="38"/>
  <c r="G80" i="41"/>
  <c r="E92" i="38"/>
  <c r="E92" i="39"/>
  <c r="E92" i="40"/>
  <c r="E24" i="38"/>
  <c r="E24" i="41"/>
  <c r="E24" i="39"/>
  <c r="F57" i="39"/>
  <c r="F57" i="41"/>
  <c r="F57" i="38"/>
  <c r="G35" i="30"/>
  <c r="G35" i="41"/>
  <c r="G35" i="39"/>
  <c r="G35" i="40"/>
  <c r="F86" i="41"/>
  <c r="F86" i="40"/>
  <c r="F86" i="39"/>
  <c r="G14" i="40"/>
  <c r="G14" i="38"/>
  <c r="E91" i="38"/>
  <c r="E91" i="39"/>
  <c r="E91" i="40"/>
  <c r="F62" i="40"/>
  <c r="F62" i="39"/>
  <c r="E81" i="35"/>
  <c r="E81" i="38"/>
  <c r="F71" i="10"/>
  <c r="G76" i="38"/>
  <c r="G76" i="41"/>
  <c r="F49" i="38"/>
  <c r="F49" i="39"/>
  <c r="F49" i="41"/>
  <c r="F89" i="41"/>
  <c r="F89" i="39"/>
  <c r="F89" i="38"/>
  <c r="F121" i="41"/>
  <c r="F121" i="39"/>
  <c r="F121" i="38"/>
  <c r="F130" i="24"/>
  <c r="F130" i="41"/>
  <c r="F130" i="40"/>
  <c r="F130" i="39"/>
  <c r="F66" i="40"/>
  <c r="F66" i="41"/>
  <c r="F66" i="38"/>
  <c r="F42" i="32"/>
  <c r="F42" i="40"/>
  <c r="G47" i="40"/>
  <c r="G47" i="41"/>
  <c r="G47" i="39"/>
  <c r="G79" i="40"/>
  <c r="G79" i="41"/>
  <c r="G79" i="39"/>
  <c r="E129" i="38"/>
  <c r="G32" i="9"/>
  <c r="F16" i="41"/>
  <c r="F16" i="39"/>
  <c r="G23" i="39"/>
  <c r="G23" i="40"/>
  <c r="G23" i="38"/>
  <c r="G23" i="41"/>
  <c r="F28" i="38"/>
  <c r="F28" i="39"/>
  <c r="F28" i="41"/>
  <c r="E128" i="38"/>
  <c r="E128" i="39"/>
  <c r="E128" i="40"/>
  <c r="G58" i="38"/>
  <c r="G58" i="39"/>
  <c r="G58" i="40"/>
  <c r="F19" i="39"/>
  <c r="F19" i="41"/>
  <c r="F19" i="38"/>
  <c r="F19" i="40"/>
  <c r="F68" i="40"/>
  <c r="F68" i="41"/>
  <c r="F68" i="38"/>
  <c r="F132" i="40"/>
  <c r="F132" i="41"/>
  <c r="F132" i="38"/>
  <c r="F30" i="8"/>
  <c r="F99" i="38"/>
  <c r="F99" i="41"/>
  <c r="F99" i="39"/>
  <c r="E107" i="40"/>
  <c r="E107" i="41"/>
  <c r="E107" i="39"/>
  <c r="E48" i="41"/>
  <c r="E48" i="39"/>
  <c r="E48" i="40"/>
  <c r="E48" i="38"/>
  <c r="G110" i="41"/>
  <c r="G110" i="40"/>
  <c r="G110" i="38"/>
  <c r="F120" i="40"/>
  <c r="F120" i="41"/>
  <c r="F120" i="38"/>
  <c r="J62" i="21"/>
  <c r="E23" i="39"/>
  <c r="E23" i="40"/>
  <c r="E23" i="38"/>
  <c r="E23" i="41"/>
  <c r="E72" i="9"/>
  <c r="E115" i="40"/>
  <c r="E115" i="41"/>
  <c r="E115" i="39"/>
  <c r="E112" i="39"/>
  <c r="E112" i="38"/>
  <c r="E112" i="41"/>
  <c r="E107" i="10"/>
  <c r="G40" i="40"/>
  <c r="G40" i="39"/>
  <c r="G40" i="38"/>
  <c r="G40" i="41"/>
  <c r="G94" i="3"/>
  <c r="G126" i="10"/>
  <c r="G26" i="38"/>
  <c r="G26" i="41"/>
  <c r="G34" i="39"/>
  <c r="G34" i="40"/>
  <c r="G34" i="38"/>
  <c r="G75" i="39"/>
  <c r="G75" i="38"/>
  <c r="G75" i="41"/>
  <c r="G123" i="40"/>
  <c r="G123" i="41"/>
  <c r="G123" i="39"/>
  <c r="G85" i="40"/>
  <c r="G85" i="41"/>
  <c r="G85" i="39"/>
  <c r="G114" i="7"/>
  <c r="G130" i="3"/>
  <c r="G39" i="38"/>
  <c r="G39" i="40"/>
  <c r="E57" i="38"/>
  <c r="E57" i="39"/>
  <c r="E57" i="40"/>
  <c r="G105" i="7"/>
  <c r="E69" i="38"/>
  <c r="E69" i="39"/>
  <c r="E69" i="40"/>
  <c r="E123" i="38"/>
  <c r="G95" i="39"/>
  <c r="G95" i="38"/>
  <c r="G95" i="41"/>
  <c r="F60" i="40"/>
  <c r="G52" i="38"/>
  <c r="E50" i="40"/>
  <c r="E50" i="41"/>
  <c r="E50" i="39"/>
  <c r="F69" i="41"/>
  <c r="F69" i="40"/>
  <c r="F69" i="39"/>
  <c r="E24" i="9"/>
  <c r="G108" i="38"/>
  <c r="G108" i="40"/>
  <c r="G108" i="39"/>
  <c r="E13" i="41"/>
  <c r="E13" i="39"/>
  <c r="G28" i="3"/>
  <c r="G25" i="9"/>
  <c r="F4" i="41"/>
  <c r="L4" i="41" s="1"/>
  <c r="F4" i="39"/>
  <c r="E30" i="9"/>
  <c r="G39" i="9"/>
  <c r="F126" i="24"/>
  <c r="F126" i="40"/>
  <c r="E27" i="39"/>
  <c r="E27" i="38"/>
  <c r="E27" i="41"/>
  <c r="F75" i="41"/>
  <c r="F75" i="40"/>
  <c r="F75" i="39"/>
  <c r="E47" i="40"/>
  <c r="E47" i="41"/>
  <c r="E47" i="39"/>
  <c r="G38" i="8"/>
  <c r="F41" i="38"/>
  <c r="F41" i="39"/>
  <c r="F41" i="41"/>
  <c r="G94" i="9"/>
  <c r="E43" i="9"/>
  <c r="E130" i="40"/>
  <c r="E130" i="41"/>
  <c r="E130" i="39"/>
  <c r="G6" i="40"/>
  <c r="G6" i="38"/>
  <c r="G6" i="39"/>
  <c r="E16" i="38"/>
  <c r="E16" i="40"/>
  <c r="G42" i="8"/>
  <c r="F45" i="41"/>
  <c r="F45" i="40"/>
  <c r="F45" i="39"/>
  <c r="G61" i="38"/>
  <c r="G61" i="39"/>
  <c r="G61" i="40"/>
  <c r="E71" i="40"/>
  <c r="E71" i="41"/>
  <c r="E71" i="39"/>
  <c r="G126" i="8"/>
  <c r="F129" i="38"/>
  <c r="F129" i="41"/>
  <c r="F129" i="39"/>
  <c r="G8" i="41"/>
  <c r="G8" i="40"/>
  <c r="G8" i="38"/>
  <c r="E41" i="40"/>
  <c r="E41" i="41"/>
  <c r="E41" i="39"/>
  <c r="G55" i="40"/>
  <c r="G55" i="41"/>
  <c r="G55" i="39"/>
  <c r="E73" i="40"/>
  <c r="E73" i="41"/>
  <c r="E73" i="39"/>
  <c r="F80" i="38"/>
  <c r="F80" i="39"/>
  <c r="F80" i="41"/>
  <c r="G87" i="39"/>
  <c r="G87" i="38"/>
  <c r="G87" i="41"/>
  <c r="E105" i="39"/>
  <c r="E105" i="38"/>
  <c r="E105" i="41"/>
  <c r="F112" i="38"/>
  <c r="F112" i="39"/>
  <c r="F112" i="41"/>
  <c r="G92" i="40"/>
  <c r="G92" i="41"/>
  <c r="G92" i="39"/>
  <c r="G112" i="39"/>
  <c r="G112" i="38"/>
  <c r="G112" i="41"/>
  <c r="G110" i="8"/>
  <c r="E28" i="38"/>
  <c r="E28" i="40"/>
  <c r="E28" i="39"/>
  <c r="F124" i="39"/>
  <c r="F124" i="38"/>
  <c r="F124" i="40"/>
  <c r="F71" i="18"/>
  <c r="J6" i="29"/>
  <c r="I15" i="23"/>
  <c r="H61" i="29"/>
  <c r="I6" i="26"/>
  <c r="G130" i="26"/>
  <c r="G130" i="25"/>
  <c r="H6" i="29"/>
  <c r="I61" i="29"/>
  <c r="J54" i="35"/>
  <c r="G126" i="25"/>
  <c r="G126" i="28"/>
  <c r="G126" i="27"/>
  <c r="G126" i="24"/>
  <c r="I43" i="25"/>
  <c r="F34" i="23"/>
  <c r="F34" i="31"/>
  <c r="H7" i="32"/>
  <c r="I39" i="32"/>
  <c r="E17" i="28"/>
  <c r="I54" i="29"/>
  <c r="G7" i="32"/>
  <c r="E10" i="35"/>
  <c r="E23" i="35"/>
  <c r="F23" i="35"/>
  <c r="E14" i="35"/>
  <c r="E24" i="35"/>
  <c r="G4" i="35"/>
  <c r="F25" i="35"/>
  <c r="G6" i="35"/>
  <c r="F8" i="35"/>
  <c r="E27" i="35"/>
  <c r="F27" i="35"/>
  <c r="E43" i="35"/>
  <c r="G43" i="35"/>
  <c r="G40" i="35"/>
  <c r="E5" i="35"/>
  <c r="E29" i="35"/>
  <c r="G38" i="35"/>
  <c r="G19" i="35"/>
  <c r="F19" i="35"/>
  <c r="F20" i="35"/>
  <c r="G30" i="35"/>
  <c r="G39" i="35"/>
  <c r="I39" i="35"/>
  <c r="G37" i="35"/>
  <c r="F16" i="35"/>
  <c r="E12" i="35"/>
  <c r="E33" i="35"/>
  <c r="G33" i="35"/>
  <c r="G41" i="35"/>
  <c r="G35" i="35"/>
  <c r="G29" i="41"/>
  <c r="G29" i="39"/>
  <c r="E21" i="39"/>
  <c r="E21" i="41"/>
  <c r="F95" i="27"/>
  <c r="F95" i="40"/>
  <c r="F95" i="41"/>
  <c r="F95" i="39"/>
  <c r="F111" i="40"/>
  <c r="F111" i="41"/>
  <c r="F111" i="39"/>
  <c r="F39" i="7"/>
  <c r="F39" i="40"/>
  <c r="J63" i="36"/>
  <c r="F108" i="39"/>
  <c r="K25" i="36"/>
  <c r="I62" i="39"/>
  <c r="G62" i="39"/>
  <c r="F40" i="40"/>
  <c r="F104" i="40"/>
  <c r="F48" i="40"/>
  <c r="G60" i="40"/>
  <c r="E18" i="41"/>
  <c r="G63" i="38"/>
  <c r="F72" i="40"/>
  <c r="E78" i="38"/>
  <c r="G127" i="41"/>
  <c r="G4" i="41"/>
  <c r="M4" i="41" s="1"/>
  <c r="F61" i="38"/>
  <c r="H7" i="39"/>
  <c r="E7" i="41"/>
  <c r="E10" i="41"/>
  <c r="G37" i="40"/>
  <c r="G69" i="40"/>
  <c r="G93" i="40"/>
  <c r="G113" i="40"/>
  <c r="E119" i="39"/>
  <c r="E119" i="40"/>
  <c r="E8" i="39"/>
  <c r="F23" i="38"/>
  <c r="F23" i="40"/>
  <c r="E53" i="39"/>
  <c r="E53" i="40"/>
  <c r="F100" i="38"/>
  <c r="G70" i="40"/>
  <c r="G73" i="40"/>
  <c r="F82" i="38"/>
  <c r="F102" i="38"/>
  <c r="F106" i="38"/>
  <c r="F106" i="41"/>
  <c r="G118" i="41"/>
  <c r="G52" i="40"/>
  <c r="E62" i="39"/>
  <c r="F93" i="41"/>
  <c r="G116" i="39"/>
  <c r="F39" i="38"/>
  <c r="F42" i="39"/>
  <c r="F71" i="38"/>
  <c r="F71" i="41"/>
  <c r="F33" i="39"/>
  <c r="E81" i="40"/>
  <c r="F88" i="38"/>
  <c r="G103" i="41"/>
  <c r="F50" i="38"/>
  <c r="F50" i="41"/>
  <c r="J66" i="39"/>
  <c r="G66" i="41"/>
  <c r="F79" i="39"/>
  <c r="G105" i="39"/>
  <c r="E45" i="38"/>
  <c r="F52" i="38"/>
  <c r="F52" i="41"/>
  <c r="E101" i="40"/>
  <c r="G41" i="39"/>
  <c r="F126" i="41"/>
  <c r="G19" i="39"/>
  <c r="G19" i="41"/>
  <c r="F101" i="40"/>
  <c r="G49" i="40"/>
  <c r="G89" i="38"/>
  <c r="G89" i="40"/>
  <c r="G133" i="41"/>
  <c r="F30" i="38"/>
  <c r="E66" i="38"/>
  <c r="E66" i="40"/>
  <c r="E22" i="38"/>
  <c r="E34" i="41"/>
  <c r="E12" i="41"/>
  <c r="F51" i="39"/>
  <c r="E9" i="38"/>
  <c r="H54" i="38"/>
  <c r="E39" i="41"/>
  <c r="E52" i="39"/>
  <c r="E52" i="41"/>
  <c r="E103" i="38"/>
  <c r="E103" i="40"/>
  <c r="G12" i="41"/>
  <c r="G119" i="41"/>
  <c r="H26" i="38"/>
  <c r="J26" i="38"/>
  <c r="G123" i="38"/>
  <c r="G6" i="41"/>
  <c r="G82" i="41"/>
  <c r="G108" i="41"/>
  <c r="J61" i="39"/>
  <c r="E57" i="41"/>
  <c r="F132" i="39"/>
  <c r="E91" i="41"/>
  <c r="F4" i="40"/>
  <c r="F62" i="38"/>
  <c r="F86" i="38"/>
  <c r="G25" i="40"/>
  <c r="E27" i="40"/>
  <c r="E50" i="38"/>
  <c r="F64" i="39"/>
  <c r="E24" i="40"/>
  <c r="F111" i="38"/>
  <c r="F98" i="38"/>
  <c r="G114" i="40"/>
  <c r="F112" i="40"/>
  <c r="G26" i="39"/>
  <c r="E21" i="40"/>
  <c r="G92" i="38"/>
  <c r="E121" i="38"/>
  <c r="E13" i="38"/>
  <c r="E130" i="38"/>
  <c r="E71" i="38"/>
  <c r="G5" i="40"/>
  <c r="G110" i="39"/>
  <c r="G21" i="40"/>
  <c r="G21" i="38"/>
  <c r="G21" i="41"/>
  <c r="G21" i="39"/>
  <c r="G72" i="40"/>
  <c r="G72" i="39"/>
  <c r="G72" i="38"/>
  <c r="G72" i="41"/>
  <c r="F78" i="40"/>
  <c r="F78" i="39"/>
  <c r="G77" i="38"/>
  <c r="G77" i="39"/>
  <c r="G77" i="40"/>
  <c r="F96" i="39"/>
  <c r="F96" i="38"/>
  <c r="F96" i="40"/>
  <c r="F128" i="38"/>
  <c r="F128" i="39"/>
  <c r="F128" i="41"/>
  <c r="F35" i="40"/>
  <c r="F35" i="39"/>
  <c r="F116" i="39"/>
  <c r="F116" i="38"/>
  <c r="F116" i="40"/>
  <c r="F54" i="38"/>
  <c r="F54" i="39"/>
  <c r="F54" i="41"/>
  <c r="E29" i="40"/>
  <c r="E29" i="38"/>
  <c r="G54" i="40"/>
  <c r="G54" i="41"/>
  <c r="G54" i="39"/>
  <c r="E104" i="41"/>
  <c r="E104" i="40"/>
  <c r="E104" i="38"/>
  <c r="F21" i="40"/>
  <c r="F21" i="38"/>
  <c r="F21" i="39"/>
  <c r="F21" i="41"/>
  <c r="E124" i="39"/>
  <c r="E124" i="38"/>
  <c r="E124" i="41"/>
  <c r="F92" i="39"/>
  <c r="F92" i="38"/>
  <c r="F92" i="40"/>
  <c r="F87" i="40"/>
  <c r="F87" i="38"/>
  <c r="E120" i="38"/>
  <c r="E46" i="40"/>
  <c r="E46" i="41"/>
  <c r="E46" i="39"/>
  <c r="E4" i="40"/>
  <c r="E4" i="38"/>
  <c r="E4" i="41"/>
  <c r="K4" i="41" s="1"/>
  <c r="E84" i="40"/>
  <c r="E84" i="41"/>
  <c r="E84" i="39"/>
  <c r="F91" i="28"/>
  <c r="F91" i="38"/>
  <c r="F91" i="41"/>
  <c r="F91" i="39"/>
  <c r="G98" i="40"/>
  <c r="G98" i="41"/>
  <c r="G98" i="39"/>
  <c r="F90" i="40"/>
  <c r="F90" i="41"/>
  <c r="F90" i="38"/>
  <c r="E117" i="38"/>
  <c r="E117" i="39"/>
  <c r="E117" i="40"/>
  <c r="G88" i="39"/>
  <c r="G88" i="38"/>
  <c r="G88" i="41"/>
  <c r="F29" i="8"/>
  <c r="F26" i="38"/>
  <c r="F26" i="39"/>
  <c r="F26" i="41"/>
  <c r="F26" i="8"/>
  <c r="E126" i="39"/>
  <c r="E126" i="38"/>
  <c r="E126" i="41"/>
  <c r="E25" i="40"/>
  <c r="E25" i="41"/>
  <c r="E25" i="39"/>
  <c r="F117" i="40"/>
  <c r="F117" i="41"/>
  <c r="F117" i="39"/>
  <c r="F133" i="40"/>
  <c r="F133" i="41"/>
  <c r="F133" i="39"/>
  <c r="F31" i="41"/>
  <c r="F31" i="38"/>
  <c r="F31" i="40"/>
  <c r="F31" i="39"/>
  <c r="G64" i="40"/>
  <c r="G64" i="39"/>
  <c r="G64" i="38"/>
  <c r="G64" i="41"/>
  <c r="G28" i="39"/>
  <c r="G28" i="40"/>
  <c r="G28" i="38"/>
  <c r="G28" i="41"/>
  <c r="E49" i="24"/>
  <c r="E49" i="38"/>
  <c r="E49" i="40"/>
  <c r="E49" i="39"/>
  <c r="E4" i="35"/>
  <c r="G90" i="38"/>
  <c r="I43" i="39"/>
  <c r="H43" i="39"/>
  <c r="J43" i="39"/>
  <c r="E10" i="40"/>
  <c r="G93" i="41"/>
  <c r="F100" i="39"/>
  <c r="G118" i="40"/>
  <c r="G103" i="40"/>
  <c r="G66" i="40"/>
  <c r="G90" i="41"/>
  <c r="G133" i="38"/>
  <c r="G133" i="40"/>
  <c r="E22" i="40"/>
  <c r="E52" i="40"/>
  <c r="J43" i="38"/>
  <c r="H43" i="38"/>
  <c r="I43" i="38"/>
  <c r="U4" i="40"/>
  <c r="Q4" i="40"/>
  <c r="T4" i="40"/>
  <c r="F43" i="38"/>
  <c r="F78" i="38"/>
  <c r="E96" i="38"/>
  <c r="E127" i="38"/>
  <c r="E11" i="39"/>
  <c r="E11" i="40"/>
  <c r="E11" i="38"/>
  <c r="E11" i="41"/>
  <c r="F10" i="23"/>
  <c r="F10" i="40"/>
  <c r="F10" i="39"/>
  <c r="F10" i="41"/>
  <c r="F10" i="38"/>
  <c r="F9" i="40"/>
  <c r="F9" i="41"/>
  <c r="F9" i="39"/>
  <c r="F12" i="25"/>
  <c r="F12" i="40"/>
  <c r="F12" i="38"/>
  <c r="F12" i="39"/>
  <c r="F12" i="41"/>
  <c r="G30" i="38"/>
  <c r="G30" i="39"/>
  <c r="G30" i="40"/>
  <c r="F36" i="40"/>
  <c r="E51" i="38"/>
  <c r="E51" i="40"/>
  <c r="E51" i="39"/>
  <c r="F65" i="38"/>
  <c r="F65" i="39"/>
  <c r="F65" i="41"/>
  <c r="E106" i="40"/>
  <c r="E106" i="41"/>
  <c r="E106" i="39"/>
  <c r="G10" i="41"/>
  <c r="G10" i="40"/>
  <c r="G10" i="38"/>
  <c r="G97" i="41"/>
  <c r="G97" i="40"/>
  <c r="G97" i="38"/>
  <c r="G16" i="41"/>
  <c r="G16" i="39"/>
  <c r="F25" i="40"/>
  <c r="F25" i="39"/>
  <c r="G32" i="40"/>
  <c r="G32" i="41"/>
  <c r="G32" i="39"/>
  <c r="G120" i="40"/>
  <c r="G120" i="39"/>
  <c r="G120" i="38"/>
  <c r="G120" i="41"/>
  <c r="E30" i="41"/>
  <c r="E30" i="39"/>
  <c r="E30" i="40"/>
  <c r="F114" i="38"/>
  <c r="F114" i="39"/>
  <c r="F114" i="41"/>
  <c r="F105" i="41"/>
  <c r="F105" i="39"/>
  <c r="F105" i="38"/>
  <c r="E83" i="29"/>
  <c r="E83" i="39"/>
  <c r="E83" i="38"/>
  <c r="E83" i="41"/>
  <c r="E86" i="41"/>
  <c r="E86" i="40"/>
  <c r="E86" i="38"/>
  <c r="F122" i="40"/>
  <c r="F122" i="41"/>
  <c r="F122" i="38"/>
  <c r="E65" i="39"/>
  <c r="E65" i="38"/>
  <c r="E65" i="41"/>
  <c r="E97" i="38"/>
  <c r="E97" i="39"/>
  <c r="E97" i="40"/>
  <c r="G111" i="40"/>
  <c r="G111" i="41"/>
  <c r="G111" i="39"/>
  <c r="E94" i="39"/>
  <c r="E94" i="38"/>
  <c r="E94" i="41"/>
  <c r="G128" i="40"/>
  <c r="G128" i="39"/>
  <c r="G128" i="38"/>
  <c r="G128" i="41"/>
  <c r="E37" i="38"/>
  <c r="E37" i="40"/>
  <c r="E37" i="39"/>
  <c r="F88" i="40"/>
  <c r="E113" i="38"/>
  <c r="E113" i="39"/>
  <c r="E113" i="40"/>
  <c r="F63" i="40"/>
  <c r="F63" i="41"/>
  <c r="F63" i="38"/>
  <c r="G101" i="40"/>
  <c r="G101" i="41"/>
  <c r="G101" i="39"/>
  <c r="F110" i="38"/>
  <c r="F110" i="39"/>
  <c r="F110" i="41"/>
  <c r="E67" i="41"/>
  <c r="E67" i="38"/>
  <c r="G11" i="39"/>
  <c r="G11" i="40"/>
  <c r="G11" i="38"/>
  <c r="G11" i="41"/>
  <c r="E88" i="40"/>
  <c r="E88" i="41"/>
  <c r="E88" i="39"/>
  <c r="G66" i="3"/>
  <c r="G9" i="40"/>
  <c r="G9" i="39"/>
  <c r="G9" i="41"/>
  <c r="E15" i="39"/>
  <c r="E15" i="40"/>
  <c r="E15" i="38"/>
  <c r="E15" i="41"/>
  <c r="F18" i="40"/>
  <c r="F18" i="38"/>
  <c r="F18" i="39"/>
  <c r="F18" i="41"/>
  <c r="E35" i="39"/>
  <c r="E35" i="38"/>
  <c r="E35" i="41"/>
  <c r="E100" i="39"/>
  <c r="E100" i="38"/>
  <c r="E100" i="41"/>
  <c r="F37" i="41"/>
  <c r="F37" i="40"/>
  <c r="F37" i="39"/>
  <c r="G22" i="40"/>
  <c r="G22" i="38"/>
  <c r="G22" i="39"/>
  <c r="E93" i="38"/>
  <c r="E93" i="39"/>
  <c r="E93" i="40"/>
  <c r="F42" i="8"/>
  <c r="F113" i="38"/>
  <c r="F113" i="41"/>
  <c r="F113" i="39"/>
  <c r="E5" i="23"/>
  <c r="E5" i="40"/>
  <c r="E5" i="39"/>
  <c r="F14" i="41"/>
  <c r="F14" i="38"/>
  <c r="E60" i="40"/>
  <c r="E60" i="41"/>
  <c r="E60" i="39"/>
  <c r="F67" i="40"/>
  <c r="F67" i="41"/>
  <c r="F67" i="38"/>
  <c r="E116" i="32"/>
  <c r="E116" i="38"/>
  <c r="G56" i="40"/>
  <c r="G56" i="39"/>
  <c r="G56" i="38"/>
  <c r="G56" i="41"/>
  <c r="G81" i="38"/>
  <c r="G81" i="39"/>
  <c r="G81" i="40"/>
  <c r="G35" i="8"/>
  <c r="G31" i="40"/>
  <c r="G31" i="39"/>
  <c r="G31" i="38"/>
  <c r="G31" i="41"/>
  <c r="G94" i="41"/>
  <c r="G94" i="40"/>
  <c r="G94" i="38"/>
  <c r="G126" i="18"/>
  <c r="G59" i="21"/>
  <c r="I35" i="27"/>
  <c r="G130" i="21"/>
  <c r="G130" i="22"/>
  <c r="G31" i="9"/>
  <c r="G81" i="3"/>
  <c r="G116" i="38"/>
  <c r="E61" i="38"/>
  <c r="E61" i="39"/>
  <c r="E61" i="40"/>
  <c r="G91" i="38"/>
  <c r="G91" i="39"/>
  <c r="G91" i="40"/>
  <c r="G84" i="38"/>
  <c r="G84" i="41"/>
  <c r="E56" i="40"/>
  <c r="E56" i="41"/>
  <c r="E56" i="39"/>
  <c r="E64" i="41"/>
  <c r="E64" i="40"/>
  <c r="E64" i="38"/>
  <c r="F119" i="38"/>
  <c r="F119" i="41"/>
  <c r="F119" i="39"/>
  <c r="F120" i="7"/>
  <c r="F25" i="8"/>
  <c r="F43" i="8"/>
  <c r="G124" i="40"/>
  <c r="G124" i="41"/>
  <c r="G124" i="39"/>
  <c r="F11" i="40"/>
  <c r="F11" i="38"/>
  <c r="F11" i="39"/>
  <c r="F11" i="41"/>
  <c r="F28" i="8"/>
  <c r="G68" i="29"/>
  <c r="G68" i="40"/>
  <c r="G68" i="38"/>
  <c r="G68" i="41"/>
  <c r="G22" i="3"/>
  <c r="G107" i="38"/>
  <c r="G107" i="39"/>
  <c r="G107" i="40"/>
  <c r="G41" i="38"/>
  <c r="E54" i="39"/>
  <c r="G16" i="3"/>
  <c r="E97" i="7"/>
  <c r="F120" i="10"/>
  <c r="E107" i="3"/>
  <c r="G13" i="38"/>
  <c r="G13" i="41"/>
  <c r="G13" i="39"/>
  <c r="G17" i="40"/>
  <c r="G17" i="38"/>
  <c r="G17" i="41"/>
  <c r="E31" i="39"/>
  <c r="E31" i="40"/>
  <c r="E31" i="38"/>
  <c r="E31" i="41"/>
  <c r="G37" i="9"/>
  <c r="G126" i="3"/>
  <c r="E55" i="38"/>
  <c r="E55" i="41"/>
  <c r="E95" i="38"/>
  <c r="E95" i="40"/>
  <c r="E95" i="39"/>
  <c r="F109" i="38"/>
  <c r="F109" i="41"/>
  <c r="F109" i="39"/>
  <c r="F64" i="40"/>
  <c r="F64" i="41"/>
  <c r="F64" i="38"/>
  <c r="G71" i="38"/>
  <c r="G71" i="39"/>
  <c r="G71" i="40"/>
  <c r="G32" i="8"/>
  <c r="E131" i="38"/>
  <c r="E131" i="40"/>
  <c r="E131" i="39"/>
  <c r="G104" i="39"/>
  <c r="G104" i="38"/>
  <c r="G104" i="41"/>
  <c r="E36" i="40"/>
  <c r="E36" i="41"/>
  <c r="E36" i="39"/>
  <c r="F31" i="8"/>
  <c r="E36" i="9"/>
  <c r="E118" i="40"/>
  <c r="E118" i="41"/>
  <c r="E118" i="39"/>
  <c r="F81" i="38"/>
  <c r="F81" i="41"/>
  <c r="F81" i="39"/>
  <c r="G117" i="40"/>
  <c r="G117" i="41"/>
  <c r="G117" i="39"/>
  <c r="E20" i="39"/>
  <c r="E20" i="40"/>
  <c r="E20" i="38"/>
  <c r="E20" i="41"/>
  <c r="E32" i="41"/>
  <c r="E32" i="39"/>
  <c r="E32" i="40"/>
  <c r="E32" i="38"/>
  <c r="G44" i="39"/>
  <c r="G44" i="38"/>
  <c r="G44" i="41"/>
  <c r="F71" i="3"/>
  <c r="F20" i="41"/>
  <c r="F20" i="39"/>
  <c r="G27" i="41"/>
  <c r="G27" i="39"/>
  <c r="G27" i="40"/>
  <c r="E75" i="41"/>
  <c r="E75" i="40"/>
  <c r="E75" i="39"/>
  <c r="E108" i="38"/>
  <c r="E108" i="39"/>
  <c r="E108" i="40"/>
  <c r="F115" i="40"/>
  <c r="F115" i="38"/>
  <c r="F123" i="41"/>
  <c r="F123" i="39"/>
  <c r="F123" i="38"/>
  <c r="F123" i="40"/>
  <c r="E34" i="9"/>
  <c r="F15" i="41"/>
  <c r="F15" i="38"/>
  <c r="F15" i="40"/>
  <c r="G49" i="7"/>
  <c r="F74" i="40"/>
  <c r="F13" i="40"/>
  <c r="F13" i="38"/>
  <c r="F13" i="39"/>
  <c r="F13" i="41"/>
  <c r="G20" i="39"/>
  <c r="G20" i="40"/>
  <c r="G20" i="38"/>
  <c r="G20" i="41"/>
  <c r="F6" i="40"/>
  <c r="F6" i="41"/>
  <c r="F6" i="38"/>
  <c r="G51" i="40"/>
  <c r="G51" i="41"/>
  <c r="G51" i="39"/>
  <c r="F76" i="40"/>
  <c r="F76" i="41"/>
  <c r="F76" i="38"/>
  <c r="E40" i="40"/>
  <c r="E40" i="41"/>
  <c r="E40" i="39"/>
  <c r="G34" i="8"/>
  <c r="E114" i="40"/>
  <c r="E114" i="41"/>
  <c r="E114" i="39"/>
  <c r="E87" i="40"/>
  <c r="E87" i="39"/>
  <c r="E87" i="41"/>
  <c r="F7" i="40"/>
  <c r="F7" i="38"/>
  <c r="F7" i="39"/>
  <c r="F7" i="41"/>
  <c r="F27" i="41"/>
  <c r="F27" i="39"/>
  <c r="F27" i="40"/>
  <c r="E45" i="39"/>
  <c r="G67" i="41"/>
  <c r="G67" i="40"/>
  <c r="G67" i="38"/>
  <c r="F84" i="39"/>
  <c r="F84" i="38"/>
  <c r="F84" i="40"/>
  <c r="G115" i="39"/>
  <c r="G115" i="38"/>
  <c r="G115" i="41"/>
  <c r="F27" i="8"/>
  <c r="E32" i="9"/>
  <c r="G35" i="9"/>
  <c r="G57" i="40"/>
  <c r="G57" i="41"/>
  <c r="G57" i="39"/>
  <c r="E70" i="39"/>
  <c r="E70" i="38"/>
  <c r="E70" i="41"/>
  <c r="F94" i="38"/>
  <c r="F94" i="39"/>
  <c r="F94" i="41"/>
  <c r="G65" i="39"/>
  <c r="G66" i="7"/>
  <c r="E63" i="40"/>
  <c r="E63" i="39"/>
  <c r="E63" i="41"/>
  <c r="E122" i="39"/>
  <c r="F125" i="38"/>
  <c r="F125" i="41"/>
  <c r="F125" i="39"/>
  <c r="G30" i="8"/>
  <c r="G110" i="10"/>
  <c r="E111" i="39"/>
  <c r="E111" i="40"/>
  <c r="E111" i="38"/>
  <c r="F17" i="40"/>
  <c r="F17" i="38"/>
  <c r="F17" i="41"/>
  <c r="F17" i="39"/>
  <c r="G24" i="40"/>
  <c r="G24" i="41"/>
  <c r="G24" i="39"/>
  <c r="E26" i="41"/>
  <c r="E26" i="38"/>
  <c r="E6" i="39"/>
  <c r="E6" i="40"/>
  <c r="E6" i="38"/>
  <c r="E6" i="41"/>
  <c r="E19" i="39"/>
  <c r="E19" i="40"/>
  <c r="E19" i="38"/>
  <c r="E19" i="41"/>
  <c r="G53" i="38"/>
  <c r="G53" i="39"/>
  <c r="G53" i="40"/>
  <c r="F35" i="8"/>
  <c r="F41" i="8"/>
  <c r="G94" i="8"/>
  <c r="F59" i="41"/>
  <c r="F59" i="40"/>
  <c r="F59" i="39"/>
  <c r="E14" i="40"/>
  <c r="E14" i="38"/>
  <c r="G126" i="14"/>
  <c r="J58" i="21"/>
  <c r="G130" i="28"/>
  <c r="G130" i="27"/>
  <c r="H6" i="30"/>
  <c r="G126" i="31"/>
  <c r="G126" i="30"/>
  <c r="I59" i="26"/>
  <c r="I34" i="31"/>
  <c r="F71" i="24"/>
  <c r="F71" i="31"/>
  <c r="G66" i="25"/>
  <c r="G66" i="35"/>
  <c r="J27" i="26"/>
  <c r="I7" i="32"/>
  <c r="H54" i="35"/>
  <c r="J17" i="28"/>
  <c r="G23" i="35"/>
  <c r="G24" i="35"/>
  <c r="F4" i="35"/>
  <c r="E25" i="35"/>
  <c r="E7" i="35"/>
  <c r="E8" i="35"/>
  <c r="F18" i="35"/>
  <c r="E36" i="35"/>
  <c r="G36" i="35"/>
  <c r="F43" i="35"/>
  <c r="E40" i="35"/>
  <c r="F29" i="35"/>
  <c r="I38" i="35"/>
  <c r="G17" i="35"/>
  <c r="G59" i="41"/>
  <c r="G59" i="40"/>
  <c r="G59" i="38"/>
  <c r="F21" i="35"/>
  <c r="H39" i="35"/>
  <c r="F39" i="35"/>
  <c r="E37" i="35"/>
  <c r="E16" i="35"/>
  <c r="G12" i="35"/>
  <c r="F31" i="35"/>
  <c r="F41" i="35"/>
  <c r="G34" i="35"/>
  <c r="G42" i="35"/>
  <c r="G50" i="9"/>
  <c r="G50" i="39"/>
  <c r="G50" i="40"/>
  <c r="G50" i="38"/>
  <c r="E13" i="35"/>
  <c r="G9" i="35"/>
  <c r="E9" i="35"/>
  <c r="G32" i="35"/>
  <c r="F83" i="40"/>
  <c r="F127" i="40"/>
  <c r="F127" i="41"/>
  <c r="F127" i="39"/>
  <c r="G122" i="38"/>
  <c r="E77" i="40"/>
  <c r="E77" i="41"/>
  <c r="E77" i="39"/>
  <c r="J34" i="36"/>
  <c r="I38" i="39"/>
  <c r="H38" i="39"/>
  <c r="I6" i="39"/>
  <c r="H6" i="39"/>
  <c r="F108" i="40"/>
  <c r="J51" i="36"/>
  <c r="H17" i="38"/>
  <c r="J17" i="38"/>
  <c r="F40" i="38"/>
  <c r="F104" i="38"/>
  <c r="F48" i="38"/>
  <c r="G60" i="39"/>
  <c r="E18" i="38"/>
  <c r="G63" i="40"/>
  <c r="F72" i="38"/>
  <c r="G127" i="38"/>
  <c r="G4" i="38"/>
  <c r="I61" i="39"/>
  <c r="F61" i="41"/>
  <c r="E7" i="38"/>
  <c r="E10" i="38"/>
  <c r="G69" i="39"/>
  <c r="G93" i="39"/>
  <c r="E99" i="39"/>
  <c r="E99" i="40"/>
  <c r="G113" i="39"/>
  <c r="F100" i="41"/>
  <c r="G70" i="39"/>
  <c r="G73" i="39"/>
  <c r="F82" i="41"/>
  <c r="F102" i="41"/>
  <c r="E120" i="40"/>
  <c r="F8" i="41"/>
  <c r="G52" i="39"/>
  <c r="H62" i="39"/>
  <c r="E62" i="41"/>
  <c r="F93" i="39"/>
  <c r="E102" i="40"/>
  <c r="F39" i="39"/>
  <c r="F58" i="38"/>
  <c r="F58" i="41"/>
  <c r="F74" i="39"/>
  <c r="E116" i="39"/>
  <c r="E14" i="39"/>
  <c r="G36" i="40"/>
  <c r="E81" i="39"/>
  <c r="E129" i="40"/>
  <c r="F47" i="41"/>
  <c r="G90" i="39"/>
  <c r="G105" i="41"/>
  <c r="G125" i="40"/>
  <c r="G14" i="39"/>
  <c r="G14" i="41"/>
  <c r="F60" i="39"/>
  <c r="E101" i="39"/>
  <c r="J38" i="39"/>
  <c r="G38" i="41"/>
  <c r="E123" i="40"/>
  <c r="F126" i="38"/>
  <c r="G19" i="38"/>
  <c r="E38" i="38"/>
  <c r="E38" i="40"/>
  <c r="F101" i="38"/>
  <c r="J62" i="39"/>
  <c r="G78" i="38"/>
  <c r="G130" i="41"/>
  <c r="F14" i="40"/>
  <c r="F30" i="39"/>
  <c r="E42" i="38"/>
  <c r="E42" i="40"/>
  <c r="E82" i="41"/>
  <c r="J61" i="38"/>
  <c r="H61" i="38"/>
  <c r="E34" i="39"/>
  <c r="E12" i="38"/>
  <c r="F51" i="40"/>
  <c r="E54" i="41"/>
  <c r="E68" i="38"/>
  <c r="E68" i="40"/>
  <c r="G12" i="40"/>
  <c r="E89" i="41"/>
  <c r="E76" i="38"/>
  <c r="E76" i="40"/>
  <c r="H23" i="39"/>
  <c r="J23" i="39"/>
  <c r="H13" i="38"/>
  <c r="J13" i="38"/>
  <c r="G81" i="41"/>
  <c r="J6" i="39"/>
  <c r="F15" i="39"/>
  <c r="G34" i="41"/>
  <c r="F68" i="39"/>
  <c r="E117" i="41"/>
  <c r="G77" i="41"/>
  <c r="G71" i="41"/>
  <c r="G50" i="41"/>
  <c r="E16" i="41"/>
  <c r="E28" i="41"/>
  <c r="G107" i="41"/>
  <c r="F67" i="39"/>
  <c r="G126" i="41"/>
  <c r="F4" i="38"/>
  <c r="F20" i="38"/>
  <c r="E70" i="40"/>
  <c r="G84" i="39"/>
  <c r="G84" i="40"/>
  <c r="F62" i="41"/>
  <c r="F75" i="38"/>
  <c r="G13" i="40"/>
  <c r="G104" i="40"/>
  <c r="E75" i="38"/>
  <c r="F49" i="40"/>
  <c r="F81" i="40"/>
  <c r="F113" i="40"/>
  <c r="G115" i="40"/>
  <c r="F37" i="38"/>
  <c r="E65" i="40"/>
  <c r="F35" i="41"/>
  <c r="I63" i="38"/>
  <c r="H63" i="38"/>
  <c r="J61" i="36"/>
  <c r="I30" i="39"/>
  <c r="H30" i="39"/>
  <c r="J9" i="38"/>
  <c r="I9" i="38"/>
  <c r="J30" i="39"/>
  <c r="G91" i="41"/>
  <c r="F119" i="40"/>
  <c r="G83" i="38"/>
  <c r="E21" i="38"/>
  <c r="F28" i="40"/>
  <c r="I13" i="38"/>
  <c r="G16" i="38"/>
  <c r="E41" i="38"/>
  <c r="F80" i="40"/>
  <c r="E60" i="38"/>
  <c r="E84" i="38"/>
  <c r="F116" i="41"/>
  <c r="E64" i="39"/>
  <c r="G97" i="39"/>
  <c r="E17" i="38"/>
  <c r="E56" i="38"/>
  <c r="F114" i="40"/>
  <c r="I18" i="38"/>
  <c r="I26" i="38"/>
  <c r="F128" i="40"/>
  <c r="I54" i="38"/>
  <c r="E25" i="38"/>
  <c r="F125" i="40"/>
  <c r="G55" i="38"/>
  <c r="E47" i="38"/>
  <c r="F91" i="40"/>
  <c r="G35" i="38"/>
  <c r="G124" i="38"/>
  <c r="F118" i="40"/>
  <c r="F118" i="41"/>
  <c r="F118" i="38"/>
  <c r="G15" i="39"/>
  <c r="G15" i="40"/>
  <c r="G15" i="38"/>
  <c r="G15" i="41"/>
  <c r="G106" i="38"/>
  <c r="G106" i="39"/>
  <c r="G106" i="40"/>
  <c r="G129" i="28"/>
  <c r="G129" i="39"/>
  <c r="E33" i="29"/>
  <c r="E33" i="38"/>
  <c r="E33" i="40"/>
  <c r="E33" i="39"/>
  <c r="E52" i="29"/>
  <c r="F53" i="25"/>
  <c r="F53" i="41"/>
  <c r="F53" i="40"/>
  <c r="F53" i="39"/>
  <c r="E109" i="41"/>
  <c r="E109" i="40"/>
  <c r="E109" i="38"/>
  <c r="F70" i="40"/>
  <c r="F70" i="41"/>
  <c r="F70" i="38"/>
  <c r="E80" i="40"/>
  <c r="E80" i="41"/>
  <c r="E80" i="39"/>
  <c r="E125" i="40"/>
  <c r="E125" i="41"/>
  <c r="E125" i="39"/>
  <c r="G132" i="40"/>
  <c r="G132" i="38"/>
  <c r="G132" i="41"/>
  <c r="E72" i="40"/>
  <c r="E72" i="41"/>
  <c r="E72" i="39"/>
  <c r="F56" i="8"/>
  <c r="F56" i="39"/>
  <c r="F56" i="38"/>
  <c r="F56" i="40"/>
  <c r="F22" i="31"/>
  <c r="F22" i="40"/>
  <c r="F22" i="39"/>
  <c r="F22" i="41"/>
  <c r="F22" i="38"/>
  <c r="G33" i="38"/>
  <c r="G33" i="41"/>
  <c r="G33" i="39"/>
  <c r="E90" i="40"/>
  <c r="E90" i="41"/>
  <c r="E90" i="39"/>
  <c r="F77" i="40"/>
  <c r="F77" i="41"/>
  <c r="F77" i="38"/>
  <c r="F85" i="40"/>
  <c r="F85" i="41"/>
  <c r="F85" i="39"/>
  <c r="F97" i="38"/>
  <c r="F97" i="41"/>
  <c r="F97" i="39"/>
  <c r="G109" i="38"/>
  <c r="G109" i="39"/>
  <c r="G109" i="40"/>
  <c r="F44" i="40"/>
  <c r="F44" i="41"/>
  <c r="F44" i="38"/>
  <c r="E110" i="40"/>
  <c r="E110" i="41"/>
  <c r="E110" i="39"/>
  <c r="O3" i="41"/>
  <c r="N3" i="41"/>
  <c r="J42" i="36"/>
  <c r="J62" i="36"/>
  <c r="G60" i="41"/>
  <c r="E99" i="41"/>
  <c r="E8" i="41"/>
  <c r="F8" i="38"/>
  <c r="F71" i="39"/>
  <c r="E101" i="41"/>
  <c r="G89" i="41"/>
  <c r="J46" i="36"/>
  <c r="F90" i="39"/>
  <c r="F46" i="38"/>
  <c r="E98" i="38"/>
  <c r="J47" i="36"/>
  <c r="E109" i="39"/>
  <c r="E72" i="38"/>
  <c r="E132" i="40"/>
  <c r="E132" i="41"/>
  <c r="E132" i="39"/>
  <c r="F5" i="39"/>
  <c r="F5" i="40"/>
  <c r="F5" i="38"/>
  <c r="F24" i="23"/>
  <c r="F24" i="38"/>
  <c r="F24" i="39"/>
  <c r="F24" i="41"/>
  <c r="F32" i="41"/>
  <c r="F32" i="40"/>
  <c r="F32" i="39"/>
  <c r="E59" i="40"/>
  <c r="E59" i="41"/>
  <c r="E59" i="39"/>
  <c r="G96" i="39"/>
  <c r="G96" i="38"/>
  <c r="G96" i="41"/>
  <c r="G126" i="7"/>
  <c r="G18" i="40"/>
  <c r="G18" i="38"/>
  <c r="G45" i="38"/>
  <c r="G45" i="40"/>
  <c r="E58" i="40"/>
  <c r="E58" i="41"/>
  <c r="E58" i="39"/>
  <c r="G28" i="9"/>
  <c r="G42" i="38"/>
  <c r="G42" i="40"/>
  <c r="G42" i="39"/>
  <c r="F38" i="40"/>
  <c r="F38" i="41"/>
  <c r="F38" i="38"/>
  <c r="E43" i="41"/>
  <c r="E43" i="40"/>
  <c r="E43" i="39"/>
  <c r="G48" i="39"/>
  <c r="G48" i="38"/>
  <c r="G48" i="41"/>
  <c r="G126" i="9"/>
  <c r="E33" i="9"/>
  <c r="F38" i="8"/>
  <c r="F73" i="39"/>
  <c r="F73" i="41"/>
  <c r="F73" i="38"/>
  <c r="E79" i="39"/>
  <c r="E79" i="41"/>
  <c r="G102" i="38"/>
  <c r="G102" i="39"/>
  <c r="G102" i="40"/>
  <c r="E44" i="38"/>
  <c r="E44" i="41"/>
  <c r="E44" i="39"/>
  <c r="G74" i="38"/>
  <c r="G74" i="39"/>
  <c r="G74" i="40"/>
  <c r="G126" i="21"/>
  <c r="G126" i="23"/>
  <c r="G126" i="32"/>
  <c r="F71" i="29"/>
  <c r="G66" i="31"/>
  <c r="H9" i="30"/>
  <c r="G10" i="35"/>
  <c r="E11" i="35"/>
  <c r="F11" i="35"/>
  <c r="F14" i="35"/>
  <c r="E6" i="35"/>
  <c r="G8" i="35"/>
  <c r="E18" i="35"/>
  <c r="G27" i="35"/>
  <c r="F36" i="35"/>
  <c r="G43" i="40"/>
  <c r="G43" i="41"/>
  <c r="G43" i="39"/>
  <c r="F40" i="35"/>
  <c r="G5" i="35"/>
  <c r="G28" i="35"/>
  <c r="F38" i="35"/>
  <c r="E15" i="35"/>
  <c r="E19" i="35"/>
  <c r="G26" i="35"/>
  <c r="E30" i="35"/>
  <c r="G21" i="35"/>
  <c r="G16" i="35"/>
  <c r="E22" i="35"/>
  <c r="E35" i="35"/>
  <c r="E85" i="38"/>
  <c r="G131" i="40"/>
  <c r="G131" i="41"/>
  <c r="G131" i="39"/>
  <c r="G78" i="22"/>
  <c r="G78" i="39"/>
  <c r="F34" i="39"/>
  <c r="H34" i="39"/>
  <c r="I34" i="39"/>
  <c r="J38" i="36"/>
  <c r="J31" i="36"/>
  <c r="I15" i="39"/>
  <c r="J15" i="39"/>
  <c r="H15" i="39"/>
  <c r="J35" i="36"/>
  <c r="F40" i="39"/>
  <c r="F104" i="39"/>
  <c r="G127" i="39"/>
  <c r="E10" i="39"/>
  <c r="G37" i="38"/>
  <c r="G69" i="38"/>
  <c r="E99" i="38"/>
  <c r="G113" i="38"/>
  <c r="E119" i="38"/>
  <c r="E8" i="38"/>
  <c r="F100" i="40"/>
  <c r="G70" i="38"/>
  <c r="F82" i="40"/>
  <c r="G118" i="39"/>
  <c r="E120" i="41"/>
  <c r="F8" i="39"/>
  <c r="E29" i="39"/>
  <c r="E62" i="40"/>
  <c r="F93" i="38"/>
  <c r="E102" i="41"/>
  <c r="F39" i="41"/>
  <c r="I42" i="39"/>
  <c r="F58" i="39"/>
  <c r="F74" i="38"/>
  <c r="F74" i="41"/>
  <c r="F83" i="41"/>
  <c r="G36" i="41"/>
  <c r="G103" i="39"/>
  <c r="E129" i="41"/>
  <c r="F47" i="39"/>
  <c r="G66" i="39"/>
  <c r="F79" i="41"/>
  <c r="G105" i="40"/>
  <c r="G122" i="39"/>
  <c r="G125" i="41"/>
  <c r="J7" i="39"/>
  <c r="G18" i="41"/>
  <c r="F60" i="38"/>
  <c r="F60" i="41"/>
  <c r="E85" i="41"/>
  <c r="G38" i="39"/>
  <c r="G38" i="40"/>
  <c r="E123" i="41"/>
  <c r="F126" i="39"/>
  <c r="E38" i="39"/>
  <c r="E38" i="41"/>
  <c r="F101" i="39"/>
  <c r="G49" i="38"/>
  <c r="G78" i="41"/>
  <c r="G130" i="38"/>
  <c r="G130" i="40"/>
  <c r="F14" i="39"/>
  <c r="E42" i="39"/>
  <c r="E82" i="38"/>
  <c r="E82" i="40"/>
  <c r="E22" i="39"/>
  <c r="E34" i="38"/>
  <c r="E9" i="40"/>
  <c r="E54" i="38"/>
  <c r="E54" i="40"/>
  <c r="E68" i="41"/>
  <c r="G129" i="38"/>
  <c r="G129" i="40"/>
  <c r="E89" i="38"/>
  <c r="E89" i="40"/>
  <c r="E76" i="41"/>
  <c r="J27" i="39"/>
  <c r="I27" i="39"/>
  <c r="H27" i="39"/>
  <c r="G47" i="38"/>
  <c r="G87" i="40"/>
  <c r="E4" i="39"/>
  <c r="F45" i="38"/>
  <c r="F115" i="41"/>
  <c r="E108" i="41"/>
  <c r="F118" i="39"/>
  <c r="F6" i="39"/>
  <c r="G45" i="39"/>
  <c r="G58" i="41"/>
  <c r="G61" i="41"/>
  <c r="E95" i="41"/>
  <c r="F29" i="39"/>
  <c r="G39" i="39"/>
  <c r="E49" i="41"/>
  <c r="E113" i="41"/>
  <c r="F63" i="39"/>
  <c r="F66" i="39"/>
  <c r="F87" i="41"/>
  <c r="F122" i="39"/>
  <c r="E131" i="41"/>
  <c r="E69" i="41"/>
  <c r="F16" i="38"/>
  <c r="G76" i="39"/>
  <c r="G76" i="40"/>
  <c r="E126" i="40"/>
  <c r="F46" i="41"/>
  <c r="F59" i="38"/>
  <c r="E124" i="40"/>
  <c r="F130" i="38"/>
  <c r="G9" i="38"/>
  <c r="H15" i="38"/>
  <c r="G29" i="38"/>
  <c r="G33" i="40"/>
  <c r="G88" i="40"/>
  <c r="G98" i="38"/>
  <c r="F110" i="40"/>
  <c r="F65" i="40"/>
  <c r="F97" i="40"/>
  <c r="F129" i="40"/>
  <c r="E106" i="38"/>
  <c r="E86" i="39"/>
  <c r="F117" i="38"/>
  <c r="E55" i="39"/>
  <c r="E83" i="40"/>
  <c r="E105" i="40"/>
  <c r="G75" i="40"/>
  <c r="F69" i="38"/>
  <c r="E112" i="40"/>
  <c r="F35" i="38"/>
  <c r="G67" i="39"/>
  <c r="F99" i="40"/>
  <c r="G54" i="38"/>
  <c r="G57" i="38"/>
  <c r="G121" i="38"/>
  <c r="G24" i="38"/>
  <c r="E107" i="38"/>
  <c r="G10" i="39"/>
  <c r="G27" i="38"/>
  <c r="E118" i="38"/>
  <c r="F26" i="40"/>
  <c r="E114" i="38"/>
  <c r="F54" i="40"/>
  <c r="F131" i="40"/>
  <c r="E104" i="39"/>
  <c r="J47" i="39"/>
  <c r="U4" i="41"/>
  <c r="Q4" i="41"/>
  <c r="T4" i="41"/>
  <c r="R4" i="41"/>
  <c r="V4" i="41"/>
  <c r="H55" i="39"/>
  <c r="J26" i="36"/>
  <c r="J30" i="36"/>
  <c r="J39" i="36"/>
  <c r="H46" i="39"/>
  <c r="G99" i="38"/>
  <c r="E17" i="39"/>
  <c r="I39" i="39"/>
  <c r="J58" i="36"/>
  <c r="V4" i="40"/>
  <c r="R4" i="40"/>
  <c r="I27" i="38"/>
  <c r="H5" i="39"/>
  <c r="G99" i="40"/>
  <c r="H17" i="39"/>
  <c r="J59" i="36"/>
  <c r="J55" i="36"/>
  <c r="J43" i="36"/>
  <c r="J50" i="36"/>
  <c r="J27" i="36"/>
  <c r="H61" i="30"/>
  <c r="I6" i="30"/>
  <c r="H21" i="30"/>
  <c r="H66" i="25"/>
  <c r="I51" i="28"/>
  <c r="H23" i="24"/>
  <c r="J51" i="28"/>
  <c r="J61" i="23"/>
  <c r="J39" i="26"/>
  <c r="J11" i="28"/>
  <c r="J10" i="31"/>
  <c r="H39" i="26"/>
  <c r="H45" i="28"/>
  <c r="F55" i="21"/>
  <c r="J6" i="32"/>
  <c r="H11" i="28"/>
  <c r="J21" i="30"/>
  <c r="E11" i="31"/>
  <c r="G80" i="26"/>
  <c r="G84" i="35"/>
  <c r="G71" i="28"/>
  <c r="E131" i="30"/>
  <c r="E118" i="32"/>
  <c r="G76" i="23"/>
  <c r="E84" i="23"/>
  <c r="G98" i="3"/>
  <c r="G36" i="29"/>
  <c r="F41" i="25"/>
  <c r="F83" i="23"/>
  <c r="F83" i="21"/>
  <c r="F83" i="31"/>
  <c r="E24" i="26"/>
  <c r="E54" i="26"/>
  <c r="G106" i="8"/>
  <c r="E124" i="29"/>
  <c r="F39" i="3"/>
  <c r="E35" i="25"/>
  <c r="E44" i="30"/>
  <c r="F51" i="3"/>
  <c r="G22" i="32"/>
  <c r="F132" i="7"/>
  <c r="F113" i="27"/>
  <c r="F44" i="32"/>
  <c r="G53" i="31"/>
  <c r="G69" i="35"/>
  <c r="J54" i="25"/>
  <c r="F39" i="26"/>
  <c r="F83" i="26"/>
  <c r="I45" i="31"/>
  <c r="H45" i="31"/>
  <c r="I58" i="24"/>
  <c r="J58" i="24"/>
  <c r="J43" i="23"/>
  <c r="I43" i="23"/>
  <c r="J45" i="21"/>
  <c r="H45" i="21"/>
  <c r="J43" i="21"/>
  <c r="H43" i="21"/>
  <c r="H51" i="21"/>
  <c r="J51" i="21"/>
  <c r="H26" i="24"/>
  <c r="J26" i="24"/>
  <c r="G131" i="30"/>
  <c r="G131" i="26"/>
  <c r="G131" i="28"/>
  <c r="G131" i="21"/>
  <c r="E115" i="30"/>
  <c r="G26" i="25"/>
  <c r="E58" i="25"/>
  <c r="E89" i="31"/>
  <c r="E32" i="23"/>
  <c r="E99" i="31"/>
  <c r="H55" i="30"/>
  <c r="J55" i="30"/>
  <c r="F5" i="28"/>
  <c r="F36" i="26"/>
  <c r="F131" i="29"/>
  <c r="G97" i="30"/>
  <c r="E69" i="26"/>
  <c r="E53" i="30"/>
  <c r="E106" i="32"/>
  <c r="G78" i="7"/>
  <c r="G16" i="24"/>
  <c r="E29" i="21"/>
  <c r="G49" i="9"/>
  <c r="G95" i="24"/>
  <c r="F60" i="29"/>
  <c r="G44" i="8"/>
  <c r="F20" i="30"/>
  <c r="G27" i="26"/>
  <c r="E75" i="32"/>
  <c r="F124" i="10"/>
  <c r="G88" i="23"/>
  <c r="F29" i="23"/>
  <c r="E28" i="3"/>
  <c r="F26" i="23"/>
  <c r="F98" i="23"/>
  <c r="G114" i="32"/>
  <c r="E130" i="30"/>
  <c r="E16" i="29"/>
  <c r="G61" i="29"/>
  <c r="E41" i="31"/>
  <c r="E73" i="23"/>
  <c r="G5" i="30"/>
  <c r="F14" i="31"/>
  <c r="E60" i="25"/>
  <c r="F67" i="26"/>
  <c r="F99" i="35"/>
  <c r="G60" i="8"/>
  <c r="G89" i="32"/>
  <c r="G64" i="28"/>
  <c r="G28" i="30"/>
  <c r="F83" i="14"/>
  <c r="F83" i="18"/>
  <c r="J9" i="21"/>
  <c r="F83" i="27"/>
  <c r="I45" i="32"/>
  <c r="I50" i="32"/>
  <c r="H50" i="32"/>
  <c r="J61" i="21"/>
  <c r="H61" i="21"/>
  <c r="H15" i="30"/>
  <c r="J15" i="30"/>
  <c r="H59" i="35"/>
  <c r="I59" i="35"/>
  <c r="H43" i="32"/>
  <c r="I43" i="32"/>
  <c r="F9" i="24"/>
  <c r="G34" i="24"/>
  <c r="G75" i="26"/>
  <c r="F64" i="32"/>
  <c r="F81" i="30"/>
  <c r="E20" i="30"/>
  <c r="E86" i="9"/>
  <c r="F89" i="24"/>
  <c r="F121" i="31"/>
  <c r="F102" i="30"/>
  <c r="I21" i="22"/>
  <c r="J21" i="22"/>
  <c r="G78" i="26"/>
  <c r="G78" i="29"/>
  <c r="G78" i="24"/>
  <c r="E12" i="23"/>
  <c r="E23" i="30"/>
  <c r="F116" i="27"/>
  <c r="E103" i="31"/>
  <c r="G82" i="25"/>
  <c r="F90" i="24"/>
  <c r="G133" i="32"/>
  <c r="F11" i="23"/>
  <c r="E61" i="24"/>
  <c r="G19" i="21"/>
  <c r="G54" i="35"/>
  <c r="F58" i="35"/>
  <c r="F8" i="30"/>
  <c r="E8" i="28"/>
  <c r="G72" i="35"/>
  <c r="F101" i="26"/>
  <c r="G42" i="7"/>
  <c r="E112" i="29"/>
  <c r="G124" i="35"/>
  <c r="G37" i="32"/>
  <c r="G40" i="23"/>
  <c r="G77" i="24"/>
  <c r="E95" i="26"/>
  <c r="G103" i="8"/>
  <c r="G53" i="3"/>
  <c r="F83" i="3"/>
  <c r="F91" i="8"/>
  <c r="G108" i="8"/>
  <c r="E80" i="26"/>
  <c r="F87" i="7"/>
  <c r="F4" i="29"/>
  <c r="E65" i="29"/>
  <c r="E97" i="31"/>
  <c r="G111" i="22"/>
  <c r="E37" i="24"/>
  <c r="F88" i="32"/>
  <c r="E113" i="25"/>
  <c r="E76" i="30"/>
  <c r="G101" i="7"/>
  <c r="F110" i="27"/>
  <c r="G65" i="26"/>
  <c r="E122" i="32"/>
  <c r="G24" i="26"/>
  <c r="F33" i="31"/>
  <c r="G92" i="31"/>
  <c r="G112" i="24"/>
  <c r="G56" i="21"/>
  <c r="G31" i="24"/>
  <c r="E48" i="10"/>
  <c r="G110" i="28"/>
  <c r="F120" i="35"/>
  <c r="J34" i="32"/>
  <c r="I6" i="27"/>
  <c r="J58" i="23"/>
  <c r="H50" i="29"/>
  <c r="F39" i="25"/>
  <c r="G78" i="21"/>
  <c r="G78" i="35"/>
  <c r="F39" i="30"/>
  <c r="F71" i="35"/>
  <c r="F71" i="32"/>
  <c r="F71" i="25"/>
  <c r="F71" i="22"/>
  <c r="F71" i="23"/>
  <c r="F71" i="26"/>
  <c r="F71" i="28"/>
  <c r="F71" i="27"/>
  <c r="F71" i="30"/>
  <c r="F71" i="21"/>
  <c r="F47" i="32"/>
  <c r="G39" i="32"/>
  <c r="G48" i="30"/>
  <c r="E96" i="26"/>
  <c r="F49" i="31"/>
  <c r="F16" i="26"/>
  <c r="F28" i="23"/>
  <c r="G70" i="31"/>
  <c r="E88" i="30"/>
  <c r="G102" i="32"/>
  <c r="E127" i="30"/>
  <c r="E74" i="27"/>
  <c r="F85" i="32"/>
  <c r="G109" i="3"/>
  <c r="E126" i="27"/>
  <c r="E126" i="3"/>
  <c r="E85" i="7"/>
  <c r="E34" i="30"/>
  <c r="F69" i="35"/>
  <c r="E101" i="35"/>
  <c r="E117" i="27"/>
  <c r="G20" i="22"/>
  <c r="E87" i="26"/>
  <c r="E70" i="22"/>
  <c r="G74" i="32"/>
  <c r="E100" i="24"/>
  <c r="F37" i="3"/>
  <c r="F59" i="25"/>
  <c r="E14" i="24"/>
  <c r="E21" i="21"/>
  <c r="E21" i="7"/>
  <c r="E57" i="32"/>
  <c r="F70" i="25"/>
  <c r="H26" i="28"/>
  <c r="I26" i="28"/>
  <c r="G41" i="32"/>
  <c r="F92" i="28"/>
  <c r="G83" i="9"/>
  <c r="F100" i="35"/>
  <c r="E125" i="26"/>
  <c r="E114" i="31"/>
  <c r="G57" i="25"/>
  <c r="E82" i="32"/>
  <c r="F94" i="30"/>
  <c r="E68" i="32"/>
  <c r="G96" i="31"/>
  <c r="G125" i="29"/>
  <c r="F3" i="32"/>
  <c r="E91" i="23"/>
  <c r="E102" i="30"/>
  <c r="G120" i="26"/>
  <c r="F114" i="32"/>
  <c r="G42" i="3"/>
  <c r="G42" i="10"/>
  <c r="G132" i="9"/>
  <c r="E40" i="32"/>
  <c r="F75" i="32"/>
  <c r="M5" i="39"/>
  <c r="S5" i="39" s="1"/>
  <c r="E9" i="7"/>
  <c r="G69" i="7"/>
  <c r="F47" i="3"/>
  <c r="G78" i="10"/>
  <c r="G98" i="10"/>
  <c r="F39" i="10"/>
  <c r="F44" i="8"/>
  <c r="F83" i="10"/>
  <c r="G90" i="9"/>
  <c r="F43" i="10"/>
  <c r="G89" i="7"/>
  <c r="G130" i="8"/>
  <c r="G59" i="7"/>
  <c r="E42" i="25"/>
  <c r="J21" i="21"/>
  <c r="J17" i="21"/>
  <c r="J59" i="21"/>
  <c r="I6" i="32"/>
  <c r="J45" i="26"/>
  <c r="I63" i="26"/>
  <c r="G130" i="30"/>
  <c r="G130" i="23"/>
  <c r="G130" i="24"/>
  <c r="E3" i="32"/>
  <c r="F39" i="24"/>
  <c r="F83" i="22"/>
  <c r="F83" i="25"/>
  <c r="F83" i="29"/>
  <c r="F83" i="28"/>
  <c r="G78" i="25"/>
  <c r="G78" i="23"/>
  <c r="G78" i="30"/>
  <c r="G78" i="31"/>
  <c r="G78" i="32"/>
  <c r="F47" i="25"/>
  <c r="F47" i="28"/>
  <c r="Q4" i="39"/>
  <c r="U4" i="39"/>
  <c r="T4" i="39"/>
  <c r="R4" i="39"/>
  <c r="V4" i="39"/>
  <c r="U4" i="38"/>
  <c r="Q4" i="38"/>
  <c r="T4" i="38"/>
  <c r="G78" i="3"/>
  <c r="G130" i="7"/>
  <c r="G33" i="7"/>
  <c r="F22" i="10"/>
  <c r="G53" i="10"/>
  <c r="G69" i="8"/>
  <c r="F83" i="8"/>
  <c r="G9" i="29"/>
  <c r="G78" i="14"/>
  <c r="G130" i="14"/>
  <c r="F47" i="14"/>
  <c r="G78" i="18"/>
  <c r="J63" i="21"/>
  <c r="J7" i="21"/>
  <c r="I15" i="30"/>
  <c r="G130" i="31"/>
  <c r="G130" i="35"/>
  <c r="G130" i="32"/>
  <c r="I19" i="26"/>
  <c r="F83" i="30"/>
  <c r="F83" i="35"/>
  <c r="G78" i="27"/>
  <c r="G78" i="28"/>
  <c r="F47" i="27"/>
  <c r="G54" i="32"/>
  <c r="V4" i="38"/>
  <c r="R4" i="38"/>
  <c r="J27" i="27"/>
  <c r="I50" i="28"/>
  <c r="E21" i="28"/>
  <c r="G21" i="28"/>
  <c r="F61" i="32"/>
  <c r="E39" i="21"/>
  <c r="G55" i="31"/>
  <c r="H58" i="21"/>
  <c r="I62" i="21"/>
  <c r="F34" i="21"/>
  <c r="I45" i="21"/>
  <c r="I43" i="21"/>
  <c r="I27" i="30"/>
  <c r="J6" i="28"/>
  <c r="J34" i="23"/>
  <c r="H51" i="22"/>
  <c r="H51" i="26"/>
  <c r="I6" i="28"/>
  <c r="J61" i="30"/>
  <c r="J39" i="25"/>
  <c r="I66" i="25"/>
  <c r="J35" i="32"/>
  <c r="J47" i="28"/>
  <c r="I61" i="32"/>
  <c r="I13" i="27"/>
  <c r="H30" i="29"/>
  <c r="I19" i="31"/>
  <c r="I38" i="26"/>
  <c r="I34" i="23"/>
  <c r="J47" i="25"/>
  <c r="I55" i="31"/>
  <c r="J59" i="27"/>
  <c r="J59" i="23"/>
  <c r="E17" i="23"/>
  <c r="J43" i="24"/>
  <c r="J31" i="29"/>
  <c r="H47" i="25"/>
  <c r="H27" i="27"/>
  <c r="F21" i="29"/>
  <c r="G51" i="21"/>
  <c r="I10" i="21"/>
  <c r="J51" i="23"/>
  <c r="J6" i="23"/>
  <c r="H61" i="23"/>
  <c r="J42" i="32"/>
  <c r="J45" i="31"/>
  <c r="J58" i="29"/>
  <c r="J50" i="23"/>
  <c r="I63" i="29"/>
  <c r="I11" i="31"/>
  <c r="J35" i="27"/>
  <c r="H46" i="35"/>
  <c r="I21" i="28"/>
  <c r="H50" i="23"/>
  <c r="I35" i="25"/>
  <c r="H62" i="25"/>
  <c r="I39" i="28"/>
  <c r="I42" i="32"/>
  <c r="I47" i="28"/>
  <c r="E17" i="32"/>
  <c r="H26" i="29"/>
  <c r="I7" i="23"/>
  <c r="H54" i="26"/>
  <c r="G7" i="23"/>
  <c r="J38" i="26"/>
  <c r="J46" i="23"/>
  <c r="H23" i="25"/>
  <c r="E46" i="28"/>
  <c r="F66" i="28"/>
  <c r="I9" i="21"/>
  <c r="H63" i="28"/>
  <c r="G66" i="28"/>
  <c r="I54" i="27"/>
  <c r="J31" i="27"/>
  <c r="I17" i="27"/>
  <c r="E7" i="21"/>
  <c r="E47" i="27"/>
  <c r="J35" i="21"/>
  <c r="I13" i="21"/>
  <c r="E17" i="21"/>
  <c r="J27" i="21"/>
  <c r="I15" i="21"/>
  <c r="I55" i="21"/>
  <c r="I19" i="21"/>
  <c r="I15" i="27"/>
  <c r="H61" i="31"/>
  <c r="I6" i="31"/>
  <c r="J42" i="24"/>
  <c r="J61" i="22"/>
  <c r="J50" i="22"/>
  <c r="I31" i="27"/>
  <c r="J23" i="27"/>
  <c r="I59" i="27"/>
  <c r="I34" i="24"/>
  <c r="F34" i="32"/>
  <c r="I34" i="32"/>
  <c r="H58" i="22"/>
  <c r="I23" i="24"/>
  <c r="J10" i="22"/>
  <c r="H13" i="27"/>
  <c r="H17" i="27"/>
  <c r="H26" i="25"/>
  <c r="I7" i="27"/>
  <c r="J18" i="28"/>
  <c r="J38" i="32"/>
  <c r="H38" i="27"/>
  <c r="G46" i="28"/>
  <c r="J13" i="26"/>
  <c r="I35" i="21"/>
  <c r="H30" i="21"/>
  <c r="H55" i="21"/>
  <c r="J26" i="25"/>
  <c r="I38" i="27"/>
  <c r="I10" i="22"/>
  <c r="H7" i="27"/>
  <c r="I23" i="27"/>
  <c r="J38" i="24"/>
  <c r="H38" i="32"/>
  <c r="H15" i="27"/>
  <c r="J17" i="27"/>
  <c r="H18" i="28"/>
  <c r="G30" i="21"/>
  <c r="F23" i="32"/>
  <c r="I23" i="21"/>
  <c r="I7" i="21"/>
  <c r="J38" i="21"/>
  <c r="I27" i="23"/>
  <c r="J58" i="22"/>
  <c r="H6" i="27"/>
  <c r="J26" i="28"/>
  <c r="H21" i="22"/>
  <c r="I62" i="22"/>
  <c r="J27" i="24"/>
  <c r="H54" i="25"/>
  <c r="J7" i="27"/>
  <c r="F6" i="25"/>
  <c r="J13" i="21"/>
  <c r="H17" i="21"/>
  <c r="G7" i="21"/>
  <c r="H38" i="21"/>
  <c r="H59" i="21"/>
  <c r="H15" i="21"/>
  <c r="J63" i="31"/>
  <c r="I15" i="32"/>
  <c r="H51" i="29"/>
  <c r="J50" i="35"/>
  <c r="I31" i="26"/>
  <c r="I46" i="24"/>
  <c r="I59" i="31"/>
  <c r="I18" i="24"/>
  <c r="I26" i="23"/>
  <c r="I47" i="25"/>
  <c r="I47" i="32"/>
  <c r="J27" i="25"/>
  <c r="H43" i="23"/>
  <c r="H59" i="31"/>
  <c r="I51" i="25"/>
  <c r="J7" i="23"/>
  <c r="J18" i="24"/>
  <c r="H38" i="23"/>
  <c r="J62" i="29"/>
  <c r="J26" i="22"/>
  <c r="J54" i="26"/>
  <c r="H21" i="29"/>
  <c r="H46" i="24"/>
  <c r="H30" i="23"/>
  <c r="I46" i="23"/>
  <c r="I62" i="29"/>
  <c r="I10" i="31"/>
  <c r="I26" i="27"/>
  <c r="H58" i="24"/>
  <c r="H7" i="25"/>
  <c r="H10" i="30"/>
  <c r="I23" i="25"/>
  <c r="H62" i="29"/>
  <c r="F55" i="27"/>
  <c r="F55" i="31"/>
  <c r="F47" i="24"/>
  <c r="F47" i="23"/>
  <c r="J66" i="30"/>
  <c r="G66" i="30"/>
  <c r="H13" i="22"/>
  <c r="H17" i="23"/>
  <c r="H17" i="28"/>
  <c r="H17" i="32"/>
  <c r="H26" i="23"/>
  <c r="I51" i="26"/>
  <c r="I7" i="25"/>
  <c r="H9" i="27"/>
  <c r="H55" i="27"/>
  <c r="H55" i="31"/>
  <c r="I9" i="27"/>
  <c r="I9" i="32"/>
  <c r="J7" i="25"/>
  <c r="J46" i="24"/>
  <c r="H11" i="29"/>
  <c r="J17" i="26"/>
  <c r="H19" i="31"/>
  <c r="J21" i="29"/>
  <c r="H31" i="26"/>
  <c r="F17" i="21"/>
  <c r="H19" i="14"/>
  <c r="J6" i="25"/>
  <c r="H51" i="25"/>
  <c r="J45" i="22"/>
  <c r="J50" i="28"/>
  <c r="I63" i="31"/>
  <c r="I66" i="30"/>
  <c r="J26" i="29"/>
  <c r="J26" i="27"/>
  <c r="I13" i="22"/>
  <c r="I38" i="23"/>
  <c r="I38" i="28"/>
  <c r="I59" i="28"/>
  <c r="I10" i="30"/>
  <c r="I30" i="23"/>
  <c r="I30" i="29"/>
  <c r="J51" i="29"/>
  <c r="F39" i="28"/>
  <c r="I55" i="27"/>
  <c r="J27" i="30"/>
  <c r="I54" i="28"/>
  <c r="I17" i="23"/>
  <c r="H38" i="28"/>
  <c r="G62" i="25"/>
  <c r="H23" i="28"/>
  <c r="E50" i="27"/>
  <c r="E50" i="24"/>
  <c r="E76" i="21"/>
  <c r="J21" i="26"/>
  <c r="H21" i="26"/>
  <c r="I35" i="26"/>
  <c r="J35" i="26"/>
  <c r="H35" i="26"/>
  <c r="J62" i="35"/>
  <c r="H62" i="35"/>
  <c r="I62" i="35"/>
  <c r="J62" i="27"/>
  <c r="G62" i="27"/>
  <c r="I62" i="27"/>
  <c r="F39" i="22"/>
  <c r="H39" i="22"/>
  <c r="F47" i="22"/>
  <c r="H47" i="22"/>
  <c r="I11" i="22"/>
  <c r="H11" i="22"/>
  <c r="J10" i="25"/>
  <c r="H10" i="25"/>
  <c r="J15" i="25"/>
  <c r="H15" i="25"/>
  <c r="H39" i="29"/>
  <c r="F39" i="29"/>
  <c r="J7" i="29"/>
  <c r="H7" i="29"/>
  <c r="G59" i="30"/>
  <c r="G59" i="28"/>
  <c r="H34" i="27"/>
  <c r="I34" i="27"/>
  <c r="H39" i="31"/>
  <c r="F39" i="31"/>
  <c r="J39" i="31"/>
  <c r="J54" i="22"/>
  <c r="H54" i="22"/>
  <c r="I54" i="22"/>
  <c r="H18" i="30"/>
  <c r="J18" i="30"/>
  <c r="I18" i="30"/>
  <c r="H35" i="30"/>
  <c r="I35" i="30"/>
  <c r="I39" i="23"/>
  <c r="F39" i="23"/>
  <c r="H39" i="23"/>
  <c r="G62" i="31"/>
  <c r="H62" i="31"/>
  <c r="J26" i="31"/>
  <c r="H26" i="31"/>
  <c r="I26" i="31"/>
  <c r="J46" i="30"/>
  <c r="G46" i="30"/>
  <c r="H46" i="30"/>
  <c r="I46" i="30"/>
  <c r="H66" i="29"/>
  <c r="I66" i="29"/>
  <c r="H34" i="29"/>
  <c r="F34" i="29"/>
  <c r="I34" i="29"/>
  <c r="I35" i="23"/>
  <c r="H35" i="23"/>
  <c r="H63" i="24"/>
  <c r="I63" i="24"/>
  <c r="I42" i="22"/>
  <c r="H42" i="22"/>
  <c r="G46" i="22"/>
  <c r="J46" i="22"/>
  <c r="I46" i="22"/>
  <c r="H46" i="22"/>
  <c r="G66" i="22"/>
  <c r="J66" i="22"/>
  <c r="H66" i="22"/>
  <c r="I66" i="22"/>
  <c r="J19" i="27"/>
  <c r="H19" i="27"/>
  <c r="J30" i="27"/>
  <c r="I30" i="27"/>
  <c r="H30" i="27"/>
  <c r="I5" i="28"/>
  <c r="H5" i="28"/>
  <c r="H18" i="22"/>
  <c r="J18" i="22"/>
  <c r="G7" i="24"/>
  <c r="I7" i="24"/>
  <c r="J7" i="24"/>
  <c r="H7" i="24"/>
  <c r="H19" i="29"/>
  <c r="J19" i="29"/>
  <c r="I19" i="29"/>
  <c r="J17" i="24"/>
  <c r="I17" i="24"/>
  <c r="E17" i="24"/>
  <c r="H17" i="24"/>
  <c r="E9" i="10"/>
  <c r="G131" i="3"/>
  <c r="G117" i="9"/>
  <c r="G117" i="8"/>
  <c r="G74" i="10"/>
  <c r="G15" i="25"/>
  <c r="F46" i="30"/>
  <c r="G10" i="32"/>
  <c r="F110" i="7"/>
  <c r="G42" i="25"/>
  <c r="E21" i="10"/>
  <c r="G59" i="8"/>
  <c r="E71" i="9"/>
  <c r="F13" i="29"/>
  <c r="E27" i="25"/>
  <c r="E71" i="3"/>
  <c r="F52" i="10"/>
  <c r="E49" i="10"/>
  <c r="I63" i="21"/>
  <c r="I61" i="21"/>
  <c r="I21" i="21"/>
  <c r="J31" i="21"/>
  <c r="I35" i="22"/>
  <c r="I27" i="24"/>
  <c r="J6" i="31"/>
  <c r="J34" i="24"/>
  <c r="H61" i="22"/>
  <c r="H61" i="35"/>
  <c r="J42" i="25"/>
  <c r="J61" i="35"/>
  <c r="I63" i="28"/>
  <c r="I11" i="27"/>
  <c r="J35" i="30"/>
  <c r="G131" i="27"/>
  <c r="E21" i="25"/>
  <c r="I13" i="26"/>
  <c r="I21" i="26"/>
  <c r="I62" i="31"/>
  <c r="I18" i="22"/>
  <c r="F34" i="27"/>
  <c r="J30" i="22"/>
  <c r="G66" i="29"/>
  <c r="I5" i="24"/>
  <c r="H34" i="24"/>
  <c r="J43" i="32"/>
  <c r="H9" i="32"/>
  <c r="G62" i="35"/>
  <c r="G125" i="10"/>
  <c r="I54" i="24"/>
  <c r="J54" i="24"/>
  <c r="I58" i="25"/>
  <c r="H58" i="25"/>
  <c r="J63" i="25"/>
  <c r="H63" i="25"/>
  <c r="H62" i="22"/>
  <c r="G62" i="22"/>
  <c r="H39" i="27"/>
  <c r="F39" i="27"/>
  <c r="I39" i="27"/>
  <c r="I47" i="27"/>
  <c r="H47" i="27"/>
  <c r="J47" i="27"/>
  <c r="I5" i="30"/>
  <c r="H5" i="30"/>
  <c r="H63" i="30"/>
  <c r="I63" i="30"/>
  <c r="J63" i="30"/>
  <c r="J9" i="25"/>
  <c r="H9" i="25"/>
  <c r="J31" i="24"/>
  <c r="I31" i="24"/>
  <c r="H45" i="30"/>
  <c r="I45" i="30"/>
  <c r="I66" i="32"/>
  <c r="G66" i="32"/>
  <c r="J55" i="29"/>
  <c r="F55" i="29"/>
  <c r="I55" i="29"/>
  <c r="I23" i="29"/>
  <c r="J23" i="29"/>
  <c r="H34" i="22"/>
  <c r="F34" i="22"/>
  <c r="I34" i="22"/>
  <c r="I54" i="32"/>
  <c r="H54" i="32"/>
  <c r="H11" i="26"/>
  <c r="I11" i="26"/>
  <c r="J11" i="26"/>
  <c r="J46" i="26"/>
  <c r="G46" i="26"/>
  <c r="H46" i="26"/>
  <c r="H15" i="26"/>
  <c r="J15" i="26"/>
  <c r="F55" i="30"/>
  <c r="I55" i="30"/>
  <c r="J59" i="32"/>
  <c r="H59" i="32"/>
  <c r="J19" i="32"/>
  <c r="I19" i="32"/>
  <c r="H19" i="32"/>
  <c r="H13" i="29"/>
  <c r="J13" i="29"/>
  <c r="I13" i="29"/>
  <c r="J18" i="29"/>
  <c r="I18" i="29"/>
  <c r="G7" i="26"/>
  <c r="H7" i="26"/>
  <c r="I7" i="26"/>
  <c r="G46" i="27"/>
  <c r="J46" i="27"/>
  <c r="H19" i="28"/>
  <c r="I19" i="28"/>
  <c r="J18" i="27"/>
  <c r="H18" i="27"/>
  <c r="I10" i="28"/>
  <c r="J10" i="28"/>
  <c r="J62" i="30"/>
  <c r="G62" i="30"/>
  <c r="I62" i="30"/>
  <c r="J51" i="31"/>
  <c r="I51" i="31"/>
  <c r="I45" i="35"/>
  <c r="H45" i="35"/>
  <c r="J13" i="30"/>
  <c r="I13" i="30"/>
  <c r="E17" i="25"/>
  <c r="H17" i="25"/>
  <c r="I50" i="26"/>
  <c r="H50" i="26"/>
  <c r="J13" i="23"/>
  <c r="H13" i="23"/>
  <c r="J31" i="30"/>
  <c r="H31" i="30"/>
  <c r="I31" i="30"/>
  <c r="G131" i="35"/>
  <c r="G131" i="18"/>
  <c r="G131" i="32"/>
  <c r="G131" i="31"/>
  <c r="G131" i="29"/>
  <c r="G131" i="25"/>
  <c r="F52" i="8"/>
  <c r="G117" i="7"/>
  <c r="G131" i="8"/>
  <c r="E59" i="35"/>
  <c r="G125" i="3"/>
  <c r="G96" i="9"/>
  <c r="G63" i="21"/>
  <c r="E21" i="3"/>
  <c r="F76" i="8"/>
  <c r="E47" i="3"/>
  <c r="F43" i="32"/>
  <c r="E71" i="10"/>
  <c r="G131" i="9"/>
  <c r="G89" i="8"/>
  <c r="F52" i="3"/>
  <c r="G58" i="25"/>
  <c r="F113" i="8"/>
  <c r="E3" i="3"/>
  <c r="G131" i="23"/>
  <c r="I27" i="25"/>
  <c r="J6" i="22"/>
  <c r="I15" i="26"/>
  <c r="J34" i="27"/>
  <c r="J42" i="22"/>
  <c r="J45" i="32"/>
  <c r="J45" i="29"/>
  <c r="J58" i="25"/>
  <c r="J39" i="23"/>
  <c r="J35" i="23"/>
  <c r="G131" i="24"/>
  <c r="J54" i="27"/>
  <c r="F21" i="22"/>
  <c r="J11" i="27"/>
  <c r="H58" i="23"/>
  <c r="H66" i="32"/>
  <c r="M4" i="32"/>
  <c r="S4" i="32" s="1"/>
  <c r="I42" i="24"/>
  <c r="I50" i="29"/>
  <c r="J66" i="29"/>
  <c r="H5" i="24"/>
  <c r="J59" i="35"/>
  <c r="I5" i="25"/>
  <c r="J31" i="28"/>
  <c r="H55" i="29"/>
  <c r="J7" i="26"/>
  <c r="H45" i="26"/>
  <c r="H45" i="29"/>
  <c r="J17" i="25"/>
  <c r="H19" i="26"/>
  <c r="H31" i="28"/>
  <c r="H54" i="23"/>
  <c r="I54" i="23"/>
  <c r="F39" i="32"/>
  <c r="H39" i="32"/>
  <c r="I5" i="31"/>
  <c r="H5" i="31"/>
  <c r="J55" i="23"/>
  <c r="F55" i="23"/>
  <c r="H17" i="30"/>
  <c r="I17" i="30"/>
  <c r="H38" i="29"/>
  <c r="J38" i="29"/>
  <c r="H13" i="31"/>
  <c r="J13" i="31"/>
  <c r="I35" i="24"/>
  <c r="H35" i="24"/>
  <c r="G43" i="25"/>
  <c r="G43" i="32"/>
  <c r="G43" i="28"/>
  <c r="G43" i="23"/>
  <c r="G43" i="24"/>
  <c r="G7" i="28"/>
  <c r="J7" i="28"/>
  <c r="H7" i="28"/>
  <c r="J50" i="27"/>
  <c r="I50" i="27"/>
  <c r="F38" i="24"/>
  <c r="F38" i="25"/>
  <c r="E94" i="24"/>
  <c r="E94" i="25"/>
  <c r="I42" i="30"/>
  <c r="H42" i="30"/>
  <c r="J42" i="30"/>
  <c r="J13" i="25"/>
  <c r="H13" i="25"/>
  <c r="I13" i="25"/>
  <c r="H54" i="30"/>
  <c r="I54" i="30"/>
  <c r="J54" i="30"/>
  <c r="J46" i="29"/>
  <c r="I46" i="29"/>
  <c r="H46" i="29"/>
  <c r="I50" i="21"/>
  <c r="H50" i="21"/>
  <c r="H43" i="27"/>
  <c r="G43" i="27"/>
  <c r="I43" i="27"/>
  <c r="J43" i="27"/>
  <c r="H11" i="30"/>
  <c r="I11" i="30"/>
  <c r="J11" i="30"/>
  <c r="H61" i="25"/>
  <c r="J61" i="25"/>
  <c r="I35" i="28"/>
  <c r="H35" i="28"/>
  <c r="J47" i="21"/>
  <c r="F47" i="21"/>
  <c r="I47" i="21"/>
  <c r="J21" i="32"/>
  <c r="H21" i="32"/>
  <c r="H18" i="32"/>
  <c r="J18" i="32"/>
  <c r="I18" i="32"/>
  <c r="J19" i="23"/>
  <c r="H19" i="23"/>
  <c r="I19" i="23"/>
  <c r="J9" i="22"/>
  <c r="I9" i="22"/>
  <c r="H9" i="22"/>
  <c r="I58" i="31"/>
  <c r="J58" i="31"/>
  <c r="H35" i="29"/>
  <c r="I35" i="29"/>
  <c r="J35" i="29"/>
  <c r="H10" i="24"/>
  <c r="I10" i="24"/>
  <c r="F57" i="27"/>
  <c r="F57" i="25"/>
  <c r="G104" i="31"/>
  <c r="G104" i="10"/>
  <c r="F18" i="32"/>
  <c r="F30" i="28"/>
  <c r="E66" i="23"/>
  <c r="G90" i="8"/>
  <c r="I55" i="14"/>
  <c r="H55" i="14"/>
  <c r="H61" i="14"/>
  <c r="J61" i="14"/>
  <c r="J50" i="21"/>
  <c r="J34" i="25"/>
  <c r="I61" i="25"/>
  <c r="I62" i="24"/>
  <c r="H66" i="26"/>
  <c r="H59" i="29"/>
  <c r="J55" i="26"/>
  <c r="G128" i="28"/>
  <c r="G128" i="7"/>
  <c r="F55" i="35"/>
  <c r="J55" i="35"/>
  <c r="H55" i="35"/>
  <c r="I55" i="35"/>
  <c r="I7" i="31"/>
  <c r="J7" i="31"/>
  <c r="G7" i="31"/>
  <c r="H7" i="31"/>
  <c r="J63" i="32"/>
  <c r="H63" i="32"/>
  <c r="I63" i="32"/>
  <c r="H5" i="26"/>
  <c r="I5" i="26"/>
  <c r="J5" i="26"/>
  <c r="G62" i="24"/>
  <c r="J62" i="24"/>
  <c r="I13" i="28"/>
  <c r="H13" i="28"/>
  <c r="J13" i="28"/>
  <c r="J7" i="22"/>
  <c r="I7" i="22"/>
  <c r="H7" i="22"/>
  <c r="I59" i="22"/>
  <c r="G59" i="22"/>
  <c r="J55" i="28"/>
  <c r="H55" i="28"/>
  <c r="I55" i="28"/>
  <c r="F55" i="28"/>
  <c r="J51" i="27"/>
  <c r="I51" i="27"/>
  <c r="H51" i="27"/>
  <c r="J62" i="32"/>
  <c r="I62" i="32"/>
  <c r="G62" i="32"/>
  <c r="I58" i="28"/>
  <c r="H58" i="28"/>
  <c r="H6" i="21"/>
  <c r="I6" i="21"/>
  <c r="J11" i="21"/>
  <c r="H11" i="21"/>
  <c r="I11" i="21"/>
  <c r="H18" i="31"/>
  <c r="J18" i="31"/>
  <c r="I18" i="31"/>
  <c r="H47" i="29"/>
  <c r="I47" i="29"/>
  <c r="F47" i="29"/>
  <c r="J47" i="29"/>
  <c r="I61" i="26"/>
  <c r="J61" i="26"/>
  <c r="H61" i="26"/>
  <c r="H61" i="27"/>
  <c r="I61" i="27"/>
  <c r="J50" i="30"/>
  <c r="I50" i="30"/>
  <c r="H50" i="30"/>
  <c r="J31" i="25"/>
  <c r="H31" i="25"/>
  <c r="I31" i="25"/>
  <c r="J11" i="32"/>
  <c r="I11" i="32"/>
  <c r="H42" i="29"/>
  <c r="J42" i="29"/>
  <c r="H31" i="31"/>
  <c r="J31" i="31"/>
  <c r="I31" i="31"/>
  <c r="I42" i="21"/>
  <c r="J42" i="21"/>
  <c r="H42" i="21"/>
  <c r="G66" i="21"/>
  <c r="I66" i="21"/>
  <c r="H66" i="21"/>
  <c r="I30" i="28"/>
  <c r="J30" i="28"/>
  <c r="H18" i="21"/>
  <c r="J18" i="21"/>
  <c r="J55" i="24"/>
  <c r="H55" i="24"/>
  <c r="I55" i="24"/>
  <c r="F55" i="24"/>
  <c r="I34" i="26"/>
  <c r="F34" i="26"/>
  <c r="H34" i="26"/>
  <c r="J34" i="26"/>
  <c r="I42" i="31"/>
  <c r="H42" i="31"/>
  <c r="J42" i="31"/>
  <c r="J17" i="31"/>
  <c r="H17" i="31"/>
  <c r="I17" i="31"/>
  <c r="H50" i="31"/>
  <c r="J50" i="31"/>
  <c r="J13" i="24"/>
  <c r="H13" i="24"/>
  <c r="I13" i="24"/>
  <c r="F95" i="25"/>
  <c r="F95" i="24"/>
  <c r="F95" i="26"/>
  <c r="F95" i="28"/>
  <c r="F95" i="23"/>
  <c r="F95" i="32"/>
  <c r="F95" i="22"/>
  <c r="F95" i="29"/>
  <c r="F95" i="30"/>
  <c r="F95" i="3"/>
  <c r="F95" i="10"/>
  <c r="F95" i="8"/>
  <c r="F95" i="35"/>
  <c r="F95" i="31"/>
  <c r="F95" i="21"/>
  <c r="F95" i="18"/>
  <c r="F95" i="7"/>
  <c r="F118" i="22"/>
  <c r="F78" i="35"/>
  <c r="G45" i="31"/>
  <c r="E85" i="9"/>
  <c r="G52" i="26"/>
  <c r="G52" i="32"/>
  <c r="G52" i="21"/>
  <c r="G128" i="3"/>
  <c r="E4" i="22"/>
  <c r="E4" i="23"/>
  <c r="E4" i="26"/>
  <c r="F63" i="32"/>
  <c r="E45" i="30"/>
  <c r="E45" i="26"/>
  <c r="G115" i="26"/>
  <c r="G115" i="29"/>
  <c r="E6" i="26"/>
  <c r="E6" i="30"/>
  <c r="E19" i="23"/>
  <c r="E19" i="10"/>
  <c r="F95" i="14"/>
  <c r="H47" i="21"/>
  <c r="J35" i="28"/>
  <c r="I59" i="29"/>
  <c r="H58" i="31"/>
  <c r="I50" i="31"/>
  <c r="J10" i="26"/>
  <c r="I10" i="26"/>
  <c r="H10" i="26"/>
  <c r="H58" i="30"/>
  <c r="I58" i="30"/>
  <c r="J58" i="30"/>
  <c r="G66" i="23"/>
  <c r="H66" i="23"/>
  <c r="I66" i="23"/>
  <c r="H23" i="23"/>
  <c r="I23" i="23"/>
  <c r="J23" i="23"/>
  <c r="H45" i="25"/>
  <c r="I45" i="25"/>
  <c r="J9" i="31"/>
  <c r="I9" i="31"/>
  <c r="H9" i="31"/>
  <c r="J31" i="32"/>
  <c r="I31" i="32"/>
  <c r="H31" i="32"/>
  <c r="I17" i="29"/>
  <c r="E17" i="29"/>
  <c r="J17" i="29"/>
  <c r="H17" i="29"/>
  <c r="H34" i="25"/>
  <c r="I34" i="25"/>
  <c r="H39" i="30"/>
  <c r="I39" i="30"/>
  <c r="J39" i="30"/>
  <c r="J17" i="22"/>
  <c r="H17" i="22"/>
  <c r="I17" i="22"/>
  <c r="J27" i="22"/>
  <c r="H27" i="22"/>
  <c r="J15" i="22"/>
  <c r="I15" i="22"/>
  <c r="G90" i="23"/>
  <c r="G90" i="32"/>
  <c r="G90" i="25"/>
  <c r="G90" i="30"/>
  <c r="G90" i="22"/>
  <c r="G90" i="31"/>
  <c r="G90" i="35"/>
  <c r="G90" i="24"/>
  <c r="G90" i="29"/>
  <c r="G90" i="28"/>
  <c r="G90" i="18"/>
  <c r="G90" i="26"/>
  <c r="G90" i="21"/>
  <c r="G90" i="10"/>
  <c r="G90" i="14"/>
  <c r="G90" i="7"/>
  <c r="G90" i="27"/>
  <c r="G90" i="3"/>
  <c r="I45" i="27"/>
  <c r="J45" i="27"/>
  <c r="H45" i="27"/>
  <c r="J62" i="28"/>
  <c r="G62" i="28"/>
  <c r="H62" i="28"/>
  <c r="F39" i="21"/>
  <c r="J39" i="21"/>
  <c r="I39" i="21"/>
  <c r="J21" i="24"/>
  <c r="I21" i="24"/>
  <c r="H21" i="24"/>
  <c r="G66" i="26"/>
  <c r="I66" i="26"/>
  <c r="H19" i="30"/>
  <c r="I19" i="30"/>
  <c r="J19" i="30"/>
  <c r="I50" i="35"/>
  <c r="H50" i="35"/>
  <c r="H58" i="32"/>
  <c r="J58" i="32"/>
  <c r="I58" i="32"/>
  <c r="I15" i="29"/>
  <c r="H15" i="29"/>
  <c r="I30" i="31"/>
  <c r="J30" i="31"/>
  <c r="I34" i="28"/>
  <c r="F34" i="28"/>
  <c r="H34" i="28"/>
  <c r="J34" i="28"/>
  <c r="H63" i="27"/>
  <c r="J63" i="27"/>
  <c r="G43" i="30"/>
  <c r="J43" i="30"/>
  <c r="H43" i="30"/>
  <c r="J47" i="31"/>
  <c r="F47" i="31"/>
  <c r="H47" i="31"/>
  <c r="H51" i="32"/>
  <c r="I51" i="32"/>
  <c r="J51" i="32"/>
  <c r="J10" i="29"/>
  <c r="H10" i="29"/>
  <c r="I18" i="26"/>
  <c r="H18" i="26"/>
  <c r="G50" i="22"/>
  <c r="G50" i="25"/>
  <c r="G50" i="31"/>
  <c r="G50" i="21"/>
  <c r="G50" i="3"/>
  <c r="G50" i="29"/>
  <c r="G50" i="28"/>
  <c r="G50" i="23"/>
  <c r="G50" i="10"/>
  <c r="G50" i="26"/>
  <c r="G50" i="30"/>
  <c r="G50" i="7"/>
  <c r="G50" i="8"/>
  <c r="H46" i="21"/>
  <c r="J46" i="21"/>
  <c r="I46" i="21"/>
  <c r="H19" i="22"/>
  <c r="J19" i="22"/>
  <c r="I19" i="22"/>
  <c r="H31" i="22"/>
  <c r="J31" i="22"/>
  <c r="I31" i="22"/>
  <c r="H5" i="21"/>
  <c r="J5" i="21"/>
  <c r="J10" i="27"/>
  <c r="H10" i="27"/>
  <c r="I54" i="31"/>
  <c r="J54" i="31"/>
  <c r="H54" i="31"/>
  <c r="H38" i="30"/>
  <c r="J38" i="30"/>
  <c r="I38" i="30"/>
  <c r="E85" i="26"/>
  <c r="E85" i="32"/>
  <c r="E85" i="28"/>
  <c r="E85" i="30"/>
  <c r="E85" i="21"/>
  <c r="E85" i="27"/>
  <c r="E85" i="23"/>
  <c r="E85" i="35"/>
  <c r="E85" i="29"/>
  <c r="E85" i="25"/>
  <c r="E85" i="31"/>
  <c r="E85" i="24"/>
  <c r="E85" i="22"/>
  <c r="E85" i="3"/>
  <c r="E85" i="18"/>
  <c r="E85" i="14"/>
  <c r="E85" i="10"/>
  <c r="G73" i="30"/>
  <c r="G73" i="24"/>
  <c r="E121" i="28"/>
  <c r="G116" i="25"/>
  <c r="G116" i="22"/>
  <c r="F50" i="29"/>
  <c r="F50" i="23"/>
  <c r="F65" i="28"/>
  <c r="G18" i="32"/>
  <c r="G27" i="7"/>
  <c r="G128" i="9"/>
  <c r="E30" i="26"/>
  <c r="H26" i="21"/>
  <c r="J58" i="28"/>
  <c r="J5" i="29"/>
  <c r="I21" i="32"/>
  <c r="H30" i="28"/>
  <c r="H30" i="31"/>
  <c r="G58" i="3"/>
  <c r="E63" i="32"/>
  <c r="G119" i="23"/>
  <c r="G119" i="25"/>
  <c r="G119" i="22"/>
  <c r="F34" i="14"/>
  <c r="G50" i="14"/>
  <c r="G15" i="24"/>
  <c r="G15" i="30"/>
  <c r="F90" i="28"/>
  <c r="E16" i="28"/>
  <c r="F26" i="29"/>
  <c r="G101" i="24"/>
  <c r="E26" i="27"/>
  <c r="E26" i="29"/>
  <c r="G34" i="32"/>
  <c r="F120" i="32"/>
  <c r="F91" i="32"/>
  <c r="F94" i="23"/>
  <c r="F22" i="22"/>
  <c r="G76" i="7"/>
  <c r="F123" i="21"/>
  <c r="F123" i="32"/>
  <c r="F6" i="10"/>
  <c r="G108" i="10"/>
  <c r="G17" i="22"/>
  <c r="F133" i="8"/>
  <c r="G76" i="10"/>
  <c r="E55" i="26"/>
  <c r="G101" i="8"/>
  <c r="E13" i="28"/>
  <c r="E43" i="31"/>
  <c r="E43" i="26"/>
  <c r="G98" i="27"/>
  <c r="F14" i="7"/>
  <c r="G47" i="21"/>
  <c r="E72" i="22"/>
  <c r="E72" i="25"/>
  <c r="G89" i="9"/>
  <c r="F93" i="31"/>
  <c r="F93" i="27"/>
  <c r="E39" i="30"/>
  <c r="E42" i="30"/>
  <c r="E107" i="24"/>
  <c r="G94" i="21"/>
  <c r="G94" i="27"/>
  <c r="F31" i="31"/>
  <c r="H6" i="14"/>
  <c r="F120" i="18"/>
  <c r="G61" i="24"/>
  <c r="G61" i="30"/>
  <c r="G133" i="29"/>
  <c r="E106" i="31"/>
  <c r="E106" i="22"/>
  <c r="G113" i="21"/>
  <c r="G50" i="24"/>
  <c r="E21" i="26"/>
  <c r="E132" i="27"/>
  <c r="E67" i="22"/>
  <c r="E55" i="29"/>
  <c r="E23" i="31"/>
  <c r="G80" i="27"/>
  <c r="G80" i="28"/>
  <c r="J51" i="22"/>
  <c r="Q4" i="36"/>
  <c r="U4" i="36"/>
  <c r="T4" i="36"/>
  <c r="G106" i="21"/>
  <c r="G71" i="27"/>
  <c r="E132" i="21"/>
  <c r="F14" i="28"/>
  <c r="E32" i="22"/>
  <c r="G69" i="3"/>
  <c r="G69" i="10"/>
  <c r="E116" i="9"/>
  <c r="E54" i="7"/>
  <c r="G73" i="9"/>
  <c r="E116" i="7"/>
  <c r="G114" i="10"/>
  <c r="F59" i="10"/>
  <c r="G53" i="8"/>
  <c r="G76" i="8"/>
  <c r="G28" i="10"/>
  <c r="F30" i="3"/>
  <c r="E66" i="10"/>
  <c r="F99" i="3"/>
  <c r="F44" i="3"/>
  <c r="E71" i="7"/>
  <c r="G59" i="9"/>
  <c r="G59" i="3"/>
  <c r="G59" i="10"/>
  <c r="H59" i="14"/>
  <c r="F109" i="18"/>
  <c r="J26" i="21"/>
  <c r="H31" i="21"/>
  <c r="I54" i="21"/>
  <c r="H18" i="23"/>
  <c r="J30" i="26"/>
  <c r="I27" i="22"/>
  <c r="J58" i="26"/>
  <c r="G61" i="27"/>
  <c r="G77" i="29"/>
  <c r="E95" i="32"/>
  <c r="J39" i="29"/>
  <c r="F120" i="21"/>
  <c r="J50" i="32"/>
  <c r="I63" i="27"/>
  <c r="I63" i="23"/>
  <c r="F131" i="35"/>
  <c r="I11" i="29"/>
  <c r="F31" i="26"/>
  <c r="F31" i="23"/>
  <c r="F94" i="31"/>
  <c r="G15" i="22"/>
  <c r="J35" i="22"/>
  <c r="J5" i="25"/>
  <c r="F98" i="29"/>
  <c r="E104" i="35"/>
  <c r="F81" i="35"/>
  <c r="I61" i="31"/>
  <c r="G26" i="27"/>
  <c r="G57" i="31"/>
  <c r="E21" i="27"/>
  <c r="E21" i="30"/>
  <c r="H21" i="27"/>
  <c r="H46" i="27"/>
  <c r="I13" i="32"/>
  <c r="I21" i="31"/>
  <c r="E121" i="31"/>
  <c r="E60" i="29"/>
  <c r="H63" i="23"/>
  <c r="H63" i="26"/>
  <c r="E69" i="23"/>
  <c r="I38" i="22"/>
  <c r="F38" i="30"/>
  <c r="F38" i="31"/>
  <c r="F67" i="25"/>
  <c r="F67" i="32"/>
  <c r="E91" i="22"/>
  <c r="J11" i="22"/>
  <c r="J23" i="32"/>
  <c r="E94" i="22"/>
  <c r="E94" i="27"/>
  <c r="I43" i="28"/>
  <c r="I43" i="30"/>
  <c r="I46" i="27"/>
  <c r="I62" i="26"/>
  <c r="F78" i="30"/>
  <c r="I10" i="29"/>
  <c r="I18" i="27"/>
  <c r="F26" i="24"/>
  <c r="I30" i="26"/>
  <c r="H42" i="27"/>
  <c r="H50" i="24"/>
  <c r="H50" i="27"/>
  <c r="E58" i="35"/>
  <c r="E106" i="35"/>
  <c r="F57" i="21"/>
  <c r="F64" i="26"/>
  <c r="E24" i="29"/>
  <c r="H10" i="28"/>
  <c r="E99" i="28"/>
  <c r="E99" i="24"/>
  <c r="G113" i="22"/>
  <c r="F23" i="22"/>
  <c r="E53" i="29"/>
  <c r="E53" i="26"/>
  <c r="G73" i="29"/>
  <c r="F106" i="25"/>
  <c r="G118" i="22"/>
  <c r="G118" i="32"/>
  <c r="F8" i="32"/>
  <c r="F36" i="27"/>
  <c r="E102" i="23"/>
  <c r="G116" i="27"/>
  <c r="I39" i="29"/>
  <c r="I42" i="29"/>
  <c r="I55" i="26"/>
  <c r="F55" i="22"/>
  <c r="F55" i="32"/>
  <c r="E81" i="31"/>
  <c r="F88" i="22"/>
  <c r="I47" i="31"/>
  <c r="F47" i="35"/>
  <c r="I47" i="35"/>
  <c r="F50" i="26"/>
  <c r="G66" i="27"/>
  <c r="J66" i="27"/>
  <c r="E87" i="32"/>
  <c r="E87" i="25"/>
  <c r="E5" i="30"/>
  <c r="H5" i="29"/>
  <c r="E32" i="24"/>
  <c r="G59" i="26"/>
  <c r="G59" i="25"/>
  <c r="G59" i="23"/>
  <c r="G59" i="29"/>
  <c r="G59" i="31"/>
  <c r="G59" i="35"/>
  <c r="F124" i="32"/>
  <c r="G94" i="26"/>
  <c r="H13" i="32"/>
  <c r="E17" i="22"/>
  <c r="E59" i="27"/>
  <c r="E72" i="21"/>
  <c r="E72" i="35"/>
  <c r="E96" i="21"/>
  <c r="E96" i="32"/>
  <c r="F130" i="29"/>
  <c r="G117" i="29"/>
  <c r="G43" i="26"/>
  <c r="J43" i="28"/>
  <c r="I7" i="29"/>
  <c r="H9" i="28"/>
  <c r="H9" i="29"/>
  <c r="H55" i="23"/>
  <c r="H55" i="26"/>
  <c r="E83" i="26"/>
  <c r="I9" i="29"/>
  <c r="G55" i="28"/>
  <c r="G119" i="21"/>
  <c r="G7" i="29"/>
  <c r="G18" i="23"/>
  <c r="G18" i="29"/>
  <c r="F52" i="22"/>
  <c r="J62" i="26"/>
  <c r="G62" i="26"/>
  <c r="G65" i="28"/>
  <c r="G89" i="30"/>
  <c r="H15" i="22"/>
  <c r="J17" i="30"/>
  <c r="G17" i="27"/>
  <c r="J21" i="27"/>
  <c r="E23" i="25"/>
  <c r="H23" i="32"/>
  <c r="H31" i="23"/>
  <c r="G40" i="28"/>
  <c r="G48" i="35"/>
  <c r="G72" i="22"/>
  <c r="G96" i="28"/>
  <c r="G120" i="23"/>
  <c r="G120" i="22"/>
  <c r="T4" i="35"/>
  <c r="U4" i="35"/>
  <c r="Q4" i="35"/>
  <c r="K6" i="36"/>
  <c r="F46" i="27"/>
  <c r="F59" i="32"/>
  <c r="E40" i="29"/>
  <c r="E116" i="3"/>
  <c r="E116" i="10"/>
  <c r="G36" i="7"/>
  <c r="E49" i="9"/>
  <c r="E66" i="3"/>
  <c r="F99" i="7"/>
  <c r="G53" i="9"/>
  <c r="G33" i="18"/>
  <c r="F22" i="18"/>
  <c r="H54" i="21"/>
  <c r="J47" i="30"/>
  <c r="J63" i="35"/>
  <c r="I15" i="25"/>
  <c r="F70" i="35"/>
  <c r="G106" i="29"/>
  <c r="G106" i="30"/>
  <c r="E108" i="24"/>
  <c r="I6" i="22"/>
  <c r="J42" i="27"/>
  <c r="J61" i="27"/>
  <c r="G77" i="26"/>
  <c r="G39" i="24"/>
  <c r="E97" i="21"/>
  <c r="G50" i="27"/>
  <c r="I63" i="35"/>
  <c r="F131" i="22"/>
  <c r="I11" i="25"/>
  <c r="I31" i="23"/>
  <c r="G75" i="32"/>
  <c r="F94" i="28"/>
  <c r="E100" i="25"/>
  <c r="G35" i="32"/>
  <c r="G5" i="28"/>
  <c r="F57" i="26"/>
  <c r="F89" i="32"/>
  <c r="F113" i="21"/>
  <c r="F113" i="22"/>
  <c r="F121" i="26"/>
  <c r="F121" i="27"/>
  <c r="E21" i="23"/>
  <c r="E21" i="29"/>
  <c r="E21" i="31"/>
  <c r="E21" i="24"/>
  <c r="E132" i="28"/>
  <c r="E132" i="22"/>
  <c r="I13" i="31"/>
  <c r="G16" i="30"/>
  <c r="H30" i="22"/>
  <c r="E41" i="23"/>
  <c r="F80" i="31"/>
  <c r="E131" i="25"/>
  <c r="I19" i="25"/>
  <c r="E69" i="32"/>
  <c r="F67" i="30"/>
  <c r="F4" i="28"/>
  <c r="L4" i="28" s="1"/>
  <c r="F20" i="25"/>
  <c r="J23" i="22"/>
  <c r="I43" i="26"/>
  <c r="I46" i="31"/>
  <c r="G110" i="27"/>
  <c r="G114" i="24"/>
  <c r="I10" i="25"/>
  <c r="I18" i="23"/>
  <c r="E50" i="23"/>
  <c r="E58" i="27"/>
  <c r="H58" i="26"/>
  <c r="H58" i="27"/>
  <c r="E8" i="21"/>
  <c r="G37" i="24"/>
  <c r="I23" i="31"/>
  <c r="I23" i="22"/>
  <c r="E53" i="27"/>
  <c r="F106" i="24"/>
  <c r="F8" i="26"/>
  <c r="F36" i="25"/>
  <c r="H62" i="27"/>
  <c r="F93" i="35"/>
  <c r="E102" i="21"/>
  <c r="I39" i="22"/>
  <c r="I55" i="22"/>
  <c r="I58" i="27"/>
  <c r="E14" i="23"/>
  <c r="E14" i="26"/>
  <c r="F33" i="28"/>
  <c r="F33" i="29"/>
  <c r="G36" i="26"/>
  <c r="E81" i="30"/>
  <c r="I47" i="22"/>
  <c r="I50" i="24"/>
  <c r="F50" i="31"/>
  <c r="E84" i="21"/>
  <c r="E84" i="27"/>
  <c r="E87" i="24"/>
  <c r="H5" i="27"/>
  <c r="J10" i="24"/>
  <c r="G59" i="24"/>
  <c r="J59" i="22"/>
  <c r="G59" i="32"/>
  <c r="G59" i="27"/>
  <c r="F124" i="30"/>
  <c r="F123" i="25"/>
  <c r="F5" i="25"/>
  <c r="G27" i="27"/>
  <c r="J27" i="23"/>
  <c r="F109" i="21"/>
  <c r="E40" i="23"/>
  <c r="H43" i="26"/>
  <c r="H59" i="22"/>
  <c r="E96" i="22"/>
  <c r="G98" i="23"/>
  <c r="E34" i="25"/>
  <c r="E9" i="24"/>
  <c r="G68" i="23"/>
  <c r="H55" i="22"/>
  <c r="J55" i="32"/>
  <c r="J18" i="26"/>
  <c r="F101" i="27"/>
  <c r="J46" i="31"/>
  <c r="H11" i="25"/>
  <c r="J21" i="25"/>
  <c r="R4" i="35"/>
  <c r="V4" i="35"/>
  <c r="M15" i="36"/>
  <c r="S15" i="36" s="1"/>
  <c r="M24" i="36"/>
  <c r="S24" i="36" s="1"/>
  <c r="M21" i="36"/>
  <c r="S21" i="36" s="1"/>
  <c r="M22" i="36"/>
  <c r="S22" i="36" s="1"/>
  <c r="M20" i="36"/>
  <c r="S20" i="36" s="1"/>
  <c r="M17" i="36"/>
  <c r="S17" i="36" s="1"/>
  <c r="M18" i="36"/>
  <c r="S18" i="36" s="1"/>
  <c r="M8" i="36"/>
  <c r="S8" i="36" s="1"/>
  <c r="M16" i="36"/>
  <c r="S16" i="36" s="1"/>
  <c r="M13" i="36"/>
  <c r="S13" i="36" s="1"/>
  <c r="M14" i="36"/>
  <c r="S14" i="36" s="1"/>
  <c r="M19" i="36"/>
  <c r="S19" i="36" s="1"/>
  <c r="M12" i="36"/>
  <c r="S12" i="36" s="1"/>
  <c r="M9" i="36"/>
  <c r="S9" i="36" s="1"/>
  <c r="M10" i="36"/>
  <c r="S10" i="36" s="1"/>
  <c r="M23" i="36"/>
  <c r="S23" i="36" s="1"/>
  <c r="M7" i="36"/>
  <c r="S7" i="36" s="1"/>
  <c r="M5" i="36"/>
  <c r="S5" i="36" s="1"/>
  <c r="M6" i="36"/>
  <c r="S6" i="36" s="1"/>
  <c r="M11" i="36"/>
  <c r="S11" i="36" s="1"/>
  <c r="K16" i="36"/>
  <c r="K7" i="36"/>
  <c r="K24" i="36"/>
  <c r="K20" i="36"/>
  <c r="K15" i="36"/>
  <c r="K9" i="36"/>
  <c r="K23" i="36"/>
  <c r="K10" i="36"/>
  <c r="K17" i="36"/>
  <c r="K11" i="36"/>
  <c r="K12" i="36"/>
  <c r="K13" i="36"/>
  <c r="K8" i="36"/>
  <c r="K5" i="36"/>
  <c r="K22" i="36"/>
  <c r="K21" i="36"/>
  <c r="K18" i="36"/>
  <c r="K14" i="36"/>
  <c r="K19" i="36"/>
  <c r="E92" i="27"/>
  <c r="G5" i="29"/>
  <c r="F109" i="24"/>
  <c r="G36" i="10"/>
  <c r="F109" i="3"/>
  <c r="G95" i="9"/>
  <c r="G53" i="7"/>
  <c r="F67" i="7"/>
  <c r="F99" i="10"/>
  <c r="G23" i="32"/>
  <c r="G69" i="14"/>
  <c r="G35" i="21"/>
  <c r="E55" i="21"/>
  <c r="J47" i="22"/>
  <c r="G53" i="24"/>
  <c r="E61" i="27"/>
  <c r="F118" i="28"/>
  <c r="G61" i="26"/>
  <c r="G74" i="28"/>
  <c r="E92" i="32"/>
  <c r="J39" i="22"/>
  <c r="G50" i="32"/>
  <c r="I66" i="27"/>
  <c r="J35" i="24"/>
  <c r="G35" i="27"/>
  <c r="J5" i="27"/>
  <c r="F89" i="30"/>
  <c r="E6" i="28"/>
  <c r="G57" i="24"/>
  <c r="G57" i="22"/>
  <c r="E21" i="22"/>
  <c r="E21" i="32"/>
  <c r="H46" i="31"/>
  <c r="E46" i="32"/>
  <c r="G92" i="24"/>
  <c r="E132" i="26"/>
  <c r="F80" i="27"/>
  <c r="E63" i="29"/>
  <c r="F90" i="35"/>
  <c r="E37" i="22"/>
  <c r="E91" i="30"/>
  <c r="F4" i="30"/>
  <c r="J23" i="26"/>
  <c r="J23" i="31"/>
  <c r="F133" i="30"/>
  <c r="I59" i="25"/>
  <c r="G110" i="35"/>
  <c r="I10" i="32"/>
  <c r="F14" i="25"/>
  <c r="H42" i="25"/>
  <c r="E82" i="30"/>
  <c r="J47" i="24"/>
  <c r="E24" i="25"/>
  <c r="E24" i="27"/>
  <c r="E7" i="25"/>
  <c r="H10" i="32"/>
  <c r="E8" i="24"/>
  <c r="I23" i="26"/>
  <c r="F82" i="22"/>
  <c r="G52" i="30"/>
  <c r="I39" i="31"/>
  <c r="I55" i="23"/>
  <c r="I55" i="32"/>
  <c r="I47" i="24"/>
  <c r="I47" i="30"/>
  <c r="F47" i="30"/>
  <c r="J59" i="25"/>
  <c r="F124" i="27"/>
  <c r="G94" i="32"/>
  <c r="F5" i="23"/>
  <c r="F5" i="22"/>
  <c r="G27" i="32"/>
  <c r="E72" i="26"/>
  <c r="E72" i="23"/>
  <c r="E75" i="29"/>
  <c r="F45" i="27"/>
  <c r="I45" i="22"/>
  <c r="E12" i="27"/>
  <c r="E9" i="28"/>
  <c r="E55" i="24"/>
  <c r="E83" i="32"/>
  <c r="I9" i="28"/>
  <c r="F17" i="26"/>
  <c r="F17" i="30"/>
  <c r="G28" i="31"/>
  <c r="G28" i="23"/>
  <c r="G55" i="24"/>
  <c r="E89" i="28"/>
  <c r="H47" i="35"/>
  <c r="E45" i="27"/>
  <c r="F52" i="25"/>
  <c r="F60" i="27"/>
  <c r="J38" i="22"/>
  <c r="J19" i="25"/>
  <c r="G65" i="35"/>
  <c r="E127" i="21"/>
  <c r="E27" i="26"/>
  <c r="G88" i="27"/>
  <c r="G112" i="26"/>
  <c r="V4" i="36"/>
  <c r="R4" i="36"/>
  <c r="L6" i="36"/>
  <c r="L7" i="36"/>
  <c r="L15" i="36"/>
  <c r="L16" i="36"/>
  <c r="L10" i="36"/>
  <c r="L9" i="36"/>
  <c r="L14" i="36"/>
  <c r="L19" i="36"/>
  <c r="L11" i="36"/>
  <c r="L22" i="36"/>
  <c r="L17" i="36"/>
  <c r="L20" i="36"/>
  <c r="L21" i="36"/>
  <c r="L24" i="36"/>
  <c r="L8" i="36"/>
  <c r="L5" i="36"/>
  <c r="L18" i="36"/>
  <c r="L23" i="36"/>
  <c r="L12" i="36"/>
  <c r="L13" i="36"/>
  <c r="G107" i="31"/>
  <c r="G107" i="26"/>
  <c r="G107" i="29"/>
  <c r="G107" i="23"/>
  <c r="G107" i="30"/>
  <c r="G107" i="27"/>
  <c r="G107" i="21"/>
  <c r="E51" i="35"/>
  <c r="E51" i="28"/>
  <c r="E51" i="21"/>
  <c r="E51" i="31"/>
  <c r="E51" i="30"/>
  <c r="E51" i="23"/>
  <c r="E51" i="24"/>
  <c r="E51" i="22"/>
  <c r="E56" i="18"/>
  <c r="E56" i="35"/>
  <c r="E56" i="21"/>
  <c r="E56" i="30"/>
  <c r="E56" i="22"/>
  <c r="E56" i="26"/>
  <c r="E56" i="28"/>
  <c r="E56" i="25"/>
  <c r="F79" i="7"/>
  <c r="F79" i="32"/>
  <c r="F79" i="35"/>
  <c r="F79" i="23"/>
  <c r="F79" i="26"/>
  <c r="F79" i="21"/>
  <c r="F79" i="28"/>
  <c r="F79" i="30"/>
  <c r="F79" i="24"/>
  <c r="F79" i="27"/>
  <c r="F79" i="22"/>
  <c r="F86" i="24"/>
  <c r="F86" i="22"/>
  <c r="F86" i="32"/>
  <c r="F86" i="28"/>
  <c r="F86" i="31"/>
  <c r="F86" i="23"/>
  <c r="E31" i="27"/>
  <c r="E31" i="21"/>
  <c r="E31" i="25"/>
  <c r="E31" i="22"/>
  <c r="E31" i="32"/>
  <c r="E31" i="28"/>
  <c r="E31" i="23"/>
  <c r="E31" i="31"/>
  <c r="E31" i="26"/>
  <c r="E31" i="29"/>
  <c r="G93" i="31"/>
  <c r="G93" i="23"/>
  <c r="G93" i="25"/>
  <c r="G93" i="21"/>
  <c r="G93" i="26"/>
  <c r="G32" i="26"/>
  <c r="G32" i="22"/>
  <c r="G32" i="23"/>
  <c r="G32" i="21"/>
  <c r="G32" i="29"/>
  <c r="G32" i="24"/>
  <c r="G103" i="25"/>
  <c r="G103" i="22"/>
  <c r="G103" i="27"/>
  <c r="G103" i="30"/>
  <c r="E109" i="32"/>
  <c r="E109" i="30"/>
  <c r="E109" i="26"/>
  <c r="E109" i="21"/>
  <c r="E109" i="24"/>
  <c r="E109" i="28"/>
  <c r="E109" i="29"/>
  <c r="E109" i="23"/>
  <c r="E109" i="25"/>
  <c r="F87" i="28"/>
  <c r="F87" i="29"/>
  <c r="F87" i="35"/>
  <c r="F87" i="22"/>
  <c r="F87" i="24"/>
  <c r="F87" i="32"/>
  <c r="F122" i="7"/>
  <c r="F122" i="31"/>
  <c r="F122" i="32"/>
  <c r="F122" i="23"/>
  <c r="F122" i="35"/>
  <c r="F122" i="25"/>
  <c r="F122" i="30"/>
  <c r="F122" i="24"/>
  <c r="F15" i="24"/>
  <c r="F15" i="23"/>
  <c r="F15" i="29"/>
  <c r="F15" i="31"/>
  <c r="F15" i="32"/>
  <c r="F15" i="28"/>
  <c r="F15" i="21"/>
  <c r="E38" i="31"/>
  <c r="E38" i="26"/>
  <c r="E38" i="30"/>
  <c r="E38" i="25"/>
  <c r="E38" i="24"/>
  <c r="E38" i="29"/>
  <c r="E38" i="22"/>
  <c r="F73" i="18"/>
  <c r="F73" i="35"/>
  <c r="F73" i="26"/>
  <c r="F73" i="21"/>
  <c r="F73" i="32"/>
  <c r="F73" i="29"/>
  <c r="F73" i="23"/>
  <c r="E79" i="3"/>
  <c r="E79" i="28"/>
  <c r="E79" i="22"/>
  <c r="E79" i="21"/>
  <c r="E79" i="31"/>
  <c r="E79" i="30"/>
  <c r="E79" i="26"/>
  <c r="E79" i="23"/>
  <c r="G11" i="32"/>
  <c r="G11" i="26"/>
  <c r="G11" i="23"/>
  <c r="G11" i="30"/>
  <c r="G38" i="27"/>
  <c r="G38" i="28"/>
  <c r="G38" i="29"/>
  <c r="G38" i="32"/>
  <c r="G38" i="25"/>
  <c r="G38" i="31"/>
  <c r="G38" i="23"/>
  <c r="G38" i="24"/>
  <c r="E128" i="28"/>
  <c r="E128" i="24"/>
  <c r="E128" i="29"/>
  <c r="E128" i="25"/>
  <c r="E128" i="21"/>
  <c r="E128" i="26"/>
  <c r="E128" i="30"/>
  <c r="E128" i="32"/>
  <c r="E15" i="27"/>
  <c r="E15" i="26"/>
  <c r="E15" i="23"/>
  <c r="E15" i="21"/>
  <c r="E15" i="25"/>
  <c r="E15" i="30"/>
  <c r="E15" i="32"/>
  <c r="E15" i="28"/>
  <c r="E15" i="31"/>
  <c r="E15" i="29"/>
  <c r="E15" i="22"/>
  <c r="F125" i="35"/>
  <c r="F125" i="27"/>
  <c r="F125" i="28"/>
  <c r="F125" i="31"/>
  <c r="F125" i="25"/>
  <c r="F125" i="32"/>
  <c r="F125" i="24"/>
  <c r="F125" i="30"/>
  <c r="F125" i="22"/>
  <c r="F125" i="23"/>
  <c r="F125" i="29"/>
  <c r="F125" i="26"/>
  <c r="F19" i="24"/>
  <c r="F19" i="26"/>
  <c r="F19" i="29"/>
  <c r="F19" i="28"/>
  <c r="F19" i="21"/>
  <c r="F19" i="32"/>
  <c r="F68" i="35"/>
  <c r="F68" i="26"/>
  <c r="F68" i="24"/>
  <c r="F68" i="25"/>
  <c r="F68" i="27"/>
  <c r="F132" i="24"/>
  <c r="F132" i="21"/>
  <c r="F132" i="35"/>
  <c r="F132" i="28"/>
  <c r="F132" i="29"/>
  <c r="F77" i="30"/>
  <c r="F77" i="24"/>
  <c r="F77" i="29"/>
  <c r="F77" i="28"/>
  <c r="F77" i="23"/>
  <c r="F77" i="35"/>
  <c r="F77" i="25"/>
  <c r="F77" i="26"/>
  <c r="F77" i="22"/>
  <c r="F77" i="21"/>
  <c r="F97" i="29"/>
  <c r="F97" i="21"/>
  <c r="F97" i="35"/>
  <c r="F97" i="31"/>
  <c r="F97" i="28"/>
  <c r="F97" i="22"/>
  <c r="F97" i="30"/>
  <c r="F97" i="26"/>
  <c r="E111" i="30"/>
  <c r="E111" i="21"/>
  <c r="E111" i="27"/>
  <c r="E111" i="24"/>
  <c r="E111" i="29"/>
  <c r="F129" i="24"/>
  <c r="F129" i="28"/>
  <c r="F129" i="27"/>
  <c r="F129" i="35"/>
  <c r="F129" i="29"/>
  <c r="F129" i="30"/>
  <c r="F129" i="25"/>
  <c r="F129" i="21"/>
  <c r="E25" i="14"/>
  <c r="E25" i="29"/>
  <c r="E25" i="27"/>
  <c r="E25" i="30"/>
  <c r="E25" i="21"/>
  <c r="E25" i="32"/>
  <c r="E25" i="26"/>
  <c r="E25" i="25"/>
  <c r="E25" i="23"/>
  <c r="E25" i="24"/>
  <c r="E25" i="31"/>
  <c r="E25" i="22"/>
  <c r="E25" i="28"/>
  <c r="E98" i="30"/>
  <c r="E98" i="29"/>
  <c r="E98" i="27"/>
  <c r="E98" i="35"/>
  <c r="E98" i="24"/>
  <c r="E98" i="31"/>
  <c r="E98" i="26"/>
  <c r="E98" i="22"/>
  <c r="G81" i="35"/>
  <c r="G81" i="27"/>
  <c r="G81" i="23"/>
  <c r="G81" i="24"/>
  <c r="G81" i="26"/>
  <c r="G81" i="31"/>
  <c r="E110" i="35"/>
  <c r="E110" i="30"/>
  <c r="E110" i="28"/>
  <c r="E110" i="27"/>
  <c r="E110" i="24"/>
  <c r="E110" i="22"/>
  <c r="E110" i="21"/>
  <c r="F117" i="30"/>
  <c r="F117" i="32"/>
  <c r="F117" i="27"/>
  <c r="F117" i="24"/>
  <c r="F117" i="21"/>
  <c r="F117" i="31"/>
  <c r="F117" i="26"/>
  <c r="F117" i="28"/>
  <c r="F117" i="25"/>
  <c r="E48" i="21"/>
  <c r="E48" i="30"/>
  <c r="E48" i="31"/>
  <c r="E48" i="27"/>
  <c r="E48" i="24"/>
  <c r="E48" i="23"/>
  <c r="E48" i="28"/>
  <c r="E48" i="29"/>
  <c r="G121" i="22"/>
  <c r="G121" i="29"/>
  <c r="G121" i="24"/>
  <c r="G121" i="25"/>
  <c r="F68" i="31"/>
  <c r="E51" i="32"/>
  <c r="F11" i="22"/>
  <c r="F69" i="21"/>
  <c r="F41" i="31"/>
  <c r="F73" i="25"/>
  <c r="F73" i="24"/>
  <c r="F105" i="22"/>
  <c r="E20" i="29"/>
  <c r="F119" i="32"/>
  <c r="G85" i="28"/>
  <c r="G121" i="35"/>
  <c r="F13" i="22"/>
  <c r="G32" i="25"/>
  <c r="G32" i="32"/>
  <c r="E74" i="23"/>
  <c r="E98" i="21"/>
  <c r="E122" i="25"/>
  <c r="Q4" i="24"/>
  <c r="T4" i="24"/>
  <c r="U4" i="24"/>
  <c r="G93" i="29"/>
  <c r="E62" i="32"/>
  <c r="F58" i="29"/>
  <c r="G103" i="21"/>
  <c r="F92" i="24"/>
  <c r="E48" i="22"/>
  <c r="E64" i="24"/>
  <c r="F24" i="31"/>
  <c r="E103" i="22"/>
  <c r="G129" i="26"/>
  <c r="F9" i="32"/>
  <c r="E44" i="22"/>
  <c r="E44" i="32"/>
  <c r="E101" i="32"/>
  <c r="G38" i="22"/>
  <c r="E38" i="28"/>
  <c r="F114" i="31"/>
  <c r="E8" i="32"/>
  <c r="E8" i="22"/>
  <c r="E8" i="23"/>
  <c r="E8" i="26"/>
  <c r="E8" i="30"/>
  <c r="E8" i="31"/>
  <c r="F32" i="30"/>
  <c r="F32" i="21"/>
  <c r="F32" i="23"/>
  <c r="F32" i="28"/>
  <c r="F32" i="29"/>
  <c r="F32" i="25"/>
  <c r="G106" i="31"/>
  <c r="G106" i="26"/>
  <c r="G106" i="24"/>
  <c r="G106" i="23"/>
  <c r="F132" i="10"/>
  <c r="G14" i="22"/>
  <c r="G14" i="25"/>
  <c r="G14" i="32"/>
  <c r="G14" i="26"/>
  <c r="G14" i="23"/>
  <c r="G14" i="24"/>
  <c r="G14" i="31"/>
  <c r="G14" i="28"/>
  <c r="F61" i="35"/>
  <c r="F61" i="24"/>
  <c r="F61" i="29"/>
  <c r="F61" i="25"/>
  <c r="F61" i="27"/>
  <c r="F61" i="22"/>
  <c r="E121" i="27"/>
  <c r="E121" i="24"/>
  <c r="E121" i="35"/>
  <c r="E121" i="30"/>
  <c r="E121" i="25"/>
  <c r="E121" i="21"/>
  <c r="E122" i="7"/>
  <c r="F35" i="30"/>
  <c r="F35" i="24"/>
  <c r="F35" i="32"/>
  <c r="F35" i="26"/>
  <c r="F35" i="29"/>
  <c r="F35" i="23"/>
  <c r="F35" i="27"/>
  <c r="F35" i="31"/>
  <c r="F35" i="25"/>
  <c r="F35" i="28"/>
  <c r="F35" i="22"/>
  <c r="F35" i="21"/>
  <c r="F116" i="35"/>
  <c r="F116" i="28"/>
  <c r="F116" i="30"/>
  <c r="F116" i="25"/>
  <c r="F116" i="26"/>
  <c r="F54" i="27"/>
  <c r="F54" i="32"/>
  <c r="F54" i="25"/>
  <c r="F54" i="31"/>
  <c r="F54" i="29"/>
  <c r="F54" i="26"/>
  <c r="F54" i="24"/>
  <c r="F54" i="23"/>
  <c r="F54" i="28"/>
  <c r="F54" i="35"/>
  <c r="E36" i="31"/>
  <c r="E36" i="22"/>
  <c r="E36" i="21"/>
  <c r="E36" i="32"/>
  <c r="E36" i="30"/>
  <c r="E36" i="23"/>
  <c r="E36" i="25"/>
  <c r="E36" i="26"/>
  <c r="E30" i="32"/>
  <c r="E30" i="30"/>
  <c r="E30" i="24"/>
  <c r="E30" i="27"/>
  <c r="E30" i="22"/>
  <c r="E30" i="31"/>
  <c r="E30" i="23"/>
  <c r="E30" i="21"/>
  <c r="G63" i="35"/>
  <c r="G63" i="22"/>
  <c r="G63" i="31"/>
  <c r="G63" i="32"/>
  <c r="G63" i="28"/>
  <c r="G63" i="29"/>
  <c r="G63" i="26"/>
  <c r="G63" i="30"/>
  <c r="G63" i="25"/>
  <c r="G63" i="23"/>
  <c r="G63" i="24"/>
  <c r="G63" i="27"/>
  <c r="E81" i="24"/>
  <c r="E81" i="26"/>
  <c r="E81" i="32"/>
  <c r="E81" i="29"/>
  <c r="E81" i="25"/>
  <c r="M4" i="3"/>
  <c r="S4" i="3" s="1"/>
  <c r="E52" i="18"/>
  <c r="E52" i="35"/>
  <c r="E52" i="27"/>
  <c r="E52" i="22"/>
  <c r="E52" i="24"/>
  <c r="E52" i="32"/>
  <c r="E52" i="31"/>
  <c r="E52" i="25"/>
  <c r="E52" i="26"/>
  <c r="E52" i="23"/>
  <c r="G82" i="23"/>
  <c r="G82" i="35"/>
  <c r="G82" i="29"/>
  <c r="G82" i="28"/>
  <c r="E124" i="18"/>
  <c r="E124" i="22"/>
  <c r="E124" i="23"/>
  <c r="E124" i="25"/>
  <c r="E124" i="35"/>
  <c r="E124" i="27"/>
  <c r="E124" i="31"/>
  <c r="E124" i="21"/>
  <c r="F53" i="18"/>
  <c r="F53" i="31"/>
  <c r="F53" i="24"/>
  <c r="F53" i="27"/>
  <c r="F53" i="28"/>
  <c r="F53" i="21"/>
  <c r="F53" i="35"/>
  <c r="F53" i="26"/>
  <c r="F53" i="30"/>
  <c r="F53" i="23"/>
  <c r="F81" i="8"/>
  <c r="F81" i="23"/>
  <c r="F81" i="26"/>
  <c r="F81" i="21"/>
  <c r="F81" i="27"/>
  <c r="F81" i="32"/>
  <c r="F81" i="28"/>
  <c r="F81" i="31"/>
  <c r="E13" i="3"/>
  <c r="E13" i="32"/>
  <c r="E13" i="31"/>
  <c r="E13" i="25"/>
  <c r="E13" i="30"/>
  <c r="E13" i="29"/>
  <c r="E13" i="22"/>
  <c r="E13" i="21"/>
  <c r="E108" i="30"/>
  <c r="E108" i="23"/>
  <c r="E108" i="27"/>
  <c r="E108" i="26"/>
  <c r="E108" i="25"/>
  <c r="E108" i="35"/>
  <c r="E108" i="29"/>
  <c r="E108" i="28"/>
  <c r="E108" i="21"/>
  <c r="F115" i="18"/>
  <c r="F115" i="30"/>
  <c r="F115" i="27"/>
  <c r="F115" i="22"/>
  <c r="F115" i="35"/>
  <c r="F115" i="29"/>
  <c r="F115" i="23"/>
  <c r="F115" i="24"/>
  <c r="F115" i="21"/>
  <c r="F123" i="31"/>
  <c r="F123" i="27"/>
  <c r="F123" i="24"/>
  <c r="F123" i="26"/>
  <c r="F123" i="35"/>
  <c r="F123" i="30"/>
  <c r="F123" i="29"/>
  <c r="G63" i="8"/>
  <c r="F66" i="7"/>
  <c r="F66" i="32"/>
  <c r="F66" i="26"/>
  <c r="F66" i="29"/>
  <c r="F66" i="21"/>
  <c r="F66" i="35"/>
  <c r="F66" i="31"/>
  <c r="F66" i="22"/>
  <c r="F66" i="23"/>
  <c r="E122" i="9"/>
  <c r="G83" i="35"/>
  <c r="G83" i="31"/>
  <c r="G83" i="32"/>
  <c r="G83" i="22"/>
  <c r="G83" i="24"/>
  <c r="F100" i="29"/>
  <c r="F100" i="30"/>
  <c r="F100" i="25"/>
  <c r="F100" i="32"/>
  <c r="F100" i="23"/>
  <c r="F100" i="24"/>
  <c r="F100" i="21"/>
  <c r="E117" i="35"/>
  <c r="E117" i="26"/>
  <c r="E117" i="21"/>
  <c r="E117" i="32"/>
  <c r="E117" i="31"/>
  <c r="E117" i="28"/>
  <c r="E117" i="22"/>
  <c r="E117" i="25"/>
  <c r="E125" i="32"/>
  <c r="E125" i="27"/>
  <c r="E125" i="29"/>
  <c r="E125" i="23"/>
  <c r="E125" i="35"/>
  <c r="E125" i="24"/>
  <c r="E125" i="31"/>
  <c r="E125" i="25"/>
  <c r="E125" i="21"/>
  <c r="F74" i="31"/>
  <c r="F74" i="22"/>
  <c r="F74" i="28"/>
  <c r="F74" i="29"/>
  <c r="F74" i="27"/>
  <c r="F74" i="23"/>
  <c r="G100" i="30"/>
  <c r="G100" i="24"/>
  <c r="G100" i="21"/>
  <c r="G100" i="31"/>
  <c r="G100" i="29"/>
  <c r="G100" i="32"/>
  <c r="G100" i="23"/>
  <c r="G100" i="27"/>
  <c r="G100" i="25"/>
  <c r="G100" i="35"/>
  <c r="G100" i="22"/>
  <c r="G100" i="28"/>
  <c r="G100" i="26"/>
  <c r="G20" i="26"/>
  <c r="G20" i="31"/>
  <c r="G20" i="24"/>
  <c r="G20" i="27"/>
  <c r="G20" i="29"/>
  <c r="G20" i="32"/>
  <c r="G20" i="30"/>
  <c r="E130" i="7"/>
  <c r="E48" i="3"/>
  <c r="F98" i="32"/>
  <c r="F98" i="30"/>
  <c r="F98" i="26"/>
  <c r="F98" i="22"/>
  <c r="F98" i="28"/>
  <c r="F98" i="35"/>
  <c r="F98" i="31"/>
  <c r="F98" i="25"/>
  <c r="F44" i="7"/>
  <c r="G114" i="26"/>
  <c r="G114" i="22"/>
  <c r="G114" i="23"/>
  <c r="G114" i="29"/>
  <c r="G114" i="27"/>
  <c r="G114" i="31"/>
  <c r="G114" i="28"/>
  <c r="E87" i="29"/>
  <c r="E87" i="23"/>
  <c r="E87" i="31"/>
  <c r="E87" i="35"/>
  <c r="E87" i="28"/>
  <c r="F7" i="32"/>
  <c r="F7" i="22"/>
  <c r="F7" i="23"/>
  <c r="F7" i="29"/>
  <c r="F7" i="30"/>
  <c r="F7" i="27"/>
  <c r="F7" i="31"/>
  <c r="F7" i="24"/>
  <c r="F7" i="26"/>
  <c r="F27" i="32"/>
  <c r="F27" i="30"/>
  <c r="F27" i="27"/>
  <c r="F27" i="23"/>
  <c r="F27" i="22"/>
  <c r="F27" i="29"/>
  <c r="F27" i="26"/>
  <c r="F85" i="3"/>
  <c r="G57" i="26"/>
  <c r="G57" i="28"/>
  <c r="G57" i="23"/>
  <c r="G57" i="35"/>
  <c r="G57" i="32"/>
  <c r="G57" i="27"/>
  <c r="G57" i="21"/>
  <c r="E67" i="25"/>
  <c r="E67" i="24"/>
  <c r="E67" i="26"/>
  <c r="E67" i="21"/>
  <c r="E67" i="31"/>
  <c r="E67" i="29"/>
  <c r="E67" i="28"/>
  <c r="E67" i="23"/>
  <c r="E127" i="25"/>
  <c r="E127" i="23"/>
  <c r="E127" i="22"/>
  <c r="E127" i="27"/>
  <c r="E127" i="32"/>
  <c r="E127" i="28"/>
  <c r="E127" i="26"/>
  <c r="E127" i="31"/>
  <c r="E127" i="29"/>
  <c r="E127" i="24"/>
  <c r="G6" i="29"/>
  <c r="G6" i="28"/>
  <c r="G6" i="24"/>
  <c r="E68" i="35"/>
  <c r="E68" i="28"/>
  <c r="E68" i="31"/>
  <c r="E68" i="26"/>
  <c r="E68" i="30"/>
  <c r="E68" i="23"/>
  <c r="E68" i="24"/>
  <c r="E68" i="25"/>
  <c r="E68" i="22"/>
  <c r="G74" i="25"/>
  <c r="G74" i="23"/>
  <c r="G74" i="27"/>
  <c r="G74" i="21"/>
  <c r="G74" i="31"/>
  <c r="G74" i="35"/>
  <c r="G74" i="29"/>
  <c r="E100" i="32"/>
  <c r="E100" i="27"/>
  <c r="E100" i="26"/>
  <c r="E100" i="21"/>
  <c r="E100" i="22"/>
  <c r="E100" i="30"/>
  <c r="E100" i="28"/>
  <c r="E100" i="31"/>
  <c r="F37" i="32"/>
  <c r="F37" i="30"/>
  <c r="F37" i="27"/>
  <c r="F37" i="31"/>
  <c r="F37" i="29"/>
  <c r="F37" i="28"/>
  <c r="F37" i="22"/>
  <c r="F37" i="24"/>
  <c r="F37" i="23"/>
  <c r="F37" i="21"/>
  <c r="E90" i="27"/>
  <c r="E90" i="22"/>
  <c r="E90" i="23"/>
  <c r="E90" i="21"/>
  <c r="E90" i="35"/>
  <c r="E90" i="30"/>
  <c r="E90" i="24"/>
  <c r="E90" i="28"/>
  <c r="E90" i="31"/>
  <c r="F93" i="18"/>
  <c r="F93" i="24"/>
  <c r="F93" i="23"/>
  <c r="F93" i="21"/>
  <c r="F93" i="30"/>
  <c r="F93" i="29"/>
  <c r="F93" i="32"/>
  <c r="F93" i="26"/>
  <c r="F93" i="28"/>
  <c r="E99" i="23"/>
  <c r="E99" i="22"/>
  <c r="E99" i="21"/>
  <c r="E99" i="25"/>
  <c r="E99" i="27"/>
  <c r="E16" i="32"/>
  <c r="E16" i="23"/>
  <c r="E16" i="24"/>
  <c r="E16" i="21"/>
  <c r="E16" i="26"/>
  <c r="G109" i="26"/>
  <c r="G109" i="31"/>
  <c r="G109" i="28"/>
  <c r="G109" i="25"/>
  <c r="G109" i="35"/>
  <c r="G109" i="23"/>
  <c r="G109" i="29"/>
  <c r="G109" i="22"/>
  <c r="E5" i="7"/>
  <c r="E5" i="25"/>
  <c r="E5" i="24"/>
  <c r="E5" i="29"/>
  <c r="E5" i="28"/>
  <c r="G105" i="35"/>
  <c r="G105" i="32"/>
  <c r="G105" i="28"/>
  <c r="G105" i="23"/>
  <c r="G105" i="24"/>
  <c r="G105" i="26"/>
  <c r="G105" i="30"/>
  <c r="G105" i="21"/>
  <c r="G105" i="31"/>
  <c r="G105" i="25"/>
  <c r="E107" i="31"/>
  <c r="E107" i="32"/>
  <c r="E107" i="27"/>
  <c r="E107" i="28"/>
  <c r="E107" i="29"/>
  <c r="E107" i="26"/>
  <c r="E28" i="29"/>
  <c r="E28" i="27"/>
  <c r="E28" i="25"/>
  <c r="E28" i="24"/>
  <c r="E28" i="31"/>
  <c r="E28" i="26"/>
  <c r="F124" i="29"/>
  <c r="F124" i="31"/>
  <c r="F124" i="23"/>
  <c r="F124" i="22"/>
  <c r="F124" i="25"/>
  <c r="F124" i="24"/>
  <c r="F124" i="26"/>
  <c r="G89" i="35"/>
  <c r="G89" i="28"/>
  <c r="G89" i="24"/>
  <c r="G89" i="29"/>
  <c r="G89" i="31"/>
  <c r="G89" i="22"/>
  <c r="G89" i="25"/>
  <c r="G89" i="27"/>
  <c r="F59" i="28"/>
  <c r="F59" i="30"/>
  <c r="F59" i="27"/>
  <c r="F59" i="23"/>
  <c r="F59" i="35"/>
  <c r="F59" i="31"/>
  <c r="F59" i="29"/>
  <c r="F59" i="26"/>
  <c r="F59" i="22"/>
  <c r="G4" i="32"/>
  <c r="G4" i="28"/>
  <c r="M4" i="28" s="1"/>
  <c r="G4" i="29"/>
  <c r="G4" i="26"/>
  <c r="G4" i="30"/>
  <c r="G4" i="27"/>
  <c r="G4" i="22"/>
  <c r="G4" i="25"/>
  <c r="G4" i="21"/>
  <c r="G4" i="23"/>
  <c r="G4" i="31"/>
  <c r="G4" i="24"/>
  <c r="E14" i="10"/>
  <c r="E14" i="30"/>
  <c r="E14" i="25"/>
  <c r="E14" i="22"/>
  <c r="E14" i="29"/>
  <c r="E14" i="31"/>
  <c r="E14" i="27"/>
  <c r="E14" i="28"/>
  <c r="G109" i="14"/>
  <c r="G108" i="18"/>
  <c r="G6" i="21"/>
  <c r="E61" i="21"/>
  <c r="F61" i="21"/>
  <c r="F13" i="21"/>
  <c r="F7" i="21"/>
  <c r="E27" i="21"/>
  <c r="E38" i="21"/>
  <c r="F38" i="21"/>
  <c r="E59" i="21"/>
  <c r="F18" i="21"/>
  <c r="E54" i="21"/>
  <c r="F54" i="21"/>
  <c r="F58" i="21"/>
  <c r="E45" i="21"/>
  <c r="F45" i="21"/>
  <c r="E43" i="21"/>
  <c r="F9" i="21"/>
  <c r="G5" i="21"/>
  <c r="G14" i="21"/>
  <c r="F49" i="21"/>
  <c r="F8" i="21"/>
  <c r="G22" i="21"/>
  <c r="E65" i="21"/>
  <c r="G81" i="29"/>
  <c r="G81" i="28"/>
  <c r="G81" i="25"/>
  <c r="F115" i="28"/>
  <c r="F115" i="25"/>
  <c r="G6" i="26"/>
  <c r="G6" i="27"/>
  <c r="G6" i="31"/>
  <c r="G6" i="32"/>
  <c r="F15" i="25"/>
  <c r="G22" i="27"/>
  <c r="G34" i="31"/>
  <c r="F44" i="23"/>
  <c r="F44" i="26"/>
  <c r="E61" i="25"/>
  <c r="E61" i="29"/>
  <c r="F68" i="21"/>
  <c r="F68" i="30"/>
  <c r="F68" i="28"/>
  <c r="F68" i="32"/>
  <c r="F70" i="31"/>
  <c r="F70" i="28"/>
  <c r="G82" i="21"/>
  <c r="G82" i="30"/>
  <c r="G82" i="24"/>
  <c r="G82" i="26"/>
  <c r="G102" i="22"/>
  <c r="G102" i="27"/>
  <c r="G102" i="23"/>
  <c r="G106" i="28"/>
  <c r="G106" i="25"/>
  <c r="E108" i="31"/>
  <c r="E111" i="26"/>
  <c r="E111" i="31"/>
  <c r="E111" i="28"/>
  <c r="E111" i="35"/>
  <c r="F118" i="31"/>
  <c r="F6" i="22"/>
  <c r="E33" i="28"/>
  <c r="E33" i="32"/>
  <c r="F77" i="27"/>
  <c r="G108" i="21"/>
  <c r="G45" i="23"/>
  <c r="G45" i="35"/>
  <c r="G58" i="22"/>
  <c r="G74" i="24"/>
  <c r="G74" i="22"/>
  <c r="G77" i="21"/>
  <c r="G77" i="23"/>
  <c r="G77" i="30"/>
  <c r="E92" i="24"/>
  <c r="E95" i="31"/>
  <c r="G39" i="28"/>
  <c r="E49" i="22"/>
  <c r="E57" i="23"/>
  <c r="E57" i="28"/>
  <c r="E57" i="27"/>
  <c r="G71" i="29"/>
  <c r="E113" i="22"/>
  <c r="E113" i="27"/>
  <c r="E113" i="24"/>
  <c r="E113" i="35"/>
  <c r="F63" i="23"/>
  <c r="F63" i="22"/>
  <c r="F66" i="27"/>
  <c r="E76" i="31"/>
  <c r="F131" i="26"/>
  <c r="F131" i="27"/>
  <c r="F31" i="24"/>
  <c r="E36" i="27"/>
  <c r="E36" i="28"/>
  <c r="E36" i="24"/>
  <c r="G75" i="23"/>
  <c r="G75" i="28"/>
  <c r="E100" i="35"/>
  <c r="F32" i="24"/>
  <c r="F32" i="27"/>
  <c r="F32" i="31"/>
  <c r="F32" i="32"/>
  <c r="G35" i="23"/>
  <c r="F69" i="30"/>
  <c r="F69" i="25"/>
  <c r="G124" i="27"/>
  <c r="G124" i="30"/>
  <c r="F98" i="24"/>
  <c r="E104" i="30"/>
  <c r="G133" i="23"/>
  <c r="F41" i="22"/>
  <c r="F41" i="28"/>
  <c r="F41" i="30"/>
  <c r="F49" i="32"/>
  <c r="F57" i="23"/>
  <c r="F65" i="22"/>
  <c r="F65" i="24"/>
  <c r="F73" i="30"/>
  <c r="F89" i="22"/>
  <c r="F89" i="23"/>
  <c r="F97" i="23"/>
  <c r="F97" i="27"/>
  <c r="F97" i="24"/>
  <c r="F105" i="25"/>
  <c r="F113" i="35"/>
  <c r="F129" i="31"/>
  <c r="F14" i="21"/>
  <c r="G64" i="21"/>
  <c r="F61" i="23"/>
  <c r="E20" i="24"/>
  <c r="F99" i="27"/>
  <c r="E115" i="21"/>
  <c r="E115" i="22"/>
  <c r="E115" i="24"/>
  <c r="E115" i="23"/>
  <c r="E115" i="32"/>
  <c r="F119" i="24"/>
  <c r="F119" i="22"/>
  <c r="G83" i="21"/>
  <c r="G83" i="23"/>
  <c r="G83" i="25"/>
  <c r="G54" i="27"/>
  <c r="E88" i="27"/>
  <c r="F12" i="24"/>
  <c r="F28" i="22"/>
  <c r="E46" i="26"/>
  <c r="G92" i="22"/>
  <c r="E110" i="29"/>
  <c r="G85" i="21"/>
  <c r="G85" i="24"/>
  <c r="G121" i="30"/>
  <c r="G16" i="29"/>
  <c r="F21" i="26"/>
  <c r="F21" i="32"/>
  <c r="G24" i="23"/>
  <c r="G24" i="32"/>
  <c r="E30" i="28"/>
  <c r="G32" i="27"/>
  <c r="G32" i="31"/>
  <c r="E41" i="24"/>
  <c r="E73" i="24"/>
  <c r="E73" i="28"/>
  <c r="E121" i="23"/>
  <c r="E63" i="28"/>
  <c r="E63" i="23"/>
  <c r="E63" i="35"/>
  <c r="F87" i="31"/>
  <c r="F87" i="30"/>
  <c r="F122" i="27"/>
  <c r="F122" i="28"/>
  <c r="F122" i="26"/>
  <c r="E128" i="23"/>
  <c r="E16" i="27"/>
  <c r="F19" i="22"/>
  <c r="F19" i="23"/>
  <c r="E28" i="28"/>
  <c r="E28" i="32"/>
  <c r="E37" i="29"/>
  <c r="E69" i="35"/>
  <c r="F76" i="25"/>
  <c r="F76" i="28"/>
  <c r="F76" i="26"/>
  <c r="G107" i="35"/>
  <c r="F132" i="31"/>
  <c r="F132" i="27"/>
  <c r="F132" i="30"/>
  <c r="F132" i="32"/>
  <c r="F67" i="21"/>
  <c r="E91" i="28"/>
  <c r="V4" i="25"/>
  <c r="R4" i="25"/>
  <c r="R4" i="24"/>
  <c r="V4" i="24"/>
  <c r="F4" i="27"/>
  <c r="F4" i="32"/>
  <c r="G11" i="22"/>
  <c r="F16" i="25"/>
  <c r="F16" i="23"/>
  <c r="F20" i="26"/>
  <c r="F53" i="29"/>
  <c r="E70" i="24"/>
  <c r="E70" i="35"/>
  <c r="G76" i="27"/>
  <c r="G84" i="25"/>
  <c r="G84" i="26"/>
  <c r="E126" i="21"/>
  <c r="E126" i="23"/>
  <c r="F133" i="32"/>
  <c r="F43" i="22"/>
  <c r="F46" i="25"/>
  <c r="F46" i="32"/>
  <c r="F62" i="26"/>
  <c r="F62" i="30"/>
  <c r="F62" i="29"/>
  <c r="F75" i="29"/>
  <c r="F78" i="21"/>
  <c r="F78" i="28"/>
  <c r="F86" i="30"/>
  <c r="E112" i="32"/>
  <c r="G114" i="21"/>
  <c r="G114" i="30"/>
  <c r="F14" i="27"/>
  <c r="F22" i="23"/>
  <c r="F26" i="28"/>
  <c r="F26" i="32"/>
  <c r="F30" i="23"/>
  <c r="F30" i="30"/>
  <c r="E42" i="29"/>
  <c r="E58" i="31"/>
  <c r="E66" i="30"/>
  <c r="E66" i="27"/>
  <c r="E82" i="23"/>
  <c r="E82" i="35"/>
  <c r="E90" i="25"/>
  <c r="E98" i="28"/>
  <c r="E106" i="30"/>
  <c r="E122" i="26"/>
  <c r="E52" i="21"/>
  <c r="E4" i="28"/>
  <c r="E4" i="30"/>
  <c r="F64" i="27"/>
  <c r="F64" i="30"/>
  <c r="E10" i="27"/>
  <c r="G69" i="28"/>
  <c r="G93" i="27"/>
  <c r="G93" i="32"/>
  <c r="E99" i="30"/>
  <c r="E99" i="32"/>
  <c r="G113" i="35"/>
  <c r="E8" i="25"/>
  <c r="F23" i="24"/>
  <c r="F23" i="23"/>
  <c r="E53" i="24"/>
  <c r="F100" i="31"/>
  <c r="F100" i="28"/>
  <c r="G70" i="23"/>
  <c r="G70" i="29"/>
  <c r="F82" i="23"/>
  <c r="F82" i="25"/>
  <c r="F82" i="31"/>
  <c r="F102" i="22"/>
  <c r="F102" i="32"/>
  <c r="F106" i="31"/>
  <c r="G118" i="30"/>
  <c r="E120" i="31"/>
  <c r="F8" i="22"/>
  <c r="E29" i="29"/>
  <c r="G52" i="24"/>
  <c r="F93" i="22"/>
  <c r="E102" i="28"/>
  <c r="G116" i="24"/>
  <c r="G116" i="32"/>
  <c r="F42" i="23"/>
  <c r="F42" i="26"/>
  <c r="F58" i="26"/>
  <c r="F74" i="24"/>
  <c r="E116" i="29"/>
  <c r="E116" i="26"/>
  <c r="E116" i="30"/>
  <c r="E14" i="32"/>
  <c r="F33" i="24"/>
  <c r="G36" i="24"/>
  <c r="E81" i="22"/>
  <c r="G103" i="23"/>
  <c r="G103" i="32"/>
  <c r="G103" i="26"/>
  <c r="E129" i="25"/>
  <c r="F50" i="22"/>
  <c r="E87" i="27"/>
  <c r="E107" i="21"/>
  <c r="E107" i="25"/>
  <c r="E5" i="26"/>
  <c r="G10" i="26"/>
  <c r="E32" i="32"/>
  <c r="F92" i="29"/>
  <c r="F92" i="32"/>
  <c r="E109" i="27"/>
  <c r="E109" i="35"/>
  <c r="F116" i="24"/>
  <c r="F116" i="23"/>
  <c r="F116" i="31"/>
  <c r="F116" i="32"/>
  <c r="E48" i="26"/>
  <c r="E48" i="35"/>
  <c r="E64" i="26"/>
  <c r="E64" i="29"/>
  <c r="E64" i="32"/>
  <c r="E67" i="30"/>
  <c r="E67" i="35"/>
  <c r="G97" i="23"/>
  <c r="F123" i="28"/>
  <c r="F5" i="31"/>
  <c r="E13" i="23"/>
  <c r="E13" i="24"/>
  <c r="F24" i="28"/>
  <c r="E118" i="29"/>
  <c r="E118" i="30"/>
  <c r="E43" i="29"/>
  <c r="E56" i="24"/>
  <c r="E56" i="32"/>
  <c r="E75" i="24"/>
  <c r="E75" i="35"/>
  <c r="E96" i="28"/>
  <c r="G101" i="21"/>
  <c r="G101" i="26"/>
  <c r="E124" i="28"/>
  <c r="F130" i="25"/>
  <c r="F130" i="27"/>
  <c r="F130" i="30"/>
  <c r="F54" i="30"/>
  <c r="G68" i="31"/>
  <c r="F85" i="21"/>
  <c r="F117" i="35"/>
  <c r="F125" i="21"/>
  <c r="E55" i="31"/>
  <c r="E68" i="29"/>
  <c r="E71" i="23"/>
  <c r="E80" i="24"/>
  <c r="G129" i="31"/>
  <c r="F9" i="22"/>
  <c r="G20" i="23"/>
  <c r="G55" i="23"/>
  <c r="E44" i="25"/>
  <c r="G14" i="30"/>
  <c r="E45" i="28"/>
  <c r="E101" i="27"/>
  <c r="G38" i="30"/>
  <c r="E123" i="27"/>
  <c r="E123" i="35"/>
  <c r="G19" i="27"/>
  <c r="G19" i="32"/>
  <c r="E38" i="32"/>
  <c r="F101" i="35"/>
  <c r="F110" i="21"/>
  <c r="F110" i="30"/>
  <c r="E11" i="26"/>
  <c r="E15" i="24"/>
  <c r="E23" i="24"/>
  <c r="E31" i="24"/>
  <c r="G40" i="25"/>
  <c r="G48" i="31"/>
  <c r="G56" i="29"/>
  <c r="G80" i="25"/>
  <c r="G80" i="24"/>
  <c r="G96" i="23"/>
  <c r="G96" i="32"/>
  <c r="G104" i="23"/>
  <c r="F11" i="27"/>
  <c r="F11" i="30"/>
  <c r="F11" i="26"/>
  <c r="F11" i="31"/>
  <c r="F11" i="25"/>
  <c r="F11" i="28"/>
  <c r="E11" i="28"/>
  <c r="E11" i="27"/>
  <c r="E11" i="30"/>
  <c r="E11" i="24"/>
  <c r="E11" i="32"/>
  <c r="E11" i="25"/>
  <c r="E11" i="22"/>
  <c r="E11" i="29"/>
  <c r="E11" i="23"/>
  <c r="F10" i="29"/>
  <c r="F10" i="32"/>
  <c r="F10" i="27"/>
  <c r="F10" i="28"/>
  <c r="F10" i="31"/>
  <c r="F10" i="25"/>
  <c r="F10" i="22"/>
  <c r="F10" i="21"/>
  <c r="F9" i="30"/>
  <c r="F9" i="26"/>
  <c r="F9" i="31"/>
  <c r="F9" i="28"/>
  <c r="F9" i="29"/>
  <c r="F9" i="27"/>
  <c r="F9" i="23"/>
  <c r="G123" i="8"/>
  <c r="G123" i="22"/>
  <c r="G123" i="32"/>
  <c r="G123" i="28"/>
  <c r="G123" i="30"/>
  <c r="G123" i="35"/>
  <c r="G123" i="25"/>
  <c r="G123" i="31"/>
  <c r="G123" i="26"/>
  <c r="G123" i="27"/>
  <c r="G123" i="23"/>
  <c r="G123" i="29"/>
  <c r="G123" i="24"/>
  <c r="G123" i="21"/>
  <c r="F25" i="24"/>
  <c r="F25" i="22"/>
  <c r="F25" i="31"/>
  <c r="F25" i="32"/>
  <c r="F25" i="28"/>
  <c r="F25" i="26"/>
  <c r="F25" i="23"/>
  <c r="F25" i="30"/>
  <c r="F58" i="32"/>
  <c r="F58" i="31"/>
  <c r="F58" i="24"/>
  <c r="F58" i="27"/>
  <c r="F58" i="28"/>
  <c r="E101" i="18"/>
  <c r="E101" i="22"/>
  <c r="E101" i="25"/>
  <c r="E101" i="23"/>
  <c r="E101" i="21"/>
  <c r="E101" i="30"/>
  <c r="E101" i="28"/>
  <c r="E101" i="24"/>
  <c r="E101" i="29"/>
  <c r="E101" i="26"/>
  <c r="F42" i="29"/>
  <c r="F42" i="24"/>
  <c r="F42" i="27"/>
  <c r="F42" i="21"/>
  <c r="F42" i="22"/>
  <c r="F6" i="30"/>
  <c r="F6" i="23"/>
  <c r="F6" i="27"/>
  <c r="F6" i="31"/>
  <c r="F6" i="29"/>
  <c r="F6" i="26"/>
  <c r="F75" i="35"/>
  <c r="F75" i="31"/>
  <c r="F75" i="25"/>
  <c r="F75" i="26"/>
  <c r="F75" i="21"/>
  <c r="F75" i="28"/>
  <c r="F75" i="30"/>
  <c r="F75" i="22"/>
  <c r="G23" i="31"/>
  <c r="G23" i="27"/>
  <c r="G23" i="21"/>
  <c r="G23" i="28"/>
  <c r="G23" i="30"/>
  <c r="G23" i="26"/>
  <c r="G9" i="3"/>
  <c r="G9" i="32"/>
  <c r="G9" i="26"/>
  <c r="G9" i="24"/>
  <c r="G9" i="27"/>
  <c r="G9" i="25"/>
  <c r="G9" i="30"/>
  <c r="G9" i="28"/>
  <c r="G9" i="22"/>
  <c r="G9" i="31"/>
  <c r="G9" i="21"/>
  <c r="F30" i="29"/>
  <c r="F30" i="25"/>
  <c r="F30" i="21"/>
  <c r="F30" i="31"/>
  <c r="F30" i="26"/>
  <c r="F30" i="27"/>
  <c r="E122" i="35"/>
  <c r="E122" i="28"/>
  <c r="E122" i="27"/>
  <c r="E122" i="31"/>
  <c r="E122" i="24"/>
  <c r="E122" i="22"/>
  <c r="E122" i="21"/>
  <c r="G22" i="31"/>
  <c r="G22" i="26"/>
  <c r="G22" i="25"/>
  <c r="G22" i="30"/>
  <c r="G22" i="22"/>
  <c r="G22" i="28"/>
  <c r="E93" i="26"/>
  <c r="E93" i="28"/>
  <c r="E93" i="29"/>
  <c r="E93" i="23"/>
  <c r="E93" i="25"/>
  <c r="E93" i="27"/>
  <c r="E93" i="24"/>
  <c r="E93" i="21"/>
  <c r="G31" i="25"/>
  <c r="G31" i="23"/>
  <c r="G31" i="22"/>
  <c r="G31" i="30"/>
  <c r="G31" i="26"/>
  <c r="G31" i="32"/>
  <c r="G31" i="31"/>
  <c r="G31" i="29"/>
  <c r="E11" i="21"/>
  <c r="G81" i="21"/>
  <c r="G102" i="30"/>
  <c r="E111" i="25"/>
  <c r="E79" i="29"/>
  <c r="F11" i="29"/>
  <c r="F105" i="29"/>
  <c r="F129" i="26"/>
  <c r="E110" i="23"/>
  <c r="E110" i="32"/>
  <c r="G85" i="35"/>
  <c r="F13" i="24"/>
  <c r="G32" i="28"/>
  <c r="E128" i="35"/>
  <c r="F19" i="31"/>
  <c r="F76" i="32"/>
  <c r="G23" i="25"/>
  <c r="G84" i="21"/>
  <c r="F75" i="24"/>
  <c r="F75" i="23"/>
  <c r="E112" i="21"/>
  <c r="E112" i="27"/>
  <c r="F10" i="26"/>
  <c r="F18" i="25"/>
  <c r="U4" i="27"/>
  <c r="Q4" i="27"/>
  <c r="T4" i="27"/>
  <c r="E119" i="35"/>
  <c r="F102" i="28"/>
  <c r="F102" i="29"/>
  <c r="E120" i="30"/>
  <c r="G103" i="29"/>
  <c r="E109" i="31"/>
  <c r="F24" i="32"/>
  <c r="F9" i="25"/>
  <c r="F79" i="29"/>
  <c r="F114" i="30"/>
  <c r="E12" i="32"/>
  <c r="E12" i="30"/>
  <c r="E12" i="31"/>
  <c r="E12" i="24"/>
  <c r="E12" i="29"/>
  <c r="E12" i="22"/>
  <c r="E12" i="26"/>
  <c r="E12" i="21"/>
  <c r="E12" i="28"/>
  <c r="F102" i="3"/>
  <c r="E25" i="3"/>
  <c r="E62" i="10"/>
  <c r="G41" i="30"/>
  <c r="G41" i="26"/>
  <c r="G41" i="23"/>
  <c r="G41" i="21"/>
  <c r="G41" i="25"/>
  <c r="G41" i="31"/>
  <c r="G41" i="22"/>
  <c r="G41" i="27"/>
  <c r="G41" i="24"/>
  <c r="E59" i="26"/>
  <c r="E59" i="25"/>
  <c r="E59" i="31"/>
  <c r="E59" i="28"/>
  <c r="E59" i="22"/>
  <c r="E59" i="23"/>
  <c r="G37" i="26"/>
  <c r="G37" i="25"/>
  <c r="G37" i="27"/>
  <c r="G37" i="29"/>
  <c r="G37" i="22"/>
  <c r="G37" i="30"/>
  <c r="G37" i="21"/>
  <c r="G40" i="3"/>
  <c r="G40" i="32"/>
  <c r="G40" i="29"/>
  <c r="G40" i="27"/>
  <c r="G40" i="21"/>
  <c r="G40" i="26"/>
  <c r="G40" i="24"/>
  <c r="G40" i="22"/>
  <c r="G40" i="31"/>
  <c r="G34" i="22"/>
  <c r="G34" i="25"/>
  <c r="G34" i="21"/>
  <c r="G34" i="26"/>
  <c r="G34" i="30"/>
  <c r="G34" i="27"/>
  <c r="G34" i="28"/>
  <c r="G34" i="23"/>
  <c r="G75" i="29"/>
  <c r="G75" i="22"/>
  <c r="G75" i="21"/>
  <c r="G75" i="35"/>
  <c r="G75" i="31"/>
  <c r="G75" i="30"/>
  <c r="G75" i="25"/>
  <c r="G77" i="35"/>
  <c r="G77" i="31"/>
  <c r="G77" i="25"/>
  <c r="G77" i="22"/>
  <c r="F109" i="27"/>
  <c r="F109" i="28"/>
  <c r="F109" i="25"/>
  <c r="F109" i="32"/>
  <c r="F109" i="30"/>
  <c r="F109" i="31"/>
  <c r="F109" i="22"/>
  <c r="F109" i="23"/>
  <c r="E92" i="23"/>
  <c r="E92" i="31"/>
  <c r="E92" i="21"/>
  <c r="E92" i="35"/>
  <c r="E92" i="30"/>
  <c r="E92" i="25"/>
  <c r="E132" i="23"/>
  <c r="E132" i="25"/>
  <c r="E132" i="32"/>
  <c r="E132" i="35"/>
  <c r="E132" i="30"/>
  <c r="E132" i="29"/>
  <c r="G73" i="35"/>
  <c r="G73" i="23"/>
  <c r="G73" i="14"/>
  <c r="G73" i="32"/>
  <c r="G73" i="28"/>
  <c r="G73" i="27"/>
  <c r="G73" i="22"/>
  <c r="E96" i="27"/>
  <c r="E96" i="35"/>
  <c r="E96" i="30"/>
  <c r="E96" i="23"/>
  <c r="E96" i="29"/>
  <c r="E96" i="25"/>
  <c r="G93" i="9"/>
  <c r="G125" i="32"/>
  <c r="G125" i="23"/>
  <c r="G125" i="28"/>
  <c r="G125" i="26"/>
  <c r="G125" i="27"/>
  <c r="G125" i="35"/>
  <c r="G125" i="25"/>
  <c r="G125" i="30"/>
  <c r="G125" i="22"/>
  <c r="G125" i="21"/>
  <c r="E34" i="26"/>
  <c r="E34" i="28"/>
  <c r="E34" i="22"/>
  <c r="E34" i="31"/>
  <c r="E34" i="24"/>
  <c r="E34" i="23"/>
  <c r="E34" i="32"/>
  <c r="E34" i="27"/>
  <c r="E34" i="21"/>
  <c r="E122" i="3"/>
  <c r="G12" i="32"/>
  <c r="G12" i="25"/>
  <c r="G12" i="21"/>
  <c r="G12" i="23"/>
  <c r="G12" i="28"/>
  <c r="G12" i="30"/>
  <c r="G12" i="22"/>
  <c r="G12" i="27"/>
  <c r="G12" i="29"/>
  <c r="G12" i="24"/>
  <c r="E118" i="18"/>
  <c r="E118" i="24"/>
  <c r="E118" i="22"/>
  <c r="E118" i="35"/>
  <c r="E118" i="28"/>
  <c r="E118" i="25"/>
  <c r="E118" i="23"/>
  <c r="E118" i="26"/>
  <c r="E118" i="21"/>
  <c r="E7" i="23"/>
  <c r="E7" i="32"/>
  <c r="E7" i="28"/>
  <c r="E7" i="26"/>
  <c r="E7" i="29"/>
  <c r="E7" i="22"/>
  <c r="G42" i="32"/>
  <c r="G42" i="22"/>
  <c r="G42" i="27"/>
  <c r="G42" i="26"/>
  <c r="G42" i="31"/>
  <c r="G42" i="29"/>
  <c r="G42" i="24"/>
  <c r="G42" i="21"/>
  <c r="E50" i="35"/>
  <c r="E50" i="22"/>
  <c r="E50" i="30"/>
  <c r="E50" i="32"/>
  <c r="E50" i="29"/>
  <c r="E50" i="28"/>
  <c r="E50" i="25"/>
  <c r="E50" i="21"/>
  <c r="G117" i="24"/>
  <c r="G117" i="35"/>
  <c r="G117" i="28"/>
  <c r="G117" i="27"/>
  <c r="G117" i="21"/>
  <c r="G117" i="14"/>
  <c r="G117" i="30"/>
  <c r="G117" i="32"/>
  <c r="G117" i="22"/>
  <c r="G117" i="23"/>
  <c r="G117" i="31"/>
  <c r="G117" i="26"/>
  <c r="G44" i="24"/>
  <c r="G44" i="28"/>
  <c r="G44" i="21"/>
  <c r="G44" i="25"/>
  <c r="G44" i="32"/>
  <c r="G44" i="31"/>
  <c r="G44" i="27"/>
  <c r="G44" i="35"/>
  <c r="G44" i="23"/>
  <c r="G44" i="29"/>
  <c r="G44" i="30"/>
  <c r="G44" i="26"/>
  <c r="G44" i="22"/>
  <c r="G44" i="18"/>
  <c r="G76" i="35"/>
  <c r="G76" i="30"/>
  <c r="G76" i="22"/>
  <c r="G76" i="21"/>
  <c r="G76" i="32"/>
  <c r="G76" i="29"/>
  <c r="G76" i="26"/>
  <c r="F82" i="24"/>
  <c r="F82" i="28"/>
  <c r="F82" i="30"/>
  <c r="F82" i="21"/>
  <c r="F82" i="26"/>
  <c r="F20" i="18"/>
  <c r="F20" i="28"/>
  <c r="F20" i="24"/>
  <c r="F20" i="27"/>
  <c r="F20" i="32"/>
  <c r="F20" i="22"/>
  <c r="F20" i="29"/>
  <c r="F20" i="21"/>
  <c r="G27" i="31"/>
  <c r="G27" i="23"/>
  <c r="G27" i="29"/>
  <c r="G27" i="22"/>
  <c r="E46" i="30"/>
  <c r="E46" i="22"/>
  <c r="E46" i="27"/>
  <c r="E46" i="35"/>
  <c r="E46" i="31"/>
  <c r="E46" i="25"/>
  <c r="E46" i="23"/>
  <c r="F91" i="18"/>
  <c r="F91" i="25"/>
  <c r="F91" i="26"/>
  <c r="F91" i="21"/>
  <c r="F91" i="29"/>
  <c r="F91" i="24"/>
  <c r="G98" i="26"/>
  <c r="G98" i="22"/>
  <c r="G98" i="25"/>
  <c r="G98" i="29"/>
  <c r="G98" i="24"/>
  <c r="F90" i="30"/>
  <c r="F90" i="31"/>
  <c r="F90" i="27"/>
  <c r="F90" i="25"/>
  <c r="F90" i="26"/>
  <c r="F90" i="23"/>
  <c r="G48" i="24"/>
  <c r="G48" i="28"/>
  <c r="G48" i="27"/>
  <c r="G48" i="21"/>
  <c r="G48" i="32"/>
  <c r="G48" i="26"/>
  <c r="G48" i="29"/>
  <c r="G48" i="22"/>
  <c r="G48" i="25"/>
  <c r="G88" i="18"/>
  <c r="G88" i="32"/>
  <c r="G88" i="28"/>
  <c r="G88" i="26"/>
  <c r="G88" i="30"/>
  <c r="G88" i="29"/>
  <c r="G88" i="31"/>
  <c r="G88" i="22"/>
  <c r="G88" i="35"/>
  <c r="G88" i="24"/>
  <c r="G88" i="25"/>
  <c r="E22" i="18"/>
  <c r="E22" i="30"/>
  <c r="E22" i="24"/>
  <c r="E22" i="31"/>
  <c r="E22" i="32"/>
  <c r="E22" i="29"/>
  <c r="E22" i="28"/>
  <c r="E22" i="21"/>
  <c r="E22" i="25"/>
  <c r="E22" i="27"/>
  <c r="E22" i="23"/>
  <c r="E22" i="26"/>
  <c r="E22" i="22"/>
  <c r="F29" i="18"/>
  <c r="F29" i="25"/>
  <c r="F29" i="32"/>
  <c r="F29" i="27"/>
  <c r="F29" i="22"/>
  <c r="F29" i="30"/>
  <c r="F29" i="26"/>
  <c r="F29" i="21"/>
  <c r="F72" i="21"/>
  <c r="F72" i="35"/>
  <c r="F72" i="29"/>
  <c r="F72" i="31"/>
  <c r="F72" i="25"/>
  <c r="F72" i="24"/>
  <c r="F72" i="32"/>
  <c r="F72" i="26"/>
  <c r="F72" i="30"/>
  <c r="F72" i="28"/>
  <c r="F72" i="23"/>
  <c r="F72" i="27"/>
  <c r="F72" i="22"/>
  <c r="G79" i="21"/>
  <c r="G79" i="25"/>
  <c r="G79" i="31"/>
  <c r="G79" i="26"/>
  <c r="G79" i="32"/>
  <c r="G79" i="24"/>
  <c r="G79" i="27"/>
  <c r="G79" i="28"/>
  <c r="G79" i="29"/>
  <c r="G79" i="22"/>
  <c r="G79" i="23"/>
  <c r="G79" i="35"/>
  <c r="G79" i="30"/>
  <c r="E97" i="35"/>
  <c r="E97" i="32"/>
  <c r="E97" i="29"/>
  <c r="E97" i="22"/>
  <c r="E97" i="30"/>
  <c r="E97" i="24"/>
  <c r="E97" i="26"/>
  <c r="F104" i="26"/>
  <c r="F104" i="29"/>
  <c r="F104" i="35"/>
  <c r="F104" i="28"/>
  <c r="F104" i="22"/>
  <c r="F104" i="32"/>
  <c r="F104" i="30"/>
  <c r="F104" i="23"/>
  <c r="F104" i="25"/>
  <c r="F104" i="21"/>
  <c r="F104" i="27"/>
  <c r="F104" i="31"/>
  <c r="F104" i="24"/>
  <c r="G111" i="31"/>
  <c r="G111" i="35"/>
  <c r="G111" i="24"/>
  <c r="G111" i="23"/>
  <c r="G111" i="29"/>
  <c r="G111" i="25"/>
  <c r="G111" i="26"/>
  <c r="G111" i="32"/>
  <c r="G111" i="27"/>
  <c r="G111" i="28"/>
  <c r="G111" i="21"/>
  <c r="E129" i="23"/>
  <c r="E129" i="31"/>
  <c r="E129" i="29"/>
  <c r="E129" i="30"/>
  <c r="E129" i="22"/>
  <c r="E129" i="35"/>
  <c r="E129" i="24"/>
  <c r="E129" i="26"/>
  <c r="E94" i="32"/>
  <c r="E94" i="30"/>
  <c r="E94" i="28"/>
  <c r="E94" i="26"/>
  <c r="E94" i="23"/>
  <c r="E94" i="29"/>
  <c r="G128" i="23"/>
  <c r="G128" i="24"/>
  <c r="G128" i="32"/>
  <c r="G128" i="31"/>
  <c r="G128" i="29"/>
  <c r="G128" i="26"/>
  <c r="G128" i="25"/>
  <c r="G128" i="21"/>
  <c r="G128" i="35"/>
  <c r="G128" i="27"/>
  <c r="E40" i="31"/>
  <c r="E40" i="24"/>
  <c r="E40" i="25"/>
  <c r="E40" i="22"/>
  <c r="E40" i="30"/>
  <c r="E40" i="27"/>
  <c r="E40" i="21"/>
  <c r="G49" i="18"/>
  <c r="G49" i="28"/>
  <c r="G49" i="29"/>
  <c r="G49" i="30"/>
  <c r="G49" i="25"/>
  <c r="G49" i="26"/>
  <c r="G49" i="24"/>
  <c r="G49" i="23"/>
  <c r="G49" i="21"/>
  <c r="G49" i="31"/>
  <c r="G49" i="32"/>
  <c r="G49" i="27"/>
  <c r="G49" i="22"/>
  <c r="F106" i="35"/>
  <c r="F106" i="27"/>
  <c r="F106" i="32"/>
  <c r="F106" i="29"/>
  <c r="F106" i="26"/>
  <c r="F106" i="21"/>
  <c r="F56" i="18"/>
  <c r="F56" i="32"/>
  <c r="F56" i="30"/>
  <c r="F56" i="26"/>
  <c r="F56" i="28"/>
  <c r="F56" i="35"/>
  <c r="F56" i="29"/>
  <c r="F56" i="21"/>
  <c r="F56" i="27"/>
  <c r="F56" i="23"/>
  <c r="F56" i="31"/>
  <c r="F56" i="22"/>
  <c r="F56" i="24"/>
  <c r="F56" i="25"/>
  <c r="G36" i="18"/>
  <c r="G36" i="23"/>
  <c r="G36" i="30"/>
  <c r="G36" i="22"/>
  <c r="G36" i="21"/>
  <c r="G36" i="32"/>
  <c r="G36" i="27"/>
  <c r="G36" i="31"/>
  <c r="G36" i="25"/>
  <c r="F22" i="21"/>
  <c r="F22" i="25"/>
  <c r="F22" i="32"/>
  <c r="F22" i="26"/>
  <c r="F22" i="27"/>
  <c r="F22" i="28"/>
  <c r="G25" i="32"/>
  <c r="G25" i="30"/>
  <c r="G25" i="28"/>
  <c r="G25" i="21"/>
  <c r="G25" i="24"/>
  <c r="G25" i="27"/>
  <c r="G25" i="22"/>
  <c r="G25" i="29"/>
  <c r="G25" i="26"/>
  <c r="G25" i="31"/>
  <c r="G25" i="23"/>
  <c r="G33" i="32"/>
  <c r="G33" i="25"/>
  <c r="G33" i="22"/>
  <c r="G33" i="27"/>
  <c r="G33" i="28"/>
  <c r="G33" i="26"/>
  <c r="G33" i="24"/>
  <c r="G33" i="29"/>
  <c r="G33" i="21"/>
  <c r="F43" i="3"/>
  <c r="F43" i="27"/>
  <c r="F43" i="29"/>
  <c r="F43" i="26"/>
  <c r="F43" i="31"/>
  <c r="F43" i="30"/>
  <c r="F43" i="25"/>
  <c r="F43" i="23"/>
  <c r="F43" i="24"/>
  <c r="E76" i="24"/>
  <c r="E76" i="25"/>
  <c r="E76" i="32"/>
  <c r="E76" i="29"/>
  <c r="E76" i="23"/>
  <c r="E76" i="22"/>
  <c r="E76" i="27"/>
  <c r="E45" i="25"/>
  <c r="E45" i="35"/>
  <c r="E45" i="29"/>
  <c r="E45" i="31"/>
  <c r="E45" i="23"/>
  <c r="E45" i="24"/>
  <c r="G67" i="21"/>
  <c r="G67" i="35"/>
  <c r="G67" i="32"/>
  <c r="G67" i="25"/>
  <c r="G67" i="23"/>
  <c r="G67" i="22"/>
  <c r="G67" i="28"/>
  <c r="G67" i="30"/>
  <c r="G67" i="27"/>
  <c r="G67" i="29"/>
  <c r="G67" i="26"/>
  <c r="G67" i="31"/>
  <c r="G67" i="24"/>
  <c r="F84" i="21"/>
  <c r="F84" i="26"/>
  <c r="F84" i="29"/>
  <c r="F84" i="35"/>
  <c r="F84" i="28"/>
  <c r="F84" i="31"/>
  <c r="F84" i="25"/>
  <c r="F84" i="32"/>
  <c r="F84" i="30"/>
  <c r="F84" i="27"/>
  <c r="F84" i="23"/>
  <c r="F84" i="24"/>
  <c r="F84" i="22"/>
  <c r="E82" i="31"/>
  <c r="E82" i="26"/>
  <c r="E82" i="25"/>
  <c r="E82" i="29"/>
  <c r="E82" i="27"/>
  <c r="E82" i="24"/>
  <c r="E82" i="21"/>
  <c r="F94" i="29"/>
  <c r="F94" i="22"/>
  <c r="F94" i="24"/>
  <c r="F94" i="27"/>
  <c r="F94" i="21"/>
  <c r="G65" i="30"/>
  <c r="G65" i="31"/>
  <c r="G65" i="29"/>
  <c r="G65" i="23"/>
  <c r="G65" i="25"/>
  <c r="G65" i="27"/>
  <c r="G65" i="22"/>
  <c r="G121" i="8"/>
  <c r="G58" i="31"/>
  <c r="G58" i="35"/>
  <c r="G58" i="30"/>
  <c r="G58" i="27"/>
  <c r="G58" i="26"/>
  <c r="G58" i="21"/>
  <c r="E66" i="26"/>
  <c r="E66" i="32"/>
  <c r="E66" i="31"/>
  <c r="E66" i="28"/>
  <c r="E66" i="22"/>
  <c r="E66" i="21"/>
  <c r="E39" i="10"/>
  <c r="E39" i="31"/>
  <c r="E39" i="27"/>
  <c r="E39" i="29"/>
  <c r="E39" i="22"/>
  <c r="E39" i="32"/>
  <c r="E39" i="28"/>
  <c r="E39" i="25"/>
  <c r="E39" i="24"/>
  <c r="E39" i="26"/>
  <c r="E42" i="31"/>
  <c r="E42" i="26"/>
  <c r="E42" i="27"/>
  <c r="E42" i="22"/>
  <c r="E42" i="32"/>
  <c r="E42" i="24"/>
  <c r="E42" i="23"/>
  <c r="F45" i="22"/>
  <c r="F45" i="24"/>
  <c r="F45" i="29"/>
  <c r="F45" i="26"/>
  <c r="F45" i="28"/>
  <c r="F45" i="35"/>
  <c r="F45" i="30"/>
  <c r="F45" i="31"/>
  <c r="F45" i="32"/>
  <c r="F45" i="23"/>
  <c r="G61" i="28"/>
  <c r="G61" i="23"/>
  <c r="G61" i="25"/>
  <c r="G61" i="32"/>
  <c r="E71" i="31"/>
  <c r="E71" i="26"/>
  <c r="E71" i="25"/>
  <c r="E71" i="32"/>
  <c r="E71" i="29"/>
  <c r="E71" i="27"/>
  <c r="E71" i="35"/>
  <c r="E71" i="30"/>
  <c r="E71" i="24"/>
  <c r="E71" i="22"/>
  <c r="E71" i="21"/>
  <c r="E126" i="28"/>
  <c r="E126" i="29"/>
  <c r="E126" i="32"/>
  <c r="E126" i="35"/>
  <c r="E126" i="25"/>
  <c r="E126" i="31"/>
  <c r="G8" i="26"/>
  <c r="G8" i="27"/>
  <c r="G8" i="30"/>
  <c r="G8" i="22"/>
  <c r="G8" i="32"/>
  <c r="G8" i="28"/>
  <c r="G8" i="29"/>
  <c r="G8" i="25"/>
  <c r="G8" i="31"/>
  <c r="G8" i="24"/>
  <c r="G8" i="23"/>
  <c r="G8" i="21"/>
  <c r="E41" i="10"/>
  <c r="E41" i="21"/>
  <c r="E41" i="32"/>
  <c r="E41" i="26"/>
  <c r="E41" i="22"/>
  <c r="E41" i="27"/>
  <c r="E41" i="30"/>
  <c r="F48" i="32"/>
  <c r="F48" i="31"/>
  <c r="F48" i="24"/>
  <c r="F48" i="21"/>
  <c r="F48" i="23"/>
  <c r="F48" i="28"/>
  <c r="F48" i="30"/>
  <c r="F48" i="25"/>
  <c r="F48" i="35"/>
  <c r="F48" i="29"/>
  <c r="F48" i="27"/>
  <c r="F48" i="26"/>
  <c r="F48" i="22"/>
  <c r="G55" i="26"/>
  <c r="G55" i="22"/>
  <c r="G55" i="30"/>
  <c r="G55" i="25"/>
  <c r="G55" i="35"/>
  <c r="G55" i="27"/>
  <c r="G55" i="21"/>
  <c r="E73" i="22"/>
  <c r="E73" i="25"/>
  <c r="E73" i="31"/>
  <c r="E73" i="35"/>
  <c r="E73" i="29"/>
  <c r="E73" i="27"/>
  <c r="E73" i="30"/>
  <c r="F80" i="18"/>
  <c r="F80" i="32"/>
  <c r="F80" i="35"/>
  <c r="F80" i="28"/>
  <c r="F80" i="30"/>
  <c r="F80" i="25"/>
  <c r="G87" i="30"/>
  <c r="G87" i="23"/>
  <c r="G87" i="25"/>
  <c r="G87" i="24"/>
  <c r="G87" i="35"/>
  <c r="G87" i="27"/>
  <c r="G87" i="28"/>
  <c r="G87" i="31"/>
  <c r="G87" i="29"/>
  <c r="G87" i="22"/>
  <c r="G87" i="21"/>
  <c r="G87" i="26"/>
  <c r="G87" i="32"/>
  <c r="E105" i="31"/>
  <c r="E105" i="29"/>
  <c r="E105" i="28"/>
  <c r="E105" i="35"/>
  <c r="E105" i="25"/>
  <c r="E105" i="22"/>
  <c r="E105" i="26"/>
  <c r="E105" i="21"/>
  <c r="E105" i="32"/>
  <c r="E105" i="30"/>
  <c r="E105" i="27"/>
  <c r="F112" i="21"/>
  <c r="F112" i="30"/>
  <c r="F112" i="29"/>
  <c r="F112" i="28"/>
  <c r="F112" i="24"/>
  <c r="F112" i="32"/>
  <c r="F112" i="35"/>
  <c r="F112" i="27"/>
  <c r="F112" i="22"/>
  <c r="F112" i="23"/>
  <c r="F112" i="31"/>
  <c r="F112" i="26"/>
  <c r="F112" i="25"/>
  <c r="G119" i="32"/>
  <c r="G119" i="30"/>
  <c r="G119" i="31"/>
  <c r="G119" i="28"/>
  <c r="G119" i="26"/>
  <c r="G119" i="24"/>
  <c r="G119" i="35"/>
  <c r="G119" i="29"/>
  <c r="G119" i="27"/>
  <c r="G92" i="35"/>
  <c r="G92" i="30"/>
  <c r="G92" i="29"/>
  <c r="G92" i="27"/>
  <c r="G92" i="32"/>
  <c r="G92" i="26"/>
  <c r="G112" i="30"/>
  <c r="G112" i="31"/>
  <c r="G112" i="32"/>
  <c r="G112" i="23"/>
  <c r="G112" i="22"/>
  <c r="G112" i="35"/>
  <c r="G112" i="29"/>
  <c r="G112" i="28"/>
  <c r="G112" i="25"/>
  <c r="G112" i="21"/>
  <c r="G5" i="27"/>
  <c r="G5" i="31"/>
  <c r="G5" i="25"/>
  <c r="G5" i="26"/>
  <c r="F14" i="14"/>
  <c r="F14" i="32"/>
  <c r="F14" i="24"/>
  <c r="F14" i="23"/>
  <c r="F14" i="29"/>
  <c r="F14" i="26"/>
  <c r="E60" i="14"/>
  <c r="E60" i="35"/>
  <c r="E60" i="27"/>
  <c r="E60" i="31"/>
  <c r="E60" i="30"/>
  <c r="E60" i="28"/>
  <c r="E60" i="24"/>
  <c r="F67" i="28"/>
  <c r="F67" i="29"/>
  <c r="F67" i="23"/>
  <c r="F67" i="35"/>
  <c r="F67" i="31"/>
  <c r="F67" i="24"/>
  <c r="F99" i="30"/>
  <c r="F99" i="25"/>
  <c r="F99" i="21"/>
  <c r="F99" i="28"/>
  <c r="F99" i="23"/>
  <c r="F99" i="22"/>
  <c r="E116" i="23"/>
  <c r="E116" i="27"/>
  <c r="E116" i="25"/>
  <c r="E116" i="22"/>
  <c r="E116" i="28"/>
  <c r="E116" i="31"/>
  <c r="E116" i="24"/>
  <c r="G53" i="26"/>
  <c r="G53" i="35"/>
  <c r="G53" i="30"/>
  <c r="G53" i="29"/>
  <c r="G53" i="18"/>
  <c r="G53" i="21"/>
  <c r="G53" i="22"/>
  <c r="G53" i="27"/>
  <c r="G53" i="32"/>
  <c r="G53" i="28"/>
  <c r="G53" i="23"/>
  <c r="G69" i="25"/>
  <c r="G69" i="32"/>
  <c r="G69" i="27"/>
  <c r="G69" i="26"/>
  <c r="G69" i="22"/>
  <c r="G69" i="23"/>
  <c r="G82" i="3"/>
  <c r="G94" i="31"/>
  <c r="G94" i="28"/>
  <c r="G94" i="29"/>
  <c r="G94" i="23"/>
  <c r="G94" i="18"/>
  <c r="G94" i="35"/>
  <c r="G94" i="30"/>
  <c r="G110" i="22"/>
  <c r="G110" i="29"/>
  <c r="G110" i="21"/>
  <c r="G110" i="32"/>
  <c r="G110" i="25"/>
  <c r="G110" i="31"/>
  <c r="G110" i="23"/>
  <c r="F133" i="29"/>
  <c r="F133" i="24"/>
  <c r="F133" i="23"/>
  <c r="F133" i="21"/>
  <c r="F133" i="35"/>
  <c r="F133" i="27"/>
  <c r="F133" i="31"/>
  <c r="F133" i="26"/>
  <c r="F133" i="22"/>
  <c r="G28" i="27"/>
  <c r="G28" i="26"/>
  <c r="G28" i="32"/>
  <c r="G28" i="28"/>
  <c r="G28" i="24"/>
  <c r="G28" i="25"/>
  <c r="G28" i="22"/>
  <c r="E49" i="21"/>
  <c r="E49" i="35"/>
  <c r="E49" i="30"/>
  <c r="E49" i="28"/>
  <c r="E49" i="25"/>
  <c r="E49" i="23"/>
  <c r="E49" i="27"/>
  <c r="E49" i="31"/>
  <c r="G32" i="18"/>
  <c r="F50" i="21"/>
  <c r="G11" i="21"/>
  <c r="F11" i="21"/>
  <c r="F26" i="21"/>
  <c r="G31" i="21"/>
  <c r="F23" i="21"/>
  <c r="G15" i="21"/>
  <c r="E58" i="21"/>
  <c r="E20" i="21"/>
  <c r="G28" i="21"/>
  <c r="F27" i="28"/>
  <c r="F27" i="25"/>
  <c r="F27" i="31"/>
  <c r="G81" i="32"/>
  <c r="F115" i="26"/>
  <c r="F115" i="32"/>
  <c r="F15" i="27"/>
  <c r="G22" i="29"/>
  <c r="G34" i="29"/>
  <c r="F44" i="27"/>
  <c r="F44" i="24"/>
  <c r="F44" i="30"/>
  <c r="F68" i="23"/>
  <c r="F68" i="29"/>
  <c r="E93" i="35"/>
  <c r="E117" i="24"/>
  <c r="E117" i="30"/>
  <c r="E117" i="29"/>
  <c r="E51" i="26"/>
  <c r="F70" i="26"/>
  <c r="G82" i="22"/>
  <c r="G82" i="32"/>
  <c r="G102" i="25"/>
  <c r="G106" i="22"/>
  <c r="G106" i="35"/>
  <c r="G106" i="32"/>
  <c r="E108" i="22"/>
  <c r="E111" i="23"/>
  <c r="E111" i="32"/>
  <c r="F6" i="28"/>
  <c r="F77" i="32"/>
  <c r="G108" i="22"/>
  <c r="G108" i="27"/>
  <c r="G42" i="23"/>
  <c r="G42" i="30"/>
  <c r="G58" i="24"/>
  <c r="G58" i="29"/>
  <c r="G58" i="32"/>
  <c r="G61" i="35"/>
  <c r="G61" i="31"/>
  <c r="G74" i="30"/>
  <c r="G77" i="27"/>
  <c r="G77" i="32"/>
  <c r="E92" i="28"/>
  <c r="E92" i="22"/>
  <c r="E92" i="29"/>
  <c r="E95" i="29"/>
  <c r="G109" i="32"/>
  <c r="G109" i="24"/>
  <c r="F29" i="28"/>
  <c r="F29" i="24"/>
  <c r="G39" i="26"/>
  <c r="G71" i="26"/>
  <c r="E97" i="28"/>
  <c r="F120" i="27"/>
  <c r="F120" i="29"/>
  <c r="F66" i="24"/>
  <c r="E76" i="26"/>
  <c r="E76" i="35"/>
  <c r="E79" i="25"/>
  <c r="E79" i="35"/>
  <c r="F131" i="21"/>
  <c r="F11" i="24"/>
  <c r="F11" i="32"/>
  <c r="E36" i="29"/>
  <c r="G75" i="27"/>
  <c r="F91" i="22"/>
  <c r="F91" i="30"/>
  <c r="F91" i="31"/>
  <c r="F91" i="35"/>
  <c r="F94" i="26"/>
  <c r="F94" i="25"/>
  <c r="F94" i="35"/>
  <c r="E100" i="23"/>
  <c r="G15" i="26"/>
  <c r="F32" i="22"/>
  <c r="F32" i="26"/>
  <c r="G5" i="24"/>
  <c r="F98" i="21"/>
  <c r="F98" i="27"/>
  <c r="F57" i="29"/>
  <c r="F57" i="31"/>
  <c r="F73" i="27"/>
  <c r="F73" i="28"/>
  <c r="F81" i="29"/>
  <c r="F89" i="28"/>
  <c r="F97" i="32"/>
  <c r="F105" i="31"/>
  <c r="F105" i="28"/>
  <c r="F105" i="32"/>
  <c r="F113" i="30"/>
  <c r="F129" i="22"/>
  <c r="F129" i="23"/>
  <c r="F129" i="32"/>
  <c r="F12" i="21"/>
  <c r="G65" i="21"/>
  <c r="E6" i="27"/>
  <c r="E6" i="23"/>
  <c r="F61" i="26"/>
  <c r="F61" i="31"/>
  <c r="E20" i="22"/>
  <c r="F99" i="24"/>
  <c r="F99" i="31"/>
  <c r="F119" i="27"/>
  <c r="G26" i="28"/>
  <c r="G26" i="29"/>
  <c r="G83" i="29"/>
  <c r="G83" i="30"/>
  <c r="G83" i="26"/>
  <c r="E125" i="30"/>
  <c r="E125" i="28"/>
  <c r="G54" i="26"/>
  <c r="G54" i="28"/>
  <c r="G57" i="29"/>
  <c r="G57" i="30"/>
  <c r="E88" i="21"/>
  <c r="E88" i="26"/>
  <c r="E46" i="24"/>
  <c r="G92" i="21"/>
  <c r="E110" i="25"/>
  <c r="E110" i="26"/>
  <c r="G85" i="31"/>
  <c r="G85" i="32"/>
  <c r="G85" i="25"/>
  <c r="G121" i="26"/>
  <c r="G121" i="23"/>
  <c r="E132" i="24"/>
  <c r="E132" i="31"/>
  <c r="F13" i="23"/>
  <c r="G16" i="25"/>
  <c r="F21" i="23"/>
  <c r="E30" i="29"/>
  <c r="E30" i="25"/>
  <c r="E41" i="28"/>
  <c r="E41" i="25"/>
  <c r="E73" i="21"/>
  <c r="E73" i="32"/>
  <c r="F80" i="24"/>
  <c r="F80" i="23"/>
  <c r="F80" i="26"/>
  <c r="E121" i="22"/>
  <c r="E121" i="29"/>
  <c r="E121" i="32"/>
  <c r="E60" i="23"/>
  <c r="F87" i="26"/>
  <c r="F87" i="25"/>
  <c r="F90" i="21"/>
  <c r="F90" i="29"/>
  <c r="E128" i="27"/>
  <c r="E131" i="22"/>
  <c r="E16" i="30"/>
  <c r="F19" i="25"/>
  <c r="E28" i="23"/>
  <c r="F76" i="31"/>
  <c r="G107" i="25"/>
  <c r="F132" i="22"/>
  <c r="F38" i="27"/>
  <c r="F67" i="27"/>
  <c r="F4" i="23"/>
  <c r="R4" i="28"/>
  <c r="V4" i="28"/>
  <c r="G11" i="29"/>
  <c r="G11" i="31"/>
  <c r="F16" i="22"/>
  <c r="G23" i="22"/>
  <c r="G23" i="24"/>
  <c r="F53" i="22"/>
  <c r="G76" i="25"/>
  <c r="G76" i="28"/>
  <c r="E94" i="35"/>
  <c r="E126" i="24"/>
  <c r="F133" i="28"/>
  <c r="F43" i="28"/>
  <c r="F59" i="24"/>
  <c r="F78" i="25"/>
  <c r="F86" i="21"/>
  <c r="F86" i="25"/>
  <c r="F86" i="29"/>
  <c r="G110" i="26"/>
  <c r="E112" i="25"/>
  <c r="G114" i="25"/>
  <c r="G114" i="35"/>
  <c r="F10" i="24"/>
  <c r="F10" i="30"/>
  <c r="F18" i="28"/>
  <c r="F18" i="26"/>
  <c r="F22" i="29"/>
  <c r="F30" i="22"/>
  <c r="F30" i="32"/>
  <c r="E42" i="28"/>
  <c r="E50" i="26"/>
  <c r="E66" i="24"/>
  <c r="E74" i="28"/>
  <c r="E82" i="28"/>
  <c r="E90" i="29"/>
  <c r="E90" i="32"/>
  <c r="E98" i="23"/>
  <c r="E98" i="25"/>
  <c r="E122" i="30"/>
  <c r="E14" i="21"/>
  <c r="G20" i="21"/>
  <c r="U4" i="29"/>
  <c r="Q4" i="29"/>
  <c r="T4" i="29"/>
  <c r="Q4" i="23"/>
  <c r="U4" i="23"/>
  <c r="T4" i="23"/>
  <c r="F64" i="29"/>
  <c r="F64" i="31"/>
  <c r="E7" i="24"/>
  <c r="E7" i="30"/>
  <c r="E7" i="31"/>
  <c r="G37" i="31"/>
  <c r="G69" i="30"/>
  <c r="G69" i="24"/>
  <c r="G93" i="28"/>
  <c r="E99" i="26"/>
  <c r="E99" i="29"/>
  <c r="E99" i="35"/>
  <c r="G113" i="26"/>
  <c r="G113" i="32"/>
  <c r="E119" i="25"/>
  <c r="E119" i="23"/>
  <c r="E119" i="31"/>
  <c r="E119" i="30"/>
  <c r="F100" i="27"/>
  <c r="G73" i="25"/>
  <c r="G73" i="26"/>
  <c r="F82" i="29"/>
  <c r="F102" i="31"/>
  <c r="F102" i="25"/>
  <c r="F106" i="28"/>
  <c r="F106" i="22"/>
  <c r="E120" i="23"/>
  <c r="F8" i="25"/>
  <c r="G52" i="25"/>
  <c r="G52" i="23"/>
  <c r="E62" i="23"/>
  <c r="E62" i="24"/>
  <c r="F93" i="25"/>
  <c r="F42" i="25"/>
  <c r="F42" i="30"/>
  <c r="F58" i="30"/>
  <c r="F74" i="30"/>
  <c r="F74" i="25"/>
  <c r="F74" i="35"/>
  <c r="E116" i="21"/>
  <c r="E116" i="35"/>
  <c r="F33" i="25"/>
  <c r="G36" i="28"/>
  <c r="E81" i="27"/>
  <c r="E81" i="23"/>
  <c r="F88" i="21"/>
  <c r="F88" i="27"/>
  <c r="F88" i="26"/>
  <c r="G103" i="28"/>
  <c r="E129" i="28"/>
  <c r="F50" i="30"/>
  <c r="F50" i="24"/>
  <c r="E84" i="25"/>
  <c r="E84" i="31"/>
  <c r="E87" i="21"/>
  <c r="E87" i="22"/>
  <c r="E87" i="30"/>
  <c r="E107" i="23"/>
  <c r="E107" i="35"/>
  <c r="E5" i="27"/>
  <c r="G10" i="30"/>
  <c r="G10" i="31"/>
  <c r="F92" i="23"/>
  <c r="F116" i="21"/>
  <c r="F116" i="22"/>
  <c r="F124" i="28"/>
  <c r="F124" i="35"/>
  <c r="E48" i="32"/>
  <c r="E64" i="23"/>
  <c r="E67" i="27"/>
  <c r="G94" i="25"/>
  <c r="G94" i="24"/>
  <c r="G97" i="21"/>
  <c r="G97" i="29"/>
  <c r="G97" i="22"/>
  <c r="G97" i="27"/>
  <c r="F123" i="23"/>
  <c r="E13" i="27"/>
  <c r="G27" i="24"/>
  <c r="G27" i="28"/>
  <c r="G27" i="30"/>
  <c r="F109" i="35"/>
  <c r="E118" i="27"/>
  <c r="E40" i="26"/>
  <c r="E56" i="29"/>
  <c r="E59" i="29"/>
  <c r="E59" i="32"/>
  <c r="E72" i="27"/>
  <c r="E75" i="26"/>
  <c r="E75" i="23"/>
  <c r="G98" i="31"/>
  <c r="G101" i="23"/>
  <c r="E124" i="24"/>
  <c r="E124" i="26"/>
  <c r="E124" i="32"/>
  <c r="F130" i="23"/>
  <c r="E34" i="29"/>
  <c r="E12" i="25"/>
  <c r="G117" i="25"/>
  <c r="F54" i="22"/>
  <c r="F37" i="26"/>
  <c r="F117" i="29"/>
  <c r="E39" i="23"/>
  <c r="E52" i="28"/>
  <c r="E52" i="30"/>
  <c r="E68" i="21"/>
  <c r="G20" i="28"/>
  <c r="F25" i="25"/>
  <c r="G28" i="29"/>
  <c r="G55" i="32"/>
  <c r="E105" i="24"/>
  <c r="E105" i="23"/>
  <c r="G105" i="29"/>
  <c r="G105" i="27"/>
  <c r="G14" i="29"/>
  <c r="G14" i="27"/>
  <c r="E45" i="32"/>
  <c r="F52" i="24"/>
  <c r="F60" i="28"/>
  <c r="G38" i="26"/>
  <c r="G41" i="29"/>
  <c r="E38" i="23"/>
  <c r="G65" i="24"/>
  <c r="G65" i="32"/>
  <c r="G89" i="21"/>
  <c r="G89" i="23"/>
  <c r="G89" i="26"/>
  <c r="F114" i="28"/>
  <c r="E127" i="35"/>
  <c r="G25" i="25"/>
  <c r="G33" i="31"/>
  <c r="G40" i="30"/>
  <c r="G48" i="23"/>
  <c r="G64" i="27"/>
  <c r="G88" i="21"/>
  <c r="G112" i="27"/>
  <c r="G128" i="22"/>
  <c r="G128" i="30"/>
  <c r="E60" i="21"/>
  <c r="F12" i="32"/>
  <c r="F12" i="22"/>
  <c r="F12" i="29"/>
  <c r="F12" i="23"/>
  <c r="F12" i="31"/>
  <c r="F12" i="26"/>
  <c r="G84" i="31"/>
  <c r="G84" i="24"/>
  <c r="G84" i="32"/>
  <c r="G84" i="30"/>
  <c r="G84" i="22"/>
  <c r="E115" i="31"/>
  <c r="E115" i="26"/>
  <c r="E115" i="35"/>
  <c r="E115" i="27"/>
  <c r="E115" i="29"/>
  <c r="E115" i="25"/>
  <c r="F24" i="21"/>
  <c r="F24" i="29"/>
  <c r="F24" i="27"/>
  <c r="F24" i="26"/>
  <c r="F24" i="24"/>
  <c r="F24" i="30"/>
  <c r="E64" i="21"/>
  <c r="E64" i="30"/>
  <c r="E64" i="27"/>
  <c r="E64" i="22"/>
  <c r="E64" i="28"/>
  <c r="E64" i="35"/>
  <c r="E112" i="26"/>
  <c r="E112" i="24"/>
  <c r="E112" i="22"/>
  <c r="E112" i="30"/>
  <c r="E112" i="28"/>
  <c r="F119" i="35"/>
  <c r="F119" i="25"/>
  <c r="F119" i="28"/>
  <c r="F119" i="23"/>
  <c r="F119" i="21"/>
  <c r="F119" i="29"/>
  <c r="F119" i="26"/>
  <c r="E62" i="35"/>
  <c r="E62" i="28"/>
  <c r="E62" i="29"/>
  <c r="E62" i="25"/>
  <c r="E62" i="26"/>
  <c r="E62" i="27"/>
  <c r="E62" i="21"/>
  <c r="G124" i="32"/>
  <c r="G124" i="23"/>
  <c r="G124" i="24"/>
  <c r="G124" i="26"/>
  <c r="G124" i="25"/>
  <c r="G124" i="22"/>
  <c r="G124" i="29"/>
  <c r="G124" i="28"/>
  <c r="G124" i="21"/>
  <c r="G85" i="26"/>
  <c r="G85" i="27"/>
  <c r="G85" i="30"/>
  <c r="G85" i="22"/>
  <c r="G85" i="23"/>
  <c r="G97" i="35"/>
  <c r="G97" i="31"/>
  <c r="G97" i="26"/>
  <c r="G97" i="32"/>
  <c r="G97" i="24"/>
  <c r="G97" i="28"/>
  <c r="G129" i="32"/>
  <c r="G129" i="30"/>
  <c r="G129" i="35"/>
  <c r="G129" i="23"/>
  <c r="G129" i="29"/>
  <c r="G129" i="24"/>
  <c r="G129" i="27"/>
  <c r="G129" i="22"/>
  <c r="F96" i="23"/>
  <c r="F96" i="31"/>
  <c r="F96" i="30"/>
  <c r="F96" i="28"/>
  <c r="F96" i="25"/>
  <c r="F96" i="32"/>
  <c r="F96" i="35"/>
  <c r="F96" i="26"/>
  <c r="F96" i="24"/>
  <c r="F96" i="29"/>
  <c r="F96" i="22"/>
  <c r="F96" i="21"/>
  <c r="F96" i="27"/>
  <c r="F128" i="21"/>
  <c r="F128" i="32"/>
  <c r="F128" i="25"/>
  <c r="F128" i="31"/>
  <c r="F128" i="30"/>
  <c r="F128" i="27"/>
  <c r="F128" i="35"/>
  <c r="F128" i="24"/>
  <c r="F128" i="23"/>
  <c r="F128" i="26"/>
  <c r="F128" i="22"/>
  <c r="F128" i="29"/>
  <c r="F128" i="28"/>
  <c r="F62" i="32"/>
  <c r="F62" i="31"/>
  <c r="F62" i="25"/>
  <c r="F62" i="21"/>
  <c r="F62" i="35"/>
  <c r="F62" i="22"/>
  <c r="F62" i="24"/>
  <c r="F62" i="23"/>
  <c r="E103" i="35"/>
  <c r="E103" i="32"/>
  <c r="E103" i="28"/>
  <c r="E103" i="26"/>
  <c r="E103" i="24"/>
  <c r="E103" i="21"/>
  <c r="E103" i="30"/>
  <c r="E103" i="29"/>
  <c r="E123" i="24"/>
  <c r="E123" i="23"/>
  <c r="E123" i="26"/>
  <c r="E123" i="31"/>
  <c r="E123" i="32"/>
  <c r="E123" i="22"/>
  <c r="E123" i="21"/>
  <c r="E123" i="25"/>
  <c r="E123" i="29"/>
  <c r="E123" i="28"/>
  <c r="E33" i="30"/>
  <c r="E33" i="26"/>
  <c r="E33" i="21"/>
  <c r="E33" i="22"/>
  <c r="E33" i="27"/>
  <c r="E33" i="23"/>
  <c r="F114" i="29"/>
  <c r="F114" i="25"/>
  <c r="F114" i="35"/>
  <c r="F114" i="24"/>
  <c r="F114" i="22"/>
  <c r="F114" i="23"/>
  <c r="F114" i="26"/>
  <c r="F114" i="21"/>
  <c r="F69" i="32"/>
  <c r="F69" i="24"/>
  <c r="F69" i="26"/>
  <c r="F69" i="22"/>
  <c r="F69" i="31"/>
  <c r="F69" i="23"/>
  <c r="F105" i="26"/>
  <c r="F105" i="24"/>
  <c r="F105" i="27"/>
  <c r="F105" i="35"/>
  <c r="F105" i="23"/>
  <c r="E119" i="27"/>
  <c r="E119" i="24"/>
  <c r="E119" i="29"/>
  <c r="E119" i="28"/>
  <c r="E119" i="32"/>
  <c r="E119" i="26"/>
  <c r="E20" i="18"/>
  <c r="E20" i="28"/>
  <c r="E20" i="25"/>
  <c r="E20" i="32"/>
  <c r="E20" i="23"/>
  <c r="E20" i="31"/>
  <c r="E20" i="26"/>
  <c r="F92" i="26"/>
  <c r="F92" i="30"/>
  <c r="F92" i="27"/>
  <c r="F92" i="35"/>
  <c r="F92" i="22"/>
  <c r="E80" i="35"/>
  <c r="E80" i="23"/>
  <c r="E80" i="22"/>
  <c r="E80" i="31"/>
  <c r="E80" i="29"/>
  <c r="E80" i="32"/>
  <c r="E80" i="25"/>
  <c r="E80" i="28"/>
  <c r="E120" i="7"/>
  <c r="E120" i="35"/>
  <c r="E120" i="26"/>
  <c r="E120" i="29"/>
  <c r="E120" i="22"/>
  <c r="E120" i="28"/>
  <c r="E120" i="27"/>
  <c r="E120" i="25"/>
  <c r="E120" i="21"/>
  <c r="F49" i="18"/>
  <c r="F49" i="35"/>
  <c r="F49" i="29"/>
  <c r="F49" i="23"/>
  <c r="F49" i="30"/>
  <c r="F49" i="28"/>
  <c r="F49" i="27"/>
  <c r="F49" i="26"/>
  <c r="E78" i="31"/>
  <c r="E78" i="28"/>
  <c r="E78" i="21"/>
  <c r="E78" i="35"/>
  <c r="E78" i="30"/>
  <c r="E78" i="29"/>
  <c r="E78" i="32"/>
  <c r="E78" i="24"/>
  <c r="E78" i="23"/>
  <c r="E78" i="27"/>
  <c r="E78" i="25"/>
  <c r="E78" i="26"/>
  <c r="E78" i="22"/>
  <c r="F126" i="22"/>
  <c r="F126" i="27"/>
  <c r="F126" i="29"/>
  <c r="F126" i="21"/>
  <c r="F126" i="23"/>
  <c r="F126" i="35"/>
  <c r="F126" i="25"/>
  <c r="F126" i="28"/>
  <c r="F126" i="31"/>
  <c r="F126" i="26"/>
  <c r="F13" i="7"/>
  <c r="F13" i="31"/>
  <c r="F13" i="25"/>
  <c r="F13" i="28"/>
  <c r="F13" i="26"/>
  <c r="F13" i="30"/>
  <c r="F13" i="32"/>
  <c r="G47" i="35"/>
  <c r="G47" i="30"/>
  <c r="G47" i="23"/>
  <c r="G47" i="29"/>
  <c r="G47" i="28"/>
  <c r="G47" i="22"/>
  <c r="G47" i="25"/>
  <c r="G47" i="24"/>
  <c r="G47" i="27"/>
  <c r="G47" i="31"/>
  <c r="G47" i="32"/>
  <c r="G47" i="26"/>
  <c r="E65" i="35"/>
  <c r="E65" i="23"/>
  <c r="E65" i="27"/>
  <c r="E65" i="32"/>
  <c r="E65" i="24"/>
  <c r="E65" i="28"/>
  <c r="E65" i="26"/>
  <c r="E65" i="30"/>
  <c r="E65" i="25"/>
  <c r="G51" i="22"/>
  <c r="G51" i="23"/>
  <c r="G51" i="28"/>
  <c r="G51" i="26"/>
  <c r="G51" i="31"/>
  <c r="G51" i="35"/>
  <c r="G51" i="30"/>
  <c r="G51" i="29"/>
  <c r="G51" i="24"/>
  <c r="G51" i="27"/>
  <c r="G51" i="25"/>
  <c r="G51" i="32"/>
  <c r="F76" i="35"/>
  <c r="F76" i="29"/>
  <c r="F76" i="23"/>
  <c r="F76" i="21"/>
  <c r="F76" i="22"/>
  <c r="F76" i="24"/>
  <c r="F76" i="30"/>
  <c r="F76" i="27"/>
  <c r="E47" i="31"/>
  <c r="E47" i="29"/>
  <c r="E47" i="30"/>
  <c r="E47" i="23"/>
  <c r="E47" i="28"/>
  <c r="E47" i="35"/>
  <c r="E47" i="26"/>
  <c r="E47" i="21"/>
  <c r="F63" i="28"/>
  <c r="F63" i="35"/>
  <c r="F63" i="30"/>
  <c r="F63" i="31"/>
  <c r="F63" i="29"/>
  <c r="F63" i="26"/>
  <c r="F63" i="27"/>
  <c r="F63" i="24"/>
  <c r="F63" i="21"/>
  <c r="F41" i="21"/>
  <c r="F41" i="32"/>
  <c r="F41" i="27"/>
  <c r="F41" i="26"/>
  <c r="F41" i="29"/>
  <c r="F41" i="23"/>
  <c r="F102" i="27"/>
  <c r="F102" i="21"/>
  <c r="F102" i="35"/>
  <c r="F102" i="23"/>
  <c r="F16" i="32"/>
  <c r="F16" i="31"/>
  <c r="F16" i="27"/>
  <c r="F16" i="29"/>
  <c r="F16" i="21"/>
  <c r="F16" i="28"/>
  <c r="F16" i="24"/>
  <c r="F28" i="32"/>
  <c r="F28" i="31"/>
  <c r="F28" i="29"/>
  <c r="F28" i="24"/>
  <c r="F28" i="26"/>
  <c r="F28" i="27"/>
  <c r="F28" i="25"/>
  <c r="F28" i="21"/>
  <c r="G70" i="22"/>
  <c r="G70" i="30"/>
  <c r="G70" i="24"/>
  <c r="G70" i="32"/>
  <c r="G70" i="35"/>
  <c r="G70" i="28"/>
  <c r="E88" i="29"/>
  <c r="E88" i="31"/>
  <c r="E88" i="28"/>
  <c r="E88" i="32"/>
  <c r="E88" i="24"/>
  <c r="E88" i="23"/>
  <c r="E88" i="25"/>
  <c r="G102" i="31"/>
  <c r="G102" i="35"/>
  <c r="G102" i="28"/>
  <c r="G102" i="26"/>
  <c r="G102" i="29"/>
  <c r="G102" i="24"/>
  <c r="G102" i="21"/>
  <c r="E130" i="32"/>
  <c r="E130" i="29"/>
  <c r="E130" i="25"/>
  <c r="E130" i="27"/>
  <c r="E130" i="26"/>
  <c r="E130" i="21"/>
  <c r="E130" i="31"/>
  <c r="E130" i="24"/>
  <c r="E130" i="22"/>
  <c r="E130" i="35"/>
  <c r="E130" i="23"/>
  <c r="F18" i="30"/>
  <c r="F18" i="24"/>
  <c r="F18" i="31"/>
  <c r="F18" i="29"/>
  <c r="F18" i="23"/>
  <c r="E35" i="29"/>
  <c r="E35" i="23"/>
  <c r="E35" i="27"/>
  <c r="E35" i="30"/>
  <c r="E35" i="22"/>
  <c r="E35" i="32"/>
  <c r="E35" i="31"/>
  <c r="E35" i="24"/>
  <c r="E35" i="26"/>
  <c r="E35" i="21"/>
  <c r="E44" i="23"/>
  <c r="E44" i="24"/>
  <c r="E44" i="31"/>
  <c r="E44" i="28"/>
  <c r="E44" i="21"/>
  <c r="E44" i="35"/>
  <c r="E44" i="27"/>
  <c r="E44" i="29"/>
  <c r="E44" i="26"/>
  <c r="F51" i="29"/>
  <c r="F51" i="31"/>
  <c r="F51" i="30"/>
  <c r="F51" i="21"/>
  <c r="F51" i="28"/>
  <c r="F51" i="25"/>
  <c r="F51" i="23"/>
  <c r="F51" i="24"/>
  <c r="F51" i="32"/>
  <c r="F51" i="26"/>
  <c r="F51" i="22"/>
  <c r="E74" i="32"/>
  <c r="E74" i="35"/>
  <c r="E74" i="22"/>
  <c r="E74" i="29"/>
  <c r="E74" i="21"/>
  <c r="E74" i="26"/>
  <c r="E74" i="24"/>
  <c r="E74" i="31"/>
  <c r="E74" i="25"/>
  <c r="F85" i="24"/>
  <c r="F85" i="31"/>
  <c r="F85" i="30"/>
  <c r="F85" i="35"/>
  <c r="F85" i="25"/>
  <c r="F85" i="26"/>
  <c r="F85" i="29"/>
  <c r="F85" i="22"/>
  <c r="F85" i="28"/>
  <c r="F85" i="27"/>
  <c r="F85" i="23"/>
  <c r="F44" i="18"/>
  <c r="F44" i="21"/>
  <c r="F44" i="35"/>
  <c r="F44" i="31"/>
  <c r="F44" i="29"/>
  <c r="F44" i="25"/>
  <c r="F44" i="22"/>
  <c r="F44" i="28"/>
  <c r="F44" i="14"/>
  <c r="G56" i="32"/>
  <c r="G56" i="30"/>
  <c r="G56" i="24"/>
  <c r="G56" i="22"/>
  <c r="G56" i="26"/>
  <c r="G56" i="27"/>
  <c r="G56" i="25"/>
  <c r="G56" i="31"/>
  <c r="G56" i="35"/>
  <c r="G56" i="28"/>
  <c r="G81" i="30"/>
  <c r="F15" i="22"/>
  <c r="G22" i="24"/>
  <c r="E93" i="32"/>
  <c r="E51" i="29"/>
  <c r="F63" i="25"/>
  <c r="E79" i="24"/>
  <c r="F69" i="27"/>
  <c r="F73" i="31"/>
  <c r="E20" i="27"/>
  <c r="E115" i="28"/>
  <c r="E88" i="35"/>
  <c r="F12" i="27"/>
  <c r="E110" i="31"/>
  <c r="G121" i="21"/>
  <c r="G121" i="31"/>
  <c r="G121" i="27"/>
  <c r="G121" i="32"/>
  <c r="F13" i="27"/>
  <c r="F87" i="23"/>
  <c r="F87" i="27"/>
  <c r="F122" i="29"/>
  <c r="E128" i="22"/>
  <c r="E128" i="31"/>
  <c r="G107" i="28"/>
  <c r="G11" i="24"/>
  <c r="G11" i="25"/>
  <c r="G11" i="28"/>
  <c r="G23" i="23"/>
  <c r="G84" i="29"/>
  <c r="F62" i="27"/>
  <c r="F62" i="28"/>
  <c r="F86" i="26"/>
  <c r="G93" i="30"/>
  <c r="E119" i="22"/>
  <c r="G70" i="25"/>
  <c r="F102" i="26"/>
  <c r="E120" i="24"/>
  <c r="E120" i="32"/>
  <c r="E62" i="22"/>
  <c r="E62" i="30"/>
  <c r="F58" i="22"/>
  <c r="G103" i="31"/>
  <c r="F92" i="25"/>
  <c r="E109" i="22"/>
  <c r="E64" i="31"/>
  <c r="G97" i="25"/>
  <c r="F24" i="25"/>
  <c r="F24" i="22"/>
  <c r="F51" i="27"/>
  <c r="G31" i="27"/>
  <c r="E80" i="21"/>
  <c r="E80" i="30"/>
  <c r="F25" i="27"/>
  <c r="F79" i="25"/>
  <c r="E123" i="30"/>
  <c r="F126" i="30"/>
  <c r="E35" i="28"/>
  <c r="G56" i="23"/>
  <c r="F8" i="29"/>
  <c r="F8" i="27"/>
  <c r="F8" i="23"/>
  <c r="F8" i="28"/>
  <c r="F8" i="31"/>
  <c r="F8" i="24"/>
  <c r="E10" i="32"/>
  <c r="E10" i="31"/>
  <c r="E10" i="26"/>
  <c r="E10" i="24"/>
  <c r="E10" i="25"/>
  <c r="E10" i="29"/>
  <c r="E10" i="23"/>
  <c r="E10" i="22"/>
  <c r="G81" i="7"/>
  <c r="G21" i="32"/>
  <c r="G21" i="24"/>
  <c r="G21" i="26"/>
  <c r="G21" i="27"/>
  <c r="G21" i="31"/>
  <c r="G21" i="25"/>
  <c r="G21" i="23"/>
  <c r="G21" i="30"/>
  <c r="G21" i="29"/>
  <c r="G21" i="22"/>
  <c r="F5" i="29"/>
  <c r="F5" i="30"/>
  <c r="F5" i="21"/>
  <c r="F5" i="24"/>
  <c r="F5" i="27"/>
  <c r="E53" i="21"/>
  <c r="E53" i="32"/>
  <c r="E53" i="31"/>
  <c r="E53" i="23"/>
  <c r="E53" i="22"/>
  <c r="E53" i="25"/>
  <c r="E53" i="35"/>
  <c r="E53" i="28"/>
  <c r="F51" i="8"/>
  <c r="F57" i="35"/>
  <c r="F57" i="28"/>
  <c r="F57" i="32"/>
  <c r="F57" i="22"/>
  <c r="G35" i="26"/>
  <c r="G35" i="25"/>
  <c r="G35" i="28"/>
  <c r="G35" i="29"/>
  <c r="G35" i="22"/>
  <c r="F65" i="21"/>
  <c r="F65" i="29"/>
  <c r="F65" i="31"/>
  <c r="F65" i="25"/>
  <c r="F65" i="23"/>
  <c r="F65" i="32"/>
  <c r="F65" i="26"/>
  <c r="F78" i="32"/>
  <c r="F78" i="31"/>
  <c r="F78" i="22"/>
  <c r="F78" i="23"/>
  <c r="F131" i="18"/>
  <c r="F131" i="31"/>
  <c r="F131" i="32"/>
  <c r="F131" i="23"/>
  <c r="F131" i="25"/>
  <c r="F131" i="28"/>
  <c r="F131" i="24"/>
  <c r="G10" i="25"/>
  <c r="G10" i="28"/>
  <c r="G10" i="21"/>
  <c r="G10" i="27"/>
  <c r="G10" i="29"/>
  <c r="G10" i="23"/>
  <c r="G10" i="24"/>
  <c r="G18" i="27"/>
  <c r="G18" i="22"/>
  <c r="G18" i="25"/>
  <c r="G18" i="21"/>
  <c r="G18" i="26"/>
  <c r="G18" i="30"/>
  <c r="G18" i="24"/>
  <c r="G18" i="31"/>
  <c r="G45" i="27"/>
  <c r="G45" i="30"/>
  <c r="G45" i="26"/>
  <c r="G45" i="24"/>
  <c r="G45" i="25"/>
  <c r="G45" i="32"/>
  <c r="G45" i="28"/>
  <c r="G45" i="22"/>
  <c r="E58" i="26"/>
  <c r="E58" i="22"/>
  <c r="E58" i="32"/>
  <c r="E58" i="24"/>
  <c r="E58" i="29"/>
  <c r="E58" i="23"/>
  <c r="G85" i="9"/>
  <c r="E23" i="23"/>
  <c r="E23" i="26"/>
  <c r="E23" i="29"/>
  <c r="E23" i="32"/>
  <c r="E23" i="28"/>
  <c r="E23" i="27"/>
  <c r="E23" i="22"/>
  <c r="G68" i="26"/>
  <c r="G68" i="27"/>
  <c r="G68" i="21"/>
  <c r="G68" i="32"/>
  <c r="G68" i="35"/>
  <c r="G68" i="28"/>
  <c r="G68" i="24"/>
  <c r="G68" i="30"/>
  <c r="G68" i="25"/>
  <c r="G68" i="22"/>
  <c r="G116" i="35"/>
  <c r="G116" i="31"/>
  <c r="G116" i="30"/>
  <c r="G116" i="21"/>
  <c r="G116" i="29"/>
  <c r="G116" i="28"/>
  <c r="G116" i="26"/>
  <c r="F50" i="32"/>
  <c r="F50" i="28"/>
  <c r="F50" i="25"/>
  <c r="E24" i="30"/>
  <c r="E24" i="28"/>
  <c r="E24" i="23"/>
  <c r="E24" i="24"/>
  <c r="E24" i="22"/>
  <c r="E24" i="21"/>
  <c r="E61" i="26"/>
  <c r="E61" i="28"/>
  <c r="E61" i="23"/>
  <c r="E61" i="31"/>
  <c r="E61" i="22"/>
  <c r="E78" i="9"/>
  <c r="G18" i="10"/>
  <c r="G96" i="22"/>
  <c r="G96" i="35"/>
  <c r="G96" i="30"/>
  <c r="G96" i="24"/>
  <c r="G96" i="29"/>
  <c r="G96" i="27"/>
  <c r="G96" i="25"/>
  <c r="G26" i="26"/>
  <c r="G26" i="31"/>
  <c r="G26" i="24"/>
  <c r="G26" i="21"/>
  <c r="G26" i="22"/>
  <c r="G26" i="23"/>
  <c r="G77" i="9"/>
  <c r="E95" i="30"/>
  <c r="E95" i="24"/>
  <c r="E95" i="35"/>
  <c r="E95" i="25"/>
  <c r="E95" i="28"/>
  <c r="E95" i="22"/>
  <c r="E95" i="21"/>
  <c r="G113" i="24"/>
  <c r="G113" i="31"/>
  <c r="G113" i="23"/>
  <c r="G113" i="27"/>
  <c r="G39" i="31"/>
  <c r="G39" i="30"/>
  <c r="G39" i="29"/>
  <c r="G39" i="22"/>
  <c r="G39" i="21"/>
  <c r="G39" i="23"/>
  <c r="G39" i="25"/>
  <c r="E57" i="21"/>
  <c r="E57" i="35"/>
  <c r="E57" i="29"/>
  <c r="E57" i="30"/>
  <c r="E57" i="25"/>
  <c r="E57" i="24"/>
  <c r="E57" i="22"/>
  <c r="E131" i="32"/>
  <c r="E131" i="23"/>
  <c r="E131" i="28"/>
  <c r="E131" i="35"/>
  <c r="E131" i="24"/>
  <c r="E131" i="31"/>
  <c r="E131" i="29"/>
  <c r="E131" i="26"/>
  <c r="G95" i="35"/>
  <c r="G95" i="31"/>
  <c r="G95" i="29"/>
  <c r="G95" i="23"/>
  <c r="G95" i="22"/>
  <c r="G95" i="32"/>
  <c r="G95" i="25"/>
  <c r="G95" i="28"/>
  <c r="G95" i="26"/>
  <c r="G95" i="21"/>
  <c r="G95" i="27"/>
  <c r="G127" i="21"/>
  <c r="G127" i="32"/>
  <c r="G127" i="35"/>
  <c r="G127" i="27"/>
  <c r="G127" i="22"/>
  <c r="G127" i="28"/>
  <c r="G127" i="25"/>
  <c r="G127" i="26"/>
  <c r="G127" i="23"/>
  <c r="G127" i="31"/>
  <c r="G127" i="30"/>
  <c r="G127" i="24"/>
  <c r="G127" i="29"/>
  <c r="F60" i="35"/>
  <c r="F60" i="26"/>
  <c r="F60" i="31"/>
  <c r="F60" i="32"/>
  <c r="F60" i="30"/>
  <c r="F60" i="25"/>
  <c r="F60" i="22"/>
  <c r="F60" i="24"/>
  <c r="G52" i="35"/>
  <c r="G52" i="31"/>
  <c r="G52" i="22"/>
  <c r="G52" i="29"/>
  <c r="G52" i="27"/>
  <c r="E13" i="10"/>
  <c r="E24" i="3"/>
  <c r="G80" i="22"/>
  <c r="G80" i="35"/>
  <c r="G80" i="21"/>
  <c r="G80" i="32"/>
  <c r="G80" i="30"/>
  <c r="G80" i="31"/>
  <c r="G80" i="29"/>
  <c r="G80" i="23"/>
  <c r="G117" i="3"/>
  <c r="G117" i="10"/>
  <c r="F118" i="26"/>
  <c r="F118" i="27"/>
  <c r="F118" i="23"/>
  <c r="F118" i="25"/>
  <c r="F118" i="21"/>
  <c r="F118" i="32"/>
  <c r="F118" i="35"/>
  <c r="F51" i="10"/>
  <c r="G56" i="8"/>
  <c r="G72" i="26"/>
  <c r="G72" i="21"/>
  <c r="G72" i="31"/>
  <c r="G72" i="29"/>
  <c r="G72" i="32"/>
  <c r="G72" i="30"/>
  <c r="G72" i="28"/>
  <c r="G72" i="27"/>
  <c r="G72" i="25"/>
  <c r="F101" i="28"/>
  <c r="F101" i="25"/>
  <c r="F101" i="24"/>
  <c r="F101" i="30"/>
  <c r="F101" i="22"/>
  <c r="F101" i="31"/>
  <c r="F101" i="29"/>
  <c r="F101" i="32"/>
  <c r="F101" i="23"/>
  <c r="F101" i="21"/>
  <c r="F117" i="8"/>
  <c r="G30" i="27"/>
  <c r="G30" i="25"/>
  <c r="G30" i="23"/>
  <c r="G30" i="26"/>
  <c r="G30" i="24"/>
  <c r="G30" i="32"/>
  <c r="G30" i="28"/>
  <c r="G30" i="31"/>
  <c r="G30" i="30"/>
  <c r="G30" i="29"/>
  <c r="G30" i="22"/>
  <c r="F36" i="23"/>
  <c r="F36" i="28"/>
  <c r="F36" i="24"/>
  <c r="F36" i="21"/>
  <c r="F36" i="22"/>
  <c r="F36" i="30"/>
  <c r="G91" i="21"/>
  <c r="G91" i="35"/>
  <c r="G91" i="22"/>
  <c r="G91" i="26"/>
  <c r="G91" i="25"/>
  <c r="G91" i="32"/>
  <c r="G91" i="29"/>
  <c r="G91" i="28"/>
  <c r="G91" i="30"/>
  <c r="G91" i="27"/>
  <c r="G91" i="31"/>
  <c r="G91" i="23"/>
  <c r="G91" i="24"/>
  <c r="G51" i="8"/>
  <c r="E52" i="10"/>
  <c r="E54" i="35"/>
  <c r="E54" i="24"/>
  <c r="E54" i="22"/>
  <c r="E54" i="32"/>
  <c r="E54" i="31"/>
  <c r="E54" i="28"/>
  <c r="E54" i="25"/>
  <c r="E54" i="23"/>
  <c r="E54" i="29"/>
  <c r="E54" i="30"/>
  <c r="G15" i="28"/>
  <c r="G15" i="29"/>
  <c r="G15" i="32"/>
  <c r="G15" i="31"/>
  <c r="G15" i="23"/>
  <c r="F25" i="3"/>
  <c r="F46" i="31"/>
  <c r="F46" i="35"/>
  <c r="F46" i="28"/>
  <c r="F46" i="23"/>
  <c r="F46" i="21"/>
  <c r="F46" i="29"/>
  <c r="F46" i="24"/>
  <c r="F46" i="26"/>
  <c r="F87" i="3"/>
  <c r="E106" i="23"/>
  <c r="E106" i="21"/>
  <c r="E106" i="28"/>
  <c r="E106" i="24"/>
  <c r="E106" i="27"/>
  <c r="G13" i="25"/>
  <c r="G13" i="26"/>
  <c r="G13" i="31"/>
  <c r="G13" i="32"/>
  <c r="G13" i="30"/>
  <c r="G13" i="29"/>
  <c r="G13" i="22"/>
  <c r="G13" i="28"/>
  <c r="G13" i="27"/>
  <c r="G17" i="32"/>
  <c r="G17" i="31"/>
  <c r="G17" i="26"/>
  <c r="G17" i="21"/>
  <c r="G17" i="24"/>
  <c r="G17" i="23"/>
  <c r="G17" i="30"/>
  <c r="G17" i="28"/>
  <c r="G17" i="29"/>
  <c r="G27" i="3"/>
  <c r="G27" i="10"/>
  <c r="F108" i="25"/>
  <c r="F108" i="31"/>
  <c r="F108" i="30"/>
  <c r="F108" i="21"/>
  <c r="F108" i="35"/>
  <c r="F108" i="24"/>
  <c r="F108" i="26"/>
  <c r="F108" i="27"/>
  <c r="F108" i="23"/>
  <c r="F108" i="22"/>
  <c r="F108" i="32"/>
  <c r="F108" i="28"/>
  <c r="F108" i="29"/>
  <c r="E55" i="14"/>
  <c r="E55" i="27"/>
  <c r="E55" i="30"/>
  <c r="E55" i="22"/>
  <c r="E55" i="32"/>
  <c r="E55" i="23"/>
  <c r="E55" i="35"/>
  <c r="E55" i="28"/>
  <c r="E55" i="25"/>
  <c r="G16" i="18"/>
  <c r="G16" i="22"/>
  <c r="G16" i="28"/>
  <c r="G16" i="21"/>
  <c r="G16" i="32"/>
  <c r="G16" i="27"/>
  <c r="G16" i="31"/>
  <c r="G16" i="26"/>
  <c r="E18" i="32"/>
  <c r="E18" i="29"/>
  <c r="E18" i="24"/>
  <c r="E18" i="28"/>
  <c r="E18" i="30"/>
  <c r="E18" i="25"/>
  <c r="E18" i="22"/>
  <c r="E18" i="23"/>
  <c r="E18" i="27"/>
  <c r="E18" i="31"/>
  <c r="E18" i="26"/>
  <c r="E18" i="21"/>
  <c r="F64" i="35"/>
  <c r="F64" i="23"/>
  <c r="F64" i="28"/>
  <c r="F64" i="24"/>
  <c r="F64" i="22"/>
  <c r="F64" i="25"/>
  <c r="F64" i="21"/>
  <c r="G71" i="35"/>
  <c r="G71" i="23"/>
  <c r="G71" i="25"/>
  <c r="G71" i="22"/>
  <c r="G71" i="31"/>
  <c r="G71" i="32"/>
  <c r="E89" i="35"/>
  <c r="E89" i="26"/>
  <c r="E89" i="24"/>
  <c r="E89" i="27"/>
  <c r="E89" i="21"/>
  <c r="E89" i="29"/>
  <c r="E89" i="25"/>
  <c r="E89" i="23"/>
  <c r="E89" i="32"/>
  <c r="E89" i="22"/>
  <c r="E89" i="30"/>
  <c r="E122" i="10"/>
  <c r="F129" i="10"/>
  <c r="E91" i="25"/>
  <c r="E91" i="31"/>
  <c r="E91" i="27"/>
  <c r="E91" i="26"/>
  <c r="E91" i="21"/>
  <c r="E91" i="32"/>
  <c r="E91" i="24"/>
  <c r="E91" i="29"/>
  <c r="E102" i="24"/>
  <c r="E102" i="27"/>
  <c r="E102" i="22"/>
  <c r="E102" i="25"/>
  <c r="G120" i="30"/>
  <c r="G120" i="24"/>
  <c r="G120" i="27"/>
  <c r="G120" i="31"/>
  <c r="G120" i="25"/>
  <c r="G120" i="21"/>
  <c r="G120" i="32"/>
  <c r="G120" i="29"/>
  <c r="G120" i="28"/>
  <c r="G120" i="35"/>
  <c r="G19" i="3"/>
  <c r="G19" i="28"/>
  <c r="G19" i="26"/>
  <c r="G19" i="31"/>
  <c r="G19" i="22"/>
  <c r="G19" i="23"/>
  <c r="G19" i="25"/>
  <c r="G19" i="30"/>
  <c r="G19" i="29"/>
  <c r="G19" i="24"/>
  <c r="E29" i="18"/>
  <c r="E29" i="26"/>
  <c r="E29" i="23"/>
  <c r="E29" i="27"/>
  <c r="E29" i="25"/>
  <c r="E29" i="24"/>
  <c r="E29" i="32"/>
  <c r="E29" i="30"/>
  <c r="E29" i="31"/>
  <c r="G54" i="31"/>
  <c r="G54" i="29"/>
  <c r="G54" i="22"/>
  <c r="G54" i="24"/>
  <c r="G54" i="23"/>
  <c r="E104" i="31"/>
  <c r="E104" i="23"/>
  <c r="E104" i="25"/>
  <c r="E104" i="21"/>
  <c r="E104" i="29"/>
  <c r="E104" i="32"/>
  <c r="E104" i="27"/>
  <c r="E104" i="24"/>
  <c r="E104" i="22"/>
  <c r="F63" i="7"/>
  <c r="G104" i="18"/>
  <c r="G104" i="35"/>
  <c r="G104" i="24"/>
  <c r="G104" i="28"/>
  <c r="G104" i="26"/>
  <c r="G104" i="22"/>
  <c r="G104" i="25"/>
  <c r="G104" i="30"/>
  <c r="G104" i="32"/>
  <c r="G104" i="29"/>
  <c r="G104" i="27"/>
  <c r="G104" i="21"/>
  <c r="F23" i="10"/>
  <c r="F23" i="25"/>
  <c r="F23" i="30"/>
  <c r="F23" i="26"/>
  <c r="F23" i="27"/>
  <c r="F23" i="29"/>
  <c r="F23" i="28"/>
  <c r="E69" i="18"/>
  <c r="E69" i="24"/>
  <c r="E69" i="28"/>
  <c r="E69" i="22"/>
  <c r="E69" i="31"/>
  <c r="E69" i="29"/>
  <c r="E69" i="30"/>
  <c r="E69" i="21"/>
  <c r="F21" i="31"/>
  <c r="F21" i="27"/>
  <c r="F21" i="30"/>
  <c r="F21" i="21"/>
  <c r="F21" i="25"/>
  <c r="F21" i="24"/>
  <c r="G128" i="10"/>
  <c r="E32" i="21"/>
  <c r="E32" i="29"/>
  <c r="E32" i="28"/>
  <c r="E32" i="26"/>
  <c r="E32" i="25"/>
  <c r="E32" i="30"/>
  <c r="E110" i="7"/>
  <c r="F38" i="32"/>
  <c r="F38" i="26"/>
  <c r="F38" i="23"/>
  <c r="F38" i="29"/>
  <c r="F38" i="22"/>
  <c r="F70" i="3"/>
  <c r="F70" i="32"/>
  <c r="F70" i="29"/>
  <c r="F70" i="27"/>
  <c r="F70" i="30"/>
  <c r="F70" i="21"/>
  <c r="F70" i="23"/>
  <c r="G108" i="31"/>
  <c r="G108" i="35"/>
  <c r="G108" i="28"/>
  <c r="G108" i="25"/>
  <c r="G108" i="24"/>
  <c r="G108" i="23"/>
  <c r="G108" i="29"/>
  <c r="G108" i="26"/>
  <c r="G109" i="10"/>
  <c r="E43" i="25"/>
  <c r="E43" i="23"/>
  <c r="E43" i="30"/>
  <c r="E43" i="24"/>
  <c r="E75" i="30"/>
  <c r="E75" i="22"/>
  <c r="E75" i="25"/>
  <c r="E75" i="27"/>
  <c r="E75" i="28"/>
  <c r="E75" i="21"/>
  <c r="E76" i="10"/>
  <c r="E83" i="24"/>
  <c r="E83" i="25"/>
  <c r="E83" i="30"/>
  <c r="E83" i="23"/>
  <c r="E83" i="21"/>
  <c r="E83" i="35"/>
  <c r="E83" i="28"/>
  <c r="E83" i="27"/>
  <c r="E86" i="32"/>
  <c r="E86" i="35"/>
  <c r="E86" i="31"/>
  <c r="E86" i="28"/>
  <c r="E86" i="25"/>
  <c r="E86" i="30"/>
  <c r="E86" i="29"/>
  <c r="E86" i="27"/>
  <c r="E86" i="26"/>
  <c r="E86" i="24"/>
  <c r="E86" i="22"/>
  <c r="E86" i="23"/>
  <c r="E86" i="21"/>
  <c r="F89" i="35"/>
  <c r="F89" i="29"/>
  <c r="F89" i="31"/>
  <c r="F89" i="27"/>
  <c r="F89" i="25"/>
  <c r="F121" i="35"/>
  <c r="F121" i="28"/>
  <c r="F121" i="22"/>
  <c r="F121" i="25"/>
  <c r="F121" i="24"/>
  <c r="F121" i="30"/>
  <c r="F121" i="23"/>
  <c r="F121" i="21"/>
  <c r="F130" i="7"/>
  <c r="F130" i="35"/>
  <c r="F130" i="31"/>
  <c r="F130" i="32"/>
  <c r="F130" i="26"/>
  <c r="F130" i="28"/>
  <c r="F130" i="22"/>
  <c r="F130" i="21"/>
  <c r="E4" i="21"/>
  <c r="E4" i="32"/>
  <c r="E4" i="27"/>
  <c r="E4" i="31"/>
  <c r="E4" i="29"/>
  <c r="E4" i="24"/>
  <c r="E84" i="30"/>
  <c r="E84" i="29"/>
  <c r="E84" i="22"/>
  <c r="E84" i="26"/>
  <c r="E84" i="35"/>
  <c r="E84" i="32"/>
  <c r="E84" i="24"/>
  <c r="G133" i="35"/>
  <c r="G133" i="30"/>
  <c r="G133" i="22"/>
  <c r="G133" i="21"/>
  <c r="G133" i="28"/>
  <c r="G133" i="26"/>
  <c r="G133" i="25"/>
  <c r="F4" i="26"/>
  <c r="F4" i="24"/>
  <c r="F4" i="21"/>
  <c r="F4" i="31"/>
  <c r="F4" i="25"/>
  <c r="F43" i="7"/>
  <c r="G89" i="3"/>
  <c r="G89" i="10"/>
  <c r="G132" i="35"/>
  <c r="G132" i="23"/>
  <c r="G132" i="26"/>
  <c r="G132" i="32"/>
  <c r="G132" i="28"/>
  <c r="G132" i="24"/>
  <c r="G132" i="25"/>
  <c r="G132" i="22"/>
  <c r="G132" i="27"/>
  <c r="G132" i="29"/>
  <c r="G132" i="31"/>
  <c r="G132" i="30"/>
  <c r="G132" i="21"/>
  <c r="F40" i="31"/>
  <c r="F40" i="28"/>
  <c r="F40" i="24"/>
  <c r="F40" i="21"/>
  <c r="F40" i="23"/>
  <c r="F40" i="22"/>
  <c r="F40" i="30"/>
  <c r="F40" i="27"/>
  <c r="F40" i="29"/>
  <c r="F40" i="32"/>
  <c r="F40" i="26"/>
  <c r="F40" i="25"/>
  <c r="E72" i="30"/>
  <c r="E72" i="31"/>
  <c r="E72" i="28"/>
  <c r="E72" i="29"/>
  <c r="E72" i="24"/>
  <c r="E72" i="18"/>
  <c r="G118" i="24"/>
  <c r="G118" i="31"/>
  <c r="G118" i="28"/>
  <c r="G118" i="29"/>
  <c r="G118" i="21"/>
  <c r="G118" i="23"/>
  <c r="G118" i="25"/>
  <c r="G119" i="7"/>
  <c r="E27" i="27"/>
  <c r="E27" i="24"/>
  <c r="E27" i="30"/>
  <c r="E27" i="28"/>
  <c r="E27" i="22"/>
  <c r="E27" i="23"/>
  <c r="E27" i="32"/>
  <c r="E27" i="29"/>
  <c r="E27" i="31"/>
  <c r="E37" i="26"/>
  <c r="E37" i="32"/>
  <c r="E37" i="28"/>
  <c r="E37" i="27"/>
  <c r="E37" i="21"/>
  <c r="E37" i="23"/>
  <c r="E37" i="25"/>
  <c r="E38" i="10"/>
  <c r="G58" i="9"/>
  <c r="F88" i="18"/>
  <c r="F88" i="29"/>
  <c r="F88" i="31"/>
  <c r="F88" i="25"/>
  <c r="F88" i="35"/>
  <c r="F88" i="30"/>
  <c r="F88" i="24"/>
  <c r="E113" i="10"/>
  <c r="E113" i="23"/>
  <c r="E113" i="28"/>
  <c r="E113" i="21"/>
  <c r="E113" i="32"/>
  <c r="E113" i="29"/>
  <c r="E113" i="26"/>
  <c r="E113" i="30"/>
  <c r="F26" i="27"/>
  <c r="F26" i="31"/>
  <c r="F26" i="26"/>
  <c r="F26" i="25"/>
  <c r="F26" i="30"/>
  <c r="F26" i="22"/>
  <c r="E98" i="9"/>
  <c r="E114" i="28"/>
  <c r="E114" i="26"/>
  <c r="E114" i="25"/>
  <c r="E114" i="29"/>
  <c r="E114" i="30"/>
  <c r="E114" i="22"/>
  <c r="E114" i="21"/>
  <c r="E114" i="32"/>
  <c r="E114" i="35"/>
  <c r="E114" i="27"/>
  <c r="E114" i="23"/>
  <c r="F44" i="10"/>
  <c r="G87" i="9"/>
  <c r="G101" i="22"/>
  <c r="G101" i="25"/>
  <c r="G101" i="35"/>
  <c r="G101" i="31"/>
  <c r="G101" i="28"/>
  <c r="G101" i="30"/>
  <c r="G101" i="29"/>
  <c r="F110" i="22"/>
  <c r="F110" i="35"/>
  <c r="F110" i="28"/>
  <c r="F110" i="23"/>
  <c r="F110" i="32"/>
  <c r="F110" i="29"/>
  <c r="F110" i="31"/>
  <c r="F110" i="26"/>
  <c r="F110" i="24"/>
  <c r="F110" i="25"/>
  <c r="F28" i="7"/>
  <c r="G115" i="31"/>
  <c r="G115" i="30"/>
  <c r="G115" i="28"/>
  <c r="G115" i="25"/>
  <c r="G115" i="23"/>
  <c r="G115" i="24"/>
  <c r="G115" i="35"/>
  <c r="G115" i="32"/>
  <c r="G115" i="27"/>
  <c r="G115" i="22"/>
  <c r="G115" i="21"/>
  <c r="F67" i="8"/>
  <c r="E70" i="9"/>
  <c r="E70" i="28"/>
  <c r="E70" i="30"/>
  <c r="E70" i="27"/>
  <c r="E70" i="32"/>
  <c r="E70" i="31"/>
  <c r="E70" i="26"/>
  <c r="E70" i="29"/>
  <c r="E70" i="23"/>
  <c r="E70" i="25"/>
  <c r="E63" i="25"/>
  <c r="E63" i="24"/>
  <c r="E63" i="26"/>
  <c r="E63" i="22"/>
  <c r="E63" i="21"/>
  <c r="E63" i="30"/>
  <c r="E63" i="31"/>
  <c r="F133" i="3"/>
  <c r="G109" i="9"/>
  <c r="F113" i="31"/>
  <c r="F113" i="24"/>
  <c r="F113" i="26"/>
  <c r="F113" i="28"/>
  <c r="F113" i="25"/>
  <c r="F113" i="29"/>
  <c r="F17" i="32"/>
  <c r="F17" i="28"/>
  <c r="F17" i="31"/>
  <c r="F17" i="27"/>
  <c r="F17" i="22"/>
  <c r="F17" i="24"/>
  <c r="F17" i="29"/>
  <c r="F17" i="25"/>
  <c r="F17" i="23"/>
  <c r="G24" i="22"/>
  <c r="G24" i="31"/>
  <c r="G24" i="30"/>
  <c r="G24" i="29"/>
  <c r="E26" i="28"/>
  <c r="E26" i="32"/>
  <c r="E26" i="31"/>
  <c r="E26" i="22"/>
  <c r="E26" i="26"/>
  <c r="E26" i="30"/>
  <c r="E26" i="23"/>
  <c r="F33" i="14"/>
  <c r="F33" i="21"/>
  <c r="F33" i="30"/>
  <c r="F33" i="22"/>
  <c r="F33" i="23"/>
  <c r="F33" i="32"/>
  <c r="F33" i="26"/>
  <c r="E6" i="32"/>
  <c r="E6" i="29"/>
  <c r="E6" i="25"/>
  <c r="E6" i="24"/>
  <c r="E6" i="22"/>
  <c r="E19" i="29"/>
  <c r="E19" i="22"/>
  <c r="E19" i="21"/>
  <c r="E19" i="30"/>
  <c r="E19" i="31"/>
  <c r="E19" i="25"/>
  <c r="E19" i="26"/>
  <c r="E19" i="32"/>
  <c r="E19" i="28"/>
  <c r="E19" i="24"/>
  <c r="E19" i="27"/>
  <c r="G60" i="35"/>
  <c r="G60" i="27"/>
  <c r="G60" i="25"/>
  <c r="G60" i="21"/>
  <c r="G60" i="31"/>
  <c r="G60" i="28"/>
  <c r="G60" i="30"/>
  <c r="G60" i="29"/>
  <c r="G60" i="23"/>
  <c r="G60" i="32"/>
  <c r="G60" i="26"/>
  <c r="G60" i="24"/>
  <c r="G60" i="22"/>
  <c r="E49" i="7"/>
  <c r="F31" i="30"/>
  <c r="F31" i="22"/>
  <c r="F31" i="29"/>
  <c r="F31" i="32"/>
  <c r="F31" i="25"/>
  <c r="F31" i="28"/>
  <c r="F31" i="27"/>
  <c r="F31" i="21"/>
  <c r="F52" i="35"/>
  <c r="F52" i="30"/>
  <c r="F52" i="26"/>
  <c r="F52" i="27"/>
  <c r="F52" i="21"/>
  <c r="F52" i="31"/>
  <c r="F52" i="32"/>
  <c r="F52" i="28"/>
  <c r="F52" i="29"/>
  <c r="G64" i="10"/>
  <c r="G64" i="30"/>
  <c r="G64" i="23"/>
  <c r="G64" i="31"/>
  <c r="G64" i="25"/>
  <c r="G64" i="32"/>
  <c r="G64" i="35"/>
  <c r="G64" i="22"/>
  <c r="G64" i="29"/>
  <c r="G64" i="26"/>
  <c r="G64" i="24"/>
  <c r="F120" i="14"/>
  <c r="F120" i="23"/>
  <c r="F120" i="31"/>
  <c r="F120" i="24"/>
  <c r="F120" i="25"/>
  <c r="F120" i="26"/>
  <c r="F120" i="28"/>
  <c r="F120" i="30"/>
  <c r="F120" i="22"/>
  <c r="E6" i="21"/>
  <c r="F6" i="21"/>
  <c r="G61" i="21"/>
  <c r="G21" i="21"/>
  <c r="E26" i="21"/>
  <c r="E10" i="21"/>
  <c r="E42" i="21"/>
  <c r="E46" i="21"/>
  <c r="G13" i="21"/>
  <c r="E23" i="21"/>
  <c r="G27" i="21"/>
  <c r="F27" i="21"/>
  <c r="G38" i="21"/>
  <c r="F59" i="21"/>
  <c r="G54" i="21"/>
  <c r="G45" i="21"/>
  <c r="F43" i="21"/>
  <c r="E5" i="21"/>
  <c r="F27" i="24"/>
  <c r="G53" i="25"/>
  <c r="G81" i="22"/>
  <c r="F115" i="31"/>
  <c r="G6" i="25"/>
  <c r="G6" i="23"/>
  <c r="G6" i="30"/>
  <c r="G6" i="22"/>
  <c r="F15" i="26"/>
  <c r="F15" i="30"/>
  <c r="G22" i="23"/>
  <c r="E61" i="30"/>
  <c r="E61" i="35"/>
  <c r="E61" i="32"/>
  <c r="F68" i="22"/>
  <c r="E93" i="22"/>
  <c r="E93" i="30"/>
  <c r="E93" i="31"/>
  <c r="E117" i="23"/>
  <c r="E51" i="27"/>
  <c r="E51" i="25"/>
  <c r="F70" i="22"/>
  <c r="F70" i="24"/>
  <c r="G82" i="27"/>
  <c r="G82" i="31"/>
  <c r="G106" i="27"/>
  <c r="E108" i="32"/>
  <c r="E111" i="22"/>
  <c r="F118" i="30"/>
  <c r="F118" i="24"/>
  <c r="F118" i="29"/>
  <c r="F6" i="24"/>
  <c r="F6" i="32"/>
  <c r="E33" i="25"/>
  <c r="E33" i="31"/>
  <c r="E33" i="24"/>
  <c r="F77" i="31"/>
  <c r="G108" i="30"/>
  <c r="G108" i="32"/>
  <c r="G42" i="28"/>
  <c r="G45" i="29"/>
  <c r="G58" i="28"/>
  <c r="G58" i="23"/>
  <c r="G61" i="22"/>
  <c r="G74" i="26"/>
  <c r="G77" i="28"/>
  <c r="E92" i="26"/>
  <c r="E95" i="23"/>
  <c r="E95" i="27"/>
  <c r="G109" i="21"/>
  <c r="G109" i="27"/>
  <c r="G109" i="30"/>
  <c r="F29" i="29"/>
  <c r="F29" i="31"/>
  <c r="G39" i="27"/>
  <c r="E49" i="26"/>
  <c r="E49" i="29"/>
  <c r="E49" i="32"/>
  <c r="E57" i="31"/>
  <c r="E57" i="26"/>
  <c r="G71" i="21"/>
  <c r="G71" i="30"/>
  <c r="G71" i="24"/>
  <c r="E97" i="27"/>
  <c r="E97" i="25"/>
  <c r="E97" i="23"/>
  <c r="E113" i="31"/>
  <c r="F66" i="30"/>
  <c r="F66" i="25"/>
  <c r="E76" i="28"/>
  <c r="E79" i="27"/>
  <c r="E79" i="32"/>
  <c r="F131" i="30"/>
  <c r="G75" i="24"/>
  <c r="F91" i="23"/>
  <c r="F91" i="27"/>
  <c r="F94" i="32"/>
  <c r="E100" i="29"/>
  <c r="G15" i="27"/>
  <c r="G35" i="24"/>
  <c r="G35" i="31"/>
  <c r="F69" i="28"/>
  <c r="F69" i="29"/>
  <c r="G124" i="31"/>
  <c r="G5" i="23"/>
  <c r="G5" i="22"/>
  <c r="E104" i="26"/>
  <c r="E104" i="28"/>
  <c r="G133" i="27"/>
  <c r="G133" i="31"/>
  <c r="G133" i="24"/>
  <c r="F41" i="24"/>
  <c r="F49" i="22"/>
  <c r="F49" i="25"/>
  <c r="F49" i="24"/>
  <c r="F57" i="30"/>
  <c r="F57" i="24"/>
  <c r="F65" i="30"/>
  <c r="F65" i="35"/>
  <c r="F65" i="27"/>
  <c r="F73" i="22"/>
  <c r="F81" i="22"/>
  <c r="F81" i="25"/>
  <c r="F81" i="24"/>
  <c r="F89" i="21"/>
  <c r="F89" i="26"/>
  <c r="F97" i="25"/>
  <c r="F105" i="21"/>
  <c r="F105" i="30"/>
  <c r="F113" i="23"/>
  <c r="F113" i="32"/>
  <c r="F121" i="29"/>
  <c r="F121" i="32"/>
  <c r="F60" i="21"/>
  <c r="G24" i="21"/>
  <c r="E6" i="31"/>
  <c r="F61" i="28"/>
  <c r="F61" i="30"/>
  <c r="F99" i="26"/>
  <c r="F99" i="29"/>
  <c r="F99" i="32"/>
  <c r="F119" i="30"/>
  <c r="F119" i="31"/>
  <c r="G26" i="30"/>
  <c r="G26" i="32"/>
  <c r="G83" i="28"/>
  <c r="G83" i="27"/>
  <c r="E125" i="22"/>
  <c r="G54" i="25"/>
  <c r="G54" i="30"/>
  <c r="E88" i="22"/>
  <c r="F12" i="28"/>
  <c r="F12" i="30"/>
  <c r="F28" i="28"/>
  <c r="F28" i="30"/>
  <c r="E46" i="29"/>
  <c r="G92" i="25"/>
  <c r="G92" i="28"/>
  <c r="G92" i="23"/>
  <c r="G85" i="29"/>
  <c r="G121" i="28"/>
  <c r="G16" i="23"/>
  <c r="F21" i="28"/>
  <c r="G24" i="25"/>
  <c r="G24" i="27"/>
  <c r="G24" i="28"/>
  <c r="G24" i="24"/>
  <c r="G32" i="30"/>
  <c r="E41" i="29"/>
  <c r="E73" i="26"/>
  <c r="F80" i="21"/>
  <c r="F80" i="29"/>
  <c r="F80" i="22"/>
  <c r="E121" i="26"/>
  <c r="E60" i="26"/>
  <c r="E60" i="22"/>
  <c r="E60" i="32"/>
  <c r="E63" i="27"/>
  <c r="F87" i="21"/>
  <c r="F90" i="22"/>
  <c r="F90" i="32"/>
  <c r="F122" i="21"/>
  <c r="F122" i="22"/>
  <c r="E131" i="21"/>
  <c r="E131" i="27"/>
  <c r="E16" i="25"/>
  <c r="E16" i="31"/>
  <c r="E16" i="22"/>
  <c r="F19" i="30"/>
  <c r="F19" i="27"/>
  <c r="E28" i="30"/>
  <c r="E28" i="22"/>
  <c r="E37" i="30"/>
  <c r="E37" i="31"/>
  <c r="E69" i="25"/>
  <c r="E69" i="27"/>
  <c r="G107" i="24"/>
  <c r="G107" i="32"/>
  <c r="G107" i="22"/>
  <c r="F132" i="26"/>
  <c r="F132" i="25"/>
  <c r="F132" i="23"/>
  <c r="F38" i="28"/>
  <c r="F67" i="22"/>
  <c r="E91" i="35"/>
  <c r="R4" i="30"/>
  <c r="V4" i="30"/>
  <c r="F4" i="22"/>
  <c r="G11" i="27"/>
  <c r="F16" i="30"/>
  <c r="F20" i="23"/>
  <c r="F20" i="31"/>
  <c r="G23" i="29"/>
  <c r="F53" i="32"/>
  <c r="E70" i="21"/>
  <c r="G76" i="24"/>
  <c r="G76" i="31"/>
  <c r="G84" i="27"/>
  <c r="G84" i="28"/>
  <c r="G84" i="23"/>
  <c r="E94" i="21"/>
  <c r="E94" i="31"/>
  <c r="E126" i="22"/>
  <c r="E126" i="26"/>
  <c r="E126" i="30"/>
  <c r="F133" i="25"/>
  <c r="F46" i="22"/>
  <c r="F75" i="27"/>
  <c r="F78" i="26"/>
  <c r="F78" i="27"/>
  <c r="F78" i="24"/>
  <c r="F78" i="29"/>
  <c r="F86" i="35"/>
  <c r="F86" i="27"/>
  <c r="G110" i="30"/>
  <c r="G110" i="24"/>
  <c r="E112" i="31"/>
  <c r="E112" i="23"/>
  <c r="E112" i="35"/>
  <c r="F14" i="22"/>
  <c r="F14" i="30"/>
  <c r="F18" i="22"/>
  <c r="F18" i="27"/>
  <c r="F22" i="30"/>
  <c r="F22" i="24"/>
  <c r="F30" i="24"/>
  <c r="E50" i="31"/>
  <c r="E58" i="30"/>
  <c r="E58" i="28"/>
  <c r="E66" i="35"/>
  <c r="E66" i="25"/>
  <c r="E66" i="29"/>
  <c r="E74" i="30"/>
  <c r="E82" i="22"/>
  <c r="E90" i="26"/>
  <c r="E98" i="32"/>
  <c r="E106" i="29"/>
  <c r="E106" i="26"/>
  <c r="E106" i="25"/>
  <c r="E122" i="23"/>
  <c r="E122" i="29"/>
  <c r="E4" i="25"/>
  <c r="Q4" i="22"/>
  <c r="U4" i="22"/>
  <c r="T4" i="22"/>
  <c r="E24" i="31"/>
  <c r="E24" i="32"/>
  <c r="E7" i="27"/>
  <c r="E10" i="28"/>
  <c r="G37" i="23"/>
  <c r="G37" i="28"/>
  <c r="G69" i="21"/>
  <c r="G69" i="29"/>
  <c r="G69" i="31"/>
  <c r="G93" i="22"/>
  <c r="G93" i="35"/>
  <c r="G93" i="24"/>
  <c r="G113" i="25"/>
  <c r="G113" i="29"/>
  <c r="G113" i="28"/>
  <c r="E119" i="21"/>
  <c r="E8" i="29"/>
  <c r="E8" i="27"/>
  <c r="F23" i="31"/>
  <c r="F100" i="22"/>
  <c r="F100" i="26"/>
  <c r="G70" i="21"/>
  <c r="G70" i="26"/>
  <c r="G70" i="27"/>
  <c r="G73" i="21"/>
  <c r="G73" i="31"/>
  <c r="F82" i="27"/>
  <c r="F82" i="35"/>
  <c r="F102" i="24"/>
  <c r="F106" i="23"/>
  <c r="F106" i="30"/>
  <c r="G118" i="26"/>
  <c r="G118" i="27"/>
  <c r="E29" i="22"/>
  <c r="E29" i="28"/>
  <c r="F36" i="29"/>
  <c r="F36" i="31"/>
  <c r="F36" i="32"/>
  <c r="G52" i="28"/>
  <c r="E102" i="26"/>
  <c r="E102" i="29"/>
  <c r="E102" i="31"/>
  <c r="E102" i="35"/>
  <c r="E102" i="32"/>
  <c r="G116" i="23"/>
  <c r="F42" i="28"/>
  <c r="F42" i="31"/>
  <c r="F58" i="23"/>
  <c r="F58" i="25"/>
  <c r="F74" i="21"/>
  <c r="F74" i="26"/>
  <c r="F74" i="32"/>
  <c r="F33" i="27"/>
  <c r="E81" i="21"/>
  <c r="E81" i="28"/>
  <c r="F88" i="28"/>
  <c r="F88" i="23"/>
  <c r="G103" i="24"/>
  <c r="G103" i="35"/>
  <c r="E129" i="21"/>
  <c r="E129" i="27"/>
  <c r="E129" i="32"/>
  <c r="F50" i="27"/>
  <c r="F50" i="35"/>
  <c r="E84" i="28"/>
  <c r="E107" i="22"/>
  <c r="E107" i="30"/>
  <c r="E5" i="22"/>
  <c r="E5" i="31"/>
  <c r="G10" i="22"/>
  <c r="E32" i="31"/>
  <c r="E32" i="27"/>
  <c r="F92" i="21"/>
  <c r="F92" i="31"/>
  <c r="F116" i="29"/>
  <c r="F124" i="21"/>
  <c r="E48" i="25"/>
  <c r="E64" i="25"/>
  <c r="E67" i="32"/>
  <c r="G94" i="22"/>
  <c r="F123" i="22"/>
  <c r="F5" i="26"/>
  <c r="E13" i="26"/>
  <c r="G27" i="25"/>
  <c r="F109" i="26"/>
  <c r="F109" i="29"/>
  <c r="E118" i="31"/>
  <c r="E40" i="28"/>
  <c r="E43" i="27"/>
  <c r="E43" i="22"/>
  <c r="E43" i="28"/>
  <c r="E43" i="32"/>
  <c r="E56" i="23"/>
  <c r="E56" i="27"/>
  <c r="E56" i="31"/>
  <c r="E59" i="24"/>
  <c r="E59" i="30"/>
  <c r="E72" i="32"/>
  <c r="E75" i="31"/>
  <c r="E96" i="31"/>
  <c r="E96" i="24"/>
  <c r="G98" i="21"/>
  <c r="G98" i="28"/>
  <c r="G98" i="30"/>
  <c r="G98" i="35"/>
  <c r="G98" i="32"/>
  <c r="G101" i="32"/>
  <c r="G101" i="27"/>
  <c r="E124" i="30"/>
  <c r="F25" i="21"/>
  <c r="F45" i="25"/>
  <c r="E26" i="24"/>
  <c r="E26" i="25"/>
  <c r="F51" i="35"/>
  <c r="F7" i="28"/>
  <c r="F7" i="25"/>
  <c r="G31" i="28"/>
  <c r="F37" i="25"/>
  <c r="E54" i="27"/>
  <c r="F117" i="23"/>
  <c r="F117" i="22"/>
  <c r="E68" i="27"/>
  <c r="E71" i="28"/>
  <c r="E80" i="27"/>
  <c r="E83" i="22"/>
  <c r="E83" i="31"/>
  <c r="E103" i="23"/>
  <c r="E103" i="25"/>
  <c r="E103" i="27"/>
  <c r="G129" i="21"/>
  <c r="G129" i="25"/>
  <c r="G12" i="26"/>
  <c r="G12" i="31"/>
  <c r="G20" i="25"/>
  <c r="F25" i="29"/>
  <c r="G55" i="29"/>
  <c r="E65" i="22"/>
  <c r="E65" i="31"/>
  <c r="G95" i="30"/>
  <c r="G111" i="30"/>
  <c r="E47" i="22"/>
  <c r="E47" i="24"/>
  <c r="E47" i="25"/>
  <c r="E47" i="32"/>
  <c r="F79" i="31"/>
  <c r="G105" i="22"/>
  <c r="G125" i="24"/>
  <c r="G125" i="31"/>
  <c r="G18" i="28"/>
  <c r="E45" i="22"/>
  <c r="F60" i="23"/>
  <c r="E101" i="31"/>
  <c r="G41" i="28"/>
  <c r="F126" i="32"/>
  <c r="E38" i="27"/>
  <c r="F114" i="27"/>
  <c r="G9" i="23"/>
  <c r="G13" i="23"/>
  <c r="G13" i="24"/>
  <c r="G17" i="25"/>
  <c r="E31" i="30"/>
  <c r="G33" i="23"/>
  <c r="G33" i="30"/>
  <c r="G72" i="23"/>
  <c r="G72" i="24"/>
  <c r="G96" i="21"/>
  <c r="G96" i="26"/>
  <c r="E114" i="24"/>
  <c r="E130" i="28"/>
  <c r="E28" i="21"/>
  <c r="G9" i="14"/>
  <c r="R4" i="23"/>
  <c r="V4" i="23"/>
  <c r="R4" i="27"/>
  <c r="V4" i="27"/>
  <c r="R4" i="29"/>
  <c r="V4" i="29"/>
  <c r="E9" i="27"/>
  <c r="E9" i="31"/>
  <c r="E9" i="25"/>
  <c r="E9" i="22"/>
  <c r="E9" i="26"/>
  <c r="E9" i="32"/>
  <c r="E9" i="21"/>
  <c r="R4" i="26"/>
  <c r="V4" i="26"/>
  <c r="V4" i="22"/>
  <c r="R4" i="22"/>
  <c r="R4" i="31"/>
  <c r="V4" i="31"/>
  <c r="U4" i="26"/>
  <c r="T4" i="26"/>
  <c r="Q4" i="26"/>
  <c r="T4" i="28"/>
  <c r="Q4" i="28"/>
  <c r="U4" i="28"/>
  <c r="T4" i="30"/>
  <c r="U4" i="30"/>
  <c r="Q4" i="30"/>
  <c r="Q4" i="25"/>
  <c r="U4" i="25"/>
  <c r="T4" i="25"/>
  <c r="T4" i="31"/>
  <c r="U4" i="31"/>
  <c r="Q4" i="31"/>
  <c r="E9" i="30"/>
  <c r="E9" i="23"/>
  <c r="E9" i="29"/>
  <c r="I6" i="14"/>
  <c r="I13" i="14"/>
  <c r="J19" i="14"/>
  <c r="I59" i="14"/>
  <c r="J21" i="14"/>
  <c r="I47" i="14"/>
  <c r="I58" i="14"/>
  <c r="H26" i="14"/>
  <c r="J58" i="14"/>
  <c r="E55" i="3"/>
  <c r="E65" i="10"/>
  <c r="F26" i="3"/>
  <c r="F122" i="3"/>
  <c r="F129" i="14"/>
  <c r="H10" i="14"/>
  <c r="H43" i="14"/>
  <c r="J55" i="14"/>
  <c r="F41" i="18"/>
  <c r="E64" i="18"/>
  <c r="E106" i="14"/>
  <c r="F36" i="18"/>
  <c r="F119" i="3"/>
  <c r="E30" i="14"/>
  <c r="F88" i="10"/>
  <c r="I10" i="14"/>
  <c r="I61" i="14"/>
  <c r="F37" i="18"/>
  <c r="F10" i="14"/>
  <c r="F119" i="7"/>
  <c r="F58" i="3"/>
  <c r="F49" i="8"/>
  <c r="E84" i="7"/>
  <c r="F4" i="14"/>
  <c r="E47" i="14"/>
  <c r="I5" i="14"/>
  <c r="F55" i="14"/>
  <c r="H50" i="14"/>
  <c r="E44" i="18"/>
  <c r="E65" i="18"/>
  <c r="E15" i="14"/>
  <c r="E37" i="18"/>
  <c r="E76" i="18"/>
  <c r="E12" i="10"/>
  <c r="G68" i="18"/>
  <c r="E96" i="18"/>
  <c r="G75" i="7"/>
  <c r="G75" i="14"/>
  <c r="G75" i="18"/>
  <c r="F25" i="14"/>
  <c r="G12" i="10"/>
  <c r="G12" i="18"/>
  <c r="G13" i="10"/>
  <c r="F69" i="18"/>
  <c r="E81" i="3"/>
  <c r="F90" i="3"/>
  <c r="F90" i="18"/>
  <c r="F42" i="3"/>
  <c r="E40" i="10"/>
  <c r="G118" i="18"/>
  <c r="F106" i="18"/>
  <c r="E87" i="10"/>
  <c r="E87" i="18"/>
  <c r="E82" i="18"/>
  <c r="G11" i="10"/>
  <c r="F28" i="14"/>
  <c r="E88" i="14"/>
  <c r="E128" i="14"/>
  <c r="G61" i="10"/>
  <c r="F97" i="8"/>
  <c r="E111" i="14"/>
  <c r="F48" i="14"/>
  <c r="G112" i="14"/>
  <c r="G112" i="18"/>
  <c r="G60" i="14"/>
  <c r="E48" i="14"/>
  <c r="E48" i="18"/>
  <c r="E14" i="14"/>
  <c r="E41" i="14"/>
  <c r="E14" i="18"/>
  <c r="F39" i="14"/>
  <c r="J39" i="14"/>
  <c r="E120" i="18"/>
  <c r="F8" i="14"/>
  <c r="G124" i="18"/>
  <c r="G11" i="7"/>
  <c r="F62" i="10"/>
  <c r="G71" i="14"/>
  <c r="G71" i="18"/>
  <c r="G103" i="9"/>
  <c r="G103" i="18"/>
  <c r="E103" i="10"/>
  <c r="E104" i="9"/>
  <c r="E104" i="18"/>
  <c r="G13" i="3"/>
  <c r="G64" i="7"/>
  <c r="E126" i="9"/>
  <c r="F126" i="14"/>
  <c r="F126" i="18"/>
  <c r="G132" i="14"/>
  <c r="G132" i="18"/>
  <c r="G112" i="7"/>
  <c r="F75" i="18"/>
  <c r="G34" i="7"/>
  <c r="E67" i="7"/>
  <c r="E67" i="18"/>
  <c r="E67" i="14"/>
  <c r="G70" i="8"/>
  <c r="E70" i="18"/>
  <c r="E79" i="18"/>
  <c r="E16" i="7"/>
  <c r="E68" i="18"/>
  <c r="G74" i="8"/>
  <c r="G74" i="18"/>
  <c r="E100" i="14"/>
  <c r="E100" i="18"/>
  <c r="F37" i="14"/>
  <c r="E90" i="18"/>
  <c r="F93" i="8"/>
  <c r="G61" i="9"/>
  <c r="G24" i="10"/>
  <c r="E26" i="10"/>
  <c r="E73" i="14"/>
  <c r="E73" i="18"/>
  <c r="F80" i="7"/>
  <c r="G87" i="14"/>
  <c r="G87" i="18"/>
  <c r="E105" i="18"/>
  <c r="F112" i="18"/>
  <c r="G119" i="14"/>
  <c r="G92" i="8"/>
  <c r="G92" i="18"/>
  <c r="G70" i="3"/>
  <c r="G105" i="18"/>
  <c r="E107" i="18"/>
  <c r="E110" i="14"/>
  <c r="E110" i="18"/>
  <c r="F117" i="10"/>
  <c r="F117" i="18"/>
  <c r="F124" i="14"/>
  <c r="F124" i="18"/>
  <c r="F52" i="14"/>
  <c r="E49" i="14"/>
  <c r="E49" i="18"/>
  <c r="F80" i="14"/>
  <c r="E8" i="14"/>
  <c r="F70" i="14"/>
  <c r="E57" i="18"/>
  <c r="G41" i="18"/>
  <c r="G60" i="18"/>
  <c r="F8" i="18"/>
  <c r="E12" i="18"/>
  <c r="F48" i="18"/>
  <c r="F65" i="18"/>
  <c r="E63" i="14"/>
  <c r="G28" i="18"/>
  <c r="E92" i="18"/>
  <c r="G119" i="18"/>
  <c r="E89" i="18"/>
  <c r="G95" i="18"/>
  <c r="E128" i="18"/>
  <c r="G37" i="10"/>
  <c r="G77" i="10"/>
  <c r="G77" i="18"/>
  <c r="E81" i="7"/>
  <c r="E81" i="18"/>
  <c r="G52" i="9"/>
  <c r="E118" i="14"/>
  <c r="E45" i="7"/>
  <c r="F16" i="14"/>
  <c r="F16" i="18"/>
  <c r="G70" i="10"/>
  <c r="G70" i="18"/>
  <c r="E16" i="14"/>
  <c r="E98" i="18"/>
  <c r="G31" i="7"/>
  <c r="G121" i="14"/>
  <c r="G121" i="18"/>
  <c r="G4" i="14"/>
  <c r="F102" i="14"/>
  <c r="E40" i="18"/>
  <c r="F25" i="18"/>
  <c r="G52" i="18"/>
  <c r="F97" i="18"/>
  <c r="G91" i="14"/>
  <c r="G91" i="18"/>
  <c r="G45" i="3"/>
  <c r="E95" i="14"/>
  <c r="F128" i="14"/>
  <c r="F128" i="18"/>
  <c r="E102" i="18"/>
  <c r="F123" i="18"/>
  <c r="F12" i="10"/>
  <c r="G112" i="8"/>
  <c r="G118" i="9"/>
  <c r="E132" i="14"/>
  <c r="E132" i="18"/>
  <c r="E24" i="14"/>
  <c r="E112" i="9"/>
  <c r="E46" i="9"/>
  <c r="E106" i="18"/>
  <c r="G106" i="18"/>
  <c r="G96" i="18"/>
  <c r="E55" i="10"/>
  <c r="E58" i="9"/>
  <c r="F61" i="3"/>
  <c r="G97" i="18"/>
  <c r="F109" i="14"/>
  <c r="F96" i="14"/>
  <c r="F96" i="18"/>
  <c r="F97" i="7"/>
  <c r="E121" i="9"/>
  <c r="E121" i="18"/>
  <c r="E30" i="7"/>
  <c r="F63" i="3"/>
  <c r="G104" i="9"/>
  <c r="E36" i="18"/>
  <c r="E70" i="3"/>
  <c r="E70" i="10"/>
  <c r="G127" i="18"/>
  <c r="F60" i="14"/>
  <c r="F81" i="14"/>
  <c r="F81" i="18"/>
  <c r="F105" i="14"/>
  <c r="F105" i="18"/>
  <c r="G117" i="18"/>
  <c r="G119" i="8"/>
  <c r="G44" i="14"/>
  <c r="G108" i="14"/>
  <c r="E14" i="3"/>
  <c r="E78" i="14"/>
  <c r="E78" i="18"/>
  <c r="E86" i="14"/>
  <c r="E86" i="18"/>
  <c r="F89" i="14"/>
  <c r="F89" i="18"/>
  <c r="F124" i="8"/>
  <c r="E4" i="14"/>
  <c r="G98" i="18"/>
  <c r="F63" i="8"/>
  <c r="E66" i="9"/>
  <c r="F122" i="14"/>
  <c r="F122" i="18"/>
  <c r="G133" i="18"/>
  <c r="F15" i="3"/>
  <c r="F16" i="7"/>
  <c r="G83" i="14"/>
  <c r="G83" i="18"/>
  <c r="F100" i="18"/>
  <c r="E117" i="9"/>
  <c r="E125" i="18"/>
  <c r="E126" i="7"/>
  <c r="E48" i="9"/>
  <c r="G49" i="3"/>
  <c r="G49" i="10"/>
  <c r="G74" i="9"/>
  <c r="F40" i="14"/>
  <c r="F72" i="18"/>
  <c r="G79" i="18"/>
  <c r="E97" i="3"/>
  <c r="E97" i="18"/>
  <c r="E98" i="7"/>
  <c r="G112" i="10"/>
  <c r="E73" i="10"/>
  <c r="F75" i="8"/>
  <c r="F27" i="7"/>
  <c r="F22" i="14"/>
  <c r="G25" i="18"/>
  <c r="G33" i="10"/>
  <c r="G114" i="14"/>
  <c r="G115" i="7"/>
  <c r="G102" i="7"/>
  <c r="F110" i="8"/>
  <c r="F110" i="18"/>
  <c r="F28" i="3"/>
  <c r="F28" i="10"/>
  <c r="E39" i="7"/>
  <c r="E127" i="14"/>
  <c r="E130" i="14"/>
  <c r="E130" i="18"/>
  <c r="E15" i="3"/>
  <c r="G58" i="14"/>
  <c r="E99" i="10"/>
  <c r="E99" i="18"/>
  <c r="E74" i="9"/>
  <c r="F77" i="18"/>
  <c r="F85" i="18"/>
  <c r="E19" i="14"/>
  <c r="G5" i="10"/>
  <c r="F14" i="18"/>
  <c r="F67" i="3"/>
  <c r="F67" i="18"/>
  <c r="F99" i="14"/>
  <c r="F99" i="18"/>
  <c r="E116" i="18"/>
  <c r="G56" i="9"/>
  <c r="G56" i="14"/>
  <c r="G69" i="18"/>
  <c r="G81" i="9"/>
  <c r="G81" i="18"/>
  <c r="E49" i="3"/>
  <c r="F120" i="8"/>
  <c r="J42" i="14"/>
  <c r="E116" i="14"/>
  <c r="I66" i="14"/>
  <c r="E58" i="14"/>
  <c r="H5" i="14"/>
  <c r="F61" i="14"/>
  <c r="G66" i="14"/>
  <c r="E99" i="14"/>
  <c r="G24" i="18"/>
  <c r="F40" i="18"/>
  <c r="F57" i="18"/>
  <c r="F60" i="18"/>
  <c r="E60" i="18"/>
  <c r="F12" i="18"/>
  <c r="G65" i="18"/>
  <c r="F28" i="18"/>
  <c r="E28" i="18"/>
  <c r="E16" i="18"/>
  <c r="E33" i="18"/>
  <c r="F52" i="18"/>
  <c r="F121" i="18"/>
  <c r="S3" i="21"/>
  <c r="K4" i="20"/>
  <c r="M4" i="21"/>
  <c r="S4" i="21" s="1"/>
  <c r="E117" i="18"/>
  <c r="G114" i="18"/>
  <c r="G125" i="18"/>
  <c r="F119" i="18"/>
  <c r="E103" i="18"/>
  <c r="E74" i="18"/>
  <c r="E114" i="18"/>
  <c r="G93" i="18"/>
  <c r="E88" i="18"/>
  <c r="E95" i="18"/>
  <c r="E112" i="18"/>
  <c r="F10" i="3"/>
  <c r="G116" i="18"/>
  <c r="L4" i="14"/>
  <c r="G123" i="14"/>
  <c r="G123" i="18"/>
  <c r="G85" i="7"/>
  <c r="G85" i="18"/>
  <c r="E57" i="14"/>
  <c r="F62" i="7"/>
  <c r="E123" i="14"/>
  <c r="E123" i="18"/>
  <c r="F53" i="7"/>
  <c r="F70" i="10"/>
  <c r="F70" i="18"/>
  <c r="E83" i="18"/>
  <c r="G20" i="18"/>
  <c r="E129" i="14"/>
  <c r="E129" i="18"/>
  <c r="E94" i="18"/>
  <c r="G67" i="14"/>
  <c r="G67" i="18"/>
  <c r="F84" i="18"/>
  <c r="G102" i="14"/>
  <c r="G8" i="14"/>
  <c r="G8" i="18"/>
  <c r="E41" i="18"/>
  <c r="G55" i="10"/>
  <c r="E5" i="10"/>
  <c r="G64" i="8"/>
  <c r="F53" i="14"/>
  <c r="S3" i="19"/>
  <c r="M4" i="19"/>
  <c r="S4" i="19" s="1"/>
  <c r="G21" i="10"/>
  <c r="G31" i="3"/>
  <c r="F36" i="7"/>
  <c r="G85" i="10"/>
  <c r="F24" i="18"/>
  <c r="F86" i="14"/>
  <c r="F86" i="18"/>
  <c r="G55" i="8"/>
  <c r="G129" i="10"/>
  <c r="G129" i="18"/>
  <c r="G32" i="14"/>
  <c r="F64" i="18"/>
  <c r="F97" i="3"/>
  <c r="F54" i="8"/>
  <c r="E91" i="14"/>
  <c r="E91" i="18"/>
  <c r="G20" i="7"/>
  <c r="F63" i="10"/>
  <c r="F114" i="14"/>
  <c r="F114" i="18"/>
  <c r="E52" i="7"/>
  <c r="G82" i="18"/>
  <c r="G118" i="10"/>
  <c r="G76" i="18"/>
  <c r="F130" i="18"/>
  <c r="E108" i="18"/>
  <c r="F115" i="10"/>
  <c r="F4" i="10"/>
  <c r="F4" i="18"/>
  <c r="G48" i="10"/>
  <c r="E22" i="14"/>
  <c r="F104" i="18"/>
  <c r="G111" i="18"/>
  <c r="G49" i="14"/>
  <c r="M3" i="3"/>
  <c r="S3" i="3" s="1"/>
  <c r="E13" i="7"/>
  <c r="F101" i="14"/>
  <c r="F101" i="18"/>
  <c r="F102" i="7"/>
  <c r="G107" i="7"/>
  <c r="G107" i="18"/>
  <c r="E52" i="3"/>
  <c r="E54" i="9"/>
  <c r="G60" i="9"/>
  <c r="G84" i="3"/>
  <c r="G84" i="18"/>
  <c r="G35" i="3"/>
  <c r="F79" i="18"/>
  <c r="G107" i="10"/>
  <c r="G40" i="10"/>
  <c r="G40" i="18"/>
  <c r="E10" i="14"/>
  <c r="E24" i="7"/>
  <c r="G52" i="8"/>
  <c r="G80" i="18"/>
  <c r="F118" i="18"/>
  <c r="F102" i="10"/>
  <c r="G30" i="14"/>
  <c r="G31" i="10"/>
  <c r="E53" i="18"/>
  <c r="G73" i="10"/>
  <c r="G73" i="18"/>
  <c r="G74" i="7"/>
  <c r="E115" i="14"/>
  <c r="E115" i="18"/>
  <c r="E62" i="7"/>
  <c r="F131" i="14"/>
  <c r="G41" i="3"/>
  <c r="G97" i="3"/>
  <c r="F4" i="3"/>
  <c r="G14" i="10"/>
  <c r="G18" i="3"/>
  <c r="G19" i="10"/>
  <c r="G76" i="3"/>
  <c r="F108" i="18"/>
  <c r="E95" i="9"/>
  <c r="G97" i="9"/>
  <c r="G113" i="18"/>
  <c r="G16" i="14"/>
  <c r="E18" i="14"/>
  <c r="F97" i="10"/>
  <c r="F116" i="14"/>
  <c r="F116" i="18"/>
  <c r="F60" i="8"/>
  <c r="E103" i="7"/>
  <c r="G120" i="14"/>
  <c r="G120" i="18"/>
  <c r="E131" i="14"/>
  <c r="E131" i="18"/>
  <c r="G55" i="7"/>
  <c r="G105" i="3"/>
  <c r="G105" i="10"/>
  <c r="G64" i="9"/>
  <c r="E124" i="10"/>
  <c r="G64" i="3"/>
  <c r="G96" i="3"/>
  <c r="E50" i="10"/>
  <c r="F53" i="8"/>
  <c r="E119" i="14"/>
  <c r="E119" i="18"/>
  <c r="F92" i="14"/>
  <c r="F92" i="18"/>
  <c r="E109" i="3"/>
  <c r="E109" i="18"/>
  <c r="G70" i="9"/>
  <c r="F82" i="18"/>
  <c r="G115" i="8"/>
  <c r="G28" i="7"/>
  <c r="F87" i="14"/>
  <c r="F87" i="18"/>
  <c r="E75" i="18"/>
  <c r="E84" i="18"/>
  <c r="F16" i="3"/>
  <c r="F16" i="10"/>
  <c r="E126" i="10"/>
  <c r="F74" i="14"/>
  <c r="F74" i="18"/>
  <c r="G88" i="9"/>
  <c r="G100" i="14"/>
  <c r="G100" i="18"/>
  <c r="E66" i="7"/>
  <c r="E98" i="3"/>
  <c r="E98" i="10"/>
  <c r="G112" i="3"/>
  <c r="F6" i="7"/>
  <c r="F76" i="18"/>
  <c r="F102" i="8"/>
  <c r="G128" i="18"/>
  <c r="E41" i="3"/>
  <c r="E72" i="7"/>
  <c r="E27" i="7"/>
  <c r="E28" i="10"/>
  <c r="E48" i="7"/>
  <c r="E37" i="14"/>
  <c r="E38" i="7"/>
  <c r="E113" i="18"/>
  <c r="G36" i="14"/>
  <c r="F98" i="14"/>
  <c r="F98" i="18"/>
  <c r="E76" i="14"/>
  <c r="G115" i="3"/>
  <c r="G115" i="10"/>
  <c r="G101" i="14"/>
  <c r="G101" i="18"/>
  <c r="G102" i="10"/>
  <c r="G105" i="8"/>
  <c r="E39" i="3"/>
  <c r="F41" i="10"/>
  <c r="G57" i="18"/>
  <c r="F73" i="3"/>
  <c r="F94" i="18"/>
  <c r="G102" i="9"/>
  <c r="G6" i="10"/>
  <c r="F18" i="3"/>
  <c r="F30" i="14"/>
  <c r="E35" i="10"/>
  <c r="E44" i="9"/>
  <c r="F51" i="14"/>
  <c r="F52" i="7"/>
  <c r="E122" i="14"/>
  <c r="E122" i="18"/>
  <c r="F125" i="18"/>
  <c r="G22" i="10"/>
  <c r="F68" i="8"/>
  <c r="F68" i="18"/>
  <c r="E93" i="14"/>
  <c r="E93" i="18"/>
  <c r="F132" i="14"/>
  <c r="F132" i="18"/>
  <c r="E42" i="10"/>
  <c r="F45" i="8"/>
  <c r="F48" i="8"/>
  <c r="E71" i="14"/>
  <c r="E71" i="18"/>
  <c r="G109" i="7"/>
  <c r="G109" i="18"/>
  <c r="F129" i="8"/>
  <c r="G56" i="10"/>
  <c r="E25" i="10"/>
  <c r="G112" i="9"/>
  <c r="G53" i="14"/>
  <c r="G69" i="9"/>
  <c r="G94" i="14"/>
  <c r="G110" i="18"/>
  <c r="G89" i="14"/>
  <c r="G89" i="18"/>
  <c r="F133" i="10"/>
  <c r="F133" i="18"/>
  <c r="G74" i="14"/>
  <c r="F115" i="14"/>
  <c r="G28" i="14"/>
  <c r="E121" i="14"/>
  <c r="E79" i="14"/>
  <c r="G84" i="14"/>
  <c r="E126" i="14"/>
  <c r="I30" i="14"/>
  <c r="J30" i="14"/>
  <c r="E17" i="14"/>
  <c r="E112" i="14"/>
  <c r="J50" i="14"/>
  <c r="G64" i="14"/>
  <c r="F121" i="14"/>
  <c r="E24" i="18"/>
  <c r="E4" i="18"/>
  <c r="G4" i="18"/>
  <c r="E25" i="18"/>
  <c r="E8" i="18"/>
  <c r="G64" i="18"/>
  <c r="G48" i="18"/>
  <c r="G14" i="18"/>
  <c r="G22" i="18"/>
  <c r="G37" i="18"/>
  <c r="G56" i="18"/>
  <c r="I34" i="14"/>
  <c r="J34" i="14"/>
  <c r="H31" i="14"/>
  <c r="I31" i="14"/>
  <c r="E9" i="14"/>
  <c r="J9" i="14"/>
  <c r="F102" i="18"/>
  <c r="G115" i="18"/>
  <c r="F78" i="18"/>
  <c r="E126" i="18"/>
  <c r="F113" i="18"/>
  <c r="K4" i="21"/>
  <c r="G102" i="18"/>
  <c r="G72" i="18"/>
  <c r="E111" i="18"/>
  <c r="F129" i="18"/>
  <c r="E80" i="18"/>
  <c r="E127" i="18"/>
  <c r="E35" i="14"/>
  <c r="G21" i="14"/>
  <c r="M4" i="20"/>
  <c r="S4" i="20" s="1"/>
  <c r="M3" i="20"/>
  <c r="S3" i="20" s="1"/>
  <c r="K4" i="19"/>
  <c r="L4" i="21"/>
  <c r="F32" i="18"/>
  <c r="F33" i="3"/>
  <c r="E30" i="3"/>
  <c r="E30" i="10"/>
  <c r="E29" i="14"/>
  <c r="F66" i="14"/>
  <c r="H11" i="14"/>
  <c r="J63" i="14"/>
  <c r="H23" i="14"/>
  <c r="H66" i="14"/>
  <c r="H15" i="14"/>
  <c r="J11" i="14"/>
  <c r="G59" i="14"/>
  <c r="I35" i="14"/>
  <c r="E13" i="14"/>
  <c r="E27" i="14"/>
  <c r="I45" i="14"/>
  <c r="J35" i="14"/>
  <c r="H35" i="14"/>
  <c r="H45" i="14"/>
  <c r="F32" i="10"/>
  <c r="F33" i="7"/>
  <c r="E32" i="14"/>
  <c r="F33" i="18"/>
  <c r="E32" i="18"/>
  <c r="I51" i="14"/>
  <c r="J46" i="14"/>
  <c r="I17" i="14"/>
  <c r="H17" i="14"/>
  <c r="H42" i="14"/>
  <c r="F17" i="14"/>
  <c r="H62" i="14"/>
  <c r="H51" i="14"/>
  <c r="G17" i="14"/>
  <c r="G42" i="14"/>
  <c r="J62" i="14"/>
  <c r="S3" i="14"/>
  <c r="G27" i="14"/>
  <c r="F13" i="14"/>
  <c r="G47" i="14"/>
  <c r="J15" i="14"/>
  <c r="I26" i="14"/>
  <c r="E21" i="14"/>
  <c r="I21" i="14"/>
  <c r="H47" i="14"/>
  <c r="J7" i="14"/>
  <c r="H27" i="14"/>
  <c r="F35" i="14"/>
  <c r="G63" i="14"/>
  <c r="F7" i="14"/>
  <c r="E39" i="14"/>
  <c r="J47" i="14"/>
  <c r="H63" i="14"/>
  <c r="J27" i="14"/>
  <c r="H13" i="14"/>
  <c r="I42" i="18"/>
  <c r="E42" i="18"/>
  <c r="G42" i="18"/>
  <c r="J42" i="18"/>
  <c r="F42" i="18"/>
  <c r="H42" i="18"/>
  <c r="E51" i="18"/>
  <c r="I51" i="18"/>
  <c r="F51" i="18"/>
  <c r="J51" i="18"/>
  <c r="H51" i="18"/>
  <c r="G51" i="18"/>
  <c r="E55" i="18"/>
  <c r="I55" i="18"/>
  <c r="H55" i="18"/>
  <c r="F55" i="18"/>
  <c r="J55" i="18"/>
  <c r="G55" i="18"/>
  <c r="I5" i="18"/>
  <c r="E5" i="18"/>
  <c r="H5" i="18"/>
  <c r="F5" i="18"/>
  <c r="J5" i="18"/>
  <c r="G5" i="18"/>
  <c r="E7" i="14"/>
  <c r="E23" i="18"/>
  <c r="I23" i="18"/>
  <c r="H23" i="18"/>
  <c r="F23" i="18"/>
  <c r="J23" i="18"/>
  <c r="G23" i="18"/>
  <c r="I38" i="18"/>
  <c r="E38" i="18"/>
  <c r="G38" i="18"/>
  <c r="H38" i="18"/>
  <c r="F38" i="18"/>
  <c r="J38" i="18"/>
  <c r="I54" i="18"/>
  <c r="E54" i="18"/>
  <c r="G54" i="18"/>
  <c r="H54" i="18"/>
  <c r="F54" i="18"/>
  <c r="J54" i="18"/>
  <c r="I62" i="18"/>
  <c r="E62" i="18"/>
  <c r="G62" i="18"/>
  <c r="H62" i="18"/>
  <c r="F62" i="18"/>
  <c r="J62" i="18"/>
  <c r="H18" i="14"/>
  <c r="E54" i="14"/>
  <c r="J18" i="14"/>
  <c r="J38" i="14"/>
  <c r="G43" i="14"/>
  <c r="I54" i="14"/>
  <c r="I39" i="14"/>
  <c r="F9" i="14"/>
  <c r="I50" i="14"/>
  <c r="I43" i="14"/>
  <c r="I23" i="14"/>
  <c r="H39" i="14"/>
  <c r="I38" i="14"/>
  <c r="I46" i="14"/>
  <c r="I7" i="14"/>
  <c r="M4" i="18"/>
  <c r="S4" i="18" s="1"/>
  <c r="S3" i="18"/>
  <c r="I50" i="18"/>
  <c r="E50" i="18"/>
  <c r="G50" i="18"/>
  <c r="J50" i="18"/>
  <c r="H50" i="18"/>
  <c r="F50" i="18"/>
  <c r="E43" i="18"/>
  <c r="I43" i="18"/>
  <c r="F43" i="18"/>
  <c r="J43" i="18"/>
  <c r="H43" i="18"/>
  <c r="G43" i="18"/>
  <c r="E19" i="18"/>
  <c r="I19" i="18"/>
  <c r="G19" i="18"/>
  <c r="J19" i="18"/>
  <c r="H19" i="18"/>
  <c r="F19" i="18"/>
  <c r="I34" i="18"/>
  <c r="E34" i="18"/>
  <c r="G34" i="18"/>
  <c r="J34" i="18"/>
  <c r="H34" i="18"/>
  <c r="F34" i="18"/>
  <c r="I6" i="18"/>
  <c r="E6" i="18"/>
  <c r="H6" i="18"/>
  <c r="G6" i="18"/>
  <c r="J6" i="18"/>
  <c r="F6" i="18"/>
  <c r="E31" i="18"/>
  <c r="I31" i="18"/>
  <c r="H31" i="18"/>
  <c r="F31" i="18"/>
  <c r="G31" i="18"/>
  <c r="J31" i="18"/>
  <c r="I18" i="18"/>
  <c r="E18" i="18"/>
  <c r="G18" i="18"/>
  <c r="J18" i="18"/>
  <c r="H18" i="18"/>
  <c r="F18" i="18"/>
  <c r="G9" i="18"/>
  <c r="I9" i="18"/>
  <c r="E9" i="18"/>
  <c r="J9" i="18"/>
  <c r="H9" i="18"/>
  <c r="F9" i="18"/>
  <c r="G17" i="18"/>
  <c r="I17" i="18"/>
  <c r="E17" i="18"/>
  <c r="J17" i="18"/>
  <c r="H17" i="18"/>
  <c r="F17" i="18"/>
  <c r="I30" i="18"/>
  <c r="E30" i="18"/>
  <c r="G30" i="18"/>
  <c r="H30" i="18"/>
  <c r="F30" i="18"/>
  <c r="J30" i="18"/>
  <c r="G61" i="18"/>
  <c r="I61" i="18"/>
  <c r="E61" i="18"/>
  <c r="F61" i="18"/>
  <c r="H61" i="18"/>
  <c r="J61" i="18"/>
  <c r="I10" i="18"/>
  <c r="E10" i="18"/>
  <c r="G10" i="18"/>
  <c r="J10" i="18"/>
  <c r="F10" i="18"/>
  <c r="H10" i="18"/>
  <c r="H7" i="14"/>
  <c r="H46" i="14"/>
  <c r="I63" i="14"/>
  <c r="L4" i="18"/>
  <c r="E63" i="18"/>
  <c r="I63" i="18"/>
  <c r="H63" i="18"/>
  <c r="F63" i="18"/>
  <c r="G63" i="18"/>
  <c r="J63" i="18"/>
  <c r="E7" i="18"/>
  <c r="I7" i="18"/>
  <c r="H7" i="18"/>
  <c r="F7" i="18"/>
  <c r="G7" i="18"/>
  <c r="J7" i="18"/>
  <c r="E15" i="18"/>
  <c r="I15" i="18"/>
  <c r="H15" i="18"/>
  <c r="G15" i="18"/>
  <c r="J15" i="18"/>
  <c r="F15" i="18"/>
  <c r="I46" i="18"/>
  <c r="E46" i="18"/>
  <c r="G46" i="18"/>
  <c r="H46" i="18"/>
  <c r="F46" i="18"/>
  <c r="J46" i="18"/>
  <c r="E39" i="18"/>
  <c r="I39" i="18"/>
  <c r="H39" i="18"/>
  <c r="F39" i="18"/>
  <c r="G39" i="18"/>
  <c r="J39" i="18"/>
  <c r="F63" i="14"/>
  <c r="E38" i="14"/>
  <c r="H54" i="14"/>
  <c r="I62" i="14"/>
  <c r="I9" i="14"/>
  <c r="M4" i="14"/>
  <c r="S4" i="14" s="1"/>
  <c r="I15" i="14"/>
  <c r="K4" i="18"/>
  <c r="G13" i="18"/>
  <c r="I13" i="18"/>
  <c r="E13" i="18"/>
  <c r="F13" i="18"/>
  <c r="H13" i="18"/>
  <c r="J13" i="18"/>
  <c r="E35" i="18"/>
  <c r="I35" i="18"/>
  <c r="H35" i="18"/>
  <c r="F35" i="18"/>
  <c r="G35" i="18"/>
  <c r="J35" i="18"/>
  <c r="G45" i="18"/>
  <c r="I45" i="18"/>
  <c r="E45" i="18"/>
  <c r="F45" i="18"/>
  <c r="H45" i="18"/>
  <c r="J45" i="18"/>
  <c r="E27" i="18"/>
  <c r="I27" i="18"/>
  <c r="F27" i="18"/>
  <c r="J27" i="18"/>
  <c r="H27" i="18"/>
  <c r="G27" i="18"/>
  <c r="E59" i="18"/>
  <c r="I59" i="18"/>
  <c r="F59" i="18"/>
  <c r="G59" i="18"/>
  <c r="J59" i="18"/>
  <c r="H59" i="18"/>
  <c r="E11" i="18"/>
  <c r="I11" i="18"/>
  <c r="F11" i="18"/>
  <c r="J11" i="18"/>
  <c r="H11" i="18"/>
  <c r="G11" i="18"/>
  <c r="I66" i="18"/>
  <c r="E66" i="18"/>
  <c r="G66" i="18"/>
  <c r="J66" i="18"/>
  <c r="H66" i="18"/>
  <c r="F66" i="18"/>
  <c r="I26" i="18"/>
  <c r="E26" i="18"/>
  <c r="G26" i="18"/>
  <c r="J26" i="18"/>
  <c r="F26" i="18"/>
  <c r="H26" i="18"/>
  <c r="I58" i="18"/>
  <c r="E58" i="18"/>
  <c r="G58" i="18"/>
  <c r="J58" i="18"/>
  <c r="F58" i="18"/>
  <c r="H58" i="18"/>
  <c r="G21" i="18"/>
  <c r="I21" i="18"/>
  <c r="E21" i="18"/>
  <c r="F21" i="18"/>
  <c r="J21" i="18"/>
  <c r="H21" i="18"/>
  <c r="E47" i="18"/>
  <c r="I47" i="18"/>
  <c r="H47" i="18"/>
  <c r="G47" i="18"/>
  <c r="J47" i="18"/>
  <c r="F47" i="18"/>
  <c r="F31" i="3"/>
  <c r="E23" i="7"/>
  <c r="E23" i="14"/>
  <c r="G80" i="7"/>
  <c r="G80" i="14"/>
  <c r="F5" i="10"/>
  <c r="F5" i="14"/>
  <c r="E51" i="3"/>
  <c r="E51" i="14"/>
  <c r="F57" i="10"/>
  <c r="F57" i="14"/>
  <c r="E96" i="14"/>
  <c r="G124" i="10"/>
  <c r="G124" i="14"/>
  <c r="G113" i="9"/>
  <c r="G113" i="14"/>
  <c r="E102" i="9"/>
  <c r="E102" i="14"/>
  <c r="G127" i="9"/>
  <c r="G127" i="14"/>
  <c r="F38" i="3"/>
  <c r="F38" i="14"/>
  <c r="F100" i="10"/>
  <c r="F100" i="14"/>
  <c r="E65" i="9"/>
  <c r="E65" i="14"/>
  <c r="F104" i="8"/>
  <c r="F104" i="14"/>
  <c r="G25" i="10"/>
  <c r="G25" i="7"/>
  <c r="G25" i="14"/>
  <c r="G65" i="10"/>
  <c r="G65" i="9"/>
  <c r="G65" i="14"/>
  <c r="E90" i="9"/>
  <c r="E90" i="14"/>
  <c r="F19" i="7"/>
  <c r="F19" i="14"/>
  <c r="F77" i="7"/>
  <c r="F77" i="14"/>
  <c r="F59" i="14"/>
  <c r="F93" i="14"/>
  <c r="E11" i="3"/>
  <c r="E11" i="14"/>
  <c r="G68" i="7"/>
  <c r="G68" i="14"/>
  <c r="G22" i="7"/>
  <c r="E65" i="3"/>
  <c r="E59" i="10"/>
  <c r="E59" i="14"/>
  <c r="F62" i="8"/>
  <c r="G14" i="7"/>
  <c r="G125" i="7"/>
  <c r="G125" i="14"/>
  <c r="G35" i="10"/>
  <c r="F62" i="3"/>
  <c r="G97" i="8"/>
  <c r="G97" i="14"/>
  <c r="G17" i="10"/>
  <c r="G54" i="7"/>
  <c r="G54" i="14"/>
  <c r="G65" i="8"/>
  <c r="E37" i="10"/>
  <c r="F22" i="3"/>
  <c r="E124" i="14"/>
  <c r="E125" i="7"/>
  <c r="E20" i="14"/>
  <c r="E20" i="3"/>
  <c r="G67" i="9"/>
  <c r="G83" i="8"/>
  <c r="E108" i="10"/>
  <c r="E108" i="14"/>
  <c r="E108" i="7"/>
  <c r="F123" i="10"/>
  <c r="F123" i="14"/>
  <c r="G45" i="8"/>
  <c r="G88" i="3"/>
  <c r="G88" i="14"/>
  <c r="G101" i="3"/>
  <c r="G20" i="3"/>
  <c r="G20" i="14"/>
  <c r="G101" i="9"/>
  <c r="F27" i="10"/>
  <c r="F27" i="14"/>
  <c r="G57" i="8"/>
  <c r="G57" i="14"/>
  <c r="G58" i="7"/>
  <c r="G67" i="8"/>
  <c r="E82" i="14"/>
  <c r="G84" i="9"/>
  <c r="F94" i="7"/>
  <c r="F94" i="14"/>
  <c r="G108" i="9"/>
  <c r="G12" i="7"/>
  <c r="F45" i="14"/>
  <c r="G19" i="14"/>
  <c r="G104" i="14"/>
  <c r="E87" i="14"/>
  <c r="F73" i="14"/>
  <c r="F42" i="14"/>
  <c r="E72" i="14"/>
  <c r="F36" i="14"/>
  <c r="F32" i="14"/>
  <c r="F13" i="10"/>
  <c r="G116" i="8"/>
  <c r="G116" i="14"/>
  <c r="E118" i="9"/>
  <c r="F118" i="3"/>
  <c r="F118" i="14"/>
  <c r="E93" i="7"/>
  <c r="F50" i="3"/>
  <c r="F50" i="14"/>
  <c r="F51" i="7"/>
  <c r="E53" i="3"/>
  <c r="E53" i="14"/>
  <c r="G108" i="3"/>
  <c r="G54" i="8"/>
  <c r="G85" i="3"/>
  <c r="G16" i="7"/>
  <c r="F33" i="10"/>
  <c r="F79" i="8"/>
  <c r="F79" i="14"/>
  <c r="F119" i="8"/>
  <c r="F119" i="14"/>
  <c r="G104" i="8"/>
  <c r="G13" i="7"/>
  <c r="G13" i="14"/>
  <c r="E31" i="7"/>
  <c r="E31" i="14"/>
  <c r="G93" i="8"/>
  <c r="G93" i="14"/>
  <c r="E96" i="9"/>
  <c r="G96" i="8"/>
  <c r="G96" i="14"/>
  <c r="G26" i="10"/>
  <c r="G26" i="14"/>
  <c r="F108" i="14"/>
  <c r="G45" i="9"/>
  <c r="F110" i="10"/>
  <c r="G114" i="3"/>
  <c r="G17" i="7"/>
  <c r="G39" i="10"/>
  <c r="G39" i="14"/>
  <c r="G120" i="10"/>
  <c r="G120" i="3"/>
  <c r="G121" i="7"/>
  <c r="G55" i="3"/>
  <c r="E69" i="9"/>
  <c r="E69" i="14"/>
  <c r="F59" i="3"/>
  <c r="E82" i="7"/>
  <c r="G95" i="10"/>
  <c r="G95" i="14"/>
  <c r="G96" i="10"/>
  <c r="G82" i="10"/>
  <c r="G82" i="14"/>
  <c r="G83" i="7"/>
  <c r="E125" i="10"/>
  <c r="F93" i="10"/>
  <c r="F82" i="3"/>
  <c r="F82" i="14"/>
  <c r="G91" i="8"/>
  <c r="F108" i="8"/>
  <c r="E80" i="10"/>
  <c r="E80" i="14"/>
  <c r="E120" i="9"/>
  <c r="E120" i="14"/>
  <c r="E43" i="10"/>
  <c r="E43" i="14"/>
  <c r="E44" i="7"/>
  <c r="E83" i="7"/>
  <c r="E83" i="14"/>
  <c r="F91" i="3"/>
  <c r="F91" i="14"/>
  <c r="G98" i="8"/>
  <c r="G98" i="14"/>
  <c r="F75" i="3"/>
  <c r="F29" i="3"/>
  <c r="F29" i="14"/>
  <c r="F30" i="7"/>
  <c r="G51" i="9"/>
  <c r="G51" i="14"/>
  <c r="E94" i="10"/>
  <c r="E94" i="14"/>
  <c r="G102" i="8"/>
  <c r="G128" i="8"/>
  <c r="G128" i="14"/>
  <c r="G118" i="7"/>
  <c r="G118" i="14"/>
  <c r="F26" i="10"/>
  <c r="F26" i="14"/>
  <c r="E114" i="10"/>
  <c r="E114" i="14"/>
  <c r="G115" i="9"/>
  <c r="G115" i="14"/>
  <c r="G57" i="9"/>
  <c r="G58" i="10"/>
  <c r="E70" i="14"/>
  <c r="G39" i="7"/>
  <c r="F19" i="3"/>
  <c r="F125" i="7"/>
  <c r="F125" i="14"/>
  <c r="F113" i="10"/>
  <c r="F113" i="14"/>
  <c r="G54" i="10"/>
  <c r="G105" i="9"/>
  <c r="G105" i="14"/>
  <c r="E107" i="14"/>
  <c r="E28" i="7"/>
  <c r="E28" i="14"/>
  <c r="G110" i="3"/>
  <c r="G110" i="7"/>
  <c r="G110" i="14"/>
  <c r="E12" i="14"/>
  <c r="G81" i="14"/>
  <c r="F6" i="14"/>
  <c r="G31" i="14"/>
  <c r="G85" i="14"/>
  <c r="G11" i="14"/>
  <c r="F62" i="14"/>
  <c r="F110" i="14"/>
  <c r="G33" i="14"/>
  <c r="G40" i="14"/>
  <c r="F106" i="14"/>
  <c r="E81" i="14"/>
  <c r="E44" i="14"/>
  <c r="E109" i="14"/>
  <c r="F75" i="14"/>
  <c r="F85" i="14"/>
  <c r="G12" i="14"/>
  <c r="G24" i="14"/>
  <c r="E45" i="14"/>
  <c r="F68" i="14"/>
  <c r="E50" i="14"/>
  <c r="F24" i="10"/>
  <c r="F24" i="14"/>
  <c r="G35" i="7"/>
  <c r="G35" i="14"/>
  <c r="F46" i="3"/>
  <c r="F46" i="14"/>
  <c r="G14" i="3"/>
  <c r="G14" i="14"/>
  <c r="G18" i="7"/>
  <c r="G18" i="14"/>
  <c r="F64" i="8"/>
  <c r="F64" i="14"/>
  <c r="G71" i="7"/>
  <c r="G71" i="10"/>
  <c r="E89" i="10"/>
  <c r="E89" i="14"/>
  <c r="F54" i="3"/>
  <c r="F54" i="14"/>
  <c r="E36" i="10"/>
  <c r="E36" i="14"/>
  <c r="E104" i="3"/>
  <c r="E101" i="10"/>
  <c r="E101" i="14"/>
  <c r="E75" i="9"/>
  <c r="E75" i="14"/>
  <c r="F90" i="8"/>
  <c r="F90" i="14"/>
  <c r="E117" i="10"/>
  <c r="E117" i="14"/>
  <c r="E125" i="9"/>
  <c r="E125" i="14"/>
  <c r="G48" i="8"/>
  <c r="G48" i="14"/>
  <c r="G79" i="9"/>
  <c r="G79" i="14"/>
  <c r="F88" i="8"/>
  <c r="F88" i="14"/>
  <c r="E113" i="9"/>
  <c r="E113" i="14"/>
  <c r="E74" i="10"/>
  <c r="E74" i="14"/>
  <c r="E6" i="10"/>
  <c r="E6" i="14"/>
  <c r="E117" i="3"/>
  <c r="K4" i="14"/>
  <c r="G92" i="10"/>
  <c r="F57" i="8"/>
  <c r="G15" i="7"/>
  <c r="G15" i="14"/>
  <c r="G16" i="10"/>
  <c r="E113" i="3"/>
  <c r="F78" i="7"/>
  <c r="F78" i="14"/>
  <c r="G34" i="3"/>
  <c r="G34" i="14"/>
  <c r="G45" i="7"/>
  <c r="G45" i="14"/>
  <c r="G17" i="3"/>
  <c r="E19" i="3"/>
  <c r="E34" i="10"/>
  <c r="E34" i="14"/>
  <c r="E33" i="3"/>
  <c r="E33" i="14"/>
  <c r="G52" i="7"/>
  <c r="G52" i="14"/>
  <c r="F93" i="7"/>
  <c r="G45" i="10"/>
  <c r="F88" i="3"/>
  <c r="E46" i="3"/>
  <c r="E46" i="14"/>
  <c r="F59" i="8"/>
  <c r="G124" i="8"/>
  <c r="G77" i="8"/>
  <c r="G101" i="10"/>
  <c r="G48" i="7"/>
  <c r="E97" i="14"/>
  <c r="G111" i="3"/>
  <c r="G111" i="14"/>
  <c r="G52" i="10"/>
  <c r="F77" i="3"/>
  <c r="F84" i="8"/>
  <c r="F84" i="14"/>
  <c r="G71" i="3"/>
  <c r="G55" i="9"/>
  <c r="G55" i="14"/>
  <c r="G88" i="7"/>
  <c r="G22" i="14"/>
  <c r="G92" i="14"/>
  <c r="F41" i="14"/>
  <c r="G103" i="14"/>
  <c r="E42" i="14"/>
  <c r="F11" i="7"/>
  <c r="F11" i="14"/>
  <c r="F13" i="3"/>
  <c r="G92" i="9"/>
  <c r="E92" i="14"/>
  <c r="E93" i="10"/>
  <c r="G72" i="7"/>
  <c r="G72" i="14"/>
  <c r="E61" i="3"/>
  <c r="E61" i="14"/>
  <c r="G92" i="3"/>
  <c r="G107" i="8"/>
  <c r="G107" i="14"/>
  <c r="G108" i="7"/>
  <c r="G41" i="7"/>
  <c r="G41" i="14"/>
  <c r="E56" i="9"/>
  <c r="E56" i="14"/>
  <c r="E64" i="14"/>
  <c r="E65" i="7"/>
  <c r="E113" i="7"/>
  <c r="F65" i="3"/>
  <c r="F65" i="14"/>
  <c r="E124" i="9"/>
  <c r="G124" i="9"/>
  <c r="G106" i="10"/>
  <c r="G106" i="14"/>
  <c r="G41" i="10"/>
  <c r="G97" i="7"/>
  <c r="G97" i="10"/>
  <c r="G10" i="3"/>
  <c r="G10" i="14"/>
  <c r="G58" i="8"/>
  <c r="E96" i="3"/>
  <c r="E97" i="9"/>
  <c r="F110" i="3"/>
  <c r="G129" i="8"/>
  <c r="G129" i="14"/>
  <c r="E19" i="7"/>
  <c r="G32" i="3"/>
  <c r="G32" i="7"/>
  <c r="E35" i="3"/>
  <c r="G104" i="3"/>
  <c r="G121" i="3"/>
  <c r="G121" i="10"/>
  <c r="E37" i="3"/>
  <c r="F58" i="8"/>
  <c r="F58" i="14"/>
  <c r="F59" i="7"/>
  <c r="E103" i="9"/>
  <c r="E103" i="14"/>
  <c r="E104" i="10"/>
  <c r="E124" i="3"/>
  <c r="F21" i="10"/>
  <c r="F21" i="14"/>
  <c r="F22" i="7"/>
  <c r="E82" i="3"/>
  <c r="E82" i="10"/>
  <c r="G114" i="9"/>
  <c r="G83" i="3"/>
  <c r="G83" i="10"/>
  <c r="E125" i="3"/>
  <c r="F69" i="8"/>
  <c r="F69" i="14"/>
  <c r="F93" i="3"/>
  <c r="G76" i="9"/>
  <c r="G76" i="14"/>
  <c r="E82" i="9"/>
  <c r="E14" i="7"/>
  <c r="F20" i="10"/>
  <c r="F20" i="14"/>
  <c r="F88" i="7"/>
  <c r="E44" i="3"/>
  <c r="E44" i="10"/>
  <c r="F49" i="3"/>
  <c r="F49" i="14"/>
  <c r="E87" i="3"/>
  <c r="F130" i="3"/>
  <c r="F130" i="14"/>
  <c r="G133" i="10"/>
  <c r="G133" i="14"/>
  <c r="G48" i="9"/>
  <c r="F75" i="10"/>
  <c r="F77" i="8"/>
  <c r="G111" i="8"/>
  <c r="F30" i="10"/>
  <c r="F72" i="8"/>
  <c r="F72" i="14"/>
  <c r="G80" i="10"/>
  <c r="F105" i="3"/>
  <c r="F76" i="10"/>
  <c r="F76" i="14"/>
  <c r="F77" i="10"/>
  <c r="G129" i="3"/>
  <c r="G132" i="8"/>
  <c r="F56" i="14"/>
  <c r="G114" i="8"/>
  <c r="G26" i="3"/>
  <c r="G102" i="3"/>
  <c r="G68" i="10"/>
  <c r="G23" i="10"/>
  <c r="G23" i="14"/>
  <c r="G38" i="10"/>
  <c r="G38" i="14"/>
  <c r="G121" i="9"/>
  <c r="F19" i="10"/>
  <c r="E68" i="9"/>
  <c r="E68" i="14"/>
  <c r="E66" i="14"/>
  <c r="G23" i="7"/>
  <c r="E27" i="10"/>
  <c r="F49" i="7"/>
  <c r="E105" i="9"/>
  <c r="E105" i="14"/>
  <c r="F112" i="14"/>
  <c r="G95" i="8"/>
  <c r="E62" i="14"/>
  <c r="E52" i="14"/>
  <c r="F97" i="14"/>
  <c r="F12" i="14"/>
  <c r="G77" i="14"/>
  <c r="E84" i="14"/>
  <c r="E5" i="14"/>
  <c r="F43" i="14"/>
  <c r="G37" i="14"/>
  <c r="F23" i="14"/>
  <c r="E40" i="14"/>
  <c r="F15" i="14"/>
  <c r="F117" i="14"/>
  <c r="E104" i="14"/>
  <c r="F67" i="14"/>
  <c r="E26" i="14"/>
  <c r="G70" i="14"/>
  <c r="G61" i="14"/>
  <c r="G5" i="14"/>
  <c r="E98" i="14"/>
  <c r="F31" i="14"/>
  <c r="F133" i="14"/>
  <c r="F18" i="14"/>
  <c r="G6" i="14"/>
  <c r="E88" i="7"/>
  <c r="E88" i="9"/>
  <c r="F101" i="8"/>
  <c r="F86" i="10"/>
  <c r="F86" i="3"/>
  <c r="F131" i="10"/>
  <c r="F131" i="3"/>
  <c r="F26" i="7"/>
  <c r="F87" i="10"/>
  <c r="F7" i="7"/>
  <c r="F7" i="3"/>
  <c r="F7" i="10"/>
  <c r="E16" i="10"/>
  <c r="E16" i="3"/>
  <c r="E93" i="9"/>
  <c r="F132" i="8"/>
  <c r="F132" i="3"/>
  <c r="F12" i="7"/>
  <c r="E93" i="3"/>
  <c r="E25" i="7"/>
  <c r="E115" i="7"/>
  <c r="F131" i="8"/>
  <c r="F109" i="10"/>
  <c r="F109" i="7"/>
  <c r="F96" i="8"/>
  <c r="E29" i="3"/>
  <c r="E29" i="7"/>
  <c r="F60" i="3"/>
  <c r="F60" i="7"/>
  <c r="E32" i="10"/>
  <c r="E32" i="3"/>
  <c r="E32" i="7"/>
  <c r="F66" i="8"/>
  <c r="F66" i="3"/>
  <c r="F66" i="10"/>
  <c r="F126" i="8"/>
  <c r="F126" i="7"/>
  <c r="E129" i="10"/>
  <c r="E129" i="7"/>
  <c r="E129" i="9"/>
  <c r="E79" i="7"/>
  <c r="E79" i="9"/>
  <c r="E79" i="10"/>
  <c r="E73" i="7"/>
  <c r="E73" i="3"/>
  <c r="E73" i="9"/>
  <c r="F109" i="8"/>
  <c r="E128" i="10"/>
  <c r="F25" i="10"/>
  <c r="F25" i="7"/>
  <c r="E7" i="10"/>
  <c r="E7" i="7"/>
  <c r="E119" i="7"/>
  <c r="E119" i="10"/>
  <c r="F68" i="7"/>
  <c r="F68" i="10"/>
  <c r="E132" i="9"/>
  <c r="E119" i="9"/>
  <c r="E57" i="3"/>
  <c r="E57" i="7"/>
  <c r="F65" i="7"/>
  <c r="E20" i="7"/>
  <c r="E20" i="10"/>
  <c r="F92" i="8"/>
  <c r="F92" i="10"/>
  <c r="F92" i="7"/>
  <c r="F101" i="7"/>
  <c r="F27" i="3"/>
  <c r="E127" i="3"/>
  <c r="E127" i="10"/>
  <c r="E127" i="7"/>
  <c r="E127" i="9"/>
  <c r="E130" i="10"/>
  <c r="E130" i="3"/>
  <c r="E130" i="9"/>
  <c r="E100" i="7"/>
  <c r="E100" i="9"/>
  <c r="F37" i="10"/>
  <c r="F37" i="7"/>
  <c r="E63" i="9"/>
  <c r="E63" i="10"/>
  <c r="E63" i="7"/>
  <c r="E111" i="3"/>
  <c r="E111" i="9"/>
  <c r="F17" i="7"/>
  <c r="F17" i="3"/>
  <c r="F17" i="10"/>
  <c r="F14" i="10"/>
  <c r="F14" i="3"/>
  <c r="E60" i="10"/>
  <c r="E60" i="7"/>
  <c r="F87" i="8"/>
  <c r="E110" i="9"/>
  <c r="E110" i="3"/>
  <c r="E110" i="10"/>
  <c r="E106" i="7"/>
  <c r="E106" i="3"/>
  <c r="E106" i="10"/>
  <c r="E91" i="3"/>
  <c r="E91" i="7"/>
  <c r="E123" i="3"/>
  <c r="F114" i="10"/>
  <c r="F114" i="3"/>
  <c r="E118" i="7"/>
  <c r="E118" i="3"/>
  <c r="E118" i="10"/>
  <c r="F81" i="10"/>
  <c r="F81" i="3"/>
  <c r="F89" i="10"/>
  <c r="F122" i="10"/>
  <c r="F122" i="8"/>
  <c r="F74" i="8"/>
  <c r="F74" i="10"/>
  <c r="E47" i="9"/>
  <c r="E47" i="10"/>
  <c r="E47" i="7"/>
  <c r="F98" i="3"/>
  <c r="F73" i="10"/>
  <c r="F73" i="7"/>
  <c r="F45" i="7"/>
  <c r="F45" i="10"/>
  <c r="F85" i="8"/>
  <c r="F85" i="10"/>
  <c r="F85" i="7"/>
  <c r="F124" i="7"/>
  <c r="F124" i="3"/>
  <c r="F53" i="10"/>
  <c r="E59" i="7"/>
  <c r="E59" i="9"/>
  <c r="E95" i="3"/>
  <c r="E96" i="10"/>
  <c r="E58" i="7"/>
  <c r="F116" i="3"/>
  <c r="F116" i="7"/>
  <c r="E131" i="10"/>
  <c r="E131" i="3"/>
  <c r="E104" i="7"/>
  <c r="E81" i="10"/>
  <c r="E81" i="9"/>
  <c r="E51" i="7"/>
  <c r="F69" i="10"/>
  <c r="E102" i="7"/>
  <c r="F46" i="8"/>
  <c r="E95" i="7"/>
  <c r="E76" i="9"/>
  <c r="E76" i="7"/>
  <c r="F42" i="7"/>
  <c r="E67" i="3"/>
  <c r="E67" i="10"/>
  <c r="F73" i="8"/>
  <c r="F94" i="3"/>
  <c r="F94" i="8"/>
  <c r="F94" i="10"/>
  <c r="F91" i="7"/>
  <c r="E72" i="10"/>
  <c r="E75" i="7"/>
  <c r="E46" i="7"/>
  <c r="E108" i="9"/>
  <c r="E72" i="3"/>
  <c r="F4" i="7"/>
  <c r="E5" i="3"/>
  <c r="F3" i="3"/>
  <c r="G15" i="3"/>
  <c r="G15" i="10"/>
  <c r="F36" i="10"/>
  <c r="G100" i="7"/>
  <c r="G100" i="10"/>
  <c r="G100" i="3"/>
  <c r="G21" i="7"/>
  <c r="G73" i="8"/>
  <c r="E83" i="10"/>
  <c r="E84" i="9"/>
  <c r="E94" i="9"/>
  <c r="G10" i="7"/>
  <c r="E36" i="7"/>
  <c r="E45" i="10"/>
  <c r="E69" i="7"/>
  <c r="G75" i="3"/>
  <c r="G75" i="10"/>
  <c r="E43" i="3"/>
  <c r="F78" i="10"/>
  <c r="F48" i="3"/>
  <c r="F48" i="10"/>
  <c r="F48" i="7"/>
  <c r="G87" i="10"/>
  <c r="G87" i="3"/>
  <c r="G87" i="7"/>
  <c r="E52" i="9"/>
  <c r="E99" i="3"/>
  <c r="G113" i="3"/>
  <c r="G113" i="10"/>
  <c r="E61" i="7"/>
  <c r="F100" i="3"/>
  <c r="G57" i="7"/>
  <c r="G106" i="3"/>
  <c r="F118" i="7"/>
  <c r="F125" i="10"/>
  <c r="E51" i="9"/>
  <c r="F32" i="7"/>
  <c r="E55" i="9"/>
  <c r="G65" i="7"/>
  <c r="G85" i="8"/>
  <c r="F121" i="3"/>
  <c r="E12" i="7"/>
  <c r="E80" i="9"/>
  <c r="G80" i="9"/>
  <c r="F119" i="10"/>
  <c r="G72" i="9"/>
  <c r="F6" i="3"/>
  <c r="G30" i="7"/>
  <c r="G30" i="3"/>
  <c r="G30" i="10"/>
  <c r="E54" i="3"/>
  <c r="E54" i="10"/>
  <c r="E62" i="3"/>
  <c r="E55" i="7"/>
  <c r="F58" i="7"/>
  <c r="E60" i="9"/>
  <c r="E57" i="10"/>
  <c r="E60" i="3"/>
  <c r="F79" i="10"/>
  <c r="F106" i="8"/>
  <c r="G107" i="3"/>
  <c r="G38" i="3"/>
  <c r="G133" i="9"/>
  <c r="G11" i="3"/>
  <c r="G124" i="3"/>
  <c r="E59" i="3"/>
  <c r="E96" i="7"/>
  <c r="G40" i="7"/>
  <c r="E58" i="3"/>
  <c r="E58" i="10"/>
  <c r="F65" i="10"/>
  <c r="G72" i="10"/>
  <c r="G104" i="7"/>
  <c r="F36" i="3"/>
  <c r="F117" i="3"/>
  <c r="E92" i="3"/>
  <c r="E103" i="3"/>
  <c r="E128" i="9"/>
  <c r="G20" i="10"/>
  <c r="F65" i="8"/>
  <c r="F24" i="7"/>
  <c r="E64" i="9"/>
  <c r="E124" i="7"/>
  <c r="E31" i="3"/>
  <c r="G96" i="7"/>
  <c r="F61" i="7"/>
  <c r="G68" i="8"/>
  <c r="E114" i="9"/>
  <c r="F115" i="3"/>
  <c r="G118" i="8"/>
  <c r="E53" i="10"/>
  <c r="E51" i="10"/>
  <c r="F54" i="7"/>
  <c r="F82" i="7"/>
  <c r="F106" i="3"/>
  <c r="E107" i="9"/>
  <c r="E120" i="3"/>
  <c r="E120" i="10"/>
  <c r="E33" i="7"/>
  <c r="E102" i="3"/>
  <c r="E102" i="10"/>
  <c r="G44" i="10"/>
  <c r="G44" i="7"/>
  <c r="G44" i="3"/>
  <c r="G77" i="7"/>
  <c r="G79" i="8"/>
  <c r="F115" i="8"/>
  <c r="F21" i="3"/>
  <c r="E121" i="3"/>
  <c r="F50" i="7"/>
  <c r="E84" i="3"/>
  <c r="E84" i="10"/>
  <c r="F86" i="8"/>
  <c r="E87" i="7"/>
  <c r="F90" i="7"/>
  <c r="F131" i="7"/>
  <c r="E4" i="10"/>
  <c r="E4" i="3"/>
  <c r="E4" i="7"/>
  <c r="F92" i="3"/>
  <c r="E109" i="7"/>
  <c r="F116" i="10"/>
  <c r="F91" i="10"/>
  <c r="F123" i="3"/>
  <c r="G125" i="8"/>
  <c r="F5" i="7"/>
  <c r="G84" i="7"/>
  <c r="F101" i="10"/>
  <c r="F75" i="7"/>
  <c r="G132" i="10"/>
  <c r="G132" i="7"/>
  <c r="G132" i="3"/>
  <c r="G133" i="7"/>
  <c r="G21" i="3"/>
  <c r="E23" i="10"/>
  <c r="F41" i="3"/>
  <c r="G48" i="3"/>
  <c r="G80" i="3"/>
  <c r="F104" i="3"/>
  <c r="F104" i="10"/>
  <c r="F104" i="7"/>
  <c r="F105" i="7"/>
  <c r="G52" i="3"/>
  <c r="E95" i="10"/>
  <c r="G129" i="7"/>
  <c r="G75" i="8"/>
  <c r="F76" i="3"/>
  <c r="F61" i="8"/>
  <c r="F57" i="3"/>
  <c r="F89" i="3"/>
  <c r="E114" i="7"/>
  <c r="F64" i="7"/>
  <c r="G37" i="7"/>
  <c r="G98" i="9"/>
  <c r="E115" i="10"/>
  <c r="F23" i="3"/>
  <c r="G26" i="7"/>
  <c r="G34" i="10"/>
  <c r="E88" i="3"/>
  <c r="E88" i="10"/>
  <c r="F105" i="8"/>
  <c r="E46" i="10"/>
  <c r="G68" i="3"/>
  <c r="G116" i="7"/>
  <c r="F42" i="10"/>
  <c r="G44" i="9"/>
  <c r="E68" i="7"/>
  <c r="F70" i="8"/>
  <c r="E83" i="3"/>
  <c r="E91" i="9"/>
  <c r="E131" i="9"/>
  <c r="G12" i="3"/>
  <c r="G24" i="3"/>
  <c r="F29" i="7"/>
  <c r="G39" i="3"/>
  <c r="E89" i="3"/>
  <c r="G103" i="7"/>
  <c r="G75" i="9"/>
  <c r="E128" i="7"/>
  <c r="G10" i="10"/>
  <c r="F31" i="7"/>
  <c r="E36" i="3"/>
  <c r="E45" i="3"/>
  <c r="E69" i="10"/>
  <c r="E101" i="3"/>
  <c r="F38" i="7"/>
  <c r="E91" i="10"/>
  <c r="E100" i="3"/>
  <c r="E100" i="10"/>
  <c r="E123" i="7"/>
  <c r="F126" i="10"/>
  <c r="F20" i="7"/>
  <c r="G23" i="3"/>
  <c r="E40" i="7"/>
  <c r="F46" i="7"/>
  <c r="E75" i="10"/>
  <c r="F78" i="3"/>
  <c r="F98" i="7"/>
  <c r="G100" i="8"/>
  <c r="G111" i="9"/>
  <c r="E112" i="7"/>
  <c r="E123" i="9"/>
  <c r="F130" i="10"/>
  <c r="G8" i="10"/>
  <c r="G8" i="7"/>
  <c r="G8" i="3"/>
  <c r="F18" i="7"/>
  <c r="G25" i="3"/>
  <c r="E27" i="3"/>
  <c r="E42" i="7"/>
  <c r="F49" i="10"/>
  <c r="F81" i="7"/>
  <c r="G88" i="10"/>
  <c r="F113" i="3"/>
  <c r="G120" i="7"/>
  <c r="E6" i="7"/>
  <c r="F45" i="3"/>
  <c r="G93" i="7"/>
  <c r="F98" i="8"/>
  <c r="F116" i="8"/>
  <c r="F15" i="7"/>
  <c r="E61" i="10"/>
  <c r="F68" i="3"/>
  <c r="E117" i="7"/>
  <c r="E53" i="9"/>
  <c r="G57" i="3"/>
  <c r="G57" i="10"/>
  <c r="G70" i="7"/>
  <c r="G106" i="7"/>
  <c r="E108" i="3"/>
  <c r="E111" i="7"/>
  <c r="F118" i="10"/>
  <c r="E29" i="10"/>
  <c r="F125" i="3"/>
  <c r="E115" i="9"/>
  <c r="G32" i="10"/>
  <c r="G111" i="7"/>
  <c r="E106" i="9"/>
  <c r="G106" i="9"/>
  <c r="F32" i="3"/>
  <c r="G4" i="10"/>
  <c r="G4" i="3"/>
  <c r="G4" i="7"/>
  <c r="G5" i="7"/>
  <c r="E15" i="7"/>
  <c r="E50" i="7"/>
  <c r="F121" i="7"/>
  <c r="E18" i="10"/>
  <c r="E18" i="3"/>
  <c r="E18" i="7"/>
  <c r="E92" i="10"/>
  <c r="E31" i="10"/>
  <c r="G127" i="10"/>
  <c r="G127" i="3"/>
  <c r="G127" i="7"/>
  <c r="E53" i="7"/>
  <c r="E22" i="10"/>
  <c r="E22" i="3"/>
  <c r="E22" i="7"/>
  <c r="F72" i="3"/>
  <c r="F72" i="10"/>
  <c r="F72" i="7"/>
  <c r="F12" i="3"/>
  <c r="E12" i="3"/>
  <c r="E92" i="9"/>
  <c r="G116" i="9"/>
  <c r="E50" i="9"/>
  <c r="G73" i="7"/>
  <c r="G91" i="7"/>
  <c r="G91" i="10"/>
  <c r="G91" i="3"/>
  <c r="F58" i="10"/>
  <c r="F79" i="3"/>
  <c r="G38" i="7"/>
  <c r="G133" i="8"/>
  <c r="G19" i="7"/>
  <c r="G123" i="10"/>
  <c r="G123" i="3"/>
  <c r="G123" i="7"/>
  <c r="G124" i="7"/>
  <c r="E56" i="7"/>
  <c r="G100" i="9"/>
  <c r="E35" i="7"/>
  <c r="G72" i="3"/>
  <c r="E90" i="7"/>
  <c r="F96" i="10"/>
  <c r="F96" i="7"/>
  <c r="F96" i="3"/>
  <c r="F129" i="3"/>
  <c r="F117" i="7"/>
  <c r="E132" i="7"/>
  <c r="F24" i="3"/>
  <c r="G129" i="9"/>
  <c r="G63" i="10"/>
  <c r="G63" i="7"/>
  <c r="G63" i="3"/>
  <c r="F61" i="10"/>
  <c r="E34" i="7"/>
  <c r="F115" i="7"/>
  <c r="F118" i="8"/>
  <c r="E119" i="3"/>
  <c r="F54" i="10"/>
  <c r="F70" i="7"/>
  <c r="G72" i="8"/>
  <c r="F82" i="10"/>
  <c r="F106" i="10"/>
  <c r="G118" i="3"/>
  <c r="E33" i="10"/>
  <c r="G77" i="3"/>
  <c r="F21" i="7"/>
  <c r="E121" i="7"/>
  <c r="F50" i="10"/>
  <c r="F78" i="8"/>
  <c r="E86" i="10"/>
  <c r="E86" i="3"/>
  <c r="E86" i="7"/>
  <c r="F90" i="10"/>
  <c r="G127" i="8"/>
  <c r="E109" i="10"/>
  <c r="E99" i="9"/>
  <c r="F123" i="7"/>
  <c r="F5" i="3"/>
  <c r="G84" i="10"/>
  <c r="G133" i="3"/>
  <c r="E23" i="3"/>
  <c r="F40" i="7"/>
  <c r="F40" i="3"/>
  <c r="F40" i="10"/>
  <c r="F41" i="7"/>
  <c r="G47" i="3"/>
  <c r="G47" i="10"/>
  <c r="G47" i="7"/>
  <c r="F105" i="10"/>
  <c r="G120" i="8"/>
  <c r="E89" i="9"/>
  <c r="F56" i="10"/>
  <c r="F56" i="7"/>
  <c r="F56" i="3"/>
  <c r="F57" i="7"/>
  <c r="F89" i="7"/>
  <c r="E114" i="3"/>
  <c r="F64" i="10"/>
  <c r="G37" i="3"/>
  <c r="E115" i="3"/>
  <c r="F23" i="7"/>
  <c r="E87" i="9"/>
  <c r="F84" i="3"/>
  <c r="F84" i="10"/>
  <c r="F84" i="7"/>
  <c r="G116" i="10"/>
  <c r="E57" i="9"/>
  <c r="E68" i="3"/>
  <c r="E68" i="10"/>
  <c r="F74" i="3"/>
  <c r="E80" i="7"/>
  <c r="F82" i="8"/>
  <c r="G120" i="9"/>
  <c r="G24" i="7"/>
  <c r="F29" i="10"/>
  <c r="E89" i="7"/>
  <c r="G103" i="3"/>
  <c r="G103" i="10"/>
  <c r="E129" i="3"/>
  <c r="F89" i="8"/>
  <c r="F121" i="8"/>
  <c r="E128" i="3"/>
  <c r="F130" i="8"/>
  <c r="E131" i="7"/>
  <c r="F31" i="10"/>
  <c r="E101" i="7"/>
  <c r="F38" i="10"/>
  <c r="G47" i="9"/>
  <c r="E64" i="7"/>
  <c r="E123" i="10"/>
  <c r="F126" i="3"/>
  <c r="F20" i="3"/>
  <c r="F69" i="3"/>
  <c r="E94" i="7"/>
  <c r="E40" i="3"/>
  <c r="E43" i="7"/>
  <c r="F46" i="10"/>
  <c r="E61" i="9"/>
  <c r="G71" i="8"/>
  <c r="E75" i="3"/>
  <c r="F86" i="7"/>
  <c r="G88" i="8"/>
  <c r="F98" i="10"/>
  <c r="E109" i="9"/>
  <c r="E112" i="3"/>
  <c r="E112" i="10"/>
  <c r="F114" i="7"/>
  <c r="F123" i="8"/>
  <c r="G9" i="7"/>
  <c r="G9" i="10"/>
  <c r="F18" i="10"/>
  <c r="E42" i="3"/>
  <c r="G56" i="3"/>
  <c r="E74" i="7"/>
  <c r="F112" i="3"/>
  <c r="F112" i="10"/>
  <c r="F112" i="7"/>
  <c r="F113" i="7"/>
  <c r="E6" i="3"/>
  <c r="E26" i="7"/>
  <c r="E7" i="3"/>
  <c r="G68" i="9"/>
  <c r="G93" i="3"/>
  <c r="G93" i="10"/>
  <c r="E99" i="7"/>
  <c r="G113" i="7"/>
  <c r="G6" i="7"/>
  <c r="F15" i="10"/>
  <c r="F100" i="7"/>
  <c r="G54" i="3"/>
  <c r="G82" i="7"/>
  <c r="G87" i="8"/>
  <c r="E111" i="10"/>
  <c r="G60" i="3"/>
  <c r="G60" i="10"/>
  <c r="G60" i="7"/>
  <c r="G61" i="7"/>
  <c r="G84" i="8"/>
  <c r="G95" i="7"/>
  <c r="G111" i="10"/>
  <c r="E62" i="9"/>
  <c r="F60" i="10"/>
  <c r="G125" i="9"/>
  <c r="F53" i="3"/>
  <c r="G109" i="8"/>
  <c r="E15" i="10"/>
  <c r="E50" i="3"/>
  <c r="F121" i="10"/>
  <c r="G73" i="3"/>
  <c r="E83" i="9"/>
  <c r="F108" i="7"/>
  <c r="F108" i="3"/>
  <c r="F108" i="10"/>
  <c r="E45" i="9"/>
  <c r="E56" i="3"/>
  <c r="E56" i="10"/>
  <c r="G33" i="3"/>
  <c r="E90" i="3"/>
  <c r="E90" i="10"/>
  <c r="F128" i="3"/>
  <c r="F128" i="10"/>
  <c r="F128" i="7"/>
  <c r="F129" i="7"/>
  <c r="F35" i="3"/>
  <c r="F35" i="10"/>
  <c r="F35" i="7"/>
  <c r="E92" i="7"/>
  <c r="E132" i="3"/>
  <c r="E132" i="10"/>
  <c r="E34" i="3"/>
  <c r="G80" i="8"/>
  <c r="F50" i="8"/>
  <c r="F106" i="7"/>
  <c r="G107" i="9"/>
  <c r="G82" i="9"/>
  <c r="E121" i="10"/>
  <c r="E78" i="10"/>
  <c r="E78" i="3"/>
  <c r="E78" i="7"/>
  <c r="G63" i="9"/>
  <c r="F125" i="8"/>
  <c r="F101" i="3"/>
  <c r="G71" i="9"/>
  <c r="G79" i="10"/>
  <c r="G79" i="3"/>
  <c r="G79" i="7"/>
  <c r="G51" i="10"/>
  <c r="G51" i="3"/>
  <c r="G51" i="7"/>
  <c r="G54" i="9"/>
  <c r="F76" i="7"/>
  <c r="G61" i="8"/>
  <c r="F64" i="3"/>
  <c r="F114" i="8"/>
  <c r="E101" i="9"/>
  <c r="G67" i="10"/>
  <c r="G67" i="3"/>
  <c r="G67" i="7"/>
  <c r="G116" i="3"/>
  <c r="F74" i="7"/>
  <c r="E80" i="3"/>
  <c r="G82" i="8"/>
  <c r="G91" i="9"/>
  <c r="F128" i="8"/>
  <c r="E69" i="3"/>
  <c r="E64" i="3"/>
  <c r="E64" i="10"/>
  <c r="F69" i="7"/>
  <c r="E94" i="3"/>
  <c r="F100" i="8"/>
  <c r="G113" i="8"/>
  <c r="G123" i="9"/>
  <c r="G56" i="7"/>
  <c r="E74" i="3"/>
  <c r="E26" i="3"/>
  <c r="G6" i="3"/>
  <c r="G61" i="3"/>
  <c r="G95" i="3"/>
  <c r="G5" i="3"/>
  <c r="G65" i="3"/>
  <c r="F9" i="3"/>
  <c r="F9" i="7"/>
  <c r="F9" i="10"/>
  <c r="E11" i="7"/>
  <c r="E11" i="10"/>
  <c r="E8" i="10"/>
  <c r="E8" i="7"/>
  <c r="E8" i="3"/>
  <c r="F10" i="7"/>
  <c r="E10" i="3"/>
  <c r="E10" i="10"/>
  <c r="E10" i="7"/>
  <c r="F11" i="10"/>
  <c r="F10" i="10"/>
  <c r="F11" i="3"/>
  <c r="F8" i="3"/>
  <c r="F8" i="10"/>
  <c r="F8" i="7"/>
  <c r="M4" i="10"/>
  <c r="S4" i="10" s="1"/>
  <c r="Q3" i="7"/>
  <c r="K4" i="7"/>
  <c r="K4" i="10"/>
  <c r="S3" i="10"/>
  <c r="Q3" i="10"/>
  <c r="R3" i="10"/>
  <c r="K139" i="12"/>
  <c r="M120" i="50" l="1"/>
  <c r="S120" i="50" s="1"/>
  <c r="M51" i="50"/>
  <c r="S51" i="50" s="1"/>
  <c r="M28" i="50"/>
  <c r="S28" i="50" s="1"/>
  <c r="M45" i="50"/>
  <c r="S45" i="50" s="1"/>
  <c r="M181" i="50"/>
  <c r="S181" i="50" s="1"/>
  <c r="M103" i="50"/>
  <c r="S103" i="50" s="1"/>
  <c r="M20" i="50"/>
  <c r="S20" i="50" s="1"/>
  <c r="M83" i="50"/>
  <c r="S83" i="50" s="1"/>
  <c r="M82" i="50"/>
  <c r="S82" i="50" s="1"/>
  <c r="M92" i="50"/>
  <c r="S92" i="50" s="1"/>
  <c r="M22" i="50"/>
  <c r="S22" i="50" s="1"/>
  <c r="M101" i="50"/>
  <c r="S101" i="50" s="1"/>
  <c r="M111" i="50"/>
  <c r="S111" i="50" s="1"/>
  <c r="M36" i="50"/>
  <c r="S36" i="50" s="1"/>
  <c r="M105" i="50"/>
  <c r="S105" i="50" s="1"/>
  <c r="Q139" i="12"/>
  <c r="L18" i="49"/>
  <c r="L9" i="49"/>
  <c r="L31" i="53"/>
  <c r="M179" i="49"/>
  <c r="S179" i="49" s="1"/>
  <c r="M33" i="53"/>
  <c r="S33" i="53" s="1"/>
  <c r="M97" i="52"/>
  <c r="S97" i="52" s="1"/>
  <c r="K81" i="54"/>
  <c r="M76" i="51"/>
  <c r="S76" i="51" s="1"/>
  <c r="D3" i="11"/>
  <c r="M116" i="52"/>
  <c r="S116" i="52" s="1"/>
  <c r="M170" i="52"/>
  <c r="S170" i="52" s="1"/>
  <c r="M257" i="52"/>
  <c r="S257" i="52" s="1"/>
  <c r="M26" i="52"/>
  <c r="S26" i="52" s="1"/>
  <c r="M88" i="52"/>
  <c r="S88" i="52" s="1"/>
  <c r="L26" i="52"/>
  <c r="K60" i="52"/>
  <c r="M119" i="52"/>
  <c r="S119" i="52" s="1"/>
  <c r="K12" i="52"/>
  <c r="M47" i="52"/>
  <c r="S47" i="52" s="1"/>
  <c r="M150" i="52"/>
  <c r="S150" i="52" s="1"/>
  <c r="M211" i="52"/>
  <c r="S211" i="52" s="1"/>
  <c r="M16" i="52"/>
  <c r="S16" i="52" s="1"/>
  <c r="M110" i="52"/>
  <c r="S110" i="52" s="1"/>
  <c r="M108" i="52"/>
  <c r="S108" i="52" s="1"/>
  <c r="K116" i="52"/>
  <c r="L9" i="52"/>
  <c r="M134" i="52"/>
  <c r="S134" i="52" s="1"/>
  <c r="M267" i="52"/>
  <c r="S267" i="52" s="1"/>
  <c r="M180" i="52"/>
  <c r="S180" i="52" s="1"/>
  <c r="M43" i="52"/>
  <c r="S43" i="52" s="1"/>
  <c r="M187" i="52"/>
  <c r="S187" i="52" s="1"/>
  <c r="M235" i="52"/>
  <c r="S235" i="52" s="1"/>
  <c r="M209" i="52"/>
  <c r="S209" i="52" s="1"/>
  <c r="M92" i="52"/>
  <c r="S92" i="52" s="1"/>
  <c r="M87" i="52"/>
  <c r="S87" i="52" s="1"/>
  <c r="M20" i="52"/>
  <c r="S20" i="52" s="1"/>
  <c r="M242" i="52"/>
  <c r="S242" i="52" s="1"/>
  <c r="M225" i="52"/>
  <c r="S225" i="52" s="1"/>
  <c r="M90" i="52"/>
  <c r="S90" i="52" s="1"/>
  <c r="M202" i="52"/>
  <c r="S202" i="52" s="1"/>
  <c r="M250" i="52"/>
  <c r="S250" i="52" s="1"/>
  <c r="M22" i="52"/>
  <c r="S22" i="52" s="1"/>
  <c r="M177" i="52"/>
  <c r="S177" i="52" s="1"/>
  <c r="M140" i="52"/>
  <c r="S140" i="52" s="1"/>
  <c r="M77" i="52"/>
  <c r="S77" i="52" s="1"/>
  <c r="L21" i="52"/>
  <c r="M96" i="52"/>
  <c r="S96" i="52" s="1"/>
  <c r="M268" i="52"/>
  <c r="S268" i="52" s="1"/>
  <c r="M221" i="52"/>
  <c r="S221" i="52" s="1"/>
  <c r="M123" i="52"/>
  <c r="S123" i="52" s="1"/>
  <c r="M60" i="52"/>
  <c r="S60" i="52" s="1"/>
  <c r="K14" i="52"/>
  <c r="M195" i="52"/>
  <c r="S195" i="52" s="1"/>
  <c r="M228" i="52"/>
  <c r="S228" i="52" s="1"/>
  <c r="M190" i="52"/>
  <c r="S190" i="52" s="1"/>
  <c r="M216" i="52"/>
  <c r="S216" i="52" s="1"/>
  <c r="M246" i="52"/>
  <c r="S246" i="52" s="1"/>
  <c r="M151" i="52"/>
  <c r="S151" i="52" s="1"/>
  <c r="M80" i="52"/>
  <c r="S80" i="52" s="1"/>
  <c r="M121" i="52"/>
  <c r="S121" i="52" s="1"/>
  <c r="M78" i="52"/>
  <c r="S78" i="52" s="1"/>
  <c r="M111" i="52"/>
  <c r="S111" i="52" s="1"/>
  <c r="M122" i="52"/>
  <c r="S122" i="52" s="1"/>
  <c r="K13" i="52"/>
  <c r="Q13" i="52" s="1"/>
  <c r="M23" i="52"/>
  <c r="S23" i="52" s="1"/>
  <c r="L7" i="52"/>
  <c r="M240" i="52"/>
  <c r="S240" i="52" s="1"/>
  <c r="M143" i="52"/>
  <c r="S143" i="52" s="1"/>
  <c r="M214" i="52"/>
  <c r="S214" i="52" s="1"/>
  <c r="M263" i="52"/>
  <c r="S263" i="52" s="1"/>
  <c r="M224" i="52"/>
  <c r="S224" i="52" s="1"/>
  <c r="M184" i="52"/>
  <c r="S184" i="52" s="1"/>
  <c r="M173" i="52"/>
  <c r="S173" i="52" s="1"/>
  <c r="M259" i="52"/>
  <c r="S259" i="52" s="1"/>
  <c r="M157" i="52"/>
  <c r="S157" i="52" s="1"/>
  <c r="M248" i="52"/>
  <c r="S248" i="52" s="1"/>
  <c r="M236" i="52"/>
  <c r="S236" i="52" s="1"/>
  <c r="M144" i="52"/>
  <c r="S144" i="52" s="1"/>
  <c r="M159" i="52"/>
  <c r="S159" i="52" s="1"/>
  <c r="M253" i="52"/>
  <c r="S253" i="52" s="1"/>
  <c r="M208" i="52"/>
  <c r="S208" i="52" s="1"/>
  <c r="M153" i="52"/>
  <c r="S153" i="52" s="1"/>
  <c r="M182" i="52"/>
  <c r="S182" i="52" s="1"/>
  <c r="M82" i="52"/>
  <c r="S82" i="52" s="1"/>
  <c r="L99" i="52"/>
  <c r="K15" i="52"/>
  <c r="L4" i="52"/>
  <c r="M33" i="52"/>
  <c r="S33" i="52" s="1"/>
  <c r="M93" i="52"/>
  <c r="S93" i="52" s="1"/>
  <c r="K45" i="52"/>
  <c r="L18" i="52"/>
  <c r="M56" i="52"/>
  <c r="S56" i="52" s="1"/>
  <c r="K96" i="52"/>
  <c r="M32" i="52"/>
  <c r="S32" i="52" s="1"/>
  <c r="M176" i="52"/>
  <c r="S176" i="52" s="1"/>
  <c r="M223" i="52"/>
  <c r="S223" i="52" s="1"/>
  <c r="M198" i="52"/>
  <c r="S198" i="52" s="1"/>
  <c r="M229" i="52"/>
  <c r="S229" i="52" s="1"/>
  <c r="M226" i="52"/>
  <c r="S226" i="52" s="1"/>
  <c r="M255" i="52"/>
  <c r="S255" i="52" s="1"/>
  <c r="M161" i="52"/>
  <c r="S161" i="52" s="1"/>
  <c r="M155" i="52"/>
  <c r="S155" i="52" s="1"/>
  <c r="M141" i="52"/>
  <c r="S141" i="52" s="1"/>
  <c r="M215" i="52"/>
  <c r="S215" i="52" s="1"/>
  <c r="M200" i="52"/>
  <c r="S200" i="52" s="1"/>
  <c r="M210" i="52"/>
  <c r="S210" i="52" s="1"/>
  <c r="M114" i="52"/>
  <c r="S114" i="52" s="1"/>
  <c r="M18" i="52"/>
  <c r="S18" i="52" s="1"/>
  <c r="M85" i="52"/>
  <c r="S85" i="52" s="1"/>
  <c r="M127" i="52"/>
  <c r="S127" i="52" s="1"/>
  <c r="M68" i="52"/>
  <c r="S68" i="52" s="1"/>
  <c r="M81" i="52"/>
  <c r="S81" i="52" s="1"/>
  <c r="M62" i="52"/>
  <c r="S62" i="52" s="1"/>
  <c r="L6" i="52"/>
  <c r="M132" i="52"/>
  <c r="S132" i="52" s="1"/>
  <c r="M30" i="52"/>
  <c r="S30" i="52" s="1"/>
  <c r="M35" i="52"/>
  <c r="S35" i="52" s="1"/>
  <c r="M162" i="52"/>
  <c r="S162" i="52" s="1"/>
  <c r="M203" i="52"/>
  <c r="S203" i="52" s="1"/>
  <c r="M204" i="52"/>
  <c r="S204" i="52" s="1"/>
  <c r="M262" i="52"/>
  <c r="S262" i="52" s="1"/>
  <c r="M234" i="52"/>
  <c r="S234" i="52" s="1"/>
  <c r="M271" i="52"/>
  <c r="S271" i="52" s="1"/>
  <c r="M149" i="52"/>
  <c r="S149" i="52" s="1"/>
  <c r="M196" i="52"/>
  <c r="S196" i="52" s="1"/>
  <c r="M178" i="52"/>
  <c r="S178" i="52" s="1"/>
  <c r="M163" i="52"/>
  <c r="S163" i="52" s="1"/>
  <c r="M192" i="52"/>
  <c r="S192" i="52" s="1"/>
  <c r="M197" i="52"/>
  <c r="S197" i="52" s="1"/>
  <c r="M183" i="52"/>
  <c r="S183" i="52" s="1"/>
  <c r="M233" i="52"/>
  <c r="S233" i="52" s="1"/>
  <c r="M251" i="52"/>
  <c r="S251" i="52" s="1"/>
  <c r="M148" i="52"/>
  <c r="S148" i="52" s="1"/>
  <c r="M241" i="52"/>
  <c r="S241" i="52" s="1"/>
  <c r="M54" i="52"/>
  <c r="S54" i="52" s="1"/>
  <c r="M128" i="52"/>
  <c r="S128" i="52" s="1"/>
  <c r="M65" i="52"/>
  <c r="S65" i="52" s="1"/>
  <c r="M115" i="52"/>
  <c r="S115" i="52" s="1"/>
  <c r="M57" i="52"/>
  <c r="S57" i="52" s="1"/>
  <c r="M13" i="52"/>
  <c r="S13" i="52" s="1"/>
  <c r="M36" i="52"/>
  <c r="S36" i="52" s="1"/>
  <c r="M131" i="52"/>
  <c r="S131" i="52" s="1"/>
  <c r="M84" i="52"/>
  <c r="S84" i="52" s="1"/>
  <c r="M189" i="52"/>
  <c r="S189" i="52" s="1"/>
  <c r="M158" i="52"/>
  <c r="S158" i="52" s="1"/>
  <c r="M181" i="52"/>
  <c r="S181" i="52" s="1"/>
  <c r="M175" i="52"/>
  <c r="S175" i="52" s="1"/>
  <c r="M252" i="52"/>
  <c r="S252" i="52" s="1"/>
  <c r="M217" i="52"/>
  <c r="S217" i="52" s="1"/>
  <c r="M39" i="52"/>
  <c r="S39" i="52" s="1"/>
  <c r="M83" i="52"/>
  <c r="S83" i="52" s="1"/>
  <c r="M91" i="52"/>
  <c r="S91" i="52" s="1"/>
  <c r="M79" i="52"/>
  <c r="S79" i="52" s="1"/>
  <c r="M95" i="52"/>
  <c r="S95" i="52" s="1"/>
  <c r="M98" i="52"/>
  <c r="S98" i="52" s="1"/>
  <c r="M109" i="52"/>
  <c r="S109" i="52" s="1"/>
  <c r="M113" i="52"/>
  <c r="S113" i="52" s="1"/>
  <c r="M227" i="52"/>
  <c r="S227" i="52" s="1"/>
  <c r="M168" i="52"/>
  <c r="S168" i="52" s="1"/>
  <c r="M254" i="52"/>
  <c r="S254" i="52" s="1"/>
  <c r="M172" i="52"/>
  <c r="S172" i="52" s="1"/>
  <c r="M207" i="52"/>
  <c r="S207" i="52" s="1"/>
  <c r="M213" i="52"/>
  <c r="S213" i="52" s="1"/>
  <c r="M152" i="52"/>
  <c r="S152" i="52" s="1"/>
  <c r="M135" i="52"/>
  <c r="S135" i="52" s="1"/>
  <c r="M238" i="52"/>
  <c r="S238" i="52" s="1"/>
  <c r="M261" i="52"/>
  <c r="S261" i="52" s="1"/>
  <c r="M256" i="52"/>
  <c r="S256" i="52" s="1"/>
  <c r="M239" i="52"/>
  <c r="S239" i="52" s="1"/>
  <c r="M142" i="52"/>
  <c r="S142" i="52" s="1"/>
  <c r="M247" i="52"/>
  <c r="S247" i="52" s="1"/>
  <c r="M243" i="52"/>
  <c r="S243" i="52" s="1"/>
  <c r="M258" i="52"/>
  <c r="S258" i="52" s="1"/>
  <c r="M245" i="52"/>
  <c r="S245" i="52" s="1"/>
  <c r="L17" i="52"/>
  <c r="M37" i="52"/>
  <c r="S37" i="52" s="1"/>
  <c r="M71" i="52"/>
  <c r="S71" i="52" s="1"/>
  <c r="M101" i="52"/>
  <c r="S101" i="52" s="1"/>
  <c r="L12" i="52"/>
  <c r="M9" i="52"/>
  <c r="S9" i="52" s="1"/>
  <c r="L16" i="52"/>
  <c r="M107" i="52"/>
  <c r="S107" i="52" s="1"/>
  <c r="M11" i="52"/>
  <c r="S11" i="52" s="1"/>
  <c r="M40" i="52"/>
  <c r="S40" i="52" s="1"/>
  <c r="M118" i="52"/>
  <c r="S118" i="52" s="1"/>
  <c r="M74" i="52"/>
  <c r="S74" i="52" s="1"/>
  <c r="M28" i="52"/>
  <c r="S28" i="52" s="1"/>
  <c r="M201" i="52"/>
  <c r="S201" i="52" s="1"/>
  <c r="M265" i="52"/>
  <c r="S265" i="52" s="1"/>
  <c r="M185" i="52"/>
  <c r="S185" i="52" s="1"/>
  <c r="M137" i="52"/>
  <c r="S137" i="52" s="1"/>
  <c r="M76" i="52"/>
  <c r="S76" i="52" s="1"/>
  <c r="M55" i="52"/>
  <c r="S55" i="52" s="1"/>
  <c r="M7" i="52"/>
  <c r="S7" i="52" s="1"/>
  <c r="K33" i="52"/>
  <c r="K87" i="52"/>
  <c r="L54" i="52"/>
  <c r="L20" i="52"/>
  <c r="K8" i="52"/>
  <c r="M75" i="52"/>
  <c r="S75" i="52" s="1"/>
  <c r="M129" i="52"/>
  <c r="S129" i="52" s="1"/>
  <c r="M125" i="52"/>
  <c r="S125" i="52" s="1"/>
  <c r="M188" i="52"/>
  <c r="S188" i="52" s="1"/>
  <c r="M165" i="52"/>
  <c r="S165" i="52" s="1"/>
  <c r="M136" i="52"/>
  <c r="S136" i="52" s="1"/>
  <c r="M231" i="52"/>
  <c r="S231" i="52" s="1"/>
  <c r="M139" i="52"/>
  <c r="S139" i="52" s="1"/>
  <c r="M260" i="52"/>
  <c r="S260" i="52" s="1"/>
  <c r="M169" i="52"/>
  <c r="S169" i="52" s="1"/>
  <c r="M194" i="52"/>
  <c r="S194" i="52" s="1"/>
  <c r="M269" i="52"/>
  <c r="S269" i="52" s="1"/>
  <c r="M138" i="52"/>
  <c r="S138" i="52" s="1"/>
  <c r="M237" i="52"/>
  <c r="S237" i="52" s="1"/>
  <c r="M179" i="52"/>
  <c r="S179" i="52" s="1"/>
  <c r="M264" i="52"/>
  <c r="S264" i="52" s="1"/>
  <c r="M154" i="52"/>
  <c r="S154" i="52" s="1"/>
  <c r="M218" i="52"/>
  <c r="S218" i="52" s="1"/>
  <c r="M164" i="52"/>
  <c r="S164" i="52" s="1"/>
  <c r="M191" i="52"/>
  <c r="S191" i="52" s="1"/>
  <c r="L34" i="52"/>
  <c r="M103" i="52"/>
  <c r="S103" i="52" s="1"/>
  <c r="M21" i="52"/>
  <c r="S21" i="52" s="1"/>
  <c r="L14" i="52"/>
  <c r="M25" i="52"/>
  <c r="S25" i="52" s="1"/>
  <c r="M67" i="52"/>
  <c r="S67" i="52" s="1"/>
  <c r="K9" i="52"/>
  <c r="M64" i="52"/>
  <c r="S64" i="52" s="1"/>
  <c r="M41" i="52"/>
  <c r="S41" i="52" s="1"/>
  <c r="M51" i="52"/>
  <c r="S51" i="52" s="1"/>
  <c r="M15" i="52"/>
  <c r="S15" i="52" s="1"/>
  <c r="M106" i="52"/>
  <c r="S106" i="52" s="1"/>
  <c r="M46" i="52"/>
  <c r="S46" i="52" s="1"/>
  <c r="M126" i="52"/>
  <c r="S126" i="52" s="1"/>
  <c r="M166" i="52"/>
  <c r="S166" i="52" s="1"/>
  <c r="M174" i="52"/>
  <c r="S174" i="52" s="1"/>
  <c r="M220" i="52"/>
  <c r="S220" i="52" s="1"/>
  <c r="M146" i="52"/>
  <c r="S146" i="52" s="1"/>
  <c r="M160" i="52"/>
  <c r="S160" i="52" s="1"/>
  <c r="M222" i="52"/>
  <c r="S222" i="52" s="1"/>
  <c r="M232" i="52"/>
  <c r="S232" i="52" s="1"/>
  <c r="M17" i="52"/>
  <c r="S17" i="52" s="1"/>
  <c r="M10" i="52"/>
  <c r="S10" i="52" s="1"/>
  <c r="M31" i="52"/>
  <c r="S31" i="52" s="1"/>
  <c r="M45" i="52"/>
  <c r="S45" i="52" s="1"/>
  <c r="M63" i="52"/>
  <c r="S63" i="52" s="1"/>
  <c r="M104" i="52"/>
  <c r="S104" i="52" s="1"/>
  <c r="M112" i="52"/>
  <c r="S112" i="52" s="1"/>
  <c r="M99" i="52"/>
  <c r="S99" i="52" s="1"/>
  <c r="M59" i="52"/>
  <c r="S59" i="52" s="1"/>
  <c r="M73" i="52"/>
  <c r="S73" i="52" s="1"/>
  <c r="M105" i="52"/>
  <c r="S105" i="52" s="1"/>
  <c r="M61" i="52"/>
  <c r="S61" i="52" s="1"/>
  <c r="M171" i="52"/>
  <c r="S171" i="52" s="1"/>
  <c r="M244" i="52"/>
  <c r="S244" i="52" s="1"/>
  <c r="M219" i="52"/>
  <c r="S219" i="52" s="1"/>
  <c r="M156" i="52"/>
  <c r="S156" i="52" s="1"/>
  <c r="M186" i="52"/>
  <c r="S186" i="52" s="1"/>
  <c r="M230" i="52"/>
  <c r="S230" i="52" s="1"/>
  <c r="M206" i="52"/>
  <c r="S206" i="52" s="1"/>
  <c r="M249" i="52"/>
  <c r="S249" i="52" s="1"/>
  <c r="M205" i="52"/>
  <c r="S205" i="52" s="1"/>
  <c r="M270" i="52"/>
  <c r="S270" i="52" s="1"/>
  <c r="M266" i="52"/>
  <c r="S266" i="52" s="1"/>
  <c r="M167" i="52"/>
  <c r="S167" i="52" s="1"/>
  <c r="M147" i="52"/>
  <c r="S147" i="52" s="1"/>
  <c r="M145" i="52"/>
  <c r="S145" i="52" s="1"/>
  <c r="M193" i="52"/>
  <c r="S193" i="52" s="1"/>
  <c r="M199" i="52"/>
  <c r="S199" i="52" s="1"/>
  <c r="M212" i="52"/>
  <c r="S212" i="52" s="1"/>
  <c r="M130" i="52"/>
  <c r="S130" i="52" s="1"/>
  <c r="M102" i="52"/>
  <c r="S102" i="52" s="1"/>
  <c r="M53" i="52"/>
  <c r="S53" i="52" s="1"/>
  <c r="M120" i="52"/>
  <c r="S120" i="52" s="1"/>
  <c r="M117" i="52"/>
  <c r="S117" i="52" s="1"/>
  <c r="M14" i="52"/>
  <c r="S14" i="52" s="1"/>
  <c r="M94" i="52"/>
  <c r="S94" i="52" s="1"/>
  <c r="M27" i="52"/>
  <c r="S27" i="52" s="1"/>
  <c r="M86" i="52"/>
  <c r="S86" i="52" s="1"/>
  <c r="K54" i="53"/>
  <c r="M188" i="53"/>
  <c r="S188" i="53" s="1"/>
  <c r="M229" i="53"/>
  <c r="S229" i="53" s="1"/>
  <c r="L17" i="53"/>
  <c r="M79" i="53"/>
  <c r="S79" i="53" s="1"/>
  <c r="M266" i="53"/>
  <c r="S266" i="53" s="1"/>
  <c r="M237" i="53"/>
  <c r="S237" i="53" s="1"/>
  <c r="M54" i="53"/>
  <c r="S54" i="53" s="1"/>
  <c r="M260" i="53"/>
  <c r="S260" i="53" s="1"/>
  <c r="M177" i="53"/>
  <c r="S177" i="53" s="1"/>
  <c r="M218" i="53"/>
  <c r="S218" i="53" s="1"/>
  <c r="M196" i="53"/>
  <c r="S196" i="53" s="1"/>
  <c r="M264" i="53"/>
  <c r="S264" i="53" s="1"/>
  <c r="M127" i="53"/>
  <c r="S127" i="53" s="1"/>
  <c r="L29" i="53"/>
  <c r="M142" i="53"/>
  <c r="S142" i="53" s="1"/>
  <c r="M169" i="53"/>
  <c r="S169" i="53" s="1"/>
  <c r="M21" i="53"/>
  <c r="S21" i="53" s="1"/>
  <c r="M245" i="53"/>
  <c r="S245" i="53" s="1"/>
  <c r="M180" i="53"/>
  <c r="S180" i="53" s="1"/>
  <c r="L93" i="53"/>
  <c r="M27" i="53"/>
  <c r="S27" i="53" s="1"/>
  <c r="M219" i="53"/>
  <c r="S219" i="53" s="1"/>
  <c r="M140" i="53"/>
  <c r="S140" i="53" s="1"/>
  <c r="M81" i="53"/>
  <c r="S81" i="53" s="1"/>
  <c r="M129" i="53"/>
  <c r="S129" i="53" s="1"/>
  <c r="M228" i="53"/>
  <c r="S228" i="53" s="1"/>
  <c r="M189" i="53"/>
  <c r="S189" i="53" s="1"/>
  <c r="M194" i="53"/>
  <c r="S194" i="53" s="1"/>
  <c r="M269" i="53"/>
  <c r="S269" i="53" s="1"/>
  <c r="M184" i="53"/>
  <c r="S184" i="53" s="1"/>
  <c r="M234" i="53"/>
  <c r="S234" i="53" s="1"/>
  <c r="M160" i="53"/>
  <c r="S160" i="53" s="1"/>
  <c r="M254" i="53"/>
  <c r="S254" i="53" s="1"/>
  <c r="M172" i="53"/>
  <c r="S172" i="53" s="1"/>
  <c r="M190" i="53"/>
  <c r="S190" i="53" s="1"/>
  <c r="M244" i="53"/>
  <c r="S244" i="53" s="1"/>
  <c r="M255" i="53"/>
  <c r="S255" i="53" s="1"/>
  <c r="M195" i="53"/>
  <c r="S195" i="53" s="1"/>
  <c r="M150" i="53"/>
  <c r="S150" i="53" s="1"/>
  <c r="M211" i="53"/>
  <c r="S211" i="53" s="1"/>
  <c r="M202" i="53"/>
  <c r="S202" i="53" s="1"/>
  <c r="M193" i="53"/>
  <c r="S193" i="53" s="1"/>
  <c r="M102" i="53"/>
  <c r="S102" i="53" s="1"/>
  <c r="L90" i="53"/>
  <c r="M103" i="53"/>
  <c r="S103" i="53" s="1"/>
  <c r="L9" i="53"/>
  <c r="M37" i="53"/>
  <c r="S37" i="53" s="1"/>
  <c r="M64" i="53"/>
  <c r="S64" i="53" s="1"/>
  <c r="M39" i="53"/>
  <c r="S39" i="53" s="1"/>
  <c r="L24" i="53"/>
  <c r="M57" i="53"/>
  <c r="S57" i="53" s="1"/>
  <c r="M56" i="53"/>
  <c r="S56" i="53" s="1"/>
  <c r="M28" i="53"/>
  <c r="S28" i="53" s="1"/>
  <c r="M20" i="53"/>
  <c r="S20" i="53" s="1"/>
  <c r="M73" i="53"/>
  <c r="S73" i="53" s="1"/>
  <c r="M134" i="53"/>
  <c r="S134" i="53" s="1"/>
  <c r="M146" i="53"/>
  <c r="S146" i="53" s="1"/>
  <c r="M135" i="53"/>
  <c r="S135" i="53" s="1"/>
  <c r="M238" i="53"/>
  <c r="S238" i="53" s="1"/>
  <c r="M171" i="53"/>
  <c r="S171" i="53" s="1"/>
  <c r="M162" i="53"/>
  <c r="S162" i="53" s="1"/>
  <c r="M206" i="53"/>
  <c r="S206" i="53" s="1"/>
  <c r="M243" i="53"/>
  <c r="S243" i="53" s="1"/>
  <c r="M230" i="53"/>
  <c r="S230" i="53" s="1"/>
  <c r="M226" i="53"/>
  <c r="S226" i="53" s="1"/>
  <c r="M221" i="53"/>
  <c r="S221" i="53" s="1"/>
  <c r="M182" i="53"/>
  <c r="S182" i="53" s="1"/>
  <c r="M163" i="53"/>
  <c r="S163" i="53" s="1"/>
  <c r="M165" i="53"/>
  <c r="S165" i="53" s="1"/>
  <c r="M246" i="53"/>
  <c r="S246" i="53" s="1"/>
  <c r="M138" i="53"/>
  <c r="S138" i="53" s="1"/>
  <c r="M271" i="53"/>
  <c r="S271" i="53" s="1"/>
  <c r="M204" i="53"/>
  <c r="S204" i="53" s="1"/>
  <c r="M130" i="53"/>
  <c r="S130" i="53" s="1"/>
  <c r="M90" i="53"/>
  <c r="S90" i="53" s="1"/>
  <c r="L47" i="53"/>
  <c r="L14" i="53"/>
  <c r="M117" i="53"/>
  <c r="S117" i="53" s="1"/>
  <c r="M36" i="53"/>
  <c r="S36" i="53" s="1"/>
  <c r="M91" i="53"/>
  <c r="S91" i="53" s="1"/>
  <c r="M12" i="53"/>
  <c r="S12" i="53" s="1"/>
  <c r="M178" i="53"/>
  <c r="S178" i="53" s="1"/>
  <c r="M155" i="53"/>
  <c r="S155" i="53" s="1"/>
  <c r="M170" i="53"/>
  <c r="S170" i="53" s="1"/>
  <c r="M154" i="53"/>
  <c r="S154" i="53" s="1"/>
  <c r="M248" i="53"/>
  <c r="S248" i="53" s="1"/>
  <c r="M256" i="53"/>
  <c r="S256" i="53" s="1"/>
  <c r="M186" i="53"/>
  <c r="S186" i="53" s="1"/>
  <c r="M203" i="53"/>
  <c r="S203" i="53" s="1"/>
  <c r="M262" i="53"/>
  <c r="S262" i="53" s="1"/>
  <c r="M215" i="53"/>
  <c r="S215" i="53" s="1"/>
  <c r="M136" i="53"/>
  <c r="S136" i="53" s="1"/>
  <c r="M235" i="53"/>
  <c r="S235" i="53" s="1"/>
  <c r="M143" i="53"/>
  <c r="S143" i="53" s="1"/>
  <c r="M173" i="53"/>
  <c r="S173" i="53" s="1"/>
  <c r="M214" i="53"/>
  <c r="S214" i="53" s="1"/>
  <c r="M270" i="53"/>
  <c r="S270" i="53" s="1"/>
  <c r="M166" i="53"/>
  <c r="S166" i="53" s="1"/>
  <c r="M201" i="53"/>
  <c r="S201" i="53" s="1"/>
  <c r="M26" i="53"/>
  <c r="S26" i="53" s="1"/>
  <c r="M77" i="53"/>
  <c r="S77" i="53" s="1"/>
  <c r="M101" i="53"/>
  <c r="S101" i="53" s="1"/>
  <c r="M80" i="53"/>
  <c r="S80" i="53" s="1"/>
  <c r="M53" i="53"/>
  <c r="S53" i="53" s="1"/>
  <c r="M31" i="53"/>
  <c r="S31" i="53" s="1"/>
  <c r="M94" i="53"/>
  <c r="S94" i="53" s="1"/>
  <c r="M115" i="53"/>
  <c r="S115" i="53" s="1"/>
  <c r="M110" i="53"/>
  <c r="S110" i="53" s="1"/>
  <c r="M126" i="53"/>
  <c r="S126" i="53" s="1"/>
  <c r="M249" i="53"/>
  <c r="S249" i="53" s="1"/>
  <c r="M156" i="53"/>
  <c r="S156" i="53" s="1"/>
  <c r="M164" i="53"/>
  <c r="S164" i="53" s="1"/>
  <c r="M152" i="53"/>
  <c r="S152" i="53" s="1"/>
  <c r="M151" i="53"/>
  <c r="S151" i="53" s="1"/>
  <c r="M210" i="53"/>
  <c r="S210" i="53" s="1"/>
  <c r="M239" i="53"/>
  <c r="S239" i="53" s="1"/>
  <c r="M192" i="53"/>
  <c r="S192" i="53" s="1"/>
  <c r="M240" i="53"/>
  <c r="S240" i="53" s="1"/>
  <c r="M167" i="53"/>
  <c r="S167" i="53" s="1"/>
  <c r="M213" i="53"/>
  <c r="S213" i="53" s="1"/>
  <c r="M224" i="53"/>
  <c r="S224" i="53" s="1"/>
  <c r="M161" i="53"/>
  <c r="S161" i="53" s="1"/>
  <c r="M267" i="53"/>
  <c r="S267" i="53" s="1"/>
  <c r="M208" i="53"/>
  <c r="S208" i="53" s="1"/>
  <c r="M212" i="53"/>
  <c r="S212" i="53" s="1"/>
  <c r="M231" i="53"/>
  <c r="S231" i="53" s="1"/>
  <c r="L15" i="53"/>
  <c r="R15" i="53" s="1"/>
  <c r="L22" i="53"/>
  <c r="M128" i="53"/>
  <c r="S128" i="53" s="1"/>
  <c r="M85" i="53"/>
  <c r="S85" i="53" s="1"/>
  <c r="L10" i="53"/>
  <c r="M22" i="53"/>
  <c r="S22" i="53" s="1"/>
  <c r="M63" i="53"/>
  <c r="S63" i="53" s="1"/>
  <c r="M122" i="53"/>
  <c r="S122" i="53" s="1"/>
  <c r="M123" i="53"/>
  <c r="S123" i="53" s="1"/>
  <c r="M113" i="53"/>
  <c r="S113" i="53" s="1"/>
  <c r="M263" i="53"/>
  <c r="S263" i="53" s="1"/>
  <c r="M220" i="53"/>
  <c r="S220" i="53" s="1"/>
  <c r="M137" i="53"/>
  <c r="S137" i="53" s="1"/>
  <c r="M227" i="53"/>
  <c r="S227" i="53" s="1"/>
  <c r="M197" i="53"/>
  <c r="S197" i="53" s="1"/>
  <c r="M148" i="53"/>
  <c r="S148" i="53" s="1"/>
  <c r="M185" i="53"/>
  <c r="S185" i="53" s="1"/>
  <c r="M258" i="53"/>
  <c r="S258" i="53" s="1"/>
  <c r="M147" i="53"/>
  <c r="S147" i="53" s="1"/>
  <c r="M191" i="53"/>
  <c r="S191" i="53" s="1"/>
  <c r="M168" i="53"/>
  <c r="S168" i="53" s="1"/>
  <c r="M199" i="53"/>
  <c r="S199" i="53" s="1"/>
  <c r="M209" i="53"/>
  <c r="S209" i="53" s="1"/>
  <c r="M153" i="53"/>
  <c r="S153" i="53" s="1"/>
  <c r="M223" i="53"/>
  <c r="S223" i="53" s="1"/>
  <c r="M198" i="53"/>
  <c r="S198" i="53" s="1"/>
  <c r="M241" i="53"/>
  <c r="S241" i="53" s="1"/>
  <c r="M114" i="53"/>
  <c r="S114" i="53" s="1"/>
  <c r="M65" i="53"/>
  <c r="S65" i="53" s="1"/>
  <c r="M71" i="53"/>
  <c r="S71" i="53" s="1"/>
  <c r="L82" i="53"/>
  <c r="L46" i="53"/>
  <c r="M107" i="53"/>
  <c r="S107" i="53" s="1"/>
  <c r="M78" i="53"/>
  <c r="S78" i="53" s="1"/>
  <c r="M47" i="53"/>
  <c r="S47" i="53" s="1"/>
  <c r="M109" i="53"/>
  <c r="S109" i="53" s="1"/>
  <c r="M111" i="53"/>
  <c r="S111" i="53" s="1"/>
  <c r="M116" i="53"/>
  <c r="S116" i="53" s="1"/>
  <c r="M253" i="53"/>
  <c r="S253" i="53" s="1"/>
  <c r="M251" i="53"/>
  <c r="S251" i="53" s="1"/>
  <c r="M139" i="53"/>
  <c r="S139" i="53" s="1"/>
  <c r="M217" i="53"/>
  <c r="S217" i="53" s="1"/>
  <c r="M181" i="53"/>
  <c r="S181" i="53" s="1"/>
  <c r="M144" i="53"/>
  <c r="S144" i="53" s="1"/>
  <c r="M157" i="53"/>
  <c r="S157" i="53" s="1"/>
  <c r="M174" i="53"/>
  <c r="S174" i="53" s="1"/>
  <c r="M200" i="53"/>
  <c r="S200" i="53" s="1"/>
  <c r="M159" i="53"/>
  <c r="S159" i="53" s="1"/>
  <c r="M250" i="53"/>
  <c r="S250" i="53" s="1"/>
  <c r="M216" i="53"/>
  <c r="S216" i="53" s="1"/>
  <c r="M205" i="53"/>
  <c r="S205" i="53" s="1"/>
  <c r="M222" i="53"/>
  <c r="S222" i="53" s="1"/>
  <c r="M187" i="53"/>
  <c r="S187" i="53" s="1"/>
  <c r="M175" i="53"/>
  <c r="S175" i="53" s="1"/>
  <c r="M261" i="53"/>
  <c r="S261" i="53" s="1"/>
  <c r="L27" i="53"/>
  <c r="M76" i="53"/>
  <c r="S76" i="53" s="1"/>
  <c r="L40" i="53"/>
  <c r="M25" i="53"/>
  <c r="S25" i="53" s="1"/>
  <c r="M67" i="53"/>
  <c r="S67" i="53" s="1"/>
  <c r="M92" i="53"/>
  <c r="S92" i="53" s="1"/>
  <c r="M41" i="53"/>
  <c r="S41" i="53" s="1"/>
  <c r="M120" i="53"/>
  <c r="S120" i="53" s="1"/>
  <c r="M62" i="53"/>
  <c r="S62" i="53" s="1"/>
  <c r="M23" i="53"/>
  <c r="S23" i="53" s="1"/>
  <c r="M83" i="53"/>
  <c r="S83" i="53" s="1"/>
  <c r="M45" i="53"/>
  <c r="S45" i="53" s="1"/>
  <c r="M233" i="53"/>
  <c r="S233" i="53" s="1"/>
  <c r="M225" i="53"/>
  <c r="S225" i="53" s="1"/>
  <c r="M232" i="53"/>
  <c r="S232" i="53" s="1"/>
  <c r="M242" i="53"/>
  <c r="S242" i="53" s="1"/>
  <c r="M265" i="53"/>
  <c r="S265" i="53" s="1"/>
  <c r="M176" i="53"/>
  <c r="S176" i="53" s="1"/>
  <c r="M268" i="53"/>
  <c r="S268" i="53" s="1"/>
  <c r="M259" i="53"/>
  <c r="S259" i="53" s="1"/>
  <c r="M149" i="53"/>
  <c r="S149" i="53" s="1"/>
  <c r="M141" i="53"/>
  <c r="S141" i="53" s="1"/>
  <c r="M247" i="53"/>
  <c r="S247" i="53" s="1"/>
  <c r="M179" i="53"/>
  <c r="S179" i="53" s="1"/>
  <c r="M257" i="53"/>
  <c r="S257" i="53" s="1"/>
  <c r="M145" i="53"/>
  <c r="S145" i="53" s="1"/>
  <c r="M207" i="53"/>
  <c r="S207" i="53" s="1"/>
  <c r="M158" i="53"/>
  <c r="S158" i="53" s="1"/>
  <c r="M252" i="53"/>
  <c r="S252" i="53" s="1"/>
  <c r="M55" i="53"/>
  <c r="S55" i="53" s="1"/>
  <c r="M82" i="53"/>
  <c r="S82" i="53" s="1"/>
  <c r="M40" i="53"/>
  <c r="S40" i="53" s="1"/>
  <c r="M51" i="53"/>
  <c r="S51" i="53" s="1"/>
  <c r="M68" i="53"/>
  <c r="S68" i="53" s="1"/>
  <c r="M93" i="53"/>
  <c r="S93" i="53" s="1"/>
  <c r="M46" i="53"/>
  <c r="S46" i="53" s="1"/>
  <c r="L109" i="54"/>
  <c r="M91" i="54"/>
  <c r="S91" i="54" s="1"/>
  <c r="K45" i="54"/>
  <c r="M101" i="54"/>
  <c r="S101" i="54" s="1"/>
  <c r="M165" i="54"/>
  <c r="S165" i="54" s="1"/>
  <c r="M160" i="54"/>
  <c r="S160" i="54" s="1"/>
  <c r="M139" i="54"/>
  <c r="S139" i="54" s="1"/>
  <c r="M176" i="54"/>
  <c r="S176" i="54" s="1"/>
  <c r="M235" i="54"/>
  <c r="S235" i="54" s="1"/>
  <c r="M255" i="54"/>
  <c r="S255" i="54" s="1"/>
  <c r="M164" i="54"/>
  <c r="S164" i="54" s="1"/>
  <c r="M247" i="54"/>
  <c r="S247" i="54" s="1"/>
  <c r="M177" i="54"/>
  <c r="S177" i="54" s="1"/>
  <c r="M207" i="54"/>
  <c r="S207" i="54" s="1"/>
  <c r="M146" i="54"/>
  <c r="S146" i="54" s="1"/>
  <c r="M243" i="54"/>
  <c r="S243" i="54" s="1"/>
  <c r="M157" i="54"/>
  <c r="S157" i="54" s="1"/>
  <c r="M231" i="54"/>
  <c r="S231" i="54" s="1"/>
  <c r="M270" i="54"/>
  <c r="S270" i="54" s="1"/>
  <c r="M178" i="54"/>
  <c r="S178" i="54" s="1"/>
  <c r="M204" i="54"/>
  <c r="S204" i="54" s="1"/>
  <c r="M54" i="54"/>
  <c r="S54" i="54" s="1"/>
  <c r="M17" i="54"/>
  <c r="S17" i="54" s="1"/>
  <c r="M93" i="54"/>
  <c r="S93" i="54" s="1"/>
  <c r="K30" i="54"/>
  <c r="M109" i="54"/>
  <c r="S109" i="54" s="1"/>
  <c r="M20" i="54"/>
  <c r="S20" i="54" s="1"/>
  <c r="M60" i="54"/>
  <c r="S60" i="54" s="1"/>
  <c r="M59" i="54"/>
  <c r="S59" i="54" s="1"/>
  <c r="M123" i="54"/>
  <c r="S123" i="54" s="1"/>
  <c r="M96" i="54"/>
  <c r="S96" i="54" s="1"/>
  <c r="M114" i="54"/>
  <c r="S114" i="54" s="1"/>
  <c r="M117" i="54"/>
  <c r="S117" i="54" s="1"/>
  <c r="M153" i="54"/>
  <c r="S153" i="54" s="1"/>
  <c r="M135" i="54"/>
  <c r="S135" i="54" s="1"/>
  <c r="M189" i="54"/>
  <c r="S189" i="54" s="1"/>
  <c r="M218" i="54"/>
  <c r="S218" i="54" s="1"/>
  <c r="M158" i="54"/>
  <c r="S158" i="54" s="1"/>
  <c r="M265" i="54"/>
  <c r="S265" i="54" s="1"/>
  <c r="M261" i="54"/>
  <c r="S261" i="54" s="1"/>
  <c r="M141" i="54"/>
  <c r="S141" i="54" s="1"/>
  <c r="M169" i="54"/>
  <c r="S169" i="54" s="1"/>
  <c r="M264" i="54"/>
  <c r="S264" i="54" s="1"/>
  <c r="M190" i="54"/>
  <c r="S190" i="54" s="1"/>
  <c r="M181" i="54"/>
  <c r="S181" i="54" s="1"/>
  <c r="M240" i="54"/>
  <c r="S240" i="54" s="1"/>
  <c r="M227" i="54"/>
  <c r="S227" i="54" s="1"/>
  <c r="M171" i="54"/>
  <c r="S171" i="54" s="1"/>
  <c r="M237" i="54"/>
  <c r="S237" i="54" s="1"/>
  <c r="M210" i="54"/>
  <c r="S210" i="54" s="1"/>
  <c r="L9" i="54"/>
  <c r="L31" i="54"/>
  <c r="M81" i="54"/>
  <c r="S81" i="54" s="1"/>
  <c r="M57" i="54"/>
  <c r="S57" i="54" s="1"/>
  <c r="M94" i="54"/>
  <c r="S94" i="54" s="1"/>
  <c r="M64" i="54"/>
  <c r="S64" i="54" s="1"/>
  <c r="M115" i="54"/>
  <c r="S115" i="54" s="1"/>
  <c r="M92" i="54"/>
  <c r="S92" i="54" s="1"/>
  <c r="K134" i="54"/>
  <c r="L98" i="54"/>
  <c r="M63" i="54"/>
  <c r="S63" i="54" s="1"/>
  <c r="M122" i="54"/>
  <c r="S122" i="54" s="1"/>
  <c r="M104" i="54"/>
  <c r="S104" i="54" s="1"/>
  <c r="M132" i="54"/>
  <c r="S132" i="54" s="1"/>
  <c r="M100" i="54"/>
  <c r="S100" i="54" s="1"/>
  <c r="M103" i="54"/>
  <c r="S103" i="54" s="1"/>
  <c r="K59" i="54"/>
  <c r="M53" i="54"/>
  <c r="S53" i="54" s="1"/>
  <c r="M249" i="54"/>
  <c r="S249" i="54" s="1"/>
  <c r="M239" i="54"/>
  <c r="S239" i="54" s="1"/>
  <c r="M195" i="54"/>
  <c r="S195" i="54" s="1"/>
  <c r="M159" i="54"/>
  <c r="S159" i="54" s="1"/>
  <c r="M185" i="54"/>
  <c r="S185" i="54" s="1"/>
  <c r="M161" i="54"/>
  <c r="S161" i="54" s="1"/>
  <c r="M266" i="54"/>
  <c r="S266" i="54" s="1"/>
  <c r="M162" i="54"/>
  <c r="S162" i="54" s="1"/>
  <c r="M220" i="54"/>
  <c r="S220" i="54" s="1"/>
  <c r="M256" i="54"/>
  <c r="S256" i="54" s="1"/>
  <c r="M271" i="54"/>
  <c r="S271" i="54" s="1"/>
  <c r="M226" i="54"/>
  <c r="S226" i="54" s="1"/>
  <c r="M236" i="54"/>
  <c r="S236" i="54" s="1"/>
  <c r="M244" i="54"/>
  <c r="S244" i="54" s="1"/>
  <c r="M252" i="54"/>
  <c r="S252" i="54" s="1"/>
  <c r="M200" i="54"/>
  <c r="S200" i="54" s="1"/>
  <c r="M150" i="54"/>
  <c r="S150" i="54" s="1"/>
  <c r="K83" i="54"/>
  <c r="M67" i="54"/>
  <c r="S67" i="54" s="1"/>
  <c r="M36" i="54"/>
  <c r="S36" i="54" s="1"/>
  <c r="M40" i="54"/>
  <c r="S40" i="54" s="1"/>
  <c r="L65" i="54"/>
  <c r="M78" i="54"/>
  <c r="S78" i="54" s="1"/>
  <c r="M111" i="54"/>
  <c r="S111" i="54" s="1"/>
  <c r="M47" i="54"/>
  <c r="S47" i="54" s="1"/>
  <c r="M125" i="54"/>
  <c r="S125" i="54" s="1"/>
  <c r="L7" i="54"/>
  <c r="M55" i="54"/>
  <c r="S55" i="54" s="1"/>
  <c r="M82" i="54"/>
  <c r="S82" i="54" s="1"/>
  <c r="M65" i="54"/>
  <c r="S65" i="54" s="1"/>
  <c r="M134" i="54"/>
  <c r="S134" i="54" s="1"/>
  <c r="M262" i="54"/>
  <c r="S262" i="54" s="1"/>
  <c r="M137" i="54"/>
  <c r="S137" i="54" s="1"/>
  <c r="M202" i="54"/>
  <c r="S202" i="54" s="1"/>
  <c r="M203" i="54"/>
  <c r="S203" i="54" s="1"/>
  <c r="M214" i="54"/>
  <c r="S214" i="54" s="1"/>
  <c r="M205" i="54"/>
  <c r="S205" i="54" s="1"/>
  <c r="M140" i="54"/>
  <c r="S140" i="54" s="1"/>
  <c r="M194" i="54"/>
  <c r="S194" i="54" s="1"/>
  <c r="M192" i="54"/>
  <c r="S192" i="54" s="1"/>
  <c r="M198" i="54"/>
  <c r="S198" i="54" s="1"/>
  <c r="M222" i="54"/>
  <c r="S222" i="54" s="1"/>
  <c r="M251" i="54"/>
  <c r="S251" i="54" s="1"/>
  <c r="M233" i="54"/>
  <c r="S233" i="54" s="1"/>
  <c r="M250" i="54"/>
  <c r="S250" i="54" s="1"/>
  <c r="M241" i="54"/>
  <c r="S241" i="54" s="1"/>
  <c r="M232" i="54"/>
  <c r="S232" i="54" s="1"/>
  <c r="M186" i="54"/>
  <c r="S186" i="54" s="1"/>
  <c r="M85" i="54"/>
  <c r="S85" i="54" s="1"/>
  <c r="M80" i="54"/>
  <c r="S80" i="54" s="1"/>
  <c r="M51" i="54"/>
  <c r="S51" i="54" s="1"/>
  <c r="M39" i="54"/>
  <c r="S39" i="54" s="1"/>
  <c r="L10" i="54"/>
  <c r="L11" i="54"/>
  <c r="M46" i="54"/>
  <c r="S46" i="54" s="1"/>
  <c r="M126" i="54"/>
  <c r="S126" i="54" s="1"/>
  <c r="M61" i="54"/>
  <c r="S61" i="54" s="1"/>
  <c r="M116" i="54"/>
  <c r="S116" i="54" s="1"/>
  <c r="L13" i="54"/>
  <c r="L93" i="54"/>
  <c r="R93" i="54" s="1"/>
  <c r="L120" i="54"/>
  <c r="L40" i="54"/>
  <c r="M148" i="54"/>
  <c r="S148" i="54" s="1"/>
  <c r="M168" i="54"/>
  <c r="S168" i="54" s="1"/>
  <c r="M197" i="54"/>
  <c r="S197" i="54" s="1"/>
  <c r="M173" i="54"/>
  <c r="S173" i="54" s="1"/>
  <c r="M143" i="54"/>
  <c r="S143" i="54" s="1"/>
  <c r="M182" i="54"/>
  <c r="S182" i="54" s="1"/>
  <c r="M183" i="54"/>
  <c r="S183" i="54" s="1"/>
  <c r="M216" i="54"/>
  <c r="S216" i="54" s="1"/>
  <c r="M230" i="54"/>
  <c r="S230" i="54" s="1"/>
  <c r="M191" i="54"/>
  <c r="S191" i="54" s="1"/>
  <c r="M215" i="54"/>
  <c r="S215" i="54" s="1"/>
  <c r="M267" i="54"/>
  <c r="S267" i="54" s="1"/>
  <c r="M223" i="54"/>
  <c r="S223" i="54" s="1"/>
  <c r="M136" i="54"/>
  <c r="S136" i="54" s="1"/>
  <c r="M156" i="54"/>
  <c r="S156" i="54" s="1"/>
  <c r="M234" i="54"/>
  <c r="S234" i="54" s="1"/>
  <c r="M152" i="54"/>
  <c r="S152" i="54" s="1"/>
  <c r="M188" i="54"/>
  <c r="S188" i="54" s="1"/>
  <c r="M71" i="54"/>
  <c r="S71" i="54" s="1"/>
  <c r="L15" i="54"/>
  <c r="M31" i="54"/>
  <c r="S31" i="54" s="1"/>
  <c r="M27" i="54"/>
  <c r="S27" i="54" s="1"/>
  <c r="M68" i="54"/>
  <c r="S68" i="54" s="1"/>
  <c r="M107" i="54"/>
  <c r="S107" i="54" s="1"/>
  <c r="M127" i="54"/>
  <c r="S127" i="54" s="1"/>
  <c r="M129" i="54"/>
  <c r="S129" i="54" s="1"/>
  <c r="M79" i="54"/>
  <c r="S79" i="54" s="1"/>
  <c r="M35" i="54"/>
  <c r="S35" i="54" s="1"/>
  <c r="M30" i="54"/>
  <c r="S30" i="54" s="1"/>
  <c r="M22" i="54"/>
  <c r="S22" i="54" s="1"/>
  <c r="M43" i="54"/>
  <c r="S43" i="54" s="1"/>
  <c r="M69" i="54"/>
  <c r="S69" i="54" s="1"/>
  <c r="M77" i="54"/>
  <c r="S77" i="54" s="1"/>
  <c r="M102" i="54"/>
  <c r="S102" i="54" s="1"/>
  <c r="M21" i="54"/>
  <c r="S21" i="54" s="1"/>
  <c r="M175" i="54"/>
  <c r="S175" i="54" s="1"/>
  <c r="M155" i="54"/>
  <c r="S155" i="54" s="1"/>
  <c r="M224" i="54"/>
  <c r="S224" i="54" s="1"/>
  <c r="M213" i="54"/>
  <c r="S213" i="54" s="1"/>
  <c r="M209" i="54"/>
  <c r="S209" i="54" s="1"/>
  <c r="M208" i="54"/>
  <c r="S208" i="54" s="1"/>
  <c r="M167" i="54"/>
  <c r="S167" i="54" s="1"/>
  <c r="M260" i="54"/>
  <c r="S260" i="54" s="1"/>
  <c r="M147" i="54"/>
  <c r="S147" i="54" s="1"/>
  <c r="M259" i="54"/>
  <c r="S259" i="54" s="1"/>
  <c r="M248" i="54"/>
  <c r="S248" i="54" s="1"/>
  <c r="M172" i="54"/>
  <c r="S172" i="54" s="1"/>
  <c r="M187" i="54"/>
  <c r="S187" i="54" s="1"/>
  <c r="M228" i="54"/>
  <c r="S228" i="54" s="1"/>
  <c r="M174" i="54"/>
  <c r="S174" i="54" s="1"/>
  <c r="M180" i="54"/>
  <c r="S180" i="54" s="1"/>
  <c r="M268" i="54"/>
  <c r="S268" i="54" s="1"/>
  <c r="M25" i="54"/>
  <c r="S25" i="54" s="1"/>
  <c r="M128" i="54"/>
  <c r="S128" i="54" s="1"/>
  <c r="L14" i="54"/>
  <c r="L67" i="54"/>
  <c r="M33" i="54"/>
  <c r="S33" i="54" s="1"/>
  <c r="M41" i="54"/>
  <c r="S41" i="54" s="1"/>
  <c r="L46" i="54"/>
  <c r="M23" i="54"/>
  <c r="S23" i="54" s="1"/>
  <c r="M99" i="54"/>
  <c r="S99" i="54" s="1"/>
  <c r="M98" i="54"/>
  <c r="S98" i="54" s="1"/>
  <c r="M62" i="54"/>
  <c r="S62" i="54" s="1"/>
  <c r="M95" i="49"/>
  <c r="S95" i="49" s="1"/>
  <c r="L59" i="49"/>
  <c r="M35" i="49"/>
  <c r="S35" i="49" s="1"/>
  <c r="M113" i="49"/>
  <c r="S113" i="49" s="1"/>
  <c r="M51" i="49"/>
  <c r="S51" i="49" s="1"/>
  <c r="M248" i="49"/>
  <c r="S248" i="49" s="1"/>
  <c r="L21" i="49"/>
  <c r="M105" i="49"/>
  <c r="S105" i="49" s="1"/>
  <c r="K6" i="49"/>
  <c r="M194" i="49"/>
  <c r="S194" i="49" s="1"/>
  <c r="M46" i="49"/>
  <c r="S46" i="49" s="1"/>
  <c r="M53" i="49"/>
  <c r="S53" i="49" s="1"/>
  <c r="M85" i="49"/>
  <c r="S85" i="49" s="1"/>
  <c r="M24" i="49"/>
  <c r="S24" i="49" s="1"/>
  <c r="M236" i="49"/>
  <c r="S236" i="49" s="1"/>
  <c r="M47" i="49"/>
  <c r="S47" i="49" s="1"/>
  <c r="M30" i="49"/>
  <c r="S30" i="49" s="1"/>
  <c r="M80" i="49"/>
  <c r="S80" i="49" s="1"/>
  <c r="M269" i="49"/>
  <c r="S269" i="49" s="1"/>
  <c r="K8" i="49"/>
  <c r="M22" i="49"/>
  <c r="S22" i="49" s="1"/>
  <c r="M109" i="49"/>
  <c r="S109" i="49" s="1"/>
  <c r="M54" i="49"/>
  <c r="S54" i="49" s="1"/>
  <c r="L8" i="49"/>
  <c r="T8" i="49" s="1"/>
  <c r="L10" i="49"/>
  <c r="M257" i="49"/>
  <c r="S257" i="49" s="1"/>
  <c r="K100" i="49"/>
  <c r="M93" i="49"/>
  <c r="S93" i="49" s="1"/>
  <c r="K119" i="49"/>
  <c r="M13" i="49"/>
  <c r="S13" i="49" s="1"/>
  <c r="M63" i="49"/>
  <c r="S63" i="49" s="1"/>
  <c r="M122" i="49"/>
  <c r="S122" i="49" s="1"/>
  <c r="L7" i="49"/>
  <c r="M116" i="49"/>
  <c r="S116" i="49" s="1"/>
  <c r="M59" i="49"/>
  <c r="S59" i="49" s="1"/>
  <c r="M45" i="49"/>
  <c r="S45" i="49" s="1"/>
  <c r="L20" i="49"/>
  <c r="M130" i="49"/>
  <c r="S130" i="49" s="1"/>
  <c r="M90" i="49"/>
  <c r="S90" i="49" s="1"/>
  <c r="M67" i="49"/>
  <c r="S67" i="49" s="1"/>
  <c r="M68" i="49"/>
  <c r="S68" i="49" s="1"/>
  <c r="M64" i="49"/>
  <c r="S64" i="49" s="1"/>
  <c r="M57" i="49"/>
  <c r="S57" i="49" s="1"/>
  <c r="M34" i="49"/>
  <c r="S34" i="49" s="1"/>
  <c r="M19" i="49"/>
  <c r="S19" i="49" s="1"/>
  <c r="M52" i="49"/>
  <c r="S52" i="49" s="1"/>
  <c r="M136" i="49"/>
  <c r="S136" i="49" s="1"/>
  <c r="M256" i="49"/>
  <c r="S256" i="49" s="1"/>
  <c r="L98" i="49"/>
  <c r="M20" i="49"/>
  <c r="S20" i="49" s="1"/>
  <c r="M79" i="49"/>
  <c r="S79" i="49" s="1"/>
  <c r="M112" i="49"/>
  <c r="S112" i="49" s="1"/>
  <c r="L23" i="49"/>
  <c r="M60" i="49"/>
  <c r="S60" i="49" s="1"/>
  <c r="M17" i="49"/>
  <c r="S17" i="49" s="1"/>
  <c r="M129" i="49"/>
  <c r="S129" i="49" s="1"/>
  <c r="M125" i="49"/>
  <c r="S125" i="49" s="1"/>
  <c r="M18" i="49"/>
  <c r="S18" i="49" s="1"/>
  <c r="M71" i="49"/>
  <c r="S71" i="49" s="1"/>
  <c r="M101" i="49"/>
  <c r="S101" i="49" s="1"/>
  <c r="M115" i="49"/>
  <c r="S115" i="49" s="1"/>
  <c r="M27" i="49"/>
  <c r="S27" i="49" s="1"/>
  <c r="M94" i="49"/>
  <c r="S94" i="49" s="1"/>
  <c r="M39" i="49"/>
  <c r="S39" i="49" s="1"/>
  <c r="M8" i="49"/>
  <c r="S8" i="49" s="1"/>
  <c r="K54" i="49"/>
  <c r="M164" i="49"/>
  <c r="S164" i="49" s="1"/>
  <c r="M184" i="49"/>
  <c r="S184" i="49" s="1"/>
  <c r="M140" i="49"/>
  <c r="S140" i="49" s="1"/>
  <c r="M89" i="49"/>
  <c r="S89" i="49" s="1"/>
  <c r="L11" i="49"/>
  <c r="L12" i="49"/>
  <c r="R12" i="49" s="1"/>
  <c r="M123" i="49"/>
  <c r="S123" i="49" s="1"/>
  <c r="M132" i="49"/>
  <c r="S132" i="49" s="1"/>
  <c r="K22" i="49"/>
  <c r="M103" i="49"/>
  <c r="S103" i="49" s="1"/>
  <c r="M114" i="49"/>
  <c r="S114" i="49" s="1"/>
  <c r="M128" i="49"/>
  <c r="S128" i="49" s="1"/>
  <c r="M77" i="49"/>
  <c r="S77" i="49" s="1"/>
  <c r="K9" i="49"/>
  <c r="Q9" i="49" s="1"/>
  <c r="M65" i="49"/>
  <c r="S65" i="49" s="1"/>
  <c r="M31" i="49"/>
  <c r="S31" i="49" s="1"/>
  <c r="M36" i="49"/>
  <c r="S36" i="49" s="1"/>
  <c r="M40" i="49"/>
  <c r="S40" i="49" s="1"/>
  <c r="M21" i="49"/>
  <c r="S21" i="49" s="1"/>
  <c r="M41" i="49"/>
  <c r="S41" i="49" s="1"/>
  <c r="M106" i="49"/>
  <c r="S106" i="49" s="1"/>
  <c r="M87" i="49"/>
  <c r="S87" i="49" s="1"/>
  <c r="M66" i="49"/>
  <c r="S66" i="49" s="1"/>
  <c r="M185" i="49"/>
  <c r="S185" i="49" s="1"/>
  <c r="M173" i="49"/>
  <c r="S173" i="49" s="1"/>
  <c r="M237" i="49"/>
  <c r="S237" i="49" s="1"/>
  <c r="M28" i="49"/>
  <c r="S28" i="49" s="1"/>
  <c r="M78" i="49"/>
  <c r="S78" i="49" s="1"/>
  <c r="M91" i="49"/>
  <c r="S91" i="49" s="1"/>
  <c r="M96" i="49"/>
  <c r="S96" i="49" s="1"/>
  <c r="M98" i="49"/>
  <c r="S98" i="49" s="1"/>
  <c r="M33" i="49"/>
  <c r="S33" i="49" s="1"/>
  <c r="M73" i="49"/>
  <c r="S73" i="49" s="1"/>
  <c r="M61" i="49"/>
  <c r="S61" i="49" s="1"/>
  <c r="M55" i="49"/>
  <c r="S55" i="49" s="1"/>
  <c r="M16" i="49"/>
  <c r="S16" i="49" s="1"/>
  <c r="M11" i="49"/>
  <c r="S11" i="49" s="1"/>
  <c r="M15" i="49"/>
  <c r="S15" i="49" s="1"/>
  <c r="M107" i="49"/>
  <c r="S107" i="49" s="1"/>
  <c r="M81" i="49"/>
  <c r="S81" i="49" s="1"/>
  <c r="M166" i="49"/>
  <c r="S166" i="49" s="1"/>
  <c r="M196" i="49"/>
  <c r="S196" i="49" s="1"/>
  <c r="M222" i="49"/>
  <c r="S222" i="49" s="1"/>
  <c r="M83" i="49"/>
  <c r="S83" i="49" s="1"/>
  <c r="M110" i="49"/>
  <c r="S110" i="49" s="1"/>
  <c r="M111" i="49"/>
  <c r="S111" i="49" s="1"/>
  <c r="M104" i="49"/>
  <c r="S104" i="49" s="1"/>
  <c r="M126" i="49"/>
  <c r="S126" i="49" s="1"/>
  <c r="M99" i="49"/>
  <c r="S99" i="49" s="1"/>
  <c r="M82" i="49"/>
  <c r="S82" i="49" s="1"/>
  <c r="M14" i="49"/>
  <c r="S14" i="49" s="1"/>
  <c r="M10" i="49"/>
  <c r="S10" i="49" s="1"/>
  <c r="M86" i="49"/>
  <c r="S86" i="49" s="1"/>
  <c r="M12" i="49"/>
  <c r="S12" i="49" s="1"/>
  <c r="M192" i="49"/>
  <c r="S192" i="49" s="1"/>
  <c r="M220" i="49"/>
  <c r="S220" i="49" s="1"/>
  <c r="M199" i="49"/>
  <c r="S199" i="49" s="1"/>
  <c r="M62" i="49"/>
  <c r="S62" i="49" s="1"/>
  <c r="K46" i="49"/>
  <c r="M23" i="49"/>
  <c r="S23" i="49" s="1"/>
  <c r="M56" i="49"/>
  <c r="S56" i="49" s="1"/>
  <c r="M75" i="49"/>
  <c r="S75" i="49" s="1"/>
  <c r="M102" i="49"/>
  <c r="S102" i="49" s="1"/>
  <c r="M26" i="49"/>
  <c r="S26" i="49" s="1"/>
  <c r="M117" i="49"/>
  <c r="S117" i="49" s="1"/>
  <c r="M120" i="49"/>
  <c r="S120" i="49" s="1"/>
  <c r="M92" i="49"/>
  <c r="S92" i="49" s="1"/>
  <c r="M37" i="49"/>
  <c r="S37" i="49" s="1"/>
  <c r="M72" i="49"/>
  <c r="S72" i="49" s="1"/>
  <c r="M38" i="49"/>
  <c r="S38" i="49" s="1"/>
  <c r="M44" i="49"/>
  <c r="S44" i="49" s="1"/>
  <c r="M232" i="49"/>
  <c r="S232" i="49" s="1"/>
  <c r="K57" i="50"/>
  <c r="M257" i="50"/>
  <c r="S257" i="50" s="1"/>
  <c r="M204" i="50"/>
  <c r="S204" i="50" s="1"/>
  <c r="L24" i="50"/>
  <c r="M25" i="50"/>
  <c r="S25" i="50" s="1"/>
  <c r="M114" i="50"/>
  <c r="S114" i="50" s="1"/>
  <c r="M71" i="50"/>
  <c r="S71" i="50" s="1"/>
  <c r="M27" i="50"/>
  <c r="S27" i="50" s="1"/>
  <c r="M107" i="50"/>
  <c r="S107" i="50" s="1"/>
  <c r="M109" i="50"/>
  <c r="S109" i="50" s="1"/>
  <c r="M112" i="50"/>
  <c r="S112" i="50" s="1"/>
  <c r="M91" i="50"/>
  <c r="S91" i="50" s="1"/>
  <c r="M147" i="50"/>
  <c r="S147" i="50" s="1"/>
  <c r="M76" i="50"/>
  <c r="S76" i="50" s="1"/>
  <c r="M128" i="50"/>
  <c r="S128" i="50" s="1"/>
  <c r="M55" i="50"/>
  <c r="S55" i="50" s="1"/>
  <c r="M54" i="50"/>
  <c r="S54" i="50" s="1"/>
  <c r="M93" i="50"/>
  <c r="S93" i="50" s="1"/>
  <c r="K47" i="50"/>
  <c r="M41" i="50"/>
  <c r="S41" i="50" s="1"/>
  <c r="M115" i="50"/>
  <c r="S115" i="50" s="1"/>
  <c r="M56" i="50"/>
  <c r="S56" i="50" s="1"/>
  <c r="M78" i="50"/>
  <c r="S78" i="50" s="1"/>
  <c r="M110" i="50"/>
  <c r="S110" i="50" s="1"/>
  <c r="M23" i="50"/>
  <c r="S23" i="50" s="1"/>
  <c r="M70" i="50"/>
  <c r="S70" i="50" s="1"/>
  <c r="M77" i="50"/>
  <c r="S77" i="50" s="1"/>
  <c r="M21" i="50"/>
  <c r="S21" i="50" s="1"/>
  <c r="M65" i="50"/>
  <c r="S65" i="50" s="1"/>
  <c r="M37" i="50"/>
  <c r="S37" i="50" s="1"/>
  <c r="K58" i="50"/>
  <c r="M102" i="50"/>
  <c r="S102" i="50" s="1"/>
  <c r="K98" i="50"/>
  <c r="M17" i="50"/>
  <c r="S17" i="50" s="1"/>
  <c r="M68" i="50"/>
  <c r="S68" i="50" s="1"/>
  <c r="L16" i="50"/>
  <c r="R16" i="50" s="1"/>
  <c r="M31" i="50"/>
  <c r="S31" i="50" s="1"/>
  <c r="M14" i="50"/>
  <c r="S14" i="50" s="1"/>
  <c r="M62" i="50"/>
  <c r="S62" i="50" s="1"/>
  <c r="M63" i="50"/>
  <c r="S63" i="50" s="1"/>
  <c r="K59" i="50"/>
  <c r="Q59" i="50" s="1"/>
  <c r="M130" i="50"/>
  <c r="S130" i="50" s="1"/>
  <c r="M90" i="50"/>
  <c r="S90" i="50" s="1"/>
  <c r="M11" i="50"/>
  <c r="S11" i="50" s="1"/>
  <c r="M94" i="50"/>
  <c r="S94" i="50" s="1"/>
  <c r="M46" i="50"/>
  <c r="S46" i="50" s="1"/>
  <c r="M16" i="50"/>
  <c r="S16" i="50" s="1"/>
  <c r="M117" i="50"/>
  <c r="S117" i="50" s="1"/>
  <c r="M85" i="50"/>
  <c r="S85" i="50" s="1"/>
  <c r="M26" i="50"/>
  <c r="S26" i="50" s="1"/>
  <c r="M81" i="50"/>
  <c r="S81" i="50" s="1"/>
  <c r="M33" i="50"/>
  <c r="S33" i="50" s="1"/>
  <c r="M64" i="50"/>
  <c r="S64" i="50" s="1"/>
  <c r="M127" i="50"/>
  <c r="S127" i="50" s="1"/>
  <c r="M15" i="50"/>
  <c r="S15" i="50" s="1"/>
  <c r="M123" i="50"/>
  <c r="S123" i="50" s="1"/>
  <c r="M100" i="50"/>
  <c r="S100" i="50" s="1"/>
  <c r="M89" i="50"/>
  <c r="S89" i="50" s="1"/>
  <c r="M80" i="50"/>
  <c r="S80" i="50" s="1"/>
  <c r="M53" i="50"/>
  <c r="S53" i="50" s="1"/>
  <c r="M18" i="50"/>
  <c r="S18" i="50" s="1"/>
  <c r="M57" i="50"/>
  <c r="S57" i="50" s="1"/>
  <c r="M40" i="50"/>
  <c r="S40" i="50" s="1"/>
  <c r="M13" i="50"/>
  <c r="S13" i="50" s="1"/>
  <c r="M67" i="50"/>
  <c r="S67" i="50" s="1"/>
  <c r="M10" i="50"/>
  <c r="S10" i="50" s="1"/>
  <c r="M39" i="50"/>
  <c r="S39" i="50" s="1"/>
  <c r="M129" i="50"/>
  <c r="S129" i="50" s="1"/>
  <c r="M104" i="50"/>
  <c r="S104" i="50" s="1"/>
  <c r="L84" i="51"/>
  <c r="M92" i="51"/>
  <c r="S92" i="51" s="1"/>
  <c r="L21" i="51"/>
  <c r="M123" i="51"/>
  <c r="S123" i="51" s="1"/>
  <c r="M46" i="51"/>
  <c r="S46" i="51" s="1"/>
  <c r="M21" i="51"/>
  <c r="S21" i="51" s="1"/>
  <c r="M64" i="51"/>
  <c r="S64" i="51" s="1"/>
  <c r="M122" i="51"/>
  <c r="S122" i="51" s="1"/>
  <c r="L99" i="51"/>
  <c r="K111" i="51"/>
  <c r="K43" i="51"/>
  <c r="M29" i="51"/>
  <c r="S29" i="51" s="1"/>
  <c r="M132" i="51"/>
  <c r="S132" i="51" s="1"/>
  <c r="M25" i="51"/>
  <c r="S25" i="51" s="1"/>
  <c r="K34" i="51"/>
  <c r="M90" i="51"/>
  <c r="S90" i="51" s="1"/>
  <c r="M26" i="51"/>
  <c r="S26" i="51" s="1"/>
  <c r="M174" i="51"/>
  <c r="S174" i="51" s="1"/>
  <c r="M61" i="51"/>
  <c r="S61" i="51" s="1"/>
  <c r="M113" i="51"/>
  <c r="S113" i="51" s="1"/>
  <c r="M18" i="51"/>
  <c r="S18" i="51" s="1"/>
  <c r="K11" i="51"/>
  <c r="M101" i="51"/>
  <c r="S101" i="51" s="1"/>
  <c r="M93" i="51"/>
  <c r="S93" i="51" s="1"/>
  <c r="M114" i="51"/>
  <c r="S114" i="51" s="1"/>
  <c r="L9" i="51"/>
  <c r="T9" i="51" s="1"/>
  <c r="M31" i="51"/>
  <c r="S31" i="51" s="1"/>
  <c r="L82" i="51"/>
  <c r="M68" i="51"/>
  <c r="S68" i="51" s="1"/>
  <c r="L11" i="51"/>
  <c r="M105" i="51"/>
  <c r="S105" i="51" s="1"/>
  <c r="M104" i="51"/>
  <c r="S104" i="51" s="1"/>
  <c r="M96" i="51"/>
  <c r="S96" i="51" s="1"/>
  <c r="K92" i="51"/>
  <c r="Q92" i="51" s="1"/>
  <c r="M45" i="51"/>
  <c r="S45" i="51" s="1"/>
  <c r="K28" i="51"/>
  <c r="Q28" i="51" s="1"/>
  <c r="M126" i="51"/>
  <c r="S126" i="51" s="1"/>
  <c r="M112" i="51"/>
  <c r="S112" i="51" s="1"/>
  <c r="K15" i="51"/>
  <c r="M128" i="51"/>
  <c r="S128" i="51" s="1"/>
  <c r="M37" i="51"/>
  <c r="S37" i="51" s="1"/>
  <c r="L19" i="51"/>
  <c r="L50" i="51"/>
  <c r="R50" i="51" s="1"/>
  <c r="M107" i="51"/>
  <c r="S107" i="51" s="1"/>
  <c r="L18" i="51"/>
  <c r="M20" i="51"/>
  <c r="S20" i="51" s="1"/>
  <c r="L7" i="51"/>
  <c r="M60" i="51"/>
  <c r="S60" i="51" s="1"/>
  <c r="M110" i="51"/>
  <c r="S110" i="51" s="1"/>
  <c r="M79" i="51"/>
  <c r="S79" i="51" s="1"/>
  <c r="M95" i="51"/>
  <c r="S95" i="51" s="1"/>
  <c r="M178" i="51"/>
  <c r="S178" i="51" s="1"/>
  <c r="M8" i="51"/>
  <c r="S8" i="51" s="1"/>
  <c r="M111" i="51"/>
  <c r="S111" i="51" s="1"/>
  <c r="K124" i="51"/>
  <c r="M16" i="51"/>
  <c r="S16" i="51" s="1"/>
  <c r="L17" i="51"/>
  <c r="M82" i="51"/>
  <c r="S82" i="51" s="1"/>
  <c r="L10" i="51"/>
  <c r="M40" i="51"/>
  <c r="S40" i="51" s="1"/>
  <c r="M127" i="51"/>
  <c r="S127" i="51" s="1"/>
  <c r="M33" i="51"/>
  <c r="S33" i="51" s="1"/>
  <c r="M10" i="51"/>
  <c r="S10" i="51" s="1"/>
  <c r="M41" i="51"/>
  <c r="S41" i="51" s="1"/>
  <c r="L116" i="51"/>
  <c r="M23" i="51"/>
  <c r="S23" i="51" s="1"/>
  <c r="M56" i="51"/>
  <c r="S56" i="51" s="1"/>
  <c r="M83" i="51"/>
  <c r="S83" i="51" s="1"/>
  <c r="M22" i="51"/>
  <c r="S22" i="51" s="1"/>
  <c r="M63" i="51"/>
  <c r="S63" i="51" s="1"/>
  <c r="M65" i="51"/>
  <c r="S65" i="51" s="1"/>
  <c r="M117" i="51"/>
  <c r="S117" i="51" s="1"/>
  <c r="M43" i="51"/>
  <c r="S43" i="51" s="1"/>
  <c r="L13" i="51"/>
  <c r="M59" i="51"/>
  <c r="S59" i="51" s="1"/>
  <c r="M163" i="51"/>
  <c r="S163" i="51" s="1"/>
  <c r="L14" i="51"/>
  <c r="M103" i="51"/>
  <c r="S103" i="51" s="1"/>
  <c r="L89" i="51"/>
  <c r="M81" i="51"/>
  <c r="S81" i="51" s="1"/>
  <c r="M11" i="51"/>
  <c r="S11" i="51" s="1"/>
  <c r="M51" i="51"/>
  <c r="S51" i="51" s="1"/>
  <c r="L46" i="51"/>
  <c r="R46" i="51" s="1"/>
  <c r="M120" i="51"/>
  <c r="S120" i="51" s="1"/>
  <c r="M39" i="51"/>
  <c r="S39" i="51" s="1"/>
  <c r="M115" i="51"/>
  <c r="S115" i="51" s="1"/>
  <c r="M13" i="51"/>
  <c r="S13" i="51" s="1"/>
  <c r="M129" i="51"/>
  <c r="S129" i="51" s="1"/>
  <c r="K23" i="51"/>
  <c r="M35" i="51"/>
  <c r="S35" i="51" s="1"/>
  <c r="M78" i="51"/>
  <c r="S78" i="51" s="1"/>
  <c r="K8" i="51"/>
  <c r="M167" i="51"/>
  <c r="S167" i="51" s="1"/>
  <c r="M12" i="51"/>
  <c r="S12" i="51" s="1"/>
  <c r="M94" i="51"/>
  <c r="S94" i="51" s="1"/>
  <c r="M116" i="51"/>
  <c r="S116" i="51" s="1"/>
  <c r="L8" i="51"/>
  <c r="R8" i="51" s="1"/>
  <c r="L49" i="51"/>
  <c r="M55" i="51"/>
  <c r="S55" i="51" s="1"/>
  <c r="M54" i="51"/>
  <c r="S54" i="51" s="1"/>
  <c r="M53" i="51"/>
  <c r="S53" i="51" s="1"/>
  <c r="L24" i="51"/>
  <c r="M15" i="51"/>
  <c r="S15" i="51" s="1"/>
  <c r="L16" i="51"/>
  <c r="M17" i="51"/>
  <c r="S17" i="51" s="1"/>
  <c r="M73" i="51"/>
  <c r="S73" i="51" s="1"/>
  <c r="M99" i="51"/>
  <c r="S99" i="51" s="1"/>
  <c r="M77" i="51"/>
  <c r="S77" i="51" s="1"/>
  <c r="M36" i="51"/>
  <c r="S36" i="51" s="1"/>
  <c r="M14" i="51"/>
  <c r="S14" i="51" s="1"/>
  <c r="M109" i="51"/>
  <c r="S109" i="51" s="1"/>
  <c r="M91" i="51"/>
  <c r="S91" i="51" s="1"/>
  <c r="M80" i="51"/>
  <c r="S80" i="51" s="1"/>
  <c r="M130" i="51"/>
  <c r="S130" i="51" s="1"/>
  <c r="M102" i="51"/>
  <c r="S102" i="51" s="1"/>
  <c r="M71" i="51"/>
  <c r="S71" i="51" s="1"/>
  <c r="M27" i="51"/>
  <c r="S27" i="51" s="1"/>
  <c r="M57" i="51"/>
  <c r="S57" i="51" s="1"/>
  <c r="M67" i="51"/>
  <c r="S67" i="51" s="1"/>
  <c r="M9" i="51"/>
  <c r="S9" i="51" s="1"/>
  <c r="M125" i="51"/>
  <c r="S125" i="51" s="1"/>
  <c r="M28" i="51"/>
  <c r="S28" i="51" s="1"/>
  <c r="M47" i="51"/>
  <c r="S47" i="51" s="1"/>
  <c r="M62" i="51"/>
  <c r="S62" i="51" s="1"/>
  <c r="L53" i="49"/>
  <c r="V53" i="49" s="1"/>
  <c r="K78" i="53"/>
  <c r="Q78" i="53" s="1"/>
  <c r="L66" i="49"/>
  <c r="L128" i="53"/>
  <c r="L110" i="52"/>
  <c r="R110" i="52" s="1"/>
  <c r="L96" i="50"/>
  <c r="L81" i="54"/>
  <c r="K127" i="52"/>
  <c r="L45" i="54"/>
  <c r="L124" i="53"/>
  <c r="R124" i="53" s="1"/>
  <c r="L110" i="53"/>
  <c r="L104" i="51"/>
  <c r="M38" i="53"/>
  <c r="S38" i="53" s="1"/>
  <c r="M38" i="52"/>
  <c r="S38" i="52" s="1"/>
  <c r="K48" i="49"/>
  <c r="Q48" i="49" s="1"/>
  <c r="K104" i="50"/>
  <c r="M208" i="51"/>
  <c r="S208" i="51" s="1"/>
  <c r="M69" i="53"/>
  <c r="S69" i="53" s="1"/>
  <c r="M124" i="52"/>
  <c r="S124" i="52" s="1"/>
  <c r="K38" i="51"/>
  <c r="L124" i="51"/>
  <c r="T124" i="51" s="1"/>
  <c r="L128" i="52"/>
  <c r="K73" i="54"/>
  <c r="K69" i="52"/>
  <c r="L70" i="54"/>
  <c r="L16" i="49"/>
  <c r="L11" i="52"/>
  <c r="K21" i="50"/>
  <c r="Q21" i="50" s="1"/>
  <c r="L46" i="49"/>
  <c r="L18" i="54"/>
  <c r="K48" i="52"/>
  <c r="M104" i="53"/>
  <c r="S104" i="53" s="1"/>
  <c r="M131" i="49"/>
  <c r="S131" i="49" s="1"/>
  <c r="M29" i="54"/>
  <c r="S29" i="54" s="1"/>
  <c r="M271" i="49"/>
  <c r="S271" i="49" s="1"/>
  <c r="M119" i="50"/>
  <c r="S119" i="50" s="1"/>
  <c r="M253" i="51"/>
  <c r="S253" i="51" s="1"/>
  <c r="L42" i="52"/>
  <c r="L23" i="52"/>
  <c r="L89" i="53"/>
  <c r="R89" i="53" s="1"/>
  <c r="K17" i="51"/>
  <c r="U17" i="51" s="1"/>
  <c r="K121" i="51"/>
  <c r="Q121" i="51" s="1"/>
  <c r="L66" i="53"/>
  <c r="L22" i="52"/>
  <c r="K51" i="54"/>
  <c r="K72" i="54"/>
  <c r="L43" i="54"/>
  <c r="K134" i="50"/>
  <c r="L89" i="52"/>
  <c r="K52" i="50"/>
  <c r="L19" i="52"/>
  <c r="M88" i="49"/>
  <c r="S88" i="49" s="1"/>
  <c r="M118" i="49"/>
  <c r="S118" i="49" s="1"/>
  <c r="M49" i="52"/>
  <c r="S49" i="52" s="1"/>
  <c r="M72" i="52"/>
  <c r="S72" i="52" s="1"/>
  <c r="M42" i="52"/>
  <c r="S42" i="52" s="1"/>
  <c r="M133" i="51"/>
  <c r="S133" i="51" s="1"/>
  <c r="M75" i="51"/>
  <c r="S75" i="51" s="1"/>
  <c r="M48" i="54"/>
  <c r="S48" i="54" s="1"/>
  <c r="M148" i="49"/>
  <c r="S148" i="49" s="1"/>
  <c r="M246" i="49"/>
  <c r="S246" i="49" s="1"/>
  <c r="M152" i="49"/>
  <c r="S152" i="49" s="1"/>
  <c r="M195" i="49"/>
  <c r="S195" i="49" s="1"/>
  <c r="M211" i="49"/>
  <c r="S211" i="49" s="1"/>
  <c r="M100" i="52"/>
  <c r="S100" i="52" s="1"/>
  <c r="M97" i="54"/>
  <c r="S97" i="54" s="1"/>
  <c r="M227" i="51"/>
  <c r="S227" i="51" s="1"/>
  <c r="M164" i="51"/>
  <c r="S164" i="51" s="1"/>
  <c r="M182" i="51"/>
  <c r="S182" i="51" s="1"/>
  <c r="M87" i="54"/>
  <c r="S87" i="54" s="1"/>
  <c r="M32" i="53"/>
  <c r="S32" i="53" s="1"/>
  <c r="M116" i="50"/>
  <c r="S116" i="50" s="1"/>
  <c r="M222" i="50"/>
  <c r="S222" i="50" s="1"/>
  <c r="M200" i="50"/>
  <c r="S200" i="50" s="1"/>
  <c r="M32" i="49"/>
  <c r="S32" i="49" s="1"/>
  <c r="L107" i="49"/>
  <c r="V107" i="49" s="1"/>
  <c r="L86" i="52"/>
  <c r="V86" i="52" s="1"/>
  <c r="K112" i="54"/>
  <c r="K86" i="53"/>
  <c r="L123" i="52"/>
  <c r="K21" i="52"/>
  <c r="L70" i="53"/>
  <c r="L44" i="53"/>
  <c r="L33" i="53"/>
  <c r="M29" i="52"/>
  <c r="S29" i="52" s="1"/>
  <c r="M262" i="51"/>
  <c r="S262" i="51" s="1"/>
  <c r="M249" i="51"/>
  <c r="S249" i="51" s="1"/>
  <c r="M121" i="50"/>
  <c r="S121" i="50" s="1"/>
  <c r="M236" i="50"/>
  <c r="S236" i="50" s="1"/>
  <c r="M266" i="50"/>
  <c r="S266" i="50" s="1"/>
  <c r="M66" i="53"/>
  <c r="S66" i="53" s="1"/>
  <c r="M119" i="53"/>
  <c r="S119" i="53" s="1"/>
  <c r="M74" i="53"/>
  <c r="S74" i="53" s="1"/>
  <c r="M86" i="53"/>
  <c r="S86" i="53" s="1"/>
  <c r="M43" i="53"/>
  <c r="S43" i="53" s="1"/>
  <c r="M95" i="53"/>
  <c r="S95" i="53" s="1"/>
  <c r="M35" i="53"/>
  <c r="S35" i="53" s="1"/>
  <c r="M89" i="53"/>
  <c r="S89" i="53" s="1"/>
  <c r="M84" i="53"/>
  <c r="S84" i="53" s="1"/>
  <c r="M131" i="53"/>
  <c r="S131" i="53" s="1"/>
  <c r="M125" i="53"/>
  <c r="S125" i="53" s="1"/>
  <c r="M106" i="53"/>
  <c r="S106" i="53" s="1"/>
  <c r="M44" i="53"/>
  <c r="S44" i="53" s="1"/>
  <c r="M108" i="53"/>
  <c r="S108" i="53" s="1"/>
  <c r="M118" i="53"/>
  <c r="S118" i="53" s="1"/>
  <c r="M59" i="53"/>
  <c r="S59" i="53" s="1"/>
  <c r="M61" i="53"/>
  <c r="S61" i="53" s="1"/>
  <c r="M50" i="53"/>
  <c r="S50" i="53" s="1"/>
  <c r="M100" i="53"/>
  <c r="S100" i="53" s="1"/>
  <c r="M98" i="53"/>
  <c r="S98" i="53" s="1"/>
  <c r="M124" i="53"/>
  <c r="S124" i="53" s="1"/>
  <c r="M72" i="53"/>
  <c r="S72" i="53" s="1"/>
  <c r="M49" i="53"/>
  <c r="S49" i="53" s="1"/>
  <c r="M132" i="53"/>
  <c r="S132" i="53" s="1"/>
  <c r="M75" i="53"/>
  <c r="S75" i="53" s="1"/>
  <c r="M99" i="53"/>
  <c r="S99" i="53" s="1"/>
  <c r="M88" i="53"/>
  <c r="S88" i="53" s="1"/>
  <c r="M105" i="53"/>
  <c r="S105" i="53" s="1"/>
  <c r="M24" i="53"/>
  <c r="S24" i="53" s="1"/>
  <c r="M29" i="53"/>
  <c r="S29" i="53" s="1"/>
  <c r="M48" i="53"/>
  <c r="S48" i="53" s="1"/>
  <c r="M96" i="53"/>
  <c r="S96" i="53" s="1"/>
  <c r="M52" i="53"/>
  <c r="S52" i="53" s="1"/>
  <c r="M97" i="53"/>
  <c r="S97" i="53" s="1"/>
  <c r="M42" i="53"/>
  <c r="S42" i="53" s="1"/>
  <c r="M34" i="53"/>
  <c r="S34" i="53" s="1"/>
  <c r="M30" i="53"/>
  <c r="S30" i="53" s="1"/>
  <c r="M112" i="53"/>
  <c r="S112" i="53" s="1"/>
  <c r="M87" i="53"/>
  <c r="S87" i="53" s="1"/>
  <c r="M60" i="53"/>
  <c r="S60" i="53" s="1"/>
  <c r="M58" i="53"/>
  <c r="S58" i="53" s="1"/>
  <c r="M19" i="53"/>
  <c r="S19" i="53" s="1"/>
  <c r="M70" i="53"/>
  <c r="S70" i="53" s="1"/>
  <c r="K183" i="51"/>
  <c r="K20" i="51"/>
  <c r="L44" i="54"/>
  <c r="R44" i="54" s="1"/>
  <c r="L26" i="54"/>
  <c r="L52" i="54"/>
  <c r="L112" i="49"/>
  <c r="V112" i="49" s="1"/>
  <c r="L92" i="52"/>
  <c r="O6" i="48"/>
  <c r="U6" i="48"/>
  <c r="L6" i="48"/>
  <c r="R6" i="48"/>
  <c r="M133" i="53"/>
  <c r="S133" i="53" s="1"/>
  <c r="K104" i="49"/>
  <c r="L88" i="52"/>
  <c r="R88" i="52" s="1"/>
  <c r="K72" i="49"/>
  <c r="K18" i="51"/>
  <c r="K19" i="53"/>
  <c r="Q19" i="53" s="1"/>
  <c r="K101" i="53"/>
  <c r="K115" i="51"/>
  <c r="Q115" i="51" s="1"/>
  <c r="L131" i="54"/>
  <c r="L27" i="52"/>
  <c r="R27" i="52" s="1"/>
  <c r="K16" i="51"/>
  <c r="L84" i="52"/>
  <c r="L33" i="54"/>
  <c r="L92" i="49"/>
  <c r="M212" i="49"/>
  <c r="S212" i="49" s="1"/>
  <c r="M177" i="49"/>
  <c r="S177" i="49" s="1"/>
  <c r="M267" i="49"/>
  <c r="S267" i="49" s="1"/>
  <c r="M262" i="49"/>
  <c r="S262" i="49" s="1"/>
  <c r="M69" i="52"/>
  <c r="S69" i="52" s="1"/>
  <c r="M49" i="49"/>
  <c r="S49" i="49" s="1"/>
  <c r="M32" i="54"/>
  <c r="S32" i="54" s="1"/>
  <c r="M48" i="49"/>
  <c r="S48" i="49" s="1"/>
  <c r="M158" i="51"/>
  <c r="S158" i="51" s="1"/>
  <c r="M148" i="51"/>
  <c r="S148" i="51" s="1"/>
  <c r="M141" i="50"/>
  <c r="S141" i="50" s="1"/>
  <c r="M165" i="50"/>
  <c r="S165" i="50" s="1"/>
  <c r="M44" i="52"/>
  <c r="S44" i="52" s="1"/>
  <c r="M12" i="52"/>
  <c r="S12" i="52" s="1"/>
  <c r="M70" i="52"/>
  <c r="S70" i="52" s="1"/>
  <c r="M52" i="52"/>
  <c r="S52" i="52" s="1"/>
  <c r="M19" i="52"/>
  <c r="S19" i="52" s="1"/>
  <c r="M34" i="52"/>
  <c r="S34" i="52" s="1"/>
  <c r="M58" i="52"/>
  <c r="S58" i="52" s="1"/>
  <c r="M89" i="52"/>
  <c r="S89" i="52" s="1"/>
  <c r="M8" i="52"/>
  <c r="S8" i="52" s="1"/>
  <c r="M48" i="52"/>
  <c r="S48" i="52" s="1"/>
  <c r="M24" i="52"/>
  <c r="S24" i="52" s="1"/>
  <c r="M133" i="52"/>
  <c r="S133" i="52" s="1"/>
  <c r="M50" i="52"/>
  <c r="S50" i="52" s="1"/>
  <c r="M66" i="52"/>
  <c r="S66" i="52" s="1"/>
  <c r="M100" i="49"/>
  <c r="S100" i="49" s="1"/>
  <c r="M121" i="49"/>
  <c r="S121" i="49" s="1"/>
  <c r="M69" i="49"/>
  <c r="S69" i="49" s="1"/>
  <c r="M137" i="49"/>
  <c r="S137" i="49" s="1"/>
  <c r="M154" i="49"/>
  <c r="S154" i="49" s="1"/>
  <c r="M135" i="49"/>
  <c r="S135" i="49" s="1"/>
  <c r="M167" i="49"/>
  <c r="S167" i="49" s="1"/>
  <c r="M233" i="49"/>
  <c r="S233" i="49" s="1"/>
  <c r="M161" i="49"/>
  <c r="S161" i="49" s="1"/>
  <c r="M216" i="49"/>
  <c r="S216" i="49" s="1"/>
  <c r="M240" i="49"/>
  <c r="S240" i="49" s="1"/>
  <c r="M149" i="49"/>
  <c r="S149" i="49" s="1"/>
  <c r="M181" i="49"/>
  <c r="S181" i="49" s="1"/>
  <c r="M210" i="49"/>
  <c r="S210" i="49" s="1"/>
  <c r="M209" i="49"/>
  <c r="S209" i="49" s="1"/>
  <c r="M157" i="49"/>
  <c r="S157" i="49" s="1"/>
  <c r="M165" i="49"/>
  <c r="S165" i="49" s="1"/>
  <c r="M238" i="49"/>
  <c r="S238" i="49" s="1"/>
  <c r="M180" i="49"/>
  <c r="S180" i="49" s="1"/>
  <c r="M153" i="49"/>
  <c r="S153" i="49" s="1"/>
  <c r="M124" i="49"/>
  <c r="S124" i="49" s="1"/>
  <c r="M42" i="49"/>
  <c r="S42" i="49" s="1"/>
  <c r="M84" i="49"/>
  <c r="S84" i="49" s="1"/>
  <c r="M29" i="49"/>
  <c r="S29" i="49" s="1"/>
  <c r="M70" i="49"/>
  <c r="S70" i="49" s="1"/>
  <c r="M245" i="49"/>
  <c r="S245" i="49" s="1"/>
  <c r="M141" i="49"/>
  <c r="S141" i="49" s="1"/>
  <c r="M159" i="49"/>
  <c r="S159" i="49" s="1"/>
  <c r="M183" i="49"/>
  <c r="S183" i="49" s="1"/>
  <c r="M253" i="49"/>
  <c r="S253" i="49" s="1"/>
  <c r="M242" i="49"/>
  <c r="S242" i="49" s="1"/>
  <c r="M247" i="49"/>
  <c r="S247" i="49" s="1"/>
  <c r="M229" i="49"/>
  <c r="S229" i="49" s="1"/>
  <c r="M263" i="49"/>
  <c r="S263" i="49" s="1"/>
  <c r="M187" i="49"/>
  <c r="S187" i="49" s="1"/>
  <c r="M156" i="49"/>
  <c r="S156" i="49" s="1"/>
  <c r="M203" i="49"/>
  <c r="S203" i="49" s="1"/>
  <c r="M174" i="49"/>
  <c r="S174" i="49" s="1"/>
  <c r="M168" i="49"/>
  <c r="S168" i="49" s="1"/>
  <c r="M206" i="49"/>
  <c r="S206" i="49" s="1"/>
  <c r="M160" i="49"/>
  <c r="S160" i="49" s="1"/>
  <c r="M200" i="49"/>
  <c r="S200" i="49" s="1"/>
  <c r="M208" i="49"/>
  <c r="S208" i="49" s="1"/>
  <c r="M265" i="49"/>
  <c r="S265" i="49" s="1"/>
  <c r="M207" i="49"/>
  <c r="S207" i="49" s="1"/>
  <c r="M250" i="49"/>
  <c r="S250" i="49" s="1"/>
  <c r="M175" i="49"/>
  <c r="S175" i="49" s="1"/>
  <c r="M138" i="49"/>
  <c r="S138" i="49" s="1"/>
  <c r="M146" i="49"/>
  <c r="S146" i="49" s="1"/>
  <c r="M188" i="49"/>
  <c r="S188" i="49" s="1"/>
  <c r="M170" i="49"/>
  <c r="S170" i="49" s="1"/>
  <c r="M223" i="49"/>
  <c r="S223" i="49" s="1"/>
  <c r="M172" i="49"/>
  <c r="S172" i="49" s="1"/>
  <c r="M201" i="49"/>
  <c r="S201" i="49" s="1"/>
  <c r="M261" i="49"/>
  <c r="S261" i="49" s="1"/>
  <c r="M142" i="49"/>
  <c r="S142" i="49" s="1"/>
  <c r="M234" i="49"/>
  <c r="S234" i="49" s="1"/>
  <c r="M218" i="49"/>
  <c r="S218" i="49" s="1"/>
  <c r="M213" i="49"/>
  <c r="S213" i="49" s="1"/>
  <c r="M25" i="49"/>
  <c r="S25" i="49" s="1"/>
  <c r="M43" i="49"/>
  <c r="S43" i="49" s="1"/>
  <c r="M259" i="49"/>
  <c r="S259" i="49" s="1"/>
  <c r="M243" i="49"/>
  <c r="S243" i="49" s="1"/>
  <c r="M147" i="49"/>
  <c r="S147" i="49" s="1"/>
  <c r="M251" i="49"/>
  <c r="S251" i="49" s="1"/>
  <c r="M254" i="49"/>
  <c r="S254" i="49" s="1"/>
  <c r="M186" i="49"/>
  <c r="S186" i="49" s="1"/>
  <c r="M255" i="49"/>
  <c r="S255" i="49" s="1"/>
  <c r="M190" i="49"/>
  <c r="S190" i="49" s="1"/>
  <c r="M150" i="49"/>
  <c r="S150" i="49" s="1"/>
  <c r="M260" i="49"/>
  <c r="S260" i="49" s="1"/>
  <c r="M139" i="49"/>
  <c r="S139" i="49" s="1"/>
  <c r="M202" i="49"/>
  <c r="S202" i="49" s="1"/>
  <c r="M204" i="49"/>
  <c r="S204" i="49" s="1"/>
  <c r="M252" i="49"/>
  <c r="S252" i="49" s="1"/>
  <c r="M266" i="49"/>
  <c r="S266" i="49" s="1"/>
  <c r="M205" i="49"/>
  <c r="S205" i="49" s="1"/>
  <c r="M235" i="49"/>
  <c r="S235" i="49" s="1"/>
  <c r="M221" i="49"/>
  <c r="S221" i="49" s="1"/>
  <c r="M133" i="49"/>
  <c r="S133" i="49" s="1"/>
  <c r="M50" i="49"/>
  <c r="S50" i="49" s="1"/>
  <c r="M189" i="49"/>
  <c r="S189" i="49" s="1"/>
  <c r="M231" i="49"/>
  <c r="S231" i="49" s="1"/>
  <c r="M249" i="49"/>
  <c r="S249" i="49" s="1"/>
  <c r="M215" i="49"/>
  <c r="S215" i="49" s="1"/>
  <c r="M144" i="49"/>
  <c r="S144" i="49" s="1"/>
  <c r="M162" i="49"/>
  <c r="S162" i="49" s="1"/>
  <c r="M239" i="49"/>
  <c r="S239" i="49" s="1"/>
  <c r="M143" i="49"/>
  <c r="S143" i="49" s="1"/>
  <c r="M197" i="49"/>
  <c r="S197" i="49" s="1"/>
  <c r="M270" i="49"/>
  <c r="S270" i="49" s="1"/>
  <c r="M158" i="49"/>
  <c r="S158" i="49" s="1"/>
  <c r="M230" i="49"/>
  <c r="S230" i="49" s="1"/>
  <c r="M225" i="49"/>
  <c r="S225" i="49" s="1"/>
  <c r="M241" i="49"/>
  <c r="S241" i="49" s="1"/>
  <c r="M226" i="49"/>
  <c r="S226" i="49" s="1"/>
  <c r="M182" i="49"/>
  <c r="S182" i="49" s="1"/>
  <c r="M227" i="49"/>
  <c r="S227" i="49" s="1"/>
  <c r="M134" i="49"/>
  <c r="S134" i="49" s="1"/>
  <c r="M97" i="49"/>
  <c r="S97" i="49" s="1"/>
  <c r="M258" i="49"/>
  <c r="S258" i="49" s="1"/>
  <c r="M145" i="49"/>
  <c r="S145" i="49" s="1"/>
  <c r="M264" i="49"/>
  <c r="S264" i="49" s="1"/>
  <c r="M268" i="49"/>
  <c r="S268" i="49" s="1"/>
  <c r="M155" i="49"/>
  <c r="S155" i="49" s="1"/>
  <c r="M178" i="49"/>
  <c r="S178" i="49" s="1"/>
  <c r="M163" i="49"/>
  <c r="S163" i="49" s="1"/>
  <c r="M171" i="49"/>
  <c r="S171" i="49" s="1"/>
  <c r="M169" i="49"/>
  <c r="S169" i="49" s="1"/>
  <c r="M244" i="49"/>
  <c r="S244" i="49" s="1"/>
  <c r="M224" i="49"/>
  <c r="S224" i="49" s="1"/>
  <c r="M228" i="49"/>
  <c r="S228" i="49" s="1"/>
  <c r="M193" i="49"/>
  <c r="S193" i="49" s="1"/>
  <c r="M198" i="49"/>
  <c r="S198" i="49" s="1"/>
  <c r="M176" i="49"/>
  <c r="S176" i="49" s="1"/>
  <c r="M151" i="49"/>
  <c r="S151" i="49" s="1"/>
  <c r="M217" i="49"/>
  <c r="S217" i="49" s="1"/>
  <c r="M108" i="49"/>
  <c r="S108" i="49" s="1"/>
  <c r="M8" i="50"/>
  <c r="S8" i="50" s="1"/>
  <c r="K69" i="51"/>
  <c r="K59" i="49"/>
  <c r="T59" i="49" s="1"/>
  <c r="K98" i="52"/>
  <c r="U98" i="52" s="1"/>
  <c r="K14" i="51"/>
  <c r="K42" i="51"/>
  <c r="K121" i="52"/>
  <c r="U121" i="52" s="1"/>
  <c r="K128" i="52"/>
  <c r="L76" i="50"/>
  <c r="K66" i="49"/>
  <c r="K62" i="49"/>
  <c r="Q62" i="49" s="1"/>
  <c r="K62" i="52"/>
  <c r="Q62" i="52" s="1"/>
  <c r="L25" i="52"/>
  <c r="L106" i="50"/>
  <c r="V106" i="50" s="1"/>
  <c r="K106" i="51"/>
  <c r="K133" i="52"/>
  <c r="M106" i="54"/>
  <c r="S106" i="54" s="1"/>
  <c r="M214" i="51"/>
  <c r="S214" i="51" s="1"/>
  <c r="M216" i="51"/>
  <c r="S216" i="51" s="1"/>
  <c r="M202" i="50"/>
  <c r="S202" i="50" s="1"/>
  <c r="M226" i="50"/>
  <c r="S226" i="50" s="1"/>
  <c r="M223" i="50"/>
  <c r="S223" i="50" s="1"/>
  <c r="M106" i="50"/>
  <c r="S106" i="50" s="1"/>
  <c r="M133" i="50"/>
  <c r="S133" i="50" s="1"/>
  <c r="K57" i="54"/>
  <c r="U57" i="54" s="1"/>
  <c r="L77" i="49"/>
  <c r="K19" i="51"/>
  <c r="K41" i="51"/>
  <c r="U41" i="51" s="1"/>
  <c r="K60" i="54"/>
  <c r="K10" i="51"/>
  <c r="Q10" i="51" s="1"/>
  <c r="K94" i="52"/>
  <c r="Q94" i="52" s="1"/>
  <c r="M121" i="53"/>
  <c r="S121" i="53" s="1"/>
  <c r="M119" i="49"/>
  <c r="S119" i="49" s="1"/>
  <c r="M74" i="49"/>
  <c r="S74" i="49" s="1"/>
  <c r="M219" i="49"/>
  <c r="S219" i="49" s="1"/>
  <c r="M214" i="49"/>
  <c r="S214" i="49" s="1"/>
  <c r="M191" i="49"/>
  <c r="S191" i="49" s="1"/>
  <c r="L51" i="54"/>
  <c r="M108" i="51"/>
  <c r="S108" i="51" s="1"/>
  <c r="M218" i="51"/>
  <c r="S218" i="51" s="1"/>
  <c r="M188" i="50"/>
  <c r="S188" i="50" s="1"/>
  <c r="M210" i="50"/>
  <c r="S210" i="50" s="1"/>
  <c r="M118" i="54"/>
  <c r="S118" i="54" s="1"/>
  <c r="M108" i="54"/>
  <c r="S108" i="54" s="1"/>
  <c r="M74" i="54"/>
  <c r="S74" i="54" s="1"/>
  <c r="M88" i="54"/>
  <c r="S88" i="54" s="1"/>
  <c r="M44" i="54"/>
  <c r="S44" i="54" s="1"/>
  <c r="M42" i="54"/>
  <c r="S42" i="54" s="1"/>
  <c r="M66" i="54"/>
  <c r="S66" i="54" s="1"/>
  <c r="M124" i="54"/>
  <c r="S124" i="54" s="1"/>
  <c r="M19" i="54"/>
  <c r="S19" i="54" s="1"/>
  <c r="M24" i="54"/>
  <c r="S24" i="54" s="1"/>
  <c r="M84" i="54"/>
  <c r="S84" i="54" s="1"/>
  <c r="M49" i="54"/>
  <c r="S49" i="54" s="1"/>
  <c r="M34" i="54"/>
  <c r="S34" i="54" s="1"/>
  <c r="M52" i="54"/>
  <c r="S52" i="54" s="1"/>
  <c r="M38" i="54"/>
  <c r="S38" i="54" s="1"/>
  <c r="M50" i="54"/>
  <c r="S50" i="54" s="1"/>
  <c r="M133" i="54"/>
  <c r="S133" i="54" s="1"/>
  <c r="M119" i="54"/>
  <c r="S119" i="54" s="1"/>
  <c r="M58" i="54"/>
  <c r="S58" i="54" s="1"/>
  <c r="M72" i="54"/>
  <c r="S72" i="54" s="1"/>
  <c r="M121" i="54"/>
  <c r="S121" i="54" s="1"/>
  <c r="M131" i="54"/>
  <c r="S131" i="54" s="1"/>
  <c r="M89" i="54"/>
  <c r="S89" i="54" s="1"/>
  <c r="M86" i="54"/>
  <c r="S86" i="54" s="1"/>
  <c r="M38" i="50"/>
  <c r="S38" i="50" s="1"/>
  <c r="M42" i="50"/>
  <c r="S42" i="50" s="1"/>
  <c r="M131" i="50"/>
  <c r="S131" i="50" s="1"/>
  <c r="M118" i="50"/>
  <c r="S118" i="50" s="1"/>
  <c r="M198" i="50"/>
  <c r="S198" i="50" s="1"/>
  <c r="M249" i="50"/>
  <c r="S249" i="50" s="1"/>
  <c r="M209" i="50"/>
  <c r="S209" i="50" s="1"/>
  <c r="M169" i="50"/>
  <c r="S169" i="50" s="1"/>
  <c r="M264" i="50"/>
  <c r="S264" i="50" s="1"/>
  <c r="M259" i="50"/>
  <c r="S259" i="50" s="1"/>
  <c r="M253" i="50"/>
  <c r="S253" i="50" s="1"/>
  <c r="M138" i="50"/>
  <c r="S138" i="50" s="1"/>
  <c r="M241" i="50"/>
  <c r="S241" i="50" s="1"/>
  <c r="M237" i="50"/>
  <c r="S237" i="50" s="1"/>
  <c r="M143" i="50"/>
  <c r="S143" i="50" s="1"/>
  <c r="M137" i="50"/>
  <c r="S137" i="50" s="1"/>
  <c r="M244" i="50"/>
  <c r="S244" i="50" s="1"/>
  <c r="M225" i="50"/>
  <c r="S225" i="50" s="1"/>
  <c r="M218" i="50"/>
  <c r="S218" i="50" s="1"/>
  <c r="M239" i="50"/>
  <c r="S239" i="50" s="1"/>
  <c r="M271" i="50"/>
  <c r="S271" i="50" s="1"/>
  <c r="M108" i="50"/>
  <c r="S108" i="50" s="1"/>
  <c r="M72" i="50"/>
  <c r="S72" i="50" s="1"/>
  <c r="M69" i="50"/>
  <c r="S69" i="50" s="1"/>
  <c r="M132" i="50"/>
  <c r="S132" i="50" s="1"/>
  <c r="M30" i="50"/>
  <c r="S30" i="50" s="1"/>
  <c r="M43" i="50"/>
  <c r="S43" i="50" s="1"/>
  <c r="M95" i="50"/>
  <c r="S95" i="50" s="1"/>
  <c r="M44" i="50"/>
  <c r="S44" i="50" s="1"/>
  <c r="M19" i="50"/>
  <c r="S19" i="50" s="1"/>
  <c r="M154" i="50"/>
  <c r="S154" i="50" s="1"/>
  <c r="M230" i="50"/>
  <c r="S230" i="50" s="1"/>
  <c r="M161" i="50"/>
  <c r="S161" i="50" s="1"/>
  <c r="M166" i="50"/>
  <c r="S166" i="50" s="1"/>
  <c r="M153" i="50"/>
  <c r="S153" i="50" s="1"/>
  <c r="M216" i="50"/>
  <c r="S216" i="50" s="1"/>
  <c r="M196" i="50"/>
  <c r="S196" i="50" s="1"/>
  <c r="M184" i="50"/>
  <c r="S184" i="50" s="1"/>
  <c r="M186" i="50"/>
  <c r="S186" i="50" s="1"/>
  <c r="M195" i="50"/>
  <c r="S195" i="50" s="1"/>
  <c r="M214" i="50"/>
  <c r="S214" i="50" s="1"/>
  <c r="M139" i="50"/>
  <c r="S139" i="50" s="1"/>
  <c r="M267" i="50"/>
  <c r="S267" i="50" s="1"/>
  <c r="M245" i="50"/>
  <c r="S245" i="50" s="1"/>
  <c r="M159" i="50"/>
  <c r="S159" i="50" s="1"/>
  <c r="M176" i="50"/>
  <c r="S176" i="50" s="1"/>
  <c r="M136" i="50"/>
  <c r="S136" i="50" s="1"/>
  <c r="M124" i="50"/>
  <c r="S124" i="50" s="1"/>
  <c r="M47" i="50"/>
  <c r="S47" i="50" s="1"/>
  <c r="M12" i="50"/>
  <c r="S12" i="50" s="1"/>
  <c r="M212" i="50"/>
  <c r="S212" i="50" s="1"/>
  <c r="M145" i="50"/>
  <c r="S145" i="50" s="1"/>
  <c r="M142" i="50"/>
  <c r="S142" i="50" s="1"/>
  <c r="M203" i="50"/>
  <c r="S203" i="50" s="1"/>
  <c r="M192" i="50"/>
  <c r="S192" i="50" s="1"/>
  <c r="M260" i="50"/>
  <c r="S260" i="50" s="1"/>
  <c r="M146" i="50"/>
  <c r="S146" i="50" s="1"/>
  <c r="M179" i="50"/>
  <c r="S179" i="50" s="1"/>
  <c r="M191" i="50"/>
  <c r="S191" i="50" s="1"/>
  <c r="M224" i="50"/>
  <c r="S224" i="50" s="1"/>
  <c r="M205" i="50"/>
  <c r="S205" i="50" s="1"/>
  <c r="M234" i="50"/>
  <c r="S234" i="50" s="1"/>
  <c r="M242" i="50"/>
  <c r="S242" i="50" s="1"/>
  <c r="M149" i="50"/>
  <c r="S149" i="50" s="1"/>
  <c r="M250" i="50"/>
  <c r="S250" i="50" s="1"/>
  <c r="M182" i="50"/>
  <c r="S182" i="50" s="1"/>
  <c r="M227" i="50"/>
  <c r="S227" i="50" s="1"/>
  <c r="M156" i="50"/>
  <c r="S156" i="50" s="1"/>
  <c r="M84" i="50"/>
  <c r="S84" i="50" s="1"/>
  <c r="M88" i="50"/>
  <c r="S88" i="50" s="1"/>
  <c r="M50" i="50"/>
  <c r="S50" i="50" s="1"/>
  <c r="M29" i="50"/>
  <c r="S29" i="50" s="1"/>
  <c r="M75" i="50"/>
  <c r="S75" i="50" s="1"/>
  <c r="M126" i="50"/>
  <c r="S126" i="50" s="1"/>
  <c r="M99" i="50"/>
  <c r="S99" i="50" s="1"/>
  <c r="M58" i="50"/>
  <c r="S58" i="50" s="1"/>
  <c r="M34" i="50"/>
  <c r="S34" i="50" s="1"/>
  <c r="M229" i="50"/>
  <c r="S229" i="50" s="1"/>
  <c r="M148" i="50"/>
  <c r="S148" i="50" s="1"/>
  <c r="M168" i="50"/>
  <c r="S168" i="50" s="1"/>
  <c r="M180" i="50"/>
  <c r="S180" i="50" s="1"/>
  <c r="M155" i="50"/>
  <c r="S155" i="50" s="1"/>
  <c r="M151" i="50"/>
  <c r="S151" i="50" s="1"/>
  <c r="M238" i="50"/>
  <c r="S238" i="50" s="1"/>
  <c r="M215" i="50"/>
  <c r="S215" i="50" s="1"/>
  <c r="M157" i="50"/>
  <c r="S157" i="50" s="1"/>
  <c r="M269" i="50"/>
  <c r="S269" i="50" s="1"/>
  <c r="M144" i="50"/>
  <c r="S144" i="50" s="1"/>
  <c r="M163" i="50"/>
  <c r="S163" i="50" s="1"/>
  <c r="M150" i="50"/>
  <c r="S150" i="50" s="1"/>
  <c r="M190" i="50"/>
  <c r="S190" i="50" s="1"/>
  <c r="M199" i="50"/>
  <c r="S199" i="50" s="1"/>
  <c r="M246" i="50"/>
  <c r="S246" i="50" s="1"/>
  <c r="M152" i="50"/>
  <c r="S152" i="50" s="1"/>
  <c r="M134" i="50"/>
  <c r="S134" i="50" s="1"/>
  <c r="M59" i="50"/>
  <c r="S59" i="50" s="1"/>
  <c r="M24" i="50"/>
  <c r="S24" i="50" s="1"/>
  <c r="M125" i="50"/>
  <c r="S125" i="50" s="1"/>
  <c r="M32" i="50"/>
  <c r="S32" i="50" s="1"/>
  <c r="M48" i="50"/>
  <c r="S48" i="50" s="1"/>
  <c r="M52" i="50"/>
  <c r="S52" i="50" s="1"/>
  <c r="M268" i="50"/>
  <c r="S268" i="50" s="1"/>
  <c r="M183" i="50"/>
  <c r="S183" i="50" s="1"/>
  <c r="M240" i="50"/>
  <c r="S240" i="50" s="1"/>
  <c r="M208" i="50"/>
  <c r="S208" i="50" s="1"/>
  <c r="M213" i="50"/>
  <c r="S213" i="50" s="1"/>
  <c r="M233" i="50"/>
  <c r="S233" i="50" s="1"/>
  <c r="M177" i="50"/>
  <c r="S177" i="50" s="1"/>
  <c r="M262" i="50"/>
  <c r="S262" i="50" s="1"/>
  <c r="M261" i="50"/>
  <c r="S261" i="50" s="1"/>
  <c r="M217" i="50"/>
  <c r="S217" i="50" s="1"/>
  <c r="M172" i="50"/>
  <c r="S172" i="50" s="1"/>
  <c r="M211" i="50"/>
  <c r="S211" i="50" s="1"/>
  <c r="M140" i="50"/>
  <c r="S140" i="50" s="1"/>
  <c r="M170" i="50"/>
  <c r="S170" i="50" s="1"/>
  <c r="M201" i="50"/>
  <c r="S201" i="50" s="1"/>
  <c r="M158" i="50"/>
  <c r="S158" i="50" s="1"/>
  <c r="M231" i="50"/>
  <c r="S231" i="50" s="1"/>
  <c r="M97" i="50"/>
  <c r="S97" i="50" s="1"/>
  <c r="M113" i="50"/>
  <c r="S113" i="50" s="1"/>
  <c r="M122" i="50"/>
  <c r="S122" i="50" s="1"/>
  <c r="M98" i="50"/>
  <c r="S98" i="50" s="1"/>
  <c r="M35" i="50"/>
  <c r="S35" i="50" s="1"/>
  <c r="M74" i="50"/>
  <c r="S74" i="50" s="1"/>
  <c r="M87" i="50"/>
  <c r="S87" i="50" s="1"/>
  <c r="M232" i="50"/>
  <c r="S232" i="50" s="1"/>
  <c r="M194" i="50"/>
  <c r="S194" i="50" s="1"/>
  <c r="M175" i="50"/>
  <c r="S175" i="50" s="1"/>
  <c r="M164" i="50"/>
  <c r="S164" i="50" s="1"/>
  <c r="M221" i="50"/>
  <c r="S221" i="50" s="1"/>
  <c r="M167" i="50"/>
  <c r="S167" i="50" s="1"/>
  <c r="M178" i="50"/>
  <c r="S178" i="50" s="1"/>
  <c r="M207" i="50"/>
  <c r="S207" i="50" s="1"/>
  <c r="M185" i="50"/>
  <c r="S185" i="50" s="1"/>
  <c r="M247" i="50"/>
  <c r="S247" i="50" s="1"/>
  <c r="M263" i="50"/>
  <c r="S263" i="50" s="1"/>
  <c r="M251" i="50"/>
  <c r="S251" i="50" s="1"/>
  <c r="M248" i="50"/>
  <c r="S248" i="50" s="1"/>
  <c r="M228" i="50"/>
  <c r="S228" i="50" s="1"/>
  <c r="M270" i="50"/>
  <c r="S270" i="50" s="1"/>
  <c r="M258" i="50"/>
  <c r="S258" i="50" s="1"/>
  <c r="M220" i="50"/>
  <c r="S220" i="50" s="1"/>
  <c r="M60" i="50"/>
  <c r="S60" i="50" s="1"/>
  <c r="M66" i="50"/>
  <c r="S66" i="50" s="1"/>
  <c r="M86" i="50"/>
  <c r="S86" i="50" s="1"/>
  <c r="M252" i="50"/>
  <c r="S252" i="50" s="1"/>
  <c r="M173" i="50"/>
  <c r="S173" i="50" s="1"/>
  <c r="M187" i="50"/>
  <c r="S187" i="50" s="1"/>
  <c r="M243" i="50"/>
  <c r="S243" i="50" s="1"/>
  <c r="M254" i="50"/>
  <c r="S254" i="50" s="1"/>
  <c r="M171" i="50"/>
  <c r="S171" i="50" s="1"/>
  <c r="M256" i="50"/>
  <c r="S256" i="50" s="1"/>
  <c r="M160" i="50"/>
  <c r="S160" i="50" s="1"/>
  <c r="M206" i="50"/>
  <c r="S206" i="50" s="1"/>
  <c r="M265" i="50"/>
  <c r="S265" i="50" s="1"/>
  <c r="M235" i="50"/>
  <c r="S235" i="50" s="1"/>
  <c r="M174" i="50"/>
  <c r="S174" i="50" s="1"/>
  <c r="M197" i="50"/>
  <c r="S197" i="50" s="1"/>
  <c r="M219" i="50"/>
  <c r="S219" i="50" s="1"/>
  <c r="M193" i="50"/>
  <c r="S193" i="50" s="1"/>
  <c r="M255" i="50"/>
  <c r="S255" i="50" s="1"/>
  <c r="M162" i="50"/>
  <c r="S162" i="50" s="1"/>
  <c r="M49" i="50"/>
  <c r="S49" i="50" s="1"/>
  <c r="M61" i="50"/>
  <c r="S61" i="50" s="1"/>
  <c r="M74" i="51"/>
  <c r="S74" i="51" s="1"/>
  <c r="M119" i="51"/>
  <c r="S119" i="51" s="1"/>
  <c r="M246" i="51"/>
  <c r="S246" i="51" s="1"/>
  <c r="M241" i="51"/>
  <c r="S241" i="51" s="1"/>
  <c r="M250" i="51"/>
  <c r="S250" i="51" s="1"/>
  <c r="M207" i="51"/>
  <c r="S207" i="51" s="1"/>
  <c r="M143" i="51"/>
  <c r="S143" i="51" s="1"/>
  <c r="M172" i="51"/>
  <c r="S172" i="51" s="1"/>
  <c r="M156" i="51"/>
  <c r="S156" i="51" s="1"/>
  <c r="M136" i="51"/>
  <c r="S136" i="51" s="1"/>
  <c r="M203" i="51"/>
  <c r="S203" i="51" s="1"/>
  <c r="M240" i="51"/>
  <c r="S240" i="51" s="1"/>
  <c r="M255" i="51"/>
  <c r="S255" i="51" s="1"/>
  <c r="M200" i="51"/>
  <c r="S200" i="51" s="1"/>
  <c r="M268" i="51"/>
  <c r="S268" i="51" s="1"/>
  <c r="M199" i="51"/>
  <c r="S199" i="51" s="1"/>
  <c r="M265" i="51"/>
  <c r="S265" i="51" s="1"/>
  <c r="M193" i="51"/>
  <c r="S193" i="51" s="1"/>
  <c r="M222" i="51"/>
  <c r="S222" i="51" s="1"/>
  <c r="M134" i="51"/>
  <c r="S134" i="51" s="1"/>
  <c r="M124" i="51"/>
  <c r="S124" i="51" s="1"/>
  <c r="M70" i="51"/>
  <c r="S70" i="51" s="1"/>
  <c r="M85" i="51"/>
  <c r="S85" i="51" s="1"/>
  <c r="M98" i="51"/>
  <c r="S98" i="51" s="1"/>
  <c r="M38" i="51"/>
  <c r="S38" i="51" s="1"/>
  <c r="M49" i="51"/>
  <c r="S49" i="51" s="1"/>
  <c r="M34" i="51"/>
  <c r="S34" i="51" s="1"/>
  <c r="M223" i="51"/>
  <c r="S223" i="51" s="1"/>
  <c r="M157" i="51"/>
  <c r="S157" i="51" s="1"/>
  <c r="M244" i="51"/>
  <c r="S244" i="51" s="1"/>
  <c r="M219" i="51"/>
  <c r="S219" i="51" s="1"/>
  <c r="M135" i="51"/>
  <c r="S135" i="51" s="1"/>
  <c r="M224" i="51"/>
  <c r="S224" i="51" s="1"/>
  <c r="M238" i="51"/>
  <c r="S238" i="51" s="1"/>
  <c r="M142" i="51"/>
  <c r="S142" i="51" s="1"/>
  <c r="M233" i="51"/>
  <c r="S233" i="51" s="1"/>
  <c r="M254" i="51"/>
  <c r="S254" i="51" s="1"/>
  <c r="M206" i="51"/>
  <c r="S206" i="51" s="1"/>
  <c r="M154" i="51"/>
  <c r="S154" i="51" s="1"/>
  <c r="M248" i="51"/>
  <c r="S248" i="51" s="1"/>
  <c r="M149" i="51"/>
  <c r="S149" i="51" s="1"/>
  <c r="M256" i="51"/>
  <c r="S256" i="51" s="1"/>
  <c r="M211" i="51"/>
  <c r="S211" i="51" s="1"/>
  <c r="M236" i="51"/>
  <c r="S236" i="51" s="1"/>
  <c r="M19" i="51"/>
  <c r="S19" i="51" s="1"/>
  <c r="M24" i="51"/>
  <c r="S24" i="51" s="1"/>
  <c r="M42" i="51"/>
  <c r="S42" i="51" s="1"/>
  <c r="M251" i="51"/>
  <c r="S251" i="51" s="1"/>
  <c r="M235" i="51"/>
  <c r="S235" i="51" s="1"/>
  <c r="M192" i="51"/>
  <c r="S192" i="51" s="1"/>
  <c r="M153" i="51"/>
  <c r="S153" i="51" s="1"/>
  <c r="M181" i="51"/>
  <c r="S181" i="51" s="1"/>
  <c r="M191" i="51"/>
  <c r="S191" i="51" s="1"/>
  <c r="M177" i="51"/>
  <c r="S177" i="51" s="1"/>
  <c r="M173" i="51"/>
  <c r="S173" i="51" s="1"/>
  <c r="M183" i="51"/>
  <c r="S183" i="51" s="1"/>
  <c r="M260" i="51"/>
  <c r="S260" i="51" s="1"/>
  <c r="M232" i="51"/>
  <c r="S232" i="51" s="1"/>
  <c r="M155" i="51"/>
  <c r="S155" i="51" s="1"/>
  <c r="M137" i="51"/>
  <c r="S137" i="51" s="1"/>
  <c r="M198" i="51"/>
  <c r="S198" i="51" s="1"/>
  <c r="M263" i="51"/>
  <c r="S263" i="51" s="1"/>
  <c r="M226" i="51"/>
  <c r="S226" i="51" s="1"/>
  <c r="M152" i="51"/>
  <c r="S152" i="51" s="1"/>
  <c r="M88" i="51"/>
  <c r="S88" i="51" s="1"/>
  <c r="M97" i="51"/>
  <c r="S97" i="51" s="1"/>
  <c r="M100" i="51"/>
  <c r="S100" i="51" s="1"/>
  <c r="M234" i="51"/>
  <c r="S234" i="51" s="1"/>
  <c r="M138" i="51"/>
  <c r="S138" i="51" s="1"/>
  <c r="M145" i="51"/>
  <c r="S145" i="51" s="1"/>
  <c r="M209" i="51"/>
  <c r="S209" i="51" s="1"/>
  <c r="M212" i="51"/>
  <c r="S212" i="51" s="1"/>
  <c r="M242" i="51"/>
  <c r="S242" i="51" s="1"/>
  <c r="M194" i="51"/>
  <c r="S194" i="51" s="1"/>
  <c r="M247" i="51"/>
  <c r="S247" i="51" s="1"/>
  <c r="M243" i="51"/>
  <c r="S243" i="51" s="1"/>
  <c r="M176" i="51"/>
  <c r="S176" i="51" s="1"/>
  <c r="M261" i="51"/>
  <c r="S261" i="51" s="1"/>
  <c r="M166" i="51"/>
  <c r="S166" i="51" s="1"/>
  <c r="M159" i="51"/>
  <c r="S159" i="51" s="1"/>
  <c r="M266" i="51"/>
  <c r="S266" i="51" s="1"/>
  <c r="M264" i="51"/>
  <c r="S264" i="51" s="1"/>
  <c r="M245" i="51"/>
  <c r="S245" i="51" s="1"/>
  <c r="M169" i="51"/>
  <c r="S169" i="51" s="1"/>
  <c r="M52" i="51"/>
  <c r="S52" i="51" s="1"/>
  <c r="M50" i="51"/>
  <c r="S50" i="51" s="1"/>
  <c r="M58" i="51"/>
  <c r="S58" i="51" s="1"/>
  <c r="M86" i="51"/>
  <c r="S86" i="51" s="1"/>
  <c r="M215" i="51"/>
  <c r="S215" i="51" s="1"/>
  <c r="M270" i="51"/>
  <c r="S270" i="51" s="1"/>
  <c r="M175" i="51"/>
  <c r="S175" i="51" s="1"/>
  <c r="M179" i="51"/>
  <c r="S179" i="51" s="1"/>
  <c r="M259" i="51"/>
  <c r="S259" i="51" s="1"/>
  <c r="M201" i="51"/>
  <c r="S201" i="51" s="1"/>
  <c r="M147" i="51"/>
  <c r="S147" i="51" s="1"/>
  <c r="M269" i="51"/>
  <c r="S269" i="51" s="1"/>
  <c r="M210" i="51"/>
  <c r="S210" i="51" s="1"/>
  <c r="M217" i="51"/>
  <c r="S217" i="51" s="1"/>
  <c r="M185" i="51"/>
  <c r="S185" i="51" s="1"/>
  <c r="M213" i="51"/>
  <c r="S213" i="51" s="1"/>
  <c r="M184" i="51"/>
  <c r="S184" i="51" s="1"/>
  <c r="M146" i="51"/>
  <c r="S146" i="51" s="1"/>
  <c r="M221" i="51"/>
  <c r="S221" i="51" s="1"/>
  <c r="M188" i="51"/>
  <c r="S188" i="51" s="1"/>
  <c r="M202" i="51"/>
  <c r="S202" i="51" s="1"/>
  <c r="M72" i="51"/>
  <c r="S72" i="51" s="1"/>
  <c r="M121" i="51"/>
  <c r="S121" i="51" s="1"/>
  <c r="M66" i="51"/>
  <c r="S66" i="51" s="1"/>
  <c r="M131" i="51"/>
  <c r="S131" i="51" s="1"/>
  <c r="M106" i="51"/>
  <c r="S106" i="51" s="1"/>
  <c r="M205" i="51"/>
  <c r="S205" i="51" s="1"/>
  <c r="M204" i="51"/>
  <c r="S204" i="51" s="1"/>
  <c r="M162" i="51"/>
  <c r="S162" i="51" s="1"/>
  <c r="M239" i="51"/>
  <c r="S239" i="51" s="1"/>
  <c r="M187" i="51"/>
  <c r="S187" i="51" s="1"/>
  <c r="M197" i="51"/>
  <c r="S197" i="51" s="1"/>
  <c r="M230" i="51"/>
  <c r="S230" i="51" s="1"/>
  <c r="M180" i="51"/>
  <c r="S180" i="51" s="1"/>
  <c r="M231" i="51"/>
  <c r="S231" i="51" s="1"/>
  <c r="M168" i="51"/>
  <c r="S168" i="51" s="1"/>
  <c r="M257" i="51"/>
  <c r="S257" i="51" s="1"/>
  <c r="M140" i="51"/>
  <c r="S140" i="51" s="1"/>
  <c r="M189" i="51"/>
  <c r="S189" i="51" s="1"/>
  <c r="M220" i="51"/>
  <c r="S220" i="51" s="1"/>
  <c r="M139" i="51"/>
  <c r="S139" i="51" s="1"/>
  <c r="M186" i="51"/>
  <c r="S186" i="51" s="1"/>
  <c r="M228" i="51"/>
  <c r="S228" i="51" s="1"/>
  <c r="M89" i="51"/>
  <c r="S89" i="51" s="1"/>
  <c r="M30" i="51"/>
  <c r="S30" i="51" s="1"/>
  <c r="M87" i="51"/>
  <c r="S87" i="51" s="1"/>
  <c r="M118" i="51"/>
  <c r="S118" i="51" s="1"/>
  <c r="M252" i="51"/>
  <c r="S252" i="51" s="1"/>
  <c r="M150" i="51"/>
  <c r="S150" i="51" s="1"/>
  <c r="M271" i="51"/>
  <c r="S271" i="51" s="1"/>
  <c r="M229" i="51"/>
  <c r="S229" i="51" s="1"/>
  <c r="M267" i="51"/>
  <c r="S267" i="51" s="1"/>
  <c r="M151" i="51"/>
  <c r="S151" i="51" s="1"/>
  <c r="M141" i="51"/>
  <c r="S141" i="51" s="1"/>
  <c r="M258" i="51"/>
  <c r="S258" i="51" s="1"/>
  <c r="M195" i="51"/>
  <c r="S195" i="51" s="1"/>
  <c r="M161" i="51"/>
  <c r="S161" i="51" s="1"/>
  <c r="M171" i="51"/>
  <c r="S171" i="51" s="1"/>
  <c r="M160" i="51"/>
  <c r="S160" i="51" s="1"/>
  <c r="M225" i="51"/>
  <c r="S225" i="51" s="1"/>
  <c r="M190" i="51"/>
  <c r="S190" i="51" s="1"/>
  <c r="M144" i="51"/>
  <c r="S144" i="51" s="1"/>
  <c r="M196" i="51"/>
  <c r="S196" i="51" s="1"/>
  <c r="M237" i="51"/>
  <c r="S237" i="51" s="1"/>
  <c r="M84" i="51"/>
  <c r="S84" i="51" s="1"/>
  <c r="M69" i="51"/>
  <c r="S69" i="51" s="1"/>
  <c r="M32" i="51"/>
  <c r="S32" i="51" s="1"/>
  <c r="M48" i="51"/>
  <c r="S48" i="51" s="1"/>
  <c r="M44" i="51"/>
  <c r="S44" i="51" s="1"/>
  <c r="K21" i="51"/>
  <c r="U21" i="51" s="1"/>
  <c r="K46" i="51"/>
  <c r="K12" i="51"/>
  <c r="K76" i="49"/>
  <c r="K105" i="52"/>
  <c r="Q105" i="52" s="1"/>
  <c r="K99" i="52"/>
  <c r="K24" i="54"/>
  <c r="M95" i="54"/>
  <c r="S95" i="54" s="1"/>
  <c r="M165" i="51"/>
  <c r="S165" i="51" s="1"/>
  <c r="M170" i="51"/>
  <c r="S170" i="51" s="1"/>
  <c r="M189" i="50"/>
  <c r="S189" i="50" s="1"/>
  <c r="M135" i="50"/>
  <c r="S135" i="50" s="1"/>
  <c r="K132" i="53"/>
  <c r="U132" i="53" s="1"/>
  <c r="K127" i="53"/>
  <c r="Q127" i="53" s="1"/>
  <c r="K4" i="53"/>
  <c r="L65" i="50"/>
  <c r="R65" i="50" s="1"/>
  <c r="K49" i="53"/>
  <c r="V6" i="48"/>
  <c r="P6" i="48"/>
  <c r="L68" i="49"/>
  <c r="L25" i="49"/>
  <c r="R25" i="49" s="1"/>
  <c r="K100" i="54"/>
  <c r="U100" i="54" s="1"/>
  <c r="S6" i="47"/>
  <c r="M6" i="47"/>
  <c r="K49" i="51"/>
  <c r="T49" i="51" s="1"/>
  <c r="L18" i="50"/>
  <c r="R18" i="50" s="1"/>
  <c r="K113" i="50"/>
  <c r="Q113" i="50" s="1"/>
  <c r="L88" i="54"/>
  <c r="R88" i="54" s="1"/>
  <c r="U6" i="47"/>
  <c r="O6" i="47"/>
  <c r="K39" i="49"/>
  <c r="Q39" i="49" s="1"/>
  <c r="L25" i="51"/>
  <c r="V25" i="51" s="1"/>
  <c r="K74" i="51"/>
  <c r="Q74" i="51" s="1"/>
  <c r="K125" i="54"/>
  <c r="Q125" i="54" s="1"/>
  <c r="L78" i="54"/>
  <c r="L37" i="51"/>
  <c r="V37" i="51" s="1"/>
  <c r="L76" i="49"/>
  <c r="R76" i="49" s="1"/>
  <c r="L30" i="49"/>
  <c r="V30" i="49" s="1"/>
  <c r="Q6" i="48"/>
  <c r="K6" i="48"/>
  <c r="L6" i="47"/>
  <c r="R6" i="47"/>
  <c r="L115" i="53"/>
  <c r="R115" i="53" s="1"/>
  <c r="K6" i="47"/>
  <c r="Q6" i="47"/>
  <c r="T6" i="47"/>
  <c r="N6" i="47"/>
  <c r="V6" i="47"/>
  <c r="P6" i="47"/>
  <c r="K50" i="52"/>
  <c r="Q50" i="52" s="1"/>
  <c r="L86" i="53"/>
  <c r="R86" i="53" s="1"/>
  <c r="L64" i="52"/>
  <c r="V64" i="52" s="1"/>
  <c r="K120" i="49"/>
  <c r="Q120" i="49" s="1"/>
  <c r="N6" i="48"/>
  <c r="T6" i="48"/>
  <c r="V92" i="49"/>
  <c r="R92" i="49"/>
  <c r="Q66" i="49"/>
  <c r="U66" i="49"/>
  <c r="T66" i="49"/>
  <c r="U62" i="52"/>
  <c r="R25" i="52"/>
  <c r="R106" i="50"/>
  <c r="Q106" i="51"/>
  <c r="Q133" i="52"/>
  <c r="U133" i="52"/>
  <c r="R44" i="53"/>
  <c r="V44" i="53"/>
  <c r="R18" i="54"/>
  <c r="V18" i="54"/>
  <c r="V92" i="52"/>
  <c r="R92" i="52"/>
  <c r="U49" i="53"/>
  <c r="Q49" i="53"/>
  <c r="V68" i="49"/>
  <c r="R68" i="49"/>
  <c r="Q100" i="54"/>
  <c r="R78" i="54"/>
  <c r="V78" i="54"/>
  <c r="Q183" i="51"/>
  <c r="V115" i="53"/>
  <c r="U124" i="51"/>
  <c r="Q124" i="51"/>
  <c r="Q33" i="52"/>
  <c r="Q59" i="54"/>
  <c r="U59" i="54"/>
  <c r="V120" i="54"/>
  <c r="R120" i="54"/>
  <c r="U29" i="54"/>
  <c r="Q29" i="54"/>
  <c r="R99" i="51"/>
  <c r="V40" i="54"/>
  <c r="R40" i="54"/>
  <c r="R98" i="49"/>
  <c r="V98" i="49"/>
  <c r="R59" i="49"/>
  <c r="V59" i="49"/>
  <c r="Q87" i="52"/>
  <c r="U87" i="52"/>
  <c r="R21" i="52"/>
  <c r="V21" i="52"/>
  <c r="Q46" i="49"/>
  <c r="U46" i="49"/>
  <c r="T46" i="49"/>
  <c r="V54" i="52"/>
  <c r="R54" i="52"/>
  <c r="U119" i="49"/>
  <c r="Q119" i="49"/>
  <c r="R42" i="52"/>
  <c r="V42" i="52"/>
  <c r="U22" i="49"/>
  <c r="Q22" i="49"/>
  <c r="R26" i="52"/>
  <c r="V26" i="52"/>
  <c r="R49" i="51"/>
  <c r="Q96" i="52"/>
  <c r="U96" i="52"/>
  <c r="R17" i="51"/>
  <c r="Q83" i="54"/>
  <c r="U83" i="54"/>
  <c r="V15" i="54"/>
  <c r="R15" i="54"/>
  <c r="U104" i="49"/>
  <c r="Q104" i="49"/>
  <c r="U60" i="52"/>
  <c r="Q60" i="52"/>
  <c r="R128" i="52"/>
  <c r="R89" i="51"/>
  <c r="V77" i="49"/>
  <c r="R77" i="49"/>
  <c r="R23" i="52"/>
  <c r="R31" i="54"/>
  <c r="V31" i="54"/>
  <c r="U72" i="49"/>
  <c r="Q72" i="49"/>
  <c r="Q100" i="49"/>
  <c r="U100" i="49"/>
  <c r="U11" i="53"/>
  <c r="T11" i="53"/>
  <c r="Q11" i="53"/>
  <c r="R24" i="51"/>
  <c r="U81" i="54"/>
  <c r="T81" i="54"/>
  <c r="Q81" i="54"/>
  <c r="Q6" i="51"/>
  <c r="U6" i="51"/>
  <c r="T6" i="51"/>
  <c r="R67" i="54"/>
  <c r="V67" i="54"/>
  <c r="Q45" i="54"/>
  <c r="U45" i="54"/>
  <c r="Q30" i="54"/>
  <c r="U30" i="54"/>
  <c r="Q111" i="51"/>
  <c r="U111" i="51"/>
  <c r="U34" i="51"/>
  <c r="Q34" i="51"/>
  <c r="V93" i="53"/>
  <c r="R93" i="53"/>
  <c r="U59" i="50"/>
  <c r="R90" i="53"/>
  <c r="V90" i="53"/>
  <c r="Q7" i="53"/>
  <c r="U7" i="53"/>
  <c r="V84" i="51"/>
  <c r="R84" i="51"/>
  <c r="V89" i="53"/>
  <c r="R31" i="50"/>
  <c r="Q58" i="50"/>
  <c r="Q69" i="51"/>
  <c r="U69" i="51"/>
  <c r="R65" i="54"/>
  <c r="V65" i="54"/>
  <c r="V46" i="54"/>
  <c r="R46" i="54"/>
  <c r="T45" i="54"/>
  <c r="R45" i="54"/>
  <c r="V45" i="54"/>
  <c r="R17" i="53"/>
  <c r="V17" i="53"/>
  <c r="U57" i="50"/>
  <c r="Q57" i="50"/>
  <c r="V8" i="53"/>
  <c r="R8" i="53"/>
  <c r="V40" i="53"/>
  <c r="R40" i="53"/>
  <c r="U134" i="54"/>
  <c r="Q134" i="54"/>
  <c r="Q98" i="50"/>
  <c r="R34" i="52"/>
  <c r="V34" i="52"/>
  <c r="R24" i="50"/>
  <c r="V24" i="50"/>
  <c r="V66" i="53"/>
  <c r="R66" i="53"/>
  <c r="R82" i="53"/>
  <c r="V82" i="53"/>
  <c r="V96" i="50"/>
  <c r="R96" i="50"/>
  <c r="U38" i="51"/>
  <c r="Q38" i="51"/>
  <c r="U101" i="53"/>
  <c r="Q101" i="53"/>
  <c r="Q47" i="50"/>
  <c r="U47" i="50"/>
  <c r="Q54" i="53"/>
  <c r="T34" i="53"/>
  <c r="Q34" i="53"/>
  <c r="R107" i="49"/>
  <c r="R99" i="52"/>
  <c r="V81" i="54"/>
  <c r="R81" i="54"/>
  <c r="R98" i="54"/>
  <c r="R109" i="54"/>
  <c r="V109" i="54"/>
  <c r="R116" i="51"/>
  <c r="V116" i="51"/>
  <c r="U60" i="54"/>
  <c r="Q60" i="54"/>
  <c r="U46" i="51"/>
  <c r="Q46" i="51"/>
  <c r="T46" i="51"/>
  <c r="V6" i="53"/>
  <c r="S6" i="53"/>
  <c r="U92" i="51"/>
  <c r="Q51" i="54"/>
  <c r="U51" i="54"/>
  <c r="T51" i="54"/>
  <c r="U115" i="51"/>
  <c r="V104" i="51"/>
  <c r="R104" i="51"/>
  <c r="Q112" i="54"/>
  <c r="U112" i="54"/>
  <c r="U72" i="54"/>
  <c r="Q72" i="54"/>
  <c r="V24" i="53"/>
  <c r="R24" i="53"/>
  <c r="Q6" i="50"/>
  <c r="U6" i="50"/>
  <c r="R131" i="54"/>
  <c r="V131" i="54"/>
  <c r="Q121" i="52"/>
  <c r="R17" i="49"/>
  <c r="V17" i="49"/>
  <c r="T128" i="52"/>
  <c r="Q128" i="52"/>
  <c r="Q116" i="52"/>
  <c r="U116" i="52"/>
  <c r="R110" i="53"/>
  <c r="V110" i="53"/>
  <c r="R43" i="54"/>
  <c r="V43" i="54"/>
  <c r="U28" i="51"/>
  <c r="V21" i="54"/>
  <c r="R21" i="54"/>
  <c r="V70" i="54"/>
  <c r="R70" i="54"/>
  <c r="U134" i="50"/>
  <c r="Q134" i="50"/>
  <c r="R89" i="52"/>
  <c r="V7" i="54"/>
  <c r="R7" i="54"/>
  <c r="U76" i="49"/>
  <c r="Q76" i="49"/>
  <c r="V123" i="52"/>
  <c r="R123" i="52"/>
  <c r="Q69" i="52"/>
  <c r="V66" i="49"/>
  <c r="R66" i="49"/>
  <c r="Q21" i="52"/>
  <c r="U21" i="52"/>
  <c r="T21" i="52"/>
  <c r="Q6" i="49"/>
  <c r="U6" i="49"/>
  <c r="T6" i="49"/>
  <c r="U52" i="50"/>
  <c r="Q52" i="50"/>
  <c r="R10" i="49"/>
  <c r="V10" i="49"/>
  <c r="R46" i="49"/>
  <c r="V46" i="49"/>
  <c r="U48" i="52"/>
  <c r="Q48" i="52"/>
  <c r="Q45" i="52"/>
  <c r="U45" i="52"/>
  <c r="U54" i="49"/>
  <c r="Q54" i="49"/>
  <c r="T99" i="52"/>
  <c r="Q99" i="52"/>
  <c r="U104" i="50"/>
  <c r="Q104" i="50"/>
  <c r="R76" i="50"/>
  <c r="V76" i="50"/>
  <c r="Q73" i="54"/>
  <c r="U73" i="54"/>
  <c r="V70" i="53"/>
  <c r="R70" i="53"/>
  <c r="V128" i="53"/>
  <c r="R128" i="53"/>
  <c r="T6" i="52"/>
  <c r="Q6" i="52"/>
  <c r="U6" i="52"/>
  <c r="R16" i="49"/>
  <c r="V16" i="49"/>
  <c r="V84" i="52"/>
  <c r="R84" i="52"/>
  <c r="Q10" i="53"/>
  <c r="T10" i="53"/>
  <c r="U10" i="53"/>
  <c r="R33" i="54"/>
  <c r="V33" i="54"/>
  <c r="U127" i="52"/>
  <c r="Q127" i="52"/>
  <c r="L74" i="50"/>
  <c r="K25" i="53"/>
  <c r="L108" i="52"/>
  <c r="L105" i="52"/>
  <c r="R26" i="54"/>
  <c r="V26" i="54"/>
  <c r="V52" i="54"/>
  <c r="R52" i="54"/>
  <c r="R33" i="53"/>
  <c r="V33" i="53"/>
  <c r="K71" i="53"/>
  <c r="R51" i="54"/>
  <c r="V51" i="54"/>
  <c r="T20" i="51"/>
  <c r="Q20" i="51"/>
  <c r="U20" i="51"/>
  <c r="K42" i="50"/>
  <c r="L52" i="50"/>
  <c r="K49" i="52"/>
  <c r="L37" i="52"/>
  <c r="L115" i="50"/>
  <c r="Q4" i="53"/>
  <c r="T4" i="53"/>
  <c r="U4" i="53"/>
  <c r="L69" i="51"/>
  <c r="T69" i="51" s="1"/>
  <c r="K177" i="50"/>
  <c r="K261" i="50"/>
  <c r="K172" i="50"/>
  <c r="K192" i="50"/>
  <c r="K253" i="50"/>
  <c r="K194" i="50"/>
  <c r="K216" i="50"/>
  <c r="K152" i="50"/>
  <c r="K188" i="50"/>
  <c r="K203" i="50"/>
  <c r="K240" i="50"/>
  <c r="K235" i="50"/>
  <c r="K159" i="50"/>
  <c r="K207" i="50"/>
  <c r="K171" i="50"/>
  <c r="K166" i="50"/>
  <c r="K220" i="50"/>
  <c r="K165" i="50"/>
  <c r="K247" i="50"/>
  <c r="K138" i="50"/>
  <c r="K201" i="50"/>
  <c r="K237" i="50"/>
  <c r="K143" i="50"/>
  <c r="K147" i="50"/>
  <c r="K242" i="50"/>
  <c r="K244" i="50"/>
  <c r="K236" i="50"/>
  <c r="K179" i="50"/>
  <c r="K190" i="50"/>
  <c r="K263" i="50"/>
  <c r="K185" i="50"/>
  <c r="K231" i="50"/>
  <c r="K204" i="50"/>
  <c r="K226" i="50"/>
  <c r="K140" i="50"/>
  <c r="K233" i="50"/>
  <c r="K248" i="50"/>
  <c r="K252" i="50"/>
  <c r="K183" i="50"/>
  <c r="K136" i="50"/>
  <c r="K228" i="50"/>
  <c r="K168" i="50"/>
  <c r="K187" i="50"/>
  <c r="K227" i="50"/>
  <c r="K267" i="50"/>
  <c r="K182" i="50"/>
  <c r="K158" i="50"/>
  <c r="K176" i="50"/>
  <c r="K151" i="50"/>
  <c r="K230" i="50"/>
  <c r="K149" i="50"/>
  <c r="K243" i="50"/>
  <c r="K223" i="50"/>
  <c r="K205" i="50"/>
  <c r="K189" i="50"/>
  <c r="K250" i="50"/>
  <c r="K270" i="50"/>
  <c r="K245" i="50"/>
  <c r="K208" i="50"/>
  <c r="K229" i="50"/>
  <c r="K154" i="50"/>
  <c r="K225" i="50"/>
  <c r="K259" i="50"/>
  <c r="K191" i="50"/>
  <c r="K206" i="50"/>
  <c r="K181" i="50"/>
  <c r="K142" i="50"/>
  <c r="K262" i="50"/>
  <c r="K202" i="50"/>
  <c r="K198" i="50"/>
  <c r="K209" i="50"/>
  <c r="K266" i="50"/>
  <c r="K265" i="50"/>
  <c r="K160" i="50"/>
  <c r="K224" i="50"/>
  <c r="K271" i="50"/>
  <c r="K148" i="50"/>
  <c r="K144" i="50"/>
  <c r="K167" i="50"/>
  <c r="K163" i="50"/>
  <c r="K169" i="50"/>
  <c r="K232" i="50"/>
  <c r="K269" i="50"/>
  <c r="K251" i="50"/>
  <c r="K178" i="50"/>
  <c r="K200" i="50"/>
  <c r="K241" i="50"/>
  <c r="K239" i="50"/>
  <c r="K186" i="50"/>
  <c r="K221" i="50"/>
  <c r="K255" i="50"/>
  <c r="K146" i="50"/>
  <c r="K161" i="50"/>
  <c r="K217" i="50"/>
  <c r="K197" i="50"/>
  <c r="K170" i="50"/>
  <c r="K222" i="50"/>
  <c r="K264" i="50"/>
  <c r="K137" i="50"/>
  <c r="K210" i="50"/>
  <c r="K195" i="50"/>
  <c r="K162" i="50"/>
  <c r="K174" i="50"/>
  <c r="K213" i="50"/>
  <c r="K180" i="50"/>
  <c r="K196" i="50"/>
  <c r="K141" i="50"/>
  <c r="K257" i="50"/>
  <c r="K184" i="50"/>
  <c r="K199" i="50"/>
  <c r="K139" i="50"/>
  <c r="K211" i="50"/>
  <c r="K164" i="50"/>
  <c r="K238" i="50"/>
  <c r="K218" i="50"/>
  <c r="K260" i="50"/>
  <c r="K214" i="50"/>
  <c r="K156" i="50"/>
  <c r="K268" i="50"/>
  <c r="K256" i="50"/>
  <c r="K258" i="50"/>
  <c r="K215" i="50"/>
  <c r="K249" i="50"/>
  <c r="K175" i="50"/>
  <c r="K155" i="50"/>
  <c r="K254" i="50"/>
  <c r="K173" i="50"/>
  <c r="K153" i="50"/>
  <c r="K135" i="50"/>
  <c r="K234" i="50"/>
  <c r="K150" i="50"/>
  <c r="K212" i="50"/>
  <c r="K193" i="50"/>
  <c r="K157" i="50"/>
  <c r="K219" i="50"/>
  <c r="K246" i="50"/>
  <c r="K145" i="50"/>
  <c r="K50" i="51"/>
  <c r="L32" i="54"/>
  <c r="K84" i="54"/>
  <c r="L103" i="51"/>
  <c r="L44" i="51"/>
  <c r="K14" i="50"/>
  <c r="K79" i="52"/>
  <c r="K125" i="49"/>
  <c r="K24" i="52"/>
  <c r="L103" i="54"/>
  <c r="K93" i="51"/>
  <c r="K53" i="53"/>
  <c r="L97" i="50"/>
  <c r="K120" i="52"/>
  <c r="L64" i="49"/>
  <c r="K68" i="50"/>
  <c r="L32" i="50"/>
  <c r="L92" i="50"/>
  <c r="L79" i="53"/>
  <c r="L39" i="50"/>
  <c r="L102" i="53"/>
  <c r="L68" i="50"/>
  <c r="K49" i="54"/>
  <c r="K80" i="54"/>
  <c r="K20" i="49"/>
  <c r="K114" i="50"/>
  <c r="K123" i="53"/>
  <c r="L71" i="53"/>
  <c r="L102" i="50"/>
  <c r="L160" i="50"/>
  <c r="L212" i="50"/>
  <c r="L201" i="50"/>
  <c r="L163" i="50"/>
  <c r="L215" i="50"/>
  <c r="L261" i="50"/>
  <c r="L178" i="50"/>
  <c r="L229" i="50"/>
  <c r="L147" i="50"/>
  <c r="L263" i="50"/>
  <c r="L206" i="50"/>
  <c r="L181" i="50"/>
  <c r="L217" i="50"/>
  <c r="L138" i="50"/>
  <c r="L222" i="50"/>
  <c r="L251" i="50"/>
  <c r="L192" i="50"/>
  <c r="L146" i="50"/>
  <c r="L172" i="50"/>
  <c r="L158" i="50"/>
  <c r="L139" i="50"/>
  <c r="L198" i="50"/>
  <c r="L247" i="50"/>
  <c r="L233" i="50"/>
  <c r="L186" i="50"/>
  <c r="L236" i="50"/>
  <c r="L257" i="50"/>
  <c r="L159" i="50"/>
  <c r="L223" i="50"/>
  <c r="L245" i="50"/>
  <c r="L177" i="50"/>
  <c r="L162" i="50"/>
  <c r="L171" i="50"/>
  <c r="L187" i="50"/>
  <c r="L246" i="50"/>
  <c r="L213" i="50"/>
  <c r="L141" i="50"/>
  <c r="L183" i="50"/>
  <c r="L255" i="50"/>
  <c r="L254" i="50"/>
  <c r="L238" i="50"/>
  <c r="L143" i="50"/>
  <c r="L265" i="50"/>
  <c r="L202" i="50"/>
  <c r="L175" i="50"/>
  <c r="L207" i="50"/>
  <c r="L173" i="50"/>
  <c r="L166" i="50"/>
  <c r="L144" i="50"/>
  <c r="L154" i="50"/>
  <c r="L226" i="50"/>
  <c r="L234" i="50"/>
  <c r="L266" i="50"/>
  <c r="L150" i="50"/>
  <c r="L227" i="50"/>
  <c r="L169" i="50"/>
  <c r="L264" i="50"/>
  <c r="L214" i="50"/>
  <c r="L256" i="50"/>
  <c r="L149" i="50"/>
  <c r="L189" i="50"/>
  <c r="L258" i="50"/>
  <c r="L204" i="50"/>
  <c r="L224" i="50"/>
  <c r="L136" i="50"/>
  <c r="L218" i="50"/>
  <c r="L237" i="50"/>
  <c r="L249" i="50"/>
  <c r="L216" i="50"/>
  <c r="L253" i="50"/>
  <c r="L209" i="50"/>
  <c r="L135" i="50"/>
  <c r="L155" i="50"/>
  <c r="L151" i="50"/>
  <c r="L270" i="50"/>
  <c r="L191" i="50"/>
  <c r="L180" i="50"/>
  <c r="L174" i="50"/>
  <c r="L190" i="50"/>
  <c r="L267" i="50"/>
  <c r="L157" i="50"/>
  <c r="L194" i="50"/>
  <c r="L203" i="50"/>
  <c r="L235" i="50"/>
  <c r="L268" i="50"/>
  <c r="L208" i="50"/>
  <c r="L165" i="50"/>
  <c r="L248" i="50"/>
  <c r="L211" i="50"/>
  <c r="L140" i="50"/>
  <c r="L196" i="50"/>
  <c r="L148" i="50"/>
  <c r="L241" i="50"/>
  <c r="L269" i="50"/>
  <c r="L271" i="50"/>
  <c r="L195" i="50"/>
  <c r="L176" i="50"/>
  <c r="L243" i="50"/>
  <c r="L152" i="50"/>
  <c r="L199" i="50"/>
  <c r="L219" i="50"/>
  <c r="L153" i="50"/>
  <c r="L230" i="50"/>
  <c r="L145" i="50"/>
  <c r="L185" i="50"/>
  <c r="L239" i="50"/>
  <c r="L164" i="50"/>
  <c r="L170" i="50"/>
  <c r="L231" i="50"/>
  <c r="L193" i="50"/>
  <c r="L220" i="50"/>
  <c r="L259" i="50"/>
  <c r="L205" i="50"/>
  <c r="L200" i="50"/>
  <c r="L179" i="50"/>
  <c r="L262" i="50"/>
  <c r="L260" i="50"/>
  <c r="L137" i="50"/>
  <c r="L167" i="50"/>
  <c r="L221" i="50"/>
  <c r="L242" i="50"/>
  <c r="L228" i="50"/>
  <c r="L184" i="50"/>
  <c r="L252" i="50"/>
  <c r="L225" i="50"/>
  <c r="L161" i="50"/>
  <c r="L250" i="50"/>
  <c r="L188" i="50"/>
  <c r="L210" i="50"/>
  <c r="L244" i="50"/>
  <c r="L156" i="50"/>
  <c r="L240" i="50"/>
  <c r="L197" i="50"/>
  <c r="L232" i="50"/>
  <c r="L182" i="50"/>
  <c r="L168" i="50"/>
  <c r="L142" i="50"/>
  <c r="K207" i="51"/>
  <c r="K167" i="51"/>
  <c r="K245" i="51"/>
  <c r="K210" i="51"/>
  <c r="K209" i="51"/>
  <c r="K188" i="51"/>
  <c r="K221" i="51"/>
  <c r="K243" i="51"/>
  <c r="K261" i="51"/>
  <c r="K160" i="51"/>
  <c r="K159" i="51"/>
  <c r="K153" i="51"/>
  <c r="K258" i="51"/>
  <c r="K190" i="51"/>
  <c r="K194" i="51"/>
  <c r="K141" i="51"/>
  <c r="K220" i="51"/>
  <c r="K58" i="54"/>
  <c r="V12" i="49"/>
  <c r="K33" i="49"/>
  <c r="L93" i="51"/>
  <c r="K59" i="51"/>
  <c r="L120" i="51"/>
  <c r="K7" i="54"/>
  <c r="L40" i="51"/>
  <c r="K27" i="49"/>
  <c r="K87" i="49"/>
  <c r="K132" i="52"/>
  <c r="L28" i="52"/>
  <c r="L54" i="49"/>
  <c r="T54" i="49" s="1"/>
  <c r="T12" i="52"/>
  <c r="U12" i="52"/>
  <c r="Q12" i="52"/>
  <c r="L87" i="52"/>
  <c r="L42" i="49"/>
  <c r="R23" i="49"/>
  <c r="V23" i="49"/>
  <c r="K10" i="49"/>
  <c r="K13" i="49"/>
  <c r="L26" i="49"/>
  <c r="L34" i="54"/>
  <c r="K96" i="49"/>
  <c r="K57" i="51"/>
  <c r="L85" i="53"/>
  <c r="L99" i="54"/>
  <c r="L43" i="52"/>
  <c r="K60" i="49"/>
  <c r="L128" i="49"/>
  <c r="L88" i="49"/>
  <c r="V7" i="52"/>
  <c r="R7" i="52"/>
  <c r="T10" i="52"/>
  <c r="Q10" i="52"/>
  <c r="U10" i="52"/>
  <c r="K65" i="54"/>
  <c r="L97" i="52"/>
  <c r="K56" i="49"/>
  <c r="L52" i="49"/>
  <c r="K11" i="50"/>
  <c r="K17" i="54"/>
  <c r="K41" i="54"/>
  <c r="L96" i="51"/>
  <c r="K74" i="54"/>
  <c r="L67" i="51"/>
  <c r="K107" i="51"/>
  <c r="K30" i="51"/>
  <c r="K26" i="54"/>
  <c r="L93" i="50"/>
  <c r="R5" i="50"/>
  <c r="V5" i="50"/>
  <c r="V47" i="53"/>
  <c r="R47" i="53"/>
  <c r="L9" i="50"/>
  <c r="L8" i="50"/>
  <c r="K7" i="50"/>
  <c r="R16" i="54"/>
  <c r="V16" i="54"/>
  <c r="K78" i="54"/>
  <c r="L80" i="51"/>
  <c r="L73" i="54"/>
  <c r="L89" i="50"/>
  <c r="K76" i="50"/>
  <c r="L49" i="53"/>
  <c r="V4" i="54"/>
  <c r="R4" i="54"/>
  <c r="L19" i="54"/>
  <c r="L91" i="54"/>
  <c r="K105" i="51"/>
  <c r="L45" i="51"/>
  <c r="R29" i="53"/>
  <c r="L111" i="52"/>
  <c r="K134" i="51"/>
  <c r="L34" i="49"/>
  <c r="K17" i="53"/>
  <c r="L124" i="50"/>
  <c r="K97" i="53"/>
  <c r="L121" i="54"/>
  <c r="K91" i="51"/>
  <c r="K19" i="50"/>
  <c r="K85" i="53"/>
  <c r="K121" i="53"/>
  <c r="K9" i="53"/>
  <c r="K26" i="53"/>
  <c r="L90" i="52"/>
  <c r="R9" i="52"/>
  <c r="V9" i="52"/>
  <c r="T8" i="52"/>
  <c r="R8" i="52"/>
  <c r="L99" i="49"/>
  <c r="K67" i="53"/>
  <c r="K75" i="54"/>
  <c r="L81" i="51"/>
  <c r="L109" i="51"/>
  <c r="L76" i="51"/>
  <c r="K60" i="51"/>
  <c r="L28" i="54"/>
  <c r="R11" i="53"/>
  <c r="V11" i="53"/>
  <c r="K98" i="49"/>
  <c r="L86" i="49"/>
  <c r="K44" i="54"/>
  <c r="L42" i="51"/>
  <c r="K51" i="51"/>
  <c r="L31" i="49"/>
  <c r="K112" i="51"/>
  <c r="K35" i="54"/>
  <c r="L49" i="49"/>
  <c r="K17" i="50"/>
  <c r="L12" i="53"/>
  <c r="L133" i="52"/>
  <c r="K52" i="51"/>
  <c r="L10" i="50"/>
  <c r="K121" i="50"/>
  <c r="K111" i="53"/>
  <c r="K86" i="50"/>
  <c r="K128" i="49"/>
  <c r="K116" i="49"/>
  <c r="L72" i="52"/>
  <c r="K78" i="50"/>
  <c r="L110" i="51"/>
  <c r="L53" i="54"/>
  <c r="Q16" i="51"/>
  <c r="T16" i="51"/>
  <c r="U16" i="51"/>
  <c r="V21" i="51"/>
  <c r="R21" i="51"/>
  <c r="L70" i="51"/>
  <c r="K66" i="50"/>
  <c r="L89" i="49"/>
  <c r="L100" i="54"/>
  <c r="T100" i="54" s="1"/>
  <c r="L104" i="54"/>
  <c r="K82" i="51"/>
  <c r="L123" i="49"/>
  <c r="K69" i="49"/>
  <c r="K97" i="52"/>
  <c r="K21" i="49"/>
  <c r="L121" i="53"/>
  <c r="K33" i="54"/>
  <c r="K45" i="49"/>
  <c r="K105" i="49"/>
  <c r="Q9" i="52"/>
  <c r="U9" i="52"/>
  <c r="T9" i="52"/>
  <c r="K99" i="49"/>
  <c r="L98" i="53"/>
  <c r="L43" i="53"/>
  <c r="K28" i="50"/>
  <c r="L21" i="50"/>
  <c r="L54" i="53"/>
  <c r="L128" i="50"/>
  <c r="K94" i="49"/>
  <c r="L96" i="52"/>
  <c r="T96" i="52" s="1"/>
  <c r="K38" i="50"/>
  <c r="L60" i="53"/>
  <c r="K34" i="52"/>
  <c r="K75" i="53"/>
  <c r="L110" i="50"/>
  <c r="L53" i="53"/>
  <c r="L70" i="50"/>
  <c r="R11" i="52"/>
  <c r="V11" i="52"/>
  <c r="L84" i="49"/>
  <c r="K72" i="50"/>
  <c r="L33" i="51"/>
  <c r="K25" i="51"/>
  <c r="K127" i="49"/>
  <c r="L103" i="52"/>
  <c r="L36" i="52"/>
  <c r="K117" i="49"/>
  <c r="L125" i="53"/>
  <c r="L104" i="50"/>
  <c r="T104" i="50" s="1"/>
  <c r="L52" i="51"/>
  <c r="K71" i="50"/>
  <c r="L108" i="49"/>
  <c r="L105" i="49"/>
  <c r="L44" i="49"/>
  <c r="K92" i="53"/>
  <c r="L26" i="50"/>
  <c r="K25" i="50"/>
  <c r="K8" i="53"/>
  <c r="T8" i="53" s="1"/>
  <c r="K49" i="49"/>
  <c r="L51" i="53"/>
  <c r="L77" i="53"/>
  <c r="K106" i="54"/>
  <c r="K80" i="52"/>
  <c r="K20" i="53"/>
  <c r="L32" i="51"/>
  <c r="L92" i="51"/>
  <c r="L71" i="54"/>
  <c r="K62" i="54"/>
  <c r="K117" i="54"/>
  <c r="L112" i="54"/>
  <c r="T112" i="54" s="1"/>
  <c r="L58" i="53"/>
  <c r="L106" i="52"/>
  <c r="L108" i="54"/>
  <c r="K114" i="51"/>
  <c r="L30" i="54"/>
  <c r="L55" i="51"/>
  <c r="L20" i="53"/>
  <c r="K35" i="50"/>
  <c r="K100" i="53"/>
  <c r="L79" i="50"/>
  <c r="K51" i="50"/>
  <c r="K80" i="51"/>
  <c r="K117" i="52"/>
  <c r="K257" i="51"/>
  <c r="K239" i="51"/>
  <c r="K191" i="51"/>
  <c r="K166" i="51"/>
  <c r="K264" i="51"/>
  <c r="K237" i="51"/>
  <c r="K165" i="51"/>
  <c r="K263" i="51"/>
  <c r="K266" i="51"/>
  <c r="K204" i="51"/>
  <c r="K232" i="51"/>
  <c r="K161" i="51"/>
  <c r="K211" i="51"/>
  <c r="K157" i="51"/>
  <c r="K140" i="51"/>
  <c r="K158" i="51"/>
  <c r="K162" i="51"/>
  <c r="L34" i="51"/>
  <c r="L133" i="54"/>
  <c r="K38" i="49"/>
  <c r="Q7" i="51"/>
  <c r="U7" i="51"/>
  <c r="T7" i="51"/>
  <c r="K23" i="49"/>
  <c r="K64" i="53"/>
  <c r="R6" i="52"/>
  <c r="V6" i="52"/>
  <c r="L35" i="49"/>
  <c r="L89" i="54"/>
  <c r="L87" i="49"/>
  <c r="K102" i="52"/>
  <c r="Q8" i="52"/>
  <c r="L48" i="52"/>
  <c r="L31" i="51"/>
  <c r="K106" i="52"/>
  <c r="L130" i="52"/>
  <c r="K56" i="52"/>
  <c r="K38" i="52"/>
  <c r="L29" i="54"/>
  <c r="T29" i="54" s="1"/>
  <c r="L85" i="51"/>
  <c r="L27" i="54"/>
  <c r="K64" i="52"/>
  <c r="R21" i="49"/>
  <c r="V21" i="49"/>
  <c r="L35" i="52"/>
  <c r="Q14" i="52"/>
  <c r="U14" i="52"/>
  <c r="T14" i="52"/>
  <c r="K108" i="52"/>
  <c r="L48" i="49"/>
  <c r="K65" i="51"/>
  <c r="L97" i="49"/>
  <c r="L113" i="53"/>
  <c r="L133" i="53"/>
  <c r="L65" i="51"/>
  <c r="K48" i="54"/>
  <c r="L63" i="54"/>
  <c r="K26" i="51"/>
  <c r="L47" i="50"/>
  <c r="K116" i="50"/>
  <c r="L111" i="53"/>
  <c r="R27" i="53"/>
  <c r="V27" i="53"/>
  <c r="V16" i="51"/>
  <c r="R16" i="51"/>
  <c r="K28" i="49"/>
  <c r="L73" i="50"/>
  <c r="K65" i="53"/>
  <c r="L34" i="50"/>
  <c r="L123" i="54"/>
  <c r="K131" i="54"/>
  <c r="L117" i="51"/>
  <c r="R10" i="54"/>
  <c r="V10" i="54"/>
  <c r="K48" i="51"/>
  <c r="K86" i="51"/>
  <c r="K78" i="51"/>
  <c r="K66" i="51"/>
  <c r="K72" i="51"/>
  <c r="K11" i="49"/>
  <c r="K69" i="53"/>
  <c r="K81" i="53"/>
  <c r="L121" i="51"/>
  <c r="L131" i="51"/>
  <c r="L91" i="53"/>
  <c r="L60" i="50"/>
  <c r="K105" i="53"/>
  <c r="K111" i="50"/>
  <c r="L45" i="50"/>
  <c r="K130" i="52"/>
  <c r="L90" i="49"/>
  <c r="L95" i="52"/>
  <c r="L111" i="49"/>
  <c r="Q7" i="49"/>
  <c r="U7" i="49"/>
  <c r="T7" i="49"/>
  <c r="K67" i="50"/>
  <c r="K75" i="51"/>
  <c r="L75" i="51"/>
  <c r="K37" i="54"/>
  <c r="K89" i="54"/>
  <c r="L28" i="51"/>
  <c r="K119" i="51"/>
  <c r="L11" i="50"/>
  <c r="L84" i="53"/>
  <c r="L125" i="54"/>
  <c r="L100" i="51"/>
  <c r="K10" i="54"/>
  <c r="K65" i="52"/>
  <c r="K13" i="54"/>
  <c r="T13" i="54" s="1"/>
  <c r="K35" i="51"/>
  <c r="K56" i="54"/>
  <c r="Q11" i="52"/>
  <c r="U11" i="52"/>
  <c r="T11" i="52"/>
  <c r="R4" i="53"/>
  <c r="V4" i="53"/>
  <c r="K131" i="53"/>
  <c r="L82" i="52"/>
  <c r="L133" i="49"/>
  <c r="K33" i="53"/>
  <c r="K48" i="53"/>
  <c r="K105" i="50"/>
  <c r="K18" i="50"/>
  <c r="L93" i="52"/>
  <c r="L47" i="52"/>
  <c r="L85" i="52"/>
  <c r="L72" i="49"/>
  <c r="K90" i="51"/>
  <c r="L98" i="51"/>
  <c r="L53" i="51"/>
  <c r="L54" i="54"/>
  <c r="K94" i="53"/>
  <c r="K36" i="51"/>
  <c r="L74" i="54"/>
  <c r="K53" i="54"/>
  <c r="K118" i="52"/>
  <c r="K97" i="49"/>
  <c r="R12" i="52"/>
  <c r="V12" i="52"/>
  <c r="L121" i="50"/>
  <c r="K74" i="52"/>
  <c r="K107" i="52"/>
  <c r="K30" i="49"/>
  <c r="K111" i="52"/>
  <c r="K34" i="49"/>
  <c r="K78" i="52"/>
  <c r="L81" i="50"/>
  <c r="L43" i="50"/>
  <c r="L126" i="53"/>
  <c r="K16" i="50"/>
  <c r="K132" i="50"/>
  <c r="L35" i="53"/>
  <c r="L24" i="49"/>
  <c r="L117" i="52"/>
  <c r="L96" i="49"/>
  <c r="K91" i="53"/>
  <c r="L65" i="52"/>
  <c r="L60" i="49"/>
  <c r="K26" i="52"/>
  <c r="K104" i="53"/>
  <c r="L126" i="50"/>
  <c r="K87" i="53"/>
  <c r="L54" i="50"/>
  <c r="L80" i="52"/>
  <c r="K79" i="51"/>
  <c r="V13" i="54"/>
  <c r="R13" i="54"/>
  <c r="K50" i="49"/>
  <c r="K123" i="52"/>
  <c r="K32" i="52"/>
  <c r="L103" i="49"/>
  <c r="L55" i="49"/>
  <c r="K93" i="52"/>
  <c r="K133" i="54"/>
  <c r="L77" i="50"/>
  <c r="L134" i="52"/>
  <c r="L33" i="50"/>
  <c r="K55" i="53"/>
  <c r="K120" i="54"/>
  <c r="L64" i="54"/>
  <c r="K68" i="52"/>
  <c r="L32" i="49"/>
  <c r="K32" i="49"/>
  <c r="L112" i="52"/>
  <c r="K79" i="54"/>
  <c r="L13" i="53"/>
  <c r="K24" i="51"/>
  <c r="K115" i="50"/>
  <c r="L26" i="53"/>
  <c r="K40" i="53"/>
  <c r="L33" i="52"/>
  <c r="T33" i="52" s="1"/>
  <c r="K71" i="52"/>
  <c r="K25" i="52"/>
  <c r="L51" i="50"/>
  <c r="K84" i="51"/>
  <c r="K80" i="49"/>
  <c r="L37" i="49"/>
  <c r="L56" i="54"/>
  <c r="L71" i="51"/>
  <c r="L112" i="51"/>
  <c r="L42" i="50"/>
  <c r="K82" i="53"/>
  <c r="K113" i="53"/>
  <c r="L106" i="49"/>
  <c r="L115" i="52"/>
  <c r="K109" i="51"/>
  <c r="L118" i="51"/>
  <c r="K10" i="50"/>
  <c r="L130" i="53"/>
  <c r="K114" i="54"/>
  <c r="L41" i="50"/>
  <c r="L71" i="50"/>
  <c r="K62" i="53"/>
  <c r="L44" i="50"/>
  <c r="K71" i="54"/>
  <c r="K25" i="54"/>
  <c r="K68" i="53"/>
  <c r="K62" i="50"/>
  <c r="K117" i="50"/>
  <c r="L135" i="51"/>
  <c r="L160" i="51"/>
  <c r="L212" i="51"/>
  <c r="L215" i="51"/>
  <c r="L218" i="51"/>
  <c r="L174" i="51"/>
  <c r="L214" i="51"/>
  <c r="L227" i="51"/>
  <c r="L152" i="51"/>
  <c r="L179" i="51"/>
  <c r="L168" i="51"/>
  <c r="L219" i="51"/>
  <c r="L255" i="51"/>
  <c r="L153" i="51"/>
  <c r="L192" i="51"/>
  <c r="L189" i="51"/>
  <c r="L247" i="51"/>
  <c r="L165" i="51"/>
  <c r="L252" i="51"/>
  <c r="L198" i="51"/>
  <c r="L178" i="51"/>
  <c r="L261" i="51"/>
  <c r="L240" i="51"/>
  <c r="L148" i="51"/>
  <c r="L164" i="51"/>
  <c r="L237" i="51"/>
  <c r="L228" i="51"/>
  <c r="L233" i="51"/>
  <c r="L200" i="51"/>
  <c r="L256" i="51"/>
  <c r="L202" i="51"/>
  <c r="L265" i="51"/>
  <c r="L141" i="51"/>
  <c r="L235" i="51"/>
  <c r="L213" i="51"/>
  <c r="L260" i="51"/>
  <c r="L224" i="51"/>
  <c r="L138" i="51"/>
  <c r="L158" i="51"/>
  <c r="L175" i="51"/>
  <c r="L156" i="51"/>
  <c r="L205" i="51"/>
  <c r="L154" i="51"/>
  <c r="L257" i="51"/>
  <c r="L226" i="51"/>
  <c r="L210" i="51"/>
  <c r="L139" i="51"/>
  <c r="L166" i="51"/>
  <c r="L184" i="51"/>
  <c r="L248" i="51"/>
  <c r="L144" i="51"/>
  <c r="L162" i="51"/>
  <c r="L182" i="51"/>
  <c r="L243" i="51"/>
  <c r="L263" i="51"/>
  <c r="L177" i="51"/>
  <c r="L187" i="51"/>
  <c r="L142" i="51"/>
  <c r="L222" i="51"/>
  <c r="L190" i="51"/>
  <c r="L259" i="51"/>
  <c r="L137" i="51"/>
  <c r="L234" i="51"/>
  <c r="L223" i="51"/>
  <c r="L171" i="51"/>
  <c r="L269" i="51"/>
  <c r="L150" i="51"/>
  <c r="L143" i="51"/>
  <c r="L159" i="51"/>
  <c r="L209" i="51"/>
  <c r="L220" i="51"/>
  <c r="L151" i="51"/>
  <c r="L195" i="51"/>
  <c r="L221" i="51"/>
  <c r="L211" i="51"/>
  <c r="L145" i="51"/>
  <c r="L242" i="51"/>
  <c r="L236" i="51"/>
  <c r="L185" i="51"/>
  <c r="L249" i="51"/>
  <c r="L232" i="51"/>
  <c r="L197" i="51"/>
  <c r="L258" i="51"/>
  <c r="L149" i="51"/>
  <c r="L183" i="51"/>
  <c r="L203" i="51"/>
  <c r="L146" i="51"/>
  <c r="L172" i="51"/>
  <c r="L217" i="51"/>
  <c r="L271" i="51"/>
  <c r="L216" i="51"/>
  <c r="L245" i="51"/>
  <c r="L264" i="51"/>
  <c r="L250" i="51"/>
  <c r="L253" i="51"/>
  <c r="L161" i="51"/>
  <c r="L169" i="51"/>
  <c r="L140" i="51"/>
  <c r="L173" i="51"/>
  <c r="L230" i="51"/>
  <c r="L163" i="51"/>
  <c r="L199" i="51"/>
  <c r="L251" i="51"/>
  <c r="L170" i="51"/>
  <c r="L231" i="51"/>
  <c r="L241" i="51"/>
  <c r="L244" i="51"/>
  <c r="L176" i="51"/>
  <c r="L246" i="51"/>
  <c r="L147" i="51"/>
  <c r="L191" i="51"/>
  <c r="L229" i="51"/>
  <c r="L267" i="51"/>
  <c r="L208" i="51"/>
  <c r="L238" i="51"/>
  <c r="L157" i="51"/>
  <c r="L204" i="51"/>
  <c r="L188" i="51"/>
  <c r="L266" i="51"/>
  <c r="L270" i="51"/>
  <c r="L193" i="51"/>
  <c r="L225" i="51"/>
  <c r="L155" i="51"/>
  <c r="L239" i="51"/>
  <c r="L207" i="51"/>
  <c r="L186" i="51"/>
  <c r="L196" i="51"/>
  <c r="L201" i="51"/>
  <c r="L167" i="51"/>
  <c r="L206" i="51"/>
  <c r="L262" i="51"/>
  <c r="L180" i="51"/>
  <c r="L194" i="51"/>
  <c r="L254" i="51"/>
  <c r="L181" i="51"/>
  <c r="L268" i="51"/>
  <c r="L136" i="51"/>
  <c r="K228" i="51"/>
  <c r="K254" i="51"/>
  <c r="K199" i="51"/>
  <c r="K253" i="51"/>
  <c r="K229" i="51"/>
  <c r="K144" i="51"/>
  <c r="K143" i="51"/>
  <c r="K181" i="51"/>
  <c r="K152" i="51"/>
  <c r="K174" i="51"/>
  <c r="K235" i="51"/>
  <c r="K148" i="51"/>
  <c r="K195" i="51"/>
  <c r="K193" i="51"/>
  <c r="K172" i="51"/>
  <c r="K214" i="51"/>
  <c r="K163" i="51"/>
  <c r="K11" i="54"/>
  <c r="L133" i="51"/>
  <c r="K91" i="52"/>
  <c r="K128" i="54"/>
  <c r="V8" i="54"/>
  <c r="R8" i="54"/>
  <c r="L27" i="51"/>
  <c r="K75" i="52"/>
  <c r="L75" i="52"/>
  <c r="L43" i="49"/>
  <c r="K37" i="52"/>
  <c r="V6" i="49"/>
  <c r="R6" i="49"/>
  <c r="K126" i="52"/>
  <c r="K102" i="49"/>
  <c r="L119" i="52"/>
  <c r="K76" i="54"/>
  <c r="K106" i="49"/>
  <c r="L130" i="49"/>
  <c r="U5" i="51"/>
  <c r="Q5" i="51"/>
  <c r="L127" i="54"/>
  <c r="K52" i="49"/>
  <c r="L122" i="51"/>
  <c r="L29" i="51"/>
  <c r="K29" i="51"/>
  <c r="L81" i="52"/>
  <c r="K64" i="49"/>
  <c r="L73" i="53"/>
  <c r="R20" i="49"/>
  <c r="V20" i="49"/>
  <c r="K92" i="52"/>
  <c r="K108" i="49"/>
  <c r="K40" i="49"/>
  <c r="L113" i="50"/>
  <c r="L127" i="50"/>
  <c r="R19" i="51"/>
  <c r="L117" i="54"/>
  <c r="L133" i="50"/>
  <c r="K19" i="54"/>
  <c r="L63" i="51"/>
  <c r="K95" i="51"/>
  <c r="K86" i="54"/>
  <c r="K130" i="53"/>
  <c r="L120" i="53"/>
  <c r="L95" i="50"/>
  <c r="L111" i="50"/>
  <c r="L27" i="50"/>
  <c r="K67" i="54"/>
  <c r="K16" i="49"/>
  <c r="K31" i="53"/>
  <c r="K36" i="49"/>
  <c r="L66" i="54"/>
  <c r="T21" i="51"/>
  <c r="K110" i="51"/>
  <c r="R9" i="53"/>
  <c r="V9" i="53"/>
  <c r="K61" i="54"/>
  <c r="K104" i="51"/>
  <c r="K94" i="51"/>
  <c r="L84" i="54"/>
  <c r="L22" i="50"/>
  <c r="K76" i="53"/>
  <c r="K122" i="52"/>
  <c r="L114" i="54"/>
  <c r="K52" i="54"/>
  <c r="R10" i="53"/>
  <c r="V10" i="53"/>
  <c r="L91" i="50"/>
  <c r="K45" i="53"/>
  <c r="K30" i="53"/>
  <c r="K18" i="53"/>
  <c r="K130" i="49"/>
  <c r="L47" i="49"/>
  <c r="L95" i="49"/>
  <c r="L27" i="49"/>
  <c r="K63" i="53"/>
  <c r="K27" i="54"/>
  <c r="L59" i="54"/>
  <c r="T59" i="54" s="1"/>
  <c r="K28" i="54"/>
  <c r="K132" i="54"/>
  <c r="R6" i="51"/>
  <c r="V6" i="51"/>
  <c r="K12" i="54"/>
  <c r="L50" i="53"/>
  <c r="L84" i="50"/>
  <c r="K31" i="49"/>
  <c r="K70" i="54"/>
  <c r="L88" i="51"/>
  <c r="L125" i="51"/>
  <c r="U10" i="51"/>
  <c r="K65" i="49"/>
  <c r="K56" i="51"/>
  <c r="K124" i="52"/>
  <c r="L66" i="50"/>
  <c r="L82" i="50"/>
  <c r="L57" i="54"/>
  <c r="K33" i="51"/>
  <c r="K30" i="50"/>
  <c r="L93" i="49"/>
  <c r="L120" i="52"/>
  <c r="L85" i="49"/>
  <c r="L81" i="53"/>
  <c r="L126" i="51"/>
  <c r="K87" i="54"/>
  <c r="K94" i="50"/>
  <c r="L73" i="52"/>
  <c r="K31" i="52"/>
  <c r="L74" i="51"/>
  <c r="T74" i="51" s="1"/>
  <c r="K53" i="51"/>
  <c r="L134" i="50"/>
  <c r="K118" i="49"/>
  <c r="L19" i="49"/>
  <c r="K81" i="52"/>
  <c r="L82" i="49"/>
  <c r="L57" i="50"/>
  <c r="T57" i="50" s="1"/>
  <c r="K74" i="49"/>
  <c r="L78" i="52"/>
  <c r="K101" i="52"/>
  <c r="K107" i="49"/>
  <c r="K111" i="49"/>
  <c r="K26" i="49"/>
  <c r="V16" i="52"/>
  <c r="R16" i="52"/>
  <c r="K78" i="49"/>
  <c r="L75" i="53"/>
  <c r="L83" i="53"/>
  <c r="K77" i="53"/>
  <c r="L35" i="50"/>
  <c r="V11" i="49"/>
  <c r="R11" i="49"/>
  <c r="K36" i="50"/>
  <c r="L117" i="49"/>
  <c r="L57" i="53"/>
  <c r="L131" i="52"/>
  <c r="L65" i="49"/>
  <c r="K47" i="52"/>
  <c r="L45" i="49"/>
  <c r="K90" i="53"/>
  <c r="L98" i="50"/>
  <c r="L80" i="49"/>
  <c r="K126" i="53"/>
  <c r="K102" i="50"/>
  <c r="K112" i="53"/>
  <c r="R13" i="51"/>
  <c r="K24" i="49"/>
  <c r="L41" i="52"/>
  <c r="K123" i="49"/>
  <c r="L79" i="52"/>
  <c r="K93" i="49"/>
  <c r="K108" i="53"/>
  <c r="L134" i="49"/>
  <c r="K129" i="53"/>
  <c r="L13" i="50"/>
  <c r="K55" i="50"/>
  <c r="K120" i="51"/>
  <c r="L64" i="51"/>
  <c r="K68" i="49"/>
  <c r="K84" i="52"/>
  <c r="K102" i="54"/>
  <c r="K79" i="50"/>
  <c r="K125" i="51"/>
  <c r="L48" i="53"/>
  <c r="L130" i="51"/>
  <c r="K129" i="52"/>
  <c r="K71" i="49"/>
  <c r="K25" i="49"/>
  <c r="K125" i="53"/>
  <c r="K20" i="50"/>
  <c r="L100" i="53"/>
  <c r="K42" i="53"/>
  <c r="K24" i="53"/>
  <c r="L56" i="51"/>
  <c r="L105" i="54"/>
  <c r="L79" i="51"/>
  <c r="L55" i="54"/>
  <c r="L36" i="54"/>
  <c r="K93" i="54"/>
  <c r="K133" i="49"/>
  <c r="K112" i="50"/>
  <c r="K113" i="49"/>
  <c r="L115" i="49"/>
  <c r="K127" i="54"/>
  <c r="L92" i="54"/>
  <c r="L39" i="54"/>
  <c r="K22" i="53"/>
  <c r="L52" i="52"/>
  <c r="K32" i="50"/>
  <c r="K117" i="53"/>
  <c r="K8" i="50"/>
  <c r="K71" i="51"/>
  <c r="L30" i="50"/>
  <c r="K109" i="50"/>
  <c r="L25" i="53"/>
  <c r="L36" i="53"/>
  <c r="K176" i="51"/>
  <c r="K170" i="51"/>
  <c r="K202" i="51"/>
  <c r="K189" i="51"/>
  <c r="K270" i="51"/>
  <c r="K164" i="51"/>
  <c r="K197" i="51"/>
  <c r="K149" i="51"/>
  <c r="K203" i="51"/>
  <c r="K223" i="51"/>
  <c r="K151" i="51"/>
  <c r="K248" i="51"/>
  <c r="K137" i="51"/>
  <c r="K269" i="51"/>
  <c r="K154" i="51"/>
  <c r="K182" i="51"/>
  <c r="K147" i="51"/>
  <c r="Q11" i="51"/>
  <c r="T11" i="51"/>
  <c r="K91" i="49"/>
  <c r="K15" i="54"/>
  <c r="L122" i="54"/>
  <c r="K116" i="54"/>
  <c r="K75" i="49"/>
  <c r="R18" i="52"/>
  <c r="V18" i="52"/>
  <c r="L75" i="49"/>
  <c r="L53" i="52"/>
  <c r="K37" i="49"/>
  <c r="K89" i="52"/>
  <c r="K77" i="52"/>
  <c r="L73" i="51"/>
  <c r="K31" i="54"/>
  <c r="K126" i="49"/>
  <c r="K44" i="52"/>
  <c r="L74" i="52"/>
  <c r="R7" i="49"/>
  <c r="V7" i="49"/>
  <c r="L119" i="49"/>
  <c r="K42" i="49"/>
  <c r="K122" i="54"/>
  <c r="L107" i="54"/>
  <c r="L111" i="54"/>
  <c r="L72" i="53"/>
  <c r="L81" i="49"/>
  <c r="L109" i="52"/>
  <c r="L116" i="52"/>
  <c r="T116" i="52" s="1"/>
  <c r="K132" i="49"/>
  <c r="L22" i="54"/>
  <c r="L132" i="52"/>
  <c r="K92" i="49"/>
  <c r="K51" i="52"/>
  <c r="L69" i="52"/>
  <c r="K124" i="50"/>
  <c r="L123" i="51"/>
  <c r="K21" i="54"/>
  <c r="T19" i="51"/>
  <c r="Q19" i="51"/>
  <c r="U19" i="51"/>
  <c r="K101" i="54"/>
  <c r="K47" i="54"/>
  <c r="K110" i="54"/>
  <c r="K18" i="54"/>
  <c r="K15" i="53"/>
  <c r="K128" i="50"/>
  <c r="L120" i="50"/>
  <c r="K83" i="50"/>
  <c r="K67" i="51"/>
  <c r="K66" i="54"/>
  <c r="K88" i="54"/>
  <c r="R14" i="53"/>
  <c r="V14" i="53"/>
  <c r="K31" i="50"/>
  <c r="Q8" i="49"/>
  <c r="U8" i="49"/>
  <c r="U5" i="49"/>
  <c r="Q5" i="49"/>
  <c r="T5" i="49"/>
  <c r="L127" i="53"/>
  <c r="L66" i="51"/>
  <c r="K101" i="51"/>
  <c r="Q9" i="51"/>
  <c r="U9" i="51"/>
  <c r="K128" i="53"/>
  <c r="K116" i="53"/>
  <c r="K61" i="50"/>
  <c r="L86" i="50"/>
  <c r="K65" i="50"/>
  <c r="K122" i="49"/>
  <c r="L123" i="53"/>
  <c r="L19" i="53"/>
  <c r="L117" i="53"/>
  <c r="L61" i="54"/>
  <c r="L114" i="51"/>
  <c r="L129" i="53"/>
  <c r="L78" i="53"/>
  <c r="L67" i="53"/>
  <c r="K107" i="50"/>
  <c r="K15" i="49"/>
  <c r="K83" i="52"/>
  <c r="K63" i="50"/>
  <c r="K27" i="51"/>
  <c r="L59" i="51"/>
  <c r="K16" i="54"/>
  <c r="K132" i="51"/>
  <c r="L128" i="54"/>
  <c r="L80" i="53"/>
  <c r="L20" i="54"/>
  <c r="K36" i="54"/>
  <c r="K14" i="54"/>
  <c r="L77" i="54"/>
  <c r="L48" i="54"/>
  <c r="K22" i="54"/>
  <c r="L97" i="54"/>
  <c r="L26" i="51"/>
  <c r="K5" i="50"/>
  <c r="K124" i="49"/>
  <c r="K97" i="50"/>
  <c r="L57" i="51"/>
  <c r="L78" i="50"/>
  <c r="K101" i="50"/>
  <c r="K99" i="53"/>
  <c r="L120" i="49"/>
  <c r="L75" i="54"/>
  <c r="K77" i="51"/>
  <c r="L73" i="49"/>
  <c r="K126" i="54"/>
  <c r="L87" i="54"/>
  <c r="L58" i="54"/>
  <c r="L23" i="54"/>
  <c r="L24" i="52"/>
  <c r="L94" i="52"/>
  <c r="K81" i="49"/>
  <c r="K96" i="50"/>
  <c r="K19" i="49"/>
  <c r="L78" i="49"/>
  <c r="L91" i="52"/>
  <c r="K101" i="49"/>
  <c r="L63" i="52"/>
  <c r="K95" i="52"/>
  <c r="L45" i="52"/>
  <c r="K67" i="52"/>
  <c r="K23" i="53"/>
  <c r="K27" i="53"/>
  <c r="L75" i="50"/>
  <c r="L109" i="53"/>
  <c r="K64" i="50"/>
  <c r="K87" i="50"/>
  <c r="L83" i="50"/>
  <c r="K134" i="52"/>
  <c r="L50" i="52"/>
  <c r="K70" i="53"/>
  <c r="L114" i="52"/>
  <c r="K52" i="53"/>
  <c r="K19" i="52"/>
  <c r="K30" i="52"/>
  <c r="K18" i="52"/>
  <c r="K90" i="50"/>
  <c r="K60" i="53"/>
  <c r="K46" i="50"/>
  <c r="K77" i="50"/>
  <c r="K126" i="50"/>
  <c r="K40" i="54"/>
  <c r="K129" i="50"/>
  <c r="K103" i="54"/>
  <c r="L32" i="52"/>
  <c r="K109" i="52"/>
  <c r="L79" i="49"/>
  <c r="L118" i="49"/>
  <c r="L100" i="50"/>
  <c r="K129" i="49"/>
  <c r="K39" i="53"/>
  <c r="L106" i="54"/>
  <c r="L115" i="51"/>
  <c r="U4" i="54"/>
  <c r="T4" i="54"/>
  <c r="Q4" i="54"/>
  <c r="K84" i="49"/>
  <c r="L55" i="52"/>
  <c r="K113" i="51"/>
  <c r="K103" i="53"/>
  <c r="L115" i="54"/>
  <c r="K3" i="52"/>
  <c r="K255" i="52"/>
  <c r="K265" i="52"/>
  <c r="K205" i="52"/>
  <c r="K164" i="52"/>
  <c r="K170" i="52"/>
  <c r="K222" i="52"/>
  <c r="K240" i="52"/>
  <c r="K135" i="52"/>
  <c r="K213" i="52"/>
  <c r="K225" i="52"/>
  <c r="K141" i="52"/>
  <c r="K142" i="52"/>
  <c r="K163" i="52"/>
  <c r="K268" i="52"/>
  <c r="K160" i="52"/>
  <c r="K165" i="52"/>
  <c r="K253" i="52"/>
  <c r="K248" i="52"/>
  <c r="K208" i="52"/>
  <c r="K197" i="52"/>
  <c r="K245" i="52"/>
  <c r="K242" i="52"/>
  <c r="K156" i="52"/>
  <c r="K137" i="52"/>
  <c r="K212" i="52"/>
  <c r="K139" i="52"/>
  <c r="K187" i="52"/>
  <c r="K267" i="52"/>
  <c r="K231" i="52"/>
  <c r="K241" i="52"/>
  <c r="K145" i="52"/>
  <c r="K182" i="52"/>
  <c r="K172" i="52"/>
  <c r="K146" i="52"/>
  <c r="K258" i="52"/>
  <c r="K223" i="52"/>
  <c r="K239" i="52"/>
  <c r="K249" i="52"/>
  <c r="K238" i="52"/>
  <c r="K237" i="52"/>
  <c r="K177" i="52"/>
  <c r="K154" i="52"/>
  <c r="K244" i="52"/>
  <c r="K196" i="52"/>
  <c r="K236" i="52"/>
  <c r="K207" i="52"/>
  <c r="K227" i="52"/>
  <c r="K149" i="52"/>
  <c r="K257" i="52"/>
  <c r="K221" i="52"/>
  <c r="K215" i="52"/>
  <c r="K243" i="52"/>
  <c r="K256" i="52"/>
  <c r="K144" i="52"/>
  <c r="K183" i="52"/>
  <c r="K147" i="52"/>
  <c r="K150" i="52"/>
  <c r="K173" i="52"/>
  <c r="K251" i="52"/>
  <c r="K174" i="52"/>
  <c r="K260" i="52"/>
  <c r="K153" i="52"/>
  <c r="K159" i="52"/>
  <c r="K259" i="52"/>
  <c r="K158" i="52"/>
  <c r="K191" i="52"/>
  <c r="K190" i="52"/>
  <c r="K226" i="52"/>
  <c r="K266" i="52"/>
  <c r="K161" i="52"/>
  <c r="K167" i="52"/>
  <c r="K204" i="52"/>
  <c r="K192" i="52"/>
  <c r="K271" i="52"/>
  <c r="K247" i="52"/>
  <c r="K270" i="52"/>
  <c r="K189" i="52"/>
  <c r="K140" i="52"/>
  <c r="K136" i="52"/>
  <c r="K188" i="52"/>
  <c r="K138" i="52"/>
  <c r="K201" i="52"/>
  <c r="K166" i="52"/>
  <c r="K254" i="52"/>
  <c r="K169" i="52"/>
  <c r="K230" i="52"/>
  <c r="K198" i="52"/>
  <c r="K178" i="52"/>
  <c r="K184" i="52"/>
  <c r="K211" i="52"/>
  <c r="K262" i="52"/>
  <c r="K157" i="52"/>
  <c r="K202" i="52"/>
  <c r="K194" i="52"/>
  <c r="K250" i="52"/>
  <c r="K148" i="52"/>
  <c r="K152" i="52"/>
  <c r="K162" i="52"/>
  <c r="K217" i="52"/>
  <c r="K224" i="52"/>
  <c r="K261" i="52"/>
  <c r="K186" i="52"/>
  <c r="K233" i="52"/>
  <c r="K155" i="52"/>
  <c r="K220" i="52"/>
  <c r="K176" i="52"/>
  <c r="K210" i="52"/>
  <c r="K234" i="52"/>
  <c r="K180" i="52"/>
  <c r="K203" i="52"/>
  <c r="K269" i="52"/>
  <c r="K168" i="52"/>
  <c r="K193" i="52"/>
  <c r="K171" i="52"/>
  <c r="K214" i="52"/>
  <c r="K209" i="52"/>
  <c r="K232" i="52"/>
  <c r="K218" i="52"/>
  <c r="K195" i="52"/>
  <c r="K151" i="52"/>
  <c r="K229" i="52"/>
  <c r="K216" i="52"/>
  <c r="K252" i="52"/>
  <c r="K143" i="52"/>
  <c r="K175" i="52"/>
  <c r="K185" i="52"/>
  <c r="K264" i="52"/>
  <c r="K228" i="52"/>
  <c r="K235" i="52"/>
  <c r="K200" i="52"/>
  <c r="K181" i="52"/>
  <c r="K199" i="52"/>
  <c r="K263" i="52"/>
  <c r="K179" i="52"/>
  <c r="K219" i="52"/>
  <c r="K246" i="52"/>
  <c r="K206" i="52"/>
  <c r="L74" i="53"/>
  <c r="K82" i="50"/>
  <c r="K113" i="54"/>
  <c r="L13" i="52"/>
  <c r="K133" i="50"/>
  <c r="K53" i="50"/>
  <c r="L33" i="49"/>
  <c r="K125" i="52"/>
  <c r="L105" i="51"/>
  <c r="K32" i="54"/>
  <c r="L36" i="51"/>
  <c r="K108" i="50"/>
  <c r="K4" i="52"/>
  <c r="L79" i="54"/>
  <c r="L102" i="51"/>
  <c r="K92" i="50"/>
  <c r="L51" i="52"/>
  <c r="L56" i="50"/>
  <c r="L105" i="53"/>
  <c r="L30" i="53"/>
  <c r="L101" i="53"/>
  <c r="K123" i="50"/>
  <c r="L55" i="53"/>
  <c r="L112" i="53"/>
  <c r="K115" i="53"/>
  <c r="K13" i="51"/>
  <c r="T13" i="51" s="1"/>
  <c r="K56" i="53"/>
  <c r="K129" i="54"/>
  <c r="K55" i="54"/>
  <c r="L32" i="53"/>
  <c r="K93" i="50"/>
  <c r="L3" i="52"/>
  <c r="L164" i="52"/>
  <c r="L248" i="52"/>
  <c r="L144" i="52"/>
  <c r="L143" i="52"/>
  <c r="L163" i="52"/>
  <c r="L209" i="52"/>
  <c r="L241" i="52"/>
  <c r="L234" i="52"/>
  <c r="L237" i="52"/>
  <c r="L169" i="52"/>
  <c r="L229" i="52"/>
  <c r="L177" i="52"/>
  <c r="L174" i="52"/>
  <c r="L206" i="52"/>
  <c r="L246" i="52"/>
  <c r="L267" i="52"/>
  <c r="L172" i="52"/>
  <c r="L217" i="52"/>
  <c r="L224" i="52"/>
  <c r="L202" i="52"/>
  <c r="L222" i="52"/>
  <c r="L254" i="52"/>
  <c r="L245" i="52"/>
  <c r="L192" i="52"/>
  <c r="L203" i="52"/>
  <c r="L233" i="52"/>
  <c r="L135" i="52"/>
  <c r="L239" i="52"/>
  <c r="L167" i="52"/>
  <c r="L253" i="52"/>
  <c r="L139" i="52"/>
  <c r="L154" i="52"/>
  <c r="L226" i="52"/>
  <c r="L266" i="52"/>
  <c r="L264" i="52"/>
  <c r="L180" i="52"/>
  <c r="L162" i="52"/>
  <c r="L263" i="52"/>
  <c r="L214" i="52"/>
  <c r="L204" i="52"/>
  <c r="L251" i="52"/>
  <c r="L158" i="52"/>
  <c r="L208" i="52"/>
  <c r="L238" i="52"/>
  <c r="L148" i="52"/>
  <c r="L223" i="52"/>
  <c r="L153" i="52"/>
  <c r="L137" i="52"/>
  <c r="L249" i="52"/>
  <c r="L184" i="52"/>
  <c r="L242" i="52"/>
  <c r="L261" i="52"/>
  <c r="L188" i="52"/>
  <c r="L155" i="52"/>
  <c r="L231" i="52"/>
  <c r="L221" i="52"/>
  <c r="L173" i="52"/>
  <c r="L197" i="52"/>
  <c r="L191" i="52"/>
  <c r="L179" i="52"/>
  <c r="L141" i="52"/>
  <c r="L181" i="52"/>
  <c r="L146" i="52"/>
  <c r="L175" i="52"/>
  <c r="L183" i="52"/>
  <c r="L196" i="52"/>
  <c r="L215" i="52"/>
  <c r="L257" i="52"/>
  <c r="L220" i="52"/>
  <c r="L240" i="52"/>
  <c r="L151" i="52"/>
  <c r="L210" i="52"/>
  <c r="L152" i="52"/>
  <c r="L256" i="52"/>
  <c r="L187" i="52"/>
  <c r="L219" i="52"/>
  <c r="L213" i="52"/>
  <c r="L260" i="52"/>
  <c r="L265" i="52"/>
  <c r="L136" i="52"/>
  <c r="L138" i="52"/>
  <c r="L142" i="52"/>
  <c r="L259" i="52"/>
  <c r="L228" i="52"/>
  <c r="L216" i="52"/>
  <c r="L230" i="52"/>
  <c r="L269" i="52"/>
  <c r="L157" i="52"/>
  <c r="L227" i="52"/>
  <c r="L140" i="52"/>
  <c r="L186" i="52"/>
  <c r="L193" i="52"/>
  <c r="L225" i="52"/>
  <c r="L250" i="52"/>
  <c r="L270" i="52"/>
  <c r="L145" i="52"/>
  <c r="L212" i="52"/>
  <c r="L199" i="52"/>
  <c r="L190" i="52"/>
  <c r="L262" i="52"/>
  <c r="L149" i="52"/>
  <c r="L268" i="52"/>
  <c r="L255" i="52"/>
  <c r="L235" i="52"/>
  <c r="L166" i="52"/>
  <c r="L171" i="52"/>
  <c r="L165" i="52"/>
  <c r="L205" i="52"/>
  <c r="L243" i="52"/>
  <c r="L185" i="52"/>
  <c r="L211" i="52"/>
  <c r="L218" i="52"/>
  <c r="L160" i="52"/>
  <c r="L244" i="52"/>
  <c r="L156" i="52"/>
  <c r="L161" i="52"/>
  <c r="L271" i="52"/>
  <c r="L170" i="52"/>
  <c r="L178" i="52"/>
  <c r="L207" i="52"/>
  <c r="L168" i="52"/>
  <c r="L182" i="52"/>
  <c r="L194" i="52"/>
  <c r="L258" i="52"/>
  <c r="L159" i="52"/>
  <c r="L200" i="52"/>
  <c r="L236" i="52"/>
  <c r="L201" i="52"/>
  <c r="L176" i="52"/>
  <c r="L195" i="52"/>
  <c r="L147" i="52"/>
  <c r="L150" i="52"/>
  <c r="L232" i="52"/>
  <c r="L198" i="52"/>
  <c r="L189" i="52"/>
  <c r="L247" i="52"/>
  <c r="L252" i="52"/>
  <c r="K168" i="51"/>
  <c r="K217" i="51"/>
  <c r="K260" i="51"/>
  <c r="K265" i="51"/>
  <c r="K192" i="51"/>
  <c r="K175" i="51"/>
  <c r="K267" i="51"/>
  <c r="K135" i="51"/>
  <c r="K242" i="51"/>
  <c r="K231" i="51"/>
  <c r="K206" i="51"/>
  <c r="K139" i="51"/>
  <c r="K184" i="51"/>
  <c r="K177" i="51"/>
  <c r="K268" i="51"/>
  <c r="K173" i="51"/>
  <c r="K155" i="51"/>
  <c r="L113" i="54"/>
  <c r="L131" i="53"/>
  <c r="Q15" i="51"/>
  <c r="U15" i="51"/>
  <c r="T15" i="51"/>
  <c r="L107" i="51"/>
  <c r="L95" i="51"/>
  <c r="L111" i="51"/>
  <c r="L72" i="54"/>
  <c r="R18" i="49"/>
  <c r="V18" i="49"/>
  <c r="K28" i="52"/>
  <c r="K89" i="49"/>
  <c r="K77" i="49"/>
  <c r="K31" i="51"/>
  <c r="K70" i="52"/>
  <c r="L74" i="49"/>
  <c r="K51" i="49"/>
  <c r="K115" i="52"/>
  <c r="K35" i="49"/>
  <c r="K122" i="51"/>
  <c r="L121" i="52"/>
  <c r="L90" i="51"/>
  <c r="R9" i="54"/>
  <c r="V9" i="54"/>
  <c r="L109" i="49"/>
  <c r="L116" i="49"/>
  <c r="K46" i="52"/>
  <c r="R14" i="54"/>
  <c r="V14" i="54"/>
  <c r="L86" i="51"/>
  <c r="L132" i="49"/>
  <c r="L125" i="52"/>
  <c r="L100" i="52"/>
  <c r="L104" i="52"/>
  <c r="K112" i="52"/>
  <c r="K42" i="52"/>
  <c r="L69" i="49"/>
  <c r="K58" i="53"/>
  <c r="L94" i="54"/>
  <c r="R12" i="54"/>
  <c r="V12" i="54"/>
  <c r="K85" i="54"/>
  <c r="K47" i="51"/>
  <c r="K54" i="54"/>
  <c r="Q18" i="51"/>
  <c r="U18" i="51"/>
  <c r="T18" i="51"/>
  <c r="K15" i="50"/>
  <c r="L122" i="53"/>
  <c r="L85" i="50"/>
  <c r="L72" i="50"/>
  <c r="K63" i="54"/>
  <c r="K94" i="54"/>
  <c r="K88" i="51"/>
  <c r="K43" i="53"/>
  <c r="L134" i="54"/>
  <c r="T134" i="54" s="1"/>
  <c r="K122" i="53"/>
  <c r="K124" i="53"/>
  <c r="L94" i="51"/>
  <c r="K97" i="51"/>
  <c r="L96" i="54"/>
  <c r="L78" i="51"/>
  <c r="K85" i="51"/>
  <c r="K111" i="54"/>
  <c r="L122" i="50"/>
  <c r="L95" i="53"/>
  <c r="L99" i="53"/>
  <c r="R11" i="54"/>
  <c r="V11" i="54"/>
  <c r="L14" i="50"/>
  <c r="K58" i="52"/>
  <c r="L127" i="52"/>
  <c r="T127" i="52" s="1"/>
  <c r="L123" i="50"/>
  <c r="L19" i="50"/>
  <c r="L117" i="50"/>
  <c r="L61" i="50"/>
  <c r="K96" i="54"/>
  <c r="L129" i="50"/>
  <c r="L62" i="53"/>
  <c r="L67" i="50"/>
  <c r="L63" i="53"/>
  <c r="K95" i="53"/>
  <c r="R17" i="52"/>
  <c r="L122" i="52"/>
  <c r="K83" i="49"/>
  <c r="K61" i="52"/>
  <c r="V18" i="51"/>
  <c r="R18" i="51"/>
  <c r="L126" i="54"/>
  <c r="L54" i="51"/>
  <c r="L128" i="51"/>
  <c r="L80" i="50"/>
  <c r="V14" i="52"/>
  <c r="R14" i="52"/>
  <c r="V20" i="51"/>
  <c r="R20" i="51"/>
  <c r="Q14" i="51"/>
  <c r="U14" i="51"/>
  <c r="T14" i="51"/>
  <c r="L77" i="51"/>
  <c r="L23" i="51"/>
  <c r="L48" i="51"/>
  <c r="K22" i="51"/>
  <c r="L97" i="51"/>
  <c r="L130" i="54"/>
  <c r="L113" i="52"/>
  <c r="K118" i="53"/>
  <c r="L94" i="50"/>
  <c r="K81" i="50"/>
  <c r="L114" i="53"/>
  <c r="K74" i="53"/>
  <c r="L62" i="50"/>
  <c r="K85" i="50"/>
  <c r="K95" i="54"/>
  <c r="K34" i="50"/>
  <c r="K57" i="52"/>
  <c r="R8" i="49"/>
  <c r="L40" i="49"/>
  <c r="L76" i="54"/>
  <c r="K89" i="51"/>
  <c r="L83" i="54"/>
  <c r="Q12" i="51"/>
  <c r="U12" i="51"/>
  <c r="T12" i="51"/>
  <c r="L50" i="50"/>
  <c r="K43" i="52"/>
  <c r="K126" i="51"/>
  <c r="K44" i="51"/>
  <c r="L58" i="51"/>
  <c r="Q8" i="51"/>
  <c r="T8" i="51"/>
  <c r="U8" i="51"/>
  <c r="K17" i="52"/>
  <c r="L94" i="49"/>
  <c r="K131" i="52"/>
  <c r="K41" i="52"/>
  <c r="K38" i="53"/>
  <c r="L62" i="52"/>
  <c r="L91" i="49"/>
  <c r="K85" i="52"/>
  <c r="L63" i="49"/>
  <c r="K95" i="49"/>
  <c r="K86" i="52"/>
  <c r="K67" i="49"/>
  <c r="K23" i="50"/>
  <c r="K27" i="50"/>
  <c r="L109" i="50"/>
  <c r="L116" i="53"/>
  <c r="K46" i="53"/>
  <c r="K119" i="54"/>
  <c r="K134" i="49"/>
  <c r="L50" i="49"/>
  <c r="L20" i="50"/>
  <c r="L87" i="53"/>
  <c r="L124" i="52"/>
  <c r="L114" i="50"/>
  <c r="K33" i="50"/>
  <c r="K54" i="52"/>
  <c r="K128" i="51"/>
  <c r="K37" i="50"/>
  <c r="K89" i="50"/>
  <c r="L28" i="53"/>
  <c r="K88" i="52"/>
  <c r="L97" i="53"/>
  <c r="K40" i="50"/>
  <c r="K114" i="52"/>
  <c r="K109" i="49"/>
  <c r="L71" i="52"/>
  <c r="L102" i="52"/>
  <c r="K103" i="50"/>
  <c r="K39" i="50"/>
  <c r="L36" i="49"/>
  <c r="K70" i="50"/>
  <c r="K51" i="53"/>
  <c r="L106" i="51"/>
  <c r="K3" i="53"/>
  <c r="K247" i="53"/>
  <c r="K164" i="53"/>
  <c r="K266" i="53"/>
  <c r="K143" i="53"/>
  <c r="K186" i="53"/>
  <c r="K166" i="53"/>
  <c r="K155" i="53"/>
  <c r="K238" i="53"/>
  <c r="K197" i="53"/>
  <c r="K245" i="53"/>
  <c r="K269" i="53"/>
  <c r="K198" i="53"/>
  <c r="K178" i="53"/>
  <c r="K169" i="53"/>
  <c r="K137" i="53"/>
  <c r="K199" i="53"/>
  <c r="K212" i="53"/>
  <c r="K214" i="53"/>
  <c r="K150" i="53"/>
  <c r="K225" i="53"/>
  <c r="K172" i="53"/>
  <c r="K256" i="53"/>
  <c r="K223" i="53"/>
  <c r="K216" i="53"/>
  <c r="K170" i="53"/>
  <c r="K152" i="53"/>
  <c r="K188" i="53"/>
  <c r="K145" i="53"/>
  <c r="K217" i="53"/>
  <c r="K252" i="53"/>
  <c r="K235" i="53"/>
  <c r="K234" i="53"/>
  <c r="K240" i="53"/>
  <c r="K173" i="53"/>
  <c r="K232" i="53"/>
  <c r="K207" i="53"/>
  <c r="K219" i="53"/>
  <c r="K259" i="53"/>
  <c r="K182" i="53"/>
  <c r="K241" i="53"/>
  <c r="K191" i="53"/>
  <c r="K149" i="53"/>
  <c r="K158" i="53"/>
  <c r="K215" i="53"/>
  <c r="K156" i="53"/>
  <c r="K203" i="53"/>
  <c r="K160" i="53"/>
  <c r="K224" i="53"/>
  <c r="K194" i="53"/>
  <c r="K250" i="53"/>
  <c r="K138" i="53"/>
  <c r="K254" i="53"/>
  <c r="K264" i="53"/>
  <c r="K139" i="53"/>
  <c r="K227" i="53"/>
  <c r="K141" i="53"/>
  <c r="K257" i="53"/>
  <c r="K193" i="53"/>
  <c r="K258" i="53"/>
  <c r="K229" i="53"/>
  <c r="K162" i="53"/>
  <c r="K222" i="53"/>
  <c r="K226" i="53"/>
  <c r="K204" i="53"/>
  <c r="K261" i="53"/>
  <c r="K189" i="53"/>
  <c r="K239" i="53"/>
  <c r="K140" i="53"/>
  <c r="K161" i="53"/>
  <c r="K233" i="53"/>
  <c r="K248" i="53"/>
  <c r="K151" i="53"/>
  <c r="K210" i="53"/>
  <c r="K251" i="53"/>
  <c r="K228" i="53"/>
  <c r="K196" i="53"/>
  <c r="K171" i="53"/>
  <c r="K168" i="53"/>
  <c r="K206" i="53"/>
  <c r="K267" i="53"/>
  <c r="K179" i="53"/>
  <c r="K231" i="53"/>
  <c r="K146" i="53"/>
  <c r="K246" i="53"/>
  <c r="K213" i="53"/>
  <c r="K255" i="53"/>
  <c r="K205" i="53"/>
  <c r="K270" i="53"/>
  <c r="K175" i="53"/>
  <c r="K208" i="53"/>
  <c r="K163" i="53"/>
  <c r="K185" i="53"/>
  <c r="K218" i="53"/>
  <c r="K153" i="53"/>
  <c r="K236" i="53"/>
  <c r="K192" i="53"/>
  <c r="K147" i="53"/>
  <c r="K195" i="53"/>
  <c r="K271" i="53"/>
  <c r="K268" i="53"/>
  <c r="K221" i="53"/>
  <c r="K253" i="53"/>
  <c r="K148" i="53"/>
  <c r="K144" i="53"/>
  <c r="K187" i="53"/>
  <c r="K243" i="53"/>
  <c r="K200" i="53"/>
  <c r="K202" i="53"/>
  <c r="K142" i="53"/>
  <c r="K181" i="53"/>
  <c r="K263" i="53"/>
  <c r="K262" i="53"/>
  <c r="K157" i="53"/>
  <c r="K209" i="53"/>
  <c r="K177" i="53"/>
  <c r="K249" i="53"/>
  <c r="K180" i="53"/>
  <c r="K184" i="53"/>
  <c r="K165" i="53"/>
  <c r="K265" i="53"/>
  <c r="K183" i="53"/>
  <c r="K167" i="53"/>
  <c r="K136" i="53"/>
  <c r="K242" i="53"/>
  <c r="K201" i="53"/>
  <c r="K237" i="53"/>
  <c r="K220" i="53"/>
  <c r="K135" i="53"/>
  <c r="K176" i="53"/>
  <c r="K230" i="53"/>
  <c r="K174" i="53"/>
  <c r="K154" i="53"/>
  <c r="K159" i="53"/>
  <c r="K211" i="53"/>
  <c r="K190" i="53"/>
  <c r="K244" i="53"/>
  <c r="K260" i="53"/>
  <c r="L58" i="50"/>
  <c r="T58" i="50" s="1"/>
  <c r="K13" i="53"/>
  <c r="K55" i="49"/>
  <c r="K120" i="50"/>
  <c r="K24" i="50"/>
  <c r="K44" i="53"/>
  <c r="L119" i="53"/>
  <c r="K56" i="50"/>
  <c r="K79" i="53"/>
  <c r="K55" i="52"/>
  <c r="K120" i="53"/>
  <c r="K125" i="50"/>
  <c r="L64" i="53"/>
  <c r="L108" i="51"/>
  <c r="L30" i="51"/>
  <c r="L101" i="54"/>
  <c r="K123" i="51"/>
  <c r="L118" i="54"/>
  <c r="L68" i="54"/>
  <c r="L23" i="50"/>
  <c r="K100" i="50"/>
  <c r="K160" i="49"/>
  <c r="K165" i="49"/>
  <c r="K203" i="49"/>
  <c r="K156" i="49"/>
  <c r="K241" i="49"/>
  <c r="K137" i="49"/>
  <c r="K213" i="49"/>
  <c r="K225" i="49"/>
  <c r="K246" i="49"/>
  <c r="K182" i="49"/>
  <c r="K139" i="49"/>
  <c r="K187" i="49"/>
  <c r="K267" i="49"/>
  <c r="K231" i="49"/>
  <c r="K151" i="49"/>
  <c r="K264" i="49"/>
  <c r="K199" i="49"/>
  <c r="K219" i="49"/>
  <c r="K220" i="49"/>
  <c r="K240" i="49"/>
  <c r="K261" i="49"/>
  <c r="K172" i="49"/>
  <c r="K270" i="49"/>
  <c r="K146" i="49"/>
  <c r="K224" i="49"/>
  <c r="K249" i="49"/>
  <c r="K237" i="49"/>
  <c r="K185" i="49"/>
  <c r="K217" i="49"/>
  <c r="K242" i="49"/>
  <c r="K239" i="49"/>
  <c r="K154" i="49"/>
  <c r="K206" i="49"/>
  <c r="K207" i="49"/>
  <c r="K227" i="49"/>
  <c r="K149" i="49"/>
  <c r="K193" i="49"/>
  <c r="K234" i="49"/>
  <c r="K235" i="49"/>
  <c r="K253" i="49"/>
  <c r="K144" i="49"/>
  <c r="K222" i="49"/>
  <c r="K183" i="49"/>
  <c r="K147" i="49"/>
  <c r="K188" i="49"/>
  <c r="K198" i="49"/>
  <c r="K150" i="49"/>
  <c r="K173" i="49"/>
  <c r="K251" i="49"/>
  <c r="K174" i="49"/>
  <c r="K262" i="49"/>
  <c r="K159" i="49"/>
  <c r="K180" i="49"/>
  <c r="K259" i="49"/>
  <c r="K158" i="49"/>
  <c r="K196" i="49"/>
  <c r="K191" i="49"/>
  <c r="K236" i="49"/>
  <c r="K184" i="49"/>
  <c r="K221" i="49"/>
  <c r="K226" i="49"/>
  <c r="K135" i="49"/>
  <c r="K263" i="49"/>
  <c r="K194" i="49"/>
  <c r="K250" i="49"/>
  <c r="K271" i="49"/>
  <c r="K247" i="49"/>
  <c r="K215" i="49"/>
  <c r="K140" i="49"/>
  <c r="K136" i="49"/>
  <c r="K138" i="49"/>
  <c r="K166" i="49"/>
  <c r="K216" i="49"/>
  <c r="K208" i="49"/>
  <c r="K162" i="49"/>
  <c r="K229" i="49"/>
  <c r="K169" i="49"/>
  <c r="K178" i="49"/>
  <c r="K212" i="49"/>
  <c r="K211" i="49"/>
  <c r="K157" i="49"/>
  <c r="K268" i="49"/>
  <c r="K186" i="49"/>
  <c r="K254" i="49"/>
  <c r="K143" i="49"/>
  <c r="K175" i="49"/>
  <c r="K252" i="49"/>
  <c r="K218" i="49"/>
  <c r="K228" i="49"/>
  <c r="K223" i="49"/>
  <c r="K197" i="49"/>
  <c r="K238" i="49"/>
  <c r="K155" i="49"/>
  <c r="K176" i="49"/>
  <c r="K168" i="49"/>
  <c r="K202" i="49"/>
  <c r="K244" i="49"/>
  <c r="K171" i="49"/>
  <c r="K260" i="49"/>
  <c r="K179" i="49"/>
  <c r="K265" i="49"/>
  <c r="K145" i="49"/>
  <c r="K245" i="49"/>
  <c r="K192" i="49"/>
  <c r="K256" i="49"/>
  <c r="K148" i="49"/>
  <c r="K201" i="49"/>
  <c r="K233" i="49"/>
  <c r="K152" i="49"/>
  <c r="K161" i="49"/>
  <c r="K248" i="49"/>
  <c r="K167" i="49"/>
  <c r="K163" i="49"/>
  <c r="K210" i="49"/>
  <c r="K195" i="49"/>
  <c r="K232" i="49"/>
  <c r="K214" i="49"/>
  <c r="K243" i="49"/>
  <c r="K177" i="49"/>
  <c r="K258" i="49"/>
  <c r="K205" i="49"/>
  <c r="K255" i="49"/>
  <c r="K204" i="49"/>
  <c r="K189" i="49"/>
  <c r="K164" i="49"/>
  <c r="K170" i="49"/>
  <c r="K266" i="49"/>
  <c r="K230" i="49"/>
  <c r="K153" i="49"/>
  <c r="K257" i="49"/>
  <c r="K181" i="49"/>
  <c r="K209" i="49"/>
  <c r="K190" i="49"/>
  <c r="K200" i="49"/>
  <c r="K141" i="49"/>
  <c r="K142" i="49"/>
  <c r="K269" i="49"/>
  <c r="K129" i="51"/>
  <c r="L108" i="53"/>
  <c r="L105" i="50"/>
  <c r="L101" i="50"/>
  <c r="K109" i="53"/>
  <c r="L25" i="50"/>
  <c r="L55" i="50"/>
  <c r="L36" i="50"/>
  <c r="K93" i="53"/>
  <c r="L112" i="50"/>
  <c r="K14" i="53"/>
  <c r="L48" i="50"/>
  <c r="K40" i="51"/>
  <c r="K55" i="51"/>
  <c r="K50" i="50"/>
  <c r="L118" i="52"/>
  <c r="L68" i="53"/>
  <c r="L3" i="53"/>
  <c r="L242" i="53"/>
  <c r="L228" i="53"/>
  <c r="L184" i="53"/>
  <c r="L231" i="53"/>
  <c r="L218" i="53"/>
  <c r="L250" i="53"/>
  <c r="L188" i="53"/>
  <c r="L209" i="53"/>
  <c r="L210" i="53"/>
  <c r="L244" i="53"/>
  <c r="L156" i="53"/>
  <c r="L240" i="53"/>
  <c r="L259" i="53"/>
  <c r="L232" i="53"/>
  <c r="L182" i="53"/>
  <c r="L168" i="53"/>
  <c r="L200" i="53"/>
  <c r="L164" i="53"/>
  <c r="L215" i="53"/>
  <c r="L195" i="53"/>
  <c r="L178" i="53"/>
  <c r="L191" i="53"/>
  <c r="L147" i="53"/>
  <c r="L206" i="53"/>
  <c r="L138" i="53"/>
  <c r="L222" i="53"/>
  <c r="L192" i="53"/>
  <c r="L189" i="53"/>
  <c r="L146" i="53"/>
  <c r="L172" i="53"/>
  <c r="L158" i="53"/>
  <c r="L157" i="53"/>
  <c r="L268" i="53"/>
  <c r="L173" i="53"/>
  <c r="L227" i="53"/>
  <c r="L267" i="53"/>
  <c r="L177" i="53"/>
  <c r="L252" i="53"/>
  <c r="L186" i="53"/>
  <c r="L236" i="53"/>
  <c r="L185" i="53"/>
  <c r="L144" i="53"/>
  <c r="L270" i="53"/>
  <c r="L225" i="53"/>
  <c r="L161" i="53"/>
  <c r="L199" i="53"/>
  <c r="L205" i="53"/>
  <c r="L162" i="53"/>
  <c r="L229" i="53"/>
  <c r="L171" i="53"/>
  <c r="L187" i="53"/>
  <c r="L246" i="53"/>
  <c r="L255" i="53"/>
  <c r="L141" i="53"/>
  <c r="L183" i="53"/>
  <c r="L254" i="53"/>
  <c r="L193" i="53"/>
  <c r="L260" i="53"/>
  <c r="L245" i="53"/>
  <c r="L167" i="53"/>
  <c r="L201" i="53"/>
  <c r="L166" i="53"/>
  <c r="L154" i="53"/>
  <c r="L261" i="53"/>
  <c r="L226" i="53"/>
  <c r="L234" i="53"/>
  <c r="L150" i="53"/>
  <c r="L264" i="53"/>
  <c r="L214" i="53"/>
  <c r="L256" i="53"/>
  <c r="L197" i="53"/>
  <c r="L235" i="53"/>
  <c r="L149" i="53"/>
  <c r="L258" i="53"/>
  <c r="L153" i="53"/>
  <c r="L204" i="53"/>
  <c r="L224" i="53"/>
  <c r="L136" i="53"/>
  <c r="L194" i="53"/>
  <c r="L203" i="53"/>
  <c r="L249" i="53"/>
  <c r="L159" i="53"/>
  <c r="L170" i="53"/>
  <c r="L137" i="53"/>
  <c r="L237" i="53"/>
  <c r="L163" i="53"/>
  <c r="L211" i="53"/>
  <c r="L216" i="53"/>
  <c r="L212" i="53"/>
  <c r="L241" i="53"/>
  <c r="L155" i="53"/>
  <c r="L151" i="53"/>
  <c r="L180" i="53"/>
  <c r="L174" i="53"/>
  <c r="L190" i="53"/>
  <c r="L239" i="53"/>
  <c r="L179" i="53"/>
  <c r="L181" i="53"/>
  <c r="L253" i="53"/>
  <c r="L230" i="53"/>
  <c r="L140" i="53"/>
  <c r="L196" i="53"/>
  <c r="L233" i="53"/>
  <c r="L269" i="53"/>
  <c r="L223" i="53"/>
  <c r="L266" i="53"/>
  <c r="L160" i="53"/>
  <c r="L176" i="53"/>
  <c r="L207" i="53"/>
  <c r="L152" i="53"/>
  <c r="L219" i="53"/>
  <c r="L208" i="53"/>
  <c r="L238" i="53"/>
  <c r="L165" i="53"/>
  <c r="L220" i="53"/>
  <c r="L263" i="53"/>
  <c r="L262" i="53"/>
  <c r="L145" i="53"/>
  <c r="L135" i="53"/>
  <c r="L143" i="53"/>
  <c r="L148" i="53"/>
  <c r="L248" i="53"/>
  <c r="L169" i="53"/>
  <c r="L271" i="53"/>
  <c r="L221" i="53"/>
  <c r="L139" i="53"/>
  <c r="L257" i="53"/>
  <c r="L243" i="53"/>
  <c r="L198" i="53"/>
  <c r="L251" i="53"/>
  <c r="L247" i="53"/>
  <c r="L265" i="53"/>
  <c r="L202" i="53"/>
  <c r="L142" i="53"/>
  <c r="L213" i="53"/>
  <c r="L217" i="53"/>
  <c r="L175" i="53"/>
  <c r="K145" i="51"/>
  <c r="K185" i="51"/>
  <c r="K244" i="51"/>
  <c r="K250" i="51"/>
  <c r="K271" i="51"/>
  <c r="K225" i="51"/>
  <c r="K213" i="51"/>
  <c r="K150" i="51"/>
  <c r="K222" i="51"/>
  <c r="K200" i="51"/>
  <c r="K230" i="51"/>
  <c r="K246" i="51"/>
  <c r="K241" i="51"/>
  <c r="K198" i="51"/>
  <c r="K227" i="51"/>
  <c r="K224" i="51"/>
  <c r="K216" i="51"/>
  <c r="D4" i="11"/>
  <c r="L113" i="51"/>
  <c r="L127" i="51"/>
  <c r="L57" i="52"/>
  <c r="L131" i="49"/>
  <c r="L90" i="54"/>
  <c r="K83" i="51"/>
  <c r="L72" i="51"/>
  <c r="K90" i="52"/>
  <c r="L110" i="49"/>
  <c r="L126" i="52"/>
  <c r="K16" i="52"/>
  <c r="K73" i="52"/>
  <c r="L83" i="52"/>
  <c r="L70" i="52"/>
  <c r="V14" i="51"/>
  <c r="R14" i="51"/>
  <c r="L22" i="51"/>
  <c r="K70" i="49"/>
  <c r="K36" i="52"/>
  <c r="L58" i="52"/>
  <c r="K53" i="52"/>
  <c r="K115" i="49"/>
  <c r="K82" i="52"/>
  <c r="K58" i="51"/>
  <c r="L121" i="49"/>
  <c r="K130" i="51"/>
  <c r="L47" i="54"/>
  <c r="R9" i="51"/>
  <c r="K61" i="53"/>
  <c r="K27" i="52"/>
  <c r="L76" i="52"/>
  <c r="L28" i="49"/>
  <c r="K98" i="54"/>
  <c r="L125" i="49"/>
  <c r="L100" i="49"/>
  <c r="L104" i="49"/>
  <c r="K112" i="49"/>
  <c r="K35" i="52"/>
  <c r="L49" i="50"/>
  <c r="L38" i="51"/>
  <c r="T38" i="51" s="1"/>
  <c r="K131" i="51"/>
  <c r="V12" i="51"/>
  <c r="R12" i="51"/>
  <c r="L61" i="51"/>
  <c r="L129" i="54"/>
  <c r="R10" i="51"/>
  <c r="V10" i="51"/>
  <c r="L60" i="54"/>
  <c r="T60" i="54" s="1"/>
  <c r="K121" i="54"/>
  <c r="K54" i="51"/>
  <c r="K99" i="51"/>
  <c r="L17" i="50"/>
  <c r="L107" i="53"/>
  <c r="K57" i="53"/>
  <c r="K29" i="53"/>
  <c r="L15" i="50"/>
  <c r="K63" i="51"/>
  <c r="K43" i="50"/>
  <c r="R22" i="53"/>
  <c r="V22" i="53"/>
  <c r="K122" i="50"/>
  <c r="K118" i="54"/>
  <c r="L38" i="54"/>
  <c r="K81" i="51"/>
  <c r="K96" i="51"/>
  <c r="L62" i="54"/>
  <c r="K45" i="51"/>
  <c r="K130" i="54"/>
  <c r="L90" i="50"/>
  <c r="K83" i="53"/>
  <c r="K64" i="51"/>
  <c r="L50" i="54"/>
  <c r="K108" i="51"/>
  <c r="K58" i="49"/>
  <c r="L127" i="49"/>
  <c r="L94" i="53"/>
  <c r="K21" i="53"/>
  <c r="T6" i="53"/>
  <c r="U6" i="53"/>
  <c r="Q6" i="53"/>
  <c r="V46" i="53"/>
  <c r="R46" i="53"/>
  <c r="K48" i="50"/>
  <c r="L63" i="50"/>
  <c r="K95" i="50"/>
  <c r="K99" i="54"/>
  <c r="L122" i="49"/>
  <c r="K57" i="49"/>
  <c r="K29" i="52"/>
  <c r="K61" i="49"/>
  <c r="L40" i="52"/>
  <c r="L110" i="54"/>
  <c r="L43" i="51"/>
  <c r="T43" i="51" s="1"/>
  <c r="K64" i="54"/>
  <c r="K87" i="51"/>
  <c r="L83" i="51"/>
  <c r="L35" i="51"/>
  <c r="L14" i="49"/>
  <c r="V22" i="52"/>
  <c r="R22" i="52"/>
  <c r="L132" i="54"/>
  <c r="L87" i="51"/>
  <c r="V7" i="51"/>
  <c r="R7" i="51"/>
  <c r="K8" i="54"/>
  <c r="L134" i="53"/>
  <c r="L113" i="49"/>
  <c r="K118" i="50"/>
  <c r="L38" i="50"/>
  <c r="K41" i="50"/>
  <c r="K74" i="50"/>
  <c r="L46" i="50"/>
  <c r="K45" i="50"/>
  <c r="K110" i="50"/>
  <c r="K26" i="50"/>
  <c r="K59" i="52"/>
  <c r="L29" i="49"/>
  <c r="R15" i="52"/>
  <c r="V15" i="52"/>
  <c r="K37" i="53"/>
  <c r="K73" i="53"/>
  <c r="R6" i="54"/>
  <c r="V6" i="54"/>
  <c r="L35" i="54"/>
  <c r="K70" i="51"/>
  <c r="L42" i="54"/>
  <c r="L119" i="54"/>
  <c r="L31" i="52"/>
  <c r="K17" i="49"/>
  <c r="L38" i="52"/>
  <c r="K131" i="49"/>
  <c r="K41" i="49"/>
  <c r="K91" i="50"/>
  <c r="L62" i="49"/>
  <c r="L67" i="52"/>
  <c r="K85" i="49"/>
  <c r="K47" i="49"/>
  <c r="K110" i="52"/>
  <c r="K86" i="49"/>
  <c r="K63" i="52"/>
  <c r="K75" i="50"/>
  <c r="L59" i="53"/>
  <c r="L116" i="50"/>
  <c r="K60" i="50"/>
  <c r="L28" i="50"/>
  <c r="K119" i="50"/>
  <c r="K66" i="52"/>
  <c r="L132" i="53"/>
  <c r="L87" i="50"/>
  <c r="L124" i="49"/>
  <c r="L61" i="52"/>
  <c r="K96" i="53"/>
  <c r="L129" i="52"/>
  <c r="K9" i="50"/>
  <c r="K116" i="51"/>
  <c r="K28" i="53"/>
  <c r="K73" i="50"/>
  <c r="L6" i="50"/>
  <c r="K119" i="53"/>
  <c r="K88" i="49"/>
  <c r="L23" i="53"/>
  <c r="K35" i="53"/>
  <c r="L69" i="53"/>
  <c r="L37" i="54"/>
  <c r="L56" i="52"/>
  <c r="K114" i="49"/>
  <c r="L30" i="52"/>
  <c r="L71" i="49"/>
  <c r="L39" i="49"/>
  <c r="T39" i="49" s="1"/>
  <c r="L102" i="49"/>
  <c r="L44" i="52"/>
  <c r="K36" i="53"/>
  <c r="K76" i="51"/>
  <c r="L51" i="51"/>
  <c r="K20" i="54"/>
  <c r="L101" i="52"/>
  <c r="L39" i="52"/>
  <c r="L68" i="52"/>
  <c r="K133" i="51"/>
  <c r="L88" i="50"/>
  <c r="K80" i="53"/>
  <c r="L37" i="53"/>
  <c r="K133" i="53"/>
  <c r="K3" i="54"/>
  <c r="K175" i="54"/>
  <c r="K185" i="54"/>
  <c r="K217" i="54"/>
  <c r="K245" i="54"/>
  <c r="K208" i="54"/>
  <c r="K247" i="54"/>
  <c r="K205" i="54"/>
  <c r="K135" i="54"/>
  <c r="K150" i="54"/>
  <c r="K264" i="54"/>
  <c r="K176" i="54"/>
  <c r="K218" i="54"/>
  <c r="K230" i="54"/>
  <c r="K198" i="54"/>
  <c r="K228" i="54"/>
  <c r="K199" i="54"/>
  <c r="K257" i="54"/>
  <c r="K213" i="54"/>
  <c r="K182" i="54"/>
  <c r="K236" i="54"/>
  <c r="K190" i="54"/>
  <c r="K266" i="54"/>
  <c r="K137" i="54"/>
  <c r="K143" i="54"/>
  <c r="K249" i="54"/>
  <c r="K140" i="54"/>
  <c r="K216" i="54"/>
  <c r="K268" i="54"/>
  <c r="K255" i="54"/>
  <c r="K160" i="54"/>
  <c r="K224" i="54"/>
  <c r="K223" i="54"/>
  <c r="K203" i="54"/>
  <c r="K139" i="54"/>
  <c r="K219" i="54"/>
  <c r="K180" i="54"/>
  <c r="K206" i="54"/>
  <c r="K173" i="54"/>
  <c r="K231" i="54"/>
  <c r="K263" i="54"/>
  <c r="K262" i="54"/>
  <c r="K251" i="54"/>
  <c r="K202" i="54"/>
  <c r="K147" i="54"/>
  <c r="K163" i="54"/>
  <c r="K201" i="54"/>
  <c r="K166" i="54"/>
  <c r="K170" i="54"/>
  <c r="K136" i="54"/>
  <c r="K220" i="54"/>
  <c r="K261" i="54"/>
  <c r="K258" i="54"/>
  <c r="K177" i="54"/>
  <c r="K269" i="54"/>
  <c r="K207" i="54"/>
  <c r="K193" i="54"/>
  <c r="K259" i="54"/>
  <c r="K184" i="54"/>
  <c r="K196" i="54"/>
  <c r="K221" i="54"/>
  <c r="K153" i="54"/>
  <c r="K244" i="54"/>
  <c r="K241" i="54"/>
  <c r="K158" i="54"/>
  <c r="K239" i="54"/>
  <c r="K186" i="54"/>
  <c r="K148" i="54"/>
  <c r="K222" i="54"/>
  <c r="K242" i="54"/>
  <c r="K145" i="54"/>
  <c r="K151" i="54"/>
  <c r="K232" i="54"/>
  <c r="K171" i="54"/>
  <c r="K227" i="54"/>
  <c r="K212" i="54"/>
  <c r="K200" i="54"/>
  <c r="K154" i="54"/>
  <c r="K179" i="54"/>
  <c r="K191" i="54"/>
  <c r="K243" i="54"/>
  <c r="K167" i="54"/>
  <c r="K252" i="54"/>
  <c r="K157" i="54"/>
  <c r="K183" i="54"/>
  <c r="K138" i="54"/>
  <c r="K194" i="54"/>
  <c r="K161" i="54"/>
  <c r="K233" i="54"/>
  <c r="K152" i="54"/>
  <c r="K271" i="54"/>
  <c r="K256" i="54"/>
  <c r="K270" i="54"/>
  <c r="K162" i="54"/>
  <c r="K235" i="54"/>
  <c r="K141" i="54"/>
  <c r="K260" i="54"/>
  <c r="K248" i="54"/>
  <c r="K204" i="54"/>
  <c r="K164" i="54"/>
  <c r="K144" i="54"/>
  <c r="K237" i="54"/>
  <c r="K238" i="54"/>
  <c r="K188" i="54"/>
  <c r="K156" i="54"/>
  <c r="K192" i="54"/>
  <c r="K189" i="54"/>
  <c r="K195" i="54"/>
  <c r="K240" i="54"/>
  <c r="K169" i="54"/>
  <c r="K178" i="54"/>
  <c r="K159" i="54"/>
  <c r="K187" i="54"/>
  <c r="K214" i="54"/>
  <c r="K246" i="54"/>
  <c r="K267" i="54"/>
  <c r="K149" i="54"/>
  <c r="K229" i="54"/>
  <c r="K146" i="54"/>
  <c r="K265" i="54"/>
  <c r="K253" i="54"/>
  <c r="K172" i="54"/>
  <c r="K234" i="54"/>
  <c r="K155" i="54"/>
  <c r="K197" i="54"/>
  <c r="K254" i="54"/>
  <c r="K226" i="54"/>
  <c r="K250" i="54"/>
  <c r="K165" i="54"/>
  <c r="K215" i="54"/>
  <c r="K209" i="54"/>
  <c r="K210" i="54"/>
  <c r="K174" i="54"/>
  <c r="K211" i="54"/>
  <c r="K142" i="54"/>
  <c r="K181" i="54"/>
  <c r="K225" i="54"/>
  <c r="K168" i="54"/>
  <c r="K102" i="53"/>
  <c r="K106" i="50"/>
  <c r="K100" i="51"/>
  <c r="K103" i="52"/>
  <c r="L106" i="53"/>
  <c r="L104" i="53"/>
  <c r="K79" i="49"/>
  <c r="L13" i="49"/>
  <c r="K68" i="54"/>
  <c r="L101" i="51"/>
  <c r="K109" i="54"/>
  <c r="L102" i="54"/>
  <c r="L68" i="51"/>
  <c r="L52" i="53"/>
  <c r="L51" i="49"/>
  <c r="K20" i="52"/>
  <c r="L41" i="54"/>
  <c r="K32" i="51"/>
  <c r="L25" i="54"/>
  <c r="K62" i="51"/>
  <c r="K117" i="51"/>
  <c r="L125" i="50"/>
  <c r="L69" i="54"/>
  <c r="L108" i="50"/>
  <c r="L103" i="53"/>
  <c r="L118" i="53"/>
  <c r="L42" i="53"/>
  <c r="K113" i="52"/>
  <c r="K39" i="54"/>
  <c r="L56" i="53"/>
  <c r="L41" i="53"/>
  <c r="K84" i="53"/>
  <c r="L118" i="50"/>
  <c r="L3" i="54"/>
  <c r="L155" i="54"/>
  <c r="L193" i="54"/>
  <c r="L225" i="54"/>
  <c r="L145" i="54"/>
  <c r="L167" i="54"/>
  <c r="L218" i="54"/>
  <c r="L196" i="54"/>
  <c r="L201" i="54"/>
  <c r="L180" i="54"/>
  <c r="L260" i="54"/>
  <c r="L254" i="54"/>
  <c r="L181" i="54"/>
  <c r="L136" i="54"/>
  <c r="L212" i="54"/>
  <c r="L229" i="54"/>
  <c r="L183" i="54"/>
  <c r="L231" i="54"/>
  <c r="L160" i="54"/>
  <c r="L154" i="54"/>
  <c r="L234" i="54"/>
  <c r="L163" i="54"/>
  <c r="L179" i="54"/>
  <c r="L219" i="54"/>
  <c r="L230" i="54"/>
  <c r="L152" i="54"/>
  <c r="L182" i="54"/>
  <c r="L168" i="54"/>
  <c r="L255" i="54"/>
  <c r="L153" i="54"/>
  <c r="L138" i="54"/>
  <c r="L192" i="54"/>
  <c r="L189" i="54"/>
  <c r="L247" i="54"/>
  <c r="L165" i="54"/>
  <c r="L232" i="54"/>
  <c r="L146" i="54"/>
  <c r="L173" i="54"/>
  <c r="L186" i="54"/>
  <c r="L147" i="54"/>
  <c r="L157" i="54"/>
  <c r="L242" i="54"/>
  <c r="L151" i="54"/>
  <c r="L250" i="54"/>
  <c r="L266" i="54"/>
  <c r="L150" i="54"/>
  <c r="L239" i="54"/>
  <c r="L248" i="54"/>
  <c r="L215" i="54"/>
  <c r="L228" i="54"/>
  <c r="L233" i="54"/>
  <c r="L211" i="54"/>
  <c r="L200" i="54"/>
  <c r="L268" i="54"/>
  <c r="L175" i="54"/>
  <c r="L141" i="54"/>
  <c r="L258" i="54"/>
  <c r="L238" i="54"/>
  <c r="L213" i="54"/>
  <c r="L265" i="54"/>
  <c r="L224" i="54"/>
  <c r="L197" i="54"/>
  <c r="L235" i="54"/>
  <c r="L149" i="54"/>
  <c r="L208" i="54"/>
  <c r="L139" i="54"/>
  <c r="L240" i="54"/>
  <c r="L170" i="54"/>
  <c r="L257" i="54"/>
  <c r="L184" i="54"/>
  <c r="L144" i="54"/>
  <c r="L227" i="54"/>
  <c r="L264" i="54"/>
  <c r="L191" i="54"/>
  <c r="L187" i="54"/>
  <c r="L243" i="54"/>
  <c r="L263" i="54"/>
  <c r="L177" i="54"/>
  <c r="L190" i="54"/>
  <c r="L246" i="54"/>
  <c r="L199" i="54"/>
  <c r="L194" i="54"/>
  <c r="L172" i="54"/>
  <c r="L217" i="54"/>
  <c r="L206" i="54"/>
  <c r="L203" i="54"/>
  <c r="L158" i="54"/>
  <c r="L244" i="54"/>
  <c r="L221" i="54"/>
  <c r="L209" i="54"/>
  <c r="L226" i="54"/>
  <c r="L220" i="54"/>
  <c r="L143" i="54"/>
  <c r="L148" i="54"/>
  <c r="L236" i="54"/>
  <c r="L185" i="54"/>
  <c r="L249" i="54"/>
  <c r="L162" i="54"/>
  <c r="L207" i="54"/>
  <c r="L267" i="54"/>
  <c r="L202" i="54"/>
  <c r="L223" i="54"/>
  <c r="L253" i="54"/>
  <c r="L210" i="54"/>
  <c r="L161" i="54"/>
  <c r="L135" i="54"/>
  <c r="L140" i="54"/>
  <c r="L164" i="54"/>
  <c r="L252" i="54"/>
  <c r="L259" i="54"/>
  <c r="L198" i="54"/>
  <c r="L137" i="54"/>
  <c r="L241" i="54"/>
  <c r="L195" i="54"/>
  <c r="L269" i="54"/>
  <c r="L176" i="54"/>
  <c r="L204" i="54"/>
  <c r="L159" i="54"/>
  <c r="L271" i="54"/>
  <c r="L178" i="54"/>
  <c r="L261" i="54"/>
  <c r="L188" i="54"/>
  <c r="L156" i="54"/>
  <c r="L270" i="54"/>
  <c r="L237" i="54"/>
  <c r="L169" i="54"/>
  <c r="L166" i="54"/>
  <c r="L216" i="54"/>
  <c r="L245" i="54"/>
  <c r="L171" i="54"/>
  <c r="L256" i="54"/>
  <c r="L205" i="54"/>
  <c r="L174" i="54"/>
  <c r="L214" i="54"/>
  <c r="L262" i="54"/>
  <c r="L142" i="54"/>
  <c r="L222" i="54"/>
  <c r="L251" i="54"/>
  <c r="K208" i="51"/>
  <c r="K219" i="51"/>
  <c r="K251" i="51"/>
  <c r="K238" i="51"/>
  <c r="K205" i="51"/>
  <c r="K142" i="51"/>
  <c r="K196" i="51"/>
  <c r="K186" i="51"/>
  <c r="K233" i="51"/>
  <c r="K187" i="51"/>
  <c r="K240" i="51"/>
  <c r="K178" i="51"/>
  <c r="K259" i="51"/>
  <c r="K138" i="51"/>
  <c r="K171" i="51"/>
  <c r="K255" i="51"/>
  <c r="K249" i="51"/>
  <c r="K124" i="54"/>
  <c r="L114" i="49"/>
  <c r="K52" i="52"/>
  <c r="L47" i="51"/>
  <c r="L85" i="54"/>
  <c r="V15" i="51"/>
  <c r="R15" i="51"/>
  <c r="K90" i="49"/>
  <c r="L98" i="52"/>
  <c r="L59" i="52"/>
  <c r="L126" i="49"/>
  <c r="K73" i="49"/>
  <c r="L83" i="49"/>
  <c r="L70" i="49"/>
  <c r="K119" i="52"/>
  <c r="K43" i="54"/>
  <c r="L86" i="54"/>
  <c r="R20" i="52"/>
  <c r="V20" i="52"/>
  <c r="K14" i="49"/>
  <c r="L58" i="49"/>
  <c r="K53" i="49"/>
  <c r="K82" i="49"/>
  <c r="L49" i="54"/>
  <c r="L57" i="49"/>
  <c r="L17" i="54"/>
  <c r="T5" i="51"/>
  <c r="V5" i="51"/>
  <c r="R5" i="51"/>
  <c r="L95" i="54"/>
  <c r="K61" i="51"/>
  <c r="K23" i="52"/>
  <c r="K104" i="52"/>
  <c r="K98" i="51"/>
  <c r="K44" i="49"/>
  <c r="L77" i="52"/>
  <c r="K22" i="52"/>
  <c r="K72" i="52"/>
  <c r="K100" i="52"/>
  <c r="R34" i="53"/>
  <c r="L24" i="54"/>
  <c r="T24" i="54" s="1"/>
  <c r="L124" i="54"/>
  <c r="K97" i="54"/>
  <c r="L82" i="54"/>
  <c r="U6" i="54"/>
  <c r="T6" i="54"/>
  <c r="Q6" i="54"/>
  <c r="L129" i="51"/>
  <c r="L91" i="51"/>
  <c r="L60" i="51"/>
  <c r="K105" i="54"/>
  <c r="K9" i="54"/>
  <c r="K34" i="54"/>
  <c r="K59" i="53"/>
  <c r="L107" i="50"/>
  <c r="L29" i="50"/>
  <c r="L99" i="50"/>
  <c r="L40" i="50"/>
  <c r="R11" i="51"/>
  <c r="R31" i="53"/>
  <c r="V31" i="53"/>
  <c r="K118" i="51"/>
  <c r="K69" i="54"/>
  <c r="K41" i="53"/>
  <c r="L62" i="51"/>
  <c r="K107" i="54"/>
  <c r="K130" i="50"/>
  <c r="K29" i="50"/>
  <c r="K12" i="49"/>
  <c r="L80" i="54"/>
  <c r="K98" i="53"/>
  <c r="L134" i="51"/>
  <c r="L49" i="52"/>
  <c r="L38" i="53"/>
  <c r="K131" i="50"/>
  <c r="L12" i="50"/>
  <c r="L96" i="53"/>
  <c r="K38" i="54"/>
  <c r="K47" i="53"/>
  <c r="K110" i="53"/>
  <c r="K99" i="50"/>
  <c r="L107" i="52"/>
  <c r="L29" i="52"/>
  <c r="K29" i="49"/>
  <c r="L15" i="49"/>
  <c r="K23" i="54"/>
  <c r="K90" i="54"/>
  <c r="K104" i="54"/>
  <c r="L116" i="54"/>
  <c r="K46" i="54"/>
  <c r="K77" i="54"/>
  <c r="K66" i="53"/>
  <c r="K88" i="50"/>
  <c r="K43" i="49"/>
  <c r="L22" i="49"/>
  <c r="T22" i="49" s="1"/>
  <c r="L132" i="51"/>
  <c r="K92" i="54"/>
  <c r="K108" i="54"/>
  <c r="L119" i="51"/>
  <c r="K82" i="54"/>
  <c r="K42" i="54"/>
  <c r="K69" i="50"/>
  <c r="L61" i="53"/>
  <c r="K91" i="54"/>
  <c r="L65" i="53"/>
  <c r="K107" i="53"/>
  <c r="K54" i="50"/>
  <c r="L45" i="53"/>
  <c r="T15" i="52"/>
  <c r="Q15" i="52"/>
  <c r="U15" i="52"/>
  <c r="V5" i="49"/>
  <c r="R5" i="49"/>
  <c r="V9" i="49"/>
  <c r="R9" i="49"/>
  <c r="U7" i="52"/>
  <c r="T7" i="52"/>
  <c r="Q7" i="52"/>
  <c r="L16" i="53"/>
  <c r="K37" i="51"/>
  <c r="K73" i="51"/>
  <c r="K134" i="53"/>
  <c r="K88" i="53"/>
  <c r="L88" i="53"/>
  <c r="K102" i="51"/>
  <c r="K115" i="54"/>
  <c r="K76" i="52"/>
  <c r="R4" i="52"/>
  <c r="V4" i="52"/>
  <c r="L38" i="49"/>
  <c r="L66" i="52"/>
  <c r="L131" i="50"/>
  <c r="R10" i="52"/>
  <c r="V10" i="52"/>
  <c r="L46" i="52"/>
  <c r="L67" i="49"/>
  <c r="L60" i="52"/>
  <c r="T60" i="52" s="1"/>
  <c r="K121" i="49"/>
  <c r="K110" i="49"/>
  <c r="K18" i="49"/>
  <c r="K63" i="49"/>
  <c r="L18" i="53"/>
  <c r="L59" i="50"/>
  <c r="L53" i="50"/>
  <c r="L76" i="53"/>
  <c r="K89" i="53"/>
  <c r="K12" i="50"/>
  <c r="L132" i="50"/>
  <c r="L61" i="49"/>
  <c r="L129" i="49"/>
  <c r="K16" i="53"/>
  <c r="L21" i="53"/>
  <c r="K12" i="53"/>
  <c r="K44" i="50"/>
  <c r="L119" i="50"/>
  <c r="K13" i="50"/>
  <c r="K80" i="50"/>
  <c r="L37" i="50"/>
  <c r="L56" i="49"/>
  <c r="L41" i="49"/>
  <c r="L101" i="49"/>
  <c r="K49" i="50"/>
  <c r="L7" i="50"/>
  <c r="K72" i="53"/>
  <c r="K103" i="49"/>
  <c r="L64" i="50"/>
  <c r="K22" i="50"/>
  <c r="K40" i="52"/>
  <c r="K39" i="52"/>
  <c r="K68" i="51"/>
  <c r="K50" i="54"/>
  <c r="K127" i="51"/>
  <c r="L39" i="51"/>
  <c r="L130" i="50"/>
  <c r="L41" i="51"/>
  <c r="K123" i="54"/>
  <c r="L7" i="53"/>
  <c r="K106" i="53"/>
  <c r="L69" i="50"/>
  <c r="K50" i="53"/>
  <c r="K127" i="50"/>
  <c r="L92" i="53"/>
  <c r="K84" i="50"/>
  <c r="L103" i="50"/>
  <c r="L39" i="53"/>
  <c r="K103" i="51"/>
  <c r="K39" i="51"/>
  <c r="K114" i="53"/>
  <c r="K32" i="53"/>
  <c r="L237" i="49"/>
  <c r="L232" i="49"/>
  <c r="L242" i="49"/>
  <c r="L239" i="49"/>
  <c r="L167" i="49"/>
  <c r="L266" i="49"/>
  <c r="L139" i="49"/>
  <c r="L154" i="49"/>
  <c r="L178" i="49"/>
  <c r="L162" i="49"/>
  <c r="L263" i="49"/>
  <c r="L251" i="49"/>
  <c r="L158" i="49"/>
  <c r="L247" i="49"/>
  <c r="L207" i="49"/>
  <c r="L186" i="49"/>
  <c r="L228" i="49"/>
  <c r="L201" i="49"/>
  <c r="L245" i="49"/>
  <c r="L261" i="49"/>
  <c r="L188" i="49"/>
  <c r="L193" i="49"/>
  <c r="L225" i="49"/>
  <c r="L155" i="49"/>
  <c r="L227" i="49"/>
  <c r="L211" i="49"/>
  <c r="L173" i="49"/>
  <c r="L182" i="49"/>
  <c r="L246" i="49"/>
  <c r="L179" i="49"/>
  <c r="L141" i="49"/>
  <c r="L254" i="49"/>
  <c r="L204" i="49"/>
  <c r="L241" i="49"/>
  <c r="L264" i="49"/>
  <c r="L215" i="49"/>
  <c r="L253" i="49"/>
  <c r="L220" i="49"/>
  <c r="L151" i="49"/>
  <c r="L221" i="49"/>
  <c r="L243" i="49"/>
  <c r="L230" i="49"/>
  <c r="L152" i="49"/>
  <c r="L187" i="49"/>
  <c r="L219" i="49"/>
  <c r="L183" i="49"/>
  <c r="L136" i="49"/>
  <c r="L138" i="49"/>
  <c r="L142" i="49"/>
  <c r="L203" i="49"/>
  <c r="L268" i="49"/>
  <c r="L195" i="49"/>
  <c r="L222" i="49"/>
  <c r="L140" i="49"/>
  <c r="L236" i="49"/>
  <c r="L233" i="49"/>
  <c r="L163" i="49"/>
  <c r="L184" i="49"/>
  <c r="L248" i="49"/>
  <c r="L210" i="49"/>
  <c r="L257" i="49"/>
  <c r="L269" i="49"/>
  <c r="L259" i="49"/>
  <c r="L145" i="49"/>
  <c r="L190" i="49"/>
  <c r="L262" i="49"/>
  <c r="L199" i="49"/>
  <c r="L197" i="49"/>
  <c r="L149" i="49"/>
  <c r="L194" i="49"/>
  <c r="L255" i="49"/>
  <c r="L235" i="49"/>
  <c r="L260" i="49"/>
  <c r="L265" i="49"/>
  <c r="L192" i="49"/>
  <c r="L217" i="49"/>
  <c r="L160" i="49"/>
  <c r="L156" i="49"/>
  <c r="L161" i="49"/>
  <c r="L135" i="49"/>
  <c r="L271" i="49"/>
  <c r="L170" i="49"/>
  <c r="L244" i="49"/>
  <c r="L150" i="49"/>
  <c r="L191" i="49"/>
  <c r="L198" i="49"/>
  <c r="L168" i="49"/>
  <c r="L229" i="49"/>
  <c r="L208" i="49"/>
  <c r="L202" i="49"/>
  <c r="L224" i="49"/>
  <c r="L196" i="49"/>
  <c r="L214" i="49"/>
  <c r="L213" i="49"/>
  <c r="L205" i="49"/>
  <c r="L148" i="49"/>
  <c r="L249" i="49"/>
  <c r="L166" i="49"/>
  <c r="L252" i="49"/>
  <c r="L250" i="49"/>
  <c r="L226" i="49"/>
  <c r="L159" i="49"/>
  <c r="L209" i="49"/>
  <c r="L223" i="49"/>
  <c r="L240" i="49"/>
  <c r="L212" i="49"/>
  <c r="L218" i="49"/>
  <c r="L206" i="49"/>
  <c r="L180" i="49"/>
  <c r="L171" i="49"/>
  <c r="L256" i="49"/>
  <c r="L157" i="49"/>
  <c r="L258" i="49"/>
  <c r="L153" i="49"/>
  <c r="L165" i="49"/>
  <c r="L137" i="49"/>
  <c r="L181" i="49"/>
  <c r="L185" i="49"/>
  <c r="L270" i="49"/>
  <c r="L189" i="49"/>
  <c r="L175" i="49"/>
  <c r="L200" i="49"/>
  <c r="L164" i="49"/>
  <c r="L144" i="49"/>
  <c r="L147" i="49"/>
  <c r="L143" i="49"/>
  <c r="L216" i="49"/>
  <c r="L234" i="49"/>
  <c r="L176" i="49"/>
  <c r="L231" i="49"/>
  <c r="L169" i="49"/>
  <c r="L177" i="49"/>
  <c r="L174" i="49"/>
  <c r="L267" i="49"/>
  <c r="L238" i="49"/>
  <c r="L172" i="49"/>
  <c r="L146" i="49"/>
  <c r="K236" i="51"/>
  <c r="K252" i="51"/>
  <c r="K218" i="51"/>
  <c r="K234" i="51"/>
  <c r="K169" i="51"/>
  <c r="K136" i="51"/>
  <c r="K247" i="51"/>
  <c r="K262" i="51"/>
  <c r="K256" i="51"/>
  <c r="K201" i="51"/>
  <c r="K212" i="51"/>
  <c r="K226" i="51"/>
  <c r="K215" i="51"/>
  <c r="K179" i="51"/>
  <c r="K156" i="51"/>
  <c r="K180" i="51"/>
  <c r="K146" i="51"/>
  <c r="L5" i="9"/>
  <c r="R5" i="9"/>
  <c r="P5" i="9"/>
  <c r="V5" i="9"/>
  <c r="T5" i="9"/>
  <c r="N5" i="9"/>
  <c r="O5" i="9"/>
  <c r="U5" i="9"/>
  <c r="M6" i="9"/>
  <c r="S6" i="9"/>
  <c r="Q5" i="9"/>
  <c r="K5" i="9"/>
  <c r="R5" i="8"/>
  <c r="L5" i="8"/>
  <c r="N5" i="8"/>
  <c r="T5" i="8"/>
  <c r="V5" i="8"/>
  <c r="P5" i="8"/>
  <c r="Q5" i="8"/>
  <c r="K5" i="8"/>
  <c r="O5" i="8"/>
  <c r="U5" i="8"/>
  <c r="S6" i="8"/>
  <c r="M6" i="8"/>
  <c r="M19" i="48"/>
  <c r="S19" i="48"/>
  <c r="K271" i="36"/>
  <c r="Q271" i="36" s="1"/>
  <c r="K271" i="35"/>
  <c r="M271" i="39"/>
  <c r="S271" i="39" s="1"/>
  <c r="M271" i="36"/>
  <c r="S271" i="36" s="1"/>
  <c r="M271" i="3"/>
  <c r="S271" i="3" s="1"/>
  <c r="M271" i="32"/>
  <c r="S271" i="32" s="1"/>
  <c r="M271" i="20"/>
  <c r="S271" i="20" s="1"/>
  <c r="L271" i="35"/>
  <c r="L271" i="36"/>
  <c r="R271" i="36" s="1"/>
  <c r="Q271" i="35"/>
  <c r="L271" i="23"/>
  <c r="K271" i="10"/>
  <c r="L271" i="18"/>
  <c r="L271" i="31"/>
  <c r="K271" i="21"/>
  <c r="L271" i="27"/>
  <c r="M271" i="24"/>
  <c r="S271" i="24" s="1"/>
  <c r="M271" i="26"/>
  <c r="S271" i="26" s="1"/>
  <c r="K271" i="20"/>
  <c r="K271" i="25"/>
  <c r="L271" i="25"/>
  <c r="M271" i="30"/>
  <c r="S271" i="30" s="1"/>
  <c r="K271" i="22"/>
  <c r="K271" i="38"/>
  <c r="L271" i="3"/>
  <c r="L271" i="10"/>
  <c r="L271" i="21"/>
  <c r="M271" i="31"/>
  <c r="S271" i="31" s="1"/>
  <c r="M271" i="29"/>
  <c r="S271" i="29" s="1"/>
  <c r="L271" i="29"/>
  <c r="K271" i="39"/>
  <c r="M271" i="7"/>
  <c r="S271" i="7" s="1"/>
  <c r="K271" i="30"/>
  <c r="L271" i="32"/>
  <c r="L271" i="39"/>
  <c r="M271" i="19"/>
  <c r="S271" i="19" s="1"/>
  <c r="L271" i="26"/>
  <c r="K271" i="24"/>
  <c r="M271" i="21"/>
  <c r="S271" i="21" s="1"/>
  <c r="K271" i="3"/>
  <c r="M271" i="23"/>
  <c r="S271" i="23" s="1"/>
  <c r="M271" i="38"/>
  <c r="S271" i="38" s="1"/>
  <c r="M271" i="10"/>
  <c r="S271" i="10" s="1"/>
  <c r="L271" i="7"/>
  <c r="M271" i="18"/>
  <c r="S271" i="18" s="1"/>
  <c r="K271" i="29"/>
  <c r="M271" i="25"/>
  <c r="S271" i="25" s="1"/>
  <c r="L271" i="19"/>
  <c r="L271" i="30"/>
  <c r="K271" i="18"/>
  <c r="K271" i="19"/>
  <c r="M271" i="14"/>
  <c r="S271" i="14" s="1"/>
  <c r="L271" i="14"/>
  <c r="L271" i="22"/>
  <c r="K271" i="31"/>
  <c r="M271" i="22"/>
  <c r="S271" i="22" s="1"/>
  <c r="K271" i="26"/>
  <c r="L271" i="38"/>
  <c r="M271" i="35"/>
  <c r="S271" i="35" s="1"/>
  <c r="L271" i="24"/>
  <c r="K271" i="7"/>
  <c r="L271" i="20"/>
  <c r="K271" i="14"/>
  <c r="K271" i="27"/>
  <c r="M271" i="27"/>
  <c r="S271" i="27" s="1"/>
  <c r="K271" i="23"/>
  <c r="K271" i="32"/>
  <c r="K159" i="10"/>
  <c r="Q159" i="10" s="1"/>
  <c r="L134" i="3"/>
  <c r="R134" i="3" s="1"/>
  <c r="L136" i="10"/>
  <c r="R136" i="10" s="1"/>
  <c r="M176" i="3"/>
  <c r="S176" i="3" s="1"/>
  <c r="K163" i="7"/>
  <c r="Q163" i="7" s="1"/>
  <c r="M183" i="19"/>
  <c r="S183" i="19" s="1"/>
  <c r="K134" i="3"/>
  <c r="Q134" i="3" s="1"/>
  <c r="M134" i="10"/>
  <c r="S134" i="10" s="1"/>
  <c r="M141" i="3"/>
  <c r="S141" i="3" s="1"/>
  <c r="M156" i="7"/>
  <c r="S156" i="7" s="1"/>
  <c r="M190" i="7"/>
  <c r="S190" i="7" s="1"/>
  <c r="M228" i="7"/>
  <c r="S228" i="7" s="1"/>
  <c r="M199" i="7"/>
  <c r="S199" i="7" s="1"/>
  <c r="M218" i="7"/>
  <c r="S218" i="7" s="1"/>
  <c r="M140" i="7"/>
  <c r="S140" i="7" s="1"/>
  <c r="M200" i="7"/>
  <c r="S200" i="7" s="1"/>
  <c r="M254" i="7"/>
  <c r="S254" i="7" s="1"/>
  <c r="M235" i="7"/>
  <c r="S235" i="7" s="1"/>
  <c r="M159" i="7"/>
  <c r="S159" i="7" s="1"/>
  <c r="M258" i="7"/>
  <c r="S258" i="7" s="1"/>
  <c r="M144" i="7"/>
  <c r="S144" i="7" s="1"/>
  <c r="M263" i="7"/>
  <c r="S263" i="7" s="1"/>
  <c r="M194" i="7"/>
  <c r="S194" i="7" s="1"/>
  <c r="M214" i="7"/>
  <c r="S214" i="7" s="1"/>
  <c r="M179" i="7"/>
  <c r="S179" i="7" s="1"/>
  <c r="M268" i="7"/>
  <c r="S268" i="7" s="1"/>
  <c r="M197" i="7"/>
  <c r="S197" i="7" s="1"/>
  <c r="M198" i="7"/>
  <c r="S198" i="7" s="1"/>
  <c r="M164" i="7"/>
  <c r="S164" i="7" s="1"/>
  <c r="M230" i="7"/>
  <c r="S230" i="7" s="1"/>
  <c r="M207" i="7"/>
  <c r="S207" i="7" s="1"/>
  <c r="M208" i="7"/>
  <c r="S208" i="7" s="1"/>
  <c r="M151" i="7"/>
  <c r="S151" i="7" s="1"/>
  <c r="M153" i="7"/>
  <c r="S153" i="7" s="1"/>
  <c r="M141" i="7"/>
  <c r="S141" i="7" s="1"/>
  <c r="M202" i="7"/>
  <c r="S202" i="7" s="1"/>
  <c r="M266" i="7"/>
  <c r="S266" i="7" s="1"/>
  <c r="M269" i="7"/>
  <c r="S269" i="7" s="1"/>
  <c r="M187" i="7"/>
  <c r="S187" i="7" s="1"/>
  <c r="M172" i="7"/>
  <c r="S172" i="7" s="1"/>
  <c r="M270" i="7"/>
  <c r="S270" i="7" s="1"/>
  <c r="M216" i="7"/>
  <c r="S216" i="7" s="1"/>
  <c r="M205" i="7"/>
  <c r="S205" i="7" s="1"/>
  <c r="M163" i="7"/>
  <c r="S163" i="7" s="1"/>
  <c r="M206" i="7"/>
  <c r="S206" i="7" s="1"/>
  <c r="M260" i="7"/>
  <c r="S260" i="7" s="1"/>
  <c r="M158" i="7"/>
  <c r="S158" i="7" s="1"/>
  <c r="M152" i="7"/>
  <c r="S152" i="7" s="1"/>
  <c r="M245" i="7"/>
  <c r="S245" i="7" s="1"/>
  <c r="M267" i="7"/>
  <c r="S267" i="7" s="1"/>
  <c r="M169" i="7"/>
  <c r="S169" i="7" s="1"/>
  <c r="M195" i="7"/>
  <c r="S195" i="7" s="1"/>
  <c r="M231" i="7"/>
  <c r="S231" i="7" s="1"/>
  <c r="M180" i="7"/>
  <c r="S180" i="7" s="1"/>
  <c r="M233" i="7"/>
  <c r="S233" i="7" s="1"/>
  <c r="M229" i="7"/>
  <c r="S229" i="7" s="1"/>
  <c r="M251" i="7"/>
  <c r="S251" i="7" s="1"/>
  <c r="M213" i="7"/>
  <c r="S213" i="7" s="1"/>
  <c r="M211" i="7"/>
  <c r="S211" i="7" s="1"/>
  <c r="M247" i="7"/>
  <c r="S247" i="7" s="1"/>
  <c r="M262" i="7"/>
  <c r="S262" i="7" s="1"/>
  <c r="M255" i="7"/>
  <c r="S255" i="7" s="1"/>
  <c r="M167" i="7"/>
  <c r="S167" i="7" s="1"/>
  <c r="M240" i="7"/>
  <c r="S240" i="7" s="1"/>
  <c r="M139" i="7"/>
  <c r="S139" i="7" s="1"/>
  <c r="M209" i="7"/>
  <c r="S209" i="7" s="1"/>
  <c r="M168" i="7"/>
  <c r="S168" i="7" s="1"/>
  <c r="M249" i="7"/>
  <c r="S249" i="7" s="1"/>
  <c r="M177" i="7"/>
  <c r="S177" i="7" s="1"/>
  <c r="M232" i="7"/>
  <c r="S232" i="7" s="1"/>
  <c r="M143" i="7"/>
  <c r="S143" i="7" s="1"/>
  <c r="M136" i="7"/>
  <c r="S136" i="7" s="1"/>
  <c r="M244" i="7"/>
  <c r="S244" i="7" s="1"/>
  <c r="M147" i="7"/>
  <c r="S147" i="7" s="1"/>
  <c r="M203" i="7"/>
  <c r="S203" i="7" s="1"/>
  <c r="M188" i="7"/>
  <c r="S188" i="7" s="1"/>
  <c r="M215" i="7"/>
  <c r="S215" i="7" s="1"/>
  <c r="M135" i="7"/>
  <c r="S135" i="7" s="1"/>
  <c r="M265" i="7"/>
  <c r="S265" i="7" s="1"/>
  <c r="M217" i="7"/>
  <c r="S217" i="7" s="1"/>
  <c r="M161" i="7"/>
  <c r="S161" i="7" s="1"/>
  <c r="M242" i="7"/>
  <c r="S242" i="7" s="1"/>
  <c r="M225" i="7"/>
  <c r="S225" i="7" s="1"/>
  <c r="M221" i="7"/>
  <c r="S221" i="7" s="1"/>
  <c r="M243" i="7"/>
  <c r="S243" i="7" s="1"/>
  <c r="M219" i="7"/>
  <c r="S219" i="7" s="1"/>
  <c r="M220" i="7"/>
  <c r="S220" i="7" s="1"/>
  <c r="M185" i="7"/>
  <c r="S185" i="7" s="1"/>
  <c r="M166" i="7"/>
  <c r="S166" i="7" s="1"/>
  <c r="M145" i="7"/>
  <c r="S145" i="7" s="1"/>
  <c r="M246" i="7"/>
  <c r="S246" i="7" s="1"/>
  <c r="M226" i="7"/>
  <c r="S226" i="7" s="1"/>
  <c r="M137" i="7"/>
  <c r="S137" i="7" s="1"/>
  <c r="M196" i="7"/>
  <c r="S196" i="7" s="1"/>
  <c r="M261" i="7"/>
  <c r="S261" i="7" s="1"/>
  <c r="M150" i="7"/>
  <c r="S150" i="7" s="1"/>
  <c r="M148" i="7"/>
  <c r="S148" i="7" s="1"/>
  <c r="M175" i="7"/>
  <c r="S175" i="7" s="1"/>
  <c r="M149" i="7"/>
  <c r="S149" i="7" s="1"/>
  <c r="M176" i="7"/>
  <c r="S176" i="7" s="1"/>
  <c r="M193" i="7"/>
  <c r="S193" i="7" s="1"/>
  <c r="M264" i="7"/>
  <c r="S264" i="7" s="1"/>
  <c r="M162" i="7"/>
  <c r="S162" i="7" s="1"/>
  <c r="M170" i="7"/>
  <c r="S170" i="7" s="1"/>
  <c r="M227" i="7"/>
  <c r="S227" i="7" s="1"/>
  <c r="M224" i="7"/>
  <c r="S224" i="7" s="1"/>
  <c r="M239" i="7"/>
  <c r="S239" i="7" s="1"/>
  <c r="M204" i="7"/>
  <c r="S204" i="7" s="1"/>
  <c r="M173" i="7"/>
  <c r="S173" i="7" s="1"/>
  <c r="M154" i="7"/>
  <c r="S154" i="7" s="1"/>
  <c r="M174" i="7"/>
  <c r="S174" i="7" s="1"/>
  <c r="M257" i="7"/>
  <c r="S257" i="7" s="1"/>
  <c r="M253" i="7"/>
  <c r="S253" i="7" s="1"/>
  <c r="M183" i="7"/>
  <c r="S183" i="7" s="1"/>
  <c r="M157" i="7"/>
  <c r="S157" i="7" s="1"/>
  <c r="M184" i="7"/>
  <c r="S184" i="7" s="1"/>
  <c r="M146" i="7"/>
  <c r="S146" i="7" s="1"/>
  <c r="M222" i="7"/>
  <c r="S222" i="7" s="1"/>
  <c r="M252" i="7"/>
  <c r="S252" i="7" s="1"/>
  <c r="M210" i="7"/>
  <c r="S210" i="7" s="1"/>
  <c r="M201" i="7"/>
  <c r="S201" i="7" s="1"/>
  <c r="M160" i="7"/>
  <c r="S160" i="7" s="1"/>
  <c r="M178" i="7"/>
  <c r="S178" i="7" s="1"/>
  <c r="M138" i="7"/>
  <c r="S138" i="7" s="1"/>
  <c r="M234" i="7"/>
  <c r="S234" i="7" s="1"/>
  <c r="M236" i="7"/>
  <c r="S236" i="7" s="1"/>
  <c r="M181" i="7"/>
  <c r="S181" i="7" s="1"/>
  <c r="M248" i="7"/>
  <c r="S248" i="7" s="1"/>
  <c r="M182" i="7"/>
  <c r="S182" i="7" s="1"/>
  <c r="M191" i="7"/>
  <c r="S191" i="7" s="1"/>
  <c r="M250" i="7"/>
  <c r="S250" i="7" s="1"/>
  <c r="M192" i="7"/>
  <c r="S192" i="7" s="1"/>
  <c r="M165" i="7"/>
  <c r="S165" i="7" s="1"/>
  <c r="M223" i="7"/>
  <c r="S223" i="7" s="1"/>
  <c r="M212" i="7"/>
  <c r="S212" i="7" s="1"/>
  <c r="M186" i="7"/>
  <c r="S186" i="7" s="1"/>
  <c r="M241" i="7"/>
  <c r="S241" i="7" s="1"/>
  <c r="M237" i="7"/>
  <c r="S237" i="7" s="1"/>
  <c r="M259" i="7"/>
  <c r="S259" i="7" s="1"/>
  <c r="M171" i="7"/>
  <c r="S171" i="7" s="1"/>
  <c r="M256" i="7"/>
  <c r="S256" i="7" s="1"/>
  <c r="M142" i="7"/>
  <c r="S142" i="7" s="1"/>
  <c r="M238" i="7"/>
  <c r="S238" i="7" s="1"/>
  <c r="M155" i="7"/>
  <c r="S155" i="7" s="1"/>
  <c r="M189" i="7"/>
  <c r="S189" i="7" s="1"/>
  <c r="M134" i="3"/>
  <c r="S134" i="3" s="1"/>
  <c r="M267" i="3"/>
  <c r="S267" i="3" s="1"/>
  <c r="M263" i="3"/>
  <c r="S263" i="3" s="1"/>
  <c r="M202" i="3"/>
  <c r="S202" i="3" s="1"/>
  <c r="M199" i="3"/>
  <c r="S199" i="3" s="1"/>
  <c r="M156" i="3"/>
  <c r="S156" i="3" s="1"/>
  <c r="M146" i="3"/>
  <c r="S146" i="3" s="1"/>
  <c r="M260" i="3"/>
  <c r="S260" i="3" s="1"/>
  <c r="M138" i="3"/>
  <c r="S138" i="3" s="1"/>
  <c r="M197" i="3"/>
  <c r="S197" i="3" s="1"/>
  <c r="M191" i="3"/>
  <c r="S191" i="3" s="1"/>
  <c r="M210" i="3"/>
  <c r="S210" i="3" s="1"/>
  <c r="M265" i="3"/>
  <c r="S265" i="3" s="1"/>
  <c r="M139" i="3"/>
  <c r="S139" i="3" s="1"/>
  <c r="M266" i="3"/>
  <c r="S266" i="3" s="1"/>
  <c r="M211" i="3"/>
  <c r="S211" i="3" s="1"/>
  <c r="M245" i="3"/>
  <c r="S245" i="3" s="1"/>
  <c r="M164" i="3"/>
  <c r="S164" i="3" s="1"/>
  <c r="M183" i="32"/>
  <c r="S183" i="32" s="1"/>
  <c r="M147" i="39"/>
  <c r="S147" i="39" s="1"/>
  <c r="M134" i="19"/>
  <c r="S134" i="19" s="1"/>
  <c r="M228" i="3"/>
  <c r="S228" i="3" s="1"/>
  <c r="M246" i="3"/>
  <c r="S246" i="3" s="1"/>
  <c r="M200" i="3"/>
  <c r="S200" i="3" s="1"/>
  <c r="M242" i="3"/>
  <c r="S242" i="3" s="1"/>
  <c r="M229" i="3"/>
  <c r="S229" i="3" s="1"/>
  <c r="M224" i="3"/>
  <c r="S224" i="3" s="1"/>
  <c r="M163" i="3"/>
  <c r="S163" i="3" s="1"/>
  <c r="M171" i="3"/>
  <c r="S171" i="3" s="1"/>
  <c r="M223" i="3"/>
  <c r="S223" i="3" s="1"/>
  <c r="M222" i="3"/>
  <c r="S222" i="3" s="1"/>
  <c r="M137" i="3"/>
  <c r="S137" i="3" s="1"/>
  <c r="M241" i="3"/>
  <c r="S241" i="3" s="1"/>
  <c r="M135" i="10"/>
  <c r="S135" i="10" s="1"/>
  <c r="M174" i="10"/>
  <c r="S174" i="10" s="1"/>
  <c r="M213" i="10"/>
  <c r="S213" i="10" s="1"/>
  <c r="M240" i="10"/>
  <c r="S240" i="10" s="1"/>
  <c r="M182" i="10"/>
  <c r="S182" i="10" s="1"/>
  <c r="M137" i="10"/>
  <c r="S137" i="10" s="1"/>
  <c r="M208" i="10"/>
  <c r="S208" i="10" s="1"/>
  <c r="M146" i="10"/>
  <c r="S146" i="10" s="1"/>
  <c r="M156" i="10"/>
  <c r="S156" i="10" s="1"/>
  <c r="M162" i="10"/>
  <c r="S162" i="10" s="1"/>
  <c r="M148" i="10"/>
  <c r="S148" i="10" s="1"/>
  <c r="M253" i="10"/>
  <c r="S253" i="10" s="1"/>
  <c r="M177" i="10"/>
  <c r="S177" i="10" s="1"/>
  <c r="M228" i="10"/>
  <c r="S228" i="10" s="1"/>
  <c r="M203" i="10"/>
  <c r="S203" i="10" s="1"/>
  <c r="M202" i="10"/>
  <c r="S202" i="10" s="1"/>
  <c r="M144" i="10"/>
  <c r="S144" i="10" s="1"/>
  <c r="M236" i="10"/>
  <c r="S236" i="10" s="1"/>
  <c r="M158" i="10"/>
  <c r="S158" i="10" s="1"/>
  <c r="M237" i="10"/>
  <c r="S237" i="10" s="1"/>
  <c r="M145" i="10"/>
  <c r="S145" i="10" s="1"/>
  <c r="M163" i="10"/>
  <c r="S163" i="10" s="1"/>
  <c r="M154" i="10"/>
  <c r="S154" i="10" s="1"/>
  <c r="M170" i="10"/>
  <c r="S170" i="10" s="1"/>
  <c r="M175" i="10"/>
  <c r="S175" i="10" s="1"/>
  <c r="M194" i="10"/>
  <c r="S194" i="10" s="1"/>
  <c r="M231" i="10"/>
  <c r="S231" i="10" s="1"/>
  <c r="M207" i="10"/>
  <c r="S207" i="10" s="1"/>
  <c r="M184" i="10"/>
  <c r="S184" i="10" s="1"/>
  <c r="M201" i="10"/>
  <c r="S201" i="10" s="1"/>
  <c r="M143" i="10"/>
  <c r="S143" i="10" s="1"/>
  <c r="M216" i="10"/>
  <c r="S216" i="10" s="1"/>
  <c r="M260" i="10"/>
  <c r="S260" i="10" s="1"/>
  <c r="M233" i="10"/>
  <c r="S233" i="10" s="1"/>
  <c r="M187" i="10"/>
  <c r="S187" i="10" s="1"/>
  <c r="M204" i="10"/>
  <c r="S204" i="10" s="1"/>
  <c r="M222" i="10"/>
  <c r="S222" i="10" s="1"/>
  <c r="M147" i="10"/>
  <c r="S147" i="10" s="1"/>
  <c r="M250" i="10"/>
  <c r="S250" i="10" s="1"/>
  <c r="M191" i="10"/>
  <c r="S191" i="10" s="1"/>
  <c r="M234" i="10"/>
  <c r="S234" i="10" s="1"/>
  <c r="M248" i="10"/>
  <c r="S248" i="10" s="1"/>
  <c r="M196" i="10"/>
  <c r="S196" i="10" s="1"/>
  <c r="M167" i="10"/>
  <c r="S167" i="10" s="1"/>
  <c r="M195" i="10"/>
  <c r="S195" i="10" s="1"/>
  <c r="M251" i="10"/>
  <c r="S251" i="10" s="1"/>
  <c r="M244" i="10"/>
  <c r="S244" i="10" s="1"/>
  <c r="M173" i="10"/>
  <c r="S173" i="10" s="1"/>
  <c r="M140" i="10"/>
  <c r="S140" i="10" s="1"/>
  <c r="M159" i="10"/>
  <c r="S159" i="10" s="1"/>
  <c r="M181" i="10"/>
  <c r="S181" i="10" s="1"/>
  <c r="M165" i="10"/>
  <c r="S165" i="10" s="1"/>
  <c r="M269" i="10"/>
  <c r="S269" i="10" s="1"/>
  <c r="M211" i="10"/>
  <c r="S211" i="10" s="1"/>
  <c r="M252" i="10"/>
  <c r="S252" i="10" s="1"/>
  <c r="M229" i="10"/>
  <c r="S229" i="10" s="1"/>
  <c r="M254" i="10"/>
  <c r="S254" i="10" s="1"/>
  <c r="M263" i="10"/>
  <c r="S263" i="10" s="1"/>
  <c r="M190" i="10"/>
  <c r="S190" i="10" s="1"/>
  <c r="M246" i="10"/>
  <c r="S246" i="10" s="1"/>
  <c r="M153" i="10"/>
  <c r="S153" i="10" s="1"/>
  <c r="M223" i="10"/>
  <c r="S223" i="10" s="1"/>
  <c r="M161" i="10"/>
  <c r="S161" i="10" s="1"/>
  <c r="M212" i="10"/>
  <c r="S212" i="10" s="1"/>
  <c r="M239" i="10"/>
  <c r="S239" i="10" s="1"/>
  <c r="M226" i="10"/>
  <c r="S226" i="10" s="1"/>
  <c r="M266" i="10"/>
  <c r="S266" i="10" s="1"/>
  <c r="M199" i="10"/>
  <c r="S199" i="10" s="1"/>
  <c r="M241" i="10"/>
  <c r="S241" i="10" s="1"/>
  <c r="M166" i="10"/>
  <c r="S166" i="10" s="1"/>
  <c r="M214" i="10"/>
  <c r="S214" i="10" s="1"/>
  <c r="M180" i="10"/>
  <c r="S180" i="10" s="1"/>
  <c r="M192" i="10"/>
  <c r="S192" i="10" s="1"/>
  <c r="M200" i="10"/>
  <c r="S200" i="10" s="1"/>
  <c r="M217" i="10"/>
  <c r="S217" i="10" s="1"/>
  <c r="M179" i="10"/>
  <c r="S179" i="10" s="1"/>
  <c r="M198" i="10"/>
  <c r="S198" i="10" s="1"/>
  <c r="M264" i="10"/>
  <c r="S264" i="10" s="1"/>
  <c r="M225" i="10"/>
  <c r="S225" i="10" s="1"/>
  <c r="M150" i="10"/>
  <c r="S150" i="10" s="1"/>
  <c r="M206" i="10"/>
  <c r="S206" i="10" s="1"/>
  <c r="M218" i="10"/>
  <c r="S218" i="10" s="1"/>
  <c r="M249" i="10"/>
  <c r="S249" i="10" s="1"/>
  <c r="M267" i="10"/>
  <c r="S267" i="10" s="1"/>
  <c r="M255" i="10"/>
  <c r="S255" i="10" s="1"/>
  <c r="M185" i="10"/>
  <c r="S185" i="10" s="1"/>
  <c r="M171" i="10"/>
  <c r="S171" i="10" s="1"/>
  <c r="M189" i="10"/>
  <c r="S189" i="10" s="1"/>
  <c r="M242" i="10"/>
  <c r="S242" i="10" s="1"/>
  <c r="M235" i="10"/>
  <c r="S235" i="10" s="1"/>
  <c r="M151" i="10"/>
  <c r="S151" i="10" s="1"/>
  <c r="M221" i="10"/>
  <c r="S221" i="10" s="1"/>
  <c r="M136" i="10"/>
  <c r="S136" i="10" s="1"/>
  <c r="M138" i="10"/>
  <c r="S138" i="10" s="1"/>
  <c r="M224" i="10"/>
  <c r="S224" i="10" s="1"/>
  <c r="M262" i="10"/>
  <c r="S262" i="10" s="1"/>
  <c r="M172" i="10"/>
  <c r="S172" i="10" s="1"/>
  <c r="M197" i="10"/>
  <c r="S197" i="10" s="1"/>
  <c r="M230" i="10"/>
  <c r="S230" i="10" s="1"/>
  <c r="M168" i="10"/>
  <c r="S168" i="10" s="1"/>
  <c r="M188" i="10"/>
  <c r="S188" i="10" s="1"/>
  <c r="M157" i="10"/>
  <c r="S157" i="10" s="1"/>
  <c r="M256" i="10"/>
  <c r="S256" i="10" s="1"/>
  <c r="M152" i="10"/>
  <c r="S152" i="10" s="1"/>
  <c r="M247" i="10"/>
  <c r="S247" i="10" s="1"/>
  <c r="M149" i="10"/>
  <c r="S149" i="10" s="1"/>
  <c r="M259" i="10"/>
  <c r="S259" i="10" s="1"/>
  <c r="M220" i="10"/>
  <c r="S220" i="10" s="1"/>
  <c r="M243" i="10"/>
  <c r="S243" i="10" s="1"/>
  <c r="M245" i="10"/>
  <c r="S245" i="10" s="1"/>
  <c r="M178" i="10"/>
  <c r="S178" i="10" s="1"/>
  <c r="M169" i="10"/>
  <c r="S169" i="10" s="1"/>
  <c r="M219" i="10"/>
  <c r="S219" i="10" s="1"/>
  <c r="M155" i="10"/>
  <c r="S155" i="10" s="1"/>
  <c r="M193" i="10"/>
  <c r="S193" i="10" s="1"/>
  <c r="M265" i="10"/>
  <c r="S265" i="10" s="1"/>
  <c r="M142" i="10"/>
  <c r="S142" i="10" s="1"/>
  <c r="M209" i="10"/>
  <c r="S209" i="10" s="1"/>
  <c r="M176" i="10"/>
  <c r="S176" i="10" s="1"/>
  <c r="M258" i="10"/>
  <c r="S258" i="10" s="1"/>
  <c r="M160" i="10"/>
  <c r="S160" i="10" s="1"/>
  <c r="M164" i="10"/>
  <c r="S164" i="10" s="1"/>
  <c r="M261" i="10"/>
  <c r="S261" i="10" s="1"/>
  <c r="M257" i="10"/>
  <c r="S257" i="10" s="1"/>
  <c r="M183" i="10"/>
  <c r="S183" i="10" s="1"/>
  <c r="M210" i="10"/>
  <c r="S210" i="10" s="1"/>
  <c r="M186" i="10"/>
  <c r="S186" i="10" s="1"/>
  <c r="M227" i="10"/>
  <c r="S227" i="10" s="1"/>
  <c r="M232" i="10"/>
  <c r="S232" i="10" s="1"/>
  <c r="M141" i="10"/>
  <c r="S141" i="10" s="1"/>
  <c r="M139" i="10"/>
  <c r="S139" i="10" s="1"/>
  <c r="M270" i="10"/>
  <c r="S270" i="10" s="1"/>
  <c r="M238" i="10"/>
  <c r="S238" i="10" s="1"/>
  <c r="M205" i="10"/>
  <c r="S205" i="10" s="1"/>
  <c r="M215" i="10"/>
  <c r="S215" i="10" s="1"/>
  <c r="M268" i="10"/>
  <c r="S268" i="10" s="1"/>
  <c r="L191" i="7"/>
  <c r="L192" i="7"/>
  <c r="L219" i="7"/>
  <c r="L185" i="7"/>
  <c r="L147" i="7"/>
  <c r="L265" i="7"/>
  <c r="L268" i="7"/>
  <c r="L187" i="7"/>
  <c r="L188" i="7"/>
  <c r="L161" i="7"/>
  <c r="L269" i="7"/>
  <c r="L181" i="7"/>
  <c r="L138" i="7"/>
  <c r="L162" i="7"/>
  <c r="L206" i="7"/>
  <c r="L229" i="7"/>
  <c r="L199" i="7"/>
  <c r="L200" i="7"/>
  <c r="L248" i="7"/>
  <c r="L251" i="7"/>
  <c r="L193" i="7"/>
  <c r="L257" i="7"/>
  <c r="L254" i="7"/>
  <c r="L211" i="7"/>
  <c r="L170" i="7"/>
  <c r="L240" i="7"/>
  <c r="L243" i="7"/>
  <c r="L195" i="7"/>
  <c r="L223" i="7"/>
  <c r="L196" i="7"/>
  <c r="L213" i="7"/>
  <c r="L228" i="7"/>
  <c r="L149" i="7"/>
  <c r="L189" i="7"/>
  <c r="L142" i="7"/>
  <c r="L261" i="7"/>
  <c r="L207" i="7"/>
  <c r="L208" i="7"/>
  <c r="L262" i="7"/>
  <c r="L234" i="7"/>
  <c r="L201" i="7"/>
  <c r="L160" i="7"/>
  <c r="L178" i="7"/>
  <c r="L226" i="7"/>
  <c r="L212" i="7"/>
  <c r="L203" i="7"/>
  <c r="L237" i="7"/>
  <c r="L255" i="7"/>
  <c r="L204" i="7"/>
  <c r="L260" i="7"/>
  <c r="L197" i="7"/>
  <c r="L137" i="7"/>
  <c r="L165" i="7"/>
  <c r="L241" i="7"/>
  <c r="L220" i="7"/>
  <c r="L249" i="7"/>
  <c r="L266" i="7"/>
  <c r="L186" i="7"/>
  <c r="L258" i="7"/>
  <c r="L143" i="7"/>
  <c r="L209" i="7"/>
  <c r="L233" i="7"/>
  <c r="L232" i="7"/>
  <c r="L235" i="7"/>
  <c r="L205" i="7"/>
  <c r="L159" i="7"/>
  <c r="L224" i="7"/>
  <c r="L252" i="7"/>
  <c r="L256" i="7"/>
  <c r="L166" i="7"/>
  <c r="L148" i="7"/>
  <c r="L167" i="7"/>
  <c r="L168" i="7"/>
  <c r="L231" i="7"/>
  <c r="L194" i="7"/>
  <c r="L152" i="7"/>
  <c r="L217" i="7"/>
  <c r="L264" i="7"/>
  <c r="L267" i="7"/>
  <c r="L222" i="7"/>
  <c r="L174" i="7"/>
  <c r="L227" i="7"/>
  <c r="L164" i="7"/>
  <c r="L221" i="7"/>
  <c r="L135" i="7"/>
  <c r="L216" i="7"/>
  <c r="L263" i="7"/>
  <c r="L156" i="7"/>
  <c r="L202" i="7"/>
  <c r="L218" i="7"/>
  <c r="L154" i="7"/>
  <c r="L225" i="7"/>
  <c r="L151" i="7"/>
  <c r="L144" i="7"/>
  <c r="L146" i="7"/>
  <c r="L250" i="7"/>
  <c r="L270" i="7"/>
  <c r="L210" i="7"/>
  <c r="L247" i="7"/>
  <c r="L182" i="7"/>
  <c r="L259" i="7"/>
  <c r="L238" i="7"/>
  <c r="L175" i="7"/>
  <c r="L163" i="7"/>
  <c r="L157" i="7"/>
  <c r="L176" i="7"/>
  <c r="L214" i="7"/>
  <c r="L253" i="7"/>
  <c r="L158" i="7"/>
  <c r="L169" i="7"/>
  <c r="L141" i="7"/>
  <c r="L245" i="7"/>
  <c r="L171" i="7"/>
  <c r="L172" i="7"/>
  <c r="L153" i="7"/>
  <c r="L136" i="7"/>
  <c r="L215" i="7"/>
  <c r="L190" i="7"/>
  <c r="L242" i="7"/>
  <c r="L183" i="7"/>
  <c r="L239" i="7"/>
  <c r="L184" i="7"/>
  <c r="L244" i="7"/>
  <c r="L140" i="7"/>
  <c r="L177" i="7"/>
  <c r="L150" i="7"/>
  <c r="L230" i="7"/>
  <c r="L236" i="7"/>
  <c r="L179" i="7"/>
  <c r="L180" i="7"/>
  <c r="L139" i="7"/>
  <c r="L173" i="7"/>
  <c r="L145" i="7"/>
  <c r="L246" i="7"/>
  <c r="L198" i="7"/>
  <c r="L155" i="7"/>
  <c r="M182" i="20"/>
  <c r="S182" i="20" s="1"/>
  <c r="K134" i="10"/>
  <c r="M226" i="3"/>
  <c r="S226" i="3" s="1"/>
  <c r="M253" i="3"/>
  <c r="S253" i="3" s="1"/>
  <c r="M237" i="3"/>
  <c r="S237" i="3" s="1"/>
  <c r="M255" i="3"/>
  <c r="S255" i="3" s="1"/>
  <c r="M149" i="3"/>
  <c r="S149" i="3" s="1"/>
  <c r="M238" i="3"/>
  <c r="S238" i="3" s="1"/>
  <c r="M194" i="3"/>
  <c r="S194" i="3" s="1"/>
  <c r="M175" i="3"/>
  <c r="S175" i="3" s="1"/>
  <c r="M231" i="3"/>
  <c r="S231" i="3" s="1"/>
  <c r="M217" i="3"/>
  <c r="S217" i="3" s="1"/>
  <c r="M264" i="3"/>
  <c r="S264" i="3" s="1"/>
  <c r="M256" i="3"/>
  <c r="S256" i="3" s="1"/>
  <c r="M154" i="3"/>
  <c r="S154" i="3" s="1"/>
  <c r="M170" i="3"/>
  <c r="S170" i="3" s="1"/>
  <c r="M177" i="3"/>
  <c r="S177" i="3" s="1"/>
  <c r="M167" i="3"/>
  <c r="S167" i="3" s="1"/>
  <c r="M189" i="3"/>
  <c r="S189" i="3" s="1"/>
  <c r="M225" i="20"/>
  <c r="S225" i="20" s="1"/>
  <c r="M234" i="3"/>
  <c r="S234" i="3" s="1"/>
  <c r="K5" i="19"/>
  <c r="K225" i="19"/>
  <c r="K248" i="19"/>
  <c r="K151" i="19"/>
  <c r="K167" i="19"/>
  <c r="K206" i="19"/>
  <c r="K189" i="19"/>
  <c r="K254" i="19"/>
  <c r="K188" i="19"/>
  <c r="K258" i="19"/>
  <c r="K136" i="19"/>
  <c r="K245" i="19"/>
  <c r="K267" i="19"/>
  <c r="K168" i="19"/>
  <c r="K212" i="19"/>
  <c r="K222" i="19"/>
  <c r="K209" i="19"/>
  <c r="K172" i="19"/>
  <c r="K268" i="19"/>
  <c r="K175" i="19"/>
  <c r="K182" i="19"/>
  <c r="K250" i="19"/>
  <c r="K210" i="19"/>
  <c r="K196" i="19"/>
  <c r="K266" i="19"/>
  <c r="K202" i="19"/>
  <c r="K163" i="19"/>
  <c r="K143" i="19"/>
  <c r="K153" i="19"/>
  <c r="K211" i="19"/>
  <c r="K247" i="19"/>
  <c r="K259" i="19"/>
  <c r="K224" i="19"/>
  <c r="K197" i="19"/>
  <c r="K262" i="19"/>
  <c r="K154" i="19"/>
  <c r="K238" i="19"/>
  <c r="K221" i="19"/>
  <c r="K220" i="19"/>
  <c r="K256" i="19"/>
  <c r="K159" i="19"/>
  <c r="K156" i="19"/>
  <c r="K149" i="19"/>
  <c r="K200" i="19"/>
  <c r="K137" i="19"/>
  <c r="K244" i="19"/>
  <c r="K242" i="19"/>
  <c r="K138" i="19"/>
  <c r="K263" i="19"/>
  <c r="K241" i="19"/>
  <c r="K204" i="19"/>
  <c r="K207" i="19"/>
  <c r="K214" i="19"/>
  <c r="K170" i="19"/>
  <c r="K146" i="19"/>
  <c r="K169" i="19"/>
  <c r="K228" i="19"/>
  <c r="K264" i="19"/>
  <c r="K178" i="19"/>
  <c r="K195" i="19"/>
  <c r="K231" i="19"/>
  <c r="K135" i="19"/>
  <c r="K187" i="19"/>
  <c r="K166" i="19"/>
  <c r="K185" i="19"/>
  <c r="K261" i="19"/>
  <c r="K162" i="19"/>
  <c r="K243" i="19"/>
  <c r="K148" i="19"/>
  <c r="K141" i="19"/>
  <c r="K257" i="19"/>
  <c r="K203" i="19"/>
  <c r="K229" i="19"/>
  <c r="K186" i="19"/>
  <c r="K171" i="19"/>
  <c r="K176" i="19"/>
  <c r="K161" i="19"/>
  <c r="K184" i="19"/>
  <c r="K208" i="19"/>
  <c r="K191" i="19"/>
  <c r="K181" i="19"/>
  <c r="K232" i="19"/>
  <c r="K145" i="19"/>
  <c r="K158" i="19"/>
  <c r="K173" i="19"/>
  <c r="K236" i="19"/>
  <c r="K239" i="19"/>
  <c r="K246" i="19"/>
  <c r="K234" i="19"/>
  <c r="K201" i="19"/>
  <c r="K252" i="19"/>
  <c r="K227" i="19"/>
  <c r="K219" i="19"/>
  <c r="K199" i="19"/>
  <c r="K198" i="19"/>
  <c r="K255" i="19"/>
  <c r="K217" i="19"/>
  <c r="K183" i="19"/>
  <c r="K205" i="19"/>
  <c r="K160" i="19"/>
  <c r="K235" i="19"/>
  <c r="K152" i="19"/>
  <c r="K193" i="19"/>
  <c r="K216" i="19"/>
  <c r="K142" i="19"/>
  <c r="K226" i="19"/>
  <c r="K174" i="19"/>
  <c r="K157" i="19"/>
  <c r="K240" i="19"/>
  <c r="K269" i="19"/>
  <c r="K223" i="19"/>
  <c r="K213" i="19"/>
  <c r="K180" i="19"/>
  <c r="K190" i="19"/>
  <c r="K177" i="19"/>
  <c r="K253" i="19"/>
  <c r="K140" i="19"/>
  <c r="K218" i="19"/>
  <c r="K144" i="19"/>
  <c r="K233" i="19"/>
  <c r="K164" i="19"/>
  <c r="K260" i="19"/>
  <c r="K147" i="19"/>
  <c r="K194" i="19"/>
  <c r="K251" i="19"/>
  <c r="K230" i="19"/>
  <c r="K249" i="19"/>
  <c r="K265" i="19"/>
  <c r="K179" i="19"/>
  <c r="K215" i="19"/>
  <c r="K237" i="19"/>
  <c r="K270" i="19"/>
  <c r="K192" i="19"/>
  <c r="K139" i="19"/>
  <c r="K150" i="19"/>
  <c r="K155" i="19"/>
  <c r="K165" i="19"/>
  <c r="M137" i="39"/>
  <c r="S137" i="39" s="1"/>
  <c r="K134" i="19"/>
  <c r="M236" i="3"/>
  <c r="S236" i="3" s="1"/>
  <c r="M221" i="3"/>
  <c r="S221" i="3" s="1"/>
  <c r="M214" i="3"/>
  <c r="S214" i="3" s="1"/>
  <c r="M232" i="3"/>
  <c r="S232" i="3" s="1"/>
  <c r="M201" i="3"/>
  <c r="S201" i="3" s="1"/>
  <c r="M151" i="3"/>
  <c r="S151" i="3" s="1"/>
  <c r="M183" i="3"/>
  <c r="S183" i="3" s="1"/>
  <c r="M252" i="3"/>
  <c r="S252" i="3" s="1"/>
  <c r="M135" i="3"/>
  <c r="S135" i="3" s="1"/>
  <c r="M262" i="3"/>
  <c r="S262" i="3" s="1"/>
  <c r="M225" i="3"/>
  <c r="S225" i="3" s="1"/>
  <c r="M168" i="3"/>
  <c r="S168" i="3" s="1"/>
  <c r="M181" i="3"/>
  <c r="S181" i="3" s="1"/>
  <c r="M230" i="3"/>
  <c r="S230" i="3" s="1"/>
  <c r="M180" i="3"/>
  <c r="S180" i="3" s="1"/>
  <c r="M159" i="3"/>
  <c r="S159" i="3" s="1"/>
  <c r="M218" i="3"/>
  <c r="S218" i="3" s="1"/>
  <c r="L134" i="7"/>
  <c r="L134" i="10"/>
  <c r="K5" i="7"/>
  <c r="Q5" i="7" s="1"/>
  <c r="K156" i="7"/>
  <c r="K220" i="7"/>
  <c r="K261" i="7"/>
  <c r="K264" i="7"/>
  <c r="K211" i="7"/>
  <c r="K157" i="7"/>
  <c r="K232" i="7"/>
  <c r="K263" i="7"/>
  <c r="K259" i="7"/>
  <c r="K185" i="7"/>
  <c r="K245" i="7"/>
  <c r="K154" i="7"/>
  <c r="K260" i="7"/>
  <c r="K195" i="7"/>
  <c r="K180" i="7"/>
  <c r="K250" i="7"/>
  <c r="K169" i="7"/>
  <c r="K181" i="7"/>
  <c r="K173" i="7"/>
  <c r="K182" i="7"/>
  <c r="K235" i="7"/>
  <c r="K257" i="7"/>
  <c r="K176" i="7"/>
  <c r="K193" i="7"/>
  <c r="K178" i="7"/>
  <c r="K164" i="7"/>
  <c r="K223" i="7"/>
  <c r="K241" i="7"/>
  <c r="K203" i="7"/>
  <c r="K172" i="7"/>
  <c r="K188" i="7"/>
  <c r="K217" i="7"/>
  <c r="K252" i="7"/>
  <c r="K170" i="7"/>
  <c r="K189" i="7"/>
  <c r="K230" i="7"/>
  <c r="K190" i="7"/>
  <c r="K239" i="7"/>
  <c r="K229" i="7"/>
  <c r="K221" i="7"/>
  <c r="K222" i="7"/>
  <c r="K184" i="7"/>
  <c r="K149" i="7"/>
  <c r="K234" i="7"/>
  <c r="K144" i="7"/>
  <c r="K201" i="7"/>
  <c r="K216" i="7"/>
  <c r="K186" i="7"/>
  <c r="K214" i="7"/>
  <c r="K204" i="7"/>
  <c r="K196" i="7"/>
  <c r="K219" i="7"/>
  <c r="K233" i="7"/>
  <c r="K137" i="7"/>
  <c r="K197" i="7"/>
  <c r="K198" i="7"/>
  <c r="K267" i="7"/>
  <c r="K143" i="7"/>
  <c r="K175" i="7"/>
  <c r="K147" i="7"/>
  <c r="K192" i="7"/>
  <c r="K160" i="7"/>
  <c r="K236" i="7"/>
  <c r="K151" i="7"/>
  <c r="K194" i="7"/>
  <c r="K237" i="7"/>
  <c r="K255" i="7"/>
  <c r="K251" i="7"/>
  <c r="K153" i="7"/>
  <c r="K146" i="7"/>
  <c r="K165" i="7"/>
  <c r="K138" i="7"/>
  <c r="K205" i="7"/>
  <c r="K253" i="7"/>
  <c r="K262" i="7"/>
  <c r="K174" i="7"/>
  <c r="K206" i="7"/>
  <c r="K142" i="7"/>
  <c r="K183" i="7"/>
  <c r="K254" i="7"/>
  <c r="K136" i="7"/>
  <c r="K200" i="7"/>
  <c r="K212" i="7"/>
  <c r="K266" i="7"/>
  <c r="K202" i="7"/>
  <c r="K215" i="7"/>
  <c r="K139" i="7"/>
  <c r="K240" i="7"/>
  <c r="K167" i="7"/>
  <c r="K166" i="7"/>
  <c r="K155" i="7"/>
  <c r="K247" i="7"/>
  <c r="K243" i="7"/>
  <c r="K265" i="7"/>
  <c r="K168" i="7"/>
  <c r="K256" i="7"/>
  <c r="K242" i="7"/>
  <c r="K191" i="7"/>
  <c r="K208" i="7"/>
  <c r="K268" i="7"/>
  <c r="K145" i="7"/>
  <c r="K161" i="7"/>
  <c r="K226" i="7"/>
  <c r="K248" i="7"/>
  <c r="K238" i="7"/>
  <c r="K199" i="7"/>
  <c r="K148" i="7"/>
  <c r="K224" i="7"/>
  <c r="K231" i="7"/>
  <c r="K227" i="7"/>
  <c r="K249" i="7"/>
  <c r="K171" i="7"/>
  <c r="K246" i="7"/>
  <c r="K150" i="7"/>
  <c r="K152" i="7"/>
  <c r="K228" i="7"/>
  <c r="K179" i="7"/>
  <c r="K162" i="7"/>
  <c r="K135" i="7"/>
  <c r="K213" i="7"/>
  <c r="K218" i="7"/>
  <c r="K209" i="7"/>
  <c r="K210" i="7"/>
  <c r="K244" i="7"/>
  <c r="K225" i="7"/>
  <c r="K207" i="7"/>
  <c r="K159" i="7"/>
  <c r="K269" i="7"/>
  <c r="K177" i="7"/>
  <c r="K140" i="7"/>
  <c r="K258" i="7"/>
  <c r="K187" i="7"/>
  <c r="K141" i="7"/>
  <c r="K270" i="7"/>
  <c r="K158" i="7"/>
  <c r="M169" i="3"/>
  <c r="S169" i="3" s="1"/>
  <c r="M157" i="3"/>
  <c r="S157" i="3" s="1"/>
  <c r="M205" i="3"/>
  <c r="S205" i="3" s="1"/>
  <c r="M259" i="3"/>
  <c r="S259" i="3" s="1"/>
  <c r="M203" i="3"/>
  <c r="S203" i="3" s="1"/>
  <c r="M179" i="3"/>
  <c r="S179" i="3" s="1"/>
  <c r="M192" i="3"/>
  <c r="S192" i="3" s="1"/>
  <c r="M270" i="3"/>
  <c r="S270" i="3" s="1"/>
  <c r="M184" i="3"/>
  <c r="S184" i="3" s="1"/>
  <c r="M254" i="3"/>
  <c r="S254" i="3" s="1"/>
  <c r="M152" i="3"/>
  <c r="S152" i="3" s="1"/>
  <c r="M162" i="3"/>
  <c r="S162" i="3" s="1"/>
  <c r="M143" i="3"/>
  <c r="S143" i="3" s="1"/>
  <c r="M145" i="3"/>
  <c r="S145" i="3" s="1"/>
  <c r="M178" i="3"/>
  <c r="S178" i="3" s="1"/>
  <c r="M208" i="3"/>
  <c r="S208" i="3" s="1"/>
  <c r="M190" i="3"/>
  <c r="S190" i="3" s="1"/>
  <c r="K134" i="7"/>
  <c r="M173" i="3"/>
  <c r="S173" i="3" s="1"/>
  <c r="L163" i="19"/>
  <c r="L151" i="19"/>
  <c r="L142" i="19"/>
  <c r="L172" i="19"/>
  <c r="L136" i="19"/>
  <c r="L170" i="19"/>
  <c r="L168" i="19"/>
  <c r="L138" i="19"/>
  <c r="L235" i="19"/>
  <c r="L241" i="19"/>
  <c r="L220" i="19"/>
  <c r="L192" i="19"/>
  <c r="L182" i="19"/>
  <c r="L169" i="19"/>
  <c r="L262" i="19"/>
  <c r="L159" i="19"/>
  <c r="L210" i="19"/>
  <c r="L237" i="19"/>
  <c r="L211" i="19"/>
  <c r="L171" i="19"/>
  <c r="L164" i="19"/>
  <c r="L204" i="19"/>
  <c r="L146" i="19"/>
  <c r="L156" i="19"/>
  <c r="L202" i="19"/>
  <c r="L200" i="19"/>
  <c r="L148" i="19"/>
  <c r="L253" i="19"/>
  <c r="L139" i="19"/>
  <c r="L259" i="19"/>
  <c r="L144" i="19"/>
  <c r="L224" i="19"/>
  <c r="L214" i="19"/>
  <c r="L201" i="19"/>
  <c r="L191" i="19"/>
  <c r="L260" i="19"/>
  <c r="L242" i="19"/>
  <c r="L143" i="19"/>
  <c r="L251" i="19"/>
  <c r="L196" i="19"/>
  <c r="L236" i="19"/>
  <c r="L176" i="19"/>
  <c r="L166" i="19"/>
  <c r="L256" i="19"/>
  <c r="L234" i="19"/>
  <c r="L261" i="19"/>
  <c r="L232" i="19"/>
  <c r="L158" i="19"/>
  <c r="L162" i="19"/>
  <c r="L157" i="19"/>
  <c r="L257" i="19"/>
  <c r="L246" i="19"/>
  <c r="L233" i="19"/>
  <c r="L149" i="19"/>
  <c r="L223" i="19"/>
  <c r="L153" i="19"/>
  <c r="L254" i="19"/>
  <c r="L152" i="19"/>
  <c r="L228" i="19"/>
  <c r="L208" i="19"/>
  <c r="L198" i="19"/>
  <c r="L145" i="19"/>
  <c r="L190" i="19"/>
  <c r="L194" i="19"/>
  <c r="L189" i="19"/>
  <c r="L147" i="19"/>
  <c r="L181" i="19"/>
  <c r="L266" i="19"/>
  <c r="L180" i="19"/>
  <c r="L154" i="19"/>
  <c r="L174" i="19"/>
  <c r="L161" i="19"/>
  <c r="L269" i="19"/>
  <c r="L240" i="19"/>
  <c r="L230" i="19"/>
  <c r="L219" i="19"/>
  <c r="L185" i="19"/>
  <c r="L137" i="19"/>
  <c r="L267" i="19"/>
  <c r="L155" i="19"/>
  <c r="L222" i="19"/>
  <c r="L252" i="19"/>
  <c r="L226" i="19"/>
  <c r="L221" i="19"/>
  <c r="L167" i="19"/>
  <c r="L203" i="19"/>
  <c r="L213" i="19"/>
  <c r="L212" i="19"/>
  <c r="L184" i="19"/>
  <c r="L206" i="19"/>
  <c r="L193" i="19"/>
  <c r="L195" i="19"/>
  <c r="L227" i="19"/>
  <c r="L183" i="19"/>
  <c r="L263" i="19"/>
  <c r="L217" i="19"/>
  <c r="L165" i="19"/>
  <c r="L265" i="19"/>
  <c r="L175" i="19"/>
  <c r="L255" i="19"/>
  <c r="L187" i="19"/>
  <c r="L199" i="19"/>
  <c r="L268" i="19"/>
  <c r="L186" i="19"/>
  <c r="L245" i="19"/>
  <c r="L244" i="19"/>
  <c r="L216" i="19"/>
  <c r="L238" i="19"/>
  <c r="L225" i="19"/>
  <c r="L135" i="19"/>
  <c r="L141" i="19"/>
  <c r="L258" i="19"/>
  <c r="L243" i="19"/>
  <c r="L215" i="19"/>
  <c r="L249" i="19"/>
  <c r="L197" i="19"/>
  <c r="L207" i="19"/>
  <c r="L177" i="19"/>
  <c r="L231" i="19"/>
  <c r="L218" i="19"/>
  <c r="L264" i="19"/>
  <c r="L248" i="19"/>
  <c r="L173" i="19"/>
  <c r="L179" i="19"/>
  <c r="L150" i="19"/>
  <c r="L247" i="19"/>
  <c r="L229" i="19"/>
  <c r="L239" i="19"/>
  <c r="L209" i="19"/>
  <c r="L270" i="19"/>
  <c r="L188" i="19"/>
  <c r="L160" i="19"/>
  <c r="L140" i="19"/>
  <c r="L250" i="19"/>
  <c r="L178" i="19"/>
  <c r="L205" i="19"/>
  <c r="M216" i="3"/>
  <c r="S216" i="3" s="1"/>
  <c r="M174" i="3"/>
  <c r="S174" i="3" s="1"/>
  <c r="M165" i="3"/>
  <c r="S165" i="3" s="1"/>
  <c r="M150" i="3"/>
  <c r="S150" i="3" s="1"/>
  <c r="M185" i="3"/>
  <c r="S185" i="3" s="1"/>
  <c r="M215" i="3"/>
  <c r="S215" i="3" s="1"/>
  <c r="M182" i="3"/>
  <c r="S182" i="3" s="1"/>
  <c r="M212" i="3"/>
  <c r="S212" i="3" s="1"/>
  <c r="M187" i="3"/>
  <c r="S187" i="3" s="1"/>
  <c r="M193" i="3"/>
  <c r="S193" i="3" s="1"/>
  <c r="M257" i="3"/>
  <c r="S257" i="3" s="1"/>
  <c r="M258" i="3"/>
  <c r="S258" i="3" s="1"/>
  <c r="M209" i="3"/>
  <c r="S209" i="3" s="1"/>
  <c r="M206" i="3"/>
  <c r="S206" i="3" s="1"/>
  <c r="M158" i="3"/>
  <c r="S158" i="3" s="1"/>
  <c r="M243" i="3"/>
  <c r="S243" i="3" s="1"/>
  <c r="M220" i="3"/>
  <c r="S220" i="3" s="1"/>
  <c r="M5" i="19"/>
  <c r="S5" i="19" s="1"/>
  <c r="M220" i="19"/>
  <c r="S220" i="19" s="1"/>
  <c r="M164" i="19"/>
  <c r="S164" i="19" s="1"/>
  <c r="M243" i="19"/>
  <c r="S243" i="19" s="1"/>
  <c r="M174" i="19"/>
  <c r="S174" i="19" s="1"/>
  <c r="M270" i="19"/>
  <c r="S270" i="19" s="1"/>
  <c r="M143" i="19"/>
  <c r="S143" i="19" s="1"/>
  <c r="M240" i="19"/>
  <c r="S240" i="19" s="1"/>
  <c r="M258" i="19"/>
  <c r="S258" i="19" s="1"/>
  <c r="M189" i="19"/>
  <c r="S189" i="19" s="1"/>
  <c r="M225" i="19"/>
  <c r="S225" i="19" s="1"/>
  <c r="M247" i="19"/>
  <c r="S247" i="19" s="1"/>
  <c r="M202" i="19"/>
  <c r="S202" i="19" s="1"/>
  <c r="M175" i="19"/>
  <c r="S175" i="19" s="1"/>
  <c r="M235" i="19"/>
  <c r="S235" i="19" s="1"/>
  <c r="M144" i="19"/>
  <c r="S144" i="19" s="1"/>
  <c r="M177" i="19"/>
  <c r="S177" i="19" s="1"/>
  <c r="M216" i="19"/>
  <c r="S216" i="19" s="1"/>
  <c r="M199" i="19"/>
  <c r="S199" i="19" s="1"/>
  <c r="M264" i="19"/>
  <c r="S264" i="19" s="1"/>
  <c r="M198" i="19"/>
  <c r="S198" i="19" s="1"/>
  <c r="M268" i="19"/>
  <c r="S268" i="19" s="1"/>
  <c r="M146" i="19"/>
  <c r="S146" i="19" s="1"/>
  <c r="M137" i="19"/>
  <c r="S137" i="19" s="1"/>
  <c r="M178" i="19"/>
  <c r="S178" i="19" s="1"/>
  <c r="M222" i="19"/>
  <c r="S222" i="19" s="1"/>
  <c r="M196" i="19"/>
  <c r="S196" i="19" s="1"/>
  <c r="M232" i="19"/>
  <c r="S232" i="19" s="1"/>
  <c r="M139" i="19"/>
  <c r="S139" i="19" s="1"/>
  <c r="M219" i="19"/>
  <c r="S219" i="19" s="1"/>
  <c r="M182" i="19"/>
  <c r="S182" i="19" s="1"/>
  <c r="M185" i="19"/>
  <c r="S185" i="19" s="1"/>
  <c r="M192" i="19"/>
  <c r="S192" i="19" s="1"/>
  <c r="M236" i="19"/>
  <c r="S236" i="19" s="1"/>
  <c r="M212" i="19"/>
  <c r="S212" i="19" s="1"/>
  <c r="M206" i="19"/>
  <c r="S206" i="19" s="1"/>
  <c r="M259" i="19"/>
  <c r="S259" i="19" s="1"/>
  <c r="M173" i="19"/>
  <c r="S173" i="19" s="1"/>
  <c r="M209" i="19"/>
  <c r="S209" i="19" s="1"/>
  <c r="M165" i="19"/>
  <c r="S165" i="19" s="1"/>
  <c r="M163" i="19"/>
  <c r="S163" i="19" s="1"/>
  <c r="M221" i="19"/>
  <c r="S221" i="19" s="1"/>
  <c r="M269" i="19"/>
  <c r="S269" i="19" s="1"/>
  <c r="M234" i="19"/>
  <c r="S234" i="19" s="1"/>
  <c r="M252" i="19"/>
  <c r="S252" i="19" s="1"/>
  <c r="M181" i="19"/>
  <c r="S181" i="19" s="1"/>
  <c r="M207" i="19"/>
  <c r="S207" i="19" s="1"/>
  <c r="M149" i="19"/>
  <c r="S149" i="19" s="1"/>
  <c r="M162" i="19"/>
  <c r="S162" i="19" s="1"/>
  <c r="M248" i="19"/>
  <c r="S248" i="19" s="1"/>
  <c r="M231" i="19"/>
  <c r="S231" i="19" s="1"/>
  <c r="M253" i="19"/>
  <c r="S253" i="19" s="1"/>
  <c r="M186" i="19"/>
  <c r="S186" i="19" s="1"/>
  <c r="M230" i="19"/>
  <c r="S230" i="19" s="1"/>
  <c r="M266" i="19"/>
  <c r="S266" i="19" s="1"/>
  <c r="M169" i="19"/>
  <c r="S169" i="19" s="1"/>
  <c r="M159" i="19"/>
  <c r="S159" i="19" s="1"/>
  <c r="M210" i="19"/>
  <c r="S210" i="19" s="1"/>
  <c r="M138" i="19"/>
  <c r="S138" i="19" s="1"/>
  <c r="M153" i="19"/>
  <c r="S153" i="19" s="1"/>
  <c r="M251" i="19"/>
  <c r="S251" i="19" s="1"/>
  <c r="M214" i="19"/>
  <c r="S214" i="19" s="1"/>
  <c r="M217" i="19"/>
  <c r="S217" i="19" s="1"/>
  <c r="M224" i="19"/>
  <c r="S224" i="19" s="1"/>
  <c r="M204" i="19"/>
  <c r="S204" i="19" s="1"/>
  <c r="M179" i="19"/>
  <c r="S179" i="19" s="1"/>
  <c r="M238" i="19"/>
  <c r="S238" i="19" s="1"/>
  <c r="M205" i="19"/>
  <c r="S205" i="19" s="1"/>
  <c r="M241" i="19"/>
  <c r="S241" i="19" s="1"/>
  <c r="M135" i="19"/>
  <c r="S135" i="19" s="1"/>
  <c r="M197" i="19"/>
  <c r="S197" i="19" s="1"/>
  <c r="M176" i="19"/>
  <c r="S176" i="19" s="1"/>
  <c r="M195" i="19"/>
  <c r="S195" i="19" s="1"/>
  <c r="M148" i="19"/>
  <c r="S148" i="19" s="1"/>
  <c r="M254" i="19"/>
  <c r="S254" i="19" s="1"/>
  <c r="M161" i="19"/>
  <c r="S161" i="19" s="1"/>
  <c r="M152" i="19"/>
  <c r="S152" i="19" s="1"/>
  <c r="M267" i="19"/>
  <c r="S267" i="19" s="1"/>
  <c r="M213" i="19"/>
  <c r="S213" i="19" s="1"/>
  <c r="M239" i="19"/>
  <c r="S239" i="19" s="1"/>
  <c r="M261" i="19"/>
  <c r="S261" i="19" s="1"/>
  <c r="M171" i="19"/>
  <c r="S171" i="19" s="1"/>
  <c r="M172" i="19"/>
  <c r="S172" i="19" s="1"/>
  <c r="M194" i="19"/>
  <c r="S194" i="19" s="1"/>
  <c r="M180" i="19"/>
  <c r="S180" i="19" s="1"/>
  <c r="M154" i="19"/>
  <c r="S154" i="19" s="1"/>
  <c r="M147" i="19"/>
  <c r="S147" i="19" s="1"/>
  <c r="M218" i="19"/>
  <c r="S218" i="19" s="1"/>
  <c r="M136" i="19"/>
  <c r="S136" i="19" s="1"/>
  <c r="M201" i="19"/>
  <c r="S201" i="19" s="1"/>
  <c r="M191" i="19"/>
  <c r="S191" i="19" s="1"/>
  <c r="M242" i="19"/>
  <c r="S242" i="19" s="1"/>
  <c r="M158" i="19"/>
  <c r="S158" i="19" s="1"/>
  <c r="M244" i="19"/>
  <c r="S244" i="19" s="1"/>
  <c r="M168" i="19"/>
  <c r="S168" i="19" s="1"/>
  <c r="M246" i="19"/>
  <c r="S246" i="19" s="1"/>
  <c r="M249" i="19"/>
  <c r="S249" i="19" s="1"/>
  <c r="M142" i="19"/>
  <c r="S142" i="19" s="1"/>
  <c r="M265" i="19"/>
  <c r="S265" i="19" s="1"/>
  <c r="M188" i="19"/>
  <c r="S188" i="19" s="1"/>
  <c r="M211" i="19"/>
  <c r="S211" i="19" s="1"/>
  <c r="M255" i="19"/>
  <c r="S255" i="19" s="1"/>
  <c r="M237" i="19"/>
  <c r="S237" i="19" s="1"/>
  <c r="M156" i="19"/>
  <c r="S156" i="19" s="1"/>
  <c r="M228" i="19"/>
  <c r="S228" i="19" s="1"/>
  <c r="M229" i="19"/>
  <c r="S229" i="19" s="1"/>
  <c r="M208" i="19"/>
  <c r="S208" i="19" s="1"/>
  <c r="M256" i="19"/>
  <c r="S256" i="19" s="1"/>
  <c r="M227" i="19"/>
  <c r="S227" i="19" s="1"/>
  <c r="M257" i="19"/>
  <c r="S257" i="19" s="1"/>
  <c r="M260" i="19"/>
  <c r="S260" i="19" s="1"/>
  <c r="M157" i="19"/>
  <c r="S157" i="19" s="1"/>
  <c r="M193" i="19"/>
  <c r="S193" i="19" s="1"/>
  <c r="M215" i="19"/>
  <c r="S215" i="19" s="1"/>
  <c r="M170" i="19"/>
  <c r="S170" i="19" s="1"/>
  <c r="M140" i="19"/>
  <c r="S140" i="19" s="1"/>
  <c r="M245" i="19"/>
  <c r="S245" i="19" s="1"/>
  <c r="M145" i="19"/>
  <c r="S145" i="19" s="1"/>
  <c r="M155" i="19"/>
  <c r="S155" i="19" s="1"/>
  <c r="M150" i="19"/>
  <c r="S150" i="19" s="1"/>
  <c r="M203" i="19"/>
  <c r="S203" i="19" s="1"/>
  <c r="M226" i="19"/>
  <c r="S226" i="19" s="1"/>
  <c r="M141" i="19"/>
  <c r="S141" i="19" s="1"/>
  <c r="M151" i="19"/>
  <c r="S151" i="19" s="1"/>
  <c r="M184" i="19"/>
  <c r="S184" i="19" s="1"/>
  <c r="M167" i="19"/>
  <c r="S167" i="19" s="1"/>
  <c r="M250" i="19"/>
  <c r="S250" i="19" s="1"/>
  <c r="M166" i="19"/>
  <c r="S166" i="19" s="1"/>
  <c r="M262" i="19"/>
  <c r="S262" i="19" s="1"/>
  <c r="M233" i="19"/>
  <c r="S233" i="19" s="1"/>
  <c r="M223" i="19"/>
  <c r="S223" i="19" s="1"/>
  <c r="M190" i="19"/>
  <c r="S190" i="19" s="1"/>
  <c r="M200" i="19"/>
  <c r="S200" i="19" s="1"/>
  <c r="M187" i="19"/>
  <c r="S187" i="19" s="1"/>
  <c r="M263" i="19"/>
  <c r="S263" i="19" s="1"/>
  <c r="M160" i="19"/>
  <c r="S160" i="19" s="1"/>
  <c r="K3" i="3"/>
  <c r="Q3" i="3" s="1"/>
  <c r="K168" i="3"/>
  <c r="K153" i="3"/>
  <c r="K230" i="3"/>
  <c r="K186" i="3"/>
  <c r="K249" i="3"/>
  <c r="K226" i="3"/>
  <c r="K172" i="3"/>
  <c r="K208" i="3"/>
  <c r="K174" i="3"/>
  <c r="K192" i="3"/>
  <c r="K258" i="3"/>
  <c r="K209" i="3"/>
  <c r="K263" i="3"/>
  <c r="K177" i="3"/>
  <c r="K183" i="3"/>
  <c r="K243" i="3"/>
  <c r="K210" i="3"/>
  <c r="K184" i="3"/>
  <c r="K145" i="3"/>
  <c r="K217" i="3"/>
  <c r="K203" i="3"/>
  <c r="K144" i="3"/>
  <c r="K253" i="3"/>
  <c r="K167" i="3"/>
  <c r="K269" i="3"/>
  <c r="K178" i="3"/>
  <c r="K165" i="3"/>
  <c r="K173" i="3"/>
  <c r="K245" i="3"/>
  <c r="K187" i="3"/>
  <c r="K149" i="3"/>
  <c r="K196" i="3"/>
  <c r="K188" i="3"/>
  <c r="K156" i="3"/>
  <c r="K267" i="3"/>
  <c r="K229" i="3"/>
  <c r="K235" i="3"/>
  <c r="K233" i="3"/>
  <c r="K241" i="3"/>
  <c r="K147" i="3"/>
  <c r="K169" i="3"/>
  <c r="K221" i="3"/>
  <c r="K170" i="3"/>
  <c r="K143" i="3"/>
  <c r="K265" i="3"/>
  <c r="K238" i="3"/>
  <c r="K201" i="3"/>
  <c r="K179" i="3"/>
  <c r="K206" i="3"/>
  <c r="K140" i="3"/>
  <c r="K213" i="3"/>
  <c r="K255" i="3"/>
  <c r="K250" i="3"/>
  <c r="K211" i="3"/>
  <c r="K205" i="3"/>
  <c r="K259" i="3"/>
  <c r="K257" i="3"/>
  <c r="K212" i="3"/>
  <c r="K190" i="3"/>
  <c r="K163" i="3"/>
  <c r="K216" i="3"/>
  <c r="K204" i="3"/>
  <c r="K193" i="3"/>
  <c r="K228" i="3"/>
  <c r="K227" i="3"/>
  <c r="K166" i="3"/>
  <c r="K197" i="3"/>
  <c r="K202" i="3"/>
  <c r="K266" i="3"/>
  <c r="K247" i="3"/>
  <c r="K139" i="3"/>
  <c r="K157" i="3"/>
  <c r="K232" i="3"/>
  <c r="K207" i="3"/>
  <c r="K223" i="3"/>
  <c r="K159" i="3"/>
  <c r="K160" i="3"/>
  <c r="K261" i="3"/>
  <c r="K224" i="3"/>
  <c r="K195" i="3"/>
  <c r="K141" i="3"/>
  <c r="K214" i="3"/>
  <c r="K200" i="3"/>
  <c r="K155" i="3"/>
  <c r="K260" i="3"/>
  <c r="K222" i="3"/>
  <c r="K154" i="3"/>
  <c r="K264" i="3"/>
  <c r="K161" i="3"/>
  <c r="K176" i="3"/>
  <c r="K244" i="3"/>
  <c r="K151" i="3"/>
  <c r="K152" i="3"/>
  <c r="K148" i="3"/>
  <c r="K137" i="3"/>
  <c r="K150" i="3"/>
  <c r="K162" i="3"/>
  <c r="K251" i="3"/>
  <c r="K256" i="3"/>
  <c r="K252" i="3"/>
  <c r="K171" i="3"/>
  <c r="K164" i="3"/>
  <c r="K218" i="3"/>
  <c r="K194" i="3"/>
  <c r="K185" i="3"/>
  <c r="K234" i="3"/>
  <c r="K158" i="3"/>
  <c r="K240" i="3"/>
  <c r="K191" i="3"/>
  <c r="K146" i="3"/>
  <c r="K219" i="3"/>
  <c r="K135" i="3"/>
  <c r="K239" i="3"/>
  <c r="K189" i="3"/>
  <c r="K199" i="3"/>
  <c r="K138" i="3"/>
  <c r="K198" i="3"/>
  <c r="K262" i="3"/>
  <c r="K136" i="3"/>
  <c r="K254" i="3"/>
  <c r="K215" i="3"/>
  <c r="K180" i="3"/>
  <c r="K268" i="3"/>
  <c r="K236" i="3"/>
  <c r="K175" i="3"/>
  <c r="K220" i="3"/>
  <c r="K242" i="3"/>
  <c r="K246" i="3"/>
  <c r="K237" i="3"/>
  <c r="K181" i="3"/>
  <c r="K248" i="3"/>
  <c r="K225" i="3"/>
  <c r="K231" i="3"/>
  <c r="K270" i="3"/>
  <c r="K142" i="3"/>
  <c r="M227" i="3"/>
  <c r="S227" i="3" s="1"/>
  <c r="K199" i="10"/>
  <c r="K229" i="10"/>
  <c r="K204" i="10"/>
  <c r="K198" i="10"/>
  <c r="K263" i="10"/>
  <c r="K203" i="10"/>
  <c r="K213" i="10"/>
  <c r="K147" i="10"/>
  <c r="K251" i="10"/>
  <c r="K207" i="10"/>
  <c r="K146" i="10"/>
  <c r="K230" i="10"/>
  <c r="K197" i="10"/>
  <c r="K177" i="10"/>
  <c r="K235" i="10"/>
  <c r="K150" i="10"/>
  <c r="K237" i="10"/>
  <c r="K172" i="10"/>
  <c r="K267" i="10"/>
  <c r="K148" i="10"/>
  <c r="K141" i="10"/>
  <c r="K258" i="10"/>
  <c r="K183" i="10"/>
  <c r="K171" i="10"/>
  <c r="K208" i="10"/>
  <c r="K266" i="10"/>
  <c r="K180" i="10"/>
  <c r="K165" i="10"/>
  <c r="K181" i="10"/>
  <c r="K158" i="10"/>
  <c r="K252" i="10"/>
  <c r="K151" i="10"/>
  <c r="K257" i="10"/>
  <c r="K166" i="10"/>
  <c r="K260" i="10"/>
  <c r="K154" i="10"/>
  <c r="K243" i="10"/>
  <c r="K142" i="10"/>
  <c r="K248" i="10"/>
  <c r="K182" i="10"/>
  <c r="K268" i="10"/>
  <c r="K242" i="10"/>
  <c r="K250" i="10"/>
  <c r="K185" i="10"/>
  <c r="K241" i="10"/>
  <c r="K143" i="10"/>
  <c r="K173" i="10"/>
  <c r="K254" i="10"/>
  <c r="K138" i="10"/>
  <c r="K145" i="10"/>
  <c r="K270" i="10"/>
  <c r="K210" i="10"/>
  <c r="K140" i="10"/>
  <c r="K249" i="10"/>
  <c r="K216" i="10"/>
  <c r="K187" i="10"/>
  <c r="K193" i="10"/>
  <c r="K174" i="10"/>
  <c r="K227" i="10"/>
  <c r="K161" i="10"/>
  <c r="K259" i="10"/>
  <c r="K228" i="10"/>
  <c r="K196" i="10"/>
  <c r="K246" i="10"/>
  <c r="K162" i="10"/>
  <c r="K168" i="10"/>
  <c r="K157" i="10"/>
  <c r="K262" i="10"/>
  <c r="K211" i="10"/>
  <c r="K163" i="10"/>
  <c r="K201" i="10"/>
  <c r="K224" i="10"/>
  <c r="K232" i="10"/>
  <c r="K190" i="10"/>
  <c r="K239" i="10"/>
  <c r="K137" i="10"/>
  <c r="K155" i="10"/>
  <c r="K264" i="10"/>
  <c r="K233" i="10"/>
  <c r="K214" i="10"/>
  <c r="K234" i="10"/>
  <c r="K212" i="10"/>
  <c r="K192" i="10"/>
  <c r="K217" i="10"/>
  <c r="K231" i="10"/>
  <c r="K164" i="10"/>
  <c r="K206" i="10"/>
  <c r="K156" i="10"/>
  <c r="K178" i="10"/>
  <c r="K160" i="10"/>
  <c r="K223" i="10"/>
  <c r="K167" i="10"/>
  <c r="K176" i="10"/>
  <c r="K188" i="10"/>
  <c r="K152" i="10"/>
  <c r="K144" i="10"/>
  <c r="K209" i="10"/>
  <c r="K195" i="10"/>
  <c r="K218" i="10"/>
  <c r="K255" i="10"/>
  <c r="K236" i="10"/>
  <c r="K149" i="10"/>
  <c r="K184" i="10"/>
  <c r="K238" i="10"/>
  <c r="K240" i="10"/>
  <c r="K189" i="10"/>
  <c r="K222" i="10"/>
  <c r="K135" i="10"/>
  <c r="K253" i="10"/>
  <c r="K265" i="10"/>
  <c r="K226" i="10"/>
  <c r="K221" i="10"/>
  <c r="K219" i="10"/>
  <c r="K194" i="10"/>
  <c r="K139" i="10"/>
  <c r="K244" i="10"/>
  <c r="K191" i="10"/>
  <c r="K186" i="10"/>
  <c r="K169" i="10"/>
  <c r="K245" i="10"/>
  <c r="K170" i="10"/>
  <c r="K220" i="10"/>
  <c r="K269" i="10"/>
  <c r="K175" i="10"/>
  <c r="K153" i="10"/>
  <c r="K179" i="10"/>
  <c r="K200" i="10"/>
  <c r="K202" i="10"/>
  <c r="K247" i="10"/>
  <c r="K261" i="10"/>
  <c r="K225" i="10"/>
  <c r="K205" i="10"/>
  <c r="K136" i="10"/>
  <c r="K256" i="10"/>
  <c r="K215" i="10"/>
  <c r="K182" i="3"/>
  <c r="M186" i="3"/>
  <c r="S186" i="3" s="1"/>
  <c r="M219" i="3"/>
  <c r="S219" i="3" s="1"/>
  <c r="M204" i="3"/>
  <c r="S204" i="3" s="1"/>
  <c r="M161" i="3"/>
  <c r="S161" i="3" s="1"/>
  <c r="M213" i="3"/>
  <c r="S213" i="3" s="1"/>
  <c r="M233" i="3"/>
  <c r="S233" i="3" s="1"/>
  <c r="M155" i="3"/>
  <c r="S155" i="3" s="1"/>
  <c r="M250" i="3"/>
  <c r="S250" i="3" s="1"/>
  <c r="M268" i="3"/>
  <c r="S268" i="3" s="1"/>
  <c r="M144" i="3"/>
  <c r="S144" i="3" s="1"/>
  <c r="M142" i="3"/>
  <c r="S142" i="3" s="1"/>
  <c r="M148" i="3"/>
  <c r="S148" i="3" s="1"/>
  <c r="M235" i="3"/>
  <c r="S235" i="3" s="1"/>
  <c r="M239" i="3"/>
  <c r="S239" i="3" s="1"/>
  <c r="M244" i="3"/>
  <c r="S244" i="3" s="1"/>
  <c r="M136" i="3"/>
  <c r="S136" i="3" s="1"/>
  <c r="M247" i="3"/>
  <c r="S247" i="3" s="1"/>
  <c r="M153" i="3"/>
  <c r="S153" i="3" s="1"/>
  <c r="L200" i="3"/>
  <c r="L212" i="3"/>
  <c r="L251" i="3"/>
  <c r="L167" i="3"/>
  <c r="L221" i="3"/>
  <c r="L194" i="3"/>
  <c r="L232" i="3"/>
  <c r="L253" i="3"/>
  <c r="L209" i="3"/>
  <c r="L175" i="3"/>
  <c r="L157" i="3"/>
  <c r="L223" i="3"/>
  <c r="L169" i="3"/>
  <c r="L269" i="3"/>
  <c r="L243" i="3"/>
  <c r="L239" i="3"/>
  <c r="L266" i="3"/>
  <c r="L233" i="3"/>
  <c r="L190" i="3"/>
  <c r="L135" i="3"/>
  <c r="L207" i="3"/>
  <c r="L144" i="3"/>
  <c r="L153" i="3"/>
  <c r="L224" i="3"/>
  <c r="L246" i="3"/>
  <c r="L213" i="3"/>
  <c r="L234" i="3"/>
  <c r="L229" i="3"/>
  <c r="L202" i="3"/>
  <c r="L185" i="3"/>
  <c r="L191" i="3"/>
  <c r="L208" i="3"/>
  <c r="L256" i="3"/>
  <c r="L268" i="3"/>
  <c r="L254" i="3"/>
  <c r="L166" i="3"/>
  <c r="L228" i="3"/>
  <c r="L203" i="3"/>
  <c r="L145" i="3"/>
  <c r="L218" i="3"/>
  <c r="L142" i="3"/>
  <c r="L177" i="3"/>
  <c r="L140" i="3"/>
  <c r="L265" i="3"/>
  <c r="L264" i="3"/>
  <c r="L214" i="3"/>
  <c r="L263" i="3"/>
  <c r="L267" i="3"/>
  <c r="L160" i="3"/>
  <c r="L146" i="3"/>
  <c r="L270" i="3"/>
  <c r="L216" i="3"/>
  <c r="L189" i="3"/>
  <c r="L176" i="3"/>
  <c r="L179" i="3"/>
  <c r="L138" i="3"/>
  <c r="L168" i="3"/>
  <c r="L231" i="3"/>
  <c r="L225" i="3"/>
  <c r="L248" i="3"/>
  <c r="L227" i="3"/>
  <c r="L261" i="3"/>
  <c r="L255" i="3"/>
  <c r="L174" i="3"/>
  <c r="L161" i="3"/>
  <c r="L193" i="3"/>
  <c r="L163" i="3"/>
  <c r="L149" i="3"/>
  <c r="L199" i="3"/>
  <c r="L154" i="3"/>
  <c r="L258" i="3"/>
  <c r="L186" i="3"/>
  <c r="L215" i="3"/>
  <c r="L222" i="3"/>
  <c r="L205" i="3"/>
  <c r="L252" i="3"/>
  <c r="L240" i="3"/>
  <c r="L198" i="3"/>
  <c r="L245" i="3"/>
  <c r="L192" i="3"/>
  <c r="L219" i="3"/>
  <c r="L188" i="3"/>
  <c r="L237" i="3"/>
  <c r="L242" i="3"/>
  <c r="L197" i="3"/>
  <c r="L244" i="3"/>
  <c r="L226" i="3"/>
  <c r="L210" i="3"/>
  <c r="L250" i="3"/>
  <c r="L156" i="3"/>
  <c r="L170" i="3"/>
  <c r="L181" i="3"/>
  <c r="L187" i="3"/>
  <c r="L220" i="3"/>
  <c r="L162" i="3"/>
  <c r="L257" i="3"/>
  <c r="L180" i="3"/>
  <c r="L241" i="3"/>
  <c r="L217" i="3"/>
  <c r="L172" i="3"/>
  <c r="L158" i="3"/>
  <c r="L247" i="3"/>
  <c r="L136" i="3"/>
  <c r="L159" i="3"/>
  <c r="L195" i="3"/>
  <c r="L230" i="3"/>
  <c r="L201" i="3"/>
  <c r="L150" i="3"/>
  <c r="L147" i="3"/>
  <c r="L151" i="3"/>
  <c r="L204" i="3"/>
  <c r="L182" i="3"/>
  <c r="L137" i="3"/>
  <c r="L143" i="3"/>
  <c r="L139" i="3"/>
  <c r="L173" i="3"/>
  <c r="L259" i="3"/>
  <c r="L152" i="3"/>
  <c r="L148" i="3"/>
  <c r="L262" i="3"/>
  <c r="L206" i="3"/>
  <c r="L141" i="3"/>
  <c r="L249" i="3"/>
  <c r="L235" i="3"/>
  <c r="L260" i="3"/>
  <c r="L196" i="3"/>
  <c r="L178" i="3"/>
  <c r="L183" i="3"/>
  <c r="L211" i="3"/>
  <c r="L164" i="3"/>
  <c r="L171" i="3"/>
  <c r="L155" i="3"/>
  <c r="L236" i="3"/>
  <c r="L165" i="3"/>
  <c r="L184" i="3"/>
  <c r="L238" i="3"/>
  <c r="L146" i="10"/>
  <c r="L230" i="10"/>
  <c r="L212" i="10"/>
  <c r="L257" i="10"/>
  <c r="L149" i="10"/>
  <c r="L151" i="10"/>
  <c r="L193" i="10"/>
  <c r="L216" i="10"/>
  <c r="L175" i="10"/>
  <c r="L262" i="10"/>
  <c r="L226" i="10"/>
  <c r="L201" i="10"/>
  <c r="L183" i="10"/>
  <c r="L174" i="10"/>
  <c r="L161" i="10"/>
  <c r="L233" i="10"/>
  <c r="L205" i="10"/>
  <c r="L239" i="10"/>
  <c r="L169" i="10"/>
  <c r="L251" i="10"/>
  <c r="L171" i="10"/>
  <c r="L159" i="10"/>
  <c r="L241" i="10"/>
  <c r="L137" i="10"/>
  <c r="L240" i="10"/>
  <c r="L269" i="10"/>
  <c r="L210" i="10"/>
  <c r="L181" i="10"/>
  <c r="L166" i="10"/>
  <c r="L200" i="10"/>
  <c r="L204" i="10"/>
  <c r="L220" i="10"/>
  <c r="L256" i="10"/>
  <c r="L195" i="10"/>
  <c r="L253" i="10"/>
  <c r="L259" i="10"/>
  <c r="L221" i="10"/>
  <c r="L229" i="10"/>
  <c r="L135" i="10"/>
  <c r="L250" i="10"/>
  <c r="L215" i="10"/>
  <c r="L219" i="10"/>
  <c r="L252" i="10"/>
  <c r="L138" i="10"/>
  <c r="L243" i="10"/>
  <c r="L206" i="10"/>
  <c r="L231" i="10"/>
  <c r="L142" i="10"/>
  <c r="L185" i="10"/>
  <c r="L236" i="10"/>
  <c r="L143" i="10"/>
  <c r="L191" i="10"/>
  <c r="L207" i="10"/>
  <c r="L148" i="10"/>
  <c r="L189" i="10"/>
  <c r="L209" i="10"/>
  <c r="L227" i="10"/>
  <c r="L238" i="10"/>
  <c r="L228" i="10"/>
  <c r="L164" i="10"/>
  <c r="L261" i="10"/>
  <c r="L258" i="10"/>
  <c r="L158" i="10"/>
  <c r="L260" i="10"/>
  <c r="L263" i="10"/>
  <c r="L157" i="10"/>
  <c r="L267" i="10"/>
  <c r="L218" i="10"/>
  <c r="L255" i="10"/>
  <c r="L232" i="10"/>
  <c r="L154" i="10"/>
  <c r="L202" i="10"/>
  <c r="L186" i="10"/>
  <c r="L237" i="10"/>
  <c r="L248" i="10"/>
  <c r="L170" i="10"/>
  <c r="L152" i="10"/>
  <c r="L235" i="10"/>
  <c r="L180" i="10"/>
  <c r="L145" i="10"/>
  <c r="L184" i="10"/>
  <c r="L176" i="10"/>
  <c r="L179" i="10"/>
  <c r="L178" i="10"/>
  <c r="L167" i="10"/>
  <c r="L160" i="10"/>
  <c r="L203" i="10"/>
  <c r="L155" i="10"/>
  <c r="L254" i="10"/>
  <c r="L234" i="10"/>
  <c r="L224" i="10"/>
  <c r="L177" i="10"/>
  <c r="L211" i="10"/>
  <c r="L172" i="10"/>
  <c r="L144" i="10"/>
  <c r="L208" i="10"/>
  <c r="L156" i="10"/>
  <c r="L165" i="10"/>
  <c r="L194" i="10"/>
  <c r="L225" i="10"/>
  <c r="L192" i="10"/>
  <c r="L197" i="10"/>
  <c r="L217" i="10"/>
  <c r="L150" i="10"/>
  <c r="L249" i="10"/>
  <c r="L188" i="10"/>
  <c r="L223" i="10"/>
  <c r="L168" i="10"/>
  <c r="L153" i="10"/>
  <c r="L182" i="10"/>
  <c r="L247" i="10"/>
  <c r="L265" i="10"/>
  <c r="L222" i="10"/>
  <c r="L173" i="10"/>
  <c r="L187" i="10"/>
  <c r="L264" i="10"/>
  <c r="L196" i="10"/>
  <c r="L245" i="10"/>
  <c r="L214" i="10"/>
  <c r="L270" i="10"/>
  <c r="L266" i="10"/>
  <c r="L190" i="10"/>
  <c r="L140" i="10"/>
  <c r="L163" i="10"/>
  <c r="L246" i="10"/>
  <c r="L244" i="10"/>
  <c r="L242" i="10"/>
  <c r="L139" i="10"/>
  <c r="L147" i="10"/>
  <c r="L268" i="10"/>
  <c r="L141" i="10"/>
  <c r="L213" i="10"/>
  <c r="L198" i="10"/>
  <c r="L162" i="10"/>
  <c r="L199" i="10"/>
  <c r="L134" i="19"/>
  <c r="M134" i="7"/>
  <c r="S134" i="7" s="1"/>
  <c r="M240" i="3"/>
  <c r="S240" i="3" s="1"/>
  <c r="M207" i="3"/>
  <c r="S207" i="3" s="1"/>
  <c r="M251" i="3"/>
  <c r="S251" i="3" s="1"/>
  <c r="M160" i="3"/>
  <c r="S160" i="3" s="1"/>
  <c r="M166" i="3"/>
  <c r="S166" i="3" s="1"/>
  <c r="M195" i="3"/>
  <c r="S195" i="3" s="1"/>
  <c r="M248" i="3"/>
  <c r="S248" i="3" s="1"/>
  <c r="M196" i="3"/>
  <c r="S196" i="3" s="1"/>
  <c r="M147" i="3"/>
  <c r="S147" i="3" s="1"/>
  <c r="M140" i="3"/>
  <c r="S140" i="3" s="1"/>
  <c r="M249" i="3"/>
  <c r="S249" i="3" s="1"/>
  <c r="M261" i="3"/>
  <c r="S261" i="3" s="1"/>
  <c r="M269" i="3"/>
  <c r="S269" i="3" s="1"/>
  <c r="M198" i="3"/>
  <c r="S198" i="3" s="1"/>
  <c r="M188" i="3"/>
  <c r="S188" i="3" s="1"/>
  <c r="M172" i="3"/>
  <c r="S172" i="3" s="1"/>
  <c r="K5" i="22"/>
  <c r="K234" i="22"/>
  <c r="K230" i="22"/>
  <c r="K139" i="22"/>
  <c r="K165" i="22"/>
  <c r="K259" i="22"/>
  <c r="K260" i="22"/>
  <c r="K221" i="22"/>
  <c r="K241" i="22"/>
  <c r="K185" i="22"/>
  <c r="K262" i="22"/>
  <c r="K176" i="22"/>
  <c r="K142" i="22"/>
  <c r="K210" i="22"/>
  <c r="K134" i="22"/>
  <c r="K215" i="22"/>
  <c r="K191" i="22"/>
  <c r="K251" i="22"/>
  <c r="K256" i="22"/>
  <c r="K213" i="22"/>
  <c r="K186" i="22"/>
  <c r="K263" i="22"/>
  <c r="K175" i="22"/>
  <c r="K157" i="22"/>
  <c r="K257" i="22"/>
  <c r="K266" i="22"/>
  <c r="K265" i="22"/>
  <c r="K189" i="22"/>
  <c r="K192" i="22"/>
  <c r="K212" i="22"/>
  <c r="K198" i="22"/>
  <c r="K159" i="22"/>
  <c r="K152" i="22"/>
  <c r="K146" i="22"/>
  <c r="K232" i="22"/>
  <c r="K143" i="22"/>
  <c r="K201" i="22"/>
  <c r="K158" i="22"/>
  <c r="K190" i="22"/>
  <c r="K229" i="22"/>
  <c r="K211" i="22"/>
  <c r="K214" i="22"/>
  <c r="K163" i="22"/>
  <c r="K200" i="22"/>
  <c r="K164" i="22"/>
  <c r="K161" i="22"/>
  <c r="K258" i="22"/>
  <c r="K245" i="22"/>
  <c r="K149" i="22"/>
  <c r="K268" i="22"/>
  <c r="K233" i="22"/>
  <c r="K235" i="22"/>
  <c r="K144" i="22"/>
  <c r="K141" i="22"/>
  <c r="K253" i="22"/>
  <c r="K250" i="22"/>
  <c r="K239" i="22"/>
  <c r="K217" i="22"/>
  <c r="K183" i="22"/>
  <c r="K196" i="22"/>
  <c r="K208" i="22"/>
  <c r="K177" i="22"/>
  <c r="K174" i="22"/>
  <c r="K182" i="22"/>
  <c r="K173" i="22"/>
  <c r="K171" i="22"/>
  <c r="K247" i="22"/>
  <c r="K162" i="22"/>
  <c r="K207" i="22"/>
  <c r="K236" i="22"/>
  <c r="K180" i="22"/>
  <c r="K148" i="22"/>
  <c r="K261" i="22"/>
  <c r="K244" i="22"/>
  <c r="K222" i="22"/>
  <c r="K193" i="22"/>
  <c r="K169" i="22"/>
  <c r="K160" i="22"/>
  <c r="K136" i="22"/>
  <c r="K238" i="22"/>
  <c r="K199" i="22"/>
  <c r="K154" i="22"/>
  <c r="K197" i="22"/>
  <c r="K216" i="22"/>
  <c r="K227" i="22"/>
  <c r="K137" i="22"/>
  <c r="K150" i="22"/>
  <c r="K269" i="22"/>
  <c r="K242" i="22"/>
  <c r="K248" i="22"/>
  <c r="K243" i="22"/>
  <c r="K209" i="22"/>
  <c r="K187" i="22"/>
  <c r="K194" i="22"/>
  <c r="K166" i="22"/>
  <c r="K138" i="22"/>
  <c r="K140" i="22"/>
  <c r="K206" i="22"/>
  <c r="K240" i="22"/>
  <c r="K172" i="22"/>
  <c r="K167" i="22"/>
  <c r="K270" i="22"/>
  <c r="K255" i="22"/>
  <c r="K254" i="22"/>
  <c r="K249" i="22"/>
  <c r="K225" i="22"/>
  <c r="K224" i="22"/>
  <c r="K237" i="22"/>
  <c r="K147" i="22"/>
  <c r="K151" i="22"/>
  <c r="K135" i="22"/>
  <c r="K267" i="22"/>
  <c r="K223" i="22"/>
  <c r="K218" i="22"/>
  <c r="K153" i="22"/>
  <c r="K181" i="22"/>
  <c r="K205" i="22"/>
  <c r="K204" i="22"/>
  <c r="K231" i="22"/>
  <c r="K220" i="22"/>
  <c r="K202" i="22"/>
  <c r="K226" i="22"/>
  <c r="K179" i="22"/>
  <c r="K184" i="22"/>
  <c r="K155" i="22"/>
  <c r="K203" i="22"/>
  <c r="K246" i="22"/>
  <c r="K219" i="22"/>
  <c r="K145" i="22"/>
  <c r="K252" i="22"/>
  <c r="K170" i="22"/>
  <c r="K195" i="22"/>
  <c r="K228" i="22"/>
  <c r="K168" i="22"/>
  <c r="K178" i="22"/>
  <c r="K264" i="22"/>
  <c r="K156" i="22"/>
  <c r="K188" i="22"/>
  <c r="M178" i="20"/>
  <c r="S178" i="20" s="1"/>
  <c r="M200" i="20"/>
  <c r="S200" i="20" s="1"/>
  <c r="M218" i="20"/>
  <c r="S218" i="20" s="1"/>
  <c r="M269" i="20"/>
  <c r="S269" i="20" s="1"/>
  <c r="M169" i="20"/>
  <c r="S169" i="20" s="1"/>
  <c r="M160" i="20"/>
  <c r="S160" i="20" s="1"/>
  <c r="M220" i="20"/>
  <c r="S220" i="20" s="1"/>
  <c r="M188" i="20"/>
  <c r="S188" i="20" s="1"/>
  <c r="M162" i="20"/>
  <c r="S162" i="20" s="1"/>
  <c r="M217" i="20"/>
  <c r="S217" i="20" s="1"/>
  <c r="M248" i="20"/>
  <c r="S248" i="20" s="1"/>
  <c r="M185" i="20"/>
  <c r="S185" i="20" s="1"/>
  <c r="M161" i="20"/>
  <c r="S161" i="20" s="1"/>
  <c r="M203" i="32"/>
  <c r="S203" i="32" s="1"/>
  <c r="M220" i="32"/>
  <c r="S220" i="32" s="1"/>
  <c r="M204" i="32"/>
  <c r="S204" i="32" s="1"/>
  <c r="M146" i="32"/>
  <c r="S146" i="32" s="1"/>
  <c r="M163" i="32"/>
  <c r="S163" i="32" s="1"/>
  <c r="M170" i="32"/>
  <c r="S170" i="32" s="1"/>
  <c r="M254" i="32"/>
  <c r="S254" i="32" s="1"/>
  <c r="M201" i="32"/>
  <c r="S201" i="32" s="1"/>
  <c r="M178" i="32"/>
  <c r="S178" i="32" s="1"/>
  <c r="M252" i="32"/>
  <c r="S252" i="32" s="1"/>
  <c r="M140" i="32"/>
  <c r="S140" i="32" s="1"/>
  <c r="M172" i="32"/>
  <c r="S172" i="32" s="1"/>
  <c r="M159" i="39"/>
  <c r="S159" i="39" s="1"/>
  <c r="M177" i="39"/>
  <c r="S177" i="39" s="1"/>
  <c r="M201" i="39"/>
  <c r="S201" i="39" s="1"/>
  <c r="M182" i="39"/>
  <c r="S182" i="39" s="1"/>
  <c r="M179" i="39"/>
  <c r="S179" i="39" s="1"/>
  <c r="M181" i="39"/>
  <c r="S181" i="39" s="1"/>
  <c r="M188" i="39"/>
  <c r="S188" i="39" s="1"/>
  <c r="M241" i="39"/>
  <c r="S241" i="39" s="1"/>
  <c r="M197" i="39"/>
  <c r="S197" i="39" s="1"/>
  <c r="M249" i="39"/>
  <c r="S249" i="39" s="1"/>
  <c r="M195" i="39"/>
  <c r="S195" i="39" s="1"/>
  <c r="M134" i="39"/>
  <c r="S134" i="39" s="1"/>
  <c r="M224" i="39"/>
  <c r="S224" i="39" s="1"/>
  <c r="M141" i="18"/>
  <c r="S141" i="18" s="1"/>
  <c r="M205" i="18"/>
  <c r="S205" i="18" s="1"/>
  <c r="M268" i="18"/>
  <c r="S268" i="18" s="1"/>
  <c r="M152" i="18"/>
  <c r="S152" i="18" s="1"/>
  <c r="M144" i="18"/>
  <c r="S144" i="18" s="1"/>
  <c r="M139" i="18"/>
  <c r="S139" i="18" s="1"/>
  <c r="M255" i="18"/>
  <c r="S255" i="18" s="1"/>
  <c r="M192" i="18"/>
  <c r="S192" i="18" s="1"/>
  <c r="M178" i="18"/>
  <c r="S178" i="18" s="1"/>
  <c r="M149" i="18"/>
  <c r="S149" i="18" s="1"/>
  <c r="M253" i="18"/>
  <c r="S253" i="18" s="1"/>
  <c r="M251" i="18"/>
  <c r="S251" i="18" s="1"/>
  <c r="M232" i="18"/>
  <c r="S232" i="18" s="1"/>
  <c r="M217" i="18"/>
  <c r="S217" i="18" s="1"/>
  <c r="M233" i="18"/>
  <c r="S233" i="18" s="1"/>
  <c r="M212" i="18"/>
  <c r="S212" i="18" s="1"/>
  <c r="M173" i="18"/>
  <c r="S173" i="18" s="1"/>
  <c r="M157" i="18"/>
  <c r="S157" i="18" s="1"/>
  <c r="M177" i="18"/>
  <c r="S177" i="18" s="1"/>
  <c r="M180" i="18"/>
  <c r="S180" i="18" s="1"/>
  <c r="M155" i="18"/>
  <c r="S155" i="18" s="1"/>
  <c r="M138" i="18"/>
  <c r="S138" i="18" s="1"/>
  <c r="M190" i="18"/>
  <c r="S190" i="18" s="1"/>
  <c r="M234" i="18"/>
  <c r="S234" i="18" s="1"/>
  <c r="M179" i="18"/>
  <c r="S179" i="18" s="1"/>
  <c r="M252" i="18"/>
  <c r="S252" i="18" s="1"/>
  <c r="M258" i="18"/>
  <c r="S258" i="18" s="1"/>
  <c r="M183" i="18"/>
  <c r="S183" i="18" s="1"/>
  <c r="M257" i="18"/>
  <c r="S257" i="18" s="1"/>
  <c r="M241" i="18"/>
  <c r="S241" i="18" s="1"/>
  <c r="M221" i="18"/>
  <c r="S221" i="18" s="1"/>
  <c r="M215" i="18"/>
  <c r="S215" i="18" s="1"/>
  <c r="M185" i="18"/>
  <c r="S185" i="18" s="1"/>
  <c r="M218" i="18"/>
  <c r="S218" i="18" s="1"/>
  <c r="M175" i="18"/>
  <c r="S175" i="18" s="1"/>
  <c r="M239" i="18"/>
  <c r="S239" i="18" s="1"/>
  <c r="M164" i="18"/>
  <c r="S164" i="18" s="1"/>
  <c r="M148" i="18"/>
  <c r="S148" i="18" s="1"/>
  <c r="M211" i="18"/>
  <c r="S211" i="18" s="1"/>
  <c r="M143" i="18"/>
  <c r="S143" i="18" s="1"/>
  <c r="M265" i="18"/>
  <c r="S265" i="18" s="1"/>
  <c r="M153" i="18"/>
  <c r="S153" i="18" s="1"/>
  <c r="M269" i="18"/>
  <c r="S269" i="18" s="1"/>
  <c r="M250" i="18"/>
  <c r="S250" i="18" s="1"/>
  <c r="M247" i="18"/>
  <c r="S247" i="18" s="1"/>
  <c r="M209" i="18"/>
  <c r="S209" i="18" s="1"/>
  <c r="M228" i="18"/>
  <c r="S228" i="18" s="1"/>
  <c r="M199" i="18"/>
  <c r="S199" i="18" s="1"/>
  <c r="M219" i="18"/>
  <c r="S219" i="18" s="1"/>
  <c r="M150" i="18"/>
  <c r="S150" i="18" s="1"/>
  <c r="M201" i="18"/>
  <c r="S201" i="18" s="1"/>
  <c r="M264" i="18"/>
  <c r="S264" i="18" s="1"/>
  <c r="M227" i="18"/>
  <c r="S227" i="18" s="1"/>
  <c r="M249" i="18"/>
  <c r="S249" i="18" s="1"/>
  <c r="M267" i="18"/>
  <c r="S267" i="18" s="1"/>
  <c r="M242" i="18"/>
  <c r="S242" i="18" s="1"/>
  <c r="M195" i="18"/>
  <c r="S195" i="18" s="1"/>
  <c r="M184" i="18"/>
  <c r="S184" i="18" s="1"/>
  <c r="M198" i="18"/>
  <c r="S198" i="18" s="1"/>
  <c r="M194" i="18"/>
  <c r="S194" i="18" s="1"/>
  <c r="M170" i="18"/>
  <c r="S170" i="18" s="1"/>
  <c r="M160" i="18"/>
  <c r="S160" i="18" s="1"/>
  <c r="M236" i="18"/>
  <c r="S236" i="18" s="1"/>
  <c r="M167" i="18"/>
  <c r="S167" i="18" s="1"/>
  <c r="M260" i="18"/>
  <c r="S260" i="18" s="1"/>
  <c r="M240" i="18"/>
  <c r="S240" i="18" s="1"/>
  <c r="M213" i="18"/>
  <c r="S213" i="18" s="1"/>
  <c r="M235" i="18"/>
  <c r="S235" i="18" s="1"/>
  <c r="M207" i="18"/>
  <c r="S207" i="18" s="1"/>
  <c r="M200" i="18"/>
  <c r="S200" i="18" s="1"/>
  <c r="M196" i="18"/>
  <c r="S196" i="18" s="1"/>
  <c r="M191" i="18"/>
  <c r="S191" i="18" s="1"/>
  <c r="M163" i="18"/>
  <c r="S163" i="18" s="1"/>
  <c r="M147" i="18"/>
  <c r="S147" i="18" s="1"/>
  <c r="M182" i="18"/>
  <c r="S182" i="18" s="1"/>
  <c r="M169" i="18"/>
  <c r="S169" i="18" s="1"/>
  <c r="M154" i="18"/>
  <c r="S154" i="18" s="1"/>
  <c r="M261" i="18"/>
  <c r="S261" i="18" s="1"/>
  <c r="M206" i="18"/>
  <c r="S206" i="18" s="1"/>
  <c r="M134" i="18"/>
  <c r="S134" i="18" s="1"/>
  <c r="M146" i="18"/>
  <c r="S146" i="18" s="1"/>
  <c r="M172" i="18"/>
  <c r="S172" i="18" s="1"/>
  <c r="M145" i="18"/>
  <c r="S145" i="18" s="1"/>
  <c r="M210" i="18"/>
  <c r="S210" i="18" s="1"/>
  <c r="M216" i="18"/>
  <c r="S216" i="18" s="1"/>
  <c r="M222" i="18"/>
  <c r="S222" i="18" s="1"/>
  <c r="M259" i="18"/>
  <c r="S259" i="18" s="1"/>
  <c r="M208" i="18"/>
  <c r="S208" i="18" s="1"/>
  <c r="M193" i="18"/>
  <c r="S193" i="18" s="1"/>
  <c r="M168" i="18"/>
  <c r="S168" i="18" s="1"/>
  <c r="M229" i="18"/>
  <c r="S229" i="18" s="1"/>
  <c r="M140" i="18"/>
  <c r="S140" i="18" s="1"/>
  <c r="M159" i="18"/>
  <c r="S159" i="18" s="1"/>
  <c r="M254" i="18"/>
  <c r="S254" i="18" s="1"/>
  <c r="M220" i="18"/>
  <c r="S220" i="18" s="1"/>
  <c r="M244" i="18"/>
  <c r="S244" i="18" s="1"/>
  <c r="M166" i="18"/>
  <c r="S166" i="18" s="1"/>
  <c r="M197" i="18"/>
  <c r="S197" i="18" s="1"/>
  <c r="M142" i="18"/>
  <c r="S142" i="18" s="1"/>
  <c r="M151" i="18"/>
  <c r="S151" i="18" s="1"/>
  <c r="M135" i="18"/>
  <c r="S135" i="18" s="1"/>
  <c r="M176" i="18"/>
  <c r="S176" i="18" s="1"/>
  <c r="M174" i="18"/>
  <c r="S174" i="18" s="1"/>
  <c r="M256" i="18"/>
  <c r="S256" i="18" s="1"/>
  <c r="M225" i="18"/>
  <c r="S225" i="18" s="1"/>
  <c r="M231" i="18"/>
  <c r="S231" i="18" s="1"/>
  <c r="M158" i="18"/>
  <c r="S158" i="18" s="1"/>
  <c r="M156" i="18"/>
  <c r="S156" i="18" s="1"/>
  <c r="M137" i="18"/>
  <c r="S137" i="18" s="1"/>
  <c r="M262" i="18"/>
  <c r="S262" i="18" s="1"/>
  <c r="M263" i="18"/>
  <c r="S263" i="18" s="1"/>
  <c r="M181" i="18"/>
  <c r="S181" i="18" s="1"/>
  <c r="M186" i="18"/>
  <c r="S186" i="18" s="1"/>
  <c r="M246" i="18"/>
  <c r="S246" i="18" s="1"/>
  <c r="M136" i="18"/>
  <c r="S136" i="18" s="1"/>
  <c r="M165" i="18"/>
  <c r="S165" i="18" s="1"/>
  <c r="M245" i="18"/>
  <c r="S245" i="18" s="1"/>
  <c r="M204" i="18"/>
  <c r="S204" i="18" s="1"/>
  <c r="M171" i="18"/>
  <c r="S171" i="18" s="1"/>
  <c r="M189" i="18"/>
  <c r="S189" i="18" s="1"/>
  <c r="M187" i="18"/>
  <c r="S187" i="18" s="1"/>
  <c r="M224" i="18"/>
  <c r="S224" i="18" s="1"/>
  <c r="M202" i="18"/>
  <c r="S202" i="18" s="1"/>
  <c r="M214" i="18"/>
  <c r="S214" i="18" s="1"/>
  <c r="M248" i="18"/>
  <c r="S248" i="18" s="1"/>
  <c r="M188" i="18"/>
  <c r="S188" i="18" s="1"/>
  <c r="M161" i="18"/>
  <c r="S161" i="18" s="1"/>
  <c r="M266" i="18"/>
  <c r="S266" i="18" s="1"/>
  <c r="M226" i="18"/>
  <c r="S226" i="18" s="1"/>
  <c r="M230" i="18"/>
  <c r="S230" i="18" s="1"/>
  <c r="M203" i="18"/>
  <c r="S203" i="18" s="1"/>
  <c r="M270" i="18"/>
  <c r="S270" i="18" s="1"/>
  <c r="M162" i="18"/>
  <c r="S162" i="18" s="1"/>
  <c r="M238" i="18"/>
  <c r="S238" i="18" s="1"/>
  <c r="M223" i="18"/>
  <c r="S223" i="18" s="1"/>
  <c r="M237" i="18"/>
  <c r="S237" i="18" s="1"/>
  <c r="M243" i="18"/>
  <c r="S243" i="18" s="1"/>
  <c r="L141" i="18"/>
  <c r="L186" i="18"/>
  <c r="L213" i="18"/>
  <c r="L218" i="18"/>
  <c r="L205" i="18"/>
  <c r="L238" i="18"/>
  <c r="L241" i="18"/>
  <c r="L246" i="18"/>
  <c r="L134" i="18"/>
  <c r="L193" i="18"/>
  <c r="L150" i="18"/>
  <c r="L135" i="18"/>
  <c r="L268" i="18"/>
  <c r="L217" i="18"/>
  <c r="L215" i="18"/>
  <c r="L185" i="18"/>
  <c r="L181" i="18"/>
  <c r="L161" i="18"/>
  <c r="L151" i="18"/>
  <c r="L236" i="18"/>
  <c r="L243" i="18"/>
  <c r="L201" i="18"/>
  <c r="L216" i="18"/>
  <c r="L197" i="18"/>
  <c r="L169" i="18"/>
  <c r="L177" i="18"/>
  <c r="L166" i="18"/>
  <c r="L139" i="18"/>
  <c r="L183" i="18"/>
  <c r="L260" i="18"/>
  <c r="L245" i="18"/>
  <c r="L209" i="18"/>
  <c r="L206" i="18"/>
  <c r="L173" i="18"/>
  <c r="L223" i="18"/>
  <c r="L178" i="18"/>
  <c r="L152" i="18"/>
  <c r="L168" i="18"/>
  <c r="L195" i="18"/>
  <c r="L255" i="18"/>
  <c r="L188" i="18"/>
  <c r="L261" i="18"/>
  <c r="L207" i="18"/>
  <c r="L200" i="18"/>
  <c r="L157" i="18"/>
  <c r="L163" i="18"/>
  <c r="L147" i="18"/>
  <c r="L136" i="18"/>
  <c r="L264" i="18"/>
  <c r="L184" i="18"/>
  <c r="L270" i="18"/>
  <c r="L229" i="18"/>
  <c r="L221" i="18"/>
  <c r="L253" i="18"/>
  <c r="L210" i="18"/>
  <c r="L202" i="18"/>
  <c r="L248" i="18"/>
  <c r="L143" i="18"/>
  <c r="L149" i="18"/>
  <c r="L266" i="18"/>
  <c r="L237" i="18"/>
  <c r="L222" i="18"/>
  <c r="L219" i="18"/>
  <c r="L182" i="18"/>
  <c r="L171" i="18"/>
  <c r="L164" i="18"/>
  <c r="L208" i="18"/>
  <c r="L140" i="18"/>
  <c r="L170" i="18"/>
  <c r="L267" i="18"/>
  <c r="L146" i="18"/>
  <c r="L230" i="18"/>
  <c r="L224" i="18"/>
  <c r="L158" i="18"/>
  <c r="L259" i="18"/>
  <c r="L233" i="18"/>
  <c r="L240" i="18"/>
  <c r="L194" i="18"/>
  <c r="L220" i="18"/>
  <c r="L231" i="18"/>
  <c r="L189" i="18"/>
  <c r="L180" i="18"/>
  <c r="L153" i="18"/>
  <c r="L162" i="18"/>
  <c r="L211" i="18"/>
  <c r="L159" i="18"/>
  <c r="L263" i="18"/>
  <c r="L258" i="18"/>
  <c r="L226" i="18"/>
  <c r="L175" i="18"/>
  <c r="L174" i="18"/>
  <c r="L227" i="18"/>
  <c r="L138" i="18"/>
  <c r="L265" i="18"/>
  <c r="L257" i="18"/>
  <c r="L232" i="18"/>
  <c r="L198" i="18"/>
  <c r="L225" i="18"/>
  <c r="L269" i="18"/>
  <c r="L191" i="18"/>
  <c r="L172" i="18"/>
  <c r="L187" i="18"/>
  <c r="L160" i="18"/>
  <c r="L137" i="18"/>
  <c r="L155" i="18"/>
  <c r="L165" i="18"/>
  <c r="L145" i="18"/>
  <c r="L242" i="18"/>
  <c r="L176" i="18"/>
  <c r="L192" i="18"/>
  <c r="L154" i="18"/>
  <c r="L203" i="18"/>
  <c r="L179" i="18"/>
  <c r="L148" i="18"/>
  <c r="L262" i="18"/>
  <c r="L144" i="18"/>
  <c r="L190" i="18"/>
  <c r="L247" i="18"/>
  <c r="L156" i="18"/>
  <c r="L235" i="18"/>
  <c r="L244" i="18"/>
  <c r="L252" i="18"/>
  <c r="L249" i="18"/>
  <c r="L254" i="18"/>
  <c r="L142" i="18"/>
  <c r="L251" i="18"/>
  <c r="L239" i="18"/>
  <c r="L212" i="18"/>
  <c r="L234" i="18"/>
  <c r="L228" i="18"/>
  <c r="L214" i="18"/>
  <c r="L256" i="18"/>
  <c r="L199" i="18"/>
  <c r="L250" i="18"/>
  <c r="L204" i="18"/>
  <c r="L167" i="18"/>
  <c r="L196" i="18"/>
  <c r="L172" i="31"/>
  <c r="L150" i="31"/>
  <c r="L166" i="31"/>
  <c r="L178" i="31"/>
  <c r="L148" i="31"/>
  <c r="L140" i="31"/>
  <c r="L180" i="31"/>
  <c r="L135" i="31"/>
  <c r="L158" i="31"/>
  <c r="L188" i="31"/>
  <c r="L142" i="31"/>
  <c r="L176" i="31"/>
  <c r="L251" i="31"/>
  <c r="L173" i="31"/>
  <c r="L169" i="31"/>
  <c r="L175" i="31"/>
  <c r="L200" i="31"/>
  <c r="L155" i="31"/>
  <c r="L177" i="31"/>
  <c r="L236" i="31"/>
  <c r="L165" i="31"/>
  <c r="L167" i="31"/>
  <c r="L151" i="31"/>
  <c r="L232" i="31"/>
  <c r="L161" i="31"/>
  <c r="L182" i="31"/>
  <c r="L147" i="31"/>
  <c r="L234" i="31"/>
  <c r="L157" i="31"/>
  <c r="L164" i="31"/>
  <c r="L153" i="31"/>
  <c r="L138" i="31"/>
  <c r="L171" i="31"/>
  <c r="L139" i="31"/>
  <c r="L159" i="31"/>
  <c r="L143" i="31"/>
  <c r="L145" i="31"/>
  <c r="L163" i="31"/>
  <c r="L149" i="31"/>
  <c r="L137" i="31"/>
  <c r="L134" i="31"/>
  <c r="L260" i="31"/>
  <c r="L242" i="31"/>
  <c r="L221" i="31"/>
  <c r="L226" i="31"/>
  <c r="L211" i="31"/>
  <c r="L203" i="31"/>
  <c r="L146" i="31"/>
  <c r="L230" i="31"/>
  <c r="L252" i="31"/>
  <c r="L237" i="31"/>
  <c r="L217" i="31"/>
  <c r="L183" i="31"/>
  <c r="L266" i="31"/>
  <c r="L246" i="31"/>
  <c r="L231" i="31"/>
  <c r="L207" i="31"/>
  <c r="L210" i="31"/>
  <c r="L191" i="31"/>
  <c r="L141" i="31"/>
  <c r="L179" i="31"/>
  <c r="L224" i="31"/>
  <c r="L156" i="31"/>
  <c r="L154" i="31"/>
  <c r="L213" i="31"/>
  <c r="L181" i="31"/>
  <c r="L256" i="31"/>
  <c r="L241" i="31"/>
  <c r="L248" i="31"/>
  <c r="L196" i="31"/>
  <c r="L219" i="31"/>
  <c r="L216" i="31"/>
  <c r="L228" i="31"/>
  <c r="L174" i="31"/>
  <c r="L168" i="31"/>
  <c r="L193" i="31"/>
  <c r="L261" i="31"/>
  <c r="L201" i="31"/>
  <c r="L187" i="31"/>
  <c r="L262" i="31"/>
  <c r="L269" i="31"/>
  <c r="L253" i="31"/>
  <c r="L245" i="31"/>
  <c r="L225" i="31"/>
  <c r="L215" i="31"/>
  <c r="L206" i="31"/>
  <c r="L233" i="31"/>
  <c r="L160" i="31"/>
  <c r="L227" i="31"/>
  <c r="L185" i="31"/>
  <c r="L264" i="31"/>
  <c r="L239" i="31"/>
  <c r="L205" i="31"/>
  <c r="L208" i="31"/>
  <c r="L186" i="31"/>
  <c r="L244" i="31"/>
  <c r="L255" i="31"/>
  <c r="L199" i="31"/>
  <c r="L209" i="31"/>
  <c r="L189" i="31"/>
  <c r="L270" i="31"/>
  <c r="L257" i="31"/>
  <c r="L197" i="31"/>
  <c r="L195" i="31"/>
  <c r="L220" i="31"/>
  <c r="L170" i="31"/>
  <c r="L263" i="31"/>
  <c r="L223" i="31"/>
  <c r="L254" i="31"/>
  <c r="L250" i="31"/>
  <c r="L192" i="31"/>
  <c r="L136" i="31"/>
  <c r="L152" i="31"/>
  <c r="L259" i="31"/>
  <c r="L198" i="31"/>
  <c r="L258" i="31"/>
  <c r="L247" i="31"/>
  <c r="L218" i="31"/>
  <c r="L190" i="31"/>
  <c r="L229" i="31"/>
  <c r="L238" i="31"/>
  <c r="L184" i="31"/>
  <c r="L214" i="31"/>
  <c r="L267" i="31"/>
  <c r="L202" i="31"/>
  <c r="L194" i="31"/>
  <c r="L268" i="31"/>
  <c r="L249" i="31"/>
  <c r="L243" i="31"/>
  <c r="L212" i="31"/>
  <c r="L204" i="31"/>
  <c r="L235" i="31"/>
  <c r="L144" i="31"/>
  <c r="L162" i="31"/>
  <c r="L265" i="31"/>
  <c r="L222" i="31"/>
  <c r="L240" i="31"/>
  <c r="K172" i="29"/>
  <c r="K158" i="29"/>
  <c r="K136" i="29"/>
  <c r="K154" i="29"/>
  <c r="K222" i="29"/>
  <c r="K206" i="29"/>
  <c r="K142" i="29"/>
  <c r="K189" i="29"/>
  <c r="K178" i="29"/>
  <c r="K244" i="29"/>
  <c r="K181" i="29"/>
  <c r="K134" i="29"/>
  <c r="K143" i="29"/>
  <c r="K214" i="29"/>
  <c r="K231" i="29"/>
  <c r="K187" i="29"/>
  <c r="K268" i="29"/>
  <c r="K256" i="29"/>
  <c r="K200" i="29"/>
  <c r="K191" i="29"/>
  <c r="K259" i="29"/>
  <c r="K219" i="29"/>
  <c r="K196" i="29"/>
  <c r="K166" i="29"/>
  <c r="K182" i="29"/>
  <c r="K262" i="29"/>
  <c r="K233" i="29"/>
  <c r="K210" i="29"/>
  <c r="K227" i="29"/>
  <c r="K192" i="29"/>
  <c r="K194" i="29"/>
  <c r="K188" i="29"/>
  <c r="K164" i="29"/>
  <c r="K228" i="29"/>
  <c r="K263" i="29"/>
  <c r="K258" i="29"/>
  <c r="K162" i="29"/>
  <c r="K264" i="29"/>
  <c r="K245" i="29"/>
  <c r="K246" i="29"/>
  <c r="K212" i="29"/>
  <c r="K226" i="29"/>
  <c r="K215" i="29"/>
  <c r="K184" i="29"/>
  <c r="K144" i="29"/>
  <c r="K175" i="29"/>
  <c r="K146" i="29"/>
  <c r="K141" i="29"/>
  <c r="K171" i="29"/>
  <c r="K230" i="29"/>
  <c r="K208" i="29"/>
  <c r="K254" i="29"/>
  <c r="K148" i="29"/>
  <c r="K240" i="29"/>
  <c r="K211" i="29"/>
  <c r="K157" i="29"/>
  <c r="K160" i="29"/>
  <c r="K140" i="29"/>
  <c r="K265" i="29"/>
  <c r="K235" i="29"/>
  <c r="K213" i="29"/>
  <c r="K152" i="29"/>
  <c r="K173" i="29"/>
  <c r="K165" i="29"/>
  <c r="K150" i="29"/>
  <c r="K260" i="29"/>
  <c r="K197" i="29"/>
  <c r="K168" i="29"/>
  <c r="K267" i="29"/>
  <c r="K229" i="29"/>
  <c r="K137" i="29"/>
  <c r="K139" i="29"/>
  <c r="K234" i="29"/>
  <c r="K149" i="29"/>
  <c r="K216" i="29"/>
  <c r="K179" i="29"/>
  <c r="K170" i="29"/>
  <c r="K163" i="29"/>
  <c r="K255" i="29"/>
  <c r="K237" i="29"/>
  <c r="K205" i="29"/>
  <c r="K169" i="29"/>
  <c r="K209" i="29"/>
  <c r="K180" i="29"/>
  <c r="K269" i="29"/>
  <c r="K186" i="29"/>
  <c r="K177" i="29"/>
  <c r="K167" i="29"/>
  <c r="K190" i="29"/>
  <c r="K247" i="29"/>
  <c r="K161" i="29"/>
  <c r="K261" i="29"/>
  <c r="K243" i="29"/>
  <c r="K257" i="29"/>
  <c r="K225" i="29"/>
  <c r="K156" i="29"/>
  <c r="K153" i="29"/>
  <c r="K151" i="29"/>
  <c r="K250" i="29"/>
  <c r="K238" i="29"/>
  <c r="K202" i="29"/>
  <c r="K241" i="29"/>
  <c r="K176" i="29"/>
  <c r="K220" i="29"/>
  <c r="K207" i="29"/>
  <c r="K195" i="29"/>
  <c r="K199" i="29"/>
  <c r="K159" i="29"/>
  <c r="K145" i="29"/>
  <c r="K193" i="29"/>
  <c r="K232" i="29"/>
  <c r="K138" i="29"/>
  <c r="K174" i="29"/>
  <c r="K155" i="29"/>
  <c r="K221" i="29"/>
  <c r="K249" i="29"/>
  <c r="K252" i="29"/>
  <c r="K266" i="29"/>
  <c r="K224" i="29"/>
  <c r="K203" i="29"/>
  <c r="K201" i="29"/>
  <c r="K218" i="29"/>
  <c r="K198" i="29"/>
  <c r="K135" i="29"/>
  <c r="K217" i="29"/>
  <c r="K251" i="29"/>
  <c r="K183" i="29"/>
  <c r="K147" i="29"/>
  <c r="K270" i="29"/>
  <c r="K248" i="29"/>
  <c r="K204" i="29"/>
  <c r="K223" i="29"/>
  <c r="K236" i="29"/>
  <c r="K239" i="29"/>
  <c r="K253" i="29"/>
  <c r="K242" i="29"/>
  <c r="K185" i="29"/>
  <c r="M134" i="24"/>
  <c r="S134" i="24" s="1"/>
  <c r="M135" i="24"/>
  <c r="S135" i="24" s="1"/>
  <c r="M136" i="24"/>
  <c r="S136" i="24" s="1"/>
  <c r="M248" i="24"/>
  <c r="S248" i="24" s="1"/>
  <c r="M260" i="24"/>
  <c r="S260" i="24" s="1"/>
  <c r="M171" i="24"/>
  <c r="S171" i="24" s="1"/>
  <c r="M253" i="24"/>
  <c r="S253" i="24" s="1"/>
  <c r="M214" i="24"/>
  <c r="S214" i="24" s="1"/>
  <c r="M147" i="24"/>
  <c r="S147" i="24" s="1"/>
  <c r="M228" i="24"/>
  <c r="S228" i="24" s="1"/>
  <c r="M148" i="24"/>
  <c r="S148" i="24" s="1"/>
  <c r="M137" i="24"/>
  <c r="S137" i="24" s="1"/>
  <c r="M231" i="24"/>
  <c r="S231" i="24" s="1"/>
  <c r="M183" i="24"/>
  <c r="S183" i="24" s="1"/>
  <c r="M182" i="24"/>
  <c r="S182" i="24" s="1"/>
  <c r="M190" i="24"/>
  <c r="S190" i="24" s="1"/>
  <c r="M213" i="24"/>
  <c r="S213" i="24" s="1"/>
  <c r="M216" i="24"/>
  <c r="S216" i="24" s="1"/>
  <c r="M268" i="24"/>
  <c r="S268" i="24" s="1"/>
  <c r="M251" i="24"/>
  <c r="S251" i="24" s="1"/>
  <c r="M222" i="24"/>
  <c r="S222" i="24" s="1"/>
  <c r="M262" i="24"/>
  <c r="S262" i="24" s="1"/>
  <c r="M206" i="24"/>
  <c r="S206" i="24" s="1"/>
  <c r="M243" i="24"/>
  <c r="S243" i="24" s="1"/>
  <c r="M162" i="24"/>
  <c r="S162" i="24" s="1"/>
  <c r="M170" i="24"/>
  <c r="S170" i="24" s="1"/>
  <c r="M263" i="24"/>
  <c r="S263" i="24" s="1"/>
  <c r="M212" i="24"/>
  <c r="S212" i="24" s="1"/>
  <c r="M163" i="24"/>
  <c r="S163" i="24" s="1"/>
  <c r="M143" i="24"/>
  <c r="S143" i="24" s="1"/>
  <c r="M244" i="24"/>
  <c r="S244" i="24" s="1"/>
  <c r="M219" i="24"/>
  <c r="S219" i="24" s="1"/>
  <c r="M158" i="24"/>
  <c r="S158" i="24" s="1"/>
  <c r="M153" i="24"/>
  <c r="S153" i="24" s="1"/>
  <c r="M264" i="24"/>
  <c r="S264" i="24" s="1"/>
  <c r="M238" i="24"/>
  <c r="S238" i="24" s="1"/>
  <c r="M218" i="24"/>
  <c r="S218" i="24" s="1"/>
  <c r="M203" i="24"/>
  <c r="S203" i="24" s="1"/>
  <c r="M236" i="24"/>
  <c r="S236" i="24" s="1"/>
  <c r="M194" i="24"/>
  <c r="S194" i="24" s="1"/>
  <c r="M172" i="24"/>
  <c r="S172" i="24" s="1"/>
  <c r="M144" i="24"/>
  <c r="S144" i="24" s="1"/>
  <c r="M145" i="24"/>
  <c r="S145" i="24" s="1"/>
  <c r="M230" i="24"/>
  <c r="S230" i="24" s="1"/>
  <c r="M225" i="24"/>
  <c r="S225" i="24" s="1"/>
  <c r="M207" i="24"/>
  <c r="S207" i="24" s="1"/>
  <c r="M249" i="24"/>
  <c r="S249" i="24" s="1"/>
  <c r="M175" i="24"/>
  <c r="S175" i="24" s="1"/>
  <c r="M159" i="24"/>
  <c r="S159" i="24" s="1"/>
  <c r="M189" i="24"/>
  <c r="S189" i="24" s="1"/>
  <c r="M201" i="24"/>
  <c r="S201" i="24" s="1"/>
  <c r="M252" i="24"/>
  <c r="S252" i="24" s="1"/>
  <c r="M269" i="24"/>
  <c r="S269" i="24" s="1"/>
  <c r="M211" i="24"/>
  <c r="S211" i="24" s="1"/>
  <c r="M179" i="24"/>
  <c r="S179" i="24" s="1"/>
  <c r="M177" i="24"/>
  <c r="S177" i="24" s="1"/>
  <c r="M185" i="24"/>
  <c r="S185" i="24" s="1"/>
  <c r="M224" i="24"/>
  <c r="S224" i="24" s="1"/>
  <c r="M239" i="24"/>
  <c r="S239" i="24" s="1"/>
  <c r="M237" i="24"/>
  <c r="S237" i="24" s="1"/>
  <c r="M246" i="24"/>
  <c r="S246" i="24" s="1"/>
  <c r="M209" i="24"/>
  <c r="S209" i="24" s="1"/>
  <c r="M184" i="24"/>
  <c r="S184" i="24" s="1"/>
  <c r="M142" i="24"/>
  <c r="S142" i="24" s="1"/>
  <c r="M245" i="24"/>
  <c r="S245" i="24" s="1"/>
  <c r="M234" i="24"/>
  <c r="S234" i="24" s="1"/>
  <c r="M221" i="24"/>
  <c r="S221" i="24" s="1"/>
  <c r="M255" i="24"/>
  <c r="S255" i="24" s="1"/>
  <c r="M198" i="24"/>
  <c r="S198" i="24" s="1"/>
  <c r="M161" i="24"/>
  <c r="S161" i="24" s="1"/>
  <c r="M257" i="24"/>
  <c r="S257" i="24" s="1"/>
  <c r="M140" i="24"/>
  <c r="S140" i="24" s="1"/>
  <c r="M138" i="24"/>
  <c r="S138" i="24" s="1"/>
  <c r="M168" i="24"/>
  <c r="S168" i="24" s="1"/>
  <c r="M227" i="24"/>
  <c r="S227" i="24" s="1"/>
  <c r="M240" i="24"/>
  <c r="S240" i="24" s="1"/>
  <c r="M258" i="24"/>
  <c r="S258" i="24" s="1"/>
  <c r="M265" i="24"/>
  <c r="S265" i="24" s="1"/>
  <c r="M164" i="24"/>
  <c r="S164" i="24" s="1"/>
  <c r="M151" i="24"/>
  <c r="S151" i="24" s="1"/>
  <c r="M150" i="24"/>
  <c r="S150" i="24" s="1"/>
  <c r="M210" i="24"/>
  <c r="S210" i="24" s="1"/>
  <c r="M233" i="24"/>
  <c r="S233" i="24" s="1"/>
  <c r="M215" i="24"/>
  <c r="S215" i="24" s="1"/>
  <c r="M191" i="24"/>
  <c r="S191" i="24" s="1"/>
  <c r="M204" i="24"/>
  <c r="S204" i="24" s="1"/>
  <c r="M242" i="24"/>
  <c r="S242" i="24" s="1"/>
  <c r="M186" i="24"/>
  <c r="S186" i="24" s="1"/>
  <c r="M157" i="24"/>
  <c r="S157" i="24" s="1"/>
  <c r="M181" i="24"/>
  <c r="S181" i="24" s="1"/>
  <c r="M165" i="24"/>
  <c r="S165" i="24" s="1"/>
  <c r="M266" i="24"/>
  <c r="S266" i="24" s="1"/>
  <c r="M196" i="24"/>
  <c r="S196" i="24" s="1"/>
  <c r="M197" i="24"/>
  <c r="S197" i="24" s="1"/>
  <c r="M256" i="24"/>
  <c r="S256" i="24" s="1"/>
  <c r="M195" i="24"/>
  <c r="S195" i="24" s="1"/>
  <c r="M205" i="24"/>
  <c r="S205" i="24" s="1"/>
  <c r="M220" i="24"/>
  <c r="S220" i="24" s="1"/>
  <c r="M223" i="24"/>
  <c r="S223" i="24" s="1"/>
  <c r="M235" i="24"/>
  <c r="S235" i="24" s="1"/>
  <c r="M188" i="24"/>
  <c r="S188" i="24" s="1"/>
  <c r="M173" i="24"/>
  <c r="S173" i="24" s="1"/>
  <c r="M232" i="24"/>
  <c r="S232" i="24" s="1"/>
  <c r="M139" i="24"/>
  <c r="S139" i="24" s="1"/>
  <c r="M229" i="24"/>
  <c r="S229" i="24" s="1"/>
  <c r="M192" i="24"/>
  <c r="S192" i="24" s="1"/>
  <c r="M169" i="24"/>
  <c r="S169" i="24" s="1"/>
  <c r="M146" i="24"/>
  <c r="S146" i="24" s="1"/>
  <c r="M154" i="24"/>
  <c r="S154" i="24" s="1"/>
  <c r="M270" i="24"/>
  <c r="S270" i="24" s="1"/>
  <c r="M208" i="24"/>
  <c r="S208" i="24" s="1"/>
  <c r="M187" i="24"/>
  <c r="S187" i="24" s="1"/>
  <c r="M167" i="24"/>
  <c r="S167" i="24" s="1"/>
  <c r="M156" i="24"/>
  <c r="S156" i="24" s="1"/>
  <c r="M180" i="24"/>
  <c r="S180" i="24" s="1"/>
  <c r="M176" i="24"/>
  <c r="S176" i="24" s="1"/>
  <c r="M166" i="24"/>
  <c r="S166" i="24" s="1"/>
  <c r="M241" i="24"/>
  <c r="S241" i="24" s="1"/>
  <c r="M202" i="24"/>
  <c r="S202" i="24" s="1"/>
  <c r="M141" i="24"/>
  <c r="S141" i="24" s="1"/>
  <c r="M199" i="24"/>
  <c r="S199" i="24" s="1"/>
  <c r="M254" i="24"/>
  <c r="S254" i="24" s="1"/>
  <c r="M247" i="24"/>
  <c r="S247" i="24" s="1"/>
  <c r="M152" i="24"/>
  <c r="S152" i="24" s="1"/>
  <c r="M217" i="24"/>
  <c r="S217" i="24" s="1"/>
  <c r="M178" i="24"/>
  <c r="S178" i="24" s="1"/>
  <c r="M149" i="24"/>
  <c r="S149" i="24" s="1"/>
  <c r="M226" i="24"/>
  <c r="S226" i="24" s="1"/>
  <c r="M193" i="24"/>
  <c r="S193" i="24" s="1"/>
  <c r="M174" i="24"/>
  <c r="S174" i="24" s="1"/>
  <c r="M155" i="24"/>
  <c r="S155" i="24" s="1"/>
  <c r="M267" i="24"/>
  <c r="S267" i="24" s="1"/>
  <c r="M259" i="24"/>
  <c r="S259" i="24" s="1"/>
  <c r="M200" i="24"/>
  <c r="S200" i="24" s="1"/>
  <c r="M250" i="24"/>
  <c r="S250" i="24" s="1"/>
  <c r="M160" i="24"/>
  <c r="S160" i="24" s="1"/>
  <c r="M261" i="24"/>
  <c r="S261" i="24" s="1"/>
  <c r="M179" i="25"/>
  <c r="S179" i="25" s="1"/>
  <c r="M196" i="25"/>
  <c r="S196" i="25" s="1"/>
  <c r="M170" i="25"/>
  <c r="S170" i="25" s="1"/>
  <c r="M207" i="25"/>
  <c r="S207" i="25" s="1"/>
  <c r="M135" i="25"/>
  <c r="S135" i="25" s="1"/>
  <c r="M136" i="25"/>
  <c r="S136" i="25" s="1"/>
  <c r="M178" i="25"/>
  <c r="S178" i="25" s="1"/>
  <c r="M263" i="25"/>
  <c r="S263" i="25" s="1"/>
  <c r="M247" i="25"/>
  <c r="S247" i="25" s="1"/>
  <c r="M205" i="25"/>
  <c r="S205" i="25" s="1"/>
  <c r="M252" i="25"/>
  <c r="S252" i="25" s="1"/>
  <c r="M248" i="25"/>
  <c r="S248" i="25" s="1"/>
  <c r="M185" i="25"/>
  <c r="S185" i="25" s="1"/>
  <c r="M134" i="25"/>
  <c r="S134" i="25" s="1"/>
  <c r="M269" i="25"/>
  <c r="S269" i="25" s="1"/>
  <c r="M186" i="25"/>
  <c r="S186" i="25" s="1"/>
  <c r="M254" i="25"/>
  <c r="S254" i="25" s="1"/>
  <c r="M229" i="25"/>
  <c r="S229" i="25" s="1"/>
  <c r="M226" i="25"/>
  <c r="S226" i="25" s="1"/>
  <c r="M241" i="25"/>
  <c r="S241" i="25" s="1"/>
  <c r="M159" i="25"/>
  <c r="S159" i="25" s="1"/>
  <c r="M219" i="25"/>
  <c r="S219" i="25" s="1"/>
  <c r="M212" i="25"/>
  <c r="S212" i="25" s="1"/>
  <c r="M245" i="25"/>
  <c r="S245" i="25" s="1"/>
  <c r="M255" i="25"/>
  <c r="S255" i="25" s="1"/>
  <c r="M200" i="25"/>
  <c r="S200" i="25" s="1"/>
  <c r="M234" i="25"/>
  <c r="S234" i="25" s="1"/>
  <c r="M160" i="25"/>
  <c r="S160" i="25" s="1"/>
  <c r="M153" i="25"/>
  <c r="S153" i="25" s="1"/>
  <c r="M156" i="25"/>
  <c r="S156" i="25" s="1"/>
  <c r="M151" i="25"/>
  <c r="S151" i="25" s="1"/>
  <c r="M266" i="25"/>
  <c r="S266" i="25" s="1"/>
  <c r="M223" i="25"/>
  <c r="S223" i="25" s="1"/>
  <c r="M189" i="25"/>
  <c r="S189" i="25" s="1"/>
  <c r="M209" i="25"/>
  <c r="S209" i="25" s="1"/>
  <c r="M146" i="25"/>
  <c r="S146" i="25" s="1"/>
  <c r="M270" i="25"/>
  <c r="S270" i="25" s="1"/>
  <c r="M267" i="25"/>
  <c r="S267" i="25" s="1"/>
  <c r="M233" i="25"/>
  <c r="S233" i="25" s="1"/>
  <c r="M177" i="25"/>
  <c r="S177" i="25" s="1"/>
  <c r="M246" i="25"/>
  <c r="S246" i="25" s="1"/>
  <c r="M182" i="25"/>
  <c r="S182" i="25" s="1"/>
  <c r="M157" i="25"/>
  <c r="S157" i="25" s="1"/>
  <c r="M236" i="25"/>
  <c r="S236" i="25" s="1"/>
  <c r="M235" i="25"/>
  <c r="S235" i="25" s="1"/>
  <c r="M220" i="25"/>
  <c r="S220" i="25" s="1"/>
  <c r="M194" i="25"/>
  <c r="S194" i="25" s="1"/>
  <c r="M225" i="25"/>
  <c r="S225" i="25" s="1"/>
  <c r="M188" i="25"/>
  <c r="S188" i="25" s="1"/>
  <c r="M172" i="25"/>
  <c r="S172" i="25" s="1"/>
  <c r="M206" i="25"/>
  <c r="S206" i="25" s="1"/>
  <c r="M230" i="25"/>
  <c r="S230" i="25" s="1"/>
  <c r="M259" i="25"/>
  <c r="S259" i="25" s="1"/>
  <c r="M244" i="25"/>
  <c r="S244" i="25" s="1"/>
  <c r="M237" i="25"/>
  <c r="S237" i="25" s="1"/>
  <c r="M228" i="25"/>
  <c r="S228" i="25" s="1"/>
  <c r="M208" i="25"/>
  <c r="S208" i="25" s="1"/>
  <c r="M221" i="25"/>
  <c r="S221" i="25" s="1"/>
  <c r="M198" i="25"/>
  <c r="S198" i="25" s="1"/>
  <c r="M176" i="25"/>
  <c r="S176" i="25" s="1"/>
  <c r="M216" i="25"/>
  <c r="S216" i="25" s="1"/>
  <c r="M164" i="25"/>
  <c r="S164" i="25" s="1"/>
  <c r="M150" i="25"/>
  <c r="S150" i="25" s="1"/>
  <c r="M142" i="25"/>
  <c r="S142" i="25" s="1"/>
  <c r="M163" i="25"/>
  <c r="S163" i="25" s="1"/>
  <c r="M261" i="25"/>
  <c r="S261" i="25" s="1"/>
  <c r="M231" i="25"/>
  <c r="S231" i="25" s="1"/>
  <c r="M199" i="25"/>
  <c r="S199" i="25" s="1"/>
  <c r="M201" i="25"/>
  <c r="S201" i="25" s="1"/>
  <c r="M264" i="25"/>
  <c r="S264" i="25" s="1"/>
  <c r="M174" i="25"/>
  <c r="S174" i="25" s="1"/>
  <c r="M148" i="25"/>
  <c r="S148" i="25" s="1"/>
  <c r="M145" i="25"/>
  <c r="S145" i="25" s="1"/>
  <c r="M147" i="25"/>
  <c r="S147" i="25" s="1"/>
  <c r="M262" i="25"/>
  <c r="S262" i="25" s="1"/>
  <c r="M141" i="25"/>
  <c r="S141" i="25" s="1"/>
  <c r="M210" i="25"/>
  <c r="S210" i="25" s="1"/>
  <c r="M175" i="25"/>
  <c r="S175" i="25" s="1"/>
  <c r="M256" i="25"/>
  <c r="S256" i="25" s="1"/>
  <c r="M143" i="25"/>
  <c r="S143" i="25" s="1"/>
  <c r="M253" i="25"/>
  <c r="S253" i="25" s="1"/>
  <c r="M232" i="25"/>
  <c r="S232" i="25" s="1"/>
  <c r="M243" i="25"/>
  <c r="S243" i="25" s="1"/>
  <c r="M215" i="25"/>
  <c r="S215" i="25" s="1"/>
  <c r="M203" i="25"/>
  <c r="S203" i="25" s="1"/>
  <c r="M224" i="25"/>
  <c r="S224" i="25" s="1"/>
  <c r="M173" i="25"/>
  <c r="S173" i="25" s="1"/>
  <c r="M168" i="25"/>
  <c r="S168" i="25" s="1"/>
  <c r="M242" i="25"/>
  <c r="S242" i="25" s="1"/>
  <c r="M204" i="25"/>
  <c r="S204" i="25" s="1"/>
  <c r="M152" i="25"/>
  <c r="S152" i="25" s="1"/>
  <c r="M158" i="25"/>
  <c r="S158" i="25" s="1"/>
  <c r="M162" i="25"/>
  <c r="S162" i="25" s="1"/>
  <c r="M138" i="25"/>
  <c r="S138" i="25" s="1"/>
  <c r="M137" i="25"/>
  <c r="S137" i="25" s="1"/>
  <c r="M239" i="25"/>
  <c r="S239" i="25" s="1"/>
  <c r="M149" i="25"/>
  <c r="S149" i="25" s="1"/>
  <c r="M265" i="25"/>
  <c r="S265" i="25" s="1"/>
  <c r="M251" i="25"/>
  <c r="S251" i="25" s="1"/>
  <c r="M240" i="25"/>
  <c r="S240" i="25" s="1"/>
  <c r="M192" i="25"/>
  <c r="S192" i="25" s="1"/>
  <c r="M171" i="25"/>
  <c r="S171" i="25" s="1"/>
  <c r="M213" i="25"/>
  <c r="S213" i="25" s="1"/>
  <c r="M202" i="25"/>
  <c r="S202" i="25" s="1"/>
  <c r="M144" i="25"/>
  <c r="S144" i="25" s="1"/>
  <c r="M161" i="25"/>
  <c r="S161" i="25" s="1"/>
  <c r="M211" i="25"/>
  <c r="S211" i="25" s="1"/>
  <c r="M193" i="25"/>
  <c r="S193" i="25" s="1"/>
  <c r="M217" i="25"/>
  <c r="S217" i="25" s="1"/>
  <c r="M249" i="25"/>
  <c r="S249" i="25" s="1"/>
  <c r="M183" i="25"/>
  <c r="S183" i="25" s="1"/>
  <c r="M184" i="25"/>
  <c r="S184" i="25" s="1"/>
  <c r="M195" i="25"/>
  <c r="S195" i="25" s="1"/>
  <c r="M154" i="25"/>
  <c r="S154" i="25" s="1"/>
  <c r="M218" i="25"/>
  <c r="S218" i="25" s="1"/>
  <c r="M227" i="25"/>
  <c r="S227" i="25" s="1"/>
  <c r="M190" i="25"/>
  <c r="S190" i="25" s="1"/>
  <c r="M155" i="25"/>
  <c r="S155" i="25" s="1"/>
  <c r="M260" i="25"/>
  <c r="S260" i="25" s="1"/>
  <c r="M139" i="25"/>
  <c r="S139" i="25" s="1"/>
  <c r="M167" i="25"/>
  <c r="S167" i="25" s="1"/>
  <c r="M258" i="25"/>
  <c r="S258" i="25" s="1"/>
  <c r="M268" i="25"/>
  <c r="S268" i="25" s="1"/>
  <c r="M214" i="25"/>
  <c r="S214" i="25" s="1"/>
  <c r="M222" i="25"/>
  <c r="S222" i="25" s="1"/>
  <c r="M197" i="25"/>
  <c r="S197" i="25" s="1"/>
  <c r="M165" i="25"/>
  <c r="S165" i="25" s="1"/>
  <c r="M166" i="25"/>
  <c r="S166" i="25" s="1"/>
  <c r="M187" i="25"/>
  <c r="S187" i="25" s="1"/>
  <c r="M181" i="25"/>
  <c r="S181" i="25" s="1"/>
  <c r="M191" i="25"/>
  <c r="S191" i="25" s="1"/>
  <c r="M180" i="25"/>
  <c r="S180" i="25" s="1"/>
  <c r="M257" i="25"/>
  <c r="S257" i="25" s="1"/>
  <c r="M238" i="25"/>
  <c r="S238" i="25" s="1"/>
  <c r="M169" i="25"/>
  <c r="S169" i="25" s="1"/>
  <c r="M250" i="25"/>
  <c r="S250" i="25" s="1"/>
  <c r="M140" i="25"/>
  <c r="S140" i="25" s="1"/>
  <c r="M142" i="26"/>
  <c r="S142" i="26" s="1"/>
  <c r="M163" i="26"/>
  <c r="S163" i="26" s="1"/>
  <c r="M233" i="26"/>
  <c r="S233" i="26" s="1"/>
  <c r="M180" i="26"/>
  <c r="S180" i="26" s="1"/>
  <c r="M204" i="26"/>
  <c r="S204" i="26" s="1"/>
  <c r="M139" i="26"/>
  <c r="S139" i="26" s="1"/>
  <c r="M140" i="26"/>
  <c r="S140" i="26" s="1"/>
  <c r="M179" i="26"/>
  <c r="S179" i="26" s="1"/>
  <c r="M252" i="26"/>
  <c r="S252" i="26" s="1"/>
  <c r="M134" i="26"/>
  <c r="S134" i="26" s="1"/>
  <c r="M144" i="26"/>
  <c r="S144" i="26" s="1"/>
  <c r="M167" i="26"/>
  <c r="S167" i="26" s="1"/>
  <c r="M172" i="26"/>
  <c r="S172" i="26" s="1"/>
  <c r="M266" i="26"/>
  <c r="S266" i="26" s="1"/>
  <c r="M157" i="26"/>
  <c r="S157" i="26" s="1"/>
  <c r="M141" i="26"/>
  <c r="S141" i="26" s="1"/>
  <c r="M158" i="26"/>
  <c r="S158" i="26" s="1"/>
  <c r="M265" i="26"/>
  <c r="S265" i="26" s="1"/>
  <c r="M138" i="26"/>
  <c r="S138" i="26" s="1"/>
  <c r="M170" i="26"/>
  <c r="S170" i="26" s="1"/>
  <c r="M166" i="26"/>
  <c r="S166" i="26" s="1"/>
  <c r="M146" i="26"/>
  <c r="S146" i="26" s="1"/>
  <c r="M148" i="26"/>
  <c r="S148" i="26" s="1"/>
  <c r="M269" i="26"/>
  <c r="S269" i="26" s="1"/>
  <c r="M136" i="26"/>
  <c r="S136" i="26" s="1"/>
  <c r="M156" i="26"/>
  <c r="S156" i="26" s="1"/>
  <c r="M247" i="26"/>
  <c r="S247" i="26" s="1"/>
  <c r="M135" i="26"/>
  <c r="S135" i="26" s="1"/>
  <c r="M154" i="26"/>
  <c r="S154" i="26" s="1"/>
  <c r="M211" i="26"/>
  <c r="S211" i="26" s="1"/>
  <c r="M258" i="26"/>
  <c r="S258" i="26" s="1"/>
  <c r="M270" i="26"/>
  <c r="S270" i="26" s="1"/>
  <c r="M268" i="26"/>
  <c r="S268" i="26" s="1"/>
  <c r="M236" i="26"/>
  <c r="S236" i="26" s="1"/>
  <c r="M194" i="26"/>
  <c r="S194" i="26" s="1"/>
  <c r="M169" i="26"/>
  <c r="S169" i="26" s="1"/>
  <c r="M202" i="26"/>
  <c r="S202" i="26" s="1"/>
  <c r="M229" i="26"/>
  <c r="S229" i="26" s="1"/>
  <c r="M262" i="26"/>
  <c r="S262" i="26" s="1"/>
  <c r="M223" i="26"/>
  <c r="S223" i="26" s="1"/>
  <c r="M250" i="26"/>
  <c r="S250" i="26" s="1"/>
  <c r="M221" i="26"/>
  <c r="S221" i="26" s="1"/>
  <c r="M177" i="26"/>
  <c r="S177" i="26" s="1"/>
  <c r="M153" i="26"/>
  <c r="S153" i="26" s="1"/>
  <c r="M238" i="26"/>
  <c r="S238" i="26" s="1"/>
  <c r="M197" i="26"/>
  <c r="S197" i="26" s="1"/>
  <c r="M244" i="26"/>
  <c r="S244" i="26" s="1"/>
  <c r="M219" i="26"/>
  <c r="S219" i="26" s="1"/>
  <c r="M234" i="26"/>
  <c r="S234" i="26" s="1"/>
  <c r="M201" i="26"/>
  <c r="S201" i="26" s="1"/>
  <c r="M245" i="26"/>
  <c r="S245" i="26" s="1"/>
  <c r="M152" i="26"/>
  <c r="S152" i="26" s="1"/>
  <c r="M175" i="26"/>
  <c r="S175" i="26" s="1"/>
  <c r="M256" i="26"/>
  <c r="S256" i="26" s="1"/>
  <c r="M242" i="26"/>
  <c r="S242" i="26" s="1"/>
  <c r="M137" i="26"/>
  <c r="S137" i="26" s="1"/>
  <c r="M241" i="26"/>
  <c r="S241" i="26" s="1"/>
  <c r="M183" i="26"/>
  <c r="S183" i="26" s="1"/>
  <c r="M216" i="26"/>
  <c r="S216" i="26" s="1"/>
  <c r="M203" i="26"/>
  <c r="S203" i="26" s="1"/>
  <c r="M182" i="26"/>
  <c r="S182" i="26" s="1"/>
  <c r="M210" i="26"/>
  <c r="S210" i="26" s="1"/>
  <c r="M214" i="26"/>
  <c r="S214" i="26" s="1"/>
  <c r="M208" i="26"/>
  <c r="S208" i="26" s="1"/>
  <c r="M200" i="26"/>
  <c r="S200" i="26" s="1"/>
  <c r="M150" i="26"/>
  <c r="S150" i="26" s="1"/>
  <c r="M192" i="26"/>
  <c r="S192" i="26" s="1"/>
  <c r="M248" i="26"/>
  <c r="S248" i="26" s="1"/>
  <c r="M174" i="26"/>
  <c r="S174" i="26" s="1"/>
  <c r="M168" i="26"/>
  <c r="S168" i="26" s="1"/>
  <c r="M195" i="26"/>
  <c r="S195" i="26" s="1"/>
  <c r="M261" i="26"/>
  <c r="S261" i="26" s="1"/>
  <c r="M188" i="26"/>
  <c r="S188" i="26" s="1"/>
  <c r="M165" i="26"/>
  <c r="S165" i="26" s="1"/>
  <c r="M181" i="26"/>
  <c r="S181" i="26" s="1"/>
  <c r="M213" i="26"/>
  <c r="S213" i="26" s="1"/>
  <c r="M149" i="26"/>
  <c r="S149" i="26" s="1"/>
  <c r="M259" i="26"/>
  <c r="S259" i="26" s="1"/>
  <c r="M240" i="26"/>
  <c r="S240" i="26" s="1"/>
  <c r="M260" i="26"/>
  <c r="S260" i="26" s="1"/>
  <c r="M239" i="26"/>
  <c r="S239" i="26" s="1"/>
  <c r="M251" i="26"/>
  <c r="S251" i="26" s="1"/>
  <c r="M220" i="26"/>
  <c r="S220" i="26" s="1"/>
  <c r="M249" i="26"/>
  <c r="S249" i="26" s="1"/>
  <c r="M209" i="26"/>
  <c r="S209" i="26" s="1"/>
  <c r="M237" i="26"/>
  <c r="S237" i="26" s="1"/>
  <c r="M185" i="26"/>
  <c r="S185" i="26" s="1"/>
  <c r="M254" i="26"/>
  <c r="S254" i="26" s="1"/>
  <c r="M178" i="26"/>
  <c r="S178" i="26" s="1"/>
  <c r="M191" i="26"/>
  <c r="S191" i="26" s="1"/>
  <c r="M225" i="26"/>
  <c r="S225" i="26" s="1"/>
  <c r="M189" i="26"/>
  <c r="S189" i="26" s="1"/>
  <c r="M162" i="26"/>
  <c r="S162" i="26" s="1"/>
  <c r="M226" i="26"/>
  <c r="S226" i="26" s="1"/>
  <c r="M161" i="26"/>
  <c r="S161" i="26" s="1"/>
  <c r="M263" i="26"/>
  <c r="S263" i="26" s="1"/>
  <c r="M207" i="26"/>
  <c r="S207" i="26" s="1"/>
  <c r="M217" i="26"/>
  <c r="S217" i="26" s="1"/>
  <c r="M199" i="26"/>
  <c r="S199" i="26" s="1"/>
  <c r="M164" i="26"/>
  <c r="S164" i="26" s="1"/>
  <c r="M155" i="26"/>
  <c r="S155" i="26" s="1"/>
  <c r="M232" i="26"/>
  <c r="S232" i="26" s="1"/>
  <c r="M227" i="26"/>
  <c r="S227" i="26" s="1"/>
  <c r="M186" i="26"/>
  <c r="S186" i="26" s="1"/>
  <c r="M230" i="26"/>
  <c r="S230" i="26" s="1"/>
  <c r="M231" i="26"/>
  <c r="S231" i="26" s="1"/>
  <c r="M147" i="26"/>
  <c r="S147" i="26" s="1"/>
  <c r="M176" i="26"/>
  <c r="S176" i="26" s="1"/>
  <c r="M257" i="26"/>
  <c r="S257" i="26" s="1"/>
  <c r="M196" i="26"/>
  <c r="S196" i="26" s="1"/>
  <c r="M173" i="26"/>
  <c r="S173" i="26" s="1"/>
  <c r="M187" i="26"/>
  <c r="S187" i="26" s="1"/>
  <c r="M205" i="26"/>
  <c r="S205" i="26" s="1"/>
  <c r="M246" i="26"/>
  <c r="S246" i="26" s="1"/>
  <c r="M145" i="26"/>
  <c r="S145" i="26" s="1"/>
  <c r="M264" i="26"/>
  <c r="S264" i="26" s="1"/>
  <c r="M267" i="26"/>
  <c r="S267" i="26" s="1"/>
  <c r="M224" i="26"/>
  <c r="S224" i="26" s="1"/>
  <c r="M159" i="26"/>
  <c r="S159" i="26" s="1"/>
  <c r="M143" i="26"/>
  <c r="S143" i="26" s="1"/>
  <c r="M151" i="26"/>
  <c r="S151" i="26" s="1"/>
  <c r="M253" i="26"/>
  <c r="S253" i="26" s="1"/>
  <c r="M243" i="26"/>
  <c r="S243" i="26" s="1"/>
  <c r="M198" i="26"/>
  <c r="S198" i="26" s="1"/>
  <c r="M235" i="26"/>
  <c r="S235" i="26" s="1"/>
  <c r="M171" i="26"/>
  <c r="S171" i="26" s="1"/>
  <c r="M212" i="26"/>
  <c r="S212" i="26" s="1"/>
  <c r="M190" i="26"/>
  <c r="S190" i="26" s="1"/>
  <c r="M184" i="26"/>
  <c r="S184" i="26" s="1"/>
  <c r="M218" i="26"/>
  <c r="S218" i="26" s="1"/>
  <c r="M222" i="26"/>
  <c r="S222" i="26" s="1"/>
  <c r="M228" i="26"/>
  <c r="S228" i="26" s="1"/>
  <c r="M160" i="26"/>
  <c r="S160" i="26" s="1"/>
  <c r="M215" i="26"/>
  <c r="S215" i="26" s="1"/>
  <c r="M206" i="26"/>
  <c r="S206" i="26" s="1"/>
  <c r="M193" i="26"/>
  <c r="S193" i="26" s="1"/>
  <c r="M255" i="26"/>
  <c r="S255" i="26" s="1"/>
  <c r="K3" i="20"/>
  <c r="Q3" i="20" s="1"/>
  <c r="K141" i="20"/>
  <c r="K154" i="20"/>
  <c r="K142" i="20"/>
  <c r="K153" i="20"/>
  <c r="K195" i="20"/>
  <c r="K140" i="20"/>
  <c r="K145" i="20"/>
  <c r="K210" i="20"/>
  <c r="K265" i="20"/>
  <c r="K137" i="20"/>
  <c r="K179" i="20"/>
  <c r="K218" i="20"/>
  <c r="K138" i="20"/>
  <c r="K150" i="20"/>
  <c r="K226" i="20"/>
  <c r="K234" i="20"/>
  <c r="K257" i="20"/>
  <c r="K232" i="20"/>
  <c r="K143" i="20"/>
  <c r="K139" i="20"/>
  <c r="K243" i="20"/>
  <c r="K180" i="20"/>
  <c r="K260" i="20"/>
  <c r="K211" i="20"/>
  <c r="K215" i="20"/>
  <c r="K269" i="20"/>
  <c r="K206" i="20"/>
  <c r="K263" i="20"/>
  <c r="K187" i="20"/>
  <c r="K258" i="20"/>
  <c r="K236" i="20"/>
  <c r="K162" i="20"/>
  <c r="K151" i="20"/>
  <c r="K161" i="20"/>
  <c r="K264" i="20"/>
  <c r="K135" i="20"/>
  <c r="K134" i="20"/>
  <c r="K224" i="20"/>
  <c r="K176" i="20"/>
  <c r="K136" i="20"/>
  <c r="K245" i="20"/>
  <c r="K197" i="20"/>
  <c r="K244" i="20"/>
  <c r="K196" i="20"/>
  <c r="K261" i="20"/>
  <c r="K230" i="20"/>
  <c r="K212" i="20"/>
  <c r="K227" i="20"/>
  <c r="K186" i="20"/>
  <c r="K231" i="20"/>
  <c r="K235" i="20"/>
  <c r="K163" i="20"/>
  <c r="K216" i="20"/>
  <c r="K171" i="20"/>
  <c r="K239" i="20"/>
  <c r="K246" i="20"/>
  <c r="K268" i="20"/>
  <c r="K181" i="20"/>
  <c r="K183" i="20"/>
  <c r="K158" i="20"/>
  <c r="K177" i="20"/>
  <c r="K217" i="20"/>
  <c r="K253" i="20"/>
  <c r="K270" i="20"/>
  <c r="K222" i="20"/>
  <c r="K203" i="20"/>
  <c r="K175" i="20"/>
  <c r="K242" i="20"/>
  <c r="K220" i="20"/>
  <c r="K173" i="20"/>
  <c r="K167" i="20"/>
  <c r="K198" i="20"/>
  <c r="K266" i="20"/>
  <c r="K159" i="20"/>
  <c r="K252" i="20"/>
  <c r="K254" i="20"/>
  <c r="K267" i="20"/>
  <c r="K255" i="20"/>
  <c r="K156" i="20"/>
  <c r="K247" i="20"/>
  <c r="K262" i="20"/>
  <c r="K185" i="20"/>
  <c r="K178" i="20"/>
  <c r="K188" i="20"/>
  <c r="K164" i="20"/>
  <c r="K208" i="20"/>
  <c r="K170" i="20"/>
  <c r="K249" i="20"/>
  <c r="K214" i="20"/>
  <c r="K194" i="20"/>
  <c r="K200" i="20"/>
  <c r="K240" i="20"/>
  <c r="K191" i="20"/>
  <c r="K250" i="20"/>
  <c r="K225" i="20"/>
  <c r="K229" i="20"/>
  <c r="K174" i="20"/>
  <c r="K166" i="20"/>
  <c r="K146" i="20"/>
  <c r="K155" i="20"/>
  <c r="K221" i="20"/>
  <c r="K182" i="20"/>
  <c r="K144" i="20"/>
  <c r="K259" i="20"/>
  <c r="K192" i="20"/>
  <c r="K248" i="20"/>
  <c r="K205" i="20"/>
  <c r="K199" i="20"/>
  <c r="K190" i="20"/>
  <c r="K241" i="20"/>
  <c r="K201" i="20"/>
  <c r="K237" i="20"/>
  <c r="K202" i="20"/>
  <c r="K233" i="20"/>
  <c r="K169" i="20"/>
  <c r="K157" i="20"/>
  <c r="K223" i="20"/>
  <c r="K160" i="20"/>
  <c r="K147" i="20"/>
  <c r="K256" i="20"/>
  <c r="K209" i="20"/>
  <c r="K219" i="20"/>
  <c r="K149" i="20"/>
  <c r="K148" i="20"/>
  <c r="K238" i="20"/>
  <c r="K251" i="20"/>
  <c r="K193" i="20"/>
  <c r="K184" i="20"/>
  <c r="K213" i="20"/>
  <c r="K165" i="20"/>
  <c r="K168" i="20"/>
  <c r="K207" i="20"/>
  <c r="K228" i="20"/>
  <c r="K172" i="20"/>
  <c r="K152" i="20"/>
  <c r="K189" i="20"/>
  <c r="K204" i="20"/>
  <c r="M177" i="20"/>
  <c r="S177" i="20" s="1"/>
  <c r="M156" i="20"/>
  <c r="S156" i="20" s="1"/>
  <c r="M255" i="20"/>
  <c r="S255" i="20" s="1"/>
  <c r="M199" i="20"/>
  <c r="S199" i="20" s="1"/>
  <c r="M196" i="20"/>
  <c r="S196" i="20" s="1"/>
  <c r="M213" i="20"/>
  <c r="S213" i="20" s="1"/>
  <c r="M157" i="20"/>
  <c r="S157" i="20" s="1"/>
  <c r="M237" i="20"/>
  <c r="S237" i="20" s="1"/>
  <c r="M145" i="20"/>
  <c r="S145" i="20" s="1"/>
  <c r="M142" i="20"/>
  <c r="S142" i="20" s="1"/>
  <c r="M144" i="20"/>
  <c r="S144" i="20" s="1"/>
  <c r="M266" i="20"/>
  <c r="S266" i="20" s="1"/>
  <c r="M221" i="20"/>
  <c r="S221" i="20" s="1"/>
  <c r="M151" i="20"/>
  <c r="S151" i="20" s="1"/>
  <c r="M251" i="20"/>
  <c r="S251" i="20" s="1"/>
  <c r="M206" i="20"/>
  <c r="S206" i="20" s="1"/>
  <c r="M175" i="20"/>
  <c r="S175" i="20" s="1"/>
  <c r="M262" i="20"/>
  <c r="S262" i="20" s="1"/>
  <c r="M246" i="20"/>
  <c r="S246" i="20" s="1"/>
  <c r="M174" i="20"/>
  <c r="S174" i="20" s="1"/>
  <c r="M244" i="20"/>
  <c r="S244" i="20" s="1"/>
  <c r="M268" i="20"/>
  <c r="S268" i="20" s="1"/>
  <c r="M205" i="20"/>
  <c r="S205" i="20" s="1"/>
  <c r="M138" i="20"/>
  <c r="S138" i="20" s="1"/>
  <c r="M263" i="20"/>
  <c r="S263" i="20" s="1"/>
  <c r="M149" i="20"/>
  <c r="S149" i="20" s="1"/>
  <c r="M193" i="20"/>
  <c r="S193" i="20" s="1"/>
  <c r="M259" i="20"/>
  <c r="S259" i="20" s="1"/>
  <c r="M171" i="20"/>
  <c r="S171" i="20" s="1"/>
  <c r="M214" i="20"/>
  <c r="S214" i="20" s="1"/>
  <c r="M228" i="20"/>
  <c r="S228" i="20" s="1"/>
  <c r="M152" i="20"/>
  <c r="S152" i="20" s="1"/>
  <c r="M147" i="20"/>
  <c r="S147" i="20" s="1"/>
  <c r="M209" i="20"/>
  <c r="S209" i="20" s="1"/>
  <c r="M137" i="20"/>
  <c r="S137" i="20" s="1"/>
  <c r="M191" i="32"/>
  <c r="S191" i="32" s="1"/>
  <c r="M223" i="32"/>
  <c r="S223" i="32" s="1"/>
  <c r="M236" i="32"/>
  <c r="S236" i="32" s="1"/>
  <c r="M226" i="32"/>
  <c r="S226" i="32" s="1"/>
  <c r="M193" i="32"/>
  <c r="S193" i="32" s="1"/>
  <c r="M150" i="32"/>
  <c r="S150" i="32" s="1"/>
  <c r="M232" i="32"/>
  <c r="S232" i="32" s="1"/>
  <c r="M244" i="32"/>
  <c r="S244" i="32" s="1"/>
  <c r="M167" i="32"/>
  <c r="S167" i="32" s="1"/>
  <c r="M181" i="32"/>
  <c r="S181" i="32" s="1"/>
  <c r="M169" i="32"/>
  <c r="S169" i="32" s="1"/>
  <c r="M208" i="32"/>
  <c r="S208" i="32" s="1"/>
  <c r="M180" i="32"/>
  <c r="S180" i="32" s="1"/>
  <c r="M142" i="32"/>
  <c r="S142" i="32" s="1"/>
  <c r="M157" i="32"/>
  <c r="S157" i="32" s="1"/>
  <c r="M176" i="32"/>
  <c r="S176" i="32" s="1"/>
  <c r="M240" i="32"/>
  <c r="S240" i="32" s="1"/>
  <c r="M212" i="32"/>
  <c r="S212" i="32" s="1"/>
  <c r="M168" i="32"/>
  <c r="S168" i="32" s="1"/>
  <c r="M151" i="32"/>
  <c r="S151" i="32" s="1"/>
  <c r="M230" i="32"/>
  <c r="S230" i="32" s="1"/>
  <c r="M215" i="32"/>
  <c r="S215" i="32" s="1"/>
  <c r="M184" i="32"/>
  <c r="S184" i="32" s="1"/>
  <c r="M231" i="32"/>
  <c r="S231" i="32" s="1"/>
  <c r="M219" i="32"/>
  <c r="S219" i="32" s="1"/>
  <c r="M200" i="32"/>
  <c r="S200" i="32" s="1"/>
  <c r="M155" i="32"/>
  <c r="S155" i="32" s="1"/>
  <c r="M174" i="32"/>
  <c r="S174" i="32" s="1"/>
  <c r="M202" i="32"/>
  <c r="S202" i="32" s="1"/>
  <c r="M206" i="32"/>
  <c r="S206" i="32" s="1"/>
  <c r="M188" i="32"/>
  <c r="S188" i="32" s="1"/>
  <c r="M134" i="32"/>
  <c r="S134" i="32" s="1"/>
  <c r="M258" i="32"/>
  <c r="S258" i="32" s="1"/>
  <c r="M136" i="32"/>
  <c r="S136" i="32" s="1"/>
  <c r="M251" i="39"/>
  <c r="S251" i="39" s="1"/>
  <c r="M264" i="39"/>
  <c r="S264" i="39" s="1"/>
  <c r="M225" i="39"/>
  <c r="S225" i="39" s="1"/>
  <c r="M149" i="39"/>
  <c r="S149" i="39" s="1"/>
  <c r="M231" i="39"/>
  <c r="S231" i="39" s="1"/>
  <c r="M236" i="39"/>
  <c r="S236" i="39" s="1"/>
  <c r="M170" i="39"/>
  <c r="S170" i="39" s="1"/>
  <c r="M252" i="39"/>
  <c r="S252" i="39" s="1"/>
  <c r="M161" i="39"/>
  <c r="S161" i="39" s="1"/>
  <c r="M242" i="39"/>
  <c r="S242" i="39" s="1"/>
  <c r="M230" i="39"/>
  <c r="S230" i="39" s="1"/>
  <c r="M229" i="39"/>
  <c r="S229" i="39" s="1"/>
  <c r="M138" i="39"/>
  <c r="S138" i="39" s="1"/>
  <c r="M208" i="39"/>
  <c r="S208" i="39" s="1"/>
  <c r="M167" i="39"/>
  <c r="S167" i="39" s="1"/>
  <c r="M187" i="39"/>
  <c r="S187" i="39" s="1"/>
  <c r="M228" i="39"/>
  <c r="S228" i="39" s="1"/>
  <c r="M202" i="39"/>
  <c r="S202" i="39" s="1"/>
  <c r="M209" i="39"/>
  <c r="S209" i="39" s="1"/>
  <c r="M154" i="39"/>
  <c r="S154" i="39" s="1"/>
  <c r="M238" i="39"/>
  <c r="S238" i="39" s="1"/>
  <c r="M226" i="39"/>
  <c r="S226" i="39" s="1"/>
  <c r="M266" i="39"/>
  <c r="S266" i="39" s="1"/>
  <c r="M193" i="39"/>
  <c r="S193" i="39" s="1"/>
  <c r="M210" i="39"/>
  <c r="S210" i="39" s="1"/>
  <c r="M247" i="39"/>
  <c r="S247" i="39" s="1"/>
  <c r="M174" i="39"/>
  <c r="S174" i="39" s="1"/>
  <c r="M269" i="39"/>
  <c r="S269" i="39" s="1"/>
  <c r="M265" i="39"/>
  <c r="S265" i="39" s="1"/>
  <c r="M267" i="39"/>
  <c r="S267" i="39" s="1"/>
  <c r="M198" i="39"/>
  <c r="S198" i="39" s="1"/>
  <c r="M148" i="39"/>
  <c r="S148" i="39" s="1"/>
  <c r="M136" i="39"/>
  <c r="S136" i="39" s="1"/>
  <c r="M205" i="39"/>
  <c r="S205" i="39" s="1"/>
  <c r="K137" i="25"/>
  <c r="K260" i="25"/>
  <c r="K134" i="25"/>
  <c r="K139" i="25"/>
  <c r="K184" i="25"/>
  <c r="K135" i="25"/>
  <c r="K147" i="25"/>
  <c r="K238" i="25"/>
  <c r="K140" i="25"/>
  <c r="K201" i="25"/>
  <c r="K163" i="25"/>
  <c r="K177" i="25"/>
  <c r="K257" i="25"/>
  <c r="K225" i="25"/>
  <c r="K212" i="25"/>
  <c r="K175" i="25"/>
  <c r="K236" i="25"/>
  <c r="K203" i="25"/>
  <c r="K234" i="25"/>
  <c r="K167" i="25"/>
  <c r="K262" i="25"/>
  <c r="K165" i="25"/>
  <c r="K219" i="25"/>
  <c r="K247" i="25"/>
  <c r="K222" i="25"/>
  <c r="K267" i="25"/>
  <c r="K226" i="25"/>
  <c r="K136" i="25"/>
  <c r="K268" i="25"/>
  <c r="K265" i="25"/>
  <c r="K242" i="25"/>
  <c r="K197" i="25"/>
  <c r="K193" i="25"/>
  <c r="K207" i="25"/>
  <c r="K181" i="25"/>
  <c r="K171" i="25"/>
  <c r="K198" i="25"/>
  <c r="K205" i="25"/>
  <c r="K206" i="25"/>
  <c r="K151" i="25"/>
  <c r="K209" i="25"/>
  <c r="K263" i="25"/>
  <c r="K266" i="25"/>
  <c r="K240" i="25"/>
  <c r="K243" i="25"/>
  <c r="K246" i="25"/>
  <c r="K228" i="25"/>
  <c r="K173" i="25"/>
  <c r="K155" i="25"/>
  <c r="K214" i="25"/>
  <c r="K178" i="25"/>
  <c r="K213" i="25"/>
  <c r="K195" i="25"/>
  <c r="K254" i="25"/>
  <c r="K264" i="25"/>
  <c r="K235" i="25"/>
  <c r="K215" i="25"/>
  <c r="K221" i="25"/>
  <c r="K190" i="25"/>
  <c r="K162" i="25"/>
  <c r="K154" i="25"/>
  <c r="K157" i="25"/>
  <c r="K182" i="25"/>
  <c r="K252" i="25"/>
  <c r="K210" i="25"/>
  <c r="K180" i="25"/>
  <c r="K152" i="25"/>
  <c r="K149" i="25"/>
  <c r="K166" i="25"/>
  <c r="K199" i="25"/>
  <c r="K259" i="25"/>
  <c r="K258" i="25"/>
  <c r="K269" i="25"/>
  <c r="K237" i="25"/>
  <c r="K223" i="25"/>
  <c r="K217" i="25"/>
  <c r="K224" i="25"/>
  <c r="K179" i="25"/>
  <c r="K172" i="25"/>
  <c r="K192" i="25"/>
  <c r="K233" i="25"/>
  <c r="K202" i="25"/>
  <c r="K256" i="25"/>
  <c r="K230" i="25"/>
  <c r="K211" i="25"/>
  <c r="K176" i="25"/>
  <c r="K174" i="25"/>
  <c r="K200" i="25"/>
  <c r="K218" i="25"/>
  <c r="K187" i="25"/>
  <c r="K186" i="25"/>
  <c r="K141" i="25"/>
  <c r="K169" i="25"/>
  <c r="K191" i="25"/>
  <c r="K168" i="25"/>
  <c r="K196" i="25"/>
  <c r="K255" i="25"/>
  <c r="K261" i="25"/>
  <c r="K188" i="25"/>
  <c r="K158" i="25"/>
  <c r="K231" i="25"/>
  <c r="K161" i="25"/>
  <c r="K270" i="25"/>
  <c r="K244" i="25"/>
  <c r="K250" i="25"/>
  <c r="K241" i="25"/>
  <c r="K227" i="25"/>
  <c r="K185" i="25"/>
  <c r="K204" i="25"/>
  <c r="K159" i="25"/>
  <c r="K150" i="25"/>
  <c r="K232" i="25"/>
  <c r="K156" i="25"/>
  <c r="K142" i="25"/>
  <c r="K189" i="25"/>
  <c r="K153" i="25"/>
  <c r="K183" i="25"/>
  <c r="K249" i="25"/>
  <c r="K251" i="25"/>
  <c r="K145" i="25"/>
  <c r="K208" i="25"/>
  <c r="K138" i="25"/>
  <c r="K160" i="25"/>
  <c r="K239" i="25"/>
  <c r="K220" i="25"/>
  <c r="K143" i="25"/>
  <c r="K144" i="25"/>
  <c r="K164" i="25"/>
  <c r="K194" i="25"/>
  <c r="K148" i="25"/>
  <c r="K146" i="25"/>
  <c r="K229" i="25"/>
  <c r="K248" i="25"/>
  <c r="K170" i="25"/>
  <c r="K253" i="25"/>
  <c r="K216" i="25"/>
  <c r="K245" i="25"/>
  <c r="L205" i="25"/>
  <c r="L173" i="25"/>
  <c r="L138" i="25"/>
  <c r="L196" i="25"/>
  <c r="L266" i="25"/>
  <c r="L145" i="25"/>
  <c r="L241" i="25"/>
  <c r="L240" i="25"/>
  <c r="L141" i="25"/>
  <c r="L250" i="25"/>
  <c r="L199" i="25"/>
  <c r="L147" i="25"/>
  <c r="L183" i="25"/>
  <c r="L137" i="25"/>
  <c r="L216" i="25"/>
  <c r="L135" i="25"/>
  <c r="L203" i="25"/>
  <c r="L225" i="25"/>
  <c r="L253" i="25"/>
  <c r="L267" i="25"/>
  <c r="L245" i="25"/>
  <c r="L232" i="25"/>
  <c r="L228" i="25"/>
  <c r="L218" i="25"/>
  <c r="L142" i="25"/>
  <c r="L149" i="25"/>
  <c r="L134" i="25"/>
  <c r="L139" i="25"/>
  <c r="L189" i="25"/>
  <c r="L217" i="25"/>
  <c r="L248" i="25"/>
  <c r="L249" i="25"/>
  <c r="L197" i="25"/>
  <c r="L246" i="25"/>
  <c r="L256" i="25"/>
  <c r="L234" i="25"/>
  <c r="L185" i="25"/>
  <c r="L176" i="25"/>
  <c r="L151" i="25"/>
  <c r="L268" i="25"/>
  <c r="L213" i="25"/>
  <c r="L156" i="25"/>
  <c r="L236" i="25"/>
  <c r="L229" i="25"/>
  <c r="L223" i="25"/>
  <c r="L221" i="25"/>
  <c r="L210" i="25"/>
  <c r="L177" i="25"/>
  <c r="L198" i="25"/>
  <c r="L180" i="25"/>
  <c r="L162" i="25"/>
  <c r="L167" i="25"/>
  <c r="L146" i="25"/>
  <c r="L140" i="25"/>
  <c r="L155" i="25"/>
  <c r="L258" i="25"/>
  <c r="L257" i="25"/>
  <c r="L230" i="25"/>
  <c r="L201" i="25"/>
  <c r="L181" i="25"/>
  <c r="L159" i="25"/>
  <c r="L174" i="25"/>
  <c r="L224" i="25"/>
  <c r="L190" i="25"/>
  <c r="L186" i="25"/>
  <c r="L153" i="25"/>
  <c r="L144" i="25"/>
  <c r="L247" i="25"/>
  <c r="L222" i="25"/>
  <c r="L170" i="25"/>
  <c r="L231" i="25"/>
  <c r="L209" i="25"/>
  <c r="L206" i="25"/>
  <c r="L160" i="25"/>
  <c r="L148" i="25"/>
  <c r="L270" i="25"/>
  <c r="L254" i="25"/>
  <c r="L259" i="25"/>
  <c r="L260" i="25"/>
  <c r="L211" i="25"/>
  <c r="L208" i="25"/>
  <c r="L227" i="25"/>
  <c r="L202" i="25"/>
  <c r="L243" i="25"/>
  <c r="L238" i="25"/>
  <c r="L226" i="25"/>
  <c r="L219" i="25"/>
  <c r="L175" i="25"/>
  <c r="L184" i="25"/>
  <c r="L165" i="25"/>
  <c r="L171" i="25"/>
  <c r="L169" i="25"/>
  <c r="L154" i="25"/>
  <c r="L136" i="25"/>
  <c r="L264" i="25"/>
  <c r="L195" i="25"/>
  <c r="L263" i="25"/>
  <c r="L237" i="25"/>
  <c r="L220" i="25"/>
  <c r="L200" i="25"/>
  <c r="L204" i="25"/>
  <c r="L182" i="25"/>
  <c r="L188" i="25"/>
  <c r="L172" i="25"/>
  <c r="L178" i="25"/>
  <c r="L150" i="25"/>
  <c r="L261" i="25"/>
  <c r="L187" i="25"/>
  <c r="L252" i="25"/>
  <c r="L193" i="25"/>
  <c r="L179" i="25"/>
  <c r="L143" i="25"/>
  <c r="L269" i="25"/>
  <c r="L235" i="25"/>
  <c r="L239" i="25"/>
  <c r="L161" i="25"/>
  <c r="L212" i="25"/>
  <c r="L192" i="25"/>
  <c r="L244" i="25"/>
  <c r="L166" i="25"/>
  <c r="L251" i="25"/>
  <c r="L157" i="25"/>
  <c r="L255" i="25"/>
  <c r="L207" i="25"/>
  <c r="L262" i="25"/>
  <c r="L191" i="25"/>
  <c r="L163" i="25"/>
  <c r="L152" i="25"/>
  <c r="L233" i="25"/>
  <c r="L194" i="25"/>
  <c r="L214" i="25"/>
  <c r="L265" i="25"/>
  <c r="L215" i="25"/>
  <c r="L242" i="25"/>
  <c r="L158" i="25"/>
  <c r="L164" i="25"/>
  <c r="L168" i="25"/>
  <c r="L166" i="23"/>
  <c r="L214" i="23"/>
  <c r="L216" i="23"/>
  <c r="L176" i="23"/>
  <c r="L188" i="23"/>
  <c r="L252" i="23"/>
  <c r="L249" i="23"/>
  <c r="L228" i="23"/>
  <c r="L232" i="23"/>
  <c r="L156" i="23"/>
  <c r="L235" i="23"/>
  <c r="L135" i="23"/>
  <c r="L134" i="23"/>
  <c r="L207" i="23"/>
  <c r="L172" i="23"/>
  <c r="L177" i="23"/>
  <c r="L190" i="23"/>
  <c r="L260" i="23"/>
  <c r="L203" i="23"/>
  <c r="L138" i="23"/>
  <c r="L240" i="23"/>
  <c r="L199" i="23"/>
  <c r="L229" i="23"/>
  <c r="L241" i="23"/>
  <c r="L246" i="23"/>
  <c r="L224" i="23"/>
  <c r="L226" i="23"/>
  <c r="L200" i="23"/>
  <c r="L187" i="23"/>
  <c r="L139" i="23"/>
  <c r="L160" i="23"/>
  <c r="L185" i="23"/>
  <c r="L140" i="23"/>
  <c r="L161" i="23"/>
  <c r="L222" i="23"/>
  <c r="L212" i="23"/>
  <c r="L186" i="23"/>
  <c r="L143" i="23"/>
  <c r="L146" i="23"/>
  <c r="L183" i="23"/>
  <c r="L205" i="23"/>
  <c r="L256" i="23"/>
  <c r="L239" i="23"/>
  <c r="L258" i="23"/>
  <c r="L220" i="23"/>
  <c r="L245" i="23"/>
  <c r="L197" i="23"/>
  <c r="L192" i="23"/>
  <c r="L147" i="23"/>
  <c r="L153" i="23"/>
  <c r="L223" i="23"/>
  <c r="L155" i="23"/>
  <c r="L152" i="23"/>
  <c r="L255" i="23"/>
  <c r="L219" i="23"/>
  <c r="L181" i="23"/>
  <c r="L217" i="23"/>
  <c r="L142" i="23"/>
  <c r="L257" i="23"/>
  <c r="L167" i="23"/>
  <c r="L268" i="23"/>
  <c r="L248" i="23"/>
  <c r="L225" i="23"/>
  <c r="L215" i="23"/>
  <c r="L178" i="23"/>
  <c r="L194" i="23"/>
  <c r="L174" i="23"/>
  <c r="L169" i="23"/>
  <c r="L165" i="23"/>
  <c r="L154" i="23"/>
  <c r="L266" i="23"/>
  <c r="L247" i="23"/>
  <c r="L233" i="23"/>
  <c r="L244" i="23"/>
  <c r="L250" i="23"/>
  <c r="L218" i="23"/>
  <c r="L193" i="23"/>
  <c r="L182" i="23"/>
  <c r="L159" i="23"/>
  <c r="L253" i="23"/>
  <c r="L150" i="23"/>
  <c r="L148" i="23"/>
  <c r="L254" i="23"/>
  <c r="L204" i="23"/>
  <c r="L251" i="23"/>
  <c r="L231" i="23"/>
  <c r="L202" i="23"/>
  <c r="L198" i="23"/>
  <c r="L168" i="23"/>
  <c r="L261" i="23"/>
  <c r="L234" i="23"/>
  <c r="L141" i="23"/>
  <c r="L270" i="23"/>
  <c r="L243" i="23"/>
  <c r="L269" i="23"/>
  <c r="L267" i="23"/>
  <c r="L195" i="23"/>
  <c r="L149" i="23"/>
  <c r="L136" i="23"/>
  <c r="L265" i="23"/>
  <c r="L230" i="23"/>
  <c r="L213" i="23"/>
  <c r="L208" i="23"/>
  <c r="L201" i="23"/>
  <c r="L179" i="23"/>
  <c r="L206" i="23"/>
  <c r="L175" i="23"/>
  <c r="L157" i="23"/>
  <c r="L173" i="23"/>
  <c r="L189" i="23"/>
  <c r="L211" i="23"/>
  <c r="L144" i="23"/>
  <c r="L263" i="23"/>
  <c r="L191" i="23"/>
  <c r="L158" i="23"/>
  <c r="L137" i="23"/>
  <c r="L262" i="23"/>
  <c r="L236" i="23"/>
  <c r="L164" i="23"/>
  <c r="L238" i="23"/>
  <c r="L145" i="23"/>
  <c r="L259" i="23"/>
  <c r="L221" i="23"/>
  <c r="L162" i="23"/>
  <c r="L209" i="23"/>
  <c r="L210" i="23"/>
  <c r="L180" i="23"/>
  <c r="L171" i="23"/>
  <c r="L163" i="23"/>
  <c r="L242" i="23"/>
  <c r="L264" i="23"/>
  <c r="L227" i="23"/>
  <c r="L196" i="23"/>
  <c r="L151" i="23"/>
  <c r="L184" i="23"/>
  <c r="L237" i="23"/>
  <c r="L170" i="23"/>
  <c r="K5" i="38"/>
  <c r="Q5" i="38" s="1"/>
  <c r="K236" i="38"/>
  <c r="K257" i="38"/>
  <c r="K156" i="38"/>
  <c r="K169" i="38"/>
  <c r="K134" i="38"/>
  <c r="K268" i="38"/>
  <c r="K243" i="38"/>
  <c r="K194" i="38"/>
  <c r="K192" i="38"/>
  <c r="K182" i="38"/>
  <c r="K165" i="38"/>
  <c r="K136" i="38"/>
  <c r="K256" i="38"/>
  <c r="K218" i="38"/>
  <c r="K265" i="38"/>
  <c r="K238" i="38"/>
  <c r="K229" i="38"/>
  <c r="K240" i="38"/>
  <c r="K248" i="38"/>
  <c r="K210" i="38"/>
  <c r="K220" i="38"/>
  <c r="K193" i="38"/>
  <c r="K183" i="38"/>
  <c r="K164" i="38"/>
  <c r="K158" i="38"/>
  <c r="K149" i="38"/>
  <c r="K259" i="38"/>
  <c r="K200" i="38"/>
  <c r="K166" i="38"/>
  <c r="K211" i="38"/>
  <c r="K152" i="38"/>
  <c r="K157" i="38"/>
  <c r="K161" i="38"/>
  <c r="K148" i="38"/>
  <c r="K176" i="38"/>
  <c r="K168" i="38"/>
  <c r="K215" i="38"/>
  <c r="K154" i="38"/>
  <c r="K245" i="38"/>
  <c r="K212" i="38"/>
  <c r="K239" i="38"/>
  <c r="K178" i="38"/>
  <c r="K162" i="38"/>
  <c r="K175" i="38"/>
  <c r="K196" i="38"/>
  <c r="K204" i="38"/>
  <c r="K262" i="38"/>
  <c r="K203" i="38"/>
  <c r="K208" i="38"/>
  <c r="K190" i="38"/>
  <c r="K151" i="38"/>
  <c r="K254" i="38"/>
  <c r="K247" i="38"/>
  <c r="K251" i="38"/>
  <c r="K244" i="38"/>
  <c r="K214" i="38"/>
  <c r="K195" i="38"/>
  <c r="K197" i="38"/>
  <c r="K217" i="38"/>
  <c r="K142" i="38"/>
  <c r="K153" i="38"/>
  <c r="K186" i="38"/>
  <c r="K138" i="38"/>
  <c r="K145" i="38"/>
  <c r="K255" i="38"/>
  <c r="K249" i="38"/>
  <c r="K216" i="38"/>
  <c r="K171" i="38"/>
  <c r="K252" i="38"/>
  <c r="K266" i="38"/>
  <c r="K235" i="38"/>
  <c r="K264" i="38"/>
  <c r="K224" i="38"/>
  <c r="K201" i="38"/>
  <c r="K170" i="38"/>
  <c r="K184" i="38"/>
  <c r="K225" i="38"/>
  <c r="K228" i="38"/>
  <c r="K160" i="38"/>
  <c r="K198" i="38"/>
  <c r="K139" i="38"/>
  <c r="K227" i="38"/>
  <c r="K213" i="38"/>
  <c r="K155" i="38"/>
  <c r="K173" i="38"/>
  <c r="K258" i="38"/>
  <c r="K205" i="38"/>
  <c r="K199" i="38"/>
  <c r="K253" i="38"/>
  <c r="K250" i="38"/>
  <c r="K177" i="38"/>
  <c r="K140" i="38"/>
  <c r="K261" i="38"/>
  <c r="K270" i="38"/>
  <c r="K223" i="38"/>
  <c r="K207" i="38"/>
  <c r="K180" i="38"/>
  <c r="K135" i="38"/>
  <c r="K167" i="38"/>
  <c r="K185" i="38"/>
  <c r="K144" i="38"/>
  <c r="K234" i="38"/>
  <c r="K143" i="38"/>
  <c r="K189" i="38"/>
  <c r="K206" i="38"/>
  <c r="K233" i="38"/>
  <c r="K141" i="38"/>
  <c r="K231" i="38"/>
  <c r="K172" i="38"/>
  <c r="K246" i="38"/>
  <c r="K191" i="38"/>
  <c r="K174" i="38"/>
  <c r="K209" i="38"/>
  <c r="K179" i="38"/>
  <c r="K232" i="38"/>
  <c r="K269" i="38"/>
  <c r="K237" i="38"/>
  <c r="K260" i="38"/>
  <c r="K221" i="38"/>
  <c r="K187" i="38"/>
  <c r="K181" i="38"/>
  <c r="K267" i="38"/>
  <c r="K263" i="38"/>
  <c r="K219" i="38"/>
  <c r="K159" i="38"/>
  <c r="K150" i="38"/>
  <c r="K230" i="38"/>
  <c r="K188" i="38"/>
  <c r="K147" i="38"/>
  <c r="K146" i="38"/>
  <c r="K242" i="38"/>
  <c r="K222" i="38"/>
  <c r="K241" i="38"/>
  <c r="K226" i="38"/>
  <c r="K202" i="38"/>
  <c r="K137" i="38"/>
  <c r="K163" i="38"/>
  <c r="M219" i="20"/>
  <c r="S219" i="20" s="1"/>
  <c r="M243" i="20"/>
  <c r="S243" i="20" s="1"/>
  <c r="M146" i="20"/>
  <c r="S146" i="20" s="1"/>
  <c r="M253" i="20"/>
  <c r="S253" i="20" s="1"/>
  <c r="M197" i="20"/>
  <c r="S197" i="20" s="1"/>
  <c r="M198" i="20"/>
  <c r="S198" i="20" s="1"/>
  <c r="M247" i="20"/>
  <c r="S247" i="20" s="1"/>
  <c r="M250" i="20"/>
  <c r="S250" i="20" s="1"/>
  <c r="M190" i="20"/>
  <c r="S190" i="20" s="1"/>
  <c r="M261" i="20"/>
  <c r="S261" i="20" s="1"/>
  <c r="M136" i="20"/>
  <c r="S136" i="20" s="1"/>
  <c r="M148" i="32"/>
  <c r="S148" i="32" s="1"/>
  <c r="M242" i="32"/>
  <c r="S242" i="32" s="1"/>
  <c r="M137" i="32"/>
  <c r="S137" i="32" s="1"/>
  <c r="M266" i="32"/>
  <c r="S266" i="32" s="1"/>
  <c r="M222" i="32"/>
  <c r="S222" i="32" s="1"/>
  <c r="M267" i="32"/>
  <c r="S267" i="32" s="1"/>
  <c r="M147" i="32"/>
  <c r="S147" i="32" s="1"/>
  <c r="M173" i="32"/>
  <c r="S173" i="32" s="1"/>
  <c r="M175" i="32"/>
  <c r="S175" i="32" s="1"/>
  <c r="M214" i="32"/>
  <c r="S214" i="32" s="1"/>
  <c r="M168" i="39"/>
  <c r="S168" i="39" s="1"/>
  <c r="M254" i="39"/>
  <c r="S254" i="39" s="1"/>
  <c r="M240" i="39"/>
  <c r="S240" i="39" s="1"/>
  <c r="M200" i="39"/>
  <c r="S200" i="39" s="1"/>
  <c r="M245" i="39"/>
  <c r="S245" i="39" s="1"/>
  <c r="M190" i="39"/>
  <c r="S190" i="39" s="1"/>
  <c r="M262" i="39"/>
  <c r="S262" i="39" s="1"/>
  <c r="K137" i="18"/>
  <c r="K158" i="18"/>
  <c r="K184" i="18"/>
  <c r="K135" i="18"/>
  <c r="K177" i="18"/>
  <c r="K189" i="18"/>
  <c r="K176" i="18"/>
  <c r="K251" i="18"/>
  <c r="K232" i="18"/>
  <c r="K168" i="18"/>
  <c r="K240" i="18"/>
  <c r="K258" i="18"/>
  <c r="K198" i="18"/>
  <c r="K215" i="18"/>
  <c r="K204" i="18"/>
  <c r="K182" i="18"/>
  <c r="K211" i="18"/>
  <c r="K259" i="18"/>
  <c r="K241" i="18"/>
  <c r="K249" i="18"/>
  <c r="K238" i="18"/>
  <c r="K208" i="18"/>
  <c r="K226" i="18"/>
  <c r="K219" i="18"/>
  <c r="K152" i="18"/>
  <c r="K138" i="18"/>
  <c r="K153" i="18"/>
  <c r="K183" i="18"/>
  <c r="K228" i="18"/>
  <c r="K221" i="18"/>
  <c r="K269" i="18"/>
  <c r="K242" i="18"/>
  <c r="K230" i="18"/>
  <c r="K148" i="18"/>
  <c r="K147" i="18"/>
  <c r="K172" i="18"/>
  <c r="K174" i="18"/>
  <c r="K236" i="18"/>
  <c r="K173" i="18"/>
  <c r="K202" i="18"/>
  <c r="K167" i="18"/>
  <c r="K197" i="18"/>
  <c r="K264" i="18"/>
  <c r="K246" i="18"/>
  <c r="K179" i="18"/>
  <c r="K175" i="18"/>
  <c r="K195" i="18"/>
  <c r="K217" i="18"/>
  <c r="K239" i="18"/>
  <c r="K213" i="18"/>
  <c r="K139" i="18"/>
  <c r="K234" i="18"/>
  <c r="K247" i="18"/>
  <c r="K187" i="18"/>
  <c r="K171" i="18"/>
  <c r="K178" i="18"/>
  <c r="K266" i="18"/>
  <c r="K194" i="18"/>
  <c r="K162" i="18"/>
  <c r="K165" i="18"/>
  <c r="K188" i="18"/>
  <c r="K190" i="18"/>
  <c r="K250" i="18"/>
  <c r="K257" i="18"/>
  <c r="K220" i="18"/>
  <c r="K218" i="18"/>
  <c r="K256" i="18"/>
  <c r="K199" i="18"/>
  <c r="K207" i="18"/>
  <c r="K142" i="18"/>
  <c r="K146" i="18"/>
  <c r="K200" i="18"/>
  <c r="K205" i="18"/>
  <c r="K155" i="18"/>
  <c r="K255" i="18"/>
  <c r="K268" i="18"/>
  <c r="K243" i="18"/>
  <c r="K235" i="18"/>
  <c r="K203" i="18"/>
  <c r="K164" i="18"/>
  <c r="K181" i="18"/>
  <c r="K237" i="18"/>
  <c r="K145" i="18"/>
  <c r="K229" i="18"/>
  <c r="K143" i="18"/>
  <c r="K270" i="18"/>
  <c r="K254" i="18"/>
  <c r="K212" i="18"/>
  <c r="K160" i="18"/>
  <c r="K166" i="18"/>
  <c r="K163" i="18"/>
  <c r="K233" i="18"/>
  <c r="K261" i="18"/>
  <c r="K262" i="18"/>
  <c r="K252" i="18"/>
  <c r="K224" i="18"/>
  <c r="K210" i="18"/>
  <c r="K223" i="18"/>
  <c r="K196" i="18"/>
  <c r="K154" i="18"/>
  <c r="K227" i="18"/>
  <c r="K161" i="18"/>
  <c r="K201" i="18"/>
  <c r="K136" i="18"/>
  <c r="K260" i="18"/>
  <c r="K245" i="18"/>
  <c r="K244" i="18"/>
  <c r="K206" i="18"/>
  <c r="K170" i="18"/>
  <c r="K149" i="18"/>
  <c r="K186" i="18"/>
  <c r="K157" i="18"/>
  <c r="K150" i="18"/>
  <c r="K265" i="18"/>
  <c r="K231" i="18"/>
  <c r="K253" i="18"/>
  <c r="K222" i="18"/>
  <c r="K141" i="18"/>
  <c r="K140" i="18"/>
  <c r="K169" i="18"/>
  <c r="K159" i="18"/>
  <c r="K214" i="18"/>
  <c r="K156" i="18"/>
  <c r="K144" i="18"/>
  <c r="K225" i="18"/>
  <c r="K267" i="18"/>
  <c r="K193" i="18"/>
  <c r="K191" i="18"/>
  <c r="K263" i="18"/>
  <c r="K209" i="18"/>
  <c r="K134" i="18"/>
  <c r="K192" i="18"/>
  <c r="K151" i="18"/>
  <c r="K248" i="18"/>
  <c r="K185" i="18"/>
  <c r="K216" i="18"/>
  <c r="K180" i="18"/>
  <c r="M5" i="14"/>
  <c r="S5" i="14" s="1"/>
  <c r="M143" i="14"/>
  <c r="S143" i="14" s="1"/>
  <c r="M135" i="14"/>
  <c r="S135" i="14" s="1"/>
  <c r="M171" i="14"/>
  <c r="S171" i="14" s="1"/>
  <c r="M136" i="14"/>
  <c r="S136" i="14" s="1"/>
  <c r="M223" i="14"/>
  <c r="S223" i="14" s="1"/>
  <c r="M160" i="14"/>
  <c r="S160" i="14" s="1"/>
  <c r="M140" i="14"/>
  <c r="S140" i="14" s="1"/>
  <c r="M156" i="14"/>
  <c r="S156" i="14" s="1"/>
  <c r="M141" i="14"/>
  <c r="S141" i="14" s="1"/>
  <c r="M205" i="14"/>
  <c r="S205" i="14" s="1"/>
  <c r="M154" i="14"/>
  <c r="S154" i="14" s="1"/>
  <c r="M170" i="14"/>
  <c r="S170" i="14" s="1"/>
  <c r="M201" i="14"/>
  <c r="S201" i="14" s="1"/>
  <c r="M163" i="14"/>
  <c r="S163" i="14" s="1"/>
  <c r="M197" i="14"/>
  <c r="S197" i="14" s="1"/>
  <c r="M134" i="14"/>
  <c r="S134" i="14" s="1"/>
  <c r="M138" i="14"/>
  <c r="S138" i="14" s="1"/>
  <c r="M255" i="14"/>
  <c r="S255" i="14" s="1"/>
  <c r="M142" i="14"/>
  <c r="S142" i="14" s="1"/>
  <c r="M240" i="14"/>
  <c r="S240" i="14" s="1"/>
  <c r="M172" i="14"/>
  <c r="S172" i="14" s="1"/>
  <c r="M146" i="14"/>
  <c r="S146" i="14" s="1"/>
  <c r="M137" i="14"/>
  <c r="S137" i="14" s="1"/>
  <c r="M224" i="14"/>
  <c r="S224" i="14" s="1"/>
  <c r="M193" i="14"/>
  <c r="S193" i="14" s="1"/>
  <c r="M218" i="14"/>
  <c r="S218" i="14" s="1"/>
  <c r="M153" i="14"/>
  <c r="S153" i="14" s="1"/>
  <c r="M264" i="14"/>
  <c r="S264" i="14" s="1"/>
  <c r="M228" i="14"/>
  <c r="S228" i="14" s="1"/>
  <c r="M219" i="14"/>
  <c r="S219" i="14" s="1"/>
  <c r="M260" i="14"/>
  <c r="S260" i="14" s="1"/>
  <c r="M199" i="14"/>
  <c r="S199" i="14" s="1"/>
  <c r="M181" i="14"/>
  <c r="S181" i="14" s="1"/>
  <c r="M165" i="14"/>
  <c r="S165" i="14" s="1"/>
  <c r="M184" i="14"/>
  <c r="S184" i="14" s="1"/>
  <c r="M167" i="14"/>
  <c r="S167" i="14" s="1"/>
  <c r="M206" i="14"/>
  <c r="S206" i="14" s="1"/>
  <c r="M261" i="14"/>
  <c r="S261" i="14" s="1"/>
  <c r="M203" i="14"/>
  <c r="S203" i="14" s="1"/>
  <c r="M216" i="14"/>
  <c r="S216" i="14" s="1"/>
  <c r="M202" i="14"/>
  <c r="S202" i="14" s="1"/>
  <c r="M211" i="14"/>
  <c r="S211" i="14" s="1"/>
  <c r="M241" i="14"/>
  <c r="S241" i="14" s="1"/>
  <c r="M256" i="14"/>
  <c r="S256" i="14" s="1"/>
  <c r="M269" i="14"/>
  <c r="S269" i="14" s="1"/>
  <c r="M267" i="14"/>
  <c r="S267" i="14" s="1"/>
  <c r="M246" i="14"/>
  <c r="S246" i="14" s="1"/>
  <c r="M235" i="14"/>
  <c r="S235" i="14" s="1"/>
  <c r="M217" i="14"/>
  <c r="S217" i="14" s="1"/>
  <c r="M207" i="14"/>
  <c r="S207" i="14" s="1"/>
  <c r="M176" i="14"/>
  <c r="S176" i="14" s="1"/>
  <c r="M175" i="14"/>
  <c r="S175" i="14" s="1"/>
  <c r="M245" i="14"/>
  <c r="S245" i="14" s="1"/>
  <c r="M253" i="14"/>
  <c r="S253" i="14" s="1"/>
  <c r="M242" i="14"/>
  <c r="S242" i="14" s="1"/>
  <c r="M225" i="14"/>
  <c r="S225" i="14" s="1"/>
  <c r="M177" i="14"/>
  <c r="S177" i="14" s="1"/>
  <c r="M161" i="14"/>
  <c r="S161" i="14" s="1"/>
  <c r="M152" i="14"/>
  <c r="S152" i="14" s="1"/>
  <c r="M166" i="14"/>
  <c r="S166" i="14" s="1"/>
  <c r="M257" i="14"/>
  <c r="S257" i="14" s="1"/>
  <c r="M270" i="14"/>
  <c r="S270" i="14" s="1"/>
  <c r="M259" i="14"/>
  <c r="S259" i="14" s="1"/>
  <c r="M200" i="14"/>
  <c r="S200" i="14" s="1"/>
  <c r="M191" i="14"/>
  <c r="S191" i="14" s="1"/>
  <c r="M179" i="14"/>
  <c r="S179" i="14" s="1"/>
  <c r="M148" i="14"/>
  <c r="S148" i="14" s="1"/>
  <c r="M268" i="14"/>
  <c r="S268" i="14" s="1"/>
  <c r="M252" i="14"/>
  <c r="S252" i="14" s="1"/>
  <c r="M232" i="14"/>
  <c r="S232" i="14" s="1"/>
  <c r="M231" i="14"/>
  <c r="S231" i="14" s="1"/>
  <c r="M230" i="14"/>
  <c r="S230" i="14" s="1"/>
  <c r="M194" i="14"/>
  <c r="S194" i="14" s="1"/>
  <c r="M174" i="14"/>
  <c r="S174" i="14" s="1"/>
  <c r="M249" i="14"/>
  <c r="S249" i="14" s="1"/>
  <c r="M254" i="14"/>
  <c r="S254" i="14" s="1"/>
  <c r="M239" i="14"/>
  <c r="S239" i="14" s="1"/>
  <c r="M238" i="14"/>
  <c r="S238" i="14" s="1"/>
  <c r="M229" i="14"/>
  <c r="S229" i="14" s="1"/>
  <c r="M189" i="14"/>
  <c r="S189" i="14" s="1"/>
  <c r="M173" i="14"/>
  <c r="S173" i="14" s="1"/>
  <c r="M158" i="14"/>
  <c r="S158" i="14" s="1"/>
  <c r="M210" i="14"/>
  <c r="S210" i="14" s="1"/>
  <c r="M144" i="14"/>
  <c r="S144" i="14" s="1"/>
  <c r="M212" i="14"/>
  <c r="S212" i="14" s="1"/>
  <c r="M266" i="14"/>
  <c r="S266" i="14" s="1"/>
  <c r="M244" i="14"/>
  <c r="S244" i="14" s="1"/>
  <c r="M226" i="14"/>
  <c r="S226" i="14" s="1"/>
  <c r="M195" i="14"/>
  <c r="S195" i="14" s="1"/>
  <c r="M183" i="14"/>
  <c r="S183" i="14" s="1"/>
  <c r="M190" i="14"/>
  <c r="S190" i="14" s="1"/>
  <c r="M178" i="14"/>
  <c r="S178" i="14" s="1"/>
  <c r="M145" i="14"/>
  <c r="S145" i="14" s="1"/>
  <c r="M262" i="14"/>
  <c r="S262" i="14" s="1"/>
  <c r="M258" i="14"/>
  <c r="S258" i="14" s="1"/>
  <c r="M237" i="14"/>
  <c r="S237" i="14" s="1"/>
  <c r="M196" i="14"/>
  <c r="S196" i="14" s="1"/>
  <c r="M187" i="14"/>
  <c r="S187" i="14" s="1"/>
  <c r="M164" i="14"/>
  <c r="S164" i="14" s="1"/>
  <c r="M162" i="14"/>
  <c r="S162" i="14" s="1"/>
  <c r="M159" i="14"/>
  <c r="S159" i="14" s="1"/>
  <c r="M263" i="14"/>
  <c r="S263" i="14" s="1"/>
  <c r="M250" i="14"/>
  <c r="S250" i="14" s="1"/>
  <c r="M222" i="14"/>
  <c r="S222" i="14" s="1"/>
  <c r="M198" i="14"/>
  <c r="S198" i="14" s="1"/>
  <c r="M247" i="14"/>
  <c r="S247" i="14" s="1"/>
  <c r="M213" i="14"/>
  <c r="S213" i="14" s="1"/>
  <c r="M186" i="14"/>
  <c r="S186" i="14" s="1"/>
  <c r="M139" i="14"/>
  <c r="S139" i="14" s="1"/>
  <c r="M234" i="14"/>
  <c r="S234" i="14" s="1"/>
  <c r="M214" i="14"/>
  <c r="S214" i="14" s="1"/>
  <c r="M221" i="14"/>
  <c r="S221" i="14" s="1"/>
  <c r="M180" i="14"/>
  <c r="S180" i="14" s="1"/>
  <c r="M251" i="14"/>
  <c r="S251" i="14" s="1"/>
  <c r="M220" i="14"/>
  <c r="S220" i="14" s="1"/>
  <c r="M188" i="14"/>
  <c r="S188" i="14" s="1"/>
  <c r="M204" i="14"/>
  <c r="S204" i="14" s="1"/>
  <c r="M185" i="14"/>
  <c r="S185" i="14" s="1"/>
  <c r="M147" i="14"/>
  <c r="S147" i="14" s="1"/>
  <c r="M236" i="14"/>
  <c r="S236" i="14" s="1"/>
  <c r="M168" i="14"/>
  <c r="S168" i="14" s="1"/>
  <c r="M233" i="14"/>
  <c r="S233" i="14" s="1"/>
  <c r="M208" i="14"/>
  <c r="S208" i="14" s="1"/>
  <c r="M157" i="14"/>
  <c r="S157" i="14" s="1"/>
  <c r="M169" i="14"/>
  <c r="S169" i="14" s="1"/>
  <c r="M149" i="14"/>
  <c r="S149" i="14" s="1"/>
  <c r="M243" i="14"/>
  <c r="S243" i="14" s="1"/>
  <c r="M215" i="14"/>
  <c r="S215" i="14" s="1"/>
  <c r="M150" i="14"/>
  <c r="S150" i="14" s="1"/>
  <c r="M151" i="14"/>
  <c r="S151" i="14" s="1"/>
  <c r="M248" i="14"/>
  <c r="S248" i="14" s="1"/>
  <c r="M227" i="14"/>
  <c r="S227" i="14" s="1"/>
  <c r="M182" i="14"/>
  <c r="S182" i="14" s="1"/>
  <c r="M192" i="14"/>
  <c r="S192" i="14" s="1"/>
  <c r="M209" i="14"/>
  <c r="S209" i="14" s="1"/>
  <c r="M155" i="14"/>
  <c r="S155" i="14" s="1"/>
  <c r="M265" i="14"/>
  <c r="S265" i="14" s="1"/>
  <c r="L198" i="14"/>
  <c r="L232" i="14"/>
  <c r="L135" i="14"/>
  <c r="L137" i="14"/>
  <c r="L179" i="14"/>
  <c r="L252" i="14"/>
  <c r="L265" i="14"/>
  <c r="L191" i="14"/>
  <c r="L199" i="14"/>
  <c r="L194" i="14"/>
  <c r="L189" i="14"/>
  <c r="L255" i="14"/>
  <c r="L256" i="14"/>
  <c r="L211" i="14"/>
  <c r="L222" i="14"/>
  <c r="L200" i="14"/>
  <c r="L195" i="14"/>
  <c r="L251" i="14"/>
  <c r="L134" i="14"/>
  <c r="L245" i="14"/>
  <c r="L152" i="14"/>
  <c r="L190" i="14"/>
  <c r="L160" i="14"/>
  <c r="L259" i="14"/>
  <c r="L266" i="14"/>
  <c r="L221" i="14"/>
  <c r="L156" i="14"/>
  <c r="L178" i="14"/>
  <c r="L171" i="14"/>
  <c r="L258" i="14"/>
  <c r="L249" i="14"/>
  <c r="L208" i="14"/>
  <c r="L213" i="14"/>
  <c r="L186" i="14"/>
  <c r="L173" i="14"/>
  <c r="L162" i="14"/>
  <c r="L142" i="14"/>
  <c r="L143" i="14"/>
  <c r="L270" i="14"/>
  <c r="L243" i="14"/>
  <c r="L205" i="14"/>
  <c r="L188" i="14"/>
  <c r="L169" i="14"/>
  <c r="L176" i="14"/>
  <c r="L164" i="14"/>
  <c r="L253" i="14"/>
  <c r="L238" i="14"/>
  <c r="L202" i="14"/>
  <c r="L229" i="14"/>
  <c r="L210" i="14"/>
  <c r="L197" i="14"/>
  <c r="L212" i="14"/>
  <c r="L183" i="14"/>
  <c r="L155" i="14"/>
  <c r="L244" i="14"/>
  <c r="L226" i="14"/>
  <c r="L177" i="14"/>
  <c r="L257" i="14"/>
  <c r="L217" i="14"/>
  <c r="L237" i="14"/>
  <c r="L192" i="14"/>
  <c r="L185" i="14"/>
  <c r="L163" i="14"/>
  <c r="L187" i="14"/>
  <c r="L180" i="14"/>
  <c r="L161" i="14"/>
  <c r="L145" i="14"/>
  <c r="L136" i="14"/>
  <c r="L267" i="14"/>
  <c r="L262" i="14"/>
  <c r="L239" i="14"/>
  <c r="L269" i="14"/>
  <c r="L236" i="14"/>
  <c r="L201" i="14"/>
  <c r="L209" i="14"/>
  <c r="L215" i="14"/>
  <c r="L153" i="14"/>
  <c r="L184" i="14"/>
  <c r="L157" i="14"/>
  <c r="L234" i="14"/>
  <c r="L230" i="14"/>
  <c r="L214" i="14"/>
  <c r="L228" i="14"/>
  <c r="L203" i="14"/>
  <c r="L225" i="14"/>
  <c r="L172" i="14"/>
  <c r="L150" i="14"/>
  <c r="L182" i="14"/>
  <c r="L147" i="14"/>
  <c r="L141" i="14"/>
  <c r="L250" i="14"/>
  <c r="L167" i="14"/>
  <c r="L148" i="14"/>
  <c r="L263" i="14"/>
  <c r="L246" i="14"/>
  <c r="L227" i="14"/>
  <c r="L175" i="14"/>
  <c r="L159" i="14"/>
  <c r="L168" i="14"/>
  <c r="L216" i="14"/>
  <c r="L261" i="14"/>
  <c r="L235" i="14"/>
  <c r="L165" i="14"/>
  <c r="L139" i="14"/>
  <c r="L260" i="14"/>
  <c r="L248" i="14"/>
  <c r="L233" i="14"/>
  <c r="L218" i="14"/>
  <c r="L204" i="14"/>
  <c r="L219" i="14"/>
  <c r="L241" i="14"/>
  <c r="L220" i="14"/>
  <c r="L206" i="14"/>
  <c r="L181" i="14"/>
  <c r="L140" i="14"/>
  <c r="L240" i="14"/>
  <c r="L224" i="14"/>
  <c r="L170" i="14"/>
  <c r="L151" i="14"/>
  <c r="L247" i="14"/>
  <c r="L196" i="14"/>
  <c r="L223" i="14"/>
  <c r="L174" i="14"/>
  <c r="L264" i="14"/>
  <c r="L231" i="14"/>
  <c r="L154" i="14"/>
  <c r="L158" i="14"/>
  <c r="L146" i="14"/>
  <c r="L144" i="14"/>
  <c r="L268" i="14"/>
  <c r="L193" i="14"/>
  <c r="L138" i="14"/>
  <c r="L207" i="14"/>
  <c r="L254" i="14"/>
  <c r="L149" i="14"/>
  <c r="L242" i="14"/>
  <c r="L166" i="14"/>
  <c r="L134" i="22"/>
  <c r="L141" i="22"/>
  <c r="L202" i="22"/>
  <c r="L137" i="22"/>
  <c r="L204" i="22"/>
  <c r="L259" i="22"/>
  <c r="L136" i="22"/>
  <c r="L232" i="22"/>
  <c r="L213" i="22"/>
  <c r="L191" i="22"/>
  <c r="L250" i="22"/>
  <c r="L180" i="22"/>
  <c r="L135" i="22"/>
  <c r="L228" i="22"/>
  <c r="L209" i="22"/>
  <c r="L164" i="22"/>
  <c r="L170" i="22"/>
  <c r="L268" i="22"/>
  <c r="L174" i="22"/>
  <c r="L264" i="22"/>
  <c r="L217" i="22"/>
  <c r="L219" i="22"/>
  <c r="L211" i="22"/>
  <c r="L163" i="22"/>
  <c r="L223" i="22"/>
  <c r="L269" i="22"/>
  <c r="L249" i="22"/>
  <c r="L261" i="22"/>
  <c r="L216" i="22"/>
  <c r="L166" i="22"/>
  <c r="L152" i="22"/>
  <c r="L177" i="22"/>
  <c r="L139" i="22"/>
  <c r="L270" i="22"/>
  <c r="L238" i="22"/>
  <c r="L265" i="22"/>
  <c r="L267" i="22"/>
  <c r="L243" i="22"/>
  <c r="L224" i="22"/>
  <c r="L207" i="22"/>
  <c r="L194" i="22"/>
  <c r="L226" i="22"/>
  <c r="L183" i="22"/>
  <c r="L179" i="22"/>
  <c r="L140" i="22"/>
  <c r="L251" i="22"/>
  <c r="L257" i="22"/>
  <c r="L236" i="22"/>
  <c r="L212" i="22"/>
  <c r="L178" i="22"/>
  <c r="L247" i="22"/>
  <c r="L235" i="22"/>
  <c r="L227" i="22"/>
  <c r="L208" i="22"/>
  <c r="L175" i="22"/>
  <c r="L143" i="22"/>
  <c r="L145" i="22"/>
  <c r="L138" i="22"/>
  <c r="L151" i="22"/>
  <c r="L255" i="22"/>
  <c r="L220" i="22"/>
  <c r="L172" i="22"/>
  <c r="L144" i="22"/>
  <c r="L237" i="22"/>
  <c r="L233" i="22"/>
  <c r="L258" i="22"/>
  <c r="L190" i="22"/>
  <c r="L176" i="22"/>
  <c r="L197" i="22"/>
  <c r="L169" i="22"/>
  <c r="L184" i="22"/>
  <c r="L189" i="22"/>
  <c r="L242" i="22"/>
  <c r="L148" i="22"/>
  <c r="L142" i="22"/>
  <c r="L256" i="22"/>
  <c r="L240" i="22"/>
  <c r="L225" i="22"/>
  <c r="L245" i="22"/>
  <c r="L241" i="22"/>
  <c r="L230" i="22"/>
  <c r="L222" i="22"/>
  <c r="L206" i="22"/>
  <c r="L210" i="22"/>
  <c r="L173" i="22"/>
  <c r="L168" i="22"/>
  <c r="L201" i="22"/>
  <c r="L200" i="22"/>
  <c r="L161" i="22"/>
  <c r="L147" i="22"/>
  <c r="L195" i="22"/>
  <c r="L260" i="22"/>
  <c r="L244" i="22"/>
  <c r="L229" i="22"/>
  <c r="L167" i="22"/>
  <c r="L254" i="22"/>
  <c r="L239" i="22"/>
  <c r="L215" i="22"/>
  <c r="L186" i="22"/>
  <c r="L193" i="22"/>
  <c r="L192" i="22"/>
  <c r="L160" i="22"/>
  <c r="L146" i="22"/>
  <c r="L149" i="22"/>
  <c r="L156" i="22"/>
  <c r="L155" i="22"/>
  <c r="L263" i="22"/>
  <c r="L157" i="22"/>
  <c r="L153" i="22"/>
  <c r="L205" i="22"/>
  <c r="L266" i="22"/>
  <c r="L248" i="22"/>
  <c r="L182" i="22"/>
  <c r="L185" i="22"/>
  <c r="L162" i="22"/>
  <c r="L253" i="22"/>
  <c r="L159" i="22"/>
  <c r="L171" i="22"/>
  <c r="L262" i="22"/>
  <c r="L246" i="22"/>
  <c r="L158" i="22"/>
  <c r="L188" i="22"/>
  <c r="L218" i="22"/>
  <c r="L231" i="22"/>
  <c r="L203" i="22"/>
  <c r="L214" i="22"/>
  <c r="L165" i="22"/>
  <c r="L252" i="22"/>
  <c r="L234" i="22"/>
  <c r="L221" i="22"/>
  <c r="L150" i="22"/>
  <c r="L181" i="22"/>
  <c r="L199" i="22"/>
  <c r="L154" i="22"/>
  <c r="L198" i="22"/>
  <c r="L196" i="22"/>
  <c r="L187" i="22"/>
  <c r="K137" i="31"/>
  <c r="K254" i="31"/>
  <c r="K221" i="31"/>
  <c r="K202" i="31"/>
  <c r="K135" i="31"/>
  <c r="K229" i="31"/>
  <c r="K152" i="31"/>
  <c r="K171" i="31"/>
  <c r="K155" i="31"/>
  <c r="K139" i="31"/>
  <c r="K267" i="31"/>
  <c r="K209" i="31"/>
  <c r="K225" i="31"/>
  <c r="K214" i="31"/>
  <c r="K245" i="31"/>
  <c r="K163" i="31"/>
  <c r="K147" i="31"/>
  <c r="K201" i="31"/>
  <c r="K242" i="31"/>
  <c r="K208" i="31"/>
  <c r="K189" i="31"/>
  <c r="K239" i="31"/>
  <c r="K217" i="31"/>
  <c r="K134" i="31"/>
  <c r="K210" i="31"/>
  <c r="K174" i="31"/>
  <c r="K164" i="31"/>
  <c r="K183" i="31"/>
  <c r="K256" i="31"/>
  <c r="K236" i="31"/>
  <c r="K233" i="31"/>
  <c r="K200" i="31"/>
  <c r="K157" i="31"/>
  <c r="K138" i="31"/>
  <c r="K231" i="31"/>
  <c r="K182" i="31"/>
  <c r="K218" i="31"/>
  <c r="K246" i="31"/>
  <c r="K206" i="31"/>
  <c r="K216" i="31"/>
  <c r="K222" i="31"/>
  <c r="K151" i="31"/>
  <c r="K158" i="31"/>
  <c r="K268" i="31"/>
  <c r="K247" i="31"/>
  <c r="K237" i="31"/>
  <c r="K153" i="31"/>
  <c r="K168" i="31"/>
  <c r="K180" i="31"/>
  <c r="K175" i="31"/>
  <c r="K248" i="31"/>
  <c r="K142" i="31"/>
  <c r="K244" i="31"/>
  <c r="K150" i="31"/>
  <c r="K187" i="31"/>
  <c r="K243" i="31"/>
  <c r="K257" i="31"/>
  <c r="K227" i="31"/>
  <c r="K207" i="31"/>
  <c r="K198" i="31"/>
  <c r="K165" i="31"/>
  <c r="K203" i="31"/>
  <c r="K197" i="31"/>
  <c r="K144" i="31"/>
  <c r="K270" i="31"/>
  <c r="K234" i="31"/>
  <c r="K251" i="31"/>
  <c r="K240" i="31"/>
  <c r="K230" i="31"/>
  <c r="K213" i="31"/>
  <c r="K212" i="31"/>
  <c r="K159" i="31"/>
  <c r="K140" i="31"/>
  <c r="K181" i="31"/>
  <c r="K166" i="31"/>
  <c r="K260" i="31"/>
  <c r="K223" i="31"/>
  <c r="K205" i="31"/>
  <c r="K161" i="31"/>
  <c r="K154" i="31"/>
  <c r="K156" i="31"/>
  <c r="K136" i="31"/>
  <c r="K192" i="31"/>
  <c r="K172" i="31"/>
  <c r="K186" i="31"/>
  <c r="K266" i="31"/>
  <c r="K241" i="31"/>
  <c r="K143" i="31"/>
  <c r="K220" i="31"/>
  <c r="K224" i="31"/>
  <c r="K252" i="31"/>
  <c r="K219" i="31"/>
  <c r="K145" i="31"/>
  <c r="K184" i="31"/>
  <c r="K235" i="31"/>
  <c r="K149" i="31"/>
  <c r="K170" i="31"/>
  <c r="K204" i="31"/>
  <c r="K263" i="31"/>
  <c r="K178" i="31"/>
  <c r="K261" i="31"/>
  <c r="K253" i="31"/>
  <c r="K215" i="31"/>
  <c r="K173" i="31"/>
  <c r="K160" i="31"/>
  <c r="K262" i="31"/>
  <c r="K238" i="31"/>
  <c r="K162" i="31"/>
  <c r="K185" i="31"/>
  <c r="K177" i="31"/>
  <c r="K259" i="31"/>
  <c r="K211" i="31"/>
  <c r="K196" i="31"/>
  <c r="K265" i="31"/>
  <c r="K195" i="31"/>
  <c r="K264" i="31"/>
  <c r="K191" i="31"/>
  <c r="K146" i="31"/>
  <c r="K232" i="31"/>
  <c r="K269" i="31"/>
  <c r="K176" i="31"/>
  <c r="K258" i="31"/>
  <c r="K228" i="31"/>
  <c r="K148" i="31"/>
  <c r="K190" i="31"/>
  <c r="K199" i="31"/>
  <c r="K141" i="31"/>
  <c r="K194" i="31"/>
  <c r="K249" i="31"/>
  <c r="K255" i="31"/>
  <c r="K193" i="31"/>
  <c r="K167" i="31"/>
  <c r="K179" i="31"/>
  <c r="K250" i="31"/>
  <c r="K169" i="31"/>
  <c r="K188" i="31"/>
  <c r="K226" i="31"/>
  <c r="M145" i="31"/>
  <c r="S145" i="31" s="1"/>
  <c r="M139" i="31"/>
  <c r="S139" i="31" s="1"/>
  <c r="M167" i="31"/>
  <c r="S167" i="31" s="1"/>
  <c r="M168" i="31"/>
  <c r="S168" i="31" s="1"/>
  <c r="M146" i="31"/>
  <c r="S146" i="31" s="1"/>
  <c r="M152" i="31"/>
  <c r="S152" i="31" s="1"/>
  <c r="M172" i="31"/>
  <c r="S172" i="31" s="1"/>
  <c r="M156" i="31"/>
  <c r="S156" i="31" s="1"/>
  <c r="M235" i="31"/>
  <c r="S235" i="31" s="1"/>
  <c r="M153" i="31"/>
  <c r="S153" i="31" s="1"/>
  <c r="M147" i="31"/>
  <c r="S147" i="31" s="1"/>
  <c r="M143" i="31"/>
  <c r="S143" i="31" s="1"/>
  <c r="M164" i="31"/>
  <c r="S164" i="31" s="1"/>
  <c r="M178" i="31"/>
  <c r="S178" i="31" s="1"/>
  <c r="M148" i="31"/>
  <c r="S148" i="31" s="1"/>
  <c r="M170" i="31"/>
  <c r="S170" i="31" s="1"/>
  <c r="M140" i="31"/>
  <c r="S140" i="31" s="1"/>
  <c r="M141" i="31"/>
  <c r="S141" i="31" s="1"/>
  <c r="M157" i="31"/>
  <c r="S157" i="31" s="1"/>
  <c r="M173" i="31"/>
  <c r="S173" i="31" s="1"/>
  <c r="M161" i="31"/>
  <c r="S161" i="31" s="1"/>
  <c r="M151" i="31"/>
  <c r="S151" i="31" s="1"/>
  <c r="M158" i="31"/>
  <c r="S158" i="31" s="1"/>
  <c r="M144" i="31"/>
  <c r="S144" i="31" s="1"/>
  <c r="M174" i="31"/>
  <c r="S174" i="31" s="1"/>
  <c r="M160" i="31"/>
  <c r="S160" i="31" s="1"/>
  <c r="M169" i="31"/>
  <c r="S169" i="31" s="1"/>
  <c r="M159" i="31"/>
  <c r="S159" i="31" s="1"/>
  <c r="M150" i="31"/>
  <c r="S150" i="31" s="1"/>
  <c r="M142" i="31"/>
  <c r="S142" i="31" s="1"/>
  <c r="M165" i="31"/>
  <c r="S165" i="31" s="1"/>
  <c r="M155" i="31"/>
  <c r="S155" i="31" s="1"/>
  <c r="M171" i="31"/>
  <c r="S171" i="31" s="1"/>
  <c r="M166" i="31"/>
  <c r="S166" i="31" s="1"/>
  <c r="M163" i="31"/>
  <c r="S163" i="31" s="1"/>
  <c r="M154" i="31"/>
  <c r="S154" i="31" s="1"/>
  <c r="M149" i="31"/>
  <c r="S149" i="31" s="1"/>
  <c r="M162" i="31"/>
  <c r="S162" i="31" s="1"/>
  <c r="M189" i="31"/>
  <c r="S189" i="31" s="1"/>
  <c r="M138" i="31"/>
  <c r="S138" i="31" s="1"/>
  <c r="M136" i="31"/>
  <c r="S136" i="31" s="1"/>
  <c r="M225" i="31"/>
  <c r="S225" i="31" s="1"/>
  <c r="M177" i="31"/>
  <c r="S177" i="31" s="1"/>
  <c r="M264" i="31"/>
  <c r="S264" i="31" s="1"/>
  <c r="M209" i="31"/>
  <c r="S209" i="31" s="1"/>
  <c r="M134" i="31"/>
  <c r="S134" i="31" s="1"/>
  <c r="M183" i="31"/>
  <c r="S183" i="31" s="1"/>
  <c r="M218" i="31"/>
  <c r="S218" i="31" s="1"/>
  <c r="M199" i="31"/>
  <c r="S199" i="31" s="1"/>
  <c r="M266" i="31"/>
  <c r="S266" i="31" s="1"/>
  <c r="M250" i="31"/>
  <c r="S250" i="31" s="1"/>
  <c r="M204" i="31"/>
  <c r="S204" i="31" s="1"/>
  <c r="M135" i="31"/>
  <c r="S135" i="31" s="1"/>
  <c r="M201" i="31"/>
  <c r="S201" i="31" s="1"/>
  <c r="M137" i="31"/>
  <c r="S137" i="31" s="1"/>
  <c r="M175" i="31"/>
  <c r="S175" i="31" s="1"/>
  <c r="M198" i="31"/>
  <c r="S198" i="31" s="1"/>
  <c r="M200" i="31"/>
  <c r="S200" i="31" s="1"/>
  <c r="M254" i="31"/>
  <c r="S254" i="31" s="1"/>
  <c r="M231" i="31"/>
  <c r="S231" i="31" s="1"/>
  <c r="M223" i="31"/>
  <c r="S223" i="31" s="1"/>
  <c r="M228" i="31"/>
  <c r="S228" i="31" s="1"/>
  <c r="M179" i="31"/>
  <c r="S179" i="31" s="1"/>
  <c r="M230" i="31"/>
  <c r="S230" i="31" s="1"/>
  <c r="M180" i="31"/>
  <c r="S180" i="31" s="1"/>
  <c r="M247" i="31"/>
  <c r="S247" i="31" s="1"/>
  <c r="M265" i="31"/>
  <c r="S265" i="31" s="1"/>
  <c r="M252" i="31"/>
  <c r="S252" i="31" s="1"/>
  <c r="M245" i="31"/>
  <c r="S245" i="31" s="1"/>
  <c r="M262" i="31"/>
  <c r="S262" i="31" s="1"/>
  <c r="M267" i="31"/>
  <c r="S267" i="31" s="1"/>
  <c r="M236" i="31"/>
  <c r="S236" i="31" s="1"/>
  <c r="M232" i="31"/>
  <c r="S232" i="31" s="1"/>
  <c r="M196" i="31"/>
  <c r="S196" i="31" s="1"/>
  <c r="M192" i="31"/>
  <c r="S192" i="31" s="1"/>
  <c r="M188" i="31"/>
  <c r="S188" i="31" s="1"/>
  <c r="M270" i="31"/>
  <c r="S270" i="31" s="1"/>
  <c r="M234" i="31"/>
  <c r="S234" i="31" s="1"/>
  <c r="M219" i="31"/>
  <c r="S219" i="31" s="1"/>
  <c r="M191" i="31"/>
  <c r="S191" i="31" s="1"/>
  <c r="M212" i="31"/>
  <c r="S212" i="31" s="1"/>
  <c r="M257" i="31"/>
  <c r="S257" i="31" s="1"/>
  <c r="M197" i="31"/>
  <c r="S197" i="31" s="1"/>
  <c r="M202" i="31"/>
  <c r="S202" i="31" s="1"/>
  <c r="M261" i="31"/>
  <c r="S261" i="31" s="1"/>
  <c r="M221" i="31"/>
  <c r="S221" i="31" s="1"/>
  <c r="M217" i="31"/>
  <c r="S217" i="31" s="1"/>
  <c r="M260" i="31"/>
  <c r="S260" i="31" s="1"/>
  <c r="M193" i="31"/>
  <c r="S193" i="31" s="1"/>
  <c r="M182" i="31"/>
  <c r="S182" i="31" s="1"/>
  <c r="M233" i="31"/>
  <c r="S233" i="31" s="1"/>
  <c r="M227" i="31"/>
  <c r="S227" i="31" s="1"/>
  <c r="M244" i="31"/>
  <c r="S244" i="31" s="1"/>
  <c r="M194" i="31"/>
  <c r="S194" i="31" s="1"/>
  <c r="M255" i="31"/>
  <c r="S255" i="31" s="1"/>
  <c r="M269" i="31"/>
  <c r="S269" i="31" s="1"/>
  <c r="M246" i="31"/>
  <c r="S246" i="31" s="1"/>
  <c r="M226" i="31"/>
  <c r="S226" i="31" s="1"/>
  <c r="M214" i="31"/>
  <c r="S214" i="31" s="1"/>
  <c r="M239" i="31"/>
  <c r="S239" i="31" s="1"/>
  <c r="M215" i="31"/>
  <c r="S215" i="31" s="1"/>
  <c r="M176" i="31"/>
  <c r="S176" i="31" s="1"/>
  <c r="M211" i="31"/>
  <c r="S211" i="31" s="1"/>
  <c r="M224" i="31"/>
  <c r="S224" i="31" s="1"/>
  <c r="M240" i="31"/>
  <c r="S240" i="31" s="1"/>
  <c r="M238" i="31"/>
  <c r="S238" i="31" s="1"/>
  <c r="M195" i="31"/>
  <c r="S195" i="31" s="1"/>
  <c r="M268" i="31"/>
  <c r="S268" i="31" s="1"/>
  <c r="M241" i="31"/>
  <c r="S241" i="31" s="1"/>
  <c r="M222" i="31"/>
  <c r="S222" i="31" s="1"/>
  <c r="M208" i="31"/>
  <c r="S208" i="31" s="1"/>
  <c r="M242" i="31"/>
  <c r="S242" i="31" s="1"/>
  <c r="M184" i="31"/>
  <c r="S184" i="31" s="1"/>
  <c r="M229" i="31"/>
  <c r="S229" i="31" s="1"/>
  <c r="M186" i="31"/>
  <c r="S186" i="31" s="1"/>
  <c r="M185" i="31"/>
  <c r="S185" i="31" s="1"/>
  <c r="M237" i="31"/>
  <c r="S237" i="31" s="1"/>
  <c r="M259" i="31"/>
  <c r="S259" i="31" s="1"/>
  <c r="M256" i="31"/>
  <c r="S256" i="31" s="1"/>
  <c r="M253" i="31"/>
  <c r="S253" i="31" s="1"/>
  <c r="M210" i="31"/>
  <c r="S210" i="31" s="1"/>
  <c r="M187" i="31"/>
  <c r="S187" i="31" s="1"/>
  <c r="M243" i="31"/>
  <c r="S243" i="31" s="1"/>
  <c r="M251" i="31"/>
  <c r="S251" i="31" s="1"/>
  <c r="M249" i="31"/>
  <c r="S249" i="31" s="1"/>
  <c r="M207" i="31"/>
  <c r="S207" i="31" s="1"/>
  <c r="M206" i="31"/>
  <c r="S206" i="31" s="1"/>
  <c r="M213" i="31"/>
  <c r="S213" i="31" s="1"/>
  <c r="M263" i="31"/>
  <c r="S263" i="31" s="1"/>
  <c r="M181" i="31"/>
  <c r="S181" i="31" s="1"/>
  <c r="M258" i="31"/>
  <c r="S258" i="31" s="1"/>
  <c r="M248" i="31"/>
  <c r="S248" i="31" s="1"/>
  <c r="M205" i="31"/>
  <c r="S205" i="31" s="1"/>
  <c r="M203" i="31"/>
  <c r="S203" i="31" s="1"/>
  <c r="M220" i="31"/>
  <c r="S220" i="31" s="1"/>
  <c r="M216" i="31"/>
  <c r="S216" i="31" s="1"/>
  <c r="M190" i="31"/>
  <c r="S190" i="31" s="1"/>
  <c r="M182" i="22"/>
  <c r="S182" i="22" s="1"/>
  <c r="M135" i="22"/>
  <c r="S135" i="22" s="1"/>
  <c r="M247" i="22"/>
  <c r="S247" i="22" s="1"/>
  <c r="M239" i="22"/>
  <c r="S239" i="22" s="1"/>
  <c r="M136" i="22"/>
  <c r="S136" i="22" s="1"/>
  <c r="M186" i="22"/>
  <c r="S186" i="22" s="1"/>
  <c r="M187" i="22"/>
  <c r="S187" i="22" s="1"/>
  <c r="M256" i="22"/>
  <c r="S256" i="22" s="1"/>
  <c r="M197" i="22"/>
  <c r="S197" i="22" s="1"/>
  <c r="M181" i="22"/>
  <c r="S181" i="22" s="1"/>
  <c r="M201" i="22"/>
  <c r="S201" i="22" s="1"/>
  <c r="M252" i="22"/>
  <c r="S252" i="22" s="1"/>
  <c r="M233" i="22"/>
  <c r="S233" i="22" s="1"/>
  <c r="M265" i="22"/>
  <c r="S265" i="22" s="1"/>
  <c r="M246" i="22"/>
  <c r="S246" i="22" s="1"/>
  <c r="M193" i="22"/>
  <c r="S193" i="22" s="1"/>
  <c r="M151" i="22"/>
  <c r="S151" i="22" s="1"/>
  <c r="M225" i="22"/>
  <c r="S225" i="22" s="1"/>
  <c r="M204" i="22"/>
  <c r="S204" i="22" s="1"/>
  <c r="M169" i="22"/>
  <c r="S169" i="22" s="1"/>
  <c r="M207" i="22"/>
  <c r="S207" i="22" s="1"/>
  <c r="M189" i="22"/>
  <c r="S189" i="22" s="1"/>
  <c r="M237" i="22"/>
  <c r="S237" i="22" s="1"/>
  <c r="M154" i="22"/>
  <c r="S154" i="22" s="1"/>
  <c r="M134" i="22"/>
  <c r="S134" i="22" s="1"/>
  <c r="M192" i="22"/>
  <c r="S192" i="22" s="1"/>
  <c r="M149" i="22"/>
  <c r="S149" i="22" s="1"/>
  <c r="M191" i="22"/>
  <c r="S191" i="22" s="1"/>
  <c r="M230" i="22"/>
  <c r="S230" i="22" s="1"/>
  <c r="M166" i="22"/>
  <c r="S166" i="22" s="1"/>
  <c r="M143" i="22"/>
  <c r="S143" i="22" s="1"/>
  <c r="M251" i="22"/>
  <c r="S251" i="22" s="1"/>
  <c r="M238" i="22"/>
  <c r="S238" i="22" s="1"/>
  <c r="M267" i="22"/>
  <c r="S267" i="22" s="1"/>
  <c r="M228" i="22"/>
  <c r="S228" i="22" s="1"/>
  <c r="M223" i="22"/>
  <c r="S223" i="22" s="1"/>
  <c r="M178" i="22"/>
  <c r="S178" i="22" s="1"/>
  <c r="M147" i="22"/>
  <c r="S147" i="22" s="1"/>
  <c r="M200" i="22"/>
  <c r="S200" i="22" s="1"/>
  <c r="M248" i="22"/>
  <c r="S248" i="22" s="1"/>
  <c r="M150" i="22"/>
  <c r="S150" i="22" s="1"/>
  <c r="M152" i="22"/>
  <c r="S152" i="22" s="1"/>
  <c r="M266" i="22"/>
  <c r="S266" i="22" s="1"/>
  <c r="M258" i="22"/>
  <c r="S258" i="22" s="1"/>
  <c r="M194" i="22"/>
  <c r="S194" i="22" s="1"/>
  <c r="M156" i="22"/>
  <c r="S156" i="22" s="1"/>
  <c r="M236" i="22"/>
  <c r="S236" i="22" s="1"/>
  <c r="M227" i="22"/>
  <c r="S227" i="22" s="1"/>
  <c r="M198" i="22"/>
  <c r="S198" i="22" s="1"/>
  <c r="M155" i="22"/>
  <c r="S155" i="22" s="1"/>
  <c r="M167" i="22"/>
  <c r="S167" i="22" s="1"/>
  <c r="M250" i="22"/>
  <c r="S250" i="22" s="1"/>
  <c r="M243" i="22"/>
  <c r="S243" i="22" s="1"/>
  <c r="M264" i="22"/>
  <c r="S264" i="22" s="1"/>
  <c r="M212" i="22"/>
  <c r="S212" i="22" s="1"/>
  <c r="M213" i="22"/>
  <c r="S213" i="22" s="1"/>
  <c r="M196" i="22"/>
  <c r="S196" i="22" s="1"/>
  <c r="M159" i="22"/>
  <c r="S159" i="22" s="1"/>
  <c r="M148" i="22"/>
  <c r="S148" i="22" s="1"/>
  <c r="M210" i="22"/>
  <c r="S210" i="22" s="1"/>
  <c r="M215" i="22"/>
  <c r="S215" i="22" s="1"/>
  <c r="M160" i="22"/>
  <c r="S160" i="22" s="1"/>
  <c r="M139" i="22"/>
  <c r="S139" i="22" s="1"/>
  <c r="M157" i="22"/>
  <c r="S157" i="22" s="1"/>
  <c r="M158" i="22"/>
  <c r="S158" i="22" s="1"/>
  <c r="M218" i="22"/>
  <c r="S218" i="22" s="1"/>
  <c r="M173" i="22"/>
  <c r="S173" i="22" s="1"/>
  <c r="M249" i="22"/>
  <c r="S249" i="22" s="1"/>
  <c r="M260" i="22"/>
  <c r="S260" i="22" s="1"/>
  <c r="M222" i="22"/>
  <c r="S222" i="22" s="1"/>
  <c r="M144" i="22"/>
  <c r="S144" i="22" s="1"/>
  <c r="M137" i="22"/>
  <c r="S137" i="22" s="1"/>
  <c r="M183" i="22"/>
  <c r="S183" i="22" s="1"/>
  <c r="M203" i="22"/>
  <c r="S203" i="22" s="1"/>
  <c r="M195" i="22"/>
  <c r="S195" i="22" s="1"/>
  <c r="M138" i="22"/>
  <c r="S138" i="22" s="1"/>
  <c r="M263" i="22"/>
  <c r="S263" i="22" s="1"/>
  <c r="M259" i="22"/>
  <c r="S259" i="22" s="1"/>
  <c r="M232" i="22"/>
  <c r="S232" i="22" s="1"/>
  <c r="M208" i="22"/>
  <c r="S208" i="22" s="1"/>
  <c r="M219" i="22"/>
  <c r="S219" i="22" s="1"/>
  <c r="M202" i="22"/>
  <c r="S202" i="22" s="1"/>
  <c r="M190" i="22"/>
  <c r="S190" i="22" s="1"/>
  <c r="M175" i="22"/>
  <c r="S175" i="22" s="1"/>
  <c r="M153" i="22"/>
  <c r="S153" i="22" s="1"/>
  <c r="M244" i="22"/>
  <c r="S244" i="22" s="1"/>
  <c r="M188" i="22"/>
  <c r="S188" i="22" s="1"/>
  <c r="M185" i="22"/>
  <c r="S185" i="22" s="1"/>
  <c r="M254" i="22"/>
  <c r="S254" i="22" s="1"/>
  <c r="M205" i="22"/>
  <c r="S205" i="22" s="1"/>
  <c r="M179" i="22"/>
  <c r="S179" i="22" s="1"/>
  <c r="M145" i="22"/>
  <c r="S145" i="22" s="1"/>
  <c r="M269" i="22"/>
  <c r="S269" i="22" s="1"/>
  <c r="M241" i="22"/>
  <c r="S241" i="22" s="1"/>
  <c r="M146" i="22"/>
  <c r="S146" i="22" s="1"/>
  <c r="M261" i="22"/>
  <c r="S261" i="22" s="1"/>
  <c r="M174" i="22"/>
  <c r="S174" i="22" s="1"/>
  <c r="M161" i="22"/>
  <c r="S161" i="22" s="1"/>
  <c r="M172" i="22"/>
  <c r="S172" i="22" s="1"/>
  <c r="M171" i="22"/>
  <c r="S171" i="22" s="1"/>
  <c r="M221" i="22"/>
  <c r="S221" i="22" s="1"/>
  <c r="M140" i="22"/>
  <c r="S140" i="22" s="1"/>
  <c r="M224" i="22"/>
  <c r="S224" i="22" s="1"/>
  <c r="M257" i="22"/>
  <c r="S257" i="22" s="1"/>
  <c r="M255" i="22"/>
  <c r="S255" i="22" s="1"/>
  <c r="M170" i="22"/>
  <c r="S170" i="22" s="1"/>
  <c r="M209" i="22"/>
  <c r="S209" i="22" s="1"/>
  <c r="M180" i="22"/>
  <c r="S180" i="22" s="1"/>
  <c r="M176" i="22"/>
  <c r="S176" i="22" s="1"/>
  <c r="M268" i="22"/>
  <c r="S268" i="22" s="1"/>
  <c r="M168" i="22"/>
  <c r="S168" i="22" s="1"/>
  <c r="M226" i="22"/>
  <c r="S226" i="22" s="1"/>
  <c r="M234" i="22"/>
  <c r="S234" i="22" s="1"/>
  <c r="M220" i="22"/>
  <c r="S220" i="22" s="1"/>
  <c r="M262" i="22"/>
  <c r="S262" i="22" s="1"/>
  <c r="M216" i="22"/>
  <c r="S216" i="22" s="1"/>
  <c r="M142" i="22"/>
  <c r="S142" i="22" s="1"/>
  <c r="M206" i="22"/>
  <c r="S206" i="22" s="1"/>
  <c r="M270" i="22"/>
  <c r="S270" i="22" s="1"/>
  <c r="M141" i="22"/>
  <c r="S141" i="22" s="1"/>
  <c r="M211" i="22"/>
  <c r="S211" i="22" s="1"/>
  <c r="M253" i="22"/>
  <c r="S253" i="22" s="1"/>
  <c r="M229" i="22"/>
  <c r="S229" i="22" s="1"/>
  <c r="M184" i="22"/>
  <c r="S184" i="22" s="1"/>
  <c r="M245" i="22"/>
  <c r="S245" i="22" s="1"/>
  <c r="M231" i="22"/>
  <c r="S231" i="22" s="1"/>
  <c r="M165" i="22"/>
  <c r="S165" i="22" s="1"/>
  <c r="M217" i="22"/>
  <c r="S217" i="22" s="1"/>
  <c r="M162" i="22"/>
  <c r="S162" i="22" s="1"/>
  <c r="M177" i="22"/>
  <c r="S177" i="22" s="1"/>
  <c r="M235" i="22"/>
  <c r="S235" i="22" s="1"/>
  <c r="M199" i="22"/>
  <c r="S199" i="22" s="1"/>
  <c r="M242" i="22"/>
  <c r="S242" i="22" s="1"/>
  <c r="M214" i="22"/>
  <c r="S214" i="22" s="1"/>
  <c r="M164" i="22"/>
  <c r="S164" i="22" s="1"/>
  <c r="M240" i="22"/>
  <c r="S240" i="22" s="1"/>
  <c r="M163" i="22"/>
  <c r="S163" i="22" s="1"/>
  <c r="M134" i="29"/>
  <c r="S134" i="29" s="1"/>
  <c r="M249" i="29"/>
  <c r="S249" i="29" s="1"/>
  <c r="M228" i="29"/>
  <c r="S228" i="29" s="1"/>
  <c r="M198" i="29"/>
  <c r="S198" i="29" s="1"/>
  <c r="M266" i="29"/>
  <c r="S266" i="29" s="1"/>
  <c r="M195" i="29"/>
  <c r="S195" i="29" s="1"/>
  <c r="M137" i="29"/>
  <c r="S137" i="29" s="1"/>
  <c r="M170" i="29"/>
  <c r="S170" i="29" s="1"/>
  <c r="M154" i="29"/>
  <c r="S154" i="29" s="1"/>
  <c r="M236" i="29"/>
  <c r="S236" i="29" s="1"/>
  <c r="M149" i="29"/>
  <c r="S149" i="29" s="1"/>
  <c r="M139" i="29"/>
  <c r="S139" i="29" s="1"/>
  <c r="M232" i="29"/>
  <c r="S232" i="29" s="1"/>
  <c r="M166" i="29"/>
  <c r="S166" i="29" s="1"/>
  <c r="M150" i="29"/>
  <c r="S150" i="29" s="1"/>
  <c r="M135" i="29"/>
  <c r="S135" i="29" s="1"/>
  <c r="M210" i="29"/>
  <c r="S210" i="29" s="1"/>
  <c r="M260" i="29"/>
  <c r="S260" i="29" s="1"/>
  <c r="M136" i="29"/>
  <c r="S136" i="29" s="1"/>
  <c r="M178" i="29"/>
  <c r="S178" i="29" s="1"/>
  <c r="M162" i="29"/>
  <c r="S162" i="29" s="1"/>
  <c r="M258" i="29"/>
  <c r="S258" i="29" s="1"/>
  <c r="M245" i="29"/>
  <c r="S245" i="29" s="1"/>
  <c r="M174" i="29"/>
  <c r="S174" i="29" s="1"/>
  <c r="M222" i="29"/>
  <c r="S222" i="29" s="1"/>
  <c r="M158" i="29"/>
  <c r="S158" i="29" s="1"/>
  <c r="M138" i="29"/>
  <c r="S138" i="29" s="1"/>
  <c r="M263" i="29"/>
  <c r="S263" i="29" s="1"/>
  <c r="M167" i="29"/>
  <c r="S167" i="29" s="1"/>
  <c r="M196" i="29"/>
  <c r="S196" i="29" s="1"/>
  <c r="M192" i="29"/>
  <c r="S192" i="29" s="1"/>
  <c r="M239" i="29"/>
  <c r="S239" i="29" s="1"/>
  <c r="M163" i="29"/>
  <c r="S163" i="29" s="1"/>
  <c r="M191" i="29"/>
  <c r="S191" i="29" s="1"/>
  <c r="M269" i="29"/>
  <c r="S269" i="29" s="1"/>
  <c r="M267" i="29"/>
  <c r="S267" i="29" s="1"/>
  <c r="M248" i="29"/>
  <c r="S248" i="29" s="1"/>
  <c r="M230" i="29"/>
  <c r="S230" i="29" s="1"/>
  <c r="M240" i="29"/>
  <c r="S240" i="29" s="1"/>
  <c r="M217" i="29"/>
  <c r="S217" i="29" s="1"/>
  <c r="M242" i="29"/>
  <c r="S242" i="29" s="1"/>
  <c r="M164" i="29"/>
  <c r="S164" i="29" s="1"/>
  <c r="M148" i="29"/>
  <c r="S148" i="29" s="1"/>
  <c r="M169" i="29"/>
  <c r="S169" i="29" s="1"/>
  <c r="M161" i="29"/>
  <c r="S161" i="29" s="1"/>
  <c r="M142" i="29"/>
  <c r="S142" i="29" s="1"/>
  <c r="M183" i="29"/>
  <c r="S183" i="29" s="1"/>
  <c r="M179" i="29"/>
  <c r="S179" i="29" s="1"/>
  <c r="M270" i="29"/>
  <c r="S270" i="29" s="1"/>
  <c r="M256" i="29"/>
  <c r="S256" i="29" s="1"/>
  <c r="M226" i="29"/>
  <c r="S226" i="29" s="1"/>
  <c r="M231" i="29"/>
  <c r="S231" i="29" s="1"/>
  <c r="M177" i="29"/>
  <c r="S177" i="29" s="1"/>
  <c r="M140" i="29"/>
  <c r="S140" i="29" s="1"/>
  <c r="M155" i="29"/>
  <c r="S155" i="29" s="1"/>
  <c r="M253" i="29"/>
  <c r="S253" i="29" s="1"/>
  <c r="M221" i="29"/>
  <c r="S221" i="29" s="1"/>
  <c r="M208" i="29"/>
  <c r="S208" i="29" s="1"/>
  <c r="M215" i="29"/>
  <c r="S215" i="29" s="1"/>
  <c r="M197" i="29"/>
  <c r="S197" i="29" s="1"/>
  <c r="M147" i="29"/>
  <c r="S147" i="29" s="1"/>
  <c r="M257" i="29"/>
  <c r="S257" i="29" s="1"/>
  <c r="M181" i="29"/>
  <c r="S181" i="29" s="1"/>
  <c r="M216" i="29"/>
  <c r="S216" i="29" s="1"/>
  <c r="M225" i="29"/>
  <c r="S225" i="29" s="1"/>
  <c r="M265" i="29"/>
  <c r="S265" i="29" s="1"/>
  <c r="M254" i="29"/>
  <c r="S254" i="29" s="1"/>
  <c r="M261" i="29"/>
  <c r="S261" i="29" s="1"/>
  <c r="M176" i="29"/>
  <c r="S176" i="29" s="1"/>
  <c r="M160" i="29"/>
  <c r="S160" i="29" s="1"/>
  <c r="M212" i="29"/>
  <c r="S212" i="29" s="1"/>
  <c r="M141" i="29"/>
  <c r="S141" i="29" s="1"/>
  <c r="M247" i="29"/>
  <c r="S247" i="29" s="1"/>
  <c r="M223" i="29"/>
  <c r="S223" i="29" s="1"/>
  <c r="M157" i="29"/>
  <c r="S157" i="29" s="1"/>
  <c r="M238" i="29"/>
  <c r="S238" i="29" s="1"/>
  <c r="M211" i="29"/>
  <c r="S211" i="29" s="1"/>
  <c r="M214" i="29"/>
  <c r="S214" i="29" s="1"/>
  <c r="M175" i="29"/>
  <c r="S175" i="29" s="1"/>
  <c r="M171" i="29"/>
  <c r="S171" i="29" s="1"/>
  <c r="M227" i="29"/>
  <c r="S227" i="29" s="1"/>
  <c r="M213" i="29"/>
  <c r="S213" i="29" s="1"/>
  <c r="M186" i="29"/>
  <c r="S186" i="29" s="1"/>
  <c r="M268" i="29"/>
  <c r="S268" i="29" s="1"/>
  <c r="M250" i="29"/>
  <c r="S250" i="29" s="1"/>
  <c r="M244" i="29"/>
  <c r="S244" i="29" s="1"/>
  <c r="M202" i="29"/>
  <c r="S202" i="29" s="1"/>
  <c r="M168" i="29"/>
  <c r="S168" i="29" s="1"/>
  <c r="M143" i="29"/>
  <c r="S143" i="29" s="1"/>
  <c r="M255" i="29"/>
  <c r="S255" i="29" s="1"/>
  <c r="M151" i="29"/>
  <c r="S151" i="29" s="1"/>
  <c r="M145" i="29"/>
  <c r="S145" i="29" s="1"/>
  <c r="M252" i="29"/>
  <c r="S252" i="29" s="1"/>
  <c r="M241" i="29"/>
  <c r="S241" i="29" s="1"/>
  <c r="M219" i="29"/>
  <c r="S219" i="29" s="1"/>
  <c r="M200" i="29"/>
  <c r="S200" i="29" s="1"/>
  <c r="M204" i="29"/>
  <c r="S204" i="29" s="1"/>
  <c r="M188" i="29"/>
  <c r="S188" i="29" s="1"/>
  <c r="M146" i="29"/>
  <c r="S146" i="29" s="1"/>
  <c r="M243" i="29"/>
  <c r="S243" i="29" s="1"/>
  <c r="M189" i="29"/>
  <c r="S189" i="29" s="1"/>
  <c r="M184" i="29"/>
  <c r="S184" i="29" s="1"/>
  <c r="M220" i="29"/>
  <c r="S220" i="29" s="1"/>
  <c r="M206" i="29"/>
  <c r="S206" i="29" s="1"/>
  <c r="M262" i="29"/>
  <c r="S262" i="29" s="1"/>
  <c r="M194" i="29"/>
  <c r="S194" i="29" s="1"/>
  <c r="M156" i="29"/>
  <c r="S156" i="29" s="1"/>
  <c r="M165" i="29"/>
  <c r="S165" i="29" s="1"/>
  <c r="M199" i="29"/>
  <c r="S199" i="29" s="1"/>
  <c r="M207" i="29"/>
  <c r="S207" i="29" s="1"/>
  <c r="M182" i="29"/>
  <c r="S182" i="29" s="1"/>
  <c r="M264" i="29"/>
  <c r="S264" i="29" s="1"/>
  <c r="M237" i="29"/>
  <c r="S237" i="29" s="1"/>
  <c r="M201" i="29"/>
  <c r="S201" i="29" s="1"/>
  <c r="M233" i="29"/>
  <c r="S233" i="29" s="1"/>
  <c r="M153" i="29"/>
  <c r="S153" i="29" s="1"/>
  <c r="M234" i="29"/>
  <c r="S234" i="29" s="1"/>
  <c r="M152" i="29"/>
  <c r="S152" i="29" s="1"/>
  <c r="M185" i="29"/>
  <c r="S185" i="29" s="1"/>
  <c r="M205" i="29"/>
  <c r="S205" i="29" s="1"/>
  <c r="M251" i="29"/>
  <c r="S251" i="29" s="1"/>
  <c r="M235" i="29"/>
  <c r="S235" i="29" s="1"/>
  <c r="M190" i="29"/>
  <c r="S190" i="29" s="1"/>
  <c r="M144" i="29"/>
  <c r="S144" i="29" s="1"/>
  <c r="M259" i="29"/>
  <c r="S259" i="29" s="1"/>
  <c r="M229" i="29"/>
  <c r="S229" i="29" s="1"/>
  <c r="M209" i="29"/>
  <c r="S209" i="29" s="1"/>
  <c r="M218" i="29"/>
  <c r="S218" i="29" s="1"/>
  <c r="M172" i="29"/>
  <c r="S172" i="29" s="1"/>
  <c r="M173" i="29"/>
  <c r="S173" i="29" s="1"/>
  <c r="M187" i="29"/>
  <c r="S187" i="29" s="1"/>
  <c r="M193" i="29"/>
  <c r="S193" i="29" s="1"/>
  <c r="M224" i="29"/>
  <c r="S224" i="29" s="1"/>
  <c r="M180" i="29"/>
  <c r="S180" i="29" s="1"/>
  <c r="M246" i="29"/>
  <c r="S246" i="29" s="1"/>
  <c r="M203" i="29"/>
  <c r="S203" i="29" s="1"/>
  <c r="M159" i="29"/>
  <c r="S159" i="29" s="1"/>
  <c r="K137" i="26"/>
  <c r="K246" i="26"/>
  <c r="K134" i="26"/>
  <c r="K136" i="26"/>
  <c r="K258" i="26"/>
  <c r="K212" i="26"/>
  <c r="K244" i="26"/>
  <c r="K168" i="26"/>
  <c r="K245" i="26"/>
  <c r="K206" i="26"/>
  <c r="K156" i="26"/>
  <c r="K208" i="26"/>
  <c r="K221" i="26"/>
  <c r="K234" i="26"/>
  <c r="K211" i="26"/>
  <c r="K242" i="26"/>
  <c r="K220" i="26"/>
  <c r="K216" i="26"/>
  <c r="K157" i="26"/>
  <c r="K238" i="26"/>
  <c r="K172" i="26"/>
  <c r="K149" i="26"/>
  <c r="K224" i="26"/>
  <c r="K250" i="26"/>
  <c r="K202" i="26"/>
  <c r="K142" i="26"/>
  <c r="K153" i="26"/>
  <c r="K163" i="26"/>
  <c r="K159" i="26"/>
  <c r="K243" i="26"/>
  <c r="K247" i="26"/>
  <c r="K191" i="26"/>
  <c r="K162" i="26"/>
  <c r="K155" i="26"/>
  <c r="K195" i="26"/>
  <c r="K141" i="26"/>
  <c r="K176" i="26"/>
  <c r="K146" i="26"/>
  <c r="K151" i="26"/>
  <c r="K161" i="26"/>
  <c r="K217" i="26"/>
  <c r="K203" i="26"/>
  <c r="K180" i="26"/>
  <c r="K257" i="26"/>
  <c r="K173" i="26"/>
  <c r="K223" i="26"/>
  <c r="K219" i="26"/>
  <c r="K209" i="26"/>
  <c r="K158" i="26"/>
  <c r="K192" i="26"/>
  <c r="K266" i="26"/>
  <c r="K196" i="26"/>
  <c r="K233" i="26"/>
  <c r="K194" i="26"/>
  <c r="K261" i="26"/>
  <c r="K175" i="26"/>
  <c r="K139" i="26"/>
  <c r="K227" i="26"/>
  <c r="K189" i="26"/>
  <c r="K183" i="26"/>
  <c r="K200" i="26"/>
  <c r="K262" i="26"/>
  <c r="K230" i="26"/>
  <c r="K188" i="26"/>
  <c r="K178" i="26"/>
  <c r="K237" i="26"/>
  <c r="K240" i="26"/>
  <c r="K235" i="26"/>
  <c r="K267" i="26"/>
  <c r="K138" i="26"/>
  <c r="K248" i="26"/>
  <c r="K207" i="26"/>
  <c r="K182" i="26"/>
  <c r="K154" i="26"/>
  <c r="K135" i="26"/>
  <c r="K177" i="26"/>
  <c r="K254" i="26"/>
  <c r="K241" i="26"/>
  <c r="K251" i="26"/>
  <c r="K184" i="26"/>
  <c r="K260" i="26"/>
  <c r="K225" i="26"/>
  <c r="K166" i="26"/>
  <c r="K269" i="26"/>
  <c r="K179" i="26"/>
  <c r="K252" i="26"/>
  <c r="K167" i="26"/>
  <c r="K263" i="26"/>
  <c r="K199" i="26"/>
  <c r="K255" i="26"/>
  <c r="K152" i="26"/>
  <c r="K249" i="26"/>
  <c r="K144" i="26"/>
  <c r="K181" i="26"/>
  <c r="K169" i="26"/>
  <c r="K190" i="26"/>
  <c r="K198" i="26"/>
  <c r="K239" i="26"/>
  <c r="K222" i="26"/>
  <c r="K187" i="26"/>
  <c r="K150" i="26"/>
  <c r="K213" i="26"/>
  <c r="K264" i="26"/>
  <c r="K193" i="26"/>
  <c r="K186" i="26"/>
  <c r="K170" i="26"/>
  <c r="K265" i="26"/>
  <c r="K218" i="26"/>
  <c r="K256" i="26"/>
  <c r="K210" i="26"/>
  <c r="K174" i="26"/>
  <c r="K160" i="26"/>
  <c r="K148" i="26"/>
  <c r="K201" i="26"/>
  <c r="K268" i="26"/>
  <c r="K140" i="26"/>
  <c r="K270" i="26"/>
  <c r="K229" i="26"/>
  <c r="K197" i="26"/>
  <c r="K143" i="26"/>
  <c r="K226" i="26"/>
  <c r="K185" i="26"/>
  <c r="K232" i="26"/>
  <c r="K236" i="26"/>
  <c r="K231" i="26"/>
  <c r="K214" i="26"/>
  <c r="K147" i="26"/>
  <c r="K253" i="26"/>
  <c r="K228" i="26"/>
  <c r="K145" i="26"/>
  <c r="K215" i="26"/>
  <c r="K165" i="26"/>
  <c r="K164" i="26"/>
  <c r="K171" i="26"/>
  <c r="K259" i="26"/>
  <c r="K205" i="26"/>
  <c r="K204" i="26"/>
  <c r="L5" i="29"/>
  <c r="R5" i="29" s="1"/>
  <c r="L137" i="29"/>
  <c r="L203" i="29"/>
  <c r="L245" i="29"/>
  <c r="L209" i="29"/>
  <c r="L219" i="29"/>
  <c r="L227" i="29"/>
  <c r="L253" i="29"/>
  <c r="L235" i="29"/>
  <c r="L135" i="29"/>
  <c r="L229" i="29"/>
  <c r="L263" i="29"/>
  <c r="L138" i="29"/>
  <c r="L250" i="29"/>
  <c r="L230" i="29"/>
  <c r="L248" i="29"/>
  <c r="L255" i="29"/>
  <c r="L265" i="29"/>
  <c r="L218" i="29"/>
  <c r="L202" i="29"/>
  <c r="L244" i="29"/>
  <c r="L158" i="29"/>
  <c r="L160" i="29"/>
  <c r="L239" i="29"/>
  <c r="L183" i="29"/>
  <c r="L134" i="29"/>
  <c r="L201" i="29"/>
  <c r="L150" i="29"/>
  <c r="L210" i="29"/>
  <c r="L165" i="29"/>
  <c r="L145" i="29"/>
  <c r="L220" i="29"/>
  <c r="L247" i="29"/>
  <c r="L269" i="29"/>
  <c r="L176" i="29"/>
  <c r="L166" i="29"/>
  <c r="L240" i="29"/>
  <c r="L204" i="29"/>
  <c r="L175" i="29"/>
  <c r="L146" i="29"/>
  <c r="L236" i="29"/>
  <c r="L180" i="29"/>
  <c r="L162" i="29"/>
  <c r="L212" i="29"/>
  <c r="L193" i="29"/>
  <c r="L266" i="29"/>
  <c r="L233" i="29"/>
  <c r="L198" i="29"/>
  <c r="L223" i="29"/>
  <c r="L157" i="29"/>
  <c r="L190" i="29"/>
  <c r="L234" i="29"/>
  <c r="L259" i="29"/>
  <c r="L169" i="29"/>
  <c r="L143" i="29"/>
  <c r="L264" i="29"/>
  <c r="L215" i="29"/>
  <c r="L159" i="29"/>
  <c r="L182" i="29"/>
  <c r="L155" i="29"/>
  <c r="L254" i="29"/>
  <c r="L246" i="29"/>
  <c r="L232" i="29"/>
  <c r="L222" i="29"/>
  <c r="L206" i="29"/>
  <c r="L197" i="29"/>
  <c r="L225" i="29"/>
  <c r="L185" i="29"/>
  <c r="L187" i="29"/>
  <c r="L139" i="29"/>
  <c r="L156" i="29"/>
  <c r="L174" i="29"/>
  <c r="L260" i="29"/>
  <c r="L205" i="29"/>
  <c r="L262" i="29"/>
  <c r="L261" i="29"/>
  <c r="L257" i="29"/>
  <c r="L241" i="29"/>
  <c r="L224" i="29"/>
  <c r="L208" i="29"/>
  <c r="L195" i="29"/>
  <c r="L194" i="29"/>
  <c r="L207" i="29"/>
  <c r="L213" i="29"/>
  <c r="L142" i="29"/>
  <c r="L141" i="29"/>
  <c r="L172" i="29"/>
  <c r="L153" i="29"/>
  <c r="L186" i="29"/>
  <c r="L136" i="29"/>
  <c r="L151" i="29"/>
  <c r="L268" i="29"/>
  <c r="L196" i="29"/>
  <c r="L184" i="29"/>
  <c r="L214" i="29"/>
  <c r="L178" i="29"/>
  <c r="L226" i="29"/>
  <c r="L231" i="29"/>
  <c r="L179" i="29"/>
  <c r="L238" i="29"/>
  <c r="L148" i="29"/>
  <c r="L173" i="29"/>
  <c r="L237" i="29"/>
  <c r="L164" i="29"/>
  <c r="L188" i="29"/>
  <c r="L243" i="29"/>
  <c r="L200" i="29"/>
  <c r="L161" i="29"/>
  <c r="L228" i="29"/>
  <c r="L217" i="29"/>
  <c r="L192" i="29"/>
  <c r="L154" i="29"/>
  <c r="L267" i="29"/>
  <c r="L256" i="29"/>
  <c r="L251" i="29"/>
  <c r="L168" i="29"/>
  <c r="L170" i="29"/>
  <c r="L163" i="29"/>
  <c r="L252" i="29"/>
  <c r="L211" i="29"/>
  <c r="L216" i="29"/>
  <c r="L149" i="29"/>
  <c r="L199" i="29"/>
  <c r="L167" i="29"/>
  <c r="L189" i="29"/>
  <c r="L177" i="29"/>
  <c r="L171" i="29"/>
  <c r="L144" i="29"/>
  <c r="L242" i="29"/>
  <c r="L249" i="29"/>
  <c r="L152" i="29"/>
  <c r="L258" i="29"/>
  <c r="L191" i="29"/>
  <c r="L147" i="29"/>
  <c r="L181" i="29"/>
  <c r="L140" i="29"/>
  <c r="L221" i="29"/>
  <c r="L270" i="29"/>
  <c r="K157" i="39"/>
  <c r="K158" i="39"/>
  <c r="K200" i="39"/>
  <c r="K135" i="39"/>
  <c r="K150" i="39"/>
  <c r="K203" i="39"/>
  <c r="K173" i="39"/>
  <c r="K164" i="39"/>
  <c r="K205" i="39"/>
  <c r="K244" i="39"/>
  <c r="K236" i="39"/>
  <c r="K223" i="39"/>
  <c r="K213" i="39"/>
  <c r="K233" i="39"/>
  <c r="K143" i="39"/>
  <c r="K162" i="39"/>
  <c r="K218" i="39"/>
  <c r="K163" i="39"/>
  <c r="K139" i="39"/>
  <c r="K252" i="39"/>
  <c r="K239" i="39"/>
  <c r="K226" i="39"/>
  <c r="K240" i="39"/>
  <c r="K188" i="39"/>
  <c r="K217" i="39"/>
  <c r="K250" i="39"/>
  <c r="K196" i="39"/>
  <c r="K202" i="39"/>
  <c r="K140" i="39"/>
  <c r="K258" i="39"/>
  <c r="K215" i="39"/>
  <c r="K230" i="39"/>
  <c r="K156" i="39"/>
  <c r="K147" i="39"/>
  <c r="K165" i="39"/>
  <c r="K137" i="39"/>
  <c r="K167" i="39"/>
  <c r="K243" i="39"/>
  <c r="K247" i="39"/>
  <c r="K176" i="39"/>
  <c r="K151" i="39"/>
  <c r="K182" i="39"/>
  <c r="K199" i="39"/>
  <c r="K155" i="39"/>
  <c r="K148" i="39"/>
  <c r="K266" i="39"/>
  <c r="K261" i="39"/>
  <c r="K245" i="39"/>
  <c r="K269" i="39"/>
  <c r="K227" i="39"/>
  <c r="K235" i="39"/>
  <c r="K206" i="39"/>
  <c r="K187" i="39"/>
  <c r="K194" i="39"/>
  <c r="K211" i="39"/>
  <c r="K254" i="39"/>
  <c r="K208" i="39"/>
  <c r="K149" i="39"/>
  <c r="K179" i="39"/>
  <c r="K255" i="39"/>
  <c r="K260" i="39"/>
  <c r="K264" i="39"/>
  <c r="K193" i="39"/>
  <c r="K142" i="39"/>
  <c r="K166" i="39"/>
  <c r="K209" i="39"/>
  <c r="K144" i="39"/>
  <c r="K232" i="39"/>
  <c r="K177" i="39"/>
  <c r="K263" i="39"/>
  <c r="K241" i="39"/>
  <c r="K265" i="39"/>
  <c r="K246" i="39"/>
  <c r="K221" i="39"/>
  <c r="K168" i="39"/>
  <c r="K146" i="39"/>
  <c r="K180" i="39"/>
  <c r="K178" i="39"/>
  <c r="K153" i="39"/>
  <c r="K138" i="39"/>
  <c r="K159" i="39"/>
  <c r="K219" i="39"/>
  <c r="K214" i="39"/>
  <c r="K161" i="39"/>
  <c r="K184" i="39"/>
  <c r="K231" i="39"/>
  <c r="K195" i="39"/>
  <c r="K145" i="39"/>
  <c r="K197" i="39"/>
  <c r="K257" i="39"/>
  <c r="K270" i="39"/>
  <c r="K238" i="39"/>
  <c r="K253" i="39"/>
  <c r="K207" i="39"/>
  <c r="K201" i="39"/>
  <c r="K136" i="39"/>
  <c r="K175" i="39"/>
  <c r="K181" i="39"/>
  <c r="K189" i="39"/>
  <c r="K259" i="39"/>
  <c r="K268" i="39"/>
  <c r="K237" i="39"/>
  <c r="K225" i="39"/>
  <c r="K228" i="39"/>
  <c r="K234" i="39"/>
  <c r="K220" i="39"/>
  <c r="K152" i="39"/>
  <c r="K154" i="39"/>
  <c r="K242" i="39"/>
  <c r="K256" i="39"/>
  <c r="K229" i="39"/>
  <c r="K204" i="39"/>
  <c r="K160" i="39"/>
  <c r="K174" i="39"/>
  <c r="K183" i="39"/>
  <c r="K251" i="39"/>
  <c r="K262" i="39"/>
  <c r="K198" i="39"/>
  <c r="K190" i="39"/>
  <c r="K134" i="39"/>
  <c r="K222" i="39"/>
  <c r="K186" i="39"/>
  <c r="K185" i="39"/>
  <c r="K192" i="39"/>
  <c r="K169" i="39"/>
  <c r="K191" i="39"/>
  <c r="K249" i="39"/>
  <c r="K216" i="39"/>
  <c r="K210" i="39"/>
  <c r="K224" i="39"/>
  <c r="K171" i="39"/>
  <c r="K212" i="39"/>
  <c r="K248" i="39"/>
  <c r="K267" i="39"/>
  <c r="K172" i="39"/>
  <c r="K170" i="39"/>
  <c r="K141" i="39"/>
  <c r="L5" i="38"/>
  <c r="R5" i="38" s="1"/>
  <c r="L178" i="38"/>
  <c r="L140" i="38"/>
  <c r="L186" i="38"/>
  <c r="L255" i="38"/>
  <c r="L182" i="38"/>
  <c r="L155" i="38"/>
  <c r="L190" i="38"/>
  <c r="L188" i="38"/>
  <c r="L192" i="38"/>
  <c r="L134" i="38"/>
  <c r="L258" i="38"/>
  <c r="L262" i="38"/>
  <c r="L267" i="38"/>
  <c r="L227" i="38"/>
  <c r="L187" i="38"/>
  <c r="L225" i="38"/>
  <c r="L175" i="38"/>
  <c r="L138" i="38"/>
  <c r="L221" i="38"/>
  <c r="L241" i="38"/>
  <c r="L233" i="38"/>
  <c r="L219" i="38"/>
  <c r="L143" i="38"/>
  <c r="L156" i="38"/>
  <c r="L197" i="38"/>
  <c r="L263" i="38"/>
  <c r="L265" i="38"/>
  <c r="L231" i="38"/>
  <c r="L226" i="38"/>
  <c r="L196" i="38"/>
  <c r="L214" i="38"/>
  <c r="L259" i="38"/>
  <c r="L230" i="38"/>
  <c r="L206" i="38"/>
  <c r="L234" i="38"/>
  <c r="L159" i="38"/>
  <c r="L217" i="38"/>
  <c r="L229" i="38"/>
  <c r="L243" i="38"/>
  <c r="L269" i="38"/>
  <c r="L245" i="38"/>
  <c r="L216" i="38"/>
  <c r="L189" i="38"/>
  <c r="L201" i="38"/>
  <c r="L204" i="38"/>
  <c r="L181" i="38"/>
  <c r="L185" i="38"/>
  <c r="L166" i="38"/>
  <c r="L154" i="38"/>
  <c r="L191" i="38"/>
  <c r="L151" i="38"/>
  <c r="L238" i="38"/>
  <c r="L167" i="38"/>
  <c r="L148" i="38"/>
  <c r="L266" i="38"/>
  <c r="L253" i="38"/>
  <c r="L239" i="38"/>
  <c r="L215" i="38"/>
  <c r="L264" i="38"/>
  <c r="L257" i="38"/>
  <c r="L235" i="38"/>
  <c r="L228" i="38"/>
  <c r="L250" i="38"/>
  <c r="L211" i="38"/>
  <c r="L179" i="38"/>
  <c r="L261" i="38"/>
  <c r="L177" i="38"/>
  <c r="L158" i="38"/>
  <c r="L202" i="38"/>
  <c r="L149" i="38"/>
  <c r="L268" i="38"/>
  <c r="L236" i="38"/>
  <c r="L232" i="38"/>
  <c r="L209" i="38"/>
  <c r="L146" i="38"/>
  <c r="L170" i="38"/>
  <c r="L144" i="38"/>
  <c r="L137" i="38"/>
  <c r="L193" i="38"/>
  <c r="L145" i="38"/>
  <c r="L223" i="38"/>
  <c r="L200" i="38"/>
  <c r="L153" i="38"/>
  <c r="L249" i="38"/>
  <c r="L213" i="38"/>
  <c r="L142" i="38"/>
  <c r="L169" i="38"/>
  <c r="L260" i="38"/>
  <c r="L208" i="38"/>
  <c r="L194" i="38"/>
  <c r="L152" i="38"/>
  <c r="L161" i="38"/>
  <c r="L176" i="38"/>
  <c r="L180" i="38"/>
  <c r="L157" i="38"/>
  <c r="L207" i="38"/>
  <c r="L218" i="38"/>
  <c r="L256" i="38"/>
  <c r="L222" i="38"/>
  <c r="L168" i="38"/>
  <c r="L171" i="38"/>
  <c r="L160" i="38"/>
  <c r="L141" i="38"/>
  <c r="L135" i="38"/>
  <c r="L220" i="38"/>
  <c r="L198" i="38"/>
  <c r="L240" i="38"/>
  <c r="L247" i="38"/>
  <c r="L248" i="38"/>
  <c r="L237" i="38"/>
  <c r="L195" i="38"/>
  <c r="L164" i="38"/>
  <c r="L139" i="38"/>
  <c r="L163" i="38"/>
  <c r="L251" i="38"/>
  <c r="L252" i="38"/>
  <c r="L224" i="38"/>
  <c r="L183" i="38"/>
  <c r="L203" i="38"/>
  <c r="L210" i="38"/>
  <c r="L270" i="38"/>
  <c r="L172" i="38"/>
  <c r="L254" i="38"/>
  <c r="L212" i="38"/>
  <c r="L246" i="38"/>
  <c r="L184" i="38"/>
  <c r="L147" i="38"/>
  <c r="L242" i="38"/>
  <c r="L199" i="38"/>
  <c r="L162" i="38"/>
  <c r="L174" i="38"/>
  <c r="L244" i="38"/>
  <c r="L205" i="38"/>
  <c r="L165" i="38"/>
  <c r="L150" i="38"/>
  <c r="L173" i="38"/>
  <c r="L136" i="38"/>
  <c r="K150" i="36"/>
  <c r="Q150" i="36" s="1"/>
  <c r="M261" i="36"/>
  <c r="S261" i="36" s="1"/>
  <c r="L226" i="36"/>
  <c r="M240" i="20"/>
  <c r="S240" i="20" s="1"/>
  <c r="M180" i="20"/>
  <c r="S180" i="20" s="1"/>
  <c r="M192" i="20"/>
  <c r="S192" i="20" s="1"/>
  <c r="M141" i="20"/>
  <c r="S141" i="20" s="1"/>
  <c r="M215" i="20"/>
  <c r="S215" i="20" s="1"/>
  <c r="M239" i="20"/>
  <c r="S239" i="20" s="1"/>
  <c r="M224" i="20"/>
  <c r="S224" i="20" s="1"/>
  <c r="M238" i="20"/>
  <c r="S238" i="20" s="1"/>
  <c r="M167" i="20"/>
  <c r="S167" i="20" s="1"/>
  <c r="M254" i="20"/>
  <c r="S254" i="20" s="1"/>
  <c r="M231" i="20"/>
  <c r="S231" i="20" s="1"/>
  <c r="M153" i="20"/>
  <c r="S153" i="20" s="1"/>
  <c r="M211" i="20"/>
  <c r="S211" i="20" s="1"/>
  <c r="M148" i="20"/>
  <c r="S148" i="20" s="1"/>
  <c r="M242" i="20"/>
  <c r="S242" i="20" s="1"/>
  <c r="M270" i="20"/>
  <c r="S270" i="20" s="1"/>
  <c r="M183" i="20"/>
  <c r="S183" i="20" s="1"/>
  <c r="M252" i="20"/>
  <c r="S252" i="20" s="1"/>
  <c r="M165" i="20"/>
  <c r="S165" i="20" s="1"/>
  <c r="M187" i="20"/>
  <c r="S187" i="20" s="1"/>
  <c r="M212" i="20"/>
  <c r="S212" i="20" s="1"/>
  <c r="M143" i="20"/>
  <c r="S143" i="20" s="1"/>
  <c r="M191" i="20"/>
  <c r="S191" i="20" s="1"/>
  <c r="M201" i="20"/>
  <c r="S201" i="20" s="1"/>
  <c r="M194" i="20"/>
  <c r="S194" i="20" s="1"/>
  <c r="M235" i="20"/>
  <c r="S235" i="20" s="1"/>
  <c r="M216" i="20"/>
  <c r="S216" i="20" s="1"/>
  <c r="M135" i="20"/>
  <c r="S135" i="20" s="1"/>
  <c r="M184" i="20"/>
  <c r="S184" i="20" s="1"/>
  <c r="M230" i="20"/>
  <c r="S230" i="20" s="1"/>
  <c r="M202" i="20"/>
  <c r="S202" i="20" s="1"/>
  <c r="M258" i="20"/>
  <c r="S258" i="20" s="1"/>
  <c r="M208" i="20"/>
  <c r="S208" i="20" s="1"/>
  <c r="M260" i="20"/>
  <c r="S260" i="20" s="1"/>
  <c r="M144" i="32"/>
  <c r="S144" i="32" s="1"/>
  <c r="M195" i="32"/>
  <c r="S195" i="32" s="1"/>
  <c r="M135" i="32"/>
  <c r="S135" i="32" s="1"/>
  <c r="M264" i="32"/>
  <c r="S264" i="32" s="1"/>
  <c r="M221" i="32"/>
  <c r="S221" i="32" s="1"/>
  <c r="M239" i="32"/>
  <c r="S239" i="32" s="1"/>
  <c r="M149" i="32"/>
  <c r="S149" i="32" s="1"/>
  <c r="M235" i="32"/>
  <c r="S235" i="32" s="1"/>
  <c r="M262" i="32"/>
  <c r="S262" i="32" s="1"/>
  <c r="M164" i="32"/>
  <c r="S164" i="32" s="1"/>
  <c r="M162" i="32"/>
  <c r="S162" i="32" s="1"/>
  <c r="M194" i="32"/>
  <c r="S194" i="32" s="1"/>
  <c r="M246" i="32"/>
  <c r="S246" i="32" s="1"/>
  <c r="M263" i="32"/>
  <c r="S263" i="32" s="1"/>
  <c r="M187" i="32"/>
  <c r="S187" i="32" s="1"/>
  <c r="M247" i="32"/>
  <c r="S247" i="32" s="1"/>
  <c r="M182" i="32"/>
  <c r="S182" i="32" s="1"/>
  <c r="M255" i="32"/>
  <c r="S255" i="32" s="1"/>
  <c r="M229" i="32"/>
  <c r="S229" i="32" s="1"/>
  <c r="M154" i="32"/>
  <c r="S154" i="32" s="1"/>
  <c r="M153" i="32"/>
  <c r="S153" i="32" s="1"/>
  <c r="M253" i="32"/>
  <c r="S253" i="32" s="1"/>
  <c r="M228" i="32"/>
  <c r="S228" i="32" s="1"/>
  <c r="M211" i="32"/>
  <c r="S211" i="32" s="1"/>
  <c r="M256" i="32"/>
  <c r="S256" i="32" s="1"/>
  <c r="M159" i="32"/>
  <c r="S159" i="32" s="1"/>
  <c r="M216" i="32"/>
  <c r="S216" i="32" s="1"/>
  <c r="M261" i="32"/>
  <c r="S261" i="32" s="1"/>
  <c r="M237" i="32"/>
  <c r="S237" i="32" s="1"/>
  <c r="M218" i="32"/>
  <c r="S218" i="32" s="1"/>
  <c r="M205" i="32"/>
  <c r="S205" i="32" s="1"/>
  <c r="M210" i="32"/>
  <c r="S210" i="32" s="1"/>
  <c r="M171" i="32"/>
  <c r="S171" i="32" s="1"/>
  <c r="M265" i="32"/>
  <c r="S265" i="32" s="1"/>
  <c r="M251" i="32"/>
  <c r="S251" i="32" s="1"/>
  <c r="M212" i="39"/>
  <c r="S212" i="39" s="1"/>
  <c r="M166" i="39"/>
  <c r="S166" i="39" s="1"/>
  <c r="M263" i="39"/>
  <c r="S263" i="39" s="1"/>
  <c r="M192" i="39"/>
  <c r="S192" i="39" s="1"/>
  <c r="M204" i="39"/>
  <c r="S204" i="39" s="1"/>
  <c r="M135" i="39"/>
  <c r="S135" i="39" s="1"/>
  <c r="M146" i="39"/>
  <c r="S146" i="39" s="1"/>
  <c r="M184" i="39"/>
  <c r="S184" i="39" s="1"/>
  <c r="M178" i="39"/>
  <c r="S178" i="39" s="1"/>
  <c r="M156" i="39"/>
  <c r="S156" i="39" s="1"/>
  <c r="M244" i="39"/>
  <c r="S244" i="39" s="1"/>
  <c r="M253" i="39"/>
  <c r="S253" i="39" s="1"/>
  <c r="M175" i="39"/>
  <c r="S175" i="39" s="1"/>
  <c r="M214" i="39"/>
  <c r="S214" i="39" s="1"/>
  <c r="M194" i="39"/>
  <c r="S194" i="39" s="1"/>
  <c r="M142" i="39"/>
  <c r="S142" i="39" s="1"/>
  <c r="M258" i="39"/>
  <c r="S258" i="39" s="1"/>
  <c r="M259" i="39"/>
  <c r="S259" i="39" s="1"/>
  <c r="M173" i="39"/>
  <c r="S173" i="39" s="1"/>
  <c r="M158" i="39"/>
  <c r="S158" i="39" s="1"/>
  <c r="M163" i="39"/>
  <c r="S163" i="39" s="1"/>
  <c r="M215" i="39"/>
  <c r="S215" i="39" s="1"/>
  <c r="M235" i="39"/>
  <c r="S235" i="39" s="1"/>
  <c r="M185" i="39"/>
  <c r="S185" i="39" s="1"/>
  <c r="M211" i="39"/>
  <c r="S211" i="39" s="1"/>
  <c r="M268" i="39"/>
  <c r="S268" i="39" s="1"/>
  <c r="M222" i="39"/>
  <c r="S222" i="39" s="1"/>
  <c r="M172" i="39"/>
  <c r="S172" i="39" s="1"/>
  <c r="M165" i="39"/>
  <c r="S165" i="39" s="1"/>
  <c r="M250" i="39"/>
  <c r="S250" i="39" s="1"/>
  <c r="M143" i="39"/>
  <c r="S143" i="39" s="1"/>
  <c r="M257" i="39"/>
  <c r="S257" i="39" s="1"/>
  <c r="M157" i="39"/>
  <c r="S157" i="39" s="1"/>
  <c r="M153" i="39"/>
  <c r="S153" i="39" s="1"/>
  <c r="L151" i="26"/>
  <c r="L135" i="26"/>
  <c r="L262" i="26"/>
  <c r="L175" i="26"/>
  <c r="L237" i="26"/>
  <c r="L208" i="26"/>
  <c r="L187" i="26"/>
  <c r="L207" i="26"/>
  <c r="L141" i="26"/>
  <c r="L134" i="26"/>
  <c r="L246" i="26"/>
  <c r="L190" i="26"/>
  <c r="L167" i="26"/>
  <c r="L220" i="26"/>
  <c r="L160" i="26"/>
  <c r="L181" i="26"/>
  <c r="L263" i="26"/>
  <c r="L221" i="26"/>
  <c r="L269" i="26"/>
  <c r="L222" i="26"/>
  <c r="L209" i="26"/>
  <c r="L153" i="26"/>
  <c r="L172" i="26"/>
  <c r="L265" i="26"/>
  <c r="L229" i="26"/>
  <c r="L241" i="26"/>
  <c r="L204" i="26"/>
  <c r="L183" i="26"/>
  <c r="L247" i="26"/>
  <c r="L245" i="26"/>
  <c r="L202" i="26"/>
  <c r="L184" i="26"/>
  <c r="L159" i="26"/>
  <c r="L228" i="26"/>
  <c r="L138" i="26"/>
  <c r="L199" i="26"/>
  <c r="L193" i="26"/>
  <c r="L267" i="26"/>
  <c r="L182" i="26"/>
  <c r="L154" i="26"/>
  <c r="L146" i="26"/>
  <c r="L218" i="26"/>
  <c r="L158" i="26"/>
  <c r="L210" i="26"/>
  <c r="L144" i="26"/>
  <c r="L196" i="26"/>
  <c r="L260" i="26"/>
  <c r="L248" i="26"/>
  <c r="L258" i="26"/>
  <c r="L226" i="26"/>
  <c r="L235" i="26"/>
  <c r="L147" i="26"/>
  <c r="L188" i="26"/>
  <c r="L176" i="26"/>
  <c r="L234" i="26"/>
  <c r="L252" i="26"/>
  <c r="L238" i="26"/>
  <c r="L185" i="26"/>
  <c r="L255" i="26"/>
  <c r="L266" i="26"/>
  <c r="L174" i="26"/>
  <c r="L259" i="26"/>
  <c r="L223" i="26"/>
  <c r="L232" i="26"/>
  <c r="L186" i="26"/>
  <c r="L165" i="26"/>
  <c r="L268" i="26"/>
  <c r="L173" i="26"/>
  <c r="L243" i="26"/>
  <c r="L213" i="26"/>
  <c r="L214" i="26"/>
  <c r="L205" i="26"/>
  <c r="L201" i="26"/>
  <c r="L212" i="26"/>
  <c r="L140" i="26"/>
  <c r="L236" i="26"/>
  <c r="L227" i="26"/>
  <c r="L194" i="26"/>
  <c r="L231" i="26"/>
  <c r="L150" i="26"/>
  <c r="L162" i="26"/>
  <c r="L142" i="26"/>
  <c r="L145" i="26"/>
  <c r="L143" i="26"/>
  <c r="L200" i="26"/>
  <c r="L192" i="26"/>
  <c r="L217" i="26"/>
  <c r="L257" i="26"/>
  <c r="L168" i="26"/>
  <c r="L242" i="26"/>
  <c r="L254" i="26"/>
  <c r="L219" i="26"/>
  <c r="L206" i="26"/>
  <c r="L198" i="26"/>
  <c r="L148" i="26"/>
  <c r="L155" i="26"/>
  <c r="L240" i="26"/>
  <c r="L211" i="26"/>
  <c r="L170" i="26"/>
  <c r="L166" i="26"/>
  <c r="L179" i="26"/>
  <c r="L139" i="26"/>
  <c r="L224" i="26"/>
  <c r="L169" i="26"/>
  <c r="L137" i="26"/>
  <c r="L189" i="26"/>
  <c r="L225" i="26"/>
  <c r="L256" i="26"/>
  <c r="L249" i="26"/>
  <c r="L270" i="26"/>
  <c r="L195" i="26"/>
  <c r="L171" i="26"/>
  <c r="L197" i="26"/>
  <c r="L164" i="26"/>
  <c r="L163" i="26"/>
  <c r="L233" i="26"/>
  <c r="L244" i="26"/>
  <c r="L157" i="26"/>
  <c r="L203" i="26"/>
  <c r="L250" i="26"/>
  <c r="L178" i="26"/>
  <c r="L156" i="26"/>
  <c r="L136" i="26"/>
  <c r="L161" i="26"/>
  <c r="L264" i="26"/>
  <c r="L180" i="26"/>
  <c r="L239" i="26"/>
  <c r="L152" i="26"/>
  <c r="L251" i="26"/>
  <c r="L149" i="26"/>
  <c r="L177" i="26"/>
  <c r="L253" i="26"/>
  <c r="L215" i="26"/>
  <c r="L261" i="26"/>
  <c r="L216" i="26"/>
  <c r="L230" i="26"/>
  <c r="L191" i="26"/>
  <c r="K136" i="24"/>
  <c r="K206" i="24"/>
  <c r="K181" i="24"/>
  <c r="K134" i="24"/>
  <c r="K239" i="24"/>
  <c r="K186" i="24"/>
  <c r="K155" i="24"/>
  <c r="K253" i="24"/>
  <c r="K201" i="24"/>
  <c r="K146" i="24"/>
  <c r="K221" i="24"/>
  <c r="K139" i="24"/>
  <c r="K188" i="24"/>
  <c r="K175" i="24"/>
  <c r="K140" i="24"/>
  <c r="K229" i="24"/>
  <c r="K228" i="24"/>
  <c r="K165" i="24"/>
  <c r="K256" i="24"/>
  <c r="K207" i="24"/>
  <c r="K156" i="24"/>
  <c r="K184" i="24"/>
  <c r="K144" i="24"/>
  <c r="K237" i="24"/>
  <c r="K161" i="24"/>
  <c r="K149" i="24"/>
  <c r="K153" i="24"/>
  <c r="K254" i="24"/>
  <c r="K173" i="24"/>
  <c r="K222" i="24"/>
  <c r="K152" i="24"/>
  <c r="K191" i="24"/>
  <c r="K250" i="24"/>
  <c r="K255" i="24"/>
  <c r="K202" i="24"/>
  <c r="K208" i="24"/>
  <c r="K150" i="24"/>
  <c r="K148" i="24"/>
  <c r="K247" i="24"/>
  <c r="K197" i="24"/>
  <c r="K269" i="24"/>
  <c r="K248" i="24"/>
  <c r="K266" i="24"/>
  <c r="K216" i="24"/>
  <c r="K218" i="24"/>
  <c r="K268" i="24"/>
  <c r="K196" i="24"/>
  <c r="K203" i="24"/>
  <c r="K162" i="24"/>
  <c r="K194" i="24"/>
  <c r="K178" i="24"/>
  <c r="K224" i="24"/>
  <c r="K242" i="24"/>
  <c r="K220" i="24"/>
  <c r="K190" i="24"/>
  <c r="K238" i="24"/>
  <c r="K154" i="24"/>
  <c r="K145" i="24"/>
  <c r="K199" i="24"/>
  <c r="K267" i="24"/>
  <c r="K240" i="24"/>
  <c r="K230" i="24"/>
  <c r="K171" i="24"/>
  <c r="K211" i="24"/>
  <c r="K233" i="24"/>
  <c r="K265" i="24"/>
  <c r="K232" i="24"/>
  <c r="K234" i="24"/>
  <c r="K151" i="24"/>
  <c r="K215" i="24"/>
  <c r="K182" i="24"/>
  <c r="K169" i="24"/>
  <c r="K137" i="24"/>
  <c r="K236" i="24"/>
  <c r="K243" i="24"/>
  <c r="K246" i="24"/>
  <c r="K205" i="24"/>
  <c r="K143" i="24"/>
  <c r="K260" i="24"/>
  <c r="K180" i="24"/>
  <c r="K200" i="24"/>
  <c r="K168" i="24"/>
  <c r="K142" i="24"/>
  <c r="K167" i="24"/>
  <c r="K170" i="24"/>
  <c r="K258" i="24"/>
  <c r="K214" i="24"/>
  <c r="K138" i="24"/>
  <c r="K141" i="24"/>
  <c r="K179" i="24"/>
  <c r="K183" i="24"/>
  <c r="K219" i="24"/>
  <c r="K231" i="24"/>
  <c r="K241" i="24"/>
  <c r="K245" i="24"/>
  <c r="K257" i="24"/>
  <c r="K259" i="24"/>
  <c r="K262" i="24"/>
  <c r="K227" i="24"/>
  <c r="K185" i="24"/>
  <c r="K225" i="24"/>
  <c r="K195" i="24"/>
  <c r="K160" i="24"/>
  <c r="K174" i="24"/>
  <c r="K164" i="24"/>
  <c r="K158" i="24"/>
  <c r="K226" i="24"/>
  <c r="K172" i="24"/>
  <c r="K204" i="24"/>
  <c r="K147" i="24"/>
  <c r="K223" i="24"/>
  <c r="K159" i="24"/>
  <c r="K193" i="24"/>
  <c r="K263" i="24"/>
  <c r="K244" i="24"/>
  <c r="K177" i="24"/>
  <c r="K187" i="24"/>
  <c r="K270" i="24"/>
  <c r="K235" i="24"/>
  <c r="K192" i="24"/>
  <c r="K166" i="24"/>
  <c r="K176" i="24"/>
  <c r="K249" i="24"/>
  <c r="K210" i="24"/>
  <c r="K212" i="24"/>
  <c r="K198" i="24"/>
  <c r="K264" i="24"/>
  <c r="K209" i="24"/>
  <c r="K163" i="24"/>
  <c r="K261" i="24"/>
  <c r="K135" i="24"/>
  <c r="K251" i="24"/>
  <c r="K189" i="24"/>
  <c r="K252" i="24"/>
  <c r="K213" i="24"/>
  <c r="K157" i="24"/>
  <c r="K217" i="24"/>
  <c r="M137" i="30"/>
  <c r="S137" i="30" s="1"/>
  <c r="M175" i="30"/>
  <c r="S175" i="30" s="1"/>
  <c r="M135" i="30"/>
  <c r="S135" i="30" s="1"/>
  <c r="M193" i="30"/>
  <c r="S193" i="30" s="1"/>
  <c r="M201" i="30"/>
  <c r="S201" i="30" s="1"/>
  <c r="M142" i="30"/>
  <c r="S142" i="30" s="1"/>
  <c r="M220" i="30"/>
  <c r="S220" i="30" s="1"/>
  <c r="M268" i="30"/>
  <c r="S268" i="30" s="1"/>
  <c r="M236" i="30"/>
  <c r="S236" i="30" s="1"/>
  <c r="M209" i="30"/>
  <c r="S209" i="30" s="1"/>
  <c r="M138" i="30"/>
  <c r="S138" i="30" s="1"/>
  <c r="M141" i="30"/>
  <c r="S141" i="30" s="1"/>
  <c r="M134" i="30"/>
  <c r="S134" i="30" s="1"/>
  <c r="M216" i="30"/>
  <c r="S216" i="30" s="1"/>
  <c r="M144" i="30"/>
  <c r="S144" i="30" s="1"/>
  <c r="M227" i="30"/>
  <c r="S227" i="30" s="1"/>
  <c r="M208" i="30"/>
  <c r="S208" i="30" s="1"/>
  <c r="M188" i="30"/>
  <c r="S188" i="30" s="1"/>
  <c r="M139" i="30"/>
  <c r="S139" i="30" s="1"/>
  <c r="M143" i="30"/>
  <c r="S143" i="30" s="1"/>
  <c r="M241" i="30"/>
  <c r="S241" i="30" s="1"/>
  <c r="M225" i="30"/>
  <c r="S225" i="30" s="1"/>
  <c r="M240" i="30"/>
  <c r="S240" i="30" s="1"/>
  <c r="M136" i="30"/>
  <c r="S136" i="30" s="1"/>
  <c r="M217" i="30"/>
  <c r="S217" i="30" s="1"/>
  <c r="M163" i="30"/>
  <c r="S163" i="30" s="1"/>
  <c r="M239" i="30"/>
  <c r="S239" i="30" s="1"/>
  <c r="M205" i="30"/>
  <c r="S205" i="30" s="1"/>
  <c r="M140" i="30"/>
  <c r="S140" i="30" s="1"/>
  <c r="M158" i="30"/>
  <c r="S158" i="30" s="1"/>
  <c r="M261" i="30"/>
  <c r="S261" i="30" s="1"/>
  <c r="M237" i="30"/>
  <c r="S237" i="30" s="1"/>
  <c r="M258" i="30"/>
  <c r="S258" i="30" s="1"/>
  <c r="M202" i="30"/>
  <c r="S202" i="30" s="1"/>
  <c r="M264" i="30"/>
  <c r="S264" i="30" s="1"/>
  <c r="M169" i="30"/>
  <c r="S169" i="30" s="1"/>
  <c r="M190" i="30"/>
  <c r="S190" i="30" s="1"/>
  <c r="M265" i="30"/>
  <c r="S265" i="30" s="1"/>
  <c r="M251" i="30"/>
  <c r="S251" i="30" s="1"/>
  <c r="M250" i="30"/>
  <c r="S250" i="30" s="1"/>
  <c r="M245" i="30"/>
  <c r="S245" i="30" s="1"/>
  <c r="M221" i="30"/>
  <c r="S221" i="30" s="1"/>
  <c r="M200" i="30"/>
  <c r="S200" i="30" s="1"/>
  <c r="M260" i="30"/>
  <c r="S260" i="30" s="1"/>
  <c r="M168" i="30"/>
  <c r="S168" i="30" s="1"/>
  <c r="M164" i="30"/>
  <c r="S164" i="30" s="1"/>
  <c r="M211" i="30"/>
  <c r="S211" i="30" s="1"/>
  <c r="M187" i="30"/>
  <c r="S187" i="30" s="1"/>
  <c r="M176" i="30"/>
  <c r="S176" i="30" s="1"/>
  <c r="M172" i="30"/>
  <c r="S172" i="30" s="1"/>
  <c r="M257" i="30"/>
  <c r="S257" i="30" s="1"/>
  <c r="M226" i="30"/>
  <c r="S226" i="30" s="1"/>
  <c r="M198" i="30"/>
  <c r="S198" i="30" s="1"/>
  <c r="M213" i="30"/>
  <c r="S213" i="30" s="1"/>
  <c r="M181" i="30"/>
  <c r="S181" i="30" s="1"/>
  <c r="M184" i="30"/>
  <c r="S184" i="30" s="1"/>
  <c r="M159" i="30"/>
  <c r="S159" i="30" s="1"/>
  <c r="M224" i="30"/>
  <c r="S224" i="30" s="1"/>
  <c r="M219" i="30"/>
  <c r="S219" i="30" s="1"/>
  <c r="M182" i="30"/>
  <c r="S182" i="30" s="1"/>
  <c r="M154" i="30"/>
  <c r="S154" i="30" s="1"/>
  <c r="M156" i="30"/>
  <c r="S156" i="30" s="1"/>
  <c r="M165" i="30"/>
  <c r="S165" i="30" s="1"/>
  <c r="M266" i="30"/>
  <c r="S266" i="30" s="1"/>
  <c r="M270" i="30"/>
  <c r="S270" i="30" s="1"/>
  <c r="M263" i="30"/>
  <c r="S263" i="30" s="1"/>
  <c r="M235" i="30"/>
  <c r="S235" i="30" s="1"/>
  <c r="M196" i="30"/>
  <c r="S196" i="30" s="1"/>
  <c r="M218" i="30"/>
  <c r="S218" i="30" s="1"/>
  <c r="M186" i="30"/>
  <c r="S186" i="30" s="1"/>
  <c r="M214" i="30"/>
  <c r="S214" i="30" s="1"/>
  <c r="M189" i="30"/>
  <c r="S189" i="30" s="1"/>
  <c r="M177" i="30"/>
  <c r="S177" i="30" s="1"/>
  <c r="M153" i="30"/>
  <c r="S153" i="30" s="1"/>
  <c r="M152" i="30"/>
  <c r="S152" i="30" s="1"/>
  <c r="M145" i="30"/>
  <c r="S145" i="30" s="1"/>
  <c r="M231" i="30"/>
  <c r="S231" i="30" s="1"/>
  <c r="M259" i="30"/>
  <c r="S259" i="30" s="1"/>
  <c r="M253" i="30"/>
  <c r="S253" i="30" s="1"/>
  <c r="M234" i="30"/>
  <c r="S234" i="30" s="1"/>
  <c r="M195" i="30"/>
  <c r="S195" i="30" s="1"/>
  <c r="M150" i="30"/>
  <c r="S150" i="30" s="1"/>
  <c r="M256" i="30"/>
  <c r="S256" i="30" s="1"/>
  <c r="M252" i="30"/>
  <c r="S252" i="30" s="1"/>
  <c r="M161" i="30"/>
  <c r="S161" i="30" s="1"/>
  <c r="M162" i="30"/>
  <c r="S162" i="30" s="1"/>
  <c r="M173" i="30"/>
  <c r="S173" i="30" s="1"/>
  <c r="M148" i="30"/>
  <c r="S148" i="30" s="1"/>
  <c r="M160" i="30"/>
  <c r="S160" i="30" s="1"/>
  <c r="M246" i="30"/>
  <c r="S246" i="30" s="1"/>
  <c r="M249" i="30"/>
  <c r="S249" i="30" s="1"/>
  <c r="M204" i="30"/>
  <c r="S204" i="30" s="1"/>
  <c r="M151" i="30"/>
  <c r="S151" i="30" s="1"/>
  <c r="M183" i="30"/>
  <c r="S183" i="30" s="1"/>
  <c r="M267" i="30"/>
  <c r="S267" i="30" s="1"/>
  <c r="M191" i="30"/>
  <c r="S191" i="30" s="1"/>
  <c r="M185" i="30"/>
  <c r="S185" i="30" s="1"/>
  <c r="M247" i="30"/>
  <c r="S247" i="30" s="1"/>
  <c r="M244" i="30"/>
  <c r="S244" i="30" s="1"/>
  <c r="M206" i="30"/>
  <c r="S206" i="30" s="1"/>
  <c r="M157" i="30"/>
  <c r="S157" i="30" s="1"/>
  <c r="M229" i="30"/>
  <c r="S229" i="30" s="1"/>
  <c r="M215" i="30"/>
  <c r="S215" i="30" s="1"/>
  <c r="M228" i="30"/>
  <c r="S228" i="30" s="1"/>
  <c r="M174" i="30"/>
  <c r="S174" i="30" s="1"/>
  <c r="M155" i="30"/>
  <c r="S155" i="30" s="1"/>
  <c r="M180" i="30"/>
  <c r="S180" i="30" s="1"/>
  <c r="M254" i="30"/>
  <c r="S254" i="30" s="1"/>
  <c r="M192" i="30"/>
  <c r="S192" i="30" s="1"/>
  <c r="M199" i="30"/>
  <c r="S199" i="30" s="1"/>
  <c r="M171" i="30"/>
  <c r="S171" i="30" s="1"/>
  <c r="M197" i="30"/>
  <c r="S197" i="30" s="1"/>
  <c r="M233" i="30"/>
  <c r="S233" i="30" s="1"/>
  <c r="M170" i="30"/>
  <c r="S170" i="30" s="1"/>
  <c r="M255" i="30"/>
  <c r="S255" i="30" s="1"/>
  <c r="M207" i="30"/>
  <c r="S207" i="30" s="1"/>
  <c r="M149" i="30"/>
  <c r="S149" i="30" s="1"/>
  <c r="M242" i="30"/>
  <c r="S242" i="30" s="1"/>
  <c r="M212" i="30"/>
  <c r="S212" i="30" s="1"/>
  <c r="M232" i="30"/>
  <c r="S232" i="30" s="1"/>
  <c r="M222" i="30"/>
  <c r="S222" i="30" s="1"/>
  <c r="M194" i="30"/>
  <c r="S194" i="30" s="1"/>
  <c r="M238" i="30"/>
  <c r="S238" i="30" s="1"/>
  <c r="M203" i="30"/>
  <c r="S203" i="30" s="1"/>
  <c r="M167" i="30"/>
  <c r="S167" i="30" s="1"/>
  <c r="M269" i="30"/>
  <c r="S269" i="30" s="1"/>
  <c r="M262" i="30"/>
  <c r="S262" i="30" s="1"/>
  <c r="M223" i="30"/>
  <c r="S223" i="30" s="1"/>
  <c r="M230" i="30"/>
  <c r="S230" i="30" s="1"/>
  <c r="M178" i="30"/>
  <c r="S178" i="30" s="1"/>
  <c r="M210" i="30"/>
  <c r="S210" i="30" s="1"/>
  <c r="M166" i="30"/>
  <c r="S166" i="30" s="1"/>
  <c r="M146" i="30"/>
  <c r="S146" i="30" s="1"/>
  <c r="M243" i="30"/>
  <c r="S243" i="30" s="1"/>
  <c r="M179" i="30"/>
  <c r="S179" i="30" s="1"/>
  <c r="M147" i="30"/>
  <c r="S147" i="30" s="1"/>
  <c r="M248" i="30"/>
  <c r="S248" i="30" s="1"/>
  <c r="M227" i="20"/>
  <c r="S227" i="20" s="1"/>
  <c r="M241" i="20"/>
  <c r="S241" i="20" s="1"/>
  <c r="M176" i="20"/>
  <c r="S176" i="20" s="1"/>
  <c r="M189" i="20"/>
  <c r="S189" i="20" s="1"/>
  <c r="M172" i="20"/>
  <c r="S172" i="20" s="1"/>
  <c r="M222" i="20"/>
  <c r="S222" i="20" s="1"/>
  <c r="M226" i="20"/>
  <c r="S226" i="20" s="1"/>
  <c r="M267" i="20"/>
  <c r="S267" i="20" s="1"/>
  <c r="M195" i="20"/>
  <c r="S195" i="20" s="1"/>
  <c r="M138" i="32"/>
  <c r="S138" i="32" s="1"/>
  <c r="M234" i="32"/>
  <c r="S234" i="32" s="1"/>
  <c r="M185" i="32"/>
  <c r="S185" i="32" s="1"/>
  <c r="M245" i="32"/>
  <c r="S245" i="32" s="1"/>
  <c r="M196" i="32"/>
  <c r="S196" i="32" s="1"/>
  <c r="M270" i="32"/>
  <c r="S270" i="32" s="1"/>
  <c r="M248" i="32"/>
  <c r="S248" i="32" s="1"/>
  <c r="M161" i="32"/>
  <c r="S161" i="32" s="1"/>
  <c r="M225" i="32"/>
  <c r="S225" i="32" s="1"/>
  <c r="M241" i="32"/>
  <c r="S241" i="32" s="1"/>
  <c r="M179" i="32"/>
  <c r="S179" i="32" s="1"/>
  <c r="M213" i="32"/>
  <c r="S213" i="32" s="1"/>
  <c r="M155" i="39"/>
  <c r="S155" i="39" s="1"/>
  <c r="M183" i="39"/>
  <c r="S183" i="39" s="1"/>
  <c r="M144" i="39"/>
  <c r="S144" i="39" s="1"/>
  <c r="M221" i="39"/>
  <c r="S221" i="39" s="1"/>
  <c r="M196" i="39"/>
  <c r="S196" i="39" s="1"/>
  <c r="M256" i="39"/>
  <c r="S256" i="39" s="1"/>
  <c r="M223" i="39"/>
  <c r="S223" i="39" s="1"/>
  <c r="M217" i="39"/>
  <c r="S217" i="39" s="1"/>
  <c r="M186" i="39"/>
  <c r="S186" i="39" s="1"/>
  <c r="M151" i="39"/>
  <c r="S151" i="39" s="1"/>
  <c r="M255" i="39"/>
  <c r="S255" i="39" s="1"/>
  <c r="M218" i="39"/>
  <c r="S218" i="39" s="1"/>
  <c r="M227" i="39"/>
  <c r="S227" i="39" s="1"/>
  <c r="L179" i="20"/>
  <c r="L222" i="20"/>
  <c r="L195" i="20"/>
  <c r="L190" i="20"/>
  <c r="L248" i="20"/>
  <c r="L240" i="20"/>
  <c r="L205" i="20"/>
  <c r="L249" i="20"/>
  <c r="L236" i="20"/>
  <c r="L220" i="20"/>
  <c r="L241" i="20"/>
  <c r="L184" i="20"/>
  <c r="L188" i="20"/>
  <c r="L223" i="20"/>
  <c r="L239" i="20"/>
  <c r="L206" i="20"/>
  <c r="L234" i="20"/>
  <c r="L204" i="20"/>
  <c r="L152" i="20"/>
  <c r="L161" i="20"/>
  <c r="L154" i="20"/>
  <c r="L265" i="20"/>
  <c r="L245" i="20"/>
  <c r="L216" i="20"/>
  <c r="L203" i="20"/>
  <c r="L196" i="20"/>
  <c r="L147" i="20"/>
  <c r="L170" i="20"/>
  <c r="L185" i="20"/>
  <c r="L244" i="20"/>
  <c r="L173" i="20"/>
  <c r="L172" i="20"/>
  <c r="L164" i="20"/>
  <c r="L171" i="20"/>
  <c r="L139" i="20"/>
  <c r="L138" i="20"/>
  <c r="L194" i="20"/>
  <c r="L200" i="20"/>
  <c r="L136" i="20"/>
  <c r="L151" i="20"/>
  <c r="L243" i="20"/>
  <c r="L259" i="20"/>
  <c r="L182" i="20"/>
  <c r="L224" i="20"/>
  <c r="L156" i="20"/>
  <c r="L174" i="20"/>
  <c r="L257" i="20"/>
  <c r="L134" i="20"/>
  <c r="L201" i="20"/>
  <c r="L263" i="20"/>
  <c r="L165" i="20"/>
  <c r="L256" i="20"/>
  <c r="L251" i="20"/>
  <c r="L233" i="20"/>
  <c r="L197" i="20"/>
  <c r="L207" i="20"/>
  <c r="L247" i="20"/>
  <c r="L230" i="20"/>
  <c r="L232" i="20"/>
  <c r="L193" i="20"/>
  <c r="L211" i="20"/>
  <c r="L148" i="20"/>
  <c r="L215" i="20"/>
  <c r="L157" i="20"/>
  <c r="L166" i="20"/>
  <c r="L238" i="20"/>
  <c r="L269" i="20"/>
  <c r="L198" i="20"/>
  <c r="L142" i="20"/>
  <c r="L149" i="20"/>
  <c r="L209" i="20"/>
  <c r="L180" i="20"/>
  <c r="L192" i="20"/>
  <c r="L229" i="20"/>
  <c r="L226" i="20"/>
  <c r="L202" i="20"/>
  <c r="L258" i="20"/>
  <c r="L227" i="20"/>
  <c r="L231" i="20"/>
  <c r="L177" i="20"/>
  <c r="L169" i="20"/>
  <c r="L266" i="20"/>
  <c r="L208" i="20"/>
  <c r="L163" i="20"/>
  <c r="L228" i="20"/>
  <c r="L212" i="20"/>
  <c r="L162" i="20"/>
  <c r="L264" i="20"/>
  <c r="L254" i="20"/>
  <c r="L218" i="20"/>
  <c r="L191" i="20"/>
  <c r="L167" i="20"/>
  <c r="L150" i="20"/>
  <c r="L268" i="20"/>
  <c r="L261" i="20"/>
  <c r="L221" i="20"/>
  <c r="L210" i="20"/>
  <c r="L175" i="20"/>
  <c r="L189" i="20"/>
  <c r="L143" i="20"/>
  <c r="L146" i="20"/>
  <c r="L250" i="20"/>
  <c r="L155" i="20"/>
  <c r="L217" i="20"/>
  <c r="L214" i="20"/>
  <c r="L187" i="20"/>
  <c r="L140" i="20"/>
  <c r="L168" i="20"/>
  <c r="L237" i="20"/>
  <c r="L253" i="20"/>
  <c r="L181" i="20"/>
  <c r="L176" i="20"/>
  <c r="L219" i="20"/>
  <c r="L260" i="20"/>
  <c r="L267" i="20"/>
  <c r="L213" i="20"/>
  <c r="L255" i="20"/>
  <c r="L186" i="20"/>
  <c r="L183" i="20"/>
  <c r="L235" i="20"/>
  <c r="L159" i="20"/>
  <c r="L137" i="20"/>
  <c r="L158" i="20"/>
  <c r="L262" i="20"/>
  <c r="L141" i="20"/>
  <c r="L242" i="20"/>
  <c r="L178" i="20"/>
  <c r="L144" i="20"/>
  <c r="L199" i="20"/>
  <c r="L160" i="20"/>
  <c r="L246" i="20"/>
  <c r="L145" i="20"/>
  <c r="L225" i="20"/>
  <c r="L270" i="20"/>
  <c r="L153" i="20"/>
  <c r="L252" i="20"/>
  <c r="L135" i="20"/>
  <c r="K234" i="14"/>
  <c r="K242" i="14"/>
  <c r="K228" i="14"/>
  <c r="K193" i="14"/>
  <c r="K159" i="14"/>
  <c r="K209" i="14"/>
  <c r="K219" i="14"/>
  <c r="K243" i="14"/>
  <c r="K185" i="14"/>
  <c r="K136" i="14"/>
  <c r="K229" i="14"/>
  <c r="K266" i="14"/>
  <c r="K167" i="14"/>
  <c r="K268" i="14"/>
  <c r="K251" i="14"/>
  <c r="K246" i="14"/>
  <c r="K134" i="14"/>
  <c r="K187" i="14"/>
  <c r="K170" i="14"/>
  <c r="K226" i="14"/>
  <c r="K201" i="14"/>
  <c r="K155" i="14"/>
  <c r="K259" i="14"/>
  <c r="K244" i="14"/>
  <c r="K261" i="14"/>
  <c r="K225" i="14"/>
  <c r="K157" i="14"/>
  <c r="K194" i="14"/>
  <c r="K140" i="14"/>
  <c r="K183" i="14"/>
  <c r="K269" i="14"/>
  <c r="K253" i="14"/>
  <c r="K270" i="14"/>
  <c r="K233" i="14"/>
  <c r="K231" i="14"/>
  <c r="K218" i="14"/>
  <c r="K144" i="14"/>
  <c r="K184" i="14"/>
  <c r="K195" i="14"/>
  <c r="K143" i="14"/>
  <c r="K191" i="14"/>
  <c r="K241" i="14"/>
  <c r="K197" i="14"/>
  <c r="K148" i="14"/>
  <c r="K156" i="14"/>
  <c r="K189" i="14"/>
  <c r="K150" i="14"/>
  <c r="K145" i="14"/>
  <c r="K137" i="14"/>
  <c r="K179" i="14"/>
  <c r="K206" i="14"/>
  <c r="K217" i="14"/>
  <c r="K208" i="14"/>
  <c r="K214" i="14"/>
  <c r="K138" i="14"/>
  <c r="K240" i="14"/>
  <c r="K254" i="14"/>
  <c r="K245" i="14"/>
  <c r="K238" i="14"/>
  <c r="K267" i="14"/>
  <c r="K207" i="14"/>
  <c r="K181" i="14"/>
  <c r="K220" i="14"/>
  <c r="K135" i="14"/>
  <c r="K171" i="14"/>
  <c r="K247" i="14"/>
  <c r="K177" i="14"/>
  <c r="K165" i="14"/>
  <c r="K152" i="14"/>
  <c r="K154" i="14"/>
  <c r="K175" i="14"/>
  <c r="K260" i="14"/>
  <c r="K262" i="14"/>
  <c r="K199" i="14"/>
  <c r="K172" i="14"/>
  <c r="K196" i="14"/>
  <c r="K168" i="14"/>
  <c r="K149" i="14"/>
  <c r="K264" i="14"/>
  <c r="K176" i="14"/>
  <c r="K164" i="14"/>
  <c r="K146" i="14"/>
  <c r="K210" i="14"/>
  <c r="K198" i="14"/>
  <c r="K153" i="14"/>
  <c r="K147" i="14"/>
  <c r="K236" i="14"/>
  <c r="K237" i="14"/>
  <c r="K211" i="14"/>
  <c r="K222" i="14"/>
  <c r="K213" i="14"/>
  <c r="K205" i="14"/>
  <c r="K188" i="14"/>
  <c r="K178" i="14"/>
  <c r="K169" i="14"/>
  <c r="K186" i="14"/>
  <c r="K239" i="14"/>
  <c r="K250" i="14"/>
  <c r="K227" i="14"/>
  <c r="K258" i="14"/>
  <c r="K221" i="14"/>
  <c r="K212" i="14"/>
  <c r="K174" i="14"/>
  <c r="K162" i="14"/>
  <c r="K141" i="14"/>
  <c r="K256" i="14"/>
  <c r="K257" i="14"/>
  <c r="K224" i="14"/>
  <c r="K161" i="14"/>
  <c r="K173" i="14"/>
  <c r="K139" i="14"/>
  <c r="K163" i="14"/>
  <c r="K230" i="14"/>
  <c r="K263" i="14"/>
  <c r="K223" i="14"/>
  <c r="K216" i="14"/>
  <c r="K160" i="14"/>
  <c r="K265" i="14"/>
  <c r="K192" i="14"/>
  <c r="K180" i="14"/>
  <c r="K182" i="14"/>
  <c r="K142" i="14"/>
  <c r="K166" i="14"/>
  <c r="K248" i="14"/>
  <c r="K215" i="14"/>
  <c r="K255" i="14"/>
  <c r="K200" i="14"/>
  <c r="K151" i="14"/>
  <c r="K249" i="14"/>
  <c r="K252" i="14"/>
  <c r="K202" i="14"/>
  <c r="K232" i="14"/>
  <c r="K235" i="14"/>
  <c r="K204" i="14"/>
  <c r="K203" i="14"/>
  <c r="K190" i="14"/>
  <c r="K158" i="14"/>
  <c r="L136" i="24"/>
  <c r="L135" i="24"/>
  <c r="L185" i="24"/>
  <c r="L201" i="24"/>
  <c r="L216" i="24"/>
  <c r="L256" i="24"/>
  <c r="L232" i="24"/>
  <c r="L261" i="24"/>
  <c r="L177" i="24"/>
  <c r="L264" i="24"/>
  <c r="L241" i="24"/>
  <c r="L143" i="24"/>
  <c r="L134" i="24"/>
  <c r="L219" i="24"/>
  <c r="L222" i="24"/>
  <c r="L247" i="24"/>
  <c r="L138" i="24"/>
  <c r="L179" i="24"/>
  <c r="L206" i="24"/>
  <c r="L191" i="24"/>
  <c r="L210" i="24"/>
  <c r="L248" i="24"/>
  <c r="L137" i="24"/>
  <c r="L251" i="24"/>
  <c r="L262" i="24"/>
  <c r="L211" i="24"/>
  <c r="L238" i="24"/>
  <c r="L212" i="24"/>
  <c r="L187" i="24"/>
  <c r="L196" i="24"/>
  <c r="L225" i="24"/>
  <c r="L192" i="24"/>
  <c r="L182" i="24"/>
  <c r="L252" i="24"/>
  <c r="L237" i="24"/>
  <c r="L199" i="24"/>
  <c r="L180" i="24"/>
  <c r="L227" i="24"/>
  <c r="L204" i="24"/>
  <c r="L171" i="24"/>
  <c r="L142" i="24"/>
  <c r="L160" i="24"/>
  <c r="L242" i="24"/>
  <c r="L164" i="24"/>
  <c r="L144" i="24"/>
  <c r="L257" i="24"/>
  <c r="L234" i="24"/>
  <c r="L245" i="24"/>
  <c r="L157" i="24"/>
  <c r="L265" i="24"/>
  <c r="L236" i="24"/>
  <c r="L240" i="24"/>
  <c r="L165" i="24"/>
  <c r="L170" i="24"/>
  <c r="L158" i="24"/>
  <c r="L231" i="24"/>
  <c r="L198" i="24"/>
  <c r="L147" i="24"/>
  <c r="L139" i="24"/>
  <c r="L155" i="24"/>
  <c r="L152" i="24"/>
  <c r="L207" i="24"/>
  <c r="L181" i="24"/>
  <c r="L154" i="24"/>
  <c r="L202" i="24"/>
  <c r="L269" i="24"/>
  <c r="L239" i="24"/>
  <c r="L214" i="24"/>
  <c r="L243" i="24"/>
  <c r="L266" i="24"/>
  <c r="L193" i="24"/>
  <c r="L156" i="24"/>
  <c r="L161" i="24"/>
  <c r="L229" i="24"/>
  <c r="L148" i="24"/>
  <c r="L163" i="24"/>
  <c r="L228" i="24"/>
  <c r="L149" i="24"/>
  <c r="L249" i="24"/>
  <c r="L270" i="24"/>
  <c r="L195" i="24"/>
  <c r="L200" i="24"/>
  <c r="L141" i="24"/>
  <c r="L178" i="24"/>
  <c r="L184" i="24"/>
  <c r="L263" i="24"/>
  <c r="L186" i="24"/>
  <c r="L259" i="24"/>
  <c r="L254" i="24"/>
  <c r="L203" i="24"/>
  <c r="L268" i="24"/>
  <c r="L253" i="24"/>
  <c r="L267" i="24"/>
  <c r="L230" i="24"/>
  <c r="L175" i="24"/>
  <c r="L233" i="24"/>
  <c r="L217" i="24"/>
  <c r="L213" i="24"/>
  <c r="L174" i="24"/>
  <c r="L208" i="24"/>
  <c r="L218" i="24"/>
  <c r="L167" i="24"/>
  <c r="L166" i="24"/>
  <c r="L246" i="24"/>
  <c r="L226" i="24"/>
  <c r="L209" i="24"/>
  <c r="L189" i="24"/>
  <c r="L190" i="24"/>
  <c r="L159" i="24"/>
  <c r="L146" i="24"/>
  <c r="L215" i="24"/>
  <c r="L151" i="24"/>
  <c r="L169" i="24"/>
  <c r="L224" i="24"/>
  <c r="L145" i="24"/>
  <c r="L220" i="24"/>
  <c r="L197" i="24"/>
  <c r="L244" i="24"/>
  <c r="L235" i="24"/>
  <c r="L172" i="24"/>
  <c r="L162" i="24"/>
  <c r="L250" i="24"/>
  <c r="L168" i="24"/>
  <c r="L260" i="24"/>
  <c r="L183" i="24"/>
  <c r="L188" i="24"/>
  <c r="L150" i="24"/>
  <c r="L255" i="24"/>
  <c r="L140" i="24"/>
  <c r="L258" i="24"/>
  <c r="L205" i="24"/>
  <c r="L176" i="24"/>
  <c r="L153" i="24"/>
  <c r="L221" i="24"/>
  <c r="L173" i="24"/>
  <c r="L194" i="24"/>
  <c r="L223" i="24"/>
  <c r="K191" i="30"/>
  <c r="K226" i="30"/>
  <c r="K136" i="30"/>
  <c r="K176" i="30"/>
  <c r="K152" i="30"/>
  <c r="K259" i="30"/>
  <c r="K137" i="30"/>
  <c r="K192" i="30"/>
  <c r="K212" i="30"/>
  <c r="K140" i="30"/>
  <c r="K134" i="30"/>
  <c r="K180" i="30"/>
  <c r="K199" i="30"/>
  <c r="K142" i="30"/>
  <c r="K209" i="30"/>
  <c r="K245" i="30"/>
  <c r="K220" i="30"/>
  <c r="K178" i="30"/>
  <c r="K161" i="30"/>
  <c r="K223" i="30"/>
  <c r="K184" i="30"/>
  <c r="K270" i="30"/>
  <c r="K188" i="30"/>
  <c r="K255" i="30"/>
  <c r="K217" i="30"/>
  <c r="K218" i="30"/>
  <c r="K187" i="30"/>
  <c r="K144" i="30"/>
  <c r="K202" i="30"/>
  <c r="K150" i="30"/>
  <c r="K156" i="30"/>
  <c r="K250" i="30"/>
  <c r="K239" i="30"/>
  <c r="K242" i="30"/>
  <c r="K216" i="30"/>
  <c r="K208" i="30"/>
  <c r="K165" i="30"/>
  <c r="K182" i="30"/>
  <c r="K200" i="30"/>
  <c r="K158" i="30"/>
  <c r="K228" i="30"/>
  <c r="K205" i="30"/>
  <c r="K157" i="30"/>
  <c r="K147" i="30"/>
  <c r="K266" i="30"/>
  <c r="K230" i="30"/>
  <c r="K233" i="30"/>
  <c r="K256" i="30"/>
  <c r="K269" i="30"/>
  <c r="K265" i="30"/>
  <c r="K231" i="30"/>
  <c r="K215" i="30"/>
  <c r="K189" i="30"/>
  <c r="K163" i="30"/>
  <c r="K143" i="30"/>
  <c r="K159" i="30"/>
  <c r="K251" i="30"/>
  <c r="K221" i="30"/>
  <c r="K244" i="30"/>
  <c r="K225" i="30"/>
  <c r="K241" i="30"/>
  <c r="K214" i="30"/>
  <c r="K186" i="30"/>
  <c r="K164" i="30"/>
  <c r="K170" i="30"/>
  <c r="K145" i="30"/>
  <c r="K179" i="30"/>
  <c r="K166" i="30"/>
  <c r="K206" i="30"/>
  <c r="K264" i="30"/>
  <c r="K234" i="30"/>
  <c r="K177" i="30"/>
  <c r="K240" i="30"/>
  <c r="K149" i="30"/>
  <c r="K135" i="30"/>
  <c r="K252" i="30"/>
  <c r="K257" i="30"/>
  <c r="K267" i="30"/>
  <c r="K238" i="30"/>
  <c r="K261" i="30"/>
  <c r="K193" i="30"/>
  <c r="K153" i="30"/>
  <c r="K254" i="30"/>
  <c r="K173" i="30"/>
  <c r="K236" i="30"/>
  <c r="K168" i="30"/>
  <c r="K258" i="30"/>
  <c r="K249" i="30"/>
  <c r="K198" i="30"/>
  <c r="K148" i="30"/>
  <c r="K138" i="30"/>
  <c r="K167" i="30"/>
  <c r="K154" i="30"/>
  <c r="K195" i="30"/>
  <c r="K229" i="30"/>
  <c r="K139" i="30"/>
  <c r="K243" i="30"/>
  <c r="K175" i="30"/>
  <c r="K204" i="30"/>
  <c r="K211" i="30"/>
  <c r="K263" i="30"/>
  <c r="K203" i="30"/>
  <c r="K224" i="30"/>
  <c r="K247" i="30"/>
  <c r="K169" i="30"/>
  <c r="K248" i="30"/>
  <c r="K222" i="30"/>
  <c r="K194" i="30"/>
  <c r="K151" i="30"/>
  <c r="K210" i="30"/>
  <c r="K146" i="30"/>
  <c r="K219" i="30"/>
  <c r="K174" i="30"/>
  <c r="K190" i="30"/>
  <c r="K232" i="30"/>
  <c r="K162" i="30"/>
  <c r="K185" i="30"/>
  <c r="K201" i="30"/>
  <c r="K160" i="30"/>
  <c r="K260" i="30"/>
  <c r="K227" i="30"/>
  <c r="K183" i="30"/>
  <c r="K181" i="30"/>
  <c r="K196" i="30"/>
  <c r="K172" i="30"/>
  <c r="K155" i="30"/>
  <c r="K262" i="30"/>
  <c r="K246" i="30"/>
  <c r="K253" i="30"/>
  <c r="K237" i="30"/>
  <c r="K268" i="30"/>
  <c r="K207" i="30"/>
  <c r="K235" i="30"/>
  <c r="K213" i="30"/>
  <c r="K197" i="30"/>
  <c r="K171" i="30"/>
  <c r="K141" i="30"/>
  <c r="M136" i="23"/>
  <c r="S136" i="23" s="1"/>
  <c r="M256" i="23"/>
  <c r="S256" i="23" s="1"/>
  <c r="M219" i="23"/>
  <c r="S219" i="23" s="1"/>
  <c r="M135" i="23"/>
  <c r="S135" i="23" s="1"/>
  <c r="M188" i="23"/>
  <c r="S188" i="23" s="1"/>
  <c r="M261" i="23"/>
  <c r="S261" i="23" s="1"/>
  <c r="M134" i="23"/>
  <c r="S134" i="23" s="1"/>
  <c r="M178" i="23"/>
  <c r="S178" i="23" s="1"/>
  <c r="M207" i="23"/>
  <c r="S207" i="23" s="1"/>
  <c r="M263" i="23"/>
  <c r="S263" i="23" s="1"/>
  <c r="M175" i="23"/>
  <c r="S175" i="23" s="1"/>
  <c r="M144" i="23"/>
  <c r="S144" i="23" s="1"/>
  <c r="M265" i="23"/>
  <c r="S265" i="23" s="1"/>
  <c r="M193" i="23"/>
  <c r="S193" i="23" s="1"/>
  <c r="M240" i="23"/>
  <c r="S240" i="23" s="1"/>
  <c r="M191" i="23"/>
  <c r="S191" i="23" s="1"/>
  <c r="M217" i="23"/>
  <c r="S217" i="23" s="1"/>
  <c r="M210" i="23"/>
  <c r="S210" i="23" s="1"/>
  <c r="M182" i="23"/>
  <c r="S182" i="23" s="1"/>
  <c r="M150" i="23"/>
  <c r="S150" i="23" s="1"/>
  <c r="M181" i="23"/>
  <c r="S181" i="23" s="1"/>
  <c r="M262" i="23"/>
  <c r="S262" i="23" s="1"/>
  <c r="M235" i="23"/>
  <c r="S235" i="23" s="1"/>
  <c r="M254" i="23"/>
  <c r="S254" i="23" s="1"/>
  <c r="M205" i="23"/>
  <c r="S205" i="23" s="1"/>
  <c r="M216" i="23"/>
  <c r="S216" i="23" s="1"/>
  <c r="M156" i="23"/>
  <c r="S156" i="23" s="1"/>
  <c r="M176" i="23"/>
  <c r="S176" i="23" s="1"/>
  <c r="M228" i="23"/>
  <c r="S228" i="23" s="1"/>
  <c r="M198" i="23"/>
  <c r="S198" i="23" s="1"/>
  <c r="M184" i="23"/>
  <c r="S184" i="23" s="1"/>
  <c r="M158" i="23"/>
  <c r="S158" i="23" s="1"/>
  <c r="M153" i="23"/>
  <c r="S153" i="23" s="1"/>
  <c r="M137" i="23"/>
  <c r="S137" i="23" s="1"/>
  <c r="M257" i="23"/>
  <c r="S257" i="23" s="1"/>
  <c r="M246" i="23"/>
  <c r="S246" i="23" s="1"/>
  <c r="M234" i="23"/>
  <c r="S234" i="23" s="1"/>
  <c r="M220" i="23"/>
  <c r="S220" i="23" s="1"/>
  <c r="M168" i="23"/>
  <c r="S168" i="23" s="1"/>
  <c r="M143" i="23"/>
  <c r="S143" i="23" s="1"/>
  <c r="M243" i="23"/>
  <c r="S243" i="23" s="1"/>
  <c r="M266" i="23"/>
  <c r="S266" i="23" s="1"/>
  <c r="M239" i="23"/>
  <c r="S239" i="23" s="1"/>
  <c r="M255" i="23"/>
  <c r="S255" i="23" s="1"/>
  <c r="M208" i="23"/>
  <c r="S208" i="23" s="1"/>
  <c r="M212" i="23"/>
  <c r="S212" i="23" s="1"/>
  <c r="M164" i="23"/>
  <c r="S164" i="23" s="1"/>
  <c r="M201" i="23"/>
  <c r="S201" i="23" s="1"/>
  <c r="M147" i="23"/>
  <c r="S147" i="23" s="1"/>
  <c r="M250" i="23"/>
  <c r="S250" i="23" s="1"/>
  <c r="M244" i="23"/>
  <c r="S244" i="23" s="1"/>
  <c r="M237" i="23"/>
  <c r="S237" i="23" s="1"/>
  <c r="M209" i="23"/>
  <c r="S209" i="23" s="1"/>
  <c r="M167" i="23"/>
  <c r="S167" i="23" s="1"/>
  <c r="M211" i="23"/>
  <c r="S211" i="23" s="1"/>
  <c r="M203" i="23"/>
  <c r="S203" i="23" s="1"/>
  <c r="M206" i="23"/>
  <c r="S206" i="23" s="1"/>
  <c r="M177" i="23"/>
  <c r="S177" i="23" s="1"/>
  <c r="M202" i="23"/>
  <c r="S202" i="23" s="1"/>
  <c r="M245" i="23"/>
  <c r="S245" i="23" s="1"/>
  <c r="M149" i="23"/>
  <c r="S149" i="23" s="1"/>
  <c r="M161" i="23"/>
  <c r="S161" i="23" s="1"/>
  <c r="M157" i="23"/>
  <c r="S157" i="23" s="1"/>
  <c r="M160" i="23"/>
  <c r="S160" i="23" s="1"/>
  <c r="M251" i="23"/>
  <c r="S251" i="23" s="1"/>
  <c r="M162" i="23"/>
  <c r="S162" i="23" s="1"/>
  <c r="M223" i="23"/>
  <c r="S223" i="23" s="1"/>
  <c r="M170" i="23"/>
  <c r="S170" i="23" s="1"/>
  <c r="M174" i="23"/>
  <c r="S174" i="23" s="1"/>
  <c r="M236" i="23"/>
  <c r="S236" i="23" s="1"/>
  <c r="M258" i="23"/>
  <c r="S258" i="23" s="1"/>
  <c r="M213" i="23"/>
  <c r="S213" i="23" s="1"/>
  <c r="M241" i="23"/>
  <c r="S241" i="23" s="1"/>
  <c r="M249" i="23"/>
  <c r="S249" i="23" s="1"/>
  <c r="M199" i="23"/>
  <c r="S199" i="23" s="1"/>
  <c r="M139" i="23"/>
  <c r="S139" i="23" s="1"/>
  <c r="M163" i="23"/>
  <c r="S163" i="23" s="1"/>
  <c r="M260" i="23"/>
  <c r="S260" i="23" s="1"/>
  <c r="M232" i="23"/>
  <c r="S232" i="23" s="1"/>
  <c r="M229" i="23"/>
  <c r="S229" i="23" s="1"/>
  <c r="M226" i="23"/>
  <c r="S226" i="23" s="1"/>
  <c r="M221" i="23"/>
  <c r="S221" i="23" s="1"/>
  <c r="M247" i="23"/>
  <c r="S247" i="23" s="1"/>
  <c r="M190" i="23"/>
  <c r="S190" i="23" s="1"/>
  <c r="M197" i="23"/>
  <c r="S197" i="23" s="1"/>
  <c r="M172" i="23"/>
  <c r="S172" i="23" s="1"/>
  <c r="M195" i="23"/>
  <c r="S195" i="23" s="1"/>
  <c r="M140" i="23"/>
  <c r="S140" i="23" s="1"/>
  <c r="M222" i="23"/>
  <c r="S222" i="23" s="1"/>
  <c r="M214" i="23"/>
  <c r="S214" i="23" s="1"/>
  <c r="M196" i="23"/>
  <c r="S196" i="23" s="1"/>
  <c r="M224" i="23"/>
  <c r="S224" i="23" s="1"/>
  <c r="M145" i="23"/>
  <c r="S145" i="23" s="1"/>
  <c r="M166" i="23"/>
  <c r="S166" i="23" s="1"/>
  <c r="M270" i="23"/>
  <c r="S270" i="23" s="1"/>
  <c r="M186" i="23"/>
  <c r="S186" i="23" s="1"/>
  <c r="M148" i="23"/>
  <c r="S148" i="23" s="1"/>
  <c r="M267" i="23"/>
  <c r="S267" i="23" s="1"/>
  <c r="M231" i="23"/>
  <c r="S231" i="23" s="1"/>
  <c r="M242" i="23"/>
  <c r="S242" i="23" s="1"/>
  <c r="M215" i="23"/>
  <c r="S215" i="23" s="1"/>
  <c r="M187" i="23"/>
  <c r="S187" i="23" s="1"/>
  <c r="M171" i="23"/>
  <c r="S171" i="23" s="1"/>
  <c r="M173" i="23"/>
  <c r="S173" i="23" s="1"/>
  <c r="M142" i="23"/>
  <c r="S142" i="23" s="1"/>
  <c r="M269" i="23"/>
  <c r="S269" i="23" s="1"/>
  <c r="M230" i="23"/>
  <c r="S230" i="23" s="1"/>
  <c r="M225" i="23"/>
  <c r="S225" i="23" s="1"/>
  <c r="M189" i="23"/>
  <c r="S189" i="23" s="1"/>
  <c r="M179" i="23"/>
  <c r="S179" i="23" s="1"/>
  <c r="M154" i="23"/>
  <c r="S154" i="23" s="1"/>
  <c r="M165" i="23"/>
  <c r="S165" i="23" s="1"/>
  <c r="M169" i="23"/>
  <c r="S169" i="23" s="1"/>
  <c r="M151" i="23"/>
  <c r="S151" i="23" s="1"/>
  <c r="M141" i="23"/>
  <c r="S141" i="23" s="1"/>
  <c r="M264" i="23"/>
  <c r="S264" i="23" s="1"/>
  <c r="M159" i="23"/>
  <c r="S159" i="23" s="1"/>
  <c r="M227" i="23"/>
  <c r="S227" i="23" s="1"/>
  <c r="M138" i="23"/>
  <c r="S138" i="23" s="1"/>
  <c r="M248" i="23"/>
  <c r="S248" i="23" s="1"/>
  <c r="M180" i="23"/>
  <c r="S180" i="23" s="1"/>
  <c r="M200" i="23"/>
  <c r="S200" i="23" s="1"/>
  <c r="M218" i="23"/>
  <c r="S218" i="23" s="1"/>
  <c r="M194" i="23"/>
  <c r="S194" i="23" s="1"/>
  <c r="M146" i="23"/>
  <c r="S146" i="23" s="1"/>
  <c r="M185" i="23"/>
  <c r="S185" i="23" s="1"/>
  <c r="M253" i="23"/>
  <c r="S253" i="23" s="1"/>
  <c r="M155" i="23"/>
  <c r="S155" i="23" s="1"/>
  <c r="M183" i="23"/>
  <c r="S183" i="23" s="1"/>
  <c r="M259" i="23"/>
  <c r="S259" i="23" s="1"/>
  <c r="M152" i="23"/>
  <c r="S152" i="23" s="1"/>
  <c r="M204" i="23"/>
  <c r="S204" i="23" s="1"/>
  <c r="M233" i="23"/>
  <c r="S233" i="23" s="1"/>
  <c r="M238" i="23"/>
  <c r="S238" i="23" s="1"/>
  <c r="M252" i="23"/>
  <c r="S252" i="23" s="1"/>
  <c r="M268" i="23"/>
  <c r="S268" i="23" s="1"/>
  <c r="M192" i="23"/>
  <c r="S192" i="23" s="1"/>
  <c r="L137" i="30"/>
  <c r="L135" i="30"/>
  <c r="L139" i="30"/>
  <c r="L161" i="30"/>
  <c r="L163" i="30"/>
  <c r="L173" i="30"/>
  <c r="L183" i="30"/>
  <c r="L224" i="30"/>
  <c r="L267" i="30"/>
  <c r="L189" i="30"/>
  <c r="L266" i="30"/>
  <c r="L195" i="30"/>
  <c r="L174" i="30"/>
  <c r="L260" i="30"/>
  <c r="L134" i="30"/>
  <c r="L170" i="30"/>
  <c r="L215" i="30"/>
  <c r="L256" i="30"/>
  <c r="L234" i="30"/>
  <c r="L214" i="30"/>
  <c r="L138" i="30"/>
  <c r="L207" i="30"/>
  <c r="L162" i="30"/>
  <c r="L258" i="30"/>
  <c r="L158" i="30"/>
  <c r="L254" i="30"/>
  <c r="L259" i="30"/>
  <c r="L146" i="30"/>
  <c r="L247" i="30"/>
  <c r="L141" i="30"/>
  <c r="L166" i="30"/>
  <c r="L177" i="30"/>
  <c r="L171" i="30"/>
  <c r="L150" i="30"/>
  <c r="L264" i="30"/>
  <c r="L142" i="30"/>
  <c r="L230" i="30"/>
  <c r="L252" i="30"/>
  <c r="L251" i="30"/>
  <c r="L208" i="30"/>
  <c r="L182" i="30"/>
  <c r="L154" i="30"/>
  <c r="L250" i="30"/>
  <c r="L219" i="30"/>
  <c r="L140" i="30"/>
  <c r="L262" i="30"/>
  <c r="L136" i="30"/>
  <c r="L225" i="30"/>
  <c r="L270" i="30"/>
  <c r="L249" i="30"/>
  <c r="L226" i="30"/>
  <c r="L248" i="30"/>
  <c r="L236" i="30"/>
  <c r="L194" i="30"/>
  <c r="L197" i="30"/>
  <c r="L186" i="30"/>
  <c r="L149" i="30"/>
  <c r="L242" i="30"/>
  <c r="L223" i="30"/>
  <c r="L178" i="30"/>
  <c r="L199" i="30"/>
  <c r="L181" i="30"/>
  <c r="L164" i="30"/>
  <c r="L218" i="30"/>
  <c r="L151" i="30"/>
  <c r="L157" i="30"/>
  <c r="L229" i="30"/>
  <c r="L244" i="30"/>
  <c r="L228" i="30"/>
  <c r="L204" i="30"/>
  <c r="L238" i="30"/>
  <c r="L184" i="30"/>
  <c r="L144" i="30"/>
  <c r="L265" i="30"/>
  <c r="L237" i="30"/>
  <c r="L185" i="30"/>
  <c r="L209" i="30"/>
  <c r="L165" i="30"/>
  <c r="L206" i="30"/>
  <c r="L211" i="30"/>
  <c r="L263" i="30"/>
  <c r="L240" i="30"/>
  <c r="L243" i="30"/>
  <c r="L205" i="30"/>
  <c r="L188" i="30"/>
  <c r="L176" i="30"/>
  <c r="L191" i="30"/>
  <c r="L239" i="30"/>
  <c r="L160" i="30"/>
  <c r="L203" i="30"/>
  <c r="L227" i="30"/>
  <c r="L147" i="30"/>
  <c r="L246" i="30"/>
  <c r="L221" i="30"/>
  <c r="L222" i="30"/>
  <c r="L231" i="30"/>
  <c r="L200" i="30"/>
  <c r="L212" i="30"/>
  <c r="L235" i="30"/>
  <c r="L210" i="30"/>
  <c r="L148" i="30"/>
  <c r="L169" i="30"/>
  <c r="L143" i="30"/>
  <c r="L220" i="30"/>
  <c r="L180" i="30"/>
  <c r="L168" i="30"/>
  <c r="L241" i="30"/>
  <c r="L232" i="30"/>
  <c r="L192" i="30"/>
  <c r="L193" i="30"/>
  <c r="L245" i="30"/>
  <c r="L216" i="30"/>
  <c r="L202" i="30"/>
  <c r="L233" i="30"/>
  <c r="L175" i="30"/>
  <c r="L217" i="30"/>
  <c r="L156" i="30"/>
  <c r="L268" i="30"/>
  <c r="L261" i="30"/>
  <c r="L179" i="30"/>
  <c r="L190" i="30"/>
  <c r="L255" i="30"/>
  <c r="L198" i="30"/>
  <c r="L152" i="30"/>
  <c r="L253" i="30"/>
  <c r="L213" i="30"/>
  <c r="L257" i="30"/>
  <c r="L269" i="30"/>
  <c r="L159" i="30"/>
  <c r="L187" i="30"/>
  <c r="L172" i="30"/>
  <c r="L167" i="30"/>
  <c r="L196" i="30"/>
  <c r="L201" i="30"/>
  <c r="L153" i="30"/>
  <c r="L145" i="30"/>
  <c r="L155" i="30"/>
  <c r="K134" i="23"/>
  <c r="K142" i="23"/>
  <c r="K137" i="23"/>
  <c r="K202" i="23"/>
  <c r="K219" i="23"/>
  <c r="K135" i="23"/>
  <c r="K256" i="23"/>
  <c r="K209" i="23"/>
  <c r="K242" i="23"/>
  <c r="K173" i="23"/>
  <c r="K268" i="23"/>
  <c r="K243" i="23"/>
  <c r="K266" i="23"/>
  <c r="K149" i="23"/>
  <c r="K200" i="23"/>
  <c r="K192" i="23"/>
  <c r="K230" i="23"/>
  <c r="K189" i="23"/>
  <c r="K255" i="23"/>
  <c r="K260" i="23"/>
  <c r="K215" i="23"/>
  <c r="K217" i="23"/>
  <c r="K179" i="23"/>
  <c r="K224" i="23"/>
  <c r="K183" i="23"/>
  <c r="K250" i="23"/>
  <c r="K259" i="23"/>
  <c r="K244" i="23"/>
  <c r="K253" i="23"/>
  <c r="K220" i="23"/>
  <c r="K241" i="23"/>
  <c r="K212" i="23"/>
  <c r="K180" i="23"/>
  <c r="K151" i="23"/>
  <c r="K221" i="23"/>
  <c r="K154" i="23"/>
  <c r="K239" i="23"/>
  <c r="K232" i="23"/>
  <c r="K210" i="23"/>
  <c r="K196" i="23"/>
  <c r="K140" i="23"/>
  <c r="K161" i="23"/>
  <c r="K191" i="23"/>
  <c r="K257" i="23"/>
  <c r="K267" i="23"/>
  <c r="K190" i="23"/>
  <c r="K147" i="23"/>
  <c r="K171" i="23"/>
  <c r="K163" i="23"/>
  <c r="K208" i="23"/>
  <c r="K174" i="23"/>
  <c r="K150" i="23"/>
  <c r="K245" i="23"/>
  <c r="K258" i="23"/>
  <c r="K228" i="23"/>
  <c r="K176" i="23"/>
  <c r="K199" i="23"/>
  <c r="K213" i="23"/>
  <c r="K170" i="23"/>
  <c r="K167" i="23"/>
  <c r="K136" i="23"/>
  <c r="K251" i="23"/>
  <c r="K172" i="23"/>
  <c r="K269" i="23"/>
  <c r="K233" i="23"/>
  <c r="K198" i="23"/>
  <c r="K204" i="23"/>
  <c r="K146" i="23"/>
  <c r="K145" i="23"/>
  <c r="K231" i="23"/>
  <c r="K222" i="23"/>
  <c r="K188" i="23"/>
  <c r="K165" i="23"/>
  <c r="K148" i="23"/>
  <c r="K246" i="23"/>
  <c r="K223" i="23"/>
  <c r="K203" i="23"/>
  <c r="K234" i="23"/>
  <c r="K227" i="23"/>
  <c r="K182" i="23"/>
  <c r="K157" i="23"/>
  <c r="K193" i="23"/>
  <c r="K261" i="23"/>
  <c r="K207" i="23"/>
  <c r="K197" i="23"/>
  <c r="K205" i="23"/>
  <c r="K158" i="23"/>
  <c r="K178" i="23"/>
  <c r="K141" i="23"/>
  <c r="K152" i="23"/>
  <c r="K265" i="23"/>
  <c r="K186" i="23"/>
  <c r="K206" i="23"/>
  <c r="K168" i="23"/>
  <c r="K153" i="23"/>
  <c r="K264" i="23"/>
  <c r="K162" i="23"/>
  <c r="K177" i="23"/>
  <c r="K138" i="23"/>
  <c r="K155" i="23"/>
  <c r="K240" i="23"/>
  <c r="K218" i="23"/>
  <c r="K184" i="23"/>
  <c r="K156" i="23"/>
  <c r="K247" i="23"/>
  <c r="K237" i="23"/>
  <c r="K211" i="23"/>
  <c r="K160" i="23"/>
  <c r="K144" i="23"/>
  <c r="K226" i="23"/>
  <c r="K187" i="23"/>
  <c r="K139" i="23"/>
  <c r="K249" i="23"/>
  <c r="K254" i="23"/>
  <c r="K159" i="23"/>
  <c r="K229" i="23"/>
  <c r="K252" i="23"/>
  <c r="K238" i="23"/>
  <c r="K262" i="23"/>
  <c r="K185" i="23"/>
  <c r="K235" i="23"/>
  <c r="K263" i="23"/>
  <c r="K201" i="23"/>
  <c r="K164" i="23"/>
  <c r="K248" i="23"/>
  <c r="K195" i="23"/>
  <c r="K169" i="23"/>
  <c r="K270" i="23"/>
  <c r="K225" i="23"/>
  <c r="K236" i="23"/>
  <c r="K181" i="23"/>
  <c r="K216" i="23"/>
  <c r="K175" i="23"/>
  <c r="K143" i="23"/>
  <c r="K194" i="23"/>
  <c r="K166" i="23"/>
  <c r="K214" i="23"/>
  <c r="K3" i="32"/>
  <c r="Q3" i="32" s="1"/>
  <c r="K134" i="32"/>
  <c r="K191" i="32"/>
  <c r="K193" i="32"/>
  <c r="K244" i="32"/>
  <c r="K189" i="32"/>
  <c r="K238" i="32"/>
  <c r="K232" i="32"/>
  <c r="K135" i="32"/>
  <c r="K260" i="32"/>
  <c r="K221" i="32"/>
  <c r="K233" i="32"/>
  <c r="K267" i="32"/>
  <c r="K159" i="32"/>
  <c r="K156" i="32"/>
  <c r="K188" i="32"/>
  <c r="K179" i="32"/>
  <c r="K248" i="32"/>
  <c r="K241" i="32"/>
  <c r="K223" i="32"/>
  <c r="K194" i="32"/>
  <c r="K249" i="32"/>
  <c r="K181" i="32"/>
  <c r="K148" i="32"/>
  <c r="K177" i="32"/>
  <c r="K255" i="32"/>
  <c r="K231" i="32"/>
  <c r="K184" i="32"/>
  <c r="K170" i="32"/>
  <c r="K202" i="32"/>
  <c r="K182" i="32"/>
  <c r="K206" i="32"/>
  <c r="K257" i="32"/>
  <c r="K256" i="32"/>
  <c r="K230" i="32"/>
  <c r="K207" i="32"/>
  <c r="K197" i="32"/>
  <c r="K153" i="32"/>
  <c r="K163" i="32"/>
  <c r="K146" i="32"/>
  <c r="K264" i="32"/>
  <c r="K224" i="32"/>
  <c r="K158" i="32"/>
  <c r="K261" i="32"/>
  <c r="K262" i="32"/>
  <c r="K166" i="32"/>
  <c r="K143" i="32"/>
  <c r="K176" i="32"/>
  <c r="K239" i="32"/>
  <c r="K209" i="32"/>
  <c r="K242" i="32"/>
  <c r="K237" i="32"/>
  <c r="K167" i="32"/>
  <c r="K165" i="32"/>
  <c r="K192" i="32"/>
  <c r="K175" i="32"/>
  <c r="K173" i="32"/>
  <c r="K245" i="32"/>
  <c r="K199" i="32"/>
  <c r="K172" i="32"/>
  <c r="K151" i="32"/>
  <c r="K138" i="32"/>
  <c r="K251" i="32"/>
  <c r="K266" i="32"/>
  <c r="K254" i="32"/>
  <c r="K252" i="32"/>
  <c r="K253" i="32"/>
  <c r="K204" i="32"/>
  <c r="K201" i="32"/>
  <c r="K145" i="32"/>
  <c r="K269" i="32"/>
  <c r="K235" i="32"/>
  <c r="K220" i="32"/>
  <c r="K147" i="32"/>
  <c r="K270" i="32"/>
  <c r="K218" i="32"/>
  <c r="K162" i="32"/>
  <c r="K196" i="32"/>
  <c r="K150" i="32"/>
  <c r="K136" i="32"/>
  <c r="K152" i="32"/>
  <c r="K226" i="32"/>
  <c r="K229" i="32"/>
  <c r="K217" i="32"/>
  <c r="K214" i="32"/>
  <c r="K155" i="32"/>
  <c r="K265" i="32"/>
  <c r="K258" i="32"/>
  <c r="K234" i="32"/>
  <c r="K212" i="32"/>
  <c r="K225" i="32"/>
  <c r="K139" i="32"/>
  <c r="K216" i="32"/>
  <c r="K174" i="32"/>
  <c r="K157" i="32"/>
  <c r="K219" i="32"/>
  <c r="K215" i="32"/>
  <c r="K205" i="32"/>
  <c r="K222" i="32"/>
  <c r="K168" i="32"/>
  <c r="K246" i="32"/>
  <c r="K195" i="32"/>
  <c r="K210" i="32"/>
  <c r="K185" i="32"/>
  <c r="K268" i="32"/>
  <c r="K149" i="32"/>
  <c r="K236" i="32"/>
  <c r="K227" i="32"/>
  <c r="K208" i="32"/>
  <c r="K243" i="32"/>
  <c r="K247" i="32"/>
  <c r="K164" i="32"/>
  <c r="K169" i="32"/>
  <c r="K250" i="32"/>
  <c r="K180" i="32"/>
  <c r="K160" i="32"/>
  <c r="K198" i="32"/>
  <c r="K203" i="32"/>
  <c r="K141" i="32"/>
  <c r="K137" i="32"/>
  <c r="K213" i="32"/>
  <c r="K200" i="32"/>
  <c r="K161" i="32"/>
  <c r="K228" i="32"/>
  <c r="K186" i="32"/>
  <c r="K154" i="32"/>
  <c r="K178" i="32"/>
  <c r="K187" i="32"/>
  <c r="K190" i="32"/>
  <c r="K140" i="32"/>
  <c r="K211" i="32"/>
  <c r="K142" i="32"/>
  <c r="K259" i="32"/>
  <c r="K183" i="32"/>
  <c r="K263" i="32"/>
  <c r="K144" i="32"/>
  <c r="K171" i="32"/>
  <c r="K240" i="32"/>
  <c r="L4" i="32"/>
  <c r="V4" i="32" s="1"/>
  <c r="L134" i="32"/>
  <c r="L178" i="32"/>
  <c r="L230" i="32"/>
  <c r="L170" i="32"/>
  <c r="L222" i="32"/>
  <c r="L202" i="32"/>
  <c r="L175" i="32"/>
  <c r="L145" i="32"/>
  <c r="L241" i="32"/>
  <c r="L223" i="32"/>
  <c r="L196" i="32"/>
  <c r="L218" i="32"/>
  <c r="L252" i="32"/>
  <c r="L231" i="32"/>
  <c r="L135" i="32"/>
  <c r="L248" i="32"/>
  <c r="L195" i="32"/>
  <c r="L210" i="32"/>
  <c r="L260" i="32"/>
  <c r="L194" i="32"/>
  <c r="L169" i="32"/>
  <c r="L159" i="32"/>
  <c r="L267" i="32"/>
  <c r="L228" i="32"/>
  <c r="L207" i="32"/>
  <c r="L180" i="32"/>
  <c r="L147" i="32"/>
  <c r="L143" i="32"/>
  <c r="L256" i="32"/>
  <c r="L265" i="32"/>
  <c r="L198" i="32"/>
  <c r="L205" i="32"/>
  <c r="L183" i="32"/>
  <c r="L182" i="32"/>
  <c r="L146" i="32"/>
  <c r="L185" i="32"/>
  <c r="L140" i="32"/>
  <c r="L250" i="32"/>
  <c r="L247" i="32"/>
  <c r="L244" i="32"/>
  <c r="L200" i="32"/>
  <c r="L193" i="32"/>
  <c r="L163" i="32"/>
  <c r="L211" i="32"/>
  <c r="L209" i="32"/>
  <c r="L224" i="32"/>
  <c r="L232" i="32"/>
  <c r="L249" i="32"/>
  <c r="L165" i="32"/>
  <c r="L139" i="32"/>
  <c r="L268" i="32"/>
  <c r="L226" i="32"/>
  <c r="L213" i="32"/>
  <c r="L184" i="32"/>
  <c r="L177" i="32"/>
  <c r="L150" i="32"/>
  <c r="L172" i="32"/>
  <c r="L257" i="32"/>
  <c r="L240" i="32"/>
  <c r="L229" i="32"/>
  <c r="L234" i="32"/>
  <c r="L246" i="32"/>
  <c r="L151" i="32"/>
  <c r="L219" i="32"/>
  <c r="L136" i="32"/>
  <c r="L199" i="32"/>
  <c r="L227" i="32"/>
  <c r="L138" i="32"/>
  <c r="L262" i="32"/>
  <c r="L212" i="32"/>
  <c r="L217" i="32"/>
  <c r="L186" i="32"/>
  <c r="L148" i="32"/>
  <c r="L233" i="32"/>
  <c r="L190" i="32"/>
  <c r="L154" i="32"/>
  <c r="L270" i="32"/>
  <c r="L259" i="32"/>
  <c r="L261" i="32"/>
  <c r="L236" i="32"/>
  <c r="L214" i="32"/>
  <c r="L237" i="32"/>
  <c r="L179" i="32"/>
  <c r="L168" i="32"/>
  <c r="L167" i="32"/>
  <c r="L149" i="32"/>
  <c r="L203" i="32"/>
  <c r="L266" i="32"/>
  <c r="L269" i="32"/>
  <c r="L243" i="32"/>
  <c r="L238" i="32"/>
  <c r="L220" i="32"/>
  <c r="L216" i="32"/>
  <c r="L253" i="32"/>
  <c r="L189" i="32"/>
  <c r="L155" i="32"/>
  <c r="L166" i="32"/>
  <c r="L204" i="32"/>
  <c r="L171" i="32"/>
  <c r="L157" i="32"/>
  <c r="L258" i="32"/>
  <c r="L153" i="32"/>
  <c r="L221" i="32"/>
  <c r="L152" i="32"/>
  <c r="L197" i="32"/>
  <c r="L141" i="32"/>
  <c r="L255" i="32"/>
  <c r="L208" i="32"/>
  <c r="L161" i="32"/>
  <c r="L156" i="32"/>
  <c r="L164" i="32"/>
  <c r="L254" i="32"/>
  <c r="L215" i="32"/>
  <c r="L187" i="32"/>
  <c r="L264" i="32"/>
  <c r="L206" i="32"/>
  <c r="L160" i="32"/>
  <c r="L239" i="32"/>
  <c r="L201" i="32"/>
  <c r="L174" i="32"/>
  <c r="L176" i="32"/>
  <c r="L144" i="32"/>
  <c r="L192" i="32"/>
  <c r="L263" i="32"/>
  <c r="L251" i="32"/>
  <c r="L191" i="32"/>
  <c r="L225" i="32"/>
  <c r="L245" i="32"/>
  <c r="L158" i="32"/>
  <c r="L235" i="32"/>
  <c r="L142" i="32"/>
  <c r="L137" i="32"/>
  <c r="L242" i="32"/>
  <c r="L188" i="32"/>
  <c r="L181" i="32"/>
  <c r="L173" i="32"/>
  <c r="L162" i="32"/>
  <c r="M139" i="38"/>
  <c r="S139" i="38" s="1"/>
  <c r="M135" i="38"/>
  <c r="S135" i="38" s="1"/>
  <c r="M146" i="38"/>
  <c r="S146" i="38" s="1"/>
  <c r="M256" i="38"/>
  <c r="S256" i="38" s="1"/>
  <c r="M138" i="38"/>
  <c r="S138" i="38" s="1"/>
  <c r="M204" i="38"/>
  <c r="S204" i="38" s="1"/>
  <c r="M136" i="38"/>
  <c r="S136" i="38" s="1"/>
  <c r="M142" i="38"/>
  <c r="S142" i="38" s="1"/>
  <c r="M150" i="38"/>
  <c r="S150" i="38" s="1"/>
  <c r="M143" i="38"/>
  <c r="S143" i="38" s="1"/>
  <c r="M185" i="38"/>
  <c r="S185" i="38" s="1"/>
  <c r="M144" i="38"/>
  <c r="S144" i="38" s="1"/>
  <c r="M227" i="38"/>
  <c r="S227" i="38" s="1"/>
  <c r="M248" i="38"/>
  <c r="S248" i="38" s="1"/>
  <c r="M251" i="38"/>
  <c r="S251" i="38" s="1"/>
  <c r="M189" i="38"/>
  <c r="S189" i="38" s="1"/>
  <c r="M245" i="38"/>
  <c r="S245" i="38" s="1"/>
  <c r="M234" i="38"/>
  <c r="S234" i="38" s="1"/>
  <c r="M268" i="38"/>
  <c r="S268" i="38" s="1"/>
  <c r="M162" i="38"/>
  <c r="S162" i="38" s="1"/>
  <c r="M134" i="38"/>
  <c r="S134" i="38" s="1"/>
  <c r="M254" i="38"/>
  <c r="S254" i="38" s="1"/>
  <c r="M199" i="38"/>
  <c r="S199" i="38" s="1"/>
  <c r="M161" i="38"/>
  <c r="S161" i="38" s="1"/>
  <c r="M153" i="38"/>
  <c r="S153" i="38" s="1"/>
  <c r="M230" i="38"/>
  <c r="S230" i="38" s="1"/>
  <c r="M252" i="38"/>
  <c r="S252" i="38" s="1"/>
  <c r="M141" i="38"/>
  <c r="S141" i="38" s="1"/>
  <c r="M180" i="38"/>
  <c r="S180" i="38" s="1"/>
  <c r="M195" i="38"/>
  <c r="S195" i="38" s="1"/>
  <c r="M261" i="38"/>
  <c r="S261" i="38" s="1"/>
  <c r="M148" i="38"/>
  <c r="S148" i="38" s="1"/>
  <c r="M181" i="38"/>
  <c r="S181" i="38" s="1"/>
  <c r="M183" i="38"/>
  <c r="S183" i="38" s="1"/>
  <c r="M137" i="38"/>
  <c r="S137" i="38" s="1"/>
  <c r="M211" i="38"/>
  <c r="S211" i="38" s="1"/>
  <c r="M154" i="38"/>
  <c r="S154" i="38" s="1"/>
  <c r="M140" i="38"/>
  <c r="S140" i="38" s="1"/>
  <c r="M174" i="38"/>
  <c r="S174" i="38" s="1"/>
  <c r="M267" i="38"/>
  <c r="S267" i="38" s="1"/>
  <c r="M212" i="38"/>
  <c r="S212" i="38" s="1"/>
  <c r="M222" i="38"/>
  <c r="S222" i="38" s="1"/>
  <c r="M170" i="38"/>
  <c r="S170" i="38" s="1"/>
  <c r="M225" i="38"/>
  <c r="S225" i="38" s="1"/>
  <c r="M250" i="38"/>
  <c r="S250" i="38" s="1"/>
  <c r="M265" i="38"/>
  <c r="S265" i="38" s="1"/>
  <c r="M242" i="38"/>
  <c r="S242" i="38" s="1"/>
  <c r="M217" i="38"/>
  <c r="S217" i="38" s="1"/>
  <c r="M269" i="38"/>
  <c r="S269" i="38" s="1"/>
  <c r="M264" i="38"/>
  <c r="S264" i="38" s="1"/>
  <c r="M241" i="38"/>
  <c r="S241" i="38" s="1"/>
  <c r="M232" i="38"/>
  <c r="S232" i="38" s="1"/>
  <c r="M192" i="38"/>
  <c r="S192" i="38" s="1"/>
  <c r="M160" i="38"/>
  <c r="S160" i="38" s="1"/>
  <c r="M221" i="38"/>
  <c r="S221" i="38" s="1"/>
  <c r="M163" i="38"/>
  <c r="S163" i="38" s="1"/>
  <c r="M152" i="38"/>
  <c r="S152" i="38" s="1"/>
  <c r="M255" i="38"/>
  <c r="S255" i="38" s="1"/>
  <c r="M215" i="38"/>
  <c r="S215" i="38" s="1"/>
  <c r="M172" i="38"/>
  <c r="S172" i="38" s="1"/>
  <c r="M155" i="38"/>
  <c r="S155" i="38" s="1"/>
  <c r="M239" i="38"/>
  <c r="S239" i="38" s="1"/>
  <c r="M246" i="38"/>
  <c r="S246" i="38" s="1"/>
  <c r="M184" i="38"/>
  <c r="S184" i="38" s="1"/>
  <c r="M229" i="38"/>
  <c r="S229" i="38" s="1"/>
  <c r="M159" i="38"/>
  <c r="S159" i="38" s="1"/>
  <c r="M151" i="38"/>
  <c r="S151" i="38" s="1"/>
  <c r="M147" i="38"/>
  <c r="S147" i="38" s="1"/>
  <c r="M263" i="38"/>
  <c r="S263" i="38" s="1"/>
  <c r="M208" i="38"/>
  <c r="S208" i="38" s="1"/>
  <c r="M194" i="38"/>
  <c r="S194" i="38" s="1"/>
  <c r="M253" i="38"/>
  <c r="S253" i="38" s="1"/>
  <c r="M259" i="38"/>
  <c r="S259" i="38" s="1"/>
  <c r="M237" i="38"/>
  <c r="S237" i="38" s="1"/>
  <c r="M224" i="38"/>
  <c r="S224" i="38" s="1"/>
  <c r="M220" i="38"/>
  <c r="S220" i="38" s="1"/>
  <c r="M258" i="38"/>
  <c r="S258" i="38" s="1"/>
  <c r="M228" i="38"/>
  <c r="S228" i="38" s="1"/>
  <c r="M157" i="38"/>
  <c r="S157" i="38" s="1"/>
  <c r="M233" i="38"/>
  <c r="S233" i="38" s="1"/>
  <c r="M145" i="38"/>
  <c r="S145" i="38" s="1"/>
  <c r="M236" i="38"/>
  <c r="S236" i="38" s="1"/>
  <c r="M240" i="38"/>
  <c r="S240" i="38" s="1"/>
  <c r="M203" i="38"/>
  <c r="S203" i="38" s="1"/>
  <c r="M164" i="38"/>
  <c r="S164" i="38" s="1"/>
  <c r="M182" i="38"/>
  <c r="S182" i="38" s="1"/>
  <c r="M176" i="38"/>
  <c r="S176" i="38" s="1"/>
  <c r="M167" i="38"/>
  <c r="S167" i="38" s="1"/>
  <c r="M186" i="38"/>
  <c r="S186" i="38" s="1"/>
  <c r="M210" i="38"/>
  <c r="S210" i="38" s="1"/>
  <c r="M243" i="38"/>
  <c r="S243" i="38" s="1"/>
  <c r="M166" i="38"/>
  <c r="S166" i="38" s="1"/>
  <c r="M158" i="38"/>
  <c r="S158" i="38" s="1"/>
  <c r="M202" i="38"/>
  <c r="S202" i="38" s="1"/>
  <c r="M149" i="38"/>
  <c r="S149" i="38" s="1"/>
  <c r="M190" i="38"/>
  <c r="S190" i="38" s="1"/>
  <c r="M213" i="38"/>
  <c r="S213" i="38" s="1"/>
  <c r="M201" i="38"/>
  <c r="S201" i="38" s="1"/>
  <c r="M206" i="38"/>
  <c r="S206" i="38" s="1"/>
  <c r="M218" i="38"/>
  <c r="S218" i="38" s="1"/>
  <c r="M226" i="38"/>
  <c r="S226" i="38" s="1"/>
  <c r="M235" i="38"/>
  <c r="S235" i="38" s="1"/>
  <c r="M200" i="38"/>
  <c r="S200" i="38" s="1"/>
  <c r="M171" i="38"/>
  <c r="S171" i="38" s="1"/>
  <c r="M175" i="38"/>
  <c r="S175" i="38" s="1"/>
  <c r="M196" i="38"/>
  <c r="S196" i="38" s="1"/>
  <c r="M260" i="38"/>
  <c r="S260" i="38" s="1"/>
  <c r="M207" i="38"/>
  <c r="S207" i="38" s="1"/>
  <c r="M193" i="38"/>
  <c r="S193" i="38" s="1"/>
  <c r="M244" i="38"/>
  <c r="S244" i="38" s="1"/>
  <c r="M247" i="38"/>
  <c r="S247" i="38" s="1"/>
  <c r="M197" i="38"/>
  <c r="S197" i="38" s="1"/>
  <c r="M187" i="38"/>
  <c r="S187" i="38" s="1"/>
  <c r="M238" i="38"/>
  <c r="S238" i="38" s="1"/>
  <c r="M188" i="38"/>
  <c r="S188" i="38" s="1"/>
  <c r="M169" i="38"/>
  <c r="S169" i="38" s="1"/>
  <c r="M205" i="38"/>
  <c r="S205" i="38" s="1"/>
  <c r="M209" i="38"/>
  <c r="S209" i="38" s="1"/>
  <c r="M165" i="38"/>
  <c r="S165" i="38" s="1"/>
  <c r="M270" i="38"/>
  <c r="S270" i="38" s="1"/>
  <c r="M191" i="38"/>
  <c r="S191" i="38" s="1"/>
  <c r="M249" i="38"/>
  <c r="S249" i="38" s="1"/>
  <c r="M178" i="38"/>
  <c r="S178" i="38" s="1"/>
  <c r="M231" i="38"/>
  <c r="S231" i="38" s="1"/>
  <c r="M173" i="38"/>
  <c r="S173" i="38" s="1"/>
  <c r="M223" i="38"/>
  <c r="S223" i="38" s="1"/>
  <c r="M156" i="38"/>
  <c r="S156" i="38" s="1"/>
  <c r="M177" i="38"/>
  <c r="S177" i="38" s="1"/>
  <c r="M214" i="38"/>
  <c r="S214" i="38" s="1"/>
  <c r="M168" i="38"/>
  <c r="S168" i="38" s="1"/>
  <c r="M216" i="38"/>
  <c r="S216" i="38" s="1"/>
  <c r="M262" i="38"/>
  <c r="S262" i="38" s="1"/>
  <c r="M219" i="38"/>
  <c r="S219" i="38" s="1"/>
  <c r="M257" i="38"/>
  <c r="S257" i="38" s="1"/>
  <c r="M266" i="38"/>
  <c r="S266" i="38" s="1"/>
  <c r="M198" i="38"/>
  <c r="S198" i="38" s="1"/>
  <c r="M179" i="38"/>
  <c r="S179" i="38" s="1"/>
  <c r="L145" i="39"/>
  <c r="L229" i="39"/>
  <c r="L134" i="39"/>
  <c r="L263" i="39"/>
  <c r="L261" i="39"/>
  <c r="L241" i="39"/>
  <c r="L191" i="39"/>
  <c r="L230" i="39"/>
  <c r="L256" i="39"/>
  <c r="L262" i="39"/>
  <c r="L236" i="39"/>
  <c r="L227" i="39"/>
  <c r="L189" i="39"/>
  <c r="L254" i="39"/>
  <c r="L168" i="39"/>
  <c r="L178" i="39"/>
  <c r="L177" i="39"/>
  <c r="L136" i="39"/>
  <c r="L249" i="39"/>
  <c r="L232" i="39"/>
  <c r="L215" i="39"/>
  <c r="L216" i="39"/>
  <c r="L195" i="39"/>
  <c r="L172" i="39"/>
  <c r="L170" i="39"/>
  <c r="L190" i="39"/>
  <c r="L180" i="39"/>
  <c r="L243" i="39"/>
  <c r="L231" i="39"/>
  <c r="L167" i="39"/>
  <c r="L209" i="39"/>
  <c r="L257" i="39"/>
  <c r="L252" i="39"/>
  <c r="L202" i="39"/>
  <c r="L233" i="39"/>
  <c r="L181" i="39"/>
  <c r="L162" i="39"/>
  <c r="L150" i="39"/>
  <c r="L152" i="39"/>
  <c r="L199" i="39"/>
  <c r="L258" i="39"/>
  <c r="L223" i="39"/>
  <c r="L266" i="39"/>
  <c r="L268" i="39"/>
  <c r="L219" i="39"/>
  <c r="L207" i="39"/>
  <c r="L186" i="39"/>
  <c r="L156" i="39"/>
  <c r="L165" i="39"/>
  <c r="L141" i="39"/>
  <c r="L270" i="39"/>
  <c r="L248" i="39"/>
  <c r="L240" i="39"/>
  <c r="L246" i="39"/>
  <c r="L208" i="39"/>
  <c r="L204" i="39"/>
  <c r="L160" i="39"/>
  <c r="L184" i="39"/>
  <c r="L217" i="39"/>
  <c r="L158" i="39"/>
  <c r="L210" i="39"/>
  <c r="L234" i="39"/>
  <c r="L206" i="39"/>
  <c r="L183" i="39"/>
  <c r="L188" i="39"/>
  <c r="L164" i="39"/>
  <c r="L155" i="39"/>
  <c r="L173" i="39"/>
  <c r="L151" i="39"/>
  <c r="L135" i="39"/>
  <c r="L157" i="39"/>
  <c r="L211" i="39"/>
  <c r="L187" i="39"/>
  <c r="L159" i="39"/>
  <c r="L166" i="39"/>
  <c r="L143" i="39"/>
  <c r="L265" i="39"/>
  <c r="L264" i="39"/>
  <c r="L196" i="39"/>
  <c r="L214" i="39"/>
  <c r="L226" i="39"/>
  <c r="L245" i="39"/>
  <c r="L221" i="39"/>
  <c r="L175" i="39"/>
  <c r="L149" i="39"/>
  <c r="L138" i="39"/>
  <c r="L163" i="39"/>
  <c r="L255" i="39"/>
  <c r="L269" i="39"/>
  <c r="L228" i="39"/>
  <c r="L198" i="39"/>
  <c r="L218" i="39"/>
  <c r="L194" i="39"/>
  <c r="L220" i="39"/>
  <c r="L140" i="39"/>
  <c r="L153" i="39"/>
  <c r="L148" i="39"/>
  <c r="L247" i="39"/>
  <c r="L242" i="39"/>
  <c r="L213" i="39"/>
  <c r="L200" i="39"/>
  <c r="L171" i="39"/>
  <c r="L174" i="39"/>
  <c r="L139" i="39"/>
  <c r="L137" i="39"/>
  <c r="L250" i="39"/>
  <c r="L224" i="39"/>
  <c r="L176" i="39"/>
  <c r="L169" i="39"/>
  <c r="L260" i="39"/>
  <c r="L185" i="39"/>
  <c r="L161" i="39"/>
  <c r="L251" i="39"/>
  <c r="L235" i="39"/>
  <c r="L154" i="39"/>
  <c r="L238" i="39"/>
  <c r="L192" i="39"/>
  <c r="L142" i="39"/>
  <c r="L253" i="39"/>
  <c r="L259" i="39"/>
  <c r="L212" i="39"/>
  <c r="L193" i="39"/>
  <c r="L197" i="39"/>
  <c r="L239" i="39"/>
  <c r="L201" i="39"/>
  <c r="L179" i="39"/>
  <c r="L146" i="39"/>
  <c r="L144" i="39"/>
  <c r="L267" i="39"/>
  <c r="L222" i="39"/>
  <c r="L203" i="39"/>
  <c r="L182" i="39"/>
  <c r="L225" i="39"/>
  <c r="L147" i="39"/>
  <c r="L244" i="39"/>
  <c r="L237" i="39"/>
  <c r="L205" i="39"/>
  <c r="L159" i="36"/>
  <c r="R159" i="36" s="1"/>
  <c r="M223" i="20"/>
  <c r="S223" i="20" s="1"/>
  <c r="M163" i="20"/>
  <c r="S163" i="20" s="1"/>
  <c r="M181" i="20"/>
  <c r="S181" i="20" s="1"/>
  <c r="M257" i="20"/>
  <c r="S257" i="20" s="1"/>
  <c r="M164" i="20"/>
  <c r="S164" i="20" s="1"/>
  <c r="M159" i="20"/>
  <c r="S159" i="20" s="1"/>
  <c r="M155" i="20"/>
  <c r="S155" i="20" s="1"/>
  <c r="M150" i="20"/>
  <c r="S150" i="20" s="1"/>
  <c r="M140" i="20"/>
  <c r="S140" i="20" s="1"/>
  <c r="M229" i="20"/>
  <c r="S229" i="20" s="1"/>
  <c r="M204" i="20"/>
  <c r="S204" i="20" s="1"/>
  <c r="M234" i="20"/>
  <c r="S234" i="20" s="1"/>
  <c r="M249" i="20"/>
  <c r="S249" i="20" s="1"/>
  <c r="M158" i="20"/>
  <c r="S158" i="20" s="1"/>
  <c r="M264" i="20"/>
  <c r="S264" i="20" s="1"/>
  <c r="M256" i="20"/>
  <c r="S256" i="20" s="1"/>
  <c r="M170" i="20"/>
  <c r="S170" i="20" s="1"/>
  <c r="M168" i="20"/>
  <c r="S168" i="20" s="1"/>
  <c r="M139" i="20"/>
  <c r="S139" i="20" s="1"/>
  <c r="M203" i="20"/>
  <c r="S203" i="20" s="1"/>
  <c r="M186" i="20"/>
  <c r="S186" i="20" s="1"/>
  <c r="M166" i="20"/>
  <c r="S166" i="20" s="1"/>
  <c r="M210" i="20"/>
  <c r="S210" i="20" s="1"/>
  <c r="M236" i="20"/>
  <c r="S236" i="20" s="1"/>
  <c r="M265" i="20"/>
  <c r="S265" i="20" s="1"/>
  <c r="M173" i="20"/>
  <c r="S173" i="20" s="1"/>
  <c r="M232" i="20"/>
  <c r="S232" i="20" s="1"/>
  <c r="M134" i="20"/>
  <c r="S134" i="20" s="1"/>
  <c r="M179" i="20"/>
  <c r="S179" i="20" s="1"/>
  <c r="M154" i="20"/>
  <c r="S154" i="20" s="1"/>
  <c r="M233" i="20"/>
  <c r="S233" i="20" s="1"/>
  <c r="M207" i="20"/>
  <c r="S207" i="20" s="1"/>
  <c r="M245" i="20"/>
  <c r="S245" i="20" s="1"/>
  <c r="M158" i="32"/>
  <c r="S158" i="32" s="1"/>
  <c r="M190" i="32"/>
  <c r="S190" i="32" s="1"/>
  <c r="M189" i="32"/>
  <c r="S189" i="32" s="1"/>
  <c r="M160" i="32"/>
  <c r="S160" i="32" s="1"/>
  <c r="M177" i="32"/>
  <c r="S177" i="32" s="1"/>
  <c r="M166" i="32"/>
  <c r="S166" i="32" s="1"/>
  <c r="M156" i="32"/>
  <c r="S156" i="32" s="1"/>
  <c r="M145" i="32"/>
  <c r="S145" i="32" s="1"/>
  <c r="M260" i="32"/>
  <c r="S260" i="32" s="1"/>
  <c r="M197" i="32"/>
  <c r="S197" i="32" s="1"/>
  <c r="M165" i="32"/>
  <c r="S165" i="32" s="1"/>
  <c r="M224" i="32"/>
  <c r="S224" i="32" s="1"/>
  <c r="M257" i="32"/>
  <c r="S257" i="32" s="1"/>
  <c r="M249" i="32"/>
  <c r="S249" i="32" s="1"/>
  <c r="M259" i="32"/>
  <c r="S259" i="32" s="1"/>
  <c r="M268" i="32"/>
  <c r="S268" i="32" s="1"/>
  <c r="M192" i="32"/>
  <c r="S192" i="32" s="1"/>
  <c r="M199" i="32"/>
  <c r="S199" i="32" s="1"/>
  <c r="M269" i="32"/>
  <c r="S269" i="32" s="1"/>
  <c r="M243" i="32"/>
  <c r="S243" i="32" s="1"/>
  <c r="M143" i="32"/>
  <c r="S143" i="32" s="1"/>
  <c r="M152" i="32"/>
  <c r="S152" i="32" s="1"/>
  <c r="M238" i="32"/>
  <c r="S238" i="32" s="1"/>
  <c r="M186" i="32"/>
  <c r="S186" i="32" s="1"/>
  <c r="M141" i="32"/>
  <c r="S141" i="32" s="1"/>
  <c r="M227" i="32"/>
  <c r="S227" i="32" s="1"/>
  <c r="M233" i="32"/>
  <c r="S233" i="32" s="1"/>
  <c r="M207" i="32"/>
  <c r="S207" i="32" s="1"/>
  <c r="M217" i="32"/>
  <c r="S217" i="32" s="1"/>
  <c r="M139" i="32"/>
  <c r="S139" i="32" s="1"/>
  <c r="M209" i="32"/>
  <c r="S209" i="32" s="1"/>
  <c r="M250" i="32"/>
  <c r="S250" i="32" s="1"/>
  <c r="M198" i="32"/>
  <c r="S198" i="32" s="1"/>
  <c r="M162" i="39"/>
  <c r="S162" i="39" s="1"/>
  <c r="M216" i="39"/>
  <c r="S216" i="39" s="1"/>
  <c r="M160" i="39"/>
  <c r="S160" i="39" s="1"/>
  <c r="M180" i="39"/>
  <c r="S180" i="39" s="1"/>
  <c r="M237" i="39"/>
  <c r="S237" i="39" s="1"/>
  <c r="M207" i="39"/>
  <c r="S207" i="39" s="1"/>
  <c r="M164" i="39"/>
  <c r="S164" i="39" s="1"/>
  <c r="M141" i="39"/>
  <c r="S141" i="39" s="1"/>
  <c r="M232" i="39"/>
  <c r="S232" i="39" s="1"/>
  <c r="M189" i="39"/>
  <c r="S189" i="39" s="1"/>
  <c r="M176" i="39"/>
  <c r="S176" i="39" s="1"/>
  <c r="M260" i="39"/>
  <c r="S260" i="39" s="1"/>
  <c r="M270" i="39"/>
  <c r="S270" i="39" s="1"/>
  <c r="M150" i="39"/>
  <c r="S150" i="39" s="1"/>
  <c r="M248" i="39"/>
  <c r="S248" i="39" s="1"/>
  <c r="M213" i="39"/>
  <c r="S213" i="39" s="1"/>
  <c r="M220" i="39"/>
  <c r="S220" i="39" s="1"/>
  <c r="M171" i="39"/>
  <c r="S171" i="39" s="1"/>
  <c r="M243" i="39"/>
  <c r="S243" i="39" s="1"/>
  <c r="M169" i="39"/>
  <c r="S169" i="39" s="1"/>
  <c r="M191" i="39"/>
  <c r="S191" i="39" s="1"/>
  <c r="M206" i="39"/>
  <c r="S206" i="39" s="1"/>
  <c r="M233" i="39"/>
  <c r="S233" i="39" s="1"/>
  <c r="M203" i="39"/>
  <c r="S203" i="39" s="1"/>
  <c r="M234" i="39"/>
  <c r="S234" i="39" s="1"/>
  <c r="M199" i="39"/>
  <c r="S199" i="39" s="1"/>
  <c r="M145" i="39"/>
  <c r="S145" i="39" s="1"/>
  <c r="M246" i="39"/>
  <c r="S246" i="39" s="1"/>
  <c r="M152" i="39"/>
  <c r="S152" i="39" s="1"/>
  <c r="M140" i="39"/>
  <c r="S140" i="39" s="1"/>
  <c r="M219" i="39"/>
  <c r="S219" i="39" s="1"/>
  <c r="M239" i="39"/>
  <c r="S239" i="39" s="1"/>
  <c r="M139" i="39"/>
  <c r="S139" i="39" s="1"/>
  <c r="M261" i="39"/>
  <c r="S261" i="39" s="1"/>
  <c r="K188" i="35"/>
  <c r="Q188" i="35" s="1"/>
  <c r="K227" i="35"/>
  <c r="L134" i="27"/>
  <c r="L229" i="27"/>
  <c r="L199" i="27"/>
  <c r="L250" i="27"/>
  <c r="L225" i="27"/>
  <c r="L194" i="27"/>
  <c r="L188" i="27"/>
  <c r="L270" i="27"/>
  <c r="L185" i="27"/>
  <c r="L153" i="27"/>
  <c r="L217" i="27"/>
  <c r="L191" i="27"/>
  <c r="L175" i="27"/>
  <c r="L140" i="27"/>
  <c r="L255" i="27"/>
  <c r="L245" i="27"/>
  <c r="L231" i="27"/>
  <c r="L261" i="27"/>
  <c r="L219" i="27"/>
  <c r="L210" i="27"/>
  <c r="L190" i="27"/>
  <c r="L192" i="27"/>
  <c r="L178" i="27"/>
  <c r="L144" i="27"/>
  <c r="L243" i="27"/>
  <c r="L230" i="27"/>
  <c r="L232" i="27"/>
  <c r="L235" i="27"/>
  <c r="L177" i="27"/>
  <c r="L224" i="27"/>
  <c r="L249" i="27"/>
  <c r="L184" i="27"/>
  <c r="L218" i="27"/>
  <c r="L156" i="27"/>
  <c r="L222" i="27"/>
  <c r="L212" i="27"/>
  <c r="L150" i="27"/>
  <c r="L257" i="27"/>
  <c r="L213" i="27"/>
  <c r="L214" i="27"/>
  <c r="L186" i="27"/>
  <c r="L171" i="27"/>
  <c r="L155" i="27"/>
  <c r="L201" i="27"/>
  <c r="L162" i="27"/>
  <c r="L256" i="27"/>
  <c r="L160" i="27"/>
  <c r="L268" i="27"/>
  <c r="L206" i="27"/>
  <c r="L200" i="27"/>
  <c r="L267" i="27"/>
  <c r="L139" i="27"/>
  <c r="L221" i="27"/>
  <c r="L145" i="27"/>
  <c r="L146" i="27"/>
  <c r="L258" i="27"/>
  <c r="L226" i="27"/>
  <c r="L182" i="27"/>
  <c r="L209" i="27"/>
  <c r="L141" i="27"/>
  <c r="L151" i="27"/>
  <c r="L189" i="27"/>
  <c r="L142" i="27"/>
  <c r="L264" i="27"/>
  <c r="L215" i="27"/>
  <c r="L193" i="27"/>
  <c r="L176" i="27"/>
  <c r="L244" i="27"/>
  <c r="L180" i="27"/>
  <c r="L181" i="27"/>
  <c r="L169" i="27"/>
  <c r="L161" i="27"/>
  <c r="L227" i="27"/>
  <c r="L220" i="27"/>
  <c r="L174" i="27"/>
  <c r="L265" i="27"/>
  <c r="L252" i="27"/>
  <c r="L240" i="27"/>
  <c r="L266" i="27"/>
  <c r="L248" i="27"/>
  <c r="L207" i="27"/>
  <c r="L263" i="27"/>
  <c r="L197" i="27"/>
  <c r="L167" i="27"/>
  <c r="L238" i="27"/>
  <c r="L183" i="27"/>
  <c r="L246" i="27"/>
  <c r="L234" i="27"/>
  <c r="L259" i="27"/>
  <c r="L233" i="27"/>
  <c r="L204" i="27"/>
  <c r="L135" i="27"/>
  <c r="L157" i="27"/>
  <c r="L253" i="27"/>
  <c r="L237" i="27"/>
  <c r="L170" i="27"/>
  <c r="L202" i="27"/>
  <c r="L247" i="27"/>
  <c r="L158" i="27"/>
  <c r="L260" i="27"/>
  <c r="L254" i="27"/>
  <c r="L205" i="27"/>
  <c r="L168" i="27"/>
  <c r="L136" i="27"/>
  <c r="L251" i="27"/>
  <c r="L239" i="27"/>
  <c r="L236" i="27"/>
  <c r="L228" i="27"/>
  <c r="L152" i="27"/>
  <c r="L138" i="27"/>
  <c r="L173" i="27"/>
  <c r="L154" i="27"/>
  <c r="L166" i="27"/>
  <c r="L223" i="27"/>
  <c r="L164" i="27"/>
  <c r="L216" i="27"/>
  <c r="L163" i="27"/>
  <c r="L159" i="27"/>
  <c r="L179" i="27"/>
  <c r="L269" i="27"/>
  <c r="L198" i="27"/>
  <c r="L165" i="27"/>
  <c r="L196" i="27"/>
  <c r="L241" i="27"/>
  <c r="L208" i="27"/>
  <c r="L211" i="27"/>
  <c r="L195" i="27"/>
  <c r="L187" i="27"/>
  <c r="L203" i="27"/>
  <c r="L143" i="27"/>
  <c r="L147" i="27"/>
  <c r="L172" i="27"/>
  <c r="L148" i="27"/>
  <c r="L242" i="27"/>
  <c r="L262" i="27"/>
  <c r="L149" i="27"/>
  <c r="L137" i="27"/>
  <c r="K193" i="27"/>
  <c r="K209" i="27"/>
  <c r="K206" i="27"/>
  <c r="K134" i="27"/>
  <c r="K195" i="27"/>
  <c r="K173" i="27"/>
  <c r="K160" i="27"/>
  <c r="K244" i="27"/>
  <c r="K257" i="27"/>
  <c r="K252" i="27"/>
  <c r="K254" i="27"/>
  <c r="K155" i="27"/>
  <c r="K186" i="27"/>
  <c r="K159" i="27"/>
  <c r="K265" i="27"/>
  <c r="K221" i="27"/>
  <c r="K258" i="27"/>
  <c r="K183" i="27"/>
  <c r="K179" i="27"/>
  <c r="K178" i="27"/>
  <c r="K174" i="27"/>
  <c r="K161" i="27"/>
  <c r="K218" i="27"/>
  <c r="K220" i="27"/>
  <c r="K146" i="27"/>
  <c r="K192" i="27"/>
  <c r="K222" i="27"/>
  <c r="K245" i="27"/>
  <c r="K203" i="27"/>
  <c r="K200" i="27"/>
  <c r="K169" i="27"/>
  <c r="K246" i="27"/>
  <c r="K240" i="27"/>
  <c r="K176" i="27"/>
  <c r="K143" i="27"/>
  <c r="K144" i="27"/>
  <c r="K264" i="27"/>
  <c r="K226" i="27"/>
  <c r="K197" i="27"/>
  <c r="K184" i="27"/>
  <c r="K207" i="27"/>
  <c r="K156" i="27"/>
  <c r="K205" i="27"/>
  <c r="K158" i="27"/>
  <c r="K199" i="27"/>
  <c r="K231" i="27"/>
  <c r="K141" i="27"/>
  <c r="K190" i="27"/>
  <c r="K148" i="27"/>
  <c r="K255" i="27"/>
  <c r="K261" i="27"/>
  <c r="K213" i="27"/>
  <c r="K191" i="27"/>
  <c r="K185" i="27"/>
  <c r="K251" i="27"/>
  <c r="K204" i="27"/>
  <c r="K243" i="27"/>
  <c r="K267" i="27"/>
  <c r="K268" i="27"/>
  <c r="K239" i="27"/>
  <c r="K227" i="27"/>
  <c r="K253" i="27"/>
  <c r="K162" i="27"/>
  <c r="K153" i="27"/>
  <c r="K139" i="27"/>
  <c r="K172" i="27"/>
  <c r="K224" i="27"/>
  <c r="K164" i="27"/>
  <c r="K266" i="27"/>
  <c r="K229" i="27"/>
  <c r="K216" i="27"/>
  <c r="K188" i="27"/>
  <c r="K223" i="27"/>
  <c r="K151" i="27"/>
  <c r="K262" i="27"/>
  <c r="K157" i="27"/>
  <c r="K238" i="27"/>
  <c r="K248" i="27"/>
  <c r="K152" i="27"/>
  <c r="K259" i="27"/>
  <c r="K233" i="27"/>
  <c r="K149" i="27"/>
  <c r="K217" i="27"/>
  <c r="K182" i="27"/>
  <c r="K165" i="27"/>
  <c r="K138" i="27"/>
  <c r="K189" i="27"/>
  <c r="K140" i="27"/>
  <c r="K260" i="27"/>
  <c r="K208" i="27"/>
  <c r="K163" i="27"/>
  <c r="K135" i="27"/>
  <c r="K241" i="27"/>
  <c r="K171" i="27"/>
  <c r="K154" i="27"/>
  <c r="K235" i="27"/>
  <c r="K198" i="27"/>
  <c r="K242" i="27"/>
  <c r="K167" i="27"/>
  <c r="K150" i="27"/>
  <c r="K211" i="27"/>
  <c r="K230" i="27"/>
  <c r="K175" i="27"/>
  <c r="K196" i="27"/>
  <c r="K145" i="27"/>
  <c r="K181" i="27"/>
  <c r="K202" i="27"/>
  <c r="K212" i="27"/>
  <c r="K247" i="27"/>
  <c r="K269" i="27"/>
  <c r="K232" i="27"/>
  <c r="K170" i="27"/>
  <c r="K194" i="27"/>
  <c r="K177" i="27"/>
  <c r="K228" i="27"/>
  <c r="K219" i="27"/>
  <c r="K210" i="27"/>
  <c r="K201" i="27"/>
  <c r="K250" i="27"/>
  <c r="K249" i="27"/>
  <c r="K214" i="27"/>
  <c r="K147" i="27"/>
  <c r="K270" i="27"/>
  <c r="K237" i="27"/>
  <c r="K234" i="27"/>
  <c r="K215" i="27"/>
  <c r="K142" i="27"/>
  <c r="K168" i="27"/>
  <c r="K236" i="27"/>
  <c r="K256" i="27"/>
  <c r="K263" i="27"/>
  <c r="K136" i="27"/>
  <c r="K166" i="27"/>
  <c r="K137" i="27"/>
  <c r="K225" i="27"/>
  <c r="K180" i="27"/>
  <c r="K187" i="27"/>
  <c r="M235" i="27"/>
  <c r="S235" i="27" s="1"/>
  <c r="M269" i="27"/>
  <c r="S269" i="27" s="1"/>
  <c r="M149" i="27"/>
  <c r="S149" i="27" s="1"/>
  <c r="M135" i="27"/>
  <c r="S135" i="27" s="1"/>
  <c r="M188" i="27"/>
  <c r="S188" i="27" s="1"/>
  <c r="M158" i="27"/>
  <c r="S158" i="27" s="1"/>
  <c r="M140" i="27"/>
  <c r="S140" i="27" s="1"/>
  <c r="M228" i="27"/>
  <c r="S228" i="27" s="1"/>
  <c r="M160" i="27"/>
  <c r="S160" i="27" s="1"/>
  <c r="M161" i="27"/>
  <c r="S161" i="27" s="1"/>
  <c r="M258" i="27"/>
  <c r="S258" i="27" s="1"/>
  <c r="M224" i="27"/>
  <c r="S224" i="27" s="1"/>
  <c r="M236" i="27"/>
  <c r="S236" i="27" s="1"/>
  <c r="M233" i="27"/>
  <c r="S233" i="27" s="1"/>
  <c r="M178" i="27"/>
  <c r="S178" i="27" s="1"/>
  <c r="M238" i="27"/>
  <c r="S238" i="27" s="1"/>
  <c r="M156" i="27"/>
  <c r="S156" i="27" s="1"/>
  <c r="M181" i="27"/>
  <c r="S181" i="27" s="1"/>
  <c r="M144" i="27"/>
  <c r="S144" i="27" s="1"/>
  <c r="M187" i="27"/>
  <c r="S187" i="27" s="1"/>
  <c r="M138" i="27"/>
  <c r="S138" i="27" s="1"/>
  <c r="M232" i="27"/>
  <c r="S232" i="27" s="1"/>
  <c r="M139" i="27"/>
  <c r="S139" i="27" s="1"/>
  <c r="M137" i="27"/>
  <c r="S137" i="27" s="1"/>
  <c r="M202" i="27"/>
  <c r="S202" i="27" s="1"/>
  <c r="M251" i="27"/>
  <c r="S251" i="27" s="1"/>
  <c r="M248" i="27"/>
  <c r="S248" i="27" s="1"/>
  <c r="M183" i="27"/>
  <c r="S183" i="27" s="1"/>
  <c r="M147" i="27"/>
  <c r="S147" i="27" s="1"/>
  <c r="M153" i="27"/>
  <c r="S153" i="27" s="1"/>
  <c r="M168" i="27"/>
  <c r="S168" i="27" s="1"/>
  <c r="M244" i="27"/>
  <c r="S244" i="27" s="1"/>
  <c r="M240" i="27"/>
  <c r="S240" i="27" s="1"/>
  <c r="M241" i="27"/>
  <c r="S241" i="27" s="1"/>
  <c r="M215" i="27"/>
  <c r="S215" i="27" s="1"/>
  <c r="M231" i="27"/>
  <c r="S231" i="27" s="1"/>
  <c r="M165" i="27"/>
  <c r="S165" i="27" s="1"/>
  <c r="M142" i="27"/>
  <c r="S142" i="27" s="1"/>
  <c r="M170" i="27"/>
  <c r="S170" i="27" s="1"/>
  <c r="M172" i="27"/>
  <c r="S172" i="27" s="1"/>
  <c r="M186" i="27"/>
  <c r="S186" i="27" s="1"/>
  <c r="M136" i="27"/>
  <c r="S136" i="27" s="1"/>
  <c r="M210" i="27"/>
  <c r="S210" i="27" s="1"/>
  <c r="M259" i="27"/>
  <c r="S259" i="27" s="1"/>
  <c r="M214" i="27"/>
  <c r="S214" i="27" s="1"/>
  <c r="M154" i="27"/>
  <c r="S154" i="27" s="1"/>
  <c r="M268" i="27"/>
  <c r="S268" i="27" s="1"/>
  <c r="M176" i="27"/>
  <c r="S176" i="27" s="1"/>
  <c r="M166" i="27"/>
  <c r="S166" i="27" s="1"/>
  <c r="M221" i="27"/>
  <c r="S221" i="27" s="1"/>
  <c r="M237" i="27"/>
  <c r="S237" i="27" s="1"/>
  <c r="M249" i="27"/>
  <c r="S249" i="27" s="1"/>
  <c r="M206" i="27"/>
  <c r="S206" i="27" s="1"/>
  <c r="M194" i="27"/>
  <c r="S194" i="27" s="1"/>
  <c r="M218" i="27"/>
  <c r="S218" i="27" s="1"/>
  <c r="M203" i="27"/>
  <c r="S203" i="27" s="1"/>
  <c r="M164" i="27"/>
  <c r="S164" i="27" s="1"/>
  <c r="M167" i="27"/>
  <c r="S167" i="27" s="1"/>
  <c r="M189" i="27"/>
  <c r="S189" i="27" s="1"/>
  <c r="M152" i="27"/>
  <c r="S152" i="27" s="1"/>
  <c r="M264" i="27"/>
  <c r="S264" i="27" s="1"/>
  <c r="M226" i="27"/>
  <c r="S226" i="27" s="1"/>
  <c r="M141" i="27"/>
  <c r="S141" i="27" s="1"/>
  <c r="M134" i="27"/>
  <c r="S134" i="27" s="1"/>
  <c r="M267" i="27"/>
  <c r="S267" i="27" s="1"/>
  <c r="M230" i="27"/>
  <c r="S230" i="27" s="1"/>
  <c r="M263" i="27"/>
  <c r="S263" i="27" s="1"/>
  <c r="M180" i="27"/>
  <c r="S180" i="27" s="1"/>
  <c r="M184" i="27"/>
  <c r="S184" i="27" s="1"/>
  <c r="M266" i="27"/>
  <c r="S266" i="27" s="1"/>
  <c r="M216" i="27"/>
  <c r="S216" i="27" s="1"/>
  <c r="M242" i="27"/>
  <c r="S242" i="27" s="1"/>
  <c r="M175" i="27"/>
  <c r="S175" i="27" s="1"/>
  <c r="M250" i="27"/>
  <c r="S250" i="27" s="1"/>
  <c r="M185" i="27"/>
  <c r="S185" i="27" s="1"/>
  <c r="M155" i="27"/>
  <c r="S155" i="27" s="1"/>
  <c r="M217" i="27"/>
  <c r="S217" i="27" s="1"/>
  <c r="M213" i="27"/>
  <c r="S213" i="27" s="1"/>
  <c r="M197" i="27"/>
  <c r="S197" i="27" s="1"/>
  <c r="M191" i="27"/>
  <c r="S191" i="27" s="1"/>
  <c r="M208" i="27"/>
  <c r="S208" i="27" s="1"/>
  <c r="M212" i="27"/>
  <c r="S212" i="27" s="1"/>
  <c r="M179" i="27"/>
  <c r="S179" i="27" s="1"/>
  <c r="M225" i="27"/>
  <c r="S225" i="27" s="1"/>
  <c r="M207" i="27"/>
  <c r="S207" i="27" s="1"/>
  <c r="M143" i="27"/>
  <c r="S143" i="27" s="1"/>
  <c r="M200" i="27"/>
  <c r="S200" i="27" s="1"/>
  <c r="M190" i="27"/>
  <c r="S190" i="27" s="1"/>
  <c r="M177" i="27"/>
  <c r="S177" i="27" s="1"/>
  <c r="M162" i="27"/>
  <c r="S162" i="27" s="1"/>
  <c r="M193" i="27"/>
  <c r="S193" i="27" s="1"/>
  <c r="M262" i="27"/>
  <c r="S262" i="27" s="1"/>
  <c r="M257" i="27"/>
  <c r="S257" i="27" s="1"/>
  <c r="M254" i="27"/>
  <c r="S254" i="27" s="1"/>
  <c r="M255" i="27"/>
  <c r="S255" i="27" s="1"/>
  <c r="M222" i="27"/>
  <c r="S222" i="27" s="1"/>
  <c r="M253" i="27"/>
  <c r="S253" i="27" s="1"/>
  <c r="M220" i="27"/>
  <c r="S220" i="27" s="1"/>
  <c r="M151" i="27"/>
  <c r="S151" i="27" s="1"/>
  <c r="M223" i="27"/>
  <c r="S223" i="27" s="1"/>
  <c r="M171" i="27"/>
  <c r="S171" i="27" s="1"/>
  <c r="M148" i="27"/>
  <c r="S148" i="27" s="1"/>
  <c r="M209" i="27"/>
  <c r="S209" i="27" s="1"/>
  <c r="M211" i="27"/>
  <c r="S211" i="27" s="1"/>
  <c r="M247" i="27"/>
  <c r="S247" i="27" s="1"/>
  <c r="M169" i="27"/>
  <c r="S169" i="27" s="1"/>
  <c r="M256" i="27"/>
  <c r="S256" i="27" s="1"/>
  <c r="M157" i="27"/>
  <c r="S157" i="27" s="1"/>
  <c r="M173" i="27"/>
  <c r="S173" i="27" s="1"/>
  <c r="M227" i="27"/>
  <c r="S227" i="27" s="1"/>
  <c r="M265" i="27"/>
  <c r="S265" i="27" s="1"/>
  <c r="M182" i="27"/>
  <c r="S182" i="27" s="1"/>
  <c r="M252" i="27"/>
  <c r="S252" i="27" s="1"/>
  <c r="M145" i="27"/>
  <c r="S145" i="27" s="1"/>
  <c r="M174" i="27"/>
  <c r="S174" i="27" s="1"/>
  <c r="M261" i="27"/>
  <c r="S261" i="27" s="1"/>
  <c r="M199" i="27"/>
  <c r="S199" i="27" s="1"/>
  <c r="M260" i="27"/>
  <c r="S260" i="27" s="1"/>
  <c r="M246" i="27"/>
  <c r="S246" i="27" s="1"/>
  <c r="M245" i="27"/>
  <c r="S245" i="27" s="1"/>
  <c r="M198" i="27"/>
  <c r="S198" i="27" s="1"/>
  <c r="M150" i="27"/>
  <c r="S150" i="27" s="1"/>
  <c r="M196" i="27"/>
  <c r="S196" i="27" s="1"/>
  <c r="M201" i="27"/>
  <c r="S201" i="27" s="1"/>
  <c r="M229" i="27"/>
  <c r="S229" i="27" s="1"/>
  <c r="M195" i="27"/>
  <c r="S195" i="27" s="1"/>
  <c r="M146" i="27"/>
  <c r="S146" i="27" s="1"/>
  <c r="M204" i="27"/>
  <c r="S204" i="27" s="1"/>
  <c r="M234" i="27"/>
  <c r="S234" i="27" s="1"/>
  <c r="M205" i="27"/>
  <c r="S205" i="27" s="1"/>
  <c r="M239" i="27"/>
  <c r="S239" i="27" s="1"/>
  <c r="M270" i="27"/>
  <c r="S270" i="27" s="1"/>
  <c r="M243" i="27"/>
  <c r="S243" i="27" s="1"/>
  <c r="M192" i="27"/>
  <c r="S192" i="27" s="1"/>
  <c r="M163" i="27"/>
  <c r="S163" i="27" s="1"/>
  <c r="M219" i="27"/>
  <c r="S219" i="27" s="1"/>
  <c r="M159" i="27"/>
  <c r="S159" i="27" s="1"/>
  <c r="K134" i="21"/>
  <c r="K222" i="21"/>
  <c r="K208" i="21"/>
  <c r="K252" i="21"/>
  <c r="K260" i="21"/>
  <c r="K216" i="21"/>
  <c r="K251" i="21"/>
  <c r="K259" i="21"/>
  <c r="K256" i="21"/>
  <c r="K264" i="21"/>
  <c r="K239" i="21"/>
  <c r="K201" i="21"/>
  <c r="K270" i="21"/>
  <c r="K137" i="21"/>
  <c r="K138" i="21"/>
  <c r="K150" i="21"/>
  <c r="K261" i="21"/>
  <c r="K204" i="21"/>
  <c r="K165" i="21"/>
  <c r="K172" i="21"/>
  <c r="K209" i="21"/>
  <c r="K188" i="21"/>
  <c r="K220" i="21"/>
  <c r="K161" i="21"/>
  <c r="K218" i="21"/>
  <c r="K149" i="21"/>
  <c r="K142" i="21"/>
  <c r="K195" i="21"/>
  <c r="K186" i="21"/>
  <c r="K193" i="21"/>
  <c r="K135" i="21"/>
  <c r="K168" i="21"/>
  <c r="K267" i="21"/>
  <c r="K214" i="21"/>
  <c r="K196" i="21"/>
  <c r="K224" i="21"/>
  <c r="K152" i="21"/>
  <c r="K228" i="21"/>
  <c r="K237" i="21"/>
  <c r="K229" i="21"/>
  <c r="K250" i="21"/>
  <c r="K185" i="21"/>
  <c r="K153" i="21"/>
  <c r="K197" i="21"/>
  <c r="K184" i="21"/>
  <c r="K181" i="21"/>
  <c r="K223" i="21"/>
  <c r="K180" i="21"/>
  <c r="K162" i="21"/>
  <c r="K158" i="21"/>
  <c r="K203" i="21"/>
  <c r="K244" i="21"/>
  <c r="K265" i="21"/>
  <c r="K230" i="21"/>
  <c r="K200" i="21"/>
  <c r="K190" i="21"/>
  <c r="K175" i="21"/>
  <c r="K202" i="21"/>
  <c r="K140" i="21"/>
  <c r="K268" i="21"/>
  <c r="K255" i="21"/>
  <c r="K254" i="21"/>
  <c r="K177" i="21"/>
  <c r="K145" i="21"/>
  <c r="K227" i="21"/>
  <c r="K213" i="21"/>
  <c r="K206" i="21"/>
  <c r="K249" i="21"/>
  <c r="K194" i="21"/>
  <c r="K144" i="21"/>
  <c r="K243" i="21"/>
  <c r="K240" i="21"/>
  <c r="K171" i="21"/>
  <c r="K226" i="21"/>
  <c r="K232" i="21"/>
  <c r="K266" i="21"/>
  <c r="K141" i="21"/>
  <c r="K170" i="21"/>
  <c r="K148" i="21"/>
  <c r="K217" i="21"/>
  <c r="K174" i="21"/>
  <c r="K147" i="21"/>
  <c r="K221" i="21"/>
  <c r="K247" i="21"/>
  <c r="K178" i="21"/>
  <c r="K225" i="21"/>
  <c r="K157" i="21"/>
  <c r="K215" i="21"/>
  <c r="K212" i="21"/>
  <c r="K198" i="21"/>
  <c r="K139" i="21"/>
  <c r="K146" i="21"/>
  <c r="K179" i="21"/>
  <c r="K183" i="21"/>
  <c r="K199" i="21"/>
  <c r="K262" i="21"/>
  <c r="K211" i="21"/>
  <c r="K160" i="21"/>
  <c r="K163" i="21"/>
  <c r="K269" i="21"/>
  <c r="K242" i="21"/>
  <c r="K253" i="21"/>
  <c r="K167" i="21"/>
  <c r="K176" i="21"/>
  <c r="K257" i="21"/>
  <c r="K207" i="21"/>
  <c r="K241" i="21"/>
  <c r="K151" i="21"/>
  <c r="K234" i="21"/>
  <c r="K210" i="21"/>
  <c r="K154" i="21"/>
  <c r="K136" i="21"/>
  <c r="K258" i="21"/>
  <c r="K233" i="21"/>
  <c r="K238" i="21"/>
  <c r="K169" i="21"/>
  <c r="K166" i="21"/>
  <c r="K219" i="21"/>
  <c r="K187" i="21"/>
  <c r="K245" i="21"/>
  <c r="K246" i="21"/>
  <c r="K231" i="21"/>
  <c r="K182" i="21"/>
  <c r="K159" i="21"/>
  <c r="K173" i="21"/>
  <c r="K236" i="21"/>
  <c r="K235" i="21"/>
  <c r="K155" i="21"/>
  <c r="K248" i="21"/>
  <c r="K191" i="21"/>
  <c r="K189" i="21"/>
  <c r="K192" i="21"/>
  <c r="K143" i="21"/>
  <c r="K263" i="21"/>
  <c r="K205" i="21"/>
  <c r="K156" i="21"/>
  <c r="K164" i="21"/>
  <c r="M134" i="21"/>
  <c r="S134" i="21" s="1"/>
  <c r="M194" i="21"/>
  <c r="S194" i="21" s="1"/>
  <c r="M244" i="21"/>
  <c r="S244" i="21" s="1"/>
  <c r="M254" i="21"/>
  <c r="S254" i="21" s="1"/>
  <c r="M242" i="21"/>
  <c r="S242" i="21" s="1"/>
  <c r="M211" i="21"/>
  <c r="S211" i="21" s="1"/>
  <c r="M208" i="21"/>
  <c r="S208" i="21" s="1"/>
  <c r="M160" i="21"/>
  <c r="S160" i="21" s="1"/>
  <c r="M147" i="21"/>
  <c r="S147" i="21" s="1"/>
  <c r="M165" i="21"/>
  <c r="S165" i="21" s="1"/>
  <c r="M162" i="21"/>
  <c r="S162" i="21" s="1"/>
  <c r="M252" i="21"/>
  <c r="S252" i="21" s="1"/>
  <c r="M269" i="21"/>
  <c r="S269" i="21" s="1"/>
  <c r="M261" i="21"/>
  <c r="S261" i="21" s="1"/>
  <c r="M233" i="21"/>
  <c r="S233" i="21" s="1"/>
  <c r="M232" i="21"/>
  <c r="S232" i="21" s="1"/>
  <c r="M235" i="21"/>
  <c r="S235" i="21" s="1"/>
  <c r="M202" i="21"/>
  <c r="S202" i="21" s="1"/>
  <c r="M163" i="21"/>
  <c r="S163" i="21" s="1"/>
  <c r="M203" i="21"/>
  <c r="S203" i="21" s="1"/>
  <c r="M193" i="21"/>
  <c r="S193" i="21" s="1"/>
  <c r="M236" i="21"/>
  <c r="S236" i="21" s="1"/>
  <c r="M239" i="21"/>
  <c r="S239" i="21" s="1"/>
  <c r="M243" i="21"/>
  <c r="S243" i="21" s="1"/>
  <c r="M237" i="21"/>
  <c r="S237" i="21" s="1"/>
  <c r="M238" i="21"/>
  <c r="S238" i="21" s="1"/>
  <c r="M253" i="21"/>
  <c r="S253" i="21" s="1"/>
  <c r="M214" i="21"/>
  <c r="S214" i="21" s="1"/>
  <c r="M218" i="21"/>
  <c r="S218" i="21" s="1"/>
  <c r="M191" i="21"/>
  <c r="S191" i="21" s="1"/>
  <c r="M158" i="21"/>
  <c r="S158" i="21" s="1"/>
  <c r="M151" i="21"/>
  <c r="S151" i="21" s="1"/>
  <c r="M209" i="21"/>
  <c r="S209" i="21" s="1"/>
  <c r="M166" i="21"/>
  <c r="S166" i="21" s="1"/>
  <c r="M263" i="21"/>
  <c r="S263" i="21" s="1"/>
  <c r="M270" i="21"/>
  <c r="S270" i="21" s="1"/>
  <c r="M215" i="21"/>
  <c r="S215" i="21" s="1"/>
  <c r="M223" i="21"/>
  <c r="S223" i="21" s="1"/>
  <c r="M138" i="21"/>
  <c r="S138" i="21" s="1"/>
  <c r="M187" i="21"/>
  <c r="S187" i="21" s="1"/>
  <c r="M268" i="21"/>
  <c r="S268" i="21" s="1"/>
  <c r="M225" i="21"/>
  <c r="S225" i="21" s="1"/>
  <c r="M234" i="21"/>
  <c r="S234" i="21" s="1"/>
  <c r="M222" i="21"/>
  <c r="S222" i="21" s="1"/>
  <c r="M180" i="21"/>
  <c r="S180" i="21" s="1"/>
  <c r="M195" i="21"/>
  <c r="S195" i="21" s="1"/>
  <c r="M157" i="21"/>
  <c r="S157" i="21" s="1"/>
  <c r="M192" i="21"/>
  <c r="S192" i="21" s="1"/>
  <c r="M257" i="21"/>
  <c r="S257" i="21" s="1"/>
  <c r="M155" i="21"/>
  <c r="S155" i="21" s="1"/>
  <c r="M156" i="21"/>
  <c r="S156" i="21" s="1"/>
  <c r="M260" i="21"/>
  <c r="S260" i="21" s="1"/>
  <c r="M204" i="21"/>
  <c r="S204" i="21" s="1"/>
  <c r="M173" i="21"/>
  <c r="S173" i="21" s="1"/>
  <c r="M170" i="21"/>
  <c r="S170" i="21" s="1"/>
  <c r="M172" i="21"/>
  <c r="S172" i="21" s="1"/>
  <c r="M250" i="21"/>
  <c r="S250" i="21" s="1"/>
  <c r="M207" i="21"/>
  <c r="S207" i="21" s="1"/>
  <c r="M220" i="21"/>
  <c r="S220" i="21" s="1"/>
  <c r="M184" i="21"/>
  <c r="S184" i="21" s="1"/>
  <c r="M167" i="21"/>
  <c r="S167" i="21" s="1"/>
  <c r="M245" i="21"/>
  <c r="S245" i="21" s="1"/>
  <c r="M206" i="21"/>
  <c r="S206" i="21" s="1"/>
  <c r="M189" i="21"/>
  <c r="S189" i="21" s="1"/>
  <c r="M143" i="21"/>
  <c r="S143" i="21" s="1"/>
  <c r="M141" i="21"/>
  <c r="S141" i="21" s="1"/>
  <c r="M248" i="21"/>
  <c r="S248" i="21" s="1"/>
  <c r="M262" i="21"/>
  <c r="S262" i="21" s="1"/>
  <c r="M190" i="21"/>
  <c r="S190" i="21" s="1"/>
  <c r="M216" i="21"/>
  <c r="S216" i="21" s="1"/>
  <c r="M256" i="21"/>
  <c r="S256" i="21" s="1"/>
  <c r="M241" i="21"/>
  <c r="S241" i="21" s="1"/>
  <c r="M249" i="21"/>
  <c r="S249" i="21" s="1"/>
  <c r="M258" i="21"/>
  <c r="S258" i="21" s="1"/>
  <c r="M230" i="21"/>
  <c r="S230" i="21" s="1"/>
  <c r="M198" i="21"/>
  <c r="S198" i="21" s="1"/>
  <c r="M177" i="21"/>
  <c r="S177" i="21" s="1"/>
  <c r="M145" i="21"/>
  <c r="S145" i="21" s="1"/>
  <c r="M200" i="21"/>
  <c r="S200" i="21" s="1"/>
  <c r="M205" i="21"/>
  <c r="S205" i="21" s="1"/>
  <c r="M146" i="21"/>
  <c r="S146" i="21" s="1"/>
  <c r="M150" i="21"/>
  <c r="S150" i="21" s="1"/>
  <c r="M152" i="21"/>
  <c r="S152" i="21" s="1"/>
  <c r="M231" i="21"/>
  <c r="S231" i="21" s="1"/>
  <c r="M185" i="21"/>
  <c r="S185" i="21" s="1"/>
  <c r="M179" i="21"/>
  <c r="S179" i="21" s="1"/>
  <c r="M142" i="21"/>
  <c r="S142" i="21" s="1"/>
  <c r="M148" i="21"/>
  <c r="S148" i="21" s="1"/>
  <c r="M201" i="21"/>
  <c r="S201" i="21" s="1"/>
  <c r="M136" i="21"/>
  <c r="S136" i="21" s="1"/>
  <c r="M246" i="21"/>
  <c r="S246" i="21" s="1"/>
  <c r="M247" i="21"/>
  <c r="S247" i="21" s="1"/>
  <c r="M178" i="21"/>
  <c r="S178" i="21" s="1"/>
  <c r="M182" i="21"/>
  <c r="S182" i="21" s="1"/>
  <c r="M140" i="21"/>
  <c r="S140" i="21" s="1"/>
  <c r="M251" i="21"/>
  <c r="S251" i="21" s="1"/>
  <c r="M240" i="21"/>
  <c r="S240" i="21" s="1"/>
  <c r="M169" i="21"/>
  <c r="S169" i="21" s="1"/>
  <c r="M137" i="21"/>
  <c r="S137" i="21" s="1"/>
  <c r="M221" i="21"/>
  <c r="S221" i="21" s="1"/>
  <c r="M197" i="21"/>
  <c r="S197" i="21" s="1"/>
  <c r="M188" i="21"/>
  <c r="S188" i="21" s="1"/>
  <c r="M149" i="21"/>
  <c r="S149" i="21" s="1"/>
  <c r="M266" i="21"/>
  <c r="S266" i="21" s="1"/>
  <c r="M212" i="21"/>
  <c r="S212" i="21" s="1"/>
  <c r="M226" i="21"/>
  <c r="S226" i="21" s="1"/>
  <c r="M153" i="21"/>
  <c r="S153" i="21" s="1"/>
  <c r="M135" i="21"/>
  <c r="S135" i="21" s="1"/>
  <c r="M229" i="21"/>
  <c r="S229" i="21" s="1"/>
  <c r="M183" i="21"/>
  <c r="S183" i="21" s="1"/>
  <c r="M255" i="21"/>
  <c r="S255" i="21" s="1"/>
  <c r="M213" i="21"/>
  <c r="S213" i="21" s="1"/>
  <c r="M224" i="21"/>
  <c r="S224" i="21" s="1"/>
  <c r="M217" i="21"/>
  <c r="S217" i="21" s="1"/>
  <c r="M210" i="21"/>
  <c r="S210" i="21" s="1"/>
  <c r="M144" i="21"/>
  <c r="S144" i="21" s="1"/>
  <c r="M181" i="21"/>
  <c r="S181" i="21" s="1"/>
  <c r="M159" i="21"/>
  <c r="S159" i="21" s="1"/>
  <c r="M139" i="21"/>
  <c r="S139" i="21" s="1"/>
  <c r="M176" i="21"/>
  <c r="S176" i="21" s="1"/>
  <c r="M154" i="21"/>
  <c r="S154" i="21" s="1"/>
  <c r="M168" i="21"/>
  <c r="S168" i="21" s="1"/>
  <c r="M264" i="21"/>
  <c r="S264" i="21" s="1"/>
  <c r="M228" i="21"/>
  <c r="S228" i="21" s="1"/>
  <c r="M199" i="21"/>
  <c r="S199" i="21" s="1"/>
  <c r="M186" i="21"/>
  <c r="S186" i="21" s="1"/>
  <c r="M161" i="21"/>
  <c r="S161" i="21" s="1"/>
  <c r="M175" i="21"/>
  <c r="S175" i="21" s="1"/>
  <c r="M174" i="21"/>
  <c r="S174" i="21" s="1"/>
  <c r="M219" i="21"/>
  <c r="S219" i="21" s="1"/>
  <c r="M265" i="21"/>
  <c r="S265" i="21" s="1"/>
  <c r="M267" i="21"/>
  <c r="S267" i="21" s="1"/>
  <c r="M196" i="21"/>
  <c r="S196" i="21" s="1"/>
  <c r="M164" i="21"/>
  <c r="S164" i="21" s="1"/>
  <c r="M171" i="21"/>
  <c r="S171" i="21" s="1"/>
  <c r="M259" i="21"/>
  <c r="S259" i="21" s="1"/>
  <c r="M227" i="21"/>
  <c r="S227" i="21" s="1"/>
  <c r="L270" i="21"/>
  <c r="L134" i="21"/>
  <c r="L203" i="21"/>
  <c r="L240" i="21"/>
  <c r="L219" i="21"/>
  <c r="L251" i="21"/>
  <c r="L255" i="21"/>
  <c r="L217" i="21"/>
  <c r="L206" i="21"/>
  <c r="L179" i="21"/>
  <c r="L149" i="21"/>
  <c r="L169" i="21"/>
  <c r="L269" i="21"/>
  <c r="L239" i="21"/>
  <c r="L250" i="21"/>
  <c r="L196" i="21"/>
  <c r="L200" i="21"/>
  <c r="L185" i="21"/>
  <c r="L146" i="21"/>
  <c r="L193" i="21"/>
  <c r="L175" i="21"/>
  <c r="L236" i="21"/>
  <c r="L260" i="21"/>
  <c r="L231" i="21"/>
  <c r="L153" i="21"/>
  <c r="L242" i="21"/>
  <c r="L243" i="21"/>
  <c r="L263" i="21"/>
  <c r="L230" i="21"/>
  <c r="L195" i="21"/>
  <c r="L178" i="21"/>
  <c r="L154" i="21"/>
  <c r="L180" i="21"/>
  <c r="L189" i="21"/>
  <c r="L261" i="21"/>
  <c r="L262" i="21"/>
  <c r="L198" i="21"/>
  <c r="L136" i="21"/>
  <c r="L165" i="21"/>
  <c r="L211" i="21"/>
  <c r="L223" i="21"/>
  <c r="L226" i="21"/>
  <c r="L135" i="21"/>
  <c r="L188" i="21"/>
  <c r="L265" i="21"/>
  <c r="L248" i="21"/>
  <c r="L267" i="21"/>
  <c r="L253" i="21"/>
  <c r="L218" i="21"/>
  <c r="L247" i="21"/>
  <c r="L168" i="21"/>
  <c r="L160" i="21"/>
  <c r="L216" i="21"/>
  <c r="L268" i="21"/>
  <c r="L237" i="21"/>
  <c r="L194" i="21"/>
  <c r="L157" i="21"/>
  <c r="L144" i="21"/>
  <c r="L244" i="21"/>
  <c r="L182" i="21"/>
  <c r="L150" i="21"/>
  <c r="L234" i="21"/>
  <c r="L192" i="21"/>
  <c r="L210" i="21"/>
  <c r="L225" i="21"/>
  <c r="L257" i="21"/>
  <c r="L221" i="21"/>
  <c r="L147" i="21"/>
  <c r="L145" i="21"/>
  <c r="L156" i="21"/>
  <c r="L173" i="21"/>
  <c r="L187" i="21"/>
  <c r="L162" i="21"/>
  <c r="L222" i="21"/>
  <c r="L228" i="21"/>
  <c r="L202" i="21"/>
  <c r="L143" i="21"/>
  <c r="L171" i="21"/>
  <c r="L227" i="21"/>
  <c r="L220" i="21"/>
  <c r="L197" i="21"/>
  <c r="L233" i="21"/>
  <c r="L256" i="21"/>
  <c r="L138" i="21"/>
  <c r="L252" i="21"/>
  <c r="L186" i="21"/>
  <c r="L159" i="21"/>
  <c r="L177" i="21"/>
  <c r="L148" i="21"/>
  <c r="L238" i="21"/>
  <c r="L235" i="21"/>
  <c r="L199" i="21"/>
  <c r="L151" i="21"/>
  <c r="L209" i="21"/>
  <c r="L264" i="21"/>
  <c r="L183" i="21"/>
  <c r="L152" i="21"/>
  <c r="L176" i="21"/>
  <c r="L254" i="21"/>
  <c r="L208" i="21"/>
  <c r="L215" i="21"/>
  <c r="L191" i="21"/>
  <c r="L214" i="21"/>
  <c r="L184" i="21"/>
  <c r="L170" i="21"/>
  <c r="L137" i="21"/>
  <c r="L181" i="21"/>
  <c r="L207" i="21"/>
  <c r="L167" i="21"/>
  <c r="L229" i="21"/>
  <c r="L232" i="21"/>
  <c r="L258" i="21"/>
  <c r="L164" i="21"/>
  <c r="L224" i="21"/>
  <c r="L141" i="21"/>
  <c r="L249" i="21"/>
  <c r="L241" i="21"/>
  <c r="L246" i="21"/>
  <c r="L212" i="21"/>
  <c r="L204" i="21"/>
  <c r="L213" i="21"/>
  <c r="L166" i="21"/>
  <c r="L172" i="21"/>
  <c r="L190" i="21"/>
  <c r="L139" i="21"/>
  <c r="L161" i="21"/>
  <c r="L259" i="21"/>
  <c r="L174" i="21"/>
  <c r="L205" i="21"/>
  <c r="L155" i="21"/>
  <c r="L266" i="21"/>
  <c r="L163" i="21"/>
  <c r="L142" i="21"/>
  <c r="L245" i="21"/>
  <c r="L201" i="21"/>
  <c r="L158" i="21"/>
  <c r="L140" i="21"/>
  <c r="K217" i="35"/>
  <c r="Q217" i="35" s="1"/>
  <c r="K205" i="35"/>
  <c r="K138" i="35"/>
  <c r="Q138" i="35" s="1"/>
  <c r="K262" i="35"/>
  <c r="Q262" i="35" s="1"/>
  <c r="K270" i="35"/>
  <c r="K233" i="35"/>
  <c r="Q233" i="35" s="1"/>
  <c r="K232" i="35"/>
  <c r="K174" i="35"/>
  <c r="K144" i="35"/>
  <c r="Q144" i="35" s="1"/>
  <c r="K210" i="35"/>
  <c r="K237" i="35"/>
  <c r="K147" i="35"/>
  <c r="K246" i="35"/>
  <c r="K215" i="35"/>
  <c r="Q215" i="35" s="1"/>
  <c r="K264" i="35"/>
  <c r="Q264" i="35" s="1"/>
  <c r="K161" i="35"/>
  <c r="K228" i="35"/>
  <c r="K202" i="35"/>
  <c r="Q202" i="35" s="1"/>
  <c r="K207" i="35"/>
  <c r="Q207" i="35" s="1"/>
  <c r="K155" i="35"/>
  <c r="Q155" i="35" s="1"/>
  <c r="K154" i="35"/>
  <c r="K248" i="35"/>
  <c r="Q248" i="35" s="1"/>
  <c r="K247" i="35"/>
  <c r="Q247" i="35" s="1"/>
  <c r="K242" i="35"/>
  <c r="Q242" i="35" s="1"/>
  <c r="K236" i="35"/>
  <c r="Q236" i="35" s="1"/>
  <c r="K239" i="35"/>
  <c r="K216" i="35"/>
  <c r="Q216" i="35" s="1"/>
  <c r="K163" i="35"/>
  <c r="K136" i="35"/>
  <c r="K168" i="35"/>
  <c r="Q168" i="35" s="1"/>
  <c r="K235" i="35"/>
  <c r="Q235" i="35" s="1"/>
  <c r="M198" i="35"/>
  <c r="S198" i="35" s="1"/>
  <c r="M205" i="35"/>
  <c r="S205" i="35" s="1"/>
  <c r="M182" i="35"/>
  <c r="S182" i="35" s="1"/>
  <c r="M145" i="35"/>
  <c r="S145" i="35" s="1"/>
  <c r="M216" i="35"/>
  <c r="S216" i="35" s="1"/>
  <c r="M190" i="35"/>
  <c r="S190" i="35" s="1"/>
  <c r="M240" i="35"/>
  <c r="S240" i="35" s="1"/>
  <c r="M235" i="35"/>
  <c r="S235" i="35" s="1"/>
  <c r="M264" i="35"/>
  <c r="S264" i="35" s="1"/>
  <c r="M213" i="35"/>
  <c r="S213" i="35" s="1"/>
  <c r="M139" i="35"/>
  <c r="S139" i="35" s="1"/>
  <c r="M223" i="35"/>
  <c r="S223" i="35" s="1"/>
  <c r="M170" i="35"/>
  <c r="S170" i="35" s="1"/>
  <c r="M245" i="35"/>
  <c r="S245" i="35" s="1"/>
  <c r="M237" i="35"/>
  <c r="S237" i="35" s="1"/>
  <c r="M207" i="35"/>
  <c r="S207" i="35" s="1"/>
  <c r="M172" i="35"/>
  <c r="S172" i="35" s="1"/>
  <c r="M148" i="35"/>
  <c r="S148" i="35" s="1"/>
  <c r="M181" i="35"/>
  <c r="S181" i="35" s="1"/>
  <c r="M242" i="35"/>
  <c r="S242" i="35" s="1"/>
  <c r="M220" i="35"/>
  <c r="S220" i="35" s="1"/>
  <c r="M211" i="35"/>
  <c r="S211" i="35" s="1"/>
  <c r="M171" i="35"/>
  <c r="S171" i="35" s="1"/>
  <c r="M169" i="35"/>
  <c r="S169" i="35" s="1"/>
  <c r="M152" i="35"/>
  <c r="S152" i="35" s="1"/>
  <c r="M231" i="35"/>
  <c r="S231" i="35" s="1"/>
  <c r="M154" i="35"/>
  <c r="S154" i="35" s="1"/>
  <c r="M252" i="35"/>
  <c r="S252" i="35" s="1"/>
  <c r="M238" i="35"/>
  <c r="S238" i="35" s="1"/>
  <c r="M256" i="35"/>
  <c r="S256" i="35" s="1"/>
  <c r="M208" i="35"/>
  <c r="S208" i="35" s="1"/>
  <c r="M212" i="35"/>
  <c r="S212" i="35" s="1"/>
  <c r="M218" i="35"/>
  <c r="S218" i="35" s="1"/>
  <c r="M163" i="35"/>
  <c r="S163" i="35" s="1"/>
  <c r="M261" i="35"/>
  <c r="S261" i="35" s="1"/>
  <c r="M192" i="35"/>
  <c r="S192" i="35" s="1"/>
  <c r="M244" i="35"/>
  <c r="S244" i="35" s="1"/>
  <c r="M229" i="35"/>
  <c r="S229" i="35" s="1"/>
  <c r="M135" i="35"/>
  <c r="S135" i="35" s="1"/>
  <c r="M138" i="35"/>
  <c r="S138" i="35" s="1"/>
  <c r="M236" i="35"/>
  <c r="S236" i="35" s="1"/>
  <c r="M142" i="35"/>
  <c r="S142" i="35" s="1"/>
  <c r="M258" i="35"/>
  <c r="S258" i="35" s="1"/>
  <c r="M227" i="35"/>
  <c r="S227" i="35" s="1"/>
  <c r="M234" i="35"/>
  <c r="S234" i="35" s="1"/>
  <c r="M175" i="35"/>
  <c r="S175" i="35" s="1"/>
  <c r="M232" i="35"/>
  <c r="S232" i="35" s="1"/>
  <c r="M241" i="35"/>
  <c r="S241" i="35" s="1"/>
  <c r="M151" i="35"/>
  <c r="S151" i="35" s="1"/>
  <c r="M176" i="35"/>
  <c r="S176" i="35" s="1"/>
  <c r="M268" i="35"/>
  <c r="S268" i="35" s="1"/>
  <c r="M249" i="35"/>
  <c r="S249" i="35" s="1"/>
  <c r="M209" i="35"/>
  <c r="S209" i="35" s="1"/>
  <c r="M185" i="35"/>
  <c r="S185" i="35" s="1"/>
  <c r="M155" i="35"/>
  <c r="S155" i="35" s="1"/>
  <c r="M173" i="35"/>
  <c r="S173" i="35" s="1"/>
  <c r="M248" i="35"/>
  <c r="S248" i="35" s="1"/>
  <c r="M265" i="35"/>
  <c r="S265" i="35" s="1"/>
  <c r="M183" i="35"/>
  <c r="S183" i="35" s="1"/>
  <c r="M160" i="35"/>
  <c r="S160" i="35" s="1"/>
  <c r="M225" i="35"/>
  <c r="S225" i="35" s="1"/>
  <c r="M193" i="35"/>
  <c r="S193" i="35" s="1"/>
  <c r="M159" i="35"/>
  <c r="S159" i="35" s="1"/>
  <c r="M224" i="35"/>
  <c r="S224" i="35" s="1"/>
  <c r="M184" i="35"/>
  <c r="S184" i="35" s="1"/>
  <c r="M147" i="35"/>
  <c r="S147" i="35" s="1"/>
  <c r="M180" i="35"/>
  <c r="S180" i="35" s="1"/>
  <c r="M260" i="35"/>
  <c r="S260" i="35" s="1"/>
  <c r="M206" i="35"/>
  <c r="S206" i="35" s="1"/>
  <c r="M214" i="35"/>
  <c r="S214" i="35" s="1"/>
  <c r="M189" i="35"/>
  <c r="S189" i="35" s="1"/>
  <c r="M200" i="35"/>
  <c r="S200" i="35" s="1"/>
  <c r="M250" i="35"/>
  <c r="S250" i="35" s="1"/>
  <c r="M194" i="35"/>
  <c r="S194" i="35" s="1"/>
  <c r="M199" i="35"/>
  <c r="S199" i="35" s="1"/>
  <c r="M143" i="35"/>
  <c r="S143" i="35" s="1"/>
  <c r="M157" i="35"/>
  <c r="S157" i="35" s="1"/>
  <c r="M165" i="35"/>
  <c r="S165" i="35" s="1"/>
  <c r="M253" i="35"/>
  <c r="S253" i="35" s="1"/>
  <c r="M204" i="35"/>
  <c r="S204" i="35" s="1"/>
  <c r="M144" i="35"/>
  <c r="S144" i="35" s="1"/>
  <c r="M215" i="35"/>
  <c r="S215" i="35" s="1"/>
  <c r="M269" i="35"/>
  <c r="S269" i="35" s="1"/>
  <c r="M243" i="35"/>
  <c r="S243" i="35" s="1"/>
  <c r="M221" i="35"/>
  <c r="S221" i="35" s="1"/>
  <c r="M179" i="35"/>
  <c r="S179" i="35" s="1"/>
  <c r="M164" i="35"/>
  <c r="S164" i="35" s="1"/>
  <c r="M146" i="35"/>
  <c r="S146" i="35" s="1"/>
  <c r="M149" i="35"/>
  <c r="S149" i="35" s="1"/>
  <c r="M247" i="35"/>
  <c r="S247" i="35" s="1"/>
  <c r="M203" i="35"/>
  <c r="S203" i="35" s="1"/>
  <c r="M191" i="35"/>
  <c r="S191" i="35" s="1"/>
  <c r="M230" i="35"/>
  <c r="S230" i="35" s="1"/>
  <c r="M161" i="35"/>
  <c r="S161" i="35" s="1"/>
  <c r="M137" i="35"/>
  <c r="S137" i="35" s="1"/>
  <c r="M153" i="35"/>
  <c r="S153" i="35" s="1"/>
  <c r="M178" i="35"/>
  <c r="S178" i="35" s="1"/>
  <c r="M254" i="35"/>
  <c r="S254" i="35" s="1"/>
  <c r="M267" i="35"/>
  <c r="S267" i="35" s="1"/>
  <c r="M251" i="35"/>
  <c r="S251" i="35" s="1"/>
  <c r="M233" i="35"/>
  <c r="S233" i="35" s="1"/>
  <c r="M222" i="35"/>
  <c r="S222" i="35" s="1"/>
  <c r="M210" i="35"/>
  <c r="S210" i="35" s="1"/>
  <c r="M167" i="35"/>
  <c r="S167" i="35" s="1"/>
  <c r="M257" i="35"/>
  <c r="S257" i="35" s="1"/>
  <c r="M196" i="35"/>
  <c r="S196" i="35" s="1"/>
  <c r="M134" i="35"/>
  <c r="S134" i="35" s="1"/>
  <c r="M263" i="35"/>
  <c r="S263" i="35" s="1"/>
  <c r="M186" i="35"/>
  <c r="S186" i="35" s="1"/>
  <c r="M168" i="35"/>
  <c r="S168" i="35" s="1"/>
  <c r="M266" i="35"/>
  <c r="S266" i="35" s="1"/>
  <c r="M217" i="35"/>
  <c r="S217" i="35" s="1"/>
  <c r="M156" i="35"/>
  <c r="S156" i="35" s="1"/>
  <c r="M174" i="35"/>
  <c r="S174" i="35" s="1"/>
  <c r="M187" i="35"/>
  <c r="S187" i="35" s="1"/>
  <c r="M188" i="35"/>
  <c r="S188" i="35" s="1"/>
  <c r="M262" i="35"/>
  <c r="S262" i="35" s="1"/>
  <c r="M162" i="35"/>
  <c r="S162" i="35" s="1"/>
  <c r="M259" i="35"/>
  <c r="S259" i="35" s="1"/>
  <c r="M226" i="35"/>
  <c r="S226" i="35" s="1"/>
  <c r="M197" i="35"/>
  <c r="S197" i="35" s="1"/>
  <c r="M202" i="35"/>
  <c r="S202" i="35" s="1"/>
  <c r="M136" i="35"/>
  <c r="S136" i="35" s="1"/>
  <c r="M141" i="35"/>
  <c r="S141" i="35" s="1"/>
  <c r="M255" i="35"/>
  <c r="S255" i="35" s="1"/>
  <c r="M270" i="35"/>
  <c r="S270" i="35" s="1"/>
  <c r="M239" i="35"/>
  <c r="S239" i="35" s="1"/>
  <c r="M195" i="35"/>
  <c r="S195" i="35" s="1"/>
  <c r="M140" i="35"/>
  <c r="S140" i="35" s="1"/>
  <c r="M158" i="35"/>
  <c r="S158" i="35" s="1"/>
  <c r="M219" i="35"/>
  <c r="S219" i="35" s="1"/>
  <c r="M177" i="35"/>
  <c r="S177" i="35" s="1"/>
  <c r="M166" i="35"/>
  <c r="S166" i="35" s="1"/>
  <c r="M246" i="35"/>
  <c r="S246" i="35" s="1"/>
  <c r="M228" i="35"/>
  <c r="S228" i="35" s="1"/>
  <c r="M201" i="35"/>
  <c r="S201" i="35" s="1"/>
  <c r="M150" i="35"/>
  <c r="S150" i="35" s="1"/>
  <c r="K218" i="35"/>
  <c r="Q218" i="35" s="1"/>
  <c r="K241" i="35"/>
  <c r="Q241" i="35" s="1"/>
  <c r="K146" i="35"/>
  <c r="K175" i="35"/>
  <c r="K187" i="35"/>
  <c r="K221" i="35"/>
  <c r="Q221" i="35" s="1"/>
  <c r="K137" i="35"/>
  <c r="K142" i="35"/>
  <c r="K234" i="35"/>
  <c r="K195" i="35"/>
  <c r="Q195" i="35" s="1"/>
  <c r="K184" i="35"/>
  <c r="K201" i="35"/>
  <c r="K203" i="35"/>
  <c r="K251" i="35"/>
  <c r="Q251" i="35" s="1"/>
  <c r="K265" i="35"/>
  <c r="K250" i="35"/>
  <c r="U250" i="35" s="1"/>
  <c r="K172" i="35"/>
  <c r="Q172" i="35" s="1"/>
  <c r="K186" i="35"/>
  <c r="Q186" i="35" s="1"/>
  <c r="K257" i="35"/>
  <c r="Q257" i="35" s="1"/>
  <c r="K183" i="35"/>
  <c r="K243" i="35"/>
  <c r="K212" i="35"/>
  <c r="Q212" i="35" s="1"/>
  <c r="K153" i="35"/>
  <c r="U153" i="35" s="1"/>
  <c r="K139" i="35"/>
  <c r="K220" i="35"/>
  <c r="Q220" i="35" s="1"/>
  <c r="K261" i="35"/>
  <c r="U261" i="35" s="1"/>
  <c r="K244" i="35"/>
  <c r="K206" i="35"/>
  <c r="K204" i="35"/>
  <c r="K141" i="35"/>
  <c r="K208" i="35"/>
  <c r="K157" i="35"/>
  <c r="K173" i="35"/>
  <c r="Q173" i="35" s="1"/>
  <c r="K245" i="35"/>
  <c r="K167" i="35"/>
  <c r="K150" i="35"/>
  <c r="K140" i="35"/>
  <c r="K224" i="35"/>
  <c r="Q224" i="35" s="1"/>
  <c r="K181" i="35"/>
  <c r="K213" i="35"/>
  <c r="Q213" i="35" s="1"/>
  <c r="K158" i="35"/>
  <c r="Q158" i="35" s="1"/>
  <c r="K166" i="35"/>
  <c r="K255" i="35"/>
  <c r="Q255" i="35" s="1"/>
  <c r="K180" i="35"/>
  <c r="K135" i="35"/>
  <c r="K199" i="35"/>
  <c r="Q199" i="35" s="1"/>
  <c r="K193" i="35"/>
  <c r="K229" i="35"/>
  <c r="K185" i="35"/>
  <c r="Q185" i="35" s="1"/>
  <c r="K231" i="35"/>
  <c r="Q231" i="35" s="1"/>
  <c r="K254" i="35"/>
  <c r="Q254" i="35" s="1"/>
  <c r="K260" i="35"/>
  <c r="K194" i="35"/>
  <c r="K149" i="35"/>
  <c r="Q149" i="35" s="1"/>
  <c r="K177" i="35"/>
  <c r="Q177" i="35" s="1"/>
  <c r="K258" i="35"/>
  <c r="K145" i="35"/>
  <c r="Q145" i="35" s="1"/>
  <c r="K214" i="35"/>
  <c r="K226" i="35"/>
  <c r="K143" i="35"/>
  <c r="K266" i="35"/>
  <c r="K162" i="35"/>
  <c r="Q162" i="35" s="1"/>
  <c r="K267" i="35"/>
  <c r="K196" i="35"/>
  <c r="K192" i="35"/>
  <c r="Q192" i="35" s="1"/>
  <c r="K191" i="35"/>
  <c r="Q191" i="35" s="1"/>
  <c r="K179" i="35"/>
  <c r="K182" i="35"/>
  <c r="Q182" i="35" s="1"/>
  <c r="K160" i="35"/>
  <c r="K176" i="35"/>
  <c r="K249" i="35"/>
  <c r="Q249" i="35" s="1"/>
  <c r="K222" i="35"/>
  <c r="K256" i="35"/>
  <c r="Q256" i="35" s="1"/>
  <c r="K223" i="35"/>
  <c r="Q223" i="35" s="1"/>
  <c r="K209" i="35"/>
  <c r="Q209" i="35" s="1"/>
  <c r="K211" i="35"/>
  <c r="Q211" i="35" s="1"/>
  <c r="K230" i="35"/>
  <c r="K219" i="35"/>
  <c r="Q219" i="35" s="1"/>
  <c r="K253" i="35"/>
  <c r="K189" i="35"/>
  <c r="Q189" i="35" s="1"/>
  <c r="K152" i="35"/>
  <c r="Q152" i="35" s="1"/>
  <c r="K159" i="35"/>
  <c r="K134" i="35"/>
  <c r="K148" i="35"/>
  <c r="K225" i="35"/>
  <c r="K178" i="35"/>
  <c r="Q178" i="35" s="1"/>
  <c r="K252" i="35"/>
  <c r="Q252" i="35" s="1"/>
  <c r="K198" i="35"/>
  <c r="Q198" i="35" s="1"/>
  <c r="K151" i="35"/>
  <c r="Q151" i="35" s="1"/>
  <c r="K169" i="35"/>
  <c r="Q169" i="35" s="1"/>
  <c r="K240" i="35"/>
  <c r="K269" i="35"/>
  <c r="K197" i="35"/>
  <c r="K164" i="35"/>
  <c r="U164" i="35" s="1"/>
  <c r="K170" i="35"/>
  <c r="Q170" i="35" s="1"/>
  <c r="K263" i="35"/>
  <c r="K268" i="35"/>
  <c r="K259" i="35"/>
  <c r="Q259" i="35" s="1"/>
  <c r="K200" i="35"/>
  <c r="K238" i="35"/>
  <c r="U238" i="35" s="1"/>
  <c r="K156" i="35"/>
  <c r="K171" i="35"/>
  <c r="U171" i="35" s="1"/>
  <c r="K190" i="35"/>
  <c r="Q190" i="35" s="1"/>
  <c r="K165" i="35"/>
  <c r="Q165" i="35" s="1"/>
  <c r="R226" i="36"/>
  <c r="M159" i="36"/>
  <c r="S159" i="36" s="1"/>
  <c r="M154" i="36"/>
  <c r="S154" i="36" s="1"/>
  <c r="M220" i="36"/>
  <c r="S220" i="36" s="1"/>
  <c r="M193" i="36"/>
  <c r="S193" i="36" s="1"/>
  <c r="M191" i="36"/>
  <c r="S191" i="36" s="1"/>
  <c r="M231" i="36"/>
  <c r="S231" i="36" s="1"/>
  <c r="M210" i="36"/>
  <c r="S210" i="36" s="1"/>
  <c r="M267" i="36"/>
  <c r="S267" i="36" s="1"/>
  <c r="M181" i="36"/>
  <c r="S181" i="36" s="1"/>
  <c r="M157" i="36"/>
  <c r="S157" i="36" s="1"/>
  <c r="M266" i="36"/>
  <c r="S266" i="36" s="1"/>
  <c r="M147" i="36"/>
  <c r="S147" i="36" s="1"/>
  <c r="M139" i="36"/>
  <c r="S139" i="36" s="1"/>
  <c r="M141" i="36"/>
  <c r="S141" i="36" s="1"/>
  <c r="M134" i="36"/>
  <c r="S134" i="36" s="1"/>
  <c r="L220" i="36"/>
  <c r="L238" i="36"/>
  <c r="L141" i="36"/>
  <c r="L227" i="36"/>
  <c r="L224" i="36"/>
  <c r="L207" i="36"/>
  <c r="K227" i="36"/>
  <c r="M200" i="36"/>
  <c r="S200" i="36" s="1"/>
  <c r="M184" i="36"/>
  <c r="S184" i="36" s="1"/>
  <c r="M256" i="36"/>
  <c r="S256" i="36" s="1"/>
  <c r="M245" i="36"/>
  <c r="S245" i="36" s="1"/>
  <c r="M209" i="36"/>
  <c r="S209" i="36" s="1"/>
  <c r="M232" i="36"/>
  <c r="S232" i="36" s="1"/>
  <c r="M229" i="36"/>
  <c r="S229" i="36" s="1"/>
  <c r="M208" i="36"/>
  <c r="S208" i="36" s="1"/>
  <c r="M166" i="36"/>
  <c r="S166" i="36" s="1"/>
  <c r="M172" i="36"/>
  <c r="S172" i="36" s="1"/>
  <c r="M216" i="36"/>
  <c r="S216" i="36" s="1"/>
  <c r="M212" i="36"/>
  <c r="S212" i="36" s="1"/>
  <c r="M244" i="36"/>
  <c r="S244" i="36" s="1"/>
  <c r="M182" i="36"/>
  <c r="S182" i="36" s="1"/>
  <c r="M260" i="36"/>
  <c r="S260" i="36" s="1"/>
  <c r="L256" i="36"/>
  <c r="L266" i="36"/>
  <c r="L177" i="36"/>
  <c r="L260" i="36"/>
  <c r="L208" i="36"/>
  <c r="L249" i="36"/>
  <c r="L184" i="36"/>
  <c r="L248" i="36"/>
  <c r="L196" i="36"/>
  <c r="L269" i="36"/>
  <c r="L247" i="36"/>
  <c r="L139" i="36"/>
  <c r="K200" i="36"/>
  <c r="K193" i="36"/>
  <c r="K158" i="36"/>
  <c r="K159" i="36"/>
  <c r="K168" i="36"/>
  <c r="K225" i="36"/>
  <c r="K216" i="36"/>
  <c r="K184" i="36"/>
  <c r="K138" i="36"/>
  <c r="L25" i="36"/>
  <c r="T25" i="36" s="1"/>
  <c r="L135" i="36"/>
  <c r="L218" i="36"/>
  <c r="L239" i="36"/>
  <c r="L187" i="36"/>
  <c r="L200" i="36"/>
  <c r="L178" i="36"/>
  <c r="L264" i="36"/>
  <c r="L237" i="36"/>
  <c r="L229" i="36"/>
  <c r="L180" i="36"/>
  <c r="L142" i="36"/>
  <c r="L246" i="36"/>
  <c r="L270" i="36"/>
  <c r="L171" i="36"/>
  <c r="L261" i="36"/>
  <c r="L173" i="36"/>
  <c r="L195" i="36"/>
  <c r="L219" i="36"/>
  <c r="L144" i="36"/>
  <c r="L164" i="36"/>
  <c r="L162" i="36"/>
  <c r="L234" i="36"/>
  <c r="L210" i="36"/>
  <c r="L194" i="36"/>
  <c r="L259" i="36"/>
  <c r="L215" i="36"/>
  <c r="L242" i="36"/>
  <c r="L146" i="36"/>
  <c r="L244" i="36"/>
  <c r="L205" i="36"/>
  <c r="L193" i="36"/>
  <c r="L161" i="36"/>
  <c r="L169" i="36"/>
  <c r="L252" i="36"/>
  <c r="L206" i="36"/>
  <c r="L140" i="36"/>
  <c r="L168" i="36"/>
  <c r="L221" i="36"/>
  <c r="L176" i="36"/>
  <c r="L189" i="36"/>
  <c r="K134" i="36"/>
  <c r="K135" i="36"/>
  <c r="K183" i="36"/>
  <c r="K261" i="36"/>
  <c r="K222" i="36"/>
  <c r="K147" i="36"/>
  <c r="K191" i="36"/>
  <c r="K230" i="36"/>
  <c r="K152" i="36"/>
  <c r="K161" i="36"/>
  <c r="K247" i="36"/>
  <c r="K245" i="36"/>
  <c r="K264" i="36"/>
  <c r="K143" i="36"/>
  <c r="K234" i="36"/>
  <c r="K141" i="36"/>
  <c r="K231" i="36"/>
  <c r="K232" i="36"/>
  <c r="K170" i="36"/>
  <c r="K258" i="36"/>
  <c r="K203" i="36"/>
  <c r="K166" i="36"/>
  <c r="K254" i="36"/>
  <c r="K181" i="36"/>
  <c r="K187" i="36"/>
  <c r="K171" i="36"/>
  <c r="K185" i="36"/>
  <c r="K148" i="36"/>
  <c r="K197" i="36"/>
  <c r="K239" i="36"/>
  <c r="K253" i="36"/>
  <c r="K233" i="36"/>
  <c r="K155" i="36"/>
  <c r="K142" i="36"/>
  <c r="K165" i="36"/>
  <c r="K199" i="36"/>
  <c r="K151" i="36"/>
  <c r="K137" i="36"/>
  <c r="K270" i="36"/>
  <c r="K182" i="36"/>
  <c r="K228" i="36"/>
  <c r="K237" i="36"/>
  <c r="K173" i="36"/>
  <c r="K136" i="36"/>
  <c r="K268" i="36"/>
  <c r="K204" i="36"/>
  <c r="K218" i="36"/>
  <c r="K217" i="36"/>
  <c r="K213" i="36"/>
  <c r="K198" i="36"/>
  <c r="K207" i="36"/>
  <c r="K229" i="36"/>
  <c r="K201" i="36"/>
  <c r="K156" i="36"/>
  <c r="K256" i="36"/>
  <c r="K167" i="36"/>
  <c r="K235" i="36"/>
  <c r="K267" i="36"/>
  <c r="K189" i="36"/>
  <c r="K214" i="36"/>
  <c r="K215" i="36"/>
  <c r="K251" i="36"/>
  <c r="K242" i="36"/>
  <c r="K192" i="36"/>
  <c r="K169" i="36"/>
  <c r="K260" i="36"/>
  <c r="K221" i="36"/>
  <c r="K175" i="36"/>
  <c r="K224" i="36"/>
  <c r="M247" i="36"/>
  <c r="S247" i="36" s="1"/>
  <c r="M243" i="36"/>
  <c r="S243" i="36" s="1"/>
  <c r="M175" i="36"/>
  <c r="S175" i="36" s="1"/>
  <c r="M259" i="36"/>
  <c r="S259" i="36" s="1"/>
  <c r="M167" i="36"/>
  <c r="S167" i="36" s="1"/>
  <c r="M189" i="36"/>
  <c r="S189" i="36" s="1"/>
  <c r="M177" i="36"/>
  <c r="S177" i="36" s="1"/>
  <c r="M135" i="36"/>
  <c r="S135" i="36" s="1"/>
  <c r="M205" i="36"/>
  <c r="S205" i="36" s="1"/>
  <c r="M188" i="36"/>
  <c r="S188" i="36" s="1"/>
  <c r="M138" i="36"/>
  <c r="S138" i="36" s="1"/>
  <c r="M140" i="36"/>
  <c r="S140" i="36" s="1"/>
  <c r="M264" i="36"/>
  <c r="S264" i="36" s="1"/>
  <c r="M242" i="36"/>
  <c r="S242" i="36" s="1"/>
  <c r="M252" i="36"/>
  <c r="S252" i="36" s="1"/>
  <c r="M169" i="36"/>
  <c r="S169" i="36" s="1"/>
  <c r="M263" i="36"/>
  <c r="S263" i="36" s="1"/>
  <c r="M171" i="36"/>
  <c r="S171" i="36" s="1"/>
  <c r="M156" i="36"/>
  <c r="S156" i="36" s="1"/>
  <c r="M144" i="36"/>
  <c r="S144" i="36" s="1"/>
  <c r="M187" i="36"/>
  <c r="S187" i="36" s="1"/>
  <c r="M236" i="36"/>
  <c r="S236" i="36" s="1"/>
  <c r="M204" i="36"/>
  <c r="S204" i="36" s="1"/>
  <c r="M142" i="36"/>
  <c r="S142" i="36" s="1"/>
  <c r="M234" i="36"/>
  <c r="S234" i="36" s="1"/>
  <c r="M192" i="36"/>
  <c r="S192" i="36" s="1"/>
  <c r="M152" i="36"/>
  <c r="S152" i="36" s="1"/>
  <c r="M176" i="36"/>
  <c r="S176" i="36" s="1"/>
  <c r="M173" i="36"/>
  <c r="S173" i="36" s="1"/>
  <c r="M230" i="36"/>
  <c r="S230" i="36" s="1"/>
  <c r="M183" i="36"/>
  <c r="S183" i="36" s="1"/>
  <c r="M226" i="36"/>
  <c r="S226" i="36" s="1"/>
  <c r="M196" i="36"/>
  <c r="S196" i="36" s="1"/>
  <c r="M265" i="36"/>
  <c r="S265" i="36" s="1"/>
  <c r="M213" i="36"/>
  <c r="S213" i="36" s="1"/>
  <c r="M170" i="36"/>
  <c r="S170" i="36" s="1"/>
  <c r="M150" i="36"/>
  <c r="S150" i="36" s="1"/>
  <c r="M255" i="36"/>
  <c r="S255" i="36" s="1"/>
  <c r="M153" i="36"/>
  <c r="S153" i="36" s="1"/>
  <c r="M222" i="36"/>
  <c r="S222" i="36" s="1"/>
  <c r="M262" i="36"/>
  <c r="S262" i="36" s="1"/>
  <c r="M241" i="36"/>
  <c r="S241" i="36" s="1"/>
  <c r="M227" i="36"/>
  <c r="S227" i="36" s="1"/>
  <c r="M253" i="36"/>
  <c r="S253" i="36" s="1"/>
  <c r="M235" i="36"/>
  <c r="S235" i="36" s="1"/>
  <c r="M161" i="36"/>
  <c r="S161" i="36" s="1"/>
  <c r="M218" i="36"/>
  <c r="S218" i="36" s="1"/>
  <c r="L137" i="36"/>
  <c r="L188" i="36"/>
  <c r="L257" i="36"/>
  <c r="L192" i="36"/>
  <c r="L213" i="36"/>
  <c r="L167" i="36"/>
  <c r="L201" i="36"/>
  <c r="L198" i="36"/>
  <c r="L143" i="36"/>
  <c r="L163" i="36"/>
  <c r="L268" i="36"/>
  <c r="L172" i="36"/>
  <c r="L155" i="36"/>
  <c r="L255" i="36"/>
  <c r="L166" i="36"/>
  <c r="L263" i="36"/>
  <c r="L253" i="36"/>
  <c r="L265" i="36"/>
  <c r="L150" i="36"/>
  <c r="L134" i="36"/>
  <c r="L156" i="36"/>
  <c r="L174" i="36"/>
  <c r="L209" i="36"/>
  <c r="L236" i="36"/>
  <c r="K263" i="36"/>
  <c r="K219" i="36"/>
  <c r="K145" i="36"/>
  <c r="K269" i="36"/>
  <c r="K266" i="36"/>
  <c r="K209" i="36"/>
  <c r="K241" i="36"/>
  <c r="K188" i="36"/>
  <c r="K149" i="36"/>
  <c r="K243" i="36"/>
  <c r="K206" i="36"/>
  <c r="K262" i="36"/>
  <c r="K172" i="36"/>
  <c r="K174" i="36"/>
  <c r="K179" i="36"/>
  <c r="K257" i="36"/>
  <c r="K154" i="36"/>
  <c r="M174" i="36"/>
  <c r="S174" i="36" s="1"/>
  <c r="M233" i="36"/>
  <c r="S233" i="36" s="1"/>
  <c r="M190" i="36"/>
  <c r="S190" i="36" s="1"/>
  <c r="M214" i="36"/>
  <c r="S214" i="36" s="1"/>
  <c r="M198" i="36"/>
  <c r="S198" i="36" s="1"/>
  <c r="M258" i="36"/>
  <c r="S258" i="36" s="1"/>
  <c r="M238" i="36"/>
  <c r="S238" i="36" s="1"/>
  <c r="M168" i="36"/>
  <c r="S168" i="36" s="1"/>
  <c r="M246" i="36"/>
  <c r="S246" i="36" s="1"/>
  <c r="M185" i="36"/>
  <c r="S185" i="36" s="1"/>
  <c r="M250" i="36"/>
  <c r="S250" i="36" s="1"/>
  <c r="M228" i="36"/>
  <c r="S228" i="36" s="1"/>
  <c r="M195" i="36"/>
  <c r="S195" i="36" s="1"/>
  <c r="M268" i="36"/>
  <c r="S268" i="36" s="1"/>
  <c r="M225" i="36"/>
  <c r="S225" i="36" s="1"/>
  <c r="L175" i="36"/>
  <c r="L199" i="36"/>
  <c r="L204" i="36"/>
  <c r="L241" i="36"/>
  <c r="L190" i="36"/>
  <c r="L231" i="36"/>
  <c r="L153" i="36"/>
  <c r="L243" i="36"/>
  <c r="L179" i="36"/>
  <c r="L145" i="36"/>
  <c r="L182" i="36"/>
  <c r="L202" i="36"/>
  <c r="L203" i="36"/>
  <c r="L232" i="36"/>
  <c r="L149" i="36"/>
  <c r="L154" i="36"/>
  <c r="L212" i="36"/>
  <c r="K177" i="36"/>
  <c r="K223" i="36"/>
  <c r="K190" i="36"/>
  <c r="K248" i="36"/>
  <c r="K211" i="36"/>
  <c r="K252" i="36"/>
  <c r="K208" i="36"/>
  <c r="K259" i="36"/>
  <c r="K180" i="36"/>
  <c r="K160" i="36"/>
  <c r="K236" i="36"/>
  <c r="K265" i="36"/>
  <c r="K163" i="36"/>
  <c r="K153" i="36"/>
  <c r="K205" i="36"/>
  <c r="K139" i="36"/>
  <c r="M145" i="36"/>
  <c r="S145" i="36" s="1"/>
  <c r="M160" i="36"/>
  <c r="S160" i="36" s="1"/>
  <c r="M240" i="36"/>
  <c r="S240" i="36" s="1"/>
  <c r="M158" i="36"/>
  <c r="S158" i="36" s="1"/>
  <c r="M239" i="36"/>
  <c r="S239" i="36" s="1"/>
  <c r="M151" i="36"/>
  <c r="S151" i="36" s="1"/>
  <c r="M249" i="36"/>
  <c r="S249" i="36" s="1"/>
  <c r="M164" i="36"/>
  <c r="S164" i="36" s="1"/>
  <c r="M199" i="36"/>
  <c r="S199" i="36" s="1"/>
  <c r="M270" i="36"/>
  <c r="S270" i="36" s="1"/>
  <c r="M217" i="36"/>
  <c r="S217" i="36" s="1"/>
  <c r="M206" i="36"/>
  <c r="S206" i="36" s="1"/>
  <c r="M251" i="36"/>
  <c r="S251" i="36" s="1"/>
  <c r="M178" i="36"/>
  <c r="S178" i="36" s="1"/>
  <c r="L267" i="36"/>
  <c r="L217" i="36"/>
  <c r="L235" i="36"/>
  <c r="L165" i="36"/>
  <c r="L138" i="36"/>
  <c r="L240" i="36"/>
  <c r="L185" i="36"/>
  <c r="L160" i="36"/>
  <c r="L170" i="36"/>
  <c r="L158" i="36"/>
  <c r="L230" i="36"/>
  <c r="K196" i="36"/>
  <c r="K212" i="36"/>
  <c r="K210" i="36"/>
  <c r="K144" i="36"/>
  <c r="K238" i="36"/>
  <c r="K240" i="36"/>
  <c r="K157" i="36"/>
  <c r="M211" i="36"/>
  <c r="S211" i="36" s="1"/>
  <c r="M148" i="36"/>
  <c r="S148" i="36" s="1"/>
  <c r="M149" i="36"/>
  <c r="S149" i="36" s="1"/>
  <c r="M207" i="36"/>
  <c r="S207" i="36" s="1"/>
  <c r="M254" i="36"/>
  <c r="S254" i="36" s="1"/>
  <c r="M201" i="36"/>
  <c r="S201" i="36" s="1"/>
  <c r="M248" i="36"/>
  <c r="S248" i="36" s="1"/>
  <c r="M143" i="36"/>
  <c r="S143" i="36" s="1"/>
  <c r="M203" i="36"/>
  <c r="S203" i="36" s="1"/>
  <c r="M221" i="36"/>
  <c r="S221" i="36" s="1"/>
  <c r="M215" i="36"/>
  <c r="S215" i="36" s="1"/>
  <c r="M163" i="36"/>
  <c r="S163" i="36" s="1"/>
  <c r="M223" i="36"/>
  <c r="S223" i="36" s="1"/>
  <c r="M224" i="36"/>
  <c r="S224" i="36" s="1"/>
  <c r="M155" i="36"/>
  <c r="S155" i="36" s="1"/>
  <c r="M186" i="36"/>
  <c r="S186" i="36" s="1"/>
  <c r="M257" i="36"/>
  <c r="S257" i="36" s="1"/>
  <c r="M165" i="36"/>
  <c r="S165" i="36" s="1"/>
  <c r="M202" i="36"/>
  <c r="S202" i="36" s="1"/>
  <c r="M179" i="36"/>
  <c r="S179" i="36" s="1"/>
  <c r="M180" i="36"/>
  <c r="S180" i="36" s="1"/>
  <c r="M162" i="36"/>
  <c r="S162" i="36" s="1"/>
  <c r="M137" i="36"/>
  <c r="S137" i="36" s="1"/>
  <c r="M219" i="36"/>
  <c r="S219" i="36" s="1"/>
  <c r="M269" i="36"/>
  <c r="S269" i="36" s="1"/>
  <c r="M197" i="36"/>
  <c r="S197" i="36" s="1"/>
  <c r="M237" i="36"/>
  <c r="S237" i="36" s="1"/>
  <c r="M146" i="36"/>
  <c r="S146" i="36" s="1"/>
  <c r="M194" i="36"/>
  <c r="S194" i="36" s="1"/>
  <c r="M136" i="36"/>
  <c r="S136" i="36" s="1"/>
  <c r="L197" i="36"/>
  <c r="L250" i="36"/>
  <c r="L216" i="36"/>
  <c r="L225" i="36"/>
  <c r="L152" i="36"/>
  <c r="L254" i="36"/>
  <c r="L151" i="36"/>
  <c r="L258" i="36"/>
  <c r="L223" i="36"/>
  <c r="L211" i="36"/>
  <c r="L191" i="36"/>
  <c r="L157" i="36"/>
  <c r="L251" i="36"/>
  <c r="L245" i="36"/>
  <c r="L233" i="36"/>
  <c r="L181" i="36"/>
  <c r="L214" i="36"/>
  <c r="L147" i="36"/>
  <c r="L183" i="36"/>
  <c r="L222" i="36"/>
  <c r="L148" i="36"/>
  <c r="L262" i="36"/>
  <c r="L186" i="36"/>
  <c r="L228" i="36"/>
  <c r="L136" i="36"/>
  <c r="K186" i="36"/>
  <c r="K164" i="36"/>
  <c r="K250" i="36"/>
  <c r="K202" i="36"/>
  <c r="K194" i="36"/>
  <c r="K195" i="36"/>
  <c r="K162" i="36"/>
  <c r="K178" i="36"/>
  <c r="K220" i="36"/>
  <c r="K255" i="36"/>
  <c r="K146" i="36"/>
  <c r="K244" i="36"/>
  <c r="K176" i="36"/>
  <c r="K249" i="36"/>
  <c r="K226" i="36"/>
  <c r="K246" i="36"/>
  <c r="K140" i="36"/>
  <c r="Q197" i="35"/>
  <c r="Q156" i="35"/>
  <c r="L153" i="35"/>
  <c r="L151" i="35"/>
  <c r="L149" i="35"/>
  <c r="L168" i="35"/>
  <c r="L215" i="35"/>
  <c r="L246" i="35"/>
  <c r="L265" i="35"/>
  <c r="L267" i="35"/>
  <c r="L235" i="35"/>
  <c r="L259" i="35"/>
  <c r="L139" i="35"/>
  <c r="L189" i="35"/>
  <c r="L145" i="35"/>
  <c r="L160" i="35"/>
  <c r="L226" i="35"/>
  <c r="L242" i="35"/>
  <c r="L261" i="35"/>
  <c r="L269" i="35"/>
  <c r="L156" i="35"/>
  <c r="T156" i="35" s="1"/>
  <c r="L164" i="35"/>
  <c r="L172" i="35"/>
  <c r="L138" i="35"/>
  <c r="L147" i="35"/>
  <c r="L176" i="35"/>
  <c r="L194" i="35"/>
  <c r="T194" i="35" s="1"/>
  <c r="L228" i="35"/>
  <c r="L244" i="35"/>
  <c r="L251" i="35"/>
  <c r="L263" i="35"/>
  <c r="L190" i="35"/>
  <c r="L202" i="35"/>
  <c r="L248" i="35"/>
  <c r="L141" i="35"/>
  <c r="L192" i="35"/>
  <c r="L143" i="35"/>
  <c r="L159" i="35"/>
  <c r="L167" i="35"/>
  <c r="L175" i="35"/>
  <c r="L182" i="35"/>
  <c r="L186" i="35"/>
  <c r="L154" i="35"/>
  <c r="T154" i="35" s="1"/>
  <c r="L162" i="35"/>
  <c r="L170" i="35"/>
  <c r="T170" i="35" s="1"/>
  <c r="L178" i="35"/>
  <c r="L200" i="35"/>
  <c r="L224" i="35"/>
  <c r="L205" i="35"/>
  <c r="L213" i="35"/>
  <c r="L232" i="35"/>
  <c r="L198" i="35"/>
  <c r="L207" i="35"/>
  <c r="L253" i="35"/>
  <c r="L257" i="35"/>
  <c r="L136" i="35"/>
  <c r="T136" i="35" s="1"/>
  <c r="L196" i="35"/>
  <c r="L238" i="35"/>
  <c r="L240" i="35"/>
  <c r="L171" i="35"/>
  <c r="L203" i="35"/>
  <c r="T203" i="35" s="1"/>
  <c r="L180" i="35"/>
  <c r="L163" i="35"/>
  <c r="L150" i="35"/>
  <c r="L206" i="35"/>
  <c r="L187" i="35"/>
  <c r="T187" i="35" s="1"/>
  <c r="L270" i="35"/>
  <c r="T270" i="35" s="1"/>
  <c r="L211" i="35"/>
  <c r="L183" i="35"/>
  <c r="L157" i="35"/>
  <c r="L155" i="35"/>
  <c r="L158" i="35"/>
  <c r="L268" i="35"/>
  <c r="L220" i="35"/>
  <c r="L230" i="35"/>
  <c r="T230" i="35" s="1"/>
  <c r="L236" i="35"/>
  <c r="L245" i="35"/>
  <c r="L219" i="35"/>
  <c r="L195" i="35"/>
  <c r="L146" i="35"/>
  <c r="L137" i="35"/>
  <c r="L231" i="35"/>
  <c r="L181" i="35"/>
  <c r="L252" i="35"/>
  <c r="L227" i="35"/>
  <c r="L179" i="35"/>
  <c r="L185" i="35"/>
  <c r="L208" i="35"/>
  <c r="L199" i="35"/>
  <c r="L209" i="35"/>
  <c r="L197" i="35"/>
  <c r="L234" i="35"/>
  <c r="L247" i="35"/>
  <c r="T247" i="35" s="1"/>
  <c r="L177" i="35"/>
  <c r="L258" i="35"/>
  <c r="L223" i="35"/>
  <c r="L237" i="35"/>
  <c r="L142" i="35"/>
  <c r="L210" i="35"/>
  <c r="L169" i="35"/>
  <c r="L264" i="35"/>
  <c r="T264" i="35" s="1"/>
  <c r="L260" i="35"/>
  <c r="L243" i="35"/>
  <c r="T243" i="35" s="1"/>
  <c r="L217" i="35"/>
  <c r="L241" i="35"/>
  <c r="L256" i="35"/>
  <c r="L233" i="35"/>
  <c r="L204" i="35"/>
  <c r="T204" i="35" s="1"/>
  <c r="L166" i="35"/>
  <c r="L254" i="35"/>
  <c r="L216" i="35"/>
  <c r="L201" i="35"/>
  <c r="L188" i="35"/>
  <c r="L249" i="35"/>
  <c r="L212" i="35"/>
  <c r="L222" i="35"/>
  <c r="L229" i="35"/>
  <c r="L221" i="35"/>
  <c r="L161" i="35"/>
  <c r="L140" i="35"/>
  <c r="T140" i="35" s="1"/>
  <c r="L250" i="35"/>
  <c r="L255" i="35"/>
  <c r="L218" i="35"/>
  <c r="L173" i="35"/>
  <c r="L174" i="35"/>
  <c r="L144" i="35"/>
  <c r="L135" i="35"/>
  <c r="T135" i="35" s="1"/>
  <c r="L191" i="35"/>
  <c r="L152" i="35"/>
  <c r="L266" i="35"/>
  <c r="T266" i="35" s="1"/>
  <c r="L239" i="35"/>
  <c r="L193" i="35"/>
  <c r="L134" i="35"/>
  <c r="L262" i="35"/>
  <c r="L214" i="35"/>
  <c r="L165" i="35"/>
  <c r="L184" i="35"/>
  <c r="L225" i="35"/>
  <c r="T225" i="35" s="1"/>
  <c r="L148" i="35"/>
  <c r="Q270" i="35"/>
  <c r="Q246" i="35"/>
  <c r="Q228" i="35"/>
  <c r="Q154" i="35"/>
  <c r="Q136" i="35"/>
  <c r="U235" i="35"/>
  <c r="Q230" i="35"/>
  <c r="Q225" i="35"/>
  <c r="Q187" i="35"/>
  <c r="Q203" i="35"/>
  <c r="Q243" i="35"/>
  <c r="Q204" i="35"/>
  <c r="Q140" i="35"/>
  <c r="Q135" i="35"/>
  <c r="U194" i="35"/>
  <c r="Q194" i="35"/>
  <c r="Q266" i="35"/>
  <c r="Q160" i="35"/>
  <c r="M7" i="35"/>
  <c r="S7" i="35" s="1"/>
  <c r="M6" i="35"/>
  <c r="S6" i="35" s="1"/>
  <c r="K26" i="36"/>
  <c r="Q26" i="36" s="1"/>
  <c r="M27" i="36"/>
  <c r="S27" i="36" s="1"/>
  <c r="L5" i="30"/>
  <c r="R5" i="30" s="1"/>
  <c r="L9" i="35"/>
  <c r="R9" i="35" s="1"/>
  <c r="L5" i="35"/>
  <c r="K4" i="3"/>
  <c r="Q4" i="3" s="1"/>
  <c r="M32" i="36"/>
  <c r="S32" i="36" s="1"/>
  <c r="M5" i="35"/>
  <c r="S5" i="35" s="1"/>
  <c r="L5" i="39"/>
  <c r="V5" i="39" s="1"/>
  <c r="L3" i="32"/>
  <c r="V3" i="32" s="1"/>
  <c r="M11" i="35"/>
  <c r="S11" i="35" s="1"/>
  <c r="K8" i="35"/>
  <c r="M8" i="35"/>
  <c r="S8" i="35" s="1"/>
  <c r="L7" i="35"/>
  <c r="M5" i="40"/>
  <c r="M6" i="40" s="1"/>
  <c r="M26" i="36"/>
  <c r="S26" i="36" s="1"/>
  <c r="K11" i="35"/>
  <c r="Q11" i="35" s="1"/>
  <c r="M27" i="35"/>
  <c r="S27" i="35" s="1"/>
  <c r="L35" i="35"/>
  <c r="R35" i="35" s="1"/>
  <c r="L28" i="36"/>
  <c r="R28" i="36" s="1"/>
  <c r="M34" i="36"/>
  <c r="S34" i="36" s="1"/>
  <c r="M37" i="36"/>
  <c r="S37" i="36" s="1"/>
  <c r="L13" i="35"/>
  <c r="L22" i="35"/>
  <c r="L10" i="35"/>
  <c r="R10" i="35" s="1"/>
  <c r="M36" i="35"/>
  <c r="S36" i="35" s="1"/>
  <c r="K15" i="35"/>
  <c r="Q15" i="35" s="1"/>
  <c r="L8" i="35"/>
  <c r="L11" i="35"/>
  <c r="M22" i="35"/>
  <c r="S22" i="35" s="1"/>
  <c r="K6" i="23"/>
  <c r="Q6" i="23" s="1"/>
  <c r="L37" i="35"/>
  <c r="K41" i="36"/>
  <c r="K38" i="36"/>
  <c r="Q38" i="36" s="1"/>
  <c r="K30" i="36"/>
  <c r="Q30" i="36" s="1"/>
  <c r="L43" i="36"/>
  <c r="R43" i="36" s="1"/>
  <c r="K34" i="36"/>
  <c r="L40" i="36"/>
  <c r="R40" i="36" s="1"/>
  <c r="M40" i="36"/>
  <c r="S40" i="36" s="1"/>
  <c r="L31" i="35"/>
  <c r="R31" i="35" s="1"/>
  <c r="M41" i="35"/>
  <c r="S41" i="35" s="1"/>
  <c r="L20" i="35"/>
  <c r="L6" i="35"/>
  <c r="L43" i="35"/>
  <c r="R43" i="35" s="1"/>
  <c r="M17" i="35"/>
  <c r="S17" i="35" s="1"/>
  <c r="L26" i="36"/>
  <c r="R26" i="36" s="1"/>
  <c r="L41" i="36"/>
  <c r="R41" i="36" s="1"/>
  <c r="K19" i="35"/>
  <c r="K17" i="35"/>
  <c r="L14" i="35"/>
  <c r="R14" i="35" s="1"/>
  <c r="M14" i="35"/>
  <c r="S14" i="35" s="1"/>
  <c r="M20" i="35"/>
  <c r="S20" i="35" s="1"/>
  <c r="M28" i="35"/>
  <c r="S28" i="35" s="1"/>
  <c r="M16" i="35"/>
  <c r="S16" i="35" s="1"/>
  <c r="M13" i="35"/>
  <c r="S13" i="35" s="1"/>
  <c r="P4" i="41"/>
  <c r="P5" i="41" s="1"/>
  <c r="K25" i="35"/>
  <c r="Q25" i="35" s="1"/>
  <c r="K32" i="35"/>
  <c r="Q32" i="35" s="1"/>
  <c r="K13" i="35"/>
  <c r="L44" i="35"/>
  <c r="M19" i="35"/>
  <c r="S19" i="35" s="1"/>
  <c r="M42" i="35"/>
  <c r="S42" i="35" s="1"/>
  <c r="M15" i="35"/>
  <c r="S15" i="35" s="1"/>
  <c r="M18" i="35"/>
  <c r="S18" i="35" s="1"/>
  <c r="L29" i="35"/>
  <c r="R29" i="35" s="1"/>
  <c r="K14" i="35"/>
  <c r="T14" i="35" s="1"/>
  <c r="K37" i="35"/>
  <c r="Q37" i="35" s="1"/>
  <c r="M9" i="35"/>
  <c r="S9" i="35" s="1"/>
  <c r="M12" i="35"/>
  <c r="S12" i="35" s="1"/>
  <c r="M23" i="35"/>
  <c r="S23" i="35" s="1"/>
  <c r="M21" i="35"/>
  <c r="S21" i="35" s="1"/>
  <c r="M10" i="35"/>
  <c r="S10" i="35" s="1"/>
  <c r="M43" i="35"/>
  <c r="S43" i="35" s="1"/>
  <c r="L17" i="38"/>
  <c r="R17" i="38" s="1"/>
  <c r="K44" i="35"/>
  <c r="Q44" i="35" s="1"/>
  <c r="L39" i="35"/>
  <c r="L35" i="36"/>
  <c r="R35" i="36" s="1"/>
  <c r="L31" i="36"/>
  <c r="R31" i="36" s="1"/>
  <c r="L38" i="36"/>
  <c r="R38" i="36" s="1"/>
  <c r="L42" i="36"/>
  <c r="R42" i="36" s="1"/>
  <c r="M41" i="36"/>
  <c r="S41" i="36" s="1"/>
  <c r="L34" i="36"/>
  <c r="R34" i="36" s="1"/>
  <c r="L27" i="36"/>
  <c r="R27" i="36" s="1"/>
  <c r="K43" i="36"/>
  <c r="Q43" i="36" s="1"/>
  <c r="K39" i="36"/>
  <c r="Q39" i="36" s="1"/>
  <c r="K31" i="36"/>
  <c r="L32" i="36"/>
  <c r="K5" i="41"/>
  <c r="Q5" i="41"/>
  <c r="L29" i="36"/>
  <c r="R29" i="36" s="1"/>
  <c r="K33" i="35"/>
  <c r="Q33" i="35" s="1"/>
  <c r="K29" i="35"/>
  <c r="K38" i="35"/>
  <c r="K10" i="35"/>
  <c r="Q10" i="35" s="1"/>
  <c r="K41" i="35"/>
  <c r="Q41" i="35" s="1"/>
  <c r="K23" i="35"/>
  <c r="Q23" i="35" s="1"/>
  <c r="K18" i="35"/>
  <c r="K30" i="35"/>
  <c r="Q30" i="35" s="1"/>
  <c r="K31" i="35"/>
  <c r="K42" i="36"/>
  <c r="Q42" i="36" s="1"/>
  <c r="K35" i="36"/>
  <c r="K36" i="36"/>
  <c r="Q36" i="36" s="1"/>
  <c r="K29" i="36"/>
  <c r="Q29" i="36" s="1"/>
  <c r="K28" i="36"/>
  <c r="Q28" i="36" s="1"/>
  <c r="M25" i="36"/>
  <c r="S25" i="36" s="1"/>
  <c r="M33" i="36"/>
  <c r="S33" i="36" s="1"/>
  <c r="M38" i="36"/>
  <c r="S38" i="36" s="1"/>
  <c r="M43" i="36"/>
  <c r="S43" i="36" s="1"/>
  <c r="M39" i="36"/>
  <c r="S39" i="36" s="1"/>
  <c r="M30" i="36"/>
  <c r="S30" i="36" s="1"/>
  <c r="L34" i="35"/>
  <c r="R34" i="35" s="1"/>
  <c r="L25" i="35"/>
  <c r="R25" i="35" s="1"/>
  <c r="L16" i="35"/>
  <c r="R16" i="35" s="1"/>
  <c r="L36" i="35"/>
  <c r="R36" i="35" s="1"/>
  <c r="L28" i="35"/>
  <c r="R28" i="35" s="1"/>
  <c r="L40" i="35"/>
  <c r="R40" i="35" s="1"/>
  <c r="L41" i="35"/>
  <c r="R41" i="35" s="1"/>
  <c r="L15" i="35"/>
  <c r="R15" i="35" s="1"/>
  <c r="K44" i="36"/>
  <c r="Q44" i="36" s="1"/>
  <c r="M34" i="35"/>
  <c r="S34" i="35" s="1"/>
  <c r="M35" i="35"/>
  <c r="S35" i="35" s="1"/>
  <c r="M40" i="35"/>
  <c r="S40" i="35" s="1"/>
  <c r="M33" i="35"/>
  <c r="S33" i="35" s="1"/>
  <c r="M29" i="35"/>
  <c r="S29" i="35" s="1"/>
  <c r="M44" i="36"/>
  <c r="S44" i="36" s="1"/>
  <c r="O4" i="41"/>
  <c r="K4" i="40"/>
  <c r="N4" i="40"/>
  <c r="O4" i="40"/>
  <c r="L5" i="41"/>
  <c r="R5" i="41"/>
  <c r="L39" i="36"/>
  <c r="R39" i="36" s="1"/>
  <c r="K16" i="35"/>
  <c r="K24" i="35"/>
  <c r="K27" i="35"/>
  <c r="K21" i="35"/>
  <c r="Q21" i="35" s="1"/>
  <c r="K42" i="35"/>
  <c r="Q42" i="35" s="1"/>
  <c r="K34" i="35"/>
  <c r="Q34" i="35" s="1"/>
  <c r="K12" i="35"/>
  <c r="K39" i="35"/>
  <c r="Q39" i="35" s="1"/>
  <c r="K20" i="35"/>
  <c r="K6" i="35"/>
  <c r="Q6" i="35" s="1"/>
  <c r="K32" i="36"/>
  <c r="Q32" i="36" s="1"/>
  <c r="K37" i="36"/>
  <c r="Q37" i="36" s="1"/>
  <c r="K40" i="36"/>
  <c r="Q40" i="36" s="1"/>
  <c r="K33" i="36"/>
  <c r="K27" i="36"/>
  <c r="M35" i="36"/>
  <c r="S35" i="36" s="1"/>
  <c r="M36" i="36"/>
  <c r="S36" i="36" s="1"/>
  <c r="M29" i="36"/>
  <c r="S29" i="36" s="1"/>
  <c r="L24" i="35"/>
  <c r="L27" i="35"/>
  <c r="R27" i="35" s="1"/>
  <c r="L19" i="35"/>
  <c r="R19" i="35" s="1"/>
  <c r="L32" i="35"/>
  <c r="L33" i="35"/>
  <c r="R33" i="35" s="1"/>
  <c r="L23" i="35"/>
  <c r="R23" i="35" s="1"/>
  <c r="L17" i="35"/>
  <c r="L30" i="35"/>
  <c r="R30" i="35" s="1"/>
  <c r="M31" i="35"/>
  <c r="S31" i="35" s="1"/>
  <c r="M24" i="35"/>
  <c r="S24" i="35" s="1"/>
  <c r="M37" i="35"/>
  <c r="S37" i="35" s="1"/>
  <c r="M30" i="35"/>
  <c r="S30" i="35" s="1"/>
  <c r="L44" i="36"/>
  <c r="R44" i="36" s="1"/>
  <c r="M44" i="35"/>
  <c r="S44" i="35" s="1"/>
  <c r="L37" i="36"/>
  <c r="L30" i="36"/>
  <c r="R30" i="36" s="1"/>
  <c r="L36" i="36"/>
  <c r="R36" i="36" s="1"/>
  <c r="L33" i="36"/>
  <c r="K28" i="35"/>
  <c r="Q28" i="35" s="1"/>
  <c r="K36" i="35"/>
  <c r="Q36" i="35" s="1"/>
  <c r="K7" i="35"/>
  <c r="K9" i="35"/>
  <c r="Q9" i="35" s="1"/>
  <c r="K22" i="35"/>
  <c r="Q22" i="35" s="1"/>
  <c r="K35" i="35"/>
  <c r="K26" i="35"/>
  <c r="Q26" i="35" s="1"/>
  <c r="K40" i="35"/>
  <c r="Q40" i="35" s="1"/>
  <c r="K43" i="35"/>
  <c r="K5" i="35"/>
  <c r="M42" i="36"/>
  <c r="S42" i="36" s="1"/>
  <c r="M31" i="36"/>
  <c r="S31" i="36" s="1"/>
  <c r="M28" i="36"/>
  <c r="S28" i="36" s="1"/>
  <c r="L38" i="35"/>
  <c r="R38" i="35" s="1"/>
  <c r="L26" i="35"/>
  <c r="R26" i="35" s="1"/>
  <c r="L12" i="35"/>
  <c r="R12" i="35" s="1"/>
  <c r="L21" i="35"/>
  <c r="L18" i="35"/>
  <c r="R18" i="35" s="1"/>
  <c r="L42" i="35"/>
  <c r="R42" i="35" s="1"/>
  <c r="M32" i="35"/>
  <c r="S32" i="35" s="1"/>
  <c r="M26" i="35"/>
  <c r="S26" i="35" s="1"/>
  <c r="M25" i="35"/>
  <c r="S25" i="35" s="1"/>
  <c r="M38" i="35"/>
  <c r="S38" i="35" s="1"/>
  <c r="M39" i="35"/>
  <c r="S39" i="35" s="1"/>
  <c r="N4" i="41"/>
  <c r="P4" i="40"/>
  <c r="L4" i="40"/>
  <c r="M5" i="41"/>
  <c r="S5" i="41"/>
  <c r="L7" i="39"/>
  <c r="R7" i="39" s="1"/>
  <c r="M6" i="39"/>
  <c r="S6" i="39" s="1"/>
  <c r="L10" i="38"/>
  <c r="L6" i="32"/>
  <c r="R6" i="32" s="1"/>
  <c r="M13" i="39"/>
  <c r="S13" i="39" s="1"/>
  <c r="L21" i="38"/>
  <c r="R21" i="38" s="1"/>
  <c r="M7" i="39"/>
  <c r="S7" i="39" s="1"/>
  <c r="M124" i="39"/>
  <c r="S124" i="39" s="1"/>
  <c r="L16" i="38"/>
  <c r="R16" i="38" s="1"/>
  <c r="L9" i="38"/>
  <c r="R9" i="38" s="1"/>
  <c r="L38" i="38"/>
  <c r="R38" i="38" s="1"/>
  <c r="M10" i="39"/>
  <c r="S10" i="39" s="1"/>
  <c r="M12" i="39"/>
  <c r="S12" i="39" s="1"/>
  <c r="K5" i="23"/>
  <c r="Q5" i="23" s="1"/>
  <c r="L8" i="38"/>
  <c r="R8" i="38" s="1"/>
  <c r="L34" i="38"/>
  <c r="L7" i="38"/>
  <c r="R7" i="38" s="1"/>
  <c r="L90" i="39"/>
  <c r="R90" i="39" s="1"/>
  <c r="L14" i="39"/>
  <c r="R14" i="39" s="1"/>
  <c r="M26" i="39"/>
  <c r="S26" i="39" s="1"/>
  <c r="M11" i="39"/>
  <c r="S11" i="39" s="1"/>
  <c r="K4" i="32"/>
  <c r="M121" i="39"/>
  <c r="S121" i="39" s="1"/>
  <c r="K118" i="38"/>
  <c r="Q118" i="38" s="1"/>
  <c r="L123" i="38"/>
  <c r="R123" i="38" s="1"/>
  <c r="L6" i="38"/>
  <c r="R6" i="38" s="1"/>
  <c r="L25" i="38"/>
  <c r="R25" i="38" s="1"/>
  <c r="M9" i="39"/>
  <c r="S9" i="39" s="1"/>
  <c r="M8" i="39"/>
  <c r="S8" i="39" s="1"/>
  <c r="L117" i="38"/>
  <c r="L92" i="38"/>
  <c r="M97" i="39"/>
  <c r="S97" i="39" s="1"/>
  <c r="M61" i="39"/>
  <c r="S61" i="39" s="1"/>
  <c r="L101" i="39"/>
  <c r="L113" i="39"/>
  <c r="L32" i="39"/>
  <c r="K103" i="38"/>
  <c r="L13" i="38"/>
  <c r="L69" i="38"/>
  <c r="L76" i="38"/>
  <c r="L48" i="38"/>
  <c r="L23" i="38"/>
  <c r="L72" i="38"/>
  <c r="L89" i="38"/>
  <c r="L32" i="38"/>
  <c r="L116" i="38"/>
  <c r="L104" i="38"/>
  <c r="L40" i="38"/>
  <c r="L95" i="38"/>
  <c r="L86" i="38"/>
  <c r="L19" i="38"/>
  <c r="L36" i="38"/>
  <c r="L85" i="38"/>
  <c r="L100" i="38"/>
  <c r="L132" i="38"/>
  <c r="L64" i="38"/>
  <c r="L113" i="38"/>
  <c r="L93" i="38"/>
  <c r="L58" i="38"/>
  <c r="L119" i="38"/>
  <c r="L61" i="38"/>
  <c r="L109" i="38"/>
  <c r="L33" i="38"/>
  <c r="L75" i="38"/>
  <c r="L131" i="38"/>
  <c r="L37" i="38"/>
  <c r="L55" i="38"/>
  <c r="L115" i="38"/>
  <c r="L24" i="38"/>
  <c r="L20" i="38"/>
  <c r="L73" i="38"/>
  <c r="L50" i="38"/>
  <c r="L84" i="38"/>
  <c r="L29" i="38"/>
  <c r="L88" i="38"/>
  <c r="L28" i="38"/>
  <c r="L79" i="38"/>
  <c r="L62" i="38"/>
  <c r="L22" i="38"/>
  <c r="L114" i="38"/>
  <c r="L42" i="38"/>
  <c r="L130" i="38"/>
  <c r="L68" i="38"/>
  <c r="L81" i="38"/>
  <c r="L31" i="38"/>
  <c r="L96" i="38"/>
  <c r="L103" i="38"/>
  <c r="L122" i="38"/>
  <c r="L26" i="38"/>
  <c r="L56" i="38"/>
  <c r="L87" i="38"/>
  <c r="L46" i="38"/>
  <c r="L14" i="38"/>
  <c r="L77" i="38"/>
  <c r="L11" i="38"/>
  <c r="L43" i="38"/>
  <c r="L57" i="38"/>
  <c r="L129" i="38"/>
  <c r="L94" i="38"/>
  <c r="L74" i="38"/>
  <c r="L18" i="38"/>
  <c r="L125" i="38"/>
  <c r="L52" i="38"/>
  <c r="L47" i="38"/>
  <c r="L66" i="38"/>
  <c r="L82" i="38"/>
  <c r="L35" i="38"/>
  <c r="L111" i="38"/>
  <c r="L120" i="38"/>
  <c r="L128" i="38"/>
  <c r="L53" i="38"/>
  <c r="L105" i="38"/>
  <c r="L39" i="38"/>
  <c r="L83" i="38"/>
  <c r="L70" i="38"/>
  <c r="L108" i="38"/>
  <c r="M81" i="39"/>
  <c r="S81" i="39" s="1"/>
  <c r="M21" i="39"/>
  <c r="S21" i="39" s="1"/>
  <c r="M54" i="39"/>
  <c r="S54" i="39" s="1"/>
  <c r="M105" i="39"/>
  <c r="S105" i="39" s="1"/>
  <c r="M48" i="39"/>
  <c r="S48" i="39" s="1"/>
  <c r="M15" i="39"/>
  <c r="S15" i="39" s="1"/>
  <c r="M43" i="39"/>
  <c r="S43" i="39" s="1"/>
  <c r="L52" i="39"/>
  <c r="L55" i="39"/>
  <c r="L13" i="39"/>
  <c r="L128" i="39"/>
  <c r="L126" i="39"/>
  <c r="L124" i="38"/>
  <c r="L110" i="38"/>
  <c r="L118" i="38"/>
  <c r="L59" i="38"/>
  <c r="L133" i="38"/>
  <c r="M93" i="39"/>
  <c r="S93" i="39" s="1"/>
  <c r="L70" i="39"/>
  <c r="K84" i="38"/>
  <c r="L44" i="38"/>
  <c r="L106" i="38"/>
  <c r="L45" i="38"/>
  <c r="L112" i="38"/>
  <c r="L54" i="38"/>
  <c r="L98" i="38"/>
  <c r="L49" i="38"/>
  <c r="L71" i="38"/>
  <c r="L127" i="38"/>
  <c r="R10" i="38"/>
  <c r="L121" i="38"/>
  <c r="L99" i="38"/>
  <c r="L12" i="38"/>
  <c r="M32" i="39"/>
  <c r="S32" i="39" s="1"/>
  <c r="M68" i="39"/>
  <c r="S68" i="39" s="1"/>
  <c r="M38" i="39"/>
  <c r="S38" i="39" s="1"/>
  <c r="M20" i="39"/>
  <c r="S20" i="39" s="1"/>
  <c r="M22" i="39"/>
  <c r="S22" i="39" s="1"/>
  <c r="M111" i="39"/>
  <c r="S111" i="39" s="1"/>
  <c r="M96" i="39"/>
  <c r="S96" i="39" s="1"/>
  <c r="M16" i="39"/>
  <c r="S16" i="39" s="1"/>
  <c r="L130" i="39"/>
  <c r="L118" i="39"/>
  <c r="L21" i="39"/>
  <c r="L24" i="39"/>
  <c r="L26" i="39"/>
  <c r="L44" i="39"/>
  <c r="L123" i="39"/>
  <c r="L121" i="39"/>
  <c r="L54" i="39"/>
  <c r="K113" i="38"/>
  <c r="K56" i="38"/>
  <c r="K55" i="38"/>
  <c r="K123" i="38"/>
  <c r="K121" i="38"/>
  <c r="K127" i="38"/>
  <c r="K70" i="38"/>
  <c r="K54" i="38"/>
  <c r="K101" i="38"/>
  <c r="K98" i="38"/>
  <c r="K87" i="38"/>
  <c r="K122" i="38"/>
  <c r="K48" i="38"/>
  <c r="K7" i="38"/>
  <c r="K40" i="38"/>
  <c r="K47" i="38"/>
  <c r="K81" i="38"/>
  <c r="K82" i="38"/>
  <c r="K60" i="38"/>
  <c r="K90" i="38"/>
  <c r="K49" i="38"/>
  <c r="K8" i="38"/>
  <c r="K30" i="38"/>
  <c r="K26" i="38"/>
  <c r="K83" i="38"/>
  <c r="K22" i="38"/>
  <c r="K77" i="38"/>
  <c r="K57" i="38"/>
  <c r="K80" i="38"/>
  <c r="K46" i="38"/>
  <c r="K66" i="38"/>
  <c r="K96" i="38"/>
  <c r="K17" i="38"/>
  <c r="K99" i="38"/>
  <c r="K63" i="38"/>
  <c r="K27" i="38"/>
  <c r="K39" i="38"/>
  <c r="K89" i="38"/>
  <c r="K114" i="38"/>
  <c r="K107" i="38"/>
  <c r="K74" i="38"/>
  <c r="K14" i="38"/>
  <c r="K85" i="38"/>
  <c r="K88" i="38"/>
  <c r="K128" i="38"/>
  <c r="K52" i="38"/>
  <c r="K105" i="38"/>
  <c r="K50" i="38"/>
  <c r="K19" i="38"/>
  <c r="K34" i="38"/>
  <c r="K86" i="38"/>
  <c r="K38" i="38"/>
  <c r="K21" i="38"/>
  <c r="K112" i="38"/>
  <c r="K129" i="38"/>
  <c r="K45" i="38"/>
  <c r="K32" i="38"/>
  <c r="K133" i="38"/>
  <c r="K15" i="38"/>
  <c r="K31" i="38"/>
  <c r="K43" i="38"/>
  <c r="K67" i="38"/>
  <c r="K76" i="38"/>
  <c r="K109" i="38"/>
  <c r="K126" i="38"/>
  <c r="K73" i="38"/>
  <c r="K61" i="38"/>
  <c r="K33" i="38"/>
  <c r="K23" i="38"/>
  <c r="K62" i="38"/>
  <c r="K91" i="38"/>
  <c r="K100" i="38"/>
  <c r="K119" i="38"/>
  <c r="K65" i="38"/>
  <c r="K41" i="38"/>
  <c r="K130" i="38"/>
  <c r="K25" i="38"/>
  <c r="K104" i="38"/>
  <c r="K20" i="38"/>
  <c r="K16" i="38"/>
  <c r="K116" i="38"/>
  <c r="K28" i="38"/>
  <c r="K51" i="38"/>
  <c r="K69" i="38"/>
  <c r="K35" i="38"/>
  <c r="K108" i="38"/>
  <c r="K125" i="38"/>
  <c r="K18" i="38"/>
  <c r="K111" i="38"/>
  <c r="K37" i="38"/>
  <c r="K29" i="38"/>
  <c r="K95" i="38"/>
  <c r="K92" i="38"/>
  <c r="K68" i="38"/>
  <c r="K97" i="38"/>
  <c r="K64" i="38"/>
  <c r="K36" i="38"/>
  <c r="K106" i="38"/>
  <c r="K132" i="38"/>
  <c r="K124" i="38"/>
  <c r="K13" i="38"/>
  <c r="K10" i="38"/>
  <c r="K117" i="38"/>
  <c r="K58" i="38"/>
  <c r="K11" i="38"/>
  <c r="K75" i="38"/>
  <c r="K12" i="38"/>
  <c r="K24" i="38"/>
  <c r="K44" i="38"/>
  <c r="K120" i="38"/>
  <c r="K42" i="38"/>
  <c r="K9" i="38"/>
  <c r="K102" i="38"/>
  <c r="K131" i="38"/>
  <c r="K78" i="38"/>
  <c r="K71" i="38"/>
  <c r="K115" i="38"/>
  <c r="K79" i="38"/>
  <c r="K72" i="38"/>
  <c r="K110" i="38"/>
  <c r="K53" i="38"/>
  <c r="K6" i="38"/>
  <c r="L97" i="38"/>
  <c r="L90" i="38"/>
  <c r="L67" i="38"/>
  <c r="L60" i="38"/>
  <c r="L126" i="38"/>
  <c r="M40" i="39"/>
  <c r="S40" i="39" s="1"/>
  <c r="L74" i="39"/>
  <c r="L96" i="39"/>
  <c r="L112" i="39"/>
  <c r="L61" i="39"/>
  <c r="K93" i="38"/>
  <c r="L30" i="38"/>
  <c r="L78" i="38"/>
  <c r="L27" i="38"/>
  <c r="L63" i="38"/>
  <c r="L107" i="38"/>
  <c r="L91" i="38"/>
  <c r="L80" i="38"/>
  <c r="L101" i="38"/>
  <c r="L15" i="38"/>
  <c r="L102" i="38"/>
  <c r="L65" i="38"/>
  <c r="L41" i="38"/>
  <c r="L51" i="38"/>
  <c r="M84" i="39"/>
  <c r="S84" i="39" s="1"/>
  <c r="M78" i="39"/>
  <c r="S78" i="39" s="1"/>
  <c r="M76" i="39"/>
  <c r="S76" i="39" s="1"/>
  <c r="M55" i="39"/>
  <c r="S55" i="39" s="1"/>
  <c r="M130" i="39"/>
  <c r="S130" i="39" s="1"/>
  <c r="M73" i="39"/>
  <c r="S73" i="39" s="1"/>
  <c r="M77" i="39"/>
  <c r="S77" i="39" s="1"/>
  <c r="M80" i="39"/>
  <c r="S80" i="39" s="1"/>
  <c r="L89" i="39"/>
  <c r="L62" i="39"/>
  <c r="L25" i="39"/>
  <c r="L23" i="39"/>
  <c r="L22" i="39"/>
  <c r="L56" i="39"/>
  <c r="L33" i="39"/>
  <c r="L78" i="39"/>
  <c r="K94" i="38"/>
  <c r="K59" i="38"/>
  <c r="M98" i="39"/>
  <c r="S98" i="39" s="1"/>
  <c r="M44" i="39"/>
  <c r="S44" i="39" s="1"/>
  <c r="M59" i="39"/>
  <c r="S59" i="39" s="1"/>
  <c r="M126" i="39"/>
  <c r="S126" i="39" s="1"/>
  <c r="M91" i="39"/>
  <c r="S91" i="39" s="1"/>
  <c r="M57" i="39"/>
  <c r="S57" i="39" s="1"/>
  <c r="M131" i="39"/>
  <c r="S131" i="39" s="1"/>
  <c r="M82" i="39"/>
  <c r="S82" i="39" s="1"/>
  <c r="M49" i="39"/>
  <c r="S49" i="39" s="1"/>
  <c r="M100" i="39"/>
  <c r="S100" i="39" s="1"/>
  <c r="M60" i="39"/>
  <c r="S60" i="39" s="1"/>
  <c r="M70" i="39"/>
  <c r="S70" i="39" s="1"/>
  <c r="M92" i="39"/>
  <c r="S92" i="39" s="1"/>
  <c r="M127" i="39"/>
  <c r="S127" i="39" s="1"/>
  <c r="M66" i="39"/>
  <c r="S66" i="39" s="1"/>
  <c r="M109" i="39"/>
  <c r="S109" i="39" s="1"/>
  <c r="M102" i="39"/>
  <c r="S102" i="39" s="1"/>
  <c r="M113" i="39"/>
  <c r="S113" i="39" s="1"/>
  <c r="M132" i="39"/>
  <c r="S132" i="39" s="1"/>
  <c r="M107" i="39"/>
  <c r="S107" i="39" s="1"/>
  <c r="M17" i="39"/>
  <c r="S17" i="39" s="1"/>
  <c r="M34" i="39"/>
  <c r="S34" i="39" s="1"/>
  <c r="M104" i="39"/>
  <c r="S104" i="39" s="1"/>
  <c r="M33" i="39"/>
  <c r="S33" i="39" s="1"/>
  <c r="M74" i="39"/>
  <c r="S74" i="39" s="1"/>
  <c r="M103" i="39"/>
  <c r="S103" i="39" s="1"/>
  <c r="M117" i="39"/>
  <c r="S117" i="39" s="1"/>
  <c r="M18" i="39"/>
  <c r="S18" i="39" s="1"/>
  <c r="L15" i="39"/>
  <c r="L107" i="39"/>
  <c r="L68" i="39"/>
  <c r="L88" i="39"/>
  <c r="L127" i="39"/>
  <c r="L8" i="39"/>
  <c r="L125" i="39"/>
  <c r="L87" i="39"/>
  <c r="L108" i="39"/>
  <c r="L18" i="39"/>
  <c r="L109" i="39"/>
  <c r="L117" i="39"/>
  <c r="L76" i="39"/>
  <c r="L47" i="39"/>
  <c r="L35" i="39"/>
  <c r="L65" i="39"/>
  <c r="L93" i="39"/>
  <c r="L114" i="39"/>
  <c r="L41" i="39"/>
  <c r="L40" i="39"/>
  <c r="L34" i="39"/>
  <c r="L100" i="39"/>
  <c r="L12" i="39"/>
  <c r="L72" i="39"/>
  <c r="L77" i="39"/>
  <c r="L58" i="39"/>
  <c r="L43" i="39"/>
  <c r="L50" i="39"/>
  <c r="L10" i="39"/>
  <c r="L80" i="39"/>
  <c r="L85" i="39"/>
  <c r="L103" i="39"/>
  <c r="L11" i="39"/>
  <c r="M50" i="39"/>
  <c r="S50" i="39" s="1"/>
  <c r="K19" i="39"/>
  <c r="K10" i="39"/>
  <c r="K88" i="39"/>
  <c r="K35" i="39"/>
  <c r="K63" i="39"/>
  <c r="K66" i="39"/>
  <c r="K95" i="39"/>
  <c r="K79" i="39"/>
  <c r="K103" i="39"/>
  <c r="K6" i="39"/>
  <c r="K113" i="39"/>
  <c r="K62" i="39"/>
  <c r="K96" i="39"/>
  <c r="K102" i="39"/>
  <c r="K27" i="39"/>
  <c r="K74" i="39"/>
  <c r="K61" i="39"/>
  <c r="K36" i="39"/>
  <c r="K91" i="39"/>
  <c r="K75" i="39"/>
  <c r="K52" i="39"/>
  <c r="K130" i="39"/>
  <c r="K46" i="39"/>
  <c r="K13" i="39"/>
  <c r="K84" i="39"/>
  <c r="K38" i="39"/>
  <c r="K121" i="39"/>
  <c r="K128" i="39"/>
  <c r="K131" i="39"/>
  <c r="K99" i="39"/>
  <c r="K7" i="39"/>
  <c r="K64" i="39"/>
  <c r="K124" i="39"/>
  <c r="K20" i="39"/>
  <c r="K119" i="39"/>
  <c r="K47" i="39"/>
  <c r="K28" i="39"/>
  <c r="K32" i="39"/>
  <c r="K118" i="39"/>
  <c r="K117" i="39"/>
  <c r="K83" i="39"/>
  <c r="K97" i="39"/>
  <c r="K45" i="39"/>
  <c r="K31" i="39"/>
  <c r="K22" i="39"/>
  <c r="K76" i="39"/>
  <c r="K115" i="39"/>
  <c r="K48" i="39"/>
  <c r="K65" i="39"/>
  <c r="K24" i="39"/>
  <c r="K5" i="39"/>
  <c r="K72" i="39"/>
  <c r="K122" i="39"/>
  <c r="K42" i="39"/>
  <c r="K89" i="39"/>
  <c r="K73" i="39"/>
  <c r="K68" i="39"/>
  <c r="K127" i="39"/>
  <c r="K98" i="39"/>
  <c r="K44" i="39"/>
  <c r="K133" i="39"/>
  <c r="K132" i="39"/>
  <c r="K80" i="39"/>
  <c r="K126" i="39"/>
  <c r="K11" i="39"/>
  <c r="K37" i="39"/>
  <c r="K53" i="39"/>
  <c r="K85" i="39"/>
  <c r="K69" i="39"/>
  <c r="K114" i="39"/>
  <c r="K25" i="39"/>
  <c r="K104" i="39"/>
  <c r="K125" i="39"/>
  <c r="K33" i="39"/>
  <c r="K59" i="39"/>
  <c r="K112" i="39"/>
  <c r="K92" i="39"/>
  <c r="K123" i="39"/>
  <c r="K55" i="39"/>
  <c r="K86" i="39"/>
  <c r="K51" i="39"/>
  <c r="K101" i="39"/>
  <c r="K8" i="39"/>
  <c r="K34" i="39"/>
  <c r="K106" i="39"/>
  <c r="K87" i="39"/>
  <c r="K71" i="39"/>
  <c r="K120" i="39"/>
  <c r="K94" i="39"/>
  <c r="K56" i="39"/>
  <c r="K116" i="39"/>
  <c r="K109" i="39"/>
  <c r="K30" i="39"/>
  <c r="K105" i="39"/>
  <c r="K67" i="39"/>
  <c r="K50" i="39"/>
  <c r="K39" i="39"/>
  <c r="K70" i="39"/>
  <c r="K60" i="39"/>
  <c r="K14" i="39"/>
  <c r="K129" i="39"/>
  <c r="K15" i="39"/>
  <c r="K54" i="39"/>
  <c r="K100" i="39"/>
  <c r="K26" i="39"/>
  <c r="K77" i="39"/>
  <c r="K29" i="39"/>
  <c r="K12" i="39"/>
  <c r="K107" i="39"/>
  <c r="K16" i="39"/>
  <c r="K40" i="39"/>
  <c r="K90" i="39"/>
  <c r="K18" i="39"/>
  <c r="K49" i="39"/>
  <c r="K57" i="39"/>
  <c r="K21" i="39"/>
  <c r="K81" i="39"/>
  <c r="K78" i="39"/>
  <c r="K41" i="39"/>
  <c r="K58" i="39"/>
  <c r="K23" i="39"/>
  <c r="K108" i="39"/>
  <c r="K17" i="39"/>
  <c r="K9" i="39"/>
  <c r="K82" i="39"/>
  <c r="K111" i="39"/>
  <c r="K110" i="39"/>
  <c r="K43" i="39"/>
  <c r="K93" i="39"/>
  <c r="M110" i="39"/>
  <c r="S110" i="39" s="1"/>
  <c r="M51" i="39"/>
  <c r="S51" i="39" s="1"/>
  <c r="M125" i="39"/>
  <c r="S125" i="39" s="1"/>
  <c r="M35" i="39"/>
  <c r="S35" i="39" s="1"/>
  <c r="M46" i="39"/>
  <c r="S46" i="39" s="1"/>
  <c r="M69" i="39"/>
  <c r="S69" i="39" s="1"/>
  <c r="M53" i="39"/>
  <c r="S53" i="39" s="1"/>
  <c r="M63" i="39"/>
  <c r="S63" i="39" s="1"/>
  <c r="M19" i="39"/>
  <c r="S19" i="39" s="1"/>
  <c r="M120" i="39"/>
  <c r="S120" i="39" s="1"/>
  <c r="M72" i="39"/>
  <c r="S72" i="39" s="1"/>
  <c r="M67" i="39"/>
  <c r="S67" i="39" s="1"/>
  <c r="M27" i="39"/>
  <c r="S27" i="39" s="1"/>
  <c r="M116" i="39"/>
  <c r="S116" i="39" s="1"/>
  <c r="M112" i="39"/>
  <c r="S112" i="39" s="1"/>
  <c r="M95" i="39"/>
  <c r="S95" i="39" s="1"/>
  <c r="M86" i="39"/>
  <c r="S86" i="39" s="1"/>
  <c r="M14" i="39"/>
  <c r="S14" i="39" s="1"/>
  <c r="M64" i="39"/>
  <c r="S64" i="39" s="1"/>
  <c r="M28" i="39"/>
  <c r="S28" i="39" s="1"/>
  <c r="M118" i="39"/>
  <c r="S118" i="39" s="1"/>
  <c r="M89" i="39"/>
  <c r="S89" i="39" s="1"/>
  <c r="M65" i="39"/>
  <c r="S65" i="39" s="1"/>
  <c r="M47" i="39"/>
  <c r="S47" i="39" s="1"/>
  <c r="M133" i="39"/>
  <c r="S133" i="39" s="1"/>
  <c r="M56" i="39"/>
  <c r="S56" i="39" s="1"/>
  <c r="M41" i="39"/>
  <c r="S41" i="39" s="1"/>
  <c r="M114" i="39"/>
  <c r="S114" i="39" s="1"/>
  <c r="M42" i="39"/>
  <c r="S42" i="39" s="1"/>
  <c r="M90" i="39"/>
  <c r="S90" i="39" s="1"/>
  <c r="M24" i="39"/>
  <c r="S24" i="39" s="1"/>
  <c r="M83" i="39"/>
  <c r="S83" i="39" s="1"/>
  <c r="L48" i="39"/>
  <c r="L20" i="39"/>
  <c r="L92" i="39"/>
  <c r="L132" i="39"/>
  <c r="L94" i="39"/>
  <c r="L115" i="39"/>
  <c r="L45" i="39"/>
  <c r="L95" i="39"/>
  <c r="L97" i="39"/>
  <c r="L59" i="39"/>
  <c r="L105" i="39"/>
  <c r="L111" i="39"/>
  <c r="L73" i="39"/>
  <c r="L79" i="39"/>
  <c r="L120" i="39"/>
  <c r="L6" i="39"/>
  <c r="L75" i="39"/>
  <c r="L27" i="39"/>
  <c r="L71" i="39"/>
  <c r="L46" i="39"/>
  <c r="L30" i="39"/>
  <c r="L110" i="39"/>
  <c r="L38" i="39"/>
  <c r="L31" i="39"/>
  <c r="L98" i="39"/>
  <c r="L122" i="39"/>
  <c r="L17" i="39"/>
  <c r="L37" i="39"/>
  <c r="L124" i="39"/>
  <c r="L99" i="39"/>
  <c r="L116" i="39"/>
  <c r="M98" i="38"/>
  <c r="S98" i="38" s="1"/>
  <c r="M86" i="38"/>
  <c r="S86" i="38" s="1"/>
  <c r="M90" i="38"/>
  <c r="S90" i="38" s="1"/>
  <c r="M70" i="38"/>
  <c r="S70" i="38" s="1"/>
  <c r="M68" i="38"/>
  <c r="S68" i="38" s="1"/>
  <c r="M50" i="38"/>
  <c r="S50" i="38" s="1"/>
  <c r="M97" i="38"/>
  <c r="S97" i="38" s="1"/>
  <c r="M55" i="38"/>
  <c r="S55" i="38" s="1"/>
  <c r="M27" i="38"/>
  <c r="S27" i="38" s="1"/>
  <c r="M36" i="38"/>
  <c r="S36" i="38" s="1"/>
  <c r="M116" i="38"/>
  <c r="S116" i="38" s="1"/>
  <c r="M84" i="38"/>
  <c r="S84" i="38" s="1"/>
  <c r="M119" i="38"/>
  <c r="S119" i="38" s="1"/>
  <c r="M87" i="38"/>
  <c r="S87" i="38" s="1"/>
  <c r="M21" i="38"/>
  <c r="S21" i="38" s="1"/>
  <c r="M30" i="38"/>
  <c r="S30" i="38" s="1"/>
  <c r="M53" i="38"/>
  <c r="S53" i="38" s="1"/>
  <c r="M60" i="38"/>
  <c r="S60" i="38" s="1"/>
  <c r="M44" i="38"/>
  <c r="S44" i="38" s="1"/>
  <c r="M124" i="38"/>
  <c r="S124" i="38" s="1"/>
  <c r="M93" i="38"/>
  <c r="S93" i="38" s="1"/>
  <c r="M125" i="38"/>
  <c r="S125" i="38" s="1"/>
  <c r="M96" i="38"/>
  <c r="S96" i="38" s="1"/>
  <c r="M91" i="38"/>
  <c r="S91" i="38" s="1"/>
  <c r="M29" i="38"/>
  <c r="S29" i="38" s="1"/>
  <c r="M7" i="38"/>
  <c r="S7" i="38" s="1"/>
  <c r="M10" i="38"/>
  <c r="S10" i="38" s="1"/>
  <c r="M9" i="38"/>
  <c r="S9" i="38" s="1"/>
  <c r="M78" i="38"/>
  <c r="S78" i="38" s="1"/>
  <c r="M38" i="38"/>
  <c r="S38" i="38" s="1"/>
  <c r="M102" i="38"/>
  <c r="S102" i="38" s="1"/>
  <c r="M82" i="38"/>
  <c r="S82" i="38" s="1"/>
  <c r="M114" i="38"/>
  <c r="S114" i="38" s="1"/>
  <c r="M110" i="38"/>
  <c r="S110" i="38" s="1"/>
  <c r="M94" i="38"/>
  <c r="S94" i="38" s="1"/>
  <c r="M126" i="38"/>
  <c r="S126" i="38" s="1"/>
  <c r="M118" i="38"/>
  <c r="S118" i="38" s="1"/>
  <c r="M64" i="38"/>
  <c r="S64" i="38" s="1"/>
  <c r="M46" i="38"/>
  <c r="S46" i="38" s="1"/>
  <c r="M121" i="38"/>
  <c r="S121" i="38" s="1"/>
  <c r="M89" i="38"/>
  <c r="S89" i="38" s="1"/>
  <c r="M47" i="38"/>
  <c r="S47" i="38" s="1"/>
  <c r="M23" i="38"/>
  <c r="S23" i="38" s="1"/>
  <c r="M14" i="38"/>
  <c r="S14" i="38" s="1"/>
  <c r="M108" i="38"/>
  <c r="S108" i="38" s="1"/>
  <c r="M76" i="38"/>
  <c r="S76" i="38" s="1"/>
  <c r="M66" i="38"/>
  <c r="S66" i="38" s="1"/>
  <c r="M111" i="38"/>
  <c r="S111" i="38" s="1"/>
  <c r="M79" i="38"/>
  <c r="S79" i="38" s="1"/>
  <c r="M61" i="38"/>
  <c r="S61" i="38" s="1"/>
  <c r="M37" i="38"/>
  <c r="S37" i="38" s="1"/>
  <c r="M26" i="38"/>
  <c r="S26" i="38" s="1"/>
  <c r="M56" i="38"/>
  <c r="S56" i="38" s="1"/>
  <c r="M40" i="38"/>
  <c r="S40" i="38" s="1"/>
  <c r="M117" i="38"/>
  <c r="S117" i="38" s="1"/>
  <c r="M85" i="38"/>
  <c r="S85" i="38" s="1"/>
  <c r="M51" i="38"/>
  <c r="S51" i="38" s="1"/>
  <c r="M33" i="38"/>
  <c r="S33" i="38" s="1"/>
  <c r="M120" i="38"/>
  <c r="S120" i="38" s="1"/>
  <c r="M88" i="38"/>
  <c r="S88" i="38" s="1"/>
  <c r="M62" i="38"/>
  <c r="S62" i="38" s="1"/>
  <c r="M115" i="38"/>
  <c r="S115" i="38" s="1"/>
  <c r="M83" i="38"/>
  <c r="S83" i="38" s="1"/>
  <c r="M41" i="38"/>
  <c r="S41" i="38" s="1"/>
  <c r="M8" i="38"/>
  <c r="S8" i="38" s="1"/>
  <c r="M25" i="38"/>
  <c r="S25" i="38" s="1"/>
  <c r="M122" i="38"/>
  <c r="S122" i="38" s="1"/>
  <c r="M131" i="38"/>
  <c r="S131" i="38" s="1"/>
  <c r="M58" i="38"/>
  <c r="S58" i="38" s="1"/>
  <c r="M113" i="38"/>
  <c r="S113" i="38" s="1"/>
  <c r="M63" i="38"/>
  <c r="S63" i="38" s="1"/>
  <c r="M19" i="38"/>
  <c r="S19" i="38" s="1"/>
  <c r="M103" i="38"/>
  <c r="S103" i="38" s="1"/>
  <c r="M15" i="38"/>
  <c r="S15" i="38" s="1"/>
  <c r="M16" i="38"/>
  <c r="S16" i="38" s="1"/>
  <c r="M52" i="38"/>
  <c r="S52" i="38" s="1"/>
  <c r="M109" i="38"/>
  <c r="S109" i="38" s="1"/>
  <c r="M59" i="38"/>
  <c r="S59" i="38" s="1"/>
  <c r="M80" i="38"/>
  <c r="S80" i="38" s="1"/>
  <c r="M75" i="38"/>
  <c r="S75" i="38" s="1"/>
  <c r="M24" i="38"/>
  <c r="S24" i="38" s="1"/>
  <c r="M74" i="38"/>
  <c r="S74" i="38" s="1"/>
  <c r="M81" i="38"/>
  <c r="S81" i="38" s="1"/>
  <c r="M22" i="38"/>
  <c r="S22" i="38" s="1"/>
  <c r="M127" i="38"/>
  <c r="S127" i="38" s="1"/>
  <c r="M12" i="38"/>
  <c r="S12" i="38" s="1"/>
  <c r="M112" i="38"/>
  <c r="S112" i="38" s="1"/>
  <c r="M107" i="38"/>
  <c r="S107" i="38" s="1"/>
  <c r="M130" i="38"/>
  <c r="S130" i="38" s="1"/>
  <c r="M39" i="38"/>
  <c r="S39" i="38" s="1"/>
  <c r="M31" i="38"/>
  <c r="S31" i="38" s="1"/>
  <c r="M129" i="38"/>
  <c r="S129" i="38" s="1"/>
  <c r="M34" i="38"/>
  <c r="S34" i="38" s="1"/>
  <c r="M32" i="38"/>
  <c r="S32" i="38" s="1"/>
  <c r="M69" i="38"/>
  <c r="S69" i="38" s="1"/>
  <c r="M104" i="38"/>
  <c r="S104" i="38" s="1"/>
  <c r="M99" i="38"/>
  <c r="S99" i="38" s="1"/>
  <c r="M13" i="38"/>
  <c r="S13" i="38" s="1"/>
  <c r="M106" i="38"/>
  <c r="S106" i="38" s="1"/>
  <c r="M54" i="38"/>
  <c r="S54" i="38" s="1"/>
  <c r="M105" i="38"/>
  <c r="S105" i="38" s="1"/>
  <c r="M20" i="38"/>
  <c r="S20" i="38" s="1"/>
  <c r="M123" i="38"/>
  <c r="S123" i="38" s="1"/>
  <c r="M128" i="38"/>
  <c r="S128" i="38" s="1"/>
  <c r="M95" i="38"/>
  <c r="S95" i="38" s="1"/>
  <c r="M5" i="38"/>
  <c r="S5" i="38" s="1"/>
  <c r="M45" i="38"/>
  <c r="S45" i="38" s="1"/>
  <c r="M48" i="38"/>
  <c r="S48" i="38" s="1"/>
  <c r="M101" i="38"/>
  <c r="S101" i="38" s="1"/>
  <c r="M17" i="38"/>
  <c r="S17" i="38" s="1"/>
  <c r="M28" i="38"/>
  <c r="S28" i="38" s="1"/>
  <c r="M6" i="38"/>
  <c r="S6" i="38" s="1"/>
  <c r="M72" i="38"/>
  <c r="S72" i="38" s="1"/>
  <c r="M67" i="38"/>
  <c r="S67" i="38" s="1"/>
  <c r="M57" i="38"/>
  <c r="S57" i="38" s="1"/>
  <c r="M133" i="38"/>
  <c r="S133" i="38" s="1"/>
  <c r="M42" i="38"/>
  <c r="S42" i="38" s="1"/>
  <c r="M35" i="38"/>
  <c r="S35" i="38" s="1"/>
  <c r="M100" i="38"/>
  <c r="S100" i="38" s="1"/>
  <c r="M71" i="38"/>
  <c r="S71" i="38" s="1"/>
  <c r="M77" i="38"/>
  <c r="S77" i="38" s="1"/>
  <c r="M11" i="38"/>
  <c r="S11" i="38" s="1"/>
  <c r="M132" i="38"/>
  <c r="S132" i="38" s="1"/>
  <c r="M65" i="38"/>
  <c r="S65" i="38" s="1"/>
  <c r="M49" i="38"/>
  <c r="S49" i="38" s="1"/>
  <c r="M73" i="38"/>
  <c r="S73" i="38" s="1"/>
  <c r="M92" i="38"/>
  <c r="S92" i="38" s="1"/>
  <c r="M18" i="38"/>
  <c r="S18" i="38" s="1"/>
  <c r="M43" i="38"/>
  <c r="S43" i="38" s="1"/>
  <c r="M87" i="39"/>
  <c r="S87" i="39" s="1"/>
  <c r="M106" i="39"/>
  <c r="S106" i="39" s="1"/>
  <c r="M119" i="39"/>
  <c r="S119" i="39" s="1"/>
  <c r="M94" i="39"/>
  <c r="S94" i="39" s="1"/>
  <c r="M129" i="39"/>
  <c r="S129" i="39" s="1"/>
  <c r="M71" i="39"/>
  <c r="S71" i="39" s="1"/>
  <c r="M62" i="39"/>
  <c r="S62" i="39" s="1"/>
  <c r="M128" i="39"/>
  <c r="S128" i="39" s="1"/>
  <c r="M36" i="39"/>
  <c r="S36" i="39" s="1"/>
  <c r="M88" i="39"/>
  <c r="S88" i="39" s="1"/>
  <c r="M30" i="39"/>
  <c r="S30" i="39" s="1"/>
  <c r="M101" i="39"/>
  <c r="S101" i="39" s="1"/>
  <c r="M85" i="39"/>
  <c r="S85" i="39" s="1"/>
  <c r="M122" i="39"/>
  <c r="S122" i="39" s="1"/>
  <c r="M29" i="39"/>
  <c r="S29" i="39" s="1"/>
  <c r="M123" i="39"/>
  <c r="S123" i="39" s="1"/>
  <c r="M99" i="39"/>
  <c r="S99" i="39" s="1"/>
  <c r="M75" i="39"/>
  <c r="S75" i="39" s="1"/>
  <c r="M31" i="39"/>
  <c r="S31" i="39" s="1"/>
  <c r="M52" i="39"/>
  <c r="S52" i="39" s="1"/>
  <c r="M37" i="39"/>
  <c r="S37" i="39" s="1"/>
  <c r="M25" i="39"/>
  <c r="S25" i="39" s="1"/>
  <c r="M79" i="39"/>
  <c r="S79" i="39" s="1"/>
  <c r="M39" i="39"/>
  <c r="S39" i="39" s="1"/>
  <c r="M23" i="39"/>
  <c r="S23" i="39" s="1"/>
  <c r="M58" i="39"/>
  <c r="S58" i="39" s="1"/>
  <c r="M115" i="39"/>
  <c r="S115" i="39" s="1"/>
  <c r="M45" i="39"/>
  <c r="S45" i="39" s="1"/>
  <c r="M108" i="39"/>
  <c r="S108" i="39" s="1"/>
  <c r="L51" i="39"/>
  <c r="L36" i="39"/>
  <c r="L19" i="39"/>
  <c r="L39" i="39"/>
  <c r="L64" i="39"/>
  <c r="L63" i="39"/>
  <c r="L91" i="39"/>
  <c r="L42" i="39"/>
  <c r="L106" i="39"/>
  <c r="L82" i="39"/>
  <c r="L28" i="39"/>
  <c r="L66" i="39"/>
  <c r="L102" i="39"/>
  <c r="L60" i="39"/>
  <c r="L119" i="39"/>
  <c r="L83" i="39"/>
  <c r="L69" i="39"/>
  <c r="L131" i="39"/>
  <c r="L53" i="39"/>
  <c r="L129" i="39"/>
  <c r="L9" i="39"/>
  <c r="L81" i="39"/>
  <c r="L86" i="39"/>
  <c r="L104" i="39"/>
  <c r="L84" i="39"/>
  <c r="L16" i="39"/>
  <c r="L67" i="39"/>
  <c r="L57" i="39"/>
  <c r="L133" i="39"/>
  <c r="L29" i="39"/>
  <c r="L49" i="39"/>
  <c r="K8" i="23"/>
  <c r="Q8" i="23" s="1"/>
  <c r="M46" i="10"/>
  <c r="S46" i="10" s="1"/>
  <c r="K7" i="26"/>
  <c r="Q7" i="26" s="1"/>
  <c r="M5" i="21"/>
  <c r="S5" i="21" s="1"/>
  <c r="M85" i="7"/>
  <c r="S85" i="7" s="1"/>
  <c r="K6" i="26"/>
  <c r="Q6" i="26" s="1"/>
  <c r="M7" i="19"/>
  <c r="S7" i="19" s="1"/>
  <c r="K7" i="20"/>
  <c r="Q7" i="20" s="1"/>
  <c r="M9" i="7"/>
  <c r="S9" i="7" s="1"/>
  <c r="K9" i="23"/>
  <c r="Q9" i="23" s="1"/>
  <c r="K5" i="26"/>
  <c r="Q5" i="26" s="1"/>
  <c r="K8" i="26"/>
  <c r="Q8" i="26" s="1"/>
  <c r="K7" i="23"/>
  <c r="Q7" i="23" s="1"/>
  <c r="M30" i="7"/>
  <c r="S30" i="7" s="1"/>
  <c r="M74" i="3"/>
  <c r="S74" i="3" s="1"/>
  <c r="M38" i="7"/>
  <c r="S38" i="7" s="1"/>
  <c r="R23" i="36"/>
  <c r="V23" i="36"/>
  <c r="R5" i="36"/>
  <c r="V5" i="36"/>
  <c r="R21" i="36"/>
  <c r="V21" i="36"/>
  <c r="R14" i="36"/>
  <c r="V14" i="36"/>
  <c r="R6" i="36"/>
  <c r="V6" i="36"/>
  <c r="U14" i="36"/>
  <c r="Q14" i="36"/>
  <c r="T14" i="36"/>
  <c r="U18" i="36"/>
  <c r="T18" i="36"/>
  <c r="Q18" i="36"/>
  <c r="Q22" i="36"/>
  <c r="T22" i="36"/>
  <c r="U22" i="36"/>
  <c r="U8" i="36"/>
  <c r="Q8" i="36"/>
  <c r="T8" i="36"/>
  <c r="T17" i="36"/>
  <c r="U17" i="36"/>
  <c r="Q17" i="36"/>
  <c r="Q15" i="36"/>
  <c r="T15" i="36"/>
  <c r="U15" i="36"/>
  <c r="Q7" i="36"/>
  <c r="U7" i="36"/>
  <c r="T7" i="36"/>
  <c r="Q25" i="36"/>
  <c r="M5" i="18"/>
  <c r="S5" i="18" s="1"/>
  <c r="K28" i="26"/>
  <c r="Q28" i="26" s="1"/>
  <c r="K15" i="23"/>
  <c r="Q15" i="23" s="1"/>
  <c r="R13" i="36"/>
  <c r="V13" i="36"/>
  <c r="R8" i="36"/>
  <c r="V8" i="36"/>
  <c r="R20" i="36"/>
  <c r="V20" i="36"/>
  <c r="R11" i="36"/>
  <c r="V11" i="36"/>
  <c r="R16" i="36"/>
  <c r="V16" i="36"/>
  <c r="T13" i="36"/>
  <c r="U13" i="36"/>
  <c r="Q13" i="36"/>
  <c r="Q10" i="36"/>
  <c r="U10" i="36"/>
  <c r="T10" i="36"/>
  <c r="U20" i="36"/>
  <c r="Q20" i="36"/>
  <c r="T20" i="36"/>
  <c r="T6" i="36"/>
  <c r="Q6" i="36"/>
  <c r="U6" i="36"/>
  <c r="R12" i="36"/>
  <c r="V12" i="36"/>
  <c r="R17" i="36"/>
  <c r="V17" i="36"/>
  <c r="R15" i="36"/>
  <c r="V15" i="36"/>
  <c r="T21" i="36"/>
  <c r="U21" i="36"/>
  <c r="Q21" i="36"/>
  <c r="T5" i="36"/>
  <c r="U5" i="36"/>
  <c r="Q5" i="36"/>
  <c r="U12" i="36"/>
  <c r="Q12" i="36"/>
  <c r="T12" i="36"/>
  <c r="T23" i="36"/>
  <c r="U23" i="36"/>
  <c r="Q23" i="36"/>
  <c r="M50" i="10"/>
  <c r="S50" i="10" s="1"/>
  <c r="M12" i="19"/>
  <c r="S12" i="19" s="1"/>
  <c r="R18" i="36"/>
  <c r="V18" i="36"/>
  <c r="R24" i="36"/>
  <c r="V24" i="36"/>
  <c r="R22" i="36"/>
  <c r="V22" i="36"/>
  <c r="R19" i="36"/>
  <c r="V19" i="36"/>
  <c r="R9" i="36"/>
  <c r="V9" i="36"/>
  <c r="R10" i="36"/>
  <c r="V10" i="36"/>
  <c r="V7" i="36"/>
  <c r="R7" i="36"/>
  <c r="Q19" i="36"/>
  <c r="U19" i="36"/>
  <c r="T19" i="36"/>
  <c r="Q11" i="36"/>
  <c r="U11" i="36"/>
  <c r="T11" i="36"/>
  <c r="Q9" i="36"/>
  <c r="U9" i="36"/>
  <c r="T9" i="36"/>
  <c r="U24" i="36"/>
  <c r="T24" i="36"/>
  <c r="Q24" i="36"/>
  <c r="Q16" i="36"/>
  <c r="T16" i="36"/>
  <c r="U16" i="36"/>
  <c r="K68" i="32"/>
  <c r="Q68" i="32" s="1"/>
  <c r="M106" i="10"/>
  <c r="S106" i="10" s="1"/>
  <c r="K14" i="23"/>
  <c r="Q14" i="23" s="1"/>
  <c r="K24" i="23"/>
  <c r="Q24" i="23" s="1"/>
  <c r="K25" i="26"/>
  <c r="Q25" i="26" s="1"/>
  <c r="K10" i="32"/>
  <c r="Q10" i="32" s="1"/>
  <c r="M116" i="10"/>
  <c r="S116" i="10" s="1"/>
  <c r="K16" i="23"/>
  <c r="Q16" i="23" s="1"/>
  <c r="K11" i="26"/>
  <c r="Q11" i="26" s="1"/>
  <c r="K12" i="26"/>
  <c r="Q12" i="26" s="1"/>
  <c r="M25" i="32"/>
  <c r="S25" i="32" s="1"/>
  <c r="K7" i="32"/>
  <c r="Q7" i="32" s="1"/>
  <c r="K18" i="19"/>
  <c r="Q18" i="19" s="1"/>
  <c r="M75" i="7"/>
  <c r="S75" i="7" s="1"/>
  <c r="M85" i="3"/>
  <c r="S85" i="3" s="1"/>
  <c r="M18" i="3"/>
  <c r="S18" i="3" s="1"/>
  <c r="M25" i="7"/>
  <c r="S25" i="7" s="1"/>
  <c r="M133" i="3"/>
  <c r="S133" i="3" s="1"/>
  <c r="M44" i="3"/>
  <c r="S44" i="3" s="1"/>
  <c r="L8" i="19"/>
  <c r="R8" i="19" s="1"/>
  <c r="M8" i="19"/>
  <c r="S8" i="19" s="1"/>
  <c r="K38" i="22"/>
  <c r="Q38" i="22" s="1"/>
  <c r="L64" i="30"/>
  <c r="R64" i="30" s="1"/>
  <c r="K25" i="23"/>
  <c r="Q25" i="23" s="1"/>
  <c r="K21" i="26"/>
  <c r="Q21" i="26" s="1"/>
  <c r="L7" i="32"/>
  <c r="R7" i="32" s="1"/>
  <c r="K29" i="23"/>
  <c r="Q29" i="23" s="1"/>
  <c r="K30" i="32"/>
  <c r="Q30" i="32" s="1"/>
  <c r="K11" i="32"/>
  <c r="Q11" i="32" s="1"/>
  <c r="M8" i="21"/>
  <c r="S8" i="21" s="1"/>
  <c r="K122" i="23"/>
  <c r="K84" i="23"/>
  <c r="K88" i="23"/>
  <c r="K108" i="23"/>
  <c r="K131" i="23"/>
  <c r="K75" i="23"/>
  <c r="K114" i="23"/>
  <c r="K123" i="23"/>
  <c r="K126" i="23"/>
  <c r="K42" i="26"/>
  <c r="K131" i="26"/>
  <c r="K95" i="26"/>
  <c r="K125" i="26"/>
  <c r="L20" i="30"/>
  <c r="L59" i="30"/>
  <c r="L11" i="30"/>
  <c r="L71" i="30"/>
  <c r="L27" i="30"/>
  <c r="L61" i="30"/>
  <c r="L25" i="30"/>
  <c r="L15" i="30"/>
  <c r="L102" i="30"/>
  <c r="L51" i="30"/>
  <c r="L57" i="30"/>
  <c r="L126" i="32"/>
  <c r="L120" i="32"/>
  <c r="L124" i="32"/>
  <c r="L132" i="32"/>
  <c r="L20" i="32"/>
  <c r="L125" i="32"/>
  <c r="L99" i="32"/>
  <c r="L103" i="32"/>
  <c r="L130" i="32"/>
  <c r="K110" i="32"/>
  <c r="K128" i="32"/>
  <c r="K77" i="32"/>
  <c r="K45" i="32"/>
  <c r="K93" i="32"/>
  <c r="K35" i="32"/>
  <c r="K111" i="32"/>
  <c r="L63" i="27"/>
  <c r="L50" i="27"/>
  <c r="L20" i="27"/>
  <c r="L81" i="27"/>
  <c r="L43" i="27"/>
  <c r="L47" i="27"/>
  <c r="L96" i="27"/>
  <c r="L89" i="27"/>
  <c r="L116" i="27"/>
  <c r="L91" i="27"/>
  <c r="L110" i="27"/>
  <c r="L125" i="27"/>
  <c r="L109" i="27"/>
  <c r="L101" i="27"/>
  <c r="L104" i="27"/>
  <c r="L56" i="27"/>
  <c r="L57" i="27"/>
  <c r="L95" i="27"/>
  <c r="L37" i="27"/>
  <c r="L21" i="27"/>
  <c r="L5" i="27"/>
  <c r="L114" i="27"/>
  <c r="L122" i="27"/>
  <c r="L28" i="27"/>
  <c r="L67" i="27"/>
  <c r="L131" i="27"/>
  <c r="L79" i="27"/>
  <c r="L74" i="27"/>
  <c r="L22" i="27"/>
  <c r="L120" i="27"/>
  <c r="L53" i="27"/>
  <c r="L119" i="27"/>
  <c r="L75" i="27"/>
  <c r="L108" i="27"/>
  <c r="L52" i="27"/>
  <c r="L84" i="27"/>
  <c r="L112" i="27"/>
  <c r="L66" i="27"/>
  <c r="L18" i="27"/>
  <c r="L48" i="27"/>
  <c r="L16" i="27"/>
  <c r="L102" i="27"/>
  <c r="L15" i="27"/>
  <c r="L31" i="27"/>
  <c r="L80" i="27"/>
  <c r="L68" i="27"/>
  <c r="L121" i="27"/>
  <c r="L86" i="27"/>
  <c r="L40" i="27"/>
  <c r="L126" i="27"/>
  <c r="L107" i="27"/>
  <c r="L99" i="27"/>
  <c r="L93" i="27"/>
  <c r="L132" i="27"/>
  <c r="L49" i="27"/>
  <c r="L33" i="27"/>
  <c r="L17" i="27"/>
  <c r="L90" i="27"/>
  <c r="L94" i="27"/>
  <c r="L42" i="27"/>
  <c r="L10" i="27"/>
  <c r="L55" i="27"/>
  <c r="L70" i="27"/>
  <c r="L100" i="27"/>
  <c r="L85" i="27"/>
  <c r="L7" i="27"/>
  <c r="L35" i="27"/>
  <c r="L27" i="27"/>
  <c r="L19" i="27"/>
  <c r="L72" i="27"/>
  <c r="L6" i="27"/>
  <c r="L98" i="27"/>
  <c r="L64" i="27"/>
  <c r="L71" i="27"/>
  <c r="L58" i="27"/>
  <c r="L123" i="27"/>
  <c r="L62" i="27"/>
  <c r="L46" i="27"/>
  <c r="L133" i="27"/>
  <c r="L117" i="27"/>
  <c r="L105" i="27"/>
  <c r="L97" i="27"/>
  <c r="L77" i="27"/>
  <c r="L76" i="27"/>
  <c r="L45" i="27"/>
  <c r="L29" i="27"/>
  <c r="L13" i="27"/>
  <c r="L87" i="27"/>
  <c r="L124" i="27"/>
  <c r="L115" i="27"/>
  <c r="L111" i="27"/>
  <c r="L51" i="27"/>
  <c r="L14" i="27"/>
  <c r="L69" i="27"/>
  <c r="L83" i="27"/>
  <c r="L12" i="27"/>
  <c r="L32" i="27"/>
  <c r="L11" i="27"/>
  <c r="L73" i="27"/>
  <c r="L24" i="27"/>
  <c r="L60" i="27"/>
  <c r="L23" i="27"/>
  <c r="L88" i="27"/>
  <c r="L130" i="27"/>
  <c r="L106" i="27"/>
  <c r="L54" i="27"/>
  <c r="L39" i="27"/>
  <c r="L129" i="27"/>
  <c r="L113" i="27"/>
  <c r="L118" i="27"/>
  <c r="L128" i="27"/>
  <c r="L38" i="27"/>
  <c r="L8" i="27"/>
  <c r="L36" i="27"/>
  <c r="L103" i="27"/>
  <c r="L61" i="27"/>
  <c r="L92" i="27"/>
  <c r="L41" i="27"/>
  <c r="L25" i="27"/>
  <c r="L9" i="27"/>
  <c r="L34" i="27"/>
  <c r="L26" i="27"/>
  <c r="L30" i="27"/>
  <c r="L82" i="27"/>
  <c r="L65" i="27"/>
  <c r="L127" i="27"/>
  <c r="L44" i="27"/>
  <c r="L59" i="27"/>
  <c r="L78" i="27"/>
  <c r="L79" i="36"/>
  <c r="L95" i="36"/>
  <c r="L61" i="36"/>
  <c r="L71" i="36"/>
  <c r="L56" i="36"/>
  <c r="L70" i="36"/>
  <c r="L87" i="36"/>
  <c r="L90" i="36"/>
  <c r="L133" i="36"/>
  <c r="L107" i="36"/>
  <c r="L82" i="36"/>
  <c r="L126" i="36"/>
  <c r="L101" i="36"/>
  <c r="L85" i="36"/>
  <c r="L69" i="36"/>
  <c r="L53" i="36"/>
  <c r="L45" i="36"/>
  <c r="L97" i="36"/>
  <c r="L106" i="36"/>
  <c r="L83" i="36"/>
  <c r="L130" i="36"/>
  <c r="L100" i="36"/>
  <c r="L113" i="36"/>
  <c r="L121" i="36"/>
  <c r="L127" i="36"/>
  <c r="L98" i="36"/>
  <c r="L80" i="36"/>
  <c r="L59" i="36"/>
  <c r="L65" i="36"/>
  <c r="L58" i="36"/>
  <c r="L52" i="36"/>
  <c r="L48" i="36"/>
  <c r="L119" i="36"/>
  <c r="L72" i="36"/>
  <c r="L132" i="36"/>
  <c r="L125" i="36"/>
  <c r="L68" i="36"/>
  <c r="L76" i="36"/>
  <c r="L96" i="36"/>
  <c r="L51" i="36"/>
  <c r="L89" i="36"/>
  <c r="L99" i="36"/>
  <c r="L105" i="36"/>
  <c r="L64" i="36"/>
  <c r="L114" i="36"/>
  <c r="L92" i="36"/>
  <c r="L108" i="36"/>
  <c r="L124" i="36"/>
  <c r="L46" i="36"/>
  <c r="L123" i="36"/>
  <c r="L54" i="36"/>
  <c r="L91" i="36"/>
  <c r="L94" i="36"/>
  <c r="L112" i="36"/>
  <c r="L118" i="36"/>
  <c r="L60" i="36"/>
  <c r="L122" i="36"/>
  <c r="L93" i="36"/>
  <c r="L77" i="36"/>
  <c r="L49" i="36"/>
  <c r="L131" i="36"/>
  <c r="L81" i="36"/>
  <c r="L111" i="36"/>
  <c r="L62" i="36"/>
  <c r="L120" i="36"/>
  <c r="L78" i="36"/>
  <c r="L110" i="36"/>
  <c r="L109" i="36"/>
  <c r="L57" i="36"/>
  <c r="L75" i="36"/>
  <c r="L50" i="36"/>
  <c r="L103" i="36"/>
  <c r="L66" i="36"/>
  <c r="L73" i="36"/>
  <c r="L84" i="36"/>
  <c r="L104" i="36"/>
  <c r="L117" i="36"/>
  <c r="L86" i="36"/>
  <c r="L63" i="36"/>
  <c r="L55" i="36"/>
  <c r="L47" i="36"/>
  <c r="L115" i="36"/>
  <c r="L116" i="36"/>
  <c r="L74" i="36"/>
  <c r="L88" i="36"/>
  <c r="L129" i="36"/>
  <c r="L128" i="36"/>
  <c r="L102" i="36"/>
  <c r="L67" i="36"/>
  <c r="M5" i="28"/>
  <c r="S5" i="28"/>
  <c r="L67" i="29"/>
  <c r="L25" i="29"/>
  <c r="L75" i="29"/>
  <c r="L31" i="29"/>
  <c r="L122" i="29"/>
  <c r="L114" i="29"/>
  <c r="L70" i="29"/>
  <c r="L99" i="29"/>
  <c r="L18" i="29"/>
  <c r="L79" i="29"/>
  <c r="K22" i="22"/>
  <c r="K27" i="22"/>
  <c r="K70" i="22"/>
  <c r="K115" i="22"/>
  <c r="K85" i="22"/>
  <c r="K19" i="19"/>
  <c r="Q19" i="19" s="1"/>
  <c r="M6" i="21"/>
  <c r="S6" i="21" s="1"/>
  <c r="K13" i="32"/>
  <c r="K108" i="25"/>
  <c r="K104" i="25"/>
  <c r="K118" i="25"/>
  <c r="K107" i="25"/>
  <c r="K117" i="25"/>
  <c r="K75" i="25"/>
  <c r="K112" i="25"/>
  <c r="K81" i="25"/>
  <c r="K38" i="25"/>
  <c r="K6" i="25"/>
  <c r="K10" i="25"/>
  <c r="K5" i="25"/>
  <c r="K115" i="25"/>
  <c r="K72" i="25"/>
  <c r="K76" i="25"/>
  <c r="K62" i="25"/>
  <c r="K133" i="25"/>
  <c r="K71" i="25"/>
  <c r="K41" i="25"/>
  <c r="K61" i="25"/>
  <c r="K101" i="25"/>
  <c r="K35" i="25"/>
  <c r="K34" i="25"/>
  <c r="K129" i="25"/>
  <c r="K78" i="25"/>
  <c r="K45" i="25"/>
  <c r="K82" i="25"/>
  <c r="K43" i="25"/>
  <c r="K42" i="25"/>
  <c r="K11" i="25"/>
  <c r="K116" i="25"/>
  <c r="K100" i="25"/>
  <c r="K52" i="25"/>
  <c r="K110" i="25"/>
  <c r="K47" i="25"/>
  <c r="K132" i="25"/>
  <c r="K111" i="25"/>
  <c r="K103" i="25"/>
  <c r="K67" i="25"/>
  <c r="K89" i="25"/>
  <c r="K92" i="25"/>
  <c r="K44" i="25"/>
  <c r="K56" i="25"/>
  <c r="K24" i="25"/>
  <c r="K128" i="25"/>
  <c r="K37" i="25"/>
  <c r="K94" i="25"/>
  <c r="K46" i="25"/>
  <c r="K13" i="25"/>
  <c r="K131" i="25"/>
  <c r="K127" i="25"/>
  <c r="K113" i="25"/>
  <c r="K63" i="25"/>
  <c r="K80" i="25"/>
  <c r="K57" i="25"/>
  <c r="K85" i="25"/>
  <c r="K36" i="25"/>
  <c r="K74" i="25"/>
  <c r="K53" i="25"/>
  <c r="K49" i="25"/>
  <c r="K106" i="25"/>
  <c r="K98" i="25"/>
  <c r="K23" i="25"/>
  <c r="K27" i="25"/>
  <c r="K120" i="25"/>
  <c r="K97" i="25"/>
  <c r="K69" i="25"/>
  <c r="K40" i="25"/>
  <c r="K30" i="25"/>
  <c r="K22" i="25"/>
  <c r="K8" i="25"/>
  <c r="K99" i="25"/>
  <c r="K91" i="25"/>
  <c r="K59" i="25"/>
  <c r="K64" i="25"/>
  <c r="K33" i="25"/>
  <c r="K25" i="25"/>
  <c r="K31" i="25"/>
  <c r="K58" i="25"/>
  <c r="K86" i="25"/>
  <c r="K32" i="25"/>
  <c r="K66" i="25"/>
  <c r="K9" i="25"/>
  <c r="K17" i="25"/>
  <c r="K15" i="25"/>
  <c r="K122" i="25"/>
  <c r="K119" i="25"/>
  <c r="K87" i="25"/>
  <c r="K55" i="25"/>
  <c r="K93" i="25"/>
  <c r="K105" i="25"/>
  <c r="K109" i="25"/>
  <c r="K19" i="25"/>
  <c r="K16" i="25"/>
  <c r="K20" i="25"/>
  <c r="K95" i="25"/>
  <c r="K90" i="25"/>
  <c r="K26" i="25"/>
  <c r="K21" i="25"/>
  <c r="K29" i="25"/>
  <c r="K125" i="25"/>
  <c r="K50" i="25"/>
  <c r="K121" i="25"/>
  <c r="K73" i="25"/>
  <c r="K126" i="25"/>
  <c r="K123" i="25"/>
  <c r="K83" i="25"/>
  <c r="K51" i="25"/>
  <c r="K77" i="25"/>
  <c r="K68" i="25"/>
  <c r="K96" i="25"/>
  <c r="K48" i="25"/>
  <c r="K54" i="25"/>
  <c r="K28" i="25"/>
  <c r="K39" i="25"/>
  <c r="K124" i="25"/>
  <c r="K114" i="25"/>
  <c r="K79" i="25"/>
  <c r="K70" i="25"/>
  <c r="K60" i="25"/>
  <c r="K88" i="25"/>
  <c r="K65" i="25"/>
  <c r="K84" i="25"/>
  <c r="K102" i="25"/>
  <c r="K12" i="25"/>
  <c r="K14" i="25"/>
  <c r="K130" i="25"/>
  <c r="K18" i="25"/>
  <c r="K7" i="25"/>
  <c r="L50" i="25"/>
  <c r="L30" i="25"/>
  <c r="L49" i="25"/>
  <c r="L59" i="25"/>
  <c r="L119" i="25"/>
  <c r="L43" i="25"/>
  <c r="L116" i="25"/>
  <c r="L99" i="25"/>
  <c r="L95" i="25"/>
  <c r="L51" i="25"/>
  <c r="L60" i="25"/>
  <c r="L38" i="25"/>
  <c r="L85" i="25"/>
  <c r="L115" i="25"/>
  <c r="L102" i="25"/>
  <c r="L82" i="25"/>
  <c r="L66" i="25"/>
  <c r="L93" i="25"/>
  <c r="L44" i="25"/>
  <c r="L21" i="25"/>
  <c r="L16" i="25"/>
  <c r="L29" i="25"/>
  <c r="L122" i="25"/>
  <c r="L84" i="25"/>
  <c r="L65" i="25"/>
  <c r="L79" i="25"/>
  <c r="L57" i="25"/>
  <c r="L15" i="25"/>
  <c r="L5" i="25"/>
  <c r="L6" i="25"/>
  <c r="L86" i="25"/>
  <c r="L70" i="25"/>
  <c r="L54" i="25"/>
  <c r="L87" i="25"/>
  <c r="L10" i="25"/>
  <c r="L47" i="25"/>
  <c r="L36" i="25"/>
  <c r="L39" i="25"/>
  <c r="L31" i="25"/>
  <c r="L46" i="25"/>
  <c r="L35" i="25"/>
  <c r="L24" i="25"/>
  <c r="L107" i="25"/>
  <c r="L94" i="25"/>
  <c r="L32" i="25"/>
  <c r="L68" i="25"/>
  <c r="L23" i="25"/>
  <c r="L28" i="25"/>
  <c r="L41" i="25"/>
  <c r="L117" i="25"/>
  <c r="L98" i="25"/>
  <c r="L67" i="25"/>
  <c r="L104" i="25"/>
  <c r="L71" i="25"/>
  <c r="L108" i="25"/>
  <c r="L12" i="25"/>
  <c r="L20" i="25"/>
  <c r="L22" i="25"/>
  <c r="L120" i="25"/>
  <c r="L100" i="25"/>
  <c r="L26" i="25"/>
  <c r="L121" i="25"/>
  <c r="L112" i="25"/>
  <c r="L110" i="25"/>
  <c r="L128" i="25"/>
  <c r="L92" i="25"/>
  <c r="L76" i="25"/>
  <c r="L27" i="25"/>
  <c r="L33" i="25"/>
  <c r="L123" i="25"/>
  <c r="L42" i="25"/>
  <c r="L109" i="25"/>
  <c r="L77" i="25"/>
  <c r="L89" i="25"/>
  <c r="L129" i="25"/>
  <c r="L124" i="25"/>
  <c r="L130" i="25"/>
  <c r="L81" i="25"/>
  <c r="L80" i="25"/>
  <c r="L56" i="25"/>
  <c r="L17" i="25"/>
  <c r="L127" i="25"/>
  <c r="L90" i="25"/>
  <c r="L74" i="25"/>
  <c r="L58" i="25"/>
  <c r="L34" i="25"/>
  <c r="L37" i="25"/>
  <c r="L114" i="25"/>
  <c r="L111" i="25"/>
  <c r="L105" i="25"/>
  <c r="L75" i="25"/>
  <c r="L64" i="25"/>
  <c r="L69" i="25"/>
  <c r="L88" i="25"/>
  <c r="L133" i="25"/>
  <c r="L113" i="25"/>
  <c r="L78" i="25"/>
  <c r="L62" i="25"/>
  <c r="L63" i="25"/>
  <c r="L97" i="25"/>
  <c r="L14" i="25"/>
  <c r="L40" i="25"/>
  <c r="L48" i="25"/>
  <c r="L73" i="25"/>
  <c r="L131" i="25"/>
  <c r="L132" i="25"/>
  <c r="L118" i="25"/>
  <c r="L126" i="25"/>
  <c r="L101" i="25"/>
  <c r="L55" i="25"/>
  <c r="L61" i="25"/>
  <c r="L7" i="25"/>
  <c r="L8" i="25"/>
  <c r="L125" i="25"/>
  <c r="L106" i="25"/>
  <c r="L53" i="25"/>
  <c r="L72" i="25"/>
  <c r="L19" i="25"/>
  <c r="L25" i="25"/>
  <c r="L103" i="25"/>
  <c r="L45" i="25"/>
  <c r="L9" i="25"/>
  <c r="L13" i="25"/>
  <c r="L83" i="25"/>
  <c r="L52" i="25"/>
  <c r="L91" i="25"/>
  <c r="L96" i="25"/>
  <c r="L11" i="25"/>
  <c r="L18" i="25"/>
  <c r="L112" i="26"/>
  <c r="L5" i="26"/>
  <c r="L123" i="26"/>
  <c r="L88" i="26"/>
  <c r="L115" i="26"/>
  <c r="L99" i="26"/>
  <c r="L96" i="26"/>
  <c r="L32" i="26"/>
  <c r="L101" i="26"/>
  <c r="L21" i="26"/>
  <c r="L65" i="26"/>
  <c r="L61" i="26"/>
  <c r="L42" i="26"/>
  <c r="L100" i="26"/>
  <c r="L82" i="26"/>
  <c r="L36" i="26"/>
  <c r="L7" i="26"/>
  <c r="L113" i="26"/>
  <c r="L81" i="26"/>
  <c r="L26" i="26"/>
  <c r="L46" i="26"/>
  <c r="L45" i="26"/>
  <c r="L56" i="26"/>
  <c r="L131" i="26"/>
  <c r="L13" i="26"/>
  <c r="L63" i="26"/>
  <c r="L122" i="26"/>
  <c r="L103" i="26"/>
  <c r="L76" i="26"/>
  <c r="L60" i="26"/>
  <c r="L30" i="26"/>
  <c r="L14" i="26"/>
  <c r="L71" i="26"/>
  <c r="L43" i="26"/>
  <c r="L6" i="26"/>
  <c r="L49" i="26"/>
  <c r="L91" i="26"/>
  <c r="L83" i="26"/>
  <c r="L102" i="26"/>
  <c r="L78" i="26"/>
  <c r="L104" i="26"/>
  <c r="L127" i="26"/>
  <c r="L86" i="26"/>
  <c r="L16" i="26"/>
  <c r="L35" i="26"/>
  <c r="L19" i="26"/>
  <c r="L37" i="26"/>
  <c r="L116" i="26"/>
  <c r="L98" i="26"/>
  <c r="L79" i="26"/>
  <c r="L20" i="26"/>
  <c r="L40" i="26"/>
  <c r="L57" i="26"/>
  <c r="L31" i="26"/>
  <c r="L15" i="26"/>
  <c r="L29" i="26"/>
  <c r="L121" i="26"/>
  <c r="L89" i="26"/>
  <c r="L109" i="26"/>
  <c r="L77" i="26"/>
  <c r="L130" i="26"/>
  <c r="L119" i="26"/>
  <c r="L92" i="26"/>
  <c r="L44" i="26"/>
  <c r="L8" i="26"/>
  <c r="L10" i="26"/>
  <c r="L74" i="26"/>
  <c r="L94" i="26"/>
  <c r="L118" i="26"/>
  <c r="L75" i="26"/>
  <c r="L64" i="26"/>
  <c r="L55" i="26"/>
  <c r="L117" i="26"/>
  <c r="L85" i="26"/>
  <c r="L47" i="26"/>
  <c r="L9" i="26"/>
  <c r="L132" i="26"/>
  <c r="L114" i="26"/>
  <c r="L95" i="26"/>
  <c r="L72" i="26"/>
  <c r="L73" i="26"/>
  <c r="L11" i="26"/>
  <c r="L97" i="26"/>
  <c r="L34" i="26"/>
  <c r="L18" i="26"/>
  <c r="L66" i="26"/>
  <c r="L25" i="26"/>
  <c r="L68" i="26"/>
  <c r="L70" i="26"/>
  <c r="L80" i="26"/>
  <c r="L24" i="26"/>
  <c r="L108" i="26"/>
  <c r="L90" i="26"/>
  <c r="L28" i="26"/>
  <c r="L38" i="26"/>
  <c r="L22" i="26"/>
  <c r="L33" i="26"/>
  <c r="L62" i="26"/>
  <c r="L17" i="26"/>
  <c r="L110" i="26"/>
  <c r="L126" i="26"/>
  <c r="L120" i="26"/>
  <c r="L107" i="26"/>
  <c r="L133" i="26"/>
  <c r="L48" i="26"/>
  <c r="L41" i="26"/>
  <c r="L27" i="26"/>
  <c r="L67" i="26"/>
  <c r="L128" i="26"/>
  <c r="L111" i="26"/>
  <c r="L84" i="26"/>
  <c r="L52" i="26"/>
  <c r="L54" i="26"/>
  <c r="L51" i="26"/>
  <c r="L69" i="26"/>
  <c r="L39" i="26"/>
  <c r="L23" i="26"/>
  <c r="L50" i="26"/>
  <c r="L105" i="26"/>
  <c r="L125" i="26"/>
  <c r="L93" i="26"/>
  <c r="L59" i="26"/>
  <c r="L129" i="26"/>
  <c r="L124" i="26"/>
  <c r="L106" i="26"/>
  <c r="L87" i="26"/>
  <c r="L12" i="26"/>
  <c r="L53" i="26"/>
  <c r="L58" i="26"/>
  <c r="K118" i="24"/>
  <c r="K102" i="24"/>
  <c r="K120" i="24"/>
  <c r="K104" i="24"/>
  <c r="K123" i="24"/>
  <c r="K93" i="24"/>
  <c r="K77" i="24"/>
  <c r="K61" i="24"/>
  <c r="K45" i="24"/>
  <c r="K29" i="24"/>
  <c r="K13" i="24"/>
  <c r="K109" i="24"/>
  <c r="K90" i="24"/>
  <c r="K119" i="24"/>
  <c r="K95" i="24"/>
  <c r="K79" i="24"/>
  <c r="K63" i="24"/>
  <c r="K47" i="24"/>
  <c r="K31" i="24"/>
  <c r="K15" i="24"/>
  <c r="K105" i="24"/>
  <c r="K88" i="24"/>
  <c r="K58" i="24"/>
  <c r="K26" i="24"/>
  <c r="K76" i="24"/>
  <c r="K44" i="24"/>
  <c r="K12" i="24"/>
  <c r="K70" i="24"/>
  <c r="K38" i="24"/>
  <c r="K6" i="24"/>
  <c r="K56" i="24"/>
  <c r="K24" i="24"/>
  <c r="K130" i="24"/>
  <c r="K114" i="24"/>
  <c r="K132" i="24"/>
  <c r="K116" i="24"/>
  <c r="K115" i="24"/>
  <c r="K89" i="24"/>
  <c r="K73" i="24"/>
  <c r="K57" i="24"/>
  <c r="K41" i="24"/>
  <c r="K25" i="24"/>
  <c r="K9" i="24"/>
  <c r="K133" i="24"/>
  <c r="K101" i="24"/>
  <c r="K111" i="24"/>
  <c r="K91" i="24"/>
  <c r="K75" i="24"/>
  <c r="K59" i="24"/>
  <c r="K43" i="24"/>
  <c r="K27" i="24"/>
  <c r="K11" i="24"/>
  <c r="K129" i="24"/>
  <c r="K100" i="24"/>
  <c r="K82" i="24"/>
  <c r="K50" i="24"/>
  <c r="K18" i="24"/>
  <c r="K68" i="24"/>
  <c r="K36" i="24"/>
  <c r="K62" i="24"/>
  <c r="K30" i="24"/>
  <c r="K80" i="24"/>
  <c r="K48" i="24"/>
  <c r="K16" i="24"/>
  <c r="K126" i="24"/>
  <c r="K110" i="24"/>
  <c r="K128" i="24"/>
  <c r="K112" i="24"/>
  <c r="K107" i="24"/>
  <c r="K85" i="24"/>
  <c r="K69" i="24"/>
  <c r="K53" i="24"/>
  <c r="K37" i="24"/>
  <c r="K21" i="24"/>
  <c r="K5" i="24"/>
  <c r="K125" i="24"/>
  <c r="K98" i="24"/>
  <c r="K103" i="24"/>
  <c r="K87" i="24"/>
  <c r="K71" i="24"/>
  <c r="K55" i="24"/>
  <c r="K39" i="24"/>
  <c r="K23" i="24"/>
  <c r="K7" i="24"/>
  <c r="K121" i="24"/>
  <c r="K96" i="24"/>
  <c r="K74" i="24"/>
  <c r="K42" i="24"/>
  <c r="K10" i="24"/>
  <c r="K60" i="24"/>
  <c r="K28" i="24"/>
  <c r="K86" i="24"/>
  <c r="K54" i="24"/>
  <c r="K22" i="24"/>
  <c r="K72" i="24"/>
  <c r="K40" i="24"/>
  <c r="K8" i="24"/>
  <c r="K122" i="24"/>
  <c r="K106" i="24"/>
  <c r="K124" i="24"/>
  <c r="K108" i="24"/>
  <c r="K131" i="24"/>
  <c r="K97" i="24"/>
  <c r="K81" i="24"/>
  <c r="K65" i="24"/>
  <c r="K49" i="24"/>
  <c r="K33" i="24"/>
  <c r="K17" i="24"/>
  <c r="K117" i="24"/>
  <c r="K94" i="24"/>
  <c r="K127" i="24"/>
  <c r="K99" i="24"/>
  <c r="K83" i="24"/>
  <c r="K67" i="24"/>
  <c r="K51" i="24"/>
  <c r="K35" i="24"/>
  <c r="K19" i="24"/>
  <c r="K113" i="24"/>
  <c r="K92" i="24"/>
  <c r="K66" i="24"/>
  <c r="K34" i="24"/>
  <c r="K84" i="24"/>
  <c r="K52" i="24"/>
  <c r="K20" i="24"/>
  <c r="K78" i="24"/>
  <c r="K46" i="24"/>
  <c r="K14" i="24"/>
  <c r="K64" i="24"/>
  <c r="K32" i="24"/>
  <c r="K118" i="23"/>
  <c r="K26" i="23"/>
  <c r="K45" i="23"/>
  <c r="K62" i="23"/>
  <c r="K43" i="23"/>
  <c r="K128" i="23"/>
  <c r="K79" i="23"/>
  <c r="K55" i="23"/>
  <c r="K81" i="23"/>
  <c r="K101" i="23"/>
  <c r="K67" i="23"/>
  <c r="K104" i="23"/>
  <c r="K74" i="23"/>
  <c r="K116" i="23"/>
  <c r="K12" i="23"/>
  <c r="K73" i="23"/>
  <c r="K27" i="23"/>
  <c r="K109" i="23"/>
  <c r="K56" i="23"/>
  <c r="K80" i="23"/>
  <c r="K44" i="23"/>
  <c r="K105" i="23"/>
  <c r="K69" i="23"/>
  <c r="K49" i="23"/>
  <c r="K127" i="23"/>
  <c r="K77" i="23"/>
  <c r="K100" i="23"/>
  <c r="K51" i="23"/>
  <c r="K18" i="23"/>
  <c r="K61" i="23"/>
  <c r="K93" i="23"/>
  <c r="K69" i="26"/>
  <c r="K129" i="26"/>
  <c r="K29" i="26"/>
  <c r="K126" i="26"/>
  <c r="K31" i="26"/>
  <c r="K61" i="26"/>
  <c r="K26" i="26"/>
  <c r="K72" i="26"/>
  <c r="K105" i="26"/>
  <c r="K58" i="26"/>
  <c r="K132" i="26"/>
  <c r="K97" i="26"/>
  <c r="K50" i="26"/>
  <c r="K119" i="26"/>
  <c r="K86" i="26"/>
  <c r="K75" i="26"/>
  <c r="K62" i="26"/>
  <c r="K22" i="26"/>
  <c r="K79" i="26"/>
  <c r="K19" i="26"/>
  <c r="K99" i="26"/>
  <c r="K80" i="26"/>
  <c r="K32" i="26"/>
  <c r="K60" i="26"/>
  <c r="K102" i="26"/>
  <c r="K130" i="26"/>
  <c r="K76" i="26"/>
  <c r="K24" i="26"/>
  <c r="K81" i="26"/>
  <c r="K36" i="26"/>
  <c r="K9" i="26"/>
  <c r="K41" i="26"/>
  <c r="K120" i="26"/>
  <c r="K53" i="26"/>
  <c r="L65" i="30"/>
  <c r="L48" i="30"/>
  <c r="L37" i="30"/>
  <c r="L8" i="30"/>
  <c r="L83" i="30"/>
  <c r="L119" i="30"/>
  <c r="L32" i="30"/>
  <c r="L129" i="30"/>
  <c r="L12" i="30"/>
  <c r="L88" i="30"/>
  <c r="L54" i="30"/>
  <c r="L101" i="30"/>
  <c r="L86" i="30"/>
  <c r="L67" i="30"/>
  <c r="L26" i="30"/>
  <c r="L92" i="30"/>
  <c r="L44" i="30"/>
  <c r="L68" i="30"/>
  <c r="L99" i="30"/>
  <c r="L35" i="30"/>
  <c r="L29" i="30"/>
  <c r="L9" i="30"/>
  <c r="L58" i="30"/>
  <c r="L18" i="30"/>
  <c r="L121" i="30"/>
  <c r="L55" i="30"/>
  <c r="L6" i="30"/>
  <c r="L125" i="30"/>
  <c r="L124" i="30"/>
  <c r="L14" i="30"/>
  <c r="L129" i="32"/>
  <c r="L35" i="32"/>
  <c r="L56" i="32"/>
  <c r="L66" i="32"/>
  <c r="L11" i="32"/>
  <c r="L29" i="32"/>
  <c r="L54" i="32"/>
  <c r="L123" i="32"/>
  <c r="L80" i="32"/>
  <c r="L32" i="32"/>
  <c r="L94" i="32"/>
  <c r="L24" i="32"/>
  <c r="L43" i="32"/>
  <c r="L127" i="32"/>
  <c r="L109" i="32"/>
  <c r="L97" i="32"/>
  <c r="L50" i="32"/>
  <c r="L102" i="32"/>
  <c r="L26" i="32"/>
  <c r="L90" i="32"/>
  <c r="L84" i="32"/>
  <c r="L30" i="32"/>
  <c r="L104" i="32"/>
  <c r="L14" i="32"/>
  <c r="L115" i="32"/>
  <c r="L58" i="32"/>
  <c r="L33" i="32"/>
  <c r="L133" i="32"/>
  <c r="L78" i="32"/>
  <c r="L39" i="32"/>
  <c r="L38" i="32"/>
  <c r="L112" i="32"/>
  <c r="L88" i="32"/>
  <c r="M38" i="32"/>
  <c r="S38" i="32" s="1"/>
  <c r="K31" i="32"/>
  <c r="K83" i="32"/>
  <c r="K117" i="32"/>
  <c r="K43" i="32"/>
  <c r="K51" i="32"/>
  <c r="K34" i="32"/>
  <c r="K16" i="32"/>
  <c r="K29" i="32"/>
  <c r="K118" i="32"/>
  <c r="K98" i="32"/>
  <c r="K99" i="32"/>
  <c r="K19" i="32"/>
  <c r="K123" i="32"/>
  <c r="K48" i="32"/>
  <c r="K17" i="32"/>
  <c r="K25" i="32"/>
  <c r="K113" i="32"/>
  <c r="K66" i="32"/>
  <c r="K112" i="32"/>
  <c r="K119" i="32"/>
  <c r="K64" i="32"/>
  <c r="K44" i="32"/>
  <c r="K49" i="32"/>
  <c r="K56" i="32"/>
  <c r="K130" i="32"/>
  <c r="K108" i="32"/>
  <c r="K100" i="32"/>
  <c r="K37" i="32"/>
  <c r="K32" i="32"/>
  <c r="K111" i="30"/>
  <c r="K33" i="30"/>
  <c r="K124" i="30"/>
  <c r="K20" i="30"/>
  <c r="K61" i="30"/>
  <c r="K24" i="30"/>
  <c r="K70" i="30"/>
  <c r="K130" i="30"/>
  <c r="K114" i="30"/>
  <c r="K98" i="30"/>
  <c r="K82" i="30"/>
  <c r="K77" i="30"/>
  <c r="K109" i="30"/>
  <c r="K58" i="30"/>
  <c r="K46" i="30"/>
  <c r="K83" i="30"/>
  <c r="K59" i="30"/>
  <c r="K107" i="30"/>
  <c r="K29" i="30"/>
  <c r="K72" i="30"/>
  <c r="K54" i="30"/>
  <c r="K34" i="30"/>
  <c r="K49" i="30"/>
  <c r="K6" i="30"/>
  <c r="K121" i="30"/>
  <c r="K89" i="30"/>
  <c r="K120" i="30"/>
  <c r="K55" i="30"/>
  <c r="K19" i="30"/>
  <c r="K116" i="30"/>
  <c r="K62" i="30"/>
  <c r="K15" i="30"/>
  <c r="K92" i="30"/>
  <c r="K127" i="30"/>
  <c r="K25" i="30"/>
  <c r="K56" i="30"/>
  <c r="K53" i="30"/>
  <c r="K18" i="30"/>
  <c r="K126" i="30"/>
  <c r="K110" i="30"/>
  <c r="K94" i="30"/>
  <c r="K28" i="30"/>
  <c r="K76" i="30"/>
  <c r="K133" i="30"/>
  <c r="K101" i="30"/>
  <c r="K104" i="30"/>
  <c r="K132" i="30"/>
  <c r="K78" i="30"/>
  <c r="K51" i="30"/>
  <c r="K26" i="30"/>
  <c r="K131" i="30"/>
  <c r="K99" i="30"/>
  <c r="K21" i="30"/>
  <c r="K108" i="30"/>
  <c r="K66" i="30"/>
  <c r="K85" i="30"/>
  <c r="K10" i="30"/>
  <c r="K73" i="30"/>
  <c r="K39" i="30"/>
  <c r="K113" i="30"/>
  <c r="K74" i="30"/>
  <c r="K35" i="30"/>
  <c r="K88" i="30"/>
  <c r="K47" i="30"/>
  <c r="K87" i="30"/>
  <c r="K103" i="30"/>
  <c r="K23" i="30"/>
  <c r="K119" i="30"/>
  <c r="K17" i="30"/>
  <c r="K50" i="30"/>
  <c r="K45" i="30"/>
  <c r="K122" i="30"/>
  <c r="K106" i="30"/>
  <c r="K90" i="30"/>
  <c r="K84" i="30"/>
  <c r="K16" i="30"/>
  <c r="K81" i="30"/>
  <c r="K27" i="30"/>
  <c r="K125" i="30"/>
  <c r="K93" i="30"/>
  <c r="K40" i="30"/>
  <c r="K12" i="30"/>
  <c r="K11" i="30"/>
  <c r="K100" i="30"/>
  <c r="K128" i="30"/>
  <c r="K75" i="30"/>
  <c r="K44" i="30"/>
  <c r="K123" i="30"/>
  <c r="K91" i="30"/>
  <c r="K13" i="30"/>
  <c r="K79" i="30"/>
  <c r="K65" i="30"/>
  <c r="K105" i="30"/>
  <c r="K48" i="30"/>
  <c r="K71" i="30"/>
  <c r="K36" i="30"/>
  <c r="K112" i="30"/>
  <c r="K95" i="30"/>
  <c r="K9" i="30"/>
  <c r="K32" i="30"/>
  <c r="K69" i="30"/>
  <c r="K30" i="30"/>
  <c r="K118" i="30"/>
  <c r="K102" i="30"/>
  <c r="K86" i="30"/>
  <c r="K43" i="30"/>
  <c r="K8" i="30"/>
  <c r="K37" i="30"/>
  <c r="K14" i="30"/>
  <c r="K117" i="30"/>
  <c r="K80" i="30"/>
  <c r="K64" i="30"/>
  <c r="K41" i="30"/>
  <c r="K52" i="30"/>
  <c r="K22" i="30"/>
  <c r="K96" i="30"/>
  <c r="K67" i="30"/>
  <c r="K7" i="30"/>
  <c r="K115" i="30"/>
  <c r="K5" i="30"/>
  <c r="K60" i="30"/>
  <c r="K38" i="30"/>
  <c r="K57" i="30"/>
  <c r="K129" i="30"/>
  <c r="K97" i="30"/>
  <c r="K42" i="30"/>
  <c r="K63" i="30"/>
  <c r="K31" i="30"/>
  <c r="K68" i="30"/>
  <c r="M17" i="30"/>
  <c r="S17" i="30" s="1"/>
  <c r="M10" i="30"/>
  <c r="S10" i="30" s="1"/>
  <c r="M37" i="30"/>
  <c r="S37" i="30" s="1"/>
  <c r="M28" i="30"/>
  <c r="S28" i="30" s="1"/>
  <c r="M27" i="30"/>
  <c r="S27" i="30" s="1"/>
  <c r="M19" i="30"/>
  <c r="S19" i="30" s="1"/>
  <c r="M61" i="30"/>
  <c r="S61" i="30" s="1"/>
  <c r="M74" i="30"/>
  <c r="S74" i="30" s="1"/>
  <c r="M15" i="30"/>
  <c r="S15" i="30" s="1"/>
  <c r="M12" i="30"/>
  <c r="S12" i="30" s="1"/>
  <c r="M38" i="30"/>
  <c r="S38" i="30" s="1"/>
  <c r="M110" i="30"/>
  <c r="S110" i="30" s="1"/>
  <c r="M88" i="30"/>
  <c r="S88" i="30" s="1"/>
  <c r="M114" i="30"/>
  <c r="S114" i="30" s="1"/>
  <c r="M60" i="30"/>
  <c r="S60" i="30" s="1"/>
  <c r="M33" i="30"/>
  <c r="S33" i="30" s="1"/>
  <c r="M20" i="30"/>
  <c r="S20" i="30" s="1"/>
  <c r="M31" i="30"/>
  <c r="S31" i="30" s="1"/>
  <c r="M75" i="30"/>
  <c r="S75" i="30" s="1"/>
  <c r="M39" i="30"/>
  <c r="S39" i="30" s="1"/>
  <c r="M123" i="30"/>
  <c r="S123" i="30" s="1"/>
  <c r="M87" i="30"/>
  <c r="S87" i="30" s="1"/>
  <c r="M47" i="30"/>
  <c r="S47" i="30" s="1"/>
  <c r="M124" i="30"/>
  <c r="S124" i="30" s="1"/>
  <c r="M73" i="30"/>
  <c r="S73" i="30" s="1"/>
  <c r="M94" i="30"/>
  <c r="S94" i="30" s="1"/>
  <c r="M90" i="30"/>
  <c r="S90" i="30" s="1"/>
  <c r="M118" i="30"/>
  <c r="S118" i="30" s="1"/>
  <c r="M128" i="30"/>
  <c r="S128" i="30" s="1"/>
  <c r="M98" i="30"/>
  <c r="S98" i="30" s="1"/>
  <c r="M41" i="30"/>
  <c r="S41" i="30" s="1"/>
  <c r="M77" i="30"/>
  <c r="S77" i="30" s="1"/>
  <c r="M56" i="30"/>
  <c r="S56" i="30" s="1"/>
  <c r="M30" i="30"/>
  <c r="S30" i="30" s="1"/>
  <c r="M23" i="30"/>
  <c r="S23" i="30" s="1"/>
  <c r="M26" i="30"/>
  <c r="S26" i="30" s="1"/>
  <c r="M53" i="30"/>
  <c r="S53" i="30" s="1"/>
  <c r="M7" i="30"/>
  <c r="S7" i="30" s="1"/>
  <c r="M132" i="30"/>
  <c r="S132" i="30" s="1"/>
  <c r="M85" i="30"/>
  <c r="S85" i="30" s="1"/>
  <c r="M62" i="30"/>
  <c r="S62" i="30" s="1"/>
  <c r="M42" i="30"/>
  <c r="S42" i="30" s="1"/>
  <c r="M84" i="30"/>
  <c r="S84" i="30" s="1"/>
  <c r="M121" i="30"/>
  <c r="S121" i="30" s="1"/>
  <c r="M105" i="30"/>
  <c r="S105" i="30" s="1"/>
  <c r="M89" i="30"/>
  <c r="S89" i="30" s="1"/>
  <c r="M50" i="30"/>
  <c r="S50" i="30" s="1"/>
  <c r="M52" i="30"/>
  <c r="S52" i="30" s="1"/>
  <c r="M21" i="30"/>
  <c r="S21" i="30" s="1"/>
  <c r="M131" i="30"/>
  <c r="S131" i="30" s="1"/>
  <c r="M127" i="30"/>
  <c r="S127" i="30" s="1"/>
  <c r="M67" i="30"/>
  <c r="S67" i="30" s="1"/>
  <c r="M34" i="30"/>
  <c r="S34" i="30" s="1"/>
  <c r="M107" i="30"/>
  <c r="S107" i="30" s="1"/>
  <c r="M71" i="30"/>
  <c r="S71" i="30" s="1"/>
  <c r="M43" i="30"/>
  <c r="S43" i="30" s="1"/>
  <c r="M108" i="30"/>
  <c r="S108" i="30" s="1"/>
  <c r="M65" i="30"/>
  <c r="S65" i="30" s="1"/>
  <c r="M46" i="30"/>
  <c r="S46" i="30" s="1"/>
  <c r="M112" i="30"/>
  <c r="S112" i="30" s="1"/>
  <c r="M133" i="30"/>
  <c r="S133" i="30" s="1"/>
  <c r="M117" i="30"/>
  <c r="S117" i="30" s="1"/>
  <c r="M101" i="30"/>
  <c r="S101" i="30" s="1"/>
  <c r="M78" i="30"/>
  <c r="S78" i="30" s="1"/>
  <c r="M54" i="30"/>
  <c r="S54" i="30" s="1"/>
  <c r="M86" i="30"/>
  <c r="S86" i="30" s="1"/>
  <c r="M16" i="30"/>
  <c r="S16" i="30" s="1"/>
  <c r="M45" i="30"/>
  <c r="S45" i="30" s="1"/>
  <c r="M18" i="30"/>
  <c r="S18" i="30" s="1"/>
  <c r="M116" i="30"/>
  <c r="S116" i="30" s="1"/>
  <c r="M102" i="30"/>
  <c r="S102" i="30" s="1"/>
  <c r="M120" i="30"/>
  <c r="S120" i="30" s="1"/>
  <c r="M44" i="30"/>
  <c r="S44" i="30" s="1"/>
  <c r="M25" i="30"/>
  <c r="S25" i="30" s="1"/>
  <c r="M24" i="30"/>
  <c r="S24" i="30" s="1"/>
  <c r="M115" i="30"/>
  <c r="S115" i="30" s="1"/>
  <c r="M111" i="30"/>
  <c r="S111" i="30" s="1"/>
  <c r="M59" i="30"/>
  <c r="S59" i="30" s="1"/>
  <c r="M22" i="30"/>
  <c r="S22" i="30" s="1"/>
  <c r="M91" i="30"/>
  <c r="S91" i="30" s="1"/>
  <c r="M119" i="30"/>
  <c r="S119" i="30" s="1"/>
  <c r="M63" i="30"/>
  <c r="S63" i="30" s="1"/>
  <c r="M92" i="30"/>
  <c r="S92" i="30" s="1"/>
  <c r="M57" i="30"/>
  <c r="S57" i="30" s="1"/>
  <c r="M58" i="30"/>
  <c r="S58" i="30" s="1"/>
  <c r="M40" i="30"/>
  <c r="S40" i="30" s="1"/>
  <c r="M96" i="30"/>
  <c r="S96" i="30" s="1"/>
  <c r="M66" i="30"/>
  <c r="S66" i="30" s="1"/>
  <c r="M9" i="30"/>
  <c r="S9" i="30" s="1"/>
  <c r="M72" i="30"/>
  <c r="S72" i="30" s="1"/>
  <c r="M6" i="30"/>
  <c r="S6" i="30" s="1"/>
  <c r="M5" i="30"/>
  <c r="S5" i="30" s="1"/>
  <c r="M80" i="30"/>
  <c r="S80" i="30" s="1"/>
  <c r="M29" i="30"/>
  <c r="S29" i="30" s="1"/>
  <c r="M32" i="30"/>
  <c r="S32" i="30" s="1"/>
  <c r="M69" i="30"/>
  <c r="S69" i="30" s="1"/>
  <c r="M48" i="30"/>
  <c r="S48" i="30" s="1"/>
  <c r="M35" i="30"/>
  <c r="S35" i="30" s="1"/>
  <c r="M13" i="30"/>
  <c r="S13" i="30" s="1"/>
  <c r="M11" i="30"/>
  <c r="S11" i="30" s="1"/>
  <c r="M100" i="30"/>
  <c r="S100" i="30" s="1"/>
  <c r="M106" i="30"/>
  <c r="S106" i="30" s="1"/>
  <c r="M104" i="30"/>
  <c r="S104" i="30" s="1"/>
  <c r="M76" i="30"/>
  <c r="S76" i="30" s="1"/>
  <c r="M129" i="30"/>
  <c r="S129" i="30" s="1"/>
  <c r="M113" i="30"/>
  <c r="S113" i="30" s="1"/>
  <c r="M97" i="30"/>
  <c r="S97" i="30" s="1"/>
  <c r="M68" i="30"/>
  <c r="S68" i="30" s="1"/>
  <c r="M70" i="30"/>
  <c r="S70" i="30" s="1"/>
  <c r="M82" i="30"/>
  <c r="S82" i="30" s="1"/>
  <c r="M79" i="30"/>
  <c r="S79" i="30" s="1"/>
  <c r="M99" i="30"/>
  <c r="S99" i="30" s="1"/>
  <c r="M95" i="30"/>
  <c r="S95" i="30" s="1"/>
  <c r="M51" i="30"/>
  <c r="S51" i="30" s="1"/>
  <c r="M36" i="30"/>
  <c r="S36" i="30" s="1"/>
  <c r="M103" i="30"/>
  <c r="S103" i="30" s="1"/>
  <c r="M55" i="30"/>
  <c r="S55" i="30" s="1"/>
  <c r="M81" i="30"/>
  <c r="S81" i="30" s="1"/>
  <c r="M49" i="30"/>
  <c r="S49" i="30" s="1"/>
  <c r="M126" i="30"/>
  <c r="S126" i="30" s="1"/>
  <c r="M122" i="30"/>
  <c r="S122" i="30" s="1"/>
  <c r="M125" i="30"/>
  <c r="S125" i="30" s="1"/>
  <c r="M109" i="30"/>
  <c r="S109" i="30" s="1"/>
  <c r="M93" i="30"/>
  <c r="S93" i="30" s="1"/>
  <c r="M130" i="30"/>
  <c r="S130" i="30" s="1"/>
  <c r="M8" i="30"/>
  <c r="S8" i="30" s="1"/>
  <c r="M83" i="30"/>
  <c r="S83" i="30" s="1"/>
  <c r="M64" i="30"/>
  <c r="S64" i="30" s="1"/>
  <c r="M14" i="30"/>
  <c r="S14" i="30" s="1"/>
  <c r="M6" i="32"/>
  <c r="S6" i="32" s="1"/>
  <c r="M79" i="32"/>
  <c r="S79" i="32" s="1"/>
  <c r="M45" i="32"/>
  <c r="S45" i="32" s="1"/>
  <c r="M57" i="32"/>
  <c r="S57" i="32" s="1"/>
  <c r="M55" i="32"/>
  <c r="S55" i="32" s="1"/>
  <c r="M41" i="32"/>
  <c r="S41" i="32" s="1"/>
  <c r="M132" i="32"/>
  <c r="S132" i="32" s="1"/>
  <c r="M47" i="32"/>
  <c r="S47" i="32" s="1"/>
  <c r="M34" i="32"/>
  <c r="S34" i="32" s="1"/>
  <c r="M35" i="32"/>
  <c r="S35" i="32" s="1"/>
  <c r="M98" i="32"/>
  <c r="S98" i="32" s="1"/>
  <c r="M76" i="32"/>
  <c r="S76" i="32" s="1"/>
  <c r="M87" i="32"/>
  <c r="S87" i="32" s="1"/>
  <c r="M110" i="32"/>
  <c r="S110" i="32" s="1"/>
  <c r="M32" i="32"/>
  <c r="S32" i="32" s="1"/>
  <c r="M72" i="32"/>
  <c r="S72" i="32" s="1"/>
  <c r="M31" i="32"/>
  <c r="S31" i="32" s="1"/>
  <c r="M82" i="32"/>
  <c r="S82" i="32" s="1"/>
  <c r="M18" i="32"/>
  <c r="S18" i="32" s="1"/>
  <c r="M97" i="32"/>
  <c r="S97" i="32" s="1"/>
  <c r="M10" i="32"/>
  <c r="S10" i="32" s="1"/>
  <c r="M93" i="32"/>
  <c r="S93" i="32" s="1"/>
  <c r="M100" i="32"/>
  <c r="S100" i="32" s="1"/>
  <c r="M9" i="32"/>
  <c r="S9" i="32" s="1"/>
  <c r="M46" i="32"/>
  <c r="S46" i="32" s="1"/>
  <c r="M105" i="32"/>
  <c r="S105" i="32" s="1"/>
  <c r="M133" i="32"/>
  <c r="S133" i="32" s="1"/>
  <c r="M59" i="32"/>
  <c r="S59" i="32" s="1"/>
  <c r="M119" i="32"/>
  <c r="S119" i="32" s="1"/>
  <c r="M22" i="32"/>
  <c r="S22" i="32" s="1"/>
  <c r="M78" i="32"/>
  <c r="S78" i="32" s="1"/>
  <c r="M85" i="32"/>
  <c r="S85" i="32" s="1"/>
  <c r="M96" i="32"/>
  <c r="S96" i="32" s="1"/>
  <c r="M130" i="32"/>
  <c r="S130" i="32" s="1"/>
  <c r="M40" i="32"/>
  <c r="S40" i="32" s="1"/>
  <c r="M42" i="32"/>
  <c r="S42" i="32" s="1"/>
  <c r="M49" i="32"/>
  <c r="S49" i="32" s="1"/>
  <c r="M88" i="32"/>
  <c r="S88" i="32" s="1"/>
  <c r="M20" i="32"/>
  <c r="S20" i="32" s="1"/>
  <c r="M28" i="32"/>
  <c r="S28" i="32" s="1"/>
  <c r="M131" i="32"/>
  <c r="S131" i="32" s="1"/>
  <c r="M83" i="32"/>
  <c r="S83" i="32" s="1"/>
  <c r="M111" i="32"/>
  <c r="S111" i="32" s="1"/>
  <c r="M81" i="32"/>
  <c r="S81" i="32" s="1"/>
  <c r="M116" i="32"/>
  <c r="S116" i="32" s="1"/>
  <c r="M12" i="32"/>
  <c r="S12" i="32" s="1"/>
  <c r="M69" i="32"/>
  <c r="S69" i="32" s="1"/>
  <c r="M56" i="32"/>
  <c r="S56" i="32" s="1"/>
  <c r="M91" i="32"/>
  <c r="S91" i="32" s="1"/>
  <c r="M48" i="32"/>
  <c r="S48" i="32" s="1"/>
  <c r="M43" i="32"/>
  <c r="S43" i="32" s="1"/>
  <c r="M84" i="32"/>
  <c r="S84" i="32" s="1"/>
  <c r="M104" i="32"/>
  <c r="S104" i="32" s="1"/>
  <c r="M8" i="32"/>
  <c r="S8" i="32" s="1"/>
  <c r="M66" i="32"/>
  <c r="S66" i="32" s="1"/>
  <c r="M60" i="32"/>
  <c r="S60" i="32" s="1"/>
  <c r="M51" i="32"/>
  <c r="S51" i="32" s="1"/>
  <c r="M125" i="32"/>
  <c r="S125" i="32" s="1"/>
  <c r="M14" i="32"/>
  <c r="S14" i="32" s="1"/>
  <c r="M75" i="32"/>
  <c r="S75" i="32" s="1"/>
  <c r="M7" i="32"/>
  <c r="S7" i="32" s="1"/>
  <c r="M92" i="32"/>
  <c r="S92" i="32" s="1"/>
  <c r="M58" i="32"/>
  <c r="S58" i="32" s="1"/>
  <c r="M30" i="32"/>
  <c r="S30" i="32" s="1"/>
  <c r="M124" i="32"/>
  <c r="S124" i="32" s="1"/>
  <c r="M127" i="32"/>
  <c r="S127" i="32" s="1"/>
  <c r="M23" i="32"/>
  <c r="S23" i="32" s="1"/>
  <c r="M114" i="32"/>
  <c r="S114" i="32" s="1"/>
  <c r="M101" i="32"/>
  <c r="S101" i="32" s="1"/>
  <c r="M94" i="32"/>
  <c r="S94" i="32" s="1"/>
  <c r="M123" i="32"/>
  <c r="S123" i="32" s="1"/>
  <c r="M102" i="32"/>
  <c r="S102" i="32" s="1"/>
  <c r="M103" i="32"/>
  <c r="S103" i="32" s="1"/>
  <c r="M108" i="32"/>
  <c r="S108" i="32" s="1"/>
  <c r="M74" i="32"/>
  <c r="S74" i="32" s="1"/>
  <c r="M26" i="32"/>
  <c r="S26" i="32" s="1"/>
  <c r="M71" i="32"/>
  <c r="S71" i="32" s="1"/>
  <c r="M50" i="32"/>
  <c r="S50" i="32" s="1"/>
  <c r="M44" i="32"/>
  <c r="S44" i="32" s="1"/>
  <c r="M37" i="32"/>
  <c r="S37" i="32" s="1"/>
  <c r="M36" i="32"/>
  <c r="S36" i="32" s="1"/>
  <c r="M86" i="32"/>
  <c r="S86" i="32" s="1"/>
  <c r="M118" i="32"/>
  <c r="S118" i="32" s="1"/>
  <c r="M70" i="32"/>
  <c r="S70" i="32" s="1"/>
  <c r="M19" i="32"/>
  <c r="S19" i="32" s="1"/>
  <c r="M11" i="32"/>
  <c r="S11" i="32" s="1"/>
  <c r="M63" i="32"/>
  <c r="S63" i="32" s="1"/>
  <c r="M126" i="32"/>
  <c r="S126" i="32" s="1"/>
  <c r="M107" i="32"/>
  <c r="S107" i="32" s="1"/>
  <c r="M122" i="32"/>
  <c r="S122" i="32" s="1"/>
  <c r="M68" i="32"/>
  <c r="S68" i="32" s="1"/>
  <c r="M33" i="32"/>
  <c r="S33" i="32" s="1"/>
  <c r="M99" i="32"/>
  <c r="S99" i="32" s="1"/>
  <c r="M95" i="32"/>
  <c r="S95" i="32" s="1"/>
  <c r="M61" i="32"/>
  <c r="S61" i="32" s="1"/>
  <c r="M65" i="32"/>
  <c r="S65" i="32" s="1"/>
  <c r="M13" i="32"/>
  <c r="S13" i="32" s="1"/>
  <c r="M77" i="32"/>
  <c r="S77" i="32" s="1"/>
  <c r="M117" i="32"/>
  <c r="S117" i="32" s="1"/>
  <c r="M115" i="32"/>
  <c r="S115" i="32" s="1"/>
  <c r="M24" i="32"/>
  <c r="S24" i="32" s="1"/>
  <c r="M39" i="32"/>
  <c r="S39" i="32" s="1"/>
  <c r="M21" i="32"/>
  <c r="S21" i="32" s="1"/>
  <c r="M29" i="32"/>
  <c r="S29" i="32" s="1"/>
  <c r="M112" i="32"/>
  <c r="S112" i="32" s="1"/>
  <c r="M53" i="32"/>
  <c r="S53" i="32" s="1"/>
  <c r="M73" i="32"/>
  <c r="S73" i="32" s="1"/>
  <c r="M128" i="32"/>
  <c r="S128" i="32" s="1"/>
  <c r="M113" i="32"/>
  <c r="S113" i="32" s="1"/>
  <c r="M80" i="32"/>
  <c r="S80" i="32" s="1"/>
  <c r="M54" i="32"/>
  <c r="S54" i="32" s="1"/>
  <c r="M64" i="32"/>
  <c r="S64" i="32" s="1"/>
  <c r="M120" i="32"/>
  <c r="S120" i="32" s="1"/>
  <c r="M27" i="32"/>
  <c r="S27" i="32" s="1"/>
  <c r="M15" i="32"/>
  <c r="S15" i="32" s="1"/>
  <c r="M67" i="32"/>
  <c r="S67" i="32" s="1"/>
  <c r="M106" i="32"/>
  <c r="S106" i="32" s="1"/>
  <c r="M17" i="32"/>
  <c r="S17" i="32" s="1"/>
  <c r="M89" i="32"/>
  <c r="S89" i="32" s="1"/>
  <c r="M52" i="32"/>
  <c r="S52" i="32" s="1"/>
  <c r="M129" i="32"/>
  <c r="S129" i="32" s="1"/>
  <c r="M90" i="32"/>
  <c r="S90" i="32" s="1"/>
  <c r="M121" i="32"/>
  <c r="S121" i="32" s="1"/>
  <c r="M16" i="32"/>
  <c r="S16" i="32" s="1"/>
  <c r="M62" i="32"/>
  <c r="S62" i="32" s="1"/>
  <c r="M109" i="32"/>
  <c r="S109" i="32" s="1"/>
  <c r="L62" i="29"/>
  <c r="L128" i="29"/>
  <c r="L8" i="29"/>
  <c r="L26" i="29"/>
  <c r="L9" i="29"/>
  <c r="L52" i="29"/>
  <c r="L131" i="29"/>
  <c r="L77" i="29"/>
  <c r="L85" i="29"/>
  <c r="L32" i="29"/>
  <c r="L80" i="29"/>
  <c r="L7" i="29"/>
  <c r="L119" i="29"/>
  <c r="L89" i="29"/>
  <c r="L106" i="29"/>
  <c r="L88" i="29"/>
  <c r="L103" i="29"/>
  <c r="L14" i="29"/>
  <c r="L107" i="29"/>
  <c r="L13" i="29"/>
  <c r="L97" i="29"/>
  <c r="L39" i="29"/>
  <c r="L34" i="29"/>
  <c r="L65" i="29"/>
  <c r="L10" i="29"/>
  <c r="L115" i="29"/>
  <c r="L110" i="29"/>
  <c r="L27" i="29"/>
  <c r="L23" i="29"/>
  <c r="L58" i="29"/>
  <c r="L109" i="29"/>
  <c r="L63" i="29"/>
  <c r="L111" i="29"/>
  <c r="K25" i="22"/>
  <c r="K94" i="22"/>
  <c r="K44" i="22"/>
  <c r="K28" i="22"/>
  <c r="K49" i="22"/>
  <c r="K90" i="22"/>
  <c r="K129" i="22"/>
  <c r="K132" i="22"/>
  <c r="K24" i="22"/>
  <c r="K113" i="22"/>
  <c r="Q5" i="22"/>
  <c r="K110" i="22"/>
  <c r="K23" i="22"/>
  <c r="K131" i="22"/>
  <c r="K60" i="22"/>
  <c r="K88" i="22"/>
  <c r="K69" i="22"/>
  <c r="K122" i="22"/>
  <c r="K43" i="22"/>
  <c r="K62" i="22"/>
  <c r="K105" i="22"/>
  <c r="K126" i="22"/>
  <c r="K77" i="22"/>
  <c r="K67" i="22"/>
  <c r="K12" i="22"/>
  <c r="K114" i="22"/>
  <c r="K8" i="22"/>
  <c r="K118" i="22"/>
  <c r="K121" i="22"/>
  <c r="K86" i="22"/>
  <c r="K56" i="22"/>
  <c r="K63" i="22"/>
  <c r="K53" i="22"/>
  <c r="K112" i="22"/>
  <c r="K41" i="27"/>
  <c r="K34" i="27"/>
  <c r="K45" i="27"/>
  <c r="K96" i="27"/>
  <c r="K85" i="27"/>
  <c r="K93" i="27"/>
  <c r="K28" i="27"/>
  <c r="K20" i="27"/>
  <c r="K63" i="27"/>
  <c r="K74" i="27"/>
  <c r="K76" i="27"/>
  <c r="K106" i="27"/>
  <c r="K89" i="27"/>
  <c r="K43" i="27"/>
  <c r="K27" i="27"/>
  <c r="K11" i="27"/>
  <c r="K120" i="27"/>
  <c r="K30" i="27"/>
  <c r="K22" i="27"/>
  <c r="K122" i="27"/>
  <c r="K124" i="27"/>
  <c r="K112" i="27"/>
  <c r="K117" i="27"/>
  <c r="K103" i="27"/>
  <c r="K98" i="27"/>
  <c r="K94" i="27"/>
  <c r="K40" i="27"/>
  <c r="K48" i="27"/>
  <c r="K16" i="27"/>
  <c r="K13" i="27"/>
  <c r="K57" i="27"/>
  <c r="K33" i="27"/>
  <c r="K37" i="27"/>
  <c r="K59" i="27"/>
  <c r="K75" i="27"/>
  <c r="K131" i="27"/>
  <c r="K82" i="27"/>
  <c r="K111" i="27"/>
  <c r="K68" i="27"/>
  <c r="K92" i="27"/>
  <c r="K52" i="27"/>
  <c r="K126" i="27"/>
  <c r="K39" i="27"/>
  <c r="K23" i="27"/>
  <c r="K7" i="27"/>
  <c r="K24" i="27"/>
  <c r="K100" i="27"/>
  <c r="K123" i="27"/>
  <c r="K121" i="27"/>
  <c r="K77" i="27"/>
  <c r="K102" i="27"/>
  <c r="K53" i="27"/>
  <c r="K86" i="27"/>
  <c r="K60" i="27"/>
  <c r="K109" i="27"/>
  <c r="K101" i="27"/>
  <c r="K118" i="27"/>
  <c r="K81" i="27"/>
  <c r="K108" i="27"/>
  <c r="K65" i="27"/>
  <c r="K88" i="27"/>
  <c r="K14" i="27"/>
  <c r="K42" i="27"/>
  <c r="K10" i="27"/>
  <c r="K64" i="27"/>
  <c r="K21" i="27"/>
  <c r="K44" i="27"/>
  <c r="K49" i="27"/>
  <c r="K17" i="27"/>
  <c r="K25" i="27"/>
  <c r="K50" i="27"/>
  <c r="K132" i="27"/>
  <c r="K104" i="27"/>
  <c r="K58" i="27"/>
  <c r="K83" i="27"/>
  <c r="K119" i="27"/>
  <c r="K70" i="27"/>
  <c r="K110" i="27"/>
  <c r="K127" i="27"/>
  <c r="K66" i="27"/>
  <c r="K51" i="27"/>
  <c r="K35" i="27"/>
  <c r="K19" i="27"/>
  <c r="K91" i="27"/>
  <c r="K61" i="27"/>
  <c r="K78" i="27"/>
  <c r="K38" i="27"/>
  <c r="K6" i="27"/>
  <c r="K130" i="27"/>
  <c r="K114" i="27"/>
  <c r="K71" i="27"/>
  <c r="K95" i="27"/>
  <c r="K62" i="27"/>
  <c r="K133" i="27"/>
  <c r="K107" i="27"/>
  <c r="K99" i="27"/>
  <c r="K90" i="27"/>
  <c r="K55" i="27"/>
  <c r="K46" i="27"/>
  <c r="K69" i="27"/>
  <c r="K32" i="27"/>
  <c r="K84" i="27"/>
  <c r="K12" i="27"/>
  <c r="K29" i="27"/>
  <c r="K36" i="27"/>
  <c r="K54" i="27"/>
  <c r="K18" i="27"/>
  <c r="K67" i="27"/>
  <c r="K9" i="27"/>
  <c r="K115" i="27"/>
  <c r="K116" i="27"/>
  <c r="K73" i="27"/>
  <c r="K47" i="27"/>
  <c r="K31" i="27"/>
  <c r="K15" i="27"/>
  <c r="K80" i="27"/>
  <c r="K129" i="27"/>
  <c r="K113" i="27"/>
  <c r="K87" i="27"/>
  <c r="K72" i="27"/>
  <c r="K125" i="27"/>
  <c r="K105" i="27"/>
  <c r="K97" i="27"/>
  <c r="K56" i="27"/>
  <c r="K79" i="27"/>
  <c r="K128" i="27"/>
  <c r="K8" i="27"/>
  <c r="K26" i="27"/>
  <c r="K132" i="23"/>
  <c r="K58" i="23"/>
  <c r="K112" i="23"/>
  <c r="K86" i="23"/>
  <c r="K83" i="23"/>
  <c r="K89" i="23"/>
  <c r="K110" i="23"/>
  <c r="K72" i="23"/>
  <c r="K49" i="26"/>
  <c r="K57" i="26"/>
  <c r="K82" i="26"/>
  <c r="K104" i="26"/>
  <c r="K78" i="26"/>
  <c r="K70" i="26"/>
  <c r="K64" i="26"/>
  <c r="K114" i="26"/>
  <c r="K34" i="26"/>
  <c r="K106" i="26"/>
  <c r="K116" i="26"/>
  <c r="K108" i="26"/>
  <c r="K118" i="26"/>
  <c r="L84" i="30"/>
  <c r="L63" i="30"/>
  <c r="L113" i="30"/>
  <c r="L22" i="30"/>
  <c r="L108" i="30"/>
  <c r="L43" i="30"/>
  <c r="L128" i="30"/>
  <c r="L105" i="30"/>
  <c r="L21" i="30"/>
  <c r="L69" i="30"/>
  <c r="L47" i="35"/>
  <c r="L74" i="35"/>
  <c r="L60" i="35"/>
  <c r="L49" i="35"/>
  <c r="L78" i="35"/>
  <c r="L75" i="35"/>
  <c r="L72" i="35"/>
  <c r="L53" i="35"/>
  <c r="L88" i="35"/>
  <c r="L103" i="35"/>
  <c r="L99" i="35"/>
  <c r="L126" i="35"/>
  <c r="L110" i="35"/>
  <c r="L94" i="35"/>
  <c r="L123" i="35"/>
  <c r="L128" i="35"/>
  <c r="L112" i="35"/>
  <c r="L97" i="35"/>
  <c r="L50" i="35"/>
  <c r="L55" i="35"/>
  <c r="L83" i="35"/>
  <c r="L90" i="35"/>
  <c r="L52" i="35"/>
  <c r="L73" i="35"/>
  <c r="L70" i="35"/>
  <c r="L67" i="35"/>
  <c r="L81" i="35"/>
  <c r="L64" i="35"/>
  <c r="L77" i="35"/>
  <c r="L122" i="35"/>
  <c r="L106" i="35"/>
  <c r="L87" i="35"/>
  <c r="L84" i="35"/>
  <c r="L95" i="35"/>
  <c r="L119" i="35"/>
  <c r="L124" i="35"/>
  <c r="L108" i="35"/>
  <c r="L100" i="35"/>
  <c r="L129" i="35"/>
  <c r="L121" i="35"/>
  <c r="L63" i="35"/>
  <c r="L71" i="35"/>
  <c r="L66" i="35"/>
  <c r="L58" i="35"/>
  <c r="L76" i="35"/>
  <c r="L65" i="35"/>
  <c r="L91" i="35"/>
  <c r="L62" i="35"/>
  <c r="L59" i="35"/>
  <c r="L56" i="35"/>
  <c r="L69" i="35"/>
  <c r="L96" i="35"/>
  <c r="L92" i="35"/>
  <c r="L133" i="35"/>
  <c r="L125" i="35"/>
  <c r="L118" i="35"/>
  <c r="L102" i="35"/>
  <c r="L93" i="35"/>
  <c r="L89" i="35"/>
  <c r="L120" i="35"/>
  <c r="L104" i="35"/>
  <c r="L127" i="35"/>
  <c r="L115" i="35"/>
  <c r="L111" i="35"/>
  <c r="L107" i="35"/>
  <c r="L113" i="35"/>
  <c r="L82" i="35"/>
  <c r="L79" i="35"/>
  <c r="L68" i="35"/>
  <c r="L45" i="35"/>
  <c r="L57" i="35"/>
  <c r="L54" i="35"/>
  <c r="L51" i="35"/>
  <c r="L80" i="35"/>
  <c r="L48" i="35"/>
  <c r="L61" i="35"/>
  <c r="L101" i="35"/>
  <c r="L109" i="35"/>
  <c r="L130" i="35"/>
  <c r="L114" i="35"/>
  <c r="L98" i="35"/>
  <c r="L85" i="35"/>
  <c r="L132" i="35"/>
  <c r="L116" i="35"/>
  <c r="L117" i="35"/>
  <c r="L105" i="35"/>
  <c r="L86" i="35"/>
  <c r="L46" i="35"/>
  <c r="L131" i="35"/>
  <c r="L65" i="32"/>
  <c r="L128" i="32"/>
  <c r="L59" i="32"/>
  <c r="L60" i="32"/>
  <c r="L48" i="32"/>
  <c r="L114" i="32"/>
  <c r="L53" i="32"/>
  <c r="L40" i="32"/>
  <c r="K78" i="32"/>
  <c r="K92" i="32"/>
  <c r="K75" i="32"/>
  <c r="K106" i="32"/>
  <c r="K61" i="32"/>
  <c r="K62" i="32"/>
  <c r="K127" i="32"/>
  <c r="K74" i="32"/>
  <c r="K69" i="32"/>
  <c r="K50" i="32"/>
  <c r="M5" i="23"/>
  <c r="S5" i="23" s="1"/>
  <c r="M7" i="23"/>
  <c r="S7" i="23" s="1"/>
  <c r="M80" i="23"/>
  <c r="S80" i="23" s="1"/>
  <c r="M13" i="23"/>
  <c r="S13" i="23" s="1"/>
  <c r="M100" i="23"/>
  <c r="S100" i="23" s="1"/>
  <c r="M102" i="23"/>
  <c r="S102" i="23" s="1"/>
  <c r="M122" i="23"/>
  <c r="S122" i="23" s="1"/>
  <c r="M108" i="23"/>
  <c r="S108" i="23" s="1"/>
  <c r="M64" i="23"/>
  <c r="S64" i="23" s="1"/>
  <c r="M69" i="23"/>
  <c r="S69" i="23" s="1"/>
  <c r="M36" i="23"/>
  <c r="S36" i="23" s="1"/>
  <c r="M119" i="23"/>
  <c r="S119" i="23" s="1"/>
  <c r="M77" i="23"/>
  <c r="S77" i="23" s="1"/>
  <c r="M131" i="23"/>
  <c r="S131" i="23" s="1"/>
  <c r="M121" i="23"/>
  <c r="S121" i="23" s="1"/>
  <c r="M85" i="23"/>
  <c r="S85" i="23" s="1"/>
  <c r="M105" i="23"/>
  <c r="S105" i="23" s="1"/>
  <c r="M94" i="23"/>
  <c r="S94" i="23" s="1"/>
  <c r="M30" i="23"/>
  <c r="S30" i="23" s="1"/>
  <c r="M130" i="23"/>
  <c r="S130" i="23" s="1"/>
  <c r="M66" i="23"/>
  <c r="S66" i="23" s="1"/>
  <c r="M17" i="23"/>
  <c r="S17" i="23" s="1"/>
  <c r="M39" i="23"/>
  <c r="S39" i="23" s="1"/>
  <c r="M12" i="23"/>
  <c r="S12" i="23" s="1"/>
  <c r="M35" i="23"/>
  <c r="S35" i="23" s="1"/>
  <c r="M109" i="23"/>
  <c r="S109" i="23" s="1"/>
  <c r="M120" i="23"/>
  <c r="S120" i="23" s="1"/>
  <c r="M56" i="23"/>
  <c r="S56" i="23" s="1"/>
  <c r="M52" i="23"/>
  <c r="S52" i="23" s="1"/>
  <c r="M55" i="23"/>
  <c r="S55" i="23" s="1"/>
  <c r="M42" i="23"/>
  <c r="S42" i="23" s="1"/>
  <c r="M54" i="23"/>
  <c r="S54" i="23" s="1"/>
  <c r="M21" i="23"/>
  <c r="S21" i="23" s="1"/>
  <c r="M87" i="23"/>
  <c r="S87" i="23" s="1"/>
  <c r="M14" i="23"/>
  <c r="S14" i="23" s="1"/>
  <c r="M9" i="23"/>
  <c r="S9" i="23" s="1"/>
  <c r="M6" i="23"/>
  <c r="S6" i="23" s="1"/>
  <c r="M67" i="23"/>
  <c r="S67" i="23" s="1"/>
  <c r="M22" i="23"/>
  <c r="S22" i="23" s="1"/>
  <c r="M92" i="23"/>
  <c r="S92" i="23" s="1"/>
  <c r="M88" i="23"/>
  <c r="S88" i="23" s="1"/>
  <c r="M58" i="23"/>
  <c r="S58" i="23" s="1"/>
  <c r="M50" i="23"/>
  <c r="S50" i="23" s="1"/>
  <c r="M81" i="23"/>
  <c r="S81" i="23" s="1"/>
  <c r="M112" i="23"/>
  <c r="S112" i="23" s="1"/>
  <c r="M124" i="23"/>
  <c r="S124" i="23" s="1"/>
  <c r="M116" i="23"/>
  <c r="S116" i="23" s="1"/>
  <c r="M118" i="23"/>
  <c r="S118" i="23" s="1"/>
  <c r="M103" i="23"/>
  <c r="S103" i="23" s="1"/>
  <c r="M86" i="23"/>
  <c r="S86" i="23" s="1"/>
  <c r="M49" i="23"/>
  <c r="S49" i="23" s="1"/>
  <c r="M73" i="23"/>
  <c r="S73" i="23" s="1"/>
  <c r="M78" i="23"/>
  <c r="S78" i="23" s="1"/>
  <c r="M93" i="23"/>
  <c r="S93" i="23" s="1"/>
  <c r="M132" i="23"/>
  <c r="S132" i="23" s="1"/>
  <c r="M107" i="23"/>
  <c r="S107" i="23" s="1"/>
  <c r="M75" i="23"/>
  <c r="S75" i="23" s="1"/>
  <c r="M43" i="23"/>
  <c r="S43" i="23" s="1"/>
  <c r="M26" i="23"/>
  <c r="S26" i="23" s="1"/>
  <c r="M99" i="23"/>
  <c r="S99" i="23" s="1"/>
  <c r="M83" i="23"/>
  <c r="S83" i="23" s="1"/>
  <c r="M33" i="23"/>
  <c r="S33" i="23" s="1"/>
  <c r="M25" i="23"/>
  <c r="S25" i="23" s="1"/>
  <c r="M79" i="23"/>
  <c r="S79" i="23" s="1"/>
  <c r="M72" i="23"/>
  <c r="S72" i="23" s="1"/>
  <c r="M44" i="23"/>
  <c r="S44" i="23" s="1"/>
  <c r="M20" i="23"/>
  <c r="S20" i="23" s="1"/>
  <c r="M106" i="23"/>
  <c r="S106" i="23" s="1"/>
  <c r="M84" i="23"/>
  <c r="S84" i="23" s="1"/>
  <c r="M19" i="23"/>
  <c r="S19" i="23" s="1"/>
  <c r="M97" i="23"/>
  <c r="S97" i="23" s="1"/>
  <c r="M8" i="23"/>
  <c r="S8" i="23" s="1"/>
  <c r="M47" i="23"/>
  <c r="S47" i="23" s="1"/>
  <c r="M61" i="23"/>
  <c r="S61" i="23" s="1"/>
  <c r="M27" i="23"/>
  <c r="S27" i="23" s="1"/>
  <c r="M125" i="23"/>
  <c r="S125" i="23" s="1"/>
  <c r="M76" i="23"/>
  <c r="S76" i="23" s="1"/>
  <c r="M113" i="23"/>
  <c r="S113" i="23" s="1"/>
  <c r="M128" i="23"/>
  <c r="S128" i="23" s="1"/>
  <c r="M133" i="23"/>
  <c r="S133" i="23" s="1"/>
  <c r="M37" i="23"/>
  <c r="S37" i="23" s="1"/>
  <c r="M74" i="23"/>
  <c r="S74" i="23" s="1"/>
  <c r="M63" i="23"/>
  <c r="S63" i="23" s="1"/>
  <c r="M111" i="23"/>
  <c r="S111" i="23" s="1"/>
  <c r="M48" i="23"/>
  <c r="S48" i="23" s="1"/>
  <c r="M126" i="23"/>
  <c r="S126" i="23" s="1"/>
  <c r="M62" i="23"/>
  <c r="S62" i="23" s="1"/>
  <c r="M98" i="23"/>
  <c r="S98" i="23" s="1"/>
  <c r="M34" i="23"/>
  <c r="S34" i="23" s="1"/>
  <c r="M90" i="23"/>
  <c r="S90" i="23" s="1"/>
  <c r="M40" i="23"/>
  <c r="S40" i="23" s="1"/>
  <c r="M45" i="23"/>
  <c r="S45" i="23" s="1"/>
  <c r="M28" i="23"/>
  <c r="S28" i="23" s="1"/>
  <c r="M104" i="23"/>
  <c r="S104" i="23" s="1"/>
  <c r="M65" i="23"/>
  <c r="S65" i="23" s="1"/>
  <c r="M95" i="23"/>
  <c r="S95" i="23" s="1"/>
  <c r="M32" i="23"/>
  <c r="S32" i="23" s="1"/>
  <c r="M129" i="23"/>
  <c r="S129" i="23" s="1"/>
  <c r="M71" i="23"/>
  <c r="S71" i="23" s="1"/>
  <c r="M38" i="23"/>
  <c r="S38" i="23" s="1"/>
  <c r="M115" i="23"/>
  <c r="S115" i="23" s="1"/>
  <c r="M117" i="23"/>
  <c r="S117" i="23" s="1"/>
  <c r="M41" i="23"/>
  <c r="S41" i="23" s="1"/>
  <c r="M10" i="23"/>
  <c r="S10" i="23" s="1"/>
  <c r="M11" i="23"/>
  <c r="S11" i="23" s="1"/>
  <c r="M82" i="23"/>
  <c r="S82" i="23" s="1"/>
  <c r="M23" i="23"/>
  <c r="S23" i="23" s="1"/>
  <c r="M51" i="23"/>
  <c r="S51" i="23" s="1"/>
  <c r="M60" i="23"/>
  <c r="S60" i="23" s="1"/>
  <c r="M57" i="23"/>
  <c r="S57" i="23" s="1"/>
  <c r="M114" i="23"/>
  <c r="S114" i="23" s="1"/>
  <c r="M96" i="23"/>
  <c r="S96" i="23" s="1"/>
  <c r="M110" i="23"/>
  <c r="S110" i="23" s="1"/>
  <c r="M46" i="23"/>
  <c r="S46" i="23" s="1"/>
  <c r="M29" i="23"/>
  <c r="S29" i="23" s="1"/>
  <c r="M70" i="23"/>
  <c r="S70" i="23" s="1"/>
  <c r="M15" i="23"/>
  <c r="S15" i="23" s="1"/>
  <c r="M123" i="23"/>
  <c r="S123" i="23" s="1"/>
  <c r="M91" i="23"/>
  <c r="S91" i="23" s="1"/>
  <c r="M59" i="23"/>
  <c r="S59" i="23" s="1"/>
  <c r="M68" i="23"/>
  <c r="S68" i="23" s="1"/>
  <c r="M16" i="23"/>
  <c r="S16" i="23" s="1"/>
  <c r="M24" i="23"/>
  <c r="S24" i="23" s="1"/>
  <c r="M127" i="23"/>
  <c r="S127" i="23" s="1"/>
  <c r="M89" i="23"/>
  <c r="S89" i="23" s="1"/>
  <c r="M18" i="23"/>
  <c r="S18" i="23" s="1"/>
  <c r="M101" i="23"/>
  <c r="S101" i="23" s="1"/>
  <c r="M53" i="23"/>
  <c r="S53" i="23" s="1"/>
  <c r="M31" i="23"/>
  <c r="S31" i="23" s="1"/>
  <c r="L125" i="29"/>
  <c r="L74" i="29"/>
  <c r="L96" i="29"/>
  <c r="L123" i="29"/>
  <c r="L55" i="29"/>
  <c r="L133" i="29"/>
  <c r="L53" i="29"/>
  <c r="L91" i="29"/>
  <c r="L73" i="29"/>
  <c r="L49" i="29"/>
  <c r="K97" i="22"/>
  <c r="K34" i="22"/>
  <c r="K107" i="22"/>
  <c r="K35" i="22"/>
  <c r="K92" i="22"/>
  <c r="K116" i="22"/>
  <c r="K79" i="22"/>
  <c r="K75" i="22"/>
  <c r="K10" i="22"/>
  <c r="K39" i="22"/>
  <c r="M100" i="7"/>
  <c r="S100" i="7" s="1"/>
  <c r="M51" i="7"/>
  <c r="S51" i="7" s="1"/>
  <c r="M117" i="10"/>
  <c r="S117" i="10" s="1"/>
  <c r="M124" i="7"/>
  <c r="S124" i="7" s="1"/>
  <c r="M15" i="3"/>
  <c r="S15" i="3" s="1"/>
  <c r="M34" i="10"/>
  <c r="S34" i="10" s="1"/>
  <c r="M34" i="3"/>
  <c r="S34" i="3" s="1"/>
  <c r="L6" i="31"/>
  <c r="L53" i="31"/>
  <c r="L88" i="31"/>
  <c r="L111" i="31"/>
  <c r="L26" i="31"/>
  <c r="L93" i="31"/>
  <c r="L121" i="31"/>
  <c r="L89" i="31"/>
  <c r="L58" i="31"/>
  <c r="L123" i="31"/>
  <c r="L76" i="31"/>
  <c r="L56" i="31"/>
  <c r="L21" i="31"/>
  <c r="L92" i="31"/>
  <c r="L104" i="31"/>
  <c r="L107" i="31"/>
  <c r="L49" i="31"/>
  <c r="L19" i="31"/>
  <c r="L117" i="31"/>
  <c r="L125" i="31"/>
  <c r="L94" i="31"/>
  <c r="L78" i="31"/>
  <c r="L45" i="31"/>
  <c r="L24" i="31"/>
  <c r="L8" i="31"/>
  <c r="L31" i="31"/>
  <c r="L22" i="31"/>
  <c r="L33" i="31"/>
  <c r="L120" i="31"/>
  <c r="L52" i="31"/>
  <c r="L54" i="31"/>
  <c r="L81" i="31"/>
  <c r="L75" i="31"/>
  <c r="L43" i="31"/>
  <c r="L114" i="31"/>
  <c r="L63" i="31"/>
  <c r="L11" i="31"/>
  <c r="L129" i="31"/>
  <c r="L113" i="31"/>
  <c r="L119" i="31"/>
  <c r="L87" i="31"/>
  <c r="L82" i="31"/>
  <c r="L50" i="31"/>
  <c r="L46" i="31"/>
  <c r="L47" i="31"/>
  <c r="L5" i="31"/>
  <c r="L39" i="31"/>
  <c r="L18" i="31"/>
  <c r="L57" i="31"/>
  <c r="L36" i="31"/>
  <c r="L20" i="31"/>
  <c r="L30" i="31"/>
  <c r="L7" i="31"/>
  <c r="L17" i="31"/>
  <c r="L96" i="31"/>
  <c r="L109" i="31"/>
  <c r="L103" i="31"/>
  <c r="L73" i="31"/>
  <c r="L67" i="31"/>
  <c r="L122" i="31"/>
  <c r="L38" i="31"/>
  <c r="L29" i="31"/>
  <c r="L115" i="31"/>
  <c r="L10" i="31"/>
  <c r="L105" i="31"/>
  <c r="L118" i="31"/>
  <c r="L86" i="31"/>
  <c r="L74" i="31"/>
  <c r="L42" i="31"/>
  <c r="L130" i="31"/>
  <c r="L128" i="31"/>
  <c r="L35" i="31"/>
  <c r="L108" i="31"/>
  <c r="L80" i="31"/>
  <c r="L98" i="31"/>
  <c r="L60" i="31"/>
  <c r="L71" i="31"/>
  <c r="L41" i="31"/>
  <c r="L32" i="31"/>
  <c r="L16" i="31"/>
  <c r="L15" i="31"/>
  <c r="L126" i="31"/>
  <c r="L84" i="31"/>
  <c r="L77" i="31"/>
  <c r="L132" i="31"/>
  <c r="L102" i="31"/>
  <c r="L59" i="31"/>
  <c r="L91" i="31"/>
  <c r="L62" i="31"/>
  <c r="L40" i="31"/>
  <c r="L69" i="31"/>
  <c r="L13" i="31"/>
  <c r="L9" i="31"/>
  <c r="L101" i="31"/>
  <c r="L112" i="31"/>
  <c r="L27" i="31"/>
  <c r="L25" i="31"/>
  <c r="L116" i="31"/>
  <c r="L97" i="31"/>
  <c r="L133" i="31"/>
  <c r="L66" i="31"/>
  <c r="L131" i="31"/>
  <c r="L90" i="31"/>
  <c r="L37" i="31"/>
  <c r="L124" i="31"/>
  <c r="L110" i="31"/>
  <c r="L34" i="31"/>
  <c r="L127" i="31"/>
  <c r="L85" i="31"/>
  <c r="L95" i="31"/>
  <c r="L72" i="31"/>
  <c r="L44" i="31"/>
  <c r="L79" i="31"/>
  <c r="L70" i="31"/>
  <c r="L48" i="31"/>
  <c r="L106" i="31"/>
  <c r="L65" i="31"/>
  <c r="L55" i="31"/>
  <c r="L28" i="31"/>
  <c r="L12" i="31"/>
  <c r="L23" i="31"/>
  <c r="L14" i="31"/>
  <c r="L68" i="31"/>
  <c r="L64" i="31"/>
  <c r="L100" i="31"/>
  <c r="L83" i="31"/>
  <c r="L51" i="31"/>
  <c r="L99" i="31"/>
  <c r="L61" i="31"/>
  <c r="K32" i="29"/>
  <c r="K120" i="29"/>
  <c r="K46" i="29"/>
  <c r="K107" i="29"/>
  <c r="K127" i="29"/>
  <c r="K125" i="29"/>
  <c r="K51" i="29"/>
  <c r="K17" i="29"/>
  <c r="K56" i="29"/>
  <c r="K105" i="29"/>
  <c r="K106" i="29"/>
  <c r="K104" i="29"/>
  <c r="K84" i="29"/>
  <c r="K50" i="29"/>
  <c r="K18" i="29"/>
  <c r="K98" i="29"/>
  <c r="K115" i="29"/>
  <c r="K103" i="29"/>
  <c r="K38" i="29"/>
  <c r="K114" i="29"/>
  <c r="K102" i="29"/>
  <c r="K116" i="29"/>
  <c r="K43" i="29"/>
  <c r="K108" i="29"/>
  <c r="K52" i="29"/>
  <c r="K101" i="29"/>
  <c r="K118" i="29"/>
  <c r="K71" i="29"/>
  <c r="K39" i="29"/>
  <c r="K33" i="29"/>
  <c r="K13" i="29"/>
  <c r="K6" i="29"/>
  <c r="K113" i="29"/>
  <c r="K16" i="29"/>
  <c r="K90" i="29"/>
  <c r="K30" i="29"/>
  <c r="K91" i="29"/>
  <c r="K111" i="29"/>
  <c r="K75" i="29"/>
  <c r="K37" i="29"/>
  <c r="K44" i="29"/>
  <c r="K109" i="29"/>
  <c r="K110" i="29"/>
  <c r="K35" i="29"/>
  <c r="K131" i="29"/>
  <c r="K119" i="29"/>
  <c r="K40" i="29"/>
  <c r="K89" i="29"/>
  <c r="K128" i="29"/>
  <c r="K96" i="29"/>
  <c r="K77" i="29"/>
  <c r="K42" i="29"/>
  <c r="K8" i="29"/>
  <c r="K130" i="29"/>
  <c r="K53" i="29"/>
  <c r="K88" i="29"/>
  <c r="K22" i="29"/>
  <c r="K69" i="29"/>
  <c r="K76" i="29"/>
  <c r="K27" i="29"/>
  <c r="K61" i="29"/>
  <c r="K36" i="29"/>
  <c r="K85" i="29"/>
  <c r="K63" i="29"/>
  <c r="K31" i="29"/>
  <c r="K124" i="29"/>
  <c r="K92" i="29"/>
  <c r="K97" i="29"/>
  <c r="K64" i="29"/>
  <c r="K14" i="29"/>
  <c r="K82" i="29"/>
  <c r="K95" i="29"/>
  <c r="K57" i="29"/>
  <c r="K12" i="29"/>
  <c r="K93" i="29"/>
  <c r="K19" i="29"/>
  <c r="K10" i="29"/>
  <c r="K29" i="29"/>
  <c r="K81" i="29"/>
  <c r="K24" i="29"/>
  <c r="K73" i="29"/>
  <c r="K79" i="29"/>
  <c r="K66" i="29"/>
  <c r="K34" i="29"/>
  <c r="K41" i="29"/>
  <c r="K21" i="29"/>
  <c r="K70" i="29"/>
  <c r="K60" i="29"/>
  <c r="K11" i="29"/>
  <c r="K20" i="29"/>
  <c r="K133" i="29"/>
  <c r="K132" i="29"/>
  <c r="K100" i="29"/>
  <c r="K94" i="29"/>
  <c r="K55" i="29"/>
  <c r="K23" i="29"/>
  <c r="K99" i="29"/>
  <c r="K87" i="29"/>
  <c r="K129" i="29"/>
  <c r="K48" i="29"/>
  <c r="K83" i="29"/>
  <c r="K62" i="29"/>
  <c r="K123" i="29"/>
  <c r="K5" i="29"/>
  <c r="K25" i="29"/>
  <c r="K80" i="29"/>
  <c r="K9" i="29"/>
  <c r="K67" i="29"/>
  <c r="K49" i="29"/>
  <c r="K72" i="29"/>
  <c r="K121" i="29"/>
  <c r="K58" i="29"/>
  <c r="K26" i="29"/>
  <c r="K7" i="29"/>
  <c r="K112" i="29"/>
  <c r="K122" i="29"/>
  <c r="K54" i="29"/>
  <c r="K28" i="29"/>
  <c r="K59" i="29"/>
  <c r="K68" i="29"/>
  <c r="K117" i="29"/>
  <c r="K86" i="29"/>
  <c r="K126" i="29"/>
  <c r="K78" i="29"/>
  <c r="K47" i="29"/>
  <c r="K15" i="29"/>
  <c r="K74" i="29"/>
  <c r="K65" i="29"/>
  <c r="K45" i="29"/>
  <c r="K54" i="23"/>
  <c r="K63" i="23"/>
  <c r="K23" i="23"/>
  <c r="K99" i="23"/>
  <c r="K35" i="23"/>
  <c r="K33" i="23"/>
  <c r="K66" i="23"/>
  <c r="K46" i="23"/>
  <c r="K119" i="23"/>
  <c r="K113" i="23"/>
  <c r="K92" i="23"/>
  <c r="K31" i="23"/>
  <c r="K48" i="23"/>
  <c r="K129" i="23"/>
  <c r="K30" i="23"/>
  <c r="K60" i="23"/>
  <c r="K103" i="23"/>
  <c r="K37" i="23"/>
  <c r="K57" i="23"/>
  <c r="K59" i="23"/>
  <c r="K97" i="23"/>
  <c r="K124" i="23"/>
  <c r="K52" i="23"/>
  <c r="K42" i="23"/>
  <c r="K98" i="23"/>
  <c r="K133" i="23"/>
  <c r="K47" i="23"/>
  <c r="K111" i="23"/>
  <c r="K34" i="23"/>
  <c r="K95" i="23"/>
  <c r="K78" i="23"/>
  <c r="K65" i="23"/>
  <c r="K10" i="23"/>
  <c r="K41" i="23"/>
  <c r="K85" i="23"/>
  <c r="K14" i="26"/>
  <c r="K111" i="26"/>
  <c r="K67" i="26"/>
  <c r="K46" i="26"/>
  <c r="K85" i="26"/>
  <c r="K55" i="26"/>
  <c r="K71" i="26"/>
  <c r="K123" i="26"/>
  <c r="K96" i="26"/>
  <c r="K77" i="26"/>
  <c r="K98" i="26"/>
  <c r="K52" i="26"/>
  <c r="K15" i="26"/>
  <c r="K38" i="26"/>
  <c r="K43" i="26"/>
  <c r="K66" i="26"/>
  <c r="K101" i="26"/>
  <c r="K59" i="26"/>
  <c r="K17" i="26"/>
  <c r="K91" i="26"/>
  <c r="K35" i="26"/>
  <c r="K112" i="26"/>
  <c r="K44" i="26"/>
  <c r="K113" i="26"/>
  <c r="K16" i="26"/>
  <c r="K87" i="26"/>
  <c r="K23" i="26"/>
  <c r="K107" i="26"/>
  <c r="K45" i="26"/>
  <c r="L90" i="30"/>
  <c r="L17" i="30"/>
  <c r="L74" i="30"/>
  <c r="L115" i="30"/>
  <c r="L39" i="30"/>
  <c r="L100" i="30"/>
  <c r="L16" i="30"/>
  <c r="L34" i="30"/>
  <c r="L98" i="30"/>
  <c r="L45" i="30"/>
  <c r="L120" i="30"/>
  <c r="L80" i="30"/>
  <c r="L117" i="30"/>
  <c r="L118" i="30"/>
  <c r="L85" i="30"/>
  <c r="L95" i="30"/>
  <c r="L77" i="30"/>
  <c r="L106" i="30"/>
  <c r="L47" i="30"/>
  <c r="L131" i="30"/>
  <c r="L60" i="30"/>
  <c r="L94" i="30"/>
  <c r="L75" i="30"/>
  <c r="L28" i="30"/>
  <c r="L52" i="30"/>
  <c r="L56" i="30"/>
  <c r="L104" i="30"/>
  <c r="L31" i="30"/>
  <c r="L81" i="30"/>
  <c r="L30" i="30"/>
  <c r="L64" i="32"/>
  <c r="L87" i="32"/>
  <c r="L106" i="32"/>
  <c r="L116" i="32"/>
  <c r="L93" i="32"/>
  <c r="L62" i="32"/>
  <c r="L57" i="32"/>
  <c r="L105" i="32"/>
  <c r="L13" i="32"/>
  <c r="L101" i="32"/>
  <c r="L37" i="32"/>
  <c r="L10" i="32"/>
  <c r="L8" i="32"/>
  <c r="L45" i="32"/>
  <c r="L61" i="32"/>
  <c r="L21" i="32"/>
  <c r="L122" i="32"/>
  <c r="L16" i="32"/>
  <c r="L113" i="32"/>
  <c r="L131" i="32"/>
  <c r="L22" i="32"/>
  <c r="L110" i="32"/>
  <c r="L52" i="32"/>
  <c r="L42" i="32"/>
  <c r="L41" i="32"/>
  <c r="L73" i="32"/>
  <c r="M132" i="35"/>
  <c r="S132" i="35" s="1"/>
  <c r="M108" i="35"/>
  <c r="S108" i="35" s="1"/>
  <c r="M83" i="35"/>
  <c r="S83" i="35" s="1"/>
  <c r="M128" i="35"/>
  <c r="S128" i="35" s="1"/>
  <c r="M127" i="35"/>
  <c r="S127" i="35" s="1"/>
  <c r="M111" i="35"/>
  <c r="S111" i="35" s="1"/>
  <c r="M95" i="35"/>
  <c r="S95" i="35" s="1"/>
  <c r="M121" i="35"/>
  <c r="S121" i="35" s="1"/>
  <c r="M105" i="35"/>
  <c r="S105" i="35" s="1"/>
  <c r="M62" i="35"/>
  <c r="S62" i="35" s="1"/>
  <c r="M69" i="35"/>
  <c r="S69" i="35" s="1"/>
  <c r="M75" i="35"/>
  <c r="S75" i="35" s="1"/>
  <c r="M96" i="35"/>
  <c r="S96" i="35" s="1"/>
  <c r="M88" i="35"/>
  <c r="S88" i="35" s="1"/>
  <c r="M63" i="35"/>
  <c r="S63" i="35" s="1"/>
  <c r="M90" i="35"/>
  <c r="S90" i="35" s="1"/>
  <c r="M122" i="35"/>
  <c r="S122" i="35" s="1"/>
  <c r="M106" i="35"/>
  <c r="S106" i="35" s="1"/>
  <c r="M87" i="35"/>
  <c r="S87" i="35" s="1"/>
  <c r="M66" i="35"/>
  <c r="S66" i="35" s="1"/>
  <c r="M65" i="35"/>
  <c r="S65" i="35" s="1"/>
  <c r="M61" i="35"/>
  <c r="S61" i="35" s="1"/>
  <c r="M82" i="35"/>
  <c r="S82" i="35" s="1"/>
  <c r="M45" i="35"/>
  <c r="S45" i="35" s="1"/>
  <c r="M84" i="35"/>
  <c r="S84" i="35" s="1"/>
  <c r="M124" i="35"/>
  <c r="S124" i="35" s="1"/>
  <c r="M104" i="35"/>
  <c r="S104" i="35" s="1"/>
  <c r="M116" i="35"/>
  <c r="S116" i="35" s="1"/>
  <c r="M123" i="35"/>
  <c r="S123" i="35" s="1"/>
  <c r="M107" i="35"/>
  <c r="S107" i="35" s="1"/>
  <c r="M72" i="35"/>
  <c r="S72" i="35" s="1"/>
  <c r="M71" i="35"/>
  <c r="S71" i="35" s="1"/>
  <c r="M133" i="35"/>
  <c r="S133" i="35" s="1"/>
  <c r="M117" i="35"/>
  <c r="S117" i="35" s="1"/>
  <c r="M100" i="35"/>
  <c r="S100" i="35" s="1"/>
  <c r="M54" i="35"/>
  <c r="S54" i="35" s="1"/>
  <c r="M53" i="35"/>
  <c r="S53" i="35" s="1"/>
  <c r="M59" i="35"/>
  <c r="S59" i="35" s="1"/>
  <c r="M91" i="35"/>
  <c r="S91" i="35" s="1"/>
  <c r="M76" i="35"/>
  <c r="S76" i="35" s="1"/>
  <c r="M47" i="35"/>
  <c r="S47" i="35" s="1"/>
  <c r="M118" i="35"/>
  <c r="S118" i="35" s="1"/>
  <c r="M102" i="35"/>
  <c r="S102" i="35" s="1"/>
  <c r="M58" i="35"/>
  <c r="S58" i="35" s="1"/>
  <c r="M49" i="35"/>
  <c r="S49" i="35" s="1"/>
  <c r="M48" i="35"/>
  <c r="S48" i="35" s="1"/>
  <c r="M52" i="35"/>
  <c r="S52" i="35" s="1"/>
  <c r="M51" i="35"/>
  <c r="S51" i="35" s="1"/>
  <c r="M120" i="35"/>
  <c r="S120" i="35" s="1"/>
  <c r="M119" i="35"/>
  <c r="S119" i="35" s="1"/>
  <c r="M103" i="35"/>
  <c r="S103" i="35" s="1"/>
  <c r="M64" i="35"/>
  <c r="S64" i="35" s="1"/>
  <c r="M85" i="35"/>
  <c r="S85" i="35" s="1"/>
  <c r="M55" i="35"/>
  <c r="S55" i="35" s="1"/>
  <c r="M129" i="35"/>
  <c r="S129" i="35" s="1"/>
  <c r="M113" i="35"/>
  <c r="S113" i="35" s="1"/>
  <c r="M78" i="35"/>
  <c r="S78" i="35" s="1"/>
  <c r="M73" i="35"/>
  <c r="S73" i="35" s="1"/>
  <c r="M68" i="35"/>
  <c r="S68" i="35" s="1"/>
  <c r="M81" i="35"/>
  <c r="S81" i="35" s="1"/>
  <c r="M97" i="35"/>
  <c r="S97" i="35" s="1"/>
  <c r="M130" i="35"/>
  <c r="S130" i="35" s="1"/>
  <c r="M114" i="35"/>
  <c r="S114" i="35" s="1"/>
  <c r="M98" i="35"/>
  <c r="S98" i="35" s="1"/>
  <c r="M92" i="35"/>
  <c r="S92" i="35" s="1"/>
  <c r="M50" i="35"/>
  <c r="S50" i="35" s="1"/>
  <c r="M80" i="35"/>
  <c r="S80" i="35" s="1"/>
  <c r="M112" i="35"/>
  <c r="S112" i="35" s="1"/>
  <c r="M46" i="35"/>
  <c r="S46" i="35" s="1"/>
  <c r="M131" i="35"/>
  <c r="S131" i="35" s="1"/>
  <c r="M115" i="35"/>
  <c r="S115" i="35" s="1"/>
  <c r="M99" i="35"/>
  <c r="S99" i="35" s="1"/>
  <c r="M56" i="35"/>
  <c r="S56" i="35" s="1"/>
  <c r="M125" i="35"/>
  <c r="S125" i="35" s="1"/>
  <c r="M109" i="35"/>
  <c r="S109" i="35" s="1"/>
  <c r="M70" i="35"/>
  <c r="S70" i="35" s="1"/>
  <c r="M57" i="35"/>
  <c r="S57" i="35" s="1"/>
  <c r="M89" i="35"/>
  <c r="S89" i="35" s="1"/>
  <c r="M101" i="35"/>
  <c r="S101" i="35" s="1"/>
  <c r="M60" i="35"/>
  <c r="S60" i="35" s="1"/>
  <c r="M79" i="35"/>
  <c r="S79" i="35" s="1"/>
  <c r="M126" i="35"/>
  <c r="S126" i="35" s="1"/>
  <c r="M110" i="35"/>
  <c r="S110" i="35" s="1"/>
  <c r="M94" i="35"/>
  <c r="S94" i="35" s="1"/>
  <c r="M74" i="35"/>
  <c r="S74" i="35" s="1"/>
  <c r="M93" i="35"/>
  <c r="S93" i="35" s="1"/>
  <c r="M86" i="35"/>
  <c r="S86" i="35" s="1"/>
  <c r="M77" i="35"/>
  <c r="S77" i="35" s="1"/>
  <c r="M67" i="35"/>
  <c r="S67" i="35" s="1"/>
  <c r="P4" i="28"/>
  <c r="K88" i="32"/>
  <c r="K97" i="32"/>
  <c r="K23" i="32"/>
  <c r="K107" i="32"/>
  <c r="K86" i="32"/>
  <c r="K125" i="32"/>
  <c r="K27" i="32"/>
  <c r="K42" i="32"/>
  <c r="K104" i="32"/>
  <c r="K40" i="32"/>
  <c r="K55" i="32"/>
  <c r="K133" i="32"/>
  <c r="K132" i="32"/>
  <c r="K52" i="32"/>
  <c r="K96" i="32"/>
  <c r="K38" i="32"/>
  <c r="K131" i="32"/>
  <c r="K41" i="32"/>
  <c r="K67" i="32"/>
  <c r="K80" i="32"/>
  <c r="K94" i="32"/>
  <c r="K36" i="32"/>
  <c r="K47" i="32"/>
  <c r="K116" i="32"/>
  <c r="K9" i="32"/>
  <c r="K102" i="32"/>
  <c r="K89" i="32"/>
  <c r="K101" i="32"/>
  <c r="K70" i="32"/>
  <c r="K22" i="32"/>
  <c r="K26" i="32"/>
  <c r="K124" i="32"/>
  <c r="K91" i="32"/>
  <c r="K20" i="32"/>
  <c r="N4" i="28"/>
  <c r="O4" i="28"/>
  <c r="K4" i="28"/>
  <c r="M6" i="24"/>
  <c r="S6" i="24" s="1"/>
  <c r="M32" i="24"/>
  <c r="S32" i="24" s="1"/>
  <c r="M12" i="24"/>
  <c r="S12" i="24" s="1"/>
  <c r="M101" i="24"/>
  <c r="S101" i="24" s="1"/>
  <c r="M58" i="24"/>
  <c r="S58" i="24" s="1"/>
  <c r="M30" i="24"/>
  <c r="S30" i="24" s="1"/>
  <c r="M129" i="24"/>
  <c r="S129" i="24" s="1"/>
  <c r="M23" i="24"/>
  <c r="S23" i="24" s="1"/>
  <c r="M104" i="24"/>
  <c r="S104" i="24" s="1"/>
  <c r="M78" i="24"/>
  <c r="S78" i="24" s="1"/>
  <c r="M10" i="24"/>
  <c r="S10" i="24" s="1"/>
  <c r="M25" i="24"/>
  <c r="S25" i="24" s="1"/>
  <c r="M63" i="24"/>
  <c r="S63" i="24" s="1"/>
  <c r="M130" i="24"/>
  <c r="S130" i="24" s="1"/>
  <c r="M60" i="24"/>
  <c r="S60" i="24" s="1"/>
  <c r="M42" i="24"/>
  <c r="S42" i="24" s="1"/>
  <c r="M41" i="24"/>
  <c r="S41" i="24" s="1"/>
  <c r="M103" i="24"/>
  <c r="S103" i="24" s="1"/>
  <c r="M79" i="24"/>
  <c r="S79" i="24" s="1"/>
  <c r="M36" i="24"/>
  <c r="S36" i="24" s="1"/>
  <c r="M24" i="24"/>
  <c r="S24" i="24" s="1"/>
  <c r="M107" i="24"/>
  <c r="S107" i="24" s="1"/>
  <c r="M13" i="24"/>
  <c r="S13" i="24" s="1"/>
  <c r="M77" i="24"/>
  <c r="S77" i="24" s="1"/>
  <c r="M51" i="24"/>
  <c r="S51" i="24" s="1"/>
  <c r="M125" i="24"/>
  <c r="S125" i="24" s="1"/>
  <c r="M118" i="24"/>
  <c r="S118" i="24" s="1"/>
  <c r="M132" i="24"/>
  <c r="S132" i="24" s="1"/>
  <c r="M84" i="24"/>
  <c r="S84" i="24" s="1"/>
  <c r="M54" i="24"/>
  <c r="S54" i="24" s="1"/>
  <c r="M8" i="24"/>
  <c r="S8" i="24" s="1"/>
  <c r="M123" i="24"/>
  <c r="S123" i="24" s="1"/>
  <c r="M37" i="24"/>
  <c r="S37" i="24" s="1"/>
  <c r="M105" i="24"/>
  <c r="S105" i="24" s="1"/>
  <c r="M96" i="24"/>
  <c r="S96" i="24" s="1"/>
  <c r="M11" i="24"/>
  <c r="S11" i="24" s="1"/>
  <c r="M75" i="24"/>
  <c r="S75" i="24" s="1"/>
  <c r="M39" i="24"/>
  <c r="S39" i="24" s="1"/>
  <c r="M120" i="24"/>
  <c r="S120" i="24" s="1"/>
  <c r="M71" i="24"/>
  <c r="S71" i="24" s="1"/>
  <c r="M62" i="24"/>
  <c r="S62" i="24" s="1"/>
  <c r="M64" i="24"/>
  <c r="S64" i="24" s="1"/>
  <c r="M17" i="24"/>
  <c r="S17" i="24" s="1"/>
  <c r="M55" i="24"/>
  <c r="S55" i="24" s="1"/>
  <c r="M122" i="24"/>
  <c r="S122" i="24" s="1"/>
  <c r="M14" i="24"/>
  <c r="S14" i="24" s="1"/>
  <c r="M90" i="24"/>
  <c r="S90" i="24" s="1"/>
  <c r="M57" i="24"/>
  <c r="S57" i="24" s="1"/>
  <c r="M95" i="24"/>
  <c r="S95" i="24" s="1"/>
  <c r="M46" i="24"/>
  <c r="S46" i="24" s="1"/>
  <c r="M115" i="24"/>
  <c r="S115" i="24" s="1"/>
  <c r="M73" i="24"/>
  <c r="S73" i="24" s="1"/>
  <c r="M117" i="24"/>
  <c r="S117" i="24" s="1"/>
  <c r="M70" i="24"/>
  <c r="S70" i="24" s="1"/>
  <c r="M82" i="24"/>
  <c r="S82" i="24" s="1"/>
  <c r="M29" i="24"/>
  <c r="S29" i="24" s="1"/>
  <c r="M93" i="24"/>
  <c r="S93" i="24" s="1"/>
  <c r="M88" i="24"/>
  <c r="S88" i="24" s="1"/>
  <c r="M67" i="24"/>
  <c r="S67" i="24" s="1"/>
  <c r="M52" i="24"/>
  <c r="S52" i="24" s="1"/>
  <c r="M22" i="24"/>
  <c r="S22" i="24" s="1"/>
  <c r="M66" i="24"/>
  <c r="S66" i="24" s="1"/>
  <c r="M53" i="24"/>
  <c r="S53" i="24" s="1"/>
  <c r="M127" i="24"/>
  <c r="S127" i="24" s="1"/>
  <c r="M27" i="24"/>
  <c r="S27" i="24" s="1"/>
  <c r="M91" i="24"/>
  <c r="S91" i="24" s="1"/>
  <c r="M108" i="24"/>
  <c r="S108" i="24" s="1"/>
  <c r="M7" i="24"/>
  <c r="S7" i="24" s="1"/>
  <c r="M33" i="24"/>
  <c r="S33" i="24" s="1"/>
  <c r="M97" i="24"/>
  <c r="S97" i="24" s="1"/>
  <c r="M65" i="24"/>
  <c r="S65" i="24" s="1"/>
  <c r="M76" i="24"/>
  <c r="S76" i="24" s="1"/>
  <c r="M26" i="24"/>
  <c r="S26" i="24" s="1"/>
  <c r="M49" i="24"/>
  <c r="S49" i="24" s="1"/>
  <c r="M119" i="24"/>
  <c r="S119" i="24" s="1"/>
  <c r="M87" i="24"/>
  <c r="S87" i="24" s="1"/>
  <c r="M48" i="24"/>
  <c r="S48" i="24" s="1"/>
  <c r="M89" i="24"/>
  <c r="S89" i="24" s="1"/>
  <c r="M80" i="24"/>
  <c r="S80" i="24" s="1"/>
  <c r="M113" i="24"/>
  <c r="S113" i="24" s="1"/>
  <c r="M15" i="24"/>
  <c r="S15" i="24" s="1"/>
  <c r="M38" i="24"/>
  <c r="S38" i="24" s="1"/>
  <c r="M50" i="24"/>
  <c r="S50" i="24" s="1"/>
  <c r="M45" i="24"/>
  <c r="S45" i="24" s="1"/>
  <c r="M121" i="24"/>
  <c r="S121" i="24" s="1"/>
  <c r="M111" i="24"/>
  <c r="S111" i="24" s="1"/>
  <c r="M19" i="24"/>
  <c r="S19" i="24" s="1"/>
  <c r="M83" i="24"/>
  <c r="S83" i="24" s="1"/>
  <c r="M100" i="24"/>
  <c r="S100" i="24" s="1"/>
  <c r="M20" i="24"/>
  <c r="S20" i="24" s="1"/>
  <c r="M72" i="24"/>
  <c r="S72" i="24" s="1"/>
  <c r="M34" i="24"/>
  <c r="S34" i="24" s="1"/>
  <c r="M69" i="24"/>
  <c r="S69" i="24" s="1"/>
  <c r="M43" i="24"/>
  <c r="S43" i="24" s="1"/>
  <c r="M109" i="24"/>
  <c r="S109" i="24" s="1"/>
  <c r="M110" i="24"/>
  <c r="S110" i="24" s="1"/>
  <c r="M124" i="24"/>
  <c r="S124" i="24" s="1"/>
  <c r="M5" i="24"/>
  <c r="S5" i="24" s="1"/>
  <c r="M106" i="24"/>
  <c r="S106" i="24" s="1"/>
  <c r="M92" i="24"/>
  <c r="S92" i="24" s="1"/>
  <c r="M98" i="24"/>
  <c r="S98" i="24" s="1"/>
  <c r="M44" i="24"/>
  <c r="S44" i="24" s="1"/>
  <c r="M131" i="24"/>
  <c r="S131" i="24" s="1"/>
  <c r="M81" i="24"/>
  <c r="S81" i="24" s="1"/>
  <c r="M133" i="24"/>
  <c r="S133" i="24" s="1"/>
  <c r="M28" i="24"/>
  <c r="S28" i="24" s="1"/>
  <c r="M74" i="24"/>
  <c r="S74" i="24" s="1"/>
  <c r="M31" i="24"/>
  <c r="S31" i="24" s="1"/>
  <c r="M112" i="24"/>
  <c r="S112" i="24" s="1"/>
  <c r="M16" i="24"/>
  <c r="S16" i="24" s="1"/>
  <c r="M9" i="24"/>
  <c r="S9" i="24" s="1"/>
  <c r="M47" i="24"/>
  <c r="S47" i="24" s="1"/>
  <c r="M114" i="24"/>
  <c r="S114" i="24" s="1"/>
  <c r="M128" i="24"/>
  <c r="S128" i="24" s="1"/>
  <c r="M68" i="24"/>
  <c r="S68" i="24" s="1"/>
  <c r="M56" i="24"/>
  <c r="S56" i="24" s="1"/>
  <c r="M18" i="24"/>
  <c r="S18" i="24" s="1"/>
  <c r="M61" i="24"/>
  <c r="S61" i="24" s="1"/>
  <c r="M35" i="24"/>
  <c r="S35" i="24" s="1"/>
  <c r="M99" i="24"/>
  <c r="S99" i="24" s="1"/>
  <c r="M102" i="24"/>
  <c r="S102" i="24" s="1"/>
  <c r="M116" i="24"/>
  <c r="S116" i="24" s="1"/>
  <c r="M86" i="24"/>
  <c r="S86" i="24" s="1"/>
  <c r="M40" i="24"/>
  <c r="S40" i="24" s="1"/>
  <c r="M94" i="24"/>
  <c r="S94" i="24" s="1"/>
  <c r="M21" i="24"/>
  <c r="S21" i="24" s="1"/>
  <c r="M85" i="24"/>
  <c r="S85" i="24" s="1"/>
  <c r="M59" i="24"/>
  <c r="S59" i="24" s="1"/>
  <c r="M126" i="24"/>
  <c r="S126" i="24" s="1"/>
  <c r="M109" i="25"/>
  <c r="S109" i="25" s="1"/>
  <c r="M49" i="25"/>
  <c r="S49" i="25" s="1"/>
  <c r="M50" i="25"/>
  <c r="S50" i="25" s="1"/>
  <c r="M112" i="25"/>
  <c r="S112" i="25" s="1"/>
  <c r="M90" i="25"/>
  <c r="S90" i="25" s="1"/>
  <c r="M62" i="25"/>
  <c r="S62" i="25" s="1"/>
  <c r="M72" i="25"/>
  <c r="S72" i="25" s="1"/>
  <c r="M37" i="25"/>
  <c r="S37" i="25" s="1"/>
  <c r="M9" i="25"/>
  <c r="S9" i="25" s="1"/>
  <c r="M120" i="25"/>
  <c r="S120" i="25" s="1"/>
  <c r="M114" i="25"/>
  <c r="S114" i="25" s="1"/>
  <c r="M43" i="25"/>
  <c r="S43" i="25" s="1"/>
  <c r="M60" i="25"/>
  <c r="S60" i="25" s="1"/>
  <c r="M131" i="25"/>
  <c r="S131" i="25" s="1"/>
  <c r="M115" i="25"/>
  <c r="S115" i="25" s="1"/>
  <c r="M111" i="25"/>
  <c r="S111" i="25" s="1"/>
  <c r="M32" i="25"/>
  <c r="S32" i="25" s="1"/>
  <c r="M10" i="25"/>
  <c r="S10" i="25" s="1"/>
  <c r="M129" i="25"/>
  <c r="S129" i="25" s="1"/>
  <c r="M101" i="25"/>
  <c r="S101" i="25" s="1"/>
  <c r="M95" i="25"/>
  <c r="S95" i="25" s="1"/>
  <c r="M7" i="25"/>
  <c r="S7" i="25" s="1"/>
  <c r="M124" i="25"/>
  <c r="S124" i="25" s="1"/>
  <c r="M126" i="25"/>
  <c r="S126" i="25" s="1"/>
  <c r="M35" i="25"/>
  <c r="S35" i="25" s="1"/>
  <c r="M34" i="25"/>
  <c r="S34" i="25" s="1"/>
  <c r="M33" i="25"/>
  <c r="S33" i="25" s="1"/>
  <c r="M5" i="25"/>
  <c r="S5" i="25" s="1"/>
  <c r="M113" i="25"/>
  <c r="S113" i="25" s="1"/>
  <c r="M130" i="25"/>
  <c r="S130" i="25" s="1"/>
  <c r="M51" i="25"/>
  <c r="S51" i="25" s="1"/>
  <c r="M86" i="25"/>
  <c r="S86" i="25" s="1"/>
  <c r="M58" i="25"/>
  <c r="S58" i="25" s="1"/>
  <c r="M67" i="25"/>
  <c r="S67" i="25" s="1"/>
  <c r="M76" i="25"/>
  <c r="S76" i="25" s="1"/>
  <c r="M29" i="25"/>
  <c r="S29" i="25" s="1"/>
  <c r="M110" i="25"/>
  <c r="S110" i="25" s="1"/>
  <c r="M106" i="25"/>
  <c r="S106" i="25" s="1"/>
  <c r="M97" i="25"/>
  <c r="S97" i="25" s="1"/>
  <c r="M77" i="25"/>
  <c r="S77" i="25" s="1"/>
  <c r="M61" i="25"/>
  <c r="S61" i="25" s="1"/>
  <c r="M87" i="25"/>
  <c r="S87" i="25" s="1"/>
  <c r="M127" i="25"/>
  <c r="S127" i="25" s="1"/>
  <c r="M107" i="25"/>
  <c r="S107" i="25" s="1"/>
  <c r="M44" i="25"/>
  <c r="S44" i="25" s="1"/>
  <c r="M42" i="25"/>
  <c r="S42" i="25" s="1"/>
  <c r="M41" i="25"/>
  <c r="S41" i="25" s="1"/>
  <c r="M125" i="25"/>
  <c r="S125" i="25" s="1"/>
  <c r="M128" i="25"/>
  <c r="S128" i="25" s="1"/>
  <c r="M93" i="25"/>
  <c r="S93" i="25" s="1"/>
  <c r="M6" i="25"/>
  <c r="S6" i="25" s="1"/>
  <c r="M28" i="25"/>
  <c r="S28" i="25" s="1"/>
  <c r="M81" i="25"/>
  <c r="S81" i="25" s="1"/>
  <c r="M65" i="25"/>
  <c r="S65" i="25" s="1"/>
  <c r="M68" i="25"/>
  <c r="S68" i="25" s="1"/>
  <c r="M27" i="25"/>
  <c r="S27" i="25" s="1"/>
  <c r="M116" i="25"/>
  <c r="S116" i="25" s="1"/>
  <c r="M17" i="25"/>
  <c r="S17" i="25" s="1"/>
  <c r="M83" i="25"/>
  <c r="S83" i="25" s="1"/>
  <c r="M82" i="25"/>
  <c r="S82" i="25" s="1"/>
  <c r="M105" i="25"/>
  <c r="S105" i="25" s="1"/>
  <c r="M71" i="25"/>
  <c r="S71" i="25" s="1"/>
  <c r="M47" i="25"/>
  <c r="S47" i="25" s="1"/>
  <c r="M15" i="25"/>
  <c r="S15" i="25" s="1"/>
  <c r="M14" i="25"/>
  <c r="S14" i="25" s="1"/>
  <c r="M20" i="25"/>
  <c r="S20" i="25" s="1"/>
  <c r="M132" i="25"/>
  <c r="S132" i="25" s="1"/>
  <c r="M100" i="25"/>
  <c r="S100" i="25" s="1"/>
  <c r="M70" i="25"/>
  <c r="S70" i="25" s="1"/>
  <c r="M80" i="25"/>
  <c r="S80" i="25" s="1"/>
  <c r="M123" i="25"/>
  <c r="S123" i="25" s="1"/>
  <c r="M103" i="25"/>
  <c r="S103" i="25" s="1"/>
  <c r="M40" i="25"/>
  <c r="S40" i="25" s="1"/>
  <c r="M88" i="25"/>
  <c r="S88" i="25" s="1"/>
  <c r="M91" i="25"/>
  <c r="S91" i="25" s="1"/>
  <c r="M26" i="25"/>
  <c r="S26" i="25" s="1"/>
  <c r="M121" i="25"/>
  <c r="S121" i="25" s="1"/>
  <c r="M52" i="25"/>
  <c r="S52" i="25" s="1"/>
  <c r="M38" i="25"/>
  <c r="S38" i="25" s="1"/>
  <c r="M45" i="25"/>
  <c r="S45" i="25" s="1"/>
  <c r="M21" i="25"/>
  <c r="S21" i="25" s="1"/>
  <c r="M108" i="25"/>
  <c r="S108" i="25" s="1"/>
  <c r="M78" i="25"/>
  <c r="S78" i="25" s="1"/>
  <c r="M64" i="25"/>
  <c r="S64" i="25" s="1"/>
  <c r="M63" i="25"/>
  <c r="S63" i="25" s="1"/>
  <c r="M11" i="25"/>
  <c r="S11" i="25" s="1"/>
  <c r="M59" i="25"/>
  <c r="S59" i="25" s="1"/>
  <c r="M18" i="25"/>
  <c r="S18" i="25" s="1"/>
  <c r="M25" i="25"/>
  <c r="S25" i="25" s="1"/>
  <c r="M30" i="25"/>
  <c r="S30" i="25" s="1"/>
  <c r="M98" i="25"/>
  <c r="S98" i="25" s="1"/>
  <c r="M118" i="25"/>
  <c r="S118" i="25" s="1"/>
  <c r="M31" i="25"/>
  <c r="S31" i="25" s="1"/>
  <c r="M94" i="25"/>
  <c r="S94" i="25" s="1"/>
  <c r="M66" i="25"/>
  <c r="S66" i="25" s="1"/>
  <c r="M96" i="25"/>
  <c r="S96" i="25" s="1"/>
  <c r="M46" i="25"/>
  <c r="S46" i="25" s="1"/>
  <c r="M16" i="25"/>
  <c r="S16" i="25" s="1"/>
  <c r="M13" i="25"/>
  <c r="S13" i="25" s="1"/>
  <c r="M24" i="25"/>
  <c r="S24" i="25" s="1"/>
  <c r="M117" i="25"/>
  <c r="S117" i="25" s="1"/>
  <c r="M122" i="25"/>
  <c r="S122" i="25" s="1"/>
  <c r="M85" i="25"/>
  <c r="S85" i="25" s="1"/>
  <c r="M69" i="25"/>
  <c r="S69" i="25" s="1"/>
  <c r="M53" i="25"/>
  <c r="S53" i="25" s="1"/>
  <c r="M75" i="25"/>
  <c r="S75" i="25" s="1"/>
  <c r="M119" i="25"/>
  <c r="S119" i="25" s="1"/>
  <c r="M99" i="25"/>
  <c r="S99" i="25" s="1"/>
  <c r="M36" i="25"/>
  <c r="S36" i="25" s="1"/>
  <c r="M79" i="25"/>
  <c r="S79" i="25" s="1"/>
  <c r="M19" i="25"/>
  <c r="S19" i="25" s="1"/>
  <c r="M84" i="25"/>
  <c r="S84" i="25" s="1"/>
  <c r="M8" i="25"/>
  <c r="S8" i="25" s="1"/>
  <c r="M133" i="25"/>
  <c r="S133" i="25" s="1"/>
  <c r="M104" i="25"/>
  <c r="S104" i="25" s="1"/>
  <c r="M102" i="25"/>
  <c r="S102" i="25" s="1"/>
  <c r="M74" i="25"/>
  <c r="S74" i="25" s="1"/>
  <c r="M92" i="25"/>
  <c r="S92" i="25" s="1"/>
  <c r="M39" i="25"/>
  <c r="S39" i="25" s="1"/>
  <c r="M23" i="25"/>
  <c r="S23" i="25" s="1"/>
  <c r="M22" i="25"/>
  <c r="S22" i="25" s="1"/>
  <c r="M54" i="25"/>
  <c r="S54" i="25" s="1"/>
  <c r="M89" i="25"/>
  <c r="S89" i="25" s="1"/>
  <c r="M73" i="25"/>
  <c r="S73" i="25" s="1"/>
  <c r="M57" i="25"/>
  <c r="S57" i="25" s="1"/>
  <c r="M55" i="25"/>
  <c r="S55" i="25" s="1"/>
  <c r="M56" i="25"/>
  <c r="S56" i="25" s="1"/>
  <c r="M48" i="25"/>
  <c r="S48" i="25" s="1"/>
  <c r="M12" i="25"/>
  <c r="S12" i="25" s="1"/>
  <c r="M69" i="26"/>
  <c r="S69" i="26" s="1"/>
  <c r="M104" i="26"/>
  <c r="S104" i="26" s="1"/>
  <c r="M120" i="26"/>
  <c r="S120" i="26" s="1"/>
  <c r="M80" i="26"/>
  <c r="S80" i="26" s="1"/>
  <c r="M112" i="26"/>
  <c r="S112" i="26" s="1"/>
  <c r="M52" i="26"/>
  <c r="S52" i="26" s="1"/>
  <c r="M103" i="26"/>
  <c r="S103" i="26" s="1"/>
  <c r="M38" i="26"/>
  <c r="S38" i="26" s="1"/>
  <c r="M22" i="26"/>
  <c r="S22" i="26" s="1"/>
  <c r="M126" i="26"/>
  <c r="S126" i="26" s="1"/>
  <c r="M110" i="26"/>
  <c r="S110" i="26" s="1"/>
  <c r="M94" i="26"/>
  <c r="S94" i="26" s="1"/>
  <c r="M78" i="26"/>
  <c r="S78" i="26" s="1"/>
  <c r="M53" i="26"/>
  <c r="S53" i="26" s="1"/>
  <c r="M37" i="26"/>
  <c r="S37" i="26" s="1"/>
  <c r="M21" i="26"/>
  <c r="S21" i="26" s="1"/>
  <c r="M130" i="26"/>
  <c r="S130" i="26" s="1"/>
  <c r="M10" i="26"/>
  <c r="S10" i="26" s="1"/>
  <c r="M127" i="26"/>
  <c r="S127" i="26" s="1"/>
  <c r="M51" i="26"/>
  <c r="S51" i="26" s="1"/>
  <c r="M19" i="26"/>
  <c r="S19" i="26" s="1"/>
  <c r="M85" i="26"/>
  <c r="S85" i="26" s="1"/>
  <c r="M79" i="26"/>
  <c r="S79" i="26" s="1"/>
  <c r="M99" i="26"/>
  <c r="S99" i="26" s="1"/>
  <c r="M81" i="26"/>
  <c r="S81" i="26" s="1"/>
  <c r="M34" i="26"/>
  <c r="S34" i="26" s="1"/>
  <c r="M18" i="26"/>
  <c r="S18" i="26" s="1"/>
  <c r="M66" i="26"/>
  <c r="S66" i="26" s="1"/>
  <c r="M32" i="26"/>
  <c r="S32" i="26" s="1"/>
  <c r="M63" i="26"/>
  <c r="S63" i="26" s="1"/>
  <c r="M31" i="26"/>
  <c r="S31" i="26" s="1"/>
  <c r="M11" i="26"/>
  <c r="S11" i="26" s="1"/>
  <c r="M7" i="26"/>
  <c r="S7" i="26" s="1"/>
  <c r="M107" i="26"/>
  <c r="S107" i="26" s="1"/>
  <c r="M50" i="26"/>
  <c r="S50" i="26" s="1"/>
  <c r="M77" i="26"/>
  <c r="S77" i="26" s="1"/>
  <c r="M76" i="26"/>
  <c r="S76" i="26" s="1"/>
  <c r="M96" i="26"/>
  <c r="S96" i="26" s="1"/>
  <c r="M124" i="26"/>
  <c r="S124" i="26" s="1"/>
  <c r="M87" i="26"/>
  <c r="S87" i="26" s="1"/>
  <c r="M70" i="26"/>
  <c r="S70" i="26" s="1"/>
  <c r="M122" i="26"/>
  <c r="S122" i="26" s="1"/>
  <c r="M106" i="26"/>
  <c r="S106" i="26" s="1"/>
  <c r="M90" i="26"/>
  <c r="S90" i="26" s="1"/>
  <c r="M65" i="26"/>
  <c r="S65" i="26" s="1"/>
  <c r="M49" i="26"/>
  <c r="S49" i="26" s="1"/>
  <c r="M33" i="26"/>
  <c r="S33" i="26" s="1"/>
  <c r="M17" i="26"/>
  <c r="S17" i="26" s="1"/>
  <c r="M74" i="26"/>
  <c r="S74" i="26" s="1"/>
  <c r="M62" i="26"/>
  <c r="S62" i="26" s="1"/>
  <c r="M58" i="26"/>
  <c r="S58" i="26" s="1"/>
  <c r="M24" i="26"/>
  <c r="S24" i="26" s="1"/>
  <c r="M43" i="26"/>
  <c r="S43" i="26" s="1"/>
  <c r="M128" i="26"/>
  <c r="S128" i="26" s="1"/>
  <c r="M131" i="26"/>
  <c r="S131" i="26" s="1"/>
  <c r="M83" i="26"/>
  <c r="S83" i="26" s="1"/>
  <c r="M42" i="26"/>
  <c r="S42" i="26" s="1"/>
  <c r="M46" i="26"/>
  <c r="S46" i="26" s="1"/>
  <c r="M16" i="26"/>
  <c r="S16" i="26" s="1"/>
  <c r="M72" i="26"/>
  <c r="S72" i="26" s="1"/>
  <c r="M55" i="26"/>
  <c r="S55" i="26" s="1"/>
  <c r="M23" i="26"/>
  <c r="S23" i="26" s="1"/>
  <c r="M91" i="26"/>
  <c r="S91" i="26" s="1"/>
  <c r="M121" i="26"/>
  <c r="S121" i="26" s="1"/>
  <c r="M125" i="26"/>
  <c r="S125" i="26" s="1"/>
  <c r="M28" i="26"/>
  <c r="S28" i="26" s="1"/>
  <c r="M5" i="26"/>
  <c r="S5" i="26" s="1"/>
  <c r="M84" i="26"/>
  <c r="S84" i="26" s="1"/>
  <c r="M92" i="26"/>
  <c r="S92" i="26" s="1"/>
  <c r="M88" i="26"/>
  <c r="S88" i="26" s="1"/>
  <c r="M116" i="26"/>
  <c r="S116" i="26" s="1"/>
  <c r="M108" i="26"/>
  <c r="S108" i="26" s="1"/>
  <c r="M30" i="26"/>
  <c r="S30" i="26" s="1"/>
  <c r="M14" i="26"/>
  <c r="S14" i="26" s="1"/>
  <c r="M118" i="26"/>
  <c r="S118" i="26" s="1"/>
  <c r="M102" i="26"/>
  <c r="S102" i="26" s="1"/>
  <c r="M86" i="26"/>
  <c r="S86" i="26" s="1"/>
  <c r="M61" i="26"/>
  <c r="S61" i="26" s="1"/>
  <c r="M45" i="26"/>
  <c r="S45" i="26" s="1"/>
  <c r="M29" i="26"/>
  <c r="S29" i="26" s="1"/>
  <c r="M13" i="26"/>
  <c r="S13" i="26" s="1"/>
  <c r="M75" i="26"/>
  <c r="S75" i="26" s="1"/>
  <c r="M67" i="26"/>
  <c r="S67" i="26" s="1"/>
  <c r="M35" i="26"/>
  <c r="S35" i="26" s="1"/>
  <c r="M64" i="26"/>
  <c r="S64" i="26" s="1"/>
  <c r="M117" i="26"/>
  <c r="S117" i="26" s="1"/>
  <c r="M111" i="26"/>
  <c r="S111" i="26" s="1"/>
  <c r="M36" i="26"/>
  <c r="S36" i="26" s="1"/>
  <c r="M113" i="26"/>
  <c r="S113" i="26" s="1"/>
  <c r="M54" i="26"/>
  <c r="S54" i="26" s="1"/>
  <c r="M26" i="26"/>
  <c r="S26" i="26" s="1"/>
  <c r="M132" i="26"/>
  <c r="S132" i="26" s="1"/>
  <c r="M47" i="26"/>
  <c r="S47" i="26" s="1"/>
  <c r="M15" i="26"/>
  <c r="S15" i="26" s="1"/>
  <c r="M56" i="26"/>
  <c r="S56" i="26" s="1"/>
  <c r="M73" i="26"/>
  <c r="S73" i="26" s="1"/>
  <c r="M105" i="26"/>
  <c r="S105" i="26" s="1"/>
  <c r="M109" i="26"/>
  <c r="S109" i="26" s="1"/>
  <c r="M12" i="26"/>
  <c r="S12" i="26" s="1"/>
  <c r="M8" i="26"/>
  <c r="S8" i="26" s="1"/>
  <c r="M44" i="26"/>
  <c r="S44" i="26" s="1"/>
  <c r="M100" i="26"/>
  <c r="S100" i="26" s="1"/>
  <c r="M133" i="26"/>
  <c r="S133" i="26" s="1"/>
  <c r="M68" i="26"/>
  <c r="S68" i="26" s="1"/>
  <c r="M119" i="26"/>
  <c r="S119" i="26" s="1"/>
  <c r="M114" i="26"/>
  <c r="S114" i="26" s="1"/>
  <c r="M98" i="26"/>
  <c r="S98" i="26" s="1"/>
  <c r="M82" i="26"/>
  <c r="S82" i="26" s="1"/>
  <c r="M57" i="26"/>
  <c r="S57" i="26" s="1"/>
  <c r="M41" i="26"/>
  <c r="S41" i="26" s="1"/>
  <c r="M25" i="26"/>
  <c r="S25" i="26" s="1"/>
  <c r="M129" i="26"/>
  <c r="S129" i="26" s="1"/>
  <c r="M9" i="26"/>
  <c r="S9" i="26" s="1"/>
  <c r="M59" i="26"/>
  <c r="S59" i="26" s="1"/>
  <c r="M27" i="26"/>
  <c r="S27" i="26" s="1"/>
  <c r="M48" i="26"/>
  <c r="S48" i="26" s="1"/>
  <c r="M101" i="26"/>
  <c r="S101" i="26" s="1"/>
  <c r="M95" i="26"/>
  <c r="S95" i="26" s="1"/>
  <c r="M115" i="26"/>
  <c r="S115" i="26" s="1"/>
  <c r="M20" i="26"/>
  <c r="S20" i="26" s="1"/>
  <c r="M60" i="26"/>
  <c r="S60" i="26" s="1"/>
  <c r="M97" i="26"/>
  <c r="S97" i="26" s="1"/>
  <c r="M71" i="26"/>
  <c r="S71" i="26" s="1"/>
  <c r="M39" i="26"/>
  <c r="S39" i="26" s="1"/>
  <c r="M40" i="26"/>
  <c r="S40" i="26" s="1"/>
  <c r="M123" i="26"/>
  <c r="S123" i="26" s="1"/>
  <c r="M89" i="26"/>
  <c r="S89" i="26" s="1"/>
  <c r="M93" i="26"/>
  <c r="S93" i="26" s="1"/>
  <c r="M6" i="26"/>
  <c r="S6" i="26" s="1"/>
  <c r="L21" i="29"/>
  <c r="L50" i="29"/>
  <c r="L112" i="29"/>
  <c r="L124" i="29"/>
  <c r="L116" i="29"/>
  <c r="L71" i="29"/>
  <c r="L24" i="29"/>
  <c r="L44" i="29"/>
  <c r="L47" i="29"/>
  <c r="L117" i="29"/>
  <c r="L51" i="29"/>
  <c r="L40" i="29"/>
  <c r="L6" i="29"/>
  <c r="L121" i="29"/>
  <c r="L84" i="29"/>
  <c r="L92" i="29"/>
  <c r="L98" i="29"/>
  <c r="L46" i="29"/>
  <c r="L16" i="29"/>
  <c r="L94" i="29"/>
  <c r="L59" i="29"/>
  <c r="L129" i="29"/>
  <c r="L57" i="29"/>
  <c r="L45" i="29"/>
  <c r="L17" i="29"/>
  <c r="L19" i="29"/>
  <c r="L61" i="29"/>
  <c r="L41" i="29"/>
  <c r="L101" i="29"/>
  <c r="L11" i="29"/>
  <c r="L130" i="29"/>
  <c r="L15" i="29"/>
  <c r="K13" i="22"/>
  <c r="K11" i="22"/>
  <c r="K72" i="22"/>
  <c r="K7" i="22"/>
  <c r="K84" i="22"/>
  <c r="K47" i="22"/>
  <c r="K32" i="22"/>
  <c r="K120" i="22"/>
  <c r="K127" i="22"/>
  <c r="K58" i="22"/>
  <c r="K83" i="22"/>
  <c r="K133" i="22"/>
  <c r="K59" i="22"/>
  <c r="K21" i="22"/>
  <c r="K66" i="22"/>
  <c r="K16" i="22"/>
  <c r="K74" i="22"/>
  <c r="K14" i="22"/>
  <c r="K33" i="22"/>
  <c r="K102" i="22"/>
  <c r="K65" i="22"/>
  <c r="K119" i="22"/>
  <c r="K40" i="22"/>
  <c r="K125" i="22"/>
  <c r="K95" i="22"/>
  <c r="K37" i="22"/>
  <c r="K68" i="22"/>
  <c r="K100" i="22"/>
  <c r="K57" i="22"/>
  <c r="K42" i="22"/>
  <c r="K78" i="22"/>
  <c r="K96" i="22"/>
  <c r="K99" i="22"/>
  <c r="K89" i="22"/>
  <c r="K50" i="22"/>
  <c r="L12" i="22"/>
  <c r="L28" i="22"/>
  <c r="L105" i="22"/>
  <c r="L119" i="22"/>
  <c r="L75" i="22"/>
  <c r="L77" i="22"/>
  <c r="L115" i="22"/>
  <c r="L64" i="22"/>
  <c r="L99" i="22"/>
  <c r="L112" i="22"/>
  <c r="L69" i="22"/>
  <c r="L53" i="22"/>
  <c r="L31" i="22"/>
  <c r="L26" i="22"/>
  <c r="L15" i="22"/>
  <c r="L127" i="22"/>
  <c r="L108" i="22"/>
  <c r="L81" i="22"/>
  <c r="L38" i="22"/>
  <c r="L67" i="22"/>
  <c r="L44" i="22"/>
  <c r="L102" i="22"/>
  <c r="L14" i="22"/>
  <c r="L25" i="22"/>
  <c r="L21" i="22"/>
  <c r="L128" i="22"/>
  <c r="L73" i="22"/>
  <c r="L109" i="22"/>
  <c r="L91" i="22"/>
  <c r="L56" i="22"/>
  <c r="L16" i="22"/>
  <c r="L76" i="22"/>
  <c r="L103" i="22"/>
  <c r="L116" i="22"/>
  <c r="L114" i="22"/>
  <c r="L68" i="22"/>
  <c r="L89" i="22"/>
  <c r="L130" i="22"/>
  <c r="L43" i="22"/>
  <c r="L46" i="22"/>
  <c r="L117" i="22"/>
  <c r="L101" i="22"/>
  <c r="L55" i="22"/>
  <c r="L65" i="22"/>
  <c r="L49" i="22"/>
  <c r="L24" i="22"/>
  <c r="L27" i="22"/>
  <c r="L10" i="22"/>
  <c r="L7" i="22"/>
  <c r="L124" i="22"/>
  <c r="L97" i="22"/>
  <c r="L35" i="22"/>
  <c r="L126" i="22"/>
  <c r="L60" i="22"/>
  <c r="L42" i="22"/>
  <c r="L17" i="22"/>
  <c r="L13" i="22"/>
  <c r="L96" i="22"/>
  <c r="L125" i="22"/>
  <c r="L107" i="22"/>
  <c r="L88" i="22"/>
  <c r="L72" i="22"/>
  <c r="L54" i="22"/>
  <c r="L18" i="22"/>
  <c r="L6" i="22"/>
  <c r="L79" i="22"/>
  <c r="L98" i="22"/>
  <c r="L84" i="22"/>
  <c r="L66" i="22"/>
  <c r="L87" i="22"/>
  <c r="L59" i="22"/>
  <c r="L132" i="22"/>
  <c r="L90" i="22"/>
  <c r="L48" i="22"/>
  <c r="L131" i="22"/>
  <c r="L22" i="22"/>
  <c r="L37" i="22"/>
  <c r="L122" i="22"/>
  <c r="L61" i="22"/>
  <c r="L45" i="22"/>
  <c r="L33" i="22"/>
  <c r="L19" i="22"/>
  <c r="L113" i="22"/>
  <c r="L95" i="22"/>
  <c r="L86" i="22"/>
  <c r="L78" i="22"/>
  <c r="L58" i="22"/>
  <c r="L118" i="22"/>
  <c r="L9" i="22"/>
  <c r="L5" i="22"/>
  <c r="L71" i="22"/>
  <c r="L123" i="22"/>
  <c r="L104" i="22"/>
  <c r="L80" i="22"/>
  <c r="L70" i="22"/>
  <c r="L47" i="22"/>
  <c r="L32" i="22"/>
  <c r="L50" i="22"/>
  <c r="L36" i="22"/>
  <c r="L121" i="22"/>
  <c r="L82" i="22"/>
  <c r="L100" i="22"/>
  <c r="L52" i="22"/>
  <c r="L83" i="22"/>
  <c r="L62" i="22"/>
  <c r="L85" i="22"/>
  <c r="L133" i="22"/>
  <c r="L106" i="22"/>
  <c r="L57" i="22"/>
  <c r="L41" i="22"/>
  <c r="L8" i="22"/>
  <c r="L11" i="22"/>
  <c r="L23" i="22"/>
  <c r="L129" i="22"/>
  <c r="L111" i="22"/>
  <c r="L92" i="22"/>
  <c r="L94" i="22"/>
  <c r="L110" i="22"/>
  <c r="L74" i="22"/>
  <c r="L51" i="22"/>
  <c r="L20" i="22"/>
  <c r="L34" i="22"/>
  <c r="L30" i="22"/>
  <c r="L29" i="22"/>
  <c r="L39" i="22"/>
  <c r="L120" i="22"/>
  <c r="L93" i="22"/>
  <c r="L63" i="22"/>
  <c r="L40" i="22"/>
  <c r="L127" i="24"/>
  <c r="L111" i="24"/>
  <c r="L129" i="24"/>
  <c r="L113" i="24"/>
  <c r="L112" i="24"/>
  <c r="L90" i="24"/>
  <c r="L74" i="24"/>
  <c r="L58" i="24"/>
  <c r="L42" i="24"/>
  <c r="L26" i="24"/>
  <c r="L10" i="24"/>
  <c r="L130" i="24"/>
  <c r="L99" i="24"/>
  <c r="L108" i="24"/>
  <c r="L88" i="24"/>
  <c r="L72" i="24"/>
  <c r="L56" i="24"/>
  <c r="L40" i="24"/>
  <c r="L24" i="24"/>
  <c r="L8" i="24"/>
  <c r="L126" i="24"/>
  <c r="L97" i="24"/>
  <c r="L79" i="24"/>
  <c r="L47" i="24"/>
  <c r="L15" i="24"/>
  <c r="L65" i="24"/>
  <c r="L33" i="24"/>
  <c r="L83" i="24"/>
  <c r="L51" i="24"/>
  <c r="L19" i="24"/>
  <c r="L77" i="24"/>
  <c r="L45" i="24"/>
  <c r="L13" i="24"/>
  <c r="L123" i="24"/>
  <c r="L107" i="24"/>
  <c r="L125" i="24"/>
  <c r="L109" i="24"/>
  <c r="L104" i="24"/>
  <c r="L86" i="24"/>
  <c r="L70" i="24"/>
  <c r="L54" i="24"/>
  <c r="L38" i="24"/>
  <c r="L22" i="24"/>
  <c r="L6" i="24"/>
  <c r="L122" i="24"/>
  <c r="L95" i="24"/>
  <c r="L132" i="24"/>
  <c r="L100" i="24"/>
  <c r="L84" i="24"/>
  <c r="L68" i="24"/>
  <c r="L52" i="24"/>
  <c r="L36" i="24"/>
  <c r="L20" i="24"/>
  <c r="L118" i="24"/>
  <c r="L93" i="24"/>
  <c r="L71" i="24"/>
  <c r="L39" i="24"/>
  <c r="L7" i="24"/>
  <c r="L57" i="24"/>
  <c r="L25" i="24"/>
  <c r="L75" i="24"/>
  <c r="L43" i="24"/>
  <c r="L11" i="24"/>
  <c r="L69" i="24"/>
  <c r="L37" i="24"/>
  <c r="L5" i="24"/>
  <c r="L119" i="24"/>
  <c r="L103" i="24"/>
  <c r="L121" i="24"/>
  <c r="L105" i="24"/>
  <c r="L128" i="24"/>
  <c r="L98" i="24"/>
  <c r="L82" i="24"/>
  <c r="L66" i="24"/>
  <c r="L50" i="24"/>
  <c r="L34" i="24"/>
  <c r="L18" i="24"/>
  <c r="L114" i="24"/>
  <c r="L91" i="24"/>
  <c r="L124" i="24"/>
  <c r="L96" i="24"/>
  <c r="L80" i="24"/>
  <c r="L64" i="24"/>
  <c r="L48" i="24"/>
  <c r="L32" i="24"/>
  <c r="L16" i="24"/>
  <c r="L110" i="24"/>
  <c r="L89" i="24"/>
  <c r="L63" i="24"/>
  <c r="L31" i="24"/>
  <c r="L81" i="24"/>
  <c r="L49" i="24"/>
  <c r="L17" i="24"/>
  <c r="L67" i="24"/>
  <c r="L35" i="24"/>
  <c r="L61" i="24"/>
  <c r="L29" i="24"/>
  <c r="L131" i="24"/>
  <c r="L115" i="24"/>
  <c r="L133" i="24"/>
  <c r="L117" i="24"/>
  <c r="L101" i="24"/>
  <c r="L120" i="24"/>
  <c r="L94" i="24"/>
  <c r="L78" i="24"/>
  <c r="L62" i="24"/>
  <c r="L46" i="24"/>
  <c r="L30" i="24"/>
  <c r="L14" i="24"/>
  <c r="L106" i="24"/>
  <c r="L116" i="24"/>
  <c r="L92" i="24"/>
  <c r="L76" i="24"/>
  <c r="L60" i="24"/>
  <c r="L44" i="24"/>
  <c r="L28" i="24"/>
  <c r="L12" i="24"/>
  <c r="L102" i="24"/>
  <c r="L87" i="24"/>
  <c r="L55" i="24"/>
  <c r="L23" i="24"/>
  <c r="L73" i="24"/>
  <c r="L41" i="24"/>
  <c r="L9" i="24"/>
  <c r="L59" i="24"/>
  <c r="L27" i="24"/>
  <c r="L85" i="24"/>
  <c r="L53" i="24"/>
  <c r="L21" i="24"/>
  <c r="K70" i="23"/>
  <c r="K91" i="23"/>
  <c r="K53" i="23"/>
  <c r="K39" i="23"/>
  <c r="K130" i="23"/>
  <c r="K87" i="23"/>
  <c r="K47" i="26"/>
  <c r="K103" i="26"/>
  <c r="K90" i="26"/>
  <c r="K51" i="26"/>
  <c r="K121" i="26"/>
  <c r="L112" i="30"/>
  <c r="L87" i="30"/>
  <c r="L70" i="30"/>
  <c r="L123" i="30"/>
  <c r="L66" i="30"/>
  <c r="L46" i="30"/>
  <c r="L82" i="30"/>
  <c r="L72" i="30"/>
  <c r="L103" i="30"/>
  <c r="L41" i="30"/>
  <c r="L114" i="30"/>
  <c r="L107" i="30"/>
  <c r="L109" i="30"/>
  <c r="L74" i="32"/>
  <c r="L67" i="32"/>
  <c r="L63" i="32"/>
  <c r="L107" i="32"/>
  <c r="L83" i="32"/>
  <c r="L79" i="32"/>
  <c r="L95" i="32"/>
  <c r="L25" i="32"/>
  <c r="L15" i="32"/>
  <c r="L121" i="32"/>
  <c r="L49" i="32"/>
  <c r="L117" i="32"/>
  <c r="L18" i="32"/>
  <c r="L75" i="32"/>
  <c r="L36" i="32"/>
  <c r="L125" i="23"/>
  <c r="L29" i="23"/>
  <c r="L110" i="23"/>
  <c r="L44" i="23"/>
  <c r="L43" i="23"/>
  <c r="L99" i="23"/>
  <c r="L103" i="23"/>
  <c r="L41" i="23"/>
  <c r="L118" i="23"/>
  <c r="L52" i="23"/>
  <c r="L16" i="23"/>
  <c r="L86" i="23"/>
  <c r="L53" i="23"/>
  <c r="L30" i="23"/>
  <c r="L74" i="23"/>
  <c r="L15" i="23"/>
  <c r="L11" i="23"/>
  <c r="L20" i="23"/>
  <c r="L132" i="23"/>
  <c r="L80" i="23"/>
  <c r="L40" i="23"/>
  <c r="L104" i="23"/>
  <c r="L131" i="23"/>
  <c r="L57" i="23"/>
  <c r="L77" i="23"/>
  <c r="L61" i="23"/>
  <c r="L9" i="23"/>
  <c r="L113" i="23"/>
  <c r="L81" i="23"/>
  <c r="L49" i="23"/>
  <c r="L121" i="23"/>
  <c r="L127" i="23"/>
  <c r="L14" i="23"/>
  <c r="L50" i="23"/>
  <c r="L87" i="23"/>
  <c r="L5" i="23"/>
  <c r="L42" i="23"/>
  <c r="L31" i="23"/>
  <c r="L25" i="23"/>
  <c r="L126" i="23"/>
  <c r="L92" i="23"/>
  <c r="L26" i="23"/>
  <c r="L35" i="23"/>
  <c r="L13" i="23"/>
  <c r="L36" i="23"/>
  <c r="L56" i="23"/>
  <c r="L120" i="23"/>
  <c r="L101" i="23"/>
  <c r="L12" i="23"/>
  <c r="L117" i="23"/>
  <c r="L10" i="23"/>
  <c r="L83" i="23"/>
  <c r="L105" i="23"/>
  <c r="L37" i="23"/>
  <c r="L69" i="23"/>
  <c r="L85" i="23"/>
  <c r="L119" i="23"/>
  <c r="L8" i="23"/>
  <c r="L128" i="23"/>
  <c r="L38" i="23"/>
  <c r="L123" i="23"/>
  <c r="L46" i="23"/>
  <c r="L78" i="23"/>
  <c r="L59" i="23"/>
  <c r="L91" i="23"/>
  <c r="L116" i="23"/>
  <c r="L106" i="23"/>
  <c r="L107" i="23"/>
  <c r="L84" i="23"/>
  <c r="L48" i="23"/>
  <c r="L89" i="23"/>
  <c r="L130" i="23"/>
  <c r="L94" i="23"/>
  <c r="L28" i="23"/>
  <c r="L68" i="23"/>
  <c r="L24" i="23"/>
  <c r="L60" i="23"/>
  <c r="L72" i="23"/>
  <c r="L67" i="23"/>
  <c r="L70" i="23"/>
  <c r="L7" i="23"/>
  <c r="L129" i="23"/>
  <c r="L97" i="23"/>
  <c r="L65" i="23"/>
  <c r="L33" i="23"/>
  <c r="L55" i="23"/>
  <c r="L90" i="23"/>
  <c r="L19" i="23"/>
  <c r="L133" i="23"/>
  <c r="L79" i="23"/>
  <c r="L82" i="23"/>
  <c r="L58" i="23"/>
  <c r="L98" i="23"/>
  <c r="L64" i="23"/>
  <c r="L6" i="23"/>
  <c r="L21" i="23"/>
  <c r="L108" i="23"/>
  <c r="L109" i="23"/>
  <c r="L51" i="23"/>
  <c r="L47" i="23"/>
  <c r="L22" i="23"/>
  <c r="L102" i="23"/>
  <c r="L62" i="23"/>
  <c r="L73" i="23"/>
  <c r="L122" i="23"/>
  <c r="L115" i="23"/>
  <c r="L39" i="23"/>
  <c r="L96" i="23"/>
  <c r="L63" i="23"/>
  <c r="L75" i="23"/>
  <c r="L111" i="23"/>
  <c r="L17" i="23"/>
  <c r="L112" i="23"/>
  <c r="L76" i="23"/>
  <c r="L100" i="23"/>
  <c r="L45" i="23"/>
  <c r="L124" i="23"/>
  <c r="L88" i="23"/>
  <c r="L23" i="23"/>
  <c r="L32" i="23"/>
  <c r="L66" i="23"/>
  <c r="L18" i="23"/>
  <c r="L71" i="23"/>
  <c r="L114" i="23"/>
  <c r="L95" i="23"/>
  <c r="L54" i="23"/>
  <c r="L27" i="23"/>
  <c r="L93" i="23"/>
  <c r="L34" i="23"/>
  <c r="K84" i="32"/>
  <c r="K54" i="32"/>
  <c r="K59" i="32"/>
  <c r="K14" i="32"/>
  <c r="K115" i="32"/>
  <c r="K65" i="32"/>
  <c r="K122" i="32"/>
  <c r="K46" i="32"/>
  <c r="K103" i="32"/>
  <c r="K24" i="32"/>
  <c r="K109" i="32"/>
  <c r="M5" i="27"/>
  <c r="S5" i="27" s="1"/>
  <c r="M13" i="27"/>
  <c r="S13" i="27" s="1"/>
  <c r="M9" i="27"/>
  <c r="S9" i="27" s="1"/>
  <c r="M8" i="27"/>
  <c r="S8" i="27" s="1"/>
  <c r="M117" i="27"/>
  <c r="S117" i="27" s="1"/>
  <c r="M99" i="27"/>
  <c r="S99" i="27" s="1"/>
  <c r="M132" i="27"/>
  <c r="S132" i="27" s="1"/>
  <c r="M25" i="27"/>
  <c r="S25" i="27" s="1"/>
  <c r="M72" i="27"/>
  <c r="S72" i="27" s="1"/>
  <c r="M60" i="27"/>
  <c r="S60" i="27" s="1"/>
  <c r="M41" i="27"/>
  <c r="S41" i="27" s="1"/>
  <c r="M122" i="27"/>
  <c r="S122" i="27" s="1"/>
  <c r="M97" i="27"/>
  <c r="S97" i="27" s="1"/>
  <c r="M102" i="27"/>
  <c r="S102" i="27" s="1"/>
  <c r="M53" i="27"/>
  <c r="S53" i="27" s="1"/>
  <c r="M61" i="27"/>
  <c r="S61" i="27" s="1"/>
  <c r="M38" i="27"/>
  <c r="S38" i="27" s="1"/>
  <c r="M56" i="27"/>
  <c r="S56" i="27" s="1"/>
  <c r="M57" i="27"/>
  <c r="S57" i="27" s="1"/>
  <c r="M75" i="27"/>
  <c r="S75" i="27" s="1"/>
  <c r="M108" i="27"/>
  <c r="S108" i="27" s="1"/>
  <c r="M88" i="27"/>
  <c r="S88" i="27" s="1"/>
  <c r="M119" i="27"/>
  <c r="S119" i="27" s="1"/>
  <c r="M48" i="27"/>
  <c r="S48" i="27" s="1"/>
  <c r="M16" i="27"/>
  <c r="S16" i="27" s="1"/>
  <c r="M121" i="27"/>
  <c r="S121" i="27" s="1"/>
  <c r="M79" i="27"/>
  <c r="S79" i="27" s="1"/>
  <c r="M47" i="27"/>
  <c r="S47" i="27" s="1"/>
  <c r="M31" i="27"/>
  <c r="S31" i="27" s="1"/>
  <c r="M15" i="27"/>
  <c r="S15" i="27" s="1"/>
  <c r="M113" i="27"/>
  <c r="S113" i="27" s="1"/>
  <c r="M21" i="27"/>
  <c r="S21" i="27" s="1"/>
  <c r="M6" i="27"/>
  <c r="S6" i="27" s="1"/>
  <c r="M24" i="27"/>
  <c r="S24" i="27" s="1"/>
  <c r="M64" i="27"/>
  <c r="S64" i="27" s="1"/>
  <c r="M133" i="27"/>
  <c r="S133" i="27" s="1"/>
  <c r="M17" i="27"/>
  <c r="S17" i="27" s="1"/>
  <c r="M124" i="27"/>
  <c r="S124" i="27" s="1"/>
  <c r="M50" i="27"/>
  <c r="S50" i="27" s="1"/>
  <c r="M125" i="27"/>
  <c r="S125" i="27" s="1"/>
  <c r="M33" i="27"/>
  <c r="S33" i="27" s="1"/>
  <c r="M96" i="27"/>
  <c r="S96" i="27" s="1"/>
  <c r="M74" i="27"/>
  <c r="S74" i="27" s="1"/>
  <c r="M22" i="27"/>
  <c r="S22" i="27" s="1"/>
  <c r="M118" i="27"/>
  <c r="S118" i="27" s="1"/>
  <c r="M84" i="27"/>
  <c r="S84" i="27" s="1"/>
  <c r="M81" i="27"/>
  <c r="S81" i="27" s="1"/>
  <c r="M55" i="27"/>
  <c r="S55" i="27" s="1"/>
  <c r="M100" i="27"/>
  <c r="S100" i="27" s="1"/>
  <c r="M20" i="27"/>
  <c r="S20" i="27" s="1"/>
  <c r="M67" i="27"/>
  <c r="S67" i="27" s="1"/>
  <c r="M111" i="27"/>
  <c r="S111" i="27" s="1"/>
  <c r="M65" i="27"/>
  <c r="S65" i="27" s="1"/>
  <c r="M128" i="27"/>
  <c r="S128" i="27" s="1"/>
  <c r="M69" i="27"/>
  <c r="S69" i="27" s="1"/>
  <c r="M42" i="27"/>
  <c r="S42" i="27" s="1"/>
  <c r="M10" i="27"/>
  <c r="S10" i="27" s="1"/>
  <c r="M106" i="27"/>
  <c r="S106" i="27" s="1"/>
  <c r="M63" i="27"/>
  <c r="S63" i="27" s="1"/>
  <c r="M43" i="27"/>
  <c r="S43" i="27" s="1"/>
  <c r="M27" i="27"/>
  <c r="S27" i="27" s="1"/>
  <c r="M11" i="27"/>
  <c r="S11" i="27" s="1"/>
  <c r="M94" i="27"/>
  <c r="S94" i="27" s="1"/>
  <c r="M34" i="27"/>
  <c r="S34" i="27" s="1"/>
  <c r="M77" i="27"/>
  <c r="S77" i="27" s="1"/>
  <c r="M93" i="27"/>
  <c r="S93" i="27" s="1"/>
  <c r="M44" i="27"/>
  <c r="S44" i="27" s="1"/>
  <c r="M12" i="27"/>
  <c r="S12" i="27" s="1"/>
  <c r="M29" i="27"/>
  <c r="S29" i="27" s="1"/>
  <c r="M109" i="27"/>
  <c r="S109" i="27" s="1"/>
  <c r="M116" i="27"/>
  <c r="S116" i="27" s="1"/>
  <c r="M45" i="27"/>
  <c r="S45" i="27" s="1"/>
  <c r="M40" i="27"/>
  <c r="S40" i="27" s="1"/>
  <c r="M130" i="27"/>
  <c r="S130" i="27" s="1"/>
  <c r="M114" i="27"/>
  <c r="S114" i="27" s="1"/>
  <c r="M80" i="27"/>
  <c r="S80" i="27" s="1"/>
  <c r="M82" i="27"/>
  <c r="S82" i="27" s="1"/>
  <c r="M30" i="27"/>
  <c r="S30" i="27" s="1"/>
  <c r="M18" i="27"/>
  <c r="S18" i="27" s="1"/>
  <c r="M59" i="27"/>
  <c r="S59" i="27" s="1"/>
  <c r="M91" i="27"/>
  <c r="S91" i="27" s="1"/>
  <c r="M54" i="27"/>
  <c r="S54" i="27" s="1"/>
  <c r="M86" i="27"/>
  <c r="S86" i="27" s="1"/>
  <c r="M46" i="27"/>
  <c r="S46" i="27" s="1"/>
  <c r="M32" i="27"/>
  <c r="S32" i="27" s="1"/>
  <c r="M131" i="27"/>
  <c r="S131" i="27" s="1"/>
  <c r="M101" i="27"/>
  <c r="S101" i="27" s="1"/>
  <c r="M76" i="27"/>
  <c r="S76" i="27" s="1"/>
  <c r="M87" i="27"/>
  <c r="S87" i="27" s="1"/>
  <c r="M52" i="27"/>
  <c r="S52" i="27" s="1"/>
  <c r="M39" i="27"/>
  <c r="S39" i="27" s="1"/>
  <c r="M23" i="27"/>
  <c r="S23" i="27" s="1"/>
  <c r="M7" i="27"/>
  <c r="S7" i="27" s="1"/>
  <c r="M105" i="27"/>
  <c r="S105" i="27" s="1"/>
  <c r="M37" i="27"/>
  <c r="S37" i="27" s="1"/>
  <c r="M85" i="27"/>
  <c r="S85" i="27" s="1"/>
  <c r="M49" i="27"/>
  <c r="S49" i="27" s="1"/>
  <c r="M71" i="27"/>
  <c r="S71" i="27" s="1"/>
  <c r="M89" i="27"/>
  <c r="S89" i="27" s="1"/>
  <c r="M58" i="27"/>
  <c r="S58" i="27" s="1"/>
  <c r="M127" i="27"/>
  <c r="S127" i="27" s="1"/>
  <c r="M120" i="27"/>
  <c r="S120" i="27" s="1"/>
  <c r="M107" i="27"/>
  <c r="S107" i="27" s="1"/>
  <c r="M70" i="27"/>
  <c r="S70" i="27" s="1"/>
  <c r="M126" i="27"/>
  <c r="S126" i="27" s="1"/>
  <c r="M110" i="27"/>
  <c r="S110" i="27" s="1"/>
  <c r="M123" i="27"/>
  <c r="S123" i="27" s="1"/>
  <c r="M112" i="27"/>
  <c r="S112" i="27" s="1"/>
  <c r="M66" i="27"/>
  <c r="S66" i="27" s="1"/>
  <c r="M73" i="27"/>
  <c r="S73" i="27" s="1"/>
  <c r="M95" i="27"/>
  <c r="S95" i="27" s="1"/>
  <c r="M104" i="27"/>
  <c r="S104" i="27" s="1"/>
  <c r="M83" i="27"/>
  <c r="S83" i="27" s="1"/>
  <c r="M78" i="27"/>
  <c r="S78" i="27" s="1"/>
  <c r="M68" i="27"/>
  <c r="S68" i="27" s="1"/>
  <c r="M14" i="27"/>
  <c r="S14" i="27" s="1"/>
  <c r="M62" i="27"/>
  <c r="S62" i="27" s="1"/>
  <c r="M26" i="27"/>
  <c r="S26" i="27" s="1"/>
  <c r="M98" i="27"/>
  <c r="S98" i="27" s="1"/>
  <c r="M115" i="27"/>
  <c r="S115" i="27" s="1"/>
  <c r="M92" i="27"/>
  <c r="S92" i="27" s="1"/>
  <c r="M90" i="27"/>
  <c r="S90" i="27" s="1"/>
  <c r="M51" i="27"/>
  <c r="S51" i="27" s="1"/>
  <c r="M35" i="27"/>
  <c r="S35" i="27" s="1"/>
  <c r="M19" i="27"/>
  <c r="S19" i="27" s="1"/>
  <c r="M103" i="27"/>
  <c r="S103" i="27" s="1"/>
  <c r="M36" i="27"/>
  <c r="S36" i="27" s="1"/>
  <c r="M129" i="27"/>
  <c r="S129" i="27" s="1"/>
  <c r="M28" i="27"/>
  <c r="S28" i="27" s="1"/>
  <c r="L30" i="29"/>
  <c r="L126" i="29"/>
  <c r="L108" i="29"/>
  <c r="L90" i="29"/>
  <c r="L105" i="29"/>
  <c r="L54" i="29"/>
  <c r="L127" i="29"/>
  <c r="L102" i="29"/>
  <c r="L12" i="29"/>
  <c r="L20" i="29"/>
  <c r="L64" i="29"/>
  <c r="L28" i="29"/>
  <c r="L120" i="29"/>
  <c r="K36" i="22"/>
  <c r="K26" i="22"/>
  <c r="K76" i="22"/>
  <c r="K124" i="22"/>
  <c r="K71" i="22"/>
  <c r="K82" i="22"/>
  <c r="K108" i="22"/>
  <c r="K9" i="22"/>
  <c r="K80" i="22"/>
  <c r="K123" i="22"/>
  <c r="K17" i="22"/>
  <c r="K18" i="22"/>
  <c r="K111" i="22"/>
  <c r="K104" i="22"/>
  <c r="M22" i="3"/>
  <c r="S22" i="3" s="1"/>
  <c r="M133" i="7"/>
  <c r="S133" i="7" s="1"/>
  <c r="M46" i="3"/>
  <c r="S46" i="3" s="1"/>
  <c r="M6" i="10"/>
  <c r="S6" i="10" s="1"/>
  <c r="L3" i="3"/>
  <c r="R3" i="3" s="1"/>
  <c r="M125" i="7"/>
  <c r="S125" i="7" s="1"/>
  <c r="M17" i="3"/>
  <c r="S17" i="3" s="1"/>
  <c r="M31" i="7"/>
  <c r="S31" i="7" s="1"/>
  <c r="M85" i="10"/>
  <c r="S85" i="10" s="1"/>
  <c r="M98" i="3"/>
  <c r="S98" i="3" s="1"/>
  <c r="M11" i="3"/>
  <c r="S11" i="3" s="1"/>
  <c r="M6" i="7"/>
  <c r="S6" i="7" s="1"/>
  <c r="L8" i="18"/>
  <c r="R8" i="18" s="1"/>
  <c r="M103" i="3"/>
  <c r="S103" i="3" s="1"/>
  <c r="M95" i="3"/>
  <c r="S95" i="3" s="1"/>
  <c r="M10" i="7"/>
  <c r="S10" i="7" s="1"/>
  <c r="M45" i="7"/>
  <c r="S45" i="7" s="1"/>
  <c r="M32" i="7"/>
  <c r="S32" i="7" s="1"/>
  <c r="K10" i="7"/>
  <c r="Q10" i="7" s="1"/>
  <c r="M82" i="3"/>
  <c r="S82" i="3" s="1"/>
  <c r="M6" i="3"/>
  <c r="S6" i="3" s="1"/>
  <c r="M99" i="21"/>
  <c r="S99" i="21" s="1"/>
  <c r="M16" i="19"/>
  <c r="S16" i="19" s="1"/>
  <c r="K96" i="31"/>
  <c r="K95" i="31"/>
  <c r="K70" i="31"/>
  <c r="K18" i="31"/>
  <c r="K128" i="31"/>
  <c r="K94" i="31"/>
  <c r="K108" i="31"/>
  <c r="K80" i="31"/>
  <c r="K66" i="31"/>
  <c r="K56" i="31"/>
  <c r="K89" i="31"/>
  <c r="K119" i="31"/>
  <c r="K87" i="31"/>
  <c r="K133" i="31"/>
  <c r="K110" i="31"/>
  <c r="K29" i="31"/>
  <c r="K124" i="31"/>
  <c r="K101" i="31"/>
  <c r="K113" i="31"/>
  <c r="K92" i="31"/>
  <c r="K26" i="31"/>
  <c r="K121" i="31"/>
  <c r="K78" i="31"/>
  <c r="K46" i="31"/>
  <c r="K9" i="31"/>
  <c r="K122" i="31"/>
  <c r="K40" i="31"/>
  <c r="K23" i="31"/>
  <c r="K7" i="31"/>
  <c r="K32" i="31"/>
  <c r="K16" i="31"/>
  <c r="K41" i="31"/>
  <c r="K42" i="31"/>
  <c r="K111" i="31"/>
  <c r="K5" i="31"/>
  <c r="K63" i="31"/>
  <c r="K132" i="31"/>
  <c r="K21" i="31"/>
  <c r="K6" i="31"/>
  <c r="K99" i="31"/>
  <c r="K88" i="31"/>
  <c r="K83" i="31"/>
  <c r="K51" i="31"/>
  <c r="K84" i="31"/>
  <c r="K130" i="31"/>
  <c r="K102" i="31"/>
  <c r="K57" i="31"/>
  <c r="K69" i="31"/>
  <c r="K86" i="31"/>
  <c r="K112" i="31"/>
  <c r="K71" i="31"/>
  <c r="K39" i="31"/>
  <c r="K98" i="31"/>
  <c r="K76" i="31"/>
  <c r="K54" i="31"/>
  <c r="K13" i="31"/>
  <c r="K118" i="31"/>
  <c r="K65" i="31"/>
  <c r="K22" i="31"/>
  <c r="K49" i="31"/>
  <c r="K107" i="31"/>
  <c r="K59" i="31"/>
  <c r="K109" i="31"/>
  <c r="K45" i="31"/>
  <c r="K64" i="31"/>
  <c r="K35" i="31"/>
  <c r="K19" i="31"/>
  <c r="K85" i="31"/>
  <c r="K28" i="31"/>
  <c r="K12" i="31"/>
  <c r="K105" i="31"/>
  <c r="K58" i="31"/>
  <c r="K127" i="31"/>
  <c r="K120" i="31"/>
  <c r="K82" i="31"/>
  <c r="K62" i="31"/>
  <c r="K33" i="31"/>
  <c r="K90" i="31"/>
  <c r="K60" i="31"/>
  <c r="K37" i="31"/>
  <c r="K103" i="31"/>
  <c r="K74" i="31"/>
  <c r="K53" i="31"/>
  <c r="K106" i="31"/>
  <c r="K48" i="31"/>
  <c r="K14" i="31"/>
  <c r="K131" i="31"/>
  <c r="K104" i="31"/>
  <c r="K117" i="31"/>
  <c r="K73" i="31"/>
  <c r="K31" i="31"/>
  <c r="K15" i="31"/>
  <c r="K24" i="31"/>
  <c r="K8" i="31"/>
  <c r="K79" i="31"/>
  <c r="K47" i="31"/>
  <c r="K97" i="31"/>
  <c r="K30" i="31"/>
  <c r="K115" i="31"/>
  <c r="K67" i="31"/>
  <c r="K100" i="31"/>
  <c r="K77" i="31"/>
  <c r="K61" i="31"/>
  <c r="K17" i="31"/>
  <c r="K72" i="31"/>
  <c r="K44" i="31"/>
  <c r="K126" i="31"/>
  <c r="K68" i="31"/>
  <c r="K38" i="31"/>
  <c r="K55" i="31"/>
  <c r="K116" i="31"/>
  <c r="K93" i="31"/>
  <c r="K81" i="31"/>
  <c r="K34" i="31"/>
  <c r="K10" i="31"/>
  <c r="K123" i="31"/>
  <c r="K91" i="31"/>
  <c r="K75" i="31"/>
  <c r="K43" i="31"/>
  <c r="K125" i="31"/>
  <c r="K114" i="31"/>
  <c r="K25" i="31"/>
  <c r="K52" i="31"/>
  <c r="K27" i="31"/>
  <c r="K11" i="31"/>
  <c r="K129" i="31"/>
  <c r="K36" i="31"/>
  <c r="K20" i="31"/>
  <c r="K50" i="31"/>
  <c r="K22" i="23"/>
  <c r="K90" i="23"/>
  <c r="K82" i="23"/>
  <c r="K96" i="23"/>
  <c r="K102" i="23"/>
  <c r="K32" i="23"/>
  <c r="K13" i="23"/>
  <c r="K20" i="23"/>
  <c r="K125" i="23"/>
  <c r="K115" i="23"/>
  <c r="K28" i="23"/>
  <c r="K68" i="23"/>
  <c r="K38" i="23"/>
  <c r="K117" i="23"/>
  <c r="K50" i="23"/>
  <c r="K11" i="23"/>
  <c r="K107" i="23"/>
  <c r="K120" i="23"/>
  <c r="K71" i="23"/>
  <c r="K76" i="23"/>
  <c r="K40" i="23"/>
  <c r="K36" i="23"/>
  <c r="K19" i="23"/>
  <c r="K121" i="23"/>
  <c r="K64" i="23"/>
  <c r="K94" i="23"/>
  <c r="K106" i="23"/>
  <c r="K21" i="23"/>
  <c r="K17" i="23"/>
  <c r="K27" i="26"/>
  <c r="K74" i="26"/>
  <c r="K30" i="26"/>
  <c r="K73" i="26"/>
  <c r="K20" i="26"/>
  <c r="K117" i="26"/>
  <c r="K92" i="26"/>
  <c r="K63" i="26"/>
  <c r="K127" i="26"/>
  <c r="K128" i="26"/>
  <c r="K124" i="26"/>
  <c r="K109" i="26"/>
  <c r="K83" i="26"/>
  <c r="K100" i="26"/>
  <c r="K54" i="26"/>
  <c r="K48" i="26"/>
  <c r="K33" i="26"/>
  <c r="K39" i="26"/>
  <c r="K133" i="26"/>
  <c r="K40" i="26"/>
  <c r="K94" i="26"/>
  <c r="K56" i="26"/>
  <c r="K65" i="26"/>
  <c r="K18" i="26"/>
  <c r="K68" i="26"/>
  <c r="K84" i="26"/>
  <c r="K89" i="26"/>
  <c r="K10" i="26"/>
  <c r="K110" i="26"/>
  <c r="K88" i="26"/>
  <c r="K93" i="26"/>
  <c r="K115" i="26"/>
  <c r="K37" i="26"/>
  <c r="K122" i="26"/>
  <c r="K13" i="26"/>
  <c r="L24" i="30"/>
  <c r="L122" i="30"/>
  <c r="L33" i="30"/>
  <c r="L36" i="30"/>
  <c r="L79" i="30"/>
  <c r="L42" i="30"/>
  <c r="L110" i="30"/>
  <c r="L132" i="30"/>
  <c r="L53" i="30"/>
  <c r="L97" i="30"/>
  <c r="L130" i="30"/>
  <c r="L62" i="30"/>
  <c r="L91" i="30"/>
  <c r="L49" i="30"/>
  <c r="L133" i="30"/>
  <c r="L78" i="30"/>
  <c r="L127" i="30"/>
  <c r="L13" i="30"/>
  <c r="L38" i="30"/>
  <c r="L10" i="30"/>
  <c r="L50" i="30"/>
  <c r="L23" i="30"/>
  <c r="L96" i="30"/>
  <c r="L19" i="30"/>
  <c r="L126" i="30"/>
  <c r="L116" i="30"/>
  <c r="L73" i="30"/>
  <c r="L89" i="30"/>
  <c r="L76" i="30"/>
  <c r="L93" i="30"/>
  <c r="L40" i="30"/>
  <c r="L111" i="30"/>
  <c r="L7" i="30"/>
  <c r="K131" i="35"/>
  <c r="K91" i="35"/>
  <c r="K119" i="35"/>
  <c r="K85" i="35"/>
  <c r="K50" i="35"/>
  <c r="K100" i="35"/>
  <c r="K128" i="35"/>
  <c r="K109" i="35"/>
  <c r="K45" i="35"/>
  <c r="K120" i="35"/>
  <c r="K122" i="35"/>
  <c r="K46" i="35"/>
  <c r="K124" i="35"/>
  <c r="K86" i="35"/>
  <c r="K52" i="35"/>
  <c r="K105" i="35"/>
  <c r="K79" i="35"/>
  <c r="K71" i="35"/>
  <c r="K63" i="35"/>
  <c r="K55" i="35"/>
  <c r="K47" i="35"/>
  <c r="K112" i="35"/>
  <c r="K130" i="35"/>
  <c r="K132" i="35"/>
  <c r="K107" i="35"/>
  <c r="K115" i="35"/>
  <c r="K111" i="35"/>
  <c r="K103" i="35"/>
  <c r="K114" i="35"/>
  <c r="K74" i="35"/>
  <c r="K70" i="35"/>
  <c r="K82" i="35"/>
  <c r="K133" i="35"/>
  <c r="K101" i="35"/>
  <c r="K98" i="35"/>
  <c r="K80" i="35"/>
  <c r="K104" i="35"/>
  <c r="K66" i="35"/>
  <c r="K89" i="35"/>
  <c r="K96" i="35"/>
  <c r="K87" i="35"/>
  <c r="K129" i="35"/>
  <c r="K97" i="35"/>
  <c r="K77" i="35"/>
  <c r="K69" i="35"/>
  <c r="K61" i="35"/>
  <c r="K53" i="35"/>
  <c r="K72" i="35"/>
  <c r="K81" i="35"/>
  <c r="K123" i="35"/>
  <c r="K95" i="35"/>
  <c r="K92" i="35"/>
  <c r="K58" i="35"/>
  <c r="K126" i="35"/>
  <c r="K54" i="35"/>
  <c r="K76" i="35"/>
  <c r="K125" i="35"/>
  <c r="K84" i="35"/>
  <c r="K93" i="35"/>
  <c r="K64" i="35"/>
  <c r="K78" i="35"/>
  <c r="K116" i="35"/>
  <c r="K121" i="35"/>
  <c r="K75" i="35"/>
  <c r="K67" i="35"/>
  <c r="K59" i="35"/>
  <c r="K51" i="35"/>
  <c r="K110" i="35"/>
  <c r="K56" i="35"/>
  <c r="K90" i="35"/>
  <c r="K99" i="35"/>
  <c r="K127" i="35"/>
  <c r="K108" i="35"/>
  <c r="K60" i="35"/>
  <c r="K117" i="35"/>
  <c r="K83" i="35"/>
  <c r="K48" i="35"/>
  <c r="K94" i="35"/>
  <c r="K106" i="35"/>
  <c r="K102" i="35"/>
  <c r="K62" i="35"/>
  <c r="K68" i="35"/>
  <c r="K113" i="35"/>
  <c r="K88" i="35"/>
  <c r="K73" i="35"/>
  <c r="K65" i="35"/>
  <c r="K57" i="35"/>
  <c r="K49" i="35"/>
  <c r="K118" i="35"/>
  <c r="K119" i="36"/>
  <c r="K126" i="36"/>
  <c r="K113" i="36"/>
  <c r="K103" i="36"/>
  <c r="K71" i="36"/>
  <c r="K47" i="36"/>
  <c r="K125" i="36"/>
  <c r="K56" i="36"/>
  <c r="K75" i="36"/>
  <c r="K124" i="36"/>
  <c r="K93" i="36"/>
  <c r="K77" i="36"/>
  <c r="K61" i="36"/>
  <c r="K102" i="36"/>
  <c r="K70" i="36"/>
  <c r="K105" i="36"/>
  <c r="K129" i="36"/>
  <c r="K92" i="36"/>
  <c r="K104" i="36"/>
  <c r="K81" i="36"/>
  <c r="K50" i="36"/>
  <c r="K112" i="36"/>
  <c r="K82" i="36"/>
  <c r="K91" i="36"/>
  <c r="K114" i="36"/>
  <c r="K73" i="36"/>
  <c r="K95" i="36"/>
  <c r="K62" i="36"/>
  <c r="K83" i="36"/>
  <c r="K108" i="36"/>
  <c r="K52" i="36"/>
  <c r="K59" i="36"/>
  <c r="K57" i="36"/>
  <c r="K94" i="36"/>
  <c r="K121" i="36"/>
  <c r="K84" i="36"/>
  <c r="K88" i="36"/>
  <c r="K63" i="36"/>
  <c r="K49" i="36"/>
  <c r="K116" i="36"/>
  <c r="K74" i="36"/>
  <c r="K58" i="36"/>
  <c r="K128" i="36"/>
  <c r="K127" i="36"/>
  <c r="K87" i="36"/>
  <c r="K122" i="36"/>
  <c r="K115" i="36"/>
  <c r="K96" i="36"/>
  <c r="K97" i="36"/>
  <c r="K64" i="36"/>
  <c r="K48" i="36"/>
  <c r="K53" i="36"/>
  <c r="K131" i="36"/>
  <c r="K118" i="36"/>
  <c r="K111" i="36"/>
  <c r="K101" i="36"/>
  <c r="K85" i="36"/>
  <c r="K69" i="36"/>
  <c r="K51" i="36"/>
  <c r="K86" i="36"/>
  <c r="K76" i="36"/>
  <c r="K72" i="36"/>
  <c r="K107" i="36"/>
  <c r="K68" i="36"/>
  <c r="K98" i="36"/>
  <c r="K117" i="36"/>
  <c r="K60" i="36"/>
  <c r="K46" i="36"/>
  <c r="K120" i="36"/>
  <c r="K109" i="36"/>
  <c r="K79" i="36"/>
  <c r="K55" i="36"/>
  <c r="K133" i="36"/>
  <c r="K80" i="36"/>
  <c r="K45" i="36"/>
  <c r="K67" i="36"/>
  <c r="K65" i="36"/>
  <c r="K123" i="36"/>
  <c r="K110" i="36"/>
  <c r="K132" i="36"/>
  <c r="K89" i="36"/>
  <c r="K106" i="36"/>
  <c r="K78" i="36"/>
  <c r="K99" i="36"/>
  <c r="K130" i="36"/>
  <c r="K100" i="36"/>
  <c r="K54" i="36"/>
  <c r="K90" i="36"/>
  <c r="K66" i="36"/>
  <c r="L27" i="32"/>
  <c r="L89" i="32"/>
  <c r="L76" i="32"/>
  <c r="L85" i="32"/>
  <c r="L69" i="32"/>
  <c r="L118" i="32"/>
  <c r="L19" i="32"/>
  <c r="L91" i="32"/>
  <c r="L119" i="32"/>
  <c r="L12" i="32"/>
  <c r="L9" i="32"/>
  <c r="L70" i="32"/>
  <c r="L92" i="32"/>
  <c r="L23" i="32"/>
  <c r="L47" i="32"/>
  <c r="L96" i="32"/>
  <c r="L31" i="32"/>
  <c r="L34" i="32"/>
  <c r="L71" i="32"/>
  <c r="L44" i="32"/>
  <c r="L82" i="32"/>
  <c r="L100" i="32"/>
  <c r="L81" i="32"/>
  <c r="L68" i="32"/>
  <c r="L28" i="32"/>
  <c r="L77" i="32"/>
  <c r="L72" i="32"/>
  <c r="L17" i="32"/>
  <c r="L86" i="32"/>
  <c r="L55" i="32"/>
  <c r="L98" i="32"/>
  <c r="L108" i="32"/>
  <c r="L51" i="32"/>
  <c r="L111" i="32"/>
  <c r="L46" i="32"/>
  <c r="K5" i="27"/>
  <c r="M129" i="36"/>
  <c r="S129" i="36" s="1"/>
  <c r="M90" i="36"/>
  <c r="S90" i="36" s="1"/>
  <c r="M60" i="36"/>
  <c r="S60" i="36" s="1"/>
  <c r="M122" i="36"/>
  <c r="S122" i="36" s="1"/>
  <c r="M68" i="36"/>
  <c r="S68" i="36" s="1"/>
  <c r="M105" i="36"/>
  <c r="S105" i="36" s="1"/>
  <c r="M117" i="36"/>
  <c r="S117" i="36" s="1"/>
  <c r="M81" i="36"/>
  <c r="S81" i="36" s="1"/>
  <c r="M65" i="36"/>
  <c r="S65" i="36" s="1"/>
  <c r="M63" i="36"/>
  <c r="S63" i="36" s="1"/>
  <c r="M79" i="36"/>
  <c r="S79" i="36" s="1"/>
  <c r="M74" i="36"/>
  <c r="S74" i="36" s="1"/>
  <c r="M55" i="36"/>
  <c r="S55" i="36" s="1"/>
  <c r="M58" i="36"/>
  <c r="S58" i="36" s="1"/>
  <c r="M48" i="36"/>
  <c r="S48" i="36" s="1"/>
  <c r="M49" i="36"/>
  <c r="S49" i="36" s="1"/>
  <c r="M83" i="36"/>
  <c r="S83" i="36" s="1"/>
  <c r="M45" i="36"/>
  <c r="S45" i="36" s="1"/>
  <c r="M116" i="36"/>
  <c r="S116" i="36" s="1"/>
  <c r="M100" i="36"/>
  <c r="S100" i="36" s="1"/>
  <c r="M111" i="36"/>
  <c r="S111" i="36" s="1"/>
  <c r="M131" i="36"/>
  <c r="S131" i="36" s="1"/>
  <c r="M107" i="36"/>
  <c r="S107" i="36" s="1"/>
  <c r="M101" i="36"/>
  <c r="S101" i="36" s="1"/>
  <c r="M85" i="36"/>
  <c r="S85" i="36" s="1"/>
  <c r="M69" i="36"/>
  <c r="S69" i="36" s="1"/>
  <c r="M103" i="36"/>
  <c r="S103" i="36" s="1"/>
  <c r="M71" i="36"/>
  <c r="S71" i="36" s="1"/>
  <c r="M78" i="36"/>
  <c r="S78" i="36" s="1"/>
  <c r="M73" i="36"/>
  <c r="S73" i="36" s="1"/>
  <c r="M128" i="36"/>
  <c r="S128" i="36" s="1"/>
  <c r="M84" i="36"/>
  <c r="S84" i="36" s="1"/>
  <c r="M51" i="36"/>
  <c r="S51" i="36" s="1"/>
  <c r="M104" i="36"/>
  <c r="S104" i="36" s="1"/>
  <c r="M88" i="36"/>
  <c r="S88" i="36" s="1"/>
  <c r="M72" i="36"/>
  <c r="S72" i="36" s="1"/>
  <c r="M59" i="36"/>
  <c r="S59" i="36" s="1"/>
  <c r="M62" i="36"/>
  <c r="S62" i="36" s="1"/>
  <c r="M115" i="36"/>
  <c r="S115" i="36" s="1"/>
  <c r="M114" i="36"/>
  <c r="S114" i="36" s="1"/>
  <c r="M118" i="36"/>
  <c r="S118" i="36" s="1"/>
  <c r="M54" i="36"/>
  <c r="S54" i="36" s="1"/>
  <c r="M46" i="36"/>
  <c r="S46" i="36" s="1"/>
  <c r="M86" i="36"/>
  <c r="S86" i="36" s="1"/>
  <c r="M109" i="36"/>
  <c r="S109" i="36" s="1"/>
  <c r="M53" i="36"/>
  <c r="S53" i="36" s="1"/>
  <c r="M102" i="36"/>
  <c r="S102" i="36" s="1"/>
  <c r="M127" i="36"/>
  <c r="S127" i="36" s="1"/>
  <c r="M130" i="36"/>
  <c r="S130" i="36" s="1"/>
  <c r="M92" i="36"/>
  <c r="S92" i="36" s="1"/>
  <c r="M110" i="36"/>
  <c r="S110" i="36" s="1"/>
  <c r="M57" i="36"/>
  <c r="S57" i="36" s="1"/>
  <c r="M95" i="36"/>
  <c r="S95" i="36" s="1"/>
  <c r="M94" i="36"/>
  <c r="S94" i="36" s="1"/>
  <c r="M75" i="36"/>
  <c r="S75" i="36" s="1"/>
  <c r="M47" i="36"/>
  <c r="S47" i="36" s="1"/>
  <c r="M108" i="36"/>
  <c r="S108" i="36" s="1"/>
  <c r="M133" i="36"/>
  <c r="S133" i="36" s="1"/>
  <c r="M121" i="36"/>
  <c r="S121" i="36" s="1"/>
  <c r="M98" i="36"/>
  <c r="S98" i="36" s="1"/>
  <c r="M76" i="36"/>
  <c r="S76" i="36" s="1"/>
  <c r="M61" i="36"/>
  <c r="S61" i="36" s="1"/>
  <c r="M52" i="36"/>
  <c r="S52" i="36" s="1"/>
  <c r="M119" i="36"/>
  <c r="S119" i="36" s="1"/>
  <c r="M99" i="36"/>
  <c r="S99" i="36" s="1"/>
  <c r="M89" i="36"/>
  <c r="S89" i="36" s="1"/>
  <c r="M70" i="36"/>
  <c r="S70" i="36" s="1"/>
  <c r="M56" i="36"/>
  <c r="S56" i="36" s="1"/>
  <c r="M123" i="36"/>
  <c r="S123" i="36" s="1"/>
  <c r="M126" i="36"/>
  <c r="S126" i="36" s="1"/>
  <c r="M113" i="36"/>
  <c r="S113" i="36" s="1"/>
  <c r="M112" i="36"/>
  <c r="S112" i="36" s="1"/>
  <c r="M82" i="36"/>
  <c r="S82" i="36" s="1"/>
  <c r="M120" i="36"/>
  <c r="S120" i="36" s="1"/>
  <c r="M106" i="36"/>
  <c r="S106" i="36" s="1"/>
  <c r="M93" i="36"/>
  <c r="S93" i="36" s="1"/>
  <c r="M77" i="36"/>
  <c r="S77" i="36" s="1"/>
  <c r="M87" i="36"/>
  <c r="S87" i="36" s="1"/>
  <c r="M91" i="36"/>
  <c r="S91" i="36" s="1"/>
  <c r="M96" i="36"/>
  <c r="S96" i="36" s="1"/>
  <c r="M80" i="36"/>
  <c r="S80" i="36" s="1"/>
  <c r="M67" i="36"/>
  <c r="S67" i="36" s="1"/>
  <c r="M64" i="36"/>
  <c r="S64" i="36" s="1"/>
  <c r="M125" i="36"/>
  <c r="S125" i="36" s="1"/>
  <c r="M124" i="36"/>
  <c r="S124" i="36" s="1"/>
  <c r="M97" i="36"/>
  <c r="S97" i="36" s="1"/>
  <c r="M132" i="36"/>
  <c r="S132" i="36" s="1"/>
  <c r="M66" i="36"/>
  <c r="S66" i="36" s="1"/>
  <c r="M50" i="36"/>
  <c r="S50" i="36" s="1"/>
  <c r="L5" i="28"/>
  <c r="R5" i="28"/>
  <c r="K28" i="32"/>
  <c r="K120" i="32"/>
  <c r="K129" i="32"/>
  <c r="K90" i="32"/>
  <c r="K79" i="32"/>
  <c r="K8" i="32"/>
  <c r="K63" i="32"/>
  <c r="K85" i="32"/>
  <c r="K82" i="32"/>
  <c r="K81" i="32"/>
  <c r="K95" i="32"/>
  <c r="K18" i="32"/>
  <c r="K105" i="32"/>
  <c r="K21" i="32"/>
  <c r="K53" i="32"/>
  <c r="K60" i="32"/>
  <c r="K39" i="32"/>
  <c r="K126" i="32"/>
  <c r="K72" i="32"/>
  <c r="K114" i="32"/>
  <c r="K76" i="32"/>
  <c r="K58" i="32"/>
  <c r="K6" i="32"/>
  <c r="K33" i="32"/>
  <c r="K73" i="32"/>
  <c r="K87" i="32"/>
  <c r="K15" i="32"/>
  <c r="K121" i="32"/>
  <c r="K71" i="32"/>
  <c r="K57" i="32"/>
  <c r="M121" i="31"/>
  <c r="S121" i="31" s="1"/>
  <c r="M50" i="31"/>
  <c r="S50" i="31" s="1"/>
  <c r="M73" i="31"/>
  <c r="S73" i="31" s="1"/>
  <c r="M41" i="31"/>
  <c r="S41" i="31" s="1"/>
  <c r="M51" i="31"/>
  <c r="S51" i="31" s="1"/>
  <c r="M96" i="31"/>
  <c r="S96" i="31" s="1"/>
  <c r="M68" i="31"/>
  <c r="S68" i="31" s="1"/>
  <c r="M109" i="31"/>
  <c r="S109" i="31" s="1"/>
  <c r="M61" i="31"/>
  <c r="S61" i="31" s="1"/>
  <c r="M100" i="31"/>
  <c r="S100" i="31" s="1"/>
  <c r="M127" i="31"/>
  <c r="S127" i="31" s="1"/>
  <c r="M38" i="31"/>
  <c r="S38" i="31" s="1"/>
  <c r="M29" i="31"/>
  <c r="S29" i="31" s="1"/>
  <c r="M13" i="31"/>
  <c r="S13" i="31" s="1"/>
  <c r="M81" i="31"/>
  <c r="S81" i="31" s="1"/>
  <c r="M49" i="31"/>
  <c r="S49" i="31" s="1"/>
  <c r="M80" i="31"/>
  <c r="S80" i="31" s="1"/>
  <c r="M56" i="31"/>
  <c r="S56" i="31" s="1"/>
  <c r="M44" i="31"/>
  <c r="S44" i="31" s="1"/>
  <c r="M11" i="31"/>
  <c r="S11" i="31" s="1"/>
  <c r="M82" i="31"/>
  <c r="S82" i="31" s="1"/>
  <c r="M31" i="31"/>
  <c r="S31" i="31" s="1"/>
  <c r="M117" i="31"/>
  <c r="S117" i="31" s="1"/>
  <c r="M85" i="31"/>
  <c r="S85" i="31" s="1"/>
  <c r="M69" i="31"/>
  <c r="S69" i="31" s="1"/>
  <c r="M116" i="31"/>
  <c r="S116" i="31" s="1"/>
  <c r="M74" i="31"/>
  <c r="S74" i="31" s="1"/>
  <c r="M90" i="31"/>
  <c r="S90" i="31" s="1"/>
  <c r="M42" i="31"/>
  <c r="S42" i="31" s="1"/>
  <c r="M70" i="31"/>
  <c r="S70" i="31" s="1"/>
  <c r="M99" i="31"/>
  <c r="S99" i="31" s="1"/>
  <c r="M75" i="31"/>
  <c r="S75" i="31" s="1"/>
  <c r="M32" i="31"/>
  <c r="S32" i="31" s="1"/>
  <c r="M16" i="31"/>
  <c r="S16" i="31" s="1"/>
  <c r="M83" i="31"/>
  <c r="S83" i="31" s="1"/>
  <c r="M5" i="31"/>
  <c r="S5" i="31" s="1"/>
  <c r="M52" i="31"/>
  <c r="S52" i="31" s="1"/>
  <c r="M40" i="31"/>
  <c r="S40" i="31" s="1"/>
  <c r="M102" i="31"/>
  <c r="S102" i="31" s="1"/>
  <c r="M114" i="31"/>
  <c r="S114" i="31" s="1"/>
  <c r="M64" i="31"/>
  <c r="S64" i="31" s="1"/>
  <c r="M66" i="31"/>
  <c r="S66" i="31" s="1"/>
  <c r="M34" i="31"/>
  <c r="S34" i="31" s="1"/>
  <c r="M62" i="31"/>
  <c r="S62" i="31" s="1"/>
  <c r="M25" i="31"/>
  <c r="S25" i="31" s="1"/>
  <c r="M9" i="31"/>
  <c r="S9" i="31" s="1"/>
  <c r="M113" i="31"/>
  <c r="S113" i="31" s="1"/>
  <c r="M118" i="31"/>
  <c r="S118" i="31" s="1"/>
  <c r="M86" i="31"/>
  <c r="S86" i="31" s="1"/>
  <c r="M126" i="31"/>
  <c r="S126" i="31" s="1"/>
  <c r="M76" i="31"/>
  <c r="S76" i="31" s="1"/>
  <c r="M71" i="31"/>
  <c r="S71" i="31" s="1"/>
  <c r="M22" i="31"/>
  <c r="S22" i="31" s="1"/>
  <c r="M130" i="31"/>
  <c r="S130" i="31" s="1"/>
  <c r="M19" i="31"/>
  <c r="S19" i="31" s="1"/>
  <c r="M98" i="31"/>
  <c r="S98" i="31" s="1"/>
  <c r="M78" i="31"/>
  <c r="S78" i="31" s="1"/>
  <c r="M60" i="31"/>
  <c r="S60" i="31" s="1"/>
  <c r="M23" i="31"/>
  <c r="S23" i="31" s="1"/>
  <c r="M72" i="31"/>
  <c r="S72" i="31" s="1"/>
  <c r="M88" i="31"/>
  <c r="S88" i="31" s="1"/>
  <c r="M123" i="31"/>
  <c r="S123" i="31" s="1"/>
  <c r="M91" i="31"/>
  <c r="S91" i="31" s="1"/>
  <c r="M111" i="31"/>
  <c r="S111" i="31" s="1"/>
  <c r="M28" i="31"/>
  <c r="S28" i="31" s="1"/>
  <c r="M12" i="31"/>
  <c r="S12" i="31" s="1"/>
  <c r="M119" i="31"/>
  <c r="S119" i="31" s="1"/>
  <c r="M39" i="31"/>
  <c r="S39" i="31" s="1"/>
  <c r="M89" i="31"/>
  <c r="S89" i="31" s="1"/>
  <c r="M57" i="31"/>
  <c r="S57" i="31" s="1"/>
  <c r="M30" i="31"/>
  <c r="S30" i="31" s="1"/>
  <c r="M129" i="31"/>
  <c r="S129" i="31" s="1"/>
  <c r="M92" i="31"/>
  <c r="S92" i="31" s="1"/>
  <c r="M67" i="31"/>
  <c r="S67" i="31" s="1"/>
  <c r="M93" i="31"/>
  <c r="S93" i="31" s="1"/>
  <c r="M77" i="31"/>
  <c r="S77" i="31" s="1"/>
  <c r="M45" i="31"/>
  <c r="S45" i="31" s="1"/>
  <c r="M112" i="31"/>
  <c r="S112" i="31" s="1"/>
  <c r="M122" i="31"/>
  <c r="S122" i="31" s="1"/>
  <c r="M58" i="31"/>
  <c r="S58" i="31" s="1"/>
  <c r="M18" i="31"/>
  <c r="S18" i="31" s="1"/>
  <c r="M37" i="31"/>
  <c r="S37" i="31" s="1"/>
  <c r="M21" i="31"/>
  <c r="S21" i="31" s="1"/>
  <c r="M54" i="31"/>
  <c r="S54" i="31" s="1"/>
  <c r="M43" i="31"/>
  <c r="S43" i="31" s="1"/>
  <c r="M7" i="31"/>
  <c r="S7" i="31" s="1"/>
  <c r="M133" i="31"/>
  <c r="S133" i="31" s="1"/>
  <c r="M65" i="31"/>
  <c r="S65" i="31" s="1"/>
  <c r="M108" i="31"/>
  <c r="S108" i="31" s="1"/>
  <c r="M63" i="31"/>
  <c r="S63" i="31" s="1"/>
  <c r="M6" i="31"/>
  <c r="S6" i="31" s="1"/>
  <c r="M46" i="31"/>
  <c r="S46" i="31" s="1"/>
  <c r="M27" i="31"/>
  <c r="S27" i="31" s="1"/>
  <c r="M15" i="31"/>
  <c r="S15" i="31" s="1"/>
  <c r="M101" i="31"/>
  <c r="S101" i="31" s="1"/>
  <c r="M53" i="31"/>
  <c r="S53" i="31" s="1"/>
  <c r="M132" i="31"/>
  <c r="S132" i="31" s="1"/>
  <c r="M26" i="31"/>
  <c r="S26" i="31" s="1"/>
  <c r="M115" i="31"/>
  <c r="S115" i="31" s="1"/>
  <c r="M95" i="31"/>
  <c r="S95" i="31" s="1"/>
  <c r="M24" i="31"/>
  <c r="S24" i="31" s="1"/>
  <c r="M8" i="31"/>
  <c r="S8" i="31" s="1"/>
  <c r="M103" i="31"/>
  <c r="S103" i="31" s="1"/>
  <c r="M59" i="31"/>
  <c r="S59" i="31" s="1"/>
  <c r="M124" i="31"/>
  <c r="S124" i="31" s="1"/>
  <c r="M14" i="31"/>
  <c r="S14" i="31" s="1"/>
  <c r="M105" i="31"/>
  <c r="S105" i="31" s="1"/>
  <c r="M128" i="31"/>
  <c r="S128" i="31" s="1"/>
  <c r="M106" i="31"/>
  <c r="S106" i="31" s="1"/>
  <c r="M110" i="31"/>
  <c r="S110" i="31" s="1"/>
  <c r="M120" i="31"/>
  <c r="S120" i="31" s="1"/>
  <c r="M47" i="31"/>
  <c r="S47" i="31" s="1"/>
  <c r="M33" i="31"/>
  <c r="S33" i="31" s="1"/>
  <c r="M17" i="31"/>
  <c r="S17" i="31" s="1"/>
  <c r="M125" i="31"/>
  <c r="S125" i="31" s="1"/>
  <c r="M97" i="31"/>
  <c r="S97" i="31" s="1"/>
  <c r="M55" i="31"/>
  <c r="S55" i="31" s="1"/>
  <c r="M35" i="31"/>
  <c r="S35" i="31" s="1"/>
  <c r="M104" i="31"/>
  <c r="S104" i="31" s="1"/>
  <c r="M94" i="31"/>
  <c r="S94" i="31" s="1"/>
  <c r="M79" i="31"/>
  <c r="S79" i="31" s="1"/>
  <c r="M48" i="31"/>
  <c r="S48" i="31" s="1"/>
  <c r="M10" i="31"/>
  <c r="S10" i="31" s="1"/>
  <c r="M84" i="31"/>
  <c r="S84" i="31" s="1"/>
  <c r="M107" i="31"/>
  <c r="S107" i="31" s="1"/>
  <c r="M131" i="31"/>
  <c r="S131" i="31" s="1"/>
  <c r="M36" i="31"/>
  <c r="S36" i="31" s="1"/>
  <c r="M20" i="31"/>
  <c r="S20" i="31" s="1"/>
  <c r="M87" i="31"/>
  <c r="S87" i="31" s="1"/>
  <c r="M5" i="22"/>
  <c r="S5" i="22" s="1"/>
  <c r="M24" i="22"/>
  <c r="S24" i="22" s="1"/>
  <c r="M19" i="22"/>
  <c r="S19" i="22" s="1"/>
  <c r="M84" i="22"/>
  <c r="S84" i="22" s="1"/>
  <c r="M38" i="22"/>
  <c r="S38" i="22" s="1"/>
  <c r="M48" i="22"/>
  <c r="S48" i="22" s="1"/>
  <c r="M132" i="22"/>
  <c r="S132" i="22" s="1"/>
  <c r="M119" i="22"/>
  <c r="S119" i="22" s="1"/>
  <c r="M108" i="22"/>
  <c r="S108" i="22" s="1"/>
  <c r="M76" i="22"/>
  <c r="S76" i="22" s="1"/>
  <c r="M64" i="22"/>
  <c r="S64" i="22" s="1"/>
  <c r="M18" i="22"/>
  <c r="S18" i="22" s="1"/>
  <c r="M36" i="22"/>
  <c r="S36" i="22" s="1"/>
  <c r="M94" i="22"/>
  <c r="S94" i="22" s="1"/>
  <c r="M111" i="22"/>
  <c r="S111" i="22" s="1"/>
  <c r="M12" i="22"/>
  <c r="S12" i="22" s="1"/>
  <c r="M93" i="22"/>
  <c r="S93" i="22" s="1"/>
  <c r="M41" i="22"/>
  <c r="S41" i="22" s="1"/>
  <c r="M22" i="22"/>
  <c r="S22" i="22" s="1"/>
  <c r="M47" i="22"/>
  <c r="S47" i="22" s="1"/>
  <c r="M34" i="22"/>
  <c r="S34" i="22" s="1"/>
  <c r="M112" i="22"/>
  <c r="S112" i="22" s="1"/>
  <c r="M90" i="22"/>
  <c r="S90" i="22" s="1"/>
  <c r="M131" i="22"/>
  <c r="S131" i="22" s="1"/>
  <c r="M99" i="22"/>
  <c r="S99" i="22" s="1"/>
  <c r="M62" i="22"/>
  <c r="S62" i="22" s="1"/>
  <c r="M46" i="22"/>
  <c r="S46" i="22" s="1"/>
  <c r="M11" i="22"/>
  <c r="S11" i="22" s="1"/>
  <c r="M72" i="22"/>
  <c r="S72" i="22" s="1"/>
  <c r="M31" i="22"/>
  <c r="S31" i="22" s="1"/>
  <c r="M133" i="22"/>
  <c r="S133" i="22" s="1"/>
  <c r="M129" i="22"/>
  <c r="S129" i="22" s="1"/>
  <c r="M97" i="22"/>
  <c r="S97" i="22" s="1"/>
  <c r="M25" i="22"/>
  <c r="S25" i="22" s="1"/>
  <c r="M106" i="22"/>
  <c r="S106" i="22" s="1"/>
  <c r="M60" i="22"/>
  <c r="S60" i="22" s="1"/>
  <c r="M8" i="22"/>
  <c r="S8" i="22" s="1"/>
  <c r="M16" i="22"/>
  <c r="S16" i="22" s="1"/>
  <c r="M102" i="22"/>
  <c r="S102" i="22" s="1"/>
  <c r="M91" i="22"/>
  <c r="S91" i="22" s="1"/>
  <c r="M118" i="22"/>
  <c r="S118" i="22" s="1"/>
  <c r="M53" i="22"/>
  <c r="S53" i="22" s="1"/>
  <c r="M20" i="22"/>
  <c r="S20" i="22" s="1"/>
  <c r="M69" i="22"/>
  <c r="S69" i="22" s="1"/>
  <c r="M92" i="22"/>
  <c r="S92" i="22" s="1"/>
  <c r="M126" i="22"/>
  <c r="S126" i="22" s="1"/>
  <c r="M13" i="22"/>
  <c r="S13" i="22" s="1"/>
  <c r="M127" i="22"/>
  <c r="S127" i="22" s="1"/>
  <c r="M51" i="22"/>
  <c r="S51" i="22" s="1"/>
  <c r="M57" i="22"/>
  <c r="S57" i="22" s="1"/>
  <c r="M77" i="22"/>
  <c r="S77" i="22" s="1"/>
  <c r="M130" i="22"/>
  <c r="S130" i="22" s="1"/>
  <c r="M98" i="22"/>
  <c r="S98" i="22" s="1"/>
  <c r="M88" i="22"/>
  <c r="S88" i="22" s="1"/>
  <c r="M83" i="22"/>
  <c r="S83" i="22" s="1"/>
  <c r="M74" i="22"/>
  <c r="S74" i="22" s="1"/>
  <c r="M58" i="22"/>
  <c r="S58" i="22" s="1"/>
  <c r="M42" i="22"/>
  <c r="S42" i="22" s="1"/>
  <c r="M123" i="22"/>
  <c r="S123" i="22" s="1"/>
  <c r="M45" i="22"/>
  <c r="S45" i="22" s="1"/>
  <c r="M26" i="22"/>
  <c r="S26" i="22" s="1"/>
  <c r="M80" i="22"/>
  <c r="S80" i="22" s="1"/>
  <c r="M67" i="22"/>
  <c r="S67" i="22" s="1"/>
  <c r="M117" i="22"/>
  <c r="S117" i="22" s="1"/>
  <c r="M121" i="22"/>
  <c r="S121" i="22" s="1"/>
  <c r="M89" i="22"/>
  <c r="S89" i="22" s="1"/>
  <c r="M17" i="22"/>
  <c r="S17" i="22" s="1"/>
  <c r="M104" i="22"/>
  <c r="S104" i="22" s="1"/>
  <c r="M7" i="22"/>
  <c r="S7" i="22" s="1"/>
  <c r="M30" i="22"/>
  <c r="S30" i="22" s="1"/>
  <c r="M43" i="22"/>
  <c r="S43" i="22" s="1"/>
  <c r="M63" i="22"/>
  <c r="S63" i="22" s="1"/>
  <c r="M103" i="22"/>
  <c r="S103" i="22" s="1"/>
  <c r="M28" i="22"/>
  <c r="S28" i="22" s="1"/>
  <c r="M39" i="22"/>
  <c r="S39" i="22" s="1"/>
  <c r="M75" i="22"/>
  <c r="S75" i="22" s="1"/>
  <c r="M100" i="22"/>
  <c r="S100" i="22" s="1"/>
  <c r="M86" i="22"/>
  <c r="S86" i="22" s="1"/>
  <c r="M116" i="22"/>
  <c r="S116" i="22" s="1"/>
  <c r="M124" i="22"/>
  <c r="S124" i="22" s="1"/>
  <c r="M29" i="22"/>
  <c r="S29" i="22" s="1"/>
  <c r="M21" i="22"/>
  <c r="S21" i="22" s="1"/>
  <c r="M71" i="22"/>
  <c r="S71" i="22" s="1"/>
  <c r="M125" i="22"/>
  <c r="S125" i="22" s="1"/>
  <c r="M15" i="22"/>
  <c r="S15" i="22" s="1"/>
  <c r="M73" i="22"/>
  <c r="S73" i="22" s="1"/>
  <c r="M52" i="22"/>
  <c r="S52" i="22" s="1"/>
  <c r="M59" i="22"/>
  <c r="S59" i="22" s="1"/>
  <c r="M37" i="22"/>
  <c r="S37" i="22" s="1"/>
  <c r="M128" i="22"/>
  <c r="S128" i="22" s="1"/>
  <c r="M96" i="22"/>
  <c r="S96" i="22" s="1"/>
  <c r="M115" i="22"/>
  <c r="S115" i="22" s="1"/>
  <c r="M35" i="22"/>
  <c r="S35" i="22" s="1"/>
  <c r="M70" i="22"/>
  <c r="S70" i="22" s="1"/>
  <c r="M54" i="22"/>
  <c r="S54" i="22" s="1"/>
  <c r="M27" i="22"/>
  <c r="S27" i="22" s="1"/>
  <c r="M61" i="22"/>
  <c r="S61" i="22" s="1"/>
  <c r="M40" i="22"/>
  <c r="S40" i="22" s="1"/>
  <c r="M55" i="22"/>
  <c r="S55" i="22" s="1"/>
  <c r="M101" i="22"/>
  <c r="S101" i="22" s="1"/>
  <c r="M113" i="22"/>
  <c r="S113" i="22" s="1"/>
  <c r="M81" i="22"/>
  <c r="S81" i="22" s="1"/>
  <c r="M9" i="22"/>
  <c r="S9" i="22" s="1"/>
  <c r="M122" i="22"/>
  <c r="S122" i="22" s="1"/>
  <c r="M49" i="22"/>
  <c r="S49" i="22" s="1"/>
  <c r="M32" i="22"/>
  <c r="S32" i="22" s="1"/>
  <c r="M33" i="22"/>
  <c r="S33" i="22" s="1"/>
  <c r="M6" i="22"/>
  <c r="S6" i="22" s="1"/>
  <c r="M110" i="22"/>
  <c r="S110" i="22" s="1"/>
  <c r="M87" i="22"/>
  <c r="S87" i="22" s="1"/>
  <c r="M109" i="22"/>
  <c r="S109" i="22" s="1"/>
  <c r="M68" i="22"/>
  <c r="S68" i="22" s="1"/>
  <c r="M79" i="22"/>
  <c r="S79" i="22" s="1"/>
  <c r="M114" i="22"/>
  <c r="S114" i="22" s="1"/>
  <c r="M82" i="22"/>
  <c r="S82" i="22" s="1"/>
  <c r="M66" i="22"/>
  <c r="S66" i="22" s="1"/>
  <c r="M50" i="22"/>
  <c r="S50" i="22" s="1"/>
  <c r="M107" i="22"/>
  <c r="S107" i="22" s="1"/>
  <c r="M78" i="22"/>
  <c r="S78" i="22" s="1"/>
  <c r="M56" i="22"/>
  <c r="S56" i="22" s="1"/>
  <c r="M10" i="22"/>
  <c r="S10" i="22" s="1"/>
  <c r="M85" i="22"/>
  <c r="S85" i="22" s="1"/>
  <c r="M105" i="22"/>
  <c r="S105" i="22" s="1"/>
  <c r="M95" i="22"/>
  <c r="S95" i="22" s="1"/>
  <c r="M120" i="22"/>
  <c r="S120" i="22" s="1"/>
  <c r="M23" i="22"/>
  <c r="S23" i="22" s="1"/>
  <c r="M65" i="22"/>
  <c r="S65" i="22" s="1"/>
  <c r="M44" i="22"/>
  <c r="S44" i="22" s="1"/>
  <c r="M14" i="22"/>
  <c r="S14" i="22" s="1"/>
  <c r="M87" i="29"/>
  <c r="S87" i="29" s="1"/>
  <c r="M10" i="29"/>
  <c r="S10" i="29" s="1"/>
  <c r="M14" i="29"/>
  <c r="S14" i="29" s="1"/>
  <c r="M103" i="29"/>
  <c r="S103" i="29" s="1"/>
  <c r="M126" i="29"/>
  <c r="S126" i="29" s="1"/>
  <c r="M97" i="29"/>
  <c r="S97" i="29" s="1"/>
  <c r="M49" i="29"/>
  <c r="S49" i="29" s="1"/>
  <c r="M36" i="29"/>
  <c r="S36" i="29" s="1"/>
  <c r="M77" i="29"/>
  <c r="S77" i="29" s="1"/>
  <c r="M111" i="29"/>
  <c r="S111" i="29" s="1"/>
  <c r="M110" i="29"/>
  <c r="S110" i="29" s="1"/>
  <c r="M67" i="29"/>
  <c r="S67" i="29" s="1"/>
  <c r="M51" i="29"/>
  <c r="S51" i="29" s="1"/>
  <c r="M35" i="29"/>
  <c r="S35" i="29" s="1"/>
  <c r="M19" i="29"/>
  <c r="S19" i="29" s="1"/>
  <c r="M96" i="29"/>
  <c r="S96" i="29" s="1"/>
  <c r="M121" i="29"/>
  <c r="S121" i="29" s="1"/>
  <c r="M41" i="29"/>
  <c r="S41" i="29" s="1"/>
  <c r="M91" i="29"/>
  <c r="S91" i="29" s="1"/>
  <c r="M68" i="29"/>
  <c r="S68" i="29" s="1"/>
  <c r="M44" i="29"/>
  <c r="S44" i="29" s="1"/>
  <c r="M20" i="29"/>
  <c r="S20" i="29" s="1"/>
  <c r="M109" i="29"/>
  <c r="S109" i="29" s="1"/>
  <c r="M69" i="29"/>
  <c r="S69" i="29" s="1"/>
  <c r="M37" i="29"/>
  <c r="S37" i="29" s="1"/>
  <c r="M75" i="29"/>
  <c r="S75" i="29" s="1"/>
  <c r="M116" i="29"/>
  <c r="S116" i="29" s="1"/>
  <c r="M106" i="29"/>
  <c r="S106" i="29" s="1"/>
  <c r="M58" i="29"/>
  <c r="S58" i="29" s="1"/>
  <c r="M48" i="29"/>
  <c r="S48" i="29" s="1"/>
  <c r="M26" i="29"/>
  <c r="S26" i="29" s="1"/>
  <c r="M16" i="29"/>
  <c r="S16" i="29" s="1"/>
  <c r="M9" i="29"/>
  <c r="S9" i="29" s="1"/>
  <c r="M13" i="29"/>
  <c r="S13" i="29" s="1"/>
  <c r="M119" i="29"/>
  <c r="S119" i="29" s="1"/>
  <c r="M94" i="29"/>
  <c r="S94" i="29" s="1"/>
  <c r="M104" i="29"/>
  <c r="S104" i="29" s="1"/>
  <c r="M33" i="29"/>
  <c r="S33" i="29" s="1"/>
  <c r="M98" i="29"/>
  <c r="S98" i="29" s="1"/>
  <c r="M70" i="29"/>
  <c r="S70" i="29" s="1"/>
  <c r="M52" i="29"/>
  <c r="S52" i="29" s="1"/>
  <c r="M127" i="29"/>
  <c r="S127" i="29" s="1"/>
  <c r="M63" i="29"/>
  <c r="S63" i="29" s="1"/>
  <c r="M47" i="29"/>
  <c r="S47" i="29" s="1"/>
  <c r="M31" i="29"/>
  <c r="S31" i="29" s="1"/>
  <c r="M15" i="29"/>
  <c r="S15" i="29" s="1"/>
  <c r="M8" i="29"/>
  <c r="S8" i="29" s="1"/>
  <c r="M105" i="29"/>
  <c r="S105" i="29" s="1"/>
  <c r="M25" i="29"/>
  <c r="S25" i="29" s="1"/>
  <c r="M123" i="29"/>
  <c r="S123" i="29" s="1"/>
  <c r="M100" i="29"/>
  <c r="S100" i="29" s="1"/>
  <c r="M84" i="29"/>
  <c r="S84" i="29" s="1"/>
  <c r="M92" i="29"/>
  <c r="S92" i="29" s="1"/>
  <c r="M62" i="29"/>
  <c r="S62" i="29" s="1"/>
  <c r="M38" i="29"/>
  <c r="S38" i="29" s="1"/>
  <c r="M133" i="29"/>
  <c r="S133" i="29" s="1"/>
  <c r="M101" i="29"/>
  <c r="S101" i="29" s="1"/>
  <c r="M61" i="29"/>
  <c r="S61" i="29" s="1"/>
  <c r="M29" i="29"/>
  <c r="S29" i="29" s="1"/>
  <c r="M99" i="29"/>
  <c r="S99" i="29" s="1"/>
  <c r="M114" i="29"/>
  <c r="S114" i="29" s="1"/>
  <c r="M66" i="29"/>
  <c r="S66" i="29" s="1"/>
  <c r="M56" i="29"/>
  <c r="S56" i="29" s="1"/>
  <c r="M34" i="29"/>
  <c r="S34" i="29" s="1"/>
  <c r="M24" i="29"/>
  <c r="S24" i="29" s="1"/>
  <c r="M6" i="29"/>
  <c r="S6" i="29" s="1"/>
  <c r="M12" i="29"/>
  <c r="S12" i="29" s="1"/>
  <c r="M78" i="29"/>
  <c r="S78" i="29" s="1"/>
  <c r="M102" i="29"/>
  <c r="S102" i="29" s="1"/>
  <c r="M129" i="29"/>
  <c r="S129" i="29" s="1"/>
  <c r="M17" i="29"/>
  <c r="S17" i="29" s="1"/>
  <c r="M132" i="29"/>
  <c r="S132" i="29" s="1"/>
  <c r="M46" i="29"/>
  <c r="S46" i="29" s="1"/>
  <c r="M28" i="29"/>
  <c r="S28" i="29" s="1"/>
  <c r="M120" i="29"/>
  <c r="S120" i="29" s="1"/>
  <c r="M88" i="29"/>
  <c r="S88" i="29" s="1"/>
  <c r="M59" i="29"/>
  <c r="S59" i="29" s="1"/>
  <c r="M43" i="29"/>
  <c r="S43" i="29" s="1"/>
  <c r="M27" i="29"/>
  <c r="S27" i="29" s="1"/>
  <c r="M11" i="29"/>
  <c r="S11" i="29" s="1"/>
  <c r="M89" i="29"/>
  <c r="S89" i="29" s="1"/>
  <c r="M82" i="29"/>
  <c r="S82" i="29" s="1"/>
  <c r="M72" i="29"/>
  <c r="S72" i="29" s="1"/>
  <c r="M90" i="29"/>
  <c r="S90" i="29" s="1"/>
  <c r="M54" i="29"/>
  <c r="S54" i="29" s="1"/>
  <c r="M30" i="29"/>
  <c r="S30" i="29" s="1"/>
  <c r="M125" i="29"/>
  <c r="S125" i="29" s="1"/>
  <c r="M93" i="29"/>
  <c r="S93" i="29" s="1"/>
  <c r="M53" i="29"/>
  <c r="S53" i="29" s="1"/>
  <c r="M21" i="29"/>
  <c r="S21" i="29" s="1"/>
  <c r="M76" i="29"/>
  <c r="S76" i="29" s="1"/>
  <c r="M115" i="29"/>
  <c r="S115" i="29" s="1"/>
  <c r="M64" i="29"/>
  <c r="S64" i="29" s="1"/>
  <c r="M42" i="29"/>
  <c r="S42" i="29" s="1"/>
  <c r="M32" i="29"/>
  <c r="S32" i="29" s="1"/>
  <c r="M5" i="29"/>
  <c r="S5" i="29" s="1"/>
  <c r="M81" i="29"/>
  <c r="S81" i="29" s="1"/>
  <c r="M79" i="29"/>
  <c r="S79" i="29" s="1"/>
  <c r="M83" i="29"/>
  <c r="S83" i="29" s="1"/>
  <c r="M128" i="29"/>
  <c r="S128" i="29" s="1"/>
  <c r="M80" i="29"/>
  <c r="S80" i="29" s="1"/>
  <c r="M113" i="29"/>
  <c r="S113" i="29" s="1"/>
  <c r="M65" i="29"/>
  <c r="S65" i="29" s="1"/>
  <c r="M107" i="29"/>
  <c r="S107" i="29" s="1"/>
  <c r="M130" i="29"/>
  <c r="S130" i="29" s="1"/>
  <c r="M122" i="29"/>
  <c r="S122" i="29" s="1"/>
  <c r="M60" i="29"/>
  <c r="S60" i="29" s="1"/>
  <c r="M22" i="29"/>
  <c r="S22" i="29" s="1"/>
  <c r="M95" i="29"/>
  <c r="S95" i="29" s="1"/>
  <c r="M112" i="29"/>
  <c r="S112" i="29" s="1"/>
  <c r="M118" i="29"/>
  <c r="S118" i="29" s="1"/>
  <c r="M86" i="29"/>
  <c r="S86" i="29" s="1"/>
  <c r="M71" i="29"/>
  <c r="S71" i="29" s="1"/>
  <c r="M55" i="29"/>
  <c r="S55" i="29" s="1"/>
  <c r="M39" i="29"/>
  <c r="S39" i="29" s="1"/>
  <c r="M23" i="29"/>
  <c r="S23" i="29" s="1"/>
  <c r="M7" i="29"/>
  <c r="S7" i="29" s="1"/>
  <c r="M57" i="29"/>
  <c r="S57" i="29" s="1"/>
  <c r="M73" i="29"/>
  <c r="S73" i="29" s="1"/>
  <c r="M124" i="29"/>
  <c r="S124" i="29" s="1"/>
  <c r="M117" i="29"/>
  <c r="S117" i="29" s="1"/>
  <c r="M85" i="29"/>
  <c r="S85" i="29" s="1"/>
  <c r="M74" i="29"/>
  <c r="S74" i="29" s="1"/>
  <c r="M45" i="29"/>
  <c r="S45" i="29" s="1"/>
  <c r="M131" i="29"/>
  <c r="S131" i="29" s="1"/>
  <c r="M108" i="29"/>
  <c r="S108" i="29" s="1"/>
  <c r="M50" i="29"/>
  <c r="S50" i="29" s="1"/>
  <c r="M40" i="29"/>
  <c r="S40" i="29" s="1"/>
  <c r="M18" i="29"/>
  <c r="S18" i="29" s="1"/>
  <c r="K12" i="32"/>
  <c r="L93" i="29"/>
  <c r="L48" i="29"/>
  <c r="L82" i="29"/>
  <c r="L76" i="29"/>
  <c r="L29" i="29"/>
  <c r="L60" i="29"/>
  <c r="L42" i="29"/>
  <c r="L33" i="29"/>
  <c r="L113" i="29"/>
  <c r="L22" i="29"/>
  <c r="L69" i="29"/>
  <c r="L78" i="29"/>
  <c r="L86" i="29"/>
  <c r="L132" i="29"/>
  <c r="L81" i="29"/>
  <c r="L36" i="29"/>
  <c r="L66" i="29"/>
  <c r="L43" i="29"/>
  <c r="L83" i="29"/>
  <c r="L104" i="29"/>
  <c r="L35" i="29"/>
  <c r="L118" i="29"/>
  <c r="L87" i="29"/>
  <c r="L95" i="29"/>
  <c r="L72" i="29"/>
  <c r="L38" i="29"/>
  <c r="L37" i="29"/>
  <c r="L100" i="29"/>
  <c r="L68" i="29"/>
  <c r="L56" i="29"/>
  <c r="K109" i="22"/>
  <c r="K117" i="22"/>
  <c r="K93" i="22"/>
  <c r="K45" i="22"/>
  <c r="K91" i="22"/>
  <c r="K30" i="22"/>
  <c r="K20" i="22"/>
  <c r="K64" i="22"/>
  <c r="K46" i="22"/>
  <c r="K87" i="22"/>
  <c r="K52" i="22"/>
  <c r="K130" i="22"/>
  <c r="K19" i="22"/>
  <c r="K81" i="22"/>
  <c r="K41" i="22"/>
  <c r="K29" i="22"/>
  <c r="K55" i="22"/>
  <c r="K48" i="22"/>
  <c r="K31" i="22"/>
  <c r="K61" i="22"/>
  <c r="K106" i="22"/>
  <c r="K128" i="22"/>
  <c r="K73" i="22"/>
  <c r="K15" i="22"/>
  <c r="K6" i="22"/>
  <c r="K54" i="22"/>
  <c r="K103" i="22"/>
  <c r="K101" i="22"/>
  <c r="K51" i="22"/>
  <c r="K98" i="22"/>
  <c r="M128" i="20"/>
  <c r="S128" i="20" s="1"/>
  <c r="M97" i="20"/>
  <c r="S97" i="20" s="1"/>
  <c r="M26" i="20"/>
  <c r="S26" i="20" s="1"/>
  <c r="M133" i="21"/>
  <c r="S133" i="21" s="1"/>
  <c r="M18" i="20"/>
  <c r="S18" i="20" s="1"/>
  <c r="M45" i="20"/>
  <c r="S45" i="20" s="1"/>
  <c r="M68" i="20"/>
  <c r="S68" i="20" s="1"/>
  <c r="M84" i="20"/>
  <c r="S84" i="20" s="1"/>
  <c r="M116" i="20"/>
  <c r="S116" i="20" s="1"/>
  <c r="S5" i="20"/>
  <c r="M98" i="20"/>
  <c r="S98" i="20" s="1"/>
  <c r="M93" i="20"/>
  <c r="S93" i="20" s="1"/>
  <c r="M7" i="20"/>
  <c r="S7" i="20" s="1"/>
  <c r="M39" i="20"/>
  <c r="S39" i="20" s="1"/>
  <c r="M60" i="20"/>
  <c r="S60" i="20" s="1"/>
  <c r="M82" i="20"/>
  <c r="S82" i="20" s="1"/>
  <c r="M126" i="21"/>
  <c r="S126" i="21" s="1"/>
  <c r="M30" i="20"/>
  <c r="S30" i="20" s="1"/>
  <c r="M22" i="20"/>
  <c r="S22" i="20" s="1"/>
  <c r="M37" i="20"/>
  <c r="S37" i="20" s="1"/>
  <c r="M36" i="20"/>
  <c r="S36" i="20" s="1"/>
  <c r="M118" i="20"/>
  <c r="S118" i="20" s="1"/>
  <c r="M114" i="20"/>
  <c r="S114" i="20" s="1"/>
  <c r="M77" i="20"/>
  <c r="S77" i="20" s="1"/>
  <c r="K13" i="21"/>
  <c r="Q13" i="21" s="1"/>
  <c r="M21" i="20"/>
  <c r="S21" i="20" s="1"/>
  <c r="L5" i="14"/>
  <c r="M59" i="21"/>
  <c r="S59" i="21" s="1"/>
  <c r="M123" i="21"/>
  <c r="S123" i="21" s="1"/>
  <c r="M32" i="21"/>
  <c r="S32" i="21" s="1"/>
  <c r="M8" i="20"/>
  <c r="S8" i="20" s="1"/>
  <c r="M33" i="20"/>
  <c r="S33" i="20" s="1"/>
  <c r="M40" i="20"/>
  <c r="S40" i="20" s="1"/>
  <c r="M20" i="20"/>
  <c r="S20" i="20" s="1"/>
  <c r="M50" i="20"/>
  <c r="S50" i="20" s="1"/>
  <c r="M73" i="20"/>
  <c r="S73" i="20" s="1"/>
  <c r="M12" i="20"/>
  <c r="S12" i="20" s="1"/>
  <c r="M9" i="20"/>
  <c r="S9" i="20" s="1"/>
  <c r="M62" i="21"/>
  <c r="S62" i="21" s="1"/>
  <c r="L7" i="20"/>
  <c r="K6" i="21"/>
  <c r="Q6" i="21" s="1"/>
  <c r="K5" i="14"/>
  <c r="M72" i="20"/>
  <c r="S72" i="20" s="1"/>
  <c r="M99" i="20"/>
  <c r="S99" i="20" s="1"/>
  <c r="M6" i="20"/>
  <c r="S6" i="20" s="1"/>
  <c r="M61" i="20"/>
  <c r="S61" i="20" s="1"/>
  <c r="M32" i="20"/>
  <c r="S32" i="20" s="1"/>
  <c r="M10" i="20"/>
  <c r="S10" i="20" s="1"/>
  <c r="M11" i="20"/>
  <c r="S11" i="20" s="1"/>
  <c r="K13" i="3"/>
  <c r="Q13" i="3" s="1"/>
  <c r="K9" i="10"/>
  <c r="Q9" i="10" s="1"/>
  <c r="M43" i="21"/>
  <c r="S43" i="21" s="1"/>
  <c r="M51" i="21"/>
  <c r="S51" i="21" s="1"/>
  <c r="M122" i="21"/>
  <c r="S122" i="21" s="1"/>
  <c r="M38" i="21"/>
  <c r="S38" i="21" s="1"/>
  <c r="M117" i="21"/>
  <c r="S117" i="21" s="1"/>
  <c r="K8" i="21"/>
  <c r="Q8" i="21" s="1"/>
  <c r="M22" i="21"/>
  <c r="S22" i="21" s="1"/>
  <c r="K25" i="20"/>
  <c r="Q25" i="20" s="1"/>
  <c r="M14" i="21"/>
  <c r="S14" i="21" s="1"/>
  <c r="K9" i="19"/>
  <c r="Q9" i="19" s="1"/>
  <c r="M91" i="21"/>
  <c r="S91" i="21" s="1"/>
  <c r="M124" i="21"/>
  <c r="S124" i="21" s="1"/>
  <c r="M102" i="21"/>
  <c r="S102" i="21" s="1"/>
  <c r="M127" i="21"/>
  <c r="S127" i="21" s="1"/>
  <c r="M76" i="21"/>
  <c r="S76" i="21" s="1"/>
  <c r="M105" i="21"/>
  <c r="S105" i="21" s="1"/>
  <c r="M130" i="21"/>
  <c r="S130" i="21" s="1"/>
  <c r="K28" i="21"/>
  <c r="Q28" i="21" s="1"/>
  <c r="K23" i="21"/>
  <c r="Q23" i="21" s="1"/>
  <c r="L11" i="19"/>
  <c r="R11" i="19" s="1"/>
  <c r="K19" i="18"/>
  <c r="Q19" i="18" s="1"/>
  <c r="K6" i="18"/>
  <c r="Q6" i="18" s="1"/>
  <c r="M110" i="21"/>
  <c r="S110" i="21" s="1"/>
  <c r="M73" i="21"/>
  <c r="S73" i="21" s="1"/>
  <c r="M86" i="21"/>
  <c r="S86" i="21" s="1"/>
  <c r="M71" i="21"/>
  <c r="S71" i="21" s="1"/>
  <c r="M114" i="21"/>
  <c r="S114" i="21" s="1"/>
  <c r="M61" i="21"/>
  <c r="S61" i="21" s="1"/>
  <c r="M113" i="21"/>
  <c r="S113" i="21" s="1"/>
  <c r="K14" i="21"/>
  <c r="Q14" i="21" s="1"/>
  <c r="L7" i="10"/>
  <c r="R7" i="10" s="1"/>
  <c r="K21" i="19"/>
  <c r="Q21" i="19" s="1"/>
  <c r="L6" i="20"/>
  <c r="R6" i="20" s="1"/>
  <c r="K16" i="3"/>
  <c r="Q16" i="3" s="1"/>
  <c r="L5" i="10"/>
  <c r="R5" i="10" s="1"/>
  <c r="R3" i="14"/>
  <c r="K5" i="18"/>
  <c r="K16" i="19"/>
  <c r="K6" i="19"/>
  <c r="Q6" i="19" s="1"/>
  <c r="L6" i="14"/>
  <c r="R6" i="14" s="1"/>
  <c r="L5" i="18"/>
  <c r="R5" i="18" s="1"/>
  <c r="K20" i="19"/>
  <c r="Q20" i="19" s="1"/>
  <c r="T4" i="21"/>
  <c r="U4" i="21"/>
  <c r="Q4" i="21"/>
  <c r="L27" i="19"/>
  <c r="M113" i="19"/>
  <c r="S113" i="19" s="1"/>
  <c r="M73" i="19"/>
  <c r="S73" i="19" s="1"/>
  <c r="M122" i="19"/>
  <c r="S122" i="19" s="1"/>
  <c r="M32" i="19"/>
  <c r="S32" i="19" s="1"/>
  <c r="M22" i="19"/>
  <c r="S22" i="19" s="1"/>
  <c r="M74" i="19"/>
  <c r="S74" i="19" s="1"/>
  <c r="M123" i="19"/>
  <c r="S123" i="19" s="1"/>
  <c r="M38" i="19"/>
  <c r="S38" i="19" s="1"/>
  <c r="M47" i="19"/>
  <c r="S47" i="19" s="1"/>
  <c r="M93" i="19"/>
  <c r="S93" i="19" s="1"/>
  <c r="M34" i="19"/>
  <c r="S34" i="19" s="1"/>
  <c r="K24" i="20"/>
  <c r="K27" i="20"/>
  <c r="K6" i="20"/>
  <c r="M18" i="21"/>
  <c r="S18" i="21" s="1"/>
  <c r="M29" i="21"/>
  <c r="S29" i="21" s="1"/>
  <c r="L23" i="19"/>
  <c r="M23" i="3"/>
  <c r="S23" i="3" s="1"/>
  <c r="M86" i="3"/>
  <c r="S86" i="3" s="1"/>
  <c r="M15" i="7"/>
  <c r="S15" i="7" s="1"/>
  <c r="M41" i="7"/>
  <c r="S41" i="7" s="1"/>
  <c r="M11" i="7"/>
  <c r="S11" i="7" s="1"/>
  <c r="M50" i="7"/>
  <c r="S50" i="7" s="1"/>
  <c r="M70" i="7"/>
  <c r="S70" i="7" s="1"/>
  <c r="M64" i="7"/>
  <c r="S64" i="7" s="1"/>
  <c r="M19" i="7"/>
  <c r="S19" i="7" s="1"/>
  <c r="M113" i="3"/>
  <c r="S113" i="3" s="1"/>
  <c r="M67" i="3"/>
  <c r="S67" i="3" s="1"/>
  <c r="M12" i="7"/>
  <c r="S12" i="7" s="1"/>
  <c r="M16" i="18"/>
  <c r="S16" i="18" s="1"/>
  <c r="K15" i="18"/>
  <c r="Q15" i="18" s="1"/>
  <c r="K9" i="18"/>
  <c r="Q9" i="18" s="1"/>
  <c r="M40" i="21"/>
  <c r="S40" i="21" s="1"/>
  <c r="M47" i="21"/>
  <c r="S47" i="21" s="1"/>
  <c r="M41" i="21"/>
  <c r="S41" i="21" s="1"/>
  <c r="M63" i="21"/>
  <c r="S63" i="21" s="1"/>
  <c r="M79" i="21"/>
  <c r="S79" i="21" s="1"/>
  <c r="M109" i="21"/>
  <c r="S109" i="21" s="1"/>
  <c r="M50" i="21"/>
  <c r="S50" i="21" s="1"/>
  <c r="M115" i="21"/>
  <c r="S115" i="21" s="1"/>
  <c r="M106" i="21"/>
  <c r="S106" i="21" s="1"/>
  <c r="M83" i="21"/>
  <c r="S83" i="21" s="1"/>
  <c r="M56" i="21"/>
  <c r="S56" i="21" s="1"/>
  <c r="M85" i="21"/>
  <c r="S85" i="21" s="1"/>
  <c r="M75" i="21"/>
  <c r="S75" i="21" s="1"/>
  <c r="M58" i="21"/>
  <c r="S58" i="21" s="1"/>
  <c r="M37" i="21"/>
  <c r="S37" i="21" s="1"/>
  <c r="M87" i="21"/>
  <c r="S87" i="21" s="1"/>
  <c r="M72" i="21"/>
  <c r="S72" i="21" s="1"/>
  <c r="M93" i="21"/>
  <c r="S93" i="21" s="1"/>
  <c r="M84" i="21"/>
  <c r="S84" i="21" s="1"/>
  <c r="M100" i="21"/>
  <c r="S100" i="21" s="1"/>
  <c r="M89" i="21"/>
  <c r="S89" i="21" s="1"/>
  <c r="M57" i="21"/>
  <c r="S57" i="21" s="1"/>
  <c r="M34" i="21"/>
  <c r="S34" i="21" s="1"/>
  <c r="K8" i="19"/>
  <c r="K15" i="19"/>
  <c r="K29" i="19"/>
  <c r="K14" i="19"/>
  <c r="K25" i="19"/>
  <c r="K17" i="19"/>
  <c r="Q4" i="19"/>
  <c r="U4" i="19"/>
  <c r="M87" i="20"/>
  <c r="S87" i="20" s="1"/>
  <c r="M52" i="20"/>
  <c r="S52" i="20" s="1"/>
  <c r="M35" i="20"/>
  <c r="S35" i="20" s="1"/>
  <c r="M130" i="20"/>
  <c r="S130" i="20" s="1"/>
  <c r="M120" i="20"/>
  <c r="S120" i="20" s="1"/>
  <c r="M44" i="20"/>
  <c r="S44" i="20" s="1"/>
  <c r="M125" i="20"/>
  <c r="S125" i="20" s="1"/>
  <c r="M16" i="20"/>
  <c r="S16" i="20" s="1"/>
  <c r="M63" i="20"/>
  <c r="S63" i="20" s="1"/>
  <c r="M124" i="20"/>
  <c r="S124" i="20" s="1"/>
  <c r="M41" i="20"/>
  <c r="S41" i="20" s="1"/>
  <c r="M102" i="20"/>
  <c r="S102" i="20" s="1"/>
  <c r="M88" i="20"/>
  <c r="S88" i="20" s="1"/>
  <c r="M69" i="20"/>
  <c r="S69" i="20" s="1"/>
  <c r="M100" i="20"/>
  <c r="S100" i="20" s="1"/>
  <c r="M127" i="20"/>
  <c r="S127" i="20" s="1"/>
  <c r="M86" i="20"/>
  <c r="S86" i="20" s="1"/>
  <c r="M108" i="20"/>
  <c r="S108" i="20" s="1"/>
  <c r="M103" i="20"/>
  <c r="S103" i="20" s="1"/>
  <c r="M70" i="20"/>
  <c r="S70" i="20" s="1"/>
  <c r="M80" i="20"/>
  <c r="S80" i="20" s="1"/>
  <c r="M31" i="20"/>
  <c r="S31" i="20" s="1"/>
  <c r="M42" i="20"/>
  <c r="S42" i="20" s="1"/>
  <c r="M92" i="20"/>
  <c r="S92" i="20" s="1"/>
  <c r="M112" i="20"/>
  <c r="S112" i="20" s="1"/>
  <c r="M28" i="20"/>
  <c r="S28" i="20" s="1"/>
  <c r="M14" i="20"/>
  <c r="S14" i="20" s="1"/>
  <c r="M129" i="20"/>
  <c r="S129" i="20" s="1"/>
  <c r="M101" i="20"/>
  <c r="S101" i="20" s="1"/>
  <c r="M24" i="20"/>
  <c r="S24" i="20" s="1"/>
  <c r="M81" i="20"/>
  <c r="S81" i="20" s="1"/>
  <c r="M30" i="21"/>
  <c r="S30" i="21" s="1"/>
  <c r="K11" i="21"/>
  <c r="K15" i="21"/>
  <c r="K25" i="21"/>
  <c r="K9" i="21"/>
  <c r="K12" i="21"/>
  <c r="K18" i="21"/>
  <c r="K17" i="21"/>
  <c r="M43" i="19"/>
  <c r="S43" i="19" s="1"/>
  <c r="M84" i="19"/>
  <c r="S84" i="19" s="1"/>
  <c r="M125" i="19"/>
  <c r="S125" i="19" s="1"/>
  <c r="M14" i="19"/>
  <c r="S14" i="19" s="1"/>
  <c r="M39" i="19"/>
  <c r="S39" i="19" s="1"/>
  <c r="M61" i="19"/>
  <c r="S61" i="19" s="1"/>
  <c r="M77" i="19"/>
  <c r="S77" i="19" s="1"/>
  <c r="M95" i="19"/>
  <c r="S95" i="19" s="1"/>
  <c r="M110" i="19"/>
  <c r="S110" i="19" s="1"/>
  <c r="M126" i="19"/>
  <c r="S126" i="19" s="1"/>
  <c r="M56" i="19"/>
  <c r="S56" i="19" s="1"/>
  <c r="M117" i="19"/>
  <c r="S117" i="19" s="1"/>
  <c r="M35" i="19"/>
  <c r="S35" i="19" s="1"/>
  <c r="M62" i="19"/>
  <c r="S62" i="19" s="1"/>
  <c r="M78" i="19"/>
  <c r="S78" i="19" s="1"/>
  <c r="M96" i="19"/>
  <c r="S96" i="19" s="1"/>
  <c r="M111" i="19"/>
  <c r="S111" i="19" s="1"/>
  <c r="M127" i="19"/>
  <c r="S127" i="19" s="1"/>
  <c r="M23" i="19"/>
  <c r="S23" i="19" s="1"/>
  <c r="M10" i="19"/>
  <c r="S10" i="19" s="1"/>
  <c r="M68" i="19"/>
  <c r="S68" i="19" s="1"/>
  <c r="M121" i="19"/>
  <c r="S121" i="19" s="1"/>
  <c r="M33" i="19"/>
  <c r="S33" i="19" s="1"/>
  <c r="M63" i="19"/>
  <c r="S63" i="19" s="1"/>
  <c r="M79" i="19"/>
  <c r="S79" i="19" s="1"/>
  <c r="M97" i="19"/>
  <c r="S97" i="19" s="1"/>
  <c r="M112" i="19"/>
  <c r="S112" i="19" s="1"/>
  <c r="M128" i="19"/>
  <c r="S128" i="19" s="1"/>
  <c r="M17" i="19"/>
  <c r="S17" i="19" s="1"/>
  <c r="T3" i="21"/>
  <c r="L5" i="21"/>
  <c r="L22" i="21"/>
  <c r="L20" i="21"/>
  <c r="L8" i="21"/>
  <c r="L16" i="21"/>
  <c r="L25" i="21"/>
  <c r="L21" i="21"/>
  <c r="L6" i="21"/>
  <c r="L27" i="21"/>
  <c r="L7" i="21"/>
  <c r="L12" i="21"/>
  <c r="L18" i="21"/>
  <c r="L23" i="21"/>
  <c r="L26" i="21"/>
  <c r="L13" i="21"/>
  <c r="L10" i="21"/>
  <c r="L11" i="21"/>
  <c r="L17" i="21"/>
  <c r="L19" i="21"/>
  <c r="L28" i="21"/>
  <c r="L9" i="21"/>
  <c r="L15" i="21"/>
  <c r="L14" i="21"/>
  <c r="L29" i="21"/>
  <c r="L24" i="21"/>
  <c r="M9" i="21"/>
  <c r="S9" i="21" s="1"/>
  <c r="K15" i="20"/>
  <c r="K12" i="20"/>
  <c r="K11" i="20"/>
  <c r="K9" i="20"/>
  <c r="Q5" i="20"/>
  <c r="U5" i="20"/>
  <c r="K23" i="20"/>
  <c r="M28" i="21"/>
  <c r="S28" i="21" s="1"/>
  <c r="M21" i="21"/>
  <c r="S21" i="21" s="1"/>
  <c r="M16" i="21"/>
  <c r="S16" i="21" s="1"/>
  <c r="M20" i="21"/>
  <c r="S20" i="21" s="1"/>
  <c r="M12" i="21"/>
  <c r="S12" i="21" s="1"/>
  <c r="M7" i="21"/>
  <c r="S7" i="21" s="1"/>
  <c r="Q3" i="19"/>
  <c r="U3" i="19"/>
  <c r="M44" i="19"/>
  <c r="S44" i="19" s="1"/>
  <c r="M53" i="19"/>
  <c r="S53" i="19" s="1"/>
  <c r="M40" i="19"/>
  <c r="S40" i="19" s="1"/>
  <c r="M91" i="19"/>
  <c r="S91" i="19" s="1"/>
  <c r="M42" i="19"/>
  <c r="S42" i="19" s="1"/>
  <c r="M58" i="19"/>
  <c r="S58" i="19" s="1"/>
  <c r="M107" i="19"/>
  <c r="S107" i="19" s="1"/>
  <c r="M109" i="19"/>
  <c r="S109" i="19" s="1"/>
  <c r="M108" i="19"/>
  <c r="S108" i="19" s="1"/>
  <c r="K10" i="20"/>
  <c r="M27" i="21"/>
  <c r="S27" i="21" s="1"/>
  <c r="M17" i="10"/>
  <c r="S17" i="10" s="1"/>
  <c r="M16" i="3"/>
  <c r="S16" i="3" s="1"/>
  <c r="M65" i="10"/>
  <c r="S65" i="10" s="1"/>
  <c r="M35" i="10"/>
  <c r="S35" i="10" s="1"/>
  <c r="M30" i="10"/>
  <c r="S30" i="10" s="1"/>
  <c r="M14" i="3"/>
  <c r="S14" i="3" s="1"/>
  <c r="M118" i="3"/>
  <c r="S118" i="3" s="1"/>
  <c r="K19" i="3"/>
  <c r="Q19" i="3" s="1"/>
  <c r="M121" i="7"/>
  <c r="S121" i="7" s="1"/>
  <c r="M16" i="7"/>
  <c r="S16" i="7" s="1"/>
  <c r="M36" i="7"/>
  <c r="S36" i="7" s="1"/>
  <c r="M93" i="7"/>
  <c r="S93" i="7" s="1"/>
  <c r="M21" i="7"/>
  <c r="S21" i="7" s="1"/>
  <c r="M87" i="10"/>
  <c r="S87" i="10" s="1"/>
  <c r="M129" i="10"/>
  <c r="S129" i="10" s="1"/>
  <c r="M33" i="3"/>
  <c r="S33" i="3" s="1"/>
  <c r="M24" i="7"/>
  <c r="S24" i="7" s="1"/>
  <c r="M132" i="3"/>
  <c r="S132" i="3" s="1"/>
  <c r="K7" i="18"/>
  <c r="Q7" i="18" s="1"/>
  <c r="M44" i="21"/>
  <c r="S44" i="21" s="1"/>
  <c r="M60" i="21"/>
  <c r="S60" i="21" s="1"/>
  <c r="M119" i="21"/>
  <c r="S119" i="21" s="1"/>
  <c r="M69" i="21"/>
  <c r="S69" i="21" s="1"/>
  <c r="M39" i="21"/>
  <c r="S39" i="21" s="1"/>
  <c r="M132" i="21"/>
  <c r="S132" i="21" s="1"/>
  <c r="M92" i="21"/>
  <c r="S92" i="21" s="1"/>
  <c r="M64" i="21"/>
  <c r="S64" i="21" s="1"/>
  <c r="M52" i="21"/>
  <c r="S52" i="21" s="1"/>
  <c r="M95" i="21"/>
  <c r="S95" i="21" s="1"/>
  <c r="M101" i="21"/>
  <c r="S101" i="21" s="1"/>
  <c r="M53" i="21"/>
  <c r="S53" i="21" s="1"/>
  <c r="M31" i="21"/>
  <c r="S31" i="21" s="1"/>
  <c r="M111" i="21"/>
  <c r="S111" i="21" s="1"/>
  <c r="M45" i="21"/>
  <c r="S45" i="21" s="1"/>
  <c r="M108" i="21"/>
  <c r="S108" i="21" s="1"/>
  <c r="M90" i="21"/>
  <c r="S90" i="21" s="1"/>
  <c r="M66" i="21"/>
  <c r="S66" i="21" s="1"/>
  <c r="M54" i="21"/>
  <c r="S54" i="21" s="1"/>
  <c r="M128" i="21"/>
  <c r="S128" i="21" s="1"/>
  <c r="M129" i="21"/>
  <c r="S129" i="21" s="1"/>
  <c r="M125" i="21"/>
  <c r="S125" i="21" s="1"/>
  <c r="M98" i="21"/>
  <c r="S98" i="21" s="1"/>
  <c r="M65" i="21"/>
  <c r="S65" i="21" s="1"/>
  <c r="M80" i="21"/>
  <c r="S80" i="21" s="1"/>
  <c r="M82" i="21"/>
  <c r="S82" i="21" s="1"/>
  <c r="R4" i="21"/>
  <c r="V4" i="21"/>
  <c r="K24" i="19"/>
  <c r="K11" i="19"/>
  <c r="K27" i="19"/>
  <c r="K10" i="19"/>
  <c r="K12" i="19"/>
  <c r="K13" i="19"/>
  <c r="K26" i="19"/>
  <c r="M122" i="20"/>
  <c r="S122" i="20" s="1"/>
  <c r="M59" i="20"/>
  <c r="S59" i="20" s="1"/>
  <c r="M83" i="20"/>
  <c r="S83" i="20" s="1"/>
  <c r="M67" i="20"/>
  <c r="S67" i="20" s="1"/>
  <c r="M76" i="20"/>
  <c r="S76" i="20" s="1"/>
  <c r="M104" i="20"/>
  <c r="S104" i="20" s="1"/>
  <c r="M131" i="20"/>
  <c r="S131" i="20" s="1"/>
  <c r="M94" i="20"/>
  <c r="S94" i="20" s="1"/>
  <c r="M62" i="20"/>
  <c r="S62" i="20" s="1"/>
  <c r="M119" i="20"/>
  <c r="S119" i="20" s="1"/>
  <c r="M23" i="20"/>
  <c r="S23" i="20" s="1"/>
  <c r="M55" i="20"/>
  <c r="S55" i="20" s="1"/>
  <c r="M34" i="20"/>
  <c r="S34" i="20" s="1"/>
  <c r="M46" i="20"/>
  <c r="S46" i="20" s="1"/>
  <c r="M71" i="20"/>
  <c r="S71" i="20" s="1"/>
  <c r="M25" i="20"/>
  <c r="S25" i="20" s="1"/>
  <c r="M111" i="20"/>
  <c r="S111" i="20" s="1"/>
  <c r="M49" i="20"/>
  <c r="S49" i="20" s="1"/>
  <c r="M58" i="20"/>
  <c r="S58" i="20" s="1"/>
  <c r="M74" i="20"/>
  <c r="S74" i="20" s="1"/>
  <c r="M47" i="20"/>
  <c r="S47" i="20" s="1"/>
  <c r="M121" i="20"/>
  <c r="S121" i="20" s="1"/>
  <c r="M65" i="20"/>
  <c r="S65" i="20" s="1"/>
  <c r="M96" i="20"/>
  <c r="S96" i="20" s="1"/>
  <c r="M123" i="20"/>
  <c r="S123" i="20" s="1"/>
  <c r="M78" i="20"/>
  <c r="S78" i="20" s="1"/>
  <c r="M66" i="20"/>
  <c r="S66" i="20" s="1"/>
  <c r="M19" i="20"/>
  <c r="S19" i="20" s="1"/>
  <c r="M117" i="20"/>
  <c r="S117" i="20" s="1"/>
  <c r="M15" i="20"/>
  <c r="S15" i="20" s="1"/>
  <c r="U3" i="21"/>
  <c r="Q3" i="21"/>
  <c r="K22" i="21"/>
  <c r="K10" i="21"/>
  <c r="K26" i="21"/>
  <c r="K24" i="21"/>
  <c r="K20" i="21"/>
  <c r="M28" i="19"/>
  <c r="S28" i="19" s="1"/>
  <c r="M94" i="19"/>
  <c r="S94" i="19" s="1"/>
  <c r="M133" i="19"/>
  <c r="S133" i="19" s="1"/>
  <c r="M15" i="19"/>
  <c r="S15" i="19" s="1"/>
  <c r="M31" i="19"/>
  <c r="S31" i="19" s="1"/>
  <c r="M65" i="19"/>
  <c r="S65" i="19" s="1"/>
  <c r="M81" i="19"/>
  <c r="S81" i="19" s="1"/>
  <c r="M99" i="19"/>
  <c r="S99" i="19" s="1"/>
  <c r="M114" i="19"/>
  <c r="S114" i="19" s="1"/>
  <c r="M130" i="19"/>
  <c r="S130" i="19" s="1"/>
  <c r="M49" i="19"/>
  <c r="S49" i="19" s="1"/>
  <c r="M21" i="19"/>
  <c r="S21" i="19" s="1"/>
  <c r="M76" i="19"/>
  <c r="S76" i="19" s="1"/>
  <c r="M129" i="19"/>
  <c r="S129" i="19" s="1"/>
  <c r="M52" i="19"/>
  <c r="S52" i="19" s="1"/>
  <c r="M30" i="19"/>
  <c r="S30" i="19" s="1"/>
  <c r="M66" i="19"/>
  <c r="S66" i="19" s="1"/>
  <c r="M82" i="19"/>
  <c r="S82" i="19" s="1"/>
  <c r="M100" i="19"/>
  <c r="S100" i="19" s="1"/>
  <c r="M115" i="19"/>
  <c r="S115" i="19" s="1"/>
  <c r="M131" i="19"/>
  <c r="S131" i="19" s="1"/>
  <c r="M19" i="19"/>
  <c r="S19" i="19" s="1"/>
  <c r="M80" i="19"/>
  <c r="S80" i="19" s="1"/>
  <c r="M48" i="19"/>
  <c r="S48" i="19" s="1"/>
  <c r="M29" i="19"/>
  <c r="S29" i="19" s="1"/>
  <c r="M67" i="19"/>
  <c r="S67" i="19" s="1"/>
  <c r="M83" i="19"/>
  <c r="S83" i="19" s="1"/>
  <c r="M101" i="19"/>
  <c r="S101" i="19" s="1"/>
  <c r="M116" i="19"/>
  <c r="S116" i="19" s="1"/>
  <c r="M132" i="19"/>
  <c r="S132" i="19" s="1"/>
  <c r="M9" i="19"/>
  <c r="S9" i="19" s="1"/>
  <c r="K20" i="20"/>
  <c r="K18" i="20"/>
  <c r="K8" i="20"/>
  <c r="U4" i="20"/>
  <c r="Q4" i="20"/>
  <c r="K22" i="20"/>
  <c r="K19" i="20"/>
  <c r="M25" i="21"/>
  <c r="S25" i="21" s="1"/>
  <c r="M15" i="21"/>
  <c r="S15" i="21" s="1"/>
  <c r="M24" i="21"/>
  <c r="S24" i="21" s="1"/>
  <c r="M26" i="21"/>
  <c r="S26" i="21" s="1"/>
  <c r="M19" i="21"/>
  <c r="S19" i="21" s="1"/>
  <c r="Q5" i="19"/>
  <c r="M72" i="19"/>
  <c r="S72" i="19" s="1"/>
  <c r="M57" i="19"/>
  <c r="S57" i="19" s="1"/>
  <c r="M106" i="19"/>
  <c r="S106" i="19" s="1"/>
  <c r="M102" i="19"/>
  <c r="S102" i="19" s="1"/>
  <c r="M51" i="19"/>
  <c r="S51" i="19" s="1"/>
  <c r="M92" i="19"/>
  <c r="S92" i="19" s="1"/>
  <c r="M18" i="19"/>
  <c r="S18" i="19" s="1"/>
  <c r="M60" i="19"/>
  <c r="S60" i="19" s="1"/>
  <c r="M59" i="19"/>
  <c r="S59" i="19" s="1"/>
  <c r="M75" i="19"/>
  <c r="S75" i="19" s="1"/>
  <c r="M124" i="19"/>
  <c r="S124" i="19" s="1"/>
  <c r="L13" i="20"/>
  <c r="T5" i="20"/>
  <c r="L3" i="20"/>
  <c r="L8" i="20"/>
  <c r="L4" i="20"/>
  <c r="L10" i="20"/>
  <c r="L16" i="20"/>
  <c r="L26" i="20"/>
  <c r="L28" i="20"/>
  <c r="L25" i="20"/>
  <c r="L27" i="20"/>
  <c r="L14" i="20"/>
  <c r="L12" i="20"/>
  <c r="L29" i="20"/>
  <c r="L18" i="20"/>
  <c r="L23" i="20"/>
  <c r="L17" i="20"/>
  <c r="L21" i="20"/>
  <c r="L19" i="20"/>
  <c r="L24" i="20"/>
  <c r="L11" i="20"/>
  <c r="L20" i="20"/>
  <c r="L9" i="20"/>
  <c r="L15" i="20"/>
  <c r="L22" i="20"/>
  <c r="K29" i="20"/>
  <c r="K17" i="20"/>
  <c r="K14" i="20"/>
  <c r="M17" i="21"/>
  <c r="S17" i="21" s="1"/>
  <c r="U3" i="3"/>
  <c r="M102" i="10"/>
  <c r="S102" i="10" s="1"/>
  <c r="M66" i="3"/>
  <c r="S66" i="3" s="1"/>
  <c r="M33" i="7"/>
  <c r="S33" i="7" s="1"/>
  <c r="M23" i="7"/>
  <c r="S23" i="7" s="1"/>
  <c r="M50" i="3"/>
  <c r="S50" i="3" s="1"/>
  <c r="M92" i="7"/>
  <c r="S92" i="7" s="1"/>
  <c r="M72" i="7"/>
  <c r="S72" i="7" s="1"/>
  <c r="M76" i="10"/>
  <c r="S76" i="10" s="1"/>
  <c r="M121" i="10"/>
  <c r="S121" i="10" s="1"/>
  <c r="M122" i="10"/>
  <c r="S122" i="10" s="1"/>
  <c r="M99" i="10"/>
  <c r="S99" i="10" s="1"/>
  <c r="M42" i="10"/>
  <c r="S42" i="10" s="1"/>
  <c r="M77" i="3"/>
  <c r="S77" i="3" s="1"/>
  <c r="M48" i="3"/>
  <c r="S48" i="3" s="1"/>
  <c r="M8" i="7"/>
  <c r="S8" i="7" s="1"/>
  <c r="M115" i="7"/>
  <c r="S115" i="7" s="1"/>
  <c r="M21" i="3"/>
  <c r="S21" i="3" s="1"/>
  <c r="K6" i="3"/>
  <c r="Q6" i="3" s="1"/>
  <c r="M20" i="3"/>
  <c r="S20" i="3" s="1"/>
  <c r="M90" i="3"/>
  <c r="S90" i="3" s="1"/>
  <c r="M103" i="7"/>
  <c r="S103" i="7" s="1"/>
  <c r="M78" i="7"/>
  <c r="S78" i="7" s="1"/>
  <c r="M28" i="7"/>
  <c r="S28" i="7" s="1"/>
  <c r="M89" i="3"/>
  <c r="S89" i="3" s="1"/>
  <c r="M107" i="7"/>
  <c r="S107" i="7" s="1"/>
  <c r="M99" i="7"/>
  <c r="S99" i="7" s="1"/>
  <c r="M74" i="7"/>
  <c r="S74" i="7" s="1"/>
  <c r="M39" i="7"/>
  <c r="S39" i="7" s="1"/>
  <c r="M26" i="10"/>
  <c r="S26" i="10" s="1"/>
  <c r="M20" i="10"/>
  <c r="S20" i="10" s="1"/>
  <c r="M51" i="10"/>
  <c r="S51" i="10" s="1"/>
  <c r="M112" i="10"/>
  <c r="S112" i="10" s="1"/>
  <c r="M26" i="7"/>
  <c r="S26" i="7" s="1"/>
  <c r="M59" i="3"/>
  <c r="S59" i="3" s="1"/>
  <c r="M9" i="3"/>
  <c r="S9" i="3" s="1"/>
  <c r="M5" i="3"/>
  <c r="S5" i="3" s="1"/>
  <c r="U4" i="10"/>
  <c r="M17" i="7"/>
  <c r="S17" i="7" s="1"/>
  <c r="M20" i="7"/>
  <c r="S20" i="7" s="1"/>
  <c r="M7" i="7"/>
  <c r="S7" i="7" s="1"/>
  <c r="M35" i="3"/>
  <c r="S35" i="3" s="1"/>
  <c r="M18" i="7"/>
  <c r="S18" i="7" s="1"/>
  <c r="M14" i="7"/>
  <c r="S14" i="7" s="1"/>
  <c r="M55" i="3"/>
  <c r="S55" i="3" s="1"/>
  <c r="M37" i="7"/>
  <c r="S37" i="7" s="1"/>
  <c r="M40" i="7"/>
  <c r="S40" i="7" s="1"/>
  <c r="M34" i="7"/>
  <c r="S34" i="7" s="1"/>
  <c r="M22" i="7"/>
  <c r="S22" i="7" s="1"/>
  <c r="M35" i="7"/>
  <c r="S35" i="7" s="1"/>
  <c r="M45" i="3"/>
  <c r="S45" i="3" s="1"/>
  <c r="M61" i="7"/>
  <c r="S61" i="7" s="1"/>
  <c r="M57" i="7"/>
  <c r="S57" i="7" s="1"/>
  <c r="M104" i="7"/>
  <c r="S104" i="7" s="1"/>
  <c r="M43" i="7"/>
  <c r="S43" i="7" s="1"/>
  <c r="M27" i="7"/>
  <c r="S27" i="7" s="1"/>
  <c r="M120" i="7"/>
  <c r="S120" i="7" s="1"/>
  <c r="M44" i="7"/>
  <c r="S44" i="7" s="1"/>
  <c r="M74" i="10"/>
  <c r="S74" i="10" s="1"/>
  <c r="M95" i="10"/>
  <c r="S95" i="10" s="1"/>
  <c r="M13" i="10"/>
  <c r="S13" i="10" s="1"/>
  <c r="M52" i="10"/>
  <c r="S52" i="10" s="1"/>
  <c r="M59" i="10"/>
  <c r="S59" i="10" s="1"/>
  <c r="M8" i="10"/>
  <c r="S8" i="10" s="1"/>
  <c r="M45" i="10"/>
  <c r="S45" i="10" s="1"/>
  <c r="M73" i="10"/>
  <c r="S73" i="10" s="1"/>
  <c r="M42" i="7"/>
  <c r="S42" i="7" s="1"/>
  <c r="M29" i="7"/>
  <c r="S29" i="7" s="1"/>
  <c r="M38" i="3"/>
  <c r="S38" i="3" s="1"/>
  <c r="M12" i="3"/>
  <c r="S12" i="3" s="1"/>
  <c r="M7" i="3"/>
  <c r="S7" i="3" s="1"/>
  <c r="M10" i="3"/>
  <c r="S10" i="3" s="1"/>
  <c r="M122" i="3"/>
  <c r="S122" i="3" s="1"/>
  <c r="M129" i="7"/>
  <c r="S129" i="7" s="1"/>
  <c r="M5" i="7"/>
  <c r="S5" i="7" s="1"/>
  <c r="M98" i="7"/>
  <c r="S98" i="7" s="1"/>
  <c r="M19" i="3"/>
  <c r="S19" i="3" s="1"/>
  <c r="M13" i="3"/>
  <c r="S13" i="3" s="1"/>
  <c r="M13" i="7"/>
  <c r="S13" i="7" s="1"/>
  <c r="M107" i="21"/>
  <c r="S107" i="21" s="1"/>
  <c r="M88" i="21"/>
  <c r="S88" i="21" s="1"/>
  <c r="M74" i="21"/>
  <c r="S74" i="21" s="1"/>
  <c r="M78" i="21"/>
  <c r="S78" i="21" s="1"/>
  <c r="M121" i="21"/>
  <c r="S121" i="21" s="1"/>
  <c r="M67" i="21"/>
  <c r="S67" i="21" s="1"/>
  <c r="M104" i="21"/>
  <c r="S104" i="21" s="1"/>
  <c r="M131" i="21"/>
  <c r="S131" i="21" s="1"/>
  <c r="M35" i="21"/>
  <c r="S35" i="21" s="1"/>
  <c r="M103" i="21"/>
  <c r="S103" i="21" s="1"/>
  <c r="M46" i="21"/>
  <c r="S46" i="21" s="1"/>
  <c r="M49" i="21"/>
  <c r="S49" i="21" s="1"/>
  <c r="M55" i="21"/>
  <c r="S55" i="21" s="1"/>
  <c r="M112" i="21"/>
  <c r="S112" i="21" s="1"/>
  <c r="M36" i="21"/>
  <c r="S36" i="21" s="1"/>
  <c r="M70" i="21"/>
  <c r="S70" i="21" s="1"/>
  <c r="M118" i="21"/>
  <c r="S118" i="21" s="1"/>
  <c r="M33" i="21"/>
  <c r="S33" i="21" s="1"/>
  <c r="M116" i="21"/>
  <c r="S116" i="21" s="1"/>
  <c r="M77" i="21"/>
  <c r="S77" i="21" s="1"/>
  <c r="M42" i="21"/>
  <c r="S42" i="21" s="1"/>
  <c r="M48" i="21"/>
  <c r="S48" i="21" s="1"/>
  <c r="M96" i="21"/>
  <c r="S96" i="21" s="1"/>
  <c r="M94" i="21"/>
  <c r="S94" i="21" s="1"/>
  <c r="M68" i="21"/>
  <c r="S68" i="21" s="1"/>
  <c r="M81" i="21"/>
  <c r="S81" i="21" s="1"/>
  <c r="M120" i="21"/>
  <c r="S120" i="21" s="1"/>
  <c r="M97" i="21"/>
  <c r="S97" i="21" s="1"/>
  <c r="K5" i="21"/>
  <c r="K23" i="19"/>
  <c r="K7" i="19"/>
  <c r="K22" i="19"/>
  <c r="K28" i="19"/>
  <c r="M51" i="20"/>
  <c r="S51" i="20" s="1"/>
  <c r="M133" i="20"/>
  <c r="S133" i="20" s="1"/>
  <c r="M109" i="20"/>
  <c r="S109" i="20" s="1"/>
  <c r="M27" i="20"/>
  <c r="S27" i="20" s="1"/>
  <c r="M126" i="20"/>
  <c r="S126" i="20" s="1"/>
  <c r="M57" i="20"/>
  <c r="S57" i="20" s="1"/>
  <c r="M54" i="20"/>
  <c r="S54" i="20" s="1"/>
  <c r="M79" i="20"/>
  <c r="S79" i="20" s="1"/>
  <c r="M115" i="20"/>
  <c r="S115" i="20" s="1"/>
  <c r="M29" i="20"/>
  <c r="S29" i="20" s="1"/>
  <c r="M13" i="20"/>
  <c r="S13" i="20" s="1"/>
  <c r="M56" i="20"/>
  <c r="S56" i="20" s="1"/>
  <c r="M43" i="20"/>
  <c r="S43" i="20" s="1"/>
  <c r="M106" i="20"/>
  <c r="S106" i="20" s="1"/>
  <c r="M132" i="20"/>
  <c r="S132" i="20" s="1"/>
  <c r="M89" i="20"/>
  <c r="S89" i="20" s="1"/>
  <c r="M64" i="20"/>
  <c r="S64" i="20" s="1"/>
  <c r="M85" i="20"/>
  <c r="S85" i="20" s="1"/>
  <c r="M113" i="20"/>
  <c r="S113" i="20" s="1"/>
  <c r="M105" i="20"/>
  <c r="S105" i="20" s="1"/>
  <c r="M53" i="20"/>
  <c r="S53" i="20" s="1"/>
  <c r="M110" i="20"/>
  <c r="S110" i="20" s="1"/>
  <c r="M38" i="20"/>
  <c r="S38" i="20" s="1"/>
  <c r="M90" i="20"/>
  <c r="S90" i="20" s="1"/>
  <c r="M107" i="20"/>
  <c r="S107" i="20" s="1"/>
  <c r="M95" i="20"/>
  <c r="S95" i="20" s="1"/>
  <c r="M91" i="20"/>
  <c r="S91" i="20" s="1"/>
  <c r="M48" i="20"/>
  <c r="S48" i="20" s="1"/>
  <c r="M75" i="20"/>
  <c r="S75" i="20" s="1"/>
  <c r="K21" i="21"/>
  <c r="K29" i="21"/>
  <c r="K7" i="21"/>
  <c r="K16" i="21"/>
  <c r="K19" i="21"/>
  <c r="K27" i="21"/>
  <c r="M64" i="19"/>
  <c r="S64" i="19" s="1"/>
  <c r="M46" i="19"/>
  <c r="S46" i="19" s="1"/>
  <c r="M87" i="19"/>
  <c r="S87" i="19" s="1"/>
  <c r="M27" i="19"/>
  <c r="S27" i="19" s="1"/>
  <c r="M69" i="19"/>
  <c r="S69" i="19" s="1"/>
  <c r="M85" i="19"/>
  <c r="S85" i="19" s="1"/>
  <c r="M103" i="19"/>
  <c r="S103" i="19" s="1"/>
  <c r="M118" i="19"/>
  <c r="S118" i="19" s="1"/>
  <c r="M37" i="19"/>
  <c r="S37" i="19" s="1"/>
  <c r="M20" i="19"/>
  <c r="S20" i="19" s="1"/>
  <c r="M13" i="19"/>
  <c r="S13" i="19" s="1"/>
  <c r="M88" i="19"/>
  <c r="S88" i="19" s="1"/>
  <c r="M90" i="19"/>
  <c r="S90" i="19" s="1"/>
  <c r="M25" i="19"/>
  <c r="S25" i="19" s="1"/>
  <c r="M36" i="19"/>
  <c r="S36" i="19" s="1"/>
  <c r="M26" i="19"/>
  <c r="S26" i="19" s="1"/>
  <c r="M70" i="19"/>
  <c r="S70" i="19" s="1"/>
  <c r="M86" i="19"/>
  <c r="S86" i="19" s="1"/>
  <c r="M104" i="19"/>
  <c r="S104" i="19" s="1"/>
  <c r="M119" i="19"/>
  <c r="S119" i="19" s="1"/>
  <c r="M54" i="19"/>
  <c r="S54" i="19" s="1"/>
  <c r="M45" i="19"/>
  <c r="S45" i="19" s="1"/>
  <c r="M11" i="19"/>
  <c r="S11" i="19" s="1"/>
  <c r="M41" i="19"/>
  <c r="S41" i="19" s="1"/>
  <c r="M98" i="19"/>
  <c r="S98" i="19" s="1"/>
  <c r="M6" i="19"/>
  <c r="S6" i="19" s="1"/>
  <c r="M24" i="19"/>
  <c r="S24" i="19" s="1"/>
  <c r="M55" i="19"/>
  <c r="S55" i="19" s="1"/>
  <c r="M71" i="19"/>
  <c r="S71" i="19" s="1"/>
  <c r="M89" i="19"/>
  <c r="S89" i="19" s="1"/>
  <c r="M105" i="19"/>
  <c r="S105" i="19" s="1"/>
  <c r="M120" i="19"/>
  <c r="S120" i="19" s="1"/>
  <c r="M50" i="19"/>
  <c r="S50" i="19" s="1"/>
  <c r="L12" i="19"/>
  <c r="L22" i="19"/>
  <c r="L18" i="19"/>
  <c r="T3" i="19"/>
  <c r="L5" i="19"/>
  <c r="L14" i="19"/>
  <c r="L4" i="19"/>
  <c r="L9" i="19"/>
  <c r="L10" i="19"/>
  <c r="L24" i="19"/>
  <c r="L25" i="19"/>
  <c r="L13" i="19"/>
  <c r="L29" i="19"/>
  <c r="L15" i="19"/>
  <c r="L20" i="19"/>
  <c r="L7" i="19"/>
  <c r="L16" i="19"/>
  <c r="L21" i="19"/>
  <c r="L17" i="19"/>
  <c r="L19" i="19"/>
  <c r="L6" i="19"/>
  <c r="L26" i="19"/>
  <c r="L28" i="19"/>
  <c r="K26" i="20"/>
  <c r="K21" i="20"/>
  <c r="K13" i="20"/>
  <c r="K16" i="20"/>
  <c r="K28" i="20"/>
  <c r="M13" i="21"/>
  <c r="S13" i="21" s="1"/>
  <c r="M10" i="21"/>
  <c r="S10" i="21" s="1"/>
  <c r="M11" i="21"/>
  <c r="S11" i="21" s="1"/>
  <c r="M23" i="21"/>
  <c r="S23" i="21" s="1"/>
  <c r="M17" i="20"/>
  <c r="S17" i="20" s="1"/>
  <c r="L91" i="21"/>
  <c r="L61" i="21"/>
  <c r="L123" i="21"/>
  <c r="L133" i="21"/>
  <c r="L49" i="21"/>
  <c r="L89" i="21"/>
  <c r="L77" i="21"/>
  <c r="L124" i="21"/>
  <c r="L88" i="21"/>
  <c r="L48" i="21"/>
  <c r="L73" i="21"/>
  <c r="L112" i="21"/>
  <c r="L51" i="21"/>
  <c r="L53" i="21"/>
  <c r="L104" i="21"/>
  <c r="L87" i="21"/>
  <c r="L70" i="21"/>
  <c r="L118" i="21"/>
  <c r="L103" i="21"/>
  <c r="L107" i="21"/>
  <c r="L31" i="21"/>
  <c r="L110" i="21"/>
  <c r="L117" i="21"/>
  <c r="L72" i="21"/>
  <c r="L100" i="21"/>
  <c r="L108" i="21"/>
  <c r="L115" i="21"/>
  <c r="L83" i="21"/>
  <c r="L64" i="21"/>
  <c r="L62" i="21"/>
  <c r="L56" i="21"/>
  <c r="L102" i="21"/>
  <c r="L55" i="21"/>
  <c r="L114" i="21"/>
  <c r="L84" i="21"/>
  <c r="L45" i="21"/>
  <c r="L92" i="21"/>
  <c r="L65" i="21"/>
  <c r="L119" i="21"/>
  <c r="L66" i="21"/>
  <c r="L101" i="21"/>
  <c r="L34" i="21"/>
  <c r="L38" i="21"/>
  <c r="L93" i="21"/>
  <c r="L130" i="21"/>
  <c r="L86" i="21"/>
  <c r="L40" i="21"/>
  <c r="L122" i="21"/>
  <c r="L116" i="21"/>
  <c r="L96" i="21"/>
  <c r="L69" i="21"/>
  <c r="L94" i="21"/>
  <c r="L105" i="21"/>
  <c r="L32" i="21"/>
  <c r="L46" i="21"/>
  <c r="L74" i="21"/>
  <c r="L125" i="21"/>
  <c r="L97" i="21"/>
  <c r="L79" i="21"/>
  <c r="L60" i="21"/>
  <c r="L98" i="21"/>
  <c r="L43" i="21"/>
  <c r="L47" i="21"/>
  <c r="L36" i="21"/>
  <c r="L35" i="21"/>
  <c r="L54" i="21"/>
  <c r="L67" i="21"/>
  <c r="L59" i="21"/>
  <c r="L52" i="21"/>
  <c r="L99" i="21"/>
  <c r="L127" i="21"/>
  <c r="L109" i="21"/>
  <c r="L68" i="21"/>
  <c r="L126" i="21"/>
  <c r="L131" i="21"/>
  <c r="L63" i="21"/>
  <c r="L50" i="21"/>
  <c r="L41" i="21"/>
  <c r="L75" i="21"/>
  <c r="L132" i="21"/>
  <c r="L78" i="21"/>
  <c r="L58" i="21"/>
  <c r="L95" i="21"/>
  <c r="L106" i="21"/>
  <c r="L44" i="21"/>
  <c r="L90" i="21"/>
  <c r="L111" i="21"/>
  <c r="L85" i="21"/>
  <c r="L76" i="21"/>
  <c r="L39" i="21"/>
  <c r="L30" i="21"/>
  <c r="L113" i="21"/>
  <c r="L129" i="21"/>
  <c r="L71" i="21"/>
  <c r="L42" i="21"/>
  <c r="L81" i="21"/>
  <c r="L37" i="21"/>
  <c r="L121" i="21"/>
  <c r="L57" i="21"/>
  <c r="L82" i="21"/>
  <c r="L128" i="21"/>
  <c r="L80" i="21"/>
  <c r="L120" i="21"/>
  <c r="L33" i="21"/>
  <c r="K114" i="21"/>
  <c r="K64" i="21"/>
  <c r="K118" i="21"/>
  <c r="K121" i="21"/>
  <c r="K113" i="21"/>
  <c r="K38" i="21"/>
  <c r="K85" i="21"/>
  <c r="K109" i="21"/>
  <c r="K62" i="21"/>
  <c r="K111" i="21"/>
  <c r="K133" i="21"/>
  <c r="K34" i="21"/>
  <c r="K61" i="21"/>
  <c r="K107" i="21"/>
  <c r="K37" i="21"/>
  <c r="K119" i="21"/>
  <c r="K112" i="21"/>
  <c r="K84" i="21"/>
  <c r="K72" i="21"/>
  <c r="K103" i="21"/>
  <c r="K74" i="21"/>
  <c r="K126" i="21"/>
  <c r="K117" i="21"/>
  <c r="K55" i="21"/>
  <c r="K76" i="21"/>
  <c r="K100" i="21"/>
  <c r="K131" i="21"/>
  <c r="K130" i="21"/>
  <c r="K105" i="21"/>
  <c r="K90" i="21"/>
  <c r="K125" i="21"/>
  <c r="K31" i="21"/>
  <c r="K60" i="21"/>
  <c r="K77" i="21"/>
  <c r="K40" i="21"/>
  <c r="K96" i="21"/>
  <c r="K108" i="21"/>
  <c r="K41" i="21"/>
  <c r="K102" i="21"/>
  <c r="K127" i="21"/>
  <c r="K88" i="21"/>
  <c r="K122" i="21"/>
  <c r="K53" i="21"/>
  <c r="K97" i="21"/>
  <c r="K78" i="21"/>
  <c r="K101" i="21"/>
  <c r="K129" i="21"/>
  <c r="K106" i="21"/>
  <c r="K115" i="21"/>
  <c r="K46" i="21"/>
  <c r="K87" i="21"/>
  <c r="K91" i="21"/>
  <c r="K79" i="21"/>
  <c r="K67" i="21"/>
  <c r="K52" i="21"/>
  <c r="K54" i="21"/>
  <c r="K94" i="21"/>
  <c r="K48" i="21"/>
  <c r="K69" i="21"/>
  <c r="K92" i="21"/>
  <c r="K59" i="21"/>
  <c r="K33" i="21"/>
  <c r="K51" i="21"/>
  <c r="K39" i="21"/>
  <c r="K99" i="21"/>
  <c r="K42" i="21"/>
  <c r="K81" i="21"/>
  <c r="K56" i="21"/>
  <c r="K43" i="21"/>
  <c r="K128" i="21"/>
  <c r="K124" i="21"/>
  <c r="K82" i="21"/>
  <c r="K70" i="21"/>
  <c r="K65" i="21"/>
  <c r="K93" i="21"/>
  <c r="K73" i="21"/>
  <c r="K68" i="21"/>
  <c r="K120" i="21"/>
  <c r="K35" i="21"/>
  <c r="K83" i="21"/>
  <c r="K36" i="21"/>
  <c r="K45" i="21"/>
  <c r="K50" i="21"/>
  <c r="K75" i="21"/>
  <c r="K47" i="21"/>
  <c r="K89" i="21"/>
  <c r="K132" i="21"/>
  <c r="K98" i="21"/>
  <c r="K58" i="21"/>
  <c r="K123" i="21"/>
  <c r="K30" i="21"/>
  <c r="K104" i="21"/>
  <c r="K95" i="21"/>
  <c r="K116" i="21"/>
  <c r="K49" i="21"/>
  <c r="K44" i="21"/>
  <c r="K110" i="21"/>
  <c r="K57" i="21"/>
  <c r="K71" i="21"/>
  <c r="K32" i="21"/>
  <c r="K80" i="21"/>
  <c r="K63" i="21"/>
  <c r="K66" i="21"/>
  <c r="K86" i="21"/>
  <c r="L30" i="19"/>
  <c r="L32" i="19"/>
  <c r="L31" i="19"/>
  <c r="K32" i="19"/>
  <c r="K30" i="19"/>
  <c r="K31" i="19"/>
  <c r="L89" i="20"/>
  <c r="L107" i="20"/>
  <c r="L47" i="20"/>
  <c r="L127" i="20"/>
  <c r="L62" i="20"/>
  <c r="L70" i="20"/>
  <c r="L82" i="20"/>
  <c r="L123" i="20"/>
  <c r="L108" i="20"/>
  <c r="L55" i="20"/>
  <c r="L48" i="20"/>
  <c r="L119" i="20"/>
  <c r="L115" i="20"/>
  <c r="L53" i="20"/>
  <c r="L67" i="20"/>
  <c r="L61" i="20"/>
  <c r="L30" i="20"/>
  <c r="L41" i="20"/>
  <c r="L124" i="20"/>
  <c r="L33" i="20"/>
  <c r="L111" i="20"/>
  <c r="L131" i="20"/>
  <c r="L132" i="20"/>
  <c r="L120" i="20"/>
  <c r="L86" i="20"/>
  <c r="L37" i="20"/>
  <c r="L100" i="20"/>
  <c r="L77" i="20"/>
  <c r="L104" i="20"/>
  <c r="L32" i="20"/>
  <c r="L68" i="20"/>
  <c r="L103" i="20"/>
  <c r="L74" i="20"/>
  <c r="L112" i="20"/>
  <c r="L126" i="20"/>
  <c r="L110" i="20"/>
  <c r="L45" i="20"/>
  <c r="L40" i="20"/>
  <c r="L129" i="20"/>
  <c r="L113" i="20"/>
  <c r="L97" i="20"/>
  <c r="L51" i="20"/>
  <c r="L54" i="20"/>
  <c r="L46" i="20"/>
  <c r="L99" i="20"/>
  <c r="L49" i="20"/>
  <c r="L118" i="20"/>
  <c r="L102" i="20"/>
  <c r="L73" i="20"/>
  <c r="L35" i="20"/>
  <c r="L76" i="20"/>
  <c r="L121" i="20"/>
  <c r="L105" i="20"/>
  <c r="L90" i="20"/>
  <c r="L81" i="20"/>
  <c r="L84" i="20"/>
  <c r="L116" i="20"/>
  <c r="L96" i="20"/>
  <c r="L122" i="20"/>
  <c r="L94" i="20"/>
  <c r="L59" i="20"/>
  <c r="L114" i="20"/>
  <c r="L39" i="20"/>
  <c r="L56" i="20"/>
  <c r="L133" i="20"/>
  <c r="L101" i="20"/>
  <c r="L92" i="20"/>
  <c r="L128" i="20"/>
  <c r="L98" i="20"/>
  <c r="L31" i="20"/>
  <c r="L95" i="20"/>
  <c r="L125" i="20"/>
  <c r="L78" i="20"/>
  <c r="L93" i="20"/>
  <c r="L38" i="20"/>
  <c r="L91" i="20"/>
  <c r="L42" i="20"/>
  <c r="L65" i="20"/>
  <c r="L60" i="20"/>
  <c r="L80" i="20"/>
  <c r="L43" i="20"/>
  <c r="L64" i="20"/>
  <c r="L130" i="20"/>
  <c r="L109" i="20"/>
  <c r="L69" i="20"/>
  <c r="L83" i="20"/>
  <c r="L58" i="20"/>
  <c r="L44" i="20"/>
  <c r="L87" i="20"/>
  <c r="L85" i="20"/>
  <c r="L57" i="20"/>
  <c r="L52" i="20"/>
  <c r="L63" i="20"/>
  <c r="L34" i="20"/>
  <c r="L79" i="20"/>
  <c r="L106" i="20"/>
  <c r="L71" i="20"/>
  <c r="L50" i="20"/>
  <c r="L72" i="20"/>
  <c r="L75" i="20"/>
  <c r="L117" i="20"/>
  <c r="L66" i="20"/>
  <c r="L36" i="20"/>
  <c r="L88" i="20"/>
  <c r="K36" i="20"/>
  <c r="K73" i="20"/>
  <c r="K101" i="20"/>
  <c r="K60" i="20"/>
  <c r="K32" i="20"/>
  <c r="K39" i="20"/>
  <c r="K109" i="20"/>
  <c r="K44" i="20"/>
  <c r="K64" i="20"/>
  <c r="K80" i="20"/>
  <c r="K34" i="20"/>
  <c r="K88" i="20"/>
  <c r="K52" i="20"/>
  <c r="K126" i="20"/>
  <c r="K37" i="20"/>
  <c r="K38" i="20"/>
  <c r="K125" i="20"/>
  <c r="K108" i="20"/>
  <c r="K95" i="20"/>
  <c r="K30" i="20"/>
  <c r="K51" i="20"/>
  <c r="K116" i="20"/>
  <c r="K96" i="20"/>
  <c r="K68" i="20"/>
  <c r="K120" i="20"/>
  <c r="K91" i="20"/>
  <c r="K75" i="20"/>
  <c r="K114" i="20"/>
  <c r="K98" i="20"/>
  <c r="K85" i="20"/>
  <c r="K47" i="20"/>
  <c r="K123" i="20"/>
  <c r="K107" i="20"/>
  <c r="K94" i="20"/>
  <c r="K78" i="20"/>
  <c r="K50" i="20"/>
  <c r="K66" i="20"/>
  <c r="K48" i="20"/>
  <c r="K97" i="20"/>
  <c r="K63" i="20"/>
  <c r="K121" i="20"/>
  <c r="K59" i="20"/>
  <c r="K43" i="20"/>
  <c r="K124" i="20"/>
  <c r="K131" i="20"/>
  <c r="K104" i="20"/>
  <c r="K83" i="20"/>
  <c r="K65" i="20"/>
  <c r="K49" i="20"/>
  <c r="K122" i="20"/>
  <c r="K106" i="20"/>
  <c r="K93" i="20"/>
  <c r="K77" i="20"/>
  <c r="K115" i="20"/>
  <c r="K99" i="20"/>
  <c r="K86" i="20"/>
  <c r="K70" i="20"/>
  <c r="K42" i="20"/>
  <c r="K58" i="20"/>
  <c r="K72" i="20"/>
  <c r="K40" i="20"/>
  <c r="K92" i="20"/>
  <c r="K132" i="20"/>
  <c r="K45" i="20"/>
  <c r="K100" i="20"/>
  <c r="K118" i="20"/>
  <c r="K89" i="20"/>
  <c r="K130" i="20"/>
  <c r="K62" i="20"/>
  <c r="K76" i="20"/>
  <c r="K33" i="20"/>
  <c r="K87" i="20"/>
  <c r="K61" i="20"/>
  <c r="K110" i="20"/>
  <c r="K81" i="20"/>
  <c r="K119" i="20"/>
  <c r="K90" i="20"/>
  <c r="K84" i="20"/>
  <c r="K105" i="20"/>
  <c r="K35" i="20"/>
  <c r="K127" i="20"/>
  <c r="K133" i="20"/>
  <c r="K79" i="20"/>
  <c r="K69" i="20"/>
  <c r="K102" i="20"/>
  <c r="K111" i="20"/>
  <c r="K82" i="20"/>
  <c r="K46" i="20"/>
  <c r="K113" i="20"/>
  <c r="K56" i="20"/>
  <c r="K31" i="20"/>
  <c r="K128" i="20"/>
  <c r="K55" i="20"/>
  <c r="K117" i="20"/>
  <c r="K112" i="20"/>
  <c r="K71" i="20"/>
  <c r="K129" i="20"/>
  <c r="K103" i="20"/>
  <c r="K74" i="20"/>
  <c r="K54" i="20"/>
  <c r="K67" i="20"/>
  <c r="K57" i="20"/>
  <c r="K53" i="20"/>
  <c r="K41" i="20"/>
  <c r="K33" i="19"/>
  <c r="Q33" i="19" s="1"/>
  <c r="L11" i="18"/>
  <c r="R11" i="18" s="1"/>
  <c r="L13" i="18"/>
  <c r="R13" i="18" s="1"/>
  <c r="L7" i="18"/>
  <c r="R7" i="18" s="1"/>
  <c r="L6" i="18"/>
  <c r="R6" i="18" s="1"/>
  <c r="L5" i="3"/>
  <c r="R5" i="3" s="1"/>
  <c r="L4" i="10"/>
  <c r="V4" i="10" s="1"/>
  <c r="L6" i="10"/>
  <c r="R6" i="10" s="1"/>
  <c r="K86" i="3"/>
  <c r="Q86" i="3" s="1"/>
  <c r="L84" i="19"/>
  <c r="L68" i="19"/>
  <c r="L52" i="19"/>
  <c r="L36" i="19"/>
  <c r="L80" i="19"/>
  <c r="L64" i="19"/>
  <c r="L48" i="19"/>
  <c r="L76" i="19"/>
  <c r="L60" i="19"/>
  <c r="L44" i="19"/>
  <c r="L33" i="19"/>
  <c r="L72" i="19"/>
  <c r="L56" i="19"/>
  <c r="L40" i="19"/>
  <c r="L49" i="19"/>
  <c r="L61" i="19"/>
  <c r="L69" i="19"/>
  <c r="L77" i="19"/>
  <c r="L85" i="19"/>
  <c r="L41" i="19"/>
  <c r="L57" i="19"/>
  <c r="L65" i="19"/>
  <c r="L73" i="19"/>
  <c r="L81" i="19"/>
  <c r="L46" i="19"/>
  <c r="L58" i="19"/>
  <c r="L66" i="19"/>
  <c r="L74" i="19"/>
  <c r="L82" i="19"/>
  <c r="L47" i="19"/>
  <c r="L59" i="19"/>
  <c r="L67" i="19"/>
  <c r="L75" i="19"/>
  <c r="L83" i="19"/>
  <c r="L87" i="19"/>
  <c r="L113" i="19"/>
  <c r="L121" i="19"/>
  <c r="L129" i="19"/>
  <c r="L37" i="19"/>
  <c r="L45" i="19"/>
  <c r="L53" i="19"/>
  <c r="L50" i="19"/>
  <c r="L78" i="19"/>
  <c r="L35" i="19"/>
  <c r="L63" i="19"/>
  <c r="L109" i="19"/>
  <c r="L119" i="19"/>
  <c r="L131" i="19"/>
  <c r="L91" i="19"/>
  <c r="L95" i="19"/>
  <c r="L99" i="19"/>
  <c r="L103" i="19"/>
  <c r="L108" i="19"/>
  <c r="L116" i="19"/>
  <c r="L124" i="19"/>
  <c r="L132" i="19"/>
  <c r="L38" i="19"/>
  <c r="L70" i="19"/>
  <c r="L43" i="19"/>
  <c r="L55" i="19"/>
  <c r="L111" i="19"/>
  <c r="L123" i="19"/>
  <c r="L133" i="19"/>
  <c r="L88" i="19"/>
  <c r="L92" i="19"/>
  <c r="L96" i="19"/>
  <c r="L100" i="19"/>
  <c r="L104" i="19"/>
  <c r="L110" i="19"/>
  <c r="L118" i="19"/>
  <c r="L126" i="19"/>
  <c r="L34" i="19"/>
  <c r="L79" i="19"/>
  <c r="L107" i="19"/>
  <c r="L127" i="19"/>
  <c r="L94" i="19"/>
  <c r="L102" i="19"/>
  <c r="L114" i="19"/>
  <c r="L130" i="19"/>
  <c r="L54" i="19"/>
  <c r="L39" i="19"/>
  <c r="L115" i="19"/>
  <c r="L89" i="19"/>
  <c r="L97" i="19"/>
  <c r="L105" i="19"/>
  <c r="L120" i="19"/>
  <c r="L62" i="19"/>
  <c r="L51" i="19"/>
  <c r="L117" i="19"/>
  <c r="L90" i="19"/>
  <c r="L98" i="19"/>
  <c r="L106" i="19"/>
  <c r="L122" i="19"/>
  <c r="L42" i="19"/>
  <c r="L86" i="19"/>
  <c r="L71" i="19"/>
  <c r="L125" i="19"/>
  <c r="L93" i="19"/>
  <c r="L101" i="19"/>
  <c r="L112" i="19"/>
  <c r="L128" i="19"/>
  <c r="K43" i="19"/>
  <c r="K75" i="19"/>
  <c r="K44" i="19"/>
  <c r="K129" i="19"/>
  <c r="K121" i="19"/>
  <c r="K113" i="19"/>
  <c r="K87" i="19"/>
  <c r="K130" i="19"/>
  <c r="K122" i="19"/>
  <c r="K114" i="19"/>
  <c r="K35" i="19"/>
  <c r="K36" i="19"/>
  <c r="K52" i="19"/>
  <c r="K133" i="19"/>
  <c r="K125" i="19"/>
  <c r="K117" i="19"/>
  <c r="K109" i="19"/>
  <c r="K126" i="19"/>
  <c r="K118" i="19"/>
  <c r="K110" i="19"/>
  <c r="K104" i="19"/>
  <c r="K100" i="19"/>
  <c r="K96" i="19"/>
  <c r="K92" i="19"/>
  <c r="K88" i="19"/>
  <c r="K55" i="19"/>
  <c r="K41" i="19"/>
  <c r="K42" i="19"/>
  <c r="K64" i="19"/>
  <c r="K80" i="19"/>
  <c r="K127" i="19"/>
  <c r="K111" i="19"/>
  <c r="K120" i="19"/>
  <c r="K106" i="19"/>
  <c r="K101" i="19"/>
  <c r="K95" i="19"/>
  <c r="K90" i="19"/>
  <c r="K47" i="19"/>
  <c r="K37" i="19"/>
  <c r="K57" i="19"/>
  <c r="K69" i="19"/>
  <c r="K51" i="19"/>
  <c r="K83" i="19"/>
  <c r="K54" i="19"/>
  <c r="K74" i="19"/>
  <c r="K86" i="19"/>
  <c r="K71" i="19"/>
  <c r="K68" i="19"/>
  <c r="K84" i="19"/>
  <c r="K123" i="19"/>
  <c r="K107" i="19"/>
  <c r="K132" i="19"/>
  <c r="K116" i="19"/>
  <c r="K105" i="19"/>
  <c r="K99" i="19"/>
  <c r="K94" i="19"/>
  <c r="K89" i="19"/>
  <c r="K63" i="19"/>
  <c r="K45" i="19"/>
  <c r="K61" i="19"/>
  <c r="K81" i="19"/>
  <c r="K59" i="19"/>
  <c r="K50" i="19"/>
  <c r="K66" i="19"/>
  <c r="K78" i="19"/>
  <c r="K76" i="19"/>
  <c r="K115" i="19"/>
  <c r="K124" i="19"/>
  <c r="K102" i="19"/>
  <c r="K91" i="19"/>
  <c r="K53" i="19"/>
  <c r="K73" i="19"/>
  <c r="K38" i="19"/>
  <c r="K46" i="19"/>
  <c r="K58" i="19"/>
  <c r="K39" i="19"/>
  <c r="K56" i="19"/>
  <c r="K112" i="19"/>
  <c r="K98" i="19"/>
  <c r="K77" i="19"/>
  <c r="K62" i="19"/>
  <c r="K82" i="19"/>
  <c r="K79" i="19"/>
  <c r="K48" i="19"/>
  <c r="K60" i="19"/>
  <c r="K131" i="19"/>
  <c r="K108" i="19"/>
  <c r="K97" i="19"/>
  <c r="K49" i="19"/>
  <c r="K85" i="19"/>
  <c r="K34" i="19"/>
  <c r="K70" i="19"/>
  <c r="K40" i="19"/>
  <c r="K72" i="19"/>
  <c r="K119" i="19"/>
  <c r="K128" i="19"/>
  <c r="K103" i="19"/>
  <c r="K93" i="19"/>
  <c r="K65" i="19"/>
  <c r="K67" i="19"/>
  <c r="K25" i="18"/>
  <c r="Q25" i="18" s="1"/>
  <c r="K16" i="18"/>
  <c r="Q16" i="18" s="1"/>
  <c r="K17" i="18"/>
  <c r="Q17" i="18" s="1"/>
  <c r="K21" i="18"/>
  <c r="Q21" i="18" s="1"/>
  <c r="L24" i="18"/>
  <c r="R24" i="18" s="1"/>
  <c r="L16" i="18"/>
  <c r="R16" i="18" s="1"/>
  <c r="K16" i="14"/>
  <c r="Q16" i="14" s="1"/>
  <c r="K14" i="18"/>
  <c r="Q14" i="18" s="1"/>
  <c r="L21" i="18"/>
  <c r="R21" i="18" s="1"/>
  <c r="K22" i="18"/>
  <c r="Q4" i="18"/>
  <c r="U4" i="18"/>
  <c r="T4" i="18"/>
  <c r="U3" i="18"/>
  <c r="T3" i="18"/>
  <c r="Q3" i="18"/>
  <c r="L29" i="18"/>
  <c r="L31" i="18"/>
  <c r="L15" i="18"/>
  <c r="M120" i="18"/>
  <c r="S120" i="18" s="1"/>
  <c r="M72" i="18"/>
  <c r="S72" i="18" s="1"/>
  <c r="M36" i="18"/>
  <c r="S36" i="18" s="1"/>
  <c r="M109" i="18"/>
  <c r="S109" i="18" s="1"/>
  <c r="M13" i="18"/>
  <c r="S13" i="18" s="1"/>
  <c r="M129" i="18"/>
  <c r="S129" i="18" s="1"/>
  <c r="M98" i="18"/>
  <c r="S98" i="18" s="1"/>
  <c r="M125" i="18"/>
  <c r="S125" i="18" s="1"/>
  <c r="M74" i="18"/>
  <c r="S74" i="18" s="1"/>
  <c r="M78" i="18"/>
  <c r="S78" i="18" s="1"/>
  <c r="M99" i="18"/>
  <c r="S99" i="18" s="1"/>
  <c r="M119" i="18"/>
  <c r="S119" i="18" s="1"/>
  <c r="M57" i="18"/>
  <c r="S57" i="18" s="1"/>
  <c r="M60" i="18"/>
  <c r="S60" i="18" s="1"/>
  <c r="M59" i="18"/>
  <c r="S59" i="18" s="1"/>
  <c r="M35" i="18"/>
  <c r="S35" i="18" s="1"/>
  <c r="M17" i="18"/>
  <c r="S17" i="18" s="1"/>
  <c r="M22" i="18"/>
  <c r="S22" i="18" s="1"/>
  <c r="M81" i="18"/>
  <c r="S81" i="18" s="1"/>
  <c r="M34" i="18"/>
  <c r="S34" i="18" s="1"/>
  <c r="M8" i="18"/>
  <c r="S8" i="18" s="1"/>
  <c r="M63" i="18"/>
  <c r="S63" i="18" s="1"/>
  <c r="M94" i="18"/>
  <c r="S94" i="18" s="1"/>
  <c r="M90" i="18"/>
  <c r="S90" i="18" s="1"/>
  <c r="M68" i="18"/>
  <c r="S68" i="18" s="1"/>
  <c r="M105" i="18"/>
  <c r="S105" i="18" s="1"/>
  <c r="M40" i="18"/>
  <c r="S40" i="18" s="1"/>
  <c r="M104" i="18"/>
  <c r="S104" i="18" s="1"/>
  <c r="M111" i="18"/>
  <c r="S111" i="18" s="1"/>
  <c r="M31" i="18"/>
  <c r="S31" i="18" s="1"/>
  <c r="M127" i="18"/>
  <c r="S127" i="18" s="1"/>
  <c r="M117" i="18"/>
  <c r="S117" i="18" s="1"/>
  <c r="M42" i="18"/>
  <c r="S42" i="18" s="1"/>
  <c r="M45" i="18"/>
  <c r="S45" i="18" s="1"/>
  <c r="M28" i="18"/>
  <c r="S28" i="18" s="1"/>
  <c r="K23" i="18"/>
  <c r="L33" i="18"/>
  <c r="R33" i="18" s="1"/>
  <c r="K8" i="18"/>
  <c r="K18" i="18"/>
  <c r="K24" i="18"/>
  <c r="K27" i="18"/>
  <c r="K29" i="18"/>
  <c r="K13" i="18"/>
  <c r="M7" i="18"/>
  <c r="S7" i="18" s="1"/>
  <c r="L19" i="18"/>
  <c r="L27" i="18"/>
  <c r="L20" i="18"/>
  <c r="L10" i="18"/>
  <c r="L28" i="18"/>
  <c r="L9" i="18"/>
  <c r="R4" i="18"/>
  <c r="V4" i="18"/>
  <c r="M64" i="18"/>
  <c r="S64" i="18" s="1"/>
  <c r="M49" i="18"/>
  <c r="S49" i="18" s="1"/>
  <c r="M43" i="18"/>
  <c r="S43" i="18" s="1"/>
  <c r="M71" i="18"/>
  <c r="S71" i="18" s="1"/>
  <c r="M115" i="18"/>
  <c r="S115" i="18" s="1"/>
  <c r="M44" i="18"/>
  <c r="S44" i="18" s="1"/>
  <c r="M18" i="18"/>
  <c r="S18" i="18" s="1"/>
  <c r="M29" i="18"/>
  <c r="S29" i="18" s="1"/>
  <c r="M87" i="18"/>
  <c r="S87" i="18" s="1"/>
  <c r="M66" i="18"/>
  <c r="S66" i="18" s="1"/>
  <c r="M51" i="18"/>
  <c r="S51" i="18" s="1"/>
  <c r="M77" i="18"/>
  <c r="S77" i="18" s="1"/>
  <c r="M41" i="18"/>
  <c r="S41" i="18" s="1"/>
  <c r="M106" i="18"/>
  <c r="S106" i="18" s="1"/>
  <c r="M97" i="18"/>
  <c r="S97" i="18" s="1"/>
  <c r="M58" i="18"/>
  <c r="S58" i="18" s="1"/>
  <c r="M80" i="18"/>
  <c r="S80" i="18" s="1"/>
  <c r="M53" i="18"/>
  <c r="S53" i="18" s="1"/>
  <c r="M121" i="18"/>
  <c r="S121" i="18" s="1"/>
  <c r="M48" i="18"/>
  <c r="S48" i="18" s="1"/>
  <c r="M47" i="18"/>
  <c r="S47" i="18" s="1"/>
  <c r="M30" i="18"/>
  <c r="S30" i="18" s="1"/>
  <c r="M122" i="18"/>
  <c r="S122" i="18" s="1"/>
  <c r="M10" i="18"/>
  <c r="S10" i="18" s="1"/>
  <c r="M102" i="18"/>
  <c r="S102" i="18" s="1"/>
  <c r="M92" i="18"/>
  <c r="S92" i="18" s="1"/>
  <c r="M95" i="18"/>
  <c r="S95" i="18" s="1"/>
  <c r="M85" i="18"/>
  <c r="S85" i="18" s="1"/>
  <c r="M21" i="18"/>
  <c r="S21" i="18" s="1"/>
  <c r="M15" i="18"/>
  <c r="S15" i="18" s="1"/>
  <c r="M12" i="18"/>
  <c r="S12" i="18" s="1"/>
  <c r="K28" i="18"/>
  <c r="K30" i="18"/>
  <c r="L30" i="18"/>
  <c r="L17" i="18"/>
  <c r="L14" i="18"/>
  <c r="M25" i="18"/>
  <c r="S25" i="18" s="1"/>
  <c r="M113" i="18"/>
  <c r="S113" i="18" s="1"/>
  <c r="M84" i="18"/>
  <c r="S84" i="18" s="1"/>
  <c r="M24" i="18"/>
  <c r="S24" i="18" s="1"/>
  <c r="M75" i="18"/>
  <c r="S75" i="18" s="1"/>
  <c r="M131" i="18"/>
  <c r="S131" i="18" s="1"/>
  <c r="M100" i="18"/>
  <c r="S100" i="18" s="1"/>
  <c r="M86" i="18"/>
  <c r="S86" i="18" s="1"/>
  <c r="M76" i="18"/>
  <c r="S76" i="18" s="1"/>
  <c r="M61" i="18"/>
  <c r="S61" i="18" s="1"/>
  <c r="M110" i="18"/>
  <c r="S110" i="18" s="1"/>
  <c r="M54" i="18"/>
  <c r="S54" i="18" s="1"/>
  <c r="M130" i="18"/>
  <c r="S130" i="18" s="1"/>
  <c r="M38" i="18"/>
  <c r="S38" i="18" s="1"/>
  <c r="M91" i="18"/>
  <c r="S91" i="18" s="1"/>
  <c r="M11" i="18"/>
  <c r="S11" i="18" s="1"/>
  <c r="M96" i="18"/>
  <c r="S96" i="18" s="1"/>
  <c r="M107" i="18"/>
  <c r="S107" i="18" s="1"/>
  <c r="M89" i="18"/>
  <c r="S89" i="18" s="1"/>
  <c r="M32" i="18"/>
  <c r="S32" i="18" s="1"/>
  <c r="M27" i="18"/>
  <c r="S27" i="18" s="1"/>
  <c r="M14" i="18"/>
  <c r="S14" i="18" s="1"/>
  <c r="M123" i="18"/>
  <c r="S123" i="18" s="1"/>
  <c r="M37" i="18"/>
  <c r="S37" i="18" s="1"/>
  <c r="M112" i="18"/>
  <c r="S112" i="18" s="1"/>
  <c r="M101" i="18"/>
  <c r="S101" i="18" s="1"/>
  <c r="M9" i="18"/>
  <c r="S9" i="18" s="1"/>
  <c r="M116" i="18"/>
  <c r="S116" i="18" s="1"/>
  <c r="M65" i="18"/>
  <c r="S65" i="18" s="1"/>
  <c r="L8" i="14"/>
  <c r="R8" i="14" s="1"/>
  <c r="M67" i="18"/>
  <c r="S67" i="18" s="1"/>
  <c r="K20" i="18"/>
  <c r="K26" i="18"/>
  <c r="K10" i="18"/>
  <c r="K12" i="18"/>
  <c r="K11" i="18"/>
  <c r="M39" i="18"/>
  <c r="S39" i="18" s="1"/>
  <c r="L23" i="18"/>
  <c r="L18" i="18"/>
  <c r="L26" i="18"/>
  <c r="L22" i="18"/>
  <c r="L25" i="18"/>
  <c r="L12" i="18"/>
  <c r="K31" i="18"/>
  <c r="M19" i="18"/>
  <c r="S19" i="18" s="1"/>
  <c r="M55" i="18"/>
  <c r="S55" i="18" s="1"/>
  <c r="M33" i="18"/>
  <c r="S33" i="18" s="1"/>
  <c r="M73" i="18"/>
  <c r="S73" i="18" s="1"/>
  <c r="M23" i="18"/>
  <c r="S23" i="18" s="1"/>
  <c r="M124" i="18"/>
  <c r="S124" i="18" s="1"/>
  <c r="M93" i="18"/>
  <c r="S93" i="18" s="1"/>
  <c r="M46" i="18"/>
  <c r="S46" i="18" s="1"/>
  <c r="M128" i="18"/>
  <c r="S128" i="18" s="1"/>
  <c r="M56" i="18"/>
  <c r="S56" i="18" s="1"/>
  <c r="M52" i="18"/>
  <c r="S52" i="18" s="1"/>
  <c r="M83" i="18"/>
  <c r="S83" i="18" s="1"/>
  <c r="M26" i="18"/>
  <c r="S26" i="18" s="1"/>
  <c r="M118" i="18"/>
  <c r="S118" i="18" s="1"/>
  <c r="M103" i="18"/>
  <c r="S103" i="18" s="1"/>
  <c r="M62" i="18"/>
  <c r="S62" i="18" s="1"/>
  <c r="M132" i="18"/>
  <c r="S132" i="18" s="1"/>
  <c r="M133" i="18"/>
  <c r="S133" i="18" s="1"/>
  <c r="M50" i="18"/>
  <c r="S50" i="18" s="1"/>
  <c r="M88" i="18"/>
  <c r="S88" i="18" s="1"/>
  <c r="M69" i="18"/>
  <c r="S69" i="18" s="1"/>
  <c r="M6" i="18"/>
  <c r="S6" i="18" s="1"/>
  <c r="M126" i="18"/>
  <c r="S126" i="18" s="1"/>
  <c r="M108" i="18"/>
  <c r="S108" i="18" s="1"/>
  <c r="M114" i="18"/>
  <c r="S114" i="18" s="1"/>
  <c r="M20" i="18"/>
  <c r="S20" i="18" s="1"/>
  <c r="M79" i="18"/>
  <c r="S79" i="18" s="1"/>
  <c r="M70" i="18"/>
  <c r="S70" i="18" s="1"/>
  <c r="M82" i="18"/>
  <c r="S82" i="18" s="1"/>
  <c r="R3" i="18"/>
  <c r="V3" i="18"/>
  <c r="K86" i="18"/>
  <c r="K94" i="18"/>
  <c r="K102" i="18"/>
  <c r="K110" i="18"/>
  <c r="K118" i="18"/>
  <c r="K126" i="18"/>
  <c r="K104" i="18"/>
  <c r="K116" i="18"/>
  <c r="K124" i="18"/>
  <c r="K132" i="18"/>
  <c r="K60" i="18"/>
  <c r="K70" i="18"/>
  <c r="K76" i="18"/>
  <c r="K54" i="18"/>
  <c r="K33" i="18"/>
  <c r="K35" i="18"/>
  <c r="K37" i="18"/>
  <c r="K39" i="18"/>
  <c r="K41" i="18"/>
  <c r="K43" i="18"/>
  <c r="K45" i="18"/>
  <c r="K47" i="18"/>
  <c r="K49" i="18"/>
  <c r="K51" i="18"/>
  <c r="K53" i="18"/>
  <c r="K92" i="18"/>
  <c r="K108" i="18"/>
  <c r="K56" i="18"/>
  <c r="K66" i="18"/>
  <c r="K72" i="18"/>
  <c r="K82" i="18"/>
  <c r="K100" i="18"/>
  <c r="K98" i="18"/>
  <c r="K114" i="18"/>
  <c r="K130" i="18"/>
  <c r="K112" i="18"/>
  <c r="K128" i="18"/>
  <c r="K64" i="18"/>
  <c r="K80" i="18"/>
  <c r="K95" i="18"/>
  <c r="K111" i="18"/>
  <c r="K127" i="18"/>
  <c r="K90" i="18"/>
  <c r="K106" i="18"/>
  <c r="K122" i="18"/>
  <c r="K96" i="18"/>
  <c r="K120" i="18"/>
  <c r="K68" i="18"/>
  <c r="K55" i="18"/>
  <c r="K87" i="18"/>
  <c r="K103" i="18"/>
  <c r="K119" i="18"/>
  <c r="K61" i="18"/>
  <c r="K77" i="18"/>
  <c r="K85" i="18"/>
  <c r="K101" i="18"/>
  <c r="K117" i="18"/>
  <c r="K133" i="18"/>
  <c r="K34" i="18"/>
  <c r="K42" i="18"/>
  <c r="K50" i="18"/>
  <c r="K71" i="18"/>
  <c r="K65" i="18"/>
  <c r="K89" i="18"/>
  <c r="K121" i="18"/>
  <c r="K88" i="18"/>
  <c r="K36" i="18"/>
  <c r="K44" i="18"/>
  <c r="K52" i="18"/>
  <c r="K62" i="18"/>
  <c r="K74" i="18"/>
  <c r="K59" i="18"/>
  <c r="K75" i="18"/>
  <c r="K69" i="18"/>
  <c r="K38" i="18"/>
  <c r="K46" i="18"/>
  <c r="K84" i="18"/>
  <c r="K63" i="18"/>
  <c r="K79" i="18"/>
  <c r="K73" i="18"/>
  <c r="K105" i="18"/>
  <c r="K32" i="18"/>
  <c r="K40" i="18"/>
  <c r="K48" i="18"/>
  <c r="K58" i="18"/>
  <c r="K78" i="18"/>
  <c r="K67" i="18"/>
  <c r="K83" i="18"/>
  <c r="K91" i="18"/>
  <c r="K99" i="18"/>
  <c r="K107" i="18"/>
  <c r="K115" i="18"/>
  <c r="K123" i="18"/>
  <c r="K131" i="18"/>
  <c r="K57" i="18"/>
  <c r="K81" i="18"/>
  <c r="K93" i="18"/>
  <c r="K113" i="18"/>
  <c r="K125" i="18"/>
  <c r="K97" i="18"/>
  <c r="K129" i="18"/>
  <c r="K109" i="18"/>
  <c r="L83" i="18"/>
  <c r="L85" i="18"/>
  <c r="L57" i="18"/>
  <c r="L36" i="18"/>
  <c r="L40" i="18"/>
  <c r="L44" i="18"/>
  <c r="L48" i="18"/>
  <c r="L52" i="18"/>
  <c r="L62" i="18"/>
  <c r="L78" i="18"/>
  <c r="L77" i="18"/>
  <c r="L67" i="18"/>
  <c r="L93" i="18"/>
  <c r="L109" i="18"/>
  <c r="L89" i="18"/>
  <c r="L65" i="18"/>
  <c r="L37" i="18"/>
  <c r="L41" i="18"/>
  <c r="L45" i="18"/>
  <c r="L49" i="18"/>
  <c r="L53" i="18"/>
  <c r="L63" i="18"/>
  <c r="L79" i="18"/>
  <c r="L58" i="18"/>
  <c r="L74" i="18"/>
  <c r="L97" i="18"/>
  <c r="L87" i="18"/>
  <c r="L95" i="18"/>
  <c r="L103" i="18"/>
  <c r="L111" i="18"/>
  <c r="L119" i="18"/>
  <c r="L127" i="18"/>
  <c r="L117" i="18"/>
  <c r="L125" i="18"/>
  <c r="L133" i="18"/>
  <c r="L56" i="18"/>
  <c r="L73" i="18"/>
  <c r="L38" i="18"/>
  <c r="L46" i="18"/>
  <c r="L54" i="18"/>
  <c r="L61" i="18"/>
  <c r="L75" i="18"/>
  <c r="L60" i="18"/>
  <c r="L68" i="18"/>
  <c r="L76" i="18"/>
  <c r="L90" i="18"/>
  <c r="L106" i="18"/>
  <c r="L122" i="18"/>
  <c r="L34" i="18"/>
  <c r="L42" i="18"/>
  <c r="L50" i="18"/>
  <c r="L70" i="18"/>
  <c r="L59" i="18"/>
  <c r="L64" i="18"/>
  <c r="L72" i="18"/>
  <c r="L80" i="18"/>
  <c r="L98" i="18"/>
  <c r="L114" i="18"/>
  <c r="L130" i="18"/>
  <c r="L96" i="18"/>
  <c r="L112" i="18"/>
  <c r="L128" i="18"/>
  <c r="L81" i="18"/>
  <c r="L47" i="18"/>
  <c r="L69" i="18"/>
  <c r="L99" i="18"/>
  <c r="L131" i="18"/>
  <c r="L113" i="18"/>
  <c r="L108" i="18"/>
  <c r="L35" i="18"/>
  <c r="L51" i="18"/>
  <c r="L66" i="18"/>
  <c r="L107" i="18"/>
  <c r="L121" i="18"/>
  <c r="L86" i="18"/>
  <c r="L94" i="18"/>
  <c r="L102" i="18"/>
  <c r="L118" i="18"/>
  <c r="L126" i="18"/>
  <c r="L39" i="18"/>
  <c r="L55" i="18"/>
  <c r="L82" i="18"/>
  <c r="L105" i="18"/>
  <c r="L115" i="18"/>
  <c r="L129" i="18"/>
  <c r="L92" i="18"/>
  <c r="L124" i="18"/>
  <c r="L43" i="18"/>
  <c r="L71" i="18"/>
  <c r="L91" i="18"/>
  <c r="L123" i="18"/>
  <c r="L101" i="18"/>
  <c r="L88" i="18"/>
  <c r="L100" i="18"/>
  <c r="L120" i="18"/>
  <c r="L132" i="18"/>
  <c r="L110" i="18"/>
  <c r="L84" i="18"/>
  <c r="L104" i="18"/>
  <c r="L116" i="18"/>
  <c r="L32" i="18"/>
  <c r="L11" i="14"/>
  <c r="R11" i="14" s="1"/>
  <c r="L63" i="14"/>
  <c r="R63" i="14" s="1"/>
  <c r="L10" i="14"/>
  <c r="R10" i="14" s="1"/>
  <c r="L18" i="14"/>
  <c r="R18" i="14" s="1"/>
  <c r="L9" i="14"/>
  <c r="R9" i="14" s="1"/>
  <c r="L85" i="14"/>
  <c r="R85" i="14" s="1"/>
  <c r="L102" i="14"/>
  <c r="R102" i="14" s="1"/>
  <c r="L48" i="14"/>
  <c r="R48" i="14" s="1"/>
  <c r="K29" i="14"/>
  <c r="K31" i="14"/>
  <c r="Q31" i="14" s="1"/>
  <c r="K13" i="14"/>
  <c r="Q13" i="14" s="1"/>
  <c r="L44" i="14"/>
  <c r="R44" i="14" s="1"/>
  <c r="L29" i="14"/>
  <c r="R29" i="14" s="1"/>
  <c r="L89" i="14"/>
  <c r="R89" i="14" s="1"/>
  <c r="L65" i="14"/>
  <c r="R65" i="14" s="1"/>
  <c r="L74" i="14"/>
  <c r="R74" i="14" s="1"/>
  <c r="K93" i="14"/>
  <c r="K36" i="14"/>
  <c r="K108" i="14"/>
  <c r="Q108" i="14" s="1"/>
  <c r="K7" i="14"/>
  <c r="Q7" i="14" s="1"/>
  <c r="L105" i="14"/>
  <c r="L114" i="14"/>
  <c r="R114" i="14" s="1"/>
  <c r="L51" i="14"/>
  <c r="R51" i="14" s="1"/>
  <c r="L123" i="14"/>
  <c r="R123" i="14" s="1"/>
  <c r="K33" i="14"/>
  <c r="Q33" i="14" s="1"/>
  <c r="K50" i="14"/>
  <c r="Q50" i="14" s="1"/>
  <c r="L38" i="14"/>
  <c r="K95" i="14"/>
  <c r="L50" i="14"/>
  <c r="R50" i="14" s="1"/>
  <c r="L40" i="14"/>
  <c r="R40" i="14" s="1"/>
  <c r="L7" i="14"/>
  <c r="R7" i="14" s="1"/>
  <c r="L97" i="14"/>
  <c r="R97" i="14" s="1"/>
  <c r="K26" i="14"/>
  <c r="Q26" i="14" s="1"/>
  <c r="K32" i="14"/>
  <c r="Q32" i="14" s="1"/>
  <c r="K104" i="14"/>
  <c r="Q104" i="14" s="1"/>
  <c r="K20" i="14"/>
  <c r="Q20" i="14" s="1"/>
  <c r="M52" i="14"/>
  <c r="M119" i="14"/>
  <c r="S119" i="14" s="1"/>
  <c r="M72" i="14"/>
  <c r="S72" i="14" s="1"/>
  <c r="M130" i="14"/>
  <c r="S130" i="14" s="1"/>
  <c r="M115" i="14"/>
  <c r="M127" i="14"/>
  <c r="S127" i="14" s="1"/>
  <c r="M70" i="14"/>
  <c r="S70" i="14" s="1"/>
  <c r="M107" i="14"/>
  <c r="S107" i="14" s="1"/>
  <c r="M61" i="14"/>
  <c r="M22" i="14"/>
  <c r="S22" i="14" s="1"/>
  <c r="M40" i="14"/>
  <c r="M89" i="14"/>
  <c r="S89" i="14" s="1"/>
  <c r="M43" i="14"/>
  <c r="S43" i="14" s="1"/>
  <c r="M129" i="14"/>
  <c r="M123" i="14"/>
  <c r="M58" i="14"/>
  <c r="S58" i="14" s="1"/>
  <c r="L120" i="14"/>
  <c r="R120" i="14" s="1"/>
  <c r="L88" i="14"/>
  <c r="L128" i="14"/>
  <c r="R128" i="14" s="1"/>
  <c r="L32" i="14"/>
  <c r="R32" i="14" s="1"/>
  <c r="L90" i="14"/>
  <c r="L113" i="14"/>
  <c r="R113" i="14" s="1"/>
  <c r="L26" i="14"/>
  <c r="R26" i="14" s="1"/>
  <c r="L104" i="14"/>
  <c r="R104" i="14" s="1"/>
  <c r="L80" i="14"/>
  <c r="R80" i="14" s="1"/>
  <c r="L55" i="14"/>
  <c r="R55" i="14" s="1"/>
  <c r="L87" i="14"/>
  <c r="R87" i="14" s="1"/>
  <c r="L64" i="14"/>
  <c r="R64" i="14" s="1"/>
  <c r="L94" i="14"/>
  <c r="R94" i="14" s="1"/>
  <c r="K71" i="14"/>
  <c r="Q71" i="14" s="1"/>
  <c r="K128" i="14"/>
  <c r="K116" i="14"/>
  <c r="Q116" i="14" s="1"/>
  <c r="K82" i="14"/>
  <c r="Q82" i="14" s="1"/>
  <c r="L115" i="14"/>
  <c r="R115" i="14" s="1"/>
  <c r="L22" i="14"/>
  <c r="L25" i="14"/>
  <c r="R25" i="14" s="1"/>
  <c r="L45" i="14"/>
  <c r="R45" i="14" s="1"/>
  <c r="L91" i="14"/>
  <c r="L68" i="14"/>
  <c r="R68" i="14" s="1"/>
  <c r="L75" i="14"/>
  <c r="R75" i="14" s="1"/>
  <c r="L36" i="14"/>
  <c r="R36" i="14" s="1"/>
  <c r="L112" i="14"/>
  <c r="R112" i="14" s="1"/>
  <c r="L77" i="14"/>
  <c r="L131" i="14"/>
  <c r="R131" i="14" s="1"/>
  <c r="L23" i="14"/>
  <c r="R23" i="14" s="1"/>
  <c r="K40" i="14"/>
  <c r="Q40" i="14" s="1"/>
  <c r="K109" i="14"/>
  <c r="Q109" i="14" s="1"/>
  <c r="K51" i="14"/>
  <c r="K28" i="14"/>
  <c r="Q28" i="14" s="1"/>
  <c r="K30" i="14"/>
  <c r="Q30" i="14" s="1"/>
  <c r="K90" i="14"/>
  <c r="Q90" i="14" s="1"/>
  <c r="K124" i="14"/>
  <c r="Q124" i="14" s="1"/>
  <c r="K48" i="14"/>
  <c r="K72" i="14"/>
  <c r="K88" i="14"/>
  <c r="Q88" i="14" s="1"/>
  <c r="K55" i="14"/>
  <c r="Q55" i="14" s="1"/>
  <c r="K120" i="14"/>
  <c r="K58" i="14"/>
  <c r="K117" i="14"/>
  <c r="Q117" i="14" s="1"/>
  <c r="K56" i="14"/>
  <c r="Q56" i="14" s="1"/>
  <c r="K112" i="14"/>
  <c r="K103" i="14"/>
  <c r="Q103" i="14" s="1"/>
  <c r="K83" i="14"/>
  <c r="Q83" i="14" s="1"/>
  <c r="K38" i="14"/>
  <c r="Q38" i="14" s="1"/>
  <c r="K65" i="14"/>
  <c r="K37" i="14"/>
  <c r="Q37" i="14" s="1"/>
  <c r="K129" i="14"/>
  <c r="Q129" i="14" s="1"/>
  <c r="K67" i="14"/>
  <c r="L46" i="14"/>
  <c r="R46" i="14" s="1"/>
  <c r="L70" i="14"/>
  <c r="R70" i="14" s="1"/>
  <c r="L132" i="14"/>
  <c r="R132" i="14" s="1"/>
  <c r="L54" i="14"/>
  <c r="L99" i="14"/>
  <c r="R99" i="14" s="1"/>
  <c r="L16" i="14"/>
  <c r="L34" i="14"/>
  <c r="R34" i="14" s="1"/>
  <c r="L82" i="14"/>
  <c r="L79" i="14"/>
  <c r="R79" i="14" s="1"/>
  <c r="L107" i="14"/>
  <c r="R107" i="14" s="1"/>
  <c r="L71" i="14"/>
  <c r="R71" i="14" s="1"/>
  <c r="L103" i="14"/>
  <c r="R103" i="14" s="1"/>
  <c r="L39" i="14"/>
  <c r="L58" i="14"/>
  <c r="L53" i="14"/>
  <c r="R53" i="14" s="1"/>
  <c r="L27" i="14"/>
  <c r="R27" i="14" s="1"/>
  <c r="L106" i="14"/>
  <c r="R106" i="14" s="1"/>
  <c r="L95" i="14"/>
  <c r="R95" i="14" s="1"/>
  <c r="L67" i="14"/>
  <c r="R67" i="14" s="1"/>
  <c r="L57" i="14"/>
  <c r="R57" i="14" s="1"/>
  <c r="L110" i="14"/>
  <c r="R110" i="14" s="1"/>
  <c r="L19" i="14"/>
  <c r="R19" i="14" s="1"/>
  <c r="L20" i="14"/>
  <c r="L83" i="14"/>
  <c r="R83" i="14" s="1"/>
  <c r="L30" i="14"/>
  <c r="R30" i="14" s="1"/>
  <c r="L43" i="14"/>
  <c r="R43" i="14" s="1"/>
  <c r="L13" i="14"/>
  <c r="R13" i="14" s="1"/>
  <c r="L14" i="14"/>
  <c r="R14" i="14" s="1"/>
  <c r="L56" i="14"/>
  <c r="R56" i="14" s="1"/>
  <c r="L125" i="14"/>
  <c r="R125" i="14" s="1"/>
  <c r="L117" i="14"/>
  <c r="R117" i="14" s="1"/>
  <c r="L111" i="14"/>
  <c r="R111" i="14" s="1"/>
  <c r="L72" i="14"/>
  <c r="R72" i="14" s="1"/>
  <c r="L108" i="14"/>
  <c r="R108" i="14" s="1"/>
  <c r="L98" i="14"/>
  <c r="R98" i="14" s="1"/>
  <c r="L84" i="14"/>
  <c r="R84" i="14" s="1"/>
  <c r="L93" i="14"/>
  <c r="R93" i="14" s="1"/>
  <c r="L33" i="14"/>
  <c r="R33" i="14" s="1"/>
  <c r="L59" i="14"/>
  <c r="L119" i="14"/>
  <c r="L130" i="14"/>
  <c r="L42" i="14"/>
  <c r="R42" i="14" s="1"/>
  <c r="L61" i="14"/>
  <c r="R61" i="14" s="1"/>
  <c r="L96" i="14"/>
  <c r="R96" i="14" s="1"/>
  <c r="L35" i="14"/>
  <c r="L126" i="14"/>
  <c r="R126" i="14" s="1"/>
  <c r="L69" i="14"/>
  <c r="R69" i="14" s="1"/>
  <c r="L86" i="14"/>
  <c r="R86" i="14" s="1"/>
  <c r="L47" i="14"/>
  <c r="R47" i="14" s="1"/>
  <c r="L133" i="14"/>
  <c r="R133" i="14" s="1"/>
  <c r="L109" i="14"/>
  <c r="R109" i="14" s="1"/>
  <c r="L28" i="14"/>
  <c r="R28" i="14" s="1"/>
  <c r="L21" i="14"/>
  <c r="R21" i="14" s="1"/>
  <c r="L41" i="14"/>
  <c r="R41" i="14" s="1"/>
  <c r="L127" i="14"/>
  <c r="R127" i="14" s="1"/>
  <c r="L60" i="14"/>
  <c r="R60" i="14" s="1"/>
  <c r="L81" i="14"/>
  <c r="R81" i="14" s="1"/>
  <c r="L62" i="14"/>
  <c r="L116" i="14"/>
  <c r="L37" i="14"/>
  <c r="R37" i="14" s="1"/>
  <c r="L76" i="14"/>
  <c r="L129" i="14"/>
  <c r="R129" i="14" s="1"/>
  <c r="L52" i="14"/>
  <c r="R52" i="14" s="1"/>
  <c r="L12" i="14"/>
  <c r="R12" i="14" s="1"/>
  <c r="L121" i="14"/>
  <c r="L15" i="14"/>
  <c r="R15" i="14" s="1"/>
  <c r="L78" i="14"/>
  <c r="R78" i="14" s="1"/>
  <c r="L92" i="14"/>
  <c r="L73" i="14"/>
  <c r="R73" i="14" s="1"/>
  <c r="L31" i="14"/>
  <c r="L124" i="14"/>
  <c r="R124" i="14" s="1"/>
  <c r="L49" i="14"/>
  <c r="R49" i="14" s="1"/>
  <c r="L122" i="14"/>
  <c r="R122" i="14" s="1"/>
  <c r="L17" i="14"/>
  <c r="L66" i="14"/>
  <c r="R66" i="14" s="1"/>
  <c r="L100" i="14"/>
  <c r="R100" i="14" s="1"/>
  <c r="L118" i="14"/>
  <c r="R118" i="14" s="1"/>
  <c r="L101" i="14"/>
  <c r="L24" i="14"/>
  <c r="K61" i="14"/>
  <c r="K84" i="14"/>
  <c r="Q84" i="14" s="1"/>
  <c r="K53" i="14"/>
  <c r="K86" i="14"/>
  <c r="Q86" i="14" s="1"/>
  <c r="K97" i="14"/>
  <c r="Q97" i="14" s="1"/>
  <c r="K130" i="14"/>
  <c r="K54" i="14"/>
  <c r="Q54" i="14" s="1"/>
  <c r="K24" i="14"/>
  <c r="Q24" i="14" s="1"/>
  <c r="K91" i="14"/>
  <c r="K43" i="14"/>
  <c r="K59" i="14"/>
  <c r="Q59" i="14" s="1"/>
  <c r="K94" i="14"/>
  <c r="Q94" i="14" s="1"/>
  <c r="K44" i="14"/>
  <c r="T44" i="14" s="1"/>
  <c r="K42" i="14"/>
  <c r="K96" i="14"/>
  <c r="K52" i="14"/>
  <c r="K45" i="14"/>
  <c r="Q45" i="14" s="1"/>
  <c r="K68" i="14"/>
  <c r="Q68" i="14" s="1"/>
  <c r="K17" i="14"/>
  <c r="Q17" i="14" s="1"/>
  <c r="K64" i="14"/>
  <c r="K118" i="14"/>
  <c r="Q118" i="14" s="1"/>
  <c r="K99" i="14"/>
  <c r="Q99" i="14" s="1"/>
  <c r="K81" i="14"/>
  <c r="Q81" i="14" s="1"/>
  <c r="K18" i="14"/>
  <c r="K21" i="14"/>
  <c r="K131" i="14"/>
  <c r="Q131" i="14" s="1"/>
  <c r="M20" i="14"/>
  <c r="M94" i="14"/>
  <c r="M6" i="14"/>
  <c r="S6" i="14" s="1"/>
  <c r="M100" i="14"/>
  <c r="S100" i="14" s="1"/>
  <c r="M114" i="14"/>
  <c r="M86" i="14"/>
  <c r="S86" i="14" s="1"/>
  <c r="M9" i="14"/>
  <c r="M109" i="14"/>
  <c r="S109" i="14" s="1"/>
  <c r="M26" i="14"/>
  <c r="S26" i="14" s="1"/>
  <c r="M31" i="14"/>
  <c r="S31" i="14" s="1"/>
  <c r="M56" i="14"/>
  <c r="S56" i="14" s="1"/>
  <c r="M11" i="14"/>
  <c r="S11" i="14" s="1"/>
  <c r="M113" i="14"/>
  <c r="S113" i="14" s="1"/>
  <c r="M44" i="14"/>
  <c r="M87" i="14"/>
  <c r="S87" i="14" s="1"/>
  <c r="M30" i="14"/>
  <c r="S30" i="14" s="1"/>
  <c r="M90" i="14"/>
  <c r="S90" i="14" s="1"/>
  <c r="M69" i="14"/>
  <c r="M66" i="14"/>
  <c r="S66" i="14" s="1"/>
  <c r="M88" i="14"/>
  <c r="M47" i="14"/>
  <c r="S47" i="14" s="1"/>
  <c r="M92" i="14"/>
  <c r="S92" i="14" s="1"/>
  <c r="M97" i="14"/>
  <c r="M77" i="14"/>
  <c r="M133" i="14"/>
  <c r="S133" i="14" s="1"/>
  <c r="M23" i="14"/>
  <c r="M35" i="14"/>
  <c r="S35" i="14" s="1"/>
  <c r="M49" i="14"/>
  <c r="S49" i="14" s="1"/>
  <c r="M93" i="14"/>
  <c r="S93" i="14" s="1"/>
  <c r="M132" i="14"/>
  <c r="S132" i="14" s="1"/>
  <c r="M57" i="14"/>
  <c r="S57" i="14" s="1"/>
  <c r="M91" i="14"/>
  <c r="S91" i="14" s="1"/>
  <c r="M81" i="14"/>
  <c r="S81" i="14" s="1"/>
  <c r="M42" i="14"/>
  <c r="S42" i="14" s="1"/>
  <c r="M125" i="14"/>
  <c r="S125" i="14" s="1"/>
  <c r="M118" i="14"/>
  <c r="M112" i="14"/>
  <c r="M95" i="14"/>
  <c r="S95" i="14" s="1"/>
  <c r="M12" i="14"/>
  <c r="S12" i="14" s="1"/>
  <c r="M106" i="14"/>
  <c r="M79" i="14"/>
  <c r="S79" i="14" s="1"/>
  <c r="M29" i="14"/>
  <c r="S29" i="14" s="1"/>
  <c r="M65" i="14"/>
  <c r="M120" i="14"/>
  <c r="S120" i="14" s="1"/>
  <c r="M33" i="14"/>
  <c r="S33" i="14" s="1"/>
  <c r="M103" i="14"/>
  <c r="S103" i="14" s="1"/>
  <c r="M85" i="14"/>
  <c r="M36" i="14"/>
  <c r="S36" i="14" s="1"/>
  <c r="M14" i="14"/>
  <c r="M98" i="14"/>
  <c r="S98" i="14" s="1"/>
  <c r="M83" i="14"/>
  <c r="S83" i="14" s="1"/>
  <c r="M71" i="14"/>
  <c r="S71" i="14" s="1"/>
  <c r="M75" i="14"/>
  <c r="S75" i="14" s="1"/>
  <c r="M128" i="14"/>
  <c r="S128" i="14" s="1"/>
  <c r="M17" i="14"/>
  <c r="S17" i="14" s="1"/>
  <c r="M62" i="14"/>
  <c r="M64" i="14"/>
  <c r="M28" i="14"/>
  <c r="M25" i="14"/>
  <c r="S25" i="14" s="1"/>
  <c r="M55" i="14"/>
  <c r="S55" i="14" s="1"/>
  <c r="M108" i="14"/>
  <c r="S108" i="14" s="1"/>
  <c r="M16" i="14"/>
  <c r="S16" i="14" s="1"/>
  <c r="M38" i="14"/>
  <c r="M21" i="14"/>
  <c r="M24" i="14"/>
  <c r="M13" i="14"/>
  <c r="S13" i="14" s="1"/>
  <c r="M67" i="14"/>
  <c r="S67" i="14" s="1"/>
  <c r="M76" i="14"/>
  <c r="S76" i="14" s="1"/>
  <c r="M34" i="14"/>
  <c r="S34" i="14" s="1"/>
  <c r="M7" i="14"/>
  <c r="S7" i="14" s="1"/>
  <c r="M121" i="14"/>
  <c r="S121" i="14" s="1"/>
  <c r="M19" i="14"/>
  <c r="S19" i="14" s="1"/>
  <c r="M10" i="14"/>
  <c r="M60" i="14"/>
  <c r="S60" i="14" s="1"/>
  <c r="M32" i="14"/>
  <c r="S32" i="14" s="1"/>
  <c r="M84" i="14"/>
  <c r="S84" i="14" s="1"/>
  <c r="M53" i="14"/>
  <c r="S53" i="14" s="1"/>
  <c r="M50" i="14"/>
  <c r="S50" i="14" s="1"/>
  <c r="M18" i="14"/>
  <c r="S18" i="14" s="1"/>
  <c r="M101" i="14"/>
  <c r="S101" i="14" s="1"/>
  <c r="M68" i="14"/>
  <c r="S68" i="14" s="1"/>
  <c r="M122" i="14"/>
  <c r="S122" i="14" s="1"/>
  <c r="M15" i="14"/>
  <c r="S15" i="14" s="1"/>
  <c r="M8" i="14"/>
  <c r="M39" i="14"/>
  <c r="S39" i="14" s="1"/>
  <c r="M27" i="14"/>
  <c r="S27" i="14" s="1"/>
  <c r="M46" i="14"/>
  <c r="S46" i="14" s="1"/>
  <c r="M63" i="14"/>
  <c r="S63" i="14" s="1"/>
  <c r="M48" i="14"/>
  <c r="M45" i="14"/>
  <c r="M131" i="14"/>
  <c r="S131" i="14" s="1"/>
  <c r="M59" i="14"/>
  <c r="M104" i="14"/>
  <c r="S104" i="14" s="1"/>
  <c r="M41" i="14"/>
  <c r="M82" i="14"/>
  <c r="S82" i="14" s="1"/>
  <c r="M96" i="14"/>
  <c r="S96" i="14" s="1"/>
  <c r="M124" i="14"/>
  <c r="S124" i="14" s="1"/>
  <c r="M80" i="14"/>
  <c r="S80" i="14" s="1"/>
  <c r="M110" i="14"/>
  <c r="S110" i="14" s="1"/>
  <c r="M74" i="14"/>
  <c r="S74" i="14" s="1"/>
  <c r="M99" i="14"/>
  <c r="S99" i="14" s="1"/>
  <c r="M116" i="14"/>
  <c r="S116" i="14" s="1"/>
  <c r="M54" i="14"/>
  <c r="S54" i="14" s="1"/>
  <c r="K74" i="14"/>
  <c r="Q74" i="14" s="1"/>
  <c r="K92" i="14"/>
  <c r="Q92" i="14" s="1"/>
  <c r="K27" i="14"/>
  <c r="K127" i="14"/>
  <c r="Q127" i="14" s="1"/>
  <c r="K122" i="14"/>
  <c r="K126" i="14"/>
  <c r="Q126" i="14" s="1"/>
  <c r="K121" i="14"/>
  <c r="Q121" i="14" s="1"/>
  <c r="K110" i="14"/>
  <c r="Q110" i="14" s="1"/>
  <c r="K46" i="14"/>
  <c r="T46" i="14" s="1"/>
  <c r="K62" i="14"/>
  <c r="Q62" i="14" s="1"/>
  <c r="K19" i="14"/>
  <c r="K114" i="14"/>
  <c r="Q114" i="14" s="1"/>
  <c r="K77" i="14"/>
  <c r="Q77" i="14" s="1"/>
  <c r="K76" i="14"/>
  <c r="K23" i="14"/>
  <c r="K41" i="14"/>
  <c r="Q41" i="14" s="1"/>
  <c r="K12" i="14"/>
  <c r="Q12" i="14" s="1"/>
  <c r="K70" i="14"/>
  <c r="Q70" i="14" s="1"/>
  <c r="K39" i="14"/>
  <c r="Q39" i="14" s="1"/>
  <c r="K113" i="14"/>
  <c r="Q113" i="14" s="1"/>
  <c r="K115" i="14"/>
  <c r="K100" i="14"/>
  <c r="K102" i="14"/>
  <c r="Q102" i="14" s="1"/>
  <c r="K78" i="14"/>
  <c r="K57" i="14"/>
  <c r="K125" i="14"/>
  <c r="K106" i="14"/>
  <c r="Q106" i="14" s="1"/>
  <c r="K111" i="14"/>
  <c r="Q111" i="14" s="1"/>
  <c r="K10" i="14"/>
  <c r="K15" i="14"/>
  <c r="Q15" i="14" s="1"/>
  <c r="K75" i="14"/>
  <c r="Q75" i="14" s="1"/>
  <c r="K80" i="14"/>
  <c r="Q80" i="14" s="1"/>
  <c r="K69" i="14"/>
  <c r="Q69" i="14" s="1"/>
  <c r="K98" i="14"/>
  <c r="Q98" i="14" s="1"/>
  <c r="K133" i="14"/>
  <c r="Q133" i="14" s="1"/>
  <c r="K9" i="14"/>
  <c r="Q9" i="14" s="1"/>
  <c r="K107" i="14"/>
  <c r="K47" i="14"/>
  <c r="U47" i="14" s="1"/>
  <c r="K73" i="14"/>
  <c r="K119" i="14"/>
  <c r="K87" i="14"/>
  <c r="K132" i="14"/>
  <c r="K105" i="14"/>
  <c r="Q105" i="14" s="1"/>
  <c r="K35" i="14"/>
  <c r="Q35" i="14" s="1"/>
  <c r="K60" i="14"/>
  <c r="K49" i="14"/>
  <c r="Q49" i="14" s="1"/>
  <c r="K6" i="14"/>
  <c r="K63" i="14"/>
  <c r="K101" i="14"/>
  <c r="Q101" i="14" s="1"/>
  <c r="K66" i="14"/>
  <c r="Q66" i="14" s="1"/>
  <c r="K34" i="14"/>
  <c r="K14" i="14"/>
  <c r="Q14" i="14" s="1"/>
  <c r="K89" i="14"/>
  <c r="K22" i="14"/>
  <c r="K85" i="14"/>
  <c r="Q85" i="14" s="1"/>
  <c r="K11" i="14"/>
  <c r="Q11" i="14" s="1"/>
  <c r="K79" i="14"/>
  <c r="K25" i="14"/>
  <c r="Q25" i="14" s="1"/>
  <c r="K123" i="14"/>
  <c r="K8" i="14"/>
  <c r="Q8" i="14" s="1"/>
  <c r="M117" i="14"/>
  <c r="M102" i="14"/>
  <c r="S102" i="14" s="1"/>
  <c r="M111" i="14"/>
  <c r="S111" i="14" s="1"/>
  <c r="M105" i="14"/>
  <c r="S105" i="14" s="1"/>
  <c r="M37" i="14"/>
  <c r="M78" i="14"/>
  <c r="S78" i="14" s="1"/>
  <c r="M126" i="14"/>
  <c r="S126" i="14" s="1"/>
  <c r="M51" i="14"/>
  <c r="M73" i="14"/>
  <c r="S73" i="14" s="1"/>
  <c r="R4" i="14"/>
  <c r="V4" i="14"/>
  <c r="T4" i="14"/>
  <c r="Q4" i="14"/>
  <c r="U4" i="14"/>
  <c r="K26" i="3"/>
  <c r="Q26" i="3" s="1"/>
  <c r="L91" i="7"/>
  <c r="R91" i="7" s="1"/>
  <c r="V3" i="14"/>
  <c r="M60" i="10"/>
  <c r="S60" i="10" s="1"/>
  <c r="M53" i="3"/>
  <c r="S53" i="3" s="1"/>
  <c r="Q3" i="14"/>
  <c r="U3" i="14"/>
  <c r="K107" i="3"/>
  <c r="K81" i="3"/>
  <c r="Q81" i="3" s="1"/>
  <c r="K62" i="3"/>
  <c r="Q62" i="3" s="1"/>
  <c r="L7" i="7"/>
  <c r="R7" i="7" s="1"/>
  <c r="K66" i="3"/>
  <c r="Q66" i="3" s="1"/>
  <c r="K124" i="3"/>
  <c r="K36" i="3"/>
  <c r="Q36" i="3" s="1"/>
  <c r="K18" i="3"/>
  <c r="Q18" i="3" s="1"/>
  <c r="K105" i="3"/>
  <c r="Q105" i="3" s="1"/>
  <c r="K31" i="3"/>
  <c r="Q31" i="3" s="1"/>
  <c r="K10" i="3"/>
  <c r="Q10" i="3" s="1"/>
  <c r="K15" i="3"/>
  <c r="Q15" i="3" s="1"/>
  <c r="K44" i="10"/>
  <c r="Q44" i="10" s="1"/>
  <c r="L5" i="7"/>
  <c r="R5" i="7" s="1"/>
  <c r="K129" i="3"/>
  <c r="Q129" i="3" s="1"/>
  <c r="K114" i="3"/>
  <c r="Q114" i="3" s="1"/>
  <c r="K11" i="3"/>
  <c r="Q11" i="3" s="1"/>
  <c r="K8" i="3"/>
  <c r="Q8" i="3" s="1"/>
  <c r="K78" i="3"/>
  <c r="Q78" i="3" s="1"/>
  <c r="K12" i="3"/>
  <c r="K8" i="7"/>
  <c r="Q8" i="7" s="1"/>
  <c r="L9" i="10"/>
  <c r="K6" i="10"/>
  <c r="Q6" i="10" s="1"/>
  <c r="L8" i="3"/>
  <c r="L6" i="3"/>
  <c r="L4" i="3"/>
  <c r="K32" i="3"/>
  <c r="Q32" i="3" s="1"/>
  <c r="K122" i="3"/>
  <c r="K43" i="3"/>
  <c r="Q43" i="3" s="1"/>
  <c r="K27" i="3"/>
  <c r="K71" i="3"/>
  <c r="Q71" i="3" s="1"/>
  <c r="K109" i="3"/>
  <c r="Q109" i="3" s="1"/>
  <c r="K9" i="3"/>
  <c r="Q9" i="3" s="1"/>
  <c r="K10" i="10"/>
  <c r="Q10" i="10" s="1"/>
  <c r="K7" i="10"/>
  <c r="K72" i="3"/>
  <c r="Q72" i="3" s="1"/>
  <c r="K17" i="3"/>
  <c r="Q17" i="3" s="1"/>
  <c r="K111" i="3"/>
  <c r="Q111" i="3" s="1"/>
  <c r="K6" i="7"/>
  <c r="Q6" i="7" s="1"/>
  <c r="K14" i="3"/>
  <c r="L59" i="3"/>
  <c r="R59" i="3" s="1"/>
  <c r="L14" i="10"/>
  <c r="K7" i="7"/>
  <c r="L8" i="10"/>
  <c r="K5" i="10"/>
  <c r="Q5" i="10" s="1"/>
  <c r="K48" i="3"/>
  <c r="Q48" i="3" s="1"/>
  <c r="K113" i="3"/>
  <c r="K100" i="3"/>
  <c r="Q100" i="3" s="1"/>
  <c r="K8" i="10"/>
  <c r="L10" i="10"/>
  <c r="K37" i="3"/>
  <c r="Q37" i="3" s="1"/>
  <c r="K95" i="3"/>
  <c r="Q95" i="3" s="1"/>
  <c r="L7" i="3"/>
  <c r="R7" i="3" s="1"/>
  <c r="K84" i="3"/>
  <c r="L46" i="10"/>
  <c r="L6" i="7"/>
  <c r="M116" i="3"/>
  <c r="S116" i="3" s="1"/>
  <c r="M84" i="3"/>
  <c r="S84" i="3" s="1"/>
  <c r="K106" i="3"/>
  <c r="Q106" i="3" s="1"/>
  <c r="K91" i="3"/>
  <c r="K28" i="3"/>
  <c r="Q28" i="3" s="1"/>
  <c r="K23" i="3"/>
  <c r="K117" i="3"/>
  <c r="K46" i="3"/>
  <c r="K38" i="3"/>
  <c r="Q38" i="3" s="1"/>
  <c r="M51" i="3"/>
  <c r="S51" i="3" s="1"/>
  <c r="M75" i="3"/>
  <c r="S75" i="3" s="1"/>
  <c r="M112" i="3"/>
  <c r="S112" i="3" s="1"/>
  <c r="M123" i="7"/>
  <c r="S123" i="7" s="1"/>
  <c r="M46" i="7"/>
  <c r="S46" i="7" s="1"/>
  <c r="M73" i="7"/>
  <c r="S73" i="7" s="1"/>
  <c r="M97" i="7"/>
  <c r="S97" i="7" s="1"/>
  <c r="M59" i="7"/>
  <c r="S59" i="7" s="1"/>
  <c r="M121" i="3"/>
  <c r="S121" i="3" s="1"/>
  <c r="K70" i="3"/>
  <c r="K119" i="3"/>
  <c r="Q119" i="3" s="1"/>
  <c r="K55" i="3"/>
  <c r="K68" i="3"/>
  <c r="K77" i="3"/>
  <c r="K104" i="3"/>
  <c r="Q104" i="3" s="1"/>
  <c r="K65" i="3"/>
  <c r="K96" i="3"/>
  <c r="M72" i="3"/>
  <c r="S72" i="3" s="1"/>
  <c r="M40" i="3"/>
  <c r="S40" i="3" s="1"/>
  <c r="M130" i="3"/>
  <c r="S130" i="3" s="1"/>
  <c r="M91" i="3"/>
  <c r="S91" i="3" s="1"/>
  <c r="K57" i="10"/>
  <c r="M94" i="7"/>
  <c r="S94" i="7" s="1"/>
  <c r="M127" i="7"/>
  <c r="S127" i="7" s="1"/>
  <c r="M48" i="7"/>
  <c r="S48" i="7" s="1"/>
  <c r="M88" i="7"/>
  <c r="S88" i="7" s="1"/>
  <c r="M87" i="7"/>
  <c r="S87" i="7" s="1"/>
  <c r="M52" i="7"/>
  <c r="S52" i="7" s="1"/>
  <c r="M122" i="7"/>
  <c r="S122" i="7" s="1"/>
  <c r="M54" i="7"/>
  <c r="S54" i="7" s="1"/>
  <c r="M128" i="7"/>
  <c r="S128" i="7" s="1"/>
  <c r="M62" i="7"/>
  <c r="S62" i="7" s="1"/>
  <c r="M69" i="7"/>
  <c r="S69" i="7" s="1"/>
  <c r="M58" i="7"/>
  <c r="S58" i="7" s="1"/>
  <c r="M101" i="7"/>
  <c r="S101" i="7" s="1"/>
  <c r="M63" i="7"/>
  <c r="S63" i="7" s="1"/>
  <c r="M56" i="7"/>
  <c r="S56" i="7" s="1"/>
  <c r="M80" i="10"/>
  <c r="S80" i="10" s="1"/>
  <c r="M124" i="10"/>
  <c r="S124" i="10" s="1"/>
  <c r="M18" i="10"/>
  <c r="S18" i="10" s="1"/>
  <c r="M27" i="10"/>
  <c r="S27" i="10" s="1"/>
  <c r="M57" i="10"/>
  <c r="S57" i="10" s="1"/>
  <c r="M15" i="10"/>
  <c r="S15" i="10" s="1"/>
  <c r="M36" i="10"/>
  <c r="S36" i="10" s="1"/>
  <c r="M47" i="10"/>
  <c r="S47" i="10" s="1"/>
  <c r="M79" i="10"/>
  <c r="S79" i="10" s="1"/>
  <c r="M107" i="10"/>
  <c r="S107" i="10" s="1"/>
  <c r="M25" i="10"/>
  <c r="S25" i="10" s="1"/>
  <c r="M119" i="10"/>
  <c r="S119" i="10" s="1"/>
  <c r="M72" i="10"/>
  <c r="S72" i="10" s="1"/>
  <c r="M70" i="10"/>
  <c r="S70" i="10" s="1"/>
  <c r="M83" i="10"/>
  <c r="S83" i="10" s="1"/>
  <c r="M53" i="10"/>
  <c r="S53" i="10" s="1"/>
  <c r="M64" i="10"/>
  <c r="S64" i="10" s="1"/>
  <c r="M75" i="10"/>
  <c r="S75" i="10" s="1"/>
  <c r="M105" i="10"/>
  <c r="S105" i="10" s="1"/>
  <c r="M89" i="10"/>
  <c r="S89" i="10" s="1"/>
  <c r="M24" i="10"/>
  <c r="S24" i="10" s="1"/>
  <c r="M48" i="10"/>
  <c r="S48" i="10" s="1"/>
  <c r="K34" i="10"/>
  <c r="M94" i="10"/>
  <c r="S94" i="10" s="1"/>
  <c r="M128" i="10"/>
  <c r="S128" i="10" s="1"/>
  <c r="M37" i="3"/>
  <c r="S37" i="3" s="1"/>
  <c r="M92" i="3"/>
  <c r="S92" i="3" s="1"/>
  <c r="M60" i="3"/>
  <c r="S60" i="3" s="1"/>
  <c r="M90" i="10"/>
  <c r="S90" i="10" s="1"/>
  <c r="M63" i="3"/>
  <c r="S63" i="3" s="1"/>
  <c r="M39" i="3"/>
  <c r="S39" i="3" s="1"/>
  <c r="M29" i="3"/>
  <c r="S29" i="3" s="1"/>
  <c r="M24" i="3"/>
  <c r="S24" i="3" s="1"/>
  <c r="M106" i="7"/>
  <c r="S106" i="7" s="1"/>
  <c r="K57" i="3"/>
  <c r="K128" i="3"/>
  <c r="Q128" i="3" s="1"/>
  <c r="M47" i="3"/>
  <c r="S47" i="3" s="1"/>
  <c r="K45" i="3"/>
  <c r="M100" i="3"/>
  <c r="S100" i="3" s="1"/>
  <c r="M132" i="7"/>
  <c r="S132" i="7" s="1"/>
  <c r="M110" i="7"/>
  <c r="S110" i="7" s="1"/>
  <c r="M65" i="7"/>
  <c r="S65" i="7" s="1"/>
  <c r="M21" i="10"/>
  <c r="S21" i="10" s="1"/>
  <c r="K80" i="3"/>
  <c r="Q80" i="3" s="1"/>
  <c r="K61" i="3"/>
  <c r="K92" i="3"/>
  <c r="K67" i="3"/>
  <c r="Q67" i="3" s="1"/>
  <c r="K56" i="3"/>
  <c r="Q56" i="3" s="1"/>
  <c r="K88" i="3"/>
  <c r="K94" i="3"/>
  <c r="K110" i="3"/>
  <c r="Q110" i="3" s="1"/>
  <c r="K35" i="3"/>
  <c r="M108" i="3"/>
  <c r="S108" i="3" s="1"/>
  <c r="K60" i="3"/>
  <c r="Q60" i="3" s="1"/>
  <c r="V3" i="7"/>
  <c r="M42" i="3"/>
  <c r="S42" i="3" s="1"/>
  <c r="K34" i="3"/>
  <c r="M26" i="3"/>
  <c r="S26" i="3" s="1"/>
  <c r="M108" i="10"/>
  <c r="S108" i="10" s="1"/>
  <c r="M89" i="7"/>
  <c r="S89" i="7" s="1"/>
  <c r="M118" i="7"/>
  <c r="S118" i="7" s="1"/>
  <c r="M81" i="7"/>
  <c r="S81" i="7" s="1"/>
  <c r="M90" i="7"/>
  <c r="S90" i="7" s="1"/>
  <c r="M91" i="7"/>
  <c r="S91" i="7" s="1"/>
  <c r="M96" i="7"/>
  <c r="S96" i="7" s="1"/>
  <c r="M79" i="7"/>
  <c r="S79" i="7" s="1"/>
  <c r="M76" i="7"/>
  <c r="S76" i="7" s="1"/>
  <c r="M111" i="3"/>
  <c r="S111" i="3" s="1"/>
  <c r="M96" i="3"/>
  <c r="S96" i="3" s="1"/>
  <c r="M71" i="3"/>
  <c r="S71" i="3" s="1"/>
  <c r="K118" i="3"/>
  <c r="K103" i="3"/>
  <c r="Q103" i="3" s="1"/>
  <c r="K40" i="3"/>
  <c r="K39" i="3"/>
  <c r="K52" i="3"/>
  <c r="K121" i="3"/>
  <c r="Q121" i="3" s="1"/>
  <c r="K29" i="3"/>
  <c r="M57" i="3"/>
  <c r="S57" i="3" s="1"/>
  <c r="M120" i="3"/>
  <c r="S120" i="3" s="1"/>
  <c r="M56" i="3"/>
  <c r="S56" i="3" s="1"/>
  <c r="M25" i="3"/>
  <c r="S25" i="3" s="1"/>
  <c r="M62" i="3"/>
  <c r="S62" i="3" s="1"/>
  <c r="M97" i="3"/>
  <c r="S97" i="3" s="1"/>
  <c r="M43" i="3"/>
  <c r="S43" i="3" s="1"/>
  <c r="K121" i="10"/>
  <c r="Q121" i="10" s="1"/>
  <c r="M77" i="7"/>
  <c r="S77" i="7" s="1"/>
  <c r="M109" i="7"/>
  <c r="S109" i="7" s="1"/>
  <c r="M119" i="7"/>
  <c r="S119" i="7" s="1"/>
  <c r="M116" i="7"/>
  <c r="S116" i="7" s="1"/>
  <c r="M84" i="7"/>
  <c r="S84" i="7" s="1"/>
  <c r="M95" i="7"/>
  <c r="S95" i="7" s="1"/>
  <c r="M126" i="7"/>
  <c r="S126" i="7" s="1"/>
  <c r="M83" i="7"/>
  <c r="S83" i="7" s="1"/>
  <c r="M111" i="7"/>
  <c r="S111" i="7" s="1"/>
  <c r="M120" i="10"/>
  <c r="S120" i="10" s="1"/>
  <c r="M88" i="10"/>
  <c r="S88" i="10" s="1"/>
  <c r="M55" i="10"/>
  <c r="S55" i="10" s="1"/>
  <c r="M56" i="10"/>
  <c r="S56" i="10" s="1"/>
  <c r="M40" i="10"/>
  <c r="S40" i="10" s="1"/>
  <c r="M29" i="10"/>
  <c r="S29" i="10" s="1"/>
  <c r="M16" i="10"/>
  <c r="S16" i="10" s="1"/>
  <c r="M97" i="10"/>
  <c r="S97" i="10" s="1"/>
  <c r="M28" i="10"/>
  <c r="S28" i="10" s="1"/>
  <c r="M114" i="10"/>
  <c r="S114" i="10" s="1"/>
  <c r="M11" i="10"/>
  <c r="S11" i="10" s="1"/>
  <c r="M81" i="10"/>
  <c r="S81" i="10" s="1"/>
  <c r="M118" i="10"/>
  <c r="S118" i="10" s="1"/>
  <c r="M14" i="10"/>
  <c r="S14" i="10" s="1"/>
  <c r="M66" i="10"/>
  <c r="S66" i="10" s="1"/>
  <c r="M67" i="10"/>
  <c r="S67" i="10" s="1"/>
  <c r="M39" i="10"/>
  <c r="S39" i="10" s="1"/>
  <c r="M58" i="10"/>
  <c r="S58" i="10" s="1"/>
  <c r="M96" i="10"/>
  <c r="S96" i="10" s="1"/>
  <c r="M62" i="10"/>
  <c r="S62" i="10" s="1"/>
  <c r="M19" i="10"/>
  <c r="S19" i="10" s="1"/>
  <c r="M84" i="10"/>
  <c r="S84" i="10" s="1"/>
  <c r="M32" i="10"/>
  <c r="S32" i="10" s="1"/>
  <c r="M44" i="10"/>
  <c r="S44" i="10" s="1"/>
  <c r="M31" i="10"/>
  <c r="S31" i="10" s="1"/>
  <c r="M126" i="10"/>
  <c r="S126" i="10" s="1"/>
  <c r="M38" i="10"/>
  <c r="S38" i="10" s="1"/>
  <c r="K41" i="3"/>
  <c r="Q41" i="3" s="1"/>
  <c r="M7" i="10"/>
  <c r="S7" i="10" s="1"/>
  <c r="L24" i="7"/>
  <c r="M131" i="3"/>
  <c r="S131" i="3" s="1"/>
  <c r="M36" i="3"/>
  <c r="S36" i="3" s="1"/>
  <c r="M41" i="3"/>
  <c r="S41" i="3" s="1"/>
  <c r="M104" i="3"/>
  <c r="S104" i="3" s="1"/>
  <c r="K115" i="3"/>
  <c r="M79" i="3"/>
  <c r="S79" i="3" s="1"/>
  <c r="M73" i="3"/>
  <c r="S73" i="3" s="1"/>
  <c r="K98" i="3"/>
  <c r="Q98" i="3" s="1"/>
  <c r="M71" i="7"/>
  <c r="S71" i="7" s="1"/>
  <c r="M100" i="10"/>
  <c r="S100" i="10" s="1"/>
  <c r="K33" i="3"/>
  <c r="Q33" i="3" s="1"/>
  <c r="K125" i="3"/>
  <c r="Q125" i="3" s="1"/>
  <c r="K99" i="3"/>
  <c r="Q99" i="3" s="1"/>
  <c r="K69" i="3"/>
  <c r="Q69" i="3" s="1"/>
  <c r="K50" i="3"/>
  <c r="Q50" i="3" s="1"/>
  <c r="K47" i="3"/>
  <c r="Q47" i="3" s="1"/>
  <c r="K126" i="3"/>
  <c r="Q126" i="3" s="1"/>
  <c r="K64" i="3"/>
  <c r="Q64" i="3" s="1"/>
  <c r="M69" i="3"/>
  <c r="S69" i="3" s="1"/>
  <c r="K83" i="3"/>
  <c r="Q83" i="3" s="1"/>
  <c r="M102" i="3"/>
  <c r="S102" i="3" s="1"/>
  <c r="M65" i="3"/>
  <c r="S65" i="3" s="1"/>
  <c r="M30" i="3"/>
  <c r="S30" i="3" s="1"/>
  <c r="M87" i="3"/>
  <c r="S87" i="3" s="1"/>
  <c r="K22" i="3"/>
  <c r="L82" i="7"/>
  <c r="R82" i="7" s="1"/>
  <c r="K5" i="3"/>
  <c r="K7" i="3"/>
  <c r="M77" i="10"/>
  <c r="S77" i="10" s="1"/>
  <c r="M93" i="10"/>
  <c r="S93" i="10" s="1"/>
  <c r="M43" i="10"/>
  <c r="S43" i="10" s="1"/>
  <c r="L4" i="7"/>
  <c r="T4" i="7" s="1"/>
  <c r="M58" i="3"/>
  <c r="S58" i="3" s="1"/>
  <c r="K90" i="3"/>
  <c r="K75" i="3"/>
  <c r="Q75" i="3" s="1"/>
  <c r="K108" i="3"/>
  <c r="Q108" i="3" s="1"/>
  <c r="K85" i="3"/>
  <c r="K120" i="3"/>
  <c r="Q120" i="3" s="1"/>
  <c r="K97" i="3"/>
  <c r="K42" i="3"/>
  <c r="M88" i="3"/>
  <c r="S88" i="3" s="1"/>
  <c r="M105" i="3"/>
  <c r="S105" i="3" s="1"/>
  <c r="M80" i="3"/>
  <c r="S80" i="3" s="1"/>
  <c r="M64" i="3"/>
  <c r="S64" i="3" s="1"/>
  <c r="M49" i="10"/>
  <c r="S49" i="10" s="1"/>
  <c r="M132" i="10"/>
  <c r="S132" i="10" s="1"/>
  <c r="L25" i="7"/>
  <c r="K15" i="10"/>
  <c r="M83" i="3"/>
  <c r="S83" i="3" s="1"/>
  <c r="M70" i="3"/>
  <c r="S70" i="3" s="1"/>
  <c r="K74" i="3"/>
  <c r="Q74" i="3" s="1"/>
  <c r="K123" i="3"/>
  <c r="Q123" i="3" s="1"/>
  <c r="K59" i="3"/>
  <c r="K76" i="3"/>
  <c r="Q76" i="3" s="1"/>
  <c r="K54" i="3"/>
  <c r="K73" i="3"/>
  <c r="K58" i="3"/>
  <c r="K49" i="3"/>
  <c r="Q49" i="3" s="1"/>
  <c r="M109" i="3"/>
  <c r="S109" i="3" s="1"/>
  <c r="M61" i="3"/>
  <c r="S61" i="3" s="1"/>
  <c r="M101" i="3"/>
  <c r="S101" i="3" s="1"/>
  <c r="M125" i="3"/>
  <c r="S125" i="3" s="1"/>
  <c r="M81" i="3"/>
  <c r="S81" i="3" s="1"/>
  <c r="M119" i="3"/>
  <c r="S119" i="3" s="1"/>
  <c r="M114" i="3"/>
  <c r="S114" i="3" s="1"/>
  <c r="M66" i="7"/>
  <c r="S66" i="7" s="1"/>
  <c r="M113" i="7"/>
  <c r="S113" i="7" s="1"/>
  <c r="M108" i="7"/>
  <c r="S108" i="7" s="1"/>
  <c r="M82" i="7"/>
  <c r="S82" i="7" s="1"/>
  <c r="M102" i="7"/>
  <c r="S102" i="7" s="1"/>
  <c r="M68" i="3"/>
  <c r="S68" i="3" s="1"/>
  <c r="M126" i="3"/>
  <c r="S126" i="3" s="1"/>
  <c r="K102" i="3"/>
  <c r="K87" i="3"/>
  <c r="K24" i="3"/>
  <c r="K132" i="3"/>
  <c r="K21" i="3"/>
  <c r="K25" i="3"/>
  <c r="K44" i="3"/>
  <c r="Q44" i="3" s="1"/>
  <c r="M94" i="3"/>
  <c r="S94" i="3" s="1"/>
  <c r="M99" i="3"/>
  <c r="S99" i="3" s="1"/>
  <c r="M123" i="3"/>
  <c r="S123" i="3" s="1"/>
  <c r="M107" i="3"/>
  <c r="S107" i="3" s="1"/>
  <c r="M76" i="3"/>
  <c r="S76" i="3" s="1"/>
  <c r="M117" i="3"/>
  <c r="S117" i="3" s="1"/>
  <c r="M49" i="3"/>
  <c r="S49" i="3" s="1"/>
  <c r="M53" i="7"/>
  <c r="S53" i="7" s="1"/>
  <c r="M112" i="7"/>
  <c r="S112" i="7" s="1"/>
  <c r="M68" i="7"/>
  <c r="S68" i="7" s="1"/>
  <c r="M131" i="7"/>
  <c r="S131" i="7" s="1"/>
  <c r="M49" i="7"/>
  <c r="S49" i="7" s="1"/>
  <c r="M80" i="7"/>
  <c r="S80" i="7" s="1"/>
  <c r="M105" i="7"/>
  <c r="S105" i="7" s="1"/>
  <c r="M55" i="7"/>
  <c r="S55" i="7" s="1"/>
  <c r="M86" i="7"/>
  <c r="S86" i="7" s="1"/>
  <c r="M47" i="7"/>
  <c r="S47" i="7" s="1"/>
  <c r="M114" i="7"/>
  <c r="S114" i="7" s="1"/>
  <c r="M130" i="7"/>
  <c r="S130" i="7" s="1"/>
  <c r="M23" i="10"/>
  <c r="S23" i="10" s="1"/>
  <c r="M131" i="10"/>
  <c r="S131" i="10" s="1"/>
  <c r="M22" i="10"/>
  <c r="S22" i="10" s="1"/>
  <c r="M115" i="10"/>
  <c r="S115" i="10" s="1"/>
  <c r="M133" i="10"/>
  <c r="S133" i="10" s="1"/>
  <c r="M61" i="10"/>
  <c r="S61" i="10" s="1"/>
  <c r="M41" i="10"/>
  <c r="S41" i="10" s="1"/>
  <c r="M63" i="10"/>
  <c r="S63" i="10" s="1"/>
  <c r="M69" i="10"/>
  <c r="S69" i="10" s="1"/>
  <c r="M9" i="10"/>
  <c r="S9" i="10" s="1"/>
  <c r="M91" i="10"/>
  <c r="S91" i="10" s="1"/>
  <c r="M37" i="10"/>
  <c r="S37" i="10" s="1"/>
  <c r="M12" i="10"/>
  <c r="S12" i="10" s="1"/>
  <c r="M98" i="10"/>
  <c r="S98" i="10" s="1"/>
  <c r="M68" i="10"/>
  <c r="S68" i="10" s="1"/>
  <c r="M130" i="10"/>
  <c r="S130" i="10" s="1"/>
  <c r="M54" i="10"/>
  <c r="S54" i="10" s="1"/>
  <c r="M104" i="10"/>
  <c r="S104" i="10" s="1"/>
  <c r="M33" i="10"/>
  <c r="S33" i="10" s="1"/>
  <c r="M103" i="10"/>
  <c r="S103" i="10" s="1"/>
  <c r="M86" i="10"/>
  <c r="S86" i="10" s="1"/>
  <c r="M113" i="10"/>
  <c r="S113" i="10" s="1"/>
  <c r="M111" i="10"/>
  <c r="S111" i="10" s="1"/>
  <c r="M92" i="10"/>
  <c r="S92" i="10" s="1"/>
  <c r="M123" i="10"/>
  <c r="S123" i="10" s="1"/>
  <c r="M78" i="10"/>
  <c r="S78" i="10" s="1"/>
  <c r="M101" i="10"/>
  <c r="S101" i="10" s="1"/>
  <c r="M117" i="7"/>
  <c r="S117" i="7" s="1"/>
  <c r="M109" i="10"/>
  <c r="S109" i="10" s="1"/>
  <c r="M127" i="10"/>
  <c r="S127" i="10" s="1"/>
  <c r="M125" i="10"/>
  <c r="S125" i="10" s="1"/>
  <c r="M82" i="10"/>
  <c r="S82" i="10" s="1"/>
  <c r="M71" i="10"/>
  <c r="S71" i="10" s="1"/>
  <c r="M10" i="10"/>
  <c r="S10" i="10" s="1"/>
  <c r="M78" i="3"/>
  <c r="S78" i="3" s="1"/>
  <c r="M129" i="3"/>
  <c r="S129" i="3" s="1"/>
  <c r="M52" i="3"/>
  <c r="S52" i="3" s="1"/>
  <c r="M27" i="3"/>
  <c r="S27" i="3" s="1"/>
  <c r="L8" i="7"/>
  <c r="M5" i="10"/>
  <c r="S5" i="10" s="1"/>
  <c r="M110" i="10"/>
  <c r="S110" i="10" s="1"/>
  <c r="M128" i="3"/>
  <c r="S128" i="3" s="1"/>
  <c r="M54" i="3"/>
  <c r="S54" i="3" s="1"/>
  <c r="M127" i="3"/>
  <c r="S127" i="3" s="1"/>
  <c r="M28" i="3"/>
  <c r="S28" i="3" s="1"/>
  <c r="M106" i="3"/>
  <c r="S106" i="3" s="1"/>
  <c r="K130" i="3"/>
  <c r="Q130" i="3" s="1"/>
  <c r="K51" i="3"/>
  <c r="Q51" i="3" s="1"/>
  <c r="K101" i="3"/>
  <c r="M93" i="3"/>
  <c r="S93" i="3" s="1"/>
  <c r="M67" i="7"/>
  <c r="S67" i="7" s="1"/>
  <c r="M60" i="7"/>
  <c r="S60" i="7" s="1"/>
  <c r="K131" i="3"/>
  <c r="Q131" i="3" s="1"/>
  <c r="K82" i="3"/>
  <c r="K89" i="3"/>
  <c r="Q89" i="3" s="1"/>
  <c r="K133" i="3"/>
  <c r="Q133" i="3" s="1"/>
  <c r="K116" i="3"/>
  <c r="K79" i="3"/>
  <c r="Q79" i="3" s="1"/>
  <c r="K93" i="3"/>
  <c r="M115" i="3"/>
  <c r="S115" i="3" s="1"/>
  <c r="M110" i="3"/>
  <c r="S110" i="3" s="1"/>
  <c r="M124" i="3"/>
  <c r="S124" i="3" s="1"/>
  <c r="K20" i="3"/>
  <c r="Q20" i="3" s="1"/>
  <c r="K53" i="3"/>
  <c r="K112" i="3"/>
  <c r="Q112" i="3" s="1"/>
  <c r="K127" i="3"/>
  <c r="Q127" i="3" s="1"/>
  <c r="K63" i="3"/>
  <c r="Q63" i="3" s="1"/>
  <c r="K30" i="3"/>
  <c r="L11" i="10"/>
  <c r="R11" i="10" s="1"/>
  <c r="M32" i="3"/>
  <c r="S32" i="3" s="1"/>
  <c r="M8" i="3"/>
  <c r="S8" i="3" s="1"/>
  <c r="M31" i="3"/>
  <c r="S31" i="3" s="1"/>
  <c r="K90" i="7"/>
  <c r="Q90" i="7" s="1"/>
  <c r="L101" i="10"/>
  <c r="L70" i="3"/>
  <c r="R70" i="3" s="1"/>
  <c r="K107" i="7"/>
  <c r="L132" i="10"/>
  <c r="L67" i="3"/>
  <c r="R67" i="3" s="1"/>
  <c r="L85" i="10"/>
  <c r="L74" i="10"/>
  <c r="K20" i="10"/>
  <c r="K89" i="10"/>
  <c r="Q89" i="10" s="1"/>
  <c r="L49" i="3"/>
  <c r="R49" i="3" s="1"/>
  <c r="L122" i="10"/>
  <c r="R122" i="10" s="1"/>
  <c r="L58" i="10"/>
  <c r="R58" i="10" s="1"/>
  <c r="L32" i="10"/>
  <c r="R32" i="10" s="1"/>
  <c r="L77" i="7"/>
  <c r="R77" i="7" s="1"/>
  <c r="K117" i="10"/>
  <c r="Q117" i="10" s="1"/>
  <c r="K39" i="10"/>
  <c r="Q39" i="10" s="1"/>
  <c r="L65" i="10"/>
  <c r="R65" i="10" s="1"/>
  <c r="L114" i="3"/>
  <c r="K103" i="10"/>
  <c r="Q103" i="10" s="1"/>
  <c r="K123" i="7"/>
  <c r="K17" i="10"/>
  <c r="K21" i="7"/>
  <c r="Q21" i="7" s="1"/>
  <c r="L62" i="10"/>
  <c r="L45" i="10"/>
  <c r="K26" i="10"/>
  <c r="K31" i="7"/>
  <c r="L62" i="7"/>
  <c r="R62" i="7" s="1"/>
  <c r="K102" i="10"/>
  <c r="Q102" i="10" s="1"/>
  <c r="K88" i="10"/>
  <c r="Q88" i="10" s="1"/>
  <c r="K32" i="7"/>
  <c r="Q32" i="7" s="1"/>
  <c r="K66" i="10"/>
  <c r="Q66" i="10" s="1"/>
  <c r="K97" i="7"/>
  <c r="K65" i="10"/>
  <c r="K105" i="10"/>
  <c r="Q105" i="10" s="1"/>
  <c r="L59" i="10"/>
  <c r="L66" i="10"/>
  <c r="L17" i="7"/>
  <c r="K16" i="7"/>
  <c r="Q16" i="7" s="1"/>
  <c r="L80" i="7"/>
  <c r="R80" i="7" s="1"/>
  <c r="L131" i="7"/>
  <c r="L130" i="7"/>
  <c r="L33" i="3"/>
  <c r="R33" i="3" s="1"/>
  <c r="K56" i="7"/>
  <c r="Q56" i="7" s="1"/>
  <c r="L112" i="10"/>
  <c r="L57" i="10"/>
  <c r="R57" i="10" s="1"/>
  <c r="L43" i="10"/>
  <c r="R43" i="10" s="1"/>
  <c r="L47" i="10"/>
  <c r="R47" i="10" s="1"/>
  <c r="L80" i="10"/>
  <c r="R80" i="10" s="1"/>
  <c r="L28" i="10"/>
  <c r="L113" i="7"/>
  <c r="L60" i="7"/>
  <c r="R60" i="7" s="1"/>
  <c r="L38" i="7"/>
  <c r="L97" i="7"/>
  <c r="K79" i="10"/>
  <c r="K80" i="7"/>
  <c r="K25" i="7"/>
  <c r="K52" i="10"/>
  <c r="Q52" i="10" s="1"/>
  <c r="L68" i="7"/>
  <c r="K101" i="10"/>
  <c r="Q101" i="10" s="1"/>
  <c r="K93" i="10"/>
  <c r="Q93" i="10" s="1"/>
  <c r="K132" i="10"/>
  <c r="L129" i="10"/>
  <c r="K20" i="7"/>
  <c r="L55" i="3"/>
  <c r="L99" i="3"/>
  <c r="K70" i="7"/>
  <c r="K82" i="7"/>
  <c r="Q82" i="7" s="1"/>
  <c r="K130" i="7"/>
  <c r="Q130" i="7" s="1"/>
  <c r="L21" i="3"/>
  <c r="L18" i="3"/>
  <c r="L123" i="3"/>
  <c r="L36" i="3"/>
  <c r="L64" i="3"/>
  <c r="L42" i="3"/>
  <c r="L50" i="3"/>
  <c r="L56" i="3"/>
  <c r="L93" i="3"/>
  <c r="L61" i="3"/>
  <c r="L43" i="3"/>
  <c r="R43" i="3" s="1"/>
  <c r="L39" i="3"/>
  <c r="L72" i="3"/>
  <c r="L9" i="3"/>
  <c r="L124" i="3"/>
  <c r="L11" i="3"/>
  <c r="L31" i="3"/>
  <c r="L12" i="3"/>
  <c r="L47" i="3"/>
  <c r="L117" i="3"/>
  <c r="L89" i="3"/>
  <c r="L27" i="3"/>
  <c r="L45" i="3"/>
  <c r="L87" i="3"/>
  <c r="L110" i="3"/>
  <c r="L77" i="3"/>
  <c r="L32" i="3"/>
  <c r="R32" i="3" s="1"/>
  <c r="L30" i="3"/>
  <c r="L100" i="3"/>
  <c r="L119" i="3"/>
  <c r="L25" i="3"/>
  <c r="L24" i="3"/>
  <c r="L26" i="3"/>
  <c r="L102" i="3"/>
  <c r="L13" i="3"/>
  <c r="L16" i="3"/>
  <c r="L120" i="3"/>
  <c r="L128" i="3"/>
  <c r="L83" i="3"/>
  <c r="L116" i="3"/>
  <c r="L75" i="3"/>
  <c r="L125" i="3"/>
  <c r="L15" i="3"/>
  <c r="L14" i="3"/>
  <c r="L66" i="3"/>
  <c r="L85" i="3"/>
  <c r="L10" i="3"/>
  <c r="L107" i="3"/>
  <c r="L62" i="3"/>
  <c r="L38" i="3"/>
  <c r="L41" i="3"/>
  <c r="L19" i="3"/>
  <c r="L109" i="3"/>
  <c r="L98" i="3"/>
  <c r="L53" i="3"/>
  <c r="L108" i="3"/>
  <c r="L82" i="3"/>
  <c r="L115" i="3"/>
  <c r="L20" i="3"/>
  <c r="L28" i="3"/>
  <c r="L37" i="3"/>
  <c r="L91" i="3"/>
  <c r="L65" i="3"/>
  <c r="L78" i="3"/>
  <c r="L48" i="3"/>
  <c r="L52" i="3"/>
  <c r="L79" i="3"/>
  <c r="L44" i="3"/>
  <c r="L101" i="3"/>
  <c r="R101" i="3" s="1"/>
  <c r="L96" i="3"/>
  <c r="L76" i="3"/>
  <c r="L90" i="3"/>
  <c r="L86" i="3"/>
  <c r="L40" i="3"/>
  <c r="L132" i="3"/>
  <c r="L131" i="3"/>
  <c r="L73" i="3"/>
  <c r="L92" i="3"/>
  <c r="L126" i="3"/>
  <c r="L54" i="3"/>
  <c r="L60" i="3"/>
  <c r="L63" i="3"/>
  <c r="L122" i="3"/>
  <c r="R122" i="3" s="1"/>
  <c r="L46" i="3"/>
  <c r="R46" i="3" s="1"/>
  <c r="L51" i="3"/>
  <c r="L34" i="3"/>
  <c r="L103" i="3"/>
  <c r="L95" i="3"/>
  <c r="L17" i="3"/>
  <c r="L94" i="3"/>
  <c r="L29" i="3"/>
  <c r="L35" i="3"/>
  <c r="L104" i="3"/>
  <c r="L84" i="3"/>
  <c r="L69" i="3"/>
  <c r="L105" i="3"/>
  <c r="L111" i="3"/>
  <c r="L71" i="3"/>
  <c r="L133" i="3"/>
  <c r="L74" i="3"/>
  <c r="L22" i="3"/>
  <c r="L118" i="3"/>
  <c r="L130" i="3"/>
  <c r="L57" i="3"/>
  <c r="K64" i="10"/>
  <c r="K77" i="10"/>
  <c r="K23" i="10"/>
  <c r="K110" i="10"/>
  <c r="K19" i="10"/>
  <c r="K100" i="10"/>
  <c r="K35" i="10"/>
  <c r="Q35" i="10" s="1"/>
  <c r="K49" i="10"/>
  <c r="K62" i="10"/>
  <c r="K45" i="10"/>
  <c r="K16" i="10"/>
  <c r="K14" i="10"/>
  <c r="K47" i="10"/>
  <c r="K94" i="10"/>
  <c r="K11" i="10"/>
  <c r="K99" i="10"/>
  <c r="K109" i="10"/>
  <c r="K97" i="10"/>
  <c r="K37" i="10"/>
  <c r="K13" i="10"/>
  <c r="K129" i="10"/>
  <c r="Q129" i="10" s="1"/>
  <c r="K126" i="10"/>
  <c r="K72" i="10"/>
  <c r="Q72" i="10" s="1"/>
  <c r="K60" i="10"/>
  <c r="K92" i="10"/>
  <c r="Q92" i="10" s="1"/>
  <c r="K55" i="10"/>
  <c r="K40" i="10"/>
  <c r="Q40" i="10" s="1"/>
  <c r="K118" i="10"/>
  <c r="K127" i="10"/>
  <c r="K119" i="10"/>
  <c r="K27" i="10"/>
  <c r="K108" i="10"/>
  <c r="K122" i="10"/>
  <c r="K42" i="10"/>
  <c r="K124" i="10"/>
  <c r="K86" i="10"/>
  <c r="K74" i="10"/>
  <c r="K25" i="10"/>
  <c r="Q25" i="10" s="1"/>
  <c r="K114" i="10"/>
  <c r="Q114" i="10" s="1"/>
  <c r="K81" i="10"/>
  <c r="K83" i="10"/>
  <c r="K98" i="10"/>
  <c r="Q98" i="10" s="1"/>
  <c r="K31" i="10"/>
  <c r="Q31" i="10" s="1"/>
  <c r="K56" i="10"/>
  <c r="K125" i="10"/>
  <c r="K73" i="10"/>
  <c r="K54" i="10"/>
  <c r="K68" i="10"/>
  <c r="K120" i="10"/>
  <c r="K18" i="10"/>
  <c r="K78" i="10"/>
  <c r="K75" i="10"/>
  <c r="K43" i="10"/>
  <c r="Q43" i="10" s="1"/>
  <c r="K76" i="10"/>
  <c r="K123" i="10"/>
  <c r="K70" i="10"/>
  <c r="K38" i="10"/>
  <c r="K46" i="10"/>
  <c r="K48" i="10"/>
  <c r="Q48" i="10" s="1"/>
  <c r="K32" i="10"/>
  <c r="K85" i="10"/>
  <c r="K131" i="10"/>
  <c r="Q131" i="10" s="1"/>
  <c r="K95" i="10"/>
  <c r="Q95" i="10" s="1"/>
  <c r="K90" i="10"/>
  <c r="K82" i="10"/>
  <c r="Q82" i="10" s="1"/>
  <c r="K30" i="10"/>
  <c r="K87" i="10"/>
  <c r="K67" i="10"/>
  <c r="Q67" i="10" s="1"/>
  <c r="K80" i="10"/>
  <c r="Q80" i="10" s="1"/>
  <c r="K59" i="10"/>
  <c r="K113" i="10"/>
  <c r="Q113" i="10" s="1"/>
  <c r="K58" i="10"/>
  <c r="K84" i="10"/>
  <c r="Q84" i="10" s="1"/>
  <c r="K104" i="10"/>
  <c r="K63" i="10"/>
  <c r="K91" i="10"/>
  <c r="K112" i="10"/>
  <c r="K107" i="10"/>
  <c r="K111" i="10"/>
  <c r="L92" i="10"/>
  <c r="R92" i="10" s="1"/>
  <c r="L130" i="10"/>
  <c r="R130" i="10" s="1"/>
  <c r="L125" i="10"/>
  <c r="L118" i="10"/>
  <c r="L26" i="10"/>
  <c r="R26" i="10" s="1"/>
  <c r="L36" i="10"/>
  <c r="L61" i="7"/>
  <c r="L101" i="7"/>
  <c r="L21" i="7"/>
  <c r="L63" i="7"/>
  <c r="L48" i="7"/>
  <c r="L36" i="7"/>
  <c r="K96" i="10"/>
  <c r="Q96" i="10" s="1"/>
  <c r="K33" i="10"/>
  <c r="K106" i="10"/>
  <c r="K52" i="7"/>
  <c r="Q52" i="7" s="1"/>
  <c r="K113" i="7"/>
  <c r="Q113" i="7" s="1"/>
  <c r="K74" i="7"/>
  <c r="K27" i="7"/>
  <c r="Q27" i="7" s="1"/>
  <c r="K12" i="10"/>
  <c r="L72" i="7"/>
  <c r="L11" i="7"/>
  <c r="L127" i="7"/>
  <c r="R127" i="7" s="1"/>
  <c r="K36" i="10"/>
  <c r="K130" i="10"/>
  <c r="K22" i="10"/>
  <c r="L104" i="7"/>
  <c r="R104" i="7" s="1"/>
  <c r="K50" i="10"/>
  <c r="K24" i="10"/>
  <c r="L121" i="10"/>
  <c r="K89" i="7"/>
  <c r="K37" i="7"/>
  <c r="Q37" i="7" s="1"/>
  <c r="K53" i="10"/>
  <c r="L103" i="7"/>
  <c r="L113" i="3"/>
  <c r="L88" i="3"/>
  <c r="L68" i="3"/>
  <c r="L58" i="3"/>
  <c r="L97" i="3"/>
  <c r="K41" i="10"/>
  <c r="K50" i="7"/>
  <c r="K93" i="7"/>
  <c r="Q93" i="7" s="1"/>
  <c r="K84" i="7"/>
  <c r="Q84" i="7" s="1"/>
  <c r="K61" i="10"/>
  <c r="K24" i="7"/>
  <c r="L97" i="10"/>
  <c r="L112" i="3"/>
  <c r="L127" i="3"/>
  <c r="L125" i="7"/>
  <c r="L67" i="7"/>
  <c r="L10" i="7"/>
  <c r="R10" i="7" s="1"/>
  <c r="L106" i="7"/>
  <c r="L39" i="7"/>
  <c r="L51" i="7"/>
  <c r="L94" i="7"/>
  <c r="L129" i="7"/>
  <c r="L58" i="7"/>
  <c r="L57" i="7"/>
  <c r="L46" i="7"/>
  <c r="L32" i="7"/>
  <c r="L65" i="7"/>
  <c r="L120" i="7"/>
  <c r="L14" i="7"/>
  <c r="L18" i="7"/>
  <c r="R18" i="7" s="1"/>
  <c r="L84" i="7"/>
  <c r="L31" i="7"/>
  <c r="L83" i="7"/>
  <c r="R83" i="7" s="1"/>
  <c r="L19" i="7"/>
  <c r="L22" i="7"/>
  <c r="L27" i="7"/>
  <c r="L52" i="7"/>
  <c r="L15" i="7"/>
  <c r="R15" i="7" s="1"/>
  <c r="L64" i="7"/>
  <c r="L107" i="7"/>
  <c r="L30" i="7"/>
  <c r="L100" i="7"/>
  <c r="R100" i="7" s="1"/>
  <c r="L23" i="7"/>
  <c r="L86" i="7"/>
  <c r="L69" i="7"/>
  <c r="L53" i="7"/>
  <c r="L29" i="7"/>
  <c r="L20" i="7"/>
  <c r="L98" i="7"/>
  <c r="L75" i="7"/>
  <c r="L118" i="7"/>
  <c r="L88" i="7"/>
  <c r="L41" i="7"/>
  <c r="L50" i="7"/>
  <c r="L28" i="7"/>
  <c r="L42" i="7"/>
  <c r="R42" i="7" s="1"/>
  <c r="L71" i="7"/>
  <c r="L115" i="7"/>
  <c r="L81" i="7"/>
  <c r="R81" i="7" s="1"/>
  <c r="L16" i="7"/>
  <c r="R16" i="7" s="1"/>
  <c r="L133" i="7"/>
  <c r="R133" i="7" s="1"/>
  <c r="L122" i="7"/>
  <c r="R122" i="7" s="1"/>
  <c r="L111" i="7"/>
  <c r="R111" i="7" s="1"/>
  <c r="L121" i="7"/>
  <c r="R121" i="7" s="1"/>
  <c r="L112" i="7"/>
  <c r="L26" i="7"/>
  <c r="L109" i="7"/>
  <c r="L128" i="7"/>
  <c r="R128" i="7" s="1"/>
  <c r="L119" i="7"/>
  <c r="L132" i="7"/>
  <c r="L43" i="7"/>
  <c r="L76" i="7"/>
  <c r="L74" i="7"/>
  <c r="L124" i="7"/>
  <c r="R124" i="7" s="1"/>
  <c r="L66" i="7"/>
  <c r="L44" i="7"/>
  <c r="R44" i="7" s="1"/>
  <c r="L117" i="7"/>
  <c r="L96" i="7"/>
  <c r="L40" i="7"/>
  <c r="L47" i="7"/>
  <c r="L123" i="7"/>
  <c r="L55" i="7"/>
  <c r="L56" i="7"/>
  <c r="L45" i="7"/>
  <c r="L108" i="7"/>
  <c r="L92" i="7"/>
  <c r="L126" i="7"/>
  <c r="L87" i="7"/>
  <c r="L105" i="7"/>
  <c r="R105" i="7" s="1"/>
  <c r="L54" i="7"/>
  <c r="R54" i="7" s="1"/>
  <c r="L78" i="7"/>
  <c r="L95" i="7"/>
  <c r="R95" i="7" s="1"/>
  <c r="L9" i="7"/>
  <c r="L35" i="7"/>
  <c r="L33" i="7"/>
  <c r="R33" i="7" s="1"/>
  <c r="L70" i="7"/>
  <c r="R70" i="7" s="1"/>
  <c r="L99" i="7"/>
  <c r="R99" i="7" s="1"/>
  <c r="L79" i="7"/>
  <c r="R79" i="7" s="1"/>
  <c r="L12" i="7"/>
  <c r="L116" i="7"/>
  <c r="L114" i="7"/>
  <c r="L90" i="7"/>
  <c r="R90" i="7" s="1"/>
  <c r="L93" i="7"/>
  <c r="L13" i="7"/>
  <c r="L103" i="10"/>
  <c r="L69" i="10"/>
  <c r="L124" i="10"/>
  <c r="R124" i="10" s="1"/>
  <c r="L76" i="10"/>
  <c r="L29" i="10"/>
  <c r="R29" i="10" s="1"/>
  <c r="L128" i="10"/>
  <c r="L22" i="10"/>
  <c r="L42" i="10"/>
  <c r="R42" i="10" s="1"/>
  <c r="L48" i="10"/>
  <c r="L89" i="10"/>
  <c r="L131" i="10"/>
  <c r="L126" i="10"/>
  <c r="L78" i="10"/>
  <c r="L17" i="10"/>
  <c r="L90" i="10"/>
  <c r="R90" i="10" s="1"/>
  <c r="L44" i="10"/>
  <c r="L51" i="10"/>
  <c r="L82" i="10"/>
  <c r="L84" i="10"/>
  <c r="L105" i="10"/>
  <c r="L25" i="10"/>
  <c r="R25" i="10" s="1"/>
  <c r="L68" i="10"/>
  <c r="L33" i="10"/>
  <c r="L34" i="10"/>
  <c r="L21" i="10"/>
  <c r="R21" i="10" s="1"/>
  <c r="L116" i="10"/>
  <c r="R116" i="10" s="1"/>
  <c r="L81" i="10"/>
  <c r="L95" i="10"/>
  <c r="L110" i="10"/>
  <c r="R110" i="10" s="1"/>
  <c r="L35" i="10"/>
  <c r="L87" i="10"/>
  <c r="R87" i="10" s="1"/>
  <c r="L24" i="10"/>
  <c r="L83" i="10"/>
  <c r="L120" i="10"/>
  <c r="L106" i="10"/>
  <c r="L15" i="10"/>
  <c r="R15" i="10" s="1"/>
  <c r="L60" i="10"/>
  <c r="R60" i="10" s="1"/>
  <c r="L37" i="10"/>
  <c r="L61" i="10"/>
  <c r="L50" i="10"/>
  <c r="R50" i="10" s="1"/>
  <c r="L127" i="10"/>
  <c r="L108" i="10"/>
  <c r="L75" i="10"/>
  <c r="R75" i="10" s="1"/>
  <c r="L111" i="10"/>
  <c r="R111" i="10" s="1"/>
  <c r="L117" i="10"/>
  <c r="L104" i="10"/>
  <c r="L38" i="10"/>
  <c r="L99" i="10"/>
  <c r="R99" i="10" s="1"/>
  <c r="L72" i="10"/>
  <c r="R72" i="10" s="1"/>
  <c r="L79" i="10"/>
  <c r="R79" i="10" s="1"/>
  <c r="L77" i="10"/>
  <c r="R77" i="10" s="1"/>
  <c r="L94" i="10"/>
  <c r="L102" i="10"/>
  <c r="L64" i="10"/>
  <c r="R64" i="10" s="1"/>
  <c r="L91" i="10"/>
  <c r="L41" i="10"/>
  <c r="L30" i="10"/>
  <c r="R30" i="10" s="1"/>
  <c r="L114" i="10"/>
  <c r="R114" i="10" s="1"/>
  <c r="L16" i="10"/>
  <c r="R16" i="10" s="1"/>
  <c r="L13" i="10"/>
  <c r="R13" i="10" s="1"/>
  <c r="L119" i="10"/>
  <c r="L52" i="10"/>
  <c r="L115" i="10"/>
  <c r="L12" i="10"/>
  <c r="R12" i="10" s="1"/>
  <c r="L71" i="10"/>
  <c r="L109" i="10"/>
  <c r="L18" i="10"/>
  <c r="L40" i="10"/>
  <c r="R40" i="10" s="1"/>
  <c r="L86" i="10"/>
  <c r="L23" i="10"/>
  <c r="L88" i="10"/>
  <c r="L113" i="10"/>
  <c r="L55" i="10"/>
  <c r="R55" i="10" s="1"/>
  <c r="L96" i="10"/>
  <c r="L98" i="10"/>
  <c r="R98" i="10" s="1"/>
  <c r="L54" i="10"/>
  <c r="R54" i="10" s="1"/>
  <c r="L93" i="10"/>
  <c r="L31" i="10"/>
  <c r="L70" i="10"/>
  <c r="L133" i="10"/>
  <c r="L19" i="10"/>
  <c r="K117" i="7"/>
  <c r="K14" i="7"/>
  <c r="K51" i="7"/>
  <c r="K76" i="7"/>
  <c r="K58" i="7"/>
  <c r="K12" i="7"/>
  <c r="Q12" i="7" s="1"/>
  <c r="K132" i="7"/>
  <c r="K100" i="7"/>
  <c r="K35" i="7"/>
  <c r="K59" i="7"/>
  <c r="Q59" i="7" s="1"/>
  <c r="K15" i="7"/>
  <c r="Q15" i="7" s="1"/>
  <c r="K122" i="7"/>
  <c r="K105" i="7"/>
  <c r="K85" i="7"/>
  <c r="K9" i="7"/>
  <c r="K29" i="7"/>
  <c r="Q29" i="7" s="1"/>
  <c r="K91" i="7"/>
  <c r="K60" i="7"/>
  <c r="K98" i="7"/>
  <c r="K101" i="7"/>
  <c r="K53" i="7"/>
  <c r="K33" i="7"/>
  <c r="Q33" i="7" s="1"/>
  <c r="K128" i="7"/>
  <c r="K13" i="7"/>
  <c r="K102" i="7"/>
  <c r="K40" i="7"/>
  <c r="K17" i="7"/>
  <c r="K96" i="7"/>
  <c r="K28" i="7"/>
  <c r="Q28" i="7" s="1"/>
  <c r="K71" i="7"/>
  <c r="Q71" i="7" s="1"/>
  <c r="K125" i="7"/>
  <c r="K114" i="7"/>
  <c r="K64" i="7"/>
  <c r="K77" i="7"/>
  <c r="K30" i="7"/>
  <c r="Q30" i="7" s="1"/>
  <c r="K116" i="7"/>
  <c r="K65" i="7"/>
  <c r="K43" i="7"/>
  <c r="K66" i="7"/>
  <c r="K61" i="7"/>
  <c r="K44" i="7"/>
  <c r="K99" i="7"/>
  <c r="K62" i="7"/>
  <c r="K38" i="7"/>
  <c r="K110" i="7"/>
  <c r="Q110" i="7" s="1"/>
  <c r="K79" i="7"/>
  <c r="K23" i="7"/>
  <c r="K45" i="7"/>
  <c r="K78" i="7"/>
  <c r="Q78" i="7" s="1"/>
  <c r="K63" i="7"/>
  <c r="K131" i="7"/>
  <c r="K54" i="7"/>
  <c r="K26" i="7"/>
  <c r="K104" i="7"/>
  <c r="K49" i="7"/>
  <c r="K36" i="7"/>
  <c r="K111" i="7"/>
  <c r="Q111" i="7" s="1"/>
  <c r="K18" i="7"/>
  <c r="Q18" i="7" s="1"/>
  <c r="K42" i="7"/>
  <c r="K88" i="7"/>
  <c r="Q88" i="7" s="1"/>
  <c r="K69" i="7"/>
  <c r="K83" i="7"/>
  <c r="K127" i="7"/>
  <c r="K81" i="7"/>
  <c r="K124" i="7"/>
  <c r="K108" i="7"/>
  <c r="K34" i="7"/>
  <c r="Q34" i="7" s="1"/>
  <c r="K118" i="7"/>
  <c r="K55" i="7"/>
  <c r="K19" i="7"/>
  <c r="K46" i="7"/>
  <c r="K11" i="7"/>
  <c r="Q11" i="7" s="1"/>
  <c r="K120" i="7"/>
  <c r="K68" i="7"/>
  <c r="K48" i="7"/>
  <c r="K94" i="7"/>
  <c r="K112" i="7"/>
  <c r="Q112" i="7" s="1"/>
  <c r="K92" i="7"/>
  <c r="K39" i="7"/>
  <c r="K87" i="7"/>
  <c r="K106" i="7"/>
  <c r="K119" i="7"/>
  <c r="K73" i="7"/>
  <c r="K115" i="7"/>
  <c r="K126" i="7"/>
  <c r="Q126" i="7" s="1"/>
  <c r="K67" i="7"/>
  <c r="Q67" i="7" s="1"/>
  <c r="K72" i="7"/>
  <c r="K121" i="7"/>
  <c r="Q121" i="7" s="1"/>
  <c r="K47" i="7"/>
  <c r="Q47" i="7" s="1"/>
  <c r="L73" i="10"/>
  <c r="R73" i="10" s="1"/>
  <c r="L123" i="10"/>
  <c r="L63" i="10"/>
  <c r="L53" i="10"/>
  <c r="L20" i="10"/>
  <c r="L56" i="10"/>
  <c r="L107" i="10"/>
  <c r="L27" i="10"/>
  <c r="R27" i="10" s="1"/>
  <c r="L37" i="7"/>
  <c r="L34" i="7"/>
  <c r="R34" i="7" s="1"/>
  <c r="L73" i="7"/>
  <c r="L110" i="7"/>
  <c r="L59" i="7"/>
  <c r="L89" i="7"/>
  <c r="L102" i="7"/>
  <c r="K69" i="10"/>
  <c r="K95" i="7"/>
  <c r="Q95" i="7" s="1"/>
  <c r="K86" i="7"/>
  <c r="K109" i="7"/>
  <c r="K41" i="7"/>
  <c r="K29" i="10"/>
  <c r="K71" i="10"/>
  <c r="K133" i="10"/>
  <c r="Q133" i="10" s="1"/>
  <c r="K28" i="10"/>
  <c r="L85" i="7"/>
  <c r="K115" i="10"/>
  <c r="Q115" i="10" s="1"/>
  <c r="K128" i="10"/>
  <c r="K21" i="10"/>
  <c r="L67" i="10"/>
  <c r="K116" i="10"/>
  <c r="K51" i="10"/>
  <c r="Q51" i="10" s="1"/>
  <c r="L23" i="3"/>
  <c r="L106" i="3"/>
  <c r="L129" i="3"/>
  <c r="K75" i="7"/>
  <c r="K133" i="7"/>
  <c r="K129" i="7"/>
  <c r="K57" i="7"/>
  <c r="K22" i="7"/>
  <c r="K103" i="7"/>
  <c r="Q103" i="7" s="1"/>
  <c r="L39" i="10"/>
  <c r="L49" i="10"/>
  <c r="R49" i="10" s="1"/>
  <c r="L100" i="10"/>
  <c r="L49" i="7"/>
  <c r="L121" i="3"/>
  <c r="L81" i="3"/>
  <c r="L80" i="3"/>
  <c r="U3" i="7"/>
  <c r="Q4" i="7"/>
  <c r="U4" i="7"/>
  <c r="Q4" i="10"/>
  <c r="U3" i="10"/>
  <c r="V3" i="10"/>
  <c r="T3" i="10"/>
  <c r="K14" i="12"/>
  <c r="K70" i="12"/>
  <c r="K119" i="12"/>
  <c r="K143" i="12"/>
  <c r="K53" i="12"/>
  <c r="J106" i="12"/>
  <c r="K95" i="12"/>
  <c r="K67" i="12"/>
  <c r="K4" i="12"/>
  <c r="I21" i="12"/>
  <c r="K56" i="12"/>
  <c r="K19" i="12"/>
  <c r="K89" i="12"/>
  <c r="K17" i="12"/>
  <c r="K90" i="12"/>
  <c r="K122" i="12"/>
  <c r="J87" i="12"/>
  <c r="J107" i="12"/>
  <c r="K141" i="12"/>
  <c r="K87" i="12"/>
  <c r="K129" i="12"/>
  <c r="K96" i="12"/>
  <c r="K28" i="12"/>
  <c r="K59" i="12"/>
  <c r="I68" i="12"/>
  <c r="K126" i="12"/>
  <c r="K93" i="12"/>
  <c r="K102" i="12"/>
  <c r="K21" i="12"/>
  <c r="K46" i="12"/>
  <c r="K9" i="12"/>
  <c r="K94" i="12"/>
  <c r="K78" i="12"/>
  <c r="K41" i="12"/>
  <c r="I26" i="12"/>
  <c r="K100" i="12"/>
  <c r="K134" i="12"/>
  <c r="M26" i="12"/>
  <c r="K68" i="12"/>
  <c r="K130" i="12"/>
  <c r="K69" i="12"/>
  <c r="K82" i="12"/>
  <c r="K27" i="12"/>
  <c r="K99" i="12"/>
  <c r="K11" i="12"/>
  <c r="K43" i="12"/>
  <c r="K116" i="12"/>
  <c r="K133" i="12"/>
  <c r="K7" i="12"/>
  <c r="K127" i="12"/>
  <c r="K22" i="12"/>
  <c r="K125" i="12"/>
  <c r="K32" i="12"/>
  <c r="K16" i="12"/>
  <c r="K92" i="12"/>
  <c r="K10" i="12"/>
  <c r="K138" i="12"/>
  <c r="K42" i="12"/>
  <c r="K84" i="12"/>
  <c r="K62" i="12"/>
  <c r="J105" i="12"/>
  <c r="K25" i="12"/>
  <c r="K142" i="12"/>
  <c r="K107" i="12"/>
  <c r="K58" i="12"/>
  <c r="K23" i="12"/>
  <c r="K83" i="12"/>
  <c r="K30" i="12"/>
  <c r="I32" i="12"/>
  <c r="K31" i="12"/>
  <c r="K115" i="12"/>
  <c r="K8" i="12"/>
  <c r="K51" i="12"/>
  <c r="J50" i="12"/>
  <c r="K60" i="12"/>
  <c r="K123" i="12"/>
  <c r="K88" i="12"/>
  <c r="K85" i="12"/>
  <c r="K136" i="12"/>
  <c r="K48" i="12"/>
  <c r="K57" i="12"/>
  <c r="K104" i="12"/>
  <c r="K97" i="12"/>
  <c r="K47" i="12"/>
  <c r="K131" i="12"/>
  <c r="K120" i="12"/>
  <c r="K63" i="12"/>
  <c r="K106" i="12"/>
  <c r="K105" i="12"/>
  <c r="K128" i="12"/>
  <c r="K79" i="12"/>
  <c r="I117" i="12"/>
  <c r="K124" i="12"/>
  <c r="K26" i="12"/>
  <c r="K52" i="12"/>
  <c r="I13" i="12"/>
  <c r="K121" i="12"/>
  <c r="K144" i="12"/>
  <c r="K64" i="12"/>
  <c r="K65" i="12"/>
  <c r="K20" i="12"/>
  <c r="K55" i="12"/>
  <c r="K118" i="12"/>
  <c r="K12" i="12"/>
  <c r="K91" i="12"/>
  <c r="K54" i="12"/>
  <c r="K117" i="12"/>
  <c r="K137" i="12"/>
  <c r="K6" i="12"/>
  <c r="K86" i="12"/>
  <c r="K50" i="12"/>
  <c r="J33" i="12"/>
  <c r="K49" i="12"/>
  <c r="K45" i="12"/>
  <c r="K132" i="12"/>
  <c r="K81" i="12"/>
  <c r="K5" i="12"/>
  <c r="K44" i="12"/>
  <c r="I50" i="12"/>
  <c r="K33" i="12"/>
  <c r="K80" i="12"/>
  <c r="K101" i="12"/>
  <c r="K15" i="12"/>
  <c r="K18" i="12"/>
  <c r="U58" i="50" l="1"/>
  <c r="V31" i="50"/>
  <c r="V65" i="50"/>
  <c r="P106" i="12"/>
  <c r="Q104" i="12"/>
  <c r="Q105" i="12"/>
  <c r="Q81" i="12"/>
  <c r="Q80" i="12"/>
  <c r="Q89" i="12"/>
  <c r="Q86" i="12"/>
  <c r="Q116" i="12"/>
  <c r="Q144" i="12"/>
  <c r="Q100" i="12"/>
  <c r="Q126" i="12"/>
  <c r="Q125" i="12"/>
  <c r="Q121" i="12"/>
  <c r="Q124" i="12"/>
  <c r="Q143" i="12"/>
  <c r="Q102" i="12"/>
  <c r="Q137" i="12"/>
  <c r="Q87" i="12"/>
  <c r="Q106" i="12"/>
  <c r="Q88" i="12"/>
  <c r="Q83" i="12"/>
  <c r="Q92" i="12"/>
  <c r="Q118" i="12"/>
  <c r="Q122" i="12"/>
  <c r="Q123" i="12"/>
  <c r="Q128" i="12"/>
  <c r="Q127" i="12"/>
  <c r="Q142" i="12"/>
  <c r="Q96" i="12"/>
  <c r="Q101" i="12"/>
  <c r="Q99" i="12"/>
  <c r="Q79" i="12"/>
  <c r="Q91" i="12"/>
  <c r="Q129" i="12"/>
  <c r="Q119" i="12"/>
  <c r="Q141" i="12"/>
  <c r="Q133" i="12"/>
  <c r="P107" i="12"/>
  <c r="P105" i="12"/>
  <c r="Q84" i="12"/>
  <c r="Q136" i="12"/>
  <c r="Q131" i="12"/>
  <c r="Q78" i="12"/>
  <c r="Q90" i="12"/>
  <c r="Q115" i="12"/>
  <c r="Q120" i="12"/>
  <c r="Q134" i="12"/>
  <c r="Q132" i="12"/>
  <c r="P87" i="12"/>
  <c r="Q107" i="12"/>
  <c r="Q93" i="12"/>
  <c r="Q85" i="12"/>
  <c r="O117" i="12"/>
  <c r="Q95" i="12"/>
  <c r="Q138" i="12"/>
  <c r="Q94" i="12"/>
  <c r="Q82" i="12"/>
  <c r="Q117" i="12"/>
  <c r="Q130" i="12"/>
  <c r="Q97" i="12"/>
  <c r="V76" i="49"/>
  <c r="T132" i="53"/>
  <c r="Q132" i="53"/>
  <c r="V25" i="49"/>
  <c r="T76" i="49"/>
  <c r="U125" i="54"/>
  <c r="U106" i="51"/>
  <c r="U23" i="51"/>
  <c r="U24" i="54"/>
  <c r="Q64" i="12"/>
  <c r="V19" i="52"/>
  <c r="U94" i="52"/>
  <c r="R86" i="52"/>
  <c r="U69" i="52"/>
  <c r="V110" i="52"/>
  <c r="R19" i="52"/>
  <c r="V89" i="52"/>
  <c r="R64" i="52"/>
  <c r="V8" i="52"/>
  <c r="V88" i="52"/>
  <c r="U8" i="52"/>
  <c r="U105" i="52"/>
  <c r="U128" i="52"/>
  <c r="U33" i="52"/>
  <c r="Q23" i="12"/>
  <c r="T98" i="52"/>
  <c r="T62" i="52"/>
  <c r="V17" i="52"/>
  <c r="Q98" i="52"/>
  <c r="V27" i="52"/>
  <c r="V99" i="52"/>
  <c r="U13" i="52"/>
  <c r="V25" i="52"/>
  <c r="T13" i="52"/>
  <c r="U99" i="52"/>
  <c r="V23" i="52"/>
  <c r="V128" i="52"/>
  <c r="T86" i="53"/>
  <c r="U54" i="53"/>
  <c r="V15" i="53"/>
  <c r="V29" i="53"/>
  <c r="V34" i="53"/>
  <c r="Q86" i="53"/>
  <c r="U86" i="53"/>
  <c r="U34" i="53"/>
  <c r="U78" i="53"/>
  <c r="U19" i="53"/>
  <c r="V86" i="53"/>
  <c r="V124" i="53"/>
  <c r="V88" i="54"/>
  <c r="Q57" i="54"/>
  <c r="V98" i="54"/>
  <c r="Q24" i="54"/>
  <c r="V93" i="54"/>
  <c r="V44" i="54"/>
  <c r="V8" i="49"/>
  <c r="T9" i="49"/>
  <c r="U9" i="49"/>
  <c r="U120" i="49"/>
  <c r="T48" i="49"/>
  <c r="U59" i="49"/>
  <c r="Q59" i="49"/>
  <c r="U48" i="49"/>
  <c r="U62" i="49"/>
  <c r="R112" i="49"/>
  <c r="R53" i="49"/>
  <c r="U98" i="50"/>
  <c r="T59" i="50"/>
  <c r="T98" i="50"/>
  <c r="U113" i="50"/>
  <c r="U21" i="50"/>
  <c r="V18" i="50"/>
  <c r="V16" i="50"/>
  <c r="U43" i="51"/>
  <c r="Q21" i="51"/>
  <c r="Q43" i="51"/>
  <c r="V82" i="51"/>
  <c r="T121" i="51"/>
  <c r="U121" i="51"/>
  <c r="U74" i="51"/>
  <c r="Q49" i="51"/>
  <c r="V13" i="51"/>
  <c r="V19" i="51"/>
  <c r="R25" i="51"/>
  <c r="U49" i="51"/>
  <c r="U42" i="51"/>
  <c r="U183" i="51"/>
  <c r="V46" i="51"/>
  <c r="V9" i="51"/>
  <c r="T10" i="51"/>
  <c r="U11" i="51"/>
  <c r="T17" i="51"/>
  <c r="R124" i="51"/>
  <c r="V49" i="51"/>
  <c r="Q17" i="51"/>
  <c r="V11" i="51"/>
  <c r="V8" i="51"/>
  <c r="T183" i="51"/>
  <c r="V124" i="51"/>
  <c r="Q42" i="51"/>
  <c r="Q23" i="51"/>
  <c r="V50" i="51"/>
  <c r="Q41" i="51"/>
  <c r="R82" i="51"/>
  <c r="V24" i="51"/>
  <c r="V17" i="51"/>
  <c r="R37" i="51"/>
  <c r="T41" i="51"/>
  <c r="V89" i="51"/>
  <c r="V99" i="51"/>
  <c r="U127" i="53"/>
  <c r="R30" i="49"/>
  <c r="U39" i="49"/>
  <c r="U50" i="52"/>
  <c r="P7" i="47"/>
  <c r="V7" i="47"/>
  <c r="L7" i="47"/>
  <c r="R7" i="47"/>
  <c r="K7" i="48"/>
  <c r="Q7" i="48"/>
  <c r="M7" i="47"/>
  <c r="S7" i="47"/>
  <c r="N7" i="47"/>
  <c r="T7" i="47"/>
  <c r="R7" i="48"/>
  <c r="L7" i="48"/>
  <c r="N7" i="48"/>
  <c r="T7" i="48"/>
  <c r="O7" i="47"/>
  <c r="U7" i="47"/>
  <c r="Q27" i="12"/>
  <c r="U7" i="48"/>
  <c r="O7" i="48"/>
  <c r="Q7" i="47"/>
  <c r="K7" i="47"/>
  <c r="V7" i="48"/>
  <c r="P7" i="48"/>
  <c r="Q179" i="51"/>
  <c r="T179" i="51"/>
  <c r="U179" i="51"/>
  <c r="U136" i="51"/>
  <c r="Q136" i="51"/>
  <c r="T136" i="51"/>
  <c r="V238" i="49"/>
  <c r="R238" i="49"/>
  <c r="V216" i="49"/>
  <c r="R216" i="49"/>
  <c r="V270" i="49"/>
  <c r="R270" i="49"/>
  <c r="V256" i="49"/>
  <c r="R256" i="49"/>
  <c r="R209" i="49"/>
  <c r="V209" i="49"/>
  <c r="V205" i="49"/>
  <c r="R205" i="49"/>
  <c r="V168" i="49"/>
  <c r="R168" i="49"/>
  <c r="R161" i="49"/>
  <c r="V161" i="49"/>
  <c r="V255" i="49"/>
  <c r="R255" i="49"/>
  <c r="V259" i="49"/>
  <c r="R259" i="49"/>
  <c r="V236" i="49"/>
  <c r="R236" i="49"/>
  <c r="V136" i="49"/>
  <c r="R136" i="49"/>
  <c r="V151" i="49"/>
  <c r="R151" i="49"/>
  <c r="V141" i="49"/>
  <c r="R141" i="49"/>
  <c r="R225" i="49"/>
  <c r="V225" i="49"/>
  <c r="R207" i="49"/>
  <c r="V207" i="49"/>
  <c r="V139" i="49"/>
  <c r="R139" i="49"/>
  <c r="U114" i="53"/>
  <c r="T114" i="53"/>
  <c r="Q114" i="53"/>
  <c r="U50" i="53"/>
  <c r="Q50" i="53"/>
  <c r="T50" i="53"/>
  <c r="U127" i="51"/>
  <c r="Q127" i="51"/>
  <c r="T127" i="51"/>
  <c r="Q72" i="53"/>
  <c r="T72" i="53"/>
  <c r="U72" i="53"/>
  <c r="Q13" i="50"/>
  <c r="T13" i="50"/>
  <c r="U13" i="50"/>
  <c r="R132" i="50"/>
  <c r="V132" i="50"/>
  <c r="T115" i="54"/>
  <c r="Q115" i="54"/>
  <c r="U115" i="54"/>
  <c r="U69" i="50"/>
  <c r="T69" i="50"/>
  <c r="Q69" i="50"/>
  <c r="Q43" i="49"/>
  <c r="T43" i="49"/>
  <c r="U43" i="49"/>
  <c r="U23" i="54"/>
  <c r="T23" i="54"/>
  <c r="Q23" i="54"/>
  <c r="U38" i="54"/>
  <c r="T38" i="54"/>
  <c r="Q38" i="54"/>
  <c r="V80" i="54"/>
  <c r="R80" i="54"/>
  <c r="Q118" i="51"/>
  <c r="U118" i="51"/>
  <c r="T118" i="51"/>
  <c r="R107" i="50"/>
  <c r="V107" i="50"/>
  <c r="Q23" i="52"/>
  <c r="U23" i="52"/>
  <c r="T23" i="52"/>
  <c r="V49" i="54"/>
  <c r="R49" i="54"/>
  <c r="T43" i="54"/>
  <c r="Q43" i="54"/>
  <c r="U43" i="54"/>
  <c r="U90" i="49"/>
  <c r="T90" i="49"/>
  <c r="Q90" i="49"/>
  <c r="U249" i="51"/>
  <c r="T249" i="51"/>
  <c r="Q249" i="51"/>
  <c r="T233" i="51"/>
  <c r="Q233" i="51"/>
  <c r="U233" i="51"/>
  <c r="U208" i="51"/>
  <c r="T208" i="51"/>
  <c r="Q208" i="51"/>
  <c r="R256" i="54"/>
  <c r="V256" i="54"/>
  <c r="R156" i="54"/>
  <c r="V156" i="54"/>
  <c r="V269" i="54"/>
  <c r="R269" i="54"/>
  <c r="R140" i="54"/>
  <c r="V140" i="54"/>
  <c r="V207" i="54"/>
  <c r="R207" i="54"/>
  <c r="R226" i="54"/>
  <c r="V226" i="54"/>
  <c r="R172" i="54"/>
  <c r="V172" i="54"/>
  <c r="R187" i="54"/>
  <c r="V187" i="54"/>
  <c r="R240" i="54"/>
  <c r="V240" i="54"/>
  <c r="R213" i="54"/>
  <c r="V213" i="54"/>
  <c r="R233" i="54"/>
  <c r="V233" i="54"/>
  <c r="R151" i="54"/>
  <c r="V151" i="54"/>
  <c r="V165" i="54"/>
  <c r="R165" i="54"/>
  <c r="R182" i="54"/>
  <c r="V182" i="54"/>
  <c r="V160" i="54"/>
  <c r="R160" i="54"/>
  <c r="V260" i="54"/>
  <c r="R260" i="54"/>
  <c r="R193" i="54"/>
  <c r="V193" i="54"/>
  <c r="U113" i="52"/>
  <c r="T113" i="52"/>
  <c r="Q113" i="52"/>
  <c r="T62" i="51"/>
  <c r="Q62" i="51"/>
  <c r="U62" i="51"/>
  <c r="R102" i="54"/>
  <c r="V102" i="54"/>
  <c r="U181" i="54"/>
  <c r="T181" i="54"/>
  <c r="Q181" i="54"/>
  <c r="T250" i="54"/>
  <c r="Q250" i="54"/>
  <c r="U250" i="54"/>
  <c r="T265" i="54"/>
  <c r="Q265" i="54"/>
  <c r="U265" i="54"/>
  <c r="T159" i="54"/>
  <c r="U159" i="54"/>
  <c r="Q159" i="54"/>
  <c r="Q188" i="54"/>
  <c r="U188" i="54"/>
  <c r="T188" i="54"/>
  <c r="Q141" i="54"/>
  <c r="U141" i="54"/>
  <c r="T141" i="54"/>
  <c r="T161" i="54"/>
  <c r="Q161" i="54"/>
  <c r="U161" i="54"/>
  <c r="T191" i="54"/>
  <c r="Q191" i="54"/>
  <c r="U191" i="54"/>
  <c r="T151" i="54"/>
  <c r="Q151" i="54"/>
  <c r="U151" i="54"/>
  <c r="T241" i="54"/>
  <c r="Q241" i="54"/>
  <c r="U241" i="54"/>
  <c r="Q207" i="54"/>
  <c r="U207" i="54"/>
  <c r="T207" i="54"/>
  <c r="U166" i="54"/>
  <c r="T166" i="54"/>
  <c r="Q166" i="54"/>
  <c r="U231" i="54"/>
  <c r="T231" i="54"/>
  <c r="Q231" i="54"/>
  <c r="T224" i="54"/>
  <c r="Q224" i="54"/>
  <c r="U224" i="54"/>
  <c r="U137" i="54"/>
  <c r="T137" i="54"/>
  <c r="Q137" i="54"/>
  <c r="Q228" i="54"/>
  <c r="T228" i="54"/>
  <c r="U228" i="54"/>
  <c r="U205" i="54"/>
  <c r="T205" i="54"/>
  <c r="Q205" i="54"/>
  <c r="Q133" i="53"/>
  <c r="U133" i="53"/>
  <c r="T133" i="53"/>
  <c r="Q20" i="54"/>
  <c r="U20" i="54"/>
  <c r="T20" i="54"/>
  <c r="V30" i="52"/>
  <c r="R30" i="52"/>
  <c r="Q119" i="53"/>
  <c r="U119" i="53"/>
  <c r="T119" i="53"/>
  <c r="R61" i="52"/>
  <c r="V61" i="52"/>
  <c r="R116" i="50"/>
  <c r="V116" i="50"/>
  <c r="V67" i="52"/>
  <c r="R67" i="52"/>
  <c r="R119" i="54"/>
  <c r="V119" i="54"/>
  <c r="U74" i="50"/>
  <c r="T74" i="50"/>
  <c r="Q74" i="50"/>
  <c r="Q87" i="51"/>
  <c r="T87" i="51"/>
  <c r="U87" i="51"/>
  <c r="V122" i="49"/>
  <c r="R122" i="49"/>
  <c r="U64" i="51"/>
  <c r="T64" i="51"/>
  <c r="Q64" i="51"/>
  <c r="V38" i="54"/>
  <c r="R38" i="54"/>
  <c r="Q29" i="53"/>
  <c r="T29" i="53"/>
  <c r="U29" i="53"/>
  <c r="R49" i="50"/>
  <c r="V49" i="50"/>
  <c r="R76" i="52"/>
  <c r="V76" i="52"/>
  <c r="V47" i="54"/>
  <c r="R47" i="54"/>
  <c r="Q36" i="52"/>
  <c r="U36" i="52"/>
  <c r="T36" i="52"/>
  <c r="Q16" i="52"/>
  <c r="U16" i="52"/>
  <c r="R57" i="52"/>
  <c r="V57" i="52"/>
  <c r="T241" i="51"/>
  <c r="U241" i="51"/>
  <c r="Q241" i="51"/>
  <c r="U271" i="51"/>
  <c r="T271" i="51"/>
  <c r="Q271" i="51"/>
  <c r="V142" i="53"/>
  <c r="R142" i="53"/>
  <c r="R139" i="53"/>
  <c r="V139" i="53"/>
  <c r="R145" i="53"/>
  <c r="V145" i="53"/>
  <c r="V152" i="53"/>
  <c r="R152" i="53"/>
  <c r="R196" i="53"/>
  <c r="V196" i="53"/>
  <c r="V174" i="53"/>
  <c r="R174" i="53"/>
  <c r="V163" i="53"/>
  <c r="R163" i="53"/>
  <c r="R136" i="53"/>
  <c r="V136" i="53"/>
  <c r="R256" i="53"/>
  <c r="V256" i="53"/>
  <c r="R166" i="53"/>
  <c r="V166" i="53"/>
  <c r="V141" i="53"/>
  <c r="R141" i="53"/>
  <c r="R199" i="53"/>
  <c r="V199" i="53"/>
  <c r="V252" i="53"/>
  <c r="R252" i="53"/>
  <c r="V172" i="53"/>
  <c r="R172" i="53"/>
  <c r="V191" i="53"/>
  <c r="R191" i="53"/>
  <c r="R232" i="53"/>
  <c r="V232" i="53"/>
  <c r="V250" i="53"/>
  <c r="R250" i="53"/>
  <c r="V118" i="52"/>
  <c r="R118" i="52"/>
  <c r="V36" i="50"/>
  <c r="R36" i="50"/>
  <c r="U269" i="49"/>
  <c r="T269" i="49"/>
  <c r="Q269" i="49"/>
  <c r="U153" i="49"/>
  <c r="T153" i="49"/>
  <c r="Q153" i="49"/>
  <c r="Q205" i="49"/>
  <c r="U205" i="49"/>
  <c r="T205" i="49"/>
  <c r="Q163" i="49"/>
  <c r="U163" i="49"/>
  <c r="T163" i="49"/>
  <c r="U256" i="49"/>
  <c r="T256" i="49"/>
  <c r="Q256" i="49"/>
  <c r="U244" i="49"/>
  <c r="T244" i="49"/>
  <c r="Q244" i="49"/>
  <c r="U228" i="49"/>
  <c r="T228" i="49"/>
  <c r="Q228" i="49"/>
  <c r="U157" i="49"/>
  <c r="T157" i="49"/>
  <c r="Q157" i="49"/>
  <c r="Q216" i="49"/>
  <c r="U216" i="49"/>
  <c r="T216" i="49"/>
  <c r="U250" i="49"/>
  <c r="Q250" i="49"/>
  <c r="T250" i="49"/>
  <c r="Q191" i="49"/>
  <c r="U191" i="49"/>
  <c r="T191" i="49"/>
  <c r="U251" i="49"/>
  <c r="T251" i="49"/>
  <c r="Q251" i="49"/>
  <c r="U144" i="49"/>
  <c r="T144" i="49"/>
  <c r="Q144" i="49"/>
  <c r="U206" i="49"/>
  <c r="T206" i="49"/>
  <c r="Q206" i="49"/>
  <c r="U224" i="49"/>
  <c r="T224" i="49"/>
  <c r="Q224" i="49"/>
  <c r="T199" i="49"/>
  <c r="Q199" i="49"/>
  <c r="U199" i="49"/>
  <c r="Q246" i="49"/>
  <c r="T246" i="49"/>
  <c r="U246" i="49"/>
  <c r="Q160" i="49"/>
  <c r="U160" i="49"/>
  <c r="T160" i="49"/>
  <c r="V108" i="51"/>
  <c r="R108" i="51"/>
  <c r="U44" i="53"/>
  <c r="Q44" i="53"/>
  <c r="T44" i="53"/>
  <c r="Q190" i="53"/>
  <c r="U190" i="53"/>
  <c r="Q220" i="53"/>
  <c r="U220" i="53"/>
  <c r="U165" i="53"/>
  <c r="T165" i="53"/>
  <c r="Q165" i="53"/>
  <c r="U263" i="53"/>
  <c r="Q263" i="53"/>
  <c r="T263" i="53"/>
  <c r="Q148" i="53"/>
  <c r="T148" i="53"/>
  <c r="U148" i="53"/>
  <c r="Q236" i="53"/>
  <c r="U236" i="53"/>
  <c r="U205" i="53"/>
  <c r="T205" i="53"/>
  <c r="Q205" i="53"/>
  <c r="U206" i="53"/>
  <c r="Q206" i="53"/>
  <c r="T206" i="53"/>
  <c r="U248" i="53"/>
  <c r="T248" i="53"/>
  <c r="Q248" i="53"/>
  <c r="Q226" i="53"/>
  <c r="T226" i="53"/>
  <c r="U226" i="53"/>
  <c r="U227" i="53"/>
  <c r="Q227" i="53"/>
  <c r="T227" i="53"/>
  <c r="U160" i="53"/>
  <c r="Q160" i="53"/>
  <c r="T160" i="53"/>
  <c r="Q182" i="53"/>
  <c r="U182" i="53"/>
  <c r="Q235" i="53"/>
  <c r="U235" i="53"/>
  <c r="T235" i="53"/>
  <c r="U223" i="53"/>
  <c r="T223" i="53"/>
  <c r="Q223" i="53"/>
  <c r="T137" i="53"/>
  <c r="Q137" i="53"/>
  <c r="U137" i="53"/>
  <c r="T155" i="53"/>
  <c r="Q155" i="53"/>
  <c r="U155" i="53"/>
  <c r="V106" i="51"/>
  <c r="R106" i="51"/>
  <c r="R102" i="52"/>
  <c r="V102" i="52"/>
  <c r="U89" i="50"/>
  <c r="Q89" i="50"/>
  <c r="T89" i="50"/>
  <c r="R20" i="50"/>
  <c r="V20" i="50"/>
  <c r="T23" i="50"/>
  <c r="Q23" i="50"/>
  <c r="U23" i="50"/>
  <c r="Q38" i="53"/>
  <c r="U38" i="53"/>
  <c r="T38" i="53"/>
  <c r="V58" i="51"/>
  <c r="R58" i="51"/>
  <c r="V83" i="54"/>
  <c r="R83" i="54"/>
  <c r="V94" i="50"/>
  <c r="R94" i="50"/>
  <c r="R77" i="51"/>
  <c r="V77" i="51"/>
  <c r="V80" i="50"/>
  <c r="R80" i="50"/>
  <c r="V122" i="52"/>
  <c r="R122" i="52"/>
  <c r="Q96" i="54"/>
  <c r="U96" i="54"/>
  <c r="T96" i="54"/>
  <c r="V96" i="54"/>
  <c r="R96" i="54"/>
  <c r="Q94" i="54"/>
  <c r="U94" i="54"/>
  <c r="T94" i="54"/>
  <c r="R100" i="52"/>
  <c r="V100" i="52"/>
  <c r="V109" i="49"/>
  <c r="R109" i="49"/>
  <c r="T51" i="49"/>
  <c r="Q51" i="49"/>
  <c r="U51" i="49"/>
  <c r="V131" i="53"/>
  <c r="R131" i="53"/>
  <c r="Q184" i="51"/>
  <c r="U184" i="51"/>
  <c r="T184" i="51"/>
  <c r="Q192" i="51"/>
  <c r="U192" i="51"/>
  <c r="T192" i="51"/>
  <c r="R198" i="52"/>
  <c r="V198" i="52"/>
  <c r="R200" i="52"/>
  <c r="V200" i="52"/>
  <c r="V170" i="52"/>
  <c r="R170" i="52"/>
  <c r="V185" i="52"/>
  <c r="R185" i="52"/>
  <c r="R268" i="52"/>
  <c r="V268" i="52"/>
  <c r="R250" i="52"/>
  <c r="V250" i="52"/>
  <c r="T230" i="52"/>
  <c r="R230" i="52"/>
  <c r="V230" i="52"/>
  <c r="R260" i="52"/>
  <c r="V260" i="52"/>
  <c r="R240" i="52"/>
  <c r="V240" i="52"/>
  <c r="R181" i="52"/>
  <c r="V181" i="52"/>
  <c r="R155" i="52"/>
  <c r="V155" i="52"/>
  <c r="R223" i="52"/>
  <c r="V223" i="52"/>
  <c r="V263" i="52"/>
  <c r="R263" i="52"/>
  <c r="V253" i="52"/>
  <c r="R253" i="52"/>
  <c r="V254" i="52"/>
  <c r="R254" i="52"/>
  <c r="V206" i="52"/>
  <c r="R206" i="52"/>
  <c r="R209" i="52"/>
  <c r="V209" i="52"/>
  <c r="V32" i="53"/>
  <c r="R32" i="53"/>
  <c r="U123" i="50"/>
  <c r="T123" i="50"/>
  <c r="Q123" i="50"/>
  <c r="R79" i="54"/>
  <c r="V79" i="54"/>
  <c r="Q53" i="50"/>
  <c r="T53" i="50"/>
  <c r="U53" i="50"/>
  <c r="U219" i="52"/>
  <c r="T219" i="52"/>
  <c r="Q219" i="52"/>
  <c r="Q264" i="52"/>
  <c r="T264" i="52"/>
  <c r="U264" i="52"/>
  <c r="T195" i="52"/>
  <c r="Q195" i="52"/>
  <c r="U195" i="52"/>
  <c r="T269" i="52"/>
  <c r="Q269" i="52"/>
  <c r="U269" i="52"/>
  <c r="Q233" i="52"/>
  <c r="T233" i="52"/>
  <c r="U233" i="52"/>
  <c r="Q250" i="52"/>
  <c r="U250" i="52"/>
  <c r="T250" i="52"/>
  <c r="U198" i="52"/>
  <c r="T198" i="52"/>
  <c r="Q198" i="52"/>
  <c r="T136" i="52"/>
  <c r="U136" i="52"/>
  <c r="Q136" i="52"/>
  <c r="U167" i="52"/>
  <c r="T167" i="52"/>
  <c r="Q167" i="52"/>
  <c r="T159" i="52"/>
  <c r="Q159" i="52"/>
  <c r="U159" i="52"/>
  <c r="T183" i="52"/>
  <c r="Q183" i="52"/>
  <c r="U183" i="52"/>
  <c r="U227" i="52"/>
  <c r="T227" i="52"/>
  <c r="Q227" i="52"/>
  <c r="U238" i="52"/>
  <c r="T238" i="52"/>
  <c r="Q238" i="52"/>
  <c r="Q145" i="52"/>
  <c r="U145" i="52"/>
  <c r="T145" i="52"/>
  <c r="Q156" i="52"/>
  <c r="U156" i="52"/>
  <c r="T156" i="52"/>
  <c r="Q160" i="52"/>
  <c r="U160" i="52"/>
  <c r="T160" i="52"/>
  <c r="U240" i="52"/>
  <c r="T240" i="52"/>
  <c r="Q240" i="52"/>
  <c r="V115" i="54"/>
  <c r="R115" i="54"/>
  <c r="V115" i="51"/>
  <c r="R115" i="51"/>
  <c r="V79" i="49"/>
  <c r="R79" i="49"/>
  <c r="Q46" i="50"/>
  <c r="U46" i="50"/>
  <c r="Q70" i="53"/>
  <c r="U70" i="53"/>
  <c r="T70" i="53"/>
  <c r="U27" i="53"/>
  <c r="Q27" i="53"/>
  <c r="V78" i="49"/>
  <c r="R78" i="49"/>
  <c r="R87" i="54"/>
  <c r="V87" i="54"/>
  <c r="V78" i="50"/>
  <c r="R78" i="50"/>
  <c r="V48" i="54"/>
  <c r="R48" i="54"/>
  <c r="U16" i="54"/>
  <c r="Q16" i="54"/>
  <c r="T16" i="54"/>
  <c r="R78" i="53"/>
  <c r="V78" i="53"/>
  <c r="Q65" i="50"/>
  <c r="U65" i="50"/>
  <c r="V66" i="51"/>
  <c r="R66" i="51"/>
  <c r="Q31" i="50"/>
  <c r="U31" i="50"/>
  <c r="T31" i="50"/>
  <c r="Q128" i="50"/>
  <c r="U128" i="50"/>
  <c r="T128" i="50"/>
  <c r="T22" i="54"/>
  <c r="V22" i="54"/>
  <c r="R22" i="54"/>
  <c r="U122" i="54"/>
  <c r="Q122" i="54"/>
  <c r="T122" i="54"/>
  <c r="U31" i="54"/>
  <c r="T31" i="54"/>
  <c r="Q31" i="54"/>
  <c r="U248" i="51"/>
  <c r="T248" i="51"/>
  <c r="Q248" i="51"/>
  <c r="T189" i="51"/>
  <c r="Q189" i="51"/>
  <c r="U189" i="51"/>
  <c r="U71" i="51"/>
  <c r="T71" i="51"/>
  <c r="Q71" i="51"/>
  <c r="T127" i="54"/>
  <c r="Q127" i="54"/>
  <c r="U127" i="54"/>
  <c r="V79" i="51"/>
  <c r="R79" i="51"/>
  <c r="T25" i="49"/>
  <c r="U25" i="49"/>
  <c r="Q25" i="49"/>
  <c r="T84" i="52"/>
  <c r="Q84" i="52"/>
  <c r="U84" i="52"/>
  <c r="U108" i="53"/>
  <c r="T108" i="53"/>
  <c r="Q108" i="53"/>
  <c r="U47" i="52"/>
  <c r="T47" i="52"/>
  <c r="Q47" i="52"/>
  <c r="T35" i="50"/>
  <c r="R35" i="50"/>
  <c r="V35" i="50"/>
  <c r="T26" i="49"/>
  <c r="Q26" i="49"/>
  <c r="U26" i="49"/>
  <c r="Q81" i="52"/>
  <c r="U81" i="52"/>
  <c r="T81" i="52"/>
  <c r="U94" i="50"/>
  <c r="T94" i="50"/>
  <c r="Q94" i="50"/>
  <c r="T33" i="51"/>
  <c r="U33" i="51"/>
  <c r="Q33" i="51"/>
  <c r="U12" i="54"/>
  <c r="T12" i="54"/>
  <c r="Q12" i="54"/>
  <c r="V27" i="49"/>
  <c r="R27" i="49"/>
  <c r="U94" i="51"/>
  <c r="T94" i="51"/>
  <c r="Q94" i="51"/>
  <c r="V95" i="50"/>
  <c r="R95" i="50"/>
  <c r="R117" i="54"/>
  <c r="V117" i="54"/>
  <c r="Q52" i="49"/>
  <c r="U52" i="49"/>
  <c r="T52" i="49"/>
  <c r="T102" i="49"/>
  <c r="Q102" i="49"/>
  <c r="U102" i="49"/>
  <c r="V27" i="51"/>
  <c r="R27" i="51"/>
  <c r="U214" i="51"/>
  <c r="T214" i="51"/>
  <c r="Q214" i="51"/>
  <c r="Q181" i="51"/>
  <c r="U181" i="51"/>
  <c r="T181" i="51"/>
  <c r="R136" i="51"/>
  <c r="V136" i="51"/>
  <c r="R167" i="51"/>
  <c r="V167" i="51"/>
  <c r="V193" i="51"/>
  <c r="R193" i="51"/>
  <c r="V267" i="51"/>
  <c r="R267" i="51"/>
  <c r="V231" i="51"/>
  <c r="R231" i="51"/>
  <c r="V169" i="51"/>
  <c r="R169" i="51"/>
  <c r="V217" i="51"/>
  <c r="R217" i="51"/>
  <c r="V232" i="51"/>
  <c r="R232" i="51"/>
  <c r="V195" i="51"/>
  <c r="R195" i="51"/>
  <c r="V171" i="51"/>
  <c r="R171" i="51"/>
  <c r="V187" i="51"/>
  <c r="R187" i="51"/>
  <c r="V184" i="51"/>
  <c r="R184" i="51"/>
  <c r="V156" i="51"/>
  <c r="R156" i="51"/>
  <c r="R141" i="51"/>
  <c r="V141" i="51"/>
  <c r="R164" i="51"/>
  <c r="V164" i="51"/>
  <c r="R247" i="51"/>
  <c r="V247" i="51"/>
  <c r="V152" i="51"/>
  <c r="R152" i="51"/>
  <c r="R135" i="51"/>
  <c r="V135" i="51"/>
  <c r="V71" i="50"/>
  <c r="R71" i="50"/>
  <c r="V106" i="49"/>
  <c r="R106" i="49"/>
  <c r="U80" i="49"/>
  <c r="T80" i="49"/>
  <c r="Q80" i="49"/>
  <c r="U40" i="53"/>
  <c r="Q40" i="53"/>
  <c r="T40" i="53"/>
  <c r="T32" i="49"/>
  <c r="R32" i="49"/>
  <c r="V32" i="49"/>
  <c r="T133" i="54"/>
  <c r="Q133" i="54"/>
  <c r="U133" i="54"/>
  <c r="T26" i="52"/>
  <c r="U26" i="52"/>
  <c r="Q26" i="52"/>
  <c r="Q132" i="50"/>
  <c r="T132" i="50"/>
  <c r="U132" i="50"/>
  <c r="U30" i="49"/>
  <c r="Q30" i="49"/>
  <c r="Q53" i="54"/>
  <c r="U53" i="54"/>
  <c r="T53" i="54"/>
  <c r="V72" i="49"/>
  <c r="R72" i="49"/>
  <c r="V133" i="49"/>
  <c r="R133" i="49"/>
  <c r="U56" i="54"/>
  <c r="T56" i="54"/>
  <c r="Q56" i="54"/>
  <c r="R11" i="50"/>
  <c r="V11" i="50"/>
  <c r="U111" i="50"/>
  <c r="T111" i="50"/>
  <c r="Q111" i="50"/>
  <c r="U11" i="49"/>
  <c r="Q11" i="49"/>
  <c r="T11" i="49"/>
  <c r="R117" i="51"/>
  <c r="V117" i="51"/>
  <c r="V63" i="54"/>
  <c r="R63" i="54"/>
  <c r="U108" i="52"/>
  <c r="T108" i="52"/>
  <c r="Q108" i="52"/>
  <c r="R27" i="54"/>
  <c r="V27" i="54"/>
  <c r="V48" i="52"/>
  <c r="R48" i="52"/>
  <c r="V34" i="51"/>
  <c r="R34" i="51"/>
  <c r="U204" i="51"/>
  <c r="T204" i="51"/>
  <c r="Q204" i="51"/>
  <c r="U239" i="51"/>
  <c r="T239" i="51"/>
  <c r="Q239" i="51"/>
  <c r="R20" i="53"/>
  <c r="V20" i="53"/>
  <c r="Q117" i="54"/>
  <c r="U117" i="54"/>
  <c r="T117" i="54"/>
  <c r="V77" i="53"/>
  <c r="R77" i="53"/>
  <c r="V105" i="49"/>
  <c r="R105" i="49"/>
  <c r="R103" i="52"/>
  <c r="V103" i="52"/>
  <c r="V70" i="50"/>
  <c r="R70" i="50"/>
  <c r="U94" i="49"/>
  <c r="T94" i="49"/>
  <c r="Q94" i="49"/>
  <c r="T97" i="52"/>
  <c r="Q97" i="52"/>
  <c r="U97" i="52"/>
  <c r="V70" i="51"/>
  <c r="R70" i="51"/>
  <c r="U78" i="50"/>
  <c r="T78" i="50"/>
  <c r="Q78" i="50"/>
  <c r="T52" i="51"/>
  <c r="Q52" i="51"/>
  <c r="U52" i="51"/>
  <c r="U51" i="51"/>
  <c r="T51" i="51"/>
  <c r="Q51" i="51"/>
  <c r="U60" i="51"/>
  <c r="T60" i="51"/>
  <c r="Q60" i="51"/>
  <c r="Q85" i="53"/>
  <c r="U85" i="53"/>
  <c r="V91" i="54"/>
  <c r="R91" i="54"/>
  <c r="R80" i="51"/>
  <c r="V80" i="51"/>
  <c r="Q74" i="54"/>
  <c r="U74" i="54"/>
  <c r="T65" i="54"/>
  <c r="Q65" i="54"/>
  <c r="U65" i="54"/>
  <c r="U60" i="49"/>
  <c r="T60" i="49"/>
  <c r="Q60" i="49"/>
  <c r="Q13" i="49"/>
  <c r="T13" i="49"/>
  <c r="U13" i="49"/>
  <c r="V120" i="51"/>
  <c r="R120" i="51"/>
  <c r="T141" i="51"/>
  <c r="Q141" i="51"/>
  <c r="U141" i="51"/>
  <c r="U243" i="51"/>
  <c r="T243" i="51"/>
  <c r="Q243" i="51"/>
  <c r="V142" i="50"/>
  <c r="R142" i="50"/>
  <c r="R210" i="50"/>
  <c r="V210" i="50"/>
  <c r="V242" i="50"/>
  <c r="R242" i="50"/>
  <c r="R205" i="50"/>
  <c r="V205" i="50"/>
  <c r="V185" i="50"/>
  <c r="R185" i="50"/>
  <c r="V176" i="50"/>
  <c r="R176" i="50"/>
  <c r="R211" i="50"/>
  <c r="V211" i="50"/>
  <c r="R157" i="50"/>
  <c r="V157" i="50"/>
  <c r="R155" i="50"/>
  <c r="V155" i="50"/>
  <c r="V136" i="50"/>
  <c r="R136" i="50"/>
  <c r="R264" i="50"/>
  <c r="V264" i="50"/>
  <c r="V144" i="50"/>
  <c r="R144" i="50"/>
  <c r="R238" i="50"/>
  <c r="V238" i="50"/>
  <c r="R171" i="50"/>
  <c r="V171" i="50"/>
  <c r="R186" i="50"/>
  <c r="V186" i="50"/>
  <c r="R192" i="50"/>
  <c r="V192" i="50"/>
  <c r="V147" i="50"/>
  <c r="R147" i="50"/>
  <c r="R160" i="50"/>
  <c r="V160" i="50"/>
  <c r="V68" i="50"/>
  <c r="R68" i="50"/>
  <c r="U120" i="52"/>
  <c r="Q120" i="52"/>
  <c r="T120" i="52"/>
  <c r="T14" i="50"/>
  <c r="Q14" i="50"/>
  <c r="U14" i="50"/>
  <c r="U219" i="50"/>
  <c r="T219" i="50"/>
  <c r="Q219" i="50"/>
  <c r="U173" i="50"/>
  <c r="T173" i="50"/>
  <c r="Q173" i="50"/>
  <c r="U268" i="50"/>
  <c r="T268" i="50"/>
  <c r="Q268" i="50"/>
  <c r="Q139" i="50"/>
  <c r="U139" i="50"/>
  <c r="T139" i="50"/>
  <c r="U174" i="50"/>
  <c r="T174" i="50"/>
  <c r="Q174" i="50"/>
  <c r="T197" i="50"/>
  <c r="Q197" i="50"/>
  <c r="U197" i="50"/>
  <c r="U241" i="50"/>
  <c r="T241" i="50"/>
  <c r="Q241" i="50"/>
  <c r="T167" i="50"/>
  <c r="U167" i="50"/>
  <c r="Q167" i="50"/>
  <c r="T209" i="50"/>
  <c r="Q209" i="50"/>
  <c r="U209" i="50"/>
  <c r="U259" i="50"/>
  <c r="T259" i="50"/>
  <c r="Q259" i="50"/>
  <c r="T189" i="50"/>
  <c r="U189" i="50"/>
  <c r="Q189" i="50"/>
  <c r="T158" i="50"/>
  <c r="Q158" i="50"/>
  <c r="U158" i="50"/>
  <c r="T183" i="50"/>
  <c r="U183" i="50"/>
  <c r="Q183" i="50"/>
  <c r="U185" i="50"/>
  <c r="Q185" i="50"/>
  <c r="T185" i="50"/>
  <c r="T143" i="50"/>
  <c r="Q143" i="50"/>
  <c r="U143" i="50"/>
  <c r="Q171" i="50"/>
  <c r="U171" i="50"/>
  <c r="T171" i="50"/>
  <c r="T216" i="50"/>
  <c r="U216" i="50"/>
  <c r="Q216" i="50"/>
  <c r="T72" i="49"/>
  <c r="T215" i="51"/>
  <c r="Q215" i="51"/>
  <c r="U215" i="51"/>
  <c r="U169" i="51"/>
  <c r="T169" i="51"/>
  <c r="Q169" i="51"/>
  <c r="V267" i="49"/>
  <c r="R267" i="49"/>
  <c r="V143" i="49"/>
  <c r="R143" i="49"/>
  <c r="V185" i="49"/>
  <c r="R185" i="49"/>
  <c r="R171" i="49"/>
  <c r="V171" i="49"/>
  <c r="V159" i="49"/>
  <c r="R159" i="49"/>
  <c r="V213" i="49"/>
  <c r="R213" i="49"/>
  <c r="V198" i="49"/>
  <c r="R198" i="49"/>
  <c r="V156" i="49"/>
  <c r="R156" i="49"/>
  <c r="V194" i="49"/>
  <c r="R194" i="49"/>
  <c r="V269" i="49"/>
  <c r="R269" i="49"/>
  <c r="R140" i="49"/>
  <c r="V140" i="49"/>
  <c r="V183" i="49"/>
  <c r="R183" i="49"/>
  <c r="V220" i="49"/>
  <c r="R220" i="49"/>
  <c r="V179" i="49"/>
  <c r="R179" i="49"/>
  <c r="V193" i="49"/>
  <c r="R193" i="49"/>
  <c r="V247" i="49"/>
  <c r="R247" i="49"/>
  <c r="V266" i="49"/>
  <c r="R266" i="49"/>
  <c r="Q39" i="51"/>
  <c r="T39" i="51"/>
  <c r="U39" i="51"/>
  <c r="V69" i="50"/>
  <c r="R69" i="50"/>
  <c r="Q50" i="54"/>
  <c r="U50" i="54"/>
  <c r="T50" i="54"/>
  <c r="R7" i="50"/>
  <c r="V7" i="50"/>
  <c r="V119" i="50"/>
  <c r="R119" i="50"/>
  <c r="T12" i="50"/>
  <c r="Q12" i="50"/>
  <c r="U12" i="50"/>
  <c r="U102" i="51"/>
  <c r="T102" i="51"/>
  <c r="Q102" i="51"/>
  <c r="U42" i="54"/>
  <c r="T42" i="54"/>
  <c r="Q42" i="54"/>
  <c r="Q88" i="50"/>
  <c r="U88" i="50"/>
  <c r="T88" i="50"/>
  <c r="R15" i="49"/>
  <c r="V15" i="49"/>
  <c r="V96" i="53"/>
  <c r="R96" i="53"/>
  <c r="T12" i="49"/>
  <c r="U12" i="49"/>
  <c r="Q12" i="49"/>
  <c r="T59" i="53"/>
  <c r="Q59" i="53"/>
  <c r="U59" i="53"/>
  <c r="T100" i="52"/>
  <c r="Q100" i="52"/>
  <c r="U100" i="52"/>
  <c r="U61" i="51"/>
  <c r="T61" i="51"/>
  <c r="Q61" i="51"/>
  <c r="U82" i="49"/>
  <c r="T82" i="49"/>
  <c r="Q82" i="49"/>
  <c r="Q119" i="52"/>
  <c r="U119" i="52"/>
  <c r="T119" i="52"/>
  <c r="U255" i="51"/>
  <c r="T255" i="51"/>
  <c r="Q255" i="51"/>
  <c r="U186" i="51"/>
  <c r="T186" i="51"/>
  <c r="Q186" i="51"/>
  <c r="R251" i="54"/>
  <c r="V251" i="54"/>
  <c r="V171" i="54"/>
  <c r="R171" i="54"/>
  <c r="V188" i="54"/>
  <c r="R188" i="54"/>
  <c r="V195" i="54"/>
  <c r="R195" i="54"/>
  <c r="V135" i="54"/>
  <c r="R135" i="54"/>
  <c r="V162" i="54"/>
  <c r="R162" i="54"/>
  <c r="R209" i="54"/>
  <c r="V209" i="54"/>
  <c r="R194" i="54"/>
  <c r="V194" i="54"/>
  <c r="R191" i="54"/>
  <c r="V191" i="54"/>
  <c r="R139" i="54"/>
  <c r="V139" i="54"/>
  <c r="V238" i="54"/>
  <c r="R238" i="54"/>
  <c r="V228" i="54"/>
  <c r="R228" i="54"/>
  <c r="R242" i="54"/>
  <c r="V242" i="54"/>
  <c r="R247" i="54"/>
  <c r="V247" i="54"/>
  <c r="V152" i="54"/>
  <c r="R152" i="54"/>
  <c r="V231" i="54"/>
  <c r="R231" i="54"/>
  <c r="V180" i="54"/>
  <c r="R180" i="54"/>
  <c r="R155" i="54"/>
  <c r="V155" i="54"/>
  <c r="V42" i="53"/>
  <c r="R42" i="53"/>
  <c r="R25" i="54"/>
  <c r="V25" i="54"/>
  <c r="T109" i="54"/>
  <c r="Q109" i="54"/>
  <c r="U109" i="54"/>
  <c r="R106" i="53"/>
  <c r="V106" i="53"/>
  <c r="U142" i="54"/>
  <c r="T142" i="54"/>
  <c r="Q142" i="54"/>
  <c r="Q226" i="54"/>
  <c r="U226" i="54"/>
  <c r="T226" i="54"/>
  <c r="T146" i="54"/>
  <c r="U146" i="54"/>
  <c r="Q146" i="54"/>
  <c r="Q178" i="54"/>
  <c r="U178" i="54"/>
  <c r="U238" i="54"/>
  <c r="T238" i="54"/>
  <c r="Q238" i="54"/>
  <c r="T235" i="54"/>
  <c r="U235" i="54"/>
  <c r="Q235" i="54"/>
  <c r="Q194" i="54"/>
  <c r="U194" i="54"/>
  <c r="T194" i="54"/>
  <c r="U179" i="54"/>
  <c r="Q179" i="54"/>
  <c r="T179" i="54"/>
  <c r="U145" i="54"/>
  <c r="Q145" i="54"/>
  <c r="T145" i="54"/>
  <c r="Q244" i="54"/>
  <c r="U244" i="54"/>
  <c r="T244" i="54"/>
  <c r="U269" i="54"/>
  <c r="T269" i="54"/>
  <c r="Q269" i="54"/>
  <c r="Q201" i="54"/>
  <c r="U201" i="54"/>
  <c r="T201" i="54"/>
  <c r="U173" i="54"/>
  <c r="Q173" i="54"/>
  <c r="T173" i="54"/>
  <c r="U160" i="54"/>
  <c r="T160" i="54"/>
  <c r="Q160" i="54"/>
  <c r="Q266" i="54"/>
  <c r="U266" i="54"/>
  <c r="T266" i="54"/>
  <c r="U198" i="54"/>
  <c r="T198" i="54"/>
  <c r="Q198" i="54"/>
  <c r="U247" i="54"/>
  <c r="Q247" i="54"/>
  <c r="T247" i="54"/>
  <c r="R37" i="53"/>
  <c r="V37" i="53"/>
  <c r="V51" i="51"/>
  <c r="R51" i="51"/>
  <c r="T114" i="49"/>
  <c r="Q114" i="49"/>
  <c r="U114" i="49"/>
  <c r="R6" i="50"/>
  <c r="V6" i="50"/>
  <c r="V124" i="49"/>
  <c r="R124" i="49"/>
  <c r="R59" i="53"/>
  <c r="V59" i="53"/>
  <c r="V62" i="49"/>
  <c r="R62" i="49"/>
  <c r="R42" i="54"/>
  <c r="V42" i="54"/>
  <c r="Q41" i="50"/>
  <c r="U41" i="50"/>
  <c r="T41" i="50"/>
  <c r="V87" i="51"/>
  <c r="R87" i="51"/>
  <c r="U64" i="54"/>
  <c r="T64" i="54"/>
  <c r="Q64" i="54"/>
  <c r="T99" i="54"/>
  <c r="Q99" i="54"/>
  <c r="U99" i="54"/>
  <c r="T83" i="53"/>
  <c r="U83" i="53"/>
  <c r="Q83" i="53"/>
  <c r="U118" i="54"/>
  <c r="T118" i="54"/>
  <c r="Q118" i="54"/>
  <c r="T57" i="53"/>
  <c r="Q57" i="53"/>
  <c r="U57" i="53"/>
  <c r="Q35" i="52"/>
  <c r="U35" i="52"/>
  <c r="T35" i="52"/>
  <c r="Q27" i="52"/>
  <c r="U27" i="52"/>
  <c r="T27" i="52"/>
  <c r="T130" i="51"/>
  <c r="U130" i="51"/>
  <c r="Q130" i="51"/>
  <c r="U70" i="49"/>
  <c r="T70" i="49"/>
  <c r="Q70" i="49"/>
  <c r="V126" i="52"/>
  <c r="R126" i="52"/>
  <c r="V127" i="51"/>
  <c r="R127" i="51"/>
  <c r="U246" i="51"/>
  <c r="T246" i="51"/>
  <c r="Q246" i="51"/>
  <c r="U250" i="51"/>
  <c r="T250" i="51"/>
  <c r="Q250" i="51"/>
  <c r="V202" i="53"/>
  <c r="R202" i="53"/>
  <c r="R221" i="53"/>
  <c r="V221" i="53"/>
  <c r="R262" i="53"/>
  <c r="V262" i="53"/>
  <c r="V207" i="53"/>
  <c r="R207" i="53"/>
  <c r="V140" i="53"/>
  <c r="R140" i="53"/>
  <c r="V180" i="53"/>
  <c r="R180" i="53"/>
  <c r="R237" i="53"/>
  <c r="V237" i="53"/>
  <c r="V224" i="53"/>
  <c r="R224" i="53"/>
  <c r="V214" i="53"/>
  <c r="R214" i="53"/>
  <c r="R201" i="53"/>
  <c r="V201" i="53"/>
  <c r="R255" i="53"/>
  <c r="V255" i="53"/>
  <c r="R161" i="53"/>
  <c r="V161" i="53"/>
  <c r="R177" i="53"/>
  <c r="V177" i="53"/>
  <c r="V146" i="53"/>
  <c r="R146" i="53"/>
  <c r="R178" i="53"/>
  <c r="V178" i="53"/>
  <c r="V259" i="53"/>
  <c r="R259" i="53"/>
  <c r="R218" i="53"/>
  <c r="V218" i="53"/>
  <c r="Q50" i="50"/>
  <c r="U50" i="50"/>
  <c r="T50" i="50"/>
  <c r="V55" i="50"/>
  <c r="R55" i="50"/>
  <c r="U142" i="49"/>
  <c r="T142" i="49"/>
  <c r="Q142" i="49"/>
  <c r="Q230" i="49"/>
  <c r="U230" i="49"/>
  <c r="T230" i="49"/>
  <c r="U258" i="49"/>
  <c r="T258" i="49"/>
  <c r="Q258" i="49"/>
  <c r="Q167" i="49"/>
  <c r="U167" i="49"/>
  <c r="T167" i="49"/>
  <c r="U192" i="49"/>
  <c r="T192" i="49"/>
  <c r="Q192" i="49"/>
  <c r="U202" i="49"/>
  <c r="T202" i="49"/>
  <c r="Q202" i="49"/>
  <c r="U218" i="49"/>
  <c r="T218" i="49"/>
  <c r="Q218" i="49"/>
  <c r="U211" i="49"/>
  <c r="T211" i="49"/>
  <c r="Q211" i="49"/>
  <c r="Q166" i="49"/>
  <c r="U166" i="49"/>
  <c r="T166" i="49"/>
  <c r="T194" i="49"/>
  <c r="Q194" i="49"/>
  <c r="U194" i="49"/>
  <c r="Q196" i="49"/>
  <c r="T196" i="49"/>
  <c r="U196" i="49"/>
  <c r="T173" i="49"/>
  <c r="Q173" i="49"/>
  <c r="U173" i="49"/>
  <c r="Q253" i="49"/>
  <c r="U253" i="49"/>
  <c r="T253" i="49"/>
  <c r="U154" i="49"/>
  <c r="T154" i="49"/>
  <c r="Q154" i="49"/>
  <c r="U146" i="49"/>
  <c r="T146" i="49"/>
  <c r="Q146" i="49"/>
  <c r="T264" i="49"/>
  <c r="Q264" i="49"/>
  <c r="U264" i="49"/>
  <c r="T225" i="49"/>
  <c r="Q225" i="49"/>
  <c r="U225" i="49"/>
  <c r="U100" i="50"/>
  <c r="T100" i="50"/>
  <c r="Q100" i="50"/>
  <c r="R64" i="53"/>
  <c r="V64" i="53"/>
  <c r="Q24" i="50"/>
  <c r="T24" i="50"/>
  <c r="U24" i="50"/>
  <c r="T211" i="53"/>
  <c r="U211" i="53"/>
  <c r="Q211" i="53"/>
  <c r="U237" i="53"/>
  <c r="Q237" i="53"/>
  <c r="T237" i="53"/>
  <c r="U184" i="53"/>
  <c r="Q184" i="53"/>
  <c r="T184" i="53"/>
  <c r="Q181" i="53"/>
  <c r="U181" i="53"/>
  <c r="U253" i="53"/>
  <c r="T253" i="53"/>
  <c r="Q253" i="53"/>
  <c r="U153" i="53"/>
  <c r="T153" i="53"/>
  <c r="Q153" i="53"/>
  <c r="T255" i="53"/>
  <c r="Q255" i="53"/>
  <c r="U255" i="53"/>
  <c r="Q168" i="53"/>
  <c r="T168" i="53"/>
  <c r="U168" i="53"/>
  <c r="Q233" i="53"/>
  <c r="U233" i="53"/>
  <c r="T233" i="53"/>
  <c r="U222" i="53"/>
  <c r="T222" i="53"/>
  <c r="Q222" i="53"/>
  <c r="Q139" i="53"/>
  <c r="T139" i="53"/>
  <c r="U139" i="53"/>
  <c r="U203" i="53"/>
  <c r="Q203" i="53"/>
  <c r="T203" i="53"/>
  <c r="Q259" i="53"/>
  <c r="U259" i="53"/>
  <c r="T259" i="53"/>
  <c r="U252" i="53"/>
  <c r="T252" i="53"/>
  <c r="Q252" i="53"/>
  <c r="Q256" i="53"/>
  <c r="T256" i="53"/>
  <c r="U256" i="53"/>
  <c r="Q169" i="53"/>
  <c r="U169" i="53"/>
  <c r="T169" i="53"/>
  <c r="T166" i="53"/>
  <c r="U166" i="53"/>
  <c r="Q166" i="53"/>
  <c r="T51" i="53"/>
  <c r="U51" i="53"/>
  <c r="Q51" i="53"/>
  <c r="R71" i="52"/>
  <c r="V71" i="52"/>
  <c r="Q37" i="50"/>
  <c r="U37" i="50"/>
  <c r="R50" i="49"/>
  <c r="V50" i="49"/>
  <c r="T67" i="49"/>
  <c r="Q67" i="49"/>
  <c r="U67" i="49"/>
  <c r="T41" i="52"/>
  <c r="Q41" i="52"/>
  <c r="U41" i="52"/>
  <c r="U44" i="51"/>
  <c r="Q44" i="51"/>
  <c r="T44" i="51"/>
  <c r="T89" i="51"/>
  <c r="Q89" i="51"/>
  <c r="U89" i="51"/>
  <c r="Q34" i="50"/>
  <c r="U34" i="50"/>
  <c r="T34" i="50"/>
  <c r="T118" i="53"/>
  <c r="U118" i="53"/>
  <c r="Q118" i="53"/>
  <c r="V128" i="51"/>
  <c r="R128" i="51"/>
  <c r="R61" i="50"/>
  <c r="V61" i="50"/>
  <c r="U97" i="51"/>
  <c r="T97" i="51"/>
  <c r="Q97" i="51"/>
  <c r="Q63" i="54"/>
  <c r="U63" i="54"/>
  <c r="T63" i="54"/>
  <c r="V125" i="52"/>
  <c r="R125" i="52"/>
  <c r="V74" i="49"/>
  <c r="R74" i="49"/>
  <c r="V72" i="54"/>
  <c r="R72" i="54"/>
  <c r="U139" i="51"/>
  <c r="T139" i="51"/>
  <c r="Q139" i="51"/>
  <c r="U265" i="51"/>
  <c r="T265" i="51"/>
  <c r="Q265" i="51"/>
  <c r="R232" i="52"/>
  <c r="V232" i="52"/>
  <c r="V159" i="52"/>
  <c r="R159" i="52"/>
  <c r="V271" i="52"/>
  <c r="R271" i="52"/>
  <c r="R243" i="52"/>
  <c r="V243" i="52"/>
  <c r="R149" i="52"/>
  <c r="V149" i="52"/>
  <c r="R225" i="52"/>
  <c r="V225" i="52"/>
  <c r="R216" i="52"/>
  <c r="V216" i="52"/>
  <c r="R213" i="52"/>
  <c r="V213" i="52"/>
  <c r="V220" i="52"/>
  <c r="R220" i="52"/>
  <c r="R141" i="52"/>
  <c r="V141" i="52"/>
  <c r="V188" i="52"/>
  <c r="R188" i="52"/>
  <c r="T148" i="52"/>
  <c r="R148" i="52"/>
  <c r="V148" i="52"/>
  <c r="V162" i="52"/>
  <c r="R162" i="52"/>
  <c r="R167" i="52"/>
  <c r="V167" i="52"/>
  <c r="R222" i="52"/>
  <c r="V222" i="52"/>
  <c r="R174" i="52"/>
  <c r="V174" i="52"/>
  <c r="T163" i="52"/>
  <c r="V163" i="52"/>
  <c r="R163" i="52"/>
  <c r="U55" i="54"/>
  <c r="T55" i="54"/>
  <c r="Q55" i="54"/>
  <c r="R101" i="53"/>
  <c r="V101" i="53"/>
  <c r="Q4" i="52"/>
  <c r="T4" i="52"/>
  <c r="U4" i="52"/>
  <c r="T133" i="50"/>
  <c r="U133" i="50"/>
  <c r="Q133" i="50"/>
  <c r="U179" i="52"/>
  <c r="T179" i="52"/>
  <c r="Q179" i="52"/>
  <c r="U185" i="52"/>
  <c r="T185" i="52"/>
  <c r="Q185" i="52"/>
  <c r="U218" i="52"/>
  <c r="T218" i="52"/>
  <c r="Q218" i="52"/>
  <c r="Q203" i="52"/>
  <c r="U203" i="52"/>
  <c r="Q186" i="52"/>
  <c r="U186" i="52"/>
  <c r="T186" i="52"/>
  <c r="U194" i="52"/>
  <c r="T194" i="52"/>
  <c r="Q194" i="52"/>
  <c r="Q230" i="52"/>
  <c r="U230" i="52"/>
  <c r="U140" i="52"/>
  <c r="Q140" i="52"/>
  <c r="T140" i="52"/>
  <c r="Q161" i="52"/>
  <c r="T161" i="52"/>
  <c r="U161" i="52"/>
  <c r="U153" i="52"/>
  <c r="T153" i="52"/>
  <c r="Q153" i="52"/>
  <c r="U144" i="52"/>
  <c r="Q144" i="52"/>
  <c r="T144" i="52"/>
  <c r="T207" i="52"/>
  <c r="U207" i="52"/>
  <c r="Q207" i="52"/>
  <c r="T249" i="52"/>
  <c r="Q249" i="52"/>
  <c r="U249" i="52"/>
  <c r="Q241" i="52"/>
  <c r="U241" i="52"/>
  <c r="T241" i="52"/>
  <c r="Q242" i="52"/>
  <c r="T242" i="52"/>
  <c r="U242" i="52"/>
  <c r="Q268" i="52"/>
  <c r="U268" i="52"/>
  <c r="T268" i="52"/>
  <c r="U222" i="52"/>
  <c r="T222" i="52"/>
  <c r="Q222" i="52"/>
  <c r="T103" i="53"/>
  <c r="U103" i="53"/>
  <c r="Q103" i="53"/>
  <c r="V106" i="54"/>
  <c r="R106" i="54"/>
  <c r="Q109" i="52"/>
  <c r="U109" i="52"/>
  <c r="T109" i="52"/>
  <c r="U60" i="53"/>
  <c r="Q60" i="53"/>
  <c r="T60" i="53"/>
  <c r="V50" i="52"/>
  <c r="R50" i="52"/>
  <c r="Q23" i="53"/>
  <c r="U23" i="53"/>
  <c r="T23" i="53"/>
  <c r="Q19" i="49"/>
  <c r="T19" i="49"/>
  <c r="U19" i="49"/>
  <c r="U126" i="54"/>
  <c r="T126" i="54"/>
  <c r="Q126" i="54"/>
  <c r="R57" i="51"/>
  <c r="V57" i="51"/>
  <c r="R77" i="54"/>
  <c r="V77" i="54"/>
  <c r="V59" i="51"/>
  <c r="R59" i="51"/>
  <c r="R129" i="53"/>
  <c r="V129" i="53"/>
  <c r="V86" i="50"/>
  <c r="R86" i="50"/>
  <c r="R127" i="53"/>
  <c r="V127" i="53"/>
  <c r="U15" i="53"/>
  <c r="T15" i="53"/>
  <c r="Q15" i="53"/>
  <c r="Q21" i="54"/>
  <c r="U21" i="54"/>
  <c r="T21" i="54"/>
  <c r="U132" i="49"/>
  <c r="T132" i="49"/>
  <c r="Q132" i="49"/>
  <c r="U42" i="49"/>
  <c r="T42" i="49"/>
  <c r="Q42" i="49"/>
  <c r="R73" i="51"/>
  <c r="V73" i="51"/>
  <c r="T75" i="49"/>
  <c r="Q75" i="49"/>
  <c r="U75" i="49"/>
  <c r="T151" i="51"/>
  <c r="Q151" i="51"/>
  <c r="U151" i="51"/>
  <c r="U202" i="51"/>
  <c r="T202" i="51"/>
  <c r="Q202" i="51"/>
  <c r="Q8" i="50"/>
  <c r="T8" i="50"/>
  <c r="U8" i="50"/>
  <c r="V115" i="49"/>
  <c r="R115" i="49"/>
  <c r="R105" i="54"/>
  <c r="V105" i="54"/>
  <c r="U71" i="49"/>
  <c r="T71" i="49"/>
  <c r="Q71" i="49"/>
  <c r="U68" i="49"/>
  <c r="T68" i="49"/>
  <c r="Q68" i="49"/>
  <c r="U93" i="49"/>
  <c r="T93" i="49"/>
  <c r="Q93" i="49"/>
  <c r="Q112" i="53"/>
  <c r="U112" i="53"/>
  <c r="T112" i="53"/>
  <c r="V65" i="49"/>
  <c r="R65" i="49"/>
  <c r="Q77" i="53"/>
  <c r="T77" i="53"/>
  <c r="U77" i="53"/>
  <c r="U111" i="49"/>
  <c r="T111" i="49"/>
  <c r="Q111" i="49"/>
  <c r="R19" i="49"/>
  <c r="V19" i="49"/>
  <c r="Q87" i="54"/>
  <c r="U87" i="54"/>
  <c r="T87" i="54"/>
  <c r="R57" i="54"/>
  <c r="V57" i="54"/>
  <c r="V95" i="49"/>
  <c r="R95" i="49"/>
  <c r="U104" i="51"/>
  <c r="T104" i="51"/>
  <c r="Q104" i="51"/>
  <c r="R66" i="54"/>
  <c r="V66" i="54"/>
  <c r="V120" i="53"/>
  <c r="R120" i="53"/>
  <c r="V127" i="54"/>
  <c r="R127" i="54"/>
  <c r="Q126" i="52"/>
  <c r="U126" i="52"/>
  <c r="T126" i="52"/>
  <c r="U172" i="51"/>
  <c r="T172" i="51"/>
  <c r="Q172" i="51"/>
  <c r="T143" i="51"/>
  <c r="Q143" i="51"/>
  <c r="U143" i="51"/>
  <c r="V268" i="51"/>
  <c r="R268" i="51"/>
  <c r="V201" i="51"/>
  <c r="R201" i="51"/>
  <c r="V270" i="51"/>
  <c r="R270" i="51"/>
  <c r="R229" i="51"/>
  <c r="V229" i="51"/>
  <c r="V170" i="51"/>
  <c r="R170" i="51"/>
  <c r="R161" i="51"/>
  <c r="V161" i="51"/>
  <c r="V172" i="51"/>
  <c r="R172" i="51"/>
  <c r="V249" i="51"/>
  <c r="R249" i="51"/>
  <c r="V151" i="51"/>
  <c r="R151" i="51"/>
  <c r="V223" i="51"/>
  <c r="R223" i="51"/>
  <c r="V177" i="51"/>
  <c r="R177" i="51"/>
  <c r="R166" i="51"/>
  <c r="V166" i="51"/>
  <c r="V175" i="51"/>
  <c r="R175" i="51"/>
  <c r="V265" i="51"/>
  <c r="R265" i="51"/>
  <c r="V148" i="51"/>
  <c r="R148" i="51"/>
  <c r="V189" i="51"/>
  <c r="R189" i="51"/>
  <c r="R227" i="51"/>
  <c r="V227" i="51"/>
  <c r="U117" i="50"/>
  <c r="T117" i="50"/>
  <c r="Q117" i="50"/>
  <c r="R41" i="50"/>
  <c r="V41" i="50"/>
  <c r="Q113" i="53"/>
  <c r="U113" i="53"/>
  <c r="T113" i="53"/>
  <c r="T84" i="51"/>
  <c r="Q84" i="51"/>
  <c r="U84" i="51"/>
  <c r="R26" i="53"/>
  <c r="V26" i="53"/>
  <c r="U68" i="52"/>
  <c r="T68" i="52"/>
  <c r="Q68" i="52"/>
  <c r="T93" i="52"/>
  <c r="U93" i="52"/>
  <c r="Q93" i="52"/>
  <c r="V60" i="49"/>
  <c r="R60" i="49"/>
  <c r="Q16" i="50"/>
  <c r="T16" i="50"/>
  <c r="U16" i="50"/>
  <c r="U107" i="52"/>
  <c r="T107" i="52"/>
  <c r="Q107" i="52"/>
  <c r="T74" i="54"/>
  <c r="V74" i="54"/>
  <c r="R74" i="54"/>
  <c r="V85" i="52"/>
  <c r="R85" i="52"/>
  <c r="R82" i="52"/>
  <c r="V82" i="52"/>
  <c r="U35" i="51"/>
  <c r="Q35" i="51"/>
  <c r="T35" i="51"/>
  <c r="Q119" i="51"/>
  <c r="T119" i="51"/>
  <c r="U119" i="51"/>
  <c r="U105" i="53"/>
  <c r="T105" i="53"/>
  <c r="Q105" i="53"/>
  <c r="U72" i="51"/>
  <c r="T72" i="51"/>
  <c r="Q72" i="51"/>
  <c r="U131" i="54"/>
  <c r="T131" i="54"/>
  <c r="Q131" i="54"/>
  <c r="U48" i="54"/>
  <c r="Q48" i="54"/>
  <c r="T48" i="54"/>
  <c r="V85" i="51"/>
  <c r="R85" i="51"/>
  <c r="U64" i="53"/>
  <c r="T64" i="53"/>
  <c r="Q64" i="53"/>
  <c r="Q162" i="51"/>
  <c r="U162" i="51"/>
  <c r="T162" i="51"/>
  <c r="U266" i="51"/>
  <c r="T266" i="51"/>
  <c r="Q266" i="51"/>
  <c r="T257" i="51"/>
  <c r="Q257" i="51"/>
  <c r="U257" i="51"/>
  <c r="V55" i="51"/>
  <c r="R55" i="51"/>
  <c r="U62" i="54"/>
  <c r="T62" i="54"/>
  <c r="Q62" i="54"/>
  <c r="R51" i="53"/>
  <c r="V51" i="53"/>
  <c r="V108" i="49"/>
  <c r="R108" i="49"/>
  <c r="U127" i="49"/>
  <c r="T127" i="49"/>
  <c r="Q127" i="49"/>
  <c r="R53" i="53"/>
  <c r="V53" i="53"/>
  <c r="R128" i="50"/>
  <c r="V128" i="50"/>
  <c r="Q69" i="49"/>
  <c r="U69" i="49"/>
  <c r="T69" i="49"/>
  <c r="R72" i="52"/>
  <c r="V72" i="52"/>
  <c r="T133" i="52"/>
  <c r="R133" i="52"/>
  <c r="V133" i="52"/>
  <c r="V42" i="51"/>
  <c r="R42" i="51"/>
  <c r="V76" i="51"/>
  <c r="R76" i="51"/>
  <c r="T19" i="50"/>
  <c r="Q19" i="50"/>
  <c r="U19" i="50"/>
  <c r="R19" i="54"/>
  <c r="V19" i="54"/>
  <c r="T78" i="54"/>
  <c r="U78" i="54"/>
  <c r="Q78" i="54"/>
  <c r="R96" i="51"/>
  <c r="V96" i="51"/>
  <c r="R43" i="52"/>
  <c r="V43" i="52"/>
  <c r="Q10" i="49"/>
  <c r="U10" i="49"/>
  <c r="T10" i="49"/>
  <c r="V54" i="49"/>
  <c r="R54" i="49"/>
  <c r="Q59" i="51"/>
  <c r="U59" i="51"/>
  <c r="T59" i="51"/>
  <c r="U194" i="51"/>
  <c r="T194" i="51"/>
  <c r="Q194" i="51"/>
  <c r="U221" i="51"/>
  <c r="T221" i="51"/>
  <c r="Q221" i="51"/>
  <c r="R168" i="50"/>
  <c r="V168" i="50"/>
  <c r="R188" i="50"/>
  <c r="V188" i="50"/>
  <c r="R221" i="50"/>
  <c r="V221" i="50"/>
  <c r="R259" i="50"/>
  <c r="V259" i="50"/>
  <c r="R145" i="50"/>
  <c r="V145" i="50"/>
  <c r="R195" i="50"/>
  <c r="V195" i="50"/>
  <c r="V248" i="50"/>
  <c r="R248" i="50"/>
  <c r="V267" i="50"/>
  <c r="R267" i="50"/>
  <c r="V135" i="50"/>
  <c r="R135" i="50"/>
  <c r="V224" i="50"/>
  <c r="R224" i="50"/>
  <c r="R169" i="50"/>
  <c r="V169" i="50"/>
  <c r="V166" i="50"/>
  <c r="R166" i="50"/>
  <c r="V254" i="50"/>
  <c r="R254" i="50"/>
  <c r="R162" i="50"/>
  <c r="V162" i="50"/>
  <c r="V233" i="50"/>
  <c r="R233" i="50"/>
  <c r="V251" i="50"/>
  <c r="R251" i="50"/>
  <c r="V229" i="50"/>
  <c r="R229" i="50"/>
  <c r="V102" i="50"/>
  <c r="R102" i="50"/>
  <c r="R102" i="53"/>
  <c r="V102" i="53"/>
  <c r="R97" i="50"/>
  <c r="V97" i="50"/>
  <c r="V44" i="51"/>
  <c r="R44" i="51"/>
  <c r="Q157" i="50"/>
  <c r="U157" i="50"/>
  <c r="T157" i="50"/>
  <c r="U254" i="50"/>
  <c r="Q254" i="50"/>
  <c r="T254" i="50"/>
  <c r="U156" i="50"/>
  <c r="Q156" i="50"/>
  <c r="T156" i="50"/>
  <c r="U199" i="50"/>
  <c r="T199" i="50"/>
  <c r="Q199" i="50"/>
  <c r="U162" i="50"/>
  <c r="T162" i="50"/>
  <c r="Q162" i="50"/>
  <c r="U217" i="50"/>
  <c r="Q217" i="50"/>
  <c r="T217" i="50"/>
  <c r="T200" i="50"/>
  <c r="U200" i="50"/>
  <c r="Q200" i="50"/>
  <c r="U144" i="50"/>
  <c r="T144" i="50"/>
  <c r="Q144" i="50"/>
  <c r="T198" i="50"/>
  <c r="U198" i="50"/>
  <c r="Q198" i="50"/>
  <c r="U225" i="50"/>
  <c r="T225" i="50"/>
  <c r="Q225" i="50"/>
  <c r="T205" i="50"/>
  <c r="Q205" i="50"/>
  <c r="U205" i="50"/>
  <c r="Q182" i="50"/>
  <c r="U182" i="50"/>
  <c r="T182" i="50"/>
  <c r="Q252" i="50"/>
  <c r="U252" i="50"/>
  <c r="T252" i="50"/>
  <c r="U263" i="50"/>
  <c r="Q263" i="50"/>
  <c r="T263" i="50"/>
  <c r="T237" i="50"/>
  <c r="U237" i="50"/>
  <c r="Q237" i="50"/>
  <c r="Q207" i="50"/>
  <c r="U207" i="50"/>
  <c r="T207" i="50"/>
  <c r="Q194" i="50"/>
  <c r="T194" i="50"/>
  <c r="U194" i="50"/>
  <c r="T48" i="52"/>
  <c r="T115" i="51"/>
  <c r="U226" i="51"/>
  <c r="T226" i="51"/>
  <c r="Q226" i="51"/>
  <c r="U234" i="51"/>
  <c r="T234" i="51"/>
  <c r="Q234" i="51"/>
  <c r="V174" i="49"/>
  <c r="R174" i="49"/>
  <c r="V147" i="49"/>
  <c r="R147" i="49"/>
  <c r="V181" i="49"/>
  <c r="R181" i="49"/>
  <c r="V180" i="49"/>
  <c r="R180" i="49"/>
  <c r="R226" i="49"/>
  <c r="V226" i="49"/>
  <c r="V214" i="49"/>
  <c r="R214" i="49"/>
  <c r="V191" i="49"/>
  <c r="R191" i="49"/>
  <c r="V160" i="49"/>
  <c r="R160" i="49"/>
  <c r="V149" i="49"/>
  <c r="R149" i="49"/>
  <c r="V257" i="49"/>
  <c r="R257" i="49"/>
  <c r="V222" i="49"/>
  <c r="R222" i="49"/>
  <c r="V219" i="49"/>
  <c r="R219" i="49"/>
  <c r="V253" i="49"/>
  <c r="R253" i="49"/>
  <c r="V246" i="49"/>
  <c r="R246" i="49"/>
  <c r="V188" i="49"/>
  <c r="R188" i="49"/>
  <c r="V158" i="49"/>
  <c r="R158" i="49"/>
  <c r="V167" i="49"/>
  <c r="R167" i="49"/>
  <c r="U103" i="51"/>
  <c r="T103" i="51"/>
  <c r="Q103" i="51"/>
  <c r="U106" i="53"/>
  <c r="T106" i="53"/>
  <c r="Q106" i="53"/>
  <c r="U68" i="51"/>
  <c r="T68" i="51"/>
  <c r="Q68" i="51"/>
  <c r="Q49" i="50"/>
  <c r="T49" i="50"/>
  <c r="U49" i="50"/>
  <c r="Q44" i="50"/>
  <c r="U44" i="50"/>
  <c r="U89" i="53"/>
  <c r="T89" i="53"/>
  <c r="Q89" i="53"/>
  <c r="U18" i="49"/>
  <c r="Q18" i="49"/>
  <c r="T18" i="49"/>
  <c r="R131" i="50"/>
  <c r="V131" i="50"/>
  <c r="T88" i="53"/>
  <c r="R88" i="53"/>
  <c r="V88" i="53"/>
  <c r="R45" i="53"/>
  <c r="V45" i="53"/>
  <c r="U82" i="54"/>
  <c r="T82" i="54"/>
  <c r="Q82" i="54"/>
  <c r="T66" i="53"/>
  <c r="Q66" i="53"/>
  <c r="U66" i="53"/>
  <c r="T29" i="49"/>
  <c r="U29" i="49"/>
  <c r="Q29" i="49"/>
  <c r="R12" i="50"/>
  <c r="V12" i="50"/>
  <c r="Q29" i="50"/>
  <c r="U29" i="50"/>
  <c r="Q34" i="54"/>
  <c r="U34" i="54"/>
  <c r="T34" i="54"/>
  <c r="T72" i="52"/>
  <c r="Q72" i="52"/>
  <c r="U72" i="52"/>
  <c r="R95" i="54"/>
  <c r="V95" i="54"/>
  <c r="Q53" i="49"/>
  <c r="U53" i="49"/>
  <c r="T53" i="49"/>
  <c r="V70" i="49"/>
  <c r="R70" i="49"/>
  <c r="Q171" i="51"/>
  <c r="T171" i="51"/>
  <c r="U171" i="51"/>
  <c r="U196" i="51"/>
  <c r="T196" i="51"/>
  <c r="Q196" i="51"/>
  <c r="V222" i="54"/>
  <c r="R222" i="54"/>
  <c r="V245" i="54"/>
  <c r="R245" i="54"/>
  <c r="V261" i="54"/>
  <c r="R261" i="54"/>
  <c r="R241" i="54"/>
  <c r="V241" i="54"/>
  <c r="R161" i="54"/>
  <c r="V161" i="54"/>
  <c r="V249" i="54"/>
  <c r="R249" i="54"/>
  <c r="V221" i="54"/>
  <c r="R221" i="54"/>
  <c r="R199" i="54"/>
  <c r="V199" i="54"/>
  <c r="V264" i="54"/>
  <c r="R264" i="54"/>
  <c r="R208" i="54"/>
  <c r="V208" i="54"/>
  <c r="T258" i="54"/>
  <c r="R258" i="54"/>
  <c r="V258" i="54"/>
  <c r="R215" i="54"/>
  <c r="V215" i="54"/>
  <c r="V157" i="54"/>
  <c r="R157" i="54"/>
  <c r="V189" i="54"/>
  <c r="R189" i="54"/>
  <c r="V230" i="54"/>
  <c r="R230" i="54"/>
  <c r="R183" i="54"/>
  <c r="V183" i="54"/>
  <c r="R201" i="54"/>
  <c r="V201" i="54"/>
  <c r="R3" i="54"/>
  <c r="V3" i="54"/>
  <c r="R118" i="53"/>
  <c r="V118" i="53"/>
  <c r="T32" i="51"/>
  <c r="U32" i="51"/>
  <c r="Q32" i="51"/>
  <c r="R101" i="51"/>
  <c r="V101" i="51"/>
  <c r="U103" i="52"/>
  <c r="Q103" i="52"/>
  <c r="T103" i="52"/>
  <c r="Q211" i="54"/>
  <c r="T211" i="54"/>
  <c r="U211" i="54"/>
  <c r="U254" i="54"/>
  <c r="T254" i="54"/>
  <c r="Q254" i="54"/>
  <c r="U229" i="54"/>
  <c r="Q229" i="54"/>
  <c r="T229" i="54"/>
  <c r="Q169" i="54"/>
  <c r="T169" i="54"/>
  <c r="U169" i="54"/>
  <c r="Q237" i="54"/>
  <c r="T237" i="54"/>
  <c r="U237" i="54"/>
  <c r="U162" i="54"/>
  <c r="T162" i="54"/>
  <c r="Q162" i="54"/>
  <c r="T138" i="54"/>
  <c r="Q138" i="54"/>
  <c r="U138" i="54"/>
  <c r="T154" i="54"/>
  <c r="Q154" i="54"/>
  <c r="U154" i="54"/>
  <c r="Q242" i="54"/>
  <c r="T242" i="54"/>
  <c r="U242" i="54"/>
  <c r="Q153" i="54"/>
  <c r="T153" i="54"/>
  <c r="U153" i="54"/>
  <c r="Q177" i="54"/>
  <c r="U177" i="54"/>
  <c r="T177" i="54"/>
  <c r="U163" i="54"/>
  <c r="Q163" i="54"/>
  <c r="T163" i="54"/>
  <c r="Q206" i="54"/>
  <c r="T206" i="54"/>
  <c r="U206" i="54"/>
  <c r="T255" i="54"/>
  <c r="Q255" i="54"/>
  <c r="U255" i="54"/>
  <c r="Q190" i="54"/>
  <c r="U190" i="54"/>
  <c r="T190" i="54"/>
  <c r="U230" i="54"/>
  <c r="T230" i="54"/>
  <c r="Q230" i="54"/>
  <c r="T208" i="54"/>
  <c r="Q208" i="54"/>
  <c r="U208" i="54"/>
  <c r="Q80" i="53"/>
  <c r="U80" i="53"/>
  <c r="T80" i="53"/>
  <c r="U76" i="51"/>
  <c r="T76" i="51"/>
  <c r="Q76" i="51"/>
  <c r="V56" i="52"/>
  <c r="R56" i="52"/>
  <c r="T73" i="50"/>
  <c r="Q73" i="50"/>
  <c r="U73" i="50"/>
  <c r="V87" i="50"/>
  <c r="R87" i="50"/>
  <c r="U75" i="50"/>
  <c r="T75" i="50"/>
  <c r="Q75" i="50"/>
  <c r="U91" i="50"/>
  <c r="T91" i="50"/>
  <c r="Q91" i="50"/>
  <c r="U70" i="51"/>
  <c r="T70" i="51"/>
  <c r="Q70" i="51"/>
  <c r="R29" i="49"/>
  <c r="V29" i="49"/>
  <c r="V38" i="50"/>
  <c r="R38" i="50"/>
  <c r="R132" i="54"/>
  <c r="V132" i="54"/>
  <c r="R43" i="51"/>
  <c r="V43" i="51"/>
  <c r="U95" i="50"/>
  <c r="T95" i="50"/>
  <c r="Q95" i="50"/>
  <c r="Q21" i="53"/>
  <c r="U21" i="53"/>
  <c r="T21" i="53"/>
  <c r="R90" i="50"/>
  <c r="V90" i="50"/>
  <c r="U122" i="50"/>
  <c r="T122" i="50"/>
  <c r="Q122" i="50"/>
  <c r="R107" i="53"/>
  <c r="V107" i="53"/>
  <c r="R129" i="54"/>
  <c r="V129" i="54"/>
  <c r="Q112" i="49"/>
  <c r="U112" i="49"/>
  <c r="T112" i="49"/>
  <c r="V121" i="49"/>
  <c r="R121" i="49"/>
  <c r="V22" i="51"/>
  <c r="R22" i="51"/>
  <c r="V110" i="49"/>
  <c r="R110" i="49"/>
  <c r="V113" i="51"/>
  <c r="R113" i="51"/>
  <c r="U230" i="51"/>
  <c r="T230" i="51"/>
  <c r="Q230" i="51"/>
  <c r="Q244" i="51"/>
  <c r="U244" i="51"/>
  <c r="T244" i="51"/>
  <c r="R265" i="53"/>
  <c r="V265" i="53"/>
  <c r="V271" i="53"/>
  <c r="R271" i="53"/>
  <c r="V263" i="53"/>
  <c r="R263" i="53"/>
  <c r="R176" i="53"/>
  <c r="V176" i="53"/>
  <c r="R230" i="53"/>
  <c r="V230" i="53"/>
  <c r="R151" i="53"/>
  <c r="V151" i="53"/>
  <c r="V137" i="53"/>
  <c r="R137" i="53"/>
  <c r="V204" i="53"/>
  <c r="R204" i="53"/>
  <c r="R264" i="53"/>
  <c r="V264" i="53"/>
  <c r="R167" i="53"/>
  <c r="V167" i="53"/>
  <c r="V246" i="53"/>
  <c r="R246" i="53"/>
  <c r="R225" i="53"/>
  <c r="V225" i="53"/>
  <c r="V267" i="53"/>
  <c r="R267" i="53"/>
  <c r="R189" i="53"/>
  <c r="V189" i="53"/>
  <c r="R195" i="53"/>
  <c r="V195" i="53"/>
  <c r="R240" i="53"/>
  <c r="V240" i="53"/>
  <c r="T231" i="53"/>
  <c r="R231" i="53"/>
  <c r="V231" i="53"/>
  <c r="T55" i="51"/>
  <c r="U55" i="51"/>
  <c r="Q55" i="51"/>
  <c r="R25" i="50"/>
  <c r="V25" i="50"/>
  <c r="U141" i="49"/>
  <c r="T141" i="49"/>
  <c r="Q141" i="49"/>
  <c r="U266" i="49"/>
  <c r="T266" i="49"/>
  <c r="Q266" i="49"/>
  <c r="Q177" i="49"/>
  <c r="U177" i="49"/>
  <c r="T177" i="49"/>
  <c r="U248" i="49"/>
  <c r="Q248" i="49"/>
  <c r="T248" i="49"/>
  <c r="U245" i="49"/>
  <c r="T245" i="49"/>
  <c r="Q245" i="49"/>
  <c r="U168" i="49"/>
  <c r="T168" i="49"/>
  <c r="Q168" i="49"/>
  <c r="Q252" i="49"/>
  <c r="T252" i="49"/>
  <c r="U252" i="49"/>
  <c r="U212" i="49"/>
  <c r="T212" i="49"/>
  <c r="Q212" i="49"/>
  <c r="U138" i="49"/>
  <c r="T138" i="49"/>
  <c r="Q138" i="49"/>
  <c r="Q263" i="49"/>
  <c r="U263" i="49"/>
  <c r="T263" i="49"/>
  <c r="Q158" i="49"/>
  <c r="U158" i="49"/>
  <c r="T158" i="49"/>
  <c r="U150" i="49"/>
  <c r="T150" i="49"/>
  <c r="Q150" i="49"/>
  <c r="Q235" i="49"/>
  <c r="U235" i="49"/>
  <c r="T235" i="49"/>
  <c r="U239" i="49"/>
  <c r="T239" i="49"/>
  <c r="Q239" i="49"/>
  <c r="Q270" i="49"/>
  <c r="T270" i="49"/>
  <c r="U270" i="49"/>
  <c r="T151" i="49"/>
  <c r="Q151" i="49"/>
  <c r="U151" i="49"/>
  <c r="Q213" i="49"/>
  <c r="U213" i="49"/>
  <c r="T213" i="49"/>
  <c r="R23" i="50"/>
  <c r="V23" i="50"/>
  <c r="U125" i="50"/>
  <c r="T125" i="50"/>
  <c r="Q125" i="50"/>
  <c r="U120" i="50"/>
  <c r="T120" i="50"/>
  <c r="Q120" i="50"/>
  <c r="Q159" i="53"/>
  <c r="U159" i="53"/>
  <c r="T159" i="53"/>
  <c r="Q201" i="53"/>
  <c r="U201" i="53"/>
  <c r="T201" i="53"/>
  <c r="Q180" i="53"/>
  <c r="T180" i="53"/>
  <c r="U180" i="53"/>
  <c r="U142" i="53"/>
  <c r="T142" i="53"/>
  <c r="Q142" i="53"/>
  <c r="U221" i="53"/>
  <c r="Q221" i="53"/>
  <c r="T221" i="53"/>
  <c r="Q218" i="53"/>
  <c r="U218" i="53"/>
  <c r="T218" i="53"/>
  <c r="U213" i="53"/>
  <c r="Q213" i="53"/>
  <c r="T213" i="53"/>
  <c r="U171" i="53"/>
  <c r="T171" i="53"/>
  <c r="Q171" i="53"/>
  <c r="U161" i="53"/>
  <c r="T161" i="53"/>
  <c r="Q161" i="53"/>
  <c r="Q162" i="53"/>
  <c r="T162" i="53"/>
  <c r="U162" i="53"/>
  <c r="U264" i="53"/>
  <c r="T264" i="53"/>
  <c r="Q264" i="53"/>
  <c r="T156" i="53"/>
  <c r="U156" i="53"/>
  <c r="Q156" i="53"/>
  <c r="T219" i="53"/>
  <c r="Q219" i="53"/>
  <c r="U219" i="53"/>
  <c r="Q217" i="53"/>
  <c r="U217" i="53"/>
  <c r="T217" i="53"/>
  <c r="Q172" i="53"/>
  <c r="T172" i="53"/>
  <c r="U172" i="53"/>
  <c r="Q178" i="53"/>
  <c r="U178" i="53"/>
  <c r="T178" i="53"/>
  <c r="Q186" i="53"/>
  <c r="T186" i="53"/>
  <c r="U186" i="53"/>
  <c r="U70" i="50"/>
  <c r="T70" i="50"/>
  <c r="Q70" i="50"/>
  <c r="U109" i="49"/>
  <c r="T109" i="49"/>
  <c r="Q109" i="49"/>
  <c r="U128" i="51"/>
  <c r="Q128" i="51"/>
  <c r="T128" i="51"/>
  <c r="U134" i="49"/>
  <c r="T134" i="49"/>
  <c r="Q134" i="49"/>
  <c r="U86" i="52"/>
  <c r="T86" i="52"/>
  <c r="Q86" i="52"/>
  <c r="U131" i="52"/>
  <c r="T131" i="52"/>
  <c r="Q131" i="52"/>
  <c r="Q126" i="51"/>
  <c r="T126" i="51"/>
  <c r="U126" i="51"/>
  <c r="R76" i="54"/>
  <c r="V76" i="54"/>
  <c r="T95" i="54"/>
  <c r="U95" i="54"/>
  <c r="Q95" i="54"/>
  <c r="V113" i="52"/>
  <c r="R113" i="52"/>
  <c r="V54" i="51"/>
  <c r="R54" i="51"/>
  <c r="R117" i="50"/>
  <c r="V117" i="50"/>
  <c r="R99" i="53"/>
  <c r="V99" i="53"/>
  <c r="V94" i="51"/>
  <c r="R94" i="51"/>
  <c r="R72" i="50"/>
  <c r="V72" i="50"/>
  <c r="R94" i="54"/>
  <c r="V94" i="54"/>
  <c r="V132" i="49"/>
  <c r="R132" i="49"/>
  <c r="Q70" i="52"/>
  <c r="U70" i="52"/>
  <c r="T70" i="52"/>
  <c r="V111" i="51"/>
  <c r="R111" i="51"/>
  <c r="U206" i="51"/>
  <c r="T206" i="51"/>
  <c r="Q206" i="51"/>
  <c r="U260" i="51"/>
  <c r="T260" i="51"/>
  <c r="Q260" i="51"/>
  <c r="R150" i="52"/>
  <c r="V150" i="52"/>
  <c r="R258" i="52"/>
  <c r="V258" i="52"/>
  <c r="V161" i="52"/>
  <c r="R161" i="52"/>
  <c r="R205" i="52"/>
  <c r="V205" i="52"/>
  <c r="R262" i="52"/>
  <c r="V262" i="52"/>
  <c r="V193" i="52"/>
  <c r="R193" i="52"/>
  <c r="R228" i="52"/>
  <c r="V228" i="52"/>
  <c r="R219" i="52"/>
  <c r="V219" i="52"/>
  <c r="R257" i="52"/>
  <c r="V257" i="52"/>
  <c r="R179" i="52"/>
  <c r="V179" i="52"/>
  <c r="T261" i="52"/>
  <c r="V261" i="52"/>
  <c r="R261" i="52"/>
  <c r="V238" i="52"/>
  <c r="R238" i="52"/>
  <c r="V180" i="52"/>
  <c r="R180" i="52"/>
  <c r="R239" i="52"/>
  <c r="V239" i="52"/>
  <c r="R202" i="52"/>
  <c r="V202" i="52"/>
  <c r="V177" i="52"/>
  <c r="R177" i="52"/>
  <c r="R143" i="52"/>
  <c r="V143" i="52"/>
  <c r="U129" i="54"/>
  <c r="T129" i="54"/>
  <c r="Q129" i="54"/>
  <c r="V30" i="53"/>
  <c r="R30" i="53"/>
  <c r="T108" i="50"/>
  <c r="Q108" i="50"/>
  <c r="U108" i="50"/>
  <c r="R13" i="52"/>
  <c r="V13" i="52"/>
  <c r="U263" i="52"/>
  <c r="T263" i="52"/>
  <c r="Q263" i="52"/>
  <c r="U175" i="52"/>
  <c r="T175" i="52"/>
  <c r="Q175" i="52"/>
  <c r="Q232" i="52"/>
  <c r="T232" i="52"/>
  <c r="U232" i="52"/>
  <c r="U180" i="52"/>
  <c r="T180" i="52"/>
  <c r="Q180" i="52"/>
  <c r="Q261" i="52"/>
  <c r="U261" i="52"/>
  <c r="Q202" i="52"/>
  <c r="U202" i="52"/>
  <c r="T202" i="52"/>
  <c r="U169" i="52"/>
  <c r="T169" i="52"/>
  <c r="Q169" i="52"/>
  <c r="Q189" i="52"/>
  <c r="U189" i="52"/>
  <c r="T189" i="52"/>
  <c r="Q266" i="52"/>
  <c r="U266" i="52"/>
  <c r="T266" i="52"/>
  <c r="Q260" i="52"/>
  <c r="U260" i="52"/>
  <c r="T260" i="52"/>
  <c r="U256" i="52"/>
  <c r="T256" i="52"/>
  <c r="Q256" i="52"/>
  <c r="T236" i="52"/>
  <c r="Q236" i="52"/>
  <c r="U236" i="52"/>
  <c r="U239" i="52"/>
  <c r="T239" i="52"/>
  <c r="Q239" i="52"/>
  <c r="U231" i="52"/>
  <c r="T231" i="52"/>
  <c r="Q231" i="52"/>
  <c r="U245" i="52"/>
  <c r="T245" i="52"/>
  <c r="Q245" i="52"/>
  <c r="Q163" i="52"/>
  <c r="U163" i="52"/>
  <c r="U170" i="52"/>
  <c r="T170" i="52"/>
  <c r="Q170" i="52"/>
  <c r="T113" i="51"/>
  <c r="Q113" i="51"/>
  <c r="U113" i="51"/>
  <c r="Q39" i="53"/>
  <c r="U39" i="53"/>
  <c r="T39" i="53"/>
  <c r="V32" i="52"/>
  <c r="R32" i="52"/>
  <c r="T90" i="50"/>
  <c r="U90" i="50"/>
  <c r="Q90" i="50"/>
  <c r="Q134" i="52"/>
  <c r="U134" i="52"/>
  <c r="T134" i="52"/>
  <c r="U67" i="52"/>
  <c r="T67" i="52"/>
  <c r="Q67" i="52"/>
  <c r="U96" i="50"/>
  <c r="T96" i="50"/>
  <c r="Q96" i="50"/>
  <c r="V73" i="49"/>
  <c r="R73" i="49"/>
  <c r="T97" i="50"/>
  <c r="Q97" i="50"/>
  <c r="U97" i="50"/>
  <c r="U14" i="54"/>
  <c r="T14" i="54"/>
  <c r="Q14" i="54"/>
  <c r="U27" i="51"/>
  <c r="T27" i="51"/>
  <c r="Q27" i="51"/>
  <c r="R114" i="51"/>
  <c r="V114" i="51"/>
  <c r="T61" i="50"/>
  <c r="U61" i="50"/>
  <c r="Q61" i="50"/>
  <c r="T18" i="54"/>
  <c r="Q18" i="54"/>
  <c r="U18" i="54"/>
  <c r="V123" i="51"/>
  <c r="R123" i="51"/>
  <c r="V116" i="52"/>
  <c r="R116" i="52"/>
  <c r="R119" i="49"/>
  <c r="V119" i="49"/>
  <c r="Q77" i="52"/>
  <c r="U77" i="52"/>
  <c r="T77" i="52"/>
  <c r="U223" i="51"/>
  <c r="T223" i="51"/>
  <c r="Q223" i="51"/>
  <c r="U170" i="51"/>
  <c r="T170" i="51"/>
  <c r="Q170" i="51"/>
  <c r="T117" i="53"/>
  <c r="U117" i="53"/>
  <c r="Q117" i="53"/>
  <c r="U113" i="49"/>
  <c r="T113" i="49"/>
  <c r="Q113" i="49"/>
  <c r="V56" i="51"/>
  <c r="R56" i="51"/>
  <c r="U129" i="52"/>
  <c r="Q129" i="52"/>
  <c r="T129" i="52"/>
  <c r="R64" i="51"/>
  <c r="V64" i="51"/>
  <c r="V79" i="52"/>
  <c r="R79" i="52"/>
  <c r="T102" i="50"/>
  <c r="Q102" i="50"/>
  <c r="U102" i="50"/>
  <c r="V131" i="52"/>
  <c r="R131" i="52"/>
  <c r="R83" i="53"/>
  <c r="V83" i="53"/>
  <c r="U107" i="49"/>
  <c r="T107" i="49"/>
  <c r="Q107" i="49"/>
  <c r="T118" i="49"/>
  <c r="Q118" i="49"/>
  <c r="U118" i="49"/>
  <c r="R126" i="51"/>
  <c r="V126" i="51"/>
  <c r="V82" i="50"/>
  <c r="R82" i="50"/>
  <c r="V125" i="51"/>
  <c r="R125" i="51"/>
  <c r="R47" i="49"/>
  <c r="V47" i="49"/>
  <c r="Q52" i="54"/>
  <c r="T52" i="54"/>
  <c r="U52" i="54"/>
  <c r="U61" i="54"/>
  <c r="T61" i="54"/>
  <c r="Q61" i="54"/>
  <c r="Q36" i="49"/>
  <c r="U36" i="49"/>
  <c r="T36" i="49"/>
  <c r="U130" i="53"/>
  <c r="T130" i="53"/>
  <c r="Q130" i="53"/>
  <c r="V73" i="53"/>
  <c r="R73" i="53"/>
  <c r="T193" i="51"/>
  <c r="Q193" i="51"/>
  <c r="U193" i="51"/>
  <c r="T144" i="51"/>
  <c r="U144" i="51"/>
  <c r="Q144" i="51"/>
  <c r="V181" i="51"/>
  <c r="R181" i="51"/>
  <c r="V196" i="51"/>
  <c r="R196" i="51"/>
  <c r="V266" i="51"/>
  <c r="R266" i="51"/>
  <c r="V191" i="51"/>
  <c r="R191" i="51"/>
  <c r="V251" i="51"/>
  <c r="R251" i="51"/>
  <c r="V253" i="51"/>
  <c r="R253" i="51"/>
  <c r="V146" i="51"/>
  <c r="R146" i="51"/>
  <c r="V185" i="51"/>
  <c r="R185" i="51"/>
  <c r="V220" i="51"/>
  <c r="R220" i="51"/>
  <c r="V234" i="51"/>
  <c r="R234" i="51"/>
  <c r="V263" i="51"/>
  <c r="R263" i="51"/>
  <c r="V139" i="51"/>
  <c r="R139" i="51"/>
  <c r="V158" i="51"/>
  <c r="R158" i="51"/>
  <c r="V202" i="51"/>
  <c r="R202" i="51"/>
  <c r="V240" i="51"/>
  <c r="R240" i="51"/>
  <c r="V192" i="51"/>
  <c r="R192" i="51"/>
  <c r="V214" i="51"/>
  <c r="R214" i="51"/>
  <c r="U62" i="50"/>
  <c r="T62" i="50"/>
  <c r="Q62" i="50"/>
  <c r="T114" i="54"/>
  <c r="Q114" i="54"/>
  <c r="U114" i="54"/>
  <c r="Q82" i="53"/>
  <c r="T82" i="53"/>
  <c r="U82" i="53"/>
  <c r="U115" i="50"/>
  <c r="T115" i="50"/>
  <c r="Q115" i="50"/>
  <c r="R64" i="54"/>
  <c r="V64" i="54"/>
  <c r="R55" i="49"/>
  <c r="V55" i="49"/>
  <c r="U79" i="51"/>
  <c r="Q79" i="51"/>
  <c r="T79" i="51"/>
  <c r="R65" i="52"/>
  <c r="V65" i="52"/>
  <c r="V126" i="53"/>
  <c r="R126" i="53"/>
  <c r="U74" i="52"/>
  <c r="Q74" i="52"/>
  <c r="T74" i="52"/>
  <c r="U36" i="51"/>
  <c r="Q36" i="51"/>
  <c r="T36" i="51"/>
  <c r="V47" i="52"/>
  <c r="R47" i="52"/>
  <c r="Q131" i="53"/>
  <c r="T131" i="53"/>
  <c r="U131" i="53"/>
  <c r="Q13" i="54"/>
  <c r="U13" i="54"/>
  <c r="V28" i="51"/>
  <c r="R28" i="51"/>
  <c r="R60" i="50"/>
  <c r="V60" i="50"/>
  <c r="U66" i="51"/>
  <c r="T66" i="51"/>
  <c r="Q66" i="51"/>
  <c r="R123" i="54"/>
  <c r="V123" i="54"/>
  <c r="V65" i="51"/>
  <c r="R65" i="51"/>
  <c r="V29" i="54"/>
  <c r="R29" i="54"/>
  <c r="T23" i="49"/>
  <c r="Q23" i="49"/>
  <c r="U23" i="49"/>
  <c r="Q158" i="51"/>
  <c r="U158" i="51"/>
  <c r="T158" i="51"/>
  <c r="U263" i="51"/>
  <c r="T263" i="51"/>
  <c r="Q263" i="51"/>
  <c r="U117" i="52"/>
  <c r="T117" i="52"/>
  <c r="Q117" i="52"/>
  <c r="V30" i="54"/>
  <c r="R30" i="54"/>
  <c r="V71" i="54"/>
  <c r="R71" i="54"/>
  <c r="Q49" i="49"/>
  <c r="U49" i="49"/>
  <c r="T49" i="49"/>
  <c r="U71" i="50"/>
  <c r="T71" i="50"/>
  <c r="Q71" i="50"/>
  <c r="U25" i="51"/>
  <c r="T25" i="51"/>
  <c r="Q25" i="51"/>
  <c r="V110" i="50"/>
  <c r="R110" i="50"/>
  <c r="V54" i="53"/>
  <c r="R54" i="53"/>
  <c r="V123" i="49"/>
  <c r="R123" i="49"/>
  <c r="U116" i="49"/>
  <c r="T116" i="49"/>
  <c r="Q116" i="49"/>
  <c r="V12" i="53"/>
  <c r="R12" i="53"/>
  <c r="T44" i="54"/>
  <c r="Q44" i="54"/>
  <c r="U44" i="54"/>
  <c r="V109" i="51"/>
  <c r="R109" i="51"/>
  <c r="Q91" i="51"/>
  <c r="T91" i="51"/>
  <c r="U91" i="51"/>
  <c r="Q134" i="51"/>
  <c r="U134" i="51"/>
  <c r="T134" i="51"/>
  <c r="Q41" i="54"/>
  <c r="U41" i="54"/>
  <c r="T41" i="54"/>
  <c r="V99" i="54"/>
  <c r="R99" i="54"/>
  <c r="R28" i="52"/>
  <c r="V28" i="52"/>
  <c r="R93" i="51"/>
  <c r="V93" i="51"/>
  <c r="U190" i="51"/>
  <c r="T190" i="51"/>
  <c r="Q190" i="51"/>
  <c r="U188" i="51"/>
  <c r="T188" i="51"/>
  <c r="Q188" i="51"/>
  <c r="R182" i="50"/>
  <c r="V182" i="50"/>
  <c r="R250" i="50"/>
  <c r="V250" i="50"/>
  <c r="R167" i="50"/>
  <c r="V167" i="50"/>
  <c r="R220" i="50"/>
  <c r="V220" i="50"/>
  <c r="R230" i="50"/>
  <c r="V230" i="50"/>
  <c r="V271" i="50"/>
  <c r="R271" i="50"/>
  <c r="R165" i="50"/>
  <c r="V165" i="50"/>
  <c r="R190" i="50"/>
  <c r="V190" i="50"/>
  <c r="R209" i="50"/>
  <c r="V209" i="50"/>
  <c r="V204" i="50"/>
  <c r="R204" i="50"/>
  <c r="R227" i="50"/>
  <c r="V227" i="50"/>
  <c r="R173" i="50"/>
  <c r="V173" i="50"/>
  <c r="V255" i="50"/>
  <c r="R255" i="50"/>
  <c r="V177" i="50"/>
  <c r="R177" i="50"/>
  <c r="V247" i="50"/>
  <c r="R247" i="50"/>
  <c r="R222" i="50"/>
  <c r="V222" i="50"/>
  <c r="V178" i="50"/>
  <c r="R178" i="50"/>
  <c r="R71" i="53"/>
  <c r="V71" i="53"/>
  <c r="R39" i="50"/>
  <c r="V39" i="50"/>
  <c r="Q53" i="53"/>
  <c r="U53" i="53"/>
  <c r="T53" i="53"/>
  <c r="V103" i="51"/>
  <c r="R103" i="51"/>
  <c r="U193" i="50"/>
  <c r="T193" i="50"/>
  <c r="Q193" i="50"/>
  <c r="U155" i="50"/>
  <c r="T155" i="50"/>
  <c r="Q155" i="50"/>
  <c r="T214" i="50"/>
  <c r="U214" i="50"/>
  <c r="Q214" i="50"/>
  <c r="Q184" i="50"/>
  <c r="U184" i="50"/>
  <c r="T184" i="50"/>
  <c r="U195" i="50"/>
  <c r="T195" i="50"/>
  <c r="Q195" i="50"/>
  <c r="U161" i="50"/>
  <c r="T161" i="50"/>
  <c r="Q161" i="50"/>
  <c r="Q178" i="50"/>
  <c r="U178" i="50"/>
  <c r="T178" i="50"/>
  <c r="Q148" i="50"/>
  <c r="U148" i="50"/>
  <c r="T148" i="50"/>
  <c r="U202" i="50"/>
  <c r="T202" i="50"/>
  <c r="Q202" i="50"/>
  <c r="U154" i="50"/>
  <c r="T154" i="50"/>
  <c r="Q154" i="50"/>
  <c r="U223" i="50"/>
  <c r="T223" i="50"/>
  <c r="Q223" i="50"/>
  <c r="Q267" i="50"/>
  <c r="U267" i="50"/>
  <c r="T267" i="50"/>
  <c r="U248" i="50"/>
  <c r="T248" i="50"/>
  <c r="Q248" i="50"/>
  <c r="U190" i="50"/>
  <c r="T190" i="50"/>
  <c r="Q190" i="50"/>
  <c r="U201" i="50"/>
  <c r="T201" i="50"/>
  <c r="Q201" i="50"/>
  <c r="U159" i="50"/>
  <c r="T159" i="50"/>
  <c r="Q159" i="50"/>
  <c r="T253" i="50"/>
  <c r="Q253" i="50"/>
  <c r="U253" i="50"/>
  <c r="T101" i="53"/>
  <c r="U212" i="51"/>
  <c r="Q212" i="51"/>
  <c r="T212" i="51"/>
  <c r="U218" i="51"/>
  <c r="T218" i="51"/>
  <c r="Q218" i="51"/>
  <c r="V177" i="49"/>
  <c r="R177" i="49"/>
  <c r="V144" i="49"/>
  <c r="R144" i="49"/>
  <c r="V137" i="49"/>
  <c r="R137" i="49"/>
  <c r="V206" i="49"/>
  <c r="R206" i="49"/>
  <c r="V250" i="49"/>
  <c r="R250" i="49"/>
  <c r="V196" i="49"/>
  <c r="R196" i="49"/>
  <c r="V150" i="49"/>
  <c r="R150" i="49"/>
  <c r="V217" i="49"/>
  <c r="R217" i="49"/>
  <c r="V197" i="49"/>
  <c r="R197" i="49"/>
  <c r="R210" i="49"/>
  <c r="V210" i="49"/>
  <c r="R195" i="49"/>
  <c r="V195" i="49"/>
  <c r="V187" i="49"/>
  <c r="R187" i="49"/>
  <c r="V215" i="49"/>
  <c r="R215" i="49"/>
  <c r="V182" i="49"/>
  <c r="R182" i="49"/>
  <c r="V261" i="49"/>
  <c r="R261" i="49"/>
  <c r="R251" i="49"/>
  <c r="V251" i="49"/>
  <c r="R239" i="49"/>
  <c r="V239" i="49"/>
  <c r="V39" i="53"/>
  <c r="R39" i="53"/>
  <c r="R7" i="53"/>
  <c r="V7" i="53"/>
  <c r="T39" i="52"/>
  <c r="Q39" i="52"/>
  <c r="U39" i="52"/>
  <c r="R101" i="49"/>
  <c r="V101" i="49"/>
  <c r="U12" i="53"/>
  <c r="Q12" i="53"/>
  <c r="T12" i="53"/>
  <c r="V76" i="53"/>
  <c r="R76" i="53"/>
  <c r="U110" i="49"/>
  <c r="T110" i="49"/>
  <c r="Q110" i="49"/>
  <c r="V66" i="52"/>
  <c r="R66" i="52"/>
  <c r="Q88" i="53"/>
  <c r="U88" i="53"/>
  <c r="Q54" i="50"/>
  <c r="U54" i="50"/>
  <c r="T54" i="50"/>
  <c r="R119" i="51"/>
  <c r="V119" i="51"/>
  <c r="T77" i="54"/>
  <c r="Q77" i="54"/>
  <c r="U77" i="54"/>
  <c r="R29" i="52"/>
  <c r="V29" i="52"/>
  <c r="T131" i="50"/>
  <c r="Q131" i="50"/>
  <c r="U131" i="50"/>
  <c r="Q130" i="50"/>
  <c r="U130" i="50"/>
  <c r="T130" i="50"/>
  <c r="U9" i="54"/>
  <c r="T9" i="54"/>
  <c r="Q9" i="54"/>
  <c r="V82" i="54"/>
  <c r="R82" i="54"/>
  <c r="U22" i="52"/>
  <c r="Q22" i="52"/>
  <c r="T22" i="52"/>
  <c r="V58" i="49"/>
  <c r="R58" i="49"/>
  <c r="V83" i="49"/>
  <c r="R83" i="49"/>
  <c r="R85" i="54"/>
  <c r="V85" i="54"/>
  <c r="Q138" i="51"/>
  <c r="U138" i="51"/>
  <c r="T138" i="51"/>
  <c r="Q142" i="51"/>
  <c r="T142" i="51"/>
  <c r="U142" i="51"/>
  <c r="R142" i="54"/>
  <c r="V142" i="54"/>
  <c r="R216" i="54"/>
  <c r="V216" i="54"/>
  <c r="T178" i="54"/>
  <c r="V178" i="54"/>
  <c r="R178" i="54"/>
  <c r="R137" i="54"/>
  <c r="V137" i="54"/>
  <c r="R210" i="54"/>
  <c r="V210" i="54"/>
  <c r="R185" i="54"/>
  <c r="V185" i="54"/>
  <c r="V244" i="54"/>
  <c r="R244" i="54"/>
  <c r="V246" i="54"/>
  <c r="R246" i="54"/>
  <c r="R227" i="54"/>
  <c r="V227" i="54"/>
  <c r="V149" i="54"/>
  <c r="R149" i="54"/>
  <c r="V141" i="54"/>
  <c r="R141" i="54"/>
  <c r="R248" i="54"/>
  <c r="V248" i="54"/>
  <c r="R147" i="54"/>
  <c r="V147" i="54"/>
  <c r="R192" i="54"/>
  <c r="V192" i="54"/>
  <c r="V219" i="54"/>
  <c r="R219" i="54"/>
  <c r="V229" i="54"/>
  <c r="R229" i="54"/>
  <c r="R196" i="54"/>
  <c r="V196" i="54"/>
  <c r="R118" i="50"/>
  <c r="V118" i="50"/>
  <c r="R103" i="53"/>
  <c r="V103" i="53"/>
  <c r="R41" i="54"/>
  <c r="V41" i="54"/>
  <c r="Q68" i="54"/>
  <c r="U68" i="54"/>
  <c r="T68" i="54"/>
  <c r="Q100" i="51"/>
  <c r="U100" i="51"/>
  <c r="T100" i="51"/>
  <c r="U174" i="54"/>
  <c r="T174" i="54"/>
  <c r="Q174" i="54"/>
  <c r="Q197" i="54"/>
  <c r="T197" i="54"/>
  <c r="U197" i="54"/>
  <c r="Q149" i="54"/>
  <c r="U149" i="54"/>
  <c r="T149" i="54"/>
  <c r="U240" i="54"/>
  <c r="T240" i="54"/>
  <c r="Q240" i="54"/>
  <c r="U144" i="54"/>
  <c r="T144" i="54"/>
  <c r="Q144" i="54"/>
  <c r="Q270" i="54"/>
  <c r="U270" i="54"/>
  <c r="T270" i="54"/>
  <c r="U183" i="54"/>
  <c r="Q183" i="54"/>
  <c r="T183" i="54"/>
  <c r="T200" i="54"/>
  <c r="Q200" i="54"/>
  <c r="U200" i="54"/>
  <c r="U222" i="54"/>
  <c r="T222" i="54"/>
  <c r="Q222" i="54"/>
  <c r="U221" i="54"/>
  <c r="T221" i="54"/>
  <c r="Q221" i="54"/>
  <c r="Q258" i="54"/>
  <c r="U258" i="54"/>
  <c r="Q147" i="54"/>
  <c r="U147" i="54"/>
  <c r="T147" i="54"/>
  <c r="U180" i="54"/>
  <c r="Q180" i="54"/>
  <c r="T180" i="54"/>
  <c r="Q268" i="54"/>
  <c r="U268" i="54"/>
  <c r="T268" i="54"/>
  <c r="T236" i="54"/>
  <c r="Q236" i="54"/>
  <c r="U236" i="54"/>
  <c r="Q218" i="54"/>
  <c r="U218" i="54"/>
  <c r="T218" i="54"/>
  <c r="U245" i="54"/>
  <c r="T245" i="54"/>
  <c r="Q245" i="54"/>
  <c r="V88" i="50"/>
  <c r="R88" i="50"/>
  <c r="Q36" i="53"/>
  <c r="U36" i="53"/>
  <c r="T36" i="53"/>
  <c r="R37" i="54"/>
  <c r="V37" i="54"/>
  <c r="T28" i="53"/>
  <c r="Q28" i="53"/>
  <c r="U28" i="53"/>
  <c r="R132" i="53"/>
  <c r="V132" i="53"/>
  <c r="T63" i="52"/>
  <c r="Q63" i="52"/>
  <c r="U63" i="52"/>
  <c r="Q41" i="49"/>
  <c r="U41" i="49"/>
  <c r="T41" i="49"/>
  <c r="T35" i="54"/>
  <c r="R35" i="54"/>
  <c r="V35" i="54"/>
  <c r="U59" i="52"/>
  <c r="T59" i="52"/>
  <c r="Q59" i="52"/>
  <c r="T118" i="50"/>
  <c r="Q118" i="50"/>
  <c r="U118" i="50"/>
  <c r="R110" i="54"/>
  <c r="V110" i="54"/>
  <c r="V63" i="50"/>
  <c r="R63" i="50"/>
  <c r="R94" i="53"/>
  <c r="V94" i="53"/>
  <c r="T130" i="54"/>
  <c r="Q130" i="54"/>
  <c r="U130" i="54"/>
  <c r="T17" i="50"/>
  <c r="V17" i="50"/>
  <c r="R17" i="50"/>
  <c r="R61" i="51"/>
  <c r="V61" i="51"/>
  <c r="V104" i="49"/>
  <c r="R104" i="49"/>
  <c r="U58" i="51"/>
  <c r="T58" i="51"/>
  <c r="Q58" i="51"/>
  <c r="U90" i="52"/>
  <c r="T90" i="52"/>
  <c r="Q90" i="52"/>
  <c r="Q200" i="51"/>
  <c r="U200" i="51"/>
  <c r="T200" i="51"/>
  <c r="U185" i="51"/>
  <c r="T185" i="51"/>
  <c r="Q185" i="51"/>
  <c r="R247" i="53"/>
  <c r="V247" i="53"/>
  <c r="V169" i="53"/>
  <c r="R169" i="53"/>
  <c r="T220" i="53"/>
  <c r="R220" i="53"/>
  <c r="V220" i="53"/>
  <c r="V160" i="53"/>
  <c r="R160" i="53"/>
  <c r="R253" i="53"/>
  <c r="V253" i="53"/>
  <c r="R155" i="53"/>
  <c r="V155" i="53"/>
  <c r="R170" i="53"/>
  <c r="V170" i="53"/>
  <c r="R153" i="53"/>
  <c r="V153" i="53"/>
  <c r="V150" i="53"/>
  <c r="R150" i="53"/>
  <c r="T245" i="53"/>
  <c r="R245" i="53"/>
  <c r="V245" i="53"/>
  <c r="V187" i="53"/>
  <c r="R187" i="53"/>
  <c r="V270" i="53"/>
  <c r="R270" i="53"/>
  <c r="V227" i="53"/>
  <c r="R227" i="53"/>
  <c r="R192" i="53"/>
  <c r="V192" i="53"/>
  <c r="R215" i="53"/>
  <c r="V215" i="53"/>
  <c r="R156" i="53"/>
  <c r="V156" i="53"/>
  <c r="R184" i="53"/>
  <c r="V184" i="53"/>
  <c r="U40" i="51"/>
  <c r="Q40" i="51"/>
  <c r="T40" i="51"/>
  <c r="T109" i="53"/>
  <c r="U109" i="53"/>
  <c r="Q109" i="53"/>
  <c r="U200" i="49"/>
  <c r="T200" i="49"/>
  <c r="Q200" i="49"/>
  <c r="T170" i="49"/>
  <c r="Q170" i="49"/>
  <c r="U170" i="49"/>
  <c r="T243" i="49"/>
  <c r="Q243" i="49"/>
  <c r="U243" i="49"/>
  <c r="U161" i="49"/>
  <c r="T161" i="49"/>
  <c r="Q161" i="49"/>
  <c r="T145" i="49"/>
  <c r="U145" i="49"/>
  <c r="Q145" i="49"/>
  <c r="Q176" i="49"/>
  <c r="U176" i="49"/>
  <c r="T176" i="49"/>
  <c r="Q175" i="49"/>
  <c r="U175" i="49"/>
  <c r="T175" i="49"/>
  <c r="T178" i="49"/>
  <c r="Q178" i="49"/>
  <c r="U178" i="49"/>
  <c r="U136" i="49"/>
  <c r="T136" i="49"/>
  <c r="Q136" i="49"/>
  <c r="U135" i="49"/>
  <c r="T135" i="49"/>
  <c r="Q135" i="49"/>
  <c r="Q259" i="49"/>
  <c r="U259" i="49"/>
  <c r="T259" i="49"/>
  <c r="Q198" i="49"/>
  <c r="U198" i="49"/>
  <c r="T198" i="49"/>
  <c r="U234" i="49"/>
  <c r="T234" i="49"/>
  <c r="Q234" i="49"/>
  <c r="U242" i="49"/>
  <c r="T242" i="49"/>
  <c r="Q242" i="49"/>
  <c r="U172" i="49"/>
  <c r="T172" i="49"/>
  <c r="Q172" i="49"/>
  <c r="T231" i="49"/>
  <c r="Q231" i="49"/>
  <c r="U231" i="49"/>
  <c r="U137" i="49"/>
  <c r="T137" i="49"/>
  <c r="Q137" i="49"/>
  <c r="V68" i="54"/>
  <c r="R68" i="54"/>
  <c r="Q120" i="53"/>
  <c r="T120" i="53"/>
  <c r="U120" i="53"/>
  <c r="Q55" i="49"/>
  <c r="U55" i="49"/>
  <c r="T55" i="49"/>
  <c r="U154" i="53"/>
  <c r="Q154" i="53"/>
  <c r="T154" i="53"/>
  <c r="Q242" i="53"/>
  <c r="T242" i="53"/>
  <c r="U242" i="53"/>
  <c r="Q249" i="53"/>
  <c r="T249" i="53"/>
  <c r="U249" i="53"/>
  <c r="Q202" i="53"/>
  <c r="U202" i="53"/>
  <c r="T202" i="53"/>
  <c r="Q268" i="53"/>
  <c r="U268" i="53"/>
  <c r="T268" i="53"/>
  <c r="T185" i="53"/>
  <c r="Q185" i="53"/>
  <c r="U185" i="53"/>
  <c r="T246" i="53"/>
  <c r="Q246" i="53"/>
  <c r="U246" i="53"/>
  <c r="T196" i="53"/>
  <c r="Q196" i="53"/>
  <c r="U196" i="53"/>
  <c r="U140" i="53"/>
  <c r="T140" i="53"/>
  <c r="Q140" i="53"/>
  <c r="U229" i="53"/>
  <c r="T229" i="53"/>
  <c r="Q229" i="53"/>
  <c r="U254" i="53"/>
  <c r="T254" i="53"/>
  <c r="Q254" i="53"/>
  <c r="T215" i="53"/>
  <c r="Q215" i="53"/>
  <c r="U215" i="53"/>
  <c r="T207" i="53"/>
  <c r="Q207" i="53"/>
  <c r="U207" i="53"/>
  <c r="U145" i="53"/>
  <c r="Q145" i="53"/>
  <c r="T145" i="53"/>
  <c r="T225" i="53"/>
  <c r="Q225" i="53"/>
  <c r="U225" i="53"/>
  <c r="Q198" i="53"/>
  <c r="T198" i="53"/>
  <c r="U198" i="53"/>
  <c r="U143" i="53"/>
  <c r="Q143" i="53"/>
  <c r="T143" i="53"/>
  <c r="R36" i="49"/>
  <c r="V36" i="49"/>
  <c r="Q114" i="52"/>
  <c r="T114" i="52"/>
  <c r="U114" i="52"/>
  <c r="T54" i="52"/>
  <c r="Q54" i="52"/>
  <c r="U54" i="52"/>
  <c r="Q119" i="54"/>
  <c r="U119" i="54"/>
  <c r="T119" i="54"/>
  <c r="T95" i="49"/>
  <c r="Q95" i="49"/>
  <c r="U95" i="49"/>
  <c r="R94" i="49"/>
  <c r="V94" i="49"/>
  <c r="Q43" i="52"/>
  <c r="U43" i="52"/>
  <c r="T43" i="52"/>
  <c r="R40" i="49"/>
  <c r="V40" i="49"/>
  <c r="Q85" i="50"/>
  <c r="T85" i="50"/>
  <c r="U85" i="50"/>
  <c r="R130" i="54"/>
  <c r="V130" i="54"/>
  <c r="V126" i="54"/>
  <c r="R126" i="54"/>
  <c r="Q95" i="53"/>
  <c r="T95" i="53"/>
  <c r="U95" i="53"/>
  <c r="R19" i="50"/>
  <c r="V19" i="50"/>
  <c r="R95" i="53"/>
  <c r="V95" i="53"/>
  <c r="T124" i="53"/>
  <c r="Q124" i="53"/>
  <c r="U124" i="53"/>
  <c r="T54" i="54"/>
  <c r="Q54" i="54"/>
  <c r="U54" i="54"/>
  <c r="T58" i="53"/>
  <c r="Q58" i="53"/>
  <c r="U58" i="53"/>
  <c r="V86" i="51"/>
  <c r="R86" i="51"/>
  <c r="V90" i="51"/>
  <c r="R90" i="51"/>
  <c r="T31" i="51"/>
  <c r="U31" i="51"/>
  <c r="Q31" i="51"/>
  <c r="R95" i="51"/>
  <c r="V95" i="51"/>
  <c r="R113" i="54"/>
  <c r="V113" i="54"/>
  <c r="Q231" i="51"/>
  <c r="T231" i="51"/>
  <c r="U231" i="51"/>
  <c r="U217" i="51"/>
  <c r="T217" i="51"/>
  <c r="Q217" i="51"/>
  <c r="R147" i="52"/>
  <c r="V147" i="52"/>
  <c r="V194" i="52"/>
  <c r="R194" i="52"/>
  <c r="R156" i="52"/>
  <c r="V156" i="52"/>
  <c r="V165" i="52"/>
  <c r="R165" i="52"/>
  <c r="R190" i="52"/>
  <c r="V190" i="52"/>
  <c r="V186" i="52"/>
  <c r="R186" i="52"/>
  <c r="V259" i="52"/>
  <c r="R259" i="52"/>
  <c r="V187" i="52"/>
  <c r="R187" i="52"/>
  <c r="R215" i="52"/>
  <c r="V215" i="52"/>
  <c r="R191" i="52"/>
  <c r="V191" i="52"/>
  <c r="R242" i="52"/>
  <c r="V242" i="52"/>
  <c r="R208" i="52"/>
  <c r="V208" i="52"/>
  <c r="R264" i="52"/>
  <c r="V264" i="52"/>
  <c r="R135" i="52"/>
  <c r="V135" i="52"/>
  <c r="R224" i="52"/>
  <c r="V224" i="52"/>
  <c r="V229" i="52"/>
  <c r="R229" i="52"/>
  <c r="R144" i="52"/>
  <c r="V144" i="52"/>
  <c r="T56" i="53"/>
  <c r="Q56" i="53"/>
  <c r="U56" i="53"/>
  <c r="R105" i="53"/>
  <c r="V105" i="53"/>
  <c r="V36" i="51"/>
  <c r="R36" i="51"/>
  <c r="T113" i="54"/>
  <c r="Q113" i="54"/>
  <c r="U113" i="54"/>
  <c r="Q199" i="52"/>
  <c r="U199" i="52"/>
  <c r="T199" i="52"/>
  <c r="Q143" i="52"/>
  <c r="T143" i="52"/>
  <c r="U143" i="52"/>
  <c r="U209" i="52"/>
  <c r="Q209" i="52"/>
  <c r="T209" i="52"/>
  <c r="T234" i="52"/>
  <c r="Q234" i="52"/>
  <c r="U234" i="52"/>
  <c r="Q224" i="52"/>
  <c r="U224" i="52"/>
  <c r="T224" i="52"/>
  <c r="Q157" i="52"/>
  <c r="U157" i="52"/>
  <c r="T157" i="52"/>
  <c r="U254" i="52"/>
  <c r="T254" i="52"/>
  <c r="Q254" i="52"/>
  <c r="T270" i="52"/>
  <c r="Q270" i="52"/>
  <c r="U270" i="52"/>
  <c r="Q226" i="52"/>
  <c r="T226" i="52"/>
  <c r="U226" i="52"/>
  <c r="T174" i="52"/>
  <c r="Q174" i="52"/>
  <c r="U174" i="52"/>
  <c r="Q243" i="52"/>
  <c r="U243" i="52"/>
  <c r="T243" i="52"/>
  <c r="Q196" i="52"/>
  <c r="U196" i="52"/>
  <c r="U223" i="52"/>
  <c r="Q223" i="52"/>
  <c r="T223" i="52"/>
  <c r="U267" i="52"/>
  <c r="T267" i="52"/>
  <c r="Q267" i="52"/>
  <c r="U197" i="52"/>
  <c r="T197" i="52"/>
  <c r="Q197" i="52"/>
  <c r="Q142" i="52"/>
  <c r="U142" i="52"/>
  <c r="T142" i="52"/>
  <c r="U164" i="52"/>
  <c r="T164" i="52"/>
  <c r="Q164" i="52"/>
  <c r="R55" i="52"/>
  <c r="V55" i="52"/>
  <c r="U129" i="49"/>
  <c r="T129" i="49"/>
  <c r="Q129" i="49"/>
  <c r="Q103" i="54"/>
  <c r="U103" i="54"/>
  <c r="T103" i="54"/>
  <c r="T18" i="52"/>
  <c r="Q18" i="52"/>
  <c r="U18" i="52"/>
  <c r="V83" i="50"/>
  <c r="R83" i="50"/>
  <c r="V45" i="52"/>
  <c r="R45" i="52"/>
  <c r="T81" i="49"/>
  <c r="Q81" i="49"/>
  <c r="U81" i="49"/>
  <c r="U77" i="51"/>
  <c r="T77" i="51"/>
  <c r="Q77" i="51"/>
  <c r="Q124" i="49"/>
  <c r="U124" i="49"/>
  <c r="T124" i="49"/>
  <c r="Q36" i="54"/>
  <c r="U36" i="54"/>
  <c r="T36" i="54"/>
  <c r="U63" i="50"/>
  <c r="T63" i="50"/>
  <c r="Q63" i="50"/>
  <c r="V61" i="54"/>
  <c r="R61" i="54"/>
  <c r="U116" i="53"/>
  <c r="Q116" i="53"/>
  <c r="T116" i="53"/>
  <c r="U88" i="54"/>
  <c r="T88" i="54"/>
  <c r="Q88" i="54"/>
  <c r="Q110" i="54"/>
  <c r="U110" i="54"/>
  <c r="T110" i="54"/>
  <c r="T124" i="50"/>
  <c r="Q124" i="50"/>
  <c r="U124" i="50"/>
  <c r="V109" i="52"/>
  <c r="R109" i="52"/>
  <c r="U89" i="52"/>
  <c r="T89" i="52"/>
  <c r="Q89" i="52"/>
  <c r="T147" i="51"/>
  <c r="U147" i="51"/>
  <c r="Q147" i="51"/>
  <c r="U203" i="51"/>
  <c r="T203" i="51"/>
  <c r="Q203" i="51"/>
  <c r="Q176" i="51"/>
  <c r="U176" i="51"/>
  <c r="T176" i="51"/>
  <c r="Q32" i="50"/>
  <c r="U32" i="50"/>
  <c r="T32" i="50"/>
  <c r="T112" i="50"/>
  <c r="U112" i="50"/>
  <c r="Q112" i="50"/>
  <c r="U24" i="53"/>
  <c r="T24" i="53"/>
  <c r="Q24" i="53"/>
  <c r="R130" i="51"/>
  <c r="V130" i="51"/>
  <c r="U120" i="51"/>
  <c r="T120" i="51"/>
  <c r="Q120" i="51"/>
  <c r="Q123" i="49"/>
  <c r="T123" i="49"/>
  <c r="U123" i="49"/>
  <c r="Q126" i="53"/>
  <c r="U126" i="53"/>
  <c r="T126" i="53"/>
  <c r="V57" i="53"/>
  <c r="R57" i="53"/>
  <c r="R75" i="53"/>
  <c r="V75" i="53"/>
  <c r="T101" i="52"/>
  <c r="Q101" i="52"/>
  <c r="U101" i="52"/>
  <c r="R134" i="50"/>
  <c r="V134" i="50"/>
  <c r="R81" i="53"/>
  <c r="V81" i="53"/>
  <c r="R66" i="50"/>
  <c r="V66" i="50"/>
  <c r="V88" i="51"/>
  <c r="R88" i="51"/>
  <c r="Q132" i="54"/>
  <c r="U132" i="54"/>
  <c r="T132" i="54"/>
  <c r="Q130" i="49"/>
  <c r="T130" i="49"/>
  <c r="U130" i="49"/>
  <c r="V114" i="54"/>
  <c r="R114" i="54"/>
  <c r="U31" i="53"/>
  <c r="Q31" i="53"/>
  <c r="T31" i="53"/>
  <c r="T86" i="54"/>
  <c r="Q86" i="54"/>
  <c r="U86" i="54"/>
  <c r="V127" i="50"/>
  <c r="R127" i="50"/>
  <c r="U64" i="49"/>
  <c r="Q64" i="49"/>
  <c r="T64" i="49"/>
  <c r="Q128" i="54"/>
  <c r="T128" i="54"/>
  <c r="U128" i="54"/>
  <c r="Q195" i="51"/>
  <c r="T195" i="51"/>
  <c r="U195" i="51"/>
  <c r="Q229" i="51"/>
  <c r="U229" i="51"/>
  <c r="T229" i="51"/>
  <c r="V254" i="51"/>
  <c r="R254" i="51"/>
  <c r="V186" i="51"/>
  <c r="R186" i="51"/>
  <c r="V188" i="51"/>
  <c r="R188" i="51"/>
  <c r="V147" i="51"/>
  <c r="R147" i="51"/>
  <c r="V199" i="51"/>
  <c r="R199" i="51"/>
  <c r="R250" i="51"/>
  <c r="V250" i="51"/>
  <c r="V203" i="51"/>
  <c r="R203" i="51"/>
  <c r="V236" i="51"/>
  <c r="R236" i="51"/>
  <c r="V209" i="51"/>
  <c r="R209" i="51"/>
  <c r="V137" i="51"/>
  <c r="R137" i="51"/>
  <c r="V243" i="51"/>
  <c r="R243" i="51"/>
  <c r="V210" i="51"/>
  <c r="R210" i="51"/>
  <c r="V138" i="51"/>
  <c r="R138" i="51"/>
  <c r="V256" i="51"/>
  <c r="R256" i="51"/>
  <c r="V261" i="51"/>
  <c r="R261" i="51"/>
  <c r="V153" i="51"/>
  <c r="R153" i="51"/>
  <c r="V174" i="51"/>
  <c r="R174" i="51"/>
  <c r="Q68" i="53"/>
  <c r="U68" i="53"/>
  <c r="T68" i="53"/>
  <c r="R130" i="53"/>
  <c r="V130" i="53"/>
  <c r="V42" i="50"/>
  <c r="R42" i="50"/>
  <c r="U24" i="51"/>
  <c r="Q24" i="51"/>
  <c r="T24" i="51"/>
  <c r="Q120" i="54"/>
  <c r="U120" i="54"/>
  <c r="T120" i="54"/>
  <c r="V103" i="49"/>
  <c r="R103" i="49"/>
  <c r="V80" i="52"/>
  <c r="R80" i="52"/>
  <c r="U91" i="53"/>
  <c r="T91" i="53"/>
  <c r="Q91" i="53"/>
  <c r="R43" i="50"/>
  <c r="V43" i="50"/>
  <c r="V121" i="50"/>
  <c r="R121" i="50"/>
  <c r="Q94" i="53"/>
  <c r="U94" i="53"/>
  <c r="T94" i="53"/>
  <c r="R93" i="52"/>
  <c r="V93" i="52"/>
  <c r="U65" i="52"/>
  <c r="Q65" i="52"/>
  <c r="T65" i="52"/>
  <c r="U89" i="54"/>
  <c r="T89" i="54"/>
  <c r="Q89" i="54"/>
  <c r="R111" i="49"/>
  <c r="V111" i="49"/>
  <c r="V91" i="53"/>
  <c r="R91" i="53"/>
  <c r="T78" i="51"/>
  <c r="U78" i="51"/>
  <c r="Q78" i="51"/>
  <c r="R34" i="50"/>
  <c r="V34" i="50"/>
  <c r="T27" i="53"/>
  <c r="R133" i="53"/>
  <c r="V133" i="53"/>
  <c r="U38" i="52"/>
  <c r="T38" i="52"/>
  <c r="Q38" i="52"/>
  <c r="T102" i="52"/>
  <c r="U102" i="52"/>
  <c r="Q102" i="52"/>
  <c r="T140" i="51"/>
  <c r="U140" i="51"/>
  <c r="Q140" i="51"/>
  <c r="U165" i="51"/>
  <c r="T165" i="51"/>
  <c r="Q165" i="51"/>
  <c r="U80" i="51"/>
  <c r="T80" i="51"/>
  <c r="Q80" i="51"/>
  <c r="Q114" i="51"/>
  <c r="U114" i="51"/>
  <c r="T114" i="51"/>
  <c r="R92" i="51"/>
  <c r="V92" i="51"/>
  <c r="Q8" i="53"/>
  <c r="U8" i="53"/>
  <c r="V52" i="51"/>
  <c r="R52" i="51"/>
  <c r="V33" i="51"/>
  <c r="R33" i="51"/>
  <c r="T75" i="53"/>
  <c r="U75" i="53"/>
  <c r="Q75" i="53"/>
  <c r="T21" i="50"/>
  <c r="R21" i="50"/>
  <c r="V21" i="50"/>
  <c r="U105" i="49"/>
  <c r="Q105" i="49"/>
  <c r="T105" i="49"/>
  <c r="Q82" i="51"/>
  <c r="U82" i="51"/>
  <c r="T82" i="51"/>
  <c r="T128" i="49"/>
  <c r="Q128" i="49"/>
  <c r="U128" i="49"/>
  <c r="Q17" i="50"/>
  <c r="U17" i="50"/>
  <c r="V86" i="49"/>
  <c r="R86" i="49"/>
  <c r="V81" i="51"/>
  <c r="R81" i="51"/>
  <c r="R121" i="54"/>
  <c r="V121" i="54"/>
  <c r="R111" i="52"/>
  <c r="V111" i="52"/>
  <c r="R93" i="50"/>
  <c r="V93" i="50"/>
  <c r="U17" i="54"/>
  <c r="T17" i="54"/>
  <c r="Q17" i="54"/>
  <c r="T85" i="53"/>
  <c r="R85" i="53"/>
  <c r="V85" i="53"/>
  <c r="Q132" i="52"/>
  <c r="U132" i="52"/>
  <c r="T132" i="52"/>
  <c r="Q33" i="49"/>
  <c r="U33" i="49"/>
  <c r="T33" i="49"/>
  <c r="U258" i="51"/>
  <c r="T258" i="51"/>
  <c r="Q258" i="51"/>
  <c r="Q209" i="51"/>
  <c r="U209" i="51"/>
  <c r="T209" i="51"/>
  <c r="V232" i="50"/>
  <c r="R232" i="50"/>
  <c r="R161" i="50"/>
  <c r="V161" i="50"/>
  <c r="R137" i="50"/>
  <c r="V137" i="50"/>
  <c r="V193" i="50"/>
  <c r="R193" i="50"/>
  <c r="V153" i="50"/>
  <c r="R153" i="50"/>
  <c r="V269" i="50"/>
  <c r="R269" i="50"/>
  <c r="R208" i="50"/>
  <c r="V208" i="50"/>
  <c r="R174" i="50"/>
  <c r="V174" i="50"/>
  <c r="V253" i="50"/>
  <c r="R253" i="50"/>
  <c r="R258" i="50"/>
  <c r="V258" i="50"/>
  <c r="V150" i="50"/>
  <c r="R150" i="50"/>
  <c r="V207" i="50"/>
  <c r="R207" i="50"/>
  <c r="V183" i="50"/>
  <c r="R183" i="50"/>
  <c r="V245" i="50"/>
  <c r="R245" i="50"/>
  <c r="R198" i="50"/>
  <c r="V198" i="50"/>
  <c r="R138" i="50"/>
  <c r="V138" i="50"/>
  <c r="V261" i="50"/>
  <c r="R261" i="50"/>
  <c r="Q123" i="53"/>
  <c r="T123" i="53"/>
  <c r="U123" i="53"/>
  <c r="R79" i="53"/>
  <c r="V79" i="53"/>
  <c r="T93" i="51"/>
  <c r="U93" i="51"/>
  <c r="Q93" i="51"/>
  <c r="T84" i="54"/>
  <c r="Q84" i="54"/>
  <c r="U84" i="54"/>
  <c r="U212" i="50"/>
  <c r="T212" i="50"/>
  <c r="Q212" i="50"/>
  <c r="U175" i="50"/>
  <c r="T175" i="50"/>
  <c r="Q175" i="50"/>
  <c r="U260" i="50"/>
  <c r="T260" i="50"/>
  <c r="Q260" i="50"/>
  <c r="U257" i="50"/>
  <c r="T257" i="50"/>
  <c r="Q257" i="50"/>
  <c r="U210" i="50"/>
  <c r="Q210" i="50"/>
  <c r="T210" i="50"/>
  <c r="Q146" i="50"/>
  <c r="U146" i="50"/>
  <c r="T146" i="50"/>
  <c r="Q251" i="50"/>
  <c r="U251" i="50"/>
  <c r="T251" i="50"/>
  <c r="U271" i="50"/>
  <c r="T271" i="50"/>
  <c r="Q271" i="50"/>
  <c r="T262" i="50"/>
  <c r="U262" i="50"/>
  <c r="Q262" i="50"/>
  <c r="U229" i="50"/>
  <c r="T229" i="50"/>
  <c r="Q229" i="50"/>
  <c r="Q243" i="50"/>
  <c r="U243" i="50"/>
  <c r="T243" i="50"/>
  <c r="T227" i="50"/>
  <c r="Q227" i="50"/>
  <c r="U227" i="50"/>
  <c r="T233" i="50"/>
  <c r="U233" i="50"/>
  <c r="Q233" i="50"/>
  <c r="Q179" i="50"/>
  <c r="U179" i="50"/>
  <c r="T179" i="50"/>
  <c r="T138" i="50"/>
  <c r="Q138" i="50"/>
  <c r="U138" i="50"/>
  <c r="Q235" i="50"/>
  <c r="U235" i="50"/>
  <c r="T235" i="50"/>
  <c r="U192" i="50"/>
  <c r="T192" i="50"/>
  <c r="Q192" i="50"/>
  <c r="R115" i="50"/>
  <c r="V115" i="50"/>
  <c r="U25" i="53"/>
  <c r="T25" i="53"/>
  <c r="Q25" i="53"/>
  <c r="T83" i="54"/>
  <c r="T65" i="50"/>
  <c r="D5" i="11"/>
  <c r="U201" i="51"/>
  <c r="T201" i="51"/>
  <c r="Q201" i="51"/>
  <c r="T252" i="51"/>
  <c r="Q252" i="51"/>
  <c r="U252" i="51"/>
  <c r="V169" i="49"/>
  <c r="R169" i="49"/>
  <c r="V164" i="49"/>
  <c r="R164" i="49"/>
  <c r="V165" i="49"/>
  <c r="R165" i="49"/>
  <c r="V218" i="49"/>
  <c r="R218" i="49"/>
  <c r="V252" i="49"/>
  <c r="R252" i="49"/>
  <c r="R224" i="49"/>
  <c r="V224" i="49"/>
  <c r="V244" i="49"/>
  <c r="R244" i="49"/>
  <c r="V192" i="49"/>
  <c r="R192" i="49"/>
  <c r="V199" i="49"/>
  <c r="R199" i="49"/>
  <c r="V248" i="49"/>
  <c r="R248" i="49"/>
  <c r="V268" i="49"/>
  <c r="R268" i="49"/>
  <c r="V152" i="49"/>
  <c r="R152" i="49"/>
  <c r="V264" i="49"/>
  <c r="R264" i="49"/>
  <c r="R173" i="49"/>
  <c r="V173" i="49"/>
  <c r="V245" i="49"/>
  <c r="R245" i="49"/>
  <c r="R263" i="49"/>
  <c r="V263" i="49"/>
  <c r="R242" i="49"/>
  <c r="V242" i="49"/>
  <c r="V103" i="50"/>
  <c r="R103" i="50"/>
  <c r="Q123" i="54"/>
  <c r="T123" i="54"/>
  <c r="U123" i="54"/>
  <c r="U40" i="52"/>
  <c r="T40" i="52"/>
  <c r="Q40" i="52"/>
  <c r="R41" i="49"/>
  <c r="V41" i="49"/>
  <c r="R21" i="53"/>
  <c r="V21" i="53"/>
  <c r="V53" i="50"/>
  <c r="R53" i="50"/>
  <c r="T121" i="49"/>
  <c r="Q121" i="49"/>
  <c r="U121" i="49"/>
  <c r="V38" i="49"/>
  <c r="R38" i="49"/>
  <c r="Q134" i="53"/>
  <c r="T134" i="53"/>
  <c r="U134" i="53"/>
  <c r="T107" i="53"/>
  <c r="Q107" i="53"/>
  <c r="U107" i="53"/>
  <c r="U108" i="54"/>
  <c r="T108" i="54"/>
  <c r="Q108" i="54"/>
  <c r="T46" i="54"/>
  <c r="Q46" i="54"/>
  <c r="U46" i="54"/>
  <c r="V107" i="52"/>
  <c r="R107" i="52"/>
  <c r="R38" i="53"/>
  <c r="V38" i="53"/>
  <c r="U107" i="54"/>
  <c r="Q107" i="54"/>
  <c r="T107" i="54"/>
  <c r="Q105" i="54"/>
  <c r="T105" i="54"/>
  <c r="U105" i="54"/>
  <c r="U97" i="54"/>
  <c r="T97" i="54"/>
  <c r="Q97" i="54"/>
  <c r="V77" i="52"/>
  <c r="R77" i="52"/>
  <c r="Q14" i="49"/>
  <c r="U14" i="49"/>
  <c r="T14" i="49"/>
  <c r="U73" i="49"/>
  <c r="T73" i="49"/>
  <c r="Q73" i="49"/>
  <c r="V47" i="51"/>
  <c r="R47" i="51"/>
  <c r="U259" i="51"/>
  <c r="T259" i="51"/>
  <c r="Q259" i="51"/>
  <c r="U205" i="51"/>
  <c r="T205" i="51"/>
  <c r="Q205" i="51"/>
  <c r="R262" i="54"/>
  <c r="V262" i="54"/>
  <c r="V166" i="54"/>
  <c r="R166" i="54"/>
  <c r="V271" i="54"/>
  <c r="R271" i="54"/>
  <c r="V198" i="54"/>
  <c r="R198" i="54"/>
  <c r="V253" i="54"/>
  <c r="R253" i="54"/>
  <c r="R236" i="54"/>
  <c r="V236" i="54"/>
  <c r="V158" i="54"/>
  <c r="R158" i="54"/>
  <c r="V190" i="54"/>
  <c r="R190" i="54"/>
  <c r="V144" i="54"/>
  <c r="R144" i="54"/>
  <c r="V235" i="54"/>
  <c r="R235" i="54"/>
  <c r="R175" i="54"/>
  <c r="V175" i="54"/>
  <c r="V239" i="54"/>
  <c r="R239" i="54"/>
  <c r="V186" i="54"/>
  <c r="R186" i="54"/>
  <c r="R138" i="54"/>
  <c r="V138" i="54"/>
  <c r="V179" i="54"/>
  <c r="R179" i="54"/>
  <c r="V212" i="54"/>
  <c r="R212" i="54"/>
  <c r="R218" i="54"/>
  <c r="V218" i="54"/>
  <c r="Q84" i="53"/>
  <c r="T84" i="53"/>
  <c r="U84" i="53"/>
  <c r="R108" i="50"/>
  <c r="V108" i="50"/>
  <c r="Q20" i="52"/>
  <c r="U20" i="52"/>
  <c r="T20" i="52"/>
  <c r="R13" i="49"/>
  <c r="V13" i="49"/>
  <c r="Q106" i="50"/>
  <c r="T106" i="50"/>
  <c r="U106" i="50"/>
  <c r="U210" i="54"/>
  <c r="T210" i="54"/>
  <c r="Q210" i="54"/>
  <c r="T155" i="54"/>
  <c r="Q155" i="54"/>
  <c r="U155" i="54"/>
  <c r="Q267" i="54"/>
  <c r="U267" i="54"/>
  <c r="T267" i="54"/>
  <c r="Q195" i="54"/>
  <c r="T195" i="54"/>
  <c r="U195" i="54"/>
  <c r="Q164" i="54"/>
  <c r="U164" i="54"/>
  <c r="T164" i="54"/>
  <c r="U256" i="54"/>
  <c r="T256" i="54"/>
  <c r="Q256" i="54"/>
  <c r="U157" i="54"/>
  <c r="T157" i="54"/>
  <c r="Q157" i="54"/>
  <c r="U212" i="54"/>
  <c r="T212" i="54"/>
  <c r="Q212" i="54"/>
  <c r="Q148" i="54"/>
  <c r="U148" i="54"/>
  <c r="T148" i="54"/>
  <c r="T196" i="54"/>
  <c r="Q196" i="54"/>
  <c r="U196" i="54"/>
  <c r="U261" i="54"/>
  <c r="T261" i="54"/>
  <c r="Q261" i="54"/>
  <c r="T202" i="54"/>
  <c r="U202" i="54"/>
  <c r="Q202" i="54"/>
  <c r="T219" i="54"/>
  <c r="Q219" i="54"/>
  <c r="U219" i="54"/>
  <c r="T216" i="54"/>
  <c r="Q216" i="54"/>
  <c r="U216" i="54"/>
  <c r="Q182" i="54"/>
  <c r="T182" i="54"/>
  <c r="U182" i="54"/>
  <c r="Q176" i="54"/>
  <c r="U176" i="54"/>
  <c r="T176" i="54"/>
  <c r="Q217" i="54"/>
  <c r="U217" i="54"/>
  <c r="T217" i="54"/>
  <c r="U133" i="51"/>
  <c r="T133" i="51"/>
  <c r="Q133" i="51"/>
  <c r="R44" i="52"/>
  <c r="V44" i="52"/>
  <c r="R69" i="53"/>
  <c r="V69" i="53"/>
  <c r="U116" i="51"/>
  <c r="T116" i="51"/>
  <c r="Q116" i="51"/>
  <c r="Q66" i="52"/>
  <c r="U66" i="52"/>
  <c r="T66" i="52"/>
  <c r="U86" i="49"/>
  <c r="T86" i="49"/>
  <c r="Q86" i="49"/>
  <c r="U131" i="49"/>
  <c r="T131" i="49"/>
  <c r="Q131" i="49"/>
  <c r="Q26" i="50"/>
  <c r="T26" i="50"/>
  <c r="U26" i="50"/>
  <c r="V113" i="49"/>
  <c r="R113" i="49"/>
  <c r="V40" i="52"/>
  <c r="R40" i="52"/>
  <c r="U48" i="50"/>
  <c r="T48" i="50"/>
  <c r="Q48" i="50"/>
  <c r="R127" i="49"/>
  <c r="V127" i="49"/>
  <c r="U45" i="51"/>
  <c r="Q45" i="51"/>
  <c r="T45" i="51"/>
  <c r="Q99" i="51"/>
  <c r="T99" i="51"/>
  <c r="U99" i="51"/>
  <c r="V100" i="49"/>
  <c r="R100" i="49"/>
  <c r="U61" i="53"/>
  <c r="Q61" i="53"/>
  <c r="T61" i="53"/>
  <c r="Q82" i="52"/>
  <c r="U82" i="52"/>
  <c r="T82" i="52"/>
  <c r="V72" i="51"/>
  <c r="R72" i="51"/>
  <c r="U216" i="51"/>
  <c r="T216" i="51"/>
  <c r="Q216" i="51"/>
  <c r="U222" i="51"/>
  <c r="T222" i="51"/>
  <c r="Q222" i="51"/>
  <c r="T145" i="51"/>
  <c r="U145" i="51"/>
  <c r="Q145" i="51"/>
  <c r="T251" i="53"/>
  <c r="V251" i="53"/>
  <c r="R251" i="53"/>
  <c r="V248" i="53"/>
  <c r="R248" i="53"/>
  <c r="V165" i="53"/>
  <c r="R165" i="53"/>
  <c r="R266" i="53"/>
  <c r="V266" i="53"/>
  <c r="T181" i="53"/>
  <c r="R181" i="53"/>
  <c r="V181" i="53"/>
  <c r="R241" i="53"/>
  <c r="V241" i="53"/>
  <c r="R159" i="53"/>
  <c r="V159" i="53"/>
  <c r="R258" i="53"/>
  <c r="V258" i="53"/>
  <c r="R234" i="53"/>
  <c r="V234" i="53"/>
  <c r="V260" i="53"/>
  <c r="R260" i="53"/>
  <c r="R171" i="53"/>
  <c r="V171" i="53"/>
  <c r="R144" i="53"/>
  <c r="V144" i="53"/>
  <c r="T173" i="53"/>
  <c r="V173" i="53"/>
  <c r="R173" i="53"/>
  <c r="V222" i="53"/>
  <c r="R222" i="53"/>
  <c r="R164" i="53"/>
  <c r="V164" i="53"/>
  <c r="R244" i="53"/>
  <c r="V244" i="53"/>
  <c r="R228" i="53"/>
  <c r="V228" i="53"/>
  <c r="V48" i="50"/>
  <c r="R48" i="50"/>
  <c r="V101" i="50"/>
  <c r="R101" i="50"/>
  <c r="T190" i="49"/>
  <c r="Q190" i="49"/>
  <c r="U190" i="49"/>
  <c r="Q164" i="49"/>
  <c r="U164" i="49"/>
  <c r="T164" i="49"/>
  <c r="T214" i="49"/>
  <c r="Q214" i="49"/>
  <c r="U214" i="49"/>
  <c r="T152" i="49"/>
  <c r="Q152" i="49"/>
  <c r="U152" i="49"/>
  <c r="Q265" i="49"/>
  <c r="U265" i="49"/>
  <c r="T265" i="49"/>
  <c r="T155" i="49"/>
  <c r="Q155" i="49"/>
  <c r="U155" i="49"/>
  <c r="U143" i="49"/>
  <c r="T143" i="49"/>
  <c r="Q143" i="49"/>
  <c r="U169" i="49"/>
  <c r="T169" i="49"/>
  <c r="Q169" i="49"/>
  <c r="T140" i="49"/>
  <c r="Q140" i="49"/>
  <c r="U140" i="49"/>
  <c r="U226" i="49"/>
  <c r="T226" i="49"/>
  <c r="Q226" i="49"/>
  <c r="Q180" i="49"/>
  <c r="T180" i="49"/>
  <c r="U180" i="49"/>
  <c r="Q188" i="49"/>
  <c r="T188" i="49"/>
  <c r="U188" i="49"/>
  <c r="T193" i="49"/>
  <c r="U193" i="49"/>
  <c r="Q193" i="49"/>
  <c r="U217" i="49"/>
  <c r="T217" i="49"/>
  <c r="Q217" i="49"/>
  <c r="U261" i="49"/>
  <c r="T261" i="49"/>
  <c r="Q261" i="49"/>
  <c r="U267" i="49"/>
  <c r="T267" i="49"/>
  <c r="Q267" i="49"/>
  <c r="T241" i="49"/>
  <c r="Q241" i="49"/>
  <c r="U241" i="49"/>
  <c r="R118" i="54"/>
  <c r="V118" i="54"/>
  <c r="T55" i="52"/>
  <c r="Q55" i="52"/>
  <c r="U55" i="52"/>
  <c r="U13" i="53"/>
  <c r="T13" i="53"/>
  <c r="Q13" i="53"/>
  <c r="T174" i="53"/>
  <c r="U174" i="53"/>
  <c r="Q174" i="53"/>
  <c r="T136" i="53"/>
  <c r="Q136" i="53"/>
  <c r="U136" i="53"/>
  <c r="T177" i="53"/>
  <c r="Q177" i="53"/>
  <c r="U177" i="53"/>
  <c r="U200" i="53"/>
  <c r="Q200" i="53"/>
  <c r="T200" i="53"/>
  <c r="U271" i="53"/>
  <c r="T271" i="53"/>
  <c r="Q271" i="53"/>
  <c r="T163" i="53"/>
  <c r="Q163" i="53"/>
  <c r="U163" i="53"/>
  <c r="U146" i="53"/>
  <c r="T146" i="53"/>
  <c r="Q146" i="53"/>
  <c r="Q228" i="53"/>
  <c r="U228" i="53"/>
  <c r="T228" i="53"/>
  <c r="U239" i="53"/>
  <c r="T239" i="53"/>
  <c r="Q239" i="53"/>
  <c r="Q258" i="53"/>
  <c r="T258" i="53"/>
  <c r="U258" i="53"/>
  <c r="Q138" i="53"/>
  <c r="T138" i="53"/>
  <c r="U138" i="53"/>
  <c r="Q158" i="53"/>
  <c r="T158" i="53"/>
  <c r="U158" i="53"/>
  <c r="U232" i="53"/>
  <c r="Q232" i="53"/>
  <c r="T232" i="53"/>
  <c r="Q188" i="53"/>
  <c r="T188" i="53"/>
  <c r="U188" i="53"/>
  <c r="Q150" i="53"/>
  <c r="U150" i="53"/>
  <c r="T150" i="53"/>
  <c r="T269" i="53"/>
  <c r="Q269" i="53"/>
  <c r="U269" i="53"/>
  <c r="Q266" i="53"/>
  <c r="T266" i="53"/>
  <c r="U266" i="53"/>
  <c r="Q39" i="50"/>
  <c r="U39" i="50"/>
  <c r="T39" i="50"/>
  <c r="Q40" i="50"/>
  <c r="U40" i="50"/>
  <c r="Q33" i="50"/>
  <c r="U33" i="50"/>
  <c r="T33" i="50"/>
  <c r="Q46" i="53"/>
  <c r="T46" i="53"/>
  <c r="U46" i="53"/>
  <c r="R63" i="49"/>
  <c r="V63" i="49"/>
  <c r="U17" i="52"/>
  <c r="T17" i="52"/>
  <c r="Q17" i="52"/>
  <c r="V50" i="50"/>
  <c r="R50" i="50"/>
  <c r="R62" i="50"/>
  <c r="V62" i="50"/>
  <c r="R97" i="51"/>
  <c r="V97" i="51"/>
  <c r="R63" i="53"/>
  <c r="V63" i="53"/>
  <c r="R123" i="50"/>
  <c r="V123" i="50"/>
  <c r="R122" i="50"/>
  <c r="V122" i="50"/>
  <c r="Q122" i="53"/>
  <c r="T122" i="53"/>
  <c r="U122" i="53"/>
  <c r="U47" i="51"/>
  <c r="T47" i="51"/>
  <c r="Q47" i="51"/>
  <c r="V69" i="49"/>
  <c r="R69" i="49"/>
  <c r="R121" i="52"/>
  <c r="V121" i="52"/>
  <c r="Q77" i="49"/>
  <c r="U77" i="49"/>
  <c r="T77" i="49"/>
  <c r="V107" i="51"/>
  <c r="R107" i="51"/>
  <c r="T155" i="51"/>
  <c r="Q155" i="51"/>
  <c r="U155" i="51"/>
  <c r="Q242" i="51"/>
  <c r="U242" i="51"/>
  <c r="T242" i="51"/>
  <c r="Q168" i="51"/>
  <c r="U168" i="51"/>
  <c r="T168" i="51"/>
  <c r="R195" i="52"/>
  <c r="V195" i="52"/>
  <c r="R182" i="52"/>
  <c r="V182" i="52"/>
  <c r="R244" i="52"/>
  <c r="V244" i="52"/>
  <c r="V171" i="52"/>
  <c r="R171" i="52"/>
  <c r="V199" i="52"/>
  <c r="R199" i="52"/>
  <c r="R140" i="52"/>
  <c r="V140" i="52"/>
  <c r="R142" i="52"/>
  <c r="V142" i="52"/>
  <c r="V256" i="52"/>
  <c r="R256" i="52"/>
  <c r="T196" i="52"/>
  <c r="V196" i="52"/>
  <c r="R196" i="52"/>
  <c r="R197" i="52"/>
  <c r="V197" i="52"/>
  <c r="R184" i="52"/>
  <c r="V184" i="52"/>
  <c r="R158" i="52"/>
  <c r="V158" i="52"/>
  <c r="R266" i="52"/>
  <c r="V266" i="52"/>
  <c r="R233" i="52"/>
  <c r="V233" i="52"/>
  <c r="R217" i="52"/>
  <c r="V217" i="52"/>
  <c r="V169" i="52"/>
  <c r="R169" i="52"/>
  <c r="R248" i="52"/>
  <c r="V248" i="52"/>
  <c r="U13" i="51"/>
  <c r="Q13" i="51"/>
  <c r="V56" i="50"/>
  <c r="R56" i="50"/>
  <c r="U32" i="54"/>
  <c r="T32" i="54"/>
  <c r="Q32" i="54"/>
  <c r="Q82" i="50"/>
  <c r="U82" i="50"/>
  <c r="T82" i="50"/>
  <c r="Q181" i="52"/>
  <c r="U181" i="52"/>
  <c r="T181" i="52"/>
  <c r="U252" i="52"/>
  <c r="T252" i="52"/>
  <c r="Q252" i="52"/>
  <c r="U214" i="52"/>
  <c r="T214" i="52"/>
  <c r="Q214" i="52"/>
  <c r="Q210" i="52"/>
  <c r="U210" i="52"/>
  <c r="T210" i="52"/>
  <c r="Q217" i="52"/>
  <c r="U217" i="52"/>
  <c r="T217" i="52"/>
  <c r="U262" i="52"/>
  <c r="T262" i="52"/>
  <c r="Q262" i="52"/>
  <c r="U166" i="52"/>
  <c r="Q166" i="52"/>
  <c r="T166" i="52"/>
  <c r="U247" i="52"/>
  <c r="T247" i="52"/>
  <c r="Q247" i="52"/>
  <c r="Q190" i="52"/>
  <c r="U190" i="52"/>
  <c r="T190" i="52"/>
  <c r="Q251" i="52"/>
  <c r="U251" i="52"/>
  <c r="T251" i="52"/>
  <c r="U215" i="52"/>
  <c r="T215" i="52"/>
  <c r="Q215" i="52"/>
  <c r="U244" i="52"/>
  <c r="T244" i="52"/>
  <c r="Q244" i="52"/>
  <c r="Q258" i="52"/>
  <c r="T258" i="52"/>
  <c r="U258" i="52"/>
  <c r="Q187" i="52"/>
  <c r="T187" i="52"/>
  <c r="U187" i="52"/>
  <c r="U208" i="52"/>
  <c r="T208" i="52"/>
  <c r="Q208" i="52"/>
  <c r="T141" i="52"/>
  <c r="Q141" i="52"/>
  <c r="U141" i="52"/>
  <c r="Q205" i="52"/>
  <c r="U205" i="52"/>
  <c r="T205" i="52"/>
  <c r="U84" i="49"/>
  <c r="T84" i="49"/>
  <c r="Q84" i="49"/>
  <c r="Q129" i="50"/>
  <c r="U129" i="50"/>
  <c r="T129" i="50"/>
  <c r="U30" i="52"/>
  <c r="T30" i="52"/>
  <c r="Q30" i="52"/>
  <c r="Q87" i="50"/>
  <c r="U87" i="50"/>
  <c r="T87" i="50"/>
  <c r="Q95" i="52"/>
  <c r="U95" i="52"/>
  <c r="T95" i="52"/>
  <c r="R94" i="52"/>
  <c r="V94" i="52"/>
  <c r="R75" i="54"/>
  <c r="V75" i="54"/>
  <c r="Q5" i="50"/>
  <c r="T5" i="50"/>
  <c r="U5" i="50"/>
  <c r="R20" i="54"/>
  <c r="V20" i="54"/>
  <c r="Q83" i="52"/>
  <c r="U83" i="52"/>
  <c r="T83" i="52"/>
  <c r="V117" i="53"/>
  <c r="R117" i="53"/>
  <c r="Q128" i="53"/>
  <c r="U128" i="53"/>
  <c r="T128" i="53"/>
  <c r="Q66" i="54"/>
  <c r="U66" i="54"/>
  <c r="T66" i="54"/>
  <c r="U47" i="54"/>
  <c r="T47" i="54"/>
  <c r="Q47" i="54"/>
  <c r="V69" i="52"/>
  <c r="R69" i="52"/>
  <c r="V81" i="49"/>
  <c r="R81" i="49"/>
  <c r="Q37" i="49"/>
  <c r="T37" i="49"/>
  <c r="U37" i="49"/>
  <c r="U116" i="54"/>
  <c r="T116" i="54"/>
  <c r="Q116" i="54"/>
  <c r="T182" i="51"/>
  <c r="Q182" i="51"/>
  <c r="U182" i="51"/>
  <c r="Q149" i="51"/>
  <c r="U149" i="51"/>
  <c r="T149" i="51"/>
  <c r="V36" i="53"/>
  <c r="R36" i="53"/>
  <c r="R52" i="52"/>
  <c r="V52" i="52"/>
  <c r="U133" i="49"/>
  <c r="T133" i="49"/>
  <c r="Q133" i="49"/>
  <c r="U42" i="53"/>
  <c r="T42" i="53"/>
  <c r="Q42" i="53"/>
  <c r="R48" i="53"/>
  <c r="V48" i="53"/>
  <c r="Q55" i="50"/>
  <c r="U55" i="50"/>
  <c r="T55" i="50"/>
  <c r="R41" i="52"/>
  <c r="V41" i="52"/>
  <c r="V80" i="49"/>
  <c r="R80" i="49"/>
  <c r="V117" i="49"/>
  <c r="R117" i="49"/>
  <c r="U78" i="49"/>
  <c r="T78" i="49"/>
  <c r="Q78" i="49"/>
  <c r="R78" i="52"/>
  <c r="V78" i="52"/>
  <c r="U53" i="51"/>
  <c r="T53" i="51"/>
  <c r="Q53" i="51"/>
  <c r="V85" i="49"/>
  <c r="R85" i="49"/>
  <c r="U124" i="52"/>
  <c r="Q124" i="52"/>
  <c r="T124" i="52"/>
  <c r="U70" i="54"/>
  <c r="T70" i="54"/>
  <c r="Q70" i="54"/>
  <c r="Q28" i="54"/>
  <c r="U28" i="54"/>
  <c r="T28" i="54"/>
  <c r="Q18" i="53"/>
  <c r="U18" i="53"/>
  <c r="T18" i="53"/>
  <c r="T122" i="52"/>
  <c r="Q122" i="52"/>
  <c r="U122" i="52"/>
  <c r="Q16" i="49"/>
  <c r="T16" i="49"/>
  <c r="U16" i="49"/>
  <c r="U95" i="51"/>
  <c r="T95" i="51"/>
  <c r="Q95" i="51"/>
  <c r="V113" i="50"/>
  <c r="R113" i="50"/>
  <c r="R81" i="52"/>
  <c r="V81" i="52"/>
  <c r="R130" i="49"/>
  <c r="V130" i="49"/>
  <c r="T37" i="52"/>
  <c r="Q37" i="52"/>
  <c r="U37" i="52"/>
  <c r="Q91" i="52"/>
  <c r="U91" i="52"/>
  <c r="T91" i="52"/>
  <c r="T148" i="51"/>
  <c r="Q148" i="51"/>
  <c r="U148" i="51"/>
  <c r="U253" i="51"/>
  <c r="T253" i="51"/>
  <c r="Q253" i="51"/>
  <c r="R194" i="51"/>
  <c r="V194" i="51"/>
  <c r="V207" i="51"/>
  <c r="R207" i="51"/>
  <c r="V204" i="51"/>
  <c r="R204" i="51"/>
  <c r="V246" i="51"/>
  <c r="R246" i="51"/>
  <c r="R163" i="51"/>
  <c r="V163" i="51"/>
  <c r="V264" i="51"/>
  <c r="R264" i="51"/>
  <c r="V183" i="51"/>
  <c r="R183" i="51"/>
  <c r="V242" i="51"/>
  <c r="R242" i="51"/>
  <c r="R159" i="51"/>
  <c r="V159" i="51"/>
  <c r="R259" i="51"/>
  <c r="V259" i="51"/>
  <c r="V182" i="51"/>
  <c r="R182" i="51"/>
  <c r="V226" i="51"/>
  <c r="R226" i="51"/>
  <c r="R224" i="51"/>
  <c r="V224" i="51"/>
  <c r="V200" i="51"/>
  <c r="R200" i="51"/>
  <c r="V178" i="51"/>
  <c r="R178" i="51"/>
  <c r="V255" i="51"/>
  <c r="R255" i="51"/>
  <c r="V218" i="51"/>
  <c r="R218" i="51"/>
  <c r="Q25" i="54"/>
  <c r="U25" i="54"/>
  <c r="T25" i="54"/>
  <c r="T10" i="50"/>
  <c r="Q10" i="50"/>
  <c r="U10" i="50"/>
  <c r="V112" i="51"/>
  <c r="R112" i="51"/>
  <c r="V51" i="50"/>
  <c r="R51" i="50"/>
  <c r="V13" i="53"/>
  <c r="R13" i="53"/>
  <c r="U55" i="53"/>
  <c r="Q55" i="53"/>
  <c r="T55" i="53"/>
  <c r="U32" i="52"/>
  <c r="T32" i="52"/>
  <c r="Q32" i="52"/>
  <c r="R54" i="50"/>
  <c r="V54" i="50"/>
  <c r="V96" i="49"/>
  <c r="R96" i="49"/>
  <c r="V81" i="50"/>
  <c r="R81" i="50"/>
  <c r="R54" i="54"/>
  <c r="V54" i="54"/>
  <c r="T18" i="50"/>
  <c r="Q18" i="50"/>
  <c r="U18" i="50"/>
  <c r="T10" i="54"/>
  <c r="Q10" i="54"/>
  <c r="U10" i="54"/>
  <c r="T37" i="54"/>
  <c r="Q37" i="54"/>
  <c r="U37" i="54"/>
  <c r="R95" i="52"/>
  <c r="V95" i="52"/>
  <c r="V131" i="51"/>
  <c r="R131" i="51"/>
  <c r="Q86" i="51"/>
  <c r="U86" i="51"/>
  <c r="T86" i="51"/>
  <c r="Q65" i="53"/>
  <c r="U65" i="53"/>
  <c r="T65" i="53"/>
  <c r="R111" i="53"/>
  <c r="V111" i="53"/>
  <c r="V113" i="53"/>
  <c r="R113" i="53"/>
  <c r="R35" i="52"/>
  <c r="V35" i="52"/>
  <c r="Q56" i="52"/>
  <c r="U56" i="52"/>
  <c r="T56" i="52"/>
  <c r="V87" i="49"/>
  <c r="R87" i="49"/>
  <c r="T157" i="51"/>
  <c r="Q157" i="51"/>
  <c r="U157" i="51"/>
  <c r="U237" i="51"/>
  <c r="T237" i="51"/>
  <c r="Q237" i="51"/>
  <c r="U51" i="50"/>
  <c r="Q51" i="50"/>
  <c r="T51" i="50"/>
  <c r="R108" i="54"/>
  <c r="V108" i="54"/>
  <c r="V32" i="51"/>
  <c r="R32" i="51"/>
  <c r="T25" i="50"/>
  <c r="Q25" i="50"/>
  <c r="U25" i="50"/>
  <c r="V104" i="50"/>
  <c r="R104" i="50"/>
  <c r="U72" i="50"/>
  <c r="T72" i="50"/>
  <c r="Q72" i="50"/>
  <c r="T34" i="52"/>
  <c r="Q34" i="52"/>
  <c r="U34" i="52"/>
  <c r="Q28" i="50"/>
  <c r="U28" i="50"/>
  <c r="T45" i="49"/>
  <c r="Q45" i="49"/>
  <c r="U45" i="49"/>
  <c r="V104" i="54"/>
  <c r="R104" i="54"/>
  <c r="Q86" i="50"/>
  <c r="U86" i="50"/>
  <c r="T86" i="50"/>
  <c r="V49" i="49"/>
  <c r="R49" i="49"/>
  <c r="U98" i="49"/>
  <c r="Q98" i="49"/>
  <c r="T98" i="49"/>
  <c r="U75" i="54"/>
  <c r="T75" i="54"/>
  <c r="Q75" i="54"/>
  <c r="V90" i="52"/>
  <c r="R90" i="52"/>
  <c r="U97" i="53"/>
  <c r="Q97" i="53"/>
  <c r="T97" i="53"/>
  <c r="R49" i="53"/>
  <c r="V49" i="53"/>
  <c r="U7" i="50"/>
  <c r="T7" i="50"/>
  <c r="Q7" i="50"/>
  <c r="Q26" i="54"/>
  <c r="T26" i="54"/>
  <c r="U26" i="54"/>
  <c r="Q11" i="50"/>
  <c r="T11" i="50"/>
  <c r="U11" i="50"/>
  <c r="T57" i="51"/>
  <c r="Q57" i="51"/>
  <c r="U57" i="51"/>
  <c r="R42" i="49"/>
  <c r="V42" i="49"/>
  <c r="U87" i="49"/>
  <c r="T87" i="49"/>
  <c r="Q87" i="49"/>
  <c r="T153" i="51"/>
  <c r="Q153" i="51"/>
  <c r="U153" i="51"/>
  <c r="T210" i="51"/>
  <c r="Q210" i="51"/>
  <c r="U210" i="51"/>
  <c r="V197" i="50"/>
  <c r="R197" i="50"/>
  <c r="R225" i="50"/>
  <c r="V225" i="50"/>
  <c r="V260" i="50"/>
  <c r="R260" i="50"/>
  <c r="R231" i="50"/>
  <c r="V231" i="50"/>
  <c r="V219" i="50"/>
  <c r="R219" i="50"/>
  <c r="V241" i="50"/>
  <c r="R241" i="50"/>
  <c r="V268" i="50"/>
  <c r="R268" i="50"/>
  <c r="R180" i="50"/>
  <c r="V180" i="50"/>
  <c r="R216" i="50"/>
  <c r="V216" i="50"/>
  <c r="R189" i="50"/>
  <c r="V189" i="50"/>
  <c r="V266" i="50"/>
  <c r="R266" i="50"/>
  <c r="V175" i="50"/>
  <c r="R175" i="50"/>
  <c r="V141" i="50"/>
  <c r="R141" i="50"/>
  <c r="R223" i="50"/>
  <c r="V223" i="50"/>
  <c r="R139" i="50"/>
  <c r="V139" i="50"/>
  <c r="R217" i="50"/>
  <c r="V217" i="50"/>
  <c r="R215" i="50"/>
  <c r="V215" i="50"/>
  <c r="Q114" i="50"/>
  <c r="U114" i="50"/>
  <c r="T114" i="50"/>
  <c r="V92" i="50"/>
  <c r="R92" i="50"/>
  <c r="V103" i="54"/>
  <c r="R103" i="54"/>
  <c r="V32" i="54"/>
  <c r="R32" i="54"/>
  <c r="U150" i="50"/>
  <c r="T150" i="50"/>
  <c r="Q150" i="50"/>
  <c r="U249" i="50"/>
  <c r="Q249" i="50"/>
  <c r="T249" i="50"/>
  <c r="T218" i="50"/>
  <c r="U218" i="50"/>
  <c r="Q218" i="50"/>
  <c r="U141" i="50"/>
  <c r="Q141" i="50"/>
  <c r="T141" i="50"/>
  <c r="Q137" i="50"/>
  <c r="T137" i="50"/>
  <c r="U137" i="50"/>
  <c r="Q255" i="50"/>
  <c r="U255" i="50"/>
  <c r="T255" i="50"/>
  <c r="U269" i="50"/>
  <c r="T269" i="50"/>
  <c r="Q269" i="50"/>
  <c r="U224" i="50"/>
  <c r="T224" i="50"/>
  <c r="Q224" i="50"/>
  <c r="U142" i="50"/>
  <c r="Q142" i="50"/>
  <c r="T142" i="50"/>
  <c r="U208" i="50"/>
  <c r="T208" i="50"/>
  <c r="Q208" i="50"/>
  <c r="T149" i="50"/>
  <c r="U149" i="50"/>
  <c r="Q149" i="50"/>
  <c r="Q187" i="50"/>
  <c r="U187" i="50"/>
  <c r="T187" i="50"/>
  <c r="Q140" i="50"/>
  <c r="T140" i="50"/>
  <c r="U140" i="50"/>
  <c r="Q236" i="50"/>
  <c r="T236" i="50"/>
  <c r="U236" i="50"/>
  <c r="Q247" i="50"/>
  <c r="T247" i="50"/>
  <c r="U247" i="50"/>
  <c r="Q240" i="50"/>
  <c r="T240" i="50"/>
  <c r="U240" i="50"/>
  <c r="T172" i="50"/>
  <c r="Q172" i="50"/>
  <c r="U172" i="50"/>
  <c r="R37" i="52"/>
  <c r="V37" i="52"/>
  <c r="R74" i="50"/>
  <c r="V74" i="50"/>
  <c r="T69" i="52"/>
  <c r="T6" i="50"/>
  <c r="T72" i="54"/>
  <c r="T111" i="51"/>
  <c r="T119" i="49"/>
  <c r="T127" i="53"/>
  <c r="U146" i="51"/>
  <c r="T146" i="51"/>
  <c r="Q146" i="51"/>
  <c r="U256" i="51"/>
  <c r="Q256" i="51"/>
  <c r="T256" i="51"/>
  <c r="T236" i="51"/>
  <c r="Q236" i="51"/>
  <c r="U236" i="51"/>
  <c r="V231" i="49"/>
  <c r="R231" i="49"/>
  <c r="V200" i="49"/>
  <c r="R200" i="49"/>
  <c r="V153" i="49"/>
  <c r="R153" i="49"/>
  <c r="V212" i="49"/>
  <c r="R212" i="49"/>
  <c r="R166" i="49"/>
  <c r="V166" i="49"/>
  <c r="V202" i="49"/>
  <c r="R202" i="49"/>
  <c r="V170" i="49"/>
  <c r="R170" i="49"/>
  <c r="V265" i="49"/>
  <c r="R265" i="49"/>
  <c r="R262" i="49"/>
  <c r="V262" i="49"/>
  <c r="V184" i="49"/>
  <c r="R184" i="49"/>
  <c r="V203" i="49"/>
  <c r="R203" i="49"/>
  <c r="V230" i="49"/>
  <c r="R230" i="49"/>
  <c r="V241" i="49"/>
  <c r="R241" i="49"/>
  <c r="V211" i="49"/>
  <c r="R211" i="49"/>
  <c r="R201" i="49"/>
  <c r="V201" i="49"/>
  <c r="V162" i="49"/>
  <c r="R162" i="49"/>
  <c r="V232" i="49"/>
  <c r="R232" i="49"/>
  <c r="U84" i="50"/>
  <c r="T84" i="50"/>
  <c r="Q84" i="50"/>
  <c r="V41" i="51"/>
  <c r="R41" i="51"/>
  <c r="T22" i="50"/>
  <c r="Q22" i="50"/>
  <c r="U22" i="50"/>
  <c r="V56" i="49"/>
  <c r="R56" i="49"/>
  <c r="U16" i="53"/>
  <c r="T16" i="53"/>
  <c r="Q16" i="53"/>
  <c r="R59" i="50"/>
  <c r="V59" i="50"/>
  <c r="R60" i="52"/>
  <c r="V60" i="52"/>
  <c r="U73" i="51"/>
  <c r="T73" i="51"/>
  <c r="Q73" i="51"/>
  <c r="R65" i="53"/>
  <c r="V65" i="53"/>
  <c r="Q92" i="54"/>
  <c r="U92" i="54"/>
  <c r="T92" i="54"/>
  <c r="R116" i="54"/>
  <c r="V116" i="54"/>
  <c r="U99" i="50"/>
  <c r="T99" i="50"/>
  <c r="Q99" i="50"/>
  <c r="R49" i="52"/>
  <c r="V49" i="52"/>
  <c r="V62" i="51"/>
  <c r="R62" i="51"/>
  <c r="T40" i="50"/>
  <c r="R40" i="50"/>
  <c r="V40" i="50"/>
  <c r="R60" i="51"/>
  <c r="V60" i="51"/>
  <c r="V124" i="54"/>
  <c r="R124" i="54"/>
  <c r="Q44" i="49"/>
  <c r="U44" i="49"/>
  <c r="T44" i="49"/>
  <c r="V126" i="49"/>
  <c r="R126" i="49"/>
  <c r="U52" i="52"/>
  <c r="T52" i="52"/>
  <c r="Q52" i="52"/>
  <c r="U178" i="51"/>
  <c r="T178" i="51"/>
  <c r="Q178" i="51"/>
  <c r="U238" i="51"/>
  <c r="T238" i="51"/>
  <c r="Q238" i="51"/>
  <c r="V214" i="54"/>
  <c r="R214" i="54"/>
  <c r="R169" i="54"/>
  <c r="V169" i="54"/>
  <c r="V159" i="54"/>
  <c r="R159" i="54"/>
  <c r="R259" i="54"/>
  <c r="V259" i="54"/>
  <c r="R223" i="54"/>
  <c r="V223" i="54"/>
  <c r="R148" i="54"/>
  <c r="V148" i="54"/>
  <c r="V203" i="54"/>
  <c r="R203" i="54"/>
  <c r="R177" i="54"/>
  <c r="V177" i="54"/>
  <c r="R184" i="54"/>
  <c r="V184" i="54"/>
  <c r="V197" i="54"/>
  <c r="R197" i="54"/>
  <c r="R268" i="54"/>
  <c r="V268" i="54"/>
  <c r="V150" i="54"/>
  <c r="R150" i="54"/>
  <c r="V173" i="54"/>
  <c r="R173" i="54"/>
  <c r="R153" i="54"/>
  <c r="V153" i="54"/>
  <c r="R163" i="54"/>
  <c r="V163" i="54"/>
  <c r="V136" i="54"/>
  <c r="R136" i="54"/>
  <c r="V167" i="54"/>
  <c r="R167" i="54"/>
  <c r="V41" i="53"/>
  <c r="R41" i="53"/>
  <c r="V69" i="54"/>
  <c r="R69" i="54"/>
  <c r="V51" i="49"/>
  <c r="R51" i="49"/>
  <c r="U79" i="49"/>
  <c r="Q79" i="49"/>
  <c r="T79" i="49"/>
  <c r="U102" i="53"/>
  <c r="T102" i="53"/>
  <c r="Q102" i="53"/>
  <c r="T209" i="54"/>
  <c r="Q209" i="54"/>
  <c r="U209" i="54"/>
  <c r="Q234" i="54"/>
  <c r="U234" i="54"/>
  <c r="T234" i="54"/>
  <c r="U246" i="54"/>
  <c r="T246" i="54"/>
  <c r="Q246" i="54"/>
  <c r="U189" i="54"/>
  <c r="T189" i="54"/>
  <c r="Q189" i="54"/>
  <c r="U204" i="54"/>
  <c r="Q204" i="54"/>
  <c r="T204" i="54"/>
  <c r="U271" i="54"/>
  <c r="T271" i="54"/>
  <c r="Q271" i="54"/>
  <c r="Q252" i="54"/>
  <c r="U252" i="54"/>
  <c r="T252" i="54"/>
  <c r="Q227" i="54"/>
  <c r="U227" i="54"/>
  <c r="T227" i="54"/>
  <c r="Q186" i="54"/>
  <c r="U186" i="54"/>
  <c r="T186" i="54"/>
  <c r="Q184" i="54"/>
  <c r="T184" i="54"/>
  <c r="U184" i="54"/>
  <c r="U220" i="54"/>
  <c r="T220" i="54"/>
  <c r="Q220" i="54"/>
  <c r="Q251" i="54"/>
  <c r="U251" i="54"/>
  <c r="T251" i="54"/>
  <c r="Q139" i="54"/>
  <c r="U139" i="54"/>
  <c r="T139" i="54"/>
  <c r="Q140" i="54"/>
  <c r="U140" i="54"/>
  <c r="T140" i="54"/>
  <c r="U213" i="54"/>
  <c r="T213" i="54"/>
  <c r="Q213" i="54"/>
  <c r="U264" i="54"/>
  <c r="T264" i="54"/>
  <c r="Q264" i="54"/>
  <c r="U185" i="54"/>
  <c r="T185" i="54"/>
  <c r="Q185" i="54"/>
  <c r="R68" i="52"/>
  <c r="V68" i="52"/>
  <c r="V102" i="49"/>
  <c r="R102" i="49"/>
  <c r="Q35" i="53"/>
  <c r="U35" i="53"/>
  <c r="T35" i="53"/>
  <c r="U9" i="50"/>
  <c r="Q9" i="50"/>
  <c r="T9" i="50"/>
  <c r="U119" i="50"/>
  <c r="T119" i="50"/>
  <c r="Q119" i="50"/>
  <c r="Q110" i="52"/>
  <c r="U110" i="52"/>
  <c r="T110" i="52"/>
  <c r="V38" i="52"/>
  <c r="R38" i="52"/>
  <c r="T110" i="50"/>
  <c r="U110" i="50"/>
  <c r="Q110" i="50"/>
  <c r="R134" i="53"/>
  <c r="V134" i="53"/>
  <c r="V14" i="49"/>
  <c r="R14" i="49"/>
  <c r="Q61" i="49"/>
  <c r="U61" i="49"/>
  <c r="T61" i="49"/>
  <c r="Q58" i="49"/>
  <c r="U58" i="49"/>
  <c r="T58" i="49"/>
  <c r="R62" i="54"/>
  <c r="V62" i="54"/>
  <c r="Q43" i="50"/>
  <c r="T43" i="50"/>
  <c r="U43" i="50"/>
  <c r="Q54" i="51"/>
  <c r="U54" i="51"/>
  <c r="T54" i="51"/>
  <c r="R125" i="49"/>
  <c r="V125" i="49"/>
  <c r="T115" i="49"/>
  <c r="Q115" i="49"/>
  <c r="U115" i="49"/>
  <c r="R70" i="52"/>
  <c r="V70" i="52"/>
  <c r="Q83" i="51"/>
  <c r="T83" i="51"/>
  <c r="U83" i="51"/>
  <c r="T224" i="51"/>
  <c r="Q224" i="51"/>
  <c r="U224" i="51"/>
  <c r="T150" i="51"/>
  <c r="Q150" i="51"/>
  <c r="U150" i="51"/>
  <c r="R175" i="53"/>
  <c r="V175" i="53"/>
  <c r="R198" i="53"/>
  <c r="V198" i="53"/>
  <c r="R148" i="53"/>
  <c r="V148" i="53"/>
  <c r="R238" i="53"/>
  <c r="V238" i="53"/>
  <c r="V223" i="53"/>
  <c r="R223" i="53"/>
  <c r="R179" i="53"/>
  <c r="V179" i="53"/>
  <c r="R212" i="53"/>
  <c r="V212" i="53"/>
  <c r="V249" i="53"/>
  <c r="R249" i="53"/>
  <c r="R149" i="53"/>
  <c r="V149" i="53"/>
  <c r="R226" i="53"/>
  <c r="V226" i="53"/>
  <c r="R193" i="53"/>
  <c r="V193" i="53"/>
  <c r="V229" i="53"/>
  <c r="R229" i="53"/>
  <c r="R185" i="53"/>
  <c r="V185" i="53"/>
  <c r="V268" i="53"/>
  <c r="R268" i="53"/>
  <c r="R138" i="53"/>
  <c r="V138" i="53"/>
  <c r="R200" i="53"/>
  <c r="V200" i="53"/>
  <c r="V210" i="53"/>
  <c r="R210" i="53"/>
  <c r="R242" i="53"/>
  <c r="V242" i="53"/>
  <c r="U14" i="53"/>
  <c r="T14" i="53"/>
  <c r="Q14" i="53"/>
  <c r="V105" i="50"/>
  <c r="R105" i="50"/>
  <c r="U209" i="49"/>
  <c r="T209" i="49"/>
  <c r="Q209" i="49"/>
  <c r="U189" i="49"/>
  <c r="T189" i="49"/>
  <c r="Q189" i="49"/>
  <c r="T232" i="49"/>
  <c r="Q232" i="49"/>
  <c r="U232" i="49"/>
  <c r="U233" i="49"/>
  <c r="T233" i="49"/>
  <c r="Q233" i="49"/>
  <c r="U179" i="49"/>
  <c r="T179" i="49"/>
  <c r="Q179" i="49"/>
  <c r="T238" i="49"/>
  <c r="U238" i="49"/>
  <c r="Q238" i="49"/>
  <c r="T254" i="49"/>
  <c r="Q254" i="49"/>
  <c r="U254" i="49"/>
  <c r="U229" i="49"/>
  <c r="T229" i="49"/>
  <c r="Q229" i="49"/>
  <c r="U215" i="49"/>
  <c r="Q215" i="49"/>
  <c r="T215" i="49"/>
  <c r="U221" i="49"/>
  <c r="T221" i="49"/>
  <c r="Q221" i="49"/>
  <c r="U159" i="49"/>
  <c r="T159" i="49"/>
  <c r="Q159" i="49"/>
  <c r="U147" i="49"/>
  <c r="T147" i="49"/>
  <c r="Q147" i="49"/>
  <c r="U149" i="49"/>
  <c r="Q149" i="49"/>
  <c r="T149" i="49"/>
  <c r="Q185" i="49"/>
  <c r="U185" i="49"/>
  <c r="T185" i="49"/>
  <c r="U240" i="49"/>
  <c r="T240" i="49"/>
  <c r="Q240" i="49"/>
  <c r="Q187" i="49"/>
  <c r="U187" i="49"/>
  <c r="T187" i="49"/>
  <c r="U156" i="49"/>
  <c r="T156" i="49"/>
  <c r="Q156" i="49"/>
  <c r="U123" i="51"/>
  <c r="T123" i="51"/>
  <c r="Q123" i="51"/>
  <c r="U79" i="53"/>
  <c r="Q79" i="53"/>
  <c r="T79" i="53"/>
  <c r="R58" i="50"/>
  <c r="V58" i="50"/>
  <c r="U230" i="53"/>
  <c r="T230" i="53"/>
  <c r="Q230" i="53"/>
  <c r="T167" i="53"/>
  <c r="Q167" i="53"/>
  <c r="U167" i="53"/>
  <c r="U209" i="53"/>
  <c r="T209" i="53"/>
  <c r="Q209" i="53"/>
  <c r="T243" i="53"/>
  <c r="U243" i="53"/>
  <c r="Q243" i="53"/>
  <c r="T195" i="53"/>
  <c r="Q195" i="53"/>
  <c r="U195" i="53"/>
  <c r="T208" i="53"/>
  <c r="Q208" i="53"/>
  <c r="U208" i="53"/>
  <c r="Q231" i="53"/>
  <c r="U231" i="53"/>
  <c r="Q251" i="53"/>
  <c r="U251" i="53"/>
  <c r="Q189" i="53"/>
  <c r="T189" i="53"/>
  <c r="U189" i="53"/>
  <c r="U193" i="53"/>
  <c r="T193" i="53"/>
  <c r="Q193" i="53"/>
  <c r="U250" i="53"/>
  <c r="T250" i="53"/>
  <c r="Q250" i="53"/>
  <c r="Q149" i="53"/>
  <c r="U149" i="53"/>
  <c r="T149" i="53"/>
  <c r="Q173" i="53"/>
  <c r="U173" i="53"/>
  <c r="U152" i="53"/>
  <c r="T152" i="53"/>
  <c r="Q152" i="53"/>
  <c r="Q214" i="53"/>
  <c r="T214" i="53"/>
  <c r="U214" i="53"/>
  <c r="Q245" i="53"/>
  <c r="U245" i="53"/>
  <c r="T164" i="53"/>
  <c r="U164" i="53"/>
  <c r="Q164" i="53"/>
  <c r="U103" i="50"/>
  <c r="T103" i="50"/>
  <c r="Q103" i="50"/>
  <c r="V97" i="53"/>
  <c r="R97" i="53"/>
  <c r="R114" i="50"/>
  <c r="V114" i="50"/>
  <c r="V116" i="53"/>
  <c r="R116" i="53"/>
  <c r="Q85" i="52"/>
  <c r="U85" i="52"/>
  <c r="T85" i="52"/>
  <c r="T74" i="53"/>
  <c r="Q74" i="53"/>
  <c r="U74" i="53"/>
  <c r="U22" i="51"/>
  <c r="T22" i="51"/>
  <c r="Q22" i="51"/>
  <c r="V67" i="50"/>
  <c r="R67" i="50"/>
  <c r="V127" i="52"/>
  <c r="R127" i="52"/>
  <c r="Q111" i="54"/>
  <c r="T111" i="54"/>
  <c r="U111" i="54"/>
  <c r="V134" i="54"/>
  <c r="R134" i="54"/>
  <c r="R85" i="50"/>
  <c r="V85" i="50"/>
  <c r="T85" i="54"/>
  <c r="Q85" i="54"/>
  <c r="U85" i="54"/>
  <c r="T42" i="52"/>
  <c r="Q42" i="52"/>
  <c r="U42" i="52"/>
  <c r="T122" i="51"/>
  <c r="U122" i="51"/>
  <c r="Q122" i="51"/>
  <c r="U89" i="49"/>
  <c r="T89" i="49"/>
  <c r="Q89" i="49"/>
  <c r="Q173" i="51"/>
  <c r="T173" i="51"/>
  <c r="U173" i="51"/>
  <c r="Q135" i="51"/>
  <c r="U135" i="51"/>
  <c r="T135" i="51"/>
  <c r="V252" i="52"/>
  <c r="R252" i="52"/>
  <c r="R176" i="52"/>
  <c r="V176" i="52"/>
  <c r="V168" i="52"/>
  <c r="R168" i="52"/>
  <c r="V160" i="52"/>
  <c r="R160" i="52"/>
  <c r="V166" i="52"/>
  <c r="R166" i="52"/>
  <c r="V212" i="52"/>
  <c r="R212" i="52"/>
  <c r="R227" i="52"/>
  <c r="V227" i="52"/>
  <c r="V138" i="52"/>
  <c r="R138" i="52"/>
  <c r="V152" i="52"/>
  <c r="R152" i="52"/>
  <c r="R183" i="52"/>
  <c r="V183" i="52"/>
  <c r="V173" i="52"/>
  <c r="R173" i="52"/>
  <c r="R249" i="52"/>
  <c r="V249" i="52"/>
  <c r="V251" i="52"/>
  <c r="R251" i="52"/>
  <c r="V226" i="52"/>
  <c r="R226" i="52"/>
  <c r="T203" i="52"/>
  <c r="R203" i="52"/>
  <c r="V203" i="52"/>
  <c r="V172" i="52"/>
  <c r="R172" i="52"/>
  <c r="V237" i="52"/>
  <c r="R237" i="52"/>
  <c r="V164" i="52"/>
  <c r="R164" i="52"/>
  <c r="T115" i="53"/>
  <c r="U115" i="53"/>
  <c r="Q115" i="53"/>
  <c r="V51" i="52"/>
  <c r="R51" i="52"/>
  <c r="V105" i="51"/>
  <c r="R105" i="51"/>
  <c r="V74" i="53"/>
  <c r="R74" i="53"/>
  <c r="T200" i="52"/>
  <c r="U200" i="52"/>
  <c r="Q200" i="52"/>
  <c r="Q216" i="52"/>
  <c r="U216" i="52"/>
  <c r="T216" i="52"/>
  <c r="U171" i="52"/>
  <c r="T171" i="52"/>
  <c r="Q171" i="52"/>
  <c r="Q176" i="52"/>
  <c r="U176" i="52"/>
  <c r="T176" i="52"/>
  <c r="U162" i="52"/>
  <c r="T162" i="52"/>
  <c r="Q162" i="52"/>
  <c r="U211" i="52"/>
  <c r="T211" i="52"/>
  <c r="Q211" i="52"/>
  <c r="Q201" i="52"/>
  <c r="U201" i="52"/>
  <c r="U271" i="52"/>
  <c r="T271" i="52"/>
  <c r="Q271" i="52"/>
  <c r="U191" i="52"/>
  <c r="T191" i="52"/>
  <c r="Q191" i="52"/>
  <c r="Q173" i="52"/>
  <c r="U173" i="52"/>
  <c r="T173" i="52"/>
  <c r="Q221" i="52"/>
  <c r="U221" i="52"/>
  <c r="T221" i="52"/>
  <c r="Q154" i="52"/>
  <c r="U154" i="52"/>
  <c r="T154" i="52"/>
  <c r="T146" i="52"/>
  <c r="Q146" i="52"/>
  <c r="U146" i="52"/>
  <c r="Q139" i="52"/>
  <c r="U139" i="52"/>
  <c r="T139" i="52"/>
  <c r="Q248" i="52"/>
  <c r="U248" i="52"/>
  <c r="T248" i="52"/>
  <c r="Q225" i="52"/>
  <c r="U225" i="52"/>
  <c r="T225" i="52"/>
  <c r="T265" i="52"/>
  <c r="Q265" i="52"/>
  <c r="U265" i="52"/>
  <c r="U40" i="54"/>
  <c r="Q40" i="54"/>
  <c r="T40" i="54"/>
  <c r="U19" i="52"/>
  <c r="T19" i="52"/>
  <c r="Q19" i="52"/>
  <c r="Q64" i="50"/>
  <c r="U64" i="50"/>
  <c r="T64" i="50"/>
  <c r="R63" i="52"/>
  <c r="V63" i="52"/>
  <c r="V24" i="52"/>
  <c r="R24" i="52"/>
  <c r="V120" i="49"/>
  <c r="R120" i="49"/>
  <c r="V26" i="51"/>
  <c r="R26" i="51"/>
  <c r="R80" i="53"/>
  <c r="V80" i="53"/>
  <c r="Q15" i="49"/>
  <c r="T15" i="49"/>
  <c r="U15" i="49"/>
  <c r="R19" i="53"/>
  <c r="V19" i="53"/>
  <c r="U67" i="51"/>
  <c r="T67" i="51"/>
  <c r="Q67" i="51"/>
  <c r="Q101" i="54"/>
  <c r="U101" i="54"/>
  <c r="T101" i="54"/>
  <c r="T51" i="52"/>
  <c r="Q51" i="52"/>
  <c r="U51" i="52"/>
  <c r="V72" i="53"/>
  <c r="R72" i="53"/>
  <c r="R74" i="52"/>
  <c r="V74" i="52"/>
  <c r="R53" i="52"/>
  <c r="V53" i="52"/>
  <c r="V122" i="54"/>
  <c r="R122" i="54"/>
  <c r="T154" i="51"/>
  <c r="Q154" i="51"/>
  <c r="U154" i="51"/>
  <c r="Q197" i="51"/>
  <c r="U197" i="51"/>
  <c r="T197" i="51"/>
  <c r="R25" i="53"/>
  <c r="V25" i="53"/>
  <c r="Q22" i="53"/>
  <c r="T22" i="53"/>
  <c r="U22" i="53"/>
  <c r="T93" i="54"/>
  <c r="U93" i="54"/>
  <c r="Q93" i="54"/>
  <c r="R100" i="53"/>
  <c r="V100" i="53"/>
  <c r="Q125" i="51"/>
  <c r="T125" i="51"/>
  <c r="U125" i="51"/>
  <c r="R13" i="50"/>
  <c r="V13" i="50"/>
  <c r="Q24" i="49"/>
  <c r="T24" i="49"/>
  <c r="U24" i="49"/>
  <c r="R98" i="50"/>
  <c r="V98" i="50"/>
  <c r="T36" i="50"/>
  <c r="Q36" i="50"/>
  <c r="U36" i="50"/>
  <c r="Q74" i="49"/>
  <c r="U74" i="49"/>
  <c r="T74" i="49"/>
  <c r="V74" i="51"/>
  <c r="R74" i="51"/>
  <c r="R120" i="52"/>
  <c r="V120" i="52"/>
  <c r="T56" i="51"/>
  <c r="Q56" i="51"/>
  <c r="U56" i="51"/>
  <c r="U31" i="49"/>
  <c r="Q31" i="49"/>
  <c r="T31" i="49"/>
  <c r="R59" i="54"/>
  <c r="V59" i="54"/>
  <c r="Q30" i="53"/>
  <c r="T30" i="53"/>
  <c r="U30" i="53"/>
  <c r="U76" i="53"/>
  <c r="Q76" i="53"/>
  <c r="T76" i="53"/>
  <c r="Q110" i="51"/>
  <c r="U110" i="51"/>
  <c r="T110" i="51"/>
  <c r="U67" i="54"/>
  <c r="T67" i="54"/>
  <c r="Q67" i="54"/>
  <c r="V63" i="51"/>
  <c r="R63" i="51"/>
  <c r="Q40" i="49"/>
  <c r="U40" i="49"/>
  <c r="T40" i="49"/>
  <c r="Q29" i="51"/>
  <c r="T29" i="51"/>
  <c r="U29" i="51"/>
  <c r="T106" i="49"/>
  <c r="Q106" i="49"/>
  <c r="U106" i="49"/>
  <c r="R43" i="49"/>
  <c r="V43" i="49"/>
  <c r="V133" i="51"/>
  <c r="R133" i="51"/>
  <c r="Q235" i="51"/>
  <c r="U235" i="51"/>
  <c r="T235" i="51"/>
  <c r="U199" i="51"/>
  <c r="T199" i="51"/>
  <c r="Q199" i="51"/>
  <c r="V180" i="51"/>
  <c r="R180" i="51"/>
  <c r="V239" i="51"/>
  <c r="R239" i="51"/>
  <c r="V157" i="51"/>
  <c r="R157" i="51"/>
  <c r="R176" i="51"/>
  <c r="V176" i="51"/>
  <c r="V230" i="51"/>
  <c r="R230" i="51"/>
  <c r="V245" i="51"/>
  <c r="R245" i="51"/>
  <c r="V149" i="51"/>
  <c r="R149" i="51"/>
  <c r="V145" i="51"/>
  <c r="R145" i="51"/>
  <c r="R143" i="51"/>
  <c r="V143" i="51"/>
  <c r="V190" i="51"/>
  <c r="R190" i="51"/>
  <c r="R162" i="51"/>
  <c r="V162" i="51"/>
  <c r="R257" i="51"/>
  <c r="V257" i="51"/>
  <c r="V260" i="51"/>
  <c r="R260" i="51"/>
  <c r="V233" i="51"/>
  <c r="R233" i="51"/>
  <c r="V198" i="51"/>
  <c r="R198" i="51"/>
  <c r="V219" i="51"/>
  <c r="R219" i="51"/>
  <c r="V215" i="51"/>
  <c r="R215" i="51"/>
  <c r="U71" i="54"/>
  <c r="T71" i="54"/>
  <c r="Q71" i="54"/>
  <c r="V118" i="51"/>
  <c r="R118" i="51"/>
  <c r="V71" i="51"/>
  <c r="R71" i="51"/>
  <c r="U25" i="52"/>
  <c r="T25" i="52"/>
  <c r="Q25" i="52"/>
  <c r="Q79" i="54"/>
  <c r="T79" i="54"/>
  <c r="U79" i="54"/>
  <c r="R33" i="50"/>
  <c r="V33" i="50"/>
  <c r="Q123" i="52"/>
  <c r="U123" i="52"/>
  <c r="T123" i="52"/>
  <c r="Q87" i="53"/>
  <c r="T87" i="53"/>
  <c r="U87" i="53"/>
  <c r="V117" i="52"/>
  <c r="R117" i="52"/>
  <c r="U78" i="52"/>
  <c r="T78" i="52"/>
  <c r="Q78" i="52"/>
  <c r="V53" i="51"/>
  <c r="R53" i="51"/>
  <c r="Q105" i="50"/>
  <c r="T105" i="50"/>
  <c r="U105" i="50"/>
  <c r="R100" i="51"/>
  <c r="V100" i="51"/>
  <c r="V75" i="51"/>
  <c r="R75" i="51"/>
  <c r="R90" i="49"/>
  <c r="V90" i="49"/>
  <c r="V121" i="51"/>
  <c r="R121" i="51"/>
  <c r="U48" i="51"/>
  <c r="T48" i="51"/>
  <c r="Q48" i="51"/>
  <c r="V73" i="50"/>
  <c r="R73" i="50"/>
  <c r="Q116" i="50"/>
  <c r="U116" i="50"/>
  <c r="T116" i="50"/>
  <c r="V97" i="49"/>
  <c r="R97" i="49"/>
  <c r="R130" i="52"/>
  <c r="V130" i="52"/>
  <c r="V89" i="54"/>
  <c r="R89" i="54"/>
  <c r="U211" i="51"/>
  <c r="T211" i="51"/>
  <c r="Q211" i="51"/>
  <c r="U264" i="51"/>
  <c r="T264" i="51"/>
  <c r="Q264" i="51"/>
  <c r="V79" i="50"/>
  <c r="R79" i="50"/>
  <c r="V106" i="52"/>
  <c r="R106" i="52"/>
  <c r="Q20" i="53"/>
  <c r="T20" i="53"/>
  <c r="U20" i="53"/>
  <c r="R26" i="50"/>
  <c r="V26" i="50"/>
  <c r="V125" i="53"/>
  <c r="R125" i="53"/>
  <c r="R84" i="49"/>
  <c r="V84" i="49"/>
  <c r="V60" i="53"/>
  <c r="R60" i="53"/>
  <c r="V43" i="53"/>
  <c r="R43" i="53"/>
  <c r="Q33" i="54"/>
  <c r="U33" i="54"/>
  <c r="T33" i="54"/>
  <c r="R100" i="54"/>
  <c r="V100" i="54"/>
  <c r="Q111" i="53"/>
  <c r="T111" i="53"/>
  <c r="U111" i="53"/>
  <c r="Q35" i="54"/>
  <c r="U35" i="54"/>
  <c r="Q67" i="53"/>
  <c r="U67" i="53"/>
  <c r="T67" i="53"/>
  <c r="U26" i="53"/>
  <c r="Q26" i="53"/>
  <c r="T26" i="53"/>
  <c r="R124" i="50"/>
  <c r="V124" i="50"/>
  <c r="U76" i="50"/>
  <c r="Q76" i="50"/>
  <c r="T76" i="50"/>
  <c r="R8" i="50"/>
  <c r="V8" i="50"/>
  <c r="U30" i="51"/>
  <c r="T30" i="51"/>
  <c r="Q30" i="51"/>
  <c r="V52" i="49"/>
  <c r="R52" i="49"/>
  <c r="U96" i="49"/>
  <c r="T96" i="49"/>
  <c r="Q96" i="49"/>
  <c r="T87" i="52"/>
  <c r="R87" i="52"/>
  <c r="V87" i="52"/>
  <c r="U27" i="49"/>
  <c r="T27" i="49"/>
  <c r="Q27" i="49"/>
  <c r="T159" i="51"/>
  <c r="Q159" i="51"/>
  <c r="U159" i="51"/>
  <c r="U245" i="51"/>
  <c r="T245" i="51"/>
  <c r="Q245" i="51"/>
  <c r="R240" i="50"/>
  <c r="V240" i="50"/>
  <c r="R252" i="50"/>
  <c r="V252" i="50"/>
  <c r="V262" i="50"/>
  <c r="R262" i="50"/>
  <c r="R170" i="50"/>
  <c r="V170" i="50"/>
  <c r="V199" i="50"/>
  <c r="R199" i="50"/>
  <c r="V148" i="50"/>
  <c r="R148" i="50"/>
  <c r="R235" i="50"/>
  <c r="V235" i="50"/>
  <c r="R191" i="50"/>
  <c r="V191" i="50"/>
  <c r="V249" i="50"/>
  <c r="R249" i="50"/>
  <c r="R149" i="50"/>
  <c r="V149" i="50"/>
  <c r="R234" i="50"/>
  <c r="V234" i="50"/>
  <c r="R202" i="50"/>
  <c r="V202" i="50"/>
  <c r="V213" i="50"/>
  <c r="R213" i="50"/>
  <c r="R159" i="50"/>
  <c r="V159" i="50"/>
  <c r="R158" i="50"/>
  <c r="V158" i="50"/>
  <c r="R181" i="50"/>
  <c r="V181" i="50"/>
  <c r="R163" i="50"/>
  <c r="V163" i="50"/>
  <c r="Q20" i="49"/>
  <c r="U20" i="49"/>
  <c r="T20" i="49"/>
  <c r="V32" i="50"/>
  <c r="R32" i="50"/>
  <c r="Q24" i="52"/>
  <c r="U24" i="52"/>
  <c r="T24" i="52"/>
  <c r="T50" i="51"/>
  <c r="Q50" i="51"/>
  <c r="U50" i="51"/>
  <c r="U234" i="50"/>
  <c r="T234" i="50"/>
  <c r="Q234" i="50"/>
  <c r="U215" i="50"/>
  <c r="T215" i="50"/>
  <c r="Q215" i="50"/>
  <c r="U238" i="50"/>
  <c r="T238" i="50"/>
  <c r="Q238" i="50"/>
  <c r="Q196" i="50"/>
  <c r="U196" i="50"/>
  <c r="T196" i="50"/>
  <c r="U264" i="50"/>
  <c r="T264" i="50"/>
  <c r="Q264" i="50"/>
  <c r="U221" i="50"/>
  <c r="T221" i="50"/>
  <c r="Q221" i="50"/>
  <c r="T232" i="50"/>
  <c r="Q232" i="50"/>
  <c r="U232" i="50"/>
  <c r="U160" i="50"/>
  <c r="T160" i="50"/>
  <c r="Q160" i="50"/>
  <c r="T181" i="50"/>
  <c r="Q181" i="50"/>
  <c r="U181" i="50"/>
  <c r="T245" i="50"/>
  <c r="Q245" i="50"/>
  <c r="U245" i="50"/>
  <c r="T230" i="50"/>
  <c r="Q230" i="50"/>
  <c r="U230" i="50"/>
  <c r="U168" i="50"/>
  <c r="T168" i="50"/>
  <c r="Q168" i="50"/>
  <c r="U226" i="50"/>
  <c r="T226" i="50"/>
  <c r="Q226" i="50"/>
  <c r="Q244" i="50"/>
  <c r="U244" i="50"/>
  <c r="T244" i="50"/>
  <c r="T165" i="50"/>
  <c r="Q165" i="50"/>
  <c r="U165" i="50"/>
  <c r="U203" i="50"/>
  <c r="T203" i="50"/>
  <c r="Q203" i="50"/>
  <c r="Q261" i="50"/>
  <c r="U261" i="50"/>
  <c r="T261" i="50"/>
  <c r="U49" i="52"/>
  <c r="T49" i="52"/>
  <c r="Q49" i="52"/>
  <c r="Q71" i="53"/>
  <c r="U71" i="53"/>
  <c r="T71" i="53"/>
  <c r="T62" i="49"/>
  <c r="T45" i="52"/>
  <c r="T28" i="51"/>
  <c r="T78" i="53"/>
  <c r="T54" i="53"/>
  <c r="T19" i="53"/>
  <c r="T100" i="49"/>
  <c r="T104" i="49"/>
  <c r="T57" i="54"/>
  <c r="T120" i="49"/>
  <c r="Q180" i="51"/>
  <c r="U180" i="51"/>
  <c r="T180" i="51"/>
  <c r="U262" i="51"/>
  <c r="T262" i="51"/>
  <c r="Q262" i="51"/>
  <c r="V146" i="49"/>
  <c r="R146" i="49"/>
  <c r="R176" i="49"/>
  <c r="V176" i="49"/>
  <c r="V175" i="49"/>
  <c r="R175" i="49"/>
  <c r="V258" i="49"/>
  <c r="R258" i="49"/>
  <c r="V240" i="49"/>
  <c r="R240" i="49"/>
  <c r="V249" i="49"/>
  <c r="R249" i="49"/>
  <c r="V208" i="49"/>
  <c r="R208" i="49"/>
  <c r="V271" i="49"/>
  <c r="R271" i="49"/>
  <c r="V260" i="49"/>
  <c r="R260" i="49"/>
  <c r="V190" i="49"/>
  <c r="R190" i="49"/>
  <c r="V163" i="49"/>
  <c r="R163" i="49"/>
  <c r="R142" i="49"/>
  <c r="V142" i="49"/>
  <c r="R243" i="49"/>
  <c r="V243" i="49"/>
  <c r="V204" i="49"/>
  <c r="R204" i="49"/>
  <c r="V227" i="49"/>
  <c r="R227" i="49"/>
  <c r="V228" i="49"/>
  <c r="R228" i="49"/>
  <c r="V178" i="49"/>
  <c r="R178" i="49"/>
  <c r="V237" i="49"/>
  <c r="R237" i="49"/>
  <c r="V92" i="53"/>
  <c r="R92" i="53"/>
  <c r="R130" i="50"/>
  <c r="V130" i="50"/>
  <c r="R64" i="50"/>
  <c r="V64" i="50"/>
  <c r="T37" i="50"/>
  <c r="R37" i="50"/>
  <c r="V37" i="50"/>
  <c r="R129" i="49"/>
  <c r="V129" i="49"/>
  <c r="V18" i="53"/>
  <c r="R18" i="53"/>
  <c r="V67" i="49"/>
  <c r="R67" i="49"/>
  <c r="U37" i="51"/>
  <c r="Q37" i="51"/>
  <c r="T37" i="51"/>
  <c r="U91" i="54"/>
  <c r="T91" i="54"/>
  <c r="Q91" i="54"/>
  <c r="V132" i="51"/>
  <c r="R132" i="51"/>
  <c r="Q104" i="54"/>
  <c r="U104" i="54"/>
  <c r="T104" i="54"/>
  <c r="Q110" i="53"/>
  <c r="U110" i="53"/>
  <c r="T110" i="53"/>
  <c r="V134" i="51"/>
  <c r="R134" i="51"/>
  <c r="T41" i="53"/>
  <c r="Q41" i="53"/>
  <c r="U41" i="53"/>
  <c r="R99" i="50"/>
  <c r="V99" i="50"/>
  <c r="V91" i="51"/>
  <c r="R91" i="51"/>
  <c r="V24" i="54"/>
  <c r="R24" i="54"/>
  <c r="Q98" i="51"/>
  <c r="U98" i="51"/>
  <c r="T98" i="51"/>
  <c r="V17" i="54"/>
  <c r="R17" i="54"/>
  <c r="R59" i="52"/>
  <c r="V59" i="52"/>
  <c r="R114" i="49"/>
  <c r="V114" i="49"/>
  <c r="U240" i="51"/>
  <c r="T240" i="51"/>
  <c r="Q240" i="51"/>
  <c r="U251" i="51"/>
  <c r="T251" i="51"/>
  <c r="Q251" i="51"/>
  <c r="R174" i="54"/>
  <c r="V174" i="54"/>
  <c r="V237" i="54"/>
  <c r="R237" i="54"/>
  <c r="V204" i="54"/>
  <c r="R204" i="54"/>
  <c r="R252" i="54"/>
  <c r="V252" i="54"/>
  <c r="R202" i="54"/>
  <c r="V202" i="54"/>
  <c r="V143" i="54"/>
  <c r="R143" i="54"/>
  <c r="V206" i="54"/>
  <c r="R206" i="54"/>
  <c r="V263" i="54"/>
  <c r="R263" i="54"/>
  <c r="R257" i="54"/>
  <c r="V257" i="54"/>
  <c r="R224" i="54"/>
  <c r="V224" i="54"/>
  <c r="V200" i="54"/>
  <c r="R200" i="54"/>
  <c r="R266" i="54"/>
  <c r="V266" i="54"/>
  <c r="V146" i="54"/>
  <c r="R146" i="54"/>
  <c r="V255" i="54"/>
  <c r="R255" i="54"/>
  <c r="R234" i="54"/>
  <c r="V234" i="54"/>
  <c r="V181" i="54"/>
  <c r="R181" i="54"/>
  <c r="R145" i="54"/>
  <c r="V145" i="54"/>
  <c r="V56" i="53"/>
  <c r="R56" i="53"/>
  <c r="R125" i="50"/>
  <c r="V125" i="50"/>
  <c r="V52" i="53"/>
  <c r="R52" i="53"/>
  <c r="R104" i="53"/>
  <c r="V104" i="53"/>
  <c r="Q168" i="54"/>
  <c r="T168" i="54"/>
  <c r="U168" i="54"/>
  <c r="T215" i="54"/>
  <c r="Q215" i="54"/>
  <c r="U215" i="54"/>
  <c r="Q172" i="54"/>
  <c r="T172" i="54"/>
  <c r="U172" i="54"/>
  <c r="U214" i="54"/>
  <c r="T214" i="54"/>
  <c r="Q214" i="54"/>
  <c r="T192" i="54"/>
  <c r="U192" i="54"/>
  <c r="Q192" i="54"/>
  <c r="U248" i="54"/>
  <c r="T248" i="54"/>
  <c r="Q248" i="54"/>
  <c r="U152" i="54"/>
  <c r="T152" i="54"/>
  <c r="Q152" i="54"/>
  <c r="U167" i="54"/>
  <c r="T167" i="54"/>
  <c r="Q167" i="54"/>
  <c r="U171" i="54"/>
  <c r="T171" i="54"/>
  <c r="Q171" i="54"/>
  <c r="U239" i="54"/>
  <c r="Q239" i="54"/>
  <c r="T239" i="54"/>
  <c r="Q259" i="54"/>
  <c r="U259" i="54"/>
  <c r="T259" i="54"/>
  <c r="U136" i="54"/>
  <c r="T136" i="54"/>
  <c r="Q136" i="54"/>
  <c r="T262" i="54"/>
  <c r="Q262" i="54"/>
  <c r="U262" i="54"/>
  <c r="Q203" i="54"/>
  <c r="U203" i="54"/>
  <c r="T203" i="54"/>
  <c r="T249" i="54"/>
  <c r="Q249" i="54"/>
  <c r="U249" i="54"/>
  <c r="Q257" i="54"/>
  <c r="U257" i="54"/>
  <c r="T257" i="54"/>
  <c r="U150" i="54"/>
  <c r="T150" i="54"/>
  <c r="Q150" i="54"/>
  <c r="T175" i="54"/>
  <c r="Q175" i="54"/>
  <c r="U175" i="54"/>
  <c r="R39" i="52"/>
  <c r="V39" i="52"/>
  <c r="R39" i="49"/>
  <c r="V39" i="49"/>
  <c r="V23" i="53"/>
  <c r="R23" i="53"/>
  <c r="R129" i="52"/>
  <c r="V129" i="52"/>
  <c r="T28" i="50"/>
  <c r="R28" i="50"/>
  <c r="V28" i="50"/>
  <c r="Q47" i="49"/>
  <c r="U47" i="49"/>
  <c r="T47" i="49"/>
  <c r="U17" i="49"/>
  <c r="Q17" i="49"/>
  <c r="T17" i="49"/>
  <c r="U73" i="53"/>
  <c r="T73" i="53"/>
  <c r="Q73" i="53"/>
  <c r="Q45" i="50"/>
  <c r="T45" i="50"/>
  <c r="U45" i="50"/>
  <c r="U8" i="54"/>
  <c r="T8" i="54"/>
  <c r="Q8" i="54"/>
  <c r="V35" i="51"/>
  <c r="R35" i="51"/>
  <c r="Q29" i="52"/>
  <c r="U29" i="52"/>
  <c r="T29" i="52"/>
  <c r="Q108" i="51"/>
  <c r="U108" i="51"/>
  <c r="T108" i="51"/>
  <c r="Q96" i="51"/>
  <c r="U96" i="51"/>
  <c r="T96" i="51"/>
  <c r="U63" i="51"/>
  <c r="T63" i="51"/>
  <c r="Q63" i="51"/>
  <c r="U121" i="54"/>
  <c r="T121" i="54"/>
  <c r="Q121" i="54"/>
  <c r="T131" i="51"/>
  <c r="U131" i="51"/>
  <c r="Q131" i="51"/>
  <c r="U98" i="54"/>
  <c r="T98" i="54"/>
  <c r="Q98" i="54"/>
  <c r="T53" i="52"/>
  <c r="Q53" i="52"/>
  <c r="U53" i="52"/>
  <c r="R83" i="52"/>
  <c r="V83" i="52"/>
  <c r="V90" i="54"/>
  <c r="R90" i="54"/>
  <c r="T227" i="51"/>
  <c r="Q227" i="51"/>
  <c r="U227" i="51"/>
  <c r="U213" i="51"/>
  <c r="T213" i="51"/>
  <c r="Q213" i="51"/>
  <c r="V217" i="53"/>
  <c r="R217" i="53"/>
  <c r="R243" i="53"/>
  <c r="V243" i="53"/>
  <c r="V143" i="53"/>
  <c r="R143" i="53"/>
  <c r="R208" i="53"/>
  <c r="V208" i="53"/>
  <c r="V269" i="53"/>
  <c r="R269" i="53"/>
  <c r="R239" i="53"/>
  <c r="V239" i="53"/>
  <c r="R216" i="53"/>
  <c r="V216" i="53"/>
  <c r="R203" i="53"/>
  <c r="V203" i="53"/>
  <c r="R235" i="53"/>
  <c r="V235" i="53"/>
  <c r="V261" i="53"/>
  <c r="R261" i="53"/>
  <c r="V254" i="53"/>
  <c r="R254" i="53"/>
  <c r="V162" i="53"/>
  <c r="R162" i="53"/>
  <c r="T236" i="53"/>
  <c r="R236" i="53"/>
  <c r="V236" i="53"/>
  <c r="R157" i="53"/>
  <c r="V157" i="53"/>
  <c r="R206" i="53"/>
  <c r="V206" i="53"/>
  <c r="R168" i="53"/>
  <c r="V168" i="53"/>
  <c r="R209" i="53"/>
  <c r="V209" i="53"/>
  <c r="R3" i="53"/>
  <c r="V3" i="53"/>
  <c r="V112" i="50"/>
  <c r="R112" i="50"/>
  <c r="R108" i="53"/>
  <c r="V108" i="53"/>
  <c r="T181" i="49"/>
  <c r="Q181" i="49"/>
  <c r="U181" i="49"/>
  <c r="T204" i="49"/>
  <c r="U204" i="49"/>
  <c r="Q204" i="49"/>
  <c r="U195" i="49"/>
  <c r="T195" i="49"/>
  <c r="Q195" i="49"/>
  <c r="Q201" i="49"/>
  <c r="U201" i="49"/>
  <c r="T201" i="49"/>
  <c r="U260" i="49"/>
  <c r="T260" i="49"/>
  <c r="Q260" i="49"/>
  <c r="T197" i="49"/>
  <c r="Q197" i="49"/>
  <c r="U197" i="49"/>
  <c r="U186" i="49"/>
  <c r="T186" i="49"/>
  <c r="Q186" i="49"/>
  <c r="Q162" i="49"/>
  <c r="U162" i="49"/>
  <c r="T162" i="49"/>
  <c r="U247" i="49"/>
  <c r="T247" i="49"/>
  <c r="Q247" i="49"/>
  <c r="T184" i="49"/>
  <c r="Q184" i="49"/>
  <c r="U184" i="49"/>
  <c r="U262" i="49"/>
  <c r="T262" i="49"/>
  <c r="Q262" i="49"/>
  <c r="T183" i="49"/>
  <c r="Q183" i="49"/>
  <c r="U183" i="49"/>
  <c r="U227" i="49"/>
  <c r="T227" i="49"/>
  <c r="Q227" i="49"/>
  <c r="U237" i="49"/>
  <c r="T237" i="49"/>
  <c r="Q237" i="49"/>
  <c r="U220" i="49"/>
  <c r="T220" i="49"/>
  <c r="Q220" i="49"/>
  <c r="U139" i="49"/>
  <c r="T139" i="49"/>
  <c r="Q139" i="49"/>
  <c r="U203" i="49"/>
  <c r="T203" i="49"/>
  <c r="Q203" i="49"/>
  <c r="R101" i="54"/>
  <c r="V101" i="54"/>
  <c r="T56" i="50"/>
  <c r="Q56" i="50"/>
  <c r="U56" i="50"/>
  <c r="Q260" i="53"/>
  <c r="T260" i="53"/>
  <c r="U260" i="53"/>
  <c r="U176" i="53"/>
  <c r="T176" i="53"/>
  <c r="Q176" i="53"/>
  <c r="T183" i="53"/>
  <c r="Q183" i="53"/>
  <c r="U183" i="53"/>
  <c r="T157" i="53"/>
  <c r="Q157" i="53"/>
  <c r="U157" i="53"/>
  <c r="Q187" i="53"/>
  <c r="T187" i="53"/>
  <c r="U187" i="53"/>
  <c r="T147" i="53"/>
  <c r="Q147" i="53"/>
  <c r="U147" i="53"/>
  <c r="U175" i="53"/>
  <c r="Q175" i="53"/>
  <c r="T175" i="53"/>
  <c r="Q179" i="53"/>
  <c r="U179" i="53"/>
  <c r="T179" i="53"/>
  <c r="Q210" i="53"/>
  <c r="U210" i="53"/>
  <c r="T210" i="53"/>
  <c r="U261" i="53"/>
  <c r="T261" i="53"/>
  <c r="Q261" i="53"/>
  <c r="Q257" i="53"/>
  <c r="T257" i="53"/>
  <c r="U257" i="53"/>
  <c r="Q194" i="53"/>
  <c r="U194" i="53"/>
  <c r="T194" i="53"/>
  <c r="Q191" i="53"/>
  <c r="T191" i="53"/>
  <c r="U191" i="53"/>
  <c r="Q240" i="53"/>
  <c r="T240" i="53"/>
  <c r="U240" i="53"/>
  <c r="T170" i="53"/>
  <c r="U170" i="53"/>
  <c r="Q170" i="53"/>
  <c r="U212" i="53"/>
  <c r="Q212" i="53"/>
  <c r="T212" i="53"/>
  <c r="Q197" i="53"/>
  <c r="T197" i="53"/>
  <c r="U197" i="53"/>
  <c r="U247" i="53"/>
  <c r="Q247" i="53"/>
  <c r="T247" i="53"/>
  <c r="Q88" i="52"/>
  <c r="U88" i="52"/>
  <c r="T88" i="52"/>
  <c r="R124" i="52"/>
  <c r="V124" i="52"/>
  <c r="R109" i="50"/>
  <c r="V109" i="50"/>
  <c r="R91" i="49"/>
  <c r="V91" i="49"/>
  <c r="U57" i="52"/>
  <c r="T57" i="52"/>
  <c r="Q57" i="52"/>
  <c r="R114" i="53"/>
  <c r="V114" i="53"/>
  <c r="R48" i="51"/>
  <c r="V48" i="51"/>
  <c r="T61" i="52"/>
  <c r="Q61" i="52"/>
  <c r="U61" i="52"/>
  <c r="R62" i="53"/>
  <c r="V62" i="53"/>
  <c r="T58" i="52"/>
  <c r="Q58" i="52"/>
  <c r="U58" i="52"/>
  <c r="U85" i="51"/>
  <c r="T85" i="51"/>
  <c r="Q85" i="51"/>
  <c r="U43" i="53"/>
  <c r="Q43" i="53"/>
  <c r="T43" i="53"/>
  <c r="R122" i="53"/>
  <c r="V122" i="53"/>
  <c r="T112" i="52"/>
  <c r="U112" i="52"/>
  <c r="Q112" i="52"/>
  <c r="Q46" i="52"/>
  <c r="U46" i="52"/>
  <c r="T46" i="52"/>
  <c r="Q35" i="49"/>
  <c r="U35" i="49"/>
  <c r="Q28" i="52"/>
  <c r="U28" i="52"/>
  <c r="T28" i="52"/>
  <c r="T268" i="51"/>
  <c r="Q268" i="51"/>
  <c r="U268" i="51"/>
  <c r="U267" i="51"/>
  <c r="T267" i="51"/>
  <c r="Q267" i="51"/>
  <c r="V247" i="52"/>
  <c r="R247" i="52"/>
  <c r="T201" i="52"/>
  <c r="R201" i="52"/>
  <c r="V201" i="52"/>
  <c r="R207" i="52"/>
  <c r="V207" i="52"/>
  <c r="R218" i="52"/>
  <c r="V218" i="52"/>
  <c r="V235" i="52"/>
  <c r="R235" i="52"/>
  <c r="R145" i="52"/>
  <c r="V145" i="52"/>
  <c r="R157" i="52"/>
  <c r="V157" i="52"/>
  <c r="V136" i="52"/>
  <c r="R136" i="52"/>
  <c r="R210" i="52"/>
  <c r="V210" i="52"/>
  <c r="R175" i="52"/>
  <c r="V175" i="52"/>
  <c r="V221" i="52"/>
  <c r="R221" i="52"/>
  <c r="V137" i="52"/>
  <c r="R137" i="52"/>
  <c r="R204" i="52"/>
  <c r="V204" i="52"/>
  <c r="V154" i="52"/>
  <c r="R154" i="52"/>
  <c r="R192" i="52"/>
  <c r="V192" i="52"/>
  <c r="R267" i="52"/>
  <c r="V267" i="52"/>
  <c r="R234" i="52"/>
  <c r="V234" i="52"/>
  <c r="R3" i="52"/>
  <c r="V3" i="52"/>
  <c r="V112" i="53"/>
  <c r="R112" i="53"/>
  <c r="U92" i="50"/>
  <c r="T92" i="50"/>
  <c r="Q92" i="50"/>
  <c r="Q125" i="52"/>
  <c r="U125" i="52"/>
  <c r="T125" i="52"/>
  <c r="U206" i="52"/>
  <c r="T206" i="52"/>
  <c r="Q206" i="52"/>
  <c r="Q235" i="52"/>
  <c r="U235" i="52"/>
  <c r="T235" i="52"/>
  <c r="Q229" i="52"/>
  <c r="U229" i="52"/>
  <c r="T229" i="52"/>
  <c r="Q193" i="52"/>
  <c r="U193" i="52"/>
  <c r="T193" i="52"/>
  <c r="U220" i="52"/>
  <c r="Q220" i="52"/>
  <c r="T220" i="52"/>
  <c r="Q152" i="52"/>
  <c r="U152" i="52"/>
  <c r="T152" i="52"/>
  <c r="Q184" i="52"/>
  <c r="U184" i="52"/>
  <c r="T184" i="52"/>
  <c r="U138" i="52"/>
  <c r="T138" i="52"/>
  <c r="Q138" i="52"/>
  <c r="Q192" i="52"/>
  <c r="U192" i="52"/>
  <c r="T192" i="52"/>
  <c r="Q158" i="52"/>
  <c r="U158" i="52"/>
  <c r="T158" i="52"/>
  <c r="Q150" i="52"/>
  <c r="U150" i="52"/>
  <c r="T150" i="52"/>
  <c r="U257" i="52"/>
  <c r="T257" i="52"/>
  <c r="Q257" i="52"/>
  <c r="Q177" i="52"/>
  <c r="U177" i="52"/>
  <c r="T177" i="52"/>
  <c r="U172" i="52"/>
  <c r="Q172" i="52"/>
  <c r="T172" i="52"/>
  <c r="U212" i="52"/>
  <c r="T212" i="52"/>
  <c r="Q212" i="52"/>
  <c r="Q253" i="52"/>
  <c r="U253" i="52"/>
  <c r="T253" i="52"/>
  <c r="U213" i="52"/>
  <c r="T213" i="52"/>
  <c r="Q213" i="52"/>
  <c r="U255" i="52"/>
  <c r="T255" i="52"/>
  <c r="Q255" i="52"/>
  <c r="V100" i="50"/>
  <c r="R100" i="50"/>
  <c r="Q126" i="50"/>
  <c r="U126" i="50"/>
  <c r="T126" i="50"/>
  <c r="Q52" i="53"/>
  <c r="T52" i="53"/>
  <c r="U52" i="53"/>
  <c r="R109" i="53"/>
  <c r="V109" i="53"/>
  <c r="Q101" i="49"/>
  <c r="U101" i="49"/>
  <c r="T101" i="49"/>
  <c r="V23" i="54"/>
  <c r="R23" i="54"/>
  <c r="T99" i="53"/>
  <c r="U99" i="53"/>
  <c r="Q99" i="53"/>
  <c r="V97" i="54"/>
  <c r="R97" i="54"/>
  <c r="R128" i="54"/>
  <c r="V128" i="54"/>
  <c r="Q107" i="50"/>
  <c r="U107" i="50"/>
  <c r="T107" i="50"/>
  <c r="R123" i="53"/>
  <c r="V123" i="53"/>
  <c r="U83" i="50"/>
  <c r="Q83" i="50"/>
  <c r="T83" i="50"/>
  <c r="U92" i="49"/>
  <c r="T92" i="49"/>
  <c r="Q92" i="49"/>
  <c r="R111" i="54"/>
  <c r="V111" i="54"/>
  <c r="Q44" i="52"/>
  <c r="U44" i="52"/>
  <c r="T44" i="52"/>
  <c r="R75" i="49"/>
  <c r="V75" i="49"/>
  <c r="U15" i="54"/>
  <c r="T15" i="54"/>
  <c r="Q15" i="54"/>
  <c r="U269" i="51"/>
  <c r="T269" i="51"/>
  <c r="Q269" i="51"/>
  <c r="U164" i="51"/>
  <c r="T164" i="51"/>
  <c r="Q164" i="51"/>
  <c r="U109" i="50"/>
  <c r="T109" i="50"/>
  <c r="Q109" i="50"/>
  <c r="R39" i="54"/>
  <c r="V39" i="54"/>
  <c r="R36" i="54"/>
  <c r="V36" i="54"/>
  <c r="Q20" i="50"/>
  <c r="T20" i="50"/>
  <c r="U20" i="50"/>
  <c r="U79" i="50"/>
  <c r="T79" i="50"/>
  <c r="Q79" i="50"/>
  <c r="T129" i="53"/>
  <c r="Q129" i="53"/>
  <c r="U129" i="53"/>
  <c r="T90" i="53"/>
  <c r="U90" i="53"/>
  <c r="Q90" i="53"/>
  <c r="V57" i="50"/>
  <c r="R57" i="50"/>
  <c r="T31" i="52"/>
  <c r="Q31" i="52"/>
  <c r="U31" i="52"/>
  <c r="V93" i="49"/>
  <c r="R93" i="49"/>
  <c r="U65" i="49"/>
  <c r="T65" i="49"/>
  <c r="Q65" i="49"/>
  <c r="R84" i="50"/>
  <c r="V84" i="50"/>
  <c r="Q27" i="54"/>
  <c r="U27" i="54"/>
  <c r="T27" i="54"/>
  <c r="U45" i="53"/>
  <c r="T45" i="53"/>
  <c r="Q45" i="53"/>
  <c r="R22" i="50"/>
  <c r="V22" i="50"/>
  <c r="R27" i="50"/>
  <c r="V27" i="50"/>
  <c r="Q19" i="54"/>
  <c r="U19" i="54"/>
  <c r="T19" i="54"/>
  <c r="U108" i="49"/>
  <c r="T108" i="49"/>
  <c r="Q108" i="49"/>
  <c r="R29" i="51"/>
  <c r="V29" i="51"/>
  <c r="U76" i="54"/>
  <c r="T76" i="54"/>
  <c r="Q76" i="54"/>
  <c r="V75" i="52"/>
  <c r="R75" i="52"/>
  <c r="Q11" i="54"/>
  <c r="T11" i="54"/>
  <c r="U11" i="54"/>
  <c r="Q174" i="51"/>
  <c r="U174" i="51"/>
  <c r="T174" i="51"/>
  <c r="U254" i="51"/>
  <c r="T254" i="51"/>
  <c r="Q254" i="51"/>
  <c r="V262" i="51"/>
  <c r="R262" i="51"/>
  <c r="R155" i="51"/>
  <c r="V155" i="51"/>
  <c r="V238" i="51"/>
  <c r="R238" i="51"/>
  <c r="R244" i="51"/>
  <c r="V244" i="51"/>
  <c r="V173" i="51"/>
  <c r="R173" i="51"/>
  <c r="V216" i="51"/>
  <c r="R216" i="51"/>
  <c r="R258" i="51"/>
  <c r="V258" i="51"/>
  <c r="V211" i="51"/>
  <c r="R211" i="51"/>
  <c r="V150" i="51"/>
  <c r="R150" i="51"/>
  <c r="R222" i="51"/>
  <c r="V222" i="51"/>
  <c r="V144" i="51"/>
  <c r="R144" i="51"/>
  <c r="R154" i="51"/>
  <c r="V154" i="51"/>
  <c r="V213" i="51"/>
  <c r="R213" i="51"/>
  <c r="V228" i="51"/>
  <c r="R228" i="51"/>
  <c r="V252" i="51"/>
  <c r="R252" i="51"/>
  <c r="V168" i="51"/>
  <c r="R168" i="51"/>
  <c r="V212" i="51"/>
  <c r="R212" i="51"/>
  <c r="T44" i="50"/>
  <c r="R44" i="50"/>
  <c r="V44" i="50"/>
  <c r="T109" i="51"/>
  <c r="Q109" i="51"/>
  <c r="U109" i="51"/>
  <c r="R56" i="54"/>
  <c r="V56" i="54"/>
  <c r="T71" i="52"/>
  <c r="Q71" i="52"/>
  <c r="U71" i="52"/>
  <c r="V112" i="52"/>
  <c r="R112" i="52"/>
  <c r="R134" i="52"/>
  <c r="V134" i="52"/>
  <c r="Q50" i="49"/>
  <c r="U50" i="49"/>
  <c r="T50" i="49"/>
  <c r="V126" i="50"/>
  <c r="R126" i="50"/>
  <c r="R24" i="49"/>
  <c r="V24" i="49"/>
  <c r="Q34" i="49"/>
  <c r="U34" i="49"/>
  <c r="T34" i="49"/>
  <c r="U97" i="49"/>
  <c r="T97" i="49"/>
  <c r="Q97" i="49"/>
  <c r="R98" i="51"/>
  <c r="V98" i="51"/>
  <c r="T48" i="53"/>
  <c r="Q48" i="53"/>
  <c r="U48" i="53"/>
  <c r="V125" i="54"/>
  <c r="R125" i="54"/>
  <c r="U75" i="51"/>
  <c r="T75" i="51"/>
  <c r="Q75" i="51"/>
  <c r="U130" i="52"/>
  <c r="T130" i="52"/>
  <c r="Q130" i="52"/>
  <c r="U81" i="53"/>
  <c r="T81" i="53"/>
  <c r="Q81" i="53"/>
  <c r="Q28" i="49"/>
  <c r="U28" i="49"/>
  <c r="T28" i="49"/>
  <c r="T47" i="50"/>
  <c r="R47" i="50"/>
  <c r="V47" i="50"/>
  <c r="U65" i="51"/>
  <c r="T65" i="51"/>
  <c r="Q65" i="51"/>
  <c r="U106" i="52"/>
  <c r="T106" i="52"/>
  <c r="Q106" i="52"/>
  <c r="T35" i="49"/>
  <c r="V35" i="49"/>
  <c r="R35" i="49"/>
  <c r="U38" i="49"/>
  <c r="T38" i="49"/>
  <c r="Q38" i="49"/>
  <c r="Q161" i="51"/>
  <c r="U161" i="51"/>
  <c r="T161" i="51"/>
  <c r="U166" i="51"/>
  <c r="T166" i="51"/>
  <c r="Q166" i="51"/>
  <c r="Q100" i="53"/>
  <c r="U100" i="53"/>
  <c r="T100" i="53"/>
  <c r="V58" i="53"/>
  <c r="R58" i="53"/>
  <c r="U80" i="52"/>
  <c r="T80" i="52"/>
  <c r="Q80" i="52"/>
  <c r="Q92" i="53"/>
  <c r="U92" i="53"/>
  <c r="T92" i="53"/>
  <c r="U117" i="49"/>
  <c r="T117" i="49"/>
  <c r="Q117" i="49"/>
  <c r="U38" i="50"/>
  <c r="Q38" i="50"/>
  <c r="T38" i="50"/>
  <c r="V98" i="53"/>
  <c r="R98" i="53"/>
  <c r="V121" i="53"/>
  <c r="R121" i="53"/>
  <c r="V89" i="49"/>
  <c r="R89" i="49"/>
  <c r="V53" i="54"/>
  <c r="R53" i="54"/>
  <c r="Q121" i="50"/>
  <c r="T121" i="50"/>
  <c r="U121" i="50"/>
  <c r="T112" i="51"/>
  <c r="Q112" i="51"/>
  <c r="U112" i="51"/>
  <c r="V99" i="49"/>
  <c r="R99" i="49"/>
  <c r="Q9" i="53"/>
  <c r="U9" i="53"/>
  <c r="T9" i="53"/>
  <c r="U17" i="53"/>
  <c r="Q17" i="53"/>
  <c r="T17" i="53"/>
  <c r="V45" i="51"/>
  <c r="R45" i="51"/>
  <c r="R89" i="50"/>
  <c r="V89" i="50"/>
  <c r="R9" i="50"/>
  <c r="V9" i="50"/>
  <c r="U107" i="51"/>
  <c r="T107" i="51"/>
  <c r="Q107" i="51"/>
  <c r="T56" i="49"/>
  <c r="U56" i="49"/>
  <c r="Q56" i="49"/>
  <c r="V88" i="49"/>
  <c r="R88" i="49"/>
  <c r="V34" i="54"/>
  <c r="R34" i="54"/>
  <c r="V40" i="51"/>
  <c r="R40" i="51"/>
  <c r="Q58" i="54"/>
  <c r="U58" i="54"/>
  <c r="T58" i="54"/>
  <c r="U160" i="51"/>
  <c r="T160" i="51"/>
  <c r="Q160" i="51"/>
  <c r="U167" i="51"/>
  <c r="T167" i="51"/>
  <c r="Q167" i="51"/>
  <c r="R156" i="50"/>
  <c r="V156" i="50"/>
  <c r="V184" i="50"/>
  <c r="R184" i="50"/>
  <c r="V179" i="50"/>
  <c r="R179" i="50"/>
  <c r="R164" i="50"/>
  <c r="V164" i="50"/>
  <c r="R152" i="50"/>
  <c r="V152" i="50"/>
  <c r="R196" i="50"/>
  <c r="V196" i="50"/>
  <c r="V203" i="50"/>
  <c r="R203" i="50"/>
  <c r="V270" i="50"/>
  <c r="R270" i="50"/>
  <c r="R237" i="50"/>
  <c r="V237" i="50"/>
  <c r="V256" i="50"/>
  <c r="R256" i="50"/>
  <c r="R226" i="50"/>
  <c r="V226" i="50"/>
  <c r="V265" i="50"/>
  <c r="R265" i="50"/>
  <c r="V246" i="50"/>
  <c r="R246" i="50"/>
  <c r="V257" i="50"/>
  <c r="R257" i="50"/>
  <c r="R172" i="50"/>
  <c r="V172" i="50"/>
  <c r="R206" i="50"/>
  <c r="V206" i="50"/>
  <c r="V201" i="50"/>
  <c r="R201" i="50"/>
  <c r="Q80" i="54"/>
  <c r="T80" i="54"/>
  <c r="U80" i="54"/>
  <c r="U68" i="50"/>
  <c r="Q68" i="50"/>
  <c r="T68" i="50"/>
  <c r="Q125" i="49"/>
  <c r="T125" i="49"/>
  <c r="U125" i="49"/>
  <c r="Q145" i="50"/>
  <c r="U145" i="50"/>
  <c r="T145" i="50"/>
  <c r="U135" i="50"/>
  <c r="T135" i="50"/>
  <c r="Q135" i="50"/>
  <c r="U258" i="50"/>
  <c r="T258" i="50"/>
  <c r="Q258" i="50"/>
  <c r="U164" i="50"/>
  <c r="T164" i="50"/>
  <c r="Q164" i="50"/>
  <c r="Q180" i="50"/>
  <c r="T180" i="50"/>
  <c r="U180" i="50"/>
  <c r="U222" i="50"/>
  <c r="T222" i="50"/>
  <c r="Q222" i="50"/>
  <c r="T186" i="50"/>
  <c r="Q186" i="50"/>
  <c r="U186" i="50"/>
  <c r="Q169" i="50"/>
  <c r="U169" i="50"/>
  <c r="T169" i="50"/>
  <c r="U265" i="50"/>
  <c r="T265" i="50"/>
  <c r="Q265" i="50"/>
  <c r="U206" i="50"/>
  <c r="T206" i="50"/>
  <c r="Q206" i="50"/>
  <c r="U270" i="50"/>
  <c r="T270" i="50"/>
  <c r="Q270" i="50"/>
  <c r="U151" i="50"/>
  <c r="T151" i="50"/>
  <c r="Q151" i="50"/>
  <c r="U228" i="50"/>
  <c r="T228" i="50"/>
  <c r="Q228" i="50"/>
  <c r="U204" i="50"/>
  <c r="T204" i="50"/>
  <c r="Q204" i="50"/>
  <c r="T242" i="50"/>
  <c r="U242" i="50"/>
  <c r="Q242" i="50"/>
  <c r="Q220" i="50"/>
  <c r="U220" i="50"/>
  <c r="T220" i="50"/>
  <c r="Q188" i="50"/>
  <c r="U188" i="50"/>
  <c r="T188" i="50"/>
  <c r="U177" i="50"/>
  <c r="T177" i="50"/>
  <c r="Q177" i="50"/>
  <c r="R52" i="50"/>
  <c r="V52" i="50"/>
  <c r="T105" i="52"/>
  <c r="R105" i="52"/>
  <c r="V105" i="52"/>
  <c r="T94" i="52"/>
  <c r="T42" i="51"/>
  <c r="T92" i="51"/>
  <c r="T7" i="53"/>
  <c r="T30" i="49"/>
  <c r="T113" i="50"/>
  <c r="T106" i="51"/>
  <c r="U156" i="51"/>
  <c r="T156" i="51"/>
  <c r="Q156" i="51"/>
  <c r="U247" i="51"/>
  <c r="T247" i="51"/>
  <c r="Q247" i="51"/>
  <c r="V172" i="49"/>
  <c r="R172" i="49"/>
  <c r="R234" i="49"/>
  <c r="V234" i="49"/>
  <c r="V189" i="49"/>
  <c r="R189" i="49"/>
  <c r="V157" i="49"/>
  <c r="R157" i="49"/>
  <c r="R223" i="49"/>
  <c r="V223" i="49"/>
  <c r="V148" i="49"/>
  <c r="R148" i="49"/>
  <c r="V229" i="49"/>
  <c r="R229" i="49"/>
  <c r="V135" i="49"/>
  <c r="R135" i="49"/>
  <c r="V235" i="49"/>
  <c r="R235" i="49"/>
  <c r="R145" i="49"/>
  <c r="V145" i="49"/>
  <c r="R233" i="49"/>
  <c r="V233" i="49"/>
  <c r="V138" i="49"/>
  <c r="R138" i="49"/>
  <c r="R221" i="49"/>
  <c r="V221" i="49"/>
  <c r="V254" i="49"/>
  <c r="R254" i="49"/>
  <c r="V155" i="49"/>
  <c r="R155" i="49"/>
  <c r="V186" i="49"/>
  <c r="R186" i="49"/>
  <c r="R154" i="49"/>
  <c r="V154" i="49"/>
  <c r="T32" i="53"/>
  <c r="U32" i="53"/>
  <c r="Q32" i="53"/>
  <c r="Q127" i="50"/>
  <c r="U127" i="50"/>
  <c r="T127" i="50"/>
  <c r="V39" i="51"/>
  <c r="R39" i="51"/>
  <c r="U103" i="49"/>
  <c r="T103" i="49"/>
  <c r="Q103" i="49"/>
  <c r="U80" i="50"/>
  <c r="T80" i="50"/>
  <c r="Q80" i="50"/>
  <c r="V61" i="49"/>
  <c r="R61" i="49"/>
  <c r="U63" i="49"/>
  <c r="T63" i="49"/>
  <c r="Q63" i="49"/>
  <c r="R46" i="52"/>
  <c r="V46" i="52"/>
  <c r="Q76" i="52"/>
  <c r="U76" i="52"/>
  <c r="T76" i="52"/>
  <c r="R16" i="53"/>
  <c r="V16" i="53"/>
  <c r="V61" i="53"/>
  <c r="R61" i="53"/>
  <c r="R22" i="49"/>
  <c r="V22" i="49"/>
  <c r="U90" i="54"/>
  <c r="T90" i="54"/>
  <c r="Q90" i="54"/>
  <c r="Q47" i="53"/>
  <c r="U47" i="53"/>
  <c r="T47" i="53"/>
  <c r="Q98" i="53"/>
  <c r="T98" i="53"/>
  <c r="U98" i="53"/>
  <c r="U69" i="54"/>
  <c r="T69" i="54"/>
  <c r="Q69" i="54"/>
  <c r="T29" i="50"/>
  <c r="R29" i="50"/>
  <c r="V29" i="50"/>
  <c r="V129" i="51"/>
  <c r="R129" i="51"/>
  <c r="Q104" i="52"/>
  <c r="U104" i="52"/>
  <c r="T104" i="52"/>
  <c r="R57" i="49"/>
  <c r="V57" i="49"/>
  <c r="R86" i="54"/>
  <c r="V86" i="54"/>
  <c r="V98" i="52"/>
  <c r="R98" i="52"/>
  <c r="T124" i="54"/>
  <c r="U124" i="54"/>
  <c r="Q124" i="54"/>
  <c r="Q187" i="51"/>
  <c r="T187" i="51"/>
  <c r="U187" i="51"/>
  <c r="U219" i="51"/>
  <c r="T219" i="51"/>
  <c r="Q219" i="51"/>
  <c r="V205" i="54"/>
  <c r="R205" i="54"/>
  <c r="V270" i="54"/>
  <c r="R270" i="54"/>
  <c r="R176" i="54"/>
  <c r="V176" i="54"/>
  <c r="R164" i="54"/>
  <c r="V164" i="54"/>
  <c r="R267" i="54"/>
  <c r="V267" i="54"/>
  <c r="V220" i="54"/>
  <c r="R220" i="54"/>
  <c r="R217" i="54"/>
  <c r="V217" i="54"/>
  <c r="R243" i="54"/>
  <c r="V243" i="54"/>
  <c r="V170" i="54"/>
  <c r="R170" i="54"/>
  <c r="V265" i="54"/>
  <c r="R265" i="54"/>
  <c r="V211" i="54"/>
  <c r="R211" i="54"/>
  <c r="R250" i="54"/>
  <c r="V250" i="54"/>
  <c r="R232" i="54"/>
  <c r="V232" i="54"/>
  <c r="V168" i="54"/>
  <c r="R168" i="54"/>
  <c r="R154" i="54"/>
  <c r="V154" i="54"/>
  <c r="V254" i="54"/>
  <c r="R254" i="54"/>
  <c r="V225" i="54"/>
  <c r="R225" i="54"/>
  <c r="U39" i="54"/>
  <c r="T39" i="54"/>
  <c r="Q39" i="54"/>
  <c r="T117" i="51"/>
  <c r="U117" i="51"/>
  <c r="Q117" i="51"/>
  <c r="R68" i="51"/>
  <c r="V68" i="51"/>
  <c r="U225" i="54"/>
  <c r="T225" i="54"/>
  <c r="Q225" i="54"/>
  <c r="U165" i="54"/>
  <c r="T165" i="54"/>
  <c r="Q165" i="54"/>
  <c r="U253" i="54"/>
  <c r="T253" i="54"/>
  <c r="Q253" i="54"/>
  <c r="U187" i="54"/>
  <c r="T187" i="54"/>
  <c r="Q187" i="54"/>
  <c r="Q156" i="54"/>
  <c r="U156" i="54"/>
  <c r="T156" i="54"/>
  <c r="Q260" i="54"/>
  <c r="U260" i="54"/>
  <c r="T260" i="54"/>
  <c r="T233" i="54"/>
  <c r="Q233" i="54"/>
  <c r="U233" i="54"/>
  <c r="U243" i="54"/>
  <c r="T243" i="54"/>
  <c r="Q243" i="54"/>
  <c r="T232" i="54"/>
  <c r="Q232" i="54"/>
  <c r="U232" i="54"/>
  <c r="U158" i="54"/>
  <c r="Q158" i="54"/>
  <c r="T158" i="54"/>
  <c r="Q193" i="54"/>
  <c r="U193" i="54"/>
  <c r="T193" i="54"/>
  <c r="Q170" i="54"/>
  <c r="T170" i="54"/>
  <c r="U170" i="54"/>
  <c r="Q263" i="54"/>
  <c r="U263" i="54"/>
  <c r="T263" i="54"/>
  <c r="U223" i="54"/>
  <c r="T223" i="54"/>
  <c r="Q223" i="54"/>
  <c r="Q143" i="54"/>
  <c r="T143" i="54"/>
  <c r="U143" i="54"/>
  <c r="U199" i="54"/>
  <c r="T199" i="54"/>
  <c r="Q199" i="54"/>
  <c r="U135" i="54"/>
  <c r="T135" i="54"/>
  <c r="Q135" i="54"/>
  <c r="T3" i="54"/>
  <c r="Q3" i="54"/>
  <c r="U3" i="54"/>
  <c r="R101" i="52"/>
  <c r="V101" i="52"/>
  <c r="V71" i="49"/>
  <c r="R71" i="49"/>
  <c r="Q88" i="49"/>
  <c r="U88" i="49"/>
  <c r="T88" i="49"/>
  <c r="Q96" i="53"/>
  <c r="U96" i="53"/>
  <c r="T96" i="53"/>
  <c r="U60" i="50"/>
  <c r="T60" i="50"/>
  <c r="Q60" i="50"/>
  <c r="Q85" i="49"/>
  <c r="U85" i="49"/>
  <c r="T85" i="49"/>
  <c r="R31" i="52"/>
  <c r="V31" i="52"/>
  <c r="Q37" i="53"/>
  <c r="U37" i="53"/>
  <c r="T37" i="53"/>
  <c r="T46" i="50"/>
  <c r="V46" i="50"/>
  <c r="R46" i="50"/>
  <c r="V83" i="51"/>
  <c r="R83" i="51"/>
  <c r="T57" i="49"/>
  <c r="Q57" i="49"/>
  <c r="U57" i="49"/>
  <c r="R50" i="54"/>
  <c r="V50" i="54"/>
  <c r="T81" i="51"/>
  <c r="U81" i="51"/>
  <c r="Q81" i="51"/>
  <c r="R15" i="50"/>
  <c r="V15" i="50"/>
  <c r="R60" i="54"/>
  <c r="V60" i="54"/>
  <c r="V38" i="51"/>
  <c r="R38" i="51"/>
  <c r="R28" i="49"/>
  <c r="V28" i="49"/>
  <c r="V58" i="52"/>
  <c r="R58" i="52"/>
  <c r="Q73" i="52"/>
  <c r="U73" i="52"/>
  <c r="T73" i="52"/>
  <c r="V131" i="49"/>
  <c r="R131" i="49"/>
  <c r="T198" i="51"/>
  <c r="Q198" i="51"/>
  <c r="U198" i="51"/>
  <c r="Q225" i="51"/>
  <c r="U225" i="51"/>
  <c r="T225" i="51"/>
  <c r="V213" i="53"/>
  <c r="R213" i="53"/>
  <c r="R257" i="53"/>
  <c r="V257" i="53"/>
  <c r="R135" i="53"/>
  <c r="V135" i="53"/>
  <c r="V219" i="53"/>
  <c r="R219" i="53"/>
  <c r="R233" i="53"/>
  <c r="V233" i="53"/>
  <c r="T190" i="53"/>
  <c r="R190" i="53"/>
  <c r="V190" i="53"/>
  <c r="R211" i="53"/>
  <c r="V211" i="53"/>
  <c r="R194" i="53"/>
  <c r="V194" i="53"/>
  <c r="R197" i="53"/>
  <c r="V197" i="53"/>
  <c r="R154" i="53"/>
  <c r="V154" i="53"/>
  <c r="R183" i="53"/>
  <c r="V183" i="53"/>
  <c r="V205" i="53"/>
  <c r="R205" i="53"/>
  <c r="R186" i="53"/>
  <c r="V186" i="53"/>
  <c r="R158" i="53"/>
  <c r="V158" i="53"/>
  <c r="V147" i="53"/>
  <c r="R147" i="53"/>
  <c r="T182" i="53"/>
  <c r="V182" i="53"/>
  <c r="R182" i="53"/>
  <c r="V188" i="53"/>
  <c r="R188" i="53"/>
  <c r="V68" i="53"/>
  <c r="R68" i="53"/>
  <c r="Q93" i="53"/>
  <c r="U93" i="53"/>
  <c r="T93" i="53"/>
  <c r="Q129" i="51"/>
  <c r="T129" i="51"/>
  <c r="U129" i="51"/>
  <c r="U257" i="49"/>
  <c r="T257" i="49"/>
  <c r="Q257" i="49"/>
  <c r="U255" i="49"/>
  <c r="T255" i="49"/>
  <c r="Q255" i="49"/>
  <c r="U210" i="49"/>
  <c r="T210" i="49"/>
  <c r="Q210" i="49"/>
  <c r="U148" i="49"/>
  <c r="T148" i="49"/>
  <c r="Q148" i="49"/>
  <c r="Q171" i="49"/>
  <c r="U171" i="49"/>
  <c r="T171" i="49"/>
  <c r="Q223" i="49"/>
  <c r="U223" i="49"/>
  <c r="T223" i="49"/>
  <c r="U268" i="49"/>
  <c r="T268" i="49"/>
  <c r="Q268" i="49"/>
  <c r="U208" i="49"/>
  <c r="T208" i="49"/>
  <c r="Q208" i="49"/>
  <c r="U271" i="49"/>
  <c r="T271" i="49"/>
  <c r="Q271" i="49"/>
  <c r="U236" i="49"/>
  <c r="T236" i="49"/>
  <c r="Q236" i="49"/>
  <c r="Q174" i="49"/>
  <c r="U174" i="49"/>
  <c r="T174" i="49"/>
  <c r="T222" i="49"/>
  <c r="Q222" i="49"/>
  <c r="U222" i="49"/>
  <c r="U207" i="49"/>
  <c r="T207" i="49"/>
  <c r="Q207" i="49"/>
  <c r="Q249" i="49"/>
  <c r="U249" i="49"/>
  <c r="T249" i="49"/>
  <c r="U219" i="49"/>
  <c r="T219" i="49"/>
  <c r="Q219" i="49"/>
  <c r="U182" i="49"/>
  <c r="T182" i="49"/>
  <c r="Q182" i="49"/>
  <c r="Q165" i="49"/>
  <c r="U165" i="49"/>
  <c r="T165" i="49"/>
  <c r="V30" i="51"/>
  <c r="R30" i="51"/>
  <c r="R119" i="53"/>
  <c r="V119" i="53"/>
  <c r="Q244" i="53"/>
  <c r="T244" i="53"/>
  <c r="U244" i="53"/>
  <c r="T135" i="53"/>
  <c r="Q135" i="53"/>
  <c r="U135" i="53"/>
  <c r="Q265" i="53"/>
  <c r="U265" i="53"/>
  <c r="T265" i="53"/>
  <c r="T262" i="53"/>
  <c r="Q262" i="53"/>
  <c r="U262" i="53"/>
  <c r="Q144" i="53"/>
  <c r="T144" i="53"/>
  <c r="U144" i="53"/>
  <c r="Q192" i="53"/>
  <c r="U192" i="53"/>
  <c r="T192" i="53"/>
  <c r="U270" i="53"/>
  <c r="T270" i="53"/>
  <c r="Q270" i="53"/>
  <c r="Q267" i="53"/>
  <c r="U267" i="53"/>
  <c r="T267" i="53"/>
  <c r="U151" i="53"/>
  <c r="T151" i="53"/>
  <c r="Q151" i="53"/>
  <c r="T204" i="53"/>
  <c r="Q204" i="53"/>
  <c r="U204" i="53"/>
  <c r="Q141" i="53"/>
  <c r="U141" i="53"/>
  <c r="T141" i="53"/>
  <c r="Q224" i="53"/>
  <c r="U224" i="53"/>
  <c r="T224" i="53"/>
  <c r="T241" i="53"/>
  <c r="U241" i="53"/>
  <c r="Q241" i="53"/>
  <c r="T234" i="53"/>
  <c r="U234" i="53"/>
  <c r="Q234" i="53"/>
  <c r="T216" i="53"/>
  <c r="U216" i="53"/>
  <c r="Q216" i="53"/>
  <c r="Q199" i="53"/>
  <c r="U199" i="53"/>
  <c r="T199" i="53"/>
  <c r="Q238" i="53"/>
  <c r="T238" i="53"/>
  <c r="U238" i="53"/>
  <c r="Q3" i="53"/>
  <c r="T3" i="53"/>
  <c r="U3" i="53"/>
  <c r="R28" i="53"/>
  <c r="V28" i="53"/>
  <c r="V87" i="53"/>
  <c r="R87" i="53"/>
  <c r="Q27" i="50"/>
  <c r="U27" i="50"/>
  <c r="T27" i="50"/>
  <c r="R62" i="52"/>
  <c r="V62" i="52"/>
  <c r="Q81" i="50"/>
  <c r="U81" i="50"/>
  <c r="T81" i="50"/>
  <c r="R23" i="51"/>
  <c r="V23" i="51"/>
  <c r="U83" i="49"/>
  <c r="T83" i="49"/>
  <c r="Q83" i="49"/>
  <c r="V129" i="50"/>
  <c r="R129" i="50"/>
  <c r="R14" i="50"/>
  <c r="V14" i="50"/>
  <c r="V78" i="51"/>
  <c r="R78" i="51"/>
  <c r="U88" i="51"/>
  <c r="T88" i="51"/>
  <c r="Q88" i="51"/>
  <c r="T15" i="50"/>
  <c r="Q15" i="50"/>
  <c r="U15" i="50"/>
  <c r="V104" i="52"/>
  <c r="R104" i="52"/>
  <c r="V116" i="49"/>
  <c r="R116" i="49"/>
  <c r="Q115" i="52"/>
  <c r="U115" i="52"/>
  <c r="T115" i="52"/>
  <c r="T177" i="51"/>
  <c r="Q177" i="51"/>
  <c r="U177" i="51"/>
  <c r="U175" i="51"/>
  <c r="T175" i="51"/>
  <c r="Q175" i="51"/>
  <c r="R189" i="52"/>
  <c r="V189" i="52"/>
  <c r="R236" i="52"/>
  <c r="V236" i="52"/>
  <c r="R178" i="52"/>
  <c r="V178" i="52"/>
  <c r="V211" i="52"/>
  <c r="R211" i="52"/>
  <c r="V255" i="52"/>
  <c r="R255" i="52"/>
  <c r="V270" i="52"/>
  <c r="R270" i="52"/>
  <c r="V269" i="52"/>
  <c r="R269" i="52"/>
  <c r="R265" i="52"/>
  <c r="V265" i="52"/>
  <c r="V151" i="52"/>
  <c r="R151" i="52"/>
  <c r="V146" i="52"/>
  <c r="R146" i="52"/>
  <c r="V231" i="52"/>
  <c r="R231" i="52"/>
  <c r="V153" i="52"/>
  <c r="R153" i="52"/>
  <c r="V214" i="52"/>
  <c r="R214" i="52"/>
  <c r="R139" i="52"/>
  <c r="V139" i="52"/>
  <c r="V245" i="52"/>
  <c r="R245" i="52"/>
  <c r="T246" i="52"/>
  <c r="V246" i="52"/>
  <c r="R246" i="52"/>
  <c r="V241" i="52"/>
  <c r="R241" i="52"/>
  <c r="T93" i="50"/>
  <c r="U93" i="50"/>
  <c r="Q93" i="50"/>
  <c r="V55" i="53"/>
  <c r="R55" i="53"/>
  <c r="R102" i="51"/>
  <c r="V102" i="51"/>
  <c r="V33" i="49"/>
  <c r="R33" i="49"/>
  <c r="Q246" i="52"/>
  <c r="U246" i="52"/>
  <c r="T228" i="52"/>
  <c r="Q228" i="52"/>
  <c r="U228" i="52"/>
  <c r="Q151" i="52"/>
  <c r="U151" i="52"/>
  <c r="T151" i="52"/>
  <c r="Q168" i="52"/>
  <c r="U168" i="52"/>
  <c r="T168" i="52"/>
  <c r="U155" i="52"/>
  <c r="T155" i="52"/>
  <c r="Q155" i="52"/>
  <c r="Q148" i="52"/>
  <c r="U148" i="52"/>
  <c r="U178" i="52"/>
  <c r="T178" i="52"/>
  <c r="Q178" i="52"/>
  <c r="U188" i="52"/>
  <c r="T188" i="52"/>
  <c r="Q188" i="52"/>
  <c r="T204" i="52"/>
  <c r="U204" i="52"/>
  <c r="Q204" i="52"/>
  <c r="U259" i="52"/>
  <c r="T259" i="52"/>
  <c r="Q259" i="52"/>
  <c r="Q147" i="52"/>
  <c r="U147" i="52"/>
  <c r="T147" i="52"/>
  <c r="T149" i="52"/>
  <c r="Q149" i="52"/>
  <c r="U149" i="52"/>
  <c r="Q237" i="52"/>
  <c r="U237" i="52"/>
  <c r="T237" i="52"/>
  <c r="T182" i="52"/>
  <c r="Q182" i="52"/>
  <c r="U182" i="52"/>
  <c r="U137" i="52"/>
  <c r="T137" i="52"/>
  <c r="Q137" i="52"/>
  <c r="Q165" i="52"/>
  <c r="U165" i="52"/>
  <c r="T165" i="52"/>
  <c r="Q135" i="52"/>
  <c r="T135" i="52"/>
  <c r="U135" i="52"/>
  <c r="T3" i="52"/>
  <c r="Q3" i="52"/>
  <c r="U3" i="52"/>
  <c r="V118" i="49"/>
  <c r="R118" i="49"/>
  <c r="U77" i="50"/>
  <c r="T77" i="50"/>
  <c r="Q77" i="50"/>
  <c r="V114" i="52"/>
  <c r="R114" i="52"/>
  <c r="V75" i="50"/>
  <c r="R75" i="50"/>
  <c r="V91" i="52"/>
  <c r="R91" i="52"/>
  <c r="R58" i="54"/>
  <c r="V58" i="54"/>
  <c r="U101" i="50"/>
  <c r="T101" i="50"/>
  <c r="Q101" i="50"/>
  <c r="Q22" i="54"/>
  <c r="U22" i="54"/>
  <c r="T132" i="51"/>
  <c r="U132" i="51"/>
  <c r="Q132" i="51"/>
  <c r="V67" i="53"/>
  <c r="R67" i="53"/>
  <c r="Q122" i="49"/>
  <c r="U122" i="49"/>
  <c r="T122" i="49"/>
  <c r="U101" i="51"/>
  <c r="Q101" i="51"/>
  <c r="T101" i="51"/>
  <c r="V120" i="50"/>
  <c r="R120" i="50"/>
  <c r="R132" i="52"/>
  <c r="V132" i="52"/>
  <c r="V107" i="54"/>
  <c r="R107" i="54"/>
  <c r="U126" i="49"/>
  <c r="T126" i="49"/>
  <c r="Q126" i="49"/>
  <c r="U91" i="49"/>
  <c r="T91" i="49"/>
  <c r="Q91" i="49"/>
  <c r="U137" i="51"/>
  <c r="T137" i="51"/>
  <c r="Q137" i="51"/>
  <c r="T270" i="51"/>
  <c r="Q270" i="51"/>
  <c r="U270" i="51"/>
  <c r="R30" i="50"/>
  <c r="V30" i="50"/>
  <c r="V92" i="54"/>
  <c r="R92" i="54"/>
  <c r="V55" i="54"/>
  <c r="R55" i="54"/>
  <c r="Q125" i="53"/>
  <c r="U125" i="53"/>
  <c r="T125" i="53"/>
  <c r="Q102" i="54"/>
  <c r="U102" i="54"/>
  <c r="T102" i="54"/>
  <c r="V134" i="49"/>
  <c r="R134" i="49"/>
  <c r="R45" i="49"/>
  <c r="V45" i="49"/>
  <c r="T16" i="52"/>
  <c r="V82" i="49"/>
  <c r="R82" i="49"/>
  <c r="V73" i="52"/>
  <c r="R73" i="52"/>
  <c r="Q30" i="50"/>
  <c r="T30" i="50"/>
  <c r="U30" i="50"/>
  <c r="R50" i="53"/>
  <c r="V50" i="53"/>
  <c r="Q63" i="53"/>
  <c r="T63" i="53"/>
  <c r="U63" i="53"/>
  <c r="V91" i="50"/>
  <c r="R91" i="50"/>
  <c r="R84" i="54"/>
  <c r="V84" i="54"/>
  <c r="R111" i="50"/>
  <c r="V111" i="50"/>
  <c r="R133" i="50"/>
  <c r="V133" i="50"/>
  <c r="Q92" i="52"/>
  <c r="T92" i="52"/>
  <c r="U92" i="52"/>
  <c r="R122" i="51"/>
  <c r="V122" i="51"/>
  <c r="V119" i="52"/>
  <c r="R119" i="52"/>
  <c r="Q75" i="52"/>
  <c r="U75" i="52"/>
  <c r="T75" i="52"/>
  <c r="Q163" i="51"/>
  <c r="U163" i="51"/>
  <c r="T163" i="51"/>
  <c r="T152" i="51"/>
  <c r="Q152" i="51"/>
  <c r="U152" i="51"/>
  <c r="U228" i="51"/>
  <c r="T228" i="51"/>
  <c r="Q228" i="51"/>
  <c r="V206" i="51"/>
  <c r="R206" i="51"/>
  <c r="V225" i="51"/>
  <c r="R225" i="51"/>
  <c r="V208" i="51"/>
  <c r="R208" i="51"/>
  <c r="V241" i="51"/>
  <c r="R241" i="51"/>
  <c r="V140" i="51"/>
  <c r="R140" i="51"/>
  <c r="R271" i="51"/>
  <c r="V271" i="51"/>
  <c r="V197" i="51"/>
  <c r="R197" i="51"/>
  <c r="V221" i="51"/>
  <c r="R221" i="51"/>
  <c r="V269" i="51"/>
  <c r="R269" i="51"/>
  <c r="R142" i="51"/>
  <c r="V142" i="51"/>
  <c r="V248" i="51"/>
  <c r="R248" i="51"/>
  <c r="R205" i="51"/>
  <c r="V205" i="51"/>
  <c r="V235" i="51"/>
  <c r="R235" i="51"/>
  <c r="R237" i="51"/>
  <c r="V237" i="51"/>
  <c r="R165" i="51"/>
  <c r="V165" i="51"/>
  <c r="V179" i="51"/>
  <c r="R179" i="51"/>
  <c r="R160" i="51"/>
  <c r="V160" i="51"/>
  <c r="Q62" i="53"/>
  <c r="U62" i="53"/>
  <c r="T62" i="53"/>
  <c r="R115" i="52"/>
  <c r="V115" i="52"/>
  <c r="V37" i="49"/>
  <c r="R37" i="49"/>
  <c r="R33" i="52"/>
  <c r="V33" i="52"/>
  <c r="U32" i="49"/>
  <c r="Q32" i="49"/>
  <c r="V77" i="50"/>
  <c r="R77" i="50"/>
  <c r="Q104" i="53"/>
  <c r="U104" i="53"/>
  <c r="T104" i="53"/>
  <c r="R35" i="53"/>
  <c r="V35" i="53"/>
  <c r="Q111" i="52"/>
  <c r="U111" i="52"/>
  <c r="T111" i="52"/>
  <c r="U118" i="52"/>
  <c r="T118" i="52"/>
  <c r="Q118" i="52"/>
  <c r="Q90" i="51"/>
  <c r="U90" i="51"/>
  <c r="T90" i="51"/>
  <c r="T33" i="53"/>
  <c r="U33" i="53"/>
  <c r="Q33" i="53"/>
  <c r="V84" i="53"/>
  <c r="R84" i="53"/>
  <c r="U67" i="50"/>
  <c r="T67" i="50"/>
  <c r="Q67" i="50"/>
  <c r="R45" i="50"/>
  <c r="V45" i="50"/>
  <c r="T69" i="53"/>
  <c r="Q69" i="53"/>
  <c r="U69" i="53"/>
  <c r="T26" i="51"/>
  <c r="Q26" i="51"/>
  <c r="U26" i="51"/>
  <c r="V48" i="49"/>
  <c r="R48" i="49"/>
  <c r="T64" i="52"/>
  <c r="U64" i="52"/>
  <c r="Q64" i="52"/>
  <c r="V31" i="51"/>
  <c r="R31" i="51"/>
  <c r="V133" i="54"/>
  <c r="R133" i="54"/>
  <c r="Q232" i="51"/>
  <c r="U232" i="51"/>
  <c r="T232" i="51"/>
  <c r="T191" i="51"/>
  <c r="U191" i="51"/>
  <c r="Q191" i="51"/>
  <c r="Q35" i="50"/>
  <c r="U35" i="50"/>
  <c r="V112" i="54"/>
  <c r="R112" i="54"/>
  <c r="U106" i="54"/>
  <c r="T106" i="54"/>
  <c r="Q106" i="54"/>
  <c r="V44" i="49"/>
  <c r="R44" i="49"/>
  <c r="R36" i="52"/>
  <c r="V36" i="52"/>
  <c r="R96" i="52"/>
  <c r="V96" i="52"/>
  <c r="U99" i="49"/>
  <c r="T99" i="49"/>
  <c r="Q99" i="49"/>
  <c r="T21" i="49"/>
  <c r="U21" i="49"/>
  <c r="Q21" i="49"/>
  <c r="U66" i="50"/>
  <c r="T66" i="50"/>
  <c r="Q66" i="50"/>
  <c r="V110" i="51"/>
  <c r="R110" i="51"/>
  <c r="R10" i="50"/>
  <c r="V10" i="50"/>
  <c r="R31" i="49"/>
  <c r="V31" i="49"/>
  <c r="R28" i="54"/>
  <c r="V28" i="54"/>
  <c r="U121" i="53"/>
  <c r="T121" i="53"/>
  <c r="Q121" i="53"/>
  <c r="R34" i="49"/>
  <c r="V34" i="49"/>
  <c r="T105" i="51"/>
  <c r="Q105" i="51"/>
  <c r="U105" i="51"/>
  <c r="R73" i="54"/>
  <c r="V73" i="54"/>
  <c r="R67" i="51"/>
  <c r="V67" i="51"/>
  <c r="R97" i="52"/>
  <c r="V97" i="52"/>
  <c r="V128" i="49"/>
  <c r="R128" i="49"/>
  <c r="R26" i="49"/>
  <c r="V26" i="49"/>
  <c r="Q7" i="54"/>
  <c r="U7" i="54"/>
  <c r="T7" i="54"/>
  <c r="T220" i="51"/>
  <c r="Q220" i="51"/>
  <c r="U220" i="51"/>
  <c r="U261" i="51"/>
  <c r="T261" i="51"/>
  <c r="Q261" i="51"/>
  <c r="U207" i="51"/>
  <c r="T207" i="51"/>
  <c r="Q207" i="51"/>
  <c r="V244" i="50"/>
  <c r="R244" i="50"/>
  <c r="R228" i="50"/>
  <c r="V228" i="50"/>
  <c r="V200" i="50"/>
  <c r="R200" i="50"/>
  <c r="V239" i="50"/>
  <c r="R239" i="50"/>
  <c r="V243" i="50"/>
  <c r="R243" i="50"/>
  <c r="R140" i="50"/>
  <c r="V140" i="50"/>
  <c r="V194" i="50"/>
  <c r="R194" i="50"/>
  <c r="R151" i="50"/>
  <c r="V151" i="50"/>
  <c r="R218" i="50"/>
  <c r="V218" i="50"/>
  <c r="R214" i="50"/>
  <c r="V214" i="50"/>
  <c r="R154" i="50"/>
  <c r="V154" i="50"/>
  <c r="R143" i="50"/>
  <c r="V143" i="50"/>
  <c r="R187" i="50"/>
  <c r="V187" i="50"/>
  <c r="V236" i="50"/>
  <c r="R236" i="50"/>
  <c r="V146" i="50"/>
  <c r="R146" i="50"/>
  <c r="V263" i="50"/>
  <c r="R263" i="50"/>
  <c r="R212" i="50"/>
  <c r="V212" i="50"/>
  <c r="Q49" i="54"/>
  <c r="U49" i="54"/>
  <c r="T49" i="54"/>
  <c r="R64" i="49"/>
  <c r="V64" i="49"/>
  <c r="U79" i="52"/>
  <c r="T79" i="52"/>
  <c r="Q79" i="52"/>
  <c r="U246" i="50"/>
  <c r="T246" i="50"/>
  <c r="Q246" i="50"/>
  <c r="U153" i="50"/>
  <c r="T153" i="50"/>
  <c r="Q153" i="50"/>
  <c r="U256" i="50"/>
  <c r="Q256" i="50"/>
  <c r="T256" i="50"/>
  <c r="Q211" i="50"/>
  <c r="U211" i="50"/>
  <c r="T211" i="50"/>
  <c r="U213" i="50"/>
  <c r="T213" i="50"/>
  <c r="Q213" i="50"/>
  <c r="U170" i="50"/>
  <c r="T170" i="50"/>
  <c r="Q170" i="50"/>
  <c r="T239" i="50"/>
  <c r="Q239" i="50"/>
  <c r="U239" i="50"/>
  <c r="U163" i="50"/>
  <c r="T163" i="50"/>
  <c r="Q163" i="50"/>
  <c r="U266" i="50"/>
  <c r="T266" i="50"/>
  <c r="Q266" i="50"/>
  <c r="U191" i="50"/>
  <c r="T191" i="50"/>
  <c r="Q191" i="50"/>
  <c r="U250" i="50"/>
  <c r="T250" i="50"/>
  <c r="Q250" i="50"/>
  <c r="U176" i="50"/>
  <c r="T176" i="50"/>
  <c r="Q176" i="50"/>
  <c r="U136" i="50"/>
  <c r="T136" i="50"/>
  <c r="Q136" i="50"/>
  <c r="Q231" i="50"/>
  <c r="U231" i="50"/>
  <c r="T231" i="50"/>
  <c r="U147" i="50"/>
  <c r="T147" i="50"/>
  <c r="Q147" i="50"/>
  <c r="U166" i="50"/>
  <c r="T166" i="50"/>
  <c r="Q166" i="50"/>
  <c r="U152" i="50"/>
  <c r="T152" i="50"/>
  <c r="Q152" i="50"/>
  <c r="V69" i="51"/>
  <c r="R69" i="51"/>
  <c r="Q42" i="50"/>
  <c r="U42" i="50"/>
  <c r="T42" i="50"/>
  <c r="R108" i="52"/>
  <c r="V108" i="52"/>
  <c r="T73" i="54"/>
  <c r="T52" i="50"/>
  <c r="T134" i="50"/>
  <c r="T121" i="52"/>
  <c r="T23" i="51"/>
  <c r="T34" i="51"/>
  <c r="T30" i="54"/>
  <c r="T125" i="54"/>
  <c r="T49" i="53"/>
  <c r="T50" i="52"/>
  <c r="U154" i="35"/>
  <c r="T205" i="35"/>
  <c r="U187" i="35"/>
  <c r="U3" i="32"/>
  <c r="T5" i="38"/>
  <c r="Q261" i="35"/>
  <c r="U267" i="35"/>
  <c r="U181" i="35"/>
  <c r="T173" i="35"/>
  <c r="T234" i="35"/>
  <c r="T236" i="35"/>
  <c r="U268" i="35"/>
  <c r="U195" i="35"/>
  <c r="T267" i="35"/>
  <c r="Q267" i="35"/>
  <c r="T190" i="35"/>
  <c r="T221" i="35"/>
  <c r="U135" i="35"/>
  <c r="U266" i="35"/>
  <c r="T176" i="35"/>
  <c r="U244" i="35"/>
  <c r="U234" i="35"/>
  <c r="V6" i="35"/>
  <c r="U228" i="35"/>
  <c r="U217" i="35"/>
  <c r="T218" i="35"/>
  <c r="U15" i="10"/>
  <c r="U215" i="35"/>
  <c r="T256" i="35"/>
  <c r="T220" i="35"/>
  <c r="U265" i="35"/>
  <c r="U247" i="35"/>
  <c r="T152" i="35"/>
  <c r="T188" i="35"/>
  <c r="Q268" i="35"/>
  <c r="T271" i="35"/>
  <c r="T217" i="35"/>
  <c r="T158" i="35"/>
  <c r="U158" i="35"/>
  <c r="T185" i="35"/>
  <c r="T172" i="35"/>
  <c r="T145" i="35"/>
  <c r="Q234" i="35"/>
  <c r="T144" i="35"/>
  <c r="N6" i="9"/>
  <c r="T6" i="9"/>
  <c r="K6" i="9"/>
  <c r="Q6" i="9"/>
  <c r="P6" i="9"/>
  <c r="V6" i="9"/>
  <c r="M7" i="9"/>
  <c r="S7" i="9"/>
  <c r="L6" i="9"/>
  <c r="R6" i="9"/>
  <c r="U6" i="9"/>
  <c r="O6" i="9"/>
  <c r="K6" i="8"/>
  <c r="Q6" i="8"/>
  <c r="V6" i="8"/>
  <c r="P6" i="8"/>
  <c r="S7" i="8"/>
  <c r="M7" i="8"/>
  <c r="T6" i="8"/>
  <c r="N6" i="8"/>
  <c r="L6" i="8"/>
  <c r="R6" i="8"/>
  <c r="U6" i="8"/>
  <c r="O6" i="8"/>
  <c r="U253" i="35"/>
  <c r="U208" i="35"/>
  <c r="U137" i="35"/>
  <c r="R4" i="32"/>
  <c r="S20" i="48"/>
  <c r="M20" i="48"/>
  <c r="T255" i="35"/>
  <c r="T209" i="35"/>
  <c r="T31" i="36"/>
  <c r="U271" i="36"/>
  <c r="T271" i="36"/>
  <c r="R271" i="35"/>
  <c r="V271" i="36"/>
  <c r="Q250" i="35"/>
  <c r="T53" i="14"/>
  <c r="U145" i="35"/>
  <c r="U175" i="35"/>
  <c r="U5" i="19"/>
  <c r="U190" i="35"/>
  <c r="U179" i="35"/>
  <c r="U246" i="35"/>
  <c r="U222" i="35"/>
  <c r="U229" i="35"/>
  <c r="U185" i="35"/>
  <c r="U256" i="35"/>
  <c r="U193" i="35"/>
  <c r="U270" i="35"/>
  <c r="R25" i="36"/>
  <c r="T134" i="3"/>
  <c r="Q47" i="12"/>
  <c r="U232" i="35"/>
  <c r="U271" i="14"/>
  <c r="Q271" i="14"/>
  <c r="T271" i="14"/>
  <c r="R271" i="19"/>
  <c r="V271" i="19"/>
  <c r="U271" i="30"/>
  <c r="Q271" i="30"/>
  <c r="T271" i="30"/>
  <c r="V271" i="3"/>
  <c r="R271" i="3"/>
  <c r="U27" i="36"/>
  <c r="R271" i="20"/>
  <c r="V271" i="20"/>
  <c r="Q271" i="31"/>
  <c r="U271" i="31"/>
  <c r="T271" i="31"/>
  <c r="Q271" i="3"/>
  <c r="U271" i="3"/>
  <c r="T271" i="3"/>
  <c r="Q271" i="38"/>
  <c r="T271" i="38"/>
  <c r="U271" i="38"/>
  <c r="V271" i="27"/>
  <c r="R271" i="27"/>
  <c r="U271" i="35"/>
  <c r="Q271" i="7"/>
  <c r="T271" i="7"/>
  <c r="U271" i="7"/>
  <c r="V271" i="22"/>
  <c r="R271" i="22"/>
  <c r="Q271" i="29"/>
  <c r="T271" i="29"/>
  <c r="U271" i="29"/>
  <c r="Q271" i="39"/>
  <c r="T271" i="39"/>
  <c r="U271" i="39"/>
  <c r="T271" i="22"/>
  <c r="U271" i="22"/>
  <c r="Q271" i="22"/>
  <c r="T271" i="21"/>
  <c r="Q271" i="21"/>
  <c r="U271" i="21"/>
  <c r="R271" i="24"/>
  <c r="V271" i="24"/>
  <c r="V271" i="14"/>
  <c r="R271" i="14"/>
  <c r="Q271" i="24"/>
  <c r="U271" i="24"/>
  <c r="T271" i="24"/>
  <c r="R271" i="29"/>
  <c r="V271" i="29"/>
  <c r="V271" i="31"/>
  <c r="R271" i="31"/>
  <c r="T271" i="32"/>
  <c r="U271" i="32"/>
  <c r="Q271" i="32"/>
  <c r="V271" i="26"/>
  <c r="R271" i="26"/>
  <c r="V271" i="25"/>
  <c r="R271" i="25"/>
  <c r="V271" i="18"/>
  <c r="R271" i="18"/>
  <c r="T271" i="23"/>
  <c r="Q271" i="23"/>
  <c r="U271" i="23"/>
  <c r="Q271" i="19"/>
  <c r="U271" i="19"/>
  <c r="T271" i="19"/>
  <c r="R271" i="7"/>
  <c r="V271" i="7"/>
  <c r="U271" i="25"/>
  <c r="T271" i="25"/>
  <c r="Q271" i="25"/>
  <c r="T271" i="10"/>
  <c r="Q271" i="10"/>
  <c r="U271" i="10"/>
  <c r="V271" i="38"/>
  <c r="R271" i="38"/>
  <c r="T271" i="18"/>
  <c r="Q271" i="18"/>
  <c r="U271" i="18"/>
  <c r="V271" i="39"/>
  <c r="R271" i="39"/>
  <c r="V271" i="21"/>
  <c r="R271" i="21"/>
  <c r="Q271" i="20"/>
  <c r="T271" i="20"/>
  <c r="U271" i="20"/>
  <c r="V271" i="23"/>
  <c r="R271" i="23"/>
  <c r="U271" i="27"/>
  <c r="Q271" i="27"/>
  <c r="T271" i="27"/>
  <c r="U271" i="26"/>
  <c r="Q271" i="26"/>
  <c r="T271" i="26"/>
  <c r="R271" i="30"/>
  <c r="V271" i="30"/>
  <c r="V271" i="32"/>
  <c r="R271" i="32"/>
  <c r="R271" i="10"/>
  <c r="V271" i="10"/>
  <c r="V271" i="35"/>
  <c r="V134" i="3"/>
  <c r="U150" i="35"/>
  <c r="U240" i="35"/>
  <c r="U159" i="35"/>
  <c r="U204" i="35"/>
  <c r="T177" i="35"/>
  <c r="T253" i="35"/>
  <c r="U196" i="35"/>
  <c r="U258" i="35"/>
  <c r="U142" i="35"/>
  <c r="Q265" i="35"/>
  <c r="Q137" i="35"/>
  <c r="U136" i="35"/>
  <c r="Q232" i="35"/>
  <c r="T193" i="35"/>
  <c r="T252" i="35"/>
  <c r="Q159" i="35"/>
  <c r="U219" i="35"/>
  <c r="U199" i="35"/>
  <c r="U212" i="35"/>
  <c r="Q181" i="35"/>
  <c r="U173" i="35"/>
  <c r="Q153" i="35"/>
  <c r="T181" i="35"/>
  <c r="T232" i="35"/>
  <c r="T235" i="35"/>
  <c r="T153" i="35"/>
  <c r="Q253" i="35"/>
  <c r="Q193" i="35"/>
  <c r="Q208" i="35"/>
  <c r="T249" i="35"/>
  <c r="U269" i="35"/>
  <c r="U148" i="35"/>
  <c r="U201" i="35"/>
  <c r="U147" i="35"/>
  <c r="U107" i="14"/>
  <c r="T122" i="14"/>
  <c r="U203" i="35"/>
  <c r="T137" i="35"/>
  <c r="T268" i="35"/>
  <c r="T265" i="35"/>
  <c r="U259" i="35"/>
  <c r="U200" i="35"/>
  <c r="T134" i="35"/>
  <c r="T226" i="35"/>
  <c r="U167" i="35"/>
  <c r="T184" i="35"/>
  <c r="U146" i="35"/>
  <c r="U237" i="35"/>
  <c r="U138" i="35"/>
  <c r="T10" i="14"/>
  <c r="U249" i="35"/>
  <c r="Q226" i="35"/>
  <c r="U254" i="35"/>
  <c r="Q240" i="35"/>
  <c r="Q184" i="35"/>
  <c r="T207" i="35"/>
  <c r="Q167" i="35"/>
  <c r="T244" i="35"/>
  <c r="U176" i="35"/>
  <c r="U162" i="35"/>
  <c r="U141" i="35"/>
  <c r="R199" i="10"/>
  <c r="V199" i="10"/>
  <c r="V242" i="10"/>
  <c r="R242" i="10"/>
  <c r="T214" i="10"/>
  <c r="R214" i="10"/>
  <c r="V214" i="10"/>
  <c r="R247" i="10"/>
  <c r="V247" i="10"/>
  <c r="R217" i="10"/>
  <c r="V217" i="10"/>
  <c r="V144" i="10"/>
  <c r="R144" i="10"/>
  <c r="V203" i="10"/>
  <c r="R203" i="10"/>
  <c r="R180" i="10"/>
  <c r="V180" i="10"/>
  <c r="V154" i="10"/>
  <c r="R154" i="10"/>
  <c r="V158" i="10"/>
  <c r="R158" i="10"/>
  <c r="R189" i="10"/>
  <c r="V189" i="10"/>
  <c r="R231" i="10"/>
  <c r="V231" i="10"/>
  <c r="V135" i="10"/>
  <c r="R135" i="10"/>
  <c r="R204" i="10"/>
  <c r="V204" i="10"/>
  <c r="V241" i="10"/>
  <c r="R241" i="10"/>
  <c r="R161" i="10"/>
  <c r="V161" i="10"/>
  <c r="R193" i="10"/>
  <c r="V193" i="10"/>
  <c r="R184" i="3"/>
  <c r="V184" i="3"/>
  <c r="V178" i="3"/>
  <c r="R178" i="3"/>
  <c r="V148" i="3"/>
  <c r="R148" i="3"/>
  <c r="R204" i="3"/>
  <c r="V204" i="3"/>
  <c r="V136" i="3"/>
  <c r="R136" i="3"/>
  <c r="V162" i="3"/>
  <c r="R162" i="3"/>
  <c r="V226" i="3"/>
  <c r="R226" i="3"/>
  <c r="R245" i="3"/>
  <c r="V245" i="3"/>
  <c r="V258" i="3"/>
  <c r="R258" i="3"/>
  <c r="V255" i="3"/>
  <c r="R255" i="3"/>
  <c r="R179" i="3"/>
  <c r="V179" i="3"/>
  <c r="R263" i="3"/>
  <c r="V263" i="3"/>
  <c r="V145" i="3"/>
  <c r="R145" i="3"/>
  <c r="R191" i="3"/>
  <c r="V191" i="3"/>
  <c r="R153" i="3"/>
  <c r="V153" i="3"/>
  <c r="T243" i="3"/>
  <c r="R243" i="3"/>
  <c r="V243" i="3"/>
  <c r="R232" i="3"/>
  <c r="V232" i="3"/>
  <c r="T247" i="10"/>
  <c r="Q247" i="10"/>
  <c r="U247" i="10"/>
  <c r="Q170" i="10"/>
  <c r="U170" i="10"/>
  <c r="T170" i="10"/>
  <c r="T219" i="10"/>
  <c r="Q219" i="10"/>
  <c r="U219" i="10"/>
  <c r="Q240" i="10"/>
  <c r="U240" i="10"/>
  <c r="T240" i="10"/>
  <c r="Q209" i="10"/>
  <c r="U209" i="10"/>
  <c r="T209" i="10"/>
  <c r="Q178" i="10"/>
  <c r="U178" i="10"/>
  <c r="T234" i="10"/>
  <c r="U234" i="10"/>
  <c r="Q234" i="10"/>
  <c r="U232" i="10"/>
  <c r="T232" i="10"/>
  <c r="Q232" i="10"/>
  <c r="T162" i="10"/>
  <c r="Q162" i="10"/>
  <c r="U162" i="10"/>
  <c r="T193" i="10"/>
  <c r="Q193" i="10"/>
  <c r="U193" i="10"/>
  <c r="U138" i="10"/>
  <c r="Q138" i="10"/>
  <c r="T138" i="10"/>
  <c r="T268" i="10"/>
  <c r="U268" i="10"/>
  <c r="Q268" i="10"/>
  <c r="T257" i="10"/>
  <c r="Q257" i="10"/>
  <c r="U257" i="10"/>
  <c r="T208" i="10"/>
  <c r="Q208" i="10"/>
  <c r="U208" i="10"/>
  <c r="T237" i="10"/>
  <c r="U237" i="10"/>
  <c r="Q237" i="10"/>
  <c r="T251" i="10"/>
  <c r="Q251" i="10"/>
  <c r="U251" i="10"/>
  <c r="T199" i="10"/>
  <c r="Q199" i="10"/>
  <c r="U199" i="10"/>
  <c r="T237" i="3"/>
  <c r="Q237" i="3"/>
  <c r="U237" i="3"/>
  <c r="Q215" i="3"/>
  <c r="U215" i="3"/>
  <c r="T215" i="3"/>
  <c r="U239" i="3"/>
  <c r="Q239" i="3"/>
  <c r="T239" i="3"/>
  <c r="Q185" i="3"/>
  <c r="U185" i="3"/>
  <c r="T185" i="3"/>
  <c r="Q162" i="3"/>
  <c r="T162" i="3"/>
  <c r="U162" i="3"/>
  <c r="T161" i="3"/>
  <c r="Q161" i="3"/>
  <c r="U161" i="3"/>
  <c r="T141" i="3"/>
  <c r="U141" i="3"/>
  <c r="Q141" i="3"/>
  <c r="U232" i="3"/>
  <c r="Q232" i="3"/>
  <c r="T232" i="3"/>
  <c r="U227" i="3"/>
  <c r="T227" i="3"/>
  <c r="Q227" i="3"/>
  <c r="U257" i="3"/>
  <c r="Q257" i="3"/>
  <c r="T257" i="3"/>
  <c r="U206" i="3"/>
  <c r="T206" i="3"/>
  <c r="Q206" i="3"/>
  <c r="Q169" i="3"/>
  <c r="U169" i="3"/>
  <c r="T188" i="3"/>
  <c r="Q188" i="3"/>
  <c r="U188" i="3"/>
  <c r="U269" i="3"/>
  <c r="Q269" i="3"/>
  <c r="T269" i="3"/>
  <c r="T210" i="3"/>
  <c r="Q210" i="3"/>
  <c r="U210" i="3"/>
  <c r="U174" i="3"/>
  <c r="Q174" i="3"/>
  <c r="T174" i="3"/>
  <c r="Q168" i="3"/>
  <c r="T168" i="3"/>
  <c r="U168" i="3"/>
  <c r="V188" i="19"/>
  <c r="R188" i="19"/>
  <c r="V173" i="19"/>
  <c r="R173" i="19"/>
  <c r="V249" i="19"/>
  <c r="R249" i="19"/>
  <c r="R216" i="19"/>
  <c r="V216" i="19"/>
  <c r="R175" i="19"/>
  <c r="V175" i="19"/>
  <c r="V193" i="19"/>
  <c r="R193" i="19"/>
  <c r="V226" i="19"/>
  <c r="R226" i="19"/>
  <c r="R230" i="19"/>
  <c r="V230" i="19"/>
  <c r="R181" i="19"/>
  <c r="V181" i="19"/>
  <c r="V228" i="19"/>
  <c r="R228" i="19"/>
  <c r="V257" i="19"/>
  <c r="R257" i="19"/>
  <c r="V166" i="19"/>
  <c r="R166" i="19"/>
  <c r="V191" i="19"/>
  <c r="R191" i="19"/>
  <c r="V148" i="19"/>
  <c r="R148" i="19"/>
  <c r="V211" i="19"/>
  <c r="R211" i="19"/>
  <c r="V220" i="19"/>
  <c r="R220" i="19"/>
  <c r="R142" i="19"/>
  <c r="V142" i="19"/>
  <c r="U141" i="7"/>
  <c r="Q141" i="7"/>
  <c r="T141" i="7"/>
  <c r="Q225" i="7"/>
  <c r="T225" i="7"/>
  <c r="U225" i="7"/>
  <c r="U179" i="7"/>
  <c r="Q179" i="7"/>
  <c r="T179" i="7"/>
  <c r="U231" i="7"/>
  <c r="T231" i="7"/>
  <c r="Q231" i="7"/>
  <c r="T145" i="7"/>
  <c r="U145" i="7"/>
  <c r="Q145" i="7"/>
  <c r="T243" i="7"/>
  <c r="U243" i="7"/>
  <c r="Q243" i="7"/>
  <c r="U202" i="7"/>
  <c r="Q202" i="7"/>
  <c r="T202" i="7"/>
  <c r="T206" i="7"/>
  <c r="U206" i="7"/>
  <c r="Q206" i="7"/>
  <c r="T153" i="7"/>
  <c r="U153" i="7"/>
  <c r="Q153" i="7"/>
  <c r="U192" i="7"/>
  <c r="Q192" i="7"/>
  <c r="T192" i="7"/>
  <c r="Q233" i="7"/>
  <c r="U233" i="7"/>
  <c r="T233" i="7"/>
  <c r="T144" i="7"/>
  <c r="U144" i="7"/>
  <c r="Q144" i="7"/>
  <c r="T190" i="7"/>
  <c r="U190" i="7"/>
  <c r="Q190" i="7"/>
  <c r="Q203" i="7"/>
  <c r="T203" i="7"/>
  <c r="U203" i="7"/>
  <c r="U235" i="7"/>
  <c r="T235" i="7"/>
  <c r="Q235" i="7"/>
  <c r="U260" i="7"/>
  <c r="Q260" i="7"/>
  <c r="T260" i="7"/>
  <c r="U211" i="7"/>
  <c r="T211" i="7"/>
  <c r="Q211" i="7"/>
  <c r="Q270" i="19"/>
  <c r="T270" i="19"/>
  <c r="U270" i="19"/>
  <c r="Q194" i="19"/>
  <c r="T194" i="19"/>
  <c r="U194" i="19"/>
  <c r="U253" i="19"/>
  <c r="T253" i="19"/>
  <c r="Q253" i="19"/>
  <c r="Q157" i="19"/>
  <c r="T157" i="19"/>
  <c r="U157" i="19"/>
  <c r="U160" i="19"/>
  <c r="T160" i="19"/>
  <c r="Q160" i="19"/>
  <c r="U227" i="19"/>
  <c r="Q227" i="19"/>
  <c r="T227" i="19"/>
  <c r="U158" i="19"/>
  <c r="Q158" i="19"/>
  <c r="T158" i="19"/>
  <c r="T176" i="19"/>
  <c r="Q176" i="19"/>
  <c r="U176" i="19"/>
  <c r="U243" i="19"/>
  <c r="T243" i="19"/>
  <c r="Q243" i="19"/>
  <c r="Q195" i="19"/>
  <c r="U195" i="19"/>
  <c r="T195" i="19"/>
  <c r="U207" i="19"/>
  <c r="T207" i="19"/>
  <c r="Q207" i="19"/>
  <c r="U200" i="19"/>
  <c r="T200" i="19"/>
  <c r="Q200" i="19"/>
  <c r="Q154" i="19"/>
  <c r="U154" i="19"/>
  <c r="T154" i="19"/>
  <c r="Q143" i="19"/>
  <c r="U143" i="19"/>
  <c r="Q175" i="19"/>
  <c r="U175" i="19"/>
  <c r="T175" i="19"/>
  <c r="U245" i="19"/>
  <c r="T245" i="19"/>
  <c r="Q245" i="19"/>
  <c r="Q151" i="19"/>
  <c r="U151" i="19"/>
  <c r="T151" i="19"/>
  <c r="R179" i="7"/>
  <c r="V179" i="7"/>
  <c r="R239" i="7"/>
  <c r="V239" i="7"/>
  <c r="R171" i="7"/>
  <c r="V171" i="7"/>
  <c r="R157" i="7"/>
  <c r="V157" i="7"/>
  <c r="V270" i="7"/>
  <c r="R270" i="7"/>
  <c r="R202" i="7"/>
  <c r="V202" i="7"/>
  <c r="R174" i="7"/>
  <c r="V174" i="7"/>
  <c r="R168" i="7"/>
  <c r="V168" i="7"/>
  <c r="R205" i="7"/>
  <c r="V205" i="7"/>
  <c r="V266" i="7"/>
  <c r="R266" i="7"/>
  <c r="R204" i="7"/>
  <c r="V204" i="7"/>
  <c r="R201" i="7"/>
  <c r="V201" i="7"/>
  <c r="V149" i="7"/>
  <c r="R149" i="7"/>
  <c r="R170" i="7"/>
  <c r="V170" i="7"/>
  <c r="R199" i="7"/>
  <c r="V199" i="7"/>
  <c r="R188" i="7"/>
  <c r="V188" i="7"/>
  <c r="R191" i="7"/>
  <c r="V191" i="7"/>
  <c r="U226" i="35"/>
  <c r="Q146" i="35"/>
  <c r="U207" i="35"/>
  <c r="Q237" i="35"/>
  <c r="U188" i="35"/>
  <c r="R162" i="10"/>
  <c r="V162" i="10"/>
  <c r="V244" i="10"/>
  <c r="R244" i="10"/>
  <c r="R245" i="10"/>
  <c r="V245" i="10"/>
  <c r="V182" i="10"/>
  <c r="R182" i="10"/>
  <c r="R197" i="10"/>
  <c r="V197" i="10"/>
  <c r="R172" i="10"/>
  <c r="V172" i="10"/>
  <c r="R160" i="10"/>
  <c r="V160" i="10"/>
  <c r="R235" i="10"/>
  <c r="V235" i="10"/>
  <c r="R232" i="10"/>
  <c r="V232" i="10"/>
  <c r="V258" i="10"/>
  <c r="R258" i="10"/>
  <c r="V148" i="10"/>
  <c r="R148" i="10"/>
  <c r="V206" i="10"/>
  <c r="R206" i="10"/>
  <c r="V229" i="10"/>
  <c r="R229" i="10"/>
  <c r="R200" i="10"/>
  <c r="V200" i="10"/>
  <c r="V159" i="10"/>
  <c r="R159" i="10"/>
  <c r="V174" i="10"/>
  <c r="R174" i="10"/>
  <c r="V151" i="10"/>
  <c r="R151" i="10"/>
  <c r="R165" i="3"/>
  <c r="V165" i="3"/>
  <c r="V196" i="3"/>
  <c r="R196" i="3"/>
  <c r="V152" i="3"/>
  <c r="R152" i="3"/>
  <c r="R151" i="3"/>
  <c r="V151" i="3"/>
  <c r="V247" i="3"/>
  <c r="R247" i="3"/>
  <c r="V220" i="3"/>
  <c r="R220" i="3"/>
  <c r="V244" i="3"/>
  <c r="R244" i="3"/>
  <c r="R198" i="3"/>
  <c r="V198" i="3"/>
  <c r="R154" i="3"/>
  <c r="V154" i="3"/>
  <c r="V261" i="3"/>
  <c r="R261" i="3"/>
  <c r="V176" i="3"/>
  <c r="R176" i="3"/>
  <c r="R214" i="3"/>
  <c r="V214" i="3"/>
  <c r="V203" i="3"/>
  <c r="R203" i="3"/>
  <c r="V185" i="3"/>
  <c r="R185" i="3"/>
  <c r="V144" i="3"/>
  <c r="R144" i="3"/>
  <c r="V269" i="3"/>
  <c r="R269" i="3"/>
  <c r="R194" i="3"/>
  <c r="V194" i="3"/>
  <c r="Q182" i="3"/>
  <c r="U182" i="3"/>
  <c r="T182" i="3"/>
  <c r="U202" i="10"/>
  <c r="Q202" i="10"/>
  <c r="T202" i="10"/>
  <c r="U245" i="10"/>
  <c r="Q245" i="10"/>
  <c r="T245" i="10"/>
  <c r="Q221" i="10"/>
  <c r="U221" i="10"/>
  <c r="T221" i="10"/>
  <c r="U238" i="10"/>
  <c r="Q238" i="10"/>
  <c r="T238" i="10"/>
  <c r="U144" i="10"/>
  <c r="Q144" i="10"/>
  <c r="T144" i="10"/>
  <c r="T156" i="10"/>
  <c r="Q156" i="10"/>
  <c r="U156" i="10"/>
  <c r="U214" i="10"/>
  <c r="Q214" i="10"/>
  <c r="T224" i="10"/>
  <c r="Q224" i="10"/>
  <c r="U224" i="10"/>
  <c r="Q246" i="10"/>
  <c r="T246" i="10"/>
  <c r="U246" i="10"/>
  <c r="Q187" i="10"/>
  <c r="U187" i="10"/>
  <c r="T187" i="10"/>
  <c r="U254" i="10"/>
  <c r="Q254" i="10"/>
  <c r="T254" i="10"/>
  <c r="U182" i="10"/>
  <c r="Q182" i="10"/>
  <c r="T182" i="10"/>
  <c r="Q151" i="10"/>
  <c r="U151" i="10"/>
  <c r="T151" i="10"/>
  <c r="T171" i="10"/>
  <c r="Q171" i="10"/>
  <c r="U171" i="10"/>
  <c r="U150" i="10"/>
  <c r="T150" i="10"/>
  <c r="Q150" i="10"/>
  <c r="T147" i="10"/>
  <c r="U147" i="10"/>
  <c r="Q147" i="10"/>
  <c r="U246" i="3"/>
  <c r="T246" i="3"/>
  <c r="Q246" i="3"/>
  <c r="U254" i="3"/>
  <c r="Q254" i="3"/>
  <c r="T254" i="3"/>
  <c r="Q135" i="3"/>
  <c r="U135" i="3"/>
  <c r="T135" i="3"/>
  <c r="T194" i="3"/>
  <c r="U194" i="3"/>
  <c r="Q194" i="3"/>
  <c r="U150" i="3"/>
  <c r="Q150" i="3"/>
  <c r="T150" i="3"/>
  <c r="Q264" i="3"/>
  <c r="U264" i="3"/>
  <c r="U195" i="3"/>
  <c r="T195" i="3"/>
  <c r="Q195" i="3"/>
  <c r="Q157" i="3"/>
  <c r="T157" i="3"/>
  <c r="U157" i="3"/>
  <c r="U228" i="3"/>
  <c r="Q228" i="3"/>
  <c r="T228" i="3"/>
  <c r="U259" i="3"/>
  <c r="Q259" i="3"/>
  <c r="T259" i="3"/>
  <c r="T179" i="3"/>
  <c r="Q179" i="3"/>
  <c r="U179" i="3"/>
  <c r="T147" i="3"/>
  <c r="U147" i="3"/>
  <c r="Q147" i="3"/>
  <c r="Q196" i="3"/>
  <c r="T196" i="3"/>
  <c r="U196" i="3"/>
  <c r="U167" i="3"/>
  <c r="Q167" i="3"/>
  <c r="T167" i="3"/>
  <c r="Q243" i="3"/>
  <c r="U243" i="3"/>
  <c r="Q208" i="3"/>
  <c r="U208" i="3"/>
  <c r="T208" i="3"/>
  <c r="V270" i="19"/>
  <c r="R270" i="19"/>
  <c r="V248" i="19"/>
  <c r="R248" i="19"/>
  <c r="R215" i="19"/>
  <c r="V215" i="19"/>
  <c r="V244" i="19"/>
  <c r="R244" i="19"/>
  <c r="R265" i="19"/>
  <c r="V265" i="19"/>
  <c r="R206" i="19"/>
  <c r="V206" i="19"/>
  <c r="V252" i="19"/>
  <c r="R252" i="19"/>
  <c r="V240" i="19"/>
  <c r="R240" i="19"/>
  <c r="V147" i="19"/>
  <c r="R147" i="19"/>
  <c r="V152" i="19"/>
  <c r="R152" i="19"/>
  <c r="V157" i="19"/>
  <c r="R157" i="19"/>
  <c r="R176" i="19"/>
  <c r="V176" i="19"/>
  <c r="V201" i="19"/>
  <c r="R201" i="19"/>
  <c r="R200" i="19"/>
  <c r="V200" i="19"/>
  <c r="R237" i="19"/>
  <c r="V237" i="19"/>
  <c r="R241" i="19"/>
  <c r="V241" i="19"/>
  <c r="V151" i="19"/>
  <c r="R151" i="19"/>
  <c r="Q187" i="7"/>
  <c r="U187" i="7"/>
  <c r="T187" i="7"/>
  <c r="Q244" i="7"/>
  <c r="T244" i="7"/>
  <c r="U244" i="7"/>
  <c r="U228" i="7"/>
  <c r="T228" i="7"/>
  <c r="Q228" i="7"/>
  <c r="T224" i="7"/>
  <c r="U224" i="7"/>
  <c r="Q224" i="7"/>
  <c r="T268" i="7"/>
  <c r="U268" i="7"/>
  <c r="Q268" i="7"/>
  <c r="T247" i="7"/>
  <c r="Q247" i="7"/>
  <c r="U247" i="7"/>
  <c r="U266" i="7"/>
  <c r="Q266" i="7"/>
  <c r="T266" i="7"/>
  <c r="Q174" i="7"/>
  <c r="T174" i="7"/>
  <c r="U174" i="7"/>
  <c r="Q251" i="7"/>
  <c r="T251" i="7"/>
  <c r="U251" i="7"/>
  <c r="U147" i="7"/>
  <c r="Q147" i="7"/>
  <c r="T147" i="7"/>
  <c r="Q219" i="7"/>
  <c r="T219" i="7"/>
  <c r="U219" i="7"/>
  <c r="Q234" i="7"/>
  <c r="U234" i="7"/>
  <c r="T234" i="7"/>
  <c r="Q230" i="7"/>
  <c r="U230" i="7"/>
  <c r="T230" i="7"/>
  <c r="T241" i="7"/>
  <c r="U241" i="7"/>
  <c r="Q241" i="7"/>
  <c r="T182" i="7"/>
  <c r="U182" i="7"/>
  <c r="Q182" i="7"/>
  <c r="U154" i="7"/>
  <c r="Q154" i="7"/>
  <c r="T154" i="7"/>
  <c r="U264" i="7"/>
  <c r="Q264" i="7"/>
  <c r="T264" i="7"/>
  <c r="T134" i="19"/>
  <c r="Q134" i="19"/>
  <c r="U134" i="19"/>
  <c r="Q237" i="19"/>
  <c r="T237" i="19"/>
  <c r="U237" i="19"/>
  <c r="Q147" i="19"/>
  <c r="T147" i="19"/>
  <c r="U147" i="19"/>
  <c r="U177" i="19"/>
  <c r="T177" i="19"/>
  <c r="Q177" i="19"/>
  <c r="T174" i="19"/>
  <c r="U174" i="19"/>
  <c r="Q174" i="19"/>
  <c r="Q205" i="19"/>
  <c r="U205" i="19"/>
  <c r="T205" i="19"/>
  <c r="T252" i="19"/>
  <c r="Q252" i="19"/>
  <c r="U252" i="19"/>
  <c r="Q145" i="19"/>
  <c r="U145" i="19"/>
  <c r="U171" i="19"/>
  <c r="T171" i="19"/>
  <c r="Q171" i="19"/>
  <c r="T162" i="19"/>
  <c r="Q162" i="19"/>
  <c r="U162" i="19"/>
  <c r="Q178" i="19"/>
  <c r="U178" i="19"/>
  <c r="T178" i="19"/>
  <c r="T204" i="19"/>
  <c r="U204" i="19"/>
  <c r="Q204" i="19"/>
  <c r="Q149" i="19"/>
  <c r="U149" i="19"/>
  <c r="T149" i="19"/>
  <c r="Q262" i="19"/>
  <c r="T262" i="19"/>
  <c r="U262" i="19"/>
  <c r="U163" i="19"/>
  <c r="T163" i="19"/>
  <c r="Q163" i="19"/>
  <c r="T268" i="19"/>
  <c r="Q268" i="19"/>
  <c r="U268" i="19"/>
  <c r="Q136" i="19"/>
  <c r="U136" i="19"/>
  <c r="T136" i="19"/>
  <c r="T248" i="19"/>
  <c r="Q248" i="19"/>
  <c r="U248" i="19"/>
  <c r="V155" i="7"/>
  <c r="R155" i="7"/>
  <c r="R236" i="7"/>
  <c r="V236" i="7"/>
  <c r="R183" i="7"/>
  <c r="V183" i="7"/>
  <c r="V245" i="7"/>
  <c r="R245" i="7"/>
  <c r="R163" i="7"/>
  <c r="V163" i="7"/>
  <c r="V250" i="7"/>
  <c r="R250" i="7"/>
  <c r="V156" i="7"/>
  <c r="R156" i="7"/>
  <c r="R222" i="7"/>
  <c r="V222" i="7"/>
  <c r="R167" i="7"/>
  <c r="V167" i="7"/>
  <c r="V235" i="7"/>
  <c r="R235" i="7"/>
  <c r="V249" i="7"/>
  <c r="R249" i="7"/>
  <c r="V255" i="7"/>
  <c r="R255" i="7"/>
  <c r="R234" i="7"/>
  <c r="V234" i="7"/>
  <c r="V228" i="7"/>
  <c r="R228" i="7"/>
  <c r="R211" i="7"/>
  <c r="V211" i="7"/>
  <c r="V229" i="7"/>
  <c r="R229" i="7"/>
  <c r="R187" i="7"/>
  <c r="V187" i="7"/>
  <c r="V136" i="10"/>
  <c r="T17" i="38"/>
  <c r="U20" i="35"/>
  <c r="U160" i="35"/>
  <c r="U252" i="35"/>
  <c r="T240" i="35"/>
  <c r="U143" i="35"/>
  <c r="U260" i="35"/>
  <c r="R198" i="10"/>
  <c r="V198" i="10"/>
  <c r="R246" i="10"/>
  <c r="V246" i="10"/>
  <c r="R196" i="10"/>
  <c r="V196" i="10"/>
  <c r="R153" i="10"/>
  <c r="V153" i="10"/>
  <c r="V192" i="10"/>
  <c r="R192" i="10"/>
  <c r="R211" i="10"/>
  <c r="V211" i="10"/>
  <c r="V167" i="10"/>
  <c r="R167" i="10"/>
  <c r="R152" i="10"/>
  <c r="V152" i="10"/>
  <c r="R255" i="10"/>
  <c r="V255" i="10"/>
  <c r="V261" i="10"/>
  <c r="R261" i="10"/>
  <c r="V207" i="10"/>
  <c r="R207" i="10"/>
  <c r="V243" i="10"/>
  <c r="R243" i="10"/>
  <c r="V221" i="10"/>
  <c r="R221" i="10"/>
  <c r="T166" i="10"/>
  <c r="R166" i="10"/>
  <c r="V166" i="10"/>
  <c r="V171" i="10"/>
  <c r="R171" i="10"/>
  <c r="V183" i="10"/>
  <c r="R183" i="10"/>
  <c r="V149" i="10"/>
  <c r="R149" i="10"/>
  <c r="R236" i="3"/>
  <c r="V236" i="3"/>
  <c r="V260" i="3"/>
  <c r="R260" i="3"/>
  <c r="R259" i="3"/>
  <c r="V259" i="3"/>
  <c r="V147" i="3"/>
  <c r="R147" i="3"/>
  <c r="V158" i="3"/>
  <c r="R158" i="3"/>
  <c r="R187" i="3"/>
  <c r="V187" i="3"/>
  <c r="R197" i="3"/>
  <c r="V197" i="3"/>
  <c r="V240" i="3"/>
  <c r="R240" i="3"/>
  <c r="V199" i="3"/>
  <c r="R199" i="3"/>
  <c r="R227" i="3"/>
  <c r="V227" i="3"/>
  <c r="V189" i="3"/>
  <c r="R189" i="3"/>
  <c r="T264" i="3"/>
  <c r="R264" i="3"/>
  <c r="V264" i="3"/>
  <c r="R228" i="3"/>
  <c r="V228" i="3"/>
  <c r="R202" i="3"/>
  <c r="V202" i="3"/>
  <c r="R207" i="3"/>
  <c r="V207" i="3"/>
  <c r="T169" i="3"/>
  <c r="R169" i="3"/>
  <c r="V169" i="3"/>
  <c r="R221" i="3"/>
  <c r="V221" i="3"/>
  <c r="T215" i="10"/>
  <c r="Q215" i="10"/>
  <c r="U215" i="10"/>
  <c r="U200" i="10"/>
  <c r="T200" i="10"/>
  <c r="Q200" i="10"/>
  <c r="Q169" i="10"/>
  <c r="U169" i="10"/>
  <c r="T169" i="10"/>
  <c r="U226" i="10"/>
  <c r="Q226" i="10"/>
  <c r="T226" i="10"/>
  <c r="T184" i="10"/>
  <c r="Q184" i="10"/>
  <c r="U184" i="10"/>
  <c r="T152" i="10"/>
  <c r="U152" i="10"/>
  <c r="Q152" i="10"/>
  <c r="T206" i="10"/>
  <c r="Q206" i="10"/>
  <c r="U206" i="10"/>
  <c r="U233" i="10"/>
  <c r="Q233" i="10"/>
  <c r="T233" i="10"/>
  <c r="T201" i="10"/>
  <c r="Q201" i="10"/>
  <c r="U201" i="10"/>
  <c r="Q196" i="10"/>
  <c r="T196" i="10"/>
  <c r="U196" i="10"/>
  <c r="Q216" i="10"/>
  <c r="U216" i="10"/>
  <c r="T216" i="10"/>
  <c r="T173" i="10"/>
  <c r="U173" i="10"/>
  <c r="Q173" i="10"/>
  <c r="U248" i="10"/>
  <c r="T248" i="10"/>
  <c r="Q248" i="10"/>
  <c r="Q252" i="10"/>
  <c r="U252" i="10"/>
  <c r="T252" i="10"/>
  <c r="T183" i="10"/>
  <c r="U183" i="10"/>
  <c r="Q183" i="10"/>
  <c r="U235" i="10"/>
  <c r="Q235" i="10"/>
  <c r="T235" i="10"/>
  <c r="U213" i="10"/>
  <c r="Q213" i="10"/>
  <c r="T213" i="10"/>
  <c r="Q142" i="3"/>
  <c r="T142" i="3"/>
  <c r="U142" i="3"/>
  <c r="T242" i="3"/>
  <c r="U242" i="3"/>
  <c r="Q242" i="3"/>
  <c r="T136" i="3"/>
  <c r="Q136" i="3"/>
  <c r="U136" i="3"/>
  <c r="Q219" i="3"/>
  <c r="U219" i="3"/>
  <c r="T219" i="3"/>
  <c r="U218" i="3"/>
  <c r="T218" i="3"/>
  <c r="Q218" i="3"/>
  <c r="T137" i="3"/>
  <c r="Q137" i="3"/>
  <c r="U137" i="3"/>
  <c r="U154" i="3"/>
  <c r="Q154" i="3"/>
  <c r="T154" i="3"/>
  <c r="T224" i="3"/>
  <c r="Q224" i="3"/>
  <c r="U224" i="3"/>
  <c r="Q139" i="3"/>
  <c r="T139" i="3"/>
  <c r="U139" i="3"/>
  <c r="T193" i="3"/>
  <c r="U193" i="3"/>
  <c r="Q193" i="3"/>
  <c r="U205" i="3"/>
  <c r="Q205" i="3"/>
  <c r="T205" i="3"/>
  <c r="U201" i="3"/>
  <c r="Q201" i="3"/>
  <c r="T201" i="3"/>
  <c r="U241" i="3"/>
  <c r="T241" i="3"/>
  <c r="Q241" i="3"/>
  <c r="T149" i="3"/>
  <c r="Q149" i="3"/>
  <c r="U149" i="3"/>
  <c r="T253" i="3"/>
  <c r="U253" i="3"/>
  <c r="Q253" i="3"/>
  <c r="T183" i="3"/>
  <c r="Q183" i="3"/>
  <c r="U183" i="3"/>
  <c r="U172" i="3"/>
  <c r="T172" i="3"/>
  <c r="Q172" i="3"/>
  <c r="V209" i="19"/>
  <c r="R209" i="19"/>
  <c r="V264" i="19"/>
  <c r="R264" i="19"/>
  <c r="V243" i="19"/>
  <c r="R243" i="19"/>
  <c r="V245" i="19"/>
  <c r="R245" i="19"/>
  <c r="V165" i="19"/>
  <c r="R165" i="19"/>
  <c r="R184" i="19"/>
  <c r="V184" i="19"/>
  <c r="R222" i="19"/>
  <c r="V222" i="19"/>
  <c r="V269" i="19"/>
  <c r="R269" i="19"/>
  <c r="V189" i="19"/>
  <c r="R189" i="19"/>
  <c r="V254" i="19"/>
  <c r="R254" i="19"/>
  <c r="V162" i="19"/>
  <c r="R162" i="19"/>
  <c r="R236" i="19"/>
  <c r="V236" i="19"/>
  <c r="R214" i="19"/>
  <c r="V214" i="19"/>
  <c r="R202" i="19"/>
  <c r="V202" i="19"/>
  <c r="R210" i="19"/>
  <c r="V210" i="19"/>
  <c r="R235" i="19"/>
  <c r="V235" i="19"/>
  <c r="V163" i="19"/>
  <c r="R163" i="19"/>
  <c r="T258" i="7"/>
  <c r="U258" i="7"/>
  <c r="Q258" i="7"/>
  <c r="Q210" i="7"/>
  <c r="U210" i="7"/>
  <c r="T210" i="7"/>
  <c r="Q152" i="7"/>
  <c r="T152" i="7"/>
  <c r="U152" i="7"/>
  <c r="U148" i="7"/>
  <c r="Q148" i="7"/>
  <c r="T148" i="7"/>
  <c r="T208" i="7"/>
  <c r="Q208" i="7"/>
  <c r="U208" i="7"/>
  <c r="U155" i="7"/>
  <c r="Q155" i="7"/>
  <c r="T155" i="7"/>
  <c r="Q212" i="7"/>
  <c r="U212" i="7"/>
  <c r="T212" i="7"/>
  <c r="U262" i="7"/>
  <c r="Q262" i="7"/>
  <c r="T262" i="7"/>
  <c r="U255" i="7"/>
  <c r="Q255" i="7"/>
  <c r="T255" i="7"/>
  <c r="T175" i="7"/>
  <c r="U175" i="7"/>
  <c r="Q175" i="7"/>
  <c r="U196" i="7"/>
  <c r="Q196" i="7"/>
  <c r="T196" i="7"/>
  <c r="U149" i="7"/>
  <c r="Q149" i="7"/>
  <c r="T149" i="7"/>
  <c r="Q189" i="7"/>
  <c r="U189" i="7"/>
  <c r="T189" i="7"/>
  <c r="T223" i="7"/>
  <c r="U223" i="7"/>
  <c r="Q223" i="7"/>
  <c r="U173" i="7"/>
  <c r="Q173" i="7"/>
  <c r="T173" i="7"/>
  <c r="Q245" i="7"/>
  <c r="T245" i="7"/>
  <c r="U245" i="7"/>
  <c r="Q261" i="7"/>
  <c r="U261" i="7"/>
  <c r="T261" i="7"/>
  <c r="T215" i="19"/>
  <c r="Q215" i="19"/>
  <c r="U215" i="19"/>
  <c r="T260" i="19"/>
  <c r="Q260" i="19"/>
  <c r="U260" i="19"/>
  <c r="T190" i="19"/>
  <c r="U190" i="19"/>
  <c r="Q190" i="19"/>
  <c r="U226" i="19"/>
  <c r="Q226" i="19"/>
  <c r="T226" i="19"/>
  <c r="T183" i="19"/>
  <c r="U183" i="19"/>
  <c r="Q183" i="19"/>
  <c r="U201" i="19"/>
  <c r="T201" i="19"/>
  <c r="Q201" i="19"/>
  <c r="Q232" i="19"/>
  <c r="T232" i="19"/>
  <c r="U232" i="19"/>
  <c r="Q186" i="19"/>
  <c r="U186" i="19"/>
  <c r="T186" i="19"/>
  <c r="T261" i="19"/>
  <c r="Q261" i="19"/>
  <c r="U261" i="19"/>
  <c r="U264" i="19"/>
  <c r="T264" i="19"/>
  <c r="Q264" i="19"/>
  <c r="T241" i="19"/>
  <c r="U241" i="19"/>
  <c r="Q241" i="19"/>
  <c r="Q156" i="19"/>
  <c r="U156" i="19"/>
  <c r="T156" i="19"/>
  <c r="U197" i="19"/>
  <c r="T197" i="19"/>
  <c r="Q197" i="19"/>
  <c r="T202" i="19"/>
  <c r="U202" i="19"/>
  <c r="Q202" i="19"/>
  <c r="T172" i="19"/>
  <c r="Q172" i="19"/>
  <c r="U172" i="19"/>
  <c r="T258" i="19"/>
  <c r="U258" i="19"/>
  <c r="Q258" i="19"/>
  <c r="U225" i="19"/>
  <c r="Q225" i="19"/>
  <c r="T225" i="19"/>
  <c r="R198" i="7"/>
  <c r="V198" i="7"/>
  <c r="V230" i="7"/>
  <c r="R230" i="7"/>
  <c r="V242" i="7"/>
  <c r="R242" i="7"/>
  <c r="V141" i="7"/>
  <c r="R141" i="7"/>
  <c r="R175" i="7"/>
  <c r="V175" i="7"/>
  <c r="V146" i="7"/>
  <c r="R146" i="7"/>
  <c r="V263" i="7"/>
  <c r="R263" i="7"/>
  <c r="V267" i="7"/>
  <c r="R267" i="7"/>
  <c r="V148" i="7"/>
  <c r="R148" i="7"/>
  <c r="R232" i="7"/>
  <c r="V232" i="7"/>
  <c r="R220" i="7"/>
  <c r="V220" i="7"/>
  <c r="R237" i="7"/>
  <c r="V237" i="7"/>
  <c r="R262" i="7"/>
  <c r="V262" i="7"/>
  <c r="V213" i="7"/>
  <c r="R213" i="7"/>
  <c r="R254" i="7"/>
  <c r="V254" i="7"/>
  <c r="R206" i="7"/>
  <c r="V206" i="7"/>
  <c r="V268" i="7"/>
  <c r="R268" i="7"/>
  <c r="R213" i="10"/>
  <c r="V213" i="10"/>
  <c r="R163" i="10"/>
  <c r="V163" i="10"/>
  <c r="R264" i="10"/>
  <c r="V264" i="10"/>
  <c r="R168" i="10"/>
  <c r="V168" i="10"/>
  <c r="R225" i="10"/>
  <c r="V225" i="10"/>
  <c r="V177" i="10"/>
  <c r="R177" i="10"/>
  <c r="T178" i="10"/>
  <c r="V178" i="10"/>
  <c r="R178" i="10"/>
  <c r="V170" i="10"/>
  <c r="R170" i="10"/>
  <c r="R218" i="10"/>
  <c r="V218" i="10"/>
  <c r="V164" i="10"/>
  <c r="R164" i="10"/>
  <c r="R191" i="10"/>
  <c r="V191" i="10"/>
  <c r="R138" i="10"/>
  <c r="V138" i="10"/>
  <c r="V259" i="10"/>
  <c r="R259" i="10"/>
  <c r="R181" i="10"/>
  <c r="V181" i="10"/>
  <c r="V251" i="10"/>
  <c r="R251" i="10"/>
  <c r="V201" i="10"/>
  <c r="R201" i="10"/>
  <c r="V257" i="10"/>
  <c r="R257" i="10"/>
  <c r="V155" i="3"/>
  <c r="R155" i="3"/>
  <c r="R235" i="3"/>
  <c r="V235" i="3"/>
  <c r="R173" i="3"/>
  <c r="V173" i="3"/>
  <c r="R150" i="3"/>
  <c r="V150" i="3"/>
  <c r="R172" i="3"/>
  <c r="V172" i="3"/>
  <c r="V181" i="3"/>
  <c r="R181" i="3"/>
  <c r="R242" i="3"/>
  <c r="V242" i="3"/>
  <c r="V252" i="3"/>
  <c r="R252" i="3"/>
  <c r="R149" i="3"/>
  <c r="V149" i="3"/>
  <c r="V248" i="3"/>
  <c r="R248" i="3"/>
  <c r="R216" i="3"/>
  <c r="V216" i="3"/>
  <c r="V265" i="3"/>
  <c r="R265" i="3"/>
  <c r="V166" i="3"/>
  <c r="R166" i="3"/>
  <c r="V229" i="3"/>
  <c r="R229" i="3"/>
  <c r="R135" i="3"/>
  <c r="V135" i="3"/>
  <c r="V223" i="3"/>
  <c r="R223" i="3"/>
  <c r="R167" i="3"/>
  <c r="V167" i="3"/>
  <c r="T256" i="10"/>
  <c r="U256" i="10"/>
  <c r="Q256" i="10"/>
  <c r="Q179" i="10"/>
  <c r="T179" i="10"/>
  <c r="U179" i="10"/>
  <c r="Q186" i="10"/>
  <c r="U186" i="10"/>
  <c r="T186" i="10"/>
  <c r="U265" i="10"/>
  <c r="Q265" i="10"/>
  <c r="T265" i="10"/>
  <c r="T149" i="10"/>
  <c r="U149" i="10"/>
  <c r="Q149" i="10"/>
  <c r="T188" i="10"/>
  <c r="U188" i="10"/>
  <c r="Q188" i="10"/>
  <c r="Q164" i="10"/>
  <c r="T164" i="10"/>
  <c r="U164" i="10"/>
  <c r="Q264" i="10"/>
  <c r="U264" i="10"/>
  <c r="T264" i="10"/>
  <c r="T163" i="10"/>
  <c r="U163" i="10"/>
  <c r="Q163" i="10"/>
  <c r="U228" i="10"/>
  <c r="T228" i="10"/>
  <c r="Q228" i="10"/>
  <c r="Q249" i="10"/>
  <c r="T249" i="10"/>
  <c r="U249" i="10"/>
  <c r="U143" i="10"/>
  <c r="Q143" i="10"/>
  <c r="T143" i="10"/>
  <c r="U142" i="10"/>
  <c r="Q142" i="10"/>
  <c r="T142" i="10"/>
  <c r="U158" i="10"/>
  <c r="T158" i="10"/>
  <c r="Q158" i="10"/>
  <c r="T258" i="10"/>
  <c r="Q258" i="10"/>
  <c r="U258" i="10"/>
  <c r="T177" i="10"/>
  <c r="Q177" i="10"/>
  <c r="U177" i="10"/>
  <c r="U203" i="10"/>
  <c r="T203" i="10"/>
  <c r="Q203" i="10"/>
  <c r="U270" i="3"/>
  <c r="Q270" i="3"/>
  <c r="T270" i="3"/>
  <c r="U220" i="3"/>
  <c r="Q220" i="3"/>
  <c r="T220" i="3"/>
  <c r="U262" i="3"/>
  <c r="Q262" i="3"/>
  <c r="T262" i="3"/>
  <c r="U146" i="3"/>
  <c r="Q146" i="3"/>
  <c r="T146" i="3"/>
  <c r="T164" i="3"/>
  <c r="Q164" i="3"/>
  <c r="U164" i="3"/>
  <c r="Q148" i="3"/>
  <c r="U148" i="3"/>
  <c r="T148" i="3"/>
  <c r="U222" i="3"/>
  <c r="Q222" i="3"/>
  <c r="T261" i="3"/>
  <c r="U261" i="3"/>
  <c r="Q261" i="3"/>
  <c r="U247" i="3"/>
  <c r="Q247" i="3"/>
  <c r="T247" i="3"/>
  <c r="T204" i="3"/>
  <c r="Q204" i="3"/>
  <c r="U204" i="3"/>
  <c r="T211" i="3"/>
  <c r="Q211" i="3"/>
  <c r="U211" i="3"/>
  <c r="Q238" i="3"/>
  <c r="T238" i="3"/>
  <c r="U238" i="3"/>
  <c r="T233" i="3"/>
  <c r="Q233" i="3"/>
  <c r="U233" i="3"/>
  <c r="T187" i="3"/>
  <c r="U187" i="3"/>
  <c r="Q187" i="3"/>
  <c r="T144" i="3"/>
  <c r="Q144" i="3"/>
  <c r="U144" i="3"/>
  <c r="Q177" i="3"/>
  <c r="T177" i="3"/>
  <c r="U177" i="3"/>
  <c r="Q226" i="3"/>
  <c r="U226" i="3"/>
  <c r="T226" i="3"/>
  <c r="V205" i="19"/>
  <c r="R205" i="19"/>
  <c r="V239" i="19"/>
  <c r="R239" i="19"/>
  <c r="V218" i="19"/>
  <c r="R218" i="19"/>
  <c r="V258" i="19"/>
  <c r="R258" i="19"/>
  <c r="V186" i="19"/>
  <c r="R186" i="19"/>
  <c r="V217" i="19"/>
  <c r="R217" i="19"/>
  <c r="R212" i="19"/>
  <c r="V212" i="19"/>
  <c r="V155" i="19"/>
  <c r="R155" i="19"/>
  <c r="V161" i="19"/>
  <c r="R161" i="19"/>
  <c r="V194" i="19"/>
  <c r="R194" i="19"/>
  <c r="V153" i="19"/>
  <c r="R153" i="19"/>
  <c r="V158" i="19"/>
  <c r="R158" i="19"/>
  <c r="R196" i="19"/>
  <c r="V196" i="19"/>
  <c r="V224" i="19"/>
  <c r="R224" i="19"/>
  <c r="V156" i="19"/>
  <c r="R156" i="19"/>
  <c r="V159" i="19"/>
  <c r="R159" i="19"/>
  <c r="T138" i="19"/>
  <c r="V138" i="19"/>
  <c r="R138" i="19"/>
  <c r="U140" i="7"/>
  <c r="Q140" i="7"/>
  <c r="T140" i="7"/>
  <c r="Q209" i="7"/>
  <c r="U209" i="7"/>
  <c r="T209" i="7"/>
  <c r="U150" i="7"/>
  <c r="Q150" i="7"/>
  <c r="T150" i="7"/>
  <c r="U199" i="7"/>
  <c r="Q199" i="7"/>
  <c r="T199" i="7"/>
  <c r="U191" i="7"/>
  <c r="Q191" i="7"/>
  <c r="T191" i="7"/>
  <c r="Q166" i="7"/>
  <c r="U166" i="7"/>
  <c r="T166" i="7"/>
  <c r="U200" i="7"/>
  <c r="Q200" i="7"/>
  <c r="T200" i="7"/>
  <c r="Q253" i="7"/>
  <c r="T253" i="7"/>
  <c r="U253" i="7"/>
  <c r="Q237" i="7"/>
  <c r="U237" i="7"/>
  <c r="T237" i="7"/>
  <c r="U143" i="7"/>
  <c r="Q143" i="7"/>
  <c r="T143" i="7"/>
  <c r="U204" i="7"/>
  <c r="Q204" i="7"/>
  <c r="T204" i="7"/>
  <c r="T184" i="7"/>
  <c r="Q184" i="7"/>
  <c r="U184" i="7"/>
  <c r="U170" i="7"/>
  <c r="Q170" i="7"/>
  <c r="T170" i="7"/>
  <c r="Q164" i="7"/>
  <c r="T164" i="7"/>
  <c r="U164" i="7"/>
  <c r="U181" i="7"/>
  <c r="Q181" i="7"/>
  <c r="T181" i="7"/>
  <c r="U185" i="7"/>
  <c r="Q185" i="7"/>
  <c r="T185" i="7"/>
  <c r="T220" i="7"/>
  <c r="Q220" i="7"/>
  <c r="U220" i="7"/>
  <c r="U165" i="19"/>
  <c r="Q165" i="19"/>
  <c r="T165" i="19"/>
  <c r="U179" i="19"/>
  <c r="Q179" i="19"/>
  <c r="T179" i="19"/>
  <c r="Q164" i="19"/>
  <c r="U164" i="19"/>
  <c r="T164" i="19"/>
  <c r="U180" i="19"/>
  <c r="T180" i="19"/>
  <c r="Q180" i="19"/>
  <c r="Q142" i="19"/>
  <c r="U142" i="19"/>
  <c r="T142" i="19"/>
  <c r="T217" i="19"/>
  <c r="Q217" i="19"/>
  <c r="U217" i="19"/>
  <c r="Q234" i="19"/>
  <c r="U234" i="19"/>
  <c r="T234" i="19"/>
  <c r="Q181" i="19"/>
  <c r="U181" i="19"/>
  <c r="T181" i="19"/>
  <c r="Q229" i="19"/>
  <c r="T229" i="19"/>
  <c r="U229" i="19"/>
  <c r="T185" i="19"/>
  <c r="Q185" i="19"/>
  <c r="U185" i="19"/>
  <c r="U228" i="19"/>
  <c r="Q228" i="19"/>
  <c r="T228" i="19"/>
  <c r="T263" i="19"/>
  <c r="U263" i="19"/>
  <c r="Q263" i="19"/>
  <c r="T159" i="19"/>
  <c r="Q159" i="19"/>
  <c r="U159" i="19"/>
  <c r="Q224" i="19"/>
  <c r="U224" i="19"/>
  <c r="T224" i="19"/>
  <c r="T266" i="19"/>
  <c r="U266" i="19"/>
  <c r="Q266" i="19"/>
  <c r="T209" i="19"/>
  <c r="Q209" i="19"/>
  <c r="U209" i="19"/>
  <c r="U188" i="19"/>
  <c r="Q188" i="19"/>
  <c r="T188" i="19"/>
  <c r="V246" i="7"/>
  <c r="R246" i="7"/>
  <c r="V150" i="7"/>
  <c r="R150" i="7"/>
  <c r="R190" i="7"/>
  <c r="V190" i="7"/>
  <c r="R169" i="7"/>
  <c r="V169" i="7"/>
  <c r="V238" i="7"/>
  <c r="R238" i="7"/>
  <c r="R144" i="7"/>
  <c r="V144" i="7"/>
  <c r="V216" i="7"/>
  <c r="R216" i="7"/>
  <c r="V264" i="7"/>
  <c r="R264" i="7"/>
  <c r="R166" i="7"/>
  <c r="V166" i="7"/>
  <c r="V233" i="7"/>
  <c r="R233" i="7"/>
  <c r="V241" i="7"/>
  <c r="R241" i="7"/>
  <c r="R203" i="7"/>
  <c r="V203" i="7"/>
  <c r="V208" i="7"/>
  <c r="R208" i="7"/>
  <c r="R196" i="7"/>
  <c r="V196" i="7"/>
  <c r="R257" i="7"/>
  <c r="V257" i="7"/>
  <c r="R162" i="7"/>
  <c r="V162" i="7"/>
  <c r="V265" i="7"/>
  <c r="R265" i="7"/>
  <c r="U7" i="35"/>
  <c r="U13" i="35"/>
  <c r="Q179" i="35"/>
  <c r="Q244" i="35"/>
  <c r="U243" i="35"/>
  <c r="T237" i="35"/>
  <c r="Q200" i="35"/>
  <c r="U191" i="35"/>
  <c r="U214" i="35"/>
  <c r="U245" i="35"/>
  <c r="V141" i="10"/>
  <c r="R141" i="10"/>
  <c r="V140" i="10"/>
  <c r="R140" i="10"/>
  <c r="V187" i="10"/>
  <c r="R187" i="10"/>
  <c r="R223" i="10"/>
  <c r="V223" i="10"/>
  <c r="V194" i="10"/>
  <c r="R194" i="10"/>
  <c r="R224" i="10"/>
  <c r="V224" i="10"/>
  <c r="R179" i="10"/>
  <c r="V179" i="10"/>
  <c r="V248" i="10"/>
  <c r="R248" i="10"/>
  <c r="V267" i="10"/>
  <c r="R267" i="10"/>
  <c r="V228" i="10"/>
  <c r="R228" i="10"/>
  <c r="R143" i="10"/>
  <c r="V143" i="10"/>
  <c r="R252" i="10"/>
  <c r="V252" i="10"/>
  <c r="V253" i="10"/>
  <c r="R253" i="10"/>
  <c r="V210" i="10"/>
  <c r="R210" i="10"/>
  <c r="R169" i="10"/>
  <c r="V169" i="10"/>
  <c r="R226" i="10"/>
  <c r="V226" i="10"/>
  <c r="R212" i="10"/>
  <c r="V212" i="10"/>
  <c r="R171" i="3"/>
  <c r="V171" i="3"/>
  <c r="V249" i="3"/>
  <c r="R249" i="3"/>
  <c r="V139" i="3"/>
  <c r="R139" i="3"/>
  <c r="V201" i="3"/>
  <c r="R201" i="3"/>
  <c r="V217" i="3"/>
  <c r="R217" i="3"/>
  <c r="V170" i="3"/>
  <c r="R170" i="3"/>
  <c r="V237" i="3"/>
  <c r="R237" i="3"/>
  <c r="R205" i="3"/>
  <c r="V205" i="3"/>
  <c r="R163" i="3"/>
  <c r="V163" i="3"/>
  <c r="V225" i="3"/>
  <c r="R225" i="3"/>
  <c r="V270" i="3"/>
  <c r="R270" i="3"/>
  <c r="V140" i="3"/>
  <c r="R140" i="3"/>
  <c r="V254" i="3"/>
  <c r="R254" i="3"/>
  <c r="R234" i="3"/>
  <c r="V234" i="3"/>
  <c r="V190" i="3"/>
  <c r="R190" i="3"/>
  <c r="V157" i="3"/>
  <c r="R157" i="3"/>
  <c r="R251" i="3"/>
  <c r="V251" i="3"/>
  <c r="Q136" i="10"/>
  <c r="T136" i="10"/>
  <c r="U136" i="10"/>
  <c r="Q153" i="10"/>
  <c r="U153" i="10"/>
  <c r="T153" i="10"/>
  <c r="T191" i="10"/>
  <c r="U191" i="10"/>
  <c r="Q191" i="10"/>
  <c r="U253" i="10"/>
  <c r="T253" i="10"/>
  <c r="Q253" i="10"/>
  <c r="U236" i="10"/>
  <c r="T236" i="10"/>
  <c r="Q236" i="10"/>
  <c r="T176" i="10"/>
  <c r="Q176" i="10"/>
  <c r="U176" i="10"/>
  <c r="T231" i="10"/>
  <c r="U231" i="10"/>
  <c r="Q231" i="10"/>
  <c r="T155" i="10"/>
  <c r="U155" i="10"/>
  <c r="Q155" i="10"/>
  <c r="U211" i="10"/>
  <c r="Q211" i="10"/>
  <c r="T211" i="10"/>
  <c r="U259" i="10"/>
  <c r="Q259" i="10"/>
  <c r="T259" i="10"/>
  <c r="Q140" i="10"/>
  <c r="U140" i="10"/>
  <c r="T140" i="10"/>
  <c r="T241" i="10"/>
  <c r="U241" i="10"/>
  <c r="Q241" i="10"/>
  <c r="Q243" i="10"/>
  <c r="U243" i="10"/>
  <c r="T243" i="10"/>
  <c r="Q181" i="10"/>
  <c r="T181" i="10"/>
  <c r="U181" i="10"/>
  <c r="T141" i="10"/>
  <c r="U141" i="10"/>
  <c r="Q141" i="10"/>
  <c r="U197" i="10"/>
  <c r="Q197" i="10"/>
  <c r="T197" i="10"/>
  <c r="T263" i="10"/>
  <c r="U263" i="10"/>
  <c r="Q263" i="10"/>
  <c r="Q231" i="3"/>
  <c r="U231" i="3"/>
  <c r="T231" i="3"/>
  <c r="T175" i="3"/>
  <c r="Q175" i="3"/>
  <c r="U175" i="3"/>
  <c r="Q198" i="3"/>
  <c r="T198" i="3"/>
  <c r="U198" i="3"/>
  <c r="T191" i="3"/>
  <c r="Q191" i="3"/>
  <c r="U191" i="3"/>
  <c r="T171" i="3"/>
  <c r="Q171" i="3"/>
  <c r="U171" i="3"/>
  <c r="Q152" i="3"/>
  <c r="T152" i="3"/>
  <c r="U152" i="3"/>
  <c r="U260" i="3"/>
  <c r="Q260" i="3"/>
  <c r="T260" i="3"/>
  <c r="Q160" i="3"/>
  <c r="U160" i="3"/>
  <c r="T160" i="3"/>
  <c r="T266" i="3"/>
  <c r="U266" i="3"/>
  <c r="Q266" i="3"/>
  <c r="Q216" i="3"/>
  <c r="U216" i="3"/>
  <c r="T216" i="3"/>
  <c r="U250" i="3"/>
  <c r="Q250" i="3"/>
  <c r="T250" i="3"/>
  <c r="Q265" i="3"/>
  <c r="U265" i="3"/>
  <c r="T265" i="3"/>
  <c r="T235" i="3"/>
  <c r="Q235" i="3"/>
  <c r="U235" i="3"/>
  <c r="Q245" i="3"/>
  <c r="T245" i="3"/>
  <c r="U245" i="3"/>
  <c r="T203" i="3"/>
  <c r="Q203" i="3"/>
  <c r="U203" i="3"/>
  <c r="U263" i="3"/>
  <c r="Q263" i="3"/>
  <c r="T263" i="3"/>
  <c r="U249" i="3"/>
  <c r="Q249" i="3"/>
  <c r="T249" i="3"/>
  <c r="V178" i="19"/>
  <c r="R178" i="19"/>
  <c r="R229" i="19"/>
  <c r="V229" i="19"/>
  <c r="R231" i="19"/>
  <c r="V231" i="19"/>
  <c r="T141" i="19"/>
  <c r="V141" i="19"/>
  <c r="R141" i="19"/>
  <c r="V268" i="19"/>
  <c r="R268" i="19"/>
  <c r="V263" i="19"/>
  <c r="R263" i="19"/>
  <c r="V213" i="19"/>
  <c r="R213" i="19"/>
  <c r="V267" i="19"/>
  <c r="R267" i="19"/>
  <c r="R174" i="19"/>
  <c r="V174" i="19"/>
  <c r="R190" i="19"/>
  <c r="V190" i="19"/>
  <c r="R223" i="19"/>
  <c r="V223" i="19"/>
  <c r="R232" i="19"/>
  <c r="V232" i="19"/>
  <c r="V251" i="19"/>
  <c r="R251" i="19"/>
  <c r="R144" i="19"/>
  <c r="V144" i="19"/>
  <c r="R146" i="19"/>
  <c r="V146" i="19"/>
  <c r="V262" i="19"/>
  <c r="R262" i="19"/>
  <c r="V168" i="19"/>
  <c r="R168" i="19"/>
  <c r="T134" i="7"/>
  <c r="Q134" i="7"/>
  <c r="U134" i="7"/>
  <c r="U177" i="7"/>
  <c r="Q177" i="7"/>
  <c r="T177" i="7"/>
  <c r="T218" i="7"/>
  <c r="U218" i="7"/>
  <c r="Q218" i="7"/>
  <c r="T246" i="7"/>
  <c r="U246" i="7"/>
  <c r="Q246" i="7"/>
  <c r="Q238" i="7"/>
  <c r="U238" i="7"/>
  <c r="T238" i="7"/>
  <c r="U242" i="7"/>
  <c r="Q242" i="7"/>
  <c r="T242" i="7"/>
  <c r="U167" i="7"/>
  <c r="Q167" i="7"/>
  <c r="T167" i="7"/>
  <c r="U136" i="7"/>
  <c r="Q136" i="7"/>
  <c r="T136" i="7"/>
  <c r="U205" i="7"/>
  <c r="Q205" i="7"/>
  <c r="T205" i="7"/>
  <c r="Q194" i="7"/>
  <c r="T194" i="7"/>
  <c r="U194" i="7"/>
  <c r="U267" i="7"/>
  <c r="Q267" i="7"/>
  <c r="T267" i="7"/>
  <c r="U214" i="7"/>
  <c r="Q214" i="7"/>
  <c r="T214" i="7"/>
  <c r="T222" i="7"/>
  <c r="U222" i="7"/>
  <c r="Q222" i="7"/>
  <c r="Q252" i="7"/>
  <c r="U252" i="7"/>
  <c r="T252" i="7"/>
  <c r="U178" i="7"/>
  <c r="Q178" i="7"/>
  <c r="T178" i="7"/>
  <c r="T169" i="7"/>
  <c r="U169" i="7"/>
  <c r="Q169" i="7"/>
  <c r="U259" i="7"/>
  <c r="Q259" i="7"/>
  <c r="T259" i="7"/>
  <c r="T156" i="7"/>
  <c r="U156" i="7"/>
  <c r="Q156" i="7"/>
  <c r="Q155" i="19"/>
  <c r="U155" i="19"/>
  <c r="T155" i="19"/>
  <c r="T265" i="19"/>
  <c r="Q265" i="19"/>
  <c r="U265" i="19"/>
  <c r="T233" i="19"/>
  <c r="U233" i="19"/>
  <c r="Q233" i="19"/>
  <c r="Q213" i="19"/>
  <c r="U213" i="19"/>
  <c r="T213" i="19"/>
  <c r="T216" i="19"/>
  <c r="Q216" i="19"/>
  <c r="U216" i="19"/>
  <c r="U255" i="19"/>
  <c r="Q255" i="19"/>
  <c r="T255" i="19"/>
  <c r="T246" i="19"/>
  <c r="U246" i="19"/>
  <c r="Q246" i="19"/>
  <c r="Q191" i="19"/>
  <c r="T191" i="19"/>
  <c r="U191" i="19"/>
  <c r="T203" i="19"/>
  <c r="Q203" i="19"/>
  <c r="U203" i="19"/>
  <c r="T166" i="19"/>
  <c r="U166" i="19"/>
  <c r="Q166" i="19"/>
  <c r="T169" i="19"/>
  <c r="Q169" i="19"/>
  <c r="U169" i="19"/>
  <c r="Q138" i="19"/>
  <c r="U138" i="19"/>
  <c r="Q256" i="19"/>
  <c r="U256" i="19"/>
  <c r="T256" i="19"/>
  <c r="T259" i="19"/>
  <c r="U259" i="19"/>
  <c r="Q259" i="19"/>
  <c r="Q196" i="19"/>
  <c r="T196" i="19"/>
  <c r="U196" i="19"/>
  <c r="T222" i="19"/>
  <c r="U222" i="19"/>
  <c r="Q222" i="19"/>
  <c r="Q254" i="19"/>
  <c r="T254" i="19"/>
  <c r="U254" i="19"/>
  <c r="V145" i="7"/>
  <c r="R145" i="7"/>
  <c r="R177" i="7"/>
  <c r="V177" i="7"/>
  <c r="R215" i="7"/>
  <c r="V215" i="7"/>
  <c r="R158" i="7"/>
  <c r="V158" i="7"/>
  <c r="V259" i="7"/>
  <c r="R259" i="7"/>
  <c r="R151" i="7"/>
  <c r="V151" i="7"/>
  <c r="V135" i="7"/>
  <c r="R135" i="7"/>
  <c r="V217" i="7"/>
  <c r="R217" i="7"/>
  <c r="R256" i="7"/>
  <c r="V256" i="7"/>
  <c r="R209" i="7"/>
  <c r="V209" i="7"/>
  <c r="R165" i="7"/>
  <c r="V165" i="7"/>
  <c r="V212" i="7"/>
  <c r="R212" i="7"/>
  <c r="R207" i="7"/>
  <c r="V207" i="7"/>
  <c r="R223" i="7"/>
  <c r="V223" i="7"/>
  <c r="R193" i="7"/>
  <c r="V193" i="7"/>
  <c r="V138" i="7"/>
  <c r="R138" i="7"/>
  <c r="V147" i="7"/>
  <c r="R147" i="7"/>
  <c r="U134" i="3"/>
  <c r="U177" i="35"/>
  <c r="U134" i="35"/>
  <c r="V268" i="10"/>
  <c r="R268" i="10"/>
  <c r="T190" i="10"/>
  <c r="R190" i="10"/>
  <c r="V190" i="10"/>
  <c r="R173" i="10"/>
  <c r="V173" i="10"/>
  <c r="R188" i="10"/>
  <c r="V188" i="10"/>
  <c r="R165" i="10"/>
  <c r="V165" i="10"/>
  <c r="R234" i="10"/>
  <c r="V234" i="10"/>
  <c r="R176" i="10"/>
  <c r="V176" i="10"/>
  <c r="R237" i="10"/>
  <c r="V237" i="10"/>
  <c r="R157" i="10"/>
  <c r="V157" i="10"/>
  <c r="R238" i="10"/>
  <c r="V238" i="10"/>
  <c r="R236" i="10"/>
  <c r="V236" i="10"/>
  <c r="R219" i="10"/>
  <c r="V219" i="10"/>
  <c r="V195" i="10"/>
  <c r="R195" i="10"/>
  <c r="R269" i="10"/>
  <c r="V269" i="10"/>
  <c r="V239" i="10"/>
  <c r="R239" i="10"/>
  <c r="V262" i="10"/>
  <c r="R262" i="10"/>
  <c r="V230" i="10"/>
  <c r="R230" i="10"/>
  <c r="R164" i="3"/>
  <c r="V164" i="3"/>
  <c r="V141" i="3"/>
  <c r="R141" i="3"/>
  <c r="R143" i="3"/>
  <c r="V143" i="3"/>
  <c r="R230" i="3"/>
  <c r="V230" i="3"/>
  <c r="V241" i="3"/>
  <c r="R241" i="3"/>
  <c r="R156" i="3"/>
  <c r="V156" i="3"/>
  <c r="R188" i="3"/>
  <c r="V188" i="3"/>
  <c r="T222" i="3"/>
  <c r="R222" i="3"/>
  <c r="V222" i="3"/>
  <c r="V193" i="3"/>
  <c r="R193" i="3"/>
  <c r="V231" i="3"/>
  <c r="R231" i="3"/>
  <c r="R146" i="3"/>
  <c r="V146" i="3"/>
  <c r="V177" i="3"/>
  <c r="R177" i="3"/>
  <c r="V268" i="3"/>
  <c r="R268" i="3"/>
  <c r="R213" i="3"/>
  <c r="V213" i="3"/>
  <c r="V233" i="3"/>
  <c r="R233" i="3"/>
  <c r="R175" i="3"/>
  <c r="V175" i="3"/>
  <c r="R212" i="3"/>
  <c r="V212" i="3"/>
  <c r="Q205" i="10"/>
  <c r="U205" i="10"/>
  <c r="T205" i="10"/>
  <c r="T175" i="10"/>
  <c r="Q175" i="10"/>
  <c r="U175" i="10"/>
  <c r="T244" i="10"/>
  <c r="Q244" i="10"/>
  <c r="U244" i="10"/>
  <c r="T135" i="10"/>
  <c r="U135" i="10"/>
  <c r="Q135" i="10"/>
  <c r="U255" i="10"/>
  <c r="Q255" i="10"/>
  <c r="T255" i="10"/>
  <c r="U167" i="10"/>
  <c r="Q167" i="10"/>
  <c r="T167" i="10"/>
  <c r="T217" i="10"/>
  <c r="Q217" i="10"/>
  <c r="U217" i="10"/>
  <c r="U137" i="10"/>
  <c r="Q137" i="10"/>
  <c r="T137" i="10"/>
  <c r="U262" i="10"/>
  <c r="Q262" i="10"/>
  <c r="T262" i="10"/>
  <c r="Q161" i="10"/>
  <c r="T161" i="10"/>
  <c r="U161" i="10"/>
  <c r="T210" i="10"/>
  <c r="Q210" i="10"/>
  <c r="U210" i="10"/>
  <c r="Q185" i="10"/>
  <c r="T185" i="10"/>
  <c r="U185" i="10"/>
  <c r="U154" i="10"/>
  <c r="T154" i="10"/>
  <c r="Q154" i="10"/>
  <c r="T165" i="10"/>
  <c r="Q165" i="10"/>
  <c r="U165" i="10"/>
  <c r="T148" i="10"/>
  <c r="Q148" i="10"/>
  <c r="U148" i="10"/>
  <c r="T230" i="10"/>
  <c r="U230" i="10"/>
  <c r="Q230" i="10"/>
  <c r="T198" i="10"/>
  <c r="Q198" i="10"/>
  <c r="U198" i="10"/>
  <c r="T225" i="3"/>
  <c r="U225" i="3"/>
  <c r="Q225" i="3"/>
  <c r="T236" i="3"/>
  <c r="U236" i="3"/>
  <c r="Q236" i="3"/>
  <c r="Q138" i="3"/>
  <c r="U138" i="3"/>
  <c r="T138" i="3"/>
  <c r="U240" i="3"/>
  <c r="Q240" i="3"/>
  <c r="T240" i="3"/>
  <c r="T252" i="3"/>
  <c r="U252" i="3"/>
  <c r="Q252" i="3"/>
  <c r="T151" i="3"/>
  <c r="U151" i="3"/>
  <c r="Q151" i="3"/>
  <c r="T155" i="3"/>
  <c r="U155" i="3"/>
  <c r="Q155" i="3"/>
  <c r="Q159" i="3"/>
  <c r="U159" i="3"/>
  <c r="T159" i="3"/>
  <c r="Q202" i="3"/>
  <c r="U202" i="3"/>
  <c r="T202" i="3"/>
  <c r="Q163" i="3"/>
  <c r="T163" i="3"/>
  <c r="U163" i="3"/>
  <c r="U255" i="3"/>
  <c r="Q255" i="3"/>
  <c r="T255" i="3"/>
  <c r="T143" i="3"/>
  <c r="U143" i="3"/>
  <c r="Q143" i="3"/>
  <c r="T229" i="3"/>
  <c r="Q229" i="3"/>
  <c r="U229" i="3"/>
  <c r="Q173" i="3"/>
  <c r="U173" i="3"/>
  <c r="T173" i="3"/>
  <c r="U217" i="3"/>
  <c r="Q217" i="3"/>
  <c r="T217" i="3"/>
  <c r="U209" i="3"/>
  <c r="Q209" i="3"/>
  <c r="T209" i="3"/>
  <c r="Q186" i="3"/>
  <c r="U186" i="3"/>
  <c r="T186" i="3"/>
  <c r="V250" i="19"/>
  <c r="R250" i="19"/>
  <c r="V247" i="19"/>
  <c r="R247" i="19"/>
  <c r="V177" i="19"/>
  <c r="R177" i="19"/>
  <c r="V135" i="19"/>
  <c r="R135" i="19"/>
  <c r="V199" i="19"/>
  <c r="R199" i="19"/>
  <c r="V183" i="19"/>
  <c r="R183" i="19"/>
  <c r="V203" i="19"/>
  <c r="R203" i="19"/>
  <c r="T137" i="19"/>
  <c r="R137" i="19"/>
  <c r="V137" i="19"/>
  <c r="R154" i="19"/>
  <c r="V154" i="19"/>
  <c r="T145" i="19"/>
  <c r="V145" i="19"/>
  <c r="R145" i="19"/>
  <c r="V149" i="19"/>
  <c r="R149" i="19"/>
  <c r="R261" i="19"/>
  <c r="V261" i="19"/>
  <c r="T143" i="19"/>
  <c r="V143" i="19"/>
  <c r="R143" i="19"/>
  <c r="V259" i="19"/>
  <c r="R259" i="19"/>
  <c r="V204" i="19"/>
  <c r="R204" i="19"/>
  <c r="R169" i="19"/>
  <c r="V169" i="19"/>
  <c r="V170" i="19"/>
  <c r="R170" i="19"/>
  <c r="U269" i="7"/>
  <c r="T269" i="7"/>
  <c r="Q269" i="7"/>
  <c r="U213" i="7"/>
  <c r="T213" i="7"/>
  <c r="Q213" i="7"/>
  <c r="U171" i="7"/>
  <c r="Q171" i="7"/>
  <c r="T171" i="7"/>
  <c r="T248" i="7"/>
  <c r="Q248" i="7"/>
  <c r="U248" i="7"/>
  <c r="U256" i="7"/>
  <c r="Q256" i="7"/>
  <c r="T256" i="7"/>
  <c r="T240" i="7"/>
  <c r="U240" i="7"/>
  <c r="Q240" i="7"/>
  <c r="Q254" i="7"/>
  <c r="T254" i="7"/>
  <c r="U254" i="7"/>
  <c r="U138" i="7"/>
  <c r="T138" i="7"/>
  <c r="Q138" i="7"/>
  <c r="T151" i="7"/>
  <c r="U151" i="7"/>
  <c r="Q151" i="7"/>
  <c r="U198" i="7"/>
  <c r="Q198" i="7"/>
  <c r="T198" i="7"/>
  <c r="U186" i="7"/>
  <c r="Q186" i="7"/>
  <c r="T186" i="7"/>
  <c r="T221" i="7"/>
  <c r="U221" i="7"/>
  <c r="Q221" i="7"/>
  <c r="U217" i="7"/>
  <c r="T217" i="7"/>
  <c r="Q217" i="7"/>
  <c r="U193" i="7"/>
  <c r="T193" i="7"/>
  <c r="Q193" i="7"/>
  <c r="Q250" i="7"/>
  <c r="U250" i="7"/>
  <c r="T250" i="7"/>
  <c r="Q263" i="7"/>
  <c r="T263" i="7"/>
  <c r="U263" i="7"/>
  <c r="Q150" i="19"/>
  <c r="U150" i="19"/>
  <c r="T249" i="19"/>
  <c r="Q249" i="19"/>
  <c r="U249" i="19"/>
  <c r="Q144" i="19"/>
  <c r="U144" i="19"/>
  <c r="T144" i="19"/>
  <c r="T223" i="19"/>
  <c r="U223" i="19"/>
  <c r="Q223" i="19"/>
  <c r="T193" i="19"/>
  <c r="U193" i="19"/>
  <c r="Q193" i="19"/>
  <c r="Q198" i="19"/>
  <c r="U198" i="19"/>
  <c r="T198" i="19"/>
  <c r="U239" i="19"/>
  <c r="Q239" i="19"/>
  <c r="T239" i="19"/>
  <c r="T208" i="19"/>
  <c r="Q208" i="19"/>
  <c r="U208" i="19"/>
  <c r="T257" i="19"/>
  <c r="Q257" i="19"/>
  <c r="U257" i="19"/>
  <c r="U187" i="19"/>
  <c r="Q187" i="19"/>
  <c r="T187" i="19"/>
  <c r="Q146" i="19"/>
  <c r="T146" i="19"/>
  <c r="U146" i="19"/>
  <c r="Q242" i="19"/>
  <c r="T242" i="19"/>
  <c r="U242" i="19"/>
  <c r="Q220" i="19"/>
  <c r="T220" i="19"/>
  <c r="U220" i="19"/>
  <c r="T247" i="19"/>
  <c r="U247" i="19"/>
  <c r="Q247" i="19"/>
  <c r="T210" i="19"/>
  <c r="U210" i="19"/>
  <c r="Q210" i="19"/>
  <c r="T212" i="19"/>
  <c r="U212" i="19"/>
  <c r="Q212" i="19"/>
  <c r="T189" i="19"/>
  <c r="U189" i="19"/>
  <c r="Q189" i="19"/>
  <c r="R173" i="7"/>
  <c r="V173" i="7"/>
  <c r="V140" i="7"/>
  <c r="R140" i="7"/>
  <c r="V136" i="7"/>
  <c r="R136" i="7"/>
  <c r="V253" i="7"/>
  <c r="R253" i="7"/>
  <c r="R182" i="7"/>
  <c r="V182" i="7"/>
  <c r="R225" i="7"/>
  <c r="V225" i="7"/>
  <c r="R221" i="7"/>
  <c r="V221" i="7"/>
  <c r="R152" i="7"/>
  <c r="V152" i="7"/>
  <c r="R252" i="7"/>
  <c r="V252" i="7"/>
  <c r="V143" i="7"/>
  <c r="R143" i="7"/>
  <c r="V137" i="7"/>
  <c r="R137" i="7"/>
  <c r="R226" i="7"/>
  <c r="V226" i="7"/>
  <c r="R261" i="7"/>
  <c r="V261" i="7"/>
  <c r="R195" i="7"/>
  <c r="V195" i="7"/>
  <c r="V251" i="7"/>
  <c r="R251" i="7"/>
  <c r="R181" i="7"/>
  <c r="V181" i="7"/>
  <c r="R185" i="7"/>
  <c r="V185" i="7"/>
  <c r="T159" i="10"/>
  <c r="U17" i="35"/>
  <c r="Q134" i="35"/>
  <c r="T216" i="35"/>
  <c r="T257" i="35"/>
  <c r="T167" i="35"/>
  <c r="U157" i="35"/>
  <c r="U161" i="35"/>
  <c r="U174" i="35"/>
  <c r="V147" i="10"/>
  <c r="R147" i="10"/>
  <c r="V266" i="10"/>
  <c r="R266" i="10"/>
  <c r="V222" i="10"/>
  <c r="R222" i="10"/>
  <c r="V249" i="10"/>
  <c r="R249" i="10"/>
  <c r="R156" i="10"/>
  <c r="V156" i="10"/>
  <c r="V254" i="10"/>
  <c r="R254" i="10"/>
  <c r="V184" i="10"/>
  <c r="R184" i="10"/>
  <c r="R186" i="10"/>
  <c r="V186" i="10"/>
  <c r="R263" i="10"/>
  <c r="V263" i="10"/>
  <c r="R227" i="10"/>
  <c r="V227" i="10"/>
  <c r="V185" i="10"/>
  <c r="R185" i="10"/>
  <c r="R215" i="10"/>
  <c r="V215" i="10"/>
  <c r="R256" i="10"/>
  <c r="V256" i="10"/>
  <c r="V240" i="10"/>
  <c r="R240" i="10"/>
  <c r="V205" i="10"/>
  <c r="R205" i="10"/>
  <c r="V175" i="10"/>
  <c r="R175" i="10"/>
  <c r="V146" i="10"/>
  <c r="R146" i="10"/>
  <c r="R211" i="3"/>
  <c r="V211" i="3"/>
  <c r="V206" i="3"/>
  <c r="R206" i="3"/>
  <c r="R137" i="3"/>
  <c r="V137" i="3"/>
  <c r="V195" i="3"/>
  <c r="R195" i="3"/>
  <c r="R180" i="3"/>
  <c r="V180" i="3"/>
  <c r="V250" i="3"/>
  <c r="R250" i="3"/>
  <c r="V219" i="3"/>
  <c r="R219" i="3"/>
  <c r="V215" i="3"/>
  <c r="R215" i="3"/>
  <c r="V161" i="3"/>
  <c r="R161" i="3"/>
  <c r="V168" i="3"/>
  <c r="R168" i="3"/>
  <c r="V160" i="3"/>
  <c r="R160" i="3"/>
  <c r="V142" i="3"/>
  <c r="R142" i="3"/>
  <c r="V256" i="3"/>
  <c r="R256" i="3"/>
  <c r="R246" i="3"/>
  <c r="V246" i="3"/>
  <c r="R266" i="3"/>
  <c r="V266" i="3"/>
  <c r="R209" i="3"/>
  <c r="V209" i="3"/>
  <c r="R200" i="3"/>
  <c r="V200" i="3"/>
  <c r="T225" i="10"/>
  <c r="Q225" i="10"/>
  <c r="U225" i="10"/>
  <c r="Q269" i="10"/>
  <c r="U269" i="10"/>
  <c r="T269" i="10"/>
  <c r="T139" i="10"/>
  <c r="U139" i="10"/>
  <c r="Q139" i="10"/>
  <c r="Q222" i="10"/>
  <c r="U222" i="10"/>
  <c r="T222" i="10"/>
  <c r="U218" i="10"/>
  <c r="Q218" i="10"/>
  <c r="T218" i="10"/>
  <c r="T223" i="10"/>
  <c r="U223" i="10"/>
  <c r="Q223" i="10"/>
  <c r="U192" i="10"/>
  <c r="T192" i="10"/>
  <c r="Q192" i="10"/>
  <c r="T239" i="10"/>
  <c r="Q239" i="10"/>
  <c r="U239" i="10"/>
  <c r="T157" i="10"/>
  <c r="Q157" i="10"/>
  <c r="U157" i="10"/>
  <c r="T227" i="10"/>
  <c r="U227" i="10"/>
  <c r="Q227" i="10"/>
  <c r="U270" i="10"/>
  <c r="Q270" i="10"/>
  <c r="T270" i="10"/>
  <c r="U250" i="10"/>
  <c r="Q250" i="10"/>
  <c r="T250" i="10"/>
  <c r="T260" i="10"/>
  <c r="U260" i="10"/>
  <c r="Q260" i="10"/>
  <c r="T180" i="10"/>
  <c r="U180" i="10"/>
  <c r="Q180" i="10"/>
  <c r="T267" i="10"/>
  <c r="U267" i="10"/>
  <c r="Q267" i="10"/>
  <c r="T146" i="10"/>
  <c r="Q146" i="10"/>
  <c r="U146" i="10"/>
  <c r="U204" i="10"/>
  <c r="T204" i="10"/>
  <c r="Q204" i="10"/>
  <c r="T248" i="3"/>
  <c r="Q248" i="3"/>
  <c r="U248" i="3"/>
  <c r="U268" i="3"/>
  <c r="T268" i="3"/>
  <c r="Q268" i="3"/>
  <c r="U199" i="3"/>
  <c r="Q199" i="3"/>
  <c r="T199" i="3"/>
  <c r="Q158" i="3"/>
  <c r="T158" i="3"/>
  <c r="U158" i="3"/>
  <c r="Q256" i="3"/>
  <c r="T256" i="3"/>
  <c r="U256" i="3"/>
  <c r="Q244" i="3"/>
  <c r="T244" i="3"/>
  <c r="U244" i="3"/>
  <c r="T200" i="3"/>
  <c r="Q200" i="3"/>
  <c r="U200" i="3"/>
  <c r="U223" i="3"/>
  <c r="Q223" i="3"/>
  <c r="T223" i="3"/>
  <c r="T197" i="3"/>
  <c r="Q197" i="3"/>
  <c r="U197" i="3"/>
  <c r="U190" i="3"/>
  <c r="Q190" i="3"/>
  <c r="T190" i="3"/>
  <c r="Q213" i="3"/>
  <c r="T213" i="3"/>
  <c r="U213" i="3"/>
  <c r="T170" i="3"/>
  <c r="U170" i="3"/>
  <c r="Q170" i="3"/>
  <c r="T267" i="3"/>
  <c r="Q267" i="3"/>
  <c r="U267" i="3"/>
  <c r="U165" i="3"/>
  <c r="Q165" i="3"/>
  <c r="T165" i="3"/>
  <c r="U145" i="3"/>
  <c r="Q145" i="3"/>
  <c r="T145" i="3"/>
  <c r="U258" i="3"/>
  <c r="Q258" i="3"/>
  <c r="T258" i="3"/>
  <c r="Q230" i="3"/>
  <c r="U230" i="3"/>
  <c r="T230" i="3"/>
  <c r="V140" i="19"/>
  <c r="R140" i="19"/>
  <c r="T150" i="19"/>
  <c r="V150" i="19"/>
  <c r="R150" i="19"/>
  <c r="V207" i="19"/>
  <c r="R207" i="19"/>
  <c r="R225" i="19"/>
  <c r="V225" i="19"/>
  <c r="V187" i="19"/>
  <c r="R187" i="19"/>
  <c r="R227" i="19"/>
  <c r="V227" i="19"/>
  <c r="R167" i="19"/>
  <c r="V167" i="19"/>
  <c r="R185" i="19"/>
  <c r="V185" i="19"/>
  <c r="V180" i="19"/>
  <c r="R180" i="19"/>
  <c r="R198" i="19"/>
  <c r="V198" i="19"/>
  <c r="V233" i="19"/>
  <c r="R233" i="19"/>
  <c r="R234" i="19"/>
  <c r="V234" i="19"/>
  <c r="V242" i="19"/>
  <c r="R242" i="19"/>
  <c r="T139" i="19"/>
  <c r="V139" i="19"/>
  <c r="R139" i="19"/>
  <c r="V164" i="19"/>
  <c r="R164" i="19"/>
  <c r="V182" i="19"/>
  <c r="R182" i="19"/>
  <c r="R136" i="19"/>
  <c r="V136" i="19"/>
  <c r="T158" i="7"/>
  <c r="U158" i="7"/>
  <c r="Q158" i="7"/>
  <c r="T159" i="7"/>
  <c r="U159" i="7"/>
  <c r="Q159" i="7"/>
  <c r="Q135" i="7"/>
  <c r="T135" i="7"/>
  <c r="U135" i="7"/>
  <c r="T249" i="7"/>
  <c r="Q249" i="7"/>
  <c r="U249" i="7"/>
  <c r="T226" i="7"/>
  <c r="U226" i="7"/>
  <c r="Q226" i="7"/>
  <c r="T168" i="7"/>
  <c r="U168" i="7"/>
  <c r="Q168" i="7"/>
  <c r="U139" i="7"/>
  <c r="Q139" i="7"/>
  <c r="T139" i="7"/>
  <c r="U183" i="7"/>
  <c r="Q183" i="7"/>
  <c r="T183" i="7"/>
  <c r="U165" i="7"/>
  <c r="Q165" i="7"/>
  <c r="T165" i="7"/>
  <c r="T236" i="7"/>
  <c r="Q236" i="7"/>
  <c r="U236" i="7"/>
  <c r="U197" i="7"/>
  <c r="Q197" i="7"/>
  <c r="T197" i="7"/>
  <c r="T216" i="7"/>
  <c r="Q216" i="7"/>
  <c r="U216" i="7"/>
  <c r="U229" i="7"/>
  <c r="T229" i="7"/>
  <c r="Q229" i="7"/>
  <c r="U188" i="7"/>
  <c r="Q188" i="7"/>
  <c r="T188" i="7"/>
  <c r="Q176" i="7"/>
  <c r="T176" i="7"/>
  <c r="U176" i="7"/>
  <c r="Q180" i="7"/>
  <c r="T180" i="7"/>
  <c r="U180" i="7"/>
  <c r="T232" i="7"/>
  <c r="Q232" i="7"/>
  <c r="U232" i="7"/>
  <c r="V134" i="10"/>
  <c r="R134" i="10"/>
  <c r="Q139" i="19"/>
  <c r="U139" i="19"/>
  <c r="U230" i="19"/>
  <c r="Q230" i="19"/>
  <c r="T230" i="19"/>
  <c r="T218" i="19"/>
  <c r="U218" i="19"/>
  <c r="Q218" i="19"/>
  <c r="U269" i="19"/>
  <c r="T269" i="19"/>
  <c r="Q269" i="19"/>
  <c r="Q152" i="19"/>
  <c r="U152" i="19"/>
  <c r="T152" i="19"/>
  <c r="Q199" i="19"/>
  <c r="T199" i="19"/>
  <c r="U199" i="19"/>
  <c r="T236" i="19"/>
  <c r="U236" i="19"/>
  <c r="Q236" i="19"/>
  <c r="Q184" i="19"/>
  <c r="U184" i="19"/>
  <c r="T184" i="19"/>
  <c r="Q141" i="19"/>
  <c r="U141" i="19"/>
  <c r="Q135" i="19"/>
  <c r="U135" i="19"/>
  <c r="T135" i="19"/>
  <c r="T170" i="19"/>
  <c r="Q170" i="19"/>
  <c r="U170" i="19"/>
  <c r="Q244" i="19"/>
  <c r="T244" i="19"/>
  <c r="U244" i="19"/>
  <c r="U221" i="19"/>
  <c r="T221" i="19"/>
  <c r="Q221" i="19"/>
  <c r="T211" i="19"/>
  <c r="Q211" i="19"/>
  <c r="U211" i="19"/>
  <c r="Q250" i="19"/>
  <c r="T250" i="19"/>
  <c r="U250" i="19"/>
  <c r="Q168" i="19"/>
  <c r="U168" i="19"/>
  <c r="T168" i="19"/>
  <c r="T206" i="19"/>
  <c r="U206" i="19"/>
  <c r="Q206" i="19"/>
  <c r="V139" i="7"/>
  <c r="R139" i="7"/>
  <c r="V244" i="7"/>
  <c r="R244" i="7"/>
  <c r="V153" i="7"/>
  <c r="R153" i="7"/>
  <c r="R214" i="7"/>
  <c r="V214" i="7"/>
  <c r="R247" i="7"/>
  <c r="V247" i="7"/>
  <c r="R154" i="7"/>
  <c r="V154" i="7"/>
  <c r="R164" i="7"/>
  <c r="V164" i="7"/>
  <c r="R194" i="7"/>
  <c r="V194" i="7"/>
  <c r="V224" i="7"/>
  <c r="R224" i="7"/>
  <c r="V258" i="7"/>
  <c r="R258" i="7"/>
  <c r="R197" i="7"/>
  <c r="V197" i="7"/>
  <c r="R178" i="7"/>
  <c r="V178" i="7"/>
  <c r="V142" i="7"/>
  <c r="R142" i="7"/>
  <c r="V243" i="7"/>
  <c r="R243" i="7"/>
  <c r="V248" i="7"/>
  <c r="R248" i="7"/>
  <c r="R269" i="7"/>
  <c r="V269" i="7"/>
  <c r="R219" i="7"/>
  <c r="V219" i="7"/>
  <c r="U163" i="7"/>
  <c r="V8" i="35"/>
  <c r="U192" i="35"/>
  <c r="T254" i="35"/>
  <c r="T179" i="35"/>
  <c r="R134" i="19"/>
  <c r="V134" i="19"/>
  <c r="R139" i="10"/>
  <c r="V139" i="10"/>
  <c r="V270" i="10"/>
  <c r="R270" i="10"/>
  <c r="V265" i="10"/>
  <c r="R265" i="10"/>
  <c r="V150" i="10"/>
  <c r="R150" i="10"/>
  <c r="V208" i="10"/>
  <c r="R208" i="10"/>
  <c r="V155" i="10"/>
  <c r="R155" i="10"/>
  <c r="V145" i="10"/>
  <c r="R145" i="10"/>
  <c r="R202" i="10"/>
  <c r="V202" i="10"/>
  <c r="R260" i="10"/>
  <c r="V260" i="10"/>
  <c r="V209" i="10"/>
  <c r="R209" i="10"/>
  <c r="R142" i="10"/>
  <c r="V142" i="10"/>
  <c r="V250" i="10"/>
  <c r="R250" i="10"/>
  <c r="R220" i="10"/>
  <c r="V220" i="10"/>
  <c r="R137" i="10"/>
  <c r="V137" i="10"/>
  <c r="R233" i="10"/>
  <c r="V233" i="10"/>
  <c r="R216" i="10"/>
  <c r="V216" i="10"/>
  <c r="V238" i="3"/>
  <c r="R238" i="3"/>
  <c r="R183" i="3"/>
  <c r="V183" i="3"/>
  <c r="R262" i="3"/>
  <c r="V262" i="3"/>
  <c r="V182" i="3"/>
  <c r="R182" i="3"/>
  <c r="R159" i="3"/>
  <c r="V159" i="3"/>
  <c r="V257" i="3"/>
  <c r="R257" i="3"/>
  <c r="V210" i="3"/>
  <c r="R210" i="3"/>
  <c r="V192" i="3"/>
  <c r="R192" i="3"/>
  <c r="R186" i="3"/>
  <c r="V186" i="3"/>
  <c r="R174" i="3"/>
  <c r="V174" i="3"/>
  <c r="R138" i="3"/>
  <c r="V138" i="3"/>
  <c r="R267" i="3"/>
  <c r="V267" i="3"/>
  <c r="R218" i="3"/>
  <c r="V218" i="3"/>
  <c r="V208" i="3"/>
  <c r="R208" i="3"/>
  <c r="R224" i="3"/>
  <c r="V224" i="3"/>
  <c r="V239" i="3"/>
  <c r="R239" i="3"/>
  <c r="V253" i="3"/>
  <c r="R253" i="3"/>
  <c r="U261" i="10"/>
  <c r="T261" i="10"/>
  <c r="Q261" i="10"/>
  <c r="U220" i="10"/>
  <c r="T220" i="10"/>
  <c r="Q220" i="10"/>
  <c r="Q194" i="10"/>
  <c r="T194" i="10"/>
  <c r="U194" i="10"/>
  <c r="T189" i="10"/>
  <c r="Q189" i="10"/>
  <c r="U189" i="10"/>
  <c r="U195" i="10"/>
  <c r="Q195" i="10"/>
  <c r="T195" i="10"/>
  <c r="Q160" i="10"/>
  <c r="T160" i="10"/>
  <c r="U160" i="10"/>
  <c r="Q212" i="10"/>
  <c r="U212" i="10"/>
  <c r="T212" i="10"/>
  <c r="Q190" i="10"/>
  <c r="U190" i="10"/>
  <c r="T168" i="10"/>
  <c r="U168" i="10"/>
  <c r="Q168" i="10"/>
  <c r="U174" i="10"/>
  <c r="Q174" i="10"/>
  <c r="T174" i="10"/>
  <c r="Q145" i="10"/>
  <c r="T145" i="10"/>
  <c r="U145" i="10"/>
  <c r="T242" i="10"/>
  <c r="Q242" i="10"/>
  <c r="U242" i="10"/>
  <c r="Q166" i="10"/>
  <c r="U166" i="10"/>
  <c r="U266" i="10"/>
  <c r="Q266" i="10"/>
  <c r="T266" i="10"/>
  <c r="T172" i="10"/>
  <c r="Q172" i="10"/>
  <c r="U172" i="10"/>
  <c r="U207" i="10"/>
  <c r="T207" i="10"/>
  <c r="Q207" i="10"/>
  <c r="Q229" i="10"/>
  <c r="T229" i="10"/>
  <c r="U229" i="10"/>
  <c r="U181" i="3"/>
  <c r="T181" i="3"/>
  <c r="Q181" i="3"/>
  <c r="T180" i="3"/>
  <c r="Q180" i="3"/>
  <c r="U180" i="3"/>
  <c r="U189" i="3"/>
  <c r="T189" i="3"/>
  <c r="Q189" i="3"/>
  <c r="U234" i="3"/>
  <c r="Q234" i="3"/>
  <c r="T234" i="3"/>
  <c r="U251" i="3"/>
  <c r="Q251" i="3"/>
  <c r="T251" i="3"/>
  <c r="Q176" i="3"/>
  <c r="T176" i="3"/>
  <c r="U176" i="3"/>
  <c r="Q214" i="3"/>
  <c r="U214" i="3"/>
  <c r="T214" i="3"/>
  <c r="T207" i="3"/>
  <c r="Q207" i="3"/>
  <c r="U207" i="3"/>
  <c r="U166" i="3"/>
  <c r="Q166" i="3"/>
  <c r="T166" i="3"/>
  <c r="Q212" i="3"/>
  <c r="U212" i="3"/>
  <c r="T212" i="3"/>
  <c r="T140" i="3"/>
  <c r="Q140" i="3"/>
  <c r="U140" i="3"/>
  <c r="U221" i="3"/>
  <c r="Q221" i="3"/>
  <c r="T221" i="3"/>
  <c r="U156" i="3"/>
  <c r="Q156" i="3"/>
  <c r="T156" i="3"/>
  <c r="U178" i="3"/>
  <c r="Q178" i="3"/>
  <c r="T178" i="3"/>
  <c r="U184" i="3"/>
  <c r="T184" i="3"/>
  <c r="Q184" i="3"/>
  <c r="Q192" i="3"/>
  <c r="U192" i="3"/>
  <c r="T192" i="3"/>
  <c r="U153" i="3"/>
  <c r="Q153" i="3"/>
  <c r="T153" i="3"/>
  <c r="V160" i="19"/>
  <c r="R160" i="19"/>
  <c r="V179" i="19"/>
  <c r="R179" i="19"/>
  <c r="V197" i="19"/>
  <c r="R197" i="19"/>
  <c r="R238" i="19"/>
  <c r="V238" i="19"/>
  <c r="R255" i="19"/>
  <c r="V255" i="19"/>
  <c r="V195" i="19"/>
  <c r="R195" i="19"/>
  <c r="V221" i="19"/>
  <c r="R221" i="19"/>
  <c r="V219" i="19"/>
  <c r="R219" i="19"/>
  <c r="V266" i="19"/>
  <c r="R266" i="19"/>
  <c r="R208" i="19"/>
  <c r="V208" i="19"/>
  <c r="V246" i="19"/>
  <c r="R246" i="19"/>
  <c r="V256" i="19"/>
  <c r="R256" i="19"/>
  <c r="V260" i="19"/>
  <c r="R260" i="19"/>
  <c r="V253" i="19"/>
  <c r="R253" i="19"/>
  <c r="V171" i="19"/>
  <c r="R171" i="19"/>
  <c r="V192" i="19"/>
  <c r="R192" i="19"/>
  <c r="R172" i="19"/>
  <c r="V172" i="19"/>
  <c r="U270" i="7"/>
  <c r="Q270" i="7"/>
  <c r="T270" i="7"/>
  <c r="U207" i="7"/>
  <c r="Q207" i="7"/>
  <c r="T207" i="7"/>
  <c r="U162" i="7"/>
  <c r="Q162" i="7"/>
  <c r="T162" i="7"/>
  <c r="U227" i="7"/>
  <c r="T227" i="7"/>
  <c r="Q227" i="7"/>
  <c r="U161" i="7"/>
  <c r="Q161" i="7"/>
  <c r="T161" i="7"/>
  <c r="Q265" i="7"/>
  <c r="T265" i="7"/>
  <c r="U265" i="7"/>
  <c r="T215" i="7"/>
  <c r="Q215" i="7"/>
  <c r="U215" i="7"/>
  <c r="U142" i="7"/>
  <c r="Q142" i="7"/>
  <c r="T142" i="7"/>
  <c r="U146" i="7"/>
  <c r="Q146" i="7"/>
  <c r="T146" i="7"/>
  <c r="U160" i="7"/>
  <c r="Q160" i="7"/>
  <c r="T160" i="7"/>
  <c r="Q137" i="7"/>
  <c r="T137" i="7"/>
  <c r="U137" i="7"/>
  <c r="U201" i="7"/>
  <c r="Q201" i="7"/>
  <c r="T201" i="7"/>
  <c r="U239" i="7"/>
  <c r="Q239" i="7"/>
  <c r="T239" i="7"/>
  <c r="U172" i="7"/>
  <c r="Q172" i="7"/>
  <c r="T172" i="7"/>
  <c r="U257" i="7"/>
  <c r="Q257" i="7"/>
  <c r="T257" i="7"/>
  <c r="U195" i="7"/>
  <c r="Q195" i="7"/>
  <c r="T195" i="7"/>
  <c r="U157" i="7"/>
  <c r="Q157" i="7"/>
  <c r="T157" i="7"/>
  <c r="V134" i="7"/>
  <c r="R134" i="7"/>
  <c r="U192" i="19"/>
  <c r="Q192" i="19"/>
  <c r="T192" i="19"/>
  <c r="T251" i="19"/>
  <c r="U251" i="19"/>
  <c r="Q251" i="19"/>
  <c r="Q140" i="19"/>
  <c r="U140" i="19"/>
  <c r="T140" i="19"/>
  <c r="U240" i="19"/>
  <c r="Q240" i="19"/>
  <c r="T240" i="19"/>
  <c r="U235" i="19"/>
  <c r="Q235" i="19"/>
  <c r="T235" i="19"/>
  <c r="Q219" i="19"/>
  <c r="T219" i="19"/>
  <c r="U219" i="19"/>
  <c r="U173" i="19"/>
  <c r="Q173" i="19"/>
  <c r="T173" i="19"/>
  <c r="T161" i="19"/>
  <c r="U161" i="19"/>
  <c r="Q161" i="19"/>
  <c r="Q148" i="19"/>
  <c r="T148" i="19"/>
  <c r="U148" i="19"/>
  <c r="U231" i="19"/>
  <c r="Q231" i="19"/>
  <c r="T231" i="19"/>
  <c r="T214" i="19"/>
  <c r="U214" i="19"/>
  <c r="Q214" i="19"/>
  <c r="Q137" i="19"/>
  <c r="U137" i="19"/>
  <c r="U238" i="19"/>
  <c r="Q238" i="19"/>
  <c r="T238" i="19"/>
  <c r="Q153" i="19"/>
  <c r="U153" i="19"/>
  <c r="T153" i="19"/>
  <c r="U182" i="19"/>
  <c r="T182" i="19"/>
  <c r="Q182" i="19"/>
  <c r="T267" i="19"/>
  <c r="U267" i="19"/>
  <c r="Q267" i="19"/>
  <c r="T167" i="19"/>
  <c r="U167" i="19"/>
  <c r="Q167" i="19"/>
  <c r="U134" i="10"/>
  <c r="Q134" i="10"/>
  <c r="T134" i="10"/>
  <c r="R180" i="7"/>
  <c r="V180" i="7"/>
  <c r="R184" i="7"/>
  <c r="V184" i="7"/>
  <c r="R172" i="7"/>
  <c r="V172" i="7"/>
  <c r="R176" i="7"/>
  <c r="V176" i="7"/>
  <c r="R210" i="7"/>
  <c r="V210" i="7"/>
  <c r="R218" i="7"/>
  <c r="V218" i="7"/>
  <c r="V227" i="7"/>
  <c r="R227" i="7"/>
  <c r="V231" i="7"/>
  <c r="R231" i="7"/>
  <c r="R159" i="7"/>
  <c r="V159" i="7"/>
  <c r="R186" i="7"/>
  <c r="V186" i="7"/>
  <c r="V260" i="7"/>
  <c r="R260" i="7"/>
  <c r="R160" i="7"/>
  <c r="V160" i="7"/>
  <c r="R189" i="7"/>
  <c r="V189" i="7"/>
  <c r="V240" i="7"/>
  <c r="R240" i="7"/>
  <c r="R200" i="7"/>
  <c r="V200" i="7"/>
  <c r="R161" i="7"/>
  <c r="V161" i="7"/>
  <c r="R192" i="7"/>
  <c r="V192" i="7"/>
  <c r="T163" i="7"/>
  <c r="U159" i="10"/>
  <c r="V147" i="39"/>
  <c r="R147" i="39"/>
  <c r="R193" i="39"/>
  <c r="V193" i="39"/>
  <c r="V260" i="39"/>
  <c r="R260" i="39"/>
  <c r="R247" i="39"/>
  <c r="V247" i="39"/>
  <c r="V264" i="39"/>
  <c r="R264" i="39"/>
  <c r="R135" i="39"/>
  <c r="V135" i="39"/>
  <c r="V246" i="39"/>
  <c r="R246" i="39"/>
  <c r="V223" i="39"/>
  <c r="R223" i="39"/>
  <c r="V190" i="39"/>
  <c r="R190" i="39"/>
  <c r="R262" i="39"/>
  <c r="V262" i="39"/>
  <c r="V245" i="32"/>
  <c r="R245" i="32"/>
  <c r="R254" i="32"/>
  <c r="V254" i="32"/>
  <c r="V157" i="32"/>
  <c r="R157" i="32"/>
  <c r="V266" i="32"/>
  <c r="R266" i="32"/>
  <c r="V154" i="32"/>
  <c r="R154" i="32"/>
  <c r="V229" i="32"/>
  <c r="R229" i="32"/>
  <c r="V150" i="32"/>
  <c r="R150" i="32"/>
  <c r="T244" i="32"/>
  <c r="V244" i="32"/>
  <c r="R244" i="32"/>
  <c r="V143" i="32"/>
  <c r="R143" i="32"/>
  <c r="V218" i="32"/>
  <c r="R218" i="32"/>
  <c r="U263" i="32"/>
  <c r="Q263" i="32"/>
  <c r="T263" i="32"/>
  <c r="U161" i="32"/>
  <c r="Q161" i="32"/>
  <c r="T161" i="32"/>
  <c r="Q180" i="32"/>
  <c r="T180" i="32"/>
  <c r="U180" i="32"/>
  <c r="U210" i="32"/>
  <c r="Q210" i="32"/>
  <c r="T210" i="32"/>
  <c r="Q157" i="32"/>
  <c r="T157" i="32"/>
  <c r="U157" i="32"/>
  <c r="Q270" i="32"/>
  <c r="T270" i="32"/>
  <c r="U270" i="32"/>
  <c r="T251" i="32"/>
  <c r="Q251" i="32"/>
  <c r="U251" i="32"/>
  <c r="Q242" i="32"/>
  <c r="U242" i="32"/>
  <c r="T242" i="32"/>
  <c r="T163" i="32"/>
  <c r="U163" i="32"/>
  <c r="Q163" i="32"/>
  <c r="T231" i="32"/>
  <c r="U231" i="32"/>
  <c r="Q231" i="32"/>
  <c r="T156" i="32"/>
  <c r="Q156" i="32"/>
  <c r="U156" i="32"/>
  <c r="U191" i="32"/>
  <c r="Q191" i="32"/>
  <c r="T191" i="32"/>
  <c r="Q166" i="23"/>
  <c r="U166" i="23"/>
  <c r="T166" i="23"/>
  <c r="T164" i="23"/>
  <c r="U164" i="23"/>
  <c r="Q164" i="23"/>
  <c r="T160" i="23"/>
  <c r="Q160" i="23"/>
  <c r="U160" i="23"/>
  <c r="T264" i="23"/>
  <c r="U264" i="23"/>
  <c r="Q264" i="23"/>
  <c r="Q207" i="23"/>
  <c r="T207" i="23"/>
  <c r="U207" i="23"/>
  <c r="Q188" i="23"/>
  <c r="U188" i="23"/>
  <c r="T188" i="23"/>
  <c r="Q167" i="23"/>
  <c r="T167" i="23"/>
  <c r="U167" i="23"/>
  <c r="U257" i="23"/>
  <c r="Q257" i="23"/>
  <c r="T257" i="23"/>
  <c r="T244" i="23"/>
  <c r="U244" i="23"/>
  <c r="Q244" i="23"/>
  <c r="Q192" i="23"/>
  <c r="U192" i="23"/>
  <c r="T202" i="23"/>
  <c r="Q202" i="23"/>
  <c r="U202" i="23"/>
  <c r="R253" i="30"/>
  <c r="V253" i="30"/>
  <c r="R202" i="30"/>
  <c r="V202" i="30"/>
  <c r="V148" i="30"/>
  <c r="R148" i="30"/>
  <c r="V160" i="30"/>
  <c r="R160" i="30"/>
  <c r="V209" i="30"/>
  <c r="R209" i="30"/>
  <c r="V151" i="30"/>
  <c r="R151" i="30"/>
  <c r="R270" i="30"/>
  <c r="V270" i="30"/>
  <c r="R230" i="30"/>
  <c r="V230" i="30"/>
  <c r="R158" i="30"/>
  <c r="V158" i="30"/>
  <c r="R267" i="30"/>
  <c r="V267" i="30"/>
  <c r="T262" i="30"/>
  <c r="U262" i="30"/>
  <c r="Q262" i="30"/>
  <c r="U160" i="30"/>
  <c r="T160" i="30"/>
  <c r="Q160" i="30"/>
  <c r="U146" i="30"/>
  <c r="Q146" i="30"/>
  <c r="T146" i="30"/>
  <c r="T229" i="30"/>
  <c r="U229" i="30"/>
  <c r="Q229" i="30"/>
  <c r="U254" i="30"/>
  <c r="Q254" i="30"/>
  <c r="T254" i="30"/>
  <c r="T135" i="30"/>
  <c r="U135" i="30"/>
  <c r="Q135" i="30"/>
  <c r="Q186" i="30"/>
  <c r="T186" i="30"/>
  <c r="U186" i="30"/>
  <c r="U231" i="30"/>
  <c r="Q231" i="30"/>
  <c r="T231" i="30"/>
  <c r="T157" i="30"/>
  <c r="Q157" i="30"/>
  <c r="U157" i="30"/>
  <c r="T156" i="30"/>
  <c r="U156" i="30"/>
  <c r="Q156" i="30"/>
  <c r="U188" i="30"/>
  <c r="Q188" i="30"/>
  <c r="T188" i="30"/>
  <c r="U134" i="30"/>
  <c r="T134" i="30"/>
  <c r="Q134" i="30"/>
  <c r="V194" i="24"/>
  <c r="R194" i="24"/>
  <c r="V260" i="24"/>
  <c r="R260" i="24"/>
  <c r="R151" i="24"/>
  <c r="V151" i="24"/>
  <c r="V233" i="24"/>
  <c r="R233" i="24"/>
  <c r="R270" i="24"/>
  <c r="V270" i="24"/>
  <c r="V214" i="24"/>
  <c r="R214" i="24"/>
  <c r="R240" i="24"/>
  <c r="V240" i="24"/>
  <c r="R199" i="24"/>
  <c r="V199" i="24"/>
  <c r="R212" i="24"/>
  <c r="V212" i="24"/>
  <c r="R191" i="24"/>
  <c r="V191" i="24"/>
  <c r="R201" i="24"/>
  <c r="V201" i="24"/>
  <c r="U249" i="14"/>
  <c r="Q249" i="14"/>
  <c r="T249" i="14"/>
  <c r="Q230" i="14"/>
  <c r="T230" i="14"/>
  <c r="U230" i="14"/>
  <c r="U239" i="14"/>
  <c r="Q239" i="14"/>
  <c r="T239" i="14"/>
  <c r="U153" i="14"/>
  <c r="Q153" i="14"/>
  <c r="T153" i="14"/>
  <c r="Q168" i="14"/>
  <c r="T168" i="14"/>
  <c r="U168" i="14"/>
  <c r="T171" i="14"/>
  <c r="U171" i="14"/>
  <c r="Q171" i="14"/>
  <c r="U208" i="14"/>
  <c r="Q208" i="14"/>
  <c r="T208" i="14"/>
  <c r="U191" i="14"/>
  <c r="Q191" i="14"/>
  <c r="T191" i="14"/>
  <c r="T261" i="14"/>
  <c r="U261" i="14"/>
  <c r="Q261" i="14"/>
  <c r="U234" i="14"/>
  <c r="Q234" i="14"/>
  <c r="T234" i="14"/>
  <c r="V160" i="20"/>
  <c r="R160" i="20"/>
  <c r="R260" i="20"/>
  <c r="V260" i="20"/>
  <c r="V187" i="20"/>
  <c r="R187" i="20"/>
  <c r="V175" i="20"/>
  <c r="R175" i="20"/>
  <c r="R212" i="20"/>
  <c r="V212" i="20"/>
  <c r="R229" i="20"/>
  <c r="V229" i="20"/>
  <c r="V148" i="20"/>
  <c r="R148" i="20"/>
  <c r="V263" i="20"/>
  <c r="R263" i="20"/>
  <c r="R200" i="20"/>
  <c r="V200" i="20"/>
  <c r="V196" i="20"/>
  <c r="R196" i="20"/>
  <c r="V204" i="20"/>
  <c r="R204" i="20"/>
  <c r="R220" i="20"/>
  <c r="V220" i="20"/>
  <c r="T135" i="24"/>
  <c r="Q135" i="24"/>
  <c r="U135" i="24"/>
  <c r="T235" i="24"/>
  <c r="Q235" i="24"/>
  <c r="U235" i="24"/>
  <c r="T226" i="24"/>
  <c r="U226" i="24"/>
  <c r="Q226" i="24"/>
  <c r="Q245" i="24"/>
  <c r="T245" i="24"/>
  <c r="U245" i="24"/>
  <c r="T260" i="24"/>
  <c r="U260" i="24"/>
  <c r="Q260" i="24"/>
  <c r="U182" i="24"/>
  <c r="Q182" i="24"/>
  <c r="T182" i="24"/>
  <c r="T171" i="24"/>
  <c r="Q171" i="24"/>
  <c r="U171" i="24"/>
  <c r="U266" i="24"/>
  <c r="Q266" i="24"/>
  <c r="T266" i="24"/>
  <c r="T152" i="24"/>
  <c r="U152" i="24"/>
  <c r="Q152" i="24"/>
  <c r="U144" i="24"/>
  <c r="Q144" i="24"/>
  <c r="T144" i="24"/>
  <c r="Q140" i="24"/>
  <c r="T140" i="24"/>
  <c r="U140" i="24"/>
  <c r="T155" i="24"/>
  <c r="Q155" i="24"/>
  <c r="U155" i="24"/>
  <c r="V253" i="26"/>
  <c r="R253" i="26"/>
  <c r="V161" i="26"/>
  <c r="R161" i="26"/>
  <c r="V171" i="26"/>
  <c r="R171" i="26"/>
  <c r="R166" i="26"/>
  <c r="V166" i="26"/>
  <c r="V155" i="26"/>
  <c r="R155" i="26"/>
  <c r="V143" i="26"/>
  <c r="R143" i="26"/>
  <c r="V205" i="26"/>
  <c r="R205" i="26"/>
  <c r="V266" i="26"/>
  <c r="R266" i="26"/>
  <c r="R147" i="26"/>
  <c r="V147" i="26"/>
  <c r="V154" i="26"/>
  <c r="R154" i="26"/>
  <c r="V183" i="26"/>
  <c r="R183" i="26"/>
  <c r="V181" i="26"/>
  <c r="R181" i="26"/>
  <c r="R175" i="26"/>
  <c r="V175" i="26"/>
  <c r="V173" i="38"/>
  <c r="R173" i="38"/>
  <c r="R212" i="38"/>
  <c r="V212" i="38"/>
  <c r="V247" i="38"/>
  <c r="R247" i="38"/>
  <c r="V207" i="38"/>
  <c r="R207" i="38"/>
  <c r="R249" i="38"/>
  <c r="V249" i="38"/>
  <c r="V236" i="38"/>
  <c r="R236" i="38"/>
  <c r="R257" i="38"/>
  <c r="V257" i="38"/>
  <c r="R269" i="38"/>
  <c r="V269" i="38"/>
  <c r="V159" i="38"/>
  <c r="R159" i="38"/>
  <c r="R156" i="38"/>
  <c r="V156" i="38"/>
  <c r="R262" i="38"/>
  <c r="V262" i="38"/>
  <c r="U267" i="39"/>
  <c r="Q267" i="39"/>
  <c r="T267" i="39"/>
  <c r="T186" i="39"/>
  <c r="Q186" i="39"/>
  <c r="U186" i="39"/>
  <c r="U174" i="39"/>
  <c r="T174" i="39"/>
  <c r="Q174" i="39"/>
  <c r="T237" i="39"/>
  <c r="Q237" i="39"/>
  <c r="U237" i="39"/>
  <c r="U257" i="39"/>
  <c r="Q257" i="39"/>
  <c r="T257" i="39"/>
  <c r="Q178" i="39"/>
  <c r="T178" i="39"/>
  <c r="U178" i="39"/>
  <c r="T264" i="39"/>
  <c r="U264" i="39"/>
  <c r="Q264" i="39"/>
  <c r="U227" i="39"/>
  <c r="Q227" i="39"/>
  <c r="T227" i="39"/>
  <c r="Q182" i="39"/>
  <c r="U182" i="39"/>
  <c r="T182" i="39"/>
  <c r="Q258" i="39"/>
  <c r="T258" i="39"/>
  <c r="U258" i="39"/>
  <c r="T233" i="39"/>
  <c r="Q233" i="39"/>
  <c r="U233" i="39"/>
  <c r="Q158" i="39"/>
  <c r="T158" i="39"/>
  <c r="U158" i="39"/>
  <c r="V144" i="29"/>
  <c r="R144" i="29"/>
  <c r="R168" i="29"/>
  <c r="V168" i="29"/>
  <c r="V164" i="29"/>
  <c r="R164" i="29"/>
  <c r="R178" i="29"/>
  <c r="V178" i="29"/>
  <c r="R213" i="29"/>
  <c r="V213" i="29"/>
  <c r="V174" i="29"/>
  <c r="R174" i="29"/>
  <c r="R264" i="29"/>
  <c r="V264" i="29"/>
  <c r="V212" i="29"/>
  <c r="R212" i="29"/>
  <c r="V166" i="29"/>
  <c r="R166" i="29"/>
  <c r="R239" i="29"/>
  <c r="V239" i="29"/>
  <c r="V263" i="29"/>
  <c r="R263" i="29"/>
  <c r="U204" i="26"/>
  <c r="T204" i="26"/>
  <c r="Q204" i="26"/>
  <c r="U231" i="26"/>
  <c r="Q231" i="26"/>
  <c r="T231" i="26"/>
  <c r="U256" i="26"/>
  <c r="T256" i="26"/>
  <c r="Q256" i="26"/>
  <c r="Q198" i="26"/>
  <c r="T198" i="26"/>
  <c r="U198" i="26"/>
  <c r="T179" i="26"/>
  <c r="Q179" i="26"/>
  <c r="U179" i="26"/>
  <c r="T267" i="26"/>
  <c r="U267" i="26"/>
  <c r="Q267" i="26"/>
  <c r="T233" i="26"/>
  <c r="Q233" i="26"/>
  <c r="U233" i="26"/>
  <c r="T173" i="26"/>
  <c r="U173" i="26"/>
  <c r="Q173" i="26"/>
  <c r="T162" i="26"/>
  <c r="U162" i="26"/>
  <c r="Q162" i="26"/>
  <c r="Q172" i="26"/>
  <c r="U172" i="26"/>
  <c r="T172" i="26"/>
  <c r="T245" i="26"/>
  <c r="Q245" i="26"/>
  <c r="U245" i="26"/>
  <c r="U249" i="31"/>
  <c r="T249" i="31"/>
  <c r="Q249" i="31"/>
  <c r="U191" i="31"/>
  <c r="T191" i="31"/>
  <c r="Q191" i="31"/>
  <c r="T185" i="31"/>
  <c r="U185" i="31"/>
  <c r="Q185" i="31"/>
  <c r="U170" i="31"/>
  <c r="Q170" i="31"/>
  <c r="T170" i="31"/>
  <c r="Q186" i="31"/>
  <c r="T186" i="31"/>
  <c r="U186" i="31"/>
  <c r="U270" i="31"/>
  <c r="Q270" i="31"/>
  <c r="T270" i="31"/>
  <c r="U165" i="31"/>
  <c r="T165" i="31"/>
  <c r="Q165" i="31"/>
  <c r="T247" i="31"/>
  <c r="U247" i="31"/>
  <c r="Q247" i="31"/>
  <c r="U256" i="31"/>
  <c r="T256" i="31"/>
  <c r="Q256" i="31"/>
  <c r="Q189" i="31"/>
  <c r="U189" i="31"/>
  <c r="T189" i="31"/>
  <c r="T155" i="31"/>
  <c r="Q155" i="31"/>
  <c r="U155" i="31"/>
  <c r="R221" i="22"/>
  <c r="V221" i="22"/>
  <c r="R171" i="22"/>
  <c r="V171" i="22"/>
  <c r="V155" i="22"/>
  <c r="R155" i="22"/>
  <c r="V229" i="22"/>
  <c r="R229" i="22"/>
  <c r="V168" i="22"/>
  <c r="R168" i="22"/>
  <c r="R148" i="22"/>
  <c r="V148" i="22"/>
  <c r="V172" i="22"/>
  <c r="R172" i="22"/>
  <c r="T251" i="22"/>
  <c r="V251" i="22"/>
  <c r="R251" i="22"/>
  <c r="R270" i="22"/>
  <c r="V270" i="22"/>
  <c r="R219" i="22"/>
  <c r="V219" i="22"/>
  <c r="V259" i="22"/>
  <c r="R259" i="22"/>
  <c r="R193" i="14"/>
  <c r="V193" i="14"/>
  <c r="V151" i="14"/>
  <c r="R151" i="14"/>
  <c r="R140" i="14"/>
  <c r="V140" i="14"/>
  <c r="V165" i="14"/>
  <c r="R165" i="14"/>
  <c r="V250" i="14"/>
  <c r="R250" i="14"/>
  <c r="V157" i="14"/>
  <c r="R157" i="14"/>
  <c r="V145" i="14"/>
  <c r="R145" i="14"/>
  <c r="V244" i="14"/>
  <c r="R244" i="14"/>
  <c r="V169" i="14"/>
  <c r="R169" i="14"/>
  <c r="V249" i="14"/>
  <c r="R249" i="14"/>
  <c r="V265" i="14"/>
  <c r="R265" i="14"/>
  <c r="Q267" i="18"/>
  <c r="T267" i="18"/>
  <c r="U267" i="18"/>
  <c r="U265" i="18"/>
  <c r="Q265" i="18"/>
  <c r="T265" i="18"/>
  <c r="U223" i="18"/>
  <c r="Q223" i="18"/>
  <c r="T223" i="18"/>
  <c r="U166" i="18"/>
  <c r="Q166" i="18"/>
  <c r="T166" i="18"/>
  <c r="Q235" i="18"/>
  <c r="T235" i="18"/>
  <c r="U235" i="18"/>
  <c r="T142" i="18"/>
  <c r="U142" i="18"/>
  <c r="Q142" i="18"/>
  <c r="U194" i="18"/>
  <c r="Q194" i="18"/>
  <c r="T194" i="18"/>
  <c r="Q197" i="18"/>
  <c r="U197" i="18"/>
  <c r="T197" i="18"/>
  <c r="Q221" i="18"/>
  <c r="T221" i="18"/>
  <c r="U221" i="18"/>
  <c r="U215" i="18"/>
  <c r="Q215" i="18"/>
  <c r="T215" i="18"/>
  <c r="U158" i="18"/>
  <c r="Q158" i="18"/>
  <c r="T158" i="18"/>
  <c r="Q241" i="38"/>
  <c r="T241" i="38"/>
  <c r="U241" i="38"/>
  <c r="U237" i="38"/>
  <c r="Q237" i="38"/>
  <c r="T237" i="38"/>
  <c r="U206" i="38"/>
  <c r="T206" i="38"/>
  <c r="Q206" i="38"/>
  <c r="Q253" i="38"/>
  <c r="T253" i="38"/>
  <c r="U253" i="38"/>
  <c r="Q139" i="38"/>
  <c r="U139" i="38"/>
  <c r="T139" i="38"/>
  <c r="T252" i="38"/>
  <c r="U252" i="38"/>
  <c r="Q252" i="38"/>
  <c r="T247" i="38"/>
  <c r="U247" i="38"/>
  <c r="Q247" i="38"/>
  <c r="Q239" i="38"/>
  <c r="U239" i="38"/>
  <c r="T239" i="38"/>
  <c r="T166" i="38"/>
  <c r="Q166" i="38"/>
  <c r="U166" i="38"/>
  <c r="Q229" i="38"/>
  <c r="T229" i="38"/>
  <c r="U229" i="38"/>
  <c r="U192" i="38"/>
  <c r="Q192" i="38"/>
  <c r="T192" i="38"/>
  <c r="R184" i="23"/>
  <c r="V184" i="23"/>
  <c r="R180" i="23"/>
  <c r="V180" i="23"/>
  <c r="V211" i="23"/>
  <c r="R211" i="23"/>
  <c r="R208" i="23"/>
  <c r="V208" i="23"/>
  <c r="R234" i="23"/>
  <c r="V234" i="23"/>
  <c r="T266" i="23"/>
  <c r="V266" i="23"/>
  <c r="R266" i="23"/>
  <c r="V257" i="23"/>
  <c r="R257" i="23"/>
  <c r="V197" i="23"/>
  <c r="R197" i="23"/>
  <c r="V146" i="23"/>
  <c r="R146" i="23"/>
  <c r="R160" i="23"/>
  <c r="V160" i="23"/>
  <c r="R203" i="23"/>
  <c r="V203" i="23"/>
  <c r="R235" i="23"/>
  <c r="V235" i="23"/>
  <c r="V265" i="25"/>
  <c r="R265" i="25"/>
  <c r="V166" i="25"/>
  <c r="R166" i="25"/>
  <c r="V187" i="25"/>
  <c r="R187" i="25"/>
  <c r="R195" i="25"/>
  <c r="V195" i="25"/>
  <c r="V243" i="25"/>
  <c r="R243" i="25"/>
  <c r="R247" i="25"/>
  <c r="V247" i="25"/>
  <c r="V181" i="25"/>
  <c r="R181" i="25"/>
  <c r="V229" i="25"/>
  <c r="R229" i="25"/>
  <c r="R249" i="25"/>
  <c r="V249" i="25"/>
  <c r="R139" i="25"/>
  <c r="V139" i="25"/>
  <c r="R240" i="25"/>
  <c r="V240" i="25"/>
  <c r="R196" i="25"/>
  <c r="V196" i="25"/>
  <c r="Q194" i="25"/>
  <c r="T194" i="25"/>
  <c r="U194" i="25"/>
  <c r="T183" i="25"/>
  <c r="U183" i="25"/>
  <c r="Q183" i="25"/>
  <c r="U250" i="25"/>
  <c r="Q250" i="25"/>
  <c r="T250" i="25"/>
  <c r="T169" i="25"/>
  <c r="U169" i="25"/>
  <c r="Q169" i="25"/>
  <c r="T233" i="25"/>
  <c r="U233" i="25"/>
  <c r="Q233" i="25"/>
  <c r="Q210" i="25"/>
  <c r="T210" i="25"/>
  <c r="U210" i="25"/>
  <c r="U195" i="25"/>
  <c r="Q195" i="25"/>
  <c r="T195" i="25"/>
  <c r="U209" i="25"/>
  <c r="Q209" i="25"/>
  <c r="T209" i="25"/>
  <c r="U193" i="25"/>
  <c r="T193" i="25"/>
  <c r="Q193" i="25"/>
  <c r="U262" i="25"/>
  <c r="Q262" i="25"/>
  <c r="T262" i="25"/>
  <c r="Q184" i="25"/>
  <c r="U184" i="25"/>
  <c r="T184" i="25"/>
  <c r="T207" i="20"/>
  <c r="U207" i="20"/>
  <c r="Q207" i="20"/>
  <c r="U148" i="20"/>
  <c r="Q148" i="20"/>
  <c r="T148" i="20"/>
  <c r="Q157" i="20"/>
  <c r="U157" i="20"/>
  <c r="T157" i="20"/>
  <c r="U199" i="20"/>
  <c r="T199" i="20"/>
  <c r="Q199" i="20"/>
  <c r="T229" i="20"/>
  <c r="U229" i="20"/>
  <c r="Q229" i="20"/>
  <c r="T247" i="20"/>
  <c r="Q247" i="20"/>
  <c r="U247" i="20"/>
  <c r="T242" i="20"/>
  <c r="U242" i="20"/>
  <c r="Q242" i="20"/>
  <c r="U246" i="20"/>
  <c r="Q246" i="20"/>
  <c r="T246" i="20"/>
  <c r="T196" i="20"/>
  <c r="U196" i="20"/>
  <c r="Q196" i="20"/>
  <c r="Q135" i="20"/>
  <c r="U135" i="20"/>
  <c r="T135" i="20"/>
  <c r="T211" i="20"/>
  <c r="U211" i="20"/>
  <c r="Q211" i="20"/>
  <c r="U218" i="20"/>
  <c r="Q218" i="20"/>
  <c r="T218" i="20"/>
  <c r="U270" i="29"/>
  <c r="Q270" i="29"/>
  <c r="T270" i="29"/>
  <c r="T201" i="29"/>
  <c r="U201" i="29"/>
  <c r="Q201" i="29"/>
  <c r="U207" i="29"/>
  <c r="T207" i="29"/>
  <c r="Q207" i="29"/>
  <c r="Q153" i="29"/>
  <c r="T153" i="29"/>
  <c r="U153" i="29"/>
  <c r="Q190" i="29"/>
  <c r="U190" i="29"/>
  <c r="T190" i="29"/>
  <c r="Q234" i="29"/>
  <c r="T234" i="29"/>
  <c r="U234" i="29"/>
  <c r="Q213" i="29"/>
  <c r="U213" i="29"/>
  <c r="T213" i="29"/>
  <c r="U171" i="29"/>
  <c r="Q171" i="29"/>
  <c r="T171" i="29"/>
  <c r="U162" i="29"/>
  <c r="Q162" i="29"/>
  <c r="T162" i="29"/>
  <c r="Q268" i="29"/>
  <c r="U268" i="29"/>
  <c r="T268" i="29"/>
  <c r="U178" i="29"/>
  <c r="Q178" i="29"/>
  <c r="T178" i="29"/>
  <c r="V162" i="31"/>
  <c r="R162" i="31"/>
  <c r="V184" i="31"/>
  <c r="R184" i="31"/>
  <c r="V250" i="31"/>
  <c r="R250" i="31"/>
  <c r="V199" i="31"/>
  <c r="R199" i="31"/>
  <c r="V253" i="31"/>
  <c r="R253" i="31"/>
  <c r="V174" i="31"/>
  <c r="R174" i="31"/>
  <c r="R224" i="31"/>
  <c r="V224" i="31"/>
  <c r="V252" i="31"/>
  <c r="R252" i="31"/>
  <c r="R163" i="31"/>
  <c r="V163" i="31"/>
  <c r="R164" i="31"/>
  <c r="V164" i="31"/>
  <c r="V155" i="31"/>
  <c r="R155" i="31"/>
  <c r="R150" i="31"/>
  <c r="V150" i="31"/>
  <c r="V239" i="18"/>
  <c r="R239" i="18"/>
  <c r="V156" i="18"/>
  <c r="R156" i="18"/>
  <c r="R269" i="18"/>
  <c r="V269" i="18"/>
  <c r="V174" i="18"/>
  <c r="R174" i="18"/>
  <c r="R220" i="18"/>
  <c r="V220" i="18"/>
  <c r="R208" i="18"/>
  <c r="V208" i="18"/>
  <c r="V149" i="18"/>
  <c r="R149" i="18"/>
  <c r="V207" i="18"/>
  <c r="R207" i="18"/>
  <c r="R245" i="18"/>
  <c r="V245" i="18"/>
  <c r="V151" i="18"/>
  <c r="R151" i="18"/>
  <c r="R241" i="18"/>
  <c r="V241" i="18"/>
  <c r="Q264" i="22"/>
  <c r="T264" i="22"/>
  <c r="U264" i="22"/>
  <c r="T184" i="22"/>
  <c r="U184" i="22"/>
  <c r="Q184" i="22"/>
  <c r="Q267" i="22"/>
  <c r="T267" i="22"/>
  <c r="U267" i="22"/>
  <c r="U172" i="22"/>
  <c r="T172" i="22"/>
  <c r="Q172" i="22"/>
  <c r="U209" i="22"/>
  <c r="Q209" i="22"/>
  <c r="T209" i="22"/>
  <c r="Q238" i="22"/>
  <c r="T238" i="22"/>
  <c r="U238" i="22"/>
  <c r="T162" i="22"/>
  <c r="Q162" i="22"/>
  <c r="U162" i="22"/>
  <c r="U250" i="22"/>
  <c r="Q250" i="22"/>
  <c r="T250" i="22"/>
  <c r="Q200" i="22"/>
  <c r="T200" i="22"/>
  <c r="U200" i="22"/>
  <c r="Q159" i="22"/>
  <c r="T159" i="22"/>
  <c r="U159" i="22"/>
  <c r="T213" i="22"/>
  <c r="U213" i="22"/>
  <c r="Q213" i="22"/>
  <c r="Q176" i="22"/>
  <c r="U176" i="22"/>
  <c r="U3" i="20"/>
  <c r="R3" i="32"/>
  <c r="V9" i="35"/>
  <c r="U257" i="35"/>
  <c r="V205" i="39"/>
  <c r="R205" i="39"/>
  <c r="V225" i="39"/>
  <c r="R225" i="39"/>
  <c r="R267" i="39"/>
  <c r="V267" i="39"/>
  <c r="V201" i="39"/>
  <c r="R201" i="39"/>
  <c r="V212" i="39"/>
  <c r="R212" i="39"/>
  <c r="V192" i="39"/>
  <c r="R192" i="39"/>
  <c r="V251" i="39"/>
  <c r="R251" i="39"/>
  <c r="R169" i="39"/>
  <c r="V169" i="39"/>
  <c r="V137" i="39"/>
  <c r="R137" i="39"/>
  <c r="V200" i="39"/>
  <c r="R200" i="39"/>
  <c r="R148" i="39"/>
  <c r="V148" i="39"/>
  <c r="R194" i="39"/>
  <c r="V194" i="39"/>
  <c r="V269" i="39"/>
  <c r="R269" i="39"/>
  <c r="R149" i="39"/>
  <c r="V149" i="39"/>
  <c r="V226" i="39"/>
  <c r="R226" i="39"/>
  <c r="V265" i="39"/>
  <c r="R265" i="39"/>
  <c r="R187" i="39"/>
  <c r="V187" i="39"/>
  <c r="R151" i="39"/>
  <c r="V151" i="39"/>
  <c r="V188" i="39"/>
  <c r="R188" i="39"/>
  <c r="V210" i="39"/>
  <c r="R210" i="39"/>
  <c r="R160" i="39"/>
  <c r="V160" i="39"/>
  <c r="V240" i="39"/>
  <c r="R240" i="39"/>
  <c r="V165" i="39"/>
  <c r="R165" i="39"/>
  <c r="V219" i="39"/>
  <c r="R219" i="39"/>
  <c r="R258" i="39"/>
  <c r="V258" i="39"/>
  <c r="T162" i="39"/>
  <c r="V162" i="39"/>
  <c r="R162" i="39"/>
  <c r="V252" i="39"/>
  <c r="R252" i="39"/>
  <c r="R231" i="39"/>
  <c r="V231" i="39"/>
  <c r="V170" i="39"/>
  <c r="R170" i="39"/>
  <c r="V215" i="39"/>
  <c r="R215" i="39"/>
  <c r="R177" i="39"/>
  <c r="V177" i="39"/>
  <c r="R189" i="39"/>
  <c r="V189" i="39"/>
  <c r="R256" i="39"/>
  <c r="V256" i="39"/>
  <c r="V261" i="39"/>
  <c r="R261" i="39"/>
  <c r="R145" i="39"/>
  <c r="V145" i="39"/>
  <c r="R181" i="32"/>
  <c r="V181" i="32"/>
  <c r="V142" i="32"/>
  <c r="R142" i="32"/>
  <c r="R225" i="32"/>
  <c r="V225" i="32"/>
  <c r="R192" i="32"/>
  <c r="V192" i="32"/>
  <c r="R201" i="32"/>
  <c r="V201" i="32"/>
  <c r="V264" i="32"/>
  <c r="R264" i="32"/>
  <c r="R164" i="32"/>
  <c r="V164" i="32"/>
  <c r="R255" i="32"/>
  <c r="V255" i="32"/>
  <c r="R221" i="32"/>
  <c r="V221" i="32"/>
  <c r="V171" i="32"/>
  <c r="R171" i="32"/>
  <c r="T189" i="32"/>
  <c r="V189" i="32"/>
  <c r="R189" i="32"/>
  <c r="R238" i="32"/>
  <c r="V238" i="32"/>
  <c r="V203" i="32"/>
  <c r="R203" i="32"/>
  <c r="V179" i="32"/>
  <c r="R179" i="32"/>
  <c r="V261" i="32"/>
  <c r="R261" i="32"/>
  <c r="R190" i="32"/>
  <c r="V190" i="32"/>
  <c r="V217" i="32"/>
  <c r="R217" i="32"/>
  <c r="V227" i="32"/>
  <c r="R227" i="32"/>
  <c r="R151" i="32"/>
  <c r="V151" i="32"/>
  <c r="R240" i="32"/>
  <c r="V240" i="32"/>
  <c r="V177" i="32"/>
  <c r="R177" i="32"/>
  <c r="V268" i="32"/>
  <c r="R268" i="32"/>
  <c r="V232" i="32"/>
  <c r="R232" i="32"/>
  <c r="R163" i="32"/>
  <c r="V163" i="32"/>
  <c r="V247" i="32"/>
  <c r="R247" i="32"/>
  <c r="V146" i="32"/>
  <c r="R146" i="32"/>
  <c r="V198" i="32"/>
  <c r="R198" i="32"/>
  <c r="V147" i="32"/>
  <c r="R147" i="32"/>
  <c r="R267" i="32"/>
  <c r="V267" i="32"/>
  <c r="V260" i="32"/>
  <c r="R260" i="32"/>
  <c r="R135" i="32"/>
  <c r="V135" i="32"/>
  <c r="R196" i="32"/>
  <c r="V196" i="32"/>
  <c r="V175" i="32"/>
  <c r="R175" i="32"/>
  <c r="V230" i="32"/>
  <c r="R230" i="32"/>
  <c r="T240" i="32"/>
  <c r="Q240" i="32"/>
  <c r="U240" i="32"/>
  <c r="Q183" i="32"/>
  <c r="U183" i="32"/>
  <c r="T183" i="32"/>
  <c r="U140" i="32"/>
  <c r="T140" i="32"/>
  <c r="Q140" i="32"/>
  <c r="Q154" i="32"/>
  <c r="U154" i="32"/>
  <c r="T154" i="32"/>
  <c r="Q200" i="32"/>
  <c r="T200" i="32"/>
  <c r="U200" i="32"/>
  <c r="Q203" i="32"/>
  <c r="T203" i="32"/>
  <c r="U203" i="32"/>
  <c r="U250" i="32"/>
  <c r="Q250" i="32"/>
  <c r="T250" i="32"/>
  <c r="T243" i="32"/>
  <c r="U243" i="32"/>
  <c r="Q243" i="32"/>
  <c r="Q149" i="32"/>
  <c r="T149" i="32"/>
  <c r="U149" i="32"/>
  <c r="Q195" i="32"/>
  <c r="U195" i="32"/>
  <c r="T195" i="32"/>
  <c r="T205" i="32"/>
  <c r="U205" i="32"/>
  <c r="Q205" i="32"/>
  <c r="U174" i="32"/>
  <c r="T174" i="32"/>
  <c r="Q174" i="32"/>
  <c r="U212" i="32"/>
  <c r="Q212" i="32"/>
  <c r="T212" i="32"/>
  <c r="U155" i="32"/>
  <c r="Q155" i="32"/>
  <c r="T155" i="32"/>
  <c r="T226" i="32"/>
  <c r="Q226" i="32"/>
  <c r="U226" i="32"/>
  <c r="U196" i="32"/>
  <c r="Q196" i="32"/>
  <c r="T196" i="32"/>
  <c r="U147" i="32"/>
  <c r="Q147" i="32"/>
  <c r="T147" i="32"/>
  <c r="T145" i="32"/>
  <c r="U145" i="32"/>
  <c r="Q145" i="32"/>
  <c r="U252" i="32"/>
  <c r="Q252" i="32"/>
  <c r="T252" i="32"/>
  <c r="T138" i="32"/>
  <c r="Q138" i="32"/>
  <c r="U138" i="32"/>
  <c r="T245" i="32"/>
  <c r="U245" i="32"/>
  <c r="Q245" i="32"/>
  <c r="Q165" i="32"/>
  <c r="T165" i="32"/>
  <c r="U165" i="32"/>
  <c r="Q209" i="32"/>
  <c r="U209" i="32"/>
  <c r="T209" i="32"/>
  <c r="U166" i="32"/>
  <c r="T166" i="32"/>
  <c r="Q166" i="32"/>
  <c r="Q224" i="32"/>
  <c r="U224" i="32"/>
  <c r="T224" i="32"/>
  <c r="U153" i="32"/>
  <c r="Q153" i="32"/>
  <c r="T153" i="32"/>
  <c r="T256" i="32"/>
  <c r="U256" i="32"/>
  <c r="Q256" i="32"/>
  <c r="Q202" i="32"/>
  <c r="T202" i="32"/>
  <c r="U202" i="32"/>
  <c r="T255" i="32"/>
  <c r="U255" i="32"/>
  <c r="Q255" i="32"/>
  <c r="Q249" i="32"/>
  <c r="T249" i="32"/>
  <c r="U249" i="32"/>
  <c r="Q248" i="32"/>
  <c r="T248" i="32"/>
  <c r="U248" i="32"/>
  <c r="Q159" i="32"/>
  <c r="T159" i="32"/>
  <c r="U159" i="32"/>
  <c r="U260" i="32"/>
  <c r="Q260" i="32"/>
  <c r="T260" i="32"/>
  <c r="Q189" i="32"/>
  <c r="U189" i="32"/>
  <c r="Q134" i="32"/>
  <c r="T134" i="32"/>
  <c r="U134" i="32"/>
  <c r="Q194" i="23"/>
  <c r="T194" i="23"/>
  <c r="U194" i="23"/>
  <c r="Q181" i="23"/>
  <c r="U181" i="23"/>
  <c r="T181" i="23"/>
  <c r="Q169" i="23"/>
  <c r="U169" i="23"/>
  <c r="T169" i="23"/>
  <c r="T201" i="23"/>
  <c r="Q201" i="23"/>
  <c r="U201" i="23"/>
  <c r="T262" i="23"/>
  <c r="U262" i="23"/>
  <c r="Q262" i="23"/>
  <c r="T159" i="23"/>
  <c r="U159" i="23"/>
  <c r="Q159" i="23"/>
  <c r="T187" i="23"/>
  <c r="U187" i="23"/>
  <c r="Q187" i="23"/>
  <c r="Q211" i="23"/>
  <c r="U211" i="23"/>
  <c r="T211" i="23"/>
  <c r="U184" i="23"/>
  <c r="Q184" i="23"/>
  <c r="T184" i="23"/>
  <c r="T138" i="23"/>
  <c r="U138" i="23"/>
  <c r="Q138" i="23"/>
  <c r="T153" i="23"/>
  <c r="U153" i="23"/>
  <c r="Q153" i="23"/>
  <c r="T265" i="23"/>
  <c r="U265" i="23"/>
  <c r="Q265" i="23"/>
  <c r="T158" i="23"/>
  <c r="Q158" i="23"/>
  <c r="U158" i="23"/>
  <c r="U261" i="23"/>
  <c r="Q261" i="23"/>
  <c r="T261" i="23"/>
  <c r="Q227" i="23"/>
  <c r="T227" i="23"/>
  <c r="U227" i="23"/>
  <c r="U246" i="23"/>
  <c r="Q246" i="23"/>
  <c r="T246" i="23"/>
  <c r="Q222" i="23"/>
  <c r="T222" i="23"/>
  <c r="U222" i="23"/>
  <c r="Q204" i="23"/>
  <c r="T204" i="23"/>
  <c r="U204" i="23"/>
  <c r="Q172" i="23"/>
  <c r="T172" i="23"/>
  <c r="U172" i="23"/>
  <c r="T170" i="23"/>
  <c r="Q170" i="23"/>
  <c r="U170" i="23"/>
  <c r="U228" i="23"/>
  <c r="Q228" i="23"/>
  <c r="T228" i="23"/>
  <c r="T174" i="23"/>
  <c r="Q174" i="23"/>
  <c r="U174" i="23"/>
  <c r="Q147" i="23"/>
  <c r="T147" i="23"/>
  <c r="U147" i="23"/>
  <c r="Q191" i="23"/>
  <c r="U191" i="23"/>
  <c r="T191" i="23"/>
  <c r="Q210" i="23"/>
  <c r="T210" i="23"/>
  <c r="U210" i="23"/>
  <c r="U221" i="23"/>
  <c r="T221" i="23"/>
  <c r="Q221" i="23"/>
  <c r="T241" i="23"/>
  <c r="U241" i="23"/>
  <c r="Q241" i="23"/>
  <c r="U259" i="23"/>
  <c r="Q259" i="23"/>
  <c r="T259" i="23"/>
  <c r="U179" i="23"/>
  <c r="T179" i="23"/>
  <c r="Q179" i="23"/>
  <c r="T255" i="23"/>
  <c r="U255" i="23"/>
  <c r="Q255" i="23"/>
  <c r="Q200" i="23"/>
  <c r="T200" i="23"/>
  <c r="U200" i="23"/>
  <c r="Q268" i="23"/>
  <c r="T268" i="23"/>
  <c r="U268" i="23"/>
  <c r="Q256" i="23"/>
  <c r="U256" i="23"/>
  <c r="T256" i="23"/>
  <c r="Q137" i="23"/>
  <c r="T137" i="23"/>
  <c r="U137" i="23"/>
  <c r="V145" i="30"/>
  <c r="R145" i="30"/>
  <c r="V167" i="30"/>
  <c r="R167" i="30"/>
  <c r="R269" i="30"/>
  <c r="V269" i="30"/>
  <c r="V152" i="30"/>
  <c r="R152" i="30"/>
  <c r="V179" i="30"/>
  <c r="R179" i="30"/>
  <c r="V217" i="30"/>
  <c r="R217" i="30"/>
  <c r="V216" i="30"/>
  <c r="R216" i="30"/>
  <c r="V232" i="30"/>
  <c r="R232" i="30"/>
  <c r="V220" i="30"/>
  <c r="R220" i="30"/>
  <c r="R210" i="30"/>
  <c r="V210" i="30"/>
  <c r="V231" i="30"/>
  <c r="R231" i="30"/>
  <c r="V147" i="30"/>
  <c r="R147" i="30"/>
  <c r="V239" i="30"/>
  <c r="R239" i="30"/>
  <c r="R205" i="30"/>
  <c r="V205" i="30"/>
  <c r="R211" i="30"/>
  <c r="V211" i="30"/>
  <c r="V185" i="30"/>
  <c r="R185" i="30"/>
  <c r="R184" i="30"/>
  <c r="V184" i="30"/>
  <c r="R244" i="30"/>
  <c r="V244" i="30"/>
  <c r="R218" i="30"/>
  <c r="V218" i="30"/>
  <c r="R178" i="30"/>
  <c r="V178" i="30"/>
  <c r="R186" i="30"/>
  <c r="V186" i="30"/>
  <c r="V248" i="30"/>
  <c r="R248" i="30"/>
  <c r="V225" i="30"/>
  <c r="R225" i="30"/>
  <c r="R219" i="30"/>
  <c r="V219" i="30"/>
  <c r="R208" i="30"/>
  <c r="V208" i="30"/>
  <c r="V142" i="30"/>
  <c r="R142" i="30"/>
  <c r="R177" i="30"/>
  <c r="V177" i="30"/>
  <c r="R146" i="30"/>
  <c r="V146" i="30"/>
  <c r="V258" i="30"/>
  <c r="R258" i="30"/>
  <c r="R214" i="30"/>
  <c r="V214" i="30"/>
  <c r="R170" i="30"/>
  <c r="V170" i="30"/>
  <c r="R195" i="30"/>
  <c r="V195" i="30"/>
  <c r="R224" i="30"/>
  <c r="V224" i="30"/>
  <c r="R161" i="30"/>
  <c r="V161" i="30"/>
  <c r="U213" i="30"/>
  <c r="Q213" i="30"/>
  <c r="T213" i="30"/>
  <c r="U237" i="30"/>
  <c r="Q237" i="30"/>
  <c r="T237" i="30"/>
  <c r="T155" i="30"/>
  <c r="Q155" i="30"/>
  <c r="U155" i="30"/>
  <c r="Q183" i="30"/>
  <c r="U183" i="30"/>
  <c r="T183" i="30"/>
  <c r="U201" i="30"/>
  <c r="T201" i="30"/>
  <c r="Q201" i="30"/>
  <c r="T190" i="30"/>
  <c r="U190" i="30"/>
  <c r="Q190" i="30"/>
  <c r="U210" i="30"/>
  <c r="Q210" i="30"/>
  <c r="T210" i="30"/>
  <c r="U248" i="30"/>
  <c r="T248" i="30"/>
  <c r="Q248" i="30"/>
  <c r="T203" i="30"/>
  <c r="U203" i="30"/>
  <c r="Q203" i="30"/>
  <c r="Q175" i="30"/>
  <c r="U175" i="30"/>
  <c r="T175" i="30"/>
  <c r="T195" i="30"/>
  <c r="Q195" i="30"/>
  <c r="U195" i="30"/>
  <c r="Q148" i="30"/>
  <c r="U148" i="30"/>
  <c r="T148" i="30"/>
  <c r="Q168" i="30"/>
  <c r="T168" i="30"/>
  <c r="U168" i="30"/>
  <c r="T153" i="30"/>
  <c r="Q153" i="30"/>
  <c r="U153" i="30"/>
  <c r="T267" i="30"/>
  <c r="Q267" i="30"/>
  <c r="U267" i="30"/>
  <c r="T149" i="30"/>
  <c r="Q149" i="30"/>
  <c r="U149" i="30"/>
  <c r="T264" i="30"/>
  <c r="Q264" i="30"/>
  <c r="U264" i="30"/>
  <c r="T145" i="30"/>
  <c r="U145" i="30"/>
  <c r="Q145" i="30"/>
  <c r="U214" i="30"/>
  <c r="Q214" i="30"/>
  <c r="T214" i="30"/>
  <c r="U221" i="30"/>
  <c r="Q221" i="30"/>
  <c r="T221" i="30"/>
  <c r="Q163" i="30"/>
  <c r="U163" i="30"/>
  <c r="T163" i="30"/>
  <c r="U265" i="30"/>
  <c r="T265" i="30"/>
  <c r="Q265" i="30"/>
  <c r="U230" i="30"/>
  <c r="T230" i="30"/>
  <c r="Q230" i="30"/>
  <c r="U205" i="30"/>
  <c r="Q205" i="30"/>
  <c r="T205" i="30"/>
  <c r="U182" i="30"/>
  <c r="T182" i="30"/>
  <c r="Q182" i="30"/>
  <c r="T242" i="30"/>
  <c r="U242" i="30"/>
  <c r="Q242" i="30"/>
  <c r="U150" i="30"/>
  <c r="Q150" i="30"/>
  <c r="T150" i="30"/>
  <c r="U218" i="30"/>
  <c r="Q218" i="30"/>
  <c r="T218" i="30"/>
  <c r="Q270" i="30"/>
  <c r="U270" i="30"/>
  <c r="T270" i="30"/>
  <c r="T178" i="30"/>
  <c r="U178" i="30"/>
  <c r="Q178" i="30"/>
  <c r="U142" i="30"/>
  <c r="Q142" i="30"/>
  <c r="T142" i="30"/>
  <c r="T140" i="30"/>
  <c r="Q140" i="30"/>
  <c r="U140" i="30"/>
  <c r="T259" i="30"/>
  <c r="U259" i="30"/>
  <c r="Q259" i="30"/>
  <c r="Q226" i="30"/>
  <c r="T226" i="30"/>
  <c r="U226" i="30"/>
  <c r="R173" i="24"/>
  <c r="V173" i="24"/>
  <c r="V205" i="24"/>
  <c r="R205" i="24"/>
  <c r="R150" i="24"/>
  <c r="V150" i="24"/>
  <c r="R168" i="24"/>
  <c r="V168" i="24"/>
  <c r="V235" i="24"/>
  <c r="R235" i="24"/>
  <c r="R145" i="24"/>
  <c r="V145" i="24"/>
  <c r="R215" i="24"/>
  <c r="V215" i="24"/>
  <c r="V189" i="24"/>
  <c r="R189" i="24"/>
  <c r="V166" i="24"/>
  <c r="R166" i="24"/>
  <c r="V174" i="24"/>
  <c r="R174" i="24"/>
  <c r="V175" i="24"/>
  <c r="R175" i="24"/>
  <c r="R268" i="24"/>
  <c r="V268" i="24"/>
  <c r="V186" i="24"/>
  <c r="R186" i="24"/>
  <c r="R141" i="24"/>
  <c r="V141" i="24"/>
  <c r="V249" i="24"/>
  <c r="R249" i="24"/>
  <c r="V148" i="24"/>
  <c r="R148" i="24"/>
  <c r="V193" i="24"/>
  <c r="R193" i="24"/>
  <c r="R239" i="24"/>
  <c r="V239" i="24"/>
  <c r="V181" i="24"/>
  <c r="R181" i="24"/>
  <c r="V139" i="24"/>
  <c r="R139" i="24"/>
  <c r="V158" i="24"/>
  <c r="R158" i="24"/>
  <c r="R236" i="24"/>
  <c r="V236" i="24"/>
  <c r="V234" i="24"/>
  <c r="R234" i="24"/>
  <c r="V242" i="24"/>
  <c r="R242" i="24"/>
  <c r="R204" i="24"/>
  <c r="V204" i="24"/>
  <c r="V237" i="24"/>
  <c r="R237" i="24"/>
  <c r="V225" i="24"/>
  <c r="R225" i="24"/>
  <c r="R238" i="24"/>
  <c r="V238" i="24"/>
  <c r="V137" i="24"/>
  <c r="R137" i="24"/>
  <c r="R206" i="24"/>
  <c r="V206" i="24"/>
  <c r="V222" i="24"/>
  <c r="R222" i="24"/>
  <c r="R241" i="24"/>
  <c r="V241" i="24"/>
  <c r="R232" i="24"/>
  <c r="V232" i="24"/>
  <c r="V185" i="24"/>
  <c r="R185" i="24"/>
  <c r="Q190" i="14"/>
  <c r="T190" i="14"/>
  <c r="U190" i="14"/>
  <c r="Q232" i="14"/>
  <c r="T232" i="14"/>
  <c r="U232" i="14"/>
  <c r="U151" i="14"/>
  <c r="Q151" i="14"/>
  <c r="T151" i="14"/>
  <c r="U248" i="14"/>
  <c r="T248" i="14"/>
  <c r="Q248" i="14"/>
  <c r="U180" i="14"/>
  <c r="T180" i="14"/>
  <c r="Q180" i="14"/>
  <c r="T216" i="14"/>
  <c r="U216" i="14"/>
  <c r="Q216" i="14"/>
  <c r="T163" i="14"/>
  <c r="U163" i="14"/>
  <c r="Q163" i="14"/>
  <c r="T224" i="14"/>
  <c r="U224" i="14"/>
  <c r="Q224" i="14"/>
  <c r="Q162" i="14"/>
  <c r="T162" i="14"/>
  <c r="U162" i="14"/>
  <c r="Q258" i="14"/>
  <c r="T258" i="14"/>
  <c r="U258" i="14"/>
  <c r="T186" i="14"/>
  <c r="U186" i="14"/>
  <c r="Q186" i="14"/>
  <c r="T205" i="14"/>
  <c r="Q205" i="14"/>
  <c r="U205" i="14"/>
  <c r="T237" i="14"/>
  <c r="U237" i="14"/>
  <c r="Q237" i="14"/>
  <c r="Q198" i="14"/>
  <c r="U198" i="14"/>
  <c r="T198" i="14"/>
  <c r="Q176" i="14"/>
  <c r="T176" i="14"/>
  <c r="U176" i="14"/>
  <c r="T196" i="14"/>
  <c r="U196" i="14"/>
  <c r="Q196" i="14"/>
  <c r="Q260" i="14"/>
  <c r="T260" i="14"/>
  <c r="U260" i="14"/>
  <c r="U165" i="14"/>
  <c r="Q165" i="14"/>
  <c r="T165" i="14"/>
  <c r="U135" i="14"/>
  <c r="Q135" i="14"/>
  <c r="T135" i="14"/>
  <c r="U267" i="14"/>
  <c r="Q267" i="14"/>
  <c r="T267" i="14"/>
  <c r="T240" i="14"/>
  <c r="U240" i="14"/>
  <c r="Q240" i="14"/>
  <c r="Q217" i="14"/>
  <c r="U217" i="14"/>
  <c r="T217" i="14"/>
  <c r="Q145" i="14"/>
  <c r="T145" i="14"/>
  <c r="U145" i="14"/>
  <c r="T148" i="14"/>
  <c r="U148" i="14"/>
  <c r="Q148" i="14"/>
  <c r="Q143" i="14"/>
  <c r="T143" i="14"/>
  <c r="U143" i="14"/>
  <c r="U218" i="14"/>
  <c r="T218" i="14"/>
  <c r="Q218" i="14"/>
  <c r="U253" i="14"/>
  <c r="Q253" i="14"/>
  <c r="T253" i="14"/>
  <c r="Q194" i="14"/>
  <c r="U194" i="14"/>
  <c r="T194" i="14"/>
  <c r="T244" i="14"/>
  <c r="Q244" i="14"/>
  <c r="U244" i="14"/>
  <c r="U226" i="14"/>
  <c r="Q226" i="14"/>
  <c r="T226" i="14"/>
  <c r="Q246" i="14"/>
  <c r="T246" i="14"/>
  <c r="U246" i="14"/>
  <c r="Q266" i="14"/>
  <c r="T266" i="14"/>
  <c r="U266" i="14"/>
  <c r="Q243" i="14"/>
  <c r="T243" i="14"/>
  <c r="U243" i="14"/>
  <c r="Q193" i="14"/>
  <c r="U193" i="14"/>
  <c r="T193" i="14"/>
  <c r="V135" i="20"/>
  <c r="R135" i="20"/>
  <c r="R225" i="20"/>
  <c r="V225" i="20"/>
  <c r="V199" i="20"/>
  <c r="R199" i="20"/>
  <c r="V141" i="20"/>
  <c r="R141" i="20"/>
  <c r="R159" i="20"/>
  <c r="V159" i="20"/>
  <c r="R255" i="20"/>
  <c r="V255" i="20"/>
  <c r="R219" i="20"/>
  <c r="V219" i="20"/>
  <c r="V237" i="20"/>
  <c r="R237" i="20"/>
  <c r="R214" i="20"/>
  <c r="V214" i="20"/>
  <c r="T146" i="20"/>
  <c r="R146" i="20"/>
  <c r="V146" i="20"/>
  <c r="T210" i="20"/>
  <c r="V210" i="20"/>
  <c r="R210" i="20"/>
  <c r="V150" i="20"/>
  <c r="R150" i="20"/>
  <c r="V254" i="20"/>
  <c r="R254" i="20"/>
  <c r="R228" i="20"/>
  <c r="V228" i="20"/>
  <c r="R169" i="20"/>
  <c r="V169" i="20"/>
  <c r="V258" i="20"/>
  <c r="R258" i="20"/>
  <c r="V192" i="20"/>
  <c r="R192" i="20"/>
  <c r="T142" i="20"/>
  <c r="R142" i="20"/>
  <c r="V142" i="20"/>
  <c r="V166" i="20"/>
  <c r="R166" i="20"/>
  <c r="V211" i="20"/>
  <c r="R211" i="20"/>
  <c r="R247" i="20"/>
  <c r="V247" i="20"/>
  <c r="R251" i="20"/>
  <c r="V251" i="20"/>
  <c r="R201" i="20"/>
  <c r="V201" i="20"/>
  <c r="V156" i="20"/>
  <c r="R156" i="20"/>
  <c r="V243" i="20"/>
  <c r="R243" i="20"/>
  <c r="R194" i="20"/>
  <c r="V194" i="20"/>
  <c r="R164" i="20"/>
  <c r="V164" i="20"/>
  <c r="R185" i="20"/>
  <c r="V185" i="20"/>
  <c r="V203" i="20"/>
  <c r="R203" i="20"/>
  <c r="R154" i="20"/>
  <c r="V154" i="20"/>
  <c r="T234" i="20"/>
  <c r="V234" i="20"/>
  <c r="R234" i="20"/>
  <c r="V188" i="20"/>
  <c r="R188" i="20"/>
  <c r="V236" i="20"/>
  <c r="R236" i="20"/>
  <c r="R248" i="20"/>
  <c r="V248" i="20"/>
  <c r="R179" i="20"/>
  <c r="V179" i="20"/>
  <c r="T252" i="24"/>
  <c r="U252" i="24"/>
  <c r="Q252" i="24"/>
  <c r="U261" i="24"/>
  <c r="T261" i="24"/>
  <c r="Q261" i="24"/>
  <c r="T198" i="24"/>
  <c r="U198" i="24"/>
  <c r="Q198" i="24"/>
  <c r="T176" i="24"/>
  <c r="Q176" i="24"/>
  <c r="U176" i="24"/>
  <c r="U270" i="24"/>
  <c r="Q270" i="24"/>
  <c r="T270" i="24"/>
  <c r="U263" i="24"/>
  <c r="Q263" i="24"/>
  <c r="T263" i="24"/>
  <c r="Q147" i="24"/>
  <c r="T147" i="24"/>
  <c r="U147" i="24"/>
  <c r="T158" i="24"/>
  <c r="U158" i="24"/>
  <c r="Q158" i="24"/>
  <c r="T195" i="24"/>
  <c r="U195" i="24"/>
  <c r="Q195" i="24"/>
  <c r="U262" i="24"/>
  <c r="Q262" i="24"/>
  <c r="T262" i="24"/>
  <c r="Q241" i="24"/>
  <c r="U241" i="24"/>
  <c r="T241" i="24"/>
  <c r="U179" i="24"/>
  <c r="Q179" i="24"/>
  <c r="T179" i="24"/>
  <c r="U258" i="24"/>
  <c r="Q258" i="24"/>
  <c r="T258" i="24"/>
  <c r="U168" i="24"/>
  <c r="Q168" i="24"/>
  <c r="T168" i="24"/>
  <c r="T143" i="24"/>
  <c r="Q143" i="24"/>
  <c r="U143" i="24"/>
  <c r="U236" i="24"/>
  <c r="T236" i="24"/>
  <c r="Q236" i="24"/>
  <c r="Q215" i="24"/>
  <c r="U215" i="24"/>
  <c r="T215" i="24"/>
  <c r="T265" i="24"/>
  <c r="Q265" i="24"/>
  <c r="U265" i="24"/>
  <c r="U230" i="24"/>
  <c r="Q230" i="24"/>
  <c r="T230" i="24"/>
  <c r="Q145" i="24"/>
  <c r="T145" i="24"/>
  <c r="U145" i="24"/>
  <c r="T220" i="24"/>
  <c r="Q220" i="24"/>
  <c r="U220" i="24"/>
  <c r="U194" i="24"/>
  <c r="Q194" i="24"/>
  <c r="T194" i="24"/>
  <c r="T268" i="24"/>
  <c r="U268" i="24"/>
  <c r="Q268" i="24"/>
  <c r="Q248" i="24"/>
  <c r="U248" i="24"/>
  <c r="T248" i="24"/>
  <c r="Q148" i="24"/>
  <c r="T148" i="24"/>
  <c r="U148" i="24"/>
  <c r="Q255" i="24"/>
  <c r="T255" i="24"/>
  <c r="U255" i="24"/>
  <c r="U222" i="24"/>
  <c r="Q222" i="24"/>
  <c r="T222" i="24"/>
  <c r="Q149" i="24"/>
  <c r="T149" i="24"/>
  <c r="U149" i="24"/>
  <c r="U184" i="24"/>
  <c r="T184" i="24"/>
  <c r="Q184" i="24"/>
  <c r="T165" i="24"/>
  <c r="Q165" i="24"/>
  <c r="U165" i="24"/>
  <c r="T175" i="24"/>
  <c r="U175" i="24"/>
  <c r="Q175" i="24"/>
  <c r="Q146" i="24"/>
  <c r="U146" i="24"/>
  <c r="Q186" i="24"/>
  <c r="U186" i="24"/>
  <c r="T186" i="24"/>
  <c r="T206" i="24"/>
  <c r="Q206" i="24"/>
  <c r="U206" i="24"/>
  <c r="R216" i="26"/>
  <c r="V216" i="26"/>
  <c r="V177" i="26"/>
  <c r="R177" i="26"/>
  <c r="V239" i="26"/>
  <c r="R239" i="26"/>
  <c r="T136" i="26"/>
  <c r="V136" i="26"/>
  <c r="R136" i="26"/>
  <c r="R203" i="26"/>
  <c r="V203" i="26"/>
  <c r="R163" i="26"/>
  <c r="V163" i="26"/>
  <c r="V195" i="26"/>
  <c r="R195" i="26"/>
  <c r="R225" i="26"/>
  <c r="V225" i="26"/>
  <c r="R224" i="26"/>
  <c r="V224" i="26"/>
  <c r="R170" i="26"/>
  <c r="V170" i="26"/>
  <c r="V148" i="26"/>
  <c r="R148" i="26"/>
  <c r="R254" i="26"/>
  <c r="V254" i="26"/>
  <c r="R217" i="26"/>
  <c r="V217" i="26"/>
  <c r="V145" i="26"/>
  <c r="R145" i="26"/>
  <c r="V231" i="26"/>
  <c r="R231" i="26"/>
  <c r="V140" i="26"/>
  <c r="R140" i="26"/>
  <c r="V214" i="26"/>
  <c r="R214" i="26"/>
  <c r="V268" i="26"/>
  <c r="R268" i="26"/>
  <c r="R223" i="26"/>
  <c r="V223" i="26"/>
  <c r="R255" i="26"/>
  <c r="V255" i="26"/>
  <c r="V234" i="26"/>
  <c r="R234" i="26"/>
  <c r="V235" i="26"/>
  <c r="R235" i="26"/>
  <c r="R260" i="26"/>
  <c r="V260" i="26"/>
  <c r="R158" i="26"/>
  <c r="V158" i="26"/>
  <c r="R182" i="26"/>
  <c r="V182" i="26"/>
  <c r="R138" i="26"/>
  <c r="V138" i="26"/>
  <c r="V202" i="26"/>
  <c r="R202" i="26"/>
  <c r="V204" i="26"/>
  <c r="R204" i="26"/>
  <c r="V172" i="26"/>
  <c r="R172" i="26"/>
  <c r="V269" i="26"/>
  <c r="R269" i="26"/>
  <c r="R160" i="26"/>
  <c r="V160" i="26"/>
  <c r="R246" i="26"/>
  <c r="V246" i="26"/>
  <c r="R187" i="26"/>
  <c r="V187" i="26"/>
  <c r="V262" i="26"/>
  <c r="R262" i="26"/>
  <c r="V150" i="38"/>
  <c r="R150" i="38"/>
  <c r="R174" i="38"/>
  <c r="V174" i="38"/>
  <c r="R147" i="38"/>
  <c r="V147" i="38"/>
  <c r="V254" i="38"/>
  <c r="R254" i="38"/>
  <c r="V203" i="38"/>
  <c r="R203" i="38"/>
  <c r="R251" i="38"/>
  <c r="V251" i="38"/>
  <c r="R195" i="38"/>
  <c r="V195" i="38"/>
  <c r="V240" i="38"/>
  <c r="R240" i="38"/>
  <c r="V141" i="38"/>
  <c r="R141" i="38"/>
  <c r="V222" i="38"/>
  <c r="R222" i="38"/>
  <c r="R157" i="38"/>
  <c r="V157" i="38"/>
  <c r="V152" i="38"/>
  <c r="R152" i="38"/>
  <c r="R169" i="38"/>
  <c r="V169" i="38"/>
  <c r="V153" i="38"/>
  <c r="R153" i="38"/>
  <c r="R193" i="38"/>
  <c r="V193" i="38"/>
  <c r="V146" i="38"/>
  <c r="R146" i="38"/>
  <c r="V268" i="38"/>
  <c r="R268" i="38"/>
  <c r="V177" i="38"/>
  <c r="R177" i="38"/>
  <c r="V250" i="38"/>
  <c r="R250" i="38"/>
  <c r="V264" i="38"/>
  <c r="R264" i="38"/>
  <c r="V266" i="38"/>
  <c r="R266" i="38"/>
  <c r="V151" i="38"/>
  <c r="R151" i="38"/>
  <c r="V185" i="38"/>
  <c r="R185" i="38"/>
  <c r="R189" i="38"/>
  <c r="V189" i="38"/>
  <c r="V243" i="38"/>
  <c r="R243" i="38"/>
  <c r="V234" i="38"/>
  <c r="R234" i="38"/>
  <c r="V214" i="38"/>
  <c r="R214" i="38"/>
  <c r="V265" i="38"/>
  <c r="R265" i="38"/>
  <c r="V143" i="38"/>
  <c r="R143" i="38"/>
  <c r="R221" i="38"/>
  <c r="V221" i="38"/>
  <c r="R187" i="38"/>
  <c r="V187" i="38"/>
  <c r="R258" i="38"/>
  <c r="V258" i="38"/>
  <c r="R190" i="38"/>
  <c r="V190" i="38"/>
  <c r="R186" i="38"/>
  <c r="V186" i="38"/>
  <c r="Q141" i="39"/>
  <c r="U141" i="39"/>
  <c r="T141" i="39"/>
  <c r="U248" i="39"/>
  <c r="T248" i="39"/>
  <c r="Q248" i="39"/>
  <c r="T210" i="39"/>
  <c r="U210" i="39"/>
  <c r="Q210" i="39"/>
  <c r="T169" i="39"/>
  <c r="U169" i="39"/>
  <c r="Q169" i="39"/>
  <c r="T222" i="39"/>
  <c r="U222" i="39"/>
  <c r="Q222" i="39"/>
  <c r="U262" i="39"/>
  <c r="Q262" i="39"/>
  <c r="T262" i="39"/>
  <c r="U160" i="39"/>
  <c r="Q160" i="39"/>
  <c r="T160" i="39"/>
  <c r="T242" i="39"/>
  <c r="U242" i="39"/>
  <c r="Q242" i="39"/>
  <c r="Q234" i="39"/>
  <c r="U234" i="39"/>
  <c r="T234" i="39"/>
  <c r="Q268" i="39"/>
  <c r="U268" i="39"/>
  <c r="T268" i="39"/>
  <c r="T175" i="39"/>
  <c r="Q175" i="39"/>
  <c r="U175" i="39"/>
  <c r="U253" i="39"/>
  <c r="Q253" i="39"/>
  <c r="T253" i="39"/>
  <c r="T197" i="39"/>
  <c r="Q197" i="39"/>
  <c r="U197" i="39"/>
  <c r="T184" i="39"/>
  <c r="Q184" i="39"/>
  <c r="U184" i="39"/>
  <c r="T159" i="39"/>
  <c r="U159" i="39"/>
  <c r="Q159" i="39"/>
  <c r="T180" i="39"/>
  <c r="Q180" i="39"/>
  <c r="U180" i="39"/>
  <c r="U246" i="39"/>
  <c r="Q246" i="39"/>
  <c r="T246" i="39"/>
  <c r="U177" i="39"/>
  <c r="Q177" i="39"/>
  <c r="T177" i="39"/>
  <c r="Q166" i="39"/>
  <c r="T166" i="39"/>
  <c r="U166" i="39"/>
  <c r="T260" i="39"/>
  <c r="Q260" i="39"/>
  <c r="U260" i="39"/>
  <c r="Q208" i="39"/>
  <c r="U208" i="39"/>
  <c r="T208" i="39"/>
  <c r="Q187" i="39"/>
  <c r="U187" i="39"/>
  <c r="T187" i="39"/>
  <c r="Q269" i="39"/>
  <c r="T269" i="39"/>
  <c r="U269" i="39"/>
  <c r="T148" i="39"/>
  <c r="U148" i="39"/>
  <c r="Q148" i="39"/>
  <c r="T151" i="39"/>
  <c r="U151" i="39"/>
  <c r="Q151" i="39"/>
  <c r="U167" i="39"/>
  <c r="Q167" i="39"/>
  <c r="T167" i="39"/>
  <c r="U156" i="39"/>
  <c r="Q156" i="39"/>
  <c r="T156" i="39"/>
  <c r="T140" i="39"/>
  <c r="U140" i="39"/>
  <c r="Q140" i="39"/>
  <c r="T217" i="39"/>
  <c r="U217" i="39"/>
  <c r="Q217" i="39"/>
  <c r="U239" i="39"/>
  <c r="Q239" i="39"/>
  <c r="T239" i="39"/>
  <c r="T218" i="39"/>
  <c r="Q218" i="39"/>
  <c r="U218" i="39"/>
  <c r="Q213" i="39"/>
  <c r="U213" i="39"/>
  <c r="T213" i="39"/>
  <c r="T205" i="39"/>
  <c r="Q205" i="39"/>
  <c r="U205" i="39"/>
  <c r="Q150" i="39"/>
  <c r="U150" i="39"/>
  <c r="T150" i="39"/>
  <c r="T157" i="39"/>
  <c r="U157" i="39"/>
  <c r="Q157" i="39"/>
  <c r="T181" i="29"/>
  <c r="V181" i="29"/>
  <c r="R181" i="29"/>
  <c r="R152" i="29"/>
  <c r="V152" i="29"/>
  <c r="V171" i="29"/>
  <c r="R171" i="29"/>
  <c r="V199" i="29"/>
  <c r="R199" i="29"/>
  <c r="V252" i="29"/>
  <c r="R252" i="29"/>
  <c r="V251" i="29"/>
  <c r="R251" i="29"/>
  <c r="V192" i="29"/>
  <c r="R192" i="29"/>
  <c r="V200" i="29"/>
  <c r="R200" i="29"/>
  <c r="V237" i="29"/>
  <c r="R237" i="29"/>
  <c r="V179" i="29"/>
  <c r="R179" i="29"/>
  <c r="R214" i="29"/>
  <c r="V214" i="29"/>
  <c r="R151" i="29"/>
  <c r="V151" i="29"/>
  <c r="V172" i="29"/>
  <c r="R172" i="29"/>
  <c r="V207" i="29"/>
  <c r="R207" i="29"/>
  <c r="R224" i="29"/>
  <c r="V224" i="29"/>
  <c r="R262" i="29"/>
  <c r="V262" i="29"/>
  <c r="R156" i="29"/>
  <c r="V156" i="29"/>
  <c r="V225" i="29"/>
  <c r="R225" i="29"/>
  <c r="V232" i="29"/>
  <c r="R232" i="29"/>
  <c r="R182" i="29"/>
  <c r="V182" i="29"/>
  <c r="T143" i="29"/>
  <c r="R143" i="29"/>
  <c r="V143" i="29"/>
  <c r="R190" i="29"/>
  <c r="V190" i="29"/>
  <c r="V233" i="29"/>
  <c r="R233" i="29"/>
  <c r="R162" i="29"/>
  <c r="V162" i="29"/>
  <c r="V175" i="29"/>
  <c r="R175" i="29"/>
  <c r="V176" i="29"/>
  <c r="R176" i="29"/>
  <c r="V145" i="29"/>
  <c r="R145" i="29"/>
  <c r="V201" i="29"/>
  <c r="R201" i="29"/>
  <c r="R160" i="29"/>
  <c r="V160" i="29"/>
  <c r="R218" i="29"/>
  <c r="V218" i="29"/>
  <c r="R230" i="29"/>
  <c r="V230" i="29"/>
  <c r="R229" i="29"/>
  <c r="V229" i="29"/>
  <c r="V227" i="29"/>
  <c r="R227" i="29"/>
  <c r="R203" i="29"/>
  <c r="V203" i="29"/>
  <c r="T205" i="26"/>
  <c r="Q205" i="26"/>
  <c r="U205" i="26"/>
  <c r="U165" i="26"/>
  <c r="Q165" i="26"/>
  <c r="T165" i="26"/>
  <c r="Q253" i="26"/>
  <c r="U253" i="26"/>
  <c r="T253" i="26"/>
  <c r="T236" i="26"/>
  <c r="U236" i="26"/>
  <c r="Q236" i="26"/>
  <c r="T143" i="26"/>
  <c r="Q143" i="26"/>
  <c r="U143" i="26"/>
  <c r="U140" i="26"/>
  <c r="Q140" i="26"/>
  <c r="T140" i="26"/>
  <c r="T160" i="26"/>
  <c r="Q160" i="26"/>
  <c r="U160" i="26"/>
  <c r="T218" i="26"/>
  <c r="Q218" i="26"/>
  <c r="U218" i="26"/>
  <c r="T193" i="26"/>
  <c r="U193" i="26"/>
  <c r="Q193" i="26"/>
  <c r="T187" i="26"/>
  <c r="Q187" i="26"/>
  <c r="U187" i="26"/>
  <c r="U190" i="26"/>
  <c r="Q190" i="26"/>
  <c r="T190" i="26"/>
  <c r="Q249" i="26"/>
  <c r="U249" i="26"/>
  <c r="T249" i="26"/>
  <c r="T263" i="26"/>
  <c r="U263" i="26"/>
  <c r="Q263" i="26"/>
  <c r="U269" i="26"/>
  <c r="Q269" i="26"/>
  <c r="T269" i="26"/>
  <c r="Q184" i="26"/>
  <c r="T184" i="26"/>
  <c r="U184" i="26"/>
  <c r="T177" i="26"/>
  <c r="U177" i="26"/>
  <c r="Q177" i="26"/>
  <c r="T207" i="26"/>
  <c r="Q207" i="26"/>
  <c r="U207" i="26"/>
  <c r="T235" i="26"/>
  <c r="U235" i="26"/>
  <c r="Q235" i="26"/>
  <c r="T188" i="26"/>
  <c r="U188" i="26"/>
  <c r="Q188" i="26"/>
  <c r="U183" i="26"/>
  <c r="T183" i="26"/>
  <c r="Q183" i="26"/>
  <c r="Q175" i="26"/>
  <c r="U175" i="26"/>
  <c r="T175" i="26"/>
  <c r="Q196" i="26"/>
  <c r="T196" i="26"/>
  <c r="U196" i="26"/>
  <c r="U209" i="26"/>
  <c r="T209" i="26"/>
  <c r="Q209" i="26"/>
  <c r="U257" i="26"/>
  <c r="Q257" i="26"/>
  <c r="T257" i="26"/>
  <c r="U161" i="26"/>
  <c r="Q161" i="26"/>
  <c r="T161" i="26"/>
  <c r="T141" i="26"/>
  <c r="U141" i="26"/>
  <c r="Q141" i="26"/>
  <c r="T191" i="26"/>
  <c r="Q191" i="26"/>
  <c r="U191" i="26"/>
  <c r="T163" i="26"/>
  <c r="Q163" i="26"/>
  <c r="U163" i="26"/>
  <c r="T250" i="26"/>
  <c r="U250" i="26"/>
  <c r="Q250" i="26"/>
  <c r="Q238" i="26"/>
  <c r="U238" i="26"/>
  <c r="T238" i="26"/>
  <c r="U242" i="26"/>
  <c r="T242" i="26"/>
  <c r="Q242" i="26"/>
  <c r="T208" i="26"/>
  <c r="Q208" i="26"/>
  <c r="U208" i="26"/>
  <c r="U168" i="26"/>
  <c r="Q168" i="26"/>
  <c r="T168" i="26"/>
  <c r="Q136" i="26"/>
  <c r="U136" i="26"/>
  <c r="U188" i="31"/>
  <c r="T188" i="31"/>
  <c r="Q188" i="31"/>
  <c r="T167" i="31"/>
  <c r="Q167" i="31"/>
  <c r="U167" i="31"/>
  <c r="U194" i="31"/>
  <c r="T194" i="31"/>
  <c r="Q194" i="31"/>
  <c r="T148" i="31"/>
  <c r="U148" i="31"/>
  <c r="Q148" i="31"/>
  <c r="U269" i="31"/>
  <c r="Q269" i="31"/>
  <c r="T269" i="31"/>
  <c r="U264" i="31"/>
  <c r="T264" i="31"/>
  <c r="Q264" i="31"/>
  <c r="U211" i="31"/>
  <c r="Q211" i="31"/>
  <c r="T211" i="31"/>
  <c r="U162" i="31"/>
  <c r="Q162" i="31"/>
  <c r="T162" i="31"/>
  <c r="Q173" i="31"/>
  <c r="U173" i="31"/>
  <c r="T173" i="31"/>
  <c r="T178" i="31"/>
  <c r="Q178" i="31"/>
  <c r="U178" i="31"/>
  <c r="T149" i="31"/>
  <c r="Q149" i="31"/>
  <c r="U149" i="31"/>
  <c r="T219" i="31"/>
  <c r="Q219" i="31"/>
  <c r="U219" i="31"/>
  <c r="Q143" i="31"/>
  <c r="U143" i="31"/>
  <c r="T143" i="31"/>
  <c r="T172" i="31"/>
  <c r="U172" i="31"/>
  <c r="Q172" i="31"/>
  <c r="Q154" i="31"/>
  <c r="U154" i="31"/>
  <c r="T154" i="31"/>
  <c r="U260" i="31"/>
  <c r="T260" i="31"/>
  <c r="Q260" i="31"/>
  <c r="U159" i="31"/>
  <c r="T159" i="31"/>
  <c r="Q159" i="31"/>
  <c r="U240" i="31"/>
  <c r="Q240" i="31"/>
  <c r="T240" i="31"/>
  <c r="T144" i="31"/>
  <c r="U144" i="31"/>
  <c r="Q144" i="31"/>
  <c r="U198" i="31"/>
  <c r="T198" i="31"/>
  <c r="Q198" i="31"/>
  <c r="U243" i="31"/>
  <c r="Q243" i="31"/>
  <c r="T243" i="31"/>
  <c r="U142" i="31"/>
  <c r="Q142" i="31"/>
  <c r="T142" i="31"/>
  <c r="Q168" i="31"/>
  <c r="T168" i="31"/>
  <c r="U168" i="31"/>
  <c r="T268" i="31"/>
  <c r="Q268" i="31"/>
  <c r="U268" i="31"/>
  <c r="U216" i="31"/>
  <c r="Q216" i="31"/>
  <c r="T216" i="31"/>
  <c r="Q182" i="31"/>
  <c r="T182" i="31"/>
  <c r="U182" i="31"/>
  <c r="U200" i="31"/>
  <c r="T200" i="31"/>
  <c r="Q200" i="31"/>
  <c r="Q183" i="31"/>
  <c r="T183" i="31"/>
  <c r="U183" i="31"/>
  <c r="T134" i="31"/>
  <c r="U134" i="31"/>
  <c r="Q134" i="31"/>
  <c r="Q208" i="31"/>
  <c r="U208" i="31"/>
  <c r="Q163" i="31"/>
  <c r="U163" i="31"/>
  <c r="T163" i="31"/>
  <c r="Q209" i="31"/>
  <c r="U209" i="31"/>
  <c r="T209" i="31"/>
  <c r="U171" i="31"/>
  <c r="T171" i="31"/>
  <c r="Q171" i="31"/>
  <c r="Q202" i="31"/>
  <c r="T202" i="31"/>
  <c r="U202" i="31"/>
  <c r="R187" i="22"/>
  <c r="V187" i="22"/>
  <c r="V199" i="22"/>
  <c r="R199" i="22"/>
  <c r="R234" i="22"/>
  <c r="V234" i="22"/>
  <c r="V203" i="22"/>
  <c r="R203" i="22"/>
  <c r="V158" i="22"/>
  <c r="R158" i="22"/>
  <c r="V159" i="22"/>
  <c r="R159" i="22"/>
  <c r="V182" i="22"/>
  <c r="R182" i="22"/>
  <c r="V153" i="22"/>
  <c r="R153" i="22"/>
  <c r="V156" i="22"/>
  <c r="R156" i="22"/>
  <c r="R192" i="22"/>
  <c r="V192" i="22"/>
  <c r="V239" i="22"/>
  <c r="R239" i="22"/>
  <c r="V244" i="22"/>
  <c r="R244" i="22"/>
  <c r="R161" i="22"/>
  <c r="V161" i="22"/>
  <c r="R173" i="22"/>
  <c r="V173" i="22"/>
  <c r="V230" i="22"/>
  <c r="R230" i="22"/>
  <c r="V240" i="22"/>
  <c r="R240" i="22"/>
  <c r="R242" i="22"/>
  <c r="V242" i="22"/>
  <c r="V197" i="22"/>
  <c r="R197" i="22"/>
  <c r="V233" i="22"/>
  <c r="R233" i="22"/>
  <c r="R220" i="22"/>
  <c r="V220" i="22"/>
  <c r="R145" i="22"/>
  <c r="V145" i="22"/>
  <c r="R227" i="22"/>
  <c r="V227" i="22"/>
  <c r="R212" i="22"/>
  <c r="V212" i="22"/>
  <c r="V140" i="22"/>
  <c r="R140" i="22"/>
  <c r="V194" i="22"/>
  <c r="R194" i="22"/>
  <c r="R267" i="22"/>
  <c r="V267" i="22"/>
  <c r="V139" i="22"/>
  <c r="R139" i="22"/>
  <c r="R216" i="22"/>
  <c r="V216" i="22"/>
  <c r="V223" i="22"/>
  <c r="R223" i="22"/>
  <c r="V217" i="22"/>
  <c r="R217" i="22"/>
  <c r="R170" i="22"/>
  <c r="V170" i="22"/>
  <c r="V135" i="22"/>
  <c r="R135" i="22"/>
  <c r="V213" i="22"/>
  <c r="R213" i="22"/>
  <c r="V204" i="22"/>
  <c r="R204" i="22"/>
  <c r="R134" i="22"/>
  <c r="V134" i="22"/>
  <c r="R254" i="14"/>
  <c r="V254" i="14"/>
  <c r="V268" i="14"/>
  <c r="R268" i="14"/>
  <c r="R154" i="14"/>
  <c r="V154" i="14"/>
  <c r="V223" i="14"/>
  <c r="R223" i="14"/>
  <c r="V170" i="14"/>
  <c r="R170" i="14"/>
  <c r="R181" i="14"/>
  <c r="V181" i="14"/>
  <c r="V219" i="14"/>
  <c r="R219" i="14"/>
  <c r="V248" i="14"/>
  <c r="R248" i="14"/>
  <c r="R235" i="14"/>
  <c r="V235" i="14"/>
  <c r="R159" i="14"/>
  <c r="V159" i="14"/>
  <c r="V263" i="14"/>
  <c r="R263" i="14"/>
  <c r="V141" i="14"/>
  <c r="R141" i="14"/>
  <c r="V172" i="14"/>
  <c r="R172" i="14"/>
  <c r="R214" i="14"/>
  <c r="V214" i="14"/>
  <c r="V184" i="14"/>
  <c r="R184" i="14"/>
  <c r="R201" i="14"/>
  <c r="V201" i="14"/>
  <c r="V262" i="14"/>
  <c r="R262" i="14"/>
  <c r="R161" i="14"/>
  <c r="V161" i="14"/>
  <c r="V185" i="14"/>
  <c r="R185" i="14"/>
  <c r="V257" i="14"/>
  <c r="R257" i="14"/>
  <c r="R155" i="14"/>
  <c r="V155" i="14"/>
  <c r="R210" i="14"/>
  <c r="V210" i="14"/>
  <c r="V253" i="14"/>
  <c r="R253" i="14"/>
  <c r="V188" i="14"/>
  <c r="R188" i="14"/>
  <c r="R143" i="14"/>
  <c r="V143" i="14"/>
  <c r="R186" i="14"/>
  <c r="V186" i="14"/>
  <c r="V258" i="14"/>
  <c r="R258" i="14"/>
  <c r="R221" i="14"/>
  <c r="V221" i="14"/>
  <c r="V190" i="14"/>
  <c r="R190" i="14"/>
  <c r="R251" i="14"/>
  <c r="V251" i="14"/>
  <c r="R211" i="14"/>
  <c r="V211" i="14"/>
  <c r="R194" i="14"/>
  <c r="V194" i="14"/>
  <c r="R252" i="14"/>
  <c r="V252" i="14"/>
  <c r="R232" i="14"/>
  <c r="V232" i="14"/>
  <c r="U180" i="18"/>
  <c r="Q180" i="18"/>
  <c r="T180" i="18"/>
  <c r="U151" i="18"/>
  <c r="Q151" i="18"/>
  <c r="T151" i="18"/>
  <c r="T263" i="18"/>
  <c r="U263" i="18"/>
  <c r="Q263" i="18"/>
  <c r="T225" i="18"/>
  <c r="U225" i="18"/>
  <c r="Q225" i="18"/>
  <c r="U159" i="18"/>
  <c r="Q159" i="18"/>
  <c r="T159" i="18"/>
  <c r="Q222" i="18"/>
  <c r="U222" i="18"/>
  <c r="T222" i="18"/>
  <c r="T150" i="18"/>
  <c r="U150" i="18"/>
  <c r="Q150" i="18"/>
  <c r="U170" i="18"/>
  <c r="T170" i="18"/>
  <c r="Q170" i="18"/>
  <c r="U260" i="18"/>
  <c r="T260" i="18"/>
  <c r="Q260" i="18"/>
  <c r="U227" i="18"/>
  <c r="Q227" i="18"/>
  <c r="T227" i="18"/>
  <c r="U210" i="18"/>
  <c r="T210" i="18"/>
  <c r="Q210" i="18"/>
  <c r="U261" i="18"/>
  <c r="Q261" i="18"/>
  <c r="T261" i="18"/>
  <c r="Q160" i="18"/>
  <c r="T160" i="18"/>
  <c r="U160" i="18"/>
  <c r="T143" i="18"/>
  <c r="U143" i="18"/>
  <c r="Q143" i="18"/>
  <c r="U181" i="18"/>
  <c r="Q181" i="18"/>
  <c r="T181" i="18"/>
  <c r="Q243" i="18"/>
  <c r="T243" i="18"/>
  <c r="U243" i="18"/>
  <c r="U205" i="18"/>
  <c r="T205" i="18"/>
  <c r="Q205" i="18"/>
  <c r="Q207" i="18"/>
  <c r="T207" i="18"/>
  <c r="U207" i="18"/>
  <c r="U220" i="18"/>
  <c r="Q220" i="18"/>
  <c r="T220" i="18"/>
  <c r="U188" i="18"/>
  <c r="Q188" i="18"/>
  <c r="T188" i="18"/>
  <c r="U266" i="18"/>
  <c r="Q266" i="18"/>
  <c r="T266" i="18"/>
  <c r="Q247" i="18"/>
  <c r="U247" i="18"/>
  <c r="T247" i="18"/>
  <c r="T239" i="18"/>
  <c r="U239" i="18"/>
  <c r="Q239" i="18"/>
  <c r="Q179" i="18"/>
  <c r="U179" i="18"/>
  <c r="T179" i="18"/>
  <c r="U167" i="18"/>
  <c r="Q167" i="18"/>
  <c r="T167" i="18"/>
  <c r="Q174" i="18"/>
  <c r="U174" i="18"/>
  <c r="T174" i="18"/>
  <c r="T230" i="18"/>
  <c r="Q230" i="18"/>
  <c r="U230" i="18"/>
  <c r="T228" i="18"/>
  <c r="U228" i="18"/>
  <c r="Q228" i="18"/>
  <c r="U152" i="18"/>
  <c r="Q152" i="18"/>
  <c r="T152" i="18"/>
  <c r="U238" i="18"/>
  <c r="T238" i="18"/>
  <c r="Q238" i="18"/>
  <c r="U211" i="18"/>
  <c r="Q211" i="18"/>
  <c r="T211" i="18"/>
  <c r="Q198" i="18"/>
  <c r="U198" i="18"/>
  <c r="T198" i="18"/>
  <c r="U232" i="18"/>
  <c r="Q232" i="18"/>
  <c r="T232" i="18"/>
  <c r="Q177" i="18"/>
  <c r="U177" i="18"/>
  <c r="T177" i="18"/>
  <c r="T137" i="18"/>
  <c r="Q137" i="18"/>
  <c r="U137" i="18"/>
  <c r="T137" i="38"/>
  <c r="U137" i="38"/>
  <c r="Q137" i="38"/>
  <c r="U222" i="38"/>
  <c r="Q222" i="38"/>
  <c r="T222" i="38"/>
  <c r="Q188" i="38"/>
  <c r="T188" i="38"/>
  <c r="U188" i="38"/>
  <c r="U219" i="38"/>
  <c r="Q219" i="38"/>
  <c r="T219" i="38"/>
  <c r="T187" i="38"/>
  <c r="Q187" i="38"/>
  <c r="U187" i="38"/>
  <c r="T269" i="38"/>
  <c r="U269" i="38"/>
  <c r="Q269" i="38"/>
  <c r="U174" i="38"/>
  <c r="T174" i="38"/>
  <c r="Q174" i="38"/>
  <c r="U231" i="38"/>
  <c r="Q231" i="38"/>
  <c r="T231" i="38"/>
  <c r="Q189" i="38"/>
  <c r="U189" i="38"/>
  <c r="T189" i="38"/>
  <c r="Q185" i="38"/>
  <c r="U185" i="38"/>
  <c r="T185" i="38"/>
  <c r="U207" i="38"/>
  <c r="Q207" i="38"/>
  <c r="T207" i="38"/>
  <c r="U140" i="38"/>
  <c r="Q140" i="38"/>
  <c r="T140" i="38"/>
  <c r="Q199" i="38"/>
  <c r="T199" i="38"/>
  <c r="U199" i="38"/>
  <c r="U155" i="38"/>
  <c r="T155" i="38"/>
  <c r="Q155" i="38"/>
  <c r="T198" i="38"/>
  <c r="U198" i="38"/>
  <c r="Q198" i="38"/>
  <c r="T184" i="38"/>
  <c r="U184" i="38"/>
  <c r="Q184" i="38"/>
  <c r="T264" i="38"/>
  <c r="U264" i="38"/>
  <c r="Q264" i="38"/>
  <c r="Q171" i="38"/>
  <c r="U171" i="38"/>
  <c r="T171" i="38"/>
  <c r="U145" i="38"/>
  <c r="Q145" i="38"/>
  <c r="T145" i="38"/>
  <c r="Q142" i="38"/>
  <c r="T142" i="38"/>
  <c r="U142" i="38"/>
  <c r="T214" i="38"/>
  <c r="Q214" i="38"/>
  <c r="U214" i="38"/>
  <c r="U254" i="38"/>
  <c r="Q254" i="38"/>
  <c r="T254" i="38"/>
  <c r="Q203" i="38"/>
  <c r="T203" i="38"/>
  <c r="U203" i="38"/>
  <c r="Q175" i="38"/>
  <c r="U175" i="38"/>
  <c r="T175" i="38"/>
  <c r="T212" i="38"/>
  <c r="Q212" i="38"/>
  <c r="U212" i="38"/>
  <c r="Q168" i="38"/>
  <c r="U168" i="38"/>
  <c r="T168" i="38"/>
  <c r="T157" i="38"/>
  <c r="U157" i="38"/>
  <c r="Q157" i="38"/>
  <c r="U200" i="38"/>
  <c r="Q200" i="38"/>
  <c r="T200" i="38"/>
  <c r="U164" i="38"/>
  <c r="T164" i="38"/>
  <c r="Q164" i="38"/>
  <c r="Q210" i="38"/>
  <c r="U210" i="38"/>
  <c r="T210" i="38"/>
  <c r="Q238" i="38"/>
  <c r="T238" i="38"/>
  <c r="U238" i="38"/>
  <c r="U136" i="38"/>
  <c r="Q136" i="38"/>
  <c r="T136" i="38"/>
  <c r="Q194" i="38"/>
  <c r="U194" i="38"/>
  <c r="T194" i="38"/>
  <c r="Q169" i="38"/>
  <c r="U169" i="38"/>
  <c r="T169" i="38"/>
  <c r="V151" i="23"/>
  <c r="R151" i="23"/>
  <c r="T242" i="23"/>
  <c r="R242" i="23"/>
  <c r="V242" i="23"/>
  <c r="V210" i="23"/>
  <c r="R210" i="23"/>
  <c r="V259" i="23"/>
  <c r="R259" i="23"/>
  <c r="R236" i="23"/>
  <c r="V236" i="23"/>
  <c r="R191" i="23"/>
  <c r="V191" i="23"/>
  <c r="V189" i="23"/>
  <c r="R189" i="23"/>
  <c r="R206" i="23"/>
  <c r="V206" i="23"/>
  <c r="V213" i="23"/>
  <c r="R213" i="23"/>
  <c r="T149" i="23"/>
  <c r="V149" i="23"/>
  <c r="R149" i="23"/>
  <c r="V243" i="23"/>
  <c r="R243" i="23"/>
  <c r="V261" i="23"/>
  <c r="R261" i="23"/>
  <c r="V231" i="23"/>
  <c r="R231" i="23"/>
  <c r="R148" i="23"/>
  <c r="V148" i="23"/>
  <c r="R182" i="23"/>
  <c r="V182" i="23"/>
  <c r="R244" i="23"/>
  <c r="V244" i="23"/>
  <c r="V154" i="23"/>
  <c r="R154" i="23"/>
  <c r="V194" i="23"/>
  <c r="R194" i="23"/>
  <c r="R248" i="23"/>
  <c r="V248" i="23"/>
  <c r="V142" i="23"/>
  <c r="R142" i="23"/>
  <c r="R255" i="23"/>
  <c r="V255" i="23"/>
  <c r="R153" i="23"/>
  <c r="V153" i="23"/>
  <c r="R245" i="23"/>
  <c r="V245" i="23"/>
  <c r="V256" i="23"/>
  <c r="R256" i="23"/>
  <c r="V143" i="23"/>
  <c r="R143" i="23"/>
  <c r="V161" i="23"/>
  <c r="R161" i="23"/>
  <c r="V139" i="23"/>
  <c r="R139" i="23"/>
  <c r="V224" i="23"/>
  <c r="R224" i="23"/>
  <c r="R199" i="23"/>
  <c r="V199" i="23"/>
  <c r="R260" i="23"/>
  <c r="V260" i="23"/>
  <c r="V207" i="23"/>
  <c r="R207" i="23"/>
  <c r="R156" i="23"/>
  <c r="V156" i="23"/>
  <c r="R252" i="23"/>
  <c r="V252" i="23"/>
  <c r="R214" i="23"/>
  <c r="V214" i="23"/>
  <c r="V158" i="25"/>
  <c r="R158" i="25"/>
  <c r="V214" i="25"/>
  <c r="R214" i="25"/>
  <c r="V163" i="25"/>
  <c r="R163" i="25"/>
  <c r="V255" i="25"/>
  <c r="R255" i="25"/>
  <c r="R244" i="25"/>
  <c r="V244" i="25"/>
  <c r="V239" i="25"/>
  <c r="R239" i="25"/>
  <c r="V179" i="25"/>
  <c r="R179" i="25"/>
  <c r="R261" i="25"/>
  <c r="V261" i="25"/>
  <c r="V188" i="25"/>
  <c r="R188" i="25"/>
  <c r="V220" i="25"/>
  <c r="R220" i="25"/>
  <c r="V264" i="25"/>
  <c r="R264" i="25"/>
  <c r="V171" i="25"/>
  <c r="R171" i="25"/>
  <c r="T219" i="25"/>
  <c r="R219" i="25"/>
  <c r="V219" i="25"/>
  <c r="R202" i="25"/>
  <c r="V202" i="25"/>
  <c r="R260" i="25"/>
  <c r="V260" i="25"/>
  <c r="V148" i="25"/>
  <c r="R148" i="25"/>
  <c r="R231" i="25"/>
  <c r="V231" i="25"/>
  <c r="R144" i="25"/>
  <c r="V144" i="25"/>
  <c r="V224" i="25"/>
  <c r="R224" i="25"/>
  <c r="V201" i="25"/>
  <c r="R201" i="25"/>
  <c r="V155" i="25"/>
  <c r="R155" i="25"/>
  <c r="R162" i="25"/>
  <c r="V162" i="25"/>
  <c r="V210" i="25"/>
  <c r="R210" i="25"/>
  <c r="R236" i="25"/>
  <c r="V236" i="25"/>
  <c r="V151" i="25"/>
  <c r="R151" i="25"/>
  <c r="V256" i="25"/>
  <c r="R256" i="25"/>
  <c r="V248" i="25"/>
  <c r="R248" i="25"/>
  <c r="V134" i="25"/>
  <c r="R134" i="25"/>
  <c r="V228" i="25"/>
  <c r="R228" i="25"/>
  <c r="V253" i="25"/>
  <c r="R253" i="25"/>
  <c r="R216" i="25"/>
  <c r="V216" i="25"/>
  <c r="R199" i="25"/>
  <c r="V199" i="25"/>
  <c r="V241" i="25"/>
  <c r="R241" i="25"/>
  <c r="R138" i="25"/>
  <c r="V138" i="25"/>
  <c r="T216" i="25"/>
  <c r="U216" i="25"/>
  <c r="Q216" i="25"/>
  <c r="Q229" i="25"/>
  <c r="T229" i="25"/>
  <c r="U229" i="25"/>
  <c r="Q164" i="25"/>
  <c r="T164" i="25"/>
  <c r="U164" i="25"/>
  <c r="U239" i="25"/>
  <c r="Q239" i="25"/>
  <c r="T239" i="25"/>
  <c r="Q145" i="25"/>
  <c r="T145" i="25"/>
  <c r="U145" i="25"/>
  <c r="T153" i="25"/>
  <c r="U153" i="25"/>
  <c r="Q153" i="25"/>
  <c r="U232" i="25"/>
  <c r="Q232" i="25"/>
  <c r="T232" i="25"/>
  <c r="T185" i="25"/>
  <c r="U185" i="25"/>
  <c r="Q185" i="25"/>
  <c r="T244" i="25"/>
  <c r="U244" i="25"/>
  <c r="Q244" i="25"/>
  <c r="Q158" i="25"/>
  <c r="U158" i="25"/>
  <c r="T158" i="25"/>
  <c r="T196" i="25"/>
  <c r="Q196" i="25"/>
  <c r="U196" i="25"/>
  <c r="T141" i="25"/>
  <c r="U141" i="25"/>
  <c r="Q141" i="25"/>
  <c r="T200" i="25"/>
  <c r="Q200" i="25"/>
  <c r="U200" i="25"/>
  <c r="U230" i="25"/>
  <c r="T230" i="25"/>
  <c r="Q230" i="25"/>
  <c r="T192" i="25"/>
  <c r="U192" i="25"/>
  <c r="Q192" i="25"/>
  <c r="T217" i="25"/>
  <c r="U217" i="25"/>
  <c r="Q217" i="25"/>
  <c r="U258" i="25"/>
  <c r="Q258" i="25"/>
  <c r="T258" i="25"/>
  <c r="U149" i="25"/>
  <c r="Q149" i="25"/>
  <c r="T149" i="25"/>
  <c r="T252" i="25"/>
  <c r="U252" i="25"/>
  <c r="Q252" i="25"/>
  <c r="Q162" i="25"/>
  <c r="U162" i="25"/>
  <c r="T162" i="25"/>
  <c r="T235" i="25"/>
  <c r="U235" i="25"/>
  <c r="Q235" i="25"/>
  <c r="U213" i="25"/>
  <c r="T213" i="25"/>
  <c r="Q213" i="25"/>
  <c r="T173" i="25"/>
  <c r="U173" i="25"/>
  <c r="Q173" i="25"/>
  <c r="U240" i="25"/>
  <c r="Q240" i="25"/>
  <c r="T240" i="25"/>
  <c r="T151" i="25"/>
  <c r="U151" i="25"/>
  <c r="Q151" i="25"/>
  <c r="U171" i="25"/>
  <c r="Q171" i="25"/>
  <c r="T171" i="25"/>
  <c r="T197" i="25"/>
  <c r="Q197" i="25"/>
  <c r="U197" i="25"/>
  <c r="U136" i="25"/>
  <c r="Q136" i="25"/>
  <c r="T136" i="25"/>
  <c r="T247" i="25"/>
  <c r="U247" i="25"/>
  <c r="Q247" i="25"/>
  <c r="U167" i="25"/>
  <c r="T167" i="25"/>
  <c r="Q167" i="25"/>
  <c r="Q175" i="25"/>
  <c r="U175" i="25"/>
  <c r="Q177" i="25"/>
  <c r="T177" i="25"/>
  <c r="U177" i="25"/>
  <c r="Q238" i="25"/>
  <c r="T238" i="25"/>
  <c r="U238" i="25"/>
  <c r="Q139" i="25"/>
  <c r="T139" i="25"/>
  <c r="U139" i="25"/>
  <c r="Q152" i="20"/>
  <c r="T152" i="20"/>
  <c r="U152" i="20"/>
  <c r="U168" i="20"/>
  <c r="Q168" i="20"/>
  <c r="T168" i="20"/>
  <c r="U193" i="20"/>
  <c r="Q193" i="20"/>
  <c r="T193" i="20"/>
  <c r="Q149" i="20"/>
  <c r="U149" i="20"/>
  <c r="U147" i="20"/>
  <c r="Q147" i="20"/>
  <c r="T147" i="20"/>
  <c r="Q169" i="20"/>
  <c r="U169" i="20"/>
  <c r="T169" i="20"/>
  <c r="Q201" i="20"/>
  <c r="T201" i="20"/>
  <c r="U201" i="20"/>
  <c r="T205" i="20"/>
  <c r="U205" i="20"/>
  <c r="Q205" i="20"/>
  <c r="U144" i="20"/>
  <c r="Q144" i="20"/>
  <c r="T144" i="20"/>
  <c r="U146" i="20"/>
  <c r="Q146" i="20"/>
  <c r="T225" i="20"/>
  <c r="U225" i="20"/>
  <c r="Q225" i="20"/>
  <c r="T200" i="20"/>
  <c r="U200" i="20"/>
  <c r="Q200" i="20"/>
  <c r="Q170" i="20"/>
  <c r="T170" i="20"/>
  <c r="U170" i="20"/>
  <c r="T178" i="20"/>
  <c r="U178" i="20"/>
  <c r="Q178" i="20"/>
  <c r="T156" i="20"/>
  <c r="U156" i="20"/>
  <c r="Q156" i="20"/>
  <c r="T252" i="20"/>
  <c r="U252" i="20"/>
  <c r="Q252" i="20"/>
  <c r="Q167" i="20"/>
  <c r="T167" i="20"/>
  <c r="U167" i="20"/>
  <c r="Q175" i="20"/>
  <c r="U175" i="20"/>
  <c r="T175" i="20"/>
  <c r="U253" i="20"/>
  <c r="T253" i="20"/>
  <c r="Q253" i="20"/>
  <c r="T183" i="20"/>
  <c r="Q183" i="20"/>
  <c r="U183" i="20"/>
  <c r="U239" i="20"/>
  <c r="Q239" i="20"/>
  <c r="T239" i="20"/>
  <c r="T235" i="20"/>
  <c r="U235" i="20"/>
  <c r="Q235" i="20"/>
  <c r="T212" i="20"/>
  <c r="U212" i="20"/>
  <c r="Q212" i="20"/>
  <c r="U244" i="20"/>
  <c r="Q244" i="20"/>
  <c r="T244" i="20"/>
  <c r="Q176" i="20"/>
  <c r="U176" i="20"/>
  <c r="T176" i="20"/>
  <c r="Q264" i="20"/>
  <c r="T264" i="20"/>
  <c r="U264" i="20"/>
  <c r="U236" i="20"/>
  <c r="T236" i="20"/>
  <c r="Q236" i="20"/>
  <c r="T206" i="20"/>
  <c r="Q206" i="20"/>
  <c r="U206" i="20"/>
  <c r="Q260" i="20"/>
  <c r="T260" i="20"/>
  <c r="U260" i="20"/>
  <c r="U143" i="20"/>
  <c r="Q143" i="20"/>
  <c r="T143" i="20"/>
  <c r="T226" i="20"/>
  <c r="Q226" i="20"/>
  <c r="U226" i="20"/>
  <c r="T179" i="20"/>
  <c r="Q179" i="20"/>
  <c r="U179" i="20"/>
  <c r="Q145" i="20"/>
  <c r="T145" i="20"/>
  <c r="U145" i="20"/>
  <c r="Q142" i="20"/>
  <c r="U142" i="20"/>
  <c r="Q242" i="29"/>
  <c r="T242" i="29"/>
  <c r="U242" i="29"/>
  <c r="T223" i="29"/>
  <c r="Q223" i="29"/>
  <c r="U223" i="29"/>
  <c r="Q147" i="29"/>
  <c r="T147" i="29"/>
  <c r="U147" i="29"/>
  <c r="U135" i="29"/>
  <c r="T135" i="29"/>
  <c r="Q135" i="29"/>
  <c r="T203" i="29"/>
  <c r="U203" i="29"/>
  <c r="Q203" i="29"/>
  <c r="Q249" i="29"/>
  <c r="U249" i="29"/>
  <c r="T249" i="29"/>
  <c r="U138" i="29"/>
  <c r="Q138" i="29"/>
  <c r="T138" i="29"/>
  <c r="U159" i="29"/>
  <c r="Q159" i="29"/>
  <c r="T159" i="29"/>
  <c r="U220" i="29"/>
  <c r="T220" i="29"/>
  <c r="Q220" i="29"/>
  <c r="T238" i="29"/>
  <c r="U238" i="29"/>
  <c r="Q238" i="29"/>
  <c r="U156" i="29"/>
  <c r="Q156" i="29"/>
  <c r="T156" i="29"/>
  <c r="T261" i="29"/>
  <c r="U261" i="29"/>
  <c r="Q261" i="29"/>
  <c r="T167" i="29"/>
  <c r="U167" i="29"/>
  <c r="Q167" i="29"/>
  <c r="U180" i="29"/>
  <c r="T180" i="29"/>
  <c r="Q180" i="29"/>
  <c r="T237" i="29"/>
  <c r="U237" i="29"/>
  <c r="Q237" i="29"/>
  <c r="U179" i="29"/>
  <c r="T179" i="29"/>
  <c r="Q179" i="29"/>
  <c r="T139" i="29"/>
  <c r="U139" i="29"/>
  <c r="Q139" i="29"/>
  <c r="U168" i="29"/>
  <c r="Q168" i="29"/>
  <c r="T168" i="29"/>
  <c r="U165" i="29"/>
  <c r="T165" i="29"/>
  <c r="Q165" i="29"/>
  <c r="T235" i="29"/>
  <c r="Q235" i="29"/>
  <c r="U235" i="29"/>
  <c r="U157" i="29"/>
  <c r="Q157" i="29"/>
  <c r="T157" i="29"/>
  <c r="T254" i="29"/>
  <c r="Q254" i="29"/>
  <c r="U254" i="29"/>
  <c r="T141" i="29"/>
  <c r="Q141" i="29"/>
  <c r="U141" i="29"/>
  <c r="U184" i="29"/>
  <c r="Q184" i="29"/>
  <c r="T184" i="29"/>
  <c r="U246" i="29"/>
  <c r="T246" i="29"/>
  <c r="Q246" i="29"/>
  <c r="Q258" i="29"/>
  <c r="U258" i="29"/>
  <c r="T258" i="29"/>
  <c r="Q188" i="29"/>
  <c r="U188" i="29"/>
  <c r="T188" i="29"/>
  <c r="T210" i="29"/>
  <c r="Q210" i="29"/>
  <c r="U210" i="29"/>
  <c r="U166" i="29"/>
  <c r="Q166" i="29"/>
  <c r="T166" i="29"/>
  <c r="U191" i="29"/>
  <c r="Q191" i="29"/>
  <c r="T191" i="29"/>
  <c r="Q187" i="29"/>
  <c r="T187" i="29"/>
  <c r="U187" i="29"/>
  <c r="Q134" i="29"/>
  <c r="T134" i="29"/>
  <c r="U134" i="29"/>
  <c r="Q189" i="29"/>
  <c r="U189" i="29"/>
  <c r="T189" i="29"/>
  <c r="Q154" i="29"/>
  <c r="U154" i="29"/>
  <c r="T154" i="29"/>
  <c r="V240" i="31"/>
  <c r="R240" i="31"/>
  <c r="R144" i="31"/>
  <c r="V144" i="31"/>
  <c r="V243" i="31"/>
  <c r="R243" i="31"/>
  <c r="V202" i="31"/>
  <c r="R202" i="31"/>
  <c r="V238" i="31"/>
  <c r="R238" i="31"/>
  <c r="V247" i="31"/>
  <c r="R247" i="31"/>
  <c r="T152" i="31"/>
  <c r="V152" i="31"/>
  <c r="R152" i="31"/>
  <c r="T254" i="31"/>
  <c r="R254" i="31"/>
  <c r="V254" i="31"/>
  <c r="R220" i="31"/>
  <c r="V220" i="31"/>
  <c r="V270" i="31"/>
  <c r="R270" i="31"/>
  <c r="V255" i="31"/>
  <c r="R255" i="31"/>
  <c r="V205" i="31"/>
  <c r="R205" i="31"/>
  <c r="V227" i="31"/>
  <c r="R227" i="31"/>
  <c r="V215" i="31"/>
  <c r="R215" i="31"/>
  <c r="V269" i="31"/>
  <c r="R269" i="31"/>
  <c r="V261" i="31"/>
  <c r="R261" i="31"/>
  <c r="R228" i="31"/>
  <c r="V228" i="31"/>
  <c r="V248" i="31"/>
  <c r="R248" i="31"/>
  <c r="V213" i="31"/>
  <c r="R213" i="31"/>
  <c r="V179" i="31"/>
  <c r="R179" i="31"/>
  <c r="V207" i="31"/>
  <c r="R207" i="31"/>
  <c r="R183" i="31"/>
  <c r="V183" i="31"/>
  <c r="R230" i="31"/>
  <c r="V230" i="31"/>
  <c r="R226" i="31"/>
  <c r="V226" i="31"/>
  <c r="V134" i="31"/>
  <c r="R134" i="31"/>
  <c r="V145" i="31"/>
  <c r="R145" i="31"/>
  <c r="V171" i="31"/>
  <c r="R171" i="31"/>
  <c r="V157" i="31"/>
  <c r="R157" i="31"/>
  <c r="R161" i="31"/>
  <c r="V161" i="31"/>
  <c r="R165" i="31"/>
  <c r="V165" i="31"/>
  <c r="R200" i="31"/>
  <c r="V200" i="31"/>
  <c r="R251" i="31"/>
  <c r="V251" i="31"/>
  <c r="R158" i="31"/>
  <c r="V158" i="31"/>
  <c r="V148" i="31"/>
  <c r="R148" i="31"/>
  <c r="V172" i="31"/>
  <c r="R172" i="31"/>
  <c r="R250" i="18"/>
  <c r="V250" i="18"/>
  <c r="R228" i="18"/>
  <c r="V228" i="18"/>
  <c r="V251" i="18"/>
  <c r="R251" i="18"/>
  <c r="R252" i="18"/>
  <c r="V252" i="18"/>
  <c r="R247" i="18"/>
  <c r="V247" i="18"/>
  <c r="R148" i="18"/>
  <c r="V148" i="18"/>
  <c r="V192" i="18"/>
  <c r="R192" i="18"/>
  <c r="V165" i="18"/>
  <c r="R165" i="18"/>
  <c r="V187" i="18"/>
  <c r="R187" i="18"/>
  <c r="R225" i="18"/>
  <c r="V225" i="18"/>
  <c r="R265" i="18"/>
  <c r="V265" i="18"/>
  <c r="V175" i="18"/>
  <c r="R175" i="18"/>
  <c r="V159" i="18"/>
  <c r="R159" i="18"/>
  <c r="V180" i="18"/>
  <c r="R180" i="18"/>
  <c r="V194" i="18"/>
  <c r="R194" i="18"/>
  <c r="V158" i="18"/>
  <c r="R158" i="18"/>
  <c r="R267" i="18"/>
  <c r="V267" i="18"/>
  <c r="R164" i="18"/>
  <c r="V164" i="18"/>
  <c r="V222" i="18"/>
  <c r="R222" i="18"/>
  <c r="R143" i="18"/>
  <c r="V143" i="18"/>
  <c r="R253" i="18"/>
  <c r="V253" i="18"/>
  <c r="R184" i="18"/>
  <c r="V184" i="18"/>
  <c r="V163" i="18"/>
  <c r="R163" i="18"/>
  <c r="R261" i="18"/>
  <c r="V261" i="18"/>
  <c r="R168" i="18"/>
  <c r="V168" i="18"/>
  <c r="T173" i="18"/>
  <c r="V173" i="18"/>
  <c r="R173" i="18"/>
  <c r="V260" i="18"/>
  <c r="R260" i="18"/>
  <c r="V177" i="18"/>
  <c r="R177" i="18"/>
  <c r="R201" i="18"/>
  <c r="V201" i="18"/>
  <c r="R161" i="18"/>
  <c r="V161" i="18"/>
  <c r="R217" i="18"/>
  <c r="V217" i="18"/>
  <c r="R193" i="18"/>
  <c r="V193" i="18"/>
  <c r="R238" i="18"/>
  <c r="V238" i="18"/>
  <c r="R186" i="18"/>
  <c r="V186" i="18"/>
  <c r="T178" i="22"/>
  <c r="U178" i="22"/>
  <c r="Q178" i="22"/>
  <c r="T170" i="22"/>
  <c r="Q170" i="22"/>
  <c r="U170" i="22"/>
  <c r="T246" i="22"/>
  <c r="U246" i="22"/>
  <c r="Q246" i="22"/>
  <c r="U179" i="22"/>
  <c r="T179" i="22"/>
  <c r="Q179" i="22"/>
  <c r="Q231" i="22"/>
  <c r="T231" i="22"/>
  <c r="U231" i="22"/>
  <c r="T153" i="22"/>
  <c r="U153" i="22"/>
  <c r="Q153" i="22"/>
  <c r="T135" i="22"/>
  <c r="U135" i="22"/>
  <c r="Q135" i="22"/>
  <c r="U224" i="22"/>
  <c r="T224" i="22"/>
  <c r="Q224" i="22"/>
  <c r="U255" i="22"/>
  <c r="Q255" i="22"/>
  <c r="T255" i="22"/>
  <c r="Q240" i="22"/>
  <c r="T240" i="22"/>
  <c r="U240" i="22"/>
  <c r="U166" i="22"/>
  <c r="T166" i="22"/>
  <c r="Q166" i="22"/>
  <c r="T243" i="22"/>
  <c r="Q243" i="22"/>
  <c r="U243" i="22"/>
  <c r="U150" i="22"/>
  <c r="T150" i="22"/>
  <c r="Q150" i="22"/>
  <c r="U197" i="22"/>
  <c r="Q197" i="22"/>
  <c r="T197" i="22"/>
  <c r="Q136" i="22"/>
  <c r="T136" i="22"/>
  <c r="U136" i="22"/>
  <c r="Q222" i="22"/>
  <c r="U222" i="22"/>
  <c r="T222" i="22"/>
  <c r="U180" i="22"/>
  <c r="Q180" i="22"/>
  <c r="T180" i="22"/>
  <c r="U247" i="22"/>
  <c r="T247" i="22"/>
  <c r="Q247" i="22"/>
  <c r="Q174" i="22"/>
  <c r="U174" i="22"/>
  <c r="T174" i="22"/>
  <c r="Q183" i="22"/>
  <c r="T183" i="22"/>
  <c r="U183" i="22"/>
  <c r="Q253" i="22"/>
  <c r="T253" i="22"/>
  <c r="U253" i="22"/>
  <c r="Q233" i="22"/>
  <c r="T233" i="22"/>
  <c r="U233" i="22"/>
  <c r="U258" i="22"/>
  <c r="Q258" i="22"/>
  <c r="T258" i="22"/>
  <c r="U163" i="22"/>
  <c r="Q163" i="22"/>
  <c r="T163" i="22"/>
  <c r="Q190" i="22"/>
  <c r="T190" i="22"/>
  <c r="U190" i="22"/>
  <c r="U232" i="22"/>
  <c r="Q232" i="22"/>
  <c r="T232" i="22"/>
  <c r="T198" i="22"/>
  <c r="U198" i="22"/>
  <c r="Q198" i="22"/>
  <c r="U265" i="22"/>
  <c r="Q265" i="22"/>
  <c r="T265" i="22"/>
  <c r="T175" i="22"/>
  <c r="Q175" i="22"/>
  <c r="U175" i="22"/>
  <c r="T256" i="22"/>
  <c r="Q256" i="22"/>
  <c r="U256" i="22"/>
  <c r="Q134" i="22"/>
  <c r="T134" i="22"/>
  <c r="U134" i="22"/>
  <c r="Q262" i="22"/>
  <c r="U262" i="22"/>
  <c r="T262" i="22"/>
  <c r="U260" i="22"/>
  <c r="Q260" i="22"/>
  <c r="U230" i="22"/>
  <c r="Q230" i="22"/>
  <c r="T230" i="22"/>
  <c r="V222" i="39"/>
  <c r="R222" i="39"/>
  <c r="V235" i="39"/>
  <c r="R235" i="39"/>
  <c r="R171" i="39"/>
  <c r="V171" i="39"/>
  <c r="R220" i="39"/>
  <c r="V220" i="39"/>
  <c r="V245" i="39"/>
  <c r="R245" i="39"/>
  <c r="R164" i="39"/>
  <c r="V164" i="39"/>
  <c r="V184" i="39"/>
  <c r="R184" i="39"/>
  <c r="V141" i="39"/>
  <c r="R141" i="39"/>
  <c r="R202" i="39"/>
  <c r="V202" i="39"/>
  <c r="V216" i="39"/>
  <c r="R216" i="39"/>
  <c r="V136" i="39"/>
  <c r="R136" i="39"/>
  <c r="V241" i="39"/>
  <c r="R241" i="39"/>
  <c r="V263" i="32"/>
  <c r="R263" i="32"/>
  <c r="V206" i="32"/>
  <c r="R206" i="32"/>
  <c r="R152" i="32"/>
  <c r="V152" i="32"/>
  <c r="V220" i="32"/>
  <c r="R220" i="32"/>
  <c r="V236" i="32"/>
  <c r="R236" i="32"/>
  <c r="R219" i="32"/>
  <c r="V219" i="32"/>
  <c r="V249" i="32"/>
  <c r="R249" i="32"/>
  <c r="V185" i="32"/>
  <c r="R185" i="32"/>
  <c r="V228" i="32"/>
  <c r="R228" i="32"/>
  <c r="V194" i="32"/>
  <c r="R194" i="32"/>
  <c r="R170" i="32"/>
  <c r="V170" i="32"/>
  <c r="Q178" i="32"/>
  <c r="T178" i="32"/>
  <c r="U178" i="32"/>
  <c r="U247" i="32"/>
  <c r="Q247" i="32"/>
  <c r="T247" i="32"/>
  <c r="Q222" i="32"/>
  <c r="U222" i="32"/>
  <c r="T222" i="32"/>
  <c r="Q265" i="32"/>
  <c r="T265" i="32"/>
  <c r="U265" i="32"/>
  <c r="Q150" i="32"/>
  <c r="U150" i="32"/>
  <c r="T150" i="32"/>
  <c r="T253" i="32"/>
  <c r="U253" i="32"/>
  <c r="Q253" i="32"/>
  <c r="U192" i="32"/>
  <c r="Q192" i="32"/>
  <c r="T192" i="32"/>
  <c r="T158" i="32"/>
  <c r="Q158" i="32"/>
  <c r="U158" i="32"/>
  <c r="U182" i="32"/>
  <c r="Q182" i="32"/>
  <c r="T182" i="32"/>
  <c r="T181" i="32"/>
  <c r="Q181" i="32"/>
  <c r="U181" i="32"/>
  <c r="Q238" i="32"/>
  <c r="U238" i="32"/>
  <c r="T238" i="32"/>
  <c r="T216" i="23"/>
  <c r="U216" i="23"/>
  <c r="Q216" i="23"/>
  <c r="U185" i="23"/>
  <c r="T185" i="23"/>
  <c r="Q185" i="23"/>
  <c r="Q139" i="23"/>
  <c r="T139" i="23"/>
  <c r="U139" i="23"/>
  <c r="Q155" i="23"/>
  <c r="T155" i="23"/>
  <c r="U155" i="23"/>
  <c r="Q178" i="23"/>
  <c r="T178" i="23"/>
  <c r="U178" i="23"/>
  <c r="T223" i="23"/>
  <c r="U223" i="23"/>
  <c r="Q223" i="23"/>
  <c r="T146" i="23"/>
  <c r="U146" i="23"/>
  <c r="Q146" i="23"/>
  <c r="U176" i="23"/>
  <c r="T176" i="23"/>
  <c r="Q176" i="23"/>
  <c r="U171" i="23"/>
  <c r="Q171" i="23"/>
  <c r="T171" i="23"/>
  <c r="T212" i="23"/>
  <c r="U212" i="23"/>
  <c r="Q212" i="23"/>
  <c r="Q260" i="23"/>
  <c r="U260" i="23"/>
  <c r="T260" i="23"/>
  <c r="Q209" i="23"/>
  <c r="U209" i="23"/>
  <c r="T209" i="23"/>
  <c r="V196" i="30"/>
  <c r="R196" i="30"/>
  <c r="V190" i="30"/>
  <c r="R190" i="30"/>
  <c r="V192" i="30"/>
  <c r="R192" i="30"/>
  <c r="V200" i="30"/>
  <c r="R200" i="30"/>
  <c r="V263" i="30"/>
  <c r="R263" i="30"/>
  <c r="R228" i="30"/>
  <c r="V228" i="30"/>
  <c r="V236" i="30"/>
  <c r="R236" i="30"/>
  <c r="R182" i="30"/>
  <c r="V182" i="30"/>
  <c r="R171" i="30"/>
  <c r="V171" i="30"/>
  <c r="R215" i="30"/>
  <c r="V215" i="30"/>
  <c r="V163" i="30"/>
  <c r="R163" i="30"/>
  <c r="R137" i="30"/>
  <c r="V137" i="30"/>
  <c r="T268" i="30"/>
  <c r="Q268" i="30"/>
  <c r="U268" i="30"/>
  <c r="T232" i="30"/>
  <c r="U232" i="30"/>
  <c r="Q232" i="30"/>
  <c r="Q224" i="30"/>
  <c r="U224" i="30"/>
  <c r="T224" i="30"/>
  <c r="Q258" i="30"/>
  <c r="U258" i="30"/>
  <c r="T258" i="30"/>
  <c r="U234" i="30"/>
  <c r="T234" i="30"/>
  <c r="Q234" i="30"/>
  <c r="T179" i="30"/>
  <c r="U179" i="30"/>
  <c r="Q179" i="30"/>
  <c r="T233" i="30"/>
  <c r="Q233" i="30"/>
  <c r="U233" i="30"/>
  <c r="U216" i="30"/>
  <c r="Q216" i="30"/>
  <c r="T216" i="30"/>
  <c r="Q209" i="30"/>
  <c r="U209" i="30"/>
  <c r="T209" i="30"/>
  <c r="T136" i="30"/>
  <c r="Q136" i="30"/>
  <c r="U136" i="30"/>
  <c r="R176" i="24"/>
  <c r="V176" i="24"/>
  <c r="R220" i="24"/>
  <c r="V220" i="24"/>
  <c r="V190" i="24"/>
  <c r="R190" i="24"/>
  <c r="V208" i="24"/>
  <c r="R208" i="24"/>
  <c r="R259" i="24"/>
  <c r="V259" i="24"/>
  <c r="R163" i="24"/>
  <c r="V163" i="24"/>
  <c r="V154" i="24"/>
  <c r="R154" i="24"/>
  <c r="V231" i="24"/>
  <c r="R231" i="24"/>
  <c r="R164" i="24"/>
  <c r="V164" i="24"/>
  <c r="R192" i="24"/>
  <c r="V192" i="24"/>
  <c r="R247" i="24"/>
  <c r="V247" i="24"/>
  <c r="R143" i="24"/>
  <c r="V143" i="24"/>
  <c r="U158" i="14"/>
  <c r="Q158" i="14"/>
  <c r="T158" i="14"/>
  <c r="U215" i="14"/>
  <c r="T215" i="14"/>
  <c r="Q215" i="14"/>
  <c r="T160" i="14"/>
  <c r="Q160" i="14"/>
  <c r="U160" i="14"/>
  <c r="U221" i="14"/>
  <c r="Q221" i="14"/>
  <c r="T221" i="14"/>
  <c r="Q211" i="14"/>
  <c r="U211" i="14"/>
  <c r="T211" i="14"/>
  <c r="U262" i="14"/>
  <c r="Q262" i="14"/>
  <c r="T262" i="14"/>
  <c r="T254" i="14"/>
  <c r="U254" i="14"/>
  <c r="Q254" i="14"/>
  <c r="U156" i="14"/>
  <c r="T156" i="14"/>
  <c r="Q156" i="14"/>
  <c r="Q144" i="14"/>
  <c r="T144" i="14"/>
  <c r="U144" i="14"/>
  <c r="T140" i="14"/>
  <c r="U140" i="14"/>
  <c r="Q140" i="14"/>
  <c r="T134" i="14"/>
  <c r="U134" i="14"/>
  <c r="Q134" i="14"/>
  <c r="Q185" i="14"/>
  <c r="U185" i="14"/>
  <c r="T185" i="14"/>
  <c r="V270" i="20"/>
  <c r="R270" i="20"/>
  <c r="V137" i="20"/>
  <c r="R137" i="20"/>
  <c r="R253" i="20"/>
  <c r="V253" i="20"/>
  <c r="R268" i="20"/>
  <c r="V268" i="20"/>
  <c r="R266" i="20"/>
  <c r="V266" i="20"/>
  <c r="V238" i="20"/>
  <c r="R238" i="20"/>
  <c r="R230" i="20"/>
  <c r="V230" i="20"/>
  <c r="R259" i="20"/>
  <c r="V259" i="20"/>
  <c r="V244" i="20"/>
  <c r="R244" i="20"/>
  <c r="V223" i="20"/>
  <c r="R223" i="20"/>
  <c r="R222" i="20"/>
  <c r="V222" i="20"/>
  <c r="T213" i="24"/>
  <c r="U213" i="24"/>
  <c r="Q213" i="24"/>
  <c r="U249" i="24"/>
  <c r="T249" i="24"/>
  <c r="Q249" i="24"/>
  <c r="Q223" i="24"/>
  <c r="U223" i="24"/>
  <c r="T223" i="24"/>
  <c r="T227" i="24"/>
  <c r="Q227" i="24"/>
  <c r="U227" i="24"/>
  <c r="Q214" i="24"/>
  <c r="T214" i="24"/>
  <c r="U214" i="24"/>
  <c r="Q243" i="24"/>
  <c r="U243" i="24"/>
  <c r="T243" i="24"/>
  <c r="Q199" i="24"/>
  <c r="T199" i="24"/>
  <c r="U199" i="24"/>
  <c r="U178" i="24"/>
  <c r="Q178" i="24"/>
  <c r="T178" i="24"/>
  <c r="U247" i="24"/>
  <c r="Q247" i="24"/>
  <c r="T247" i="24"/>
  <c r="U256" i="24"/>
  <c r="Q256" i="24"/>
  <c r="T256" i="24"/>
  <c r="Q181" i="24"/>
  <c r="T181" i="24"/>
  <c r="U181" i="24"/>
  <c r="V152" i="26"/>
  <c r="R152" i="26"/>
  <c r="R233" i="26"/>
  <c r="V233" i="26"/>
  <c r="R169" i="26"/>
  <c r="V169" i="26"/>
  <c r="V257" i="26"/>
  <c r="R257" i="26"/>
  <c r="R236" i="26"/>
  <c r="V236" i="26"/>
  <c r="V232" i="26"/>
  <c r="R232" i="26"/>
  <c r="R248" i="26"/>
  <c r="V248" i="26"/>
  <c r="V199" i="26"/>
  <c r="R199" i="26"/>
  <c r="V265" i="26"/>
  <c r="R265" i="26"/>
  <c r="R207" i="26"/>
  <c r="V207" i="26"/>
  <c r="V244" i="38"/>
  <c r="R244" i="38"/>
  <c r="V210" i="38"/>
  <c r="R210" i="38"/>
  <c r="R164" i="38"/>
  <c r="V164" i="38"/>
  <c r="V168" i="38"/>
  <c r="R168" i="38"/>
  <c r="V161" i="38"/>
  <c r="R161" i="38"/>
  <c r="V170" i="38"/>
  <c r="R170" i="38"/>
  <c r="V158" i="38"/>
  <c r="R158" i="38"/>
  <c r="V253" i="38"/>
  <c r="R253" i="38"/>
  <c r="R166" i="38"/>
  <c r="V166" i="38"/>
  <c r="V259" i="38"/>
  <c r="R259" i="38"/>
  <c r="R241" i="38"/>
  <c r="V241" i="38"/>
  <c r="V255" i="38"/>
  <c r="R255" i="38"/>
  <c r="U191" i="39"/>
  <c r="T191" i="39"/>
  <c r="Q191" i="39"/>
  <c r="T256" i="39"/>
  <c r="Q256" i="39"/>
  <c r="U256" i="39"/>
  <c r="Q181" i="39"/>
  <c r="T181" i="39"/>
  <c r="U181" i="39"/>
  <c r="U231" i="39"/>
  <c r="Q231" i="39"/>
  <c r="T231" i="39"/>
  <c r="U221" i="39"/>
  <c r="Q221" i="39"/>
  <c r="T221" i="39"/>
  <c r="U209" i="39"/>
  <c r="T209" i="39"/>
  <c r="Q209" i="39"/>
  <c r="U194" i="39"/>
  <c r="Q194" i="39"/>
  <c r="T194" i="39"/>
  <c r="U243" i="39"/>
  <c r="Q243" i="39"/>
  <c r="T243" i="39"/>
  <c r="U250" i="39"/>
  <c r="Q250" i="39"/>
  <c r="T250" i="39"/>
  <c r="Q163" i="39"/>
  <c r="U163" i="39"/>
  <c r="T163" i="39"/>
  <c r="Q203" i="39"/>
  <c r="T203" i="39"/>
  <c r="U203" i="39"/>
  <c r="R140" i="29"/>
  <c r="V140" i="29"/>
  <c r="V167" i="29"/>
  <c r="R167" i="29"/>
  <c r="V154" i="29"/>
  <c r="R154" i="29"/>
  <c r="R238" i="29"/>
  <c r="V238" i="29"/>
  <c r="R153" i="29"/>
  <c r="V153" i="29"/>
  <c r="V208" i="29"/>
  <c r="R208" i="29"/>
  <c r="V185" i="29"/>
  <c r="R185" i="29"/>
  <c r="R155" i="29"/>
  <c r="V155" i="29"/>
  <c r="V198" i="29"/>
  <c r="R198" i="29"/>
  <c r="R220" i="29"/>
  <c r="V220" i="29"/>
  <c r="V248" i="29"/>
  <c r="R248" i="29"/>
  <c r="V245" i="29"/>
  <c r="R245" i="29"/>
  <c r="T164" i="26"/>
  <c r="U164" i="26"/>
  <c r="Q164" i="26"/>
  <c r="Q226" i="26"/>
  <c r="U226" i="26"/>
  <c r="T226" i="26"/>
  <c r="T148" i="26"/>
  <c r="Q148" i="26"/>
  <c r="U148" i="26"/>
  <c r="T150" i="26"/>
  <c r="Q150" i="26"/>
  <c r="U150" i="26"/>
  <c r="Q144" i="26"/>
  <c r="T144" i="26"/>
  <c r="U144" i="26"/>
  <c r="U260" i="26"/>
  <c r="Q260" i="26"/>
  <c r="T260" i="26"/>
  <c r="T182" i="26"/>
  <c r="U182" i="26"/>
  <c r="Q182" i="26"/>
  <c r="Q200" i="26"/>
  <c r="T200" i="26"/>
  <c r="U200" i="26"/>
  <c r="T158" i="26"/>
  <c r="Q158" i="26"/>
  <c r="U158" i="26"/>
  <c r="T176" i="26"/>
  <c r="Q176" i="26"/>
  <c r="U176" i="26"/>
  <c r="Q202" i="26"/>
  <c r="T202" i="26"/>
  <c r="U202" i="26"/>
  <c r="Q258" i="26"/>
  <c r="U258" i="26"/>
  <c r="T258" i="26"/>
  <c r="T190" i="31"/>
  <c r="Q190" i="31"/>
  <c r="U190" i="31"/>
  <c r="Q196" i="31"/>
  <c r="U196" i="31"/>
  <c r="T196" i="31"/>
  <c r="T160" i="31"/>
  <c r="U160" i="31"/>
  <c r="Q160" i="31"/>
  <c r="T220" i="31"/>
  <c r="U220" i="31"/>
  <c r="Q220" i="31"/>
  <c r="Q223" i="31"/>
  <c r="U223" i="31"/>
  <c r="T223" i="31"/>
  <c r="T140" i="31"/>
  <c r="U140" i="31"/>
  <c r="Q140" i="31"/>
  <c r="Q257" i="31"/>
  <c r="T257" i="31"/>
  <c r="U257" i="31"/>
  <c r="T180" i="31"/>
  <c r="U180" i="31"/>
  <c r="Q180" i="31"/>
  <c r="U218" i="31"/>
  <c r="Q218" i="31"/>
  <c r="T218" i="31"/>
  <c r="U210" i="31"/>
  <c r="Q210" i="31"/>
  <c r="T210" i="31"/>
  <c r="T147" i="31"/>
  <c r="Q147" i="31"/>
  <c r="U147" i="31"/>
  <c r="T137" i="31"/>
  <c r="U137" i="31"/>
  <c r="Q137" i="31"/>
  <c r="R214" i="22"/>
  <c r="V214" i="22"/>
  <c r="R185" i="22"/>
  <c r="V185" i="22"/>
  <c r="V160" i="22"/>
  <c r="R160" i="22"/>
  <c r="V147" i="22"/>
  <c r="R147" i="22"/>
  <c r="V225" i="22"/>
  <c r="R225" i="22"/>
  <c r="V258" i="22"/>
  <c r="R258" i="22"/>
  <c r="R208" i="22"/>
  <c r="V208" i="22"/>
  <c r="V226" i="22"/>
  <c r="R226" i="22"/>
  <c r="V166" i="22"/>
  <c r="R166" i="22"/>
  <c r="R268" i="22"/>
  <c r="V268" i="22"/>
  <c r="V191" i="22"/>
  <c r="R191" i="22"/>
  <c r="V149" i="14"/>
  <c r="R149" i="14"/>
  <c r="R174" i="14"/>
  <c r="V174" i="14"/>
  <c r="R233" i="14"/>
  <c r="V233" i="14"/>
  <c r="V168" i="14"/>
  <c r="R168" i="14"/>
  <c r="V228" i="14"/>
  <c r="R228" i="14"/>
  <c r="V239" i="14"/>
  <c r="R239" i="14"/>
  <c r="V217" i="14"/>
  <c r="R217" i="14"/>
  <c r="V238" i="14"/>
  <c r="R238" i="14"/>
  <c r="R173" i="14"/>
  <c r="V173" i="14"/>
  <c r="V160" i="14"/>
  <c r="R160" i="14"/>
  <c r="R222" i="14"/>
  <c r="V222" i="14"/>
  <c r="V135" i="14"/>
  <c r="R135" i="14"/>
  <c r="U248" i="18"/>
  <c r="T248" i="18"/>
  <c r="Q248" i="18"/>
  <c r="U214" i="18"/>
  <c r="T214" i="18"/>
  <c r="Q214" i="18"/>
  <c r="T245" i="18"/>
  <c r="Q245" i="18"/>
  <c r="U245" i="18"/>
  <c r="Q262" i="18"/>
  <c r="T262" i="18"/>
  <c r="U262" i="18"/>
  <c r="U237" i="18"/>
  <c r="T237" i="18"/>
  <c r="Q237" i="18"/>
  <c r="Q218" i="18"/>
  <c r="U218" i="18"/>
  <c r="T218" i="18"/>
  <c r="T187" i="18"/>
  <c r="Q187" i="18"/>
  <c r="U187" i="18"/>
  <c r="Q175" i="18"/>
  <c r="U175" i="18"/>
  <c r="T175" i="18"/>
  <c r="T148" i="18"/>
  <c r="Q148" i="18"/>
  <c r="U148" i="18"/>
  <c r="Q259" i="18"/>
  <c r="T259" i="18"/>
  <c r="U259" i="18"/>
  <c r="U168" i="18"/>
  <c r="Q168" i="18"/>
  <c r="T168" i="18"/>
  <c r="Q147" i="38"/>
  <c r="T147" i="38"/>
  <c r="U147" i="38"/>
  <c r="T181" i="38"/>
  <c r="U181" i="38"/>
  <c r="Q181" i="38"/>
  <c r="Q172" i="38"/>
  <c r="U172" i="38"/>
  <c r="T172" i="38"/>
  <c r="U261" i="38"/>
  <c r="Q261" i="38"/>
  <c r="T261" i="38"/>
  <c r="Q225" i="38"/>
  <c r="T225" i="38"/>
  <c r="U225" i="38"/>
  <c r="U255" i="38"/>
  <c r="Q255" i="38"/>
  <c r="T255" i="38"/>
  <c r="Q195" i="38"/>
  <c r="T195" i="38"/>
  <c r="U195" i="38"/>
  <c r="U196" i="38"/>
  <c r="Q196" i="38"/>
  <c r="T196" i="38"/>
  <c r="Q161" i="38"/>
  <c r="T161" i="38"/>
  <c r="U161" i="38"/>
  <c r="U158" i="38"/>
  <c r="Q158" i="38"/>
  <c r="T158" i="38"/>
  <c r="T256" i="38"/>
  <c r="U256" i="38"/>
  <c r="Q256" i="38"/>
  <c r="Q134" i="38"/>
  <c r="T134" i="38"/>
  <c r="U134" i="38"/>
  <c r="V264" i="23"/>
  <c r="R264" i="23"/>
  <c r="R164" i="23"/>
  <c r="V164" i="23"/>
  <c r="R175" i="23"/>
  <c r="V175" i="23"/>
  <c r="V136" i="23"/>
  <c r="R136" i="23"/>
  <c r="V254" i="23"/>
  <c r="R254" i="23"/>
  <c r="R159" i="23"/>
  <c r="V159" i="23"/>
  <c r="V174" i="23"/>
  <c r="R174" i="23"/>
  <c r="R219" i="23"/>
  <c r="V219" i="23"/>
  <c r="V239" i="23"/>
  <c r="R239" i="23"/>
  <c r="R226" i="23"/>
  <c r="V226" i="23"/>
  <c r="R172" i="23"/>
  <c r="V172" i="23"/>
  <c r="R216" i="23"/>
  <c r="V216" i="23"/>
  <c r="V207" i="25"/>
  <c r="R207" i="25"/>
  <c r="V143" i="25"/>
  <c r="R143" i="25"/>
  <c r="V172" i="25"/>
  <c r="R172" i="25"/>
  <c r="V169" i="25"/>
  <c r="R169" i="25"/>
  <c r="R211" i="25"/>
  <c r="V211" i="25"/>
  <c r="V209" i="25"/>
  <c r="R209" i="25"/>
  <c r="V258" i="25"/>
  <c r="R258" i="25"/>
  <c r="R177" i="25"/>
  <c r="V177" i="25"/>
  <c r="V234" i="25"/>
  <c r="R234" i="25"/>
  <c r="R218" i="25"/>
  <c r="V218" i="25"/>
  <c r="R147" i="25"/>
  <c r="V147" i="25"/>
  <c r="T248" i="25"/>
  <c r="Q248" i="25"/>
  <c r="U248" i="25"/>
  <c r="T208" i="25"/>
  <c r="U208" i="25"/>
  <c r="Q208" i="25"/>
  <c r="Q156" i="25"/>
  <c r="T156" i="25"/>
  <c r="U156" i="25"/>
  <c r="Q231" i="25"/>
  <c r="U231" i="25"/>
  <c r="T231" i="25"/>
  <c r="Q218" i="25"/>
  <c r="T218" i="25"/>
  <c r="U218" i="25"/>
  <c r="Q224" i="25"/>
  <c r="T224" i="25"/>
  <c r="U224" i="25"/>
  <c r="U166" i="25"/>
  <c r="T166" i="25"/>
  <c r="Q166" i="25"/>
  <c r="Q154" i="25"/>
  <c r="T154" i="25"/>
  <c r="U154" i="25"/>
  <c r="T155" i="25"/>
  <c r="U155" i="25"/>
  <c r="Q155" i="25"/>
  <c r="Q198" i="25"/>
  <c r="T198" i="25"/>
  <c r="U198" i="25"/>
  <c r="T222" i="25"/>
  <c r="U222" i="25"/>
  <c r="Q222" i="25"/>
  <c r="T236" i="25"/>
  <c r="Q236" i="25"/>
  <c r="U236" i="25"/>
  <c r="Q140" i="25"/>
  <c r="U140" i="25"/>
  <c r="T140" i="25"/>
  <c r="U184" i="20"/>
  <c r="Q184" i="20"/>
  <c r="T184" i="20"/>
  <c r="T237" i="20"/>
  <c r="U237" i="20"/>
  <c r="Q237" i="20"/>
  <c r="Q155" i="20"/>
  <c r="U155" i="20"/>
  <c r="T155" i="20"/>
  <c r="Q249" i="20"/>
  <c r="U249" i="20"/>
  <c r="T249" i="20"/>
  <c r="U254" i="20"/>
  <c r="Q254" i="20"/>
  <c r="T254" i="20"/>
  <c r="U270" i="20"/>
  <c r="Q270" i="20"/>
  <c r="T270" i="20"/>
  <c r="Q227" i="20"/>
  <c r="T227" i="20"/>
  <c r="U227" i="20"/>
  <c r="U136" i="20"/>
  <c r="Q136" i="20"/>
  <c r="T136" i="20"/>
  <c r="U162" i="20"/>
  <c r="Q162" i="20"/>
  <c r="T162" i="20"/>
  <c r="Q139" i="20"/>
  <c r="T139" i="20"/>
  <c r="U139" i="20"/>
  <c r="Q210" i="20"/>
  <c r="U210" i="20"/>
  <c r="T236" i="29"/>
  <c r="Q236" i="29"/>
  <c r="U236" i="29"/>
  <c r="U252" i="29"/>
  <c r="Q252" i="29"/>
  <c r="T252" i="29"/>
  <c r="Q145" i="29"/>
  <c r="T145" i="29"/>
  <c r="U145" i="29"/>
  <c r="T243" i="29"/>
  <c r="U243" i="29"/>
  <c r="Q243" i="29"/>
  <c r="Q205" i="29"/>
  <c r="U205" i="29"/>
  <c r="T205" i="29"/>
  <c r="U170" i="29"/>
  <c r="Q170" i="29"/>
  <c r="T170" i="29"/>
  <c r="T150" i="29"/>
  <c r="Q150" i="29"/>
  <c r="U150" i="29"/>
  <c r="U148" i="29"/>
  <c r="Q148" i="29"/>
  <c r="T148" i="29"/>
  <c r="U144" i="29"/>
  <c r="Q144" i="29"/>
  <c r="T144" i="29"/>
  <c r="U164" i="29"/>
  <c r="Q164" i="29"/>
  <c r="T164" i="29"/>
  <c r="U259" i="29"/>
  <c r="Q259" i="29"/>
  <c r="T259" i="29"/>
  <c r="Q222" i="29"/>
  <c r="U222" i="29"/>
  <c r="T222" i="29"/>
  <c r="V212" i="31"/>
  <c r="R212" i="31"/>
  <c r="R218" i="31"/>
  <c r="V218" i="31"/>
  <c r="R170" i="31"/>
  <c r="V170" i="31"/>
  <c r="T208" i="31"/>
  <c r="V208" i="31"/>
  <c r="R208" i="31"/>
  <c r="V206" i="31"/>
  <c r="R206" i="31"/>
  <c r="V196" i="31"/>
  <c r="R196" i="31"/>
  <c r="R210" i="31"/>
  <c r="V210" i="31"/>
  <c r="V260" i="31"/>
  <c r="R260" i="31"/>
  <c r="R182" i="31"/>
  <c r="V182" i="31"/>
  <c r="V173" i="31"/>
  <c r="R173" i="31"/>
  <c r="R140" i="31"/>
  <c r="V140" i="31"/>
  <c r="V214" i="18"/>
  <c r="R214" i="18"/>
  <c r="V262" i="18"/>
  <c r="R262" i="18"/>
  <c r="V145" i="18"/>
  <c r="R145" i="18"/>
  <c r="R257" i="18"/>
  <c r="V257" i="18"/>
  <c r="V259" i="18"/>
  <c r="R259" i="18"/>
  <c r="V219" i="18"/>
  <c r="R219" i="18"/>
  <c r="V270" i="18"/>
  <c r="R270" i="18"/>
  <c r="R195" i="18"/>
  <c r="V195" i="18"/>
  <c r="V166" i="18"/>
  <c r="R166" i="18"/>
  <c r="V215" i="18"/>
  <c r="R215" i="18"/>
  <c r="R213" i="18"/>
  <c r="V213" i="18"/>
  <c r="Q219" i="22"/>
  <c r="T219" i="22"/>
  <c r="U219" i="22"/>
  <c r="U181" i="22"/>
  <c r="Q181" i="22"/>
  <c r="T181" i="22"/>
  <c r="U237" i="22"/>
  <c r="Q237" i="22"/>
  <c r="T237" i="22"/>
  <c r="T138" i="22"/>
  <c r="Q138" i="22"/>
  <c r="U138" i="22"/>
  <c r="T216" i="22"/>
  <c r="U216" i="22"/>
  <c r="Q216" i="22"/>
  <c r="U148" i="22"/>
  <c r="Q148" i="22"/>
  <c r="T148" i="22"/>
  <c r="T182" i="22"/>
  <c r="U182" i="22"/>
  <c r="Q182" i="22"/>
  <c r="U235" i="22"/>
  <c r="T235" i="22"/>
  <c r="Q235" i="22"/>
  <c r="Q229" i="22"/>
  <c r="U229" i="22"/>
  <c r="T229" i="22"/>
  <c r="T189" i="22"/>
  <c r="U189" i="22"/>
  <c r="Q189" i="22"/>
  <c r="U221" i="22"/>
  <c r="Q221" i="22"/>
  <c r="T221" i="22"/>
  <c r="V5" i="14"/>
  <c r="T4" i="32"/>
  <c r="T258" i="35"/>
  <c r="U216" i="35"/>
  <c r="U166" i="35"/>
  <c r="T251" i="35"/>
  <c r="U168" i="35"/>
  <c r="U239" i="35"/>
  <c r="T248" i="35"/>
  <c r="U210" i="35"/>
  <c r="U205" i="35"/>
  <c r="U227" i="35"/>
  <c r="V237" i="39"/>
  <c r="R237" i="39"/>
  <c r="R182" i="39"/>
  <c r="V182" i="39"/>
  <c r="V144" i="39"/>
  <c r="R144" i="39"/>
  <c r="V239" i="39"/>
  <c r="R239" i="39"/>
  <c r="R259" i="39"/>
  <c r="V259" i="39"/>
  <c r="V238" i="39"/>
  <c r="R238" i="39"/>
  <c r="V161" i="39"/>
  <c r="R161" i="39"/>
  <c r="R176" i="39"/>
  <c r="V176" i="39"/>
  <c r="V139" i="39"/>
  <c r="R139" i="39"/>
  <c r="V213" i="39"/>
  <c r="R213" i="39"/>
  <c r="V153" i="39"/>
  <c r="R153" i="39"/>
  <c r="R218" i="39"/>
  <c r="V218" i="39"/>
  <c r="V255" i="39"/>
  <c r="R255" i="39"/>
  <c r="R175" i="39"/>
  <c r="V175" i="39"/>
  <c r="V214" i="39"/>
  <c r="R214" i="39"/>
  <c r="V143" i="39"/>
  <c r="R143" i="39"/>
  <c r="R211" i="39"/>
  <c r="V211" i="39"/>
  <c r="R173" i="39"/>
  <c r="V173" i="39"/>
  <c r="V183" i="39"/>
  <c r="R183" i="39"/>
  <c r="V158" i="39"/>
  <c r="R158" i="39"/>
  <c r="R204" i="39"/>
  <c r="V204" i="39"/>
  <c r="R248" i="39"/>
  <c r="V248" i="39"/>
  <c r="R156" i="39"/>
  <c r="V156" i="39"/>
  <c r="V268" i="39"/>
  <c r="R268" i="39"/>
  <c r="V199" i="39"/>
  <c r="R199" i="39"/>
  <c r="R181" i="39"/>
  <c r="V181" i="39"/>
  <c r="R257" i="39"/>
  <c r="V257" i="39"/>
  <c r="V243" i="39"/>
  <c r="R243" i="39"/>
  <c r="R172" i="39"/>
  <c r="V172" i="39"/>
  <c r="V232" i="39"/>
  <c r="R232" i="39"/>
  <c r="R178" i="39"/>
  <c r="V178" i="39"/>
  <c r="V227" i="39"/>
  <c r="R227" i="39"/>
  <c r="R230" i="39"/>
  <c r="V230" i="39"/>
  <c r="R263" i="39"/>
  <c r="V263" i="39"/>
  <c r="V188" i="32"/>
  <c r="R188" i="32"/>
  <c r="R235" i="32"/>
  <c r="V235" i="32"/>
  <c r="V191" i="32"/>
  <c r="R191" i="32"/>
  <c r="V144" i="32"/>
  <c r="R144" i="32"/>
  <c r="R239" i="32"/>
  <c r="V239" i="32"/>
  <c r="V187" i="32"/>
  <c r="R187" i="32"/>
  <c r="R156" i="32"/>
  <c r="V156" i="32"/>
  <c r="R141" i="32"/>
  <c r="V141" i="32"/>
  <c r="R153" i="32"/>
  <c r="V153" i="32"/>
  <c r="V204" i="32"/>
  <c r="R204" i="32"/>
  <c r="R253" i="32"/>
  <c r="V253" i="32"/>
  <c r="V243" i="32"/>
  <c r="R243" i="32"/>
  <c r="R149" i="32"/>
  <c r="V149" i="32"/>
  <c r="R237" i="32"/>
  <c r="V237" i="32"/>
  <c r="V259" i="32"/>
  <c r="R259" i="32"/>
  <c r="R233" i="32"/>
  <c r="V233" i="32"/>
  <c r="V212" i="32"/>
  <c r="R212" i="32"/>
  <c r="R199" i="32"/>
  <c r="V199" i="32"/>
  <c r="R246" i="32"/>
  <c r="V246" i="32"/>
  <c r="V257" i="32"/>
  <c r="R257" i="32"/>
  <c r="R184" i="32"/>
  <c r="V184" i="32"/>
  <c r="R139" i="32"/>
  <c r="V139" i="32"/>
  <c r="V224" i="32"/>
  <c r="R224" i="32"/>
  <c r="T193" i="32"/>
  <c r="V193" i="32"/>
  <c r="R193" i="32"/>
  <c r="V250" i="32"/>
  <c r="R250" i="32"/>
  <c r="R182" i="32"/>
  <c r="V182" i="32"/>
  <c r="R265" i="32"/>
  <c r="V265" i="32"/>
  <c r="V180" i="32"/>
  <c r="R180" i="32"/>
  <c r="R159" i="32"/>
  <c r="V159" i="32"/>
  <c r="R210" i="32"/>
  <c r="V210" i="32"/>
  <c r="R231" i="32"/>
  <c r="V231" i="32"/>
  <c r="R223" i="32"/>
  <c r="V223" i="32"/>
  <c r="R202" i="32"/>
  <c r="V202" i="32"/>
  <c r="R178" i="32"/>
  <c r="V178" i="32"/>
  <c r="U171" i="32"/>
  <c r="Q171" i="32"/>
  <c r="T171" i="32"/>
  <c r="U259" i="32"/>
  <c r="T259" i="32"/>
  <c r="Q259" i="32"/>
  <c r="U190" i="32"/>
  <c r="Q190" i="32"/>
  <c r="T190" i="32"/>
  <c r="T186" i="32"/>
  <c r="U186" i="32"/>
  <c r="Q186" i="32"/>
  <c r="Q213" i="32"/>
  <c r="T213" i="32"/>
  <c r="U213" i="32"/>
  <c r="U198" i="32"/>
  <c r="Q198" i="32"/>
  <c r="T198" i="32"/>
  <c r="U169" i="32"/>
  <c r="Q169" i="32"/>
  <c r="T169" i="32"/>
  <c r="U208" i="32"/>
  <c r="Q208" i="32"/>
  <c r="T208" i="32"/>
  <c r="U268" i="32"/>
  <c r="Q268" i="32"/>
  <c r="T268" i="32"/>
  <c r="T246" i="32"/>
  <c r="U246" i="32"/>
  <c r="Q246" i="32"/>
  <c r="T215" i="32"/>
  <c r="U215" i="32"/>
  <c r="Q215" i="32"/>
  <c r="Q216" i="32"/>
  <c r="T216" i="32"/>
  <c r="U216" i="32"/>
  <c r="U234" i="32"/>
  <c r="T234" i="32"/>
  <c r="Q234" i="32"/>
  <c r="T214" i="32"/>
  <c r="U214" i="32"/>
  <c r="Q214" i="32"/>
  <c r="Q152" i="32"/>
  <c r="U152" i="32"/>
  <c r="T152" i="32"/>
  <c r="Q162" i="32"/>
  <c r="U162" i="32"/>
  <c r="T162" i="32"/>
  <c r="U220" i="32"/>
  <c r="T220" i="32"/>
  <c r="Q220" i="32"/>
  <c r="Q201" i="32"/>
  <c r="U201" i="32"/>
  <c r="T201" i="32"/>
  <c r="Q254" i="32"/>
  <c r="T254" i="32"/>
  <c r="U254" i="32"/>
  <c r="Q151" i="32"/>
  <c r="T151" i="32"/>
  <c r="U151" i="32"/>
  <c r="Q173" i="32"/>
  <c r="T173" i="32"/>
  <c r="U173" i="32"/>
  <c r="U167" i="32"/>
  <c r="Q167" i="32"/>
  <c r="T167" i="32"/>
  <c r="T239" i="32"/>
  <c r="U239" i="32"/>
  <c r="Q239" i="32"/>
  <c r="T262" i="32"/>
  <c r="U262" i="32"/>
  <c r="Q262" i="32"/>
  <c r="T264" i="32"/>
  <c r="U264" i="32"/>
  <c r="Q264" i="32"/>
  <c r="T197" i="32"/>
  <c r="Q197" i="32"/>
  <c r="U197" i="32"/>
  <c r="U257" i="32"/>
  <c r="Q257" i="32"/>
  <c r="T257" i="32"/>
  <c r="Q170" i="32"/>
  <c r="T170" i="32"/>
  <c r="U170" i="32"/>
  <c r="U177" i="32"/>
  <c r="Q177" i="32"/>
  <c r="T177" i="32"/>
  <c r="U194" i="32"/>
  <c r="Q194" i="32"/>
  <c r="T194" i="32"/>
  <c r="T179" i="32"/>
  <c r="Q179" i="32"/>
  <c r="U179" i="32"/>
  <c r="Q267" i="32"/>
  <c r="T267" i="32"/>
  <c r="U267" i="32"/>
  <c r="Q135" i="32"/>
  <c r="T135" i="32"/>
  <c r="U135" i="32"/>
  <c r="Q244" i="32"/>
  <c r="U244" i="32"/>
  <c r="Q143" i="23"/>
  <c r="T143" i="23"/>
  <c r="U143" i="23"/>
  <c r="Q236" i="23"/>
  <c r="U236" i="23"/>
  <c r="T236" i="23"/>
  <c r="U195" i="23"/>
  <c r="T195" i="23"/>
  <c r="Q195" i="23"/>
  <c r="Q263" i="23"/>
  <c r="T263" i="23"/>
  <c r="U263" i="23"/>
  <c r="T238" i="23"/>
  <c r="U238" i="23"/>
  <c r="Q238" i="23"/>
  <c r="U254" i="23"/>
  <c r="Q254" i="23"/>
  <c r="T254" i="23"/>
  <c r="U226" i="23"/>
  <c r="Q226" i="23"/>
  <c r="T226" i="23"/>
  <c r="T237" i="23"/>
  <c r="U237" i="23"/>
  <c r="Q237" i="23"/>
  <c r="U218" i="23"/>
  <c r="Q218" i="23"/>
  <c r="T218" i="23"/>
  <c r="Q177" i="23"/>
  <c r="U177" i="23"/>
  <c r="T177" i="23"/>
  <c r="U168" i="23"/>
  <c r="Q168" i="23"/>
  <c r="T168" i="23"/>
  <c r="T152" i="23"/>
  <c r="Q152" i="23"/>
  <c r="U152" i="23"/>
  <c r="T205" i="23"/>
  <c r="U205" i="23"/>
  <c r="Q205" i="23"/>
  <c r="Q193" i="23"/>
  <c r="T193" i="23"/>
  <c r="U193" i="23"/>
  <c r="Q234" i="23"/>
  <c r="T234" i="23"/>
  <c r="U234" i="23"/>
  <c r="Q148" i="23"/>
  <c r="U148" i="23"/>
  <c r="T148" i="23"/>
  <c r="T231" i="23"/>
  <c r="U231" i="23"/>
  <c r="Q231" i="23"/>
  <c r="T198" i="23"/>
  <c r="U198" i="23"/>
  <c r="Q198" i="23"/>
  <c r="U251" i="23"/>
  <c r="T251" i="23"/>
  <c r="Q251" i="23"/>
  <c r="U213" i="23"/>
  <c r="Q213" i="23"/>
  <c r="T213" i="23"/>
  <c r="U258" i="23"/>
  <c r="Q258" i="23"/>
  <c r="T258" i="23"/>
  <c r="U208" i="23"/>
  <c r="Q208" i="23"/>
  <c r="T208" i="23"/>
  <c r="T190" i="23"/>
  <c r="U190" i="23"/>
  <c r="Q190" i="23"/>
  <c r="T161" i="23"/>
  <c r="Q161" i="23"/>
  <c r="U161" i="23"/>
  <c r="U232" i="23"/>
  <c r="T232" i="23"/>
  <c r="Q232" i="23"/>
  <c r="T151" i="23"/>
  <c r="U151" i="23"/>
  <c r="Q151" i="23"/>
  <c r="Q220" i="23"/>
  <c r="T220" i="23"/>
  <c r="U220" i="23"/>
  <c r="U250" i="23"/>
  <c r="Q250" i="23"/>
  <c r="T250" i="23"/>
  <c r="Q217" i="23"/>
  <c r="U217" i="23"/>
  <c r="T217" i="23"/>
  <c r="Q189" i="23"/>
  <c r="U189" i="23"/>
  <c r="T189" i="23"/>
  <c r="Q149" i="23"/>
  <c r="U149" i="23"/>
  <c r="U173" i="23"/>
  <c r="Q173" i="23"/>
  <c r="T173" i="23"/>
  <c r="U135" i="23"/>
  <c r="Q135" i="23"/>
  <c r="T135" i="23"/>
  <c r="T142" i="23"/>
  <c r="Q142" i="23"/>
  <c r="U142" i="23"/>
  <c r="V153" i="30"/>
  <c r="R153" i="30"/>
  <c r="R172" i="30"/>
  <c r="V172" i="30"/>
  <c r="V257" i="30"/>
  <c r="R257" i="30"/>
  <c r="V198" i="30"/>
  <c r="R198" i="30"/>
  <c r="R261" i="30"/>
  <c r="V261" i="30"/>
  <c r="V175" i="30"/>
  <c r="R175" i="30"/>
  <c r="V245" i="30"/>
  <c r="R245" i="30"/>
  <c r="R241" i="30"/>
  <c r="V241" i="30"/>
  <c r="R143" i="30"/>
  <c r="V143" i="30"/>
  <c r="V235" i="30"/>
  <c r="R235" i="30"/>
  <c r="R222" i="30"/>
  <c r="V222" i="30"/>
  <c r="R227" i="30"/>
  <c r="V227" i="30"/>
  <c r="R191" i="30"/>
  <c r="V191" i="30"/>
  <c r="V243" i="30"/>
  <c r="R243" i="30"/>
  <c r="R206" i="30"/>
  <c r="V206" i="30"/>
  <c r="V237" i="30"/>
  <c r="R237" i="30"/>
  <c r="R238" i="30"/>
  <c r="V238" i="30"/>
  <c r="V229" i="30"/>
  <c r="R229" i="30"/>
  <c r="R164" i="30"/>
  <c r="V164" i="30"/>
  <c r="R223" i="30"/>
  <c r="V223" i="30"/>
  <c r="V197" i="30"/>
  <c r="R197" i="30"/>
  <c r="R226" i="30"/>
  <c r="V226" i="30"/>
  <c r="V136" i="30"/>
  <c r="R136" i="30"/>
  <c r="R250" i="30"/>
  <c r="V250" i="30"/>
  <c r="V251" i="30"/>
  <c r="R251" i="30"/>
  <c r="V264" i="30"/>
  <c r="R264" i="30"/>
  <c r="R166" i="30"/>
  <c r="V166" i="30"/>
  <c r="R259" i="30"/>
  <c r="V259" i="30"/>
  <c r="R162" i="30"/>
  <c r="V162" i="30"/>
  <c r="R234" i="30"/>
  <c r="V234" i="30"/>
  <c r="R134" i="30"/>
  <c r="V134" i="30"/>
  <c r="R266" i="30"/>
  <c r="V266" i="30"/>
  <c r="R183" i="30"/>
  <c r="V183" i="30"/>
  <c r="R139" i="30"/>
  <c r="V139" i="30"/>
  <c r="T141" i="30"/>
  <c r="Q141" i="30"/>
  <c r="U141" i="30"/>
  <c r="Q235" i="30"/>
  <c r="T235" i="30"/>
  <c r="U235" i="30"/>
  <c r="U253" i="30"/>
  <c r="T253" i="30"/>
  <c r="Q253" i="30"/>
  <c r="T172" i="30"/>
  <c r="U172" i="30"/>
  <c r="Q172" i="30"/>
  <c r="Q227" i="30"/>
  <c r="U227" i="30"/>
  <c r="T227" i="30"/>
  <c r="T185" i="30"/>
  <c r="Q185" i="30"/>
  <c r="U185" i="30"/>
  <c r="T174" i="30"/>
  <c r="Q174" i="30"/>
  <c r="U174" i="30"/>
  <c r="T151" i="30"/>
  <c r="Q151" i="30"/>
  <c r="U151" i="30"/>
  <c r="U169" i="30"/>
  <c r="T169" i="30"/>
  <c r="Q169" i="30"/>
  <c r="T263" i="30"/>
  <c r="Q263" i="30"/>
  <c r="U263" i="30"/>
  <c r="T243" i="30"/>
  <c r="U243" i="30"/>
  <c r="Q243" i="30"/>
  <c r="T154" i="30"/>
  <c r="U154" i="30"/>
  <c r="Q154" i="30"/>
  <c r="T198" i="30"/>
  <c r="U198" i="30"/>
  <c r="Q198" i="30"/>
  <c r="U236" i="30"/>
  <c r="T236" i="30"/>
  <c r="Q236" i="30"/>
  <c r="T193" i="30"/>
  <c r="Q193" i="30"/>
  <c r="U193" i="30"/>
  <c r="Q257" i="30"/>
  <c r="U257" i="30"/>
  <c r="T257" i="30"/>
  <c r="U240" i="30"/>
  <c r="T240" i="30"/>
  <c r="Q240" i="30"/>
  <c r="Q206" i="30"/>
  <c r="T206" i="30"/>
  <c r="U206" i="30"/>
  <c r="Q170" i="30"/>
  <c r="U170" i="30"/>
  <c r="T170" i="30"/>
  <c r="Q241" i="30"/>
  <c r="U241" i="30"/>
  <c r="T241" i="30"/>
  <c r="Q251" i="30"/>
  <c r="U251" i="30"/>
  <c r="T251" i="30"/>
  <c r="U189" i="30"/>
  <c r="T189" i="30"/>
  <c r="Q189" i="30"/>
  <c r="Q269" i="30"/>
  <c r="T269" i="30"/>
  <c r="U269" i="30"/>
  <c r="U266" i="30"/>
  <c r="T266" i="30"/>
  <c r="Q266" i="30"/>
  <c r="Q228" i="30"/>
  <c r="U228" i="30"/>
  <c r="T228" i="30"/>
  <c r="Q165" i="30"/>
  <c r="T165" i="30"/>
  <c r="U165" i="30"/>
  <c r="U239" i="30"/>
  <c r="Q239" i="30"/>
  <c r="T239" i="30"/>
  <c r="T202" i="30"/>
  <c r="Q202" i="30"/>
  <c r="U202" i="30"/>
  <c r="U217" i="30"/>
  <c r="Q217" i="30"/>
  <c r="T217" i="30"/>
  <c r="Q184" i="30"/>
  <c r="T184" i="30"/>
  <c r="U184" i="30"/>
  <c r="U220" i="30"/>
  <c r="Q220" i="30"/>
  <c r="T220" i="30"/>
  <c r="Q199" i="30"/>
  <c r="U199" i="30"/>
  <c r="T199" i="30"/>
  <c r="Q212" i="30"/>
  <c r="U212" i="30"/>
  <c r="T212" i="30"/>
  <c r="Q152" i="30"/>
  <c r="T152" i="30"/>
  <c r="U152" i="30"/>
  <c r="Q191" i="30"/>
  <c r="U191" i="30"/>
  <c r="T191" i="30"/>
  <c r="V221" i="24"/>
  <c r="R221" i="24"/>
  <c r="V258" i="24"/>
  <c r="R258" i="24"/>
  <c r="V188" i="24"/>
  <c r="R188" i="24"/>
  <c r="V250" i="24"/>
  <c r="R250" i="24"/>
  <c r="V244" i="24"/>
  <c r="R244" i="24"/>
  <c r="V224" i="24"/>
  <c r="R224" i="24"/>
  <c r="T146" i="24"/>
  <c r="R146" i="24"/>
  <c r="V146" i="24"/>
  <c r="R209" i="24"/>
  <c r="V209" i="24"/>
  <c r="R167" i="24"/>
  <c r="V167" i="24"/>
  <c r="V213" i="24"/>
  <c r="R213" i="24"/>
  <c r="V230" i="24"/>
  <c r="R230" i="24"/>
  <c r="V203" i="24"/>
  <c r="R203" i="24"/>
  <c r="V263" i="24"/>
  <c r="R263" i="24"/>
  <c r="V200" i="24"/>
  <c r="R200" i="24"/>
  <c r="V149" i="24"/>
  <c r="R149" i="24"/>
  <c r="R229" i="24"/>
  <c r="V229" i="24"/>
  <c r="V266" i="24"/>
  <c r="R266" i="24"/>
  <c r="V269" i="24"/>
  <c r="R269" i="24"/>
  <c r="V207" i="24"/>
  <c r="R207" i="24"/>
  <c r="R147" i="24"/>
  <c r="V147" i="24"/>
  <c r="R170" i="24"/>
  <c r="V170" i="24"/>
  <c r="V265" i="24"/>
  <c r="R265" i="24"/>
  <c r="R257" i="24"/>
  <c r="V257" i="24"/>
  <c r="R160" i="24"/>
  <c r="V160" i="24"/>
  <c r="V227" i="24"/>
  <c r="R227" i="24"/>
  <c r="V252" i="24"/>
  <c r="R252" i="24"/>
  <c r="R196" i="24"/>
  <c r="V196" i="24"/>
  <c r="V211" i="24"/>
  <c r="R211" i="24"/>
  <c r="V248" i="24"/>
  <c r="R248" i="24"/>
  <c r="R179" i="24"/>
  <c r="V179" i="24"/>
  <c r="R219" i="24"/>
  <c r="V219" i="24"/>
  <c r="R264" i="24"/>
  <c r="V264" i="24"/>
  <c r="R256" i="24"/>
  <c r="V256" i="24"/>
  <c r="V135" i="24"/>
  <c r="R135" i="24"/>
  <c r="Q203" i="14"/>
  <c r="U203" i="14"/>
  <c r="T203" i="14"/>
  <c r="Q202" i="14"/>
  <c r="U202" i="14"/>
  <c r="T202" i="14"/>
  <c r="U200" i="14"/>
  <c r="Q200" i="14"/>
  <c r="T200" i="14"/>
  <c r="T166" i="14"/>
  <c r="U166" i="14"/>
  <c r="Q166" i="14"/>
  <c r="U192" i="14"/>
  <c r="Q192" i="14"/>
  <c r="T192" i="14"/>
  <c r="Q223" i="14"/>
  <c r="U223" i="14"/>
  <c r="T223" i="14"/>
  <c r="U139" i="14"/>
  <c r="Q139" i="14"/>
  <c r="T139" i="14"/>
  <c r="U257" i="14"/>
  <c r="Q257" i="14"/>
  <c r="T257" i="14"/>
  <c r="T174" i="14"/>
  <c r="U174" i="14"/>
  <c r="Q174" i="14"/>
  <c r="Q227" i="14"/>
  <c r="T227" i="14"/>
  <c r="U227" i="14"/>
  <c r="U169" i="14"/>
  <c r="Q169" i="14"/>
  <c r="T169" i="14"/>
  <c r="U213" i="14"/>
  <c r="Q213" i="14"/>
  <c r="T213" i="14"/>
  <c r="Q236" i="14"/>
  <c r="U236" i="14"/>
  <c r="T236" i="14"/>
  <c r="Q210" i="14"/>
  <c r="U210" i="14"/>
  <c r="T210" i="14"/>
  <c r="U264" i="14"/>
  <c r="Q264" i="14"/>
  <c r="T264" i="14"/>
  <c r="T172" i="14"/>
  <c r="U172" i="14"/>
  <c r="Q172" i="14"/>
  <c r="U175" i="14"/>
  <c r="Q175" i="14"/>
  <c r="T175" i="14"/>
  <c r="U177" i="14"/>
  <c r="Q177" i="14"/>
  <c r="T177" i="14"/>
  <c r="U220" i="14"/>
  <c r="Q220" i="14"/>
  <c r="T220" i="14"/>
  <c r="U238" i="14"/>
  <c r="Q238" i="14"/>
  <c r="T238" i="14"/>
  <c r="T138" i="14"/>
  <c r="U138" i="14"/>
  <c r="Q138" i="14"/>
  <c r="Q206" i="14"/>
  <c r="U206" i="14"/>
  <c r="T206" i="14"/>
  <c r="U150" i="14"/>
  <c r="Q150" i="14"/>
  <c r="T150" i="14"/>
  <c r="Q197" i="14"/>
  <c r="U197" i="14"/>
  <c r="T197" i="14"/>
  <c r="Q195" i="14"/>
  <c r="U195" i="14"/>
  <c r="T195" i="14"/>
  <c r="U231" i="14"/>
  <c r="Q231" i="14"/>
  <c r="T231" i="14"/>
  <c r="T269" i="14"/>
  <c r="U269" i="14"/>
  <c r="Q269" i="14"/>
  <c r="U157" i="14"/>
  <c r="Q157" i="14"/>
  <c r="T157" i="14"/>
  <c r="T259" i="14"/>
  <c r="U259" i="14"/>
  <c r="Q259" i="14"/>
  <c r="Q170" i="14"/>
  <c r="T170" i="14"/>
  <c r="U170" i="14"/>
  <c r="U251" i="14"/>
  <c r="Q251" i="14"/>
  <c r="T251" i="14"/>
  <c r="Q229" i="14"/>
  <c r="U229" i="14"/>
  <c r="T219" i="14"/>
  <c r="Q219" i="14"/>
  <c r="U219" i="14"/>
  <c r="Q228" i="14"/>
  <c r="U228" i="14"/>
  <c r="T228" i="14"/>
  <c r="R252" i="20"/>
  <c r="V252" i="20"/>
  <c r="V145" i="20"/>
  <c r="R145" i="20"/>
  <c r="V144" i="20"/>
  <c r="R144" i="20"/>
  <c r="R262" i="20"/>
  <c r="V262" i="20"/>
  <c r="R235" i="20"/>
  <c r="V235" i="20"/>
  <c r="R213" i="20"/>
  <c r="V213" i="20"/>
  <c r="V176" i="20"/>
  <c r="R176" i="20"/>
  <c r="V168" i="20"/>
  <c r="R168" i="20"/>
  <c r="R217" i="20"/>
  <c r="V217" i="20"/>
  <c r="V143" i="20"/>
  <c r="R143" i="20"/>
  <c r="T221" i="20"/>
  <c r="V221" i="20"/>
  <c r="R221" i="20"/>
  <c r="R167" i="20"/>
  <c r="V167" i="20"/>
  <c r="V264" i="20"/>
  <c r="R264" i="20"/>
  <c r="V163" i="20"/>
  <c r="R163" i="20"/>
  <c r="V177" i="20"/>
  <c r="R177" i="20"/>
  <c r="V202" i="20"/>
  <c r="R202" i="20"/>
  <c r="V180" i="20"/>
  <c r="R180" i="20"/>
  <c r="R198" i="20"/>
  <c r="V198" i="20"/>
  <c r="R157" i="20"/>
  <c r="V157" i="20"/>
  <c r="V193" i="20"/>
  <c r="R193" i="20"/>
  <c r="V207" i="20"/>
  <c r="R207" i="20"/>
  <c r="R256" i="20"/>
  <c r="V256" i="20"/>
  <c r="R134" i="20"/>
  <c r="V134" i="20"/>
  <c r="T224" i="20"/>
  <c r="V224" i="20"/>
  <c r="R224" i="20"/>
  <c r="R151" i="20"/>
  <c r="V151" i="20"/>
  <c r="V138" i="20"/>
  <c r="R138" i="20"/>
  <c r="V172" i="20"/>
  <c r="R172" i="20"/>
  <c r="V170" i="20"/>
  <c r="R170" i="20"/>
  <c r="R216" i="20"/>
  <c r="V216" i="20"/>
  <c r="V161" i="20"/>
  <c r="R161" i="20"/>
  <c r="R206" i="20"/>
  <c r="V206" i="20"/>
  <c r="V184" i="20"/>
  <c r="R184" i="20"/>
  <c r="R249" i="20"/>
  <c r="V249" i="20"/>
  <c r="V190" i="20"/>
  <c r="R190" i="20"/>
  <c r="U217" i="24"/>
  <c r="Q217" i="24"/>
  <c r="T217" i="24"/>
  <c r="Q189" i="24"/>
  <c r="T189" i="24"/>
  <c r="U189" i="24"/>
  <c r="T163" i="24"/>
  <c r="Q163" i="24"/>
  <c r="U163" i="24"/>
  <c r="T212" i="24"/>
  <c r="Q212" i="24"/>
  <c r="U212" i="24"/>
  <c r="U166" i="24"/>
  <c r="Q166" i="24"/>
  <c r="T166" i="24"/>
  <c r="Q187" i="24"/>
  <c r="T187" i="24"/>
  <c r="U187" i="24"/>
  <c r="T193" i="24"/>
  <c r="U193" i="24"/>
  <c r="Q193" i="24"/>
  <c r="Q204" i="24"/>
  <c r="U204" i="24"/>
  <c r="T204" i="24"/>
  <c r="T164" i="24"/>
  <c r="Q164" i="24"/>
  <c r="U164" i="24"/>
  <c r="U225" i="24"/>
  <c r="Q225" i="24"/>
  <c r="T225" i="24"/>
  <c r="U259" i="24"/>
  <c r="Q259" i="24"/>
  <c r="T259" i="24"/>
  <c r="Q231" i="24"/>
  <c r="U231" i="24"/>
  <c r="T231" i="24"/>
  <c r="U141" i="24"/>
  <c r="Q141" i="24"/>
  <c r="T141" i="24"/>
  <c r="T170" i="24"/>
  <c r="U170" i="24"/>
  <c r="Q170" i="24"/>
  <c r="U200" i="24"/>
  <c r="T200" i="24"/>
  <c r="Q200" i="24"/>
  <c r="Q205" i="24"/>
  <c r="T205" i="24"/>
  <c r="U205" i="24"/>
  <c r="T137" i="24"/>
  <c r="U137" i="24"/>
  <c r="Q137" i="24"/>
  <c r="U151" i="24"/>
  <c r="T151" i="24"/>
  <c r="Q151" i="24"/>
  <c r="U233" i="24"/>
  <c r="Q233" i="24"/>
  <c r="T233" i="24"/>
  <c r="U240" i="24"/>
  <c r="Q240" i="24"/>
  <c r="T240" i="24"/>
  <c r="U154" i="24"/>
  <c r="Q154" i="24"/>
  <c r="T154" i="24"/>
  <c r="Q242" i="24"/>
  <c r="T242" i="24"/>
  <c r="U242" i="24"/>
  <c r="Q162" i="24"/>
  <c r="T162" i="24"/>
  <c r="U162" i="24"/>
  <c r="U218" i="24"/>
  <c r="Q218" i="24"/>
  <c r="T218" i="24"/>
  <c r="U269" i="24"/>
  <c r="T269" i="24"/>
  <c r="Q269" i="24"/>
  <c r="T150" i="24"/>
  <c r="U150" i="24"/>
  <c r="Q150" i="24"/>
  <c r="T250" i="24"/>
  <c r="U250" i="24"/>
  <c r="Q250" i="24"/>
  <c r="Q173" i="24"/>
  <c r="U173" i="24"/>
  <c r="T173" i="24"/>
  <c r="Q161" i="24"/>
  <c r="T161" i="24"/>
  <c r="U161" i="24"/>
  <c r="Q156" i="24"/>
  <c r="U156" i="24"/>
  <c r="T156" i="24"/>
  <c r="T228" i="24"/>
  <c r="Q228" i="24"/>
  <c r="U228" i="24"/>
  <c r="T188" i="24"/>
  <c r="Q188" i="24"/>
  <c r="U188" i="24"/>
  <c r="T201" i="24"/>
  <c r="Q201" i="24"/>
  <c r="U201" i="24"/>
  <c r="U239" i="24"/>
  <c r="T239" i="24"/>
  <c r="Q239" i="24"/>
  <c r="T136" i="24"/>
  <c r="U136" i="24"/>
  <c r="Q136" i="24"/>
  <c r="R261" i="26"/>
  <c r="V261" i="26"/>
  <c r="R149" i="26"/>
  <c r="V149" i="26"/>
  <c r="V180" i="26"/>
  <c r="R180" i="26"/>
  <c r="V156" i="26"/>
  <c r="R156" i="26"/>
  <c r="R157" i="26"/>
  <c r="V157" i="26"/>
  <c r="V164" i="26"/>
  <c r="R164" i="26"/>
  <c r="V270" i="26"/>
  <c r="R270" i="26"/>
  <c r="V189" i="26"/>
  <c r="R189" i="26"/>
  <c r="V139" i="26"/>
  <c r="R139" i="26"/>
  <c r="V211" i="26"/>
  <c r="R211" i="26"/>
  <c r="V198" i="26"/>
  <c r="R198" i="26"/>
  <c r="V242" i="26"/>
  <c r="R242" i="26"/>
  <c r="V192" i="26"/>
  <c r="R192" i="26"/>
  <c r="R142" i="26"/>
  <c r="V142" i="26"/>
  <c r="R194" i="26"/>
  <c r="V194" i="26"/>
  <c r="R212" i="26"/>
  <c r="V212" i="26"/>
  <c r="V213" i="26"/>
  <c r="R213" i="26"/>
  <c r="V165" i="26"/>
  <c r="R165" i="26"/>
  <c r="V259" i="26"/>
  <c r="R259" i="26"/>
  <c r="V185" i="26"/>
  <c r="R185" i="26"/>
  <c r="V176" i="26"/>
  <c r="R176" i="26"/>
  <c r="R226" i="26"/>
  <c r="V226" i="26"/>
  <c r="V196" i="26"/>
  <c r="R196" i="26"/>
  <c r="R218" i="26"/>
  <c r="V218" i="26"/>
  <c r="V267" i="26"/>
  <c r="R267" i="26"/>
  <c r="R228" i="26"/>
  <c r="V228" i="26"/>
  <c r="R245" i="26"/>
  <c r="V245" i="26"/>
  <c r="R241" i="26"/>
  <c r="V241" i="26"/>
  <c r="V153" i="26"/>
  <c r="R153" i="26"/>
  <c r="V221" i="26"/>
  <c r="R221" i="26"/>
  <c r="R220" i="26"/>
  <c r="V220" i="26"/>
  <c r="R134" i="26"/>
  <c r="V134" i="26"/>
  <c r="R208" i="26"/>
  <c r="V208" i="26"/>
  <c r="V135" i="26"/>
  <c r="R135" i="26"/>
  <c r="R165" i="38"/>
  <c r="V165" i="38"/>
  <c r="R162" i="38"/>
  <c r="V162" i="38"/>
  <c r="R184" i="38"/>
  <c r="V184" i="38"/>
  <c r="V172" i="38"/>
  <c r="R172" i="38"/>
  <c r="V183" i="38"/>
  <c r="R183" i="38"/>
  <c r="V163" i="38"/>
  <c r="R163" i="38"/>
  <c r="V237" i="38"/>
  <c r="R237" i="38"/>
  <c r="R198" i="38"/>
  <c r="V198" i="38"/>
  <c r="V160" i="38"/>
  <c r="R160" i="38"/>
  <c r="V256" i="38"/>
  <c r="R256" i="38"/>
  <c r="R180" i="38"/>
  <c r="V180" i="38"/>
  <c r="R194" i="38"/>
  <c r="V194" i="38"/>
  <c r="R142" i="38"/>
  <c r="V142" i="38"/>
  <c r="V200" i="38"/>
  <c r="R200" i="38"/>
  <c r="R137" i="38"/>
  <c r="V137" i="38"/>
  <c r="R209" i="38"/>
  <c r="V209" i="38"/>
  <c r="V149" i="38"/>
  <c r="R149" i="38"/>
  <c r="R261" i="38"/>
  <c r="V261" i="38"/>
  <c r="V228" i="38"/>
  <c r="R228" i="38"/>
  <c r="R215" i="38"/>
  <c r="V215" i="38"/>
  <c r="R148" i="38"/>
  <c r="V148" i="38"/>
  <c r="V191" i="38"/>
  <c r="R191" i="38"/>
  <c r="R181" i="38"/>
  <c r="V181" i="38"/>
  <c r="V216" i="38"/>
  <c r="R216" i="38"/>
  <c r="V229" i="38"/>
  <c r="R229" i="38"/>
  <c r="R206" i="38"/>
  <c r="V206" i="38"/>
  <c r="R196" i="38"/>
  <c r="V196" i="38"/>
  <c r="R263" i="38"/>
  <c r="V263" i="38"/>
  <c r="V219" i="38"/>
  <c r="R219" i="38"/>
  <c r="V138" i="38"/>
  <c r="R138" i="38"/>
  <c r="R227" i="38"/>
  <c r="V227" i="38"/>
  <c r="V134" i="38"/>
  <c r="R134" i="38"/>
  <c r="R155" i="38"/>
  <c r="V155" i="38"/>
  <c r="R140" i="38"/>
  <c r="V140" i="38"/>
  <c r="Q170" i="39"/>
  <c r="T170" i="39"/>
  <c r="U170" i="39"/>
  <c r="U212" i="39"/>
  <c r="T212" i="39"/>
  <c r="Q212" i="39"/>
  <c r="T216" i="39"/>
  <c r="Q216" i="39"/>
  <c r="U216" i="39"/>
  <c r="Q192" i="39"/>
  <c r="U192" i="39"/>
  <c r="T192" i="39"/>
  <c r="U134" i="39"/>
  <c r="T134" i="39"/>
  <c r="Q134" i="39"/>
  <c r="Q251" i="39"/>
  <c r="T251" i="39"/>
  <c r="U251" i="39"/>
  <c r="T204" i="39"/>
  <c r="Q204" i="39"/>
  <c r="U204" i="39"/>
  <c r="U154" i="39"/>
  <c r="Q154" i="39"/>
  <c r="T154" i="39"/>
  <c r="T228" i="39"/>
  <c r="U228" i="39"/>
  <c r="Q228" i="39"/>
  <c r="T259" i="39"/>
  <c r="U259" i="39"/>
  <c r="Q259" i="39"/>
  <c r="T136" i="39"/>
  <c r="Q136" i="39"/>
  <c r="U136" i="39"/>
  <c r="T238" i="39"/>
  <c r="Q238" i="39"/>
  <c r="U238" i="39"/>
  <c r="U145" i="39"/>
  <c r="Q145" i="39"/>
  <c r="T145" i="39"/>
  <c r="U161" i="39"/>
  <c r="Q161" i="39"/>
  <c r="T161" i="39"/>
  <c r="U138" i="39"/>
  <c r="Q138" i="39"/>
  <c r="T138" i="39"/>
  <c r="T146" i="39"/>
  <c r="U146" i="39"/>
  <c r="Q146" i="39"/>
  <c r="U265" i="39"/>
  <c r="Q265" i="39"/>
  <c r="T265" i="39"/>
  <c r="U232" i="39"/>
  <c r="Q232" i="39"/>
  <c r="T232" i="39"/>
  <c r="Q142" i="39"/>
  <c r="T142" i="39"/>
  <c r="U142" i="39"/>
  <c r="U255" i="39"/>
  <c r="Q255" i="39"/>
  <c r="T255" i="39"/>
  <c r="U254" i="39"/>
  <c r="Q254" i="39"/>
  <c r="T254" i="39"/>
  <c r="U206" i="39"/>
  <c r="Q206" i="39"/>
  <c r="T206" i="39"/>
  <c r="Q245" i="39"/>
  <c r="T245" i="39"/>
  <c r="U245" i="39"/>
  <c r="Q155" i="39"/>
  <c r="T155" i="39"/>
  <c r="U155" i="39"/>
  <c r="U176" i="39"/>
  <c r="T176" i="39"/>
  <c r="Q176" i="39"/>
  <c r="Q137" i="39"/>
  <c r="U137" i="39"/>
  <c r="T137" i="39"/>
  <c r="Q230" i="39"/>
  <c r="U230" i="39"/>
  <c r="T230" i="39"/>
  <c r="Q202" i="39"/>
  <c r="T202" i="39"/>
  <c r="U202" i="39"/>
  <c r="Q188" i="39"/>
  <c r="U188" i="39"/>
  <c r="T188" i="39"/>
  <c r="U252" i="39"/>
  <c r="T252" i="39"/>
  <c r="Q252" i="39"/>
  <c r="Q162" i="39"/>
  <c r="U162" i="39"/>
  <c r="Q223" i="39"/>
  <c r="T223" i="39"/>
  <c r="U223" i="39"/>
  <c r="T164" i="39"/>
  <c r="Q164" i="39"/>
  <c r="U164" i="39"/>
  <c r="Q135" i="39"/>
  <c r="T135" i="39"/>
  <c r="U135" i="39"/>
  <c r="V270" i="29"/>
  <c r="R270" i="29"/>
  <c r="V147" i="29"/>
  <c r="R147" i="29"/>
  <c r="R249" i="29"/>
  <c r="V249" i="29"/>
  <c r="V177" i="29"/>
  <c r="R177" i="29"/>
  <c r="R149" i="29"/>
  <c r="V149" i="29"/>
  <c r="R163" i="29"/>
  <c r="V163" i="29"/>
  <c r="V256" i="29"/>
  <c r="R256" i="29"/>
  <c r="V217" i="29"/>
  <c r="R217" i="29"/>
  <c r="R243" i="29"/>
  <c r="V243" i="29"/>
  <c r="V173" i="29"/>
  <c r="R173" i="29"/>
  <c r="V231" i="29"/>
  <c r="R231" i="29"/>
  <c r="R184" i="29"/>
  <c r="V184" i="29"/>
  <c r="T136" i="29"/>
  <c r="R136" i="29"/>
  <c r="V136" i="29"/>
  <c r="V141" i="29"/>
  <c r="R141" i="29"/>
  <c r="V194" i="29"/>
  <c r="R194" i="29"/>
  <c r="V241" i="29"/>
  <c r="R241" i="29"/>
  <c r="R205" i="29"/>
  <c r="V205" i="29"/>
  <c r="V139" i="29"/>
  <c r="R139" i="29"/>
  <c r="V197" i="29"/>
  <c r="R197" i="29"/>
  <c r="V246" i="29"/>
  <c r="R246" i="29"/>
  <c r="R159" i="29"/>
  <c r="V159" i="29"/>
  <c r="V169" i="29"/>
  <c r="R169" i="29"/>
  <c r="V157" i="29"/>
  <c r="R157" i="29"/>
  <c r="V266" i="29"/>
  <c r="R266" i="29"/>
  <c r="V180" i="29"/>
  <c r="R180" i="29"/>
  <c r="R204" i="29"/>
  <c r="V204" i="29"/>
  <c r="V269" i="29"/>
  <c r="R269" i="29"/>
  <c r="V165" i="29"/>
  <c r="R165" i="29"/>
  <c r="R134" i="29"/>
  <c r="V134" i="29"/>
  <c r="R158" i="29"/>
  <c r="V158" i="29"/>
  <c r="R265" i="29"/>
  <c r="V265" i="29"/>
  <c r="R250" i="29"/>
  <c r="V250" i="29"/>
  <c r="R135" i="29"/>
  <c r="V135" i="29"/>
  <c r="R219" i="29"/>
  <c r="V219" i="29"/>
  <c r="V137" i="29"/>
  <c r="R137" i="29"/>
  <c r="Q259" i="26"/>
  <c r="T259" i="26"/>
  <c r="U259" i="26"/>
  <c r="Q215" i="26"/>
  <c r="T215" i="26"/>
  <c r="U215" i="26"/>
  <c r="Q147" i="26"/>
  <c r="U147" i="26"/>
  <c r="T147" i="26"/>
  <c r="Q232" i="26"/>
  <c r="T232" i="26"/>
  <c r="U232" i="26"/>
  <c r="U197" i="26"/>
  <c r="T197" i="26"/>
  <c r="Q197" i="26"/>
  <c r="T268" i="26"/>
  <c r="U268" i="26"/>
  <c r="Q268" i="26"/>
  <c r="U174" i="26"/>
  <c r="Q174" i="26"/>
  <c r="T174" i="26"/>
  <c r="T265" i="26"/>
  <c r="Q265" i="26"/>
  <c r="U265" i="26"/>
  <c r="T264" i="26"/>
  <c r="U264" i="26"/>
  <c r="Q264" i="26"/>
  <c r="U222" i="26"/>
  <c r="T222" i="26"/>
  <c r="Q222" i="26"/>
  <c r="Q169" i="26"/>
  <c r="T169" i="26"/>
  <c r="U169" i="26"/>
  <c r="T152" i="26"/>
  <c r="Q152" i="26"/>
  <c r="U152" i="26"/>
  <c r="U167" i="26"/>
  <c r="T167" i="26"/>
  <c r="Q167" i="26"/>
  <c r="T166" i="26"/>
  <c r="Q166" i="26"/>
  <c r="U166" i="26"/>
  <c r="T251" i="26"/>
  <c r="U251" i="26"/>
  <c r="Q251" i="26"/>
  <c r="Q135" i="26"/>
  <c r="T135" i="26"/>
  <c r="U135" i="26"/>
  <c r="Q248" i="26"/>
  <c r="T248" i="26"/>
  <c r="U248" i="26"/>
  <c r="U240" i="26"/>
  <c r="Q240" i="26"/>
  <c r="T240" i="26"/>
  <c r="Q230" i="26"/>
  <c r="U230" i="26"/>
  <c r="T230" i="26"/>
  <c r="T189" i="26"/>
  <c r="U189" i="26"/>
  <c r="Q189" i="26"/>
  <c r="Q261" i="26"/>
  <c r="T261" i="26"/>
  <c r="U261" i="26"/>
  <c r="Q266" i="26"/>
  <c r="T266" i="26"/>
  <c r="U266" i="26"/>
  <c r="U219" i="26"/>
  <c r="Q219" i="26"/>
  <c r="T219" i="26"/>
  <c r="Q180" i="26"/>
  <c r="T180" i="26"/>
  <c r="U180" i="26"/>
  <c r="U151" i="26"/>
  <c r="T151" i="26"/>
  <c r="Q151" i="26"/>
  <c r="T195" i="26"/>
  <c r="Q195" i="26"/>
  <c r="U195" i="26"/>
  <c r="Q247" i="26"/>
  <c r="T247" i="26"/>
  <c r="U247" i="26"/>
  <c r="U153" i="26"/>
  <c r="Q153" i="26"/>
  <c r="T153" i="26"/>
  <c r="T224" i="26"/>
  <c r="Q224" i="26"/>
  <c r="U224" i="26"/>
  <c r="U157" i="26"/>
  <c r="Q157" i="26"/>
  <c r="T157" i="26"/>
  <c r="Q211" i="26"/>
  <c r="U211" i="26"/>
  <c r="T211" i="26"/>
  <c r="T156" i="26"/>
  <c r="Q156" i="26"/>
  <c r="U156" i="26"/>
  <c r="T244" i="26"/>
  <c r="U244" i="26"/>
  <c r="Q244" i="26"/>
  <c r="T134" i="26"/>
  <c r="U134" i="26"/>
  <c r="Q134" i="26"/>
  <c r="U169" i="31"/>
  <c r="T169" i="31"/>
  <c r="Q169" i="31"/>
  <c r="T193" i="31"/>
  <c r="Q193" i="31"/>
  <c r="U193" i="31"/>
  <c r="T141" i="31"/>
  <c r="Q141" i="31"/>
  <c r="U141" i="31"/>
  <c r="T228" i="31"/>
  <c r="U228" i="31"/>
  <c r="Q228" i="31"/>
  <c r="T232" i="31"/>
  <c r="U232" i="31"/>
  <c r="Q232" i="31"/>
  <c r="U195" i="31"/>
  <c r="Q195" i="31"/>
  <c r="T195" i="31"/>
  <c r="U259" i="31"/>
  <c r="Q259" i="31"/>
  <c r="T259" i="31"/>
  <c r="T238" i="31"/>
  <c r="Q238" i="31"/>
  <c r="U238" i="31"/>
  <c r="Q215" i="31"/>
  <c r="T215" i="31"/>
  <c r="U215" i="31"/>
  <c r="U263" i="31"/>
  <c r="Q263" i="31"/>
  <c r="T263" i="31"/>
  <c r="U235" i="31"/>
  <c r="T235" i="31"/>
  <c r="Q235" i="31"/>
  <c r="U252" i="31"/>
  <c r="T252" i="31"/>
  <c r="Q252" i="31"/>
  <c r="Q241" i="31"/>
  <c r="T241" i="31"/>
  <c r="U241" i="31"/>
  <c r="Q192" i="31"/>
  <c r="U192" i="31"/>
  <c r="T192" i="31"/>
  <c r="Q161" i="31"/>
  <c r="U161" i="31"/>
  <c r="T161" i="31"/>
  <c r="U166" i="31"/>
  <c r="T166" i="31"/>
  <c r="Q166" i="31"/>
  <c r="Q212" i="31"/>
  <c r="T212" i="31"/>
  <c r="U212" i="31"/>
  <c r="U251" i="31"/>
  <c r="Q251" i="31"/>
  <c r="T251" i="31"/>
  <c r="T197" i="31"/>
  <c r="U197" i="31"/>
  <c r="Q197" i="31"/>
  <c r="U207" i="31"/>
  <c r="Q207" i="31"/>
  <c r="T207" i="31"/>
  <c r="U187" i="31"/>
  <c r="Q187" i="31"/>
  <c r="T187" i="31"/>
  <c r="T248" i="31"/>
  <c r="U248" i="31"/>
  <c r="Q248" i="31"/>
  <c r="U153" i="31"/>
  <c r="T153" i="31"/>
  <c r="Q153" i="31"/>
  <c r="U158" i="31"/>
  <c r="Q158" i="31"/>
  <c r="T158" i="31"/>
  <c r="U206" i="31"/>
  <c r="Q206" i="31"/>
  <c r="T206" i="31"/>
  <c r="T231" i="31"/>
  <c r="U231" i="31"/>
  <c r="Q231" i="31"/>
  <c r="T233" i="31"/>
  <c r="U233" i="31"/>
  <c r="Q233" i="31"/>
  <c r="T164" i="31"/>
  <c r="Q164" i="31"/>
  <c r="U164" i="31"/>
  <c r="Q217" i="31"/>
  <c r="U217" i="31"/>
  <c r="T217" i="31"/>
  <c r="Q242" i="31"/>
  <c r="T242" i="31"/>
  <c r="U242" i="31"/>
  <c r="Q245" i="31"/>
  <c r="T245" i="31"/>
  <c r="U245" i="31"/>
  <c r="Q267" i="31"/>
  <c r="U267" i="31"/>
  <c r="Q152" i="31"/>
  <c r="U152" i="31"/>
  <c r="Q221" i="31"/>
  <c r="T221" i="31"/>
  <c r="U221" i="31"/>
  <c r="V196" i="22"/>
  <c r="R196" i="22"/>
  <c r="V181" i="22"/>
  <c r="R181" i="22"/>
  <c r="V252" i="22"/>
  <c r="R252" i="22"/>
  <c r="V231" i="22"/>
  <c r="R231" i="22"/>
  <c r="V246" i="22"/>
  <c r="R246" i="22"/>
  <c r="R253" i="22"/>
  <c r="V253" i="22"/>
  <c r="V248" i="22"/>
  <c r="R248" i="22"/>
  <c r="V157" i="22"/>
  <c r="R157" i="22"/>
  <c r="V149" i="22"/>
  <c r="R149" i="22"/>
  <c r="V193" i="22"/>
  <c r="R193" i="22"/>
  <c r="V254" i="22"/>
  <c r="R254" i="22"/>
  <c r="T260" i="22"/>
  <c r="R260" i="22"/>
  <c r="V260" i="22"/>
  <c r="V200" i="22"/>
  <c r="R200" i="22"/>
  <c r="R210" i="22"/>
  <c r="V210" i="22"/>
  <c r="T241" i="22"/>
  <c r="V241" i="22"/>
  <c r="R241" i="22"/>
  <c r="V256" i="22"/>
  <c r="R256" i="22"/>
  <c r="R189" i="22"/>
  <c r="V189" i="22"/>
  <c r="T176" i="22"/>
  <c r="R176" i="22"/>
  <c r="V176" i="22"/>
  <c r="R237" i="22"/>
  <c r="V237" i="22"/>
  <c r="R255" i="22"/>
  <c r="V255" i="22"/>
  <c r="R143" i="22"/>
  <c r="V143" i="22"/>
  <c r="V235" i="22"/>
  <c r="R235" i="22"/>
  <c r="V236" i="22"/>
  <c r="R236" i="22"/>
  <c r="V179" i="22"/>
  <c r="R179" i="22"/>
  <c r="V207" i="22"/>
  <c r="R207" i="22"/>
  <c r="V265" i="22"/>
  <c r="R265" i="22"/>
  <c r="V177" i="22"/>
  <c r="R177" i="22"/>
  <c r="V261" i="22"/>
  <c r="R261" i="22"/>
  <c r="R163" i="22"/>
  <c r="V163" i="22"/>
  <c r="R264" i="22"/>
  <c r="V264" i="22"/>
  <c r="R164" i="22"/>
  <c r="V164" i="22"/>
  <c r="R180" i="22"/>
  <c r="V180" i="22"/>
  <c r="R232" i="22"/>
  <c r="V232" i="22"/>
  <c r="R137" i="22"/>
  <c r="V137" i="22"/>
  <c r="V166" i="14"/>
  <c r="R166" i="14"/>
  <c r="R207" i="14"/>
  <c r="V207" i="14"/>
  <c r="V144" i="14"/>
  <c r="R144" i="14"/>
  <c r="V231" i="14"/>
  <c r="R231" i="14"/>
  <c r="R196" i="14"/>
  <c r="V196" i="14"/>
  <c r="V224" i="14"/>
  <c r="R224" i="14"/>
  <c r="R206" i="14"/>
  <c r="V206" i="14"/>
  <c r="R204" i="14"/>
  <c r="V204" i="14"/>
  <c r="V260" i="14"/>
  <c r="R260" i="14"/>
  <c r="V261" i="14"/>
  <c r="R261" i="14"/>
  <c r="V175" i="14"/>
  <c r="R175" i="14"/>
  <c r="V148" i="14"/>
  <c r="R148" i="14"/>
  <c r="V147" i="14"/>
  <c r="R147" i="14"/>
  <c r="V225" i="14"/>
  <c r="R225" i="14"/>
  <c r="V230" i="14"/>
  <c r="R230" i="14"/>
  <c r="V153" i="14"/>
  <c r="R153" i="14"/>
  <c r="V236" i="14"/>
  <c r="R236" i="14"/>
  <c r="R267" i="14"/>
  <c r="V267" i="14"/>
  <c r="V180" i="14"/>
  <c r="R180" i="14"/>
  <c r="R192" i="14"/>
  <c r="V192" i="14"/>
  <c r="V177" i="14"/>
  <c r="R177" i="14"/>
  <c r="V183" i="14"/>
  <c r="R183" i="14"/>
  <c r="T229" i="14"/>
  <c r="V229" i="14"/>
  <c r="R229" i="14"/>
  <c r="V164" i="14"/>
  <c r="R164" i="14"/>
  <c r="R205" i="14"/>
  <c r="V205" i="14"/>
  <c r="V142" i="14"/>
  <c r="R142" i="14"/>
  <c r="R213" i="14"/>
  <c r="V213" i="14"/>
  <c r="V171" i="14"/>
  <c r="R171" i="14"/>
  <c r="V266" i="14"/>
  <c r="R266" i="14"/>
  <c r="V152" i="14"/>
  <c r="R152" i="14"/>
  <c r="V195" i="14"/>
  <c r="R195" i="14"/>
  <c r="R256" i="14"/>
  <c r="V256" i="14"/>
  <c r="R199" i="14"/>
  <c r="V199" i="14"/>
  <c r="R179" i="14"/>
  <c r="V179" i="14"/>
  <c r="R198" i="14"/>
  <c r="V198" i="14"/>
  <c r="T216" i="18"/>
  <c r="U216" i="18"/>
  <c r="Q216" i="18"/>
  <c r="U192" i="18"/>
  <c r="Q192" i="18"/>
  <c r="T192" i="18"/>
  <c r="Q191" i="18"/>
  <c r="U191" i="18"/>
  <c r="T191" i="18"/>
  <c r="Q144" i="18"/>
  <c r="U144" i="18"/>
  <c r="T144" i="18"/>
  <c r="Q169" i="18"/>
  <c r="U169" i="18"/>
  <c r="T169" i="18"/>
  <c r="U253" i="18"/>
  <c r="Q253" i="18"/>
  <c r="T253" i="18"/>
  <c r="T157" i="18"/>
  <c r="Q157" i="18"/>
  <c r="U157" i="18"/>
  <c r="U206" i="18"/>
  <c r="T206" i="18"/>
  <c r="Q206" i="18"/>
  <c r="T136" i="18"/>
  <c r="U136" i="18"/>
  <c r="Q136" i="18"/>
  <c r="Q154" i="18"/>
  <c r="T154" i="18"/>
  <c r="U154" i="18"/>
  <c r="U224" i="18"/>
  <c r="Q224" i="18"/>
  <c r="T224" i="18"/>
  <c r="Q233" i="18"/>
  <c r="U233" i="18"/>
  <c r="T233" i="18"/>
  <c r="Q212" i="18"/>
  <c r="T212" i="18"/>
  <c r="U212" i="18"/>
  <c r="U229" i="18"/>
  <c r="T229" i="18"/>
  <c r="Q229" i="18"/>
  <c r="T164" i="18"/>
  <c r="U164" i="18"/>
  <c r="Q164" i="18"/>
  <c r="U268" i="18"/>
  <c r="T268" i="18"/>
  <c r="Q268" i="18"/>
  <c r="Q200" i="18"/>
  <c r="T200" i="18"/>
  <c r="U200" i="18"/>
  <c r="T199" i="18"/>
  <c r="U199" i="18"/>
  <c r="Q199" i="18"/>
  <c r="U257" i="18"/>
  <c r="Q257" i="18"/>
  <c r="T257" i="18"/>
  <c r="T165" i="18"/>
  <c r="Q165" i="18"/>
  <c r="U165" i="18"/>
  <c r="U178" i="18"/>
  <c r="T178" i="18"/>
  <c r="Q178" i="18"/>
  <c r="Q234" i="18"/>
  <c r="U234" i="18"/>
  <c r="T234" i="18"/>
  <c r="U217" i="18"/>
  <c r="Q217" i="18"/>
  <c r="T217" i="18"/>
  <c r="U246" i="18"/>
  <c r="Q246" i="18"/>
  <c r="T246" i="18"/>
  <c r="Q202" i="18"/>
  <c r="U202" i="18"/>
  <c r="T202" i="18"/>
  <c r="U172" i="18"/>
  <c r="Q172" i="18"/>
  <c r="T172" i="18"/>
  <c r="U242" i="18"/>
  <c r="T242" i="18"/>
  <c r="Q242" i="18"/>
  <c r="T183" i="18"/>
  <c r="Q183" i="18"/>
  <c r="U183" i="18"/>
  <c r="T219" i="18"/>
  <c r="U219" i="18"/>
  <c r="Q219" i="18"/>
  <c r="Q249" i="18"/>
  <c r="U249" i="18"/>
  <c r="T249" i="18"/>
  <c r="T182" i="18"/>
  <c r="Q182" i="18"/>
  <c r="U182" i="18"/>
  <c r="Q258" i="18"/>
  <c r="T258" i="18"/>
  <c r="U258" i="18"/>
  <c r="T251" i="18"/>
  <c r="Q251" i="18"/>
  <c r="U251" i="18"/>
  <c r="Q135" i="18"/>
  <c r="T135" i="18"/>
  <c r="U135" i="18"/>
  <c r="T202" i="38"/>
  <c r="U202" i="38"/>
  <c r="Q202" i="38"/>
  <c r="T242" i="38"/>
  <c r="Q242" i="38"/>
  <c r="U242" i="38"/>
  <c r="T230" i="38"/>
  <c r="U230" i="38"/>
  <c r="Q230" i="38"/>
  <c r="Q263" i="38"/>
  <c r="T263" i="38"/>
  <c r="U263" i="38"/>
  <c r="T221" i="38"/>
  <c r="Q221" i="38"/>
  <c r="U221" i="38"/>
  <c r="Q232" i="38"/>
  <c r="T232" i="38"/>
  <c r="U232" i="38"/>
  <c r="Q191" i="38"/>
  <c r="U191" i="38"/>
  <c r="T191" i="38"/>
  <c r="U141" i="38"/>
  <c r="Q141" i="38"/>
  <c r="T141" i="38"/>
  <c r="U143" i="38"/>
  <c r="Q143" i="38"/>
  <c r="T143" i="38"/>
  <c r="T167" i="38"/>
  <c r="U167" i="38"/>
  <c r="Q167" i="38"/>
  <c r="T223" i="38"/>
  <c r="U223" i="38"/>
  <c r="Q223" i="38"/>
  <c r="Q177" i="38"/>
  <c r="U177" i="38"/>
  <c r="T177" i="38"/>
  <c r="T205" i="38"/>
  <c r="U205" i="38"/>
  <c r="Q205" i="38"/>
  <c r="Q213" i="38"/>
  <c r="U213" i="38"/>
  <c r="T213" i="38"/>
  <c r="U160" i="38"/>
  <c r="T160" i="38"/>
  <c r="Q160" i="38"/>
  <c r="T170" i="38"/>
  <c r="U170" i="38"/>
  <c r="Q170" i="38"/>
  <c r="U235" i="38"/>
  <c r="T235" i="38"/>
  <c r="Q235" i="38"/>
  <c r="U216" i="38"/>
  <c r="T216" i="38"/>
  <c r="Q216" i="38"/>
  <c r="U138" i="38"/>
  <c r="Q138" i="38"/>
  <c r="T138" i="38"/>
  <c r="U217" i="38"/>
  <c r="T217" i="38"/>
  <c r="Q217" i="38"/>
  <c r="T244" i="38"/>
  <c r="Q244" i="38"/>
  <c r="U244" i="38"/>
  <c r="U151" i="38"/>
  <c r="T151" i="38"/>
  <c r="Q151" i="38"/>
  <c r="U262" i="38"/>
  <c r="Q262" i="38"/>
  <c r="T262" i="38"/>
  <c r="Q162" i="38"/>
  <c r="U162" i="38"/>
  <c r="T162" i="38"/>
  <c r="T245" i="38"/>
  <c r="U245" i="38"/>
  <c r="Q245" i="38"/>
  <c r="U176" i="38"/>
  <c r="Q176" i="38"/>
  <c r="T176" i="38"/>
  <c r="Q152" i="38"/>
  <c r="U152" i="38"/>
  <c r="T152" i="38"/>
  <c r="Q259" i="38"/>
  <c r="T259" i="38"/>
  <c r="U259" i="38"/>
  <c r="T183" i="38"/>
  <c r="Q183" i="38"/>
  <c r="U183" i="38"/>
  <c r="U248" i="38"/>
  <c r="Q248" i="38"/>
  <c r="T248" i="38"/>
  <c r="U265" i="38"/>
  <c r="Q265" i="38"/>
  <c r="T265" i="38"/>
  <c r="T165" i="38"/>
  <c r="U165" i="38"/>
  <c r="Q165" i="38"/>
  <c r="T243" i="38"/>
  <c r="Q243" i="38"/>
  <c r="U243" i="38"/>
  <c r="T156" i="38"/>
  <c r="Q156" i="38"/>
  <c r="U156" i="38"/>
  <c r="V170" i="23"/>
  <c r="R170" i="23"/>
  <c r="V196" i="23"/>
  <c r="R196" i="23"/>
  <c r="V163" i="23"/>
  <c r="R163" i="23"/>
  <c r="R209" i="23"/>
  <c r="V209" i="23"/>
  <c r="V145" i="23"/>
  <c r="R145" i="23"/>
  <c r="V262" i="23"/>
  <c r="R262" i="23"/>
  <c r="V263" i="23"/>
  <c r="R263" i="23"/>
  <c r="V173" i="23"/>
  <c r="R173" i="23"/>
  <c r="V179" i="23"/>
  <c r="R179" i="23"/>
  <c r="R230" i="23"/>
  <c r="V230" i="23"/>
  <c r="V195" i="23"/>
  <c r="R195" i="23"/>
  <c r="R270" i="23"/>
  <c r="V270" i="23"/>
  <c r="R168" i="23"/>
  <c r="V168" i="23"/>
  <c r="V251" i="23"/>
  <c r="R251" i="23"/>
  <c r="V150" i="23"/>
  <c r="R150" i="23"/>
  <c r="V193" i="23"/>
  <c r="R193" i="23"/>
  <c r="V233" i="23"/>
  <c r="R233" i="23"/>
  <c r="V165" i="23"/>
  <c r="R165" i="23"/>
  <c r="R178" i="23"/>
  <c r="V178" i="23"/>
  <c r="V268" i="23"/>
  <c r="R268" i="23"/>
  <c r="R217" i="23"/>
  <c r="V217" i="23"/>
  <c r="V152" i="23"/>
  <c r="R152" i="23"/>
  <c r="V147" i="23"/>
  <c r="R147" i="23"/>
  <c r="V220" i="23"/>
  <c r="R220" i="23"/>
  <c r="R205" i="23"/>
  <c r="V205" i="23"/>
  <c r="V186" i="23"/>
  <c r="R186" i="23"/>
  <c r="V140" i="23"/>
  <c r="R140" i="23"/>
  <c r="R187" i="23"/>
  <c r="V187" i="23"/>
  <c r="R246" i="23"/>
  <c r="V246" i="23"/>
  <c r="R240" i="23"/>
  <c r="V240" i="23"/>
  <c r="R190" i="23"/>
  <c r="V190" i="23"/>
  <c r="R134" i="23"/>
  <c r="V134" i="23"/>
  <c r="V232" i="23"/>
  <c r="R232" i="23"/>
  <c r="V188" i="23"/>
  <c r="R188" i="23"/>
  <c r="R166" i="23"/>
  <c r="V166" i="23"/>
  <c r="V242" i="25"/>
  <c r="R242" i="25"/>
  <c r="V194" i="25"/>
  <c r="R194" i="25"/>
  <c r="V191" i="25"/>
  <c r="R191" i="25"/>
  <c r="R157" i="25"/>
  <c r="V157" i="25"/>
  <c r="R192" i="25"/>
  <c r="V192" i="25"/>
  <c r="V235" i="25"/>
  <c r="R235" i="25"/>
  <c r="V193" i="25"/>
  <c r="R193" i="25"/>
  <c r="V150" i="25"/>
  <c r="R150" i="25"/>
  <c r="V182" i="25"/>
  <c r="R182" i="25"/>
  <c r="R237" i="25"/>
  <c r="V237" i="25"/>
  <c r="R136" i="25"/>
  <c r="V136" i="25"/>
  <c r="R165" i="25"/>
  <c r="V165" i="25"/>
  <c r="V226" i="25"/>
  <c r="R226" i="25"/>
  <c r="V227" i="25"/>
  <c r="R227" i="25"/>
  <c r="V259" i="25"/>
  <c r="R259" i="25"/>
  <c r="V160" i="25"/>
  <c r="R160" i="25"/>
  <c r="V170" i="25"/>
  <c r="R170" i="25"/>
  <c r="V153" i="25"/>
  <c r="R153" i="25"/>
  <c r="V174" i="25"/>
  <c r="R174" i="25"/>
  <c r="V230" i="25"/>
  <c r="R230" i="25"/>
  <c r="R140" i="25"/>
  <c r="V140" i="25"/>
  <c r="V180" i="25"/>
  <c r="R180" i="25"/>
  <c r="R221" i="25"/>
  <c r="V221" i="25"/>
  <c r="R156" i="25"/>
  <c r="V156" i="25"/>
  <c r="V176" i="25"/>
  <c r="R176" i="25"/>
  <c r="R246" i="25"/>
  <c r="V246" i="25"/>
  <c r="V217" i="25"/>
  <c r="R217" i="25"/>
  <c r="R149" i="25"/>
  <c r="V149" i="25"/>
  <c r="R232" i="25"/>
  <c r="V232" i="25"/>
  <c r="V225" i="25"/>
  <c r="R225" i="25"/>
  <c r="R137" i="25"/>
  <c r="V137" i="25"/>
  <c r="V250" i="25"/>
  <c r="R250" i="25"/>
  <c r="R145" i="25"/>
  <c r="V145" i="25"/>
  <c r="R173" i="25"/>
  <c r="V173" i="25"/>
  <c r="U253" i="25"/>
  <c r="Q253" i="25"/>
  <c r="T253" i="25"/>
  <c r="U146" i="25"/>
  <c r="Q146" i="25"/>
  <c r="T146" i="25"/>
  <c r="U144" i="25"/>
  <c r="Q144" i="25"/>
  <c r="T144" i="25"/>
  <c r="T160" i="25"/>
  <c r="U160" i="25"/>
  <c r="Q160" i="25"/>
  <c r="Q251" i="25"/>
  <c r="T251" i="25"/>
  <c r="U251" i="25"/>
  <c r="Q189" i="25"/>
  <c r="T189" i="25"/>
  <c r="U189" i="25"/>
  <c r="Q150" i="25"/>
  <c r="T150" i="25"/>
  <c r="U150" i="25"/>
  <c r="T227" i="25"/>
  <c r="U227" i="25"/>
  <c r="Q227" i="25"/>
  <c r="U270" i="25"/>
  <c r="Q270" i="25"/>
  <c r="T270" i="25"/>
  <c r="T188" i="25"/>
  <c r="U188" i="25"/>
  <c r="Q188" i="25"/>
  <c r="T168" i="25"/>
  <c r="U168" i="25"/>
  <c r="Q168" i="25"/>
  <c r="Q186" i="25"/>
  <c r="U186" i="25"/>
  <c r="T186" i="25"/>
  <c r="T174" i="25"/>
  <c r="Q174" i="25"/>
  <c r="U174" i="25"/>
  <c r="U256" i="25"/>
  <c r="Q256" i="25"/>
  <c r="T256" i="25"/>
  <c r="Q172" i="25"/>
  <c r="T172" i="25"/>
  <c r="U172" i="25"/>
  <c r="U223" i="25"/>
  <c r="Q223" i="25"/>
  <c r="T223" i="25"/>
  <c r="Q259" i="25"/>
  <c r="U259" i="25"/>
  <c r="T259" i="25"/>
  <c r="U152" i="25"/>
  <c r="Q152" i="25"/>
  <c r="T152" i="25"/>
  <c r="T182" i="25"/>
  <c r="Q182" i="25"/>
  <c r="U182" i="25"/>
  <c r="T190" i="25"/>
  <c r="Q190" i="25"/>
  <c r="U190" i="25"/>
  <c r="Q264" i="25"/>
  <c r="T264" i="25"/>
  <c r="U264" i="25"/>
  <c r="U178" i="25"/>
  <c r="T178" i="25"/>
  <c r="Q178" i="25"/>
  <c r="T228" i="25"/>
  <c r="U228" i="25"/>
  <c r="Q228" i="25"/>
  <c r="T266" i="25"/>
  <c r="U266" i="25"/>
  <c r="Q266" i="25"/>
  <c r="U206" i="25"/>
  <c r="Q206" i="25"/>
  <c r="T206" i="25"/>
  <c r="U181" i="25"/>
  <c r="Q181" i="25"/>
  <c r="T181" i="25"/>
  <c r="T242" i="25"/>
  <c r="U242" i="25"/>
  <c r="Q242" i="25"/>
  <c r="U226" i="25"/>
  <c r="Q226" i="25"/>
  <c r="T226" i="25"/>
  <c r="Q219" i="25"/>
  <c r="U219" i="25"/>
  <c r="U234" i="25"/>
  <c r="Q234" i="25"/>
  <c r="T234" i="25"/>
  <c r="Q212" i="25"/>
  <c r="T212" i="25"/>
  <c r="U212" i="25"/>
  <c r="T163" i="25"/>
  <c r="Q163" i="25"/>
  <c r="U163" i="25"/>
  <c r="Q147" i="25"/>
  <c r="T147" i="25"/>
  <c r="U147" i="25"/>
  <c r="Q134" i="25"/>
  <c r="T134" i="25"/>
  <c r="U134" i="25"/>
  <c r="Q172" i="20"/>
  <c r="T172" i="20"/>
  <c r="U172" i="20"/>
  <c r="Q165" i="20"/>
  <c r="U165" i="20"/>
  <c r="T165" i="20"/>
  <c r="T251" i="20"/>
  <c r="U251" i="20"/>
  <c r="Q251" i="20"/>
  <c r="T219" i="20"/>
  <c r="U219" i="20"/>
  <c r="Q219" i="20"/>
  <c r="Q160" i="20"/>
  <c r="T160" i="20"/>
  <c r="U160" i="20"/>
  <c r="T233" i="20"/>
  <c r="U233" i="20"/>
  <c r="Q233" i="20"/>
  <c r="U241" i="20"/>
  <c r="Q241" i="20"/>
  <c r="T241" i="20"/>
  <c r="T248" i="20"/>
  <c r="Q248" i="20"/>
  <c r="U248" i="20"/>
  <c r="T182" i="20"/>
  <c r="U182" i="20"/>
  <c r="Q182" i="20"/>
  <c r="T166" i="20"/>
  <c r="U166" i="20"/>
  <c r="Q166" i="20"/>
  <c r="Q250" i="20"/>
  <c r="T250" i="20"/>
  <c r="U250" i="20"/>
  <c r="Q194" i="20"/>
  <c r="T194" i="20"/>
  <c r="U194" i="20"/>
  <c r="Q208" i="20"/>
  <c r="T208" i="20"/>
  <c r="U208" i="20"/>
  <c r="U185" i="20"/>
  <c r="Q185" i="20"/>
  <c r="T185" i="20"/>
  <c r="Q255" i="20"/>
  <c r="T255" i="20"/>
  <c r="U255" i="20"/>
  <c r="T159" i="20"/>
  <c r="U159" i="20"/>
  <c r="Q159" i="20"/>
  <c r="U173" i="20"/>
  <c r="T173" i="20"/>
  <c r="Q173" i="20"/>
  <c r="U203" i="20"/>
  <c r="T203" i="20"/>
  <c r="Q203" i="20"/>
  <c r="Q217" i="20"/>
  <c r="T217" i="20"/>
  <c r="U217" i="20"/>
  <c r="T181" i="20"/>
  <c r="U181" i="20"/>
  <c r="Q181" i="20"/>
  <c r="Q171" i="20"/>
  <c r="U171" i="20"/>
  <c r="T171" i="20"/>
  <c r="U231" i="20"/>
  <c r="Q231" i="20"/>
  <c r="T231" i="20"/>
  <c r="T230" i="20"/>
  <c r="Q230" i="20"/>
  <c r="U230" i="20"/>
  <c r="T197" i="20"/>
  <c r="U197" i="20"/>
  <c r="Q197" i="20"/>
  <c r="U224" i="20"/>
  <c r="Q224" i="20"/>
  <c r="U161" i="20"/>
  <c r="T161" i="20"/>
  <c r="Q161" i="20"/>
  <c r="U258" i="20"/>
  <c r="Q258" i="20"/>
  <c r="T258" i="20"/>
  <c r="T269" i="20"/>
  <c r="Q269" i="20"/>
  <c r="U269" i="20"/>
  <c r="Q180" i="20"/>
  <c r="T180" i="20"/>
  <c r="U180" i="20"/>
  <c r="T232" i="20"/>
  <c r="Q232" i="20"/>
  <c r="U232" i="20"/>
  <c r="Q150" i="20"/>
  <c r="U150" i="20"/>
  <c r="T150" i="20"/>
  <c r="T137" i="20"/>
  <c r="Q137" i="20"/>
  <c r="U137" i="20"/>
  <c r="Q140" i="20"/>
  <c r="U140" i="20"/>
  <c r="T140" i="20"/>
  <c r="Q154" i="20"/>
  <c r="T154" i="20"/>
  <c r="U154" i="20"/>
  <c r="T253" i="29"/>
  <c r="U253" i="29"/>
  <c r="Q253" i="29"/>
  <c r="U204" i="29"/>
  <c r="Q204" i="29"/>
  <c r="T204" i="29"/>
  <c r="T183" i="29"/>
  <c r="Q183" i="29"/>
  <c r="U183" i="29"/>
  <c r="Q198" i="29"/>
  <c r="U198" i="29"/>
  <c r="T198" i="29"/>
  <c r="U224" i="29"/>
  <c r="Q224" i="29"/>
  <c r="T224" i="29"/>
  <c r="U221" i="29"/>
  <c r="Q221" i="29"/>
  <c r="T221" i="29"/>
  <c r="T232" i="29"/>
  <c r="Q232" i="29"/>
  <c r="U232" i="29"/>
  <c r="U199" i="29"/>
  <c r="Q199" i="29"/>
  <c r="T199" i="29"/>
  <c r="T176" i="29"/>
  <c r="U176" i="29"/>
  <c r="Q176" i="29"/>
  <c r="U250" i="29"/>
  <c r="T250" i="29"/>
  <c r="Q250" i="29"/>
  <c r="T225" i="29"/>
  <c r="Q225" i="29"/>
  <c r="U225" i="29"/>
  <c r="U161" i="29"/>
  <c r="Q161" i="29"/>
  <c r="T161" i="29"/>
  <c r="U177" i="29"/>
  <c r="Q177" i="29"/>
  <c r="T177" i="29"/>
  <c r="Q209" i="29"/>
  <c r="T209" i="29"/>
  <c r="U209" i="29"/>
  <c r="T255" i="29"/>
  <c r="Q255" i="29"/>
  <c r="U255" i="29"/>
  <c r="T216" i="29"/>
  <c r="Q216" i="29"/>
  <c r="U216" i="29"/>
  <c r="U137" i="29"/>
  <c r="T137" i="29"/>
  <c r="Q137" i="29"/>
  <c r="U197" i="29"/>
  <c r="T197" i="29"/>
  <c r="Q197" i="29"/>
  <c r="U173" i="29"/>
  <c r="T173" i="29"/>
  <c r="Q173" i="29"/>
  <c r="T265" i="29"/>
  <c r="U265" i="29"/>
  <c r="Q265" i="29"/>
  <c r="U211" i="29"/>
  <c r="T211" i="29"/>
  <c r="Q211" i="29"/>
  <c r="T208" i="29"/>
  <c r="Q208" i="29"/>
  <c r="U208" i="29"/>
  <c r="T146" i="29"/>
  <c r="U146" i="29"/>
  <c r="Q146" i="29"/>
  <c r="Q215" i="29"/>
  <c r="U215" i="29"/>
  <c r="T215" i="29"/>
  <c r="T245" i="29"/>
  <c r="U245" i="29"/>
  <c r="Q245" i="29"/>
  <c r="Q263" i="29"/>
  <c r="T263" i="29"/>
  <c r="U263" i="29"/>
  <c r="Q194" i="29"/>
  <c r="T194" i="29"/>
  <c r="U194" i="29"/>
  <c r="U233" i="29"/>
  <c r="T233" i="29"/>
  <c r="Q233" i="29"/>
  <c r="T196" i="29"/>
  <c r="Q196" i="29"/>
  <c r="U196" i="29"/>
  <c r="U200" i="29"/>
  <c r="T200" i="29"/>
  <c r="Q200" i="29"/>
  <c r="Q231" i="29"/>
  <c r="T231" i="29"/>
  <c r="U231" i="29"/>
  <c r="Q181" i="29"/>
  <c r="U181" i="29"/>
  <c r="U142" i="29"/>
  <c r="Q142" i="29"/>
  <c r="T142" i="29"/>
  <c r="U136" i="29"/>
  <c r="Q136" i="29"/>
  <c r="R222" i="31"/>
  <c r="V222" i="31"/>
  <c r="V235" i="31"/>
  <c r="R235" i="31"/>
  <c r="R249" i="31"/>
  <c r="V249" i="31"/>
  <c r="T267" i="31"/>
  <c r="V267" i="31"/>
  <c r="R267" i="31"/>
  <c r="R229" i="31"/>
  <c r="V229" i="31"/>
  <c r="V258" i="31"/>
  <c r="R258" i="31"/>
  <c r="R136" i="31"/>
  <c r="V136" i="31"/>
  <c r="V223" i="31"/>
  <c r="R223" i="31"/>
  <c r="R195" i="31"/>
  <c r="V195" i="31"/>
  <c r="R189" i="31"/>
  <c r="V189" i="31"/>
  <c r="V244" i="31"/>
  <c r="R244" i="31"/>
  <c r="V239" i="31"/>
  <c r="R239" i="31"/>
  <c r="V160" i="31"/>
  <c r="R160" i="31"/>
  <c r="R225" i="31"/>
  <c r="V225" i="31"/>
  <c r="V262" i="31"/>
  <c r="R262" i="31"/>
  <c r="R193" i="31"/>
  <c r="V193" i="31"/>
  <c r="V216" i="31"/>
  <c r="R216" i="31"/>
  <c r="V241" i="31"/>
  <c r="R241" i="31"/>
  <c r="V154" i="31"/>
  <c r="R154" i="31"/>
  <c r="V141" i="31"/>
  <c r="R141" i="31"/>
  <c r="R231" i="31"/>
  <c r="V231" i="31"/>
  <c r="R217" i="31"/>
  <c r="V217" i="31"/>
  <c r="V146" i="31"/>
  <c r="R146" i="31"/>
  <c r="V221" i="31"/>
  <c r="R221" i="31"/>
  <c r="V137" i="31"/>
  <c r="R137" i="31"/>
  <c r="V143" i="31"/>
  <c r="R143" i="31"/>
  <c r="V138" i="31"/>
  <c r="R138" i="31"/>
  <c r="R234" i="31"/>
  <c r="V234" i="31"/>
  <c r="R232" i="31"/>
  <c r="V232" i="31"/>
  <c r="R236" i="31"/>
  <c r="V236" i="31"/>
  <c r="V175" i="31"/>
  <c r="R175" i="31"/>
  <c r="V176" i="31"/>
  <c r="R176" i="31"/>
  <c r="R135" i="31"/>
  <c r="V135" i="31"/>
  <c r="V178" i="31"/>
  <c r="R178" i="31"/>
  <c r="V196" i="18"/>
  <c r="R196" i="18"/>
  <c r="V199" i="18"/>
  <c r="R199" i="18"/>
  <c r="V234" i="18"/>
  <c r="R234" i="18"/>
  <c r="V142" i="18"/>
  <c r="R142" i="18"/>
  <c r="R244" i="18"/>
  <c r="V244" i="18"/>
  <c r="R190" i="18"/>
  <c r="V190" i="18"/>
  <c r="R179" i="18"/>
  <c r="V179" i="18"/>
  <c r="R176" i="18"/>
  <c r="V176" i="18"/>
  <c r="R155" i="18"/>
  <c r="V155" i="18"/>
  <c r="R172" i="18"/>
  <c r="V172" i="18"/>
  <c r="R198" i="18"/>
  <c r="V198" i="18"/>
  <c r="V138" i="18"/>
  <c r="R138" i="18"/>
  <c r="V226" i="18"/>
  <c r="R226" i="18"/>
  <c r="V211" i="18"/>
  <c r="R211" i="18"/>
  <c r="V189" i="18"/>
  <c r="R189" i="18"/>
  <c r="R240" i="18"/>
  <c r="V240" i="18"/>
  <c r="R224" i="18"/>
  <c r="V224" i="18"/>
  <c r="R170" i="18"/>
  <c r="V170" i="18"/>
  <c r="V171" i="18"/>
  <c r="R171" i="18"/>
  <c r="V237" i="18"/>
  <c r="R237" i="18"/>
  <c r="R248" i="18"/>
  <c r="V248" i="18"/>
  <c r="R221" i="18"/>
  <c r="V221" i="18"/>
  <c r="V264" i="18"/>
  <c r="R264" i="18"/>
  <c r="V157" i="18"/>
  <c r="R157" i="18"/>
  <c r="R188" i="18"/>
  <c r="V188" i="18"/>
  <c r="V152" i="18"/>
  <c r="R152" i="18"/>
  <c r="V206" i="18"/>
  <c r="R206" i="18"/>
  <c r="V183" i="18"/>
  <c r="R183" i="18"/>
  <c r="R169" i="18"/>
  <c r="V169" i="18"/>
  <c r="R243" i="18"/>
  <c r="V243" i="18"/>
  <c r="R181" i="18"/>
  <c r="V181" i="18"/>
  <c r="R268" i="18"/>
  <c r="V268" i="18"/>
  <c r="R134" i="18"/>
  <c r="V134" i="18"/>
  <c r="V205" i="18"/>
  <c r="R205" i="18"/>
  <c r="V141" i="18"/>
  <c r="R141" i="18"/>
  <c r="U188" i="22"/>
  <c r="Q188" i="22"/>
  <c r="T188" i="22"/>
  <c r="T168" i="22"/>
  <c r="Q168" i="22"/>
  <c r="U168" i="22"/>
  <c r="T252" i="22"/>
  <c r="Q252" i="22"/>
  <c r="U252" i="22"/>
  <c r="T203" i="22"/>
  <c r="Q203" i="22"/>
  <c r="U203" i="22"/>
  <c r="U226" i="22"/>
  <c r="Q226" i="22"/>
  <c r="T226" i="22"/>
  <c r="U204" i="22"/>
  <c r="Q204" i="22"/>
  <c r="T204" i="22"/>
  <c r="Q218" i="22"/>
  <c r="T218" i="22"/>
  <c r="U218" i="22"/>
  <c r="U151" i="22"/>
  <c r="Q151" i="22"/>
  <c r="T151" i="22"/>
  <c r="Q225" i="22"/>
  <c r="T225" i="22"/>
  <c r="U225" i="22"/>
  <c r="Q270" i="22"/>
  <c r="T270" i="22"/>
  <c r="U270" i="22"/>
  <c r="Q206" i="22"/>
  <c r="T206" i="22"/>
  <c r="U206" i="22"/>
  <c r="U194" i="22"/>
  <c r="Q194" i="22"/>
  <c r="T194" i="22"/>
  <c r="Q248" i="22"/>
  <c r="T248" i="22"/>
  <c r="U248" i="22"/>
  <c r="T137" i="22"/>
  <c r="U137" i="22"/>
  <c r="Q137" i="22"/>
  <c r="Q154" i="22"/>
  <c r="U154" i="22"/>
  <c r="T154" i="22"/>
  <c r="U160" i="22"/>
  <c r="Q160" i="22"/>
  <c r="T160" i="22"/>
  <c r="Q244" i="22"/>
  <c r="T244" i="22"/>
  <c r="U244" i="22"/>
  <c r="Q236" i="22"/>
  <c r="T236" i="22"/>
  <c r="U236" i="22"/>
  <c r="U171" i="22"/>
  <c r="T171" i="22"/>
  <c r="Q171" i="22"/>
  <c r="U177" i="22"/>
  <c r="Q177" i="22"/>
  <c r="T177" i="22"/>
  <c r="T217" i="22"/>
  <c r="U217" i="22"/>
  <c r="Q217" i="22"/>
  <c r="U141" i="22"/>
  <c r="Q141" i="22"/>
  <c r="T141" i="22"/>
  <c r="U268" i="22"/>
  <c r="T268" i="22"/>
  <c r="Q268" i="22"/>
  <c r="U161" i="22"/>
  <c r="Q161" i="22"/>
  <c r="T161" i="22"/>
  <c r="Q214" i="22"/>
  <c r="T214" i="22"/>
  <c r="U214" i="22"/>
  <c r="T158" i="22"/>
  <c r="U158" i="22"/>
  <c r="Q158" i="22"/>
  <c r="U146" i="22"/>
  <c r="Q146" i="22"/>
  <c r="T146" i="22"/>
  <c r="U212" i="22"/>
  <c r="Q212" i="22"/>
  <c r="T212" i="22"/>
  <c r="U266" i="22"/>
  <c r="Q266" i="22"/>
  <c r="T266" i="22"/>
  <c r="Q263" i="22"/>
  <c r="T263" i="22"/>
  <c r="U263" i="22"/>
  <c r="Q251" i="22"/>
  <c r="U251" i="22"/>
  <c r="Q210" i="22"/>
  <c r="T210" i="22"/>
  <c r="U210" i="22"/>
  <c r="U185" i="22"/>
  <c r="Q185" i="22"/>
  <c r="T185" i="22"/>
  <c r="T259" i="22"/>
  <c r="Q259" i="22"/>
  <c r="U259" i="22"/>
  <c r="Q234" i="22"/>
  <c r="T234" i="22"/>
  <c r="U234" i="22"/>
  <c r="R179" i="39"/>
  <c r="V179" i="39"/>
  <c r="V142" i="39"/>
  <c r="R142" i="39"/>
  <c r="V250" i="39"/>
  <c r="R250" i="39"/>
  <c r="V228" i="39"/>
  <c r="R228" i="39"/>
  <c r="V138" i="39"/>
  <c r="R138" i="39"/>
  <c r="V159" i="39"/>
  <c r="R159" i="39"/>
  <c r="V234" i="39"/>
  <c r="R234" i="39"/>
  <c r="R207" i="39"/>
  <c r="V207" i="39"/>
  <c r="V150" i="39"/>
  <c r="R150" i="39"/>
  <c r="R167" i="39"/>
  <c r="V167" i="39"/>
  <c r="V254" i="39"/>
  <c r="R254" i="39"/>
  <c r="R229" i="39"/>
  <c r="V229" i="39"/>
  <c r="V173" i="32"/>
  <c r="R173" i="32"/>
  <c r="V137" i="32"/>
  <c r="R137" i="32"/>
  <c r="V174" i="32"/>
  <c r="R174" i="32"/>
  <c r="R208" i="32"/>
  <c r="V208" i="32"/>
  <c r="V155" i="32"/>
  <c r="R155" i="32"/>
  <c r="V168" i="32"/>
  <c r="R168" i="32"/>
  <c r="R186" i="32"/>
  <c r="V186" i="32"/>
  <c r="V138" i="32"/>
  <c r="R138" i="32"/>
  <c r="V226" i="32"/>
  <c r="R226" i="32"/>
  <c r="V211" i="32"/>
  <c r="R211" i="32"/>
  <c r="V205" i="32"/>
  <c r="R205" i="32"/>
  <c r="R248" i="32"/>
  <c r="V248" i="32"/>
  <c r="R145" i="32"/>
  <c r="V145" i="32"/>
  <c r="T211" i="32"/>
  <c r="U211" i="32"/>
  <c r="Q211" i="32"/>
  <c r="T141" i="32"/>
  <c r="U141" i="32"/>
  <c r="Q141" i="32"/>
  <c r="T236" i="32"/>
  <c r="Q236" i="32"/>
  <c r="U236" i="32"/>
  <c r="U225" i="32"/>
  <c r="Q225" i="32"/>
  <c r="T225" i="32"/>
  <c r="T229" i="32"/>
  <c r="U229" i="32"/>
  <c r="Q229" i="32"/>
  <c r="U269" i="32"/>
  <c r="Q269" i="32"/>
  <c r="T269" i="32"/>
  <c r="T199" i="32"/>
  <c r="U199" i="32"/>
  <c r="Q199" i="32"/>
  <c r="T143" i="32"/>
  <c r="U143" i="32"/>
  <c r="Q143" i="32"/>
  <c r="U230" i="32"/>
  <c r="Q230" i="32"/>
  <c r="T230" i="32"/>
  <c r="Q241" i="32"/>
  <c r="T241" i="32"/>
  <c r="U241" i="32"/>
  <c r="Q221" i="32"/>
  <c r="U221" i="32"/>
  <c r="T221" i="32"/>
  <c r="Q270" i="23"/>
  <c r="T270" i="23"/>
  <c r="U270" i="23"/>
  <c r="U229" i="23"/>
  <c r="Q229" i="23"/>
  <c r="T229" i="23"/>
  <c r="Q156" i="23"/>
  <c r="U156" i="23"/>
  <c r="T156" i="23"/>
  <c r="Q186" i="23"/>
  <c r="T186" i="23"/>
  <c r="U186" i="23"/>
  <c r="Q182" i="23"/>
  <c r="T182" i="23"/>
  <c r="U182" i="23"/>
  <c r="U269" i="23"/>
  <c r="Q269" i="23"/>
  <c r="T269" i="23"/>
  <c r="Q150" i="23"/>
  <c r="T150" i="23"/>
  <c r="U150" i="23"/>
  <c r="Q196" i="23"/>
  <c r="T196" i="23"/>
  <c r="U196" i="23"/>
  <c r="Q154" i="23"/>
  <c r="U154" i="23"/>
  <c r="T154" i="23"/>
  <c r="T224" i="23"/>
  <c r="Q224" i="23"/>
  <c r="U224" i="23"/>
  <c r="Q243" i="23"/>
  <c r="T243" i="23"/>
  <c r="U243" i="23"/>
  <c r="V155" i="30"/>
  <c r="R155" i="30"/>
  <c r="V159" i="30"/>
  <c r="R159" i="30"/>
  <c r="V156" i="30"/>
  <c r="R156" i="30"/>
  <c r="R180" i="30"/>
  <c r="V180" i="30"/>
  <c r="R246" i="30"/>
  <c r="V246" i="30"/>
  <c r="R188" i="30"/>
  <c r="V188" i="30"/>
  <c r="V144" i="30"/>
  <c r="R144" i="30"/>
  <c r="V199" i="30"/>
  <c r="R199" i="30"/>
  <c r="V149" i="30"/>
  <c r="R149" i="30"/>
  <c r="V140" i="30"/>
  <c r="R140" i="30"/>
  <c r="R247" i="30"/>
  <c r="V247" i="30"/>
  <c r="R138" i="30"/>
  <c r="V138" i="30"/>
  <c r="R174" i="30"/>
  <c r="V174" i="30"/>
  <c r="Q197" i="30"/>
  <c r="U197" i="30"/>
  <c r="T197" i="30"/>
  <c r="T181" i="30"/>
  <c r="Q181" i="30"/>
  <c r="U181" i="30"/>
  <c r="Q222" i="30"/>
  <c r="U222" i="30"/>
  <c r="T222" i="30"/>
  <c r="U204" i="30"/>
  <c r="Q204" i="30"/>
  <c r="T204" i="30"/>
  <c r="U138" i="30"/>
  <c r="T138" i="30"/>
  <c r="Q138" i="30"/>
  <c r="Q238" i="30"/>
  <c r="U238" i="30"/>
  <c r="T238" i="30"/>
  <c r="U244" i="30"/>
  <c r="Q244" i="30"/>
  <c r="T244" i="30"/>
  <c r="Q143" i="30"/>
  <c r="T143" i="30"/>
  <c r="U143" i="30"/>
  <c r="T200" i="30"/>
  <c r="Q200" i="30"/>
  <c r="U200" i="30"/>
  <c r="Q187" i="30"/>
  <c r="U187" i="30"/>
  <c r="T187" i="30"/>
  <c r="Q161" i="30"/>
  <c r="T161" i="30"/>
  <c r="U161" i="30"/>
  <c r="T137" i="30"/>
  <c r="U137" i="30"/>
  <c r="Q137" i="30"/>
  <c r="R255" i="24"/>
  <c r="V255" i="24"/>
  <c r="V172" i="24"/>
  <c r="R172" i="24"/>
  <c r="V246" i="24"/>
  <c r="R246" i="24"/>
  <c r="V253" i="24"/>
  <c r="R253" i="24"/>
  <c r="V178" i="24"/>
  <c r="R178" i="24"/>
  <c r="V156" i="24"/>
  <c r="R156" i="24"/>
  <c r="V155" i="24"/>
  <c r="R155" i="24"/>
  <c r="R245" i="24"/>
  <c r="V245" i="24"/>
  <c r="R171" i="24"/>
  <c r="V171" i="24"/>
  <c r="R251" i="24"/>
  <c r="V251" i="24"/>
  <c r="R261" i="24"/>
  <c r="V261" i="24"/>
  <c r="U235" i="14"/>
  <c r="Q235" i="14"/>
  <c r="T235" i="14"/>
  <c r="Q182" i="14"/>
  <c r="T182" i="14"/>
  <c r="U182" i="14"/>
  <c r="Q161" i="14"/>
  <c r="T161" i="14"/>
  <c r="U161" i="14"/>
  <c r="U141" i="14"/>
  <c r="Q141" i="14"/>
  <c r="T141" i="14"/>
  <c r="U188" i="14"/>
  <c r="Q188" i="14"/>
  <c r="T188" i="14"/>
  <c r="Q164" i="14"/>
  <c r="U164" i="14"/>
  <c r="T164" i="14"/>
  <c r="U152" i="14"/>
  <c r="T152" i="14"/>
  <c r="Q152" i="14"/>
  <c r="T207" i="14"/>
  <c r="Q207" i="14"/>
  <c r="U207" i="14"/>
  <c r="Q137" i="14"/>
  <c r="T137" i="14"/>
  <c r="U137" i="14"/>
  <c r="T270" i="14"/>
  <c r="U270" i="14"/>
  <c r="Q270" i="14"/>
  <c r="U201" i="14"/>
  <c r="T201" i="14"/>
  <c r="Q201" i="14"/>
  <c r="Q167" i="14"/>
  <c r="T167" i="14"/>
  <c r="U167" i="14"/>
  <c r="U159" i="14"/>
  <c r="Q159" i="14"/>
  <c r="T159" i="14"/>
  <c r="R242" i="20"/>
  <c r="V242" i="20"/>
  <c r="V186" i="20"/>
  <c r="R186" i="20"/>
  <c r="V250" i="20"/>
  <c r="R250" i="20"/>
  <c r="R218" i="20"/>
  <c r="V218" i="20"/>
  <c r="V227" i="20"/>
  <c r="R227" i="20"/>
  <c r="T149" i="20"/>
  <c r="R149" i="20"/>
  <c r="V149" i="20"/>
  <c r="R233" i="20"/>
  <c r="V233" i="20"/>
  <c r="R174" i="20"/>
  <c r="V174" i="20"/>
  <c r="V171" i="20"/>
  <c r="R171" i="20"/>
  <c r="T265" i="20"/>
  <c r="V265" i="20"/>
  <c r="R265" i="20"/>
  <c r="V240" i="20"/>
  <c r="R240" i="20"/>
  <c r="T264" i="24"/>
  <c r="U264" i="24"/>
  <c r="Q264" i="24"/>
  <c r="T244" i="24"/>
  <c r="Q244" i="24"/>
  <c r="U244" i="24"/>
  <c r="T160" i="24"/>
  <c r="Q160" i="24"/>
  <c r="U160" i="24"/>
  <c r="U183" i="24"/>
  <c r="Q183" i="24"/>
  <c r="T183" i="24"/>
  <c r="Q142" i="24"/>
  <c r="T142" i="24"/>
  <c r="U142" i="24"/>
  <c r="T232" i="24"/>
  <c r="Q232" i="24"/>
  <c r="U232" i="24"/>
  <c r="U190" i="24"/>
  <c r="Q190" i="24"/>
  <c r="T190" i="24"/>
  <c r="T196" i="24"/>
  <c r="Q196" i="24"/>
  <c r="U196" i="24"/>
  <c r="U202" i="24"/>
  <c r="Q202" i="24"/>
  <c r="T202" i="24"/>
  <c r="U153" i="24"/>
  <c r="Q153" i="24"/>
  <c r="T153" i="24"/>
  <c r="Q221" i="24"/>
  <c r="T221" i="24"/>
  <c r="U221" i="24"/>
  <c r="R230" i="26"/>
  <c r="V230" i="26"/>
  <c r="V250" i="26"/>
  <c r="R250" i="26"/>
  <c r="V256" i="26"/>
  <c r="R256" i="26"/>
  <c r="R219" i="26"/>
  <c r="V219" i="26"/>
  <c r="R150" i="26"/>
  <c r="V150" i="26"/>
  <c r="V173" i="26"/>
  <c r="R173" i="26"/>
  <c r="V252" i="26"/>
  <c r="R252" i="26"/>
  <c r="R210" i="26"/>
  <c r="V210" i="26"/>
  <c r="V184" i="26"/>
  <c r="R184" i="26"/>
  <c r="V222" i="26"/>
  <c r="R222" i="26"/>
  <c r="R190" i="26"/>
  <c r="V190" i="26"/>
  <c r="R242" i="38"/>
  <c r="V242" i="38"/>
  <c r="V252" i="38"/>
  <c r="R252" i="38"/>
  <c r="V135" i="38"/>
  <c r="R135" i="38"/>
  <c r="V260" i="38"/>
  <c r="R260" i="38"/>
  <c r="R145" i="38"/>
  <c r="V145" i="38"/>
  <c r="R211" i="38"/>
  <c r="V211" i="38"/>
  <c r="R238" i="38"/>
  <c r="V238" i="38"/>
  <c r="V201" i="38"/>
  <c r="R201" i="38"/>
  <c r="V231" i="38"/>
  <c r="R231" i="38"/>
  <c r="R225" i="38"/>
  <c r="V225" i="38"/>
  <c r="R188" i="38"/>
  <c r="V188" i="38"/>
  <c r="T224" i="39"/>
  <c r="U224" i="39"/>
  <c r="Q224" i="39"/>
  <c r="Q198" i="39"/>
  <c r="T198" i="39"/>
  <c r="U198" i="39"/>
  <c r="Q220" i="39"/>
  <c r="U220" i="39"/>
  <c r="T220" i="39"/>
  <c r="U207" i="39"/>
  <c r="Q207" i="39"/>
  <c r="T207" i="39"/>
  <c r="Q219" i="39"/>
  <c r="U219" i="39"/>
  <c r="T219" i="39"/>
  <c r="T263" i="39"/>
  <c r="U263" i="39"/>
  <c r="Q263" i="39"/>
  <c r="T149" i="39"/>
  <c r="U149" i="39"/>
  <c r="Q149" i="39"/>
  <c r="Q266" i="39"/>
  <c r="U266" i="39"/>
  <c r="U147" i="39"/>
  <c r="Q147" i="39"/>
  <c r="T147" i="39"/>
  <c r="U226" i="39"/>
  <c r="Q226" i="39"/>
  <c r="T226" i="39"/>
  <c r="Q244" i="39"/>
  <c r="U244" i="39"/>
  <c r="V258" i="29"/>
  <c r="R258" i="29"/>
  <c r="V211" i="29"/>
  <c r="R211" i="29"/>
  <c r="R161" i="29"/>
  <c r="V161" i="29"/>
  <c r="V268" i="29"/>
  <c r="R268" i="29"/>
  <c r="V261" i="29"/>
  <c r="R261" i="29"/>
  <c r="R222" i="29"/>
  <c r="V222" i="29"/>
  <c r="R234" i="29"/>
  <c r="V234" i="29"/>
  <c r="R146" i="29"/>
  <c r="V146" i="29"/>
  <c r="R150" i="29"/>
  <c r="V150" i="29"/>
  <c r="R202" i="29"/>
  <c r="V202" i="29"/>
  <c r="R253" i="29"/>
  <c r="V253" i="29"/>
  <c r="U228" i="26"/>
  <c r="Q228" i="26"/>
  <c r="T228" i="26"/>
  <c r="U270" i="26"/>
  <c r="Q270" i="26"/>
  <c r="T270" i="26"/>
  <c r="Q186" i="26"/>
  <c r="T186" i="26"/>
  <c r="U186" i="26"/>
  <c r="U199" i="26"/>
  <c r="Q199" i="26"/>
  <c r="T199" i="26"/>
  <c r="Q254" i="26"/>
  <c r="T254" i="26"/>
  <c r="U254" i="26"/>
  <c r="T178" i="26"/>
  <c r="U178" i="26"/>
  <c r="Q178" i="26"/>
  <c r="U139" i="26"/>
  <c r="T139" i="26"/>
  <c r="Q139" i="26"/>
  <c r="U217" i="26"/>
  <c r="T217" i="26"/>
  <c r="Q217" i="26"/>
  <c r="Q159" i="26"/>
  <c r="U159" i="26"/>
  <c r="T159" i="26"/>
  <c r="T220" i="26"/>
  <c r="Q220" i="26"/>
  <c r="U220" i="26"/>
  <c r="U221" i="26"/>
  <c r="T221" i="26"/>
  <c r="Q221" i="26"/>
  <c r="U137" i="26"/>
  <c r="Q137" i="26"/>
  <c r="T226" i="31"/>
  <c r="U226" i="31"/>
  <c r="Q226" i="31"/>
  <c r="U179" i="31"/>
  <c r="Q179" i="31"/>
  <c r="T179" i="31"/>
  <c r="U176" i="31"/>
  <c r="Q176" i="31"/>
  <c r="T176" i="31"/>
  <c r="T261" i="31"/>
  <c r="U261" i="31"/>
  <c r="Q261" i="31"/>
  <c r="U145" i="31"/>
  <c r="T145" i="31"/>
  <c r="Q145" i="31"/>
  <c r="Q156" i="31"/>
  <c r="U156" i="31"/>
  <c r="T156" i="31"/>
  <c r="T230" i="31"/>
  <c r="Q230" i="31"/>
  <c r="U230" i="31"/>
  <c r="T244" i="31"/>
  <c r="U244" i="31"/>
  <c r="Q244" i="31"/>
  <c r="Q222" i="31"/>
  <c r="T222" i="31"/>
  <c r="U222" i="31"/>
  <c r="T157" i="31"/>
  <c r="Q157" i="31"/>
  <c r="U157" i="31"/>
  <c r="Q225" i="31"/>
  <c r="U225" i="31"/>
  <c r="T225" i="31"/>
  <c r="U135" i="31"/>
  <c r="Q135" i="31"/>
  <c r="T135" i="31"/>
  <c r="V154" i="22"/>
  <c r="R154" i="22"/>
  <c r="V188" i="22"/>
  <c r="R188" i="22"/>
  <c r="V205" i="22"/>
  <c r="R205" i="22"/>
  <c r="V215" i="22"/>
  <c r="R215" i="22"/>
  <c r="V222" i="22"/>
  <c r="R222" i="22"/>
  <c r="V169" i="22"/>
  <c r="R169" i="22"/>
  <c r="V138" i="22"/>
  <c r="R138" i="22"/>
  <c r="R178" i="22"/>
  <c r="V178" i="22"/>
  <c r="V243" i="22"/>
  <c r="R243" i="22"/>
  <c r="V269" i="22"/>
  <c r="R269" i="22"/>
  <c r="R228" i="22"/>
  <c r="V228" i="22"/>
  <c r="R141" i="22"/>
  <c r="V141" i="22"/>
  <c r="V158" i="14"/>
  <c r="R158" i="14"/>
  <c r="V241" i="14"/>
  <c r="R241" i="14"/>
  <c r="V246" i="14"/>
  <c r="R246" i="14"/>
  <c r="V150" i="14"/>
  <c r="R150" i="14"/>
  <c r="V209" i="14"/>
  <c r="R209" i="14"/>
  <c r="R163" i="14"/>
  <c r="V163" i="14"/>
  <c r="R197" i="14"/>
  <c r="V197" i="14"/>
  <c r="V270" i="14"/>
  <c r="R270" i="14"/>
  <c r="V156" i="14"/>
  <c r="R156" i="14"/>
  <c r="V134" i="14"/>
  <c r="R134" i="14"/>
  <c r="R189" i="14"/>
  <c r="V189" i="14"/>
  <c r="Q209" i="18"/>
  <c r="T209" i="18"/>
  <c r="U209" i="18"/>
  <c r="T141" i="18"/>
  <c r="Q141" i="18"/>
  <c r="U141" i="18"/>
  <c r="Q149" i="18"/>
  <c r="T149" i="18"/>
  <c r="U149" i="18"/>
  <c r="T161" i="18"/>
  <c r="Q161" i="18"/>
  <c r="U161" i="18"/>
  <c r="U270" i="18"/>
  <c r="Q270" i="18"/>
  <c r="T270" i="18"/>
  <c r="T155" i="18"/>
  <c r="U155" i="18"/>
  <c r="Q155" i="18"/>
  <c r="U190" i="18"/>
  <c r="T190" i="18"/>
  <c r="Q190" i="18"/>
  <c r="T213" i="18"/>
  <c r="U213" i="18"/>
  <c r="Q213" i="18"/>
  <c r="Q236" i="18"/>
  <c r="U236" i="18"/>
  <c r="T236" i="18"/>
  <c r="U138" i="18"/>
  <c r="T138" i="18"/>
  <c r="Q138" i="18"/>
  <c r="U208" i="18"/>
  <c r="Q208" i="18"/>
  <c r="T208" i="18"/>
  <c r="U189" i="18"/>
  <c r="Q189" i="18"/>
  <c r="T189" i="18"/>
  <c r="U163" i="38"/>
  <c r="T163" i="38"/>
  <c r="Q163" i="38"/>
  <c r="U159" i="38"/>
  <c r="T159" i="38"/>
  <c r="Q159" i="38"/>
  <c r="Q209" i="38"/>
  <c r="U209" i="38"/>
  <c r="T209" i="38"/>
  <c r="U144" i="38"/>
  <c r="Q144" i="38"/>
  <c r="T144" i="38"/>
  <c r="U180" i="38"/>
  <c r="Q180" i="38"/>
  <c r="T180" i="38"/>
  <c r="U173" i="38"/>
  <c r="Q173" i="38"/>
  <c r="T173" i="38"/>
  <c r="U224" i="38"/>
  <c r="Q224" i="38"/>
  <c r="T224" i="38"/>
  <c r="U153" i="38"/>
  <c r="Q153" i="38"/>
  <c r="T153" i="38"/>
  <c r="T208" i="38"/>
  <c r="U208" i="38"/>
  <c r="Q208" i="38"/>
  <c r="U215" i="38"/>
  <c r="Q215" i="38"/>
  <c r="T215" i="38"/>
  <c r="Q220" i="38"/>
  <c r="U220" i="38"/>
  <c r="T220" i="38"/>
  <c r="Q236" i="38"/>
  <c r="T236" i="38"/>
  <c r="U236" i="38"/>
  <c r="V221" i="23"/>
  <c r="R221" i="23"/>
  <c r="V158" i="23"/>
  <c r="R158" i="23"/>
  <c r="R269" i="23"/>
  <c r="V269" i="23"/>
  <c r="V202" i="23"/>
  <c r="R202" i="23"/>
  <c r="V250" i="23"/>
  <c r="R250" i="23"/>
  <c r="V225" i="23"/>
  <c r="R225" i="23"/>
  <c r="V223" i="23"/>
  <c r="R223" i="23"/>
  <c r="R222" i="23"/>
  <c r="V222" i="23"/>
  <c r="V229" i="23"/>
  <c r="R229" i="23"/>
  <c r="V249" i="23"/>
  <c r="R249" i="23"/>
  <c r="R164" i="25"/>
  <c r="V164" i="25"/>
  <c r="V152" i="25"/>
  <c r="R152" i="25"/>
  <c r="V161" i="25"/>
  <c r="R161" i="25"/>
  <c r="V200" i="25"/>
  <c r="R200" i="25"/>
  <c r="T175" i="25"/>
  <c r="R175" i="25"/>
  <c r="V175" i="25"/>
  <c r="V270" i="25"/>
  <c r="R270" i="25"/>
  <c r="V190" i="25"/>
  <c r="R190" i="25"/>
  <c r="V167" i="25"/>
  <c r="R167" i="25"/>
  <c r="V268" i="25"/>
  <c r="R268" i="25"/>
  <c r="V267" i="25"/>
  <c r="R267" i="25"/>
  <c r="R135" i="25"/>
  <c r="V135" i="25"/>
  <c r="Q245" i="25"/>
  <c r="T245" i="25"/>
  <c r="U245" i="25"/>
  <c r="Q220" i="25"/>
  <c r="T220" i="25"/>
  <c r="U220" i="25"/>
  <c r="Q204" i="25"/>
  <c r="T204" i="25"/>
  <c r="U204" i="25"/>
  <c r="Q255" i="25"/>
  <c r="T255" i="25"/>
  <c r="U255" i="25"/>
  <c r="U211" i="25"/>
  <c r="Q211" i="25"/>
  <c r="T211" i="25"/>
  <c r="U269" i="25"/>
  <c r="Q269" i="25"/>
  <c r="T269" i="25"/>
  <c r="Q215" i="25"/>
  <c r="T215" i="25"/>
  <c r="U215" i="25"/>
  <c r="U243" i="25"/>
  <c r="Q243" i="25"/>
  <c r="T243" i="25"/>
  <c r="T268" i="25"/>
  <c r="U268" i="25"/>
  <c r="Q268" i="25"/>
  <c r="Q257" i="25"/>
  <c r="U257" i="25"/>
  <c r="T137" i="25"/>
  <c r="Q137" i="25"/>
  <c r="U137" i="25"/>
  <c r="U189" i="20"/>
  <c r="Q189" i="20"/>
  <c r="T189" i="20"/>
  <c r="T256" i="20"/>
  <c r="U256" i="20"/>
  <c r="Q256" i="20"/>
  <c r="U259" i="20"/>
  <c r="Q259" i="20"/>
  <c r="T259" i="20"/>
  <c r="U240" i="20"/>
  <c r="T240" i="20"/>
  <c r="Q240" i="20"/>
  <c r="U188" i="20"/>
  <c r="Q188" i="20"/>
  <c r="T188" i="20"/>
  <c r="U198" i="20"/>
  <c r="Q198" i="20"/>
  <c r="T198" i="20"/>
  <c r="Q158" i="20"/>
  <c r="T158" i="20"/>
  <c r="U158" i="20"/>
  <c r="Q163" i="20"/>
  <c r="T163" i="20"/>
  <c r="U163" i="20"/>
  <c r="Q263" i="20"/>
  <c r="T263" i="20"/>
  <c r="U263" i="20"/>
  <c r="Q234" i="20"/>
  <c r="U234" i="20"/>
  <c r="U153" i="20"/>
  <c r="T153" i="20"/>
  <c r="Q153" i="20"/>
  <c r="U185" i="29"/>
  <c r="T185" i="29"/>
  <c r="Q185" i="29"/>
  <c r="Q217" i="29"/>
  <c r="U217" i="29"/>
  <c r="T217" i="29"/>
  <c r="T174" i="29"/>
  <c r="U174" i="29"/>
  <c r="Q174" i="29"/>
  <c r="Q202" i="29"/>
  <c r="T202" i="29"/>
  <c r="U202" i="29"/>
  <c r="Q269" i="29"/>
  <c r="T269" i="29"/>
  <c r="U269" i="29"/>
  <c r="T267" i="29"/>
  <c r="Q267" i="29"/>
  <c r="U267" i="29"/>
  <c r="U160" i="29"/>
  <c r="Q160" i="29"/>
  <c r="T160" i="29"/>
  <c r="U212" i="29"/>
  <c r="T212" i="29"/>
  <c r="Q212" i="29"/>
  <c r="T227" i="29"/>
  <c r="U227" i="29"/>
  <c r="Q227" i="29"/>
  <c r="Q182" i="29"/>
  <c r="U182" i="29"/>
  <c r="T182" i="29"/>
  <c r="Q143" i="29"/>
  <c r="U143" i="29"/>
  <c r="Q172" i="29"/>
  <c r="T172" i="29"/>
  <c r="U172" i="29"/>
  <c r="V194" i="31"/>
  <c r="R194" i="31"/>
  <c r="V259" i="31"/>
  <c r="R259" i="31"/>
  <c r="V257" i="31"/>
  <c r="R257" i="31"/>
  <c r="V185" i="31"/>
  <c r="R185" i="31"/>
  <c r="R201" i="31"/>
  <c r="V201" i="31"/>
  <c r="R181" i="31"/>
  <c r="V181" i="31"/>
  <c r="V266" i="31"/>
  <c r="R266" i="31"/>
  <c r="V211" i="31"/>
  <c r="R211" i="31"/>
  <c r="V139" i="31"/>
  <c r="R139" i="31"/>
  <c r="V167" i="31"/>
  <c r="R167" i="31"/>
  <c r="R188" i="31"/>
  <c r="V188" i="31"/>
  <c r="R204" i="18"/>
  <c r="V204" i="18"/>
  <c r="V249" i="18"/>
  <c r="R249" i="18"/>
  <c r="V154" i="18"/>
  <c r="R154" i="18"/>
  <c r="R160" i="18"/>
  <c r="V160" i="18"/>
  <c r="V263" i="18"/>
  <c r="R263" i="18"/>
  <c r="V153" i="18"/>
  <c r="R153" i="18"/>
  <c r="V146" i="18"/>
  <c r="R146" i="18"/>
  <c r="V210" i="18"/>
  <c r="R210" i="18"/>
  <c r="R147" i="18"/>
  <c r="V147" i="18"/>
  <c r="V223" i="18"/>
  <c r="R223" i="18"/>
  <c r="R216" i="18"/>
  <c r="V216" i="18"/>
  <c r="R150" i="18"/>
  <c r="V150" i="18"/>
  <c r="T195" i="22"/>
  <c r="U195" i="22"/>
  <c r="Q195" i="22"/>
  <c r="U220" i="22"/>
  <c r="Q220" i="22"/>
  <c r="T220" i="22"/>
  <c r="U254" i="22"/>
  <c r="Q254" i="22"/>
  <c r="T254" i="22"/>
  <c r="Q269" i="22"/>
  <c r="T269" i="22"/>
  <c r="U269" i="22"/>
  <c r="U193" i="22"/>
  <c r="Q193" i="22"/>
  <c r="T193" i="22"/>
  <c r="U196" i="22"/>
  <c r="Q196" i="22"/>
  <c r="T196" i="22"/>
  <c r="Q245" i="22"/>
  <c r="T245" i="22"/>
  <c r="U245" i="22"/>
  <c r="T143" i="22"/>
  <c r="U143" i="22"/>
  <c r="Q143" i="22"/>
  <c r="U157" i="22"/>
  <c r="Q157" i="22"/>
  <c r="T157" i="22"/>
  <c r="U215" i="22"/>
  <c r="Q215" i="22"/>
  <c r="T215" i="22"/>
  <c r="Q139" i="22"/>
  <c r="U139" i="22"/>
  <c r="T139" i="22"/>
  <c r="T3" i="20"/>
  <c r="Q260" i="35"/>
  <c r="U184" i="35"/>
  <c r="T244" i="39"/>
  <c r="V244" i="39"/>
  <c r="R244" i="39"/>
  <c r="V203" i="39"/>
  <c r="R203" i="39"/>
  <c r="V146" i="39"/>
  <c r="R146" i="39"/>
  <c r="R197" i="39"/>
  <c r="V197" i="39"/>
  <c r="V253" i="39"/>
  <c r="R253" i="39"/>
  <c r="V154" i="39"/>
  <c r="R154" i="39"/>
  <c r="R185" i="39"/>
  <c r="V185" i="39"/>
  <c r="V224" i="39"/>
  <c r="R224" i="39"/>
  <c r="V174" i="39"/>
  <c r="R174" i="39"/>
  <c r="V242" i="39"/>
  <c r="R242" i="39"/>
  <c r="V140" i="39"/>
  <c r="R140" i="39"/>
  <c r="R198" i="39"/>
  <c r="V198" i="39"/>
  <c r="V163" i="39"/>
  <c r="R163" i="39"/>
  <c r="V221" i="39"/>
  <c r="R221" i="39"/>
  <c r="V196" i="39"/>
  <c r="R196" i="39"/>
  <c r="R166" i="39"/>
  <c r="V166" i="39"/>
  <c r="V157" i="39"/>
  <c r="R157" i="39"/>
  <c r="V155" i="39"/>
  <c r="R155" i="39"/>
  <c r="V206" i="39"/>
  <c r="R206" i="39"/>
  <c r="R217" i="39"/>
  <c r="V217" i="39"/>
  <c r="R208" i="39"/>
  <c r="V208" i="39"/>
  <c r="V270" i="39"/>
  <c r="R270" i="39"/>
  <c r="V186" i="39"/>
  <c r="R186" i="39"/>
  <c r="T266" i="39"/>
  <c r="V266" i="39"/>
  <c r="R266" i="39"/>
  <c r="R152" i="39"/>
  <c r="V152" i="39"/>
  <c r="V233" i="39"/>
  <c r="R233" i="39"/>
  <c r="V209" i="39"/>
  <c r="R209" i="39"/>
  <c r="V180" i="39"/>
  <c r="R180" i="39"/>
  <c r="R195" i="39"/>
  <c r="V195" i="39"/>
  <c r="R249" i="39"/>
  <c r="V249" i="39"/>
  <c r="R168" i="39"/>
  <c r="V168" i="39"/>
  <c r="R236" i="39"/>
  <c r="V236" i="39"/>
  <c r="R191" i="39"/>
  <c r="V191" i="39"/>
  <c r="R134" i="39"/>
  <c r="V134" i="39"/>
  <c r="V162" i="32"/>
  <c r="R162" i="32"/>
  <c r="V242" i="32"/>
  <c r="R242" i="32"/>
  <c r="V158" i="32"/>
  <c r="R158" i="32"/>
  <c r="V251" i="32"/>
  <c r="R251" i="32"/>
  <c r="V176" i="32"/>
  <c r="R176" i="32"/>
  <c r="V160" i="32"/>
  <c r="R160" i="32"/>
  <c r="R215" i="32"/>
  <c r="V215" i="32"/>
  <c r="R161" i="32"/>
  <c r="V161" i="32"/>
  <c r="V197" i="32"/>
  <c r="R197" i="32"/>
  <c r="V258" i="32"/>
  <c r="R258" i="32"/>
  <c r="R166" i="32"/>
  <c r="V166" i="32"/>
  <c r="V216" i="32"/>
  <c r="R216" i="32"/>
  <c r="R269" i="32"/>
  <c r="V269" i="32"/>
  <c r="R167" i="32"/>
  <c r="V167" i="32"/>
  <c r="V214" i="32"/>
  <c r="R214" i="32"/>
  <c r="V270" i="32"/>
  <c r="R270" i="32"/>
  <c r="V148" i="32"/>
  <c r="R148" i="32"/>
  <c r="V262" i="32"/>
  <c r="R262" i="32"/>
  <c r="V136" i="32"/>
  <c r="R136" i="32"/>
  <c r="R234" i="32"/>
  <c r="V234" i="32"/>
  <c r="R172" i="32"/>
  <c r="V172" i="32"/>
  <c r="V213" i="32"/>
  <c r="R213" i="32"/>
  <c r="R165" i="32"/>
  <c r="V165" i="32"/>
  <c r="V209" i="32"/>
  <c r="R209" i="32"/>
  <c r="R200" i="32"/>
  <c r="V200" i="32"/>
  <c r="R140" i="32"/>
  <c r="V140" i="32"/>
  <c r="R183" i="32"/>
  <c r="V183" i="32"/>
  <c r="V256" i="32"/>
  <c r="R256" i="32"/>
  <c r="V207" i="32"/>
  <c r="R207" i="32"/>
  <c r="R169" i="32"/>
  <c r="V169" i="32"/>
  <c r="R195" i="32"/>
  <c r="V195" i="32"/>
  <c r="R252" i="32"/>
  <c r="V252" i="32"/>
  <c r="R241" i="32"/>
  <c r="V241" i="32"/>
  <c r="R222" i="32"/>
  <c r="V222" i="32"/>
  <c r="R134" i="32"/>
  <c r="V134" i="32"/>
  <c r="U144" i="32"/>
  <c r="T144" i="32"/>
  <c r="Q144" i="32"/>
  <c r="T142" i="32"/>
  <c r="Q142" i="32"/>
  <c r="U142" i="32"/>
  <c r="Q187" i="32"/>
  <c r="U187" i="32"/>
  <c r="T187" i="32"/>
  <c r="T228" i="32"/>
  <c r="U228" i="32"/>
  <c r="Q228" i="32"/>
  <c r="U137" i="32"/>
  <c r="Q137" i="32"/>
  <c r="T137" i="32"/>
  <c r="U160" i="32"/>
  <c r="T160" i="32"/>
  <c r="Q160" i="32"/>
  <c r="Q164" i="32"/>
  <c r="U164" i="32"/>
  <c r="T164" i="32"/>
  <c r="T227" i="32"/>
  <c r="U227" i="32"/>
  <c r="Q227" i="32"/>
  <c r="Q185" i="32"/>
  <c r="U185" i="32"/>
  <c r="T185" i="32"/>
  <c r="T168" i="32"/>
  <c r="Q168" i="32"/>
  <c r="U168" i="32"/>
  <c r="T219" i="32"/>
  <c r="U219" i="32"/>
  <c r="Q219" i="32"/>
  <c r="U139" i="32"/>
  <c r="Q139" i="32"/>
  <c r="T139" i="32"/>
  <c r="U258" i="32"/>
  <c r="Q258" i="32"/>
  <c r="T258" i="32"/>
  <c r="T217" i="32"/>
  <c r="Q217" i="32"/>
  <c r="U217" i="32"/>
  <c r="U136" i="32"/>
  <c r="T136" i="32"/>
  <c r="Q136" i="32"/>
  <c r="U218" i="32"/>
  <c r="Q218" i="32"/>
  <c r="T218" i="32"/>
  <c r="U235" i="32"/>
  <c r="Q235" i="32"/>
  <c r="T235" i="32"/>
  <c r="Q204" i="32"/>
  <c r="T204" i="32"/>
  <c r="U204" i="32"/>
  <c r="T266" i="32"/>
  <c r="U266" i="32"/>
  <c r="Q266" i="32"/>
  <c r="T172" i="32"/>
  <c r="U172" i="32"/>
  <c r="Q172" i="32"/>
  <c r="T175" i="32"/>
  <c r="U175" i="32"/>
  <c r="Q175" i="32"/>
  <c r="U237" i="32"/>
  <c r="Q237" i="32"/>
  <c r="T237" i="32"/>
  <c r="U176" i="32"/>
  <c r="Q176" i="32"/>
  <c r="T176" i="32"/>
  <c r="T261" i="32"/>
  <c r="U261" i="32"/>
  <c r="Q261" i="32"/>
  <c r="T146" i="32"/>
  <c r="Q146" i="32"/>
  <c r="U146" i="32"/>
  <c r="Q207" i="32"/>
  <c r="T207" i="32"/>
  <c r="U207" i="32"/>
  <c r="U206" i="32"/>
  <c r="Q206" i="32"/>
  <c r="T206" i="32"/>
  <c r="U184" i="32"/>
  <c r="Q184" i="32"/>
  <c r="T184" i="32"/>
  <c r="U148" i="32"/>
  <c r="T148" i="32"/>
  <c r="Q148" i="32"/>
  <c r="U223" i="32"/>
  <c r="Q223" i="32"/>
  <c r="T223" i="32"/>
  <c r="U188" i="32"/>
  <c r="Q188" i="32"/>
  <c r="T188" i="32"/>
  <c r="Q233" i="32"/>
  <c r="T233" i="32"/>
  <c r="U233" i="32"/>
  <c r="Q232" i="32"/>
  <c r="U232" i="32"/>
  <c r="T232" i="32"/>
  <c r="Q193" i="32"/>
  <c r="U193" i="32"/>
  <c r="U214" i="23"/>
  <c r="Q214" i="23"/>
  <c r="T214" i="23"/>
  <c r="T175" i="23"/>
  <c r="Q175" i="23"/>
  <c r="U175" i="23"/>
  <c r="U225" i="23"/>
  <c r="Q225" i="23"/>
  <c r="T225" i="23"/>
  <c r="U248" i="23"/>
  <c r="T248" i="23"/>
  <c r="Q248" i="23"/>
  <c r="U235" i="23"/>
  <c r="Q235" i="23"/>
  <c r="T235" i="23"/>
  <c r="T252" i="23"/>
  <c r="Q252" i="23"/>
  <c r="U252" i="23"/>
  <c r="U249" i="23"/>
  <c r="T249" i="23"/>
  <c r="Q249" i="23"/>
  <c r="T144" i="23"/>
  <c r="Q144" i="23"/>
  <c r="U144" i="23"/>
  <c r="T247" i="23"/>
  <c r="Q247" i="23"/>
  <c r="U247" i="23"/>
  <c r="T240" i="23"/>
  <c r="Q240" i="23"/>
  <c r="U240" i="23"/>
  <c r="T162" i="23"/>
  <c r="Q162" i="23"/>
  <c r="U162" i="23"/>
  <c r="U206" i="23"/>
  <c r="Q206" i="23"/>
  <c r="T206" i="23"/>
  <c r="U141" i="23"/>
  <c r="Q141" i="23"/>
  <c r="T141" i="23"/>
  <c r="T197" i="23"/>
  <c r="Q197" i="23"/>
  <c r="U197" i="23"/>
  <c r="Q157" i="23"/>
  <c r="U157" i="23"/>
  <c r="T157" i="23"/>
  <c r="U203" i="23"/>
  <c r="Q203" i="23"/>
  <c r="T203" i="23"/>
  <c r="Q165" i="23"/>
  <c r="U165" i="23"/>
  <c r="T165" i="23"/>
  <c r="U145" i="23"/>
  <c r="Q145" i="23"/>
  <c r="T145" i="23"/>
  <c r="T233" i="23"/>
  <c r="U233" i="23"/>
  <c r="Q233" i="23"/>
  <c r="T136" i="23"/>
  <c r="Q136" i="23"/>
  <c r="U136" i="23"/>
  <c r="U199" i="23"/>
  <c r="T199" i="23"/>
  <c r="Q199" i="23"/>
  <c r="U245" i="23"/>
  <c r="Q245" i="23"/>
  <c r="T245" i="23"/>
  <c r="U163" i="23"/>
  <c r="Q163" i="23"/>
  <c r="T163" i="23"/>
  <c r="U267" i="23"/>
  <c r="Q267" i="23"/>
  <c r="T267" i="23"/>
  <c r="T140" i="23"/>
  <c r="Q140" i="23"/>
  <c r="U140" i="23"/>
  <c r="Q239" i="23"/>
  <c r="T239" i="23"/>
  <c r="U239" i="23"/>
  <c r="U180" i="23"/>
  <c r="Q180" i="23"/>
  <c r="T180" i="23"/>
  <c r="T253" i="23"/>
  <c r="U253" i="23"/>
  <c r="Q253" i="23"/>
  <c r="Q183" i="23"/>
  <c r="T183" i="23"/>
  <c r="U183" i="23"/>
  <c r="U215" i="23"/>
  <c r="T215" i="23"/>
  <c r="Q215" i="23"/>
  <c r="T230" i="23"/>
  <c r="U230" i="23"/>
  <c r="Q230" i="23"/>
  <c r="U266" i="23"/>
  <c r="Q266" i="23"/>
  <c r="Q242" i="23"/>
  <c r="U242" i="23"/>
  <c r="U219" i="23"/>
  <c r="Q219" i="23"/>
  <c r="T219" i="23"/>
  <c r="U134" i="23"/>
  <c r="Q134" i="23"/>
  <c r="T134" i="23"/>
  <c r="R201" i="30"/>
  <c r="V201" i="30"/>
  <c r="R187" i="30"/>
  <c r="V187" i="30"/>
  <c r="R213" i="30"/>
  <c r="V213" i="30"/>
  <c r="V255" i="30"/>
  <c r="R255" i="30"/>
  <c r="R268" i="30"/>
  <c r="V268" i="30"/>
  <c r="R233" i="30"/>
  <c r="V233" i="30"/>
  <c r="V193" i="30"/>
  <c r="R193" i="30"/>
  <c r="R168" i="30"/>
  <c r="V168" i="30"/>
  <c r="V169" i="30"/>
  <c r="R169" i="30"/>
  <c r="V212" i="30"/>
  <c r="R212" i="30"/>
  <c r="V221" i="30"/>
  <c r="R221" i="30"/>
  <c r="V203" i="30"/>
  <c r="R203" i="30"/>
  <c r="V176" i="30"/>
  <c r="R176" i="30"/>
  <c r="R240" i="30"/>
  <c r="V240" i="30"/>
  <c r="R165" i="30"/>
  <c r="V165" i="30"/>
  <c r="V265" i="30"/>
  <c r="R265" i="30"/>
  <c r="V204" i="30"/>
  <c r="R204" i="30"/>
  <c r="R157" i="30"/>
  <c r="V157" i="30"/>
  <c r="V181" i="30"/>
  <c r="R181" i="30"/>
  <c r="V242" i="30"/>
  <c r="R242" i="30"/>
  <c r="R194" i="30"/>
  <c r="V194" i="30"/>
  <c r="V249" i="30"/>
  <c r="R249" i="30"/>
  <c r="R262" i="30"/>
  <c r="V262" i="30"/>
  <c r="R154" i="30"/>
  <c r="V154" i="30"/>
  <c r="R252" i="30"/>
  <c r="V252" i="30"/>
  <c r="R150" i="30"/>
  <c r="V150" i="30"/>
  <c r="R141" i="30"/>
  <c r="V141" i="30"/>
  <c r="R254" i="30"/>
  <c r="V254" i="30"/>
  <c r="R207" i="30"/>
  <c r="V207" i="30"/>
  <c r="R256" i="30"/>
  <c r="V256" i="30"/>
  <c r="R260" i="30"/>
  <c r="V260" i="30"/>
  <c r="R189" i="30"/>
  <c r="V189" i="30"/>
  <c r="R173" i="30"/>
  <c r="V173" i="30"/>
  <c r="V135" i="30"/>
  <c r="R135" i="30"/>
  <c r="U171" i="30"/>
  <c r="Q171" i="30"/>
  <c r="T171" i="30"/>
  <c r="T207" i="30"/>
  <c r="U207" i="30"/>
  <c r="Q207" i="30"/>
  <c r="U246" i="30"/>
  <c r="Q246" i="30"/>
  <c r="T246" i="30"/>
  <c r="Q196" i="30"/>
  <c r="T196" i="30"/>
  <c r="U196" i="30"/>
  <c r="T260" i="30"/>
  <c r="U260" i="30"/>
  <c r="Q260" i="30"/>
  <c r="U162" i="30"/>
  <c r="Q162" i="30"/>
  <c r="T162" i="30"/>
  <c r="U219" i="30"/>
  <c r="Q219" i="30"/>
  <c r="T219" i="30"/>
  <c r="Q194" i="30"/>
  <c r="T194" i="30"/>
  <c r="U194" i="30"/>
  <c r="U247" i="30"/>
  <c r="Q247" i="30"/>
  <c r="T247" i="30"/>
  <c r="T211" i="30"/>
  <c r="Q211" i="30"/>
  <c r="U211" i="30"/>
  <c r="Q139" i="30"/>
  <c r="U139" i="30"/>
  <c r="T139" i="30"/>
  <c r="U167" i="30"/>
  <c r="T167" i="30"/>
  <c r="Q167" i="30"/>
  <c r="U249" i="30"/>
  <c r="Q249" i="30"/>
  <c r="T249" i="30"/>
  <c r="T173" i="30"/>
  <c r="U173" i="30"/>
  <c r="Q173" i="30"/>
  <c r="T261" i="30"/>
  <c r="Q261" i="30"/>
  <c r="U261" i="30"/>
  <c r="T252" i="30"/>
  <c r="Q252" i="30"/>
  <c r="U252" i="30"/>
  <c r="T177" i="30"/>
  <c r="Q177" i="30"/>
  <c r="U177" i="30"/>
  <c r="T166" i="30"/>
  <c r="U166" i="30"/>
  <c r="Q166" i="30"/>
  <c r="U164" i="30"/>
  <c r="Q164" i="30"/>
  <c r="T164" i="30"/>
  <c r="T225" i="30"/>
  <c r="Q225" i="30"/>
  <c r="U225" i="30"/>
  <c r="T159" i="30"/>
  <c r="Q159" i="30"/>
  <c r="U159" i="30"/>
  <c r="T215" i="30"/>
  <c r="Q215" i="30"/>
  <c r="U215" i="30"/>
  <c r="T256" i="30"/>
  <c r="Q256" i="30"/>
  <c r="U256" i="30"/>
  <c r="U147" i="30"/>
  <c r="T147" i="30"/>
  <c r="Q147" i="30"/>
  <c r="T158" i="30"/>
  <c r="U158" i="30"/>
  <c r="Q158" i="30"/>
  <c r="U208" i="30"/>
  <c r="Q208" i="30"/>
  <c r="T208" i="30"/>
  <c r="Q250" i="30"/>
  <c r="U250" i="30"/>
  <c r="T250" i="30"/>
  <c r="T144" i="30"/>
  <c r="Q144" i="30"/>
  <c r="U144" i="30"/>
  <c r="U255" i="30"/>
  <c r="T255" i="30"/>
  <c r="Q255" i="30"/>
  <c r="U223" i="30"/>
  <c r="T223" i="30"/>
  <c r="Q223" i="30"/>
  <c r="Q245" i="30"/>
  <c r="T245" i="30"/>
  <c r="U245" i="30"/>
  <c r="T180" i="30"/>
  <c r="U180" i="30"/>
  <c r="Q180" i="30"/>
  <c r="U192" i="30"/>
  <c r="Q192" i="30"/>
  <c r="T192" i="30"/>
  <c r="Q176" i="30"/>
  <c r="U176" i="30"/>
  <c r="T176" i="30"/>
  <c r="R223" i="24"/>
  <c r="V223" i="24"/>
  <c r="V153" i="24"/>
  <c r="R153" i="24"/>
  <c r="R140" i="24"/>
  <c r="V140" i="24"/>
  <c r="R183" i="24"/>
  <c r="V183" i="24"/>
  <c r="R162" i="24"/>
  <c r="V162" i="24"/>
  <c r="R197" i="24"/>
  <c r="V197" i="24"/>
  <c r="V169" i="24"/>
  <c r="R169" i="24"/>
  <c r="R159" i="24"/>
  <c r="V159" i="24"/>
  <c r="R226" i="24"/>
  <c r="V226" i="24"/>
  <c r="V218" i="24"/>
  <c r="R218" i="24"/>
  <c r="V217" i="24"/>
  <c r="R217" i="24"/>
  <c r="R267" i="24"/>
  <c r="V267" i="24"/>
  <c r="V254" i="24"/>
  <c r="R254" i="24"/>
  <c r="V184" i="24"/>
  <c r="R184" i="24"/>
  <c r="R195" i="24"/>
  <c r="V195" i="24"/>
  <c r="V228" i="24"/>
  <c r="R228" i="24"/>
  <c r="R161" i="24"/>
  <c r="V161" i="24"/>
  <c r="V243" i="24"/>
  <c r="R243" i="24"/>
  <c r="R202" i="24"/>
  <c r="V202" i="24"/>
  <c r="V152" i="24"/>
  <c r="R152" i="24"/>
  <c r="V198" i="24"/>
  <c r="R198" i="24"/>
  <c r="V165" i="24"/>
  <c r="R165" i="24"/>
  <c r="V157" i="24"/>
  <c r="R157" i="24"/>
  <c r="V144" i="24"/>
  <c r="R144" i="24"/>
  <c r="R142" i="24"/>
  <c r="V142" i="24"/>
  <c r="R180" i="24"/>
  <c r="V180" i="24"/>
  <c r="V182" i="24"/>
  <c r="R182" i="24"/>
  <c r="V187" i="24"/>
  <c r="R187" i="24"/>
  <c r="V262" i="24"/>
  <c r="R262" i="24"/>
  <c r="R210" i="24"/>
  <c r="V210" i="24"/>
  <c r="R138" i="24"/>
  <c r="V138" i="24"/>
  <c r="V134" i="24"/>
  <c r="R134" i="24"/>
  <c r="R177" i="24"/>
  <c r="V177" i="24"/>
  <c r="R216" i="24"/>
  <c r="V216" i="24"/>
  <c r="V136" i="24"/>
  <c r="R136" i="24"/>
  <c r="T204" i="14"/>
  <c r="U204" i="14"/>
  <c r="Q204" i="14"/>
  <c r="T252" i="14"/>
  <c r="U252" i="14"/>
  <c r="Q252" i="14"/>
  <c r="U255" i="14"/>
  <c r="Q255" i="14"/>
  <c r="T255" i="14"/>
  <c r="U142" i="14"/>
  <c r="Q142" i="14"/>
  <c r="T142" i="14"/>
  <c r="U265" i="14"/>
  <c r="Q265" i="14"/>
  <c r="T265" i="14"/>
  <c r="T263" i="14"/>
  <c r="U263" i="14"/>
  <c r="Q263" i="14"/>
  <c r="U173" i="14"/>
  <c r="Q173" i="14"/>
  <c r="T173" i="14"/>
  <c r="T256" i="14"/>
  <c r="U256" i="14"/>
  <c r="Q256" i="14"/>
  <c r="U212" i="14"/>
  <c r="Q212" i="14"/>
  <c r="T212" i="14"/>
  <c r="U250" i="14"/>
  <c r="Q250" i="14"/>
  <c r="T250" i="14"/>
  <c r="U178" i="14"/>
  <c r="Q178" i="14"/>
  <c r="T178" i="14"/>
  <c r="T222" i="14"/>
  <c r="U222" i="14"/>
  <c r="Q222" i="14"/>
  <c r="T147" i="14"/>
  <c r="U147" i="14"/>
  <c r="Q147" i="14"/>
  <c r="U146" i="14"/>
  <c r="Q146" i="14"/>
  <c r="T146" i="14"/>
  <c r="U149" i="14"/>
  <c r="Q149" i="14"/>
  <c r="T149" i="14"/>
  <c r="T199" i="14"/>
  <c r="Q199" i="14"/>
  <c r="U199" i="14"/>
  <c r="Q154" i="14"/>
  <c r="T154" i="14"/>
  <c r="U154" i="14"/>
  <c r="T247" i="14"/>
  <c r="U247" i="14"/>
  <c r="Q247" i="14"/>
  <c r="Q181" i="14"/>
  <c r="T181" i="14"/>
  <c r="U181" i="14"/>
  <c r="Q245" i="14"/>
  <c r="T245" i="14"/>
  <c r="U245" i="14"/>
  <c r="Q214" i="14"/>
  <c r="U214" i="14"/>
  <c r="T214" i="14"/>
  <c r="U179" i="14"/>
  <c r="Q179" i="14"/>
  <c r="T179" i="14"/>
  <c r="U189" i="14"/>
  <c r="Q189" i="14"/>
  <c r="T189" i="14"/>
  <c r="T241" i="14"/>
  <c r="U241" i="14"/>
  <c r="Q241" i="14"/>
  <c r="U184" i="14"/>
  <c r="Q184" i="14"/>
  <c r="T184" i="14"/>
  <c r="Q233" i="14"/>
  <c r="T233" i="14"/>
  <c r="U233" i="14"/>
  <c r="U183" i="14"/>
  <c r="Q183" i="14"/>
  <c r="T183" i="14"/>
  <c r="U225" i="14"/>
  <c r="Q225" i="14"/>
  <c r="T225" i="14"/>
  <c r="U155" i="14"/>
  <c r="Q155" i="14"/>
  <c r="T155" i="14"/>
  <c r="U187" i="14"/>
  <c r="Q187" i="14"/>
  <c r="T187" i="14"/>
  <c r="Q268" i="14"/>
  <c r="U268" i="14"/>
  <c r="T268" i="14"/>
  <c r="Q136" i="14"/>
  <c r="T136" i="14"/>
  <c r="U136" i="14"/>
  <c r="Q209" i="14"/>
  <c r="U209" i="14"/>
  <c r="T209" i="14"/>
  <c r="Q242" i="14"/>
  <c r="U242" i="14"/>
  <c r="T242" i="14"/>
  <c r="R153" i="20"/>
  <c r="V153" i="20"/>
  <c r="R246" i="20"/>
  <c r="V246" i="20"/>
  <c r="R178" i="20"/>
  <c r="V178" i="20"/>
  <c r="V158" i="20"/>
  <c r="R158" i="20"/>
  <c r="V183" i="20"/>
  <c r="R183" i="20"/>
  <c r="V267" i="20"/>
  <c r="R267" i="20"/>
  <c r="R181" i="20"/>
  <c r="V181" i="20"/>
  <c r="V140" i="20"/>
  <c r="R140" i="20"/>
  <c r="R155" i="20"/>
  <c r="V155" i="20"/>
  <c r="R189" i="20"/>
  <c r="V189" i="20"/>
  <c r="V261" i="20"/>
  <c r="R261" i="20"/>
  <c r="V191" i="20"/>
  <c r="R191" i="20"/>
  <c r="V162" i="20"/>
  <c r="R162" i="20"/>
  <c r="R208" i="20"/>
  <c r="V208" i="20"/>
  <c r="V231" i="20"/>
  <c r="R231" i="20"/>
  <c r="V226" i="20"/>
  <c r="R226" i="20"/>
  <c r="R209" i="20"/>
  <c r="V209" i="20"/>
  <c r="V269" i="20"/>
  <c r="R269" i="20"/>
  <c r="V215" i="20"/>
  <c r="R215" i="20"/>
  <c r="R232" i="20"/>
  <c r="V232" i="20"/>
  <c r="R197" i="20"/>
  <c r="V197" i="20"/>
  <c r="V165" i="20"/>
  <c r="R165" i="20"/>
  <c r="R257" i="20"/>
  <c r="V257" i="20"/>
  <c r="R182" i="20"/>
  <c r="V182" i="20"/>
  <c r="V136" i="20"/>
  <c r="R136" i="20"/>
  <c r="V139" i="20"/>
  <c r="R139" i="20"/>
  <c r="V173" i="20"/>
  <c r="R173" i="20"/>
  <c r="V147" i="20"/>
  <c r="R147" i="20"/>
  <c r="V245" i="20"/>
  <c r="R245" i="20"/>
  <c r="V152" i="20"/>
  <c r="R152" i="20"/>
  <c r="R239" i="20"/>
  <c r="V239" i="20"/>
  <c r="V241" i="20"/>
  <c r="R241" i="20"/>
  <c r="R205" i="20"/>
  <c r="V205" i="20"/>
  <c r="R195" i="20"/>
  <c r="V195" i="20"/>
  <c r="T157" i="24"/>
  <c r="Q157" i="24"/>
  <c r="U157" i="24"/>
  <c r="T251" i="24"/>
  <c r="U251" i="24"/>
  <c r="Q251" i="24"/>
  <c r="U209" i="24"/>
  <c r="Q209" i="24"/>
  <c r="T209" i="24"/>
  <c r="Q210" i="24"/>
  <c r="U210" i="24"/>
  <c r="T210" i="24"/>
  <c r="Q192" i="24"/>
  <c r="U192" i="24"/>
  <c r="T192" i="24"/>
  <c r="Q177" i="24"/>
  <c r="U177" i="24"/>
  <c r="T177" i="24"/>
  <c r="T159" i="24"/>
  <c r="U159" i="24"/>
  <c r="Q159" i="24"/>
  <c r="U172" i="24"/>
  <c r="T172" i="24"/>
  <c r="Q172" i="24"/>
  <c r="U174" i="24"/>
  <c r="Q174" i="24"/>
  <c r="T174" i="24"/>
  <c r="T185" i="24"/>
  <c r="Q185" i="24"/>
  <c r="U185" i="24"/>
  <c r="Q257" i="24"/>
  <c r="U257" i="24"/>
  <c r="T257" i="24"/>
  <c r="U219" i="24"/>
  <c r="T219" i="24"/>
  <c r="Q219" i="24"/>
  <c r="T138" i="24"/>
  <c r="U138" i="24"/>
  <c r="Q138" i="24"/>
  <c r="T167" i="24"/>
  <c r="U167" i="24"/>
  <c r="Q167" i="24"/>
  <c r="T180" i="24"/>
  <c r="Q180" i="24"/>
  <c r="U180" i="24"/>
  <c r="T246" i="24"/>
  <c r="U246" i="24"/>
  <c r="Q246" i="24"/>
  <c r="U169" i="24"/>
  <c r="T169" i="24"/>
  <c r="Q169" i="24"/>
  <c r="Q234" i="24"/>
  <c r="T234" i="24"/>
  <c r="U234" i="24"/>
  <c r="Q211" i="24"/>
  <c r="U211" i="24"/>
  <c r="T211" i="24"/>
  <c r="T267" i="24"/>
  <c r="U267" i="24"/>
  <c r="Q267" i="24"/>
  <c r="U238" i="24"/>
  <c r="Q238" i="24"/>
  <c r="T238" i="24"/>
  <c r="U224" i="24"/>
  <c r="T224" i="24"/>
  <c r="Q224" i="24"/>
  <c r="U203" i="24"/>
  <c r="Q203" i="24"/>
  <c r="T203" i="24"/>
  <c r="U216" i="24"/>
  <c r="T216" i="24"/>
  <c r="Q216" i="24"/>
  <c r="T197" i="24"/>
  <c r="U197" i="24"/>
  <c r="Q197" i="24"/>
  <c r="T208" i="24"/>
  <c r="U208" i="24"/>
  <c r="Q208" i="24"/>
  <c r="Q191" i="24"/>
  <c r="T191" i="24"/>
  <c r="U191" i="24"/>
  <c r="T254" i="24"/>
  <c r="U254" i="24"/>
  <c r="Q254" i="24"/>
  <c r="T237" i="24"/>
  <c r="Q237" i="24"/>
  <c r="U237" i="24"/>
  <c r="Q207" i="24"/>
  <c r="U207" i="24"/>
  <c r="T207" i="24"/>
  <c r="U229" i="24"/>
  <c r="Q229" i="24"/>
  <c r="T229" i="24"/>
  <c r="T139" i="24"/>
  <c r="Q139" i="24"/>
  <c r="U139" i="24"/>
  <c r="U253" i="24"/>
  <c r="Q253" i="24"/>
  <c r="T253" i="24"/>
  <c r="U134" i="24"/>
  <c r="Q134" i="24"/>
  <c r="T134" i="24"/>
  <c r="R191" i="26"/>
  <c r="V191" i="26"/>
  <c r="V215" i="26"/>
  <c r="R215" i="26"/>
  <c r="V251" i="26"/>
  <c r="R251" i="26"/>
  <c r="R264" i="26"/>
  <c r="V264" i="26"/>
  <c r="V178" i="26"/>
  <c r="R178" i="26"/>
  <c r="R244" i="26"/>
  <c r="V244" i="26"/>
  <c r="R197" i="26"/>
  <c r="V197" i="26"/>
  <c r="V249" i="26"/>
  <c r="R249" i="26"/>
  <c r="T137" i="26"/>
  <c r="V137" i="26"/>
  <c r="R137" i="26"/>
  <c r="V179" i="26"/>
  <c r="R179" i="26"/>
  <c r="R240" i="26"/>
  <c r="V240" i="26"/>
  <c r="R206" i="26"/>
  <c r="V206" i="26"/>
  <c r="R168" i="26"/>
  <c r="V168" i="26"/>
  <c r="V200" i="26"/>
  <c r="R200" i="26"/>
  <c r="R162" i="26"/>
  <c r="V162" i="26"/>
  <c r="V227" i="26"/>
  <c r="R227" i="26"/>
  <c r="V201" i="26"/>
  <c r="R201" i="26"/>
  <c r="V243" i="26"/>
  <c r="R243" i="26"/>
  <c r="V186" i="26"/>
  <c r="R186" i="26"/>
  <c r="V174" i="26"/>
  <c r="R174" i="26"/>
  <c r="V238" i="26"/>
  <c r="R238" i="26"/>
  <c r="V188" i="26"/>
  <c r="R188" i="26"/>
  <c r="V258" i="26"/>
  <c r="R258" i="26"/>
  <c r="V144" i="26"/>
  <c r="R144" i="26"/>
  <c r="R146" i="26"/>
  <c r="V146" i="26"/>
  <c r="R193" i="26"/>
  <c r="V193" i="26"/>
  <c r="V159" i="26"/>
  <c r="R159" i="26"/>
  <c r="V247" i="26"/>
  <c r="R247" i="26"/>
  <c r="R229" i="26"/>
  <c r="V229" i="26"/>
  <c r="V209" i="26"/>
  <c r="R209" i="26"/>
  <c r="V263" i="26"/>
  <c r="R263" i="26"/>
  <c r="V167" i="26"/>
  <c r="R167" i="26"/>
  <c r="V141" i="26"/>
  <c r="R141" i="26"/>
  <c r="R237" i="26"/>
  <c r="V237" i="26"/>
  <c r="R151" i="26"/>
  <c r="V151" i="26"/>
  <c r="R136" i="38"/>
  <c r="V136" i="38"/>
  <c r="V205" i="38"/>
  <c r="R205" i="38"/>
  <c r="R199" i="38"/>
  <c r="V199" i="38"/>
  <c r="V246" i="38"/>
  <c r="R246" i="38"/>
  <c r="V270" i="38"/>
  <c r="R270" i="38"/>
  <c r="V224" i="38"/>
  <c r="R224" i="38"/>
  <c r="V139" i="38"/>
  <c r="R139" i="38"/>
  <c r="R248" i="38"/>
  <c r="V248" i="38"/>
  <c r="V220" i="38"/>
  <c r="R220" i="38"/>
  <c r="R171" i="38"/>
  <c r="V171" i="38"/>
  <c r="R218" i="38"/>
  <c r="V218" i="38"/>
  <c r="V176" i="38"/>
  <c r="R176" i="38"/>
  <c r="R208" i="38"/>
  <c r="V208" i="38"/>
  <c r="R213" i="38"/>
  <c r="V213" i="38"/>
  <c r="V223" i="38"/>
  <c r="R223" i="38"/>
  <c r="V144" i="38"/>
  <c r="R144" i="38"/>
  <c r="V232" i="38"/>
  <c r="R232" i="38"/>
  <c r="V202" i="38"/>
  <c r="R202" i="38"/>
  <c r="V179" i="38"/>
  <c r="R179" i="38"/>
  <c r="R235" i="38"/>
  <c r="V235" i="38"/>
  <c r="R239" i="38"/>
  <c r="V239" i="38"/>
  <c r="R167" i="38"/>
  <c r="V167" i="38"/>
  <c r="V154" i="38"/>
  <c r="R154" i="38"/>
  <c r="R204" i="38"/>
  <c r="V204" i="38"/>
  <c r="V245" i="38"/>
  <c r="R245" i="38"/>
  <c r="R217" i="38"/>
  <c r="V217" i="38"/>
  <c r="V230" i="38"/>
  <c r="R230" i="38"/>
  <c r="V226" i="38"/>
  <c r="R226" i="38"/>
  <c r="V197" i="38"/>
  <c r="R197" i="38"/>
  <c r="R233" i="38"/>
  <c r="V233" i="38"/>
  <c r="R175" i="38"/>
  <c r="V175" i="38"/>
  <c r="V267" i="38"/>
  <c r="R267" i="38"/>
  <c r="R192" i="38"/>
  <c r="V192" i="38"/>
  <c r="R182" i="38"/>
  <c r="V182" i="38"/>
  <c r="R178" i="38"/>
  <c r="V178" i="38"/>
  <c r="Q172" i="39"/>
  <c r="T172" i="39"/>
  <c r="U172" i="39"/>
  <c r="U171" i="39"/>
  <c r="Q171" i="39"/>
  <c r="T171" i="39"/>
  <c r="Q249" i="39"/>
  <c r="T249" i="39"/>
  <c r="U249" i="39"/>
  <c r="U185" i="39"/>
  <c r="Q185" i="39"/>
  <c r="T185" i="39"/>
  <c r="T190" i="39"/>
  <c r="Q190" i="39"/>
  <c r="U190" i="39"/>
  <c r="Q183" i="39"/>
  <c r="U183" i="39"/>
  <c r="T183" i="39"/>
  <c r="T229" i="39"/>
  <c r="Q229" i="39"/>
  <c r="U229" i="39"/>
  <c r="U152" i="39"/>
  <c r="Q152" i="39"/>
  <c r="T152" i="39"/>
  <c r="Q225" i="39"/>
  <c r="T225" i="39"/>
  <c r="U225" i="39"/>
  <c r="U189" i="39"/>
  <c r="Q189" i="39"/>
  <c r="T189" i="39"/>
  <c r="Q201" i="39"/>
  <c r="U201" i="39"/>
  <c r="T201" i="39"/>
  <c r="T270" i="39"/>
  <c r="U270" i="39"/>
  <c r="Q270" i="39"/>
  <c r="U195" i="39"/>
  <c r="T195" i="39"/>
  <c r="Q195" i="39"/>
  <c r="T214" i="39"/>
  <c r="U214" i="39"/>
  <c r="Q214" i="39"/>
  <c r="U153" i="39"/>
  <c r="Q153" i="39"/>
  <c r="T153" i="39"/>
  <c r="U168" i="39"/>
  <c r="Q168" i="39"/>
  <c r="T168" i="39"/>
  <c r="U241" i="39"/>
  <c r="Q241" i="39"/>
  <c r="T241" i="39"/>
  <c r="T144" i="39"/>
  <c r="U144" i="39"/>
  <c r="Q144" i="39"/>
  <c r="Q193" i="39"/>
  <c r="T193" i="39"/>
  <c r="U193" i="39"/>
  <c r="T179" i="39"/>
  <c r="Q179" i="39"/>
  <c r="U179" i="39"/>
  <c r="Q211" i="39"/>
  <c r="U211" i="39"/>
  <c r="T211" i="39"/>
  <c r="U235" i="39"/>
  <c r="Q235" i="39"/>
  <c r="T235" i="39"/>
  <c r="U261" i="39"/>
  <c r="Q261" i="39"/>
  <c r="T261" i="39"/>
  <c r="T199" i="39"/>
  <c r="Q199" i="39"/>
  <c r="U199" i="39"/>
  <c r="U247" i="39"/>
  <c r="T247" i="39"/>
  <c r="Q247" i="39"/>
  <c r="T165" i="39"/>
  <c r="U165" i="39"/>
  <c r="Q165" i="39"/>
  <c r="Q215" i="39"/>
  <c r="T215" i="39"/>
  <c r="U215" i="39"/>
  <c r="T196" i="39"/>
  <c r="Q196" i="39"/>
  <c r="U196" i="39"/>
  <c r="T240" i="39"/>
  <c r="U240" i="39"/>
  <c r="Q240" i="39"/>
  <c r="T139" i="39"/>
  <c r="U139" i="39"/>
  <c r="Q139" i="39"/>
  <c r="Q143" i="39"/>
  <c r="T143" i="39"/>
  <c r="U143" i="39"/>
  <c r="U236" i="39"/>
  <c r="Q236" i="39"/>
  <c r="T236" i="39"/>
  <c r="Q173" i="39"/>
  <c r="T173" i="39"/>
  <c r="U173" i="39"/>
  <c r="Q200" i="39"/>
  <c r="U200" i="39"/>
  <c r="T200" i="39"/>
  <c r="R221" i="29"/>
  <c r="V221" i="29"/>
  <c r="V191" i="29"/>
  <c r="R191" i="29"/>
  <c r="V242" i="29"/>
  <c r="R242" i="29"/>
  <c r="R189" i="29"/>
  <c r="V189" i="29"/>
  <c r="R216" i="29"/>
  <c r="V216" i="29"/>
  <c r="R170" i="29"/>
  <c r="V170" i="29"/>
  <c r="V267" i="29"/>
  <c r="R267" i="29"/>
  <c r="V228" i="29"/>
  <c r="R228" i="29"/>
  <c r="V188" i="29"/>
  <c r="R188" i="29"/>
  <c r="V148" i="29"/>
  <c r="R148" i="29"/>
  <c r="V226" i="29"/>
  <c r="R226" i="29"/>
  <c r="V196" i="29"/>
  <c r="R196" i="29"/>
  <c r="V186" i="29"/>
  <c r="R186" i="29"/>
  <c r="R142" i="29"/>
  <c r="V142" i="29"/>
  <c r="V195" i="29"/>
  <c r="R195" i="29"/>
  <c r="R257" i="29"/>
  <c r="V257" i="29"/>
  <c r="V260" i="29"/>
  <c r="R260" i="29"/>
  <c r="R187" i="29"/>
  <c r="V187" i="29"/>
  <c r="V206" i="29"/>
  <c r="R206" i="29"/>
  <c r="V254" i="29"/>
  <c r="R254" i="29"/>
  <c r="R215" i="29"/>
  <c r="V215" i="29"/>
  <c r="R259" i="29"/>
  <c r="V259" i="29"/>
  <c r="R223" i="29"/>
  <c r="V223" i="29"/>
  <c r="R193" i="29"/>
  <c r="V193" i="29"/>
  <c r="V236" i="29"/>
  <c r="R236" i="29"/>
  <c r="V240" i="29"/>
  <c r="R240" i="29"/>
  <c r="V247" i="29"/>
  <c r="R247" i="29"/>
  <c r="V210" i="29"/>
  <c r="R210" i="29"/>
  <c r="R183" i="29"/>
  <c r="V183" i="29"/>
  <c r="R244" i="29"/>
  <c r="V244" i="29"/>
  <c r="V255" i="29"/>
  <c r="R255" i="29"/>
  <c r="V138" i="29"/>
  <c r="R138" i="29"/>
  <c r="V235" i="29"/>
  <c r="R235" i="29"/>
  <c r="R209" i="29"/>
  <c r="V209" i="29"/>
  <c r="U171" i="26"/>
  <c r="T171" i="26"/>
  <c r="Q171" i="26"/>
  <c r="U145" i="26"/>
  <c r="Q145" i="26"/>
  <c r="T145" i="26"/>
  <c r="Q214" i="26"/>
  <c r="T214" i="26"/>
  <c r="U214" i="26"/>
  <c r="Q185" i="26"/>
  <c r="T185" i="26"/>
  <c r="U185" i="26"/>
  <c r="Q229" i="26"/>
  <c r="T229" i="26"/>
  <c r="U229" i="26"/>
  <c r="Q201" i="26"/>
  <c r="U201" i="26"/>
  <c r="T201" i="26"/>
  <c r="U210" i="26"/>
  <c r="Q210" i="26"/>
  <c r="T210" i="26"/>
  <c r="U170" i="26"/>
  <c r="T170" i="26"/>
  <c r="Q170" i="26"/>
  <c r="Q213" i="26"/>
  <c r="U213" i="26"/>
  <c r="T213" i="26"/>
  <c r="U239" i="26"/>
  <c r="Q239" i="26"/>
  <c r="T239" i="26"/>
  <c r="T181" i="26"/>
  <c r="U181" i="26"/>
  <c r="Q181" i="26"/>
  <c r="T255" i="26"/>
  <c r="Q255" i="26"/>
  <c r="U255" i="26"/>
  <c r="T252" i="26"/>
  <c r="Q252" i="26"/>
  <c r="U252" i="26"/>
  <c r="T225" i="26"/>
  <c r="U225" i="26"/>
  <c r="Q225" i="26"/>
  <c r="T241" i="26"/>
  <c r="Q241" i="26"/>
  <c r="U241" i="26"/>
  <c r="Q154" i="26"/>
  <c r="U154" i="26"/>
  <c r="T154" i="26"/>
  <c r="T138" i="26"/>
  <c r="U138" i="26"/>
  <c r="Q138" i="26"/>
  <c r="T237" i="26"/>
  <c r="Q237" i="26"/>
  <c r="U237" i="26"/>
  <c r="T262" i="26"/>
  <c r="U262" i="26"/>
  <c r="Q262" i="26"/>
  <c r="Q227" i="26"/>
  <c r="T227" i="26"/>
  <c r="U227" i="26"/>
  <c r="U194" i="26"/>
  <c r="Q194" i="26"/>
  <c r="T194" i="26"/>
  <c r="Q192" i="26"/>
  <c r="T192" i="26"/>
  <c r="U192" i="26"/>
  <c r="U223" i="26"/>
  <c r="Q223" i="26"/>
  <c r="T223" i="26"/>
  <c r="T203" i="26"/>
  <c r="U203" i="26"/>
  <c r="Q203" i="26"/>
  <c r="T146" i="26"/>
  <c r="U146" i="26"/>
  <c r="Q146" i="26"/>
  <c r="Q155" i="26"/>
  <c r="U155" i="26"/>
  <c r="T155" i="26"/>
  <c r="U243" i="26"/>
  <c r="Q243" i="26"/>
  <c r="T243" i="26"/>
  <c r="T142" i="26"/>
  <c r="Q142" i="26"/>
  <c r="U142" i="26"/>
  <c r="U149" i="26"/>
  <c r="Q149" i="26"/>
  <c r="T149" i="26"/>
  <c r="Q216" i="26"/>
  <c r="T216" i="26"/>
  <c r="U216" i="26"/>
  <c r="U234" i="26"/>
  <c r="T234" i="26"/>
  <c r="Q234" i="26"/>
  <c r="U206" i="26"/>
  <c r="Q206" i="26"/>
  <c r="T206" i="26"/>
  <c r="T212" i="26"/>
  <c r="U212" i="26"/>
  <c r="Q212" i="26"/>
  <c r="Q246" i="26"/>
  <c r="T246" i="26"/>
  <c r="U246" i="26"/>
  <c r="T250" i="31"/>
  <c r="Q250" i="31"/>
  <c r="U250" i="31"/>
  <c r="T255" i="31"/>
  <c r="U255" i="31"/>
  <c r="Q255" i="31"/>
  <c r="T199" i="31"/>
  <c r="U199" i="31"/>
  <c r="Q199" i="31"/>
  <c r="Q258" i="31"/>
  <c r="T258" i="31"/>
  <c r="U258" i="31"/>
  <c r="T146" i="31"/>
  <c r="U146" i="31"/>
  <c r="Q146" i="31"/>
  <c r="T265" i="31"/>
  <c r="U265" i="31"/>
  <c r="Q265" i="31"/>
  <c r="Q177" i="31"/>
  <c r="T177" i="31"/>
  <c r="U177" i="31"/>
  <c r="T262" i="31"/>
  <c r="U262" i="31"/>
  <c r="Q262" i="31"/>
  <c r="T253" i="31"/>
  <c r="U253" i="31"/>
  <c r="Q253" i="31"/>
  <c r="T204" i="31"/>
  <c r="Q204" i="31"/>
  <c r="U204" i="31"/>
  <c r="U184" i="31"/>
  <c r="Q184" i="31"/>
  <c r="T184" i="31"/>
  <c r="U224" i="31"/>
  <c r="Q224" i="31"/>
  <c r="T224" i="31"/>
  <c r="Q266" i="31"/>
  <c r="T266" i="31"/>
  <c r="U266" i="31"/>
  <c r="Q136" i="31"/>
  <c r="T136" i="31"/>
  <c r="U136" i="31"/>
  <c r="T205" i="31"/>
  <c r="U205" i="31"/>
  <c r="Q205" i="31"/>
  <c r="T181" i="31"/>
  <c r="U181" i="31"/>
  <c r="Q181" i="31"/>
  <c r="T213" i="31"/>
  <c r="U213" i="31"/>
  <c r="Q213" i="31"/>
  <c r="U234" i="31"/>
  <c r="T234" i="31"/>
  <c r="Q234" i="31"/>
  <c r="Q203" i="31"/>
  <c r="T203" i="31"/>
  <c r="U203" i="31"/>
  <c r="U227" i="31"/>
  <c r="T227" i="31"/>
  <c r="Q227" i="31"/>
  <c r="Q150" i="31"/>
  <c r="T150" i="31"/>
  <c r="U150" i="31"/>
  <c r="Q175" i="31"/>
  <c r="T175" i="31"/>
  <c r="U175" i="31"/>
  <c r="U237" i="31"/>
  <c r="Q237" i="31"/>
  <c r="T237" i="31"/>
  <c r="Q151" i="31"/>
  <c r="U151" i="31"/>
  <c r="T151" i="31"/>
  <c r="Q246" i="31"/>
  <c r="T246" i="31"/>
  <c r="U246" i="31"/>
  <c r="Q138" i="31"/>
  <c r="U138" i="31"/>
  <c r="T138" i="31"/>
  <c r="U236" i="31"/>
  <c r="Q236" i="31"/>
  <c r="T236" i="31"/>
  <c r="U174" i="31"/>
  <c r="T174" i="31"/>
  <c r="Q174" i="31"/>
  <c r="T239" i="31"/>
  <c r="Q239" i="31"/>
  <c r="U239" i="31"/>
  <c r="U201" i="31"/>
  <c r="Q201" i="31"/>
  <c r="T201" i="31"/>
  <c r="Q214" i="31"/>
  <c r="T214" i="31"/>
  <c r="U214" i="31"/>
  <c r="U139" i="31"/>
  <c r="Q139" i="31"/>
  <c r="T139" i="31"/>
  <c r="Q229" i="31"/>
  <c r="T229" i="31"/>
  <c r="U229" i="31"/>
  <c r="Q254" i="31"/>
  <c r="U254" i="31"/>
  <c r="V198" i="22"/>
  <c r="R198" i="22"/>
  <c r="R150" i="22"/>
  <c r="V150" i="22"/>
  <c r="R165" i="22"/>
  <c r="V165" i="22"/>
  <c r="V218" i="22"/>
  <c r="R218" i="22"/>
  <c r="V262" i="22"/>
  <c r="R262" i="22"/>
  <c r="R162" i="22"/>
  <c r="V162" i="22"/>
  <c r="V266" i="22"/>
  <c r="R266" i="22"/>
  <c r="R263" i="22"/>
  <c r="V263" i="22"/>
  <c r="V146" i="22"/>
  <c r="R146" i="22"/>
  <c r="R186" i="22"/>
  <c r="V186" i="22"/>
  <c r="V167" i="22"/>
  <c r="R167" i="22"/>
  <c r="V195" i="22"/>
  <c r="R195" i="22"/>
  <c r="R201" i="22"/>
  <c r="V201" i="22"/>
  <c r="R206" i="22"/>
  <c r="V206" i="22"/>
  <c r="R245" i="22"/>
  <c r="V245" i="22"/>
  <c r="V142" i="22"/>
  <c r="R142" i="22"/>
  <c r="V184" i="22"/>
  <c r="R184" i="22"/>
  <c r="V190" i="22"/>
  <c r="R190" i="22"/>
  <c r="R144" i="22"/>
  <c r="V144" i="22"/>
  <c r="V151" i="22"/>
  <c r="R151" i="22"/>
  <c r="V175" i="22"/>
  <c r="R175" i="22"/>
  <c r="V247" i="22"/>
  <c r="R247" i="22"/>
  <c r="V257" i="22"/>
  <c r="R257" i="22"/>
  <c r="V183" i="22"/>
  <c r="R183" i="22"/>
  <c r="V224" i="22"/>
  <c r="R224" i="22"/>
  <c r="V238" i="22"/>
  <c r="R238" i="22"/>
  <c r="V152" i="22"/>
  <c r="R152" i="22"/>
  <c r="V249" i="22"/>
  <c r="R249" i="22"/>
  <c r="R211" i="22"/>
  <c r="V211" i="22"/>
  <c r="V174" i="22"/>
  <c r="R174" i="22"/>
  <c r="R209" i="22"/>
  <c r="V209" i="22"/>
  <c r="R250" i="22"/>
  <c r="V250" i="22"/>
  <c r="V136" i="22"/>
  <c r="R136" i="22"/>
  <c r="R202" i="22"/>
  <c r="V202" i="22"/>
  <c r="R242" i="14"/>
  <c r="V242" i="14"/>
  <c r="V138" i="14"/>
  <c r="R138" i="14"/>
  <c r="V146" i="14"/>
  <c r="R146" i="14"/>
  <c r="V264" i="14"/>
  <c r="R264" i="14"/>
  <c r="R247" i="14"/>
  <c r="V247" i="14"/>
  <c r="V240" i="14"/>
  <c r="R240" i="14"/>
  <c r="V220" i="14"/>
  <c r="R220" i="14"/>
  <c r="V218" i="14"/>
  <c r="R218" i="14"/>
  <c r="R139" i="14"/>
  <c r="V139" i="14"/>
  <c r="V216" i="14"/>
  <c r="R216" i="14"/>
  <c r="V227" i="14"/>
  <c r="R227" i="14"/>
  <c r="V167" i="14"/>
  <c r="R167" i="14"/>
  <c r="V182" i="14"/>
  <c r="R182" i="14"/>
  <c r="V203" i="14"/>
  <c r="R203" i="14"/>
  <c r="V234" i="14"/>
  <c r="R234" i="14"/>
  <c r="V215" i="14"/>
  <c r="R215" i="14"/>
  <c r="V269" i="14"/>
  <c r="R269" i="14"/>
  <c r="V136" i="14"/>
  <c r="R136" i="14"/>
  <c r="R187" i="14"/>
  <c r="V187" i="14"/>
  <c r="V237" i="14"/>
  <c r="R237" i="14"/>
  <c r="V226" i="14"/>
  <c r="R226" i="14"/>
  <c r="V212" i="14"/>
  <c r="R212" i="14"/>
  <c r="V202" i="14"/>
  <c r="R202" i="14"/>
  <c r="V176" i="14"/>
  <c r="R176" i="14"/>
  <c r="V243" i="14"/>
  <c r="R243" i="14"/>
  <c r="V162" i="14"/>
  <c r="R162" i="14"/>
  <c r="R208" i="14"/>
  <c r="V208" i="14"/>
  <c r="V178" i="14"/>
  <c r="R178" i="14"/>
  <c r="R259" i="14"/>
  <c r="V259" i="14"/>
  <c r="R245" i="14"/>
  <c r="V245" i="14"/>
  <c r="R200" i="14"/>
  <c r="V200" i="14"/>
  <c r="R255" i="14"/>
  <c r="V255" i="14"/>
  <c r="R191" i="14"/>
  <c r="V191" i="14"/>
  <c r="R137" i="14"/>
  <c r="V137" i="14"/>
  <c r="T185" i="18"/>
  <c r="Q185" i="18"/>
  <c r="U185" i="18"/>
  <c r="Q134" i="18"/>
  <c r="U134" i="18"/>
  <c r="T134" i="18"/>
  <c r="U193" i="18"/>
  <c r="Q193" i="18"/>
  <c r="T193" i="18"/>
  <c r="U156" i="18"/>
  <c r="Q156" i="18"/>
  <c r="T156" i="18"/>
  <c r="U140" i="18"/>
  <c r="Q140" i="18"/>
  <c r="T140" i="18"/>
  <c r="Q231" i="18"/>
  <c r="T231" i="18"/>
  <c r="U231" i="18"/>
  <c r="Q186" i="18"/>
  <c r="U186" i="18"/>
  <c r="T186" i="18"/>
  <c r="U244" i="18"/>
  <c r="Q244" i="18"/>
  <c r="T244" i="18"/>
  <c r="Q201" i="18"/>
  <c r="U201" i="18"/>
  <c r="T201" i="18"/>
  <c r="U196" i="18"/>
  <c r="T196" i="18"/>
  <c r="Q196" i="18"/>
  <c r="Q252" i="18"/>
  <c r="U252" i="18"/>
  <c r="T252" i="18"/>
  <c r="U163" i="18"/>
  <c r="Q163" i="18"/>
  <c r="T163" i="18"/>
  <c r="T254" i="18"/>
  <c r="U254" i="18"/>
  <c r="Q254" i="18"/>
  <c r="T145" i="18"/>
  <c r="Q145" i="18"/>
  <c r="U145" i="18"/>
  <c r="T203" i="18"/>
  <c r="U203" i="18"/>
  <c r="Q203" i="18"/>
  <c r="U255" i="18"/>
  <c r="Q255" i="18"/>
  <c r="T255" i="18"/>
  <c r="U146" i="18"/>
  <c r="Q146" i="18"/>
  <c r="T146" i="18"/>
  <c r="T256" i="18"/>
  <c r="Q256" i="18"/>
  <c r="U256" i="18"/>
  <c r="Q250" i="18"/>
  <c r="T250" i="18"/>
  <c r="U250" i="18"/>
  <c r="Q162" i="18"/>
  <c r="T162" i="18"/>
  <c r="U162" i="18"/>
  <c r="T171" i="18"/>
  <c r="Q171" i="18"/>
  <c r="U171" i="18"/>
  <c r="T139" i="18"/>
  <c r="U139" i="18"/>
  <c r="Q139" i="18"/>
  <c r="T195" i="18"/>
  <c r="U195" i="18"/>
  <c r="Q195" i="18"/>
  <c r="T264" i="18"/>
  <c r="U264" i="18"/>
  <c r="Q264" i="18"/>
  <c r="U173" i="18"/>
  <c r="Q173" i="18"/>
  <c r="U147" i="18"/>
  <c r="Q147" i="18"/>
  <c r="T147" i="18"/>
  <c r="Q269" i="18"/>
  <c r="T269" i="18"/>
  <c r="U269" i="18"/>
  <c r="Q153" i="18"/>
  <c r="T153" i="18"/>
  <c r="U153" i="18"/>
  <c r="U226" i="18"/>
  <c r="T226" i="18"/>
  <c r="Q226" i="18"/>
  <c r="T241" i="18"/>
  <c r="U241" i="18"/>
  <c r="Q241" i="18"/>
  <c r="Q204" i="18"/>
  <c r="U204" i="18"/>
  <c r="T204" i="18"/>
  <c r="Q240" i="18"/>
  <c r="T240" i="18"/>
  <c r="U240" i="18"/>
  <c r="U176" i="18"/>
  <c r="Q176" i="18"/>
  <c r="T176" i="18"/>
  <c r="Q184" i="18"/>
  <c r="U184" i="18"/>
  <c r="T184" i="18"/>
  <c r="U226" i="38"/>
  <c r="Q226" i="38"/>
  <c r="T226" i="38"/>
  <c r="U146" i="38"/>
  <c r="Q146" i="38"/>
  <c r="T146" i="38"/>
  <c r="Q150" i="38"/>
  <c r="U150" i="38"/>
  <c r="T150" i="38"/>
  <c r="U267" i="38"/>
  <c r="Q267" i="38"/>
  <c r="T267" i="38"/>
  <c r="T260" i="38"/>
  <c r="U260" i="38"/>
  <c r="Q260" i="38"/>
  <c r="T179" i="38"/>
  <c r="U179" i="38"/>
  <c r="Q179" i="38"/>
  <c r="U246" i="38"/>
  <c r="Q246" i="38"/>
  <c r="T246" i="38"/>
  <c r="Q233" i="38"/>
  <c r="T233" i="38"/>
  <c r="U233" i="38"/>
  <c r="Q234" i="38"/>
  <c r="U234" i="38"/>
  <c r="T234" i="38"/>
  <c r="T135" i="38"/>
  <c r="U135" i="38"/>
  <c r="Q135" i="38"/>
  <c r="T270" i="38"/>
  <c r="U270" i="38"/>
  <c r="Q270" i="38"/>
  <c r="U250" i="38"/>
  <c r="T250" i="38"/>
  <c r="Q250" i="38"/>
  <c r="T258" i="38"/>
  <c r="U258" i="38"/>
  <c r="Q258" i="38"/>
  <c r="U227" i="38"/>
  <c r="Q227" i="38"/>
  <c r="T227" i="38"/>
  <c r="Q228" i="38"/>
  <c r="U228" i="38"/>
  <c r="T228" i="38"/>
  <c r="T201" i="38"/>
  <c r="U201" i="38"/>
  <c r="Q201" i="38"/>
  <c r="Q266" i="38"/>
  <c r="T266" i="38"/>
  <c r="U266" i="38"/>
  <c r="Q249" i="38"/>
  <c r="U249" i="38"/>
  <c r="T249" i="38"/>
  <c r="Q186" i="38"/>
  <c r="T186" i="38"/>
  <c r="U186" i="38"/>
  <c r="U197" i="38"/>
  <c r="Q197" i="38"/>
  <c r="T197" i="38"/>
  <c r="Q251" i="38"/>
  <c r="T251" i="38"/>
  <c r="U251" i="38"/>
  <c r="U190" i="38"/>
  <c r="T190" i="38"/>
  <c r="Q190" i="38"/>
  <c r="U204" i="38"/>
  <c r="Q204" i="38"/>
  <c r="T204" i="38"/>
  <c r="U178" i="38"/>
  <c r="T178" i="38"/>
  <c r="Q178" i="38"/>
  <c r="T154" i="38"/>
  <c r="U154" i="38"/>
  <c r="Q154" i="38"/>
  <c r="U148" i="38"/>
  <c r="Q148" i="38"/>
  <c r="T148" i="38"/>
  <c r="T211" i="38"/>
  <c r="U211" i="38"/>
  <c r="Q211" i="38"/>
  <c r="U149" i="38"/>
  <c r="Q149" i="38"/>
  <c r="T149" i="38"/>
  <c r="T193" i="38"/>
  <c r="Q193" i="38"/>
  <c r="U193" i="38"/>
  <c r="Q240" i="38"/>
  <c r="U240" i="38"/>
  <c r="T240" i="38"/>
  <c r="Q218" i="38"/>
  <c r="U218" i="38"/>
  <c r="T218" i="38"/>
  <c r="U182" i="38"/>
  <c r="T182" i="38"/>
  <c r="Q182" i="38"/>
  <c r="Q268" i="38"/>
  <c r="U268" i="38"/>
  <c r="T268" i="38"/>
  <c r="Q257" i="38"/>
  <c r="U257" i="38"/>
  <c r="T257" i="38"/>
  <c r="V237" i="23"/>
  <c r="R237" i="23"/>
  <c r="R227" i="23"/>
  <c r="V227" i="23"/>
  <c r="V171" i="23"/>
  <c r="R171" i="23"/>
  <c r="R162" i="23"/>
  <c r="V162" i="23"/>
  <c r="V238" i="23"/>
  <c r="R238" i="23"/>
  <c r="V137" i="23"/>
  <c r="R137" i="23"/>
  <c r="V144" i="23"/>
  <c r="R144" i="23"/>
  <c r="R157" i="23"/>
  <c r="V157" i="23"/>
  <c r="V201" i="23"/>
  <c r="R201" i="23"/>
  <c r="V265" i="23"/>
  <c r="R265" i="23"/>
  <c r="R267" i="23"/>
  <c r="V267" i="23"/>
  <c r="V141" i="23"/>
  <c r="R141" i="23"/>
  <c r="V198" i="23"/>
  <c r="R198" i="23"/>
  <c r="V204" i="23"/>
  <c r="R204" i="23"/>
  <c r="V253" i="23"/>
  <c r="R253" i="23"/>
  <c r="V218" i="23"/>
  <c r="R218" i="23"/>
  <c r="R247" i="23"/>
  <c r="V247" i="23"/>
  <c r="V169" i="23"/>
  <c r="R169" i="23"/>
  <c r="V215" i="23"/>
  <c r="R215" i="23"/>
  <c r="R167" i="23"/>
  <c r="V167" i="23"/>
  <c r="V181" i="23"/>
  <c r="R181" i="23"/>
  <c r="V155" i="23"/>
  <c r="R155" i="23"/>
  <c r="T192" i="23"/>
  <c r="R192" i="23"/>
  <c r="V192" i="23"/>
  <c r="V258" i="23"/>
  <c r="R258" i="23"/>
  <c r="V183" i="23"/>
  <c r="R183" i="23"/>
  <c r="V212" i="23"/>
  <c r="R212" i="23"/>
  <c r="V185" i="23"/>
  <c r="R185" i="23"/>
  <c r="R200" i="23"/>
  <c r="V200" i="23"/>
  <c r="V241" i="23"/>
  <c r="R241" i="23"/>
  <c r="R138" i="23"/>
  <c r="V138" i="23"/>
  <c r="R177" i="23"/>
  <c r="V177" i="23"/>
  <c r="V135" i="23"/>
  <c r="R135" i="23"/>
  <c r="R228" i="23"/>
  <c r="V228" i="23"/>
  <c r="R176" i="23"/>
  <c r="V176" i="23"/>
  <c r="V168" i="25"/>
  <c r="R168" i="25"/>
  <c r="R215" i="25"/>
  <c r="V215" i="25"/>
  <c r="V233" i="25"/>
  <c r="R233" i="25"/>
  <c r="V262" i="25"/>
  <c r="R262" i="25"/>
  <c r="V251" i="25"/>
  <c r="R251" i="25"/>
  <c r="R212" i="25"/>
  <c r="V212" i="25"/>
  <c r="V269" i="25"/>
  <c r="R269" i="25"/>
  <c r="R252" i="25"/>
  <c r="V252" i="25"/>
  <c r="V178" i="25"/>
  <c r="R178" i="25"/>
  <c r="V204" i="25"/>
  <c r="R204" i="25"/>
  <c r="V263" i="25"/>
  <c r="R263" i="25"/>
  <c r="R154" i="25"/>
  <c r="V154" i="25"/>
  <c r="V184" i="25"/>
  <c r="R184" i="25"/>
  <c r="V238" i="25"/>
  <c r="R238" i="25"/>
  <c r="V208" i="25"/>
  <c r="R208" i="25"/>
  <c r="R254" i="25"/>
  <c r="V254" i="25"/>
  <c r="V206" i="25"/>
  <c r="R206" i="25"/>
  <c r="V222" i="25"/>
  <c r="R222" i="25"/>
  <c r="V186" i="25"/>
  <c r="R186" i="25"/>
  <c r="V159" i="25"/>
  <c r="R159" i="25"/>
  <c r="T257" i="25"/>
  <c r="V257" i="25"/>
  <c r="R257" i="25"/>
  <c r="V146" i="25"/>
  <c r="R146" i="25"/>
  <c r="V198" i="25"/>
  <c r="R198" i="25"/>
  <c r="V223" i="25"/>
  <c r="R223" i="25"/>
  <c r="V213" i="25"/>
  <c r="R213" i="25"/>
  <c r="V185" i="25"/>
  <c r="R185" i="25"/>
  <c r="V197" i="25"/>
  <c r="R197" i="25"/>
  <c r="R189" i="25"/>
  <c r="V189" i="25"/>
  <c r="R142" i="25"/>
  <c r="V142" i="25"/>
  <c r="V245" i="25"/>
  <c r="R245" i="25"/>
  <c r="R203" i="25"/>
  <c r="V203" i="25"/>
  <c r="R183" i="25"/>
  <c r="V183" i="25"/>
  <c r="V141" i="25"/>
  <c r="R141" i="25"/>
  <c r="V266" i="25"/>
  <c r="R266" i="25"/>
  <c r="R205" i="25"/>
  <c r="V205" i="25"/>
  <c r="U170" i="25"/>
  <c r="T170" i="25"/>
  <c r="Q170" i="25"/>
  <c r="T148" i="25"/>
  <c r="U148" i="25"/>
  <c r="Q148" i="25"/>
  <c r="U143" i="25"/>
  <c r="Q143" i="25"/>
  <c r="T143" i="25"/>
  <c r="U138" i="25"/>
  <c r="Q138" i="25"/>
  <c r="T138" i="25"/>
  <c r="Q249" i="25"/>
  <c r="T249" i="25"/>
  <c r="U249" i="25"/>
  <c r="Q142" i="25"/>
  <c r="T142" i="25"/>
  <c r="U142" i="25"/>
  <c r="Q159" i="25"/>
  <c r="U159" i="25"/>
  <c r="T159" i="25"/>
  <c r="U241" i="25"/>
  <c r="Q241" i="25"/>
  <c r="T241" i="25"/>
  <c r="U161" i="25"/>
  <c r="Q161" i="25"/>
  <c r="T161" i="25"/>
  <c r="Q261" i="25"/>
  <c r="T261" i="25"/>
  <c r="U261" i="25"/>
  <c r="U191" i="25"/>
  <c r="Q191" i="25"/>
  <c r="T191" i="25"/>
  <c r="U187" i="25"/>
  <c r="Q187" i="25"/>
  <c r="T187" i="25"/>
  <c r="U176" i="25"/>
  <c r="Q176" i="25"/>
  <c r="T176" i="25"/>
  <c r="Q202" i="25"/>
  <c r="T202" i="25"/>
  <c r="U202" i="25"/>
  <c r="T179" i="25"/>
  <c r="U179" i="25"/>
  <c r="Q179" i="25"/>
  <c r="T237" i="25"/>
  <c r="U237" i="25"/>
  <c r="Q237" i="25"/>
  <c r="T199" i="25"/>
  <c r="U199" i="25"/>
  <c r="Q199" i="25"/>
  <c r="U180" i="25"/>
  <c r="Q180" i="25"/>
  <c r="T180" i="25"/>
  <c r="T157" i="25"/>
  <c r="Q157" i="25"/>
  <c r="U157" i="25"/>
  <c r="U221" i="25"/>
  <c r="Q221" i="25"/>
  <c r="T221" i="25"/>
  <c r="U254" i="25"/>
  <c r="Q254" i="25"/>
  <c r="T254" i="25"/>
  <c r="T214" i="25"/>
  <c r="Q214" i="25"/>
  <c r="U214" i="25"/>
  <c r="U246" i="25"/>
  <c r="Q246" i="25"/>
  <c r="T246" i="25"/>
  <c r="U263" i="25"/>
  <c r="Q263" i="25"/>
  <c r="T263" i="25"/>
  <c r="U205" i="25"/>
  <c r="Q205" i="25"/>
  <c r="T205" i="25"/>
  <c r="U207" i="25"/>
  <c r="Q207" i="25"/>
  <c r="T207" i="25"/>
  <c r="T265" i="25"/>
  <c r="U265" i="25"/>
  <c r="Q265" i="25"/>
  <c r="T267" i="25"/>
  <c r="U267" i="25"/>
  <c r="Q267" i="25"/>
  <c r="Q165" i="25"/>
  <c r="T165" i="25"/>
  <c r="U165" i="25"/>
  <c r="Q203" i="25"/>
  <c r="T203" i="25"/>
  <c r="U203" i="25"/>
  <c r="Q225" i="25"/>
  <c r="T225" i="25"/>
  <c r="U225" i="25"/>
  <c r="Q201" i="25"/>
  <c r="U201" i="25"/>
  <c r="T201" i="25"/>
  <c r="U135" i="25"/>
  <c r="Q135" i="25"/>
  <c r="T135" i="25"/>
  <c r="Q260" i="25"/>
  <c r="U260" i="25"/>
  <c r="T260" i="25"/>
  <c r="U204" i="20"/>
  <c r="T204" i="20"/>
  <c r="Q204" i="20"/>
  <c r="U228" i="20"/>
  <c r="Q228" i="20"/>
  <c r="T228" i="20"/>
  <c r="T213" i="20"/>
  <c r="U213" i="20"/>
  <c r="Q213" i="20"/>
  <c r="Q238" i="20"/>
  <c r="T238" i="20"/>
  <c r="U238" i="20"/>
  <c r="T209" i="20"/>
  <c r="U209" i="20"/>
  <c r="Q209" i="20"/>
  <c r="U223" i="20"/>
  <c r="Q223" i="20"/>
  <c r="T223" i="20"/>
  <c r="U202" i="20"/>
  <c r="Q202" i="20"/>
  <c r="T202" i="20"/>
  <c r="T190" i="20"/>
  <c r="U190" i="20"/>
  <c r="Q190" i="20"/>
  <c r="U192" i="20"/>
  <c r="Q192" i="20"/>
  <c r="T192" i="20"/>
  <c r="Q221" i="20"/>
  <c r="U221" i="20"/>
  <c r="T174" i="20"/>
  <c r="U174" i="20"/>
  <c r="Q174" i="20"/>
  <c r="Q191" i="20"/>
  <c r="U191" i="20"/>
  <c r="T191" i="20"/>
  <c r="U214" i="20"/>
  <c r="T214" i="20"/>
  <c r="Q214" i="20"/>
  <c r="T164" i="20"/>
  <c r="U164" i="20"/>
  <c r="Q164" i="20"/>
  <c r="T262" i="20"/>
  <c r="U262" i="20"/>
  <c r="Q262" i="20"/>
  <c r="U267" i="20"/>
  <c r="Q267" i="20"/>
  <c r="T267" i="20"/>
  <c r="Q266" i="20"/>
  <c r="T266" i="20"/>
  <c r="U266" i="20"/>
  <c r="U220" i="20"/>
  <c r="Q220" i="20"/>
  <c r="T220" i="20"/>
  <c r="U222" i="20"/>
  <c r="T222" i="20"/>
  <c r="Q222" i="20"/>
  <c r="U177" i="20"/>
  <c r="Q177" i="20"/>
  <c r="T177" i="20"/>
  <c r="U268" i="20"/>
  <c r="Q268" i="20"/>
  <c r="T268" i="20"/>
  <c r="T216" i="20"/>
  <c r="Q216" i="20"/>
  <c r="U216" i="20"/>
  <c r="T186" i="20"/>
  <c r="U186" i="20"/>
  <c r="Q186" i="20"/>
  <c r="U261" i="20"/>
  <c r="T261" i="20"/>
  <c r="Q261" i="20"/>
  <c r="U245" i="20"/>
  <c r="Q245" i="20"/>
  <c r="T245" i="20"/>
  <c r="T134" i="20"/>
  <c r="Q134" i="20"/>
  <c r="U134" i="20"/>
  <c r="T151" i="20"/>
  <c r="U151" i="20"/>
  <c r="Q151" i="20"/>
  <c r="Q187" i="20"/>
  <c r="U187" i="20"/>
  <c r="T187" i="20"/>
  <c r="U215" i="20"/>
  <c r="Q215" i="20"/>
  <c r="T215" i="20"/>
  <c r="U243" i="20"/>
  <c r="Q243" i="20"/>
  <c r="T243" i="20"/>
  <c r="T257" i="20"/>
  <c r="Q257" i="20"/>
  <c r="U257" i="20"/>
  <c r="Q138" i="20"/>
  <c r="T138" i="20"/>
  <c r="U138" i="20"/>
  <c r="Q265" i="20"/>
  <c r="U265" i="20"/>
  <c r="Q195" i="20"/>
  <c r="T195" i="20"/>
  <c r="U195" i="20"/>
  <c r="U141" i="20"/>
  <c r="T141" i="20"/>
  <c r="Q141" i="20"/>
  <c r="Q239" i="29"/>
  <c r="U239" i="29"/>
  <c r="T239" i="29"/>
  <c r="U248" i="29"/>
  <c r="Q248" i="29"/>
  <c r="T248" i="29"/>
  <c r="Q251" i="29"/>
  <c r="U251" i="29"/>
  <c r="T251" i="29"/>
  <c r="U218" i="29"/>
  <c r="T218" i="29"/>
  <c r="Q218" i="29"/>
  <c r="Q266" i="29"/>
  <c r="T266" i="29"/>
  <c r="U266" i="29"/>
  <c r="U155" i="29"/>
  <c r="Q155" i="29"/>
  <c r="T155" i="29"/>
  <c r="T193" i="29"/>
  <c r="U193" i="29"/>
  <c r="Q193" i="29"/>
  <c r="T195" i="29"/>
  <c r="U195" i="29"/>
  <c r="Q195" i="29"/>
  <c r="T241" i="29"/>
  <c r="Q241" i="29"/>
  <c r="U241" i="29"/>
  <c r="Q151" i="29"/>
  <c r="U151" i="29"/>
  <c r="T151" i="29"/>
  <c r="T257" i="29"/>
  <c r="Q257" i="29"/>
  <c r="U257" i="29"/>
  <c r="Q247" i="29"/>
  <c r="T247" i="29"/>
  <c r="U247" i="29"/>
  <c r="T186" i="29"/>
  <c r="Q186" i="29"/>
  <c r="U186" i="29"/>
  <c r="Q169" i="29"/>
  <c r="T169" i="29"/>
  <c r="U169" i="29"/>
  <c r="Q163" i="29"/>
  <c r="T163" i="29"/>
  <c r="U163" i="29"/>
  <c r="U149" i="29"/>
  <c r="Q149" i="29"/>
  <c r="T149" i="29"/>
  <c r="Q229" i="29"/>
  <c r="U229" i="29"/>
  <c r="T229" i="29"/>
  <c r="U260" i="29"/>
  <c r="Q260" i="29"/>
  <c r="T260" i="29"/>
  <c r="U152" i="29"/>
  <c r="Q152" i="29"/>
  <c r="T152" i="29"/>
  <c r="T140" i="29"/>
  <c r="Q140" i="29"/>
  <c r="U140" i="29"/>
  <c r="T240" i="29"/>
  <c r="U240" i="29"/>
  <c r="Q240" i="29"/>
  <c r="U230" i="29"/>
  <c r="Q230" i="29"/>
  <c r="T230" i="29"/>
  <c r="U175" i="29"/>
  <c r="Q175" i="29"/>
  <c r="T175" i="29"/>
  <c r="T226" i="29"/>
  <c r="U226" i="29"/>
  <c r="Q226" i="29"/>
  <c r="Q264" i="29"/>
  <c r="U264" i="29"/>
  <c r="T264" i="29"/>
  <c r="U228" i="29"/>
  <c r="Q228" i="29"/>
  <c r="T228" i="29"/>
  <c r="T192" i="29"/>
  <c r="Q192" i="29"/>
  <c r="U192" i="29"/>
  <c r="U262" i="29"/>
  <c r="Q262" i="29"/>
  <c r="T262" i="29"/>
  <c r="U219" i="29"/>
  <c r="T219" i="29"/>
  <c r="Q219" i="29"/>
  <c r="T256" i="29"/>
  <c r="U256" i="29"/>
  <c r="Q256" i="29"/>
  <c r="U214" i="29"/>
  <c r="Q214" i="29"/>
  <c r="T214" i="29"/>
  <c r="Q244" i="29"/>
  <c r="T244" i="29"/>
  <c r="U244" i="29"/>
  <c r="Q206" i="29"/>
  <c r="U206" i="29"/>
  <c r="T206" i="29"/>
  <c r="U158" i="29"/>
  <c r="T158" i="29"/>
  <c r="Q158" i="29"/>
  <c r="V265" i="31"/>
  <c r="R265" i="31"/>
  <c r="R204" i="31"/>
  <c r="V204" i="31"/>
  <c r="V268" i="31"/>
  <c r="R268" i="31"/>
  <c r="V214" i="31"/>
  <c r="R214" i="31"/>
  <c r="V190" i="31"/>
  <c r="R190" i="31"/>
  <c r="R198" i="31"/>
  <c r="V198" i="31"/>
  <c r="V192" i="31"/>
  <c r="R192" i="31"/>
  <c r="V263" i="31"/>
  <c r="R263" i="31"/>
  <c r="V197" i="31"/>
  <c r="R197" i="31"/>
  <c r="V209" i="31"/>
  <c r="R209" i="31"/>
  <c r="V186" i="31"/>
  <c r="R186" i="31"/>
  <c r="V264" i="31"/>
  <c r="R264" i="31"/>
  <c r="V233" i="31"/>
  <c r="R233" i="31"/>
  <c r="V245" i="31"/>
  <c r="R245" i="31"/>
  <c r="V187" i="31"/>
  <c r="R187" i="31"/>
  <c r="V168" i="31"/>
  <c r="R168" i="31"/>
  <c r="R219" i="31"/>
  <c r="V219" i="31"/>
  <c r="V256" i="31"/>
  <c r="R256" i="31"/>
  <c r="V156" i="31"/>
  <c r="R156" i="31"/>
  <c r="R191" i="31"/>
  <c r="V191" i="31"/>
  <c r="V246" i="31"/>
  <c r="R246" i="31"/>
  <c r="V237" i="31"/>
  <c r="R237" i="31"/>
  <c r="V203" i="31"/>
  <c r="R203" i="31"/>
  <c r="V242" i="31"/>
  <c r="R242" i="31"/>
  <c r="V149" i="31"/>
  <c r="R149" i="31"/>
  <c r="V159" i="31"/>
  <c r="R159" i="31"/>
  <c r="V153" i="31"/>
  <c r="R153" i="31"/>
  <c r="V147" i="31"/>
  <c r="R147" i="31"/>
  <c r="R151" i="31"/>
  <c r="V151" i="31"/>
  <c r="R177" i="31"/>
  <c r="V177" i="31"/>
  <c r="R169" i="31"/>
  <c r="V169" i="31"/>
  <c r="V142" i="31"/>
  <c r="R142" i="31"/>
  <c r="R180" i="31"/>
  <c r="V180" i="31"/>
  <c r="V166" i="31"/>
  <c r="R166" i="31"/>
  <c r="V167" i="18"/>
  <c r="R167" i="18"/>
  <c r="R256" i="18"/>
  <c r="V256" i="18"/>
  <c r="V212" i="18"/>
  <c r="R212" i="18"/>
  <c r="V254" i="18"/>
  <c r="R254" i="18"/>
  <c r="V235" i="18"/>
  <c r="R235" i="18"/>
  <c r="V144" i="18"/>
  <c r="R144" i="18"/>
  <c r="R203" i="18"/>
  <c r="V203" i="18"/>
  <c r="V242" i="18"/>
  <c r="R242" i="18"/>
  <c r="R137" i="18"/>
  <c r="V137" i="18"/>
  <c r="V191" i="18"/>
  <c r="R191" i="18"/>
  <c r="R232" i="18"/>
  <c r="V232" i="18"/>
  <c r="R227" i="18"/>
  <c r="V227" i="18"/>
  <c r="R258" i="18"/>
  <c r="V258" i="18"/>
  <c r="V162" i="18"/>
  <c r="R162" i="18"/>
  <c r="R231" i="18"/>
  <c r="V231" i="18"/>
  <c r="R233" i="18"/>
  <c r="V233" i="18"/>
  <c r="R230" i="18"/>
  <c r="V230" i="18"/>
  <c r="R140" i="18"/>
  <c r="V140" i="18"/>
  <c r="R182" i="18"/>
  <c r="V182" i="18"/>
  <c r="V266" i="18"/>
  <c r="R266" i="18"/>
  <c r="V202" i="18"/>
  <c r="R202" i="18"/>
  <c r="V229" i="18"/>
  <c r="R229" i="18"/>
  <c r="R136" i="18"/>
  <c r="V136" i="18"/>
  <c r="V200" i="18"/>
  <c r="R200" i="18"/>
  <c r="R255" i="18"/>
  <c r="V255" i="18"/>
  <c r="V178" i="18"/>
  <c r="R178" i="18"/>
  <c r="R209" i="18"/>
  <c r="V209" i="18"/>
  <c r="R139" i="18"/>
  <c r="V139" i="18"/>
  <c r="V197" i="18"/>
  <c r="R197" i="18"/>
  <c r="V236" i="18"/>
  <c r="R236" i="18"/>
  <c r="R185" i="18"/>
  <c r="V185" i="18"/>
  <c r="V135" i="18"/>
  <c r="R135" i="18"/>
  <c r="V246" i="18"/>
  <c r="R246" i="18"/>
  <c r="V218" i="18"/>
  <c r="R218" i="18"/>
  <c r="T156" i="22"/>
  <c r="U156" i="22"/>
  <c r="Q156" i="22"/>
  <c r="U228" i="22"/>
  <c r="T228" i="22"/>
  <c r="Q228" i="22"/>
  <c r="Q145" i="22"/>
  <c r="U145" i="22"/>
  <c r="T145" i="22"/>
  <c r="U155" i="22"/>
  <c r="Q155" i="22"/>
  <c r="T155" i="22"/>
  <c r="U202" i="22"/>
  <c r="T202" i="22"/>
  <c r="Q202" i="22"/>
  <c r="Q205" i="22"/>
  <c r="U205" i="22"/>
  <c r="T205" i="22"/>
  <c r="Q223" i="22"/>
  <c r="T223" i="22"/>
  <c r="U223" i="22"/>
  <c r="T147" i="22"/>
  <c r="U147" i="22"/>
  <c r="Q147" i="22"/>
  <c r="T249" i="22"/>
  <c r="U249" i="22"/>
  <c r="Q249" i="22"/>
  <c r="Q167" i="22"/>
  <c r="U167" i="22"/>
  <c r="T167" i="22"/>
  <c r="U140" i="22"/>
  <c r="T140" i="22"/>
  <c r="Q140" i="22"/>
  <c r="T187" i="22"/>
  <c r="U187" i="22"/>
  <c r="Q187" i="22"/>
  <c r="T242" i="22"/>
  <c r="U242" i="22"/>
  <c r="Q242" i="22"/>
  <c r="T227" i="22"/>
  <c r="U227" i="22"/>
  <c r="Q227" i="22"/>
  <c r="Q199" i="22"/>
  <c r="T199" i="22"/>
  <c r="U199" i="22"/>
  <c r="T169" i="22"/>
  <c r="U169" i="22"/>
  <c r="Q169" i="22"/>
  <c r="T261" i="22"/>
  <c r="U261" i="22"/>
  <c r="Q261" i="22"/>
  <c r="U207" i="22"/>
  <c r="T207" i="22"/>
  <c r="Q207" i="22"/>
  <c r="Q173" i="22"/>
  <c r="T173" i="22"/>
  <c r="U173" i="22"/>
  <c r="T208" i="22"/>
  <c r="U208" i="22"/>
  <c r="Q208" i="22"/>
  <c r="T239" i="22"/>
  <c r="U239" i="22"/>
  <c r="Q239" i="22"/>
  <c r="Q144" i="22"/>
  <c r="T144" i="22"/>
  <c r="U144" i="22"/>
  <c r="Q149" i="22"/>
  <c r="T149" i="22"/>
  <c r="U149" i="22"/>
  <c r="U164" i="22"/>
  <c r="T164" i="22"/>
  <c r="Q164" i="22"/>
  <c r="U211" i="22"/>
  <c r="Q211" i="22"/>
  <c r="T211" i="22"/>
  <c r="T201" i="22"/>
  <c r="Q201" i="22"/>
  <c r="U201" i="22"/>
  <c r="U152" i="22"/>
  <c r="Q152" i="22"/>
  <c r="T152" i="22"/>
  <c r="T192" i="22"/>
  <c r="U192" i="22"/>
  <c r="Q192" i="22"/>
  <c r="Q257" i="22"/>
  <c r="T257" i="22"/>
  <c r="U257" i="22"/>
  <c r="U186" i="22"/>
  <c r="T186" i="22"/>
  <c r="Q186" i="22"/>
  <c r="U191" i="22"/>
  <c r="Q191" i="22"/>
  <c r="T191" i="22"/>
  <c r="Q142" i="22"/>
  <c r="U142" i="22"/>
  <c r="T142" i="22"/>
  <c r="Q241" i="22"/>
  <c r="U241" i="22"/>
  <c r="Q165" i="22"/>
  <c r="T165" i="22"/>
  <c r="U165" i="22"/>
  <c r="Q171" i="35"/>
  <c r="T263" i="35"/>
  <c r="T206" i="35"/>
  <c r="T139" i="35"/>
  <c r="T183" i="35"/>
  <c r="T163" i="35"/>
  <c r="Q176" i="35"/>
  <c r="U224" i="35"/>
  <c r="Q141" i="35"/>
  <c r="U251" i="35"/>
  <c r="Q239" i="35"/>
  <c r="Q205" i="35"/>
  <c r="T169" i="35"/>
  <c r="U169" i="35"/>
  <c r="T149" i="35"/>
  <c r="T202" i="35"/>
  <c r="T215" i="35"/>
  <c r="T143" i="35"/>
  <c r="Q214" i="35"/>
  <c r="U231" i="35"/>
  <c r="Q166" i="35"/>
  <c r="U165" i="35"/>
  <c r="T219" i="35"/>
  <c r="Q245" i="35"/>
  <c r="U241" i="35"/>
  <c r="T168" i="35"/>
  <c r="Q210" i="35"/>
  <c r="T231" i="35"/>
  <c r="T186" i="35"/>
  <c r="T159" i="35"/>
  <c r="T164" i="35"/>
  <c r="Q227" i="35"/>
  <c r="Q164" i="35"/>
  <c r="U223" i="35"/>
  <c r="T180" i="35"/>
  <c r="T262" i="35"/>
  <c r="U39" i="35"/>
  <c r="T182" i="35"/>
  <c r="U149" i="35"/>
  <c r="Q229" i="35"/>
  <c r="T199" i="35"/>
  <c r="T245" i="35"/>
  <c r="U189" i="35"/>
  <c r="Q163" i="35"/>
  <c r="U202" i="35"/>
  <c r="Q174" i="35"/>
  <c r="T214" i="35"/>
  <c r="T239" i="35"/>
  <c r="T212" i="35"/>
  <c r="T233" i="35"/>
  <c r="T210" i="35"/>
  <c r="T195" i="35"/>
  <c r="T141" i="35"/>
  <c r="T261" i="35"/>
  <c r="Q148" i="35"/>
  <c r="U180" i="35"/>
  <c r="T157" i="35"/>
  <c r="Q206" i="35"/>
  <c r="Q139" i="35"/>
  <c r="Q183" i="35"/>
  <c r="Q269" i="35"/>
  <c r="U242" i="35"/>
  <c r="U155" i="35"/>
  <c r="T147" i="35"/>
  <c r="Q150" i="35"/>
  <c r="T166" i="35"/>
  <c r="T241" i="35"/>
  <c r="T227" i="35"/>
  <c r="Q238" i="35"/>
  <c r="Q225" i="27"/>
  <c r="U225" i="27"/>
  <c r="T225" i="27"/>
  <c r="U270" i="27"/>
  <c r="Q270" i="27"/>
  <c r="T270" i="27"/>
  <c r="Q228" i="27"/>
  <c r="T228" i="27"/>
  <c r="U228" i="27"/>
  <c r="U202" i="27"/>
  <c r="Q202" i="27"/>
  <c r="U154" i="27"/>
  <c r="Q154" i="27"/>
  <c r="T154" i="27"/>
  <c r="Q189" i="27"/>
  <c r="U189" i="27"/>
  <c r="T189" i="27"/>
  <c r="Q152" i="27"/>
  <c r="T152" i="27"/>
  <c r="U152" i="27"/>
  <c r="Q216" i="27"/>
  <c r="T216" i="27"/>
  <c r="U216" i="27"/>
  <c r="Q162" i="27"/>
  <c r="T162" i="27"/>
  <c r="U162" i="27"/>
  <c r="U261" i="27"/>
  <c r="T261" i="27"/>
  <c r="Q261" i="27"/>
  <c r="Q197" i="27"/>
  <c r="U197" i="27"/>
  <c r="T197" i="27"/>
  <c r="T222" i="27"/>
  <c r="Q222" i="27"/>
  <c r="U222" i="27"/>
  <c r="T265" i="27"/>
  <c r="U265" i="27"/>
  <c r="Q265" i="27"/>
  <c r="Q160" i="27"/>
  <c r="T160" i="27"/>
  <c r="U160" i="27"/>
  <c r="V149" i="27"/>
  <c r="R149" i="27"/>
  <c r="R187" i="27"/>
  <c r="V187" i="27"/>
  <c r="V241" i="27"/>
  <c r="R241" i="27"/>
  <c r="R269" i="27"/>
  <c r="V269" i="27"/>
  <c r="V216" i="27"/>
  <c r="R216" i="27"/>
  <c r="R154" i="27"/>
  <c r="V154" i="27"/>
  <c r="R228" i="27"/>
  <c r="V228" i="27"/>
  <c r="R136" i="27"/>
  <c r="V136" i="27"/>
  <c r="V260" i="27"/>
  <c r="R260" i="27"/>
  <c r="R170" i="27"/>
  <c r="V170" i="27"/>
  <c r="V135" i="27"/>
  <c r="R135" i="27"/>
  <c r="V234" i="27"/>
  <c r="R234" i="27"/>
  <c r="V167" i="27"/>
  <c r="R167" i="27"/>
  <c r="R248" i="27"/>
  <c r="V248" i="27"/>
  <c r="R265" i="27"/>
  <c r="V265" i="27"/>
  <c r="V161" i="27"/>
  <c r="R161" i="27"/>
  <c r="V244" i="27"/>
  <c r="R244" i="27"/>
  <c r="V264" i="27"/>
  <c r="R264" i="27"/>
  <c r="R141" i="27"/>
  <c r="V141" i="27"/>
  <c r="V258" i="27"/>
  <c r="R258" i="27"/>
  <c r="V139" i="27"/>
  <c r="R139" i="27"/>
  <c r="R268" i="27"/>
  <c r="V268" i="27"/>
  <c r="V201" i="27"/>
  <c r="R201" i="27"/>
  <c r="V214" i="27"/>
  <c r="R214" i="27"/>
  <c r="R212" i="27"/>
  <c r="V212" i="27"/>
  <c r="R184" i="27"/>
  <c r="V184" i="27"/>
  <c r="V235" i="27"/>
  <c r="R235" i="27"/>
  <c r="V144" i="27"/>
  <c r="R144" i="27"/>
  <c r="R210" i="27"/>
  <c r="V210" i="27"/>
  <c r="R245" i="27"/>
  <c r="V245" i="27"/>
  <c r="R191" i="27"/>
  <c r="V191" i="27"/>
  <c r="R270" i="27"/>
  <c r="V270" i="27"/>
  <c r="Q263" i="27"/>
  <c r="U263" i="27"/>
  <c r="T263" i="27"/>
  <c r="U142" i="27"/>
  <c r="Q142" i="27"/>
  <c r="T142" i="27"/>
  <c r="U250" i="27"/>
  <c r="Q250" i="27"/>
  <c r="T250" i="27"/>
  <c r="U232" i="27"/>
  <c r="T232" i="27"/>
  <c r="Q232" i="27"/>
  <c r="T175" i="27"/>
  <c r="U175" i="27"/>
  <c r="Q175" i="27"/>
  <c r="U167" i="27"/>
  <c r="T167" i="27"/>
  <c r="Q167" i="27"/>
  <c r="U163" i="27"/>
  <c r="T163" i="27"/>
  <c r="Q163" i="27"/>
  <c r="Q217" i="27"/>
  <c r="U217" i="27"/>
  <c r="T217" i="27"/>
  <c r="U262" i="27"/>
  <c r="Q262" i="27"/>
  <c r="T262" i="27"/>
  <c r="T224" i="27"/>
  <c r="U224" i="27"/>
  <c r="Q224" i="27"/>
  <c r="U268" i="27"/>
  <c r="Q268" i="27"/>
  <c r="T268" i="27"/>
  <c r="T251" i="27"/>
  <c r="U251" i="27"/>
  <c r="Q251" i="27"/>
  <c r="T141" i="27"/>
  <c r="U141" i="27"/>
  <c r="Q141" i="27"/>
  <c r="T205" i="27"/>
  <c r="Q205" i="27"/>
  <c r="U205" i="27"/>
  <c r="Q143" i="27"/>
  <c r="U143" i="27"/>
  <c r="T143" i="27"/>
  <c r="T169" i="27"/>
  <c r="Q169" i="27"/>
  <c r="U169" i="27"/>
  <c r="T218" i="27"/>
  <c r="U218" i="27"/>
  <c r="Q218" i="27"/>
  <c r="U179" i="27"/>
  <c r="T179" i="27"/>
  <c r="Q179" i="27"/>
  <c r="T254" i="27"/>
  <c r="Q254" i="27"/>
  <c r="U254" i="27"/>
  <c r="T206" i="27"/>
  <c r="U206" i="27"/>
  <c r="Q206" i="27"/>
  <c r="V172" i="27"/>
  <c r="R172" i="27"/>
  <c r="R250" i="27"/>
  <c r="V250" i="27"/>
  <c r="T137" i="27"/>
  <c r="Q137" i="27"/>
  <c r="U137" i="27"/>
  <c r="U256" i="27"/>
  <c r="Q256" i="27"/>
  <c r="T256" i="27"/>
  <c r="Q215" i="27"/>
  <c r="T215" i="27"/>
  <c r="U215" i="27"/>
  <c r="T147" i="27"/>
  <c r="U147" i="27"/>
  <c r="Q147" i="27"/>
  <c r="T201" i="27"/>
  <c r="Q201" i="27"/>
  <c r="U201" i="27"/>
  <c r="T177" i="27"/>
  <c r="Q177" i="27"/>
  <c r="U177" i="27"/>
  <c r="U269" i="27"/>
  <c r="T269" i="27"/>
  <c r="Q269" i="27"/>
  <c r="U181" i="27"/>
  <c r="T181" i="27"/>
  <c r="Q181" i="27"/>
  <c r="U230" i="27"/>
  <c r="Q230" i="27"/>
  <c r="T230" i="27"/>
  <c r="U242" i="27"/>
  <c r="Q242" i="27"/>
  <c r="T242" i="27"/>
  <c r="T171" i="27"/>
  <c r="Q171" i="27"/>
  <c r="U171" i="27"/>
  <c r="T208" i="27"/>
  <c r="U208" i="27"/>
  <c r="Q208" i="27"/>
  <c r="U138" i="27"/>
  <c r="Q138" i="27"/>
  <c r="T138" i="27"/>
  <c r="T149" i="27"/>
  <c r="U149" i="27"/>
  <c r="Q149" i="27"/>
  <c r="U248" i="27"/>
  <c r="Q248" i="27"/>
  <c r="T248" i="27"/>
  <c r="T151" i="27"/>
  <c r="U151" i="27"/>
  <c r="Q151" i="27"/>
  <c r="T229" i="27"/>
  <c r="U229" i="27"/>
  <c r="Q229" i="27"/>
  <c r="T172" i="27"/>
  <c r="U172" i="27"/>
  <c r="Q172" i="27"/>
  <c r="U253" i="27"/>
  <c r="T253" i="27"/>
  <c r="Q253" i="27"/>
  <c r="Q267" i="27"/>
  <c r="T267" i="27"/>
  <c r="U267" i="27"/>
  <c r="Q185" i="27"/>
  <c r="U185" i="27"/>
  <c r="T185" i="27"/>
  <c r="Q255" i="27"/>
  <c r="U255" i="27"/>
  <c r="T255" i="27"/>
  <c r="Q231" i="27"/>
  <c r="U231" i="27"/>
  <c r="Q156" i="27"/>
  <c r="U156" i="27"/>
  <c r="T156" i="27"/>
  <c r="T226" i="27"/>
  <c r="Q226" i="27"/>
  <c r="U226" i="27"/>
  <c r="U176" i="27"/>
  <c r="Q176" i="27"/>
  <c r="T176" i="27"/>
  <c r="Q200" i="27"/>
  <c r="T200" i="27"/>
  <c r="U200" i="27"/>
  <c r="U192" i="27"/>
  <c r="Q192" i="27"/>
  <c r="T161" i="27"/>
  <c r="Q161" i="27"/>
  <c r="U161" i="27"/>
  <c r="U183" i="27"/>
  <c r="Q183" i="27"/>
  <c r="T183" i="27"/>
  <c r="U159" i="27"/>
  <c r="Q159" i="27"/>
  <c r="T159" i="27"/>
  <c r="Q252" i="27"/>
  <c r="T252" i="27"/>
  <c r="U252" i="27"/>
  <c r="Q173" i="27"/>
  <c r="U173" i="27"/>
  <c r="T209" i="27"/>
  <c r="Q209" i="27"/>
  <c r="U209" i="27"/>
  <c r="R262" i="27"/>
  <c r="V262" i="27"/>
  <c r="V147" i="27"/>
  <c r="R147" i="27"/>
  <c r="V195" i="27"/>
  <c r="R195" i="27"/>
  <c r="R196" i="27"/>
  <c r="V196" i="27"/>
  <c r="V179" i="27"/>
  <c r="R179" i="27"/>
  <c r="R164" i="27"/>
  <c r="V164" i="27"/>
  <c r="T173" i="27"/>
  <c r="R173" i="27"/>
  <c r="V173" i="27"/>
  <c r="V236" i="27"/>
  <c r="R236" i="27"/>
  <c r="R168" i="27"/>
  <c r="V168" i="27"/>
  <c r="R158" i="27"/>
  <c r="V158" i="27"/>
  <c r="R237" i="27"/>
  <c r="V237" i="27"/>
  <c r="R204" i="27"/>
  <c r="V204" i="27"/>
  <c r="V246" i="27"/>
  <c r="R246" i="27"/>
  <c r="V197" i="27"/>
  <c r="R197" i="27"/>
  <c r="V266" i="27"/>
  <c r="R266" i="27"/>
  <c r="V174" i="27"/>
  <c r="R174" i="27"/>
  <c r="R169" i="27"/>
  <c r="V169" i="27"/>
  <c r="R176" i="27"/>
  <c r="V176" i="27"/>
  <c r="V142" i="27"/>
  <c r="R142" i="27"/>
  <c r="V209" i="27"/>
  <c r="R209" i="27"/>
  <c r="V146" i="27"/>
  <c r="R146" i="27"/>
  <c r="R267" i="27"/>
  <c r="V267" i="27"/>
  <c r="R160" i="27"/>
  <c r="V160" i="27"/>
  <c r="V155" i="27"/>
  <c r="R155" i="27"/>
  <c r="R213" i="27"/>
  <c r="V213" i="27"/>
  <c r="V222" i="27"/>
  <c r="R222" i="27"/>
  <c r="V249" i="27"/>
  <c r="R249" i="27"/>
  <c r="V232" i="27"/>
  <c r="R232" i="27"/>
  <c r="V178" i="27"/>
  <c r="R178" i="27"/>
  <c r="R219" i="27"/>
  <c r="V219" i="27"/>
  <c r="R255" i="27"/>
  <c r="V255" i="27"/>
  <c r="V217" i="27"/>
  <c r="R217" i="27"/>
  <c r="R188" i="27"/>
  <c r="V188" i="27"/>
  <c r="R199" i="27"/>
  <c r="V199" i="27"/>
  <c r="U187" i="27"/>
  <c r="T187" i="27"/>
  <c r="Q187" i="27"/>
  <c r="U166" i="27"/>
  <c r="Q166" i="27"/>
  <c r="T166" i="27"/>
  <c r="T236" i="27"/>
  <c r="Q236" i="27"/>
  <c r="U236" i="27"/>
  <c r="T234" i="27"/>
  <c r="Q234" i="27"/>
  <c r="U234" i="27"/>
  <c r="T214" i="27"/>
  <c r="U214" i="27"/>
  <c r="Q214" i="27"/>
  <c r="U210" i="27"/>
  <c r="Q210" i="27"/>
  <c r="T210" i="27"/>
  <c r="U194" i="27"/>
  <c r="Q194" i="27"/>
  <c r="T194" i="27"/>
  <c r="U247" i="27"/>
  <c r="T247" i="27"/>
  <c r="Q247" i="27"/>
  <c r="Q145" i="27"/>
  <c r="U145" i="27"/>
  <c r="T145" i="27"/>
  <c r="Q211" i="27"/>
  <c r="U211" i="27"/>
  <c r="T211" i="27"/>
  <c r="U198" i="27"/>
  <c r="Q198" i="27"/>
  <c r="T198" i="27"/>
  <c r="T241" i="27"/>
  <c r="U241" i="27"/>
  <c r="Q241" i="27"/>
  <c r="T260" i="27"/>
  <c r="Q260" i="27"/>
  <c r="U260" i="27"/>
  <c r="T165" i="27"/>
  <c r="U165" i="27"/>
  <c r="Q165" i="27"/>
  <c r="T233" i="27"/>
  <c r="Q233" i="27"/>
  <c r="U233" i="27"/>
  <c r="Q238" i="27"/>
  <c r="T238" i="27"/>
  <c r="U238" i="27"/>
  <c r="Q223" i="27"/>
  <c r="T223" i="27"/>
  <c r="U223" i="27"/>
  <c r="Q266" i="27"/>
  <c r="T266" i="27"/>
  <c r="U266" i="27"/>
  <c r="Q139" i="27"/>
  <c r="U139" i="27"/>
  <c r="T139" i="27"/>
  <c r="T227" i="27"/>
  <c r="Q227" i="27"/>
  <c r="U227" i="27"/>
  <c r="U243" i="27"/>
  <c r="Q243" i="27"/>
  <c r="T243" i="27"/>
  <c r="U191" i="27"/>
  <c r="T191" i="27"/>
  <c r="Q191" i="27"/>
  <c r="Q148" i="27"/>
  <c r="T148" i="27"/>
  <c r="U148" i="27"/>
  <c r="U199" i="27"/>
  <c r="T199" i="27"/>
  <c r="Q199" i="27"/>
  <c r="U207" i="27"/>
  <c r="Q207" i="27"/>
  <c r="T207" i="27"/>
  <c r="U264" i="27"/>
  <c r="Q264" i="27"/>
  <c r="T264" i="27"/>
  <c r="U240" i="27"/>
  <c r="Q240" i="27"/>
  <c r="T240" i="27"/>
  <c r="Q203" i="27"/>
  <c r="U203" i="27"/>
  <c r="T203" i="27"/>
  <c r="Q146" i="27"/>
  <c r="T146" i="27"/>
  <c r="U146" i="27"/>
  <c r="U174" i="27"/>
  <c r="Q174" i="27"/>
  <c r="T174" i="27"/>
  <c r="U258" i="27"/>
  <c r="Q258" i="27"/>
  <c r="T258" i="27"/>
  <c r="T186" i="27"/>
  <c r="Q186" i="27"/>
  <c r="U186" i="27"/>
  <c r="T257" i="27"/>
  <c r="Q257" i="27"/>
  <c r="U257" i="27"/>
  <c r="Q195" i="27"/>
  <c r="U195" i="27"/>
  <c r="T195" i="27"/>
  <c r="Q193" i="27"/>
  <c r="U193" i="27"/>
  <c r="V242" i="27"/>
  <c r="R242" i="27"/>
  <c r="V143" i="27"/>
  <c r="R143" i="27"/>
  <c r="V211" i="27"/>
  <c r="R211" i="27"/>
  <c r="R165" i="27"/>
  <c r="V165" i="27"/>
  <c r="R159" i="27"/>
  <c r="V159" i="27"/>
  <c r="R223" i="27"/>
  <c r="V223" i="27"/>
  <c r="V138" i="27"/>
  <c r="R138" i="27"/>
  <c r="R239" i="27"/>
  <c r="V239" i="27"/>
  <c r="R205" i="27"/>
  <c r="V205" i="27"/>
  <c r="V247" i="27"/>
  <c r="R247" i="27"/>
  <c r="R253" i="27"/>
  <c r="V253" i="27"/>
  <c r="V233" i="27"/>
  <c r="R233" i="27"/>
  <c r="V183" i="27"/>
  <c r="R183" i="27"/>
  <c r="V263" i="27"/>
  <c r="R263" i="27"/>
  <c r="R240" i="27"/>
  <c r="V240" i="27"/>
  <c r="V220" i="27"/>
  <c r="R220" i="27"/>
  <c r="V181" i="27"/>
  <c r="R181" i="27"/>
  <c r="T193" i="27"/>
  <c r="R193" i="27"/>
  <c r="V193" i="27"/>
  <c r="V189" i="27"/>
  <c r="R189" i="27"/>
  <c r="R182" i="27"/>
  <c r="V182" i="27"/>
  <c r="R145" i="27"/>
  <c r="V145" i="27"/>
  <c r="R200" i="27"/>
  <c r="V200" i="27"/>
  <c r="V256" i="27"/>
  <c r="R256" i="27"/>
  <c r="V171" i="27"/>
  <c r="R171" i="27"/>
  <c r="R257" i="27"/>
  <c r="V257" i="27"/>
  <c r="R156" i="27"/>
  <c r="V156" i="27"/>
  <c r="R224" i="27"/>
  <c r="V224" i="27"/>
  <c r="V230" i="27"/>
  <c r="R230" i="27"/>
  <c r="T192" i="27"/>
  <c r="R192" i="27"/>
  <c r="V192" i="27"/>
  <c r="V261" i="27"/>
  <c r="R261" i="27"/>
  <c r="R140" i="27"/>
  <c r="V140" i="27"/>
  <c r="V153" i="27"/>
  <c r="R153" i="27"/>
  <c r="V194" i="27"/>
  <c r="R194" i="27"/>
  <c r="R229" i="27"/>
  <c r="V229" i="27"/>
  <c r="T180" i="27"/>
  <c r="Q180" i="27"/>
  <c r="U180" i="27"/>
  <c r="U136" i="27"/>
  <c r="Q136" i="27"/>
  <c r="T136" i="27"/>
  <c r="T168" i="27"/>
  <c r="U168" i="27"/>
  <c r="Q168" i="27"/>
  <c r="U237" i="27"/>
  <c r="T237" i="27"/>
  <c r="Q237" i="27"/>
  <c r="T249" i="27"/>
  <c r="Q249" i="27"/>
  <c r="U249" i="27"/>
  <c r="Q219" i="27"/>
  <c r="U219" i="27"/>
  <c r="T219" i="27"/>
  <c r="U170" i="27"/>
  <c r="Q170" i="27"/>
  <c r="T170" i="27"/>
  <c r="U212" i="27"/>
  <c r="T212" i="27"/>
  <c r="Q212" i="27"/>
  <c r="Q196" i="27"/>
  <c r="T196" i="27"/>
  <c r="U196" i="27"/>
  <c r="U150" i="27"/>
  <c r="Q150" i="27"/>
  <c r="T150" i="27"/>
  <c r="T235" i="27"/>
  <c r="Q235" i="27"/>
  <c r="U235" i="27"/>
  <c r="Q135" i="27"/>
  <c r="U135" i="27"/>
  <c r="T135" i="27"/>
  <c r="U140" i="27"/>
  <c r="Q140" i="27"/>
  <c r="T140" i="27"/>
  <c r="Q182" i="27"/>
  <c r="U182" i="27"/>
  <c r="T182" i="27"/>
  <c r="T259" i="27"/>
  <c r="U259" i="27"/>
  <c r="Q259" i="27"/>
  <c r="T157" i="27"/>
  <c r="U157" i="27"/>
  <c r="Q157" i="27"/>
  <c r="U188" i="27"/>
  <c r="T188" i="27"/>
  <c r="Q188" i="27"/>
  <c r="T164" i="27"/>
  <c r="U164" i="27"/>
  <c r="Q164" i="27"/>
  <c r="U153" i="27"/>
  <c r="T153" i="27"/>
  <c r="Q153" i="27"/>
  <c r="Q239" i="27"/>
  <c r="T239" i="27"/>
  <c r="U239" i="27"/>
  <c r="T204" i="27"/>
  <c r="Q204" i="27"/>
  <c r="U204" i="27"/>
  <c r="U213" i="27"/>
  <c r="T213" i="27"/>
  <c r="Q213" i="27"/>
  <c r="Q190" i="27"/>
  <c r="U190" i="27"/>
  <c r="Q158" i="27"/>
  <c r="U158" i="27"/>
  <c r="T158" i="27"/>
  <c r="U184" i="27"/>
  <c r="T184" i="27"/>
  <c r="Q184" i="27"/>
  <c r="Q144" i="27"/>
  <c r="T144" i="27"/>
  <c r="U144" i="27"/>
  <c r="Q246" i="27"/>
  <c r="U246" i="27"/>
  <c r="T246" i="27"/>
  <c r="T245" i="27"/>
  <c r="U245" i="27"/>
  <c r="Q245" i="27"/>
  <c r="Q220" i="27"/>
  <c r="T220" i="27"/>
  <c r="U220" i="27"/>
  <c r="U178" i="27"/>
  <c r="Q178" i="27"/>
  <c r="T178" i="27"/>
  <c r="Q221" i="27"/>
  <c r="U221" i="27"/>
  <c r="T221" i="27"/>
  <c r="U155" i="27"/>
  <c r="Q155" i="27"/>
  <c r="T155" i="27"/>
  <c r="U244" i="27"/>
  <c r="Q244" i="27"/>
  <c r="T244" i="27"/>
  <c r="T134" i="27"/>
  <c r="Q134" i="27"/>
  <c r="U134" i="27"/>
  <c r="R137" i="27"/>
  <c r="V137" i="27"/>
  <c r="V148" i="27"/>
  <c r="R148" i="27"/>
  <c r="V203" i="27"/>
  <c r="R203" i="27"/>
  <c r="R208" i="27"/>
  <c r="V208" i="27"/>
  <c r="V198" i="27"/>
  <c r="R198" i="27"/>
  <c r="V163" i="27"/>
  <c r="R163" i="27"/>
  <c r="V166" i="27"/>
  <c r="R166" i="27"/>
  <c r="R152" i="27"/>
  <c r="V152" i="27"/>
  <c r="R251" i="27"/>
  <c r="V251" i="27"/>
  <c r="V254" i="27"/>
  <c r="R254" i="27"/>
  <c r="T202" i="27"/>
  <c r="V202" i="27"/>
  <c r="R202" i="27"/>
  <c r="R157" i="27"/>
  <c r="V157" i="27"/>
  <c r="R259" i="27"/>
  <c r="V259" i="27"/>
  <c r="V238" i="27"/>
  <c r="R238" i="27"/>
  <c r="V207" i="27"/>
  <c r="R207" i="27"/>
  <c r="V252" i="27"/>
  <c r="R252" i="27"/>
  <c r="V227" i="27"/>
  <c r="R227" i="27"/>
  <c r="V180" i="27"/>
  <c r="R180" i="27"/>
  <c r="V215" i="27"/>
  <c r="R215" i="27"/>
  <c r="R151" i="27"/>
  <c r="V151" i="27"/>
  <c r="R226" i="27"/>
  <c r="V226" i="27"/>
  <c r="R221" i="27"/>
  <c r="V221" i="27"/>
  <c r="V206" i="27"/>
  <c r="R206" i="27"/>
  <c r="V162" i="27"/>
  <c r="R162" i="27"/>
  <c r="R186" i="27"/>
  <c r="V186" i="27"/>
  <c r="V150" i="27"/>
  <c r="R150" i="27"/>
  <c r="R218" i="27"/>
  <c r="V218" i="27"/>
  <c r="R177" i="27"/>
  <c r="V177" i="27"/>
  <c r="R243" i="27"/>
  <c r="V243" i="27"/>
  <c r="T190" i="27"/>
  <c r="R190" i="27"/>
  <c r="V190" i="27"/>
  <c r="T231" i="27"/>
  <c r="V231" i="27"/>
  <c r="R231" i="27"/>
  <c r="V175" i="27"/>
  <c r="R175" i="27"/>
  <c r="V185" i="27"/>
  <c r="R185" i="27"/>
  <c r="R225" i="27"/>
  <c r="V225" i="27"/>
  <c r="R134" i="27"/>
  <c r="V134" i="27"/>
  <c r="R155" i="21"/>
  <c r="V155" i="21"/>
  <c r="R166" i="21"/>
  <c r="V166" i="21"/>
  <c r="R224" i="21"/>
  <c r="V224" i="21"/>
  <c r="R137" i="21"/>
  <c r="V137" i="21"/>
  <c r="V209" i="21"/>
  <c r="R209" i="21"/>
  <c r="R186" i="21"/>
  <c r="V186" i="21"/>
  <c r="R171" i="21"/>
  <c r="V171" i="21"/>
  <c r="V156" i="21"/>
  <c r="R156" i="21"/>
  <c r="R234" i="21"/>
  <c r="V234" i="21"/>
  <c r="R144" i="21"/>
  <c r="V144" i="21"/>
  <c r="V248" i="21"/>
  <c r="R248" i="21"/>
  <c r="R189" i="21"/>
  <c r="V189" i="21"/>
  <c r="R195" i="21"/>
  <c r="V195" i="21"/>
  <c r="V185" i="21"/>
  <c r="R185" i="21"/>
  <c r="R251" i="21"/>
  <c r="V251" i="21"/>
  <c r="U192" i="21"/>
  <c r="T192" i="21"/>
  <c r="Q192" i="21"/>
  <c r="T245" i="21"/>
  <c r="U245" i="21"/>
  <c r="Q245" i="21"/>
  <c r="T136" i="21"/>
  <c r="Q136" i="21"/>
  <c r="U136" i="21"/>
  <c r="T269" i="21"/>
  <c r="Q269" i="21"/>
  <c r="U269" i="21"/>
  <c r="Q146" i="21"/>
  <c r="U146" i="21"/>
  <c r="T146" i="21"/>
  <c r="T217" i="21"/>
  <c r="U217" i="21"/>
  <c r="Q217" i="21"/>
  <c r="U266" i="21"/>
  <c r="T266" i="21"/>
  <c r="Q266" i="21"/>
  <c r="U268" i="21"/>
  <c r="T268" i="21"/>
  <c r="Q268" i="21"/>
  <c r="U244" i="21"/>
  <c r="Q244" i="21"/>
  <c r="T244" i="21"/>
  <c r="Q229" i="21"/>
  <c r="U229" i="21"/>
  <c r="T229" i="21"/>
  <c r="Q195" i="21"/>
  <c r="T195" i="21"/>
  <c r="U195" i="21"/>
  <c r="U172" i="21"/>
  <c r="T172" i="21"/>
  <c r="Q172" i="21"/>
  <c r="Q259" i="21"/>
  <c r="T259" i="21"/>
  <c r="U259" i="21"/>
  <c r="V140" i="21"/>
  <c r="R140" i="21"/>
  <c r="V142" i="21"/>
  <c r="R142" i="21"/>
  <c r="V205" i="21"/>
  <c r="R205" i="21"/>
  <c r="V139" i="21"/>
  <c r="R139" i="21"/>
  <c r="V213" i="21"/>
  <c r="R213" i="21"/>
  <c r="R241" i="21"/>
  <c r="V241" i="21"/>
  <c r="V164" i="21"/>
  <c r="R164" i="21"/>
  <c r="R167" i="21"/>
  <c r="V167" i="21"/>
  <c r="R170" i="21"/>
  <c r="V170" i="21"/>
  <c r="R215" i="21"/>
  <c r="V215" i="21"/>
  <c r="V152" i="21"/>
  <c r="R152" i="21"/>
  <c r="R151" i="21"/>
  <c r="V151" i="21"/>
  <c r="R148" i="21"/>
  <c r="V148" i="21"/>
  <c r="V252" i="21"/>
  <c r="R252" i="21"/>
  <c r="V197" i="21"/>
  <c r="R197" i="21"/>
  <c r="R143" i="21"/>
  <c r="V143" i="21"/>
  <c r="R162" i="21"/>
  <c r="V162" i="21"/>
  <c r="R145" i="21"/>
  <c r="V145" i="21"/>
  <c r="V225" i="21"/>
  <c r="R225" i="21"/>
  <c r="V150" i="21"/>
  <c r="R150" i="21"/>
  <c r="V157" i="21"/>
  <c r="R157" i="21"/>
  <c r="T216" i="21"/>
  <c r="V216" i="21"/>
  <c r="R216" i="21"/>
  <c r="V218" i="21"/>
  <c r="R218" i="21"/>
  <c r="V265" i="21"/>
  <c r="R265" i="21"/>
  <c r="R223" i="21"/>
  <c r="V223" i="21"/>
  <c r="V198" i="21"/>
  <c r="R198" i="21"/>
  <c r="V180" i="21"/>
  <c r="R180" i="21"/>
  <c r="R230" i="21"/>
  <c r="V230" i="21"/>
  <c r="V153" i="21"/>
  <c r="R153" i="21"/>
  <c r="R175" i="21"/>
  <c r="V175" i="21"/>
  <c r="R200" i="21"/>
  <c r="V200" i="21"/>
  <c r="V269" i="21"/>
  <c r="R269" i="21"/>
  <c r="R206" i="21"/>
  <c r="V206" i="21"/>
  <c r="R219" i="21"/>
  <c r="V219" i="21"/>
  <c r="R270" i="21"/>
  <c r="V270" i="21"/>
  <c r="T205" i="21"/>
  <c r="U205" i="21"/>
  <c r="Q205" i="21"/>
  <c r="U189" i="21"/>
  <c r="Q189" i="21"/>
  <c r="T189" i="21"/>
  <c r="Q235" i="21"/>
  <c r="T235" i="21"/>
  <c r="U235" i="21"/>
  <c r="U182" i="21"/>
  <c r="Q182" i="21"/>
  <c r="T182" i="21"/>
  <c r="Q187" i="21"/>
  <c r="T187" i="21"/>
  <c r="U187" i="21"/>
  <c r="U238" i="21"/>
  <c r="Q238" i="21"/>
  <c r="T238" i="21"/>
  <c r="Q154" i="21"/>
  <c r="U154" i="21"/>
  <c r="T154" i="21"/>
  <c r="T241" i="21"/>
  <c r="Q241" i="21"/>
  <c r="U241" i="21"/>
  <c r="U167" i="21"/>
  <c r="Q167" i="21"/>
  <c r="T167" i="21"/>
  <c r="U163" i="21"/>
  <c r="Q163" i="21"/>
  <c r="T163" i="21"/>
  <c r="U199" i="21"/>
  <c r="Q199" i="21"/>
  <c r="T199" i="21"/>
  <c r="T139" i="21"/>
  <c r="U139" i="21"/>
  <c r="Q139" i="21"/>
  <c r="Q157" i="21"/>
  <c r="T157" i="21"/>
  <c r="U157" i="21"/>
  <c r="U221" i="21"/>
  <c r="Q221" i="21"/>
  <c r="T221" i="21"/>
  <c r="Q148" i="21"/>
  <c r="T148" i="21"/>
  <c r="U148" i="21"/>
  <c r="T232" i="21"/>
  <c r="U232" i="21"/>
  <c r="Q232" i="21"/>
  <c r="T243" i="21"/>
  <c r="U243" i="21"/>
  <c r="Q243" i="21"/>
  <c r="Q206" i="21"/>
  <c r="T206" i="21"/>
  <c r="U206" i="21"/>
  <c r="U177" i="21"/>
  <c r="Q177" i="21"/>
  <c r="T177" i="21"/>
  <c r="U140" i="21"/>
  <c r="T140" i="21"/>
  <c r="Q140" i="21"/>
  <c r="U200" i="21"/>
  <c r="T200" i="21"/>
  <c r="Q200" i="21"/>
  <c r="U203" i="21"/>
  <c r="Q203" i="21"/>
  <c r="T203" i="21"/>
  <c r="U223" i="21"/>
  <c r="T223" i="21"/>
  <c r="Q223" i="21"/>
  <c r="U153" i="21"/>
  <c r="Q153" i="21"/>
  <c r="T153" i="21"/>
  <c r="U237" i="21"/>
  <c r="Q237" i="21"/>
  <c r="T237" i="21"/>
  <c r="Q196" i="21"/>
  <c r="U196" i="21"/>
  <c r="T196" i="21"/>
  <c r="T135" i="21"/>
  <c r="U135" i="21"/>
  <c r="Q135" i="21"/>
  <c r="U142" i="21"/>
  <c r="Q142" i="21"/>
  <c r="T142" i="21"/>
  <c r="U220" i="21"/>
  <c r="T220" i="21"/>
  <c r="Q220" i="21"/>
  <c r="T165" i="21"/>
  <c r="U165" i="21"/>
  <c r="Q165" i="21"/>
  <c r="Q138" i="21"/>
  <c r="U138" i="21"/>
  <c r="T138" i="21"/>
  <c r="Q239" i="21"/>
  <c r="U239" i="21"/>
  <c r="T239" i="21"/>
  <c r="T251" i="21"/>
  <c r="Q251" i="21"/>
  <c r="U251" i="21"/>
  <c r="Q208" i="21"/>
  <c r="U208" i="21"/>
  <c r="T208" i="21"/>
  <c r="V161" i="21"/>
  <c r="R161" i="21"/>
  <c r="R229" i="21"/>
  <c r="V229" i="21"/>
  <c r="V176" i="21"/>
  <c r="R176" i="21"/>
  <c r="V233" i="21"/>
  <c r="R233" i="21"/>
  <c r="V257" i="21"/>
  <c r="R257" i="21"/>
  <c r="R247" i="21"/>
  <c r="V247" i="21"/>
  <c r="R136" i="21"/>
  <c r="V136" i="21"/>
  <c r="R236" i="21"/>
  <c r="V236" i="21"/>
  <c r="T179" i="21"/>
  <c r="R179" i="21"/>
  <c r="V179" i="21"/>
  <c r="U156" i="21"/>
  <c r="T156" i="21"/>
  <c r="Q156" i="21"/>
  <c r="U159" i="21"/>
  <c r="Q159" i="21"/>
  <c r="T159" i="21"/>
  <c r="Q151" i="21"/>
  <c r="T151" i="21"/>
  <c r="U151" i="21"/>
  <c r="U176" i="21"/>
  <c r="T176" i="21"/>
  <c r="Q176" i="21"/>
  <c r="T247" i="21"/>
  <c r="Q247" i="21"/>
  <c r="U247" i="21"/>
  <c r="Q240" i="21"/>
  <c r="T240" i="21"/>
  <c r="U240" i="21"/>
  <c r="U145" i="21"/>
  <c r="Q145" i="21"/>
  <c r="T145" i="21"/>
  <c r="U180" i="21"/>
  <c r="Q180" i="21"/>
  <c r="T180" i="21"/>
  <c r="U224" i="21"/>
  <c r="Q224" i="21"/>
  <c r="T224" i="21"/>
  <c r="U161" i="21"/>
  <c r="Q161" i="21"/>
  <c r="T161" i="21"/>
  <c r="Q252" i="21"/>
  <c r="U252" i="21"/>
  <c r="T252" i="21"/>
  <c r="V158" i="21"/>
  <c r="R158" i="21"/>
  <c r="R163" i="21"/>
  <c r="V163" i="21"/>
  <c r="V174" i="21"/>
  <c r="R174" i="21"/>
  <c r="V190" i="21"/>
  <c r="R190" i="21"/>
  <c r="V204" i="21"/>
  <c r="R204" i="21"/>
  <c r="V249" i="21"/>
  <c r="R249" i="21"/>
  <c r="V258" i="21"/>
  <c r="R258" i="21"/>
  <c r="R207" i="21"/>
  <c r="V207" i="21"/>
  <c r="V184" i="21"/>
  <c r="R184" i="21"/>
  <c r="V208" i="21"/>
  <c r="R208" i="21"/>
  <c r="R183" i="21"/>
  <c r="V183" i="21"/>
  <c r="V199" i="21"/>
  <c r="R199" i="21"/>
  <c r="V177" i="21"/>
  <c r="R177" i="21"/>
  <c r="R138" i="21"/>
  <c r="V138" i="21"/>
  <c r="V220" i="21"/>
  <c r="R220" i="21"/>
  <c r="V202" i="21"/>
  <c r="R202" i="21"/>
  <c r="V187" i="21"/>
  <c r="R187" i="21"/>
  <c r="V147" i="21"/>
  <c r="R147" i="21"/>
  <c r="V210" i="21"/>
  <c r="R210" i="21"/>
  <c r="V182" i="21"/>
  <c r="R182" i="21"/>
  <c r="R194" i="21"/>
  <c r="V194" i="21"/>
  <c r="R160" i="21"/>
  <c r="V160" i="21"/>
  <c r="V253" i="21"/>
  <c r="R253" i="21"/>
  <c r="V188" i="21"/>
  <c r="R188" i="21"/>
  <c r="V211" i="21"/>
  <c r="R211" i="21"/>
  <c r="V262" i="21"/>
  <c r="R262" i="21"/>
  <c r="R154" i="21"/>
  <c r="V154" i="21"/>
  <c r="R263" i="21"/>
  <c r="V263" i="21"/>
  <c r="R231" i="21"/>
  <c r="V231" i="21"/>
  <c r="V193" i="21"/>
  <c r="R193" i="21"/>
  <c r="V196" i="21"/>
  <c r="R196" i="21"/>
  <c r="V169" i="21"/>
  <c r="R169" i="21"/>
  <c r="R217" i="21"/>
  <c r="V217" i="21"/>
  <c r="R240" i="21"/>
  <c r="V240" i="21"/>
  <c r="Q263" i="21"/>
  <c r="T263" i="21"/>
  <c r="U263" i="21"/>
  <c r="Q191" i="21"/>
  <c r="T191" i="21"/>
  <c r="U191" i="21"/>
  <c r="Q236" i="21"/>
  <c r="T236" i="21"/>
  <c r="U236" i="21"/>
  <c r="U231" i="21"/>
  <c r="Q231" i="21"/>
  <c r="T231" i="21"/>
  <c r="T219" i="21"/>
  <c r="U219" i="21"/>
  <c r="Q219" i="21"/>
  <c r="U233" i="21"/>
  <c r="T233" i="21"/>
  <c r="Q233" i="21"/>
  <c r="Q210" i="21"/>
  <c r="U210" i="21"/>
  <c r="T210" i="21"/>
  <c r="T207" i="21"/>
  <c r="Q207" i="21"/>
  <c r="U207" i="21"/>
  <c r="Q253" i="21"/>
  <c r="U253" i="21"/>
  <c r="T253" i="21"/>
  <c r="T160" i="21"/>
  <c r="U160" i="21"/>
  <c r="Q160" i="21"/>
  <c r="U183" i="21"/>
  <c r="Q183" i="21"/>
  <c r="T183" i="21"/>
  <c r="T198" i="21"/>
  <c r="U198" i="21"/>
  <c r="Q198" i="21"/>
  <c r="U225" i="21"/>
  <c r="T225" i="21"/>
  <c r="Q225" i="21"/>
  <c r="U147" i="21"/>
  <c r="Q147" i="21"/>
  <c r="T147" i="21"/>
  <c r="U170" i="21"/>
  <c r="T170" i="21"/>
  <c r="Q170" i="21"/>
  <c r="Q226" i="21"/>
  <c r="T226" i="21"/>
  <c r="U226" i="21"/>
  <c r="U144" i="21"/>
  <c r="T144" i="21"/>
  <c r="Q144" i="21"/>
  <c r="T213" i="21"/>
  <c r="U213" i="21"/>
  <c r="Q213" i="21"/>
  <c r="T254" i="21"/>
  <c r="U254" i="21"/>
  <c r="Q254" i="21"/>
  <c r="T202" i="21"/>
  <c r="U202" i="21"/>
  <c r="Q202" i="21"/>
  <c r="T230" i="21"/>
  <c r="Q230" i="21"/>
  <c r="U230" i="21"/>
  <c r="U158" i="21"/>
  <c r="T158" i="21"/>
  <c r="Q158" i="21"/>
  <c r="T181" i="21"/>
  <c r="U181" i="21"/>
  <c r="Q181" i="21"/>
  <c r="Q185" i="21"/>
  <c r="T185" i="21"/>
  <c r="U185" i="21"/>
  <c r="U228" i="21"/>
  <c r="Q228" i="21"/>
  <c r="T228" i="21"/>
  <c r="U214" i="21"/>
  <c r="T214" i="21"/>
  <c r="Q214" i="21"/>
  <c r="Q193" i="21"/>
  <c r="U193" i="21"/>
  <c r="T193" i="21"/>
  <c r="T149" i="21"/>
  <c r="U149" i="21"/>
  <c r="Q149" i="21"/>
  <c r="U188" i="21"/>
  <c r="Q188" i="21"/>
  <c r="T188" i="21"/>
  <c r="T204" i="21"/>
  <c r="Q204" i="21"/>
  <c r="U204" i="21"/>
  <c r="T137" i="21"/>
  <c r="Q137" i="21"/>
  <c r="U137" i="21"/>
  <c r="Q264" i="21"/>
  <c r="U264" i="21"/>
  <c r="U216" i="21"/>
  <c r="Q216" i="21"/>
  <c r="Q222" i="21"/>
  <c r="T222" i="21"/>
  <c r="U222" i="21"/>
  <c r="R245" i="21"/>
  <c r="V245" i="21"/>
  <c r="R246" i="21"/>
  <c r="V246" i="21"/>
  <c r="R191" i="21"/>
  <c r="V191" i="21"/>
  <c r="R238" i="21"/>
  <c r="V238" i="21"/>
  <c r="V222" i="21"/>
  <c r="R222" i="21"/>
  <c r="R268" i="21"/>
  <c r="V268" i="21"/>
  <c r="R226" i="21"/>
  <c r="V226" i="21"/>
  <c r="V242" i="21"/>
  <c r="R242" i="21"/>
  <c r="V239" i="21"/>
  <c r="R239" i="21"/>
  <c r="R134" i="21"/>
  <c r="V134" i="21"/>
  <c r="Q155" i="21"/>
  <c r="T155" i="21"/>
  <c r="U155" i="21"/>
  <c r="Q169" i="21"/>
  <c r="T169" i="21"/>
  <c r="U169" i="21"/>
  <c r="U262" i="21"/>
  <c r="Q262" i="21"/>
  <c r="T262" i="21"/>
  <c r="Q215" i="21"/>
  <c r="U215" i="21"/>
  <c r="T215" i="21"/>
  <c r="T249" i="21"/>
  <c r="Q249" i="21"/>
  <c r="U249" i="21"/>
  <c r="T190" i="21"/>
  <c r="Q190" i="21"/>
  <c r="U190" i="21"/>
  <c r="Q197" i="21"/>
  <c r="T197" i="21"/>
  <c r="U197" i="21"/>
  <c r="U168" i="21"/>
  <c r="Q168" i="21"/>
  <c r="T168" i="21"/>
  <c r="T150" i="21"/>
  <c r="Q150" i="21"/>
  <c r="U150" i="21"/>
  <c r="Q201" i="21"/>
  <c r="T201" i="21"/>
  <c r="U201" i="21"/>
  <c r="R201" i="21"/>
  <c r="V201" i="21"/>
  <c r="V266" i="21"/>
  <c r="R266" i="21"/>
  <c r="R259" i="21"/>
  <c r="V259" i="21"/>
  <c r="V172" i="21"/>
  <c r="R172" i="21"/>
  <c r="R212" i="21"/>
  <c r="V212" i="21"/>
  <c r="R141" i="21"/>
  <c r="V141" i="21"/>
  <c r="R232" i="21"/>
  <c r="V232" i="21"/>
  <c r="V181" i="21"/>
  <c r="R181" i="21"/>
  <c r="V214" i="21"/>
  <c r="R214" i="21"/>
  <c r="V254" i="21"/>
  <c r="R254" i="21"/>
  <c r="T264" i="21"/>
  <c r="V264" i="21"/>
  <c r="R264" i="21"/>
  <c r="V235" i="21"/>
  <c r="R235" i="21"/>
  <c r="V159" i="21"/>
  <c r="R159" i="21"/>
  <c r="V256" i="21"/>
  <c r="R256" i="21"/>
  <c r="R227" i="21"/>
  <c r="V227" i="21"/>
  <c r="V228" i="21"/>
  <c r="R228" i="21"/>
  <c r="V173" i="21"/>
  <c r="R173" i="21"/>
  <c r="V221" i="21"/>
  <c r="R221" i="21"/>
  <c r="R192" i="21"/>
  <c r="V192" i="21"/>
  <c r="V244" i="21"/>
  <c r="R244" i="21"/>
  <c r="R237" i="21"/>
  <c r="V237" i="21"/>
  <c r="V168" i="21"/>
  <c r="R168" i="21"/>
  <c r="R267" i="21"/>
  <c r="V267" i="21"/>
  <c r="R135" i="21"/>
  <c r="V135" i="21"/>
  <c r="R165" i="21"/>
  <c r="V165" i="21"/>
  <c r="V261" i="21"/>
  <c r="R261" i="21"/>
  <c r="R178" i="21"/>
  <c r="V178" i="21"/>
  <c r="V243" i="21"/>
  <c r="R243" i="21"/>
  <c r="R260" i="21"/>
  <c r="V260" i="21"/>
  <c r="V146" i="21"/>
  <c r="R146" i="21"/>
  <c r="V250" i="21"/>
  <c r="R250" i="21"/>
  <c r="R149" i="21"/>
  <c r="V149" i="21"/>
  <c r="V255" i="21"/>
  <c r="R255" i="21"/>
  <c r="V203" i="21"/>
  <c r="R203" i="21"/>
  <c r="Q164" i="21"/>
  <c r="U164" i="21"/>
  <c r="T164" i="21"/>
  <c r="U143" i="21"/>
  <c r="Q143" i="21"/>
  <c r="T143" i="21"/>
  <c r="U248" i="21"/>
  <c r="Q248" i="21"/>
  <c r="T248" i="21"/>
  <c r="Q173" i="21"/>
  <c r="T173" i="21"/>
  <c r="U173" i="21"/>
  <c r="T246" i="21"/>
  <c r="U246" i="21"/>
  <c r="Q246" i="21"/>
  <c r="U166" i="21"/>
  <c r="Q166" i="21"/>
  <c r="T166" i="21"/>
  <c r="Q258" i="21"/>
  <c r="T258" i="21"/>
  <c r="U258" i="21"/>
  <c r="U234" i="21"/>
  <c r="Q234" i="21"/>
  <c r="T234" i="21"/>
  <c r="Q257" i="21"/>
  <c r="U257" i="21"/>
  <c r="T257" i="21"/>
  <c r="T242" i="21"/>
  <c r="U242" i="21"/>
  <c r="Q242" i="21"/>
  <c r="U211" i="21"/>
  <c r="Q211" i="21"/>
  <c r="T211" i="21"/>
  <c r="U179" i="21"/>
  <c r="Q179" i="21"/>
  <c r="Q212" i="21"/>
  <c r="T212" i="21"/>
  <c r="U212" i="21"/>
  <c r="U178" i="21"/>
  <c r="Q178" i="21"/>
  <c r="T178" i="21"/>
  <c r="Q174" i="21"/>
  <c r="T174" i="21"/>
  <c r="U174" i="21"/>
  <c r="Q141" i="21"/>
  <c r="T141" i="21"/>
  <c r="U141" i="21"/>
  <c r="U171" i="21"/>
  <c r="Q171" i="21"/>
  <c r="T171" i="21"/>
  <c r="Q194" i="21"/>
  <c r="U194" i="21"/>
  <c r="T194" i="21"/>
  <c r="U227" i="21"/>
  <c r="Q227" i="21"/>
  <c r="T227" i="21"/>
  <c r="T255" i="21"/>
  <c r="U255" i="21"/>
  <c r="Q255" i="21"/>
  <c r="U175" i="21"/>
  <c r="Q175" i="21"/>
  <c r="T175" i="21"/>
  <c r="T265" i="21"/>
  <c r="Q265" i="21"/>
  <c r="U265" i="21"/>
  <c r="U162" i="21"/>
  <c r="T162" i="21"/>
  <c r="Q162" i="21"/>
  <c r="T184" i="21"/>
  <c r="Q184" i="21"/>
  <c r="U184" i="21"/>
  <c r="T250" i="21"/>
  <c r="U250" i="21"/>
  <c r="Q250" i="21"/>
  <c r="Q152" i="21"/>
  <c r="T152" i="21"/>
  <c r="U152" i="21"/>
  <c r="Q267" i="21"/>
  <c r="U267" i="21"/>
  <c r="T267" i="21"/>
  <c r="U186" i="21"/>
  <c r="T186" i="21"/>
  <c r="Q186" i="21"/>
  <c r="Q218" i="21"/>
  <c r="U218" i="21"/>
  <c r="T218" i="21"/>
  <c r="T209" i="21"/>
  <c r="U209" i="21"/>
  <c r="Q209" i="21"/>
  <c r="T261" i="21"/>
  <c r="Q261" i="21"/>
  <c r="U261" i="21"/>
  <c r="Q270" i="21"/>
  <c r="U270" i="21"/>
  <c r="T270" i="21"/>
  <c r="T256" i="21"/>
  <c r="Q256" i="21"/>
  <c r="U256" i="21"/>
  <c r="T260" i="21"/>
  <c r="Q260" i="21"/>
  <c r="U260" i="21"/>
  <c r="T134" i="21"/>
  <c r="U134" i="21"/>
  <c r="Q134" i="21"/>
  <c r="U182" i="35"/>
  <c r="Q196" i="35"/>
  <c r="Q143" i="35"/>
  <c r="Q258" i="35"/>
  <c r="T229" i="35"/>
  <c r="Q180" i="35"/>
  <c r="T213" i="35"/>
  <c r="U263" i="35"/>
  <c r="Q157" i="35"/>
  <c r="U206" i="35"/>
  <c r="U139" i="35"/>
  <c r="U183" i="35"/>
  <c r="T142" i="35"/>
  <c r="Q175" i="35"/>
  <c r="U218" i="35"/>
  <c r="U225" i="35"/>
  <c r="U163" i="35"/>
  <c r="U236" i="35"/>
  <c r="T161" i="35"/>
  <c r="Q147" i="35"/>
  <c r="T174" i="35"/>
  <c r="U262" i="35"/>
  <c r="T260" i="35"/>
  <c r="U197" i="35"/>
  <c r="U151" i="35"/>
  <c r="T196" i="35"/>
  <c r="U213" i="35"/>
  <c r="U140" i="35"/>
  <c r="Q263" i="35"/>
  <c r="U220" i="35"/>
  <c r="U172" i="35"/>
  <c r="Q201" i="35"/>
  <c r="Q142" i="35"/>
  <c r="U170" i="35"/>
  <c r="U198" i="35"/>
  <c r="T189" i="35"/>
  <c r="T242" i="35"/>
  <c r="U248" i="35"/>
  <c r="T155" i="35"/>
  <c r="Q161" i="35"/>
  <c r="U264" i="35"/>
  <c r="U144" i="35"/>
  <c r="U233" i="35"/>
  <c r="T250" i="35"/>
  <c r="U178" i="35"/>
  <c r="U211" i="35"/>
  <c r="Q222" i="35"/>
  <c r="U255" i="35"/>
  <c r="U152" i="35"/>
  <c r="U209" i="35"/>
  <c r="U186" i="35"/>
  <c r="U221" i="35"/>
  <c r="U230" i="35"/>
  <c r="T165" i="35"/>
  <c r="U156" i="35"/>
  <c r="V205" i="36"/>
  <c r="R205" i="36"/>
  <c r="V215" i="36"/>
  <c r="R215" i="36"/>
  <c r="T249" i="36"/>
  <c r="Q249" i="36"/>
  <c r="U249" i="36"/>
  <c r="T255" i="36"/>
  <c r="U255" i="36"/>
  <c r="Q255" i="36"/>
  <c r="U195" i="36"/>
  <c r="T195" i="36"/>
  <c r="Q195" i="36"/>
  <c r="U164" i="36"/>
  <c r="Q164" i="36"/>
  <c r="T164" i="36"/>
  <c r="R186" i="36"/>
  <c r="V186" i="36"/>
  <c r="V183" i="36"/>
  <c r="R183" i="36"/>
  <c r="V233" i="36"/>
  <c r="R233" i="36"/>
  <c r="V191" i="36"/>
  <c r="R191" i="36"/>
  <c r="V151" i="36"/>
  <c r="R151" i="36"/>
  <c r="T216" i="36"/>
  <c r="R216" i="36"/>
  <c r="V216" i="36"/>
  <c r="U144" i="36"/>
  <c r="Q144" i="36"/>
  <c r="T144" i="36"/>
  <c r="V230" i="36"/>
  <c r="R230" i="36"/>
  <c r="R185" i="36"/>
  <c r="V185" i="36"/>
  <c r="T235" i="36"/>
  <c r="V235" i="36"/>
  <c r="R235" i="36"/>
  <c r="T163" i="36"/>
  <c r="Q163" i="36"/>
  <c r="U163" i="36"/>
  <c r="U180" i="36"/>
  <c r="Q180" i="36"/>
  <c r="T180" i="36"/>
  <c r="Q211" i="36"/>
  <c r="T211" i="36"/>
  <c r="U211" i="36"/>
  <c r="Q177" i="36"/>
  <c r="U177" i="36"/>
  <c r="T177" i="36"/>
  <c r="R232" i="36"/>
  <c r="V232" i="36"/>
  <c r="V145" i="36"/>
  <c r="R145" i="36"/>
  <c r="V231" i="36"/>
  <c r="R231" i="36"/>
  <c r="T199" i="36"/>
  <c r="V199" i="36"/>
  <c r="R199" i="36"/>
  <c r="Q174" i="36"/>
  <c r="U174" i="36"/>
  <c r="T174" i="36"/>
  <c r="U243" i="36"/>
  <c r="T243" i="36"/>
  <c r="Q243" i="36"/>
  <c r="T209" i="36"/>
  <c r="U209" i="36"/>
  <c r="Q209" i="36"/>
  <c r="U219" i="36"/>
  <c r="Q219" i="36"/>
  <c r="T219" i="36"/>
  <c r="V174" i="36"/>
  <c r="R174" i="36"/>
  <c r="V265" i="36"/>
  <c r="R265" i="36"/>
  <c r="V255" i="36"/>
  <c r="R255" i="36"/>
  <c r="V163" i="36"/>
  <c r="R163" i="36"/>
  <c r="R167" i="36"/>
  <c r="V167" i="36"/>
  <c r="V188" i="36"/>
  <c r="R188" i="36"/>
  <c r="U260" i="36"/>
  <c r="Q260" i="36"/>
  <c r="T260" i="36"/>
  <c r="U251" i="36"/>
  <c r="T251" i="36"/>
  <c r="Q251" i="36"/>
  <c r="U267" i="36"/>
  <c r="Q267" i="36"/>
  <c r="T267" i="36"/>
  <c r="Q156" i="36"/>
  <c r="T156" i="36"/>
  <c r="U156" i="36"/>
  <c r="Q198" i="36"/>
  <c r="U198" i="36"/>
  <c r="T198" i="36"/>
  <c r="T204" i="36"/>
  <c r="Q204" i="36"/>
  <c r="U204" i="36"/>
  <c r="T237" i="36"/>
  <c r="Q237" i="36"/>
  <c r="U237" i="36"/>
  <c r="U137" i="36"/>
  <c r="Q137" i="36"/>
  <c r="T137" i="36"/>
  <c r="T142" i="36"/>
  <c r="U142" i="36"/>
  <c r="Q142" i="36"/>
  <c r="T239" i="36"/>
  <c r="Q239" i="36"/>
  <c r="U239" i="36"/>
  <c r="U171" i="36"/>
  <c r="T171" i="36"/>
  <c r="Q171" i="36"/>
  <c r="T166" i="36"/>
  <c r="Q166" i="36"/>
  <c r="U166" i="36"/>
  <c r="T232" i="36"/>
  <c r="U232" i="36"/>
  <c r="Q232" i="36"/>
  <c r="Q143" i="36"/>
  <c r="T143" i="36"/>
  <c r="U143" i="36"/>
  <c r="T161" i="36"/>
  <c r="U161" i="36"/>
  <c r="Q161" i="36"/>
  <c r="U147" i="36"/>
  <c r="Q147" i="36"/>
  <c r="T147" i="36"/>
  <c r="Q135" i="36"/>
  <c r="U135" i="36"/>
  <c r="T135" i="36"/>
  <c r="R221" i="36"/>
  <c r="V221" i="36"/>
  <c r="R252" i="36"/>
  <c r="V252" i="36"/>
  <c r="V234" i="36"/>
  <c r="R234" i="36"/>
  <c r="V219" i="36"/>
  <c r="R219" i="36"/>
  <c r="V171" i="36"/>
  <c r="R171" i="36"/>
  <c r="V180" i="36"/>
  <c r="R180" i="36"/>
  <c r="R178" i="36"/>
  <c r="V178" i="36"/>
  <c r="V218" i="36"/>
  <c r="R218" i="36"/>
  <c r="Q184" i="36"/>
  <c r="T184" i="36"/>
  <c r="U184" i="36"/>
  <c r="T159" i="36"/>
  <c r="Q159" i="36"/>
  <c r="U159" i="36"/>
  <c r="V139" i="36"/>
  <c r="R139" i="36"/>
  <c r="V248" i="36"/>
  <c r="R248" i="36"/>
  <c r="R260" i="36"/>
  <c r="V260" i="36"/>
  <c r="R207" i="36"/>
  <c r="V207" i="36"/>
  <c r="V238" i="36"/>
  <c r="R238" i="36"/>
  <c r="Q140" i="36"/>
  <c r="T140" i="36"/>
  <c r="U140" i="36"/>
  <c r="Q220" i="36"/>
  <c r="T220" i="36"/>
  <c r="U220" i="36"/>
  <c r="V262" i="36"/>
  <c r="R262" i="36"/>
  <c r="V245" i="36"/>
  <c r="R245" i="36"/>
  <c r="V254" i="36"/>
  <c r="R254" i="36"/>
  <c r="Q210" i="36"/>
  <c r="U210" i="36"/>
  <c r="T210" i="36"/>
  <c r="R240" i="36"/>
  <c r="V240" i="36"/>
  <c r="T139" i="36"/>
  <c r="Q139" i="36"/>
  <c r="U139" i="36"/>
  <c r="U259" i="36"/>
  <c r="Q259" i="36"/>
  <c r="T259" i="36"/>
  <c r="R212" i="36"/>
  <c r="V212" i="36"/>
  <c r="R179" i="36"/>
  <c r="V179" i="36"/>
  <c r="Q172" i="36"/>
  <c r="T172" i="36"/>
  <c r="U172" i="36"/>
  <c r="U266" i="36"/>
  <c r="Q266" i="36"/>
  <c r="T266" i="36"/>
  <c r="R156" i="36"/>
  <c r="V156" i="36"/>
  <c r="V155" i="36"/>
  <c r="R155" i="36"/>
  <c r="V143" i="36"/>
  <c r="R143" i="36"/>
  <c r="R137" i="36"/>
  <c r="V137" i="36"/>
  <c r="T224" i="36"/>
  <c r="U224" i="36"/>
  <c r="Q224" i="36"/>
  <c r="T215" i="36"/>
  <c r="U215" i="36"/>
  <c r="Q215" i="36"/>
  <c r="U201" i="36"/>
  <c r="Q201" i="36"/>
  <c r="T201" i="36"/>
  <c r="T268" i="36"/>
  <c r="U268" i="36"/>
  <c r="Q268" i="36"/>
  <c r="Q151" i="36"/>
  <c r="U151" i="36"/>
  <c r="T151" i="36"/>
  <c r="Q155" i="36"/>
  <c r="U155" i="36"/>
  <c r="T155" i="36"/>
  <c r="U187" i="36"/>
  <c r="Q187" i="36"/>
  <c r="T187" i="36"/>
  <c r="T231" i="36"/>
  <c r="U231" i="36"/>
  <c r="Q231" i="36"/>
  <c r="U222" i="36"/>
  <c r="T222" i="36"/>
  <c r="Q222" i="36"/>
  <c r="R168" i="36"/>
  <c r="V168" i="36"/>
  <c r="R244" i="36"/>
  <c r="V244" i="36"/>
  <c r="R162" i="36"/>
  <c r="V162" i="36"/>
  <c r="V195" i="36"/>
  <c r="R195" i="36"/>
  <c r="V229" i="36"/>
  <c r="R229" i="36"/>
  <c r="Q216" i="36"/>
  <c r="U216" i="36"/>
  <c r="T158" i="36"/>
  <c r="Q158" i="36"/>
  <c r="U158" i="36"/>
  <c r="V184" i="36"/>
  <c r="R184" i="36"/>
  <c r="V224" i="36"/>
  <c r="R224" i="36"/>
  <c r="U246" i="36"/>
  <c r="Q246" i="36"/>
  <c r="T246" i="36"/>
  <c r="U244" i="36"/>
  <c r="T244" i="36"/>
  <c r="Q244" i="36"/>
  <c r="Q178" i="36"/>
  <c r="U178" i="36"/>
  <c r="T178" i="36"/>
  <c r="U202" i="36"/>
  <c r="T202" i="36"/>
  <c r="Q202" i="36"/>
  <c r="V136" i="36"/>
  <c r="R136" i="36"/>
  <c r="V148" i="36"/>
  <c r="R148" i="36"/>
  <c r="V214" i="36"/>
  <c r="R214" i="36"/>
  <c r="V251" i="36"/>
  <c r="R251" i="36"/>
  <c r="V223" i="36"/>
  <c r="R223" i="36"/>
  <c r="V152" i="36"/>
  <c r="R152" i="36"/>
  <c r="R197" i="36"/>
  <c r="V197" i="36"/>
  <c r="U240" i="36"/>
  <c r="Q240" i="36"/>
  <c r="T240" i="36"/>
  <c r="T212" i="36"/>
  <c r="U212" i="36"/>
  <c r="Q212" i="36"/>
  <c r="R170" i="36"/>
  <c r="V170" i="36"/>
  <c r="R138" i="36"/>
  <c r="V138" i="36"/>
  <c r="R267" i="36"/>
  <c r="V267" i="36"/>
  <c r="Q205" i="36"/>
  <c r="U205" i="36"/>
  <c r="T205" i="36"/>
  <c r="U236" i="36"/>
  <c r="Q236" i="36"/>
  <c r="T236" i="36"/>
  <c r="T208" i="36"/>
  <c r="Q208" i="36"/>
  <c r="U208" i="36"/>
  <c r="Q190" i="36"/>
  <c r="U190" i="36"/>
  <c r="T190" i="36"/>
  <c r="R154" i="36"/>
  <c r="V154" i="36"/>
  <c r="R202" i="36"/>
  <c r="V202" i="36"/>
  <c r="R243" i="36"/>
  <c r="V243" i="36"/>
  <c r="V241" i="36"/>
  <c r="R241" i="36"/>
  <c r="Q257" i="36"/>
  <c r="U257" i="36"/>
  <c r="T257" i="36"/>
  <c r="Q262" i="36"/>
  <c r="T262" i="36"/>
  <c r="U262" i="36"/>
  <c r="T188" i="36"/>
  <c r="U188" i="36"/>
  <c r="Q188" i="36"/>
  <c r="U269" i="36"/>
  <c r="T269" i="36"/>
  <c r="Q269" i="36"/>
  <c r="R236" i="36"/>
  <c r="V236" i="36"/>
  <c r="V134" i="36"/>
  <c r="R134" i="36"/>
  <c r="R263" i="36"/>
  <c r="V263" i="36"/>
  <c r="R172" i="36"/>
  <c r="V172" i="36"/>
  <c r="R198" i="36"/>
  <c r="V198" i="36"/>
  <c r="V192" i="36"/>
  <c r="R192" i="36"/>
  <c r="T175" i="36"/>
  <c r="Q175" i="36"/>
  <c r="U175" i="36"/>
  <c r="T192" i="36"/>
  <c r="U192" i="36"/>
  <c r="Q192" i="36"/>
  <c r="U214" i="36"/>
  <c r="T214" i="36"/>
  <c r="Q214" i="36"/>
  <c r="Q167" i="36"/>
  <c r="U167" i="36"/>
  <c r="T167" i="36"/>
  <c r="T229" i="36"/>
  <c r="Q229" i="36"/>
  <c r="U229" i="36"/>
  <c r="T217" i="36"/>
  <c r="Q217" i="36"/>
  <c r="U217" i="36"/>
  <c r="Q136" i="36"/>
  <c r="T136" i="36"/>
  <c r="U136" i="36"/>
  <c r="T182" i="36"/>
  <c r="Q182" i="36"/>
  <c r="U182" i="36"/>
  <c r="Q199" i="36"/>
  <c r="U199" i="36"/>
  <c r="T233" i="36"/>
  <c r="Q233" i="36"/>
  <c r="U233" i="36"/>
  <c r="U148" i="36"/>
  <c r="Q148" i="36"/>
  <c r="T148" i="36"/>
  <c r="U181" i="36"/>
  <c r="Q181" i="36"/>
  <c r="T181" i="36"/>
  <c r="U258" i="36"/>
  <c r="Q258" i="36"/>
  <c r="T258" i="36"/>
  <c r="U141" i="36"/>
  <c r="Q141" i="36"/>
  <c r="T141" i="36"/>
  <c r="T245" i="36"/>
  <c r="U245" i="36"/>
  <c r="Q245" i="36"/>
  <c r="T230" i="36"/>
  <c r="Q230" i="36"/>
  <c r="U230" i="36"/>
  <c r="T261" i="36"/>
  <c r="Q261" i="36"/>
  <c r="U261" i="36"/>
  <c r="R189" i="36"/>
  <c r="V189" i="36"/>
  <c r="V140" i="36"/>
  <c r="R140" i="36"/>
  <c r="R161" i="36"/>
  <c r="V161" i="36"/>
  <c r="R146" i="36"/>
  <c r="V146" i="36"/>
  <c r="R194" i="36"/>
  <c r="V194" i="36"/>
  <c r="R164" i="36"/>
  <c r="V164" i="36"/>
  <c r="V173" i="36"/>
  <c r="R173" i="36"/>
  <c r="V246" i="36"/>
  <c r="R246" i="36"/>
  <c r="R237" i="36"/>
  <c r="V237" i="36"/>
  <c r="V187" i="36"/>
  <c r="R187" i="36"/>
  <c r="T225" i="36"/>
  <c r="Q225" i="36"/>
  <c r="U225" i="36"/>
  <c r="Q193" i="36"/>
  <c r="T193" i="36"/>
  <c r="U193" i="36"/>
  <c r="R269" i="36"/>
  <c r="V269" i="36"/>
  <c r="V249" i="36"/>
  <c r="R249" i="36"/>
  <c r="V266" i="36"/>
  <c r="R266" i="36"/>
  <c r="R227" i="36"/>
  <c r="V227" i="36"/>
  <c r="V159" i="36"/>
  <c r="Q176" i="36"/>
  <c r="U176" i="36"/>
  <c r="T176" i="36"/>
  <c r="Q194" i="36"/>
  <c r="U194" i="36"/>
  <c r="T194" i="36"/>
  <c r="U186" i="36"/>
  <c r="T186" i="36"/>
  <c r="Q186" i="36"/>
  <c r="V147" i="36"/>
  <c r="R147" i="36"/>
  <c r="V211" i="36"/>
  <c r="R211" i="36"/>
  <c r="R250" i="36"/>
  <c r="V250" i="36"/>
  <c r="Q157" i="36"/>
  <c r="U157" i="36"/>
  <c r="T157" i="36"/>
  <c r="R158" i="36"/>
  <c r="V158" i="36"/>
  <c r="V217" i="36"/>
  <c r="R217" i="36"/>
  <c r="U265" i="36"/>
  <c r="T265" i="36"/>
  <c r="Q265" i="36"/>
  <c r="U248" i="36"/>
  <c r="Q248" i="36"/>
  <c r="T248" i="36"/>
  <c r="R203" i="36"/>
  <c r="V203" i="36"/>
  <c r="R190" i="36"/>
  <c r="V190" i="36"/>
  <c r="V175" i="36"/>
  <c r="R175" i="36"/>
  <c r="T154" i="36"/>
  <c r="Q154" i="36"/>
  <c r="U154" i="36"/>
  <c r="T149" i="36"/>
  <c r="U149" i="36"/>
  <c r="Q149" i="36"/>
  <c r="Q263" i="36"/>
  <c r="T263" i="36"/>
  <c r="U263" i="36"/>
  <c r="V253" i="36"/>
  <c r="R253" i="36"/>
  <c r="R213" i="36"/>
  <c r="V213" i="36"/>
  <c r="U169" i="36"/>
  <c r="Q169" i="36"/>
  <c r="T169" i="36"/>
  <c r="U235" i="36"/>
  <c r="Q235" i="36"/>
  <c r="T213" i="36"/>
  <c r="Q213" i="36"/>
  <c r="U213" i="36"/>
  <c r="U228" i="36"/>
  <c r="Q228" i="36"/>
  <c r="T228" i="36"/>
  <c r="Q197" i="36"/>
  <c r="T197" i="36"/>
  <c r="U197" i="36"/>
  <c r="U203" i="36"/>
  <c r="T203" i="36"/>
  <c r="Q203" i="36"/>
  <c r="T264" i="36"/>
  <c r="U264" i="36"/>
  <c r="Q264" i="36"/>
  <c r="Q152" i="36"/>
  <c r="T152" i="36"/>
  <c r="U152" i="36"/>
  <c r="Q134" i="36"/>
  <c r="T134" i="36"/>
  <c r="U134" i="36"/>
  <c r="V169" i="36"/>
  <c r="R169" i="36"/>
  <c r="R259" i="36"/>
  <c r="V259" i="36"/>
  <c r="V270" i="36"/>
  <c r="R270" i="36"/>
  <c r="V200" i="36"/>
  <c r="R200" i="36"/>
  <c r="R135" i="36"/>
  <c r="V135" i="36"/>
  <c r="R247" i="36"/>
  <c r="V247" i="36"/>
  <c r="R177" i="36"/>
  <c r="V177" i="36"/>
  <c r="R220" i="36"/>
  <c r="V220" i="36"/>
  <c r="U150" i="36"/>
  <c r="T226" i="36"/>
  <c r="Q226" i="36"/>
  <c r="U226" i="36"/>
  <c r="T146" i="36"/>
  <c r="U146" i="36"/>
  <c r="Q146" i="36"/>
  <c r="U162" i="36"/>
  <c r="T162" i="36"/>
  <c r="Q162" i="36"/>
  <c r="U250" i="36"/>
  <c r="Q250" i="36"/>
  <c r="T250" i="36"/>
  <c r="V228" i="36"/>
  <c r="R228" i="36"/>
  <c r="R222" i="36"/>
  <c r="V222" i="36"/>
  <c r="R181" i="36"/>
  <c r="V181" i="36"/>
  <c r="V157" i="36"/>
  <c r="R157" i="36"/>
  <c r="V258" i="36"/>
  <c r="R258" i="36"/>
  <c r="R225" i="36"/>
  <c r="V225" i="36"/>
  <c r="T238" i="36"/>
  <c r="U238" i="36"/>
  <c r="Q238" i="36"/>
  <c r="T196" i="36"/>
  <c r="U196" i="36"/>
  <c r="Q196" i="36"/>
  <c r="R160" i="36"/>
  <c r="V160" i="36"/>
  <c r="V165" i="36"/>
  <c r="R165" i="36"/>
  <c r="T153" i="36"/>
  <c r="U153" i="36"/>
  <c r="Q153" i="36"/>
  <c r="U160" i="36"/>
  <c r="Q160" i="36"/>
  <c r="T160" i="36"/>
  <c r="U252" i="36"/>
  <c r="T252" i="36"/>
  <c r="Q252" i="36"/>
  <c r="Q223" i="36"/>
  <c r="T223" i="36"/>
  <c r="U223" i="36"/>
  <c r="R149" i="36"/>
  <c r="V149" i="36"/>
  <c r="R182" i="36"/>
  <c r="V182" i="36"/>
  <c r="R153" i="36"/>
  <c r="V153" i="36"/>
  <c r="R204" i="36"/>
  <c r="V204" i="36"/>
  <c r="T179" i="36"/>
  <c r="Q179" i="36"/>
  <c r="U179" i="36"/>
  <c r="Q206" i="36"/>
  <c r="T206" i="36"/>
  <c r="U206" i="36"/>
  <c r="U241" i="36"/>
  <c r="Q241" i="36"/>
  <c r="T241" i="36"/>
  <c r="U145" i="36"/>
  <c r="Q145" i="36"/>
  <c r="T145" i="36"/>
  <c r="R209" i="36"/>
  <c r="V209" i="36"/>
  <c r="V150" i="36"/>
  <c r="R150" i="36"/>
  <c r="V166" i="36"/>
  <c r="R166" i="36"/>
  <c r="R268" i="36"/>
  <c r="V268" i="36"/>
  <c r="R201" i="36"/>
  <c r="V201" i="36"/>
  <c r="V257" i="36"/>
  <c r="R257" i="36"/>
  <c r="Q221" i="36"/>
  <c r="U221" i="36"/>
  <c r="T221" i="36"/>
  <c r="Q242" i="36"/>
  <c r="T242" i="36"/>
  <c r="U242" i="36"/>
  <c r="T189" i="36"/>
  <c r="U189" i="36"/>
  <c r="Q189" i="36"/>
  <c r="T256" i="36"/>
  <c r="U256" i="36"/>
  <c r="Q256" i="36"/>
  <c r="U207" i="36"/>
  <c r="Q207" i="36"/>
  <c r="T207" i="36"/>
  <c r="T218" i="36"/>
  <c r="U218" i="36"/>
  <c r="Q218" i="36"/>
  <c r="T173" i="36"/>
  <c r="Q173" i="36"/>
  <c r="U173" i="36"/>
  <c r="U270" i="36"/>
  <c r="Q270" i="36"/>
  <c r="T270" i="36"/>
  <c r="Q165" i="36"/>
  <c r="U165" i="36"/>
  <c r="T165" i="36"/>
  <c r="Q253" i="36"/>
  <c r="U253" i="36"/>
  <c r="T253" i="36"/>
  <c r="Q185" i="36"/>
  <c r="T185" i="36"/>
  <c r="U185" i="36"/>
  <c r="T254" i="36"/>
  <c r="U254" i="36"/>
  <c r="Q254" i="36"/>
  <c r="T170" i="36"/>
  <c r="Q170" i="36"/>
  <c r="U170" i="36"/>
  <c r="Q234" i="36"/>
  <c r="U234" i="36"/>
  <c r="T234" i="36"/>
  <c r="Q247" i="36"/>
  <c r="T247" i="36"/>
  <c r="U247" i="36"/>
  <c r="U191" i="36"/>
  <c r="Q191" i="36"/>
  <c r="T191" i="36"/>
  <c r="Q183" i="36"/>
  <c r="U183" i="36"/>
  <c r="T183" i="36"/>
  <c r="V176" i="36"/>
  <c r="R176" i="36"/>
  <c r="R206" i="36"/>
  <c r="V206" i="36"/>
  <c r="R193" i="36"/>
  <c r="V193" i="36"/>
  <c r="V242" i="36"/>
  <c r="R242" i="36"/>
  <c r="V210" i="36"/>
  <c r="R210" i="36"/>
  <c r="V144" i="36"/>
  <c r="R144" i="36"/>
  <c r="V261" i="36"/>
  <c r="R261" i="36"/>
  <c r="V142" i="36"/>
  <c r="R142" i="36"/>
  <c r="R264" i="36"/>
  <c r="V264" i="36"/>
  <c r="R239" i="36"/>
  <c r="V239" i="36"/>
  <c r="T138" i="36"/>
  <c r="Q138" i="36"/>
  <c r="U138" i="36"/>
  <c r="Q168" i="36"/>
  <c r="T168" i="36"/>
  <c r="U168" i="36"/>
  <c r="U200" i="36"/>
  <c r="Q200" i="36"/>
  <c r="T200" i="36"/>
  <c r="V196" i="36"/>
  <c r="R196" i="36"/>
  <c r="V208" i="36"/>
  <c r="R208" i="36"/>
  <c r="R256" i="36"/>
  <c r="V256" i="36"/>
  <c r="T227" i="36"/>
  <c r="U227" i="36"/>
  <c r="Q227" i="36"/>
  <c r="R141" i="36"/>
  <c r="V141" i="36"/>
  <c r="V226" i="36"/>
  <c r="T150" i="36"/>
  <c r="V193" i="35"/>
  <c r="R193" i="35"/>
  <c r="V222" i="35"/>
  <c r="R222" i="35"/>
  <c r="R204" i="35"/>
  <c r="V204" i="35"/>
  <c r="V223" i="35"/>
  <c r="R223" i="35"/>
  <c r="V234" i="35"/>
  <c r="R234" i="35"/>
  <c r="R252" i="35"/>
  <c r="V252" i="35"/>
  <c r="R146" i="35"/>
  <c r="V146" i="35"/>
  <c r="R158" i="35"/>
  <c r="V158" i="35"/>
  <c r="R211" i="35"/>
  <c r="V211" i="35"/>
  <c r="R171" i="35"/>
  <c r="V171" i="35"/>
  <c r="V198" i="35"/>
  <c r="R198" i="35"/>
  <c r="V224" i="35"/>
  <c r="R224" i="35"/>
  <c r="V175" i="35"/>
  <c r="R175" i="35"/>
  <c r="V192" i="35"/>
  <c r="R192" i="35"/>
  <c r="V228" i="35"/>
  <c r="R228" i="35"/>
  <c r="V269" i="35"/>
  <c r="R269" i="35"/>
  <c r="R160" i="35"/>
  <c r="V160" i="35"/>
  <c r="V246" i="35"/>
  <c r="R246" i="35"/>
  <c r="V151" i="35"/>
  <c r="R151" i="35"/>
  <c r="T151" i="35"/>
  <c r="T228" i="35"/>
  <c r="T246" i="35"/>
  <c r="V148" i="35"/>
  <c r="R148" i="35"/>
  <c r="R214" i="35"/>
  <c r="V214" i="35"/>
  <c r="R239" i="35"/>
  <c r="V239" i="35"/>
  <c r="V135" i="35"/>
  <c r="R135" i="35"/>
  <c r="V218" i="35"/>
  <c r="R218" i="35"/>
  <c r="R161" i="35"/>
  <c r="V161" i="35"/>
  <c r="R212" i="35"/>
  <c r="V212" i="35"/>
  <c r="R216" i="35"/>
  <c r="V216" i="35"/>
  <c r="R233" i="35"/>
  <c r="V233" i="35"/>
  <c r="V243" i="35"/>
  <c r="R243" i="35"/>
  <c r="V210" i="35"/>
  <c r="R210" i="35"/>
  <c r="R258" i="35"/>
  <c r="V258" i="35"/>
  <c r="R197" i="35"/>
  <c r="V197" i="35"/>
  <c r="V185" i="35"/>
  <c r="R185" i="35"/>
  <c r="R181" i="35"/>
  <c r="V181" i="35"/>
  <c r="R195" i="35"/>
  <c r="V195" i="35"/>
  <c r="V230" i="35"/>
  <c r="R230" i="35"/>
  <c r="R155" i="35"/>
  <c r="V155" i="35"/>
  <c r="V270" i="35"/>
  <c r="R270" i="35"/>
  <c r="R163" i="35"/>
  <c r="V163" i="35"/>
  <c r="V240" i="35"/>
  <c r="R240" i="35"/>
  <c r="V257" i="35"/>
  <c r="R257" i="35"/>
  <c r="V232" i="35"/>
  <c r="R232" i="35"/>
  <c r="V200" i="35"/>
  <c r="R200" i="35"/>
  <c r="V154" i="35"/>
  <c r="R154" i="35"/>
  <c r="V167" i="35"/>
  <c r="R167" i="35"/>
  <c r="V141" i="35"/>
  <c r="R141" i="35"/>
  <c r="V263" i="35"/>
  <c r="R263" i="35"/>
  <c r="V194" i="35"/>
  <c r="R194" i="35"/>
  <c r="R172" i="35"/>
  <c r="V172" i="35"/>
  <c r="V261" i="35"/>
  <c r="R261" i="35"/>
  <c r="V145" i="35"/>
  <c r="R145" i="35"/>
  <c r="V235" i="35"/>
  <c r="R235" i="35"/>
  <c r="R215" i="35"/>
  <c r="V215" i="35"/>
  <c r="R153" i="35"/>
  <c r="V153" i="35"/>
  <c r="T171" i="35"/>
  <c r="T222" i="35"/>
  <c r="R165" i="35"/>
  <c r="V165" i="35"/>
  <c r="R173" i="35"/>
  <c r="V173" i="35"/>
  <c r="V201" i="35"/>
  <c r="R201" i="35"/>
  <c r="R169" i="35"/>
  <c r="V169" i="35"/>
  <c r="R208" i="35"/>
  <c r="V208" i="35"/>
  <c r="V236" i="35"/>
  <c r="R236" i="35"/>
  <c r="V150" i="35"/>
  <c r="R150" i="35"/>
  <c r="R136" i="35"/>
  <c r="V136" i="35"/>
  <c r="V162" i="35"/>
  <c r="R162" i="35"/>
  <c r="R190" i="35"/>
  <c r="V190" i="35"/>
  <c r="R138" i="35"/>
  <c r="V138" i="35"/>
  <c r="V259" i="35"/>
  <c r="R259" i="35"/>
  <c r="T160" i="35"/>
  <c r="T192" i="35"/>
  <c r="T208" i="35"/>
  <c r="T146" i="35"/>
  <c r="T198" i="35"/>
  <c r="T150" i="35"/>
  <c r="V225" i="35"/>
  <c r="R225" i="35"/>
  <c r="V262" i="35"/>
  <c r="R262" i="35"/>
  <c r="V266" i="35"/>
  <c r="R266" i="35"/>
  <c r="V144" i="35"/>
  <c r="R144" i="35"/>
  <c r="V255" i="35"/>
  <c r="R255" i="35"/>
  <c r="R221" i="35"/>
  <c r="V221" i="35"/>
  <c r="V249" i="35"/>
  <c r="R249" i="35"/>
  <c r="R254" i="35"/>
  <c r="V254" i="35"/>
  <c r="R256" i="35"/>
  <c r="V256" i="35"/>
  <c r="V260" i="35"/>
  <c r="R260" i="35"/>
  <c r="V142" i="35"/>
  <c r="R142" i="35"/>
  <c r="R177" i="35"/>
  <c r="V177" i="35"/>
  <c r="R209" i="35"/>
  <c r="V209" i="35"/>
  <c r="R179" i="35"/>
  <c r="V179" i="35"/>
  <c r="V231" i="35"/>
  <c r="R231" i="35"/>
  <c r="R219" i="35"/>
  <c r="V219" i="35"/>
  <c r="V220" i="35"/>
  <c r="R220" i="35"/>
  <c r="R157" i="35"/>
  <c r="V157" i="35"/>
  <c r="R187" i="35"/>
  <c r="V187" i="35"/>
  <c r="V180" i="35"/>
  <c r="R180" i="35"/>
  <c r="R238" i="35"/>
  <c r="V238" i="35"/>
  <c r="V253" i="35"/>
  <c r="R253" i="35"/>
  <c r="V213" i="35"/>
  <c r="R213" i="35"/>
  <c r="V178" i="35"/>
  <c r="R178" i="35"/>
  <c r="R186" i="35"/>
  <c r="V186" i="35"/>
  <c r="V159" i="35"/>
  <c r="R159" i="35"/>
  <c r="V248" i="35"/>
  <c r="R248" i="35"/>
  <c r="V251" i="35"/>
  <c r="R251" i="35"/>
  <c r="R176" i="35"/>
  <c r="V176" i="35"/>
  <c r="R164" i="35"/>
  <c r="V164" i="35"/>
  <c r="V242" i="35"/>
  <c r="R242" i="35"/>
  <c r="V189" i="35"/>
  <c r="R189" i="35"/>
  <c r="V267" i="35"/>
  <c r="R267" i="35"/>
  <c r="R168" i="35"/>
  <c r="V168" i="35"/>
  <c r="T200" i="35"/>
  <c r="T197" i="35"/>
  <c r="T148" i="35"/>
  <c r="V191" i="35"/>
  <c r="R191" i="35"/>
  <c r="V140" i="35"/>
  <c r="R140" i="35"/>
  <c r="R217" i="35"/>
  <c r="V217" i="35"/>
  <c r="T223" i="35"/>
  <c r="T191" i="35"/>
  <c r="T162" i="35"/>
  <c r="T224" i="35"/>
  <c r="T201" i="35"/>
  <c r="T175" i="35"/>
  <c r="T269" i="35"/>
  <c r="T138" i="35"/>
  <c r="V184" i="35"/>
  <c r="R184" i="35"/>
  <c r="R134" i="35"/>
  <c r="V134" i="35"/>
  <c r="V152" i="35"/>
  <c r="R152" i="35"/>
  <c r="R174" i="35"/>
  <c r="V174" i="35"/>
  <c r="R250" i="35"/>
  <c r="V250" i="35"/>
  <c r="R229" i="35"/>
  <c r="V229" i="35"/>
  <c r="V188" i="35"/>
  <c r="R188" i="35"/>
  <c r="R166" i="35"/>
  <c r="V166" i="35"/>
  <c r="V241" i="35"/>
  <c r="R241" i="35"/>
  <c r="V264" i="35"/>
  <c r="R264" i="35"/>
  <c r="V237" i="35"/>
  <c r="R237" i="35"/>
  <c r="R247" i="35"/>
  <c r="V247" i="35"/>
  <c r="V199" i="35"/>
  <c r="R199" i="35"/>
  <c r="R227" i="35"/>
  <c r="V227" i="35"/>
  <c r="V137" i="35"/>
  <c r="R137" i="35"/>
  <c r="V245" i="35"/>
  <c r="R245" i="35"/>
  <c r="V268" i="35"/>
  <c r="R268" i="35"/>
  <c r="R183" i="35"/>
  <c r="V183" i="35"/>
  <c r="R206" i="35"/>
  <c r="V206" i="35"/>
  <c r="R203" i="35"/>
  <c r="V203" i="35"/>
  <c r="V196" i="35"/>
  <c r="R196" i="35"/>
  <c r="R207" i="35"/>
  <c r="V207" i="35"/>
  <c r="V205" i="35"/>
  <c r="R205" i="35"/>
  <c r="V170" i="35"/>
  <c r="R170" i="35"/>
  <c r="R182" i="35"/>
  <c r="V182" i="35"/>
  <c r="V143" i="35"/>
  <c r="R143" i="35"/>
  <c r="V202" i="35"/>
  <c r="R202" i="35"/>
  <c r="V244" i="35"/>
  <c r="R244" i="35"/>
  <c r="V147" i="35"/>
  <c r="R147" i="35"/>
  <c r="R156" i="35"/>
  <c r="V156" i="35"/>
  <c r="V226" i="35"/>
  <c r="R226" i="35"/>
  <c r="V139" i="35"/>
  <c r="R139" i="35"/>
  <c r="V265" i="35"/>
  <c r="R265" i="35"/>
  <c r="V149" i="35"/>
  <c r="R149" i="35"/>
  <c r="T238" i="35"/>
  <c r="T259" i="35"/>
  <c r="T178" i="35"/>
  <c r="T211" i="35"/>
  <c r="V24" i="35"/>
  <c r="T20" i="14"/>
  <c r="V58" i="14"/>
  <c r="T89" i="14"/>
  <c r="T115" i="14"/>
  <c r="U60" i="14"/>
  <c r="T42" i="14"/>
  <c r="U119" i="14"/>
  <c r="T5" i="23"/>
  <c r="R6" i="35"/>
  <c r="U44" i="35"/>
  <c r="U8" i="35"/>
  <c r="V37" i="36"/>
  <c r="Q27" i="36"/>
  <c r="V41" i="36"/>
  <c r="U21" i="35"/>
  <c r="T12" i="35"/>
  <c r="T27" i="35"/>
  <c r="V31" i="35"/>
  <c r="T31" i="35"/>
  <c r="T26" i="35"/>
  <c r="Q13" i="35"/>
  <c r="R24" i="35"/>
  <c r="Q7" i="35"/>
  <c r="Q12" i="35"/>
  <c r="U26" i="36"/>
  <c r="T15" i="35"/>
  <c r="Q27" i="35"/>
  <c r="U4" i="3"/>
  <c r="T6" i="23"/>
  <c r="T43" i="36"/>
  <c r="V15" i="35"/>
  <c r="V32" i="35"/>
  <c r="T33" i="36"/>
  <c r="U24" i="35"/>
  <c r="V5" i="35"/>
  <c r="R5" i="35"/>
  <c r="U34" i="36"/>
  <c r="T10" i="35"/>
  <c r="R5" i="39"/>
  <c r="U40" i="35"/>
  <c r="V33" i="36"/>
  <c r="V39" i="35"/>
  <c r="T44" i="35"/>
  <c r="T19" i="35"/>
  <c r="T37" i="35"/>
  <c r="T8" i="35"/>
  <c r="U31" i="35"/>
  <c r="T33" i="35"/>
  <c r="T9" i="35"/>
  <c r="V40" i="35"/>
  <c r="T36" i="36"/>
  <c r="U11" i="35"/>
  <c r="T29" i="35"/>
  <c r="R37" i="35"/>
  <c r="Q31" i="35"/>
  <c r="U33" i="35"/>
  <c r="V33" i="35"/>
  <c r="R39" i="35"/>
  <c r="Q8" i="35"/>
  <c r="Q19" i="35"/>
  <c r="R8" i="35"/>
  <c r="U39" i="36"/>
  <c r="Q20" i="35"/>
  <c r="V35" i="36"/>
  <c r="T41" i="35"/>
  <c r="T35" i="36"/>
  <c r="U18" i="35"/>
  <c r="V5" i="41"/>
  <c r="V32" i="36"/>
  <c r="T65" i="7"/>
  <c r="V36" i="35"/>
  <c r="T39" i="36"/>
  <c r="R44" i="35"/>
  <c r="T5" i="35"/>
  <c r="T35" i="35"/>
  <c r="S6" i="40"/>
  <c r="V13" i="35"/>
  <c r="U32" i="36"/>
  <c r="V42" i="36"/>
  <c r="V10" i="35"/>
  <c r="U29" i="35"/>
  <c r="Q33" i="36"/>
  <c r="Q5" i="35"/>
  <c r="U10" i="35"/>
  <c r="U37" i="36"/>
  <c r="U9" i="35"/>
  <c r="R33" i="36"/>
  <c r="U15" i="35"/>
  <c r="T39" i="35"/>
  <c r="U38" i="35"/>
  <c r="V20" i="35"/>
  <c r="V40" i="36"/>
  <c r="T3" i="32"/>
  <c r="V43" i="35"/>
  <c r="Q17" i="35"/>
  <c r="T6" i="35"/>
  <c r="Q24" i="35"/>
  <c r="T21" i="35"/>
  <c r="U43" i="35"/>
  <c r="U28" i="35"/>
  <c r="V17" i="35"/>
  <c r="V19" i="35"/>
  <c r="T42" i="35"/>
  <c r="U36" i="35"/>
  <c r="R32" i="36"/>
  <c r="U32" i="35"/>
  <c r="V42" i="35"/>
  <c r="V27" i="36"/>
  <c r="V14" i="35"/>
  <c r="R32" i="35"/>
  <c r="Q35" i="35"/>
  <c r="U14" i="35"/>
  <c r="V25" i="36"/>
  <c r="U16" i="35"/>
  <c r="U23" i="35"/>
  <c r="V29" i="35"/>
  <c r="U25" i="35"/>
  <c r="T11" i="35"/>
  <c r="T13" i="35"/>
  <c r="T7" i="35"/>
  <c r="V38" i="35"/>
  <c r="T87" i="7"/>
  <c r="R13" i="35"/>
  <c r="U41" i="35"/>
  <c r="Q29" i="35"/>
  <c r="R17" i="35"/>
  <c r="T43" i="35"/>
  <c r="U26" i="35"/>
  <c r="T28" i="35"/>
  <c r="V28" i="35"/>
  <c r="R11" i="35"/>
  <c r="U37" i="35"/>
  <c r="U19" i="35"/>
  <c r="R21" i="35"/>
  <c r="V7" i="35"/>
  <c r="V26" i="35"/>
  <c r="U12" i="35"/>
  <c r="Q16" i="35"/>
  <c r="V37" i="35"/>
  <c r="T23" i="35"/>
  <c r="V27" i="35"/>
  <c r="Q43" i="35"/>
  <c r="T40" i="35"/>
  <c r="V11" i="35"/>
  <c r="T17" i="35"/>
  <c r="T25" i="35"/>
  <c r="V21" i="35"/>
  <c r="R7" i="35"/>
  <c r="V34" i="36"/>
  <c r="T34" i="36"/>
  <c r="R37" i="36"/>
  <c r="V34" i="35"/>
  <c r="T42" i="36"/>
  <c r="V12" i="35"/>
  <c r="U34" i="35"/>
  <c r="U27" i="35"/>
  <c r="V30" i="35"/>
  <c r="T18" i="35"/>
  <c r="T38" i="35"/>
  <c r="T41" i="36"/>
  <c r="T22" i="35"/>
  <c r="T128" i="10"/>
  <c r="V27" i="3"/>
  <c r="U80" i="7"/>
  <c r="R20" i="35"/>
  <c r="R22" i="35"/>
  <c r="U41" i="36"/>
  <c r="T30" i="36"/>
  <c r="T30" i="35"/>
  <c r="Q18" i="35"/>
  <c r="Q38" i="35"/>
  <c r="V26" i="36"/>
  <c r="T27" i="36"/>
  <c r="T32" i="36"/>
  <c r="U22" i="35"/>
  <c r="V30" i="36"/>
  <c r="V41" i="35"/>
  <c r="V16" i="35"/>
  <c r="U29" i="36"/>
  <c r="T32" i="35"/>
  <c r="Q14" i="35"/>
  <c r="V18" i="35"/>
  <c r="U6" i="35"/>
  <c r="T20" i="35"/>
  <c r="T34" i="35"/>
  <c r="U42" i="35"/>
  <c r="T24" i="35"/>
  <c r="T16" i="35"/>
  <c r="V44" i="36"/>
  <c r="V7" i="39"/>
  <c r="T40" i="36"/>
  <c r="U28" i="36"/>
  <c r="U31" i="36"/>
  <c r="V22" i="35"/>
  <c r="Q41" i="36"/>
  <c r="U30" i="36"/>
  <c r="T26" i="36"/>
  <c r="U30" i="35"/>
  <c r="U33" i="36"/>
  <c r="U5" i="35"/>
  <c r="U35" i="35"/>
  <c r="T36" i="35"/>
  <c r="Q35" i="36"/>
  <c r="U25" i="36"/>
  <c r="U44" i="36"/>
  <c r="V117" i="7"/>
  <c r="V35" i="35"/>
  <c r="V29" i="36"/>
  <c r="V23" i="35"/>
  <c r="V25" i="35"/>
  <c r="V39" i="36"/>
  <c r="Q34" i="36"/>
  <c r="T38" i="36"/>
  <c r="V31" i="36"/>
  <c r="Q31" i="36"/>
  <c r="U38" i="36"/>
  <c r="T37" i="36"/>
  <c r="T28" i="36"/>
  <c r="T29" i="36"/>
  <c r="U42" i="36"/>
  <c r="V28" i="36"/>
  <c r="T44" i="36"/>
  <c r="U40" i="36"/>
  <c r="V36" i="36"/>
  <c r="U43" i="36"/>
  <c r="V38" i="36"/>
  <c r="U36" i="36"/>
  <c r="U35" i="36"/>
  <c r="V43" i="36"/>
  <c r="U5" i="38"/>
  <c r="V44" i="35"/>
  <c r="V5" i="40"/>
  <c r="P5" i="40"/>
  <c r="L6" i="41"/>
  <c r="R6" i="41"/>
  <c r="O5" i="41"/>
  <c r="U5" i="41"/>
  <c r="T5" i="41"/>
  <c r="N5" i="41"/>
  <c r="S7" i="40"/>
  <c r="M7" i="40"/>
  <c r="U5" i="40"/>
  <c r="O5" i="40"/>
  <c r="P6" i="41"/>
  <c r="V6" i="41"/>
  <c r="M6" i="41"/>
  <c r="S6" i="41"/>
  <c r="T5" i="40"/>
  <c r="N5" i="40"/>
  <c r="R5" i="40"/>
  <c r="L5" i="40"/>
  <c r="Q5" i="40"/>
  <c r="K5" i="40"/>
  <c r="Q6" i="41"/>
  <c r="K6" i="41"/>
  <c r="U4" i="32"/>
  <c r="V34" i="38"/>
  <c r="Q4" i="32"/>
  <c r="B4" i="11" s="1"/>
  <c r="V21" i="38"/>
  <c r="V10" i="38"/>
  <c r="T3" i="3"/>
  <c r="R34" i="38"/>
  <c r="V5" i="38"/>
  <c r="V14" i="39"/>
  <c r="T118" i="38"/>
  <c r="U31" i="7"/>
  <c r="R86" i="39"/>
  <c r="V86" i="39"/>
  <c r="R9" i="39"/>
  <c r="V9" i="39"/>
  <c r="R97" i="39"/>
  <c r="V97" i="39"/>
  <c r="Q94" i="39"/>
  <c r="U94" i="39"/>
  <c r="T94" i="39"/>
  <c r="U44" i="39"/>
  <c r="T44" i="39"/>
  <c r="Q44" i="39"/>
  <c r="T89" i="39"/>
  <c r="Q89" i="39"/>
  <c r="U89" i="39"/>
  <c r="U45" i="39"/>
  <c r="T45" i="39"/>
  <c r="Q45" i="39"/>
  <c r="T47" i="39"/>
  <c r="U47" i="39"/>
  <c r="Q47" i="39"/>
  <c r="U64" i="39"/>
  <c r="T64" i="39"/>
  <c r="Q64" i="39"/>
  <c r="T61" i="39"/>
  <c r="Q61" i="39"/>
  <c r="U61" i="39"/>
  <c r="T102" i="39"/>
  <c r="U102" i="39"/>
  <c r="Q102" i="39"/>
  <c r="R40" i="39"/>
  <c r="V40" i="39"/>
  <c r="V60" i="38"/>
  <c r="R60" i="38"/>
  <c r="V90" i="38"/>
  <c r="R90" i="38"/>
  <c r="Q24" i="38"/>
  <c r="T24" i="38"/>
  <c r="U24" i="38"/>
  <c r="Q28" i="38"/>
  <c r="U28" i="38"/>
  <c r="T28" i="38"/>
  <c r="U65" i="38"/>
  <c r="T65" i="38"/>
  <c r="Q65" i="38"/>
  <c r="Q23" i="38"/>
  <c r="T23" i="38"/>
  <c r="U23" i="38"/>
  <c r="Q73" i="38"/>
  <c r="U73" i="38"/>
  <c r="T73" i="38"/>
  <c r="U74" i="38"/>
  <c r="T74" i="38"/>
  <c r="Q74" i="38"/>
  <c r="T87" i="38"/>
  <c r="U87" i="38"/>
  <c r="Q87" i="38"/>
  <c r="V49" i="38"/>
  <c r="R49" i="38"/>
  <c r="R110" i="38"/>
  <c r="V110" i="38"/>
  <c r="R55" i="39"/>
  <c r="V55" i="39"/>
  <c r="V20" i="38"/>
  <c r="R20" i="38"/>
  <c r="V89" i="38"/>
  <c r="R89" i="38"/>
  <c r="V117" i="38"/>
  <c r="R117" i="38"/>
  <c r="V31" i="7"/>
  <c r="T24" i="23"/>
  <c r="R133" i="39"/>
  <c r="V133" i="39"/>
  <c r="V67" i="39"/>
  <c r="R67" i="39"/>
  <c r="R81" i="39"/>
  <c r="V81" i="39"/>
  <c r="V129" i="39"/>
  <c r="R129" i="39"/>
  <c r="R53" i="39"/>
  <c r="V53" i="39"/>
  <c r="V83" i="39"/>
  <c r="R83" i="39"/>
  <c r="V60" i="39"/>
  <c r="R60" i="39"/>
  <c r="V102" i="39"/>
  <c r="R102" i="39"/>
  <c r="T106" i="39"/>
  <c r="V106" i="39"/>
  <c r="R106" i="39"/>
  <c r="V42" i="39"/>
  <c r="R42" i="39"/>
  <c r="V116" i="39"/>
  <c r="R116" i="39"/>
  <c r="R17" i="39"/>
  <c r="V17" i="39"/>
  <c r="R38" i="39"/>
  <c r="V38" i="39"/>
  <c r="R46" i="39"/>
  <c r="V46" i="39"/>
  <c r="V120" i="39"/>
  <c r="R120" i="39"/>
  <c r="R95" i="39"/>
  <c r="V95" i="39"/>
  <c r="R132" i="39"/>
  <c r="V132" i="39"/>
  <c r="Q110" i="39"/>
  <c r="T110" i="39"/>
  <c r="U110" i="39"/>
  <c r="U9" i="39"/>
  <c r="Q9" i="39"/>
  <c r="T9" i="39"/>
  <c r="Q58" i="39"/>
  <c r="U58" i="39"/>
  <c r="T58" i="39"/>
  <c r="T81" i="39"/>
  <c r="Q81" i="39"/>
  <c r="U81" i="39"/>
  <c r="T40" i="39"/>
  <c r="Q40" i="39"/>
  <c r="U40" i="39"/>
  <c r="U26" i="39"/>
  <c r="Q26" i="39"/>
  <c r="T26" i="39"/>
  <c r="Q15" i="39"/>
  <c r="T15" i="39"/>
  <c r="U15" i="39"/>
  <c r="T14" i="39"/>
  <c r="U14" i="39"/>
  <c r="Q14" i="39"/>
  <c r="T70" i="39"/>
  <c r="U70" i="39"/>
  <c r="Q70" i="39"/>
  <c r="U30" i="39"/>
  <c r="Q30" i="39"/>
  <c r="T30" i="39"/>
  <c r="U120" i="39"/>
  <c r="T120" i="39"/>
  <c r="Q120" i="39"/>
  <c r="Q86" i="39"/>
  <c r="T86" i="39"/>
  <c r="U86" i="39"/>
  <c r="Q123" i="39"/>
  <c r="T123" i="39"/>
  <c r="U123" i="39"/>
  <c r="Q104" i="39"/>
  <c r="T104" i="39"/>
  <c r="U104" i="39"/>
  <c r="Q114" i="39"/>
  <c r="T114" i="39"/>
  <c r="U114" i="39"/>
  <c r="U80" i="39"/>
  <c r="Q80" i="39"/>
  <c r="T80" i="39"/>
  <c r="T98" i="39"/>
  <c r="Q98" i="39"/>
  <c r="U98" i="39"/>
  <c r="T122" i="39"/>
  <c r="Q122" i="39"/>
  <c r="U122" i="39"/>
  <c r="T72" i="39"/>
  <c r="Q72" i="39"/>
  <c r="U72" i="39"/>
  <c r="U24" i="39"/>
  <c r="Q24" i="39"/>
  <c r="T24" i="39"/>
  <c r="U22" i="39"/>
  <c r="T22" i="39"/>
  <c r="Q22" i="39"/>
  <c r="Q97" i="39"/>
  <c r="T97" i="39"/>
  <c r="U97" i="39"/>
  <c r="Q118" i="39"/>
  <c r="T118" i="39"/>
  <c r="U118" i="39"/>
  <c r="Q119" i="39"/>
  <c r="U119" i="39"/>
  <c r="T119" i="39"/>
  <c r="Q7" i="39"/>
  <c r="U7" i="39"/>
  <c r="T7" i="39"/>
  <c r="U46" i="39"/>
  <c r="Q46" i="39"/>
  <c r="T46" i="39"/>
  <c r="T91" i="39"/>
  <c r="Q91" i="39"/>
  <c r="U91" i="39"/>
  <c r="U62" i="39"/>
  <c r="Q62" i="39"/>
  <c r="T62" i="39"/>
  <c r="T79" i="39"/>
  <c r="Q79" i="39"/>
  <c r="U79" i="39"/>
  <c r="Q19" i="39"/>
  <c r="U19" i="39"/>
  <c r="R103" i="39"/>
  <c r="V103" i="39"/>
  <c r="R10" i="39"/>
  <c r="V10" i="39"/>
  <c r="R58" i="39"/>
  <c r="V58" i="39"/>
  <c r="R72" i="39"/>
  <c r="V72" i="39"/>
  <c r="R34" i="39"/>
  <c r="V34" i="39"/>
  <c r="V41" i="39"/>
  <c r="R41" i="39"/>
  <c r="R47" i="39"/>
  <c r="V47" i="39"/>
  <c r="V76" i="39"/>
  <c r="R76" i="39"/>
  <c r="T108" i="39"/>
  <c r="R108" i="39"/>
  <c r="V108" i="39"/>
  <c r="R127" i="39"/>
  <c r="V127" i="39"/>
  <c r="V107" i="39"/>
  <c r="R107" i="39"/>
  <c r="V7" i="38"/>
  <c r="Q94" i="38"/>
  <c r="T94" i="38"/>
  <c r="U94" i="38"/>
  <c r="V33" i="39"/>
  <c r="R33" i="39"/>
  <c r="V89" i="39"/>
  <c r="R89" i="39"/>
  <c r="R15" i="38"/>
  <c r="V15" i="38"/>
  <c r="R80" i="38"/>
  <c r="V80" i="38"/>
  <c r="R63" i="38"/>
  <c r="V63" i="38"/>
  <c r="R78" i="38"/>
  <c r="V78" i="38"/>
  <c r="V6" i="38"/>
  <c r="R61" i="39"/>
  <c r="V61" i="39"/>
  <c r="R67" i="38"/>
  <c r="V67" i="38"/>
  <c r="Q110" i="38"/>
  <c r="T110" i="38"/>
  <c r="U110" i="38"/>
  <c r="Q115" i="38"/>
  <c r="U115" i="38"/>
  <c r="T115" i="38"/>
  <c r="U78" i="38"/>
  <c r="T78" i="38"/>
  <c r="Q78" i="38"/>
  <c r="T42" i="38"/>
  <c r="U42" i="38"/>
  <c r="Q42" i="38"/>
  <c r="Q44" i="38"/>
  <c r="T44" i="38"/>
  <c r="U44" i="38"/>
  <c r="Q12" i="38"/>
  <c r="T12" i="38"/>
  <c r="U12" i="38"/>
  <c r="Q11" i="38"/>
  <c r="U11" i="38"/>
  <c r="T36" i="38"/>
  <c r="U36" i="38"/>
  <c r="Q36" i="38"/>
  <c r="U37" i="38"/>
  <c r="Q37" i="38"/>
  <c r="T37" i="38"/>
  <c r="Q69" i="38"/>
  <c r="T69" i="38"/>
  <c r="U69" i="38"/>
  <c r="U116" i="38"/>
  <c r="Q116" i="38"/>
  <c r="T116" i="38"/>
  <c r="U16" i="38"/>
  <c r="Q16" i="38"/>
  <c r="T16" i="38"/>
  <c r="U130" i="38"/>
  <c r="Q130" i="38"/>
  <c r="T130" i="38"/>
  <c r="U119" i="38"/>
  <c r="T119" i="38"/>
  <c r="Q119" i="38"/>
  <c r="T62" i="38"/>
  <c r="U62" i="38"/>
  <c r="Q62" i="38"/>
  <c r="U126" i="38"/>
  <c r="T126" i="38"/>
  <c r="Q126" i="38"/>
  <c r="Q76" i="38"/>
  <c r="T76" i="38"/>
  <c r="U76" i="38"/>
  <c r="Q32" i="38"/>
  <c r="T32" i="38"/>
  <c r="U32" i="38"/>
  <c r="T38" i="38"/>
  <c r="U38" i="38"/>
  <c r="Q38" i="38"/>
  <c r="U86" i="38"/>
  <c r="Q86" i="38"/>
  <c r="T86" i="38"/>
  <c r="Q19" i="38"/>
  <c r="T19" i="38"/>
  <c r="U19" i="38"/>
  <c r="Q52" i="38"/>
  <c r="T52" i="38"/>
  <c r="U52" i="38"/>
  <c r="T88" i="38"/>
  <c r="U88" i="38"/>
  <c r="Q88" i="38"/>
  <c r="Q107" i="38"/>
  <c r="U107" i="38"/>
  <c r="T107" i="38"/>
  <c r="U63" i="38"/>
  <c r="Q63" i="38"/>
  <c r="T63" i="38"/>
  <c r="T99" i="38"/>
  <c r="U99" i="38"/>
  <c r="Q99" i="38"/>
  <c r="Q96" i="38"/>
  <c r="T96" i="38"/>
  <c r="U96" i="38"/>
  <c r="Q46" i="38"/>
  <c r="U46" i="38"/>
  <c r="T46" i="38"/>
  <c r="T80" i="38"/>
  <c r="Q80" i="38"/>
  <c r="U80" i="38"/>
  <c r="T83" i="38"/>
  <c r="Q83" i="38"/>
  <c r="U83" i="38"/>
  <c r="Q26" i="38"/>
  <c r="T26" i="38"/>
  <c r="U26" i="38"/>
  <c r="Q90" i="38"/>
  <c r="T90" i="38"/>
  <c r="U90" i="38"/>
  <c r="T47" i="38"/>
  <c r="U47" i="38"/>
  <c r="Q47" i="38"/>
  <c r="Q54" i="38"/>
  <c r="U54" i="38"/>
  <c r="T54" i="38"/>
  <c r="Q55" i="38"/>
  <c r="U55" i="38"/>
  <c r="T55" i="38"/>
  <c r="R121" i="39"/>
  <c r="V121" i="39"/>
  <c r="V26" i="39"/>
  <c r="R26" i="39"/>
  <c r="R71" i="38"/>
  <c r="V71" i="38"/>
  <c r="V8" i="38"/>
  <c r="U84" i="38"/>
  <c r="Q84" i="38"/>
  <c r="T84" i="38"/>
  <c r="R59" i="38"/>
  <c r="V59" i="38"/>
  <c r="V124" i="38"/>
  <c r="R124" i="38"/>
  <c r="T39" i="38"/>
  <c r="R39" i="38"/>
  <c r="V39" i="38"/>
  <c r="V82" i="38"/>
  <c r="R82" i="38"/>
  <c r="V9" i="38"/>
  <c r="R129" i="38"/>
  <c r="V129" i="38"/>
  <c r="V77" i="38"/>
  <c r="R77" i="38"/>
  <c r="R56" i="38"/>
  <c r="V56" i="38"/>
  <c r="R31" i="38"/>
  <c r="V31" i="38"/>
  <c r="V68" i="38"/>
  <c r="R68" i="38"/>
  <c r="R114" i="38"/>
  <c r="V114" i="38"/>
  <c r="R62" i="38"/>
  <c r="V62" i="38"/>
  <c r="V50" i="38"/>
  <c r="R50" i="38"/>
  <c r="V24" i="38"/>
  <c r="R24" i="38"/>
  <c r="R131" i="38"/>
  <c r="V131" i="38"/>
  <c r="V61" i="38"/>
  <c r="R61" i="38"/>
  <c r="V58" i="38"/>
  <c r="R58" i="38"/>
  <c r="V113" i="38"/>
  <c r="R113" i="38"/>
  <c r="R132" i="38"/>
  <c r="V132" i="38"/>
  <c r="V36" i="38"/>
  <c r="R36" i="38"/>
  <c r="R69" i="38"/>
  <c r="V69" i="38"/>
  <c r="Q103" i="38"/>
  <c r="U103" i="38"/>
  <c r="T103" i="38"/>
  <c r="R32" i="39"/>
  <c r="V32" i="39"/>
  <c r="V101" i="39"/>
  <c r="R101" i="39"/>
  <c r="V123" i="38"/>
  <c r="U118" i="38"/>
  <c r="R30" i="39"/>
  <c r="V30" i="39"/>
  <c r="R105" i="39"/>
  <c r="V105" i="39"/>
  <c r="V20" i="39"/>
  <c r="R20" i="39"/>
  <c r="T111" i="39"/>
  <c r="U111" i="39"/>
  <c r="Q111" i="39"/>
  <c r="U57" i="39"/>
  <c r="T57" i="39"/>
  <c r="Q57" i="39"/>
  <c r="U101" i="39"/>
  <c r="Q101" i="39"/>
  <c r="T101" i="39"/>
  <c r="U112" i="39"/>
  <c r="T112" i="39"/>
  <c r="Q112" i="39"/>
  <c r="Q59" i="39"/>
  <c r="U59" i="39"/>
  <c r="T59" i="39"/>
  <c r="Q53" i="39"/>
  <c r="U53" i="39"/>
  <c r="T53" i="39"/>
  <c r="Q126" i="39"/>
  <c r="T126" i="39"/>
  <c r="U126" i="39"/>
  <c r="U128" i="39"/>
  <c r="T128" i="39"/>
  <c r="Q128" i="39"/>
  <c r="T103" i="39"/>
  <c r="U103" i="39"/>
  <c r="Q103" i="39"/>
  <c r="Q63" i="39"/>
  <c r="T63" i="39"/>
  <c r="U63" i="39"/>
  <c r="R11" i="39"/>
  <c r="V11" i="39"/>
  <c r="R80" i="39"/>
  <c r="V80" i="39"/>
  <c r="V62" i="39"/>
  <c r="R62" i="39"/>
  <c r="R65" i="38"/>
  <c r="V65" i="38"/>
  <c r="T102" i="38"/>
  <c r="R102" i="38"/>
  <c r="V102" i="38"/>
  <c r="R74" i="39"/>
  <c r="V74" i="39"/>
  <c r="Q79" i="38"/>
  <c r="U79" i="38"/>
  <c r="T79" i="38"/>
  <c r="Q9" i="38"/>
  <c r="U9" i="38"/>
  <c r="T9" i="38"/>
  <c r="Q10" i="38"/>
  <c r="U10" i="38"/>
  <c r="T10" i="38"/>
  <c r="T132" i="38"/>
  <c r="U132" i="38"/>
  <c r="Q132" i="38"/>
  <c r="U97" i="38"/>
  <c r="T97" i="38"/>
  <c r="Q97" i="38"/>
  <c r="Q35" i="38"/>
  <c r="T35" i="38"/>
  <c r="U35" i="38"/>
  <c r="U34" i="38"/>
  <c r="T34" i="38"/>
  <c r="Q34" i="38"/>
  <c r="Q66" i="38"/>
  <c r="T66" i="38"/>
  <c r="U66" i="38"/>
  <c r="T57" i="38"/>
  <c r="U57" i="38"/>
  <c r="Q57" i="38"/>
  <c r="U22" i="38"/>
  <c r="T22" i="38"/>
  <c r="Q22" i="38"/>
  <c r="R99" i="38"/>
  <c r="V99" i="38"/>
  <c r="R83" i="38"/>
  <c r="V83" i="38"/>
  <c r="V52" i="38"/>
  <c r="R52" i="38"/>
  <c r="T11" i="38"/>
  <c r="V11" i="38"/>
  <c r="R11" i="38"/>
  <c r="R100" i="38"/>
  <c r="V100" i="38"/>
  <c r="V74" i="10"/>
  <c r="R49" i="39"/>
  <c r="V49" i="39"/>
  <c r="R57" i="39"/>
  <c r="V57" i="39"/>
  <c r="V16" i="39"/>
  <c r="R16" i="39"/>
  <c r="R131" i="39"/>
  <c r="V131" i="39"/>
  <c r="R119" i="39"/>
  <c r="V119" i="39"/>
  <c r="V66" i="39"/>
  <c r="R66" i="39"/>
  <c r="R63" i="39"/>
  <c r="V63" i="39"/>
  <c r="V39" i="39"/>
  <c r="R39" i="39"/>
  <c r="R51" i="39"/>
  <c r="V51" i="39"/>
  <c r="R124" i="39"/>
  <c r="V124" i="39"/>
  <c r="R122" i="39"/>
  <c r="V122" i="39"/>
  <c r="V98" i="39"/>
  <c r="R98" i="39"/>
  <c r="V27" i="39"/>
  <c r="R27" i="39"/>
  <c r="R6" i="39"/>
  <c r="V6" i="39"/>
  <c r="V79" i="39"/>
  <c r="R79" i="39"/>
  <c r="R59" i="39"/>
  <c r="V59" i="39"/>
  <c r="R45" i="39"/>
  <c r="V45" i="39"/>
  <c r="V92" i="39"/>
  <c r="R92" i="39"/>
  <c r="Q23" i="39"/>
  <c r="U23" i="39"/>
  <c r="T23" i="39"/>
  <c r="U41" i="39"/>
  <c r="T41" i="39"/>
  <c r="Q41" i="39"/>
  <c r="Q21" i="39"/>
  <c r="T21" i="39"/>
  <c r="U21" i="39"/>
  <c r="T49" i="39"/>
  <c r="Q49" i="39"/>
  <c r="U49" i="39"/>
  <c r="Q18" i="39"/>
  <c r="U18" i="39"/>
  <c r="T18" i="39"/>
  <c r="T16" i="39"/>
  <c r="Q16" i="39"/>
  <c r="U16" i="39"/>
  <c r="Q29" i="39"/>
  <c r="T29" i="39"/>
  <c r="U29" i="39"/>
  <c r="T100" i="39"/>
  <c r="Q100" i="39"/>
  <c r="U100" i="39"/>
  <c r="U60" i="39"/>
  <c r="Q60" i="39"/>
  <c r="T60" i="39"/>
  <c r="T39" i="39"/>
  <c r="Q39" i="39"/>
  <c r="U39" i="39"/>
  <c r="U50" i="39"/>
  <c r="T50" i="39"/>
  <c r="Q50" i="39"/>
  <c r="Q67" i="39"/>
  <c r="U67" i="39"/>
  <c r="T67" i="39"/>
  <c r="Q71" i="39"/>
  <c r="T71" i="39"/>
  <c r="U71" i="39"/>
  <c r="T34" i="39"/>
  <c r="U34" i="39"/>
  <c r="Q34" i="39"/>
  <c r="T33" i="39"/>
  <c r="U33" i="39"/>
  <c r="Q33" i="39"/>
  <c r="U25" i="39"/>
  <c r="T25" i="39"/>
  <c r="Q25" i="39"/>
  <c r="Q69" i="39"/>
  <c r="U69" i="39"/>
  <c r="T69" i="39"/>
  <c r="U11" i="39"/>
  <c r="T11" i="39"/>
  <c r="Q11" i="39"/>
  <c r="U133" i="39"/>
  <c r="T133" i="39"/>
  <c r="Q133" i="39"/>
  <c r="U65" i="39"/>
  <c r="T65" i="39"/>
  <c r="Q65" i="39"/>
  <c r="Q115" i="39"/>
  <c r="U115" i="39"/>
  <c r="T115" i="39"/>
  <c r="T31" i="39"/>
  <c r="U31" i="39"/>
  <c r="Q31" i="39"/>
  <c r="T32" i="39"/>
  <c r="Q32" i="39"/>
  <c r="U32" i="39"/>
  <c r="U99" i="39"/>
  <c r="T99" i="39"/>
  <c r="Q99" i="39"/>
  <c r="T121" i="39"/>
  <c r="U121" i="39"/>
  <c r="Q121" i="39"/>
  <c r="T84" i="39"/>
  <c r="U84" i="39"/>
  <c r="Q84" i="39"/>
  <c r="T130" i="39"/>
  <c r="U130" i="39"/>
  <c r="Q130" i="39"/>
  <c r="T74" i="39"/>
  <c r="U74" i="39"/>
  <c r="Q74" i="39"/>
  <c r="U96" i="39"/>
  <c r="T96" i="39"/>
  <c r="Q96" i="39"/>
  <c r="T113" i="39"/>
  <c r="U113" i="39"/>
  <c r="Q113" i="39"/>
  <c r="T95" i="39"/>
  <c r="U95" i="39"/>
  <c r="Q95" i="39"/>
  <c r="T35" i="39"/>
  <c r="U35" i="39"/>
  <c r="Q35" i="39"/>
  <c r="Q88" i="39"/>
  <c r="U88" i="39"/>
  <c r="T88" i="39"/>
  <c r="R85" i="39"/>
  <c r="V85" i="39"/>
  <c r="R50" i="39"/>
  <c r="V50" i="39"/>
  <c r="R12" i="39"/>
  <c r="V12" i="39"/>
  <c r="R109" i="39"/>
  <c r="V109" i="39"/>
  <c r="V87" i="39"/>
  <c r="R87" i="39"/>
  <c r="V88" i="39"/>
  <c r="R88" i="39"/>
  <c r="R15" i="39"/>
  <c r="V15" i="39"/>
  <c r="R78" i="39"/>
  <c r="V78" i="39"/>
  <c r="V56" i="39"/>
  <c r="R56" i="39"/>
  <c r="R41" i="38"/>
  <c r="V41" i="38"/>
  <c r="V101" i="38"/>
  <c r="R101" i="38"/>
  <c r="V91" i="38"/>
  <c r="R91" i="38"/>
  <c r="T27" i="38"/>
  <c r="V27" i="38"/>
  <c r="R27" i="38"/>
  <c r="V112" i="39"/>
  <c r="R112" i="39"/>
  <c r="V126" i="38"/>
  <c r="R126" i="38"/>
  <c r="R97" i="38"/>
  <c r="V97" i="38"/>
  <c r="Q6" i="38"/>
  <c r="T6" i="38"/>
  <c r="U6" i="38"/>
  <c r="T71" i="38"/>
  <c r="Q71" i="38"/>
  <c r="U71" i="38"/>
  <c r="U131" i="38"/>
  <c r="Q131" i="38"/>
  <c r="T131" i="38"/>
  <c r="U58" i="38"/>
  <c r="Q58" i="38"/>
  <c r="T58" i="38"/>
  <c r="T124" i="38"/>
  <c r="Q124" i="38"/>
  <c r="U124" i="38"/>
  <c r="U106" i="38"/>
  <c r="T106" i="38"/>
  <c r="Q106" i="38"/>
  <c r="U68" i="38"/>
  <c r="T68" i="38"/>
  <c r="Q68" i="38"/>
  <c r="U95" i="38"/>
  <c r="T95" i="38"/>
  <c r="Q95" i="38"/>
  <c r="Q111" i="38"/>
  <c r="T111" i="38"/>
  <c r="U111" i="38"/>
  <c r="U125" i="38"/>
  <c r="T125" i="38"/>
  <c r="Q125" i="38"/>
  <c r="Q51" i="38"/>
  <c r="T51" i="38"/>
  <c r="U51" i="38"/>
  <c r="T100" i="38"/>
  <c r="U100" i="38"/>
  <c r="Q100" i="38"/>
  <c r="Q33" i="38"/>
  <c r="U33" i="38"/>
  <c r="T33" i="38"/>
  <c r="Q67" i="38"/>
  <c r="T67" i="38"/>
  <c r="U67" i="38"/>
  <c r="Q15" i="38"/>
  <c r="T15" i="38"/>
  <c r="U15" i="38"/>
  <c r="Q45" i="38"/>
  <c r="T45" i="38"/>
  <c r="U45" i="38"/>
  <c r="T112" i="38"/>
  <c r="U112" i="38"/>
  <c r="Q112" i="38"/>
  <c r="Q50" i="38"/>
  <c r="T50" i="38"/>
  <c r="U50" i="38"/>
  <c r="U85" i="38"/>
  <c r="T85" i="38"/>
  <c r="Q85" i="38"/>
  <c r="Q39" i="38"/>
  <c r="U39" i="38"/>
  <c r="Q17" i="38"/>
  <c r="U17" i="38"/>
  <c r="Q30" i="38"/>
  <c r="U30" i="38"/>
  <c r="T30" i="38"/>
  <c r="Q48" i="38"/>
  <c r="T48" i="38"/>
  <c r="U48" i="38"/>
  <c r="T70" i="38"/>
  <c r="Q70" i="38"/>
  <c r="U70" i="38"/>
  <c r="T121" i="38"/>
  <c r="Q121" i="38"/>
  <c r="U121" i="38"/>
  <c r="Q56" i="38"/>
  <c r="T56" i="38"/>
  <c r="U56" i="38"/>
  <c r="V123" i="39"/>
  <c r="R123" i="39"/>
  <c r="R24" i="39"/>
  <c r="V24" i="39"/>
  <c r="V118" i="39"/>
  <c r="R118" i="39"/>
  <c r="R121" i="38"/>
  <c r="V121" i="38"/>
  <c r="R98" i="38"/>
  <c r="V98" i="38"/>
  <c r="R54" i="38"/>
  <c r="V54" i="38"/>
  <c r="R44" i="38"/>
  <c r="V44" i="38"/>
  <c r="V38" i="38"/>
  <c r="V118" i="38"/>
  <c r="R118" i="38"/>
  <c r="V70" i="38"/>
  <c r="R70" i="38"/>
  <c r="R105" i="38"/>
  <c r="V105" i="38"/>
  <c r="R128" i="38"/>
  <c r="V128" i="38"/>
  <c r="R111" i="38"/>
  <c r="V111" i="38"/>
  <c r="V125" i="38"/>
  <c r="R125" i="38"/>
  <c r="V74" i="38"/>
  <c r="R74" i="38"/>
  <c r="V57" i="38"/>
  <c r="R57" i="38"/>
  <c r="V14" i="38"/>
  <c r="R14" i="38"/>
  <c r="V103" i="38"/>
  <c r="R103" i="38"/>
  <c r="V79" i="38"/>
  <c r="R79" i="38"/>
  <c r="R84" i="38"/>
  <c r="V84" i="38"/>
  <c r="R73" i="38"/>
  <c r="V73" i="38"/>
  <c r="R55" i="38"/>
  <c r="V55" i="38"/>
  <c r="R33" i="38"/>
  <c r="V33" i="38"/>
  <c r="V119" i="38"/>
  <c r="R119" i="38"/>
  <c r="V93" i="38"/>
  <c r="R93" i="38"/>
  <c r="V19" i="38"/>
  <c r="R19" i="38"/>
  <c r="T40" i="38"/>
  <c r="R40" i="38"/>
  <c r="V40" i="38"/>
  <c r="R104" i="38"/>
  <c r="V104" i="38"/>
  <c r="R32" i="38"/>
  <c r="V32" i="38"/>
  <c r="V72" i="38"/>
  <c r="R72" i="38"/>
  <c r="R13" i="38"/>
  <c r="V13" i="38"/>
  <c r="V17" i="38"/>
  <c r="V90" i="39"/>
  <c r="R29" i="39"/>
  <c r="V29" i="39"/>
  <c r="V82" i="39"/>
  <c r="R82" i="39"/>
  <c r="R64" i="39"/>
  <c r="V64" i="39"/>
  <c r="V115" i="39"/>
  <c r="R115" i="39"/>
  <c r="Q43" i="39"/>
  <c r="U43" i="39"/>
  <c r="T43" i="39"/>
  <c r="Q82" i="39"/>
  <c r="T82" i="39"/>
  <c r="U82" i="39"/>
  <c r="U12" i="39"/>
  <c r="T12" i="39"/>
  <c r="Q12" i="39"/>
  <c r="Q77" i="39"/>
  <c r="U77" i="39"/>
  <c r="T77" i="39"/>
  <c r="Q54" i="39"/>
  <c r="U54" i="39"/>
  <c r="T54" i="39"/>
  <c r="U116" i="39"/>
  <c r="T116" i="39"/>
  <c r="Q116" i="39"/>
  <c r="U68" i="39"/>
  <c r="T68" i="39"/>
  <c r="Q68" i="39"/>
  <c r="Q5" i="39"/>
  <c r="U5" i="39"/>
  <c r="T5" i="39"/>
  <c r="U48" i="39"/>
  <c r="Q48" i="39"/>
  <c r="T48" i="39"/>
  <c r="U117" i="39"/>
  <c r="Q117" i="39"/>
  <c r="T117" i="39"/>
  <c r="Q124" i="39"/>
  <c r="U124" i="39"/>
  <c r="T124" i="39"/>
  <c r="T38" i="39"/>
  <c r="U38" i="39"/>
  <c r="Q38" i="39"/>
  <c r="Q75" i="39"/>
  <c r="T75" i="39"/>
  <c r="U75" i="39"/>
  <c r="Q10" i="39"/>
  <c r="T10" i="39"/>
  <c r="U10" i="39"/>
  <c r="V93" i="39"/>
  <c r="R93" i="39"/>
  <c r="V35" i="39"/>
  <c r="R35" i="39"/>
  <c r="V8" i="39"/>
  <c r="R8" i="39"/>
  <c r="Q59" i="38"/>
  <c r="U59" i="38"/>
  <c r="T59" i="38"/>
  <c r="V107" i="38"/>
  <c r="R107" i="38"/>
  <c r="R30" i="38"/>
  <c r="V30" i="38"/>
  <c r="U120" i="38"/>
  <c r="Q120" i="38"/>
  <c r="T120" i="38"/>
  <c r="Q89" i="38"/>
  <c r="T89" i="38"/>
  <c r="U89" i="38"/>
  <c r="Q49" i="38"/>
  <c r="T49" i="38"/>
  <c r="U49" i="38"/>
  <c r="U81" i="38"/>
  <c r="T81" i="38"/>
  <c r="Q81" i="38"/>
  <c r="Q7" i="38"/>
  <c r="U7" i="38"/>
  <c r="T7" i="38"/>
  <c r="T101" i="38"/>
  <c r="Q101" i="38"/>
  <c r="U101" i="38"/>
  <c r="T123" i="38"/>
  <c r="Q123" i="38"/>
  <c r="U123" i="38"/>
  <c r="V21" i="39"/>
  <c r="R21" i="39"/>
  <c r="R127" i="38"/>
  <c r="V127" i="38"/>
  <c r="R133" i="38"/>
  <c r="V133" i="38"/>
  <c r="R128" i="39"/>
  <c r="V128" i="39"/>
  <c r="R108" i="38"/>
  <c r="V108" i="38"/>
  <c r="V87" i="38"/>
  <c r="R87" i="38"/>
  <c r="V122" i="38"/>
  <c r="R122" i="38"/>
  <c r="V42" i="38"/>
  <c r="R42" i="38"/>
  <c r="R28" i="38"/>
  <c r="V28" i="38"/>
  <c r="R88" i="38"/>
  <c r="V88" i="38"/>
  <c r="R37" i="38"/>
  <c r="V37" i="38"/>
  <c r="V75" i="38"/>
  <c r="R75" i="38"/>
  <c r="V64" i="38"/>
  <c r="R64" i="38"/>
  <c r="R95" i="38"/>
  <c r="V95" i="38"/>
  <c r="R116" i="38"/>
  <c r="V116" i="38"/>
  <c r="U10" i="7"/>
  <c r="V3" i="3"/>
  <c r="T6" i="26"/>
  <c r="R84" i="39"/>
  <c r="V84" i="39"/>
  <c r="V104" i="39"/>
  <c r="R104" i="39"/>
  <c r="V69" i="39"/>
  <c r="R69" i="39"/>
  <c r="R28" i="39"/>
  <c r="V28" i="39"/>
  <c r="V91" i="39"/>
  <c r="R91" i="39"/>
  <c r="T19" i="39"/>
  <c r="R19" i="39"/>
  <c r="V19" i="39"/>
  <c r="V36" i="39"/>
  <c r="R36" i="39"/>
  <c r="Q3" i="41"/>
  <c r="T3" i="41"/>
  <c r="U3" i="41"/>
  <c r="V99" i="39"/>
  <c r="R99" i="39"/>
  <c r="V37" i="39"/>
  <c r="R37" i="39"/>
  <c r="V31" i="39"/>
  <c r="R31" i="39"/>
  <c r="R110" i="39"/>
  <c r="V110" i="39"/>
  <c r="V71" i="39"/>
  <c r="R71" i="39"/>
  <c r="V75" i="39"/>
  <c r="R75" i="39"/>
  <c r="V73" i="39"/>
  <c r="R73" i="39"/>
  <c r="R111" i="39"/>
  <c r="V111" i="39"/>
  <c r="V94" i="39"/>
  <c r="R94" i="39"/>
  <c r="R48" i="39"/>
  <c r="V48" i="39"/>
  <c r="U93" i="39"/>
  <c r="T93" i="39"/>
  <c r="Q93" i="39"/>
  <c r="U17" i="39"/>
  <c r="T17" i="39"/>
  <c r="Q17" i="39"/>
  <c r="Q108" i="39"/>
  <c r="U108" i="39"/>
  <c r="Q78" i="39"/>
  <c r="T78" i="39"/>
  <c r="U78" i="39"/>
  <c r="T90" i="39"/>
  <c r="U90" i="39"/>
  <c r="Q90" i="39"/>
  <c r="U107" i="39"/>
  <c r="Q107" i="39"/>
  <c r="T107" i="39"/>
  <c r="Q129" i="39"/>
  <c r="U129" i="39"/>
  <c r="T129" i="39"/>
  <c r="Q105" i="39"/>
  <c r="U105" i="39"/>
  <c r="T105" i="39"/>
  <c r="U109" i="39"/>
  <c r="Q109" i="39"/>
  <c r="T109" i="39"/>
  <c r="U56" i="39"/>
  <c r="Q56" i="39"/>
  <c r="T56" i="39"/>
  <c r="T87" i="39"/>
  <c r="Q87" i="39"/>
  <c r="U87" i="39"/>
  <c r="Q106" i="39"/>
  <c r="U106" i="39"/>
  <c r="Q8" i="39"/>
  <c r="U8" i="39"/>
  <c r="T8" i="39"/>
  <c r="U51" i="39"/>
  <c r="T51" i="39"/>
  <c r="Q51" i="39"/>
  <c r="Q55" i="39"/>
  <c r="U55" i="39"/>
  <c r="T55" i="39"/>
  <c r="Q92" i="39"/>
  <c r="U92" i="39"/>
  <c r="T92" i="39"/>
  <c r="Q125" i="39"/>
  <c r="U125" i="39"/>
  <c r="T125" i="39"/>
  <c r="U85" i="39"/>
  <c r="T85" i="39"/>
  <c r="Q85" i="39"/>
  <c r="Q37" i="39"/>
  <c r="U37" i="39"/>
  <c r="T37" i="39"/>
  <c r="Q132" i="39"/>
  <c r="T132" i="39"/>
  <c r="U132" i="39"/>
  <c r="U127" i="39"/>
  <c r="Q127" i="39"/>
  <c r="T127" i="39"/>
  <c r="Q73" i="39"/>
  <c r="T73" i="39"/>
  <c r="U73" i="39"/>
  <c r="U42" i="39"/>
  <c r="T42" i="39"/>
  <c r="Q42" i="39"/>
  <c r="Q76" i="39"/>
  <c r="T76" i="39"/>
  <c r="U76" i="39"/>
  <c r="U83" i="39"/>
  <c r="T83" i="39"/>
  <c r="Q83" i="39"/>
  <c r="U28" i="39"/>
  <c r="T28" i="39"/>
  <c r="Q28" i="39"/>
  <c r="Q20" i="39"/>
  <c r="T20" i="39"/>
  <c r="U20" i="39"/>
  <c r="Q131" i="39"/>
  <c r="T131" i="39"/>
  <c r="U131" i="39"/>
  <c r="U13" i="39"/>
  <c r="Q13" i="39"/>
  <c r="T13" i="39"/>
  <c r="T52" i="39"/>
  <c r="U52" i="39"/>
  <c r="Q52" i="39"/>
  <c r="Q36" i="39"/>
  <c r="U36" i="39"/>
  <c r="T36" i="39"/>
  <c r="T27" i="39"/>
  <c r="Q27" i="39"/>
  <c r="U27" i="39"/>
  <c r="Q6" i="39"/>
  <c r="U6" i="39"/>
  <c r="T6" i="39"/>
  <c r="T66" i="39"/>
  <c r="Q66" i="39"/>
  <c r="U66" i="39"/>
  <c r="R3" i="41"/>
  <c r="V3" i="41"/>
  <c r="V43" i="39"/>
  <c r="R43" i="39"/>
  <c r="V77" i="39"/>
  <c r="R77" i="39"/>
  <c r="V100" i="39"/>
  <c r="R100" i="39"/>
  <c r="V114" i="39"/>
  <c r="R114" i="39"/>
  <c r="V65" i="39"/>
  <c r="R65" i="39"/>
  <c r="R117" i="39"/>
  <c r="V117" i="39"/>
  <c r="R18" i="39"/>
  <c r="V18" i="39"/>
  <c r="R125" i="39"/>
  <c r="V125" i="39"/>
  <c r="V68" i="39"/>
  <c r="R68" i="39"/>
  <c r="V22" i="39"/>
  <c r="R22" i="39"/>
  <c r="V23" i="39"/>
  <c r="R23" i="39"/>
  <c r="V25" i="39"/>
  <c r="R25" i="39"/>
  <c r="R51" i="38"/>
  <c r="V51" i="38"/>
  <c r="T93" i="38"/>
  <c r="Q93" i="38"/>
  <c r="U93" i="38"/>
  <c r="R96" i="39"/>
  <c r="V96" i="39"/>
  <c r="Q53" i="38"/>
  <c r="T53" i="38"/>
  <c r="U53" i="38"/>
  <c r="Q72" i="38"/>
  <c r="T72" i="38"/>
  <c r="U72" i="38"/>
  <c r="U102" i="38"/>
  <c r="Q102" i="38"/>
  <c r="Q75" i="38"/>
  <c r="T75" i="38"/>
  <c r="U75" i="38"/>
  <c r="U117" i="38"/>
  <c r="T117" i="38"/>
  <c r="Q117" i="38"/>
  <c r="U13" i="38"/>
  <c r="Q13" i="38"/>
  <c r="T13" i="38"/>
  <c r="T64" i="38"/>
  <c r="U64" i="38"/>
  <c r="Q64" i="38"/>
  <c r="U92" i="38"/>
  <c r="Q92" i="38"/>
  <c r="T92" i="38"/>
  <c r="U29" i="38"/>
  <c r="T29" i="38"/>
  <c r="Q29" i="38"/>
  <c r="U18" i="38"/>
  <c r="Q18" i="38"/>
  <c r="T18" i="38"/>
  <c r="T108" i="38"/>
  <c r="U108" i="38"/>
  <c r="Q108" i="38"/>
  <c r="Q20" i="38"/>
  <c r="T20" i="38"/>
  <c r="U20" i="38"/>
  <c r="Q104" i="38"/>
  <c r="T104" i="38"/>
  <c r="U104" i="38"/>
  <c r="Q25" i="38"/>
  <c r="T25" i="38"/>
  <c r="U25" i="38"/>
  <c r="U41" i="38"/>
  <c r="T41" i="38"/>
  <c r="Q41" i="38"/>
  <c r="T91" i="38"/>
  <c r="Q91" i="38"/>
  <c r="U91" i="38"/>
  <c r="U61" i="38"/>
  <c r="T61" i="38"/>
  <c r="Q61" i="38"/>
  <c r="Q109" i="38"/>
  <c r="U109" i="38"/>
  <c r="T109" i="38"/>
  <c r="Q43" i="38"/>
  <c r="T43" i="38"/>
  <c r="U43" i="38"/>
  <c r="Q31" i="38"/>
  <c r="T31" i="38"/>
  <c r="U31" i="38"/>
  <c r="Q133" i="38"/>
  <c r="U133" i="38"/>
  <c r="T133" i="38"/>
  <c r="Q129" i="38"/>
  <c r="T129" i="38"/>
  <c r="U129" i="38"/>
  <c r="U21" i="38"/>
  <c r="Q21" i="38"/>
  <c r="T21" i="38"/>
  <c r="T105" i="38"/>
  <c r="Q105" i="38"/>
  <c r="U105" i="38"/>
  <c r="U128" i="38"/>
  <c r="Q128" i="38"/>
  <c r="T128" i="38"/>
  <c r="U14" i="38"/>
  <c r="Q14" i="38"/>
  <c r="T14" i="38"/>
  <c r="U114" i="38"/>
  <c r="Q114" i="38"/>
  <c r="T114" i="38"/>
  <c r="Q27" i="38"/>
  <c r="U27" i="38"/>
  <c r="T77" i="38"/>
  <c r="U77" i="38"/>
  <c r="Q77" i="38"/>
  <c r="Q8" i="38"/>
  <c r="U8" i="38"/>
  <c r="T8" i="38"/>
  <c r="Q60" i="38"/>
  <c r="U60" i="38"/>
  <c r="T60" i="38"/>
  <c r="U82" i="38"/>
  <c r="T82" i="38"/>
  <c r="Q82" i="38"/>
  <c r="Q40" i="38"/>
  <c r="U40" i="38"/>
  <c r="U122" i="38"/>
  <c r="Q122" i="38"/>
  <c r="T122" i="38"/>
  <c r="T98" i="38"/>
  <c r="Q98" i="38"/>
  <c r="U98" i="38"/>
  <c r="Q127" i="38"/>
  <c r="T127" i="38"/>
  <c r="U127" i="38"/>
  <c r="U113" i="38"/>
  <c r="T113" i="38"/>
  <c r="Q113" i="38"/>
  <c r="R54" i="39"/>
  <c r="V54" i="39"/>
  <c r="R44" i="39"/>
  <c r="V44" i="39"/>
  <c r="V130" i="39"/>
  <c r="R130" i="39"/>
  <c r="V12" i="38"/>
  <c r="R12" i="38"/>
  <c r="R112" i="38"/>
  <c r="V112" i="38"/>
  <c r="V45" i="38"/>
  <c r="R45" i="38"/>
  <c r="V106" i="38"/>
  <c r="R106" i="38"/>
  <c r="R70" i="39"/>
  <c r="V70" i="39"/>
  <c r="V25" i="38"/>
  <c r="V126" i="39"/>
  <c r="R126" i="39"/>
  <c r="V13" i="39"/>
  <c r="R13" i="39"/>
  <c r="R52" i="39"/>
  <c r="V52" i="39"/>
  <c r="R53" i="38"/>
  <c r="V53" i="38"/>
  <c r="R120" i="38"/>
  <c r="V120" i="38"/>
  <c r="R35" i="38"/>
  <c r="V35" i="38"/>
  <c r="R66" i="38"/>
  <c r="V66" i="38"/>
  <c r="V47" i="38"/>
  <c r="R47" i="38"/>
  <c r="V18" i="38"/>
  <c r="R18" i="38"/>
  <c r="R94" i="38"/>
  <c r="V94" i="38"/>
  <c r="R43" i="38"/>
  <c r="V43" i="38"/>
  <c r="R46" i="38"/>
  <c r="V46" i="38"/>
  <c r="V26" i="38"/>
  <c r="R26" i="38"/>
  <c r="R96" i="38"/>
  <c r="V96" i="38"/>
  <c r="R81" i="38"/>
  <c r="V81" i="38"/>
  <c r="R130" i="38"/>
  <c r="V130" i="38"/>
  <c r="V22" i="38"/>
  <c r="R22" i="38"/>
  <c r="R29" i="38"/>
  <c r="V29" i="38"/>
  <c r="R115" i="38"/>
  <c r="V115" i="38"/>
  <c r="V109" i="38"/>
  <c r="R109" i="38"/>
  <c r="V85" i="38"/>
  <c r="R85" i="38"/>
  <c r="R86" i="38"/>
  <c r="V86" i="38"/>
  <c r="R23" i="38"/>
  <c r="V23" i="38"/>
  <c r="R48" i="38"/>
  <c r="V48" i="38"/>
  <c r="R76" i="38"/>
  <c r="V76" i="38"/>
  <c r="R113" i="39"/>
  <c r="V113" i="39"/>
  <c r="R92" i="38"/>
  <c r="V92" i="38"/>
  <c r="V16" i="38"/>
  <c r="U87" i="10"/>
  <c r="V17" i="3"/>
  <c r="V14" i="3"/>
  <c r="U132" i="3"/>
  <c r="T8" i="26"/>
  <c r="T14" i="23"/>
  <c r="T15" i="23"/>
  <c r="U9" i="7"/>
  <c r="T28" i="26"/>
  <c r="T7" i="20"/>
  <c r="V133" i="3"/>
  <c r="T7" i="26"/>
  <c r="V101" i="7"/>
  <c r="U90" i="10"/>
  <c r="U107" i="7"/>
  <c r="U6" i="3"/>
  <c r="T68" i="32"/>
  <c r="U7" i="23"/>
  <c r="U7" i="7"/>
  <c r="V5" i="30"/>
  <c r="U34" i="10"/>
  <c r="T25" i="26"/>
  <c r="U9" i="23"/>
  <c r="T11" i="26"/>
  <c r="U86" i="3"/>
  <c r="U75" i="7"/>
  <c r="V22" i="3"/>
  <c r="U129" i="7"/>
  <c r="V48" i="3"/>
  <c r="U11" i="32"/>
  <c r="T9" i="23"/>
  <c r="V6" i="32"/>
  <c r="T12" i="26"/>
  <c r="V95" i="3"/>
  <c r="R5" i="14"/>
  <c r="U74" i="7"/>
  <c r="V85" i="10"/>
  <c r="R4" i="10"/>
  <c r="U126" i="10"/>
  <c r="U20" i="10"/>
  <c r="U12" i="26"/>
  <c r="T5" i="26"/>
  <c r="U45" i="7"/>
  <c r="U76" i="10"/>
  <c r="U5" i="7"/>
  <c r="U92" i="7"/>
  <c r="V92" i="7"/>
  <c r="V45" i="7"/>
  <c r="U25" i="7"/>
  <c r="U8" i="10"/>
  <c r="U5" i="18"/>
  <c r="V8" i="19"/>
  <c r="T7" i="32"/>
  <c r="T16" i="23"/>
  <c r="V5" i="18"/>
  <c r="T25" i="23"/>
  <c r="U5" i="26"/>
  <c r="U43" i="7"/>
  <c r="V16" i="3"/>
  <c r="U16" i="23"/>
  <c r="U25" i="23"/>
  <c r="T5" i="7"/>
  <c r="V37" i="7"/>
  <c r="V82" i="3"/>
  <c r="V45" i="10"/>
  <c r="U26" i="3"/>
  <c r="V67" i="10"/>
  <c r="U131" i="7"/>
  <c r="V88" i="10"/>
  <c r="V119" i="7"/>
  <c r="U125" i="10"/>
  <c r="V44" i="3"/>
  <c r="U8" i="26"/>
  <c r="U6" i="23"/>
  <c r="U91" i="22"/>
  <c r="T91" i="22"/>
  <c r="Q91" i="22"/>
  <c r="V35" i="29"/>
  <c r="R35" i="29"/>
  <c r="V132" i="29"/>
  <c r="R132" i="29"/>
  <c r="R48" i="29"/>
  <c r="V48" i="29"/>
  <c r="T71" i="32"/>
  <c r="U71" i="32"/>
  <c r="Q71" i="32"/>
  <c r="T87" i="32"/>
  <c r="Q87" i="32"/>
  <c r="U87" i="32"/>
  <c r="Q58" i="32"/>
  <c r="T58" i="32"/>
  <c r="U58" i="32"/>
  <c r="Q81" i="32"/>
  <c r="U81" i="32"/>
  <c r="T81" i="32"/>
  <c r="V98" i="32"/>
  <c r="R98" i="32"/>
  <c r="Q120" i="36"/>
  <c r="T120" i="36"/>
  <c r="U120" i="36"/>
  <c r="Q69" i="36"/>
  <c r="T69" i="36"/>
  <c r="U69" i="36"/>
  <c r="T115" i="36"/>
  <c r="U115" i="36"/>
  <c r="Q115" i="36"/>
  <c r="Q49" i="36"/>
  <c r="U49" i="36"/>
  <c r="T49" i="36"/>
  <c r="Q114" i="36"/>
  <c r="T114" i="36"/>
  <c r="U114" i="36"/>
  <c r="U92" i="36"/>
  <c r="Q92" i="36"/>
  <c r="T92" i="36"/>
  <c r="Q99" i="35"/>
  <c r="U99" i="35"/>
  <c r="T59" i="35"/>
  <c r="Q59" i="35"/>
  <c r="U59" i="35"/>
  <c r="Q64" i="35"/>
  <c r="T64" i="35"/>
  <c r="U64" i="35"/>
  <c r="U87" i="35"/>
  <c r="Q87" i="35"/>
  <c r="T87" i="35"/>
  <c r="Q66" i="35"/>
  <c r="T66" i="35"/>
  <c r="U66" i="35"/>
  <c r="U133" i="35"/>
  <c r="Q133" i="35"/>
  <c r="T133" i="35"/>
  <c r="Q130" i="35"/>
  <c r="T130" i="35"/>
  <c r="U130" i="35"/>
  <c r="V40" i="30"/>
  <c r="R40" i="30"/>
  <c r="T84" i="26"/>
  <c r="U84" i="26"/>
  <c r="Q84" i="26"/>
  <c r="U117" i="26"/>
  <c r="T117" i="26"/>
  <c r="Q117" i="26"/>
  <c r="Q64" i="23"/>
  <c r="T64" i="23"/>
  <c r="U64" i="23"/>
  <c r="U76" i="23"/>
  <c r="T76" i="23"/>
  <c r="Q76" i="23"/>
  <c r="U93" i="31"/>
  <c r="Q93" i="31"/>
  <c r="T93" i="31"/>
  <c r="T17" i="31"/>
  <c r="Q17" i="31"/>
  <c r="U17" i="31"/>
  <c r="U74" i="31"/>
  <c r="T74" i="31"/>
  <c r="Q74" i="31"/>
  <c r="T12" i="31"/>
  <c r="U12" i="31"/>
  <c r="Q12" i="31"/>
  <c r="U26" i="31"/>
  <c r="Q26" i="31"/>
  <c r="T26" i="31"/>
  <c r="U119" i="31"/>
  <c r="Q119" i="31"/>
  <c r="T119" i="31"/>
  <c r="U18" i="31"/>
  <c r="Q18" i="31"/>
  <c r="T18" i="31"/>
  <c r="T71" i="22"/>
  <c r="U71" i="22"/>
  <c r="Q71" i="22"/>
  <c r="V64" i="29"/>
  <c r="R64" i="29"/>
  <c r="Q46" i="32"/>
  <c r="T46" i="32"/>
  <c r="U46" i="32"/>
  <c r="U84" i="32"/>
  <c r="T84" i="32"/>
  <c r="Q84" i="32"/>
  <c r="R27" i="23"/>
  <c r="V27" i="23"/>
  <c r="V18" i="23"/>
  <c r="R18" i="23"/>
  <c r="R112" i="23"/>
  <c r="V112" i="23"/>
  <c r="R21" i="23"/>
  <c r="V21" i="23"/>
  <c r="V7" i="23"/>
  <c r="R7" i="23"/>
  <c r="V67" i="23"/>
  <c r="R67" i="23"/>
  <c r="V83" i="23"/>
  <c r="R83" i="23"/>
  <c r="V107" i="32"/>
  <c r="R107" i="32"/>
  <c r="V103" i="30"/>
  <c r="R103" i="30"/>
  <c r="R66" i="30"/>
  <c r="V66" i="30"/>
  <c r="U103" i="26"/>
  <c r="T103" i="26"/>
  <c r="Q103" i="26"/>
  <c r="R60" i="24"/>
  <c r="V60" i="24"/>
  <c r="V101" i="24"/>
  <c r="R101" i="24"/>
  <c r="V115" i="24"/>
  <c r="R115" i="24"/>
  <c r="R67" i="24"/>
  <c r="V67" i="24"/>
  <c r="R32" i="24"/>
  <c r="V32" i="24"/>
  <c r="R96" i="24"/>
  <c r="V96" i="24"/>
  <c r="R71" i="24"/>
  <c r="V71" i="24"/>
  <c r="R109" i="24"/>
  <c r="V109" i="24"/>
  <c r="V126" i="24"/>
  <c r="R126" i="24"/>
  <c r="R88" i="24"/>
  <c r="V88" i="24"/>
  <c r="R29" i="22"/>
  <c r="V29" i="22"/>
  <c r="V11" i="22"/>
  <c r="R11" i="22"/>
  <c r="V57" i="22"/>
  <c r="R57" i="22"/>
  <c r="R32" i="22"/>
  <c r="V32" i="22"/>
  <c r="V42" i="22"/>
  <c r="R42" i="22"/>
  <c r="R89" i="22"/>
  <c r="V89" i="22"/>
  <c r="R38" i="22"/>
  <c r="V38" i="22"/>
  <c r="V112" i="22"/>
  <c r="R112" i="22"/>
  <c r="Q83" i="22"/>
  <c r="T83" i="22"/>
  <c r="U83" i="22"/>
  <c r="Q7" i="22"/>
  <c r="U7" i="22"/>
  <c r="T7" i="22"/>
  <c r="V51" i="29"/>
  <c r="R51" i="29"/>
  <c r="R44" i="29"/>
  <c r="V44" i="29"/>
  <c r="R112" i="29"/>
  <c r="V112" i="29"/>
  <c r="T124" i="32"/>
  <c r="U124" i="32"/>
  <c r="Q124" i="32"/>
  <c r="U102" i="32"/>
  <c r="Q102" i="32"/>
  <c r="T102" i="32"/>
  <c r="R73" i="32"/>
  <c r="V73" i="32"/>
  <c r="R131" i="32"/>
  <c r="V131" i="32"/>
  <c r="T16" i="32"/>
  <c r="V16" i="32"/>
  <c r="R16" i="32"/>
  <c r="V94" i="30"/>
  <c r="R94" i="30"/>
  <c r="V106" i="30"/>
  <c r="R106" i="30"/>
  <c r="V34" i="30"/>
  <c r="R34" i="30"/>
  <c r="V39" i="30"/>
  <c r="R39" i="30"/>
  <c r="Q45" i="26"/>
  <c r="T45" i="26"/>
  <c r="U45" i="26"/>
  <c r="Q98" i="23"/>
  <c r="U98" i="23"/>
  <c r="T98" i="23"/>
  <c r="Q54" i="23"/>
  <c r="T54" i="23"/>
  <c r="U54" i="23"/>
  <c r="T121" i="29"/>
  <c r="U121" i="29"/>
  <c r="Q121" i="29"/>
  <c r="U133" i="29"/>
  <c r="T133" i="29"/>
  <c r="Q133" i="29"/>
  <c r="Q41" i="29"/>
  <c r="U41" i="29"/>
  <c r="T41" i="29"/>
  <c r="U24" i="29"/>
  <c r="T24" i="29"/>
  <c r="Q24" i="29"/>
  <c r="T82" i="29"/>
  <c r="Q82" i="29"/>
  <c r="U82" i="29"/>
  <c r="T89" i="29"/>
  <c r="U89" i="29"/>
  <c r="Q89" i="29"/>
  <c r="T43" i="29"/>
  <c r="U43" i="29"/>
  <c r="Q43" i="29"/>
  <c r="Q104" i="29"/>
  <c r="T104" i="29"/>
  <c r="U104" i="29"/>
  <c r="U125" i="29"/>
  <c r="T125" i="29"/>
  <c r="Q125" i="29"/>
  <c r="T107" i="29"/>
  <c r="U107" i="29"/>
  <c r="Q107" i="29"/>
  <c r="R101" i="31"/>
  <c r="V101" i="31"/>
  <c r="V13" i="31"/>
  <c r="R13" i="31"/>
  <c r="R62" i="31"/>
  <c r="V62" i="31"/>
  <c r="V122" i="31"/>
  <c r="R122" i="31"/>
  <c r="R5" i="31"/>
  <c r="V5" i="31"/>
  <c r="V43" i="31"/>
  <c r="R43" i="31"/>
  <c r="R33" i="31"/>
  <c r="V33" i="31"/>
  <c r="V24" i="31"/>
  <c r="R24" i="31"/>
  <c r="V117" i="31"/>
  <c r="R117" i="31"/>
  <c r="V58" i="31"/>
  <c r="R58" i="31"/>
  <c r="R74" i="29"/>
  <c r="V74" i="29"/>
  <c r="R85" i="35"/>
  <c r="V85" i="35"/>
  <c r="R68" i="35"/>
  <c r="V68" i="35"/>
  <c r="R115" i="35"/>
  <c r="V115" i="35"/>
  <c r="V108" i="35"/>
  <c r="R108" i="35"/>
  <c r="R70" i="35"/>
  <c r="V70" i="35"/>
  <c r="R49" i="35"/>
  <c r="V49" i="35"/>
  <c r="U114" i="26"/>
  <c r="T114" i="26"/>
  <c r="Q114" i="26"/>
  <c r="Q86" i="23"/>
  <c r="T86" i="23"/>
  <c r="U86" i="23"/>
  <c r="Q34" i="27"/>
  <c r="U34" i="27"/>
  <c r="T34" i="27"/>
  <c r="U126" i="22"/>
  <c r="T126" i="22"/>
  <c r="Q126" i="22"/>
  <c r="Q43" i="22"/>
  <c r="T43" i="22"/>
  <c r="U43" i="22"/>
  <c r="T28" i="22"/>
  <c r="U28" i="22"/>
  <c r="Q28" i="22"/>
  <c r="V63" i="29"/>
  <c r="R63" i="29"/>
  <c r="V58" i="29"/>
  <c r="R58" i="29"/>
  <c r="R10" i="29"/>
  <c r="V10" i="29"/>
  <c r="R97" i="29"/>
  <c r="V97" i="29"/>
  <c r="Q68" i="30"/>
  <c r="U68" i="30"/>
  <c r="T68" i="30"/>
  <c r="U7" i="30"/>
  <c r="T7" i="30"/>
  <c r="Q7" i="30"/>
  <c r="Q71" i="30"/>
  <c r="T71" i="30"/>
  <c r="U71" i="30"/>
  <c r="U100" i="30"/>
  <c r="T100" i="30"/>
  <c r="Q100" i="30"/>
  <c r="U81" i="30"/>
  <c r="T81" i="30"/>
  <c r="Q81" i="30"/>
  <c r="U21" i="30"/>
  <c r="Q21" i="30"/>
  <c r="T21" i="30"/>
  <c r="U59" i="30"/>
  <c r="T59" i="30"/>
  <c r="Q59" i="30"/>
  <c r="T77" i="30"/>
  <c r="U77" i="30"/>
  <c r="Q77" i="30"/>
  <c r="T114" i="30"/>
  <c r="Q114" i="30"/>
  <c r="U114" i="30"/>
  <c r="Q124" i="30"/>
  <c r="T124" i="30"/>
  <c r="U124" i="30"/>
  <c r="U19" i="32"/>
  <c r="Q19" i="32"/>
  <c r="T19" i="32"/>
  <c r="T117" i="32"/>
  <c r="Q117" i="32"/>
  <c r="U117" i="32"/>
  <c r="V39" i="32"/>
  <c r="R39" i="32"/>
  <c r="R133" i="32"/>
  <c r="V133" i="32"/>
  <c r="V90" i="32"/>
  <c r="R90" i="32"/>
  <c r="R127" i="32"/>
  <c r="V127" i="32"/>
  <c r="R123" i="32"/>
  <c r="V123" i="32"/>
  <c r="R26" i="30"/>
  <c r="V26" i="30"/>
  <c r="U24" i="26"/>
  <c r="T24" i="26"/>
  <c r="Q24" i="26"/>
  <c r="U132" i="26"/>
  <c r="T132" i="26"/>
  <c r="Q132" i="26"/>
  <c r="Q61" i="26"/>
  <c r="U61" i="26"/>
  <c r="T61" i="26"/>
  <c r="U80" i="23"/>
  <c r="T80" i="23"/>
  <c r="Q80" i="23"/>
  <c r="U116" i="23"/>
  <c r="Q116" i="23"/>
  <c r="T116" i="23"/>
  <c r="U78" i="24"/>
  <c r="T78" i="24"/>
  <c r="Q78" i="24"/>
  <c r="T35" i="24"/>
  <c r="U35" i="24"/>
  <c r="Q35" i="24"/>
  <c r="Q94" i="24"/>
  <c r="U94" i="24"/>
  <c r="T94" i="24"/>
  <c r="Q110" i="24"/>
  <c r="U110" i="24"/>
  <c r="T110" i="24"/>
  <c r="T57" i="24"/>
  <c r="U57" i="24"/>
  <c r="Q57" i="24"/>
  <c r="U12" i="24"/>
  <c r="Q12" i="24"/>
  <c r="T12" i="24"/>
  <c r="Q119" i="24"/>
  <c r="T119" i="24"/>
  <c r="U119" i="24"/>
  <c r="T13" i="24"/>
  <c r="U13" i="24"/>
  <c r="Q13" i="24"/>
  <c r="R50" i="26"/>
  <c r="V50" i="26"/>
  <c r="R126" i="26"/>
  <c r="V126" i="26"/>
  <c r="V34" i="26"/>
  <c r="R34" i="26"/>
  <c r="V85" i="26"/>
  <c r="R85" i="26"/>
  <c r="V35" i="26"/>
  <c r="R35" i="26"/>
  <c r="V103" i="25"/>
  <c r="R103" i="25"/>
  <c r="R131" i="25"/>
  <c r="V131" i="25"/>
  <c r="V62" i="25"/>
  <c r="R62" i="25"/>
  <c r="V114" i="25"/>
  <c r="R114" i="25"/>
  <c r="R123" i="25"/>
  <c r="V123" i="25"/>
  <c r="R24" i="25"/>
  <c r="V24" i="25"/>
  <c r="R5" i="25"/>
  <c r="V5" i="25"/>
  <c r="R49" i="25"/>
  <c r="V49" i="25"/>
  <c r="U39" i="25"/>
  <c r="T39" i="25"/>
  <c r="Q39" i="25"/>
  <c r="U123" i="25"/>
  <c r="T123" i="25"/>
  <c r="Q123" i="25"/>
  <c r="Q121" i="25"/>
  <c r="U121" i="25"/>
  <c r="T121" i="25"/>
  <c r="Q109" i="25"/>
  <c r="U109" i="25"/>
  <c r="T109" i="25"/>
  <c r="Q55" i="25"/>
  <c r="T55" i="25"/>
  <c r="U55" i="25"/>
  <c r="U80" i="25"/>
  <c r="T80" i="25"/>
  <c r="Q80" i="25"/>
  <c r="T111" i="25"/>
  <c r="U111" i="25"/>
  <c r="Q111" i="25"/>
  <c r="Q42" i="25"/>
  <c r="U42" i="25"/>
  <c r="T42" i="25"/>
  <c r="U34" i="25"/>
  <c r="T34" i="25"/>
  <c r="Q34" i="25"/>
  <c r="Q13" i="32"/>
  <c r="U13" i="32"/>
  <c r="U115" i="22"/>
  <c r="T115" i="22"/>
  <c r="Q115" i="22"/>
  <c r="V120" i="36"/>
  <c r="R120" i="36"/>
  <c r="R49" i="36"/>
  <c r="V49" i="36"/>
  <c r="R91" i="36"/>
  <c r="V91" i="36"/>
  <c r="R65" i="27"/>
  <c r="V65" i="27"/>
  <c r="R41" i="27"/>
  <c r="V41" i="27"/>
  <c r="R111" i="27"/>
  <c r="V111" i="27"/>
  <c r="V40" i="27"/>
  <c r="R40" i="27"/>
  <c r="R31" i="27"/>
  <c r="V31" i="27"/>
  <c r="R21" i="27"/>
  <c r="V21" i="27"/>
  <c r="V56" i="27"/>
  <c r="R56" i="27"/>
  <c r="R47" i="27"/>
  <c r="V47" i="27"/>
  <c r="R43" i="27"/>
  <c r="V43" i="27"/>
  <c r="V130" i="32"/>
  <c r="R130" i="32"/>
  <c r="V20" i="32"/>
  <c r="R20" i="32"/>
  <c r="V51" i="30"/>
  <c r="R51" i="30"/>
  <c r="V15" i="30"/>
  <c r="R15" i="30"/>
  <c r="R27" i="30"/>
  <c r="V27" i="30"/>
  <c r="T95" i="26"/>
  <c r="Q95" i="26"/>
  <c r="U95" i="26"/>
  <c r="U77" i="3"/>
  <c r="U16" i="19"/>
  <c r="U98" i="22"/>
  <c r="T98" i="22"/>
  <c r="Q98" i="22"/>
  <c r="T101" i="22"/>
  <c r="U101" i="22"/>
  <c r="Q101" i="22"/>
  <c r="U54" i="22"/>
  <c r="T54" i="22"/>
  <c r="Q54" i="22"/>
  <c r="T73" i="22"/>
  <c r="U73" i="22"/>
  <c r="Q73" i="22"/>
  <c r="T48" i="22"/>
  <c r="U48" i="22"/>
  <c r="Q48" i="22"/>
  <c r="Q55" i="22"/>
  <c r="T55" i="22"/>
  <c r="U55" i="22"/>
  <c r="Q81" i="22"/>
  <c r="T81" i="22"/>
  <c r="U81" i="22"/>
  <c r="U19" i="22"/>
  <c r="T19" i="22"/>
  <c r="Q19" i="22"/>
  <c r="Q20" i="22"/>
  <c r="U20" i="22"/>
  <c r="T20" i="22"/>
  <c r="U93" i="22"/>
  <c r="T93" i="22"/>
  <c r="Q93" i="22"/>
  <c r="V56" i="29"/>
  <c r="R56" i="29"/>
  <c r="V68" i="29"/>
  <c r="R68" i="29"/>
  <c r="V37" i="29"/>
  <c r="R37" i="29"/>
  <c r="V72" i="29"/>
  <c r="R72" i="29"/>
  <c r="R104" i="29"/>
  <c r="V104" i="29"/>
  <c r="R86" i="29"/>
  <c r="V86" i="29"/>
  <c r="R113" i="29"/>
  <c r="V113" i="29"/>
  <c r="V42" i="29"/>
  <c r="R42" i="29"/>
  <c r="V93" i="29"/>
  <c r="R93" i="29"/>
  <c r="Q121" i="32"/>
  <c r="U121" i="32"/>
  <c r="T121" i="32"/>
  <c r="Q73" i="32"/>
  <c r="U73" i="32"/>
  <c r="T73" i="32"/>
  <c r="U33" i="32"/>
  <c r="Q33" i="32"/>
  <c r="T33" i="32"/>
  <c r="T76" i="32"/>
  <c r="U76" i="32"/>
  <c r="Q76" i="32"/>
  <c r="Q60" i="32"/>
  <c r="U60" i="32"/>
  <c r="T60" i="32"/>
  <c r="T105" i="32"/>
  <c r="Q105" i="32"/>
  <c r="U105" i="32"/>
  <c r="Q82" i="32"/>
  <c r="U82" i="32"/>
  <c r="T82" i="32"/>
  <c r="U85" i="32"/>
  <c r="T85" i="32"/>
  <c r="Q85" i="32"/>
  <c r="T8" i="32"/>
  <c r="U8" i="32"/>
  <c r="Q8" i="32"/>
  <c r="T28" i="32"/>
  <c r="U28" i="32"/>
  <c r="Q28" i="32"/>
  <c r="V51" i="32"/>
  <c r="R51" i="32"/>
  <c r="V55" i="32"/>
  <c r="R55" i="32"/>
  <c r="R44" i="32"/>
  <c r="V44" i="32"/>
  <c r="V34" i="32"/>
  <c r="R34" i="32"/>
  <c r="V23" i="32"/>
  <c r="R23" i="32"/>
  <c r="V70" i="32"/>
  <c r="R70" i="32"/>
  <c r="V119" i="32"/>
  <c r="R119" i="32"/>
  <c r="R91" i="32"/>
  <c r="V91" i="32"/>
  <c r="V118" i="32"/>
  <c r="R118" i="32"/>
  <c r="V76" i="32"/>
  <c r="R76" i="32"/>
  <c r="U130" i="36"/>
  <c r="Q130" i="36"/>
  <c r="T130" i="36"/>
  <c r="U89" i="36"/>
  <c r="Q89" i="36"/>
  <c r="T89" i="36"/>
  <c r="Q110" i="36"/>
  <c r="U110" i="36"/>
  <c r="T110" i="36"/>
  <c r="T80" i="36"/>
  <c r="Q80" i="36"/>
  <c r="U80" i="36"/>
  <c r="U109" i="36"/>
  <c r="Q109" i="36"/>
  <c r="T109" i="36"/>
  <c r="T98" i="36"/>
  <c r="Q98" i="36"/>
  <c r="U98" i="36"/>
  <c r="T72" i="36"/>
  <c r="Q72" i="36"/>
  <c r="U72" i="36"/>
  <c r="T85" i="36"/>
  <c r="U85" i="36"/>
  <c r="Q85" i="36"/>
  <c r="T118" i="36"/>
  <c r="U118" i="36"/>
  <c r="Q118" i="36"/>
  <c r="T64" i="36"/>
  <c r="U64" i="36"/>
  <c r="Q64" i="36"/>
  <c r="U122" i="36"/>
  <c r="Q122" i="36"/>
  <c r="T122" i="36"/>
  <c r="U74" i="36"/>
  <c r="T74" i="36"/>
  <c r="Q74" i="36"/>
  <c r="U63" i="36"/>
  <c r="T63" i="36"/>
  <c r="Q63" i="36"/>
  <c r="Q62" i="36"/>
  <c r="T62" i="36"/>
  <c r="U62" i="36"/>
  <c r="Q73" i="36"/>
  <c r="T73" i="36"/>
  <c r="U73" i="36"/>
  <c r="U91" i="36"/>
  <c r="Q91" i="36"/>
  <c r="T91" i="36"/>
  <c r="U50" i="36"/>
  <c r="Q50" i="36"/>
  <c r="T50" i="36"/>
  <c r="U129" i="36"/>
  <c r="Q129" i="36"/>
  <c r="T129" i="36"/>
  <c r="Q105" i="36"/>
  <c r="T105" i="36"/>
  <c r="U105" i="36"/>
  <c r="U77" i="36"/>
  <c r="Q77" i="36"/>
  <c r="T77" i="36"/>
  <c r="Q47" i="36"/>
  <c r="U47" i="36"/>
  <c r="T47" i="36"/>
  <c r="T73" i="35"/>
  <c r="Q73" i="35"/>
  <c r="U73" i="35"/>
  <c r="T68" i="35"/>
  <c r="U68" i="35"/>
  <c r="Q68" i="35"/>
  <c r="U106" i="35"/>
  <c r="Q106" i="35"/>
  <c r="T106" i="35"/>
  <c r="Q83" i="35"/>
  <c r="T83" i="35"/>
  <c r="U83" i="35"/>
  <c r="T110" i="35"/>
  <c r="U110" i="35"/>
  <c r="Q110" i="35"/>
  <c r="T67" i="35"/>
  <c r="Q67" i="35"/>
  <c r="U67" i="35"/>
  <c r="U84" i="35"/>
  <c r="T84" i="35"/>
  <c r="Q84" i="35"/>
  <c r="U76" i="35"/>
  <c r="Q76" i="35"/>
  <c r="T76" i="35"/>
  <c r="T58" i="35"/>
  <c r="U58" i="35"/>
  <c r="Q58" i="35"/>
  <c r="Q92" i="35"/>
  <c r="U92" i="35"/>
  <c r="T92" i="35"/>
  <c r="T72" i="35"/>
  <c r="U72" i="35"/>
  <c r="Q72" i="35"/>
  <c r="Q69" i="35"/>
  <c r="U69" i="35"/>
  <c r="T69" i="35"/>
  <c r="U96" i="35"/>
  <c r="Q96" i="35"/>
  <c r="T96" i="35"/>
  <c r="Q104" i="35"/>
  <c r="T104" i="35"/>
  <c r="U104" i="35"/>
  <c r="U70" i="35"/>
  <c r="Q70" i="35"/>
  <c r="T70" i="35"/>
  <c r="Q111" i="35"/>
  <c r="T111" i="35"/>
  <c r="U111" i="35"/>
  <c r="Q115" i="35"/>
  <c r="U115" i="35"/>
  <c r="T115" i="35"/>
  <c r="U112" i="35"/>
  <c r="Q112" i="35"/>
  <c r="T112" i="35"/>
  <c r="Q63" i="35"/>
  <c r="U63" i="35"/>
  <c r="T63" i="35"/>
  <c r="U86" i="35"/>
  <c r="T86" i="35"/>
  <c r="Q86" i="35"/>
  <c r="U124" i="35"/>
  <c r="Q124" i="35"/>
  <c r="T124" i="35"/>
  <c r="T45" i="35"/>
  <c r="Q45" i="35"/>
  <c r="U45" i="35"/>
  <c r="Q128" i="35"/>
  <c r="T128" i="35"/>
  <c r="U128" i="35"/>
  <c r="Q119" i="35"/>
  <c r="U119" i="35"/>
  <c r="T119" i="35"/>
  <c r="V93" i="30"/>
  <c r="R93" i="30"/>
  <c r="V116" i="30"/>
  <c r="R116" i="30"/>
  <c r="V23" i="30"/>
  <c r="R23" i="30"/>
  <c r="R10" i="30"/>
  <c r="V10" i="30"/>
  <c r="R127" i="30"/>
  <c r="V127" i="30"/>
  <c r="V133" i="30"/>
  <c r="R133" i="30"/>
  <c r="V91" i="30"/>
  <c r="R91" i="30"/>
  <c r="R130" i="30"/>
  <c r="V130" i="30"/>
  <c r="R79" i="30"/>
  <c r="V79" i="30"/>
  <c r="T37" i="26"/>
  <c r="U37" i="26"/>
  <c r="Q37" i="26"/>
  <c r="T88" i="26"/>
  <c r="U88" i="26"/>
  <c r="Q88" i="26"/>
  <c r="Q94" i="26"/>
  <c r="U94" i="26"/>
  <c r="T94" i="26"/>
  <c r="Q39" i="26"/>
  <c r="U39" i="26"/>
  <c r="T39" i="26"/>
  <c r="Q48" i="26"/>
  <c r="T48" i="26"/>
  <c r="U48" i="26"/>
  <c r="T83" i="26"/>
  <c r="Q83" i="26"/>
  <c r="U83" i="26"/>
  <c r="Q128" i="26"/>
  <c r="U128" i="26"/>
  <c r="T128" i="26"/>
  <c r="T63" i="26"/>
  <c r="U63" i="26"/>
  <c r="Q63" i="26"/>
  <c r="Q92" i="26"/>
  <c r="U92" i="26"/>
  <c r="T92" i="26"/>
  <c r="T73" i="26"/>
  <c r="U73" i="26"/>
  <c r="Q73" i="26"/>
  <c r="Q27" i="26"/>
  <c r="U27" i="26"/>
  <c r="T27" i="26"/>
  <c r="Q17" i="23"/>
  <c r="U17" i="23"/>
  <c r="T17" i="23"/>
  <c r="U121" i="23"/>
  <c r="T121" i="23"/>
  <c r="Q121" i="23"/>
  <c r="T36" i="23"/>
  <c r="Q36" i="23"/>
  <c r="U36" i="23"/>
  <c r="U11" i="23"/>
  <c r="T11" i="23"/>
  <c r="Q11" i="23"/>
  <c r="Q38" i="23"/>
  <c r="T38" i="23"/>
  <c r="U38" i="23"/>
  <c r="T28" i="23"/>
  <c r="U28" i="23"/>
  <c r="Q28" i="23"/>
  <c r="T20" i="23"/>
  <c r="Q20" i="23"/>
  <c r="U20" i="23"/>
  <c r="T22" i="23"/>
  <c r="U22" i="23"/>
  <c r="Q22" i="23"/>
  <c r="U36" i="31"/>
  <c r="Q36" i="31"/>
  <c r="T36" i="31"/>
  <c r="T52" i="31"/>
  <c r="Q52" i="31"/>
  <c r="U52" i="31"/>
  <c r="T114" i="31"/>
  <c r="U114" i="31"/>
  <c r="Q114" i="31"/>
  <c r="T75" i="31"/>
  <c r="U75" i="31"/>
  <c r="Q75" i="31"/>
  <c r="Q34" i="31"/>
  <c r="T34" i="31"/>
  <c r="U34" i="31"/>
  <c r="U116" i="31"/>
  <c r="Q116" i="31"/>
  <c r="T116" i="31"/>
  <c r="Q55" i="31"/>
  <c r="T55" i="31"/>
  <c r="U55" i="31"/>
  <c r="T38" i="31"/>
  <c r="U38" i="31"/>
  <c r="Q38" i="31"/>
  <c r="U44" i="31"/>
  <c r="T44" i="31"/>
  <c r="Q44" i="31"/>
  <c r="U61" i="31"/>
  <c r="Q61" i="31"/>
  <c r="T61" i="31"/>
  <c r="U115" i="31"/>
  <c r="Q115" i="31"/>
  <c r="T115" i="31"/>
  <c r="Q97" i="31"/>
  <c r="T97" i="31"/>
  <c r="U97" i="31"/>
  <c r="U73" i="31"/>
  <c r="Q73" i="31"/>
  <c r="T73" i="31"/>
  <c r="T106" i="31"/>
  <c r="U106" i="31"/>
  <c r="Q106" i="31"/>
  <c r="T33" i="31"/>
  <c r="Q33" i="31"/>
  <c r="U33" i="31"/>
  <c r="U28" i="31"/>
  <c r="Q28" i="31"/>
  <c r="T28" i="31"/>
  <c r="U35" i="31"/>
  <c r="Q35" i="31"/>
  <c r="T35" i="31"/>
  <c r="Q109" i="31"/>
  <c r="T109" i="31"/>
  <c r="U109" i="31"/>
  <c r="U59" i="31"/>
  <c r="Q59" i="31"/>
  <c r="T59" i="31"/>
  <c r="U65" i="31"/>
  <c r="Q65" i="31"/>
  <c r="T65" i="31"/>
  <c r="T76" i="31"/>
  <c r="Q76" i="31"/>
  <c r="U76" i="31"/>
  <c r="T112" i="31"/>
  <c r="U112" i="31"/>
  <c r="Q112" i="31"/>
  <c r="T83" i="31"/>
  <c r="U83" i="31"/>
  <c r="Q83" i="31"/>
  <c r="T6" i="31"/>
  <c r="U6" i="31"/>
  <c r="Q6" i="31"/>
  <c r="Q111" i="31"/>
  <c r="U111" i="31"/>
  <c r="T111" i="31"/>
  <c r="T41" i="31"/>
  <c r="U41" i="31"/>
  <c r="Q41" i="31"/>
  <c r="T7" i="31"/>
  <c r="U7" i="31"/>
  <c r="Q7" i="31"/>
  <c r="Q122" i="31"/>
  <c r="T122" i="31"/>
  <c r="U122" i="31"/>
  <c r="U92" i="31"/>
  <c r="Q92" i="31"/>
  <c r="T92" i="31"/>
  <c r="Q29" i="31"/>
  <c r="U29" i="31"/>
  <c r="T29" i="31"/>
  <c r="U89" i="31"/>
  <c r="Q89" i="31"/>
  <c r="T89" i="31"/>
  <c r="T80" i="31"/>
  <c r="U80" i="31"/>
  <c r="Q80" i="31"/>
  <c r="U70" i="31"/>
  <c r="Q70" i="31"/>
  <c r="T70" i="31"/>
  <c r="U18" i="22"/>
  <c r="T18" i="22"/>
  <c r="Q18" i="22"/>
  <c r="U82" i="22"/>
  <c r="Q82" i="22"/>
  <c r="T82" i="22"/>
  <c r="Q124" i="22"/>
  <c r="T124" i="22"/>
  <c r="U124" i="22"/>
  <c r="Q76" i="22"/>
  <c r="U76" i="22"/>
  <c r="T76" i="22"/>
  <c r="R120" i="29"/>
  <c r="V120" i="29"/>
  <c r="R102" i="29"/>
  <c r="V102" i="29"/>
  <c r="R126" i="29"/>
  <c r="V126" i="29"/>
  <c r="T103" i="32"/>
  <c r="U103" i="32"/>
  <c r="Q103" i="32"/>
  <c r="T122" i="32"/>
  <c r="U122" i="32"/>
  <c r="Q122" i="32"/>
  <c r="T59" i="32"/>
  <c r="U59" i="32"/>
  <c r="Q59" i="32"/>
  <c r="U54" i="32"/>
  <c r="Q54" i="32"/>
  <c r="T54" i="32"/>
  <c r="V34" i="23"/>
  <c r="R34" i="23"/>
  <c r="R114" i="23"/>
  <c r="V114" i="23"/>
  <c r="R88" i="23"/>
  <c r="V88" i="23"/>
  <c r="V17" i="23"/>
  <c r="R17" i="23"/>
  <c r="V115" i="23"/>
  <c r="R115" i="23"/>
  <c r="V62" i="23"/>
  <c r="R62" i="23"/>
  <c r="V22" i="23"/>
  <c r="R22" i="23"/>
  <c r="R51" i="23"/>
  <c r="V51" i="23"/>
  <c r="V98" i="23"/>
  <c r="R98" i="23"/>
  <c r="R90" i="23"/>
  <c r="V90" i="23"/>
  <c r="V33" i="23"/>
  <c r="R33" i="23"/>
  <c r="V28" i="23"/>
  <c r="R28" i="23"/>
  <c r="R89" i="23"/>
  <c r="V89" i="23"/>
  <c r="V69" i="23"/>
  <c r="R69" i="23"/>
  <c r="V12" i="23"/>
  <c r="R12" i="23"/>
  <c r="V56" i="23"/>
  <c r="R56" i="23"/>
  <c r="V35" i="23"/>
  <c r="R35" i="23"/>
  <c r="R5" i="23"/>
  <c r="V5" i="23"/>
  <c r="R50" i="23"/>
  <c r="V50" i="23"/>
  <c r="R49" i="23"/>
  <c r="V49" i="23"/>
  <c r="R61" i="23"/>
  <c r="V61" i="23"/>
  <c r="V40" i="23"/>
  <c r="R40" i="23"/>
  <c r="R132" i="23"/>
  <c r="V132" i="23"/>
  <c r="R74" i="23"/>
  <c r="V74" i="23"/>
  <c r="V53" i="23"/>
  <c r="R53" i="23"/>
  <c r="R52" i="23"/>
  <c r="V52" i="23"/>
  <c r="V99" i="23"/>
  <c r="R99" i="23"/>
  <c r="R44" i="23"/>
  <c r="V44" i="23"/>
  <c r="R110" i="23"/>
  <c r="V110" i="23"/>
  <c r="R125" i="23"/>
  <c r="V125" i="23"/>
  <c r="V18" i="32"/>
  <c r="R18" i="32"/>
  <c r="R15" i="32"/>
  <c r="V15" i="32"/>
  <c r="V79" i="32"/>
  <c r="R79" i="32"/>
  <c r="V74" i="32"/>
  <c r="R74" i="32"/>
  <c r="V107" i="30"/>
  <c r="R107" i="30"/>
  <c r="V72" i="30"/>
  <c r="R72" i="30"/>
  <c r="R46" i="30"/>
  <c r="V46" i="30"/>
  <c r="R123" i="30"/>
  <c r="V123" i="30"/>
  <c r="Q90" i="26"/>
  <c r="U90" i="26"/>
  <c r="T90" i="26"/>
  <c r="T47" i="26"/>
  <c r="U47" i="26"/>
  <c r="Q47" i="26"/>
  <c r="T7" i="23"/>
  <c r="Q70" i="23"/>
  <c r="U70" i="23"/>
  <c r="T70" i="23"/>
  <c r="V27" i="24"/>
  <c r="R27" i="24"/>
  <c r="R73" i="24"/>
  <c r="V73" i="24"/>
  <c r="R102" i="24"/>
  <c r="V102" i="24"/>
  <c r="R12" i="24"/>
  <c r="V12" i="24"/>
  <c r="V76" i="24"/>
  <c r="R76" i="24"/>
  <c r="R46" i="24"/>
  <c r="V46" i="24"/>
  <c r="R120" i="24"/>
  <c r="V120" i="24"/>
  <c r="V117" i="24"/>
  <c r="R117" i="24"/>
  <c r="R131" i="24"/>
  <c r="V131" i="24"/>
  <c r="R29" i="24"/>
  <c r="V29" i="24"/>
  <c r="R17" i="24"/>
  <c r="V17" i="24"/>
  <c r="R63" i="24"/>
  <c r="V63" i="24"/>
  <c r="V48" i="24"/>
  <c r="R48" i="24"/>
  <c r="R124" i="24"/>
  <c r="V124" i="24"/>
  <c r="R114" i="24"/>
  <c r="V114" i="24"/>
  <c r="V18" i="24"/>
  <c r="R18" i="24"/>
  <c r="V82" i="24"/>
  <c r="R82" i="24"/>
  <c r="V103" i="24"/>
  <c r="R103" i="24"/>
  <c r="R11" i="24"/>
  <c r="V11" i="24"/>
  <c r="V57" i="24"/>
  <c r="R57" i="24"/>
  <c r="V93" i="24"/>
  <c r="R93" i="24"/>
  <c r="V20" i="24"/>
  <c r="R20" i="24"/>
  <c r="R84" i="24"/>
  <c r="V84" i="24"/>
  <c r="R54" i="24"/>
  <c r="V54" i="24"/>
  <c r="V125" i="24"/>
  <c r="R125" i="24"/>
  <c r="R45" i="24"/>
  <c r="V45" i="24"/>
  <c r="V83" i="24"/>
  <c r="R83" i="24"/>
  <c r="R47" i="24"/>
  <c r="V47" i="24"/>
  <c r="R40" i="24"/>
  <c r="V40" i="24"/>
  <c r="R108" i="24"/>
  <c r="V108" i="24"/>
  <c r="V99" i="24"/>
  <c r="R99" i="24"/>
  <c r="R10" i="24"/>
  <c r="V10" i="24"/>
  <c r="V74" i="24"/>
  <c r="R74" i="24"/>
  <c r="V63" i="22"/>
  <c r="R63" i="22"/>
  <c r="R93" i="22"/>
  <c r="V93" i="22"/>
  <c r="R39" i="22"/>
  <c r="V39" i="22"/>
  <c r="V30" i="22"/>
  <c r="R30" i="22"/>
  <c r="V51" i="22"/>
  <c r="R51" i="22"/>
  <c r="V94" i="22"/>
  <c r="R94" i="22"/>
  <c r="V106" i="22"/>
  <c r="R106" i="22"/>
  <c r="V52" i="22"/>
  <c r="R52" i="22"/>
  <c r="R121" i="22"/>
  <c r="V121" i="22"/>
  <c r="R47" i="22"/>
  <c r="V47" i="22"/>
  <c r="R123" i="22"/>
  <c r="V123" i="22"/>
  <c r="R5" i="22"/>
  <c r="V5" i="22"/>
  <c r="V58" i="22"/>
  <c r="R58" i="22"/>
  <c r="V113" i="22"/>
  <c r="R113" i="22"/>
  <c r="R33" i="22"/>
  <c r="V33" i="22"/>
  <c r="R122" i="22"/>
  <c r="V122" i="22"/>
  <c r="R22" i="22"/>
  <c r="V22" i="22"/>
  <c r="R90" i="22"/>
  <c r="V90" i="22"/>
  <c r="R59" i="22"/>
  <c r="V59" i="22"/>
  <c r="R66" i="22"/>
  <c r="V66" i="22"/>
  <c r="V125" i="22"/>
  <c r="R125" i="22"/>
  <c r="R60" i="22"/>
  <c r="V60" i="22"/>
  <c r="R124" i="22"/>
  <c r="V124" i="22"/>
  <c r="V27" i="22"/>
  <c r="R27" i="22"/>
  <c r="V65" i="22"/>
  <c r="R65" i="22"/>
  <c r="R68" i="22"/>
  <c r="V68" i="22"/>
  <c r="R103" i="22"/>
  <c r="V103" i="22"/>
  <c r="V16" i="22"/>
  <c r="R16" i="22"/>
  <c r="R25" i="22"/>
  <c r="V25" i="22"/>
  <c r="V81" i="22"/>
  <c r="R81" i="22"/>
  <c r="V15" i="22"/>
  <c r="R15" i="22"/>
  <c r="R53" i="22"/>
  <c r="V53" i="22"/>
  <c r="R99" i="22"/>
  <c r="V99" i="22"/>
  <c r="R115" i="22"/>
  <c r="V115" i="22"/>
  <c r="T96" i="22"/>
  <c r="Q96" i="22"/>
  <c r="U96" i="22"/>
  <c r="Q57" i="22"/>
  <c r="T57" i="22"/>
  <c r="U57" i="22"/>
  <c r="T95" i="22"/>
  <c r="U95" i="22"/>
  <c r="Q95" i="22"/>
  <c r="U16" i="22"/>
  <c r="T16" i="22"/>
  <c r="Q16" i="22"/>
  <c r="T21" i="22"/>
  <c r="U21" i="22"/>
  <c r="Q21" i="22"/>
  <c r="T127" i="22"/>
  <c r="U127" i="22"/>
  <c r="Q127" i="22"/>
  <c r="Q47" i="22"/>
  <c r="T47" i="22"/>
  <c r="U47" i="22"/>
  <c r="T72" i="22"/>
  <c r="U72" i="22"/>
  <c r="Q72" i="22"/>
  <c r="V11" i="29"/>
  <c r="R11" i="29"/>
  <c r="V41" i="29"/>
  <c r="R41" i="29"/>
  <c r="V19" i="29"/>
  <c r="R19" i="29"/>
  <c r="V17" i="29"/>
  <c r="R17" i="29"/>
  <c r="V57" i="29"/>
  <c r="R57" i="29"/>
  <c r="V46" i="29"/>
  <c r="R46" i="29"/>
  <c r="R92" i="29"/>
  <c r="V92" i="29"/>
  <c r="V40" i="29"/>
  <c r="R40" i="29"/>
  <c r="R117" i="29"/>
  <c r="V117" i="29"/>
  <c r="V24" i="29"/>
  <c r="R24" i="29"/>
  <c r="V71" i="29"/>
  <c r="R71" i="29"/>
  <c r="V50" i="29"/>
  <c r="R50" i="29"/>
  <c r="R21" i="29"/>
  <c r="V21" i="29"/>
  <c r="T5" i="28"/>
  <c r="N5" i="28"/>
  <c r="Q22" i="32"/>
  <c r="U22" i="32"/>
  <c r="T22" i="32"/>
  <c r="T116" i="32"/>
  <c r="U116" i="32"/>
  <c r="Q116" i="32"/>
  <c r="T36" i="32"/>
  <c r="U36" i="32"/>
  <c r="Q36" i="32"/>
  <c r="T80" i="32"/>
  <c r="Q80" i="32"/>
  <c r="U80" i="32"/>
  <c r="T38" i="32"/>
  <c r="U38" i="32"/>
  <c r="Q38" i="32"/>
  <c r="Q52" i="32"/>
  <c r="T52" i="32"/>
  <c r="U52" i="32"/>
  <c r="Q55" i="32"/>
  <c r="U55" i="32"/>
  <c r="T55" i="32"/>
  <c r="Q42" i="32"/>
  <c r="T42" i="32"/>
  <c r="U42" i="32"/>
  <c r="U88" i="32"/>
  <c r="Q88" i="32"/>
  <c r="T88" i="32"/>
  <c r="V113" i="32"/>
  <c r="R113" i="32"/>
  <c r="R8" i="32"/>
  <c r="V8" i="32"/>
  <c r="V37" i="32"/>
  <c r="R37" i="32"/>
  <c r="V87" i="32"/>
  <c r="R87" i="32"/>
  <c r="V104" i="30"/>
  <c r="R104" i="30"/>
  <c r="V56" i="30"/>
  <c r="R56" i="30"/>
  <c r="V60" i="30"/>
  <c r="R60" i="30"/>
  <c r="V47" i="30"/>
  <c r="R47" i="30"/>
  <c r="V77" i="30"/>
  <c r="R77" i="30"/>
  <c r="R118" i="30"/>
  <c r="V118" i="30"/>
  <c r="R16" i="30"/>
  <c r="V16" i="30"/>
  <c r="U87" i="26"/>
  <c r="T87" i="26"/>
  <c r="Q87" i="26"/>
  <c r="Q113" i="26"/>
  <c r="T113" i="26"/>
  <c r="U113" i="26"/>
  <c r="Q59" i="26"/>
  <c r="T59" i="26"/>
  <c r="U59" i="26"/>
  <c r="Q43" i="26"/>
  <c r="U43" i="26"/>
  <c r="T43" i="26"/>
  <c r="U71" i="26"/>
  <c r="T71" i="26"/>
  <c r="Q71" i="26"/>
  <c r="Q85" i="26"/>
  <c r="T85" i="26"/>
  <c r="U85" i="26"/>
  <c r="U85" i="23"/>
  <c r="T85" i="23"/>
  <c r="Q85" i="23"/>
  <c r="T95" i="23"/>
  <c r="U95" i="23"/>
  <c r="Q95" i="23"/>
  <c r="U133" i="23"/>
  <c r="Q133" i="23"/>
  <c r="T133" i="23"/>
  <c r="U97" i="23"/>
  <c r="Q97" i="23"/>
  <c r="T97" i="23"/>
  <c r="Q59" i="23"/>
  <c r="T59" i="23"/>
  <c r="U59" i="23"/>
  <c r="U37" i="23"/>
  <c r="Q37" i="23"/>
  <c r="T37" i="23"/>
  <c r="T119" i="23"/>
  <c r="Q119" i="23"/>
  <c r="U119" i="23"/>
  <c r="U35" i="23"/>
  <c r="T35" i="23"/>
  <c r="Q35" i="23"/>
  <c r="U23" i="23"/>
  <c r="T23" i="23"/>
  <c r="Q23" i="23"/>
  <c r="Q15" i="29"/>
  <c r="U15" i="29"/>
  <c r="T15" i="29"/>
  <c r="Q86" i="29"/>
  <c r="T86" i="29"/>
  <c r="U86" i="29"/>
  <c r="T112" i="29"/>
  <c r="Q112" i="29"/>
  <c r="U112" i="29"/>
  <c r="U26" i="29"/>
  <c r="T26" i="29"/>
  <c r="Q26" i="29"/>
  <c r="Q72" i="29"/>
  <c r="T72" i="29"/>
  <c r="U72" i="29"/>
  <c r="U67" i="29"/>
  <c r="T67" i="29"/>
  <c r="Q67" i="29"/>
  <c r="Q83" i="29"/>
  <c r="U83" i="29"/>
  <c r="T83" i="29"/>
  <c r="U100" i="29"/>
  <c r="T100" i="29"/>
  <c r="Q100" i="29"/>
  <c r="U20" i="29"/>
  <c r="Q20" i="29"/>
  <c r="T20" i="29"/>
  <c r="U60" i="29"/>
  <c r="T60" i="29"/>
  <c r="Q60" i="29"/>
  <c r="T79" i="29"/>
  <c r="U79" i="29"/>
  <c r="Q79" i="29"/>
  <c r="U81" i="29"/>
  <c r="T81" i="29"/>
  <c r="Q81" i="29"/>
  <c r="Q29" i="29"/>
  <c r="U29" i="29"/>
  <c r="T29" i="29"/>
  <c r="Q93" i="29"/>
  <c r="U93" i="29"/>
  <c r="T93" i="29"/>
  <c r="U14" i="29"/>
  <c r="T14" i="29"/>
  <c r="Q14" i="29"/>
  <c r="Q97" i="29"/>
  <c r="T97" i="29"/>
  <c r="U97" i="29"/>
  <c r="U124" i="29"/>
  <c r="T124" i="29"/>
  <c r="Q124" i="29"/>
  <c r="T85" i="29"/>
  <c r="U85" i="29"/>
  <c r="Q85" i="29"/>
  <c r="U76" i="29"/>
  <c r="T76" i="29"/>
  <c r="Q76" i="29"/>
  <c r="T88" i="29"/>
  <c r="Q88" i="29"/>
  <c r="U88" i="29"/>
  <c r="T8" i="29"/>
  <c r="Q8" i="29"/>
  <c r="U8" i="29"/>
  <c r="U96" i="29"/>
  <c r="T96" i="29"/>
  <c r="Q96" i="29"/>
  <c r="Q110" i="29"/>
  <c r="T110" i="29"/>
  <c r="U110" i="29"/>
  <c r="U44" i="29"/>
  <c r="T44" i="29"/>
  <c r="Q44" i="29"/>
  <c r="Q111" i="29"/>
  <c r="U111" i="29"/>
  <c r="T111" i="29"/>
  <c r="U90" i="29"/>
  <c r="T90" i="29"/>
  <c r="Q90" i="29"/>
  <c r="Q16" i="29"/>
  <c r="U16" i="29"/>
  <c r="T16" i="29"/>
  <c r="Q13" i="29"/>
  <c r="U13" i="29"/>
  <c r="T13" i="29"/>
  <c r="U52" i="29"/>
  <c r="T52" i="29"/>
  <c r="Q52" i="29"/>
  <c r="U116" i="29"/>
  <c r="Q116" i="29"/>
  <c r="T116" i="29"/>
  <c r="U38" i="29"/>
  <c r="T38" i="29"/>
  <c r="Q38" i="29"/>
  <c r="U18" i="29"/>
  <c r="T18" i="29"/>
  <c r="Q18" i="29"/>
  <c r="Q17" i="29"/>
  <c r="U17" i="29"/>
  <c r="T17" i="29"/>
  <c r="U46" i="29"/>
  <c r="T46" i="29"/>
  <c r="Q46" i="29"/>
  <c r="R51" i="31"/>
  <c r="V51" i="31"/>
  <c r="V100" i="31"/>
  <c r="R100" i="31"/>
  <c r="V64" i="31"/>
  <c r="R64" i="31"/>
  <c r="R28" i="31"/>
  <c r="V28" i="31"/>
  <c r="R106" i="31"/>
  <c r="V106" i="31"/>
  <c r="V44" i="31"/>
  <c r="R44" i="31"/>
  <c r="V34" i="31"/>
  <c r="R34" i="31"/>
  <c r="R131" i="31"/>
  <c r="V131" i="31"/>
  <c r="V25" i="31"/>
  <c r="R25" i="31"/>
  <c r="V69" i="31"/>
  <c r="R69" i="31"/>
  <c r="R102" i="31"/>
  <c r="V102" i="31"/>
  <c r="V126" i="31"/>
  <c r="R126" i="31"/>
  <c r="R32" i="31"/>
  <c r="V32" i="31"/>
  <c r="R98" i="31"/>
  <c r="V98" i="31"/>
  <c r="V108" i="31"/>
  <c r="R108" i="31"/>
  <c r="V86" i="31"/>
  <c r="R86" i="31"/>
  <c r="R115" i="31"/>
  <c r="V115" i="31"/>
  <c r="V103" i="31"/>
  <c r="R103" i="31"/>
  <c r="R109" i="31"/>
  <c r="V109" i="31"/>
  <c r="V7" i="31"/>
  <c r="R7" i="31"/>
  <c r="R57" i="31"/>
  <c r="V57" i="31"/>
  <c r="R39" i="31"/>
  <c r="V39" i="31"/>
  <c r="R47" i="31"/>
  <c r="V47" i="31"/>
  <c r="R87" i="31"/>
  <c r="V87" i="31"/>
  <c r="V129" i="31"/>
  <c r="R129" i="31"/>
  <c r="V75" i="31"/>
  <c r="R75" i="31"/>
  <c r="V120" i="31"/>
  <c r="R120" i="31"/>
  <c r="V22" i="31"/>
  <c r="R22" i="31"/>
  <c r="V104" i="31"/>
  <c r="R104" i="31"/>
  <c r="V56" i="31"/>
  <c r="R56" i="31"/>
  <c r="R93" i="31"/>
  <c r="V93" i="31"/>
  <c r="V26" i="31"/>
  <c r="R26" i="31"/>
  <c r="U79" i="22"/>
  <c r="Q79" i="22"/>
  <c r="T79" i="22"/>
  <c r="Q92" i="22"/>
  <c r="T92" i="22"/>
  <c r="U92" i="22"/>
  <c r="Q34" i="22"/>
  <c r="U34" i="22"/>
  <c r="T34" i="22"/>
  <c r="V133" i="29"/>
  <c r="R133" i="29"/>
  <c r="Q50" i="32"/>
  <c r="T50" i="32"/>
  <c r="U50" i="32"/>
  <c r="T61" i="32"/>
  <c r="U61" i="32"/>
  <c r="Q61" i="32"/>
  <c r="V114" i="32"/>
  <c r="R114" i="32"/>
  <c r="V128" i="32"/>
  <c r="R128" i="32"/>
  <c r="R65" i="32"/>
  <c r="V65" i="32"/>
  <c r="V116" i="35"/>
  <c r="R116" i="35"/>
  <c r="R109" i="35"/>
  <c r="V109" i="35"/>
  <c r="R79" i="35"/>
  <c r="V79" i="35"/>
  <c r="R113" i="35"/>
  <c r="V113" i="35"/>
  <c r="V127" i="35"/>
  <c r="R127" i="35"/>
  <c r="R59" i="35"/>
  <c r="V59" i="35"/>
  <c r="R65" i="35"/>
  <c r="V65" i="35"/>
  <c r="R58" i="35"/>
  <c r="V58" i="35"/>
  <c r="R63" i="35"/>
  <c r="V63" i="35"/>
  <c r="V124" i="35"/>
  <c r="R124" i="35"/>
  <c r="R95" i="35"/>
  <c r="V95" i="35"/>
  <c r="V122" i="35"/>
  <c r="R122" i="35"/>
  <c r="R90" i="35"/>
  <c r="V90" i="35"/>
  <c r="V112" i="35"/>
  <c r="R112" i="35"/>
  <c r="T99" i="35"/>
  <c r="R99" i="35"/>
  <c r="V99" i="35"/>
  <c r="V53" i="35"/>
  <c r="R53" i="35"/>
  <c r="R78" i="35"/>
  <c r="V78" i="35"/>
  <c r="R60" i="35"/>
  <c r="V60" i="35"/>
  <c r="T118" i="26"/>
  <c r="U118" i="26"/>
  <c r="Q118" i="26"/>
  <c r="Q70" i="26"/>
  <c r="U70" i="26"/>
  <c r="T70" i="26"/>
  <c r="U57" i="26"/>
  <c r="T57" i="26"/>
  <c r="Q57" i="26"/>
  <c r="T110" i="23"/>
  <c r="U110" i="23"/>
  <c r="Q110" i="23"/>
  <c r="Q112" i="23"/>
  <c r="U112" i="23"/>
  <c r="T112" i="23"/>
  <c r="Q8" i="27"/>
  <c r="U8" i="27"/>
  <c r="T8" i="27"/>
  <c r="Q56" i="27"/>
  <c r="T56" i="27"/>
  <c r="U56" i="27"/>
  <c r="T113" i="27"/>
  <c r="U113" i="27"/>
  <c r="Q113" i="27"/>
  <c r="Q47" i="27"/>
  <c r="T47" i="27"/>
  <c r="U47" i="27"/>
  <c r="Q116" i="27"/>
  <c r="U116" i="27"/>
  <c r="T116" i="27"/>
  <c r="Q67" i="27"/>
  <c r="U67" i="27"/>
  <c r="T67" i="27"/>
  <c r="Q54" i="27"/>
  <c r="T54" i="27"/>
  <c r="U54" i="27"/>
  <c r="Q12" i="27"/>
  <c r="T12" i="27"/>
  <c r="U12" i="27"/>
  <c r="Q69" i="27"/>
  <c r="T69" i="27"/>
  <c r="U69" i="27"/>
  <c r="Q99" i="27"/>
  <c r="T99" i="27"/>
  <c r="U99" i="27"/>
  <c r="Q62" i="27"/>
  <c r="T62" i="27"/>
  <c r="U62" i="27"/>
  <c r="U61" i="27"/>
  <c r="T61" i="27"/>
  <c r="Q61" i="27"/>
  <c r="U35" i="27"/>
  <c r="T35" i="27"/>
  <c r="Q35" i="27"/>
  <c r="U110" i="27"/>
  <c r="T110" i="27"/>
  <c r="Q110" i="27"/>
  <c r="U83" i="27"/>
  <c r="T83" i="27"/>
  <c r="Q83" i="27"/>
  <c r="U132" i="27"/>
  <c r="T132" i="27"/>
  <c r="Q132" i="27"/>
  <c r="U21" i="27"/>
  <c r="Q21" i="27"/>
  <c r="T21" i="27"/>
  <c r="Q14" i="27"/>
  <c r="U14" i="27"/>
  <c r="T14" i="27"/>
  <c r="T108" i="27"/>
  <c r="Q108" i="27"/>
  <c r="U108" i="27"/>
  <c r="U109" i="27"/>
  <c r="T109" i="27"/>
  <c r="Q109" i="27"/>
  <c r="T86" i="27"/>
  <c r="U86" i="27"/>
  <c r="Q86" i="27"/>
  <c r="U121" i="27"/>
  <c r="T121" i="27"/>
  <c r="Q121" i="27"/>
  <c r="Q7" i="27"/>
  <c r="U7" i="27"/>
  <c r="T7" i="27"/>
  <c r="Q52" i="27"/>
  <c r="T52" i="27"/>
  <c r="U52" i="27"/>
  <c r="T68" i="27"/>
  <c r="U68" i="27"/>
  <c r="Q68" i="27"/>
  <c r="U82" i="27"/>
  <c r="T82" i="27"/>
  <c r="Q82" i="27"/>
  <c r="U13" i="27"/>
  <c r="Q13" i="27"/>
  <c r="T13" i="27"/>
  <c r="T94" i="27"/>
  <c r="U94" i="27"/>
  <c r="Q94" i="27"/>
  <c r="U103" i="27"/>
  <c r="T103" i="27"/>
  <c r="Q103" i="27"/>
  <c r="T124" i="27"/>
  <c r="U124" i="27"/>
  <c r="Q124" i="27"/>
  <c r="T30" i="27"/>
  <c r="U30" i="27"/>
  <c r="Q30" i="27"/>
  <c r="T43" i="27"/>
  <c r="U43" i="27"/>
  <c r="Q43" i="27"/>
  <c r="Q106" i="27"/>
  <c r="T106" i="27"/>
  <c r="U106" i="27"/>
  <c r="Q63" i="27"/>
  <c r="T63" i="27"/>
  <c r="U63" i="27"/>
  <c r="Q96" i="27"/>
  <c r="T96" i="27"/>
  <c r="U96" i="27"/>
  <c r="Q41" i="27"/>
  <c r="T41" i="27"/>
  <c r="U41" i="27"/>
  <c r="T8" i="22"/>
  <c r="U8" i="22"/>
  <c r="Q8" i="22"/>
  <c r="U12" i="22"/>
  <c r="T12" i="22"/>
  <c r="Q12" i="22"/>
  <c r="Q60" i="22"/>
  <c r="U60" i="22"/>
  <c r="T60" i="22"/>
  <c r="T113" i="22"/>
  <c r="U113" i="22"/>
  <c r="Q113" i="22"/>
  <c r="T44" i="22"/>
  <c r="U44" i="22"/>
  <c r="Q44" i="22"/>
  <c r="Q25" i="22"/>
  <c r="U25" i="22"/>
  <c r="T25" i="22"/>
  <c r="V34" i="29"/>
  <c r="R34" i="29"/>
  <c r="R103" i="29"/>
  <c r="V103" i="29"/>
  <c r="R119" i="29"/>
  <c r="V119" i="29"/>
  <c r="V80" i="29"/>
  <c r="R80" i="29"/>
  <c r="V8" i="29"/>
  <c r="R8" i="29"/>
  <c r="T42" i="30"/>
  <c r="U42" i="30"/>
  <c r="Q42" i="30"/>
  <c r="Q5" i="30"/>
  <c r="T5" i="30"/>
  <c r="U5" i="30"/>
  <c r="U67" i="30"/>
  <c r="Q67" i="30"/>
  <c r="T67" i="30"/>
  <c r="U41" i="30"/>
  <c r="T41" i="30"/>
  <c r="Q41" i="30"/>
  <c r="Q37" i="30"/>
  <c r="T37" i="30"/>
  <c r="U37" i="30"/>
  <c r="U118" i="30"/>
  <c r="Q118" i="30"/>
  <c r="T118" i="30"/>
  <c r="T30" i="30"/>
  <c r="Q30" i="30"/>
  <c r="U30" i="30"/>
  <c r="Q9" i="30"/>
  <c r="T9" i="30"/>
  <c r="U9" i="30"/>
  <c r="T48" i="30"/>
  <c r="U48" i="30"/>
  <c r="Q48" i="30"/>
  <c r="U91" i="30"/>
  <c r="T91" i="30"/>
  <c r="Q91" i="30"/>
  <c r="T44" i="30"/>
  <c r="Q44" i="30"/>
  <c r="U44" i="30"/>
  <c r="Q11" i="30"/>
  <c r="U11" i="30"/>
  <c r="T11" i="30"/>
  <c r="Q125" i="30"/>
  <c r="U125" i="30"/>
  <c r="T125" i="30"/>
  <c r="U16" i="30"/>
  <c r="T16" i="30"/>
  <c r="Q16" i="30"/>
  <c r="U50" i="30"/>
  <c r="Q50" i="30"/>
  <c r="T50" i="30"/>
  <c r="Q23" i="30"/>
  <c r="T23" i="30"/>
  <c r="U23" i="30"/>
  <c r="Q87" i="30"/>
  <c r="T87" i="30"/>
  <c r="U87" i="30"/>
  <c r="U47" i="30"/>
  <c r="Q47" i="30"/>
  <c r="T47" i="30"/>
  <c r="T74" i="30"/>
  <c r="U74" i="30"/>
  <c r="Q74" i="30"/>
  <c r="T85" i="30"/>
  <c r="U85" i="30"/>
  <c r="Q85" i="30"/>
  <c r="Q99" i="30"/>
  <c r="U99" i="30"/>
  <c r="T99" i="30"/>
  <c r="U78" i="30"/>
  <c r="Q78" i="30"/>
  <c r="T78" i="30"/>
  <c r="Q94" i="30"/>
  <c r="T94" i="30"/>
  <c r="U94" i="30"/>
  <c r="U56" i="30"/>
  <c r="T56" i="30"/>
  <c r="Q56" i="30"/>
  <c r="Q92" i="30"/>
  <c r="T92" i="30"/>
  <c r="U92" i="30"/>
  <c r="U62" i="30"/>
  <c r="Q62" i="30"/>
  <c r="T62" i="30"/>
  <c r="Q120" i="30"/>
  <c r="U120" i="30"/>
  <c r="T120" i="30"/>
  <c r="T54" i="30"/>
  <c r="Q54" i="30"/>
  <c r="U54" i="30"/>
  <c r="T107" i="30"/>
  <c r="Q107" i="30"/>
  <c r="U107" i="30"/>
  <c r="T83" i="30"/>
  <c r="U83" i="30"/>
  <c r="Q83" i="30"/>
  <c r="T58" i="30"/>
  <c r="U58" i="30"/>
  <c r="Q58" i="30"/>
  <c r="T82" i="30"/>
  <c r="U82" i="30"/>
  <c r="Q82" i="30"/>
  <c r="U130" i="30"/>
  <c r="T130" i="30"/>
  <c r="Q130" i="30"/>
  <c r="U24" i="30"/>
  <c r="Q24" i="30"/>
  <c r="T24" i="30"/>
  <c r="T33" i="30"/>
  <c r="Q33" i="30"/>
  <c r="U33" i="30"/>
  <c r="Q32" i="32"/>
  <c r="U32" i="32"/>
  <c r="Q108" i="32"/>
  <c r="T108" i="32"/>
  <c r="U108" i="32"/>
  <c r="Q44" i="32"/>
  <c r="T44" i="32"/>
  <c r="U44" i="32"/>
  <c r="U25" i="32"/>
  <c r="Q25" i="32"/>
  <c r="T25" i="32"/>
  <c r="T48" i="32"/>
  <c r="U48" i="32"/>
  <c r="Q48" i="32"/>
  <c r="U99" i="32"/>
  <c r="Q99" i="32"/>
  <c r="T99" i="32"/>
  <c r="Q16" i="32"/>
  <c r="U16" i="32"/>
  <c r="T51" i="32"/>
  <c r="U51" i="32"/>
  <c r="Q51" i="32"/>
  <c r="T83" i="32"/>
  <c r="U83" i="32"/>
  <c r="Q83" i="32"/>
  <c r="V112" i="32"/>
  <c r="R112" i="32"/>
  <c r="V33" i="32"/>
  <c r="R33" i="32"/>
  <c r="V104" i="32"/>
  <c r="R104" i="32"/>
  <c r="V26" i="32"/>
  <c r="R26" i="32"/>
  <c r="V43" i="32"/>
  <c r="R43" i="32"/>
  <c r="T32" i="32"/>
  <c r="V32" i="32"/>
  <c r="R32" i="32"/>
  <c r="V29" i="32"/>
  <c r="R29" i="32"/>
  <c r="V66" i="32"/>
  <c r="R66" i="32"/>
  <c r="V129" i="32"/>
  <c r="R129" i="32"/>
  <c r="V124" i="30"/>
  <c r="R124" i="30"/>
  <c r="V125" i="30"/>
  <c r="R125" i="30"/>
  <c r="V55" i="30"/>
  <c r="R55" i="30"/>
  <c r="V18" i="30"/>
  <c r="R18" i="30"/>
  <c r="V35" i="30"/>
  <c r="R35" i="30"/>
  <c r="R68" i="30"/>
  <c r="V68" i="30"/>
  <c r="V44" i="30"/>
  <c r="R44" i="30"/>
  <c r="R86" i="30"/>
  <c r="V86" i="30"/>
  <c r="R32" i="30"/>
  <c r="V32" i="30"/>
  <c r="U41" i="26"/>
  <c r="T41" i="26"/>
  <c r="Q41" i="26"/>
  <c r="T81" i="26"/>
  <c r="U81" i="26"/>
  <c r="Q81" i="26"/>
  <c r="Q76" i="26"/>
  <c r="U76" i="26"/>
  <c r="T76" i="26"/>
  <c r="T60" i="26"/>
  <c r="Q60" i="26"/>
  <c r="U60" i="26"/>
  <c r="T19" i="26"/>
  <c r="U19" i="26"/>
  <c r="Q19" i="26"/>
  <c r="T119" i="26"/>
  <c r="Q119" i="26"/>
  <c r="U119" i="26"/>
  <c r="Q97" i="26"/>
  <c r="T97" i="26"/>
  <c r="U97" i="26"/>
  <c r="Q29" i="26"/>
  <c r="U29" i="26"/>
  <c r="T29" i="26"/>
  <c r="U93" i="23"/>
  <c r="Q93" i="23"/>
  <c r="T93" i="23"/>
  <c r="U100" i="23"/>
  <c r="Q100" i="23"/>
  <c r="T100" i="23"/>
  <c r="Q127" i="23"/>
  <c r="T127" i="23"/>
  <c r="U127" i="23"/>
  <c r="U27" i="23"/>
  <c r="T27" i="23"/>
  <c r="Q27" i="23"/>
  <c r="U8" i="23"/>
  <c r="U73" i="23"/>
  <c r="T73" i="23"/>
  <c r="Q73" i="23"/>
  <c r="Q74" i="23"/>
  <c r="U74" i="23"/>
  <c r="T74" i="23"/>
  <c r="T101" i="23"/>
  <c r="U101" i="23"/>
  <c r="Q101" i="23"/>
  <c r="U55" i="23"/>
  <c r="T55" i="23"/>
  <c r="Q55" i="23"/>
  <c r="T62" i="23"/>
  <c r="U62" i="23"/>
  <c r="Q62" i="23"/>
  <c r="Q64" i="24"/>
  <c r="U64" i="24"/>
  <c r="T64" i="24"/>
  <c r="Q20" i="24"/>
  <c r="U20" i="24"/>
  <c r="T20" i="24"/>
  <c r="Q66" i="24"/>
  <c r="U66" i="24"/>
  <c r="T66" i="24"/>
  <c r="Q51" i="24"/>
  <c r="T51" i="24"/>
  <c r="U51" i="24"/>
  <c r="Q127" i="24"/>
  <c r="U127" i="24"/>
  <c r="T127" i="24"/>
  <c r="U117" i="24"/>
  <c r="T117" i="24"/>
  <c r="Q117" i="24"/>
  <c r="U17" i="24"/>
  <c r="T17" i="24"/>
  <c r="Q17" i="24"/>
  <c r="Q81" i="24"/>
  <c r="U81" i="24"/>
  <c r="T81" i="24"/>
  <c r="Q106" i="24"/>
  <c r="U106" i="24"/>
  <c r="T106" i="24"/>
  <c r="T22" i="24"/>
  <c r="U22" i="24"/>
  <c r="Q22" i="24"/>
  <c r="U60" i="24"/>
  <c r="T60" i="24"/>
  <c r="Q60" i="24"/>
  <c r="Q96" i="24"/>
  <c r="U96" i="24"/>
  <c r="T96" i="24"/>
  <c r="U7" i="24"/>
  <c r="T7" i="24"/>
  <c r="Q7" i="24"/>
  <c r="T71" i="24"/>
  <c r="U71" i="24"/>
  <c r="Q71" i="24"/>
  <c r="Q37" i="24"/>
  <c r="U37" i="24"/>
  <c r="T37" i="24"/>
  <c r="Q107" i="24"/>
  <c r="T107" i="24"/>
  <c r="U107" i="24"/>
  <c r="T112" i="24"/>
  <c r="U112" i="24"/>
  <c r="Q112" i="24"/>
  <c r="U126" i="24"/>
  <c r="T126" i="24"/>
  <c r="Q126" i="24"/>
  <c r="Q16" i="24"/>
  <c r="T16" i="24"/>
  <c r="U16" i="24"/>
  <c r="T62" i="24"/>
  <c r="Q62" i="24"/>
  <c r="U62" i="24"/>
  <c r="Q50" i="24"/>
  <c r="T50" i="24"/>
  <c r="U50" i="24"/>
  <c r="Q43" i="24"/>
  <c r="U43" i="24"/>
  <c r="T43" i="24"/>
  <c r="U111" i="24"/>
  <c r="T111" i="24"/>
  <c r="Q111" i="24"/>
  <c r="T101" i="24"/>
  <c r="U101" i="24"/>
  <c r="Q101" i="24"/>
  <c r="Q9" i="24"/>
  <c r="U9" i="24"/>
  <c r="T9" i="24"/>
  <c r="Q73" i="24"/>
  <c r="U73" i="24"/>
  <c r="T73" i="24"/>
  <c r="U6" i="24"/>
  <c r="T6" i="24"/>
  <c r="Q6" i="24"/>
  <c r="T44" i="24"/>
  <c r="U44" i="24"/>
  <c r="Q44" i="24"/>
  <c r="T88" i="24"/>
  <c r="U88" i="24"/>
  <c r="Q88" i="24"/>
  <c r="Q63" i="24"/>
  <c r="U63" i="24"/>
  <c r="T63" i="24"/>
  <c r="Q29" i="24"/>
  <c r="U29" i="24"/>
  <c r="T29" i="24"/>
  <c r="U93" i="24"/>
  <c r="T93" i="24"/>
  <c r="Q93" i="24"/>
  <c r="U104" i="24"/>
  <c r="T104" i="24"/>
  <c r="Q104" i="24"/>
  <c r="U118" i="24"/>
  <c r="T118" i="24"/>
  <c r="Q118" i="24"/>
  <c r="V58" i="26"/>
  <c r="R58" i="26"/>
  <c r="R106" i="26"/>
  <c r="V106" i="26"/>
  <c r="V125" i="26"/>
  <c r="R125" i="26"/>
  <c r="V23" i="26"/>
  <c r="R23" i="26"/>
  <c r="R84" i="26"/>
  <c r="V84" i="26"/>
  <c r="V67" i="26"/>
  <c r="R67" i="26"/>
  <c r="R133" i="26"/>
  <c r="V133" i="26"/>
  <c r="V33" i="26"/>
  <c r="R33" i="26"/>
  <c r="R28" i="26"/>
  <c r="V28" i="26"/>
  <c r="V25" i="26"/>
  <c r="R25" i="26"/>
  <c r="R97" i="26"/>
  <c r="V97" i="26"/>
  <c r="R95" i="26"/>
  <c r="V95" i="26"/>
  <c r="V117" i="26"/>
  <c r="R117" i="26"/>
  <c r="V119" i="26"/>
  <c r="R119" i="26"/>
  <c r="V77" i="26"/>
  <c r="R77" i="26"/>
  <c r="R29" i="26"/>
  <c r="V29" i="26"/>
  <c r="R79" i="26"/>
  <c r="V79" i="26"/>
  <c r="R16" i="26"/>
  <c r="V16" i="26"/>
  <c r="R83" i="26"/>
  <c r="V83" i="26"/>
  <c r="R49" i="26"/>
  <c r="V49" i="26"/>
  <c r="V71" i="26"/>
  <c r="R71" i="26"/>
  <c r="R76" i="26"/>
  <c r="V76" i="26"/>
  <c r="R131" i="26"/>
  <c r="V131" i="26"/>
  <c r="V26" i="26"/>
  <c r="R26" i="26"/>
  <c r="R100" i="26"/>
  <c r="V100" i="26"/>
  <c r="R21" i="26"/>
  <c r="V21" i="26"/>
  <c r="R112" i="26"/>
  <c r="V112" i="26"/>
  <c r="V91" i="25"/>
  <c r="R91" i="25"/>
  <c r="V13" i="25"/>
  <c r="R13" i="25"/>
  <c r="R72" i="25"/>
  <c r="V72" i="25"/>
  <c r="V7" i="25"/>
  <c r="R7" i="25"/>
  <c r="V126" i="25"/>
  <c r="R126" i="25"/>
  <c r="R132" i="25"/>
  <c r="V132" i="25"/>
  <c r="R14" i="25"/>
  <c r="V14" i="25"/>
  <c r="V78" i="25"/>
  <c r="R78" i="25"/>
  <c r="V75" i="25"/>
  <c r="R75" i="25"/>
  <c r="R34" i="25"/>
  <c r="V34" i="25"/>
  <c r="V127" i="25"/>
  <c r="R127" i="25"/>
  <c r="R17" i="25"/>
  <c r="V17" i="25"/>
  <c r="V130" i="25"/>
  <c r="R130" i="25"/>
  <c r="V76" i="25"/>
  <c r="R76" i="25"/>
  <c r="R112" i="25"/>
  <c r="V112" i="25"/>
  <c r="R100" i="25"/>
  <c r="V100" i="25"/>
  <c r="R12" i="25"/>
  <c r="V12" i="25"/>
  <c r="V67" i="25"/>
  <c r="R67" i="25"/>
  <c r="V68" i="25"/>
  <c r="R68" i="25"/>
  <c r="R35" i="25"/>
  <c r="V35" i="25"/>
  <c r="R36" i="25"/>
  <c r="V36" i="25"/>
  <c r="R54" i="25"/>
  <c r="V54" i="25"/>
  <c r="V15" i="25"/>
  <c r="R15" i="25"/>
  <c r="R84" i="25"/>
  <c r="V84" i="25"/>
  <c r="V16" i="25"/>
  <c r="R16" i="25"/>
  <c r="V66" i="25"/>
  <c r="R66" i="25"/>
  <c r="R38" i="25"/>
  <c r="V38" i="25"/>
  <c r="R99" i="25"/>
  <c r="V99" i="25"/>
  <c r="R43" i="25"/>
  <c r="V43" i="25"/>
  <c r="R30" i="25"/>
  <c r="V30" i="25"/>
  <c r="T130" i="25"/>
  <c r="U130" i="25"/>
  <c r="Q130" i="25"/>
  <c r="T12" i="25"/>
  <c r="U12" i="25"/>
  <c r="Q12" i="25"/>
  <c r="T65" i="25"/>
  <c r="Q65" i="25"/>
  <c r="U65" i="25"/>
  <c r="Q79" i="25"/>
  <c r="U79" i="25"/>
  <c r="T79" i="25"/>
  <c r="T28" i="25"/>
  <c r="U28" i="25"/>
  <c r="Q28" i="25"/>
  <c r="U77" i="25"/>
  <c r="Q77" i="25"/>
  <c r="T77" i="25"/>
  <c r="Q126" i="25"/>
  <c r="U126" i="25"/>
  <c r="T126" i="25"/>
  <c r="T50" i="25"/>
  <c r="Q50" i="25"/>
  <c r="U50" i="25"/>
  <c r="U26" i="25"/>
  <c r="T26" i="25"/>
  <c r="Q26" i="25"/>
  <c r="U20" i="25"/>
  <c r="T20" i="25"/>
  <c r="Q20" i="25"/>
  <c r="U105" i="25"/>
  <c r="T105" i="25"/>
  <c r="Q105" i="25"/>
  <c r="T87" i="25"/>
  <c r="U87" i="25"/>
  <c r="Q87" i="25"/>
  <c r="Q15" i="25"/>
  <c r="U15" i="25"/>
  <c r="T15" i="25"/>
  <c r="T32" i="25"/>
  <c r="U32" i="25"/>
  <c r="Q32" i="25"/>
  <c r="Q64" i="25"/>
  <c r="T64" i="25"/>
  <c r="U64" i="25"/>
  <c r="U99" i="25"/>
  <c r="Q99" i="25"/>
  <c r="T99" i="25"/>
  <c r="Q8" i="25"/>
  <c r="T8" i="25"/>
  <c r="U8" i="25"/>
  <c r="Q69" i="25"/>
  <c r="T69" i="25"/>
  <c r="U69" i="25"/>
  <c r="U106" i="25"/>
  <c r="T106" i="25"/>
  <c r="Q106" i="25"/>
  <c r="Q36" i="25"/>
  <c r="U36" i="25"/>
  <c r="T36" i="25"/>
  <c r="U63" i="25"/>
  <c r="T63" i="25"/>
  <c r="Q63" i="25"/>
  <c r="U13" i="25"/>
  <c r="T13" i="25"/>
  <c r="Q13" i="25"/>
  <c r="U128" i="25"/>
  <c r="T128" i="25"/>
  <c r="Q128" i="25"/>
  <c r="Q24" i="25"/>
  <c r="U24" i="25"/>
  <c r="T24" i="25"/>
  <c r="U89" i="25"/>
  <c r="T89" i="25"/>
  <c r="Q89" i="25"/>
  <c r="U132" i="25"/>
  <c r="T132" i="25"/>
  <c r="Q132" i="25"/>
  <c r="Q52" i="25"/>
  <c r="U52" i="25"/>
  <c r="T52" i="25"/>
  <c r="U43" i="25"/>
  <c r="Q43" i="25"/>
  <c r="T43" i="25"/>
  <c r="U129" i="25"/>
  <c r="T129" i="25"/>
  <c r="Q129" i="25"/>
  <c r="U35" i="25"/>
  <c r="T35" i="25"/>
  <c r="Q35" i="25"/>
  <c r="Q41" i="25"/>
  <c r="U41" i="25"/>
  <c r="T41" i="25"/>
  <c r="Q62" i="25"/>
  <c r="U62" i="25"/>
  <c r="T62" i="25"/>
  <c r="T6" i="25"/>
  <c r="Q6" i="25"/>
  <c r="U6" i="25"/>
  <c r="U75" i="25"/>
  <c r="T75" i="25"/>
  <c r="Q75" i="25"/>
  <c r="Q108" i="25"/>
  <c r="T108" i="25"/>
  <c r="U108" i="25"/>
  <c r="T85" i="22"/>
  <c r="U85" i="22"/>
  <c r="Q85" i="22"/>
  <c r="V114" i="29"/>
  <c r="R114" i="29"/>
  <c r="V31" i="29"/>
  <c r="R31" i="29"/>
  <c r="V63" i="36"/>
  <c r="R63" i="36"/>
  <c r="V57" i="36"/>
  <c r="R57" i="36"/>
  <c r="V77" i="36"/>
  <c r="R77" i="36"/>
  <c r="R94" i="36"/>
  <c r="V94" i="36"/>
  <c r="R54" i="36"/>
  <c r="V54" i="36"/>
  <c r="R108" i="36"/>
  <c r="V108" i="36"/>
  <c r="R64" i="36"/>
  <c r="V64" i="36"/>
  <c r="R105" i="36"/>
  <c r="V105" i="36"/>
  <c r="R51" i="36"/>
  <c r="V51" i="36"/>
  <c r="R58" i="36"/>
  <c r="V58" i="36"/>
  <c r="V80" i="36"/>
  <c r="R80" i="36"/>
  <c r="V113" i="36"/>
  <c r="R113" i="36"/>
  <c r="R100" i="36"/>
  <c r="V100" i="36"/>
  <c r="V83" i="36"/>
  <c r="R83" i="36"/>
  <c r="R45" i="36"/>
  <c r="V45" i="36"/>
  <c r="R101" i="36"/>
  <c r="V101" i="36"/>
  <c r="V90" i="36"/>
  <c r="R90" i="36"/>
  <c r="R71" i="36"/>
  <c r="V71" i="36"/>
  <c r="R95" i="36"/>
  <c r="V95" i="36"/>
  <c r="R44" i="27"/>
  <c r="V44" i="27"/>
  <c r="V92" i="27"/>
  <c r="R92" i="27"/>
  <c r="R8" i="27"/>
  <c r="V8" i="27"/>
  <c r="R113" i="27"/>
  <c r="V113" i="27"/>
  <c r="R130" i="27"/>
  <c r="V130" i="27"/>
  <c r="R60" i="27"/>
  <c r="V60" i="27"/>
  <c r="V14" i="27"/>
  <c r="R14" i="27"/>
  <c r="R13" i="27"/>
  <c r="V13" i="27"/>
  <c r="R76" i="27"/>
  <c r="V76" i="27"/>
  <c r="V105" i="27"/>
  <c r="R105" i="27"/>
  <c r="V62" i="27"/>
  <c r="R62" i="27"/>
  <c r="V6" i="27"/>
  <c r="R6" i="27"/>
  <c r="V17" i="27"/>
  <c r="R17" i="27"/>
  <c r="V93" i="27"/>
  <c r="R93" i="27"/>
  <c r="R68" i="27"/>
  <c r="V68" i="27"/>
  <c r="R18" i="27"/>
  <c r="V18" i="27"/>
  <c r="R112" i="27"/>
  <c r="V112" i="27"/>
  <c r="R119" i="27"/>
  <c r="V119" i="27"/>
  <c r="V74" i="27"/>
  <c r="R74" i="27"/>
  <c r="R131" i="27"/>
  <c r="V131" i="27"/>
  <c r="V122" i="27"/>
  <c r="R122" i="27"/>
  <c r="R37" i="27"/>
  <c r="V37" i="27"/>
  <c r="R104" i="27"/>
  <c r="V104" i="27"/>
  <c r="R91" i="27"/>
  <c r="V91" i="27"/>
  <c r="R89" i="27"/>
  <c r="V89" i="27"/>
  <c r="R20" i="27"/>
  <c r="V20" i="27"/>
  <c r="U10" i="32"/>
  <c r="T77" i="32"/>
  <c r="U77" i="32"/>
  <c r="Q77" i="32"/>
  <c r="V103" i="32"/>
  <c r="R103" i="32"/>
  <c r="V132" i="32"/>
  <c r="R132" i="32"/>
  <c r="V126" i="32"/>
  <c r="R126" i="32"/>
  <c r="R102" i="30"/>
  <c r="V102" i="30"/>
  <c r="R71" i="30"/>
  <c r="V71" i="30"/>
  <c r="U131" i="26"/>
  <c r="T131" i="26"/>
  <c r="Q131" i="26"/>
  <c r="U7" i="26"/>
  <c r="T21" i="26"/>
  <c r="Q123" i="23"/>
  <c r="U123" i="23"/>
  <c r="T123" i="23"/>
  <c r="Q75" i="23"/>
  <c r="T75" i="23"/>
  <c r="U75" i="23"/>
  <c r="U88" i="23"/>
  <c r="Q88" i="23"/>
  <c r="T88" i="23"/>
  <c r="Q122" i="23"/>
  <c r="T122" i="23"/>
  <c r="U122" i="23"/>
  <c r="V64" i="30"/>
  <c r="U51" i="22"/>
  <c r="T51" i="22"/>
  <c r="Q51" i="22"/>
  <c r="Q109" i="22"/>
  <c r="T109" i="22"/>
  <c r="U109" i="22"/>
  <c r="V118" i="29"/>
  <c r="R118" i="29"/>
  <c r="R83" i="29"/>
  <c r="V83" i="29"/>
  <c r="V69" i="29"/>
  <c r="R69" i="29"/>
  <c r="U90" i="32"/>
  <c r="Q90" i="32"/>
  <c r="T90" i="32"/>
  <c r="V111" i="32"/>
  <c r="R111" i="32"/>
  <c r="V28" i="32"/>
  <c r="R28" i="32"/>
  <c r="T100" i="36"/>
  <c r="U100" i="36"/>
  <c r="Q100" i="36"/>
  <c r="U79" i="36"/>
  <c r="Q79" i="36"/>
  <c r="T79" i="36"/>
  <c r="U107" i="36"/>
  <c r="Q107" i="36"/>
  <c r="T107" i="36"/>
  <c r="Q48" i="36"/>
  <c r="T48" i="36"/>
  <c r="U48" i="36"/>
  <c r="T84" i="36"/>
  <c r="U84" i="36"/>
  <c r="Q84" i="36"/>
  <c r="U94" i="36"/>
  <c r="Q94" i="36"/>
  <c r="T94" i="36"/>
  <c r="Q83" i="36"/>
  <c r="T83" i="36"/>
  <c r="U83" i="36"/>
  <c r="T61" i="36"/>
  <c r="Q61" i="36"/>
  <c r="U61" i="36"/>
  <c r="T113" i="36"/>
  <c r="U113" i="36"/>
  <c r="Q113" i="36"/>
  <c r="Q118" i="35"/>
  <c r="T118" i="35"/>
  <c r="U118" i="35"/>
  <c r="T56" i="35"/>
  <c r="U56" i="35"/>
  <c r="Q56" i="35"/>
  <c r="T61" i="35"/>
  <c r="Q61" i="35"/>
  <c r="U61" i="35"/>
  <c r="Q52" i="35"/>
  <c r="T52" i="35"/>
  <c r="U52" i="35"/>
  <c r="U120" i="35"/>
  <c r="Q120" i="35"/>
  <c r="T120" i="35"/>
  <c r="Q85" i="35"/>
  <c r="T85" i="35"/>
  <c r="U85" i="35"/>
  <c r="V111" i="30"/>
  <c r="R111" i="30"/>
  <c r="V89" i="30"/>
  <c r="R89" i="30"/>
  <c r="V96" i="30"/>
  <c r="R96" i="30"/>
  <c r="Q13" i="26"/>
  <c r="U13" i="26"/>
  <c r="T13" i="26"/>
  <c r="T93" i="26"/>
  <c r="U93" i="26"/>
  <c r="Q93" i="26"/>
  <c r="U100" i="26"/>
  <c r="T100" i="26"/>
  <c r="Q100" i="26"/>
  <c r="T90" i="23"/>
  <c r="U90" i="23"/>
  <c r="Q90" i="23"/>
  <c r="U20" i="31"/>
  <c r="Q20" i="31"/>
  <c r="T20" i="31"/>
  <c r="Q123" i="31"/>
  <c r="T123" i="31"/>
  <c r="U123" i="31"/>
  <c r="Q79" i="31"/>
  <c r="U79" i="31"/>
  <c r="T79" i="31"/>
  <c r="U24" i="31"/>
  <c r="Q24" i="31"/>
  <c r="T24" i="31"/>
  <c r="U31" i="31"/>
  <c r="Q31" i="31"/>
  <c r="T31" i="31"/>
  <c r="U104" i="31"/>
  <c r="Q104" i="31"/>
  <c r="T104" i="31"/>
  <c r="T130" i="31"/>
  <c r="Q130" i="31"/>
  <c r="U130" i="31"/>
  <c r="Q63" i="31"/>
  <c r="T63" i="31"/>
  <c r="U63" i="31"/>
  <c r="U5" i="31"/>
  <c r="Q5" i="31"/>
  <c r="T5" i="31"/>
  <c r="T124" i="31"/>
  <c r="U124" i="31"/>
  <c r="Q124" i="31"/>
  <c r="T94" i="31"/>
  <c r="Q94" i="31"/>
  <c r="U94" i="31"/>
  <c r="V20" i="29"/>
  <c r="R20" i="29"/>
  <c r="R32" i="23"/>
  <c r="V32" i="23"/>
  <c r="R39" i="23"/>
  <c r="V39" i="23"/>
  <c r="R19" i="23"/>
  <c r="V19" i="23"/>
  <c r="V24" i="23"/>
  <c r="R24" i="23"/>
  <c r="R91" i="23"/>
  <c r="V91" i="23"/>
  <c r="R123" i="23"/>
  <c r="V123" i="23"/>
  <c r="V85" i="23"/>
  <c r="R85" i="23"/>
  <c r="V42" i="23"/>
  <c r="R42" i="23"/>
  <c r="V127" i="23"/>
  <c r="R127" i="23"/>
  <c r="V9" i="23"/>
  <c r="R9" i="23"/>
  <c r="R29" i="23"/>
  <c r="V29" i="23"/>
  <c r="R121" i="32"/>
  <c r="V121" i="32"/>
  <c r="V109" i="30"/>
  <c r="R109" i="30"/>
  <c r="Q51" i="26"/>
  <c r="T51" i="26"/>
  <c r="U51" i="26"/>
  <c r="R85" i="24"/>
  <c r="V85" i="24"/>
  <c r="R41" i="24"/>
  <c r="V41" i="24"/>
  <c r="R30" i="24"/>
  <c r="V30" i="24"/>
  <c r="R31" i="24"/>
  <c r="V31" i="24"/>
  <c r="V91" i="24"/>
  <c r="R91" i="24"/>
  <c r="R69" i="24"/>
  <c r="V69" i="24"/>
  <c r="R25" i="24"/>
  <c r="V25" i="24"/>
  <c r="R68" i="24"/>
  <c r="V68" i="24"/>
  <c r="V104" i="24"/>
  <c r="R104" i="24"/>
  <c r="R123" i="24"/>
  <c r="V123" i="24"/>
  <c r="R13" i="24"/>
  <c r="V13" i="24"/>
  <c r="V129" i="24"/>
  <c r="R129" i="24"/>
  <c r="R129" i="22"/>
  <c r="V129" i="22"/>
  <c r="R50" i="22"/>
  <c r="V50" i="22"/>
  <c r="R6" i="22"/>
  <c r="V6" i="22"/>
  <c r="R107" i="22"/>
  <c r="V107" i="22"/>
  <c r="V49" i="22"/>
  <c r="R49" i="22"/>
  <c r="R109" i="22"/>
  <c r="V109" i="22"/>
  <c r="R31" i="22"/>
  <c r="V31" i="22"/>
  <c r="V75" i="22"/>
  <c r="R75" i="22"/>
  <c r="Q42" i="22"/>
  <c r="U42" i="22"/>
  <c r="T42" i="22"/>
  <c r="Q119" i="22"/>
  <c r="T119" i="22"/>
  <c r="U119" i="22"/>
  <c r="U33" i="22"/>
  <c r="T33" i="22"/>
  <c r="Q33" i="22"/>
  <c r="T58" i="22"/>
  <c r="U58" i="22"/>
  <c r="Q58" i="22"/>
  <c r="Q131" i="32"/>
  <c r="T131" i="32"/>
  <c r="U131" i="32"/>
  <c r="T104" i="32"/>
  <c r="U104" i="32"/>
  <c r="Q104" i="32"/>
  <c r="U107" i="32"/>
  <c r="Q107" i="32"/>
  <c r="T107" i="32"/>
  <c r="V110" i="32"/>
  <c r="R110" i="32"/>
  <c r="R106" i="32"/>
  <c r="V106" i="32"/>
  <c r="Q44" i="26"/>
  <c r="T44" i="26"/>
  <c r="U44" i="26"/>
  <c r="U66" i="26"/>
  <c r="T66" i="26"/>
  <c r="Q66" i="26"/>
  <c r="U52" i="26"/>
  <c r="T52" i="26"/>
  <c r="Q52" i="26"/>
  <c r="Q123" i="26"/>
  <c r="T123" i="26"/>
  <c r="U123" i="26"/>
  <c r="U60" i="23"/>
  <c r="Q60" i="23"/>
  <c r="T60" i="23"/>
  <c r="U33" i="23"/>
  <c r="Q33" i="23"/>
  <c r="T33" i="23"/>
  <c r="T74" i="29"/>
  <c r="Q74" i="29"/>
  <c r="U74" i="29"/>
  <c r="T68" i="29"/>
  <c r="Q68" i="29"/>
  <c r="U68" i="29"/>
  <c r="Q48" i="29"/>
  <c r="U48" i="29"/>
  <c r="T48" i="29"/>
  <c r="Q92" i="29"/>
  <c r="T92" i="29"/>
  <c r="U92" i="29"/>
  <c r="U22" i="29"/>
  <c r="T22" i="29"/>
  <c r="Q22" i="29"/>
  <c r="U109" i="29"/>
  <c r="T109" i="29"/>
  <c r="Q109" i="29"/>
  <c r="U75" i="29"/>
  <c r="T75" i="29"/>
  <c r="Q75" i="29"/>
  <c r="Q71" i="29"/>
  <c r="U71" i="29"/>
  <c r="T71" i="29"/>
  <c r="U101" i="29"/>
  <c r="T101" i="29"/>
  <c r="Q101" i="29"/>
  <c r="Q114" i="29"/>
  <c r="T114" i="29"/>
  <c r="U114" i="29"/>
  <c r="R99" i="31"/>
  <c r="V99" i="31"/>
  <c r="V128" i="31"/>
  <c r="R128" i="31"/>
  <c r="V74" i="31"/>
  <c r="R74" i="31"/>
  <c r="V17" i="31"/>
  <c r="R17" i="31"/>
  <c r="V18" i="31"/>
  <c r="R18" i="31"/>
  <c r="R107" i="31"/>
  <c r="V107" i="31"/>
  <c r="R73" i="29"/>
  <c r="V73" i="29"/>
  <c r="R96" i="29"/>
  <c r="V96" i="29"/>
  <c r="V46" i="35"/>
  <c r="R46" i="35"/>
  <c r="R54" i="35"/>
  <c r="V54" i="35"/>
  <c r="V120" i="35"/>
  <c r="R120" i="35"/>
  <c r="V133" i="35"/>
  <c r="R133" i="35"/>
  <c r="V129" i="35"/>
  <c r="R129" i="35"/>
  <c r="V106" i="35"/>
  <c r="R106" i="35"/>
  <c r="R75" i="35"/>
  <c r="V75" i="35"/>
  <c r="V128" i="30"/>
  <c r="R128" i="30"/>
  <c r="Q82" i="26"/>
  <c r="U82" i="26"/>
  <c r="T82" i="26"/>
  <c r="Q29" i="27"/>
  <c r="U29" i="27"/>
  <c r="T29" i="27"/>
  <c r="U32" i="27"/>
  <c r="T32" i="27"/>
  <c r="Q32" i="27"/>
  <c r="Q19" i="27"/>
  <c r="U19" i="27"/>
  <c r="T19" i="27"/>
  <c r="U104" i="27"/>
  <c r="Q104" i="27"/>
  <c r="T104" i="27"/>
  <c r="Q65" i="27"/>
  <c r="T65" i="27"/>
  <c r="U65" i="27"/>
  <c r="U126" i="27"/>
  <c r="T126" i="27"/>
  <c r="Q126" i="27"/>
  <c r="Q131" i="27"/>
  <c r="T131" i="27"/>
  <c r="U131" i="27"/>
  <c r="T112" i="27"/>
  <c r="U112" i="27"/>
  <c r="Q112" i="27"/>
  <c r="Q22" i="27"/>
  <c r="U22" i="27"/>
  <c r="T22" i="27"/>
  <c r="V27" i="29"/>
  <c r="R27" i="29"/>
  <c r="Q52" i="30"/>
  <c r="T52" i="30"/>
  <c r="U52" i="30"/>
  <c r="T93" i="30"/>
  <c r="U93" i="30"/>
  <c r="Q93" i="30"/>
  <c r="Q84" i="30"/>
  <c r="T84" i="30"/>
  <c r="U84" i="30"/>
  <c r="T45" i="30"/>
  <c r="U45" i="30"/>
  <c r="Q45" i="30"/>
  <c r="Q119" i="30"/>
  <c r="T119" i="30"/>
  <c r="U119" i="30"/>
  <c r="T10" i="30"/>
  <c r="U10" i="30"/>
  <c r="Q10" i="30"/>
  <c r="Q51" i="30"/>
  <c r="U51" i="30"/>
  <c r="T51" i="30"/>
  <c r="Q133" i="30"/>
  <c r="T133" i="30"/>
  <c r="U133" i="30"/>
  <c r="Q28" i="30"/>
  <c r="U28" i="30"/>
  <c r="T28" i="30"/>
  <c r="T55" i="30"/>
  <c r="U55" i="30"/>
  <c r="Q55" i="30"/>
  <c r="Q31" i="32"/>
  <c r="T31" i="32"/>
  <c r="U31" i="32"/>
  <c r="R30" i="32"/>
  <c r="V30" i="32"/>
  <c r="R50" i="32"/>
  <c r="V50" i="32"/>
  <c r="V121" i="30"/>
  <c r="R121" i="30"/>
  <c r="R29" i="30"/>
  <c r="V29" i="30"/>
  <c r="V99" i="30"/>
  <c r="R99" i="30"/>
  <c r="U99" i="26"/>
  <c r="T99" i="26"/>
  <c r="Q99" i="26"/>
  <c r="U22" i="26"/>
  <c r="T22" i="26"/>
  <c r="Q22" i="26"/>
  <c r="U128" i="23"/>
  <c r="T128" i="23"/>
  <c r="Q128" i="23"/>
  <c r="Q32" i="24"/>
  <c r="T32" i="24"/>
  <c r="U32" i="24"/>
  <c r="U34" i="24"/>
  <c r="T34" i="24"/>
  <c r="Q34" i="24"/>
  <c r="Q99" i="24"/>
  <c r="T99" i="24"/>
  <c r="U99" i="24"/>
  <c r="Q28" i="24"/>
  <c r="U28" i="24"/>
  <c r="T28" i="24"/>
  <c r="U21" i="24"/>
  <c r="T21" i="24"/>
  <c r="Q21" i="24"/>
  <c r="T18" i="24"/>
  <c r="Q18" i="24"/>
  <c r="U18" i="24"/>
  <c r="U58" i="24"/>
  <c r="T58" i="24"/>
  <c r="Q58" i="24"/>
  <c r="Q109" i="24"/>
  <c r="U109" i="24"/>
  <c r="T109" i="24"/>
  <c r="T77" i="24"/>
  <c r="U77" i="24"/>
  <c r="Q77" i="24"/>
  <c r="Q102" i="24"/>
  <c r="U102" i="24"/>
  <c r="T102" i="24"/>
  <c r="R48" i="26"/>
  <c r="V48" i="26"/>
  <c r="V132" i="26"/>
  <c r="R132" i="26"/>
  <c r="V92" i="26"/>
  <c r="R92" i="26"/>
  <c r="V20" i="26"/>
  <c r="R20" i="26"/>
  <c r="V43" i="26"/>
  <c r="R43" i="26"/>
  <c r="V13" i="26"/>
  <c r="R13" i="26"/>
  <c r="V82" i="26"/>
  <c r="R82" i="26"/>
  <c r="R96" i="25"/>
  <c r="V96" i="25"/>
  <c r="R125" i="25"/>
  <c r="V125" i="25"/>
  <c r="V8" i="25"/>
  <c r="R8" i="25"/>
  <c r="V64" i="25"/>
  <c r="R64" i="25"/>
  <c r="V37" i="25"/>
  <c r="R37" i="25"/>
  <c r="V90" i="25"/>
  <c r="R90" i="25"/>
  <c r="R109" i="25"/>
  <c r="V109" i="25"/>
  <c r="R110" i="25"/>
  <c r="V110" i="25"/>
  <c r="V26" i="25"/>
  <c r="R26" i="25"/>
  <c r="V20" i="25"/>
  <c r="R20" i="25"/>
  <c r="V104" i="25"/>
  <c r="R104" i="25"/>
  <c r="R107" i="25"/>
  <c r="V107" i="25"/>
  <c r="V87" i="25"/>
  <c r="R87" i="25"/>
  <c r="R65" i="25"/>
  <c r="V65" i="25"/>
  <c r="V93" i="25"/>
  <c r="R93" i="25"/>
  <c r="Q84" i="25"/>
  <c r="U84" i="25"/>
  <c r="T84" i="25"/>
  <c r="Q33" i="25"/>
  <c r="T33" i="25"/>
  <c r="U33" i="25"/>
  <c r="U40" i="25"/>
  <c r="Q40" i="25"/>
  <c r="T40" i="25"/>
  <c r="Q98" i="25"/>
  <c r="T98" i="25"/>
  <c r="U98" i="25"/>
  <c r="Q37" i="25"/>
  <c r="U37" i="25"/>
  <c r="T37" i="25"/>
  <c r="T78" i="25"/>
  <c r="U78" i="25"/>
  <c r="Q78" i="25"/>
  <c r="T61" i="25"/>
  <c r="Q61" i="25"/>
  <c r="U61" i="25"/>
  <c r="U10" i="25"/>
  <c r="T10" i="25"/>
  <c r="Q10" i="25"/>
  <c r="R128" i="36"/>
  <c r="V128" i="36"/>
  <c r="R103" i="36"/>
  <c r="V103" i="36"/>
  <c r="R110" i="36"/>
  <c r="V110" i="36"/>
  <c r="V112" i="36"/>
  <c r="R112" i="36"/>
  <c r="V99" i="36"/>
  <c r="R99" i="36"/>
  <c r="R68" i="36"/>
  <c r="V68" i="36"/>
  <c r="R52" i="36"/>
  <c r="V52" i="36"/>
  <c r="R97" i="36"/>
  <c r="V97" i="36"/>
  <c r="V59" i="27"/>
  <c r="R59" i="27"/>
  <c r="V103" i="27"/>
  <c r="R103" i="27"/>
  <c r="V118" i="27"/>
  <c r="R118" i="27"/>
  <c r="R106" i="27"/>
  <c r="V106" i="27"/>
  <c r="R23" i="27"/>
  <c r="V23" i="27"/>
  <c r="V97" i="27"/>
  <c r="R97" i="27"/>
  <c r="R64" i="27"/>
  <c r="V64" i="27"/>
  <c r="V132" i="27"/>
  <c r="R132" i="27"/>
  <c r="R121" i="27"/>
  <c r="V121" i="27"/>
  <c r="V66" i="27"/>
  <c r="R66" i="27"/>
  <c r="V75" i="27"/>
  <c r="R75" i="27"/>
  <c r="V22" i="27"/>
  <c r="R22" i="27"/>
  <c r="R28" i="27"/>
  <c r="V28" i="27"/>
  <c r="R125" i="27"/>
  <c r="V125" i="27"/>
  <c r="V110" i="27"/>
  <c r="R110" i="27"/>
  <c r="T45" i="32"/>
  <c r="Q45" i="32"/>
  <c r="U45" i="32"/>
  <c r="V25" i="30"/>
  <c r="R25" i="30"/>
  <c r="V20" i="30"/>
  <c r="R20" i="30"/>
  <c r="V121" i="3"/>
  <c r="U78" i="10"/>
  <c r="T6" i="18"/>
  <c r="Q6" i="22"/>
  <c r="U6" i="22"/>
  <c r="T6" i="22"/>
  <c r="U128" i="22"/>
  <c r="Q128" i="22"/>
  <c r="T128" i="22"/>
  <c r="T29" i="22"/>
  <c r="U29" i="22"/>
  <c r="Q29" i="22"/>
  <c r="T130" i="22"/>
  <c r="Q130" i="22"/>
  <c r="U130" i="22"/>
  <c r="Q87" i="22"/>
  <c r="U87" i="22"/>
  <c r="T87" i="22"/>
  <c r="V100" i="29"/>
  <c r="R100" i="29"/>
  <c r="R38" i="29"/>
  <c r="V38" i="29"/>
  <c r="R95" i="29"/>
  <c r="V95" i="29"/>
  <c r="R43" i="29"/>
  <c r="V43" i="29"/>
  <c r="R36" i="29"/>
  <c r="V36" i="29"/>
  <c r="R78" i="29"/>
  <c r="V78" i="29"/>
  <c r="V22" i="29"/>
  <c r="R22" i="29"/>
  <c r="V33" i="29"/>
  <c r="R33" i="29"/>
  <c r="V60" i="29"/>
  <c r="R60" i="29"/>
  <c r="Q12" i="32"/>
  <c r="U12" i="32"/>
  <c r="Q114" i="32"/>
  <c r="T114" i="32"/>
  <c r="U114" i="32"/>
  <c r="U126" i="32"/>
  <c r="Q126" i="32"/>
  <c r="T126" i="32"/>
  <c r="Q53" i="32"/>
  <c r="U53" i="32"/>
  <c r="T21" i="32"/>
  <c r="U21" i="32"/>
  <c r="Q21" i="32"/>
  <c r="T18" i="32"/>
  <c r="Q18" i="32"/>
  <c r="U18" i="32"/>
  <c r="T79" i="32"/>
  <c r="Q79" i="32"/>
  <c r="U79" i="32"/>
  <c r="Q129" i="32"/>
  <c r="U129" i="32"/>
  <c r="T129" i="32"/>
  <c r="R46" i="32"/>
  <c r="V46" i="32"/>
  <c r="R86" i="32"/>
  <c r="V86" i="32"/>
  <c r="V68" i="32"/>
  <c r="R68" i="32"/>
  <c r="R96" i="32"/>
  <c r="V96" i="32"/>
  <c r="R9" i="32"/>
  <c r="V9" i="32"/>
  <c r="V19" i="32"/>
  <c r="R19" i="32"/>
  <c r="R89" i="32"/>
  <c r="V89" i="32"/>
  <c r="T27" i="32"/>
  <c r="V27" i="32"/>
  <c r="R27" i="32"/>
  <c r="U99" i="36"/>
  <c r="Q99" i="36"/>
  <c r="T99" i="36"/>
  <c r="T65" i="36"/>
  <c r="Q65" i="36"/>
  <c r="U65" i="36"/>
  <c r="Q46" i="36"/>
  <c r="U46" i="36"/>
  <c r="T46" i="36"/>
  <c r="U60" i="36"/>
  <c r="Q60" i="36"/>
  <c r="T86" i="36"/>
  <c r="U86" i="36"/>
  <c r="Q86" i="36"/>
  <c r="U101" i="36"/>
  <c r="Q101" i="36"/>
  <c r="T101" i="36"/>
  <c r="U131" i="36"/>
  <c r="Q131" i="36"/>
  <c r="T131" i="36"/>
  <c r="U97" i="36"/>
  <c r="Q97" i="36"/>
  <c r="T97" i="36"/>
  <c r="Q127" i="36"/>
  <c r="T127" i="36"/>
  <c r="U127" i="36"/>
  <c r="Q128" i="36"/>
  <c r="U128" i="36"/>
  <c r="T128" i="36"/>
  <c r="Q116" i="36"/>
  <c r="U116" i="36"/>
  <c r="T116" i="36"/>
  <c r="Q88" i="36"/>
  <c r="U88" i="36"/>
  <c r="T88" i="36"/>
  <c r="Q121" i="36"/>
  <c r="T121" i="36"/>
  <c r="U121" i="36"/>
  <c r="T57" i="36"/>
  <c r="Q57" i="36"/>
  <c r="U57" i="36"/>
  <c r="Q108" i="36"/>
  <c r="U108" i="36"/>
  <c r="T108" i="36"/>
  <c r="U95" i="36"/>
  <c r="Q95" i="36"/>
  <c r="T95" i="36"/>
  <c r="U82" i="36"/>
  <c r="T82" i="36"/>
  <c r="Q82" i="36"/>
  <c r="U81" i="36"/>
  <c r="Q81" i="36"/>
  <c r="T81" i="36"/>
  <c r="U70" i="36"/>
  <c r="Q70" i="36"/>
  <c r="T70" i="36"/>
  <c r="Q93" i="36"/>
  <c r="T93" i="36"/>
  <c r="U93" i="36"/>
  <c r="U75" i="36"/>
  <c r="Q75" i="36"/>
  <c r="T75" i="36"/>
  <c r="U125" i="36"/>
  <c r="Q125" i="36"/>
  <c r="T125" i="36"/>
  <c r="Q71" i="36"/>
  <c r="T71" i="36"/>
  <c r="U71" i="36"/>
  <c r="Q126" i="36"/>
  <c r="T126" i="36"/>
  <c r="U126" i="36"/>
  <c r="Q49" i="35"/>
  <c r="U49" i="35"/>
  <c r="T49" i="35"/>
  <c r="U94" i="35"/>
  <c r="Q94" i="35"/>
  <c r="T94" i="35"/>
  <c r="T108" i="35"/>
  <c r="U108" i="35"/>
  <c r="Q108" i="35"/>
  <c r="Q75" i="35"/>
  <c r="U75" i="35"/>
  <c r="T75" i="35"/>
  <c r="Q93" i="35"/>
  <c r="T93" i="35"/>
  <c r="U93" i="35"/>
  <c r="Q123" i="35"/>
  <c r="T123" i="35"/>
  <c r="U123" i="35"/>
  <c r="U77" i="35"/>
  <c r="T77" i="35"/>
  <c r="Q77" i="35"/>
  <c r="Q97" i="35"/>
  <c r="T97" i="35"/>
  <c r="U97" i="35"/>
  <c r="T89" i="35"/>
  <c r="U89" i="35"/>
  <c r="Q89" i="35"/>
  <c r="T80" i="35"/>
  <c r="U80" i="35"/>
  <c r="Q80" i="35"/>
  <c r="Q114" i="35"/>
  <c r="U114" i="35"/>
  <c r="T114" i="35"/>
  <c r="Q107" i="35"/>
  <c r="T107" i="35"/>
  <c r="U107" i="35"/>
  <c r="T71" i="35"/>
  <c r="Q71" i="35"/>
  <c r="U71" i="35"/>
  <c r="U105" i="35"/>
  <c r="Q105" i="35"/>
  <c r="T105" i="35"/>
  <c r="U46" i="35"/>
  <c r="T46" i="35"/>
  <c r="Q46" i="35"/>
  <c r="R73" i="30"/>
  <c r="V73" i="30"/>
  <c r="R38" i="30"/>
  <c r="V38" i="30"/>
  <c r="R49" i="30"/>
  <c r="V49" i="30"/>
  <c r="V62" i="30"/>
  <c r="R62" i="30"/>
  <c r="V97" i="30"/>
  <c r="R97" i="30"/>
  <c r="V132" i="30"/>
  <c r="R132" i="30"/>
  <c r="R110" i="30"/>
  <c r="V110" i="30"/>
  <c r="V36" i="30"/>
  <c r="R36" i="30"/>
  <c r="V122" i="30"/>
  <c r="R122" i="30"/>
  <c r="Q122" i="26"/>
  <c r="U122" i="26"/>
  <c r="T122" i="26"/>
  <c r="U10" i="26"/>
  <c r="Q10" i="26"/>
  <c r="T10" i="26"/>
  <c r="T68" i="26"/>
  <c r="U68" i="26"/>
  <c r="Q68" i="26"/>
  <c r="U56" i="26"/>
  <c r="T56" i="26"/>
  <c r="Q56" i="26"/>
  <c r="U40" i="26"/>
  <c r="T40" i="26"/>
  <c r="Q40" i="26"/>
  <c r="Q109" i="26"/>
  <c r="T109" i="26"/>
  <c r="U109" i="26"/>
  <c r="U30" i="26"/>
  <c r="T30" i="26"/>
  <c r="Q30" i="26"/>
  <c r="Q21" i="23"/>
  <c r="U21" i="23"/>
  <c r="T21" i="23"/>
  <c r="Q94" i="23"/>
  <c r="T94" i="23"/>
  <c r="U94" i="23"/>
  <c r="Q19" i="23"/>
  <c r="U19" i="23"/>
  <c r="T19" i="23"/>
  <c r="Q40" i="23"/>
  <c r="U40" i="23"/>
  <c r="T40" i="23"/>
  <c r="T71" i="23"/>
  <c r="Q71" i="23"/>
  <c r="U71" i="23"/>
  <c r="T107" i="23"/>
  <c r="Q107" i="23"/>
  <c r="U107" i="23"/>
  <c r="T50" i="23"/>
  <c r="U50" i="23"/>
  <c r="Q50" i="23"/>
  <c r="U68" i="23"/>
  <c r="Q68" i="23"/>
  <c r="T68" i="23"/>
  <c r="U115" i="23"/>
  <c r="Q115" i="23"/>
  <c r="T115" i="23"/>
  <c r="U13" i="23"/>
  <c r="T13" i="23"/>
  <c r="Q13" i="23"/>
  <c r="U102" i="23"/>
  <c r="T102" i="23"/>
  <c r="Q102" i="23"/>
  <c r="U96" i="23"/>
  <c r="T96" i="23"/>
  <c r="Q96" i="23"/>
  <c r="Q129" i="31"/>
  <c r="T129" i="31"/>
  <c r="U129" i="31"/>
  <c r="U125" i="31"/>
  <c r="Q125" i="31"/>
  <c r="T125" i="31"/>
  <c r="T81" i="31"/>
  <c r="U81" i="31"/>
  <c r="Q81" i="31"/>
  <c r="U68" i="31"/>
  <c r="T68" i="31"/>
  <c r="Q68" i="31"/>
  <c r="T72" i="31"/>
  <c r="U72" i="31"/>
  <c r="Q72" i="31"/>
  <c r="U77" i="31"/>
  <c r="Q77" i="31"/>
  <c r="T77" i="31"/>
  <c r="Q67" i="31"/>
  <c r="T67" i="31"/>
  <c r="U67" i="31"/>
  <c r="Q131" i="31"/>
  <c r="T131" i="31"/>
  <c r="U131" i="31"/>
  <c r="U14" i="31"/>
  <c r="Q14" i="31"/>
  <c r="T14" i="31"/>
  <c r="T103" i="31"/>
  <c r="U103" i="31"/>
  <c r="Q103" i="31"/>
  <c r="T37" i="31"/>
  <c r="U37" i="31"/>
  <c r="Q37" i="31"/>
  <c r="U62" i="31"/>
  <c r="Q62" i="31"/>
  <c r="T62" i="31"/>
  <c r="U120" i="31"/>
  <c r="Q120" i="31"/>
  <c r="T120" i="31"/>
  <c r="Q58" i="31"/>
  <c r="U58" i="31"/>
  <c r="T58" i="31"/>
  <c r="T64" i="31"/>
  <c r="U64" i="31"/>
  <c r="Q64" i="31"/>
  <c r="U107" i="31"/>
  <c r="Q107" i="31"/>
  <c r="T107" i="31"/>
  <c r="T118" i="31"/>
  <c r="Q118" i="31"/>
  <c r="U118" i="31"/>
  <c r="U39" i="31"/>
  <c r="Q39" i="31"/>
  <c r="T39" i="31"/>
  <c r="U57" i="31"/>
  <c r="Q57" i="31"/>
  <c r="T57" i="31"/>
  <c r="T88" i="31"/>
  <c r="U88" i="31"/>
  <c r="Q88" i="31"/>
  <c r="Q21" i="31"/>
  <c r="U21" i="31"/>
  <c r="T21" i="31"/>
  <c r="Q132" i="31"/>
  <c r="T132" i="31"/>
  <c r="U132" i="31"/>
  <c r="U16" i="31"/>
  <c r="Q16" i="31"/>
  <c r="T16" i="31"/>
  <c r="U23" i="31"/>
  <c r="Q23" i="31"/>
  <c r="T23" i="31"/>
  <c r="T9" i="31"/>
  <c r="Q9" i="31"/>
  <c r="U9" i="31"/>
  <c r="T113" i="31"/>
  <c r="U113" i="31"/>
  <c r="Q113" i="31"/>
  <c r="U110" i="31"/>
  <c r="T110" i="31"/>
  <c r="Q110" i="31"/>
  <c r="U56" i="31"/>
  <c r="Q56" i="31"/>
  <c r="T56" i="31"/>
  <c r="U108" i="31"/>
  <c r="Q108" i="31"/>
  <c r="T108" i="31"/>
  <c r="T128" i="31"/>
  <c r="Q128" i="31"/>
  <c r="U128" i="31"/>
  <c r="Q95" i="31"/>
  <c r="T95" i="31"/>
  <c r="U95" i="31"/>
  <c r="Q96" i="31"/>
  <c r="T96" i="31"/>
  <c r="U96" i="31"/>
  <c r="Q9" i="22"/>
  <c r="T9" i="22"/>
  <c r="U9" i="22"/>
  <c r="U26" i="22"/>
  <c r="Q26" i="22"/>
  <c r="T26" i="22"/>
  <c r="V54" i="29"/>
  <c r="R54" i="29"/>
  <c r="R90" i="29"/>
  <c r="V90" i="29"/>
  <c r="V30" i="29"/>
  <c r="R30" i="29"/>
  <c r="T109" i="32"/>
  <c r="Q109" i="32"/>
  <c r="U109" i="32"/>
  <c r="U115" i="32"/>
  <c r="Q115" i="32"/>
  <c r="T115" i="32"/>
  <c r="V93" i="23"/>
  <c r="R93" i="23"/>
  <c r="V54" i="23"/>
  <c r="R54" i="23"/>
  <c r="R71" i="23"/>
  <c r="V71" i="23"/>
  <c r="R124" i="23"/>
  <c r="V124" i="23"/>
  <c r="V100" i="23"/>
  <c r="R100" i="23"/>
  <c r="R111" i="23"/>
  <c r="V111" i="23"/>
  <c r="R63" i="23"/>
  <c r="V63" i="23"/>
  <c r="V122" i="23"/>
  <c r="R122" i="23"/>
  <c r="R109" i="23"/>
  <c r="V109" i="23"/>
  <c r="R108" i="23"/>
  <c r="V108" i="23"/>
  <c r="R6" i="23"/>
  <c r="V6" i="23"/>
  <c r="R58" i="23"/>
  <c r="V58" i="23"/>
  <c r="V79" i="23"/>
  <c r="R79" i="23"/>
  <c r="R55" i="23"/>
  <c r="V55" i="23"/>
  <c r="V65" i="23"/>
  <c r="R65" i="23"/>
  <c r="R72" i="23"/>
  <c r="V72" i="23"/>
  <c r="V48" i="23"/>
  <c r="R48" i="23"/>
  <c r="R116" i="23"/>
  <c r="V116" i="23"/>
  <c r="R59" i="23"/>
  <c r="V59" i="23"/>
  <c r="R78" i="23"/>
  <c r="V78" i="23"/>
  <c r="V38" i="23"/>
  <c r="R38" i="23"/>
  <c r="R8" i="23"/>
  <c r="V8" i="23"/>
  <c r="R37" i="23"/>
  <c r="V37" i="23"/>
  <c r="V101" i="23"/>
  <c r="R101" i="23"/>
  <c r="R36" i="23"/>
  <c r="V36" i="23"/>
  <c r="V26" i="23"/>
  <c r="R26" i="23"/>
  <c r="V92" i="23"/>
  <c r="R92" i="23"/>
  <c r="V87" i="23"/>
  <c r="R87" i="23"/>
  <c r="V121" i="23"/>
  <c r="R121" i="23"/>
  <c r="R81" i="23"/>
  <c r="V81" i="23"/>
  <c r="R77" i="23"/>
  <c r="V77" i="23"/>
  <c r="V80" i="23"/>
  <c r="R80" i="23"/>
  <c r="V20" i="23"/>
  <c r="R20" i="23"/>
  <c r="R30" i="23"/>
  <c r="V30" i="23"/>
  <c r="V86" i="23"/>
  <c r="R86" i="23"/>
  <c r="V118" i="23"/>
  <c r="R118" i="23"/>
  <c r="R36" i="32"/>
  <c r="V36" i="32"/>
  <c r="V117" i="32"/>
  <c r="R117" i="32"/>
  <c r="V25" i="32"/>
  <c r="R25" i="32"/>
  <c r="R83" i="32"/>
  <c r="V83" i="32"/>
  <c r="V63" i="32"/>
  <c r="R63" i="32"/>
  <c r="V114" i="30"/>
  <c r="R114" i="30"/>
  <c r="T121" i="26"/>
  <c r="U121" i="26"/>
  <c r="Q121" i="26"/>
  <c r="U25" i="26"/>
  <c r="U87" i="23"/>
  <c r="T87" i="23"/>
  <c r="Q87" i="23"/>
  <c r="U39" i="23"/>
  <c r="Q39" i="23"/>
  <c r="T39" i="23"/>
  <c r="U24" i="23"/>
  <c r="U91" i="23"/>
  <c r="T91" i="23"/>
  <c r="Q91" i="23"/>
  <c r="R21" i="24"/>
  <c r="V21" i="24"/>
  <c r="V59" i="24"/>
  <c r="R59" i="24"/>
  <c r="R23" i="24"/>
  <c r="V23" i="24"/>
  <c r="R28" i="24"/>
  <c r="V28" i="24"/>
  <c r="R92" i="24"/>
  <c r="V92" i="24"/>
  <c r="R62" i="24"/>
  <c r="V62" i="24"/>
  <c r="R133" i="24"/>
  <c r="V133" i="24"/>
  <c r="V61" i="24"/>
  <c r="R61" i="24"/>
  <c r="R49" i="24"/>
  <c r="V49" i="24"/>
  <c r="V89" i="24"/>
  <c r="R89" i="24"/>
  <c r="R64" i="24"/>
  <c r="V64" i="24"/>
  <c r="V34" i="24"/>
  <c r="R34" i="24"/>
  <c r="V98" i="24"/>
  <c r="R98" i="24"/>
  <c r="R105" i="24"/>
  <c r="V105" i="24"/>
  <c r="V119" i="24"/>
  <c r="R119" i="24"/>
  <c r="V5" i="24"/>
  <c r="R5" i="24"/>
  <c r="R43" i="24"/>
  <c r="V43" i="24"/>
  <c r="R7" i="24"/>
  <c r="V7" i="24"/>
  <c r="R118" i="24"/>
  <c r="V118" i="24"/>
  <c r="R36" i="24"/>
  <c r="V36" i="24"/>
  <c r="V100" i="24"/>
  <c r="R100" i="24"/>
  <c r="R95" i="24"/>
  <c r="V95" i="24"/>
  <c r="R6" i="24"/>
  <c r="V6" i="24"/>
  <c r="R70" i="24"/>
  <c r="V70" i="24"/>
  <c r="R77" i="24"/>
  <c r="V77" i="24"/>
  <c r="R33" i="24"/>
  <c r="V33" i="24"/>
  <c r="R79" i="24"/>
  <c r="V79" i="24"/>
  <c r="V56" i="24"/>
  <c r="R56" i="24"/>
  <c r="R130" i="24"/>
  <c r="V130" i="24"/>
  <c r="R26" i="24"/>
  <c r="V26" i="24"/>
  <c r="V90" i="24"/>
  <c r="R90" i="24"/>
  <c r="V111" i="24"/>
  <c r="R111" i="24"/>
  <c r="R120" i="22"/>
  <c r="V120" i="22"/>
  <c r="R34" i="22"/>
  <c r="V34" i="22"/>
  <c r="R74" i="22"/>
  <c r="V74" i="22"/>
  <c r="R92" i="22"/>
  <c r="V92" i="22"/>
  <c r="V8" i="22"/>
  <c r="R8" i="22"/>
  <c r="V133" i="22"/>
  <c r="R133" i="22"/>
  <c r="V100" i="22"/>
  <c r="R100" i="22"/>
  <c r="V70" i="22"/>
  <c r="R70" i="22"/>
  <c r="R71" i="22"/>
  <c r="V71" i="22"/>
  <c r="V9" i="22"/>
  <c r="R9" i="22"/>
  <c r="R78" i="22"/>
  <c r="V78" i="22"/>
  <c r="R37" i="22"/>
  <c r="V37" i="22"/>
  <c r="V131" i="22"/>
  <c r="R131" i="22"/>
  <c r="V132" i="22"/>
  <c r="R132" i="22"/>
  <c r="V87" i="22"/>
  <c r="R87" i="22"/>
  <c r="R84" i="22"/>
  <c r="V84" i="22"/>
  <c r="R98" i="22"/>
  <c r="V98" i="22"/>
  <c r="R18" i="22"/>
  <c r="V18" i="22"/>
  <c r="R96" i="22"/>
  <c r="V96" i="22"/>
  <c r="R13" i="22"/>
  <c r="V13" i="22"/>
  <c r="R126" i="22"/>
  <c r="V126" i="22"/>
  <c r="R101" i="22"/>
  <c r="V101" i="22"/>
  <c r="R117" i="22"/>
  <c r="V117" i="22"/>
  <c r="R43" i="22"/>
  <c r="V43" i="22"/>
  <c r="R114" i="22"/>
  <c r="V114" i="22"/>
  <c r="V56" i="22"/>
  <c r="R56" i="22"/>
  <c r="R14" i="22"/>
  <c r="V14" i="22"/>
  <c r="V44" i="22"/>
  <c r="R44" i="22"/>
  <c r="V108" i="22"/>
  <c r="R108" i="22"/>
  <c r="V26" i="22"/>
  <c r="R26" i="22"/>
  <c r="R69" i="22"/>
  <c r="V69" i="22"/>
  <c r="R64" i="22"/>
  <c r="V64" i="22"/>
  <c r="V119" i="22"/>
  <c r="R119" i="22"/>
  <c r="Q50" i="22"/>
  <c r="T50" i="22"/>
  <c r="U50" i="22"/>
  <c r="U78" i="22"/>
  <c r="T78" i="22"/>
  <c r="Q78" i="22"/>
  <c r="T125" i="22"/>
  <c r="U125" i="22"/>
  <c r="Q125" i="22"/>
  <c r="T65" i="22"/>
  <c r="U65" i="22"/>
  <c r="Q65" i="22"/>
  <c r="U14" i="22"/>
  <c r="T14" i="22"/>
  <c r="Q14" i="22"/>
  <c r="U66" i="22"/>
  <c r="T66" i="22"/>
  <c r="Q66" i="22"/>
  <c r="Q59" i="22"/>
  <c r="T59" i="22"/>
  <c r="U59" i="22"/>
  <c r="Q120" i="22"/>
  <c r="T120" i="22"/>
  <c r="U120" i="22"/>
  <c r="U84" i="22"/>
  <c r="T84" i="22"/>
  <c r="Q84" i="22"/>
  <c r="U11" i="22"/>
  <c r="T11" i="22"/>
  <c r="Q11" i="22"/>
  <c r="V15" i="29"/>
  <c r="R15" i="29"/>
  <c r="R101" i="29"/>
  <c r="V101" i="29"/>
  <c r="V61" i="29"/>
  <c r="R61" i="29"/>
  <c r="R129" i="29"/>
  <c r="V129" i="29"/>
  <c r="V84" i="29"/>
  <c r="R84" i="29"/>
  <c r="V121" i="29"/>
  <c r="R121" i="29"/>
  <c r="V5" i="29"/>
  <c r="V47" i="29"/>
  <c r="R47" i="29"/>
  <c r="R116" i="29"/>
  <c r="V116" i="29"/>
  <c r="Q20" i="32"/>
  <c r="T20" i="32"/>
  <c r="U20" i="32"/>
  <c r="U26" i="32"/>
  <c r="T26" i="32"/>
  <c r="Q26" i="32"/>
  <c r="U70" i="32"/>
  <c r="Q70" i="32"/>
  <c r="T70" i="32"/>
  <c r="Q9" i="32"/>
  <c r="T9" i="32"/>
  <c r="U9" i="32"/>
  <c r="Q67" i="32"/>
  <c r="U67" i="32"/>
  <c r="T67" i="32"/>
  <c r="U132" i="32"/>
  <c r="Q132" i="32"/>
  <c r="T132" i="32"/>
  <c r="Q27" i="32"/>
  <c r="U27" i="32"/>
  <c r="U125" i="32"/>
  <c r="T125" i="32"/>
  <c r="Q125" i="32"/>
  <c r="U86" i="32"/>
  <c r="Q86" i="32"/>
  <c r="T86" i="32"/>
  <c r="U23" i="32"/>
  <c r="Q23" i="32"/>
  <c r="T23" i="32"/>
  <c r="T41" i="32"/>
  <c r="R41" i="32"/>
  <c r="V41" i="32"/>
  <c r="V42" i="32"/>
  <c r="R42" i="32"/>
  <c r="V22" i="32"/>
  <c r="R22" i="32"/>
  <c r="R122" i="32"/>
  <c r="V122" i="32"/>
  <c r="V61" i="32"/>
  <c r="R61" i="32"/>
  <c r="T10" i="32"/>
  <c r="R10" i="32"/>
  <c r="V10" i="32"/>
  <c r="R30" i="30"/>
  <c r="V30" i="30"/>
  <c r="R31" i="30"/>
  <c r="V31" i="30"/>
  <c r="V75" i="30"/>
  <c r="R75" i="30"/>
  <c r="R95" i="30"/>
  <c r="V95" i="30"/>
  <c r="V117" i="30"/>
  <c r="R117" i="30"/>
  <c r="V120" i="30"/>
  <c r="R120" i="30"/>
  <c r="R98" i="30"/>
  <c r="V98" i="30"/>
  <c r="V115" i="30"/>
  <c r="R115" i="30"/>
  <c r="U107" i="26"/>
  <c r="Q107" i="26"/>
  <c r="T107" i="26"/>
  <c r="U16" i="26"/>
  <c r="T16" i="26"/>
  <c r="Q16" i="26"/>
  <c r="U98" i="26"/>
  <c r="T98" i="26"/>
  <c r="Q98" i="26"/>
  <c r="U55" i="26"/>
  <c r="T55" i="26"/>
  <c r="Q55" i="26"/>
  <c r="T46" i="26"/>
  <c r="Q46" i="26"/>
  <c r="U46" i="26"/>
  <c r="Q111" i="26"/>
  <c r="T111" i="26"/>
  <c r="U111" i="26"/>
  <c r="T41" i="23"/>
  <c r="Q41" i="23"/>
  <c r="U41" i="23"/>
  <c r="Q65" i="23"/>
  <c r="T65" i="23"/>
  <c r="U65" i="23"/>
  <c r="T34" i="23"/>
  <c r="U34" i="23"/>
  <c r="Q34" i="23"/>
  <c r="Q42" i="23"/>
  <c r="U42" i="23"/>
  <c r="T42" i="23"/>
  <c r="U30" i="23"/>
  <c r="T30" i="23"/>
  <c r="Q30" i="23"/>
  <c r="T31" i="23"/>
  <c r="U31" i="23"/>
  <c r="Q31" i="23"/>
  <c r="U46" i="23"/>
  <c r="T46" i="23"/>
  <c r="Q46" i="23"/>
  <c r="Q63" i="23"/>
  <c r="U63" i="23"/>
  <c r="T63" i="23"/>
  <c r="T45" i="29"/>
  <c r="U45" i="29"/>
  <c r="Q45" i="29"/>
  <c r="U47" i="29"/>
  <c r="T47" i="29"/>
  <c r="Q47" i="29"/>
  <c r="T28" i="29"/>
  <c r="Q28" i="29"/>
  <c r="U28" i="29"/>
  <c r="T58" i="29"/>
  <c r="Q58" i="29"/>
  <c r="U58" i="29"/>
  <c r="Q9" i="29"/>
  <c r="U9" i="29"/>
  <c r="T9" i="29"/>
  <c r="Q123" i="29"/>
  <c r="U123" i="29"/>
  <c r="T123" i="29"/>
  <c r="Q129" i="29"/>
  <c r="U129" i="29"/>
  <c r="T129" i="29"/>
  <c r="U23" i="29"/>
  <c r="T23" i="29"/>
  <c r="Q23" i="29"/>
  <c r="Q132" i="29"/>
  <c r="T132" i="29"/>
  <c r="U132" i="29"/>
  <c r="U11" i="29"/>
  <c r="T11" i="29"/>
  <c r="Q11" i="29"/>
  <c r="U70" i="29"/>
  <c r="T70" i="29"/>
  <c r="Q70" i="29"/>
  <c r="U34" i="29"/>
  <c r="Q34" i="29"/>
  <c r="T34" i="29"/>
  <c r="Q73" i="29"/>
  <c r="T73" i="29"/>
  <c r="U73" i="29"/>
  <c r="Q10" i="29"/>
  <c r="T10" i="29"/>
  <c r="U10" i="29"/>
  <c r="T12" i="29"/>
  <c r="Q12" i="29"/>
  <c r="U12" i="29"/>
  <c r="U57" i="29"/>
  <c r="T57" i="29"/>
  <c r="Q57" i="29"/>
  <c r="Q31" i="29"/>
  <c r="T31" i="29"/>
  <c r="U31" i="29"/>
  <c r="U36" i="29"/>
  <c r="T36" i="29"/>
  <c r="Q36" i="29"/>
  <c r="Q61" i="29"/>
  <c r="U61" i="29"/>
  <c r="T61" i="29"/>
  <c r="T42" i="29"/>
  <c r="Q42" i="29"/>
  <c r="U42" i="29"/>
  <c r="Q128" i="29"/>
  <c r="T128" i="29"/>
  <c r="U128" i="29"/>
  <c r="T40" i="29"/>
  <c r="Q40" i="29"/>
  <c r="U40" i="29"/>
  <c r="T119" i="29"/>
  <c r="U119" i="29"/>
  <c r="Q119" i="29"/>
  <c r="U91" i="29"/>
  <c r="T91" i="29"/>
  <c r="Q91" i="29"/>
  <c r="T33" i="29"/>
  <c r="U33" i="29"/>
  <c r="Q33" i="29"/>
  <c r="T118" i="29"/>
  <c r="U118" i="29"/>
  <c r="Q118" i="29"/>
  <c r="T102" i="29"/>
  <c r="U102" i="29"/>
  <c r="Q102" i="29"/>
  <c r="U103" i="29"/>
  <c r="T103" i="29"/>
  <c r="Q103" i="29"/>
  <c r="T50" i="29"/>
  <c r="Q50" i="29"/>
  <c r="U50" i="29"/>
  <c r="T106" i="29"/>
  <c r="U106" i="29"/>
  <c r="Q106" i="29"/>
  <c r="T105" i="29"/>
  <c r="U105" i="29"/>
  <c r="Q105" i="29"/>
  <c r="T51" i="29"/>
  <c r="U51" i="29"/>
  <c r="Q51" i="29"/>
  <c r="T120" i="29"/>
  <c r="Q120" i="29"/>
  <c r="U120" i="29"/>
  <c r="V83" i="31"/>
  <c r="R83" i="31"/>
  <c r="V68" i="31"/>
  <c r="R68" i="31"/>
  <c r="V14" i="31"/>
  <c r="R14" i="31"/>
  <c r="R55" i="31"/>
  <c r="V55" i="31"/>
  <c r="V48" i="31"/>
  <c r="R48" i="31"/>
  <c r="V72" i="31"/>
  <c r="R72" i="31"/>
  <c r="V85" i="31"/>
  <c r="R85" i="31"/>
  <c r="V37" i="31"/>
  <c r="R37" i="31"/>
  <c r="V66" i="31"/>
  <c r="R66" i="31"/>
  <c r="V116" i="31"/>
  <c r="R116" i="31"/>
  <c r="V27" i="31"/>
  <c r="R27" i="31"/>
  <c r="V91" i="31"/>
  <c r="R91" i="31"/>
  <c r="V132" i="31"/>
  <c r="R132" i="31"/>
  <c r="V77" i="31"/>
  <c r="R77" i="31"/>
  <c r="R41" i="31"/>
  <c r="V41" i="31"/>
  <c r="V35" i="31"/>
  <c r="R35" i="31"/>
  <c r="V118" i="31"/>
  <c r="R118" i="31"/>
  <c r="V29" i="31"/>
  <c r="R29" i="31"/>
  <c r="V67" i="31"/>
  <c r="R67" i="31"/>
  <c r="V96" i="31"/>
  <c r="R96" i="31"/>
  <c r="R30" i="31"/>
  <c r="V30" i="31"/>
  <c r="R46" i="31"/>
  <c r="V46" i="31"/>
  <c r="V119" i="31"/>
  <c r="R119" i="31"/>
  <c r="V11" i="31"/>
  <c r="R11" i="31"/>
  <c r="V54" i="31"/>
  <c r="R54" i="31"/>
  <c r="R31" i="31"/>
  <c r="V31" i="31"/>
  <c r="R45" i="31"/>
  <c r="V45" i="31"/>
  <c r="V94" i="31"/>
  <c r="R94" i="31"/>
  <c r="V19" i="31"/>
  <c r="R19" i="31"/>
  <c r="V92" i="31"/>
  <c r="R92" i="31"/>
  <c r="V76" i="31"/>
  <c r="R76" i="31"/>
  <c r="V89" i="31"/>
  <c r="R89" i="31"/>
  <c r="V111" i="31"/>
  <c r="R111" i="31"/>
  <c r="R53" i="31"/>
  <c r="V53" i="31"/>
  <c r="U116" i="22"/>
  <c r="Q116" i="22"/>
  <c r="T116" i="22"/>
  <c r="T97" i="22"/>
  <c r="U97" i="22"/>
  <c r="Q97" i="22"/>
  <c r="V91" i="29"/>
  <c r="R91" i="29"/>
  <c r="R55" i="29"/>
  <c r="V55" i="29"/>
  <c r="V125" i="29"/>
  <c r="R125" i="29"/>
  <c r="T74" i="32"/>
  <c r="U74" i="32"/>
  <c r="Q74" i="32"/>
  <c r="T75" i="32"/>
  <c r="U75" i="32"/>
  <c r="Q75" i="32"/>
  <c r="T53" i="32"/>
  <c r="R53" i="32"/>
  <c r="V53" i="32"/>
  <c r="V48" i="32"/>
  <c r="R48" i="32"/>
  <c r="T131" i="35"/>
  <c r="R131" i="35"/>
  <c r="V131" i="35"/>
  <c r="R105" i="35"/>
  <c r="V105" i="35"/>
  <c r="V132" i="35"/>
  <c r="R132" i="35"/>
  <c r="R98" i="35"/>
  <c r="V98" i="35"/>
  <c r="R101" i="35"/>
  <c r="V101" i="35"/>
  <c r="V61" i="35"/>
  <c r="R61" i="35"/>
  <c r="R57" i="35"/>
  <c r="V57" i="35"/>
  <c r="R82" i="35"/>
  <c r="V82" i="35"/>
  <c r="R107" i="35"/>
  <c r="V107" i="35"/>
  <c r="V102" i="35"/>
  <c r="R102" i="35"/>
  <c r="V92" i="35"/>
  <c r="R92" i="35"/>
  <c r="R69" i="35"/>
  <c r="V69" i="35"/>
  <c r="V62" i="35"/>
  <c r="R62" i="35"/>
  <c r="R76" i="35"/>
  <c r="V76" i="35"/>
  <c r="R66" i="35"/>
  <c r="V66" i="35"/>
  <c r="V121" i="35"/>
  <c r="R121" i="35"/>
  <c r="V100" i="35"/>
  <c r="R100" i="35"/>
  <c r="V84" i="35"/>
  <c r="R84" i="35"/>
  <c r="R77" i="35"/>
  <c r="V77" i="35"/>
  <c r="R81" i="35"/>
  <c r="V81" i="35"/>
  <c r="R73" i="35"/>
  <c r="V73" i="35"/>
  <c r="R83" i="35"/>
  <c r="V83" i="35"/>
  <c r="R128" i="35"/>
  <c r="V128" i="35"/>
  <c r="R94" i="35"/>
  <c r="V94" i="35"/>
  <c r="T103" i="35"/>
  <c r="R103" i="35"/>
  <c r="V103" i="35"/>
  <c r="R72" i="35"/>
  <c r="V72" i="35"/>
  <c r="R47" i="35"/>
  <c r="V47" i="35"/>
  <c r="V69" i="30"/>
  <c r="R69" i="30"/>
  <c r="R43" i="30"/>
  <c r="V43" i="30"/>
  <c r="V22" i="30"/>
  <c r="R22" i="30"/>
  <c r="Q108" i="26"/>
  <c r="T108" i="26"/>
  <c r="U108" i="26"/>
  <c r="Q106" i="26"/>
  <c r="U106" i="26"/>
  <c r="T106" i="26"/>
  <c r="T64" i="26"/>
  <c r="Q64" i="26"/>
  <c r="U64" i="26"/>
  <c r="Q78" i="26"/>
  <c r="U78" i="26"/>
  <c r="T78" i="26"/>
  <c r="U28" i="26"/>
  <c r="T49" i="26"/>
  <c r="U49" i="26"/>
  <c r="Q49" i="26"/>
  <c r="T89" i="23"/>
  <c r="U89" i="23"/>
  <c r="Q89" i="23"/>
  <c r="U132" i="23"/>
  <c r="T132" i="23"/>
  <c r="Q132" i="23"/>
  <c r="U128" i="27"/>
  <c r="T128" i="27"/>
  <c r="Q128" i="27"/>
  <c r="Q97" i="27"/>
  <c r="T97" i="27"/>
  <c r="U97" i="27"/>
  <c r="Q72" i="27"/>
  <c r="U72" i="27"/>
  <c r="T72" i="27"/>
  <c r="U129" i="27"/>
  <c r="T129" i="27"/>
  <c r="Q129" i="27"/>
  <c r="Q80" i="27"/>
  <c r="U80" i="27"/>
  <c r="T80" i="27"/>
  <c r="U73" i="27"/>
  <c r="Q73" i="27"/>
  <c r="T73" i="27"/>
  <c r="Q18" i="27"/>
  <c r="T18" i="27"/>
  <c r="U18" i="27"/>
  <c r="Q36" i="27"/>
  <c r="U36" i="27"/>
  <c r="T36" i="27"/>
  <c r="T46" i="27"/>
  <c r="U46" i="27"/>
  <c r="Q46" i="27"/>
  <c r="U107" i="27"/>
  <c r="T107" i="27"/>
  <c r="Q107" i="27"/>
  <c r="T95" i="27"/>
  <c r="Q95" i="27"/>
  <c r="U95" i="27"/>
  <c r="T114" i="27"/>
  <c r="U114" i="27"/>
  <c r="Q114" i="27"/>
  <c r="Q6" i="27"/>
  <c r="U6" i="27"/>
  <c r="T6" i="27"/>
  <c r="Q91" i="27"/>
  <c r="U91" i="27"/>
  <c r="T91" i="27"/>
  <c r="Q51" i="27"/>
  <c r="T51" i="27"/>
  <c r="U51" i="27"/>
  <c r="Q70" i="27"/>
  <c r="T70" i="27"/>
  <c r="U70" i="27"/>
  <c r="Q25" i="27"/>
  <c r="U25" i="27"/>
  <c r="T25" i="27"/>
  <c r="Q49" i="27"/>
  <c r="U49" i="27"/>
  <c r="T49" i="27"/>
  <c r="Q64" i="27"/>
  <c r="U64" i="27"/>
  <c r="T64" i="27"/>
  <c r="U88" i="27"/>
  <c r="T88" i="27"/>
  <c r="Q88" i="27"/>
  <c r="Q81" i="27"/>
  <c r="T81" i="27"/>
  <c r="U81" i="27"/>
  <c r="U53" i="27"/>
  <c r="T53" i="27"/>
  <c r="Q53" i="27"/>
  <c r="U23" i="27"/>
  <c r="T23" i="27"/>
  <c r="Q23" i="27"/>
  <c r="Q75" i="27"/>
  <c r="T75" i="27"/>
  <c r="U75" i="27"/>
  <c r="U33" i="27"/>
  <c r="Q33" i="27"/>
  <c r="T33" i="27"/>
  <c r="Q16" i="27"/>
  <c r="U16" i="27"/>
  <c r="T16" i="27"/>
  <c r="U117" i="27"/>
  <c r="T117" i="27"/>
  <c r="Q117" i="27"/>
  <c r="Q122" i="27"/>
  <c r="U122" i="27"/>
  <c r="T122" i="27"/>
  <c r="Q120" i="27"/>
  <c r="U120" i="27"/>
  <c r="T120" i="27"/>
  <c r="Q28" i="27"/>
  <c r="T28" i="27"/>
  <c r="U28" i="27"/>
  <c r="Q53" i="22"/>
  <c r="T53" i="22"/>
  <c r="U53" i="22"/>
  <c r="Q56" i="22"/>
  <c r="U56" i="22"/>
  <c r="T56" i="22"/>
  <c r="Q118" i="22"/>
  <c r="T118" i="22"/>
  <c r="U118" i="22"/>
  <c r="U114" i="22"/>
  <c r="Q114" i="22"/>
  <c r="T114" i="22"/>
  <c r="Q67" i="22"/>
  <c r="U67" i="22"/>
  <c r="T67" i="22"/>
  <c r="Q105" i="22"/>
  <c r="U105" i="22"/>
  <c r="T105" i="22"/>
  <c r="Q122" i="22"/>
  <c r="T122" i="22"/>
  <c r="U122" i="22"/>
  <c r="Q131" i="22"/>
  <c r="U131" i="22"/>
  <c r="T131" i="22"/>
  <c r="T5" i="22"/>
  <c r="U132" i="22"/>
  <c r="T132" i="22"/>
  <c r="Q132" i="22"/>
  <c r="T49" i="22"/>
  <c r="U49" i="22"/>
  <c r="Q49" i="22"/>
  <c r="V110" i="29"/>
  <c r="R110" i="29"/>
  <c r="V13" i="29"/>
  <c r="R13" i="29"/>
  <c r="V107" i="29"/>
  <c r="R107" i="29"/>
  <c r="V32" i="29"/>
  <c r="R32" i="29"/>
  <c r="V131" i="29"/>
  <c r="R131" i="29"/>
  <c r="V52" i="29"/>
  <c r="R52" i="29"/>
  <c r="V26" i="29"/>
  <c r="R26" i="29"/>
  <c r="V128" i="29"/>
  <c r="R128" i="29"/>
  <c r="Q31" i="30"/>
  <c r="T31" i="30"/>
  <c r="U31" i="30"/>
  <c r="T97" i="30"/>
  <c r="U97" i="30"/>
  <c r="Q97" i="30"/>
  <c r="T57" i="30"/>
  <c r="U57" i="30"/>
  <c r="Q57" i="30"/>
  <c r="Q96" i="30"/>
  <c r="U96" i="30"/>
  <c r="T96" i="30"/>
  <c r="Q64" i="30"/>
  <c r="T64" i="30"/>
  <c r="U64" i="30"/>
  <c r="T8" i="30"/>
  <c r="U8" i="30"/>
  <c r="Q8" i="30"/>
  <c r="T69" i="30"/>
  <c r="U69" i="30"/>
  <c r="Q69" i="30"/>
  <c r="U112" i="30"/>
  <c r="Q112" i="30"/>
  <c r="T112" i="30"/>
  <c r="U65" i="30"/>
  <c r="T65" i="30"/>
  <c r="Q65" i="30"/>
  <c r="Q123" i="30"/>
  <c r="U123" i="30"/>
  <c r="T123" i="30"/>
  <c r="U75" i="30"/>
  <c r="Q75" i="30"/>
  <c r="T75" i="30"/>
  <c r="U12" i="30"/>
  <c r="T12" i="30"/>
  <c r="Q12" i="30"/>
  <c r="U90" i="30"/>
  <c r="T90" i="30"/>
  <c r="Q90" i="30"/>
  <c r="T17" i="30"/>
  <c r="U17" i="30"/>
  <c r="Q17" i="30"/>
  <c r="Q103" i="30"/>
  <c r="U103" i="30"/>
  <c r="T103" i="30"/>
  <c r="Q88" i="30"/>
  <c r="T88" i="30"/>
  <c r="U88" i="30"/>
  <c r="Q113" i="30"/>
  <c r="T113" i="30"/>
  <c r="U113" i="30"/>
  <c r="Q39" i="30"/>
  <c r="U39" i="30"/>
  <c r="T39" i="30"/>
  <c r="T66" i="30"/>
  <c r="U66" i="30"/>
  <c r="Q66" i="30"/>
  <c r="U131" i="30"/>
  <c r="T131" i="30"/>
  <c r="Q131" i="30"/>
  <c r="U110" i="30"/>
  <c r="Q110" i="30"/>
  <c r="T110" i="30"/>
  <c r="T18" i="30"/>
  <c r="U18" i="30"/>
  <c r="Q18" i="30"/>
  <c r="Q25" i="30"/>
  <c r="T25" i="30"/>
  <c r="U25" i="30"/>
  <c r="T116" i="30"/>
  <c r="U116" i="30"/>
  <c r="Q116" i="30"/>
  <c r="T89" i="30"/>
  <c r="U89" i="30"/>
  <c r="Q89" i="30"/>
  <c r="Q6" i="30"/>
  <c r="T6" i="30"/>
  <c r="U6" i="30"/>
  <c r="Q72" i="30"/>
  <c r="U72" i="30"/>
  <c r="T72" i="30"/>
  <c r="Q46" i="30"/>
  <c r="T46" i="30"/>
  <c r="U46" i="30"/>
  <c r="T109" i="30"/>
  <c r="U109" i="30"/>
  <c r="Q109" i="30"/>
  <c r="U61" i="30"/>
  <c r="Q61" i="30"/>
  <c r="T61" i="30"/>
  <c r="U130" i="32"/>
  <c r="Q130" i="32"/>
  <c r="T130" i="32"/>
  <c r="T56" i="32"/>
  <c r="U56" i="32"/>
  <c r="Q56" i="32"/>
  <c r="Q113" i="32"/>
  <c r="U113" i="32"/>
  <c r="T113" i="32"/>
  <c r="Q17" i="32"/>
  <c r="U17" i="32"/>
  <c r="T123" i="32"/>
  <c r="U123" i="32"/>
  <c r="Q123" i="32"/>
  <c r="U118" i="32"/>
  <c r="Q118" i="32"/>
  <c r="T118" i="32"/>
  <c r="R78" i="32"/>
  <c r="V78" i="32"/>
  <c r="V58" i="32"/>
  <c r="R58" i="32"/>
  <c r="V115" i="32"/>
  <c r="R115" i="32"/>
  <c r="V102" i="32"/>
  <c r="R102" i="32"/>
  <c r="V97" i="32"/>
  <c r="R97" i="32"/>
  <c r="V109" i="32"/>
  <c r="R109" i="32"/>
  <c r="V24" i="32"/>
  <c r="R24" i="32"/>
  <c r="V54" i="32"/>
  <c r="R54" i="32"/>
  <c r="R56" i="32"/>
  <c r="V56" i="32"/>
  <c r="V35" i="32"/>
  <c r="R35" i="32"/>
  <c r="V6" i="30"/>
  <c r="R6" i="30"/>
  <c r="R58" i="30"/>
  <c r="V58" i="30"/>
  <c r="V101" i="30"/>
  <c r="R101" i="30"/>
  <c r="V88" i="30"/>
  <c r="R88" i="30"/>
  <c r="V129" i="30"/>
  <c r="R129" i="30"/>
  <c r="V119" i="30"/>
  <c r="R119" i="30"/>
  <c r="R37" i="30"/>
  <c r="V37" i="30"/>
  <c r="Q53" i="26"/>
  <c r="U53" i="26"/>
  <c r="T53" i="26"/>
  <c r="Q9" i="26"/>
  <c r="U9" i="26"/>
  <c r="T9" i="26"/>
  <c r="Q130" i="26"/>
  <c r="T130" i="26"/>
  <c r="U130" i="26"/>
  <c r="U102" i="26"/>
  <c r="T102" i="26"/>
  <c r="Q102" i="26"/>
  <c r="Q32" i="26"/>
  <c r="T32" i="26"/>
  <c r="U32" i="26"/>
  <c r="U75" i="26"/>
  <c r="Q75" i="26"/>
  <c r="T75" i="26"/>
  <c r="U105" i="26"/>
  <c r="T105" i="26"/>
  <c r="Q105" i="26"/>
  <c r="U31" i="26"/>
  <c r="T31" i="26"/>
  <c r="Q31" i="26"/>
  <c r="Q129" i="26"/>
  <c r="U129" i="26"/>
  <c r="T129" i="26"/>
  <c r="U61" i="23"/>
  <c r="Q61" i="23"/>
  <c r="T61" i="23"/>
  <c r="U77" i="23"/>
  <c r="Q77" i="23"/>
  <c r="T77" i="23"/>
  <c r="Q105" i="23"/>
  <c r="T105" i="23"/>
  <c r="U105" i="23"/>
  <c r="U56" i="23"/>
  <c r="Q56" i="23"/>
  <c r="T56" i="23"/>
  <c r="T8" i="23"/>
  <c r="U12" i="23"/>
  <c r="T12" i="23"/>
  <c r="Q12" i="23"/>
  <c r="T104" i="23"/>
  <c r="Q104" i="23"/>
  <c r="U104" i="23"/>
  <c r="T45" i="23"/>
  <c r="Q45" i="23"/>
  <c r="U45" i="23"/>
  <c r="U118" i="23"/>
  <c r="T118" i="23"/>
  <c r="Q118" i="23"/>
  <c r="Q14" i="24"/>
  <c r="T14" i="24"/>
  <c r="U14" i="24"/>
  <c r="Q52" i="24"/>
  <c r="U52" i="24"/>
  <c r="T52" i="24"/>
  <c r="Q92" i="24"/>
  <c r="U92" i="24"/>
  <c r="T92" i="24"/>
  <c r="U67" i="24"/>
  <c r="T67" i="24"/>
  <c r="Q67" i="24"/>
  <c r="Q33" i="24"/>
  <c r="U33" i="24"/>
  <c r="T33" i="24"/>
  <c r="U97" i="24"/>
  <c r="T97" i="24"/>
  <c r="Q97" i="24"/>
  <c r="U108" i="24"/>
  <c r="T108" i="24"/>
  <c r="Q108" i="24"/>
  <c r="Q122" i="24"/>
  <c r="U122" i="24"/>
  <c r="T122" i="24"/>
  <c r="T8" i="24"/>
  <c r="U8" i="24"/>
  <c r="Q8" i="24"/>
  <c r="U54" i="24"/>
  <c r="T54" i="24"/>
  <c r="Q54" i="24"/>
  <c r="T10" i="24"/>
  <c r="U10" i="24"/>
  <c r="Q10" i="24"/>
  <c r="T121" i="24"/>
  <c r="U121" i="24"/>
  <c r="Q121" i="24"/>
  <c r="Q23" i="24"/>
  <c r="T23" i="24"/>
  <c r="U23" i="24"/>
  <c r="U87" i="24"/>
  <c r="T87" i="24"/>
  <c r="Q87" i="24"/>
  <c r="Q53" i="24"/>
  <c r="T53" i="24"/>
  <c r="U53" i="24"/>
  <c r="U128" i="24"/>
  <c r="T128" i="24"/>
  <c r="Q128" i="24"/>
  <c r="U48" i="24"/>
  <c r="T48" i="24"/>
  <c r="Q48" i="24"/>
  <c r="U36" i="24"/>
  <c r="T36" i="24"/>
  <c r="Q36" i="24"/>
  <c r="Q82" i="24"/>
  <c r="U82" i="24"/>
  <c r="T82" i="24"/>
  <c r="Q59" i="24"/>
  <c r="U59" i="24"/>
  <c r="T59" i="24"/>
  <c r="Q133" i="24"/>
  <c r="U133" i="24"/>
  <c r="T133" i="24"/>
  <c r="U25" i="24"/>
  <c r="T25" i="24"/>
  <c r="Q25" i="24"/>
  <c r="U89" i="24"/>
  <c r="T89" i="24"/>
  <c r="Q89" i="24"/>
  <c r="T114" i="24"/>
  <c r="U114" i="24"/>
  <c r="Q114" i="24"/>
  <c r="U38" i="24"/>
  <c r="T38" i="24"/>
  <c r="Q38" i="24"/>
  <c r="U76" i="24"/>
  <c r="T76" i="24"/>
  <c r="Q76" i="24"/>
  <c r="U105" i="24"/>
  <c r="T105" i="24"/>
  <c r="Q105" i="24"/>
  <c r="Q15" i="24"/>
  <c r="U15" i="24"/>
  <c r="T15" i="24"/>
  <c r="U79" i="24"/>
  <c r="T79" i="24"/>
  <c r="Q79" i="24"/>
  <c r="T45" i="24"/>
  <c r="U45" i="24"/>
  <c r="Q45" i="24"/>
  <c r="U123" i="24"/>
  <c r="T123" i="24"/>
  <c r="Q123" i="24"/>
  <c r="U120" i="24"/>
  <c r="T120" i="24"/>
  <c r="Q120" i="24"/>
  <c r="V53" i="26"/>
  <c r="R53" i="26"/>
  <c r="V124" i="26"/>
  <c r="R124" i="26"/>
  <c r="V105" i="26"/>
  <c r="R105" i="26"/>
  <c r="V39" i="26"/>
  <c r="R39" i="26"/>
  <c r="V51" i="26"/>
  <c r="R51" i="26"/>
  <c r="R111" i="26"/>
  <c r="V111" i="26"/>
  <c r="V27" i="26"/>
  <c r="R27" i="26"/>
  <c r="R107" i="26"/>
  <c r="V107" i="26"/>
  <c r="R17" i="26"/>
  <c r="V17" i="26"/>
  <c r="R22" i="26"/>
  <c r="V22" i="26"/>
  <c r="V90" i="26"/>
  <c r="R90" i="26"/>
  <c r="V24" i="26"/>
  <c r="R24" i="26"/>
  <c r="R70" i="26"/>
  <c r="V70" i="26"/>
  <c r="V66" i="26"/>
  <c r="R66" i="26"/>
  <c r="V11" i="26"/>
  <c r="R11" i="26"/>
  <c r="V114" i="26"/>
  <c r="R114" i="26"/>
  <c r="R9" i="26"/>
  <c r="V9" i="26"/>
  <c r="R55" i="26"/>
  <c r="V55" i="26"/>
  <c r="R75" i="26"/>
  <c r="V75" i="26"/>
  <c r="R94" i="26"/>
  <c r="V94" i="26"/>
  <c r="R74" i="26"/>
  <c r="V74" i="26"/>
  <c r="R8" i="26"/>
  <c r="V8" i="26"/>
  <c r="V109" i="26"/>
  <c r="R109" i="26"/>
  <c r="V15" i="26"/>
  <c r="R15" i="26"/>
  <c r="R40" i="26"/>
  <c r="V40" i="26"/>
  <c r="V98" i="26"/>
  <c r="R98" i="26"/>
  <c r="R37" i="26"/>
  <c r="V37" i="26"/>
  <c r="R6" i="26"/>
  <c r="V6" i="26"/>
  <c r="V14" i="26"/>
  <c r="R14" i="26"/>
  <c r="R103" i="26"/>
  <c r="V103" i="26"/>
  <c r="R56" i="26"/>
  <c r="V56" i="26"/>
  <c r="R45" i="26"/>
  <c r="V45" i="26"/>
  <c r="R81" i="26"/>
  <c r="V81" i="26"/>
  <c r="V36" i="26"/>
  <c r="R36" i="26"/>
  <c r="R42" i="26"/>
  <c r="V42" i="26"/>
  <c r="V101" i="26"/>
  <c r="R101" i="26"/>
  <c r="R115" i="26"/>
  <c r="V115" i="26"/>
  <c r="R123" i="26"/>
  <c r="V123" i="26"/>
  <c r="V18" i="25"/>
  <c r="R18" i="25"/>
  <c r="R52" i="25"/>
  <c r="V52" i="25"/>
  <c r="V9" i="25"/>
  <c r="R9" i="25"/>
  <c r="R53" i="25"/>
  <c r="V53" i="25"/>
  <c r="R61" i="25"/>
  <c r="V61" i="25"/>
  <c r="V97" i="25"/>
  <c r="R97" i="25"/>
  <c r="R113" i="25"/>
  <c r="V113" i="25"/>
  <c r="V88" i="25"/>
  <c r="R88" i="25"/>
  <c r="R105" i="25"/>
  <c r="V105" i="25"/>
  <c r="V58" i="25"/>
  <c r="R58" i="25"/>
  <c r="R56" i="25"/>
  <c r="V56" i="25"/>
  <c r="R89" i="25"/>
  <c r="V89" i="25"/>
  <c r="R92" i="25"/>
  <c r="V92" i="25"/>
  <c r="R121" i="25"/>
  <c r="V121" i="25"/>
  <c r="V120" i="25"/>
  <c r="R120" i="25"/>
  <c r="V108" i="25"/>
  <c r="R108" i="25"/>
  <c r="R98" i="25"/>
  <c r="V98" i="25"/>
  <c r="V41" i="25"/>
  <c r="R41" i="25"/>
  <c r="V32" i="25"/>
  <c r="R32" i="25"/>
  <c r="R47" i="25"/>
  <c r="V47" i="25"/>
  <c r="R70" i="25"/>
  <c r="V70" i="25"/>
  <c r="R57" i="25"/>
  <c r="V57" i="25"/>
  <c r="V122" i="25"/>
  <c r="R122" i="25"/>
  <c r="V21" i="25"/>
  <c r="R21" i="25"/>
  <c r="V82" i="25"/>
  <c r="R82" i="25"/>
  <c r="V60" i="25"/>
  <c r="R60" i="25"/>
  <c r="R116" i="25"/>
  <c r="V116" i="25"/>
  <c r="R119" i="25"/>
  <c r="V119" i="25"/>
  <c r="R50" i="25"/>
  <c r="V50" i="25"/>
  <c r="T7" i="25"/>
  <c r="U7" i="25"/>
  <c r="Q7" i="25"/>
  <c r="U102" i="25"/>
  <c r="Q102" i="25"/>
  <c r="T102" i="25"/>
  <c r="Q88" i="25"/>
  <c r="U88" i="25"/>
  <c r="T88" i="25"/>
  <c r="T114" i="25"/>
  <c r="U114" i="25"/>
  <c r="Q114" i="25"/>
  <c r="T54" i="25"/>
  <c r="U54" i="25"/>
  <c r="Q54" i="25"/>
  <c r="Q48" i="25"/>
  <c r="T48" i="25"/>
  <c r="U48" i="25"/>
  <c r="T51" i="25"/>
  <c r="U51" i="25"/>
  <c r="Q51" i="25"/>
  <c r="Q125" i="25"/>
  <c r="U125" i="25"/>
  <c r="T125" i="25"/>
  <c r="Q90" i="25"/>
  <c r="U90" i="25"/>
  <c r="T90" i="25"/>
  <c r="Q16" i="25"/>
  <c r="U16" i="25"/>
  <c r="T16" i="25"/>
  <c r="Q119" i="25"/>
  <c r="T119" i="25"/>
  <c r="U119" i="25"/>
  <c r="U17" i="25"/>
  <c r="T17" i="25"/>
  <c r="Q17" i="25"/>
  <c r="U86" i="25"/>
  <c r="T86" i="25"/>
  <c r="Q86" i="25"/>
  <c r="U31" i="25"/>
  <c r="Q31" i="25"/>
  <c r="T31" i="25"/>
  <c r="T59" i="25"/>
  <c r="U59" i="25"/>
  <c r="Q59" i="25"/>
  <c r="Q22" i="25"/>
  <c r="T22" i="25"/>
  <c r="U22" i="25"/>
  <c r="U97" i="25"/>
  <c r="T97" i="25"/>
  <c r="Q97" i="25"/>
  <c r="T27" i="25"/>
  <c r="U27" i="25"/>
  <c r="Q27" i="25"/>
  <c r="T49" i="25"/>
  <c r="Q49" i="25"/>
  <c r="U49" i="25"/>
  <c r="Q85" i="25"/>
  <c r="T85" i="25"/>
  <c r="U85" i="25"/>
  <c r="Q113" i="25"/>
  <c r="T113" i="25"/>
  <c r="U113" i="25"/>
  <c r="Q46" i="25"/>
  <c r="U46" i="25"/>
  <c r="T46" i="25"/>
  <c r="U56" i="25"/>
  <c r="T56" i="25"/>
  <c r="Q56" i="25"/>
  <c r="U67" i="25"/>
  <c r="T67" i="25"/>
  <c r="Q67" i="25"/>
  <c r="Q47" i="25"/>
  <c r="T47" i="25"/>
  <c r="U47" i="25"/>
  <c r="Q100" i="25"/>
  <c r="T100" i="25"/>
  <c r="U100" i="25"/>
  <c r="Q116" i="25"/>
  <c r="U116" i="25"/>
  <c r="T116" i="25"/>
  <c r="Q82" i="25"/>
  <c r="U82" i="25"/>
  <c r="T82" i="25"/>
  <c r="U101" i="25"/>
  <c r="T101" i="25"/>
  <c r="Q101" i="25"/>
  <c r="Q71" i="25"/>
  <c r="U71" i="25"/>
  <c r="T71" i="25"/>
  <c r="T76" i="25"/>
  <c r="U76" i="25"/>
  <c r="Q76" i="25"/>
  <c r="Q38" i="25"/>
  <c r="T38" i="25"/>
  <c r="U38" i="25"/>
  <c r="Q117" i="25"/>
  <c r="U117" i="25"/>
  <c r="T117" i="25"/>
  <c r="U27" i="22"/>
  <c r="T27" i="22"/>
  <c r="Q27" i="22"/>
  <c r="V18" i="29"/>
  <c r="R18" i="29"/>
  <c r="R122" i="29"/>
  <c r="V122" i="29"/>
  <c r="R67" i="29"/>
  <c r="V67" i="29"/>
  <c r="R67" i="36"/>
  <c r="V67" i="36"/>
  <c r="V88" i="36"/>
  <c r="R88" i="36"/>
  <c r="R116" i="36"/>
  <c r="V116" i="36"/>
  <c r="R115" i="36"/>
  <c r="V115" i="36"/>
  <c r="V86" i="36"/>
  <c r="R86" i="36"/>
  <c r="V104" i="36"/>
  <c r="R104" i="36"/>
  <c r="R73" i="36"/>
  <c r="V73" i="36"/>
  <c r="V109" i="36"/>
  <c r="R109" i="36"/>
  <c r="R62" i="36"/>
  <c r="V62" i="36"/>
  <c r="V81" i="36"/>
  <c r="R81" i="36"/>
  <c r="V93" i="36"/>
  <c r="R93" i="36"/>
  <c r="V118" i="36"/>
  <c r="R118" i="36"/>
  <c r="R123" i="36"/>
  <c r="V123" i="36"/>
  <c r="V92" i="36"/>
  <c r="R92" i="36"/>
  <c r="R96" i="36"/>
  <c r="V96" i="36"/>
  <c r="R125" i="36"/>
  <c r="V125" i="36"/>
  <c r="V65" i="36"/>
  <c r="R65" i="36"/>
  <c r="R98" i="36"/>
  <c r="V98" i="36"/>
  <c r="R121" i="36"/>
  <c r="V121" i="36"/>
  <c r="V130" i="36"/>
  <c r="R130" i="36"/>
  <c r="V106" i="36"/>
  <c r="R106" i="36"/>
  <c r="V53" i="36"/>
  <c r="R53" i="36"/>
  <c r="R126" i="36"/>
  <c r="V126" i="36"/>
  <c r="R133" i="36"/>
  <c r="V133" i="36"/>
  <c r="R87" i="36"/>
  <c r="V87" i="36"/>
  <c r="R79" i="36"/>
  <c r="V79" i="36"/>
  <c r="V34" i="27"/>
  <c r="R34" i="27"/>
  <c r="R9" i="27"/>
  <c r="V9" i="27"/>
  <c r="V61" i="27"/>
  <c r="R61" i="27"/>
  <c r="V38" i="27"/>
  <c r="R38" i="27"/>
  <c r="R129" i="27"/>
  <c r="V129" i="27"/>
  <c r="R39" i="27"/>
  <c r="V39" i="27"/>
  <c r="R88" i="27"/>
  <c r="V88" i="27"/>
  <c r="R24" i="27"/>
  <c r="V24" i="27"/>
  <c r="R69" i="27"/>
  <c r="V69" i="27"/>
  <c r="V51" i="27"/>
  <c r="R51" i="27"/>
  <c r="R115" i="27"/>
  <c r="V115" i="27"/>
  <c r="V124" i="27"/>
  <c r="R124" i="27"/>
  <c r="R29" i="27"/>
  <c r="V29" i="27"/>
  <c r="R117" i="27"/>
  <c r="V117" i="27"/>
  <c r="R58" i="27"/>
  <c r="V58" i="27"/>
  <c r="R98" i="27"/>
  <c r="V98" i="27"/>
  <c r="V72" i="27"/>
  <c r="R72" i="27"/>
  <c r="V85" i="27"/>
  <c r="R85" i="27"/>
  <c r="R70" i="27"/>
  <c r="V70" i="27"/>
  <c r="V33" i="27"/>
  <c r="R33" i="27"/>
  <c r="R99" i="27"/>
  <c r="V99" i="27"/>
  <c r="V86" i="27"/>
  <c r="R86" i="27"/>
  <c r="R80" i="27"/>
  <c r="V80" i="27"/>
  <c r="R15" i="27"/>
  <c r="V15" i="27"/>
  <c r="V16" i="27"/>
  <c r="R16" i="27"/>
  <c r="R84" i="27"/>
  <c r="V84" i="27"/>
  <c r="V53" i="27"/>
  <c r="R53" i="27"/>
  <c r="V79" i="27"/>
  <c r="R79" i="27"/>
  <c r="R114" i="27"/>
  <c r="V114" i="27"/>
  <c r="R95" i="27"/>
  <c r="V95" i="27"/>
  <c r="V101" i="27"/>
  <c r="R101" i="27"/>
  <c r="V116" i="27"/>
  <c r="R116" i="27"/>
  <c r="R96" i="27"/>
  <c r="V96" i="27"/>
  <c r="R50" i="27"/>
  <c r="V50" i="27"/>
  <c r="T35" i="32"/>
  <c r="U35" i="32"/>
  <c r="Q35" i="32"/>
  <c r="T110" i="32"/>
  <c r="U110" i="32"/>
  <c r="Q110" i="32"/>
  <c r="R99" i="32"/>
  <c r="V99" i="32"/>
  <c r="R120" i="32"/>
  <c r="V120" i="32"/>
  <c r="R61" i="30"/>
  <c r="V61" i="30"/>
  <c r="U21" i="26"/>
  <c r="Q126" i="23"/>
  <c r="U126" i="23"/>
  <c r="T126" i="23"/>
  <c r="Q114" i="23"/>
  <c r="U114" i="23"/>
  <c r="T114" i="23"/>
  <c r="Q131" i="23"/>
  <c r="T131" i="23"/>
  <c r="U131" i="23"/>
  <c r="U29" i="23"/>
  <c r="U38" i="22"/>
  <c r="U68" i="32"/>
  <c r="T103" i="22"/>
  <c r="U103" i="22"/>
  <c r="Q103" i="22"/>
  <c r="Q61" i="22"/>
  <c r="U61" i="22"/>
  <c r="T61" i="22"/>
  <c r="Q41" i="22"/>
  <c r="U41" i="22"/>
  <c r="T41" i="22"/>
  <c r="Q52" i="22"/>
  <c r="T52" i="22"/>
  <c r="U52" i="22"/>
  <c r="Q64" i="22"/>
  <c r="U64" i="22"/>
  <c r="T64" i="22"/>
  <c r="Q45" i="22"/>
  <c r="T45" i="22"/>
  <c r="U45" i="22"/>
  <c r="V76" i="29"/>
  <c r="R76" i="29"/>
  <c r="T39" i="32"/>
  <c r="Q39" i="32"/>
  <c r="U39" i="32"/>
  <c r="T120" i="32"/>
  <c r="U120" i="32"/>
  <c r="Q120" i="32"/>
  <c r="V72" i="32"/>
  <c r="R72" i="32"/>
  <c r="R81" i="32"/>
  <c r="V81" i="32"/>
  <c r="V82" i="32"/>
  <c r="R82" i="32"/>
  <c r="V92" i="32"/>
  <c r="R92" i="32"/>
  <c r="T12" i="32"/>
  <c r="R12" i="32"/>
  <c r="V12" i="32"/>
  <c r="T90" i="36"/>
  <c r="Q90" i="36"/>
  <c r="U90" i="36"/>
  <c r="T106" i="36"/>
  <c r="U106" i="36"/>
  <c r="Q106" i="36"/>
  <c r="T45" i="36"/>
  <c r="Q45" i="36"/>
  <c r="U45" i="36"/>
  <c r="U117" i="36"/>
  <c r="Q117" i="36"/>
  <c r="T117" i="36"/>
  <c r="U58" i="36"/>
  <c r="Q58" i="36"/>
  <c r="T58" i="36"/>
  <c r="T52" i="36"/>
  <c r="U52" i="36"/>
  <c r="Q52" i="36"/>
  <c r="T119" i="36"/>
  <c r="Q119" i="36"/>
  <c r="U119" i="36"/>
  <c r="T65" i="35"/>
  <c r="Q65" i="35"/>
  <c r="U65" i="35"/>
  <c r="U113" i="35"/>
  <c r="Q113" i="35"/>
  <c r="T113" i="35"/>
  <c r="U102" i="35"/>
  <c r="Q102" i="35"/>
  <c r="T102" i="35"/>
  <c r="U121" i="35"/>
  <c r="Q121" i="35"/>
  <c r="T121" i="35"/>
  <c r="T78" i="35"/>
  <c r="U78" i="35"/>
  <c r="Q78" i="35"/>
  <c r="T126" i="35"/>
  <c r="U126" i="35"/>
  <c r="Q126" i="35"/>
  <c r="Q55" i="35"/>
  <c r="U55" i="35"/>
  <c r="T55" i="35"/>
  <c r="Q91" i="35"/>
  <c r="T91" i="35"/>
  <c r="U91" i="35"/>
  <c r="V19" i="30"/>
  <c r="R19" i="30"/>
  <c r="R50" i="30"/>
  <c r="V50" i="30"/>
  <c r="V78" i="30"/>
  <c r="R78" i="30"/>
  <c r="T65" i="26"/>
  <c r="U65" i="26"/>
  <c r="Q65" i="26"/>
  <c r="Q133" i="26"/>
  <c r="U133" i="26"/>
  <c r="T133" i="26"/>
  <c r="Q33" i="26"/>
  <c r="U33" i="26"/>
  <c r="T33" i="26"/>
  <c r="U127" i="26"/>
  <c r="T127" i="26"/>
  <c r="Q127" i="26"/>
  <c r="Q74" i="26"/>
  <c r="T74" i="26"/>
  <c r="U74" i="26"/>
  <c r="U125" i="23"/>
  <c r="Q125" i="23"/>
  <c r="T125" i="23"/>
  <c r="T32" i="23"/>
  <c r="U32" i="23"/>
  <c r="Q32" i="23"/>
  <c r="U27" i="31"/>
  <c r="Q27" i="31"/>
  <c r="T27" i="31"/>
  <c r="Q43" i="31"/>
  <c r="T43" i="31"/>
  <c r="U43" i="31"/>
  <c r="U10" i="31"/>
  <c r="Q10" i="31"/>
  <c r="T10" i="31"/>
  <c r="U90" i="31"/>
  <c r="Q90" i="31"/>
  <c r="T90" i="31"/>
  <c r="T85" i="31"/>
  <c r="U85" i="31"/>
  <c r="Q85" i="31"/>
  <c r="T19" i="31"/>
  <c r="U19" i="31"/>
  <c r="Q19" i="31"/>
  <c r="T22" i="31"/>
  <c r="U22" i="31"/>
  <c r="Q22" i="31"/>
  <c r="Q54" i="31"/>
  <c r="T54" i="31"/>
  <c r="U54" i="31"/>
  <c r="U69" i="31"/>
  <c r="Q69" i="31"/>
  <c r="T69" i="31"/>
  <c r="Q51" i="31"/>
  <c r="T51" i="31"/>
  <c r="U51" i="31"/>
  <c r="U78" i="31"/>
  <c r="Q78" i="31"/>
  <c r="T78" i="31"/>
  <c r="T111" i="22"/>
  <c r="U111" i="22"/>
  <c r="Q111" i="22"/>
  <c r="Q123" i="22"/>
  <c r="U123" i="22"/>
  <c r="T123" i="22"/>
  <c r="R105" i="29"/>
  <c r="V105" i="29"/>
  <c r="V102" i="23"/>
  <c r="R102" i="23"/>
  <c r="V129" i="23"/>
  <c r="R129" i="23"/>
  <c r="V130" i="23"/>
  <c r="R130" i="23"/>
  <c r="R107" i="23"/>
  <c r="V107" i="23"/>
  <c r="V117" i="23"/>
  <c r="R117" i="23"/>
  <c r="V120" i="23"/>
  <c r="R120" i="23"/>
  <c r="R126" i="23"/>
  <c r="V126" i="23"/>
  <c r="V131" i="23"/>
  <c r="R131" i="23"/>
  <c r="V104" i="23"/>
  <c r="R104" i="23"/>
  <c r="V15" i="23"/>
  <c r="R15" i="23"/>
  <c r="R103" i="23"/>
  <c r="V103" i="23"/>
  <c r="V75" i="32"/>
  <c r="R75" i="32"/>
  <c r="V67" i="32"/>
  <c r="R67" i="32"/>
  <c r="V82" i="30"/>
  <c r="R82" i="30"/>
  <c r="V87" i="30"/>
  <c r="R87" i="30"/>
  <c r="V87" i="24"/>
  <c r="R87" i="24"/>
  <c r="R94" i="24"/>
  <c r="V94" i="24"/>
  <c r="R66" i="24"/>
  <c r="V66" i="24"/>
  <c r="R38" i="24"/>
  <c r="V38" i="24"/>
  <c r="V51" i="24"/>
  <c r="R51" i="24"/>
  <c r="R15" i="24"/>
  <c r="V15" i="24"/>
  <c r="R24" i="24"/>
  <c r="V24" i="24"/>
  <c r="V58" i="24"/>
  <c r="R58" i="24"/>
  <c r="V40" i="22"/>
  <c r="R40" i="22"/>
  <c r="R62" i="22"/>
  <c r="V62" i="22"/>
  <c r="R82" i="22"/>
  <c r="V82" i="22"/>
  <c r="R104" i="22"/>
  <c r="V104" i="22"/>
  <c r="V95" i="22"/>
  <c r="R95" i="22"/>
  <c r="R19" i="22"/>
  <c r="V19" i="22"/>
  <c r="R61" i="22"/>
  <c r="V61" i="22"/>
  <c r="R72" i="22"/>
  <c r="V72" i="22"/>
  <c r="R97" i="22"/>
  <c r="V97" i="22"/>
  <c r="V10" i="22"/>
  <c r="R10" i="22"/>
  <c r="R76" i="22"/>
  <c r="V76" i="22"/>
  <c r="R128" i="22"/>
  <c r="V128" i="22"/>
  <c r="R21" i="22"/>
  <c r="V21" i="22"/>
  <c r="R105" i="22"/>
  <c r="V105" i="22"/>
  <c r="R12" i="22"/>
  <c r="V12" i="22"/>
  <c r="Q37" i="22"/>
  <c r="T37" i="22"/>
  <c r="U37" i="22"/>
  <c r="V59" i="29"/>
  <c r="R59" i="29"/>
  <c r="V16" i="29"/>
  <c r="R16" i="29"/>
  <c r="R98" i="29"/>
  <c r="V98" i="29"/>
  <c r="U5" i="28"/>
  <c r="O5" i="28"/>
  <c r="U47" i="32"/>
  <c r="T47" i="32"/>
  <c r="Q47" i="32"/>
  <c r="Q94" i="32"/>
  <c r="T94" i="32"/>
  <c r="U94" i="32"/>
  <c r="U133" i="32"/>
  <c r="T133" i="32"/>
  <c r="Q133" i="32"/>
  <c r="T97" i="32"/>
  <c r="Q97" i="32"/>
  <c r="U97" i="32"/>
  <c r="V45" i="32"/>
  <c r="R45" i="32"/>
  <c r="T13" i="32"/>
  <c r="V13" i="32"/>
  <c r="R13" i="32"/>
  <c r="R62" i="32"/>
  <c r="V62" i="32"/>
  <c r="R28" i="30"/>
  <c r="V28" i="30"/>
  <c r="V131" i="30"/>
  <c r="R131" i="30"/>
  <c r="R17" i="30"/>
  <c r="V17" i="30"/>
  <c r="Q35" i="26"/>
  <c r="U35" i="26"/>
  <c r="T35" i="26"/>
  <c r="U17" i="26"/>
  <c r="T17" i="26"/>
  <c r="Q17" i="26"/>
  <c r="Q38" i="26"/>
  <c r="T38" i="26"/>
  <c r="U38" i="26"/>
  <c r="T15" i="26"/>
  <c r="U15" i="26"/>
  <c r="Q15" i="26"/>
  <c r="T96" i="26"/>
  <c r="U96" i="26"/>
  <c r="Q96" i="26"/>
  <c r="Q67" i="26"/>
  <c r="U67" i="26"/>
  <c r="T67" i="26"/>
  <c r="T10" i="23"/>
  <c r="U10" i="23"/>
  <c r="Q10" i="23"/>
  <c r="U47" i="23"/>
  <c r="T47" i="23"/>
  <c r="Q47" i="23"/>
  <c r="T124" i="23"/>
  <c r="U124" i="23"/>
  <c r="Q124" i="23"/>
  <c r="T48" i="23"/>
  <c r="U48" i="23"/>
  <c r="Q48" i="23"/>
  <c r="Q92" i="23"/>
  <c r="U92" i="23"/>
  <c r="T92" i="23"/>
  <c r="U126" i="29"/>
  <c r="T126" i="29"/>
  <c r="Q126" i="29"/>
  <c r="U59" i="29"/>
  <c r="T59" i="29"/>
  <c r="Q59" i="29"/>
  <c r="Q122" i="29"/>
  <c r="T122" i="29"/>
  <c r="U122" i="29"/>
  <c r="Q49" i="29"/>
  <c r="U49" i="29"/>
  <c r="T49" i="29"/>
  <c r="Q5" i="29"/>
  <c r="T5" i="29"/>
  <c r="U5" i="29"/>
  <c r="Q99" i="29"/>
  <c r="U99" i="29"/>
  <c r="T99" i="29"/>
  <c r="U94" i="29"/>
  <c r="T94" i="29"/>
  <c r="Q94" i="29"/>
  <c r="T130" i="29"/>
  <c r="U130" i="29"/>
  <c r="Q130" i="29"/>
  <c r="T35" i="29"/>
  <c r="U35" i="29"/>
  <c r="Q35" i="29"/>
  <c r="Q6" i="29"/>
  <c r="U6" i="29"/>
  <c r="T6" i="29"/>
  <c r="U98" i="29"/>
  <c r="T98" i="29"/>
  <c r="Q98" i="29"/>
  <c r="V12" i="31"/>
  <c r="R12" i="31"/>
  <c r="R79" i="31"/>
  <c r="V79" i="31"/>
  <c r="V124" i="31"/>
  <c r="R124" i="31"/>
  <c r="V90" i="31"/>
  <c r="R90" i="31"/>
  <c r="V16" i="31"/>
  <c r="R16" i="31"/>
  <c r="V60" i="31"/>
  <c r="R60" i="31"/>
  <c r="V130" i="31"/>
  <c r="R130" i="31"/>
  <c r="R10" i="31"/>
  <c r="V10" i="31"/>
  <c r="R73" i="31"/>
  <c r="V73" i="31"/>
  <c r="V36" i="31"/>
  <c r="R36" i="31"/>
  <c r="V82" i="31"/>
  <c r="R82" i="31"/>
  <c r="V21" i="31"/>
  <c r="R21" i="31"/>
  <c r="U75" i="22"/>
  <c r="T75" i="22"/>
  <c r="Q75" i="22"/>
  <c r="Q107" i="22"/>
  <c r="U107" i="22"/>
  <c r="T107" i="22"/>
  <c r="Q62" i="32"/>
  <c r="T62" i="32"/>
  <c r="U62" i="32"/>
  <c r="R40" i="32"/>
  <c r="V40" i="32"/>
  <c r="V59" i="32"/>
  <c r="R59" i="32"/>
  <c r="R130" i="35"/>
  <c r="V130" i="35"/>
  <c r="R80" i="35"/>
  <c r="V80" i="35"/>
  <c r="V93" i="35"/>
  <c r="R93" i="35"/>
  <c r="R71" i="35"/>
  <c r="V71" i="35"/>
  <c r="R119" i="35"/>
  <c r="V119" i="35"/>
  <c r="R50" i="35"/>
  <c r="V50" i="35"/>
  <c r="R126" i="35"/>
  <c r="V126" i="35"/>
  <c r="R74" i="35"/>
  <c r="V74" i="35"/>
  <c r="V105" i="30"/>
  <c r="R105" i="30"/>
  <c r="V84" i="30"/>
  <c r="R84" i="30"/>
  <c r="U15" i="23"/>
  <c r="U14" i="23"/>
  <c r="T125" i="27"/>
  <c r="Q125" i="27"/>
  <c r="U125" i="27"/>
  <c r="T31" i="27"/>
  <c r="U31" i="27"/>
  <c r="Q31" i="27"/>
  <c r="T90" i="27"/>
  <c r="U90" i="27"/>
  <c r="Q90" i="27"/>
  <c r="U71" i="27"/>
  <c r="T71" i="27"/>
  <c r="Q71" i="27"/>
  <c r="Q78" i="27"/>
  <c r="U78" i="27"/>
  <c r="T78" i="27"/>
  <c r="Q127" i="27"/>
  <c r="T127" i="27"/>
  <c r="U127" i="27"/>
  <c r="Q50" i="27"/>
  <c r="T50" i="27"/>
  <c r="U50" i="27"/>
  <c r="T17" i="27"/>
  <c r="Q17" i="27"/>
  <c r="U17" i="27"/>
  <c r="T42" i="27"/>
  <c r="U42" i="27"/>
  <c r="Q42" i="27"/>
  <c r="U101" i="27"/>
  <c r="T101" i="27"/>
  <c r="Q101" i="27"/>
  <c r="T77" i="27"/>
  <c r="U77" i="27"/>
  <c r="Q77" i="27"/>
  <c r="U24" i="27"/>
  <c r="T24" i="27"/>
  <c r="Q24" i="27"/>
  <c r="Q92" i="27"/>
  <c r="T92" i="27"/>
  <c r="U92" i="27"/>
  <c r="Q57" i="27"/>
  <c r="T57" i="27"/>
  <c r="U57" i="27"/>
  <c r="Q40" i="27"/>
  <c r="U40" i="27"/>
  <c r="T40" i="27"/>
  <c r="U98" i="27"/>
  <c r="Q98" i="27"/>
  <c r="T98" i="27"/>
  <c r="Q27" i="27"/>
  <c r="U27" i="27"/>
  <c r="T27" i="27"/>
  <c r="T76" i="27"/>
  <c r="U76" i="27"/>
  <c r="Q76" i="27"/>
  <c r="Q85" i="27"/>
  <c r="U85" i="27"/>
  <c r="T85" i="27"/>
  <c r="U112" i="22"/>
  <c r="T112" i="22"/>
  <c r="Q112" i="22"/>
  <c r="T121" i="22"/>
  <c r="U121" i="22"/>
  <c r="Q121" i="22"/>
  <c r="T88" i="22"/>
  <c r="Q88" i="22"/>
  <c r="U88" i="22"/>
  <c r="U110" i="22"/>
  <c r="Q110" i="22"/>
  <c r="T110" i="22"/>
  <c r="U90" i="22"/>
  <c r="T90" i="22"/>
  <c r="Q90" i="22"/>
  <c r="U94" i="22"/>
  <c r="T94" i="22"/>
  <c r="Q94" i="22"/>
  <c r="V88" i="29"/>
  <c r="R88" i="29"/>
  <c r="V89" i="29"/>
  <c r="R89" i="29"/>
  <c r="V77" i="29"/>
  <c r="R77" i="29"/>
  <c r="T60" i="30"/>
  <c r="U60" i="30"/>
  <c r="Q60" i="30"/>
  <c r="Q117" i="30"/>
  <c r="U117" i="30"/>
  <c r="T117" i="30"/>
  <c r="T14" i="30"/>
  <c r="Q14" i="30"/>
  <c r="U14" i="30"/>
  <c r="T102" i="30"/>
  <c r="U102" i="30"/>
  <c r="Q102" i="30"/>
  <c r="Q105" i="30"/>
  <c r="U105" i="30"/>
  <c r="T105" i="30"/>
  <c r="U13" i="30"/>
  <c r="T13" i="30"/>
  <c r="Q13" i="30"/>
  <c r="U122" i="30"/>
  <c r="T122" i="30"/>
  <c r="Q122" i="30"/>
  <c r="U35" i="30"/>
  <c r="Q35" i="30"/>
  <c r="T35" i="30"/>
  <c r="U104" i="30"/>
  <c r="Q104" i="30"/>
  <c r="T104" i="30"/>
  <c r="T15" i="30"/>
  <c r="U15" i="30"/>
  <c r="Q15" i="30"/>
  <c r="U34" i="30"/>
  <c r="T34" i="30"/>
  <c r="Q34" i="30"/>
  <c r="U29" i="30"/>
  <c r="T29" i="30"/>
  <c r="Q29" i="30"/>
  <c r="U70" i="30"/>
  <c r="T70" i="30"/>
  <c r="Q70" i="30"/>
  <c r="Q111" i="30"/>
  <c r="T111" i="30"/>
  <c r="U111" i="30"/>
  <c r="T100" i="32"/>
  <c r="U100" i="32"/>
  <c r="Q100" i="32"/>
  <c r="U119" i="32"/>
  <c r="Q119" i="32"/>
  <c r="T119" i="32"/>
  <c r="U66" i="32"/>
  <c r="Q66" i="32"/>
  <c r="T66" i="32"/>
  <c r="U29" i="32"/>
  <c r="Q29" i="32"/>
  <c r="T29" i="32"/>
  <c r="T34" i="32"/>
  <c r="U34" i="32"/>
  <c r="Q34" i="32"/>
  <c r="V88" i="32"/>
  <c r="R88" i="32"/>
  <c r="T36" i="26"/>
  <c r="Q36" i="26"/>
  <c r="U36" i="26"/>
  <c r="U50" i="26"/>
  <c r="Q50" i="26"/>
  <c r="T50" i="26"/>
  <c r="Q126" i="26"/>
  <c r="U126" i="26"/>
  <c r="T126" i="26"/>
  <c r="U67" i="23"/>
  <c r="T67" i="23"/>
  <c r="Q67" i="23"/>
  <c r="U81" i="23"/>
  <c r="T81" i="23"/>
  <c r="Q81" i="23"/>
  <c r="U65" i="24"/>
  <c r="T65" i="24"/>
  <c r="Q65" i="24"/>
  <c r="Q72" i="24"/>
  <c r="U72" i="24"/>
  <c r="T72" i="24"/>
  <c r="T74" i="24"/>
  <c r="Q74" i="24"/>
  <c r="U74" i="24"/>
  <c r="T55" i="24"/>
  <c r="U55" i="24"/>
  <c r="Q55" i="24"/>
  <c r="T125" i="24"/>
  <c r="U125" i="24"/>
  <c r="Q125" i="24"/>
  <c r="Q85" i="24"/>
  <c r="U85" i="24"/>
  <c r="T85" i="24"/>
  <c r="U30" i="24"/>
  <c r="T30" i="24"/>
  <c r="Q30" i="24"/>
  <c r="T129" i="24"/>
  <c r="Q129" i="24"/>
  <c r="U129" i="24"/>
  <c r="T27" i="24"/>
  <c r="U27" i="24"/>
  <c r="Q27" i="24"/>
  <c r="U91" i="24"/>
  <c r="Q91" i="24"/>
  <c r="T91" i="24"/>
  <c r="Q132" i="24"/>
  <c r="U132" i="24"/>
  <c r="T132" i="24"/>
  <c r="Q56" i="24"/>
  <c r="U56" i="24"/>
  <c r="T56" i="24"/>
  <c r="U47" i="24"/>
  <c r="T47" i="24"/>
  <c r="Q47" i="24"/>
  <c r="V87" i="26"/>
  <c r="R87" i="26"/>
  <c r="V93" i="26"/>
  <c r="R93" i="26"/>
  <c r="R52" i="26"/>
  <c r="V52" i="26"/>
  <c r="R110" i="26"/>
  <c r="V110" i="26"/>
  <c r="R62" i="26"/>
  <c r="V62" i="26"/>
  <c r="V72" i="26"/>
  <c r="R72" i="26"/>
  <c r="R10" i="26"/>
  <c r="V10" i="26"/>
  <c r="R130" i="26"/>
  <c r="V130" i="26"/>
  <c r="V121" i="26"/>
  <c r="R121" i="26"/>
  <c r="R57" i="26"/>
  <c r="V57" i="26"/>
  <c r="R127" i="26"/>
  <c r="V127" i="26"/>
  <c r="R102" i="26"/>
  <c r="V102" i="26"/>
  <c r="V60" i="26"/>
  <c r="R60" i="26"/>
  <c r="V7" i="26"/>
  <c r="R7" i="26"/>
  <c r="V65" i="26"/>
  <c r="R65" i="26"/>
  <c r="R5" i="26"/>
  <c r="V5" i="26"/>
  <c r="V19" i="25"/>
  <c r="R19" i="25"/>
  <c r="V101" i="25"/>
  <c r="R101" i="25"/>
  <c r="R40" i="25"/>
  <c r="V40" i="25"/>
  <c r="V81" i="25"/>
  <c r="R81" i="25"/>
  <c r="V129" i="25"/>
  <c r="R129" i="25"/>
  <c r="V27" i="25"/>
  <c r="R27" i="25"/>
  <c r="V23" i="25"/>
  <c r="R23" i="25"/>
  <c r="R39" i="25"/>
  <c r="V39" i="25"/>
  <c r="R29" i="25"/>
  <c r="V29" i="25"/>
  <c r="R115" i="25"/>
  <c r="V115" i="25"/>
  <c r="V85" i="25"/>
  <c r="R85" i="25"/>
  <c r="V95" i="25"/>
  <c r="R95" i="25"/>
  <c r="U14" i="25"/>
  <c r="T14" i="25"/>
  <c r="Q14" i="25"/>
  <c r="U70" i="25"/>
  <c r="T70" i="25"/>
  <c r="Q70" i="25"/>
  <c r="U68" i="25"/>
  <c r="T68" i="25"/>
  <c r="Q68" i="25"/>
  <c r="Q29" i="25"/>
  <c r="T29" i="25"/>
  <c r="U29" i="25"/>
  <c r="T21" i="25"/>
  <c r="U21" i="25"/>
  <c r="Q21" i="25"/>
  <c r="T66" i="25"/>
  <c r="U66" i="25"/>
  <c r="Q66" i="25"/>
  <c r="Q74" i="25"/>
  <c r="T74" i="25"/>
  <c r="U74" i="25"/>
  <c r="Q131" i="25"/>
  <c r="U131" i="25"/>
  <c r="T131" i="25"/>
  <c r="T92" i="25"/>
  <c r="U92" i="25"/>
  <c r="Q92" i="25"/>
  <c r="Q133" i="25"/>
  <c r="U133" i="25"/>
  <c r="T133" i="25"/>
  <c r="T115" i="25"/>
  <c r="U115" i="25"/>
  <c r="Q115" i="25"/>
  <c r="Q112" i="25"/>
  <c r="T112" i="25"/>
  <c r="U112" i="25"/>
  <c r="Q118" i="25"/>
  <c r="U118" i="25"/>
  <c r="T118" i="25"/>
  <c r="V79" i="29"/>
  <c r="R79" i="29"/>
  <c r="R70" i="29"/>
  <c r="V70" i="29"/>
  <c r="V25" i="29"/>
  <c r="R25" i="29"/>
  <c r="S6" i="28"/>
  <c r="M6" i="28"/>
  <c r="V55" i="36"/>
  <c r="R55" i="36"/>
  <c r="R117" i="36"/>
  <c r="V117" i="36"/>
  <c r="R75" i="36"/>
  <c r="V75" i="36"/>
  <c r="T60" i="36"/>
  <c r="V60" i="36"/>
  <c r="R60" i="36"/>
  <c r="R124" i="36"/>
  <c r="V124" i="36"/>
  <c r="R89" i="36"/>
  <c r="V89" i="36"/>
  <c r="R132" i="36"/>
  <c r="V132" i="36"/>
  <c r="R119" i="36"/>
  <c r="V119" i="36"/>
  <c r="V85" i="36"/>
  <c r="R85" i="36"/>
  <c r="R107" i="36"/>
  <c r="V107" i="36"/>
  <c r="V56" i="36"/>
  <c r="R56" i="36"/>
  <c r="V82" i="27"/>
  <c r="R82" i="27"/>
  <c r="R26" i="27"/>
  <c r="V26" i="27"/>
  <c r="V32" i="27"/>
  <c r="R32" i="27"/>
  <c r="R83" i="27"/>
  <c r="V83" i="27"/>
  <c r="V87" i="27"/>
  <c r="R87" i="27"/>
  <c r="R46" i="27"/>
  <c r="V46" i="27"/>
  <c r="R123" i="27"/>
  <c r="V123" i="27"/>
  <c r="R35" i="27"/>
  <c r="V35" i="27"/>
  <c r="R42" i="27"/>
  <c r="V42" i="27"/>
  <c r="R90" i="27"/>
  <c r="V90" i="27"/>
  <c r="V108" i="27"/>
  <c r="R108" i="27"/>
  <c r="Q111" i="32"/>
  <c r="T111" i="32"/>
  <c r="U111" i="32"/>
  <c r="R59" i="30"/>
  <c r="V59" i="30"/>
  <c r="Q108" i="23"/>
  <c r="U108" i="23"/>
  <c r="T108" i="23"/>
  <c r="T30" i="32"/>
  <c r="U116" i="7"/>
  <c r="U82" i="3"/>
  <c r="U62" i="3"/>
  <c r="U70" i="7"/>
  <c r="U6" i="21"/>
  <c r="U15" i="22"/>
  <c r="T15" i="22"/>
  <c r="Q15" i="22"/>
  <c r="U106" i="22"/>
  <c r="T106" i="22"/>
  <c r="Q106" i="22"/>
  <c r="Q31" i="22"/>
  <c r="T31" i="22"/>
  <c r="U31" i="22"/>
  <c r="Q46" i="22"/>
  <c r="T46" i="22"/>
  <c r="U46" i="22"/>
  <c r="Q30" i="22"/>
  <c r="T30" i="22"/>
  <c r="U30" i="22"/>
  <c r="Q117" i="22"/>
  <c r="U117" i="22"/>
  <c r="T117" i="22"/>
  <c r="R87" i="29"/>
  <c r="V87" i="29"/>
  <c r="R66" i="29"/>
  <c r="V66" i="29"/>
  <c r="R81" i="29"/>
  <c r="V81" i="29"/>
  <c r="V29" i="29"/>
  <c r="R29" i="29"/>
  <c r="V82" i="29"/>
  <c r="R82" i="29"/>
  <c r="Q57" i="32"/>
  <c r="T57" i="32"/>
  <c r="U57" i="32"/>
  <c r="T15" i="32"/>
  <c r="U15" i="32"/>
  <c r="Q15" i="32"/>
  <c r="Q6" i="32"/>
  <c r="U6" i="32"/>
  <c r="T6" i="32"/>
  <c r="U72" i="32"/>
  <c r="Q72" i="32"/>
  <c r="T72" i="32"/>
  <c r="T95" i="32"/>
  <c r="U95" i="32"/>
  <c r="Q95" i="32"/>
  <c r="T63" i="32"/>
  <c r="U63" i="32"/>
  <c r="Q63" i="32"/>
  <c r="R6" i="28"/>
  <c r="L6" i="28"/>
  <c r="Q5" i="27"/>
  <c r="U5" i="27"/>
  <c r="V108" i="32"/>
  <c r="R108" i="32"/>
  <c r="T17" i="32"/>
  <c r="V17" i="32"/>
  <c r="R17" i="32"/>
  <c r="V77" i="32"/>
  <c r="R77" i="32"/>
  <c r="V100" i="32"/>
  <c r="R100" i="32"/>
  <c r="R71" i="32"/>
  <c r="V71" i="32"/>
  <c r="V31" i="32"/>
  <c r="R31" i="32"/>
  <c r="R47" i="32"/>
  <c r="V47" i="32"/>
  <c r="V69" i="32"/>
  <c r="R69" i="32"/>
  <c r="R85" i="32"/>
  <c r="V85" i="32"/>
  <c r="T66" i="36"/>
  <c r="U66" i="36"/>
  <c r="Q66" i="36"/>
  <c r="T54" i="36"/>
  <c r="U54" i="36"/>
  <c r="Q54" i="36"/>
  <c r="T78" i="36"/>
  <c r="U78" i="36"/>
  <c r="Q78" i="36"/>
  <c r="Q132" i="36"/>
  <c r="T132" i="36"/>
  <c r="U132" i="36"/>
  <c r="Q123" i="36"/>
  <c r="T123" i="36"/>
  <c r="U123" i="36"/>
  <c r="U67" i="36"/>
  <c r="T67" i="36"/>
  <c r="Q67" i="36"/>
  <c r="U133" i="36"/>
  <c r="Q133" i="36"/>
  <c r="T133" i="36"/>
  <c r="T55" i="36"/>
  <c r="Q55" i="36"/>
  <c r="U55" i="36"/>
  <c r="Q68" i="36"/>
  <c r="T68" i="36"/>
  <c r="U68" i="36"/>
  <c r="Q76" i="36"/>
  <c r="T76" i="36"/>
  <c r="U76" i="36"/>
  <c r="T51" i="36"/>
  <c r="Q51" i="36"/>
  <c r="U51" i="36"/>
  <c r="T111" i="36"/>
  <c r="U111" i="36"/>
  <c r="Q111" i="36"/>
  <c r="T53" i="36"/>
  <c r="Q53" i="36"/>
  <c r="U53" i="36"/>
  <c r="T96" i="36"/>
  <c r="Q96" i="36"/>
  <c r="U96" i="36"/>
  <c r="U87" i="36"/>
  <c r="Q87" i="36"/>
  <c r="T87" i="36"/>
  <c r="T59" i="36"/>
  <c r="Q59" i="36"/>
  <c r="U59" i="36"/>
  <c r="T112" i="36"/>
  <c r="Q112" i="36"/>
  <c r="U112" i="36"/>
  <c r="U104" i="36"/>
  <c r="T104" i="36"/>
  <c r="Q104" i="36"/>
  <c r="Q102" i="36"/>
  <c r="T102" i="36"/>
  <c r="U102" i="36"/>
  <c r="Q124" i="36"/>
  <c r="T124" i="36"/>
  <c r="U124" i="36"/>
  <c r="T56" i="36"/>
  <c r="U56" i="36"/>
  <c r="Q56" i="36"/>
  <c r="T103" i="36"/>
  <c r="U103" i="36"/>
  <c r="Q103" i="36"/>
  <c r="U57" i="35"/>
  <c r="T57" i="35"/>
  <c r="Q57" i="35"/>
  <c r="U88" i="35"/>
  <c r="Q88" i="35"/>
  <c r="T88" i="35"/>
  <c r="T62" i="35"/>
  <c r="U62" i="35"/>
  <c r="Q62" i="35"/>
  <c r="T48" i="35"/>
  <c r="U48" i="35"/>
  <c r="Q48" i="35"/>
  <c r="U117" i="35"/>
  <c r="Q117" i="35"/>
  <c r="T117" i="35"/>
  <c r="U60" i="35"/>
  <c r="Q60" i="35"/>
  <c r="T60" i="35"/>
  <c r="Q127" i="35"/>
  <c r="U127" i="35"/>
  <c r="T127" i="35"/>
  <c r="Q90" i="35"/>
  <c r="U90" i="35"/>
  <c r="T90" i="35"/>
  <c r="U51" i="35"/>
  <c r="T51" i="35"/>
  <c r="Q51" i="35"/>
  <c r="T116" i="35"/>
  <c r="U116" i="35"/>
  <c r="Q116" i="35"/>
  <c r="U125" i="35"/>
  <c r="Q125" i="35"/>
  <c r="T125" i="35"/>
  <c r="Q54" i="35"/>
  <c r="T54" i="35"/>
  <c r="U54" i="35"/>
  <c r="Q95" i="35"/>
  <c r="T95" i="35"/>
  <c r="U95" i="35"/>
  <c r="Q81" i="35"/>
  <c r="T81" i="35"/>
  <c r="U81" i="35"/>
  <c r="T53" i="35"/>
  <c r="Q53" i="35"/>
  <c r="U53" i="35"/>
  <c r="T129" i="35"/>
  <c r="U129" i="35"/>
  <c r="Q129" i="35"/>
  <c r="U98" i="35"/>
  <c r="Q98" i="35"/>
  <c r="T98" i="35"/>
  <c r="T101" i="35"/>
  <c r="U101" i="35"/>
  <c r="Q101" i="35"/>
  <c r="U82" i="35"/>
  <c r="T82" i="35"/>
  <c r="Q82" i="35"/>
  <c r="T74" i="35"/>
  <c r="U74" i="35"/>
  <c r="Q74" i="35"/>
  <c r="Q103" i="35"/>
  <c r="U103" i="35"/>
  <c r="U132" i="35"/>
  <c r="Q132" i="35"/>
  <c r="T132" i="35"/>
  <c r="U47" i="35"/>
  <c r="T47" i="35"/>
  <c r="Q47" i="35"/>
  <c r="U79" i="35"/>
  <c r="T79" i="35"/>
  <c r="Q79" i="35"/>
  <c r="U122" i="35"/>
  <c r="Q122" i="35"/>
  <c r="T122" i="35"/>
  <c r="U109" i="35"/>
  <c r="Q109" i="35"/>
  <c r="T109" i="35"/>
  <c r="U100" i="35"/>
  <c r="Q100" i="35"/>
  <c r="T100" i="35"/>
  <c r="Q50" i="35"/>
  <c r="T50" i="35"/>
  <c r="U50" i="35"/>
  <c r="Q131" i="35"/>
  <c r="U131" i="35"/>
  <c r="R7" i="30"/>
  <c r="V7" i="30"/>
  <c r="V76" i="30"/>
  <c r="R76" i="30"/>
  <c r="V126" i="30"/>
  <c r="R126" i="30"/>
  <c r="V13" i="30"/>
  <c r="R13" i="30"/>
  <c r="V53" i="30"/>
  <c r="R53" i="30"/>
  <c r="V42" i="30"/>
  <c r="R42" i="30"/>
  <c r="V33" i="30"/>
  <c r="R33" i="30"/>
  <c r="R24" i="30"/>
  <c r="V24" i="30"/>
  <c r="U115" i="26"/>
  <c r="Q115" i="26"/>
  <c r="T115" i="26"/>
  <c r="Q110" i="26"/>
  <c r="U110" i="26"/>
  <c r="T110" i="26"/>
  <c r="Q89" i="26"/>
  <c r="T89" i="26"/>
  <c r="U89" i="26"/>
  <c r="Q18" i="26"/>
  <c r="T18" i="26"/>
  <c r="U18" i="26"/>
  <c r="T54" i="26"/>
  <c r="Q54" i="26"/>
  <c r="U54" i="26"/>
  <c r="Q124" i="26"/>
  <c r="U124" i="26"/>
  <c r="T124" i="26"/>
  <c r="T20" i="26"/>
  <c r="Q20" i="26"/>
  <c r="U20" i="26"/>
  <c r="Q106" i="23"/>
  <c r="U106" i="23"/>
  <c r="T106" i="23"/>
  <c r="Q120" i="23"/>
  <c r="U120" i="23"/>
  <c r="T120" i="23"/>
  <c r="U117" i="23"/>
  <c r="Q117" i="23"/>
  <c r="T117" i="23"/>
  <c r="U82" i="23"/>
  <c r="T82" i="23"/>
  <c r="Q82" i="23"/>
  <c r="Q50" i="31"/>
  <c r="U50" i="31"/>
  <c r="T50" i="31"/>
  <c r="T11" i="31"/>
  <c r="U11" i="31"/>
  <c r="Q11" i="31"/>
  <c r="U25" i="31"/>
  <c r="T25" i="31"/>
  <c r="Q25" i="31"/>
  <c r="U91" i="31"/>
  <c r="Q91" i="31"/>
  <c r="T91" i="31"/>
  <c r="Q126" i="31"/>
  <c r="U126" i="31"/>
  <c r="T126" i="31"/>
  <c r="T100" i="31"/>
  <c r="U100" i="31"/>
  <c r="Q100" i="31"/>
  <c r="T30" i="31"/>
  <c r="U30" i="31"/>
  <c r="Q30" i="31"/>
  <c r="T47" i="31"/>
  <c r="U47" i="31"/>
  <c r="Q47" i="31"/>
  <c r="T8" i="31"/>
  <c r="U8" i="31"/>
  <c r="Q8" i="31"/>
  <c r="T15" i="31"/>
  <c r="U15" i="31"/>
  <c r="Q15" i="31"/>
  <c r="U117" i="31"/>
  <c r="Q117" i="31"/>
  <c r="T117" i="31"/>
  <c r="U48" i="31"/>
  <c r="Q48" i="31"/>
  <c r="T48" i="31"/>
  <c r="Q53" i="31"/>
  <c r="T53" i="31"/>
  <c r="U53" i="31"/>
  <c r="U60" i="31"/>
  <c r="T60" i="31"/>
  <c r="Q60" i="31"/>
  <c r="T82" i="31"/>
  <c r="Q82" i="31"/>
  <c r="U82" i="31"/>
  <c r="U127" i="31"/>
  <c r="Q127" i="31"/>
  <c r="T127" i="31"/>
  <c r="T105" i="31"/>
  <c r="U105" i="31"/>
  <c r="Q105" i="31"/>
  <c r="U45" i="31"/>
  <c r="Q45" i="31"/>
  <c r="T45" i="31"/>
  <c r="U49" i="31"/>
  <c r="Q49" i="31"/>
  <c r="T49" i="31"/>
  <c r="Q13" i="31"/>
  <c r="U13" i="31"/>
  <c r="T13" i="31"/>
  <c r="U98" i="31"/>
  <c r="Q98" i="31"/>
  <c r="T98" i="31"/>
  <c r="Q71" i="31"/>
  <c r="T71" i="31"/>
  <c r="U71" i="31"/>
  <c r="U86" i="31"/>
  <c r="T86" i="31"/>
  <c r="Q86" i="31"/>
  <c r="U102" i="31"/>
  <c r="T102" i="31"/>
  <c r="Q102" i="31"/>
  <c r="T84" i="31"/>
  <c r="Q84" i="31"/>
  <c r="U84" i="31"/>
  <c r="T99" i="31"/>
  <c r="U99" i="31"/>
  <c r="Q99" i="31"/>
  <c r="Q42" i="31"/>
  <c r="U42" i="31"/>
  <c r="T42" i="31"/>
  <c r="U32" i="31"/>
  <c r="Q32" i="31"/>
  <c r="T32" i="31"/>
  <c r="T40" i="31"/>
  <c r="U40" i="31"/>
  <c r="Q40" i="31"/>
  <c r="T46" i="31"/>
  <c r="U46" i="31"/>
  <c r="Q46" i="31"/>
  <c r="Q121" i="31"/>
  <c r="T121" i="31"/>
  <c r="U121" i="31"/>
  <c r="U101" i="31"/>
  <c r="Q101" i="31"/>
  <c r="T101" i="31"/>
  <c r="U133" i="31"/>
  <c r="Q133" i="31"/>
  <c r="T133" i="31"/>
  <c r="U87" i="31"/>
  <c r="Q87" i="31"/>
  <c r="T87" i="31"/>
  <c r="U66" i="31"/>
  <c r="T66" i="31"/>
  <c r="Q66" i="31"/>
  <c r="Q104" i="22"/>
  <c r="T104" i="22"/>
  <c r="U104" i="22"/>
  <c r="Q17" i="22"/>
  <c r="U17" i="22"/>
  <c r="T17" i="22"/>
  <c r="T80" i="22"/>
  <c r="U80" i="22"/>
  <c r="Q80" i="22"/>
  <c r="T108" i="22"/>
  <c r="U108" i="22"/>
  <c r="Q108" i="22"/>
  <c r="Q36" i="22"/>
  <c r="T36" i="22"/>
  <c r="U36" i="22"/>
  <c r="V28" i="29"/>
  <c r="R28" i="29"/>
  <c r="R12" i="29"/>
  <c r="V12" i="29"/>
  <c r="V127" i="29"/>
  <c r="R127" i="29"/>
  <c r="V108" i="29"/>
  <c r="R108" i="29"/>
  <c r="Q24" i="32"/>
  <c r="T24" i="32"/>
  <c r="U24" i="32"/>
  <c r="Q65" i="32"/>
  <c r="U65" i="32"/>
  <c r="T65" i="32"/>
  <c r="Q14" i="32"/>
  <c r="T14" i="32"/>
  <c r="U14" i="32"/>
  <c r="R95" i="23"/>
  <c r="V95" i="23"/>
  <c r="R66" i="23"/>
  <c r="V66" i="23"/>
  <c r="R23" i="23"/>
  <c r="V23" i="23"/>
  <c r="R45" i="23"/>
  <c r="V45" i="23"/>
  <c r="R76" i="23"/>
  <c r="V76" i="23"/>
  <c r="R75" i="23"/>
  <c r="V75" i="23"/>
  <c r="R96" i="23"/>
  <c r="V96" i="23"/>
  <c r="V73" i="23"/>
  <c r="R73" i="23"/>
  <c r="V47" i="23"/>
  <c r="R47" i="23"/>
  <c r="V64" i="23"/>
  <c r="R64" i="23"/>
  <c r="V82" i="23"/>
  <c r="R82" i="23"/>
  <c r="V133" i="23"/>
  <c r="R133" i="23"/>
  <c r="V97" i="23"/>
  <c r="R97" i="23"/>
  <c r="V70" i="23"/>
  <c r="R70" i="23"/>
  <c r="R60" i="23"/>
  <c r="V60" i="23"/>
  <c r="V68" i="23"/>
  <c r="R68" i="23"/>
  <c r="R94" i="23"/>
  <c r="V94" i="23"/>
  <c r="R84" i="23"/>
  <c r="V84" i="23"/>
  <c r="R106" i="23"/>
  <c r="V106" i="23"/>
  <c r="R46" i="23"/>
  <c r="V46" i="23"/>
  <c r="V128" i="23"/>
  <c r="R128" i="23"/>
  <c r="V119" i="23"/>
  <c r="R119" i="23"/>
  <c r="R105" i="23"/>
  <c r="V105" i="23"/>
  <c r="V10" i="23"/>
  <c r="R10" i="23"/>
  <c r="R13" i="23"/>
  <c r="V13" i="23"/>
  <c r="V25" i="23"/>
  <c r="R25" i="23"/>
  <c r="V31" i="23"/>
  <c r="R31" i="23"/>
  <c r="V14" i="23"/>
  <c r="R14" i="23"/>
  <c r="R113" i="23"/>
  <c r="V113" i="23"/>
  <c r="R57" i="23"/>
  <c r="V57" i="23"/>
  <c r="R11" i="23"/>
  <c r="V11" i="23"/>
  <c r="V16" i="23"/>
  <c r="R16" i="23"/>
  <c r="R41" i="23"/>
  <c r="V41" i="23"/>
  <c r="V43" i="23"/>
  <c r="R43" i="23"/>
  <c r="V49" i="32"/>
  <c r="R49" i="32"/>
  <c r="V95" i="32"/>
  <c r="R95" i="32"/>
  <c r="R41" i="30"/>
  <c r="V41" i="30"/>
  <c r="R70" i="30"/>
  <c r="V70" i="30"/>
  <c r="V112" i="30"/>
  <c r="R112" i="30"/>
  <c r="U11" i="26"/>
  <c r="T130" i="23"/>
  <c r="U130" i="23"/>
  <c r="Q130" i="23"/>
  <c r="T53" i="23"/>
  <c r="U53" i="23"/>
  <c r="Q53" i="23"/>
  <c r="U5" i="23"/>
  <c r="R53" i="24"/>
  <c r="V53" i="24"/>
  <c r="R9" i="24"/>
  <c r="V9" i="24"/>
  <c r="R55" i="24"/>
  <c r="V55" i="24"/>
  <c r="V44" i="24"/>
  <c r="R44" i="24"/>
  <c r="V116" i="24"/>
  <c r="R116" i="24"/>
  <c r="V106" i="24"/>
  <c r="R106" i="24"/>
  <c r="V14" i="24"/>
  <c r="R14" i="24"/>
  <c r="R78" i="24"/>
  <c r="V78" i="24"/>
  <c r="R35" i="24"/>
  <c r="V35" i="24"/>
  <c r="R81" i="24"/>
  <c r="V81" i="24"/>
  <c r="R110" i="24"/>
  <c r="V110" i="24"/>
  <c r="R16" i="24"/>
  <c r="V16" i="24"/>
  <c r="V80" i="24"/>
  <c r="R80" i="24"/>
  <c r="V50" i="24"/>
  <c r="R50" i="24"/>
  <c r="V128" i="24"/>
  <c r="R128" i="24"/>
  <c r="R121" i="24"/>
  <c r="V121" i="24"/>
  <c r="R37" i="24"/>
  <c r="V37" i="24"/>
  <c r="R75" i="24"/>
  <c r="V75" i="24"/>
  <c r="R39" i="24"/>
  <c r="V39" i="24"/>
  <c r="R52" i="24"/>
  <c r="V52" i="24"/>
  <c r="V132" i="24"/>
  <c r="R132" i="24"/>
  <c r="R122" i="24"/>
  <c r="V122" i="24"/>
  <c r="R22" i="24"/>
  <c r="V22" i="24"/>
  <c r="V86" i="24"/>
  <c r="R86" i="24"/>
  <c r="V107" i="24"/>
  <c r="R107" i="24"/>
  <c r="R19" i="24"/>
  <c r="V19" i="24"/>
  <c r="V65" i="24"/>
  <c r="R65" i="24"/>
  <c r="R97" i="24"/>
  <c r="V97" i="24"/>
  <c r="R8" i="24"/>
  <c r="V8" i="24"/>
  <c r="R72" i="24"/>
  <c r="V72" i="24"/>
  <c r="R42" i="24"/>
  <c r="V42" i="24"/>
  <c r="V112" i="24"/>
  <c r="R112" i="24"/>
  <c r="R113" i="24"/>
  <c r="V113" i="24"/>
  <c r="R127" i="24"/>
  <c r="V127" i="24"/>
  <c r="R20" i="22"/>
  <c r="V20" i="22"/>
  <c r="V110" i="22"/>
  <c r="R110" i="22"/>
  <c r="R111" i="22"/>
  <c r="V111" i="22"/>
  <c r="V23" i="22"/>
  <c r="R23" i="22"/>
  <c r="V41" i="22"/>
  <c r="R41" i="22"/>
  <c r="V85" i="22"/>
  <c r="R85" i="22"/>
  <c r="V83" i="22"/>
  <c r="R83" i="22"/>
  <c r="V36" i="22"/>
  <c r="R36" i="22"/>
  <c r="R80" i="22"/>
  <c r="V80" i="22"/>
  <c r="V118" i="22"/>
  <c r="R118" i="22"/>
  <c r="R86" i="22"/>
  <c r="V86" i="22"/>
  <c r="R45" i="22"/>
  <c r="V45" i="22"/>
  <c r="V48" i="22"/>
  <c r="R48" i="22"/>
  <c r="R79" i="22"/>
  <c r="V79" i="22"/>
  <c r="V54" i="22"/>
  <c r="R54" i="22"/>
  <c r="R88" i="22"/>
  <c r="V88" i="22"/>
  <c r="V17" i="22"/>
  <c r="R17" i="22"/>
  <c r="R35" i="22"/>
  <c r="V35" i="22"/>
  <c r="V7" i="22"/>
  <c r="R7" i="22"/>
  <c r="V24" i="22"/>
  <c r="R24" i="22"/>
  <c r="V55" i="22"/>
  <c r="R55" i="22"/>
  <c r="V46" i="22"/>
  <c r="R46" i="22"/>
  <c r="R130" i="22"/>
  <c r="V130" i="22"/>
  <c r="R116" i="22"/>
  <c r="V116" i="22"/>
  <c r="V91" i="22"/>
  <c r="R91" i="22"/>
  <c r="V73" i="22"/>
  <c r="R73" i="22"/>
  <c r="R102" i="22"/>
  <c r="V102" i="22"/>
  <c r="V67" i="22"/>
  <c r="R67" i="22"/>
  <c r="V127" i="22"/>
  <c r="R127" i="22"/>
  <c r="V77" i="22"/>
  <c r="R77" i="22"/>
  <c r="R28" i="22"/>
  <c r="V28" i="22"/>
  <c r="U89" i="22"/>
  <c r="T89" i="22"/>
  <c r="Q89" i="22"/>
  <c r="Q99" i="22"/>
  <c r="T99" i="22"/>
  <c r="U99" i="22"/>
  <c r="Q100" i="22"/>
  <c r="T100" i="22"/>
  <c r="U100" i="22"/>
  <c r="Q68" i="22"/>
  <c r="T68" i="22"/>
  <c r="U68" i="22"/>
  <c r="T40" i="22"/>
  <c r="U40" i="22"/>
  <c r="Q40" i="22"/>
  <c r="U102" i="22"/>
  <c r="Q102" i="22"/>
  <c r="T102" i="22"/>
  <c r="Q74" i="22"/>
  <c r="U74" i="22"/>
  <c r="T74" i="22"/>
  <c r="Q133" i="22"/>
  <c r="U133" i="22"/>
  <c r="T133" i="22"/>
  <c r="Q32" i="22"/>
  <c r="U32" i="22"/>
  <c r="T32" i="22"/>
  <c r="U13" i="22"/>
  <c r="T13" i="22"/>
  <c r="Q13" i="22"/>
  <c r="R130" i="29"/>
  <c r="V130" i="29"/>
  <c r="V45" i="29"/>
  <c r="R45" i="29"/>
  <c r="V94" i="29"/>
  <c r="R94" i="29"/>
  <c r="R6" i="29"/>
  <c r="V6" i="29"/>
  <c r="R124" i="29"/>
  <c r="V124" i="29"/>
  <c r="Q5" i="28"/>
  <c r="K5" i="28"/>
  <c r="Q91" i="32"/>
  <c r="U91" i="32"/>
  <c r="T91" i="32"/>
  <c r="Q101" i="32"/>
  <c r="U101" i="32"/>
  <c r="T101" i="32"/>
  <c r="Q89" i="32"/>
  <c r="U89" i="32"/>
  <c r="T89" i="32"/>
  <c r="Q41" i="32"/>
  <c r="U41" i="32"/>
  <c r="T96" i="32"/>
  <c r="U96" i="32"/>
  <c r="Q96" i="32"/>
  <c r="U40" i="32"/>
  <c r="Q40" i="32"/>
  <c r="T40" i="32"/>
  <c r="V5" i="28"/>
  <c r="P5" i="28"/>
  <c r="R52" i="32"/>
  <c r="V52" i="32"/>
  <c r="R21" i="32"/>
  <c r="V21" i="32"/>
  <c r="R101" i="32"/>
  <c r="V101" i="32"/>
  <c r="R105" i="32"/>
  <c r="V105" i="32"/>
  <c r="V57" i="32"/>
  <c r="R57" i="32"/>
  <c r="V93" i="32"/>
  <c r="R93" i="32"/>
  <c r="V116" i="32"/>
  <c r="R116" i="32"/>
  <c r="V64" i="32"/>
  <c r="R64" i="32"/>
  <c r="R81" i="30"/>
  <c r="V81" i="30"/>
  <c r="R52" i="30"/>
  <c r="V52" i="30"/>
  <c r="R85" i="30"/>
  <c r="V85" i="30"/>
  <c r="V80" i="30"/>
  <c r="R80" i="30"/>
  <c r="R45" i="30"/>
  <c r="V45" i="30"/>
  <c r="V100" i="30"/>
  <c r="R100" i="30"/>
  <c r="R74" i="30"/>
  <c r="V74" i="30"/>
  <c r="V90" i="30"/>
  <c r="R90" i="30"/>
  <c r="T23" i="26"/>
  <c r="U23" i="26"/>
  <c r="Q23" i="26"/>
  <c r="T112" i="26"/>
  <c r="U112" i="26"/>
  <c r="Q112" i="26"/>
  <c r="Q91" i="26"/>
  <c r="T91" i="26"/>
  <c r="U91" i="26"/>
  <c r="Q101" i="26"/>
  <c r="U101" i="26"/>
  <c r="T101" i="26"/>
  <c r="U6" i="26"/>
  <c r="T77" i="26"/>
  <c r="U77" i="26"/>
  <c r="Q77" i="26"/>
  <c r="Q14" i="26"/>
  <c r="T14" i="26"/>
  <c r="U14" i="26"/>
  <c r="U78" i="23"/>
  <c r="T78" i="23"/>
  <c r="Q78" i="23"/>
  <c r="U111" i="23"/>
  <c r="T111" i="23"/>
  <c r="Q111" i="23"/>
  <c r="U52" i="23"/>
  <c r="Q52" i="23"/>
  <c r="T52" i="23"/>
  <c r="T57" i="23"/>
  <c r="Q57" i="23"/>
  <c r="U57" i="23"/>
  <c r="T103" i="23"/>
  <c r="Q103" i="23"/>
  <c r="U103" i="23"/>
  <c r="Q129" i="23"/>
  <c r="T129" i="23"/>
  <c r="U129" i="23"/>
  <c r="T113" i="23"/>
  <c r="Q113" i="23"/>
  <c r="U113" i="23"/>
  <c r="U66" i="23"/>
  <c r="T66" i="23"/>
  <c r="Q66" i="23"/>
  <c r="U99" i="23"/>
  <c r="T99" i="23"/>
  <c r="Q99" i="23"/>
  <c r="Q65" i="29"/>
  <c r="U65" i="29"/>
  <c r="T65" i="29"/>
  <c r="Q78" i="29"/>
  <c r="U78" i="29"/>
  <c r="T78" i="29"/>
  <c r="Q117" i="29"/>
  <c r="T117" i="29"/>
  <c r="U117" i="29"/>
  <c r="Q54" i="29"/>
  <c r="T54" i="29"/>
  <c r="U54" i="29"/>
  <c r="Q7" i="29"/>
  <c r="T7" i="29"/>
  <c r="U7" i="29"/>
  <c r="U80" i="29"/>
  <c r="Q80" i="29"/>
  <c r="T80" i="29"/>
  <c r="U25" i="29"/>
  <c r="T25" i="29"/>
  <c r="Q25" i="29"/>
  <c r="T62" i="29"/>
  <c r="Q62" i="29"/>
  <c r="U62" i="29"/>
  <c r="U87" i="29"/>
  <c r="T87" i="29"/>
  <c r="Q87" i="29"/>
  <c r="Q55" i="29"/>
  <c r="U55" i="29"/>
  <c r="T55" i="29"/>
  <c r="U21" i="29"/>
  <c r="T21" i="29"/>
  <c r="Q21" i="29"/>
  <c r="Q66" i="29"/>
  <c r="T66" i="29"/>
  <c r="U66" i="29"/>
  <c r="Q19" i="29"/>
  <c r="T19" i="29"/>
  <c r="U19" i="29"/>
  <c r="Q95" i="29"/>
  <c r="U95" i="29"/>
  <c r="T95" i="29"/>
  <c r="U64" i="29"/>
  <c r="Q64" i="29"/>
  <c r="T64" i="29"/>
  <c r="U63" i="29"/>
  <c r="T63" i="29"/>
  <c r="Q63" i="29"/>
  <c r="T27" i="29"/>
  <c r="U27" i="29"/>
  <c r="Q27" i="29"/>
  <c r="U69" i="29"/>
  <c r="T69" i="29"/>
  <c r="Q69" i="29"/>
  <c r="Q53" i="29"/>
  <c r="U53" i="29"/>
  <c r="T53" i="29"/>
  <c r="Q77" i="29"/>
  <c r="U77" i="29"/>
  <c r="T77" i="29"/>
  <c r="Q131" i="29"/>
  <c r="U131" i="29"/>
  <c r="T131" i="29"/>
  <c r="Q37" i="29"/>
  <c r="U37" i="29"/>
  <c r="T37" i="29"/>
  <c r="U30" i="29"/>
  <c r="Q30" i="29"/>
  <c r="T30" i="29"/>
  <c r="Q113" i="29"/>
  <c r="U113" i="29"/>
  <c r="T113" i="29"/>
  <c r="Q39" i="29"/>
  <c r="U39" i="29"/>
  <c r="T39" i="29"/>
  <c r="U108" i="29"/>
  <c r="Q108" i="29"/>
  <c r="T108" i="29"/>
  <c r="Q115" i="29"/>
  <c r="U115" i="29"/>
  <c r="T115" i="29"/>
  <c r="T84" i="29"/>
  <c r="Q84" i="29"/>
  <c r="U84" i="29"/>
  <c r="U56" i="29"/>
  <c r="T56" i="29"/>
  <c r="Q56" i="29"/>
  <c r="Q127" i="29"/>
  <c r="T127" i="29"/>
  <c r="U127" i="29"/>
  <c r="Q32" i="29"/>
  <c r="T32" i="29"/>
  <c r="U32" i="29"/>
  <c r="R61" i="31"/>
  <c r="V61" i="31"/>
  <c r="V23" i="31"/>
  <c r="R23" i="31"/>
  <c r="V65" i="31"/>
  <c r="R65" i="31"/>
  <c r="V70" i="31"/>
  <c r="R70" i="31"/>
  <c r="V95" i="31"/>
  <c r="R95" i="31"/>
  <c r="R127" i="31"/>
  <c r="V127" i="31"/>
  <c r="R110" i="31"/>
  <c r="V110" i="31"/>
  <c r="V133" i="31"/>
  <c r="R133" i="31"/>
  <c r="V97" i="31"/>
  <c r="R97" i="31"/>
  <c r="V112" i="31"/>
  <c r="R112" i="31"/>
  <c r="R9" i="31"/>
  <c r="V9" i="31"/>
  <c r="V40" i="31"/>
  <c r="R40" i="31"/>
  <c r="V59" i="31"/>
  <c r="R59" i="31"/>
  <c r="V84" i="31"/>
  <c r="R84" i="31"/>
  <c r="R15" i="31"/>
  <c r="V15" i="31"/>
  <c r="V71" i="31"/>
  <c r="R71" i="31"/>
  <c r="V80" i="31"/>
  <c r="R80" i="31"/>
  <c r="R42" i="31"/>
  <c r="V42" i="31"/>
  <c r="V105" i="31"/>
  <c r="R105" i="31"/>
  <c r="R38" i="31"/>
  <c r="V38" i="31"/>
  <c r="V20" i="31"/>
  <c r="R20" i="31"/>
  <c r="R50" i="31"/>
  <c r="V50" i="31"/>
  <c r="V113" i="31"/>
  <c r="R113" i="31"/>
  <c r="R63" i="31"/>
  <c r="V63" i="31"/>
  <c r="V114" i="31"/>
  <c r="R114" i="31"/>
  <c r="R81" i="31"/>
  <c r="V81" i="31"/>
  <c r="V52" i="31"/>
  <c r="R52" i="31"/>
  <c r="V8" i="31"/>
  <c r="R8" i="31"/>
  <c r="V78" i="31"/>
  <c r="R78" i="31"/>
  <c r="R125" i="31"/>
  <c r="V125" i="31"/>
  <c r="V49" i="31"/>
  <c r="R49" i="31"/>
  <c r="R123" i="31"/>
  <c r="V123" i="31"/>
  <c r="V121" i="31"/>
  <c r="R121" i="31"/>
  <c r="V88" i="31"/>
  <c r="R88" i="31"/>
  <c r="R6" i="31"/>
  <c r="V6" i="31"/>
  <c r="T39" i="22"/>
  <c r="U39" i="22"/>
  <c r="Q39" i="22"/>
  <c r="Q10" i="22"/>
  <c r="T10" i="22"/>
  <c r="U10" i="22"/>
  <c r="T35" i="22"/>
  <c r="Q35" i="22"/>
  <c r="U35" i="22"/>
  <c r="V49" i="29"/>
  <c r="R49" i="29"/>
  <c r="V53" i="29"/>
  <c r="R53" i="29"/>
  <c r="R123" i="29"/>
  <c r="V123" i="29"/>
  <c r="Q69" i="32"/>
  <c r="T69" i="32"/>
  <c r="U69" i="32"/>
  <c r="U127" i="32"/>
  <c r="Q127" i="32"/>
  <c r="T127" i="32"/>
  <c r="Q106" i="32"/>
  <c r="T106" i="32"/>
  <c r="U106" i="32"/>
  <c r="Q92" i="32"/>
  <c r="T92" i="32"/>
  <c r="U92" i="32"/>
  <c r="T78" i="32"/>
  <c r="U78" i="32"/>
  <c r="Q78" i="32"/>
  <c r="R60" i="32"/>
  <c r="V60" i="32"/>
  <c r="R86" i="35"/>
  <c r="V86" i="35"/>
  <c r="V117" i="35"/>
  <c r="R117" i="35"/>
  <c r="V114" i="35"/>
  <c r="R114" i="35"/>
  <c r="V48" i="35"/>
  <c r="R48" i="35"/>
  <c r="V51" i="35"/>
  <c r="R51" i="35"/>
  <c r="R45" i="35"/>
  <c r="V45" i="35"/>
  <c r="V111" i="35"/>
  <c r="R111" i="35"/>
  <c r="V104" i="35"/>
  <c r="R104" i="35"/>
  <c r="V89" i="35"/>
  <c r="R89" i="35"/>
  <c r="V118" i="35"/>
  <c r="R118" i="35"/>
  <c r="V125" i="35"/>
  <c r="R125" i="35"/>
  <c r="V96" i="35"/>
  <c r="R96" i="35"/>
  <c r="R56" i="35"/>
  <c r="V56" i="35"/>
  <c r="R91" i="35"/>
  <c r="V91" i="35"/>
  <c r="V87" i="35"/>
  <c r="R87" i="35"/>
  <c r="R64" i="35"/>
  <c r="V64" i="35"/>
  <c r="R67" i="35"/>
  <c r="V67" i="35"/>
  <c r="R52" i="35"/>
  <c r="V52" i="35"/>
  <c r="R55" i="35"/>
  <c r="V55" i="35"/>
  <c r="V97" i="35"/>
  <c r="R97" i="35"/>
  <c r="R123" i="35"/>
  <c r="V123" i="35"/>
  <c r="V110" i="35"/>
  <c r="R110" i="35"/>
  <c r="V88" i="35"/>
  <c r="R88" i="35"/>
  <c r="V21" i="30"/>
  <c r="R21" i="30"/>
  <c r="R108" i="30"/>
  <c r="V108" i="30"/>
  <c r="V113" i="30"/>
  <c r="R113" i="30"/>
  <c r="R63" i="30"/>
  <c r="V63" i="30"/>
  <c r="Q116" i="26"/>
  <c r="U116" i="26"/>
  <c r="T116" i="26"/>
  <c r="U34" i="26"/>
  <c r="T34" i="26"/>
  <c r="Q34" i="26"/>
  <c r="Q104" i="26"/>
  <c r="U104" i="26"/>
  <c r="T104" i="26"/>
  <c r="Q72" i="23"/>
  <c r="U72" i="23"/>
  <c r="T72" i="23"/>
  <c r="Q83" i="23"/>
  <c r="U83" i="23"/>
  <c r="T83" i="23"/>
  <c r="T58" i="23"/>
  <c r="U58" i="23"/>
  <c r="Q58" i="23"/>
  <c r="Q26" i="27"/>
  <c r="U26" i="27"/>
  <c r="T26" i="27"/>
  <c r="T79" i="27"/>
  <c r="Q79" i="27"/>
  <c r="U79" i="27"/>
  <c r="Q105" i="27"/>
  <c r="T105" i="27"/>
  <c r="U105" i="27"/>
  <c r="U87" i="27"/>
  <c r="Q87" i="27"/>
  <c r="T87" i="27"/>
  <c r="U15" i="27"/>
  <c r="T15" i="27"/>
  <c r="Q15" i="27"/>
  <c r="T115" i="27"/>
  <c r="Q115" i="27"/>
  <c r="U115" i="27"/>
  <c r="Q9" i="27"/>
  <c r="U9" i="27"/>
  <c r="T9" i="27"/>
  <c r="Q84" i="27"/>
  <c r="U84" i="27"/>
  <c r="T84" i="27"/>
  <c r="Q55" i="27"/>
  <c r="T55" i="27"/>
  <c r="U55" i="27"/>
  <c r="U133" i="27"/>
  <c r="T133" i="27"/>
  <c r="Q133" i="27"/>
  <c r="Q130" i="27"/>
  <c r="U130" i="27"/>
  <c r="T130" i="27"/>
  <c r="T38" i="27"/>
  <c r="U38" i="27"/>
  <c r="Q38" i="27"/>
  <c r="T66" i="27"/>
  <c r="U66" i="27"/>
  <c r="Q66" i="27"/>
  <c r="T119" i="27"/>
  <c r="U119" i="27"/>
  <c r="Q119" i="27"/>
  <c r="Q58" i="27"/>
  <c r="U58" i="27"/>
  <c r="T58" i="27"/>
  <c r="Q44" i="27"/>
  <c r="T44" i="27"/>
  <c r="U44" i="27"/>
  <c r="Q10" i="27"/>
  <c r="U10" i="27"/>
  <c r="T10" i="27"/>
  <c r="Q118" i="27"/>
  <c r="U118" i="27"/>
  <c r="T118" i="27"/>
  <c r="U60" i="27"/>
  <c r="T60" i="27"/>
  <c r="Q60" i="27"/>
  <c r="U102" i="27"/>
  <c r="Q102" i="27"/>
  <c r="T102" i="27"/>
  <c r="U123" i="27"/>
  <c r="T123" i="27"/>
  <c r="Q123" i="27"/>
  <c r="T100" i="27"/>
  <c r="Q100" i="27"/>
  <c r="U100" i="27"/>
  <c r="Q39" i="27"/>
  <c r="U39" i="27"/>
  <c r="T39" i="27"/>
  <c r="T111" i="27"/>
  <c r="U111" i="27"/>
  <c r="Q111" i="27"/>
  <c r="Q59" i="27"/>
  <c r="T59" i="27"/>
  <c r="U59" i="27"/>
  <c r="Q37" i="27"/>
  <c r="T37" i="27"/>
  <c r="U37" i="27"/>
  <c r="U48" i="27"/>
  <c r="T48" i="27"/>
  <c r="Q48" i="27"/>
  <c r="U11" i="27"/>
  <c r="T11" i="27"/>
  <c r="Q11" i="27"/>
  <c r="T89" i="27"/>
  <c r="Q89" i="27"/>
  <c r="U89" i="27"/>
  <c r="U74" i="27"/>
  <c r="T74" i="27"/>
  <c r="Q74" i="27"/>
  <c r="Q20" i="27"/>
  <c r="T20" i="27"/>
  <c r="U20" i="27"/>
  <c r="Q93" i="27"/>
  <c r="T93" i="27"/>
  <c r="U93" i="27"/>
  <c r="T45" i="27"/>
  <c r="U45" i="27"/>
  <c r="Q45" i="27"/>
  <c r="T63" i="22"/>
  <c r="U63" i="22"/>
  <c r="Q63" i="22"/>
  <c r="U86" i="22"/>
  <c r="T86" i="22"/>
  <c r="Q86" i="22"/>
  <c r="Q77" i="22"/>
  <c r="U77" i="22"/>
  <c r="T77" i="22"/>
  <c r="Q62" i="22"/>
  <c r="U62" i="22"/>
  <c r="T62" i="22"/>
  <c r="U69" i="22"/>
  <c r="T69" i="22"/>
  <c r="Q69" i="22"/>
  <c r="Q23" i="22"/>
  <c r="T23" i="22"/>
  <c r="U23" i="22"/>
  <c r="U5" i="22"/>
  <c r="U24" i="22"/>
  <c r="T24" i="22"/>
  <c r="Q24" i="22"/>
  <c r="Q129" i="22"/>
  <c r="T129" i="22"/>
  <c r="U129" i="22"/>
  <c r="R111" i="29"/>
  <c r="V111" i="29"/>
  <c r="V109" i="29"/>
  <c r="R109" i="29"/>
  <c r="V23" i="29"/>
  <c r="R23" i="29"/>
  <c r="V115" i="29"/>
  <c r="R115" i="29"/>
  <c r="V65" i="29"/>
  <c r="R65" i="29"/>
  <c r="V39" i="29"/>
  <c r="R39" i="29"/>
  <c r="V14" i="29"/>
  <c r="R14" i="29"/>
  <c r="R106" i="29"/>
  <c r="V106" i="29"/>
  <c r="V7" i="29"/>
  <c r="R7" i="29"/>
  <c r="R85" i="29"/>
  <c r="V85" i="29"/>
  <c r="R9" i="29"/>
  <c r="V9" i="29"/>
  <c r="V62" i="29"/>
  <c r="R62" i="29"/>
  <c r="U63" i="30"/>
  <c r="Q63" i="30"/>
  <c r="T63" i="30"/>
  <c r="U129" i="30"/>
  <c r="Q129" i="30"/>
  <c r="T129" i="30"/>
  <c r="Q38" i="30"/>
  <c r="U38" i="30"/>
  <c r="T38" i="30"/>
  <c r="U115" i="30"/>
  <c r="Q115" i="30"/>
  <c r="T115" i="30"/>
  <c r="Q22" i="30"/>
  <c r="T22" i="30"/>
  <c r="U22" i="30"/>
  <c r="U80" i="30"/>
  <c r="T80" i="30"/>
  <c r="Q80" i="30"/>
  <c r="Q43" i="30"/>
  <c r="U43" i="30"/>
  <c r="T43" i="30"/>
  <c r="T86" i="30"/>
  <c r="U86" i="30"/>
  <c r="Q86" i="30"/>
  <c r="T32" i="30"/>
  <c r="U32" i="30"/>
  <c r="Q32" i="30"/>
  <c r="Q95" i="30"/>
  <c r="T95" i="30"/>
  <c r="U95" i="30"/>
  <c r="Q36" i="30"/>
  <c r="U36" i="30"/>
  <c r="T36" i="30"/>
  <c r="Q79" i="30"/>
  <c r="T79" i="30"/>
  <c r="U79" i="30"/>
  <c r="Q128" i="30"/>
  <c r="T128" i="30"/>
  <c r="U128" i="30"/>
  <c r="U40" i="30"/>
  <c r="Q40" i="30"/>
  <c r="T40" i="30"/>
  <c r="U27" i="30"/>
  <c r="T27" i="30"/>
  <c r="Q27" i="30"/>
  <c r="Q106" i="30"/>
  <c r="T106" i="30"/>
  <c r="U106" i="30"/>
  <c r="T73" i="30"/>
  <c r="U73" i="30"/>
  <c r="Q73" i="30"/>
  <c r="U108" i="30"/>
  <c r="Q108" i="30"/>
  <c r="T108" i="30"/>
  <c r="T26" i="30"/>
  <c r="U26" i="30"/>
  <c r="Q26" i="30"/>
  <c r="U132" i="30"/>
  <c r="Q132" i="30"/>
  <c r="T132" i="30"/>
  <c r="T101" i="30"/>
  <c r="U101" i="30"/>
  <c r="Q101" i="30"/>
  <c r="U76" i="30"/>
  <c r="T76" i="30"/>
  <c r="Q76" i="30"/>
  <c r="T126" i="30"/>
  <c r="Q126" i="30"/>
  <c r="U126" i="30"/>
  <c r="U53" i="30"/>
  <c r="T53" i="30"/>
  <c r="Q53" i="30"/>
  <c r="Q127" i="30"/>
  <c r="T127" i="30"/>
  <c r="U127" i="30"/>
  <c r="Q19" i="30"/>
  <c r="U19" i="30"/>
  <c r="T19" i="30"/>
  <c r="U121" i="30"/>
  <c r="Q121" i="30"/>
  <c r="T121" i="30"/>
  <c r="T49" i="30"/>
  <c r="U49" i="30"/>
  <c r="Q49" i="30"/>
  <c r="Q98" i="30"/>
  <c r="T98" i="30"/>
  <c r="U98" i="30"/>
  <c r="T20" i="30"/>
  <c r="U20" i="30"/>
  <c r="Q20" i="30"/>
  <c r="T37" i="32"/>
  <c r="U37" i="32"/>
  <c r="Q37" i="32"/>
  <c r="U49" i="32"/>
  <c r="T49" i="32"/>
  <c r="Q49" i="32"/>
  <c r="U64" i="32"/>
  <c r="Q64" i="32"/>
  <c r="T64" i="32"/>
  <c r="T112" i="32"/>
  <c r="U112" i="32"/>
  <c r="Q112" i="32"/>
  <c r="T98" i="32"/>
  <c r="U98" i="32"/>
  <c r="Q98" i="32"/>
  <c r="T43" i="32"/>
  <c r="U43" i="32"/>
  <c r="Q43" i="32"/>
  <c r="V38" i="32"/>
  <c r="R38" i="32"/>
  <c r="V14" i="32"/>
  <c r="R14" i="32"/>
  <c r="R84" i="32"/>
  <c r="V84" i="32"/>
  <c r="R94" i="32"/>
  <c r="V94" i="32"/>
  <c r="V80" i="32"/>
  <c r="R80" i="32"/>
  <c r="T11" i="32"/>
  <c r="R11" i="32"/>
  <c r="V11" i="32"/>
  <c r="R14" i="30"/>
  <c r="V14" i="30"/>
  <c r="R9" i="30"/>
  <c r="V9" i="30"/>
  <c r="R92" i="30"/>
  <c r="V92" i="30"/>
  <c r="R67" i="30"/>
  <c r="V67" i="30"/>
  <c r="V54" i="30"/>
  <c r="R54" i="30"/>
  <c r="V12" i="30"/>
  <c r="R12" i="30"/>
  <c r="V83" i="30"/>
  <c r="R83" i="30"/>
  <c r="V8" i="30"/>
  <c r="R8" i="30"/>
  <c r="R48" i="30"/>
  <c r="V48" i="30"/>
  <c r="V65" i="30"/>
  <c r="R65" i="30"/>
  <c r="Q120" i="26"/>
  <c r="U120" i="26"/>
  <c r="T120" i="26"/>
  <c r="U80" i="26"/>
  <c r="T80" i="26"/>
  <c r="Q80" i="26"/>
  <c r="U79" i="26"/>
  <c r="Q79" i="26"/>
  <c r="T79" i="26"/>
  <c r="U62" i="26"/>
  <c r="Q62" i="26"/>
  <c r="T62" i="26"/>
  <c r="T86" i="26"/>
  <c r="U86" i="26"/>
  <c r="Q86" i="26"/>
  <c r="T58" i="26"/>
  <c r="Q58" i="26"/>
  <c r="U58" i="26"/>
  <c r="Q72" i="26"/>
  <c r="U72" i="26"/>
  <c r="T72" i="26"/>
  <c r="Q26" i="26"/>
  <c r="T26" i="26"/>
  <c r="U26" i="26"/>
  <c r="U69" i="26"/>
  <c r="T69" i="26"/>
  <c r="Q69" i="26"/>
  <c r="Q18" i="23"/>
  <c r="U18" i="23"/>
  <c r="T18" i="23"/>
  <c r="U51" i="23"/>
  <c r="T51" i="23"/>
  <c r="Q51" i="23"/>
  <c r="Q49" i="23"/>
  <c r="U49" i="23"/>
  <c r="T49" i="23"/>
  <c r="Q69" i="23"/>
  <c r="U69" i="23"/>
  <c r="T69" i="23"/>
  <c r="Q44" i="23"/>
  <c r="U44" i="23"/>
  <c r="T44" i="23"/>
  <c r="T109" i="23"/>
  <c r="Q109" i="23"/>
  <c r="U109" i="23"/>
  <c r="U79" i="23"/>
  <c r="T79" i="23"/>
  <c r="Q79" i="23"/>
  <c r="Q43" i="23"/>
  <c r="T43" i="23"/>
  <c r="U43" i="23"/>
  <c r="T26" i="23"/>
  <c r="U26" i="23"/>
  <c r="Q26" i="23"/>
  <c r="U46" i="24"/>
  <c r="Q46" i="24"/>
  <c r="T46" i="24"/>
  <c r="Q84" i="24"/>
  <c r="T84" i="24"/>
  <c r="U84" i="24"/>
  <c r="U113" i="24"/>
  <c r="T113" i="24"/>
  <c r="Q113" i="24"/>
  <c r="U19" i="24"/>
  <c r="Q19" i="24"/>
  <c r="T19" i="24"/>
  <c r="Q83" i="24"/>
  <c r="U83" i="24"/>
  <c r="T83" i="24"/>
  <c r="Q49" i="24"/>
  <c r="U49" i="24"/>
  <c r="T49" i="24"/>
  <c r="T131" i="24"/>
  <c r="U131" i="24"/>
  <c r="Q131" i="24"/>
  <c r="T124" i="24"/>
  <c r="Q124" i="24"/>
  <c r="U124" i="24"/>
  <c r="U40" i="24"/>
  <c r="T40" i="24"/>
  <c r="Q40" i="24"/>
  <c r="T86" i="24"/>
  <c r="Q86" i="24"/>
  <c r="U86" i="24"/>
  <c r="Q42" i="24"/>
  <c r="T42" i="24"/>
  <c r="U42" i="24"/>
  <c r="Q39" i="24"/>
  <c r="U39" i="24"/>
  <c r="T39" i="24"/>
  <c r="U103" i="24"/>
  <c r="T103" i="24"/>
  <c r="Q103" i="24"/>
  <c r="Q98" i="24"/>
  <c r="U98" i="24"/>
  <c r="T98" i="24"/>
  <c r="U5" i="24"/>
  <c r="T5" i="24"/>
  <c r="Q5" i="24"/>
  <c r="Q69" i="24"/>
  <c r="T69" i="24"/>
  <c r="U69" i="24"/>
  <c r="Q80" i="24"/>
  <c r="T80" i="24"/>
  <c r="U80" i="24"/>
  <c r="U68" i="24"/>
  <c r="T68" i="24"/>
  <c r="Q68" i="24"/>
  <c r="T100" i="24"/>
  <c r="U100" i="24"/>
  <c r="Q100" i="24"/>
  <c r="U11" i="24"/>
  <c r="Q11" i="24"/>
  <c r="T11" i="24"/>
  <c r="Q75" i="24"/>
  <c r="T75" i="24"/>
  <c r="U75" i="24"/>
  <c r="Q41" i="24"/>
  <c r="U41" i="24"/>
  <c r="T41" i="24"/>
  <c r="Q115" i="24"/>
  <c r="T115" i="24"/>
  <c r="U115" i="24"/>
  <c r="Q116" i="24"/>
  <c r="U116" i="24"/>
  <c r="T116" i="24"/>
  <c r="T130" i="24"/>
  <c r="U130" i="24"/>
  <c r="Q130" i="24"/>
  <c r="T24" i="24"/>
  <c r="U24" i="24"/>
  <c r="Q24" i="24"/>
  <c r="U70" i="24"/>
  <c r="T70" i="24"/>
  <c r="Q70" i="24"/>
  <c r="U26" i="24"/>
  <c r="T26" i="24"/>
  <c r="Q26" i="24"/>
  <c r="T31" i="24"/>
  <c r="U31" i="24"/>
  <c r="Q31" i="24"/>
  <c r="Q95" i="24"/>
  <c r="T95" i="24"/>
  <c r="U95" i="24"/>
  <c r="U90" i="24"/>
  <c r="T90" i="24"/>
  <c r="Q90" i="24"/>
  <c r="Q61" i="24"/>
  <c r="U61" i="24"/>
  <c r="T61" i="24"/>
  <c r="V12" i="26"/>
  <c r="R12" i="26"/>
  <c r="V129" i="26"/>
  <c r="R129" i="26"/>
  <c r="R59" i="26"/>
  <c r="V59" i="26"/>
  <c r="V69" i="26"/>
  <c r="R69" i="26"/>
  <c r="R54" i="26"/>
  <c r="V54" i="26"/>
  <c r="R128" i="26"/>
  <c r="V128" i="26"/>
  <c r="R41" i="26"/>
  <c r="V41" i="26"/>
  <c r="R120" i="26"/>
  <c r="V120" i="26"/>
  <c r="R38" i="26"/>
  <c r="V38" i="26"/>
  <c r="R108" i="26"/>
  <c r="V108" i="26"/>
  <c r="R80" i="26"/>
  <c r="V80" i="26"/>
  <c r="V68" i="26"/>
  <c r="R68" i="26"/>
  <c r="V18" i="26"/>
  <c r="R18" i="26"/>
  <c r="R73" i="26"/>
  <c r="V73" i="26"/>
  <c r="R47" i="26"/>
  <c r="V47" i="26"/>
  <c r="R64" i="26"/>
  <c r="V64" i="26"/>
  <c r="R118" i="26"/>
  <c r="V118" i="26"/>
  <c r="R44" i="26"/>
  <c r="V44" i="26"/>
  <c r="V89" i="26"/>
  <c r="R89" i="26"/>
  <c r="V31" i="26"/>
  <c r="R31" i="26"/>
  <c r="R116" i="26"/>
  <c r="V116" i="26"/>
  <c r="V19" i="26"/>
  <c r="R19" i="26"/>
  <c r="R86" i="26"/>
  <c r="V86" i="26"/>
  <c r="R104" i="26"/>
  <c r="V104" i="26"/>
  <c r="R78" i="26"/>
  <c r="V78" i="26"/>
  <c r="R91" i="26"/>
  <c r="V91" i="26"/>
  <c r="V30" i="26"/>
  <c r="R30" i="26"/>
  <c r="V122" i="26"/>
  <c r="R122" i="26"/>
  <c r="R63" i="26"/>
  <c r="V63" i="26"/>
  <c r="R46" i="26"/>
  <c r="V46" i="26"/>
  <c r="R113" i="26"/>
  <c r="V113" i="26"/>
  <c r="R61" i="26"/>
  <c r="V61" i="26"/>
  <c r="V32" i="26"/>
  <c r="R32" i="26"/>
  <c r="R96" i="26"/>
  <c r="V96" i="26"/>
  <c r="R99" i="26"/>
  <c r="V99" i="26"/>
  <c r="R88" i="26"/>
  <c r="V88" i="26"/>
  <c r="V11" i="25"/>
  <c r="R11" i="25"/>
  <c r="R83" i="25"/>
  <c r="V83" i="25"/>
  <c r="R45" i="25"/>
  <c r="V45" i="25"/>
  <c r="V25" i="25"/>
  <c r="R25" i="25"/>
  <c r="R106" i="25"/>
  <c r="V106" i="25"/>
  <c r="R55" i="25"/>
  <c r="V55" i="25"/>
  <c r="R118" i="25"/>
  <c r="V118" i="25"/>
  <c r="R73" i="25"/>
  <c r="V73" i="25"/>
  <c r="R48" i="25"/>
  <c r="V48" i="25"/>
  <c r="V63" i="25"/>
  <c r="R63" i="25"/>
  <c r="V133" i="25"/>
  <c r="R133" i="25"/>
  <c r="V69" i="25"/>
  <c r="R69" i="25"/>
  <c r="V111" i="25"/>
  <c r="R111" i="25"/>
  <c r="V74" i="25"/>
  <c r="R74" i="25"/>
  <c r="R80" i="25"/>
  <c r="V80" i="25"/>
  <c r="V124" i="25"/>
  <c r="R124" i="25"/>
  <c r="R77" i="25"/>
  <c r="V77" i="25"/>
  <c r="R42" i="25"/>
  <c r="V42" i="25"/>
  <c r="V33" i="25"/>
  <c r="R33" i="25"/>
  <c r="R128" i="25"/>
  <c r="V128" i="25"/>
  <c r="V22" i="25"/>
  <c r="R22" i="25"/>
  <c r="V71" i="25"/>
  <c r="R71" i="25"/>
  <c r="R117" i="25"/>
  <c r="V117" i="25"/>
  <c r="V28" i="25"/>
  <c r="R28" i="25"/>
  <c r="R94" i="25"/>
  <c r="V94" i="25"/>
  <c r="R46" i="25"/>
  <c r="V46" i="25"/>
  <c r="R31" i="25"/>
  <c r="V31" i="25"/>
  <c r="R10" i="25"/>
  <c r="V10" i="25"/>
  <c r="R86" i="25"/>
  <c r="V86" i="25"/>
  <c r="V6" i="25"/>
  <c r="R6" i="25"/>
  <c r="R79" i="25"/>
  <c r="V79" i="25"/>
  <c r="V44" i="25"/>
  <c r="R44" i="25"/>
  <c r="R102" i="25"/>
  <c r="V102" i="25"/>
  <c r="V51" i="25"/>
  <c r="R51" i="25"/>
  <c r="R59" i="25"/>
  <c r="V59" i="25"/>
  <c r="U18" i="25"/>
  <c r="Q18" i="25"/>
  <c r="T18" i="25"/>
  <c r="Q60" i="25"/>
  <c r="U60" i="25"/>
  <c r="T60" i="25"/>
  <c r="U124" i="25"/>
  <c r="Q124" i="25"/>
  <c r="T124" i="25"/>
  <c r="Q96" i="25"/>
  <c r="U96" i="25"/>
  <c r="T96" i="25"/>
  <c r="Q83" i="25"/>
  <c r="U83" i="25"/>
  <c r="T83" i="25"/>
  <c r="Q73" i="25"/>
  <c r="T73" i="25"/>
  <c r="U73" i="25"/>
  <c r="U95" i="25"/>
  <c r="T95" i="25"/>
  <c r="Q95" i="25"/>
  <c r="T19" i="25"/>
  <c r="U19" i="25"/>
  <c r="Q19" i="25"/>
  <c r="Q93" i="25"/>
  <c r="T93" i="25"/>
  <c r="U93" i="25"/>
  <c r="T122" i="25"/>
  <c r="U122" i="25"/>
  <c r="Q122" i="25"/>
  <c r="Q9" i="25"/>
  <c r="T9" i="25"/>
  <c r="U9" i="25"/>
  <c r="Q58" i="25"/>
  <c r="T58" i="25"/>
  <c r="U58" i="25"/>
  <c r="U25" i="25"/>
  <c r="T25" i="25"/>
  <c r="Q25" i="25"/>
  <c r="Q91" i="25"/>
  <c r="T91" i="25"/>
  <c r="U91" i="25"/>
  <c r="Q30" i="25"/>
  <c r="T30" i="25"/>
  <c r="U30" i="25"/>
  <c r="U120" i="25"/>
  <c r="T120" i="25"/>
  <c r="Q120" i="25"/>
  <c r="Q23" i="25"/>
  <c r="U23" i="25"/>
  <c r="T23" i="25"/>
  <c r="T53" i="25"/>
  <c r="Q53" i="25"/>
  <c r="U53" i="25"/>
  <c r="U57" i="25"/>
  <c r="T57" i="25"/>
  <c r="Q57" i="25"/>
  <c r="T127" i="25"/>
  <c r="U127" i="25"/>
  <c r="Q127" i="25"/>
  <c r="U94" i="25"/>
  <c r="T94" i="25"/>
  <c r="Q94" i="25"/>
  <c r="T44" i="25"/>
  <c r="Q44" i="25"/>
  <c r="U44" i="25"/>
  <c r="U103" i="25"/>
  <c r="T103" i="25"/>
  <c r="Q103" i="25"/>
  <c r="Q110" i="25"/>
  <c r="T110" i="25"/>
  <c r="U110" i="25"/>
  <c r="T11" i="25"/>
  <c r="U11" i="25"/>
  <c r="Q11" i="25"/>
  <c r="T45" i="25"/>
  <c r="U45" i="25"/>
  <c r="Q45" i="25"/>
  <c r="Q72" i="25"/>
  <c r="U72" i="25"/>
  <c r="T72" i="25"/>
  <c r="T5" i="25"/>
  <c r="U5" i="25"/>
  <c r="Q5" i="25"/>
  <c r="T81" i="25"/>
  <c r="Q81" i="25"/>
  <c r="U81" i="25"/>
  <c r="Q107" i="25"/>
  <c r="T107" i="25"/>
  <c r="U107" i="25"/>
  <c r="Q104" i="25"/>
  <c r="U104" i="25"/>
  <c r="T104" i="25"/>
  <c r="Q70" i="22"/>
  <c r="U70" i="22"/>
  <c r="T70" i="22"/>
  <c r="U22" i="22"/>
  <c r="T22" i="22"/>
  <c r="Q22" i="22"/>
  <c r="V99" i="29"/>
  <c r="R99" i="29"/>
  <c r="R75" i="29"/>
  <c r="V75" i="29"/>
  <c r="V102" i="36"/>
  <c r="R102" i="36"/>
  <c r="R129" i="36"/>
  <c r="V129" i="36"/>
  <c r="R74" i="36"/>
  <c r="V74" i="36"/>
  <c r="V47" i="36"/>
  <c r="R47" i="36"/>
  <c r="R84" i="36"/>
  <c r="V84" i="36"/>
  <c r="R66" i="36"/>
  <c r="V66" i="36"/>
  <c r="R50" i="36"/>
  <c r="V50" i="36"/>
  <c r="R78" i="36"/>
  <c r="V78" i="36"/>
  <c r="V111" i="36"/>
  <c r="R111" i="36"/>
  <c r="V131" i="36"/>
  <c r="R131" i="36"/>
  <c r="V122" i="36"/>
  <c r="R122" i="36"/>
  <c r="R46" i="36"/>
  <c r="V46" i="36"/>
  <c r="R114" i="36"/>
  <c r="V114" i="36"/>
  <c r="V76" i="36"/>
  <c r="R76" i="36"/>
  <c r="R72" i="36"/>
  <c r="V72" i="36"/>
  <c r="R48" i="36"/>
  <c r="V48" i="36"/>
  <c r="V59" i="36"/>
  <c r="R59" i="36"/>
  <c r="R127" i="36"/>
  <c r="V127" i="36"/>
  <c r="R69" i="36"/>
  <c r="V69" i="36"/>
  <c r="R82" i="36"/>
  <c r="V82" i="36"/>
  <c r="R70" i="36"/>
  <c r="V70" i="36"/>
  <c r="R61" i="36"/>
  <c r="V61" i="36"/>
  <c r="V78" i="27"/>
  <c r="R78" i="27"/>
  <c r="V127" i="27"/>
  <c r="R127" i="27"/>
  <c r="R30" i="27"/>
  <c r="V30" i="27"/>
  <c r="V25" i="27"/>
  <c r="R25" i="27"/>
  <c r="V36" i="27"/>
  <c r="R36" i="27"/>
  <c r="V128" i="27"/>
  <c r="R128" i="27"/>
  <c r="R54" i="27"/>
  <c r="V54" i="27"/>
  <c r="R73" i="27"/>
  <c r="V73" i="27"/>
  <c r="R11" i="27"/>
  <c r="V11" i="27"/>
  <c r="V12" i="27"/>
  <c r="R12" i="27"/>
  <c r="R45" i="27"/>
  <c r="V45" i="27"/>
  <c r="R77" i="27"/>
  <c r="V77" i="27"/>
  <c r="R133" i="27"/>
  <c r="V133" i="27"/>
  <c r="V71" i="27"/>
  <c r="R71" i="27"/>
  <c r="R19" i="27"/>
  <c r="V19" i="27"/>
  <c r="R27" i="27"/>
  <c r="V27" i="27"/>
  <c r="R7" i="27"/>
  <c r="V7" i="27"/>
  <c r="V100" i="27"/>
  <c r="R100" i="27"/>
  <c r="R55" i="27"/>
  <c r="V55" i="27"/>
  <c r="R10" i="27"/>
  <c r="V10" i="27"/>
  <c r="R94" i="27"/>
  <c r="V94" i="27"/>
  <c r="V49" i="27"/>
  <c r="R49" i="27"/>
  <c r="R107" i="27"/>
  <c r="V107" i="27"/>
  <c r="R126" i="27"/>
  <c r="V126" i="27"/>
  <c r="R102" i="27"/>
  <c r="V102" i="27"/>
  <c r="V48" i="27"/>
  <c r="R48" i="27"/>
  <c r="R52" i="27"/>
  <c r="V52" i="27"/>
  <c r="R120" i="27"/>
  <c r="V120" i="27"/>
  <c r="V67" i="27"/>
  <c r="R67" i="27"/>
  <c r="T5" i="27"/>
  <c r="R5" i="27"/>
  <c r="V5" i="27"/>
  <c r="V57" i="27"/>
  <c r="R57" i="27"/>
  <c r="R109" i="27"/>
  <c r="V109" i="27"/>
  <c r="R81" i="27"/>
  <c r="V81" i="27"/>
  <c r="R63" i="27"/>
  <c r="V63" i="27"/>
  <c r="U93" i="32"/>
  <c r="T93" i="32"/>
  <c r="Q93" i="32"/>
  <c r="T128" i="32"/>
  <c r="U128" i="32"/>
  <c r="Q128" i="32"/>
  <c r="U7" i="32"/>
  <c r="V125" i="32"/>
  <c r="R125" i="32"/>
  <c r="V7" i="32"/>
  <c r="V124" i="32"/>
  <c r="R124" i="32"/>
  <c r="R57" i="30"/>
  <c r="V57" i="30"/>
  <c r="R11" i="30"/>
  <c r="V11" i="30"/>
  <c r="Q125" i="26"/>
  <c r="T125" i="26"/>
  <c r="U125" i="26"/>
  <c r="Q42" i="26"/>
  <c r="T42" i="26"/>
  <c r="U42" i="26"/>
  <c r="U84" i="23"/>
  <c r="T84" i="23"/>
  <c r="Q84" i="23"/>
  <c r="U30" i="32"/>
  <c r="T29" i="23"/>
  <c r="T38" i="22"/>
  <c r="V39" i="10"/>
  <c r="U29" i="10"/>
  <c r="V51" i="10"/>
  <c r="U63" i="10"/>
  <c r="V59" i="10"/>
  <c r="V119" i="10"/>
  <c r="U81" i="10"/>
  <c r="U13" i="10"/>
  <c r="U9" i="10"/>
  <c r="V59" i="7"/>
  <c r="U19" i="7"/>
  <c r="U40" i="7"/>
  <c r="V56" i="7"/>
  <c r="V43" i="7"/>
  <c r="U50" i="7"/>
  <c r="V11" i="7"/>
  <c r="U48" i="7"/>
  <c r="U55" i="7"/>
  <c r="V109" i="7"/>
  <c r="V72" i="7"/>
  <c r="V48" i="7"/>
  <c r="U21" i="19"/>
  <c r="Q16" i="19"/>
  <c r="T5" i="18"/>
  <c r="T19" i="18"/>
  <c r="T5" i="14"/>
  <c r="U11" i="3"/>
  <c r="U6" i="10"/>
  <c r="T11" i="3"/>
  <c r="Q5" i="18"/>
  <c r="Q20" i="10"/>
  <c r="U6" i="7"/>
  <c r="U15" i="3"/>
  <c r="T15" i="3"/>
  <c r="Q7" i="7"/>
  <c r="V97" i="7"/>
  <c r="V107" i="7"/>
  <c r="U10" i="10"/>
  <c r="V7" i="3"/>
  <c r="U7" i="3"/>
  <c r="V80" i="3"/>
  <c r="V5" i="3"/>
  <c r="V81" i="3"/>
  <c r="U86" i="7"/>
  <c r="V110" i="7"/>
  <c r="V35" i="7"/>
  <c r="U104" i="10"/>
  <c r="U58" i="10"/>
  <c r="U68" i="10"/>
  <c r="U73" i="3"/>
  <c r="U18" i="19"/>
  <c r="Q5" i="14"/>
  <c r="T13" i="21"/>
  <c r="U5" i="14"/>
  <c r="U8" i="21"/>
  <c r="U7" i="20"/>
  <c r="U14" i="21"/>
  <c r="T28" i="21"/>
  <c r="V7" i="20"/>
  <c r="T25" i="20"/>
  <c r="V6" i="20"/>
  <c r="T23" i="21"/>
  <c r="R7" i="20"/>
  <c r="U103" i="14"/>
  <c r="U16" i="3"/>
  <c r="Q15" i="10"/>
  <c r="U16" i="18"/>
  <c r="T9" i="18"/>
  <c r="Q77" i="3"/>
  <c r="T3" i="14"/>
  <c r="Q63" i="10"/>
  <c r="U19" i="3"/>
  <c r="V8" i="18"/>
  <c r="T17" i="18"/>
  <c r="T7" i="18"/>
  <c r="U28" i="21"/>
  <c r="U61" i="10"/>
  <c r="U97" i="10"/>
  <c r="U11" i="10"/>
  <c r="U5" i="10"/>
  <c r="U107" i="3"/>
  <c r="T79" i="14"/>
  <c r="U76" i="14"/>
  <c r="U52" i="14"/>
  <c r="Q28" i="20"/>
  <c r="U28" i="20"/>
  <c r="T28" i="20"/>
  <c r="T16" i="20"/>
  <c r="Q16" i="20"/>
  <c r="U16" i="20"/>
  <c r="R28" i="19"/>
  <c r="V28" i="19"/>
  <c r="V17" i="19"/>
  <c r="R17" i="19"/>
  <c r="V20" i="19"/>
  <c r="R20" i="19"/>
  <c r="T25" i="19"/>
  <c r="V25" i="19"/>
  <c r="R25" i="19"/>
  <c r="V4" i="19"/>
  <c r="R4" i="19"/>
  <c r="R18" i="19"/>
  <c r="V18" i="19"/>
  <c r="T7" i="21"/>
  <c r="U7" i="21"/>
  <c r="Q7" i="21"/>
  <c r="Q28" i="19"/>
  <c r="U28" i="19"/>
  <c r="T28" i="19"/>
  <c r="T22" i="19"/>
  <c r="Q22" i="19"/>
  <c r="U22" i="19"/>
  <c r="R22" i="20"/>
  <c r="V22" i="20"/>
  <c r="R11" i="20"/>
  <c r="V11" i="20"/>
  <c r="R17" i="20"/>
  <c r="V17" i="20"/>
  <c r="R12" i="20"/>
  <c r="V12" i="20"/>
  <c r="R28" i="20"/>
  <c r="V28" i="20"/>
  <c r="R4" i="20"/>
  <c r="V4" i="20"/>
  <c r="R13" i="20"/>
  <c r="V13" i="20"/>
  <c r="U20" i="19"/>
  <c r="Q19" i="20"/>
  <c r="U19" i="20"/>
  <c r="T19" i="20"/>
  <c r="T20" i="21"/>
  <c r="Q20" i="21"/>
  <c r="U20" i="21"/>
  <c r="T22" i="21"/>
  <c r="U22" i="21"/>
  <c r="Q22" i="21"/>
  <c r="U13" i="19"/>
  <c r="Q13" i="19"/>
  <c r="T13" i="19"/>
  <c r="U11" i="19"/>
  <c r="Q11" i="19"/>
  <c r="T11" i="19"/>
  <c r="U12" i="20"/>
  <c r="Q12" i="20"/>
  <c r="T12" i="20"/>
  <c r="R29" i="21"/>
  <c r="V29" i="21"/>
  <c r="V28" i="21"/>
  <c r="R28" i="21"/>
  <c r="R10" i="21"/>
  <c r="V10" i="21"/>
  <c r="V18" i="21"/>
  <c r="R18" i="21"/>
  <c r="R6" i="21"/>
  <c r="V6" i="21"/>
  <c r="V8" i="21"/>
  <c r="R8" i="21"/>
  <c r="R3" i="21"/>
  <c r="V3" i="21"/>
  <c r="T9" i="21"/>
  <c r="U9" i="21"/>
  <c r="Q9" i="21"/>
  <c r="U17" i="19"/>
  <c r="Q17" i="19"/>
  <c r="T17" i="19"/>
  <c r="U15" i="19"/>
  <c r="Q15" i="19"/>
  <c r="T15" i="19"/>
  <c r="V11" i="19"/>
  <c r="R117" i="7"/>
  <c r="U49" i="7"/>
  <c r="V48" i="10"/>
  <c r="V97" i="10"/>
  <c r="U63" i="3"/>
  <c r="U70" i="3"/>
  <c r="U13" i="20"/>
  <c r="Q13" i="20"/>
  <c r="T13" i="20"/>
  <c r="V26" i="19"/>
  <c r="R26" i="19"/>
  <c r="R21" i="19"/>
  <c r="V21" i="19"/>
  <c r="R15" i="19"/>
  <c r="V15" i="19"/>
  <c r="V24" i="19"/>
  <c r="R24" i="19"/>
  <c r="R14" i="19"/>
  <c r="V14" i="19"/>
  <c r="R22" i="19"/>
  <c r="V22" i="19"/>
  <c r="U27" i="21"/>
  <c r="T27" i="21"/>
  <c r="Q27" i="21"/>
  <c r="U29" i="21"/>
  <c r="Q29" i="21"/>
  <c r="T29" i="21"/>
  <c r="U7" i="19"/>
  <c r="Q7" i="19"/>
  <c r="T7" i="19"/>
  <c r="Q14" i="20"/>
  <c r="U14" i="20"/>
  <c r="T14" i="20"/>
  <c r="R15" i="20"/>
  <c r="V15" i="20"/>
  <c r="R24" i="20"/>
  <c r="V24" i="20"/>
  <c r="R23" i="20"/>
  <c r="V23" i="20"/>
  <c r="R14" i="20"/>
  <c r="V14" i="20"/>
  <c r="R26" i="20"/>
  <c r="V26" i="20"/>
  <c r="R8" i="20"/>
  <c r="V8" i="20"/>
  <c r="U13" i="21"/>
  <c r="T21" i="19"/>
  <c r="T18" i="19"/>
  <c r="T22" i="20"/>
  <c r="Q22" i="20"/>
  <c r="U22" i="20"/>
  <c r="Q8" i="20"/>
  <c r="T8" i="20"/>
  <c r="U8" i="20"/>
  <c r="T24" i="21"/>
  <c r="Q24" i="21"/>
  <c r="U24" i="21"/>
  <c r="Q12" i="19"/>
  <c r="U12" i="19"/>
  <c r="T12" i="19"/>
  <c r="U24" i="19"/>
  <c r="Q24" i="19"/>
  <c r="T24" i="19"/>
  <c r="U10" i="20"/>
  <c r="T10" i="20"/>
  <c r="Q10" i="20"/>
  <c r="U23" i="21"/>
  <c r="U19" i="19"/>
  <c r="Q15" i="20"/>
  <c r="U15" i="20"/>
  <c r="T15" i="20"/>
  <c r="R14" i="21"/>
  <c r="V14" i="21"/>
  <c r="V19" i="21"/>
  <c r="R19" i="21"/>
  <c r="V13" i="21"/>
  <c r="R13" i="21"/>
  <c r="V12" i="21"/>
  <c r="R12" i="21"/>
  <c r="R21" i="21"/>
  <c r="V21" i="21"/>
  <c r="V20" i="21"/>
  <c r="R20" i="21"/>
  <c r="Q17" i="21"/>
  <c r="T17" i="21"/>
  <c r="U17" i="21"/>
  <c r="T25" i="21"/>
  <c r="U25" i="21"/>
  <c r="Q25" i="21"/>
  <c r="Q25" i="19"/>
  <c r="U25" i="19"/>
  <c r="Q8" i="19"/>
  <c r="U8" i="19"/>
  <c r="T8" i="19"/>
  <c r="T6" i="20"/>
  <c r="Q6" i="20"/>
  <c r="U6" i="20"/>
  <c r="T8" i="21"/>
  <c r="U9" i="19"/>
  <c r="U25" i="20"/>
  <c r="U21" i="20"/>
  <c r="T21" i="20"/>
  <c r="Q21" i="20"/>
  <c r="R6" i="19"/>
  <c r="V6" i="19"/>
  <c r="V16" i="19"/>
  <c r="R16" i="19"/>
  <c r="R29" i="19"/>
  <c r="V29" i="19"/>
  <c r="R10" i="19"/>
  <c r="V10" i="19"/>
  <c r="R5" i="19"/>
  <c r="V5" i="19"/>
  <c r="R12" i="19"/>
  <c r="V12" i="19"/>
  <c r="Q19" i="21"/>
  <c r="T19" i="21"/>
  <c r="U19" i="21"/>
  <c r="Q21" i="21"/>
  <c r="U21" i="21"/>
  <c r="T21" i="21"/>
  <c r="U6" i="19"/>
  <c r="Q23" i="19"/>
  <c r="U23" i="19"/>
  <c r="T23" i="19"/>
  <c r="U17" i="20"/>
  <c r="Q17" i="20"/>
  <c r="T17" i="20"/>
  <c r="R9" i="20"/>
  <c r="V9" i="20"/>
  <c r="R19" i="20"/>
  <c r="V19" i="20"/>
  <c r="R18" i="20"/>
  <c r="V18" i="20"/>
  <c r="T27" i="20"/>
  <c r="R27" i="20"/>
  <c r="V27" i="20"/>
  <c r="R16" i="20"/>
  <c r="V16" i="20"/>
  <c r="R3" i="20"/>
  <c r="V3" i="20"/>
  <c r="G3" i="11" s="1"/>
  <c r="U18" i="20"/>
  <c r="Q18" i="20"/>
  <c r="T18" i="20"/>
  <c r="T26" i="21"/>
  <c r="Q26" i="21"/>
  <c r="U26" i="21"/>
  <c r="U10" i="19"/>
  <c r="T10" i="19"/>
  <c r="Q10" i="19"/>
  <c r="Q23" i="20"/>
  <c r="U23" i="20"/>
  <c r="T23" i="20"/>
  <c r="U9" i="20"/>
  <c r="Q9" i="20"/>
  <c r="T9" i="20"/>
  <c r="R15" i="21"/>
  <c r="V15" i="21"/>
  <c r="V17" i="21"/>
  <c r="R17" i="21"/>
  <c r="R26" i="21"/>
  <c r="V26" i="21"/>
  <c r="V7" i="21"/>
  <c r="R7" i="21"/>
  <c r="R25" i="21"/>
  <c r="V25" i="21"/>
  <c r="V22" i="21"/>
  <c r="R22" i="21"/>
  <c r="U18" i="21"/>
  <c r="Q18" i="21"/>
  <c r="T18" i="21"/>
  <c r="T15" i="21"/>
  <c r="U15" i="21"/>
  <c r="Q15" i="21"/>
  <c r="T4" i="19"/>
  <c r="U14" i="19"/>
  <c r="Q14" i="19"/>
  <c r="T14" i="19"/>
  <c r="V23" i="19"/>
  <c r="R23" i="19"/>
  <c r="Q27" i="20"/>
  <c r="U27" i="20"/>
  <c r="T14" i="21"/>
  <c r="U13" i="3"/>
  <c r="V5" i="10"/>
  <c r="V63" i="7"/>
  <c r="U123" i="7"/>
  <c r="U26" i="20"/>
  <c r="Q26" i="20"/>
  <c r="T26" i="20"/>
  <c r="R19" i="19"/>
  <c r="V19" i="19"/>
  <c r="R7" i="19"/>
  <c r="V7" i="19"/>
  <c r="R13" i="19"/>
  <c r="V13" i="19"/>
  <c r="V9" i="19"/>
  <c r="R9" i="19"/>
  <c r="V3" i="19"/>
  <c r="R3" i="19"/>
  <c r="Q16" i="21"/>
  <c r="T16" i="21"/>
  <c r="U16" i="21"/>
  <c r="T6" i="19"/>
  <c r="Q5" i="21"/>
  <c r="U5" i="21"/>
  <c r="T5" i="21"/>
  <c r="T29" i="20"/>
  <c r="U29" i="20"/>
  <c r="Q29" i="20"/>
  <c r="R20" i="20"/>
  <c r="V20" i="20"/>
  <c r="R21" i="20"/>
  <c r="V21" i="20"/>
  <c r="V29" i="20"/>
  <c r="R29" i="20"/>
  <c r="V25" i="20"/>
  <c r="R25" i="20"/>
  <c r="R10" i="20"/>
  <c r="V10" i="20"/>
  <c r="R5" i="20"/>
  <c r="V5" i="20"/>
  <c r="T5" i="19"/>
  <c r="T20" i="19"/>
  <c r="T4" i="20"/>
  <c r="U20" i="20"/>
  <c r="Q20" i="20"/>
  <c r="T20" i="20"/>
  <c r="Q10" i="21"/>
  <c r="T10" i="21"/>
  <c r="U10" i="21"/>
  <c r="Q26" i="19"/>
  <c r="U26" i="19"/>
  <c r="T26" i="19"/>
  <c r="Q27" i="19"/>
  <c r="T27" i="19"/>
  <c r="U27" i="19"/>
  <c r="T19" i="19"/>
  <c r="Q11" i="20"/>
  <c r="U11" i="20"/>
  <c r="T11" i="20"/>
  <c r="V24" i="21"/>
  <c r="R24" i="21"/>
  <c r="V9" i="21"/>
  <c r="R9" i="21"/>
  <c r="V11" i="21"/>
  <c r="R11" i="21"/>
  <c r="R23" i="21"/>
  <c r="V23" i="21"/>
  <c r="V27" i="21"/>
  <c r="R27" i="21"/>
  <c r="V16" i="21"/>
  <c r="R16" i="21"/>
  <c r="V5" i="21"/>
  <c r="R5" i="21"/>
  <c r="Q12" i="21"/>
  <c r="T12" i="21"/>
  <c r="U12" i="21"/>
  <c r="Q11" i="21"/>
  <c r="U11" i="21"/>
  <c r="T11" i="21"/>
  <c r="U29" i="19"/>
  <c r="Q29" i="19"/>
  <c r="T29" i="19"/>
  <c r="U24" i="20"/>
  <c r="T24" i="20"/>
  <c r="Q24" i="20"/>
  <c r="V27" i="19"/>
  <c r="R27" i="19"/>
  <c r="T16" i="19"/>
  <c r="T9" i="19"/>
  <c r="T6" i="21"/>
  <c r="Q34" i="10"/>
  <c r="U109" i="3"/>
  <c r="T86" i="3"/>
  <c r="U43" i="3"/>
  <c r="U111" i="3"/>
  <c r="T33" i="19"/>
  <c r="U33" i="19"/>
  <c r="U101" i="10"/>
  <c r="Q132" i="3"/>
  <c r="U66" i="3"/>
  <c r="U99" i="3"/>
  <c r="V33" i="18"/>
  <c r="Q53" i="20"/>
  <c r="U53" i="20"/>
  <c r="T53" i="20"/>
  <c r="U103" i="20"/>
  <c r="Q103" i="20"/>
  <c r="T103" i="20"/>
  <c r="U129" i="20"/>
  <c r="Q129" i="20"/>
  <c r="T129" i="20"/>
  <c r="U71" i="20"/>
  <c r="Q71" i="20"/>
  <c r="T71" i="20"/>
  <c r="Q56" i="20"/>
  <c r="U56" i="20"/>
  <c r="T56" i="20"/>
  <c r="U111" i="20"/>
  <c r="Q111" i="20"/>
  <c r="T111" i="20"/>
  <c r="Q79" i="20"/>
  <c r="T79" i="20"/>
  <c r="U79" i="20"/>
  <c r="T81" i="20"/>
  <c r="U81" i="20"/>
  <c r="Q81" i="20"/>
  <c r="Q76" i="20"/>
  <c r="T76" i="20"/>
  <c r="U76" i="20"/>
  <c r="U62" i="20"/>
  <c r="Q62" i="20"/>
  <c r="T62" i="20"/>
  <c r="T132" i="20"/>
  <c r="Q132" i="20"/>
  <c r="U132" i="20"/>
  <c r="Q92" i="20"/>
  <c r="T92" i="20"/>
  <c r="U92" i="20"/>
  <c r="Q72" i="20"/>
  <c r="U72" i="20"/>
  <c r="T72" i="20"/>
  <c r="Q86" i="20"/>
  <c r="T86" i="20"/>
  <c r="U86" i="20"/>
  <c r="Q106" i="20"/>
  <c r="U106" i="20"/>
  <c r="T106" i="20"/>
  <c r="T49" i="20"/>
  <c r="Q49" i="20"/>
  <c r="U49" i="20"/>
  <c r="Q65" i="20"/>
  <c r="T65" i="20"/>
  <c r="U65" i="20"/>
  <c r="Q59" i="20"/>
  <c r="U59" i="20"/>
  <c r="T59" i="20"/>
  <c r="Q50" i="20"/>
  <c r="T50" i="20"/>
  <c r="U50" i="20"/>
  <c r="Q107" i="20"/>
  <c r="T107" i="20"/>
  <c r="U107" i="20"/>
  <c r="T47" i="20"/>
  <c r="Q47" i="20"/>
  <c r="U47" i="20"/>
  <c r="Q75" i="20"/>
  <c r="U75" i="20"/>
  <c r="T75" i="20"/>
  <c r="Q125" i="20"/>
  <c r="U125" i="20"/>
  <c r="U109" i="20"/>
  <c r="Q109" i="20"/>
  <c r="T109" i="20"/>
  <c r="U36" i="20"/>
  <c r="Q36" i="20"/>
  <c r="T36" i="20"/>
  <c r="R36" i="20"/>
  <c r="V36" i="20"/>
  <c r="V106" i="20"/>
  <c r="R106" i="20"/>
  <c r="R34" i="20"/>
  <c r="V34" i="20"/>
  <c r="R58" i="20"/>
  <c r="V58" i="20"/>
  <c r="R69" i="20"/>
  <c r="V69" i="20"/>
  <c r="R42" i="20"/>
  <c r="V42" i="20"/>
  <c r="T125" i="20"/>
  <c r="V125" i="20"/>
  <c r="R125" i="20"/>
  <c r="V98" i="20"/>
  <c r="R98" i="20"/>
  <c r="R92" i="20"/>
  <c r="V92" i="20"/>
  <c r="V114" i="20"/>
  <c r="R114" i="20"/>
  <c r="T116" i="20"/>
  <c r="R116" i="20"/>
  <c r="V116" i="20"/>
  <c r="V81" i="20"/>
  <c r="R81" i="20"/>
  <c r="R121" i="20"/>
  <c r="V121" i="20"/>
  <c r="V73" i="20"/>
  <c r="R73" i="20"/>
  <c r="R49" i="20"/>
  <c r="V49" i="20"/>
  <c r="R46" i="20"/>
  <c r="V46" i="20"/>
  <c r="R54" i="20"/>
  <c r="V54" i="20"/>
  <c r="V113" i="20"/>
  <c r="R113" i="20"/>
  <c r="R45" i="20"/>
  <c r="V45" i="20"/>
  <c r="V126" i="20"/>
  <c r="R126" i="20"/>
  <c r="R68" i="20"/>
  <c r="V68" i="20"/>
  <c r="R77" i="20"/>
  <c r="V77" i="20"/>
  <c r="R37" i="20"/>
  <c r="V37" i="20"/>
  <c r="R53" i="20"/>
  <c r="V53" i="20"/>
  <c r="V119" i="20"/>
  <c r="R119" i="20"/>
  <c r="R108" i="20"/>
  <c r="V108" i="20"/>
  <c r="V82" i="20"/>
  <c r="R82" i="20"/>
  <c r="R62" i="20"/>
  <c r="V62" i="20"/>
  <c r="Q31" i="19"/>
  <c r="U31" i="19"/>
  <c r="T31" i="19"/>
  <c r="T32" i="19"/>
  <c r="R32" i="19"/>
  <c r="V32" i="19"/>
  <c r="U32" i="21"/>
  <c r="Q32" i="21"/>
  <c r="T32" i="21"/>
  <c r="U57" i="21"/>
  <c r="T57" i="21"/>
  <c r="Q57" i="21"/>
  <c r="Q110" i="21"/>
  <c r="T110" i="21"/>
  <c r="U110" i="21"/>
  <c r="T44" i="21"/>
  <c r="Q44" i="21"/>
  <c r="U44" i="21"/>
  <c r="U116" i="21"/>
  <c r="Q116" i="21"/>
  <c r="T116" i="21"/>
  <c r="U98" i="21"/>
  <c r="T98" i="21"/>
  <c r="Q98" i="21"/>
  <c r="T47" i="21"/>
  <c r="U47" i="21"/>
  <c r="Q47" i="21"/>
  <c r="U50" i="21"/>
  <c r="Q50" i="21"/>
  <c r="T50" i="21"/>
  <c r="T35" i="21"/>
  <c r="Q35" i="21"/>
  <c r="U35" i="21"/>
  <c r="Q70" i="21"/>
  <c r="U70" i="21"/>
  <c r="T70" i="21"/>
  <c r="Q43" i="21"/>
  <c r="T43" i="21"/>
  <c r="U43" i="21"/>
  <c r="T99" i="21"/>
  <c r="U99" i="21"/>
  <c r="Q99" i="21"/>
  <c r="U33" i="21"/>
  <c r="T33" i="21"/>
  <c r="Q33" i="21"/>
  <c r="Q59" i="21"/>
  <c r="U59" i="21"/>
  <c r="T59" i="21"/>
  <c r="T54" i="21"/>
  <c r="Q54" i="21"/>
  <c r="U54" i="21"/>
  <c r="Q79" i="21"/>
  <c r="T79" i="21"/>
  <c r="U79" i="21"/>
  <c r="U106" i="21"/>
  <c r="Q106" i="21"/>
  <c r="T106" i="21"/>
  <c r="Q101" i="21"/>
  <c r="U101" i="21"/>
  <c r="T101" i="21"/>
  <c r="Q97" i="21"/>
  <c r="U97" i="21"/>
  <c r="T97" i="21"/>
  <c r="Q40" i="21"/>
  <c r="U40" i="21"/>
  <c r="Q105" i="21"/>
  <c r="U105" i="21"/>
  <c r="T105" i="21"/>
  <c r="U131" i="21"/>
  <c r="T131" i="21"/>
  <c r="Q131" i="21"/>
  <c r="Q55" i="21"/>
  <c r="T55" i="21"/>
  <c r="U55" i="21"/>
  <c r="Q117" i="21"/>
  <c r="T117" i="21"/>
  <c r="U117" i="21"/>
  <c r="U119" i="21"/>
  <c r="T119" i="21"/>
  <c r="Q119" i="21"/>
  <c r="Q109" i="21"/>
  <c r="U109" i="21"/>
  <c r="T109" i="21"/>
  <c r="Q38" i="21"/>
  <c r="U38" i="21"/>
  <c r="T38" i="21"/>
  <c r="Q64" i="21"/>
  <c r="U64" i="21"/>
  <c r="T64" i="21"/>
  <c r="R120" i="21"/>
  <c r="V120" i="21"/>
  <c r="R82" i="21"/>
  <c r="V82" i="21"/>
  <c r="V71" i="21"/>
  <c r="R71" i="21"/>
  <c r="R39" i="21"/>
  <c r="V39" i="21"/>
  <c r="V95" i="21"/>
  <c r="R95" i="21"/>
  <c r="R132" i="21"/>
  <c r="V132" i="21"/>
  <c r="R75" i="21"/>
  <c r="V75" i="21"/>
  <c r="V131" i="21"/>
  <c r="R131" i="21"/>
  <c r="R68" i="21"/>
  <c r="V68" i="21"/>
  <c r="R127" i="21"/>
  <c r="V127" i="21"/>
  <c r="R98" i="21"/>
  <c r="V98" i="21"/>
  <c r="V125" i="21"/>
  <c r="R125" i="21"/>
  <c r="R74" i="21"/>
  <c r="V74" i="21"/>
  <c r="R69" i="21"/>
  <c r="V69" i="21"/>
  <c r="V122" i="21"/>
  <c r="R122" i="21"/>
  <c r="V86" i="21"/>
  <c r="R86" i="21"/>
  <c r="R38" i="21"/>
  <c r="V38" i="21"/>
  <c r="V119" i="21"/>
  <c r="R119" i="21"/>
  <c r="R84" i="21"/>
  <c r="V84" i="21"/>
  <c r="V64" i="21"/>
  <c r="R64" i="21"/>
  <c r="V110" i="21"/>
  <c r="R110" i="21"/>
  <c r="V87" i="21"/>
  <c r="R87" i="21"/>
  <c r="V91" i="7"/>
  <c r="Q70" i="3"/>
  <c r="U101" i="14"/>
  <c r="T41" i="20"/>
  <c r="Q41" i="20"/>
  <c r="U41" i="20"/>
  <c r="Q57" i="20"/>
  <c r="U57" i="20"/>
  <c r="T67" i="20"/>
  <c r="U67" i="20"/>
  <c r="Q67" i="20"/>
  <c r="Q112" i="20"/>
  <c r="T112" i="20"/>
  <c r="U112" i="20"/>
  <c r="Q113" i="20"/>
  <c r="U113" i="20"/>
  <c r="T113" i="20"/>
  <c r="U133" i="20"/>
  <c r="T133" i="20"/>
  <c r="Q133" i="20"/>
  <c r="Q35" i="20"/>
  <c r="T35" i="20"/>
  <c r="U35" i="20"/>
  <c r="Q90" i="20"/>
  <c r="T90" i="20"/>
  <c r="U90" i="20"/>
  <c r="U110" i="20"/>
  <c r="Q110" i="20"/>
  <c r="Q61" i="20"/>
  <c r="U61" i="20"/>
  <c r="T61" i="20"/>
  <c r="T89" i="20"/>
  <c r="U89" i="20"/>
  <c r="Q89" i="20"/>
  <c r="U40" i="20"/>
  <c r="Q40" i="20"/>
  <c r="T40" i="20"/>
  <c r="Q58" i="20"/>
  <c r="T58" i="20"/>
  <c r="U58" i="20"/>
  <c r="Q99" i="20"/>
  <c r="U99" i="20"/>
  <c r="T99" i="20"/>
  <c r="Q122" i="20"/>
  <c r="U122" i="20"/>
  <c r="T122" i="20"/>
  <c r="U124" i="20"/>
  <c r="Q124" i="20"/>
  <c r="T124" i="20"/>
  <c r="Q121" i="20"/>
  <c r="T121" i="20"/>
  <c r="U121" i="20"/>
  <c r="Q97" i="20"/>
  <c r="U97" i="20"/>
  <c r="T97" i="20"/>
  <c r="Q123" i="20"/>
  <c r="U123" i="20"/>
  <c r="Q85" i="20"/>
  <c r="U85" i="20"/>
  <c r="T85" i="20"/>
  <c r="Q91" i="20"/>
  <c r="T91" i="20"/>
  <c r="U91" i="20"/>
  <c r="Q68" i="20"/>
  <c r="T68" i="20"/>
  <c r="U68" i="20"/>
  <c r="T37" i="20"/>
  <c r="Q37" i="20"/>
  <c r="U37" i="20"/>
  <c r="Q52" i="20"/>
  <c r="U52" i="20"/>
  <c r="T52" i="20"/>
  <c r="U80" i="20"/>
  <c r="Q80" i="20"/>
  <c r="Q44" i="20"/>
  <c r="U44" i="20"/>
  <c r="T44" i="20"/>
  <c r="Q39" i="20"/>
  <c r="U39" i="20"/>
  <c r="Q60" i="20"/>
  <c r="U60" i="20"/>
  <c r="T60" i="20"/>
  <c r="T73" i="20"/>
  <c r="Q73" i="20"/>
  <c r="U73" i="20"/>
  <c r="R75" i="20"/>
  <c r="V75" i="20"/>
  <c r="R63" i="20"/>
  <c r="V63" i="20"/>
  <c r="R52" i="20"/>
  <c r="V52" i="20"/>
  <c r="V85" i="20"/>
  <c r="R85" i="20"/>
  <c r="R87" i="20"/>
  <c r="V87" i="20"/>
  <c r="R83" i="20"/>
  <c r="V83" i="20"/>
  <c r="R109" i="20"/>
  <c r="V109" i="20"/>
  <c r="V130" i="20"/>
  <c r="R130" i="20"/>
  <c r="T80" i="20"/>
  <c r="R80" i="20"/>
  <c r="V80" i="20"/>
  <c r="R91" i="20"/>
  <c r="V91" i="20"/>
  <c r="R38" i="20"/>
  <c r="V38" i="20"/>
  <c r="R128" i="20"/>
  <c r="V128" i="20"/>
  <c r="R101" i="20"/>
  <c r="V101" i="20"/>
  <c r="R59" i="20"/>
  <c r="V59" i="20"/>
  <c r="T84" i="20"/>
  <c r="R84" i="20"/>
  <c r="V84" i="20"/>
  <c r="R102" i="20"/>
  <c r="V102" i="20"/>
  <c r="R51" i="20"/>
  <c r="V51" i="20"/>
  <c r="R129" i="20"/>
  <c r="V129" i="20"/>
  <c r="R74" i="20"/>
  <c r="V74" i="20"/>
  <c r="V104" i="20"/>
  <c r="R104" i="20"/>
  <c r="T100" i="20"/>
  <c r="V100" i="20"/>
  <c r="R100" i="20"/>
  <c r="V86" i="20"/>
  <c r="R86" i="20"/>
  <c r="R131" i="20"/>
  <c r="V131" i="20"/>
  <c r="V33" i="20"/>
  <c r="R33" i="20"/>
  <c r="R30" i="20"/>
  <c r="V30" i="20"/>
  <c r="R48" i="20"/>
  <c r="V48" i="20"/>
  <c r="T123" i="20"/>
  <c r="R123" i="20"/>
  <c r="V123" i="20"/>
  <c r="V127" i="20"/>
  <c r="R127" i="20"/>
  <c r="Q30" i="19"/>
  <c r="U30" i="19"/>
  <c r="T30" i="19"/>
  <c r="R30" i="19"/>
  <c r="V30" i="19"/>
  <c r="Q63" i="21"/>
  <c r="U63" i="21"/>
  <c r="T63" i="21"/>
  <c r="Q49" i="21"/>
  <c r="U49" i="21"/>
  <c r="T49" i="21"/>
  <c r="U95" i="21"/>
  <c r="T95" i="21"/>
  <c r="Q95" i="21"/>
  <c r="U104" i="21"/>
  <c r="T104" i="21"/>
  <c r="Q104" i="21"/>
  <c r="Q123" i="21"/>
  <c r="U123" i="21"/>
  <c r="T123" i="21"/>
  <c r="U132" i="21"/>
  <c r="Q132" i="21"/>
  <c r="T132" i="21"/>
  <c r="U75" i="21"/>
  <c r="T75" i="21"/>
  <c r="Q75" i="21"/>
  <c r="Q45" i="21"/>
  <c r="T45" i="21"/>
  <c r="U45" i="21"/>
  <c r="T73" i="21"/>
  <c r="U73" i="21"/>
  <c r="Q73" i="21"/>
  <c r="U124" i="21"/>
  <c r="T124" i="21"/>
  <c r="Q124" i="21"/>
  <c r="Q56" i="21"/>
  <c r="T56" i="21"/>
  <c r="U56" i="21"/>
  <c r="U39" i="21"/>
  <c r="T39" i="21"/>
  <c r="Q39" i="21"/>
  <c r="U48" i="21"/>
  <c r="Q48" i="21"/>
  <c r="T48" i="21"/>
  <c r="T91" i="21"/>
  <c r="U91" i="21"/>
  <c r="Q91" i="21"/>
  <c r="U46" i="21"/>
  <c r="T46" i="21"/>
  <c r="Q46" i="21"/>
  <c r="Q129" i="21"/>
  <c r="U129" i="21"/>
  <c r="T129" i="21"/>
  <c r="T53" i="21"/>
  <c r="U53" i="21"/>
  <c r="Q53" i="21"/>
  <c r="Q41" i="21"/>
  <c r="T41" i="21"/>
  <c r="U41" i="21"/>
  <c r="Q125" i="21"/>
  <c r="T125" i="21"/>
  <c r="U125" i="21"/>
  <c r="Q100" i="21"/>
  <c r="U100" i="21"/>
  <c r="T100" i="21"/>
  <c r="Q126" i="21"/>
  <c r="T126" i="21"/>
  <c r="U126" i="21"/>
  <c r="Q84" i="21"/>
  <c r="T84" i="21"/>
  <c r="U84" i="21"/>
  <c r="U111" i="21"/>
  <c r="Q111" i="21"/>
  <c r="T111" i="21"/>
  <c r="U113" i="21"/>
  <c r="T113" i="21"/>
  <c r="Q113" i="21"/>
  <c r="Q114" i="21"/>
  <c r="U114" i="21"/>
  <c r="T37" i="21"/>
  <c r="V37" i="21"/>
  <c r="R37" i="21"/>
  <c r="R129" i="21"/>
  <c r="V129" i="21"/>
  <c r="R76" i="21"/>
  <c r="V76" i="21"/>
  <c r="R111" i="21"/>
  <c r="V111" i="21"/>
  <c r="R58" i="21"/>
  <c r="V58" i="21"/>
  <c r="R41" i="21"/>
  <c r="V41" i="21"/>
  <c r="V109" i="21"/>
  <c r="R109" i="21"/>
  <c r="V99" i="21"/>
  <c r="R99" i="21"/>
  <c r="V59" i="21"/>
  <c r="R59" i="21"/>
  <c r="V54" i="21"/>
  <c r="R54" i="21"/>
  <c r="V36" i="21"/>
  <c r="R36" i="21"/>
  <c r="R60" i="21"/>
  <c r="V60" i="21"/>
  <c r="R32" i="21"/>
  <c r="V32" i="21"/>
  <c r="V96" i="21"/>
  <c r="R96" i="21"/>
  <c r="V130" i="21"/>
  <c r="R130" i="21"/>
  <c r="R34" i="21"/>
  <c r="V34" i="21"/>
  <c r="V65" i="21"/>
  <c r="R65" i="21"/>
  <c r="T114" i="21"/>
  <c r="R114" i="21"/>
  <c r="V114" i="21"/>
  <c r="R102" i="21"/>
  <c r="V102" i="21"/>
  <c r="R83" i="21"/>
  <c r="V83" i="21"/>
  <c r="V72" i="21"/>
  <c r="R72" i="21"/>
  <c r="R31" i="21"/>
  <c r="V31" i="21"/>
  <c r="R103" i="21"/>
  <c r="V103" i="21"/>
  <c r="R70" i="21"/>
  <c r="V70" i="21"/>
  <c r="R104" i="21"/>
  <c r="V104" i="21"/>
  <c r="V77" i="21"/>
  <c r="R77" i="21"/>
  <c r="R133" i="21"/>
  <c r="V133" i="21"/>
  <c r="R123" i="21"/>
  <c r="V123" i="21"/>
  <c r="Q54" i="20"/>
  <c r="T54" i="20"/>
  <c r="U54" i="20"/>
  <c r="U55" i="20"/>
  <c r="Q55" i="20"/>
  <c r="T55" i="20"/>
  <c r="U31" i="20"/>
  <c r="Q31" i="20"/>
  <c r="T46" i="20"/>
  <c r="Q46" i="20"/>
  <c r="U46" i="20"/>
  <c r="Q127" i="20"/>
  <c r="T127" i="20"/>
  <c r="U127" i="20"/>
  <c r="Q105" i="20"/>
  <c r="U105" i="20"/>
  <c r="T105" i="20"/>
  <c r="U119" i="20"/>
  <c r="Q119" i="20"/>
  <c r="T119" i="20"/>
  <c r="U87" i="20"/>
  <c r="Q87" i="20"/>
  <c r="T87" i="20"/>
  <c r="T118" i="20"/>
  <c r="Q118" i="20"/>
  <c r="U118" i="20"/>
  <c r="T45" i="20"/>
  <c r="U45" i="20"/>
  <c r="Q45" i="20"/>
  <c r="U42" i="20"/>
  <c r="Q42" i="20"/>
  <c r="T42" i="20"/>
  <c r="Q115" i="20"/>
  <c r="U115" i="20"/>
  <c r="T115" i="20"/>
  <c r="Q77" i="20"/>
  <c r="U77" i="20"/>
  <c r="T77" i="20"/>
  <c r="Q83" i="20"/>
  <c r="T83" i="20"/>
  <c r="U83" i="20"/>
  <c r="Q131" i="20"/>
  <c r="U131" i="20"/>
  <c r="T131" i="20"/>
  <c r="Q48" i="20"/>
  <c r="T48" i="20"/>
  <c r="U48" i="20"/>
  <c r="Q78" i="20"/>
  <c r="U78" i="20"/>
  <c r="T78" i="20"/>
  <c r="Q98" i="20"/>
  <c r="T98" i="20"/>
  <c r="U98" i="20"/>
  <c r="Q120" i="20"/>
  <c r="U120" i="20"/>
  <c r="T120" i="20"/>
  <c r="Q96" i="20"/>
  <c r="U96" i="20"/>
  <c r="T96" i="20"/>
  <c r="Q51" i="20"/>
  <c r="U51" i="20"/>
  <c r="T51" i="20"/>
  <c r="Q95" i="20"/>
  <c r="T95" i="20"/>
  <c r="U95" i="20"/>
  <c r="Q126" i="20"/>
  <c r="U126" i="20"/>
  <c r="T126" i="20"/>
  <c r="U88" i="20"/>
  <c r="Q88" i="20"/>
  <c r="Q64" i="20"/>
  <c r="U64" i="20"/>
  <c r="T64" i="20"/>
  <c r="Q101" i="20"/>
  <c r="U101" i="20"/>
  <c r="T101" i="20"/>
  <c r="R66" i="20"/>
  <c r="V66" i="20"/>
  <c r="R72" i="20"/>
  <c r="V72" i="20"/>
  <c r="T57" i="20"/>
  <c r="R57" i="20"/>
  <c r="V57" i="20"/>
  <c r="R44" i="20"/>
  <c r="V44" i="20"/>
  <c r="V43" i="20"/>
  <c r="R43" i="20"/>
  <c r="R60" i="20"/>
  <c r="V60" i="20"/>
  <c r="R93" i="20"/>
  <c r="V93" i="20"/>
  <c r="R95" i="20"/>
  <c r="V95" i="20"/>
  <c r="V133" i="20"/>
  <c r="R133" i="20"/>
  <c r="R56" i="20"/>
  <c r="V56" i="20"/>
  <c r="R94" i="20"/>
  <c r="V94" i="20"/>
  <c r="R96" i="20"/>
  <c r="V96" i="20"/>
  <c r="V90" i="20"/>
  <c r="R90" i="20"/>
  <c r="R76" i="20"/>
  <c r="V76" i="20"/>
  <c r="R118" i="20"/>
  <c r="V118" i="20"/>
  <c r="R112" i="20"/>
  <c r="V112" i="20"/>
  <c r="V120" i="20"/>
  <c r="R120" i="20"/>
  <c r="R132" i="20"/>
  <c r="V132" i="20"/>
  <c r="R111" i="20"/>
  <c r="V111" i="20"/>
  <c r="R61" i="20"/>
  <c r="V61" i="20"/>
  <c r="V55" i="20"/>
  <c r="R55" i="20"/>
  <c r="R47" i="20"/>
  <c r="V47" i="20"/>
  <c r="R107" i="20"/>
  <c r="V107" i="20"/>
  <c r="Q32" i="19"/>
  <c r="U32" i="19"/>
  <c r="T86" i="21"/>
  <c r="U86" i="21"/>
  <c r="Q86" i="21"/>
  <c r="U80" i="21"/>
  <c r="Q80" i="21"/>
  <c r="T80" i="21"/>
  <c r="Q71" i="21"/>
  <c r="T71" i="21"/>
  <c r="U71" i="21"/>
  <c r="U58" i="21"/>
  <c r="T58" i="21"/>
  <c r="Q58" i="21"/>
  <c r="U89" i="21"/>
  <c r="T89" i="21"/>
  <c r="Q89" i="21"/>
  <c r="T36" i="21"/>
  <c r="Q36" i="21"/>
  <c r="U36" i="21"/>
  <c r="U120" i="21"/>
  <c r="T120" i="21"/>
  <c r="Q120" i="21"/>
  <c r="Q93" i="21"/>
  <c r="U93" i="21"/>
  <c r="T93" i="21"/>
  <c r="Q81" i="21"/>
  <c r="U81" i="21"/>
  <c r="T81" i="21"/>
  <c r="U51" i="21"/>
  <c r="T51" i="21"/>
  <c r="Q51" i="21"/>
  <c r="Q92" i="21"/>
  <c r="T92" i="21"/>
  <c r="U92" i="21"/>
  <c r="Q94" i="21"/>
  <c r="U94" i="21"/>
  <c r="T94" i="21"/>
  <c r="T52" i="21"/>
  <c r="Q52" i="21"/>
  <c r="U52" i="21"/>
  <c r="Q87" i="21"/>
  <c r="U87" i="21"/>
  <c r="T87" i="21"/>
  <c r="Q115" i="21"/>
  <c r="U115" i="21"/>
  <c r="T115" i="21"/>
  <c r="T78" i="21"/>
  <c r="U78" i="21"/>
  <c r="Q78" i="21"/>
  <c r="Q122" i="21"/>
  <c r="T122" i="21"/>
  <c r="U122" i="21"/>
  <c r="T127" i="21"/>
  <c r="U127" i="21"/>
  <c r="Q127" i="21"/>
  <c r="U108" i="21"/>
  <c r="T108" i="21"/>
  <c r="Q108" i="21"/>
  <c r="T77" i="21"/>
  <c r="U77" i="21"/>
  <c r="Q77" i="21"/>
  <c r="T60" i="21"/>
  <c r="Q60" i="21"/>
  <c r="U60" i="21"/>
  <c r="Q90" i="21"/>
  <c r="T90" i="21"/>
  <c r="U90" i="21"/>
  <c r="Q74" i="21"/>
  <c r="T74" i="21"/>
  <c r="U74" i="21"/>
  <c r="Q103" i="21"/>
  <c r="U103" i="21"/>
  <c r="T103" i="21"/>
  <c r="Q112" i="21"/>
  <c r="T112" i="21"/>
  <c r="U112" i="21"/>
  <c r="Q61" i="21"/>
  <c r="U61" i="21"/>
  <c r="T61" i="21"/>
  <c r="Q62" i="21"/>
  <c r="U62" i="21"/>
  <c r="T62" i="21"/>
  <c r="Q121" i="21"/>
  <c r="U121" i="21"/>
  <c r="T121" i="21"/>
  <c r="V128" i="21"/>
  <c r="R128" i="21"/>
  <c r="V57" i="21"/>
  <c r="R57" i="21"/>
  <c r="V81" i="21"/>
  <c r="R81" i="21"/>
  <c r="V42" i="21"/>
  <c r="R42" i="21"/>
  <c r="V113" i="21"/>
  <c r="R113" i="21"/>
  <c r="R90" i="21"/>
  <c r="V90" i="21"/>
  <c r="R50" i="21"/>
  <c r="V50" i="21"/>
  <c r="V126" i="21"/>
  <c r="R126" i="21"/>
  <c r="V67" i="21"/>
  <c r="R67" i="21"/>
  <c r="V47" i="21"/>
  <c r="R47" i="21"/>
  <c r="V79" i="21"/>
  <c r="R79" i="21"/>
  <c r="V105" i="21"/>
  <c r="R105" i="21"/>
  <c r="V116" i="21"/>
  <c r="R116" i="21"/>
  <c r="T40" i="21"/>
  <c r="V40" i="21"/>
  <c r="R40" i="21"/>
  <c r="R101" i="21"/>
  <c r="V101" i="21"/>
  <c r="R92" i="21"/>
  <c r="V92" i="21"/>
  <c r="V56" i="21"/>
  <c r="R56" i="21"/>
  <c r="R115" i="21"/>
  <c r="V115" i="21"/>
  <c r="V108" i="21"/>
  <c r="R108" i="21"/>
  <c r="V118" i="21"/>
  <c r="R118" i="21"/>
  <c r="V53" i="21"/>
  <c r="R53" i="21"/>
  <c r="R48" i="21"/>
  <c r="V48" i="21"/>
  <c r="R124" i="21"/>
  <c r="V124" i="21"/>
  <c r="R89" i="21"/>
  <c r="V89" i="21"/>
  <c r="V61" i="21"/>
  <c r="R61" i="21"/>
  <c r="Q123" i="7"/>
  <c r="U51" i="10"/>
  <c r="U108" i="3"/>
  <c r="U79" i="3"/>
  <c r="U74" i="20"/>
  <c r="Q74" i="20"/>
  <c r="T74" i="20"/>
  <c r="Q117" i="20"/>
  <c r="U117" i="20"/>
  <c r="T117" i="20"/>
  <c r="Q128" i="20"/>
  <c r="T128" i="20"/>
  <c r="U128" i="20"/>
  <c r="Q82" i="20"/>
  <c r="U82" i="20"/>
  <c r="T82" i="20"/>
  <c r="Q102" i="20"/>
  <c r="T102" i="20"/>
  <c r="U102" i="20"/>
  <c r="T69" i="20"/>
  <c r="U69" i="20"/>
  <c r="Q69" i="20"/>
  <c r="U84" i="20"/>
  <c r="Q84" i="20"/>
  <c r="U33" i="20"/>
  <c r="Q33" i="20"/>
  <c r="T33" i="20"/>
  <c r="Q130" i="20"/>
  <c r="U130" i="20"/>
  <c r="T130" i="20"/>
  <c r="U100" i="20"/>
  <c r="Q100" i="20"/>
  <c r="Q70" i="20"/>
  <c r="T70" i="20"/>
  <c r="U70" i="20"/>
  <c r="Q93" i="20"/>
  <c r="U93" i="20"/>
  <c r="T93" i="20"/>
  <c r="Q104" i="20"/>
  <c r="U104" i="20"/>
  <c r="T104" i="20"/>
  <c r="Q43" i="20"/>
  <c r="T43" i="20"/>
  <c r="U43" i="20"/>
  <c r="Q63" i="20"/>
  <c r="T63" i="20"/>
  <c r="U63" i="20"/>
  <c r="Q66" i="20"/>
  <c r="U66" i="20"/>
  <c r="T66" i="20"/>
  <c r="Q94" i="20"/>
  <c r="U94" i="20"/>
  <c r="T94" i="20"/>
  <c r="Q114" i="20"/>
  <c r="U114" i="20"/>
  <c r="T114" i="20"/>
  <c r="U116" i="20"/>
  <c r="Q116" i="20"/>
  <c r="U30" i="20"/>
  <c r="T30" i="20"/>
  <c r="Q30" i="20"/>
  <c r="Q108" i="20"/>
  <c r="U108" i="20"/>
  <c r="T108" i="20"/>
  <c r="Q38" i="20"/>
  <c r="T38" i="20"/>
  <c r="U38" i="20"/>
  <c r="T34" i="20"/>
  <c r="Q34" i="20"/>
  <c r="U34" i="20"/>
  <c r="Q32" i="20"/>
  <c r="U32" i="20"/>
  <c r="T32" i="20"/>
  <c r="T88" i="20"/>
  <c r="V88" i="20"/>
  <c r="R88" i="20"/>
  <c r="R117" i="20"/>
  <c r="V117" i="20"/>
  <c r="R50" i="20"/>
  <c r="V50" i="20"/>
  <c r="R71" i="20"/>
  <c r="V71" i="20"/>
  <c r="R79" i="20"/>
  <c r="V79" i="20"/>
  <c r="R64" i="20"/>
  <c r="V64" i="20"/>
  <c r="R65" i="20"/>
  <c r="V65" i="20"/>
  <c r="R78" i="20"/>
  <c r="V78" i="20"/>
  <c r="T31" i="20"/>
  <c r="R31" i="20"/>
  <c r="V31" i="20"/>
  <c r="T39" i="20"/>
  <c r="V39" i="20"/>
  <c r="R39" i="20"/>
  <c r="V122" i="20"/>
  <c r="R122" i="20"/>
  <c r="R105" i="20"/>
  <c r="V105" i="20"/>
  <c r="R35" i="20"/>
  <c r="V35" i="20"/>
  <c r="R99" i="20"/>
  <c r="V99" i="20"/>
  <c r="V97" i="20"/>
  <c r="R97" i="20"/>
  <c r="R40" i="20"/>
  <c r="V40" i="20"/>
  <c r="T110" i="20"/>
  <c r="V110" i="20"/>
  <c r="R110" i="20"/>
  <c r="R103" i="20"/>
  <c r="V103" i="20"/>
  <c r="R32" i="20"/>
  <c r="V32" i="20"/>
  <c r="R124" i="20"/>
  <c r="V124" i="20"/>
  <c r="R41" i="20"/>
  <c r="V41" i="20"/>
  <c r="R67" i="20"/>
  <c r="V67" i="20"/>
  <c r="R115" i="20"/>
  <c r="V115" i="20"/>
  <c r="V70" i="20"/>
  <c r="R70" i="20"/>
  <c r="V89" i="20"/>
  <c r="R89" i="20"/>
  <c r="R31" i="19"/>
  <c r="V31" i="19"/>
  <c r="Q66" i="21"/>
  <c r="T66" i="21"/>
  <c r="U66" i="21"/>
  <c r="U30" i="21"/>
  <c r="T30" i="21"/>
  <c r="Q30" i="21"/>
  <c r="Q83" i="21"/>
  <c r="U83" i="21"/>
  <c r="T83" i="21"/>
  <c r="T68" i="21"/>
  <c r="Q68" i="21"/>
  <c r="U68" i="21"/>
  <c r="U65" i="21"/>
  <c r="T65" i="21"/>
  <c r="Q65" i="21"/>
  <c r="T82" i="21"/>
  <c r="U82" i="21"/>
  <c r="Q82" i="21"/>
  <c r="U128" i="21"/>
  <c r="T128" i="21"/>
  <c r="Q128" i="21"/>
  <c r="Q42" i="21"/>
  <c r="T42" i="21"/>
  <c r="U42" i="21"/>
  <c r="Q69" i="21"/>
  <c r="T69" i="21"/>
  <c r="U69" i="21"/>
  <c r="U67" i="21"/>
  <c r="T67" i="21"/>
  <c r="Q67" i="21"/>
  <c r="T88" i="21"/>
  <c r="Q88" i="21"/>
  <c r="U88" i="21"/>
  <c r="U102" i="21"/>
  <c r="T102" i="21"/>
  <c r="Q102" i="21"/>
  <c r="T96" i="21"/>
  <c r="Q96" i="21"/>
  <c r="U96" i="21"/>
  <c r="U31" i="21"/>
  <c r="Q31" i="21"/>
  <c r="T31" i="21"/>
  <c r="U130" i="21"/>
  <c r="Q130" i="21"/>
  <c r="T130" i="21"/>
  <c r="Q76" i="21"/>
  <c r="T76" i="21"/>
  <c r="U76" i="21"/>
  <c r="T72" i="21"/>
  <c r="Q72" i="21"/>
  <c r="U72" i="21"/>
  <c r="Q37" i="21"/>
  <c r="U37" i="21"/>
  <c r="Q107" i="21"/>
  <c r="U107" i="21"/>
  <c r="T107" i="21"/>
  <c r="T34" i="21"/>
  <c r="Q34" i="21"/>
  <c r="U34" i="21"/>
  <c r="U133" i="21"/>
  <c r="T133" i="21"/>
  <c r="Q133" i="21"/>
  <c r="U85" i="21"/>
  <c r="T85" i="21"/>
  <c r="Q85" i="21"/>
  <c r="Q118" i="21"/>
  <c r="U118" i="21"/>
  <c r="T118" i="21"/>
  <c r="V33" i="21"/>
  <c r="R33" i="21"/>
  <c r="R80" i="21"/>
  <c r="V80" i="21"/>
  <c r="V121" i="21"/>
  <c r="R121" i="21"/>
  <c r="V30" i="21"/>
  <c r="R30" i="21"/>
  <c r="V85" i="21"/>
  <c r="R85" i="21"/>
  <c r="R44" i="21"/>
  <c r="V44" i="21"/>
  <c r="R106" i="21"/>
  <c r="V106" i="21"/>
  <c r="R78" i="21"/>
  <c r="V78" i="21"/>
  <c r="V63" i="21"/>
  <c r="R63" i="21"/>
  <c r="R52" i="21"/>
  <c r="V52" i="21"/>
  <c r="V35" i="21"/>
  <c r="R35" i="21"/>
  <c r="V43" i="21"/>
  <c r="R43" i="21"/>
  <c r="V97" i="21"/>
  <c r="R97" i="21"/>
  <c r="V46" i="21"/>
  <c r="R46" i="21"/>
  <c r="V94" i="21"/>
  <c r="R94" i="21"/>
  <c r="V93" i="21"/>
  <c r="R93" i="21"/>
  <c r="R66" i="21"/>
  <c r="V66" i="21"/>
  <c r="V45" i="21"/>
  <c r="R45" i="21"/>
  <c r="V55" i="21"/>
  <c r="R55" i="21"/>
  <c r="V62" i="21"/>
  <c r="R62" i="21"/>
  <c r="R100" i="21"/>
  <c r="V100" i="21"/>
  <c r="V117" i="21"/>
  <c r="R117" i="21"/>
  <c r="R107" i="21"/>
  <c r="V107" i="21"/>
  <c r="R51" i="21"/>
  <c r="V51" i="21"/>
  <c r="R112" i="21"/>
  <c r="V112" i="21"/>
  <c r="V73" i="21"/>
  <c r="R73" i="21"/>
  <c r="R88" i="21"/>
  <c r="V88" i="21"/>
  <c r="R49" i="21"/>
  <c r="V49" i="21"/>
  <c r="R91" i="21"/>
  <c r="V91" i="21"/>
  <c r="V16" i="18"/>
  <c r="T4" i="10"/>
  <c r="T16" i="18"/>
  <c r="R97" i="7"/>
  <c r="R85" i="10"/>
  <c r="V59" i="3"/>
  <c r="V47" i="10"/>
  <c r="R74" i="10"/>
  <c r="V6" i="10"/>
  <c r="V11" i="10"/>
  <c r="V83" i="7"/>
  <c r="T6" i="10"/>
  <c r="V67" i="3"/>
  <c r="V12" i="10"/>
  <c r="V100" i="7"/>
  <c r="V65" i="10"/>
  <c r="T117" i="10"/>
  <c r="U93" i="19"/>
  <c r="T93" i="19"/>
  <c r="Q93" i="19"/>
  <c r="Q40" i="19"/>
  <c r="U40" i="19"/>
  <c r="T40" i="19"/>
  <c r="Q34" i="19"/>
  <c r="U34" i="19"/>
  <c r="T34" i="19"/>
  <c r="Q97" i="19"/>
  <c r="U97" i="19"/>
  <c r="T97" i="19"/>
  <c r="Q48" i="19"/>
  <c r="T48" i="19"/>
  <c r="U48" i="19"/>
  <c r="U82" i="19"/>
  <c r="Q82" i="19"/>
  <c r="T82" i="19"/>
  <c r="U98" i="19"/>
  <c r="Q98" i="19"/>
  <c r="T98" i="19"/>
  <c r="T39" i="19"/>
  <c r="U39" i="19"/>
  <c r="Q39" i="19"/>
  <c r="Q73" i="19"/>
  <c r="T73" i="19"/>
  <c r="U73" i="19"/>
  <c r="U124" i="19"/>
  <c r="Q124" i="19"/>
  <c r="T124" i="19"/>
  <c r="Q66" i="19"/>
  <c r="T66" i="19"/>
  <c r="U66" i="19"/>
  <c r="T61" i="19"/>
  <c r="U61" i="19"/>
  <c r="Q61" i="19"/>
  <c r="T94" i="19"/>
  <c r="Q94" i="19"/>
  <c r="U94" i="19"/>
  <c r="Q132" i="19"/>
  <c r="T132" i="19"/>
  <c r="U132" i="19"/>
  <c r="Q74" i="19"/>
  <c r="U74" i="19"/>
  <c r="T74" i="19"/>
  <c r="Q69" i="19"/>
  <c r="T69" i="19"/>
  <c r="U69" i="19"/>
  <c r="Q90" i="19"/>
  <c r="U90" i="19"/>
  <c r="T90" i="19"/>
  <c r="Q120" i="19"/>
  <c r="U120" i="19"/>
  <c r="T120" i="19"/>
  <c r="U42" i="19"/>
  <c r="T42" i="19"/>
  <c r="Q42" i="19"/>
  <c r="U92" i="19"/>
  <c r="Q92" i="19"/>
  <c r="T92" i="19"/>
  <c r="Q110" i="19"/>
  <c r="U110" i="19"/>
  <c r="T110" i="19"/>
  <c r="U133" i="19"/>
  <c r="T133" i="19"/>
  <c r="Q133" i="19"/>
  <c r="T114" i="19"/>
  <c r="U114" i="19"/>
  <c r="Q114" i="19"/>
  <c r="U87" i="19"/>
  <c r="T87" i="19"/>
  <c r="Q87" i="19"/>
  <c r="U44" i="19"/>
  <c r="Q44" i="19"/>
  <c r="T44" i="19"/>
  <c r="V101" i="19"/>
  <c r="R101" i="19"/>
  <c r="V86" i="19"/>
  <c r="R86" i="19"/>
  <c r="R122" i="19"/>
  <c r="V122" i="19"/>
  <c r="R120" i="19"/>
  <c r="V120" i="19"/>
  <c r="R114" i="19"/>
  <c r="V114" i="19"/>
  <c r="V107" i="19"/>
  <c r="R107" i="19"/>
  <c r="R104" i="19"/>
  <c r="V104" i="19"/>
  <c r="V88" i="19"/>
  <c r="R88" i="19"/>
  <c r="R111" i="19"/>
  <c r="V111" i="19"/>
  <c r="V38" i="19"/>
  <c r="R38" i="19"/>
  <c r="R108" i="19"/>
  <c r="V108" i="19"/>
  <c r="V91" i="19"/>
  <c r="R91" i="19"/>
  <c r="V109" i="19"/>
  <c r="R109" i="19"/>
  <c r="V50" i="19"/>
  <c r="R50" i="19"/>
  <c r="R113" i="19"/>
  <c r="V113" i="19"/>
  <c r="R67" i="19"/>
  <c r="V67" i="19"/>
  <c r="R74" i="19"/>
  <c r="V74" i="19"/>
  <c r="V81" i="19"/>
  <c r="R81" i="19"/>
  <c r="V41" i="19"/>
  <c r="R41" i="19"/>
  <c r="V77" i="19"/>
  <c r="R77" i="19"/>
  <c r="R72" i="19"/>
  <c r="V72" i="19"/>
  <c r="V76" i="19"/>
  <c r="R76" i="19"/>
  <c r="R84" i="19"/>
  <c r="V84" i="19"/>
  <c r="U44" i="3"/>
  <c r="U51" i="3"/>
  <c r="Q103" i="19"/>
  <c r="T103" i="19"/>
  <c r="U103" i="19"/>
  <c r="T108" i="19"/>
  <c r="Q108" i="19"/>
  <c r="U108" i="19"/>
  <c r="Q62" i="19"/>
  <c r="U62" i="19"/>
  <c r="T62" i="19"/>
  <c r="U112" i="19"/>
  <c r="T112" i="19"/>
  <c r="Q112" i="19"/>
  <c r="U58" i="19"/>
  <c r="Q58" i="19"/>
  <c r="T58" i="19"/>
  <c r="U53" i="19"/>
  <c r="T53" i="19"/>
  <c r="Q53" i="19"/>
  <c r="U115" i="19"/>
  <c r="Q115" i="19"/>
  <c r="T115" i="19"/>
  <c r="U76" i="19"/>
  <c r="Q76" i="19"/>
  <c r="T76" i="19"/>
  <c r="T50" i="19"/>
  <c r="U50" i="19"/>
  <c r="Q50" i="19"/>
  <c r="U45" i="19"/>
  <c r="T45" i="19"/>
  <c r="Q45" i="19"/>
  <c r="U99" i="19"/>
  <c r="Q99" i="19"/>
  <c r="T99" i="19"/>
  <c r="U107" i="19"/>
  <c r="T107" i="19"/>
  <c r="Q107" i="19"/>
  <c r="U84" i="19"/>
  <c r="T84" i="19"/>
  <c r="Q84" i="19"/>
  <c r="T54" i="19"/>
  <c r="U54" i="19"/>
  <c r="Q54" i="19"/>
  <c r="Q57" i="19"/>
  <c r="U57" i="19"/>
  <c r="T57" i="19"/>
  <c r="U95" i="19"/>
  <c r="T95" i="19"/>
  <c r="Q95" i="19"/>
  <c r="U41" i="19"/>
  <c r="Q41" i="19"/>
  <c r="T41" i="19"/>
  <c r="Q96" i="19"/>
  <c r="U96" i="19"/>
  <c r="T96" i="19"/>
  <c r="T118" i="19"/>
  <c r="U118" i="19"/>
  <c r="Q118" i="19"/>
  <c r="T109" i="19"/>
  <c r="U109" i="19"/>
  <c r="Q109" i="19"/>
  <c r="T52" i="19"/>
  <c r="U52" i="19"/>
  <c r="Q52" i="19"/>
  <c r="T122" i="19"/>
  <c r="U122" i="19"/>
  <c r="Q122" i="19"/>
  <c r="Q113" i="19"/>
  <c r="T113" i="19"/>
  <c r="U113" i="19"/>
  <c r="Q75" i="19"/>
  <c r="U75" i="19"/>
  <c r="T75" i="19"/>
  <c r="V93" i="19"/>
  <c r="R93" i="19"/>
  <c r="V42" i="19"/>
  <c r="R42" i="19"/>
  <c r="R106" i="19"/>
  <c r="V106" i="19"/>
  <c r="V117" i="19"/>
  <c r="R117" i="19"/>
  <c r="V105" i="19"/>
  <c r="R105" i="19"/>
  <c r="V115" i="19"/>
  <c r="R115" i="19"/>
  <c r="V102" i="19"/>
  <c r="R102" i="19"/>
  <c r="V79" i="19"/>
  <c r="R79" i="19"/>
  <c r="V126" i="19"/>
  <c r="R126" i="19"/>
  <c r="R100" i="19"/>
  <c r="V100" i="19"/>
  <c r="V55" i="19"/>
  <c r="R55" i="19"/>
  <c r="V132" i="19"/>
  <c r="R132" i="19"/>
  <c r="V103" i="19"/>
  <c r="R103" i="19"/>
  <c r="V63" i="19"/>
  <c r="R63" i="19"/>
  <c r="V53" i="19"/>
  <c r="R53" i="19"/>
  <c r="R87" i="19"/>
  <c r="V87" i="19"/>
  <c r="V59" i="19"/>
  <c r="R59" i="19"/>
  <c r="V66" i="19"/>
  <c r="R66" i="19"/>
  <c r="V73" i="19"/>
  <c r="R73" i="19"/>
  <c r="V69" i="19"/>
  <c r="R69" i="19"/>
  <c r="R33" i="19"/>
  <c r="V33" i="19"/>
  <c r="R48" i="19"/>
  <c r="V48" i="19"/>
  <c r="R36" i="19"/>
  <c r="V36" i="19"/>
  <c r="U67" i="19"/>
  <c r="T67" i="19"/>
  <c r="Q67" i="19"/>
  <c r="T128" i="19"/>
  <c r="U128" i="19"/>
  <c r="Q128" i="19"/>
  <c r="U85" i="19"/>
  <c r="Q85" i="19"/>
  <c r="T85" i="19"/>
  <c r="T46" i="19"/>
  <c r="U46" i="19"/>
  <c r="Q46" i="19"/>
  <c r="T91" i="19"/>
  <c r="U91" i="19"/>
  <c r="Q91" i="19"/>
  <c r="U59" i="19"/>
  <c r="T59" i="19"/>
  <c r="Q59" i="19"/>
  <c r="Q63" i="19"/>
  <c r="U63" i="19"/>
  <c r="T63" i="19"/>
  <c r="Q105" i="19"/>
  <c r="U105" i="19"/>
  <c r="T105" i="19"/>
  <c r="Q123" i="19"/>
  <c r="T123" i="19"/>
  <c r="U123" i="19"/>
  <c r="Q68" i="19"/>
  <c r="T68" i="19"/>
  <c r="U68" i="19"/>
  <c r="Q83" i="19"/>
  <c r="U83" i="19"/>
  <c r="T83" i="19"/>
  <c r="T37" i="19"/>
  <c r="U37" i="19"/>
  <c r="Q37" i="19"/>
  <c r="T101" i="19"/>
  <c r="U101" i="19"/>
  <c r="Q101" i="19"/>
  <c r="Q111" i="19"/>
  <c r="U111" i="19"/>
  <c r="T111" i="19"/>
  <c r="Q80" i="19"/>
  <c r="U80" i="19"/>
  <c r="T80" i="19"/>
  <c r="Q55" i="19"/>
  <c r="T55" i="19"/>
  <c r="U55" i="19"/>
  <c r="U100" i="19"/>
  <c r="T100" i="19"/>
  <c r="Q100" i="19"/>
  <c r="Q126" i="19"/>
  <c r="T126" i="19"/>
  <c r="U126" i="19"/>
  <c r="Q117" i="19"/>
  <c r="U117" i="19"/>
  <c r="T117" i="19"/>
  <c r="T36" i="19"/>
  <c r="U36" i="19"/>
  <c r="Q36" i="19"/>
  <c r="U130" i="19"/>
  <c r="Q130" i="19"/>
  <c r="T130" i="19"/>
  <c r="U121" i="19"/>
  <c r="Q121" i="19"/>
  <c r="T121" i="19"/>
  <c r="T43" i="19"/>
  <c r="U43" i="19"/>
  <c r="Q43" i="19"/>
  <c r="R128" i="19"/>
  <c r="V128" i="19"/>
  <c r="V125" i="19"/>
  <c r="R125" i="19"/>
  <c r="V98" i="19"/>
  <c r="R98" i="19"/>
  <c r="V51" i="19"/>
  <c r="R51" i="19"/>
  <c r="V97" i="19"/>
  <c r="R97" i="19"/>
  <c r="R39" i="19"/>
  <c r="V39" i="19"/>
  <c r="V94" i="19"/>
  <c r="R94" i="19"/>
  <c r="R34" i="19"/>
  <c r="V34" i="19"/>
  <c r="V118" i="19"/>
  <c r="R118" i="19"/>
  <c r="V96" i="19"/>
  <c r="R96" i="19"/>
  <c r="V133" i="19"/>
  <c r="R133" i="19"/>
  <c r="R43" i="19"/>
  <c r="V43" i="19"/>
  <c r="R124" i="19"/>
  <c r="V124" i="19"/>
  <c r="R99" i="19"/>
  <c r="V99" i="19"/>
  <c r="V131" i="19"/>
  <c r="R131" i="19"/>
  <c r="V35" i="19"/>
  <c r="R35" i="19"/>
  <c r="R45" i="19"/>
  <c r="V45" i="19"/>
  <c r="R129" i="19"/>
  <c r="V129" i="19"/>
  <c r="R83" i="19"/>
  <c r="V83" i="19"/>
  <c r="R47" i="19"/>
  <c r="V47" i="19"/>
  <c r="R58" i="19"/>
  <c r="V58" i="19"/>
  <c r="R65" i="19"/>
  <c r="V65" i="19"/>
  <c r="V61" i="19"/>
  <c r="R61" i="19"/>
  <c r="R40" i="19"/>
  <c r="V40" i="19"/>
  <c r="R44" i="19"/>
  <c r="V44" i="19"/>
  <c r="R64" i="19"/>
  <c r="V64" i="19"/>
  <c r="R52" i="19"/>
  <c r="V52" i="19"/>
  <c r="U90" i="7"/>
  <c r="U89" i="10"/>
  <c r="U44" i="10"/>
  <c r="Q43" i="7"/>
  <c r="U49" i="3"/>
  <c r="T75" i="7"/>
  <c r="U65" i="19"/>
  <c r="T65" i="19"/>
  <c r="Q65" i="19"/>
  <c r="T119" i="19"/>
  <c r="U119" i="19"/>
  <c r="Q119" i="19"/>
  <c r="T72" i="19"/>
  <c r="U72" i="19"/>
  <c r="Q72" i="19"/>
  <c r="U70" i="19"/>
  <c r="T70" i="19"/>
  <c r="Q70" i="19"/>
  <c r="T49" i="19"/>
  <c r="U49" i="19"/>
  <c r="Q49" i="19"/>
  <c r="T131" i="19"/>
  <c r="Q131" i="19"/>
  <c r="U131" i="19"/>
  <c r="T60" i="19"/>
  <c r="Q60" i="19"/>
  <c r="U60" i="19"/>
  <c r="Q79" i="19"/>
  <c r="U79" i="19"/>
  <c r="T79" i="19"/>
  <c r="U77" i="19"/>
  <c r="Q77" i="19"/>
  <c r="T77" i="19"/>
  <c r="U56" i="19"/>
  <c r="T56" i="19"/>
  <c r="Q56" i="19"/>
  <c r="Q38" i="19"/>
  <c r="U38" i="19"/>
  <c r="T38" i="19"/>
  <c r="U102" i="19"/>
  <c r="Q102" i="19"/>
  <c r="T102" i="19"/>
  <c r="Q78" i="19"/>
  <c r="T78" i="19"/>
  <c r="U78" i="19"/>
  <c r="T81" i="19"/>
  <c r="U81" i="19"/>
  <c r="Q81" i="19"/>
  <c r="Q89" i="19"/>
  <c r="T89" i="19"/>
  <c r="U89" i="19"/>
  <c r="U116" i="19"/>
  <c r="Q116" i="19"/>
  <c r="T116" i="19"/>
  <c r="U71" i="19"/>
  <c r="T71" i="19"/>
  <c r="Q71" i="19"/>
  <c r="T86" i="19"/>
  <c r="U86" i="19"/>
  <c r="Q86" i="19"/>
  <c r="Q51" i="19"/>
  <c r="T51" i="19"/>
  <c r="U51" i="19"/>
  <c r="U47" i="19"/>
  <c r="T47" i="19"/>
  <c r="Q47" i="19"/>
  <c r="Q106" i="19"/>
  <c r="U106" i="19"/>
  <c r="T106" i="19"/>
  <c r="Q127" i="19"/>
  <c r="U127" i="19"/>
  <c r="T127" i="19"/>
  <c r="Q64" i="19"/>
  <c r="U64" i="19"/>
  <c r="T64" i="19"/>
  <c r="Q88" i="19"/>
  <c r="U88" i="19"/>
  <c r="T88" i="19"/>
  <c r="Q104" i="19"/>
  <c r="T104" i="19"/>
  <c r="U104" i="19"/>
  <c r="T125" i="19"/>
  <c r="U125" i="19"/>
  <c r="Q125" i="19"/>
  <c r="U35" i="19"/>
  <c r="Q35" i="19"/>
  <c r="T35" i="19"/>
  <c r="Q129" i="19"/>
  <c r="U129" i="19"/>
  <c r="T129" i="19"/>
  <c r="R112" i="19"/>
  <c r="V112" i="19"/>
  <c r="V71" i="19"/>
  <c r="R71" i="19"/>
  <c r="V90" i="19"/>
  <c r="R90" i="19"/>
  <c r="V62" i="19"/>
  <c r="R62" i="19"/>
  <c r="V89" i="19"/>
  <c r="R89" i="19"/>
  <c r="V54" i="19"/>
  <c r="R54" i="19"/>
  <c r="R130" i="19"/>
  <c r="V130" i="19"/>
  <c r="V127" i="19"/>
  <c r="R127" i="19"/>
  <c r="V110" i="19"/>
  <c r="R110" i="19"/>
  <c r="R92" i="19"/>
  <c r="V92" i="19"/>
  <c r="V123" i="19"/>
  <c r="R123" i="19"/>
  <c r="V70" i="19"/>
  <c r="R70" i="19"/>
  <c r="R116" i="19"/>
  <c r="V116" i="19"/>
  <c r="V95" i="19"/>
  <c r="R95" i="19"/>
  <c r="R119" i="19"/>
  <c r="V119" i="19"/>
  <c r="V78" i="19"/>
  <c r="R78" i="19"/>
  <c r="R37" i="19"/>
  <c r="V37" i="19"/>
  <c r="R121" i="19"/>
  <c r="V121" i="19"/>
  <c r="V75" i="19"/>
  <c r="R75" i="19"/>
  <c r="V82" i="19"/>
  <c r="R82" i="19"/>
  <c r="R46" i="19"/>
  <c r="V46" i="19"/>
  <c r="R57" i="19"/>
  <c r="V57" i="19"/>
  <c r="V85" i="19"/>
  <c r="R85" i="19"/>
  <c r="R49" i="19"/>
  <c r="V49" i="19"/>
  <c r="V56" i="19"/>
  <c r="R56" i="19"/>
  <c r="R60" i="19"/>
  <c r="V60" i="19"/>
  <c r="V80" i="19"/>
  <c r="R80" i="19"/>
  <c r="R68" i="19"/>
  <c r="V68" i="19"/>
  <c r="T121" i="14"/>
  <c r="T26" i="14"/>
  <c r="V11" i="14"/>
  <c r="R20" i="14"/>
  <c r="U131" i="14"/>
  <c r="T16" i="14"/>
  <c r="T99" i="14"/>
  <c r="U19" i="18"/>
  <c r="V24" i="18"/>
  <c r="T21" i="18"/>
  <c r="V7" i="18"/>
  <c r="T8" i="14"/>
  <c r="T38" i="14"/>
  <c r="V6" i="18"/>
  <c r="V13" i="18"/>
  <c r="R26" i="18"/>
  <c r="V26" i="18"/>
  <c r="Q12" i="18"/>
  <c r="U12" i="18"/>
  <c r="T12" i="18"/>
  <c r="V30" i="18"/>
  <c r="R30" i="18"/>
  <c r="U14" i="18"/>
  <c r="R9" i="18"/>
  <c r="V9" i="18"/>
  <c r="R27" i="18"/>
  <c r="V27" i="18"/>
  <c r="Q29" i="18"/>
  <c r="U29" i="18"/>
  <c r="T29" i="18"/>
  <c r="U8" i="18"/>
  <c r="Q8" i="18"/>
  <c r="T8" i="18"/>
  <c r="Q23" i="18"/>
  <c r="T23" i="18"/>
  <c r="U23" i="18"/>
  <c r="R29" i="18"/>
  <c r="V29" i="18"/>
  <c r="T22" i="18"/>
  <c r="U22" i="18"/>
  <c r="Q22" i="18"/>
  <c r="T31" i="18"/>
  <c r="U31" i="18"/>
  <c r="Q31" i="18"/>
  <c r="R12" i="18"/>
  <c r="V12" i="18"/>
  <c r="R18" i="18"/>
  <c r="V18" i="18"/>
  <c r="U10" i="18"/>
  <c r="Q10" i="18"/>
  <c r="T10" i="18"/>
  <c r="R28" i="18"/>
  <c r="V28" i="18"/>
  <c r="R19" i="18"/>
  <c r="V19" i="18"/>
  <c r="T27" i="18"/>
  <c r="Q27" i="18"/>
  <c r="U27" i="18"/>
  <c r="U6" i="18"/>
  <c r="U15" i="18"/>
  <c r="V11" i="18"/>
  <c r="U25" i="18"/>
  <c r="T11" i="14"/>
  <c r="R25" i="18"/>
  <c r="V25" i="18"/>
  <c r="R23" i="18"/>
  <c r="V23" i="18"/>
  <c r="Q26" i="18"/>
  <c r="U26" i="18"/>
  <c r="T26" i="18"/>
  <c r="R14" i="18"/>
  <c r="V14" i="18"/>
  <c r="U30" i="18"/>
  <c r="T30" i="18"/>
  <c r="Q30" i="18"/>
  <c r="R10" i="18"/>
  <c r="V10" i="18"/>
  <c r="Q24" i="18"/>
  <c r="T24" i="18"/>
  <c r="U24" i="18"/>
  <c r="V15" i="18"/>
  <c r="R15" i="18"/>
  <c r="U7" i="18"/>
  <c r="U17" i="18"/>
  <c r="V21" i="18"/>
  <c r="U21" i="18"/>
  <c r="T13" i="14"/>
  <c r="T40" i="14"/>
  <c r="R22" i="18"/>
  <c r="V22" i="18"/>
  <c r="U11" i="18"/>
  <c r="Q11" i="18"/>
  <c r="T11" i="18"/>
  <c r="Q20" i="18"/>
  <c r="T20" i="18"/>
  <c r="U20" i="18"/>
  <c r="R17" i="18"/>
  <c r="V17" i="18"/>
  <c r="U9" i="18"/>
  <c r="T14" i="18"/>
  <c r="T28" i="18"/>
  <c r="U28" i="18"/>
  <c r="Q28" i="18"/>
  <c r="R20" i="18"/>
  <c r="V20" i="18"/>
  <c r="Q13" i="18"/>
  <c r="U13" i="18"/>
  <c r="T13" i="18"/>
  <c r="Q18" i="18"/>
  <c r="T18" i="18"/>
  <c r="U18" i="18"/>
  <c r="R31" i="18"/>
  <c r="V31" i="18"/>
  <c r="T15" i="18"/>
  <c r="T25" i="18"/>
  <c r="V84" i="18"/>
  <c r="R84" i="18"/>
  <c r="V100" i="18"/>
  <c r="R100" i="18"/>
  <c r="V91" i="18"/>
  <c r="R91" i="18"/>
  <c r="R55" i="18"/>
  <c r="V55" i="18"/>
  <c r="V118" i="18"/>
  <c r="R118" i="18"/>
  <c r="V66" i="18"/>
  <c r="R66" i="18"/>
  <c r="R108" i="18"/>
  <c r="V108" i="18"/>
  <c r="R47" i="18"/>
  <c r="V47" i="18"/>
  <c r="V128" i="18"/>
  <c r="R128" i="18"/>
  <c r="R130" i="18"/>
  <c r="V130" i="18"/>
  <c r="V72" i="18"/>
  <c r="R72" i="18"/>
  <c r="R59" i="18"/>
  <c r="V59" i="18"/>
  <c r="R34" i="18"/>
  <c r="V34" i="18"/>
  <c r="R76" i="18"/>
  <c r="V76" i="18"/>
  <c r="R61" i="18"/>
  <c r="V61" i="18"/>
  <c r="R73" i="18"/>
  <c r="V73" i="18"/>
  <c r="R133" i="18"/>
  <c r="V133" i="18"/>
  <c r="V127" i="18"/>
  <c r="R127" i="18"/>
  <c r="V95" i="18"/>
  <c r="R95" i="18"/>
  <c r="V58" i="18"/>
  <c r="R58" i="18"/>
  <c r="R49" i="18"/>
  <c r="V49" i="18"/>
  <c r="R65" i="18"/>
  <c r="V65" i="18"/>
  <c r="R109" i="18"/>
  <c r="V109" i="18"/>
  <c r="R77" i="18"/>
  <c r="V77" i="18"/>
  <c r="R48" i="18"/>
  <c r="V48" i="18"/>
  <c r="Q125" i="18"/>
  <c r="U125" i="18"/>
  <c r="T125" i="18"/>
  <c r="Q57" i="18"/>
  <c r="U57" i="18"/>
  <c r="T57" i="18"/>
  <c r="Q123" i="18"/>
  <c r="T123" i="18"/>
  <c r="U123" i="18"/>
  <c r="U91" i="18"/>
  <c r="T91" i="18"/>
  <c r="Q91" i="18"/>
  <c r="U78" i="18"/>
  <c r="T78" i="18"/>
  <c r="Q78" i="18"/>
  <c r="T48" i="18"/>
  <c r="Q48" i="18"/>
  <c r="U48" i="18"/>
  <c r="U63" i="18"/>
  <c r="Q63" i="18"/>
  <c r="T63" i="18"/>
  <c r="U38" i="18"/>
  <c r="T38" i="18"/>
  <c r="Q38" i="18"/>
  <c r="Q59" i="18"/>
  <c r="U59" i="18"/>
  <c r="T59" i="18"/>
  <c r="Q36" i="18"/>
  <c r="U36" i="18"/>
  <c r="T36" i="18"/>
  <c r="Q121" i="18"/>
  <c r="T121" i="18"/>
  <c r="U121" i="18"/>
  <c r="Q133" i="18"/>
  <c r="T133" i="18"/>
  <c r="U133" i="18"/>
  <c r="Q77" i="18"/>
  <c r="U77" i="18"/>
  <c r="T77" i="18"/>
  <c r="T103" i="18"/>
  <c r="Q103" i="18"/>
  <c r="U103" i="18"/>
  <c r="U120" i="18"/>
  <c r="T120" i="18"/>
  <c r="Q120" i="18"/>
  <c r="Q122" i="18"/>
  <c r="T122" i="18"/>
  <c r="U122" i="18"/>
  <c r="U111" i="18"/>
  <c r="T111" i="18"/>
  <c r="Q111" i="18"/>
  <c r="Q80" i="18"/>
  <c r="T80" i="18"/>
  <c r="U80" i="18"/>
  <c r="T130" i="18"/>
  <c r="U130" i="18"/>
  <c r="Q130" i="18"/>
  <c r="U66" i="18"/>
  <c r="T66" i="18"/>
  <c r="Q66" i="18"/>
  <c r="Q92" i="18"/>
  <c r="T92" i="18"/>
  <c r="U92" i="18"/>
  <c r="U47" i="18"/>
  <c r="T47" i="18"/>
  <c r="Q47" i="18"/>
  <c r="U39" i="18"/>
  <c r="T39" i="18"/>
  <c r="Q39" i="18"/>
  <c r="Q76" i="18"/>
  <c r="U76" i="18"/>
  <c r="T76" i="18"/>
  <c r="U132" i="18"/>
  <c r="Q132" i="18"/>
  <c r="T132" i="18"/>
  <c r="Q126" i="18"/>
  <c r="U126" i="18"/>
  <c r="T126" i="18"/>
  <c r="T94" i="18"/>
  <c r="Q94" i="18"/>
  <c r="U94" i="18"/>
  <c r="V122" i="10"/>
  <c r="U129" i="3"/>
  <c r="T122" i="10"/>
  <c r="U68" i="14"/>
  <c r="V72" i="14"/>
  <c r="V104" i="14"/>
  <c r="U55" i="14"/>
  <c r="T66" i="14"/>
  <c r="V104" i="18"/>
  <c r="R104" i="18"/>
  <c r="V88" i="18"/>
  <c r="R88" i="18"/>
  <c r="V101" i="18"/>
  <c r="R101" i="18"/>
  <c r="R71" i="18"/>
  <c r="V71" i="18"/>
  <c r="R115" i="18"/>
  <c r="V115" i="18"/>
  <c r="R39" i="18"/>
  <c r="V39" i="18"/>
  <c r="V102" i="18"/>
  <c r="R102" i="18"/>
  <c r="R121" i="18"/>
  <c r="V121" i="18"/>
  <c r="R51" i="18"/>
  <c r="V51" i="18"/>
  <c r="R131" i="18"/>
  <c r="V131" i="18"/>
  <c r="R81" i="18"/>
  <c r="V81" i="18"/>
  <c r="V112" i="18"/>
  <c r="R112" i="18"/>
  <c r="V114" i="18"/>
  <c r="R114" i="18"/>
  <c r="V64" i="18"/>
  <c r="R64" i="18"/>
  <c r="R70" i="18"/>
  <c r="V70" i="18"/>
  <c r="R122" i="18"/>
  <c r="V122" i="18"/>
  <c r="V68" i="18"/>
  <c r="R68" i="18"/>
  <c r="R54" i="18"/>
  <c r="V54" i="18"/>
  <c r="V56" i="18"/>
  <c r="R56" i="18"/>
  <c r="R125" i="18"/>
  <c r="V125" i="18"/>
  <c r="V119" i="18"/>
  <c r="R119" i="18"/>
  <c r="V87" i="18"/>
  <c r="R87" i="18"/>
  <c r="V79" i="18"/>
  <c r="R79" i="18"/>
  <c r="R45" i="18"/>
  <c r="V45" i="18"/>
  <c r="R93" i="18"/>
  <c r="V93" i="18"/>
  <c r="R78" i="18"/>
  <c r="V78" i="18"/>
  <c r="R44" i="18"/>
  <c r="V44" i="18"/>
  <c r="R57" i="18"/>
  <c r="V57" i="18"/>
  <c r="T113" i="18"/>
  <c r="U113" i="18"/>
  <c r="Q113" i="18"/>
  <c r="U115" i="18"/>
  <c r="Q115" i="18"/>
  <c r="T115" i="18"/>
  <c r="Q83" i="18"/>
  <c r="U83" i="18"/>
  <c r="T83" i="18"/>
  <c r="U58" i="18"/>
  <c r="T58" i="18"/>
  <c r="Q58" i="18"/>
  <c r="U40" i="18"/>
  <c r="Q40" i="18"/>
  <c r="T40" i="18"/>
  <c r="T105" i="18"/>
  <c r="Q105" i="18"/>
  <c r="U105" i="18"/>
  <c r="Q84" i="18"/>
  <c r="T84" i="18"/>
  <c r="U84" i="18"/>
  <c r="U69" i="18"/>
  <c r="Q69" i="18"/>
  <c r="T69" i="18"/>
  <c r="U88" i="18"/>
  <c r="T88" i="18"/>
  <c r="Q88" i="18"/>
  <c r="T89" i="18"/>
  <c r="Q89" i="18"/>
  <c r="U89" i="18"/>
  <c r="U71" i="18"/>
  <c r="T71" i="18"/>
  <c r="Q71" i="18"/>
  <c r="Q50" i="18"/>
  <c r="U50" i="18"/>
  <c r="T50" i="18"/>
  <c r="T117" i="18"/>
  <c r="Q117" i="18"/>
  <c r="U117" i="18"/>
  <c r="Q61" i="18"/>
  <c r="U61" i="18"/>
  <c r="T61" i="18"/>
  <c r="U87" i="18"/>
  <c r="T87" i="18"/>
  <c r="Q87" i="18"/>
  <c r="U96" i="18"/>
  <c r="T96" i="18"/>
  <c r="Q96" i="18"/>
  <c r="Q106" i="18"/>
  <c r="U106" i="18"/>
  <c r="T106" i="18"/>
  <c r="Q95" i="18"/>
  <c r="T95" i="18"/>
  <c r="U95" i="18"/>
  <c r="T64" i="18"/>
  <c r="Q64" i="18"/>
  <c r="U64" i="18"/>
  <c r="T128" i="18"/>
  <c r="Q128" i="18"/>
  <c r="U128" i="18"/>
  <c r="U114" i="18"/>
  <c r="Q114" i="18"/>
  <c r="T114" i="18"/>
  <c r="T56" i="18"/>
  <c r="Q56" i="18"/>
  <c r="U56" i="18"/>
  <c r="Q53" i="18"/>
  <c r="U53" i="18"/>
  <c r="T53" i="18"/>
  <c r="Q45" i="18"/>
  <c r="T45" i="18"/>
  <c r="U45" i="18"/>
  <c r="Q37" i="18"/>
  <c r="U37" i="18"/>
  <c r="T37" i="18"/>
  <c r="U54" i="18"/>
  <c r="T54" i="18"/>
  <c r="Q54" i="18"/>
  <c r="Q70" i="18"/>
  <c r="U70" i="18"/>
  <c r="T70" i="18"/>
  <c r="U124" i="18"/>
  <c r="T124" i="18"/>
  <c r="Q124" i="18"/>
  <c r="T118" i="18"/>
  <c r="U118" i="18"/>
  <c r="Q118" i="18"/>
  <c r="U86" i="18"/>
  <c r="Q86" i="18"/>
  <c r="T86" i="18"/>
  <c r="Q119" i="14"/>
  <c r="V124" i="14"/>
  <c r="R32" i="18"/>
  <c r="V32" i="18"/>
  <c r="R116" i="18"/>
  <c r="V116" i="18"/>
  <c r="R132" i="18"/>
  <c r="V132" i="18"/>
  <c r="R43" i="18"/>
  <c r="V43" i="18"/>
  <c r="R124" i="18"/>
  <c r="V124" i="18"/>
  <c r="V129" i="18"/>
  <c r="R129" i="18"/>
  <c r="R105" i="18"/>
  <c r="V105" i="18"/>
  <c r="R94" i="18"/>
  <c r="V94" i="18"/>
  <c r="R35" i="18"/>
  <c r="V35" i="18"/>
  <c r="R99" i="18"/>
  <c r="V99" i="18"/>
  <c r="R96" i="18"/>
  <c r="V96" i="18"/>
  <c r="R98" i="18"/>
  <c r="V98" i="18"/>
  <c r="R50" i="18"/>
  <c r="V50" i="18"/>
  <c r="V106" i="18"/>
  <c r="R106" i="18"/>
  <c r="R60" i="18"/>
  <c r="V60" i="18"/>
  <c r="R46" i="18"/>
  <c r="V46" i="18"/>
  <c r="R117" i="18"/>
  <c r="V117" i="18"/>
  <c r="V111" i="18"/>
  <c r="R111" i="18"/>
  <c r="V97" i="18"/>
  <c r="R97" i="18"/>
  <c r="V63" i="18"/>
  <c r="R63" i="18"/>
  <c r="R41" i="18"/>
  <c r="V41" i="18"/>
  <c r="R62" i="18"/>
  <c r="V62" i="18"/>
  <c r="R40" i="18"/>
  <c r="V40" i="18"/>
  <c r="V85" i="18"/>
  <c r="R85" i="18"/>
  <c r="T93" i="18"/>
  <c r="Q93" i="18"/>
  <c r="U93" i="18"/>
  <c r="U107" i="18"/>
  <c r="Q107" i="18"/>
  <c r="T107" i="18"/>
  <c r="Q67" i="18"/>
  <c r="T67" i="18"/>
  <c r="U67" i="18"/>
  <c r="T32" i="18"/>
  <c r="U32" i="18"/>
  <c r="Q32" i="18"/>
  <c r="T73" i="18"/>
  <c r="Q73" i="18"/>
  <c r="U73" i="18"/>
  <c r="T74" i="18"/>
  <c r="Q74" i="18"/>
  <c r="U74" i="18"/>
  <c r="Q52" i="18"/>
  <c r="T52" i="18"/>
  <c r="U52" i="18"/>
  <c r="U65" i="18"/>
  <c r="Q65" i="18"/>
  <c r="T65" i="18"/>
  <c r="T42" i="18"/>
  <c r="U42" i="18"/>
  <c r="Q42" i="18"/>
  <c r="U101" i="18"/>
  <c r="T101" i="18"/>
  <c r="Q101" i="18"/>
  <c r="T55" i="18"/>
  <c r="Q55" i="18"/>
  <c r="U55" i="18"/>
  <c r="Q90" i="18"/>
  <c r="U90" i="18"/>
  <c r="T90" i="18"/>
  <c r="Q112" i="18"/>
  <c r="U112" i="18"/>
  <c r="T112" i="18"/>
  <c r="T98" i="18"/>
  <c r="Q98" i="18"/>
  <c r="U98" i="18"/>
  <c r="T82" i="18"/>
  <c r="U82" i="18"/>
  <c r="Q82" i="18"/>
  <c r="T51" i="18"/>
  <c r="U51" i="18"/>
  <c r="Q51" i="18"/>
  <c r="T43" i="18"/>
  <c r="U43" i="18"/>
  <c r="Q43" i="18"/>
  <c r="T35" i="18"/>
  <c r="U35" i="18"/>
  <c r="Q35" i="18"/>
  <c r="Q60" i="18"/>
  <c r="T60" i="18"/>
  <c r="U60" i="18"/>
  <c r="Q116" i="18"/>
  <c r="T116" i="18"/>
  <c r="U116" i="18"/>
  <c r="U110" i="18"/>
  <c r="T110" i="18"/>
  <c r="Q110" i="18"/>
  <c r="Q107" i="3"/>
  <c r="T47" i="14"/>
  <c r="V103" i="14"/>
  <c r="T103" i="14"/>
  <c r="U53" i="14"/>
  <c r="Q42" i="14"/>
  <c r="Q115" i="14"/>
  <c r="T119" i="14"/>
  <c r="U120" i="14"/>
  <c r="V90" i="14"/>
  <c r="U95" i="14"/>
  <c r="R110" i="18"/>
  <c r="V110" i="18"/>
  <c r="V120" i="18"/>
  <c r="R120" i="18"/>
  <c r="V123" i="18"/>
  <c r="R123" i="18"/>
  <c r="V92" i="18"/>
  <c r="R92" i="18"/>
  <c r="V82" i="18"/>
  <c r="R82" i="18"/>
  <c r="V126" i="18"/>
  <c r="R126" i="18"/>
  <c r="V86" i="18"/>
  <c r="R86" i="18"/>
  <c r="R107" i="18"/>
  <c r="V107" i="18"/>
  <c r="V113" i="18"/>
  <c r="R113" i="18"/>
  <c r="V69" i="18"/>
  <c r="R69" i="18"/>
  <c r="V80" i="18"/>
  <c r="R80" i="18"/>
  <c r="R42" i="18"/>
  <c r="V42" i="18"/>
  <c r="V90" i="18"/>
  <c r="R90" i="18"/>
  <c r="V75" i="18"/>
  <c r="R75" i="18"/>
  <c r="R38" i="18"/>
  <c r="V38" i="18"/>
  <c r="V103" i="18"/>
  <c r="R103" i="18"/>
  <c r="V74" i="18"/>
  <c r="R74" i="18"/>
  <c r="R53" i="18"/>
  <c r="V53" i="18"/>
  <c r="R37" i="18"/>
  <c r="V37" i="18"/>
  <c r="V89" i="18"/>
  <c r="R89" i="18"/>
  <c r="R67" i="18"/>
  <c r="V67" i="18"/>
  <c r="R52" i="18"/>
  <c r="V52" i="18"/>
  <c r="R36" i="18"/>
  <c r="V36" i="18"/>
  <c r="R83" i="18"/>
  <c r="V83" i="18"/>
  <c r="Q109" i="18"/>
  <c r="T109" i="18"/>
  <c r="U109" i="18"/>
  <c r="Q129" i="18"/>
  <c r="U129" i="18"/>
  <c r="T129" i="18"/>
  <c r="U97" i="18"/>
  <c r="Q97" i="18"/>
  <c r="T97" i="18"/>
  <c r="Q81" i="18"/>
  <c r="U81" i="18"/>
  <c r="T81" i="18"/>
  <c r="Q131" i="18"/>
  <c r="U131" i="18"/>
  <c r="T131" i="18"/>
  <c r="T99" i="18"/>
  <c r="Q99" i="18"/>
  <c r="U99" i="18"/>
  <c r="T79" i="18"/>
  <c r="Q79" i="18"/>
  <c r="U79" i="18"/>
  <c r="T46" i="18"/>
  <c r="U46" i="18"/>
  <c r="Q46" i="18"/>
  <c r="U75" i="18"/>
  <c r="T75" i="18"/>
  <c r="Q75" i="18"/>
  <c r="T62" i="18"/>
  <c r="U62" i="18"/>
  <c r="Q62" i="18"/>
  <c r="Q44" i="18"/>
  <c r="U44" i="18"/>
  <c r="T44" i="18"/>
  <c r="Q34" i="18"/>
  <c r="T34" i="18"/>
  <c r="U34" i="18"/>
  <c r="Q85" i="18"/>
  <c r="U85" i="18"/>
  <c r="T85" i="18"/>
  <c r="U119" i="18"/>
  <c r="T119" i="18"/>
  <c r="Q119" i="18"/>
  <c r="U68" i="18"/>
  <c r="T68" i="18"/>
  <c r="Q68" i="18"/>
  <c r="T127" i="18"/>
  <c r="Q127" i="18"/>
  <c r="U127" i="18"/>
  <c r="T100" i="18"/>
  <c r="U100" i="18"/>
  <c r="Q100" i="18"/>
  <c r="T72" i="18"/>
  <c r="U72" i="18"/>
  <c r="Q72" i="18"/>
  <c r="U108" i="18"/>
  <c r="Q108" i="18"/>
  <c r="T108" i="18"/>
  <c r="Q49" i="18"/>
  <c r="U49" i="18"/>
  <c r="T49" i="18"/>
  <c r="Q41" i="18"/>
  <c r="U41" i="18"/>
  <c r="T41" i="18"/>
  <c r="Q33" i="18"/>
  <c r="U33" i="18"/>
  <c r="T33" i="18"/>
  <c r="Q104" i="18"/>
  <c r="T104" i="18"/>
  <c r="U104" i="18"/>
  <c r="Q102" i="18"/>
  <c r="U102" i="18"/>
  <c r="T102" i="18"/>
  <c r="V93" i="14"/>
  <c r="U11" i="14"/>
  <c r="U90" i="14"/>
  <c r="Q53" i="14"/>
  <c r="V74" i="14"/>
  <c r="T97" i="14"/>
  <c r="R38" i="14"/>
  <c r="T55" i="14"/>
  <c r="V75" i="14"/>
  <c r="T57" i="14"/>
  <c r="T29" i="14"/>
  <c r="Q122" i="14"/>
  <c r="T133" i="14"/>
  <c r="V73" i="14"/>
  <c r="Q10" i="14"/>
  <c r="U87" i="14"/>
  <c r="T125" i="14"/>
  <c r="U43" i="14"/>
  <c r="V43" i="14"/>
  <c r="T92" i="14"/>
  <c r="T7" i="14"/>
  <c r="V132" i="14"/>
  <c r="T104" i="14"/>
  <c r="U132" i="14"/>
  <c r="T127" i="14"/>
  <c r="T96" i="14"/>
  <c r="U112" i="14"/>
  <c r="T56" i="14"/>
  <c r="U124" i="14"/>
  <c r="V16" i="14"/>
  <c r="V7" i="14"/>
  <c r="U122" i="14"/>
  <c r="T37" i="14"/>
  <c r="T132" i="14"/>
  <c r="R58" i="14"/>
  <c r="Q76" i="14"/>
  <c r="T86" i="14"/>
  <c r="V29" i="14"/>
  <c r="U105" i="14"/>
  <c r="U9" i="14"/>
  <c r="U46" i="14"/>
  <c r="U81" i="14"/>
  <c r="V66" i="14"/>
  <c r="V81" i="14"/>
  <c r="V47" i="14"/>
  <c r="V111" i="14"/>
  <c r="V13" i="14"/>
  <c r="V19" i="14"/>
  <c r="V57" i="14"/>
  <c r="V53" i="14"/>
  <c r="U37" i="14"/>
  <c r="T117" i="14"/>
  <c r="V55" i="14"/>
  <c r="V120" i="14"/>
  <c r="U32" i="14"/>
  <c r="V97" i="14"/>
  <c r="T108" i="14"/>
  <c r="U74" i="14"/>
  <c r="T27" i="14"/>
  <c r="U13" i="14"/>
  <c r="Q89" i="14"/>
  <c r="Q60" i="14"/>
  <c r="T107" i="14"/>
  <c r="V34" i="14"/>
  <c r="T12" i="14"/>
  <c r="U106" i="14"/>
  <c r="T34" i="14"/>
  <c r="V54" i="14"/>
  <c r="U72" i="14"/>
  <c r="V50" i="14"/>
  <c r="V102" i="14"/>
  <c r="U50" i="14"/>
  <c r="Q47" i="14"/>
  <c r="T9" i="14"/>
  <c r="V84" i="14"/>
  <c r="Q46" i="14"/>
  <c r="T81" i="14"/>
  <c r="U16" i="14"/>
  <c r="T32" i="14"/>
  <c r="V33" i="14"/>
  <c r="U125" i="14"/>
  <c r="U126" i="14"/>
  <c r="U41" i="14"/>
  <c r="T61" i="14"/>
  <c r="V100" i="14"/>
  <c r="V62" i="14"/>
  <c r="V119" i="14"/>
  <c r="T98" i="14"/>
  <c r="T14" i="14"/>
  <c r="V27" i="14"/>
  <c r="T120" i="14"/>
  <c r="T124" i="14"/>
  <c r="U109" i="14"/>
  <c r="T77" i="14"/>
  <c r="V68" i="14"/>
  <c r="U116" i="14"/>
  <c r="T50" i="14"/>
  <c r="V105" i="14"/>
  <c r="T118" i="14"/>
  <c r="Q43" i="14"/>
  <c r="V109" i="14"/>
  <c r="V89" i="14"/>
  <c r="U110" i="14"/>
  <c r="U45" i="14"/>
  <c r="U54" i="14"/>
  <c r="U84" i="14"/>
  <c r="V17" i="14"/>
  <c r="T28" i="14"/>
  <c r="U82" i="14"/>
  <c r="S51" i="14"/>
  <c r="V51" i="14"/>
  <c r="S117" i="14"/>
  <c r="U117" i="14"/>
  <c r="U69" i="14"/>
  <c r="T69" i="14"/>
  <c r="U57" i="14"/>
  <c r="Q57" i="14"/>
  <c r="T102" i="14"/>
  <c r="U102" i="14"/>
  <c r="S59" i="14"/>
  <c r="U59" i="14"/>
  <c r="S21" i="14"/>
  <c r="V21" i="14"/>
  <c r="S62" i="14"/>
  <c r="U62" i="14"/>
  <c r="S106" i="14"/>
  <c r="V106" i="14"/>
  <c r="S118" i="14"/>
  <c r="V118" i="14"/>
  <c r="S97" i="14"/>
  <c r="U97" i="14"/>
  <c r="S88" i="14"/>
  <c r="U88" i="14"/>
  <c r="S9" i="14"/>
  <c r="V9" i="14"/>
  <c r="S20" i="14"/>
  <c r="U20" i="14"/>
  <c r="Q21" i="14"/>
  <c r="T21" i="14"/>
  <c r="V59" i="14"/>
  <c r="R59" i="14"/>
  <c r="V30" i="14"/>
  <c r="U65" i="14"/>
  <c r="Q65" i="14"/>
  <c r="T112" i="14"/>
  <c r="Q112" i="14"/>
  <c r="Q58" i="14"/>
  <c r="U58" i="14"/>
  <c r="T48" i="14"/>
  <c r="Q48" i="14"/>
  <c r="U51" i="14"/>
  <c r="Q51" i="14"/>
  <c r="V91" i="14"/>
  <c r="U128" i="14"/>
  <c r="Q128" i="14"/>
  <c r="S40" i="14"/>
  <c r="U40" i="14"/>
  <c r="S61" i="14"/>
  <c r="V61" i="14"/>
  <c r="S52" i="14"/>
  <c r="V52" i="14"/>
  <c r="Q36" i="14"/>
  <c r="U36" i="14"/>
  <c r="U29" i="14"/>
  <c r="Q29" i="14"/>
  <c r="T74" i="14"/>
  <c r="U92" i="14"/>
  <c r="U127" i="14"/>
  <c r="T126" i="14"/>
  <c r="U89" i="14"/>
  <c r="U7" i="14"/>
  <c r="T101" i="14"/>
  <c r="T45" i="14"/>
  <c r="Q132" i="14"/>
  <c r="Q107" i="14"/>
  <c r="V71" i="14"/>
  <c r="V83" i="14"/>
  <c r="T76" i="14"/>
  <c r="U38" i="14"/>
  <c r="U35" i="14"/>
  <c r="T128" i="14"/>
  <c r="V63" i="14"/>
  <c r="V23" i="14"/>
  <c r="R77" i="14"/>
  <c r="V122" i="14"/>
  <c r="V128" i="14"/>
  <c r="V15" i="14"/>
  <c r="Q79" i="14"/>
  <c r="T17" i="14"/>
  <c r="T65" i="14"/>
  <c r="Q44" i="14"/>
  <c r="T59" i="14"/>
  <c r="U70" i="14"/>
  <c r="T15" i="14"/>
  <c r="T33" i="14"/>
  <c r="R91" i="14"/>
  <c r="V78" i="14"/>
  <c r="U22" i="14"/>
  <c r="T22" i="14"/>
  <c r="T6" i="14"/>
  <c r="Q6" i="14"/>
  <c r="T75" i="14"/>
  <c r="U75" i="14"/>
  <c r="Q78" i="14"/>
  <c r="U78" i="14"/>
  <c r="U100" i="14"/>
  <c r="T100" i="14"/>
  <c r="T19" i="14"/>
  <c r="Q19" i="14"/>
  <c r="U19" i="14"/>
  <c r="S38" i="14"/>
  <c r="V38" i="14"/>
  <c r="S14" i="14"/>
  <c r="U14" i="14"/>
  <c r="S85" i="14"/>
  <c r="V85" i="14"/>
  <c r="S65" i="14"/>
  <c r="V65" i="14"/>
  <c r="S23" i="14"/>
  <c r="U23" i="14"/>
  <c r="S69" i="14"/>
  <c r="V69" i="14"/>
  <c r="S114" i="14"/>
  <c r="V114" i="14"/>
  <c r="U114" i="14"/>
  <c r="T18" i="14"/>
  <c r="Q18" i="14"/>
  <c r="U118" i="14"/>
  <c r="T64" i="14"/>
  <c r="Q64" i="14"/>
  <c r="T52" i="14"/>
  <c r="Q52" i="14"/>
  <c r="T94" i="14"/>
  <c r="U94" i="14"/>
  <c r="U91" i="14"/>
  <c r="T91" i="14"/>
  <c r="U61" i="14"/>
  <c r="Q61" i="14"/>
  <c r="R101" i="14"/>
  <c r="V101" i="14"/>
  <c r="R31" i="14"/>
  <c r="V31" i="14"/>
  <c r="T31" i="14"/>
  <c r="R92" i="14"/>
  <c r="V92" i="14"/>
  <c r="V76" i="14"/>
  <c r="R76" i="14"/>
  <c r="R62" i="14"/>
  <c r="T62" i="14"/>
  <c r="V130" i="14"/>
  <c r="R130" i="14"/>
  <c r="T39" i="14"/>
  <c r="R39" i="14"/>
  <c r="T129" i="14"/>
  <c r="U129" i="14"/>
  <c r="R22" i="14"/>
  <c r="V22" i="14"/>
  <c r="U71" i="14"/>
  <c r="R90" i="14"/>
  <c r="T90" i="14"/>
  <c r="T88" i="14"/>
  <c r="R88" i="14"/>
  <c r="Q95" i="14"/>
  <c r="T95" i="14"/>
  <c r="R105" i="14"/>
  <c r="T105" i="14"/>
  <c r="Q93" i="14"/>
  <c r="T93" i="14"/>
  <c r="V46" i="14"/>
  <c r="R16" i="14"/>
  <c r="V79" i="14"/>
  <c r="V107" i="14"/>
  <c r="V67" i="14"/>
  <c r="V14" i="14"/>
  <c r="V117" i="14"/>
  <c r="V108" i="14"/>
  <c r="Q120" i="14"/>
  <c r="U25" i="14"/>
  <c r="U104" i="14"/>
  <c r="U48" i="14"/>
  <c r="U108" i="14"/>
  <c r="Q96" i="14"/>
  <c r="T131" i="14"/>
  <c r="R17" i="14"/>
  <c r="V88" i="14"/>
  <c r="Q22" i="14"/>
  <c r="Q91" i="14"/>
  <c r="R119" i="14"/>
  <c r="V126" i="14"/>
  <c r="U21" i="14"/>
  <c r="T58" i="14"/>
  <c r="U113" i="14"/>
  <c r="Q100" i="14"/>
  <c r="T78" i="14"/>
  <c r="U15" i="14"/>
  <c r="T51" i="14"/>
  <c r="U93" i="14"/>
  <c r="V40" i="14"/>
  <c r="U123" i="14"/>
  <c r="U85" i="14"/>
  <c r="U34" i="14"/>
  <c r="U63" i="14"/>
  <c r="T73" i="14"/>
  <c r="U80" i="14"/>
  <c r="T23" i="14"/>
  <c r="U27" i="14"/>
  <c r="V28" i="14"/>
  <c r="U44" i="14"/>
  <c r="U130" i="14"/>
  <c r="V24" i="14"/>
  <c r="V121" i="14"/>
  <c r="V116" i="14"/>
  <c r="V60" i="14"/>
  <c r="V35" i="14"/>
  <c r="V42" i="14"/>
  <c r="V110" i="14"/>
  <c r="V95" i="14"/>
  <c r="T82" i="14"/>
  <c r="T54" i="14"/>
  <c r="T70" i="14"/>
  <c r="T67" i="14"/>
  <c r="U83" i="14"/>
  <c r="T30" i="14"/>
  <c r="V80" i="14"/>
  <c r="V113" i="14"/>
  <c r="V32" i="14"/>
  <c r="T72" i="14"/>
  <c r="V36" i="14"/>
  <c r="T36" i="14"/>
  <c r="V25" i="14"/>
  <c r="T25" i="14"/>
  <c r="S129" i="14"/>
  <c r="V129" i="14"/>
  <c r="S115" i="14"/>
  <c r="V115" i="14"/>
  <c r="Q27" i="14"/>
  <c r="U121" i="14"/>
  <c r="Q34" i="14"/>
  <c r="T83" i="14"/>
  <c r="T116" i="14"/>
  <c r="U98" i="14"/>
  <c r="V70" i="14"/>
  <c r="R54" i="14"/>
  <c r="V99" i="14"/>
  <c r="V82" i="14"/>
  <c r="V39" i="14"/>
  <c r="V56" i="14"/>
  <c r="T114" i="14"/>
  <c r="U31" i="14"/>
  <c r="U86" i="14"/>
  <c r="T43" i="14"/>
  <c r="Q72" i="14"/>
  <c r="U17" i="14"/>
  <c r="U66" i="14"/>
  <c r="U6" i="14"/>
  <c r="Q67" i="14"/>
  <c r="U42" i="14"/>
  <c r="R116" i="14"/>
  <c r="T85" i="14"/>
  <c r="T113" i="14"/>
  <c r="T80" i="14"/>
  <c r="R24" i="14"/>
  <c r="V87" i="14"/>
  <c r="V18" i="14"/>
  <c r="S41" i="14"/>
  <c r="V41" i="14"/>
  <c r="S45" i="14"/>
  <c r="V45" i="14"/>
  <c r="S48" i="14"/>
  <c r="V48" i="14"/>
  <c r="S8" i="14"/>
  <c r="V8" i="14"/>
  <c r="U8" i="14"/>
  <c r="S24" i="14"/>
  <c r="U24" i="14"/>
  <c r="S64" i="14"/>
  <c r="V64" i="14"/>
  <c r="S112" i="14"/>
  <c r="V112" i="14"/>
  <c r="S77" i="14"/>
  <c r="U77" i="14"/>
  <c r="S94" i="14"/>
  <c r="V94" i="14"/>
  <c r="U64" i="14"/>
  <c r="V127" i="14"/>
  <c r="V133" i="14"/>
  <c r="V96" i="14"/>
  <c r="T109" i="14"/>
  <c r="V77" i="14"/>
  <c r="T71" i="14"/>
  <c r="S123" i="14"/>
  <c r="V123" i="14"/>
  <c r="S37" i="14"/>
  <c r="V37" i="14"/>
  <c r="U111" i="14"/>
  <c r="S10" i="14"/>
  <c r="V10" i="14"/>
  <c r="U10" i="14"/>
  <c r="S28" i="14"/>
  <c r="U28" i="14"/>
  <c r="S44" i="14"/>
  <c r="V44" i="14"/>
  <c r="T68" i="14"/>
  <c r="T60" i="14"/>
  <c r="U133" i="14"/>
  <c r="R82" i="14"/>
  <c r="V98" i="14"/>
  <c r="Q130" i="14"/>
  <c r="Q63" i="14"/>
  <c r="U96" i="14"/>
  <c r="Q87" i="14"/>
  <c r="T84" i="14"/>
  <c r="V131" i="14"/>
  <c r="T123" i="14"/>
  <c r="V49" i="14"/>
  <c r="V26" i="14"/>
  <c r="R121" i="14"/>
  <c r="V12" i="14"/>
  <c r="U18" i="14"/>
  <c r="T49" i="14"/>
  <c r="U67" i="14"/>
  <c r="U30" i="14"/>
  <c r="Q73" i="14"/>
  <c r="T24" i="14"/>
  <c r="V6" i="14"/>
  <c r="R35" i="14"/>
  <c r="U99" i="14"/>
  <c r="U39" i="14"/>
  <c r="T106" i="14"/>
  <c r="T111" i="14"/>
  <c r="U33" i="14"/>
  <c r="T110" i="14"/>
  <c r="U56" i="14"/>
  <c r="U26" i="14"/>
  <c r="V20" i="14"/>
  <c r="V125" i="14"/>
  <c r="T130" i="14"/>
  <c r="T63" i="14"/>
  <c r="T35" i="14"/>
  <c r="T87" i="14"/>
  <c r="Q123" i="14"/>
  <c r="U79" i="14"/>
  <c r="Q23" i="14"/>
  <c r="U49" i="14"/>
  <c r="U73" i="14"/>
  <c r="V86" i="14"/>
  <c r="T41" i="14"/>
  <c r="U12" i="14"/>
  <c r="U115" i="14"/>
  <c r="Q125" i="14"/>
  <c r="U60" i="3"/>
  <c r="U78" i="3"/>
  <c r="U32" i="10"/>
  <c r="V62" i="3"/>
  <c r="U31" i="3"/>
  <c r="U96" i="3"/>
  <c r="T90" i="7"/>
  <c r="U81" i="3"/>
  <c r="T67" i="3"/>
  <c r="U80" i="3"/>
  <c r="U41" i="3"/>
  <c r="U103" i="3"/>
  <c r="U56" i="3"/>
  <c r="U62" i="7"/>
  <c r="T62" i="10"/>
  <c r="U115" i="3"/>
  <c r="U57" i="10"/>
  <c r="U117" i="3"/>
  <c r="U72" i="3"/>
  <c r="U9" i="3"/>
  <c r="U105" i="10"/>
  <c r="R45" i="10"/>
  <c r="U8" i="7"/>
  <c r="U18" i="3"/>
  <c r="U125" i="3"/>
  <c r="U133" i="3"/>
  <c r="V7" i="10"/>
  <c r="U112" i="3"/>
  <c r="T115" i="7"/>
  <c r="U89" i="7"/>
  <c r="U84" i="7"/>
  <c r="Q129" i="7"/>
  <c r="Q50" i="7"/>
  <c r="Q116" i="7"/>
  <c r="T40" i="10"/>
  <c r="Q73" i="3"/>
  <c r="Q82" i="3"/>
  <c r="U36" i="3"/>
  <c r="U98" i="3"/>
  <c r="U67" i="3"/>
  <c r="V73" i="7"/>
  <c r="V107" i="10"/>
  <c r="T61" i="10"/>
  <c r="U41" i="10"/>
  <c r="V131" i="7"/>
  <c r="V101" i="10"/>
  <c r="U35" i="3"/>
  <c r="Q35" i="3"/>
  <c r="Q91" i="3"/>
  <c r="U91" i="3"/>
  <c r="Q12" i="3"/>
  <c r="U12" i="3"/>
  <c r="Q124" i="3"/>
  <c r="U124" i="3"/>
  <c r="T7" i="7"/>
  <c r="V7" i="7"/>
  <c r="Q57" i="10"/>
  <c r="U105" i="3"/>
  <c r="U100" i="3"/>
  <c r="U47" i="3"/>
  <c r="T35" i="3"/>
  <c r="V112" i="10"/>
  <c r="R112" i="10"/>
  <c r="R132" i="10"/>
  <c r="V132" i="10"/>
  <c r="U87" i="3"/>
  <c r="Q87" i="3"/>
  <c r="R25" i="7"/>
  <c r="V25" i="7"/>
  <c r="U10" i="3"/>
  <c r="Q40" i="3"/>
  <c r="U40" i="3"/>
  <c r="Q84" i="3"/>
  <c r="U84" i="3"/>
  <c r="T10" i="10"/>
  <c r="R10" i="10"/>
  <c r="R8" i="10"/>
  <c r="V8" i="10"/>
  <c r="R6" i="3"/>
  <c r="V6" i="3"/>
  <c r="T6" i="3"/>
  <c r="Q61" i="3"/>
  <c r="U61" i="3"/>
  <c r="U65" i="3"/>
  <c r="Q65" i="3"/>
  <c r="V9" i="10"/>
  <c r="T9" i="10"/>
  <c r="R9" i="10"/>
  <c r="U17" i="3"/>
  <c r="U83" i="3"/>
  <c r="U119" i="3"/>
  <c r="U38" i="3"/>
  <c r="U64" i="7"/>
  <c r="Q64" i="7"/>
  <c r="V5" i="7"/>
  <c r="T6" i="7"/>
  <c r="Q115" i="3"/>
  <c r="V10" i="10"/>
  <c r="Q117" i="3"/>
  <c r="U48" i="3"/>
  <c r="Q42" i="3"/>
  <c r="U42" i="3"/>
  <c r="Q85" i="3"/>
  <c r="U85" i="3"/>
  <c r="T118" i="7"/>
  <c r="T133" i="7"/>
  <c r="T10" i="3"/>
  <c r="U97" i="7"/>
  <c r="Q97" i="7"/>
  <c r="Q26" i="10"/>
  <c r="U26" i="10"/>
  <c r="Q30" i="3"/>
  <c r="T30" i="3"/>
  <c r="U30" i="3"/>
  <c r="Q53" i="3"/>
  <c r="U53" i="3"/>
  <c r="Q93" i="3"/>
  <c r="U93" i="3"/>
  <c r="Q116" i="3"/>
  <c r="U116" i="3"/>
  <c r="R8" i="7"/>
  <c r="T8" i="7"/>
  <c r="V8" i="7"/>
  <c r="U25" i="3"/>
  <c r="Q25" i="3"/>
  <c r="Q24" i="3"/>
  <c r="U24" i="3"/>
  <c r="Q102" i="3"/>
  <c r="U102" i="3"/>
  <c r="U58" i="3"/>
  <c r="Q58" i="3"/>
  <c r="U29" i="3"/>
  <c r="Q29" i="3"/>
  <c r="Q39" i="3"/>
  <c r="U39" i="3"/>
  <c r="Q94" i="3"/>
  <c r="U94" i="3"/>
  <c r="Q92" i="3"/>
  <c r="U92" i="3"/>
  <c r="Q45" i="3"/>
  <c r="U45" i="3"/>
  <c r="Q57" i="3"/>
  <c r="U57" i="3"/>
  <c r="Q55" i="3"/>
  <c r="U55" i="3"/>
  <c r="V14" i="10"/>
  <c r="R14" i="10"/>
  <c r="Q122" i="3"/>
  <c r="U122" i="3"/>
  <c r="R4" i="3"/>
  <c r="T4" i="3"/>
  <c r="V4" i="3"/>
  <c r="U39" i="10"/>
  <c r="R101" i="10"/>
  <c r="T5" i="10"/>
  <c r="U89" i="3"/>
  <c r="U121" i="10"/>
  <c r="U75" i="3"/>
  <c r="U28" i="3"/>
  <c r="U130" i="3"/>
  <c r="R66" i="10"/>
  <c r="V66" i="10"/>
  <c r="Q101" i="3"/>
  <c r="U101" i="3"/>
  <c r="Q21" i="3"/>
  <c r="U21" i="3"/>
  <c r="U54" i="3"/>
  <c r="Q54" i="3"/>
  <c r="U59" i="3"/>
  <c r="T59" i="3"/>
  <c r="U90" i="3"/>
  <c r="Q90" i="3"/>
  <c r="V4" i="7"/>
  <c r="R4" i="7"/>
  <c r="Q22" i="3"/>
  <c r="U22" i="3"/>
  <c r="R24" i="7"/>
  <c r="V24" i="7"/>
  <c r="Q52" i="3"/>
  <c r="U52" i="3"/>
  <c r="Q118" i="3"/>
  <c r="U118" i="3"/>
  <c r="U34" i="3"/>
  <c r="Q34" i="3"/>
  <c r="R3" i="7"/>
  <c r="T3" i="7"/>
  <c r="Q88" i="3"/>
  <c r="U88" i="3"/>
  <c r="Q68" i="3"/>
  <c r="U68" i="3"/>
  <c r="Q46" i="3"/>
  <c r="U46" i="3"/>
  <c r="Q23" i="3"/>
  <c r="U23" i="3"/>
  <c r="V46" i="10"/>
  <c r="R46" i="10"/>
  <c r="Q8" i="10"/>
  <c r="T8" i="10"/>
  <c r="Q14" i="3"/>
  <c r="U14" i="3"/>
  <c r="T7" i="10"/>
  <c r="Q7" i="10"/>
  <c r="R8" i="3"/>
  <c r="T8" i="3"/>
  <c r="Q107" i="7"/>
  <c r="U104" i="3"/>
  <c r="U50" i="3"/>
  <c r="Q96" i="3"/>
  <c r="U76" i="3"/>
  <c r="Q59" i="3"/>
  <c r="T118" i="3"/>
  <c r="T120" i="3"/>
  <c r="T75" i="3"/>
  <c r="T121" i="10"/>
  <c r="T57" i="3"/>
  <c r="V90" i="10"/>
  <c r="T109" i="7"/>
  <c r="T47" i="7"/>
  <c r="T66" i="7"/>
  <c r="Q113" i="3"/>
  <c r="U113" i="3"/>
  <c r="V124" i="7"/>
  <c r="T39" i="10"/>
  <c r="U88" i="10"/>
  <c r="U95" i="3"/>
  <c r="U7" i="10"/>
  <c r="T10" i="7"/>
  <c r="U126" i="3"/>
  <c r="Q27" i="3"/>
  <c r="U27" i="3"/>
  <c r="U11" i="7"/>
  <c r="U121" i="7"/>
  <c r="U37" i="3"/>
  <c r="Q97" i="3"/>
  <c r="U97" i="3"/>
  <c r="Q7" i="3"/>
  <c r="T7" i="3"/>
  <c r="T108" i="7"/>
  <c r="T105" i="7"/>
  <c r="T60" i="3"/>
  <c r="T82" i="7"/>
  <c r="T5" i="3"/>
  <c r="Q5" i="3"/>
  <c r="V6" i="7"/>
  <c r="R6" i="7"/>
  <c r="V124" i="10"/>
  <c r="V77" i="10"/>
  <c r="U33" i="7"/>
  <c r="T67" i="10"/>
  <c r="T130" i="7"/>
  <c r="U121" i="3"/>
  <c r="R88" i="10"/>
  <c r="V54" i="7"/>
  <c r="R107" i="10"/>
  <c r="U102" i="10"/>
  <c r="V82" i="7"/>
  <c r="V127" i="7"/>
  <c r="V73" i="10"/>
  <c r="R56" i="7"/>
  <c r="V57" i="10"/>
  <c r="U71" i="3"/>
  <c r="U128" i="3"/>
  <c r="V64" i="10"/>
  <c r="U69" i="3"/>
  <c r="U33" i="3"/>
  <c r="U123" i="3"/>
  <c r="T43" i="3"/>
  <c r="U127" i="3"/>
  <c r="T41" i="7"/>
  <c r="T130" i="10"/>
  <c r="V69" i="3"/>
  <c r="T39" i="3"/>
  <c r="V113" i="7"/>
  <c r="U8" i="3"/>
  <c r="U106" i="3"/>
  <c r="V60" i="7"/>
  <c r="Q55" i="7"/>
  <c r="U103" i="10"/>
  <c r="U64" i="3"/>
  <c r="U5" i="3"/>
  <c r="U74" i="3"/>
  <c r="U114" i="3"/>
  <c r="U32" i="3"/>
  <c r="U120" i="3"/>
  <c r="T92" i="7"/>
  <c r="U111" i="7"/>
  <c r="V122" i="7"/>
  <c r="T42" i="10"/>
  <c r="V8" i="3"/>
  <c r="U92" i="10"/>
  <c r="V16" i="10"/>
  <c r="R73" i="7"/>
  <c r="T49" i="3"/>
  <c r="U32" i="7"/>
  <c r="U131" i="3"/>
  <c r="U110" i="3"/>
  <c r="T48" i="3"/>
  <c r="U20" i="3"/>
  <c r="V23" i="10"/>
  <c r="V41" i="10"/>
  <c r="V88" i="3"/>
  <c r="V36" i="10"/>
  <c r="U23" i="10"/>
  <c r="V47" i="3"/>
  <c r="V123" i="3"/>
  <c r="V62" i="7"/>
  <c r="V77" i="7"/>
  <c r="V72" i="10"/>
  <c r="R119" i="10"/>
  <c r="V75" i="10"/>
  <c r="V121" i="10"/>
  <c r="Q104" i="10"/>
  <c r="T95" i="7"/>
  <c r="R59" i="7"/>
  <c r="Q41" i="10"/>
  <c r="T95" i="10"/>
  <c r="T16" i="7"/>
  <c r="V43" i="10"/>
  <c r="V114" i="10"/>
  <c r="R51" i="10"/>
  <c r="Q126" i="10"/>
  <c r="Q29" i="10"/>
  <c r="T126" i="7"/>
  <c r="U40" i="10"/>
  <c r="Q122" i="10"/>
  <c r="Q76" i="10"/>
  <c r="U78" i="7"/>
  <c r="V49" i="3"/>
  <c r="R48" i="3"/>
  <c r="U48" i="10"/>
  <c r="U117" i="10"/>
  <c r="T46" i="3"/>
  <c r="U122" i="10"/>
  <c r="T103" i="10"/>
  <c r="T120" i="10"/>
  <c r="V29" i="10"/>
  <c r="Q75" i="7"/>
  <c r="V128" i="7"/>
  <c r="R67" i="10"/>
  <c r="R72" i="7"/>
  <c r="Q109" i="7"/>
  <c r="Q65" i="7"/>
  <c r="T33" i="7"/>
  <c r="R45" i="7"/>
  <c r="Q92" i="7"/>
  <c r="V70" i="3"/>
  <c r="V32" i="10"/>
  <c r="V10" i="7"/>
  <c r="V46" i="3"/>
  <c r="T70" i="3"/>
  <c r="T96" i="7"/>
  <c r="T111" i="10"/>
  <c r="T66" i="10"/>
  <c r="R49" i="7"/>
  <c r="V49" i="7"/>
  <c r="Q119" i="7"/>
  <c r="U119" i="7"/>
  <c r="Q127" i="7"/>
  <c r="U127" i="7"/>
  <c r="T125" i="7"/>
  <c r="U125" i="7"/>
  <c r="R86" i="10"/>
  <c r="V86" i="10"/>
  <c r="R120" i="10"/>
  <c r="V120" i="10"/>
  <c r="U53" i="10"/>
  <c r="T53" i="10"/>
  <c r="V65" i="3"/>
  <c r="T65" i="3"/>
  <c r="T55" i="3"/>
  <c r="R55" i="3"/>
  <c r="Q20" i="7"/>
  <c r="U20" i="7"/>
  <c r="V68" i="7"/>
  <c r="R68" i="7"/>
  <c r="Q79" i="10"/>
  <c r="U79" i="10"/>
  <c r="R38" i="7"/>
  <c r="V38" i="7"/>
  <c r="U82" i="7"/>
  <c r="U56" i="7"/>
  <c r="Q89" i="7"/>
  <c r="V110" i="10"/>
  <c r="Q22" i="7"/>
  <c r="U22" i="7"/>
  <c r="R106" i="3"/>
  <c r="T106" i="3"/>
  <c r="V106" i="3"/>
  <c r="V102" i="7"/>
  <c r="R102" i="7"/>
  <c r="R53" i="10"/>
  <c r="V53" i="10"/>
  <c r="U72" i="7"/>
  <c r="T72" i="7"/>
  <c r="Q72" i="7"/>
  <c r="Q87" i="7"/>
  <c r="U87" i="7"/>
  <c r="Q42" i="7"/>
  <c r="U42" i="7"/>
  <c r="Q102" i="7"/>
  <c r="T102" i="7"/>
  <c r="U53" i="7"/>
  <c r="Q53" i="7"/>
  <c r="U98" i="7"/>
  <c r="Q98" i="7"/>
  <c r="T98" i="7"/>
  <c r="V31" i="10"/>
  <c r="T31" i="10"/>
  <c r="V17" i="10"/>
  <c r="R17" i="10"/>
  <c r="R131" i="10"/>
  <c r="V131" i="10"/>
  <c r="V116" i="7"/>
  <c r="R116" i="7"/>
  <c r="V108" i="7"/>
  <c r="R108" i="7"/>
  <c r="V123" i="7"/>
  <c r="R123" i="7"/>
  <c r="R76" i="7"/>
  <c r="V76" i="7"/>
  <c r="V115" i="7"/>
  <c r="R115" i="7"/>
  <c r="R28" i="7"/>
  <c r="V28" i="7"/>
  <c r="R86" i="7"/>
  <c r="V86" i="7"/>
  <c r="R52" i="7"/>
  <c r="V52" i="7"/>
  <c r="R14" i="7"/>
  <c r="V14" i="7"/>
  <c r="R103" i="7"/>
  <c r="T103" i="7"/>
  <c r="V103" i="7"/>
  <c r="R36" i="7"/>
  <c r="V36" i="7"/>
  <c r="Q112" i="10"/>
  <c r="T112" i="10"/>
  <c r="U112" i="10"/>
  <c r="Q18" i="10"/>
  <c r="U18" i="10"/>
  <c r="U74" i="10"/>
  <c r="T74" i="10"/>
  <c r="Q127" i="10"/>
  <c r="U127" i="10"/>
  <c r="U55" i="10"/>
  <c r="Q55" i="10"/>
  <c r="Q110" i="10"/>
  <c r="T110" i="10"/>
  <c r="U110" i="10"/>
  <c r="R105" i="3"/>
  <c r="T105" i="3"/>
  <c r="V105" i="3"/>
  <c r="R17" i="3"/>
  <c r="T17" i="3"/>
  <c r="R126" i="3"/>
  <c r="T126" i="3"/>
  <c r="T52" i="3"/>
  <c r="R52" i="3"/>
  <c r="V52" i="3"/>
  <c r="R10" i="3"/>
  <c r="V10" i="3"/>
  <c r="R26" i="3"/>
  <c r="V26" i="3"/>
  <c r="T26" i="3"/>
  <c r="R110" i="3"/>
  <c r="T110" i="3"/>
  <c r="R11" i="3"/>
  <c r="V11" i="3"/>
  <c r="T61" i="3"/>
  <c r="V61" i="3"/>
  <c r="R61" i="3"/>
  <c r="R50" i="3"/>
  <c r="T50" i="3"/>
  <c r="V50" i="3"/>
  <c r="R123" i="3"/>
  <c r="T123" i="3"/>
  <c r="Q132" i="10"/>
  <c r="U132" i="10"/>
  <c r="T132" i="10"/>
  <c r="Q70" i="7"/>
  <c r="R113" i="7"/>
  <c r="U131" i="10"/>
  <c r="Q74" i="10"/>
  <c r="V116" i="10"/>
  <c r="V110" i="3"/>
  <c r="V50" i="10"/>
  <c r="V55" i="3"/>
  <c r="V130" i="7"/>
  <c r="R130" i="7"/>
  <c r="R17" i="7"/>
  <c r="V17" i="7"/>
  <c r="Q65" i="10"/>
  <c r="U65" i="10"/>
  <c r="R62" i="10"/>
  <c r="V62" i="10"/>
  <c r="U66" i="10"/>
  <c r="T88" i="10"/>
  <c r="T65" i="10"/>
  <c r="R131" i="7"/>
  <c r="Q31" i="7"/>
  <c r="U21" i="7"/>
  <c r="Q25" i="7"/>
  <c r="T25" i="7"/>
  <c r="Q17" i="10"/>
  <c r="U17" i="10"/>
  <c r="R114" i="3"/>
  <c r="V114" i="3"/>
  <c r="T114" i="3"/>
  <c r="T21" i="7"/>
  <c r="V58" i="10"/>
  <c r="T57" i="10"/>
  <c r="T85" i="7"/>
  <c r="T79" i="10"/>
  <c r="T58" i="10"/>
  <c r="R121" i="3"/>
  <c r="T121" i="3"/>
  <c r="T57" i="7"/>
  <c r="Q57" i="7"/>
  <c r="U57" i="7"/>
  <c r="T23" i="3"/>
  <c r="R23" i="3"/>
  <c r="V23" i="3"/>
  <c r="R85" i="7"/>
  <c r="V85" i="7"/>
  <c r="R89" i="7"/>
  <c r="V89" i="7"/>
  <c r="U73" i="7"/>
  <c r="Q73" i="7"/>
  <c r="T73" i="7"/>
  <c r="T39" i="7"/>
  <c r="U39" i="7"/>
  <c r="Q48" i="7"/>
  <c r="T48" i="7"/>
  <c r="U68" i="7"/>
  <c r="T68" i="7"/>
  <c r="Q124" i="7"/>
  <c r="U124" i="7"/>
  <c r="T18" i="7"/>
  <c r="U18" i="7"/>
  <c r="U54" i="7"/>
  <c r="T54" i="7"/>
  <c r="Q23" i="7"/>
  <c r="T23" i="7"/>
  <c r="U114" i="7"/>
  <c r="T114" i="7"/>
  <c r="U13" i="7"/>
  <c r="Q13" i="7"/>
  <c r="Q9" i="7"/>
  <c r="T9" i="7"/>
  <c r="Q35" i="7"/>
  <c r="U35" i="7"/>
  <c r="Q51" i="7"/>
  <c r="U51" i="7"/>
  <c r="V133" i="10"/>
  <c r="R133" i="10"/>
  <c r="R93" i="10"/>
  <c r="V93" i="10"/>
  <c r="R96" i="10"/>
  <c r="V96" i="10"/>
  <c r="R91" i="10"/>
  <c r="V91" i="10"/>
  <c r="T102" i="10"/>
  <c r="R102" i="10"/>
  <c r="R104" i="10"/>
  <c r="V104" i="10"/>
  <c r="V61" i="10"/>
  <c r="R61" i="10"/>
  <c r="R106" i="10"/>
  <c r="V106" i="10"/>
  <c r="R24" i="10"/>
  <c r="V24" i="10"/>
  <c r="R105" i="10"/>
  <c r="T105" i="10"/>
  <c r="V105" i="10"/>
  <c r="R84" i="10"/>
  <c r="V84" i="10"/>
  <c r="T89" i="10"/>
  <c r="V89" i="10"/>
  <c r="R22" i="10"/>
  <c r="V22" i="10"/>
  <c r="R55" i="7"/>
  <c r="V55" i="7"/>
  <c r="V96" i="7"/>
  <c r="R96" i="7"/>
  <c r="T112" i="7"/>
  <c r="V112" i="7"/>
  <c r="R71" i="7"/>
  <c r="V71" i="7"/>
  <c r="R88" i="7"/>
  <c r="V88" i="7"/>
  <c r="R20" i="7"/>
  <c r="V20" i="7"/>
  <c r="T20" i="7"/>
  <c r="R53" i="7"/>
  <c r="T53" i="7"/>
  <c r="R23" i="7"/>
  <c r="V23" i="7"/>
  <c r="R64" i="7"/>
  <c r="V64" i="7"/>
  <c r="R27" i="7"/>
  <c r="V27" i="7"/>
  <c r="R31" i="7"/>
  <c r="T31" i="7"/>
  <c r="R46" i="7"/>
  <c r="V46" i="7"/>
  <c r="R39" i="7"/>
  <c r="V39" i="7"/>
  <c r="T127" i="3"/>
  <c r="R127" i="3"/>
  <c r="V127" i="3"/>
  <c r="Q50" i="10"/>
  <c r="T50" i="10"/>
  <c r="U50" i="10"/>
  <c r="Q22" i="10"/>
  <c r="U22" i="10"/>
  <c r="T22" i="10"/>
  <c r="U96" i="10"/>
  <c r="T96" i="10"/>
  <c r="V61" i="7"/>
  <c r="R61" i="7"/>
  <c r="R118" i="10"/>
  <c r="T118" i="10"/>
  <c r="V118" i="10"/>
  <c r="U107" i="10"/>
  <c r="T107" i="10"/>
  <c r="Q90" i="10"/>
  <c r="T90" i="10"/>
  <c r="Q70" i="10"/>
  <c r="U70" i="10"/>
  <c r="T70" i="10"/>
  <c r="Q56" i="10"/>
  <c r="U56" i="10"/>
  <c r="U86" i="10"/>
  <c r="T86" i="10"/>
  <c r="Q86" i="10"/>
  <c r="U27" i="10"/>
  <c r="Q27" i="10"/>
  <c r="U60" i="10"/>
  <c r="Q60" i="10"/>
  <c r="Q109" i="10"/>
  <c r="T109" i="10"/>
  <c r="U109" i="10"/>
  <c r="Q14" i="10"/>
  <c r="T14" i="10"/>
  <c r="Q49" i="10"/>
  <c r="U49" i="10"/>
  <c r="Q77" i="10"/>
  <c r="T77" i="10"/>
  <c r="U77" i="10"/>
  <c r="R118" i="3"/>
  <c r="V118" i="3"/>
  <c r="R94" i="3"/>
  <c r="V94" i="3"/>
  <c r="T94" i="3"/>
  <c r="R51" i="3"/>
  <c r="V51" i="3"/>
  <c r="T51" i="3"/>
  <c r="V54" i="3"/>
  <c r="R54" i="3"/>
  <c r="T54" i="3"/>
  <c r="R92" i="3"/>
  <c r="T92" i="3"/>
  <c r="V92" i="3"/>
  <c r="R132" i="3"/>
  <c r="V132" i="3"/>
  <c r="T132" i="3"/>
  <c r="R90" i="3"/>
  <c r="T90" i="3"/>
  <c r="V90" i="3"/>
  <c r="R44" i="3"/>
  <c r="T44" i="3"/>
  <c r="R37" i="3"/>
  <c r="T37" i="3"/>
  <c r="V37" i="3"/>
  <c r="R108" i="3"/>
  <c r="T108" i="3"/>
  <c r="V108" i="3"/>
  <c r="T85" i="3"/>
  <c r="V85" i="3"/>
  <c r="R85" i="3"/>
  <c r="R116" i="3"/>
  <c r="V116" i="3"/>
  <c r="R24" i="3"/>
  <c r="V24" i="3"/>
  <c r="T24" i="3"/>
  <c r="R119" i="3"/>
  <c r="T119" i="3"/>
  <c r="V119" i="3"/>
  <c r="R87" i="3"/>
  <c r="T87" i="3"/>
  <c r="V87" i="3"/>
  <c r="R72" i="3"/>
  <c r="T72" i="3"/>
  <c r="R42" i="3"/>
  <c r="T42" i="3"/>
  <c r="V42" i="3"/>
  <c r="R18" i="3"/>
  <c r="T18" i="3"/>
  <c r="V18" i="3"/>
  <c r="U93" i="10"/>
  <c r="T93" i="10"/>
  <c r="Q80" i="7"/>
  <c r="T80" i="7"/>
  <c r="T59" i="10"/>
  <c r="R59" i="10"/>
  <c r="V81" i="7"/>
  <c r="V42" i="7"/>
  <c r="U103" i="7"/>
  <c r="U130" i="7"/>
  <c r="T11" i="7"/>
  <c r="R11" i="7"/>
  <c r="U109" i="7"/>
  <c r="U47" i="7"/>
  <c r="Q61" i="10"/>
  <c r="U15" i="7"/>
  <c r="V102" i="10"/>
  <c r="U133" i="10"/>
  <c r="Q114" i="7"/>
  <c r="T43" i="7"/>
  <c r="U110" i="7"/>
  <c r="V98" i="10"/>
  <c r="T29" i="10"/>
  <c r="U67" i="7"/>
  <c r="R112" i="7"/>
  <c r="U52" i="10"/>
  <c r="Q68" i="7"/>
  <c r="R89" i="10"/>
  <c r="V80" i="7"/>
  <c r="T33" i="3"/>
  <c r="V21" i="10"/>
  <c r="U12" i="7"/>
  <c r="V33" i="3"/>
  <c r="R92" i="7"/>
  <c r="R81" i="3"/>
  <c r="T81" i="3"/>
  <c r="R100" i="10"/>
  <c r="V100" i="10"/>
  <c r="R129" i="3"/>
  <c r="V129" i="3"/>
  <c r="T129" i="3"/>
  <c r="U128" i="10"/>
  <c r="Q128" i="10"/>
  <c r="Q28" i="10"/>
  <c r="U28" i="10"/>
  <c r="U69" i="10"/>
  <c r="T69" i="10"/>
  <c r="V20" i="10"/>
  <c r="R20" i="10"/>
  <c r="V123" i="10"/>
  <c r="R123" i="10"/>
  <c r="T19" i="7"/>
  <c r="Q19" i="7"/>
  <c r="T34" i="7"/>
  <c r="U34" i="7"/>
  <c r="U88" i="7"/>
  <c r="T88" i="7"/>
  <c r="U38" i="7"/>
  <c r="T38" i="7"/>
  <c r="Q66" i="7"/>
  <c r="U66" i="7"/>
  <c r="U77" i="7"/>
  <c r="T77" i="7"/>
  <c r="Q101" i="7"/>
  <c r="U101" i="7"/>
  <c r="Q91" i="7"/>
  <c r="U91" i="7"/>
  <c r="T91" i="7"/>
  <c r="Q85" i="7"/>
  <c r="U85" i="7"/>
  <c r="Q100" i="7"/>
  <c r="U100" i="7"/>
  <c r="T100" i="7"/>
  <c r="Q76" i="7"/>
  <c r="U76" i="7"/>
  <c r="R70" i="10"/>
  <c r="V70" i="10"/>
  <c r="R113" i="10"/>
  <c r="V113" i="10"/>
  <c r="R109" i="10"/>
  <c r="V109" i="10"/>
  <c r="R94" i="10"/>
  <c r="V94" i="10"/>
  <c r="R38" i="10"/>
  <c r="V38" i="10"/>
  <c r="R127" i="10"/>
  <c r="V127" i="10"/>
  <c r="R37" i="10"/>
  <c r="V37" i="10"/>
  <c r="R83" i="10"/>
  <c r="V83" i="10"/>
  <c r="V35" i="10"/>
  <c r="R35" i="10"/>
  <c r="R95" i="10"/>
  <c r="V95" i="10"/>
  <c r="R81" i="10"/>
  <c r="V81" i="10"/>
  <c r="R33" i="10"/>
  <c r="V33" i="10"/>
  <c r="R78" i="10"/>
  <c r="V78" i="10"/>
  <c r="R128" i="10"/>
  <c r="V128" i="10"/>
  <c r="R93" i="7"/>
  <c r="V93" i="7"/>
  <c r="R114" i="7"/>
  <c r="V114" i="7"/>
  <c r="V79" i="7"/>
  <c r="T79" i="7"/>
  <c r="R9" i="7"/>
  <c r="V9" i="7"/>
  <c r="V126" i="7"/>
  <c r="R126" i="7"/>
  <c r="V47" i="7"/>
  <c r="R47" i="7"/>
  <c r="R66" i="7"/>
  <c r="V66" i="7"/>
  <c r="R74" i="7"/>
  <c r="V74" i="7"/>
  <c r="V26" i="7"/>
  <c r="R26" i="7"/>
  <c r="R75" i="7"/>
  <c r="V75" i="7"/>
  <c r="R29" i="7"/>
  <c r="V29" i="7"/>
  <c r="R30" i="7"/>
  <c r="V30" i="7"/>
  <c r="R19" i="7"/>
  <c r="V19" i="7"/>
  <c r="V65" i="7"/>
  <c r="R65" i="7"/>
  <c r="R57" i="7"/>
  <c r="V57" i="7"/>
  <c r="R94" i="7"/>
  <c r="V94" i="7"/>
  <c r="R68" i="3"/>
  <c r="V68" i="3"/>
  <c r="T68" i="3"/>
  <c r="Q24" i="10"/>
  <c r="U24" i="10"/>
  <c r="T24" i="10"/>
  <c r="Q36" i="10"/>
  <c r="U36" i="10"/>
  <c r="Q33" i="10"/>
  <c r="U33" i="10"/>
  <c r="T33" i="10"/>
  <c r="R21" i="7"/>
  <c r="V21" i="7"/>
  <c r="V125" i="10"/>
  <c r="R125" i="10"/>
  <c r="T113" i="10"/>
  <c r="U113" i="10"/>
  <c r="Q78" i="10"/>
  <c r="T78" i="10"/>
  <c r="U83" i="10"/>
  <c r="T83" i="10"/>
  <c r="Q42" i="10"/>
  <c r="U42" i="10"/>
  <c r="Q119" i="10"/>
  <c r="U119" i="10"/>
  <c r="T119" i="10"/>
  <c r="Q37" i="10"/>
  <c r="T37" i="10"/>
  <c r="U37" i="10"/>
  <c r="Q99" i="10"/>
  <c r="U99" i="10"/>
  <c r="Q47" i="10"/>
  <c r="T47" i="10"/>
  <c r="U47" i="10"/>
  <c r="T45" i="10"/>
  <c r="Q45" i="10"/>
  <c r="U45" i="10"/>
  <c r="Q19" i="10"/>
  <c r="U19" i="10"/>
  <c r="R74" i="3"/>
  <c r="T74" i="3"/>
  <c r="V74" i="3"/>
  <c r="R111" i="3"/>
  <c r="T111" i="3"/>
  <c r="V111" i="3"/>
  <c r="R84" i="3"/>
  <c r="V84" i="3"/>
  <c r="T84" i="3"/>
  <c r="R104" i="3"/>
  <c r="T104" i="3"/>
  <c r="V104" i="3"/>
  <c r="R103" i="3"/>
  <c r="V103" i="3"/>
  <c r="T103" i="3"/>
  <c r="R63" i="3"/>
  <c r="V63" i="3"/>
  <c r="T63" i="3"/>
  <c r="R131" i="3"/>
  <c r="V131" i="3"/>
  <c r="T131" i="3"/>
  <c r="R96" i="3"/>
  <c r="V96" i="3"/>
  <c r="T96" i="3"/>
  <c r="V91" i="3"/>
  <c r="T91" i="3"/>
  <c r="R91" i="3"/>
  <c r="V28" i="3"/>
  <c r="T28" i="3"/>
  <c r="R28" i="3"/>
  <c r="R115" i="3"/>
  <c r="T115" i="3"/>
  <c r="V115" i="3"/>
  <c r="R98" i="3"/>
  <c r="V98" i="3"/>
  <c r="T98" i="3"/>
  <c r="R109" i="3"/>
  <c r="T109" i="3"/>
  <c r="R38" i="3"/>
  <c r="V38" i="3"/>
  <c r="T38" i="3"/>
  <c r="R107" i="3"/>
  <c r="V107" i="3"/>
  <c r="T107" i="3"/>
  <c r="R125" i="3"/>
  <c r="T125" i="3"/>
  <c r="V125" i="3"/>
  <c r="R120" i="3"/>
  <c r="V120" i="3"/>
  <c r="R102" i="3"/>
  <c r="T102" i="3"/>
  <c r="V102" i="3"/>
  <c r="V30" i="3"/>
  <c r="R30" i="3"/>
  <c r="R117" i="3"/>
  <c r="T117" i="3"/>
  <c r="V117" i="3"/>
  <c r="V31" i="3"/>
  <c r="R31" i="3"/>
  <c r="T31" i="3"/>
  <c r="R56" i="3"/>
  <c r="T56" i="3"/>
  <c r="V56" i="3"/>
  <c r="R36" i="3"/>
  <c r="T36" i="3"/>
  <c r="V36" i="3"/>
  <c r="R99" i="3"/>
  <c r="V99" i="3"/>
  <c r="T99" i="3"/>
  <c r="R129" i="10"/>
  <c r="V129" i="10"/>
  <c r="R28" i="10"/>
  <c r="V28" i="10"/>
  <c r="T38" i="10"/>
  <c r="V79" i="10"/>
  <c r="U14" i="10"/>
  <c r="Q40" i="7"/>
  <c r="T97" i="7"/>
  <c r="T56" i="7"/>
  <c r="U31" i="10"/>
  <c r="R121" i="10"/>
  <c r="U67" i="10"/>
  <c r="T101" i="10"/>
  <c r="T104" i="10"/>
  <c r="Q74" i="7"/>
  <c r="U95" i="7"/>
  <c r="T20" i="10"/>
  <c r="R48" i="7"/>
  <c r="V80" i="10"/>
  <c r="T76" i="7"/>
  <c r="T64" i="7"/>
  <c r="Q68" i="10"/>
  <c r="Q83" i="10"/>
  <c r="T98" i="10"/>
  <c r="V72" i="3"/>
  <c r="U95" i="10"/>
  <c r="V16" i="7"/>
  <c r="Q58" i="10"/>
  <c r="U16" i="7"/>
  <c r="V34" i="7"/>
  <c r="U23" i="7"/>
  <c r="Q77" i="7"/>
  <c r="U65" i="7"/>
  <c r="Q38" i="7"/>
  <c r="R119" i="7"/>
  <c r="T55" i="7"/>
  <c r="T68" i="10"/>
  <c r="U126" i="7"/>
  <c r="Q107" i="10"/>
  <c r="V33" i="7"/>
  <c r="V111" i="10"/>
  <c r="Q54" i="7"/>
  <c r="T28" i="10"/>
  <c r="R43" i="7"/>
  <c r="V40" i="10"/>
  <c r="U98" i="10"/>
  <c r="U37" i="7"/>
  <c r="V95" i="7"/>
  <c r="Q69" i="10"/>
  <c r="V42" i="10"/>
  <c r="R109" i="7"/>
  <c r="V109" i="3"/>
  <c r="V53" i="7"/>
  <c r="V104" i="7"/>
  <c r="V43" i="3"/>
  <c r="T116" i="3"/>
  <c r="V18" i="7"/>
  <c r="Q39" i="7"/>
  <c r="T133" i="10"/>
  <c r="T21" i="10"/>
  <c r="T46" i="7"/>
  <c r="T12" i="7"/>
  <c r="T43" i="10"/>
  <c r="T73" i="10"/>
  <c r="T51" i="10"/>
  <c r="T42" i="7"/>
  <c r="T48" i="10"/>
  <c r="T89" i="7"/>
  <c r="T127" i="10"/>
  <c r="R80" i="3"/>
  <c r="T80" i="3"/>
  <c r="Q133" i="7"/>
  <c r="U133" i="7"/>
  <c r="Q116" i="10"/>
  <c r="U116" i="10"/>
  <c r="T116" i="10"/>
  <c r="U41" i="7"/>
  <c r="Q41" i="7"/>
  <c r="U106" i="7"/>
  <c r="T106" i="7"/>
  <c r="T94" i="7"/>
  <c r="Q94" i="7"/>
  <c r="U94" i="7"/>
  <c r="Q118" i="7"/>
  <c r="U118" i="7"/>
  <c r="T83" i="7"/>
  <c r="U83" i="7"/>
  <c r="T69" i="7"/>
  <c r="Q69" i="7"/>
  <c r="U69" i="7"/>
  <c r="Q26" i="7"/>
  <c r="T26" i="7"/>
  <c r="T61" i="7"/>
  <c r="U61" i="7"/>
  <c r="U17" i="7"/>
  <c r="T17" i="7"/>
  <c r="Q60" i="7"/>
  <c r="U60" i="7"/>
  <c r="T60" i="7"/>
  <c r="T19" i="10"/>
  <c r="R19" i="10"/>
  <c r="V19" i="10"/>
  <c r="V71" i="10"/>
  <c r="R71" i="10"/>
  <c r="V115" i="10"/>
  <c r="R115" i="10"/>
  <c r="R117" i="10"/>
  <c r="V117" i="10"/>
  <c r="R34" i="10"/>
  <c r="V34" i="10"/>
  <c r="T34" i="10"/>
  <c r="R82" i="10"/>
  <c r="V82" i="10"/>
  <c r="R103" i="10"/>
  <c r="V103" i="10"/>
  <c r="V13" i="7"/>
  <c r="T13" i="7"/>
  <c r="R35" i="7"/>
  <c r="T35" i="7"/>
  <c r="V40" i="7"/>
  <c r="T40" i="7"/>
  <c r="R50" i="7"/>
  <c r="T50" i="7"/>
  <c r="R69" i="7"/>
  <c r="V69" i="7"/>
  <c r="R120" i="7"/>
  <c r="V120" i="7"/>
  <c r="V129" i="7"/>
  <c r="R129" i="7"/>
  <c r="R125" i="7"/>
  <c r="V125" i="7"/>
  <c r="R112" i="3"/>
  <c r="T112" i="3"/>
  <c r="U93" i="7"/>
  <c r="T93" i="7"/>
  <c r="U12" i="10"/>
  <c r="Q12" i="10"/>
  <c r="T106" i="10"/>
  <c r="U106" i="10"/>
  <c r="Q106" i="10"/>
  <c r="Q91" i="10"/>
  <c r="T91" i="10"/>
  <c r="T80" i="10"/>
  <c r="U80" i="10"/>
  <c r="Q30" i="10"/>
  <c r="T30" i="10"/>
  <c r="U85" i="10"/>
  <c r="Q85" i="10"/>
  <c r="Q120" i="10"/>
  <c r="U120" i="10"/>
  <c r="Q54" i="10"/>
  <c r="T54" i="10"/>
  <c r="U54" i="10"/>
  <c r="T114" i="10"/>
  <c r="U114" i="10"/>
  <c r="Q124" i="10"/>
  <c r="U124" i="10"/>
  <c r="Q94" i="10"/>
  <c r="T94" i="10"/>
  <c r="Q16" i="10"/>
  <c r="U16" i="10"/>
  <c r="T16" i="10"/>
  <c r="Q100" i="10"/>
  <c r="U100" i="10"/>
  <c r="R71" i="3"/>
  <c r="V71" i="3"/>
  <c r="R29" i="3"/>
  <c r="V29" i="3"/>
  <c r="T29" i="3"/>
  <c r="R73" i="3"/>
  <c r="T73" i="3"/>
  <c r="V73" i="3"/>
  <c r="R53" i="3"/>
  <c r="V53" i="3"/>
  <c r="T53" i="3"/>
  <c r="R100" i="3"/>
  <c r="V100" i="3"/>
  <c r="R45" i="3"/>
  <c r="T45" i="3"/>
  <c r="T93" i="3"/>
  <c r="R93" i="3"/>
  <c r="V93" i="3"/>
  <c r="R64" i="3"/>
  <c r="T64" i="3"/>
  <c r="V64" i="3"/>
  <c r="V99" i="10"/>
  <c r="T72" i="10"/>
  <c r="Q106" i="7"/>
  <c r="T116" i="7"/>
  <c r="U43" i="10"/>
  <c r="V121" i="7"/>
  <c r="V45" i="3"/>
  <c r="V133" i="7"/>
  <c r="T100" i="10"/>
  <c r="U30" i="10"/>
  <c r="Q73" i="10"/>
  <c r="T127" i="7"/>
  <c r="R39" i="10"/>
  <c r="Q83" i="7"/>
  <c r="V15" i="7"/>
  <c r="T60" i="10"/>
  <c r="Q61" i="7"/>
  <c r="U72" i="10"/>
  <c r="T92" i="10"/>
  <c r="T12" i="10"/>
  <c r="T121" i="7"/>
  <c r="V99" i="7"/>
  <c r="V90" i="7"/>
  <c r="Q17" i="7"/>
  <c r="V50" i="7"/>
  <c r="R40" i="7"/>
  <c r="V122" i="3"/>
  <c r="R65" i="3"/>
  <c r="T71" i="3"/>
  <c r="T15" i="7"/>
  <c r="V60" i="10"/>
  <c r="Q21" i="10"/>
  <c r="U21" i="10"/>
  <c r="U71" i="10"/>
  <c r="T71" i="10"/>
  <c r="Q71" i="10"/>
  <c r="R56" i="10"/>
  <c r="T56" i="10"/>
  <c r="V56" i="10"/>
  <c r="V63" i="10"/>
  <c r="R63" i="10"/>
  <c r="U120" i="7"/>
  <c r="Q120" i="7"/>
  <c r="Q46" i="7"/>
  <c r="U46" i="7"/>
  <c r="U36" i="7"/>
  <c r="T36" i="7"/>
  <c r="T63" i="7"/>
  <c r="U63" i="7"/>
  <c r="Q45" i="7"/>
  <c r="T45" i="7"/>
  <c r="U99" i="7"/>
  <c r="T99" i="7"/>
  <c r="Q99" i="7"/>
  <c r="T30" i="7"/>
  <c r="U30" i="7"/>
  <c r="U28" i="7"/>
  <c r="T28" i="7"/>
  <c r="U128" i="7"/>
  <c r="T128" i="7"/>
  <c r="Q122" i="7"/>
  <c r="U122" i="7"/>
  <c r="Q58" i="7"/>
  <c r="U58" i="7"/>
  <c r="T58" i="7"/>
  <c r="Q14" i="7"/>
  <c r="T14" i="7"/>
  <c r="U14" i="7"/>
  <c r="V18" i="10"/>
  <c r="R18" i="10"/>
  <c r="V108" i="10"/>
  <c r="R108" i="10"/>
  <c r="T76" i="10"/>
  <c r="R76" i="10"/>
  <c r="R12" i="7"/>
  <c r="V12" i="7"/>
  <c r="R78" i="7"/>
  <c r="T78" i="7"/>
  <c r="V78" i="7"/>
  <c r="R87" i="7"/>
  <c r="V87" i="7"/>
  <c r="R118" i="7"/>
  <c r="V118" i="7"/>
  <c r="R22" i="7"/>
  <c r="V22" i="7"/>
  <c r="R84" i="7"/>
  <c r="V84" i="7"/>
  <c r="T84" i="7"/>
  <c r="R106" i="7"/>
  <c r="V106" i="7"/>
  <c r="U24" i="7"/>
  <c r="T24" i="7"/>
  <c r="Q24" i="7"/>
  <c r="R58" i="3"/>
  <c r="T58" i="3"/>
  <c r="V58" i="3"/>
  <c r="R113" i="3"/>
  <c r="T113" i="3"/>
  <c r="U130" i="10"/>
  <c r="Q130" i="10"/>
  <c r="U113" i="7"/>
  <c r="T113" i="7"/>
  <c r="Q46" i="10"/>
  <c r="U46" i="10"/>
  <c r="U123" i="10"/>
  <c r="T123" i="10"/>
  <c r="U75" i="10"/>
  <c r="Q75" i="10"/>
  <c r="T75" i="10"/>
  <c r="Q125" i="10"/>
  <c r="T125" i="10"/>
  <c r="Q81" i="10"/>
  <c r="T81" i="10"/>
  <c r="U108" i="10"/>
  <c r="T108" i="10"/>
  <c r="Q108" i="10"/>
  <c r="U118" i="10"/>
  <c r="Q118" i="10"/>
  <c r="Q13" i="10"/>
  <c r="T13" i="10"/>
  <c r="Q64" i="10"/>
  <c r="U64" i="10"/>
  <c r="R57" i="3"/>
  <c r="V57" i="3"/>
  <c r="R22" i="3"/>
  <c r="T22" i="3"/>
  <c r="R69" i="3"/>
  <c r="T69" i="3"/>
  <c r="R40" i="3"/>
  <c r="V40" i="3"/>
  <c r="R76" i="3"/>
  <c r="T76" i="3"/>
  <c r="V76" i="3"/>
  <c r="R79" i="3"/>
  <c r="T79" i="3"/>
  <c r="V79" i="3"/>
  <c r="R20" i="3"/>
  <c r="V20" i="3"/>
  <c r="R41" i="3"/>
  <c r="T41" i="3"/>
  <c r="V66" i="3"/>
  <c r="T66" i="3"/>
  <c r="R66" i="3"/>
  <c r="R15" i="3"/>
  <c r="V15" i="3"/>
  <c r="R83" i="3"/>
  <c r="T83" i="3"/>
  <c r="V83" i="3"/>
  <c r="R13" i="3"/>
  <c r="V13" i="3"/>
  <c r="T13" i="3"/>
  <c r="R25" i="3"/>
  <c r="V25" i="3"/>
  <c r="R77" i="3"/>
  <c r="T77" i="3"/>
  <c r="V77" i="3"/>
  <c r="R89" i="3"/>
  <c r="T89" i="3"/>
  <c r="R12" i="3"/>
  <c r="V12" i="3"/>
  <c r="T12" i="3"/>
  <c r="R9" i="3"/>
  <c r="V9" i="3"/>
  <c r="T9" i="3"/>
  <c r="R39" i="3"/>
  <c r="V39" i="3"/>
  <c r="R21" i="3"/>
  <c r="T21" i="3"/>
  <c r="V21" i="3"/>
  <c r="V55" i="10"/>
  <c r="V54" i="10"/>
  <c r="U73" i="10"/>
  <c r="V44" i="7"/>
  <c r="V25" i="10"/>
  <c r="U26" i="7"/>
  <c r="Q36" i="7"/>
  <c r="Q123" i="10"/>
  <c r="V92" i="10"/>
  <c r="T64" i="10"/>
  <c r="T122" i="3"/>
  <c r="V112" i="3"/>
  <c r="T55" i="10"/>
  <c r="T18" i="10"/>
  <c r="T124" i="10"/>
  <c r="T99" i="10"/>
  <c r="T129" i="7"/>
  <c r="V76" i="10"/>
  <c r="V13" i="10"/>
  <c r="U94" i="10"/>
  <c r="T46" i="10"/>
  <c r="T119" i="7"/>
  <c r="R63" i="7"/>
  <c r="Q125" i="7"/>
  <c r="Q53" i="10"/>
  <c r="U91" i="10"/>
  <c r="R13" i="7"/>
  <c r="V87" i="10"/>
  <c r="Q63" i="7"/>
  <c r="T120" i="7"/>
  <c r="V113" i="3"/>
  <c r="T85" i="10"/>
  <c r="V89" i="3"/>
  <c r="T40" i="3"/>
  <c r="V41" i="3"/>
  <c r="V30" i="10"/>
  <c r="Q128" i="7"/>
  <c r="T25" i="3"/>
  <c r="T20" i="3"/>
  <c r="T100" i="3"/>
  <c r="T22" i="7"/>
  <c r="T115" i="10"/>
  <c r="U115" i="10"/>
  <c r="T86" i="7"/>
  <c r="Q86" i="7"/>
  <c r="R110" i="7"/>
  <c r="T110" i="7"/>
  <c r="R37" i="7"/>
  <c r="T37" i="7"/>
  <c r="V27" i="10"/>
  <c r="T27" i="10"/>
  <c r="U115" i="7"/>
  <c r="Q115" i="7"/>
  <c r="Q108" i="7"/>
  <c r="U108" i="7"/>
  <c r="Q81" i="7"/>
  <c r="T81" i="7"/>
  <c r="U81" i="7"/>
  <c r="Q49" i="7"/>
  <c r="T49" i="7"/>
  <c r="Q104" i="7"/>
  <c r="U104" i="7"/>
  <c r="U79" i="7"/>
  <c r="Q79" i="7"/>
  <c r="T62" i="7"/>
  <c r="Q62" i="7"/>
  <c r="Q44" i="7"/>
  <c r="U44" i="7"/>
  <c r="U71" i="7"/>
  <c r="T71" i="7"/>
  <c r="Q105" i="7"/>
  <c r="U105" i="7"/>
  <c r="T59" i="7"/>
  <c r="U59" i="7"/>
  <c r="Q117" i="7"/>
  <c r="U117" i="7"/>
  <c r="R52" i="10"/>
  <c r="T52" i="10"/>
  <c r="R41" i="10"/>
  <c r="T41" i="10"/>
  <c r="R44" i="10"/>
  <c r="T44" i="10"/>
  <c r="V44" i="10"/>
  <c r="V126" i="10"/>
  <c r="T126" i="10"/>
  <c r="R132" i="7"/>
  <c r="V132" i="7"/>
  <c r="V111" i="7"/>
  <c r="T111" i="7"/>
  <c r="R41" i="7"/>
  <c r="V41" i="7"/>
  <c r="R98" i="7"/>
  <c r="V98" i="7"/>
  <c r="R107" i="7"/>
  <c r="T107" i="7"/>
  <c r="R32" i="7"/>
  <c r="V32" i="7"/>
  <c r="T32" i="7"/>
  <c r="V58" i="7"/>
  <c r="R58" i="7"/>
  <c r="R51" i="7"/>
  <c r="V51" i="7"/>
  <c r="T51" i="7"/>
  <c r="R67" i="7"/>
  <c r="T67" i="7"/>
  <c r="V67" i="7"/>
  <c r="R97" i="3"/>
  <c r="T97" i="3"/>
  <c r="V97" i="3"/>
  <c r="T88" i="3"/>
  <c r="R88" i="3"/>
  <c r="T27" i="7"/>
  <c r="U27" i="7"/>
  <c r="T52" i="7"/>
  <c r="U52" i="7"/>
  <c r="R101" i="7"/>
  <c r="T101" i="7"/>
  <c r="R36" i="10"/>
  <c r="T36" i="10"/>
  <c r="T26" i="10"/>
  <c r="V26" i="10"/>
  <c r="U111" i="10"/>
  <c r="Q111" i="10"/>
  <c r="T63" i="10"/>
  <c r="T84" i="10"/>
  <c r="U84" i="10"/>
  <c r="Q59" i="10"/>
  <c r="U59" i="10"/>
  <c r="Q87" i="10"/>
  <c r="T87" i="10"/>
  <c r="T82" i="10"/>
  <c r="U82" i="10"/>
  <c r="T131" i="10"/>
  <c r="Q32" i="10"/>
  <c r="T32" i="10"/>
  <c r="Q38" i="10"/>
  <c r="U38" i="10"/>
  <c r="U25" i="10"/>
  <c r="T25" i="10"/>
  <c r="U129" i="10"/>
  <c r="T129" i="10"/>
  <c r="Q97" i="10"/>
  <c r="T97" i="10"/>
  <c r="Q11" i="10"/>
  <c r="T11" i="10"/>
  <c r="Q62" i="10"/>
  <c r="U62" i="10"/>
  <c r="U35" i="10"/>
  <c r="T35" i="10"/>
  <c r="Q23" i="10"/>
  <c r="T23" i="10"/>
  <c r="R130" i="3"/>
  <c r="V130" i="3"/>
  <c r="R34" i="3"/>
  <c r="T34" i="3"/>
  <c r="V34" i="3"/>
  <c r="R60" i="3"/>
  <c r="V60" i="3"/>
  <c r="R86" i="3"/>
  <c r="V86" i="3"/>
  <c r="T101" i="3"/>
  <c r="V101" i="3"/>
  <c r="V78" i="3"/>
  <c r="R78" i="3"/>
  <c r="T78" i="3"/>
  <c r="R82" i="3"/>
  <c r="T82" i="3"/>
  <c r="R19" i="3"/>
  <c r="V19" i="3"/>
  <c r="T19" i="3"/>
  <c r="R62" i="3"/>
  <c r="T62" i="3"/>
  <c r="R14" i="3"/>
  <c r="T14" i="3"/>
  <c r="R75" i="3"/>
  <c r="V75" i="3"/>
  <c r="R128" i="3"/>
  <c r="T128" i="3"/>
  <c r="V128" i="3"/>
  <c r="R16" i="3"/>
  <c r="T16" i="3"/>
  <c r="T32" i="3"/>
  <c r="V32" i="3"/>
  <c r="T27" i="3"/>
  <c r="R27" i="3"/>
  <c r="R47" i="3"/>
  <c r="T47" i="3"/>
  <c r="Q96" i="7"/>
  <c r="U96" i="7"/>
  <c r="U29" i="7"/>
  <c r="T29" i="7"/>
  <c r="Q132" i="7"/>
  <c r="U132" i="7"/>
  <c r="T132" i="7"/>
  <c r="V15" i="10"/>
  <c r="T15" i="10"/>
  <c r="R68" i="10"/>
  <c r="V68" i="10"/>
  <c r="R69" i="10"/>
  <c r="V69" i="10"/>
  <c r="V70" i="7"/>
  <c r="T70" i="7"/>
  <c r="V52" i="10"/>
  <c r="T49" i="10"/>
  <c r="T123" i="7"/>
  <c r="T124" i="7"/>
  <c r="R48" i="10"/>
  <c r="R126" i="10"/>
  <c r="T44" i="7"/>
  <c r="U102" i="7"/>
  <c r="R31" i="10"/>
  <c r="T104" i="7"/>
  <c r="V130" i="10"/>
  <c r="V49" i="10"/>
  <c r="R97" i="10"/>
  <c r="R23" i="10"/>
  <c r="U112" i="7"/>
  <c r="V105" i="7"/>
  <c r="T17" i="10"/>
  <c r="T117" i="7"/>
  <c r="T130" i="3"/>
  <c r="V126" i="3"/>
  <c r="T122" i="7"/>
  <c r="Q131" i="7"/>
  <c r="T131" i="7"/>
  <c r="T74" i="7"/>
  <c r="T133" i="3"/>
  <c r="R133" i="3"/>
  <c r="R35" i="3"/>
  <c r="V35" i="3"/>
  <c r="R95" i="3"/>
  <c r="T95" i="3"/>
  <c r="R124" i="3"/>
  <c r="V124" i="3"/>
  <c r="T124" i="3"/>
  <c r="J125" i="12"/>
  <c r="M89" i="12"/>
  <c r="I92" i="12"/>
  <c r="L46" i="12"/>
  <c r="I53" i="12"/>
  <c r="N53" i="12"/>
  <c r="I89" i="12"/>
  <c r="I131" i="12"/>
  <c r="J18" i="12"/>
  <c r="I8" i="12"/>
  <c r="J119" i="12"/>
  <c r="L127" i="12"/>
  <c r="N141" i="12"/>
  <c r="L126" i="12"/>
  <c r="J53" i="12"/>
  <c r="I115" i="12"/>
  <c r="L144" i="12"/>
  <c r="L20" i="12"/>
  <c r="I5" i="12"/>
  <c r="I54" i="12"/>
  <c r="L115" i="12"/>
  <c r="N6" i="12"/>
  <c r="M5" i="12"/>
  <c r="M14" i="12"/>
  <c r="N43" i="12"/>
  <c r="J46" i="12"/>
  <c r="J15" i="12"/>
  <c r="N79" i="12"/>
  <c r="M28" i="12"/>
  <c r="I4" i="12"/>
  <c r="L141" i="12"/>
  <c r="I48" i="12"/>
  <c r="N118" i="12"/>
  <c r="L63" i="12"/>
  <c r="L128" i="12"/>
  <c r="L23" i="12"/>
  <c r="N107" i="12"/>
  <c r="I46" i="12"/>
  <c r="M64" i="12"/>
  <c r="M68" i="12"/>
  <c r="J47" i="12"/>
  <c r="I18" i="12"/>
  <c r="M86" i="12"/>
  <c r="M55" i="12"/>
  <c r="J9" i="12"/>
  <c r="M121" i="12"/>
  <c r="M59" i="12"/>
  <c r="J31" i="12"/>
  <c r="I30" i="12"/>
  <c r="I118" i="12"/>
  <c r="M43" i="12"/>
  <c r="N84" i="12"/>
  <c r="L89" i="12"/>
  <c r="I107" i="12"/>
  <c r="L68" i="12"/>
  <c r="N130" i="12"/>
  <c r="J101" i="12"/>
  <c r="I132" i="12"/>
  <c r="J64" i="12"/>
  <c r="I136" i="12"/>
  <c r="L116" i="12"/>
  <c r="L121" i="12"/>
  <c r="J45" i="12"/>
  <c r="M118" i="12"/>
  <c r="I56" i="12"/>
  <c r="I133" i="12"/>
  <c r="I31" i="12"/>
  <c r="N8" i="12"/>
  <c r="I121" i="12"/>
  <c r="I120" i="12"/>
  <c r="J80" i="12"/>
  <c r="I125" i="12"/>
  <c r="N138" i="12"/>
  <c r="J104" i="12"/>
  <c r="M51" i="12"/>
  <c r="J13" i="12"/>
  <c r="M125" i="12"/>
  <c r="I41" i="12"/>
  <c r="J49" i="12"/>
  <c r="N81" i="12"/>
  <c r="L130" i="12"/>
  <c r="J142" i="12"/>
  <c r="I93" i="12"/>
  <c r="J6" i="12"/>
  <c r="M54" i="12"/>
  <c r="M48" i="12"/>
  <c r="N94" i="12"/>
  <c r="N64" i="12"/>
  <c r="M79" i="12"/>
  <c r="L28" i="12"/>
  <c r="L33" i="12"/>
  <c r="L97" i="12"/>
  <c r="N95" i="12"/>
  <c r="I20" i="12"/>
  <c r="N19" i="12"/>
  <c r="I138" i="12"/>
  <c r="I99" i="12"/>
  <c r="M129" i="12"/>
  <c r="N32" i="12"/>
  <c r="I94" i="12"/>
  <c r="J100" i="12"/>
  <c r="L117" i="12"/>
  <c r="N99" i="12"/>
  <c r="L8" i="12"/>
  <c r="M56" i="12"/>
  <c r="M139" i="12"/>
  <c r="N10" i="12"/>
  <c r="M119" i="12"/>
  <c r="I64" i="12"/>
  <c r="L129" i="12"/>
  <c r="M127" i="12"/>
  <c r="I84" i="12"/>
  <c r="J96" i="12"/>
  <c r="I23" i="12"/>
  <c r="J99" i="12"/>
  <c r="J19" i="12"/>
  <c r="J82" i="12"/>
  <c r="M93" i="12"/>
  <c r="N120" i="12"/>
  <c r="L84" i="12"/>
  <c r="N4" i="12"/>
  <c r="L80" i="12"/>
  <c r="J136" i="12"/>
  <c r="L21" i="12"/>
  <c r="M60" i="12"/>
  <c r="L96" i="12"/>
  <c r="L57" i="12"/>
  <c r="L143" i="12"/>
  <c r="L95" i="12"/>
  <c r="L67" i="12"/>
  <c r="M132" i="12"/>
  <c r="J67" i="12"/>
  <c r="I80" i="12"/>
  <c r="M78" i="12"/>
  <c r="N55" i="12"/>
  <c r="L6" i="12"/>
  <c r="J97" i="12"/>
  <c r="N137" i="12"/>
  <c r="N105" i="12"/>
  <c r="N26" i="12"/>
  <c r="M31" i="12"/>
  <c r="L106" i="12"/>
  <c r="I28" i="12"/>
  <c r="N25" i="12"/>
  <c r="M57" i="12"/>
  <c r="I59" i="12"/>
  <c r="J59" i="12"/>
  <c r="N41" i="12"/>
  <c r="N33" i="12"/>
  <c r="J93" i="12"/>
  <c r="K13" i="12"/>
  <c r="L94" i="12"/>
  <c r="I88" i="12"/>
  <c r="J124" i="12"/>
  <c r="N91" i="12"/>
  <c r="J48" i="12"/>
  <c r="J118" i="12"/>
  <c r="N117" i="12"/>
  <c r="L49" i="12"/>
  <c r="I144" i="12"/>
  <c r="N143" i="12"/>
  <c r="N7" i="12"/>
  <c r="N14" i="12"/>
  <c r="M44" i="12"/>
  <c r="L102" i="12"/>
  <c r="N65" i="12"/>
  <c r="M88" i="12"/>
  <c r="I134" i="12"/>
  <c r="L87" i="12"/>
  <c r="M126" i="12"/>
  <c r="N9" i="12"/>
  <c r="M102" i="12"/>
  <c r="M47" i="12"/>
  <c r="M85" i="12"/>
  <c r="L88" i="12"/>
  <c r="I85" i="12"/>
  <c r="I86" i="12"/>
  <c r="J54" i="12"/>
  <c r="J12" i="12"/>
  <c r="L47" i="12"/>
  <c r="J14" i="12"/>
  <c r="I47" i="12"/>
  <c r="L120" i="12"/>
  <c r="J60" i="12"/>
  <c r="M21" i="12"/>
  <c r="L15" i="12"/>
  <c r="M120" i="12"/>
  <c r="N131" i="12"/>
  <c r="J11" i="12"/>
  <c r="M18" i="12"/>
  <c r="N46" i="12"/>
  <c r="L125" i="12"/>
  <c r="J10" i="12"/>
  <c r="I102" i="12"/>
  <c r="I124" i="12"/>
  <c r="I141" i="12"/>
  <c r="N86" i="12"/>
  <c r="I91" i="12"/>
  <c r="I10" i="12"/>
  <c r="M19" i="12"/>
  <c r="L14" i="12"/>
  <c r="N52" i="12"/>
  <c r="L44" i="12"/>
  <c r="L123" i="12"/>
  <c r="L4" i="12"/>
  <c r="J70" i="12"/>
  <c r="N80" i="12"/>
  <c r="I57" i="12"/>
  <c r="M23" i="12"/>
  <c r="L10" i="12"/>
  <c r="N16" i="12"/>
  <c r="N28" i="12"/>
  <c r="N68" i="12"/>
  <c r="J88" i="12"/>
  <c r="J130" i="12"/>
  <c r="N92" i="12"/>
  <c r="M141" i="12"/>
  <c r="L78" i="12"/>
  <c r="J41" i="12"/>
  <c r="M117" i="12"/>
  <c r="L18" i="12"/>
  <c r="L119" i="12"/>
  <c r="M133" i="12"/>
  <c r="L100" i="12"/>
  <c r="L90" i="12"/>
  <c r="L86" i="12"/>
  <c r="J4" i="12"/>
  <c r="L16" i="12"/>
  <c r="I116" i="12"/>
  <c r="I33" i="12"/>
  <c r="I70" i="12"/>
  <c r="N93" i="12"/>
  <c r="J63" i="12"/>
  <c r="M137" i="12"/>
  <c r="N115" i="12"/>
  <c r="J16" i="12"/>
  <c r="L58" i="12"/>
  <c r="I65" i="12"/>
  <c r="I100" i="12"/>
  <c r="M99" i="12"/>
  <c r="I69" i="12"/>
  <c r="N47" i="12"/>
  <c r="J116" i="12"/>
  <c r="N67" i="12"/>
  <c r="L59" i="12"/>
  <c r="I104" i="12"/>
  <c r="M90" i="12"/>
  <c r="M105" i="12"/>
  <c r="I87" i="12"/>
  <c r="M20" i="12"/>
  <c r="L45" i="12"/>
  <c r="J28" i="12"/>
  <c r="M136" i="12"/>
  <c r="L93" i="12"/>
  <c r="N45" i="12"/>
  <c r="L136" i="12"/>
  <c r="M13" i="12"/>
  <c r="J128" i="12"/>
  <c r="J132" i="12"/>
  <c r="M107" i="12"/>
  <c r="L25" i="12"/>
  <c r="L79" i="12"/>
  <c r="I55" i="12"/>
  <c r="L85" i="12"/>
  <c r="L81" i="12"/>
  <c r="I122" i="12"/>
  <c r="J89" i="12"/>
  <c r="N15" i="12"/>
  <c r="M87" i="12"/>
  <c r="L51" i="12"/>
  <c r="L11" i="12"/>
  <c r="J121" i="12"/>
  <c r="L31" i="12"/>
  <c r="J8" i="12"/>
  <c r="I79" i="12"/>
  <c r="J68" i="12"/>
  <c r="M15" i="12"/>
  <c r="N18" i="12"/>
  <c r="M84" i="12"/>
  <c r="L54" i="12"/>
  <c r="J83" i="12"/>
  <c r="I106" i="12"/>
  <c r="L70" i="12"/>
  <c r="I119" i="12"/>
  <c r="J90" i="12"/>
  <c r="I60" i="12"/>
  <c r="L48" i="12"/>
  <c r="I43" i="12"/>
  <c r="J91" i="12"/>
  <c r="J115" i="12"/>
  <c r="N101" i="12"/>
  <c r="M83" i="12"/>
  <c r="L13" i="12"/>
  <c r="L42" i="12"/>
  <c r="N11" i="12"/>
  <c r="I130" i="12"/>
  <c r="M58" i="12"/>
  <c r="J94" i="12"/>
  <c r="N50" i="12"/>
  <c r="N102" i="12"/>
  <c r="M144" i="12"/>
  <c r="L60" i="12"/>
  <c r="J69" i="12"/>
  <c r="J133" i="12"/>
  <c r="M10" i="12"/>
  <c r="I81" i="12"/>
  <c r="N87" i="12"/>
  <c r="M33" i="12"/>
  <c r="M16" i="12"/>
  <c r="I128" i="12"/>
  <c r="N89" i="12"/>
  <c r="J42" i="12"/>
  <c r="N12" i="12"/>
  <c r="I95" i="12"/>
  <c r="I22" i="12"/>
  <c r="L107" i="12"/>
  <c r="J5" i="12"/>
  <c r="N48" i="12"/>
  <c r="L138" i="12"/>
  <c r="L27" i="12"/>
  <c r="M97" i="12"/>
  <c r="N57" i="12"/>
  <c r="J43" i="12"/>
  <c r="L9" i="12"/>
  <c r="I52" i="12"/>
  <c r="I7" i="12"/>
  <c r="N5" i="12"/>
  <c r="M25" i="12"/>
  <c r="N56" i="12"/>
  <c r="M7" i="12"/>
  <c r="M62" i="12"/>
  <c r="M46" i="12"/>
  <c r="N124" i="12"/>
  <c r="L65" i="12"/>
  <c r="J27" i="12"/>
  <c r="L105" i="12"/>
  <c r="L41" i="12"/>
  <c r="L92" i="12"/>
  <c r="M124" i="12"/>
  <c r="N134" i="12"/>
  <c r="J127" i="12"/>
  <c r="L101" i="12"/>
  <c r="J65" i="12"/>
  <c r="I143" i="12"/>
  <c r="L22" i="12"/>
  <c r="M100" i="12"/>
  <c r="I62" i="12"/>
  <c r="I51" i="12"/>
  <c r="I139" i="12"/>
  <c r="M104" i="12"/>
  <c r="N96" i="12"/>
  <c r="J131" i="12"/>
  <c r="M131" i="12"/>
  <c r="J126" i="12"/>
  <c r="I123" i="12"/>
  <c r="I27" i="12"/>
  <c r="J30" i="12"/>
  <c r="J52" i="12"/>
  <c r="N136" i="12"/>
  <c r="N85" i="12"/>
  <c r="I49" i="12"/>
  <c r="J92" i="12"/>
  <c r="M53" i="12"/>
  <c r="I9" i="12"/>
  <c r="L53" i="12"/>
  <c r="I127" i="12"/>
  <c r="M96" i="12"/>
  <c r="N100" i="12"/>
  <c r="N144" i="12"/>
  <c r="N27" i="12"/>
  <c r="N22" i="12"/>
  <c r="M142" i="12"/>
  <c r="J143" i="12"/>
  <c r="I129" i="12"/>
  <c r="I78" i="12"/>
  <c r="L82" i="12"/>
  <c r="N123" i="12"/>
  <c r="M49" i="12"/>
  <c r="J20" i="12"/>
  <c r="N121" i="12"/>
  <c r="I19" i="12"/>
  <c r="N139" i="12"/>
  <c r="M128" i="12"/>
  <c r="L52" i="12"/>
  <c r="N51" i="12"/>
  <c r="J57" i="12"/>
  <c r="M11" i="12"/>
  <c r="J25" i="12"/>
  <c r="I42" i="12"/>
  <c r="N83" i="12"/>
  <c r="N20" i="12"/>
  <c r="J95" i="12"/>
  <c r="I101" i="12"/>
  <c r="M22" i="12"/>
  <c r="N78" i="12"/>
  <c r="I16" i="12"/>
  <c r="J120" i="12"/>
  <c r="N62" i="12"/>
  <c r="J138" i="12"/>
  <c r="L62" i="12"/>
  <c r="N106" i="12"/>
  <c r="N125" i="12"/>
  <c r="J129" i="12"/>
  <c r="J79" i="12"/>
  <c r="J81" i="12"/>
  <c r="N31" i="12"/>
  <c r="L83" i="12"/>
  <c r="M4" i="12"/>
  <c r="M52" i="12"/>
  <c r="L17" i="12"/>
  <c r="N58" i="12"/>
  <c r="L139" i="12"/>
  <c r="N142" i="12"/>
  <c r="I45" i="12"/>
  <c r="I25" i="12"/>
  <c r="J26" i="12"/>
  <c r="L137" i="12"/>
  <c r="N126" i="12"/>
  <c r="N132" i="12"/>
  <c r="I11" i="12"/>
  <c r="J122" i="12"/>
  <c r="M9" i="12"/>
  <c r="J55" i="12"/>
  <c r="I82" i="12"/>
  <c r="I17" i="12"/>
  <c r="M123" i="12"/>
  <c r="I12" i="12"/>
  <c r="N59" i="12"/>
  <c r="L43" i="12"/>
  <c r="J62" i="12"/>
  <c r="L124" i="12"/>
  <c r="L50" i="12"/>
  <c r="M91" i="12"/>
  <c r="J32" i="12"/>
  <c r="M138" i="12"/>
  <c r="L5" i="12"/>
  <c r="M81" i="12"/>
  <c r="L133" i="12"/>
  <c r="N129" i="12"/>
  <c r="N69" i="12"/>
  <c r="N63" i="12"/>
  <c r="N70" i="12"/>
  <c r="L132" i="12"/>
  <c r="L104" i="12"/>
  <c r="I6" i="12"/>
  <c r="J78" i="12"/>
  <c r="N128" i="12"/>
  <c r="I96" i="12"/>
  <c r="N30" i="12"/>
  <c r="L99" i="12"/>
  <c r="M143" i="12"/>
  <c r="N13" i="12"/>
  <c r="M32" i="12"/>
  <c r="M12" i="12"/>
  <c r="N49" i="12"/>
  <c r="N82" i="12"/>
  <c r="M45" i="12"/>
  <c r="N97" i="12"/>
  <c r="I63" i="12"/>
  <c r="M80" i="12"/>
  <c r="L56" i="12"/>
  <c r="J139" i="12"/>
  <c r="M82" i="12"/>
  <c r="I44" i="12"/>
  <c r="J44" i="12"/>
  <c r="J56" i="12"/>
  <c r="M134" i="12"/>
  <c r="J137" i="12"/>
  <c r="N90" i="12"/>
  <c r="L32" i="12"/>
  <c r="L7" i="12"/>
  <c r="L134" i="12"/>
  <c r="J86" i="12"/>
  <c r="L131" i="12"/>
  <c r="L118" i="12"/>
  <c r="J141" i="12"/>
  <c r="N119" i="12"/>
  <c r="M8" i="12"/>
  <c r="M63" i="12"/>
  <c r="M122" i="12"/>
  <c r="M42" i="12"/>
  <c r="M115" i="12"/>
  <c r="M17" i="12"/>
  <c r="M67" i="12"/>
  <c r="M94" i="12"/>
  <c r="M130" i="12"/>
  <c r="N60" i="12"/>
  <c r="J84" i="12"/>
  <c r="I83" i="12"/>
  <c r="L12" i="12"/>
  <c r="N104" i="12"/>
  <c r="N44" i="12"/>
  <c r="J102" i="12"/>
  <c r="I67" i="12"/>
  <c r="M27" i="12"/>
  <c r="J17" i="12"/>
  <c r="J23" i="12"/>
  <c r="N21" i="12"/>
  <c r="M106" i="12"/>
  <c r="M116" i="12"/>
  <c r="J123" i="12"/>
  <c r="N133" i="12"/>
  <c r="J21" i="12"/>
  <c r="M65" i="12"/>
  <c r="I105" i="12"/>
  <c r="L30" i="12"/>
  <c r="M41" i="12"/>
  <c r="M6" i="12"/>
  <c r="L91" i="12"/>
  <c r="J58" i="12"/>
  <c r="I126" i="12"/>
  <c r="J144" i="12"/>
  <c r="M92" i="12"/>
  <c r="L55" i="12"/>
  <c r="N17" i="12"/>
  <c r="J22" i="12"/>
  <c r="L26" i="12"/>
  <c r="J85" i="12"/>
  <c r="I15" i="12"/>
  <c r="L69" i="12"/>
  <c r="N54" i="12"/>
  <c r="J7" i="12"/>
  <c r="J51" i="12"/>
  <c r="N122" i="12"/>
  <c r="M95" i="12"/>
  <c r="I58" i="12"/>
  <c r="M30" i="12"/>
  <c r="I137" i="12"/>
  <c r="J134" i="12"/>
  <c r="L64" i="12"/>
  <c r="L122" i="12"/>
  <c r="I142" i="12"/>
  <c r="J117" i="12"/>
  <c r="L142" i="12"/>
  <c r="M69" i="12"/>
  <c r="M50" i="12"/>
  <c r="L19" i="12"/>
  <c r="N127" i="12"/>
  <c r="N23" i="12"/>
  <c r="N42" i="12"/>
  <c r="I97" i="12"/>
  <c r="N116" i="12"/>
  <c r="I14" i="12"/>
  <c r="M101" i="12"/>
  <c r="N88" i="12"/>
  <c r="M70" i="12"/>
  <c r="I90" i="12"/>
  <c r="O94" i="12" l="1"/>
  <c r="S91" i="12"/>
  <c r="R89" i="12"/>
  <c r="S116" i="12"/>
  <c r="T126" i="12"/>
  <c r="S129" i="12"/>
  <c r="R124" i="12"/>
  <c r="S143" i="12"/>
  <c r="P102" i="12"/>
  <c r="S101" i="12"/>
  <c r="R107" i="12"/>
  <c r="T104" i="12"/>
  <c r="S94" i="12"/>
  <c r="S78" i="12"/>
  <c r="P78" i="12"/>
  <c r="T81" i="12"/>
  <c r="R91" i="12"/>
  <c r="P82" i="12"/>
  <c r="S90" i="12"/>
  <c r="O89" i="12"/>
  <c r="T79" i="12"/>
  <c r="S86" i="12"/>
  <c r="O84" i="12"/>
  <c r="R116" i="12"/>
  <c r="R129" i="12"/>
  <c r="P130" i="12"/>
  <c r="T127" i="12"/>
  <c r="S126" i="12"/>
  <c r="O128" i="12"/>
  <c r="T124" i="12"/>
  <c r="T123" i="12"/>
  <c r="S119" i="12"/>
  <c r="O124" i="12"/>
  <c r="T121" i="12"/>
  <c r="O143" i="12"/>
  <c r="S138" i="12"/>
  <c r="T102" i="12"/>
  <c r="R100" i="12"/>
  <c r="R101" i="12"/>
  <c r="T137" i="12"/>
  <c r="O134" i="12"/>
  <c r="R133" i="12"/>
  <c r="S102" i="12"/>
  <c r="T100" i="12"/>
  <c r="R90" i="12"/>
  <c r="O79" i="12"/>
  <c r="S117" i="12"/>
  <c r="T119" i="12"/>
  <c r="T107" i="12"/>
  <c r="T87" i="12"/>
  <c r="P104" i="12"/>
  <c r="S104" i="12"/>
  <c r="R94" i="12"/>
  <c r="R78" i="12"/>
  <c r="T78" i="12"/>
  <c r="O90" i="12"/>
  <c r="T88" i="12"/>
  <c r="R86" i="12"/>
  <c r="S92" i="12"/>
  <c r="P117" i="12"/>
  <c r="O115" i="12"/>
  <c r="O116" i="12"/>
  <c r="T125" i="12"/>
  <c r="T130" i="12"/>
  <c r="S120" i="12"/>
  <c r="O126" i="12"/>
  <c r="R122" i="12"/>
  <c r="S128" i="12"/>
  <c r="P121" i="12"/>
  <c r="R131" i="12"/>
  <c r="R143" i="12"/>
  <c r="R138" i="12"/>
  <c r="P134" i="12"/>
  <c r="O97" i="12"/>
  <c r="O101" i="12"/>
  <c r="P137" i="12"/>
  <c r="O139" i="12"/>
  <c r="S134" i="12"/>
  <c r="S133" i="12"/>
  <c r="T82" i="12"/>
  <c r="P79" i="12"/>
  <c r="O100" i="12"/>
  <c r="S107" i="12"/>
  <c r="S87" i="12"/>
  <c r="R104" i="12"/>
  <c r="P99" i="12"/>
  <c r="O78" i="12"/>
  <c r="P93" i="12"/>
  <c r="S88" i="12"/>
  <c r="T86" i="12"/>
  <c r="P88" i="12"/>
  <c r="P84" i="12"/>
  <c r="O92" i="12"/>
  <c r="T117" i="12"/>
  <c r="R118" i="12"/>
  <c r="R115" i="12"/>
  <c r="T115" i="12"/>
  <c r="P116" i="12"/>
  <c r="P125" i="12"/>
  <c r="P122" i="12"/>
  <c r="O120" i="12"/>
  <c r="R126" i="12"/>
  <c r="O123" i="12"/>
  <c r="O122" i="12"/>
  <c r="R141" i="12"/>
  <c r="S130" i="12"/>
  <c r="T128" i="12"/>
  <c r="O121" i="12"/>
  <c r="R127" i="12"/>
  <c r="S131" i="12"/>
  <c r="P143" i="12"/>
  <c r="O144" i="12"/>
  <c r="O138" i="12"/>
  <c r="T134" i="12"/>
  <c r="S97" i="12"/>
  <c r="T96" i="12"/>
  <c r="R139" i="12"/>
  <c r="R134" i="12"/>
  <c r="T118" i="12"/>
  <c r="R128" i="12"/>
  <c r="T132" i="12"/>
  <c r="O133" i="12"/>
  <c r="O102" i="12"/>
  <c r="O107" i="12"/>
  <c r="S105" i="12"/>
  <c r="O105" i="12"/>
  <c r="S106" i="12"/>
  <c r="O104" i="12"/>
  <c r="T94" i="12"/>
  <c r="T99" i="12"/>
  <c r="T93" i="12"/>
  <c r="O83" i="12"/>
  <c r="R88" i="12"/>
  <c r="P86" i="12"/>
  <c r="P89" i="12"/>
  <c r="R93" i="12"/>
  <c r="R81" i="12"/>
  <c r="T84" i="12"/>
  <c r="R85" i="12"/>
  <c r="R92" i="12"/>
  <c r="O118" i="12"/>
  <c r="S115" i="12"/>
  <c r="P115" i="12"/>
  <c r="T116" i="12"/>
  <c r="S125" i="12"/>
  <c r="T122" i="12"/>
  <c r="R120" i="12"/>
  <c r="R123" i="12"/>
  <c r="S122" i="12"/>
  <c r="S141" i="12"/>
  <c r="P136" i="12"/>
  <c r="R130" i="12"/>
  <c r="R136" i="12"/>
  <c r="P128" i="12"/>
  <c r="S121" i="12"/>
  <c r="O127" i="12"/>
  <c r="O131" i="12"/>
  <c r="T143" i="12"/>
  <c r="S144" i="12"/>
  <c r="R87" i="12"/>
  <c r="T101" i="12"/>
  <c r="R97" i="12"/>
  <c r="P96" i="12"/>
  <c r="T138" i="12"/>
  <c r="S139" i="12"/>
  <c r="R84" i="12"/>
  <c r="P124" i="12"/>
  <c r="P123" i="12"/>
  <c r="O119" i="12"/>
  <c r="P100" i="12"/>
  <c r="R106" i="12"/>
  <c r="O106" i="12"/>
  <c r="P94" i="12"/>
  <c r="R99" i="12"/>
  <c r="R80" i="12"/>
  <c r="R83" i="12"/>
  <c r="S82" i="12"/>
  <c r="O88" i="12"/>
  <c r="T89" i="12"/>
  <c r="S93" i="12"/>
  <c r="O81" i="12"/>
  <c r="O85" i="12"/>
  <c r="P85" i="12"/>
  <c r="T92" i="12"/>
  <c r="S118" i="12"/>
  <c r="R125" i="12"/>
  <c r="S123" i="12"/>
  <c r="O141" i="12"/>
  <c r="T136" i="12"/>
  <c r="O130" i="12"/>
  <c r="O136" i="12"/>
  <c r="R121" i="12"/>
  <c r="S127" i="12"/>
  <c r="T144" i="12"/>
  <c r="R142" i="12"/>
  <c r="R144" i="12"/>
  <c r="P101" i="12"/>
  <c r="P138" i="12"/>
  <c r="O96" i="12"/>
  <c r="R137" i="12"/>
  <c r="T105" i="12"/>
  <c r="O86" i="12"/>
  <c r="P127" i="12"/>
  <c r="P97" i="12"/>
  <c r="R105" i="12"/>
  <c r="S99" i="12"/>
  <c r="T90" i="12"/>
  <c r="O80" i="12"/>
  <c r="S83" i="12"/>
  <c r="R82" i="12"/>
  <c r="P91" i="12"/>
  <c r="R79" i="12"/>
  <c r="O93" i="12"/>
  <c r="S81" i="12"/>
  <c r="S85" i="12"/>
  <c r="T85" i="12"/>
  <c r="P92" i="12"/>
  <c r="O125" i="12"/>
  <c r="P141" i="12"/>
  <c r="P120" i="12"/>
  <c r="P129" i="12"/>
  <c r="S136" i="12"/>
  <c r="T131" i="12"/>
  <c r="P144" i="12"/>
  <c r="O142" i="12"/>
  <c r="P142" i="12"/>
  <c r="R95" i="12"/>
  <c r="P139" i="12"/>
  <c r="R96" i="12"/>
  <c r="O137" i="12"/>
  <c r="P133" i="12"/>
  <c r="O132" i="12"/>
  <c r="P95" i="12"/>
  <c r="P81" i="12"/>
  <c r="T83" i="12"/>
  <c r="T80" i="12"/>
  <c r="O95" i="12"/>
  <c r="S132" i="12"/>
  <c r="T106" i="12"/>
  <c r="O87" i="12"/>
  <c r="O99" i="12"/>
  <c r="O91" i="12"/>
  <c r="P90" i="12"/>
  <c r="S80" i="12"/>
  <c r="O82" i="12"/>
  <c r="T91" i="12"/>
  <c r="S79" i="12"/>
  <c r="P83" i="12"/>
  <c r="S89" i="12"/>
  <c r="P80" i="12"/>
  <c r="S84" i="12"/>
  <c r="P118" i="12"/>
  <c r="T141" i="12"/>
  <c r="P126" i="12"/>
  <c r="O129" i="12"/>
  <c r="T120" i="12"/>
  <c r="T129" i="12"/>
  <c r="R119" i="12"/>
  <c r="S124" i="12"/>
  <c r="P119" i="12"/>
  <c r="P131" i="12"/>
  <c r="S142" i="12"/>
  <c r="T142" i="12"/>
  <c r="R117" i="12"/>
  <c r="T97" i="12"/>
  <c r="S95" i="12"/>
  <c r="S100" i="12"/>
  <c r="T139" i="12"/>
  <c r="P132" i="12"/>
  <c r="S96" i="12"/>
  <c r="S137" i="12"/>
  <c r="T133" i="12"/>
  <c r="R102" i="12"/>
  <c r="R132" i="12"/>
  <c r="T95" i="12"/>
  <c r="O55" i="12"/>
  <c r="O8" i="12"/>
  <c r="T25" i="12"/>
  <c r="O4" i="12"/>
  <c r="R22" i="12"/>
  <c r="P22" i="12"/>
  <c r="O9" i="12"/>
  <c r="D6" i="11"/>
  <c r="P25" i="12"/>
  <c r="P10" i="12"/>
  <c r="O22" i="12"/>
  <c r="T22" i="12"/>
  <c r="S9" i="12"/>
  <c r="O6" i="12"/>
  <c r="Q43" i="12"/>
  <c r="R60" i="12"/>
  <c r="O12" i="12"/>
  <c r="Q60" i="12"/>
  <c r="P47" i="12"/>
  <c r="C3" i="11"/>
  <c r="R9" i="12"/>
  <c r="P15" i="12"/>
  <c r="R15" i="12"/>
  <c r="T13" i="12"/>
  <c r="R8" i="12"/>
  <c r="O28" i="12"/>
  <c r="P8" i="12"/>
  <c r="T15" i="12"/>
  <c r="O60" i="12"/>
  <c r="O20" i="12"/>
  <c r="S12" i="12"/>
  <c r="O15" i="12"/>
  <c r="O57" i="12"/>
  <c r="Q56" i="12"/>
  <c r="O10" i="12"/>
  <c r="O17" i="12"/>
  <c r="R12" i="12"/>
  <c r="O23" i="12"/>
  <c r="G4" i="11"/>
  <c r="Q65" i="12"/>
  <c r="Q28" i="12"/>
  <c r="S60" i="12"/>
  <c r="S23" i="12"/>
  <c r="T60" i="12"/>
  <c r="P60" i="12"/>
  <c r="R62" i="12"/>
  <c r="P62" i="12"/>
  <c r="Q62" i="12"/>
  <c r="Q25" i="12"/>
  <c r="T62" i="12"/>
  <c r="S22" i="12"/>
  <c r="T59" i="12"/>
  <c r="Q59" i="12"/>
  <c r="Q22" i="12"/>
  <c r="Q18" i="12"/>
  <c r="Q55" i="12"/>
  <c r="R55" i="12"/>
  <c r="S55" i="12"/>
  <c r="P56" i="12"/>
  <c r="T56" i="12"/>
  <c r="Q19" i="12"/>
  <c r="S57" i="12"/>
  <c r="S20" i="12"/>
  <c r="R20" i="12"/>
  <c r="R57" i="12"/>
  <c r="Q20" i="12"/>
  <c r="Q57" i="12"/>
  <c r="S17" i="12"/>
  <c r="R17" i="12"/>
  <c r="C4" i="11"/>
  <c r="Q54" i="12"/>
  <c r="Q17" i="12"/>
  <c r="P16" i="12"/>
  <c r="Q53" i="12"/>
  <c r="Q16" i="12"/>
  <c r="Q15" i="12"/>
  <c r="S15" i="12"/>
  <c r="Q52" i="12"/>
  <c r="Q14" i="12"/>
  <c r="Q51" i="12"/>
  <c r="P13" i="12"/>
  <c r="Q50" i="12"/>
  <c r="Q13" i="12"/>
  <c r="P50" i="12"/>
  <c r="P12" i="12"/>
  <c r="T12" i="12"/>
  <c r="Q49" i="12"/>
  <c r="Q12" i="12"/>
  <c r="Q11" i="12"/>
  <c r="Q48" i="12"/>
  <c r="T11" i="12"/>
  <c r="R10" i="12"/>
  <c r="Q10" i="12"/>
  <c r="T47" i="12"/>
  <c r="Q9" i="12"/>
  <c r="Q46" i="12"/>
  <c r="S8" i="12"/>
  <c r="T8" i="12"/>
  <c r="Q8" i="12"/>
  <c r="Q45" i="12"/>
  <c r="S44" i="12"/>
  <c r="P7" i="12"/>
  <c r="Q7" i="12"/>
  <c r="T44" i="12"/>
  <c r="Q44" i="12"/>
  <c r="S6" i="12"/>
  <c r="R6" i="12"/>
  <c r="Q6" i="12"/>
  <c r="Q42" i="12"/>
  <c r="Q5" i="12"/>
  <c r="Q4" i="12"/>
  <c r="Q41" i="12"/>
  <c r="G5" i="11"/>
  <c r="T70" i="12"/>
  <c r="P70" i="12"/>
  <c r="Q33" i="12"/>
  <c r="Q70" i="12"/>
  <c r="O64" i="12"/>
  <c r="T17" i="12"/>
  <c r="O59" i="12"/>
  <c r="O16" i="12"/>
  <c r="B3" i="11"/>
  <c r="P55" i="12"/>
  <c r="P28" i="12"/>
  <c r="R64" i="12"/>
  <c r="P17" i="12"/>
  <c r="R59" i="12"/>
  <c r="T55" i="12"/>
  <c r="S25" i="12"/>
  <c r="T33" i="12"/>
  <c r="O62" i="12"/>
  <c r="O25" i="12"/>
  <c r="O27" i="12"/>
  <c r="R25" i="12"/>
  <c r="S27" i="12"/>
  <c r="P4" i="12"/>
  <c r="S62" i="12"/>
  <c r="R27" i="12"/>
  <c r="T64" i="12"/>
  <c r="O65" i="12"/>
  <c r="T27" i="12"/>
  <c r="P64" i="12"/>
  <c r="R16" i="12"/>
  <c r="S64" i="12"/>
  <c r="P27" i="12"/>
  <c r="S59" i="12"/>
  <c r="S16" i="12"/>
  <c r="R70" i="12"/>
  <c r="P59" i="12"/>
  <c r="S28" i="12"/>
  <c r="O7" i="12"/>
  <c r="R14" i="12"/>
  <c r="R44" i="12"/>
  <c r="O11" i="12"/>
  <c r="O5" i="12"/>
  <c r="S19" i="12"/>
  <c r="P57" i="12"/>
  <c r="R18" i="12"/>
  <c r="S8" i="47"/>
  <c r="M8" i="47"/>
  <c r="P8" i="47"/>
  <c r="V8" i="47"/>
  <c r="T42" i="12"/>
  <c r="O14" i="12"/>
  <c r="S5" i="12"/>
  <c r="R19" i="12"/>
  <c r="O18" i="12"/>
  <c r="L8" i="48"/>
  <c r="R8" i="48"/>
  <c r="T65" i="12"/>
  <c r="R28" i="12"/>
  <c r="T5" i="12"/>
  <c r="P42" i="12"/>
  <c r="S14" i="12"/>
  <c r="R13" i="12"/>
  <c r="O53" i="12"/>
  <c r="R5" i="12"/>
  <c r="R4" i="12"/>
  <c r="O19" i="12"/>
  <c r="T19" i="12"/>
  <c r="T20" i="12"/>
  <c r="T23" i="12"/>
  <c r="Q8" i="48"/>
  <c r="K8" i="48"/>
  <c r="R65" i="12"/>
  <c r="S65" i="12"/>
  <c r="B5" i="11"/>
  <c r="P5" i="12"/>
  <c r="S13" i="12"/>
  <c r="P9" i="12"/>
  <c r="R45" i="12"/>
  <c r="T4" i="12"/>
  <c r="P19" i="12"/>
  <c r="P20" i="12"/>
  <c r="P23" i="12"/>
  <c r="V8" i="48"/>
  <c r="P8" i="48"/>
  <c r="K8" i="47"/>
  <c r="Q8" i="47"/>
  <c r="P65" i="12"/>
  <c r="T10" i="12"/>
  <c r="P33" i="12"/>
  <c r="P43" i="12"/>
  <c r="T16" i="12"/>
  <c r="O13" i="12"/>
  <c r="T9" i="12"/>
  <c r="R53" i="12"/>
  <c r="S41" i="12"/>
  <c r="T7" i="12"/>
  <c r="S45" i="12"/>
  <c r="F4" i="11"/>
  <c r="N8" i="47"/>
  <c r="T8" i="47"/>
  <c r="S10" i="12"/>
  <c r="S33" i="12"/>
  <c r="T18" i="12"/>
  <c r="R23" i="12"/>
  <c r="S56" i="12"/>
  <c r="O8" i="48"/>
  <c r="U8" i="48"/>
  <c r="O8" i="47"/>
  <c r="U8" i="47"/>
  <c r="O70" i="12"/>
  <c r="R33" i="12"/>
  <c r="S7" i="12"/>
  <c r="T6" i="12"/>
  <c r="T14" i="12"/>
  <c r="S46" i="12"/>
  <c r="S11" i="12"/>
  <c r="P18" i="12"/>
  <c r="O56" i="12"/>
  <c r="R8" i="47"/>
  <c r="L8" i="47"/>
  <c r="T28" i="12"/>
  <c r="S70" i="12"/>
  <c r="O33" i="12"/>
  <c r="R7" i="12"/>
  <c r="P6" i="12"/>
  <c r="P11" i="12"/>
  <c r="P14" i="12"/>
  <c r="R11" i="12"/>
  <c r="S4" i="12"/>
  <c r="R56" i="12"/>
  <c r="T57" i="12"/>
  <c r="S18" i="12"/>
  <c r="N8" i="48"/>
  <c r="T8" i="48"/>
  <c r="E3" i="11"/>
  <c r="F5" i="11"/>
  <c r="E4" i="11"/>
  <c r="C5" i="11"/>
  <c r="F3" i="11"/>
  <c r="E5" i="11"/>
  <c r="M8" i="9"/>
  <c r="S8" i="9"/>
  <c r="V7" i="9"/>
  <c r="P7" i="9"/>
  <c r="O7" i="9"/>
  <c r="U7" i="9"/>
  <c r="K7" i="9"/>
  <c r="Q7" i="9"/>
  <c r="L7" i="9"/>
  <c r="R7" i="9"/>
  <c r="N7" i="9"/>
  <c r="T7" i="9"/>
  <c r="T7" i="8"/>
  <c r="N7" i="8"/>
  <c r="M8" i="8"/>
  <c r="S8" i="8"/>
  <c r="O7" i="8"/>
  <c r="U7" i="8"/>
  <c r="V7" i="8"/>
  <c r="P7" i="8"/>
  <c r="L7" i="8"/>
  <c r="R7" i="8"/>
  <c r="K7" i="8"/>
  <c r="Q7" i="8"/>
  <c r="S21" i="48"/>
  <c r="M21" i="48"/>
  <c r="S47" i="12"/>
  <c r="T49" i="12"/>
  <c r="T41" i="12"/>
  <c r="T50" i="12"/>
  <c r="T46" i="12"/>
  <c r="O52" i="12"/>
  <c r="T45" i="12"/>
  <c r="P54" i="12"/>
  <c r="P48" i="12"/>
  <c r="R41" i="12"/>
  <c r="P45" i="12"/>
  <c r="S51" i="12"/>
  <c r="T51" i="12"/>
  <c r="O43" i="12"/>
  <c r="T48" i="12"/>
  <c r="R51" i="12"/>
  <c r="S43" i="12"/>
  <c r="O45" i="12"/>
  <c r="R54" i="12"/>
  <c r="O51" i="12"/>
  <c r="R43" i="12"/>
  <c r="P44" i="12"/>
  <c r="O49" i="12"/>
  <c r="O54" i="12"/>
  <c r="S42" i="12"/>
  <c r="R49" i="12"/>
  <c r="O44" i="12"/>
  <c r="T52" i="12"/>
  <c r="O47" i="12"/>
  <c r="R47" i="12"/>
  <c r="T53" i="12"/>
  <c r="S49" i="12"/>
  <c r="S52" i="12"/>
  <c r="P53" i="12"/>
  <c r="P49" i="12"/>
  <c r="O42" i="12"/>
  <c r="R52" i="12"/>
  <c r="T43" i="12"/>
  <c r="S53" i="12"/>
  <c r="P41" i="12"/>
  <c r="R46" i="12"/>
  <c r="P46" i="12"/>
  <c r="T54" i="12"/>
  <c r="R50" i="12"/>
  <c r="O41" i="12"/>
  <c r="S54" i="12"/>
  <c r="P51" i="12"/>
  <c r="S50" i="12"/>
  <c r="O46" i="12"/>
  <c r="O48" i="12"/>
  <c r="O50" i="12"/>
  <c r="S48" i="12"/>
  <c r="P52" i="12"/>
  <c r="R48" i="12"/>
  <c r="R42" i="12"/>
  <c r="Q6" i="40"/>
  <c r="K6" i="40"/>
  <c r="O6" i="40"/>
  <c r="U6" i="40"/>
  <c r="T6" i="41"/>
  <c r="N6" i="41"/>
  <c r="M7" i="41"/>
  <c r="S7" i="41"/>
  <c r="O6" i="41"/>
  <c r="U6" i="41"/>
  <c r="P6" i="40"/>
  <c r="V6" i="40"/>
  <c r="Q7" i="41"/>
  <c r="K7" i="41"/>
  <c r="L6" i="40"/>
  <c r="R6" i="40"/>
  <c r="C6" i="11" s="1"/>
  <c r="N6" i="40"/>
  <c r="T6" i="40"/>
  <c r="S8" i="40"/>
  <c r="M8" i="40"/>
  <c r="P7" i="41"/>
  <c r="V7" i="41"/>
  <c r="L7" i="41"/>
  <c r="R7" i="41"/>
  <c r="P6" i="28"/>
  <c r="V6" i="28"/>
  <c r="K6" i="28"/>
  <c r="Q6" i="28"/>
  <c r="B6" i="11" s="1"/>
  <c r="L7" i="28"/>
  <c r="R7" i="28"/>
  <c r="S7" i="28"/>
  <c r="M7" i="28"/>
  <c r="O6" i="28"/>
  <c r="U6" i="28"/>
  <c r="N6" i="28"/>
  <c r="T6" i="28"/>
  <c r="E6" i="11" s="1"/>
  <c r="F6" i="11" l="1"/>
  <c r="G6" i="11"/>
  <c r="D7" i="11"/>
  <c r="T9" i="48"/>
  <c r="N9" i="48"/>
  <c r="N9" i="47"/>
  <c r="T9" i="47"/>
  <c r="U9" i="47"/>
  <c r="O9" i="47"/>
  <c r="K9" i="48"/>
  <c r="Q9" i="48"/>
  <c r="P9" i="47"/>
  <c r="V9" i="47"/>
  <c r="S9" i="47"/>
  <c r="M9" i="47"/>
  <c r="U9" i="48"/>
  <c r="O9" i="48"/>
  <c r="K9" i="47"/>
  <c r="Q9" i="47"/>
  <c r="P9" i="48"/>
  <c r="V9" i="48"/>
  <c r="R9" i="47"/>
  <c r="L9" i="47"/>
  <c r="L9" i="48"/>
  <c r="R9" i="48"/>
  <c r="K8" i="9"/>
  <c r="Q8" i="9"/>
  <c r="O8" i="9"/>
  <c r="U8" i="9"/>
  <c r="N8" i="9"/>
  <c r="T8" i="9"/>
  <c r="P8" i="9"/>
  <c r="V8" i="9"/>
  <c r="L8" i="9"/>
  <c r="R8" i="9"/>
  <c r="M9" i="9"/>
  <c r="S9" i="9"/>
  <c r="L8" i="8"/>
  <c r="R8" i="8"/>
  <c r="P8" i="8"/>
  <c r="V8" i="8"/>
  <c r="U8" i="8"/>
  <c r="O8" i="8"/>
  <c r="K8" i="8"/>
  <c r="Q8" i="8"/>
  <c r="S9" i="8"/>
  <c r="M9" i="8"/>
  <c r="T8" i="8"/>
  <c r="N8" i="8"/>
  <c r="M22" i="48"/>
  <c r="S22" i="48"/>
  <c r="K3" i="11"/>
  <c r="J4" i="11"/>
  <c r="J3" i="11"/>
  <c r="K4" i="11"/>
  <c r="M4" i="11"/>
  <c r="L3" i="11"/>
  <c r="H4" i="11"/>
  <c r="H5" i="11"/>
  <c r="L5" i="11"/>
  <c r="K5" i="11"/>
  <c r="M5" i="11"/>
  <c r="I5" i="11"/>
  <c r="J5" i="11"/>
  <c r="H3" i="11"/>
  <c r="M3" i="11"/>
  <c r="I4" i="11"/>
  <c r="I3" i="11"/>
  <c r="L4" i="11"/>
  <c r="L7" i="40"/>
  <c r="R7" i="40"/>
  <c r="C7" i="11" s="1"/>
  <c r="P7" i="40"/>
  <c r="V7" i="40"/>
  <c r="P8" i="41"/>
  <c r="V8" i="41"/>
  <c r="Q8" i="41"/>
  <c r="K8" i="41"/>
  <c r="M8" i="41"/>
  <c r="S8" i="41"/>
  <c r="U7" i="40"/>
  <c r="O7" i="40"/>
  <c r="L8" i="41"/>
  <c r="R8" i="41"/>
  <c r="T7" i="40"/>
  <c r="N7" i="40"/>
  <c r="O7" i="41"/>
  <c r="U7" i="41"/>
  <c r="T7" i="41"/>
  <c r="N7" i="41"/>
  <c r="Q7" i="40"/>
  <c r="K7" i="40"/>
  <c r="S9" i="40"/>
  <c r="M9" i="40"/>
  <c r="L8" i="28"/>
  <c r="R8" i="28"/>
  <c r="K7" i="28"/>
  <c r="Q7" i="28"/>
  <c r="T7" i="28"/>
  <c r="N7" i="28"/>
  <c r="O7" i="28"/>
  <c r="U7" i="28"/>
  <c r="M8" i="28"/>
  <c r="S8" i="28"/>
  <c r="D8" i="11" s="1"/>
  <c r="P7" i="28"/>
  <c r="V7" i="28"/>
  <c r="G7" i="11" s="1"/>
  <c r="F7" i="11" l="1"/>
  <c r="Q10" i="48"/>
  <c r="K10" i="48"/>
  <c r="O10" i="47"/>
  <c r="U10" i="47"/>
  <c r="R10" i="47"/>
  <c r="L10" i="47"/>
  <c r="S10" i="47"/>
  <c r="M10" i="47"/>
  <c r="N10" i="47"/>
  <c r="T10" i="47"/>
  <c r="Q10" i="47"/>
  <c r="K10" i="47"/>
  <c r="E7" i="11"/>
  <c r="B7" i="11"/>
  <c r="T10" i="48"/>
  <c r="N10" i="48"/>
  <c r="U10" i="48"/>
  <c r="O10" i="48"/>
  <c r="L10" i="48"/>
  <c r="R10" i="48"/>
  <c r="P10" i="48"/>
  <c r="V10" i="48"/>
  <c r="V10" i="47"/>
  <c r="P10" i="47"/>
  <c r="V9" i="9"/>
  <c r="P9" i="9"/>
  <c r="T9" i="9"/>
  <c r="N9" i="9"/>
  <c r="M10" i="9"/>
  <c r="S10" i="9"/>
  <c r="U9" i="9"/>
  <c r="O9" i="9"/>
  <c r="L9" i="9"/>
  <c r="R9" i="9"/>
  <c r="K9" i="9"/>
  <c r="Q9" i="9"/>
  <c r="K9" i="8"/>
  <c r="Q9" i="8"/>
  <c r="O9" i="8"/>
  <c r="U9" i="8"/>
  <c r="N9" i="8"/>
  <c r="T9" i="8"/>
  <c r="P9" i="8"/>
  <c r="V9" i="8"/>
  <c r="M10" i="8"/>
  <c r="S10" i="8"/>
  <c r="R9" i="8"/>
  <c r="L9" i="8"/>
  <c r="M23" i="48"/>
  <c r="S23" i="48"/>
  <c r="M6" i="11"/>
  <c r="J6" i="11"/>
  <c r="I6" i="11"/>
  <c r="K6" i="11"/>
  <c r="H6" i="11"/>
  <c r="L6" i="11"/>
  <c r="K8" i="40"/>
  <c r="Q8" i="40"/>
  <c r="P8" i="40"/>
  <c r="V8" i="40"/>
  <c r="O8" i="41"/>
  <c r="U8" i="41"/>
  <c r="R9" i="41"/>
  <c r="L9" i="41"/>
  <c r="S9" i="41"/>
  <c r="M9" i="41"/>
  <c r="V9" i="41"/>
  <c r="P9" i="41"/>
  <c r="M10" i="40"/>
  <c r="S10" i="40"/>
  <c r="N8" i="41"/>
  <c r="T8" i="41"/>
  <c r="T8" i="40"/>
  <c r="N8" i="40"/>
  <c r="U8" i="40"/>
  <c r="O8" i="40"/>
  <c r="Q9" i="41"/>
  <c r="K9" i="41"/>
  <c r="R8" i="40"/>
  <c r="C8" i="11" s="1"/>
  <c r="L8" i="40"/>
  <c r="P8" i="28"/>
  <c r="V8" i="28"/>
  <c r="U8" i="28"/>
  <c r="O8" i="28"/>
  <c r="K8" i="28"/>
  <c r="Q8" i="28"/>
  <c r="B8" i="11" s="1"/>
  <c r="N8" i="28"/>
  <c r="T8" i="28"/>
  <c r="E8" i="11" s="1"/>
  <c r="S9" i="28"/>
  <c r="D9" i="11" s="1"/>
  <c r="M9" i="28"/>
  <c r="R9" i="28"/>
  <c r="L9" i="28"/>
  <c r="P11" i="47" l="1"/>
  <c r="V11" i="47"/>
  <c r="T11" i="48"/>
  <c r="N11" i="48"/>
  <c r="M11" i="47"/>
  <c r="S11" i="47"/>
  <c r="L11" i="47"/>
  <c r="R11" i="47"/>
  <c r="P11" i="48"/>
  <c r="V11" i="48"/>
  <c r="Q11" i="47"/>
  <c r="K11" i="47"/>
  <c r="L11" i="48"/>
  <c r="R11" i="48"/>
  <c r="O11" i="47"/>
  <c r="U11" i="47"/>
  <c r="F8" i="11"/>
  <c r="G8" i="11"/>
  <c r="U11" i="48"/>
  <c r="O11" i="48"/>
  <c r="K11" i="48"/>
  <c r="Q11" i="48"/>
  <c r="N11" i="47"/>
  <c r="T11" i="47"/>
  <c r="U10" i="9"/>
  <c r="O10" i="9"/>
  <c r="S11" i="9"/>
  <c r="M11" i="9"/>
  <c r="K10" i="9"/>
  <c r="Q10" i="9"/>
  <c r="N10" i="9"/>
  <c r="T10" i="9"/>
  <c r="R10" i="9"/>
  <c r="L10" i="9"/>
  <c r="P10" i="9"/>
  <c r="V10" i="9"/>
  <c r="V10" i="8"/>
  <c r="P10" i="8"/>
  <c r="N10" i="8"/>
  <c r="T10" i="8"/>
  <c r="O10" i="8"/>
  <c r="U10" i="8"/>
  <c r="L10" i="8"/>
  <c r="R10" i="8"/>
  <c r="S11" i="8"/>
  <c r="M11" i="8"/>
  <c r="Q10" i="8"/>
  <c r="K10" i="8"/>
  <c r="M24" i="48"/>
  <c r="S24" i="48"/>
  <c r="H7" i="11"/>
  <c r="K7" i="11"/>
  <c r="J7" i="11"/>
  <c r="M7" i="11"/>
  <c r="I7" i="11"/>
  <c r="L7" i="11"/>
  <c r="R9" i="40"/>
  <c r="C9" i="11" s="1"/>
  <c r="L9" i="40"/>
  <c r="T9" i="41"/>
  <c r="N9" i="41"/>
  <c r="K10" i="41"/>
  <c r="Q10" i="41"/>
  <c r="T9" i="40"/>
  <c r="N9" i="40"/>
  <c r="M10" i="41"/>
  <c r="S10" i="41"/>
  <c r="V9" i="40"/>
  <c r="P9" i="40"/>
  <c r="U9" i="40"/>
  <c r="O9" i="40"/>
  <c r="P10" i="41"/>
  <c r="V10" i="41"/>
  <c r="L10" i="41"/>
  <c r="R10" i="41"/>
  <c r="Q9" i="40"/>
  <c r="K9" i="40"/>
  <c r="M11" i="40"/>
  <c r="S11" i="40"/>
  <c r="O9" i="41"/>
  <c r="U9" i="41"/>
  <c r="O9" i="28"/>
  <c r="U9" i="28"/>
  <c r="N9" i="28"/>
  <c r="T9" i="28"/>
  <c r="R10" i="28"/>
  <c r="L10" i="28"/>
  <c r="S10" i="28"/>
  <c r="D10" i="11" s="1"/>
  <c r="M10" i="28"/>
  <c r="K9" i="28"/>
  <c r="Q9" i="28"/>
  <c r="V9" i="28"/>
  <c r="G9" i="11" s="1"/>
  <c r="P9" i="28"/>
  <c r="T12" i="47" l="1"/>
  <c r="N12" i="47"/>
  <c r="U12" i="47"/>
  <c r="O12" i="47"/>
  <c r="R12" i="47"/>
  <c r="L12" i="47"/>
  <c r="K12" i="48"/>
  <c r="Q12" i="48"/>
  <c r="R12" i="48"/>
  <c r="L12" i="48"/>
  <c r="S12" i="47"/>
  <c r="M12" i="47"/>
  <c r="U12" i="48"/>
  <c r="O12" i="48"/>
  <c r="K12" i="47"/>
  <c r="Q12" i="47"/>
  <c r="N12" i="48"/>
  <c r="T12" i="48"/>
  <c r="E9" i="11"/>
  <c r="B9" i="11"/>
  <c r="F9" i="11"/>
  <c r="V12" i="48"/>
  <c r="P12" i="48"/>
  <c r="P12" i="47"/>
  <c r="V12" i="47"/>
  <c r="K11" i="9"/>
  <c r="Q11" i="9"/>
  <c r="V11" i="9"/>
  <c r="P11" i="9"/>
  <c r="L11" i="9"/>
  <c r="R11" i="9"/>
  <c r="O11" i="9"/>
  <c r="U11" i="9"/>
  <c r="T11" i="9"/>
  <c r="N11" i="9"/>
  <c r="M12" i="9"/>
  <c r="S12" i="9"/>
  <c r="R11" i="8"/>
  <c r="L11" i="8"/>
  <c r="O11" i="8"/>
  <c r="U11" i="8"/>
  <c r="T11" i="8"/>
  <c r="N11" i="8"/>
  <c r="K11" i="8"/>
  <c r="Q11" i="8"/>
  <c r="M12" i="8"/>
  <c r="S12" i="8"/>
  <c r="P11" i="8"/>
  <c r="V11" i="8"/>
  <c r="S25" i="48"/>
  <c r="M25" i="48"/>
  <c r="M8" i="11"/>
  <c r="K8" i="11"/>
  <c r="H8" i="11"/>
  <c r="L8" i="11"/>
  <c r="J8" i="11"/>
  <c r="I8" i="11"/>
  <c r="M12" i="40"/>
  <c r="S12" i="40"/>
  <c r="R11" i="41"/>
  <c r="L11" i="41"/>
  <c r="S11" i="41"/>
  <c r="M11" i="41"/>
  <c r="U10" i="41"/>
  <c r="O10" i="41"/>
  <c r="V11" i="41"/>
  <c r="P11" i="41"/>
  <c r="O10" i="40"/>
  <c r="U10" i="40"/>
  <c r="N10" i="41"/>
  <c r="T10" i="41"/>
  <c r="K10" i="40"/>
  <c r="Q10" i="40"/>
  <c r="P10" i="40"/>
  <c r="V10" i="40"/>
  <c r="K11" i="41"/>
  <c r="Q11" i="41"/>
  <c r="N10" i="40"/>
  <c r="T10" i="40"/>
  <c r="L10" i="40"/>
  <c r="R10" i="40"/>
  <c r="C10" i="11" s="1"/>
  <c r="N10" i="28"/>
  <c r="T10" i="28"/>
  <c r="L11" i="28"/>
  <c r="R11" i="28"/>
  <c r="V10" i="28"/>
  <c r="G10" i="11" s="1"/>
  <c r="P10" i="28"/>
  <c r="S11" i="28"/>
  <c r="M11" i="28"/>
  <c r="Q10" i="28"/>
  <c r="B10" i="11" s="1"/>
  <c r="K10" i="28"/>
  <c r="O10" i="28"/>
  <c r="U10" i="28"/>
  <c r="F10" i="11" s="1"/>
  <c r="D11" i="11" l="1"/>
  <c r="L13" i="48"/>
  <c r="R13" i="48"/>
  <c r="T13" i="47"/>
  <c r="N13" i="47"/>
  <c r="P13" i="47"/>
  <c r="V13" i="47"/>
  <c r="P13" i="48"/>
  <c r="V13" i="48"/>
  <c r="Q13" i="47"/>
  <c r="K13" i="47"/>
  <c r="K13" i="48"/>
  <c r="Q13" i="48"/>
  <c r="E10" i="11"/>
  <c r="U13" i="48"/>
  <c r="O13" i="48"/>
  <c r="R13" i="47"/>
  <c r="L13" i="47"/>
  <c r="M13" i="47"/>
  <c r="S13" i="47"/>
  <c r="U13" i="47"/>
  <c r="O13" i="47"/>
  <c r="N13" i="48"/>
  <c r="T13" i="48"/>
  <c r="O12" i="9"/>
  <c r="U12" i="9"/>
  <c r="L12" i="9"/>
  <c r="R12" i="9"/>
  <c r="P12" i="9"/>
  <c r="V12" i="9"/>
  <c r="S13" i="9"/>
  <c r="M13" i="9"/>
  <c r="N12" i="9"/>
  <c r="T12" i="9"/>
  <c r="K12" i="9"/>
  <c r="Q12" i="9"/>
  <c r="K12" i="8"/>
  <c r="Q12" i="8"/>
  <c r="N12" i="8"/>
  <c r="T12" i="8"/>
  <c r="V12" i="8"/>
  <c r="P12" i="8"/>
  <c r="O12" i="8"/>
  <c r="U12" i="8"/>
  <c r="L12" i="8"/>
  <c r="R12" i="8"/>
  <c r="S13" i="8"/>
  <c r="M13" i="8"/>
  <c r="M26" i="48"/>
  <c r="S26" i="48"/>
  <c r="L9" i="11"/>
  <c r="J9" i="11"/>
  <c r="M9" i="11"/>
  <c r="H9" i="11"/>
  <c r="I9" i="11"/>
  <c r="K9" i="11"/>
  <c r="N11" i="40"/>
  <c r="T11" i="40"/>
  <c r="P11" i="40"/>
  <c r="V11" i="40"/>
  <c r="N11" i="41"/>
  <c r="T11" i="41"/>
  <c r="P12" i="41"/>
  <c r="V12" i="41"/>
  <c r="M12" i="41"/>
  <c r="S12" i="41"/>
  <c r="L12" i="41"/>
  <c r="R12" i="41"/>
  <c r="L11" i="40"/>
  <c r="R11" i="40"/>
  <c r="C11" i="11" s="1"/>
  <c r="K12" i="41"/>
  <c r="Q12" i="41"/>
  <c r="K11" i="40"/>
  <c r="Q11" i="40"/>
  <c r="O11" i="40"/>
  <c r="U11" i="40"/>
  <c r="O11" i="41"/>
  <c r="U11" i="41"/>
  <c r="S13" i="40"/>
  <c r="M13" i="40"/>
  <c r="L12" i="28"/>
  <c r="R12" i="28"/>
  <c r="M12" i="28"/>
  <c r="S12" i="28"/>
  <c r="D12" i="11" s="1"/>
  <c r="K11" i="28"/>
  <c r="Q11" i="28"/>
  <c r="B11" i="11" s="1"/>
  <c r="V11" i="28"/>
  <c r="G11" i="11" s="1"/>
  <c r="P11" i="28"/>
  <c r="O11" i="28"/>
  <c r="U11" i="28"/>
  <c r="N11" i="28"/>
  <c r="T11" i="28"/>
  <c r="E11" i="11" s="1"/>
  <c r="F11" i="11" l="1"/>
  <c r="L14" i="47"/>
  <c r="R14" i="47"/>
  <c r="L14" i="48"/>
  <c r="R14" i="48"/>
  <c r="U14" i="48"/>
  <c r="O14" i="48"/>
  <c r="P14" i="48"/>
  <c r="V14" i="48"/>
  <c r="T14" i="48"/>
  <c r="N14" i="48"/>
  <c r="V14" i="47"/>
  <c r="P14" i="47"/>
  <c r="N14" i="47"/>
  <c r="T14" i="47"/>
  <c r="U14" i="47"/>
  <c r="O14" i="47"/>
  <c r="K14" i="48"/>
  <c r="Q14" i="48"/>
  <c r="M14" i="47"/>
  <c r="S14" i="47"/>
  <c r="K14" i="47"/>
  <c r="Q14" i="47"/>
  <c r="D13" i="11"/>
  <c r="M14" i="9"/>
  <c r="S14" i="9"/>
  <c r="L13" i="9"/>
  <c r="R13" i="9"/>
  <c r="P13" i="9"/>
  <c r="V13" i="9"/>
  <c r="K13" i="9"/>
  <c r="Q13" i="9"/>
  <c r="T13" i="9"/>
  <c r="N13" i="9"/>
  <c r="O13" i="9"/>
  <c r="U13" i="9"/>
  <c r="O13" i="8"/>
  <c r="U13" i="8"/>
  <c r="P13" i="8"/>
  <c r="V13" i="8"/>
  <c r="M14" i="8"/>
  <c r="S14" i="8"/>
  <c r="N13" i="8"/>
  <c r="T13" i="8"/>
  <c r="R13" i="8"/>
  <c r="L13" i="8"/>
  <c r="K13" i="8"/>
  <c r="Q13" i="8"/>
  <c r="M27" i="48"/>
  <c r="S27" i="48"/>
  <c r="L10" i="11"/>
  <c r="M10" i="11"/>
  <c r="I10" i="11"/>
  <c r="H10" i="11"/>
  <c r="K10" i="11"/>
  <c r="J10" i="11"/>
  <c r="M14" i="40"/>
  <c r="S14" i="40"/>
  <c r="O12" i="40"/>
  <c r="U12" i="40"/>
  <c r="Q13" i="41"/>
  <c r="K13" i="41"/>
  <c r="L13" i="41"/>
  <c r="R13" i="41"/>
  <c r="P13" i="41"/>
  <c r="V13" i="41"/>
  <c r="P12" i="40"/>
  <c r="V12" i="40"/>
  <c r="U12" i="41"/>
  <c r="O12" i="41"/>
  <c r="K12" i="40"/>
  <c r="Q12" i="40"/>
  <c r="R12" i="40"/>
  <c r="C12" i="11" s="1"/>
  <c r="L12" i="40"/>
  <c r="M13" i="41"/>
  <c r="S13" i="41"/>
  <c r="T12" i="41"/>
  <c r="N12" i="41"/>
  <c r="N12" i="40"/>
  <c r="T12" i="40"/>
  <c r="N12" i="28"/>
  <c r="T12" i="28"/>
  <c r="S13" i="28"/>
  <c r="M13" i="28"/>
  <c r="P12" i="28"/>
  <c r="V12" i="28"/>
  <c r="G12" i="11" s="1"/>
  <c r="U12" i="28"/>
  <c r="F12" i="11" s="1"/>
  <c r="O12" i="28"/>
  <c r="Q12" i="28"/>
  <c r="B12" i="11" s="1"/>
  <c r="K12" i="28"/>
  <c r="L13" i="28"/>
  <c r="R13" i="28"/>
  <c r="O15" i="47" l="1"/>
  <c r="U15" i="47"/>
  <c r="V15" i="48"/>
  <c r="P15" i="48"/>
  <c r="U15" i="48"/>
  <c r="O15" i="48"/>
  <c r="Q15" i="47"/>
  <c r="K15" i="47"/>
  <c r="N15" i="47"/>
  <c r="T15" i="47"/>
  <c r="P15" i="47"/>
  <c r="V15" i="47"/>
  <c r="M15" i="47"/>
  <c r="S15" i="47"/>
  <c r="R15" i="48"/>
  <c r="L15" i="48"/>
  <c r="N15" i="48"/>
  <c r="T15" i="48"/>
  <c r="E12" i="11"/>
  <c r="Q15" i="48"/>
  <c r="K15" i="48"/>
  <c r="R15" i="47"/>
  <c r="L15" i="47"/>
  <c r="O14" i="9"/>
  <c r="U14" i="9"/>
  <c r="P14" i="9"/>
  <c r="V14" i="9"/>
  <c r="N14" i="9"/>
  <c r="T14" i="9"/>
  <c r="R14" i="9"/>
  <c r="L14" i="9"/>
  <c r="K14" i="9"/>
  <c r="Q14" i="9"/>
  <c r="M15" i="9"/>
  <c r="S15" i="9"/>
  <c r="N14" i="8"/>
  <c r="T14" i="8"/>
  <c r="S15" i="8"/>
  <c r="M15" i="8"/>
  <c r="K14" i="8"/>
  <c r="Q14" i="8"/>
  <c r="V14" i="8"/>
  <c r="P14" i="8"/>
  <c r="L14" i="8"/>
  <c r="R14" i="8"/>
  <c r="O14" i="8"/>
  <c r="U14" i="8"/>
  <c r="S28" i="48"/>
  <c r="M28" i="48"/>
  <c r="L11" i="11"/>
  <c r="J11" i="11"/>
  <c r="K11" i="11"/>
  <c r="H11" i="11"/>
  <c r="M11" i="11"/>
  <c r="I11" i="11"/>
  <c r="M14" i="41"/>
  <c r="S14" i="41"/>
  <c r="P14" i="41"/>
  <c r="V14" i="41"/>
  <c r="N13" i="40"/>
  <c r="T13" i="40"/>
  <c r="K13" i="40"/>
  <c r="Q13" i="40"/>
  <c r="T13" i="41"/>
  <c r="N13" i="41"/>
  <c r="R13" i="40"/>
  <c r="C13" i="11" s="1"/>
  <c r="L13" i="40"/>
  <c r="O13" i="41"/>
  <c r="U13" i="41"/>
  <c r="V13" i="40"/>
  <c r="P13" i="40"/>
  <c r="L14" i="41"/>
  <c r="R14" i="41"/>
  <c r="O13" i="40"/>
  <c r="U13" i="40"/>
  <c r="Q14" i="41"/>
  <c r="K14" i="41"/>
  <c r="M15" i="40"/>
  <c r="S15" i="40"/>
  <c r="S14" i="28"/>
  <c r="D14" i="11" s="1"/>
  <c r="M14" i="28"/>
  <c r="O13" i="28"/>
  <c r="U13" i="28"/>
  <c r="R14" i="28"/>
  <c r="L14" i="28"/>
  <c r="Q13" i="28"/>
  <c r="K13" i="28"/>
  <c r="P13" i="28"/>
  <c r="V13" i="28"/>
  <c r="N13" i="28"/>
  <c r="T13" i="28"/>
  <c r="E13" i="11" s="1"/>
  <c r="F13" i="11" l="1"/>
  <c r="G13" i="11"/>
  <c r="L16" i="48"/>
  <c r="R16" i="48"/>
  <c r="K16" i="47"/>
  <c r="Q16" i="47"/>
  <c r="L16" i="47"/>
  <c r="R16" i="47"/>
  <c r="O16" i="48"/>
  <c r="U16" i="48"/>
  <c r="Q16" i="48"/>
  <c r="K16" i="48"/>
  <c r="M16" i="47"/>
  <c r="S16" i="47"/>
  <c r="B13" i="11"/>
  <c r="V16" i="48"/>
  <c r="P16" i="48"/>
  <c r="V16" i="47"/>
  <c r="P16" i="47"/>
  <c r="N16" i="48"/>
  <c r="T16" i="48"/>
  <c r="T16" i="47"/>
  <c r="N16" i="47"/>
  <c r="U16" i="47"/>
  <c r="O16" i="47"/>
  <c r="C14" i="11"/>
  <c r="L15" i="9"/>
  <c r="R15" i="9"/>
  <c r="N15" i="9"/>
  <c r="T15" i="9"/>
  <c r="M16" i="9"/>
  <c r="S16" i="9"/>
  <c r="P15" i="9"/>
  <c r="V15" i="9"/>
  <c r="Q15" i="9"/>
  <c r="K15" i="9"/>
  <c r="O15" i="9"/>
  <c r="U15" i="9"/>
  <c r="P15" i="8"/>
  <c r="V15" i="8"/>
  <c r="Q15" i="8"/>
  <c r="K15" i="8"/>
  <c r="M16" i="8"/>
  <c r="S16" i="8"/>
  <c r="U15" i="8"/>
  <c r="O15" i="8"/>
  <c r="L15" i="8"/>
  <c r="R15" i="8"/>
  <c r="T15" i="8"/>
  <c r="N15" i="8"/>
  <c r="S29" i="48"/>
  <c r="M29" i="48"/>
  <c r="H12" i="11"/>
  <c r="M12" i="11"/>
  <c r="K12" i="11"/>
  <c r="J12" i="11"/>
  <c r="I12" i="11"/>
  <c r="L12" i="11"/>
  <c r="M16" i="40"/>
  <c r="S16" i="40"/>
  <c r="L14" i="40"/>
  <c r="R14" i="40"/>
  <c r="R15" i="41"/>
  <c r="L15" i="41"/>
  <c r="K14" i="40"/>
  <c r="Q14" i="40"/>
  <c r="V15" i="41"/>
  <c r="P15" i="41"/>
  <c r="P14" i="40"/>
  <c r="V14" i="40"/>
  <c r="N14" i="41"/>
  <c r="T14" i="41"/>
  <c r="K15" i="41"/>
  <c r="Q15" i="41"/>
  <c r="O14" i="40"/>
  <c r="U14" i="40"/>
  <c r="O14" i="41"/>
  <c r="U14" i="41"/>
  <c r="T14" i="40"/>
  <c r="N14" i="40"/>
  <c r="M15" i="41"/>
  <c r="S15" i="41"/>
  <c r="V14" i="28"/>
  <c r="P14" i="28"/>
  <c r="Q14" i="28"/>
  <c r="K14" i="28"/>
  <c r="N14" i="28"/>
  <c r="T14" i="28"/>
  <c r="E14" i="11" s="1"/>
  <c r="U14" i="28"/>
  <c r="F14" i="11" s="1"/>
  <c r="O14" i="28"/>
  <c r="L15" i="28"/>
  <c r="R15" i="28"/>
  <c r="M15" i="28"/>
  <c r="S15" i="28"/>
  <c r="D15" i="11" s="1"/>
  <c r="B14" i="11" l="1"/>
  <c r="V17" i="47"/>
  <c r="P17" i="47"/>
  <c r="R17" i="48"/>
  <c r="L17" i="48"/>
  <c r="T17" i="48"/>
  <c r="N17" i="48"/>
  <c r="Q17" i="48"/>
  <c r="K17" i="48"/>
  <c r="G14" i="11"/>
  <c r="O17" i="47"/>
  <c r="U17" i="47"/>
  <c r="V17" i="48"/>
  <c r="P17" i="48"/>
  <c r="O17" i="48"/>
  <c r="U17" i="48"/>
  <c r="R17" i="47"/>
  <c r="L17" i="47"/>
  <c r="T17" i="47"/>
  <c r="N17" i="47"/>
  <c r="M17" i="47"/>
  <c r="S17" i="47"/>
  <c r="Q17" i="47"/>
  <c r="K17" i="47"/>
  <c r="P16" i="9"/>
  <c r="V16" i="9"/>
  <c r="S17" i="9"/>
  <c r="M17" i="9"/>
  <c r="O16" i="9"/>
  <c r="U16" i="9"/>
  <c r="N16" i="9"/>
  <c r="T16" i="9"/>
  <c r="K16" i="9"/>
  <c r="Q16" i="9"/>
  <c r="R16" i="9"/>
  <c r="L16" i="9"/>
  <c r="O16" i="8"/>
  <c r="U16" i="8"/>
  <c r="S17" i="8"/>
  <c r="M17" i="8"/>
  <c r="N16" i="8"/>
  <c r="T16" i="8"/>
  <c r="K16" i="8"/>
  <c r="Q16" i="8"/>
  <c r="L16" i="8"/>
  <c r="R16" i="8"/>
  <c r="V16" i="8"/>
  <c r="P16" i="8"/>
  <c r="M30" i="48"/>
  <c r="S30" i="48"/>
  <c r="M13" i="11"/>
  <c r="L13" i="11"/>
  <c r="I13" i="11"/>
  <c r="H13" i="11"/>
  <c r="J13" i="11"/>
  <c r="K13" i="11"/>
  <c r="S16" i="41"/>
  <c r="M16" i="41"/>
  <c r="K15" i="40"/>
  <c r="Q15" i="40"/>
  <c r="N15" i="41"/>
  <c r="T15" i="41"/>
  <c r="P16" i="41"/>
  <c r="V16" i="41"/>
  <c r="L16" i="41"/>
  <c r="R16" i="41"/>
  <c r="L15" i="40"/>
  <c r="R15" i="40"/>
  <c r="C15" i="11" s="1"/>
  <c r="O15" i="41"/>
  <c r="U15" i="41"/>
  <c r="N15" i="40"/>
  <c r="T15" i="40"/>
  <c r="K16" i="41"/>
  <c r="Q16" i="41"/>
  <c r="O15" i="40"/>
  <c r="U15" i="40"/>
  <c r="P15" i="40"/>
  <c r="V15" i="40"/>
  <c r="M17" i="40"/>
  <c r="S17" i="40"/>
  <c r="K15" i="28"/>
  <c r="Q15" i="28"/>
  <c r="M16" i="28"/>
  <c r="S16" i="28"/>
  <c r="D16" i="11" s="1"/>
  <c r="P15" i="28"/>
  <c r="V15" i="28"/>
  <c r="G15" i="11" s="1"/>
  <c r="O15" i="28"/>
  <c r="U15" i="28"/>
  <c r="L16" i="28"/>
  <c r="R16" i="28"/>
  <c r="N15" i="28"/>
  <c r="T15" i="28"/>
  <c r="E15" i="11" s="1"/>
  <c r="B15" i="11" l="1"/>
  <c r="Q18" i="47"/>
  <c r="K18" i="47"/>
  <c r="U18" i="48"/>
  <c r="O18" i="48"/>
  <c r="N18" i="48"/>
  <c r="T18" i="48"/>
  <c r="U18" i="47"/>
  <c r="O18" i="47"/>
  <c r="L18" i="47"/>
  <c r="R18" i="47"/>
  <c r="F15" i="11"/>
  <c r="V18" i="48"/>
  <c r="P18" i="48"/>
  <c r="S18" i="47"/>
  <c r="M18" i="47"/>
  <c r="L18" i="48"/>
  <c r="R18" i="48"/>
  <c r="P18" i="47"/>
  <c r="V18" i="47"/>
  <c r="T18" i="47"/>
  <c r="N18" i="47"/>
  <c r="K18" i="48"/>
  <c r="Q18" i="48"/>
  <c r="T17" i="9"/>
  <c r="N17" i="9"/>
  <c r="O17" i="9"/>
  <c r="U17" i="9"/>
  <c r="L17" i="9"/>
  <c r="R17" i="9"/>
  <c r="M18" i="9"/>
  <c r="S18" i="9"/>
  <c r="K17" i="9"/>
  <c r="Q17" i="9"/>
  <c r="V17" i="9"/>
  <c r="P17" i="9"/>
  <c r="P17" i="8"/>
  <c r="V17" i="8"/>
  <c r="R17" i="8"/>
  <c r="L17" i="8"/>
  <c r="K17" i="8"/>
  <c r="Q17" i="8"/>
  <c r="M18" i="8"/>
  <c r="S18" i="8"/>
  <c r="O17" i="8"/>
  <c r="U17" i="8"/>
  <c r="N17" i="8"/>
  <c r="T17" i="8"/>
  <c r="M31" i="48"/>
  <c r="S31" i="48"/>
  <c r="I14" i="11"/>
  <c r="M14" i="11"/>
  <c r="K14" i="11"/>
  <c r="L14" i="11"/>
  <c r="H14" i="11"/>
  <c r="J14" i="11"/>
  <c r="V16" i="40"/>
  <c r="P16" i="40"/>
  <c r="M18" i="40"/>
  <c r="S18" i="40"/>
  <c r="T16" i="40"/>
  <c r="N16" i="40"/>
  <c r="L16" i="40"/>
  <c r="R16" i="40"/>
  <c r="C16" i="11" s="1"/>
  <c r="P17" i="41"/>
  <c r="V17" i="41"/>
  <c r="K16" i="40"/>
  <c r="Q16" i="40"/>
  <c r="U16" i="40"/>
  <c r="O16" i="40"/>
  <c r="Q17" i="41"/>
  <c r="K17" i="41"/>
  <c r="M17" i="41"/>
  <c r="S17" i="41"/>
  <c r="O16" i="41"/>
  <c r="U16" i="41"/>
  <c r="L17" i="41"/>
  <c r="R17" i="41"/>
  <c r="N16" i="41"/>
  <c r="T16" i="41"/>
  <c r="N16" i="28"/>
  <c r="T16" i="28"/>
  <c r="O16" i="28"/>
  <c r="U16" i="28"/>
  <c r="F16" i="11" s="1"/>
  <c r="M17" i="28"/>
  <c r="S17" i="28"/>
  <c r="D17" i="11" s="1"/>
  <c r="L17" i="28"/>
  <c r="R17" i="28"/>
  <c r="P16" i="28"/>
  <c r="V16" i="28"/>
  <c r="G16" i="11" s="1"/>
  <c r="K16" i="28"/>
  <c r="Q16" i="28"/>
  <c r="B16" i="11" s="1"/>
  <c r="M19" i="47" l="1"/>
  <c r="S19" i="47"/>
  <c r="Q19" i="48"/>
  <c r="K19" i="48"/>
  <c r="N19" i="47"/>
  <c r="T19" i="47"/>
  <c r="P19" i="48"/>
  <c r="V19" i="48"/>
  <c r="T19" i="48"/>
  <c r="N19" i="48"/>
  <c r="U19" i="47"/>
  <c r="O19" i="47"/>
  <c r="O19" i="48"/>
  <c r="U19" i="48"/>
  <c r="L19" i="48"/>
  <c r="R19" i="48"/>
  <c r="E16" i="11"/>
  <c r="P19" i="47"/>
  <c r="V19" i="47"/>
  <c r="K19" i="47"/>
  <c r="Q19" i="47"/>
  <c r="R19" i="47"/>
  <c r="L19" i="47"/>
  <c r="C17" i="11"/>
  <c r="M19" i="9"/>
  <c r="S19" i="9"/>
  <c r="L18" i="9"/>
  <c r="R18" i="9"/>
  <c r="P18" i="9"/>
  <c r="V18" i="9"/>
  <c r="O18" i="9"/>
  <c r="U18" i="9"/>
  <c r="K18" i="9"/>
  <c r="Q18" i="9"/>
  <c r="N18" i="9"/>
  <c r="T18" i="9"/>
  <c r="S19" i="8"/>
  <c r="M19" i="8"/>
  <c r="K18" i="8"/>
  <c r="Q18" i="8"/>
  <c r="L18" i="8"/>
  <c r="R18" i="8"/>
  <c r="N18" i="8"/>
  <c r="T18" i="8"/>
  <c r="O18" i="8"/>
  <c r="U18" i="8"/>
  <c r="V18" i="8"/>
  <c r="P18" i="8"/>
  <c r="S32" i="48"/>
  <c r="M32" i="48"/>
  <c r="K15" i="11"/>
  <c r="J15" i="11"/>
  <c r="I15" i="11"/>
  <c r="L15" i="11"/>
  <c r="M15" i="11"/>
  <c r="H15" i="11"/>
  <c r="K18" i="41"/>
  <c r="Q18" i="41"/>
  <c r="K17" i="40"/>
  <c r="Q17" i="40"/>
  <c r="L17" i="40"/>
  <c r="R17" i="40"/>
  <c r="P17" i="40"/>
  <c r="V17" i="40"/>
  <c r="L18" i="41"/>
  <c r="R18" i="41"/>
  <c r="O17" i="40"/>
  <c r="U17" i="40"/>
  <c r="N17" i="40"/>
  <c r="T17" i="40"/>
  <c r="S19" i="40"/>
  <c r="M19" i="40"/>
  <c r="T17" i="41"/>
  <c r="N17" i="41"/>
  <c r="U17" i="41"/>
  <c r="O17" i="41"/>
  <c r="M18" i="41"/>
  <c r="S18" i="41"/>
  <c r="V18" i="41"/>
  <c r="P18" i="41"/>
  <c r="K17" i="28"/>
  <c r="Q17" i="28"/>
  <c r="L18" i="28"/>
  <c r="R18" i="28"/>
  <c r="O17" i="28"/>
  <c r="U17" i="28"/>
  <c r="F17" i="11" s="1"/>
  <c r="P17" i="28"/>
  <c r="V17" i="28"/>
  <c r="G17" i="11" s="1"/>
  <c r="S18" i="28"/>
  <c r="D18" i="11" s="1"/>
  <c r="M18" i="28"/>
  <c r="N17" i="28"/>
  <c r="T17" i="28"/>
  <c r="E17" i="11" l="1"/>
  <c r="B17" i="11"/>
  <c r="R20" i="47"/>
  <c r="L20" i="47"/>
  <c r="L20" i="48"/>
  <c r="R20" i="48"/>
  <c r="V20" i="48"/>
  <c r="P20" i="48"/>
  <c r="M20" i="47"/>
  <c r="S20" i="47"/>
  <c r="O20" i="48"/>
  <c r="U20" i="48"/>
  <c r="Q20" i="47"/>
  <c r="K20" i="47"/>
  <c r="O20" i="47"/>
  <c r="U20" i="47"/>
  <c r="K20" i="48"/>
  <c r="Q20" i="48"/>
  <c r="N20" i="47"/>
  <c r="T20" i="47"/>
  <c r="P20" i="47"/>
  <c r="V20" i="47"/>
  <c r="N20" i="48"/>
  <c r="T20" i="48"/>
  <c r="U19" i="9"/>
  <c r="O19" i="9"/>
  <c r="P19" i="9"/>
  <c r="V19" i="9"/>
  <c r="N19" i="9"/>
  <c r="T19" i="9"/>
  <c r="L19" i="9"/>
  <c r="R19" i="9"/>
  <c r="K19" i="9"/>
  <c r="Q19" i="9"/>
  <c r="M20" i="9"/>
  <c r="S20" i="9"/>
  <c r="N19" i="8"/>
  <c r="T19" i="8"/>
  <c r="R19" i="8"/>
  <c r="L19" i="8"/>
  <c r="K19" i="8"/>
  <c r="Q19" i="8"/>
  <c r="M20" i="8"/>
  <c r="S20" i="8"/>
  <c r="P19" i="8"/>
  <c r="V19" i="8"/>
  <c r="O19" i="8"/>
  <c r="U19" i="8"/>
  <c r="S33" i="48"/>
  <c r="M33" i="48"/>
  <c r="J16" i="11"/>
  <c r="H16" i="11"/>
  <c r="I16" i="11"/>
  <c r="K16" i="11"/>
  <c r="M16" i="11"/>
  <c r="L16" i="11"/>
  <c r="T18" i="41"/>
  <c r="N18" i="41"/>
  <c r="O18" i="40"/>
  <c r="U18" i="40"/>
  <c r="V18" i="40"/>
  <c r="P18" i="40"/>
  <c r="P19" i="41"/>
  <c r="V19" i="41"/>
  <c r="M19" i="41"/>
  <c r="S19" i="41"/>
  <c r="Q18" i="40"/>
  <c r="K18" i="40"/>
  <c r="N18" i="40"/>
  <c r="T18" i="40"/>
  <c r="L19" i="41"/>
  <c r="R19" i="41"/>
  <c r="U18" i="41"/>
  <c r="O18" i="41"/>
  <c r="M20" i="40"/>
  <c r="S20" i="40"/>
  <c r="L18" i="40"/>
  <c r="R18" i="40"/>
  <c r="C18" i="11" s="1"/>
  <c r="K19" i="41"/>
  <c r="Q19" i="41"/>
  <c r="N18" i="28"/>
  <c r="T18" i="28"/>
  <c r="E18" i="11" s="1"/>
  <c r="V18" i="28"/>
  <c r="P18" i="28"/>
  <c r="L19" i="28"/>
  <c r="R19" i="28"/>
  <c r="M19" i="28"/>
  <c r="S19" i="28"/>
  <c r="D19" i="11" s="1"/>
  <c r="U18" i="28"/>
  <c r="F18" i="11" s="1"/>
  <c r="O18" i="28"/>
  <c r="Q18" i="28"/>
  <c r="B18" i="11" s="1"/>
  <c r="K18" i="28"/>
  <c r="G18" i="11" l="1"/>
  <c r="K21" i="48"/>
  <c r="Q21" i="48"/>
  <c r="M21" i="47"/>
  <c r="S21" i="47"/>
  <c r="V21" i="48"/>
  <c r="P21" i="48"/>
  <c r="N21" i="48"/>
  <c r="T21" i="48"/>
  <c r="O21" i="47"/>
  <c r="U21" i="47"/>
  <c r="Q21" i="47"/>
  <c r="K21" i="47"/>
  <c r="P21" i="47"/>
  <c r="V21" i="47"/>
  <c r="L21" i="48"/>
  <c r="R21" i="48"/>
  <c r="R21" i="47"/>
  <c r="L21" i="47"/>
  <c r="T21" i="47"/>
  <c r="N21" i="47"/>
  <c r="U21" i="48"/>
  <c r="O21" i="48"/>
  <c r="R20" i="9"/>
  <c r="L20" i="9"/>
  <c r="O20" i="9"/>
  <c r="U20" i="9"/>
  <c r="N20" i="9"/>
  <c r="T20" i="9"/>
  <c r="S21" i="9"/>
  <c r="M21" i="9"/>
  <c r="K20" i="9"/>
  <c r="Q20" i="9"/>
  <c r="P20" i="9"/>
  <c r="V20" i="9"/>
  <c r="V20" i="8"/>
  <c r="P20" i="8"/>
  <c r="K20" i="8"/>
  <c r="Q20" i="8"/>
  <c r="S21" i="8"/>
  <c r="M21" i="8"/>
  <c r="L20" i="8"/>
  <c r="R20" i="8"/>
  <c r="N20" i="8"/>
  <c r="T20" i="8"/>
  <c r="O20" i="8"/>
  <c r="U20" i="8"/>
  <c r="S34" i="48"/>
  <c r="M34" i="48"/>
  <c r="L17" i="11"/>
  <c r="I17" i="11"/>
  <c r="J17" i="11"/>
  <c r="H17" i="11"/>
  <c r="M17" i="11"/>
  <c r="K17" i="11"/>
  <c r="N19" i="40"/>
  <c r="T19" i="40"/>
  <c r="U19" i="40"/>
  <c r="O19" i="40"/>
  <c r="K19" i="40"/>
  <c r="Q19" i="40"/>
  <c r="M20" i="41"/>
  <c r="S20" i="41"/>
  <c r="P19" i="40"/>
  <c r="V19" i="40"/>
  <c r="Q20" i="41"/>
  <c r="K20" i="41"/>
  <c r="R19" i="40"/>
  <c r="C19" i="11" s="1"/>
  <c r="L19" i="40"/>
  <c r="M21" i="40"/>
  <c r="S21" i="40"/>
  <c r="L20" i="41"/>
  <c r="R20" i="41"/>
  <c r="N19" i="41"/>
  <c r="T19" i="41"/>
  <c r="O19" i="41"/>
  <c r="U19" i="41"/>
  <c r="P20" i="41"/>
  <c r="V20" i="41"/>
  <c r="S20" i="28"/>
  <c r="D20" i="11" s="1"/>
  <c r="M20" i="28"/>
  <c r="Q19" i="28"/>
  <c r="B19" i="11" s="1"/>
  <c r="K19" i="28"/>
  <c r="P19" i="28"/>
  <c r="V19" i="28"/>
  <c r="G19" i="11" s="1"/>
  <c r="O19" i="28"/>
  <c r="U19" i="28"/>
  <c r="F19" i="11" s="1"/>
  <c r="L20" i="28"/>
  <c r="R20" i="28"/>
  <c r="T19" i="28"/>
  <c r="E19" i="11" s="1"/>
  <c r="N19" i="28"/>
  <c r="R22" i="48" l="1"/>
  <c r="L22" i="48"/>
  <c r="T22" i="48"/>
  <c r="N22" i="48"/>
  <c r="U22" i="48"/>
  <c r="O22" i="48"/>
  <c r="P22" i="48"/>
  <c r="V22" i="48"/>
  <c r="P22" i="47"/>
  <c r="V22" i="47"/>
  <c r="T22" i="47"/>
  <c r="N22" i="47"/>
  <c r="K22" i="47"/>
  <c r="Q22" i="47"/>
  <c r="M22" i="47"/>
  <c r="S22" i="47"/>
  <c r="L22" i="47"/>
  <c r="R22" i="47"/>
  <c r="O22" i="47"/>
  <c r="U22" i="47"/>
  <c r="Q22" i="48"/>
  <c r="K22" i="48"/>
  <c r="K21" i="9"/>
  <c r="Q21" i="9"/>
  <c r="M22" i="9"/>
  <c r="S22" i="9"/>
  <c r="P21" i="9"/>
  <c r="V21" i="9"/>
  <c r="O21" i="9"/>
  <c r="U21" i="9"/>
  <c r="L21" i="9"/>
  <c r="R21" i="9"/>
  <c r="T21" i="9"/>
  <c r="N21" i="9"/>
  <c r="R21" i="8"/>
  <c r="L21" i="8"/>
  <c r="M22" i="8"/>
  <c r="S22" i="8"/>
  <c r="O21" i="8"/>
  <c r="U21" i="8"/>
  <c r="K21" i="8"/>
  <c r="Q21" i="8"/>
  <c r="P21" i="8"/>
  <c r="V21" i="8"/>
  <c r="N21" i="8"/>
  <c r="T21" i="8"/>
  <c r="M35" i="48"/>
  <c r="S35" i="48"/>
  <c r="H18" i="11"/>
  <c r="M18" i="11"/>
  <c r="K18" i="11"/>
  <c r="I18" i="11"/>
  <c r="J18" i="11"/>
  <c r="L18" i="11"/>
  <c r="S22" i="40"/>
  <c r="M22" i="40"/>
  <c r="M21" i="41"/>
  <c r="S21" i="41"/>
  <c r="O20" i="40"/>
  <c r="U20" i="40"/>
  <c r="O20" i="41"/>
  <c r="U20" i="41"/>
  <c r="P21" i="41"/>
  <c r="V21" i="41"/>
  <c r="L20" i="40"/>
  <c r="R20" i="40"/>
  <c r="C20" i="11" s="1"/>
  <c r="N20" i="41"/>
  <c r="T20" i="41"/>
  <c r="L21" i="41"/>
  <c r="R21" i="41"/>
  <c r="P20" i="40"/>
  <c r="V20" i="40"/>
  <c r="K20" i="40"/>
  <c r="Q20" i="40"/>
  <c r="K21" i="41"/>
  <c r="Q21" i="41"/>
  <c r="N20" i="40"/>
  <c r="T20" i="40"/>
  <c r="T20" i="28"/>
  <c r="N20" i="28"/>
  <c r="K20" i="28"/>
  <c r="Q20" i="28"/>
  <c r="B20" i="11" s="1"/>
  <c r="O20" i="28"/>
  <c r="U20" i="28"/>
  <c r="F20" i="11" s="1"/>
  <c r="M21" i="28"/>
  <c r="S21" i="28"/>
  <c r="D21" i="11" s="1"/>
  <c r="L21" i="28"/>
  <c r="R21" i="28"/>
  <c r="P20" i="28"/>
  <c r="V20" i="28"/>
  <c r="G20" i="11" s="1"/>
  <c r="L23" i="47" l="1"/>
  <c r="R23" i="47"/>
  <c r="V23" i="47"/>
  <c r="P23" i="47"/>
  <c r="L23" i="48"/>
  <c r="R23" i="48"/>
  <c r="E20" i="11"/>
  <c r="K23" i="48"/>
  <c r="Q23" i="48"/>
  <c r="O23" i="48"/>
  <c r="U23" i="48"/>
  <c r="O23" i="47"/>
  <c r="U23" i="47"/>
  <c r="M23" i="47"/>
  <c r="S23" i="47"/>
  <c r="P23" i="48"/>
  <c r="V23" i="48"/>
  <c r="Q23" i="47"/>
  <c r="K23" i="47"/>
  <c r="N23" i="47"/>
  <c r="T23" i="47"/>
  <c r="T23" i="48"/>
  <c r="N23" i="48"/>
  <c r="O22" i="9"/>
  <c r="U22" i="9"/>
  <c r="P22" i="9"/>
  <c r="V22" i="9"/>
  <c r="T22" i="9"/>
  <c r="N22" i="9"/>
  <c r="S23" i="9"/>
  <c r="M23" i="9"/>
  <c r="L22" i="9"/>
  <c r="R22" i="9"/>
  <c r="K22" i="9"/>
  <c r="Q22" i="9"/>
  <c r="O22" i="8"/>
  <c r="U22" i="8"/>
  <c r="N22" i="8"/>
  <c r="T22" i="8"/>
  <c r="S23" i="8"/>
  <c r="M23" i="8"/>
  <c r="L22" i="8"/>
  <c r="R22" i="8"/>
  <c r="K22" i="8"/>
  <c r="Q22" i="8"/>
  <c r="V22" i="8"/>
  <c r="P22" i="8"/>
  <c r="M36" i="48"/>
  <c r="S36" i="48"/>
  <c r="H19" i="11"/>
  <c r="K19" i="11"/>
  <c r="I19" i="11"/>
  <c r="M19" i="11"/>
  <c r="J19" i="11"/>
  <c r="L19" i="11"/>
  <c r="V21" i="40"/>
  <c r="P21" i="40"/>
  <c r="N21" i="41"/>
  <c r="T21" i="41"/>
  <c r="R21" i="40"/>
  <c r="C21" i="11" s="1"/>
  <c r="L21" i="40"/>
  <c r="U21" i="41"/>
  <c r="O21" i="41"/>
  <c r="M22" i="41"/>
  <c r="S22" i="41"/>
  <c r="N21" i="40"/>
  <c r="T21" i="40"/>
  <c r="Q22" i="41"/>
  <c r="K22" i="41"/>
  <c r="K21" i="40"/>
  <c r="Q21" i="40"/>
  <c r="L22" i="41"/>
  <c r="R22" i="41"/>
  <c r="M23" i="40"/>
  <c r="S23" i="40"/>
  <c r="V22" i="41"/>
  <c r="P22" i="41"/>
  <c r="U21" i="40"/>
  <c r="O21" i="40"/>
  <c r="V21" i="28"/>
  <c r="G21" i="11" s="1"/>
  <c r="P21" i="28"/>
  <c r="M22" i="28"/>
  <c r="S22" i="28"/>
  <c r="D22" i="11" s="1"/>
  <c r="Q21" i="28"/>
  <c r="B21" i="11" s="1"/>
  <c r="K21" i="28"/>
  <c r="T21" i="28"/>
  <c r="N21" i="28"/>
  <c r="L22" i="28"/>
  <c r="R22" i="28"/>
  <c r="U21" i="28"/>
  <c r="O21" i="28"/>
  <c r="F21" i="11" l="1"/>
  <c r="V24" i="48"/>
  <c r="P24" i="48"/>
  <c r="Q24" i="48"/>
  <c r="K24" i="48"/>
  <c r="M24" i="47"/>
  <c r="S24" i="47"/>
  <c r="N24" i="48"/>
  <c r="T24" i="48"/>
  <c r="L24" i="48"/>
  <c r="R24" i="48"/>
  <c r="T24" i="47"/>
  <c r="N24" i="47"/>
  <c r="O24" i="47"/>
  <c r="U24" i="47"/>
  <c r="V24" i="47"/>
  <c r="P24" i="47"/>
  <c r="E21" i="11"/>
  <c r="K24" i="47"/>
  <c r="Q24" i="47"/>
  <c r="U24" i="48"/>
  <c r="O24" i="48"/>
  <c r="L24" i="47"/>
  <c r="R24" i="47"/>
  <c r="T23" i="9"/>
  <c r="N23" i="9"/>
  <c r="K23" i="9"/>
  <c r="Q23" i="9"/>
  <c r="V23" i="9"/>
  <c r="P23" i="9"/>
  <c r="L23" i="9"/>
  <c r="R23" i="9"/>
  <c r="S24" i="9"/>
  <c r="M24" i="9"/>
  <c r="U23" i="9"/>
  <c r="O23" i="9"/>
  <c r="R23" i="8"/>
  <c r="L23" i="8"/>
  <c r="M24" i="8"/>
  <c r="S24" i="8"/>
  <c r="N23" i="8"/>
  <c r="T23" i="8"/>
  <c r="P23" i="8"/>
  <c r="V23" i="8"/>
  <c r="K23" i="8"/>
  <c r="Q23" i="8"/>
  <c r="U23" i="8"/>
  <c r="O23" i="8"/>
  <c r="M37" i="48"/>
  <c r="S37" i="48"/>
  <c r="H20" i="11"/>
  <c r="M20" i="11"/>
  <c r="L20" i="11"/>
  <c r="I20" i="11"/>
  <c r="K20" i="11"/>
  <c r="J20" i="11"/>
  <c r="Q22" i="40"/>
  <c r="K22" i="40"/>
  <c r="T22" i="40"/>
  <c r="N22" i="40"/>
  <c r="U22" i="40"/>
  <c r="O22" i="40"/>
  <c r="Q23" i="41"/>
  <c r="K23" i="41"/>
  <c r="R22" i="40"/>
  <c r="C22" i="11" s="1"/>
  <c r="L22" i="40"/>
  <c r="T22" i="41"/>
  <c r="N22" i="41"/>
  <c r="P23" i="41"/>
  <c r="V23" i="41"/>
  <c r="L23" i="41"/>
  <c r="R23" i="41"/>
  <c r="S23" i="41"/>
  <c r="M23" i="41"/>
  <c r="P22" i="40"/>
  <c r="V22" i="40"/>
  <c r="S24" i="40"/>
  <c r="M24" i="40"/>
  <c r="O22" i="41"/>
  <c r="U22" i="41"/>
  <c r="M23" i="28"/>
  <c r="S23" i="28"/>
  <c r="D23" i="11" s="1"/>
  <c r="O22" i="28"/>
  <c r="U22" i="28"/>
  <c r="F22" i="11" s="1"/>
  <c r="N22" i="28"/>
  <c r="T22" i="28"/>
  <c r="E22" i="11" s="1"/>
  <c r="K22" i="28"/>
  <c r="Q22" i="28"/>
  <c r="B22" i="11" s="1"/>
  <c r="V22" i="28"/>
  <c r="G22" i="11" s="1"/>
  <c r="P22" i="28"/>
  <c r="L23" i="28"/>
  <c r="R23" i="28"/>
  <c r="V25" i="47" l="1"/>
  <c r="P25" i="47"/>
  <c r="T25" i="48"/>
  <c r="N25" i="48"/>
  <c r="R25" i="47"/>
  <c r="L25" i="47"/>
  <c r="O25" i="48"/>
  <c r="U25" i="48"/>
  <c r="O25" i="47"/>
  <c r="U25" i="47"/>
  <c r="M25" i="47"/>
  <c r="S25" i="47"/>
  <c r="T25" i="47"/>
  <c r="N25" i="47"/>
  <c r="K25" i="48"/>
  <c r="Q25" i="48"/>
  <c r="K25" i="47"/>
  <c r="Q25" i="47"/>
  <c r="V25" i="48"/>
  <c r="P25" i="48"/>
  <c r="R25" i="48"/>
  <c r="L25" i="48"/>
  <c r="D24" i="11"/>
  <c r="R24" i="9"/>
  <c r="L24" i="9"/>
  <c r="O24" i="9"/>
  <c r="U24" i="9"/>
  <c r="P24" i="9"/>
  <c r="V24" i="9"/>
  <c r="S25" i="9"/>
  <c r="M25" i="9"/>
  <c r="K24" i="9"/>
  <c r="Q24" i="9"/>
  <c r="N24" i="9"/>
  <c r="T24" i="9"/>
  <c r="V24" i="8"/>
  <c r="P24" i="8"/>
  <c r="N24" i="8"/>
  <c r="T24" i="8"/>
  <c r="S25" i="8"/>
  <c r="M25" i="8"/>
  <c r="O24" i="8"/>
  <c r="U24" i="8"/>
  <c r="L24" i="8"/>
  <c r="R24" i="8"/>
  <c r="K24" i="8"/>
  <c r="Q24" i="8"/>
  <c r="M38" i="48"/>
  <c r="S38" i="48"/>
  <c r="K21" i="11"/>
  <c r="J21" i="11"/>
  <c r="M21" i="11"/>
  <c r="L21" i="11"/>
  <c r="I21" i="11"/>
  <c r="H21" i="11"/>
  <c r="V23" i="40"/>
  <c r="P23" i="40"/>
  <c r="L24" i="41"/>
  <c r="R24" i="41"/>
  <c r="T23" i="41"/>
  <c r="N23" i="41"/>
  <c r="K24" i="41"/>
  <c r="Q24" i="41"/>
  <c r="M25" i="40"/>
  <c r="S25" i="40"/>
  <c r="M24" i="41"/>
  <c r="S24" i="41"/>
  <c r="T23" i="40"/>
  <c r="N23" i="40"/>
  <c r="O23" i="41"/>
  <c r="U23" i="41"/>
  <c r="F23" i="11" s="1"/>
  <c r="L23" i="40"/>
  <c r="R23" i="40"/>
  <c r="C23" i="11" s="1"/>
  <c r="P24" i="41"/>
  <c r="V24" i="41"/>
  <c r="O23" i="40"/>
  <c r="U23" i="40"/>
  <c r="Q23" i="40"/>
  <c r="B23" i="11" s="1"/>
  <c r="K23" i="40"/>
  <c r="L24" i="28"/>
  <c r="R24" i="28"/>
  <c r="K23" i="28"/>
  <c r="Q23" i="28"/>
  <c r="O23" i="28"/>
  <c r="U23" i="28"/>
  <c r="P23" i="28"/>
  <c r="V23" i="28"/>
  <c r="G23" i="11" s="1"/>
  <c r="N23" i="28"/>
  <c r="T23" i="28"/>
  <c r="E23" i="11" s="1"/>
  <c r="M24" i="28"/>
  <c r="S24" i="28"/>
  <c r="L26" i="48" l="1"/>
  <c r="R26" i="48"/>
  <c r="T26" i="47"/>
  <c r="N26" i="47"/>
  <c r="L26" i="47"/>
  <c r="R26" i="47"/>
  <c r="K26" i="48"/>
  <c r="Q26" i="48"/>
  <c r="O26" i="48"/>
  <c r="U26" i="48"/>
  <c r="P26" i="48"/>
  <c r="V26" i="48"/>
  <c r="T26" i="48"/>
  <c r="N26" i="48"/>
  <c r="S26" i="47"/>
  <c r="M26" i="47"/>
  <c r="V26" i="47"/>
  <c r="P26" i="47"/>
  <c r="Q26" i="47"/>
  <c r="K26" i="47"/>
  <c r="O26" i="47"/>
  <c r="U26" i="47"/>
  <c r="P25" i="9"/>
  <c r="V25" i="9"/>
  <c r="T25" i="9"/>
  <c r="N25" i="9"/>
  <c r="U25" i="9"/>
  <c r="O25" i="9"/>
  <c r="K25" i="9"/>
  <c r="Q25" i="9"/>
  <c r="L25" i="9"/>
  <c r="R25" i="9"/>
  <c r="S26" i="9"/>
  <c r="M26" i="9"/>
  <c r="O25" i="8"/>
  <c r="U25" i="8"/>
  <c r="M26" i="8"/>
  <c r="S26" i="8"/>
  <c r="K25" i="8"/>
  <c r="Q25" i="8"/>
  <c r="N25" i="8"/>
  <c r="T25" i="8"/>
  <c r="P25" i="8"/>
  <c r="V25" i="8"/>
  <c r="R25" i="8"/>
  <c r="L25" i="8"/>
  <c r="M39" i="48"/>
  <c r="S39" i="48"/>
  <c r="M22" i="11"/>
  <c r="K22" i="11"/>
  <c r="I22" i="11"/>
  <c r="J22" i="11"/>
  <c r="L22" i="11"/>
  <c r="H22" i="11"/>
  <c r="O24" i="41"/>
  <c r="U24" i="41"/>
  <c r="M25" i="41"/>
  <c r="S25" i="41"/>
  <c r="O24" i="40"/>
  <c r="U24" i="40"/>
  <c r="Q24" i="40"/>
  <c r="K24" i="40"/>
  <c r="V25" i="41"/>
  <c r="P25" i="41"/>
  <c r="L24" i="40"/>
  <c r="R24" i="40"/>
  <c r="C24" i="11" s="1"/>
  <c r="N24" i="40"/>
  <c r="T24" i="40"/>
  <c r="K25" i="41"/>
  <c r="Q25" i="41"/>
  <c r="L25" i="41"/>
  <c r="R25" i="41"/>
  <c r="M26" i="40"/>
  <c r="S26" i="40"/>
  <c r="N24" i="41"/>
  <c r="T24" i="41"/>
  <c r="P24" i="40"/>
  <c r="V24" i="40"/>
  <c r="M25" i="28"/>
  <c r="S25" i="28"/>
  <c r="D25" i="11" s="1"/>
  <c r="P24" i="28"/>
  <c r="V24" i="28"/>
  <c r="K24" i="28"/>
  <c r="Q24" i="28"/>
  <c r="B24" i="11" s="1"/>
  <c r="N24" i="28"/>
  <c r="T24" i="28"/>
  <c r="E24" i="11" s="1"/>
  <c r="O24" i="28"/>
  <c r="U24" i="28"/>
  <c r="F24" i="11" s="1"/>
  <c r="L25" i="28"/>
  <c r="R25" i="28"/>
  <c r="G24" i="11" l="1"/>
  <c r="O27" i="48"/>
  <c r="U27" i="48"/>
  <c r="R27" i="48"/>
  <c r="L27" i="48"/>
  <c r="S27" i="47"/>
  <c r="M27" i="47"/>
  <c r="Q27" i="48"/>
  <c r="K27" i="48"/>
  <c r="T27" i="48"/>
  <c r="N27" i="48"/>
  <c r="U27" i="47"/>
  <c r="O27" i="47"/>
  <c r="R27" i="47"/>
  <c r="L27" i="47"/>
  <c r="Q27" i="47"/>
  <c r="K27" i="47"/>
  <c r="N27" i="47"/>
  <c r="T27" i="47"/>
  <c r="P27" i="48"/>
  <c r="V27" i="48"/>
  <c r="V27" i="47"/>
  <c r="P27" i="47"/>
  <c r="Q26" i="9"/>
  <c r="K26" i="9"/>
  <c r="O26" i="9"/>
  <c r="U26" i="9"/>
  <c r="S27" i="9"/>
  <c r="M27" i="9"/>
  <c r="N26" i="9"/>
  <c r="T26" i="9"/>
  <c r="L26" i="9"/>
  <c r="R26" i="9"/>
  <c r="V26" i="9"/>
  <c r="P26" i="9"/>
  <c r="N26" i="8"/>
  <c r="T26" i="8"/>
  <c r="L26" i="8"/>
  <c r="R26" i="8"/>
  <c r="V26" i="8"/>
  <c r="P26" i="8"/>
  <c r="O26" i="8"/>
  <c r="U26" i="8"/>
  <c r="Q26" i="8"/>
  <c r="K26" i="8"/>
  <c r="M27" i="8"/>
  <c r="S27" i="8"/>
  <c r="S40" i="48"/>
  <c r="M40" i="48"/>
  <c r="J23" i="11"/>
  <c r="L23" i="11"/>
  <c r="H23" i="11"/>
  <c r="I23" i="11"/>
  <c r="M23" i="11"/>
  <c r="K23" i="11"/>
  <c r="N25" i="40"/>
  <c r="T25" i="40"/>
  <c r="K26" i="41"/>
  <c r="Q26" i="41"/>
  <c r="R25" i="40"/>
  <c r="C25" i="11" s="1"/>
  <c r="L25" i="40"/>
  <c r="K25" i="40"/>
  <c r="Q25" i="40"/>
  <c r="V25" i="40"/>
  <c r="P25" i="40"/>
  <c r="M27" i="40"/>
  <c r="S27" i="40"/>
  <c r="L26" i="41"/>
  <c r="R26" i="41"/>
  <c r="P26" i="41"/>
  <c r="V26" i="41"/>
  <c r="S26" i="41"/>
  <c r="M26" i="41"/>
  <c r="N25" i="41"/>
  <c r="T25" i="41"/>
  <c r="U25" i="40"/>
  <c r="O25" i="40"/>
  <c r="O25" i="41"/>
  <c r="U25" i="41"/>
  <c r="L26" i="28"/>
  <c r="R26" i="28"/>
  <c r="N25" i="28"/>
  <c r="T25" i="28"/>
  <c r="E25" i="11" s="1"/>
  <c r="P25" i="28"/>
  <c r="V25" i="28"/>
  <c r="G25" i="11" s="1"/>
  <c r="O25" i="28"/>
  <c r="U25" i="28"/>
  <c r="K25" i="28"/>
  <c r="Q25" i="28"/>
  <c r="B25" i="11" s="1"/>
  <c r="M26" i="28"/>
  <c r="S26" i="28"/>
  <c r="D26" i="11" s="1"/>
  <c r="K28" i="47" l="1"/>
  <c r="Q28" i="47"/>
  <c r="K28" i="48"/>
  <c r="Q28" i="48"/>
  <c r="P28" i="47"/>
  <c r="V28" i="47"/>
  <c r="R28" i="47"/>
  <c r="L28" i="47"/>
  <c r="M28" i="47"/>
  <c r="S28" i="47"/>
  <c r="F25" i="11"/>
  <c r="U28" i="47"/>
  <c r="O28" i="47"/>
  <c r="R28" i="48"/>
  <c r="L28" i="48"/>
  <c r="V28" i="48"/>
  <c r="P28" i="48"/>
  <c r="T28" i="48"/>
  <c r="N28" i="48"/>
  <c r="T28" i="47"/>
  <c r="N28" i="47"/>
  <c r="O28" i="48"/>
  <c r="U28" i="48"/>
  <c r="S28" i="9"/>
  <c r="M28" i="9"/>
  <c r="P27" i="9"/>
  <c r="V27" i="9"/>
  <c r="O27" i="9"/>
  <c r="U27" i="9"/>
  <c r="Q27" i="9"/>
  <c r="K27" i="9"/>
  <c r="R27" i="9"/>
  <c r="L27" i="9"/>
  <c r="T27" i="9"/>
  <c r="N27" i="9"/>
  <c r="N27" i="8"/>
  <c r="T27" i="8"/>
  <c r="O27" i="8"/>
  <c r="U27" i="8"/>
  <c r="V27" i="8"/>
  <c r="P27" i="8"/>
  <c r="M28" i="8"/>
  <c r="S28" i="8"/>
  <c r="R27" i="8"/>
  <c r="L27" i="8"/>
  <c r="K27" i="8"/>
  <c r="Q27" i="8"/>
  <c r="M41" i="48"/>
  <c r="S41" i="48"/>
  <c r="H24" i="11"/>
  <c r="I24" i="11"/>
  <c r="M24" i="11"/>
  <c r="K24" i="11"/>
  <c r="J24" i="11"/>
  <c r="L24" i="11"/>
  <c r="V26" i="40"/>
  <c r="P26" i="40"/>
  <c r="L26" i="40"/>
  <c r="R26" i="40"/>
  <c r="C26" i="11" s="1"/>
  <c r="K27" i="41"/>
  <c r="Q27" i="41"/>
  <c r="U26" i="41"/>
  <c r="O26" i="41"/>
  <c r="N26" i="41"/>
  <c r="T26" i="41"/>
  <c r="L27" i="41"/>
  <c r="R27" i="41"/>
  <c r="O26" i="40"/>
  <c r="U26" i="40"/>
  <c r="M27" i="41"/>
  <c r="S27" i="41"/>
  <c r="V27" i="41"/>
  <c r="P27" i="41"/>
  <c r="M28" i="40"/>
  <c r="S28" i="40"/>
  <c r="K26" i="40"/>
  <c r="Q26" i="40"/>
  <c r="N26" i="40"/>
  <c r="T26" i="40"/>
  <c r="M27" i="28"/>
  <c r="S27" i="28"/>
  <c r="O26" i="28"/>
  <c r="U26" i="28"/>
  <c r="F26" i="11" s="1"/>
  <c r="N26" i="28"/>
  <c r="T26" i="28"/>
  <c r="E26" i="11" s="1"/>
  <c r="K26" i="28"/>
  <c r="Q26" i="28"/>
  <c r="B26" i="11" s="1"/>
  <c r="P26" i="28"/>
  <c r="V26" i="28"/>
  <c r="G26" i="11" s="1"/>
  <c r="L27" i="28"/>
  <c r="R27" i="28"/>
  <c r="D27" i="11" l="1"/>
  <c r="P29" i="48"/>
  <c r="V29" i="48"/>
  <c r="S29" i="47"/>
  <c r="M29" i="47"/>
  <c r="K29" i="47"/>
  <c r="Q29" i="47"/>
  <c r="L29" i="47"/>
  <c r="R29" i="47"/>
  <c r="R29" i="48"/>
  <c r="L29" i="48"/>
  <c r="O29" i="48"/>
  <c r="U29" i="48"/>
  <c r="N29" i="47"/>
  <c r="T29" i="47"/>
  <c r="U29" i="47"/>
  <c r="O29" i="47"/>
  <c r="V29" i="47"/>
  <c r="P29" i="47"/>
  <c r="Q29" i="48"/>
  <c r="K29" i="48"/>
  <c r="T29" i="48"/>
  <c r="N29" i="48"/>
  <c r="Q28" i="9"/>
  <c r="K28" i="9"/>
  <c r="N28" i="9"/>
  <c r="T28" i="9"/>
  <c r="U28" i="9"/>
  <c r="O28" i="9"/>
  <c r="R28" i="9"/>
  <c r="L28" i="9"/>
  <c r="P28" i="9"/>
  <c r="V28" i="9"/>
  <c r="S29" i="9"/>
  <c r="M29" i="9"/>
  <c r="S29" i="8"/>
  <c r="M29" i="8"/>
  <c r="V28" i="8"/>
  <c r="P28" i="8"/>
  <c r="Q28" i="8"/>
  <c r="K28" i="8"/>
  <c r="U28" i="8"/>
  <c r="O28" i="8"/>
  <c r="R28" i="8"/>
  <c r="L28" i="8"/>
  <c r="N28" i="8"/>
  <c r="T28" i="8"/>
  <c r="M42" i="48"/>
  <c r="S42" i="48"/>
  <c r="L25" i="11"/>
  <c r="H25" i="11"/>
  <c r="M25" i="11"/>
  <c r="I25" i="11"/>
  <c r="J25" i="11"/>
  <c r="K25" i="11"/>
  <c r="U27" i="41"/>
  <c r="O27" i="41"/>
  <c r="N27" i="40"/>
  <c r="T27" i="40"/>
  <c r="M29" i="40"/>
  <c r="S29" i="40"/>
  <c r="M28" i="41"/>
  <c r="S28" i="41"/>
  <c r="R28" i="41"/>
  <c r="L28" i="41"/>
  <c r="L27" i="40"/>
  <c r="R27" i="40"/>
  <c r="C27" i="11" s="1"/>
  <c r="V28" i="41"/>
  <c r="P28" i="41"/>
  <c r="V27" i="40"/>
  <c r="P27" i="40"/>
  <c r="K27" i="40"/>
  <c r="Q27" i="40"/>
  <c r="O27" i="40"/>
  <c r="U27" i="40"/>
  <c r="N27" i="41"/>
  <c r="T27" i="41"/>
  <c r="E27" i="11" s="1"/>
  <c r="K28" i="41"/>
  <c r="Q28" i="41"/>
  <c r="L28" i="28"/>
  <c r="R28" i="28"/>
  <c r="Q27" i="28"/>
  <c r="B27" i="11" s="1"/>
  <c r="K27" i="28"/>
  <c r="U27" i="28"/>
  <c r="F27" i="11" s="1"/>
  <c r="O27" i="28"/>
  <c r="V27" i="28"/>
  <c r="G27" i="11" s="1"/>
  <c r="P27" i="28"/>
  <c r="N27" i="28"/>
  <c r="T27" i="28"/>
  <c r="M28" i="28"/>
  <c r="S28" i="28"/>
  <c r="D28" i="11" l="1"/>
  <c r="V30" i="48"/>
  <c r="P30" i="48"/>
  <c r="O30" i="47"/>
  <c r="U30" i="47"/>
  <c r="V30" i="47"/>
  <c r="P30" i="47"/>
  <c r="L30" i="48"/>
  <c r="R30" i="48"/>
  <c r="L30" i="47"/>
  <c r="R30" i="47"/>
  <c r="T30" i="48"/>
  <c r="N30" i="48"/>
  <c r="N30" i="47"/>
  <c r="T30" i="47"/>
  <c r="Q30" i="47"/>
  <c r="K30" i="47"/>
  <c r="K30" i="48"/>
  <c r="Q30" i="48"/>
  <c r="S30" i="47"/>
  <c r="M30" i="47"/>
  <c r="O30" i="48"/>
  <c r="U30" i="48"/>
  <c r="C28" i="11"/>
  <c r="R29" i="9"/>
  <c r="L29" i="9"/>
  <c r="O29" i="9"/>
  <c r="U29" i="9"/>
  <c r="M30" i="9"/>
  <c r="S30" i="9"/>
  <c r="T29" i="9"/>
  <c r="N29" i="9"/>
  <c r="Q29" i="9"/>
  <c r="K29" i="9"/>
  <c r="V29" i="9"/>
  <c r="P29" i="9"/>
  <c r="U29" i="8"/>
  <c r="O29" i="8"/>
  <c r="K29" i="8"/>
  <c r="Q29" i="8"/>
  <c r="P29" i="8"/>
  <c r="V29" i="8"/>
  <c r="N29" i="8"/>
  <c r="T29" i="8"/>
  <c r="L29" i="8"/>
  <c r="R29" i="8"/>
  <c r="S30" i="8"/>
  <c r="M30" i="8"/>
  <c r="S43" i="48"/>
  <c r="M43" i="48"/>
  <c r="M26" i="11"/>
  <c r="I26" i="11"/>
  <c r="J26" i="11"/>
  <c r="K26" i="11"/>
  <c r="L26" i="11"/>
  <c r="H26" i="11"/>
  <c r="U28" i="40"/>
  <c r="O28" i="40"/>
  <c r="N28" i="41"/>
  <c r="T28" i="41"/>
  <c r="K28" i="40"/>
  <c r="Q28" i="40"/>
  <c r="P29" i="41"/>
  <c r="V29" i="41"/>
  <c r="R29" i="41"/>
  <c r="L29" i="41"/>
  <c r="U28" i="41"/>
  <c r="O28" i="41"/>
  <c r="Q29" i="41"/>
  <c r="K29" i="41"/>
  <c r="V28" i="40"/>
  <c r="P28" i="40"/>
  <c r="S30" i="40"/>
  <c r="M30" i="40"/>
  <c r="L28" i="40"/>
  <c r="R28" i="40"/>
  <c r="S29" i="41"/>
  <c r="M29" i="41"/>
  <c r="T28" i="40"/>
  <c r="N28" i="40"/>
  <c r="V28" i="28"/>
  <c r="G28" i="11" s="1"/>
  <c r="P28" i="28"/>
  <c r="K28" i="28"/>
  <c r="Q28" i="28"/>
  <c r="B28" i="11" s="1"/>
  <c r="M29" i="28"/>
  <c r="S29" i="28"/>
  <c r="D29" i="11" s="1"/>
  <c r="U28" i="28"/>
  <c r="F28" i="11" s="1"/>
  <c r="O28" i="28"/>
  <c r="N28" i="28"/>
  <c r="T28" i="28"/>
  <c r="R29" i="28"/>
  <c r="L29" i="28"/>
  <c r="E28" i="11" l="1"/>
  <c r="K31" i="47"/>
  <c r="Q31" i="47"/>
  <c r="R31" i="48"/>
  <c r="L31" i="48"/>
  <c r="V31" i="47"/>
  <c r="P31" i="47"/>
  <c r="S31" i="47"/>
  <c r="M31" i="47"/>
  <c r="N31" i="48"/>
  <c r="T31" i="48"/>
  <c r="N31" i="47"/>
  <c r="T31" i="47"/>
  <c r="U31" i="47"/>
  <c r="O31" i="47"/>
  <c r="V31" i="48"/>
  <c r="P31" i="48"/>
  <c r="U31" i="48"/>
  <c r="O31" i="48"/>
  <c r="Q31" i="48"/>
  <c r="K31" i="48"/>
  <c r="L31" i="47"/>
  <c r="R31" i="47"/>
  <c r="T30" i="9"/>
  <c r="N30" i="9"/>
  <c r="M31" i="9"/>
  <c r="S31" i="9"/>
  <c r="P30" i="9"/>
  <c r="V30" i="9"/>
  <c r="U30" i="9"/>
  <c r="O30" i="9"/>
  <c r="K30" i="9"/>
  <c r="Q30" i="9"/>
  <c r="R30" i="9"/>
  <c r="L30" i="9"/>
  <c r="N30" i="8"/>
  <c r="T30" i="8"/>
  <c r="L30" i="8"/>
  <c r="R30" i="8"/>
  <c r="V30" i="8"/>
  <c r="P30" i="8"/>
  <c r="Q30" i="8"/>
  <c r="K30" i="8"/>
  <c r="S31" i="8"/>
  <c r="M31" i="8"/>
  <c r="U30" i="8"/>
  <c r="O30" i="8"/>
  <c r="M44" i="48"/>
  <c r="S44" i="48"/>
  <c r="K27" i="11"/>
  <c r="L27" i="11"/>
  <c r="M27" i="11"/>
  <c r="J27" i="11"/>
  <c r="H27" i="11"/>
  <c r="I27" i="11"/>
  <c r="M31" i="40"/>
  <c r="S31" i="40"/>
  <c r="Q30" i="41"/>
  <c r="K30" i="41"/>
  <c r="V30" i="41"/>
  <c r="P30" i="41"/>
  <c r="N29" i="41"/>
  <c r="T29" i="41"/>
  <c r="N29" i="40"/>
  <c r="T29" i="40"/>
  <c r="R29" i="40"/>
  <c r="C29" i="11" s="1"/>
  <c r="L29" i="40"/>
  <c r="V29" i="40"/>
  <c r="P29" i="40"/>
  <c r="L30" i="41"/>
  <c r="R30" i="41"/>
  <c r="U29" i="40"/>
  <c r="O29" i="40"/>
  <c r="M30" i="41"/>
  <c r="S30" i="41"/>
  <c r="O29" i="41"/>
  <c r="U29" i="41"/>
  <c r="K29" i="40"/>
  <c r="Q29" i="40"/>
  <c r="K29" i="28"/>
  <c r="Q29" i="28"/>
  <c r="B29" i="11" s="1"/>
  <c r="R30" i="28"/>
  <c r="L30" i="28"/>
  <c r="U29" i="28"/>
  <c r="O29" i="28"/>
  <c r="P29" i="28"/>
  <c r="V29" i="28"/>
  <c r="G29" i="11" s="1"/>
  <c r="N29" i="28"/>
  <c r="T29" i="28"/>
  <c r="E29" i="11" s="1"/>
  <c r="S30" i="28"/>
  <c r="D30" i="11" s="1"/>
  <c r="M30" i="28"/>
  <c r="F29" i="11" l="1"/>
  <c r="P32" i="48"/>
  <c r="V32" i="48"/>
  <c r="M32" i="47"/>
  <c r="S32" i="47"/>
  <c r="O32" i="47"/>
  <c r="U32" i="47"/>
  <c r="P32" i="47"/>
  <c r="V32" i="47"/>
  <c r="R32" i="47"/>
  <c r="L32" i="47"/>
  <c r="Q32" i="48"/>
  <c r="K32" i="48"/>
  <c r="R32" i="48"/>
  <c r="L32" i="48"/>
  <c r="O32" i="48"/>
  <c r="U32" i="48"/>
  <c r="N32" i="47"/>
  <c r="T32" i="47"/>
  <c r="T32" i="48"/>
  <c r="N32" i="48"/>
  <c r="K32" i="47"/>
  <c r="Q32" i="47"/>
  <c r="V31" i="9"/>
  <c r="P31" i="9"/>
  <c r="M32" i="9"/>
  <c r="S32" i="9"/>
  <c r="L31" i="9"/>
  <c r="R31" i="9"/>
  <c r="K31" i="9"/>
  <c r="Q31" i="9"/>
  <c r="T31" i="9"/>
  <c r="N31" i="9"/>
  <c r="O31" i="9"/>
  <c r="U31" i="9"/>
  <c r="K31" i="8"/>
  <c r="Q31" i="8"/>
  <c r="P31" i="8"/>
  <c r="V31" i="8"/>
  <c r="R31" i="8"/>
  <c r="L31" i="8"/>
  <c r="M32" i="8"/>
  <c r="S32" i="8"/>
  <c r="U31" i="8"/>
  <c r="O31" i="8"/>
  <c r="N31" i="8"/>
  <c r="T31" i="8"/>
  <c r="M45" i="48"/>
  <c r="S45" i="48"/>
  <c r="L28" i="11"/>
  <c r="I28" i="11"/>
  <c r="J28" i="11"/>
  <c r="K28" i="11"/>
  <c r="M28" i="11"/>
  <c r="H28" i="11"/>
  <c r="P30" i="40"/>
  <c r="V30" i="40"/>
  <c r="T30" i="41"/>
  <c r="N30" i="41"/>
  <c r="V31" i="41"/>
  <c r="P31" i="41"/>
  <c r="K30" i="40"/>
  <c r="Q30" i="40"/>
  <c r="M31" i="41"/>
  <c r="S31" i="41"/>
  <c r="L30" i="40"/>
  <c r="R30" i="40"/>
  <c r="C30" i="11" s="1"/>
  <c r="T30" i="40"/>
  <c r="N30" i="40"/>
  <c r="O30" i="41"/>
  <c r="U30" i="41"/>
  <c r="U30" i="40"/>
  <c r="O30" i="40"/>
  <c r="R31" i="41"/>
  <c r="L31" i="41"/>
  <c r="Q31" i="41"/>
  <c r="K31" i="41"/>
  <c r="M32" i="40"/>
  <c r="S32" i="40"/>
  <c r="R31" i="28"/>
  <c r="L31" i="28"/>
  <c r="P30" i="28"/>
  <c r="V30" i="28"/>
  <c r="G30" i="11" s="1"/>
  <c r="O30" i="28"/>
  <c r="U30" i="28"/>
  <c r="F30" i="11" s="1"/>
  <c r="S31" i="28"/>
  <c r="D31" i="11" s="1"/>
  <c r="M31" i="28"/>
  <c r="N30" i="28"/>
  <c r="T30" i="28"/>
  <c r="E30" i="11" s="1"/>
  <c r="K30" i="28"/>
  <c r="Q30" i="28"/>
  <c r="B30" i="11" s="1"/>
  <c r="O33" i="48" l="1"/>
  <c r="U33" i="48"/>
  <c r="V33" i="47"/>
  <c r="P33" i="47"/>
  <c r="K33" i="47"/>
  <c r="Q33" i="47"/>
  <c r="O33" i="47"/>
  <c r="U33" i="47"/>
  <c r="L33" i="48"/>
  <c r="R33" i="48"/>
  <c r="T33" i="48"/>
  <c r="N33" i="48"/>
  <c r="K33" i="48"/>
  <c r="Q33" i="48"/>
  <c r="M33" i="47"/>
  <c r="S33" i="47"/>
  <c r="R33" i="47"/>
  <c r="L33" i="47"/>
  <c r="N33" i="47"/>
  <c r="T33" i="47"/>
  <c r="V33" i="48"/>
  <c r="P33" i="48"/>
  <c r="K32" i="9"/>
  <c r="Q32" i="9"/>
  <c r="R32" i="9"/>
  <c r="L32" i="9"/>
  <c r="U32" i="9"/>
  <c r="O32" i="9"/>
  <c r="T32" i="9"/>
  <c r="N32" i="9"/>
  <c r="S33" i="9"/>
  <c r="M33" i="9"/>
  <c r="P32" i="9"/>
  <c r="V32" i="9"/>
  <c r="S33" i="8"/>
  <c r="M33" i="8"/>
  <c r="R32" i="8"/>
  <c r="L32" i="8"/>
  <c r="N32" i="8"/>
  <c r="T32" i="8"/>
  <c r="V32" i="8"/>
  <c r="P32" i="8"/>
  <c r="U32" i="8"/>
  <c r="O32" i="8"/>
  <c r="K32" i="8"/>
  <c r="Q32" i="8"/>
  <c r="M46" i="48"/>
  <c r="S46" i="48"/>
  <c r="K29" i="11"/>
  <c r="H29" i="11"/>
  <c r="J29" i="11"/>
  <c r="M29" i="11"/>
  <c r="I29" i="11"/>
  <c r="L29" i="11"/>
  <c r="M33" i="40"/>
  <c r="S33" i="40"/>
  <c r="O31" i="40"/>
  <c r="U31" i="40"/>
  <c r="L31" i="40"/>
  <c r="R31" i="40"/>
  <c r="C31" i="11" s="1"/>
  <c r="K31" i="40"/>
  <c r="Q31" i="40"/>
  <c r="T31" i="40"/>
  <c r="N31" i="40"/>
  <c r="P32" i="41"/>
  <c r="V32" i="41"/>
  <c r="N31" i="41"/>
  <c r="T31" i="41"/>
  <c r="O31" i="41"/>
  <c r="U31" i="41"/>
  <c r="K32" i="41"/>
  <c r="Q32" i="41"/>
  <c r="L32" i="41"/>
  <c r="R32" i="41"/>
  <c r="M32" i="41"/>
  <c r="S32" i="41"/>
  <c r="V31" i="40"/>
  <c r="P31" i="40"/>
  <c r="S32" i="28"/>
  <c r="M32" i="28"/>
  <c r="K31" i="28"/>
  <c r="Q31" i="28"/>
  <c r="B31" i="11" s="1"/>
  <c r="V31" i="28"/>
  <c r="P31" i="28"/>
  <c r="L32" i="28"/>
  <c r="R32" i="28"/>
  <c r="T31" i="28"/>
  <c r="N31" i="28"/>
  <c r="O31" i="28"/>
  <c r="U31" i="28"/>
  <c r="F31" i="11" s="1"/>
  <c r="G31" i="11" l="1"/>
  <c r="O34" i="47"/>
  <c r="U34" i="47"/>
  <c r="P34" i="48"/>
  <c r="V34" i="48"/>
  <c r="D32" i="11"/>
  <c r="K34" i="48"/>
  <c r="Q34" i="48"/>
  <c r="K34" i="47"/>
  <c r="Q34" i="47"/>
  <c r="M34" i="47"/>
  <c r="S34" i="47"/>
  <c r="N34" i="48"/>
  <c r="T34" i="48"/>
  <c r="P34" i="47"/>
  <c r="V34" i="47"/>
  <c r="R34" i="48"/>
  <c r="L34" i="48"/>
  <c r="U34" i="48"/>
  <c r="O34" i="48"/>
  <c r="E31" i="11"/>
  <c r="T34" i="47"/>
  <c r="N34" i="47"/>
  <c r="L34" i="47"/>
  <c r="R34" i="47"/>
  <c r="T33" i="9"/>
  <c r="N33" i="9"/>
  <c r="U33" i="9"/>
  <c r="O33" i="9"/>
  <c r="P33" i="9"/>
  <c r="V33" i="9"/>
  <c r="R33" i="9"/>
  <c r="L33" i="9"/>
  <c r="M34" i="9"/>
  <c r="S34" i="9"/>
  <c r="Q33" i="9"/>
  <c r="K33" i="9"/>
  <c r="M34" i="8"/>
  <c r="S34" i="8"/>
  <c r="P33" i="8"/>
  <c r="V33" i="8"/>
  <c r="N33" i="8"/>
  <c r="T33" i="8"/>
  <c r="O33" i="8"/>
  <c r="U33" i="8"/>
  <c r="R33" i="8"/>
  <c r="L33" i="8"/>
  <c r="Q33" i="8"/>
  <c r="K33" i="8"/>
  <c r="M47" i="48"/>
  <c r="S47" i="48"/>
  <c r="I30" i="11"/>
  <c r="H30" i="11"/>
  <c r="J30" i="11"/>
  <c r="K30" i="11"/>
  <c r="L30" i="11"/>
  <c r="M30" i="11"/>
  <c r="V32" i="40"/>
  <c r="P32" i="40"/>
  <c r="L33" i="41"/>
  <c r="R33" i="41"/>
  <c r="S33" i="41"/>
  <c r="M33" i="41"/>
  <c r="O32" i="41"/>
  <c r="U32" i="41"/>
  <c r="P33" i="41"/>
  <c r="V33" i="41"/>
  <c r="T32" i="40"/>
  <c r="N32" i="40"/>
  <c r="K32" i="40"/>
  <c r="Q32" i="40"/>
  <c r="U32" i="40"/>
  <c r="O32" i="40"/>
  <c r="K33" i="41"/>
  <c r="Q33" i="41"/>
  <c r="T32" i="41"/>
  <c r="N32" i="41"/>
  <c r="L32" i="40"/>
  <c r="R32" i="40"/>
  <c r="C32" i="11" s="1"/>
  <c r="M34" i="40"/>
  <c r="S34" i="40"/>
  <c r="U32" i="28"/>
  <c r="O32" i="28"/>
  <c r="L33" i="28"/>
  <c r="R33" i="28"/>
  <c r="Q32" i="28"/>
  <c r="B32" i="11" s="1"/>
  <c r="K32" i="28"/>
  <c r="T32" i="28"/>
  <c r="E32" i="11" s="1"/>
  <c r="N32" i="28"/>
  <c r="P32" i="28"/>
  <c r="V32" i="28"/>
  <c r="G32" i="11" s="1"/>
  <c r="M33" i="28"/>
  <c r="S33" i="28"/>
  <c r="D33" i="11" s="1"/>
  <c r="F32" i="11" l="1"/>
  <c r="K35" i="47"/>
  <c r="Q35" i="47"/>
  <c r="R35" i="47"/>
  <c r="L35" i="47"/>
  <c r="T35" i="47"/>
  <c r="N35" i="47"/>
  <c r="V35" i="47"/>
  <c r="P35" i="47"/>
  <c r="Q35" i="48"/>
  <c r="K35" i="48"/>
  <c r="N35" i="48"/>
  <c r="T35" i="48"/>
  <c r="O35" i="48"/>
  <c r="U35" i="48"/>
  <c r="P35" i="48"/>
  <c r="V35" i="48"/>
  <c r="S35" i="47"/>
  <c r="M35" i="47"/>
  <c r="R35" i="48"/>
  <c r="L35" i="48"/>
  <c r="O35" i="47"/>
  <c r="U35" i="47"/>
  <c r="L34" i="9"/>
  <c r="R34" i="9"/>
  <c r="K34" i="9"/>
  <c r="Q34" i="9"/>
  <c r="P34" i="9"/>
  <c r="V34" i="9"/>
  <c r="O34" i="9"/>
  <c r="U34" i="9"/>
  <c r="N34" i="9"/>
  <c r="T34" i="9"/>
  <c r="M35" i="9"/>
  <c r="S35" i="9"/>
  <c r="U34" i="8"/>
  <c r="O34" i="8"/>
  <c r="N34" i="8"/>
  <c r="T34" i="8"/>
  <c r="K34" i="8"/>
  <c r="Q34" i="8"/>
  <c r="V34" i="8"/>
  <c r="P34" i="8"/>
  <c r="R34" i="8"/>
  <c r="L34" i="8"/>
  <c r="S35" i="8"/>
  <c r="M35" i="8"/>
  <c r="S48" i="48"/>
  <c r="M48" i="48"/>
  <c r="H31" i="11"/>
  <c r="J31" i="11"/>
  <c r="M31" i="11"/>
  <c r="K31" i="11"/>
  <c r="I31" i="11"/>
  <c r="L31" i="11"/>
  <c r="M35" i="40"/>
  <c r="S35" i="40"/>
  <c r="Q34" i="41"/>
  <c r="K34" i="41"/>
  <c r="K33" i="40"/>
  <c r="Q33" i="40"/>
  <c r="O33" i="41"/>
  <c r="U33" i="41"/>
  <c r="R33" i="40"/>
  <c r="C33" i="11" s="1"/>
  <c r="L33" i="40"/>
  <c r="T33" i="41"/>
  <c r="N33" i="41"/>
  <c r="U33" i="40"/>
  <c r="O33" i="40"/>
  <c r="N33" i="40"/>
  <c r="T33" i="40"/>
  <c r="M34" i="41"/>
  <c r="S34" i="41"/>
  <c r="R34" i="41"/>
  <c r="L34" i="41"/>
  <c r="V34" i="41"/>
  <c r="P34" i="41"/>
  <c r="V33" i="40"/>
  <c r="P33" i="40"/>
  <c r="T33" i="28"/>
  <c r="E33" i="11" s="1"/>
  <c r="N33" i="28"/>
  <c r="L34" i="28"/>
  <c r="R34" i="28"/>
  <c r="K33" i="28"/>
  <c r="Q33" i="28"/>
  <c r="B33" i="11" s="1"/>
  <c r="O33" i="28"/>
  <c r="U33" i="28"/>
  <c r="M34" i="28"/>
  <c r="S34" i="28"/>
  <c r="D34" i="11" s="1"/>
  <c r="P33" i="28"/>
  <c r="V33" i="28"/>
  <c r="G33" i="11" s="1"/>
  <c r="P36" i="48" l="1"/>
  <c r="V36" i="48"/>
  <c r="N36" i="47"/>
  <c r="T36" i="47"/>
  <c r="O36" i="47"/>
  <c r="U36" i="47"/>
  <c r="U36" i="48"/>
  <c r="O36" i="48"/>
  <c r="R36" i="48"/>
  <c r="L36" i="48"/>
  <c r="R36" i="47"/>
  <c r="L36" i="47"/>
  <c r="T36" i="48"/>
  <c r="N36" i="48"/>
  <c r="F33" i="11"/>
  <c r="S36" i="47"/>
  <c r="M36" i="47"/>
  <c r="K36" i="48"/>
  <c r="Q36" i="48"/>
  <c r="K36" i="47"/>
  <c r="Q36" i="47"/>
  <c r="V36" i="47"/>
  <c r="P36" i="47"/>
  <c r="U35" i="9"/>
  <c r="O35" i="9"/>
  <c r="P35" i="9"/>
  <c r="V35" i="9"/>
  <c r="M36" i="9"/>
  <c r="S36" i="9"/>
  <c r="K35" i="9"/>
  <c r="Q35" i="9"/>
  <c r="T35" i="9"/>
  <c r="N35" i="9"/>
  <c r="R35" i="9"/>
  <c r="L35" i="9"/>
  <c r="K35" i="8"/>
  <c r="Q35" i="8"/>
  <c r="N35" i="8"/>
  <c r="T35" i="8"/>
  <c r="P35" i="8"/>
  <c r="V35" i="8"/>
  <c r="M36" i="8"/>
  <c r="S36" i="8"/>
  <c r="R35" i="8"/>
  <c r="L35" i="8"/>
  <c r="O35" i="8"/>
  <c r="U35" i="8"/>
  <c r="M49" i="48"/>
  <c r="S49" i="48"/>
  <c r="I32" i="11"/>
  <c r="L32" i="11"/>
  <c r="H32" i="11"/>
  <c r="J32" i="11"/>
  <c r="M32" i="11"/>
  <c r="K32" i="11"/>
  <c r="P34" i="40"/>
  <c r="V34" i="40"/>
  <c r="L35" i="41"/>
  <c r="R35" i="41"/>
  <c r="N34" i="41"/>
  <c r="T34" i="41"/>
  <c r="K35" i="41"/>
  <c r="Q35" i="41"/>
  <c r="N34" i="40"/>
  <c r="T34" i="40"/>
  <c r="O34" i="41"/>
  <c r="U34" i="41"/>
  <c r="V35" i="41"/>
  <c r="P35" i="41"/>
  <c r="O34" i="40"/>
  <c r="U34" i="40"/>
  <c r="L34" i="40"/>
  <c r="R34" i="40"/>
  <c r="C34" i="11" s="1"/>
  <c r="M35" i="41"/>
  <c r="S35" i="41"/>
  <c r="K34" i="40"/>
  <c r="Q34" i="40"/>
  <c r="M36" i="40"/>
  <c r="S36" i="40"/>
  <c r="P34" i="28"/>
  <c r="V34" i="28"/>
  <c r="G34" i="11" s="1"/>
  <c r="U34" i="28"/>
  <c r="O34" i="28"/>
  <c r="R35" i="28"/>
  <c r="L35" i="28"/>
  <c r="N34" i="28"/>
  <c r="T34" i="28"/>
  <c r="E34" i="11" s="1"/>
  <c r="S35" i="28"/>
  <c r="D35" i="11" s="1"/>
  <c r="M35" i="28"/>
  <c r="K34" i="28"/>
  <c r="Q34" i="28"/>
  <c r="B34" i="11" l="1"/>
  <c r="F34" i="11"/>
  <c r="U37" i="48"/>
  <c r="O37" i="48"/>
  <c r="P37" i="47"/>
  <c r="V37" i="47"/>
  <c r="U37" i="47"/>
  <c r="O37" i="47"/>
  <c r="T37" i="48"/>
  <c r="N37" i="48"/>
  <c r="K37" i="47"/>
  <c r="Q37" i="47"/>
  <c r="L37" i="47"/>
  <c r="R37" i="47"/>
  <c r="T37" i="47"/>
  <c r="N37" i="47"/>
  <c r="Q37" i="48"/>
  <c r="K37" i="48"/>
  <c r="L37" i="48"/>
  <c r="R37" i="48"/>
  <c r="M37" i="47"/>
  <c r="S37" i="47"/>
  <c r="V37" i="48"/>
  <c r="P37" i="48"/>
  <c r="K36" i="9"/>
  <c r="Q36" i="9"/>
  <c r="R36" i="9"/>
  <c r="L36" i="9"/>
  <c r="V36" i="9"/>
  <c r="P36" i="9"/>
  <c r="S37" i="9"/>
  <c r="M37" i="9"/>
  <c r="N36" i="9"/>
  <c r="T36" i="9"/>
  <c r="U36" i="9"/>
  <c r="O36" i="9"/>
  <c r="M37" i="8"/>
  <c r="S37" i="8"/>
  <c r="V36" i="8"/>
  <c r="P36" i="8"/>
  <c r="O36" i="8"/>
  <c r="U36" i="8"/>
  <c r="N36" i="8"/>
  <c r="T36" i="8"/>
  <c r="R36" i="8"/>
  <c r="L36" i="8"/>
  <c r="K36" i="8"/>
  <c r="Q36" i="8"/>
  <c r="M50" i="48"/>
  <c r="S50" i="48"/>
  <c r="M33" i="11"/>
  <c r="I33" i="11"/>
  <c r="K33" i="11"/>
  <c r="J33" i="11"/>
  <c r="H33" i="11"/>
  <c r="L33" i="11"/>
  <c r="P36" i="41"/>
  <c r="V36" i="41"/>
  <c r="K36" i="41"/>
  <c r="Q36" i="41"/>
  <c r="S37" i="40"/>
  <c r="M37" i="40"/>
  <c r="M36" i="41"/>
  <c r="S36" i="41"/>
  <c r="L35" i="40"/>
  <c r="R35" i="40"/>
  <c r="C35" i="11" s="1"/>
  <c r="N35" i="40"/>
  <c r="T35" i="40"/>
  <c r="R36" i="41"/>
  <c r="L36" i="41"/>
  <c r="K35" i="40"/>
  <c r="Q35" i="40"/>
  <c r="N35" i="41"/>
  <c r="T35" i="41"/>
  <c r="O35" i="40"/>
  <c r="U35" i="40"/>
  <c r="O35" i="41"/>
  <c r="U35" i="41"/>
  <c r="P35" i="40"/>
  <c r="V35" i="40"/>
  <c r="O35" i="28"/>
  <c r="U35" i="28"/>
  <c r="F35" i="11" s="1"/>
  <c r="K35" i="28"/>
  <c r="Q35" i="28"/>
  <c r="N35" i="28"/>
  <c r="T35" i="28"/>
  <c r="M36" i="28"/>
  <c r="S36" i="28"/>
  <c r="D36" i="11" s="1"/>
  <c r="L36" i="28"/>
  <c r="R36" i="28"/>
  <c r="P35" i="28"/>
  <c r="V35" i="28"/>
  <c r="G35" i="11" s="1"/>
  <c r="E35" i="11" l="1"/>
  <c r="B35" i="11"/>
  <c r="Q38" i="48"/>
  <c r="K38" i="48"/>
  <c r="T38" i="48"/>
  <c r="N38" i="48"/>
  <c r="P38" i="48"/>
  <c r="V38" i="48"/>
  <c r="T38" i="47"/>
  <c r="N38" i="47"/>
  <c r="U38" i="47"/>
  <c r="O38" i="47"/>
  <c r="S38" i="47"/>
  <c r="M38" i="47"/>
  <c r="R38" i="47"/>
  <c r="L38" i="47"/>
  <c r="V38" i="47"/>
  <c r="P38" i="47"/>
  <c r="O38" i="48"/>
  <c r="U38" i="48"/>
  <c r="L38" i="48"/>
  <c r="R38" i="48"/>
  <c r="K38" i="47"/>
  <c r="Q38" i="47"/>
  <c r="V37" i="9"/>
  <c r="P37" i="9"/>
  <c r="U37" i="9"/>
  <c r="O37" i="9"/>
  <c r="S38" i="9"/>
  <c r="M38" i="9"/>
  <c r="Q37" i="9"/>
  <c r="K37" i="9"/>
  <c r="L37" i="9"/>
  <c r="R37" i="9"/>
  <c r="T37" i="9"/>
  <c r="N37" i="9"/>
  <c r="N37" i="8"/>
  <c r="T37" i="8"/>
  <c r="O37" i="8"/>
  <c r="U37" i="8"/>
  <c r="V37" i="8"/>
  <c r="P37" i="8"/>
  <c r="M38" i="8"/>
  <c r="S38" i="8"/>
  <c r="K37" i="8"/>
  <c r="Q37" i="8"/>
  <c r="R37" i="8"/>
  <c r="L37" i="8"/>
  <c r="S51" i="48"/>
  <c r="M51" i="48"/>
  <c r="L34" i="11"/>
  <c r="H34" i="11"/>
  <c r="I34" i="11"/>
  <c r="K34" i="11"/>
  <c r="M34" i="11"/>
  <c r="J34" i="11"/>
  <c r="P36" i="40"/>
  <c r="V36" i="40"/>
  <c r="O36" i="40"/>
  <c r="U36" i="40"/>
  <c r="L36" i="40"/>
  <c r="R36" i="40"/>
  <c r="C36" i="11" s="1"/>
  <c r="S38" i="40"/>
  <c r="M38" i="40"/>
  <c r="K37" i="41"/>
  <c r="Q37" i="41"/>
  <c r="N36" i="41"/>
  <c r="T36" i="41"/>
  <c r="R37" i="41"/>
  <c r="L37" i="41"/>
  <c r="O36" i="41"/>
  <c r="U36" i="41"/>
  <c r="K36" i="40"/>
  <c r="Q36" i="40"/>
  <c r="N36" i="40"/>
  <c r="T36" i="40"/>
  <c r="M37" i="41"/>
  <c r="S37" i="41"/>
  <c r="P37" i="41"/>
  <c r="V37" i="41"/>
  <c r="V36" i="28"/>
  <c r="P36" i="28"/>
  <c r="S37" i="28"/>
  <c r="M37" i="28"/>
  <c r="K36" i="28"/>
  <c r="Q36" i="28"/>
  <c r="B36" i="11" s="1"/>
  <c r="L37" i="28"/>
  <c r="R37" i="28"/>
  <c r="N36" i="28"/>
  <c r="T36" i="28"/>
  <c r="E36" i="11" s="1"/>
  <c r="O36" i="28"/>
  <c r="U36" i="28"/>
  <c r="F36" i="11" l="1"/>
  <c r="G36" i="11"/>
  <c r="O39" i="47"/>
  <c r="U39" i="47"/>
  <c r="V39" i="47"/>
  <c r="P39" i="47"/>
  <c r="N39" i="47"/>
  <c r="T39" i="47"/>
  <c r="D37" i="11"/>
  <c r="K39" i="48"/>
  <c r="Q39" i="48"/>
  <c r="U39" i="48"/>
  <c r="O39" i="48"/>
  <c r="K39" i="47"/>
  <c r="Q39" i="47"/>
  <c r="S39" i="47"/>
  <c r="M39" i="47"/>
  <c r="T39" i="48"/>
  <c r="N39" i="48"/>
  <c r="R39" i="47"/>
  <c r="L39" i="47"/>
  <c r="P39" i="48"/>
  <c r="V39" i="48"/>
  <c r="L39" i="48"/>
  <c r="R39" i="48"/>
  <c r="N38" i="9"/>
  <c r="T38" i="9"/>
  <c r="O38" i="9"/>
  <c r="U38" i="9"/>
  <c r="S39" i="9"/>
  <c r="M39" i="9"/>
  <c r="P38" i="9"/>
  <c r="V38" i="9"/>
  <c r="L38" i="9"/>
  <c r="R38" i="9"/>
  <c r="K38" i="9"/>
  <c r="Q38" i="9"/>
  <c r="S39" i="8"/>
  <c r="M39" i="8"/>
  <c r="V38" i="8"/>
  <c r="P38" i="8"/>
  <c r="L38" i="8"/>
  <c r="R38" i="8"/>
  <c r="O38" i="8"/>
  <c r="U38" i="8"/>
  <c r="Q38" i="8"/>
  <c r="K38" i="8"/>
  <c r="N38" i="8"/>
  <c r="T38" i="8"/>
  <c r="M52" i="48"/>
  <c r="S52" i="48"/>
  <c r="L35" i="11"/>
  <c r="M35" i="11"/>
  <c r="J35" i="11"/>
  <c r="K35" i="11"/>
  <c r="I35" i="11"/>
  <c r="H35" i="11"/>
  <c r="N37" i="41"/>
  <c r="T37" i="41"/>
  <c r="S39" i="40"/>
  <c r="M39" i="40"/>
  <c r="V38" i="41"/>
  <c r="P38" i="41"/>
  <c r="T37" i="40"/>
  <c r="N37" i="40"/>
  <c r="U37" i="41"/>
  <c r="O37" i="41"/>
  <c r="O37" i="40"/>
  <c r="U37" i="40"/>
  <c r="M38" i="41"/>
  <c r="S38" i="41"/>
  <c r="Q37" i="40"/>
  <c r="K37" i="40"/>
  <c r="L38" i="41"/>
  <c r="R38" i="41"/>
  <c r="K38" i="41"/>
  <c r="Q38" i="41"/>
  <c r="L37" i="40"/>
  <c r="R37" i="40"/>
  <c r="C37" i="11" s="1"/>
  <c r="P37" i="40"/>
  <c r="V37" i="40"/>
  <c r="M38" i="28"/>
  <c r="S38" i="28"/>
  <c r="D38" i="11" s="1"/>
  <c r="O37" i="28"/>
  <c r="U37" i="28"/>
  <c r="F37" i="11" s="1"/>
  <c r="L38" i="28"/>
  <c r="R38" i="28"/>
  <c r="P37" i="28"/>
  <c r="V37" i="28"/>
  <c r="G37" i="11" s="1"/>
  <c r="N37" i="28"/>
  <c r="T37" i="28"/>
  <c r="E37" i="11" s="1"/>
  <c r="K37" i="28"/>
  <c r="Q37" i="28"/>
  <c r="B37" i="11" s="1"/>
  <c r="T40" i="48" l="1"/>
  <c r="N40" i="48"/>
  <c r="O40" i="47"/>
  <c r="U40" i="47"/>
  <c r="K40" i="48"/>
  <c r="Q40" i="48"/>
  <c r="S40" i="47"/>
  <c r="M40" i="47"/>
  <c r="N40" i="47"/>
  <c r="T40" i="47"/>
  <c r="V40" i="48"/>
  <c r="P40" i="48"/>
  <c r="Q40" i="47"/>
  <c r="K40" i="47"/>
  <c r="P40" i="47"/>
  <c r="V40" i="47"/>
  <c r="L40" i="48"/>
  <c r="R40" i="48"/>
  <c r="R40" i="47"/>
  <c r="L40" i="47"/>
  <c r="O40" i="48"/>
  <c r="U40" i="48"/>
  <c r="D39" i="11"/>
  <c r="S40" i="9"/>
  <c r="M40" i="9"/>
  <c r="V39" i="9"/>
  <c r="P39" i="9"/>
  <c r="K39" i="9"/>
  <c r="Q39" i="9"/>
  <c r="U39" i="9"/>
  <c r="O39" i="9"/>
  <c r="L39" i="9"/>
  <c r="R39" i="9"/>
  <c r="T39" i="9"/>
  <c r="N39" i="9"/>
  <c r="O39" i="8"/>
  <c r="U39" i="8"/>
  <c r="L39" i="8"/>
  <c r="R39" i="8"/>
  <c r="V39" i="8"/>
  <c r="P39" i="8"/>
  <c r="N39" i="8"/>
  <c r="T39" i="8"/>
  <c r="K39" i="8"/>
  <c r="Q39" i="8"/>
  <c r="M40" i="8"/>
  <c r="S40" i="8"/>
  <c r="M53" i="48"/>
  <c r="S53" i="48"/>
  <c r="K36" i="11"/>
  <c r="J36" i="11"/>
  <c r="H36" i="11"/>
  <c r="M36" i="11"/>
  <c r="L36" i="11"/>
  <c r="I36" i="11"/>
  <c r="P38" i="40"/>
  <c r="V38" i="40"/>
  <c r="K39" i="41"/>
  <c r="Q39" i="41"/>
  <c r="U38" i="41"/>
  <c r="O38" i="41"/>
  <c r="P39" i="41"/>
  <c r="V39" i="41"/>
  <c r="L39" i="41"/>
  <c r="R39" i="41"/>
  <c r="T38" i="40"/>
  <c r="N38" i="40"/>
  <c r="L38" i="40"/>
  <c r="R38" i="40"/>
  <c r="C38" i="11" s="1"/>
  <c r="M39" i="41"/>
  <c r="S39" i="41"/>
  <c r="U38" i="40"/>
  <c r="O38" i="40"/>
  <c r="T38" i="41"/>
  <c r="N38" i="41"/>
  <c r="K38" i="40"/>
  <c r="Q38" i="40"/>
  <c r="M40" i="40"/>
  <c r="S40" i="40"/>
  <c r="K38" i="28"/>
  <c r="Q38" i="28"/>
  <c r="P38" i="28"/>
  <c r="V38" i="28"/>
  <c r="G38" i="11" s="1"/>
  <c r="U38" i="28"/>
  <c r="F38" i="11" s="1"/>
  <c r="O38" i="28"/>
  <c r="N38" i="28"/>
  <c r="T38" i="28"/>
  <c r="E38" i="11" s="1"/>
  <c r="R39" i="28"/>
  <c r="L39" i="28"/>
  <c r="S39" i="28"/>
  <c r="M39" i="28"/>
  <c r="K41" i="47" l="1"/>
  <c r="Q41" i="47"/>
  <c r="N41" i="48"/>
  <c r="T41" i="48"/>
  <c r="B38" i="11"/>
  <c r="M41" i="47"/>
  <c r="S41" i="47"/>
  <c r="R41" i="48"/>
  <c r="L41" i="48"/>
  <c r="N41" i="47"/>
  <c r="T41" i="47"/>
  <c r="V41" i="47"/>
  <c r="P41" i="47"/>
  <c r="L41" i="47"/>
  <c r="R41" i="47"/>
  <c r="P41" i="48"/>
  <c r="V41" i="48"/>
  <c r="U41" i="48"/>
  <c r="O41" i="48"/>
  <c r="K41" i="48"/>
  <c r="Q41" i="48"/>
  <c r="U41" i="47"/>
  <c r="O41" i="47"/>
  <c r="C39" i="11"/>
  <c r="O40" i="9"/>
  <c r="U40" i="9"/>
  <c r="P40" i="9"/>
  <c r="V40" i="9"/>
  <c r="N40" i="9"/>
  <c r="T40" i="9"/>
  <c r="L40" i="9"/>
  <c r="R40" i="9"/>
  <c r="K40" i="9"/>
  <c r="Q40" i="9"/>
  <c r="M41" i="9"/>
  <c r="S41" i="9"/>
  <c r="N40" i="8"/>
  <c r="T40" i="8"/>
  <c r="K40" i="8"/>
  <c r="Q40" i="8"/>
  <c r="O40" i="8"/>
  <c r="U40" i="8"/>
  <c r="P40" i="8"/>
  <c r="V40" i="8"/>
  <c r="S41" i="8"/>
  <c r="M41" i="8"/>
  <c r="L40" i="8"/>
  <c r="R40" i="8"/>
  <c r="M54" i="48"/>
  <c r="S54" i="48"/>
  <c r="K37" i="11"/>
  <c r="M37" i="11"/>
  <c r="I37" i="11"/>
  <c r="J37" i="11"/>
  <c r="L37" i="11"/>
  <c r="H37" i="11"/>
  <c r="M41" i="40"/>
  <c r="S41" i="40"/>
  <c r="L39" i="40"/>
  <c r="R39" i="40"/>
  <c r="P40" i="41"/>
  <c r="V40" i="41"/>
  <c r="Q39" i="40"/>
  <c r="K39" i="40"/>
  <c r="L40" i="41"/>
  <c r="R40" i="41"/>
  <c r="O39" i="41"/>
  <c r="U39" i="41"/>
  <c r="K40" i="41"/>
  <c r="Q40" i="41"/>
  <c r="N39" i="41"/>
  <c r="T39" i="41"/>
  <c r="M40" i="41"/>
  <c r="S40" i="41"/>
  <c r="N39" i="40"/>
  <c r="T39" i="40"/>
  <c r="U39" i="40"/>
  <c r="O39" i="40"/>
  <c r="V39" i="40"/>
  <c r="P39" i="40"/>
  <c r="S40" i="28"/>
  <c r="D40" i="11" s="1"/>
  <c r="M40" i="28"/>
  <c r="N39" i="28"/>
  <c r="T39" i="28"/>
  <c r="P39" i="28"/>
  <c r="V39" i="28"/>
  <c r="G39" i="11" s="1"/>
  <c r="R40" i="28"/>
  <c r="L40" i="28"/>
  <c r="U39" i="28"/>
  <c r="O39" i="28"/>
  <c r="Q39" i="28"/>
  <c r="K39" i="28"/>
  <c r="F39" i="11" l="1"/>
  <c r="E39" i="11"/>
  <c r="B39" i="11"/>
  <c r="T42" i="47"/>
  <c r="N42" i="47"/>
  <c r="R42" i="48"/>
  <c r="L42" i="48"/>
  <c r="K42" i="47"/>
  <c r="Q42" i="47"/>
  <c r="V42" i="48"/>
  <c r="P42" i="48"/>
  <c r="M42" i="47"/>
  <c r="S42" i="47"/>
  <c r="U42" i="47"/>
  <c r="O42" i="47"/>
  <c r="R42" i="47"/>
  <c r="L42" i="47"/>
  <c r="Q42" i="48"/>
  <c r="K42" i="48"/>
  <c r="V42" i="47"/>
  <c r="P42" i="47"/>
  <c r="U42" i="48"/>
  <c r="O42" i="48"/>
  <c r="N42" i="48"/>
  <c r="T42" i="48"/>
  <c r="T41" i="9"/>
  <c r="N41" i="9"/>
  <c r="L41" i="9"/>
  <c r="R41" i="9"/>
  <c r="M42" i="9"/>
  <c r="S42" i="9"/>
  <c r="V41" i="9"/>
  <c r="P41" i="9"/>
  <c r="Q41" i="9"/>
  <c r="K41" i="9"/>
  <c r="U41" i="9"/>
  <c r="O41" i="9"/>
  <c r="P41" i="8"/>
  <c r="V41" i="8"/>
  <c r="U41" i="8"/>
  <c r="O41" i="8"/>
  <c r="R41" i="8"/>
  <c r="L41" i="8"/>
  <c r="K41" i="8"/>
  <c r="Q41" i="8"/>
  <c r="M42" i="8"/>
  <c r="S42" i="8"/>
  <c r="N41" i="8"/>
  <c r="T41" i="8"/>
  <c r="M55" i="48"/>
  <c r="S55" i="48"/>
  <c r="K38" i="11"/>
  <c r="L38" i="11"/>
  <c r="M38" i="11"/>
  <c r="H38" i="11"/>
  <c r="J38" i="11"/>
  <c r="I38" i="11"/>
  <c r="S41" i="41"/>
  <c r="M41" i="41"/>
  <c r="K41" i="41"/>
  <c r="Q41" i="41"/>
  <c r="L41" i="41"/>
  <c r="R41" i="41"/>
  <c r="P41" i="41"/>
  <c r="V41" i="41"/>
  <c r="O40" i="40"/>
  <c r="U40" i="40"/>
  <c r="T40" i="40"/>
  <c r="N40" i="40"/>
  <c r="Q40" i="40"/>
  <c r="K40" i="40"/>
  <c r="M42" i="40"/>
  <c r="S42" i="40"/>
  <c r="P40" i="40"/>
  <c r="V40" i="40"/>
  <c r="N40" i="41"/>
  <c r="T40" i="41"/>
  <c r="O40" i="41"/>
  <c r="U40" i="41"/>
  <c r="L40" i="40"/>
  <c r="R40" i="40"/>
  <c r="C40" i="11" s="1"/>
  <c r="T40" i="28"/>
  <c r="N40" i="28"/>
  <c r="K40" i="28"/>
  <c r="Q40" i="28"/>
  <c r="B40" i="11" s="1"/>
  <c r="L41" i="28"/>
  <c r="R41" i="28"/>
  <c r="O40" i="28"/>
  <c r="U40" i="28"/>
  <c r="M41" i="28"/>
  <c r="S41" i="28"/>
  <c r="D41" i="11" s="1"/>
  <c r="P40" i="28"/>
  <c r="V40" i="28"/>
  <c r="G40" i="11" l="1"/>
  <c r="F40" i="11"/>
  <c r="E40" i="11"/>
  <c r="R43" i="47"/>
  <c r="L43" i="47"/>
  <c r="S43" i="47"/>
  <c r="M43" i="47"/>
  <c r="Q43" i="48"/>
  <c r="K43" i="48"/>
  <c r="P43" i="48"/>
  <c r="V43" i="48"/>
  <c r="O43" i="48"/>
  <c r="U43" i="48"/>
  <c r="O43" i="47"/>
  <c r="U43" i="47"/>
  <c r="L43" i="48"/>
  <c r="R43" i="48"/>
  <c r="N43" i="48"/>
  <c r="T43" i="48"/>
  <c r="K43" i="47"/>
  <c r="Q43" i="47"/>
  <c r="V43" i="47"/>
  <c r="P43" i="47"/>
  <c r="T43" i="47"/>
  <c r="N43" i="47"/>
  <c r="P42" i="9"/>
  <c r="V42" i="9"/>
  <c r="K42" i="9"/>
  <c r="Q42" i="9"/>
  <c r="T42" i="9"/>
  <c r="N42" i="9"/>
  <c r="U42" i="9"/>
  <c r="O42" i="9"/>
  <c r="M43" i="9"/>
  <c r="S43" i="9"/>
  <c r="R42" i="9"/>
  <c r="L42" i="9"/>
  <c r="Q42" i="8"/>
  <c r="K42" i="8"/>
  <c r="R42" i="8"/>
  <c r="L42" i="8"/>
  <c r="U42" i="8"/>
  <c r="O42" i="8"/>
  <c r="N42" i="8"/>
  <c r="T42" i="8"/>
  <c r="S43" i="8"/>
  <c r="M43" i="8"/>
  <c r="V42" i="8"/>
  <c r="P42" i="8"/>
  <c r="S56" i="48"/>
  <c r="M56" i="48"/>
  <c r="K39" i="11"/>
  <c r="M39" i="11"/>
  <c r="J39" i="11"/>
  <c r="L39" i="11"/>
  <c r="I39" i="11"/>
  <c r="H39" i="11"/>
  <c r="R41" i="40"/>
  <c r="C41" i="11" s="1"/>
  <c r="L41" i="40"/>
  <c r="V41" i="40"/>
  <c r="P41" i="40"/>
  <c r="O41" i="40"/>
  <c r="U41" i="40"/>
  <c r="T41" i="41"/>
  <c r="N41" i="41"/>
  <c r="T41" i="40"/>
  <c r="N41" i="40"/>
  <c r="L42" i="41"/>
  <c r="R42" i="41"/>
  <c r="S42" i="41"/>
  <c r="M42" i="41"/>
  <c r="M43" i="40"/>
  <c r="S43" i="40"/>
  <c r="O41" i="41"/>
  <c r="U41" i="41"/>
  <c r="K41" i="40"/>
  <c r="Q41" i="40"/>
  <c r="P42" i="41"/>
  <c r="V42" i="41"/>
  <c r="K42" i="41"/>
  <c r="Q42" i="41"/>
  <c r="V41" i="28"/>
  <c r="P41" i="28"/>
  <c r="O41" i="28"/>
  <c r="U41" i="28"/>
  <c r="Q41" i="28"/>
  <c r="B41" i="11" s="1"/>
  <c r="K41" i="28"/>
  <c r="N41" i="28"/>
  <c r="T41" i="28"/>
  <c r="M42" i="28"/>
  <c r="S42" i="28"/>
  <c r="D42" i="11" s="1"/>
  <c r="R42" i="28"/>
  <c r="L42" i="28"/>
  <c r="E41" i="11" l="1"/>
  <c r="G41" i="11"/>
  <c r="N44" i="48"/>
  <c r="T44" i="48"/>
  <c r="V44" i="48"/>
  <c r="P44" i="48"/>
  <c r="Q44" i="47"/>
  <c r="K44" i="47"/>
  <c r="N44" i="47"/>
  <c r="T44" i="47"/>
  <c r="K44" i="48"/>
  <c r="Q44" i="48"/>
  <c r="S44" i="47"/>
  <c r="M44" i="47"/>
  <c r="L44" i="48"/>
  <c r="R44" i="48"/>
  <c r="U44" i="47"/>
  <c r="O44" i="47"/>
  <c r="P44" i="47"/>
  <c r="V44" i="47"/>
  <c r="F41" i="11"/>
  <c r="R44" i="47"/>
  <c r="L44" i="47"/>
  <c r="U44" i="48"/>
  <c r="O44" i="48"/>
  <c r="N43" i="9"/>
  <c r="T43" i="9"/>
  <c r="L43" i="9"/>
  <c r="R43" i="9"/>
  <c r="Q43" i="9"/>
  <c r="K43" i="9"/>
  <c r="M44" i="9"/>
  <c r="S44" i="9"/>
  <c r="U43" i="9"/>
  <c r="O43" i="9"/>
  <c r="V43" i="9"/>
  <c r="P43" i="9"/>
  <c r="T43" i="8"/>
  <c r="N43" i="8"/>
  <c r="O43" i="8"/>
  <c r="U43" i="8"/>
  <c r="P43" i="8"/>
  <c r="V43" i="8"/>
  <c r="R43" i="8"/>
  <c r="L43" i="8"/>
  <c r="M44" i="8"/>
  <c r="S44" i="8"/>
  <c r="Q43" i="8"/>
  <c r="K43" i="8"/>
  <c r="M57" i="48"/>
  <c r="S57" i="48"/>
  <c r="L40" i="11"/>
  <c r="J40" i="11"/>
  <c r="K40" i="11"/>
  <c r="M40" i="11"/>
  <c r="H40" i="11"/>
  <c r="I40" i="11"/>
  <c r="O42" i="40"/>
  <c r="U42" i="40"/>
  <c r="M44" i="40"/>
  <c r="S44" i="40"/>
  <c r="R43" i="41"/>
  <c r="L43" i="41"/>
  <c r="N42" i="41"/>
  <c r="T42" i="41"/>
  <c r="Q43" i="41"/>
  <c r="K43" i="41"/>
  <c r="O42" i="41"/>
  <c r="U42" i="41"/>
  <c r="S43" i="41"/>
  <c r="M43" i="41"/>
  <c r="T42" i="40"/>
  <c r="N42" i="40"/>
  <c r="V42" i="40"/>
  <c r="P42" i="40"/>
  <c r="L42" i="40"/>
  <c r="R42" i="40"/>
  <c r="C42" i="11" s="1"/>
  <c r="Q42" i="40"/>
  <c r="K42" i="40"/>
  <c r="V43" i="41"/>
  <c r="P43" i="41"/>
  <c r="N42" i="28"/>
  <c r="T42" i="28"/>
  <c r="U42" i="28"/>
  <c r="O42" i="28"/>
  <c r="R43" i="28"/>
  <c r="L43" i="28"/>
  <c r="K42" i="28"/>
  <c r="Q42" i="28"/>
  <c r="P42" i="28"/>
  <c r="V42" i="28"/>
  <c r="S43" i="28"/>
  <c r="M43" i="28"/>
  <c r="G42" i="11" l="1"/>
  <c r="E42" i="11"/>
  <c r="F42" i="11"/>
  <c r="Q45" i="48"/>
  <c r="K45" i="48"/>
  <c r="K45" i="47"/>
  <c r="Q45" i="47"/>
  <c r="L45" i="48"/>
  <c r="R45" i="48"/>
  <c r="B42" i="11"/>
  <c r="S45" i="47"/>
  <c r="M45" i="47"/>
  <c r="T45" i="47"/>
  <c r="N45" i="47"/>
  <c r="U45" i="48"/>
  <c r="O45" i="48"/>
  <c r="V45" i="47"/>
  <c r="P45" i="47"/>
  <c r="P45" i="48"/>
  <c r="V45" i="48"/>
  <c r="R45" i="47"/>
  <c r="L45" i="47"/>
  <c r="U45" i="47"/>
  <c r="O45" i="47"/>
  <c r="T45" i="48"/>
  <c r="N45" i="48"/>
  <c r="D43" i="11"/>
  <c r="M45" i="9"/>
  <c r="S45" i="9"/>
  <c r="Q44" i="9"/>
  <c r="K44" i="9"/>
  <c r="P44" i="9"/>
  <c r="V44" i="9"/>
  <c r="U44" i="9"/>
  <c r="O44" i="9"/>
  <c r="R44" i="9"/>
  <c r="L44" i="9"/>
  <c r="N44" i="9"/>
  <c r="T44" i="9"/>
  <c r="P44" i="8"/>
  <c r="V44" i="8"/>
  <c r="K44" i="8"/>
  <c r="Q44" i="8"/>
  <c r="U44" i="8"/>
  <c r="O44" i="8"/>
  <c r="N44" i="8"/>
  <c r="T44" i="8"/>
  <c r="S45" i="8"/>
  <c r="M45" i="8"/>
  <c r="L44" i="8"/>
  <c r="R44" i="8"/>
  <c r="M58" i="48"/>
  <c r="S58" i="48"/>
  <c r="M41" i="11"/>
  <c r="H41" i="11"/>
  <c r="I41" i="11"/>
  <c r="K41" i="11"/>
  <c r="J41" i="11"/>
  <c r="L41" i="11"/>
  <c r="V44" i="41"/>
  <c r="P44" i="41"/>
  <c r="R43" i="40"/>
  <c r="C43" i="11" s="1"/>
  <c r="L43" i="40"/>
  <c r="O43" i="41"/>
  <c r="U43" i="41"/>
  <c r="K43" i="40"/>
  <c r="Q43" i="40"/>
  <c r="V43" i="40"/>
  <c r="P43" i="40"/>
  <c r="M44" i="41"/>
  <c r="S44" i="41"/>
  <c r="N43" i="41"/>
  <c r="T43" i="41"/>
  <c r="M45" i="40"/>
  <c r="S45" i="40"/>
  <c r="K44" i="41"/>
  <c r="Q44" i="41"/>
  <c r="L44" i="41"/>
  <c r="R44" i="41"/>
  <c r="N43" i="40"/>
  <c r="T43" i="40"/>
  <c r="O43" i="40"/>
  <c r="U43" i="40"/>
  <c r="M44" i="28"/>
  <c r="S44" i="28"/>
  <c r="D44" i="11" s="1"/>
  <c r="U43" i="28"/>
  <c r="O43" i="28"/>
  <c r="Q43" i="28"/>
  <c r="K43" i="28"/>
  <c r="R44" i="28"/>
  <c r="L44" i="28"/>
  <c r="P43" i="28"/>
  <c r="V43" i="28"/>
  <c r="N43" i="28"/>
  <c r="T43" i="28"/>
  <c r="K46" i="47" l="1"/>
  <c r="Q46" i="47"/>
  <c r="U46" i="47"/>
  <c r="O46" i="47"/>
  <c r="U46" i="48"/>
  <c r="O46" i="48"/>
  <c r="M46" i="47"/>
  <c r="S46" i="47"/>
  <c r="R46" i="47"/>
  <c r="L46" i="47"/>
  <c r="Q46" i="48"/>
  <c r="K46" i="48"/>
  <c r="N46" i="47"/>
  <c r="T46" i="47"/>
  <c r="T46" i="48"/>
  <c r="N46" i="48"/>
  <c r="P46" i="48"/>
  <c r="V46" i="48"/>
  <c r="R46" i="48"/>
  <c r="L46" i="48"/>
  <c r="P46" i="47"/>
  <c r="V46" i="47"/>
  <c r="B43" i="11"/>
  <c r="E43" i="11"/>
  <c r="F43" i="11"/>
  <c r="G43" i="11"/>
  <c r="T45" i="9"/>
  <c r="N45" i="9"/>
  <c r="V45" i="9"/>
  <c r="P45" i="9"/>
  <c r="L45" i="9"/>
  <c r="R45" i="9"/>
  <c r="Q45" i="9"/>
  <c r="K45" i="9"/>
  <c r="S46" i="9"/>
  <c r="M46" i="9"/>
  <c r="O45" i="9"/>
  <c r="U45" i="9"/>
  <c r="M46" i="8"/>
  <c r="S46" i="8"/>
  <c r="L45" i="8"/>
  <c r="R45" i="8"/>
  <c r="K45" i="8"/>
  <c r="Q45" i="8"/>
  <c r="T45" i="8"/>
  <c r="N45" i="8"/>
  <c r="U45" i="8"/>
  <c r="O45" i="8"/>
  <c r="P45" i="8"/>
  <c r="V45" i="8"/>
  <c r="S59" i="48"/>
  <c r="M59" i="48"/>
  <c r="H42" i="11"/>
  <c r="K42" i="11"/>
  <c r="I42" i="11"/>
  <c r="L42" i="11"/>
  <c r="M42" i="11"/>
  <c r="J42" i="11"/>
  <c r="U44" i="40"/>
  <c r="O44" i="40"/>
  <c r="P44" i="40"/>
  <c r="V44" i="40"/>
  <c r="U44" i="41"/>
  <c r="O44" i="41"/>
  <c r="P45" i="41"/>
  <c r="V45" i="41"/>
  <c r="R45" i="41"/>
  <c r="L45" i="41"/>
  <c r="N44" i="41"/>
  <c r="T44" i="41"/>
  <c r="N44" i="40"/>
  <c r="T44" i="40"/>
  <c r="R44" i="40"/>
  <c r="C44" i="11" s="1"/>
  <c r="L44" i="40"/>
  <c r="Q45" i="41"/>
  <c r="K45" i="41"/>
  <c r="S46" i="40"/>
  <c r="M46" i="40"/>
  <c r="S45" i="41"/>
  <c r="M45" i="41"/>
  <c r="Q44" i="40"/>
  <c r="K44" i="40"/>
  <c r="K44" i="28"/>
  <c r="Q44" i="28"/>
  <c r="O44" i="28"/>
  <c r="U44" i="28"/>
  <c r="N44" i="28"/>
  <c r="T44" i="28"/>
  <c r="E44" i="11" s="1"/>
  <c r="P44" i="28"/>
  <c r="V44" i="28"/>
  <c r="G44" i="11" s="1"/>
  <c r="L45" i="28"/>
  <c r="R45" i="28"/>
  <c r="M45" i="28"/>
  <c r="S45" i="28"/>
  <c r="F44" i="11" l="1"/>
  <c r="P47" i="47"/>
  <c r="V47" i="47"/>
  <c r="V47" i="48"/>
  <c r="P47" i="48"/>
  <c r="K47" i="48"/>
  <c r="Q47" i="48"/>
  <c r="U47" i="48"/>
  <c r="O47" i="48"/>
  <c r="B44" i="11"/>
  <c r="N47" i="48"/>
  <c r="T47" i="48"/>
  <c r="L47" i="47"/>
  <c r="R47" i="47"/>
  <c r="U47" i="47"/>
  <c r="O47" i="47"/>
  <c r="N47" i="47"/>
  <c r="T47" i="47"/>
  <c r="L47" i="48"/>
  <c r="R47" i="48"/>
  <c r="Q47" i="47"/>
  <c r="K47" i="47"/>
  <c r="D45" i="11"/>
  <c r="S47" i="47"/>
  <c r="M47" i="47"/>
  <c r="L46" i="9"/>
  <c r="R46" i="9"/>
  <c r="U46" i="9"/>
  <c r="O46" i="9"/>
  <c r="P46" i="9"/>
  <c r="V46" i="9"/>
  <c r="M47" i="9"/>
  <c r="S47" i="9"/>
  <c r="T46" i="9"/>
  <c r="N46" i="9"/>
  <c r="K46" i="9"/>
  <c r="Q46" i="9"/>
  <c r="T46" i="8"/>
  <c r="N46" i="8"/>
  <c r="V46" i="8"/>
  <c r="P46" i="8"/>
  <c r="L46" i="8"/>
  <c r="R46" i="8"/>
  <c r="O46" i="8"/>
  <c r="U46" i="8"/>
  <c r="Q46" i="8"/>
  <c r="K46" i="8"/>
  <c r="S47" i="8"/>
  <c r="M47" i="8"/>
  <c r="M60" i="48"/>
  <c r="S60" i="48"/>
  <c r="M43" i="11"/>
  <c r="J43" i="11"/>
  <c r="L43" i="11"/>
  <c r="I43" i="11"/>
  <c r="H43" i="11"/>
  <c r="K43" i="11"/>
  <c r="M46" i="41"/>
  <c r="S46" i="41"/>
  <c r="K46" i="41"/>
  <c r="Q46" i="41"/>
  <c r="K45" i="40"/>
  <c r="Q45" i="40"/>
  <c r="S47" i="40"/>
  <c r="M47" i="40"/>
  <c r="L45" i="40"/>
  <c r="R45" i="40"/>
  <c r="N45" i="40"/>
  <c r="T45" i="40"/>
  <c r="N45" i="41"/>
  <c r="T45" i="41"/>
  <c r="V46" i="41"/>
  <c r="P46" i="41"/>
  <c r="P45" i="40"/>
  <c r="V45" i="40"/>
  <c r="R46" i="41"/>
  <c r="L46" i="41"/>
  <c r="O45" i="41"/>
  <c r="U45" i="41"/>
  <c r="O45" i="40"/>
  <c r="U45" i="40"/>
  <c r="M46" i="28"/>
  <c r="S46" i="28"/>
  <c r="D46" i="11" s="1"/>
  <c r="V45" i="28"/>
  <c r="P45" i="28"/>
  <c r="O45" i="28"/>
  <c r="U45" i="28"/>
  <c r="R46" i="28"/>
  <c r="L46" i="28"/>
  <c r="N45" i="28"/>
  <c r="T45" i="28"/>
  <c r="K45" i="28"/>
  <c r="Q45" i="28"/>
  <c r="V48" i="47" l="1"/>
  <c r="P48" i="47"/>
  <c r="F45" i="11"/>
  <c r="B45" i="11"/>
  <c r="L48" i="47"/>
  <c r="R48" i="47"/>
  <c r="G45" i="11"/>
  <c r="L48" i="48"/>
  <c r="R48" i="48"/>
  <c r="Q48" i="48"/>
  <c r="K48" i="48"/>
  <c r="C45" i="11"/>
  <c r="M48" i="47"/>
  <c r="S48" i="47"/>
  <c r="P48" i="48"/>
  <c r="V48" i="48"/>
  <c r="E45" i="11"/>
  <c r="T48" i="48"/>
  <c r="N48" i="48"/>
  <c r="T48" i="47"/>
  <c r="N48" i="47"/>
  <c r="U48" i="47"/>
  <c r="O48" i="47"/>
  <c r="K48" i="47"/>
  <c r="Q48" i="47"/>
  <c r="U48" i="48"/>
  <c r="O48" i="48"/>
  <c r="M48" i="9"/>
  <c r="S48" i="9"/>
  <c r="L47" i="9"/>
  <c r="R47" i="9"/>
  <c r="P47" i="9"/>
  <c r="V47" i="9"/>
  <c r="Q47" i="9"/>
  <c r="K47" i="9"/>
  <c r="U47" i="9"/>
  <c r="O47" i="9"/>
  <c r="T47" i="9"/>
  <c r="N47" i="9"/>
  <c r="O47" i="8"/>
  <c r="U47" i="8"/>
  <c r="R47" i="8"/>
  <c r="L47" i="8"/>
  <c r="M48" i="8"/>
  <c r="S48" i="8"/>
  <c r="P47" i="8"/>
  <c r="V47" i="8"/>
  <c r="Q47" i="8"/>
  <c r="K47" i="8"/>
  <c r="N47" i="8"/>
  <c r="T47" i="8"/>
  <c r="M61" i="48"/>
  <c r="S61" i="48"/>
  <c r="J44" i="11"/>
  <c r="K44" i="11"/>
  <c r="M44" i="11"/>
  <c r="I44" i="11"/>
  <c r="L44" i="11"/>
  <c r="H44" i="11"/>
  <c r="U46" i="41"/>
  <c r="O46" i="41"/>
  <c r="R47" i="41"/>
  <c r="L47" i="41"/>
  <c r="V46" i="40"/>
  <c r="P46" i="40"/>
  <c r="T46" i="41"/>
  <c r="N46" i="41"/>
  <c r="L46" i="40"/>
  <c r="R46" i="40"/>
  <c r="C46" i="11" s="1"/>
  <c r="Q46" i="40"/>
  <c r="K46" i="40"/>
  <c r="M47" i="41"/>
  <c r="S47" i="41"/>
  <c r="U46" i="40"/>
  <c r="O46" i="40"/>
  <c r="V47" i="41"/>
  <c r="P47" i="41"/>
  <c r="M48" i="40"/>
  <c r="S48" i="40"/>
  <c r="T46" i="40"/>
  <c r="N46" i="40"/>
  <c r="Q47" i="41"/>
  <c r="K47" i="41"/>
  <c r="L47" i="28"/>
  <c r="R47" i="28"/>
  <c r="P46" i="28"/>
  <c r="V46" i="28"/>
  <c r="K46" i="28"/>
  <c r="Q46" i="28"/>
  <c r="B46" i="11" s="1"/>
  <c r="T46" i="28"/>
  <c r="N46" i="28"/>
  <c r="O46" i="28"/>
  <c r="U46" i="28"/>
  <c r="M47" i="28"/>
  <c r="S47" i="28"/>
  <c r="D47" i="11" s="1"/>
  <c r="E46" i="11" l="1"/>
  <c r="U49" i="48"/>
  <c r="O49" i="48"/>
  <c r="N49" i="48"/>
  <c r="T49" i="48"/>
  <c r="M49" i="47"/>
  <c r="S49" i="47"/>
  <c r="R49" i="47"/>
  <c r="L49" i="47"/>
  <c r="F46" i="11"/>
  <c r="Q49" i="48"/>
  <c r="K49" i="48"/>
  <c r="O49" i="47"/>
  <c r="U49" i="47"/>
  <c r="K49" i="47"/>
  <c r="Q49" i="47"/>
  <c r="P49" i="48"/>
  <c r="V49" i="48"/>
  <c r="R49" i="48"/>
  <c r="L49" i="48"/>
  <c r="G46" i="11"/>
  <c r="N49" i="47"/>
  <c r="T49" i="47"/>
  <c r="P49" i="47"/>
  <c r="V49" i="47"/>
  <c r="C47" i="11"/>
  <c r="Q48" i="9"/>
  <c r="K48" i="9"/>
  <c r="M49" i="9"/>
  <c r="S49" i="9"/>
  <c r="P48" i="9"/>
  <c r="V48" i="9"/>
  <c r="T48" i="9"/>
  <c r="N48" i="9"/>
  <c r="O48" i="9"/>
  <c r="U48" i="9"/>
  <c r="R48" i="9"/>
  <c r="L48" i="9"/>
  <c r="P48" i="8"/>
  <c r="V48" i="8"/>
  <c r="M49" i="8"/>
  <c r="S49" i="8"/>
  <c r="R48" i="8"/>
  <c r="L48" i="8"/>
  <c r="T48" i="8"/>
  <c r="N48" i="8"/>
  <c r="K48" i="8"/>
  <c r="Q48" i="8"/>
  <c r="U48" i="8"/>
  <c r="O48" i="8"/>
  <c r="M62" i="48"/>
  <c r="S62" i="48"/>
  <c r="H45" i="11"/>
  <c r="I45" i="11"/>
  <c r="K45" i="11"/>
  <c r="J45" i="11"/>
  <c r="M45" i="11"/>
  <c r="L45" i="11"/>
  <c r="K48" i="41"/>
  <c r="Q48" i="41"/>
  <c r="P48" i="41"/>
  <c r="V48" i="41"/>
  <c r="V47" i="40"/>
  <c r="P47" i="40"/>
  <c r="S48" i="41"/>
  <c r="M48" i="41"/>
  <c r="R47" i="40"/>
  <c r="L47" i="40"/>
  <c r="M49" i="40"/>
  <c r="S49" i="40"/>
  <c r="O47" i="40"/>
  <c r="U47" i="40"/>
  <c r="K47" i="40"/>
  <c r="Q47" i="40"/>
  <c r="N47" i="41"/>
  <c r="T47" i="41"/>
  <c r="R48" i="41"/>
  <c r="L48" i="41"/>
  <c r="U47" i="41"/>
  <c r="O47" i="41"/>
  <c r="N47" i="40"/>
  <c r="T47" i="40"/>
  <c r="M48" i="28"/>
  <c r="S48" i="28"/>
  <c r="D48" i="11" s="1"/>
  <c r="P47" i="28"/>
  <c r="V47" i="28"/>
  <c r="G47" i="11" s="1"/>
  <c r="N47" i="28"/>
  <c r="T47" i="28"/>
  <c r="E47" i="11" s="1"/>
  <c r="O47" i="28"/>
  <c r="U47" i="28"/>
  <c r="K47" i="28"/>
  <c r="Q47" i="28"/>
  <c r="B47" i="11" s="1"/>
  <c r="L48" i="28"/>
  <c r="R48" i="28"/>
  <c r="K36" i="12"/>
  <c r="F47" i="11" l="1"/>
  <c r="P50" i="48"/>
  <c r="V50" i="48"/>
  <c r="L50" i="47"/>
  <c r="R50" i="47"/>
  <c r="V50" i="47"/>
  <c r="P50" i="47"/>
  <c r="K50" i="47"/>
  <c r="Q50" i="47"/>
  <c r="N50" i="47"/>
  <c r="T50" i="47"/>
  <c r="M50" i="47"/>
  <c r="S50" i="47"/>
  <c r="O50" i="47"/>
  <c r="U50" i="47"/>
  <c r="L50" i="48"/>
  <c r="R50" i="48"/>
  <c r="K50" i="48"/>
  <c r="Q50" i="48"/>
  <c r="T50" i="48"/>
  <c r="N50" i="48"/>
  <c r="U50" i="48"/>
  <c r="O50" i="48"/>
  <c r="T49" i="9"/>
  <c r="N49" i="9"/>
  <c r="L49" i="9"/>
  <c r="R49" i="9"/>
  <c r="V49" i="9"/>
  <c r="P49" i="9"/>
  <c r="U49" i="9"/>
  <c r="O49" i="9"/>
  <c r="S50" i="9"/>
  <c r="M50" i="9"/>
  <c r="Q49" i="9"/>
  <c r="K49" i="9"/>
  <c r="O49" i="8"/>
  <c r="U49" i="8"/>
  <c r="N49" i="8"/>
  <c r="T49" i="8"/>
  <c r="R49" i="8"/>
  <c r="L49" i="8"/>
  <c r="M50" i="8"/>
  <c r="S50" i="8"/>
  <c r="Q49" i="8"/>
  <c r="K49" i="8"/>
  <c r="V49" i="8"/>
  <c r="P49" i="8"/>
  <c r="M63" i="48"/>
  <c r="S63" i="48"/>
  <c r="L46" i="11"/>
  <c r="K46" i="11"/>
  <c r="I46" i="11"/>
  <c r="H46" i="11"/>
  <c r="M46" i="11"/>
  <c r="J46" i="11"/>
  <c r="U48" i="41"/>
  <c r="O48" i="41"/>
  <c r="R48" i="40"/>
  <c r="C48" i="11" s="1"/>
  <c r="L48" i="40"/>
  <c r="P49" i="41"/>
  <c r="V49" i="41"/>
  <c r="P48" i="40"/>
  <c r="V48" i="40"/>
  <c r="N48" i="41"/>
  <c r="T48" i="41"/>
  <c r="U48" i="40"/>
  <c r="O48" i="40"/>
  <c r="T48" i="40"/>
  <c r="N48" i="40"/>
  <c r="L49" i="41"/>
  <c r="R49" i="41"/>
  <c r="M49" i="41"/>
  <c r="S49" i="41"/>
  <c r="K48" i="40"/>
  <c r="Q48" i="40"/>
  <c r="M50" i="40"/>
  <c r="S50" i="40"/>
  <c r="Q49" i="41"/>
  <c r="K49" i="41"/>
  <c r="L49" i="28"/>
  <c r="R49" i="28"/>
  <c r="O48" i="28"/>
  <c r="U48" i="28"/>
  <c r="F48" i="11" s="1"/>
  <c r="P48" i="28"/>
  <c r="V48" i="28"/>
  <c r="G48" i="11" s="1"/>
  <c r="K48" i="28"/>
  <c r="Q48" i="28"/>
  <c r="B48" i="11" s="1"/>
  <c r="N48" i="28"/>
  <c r="T48" i="28"/>
  <c r="E48" i="11" s="1"/>
  <c r="M49" i="28"/>
  <c r="S49" i="28"/>
  <c r="D49" i="11" s="1"/>
  <c r="L51" i="48" l="1"/>
  <c r="R51" i="48"/>
  <c r="K51" i="47"/>
  <c r="Q51" i="47"/>
  <c r="O51" i="48"/>
  <c r="U51" i="48"/>
  <c r="V51" i="47"/>
  <c r="P51" i="47"/>
  <c r="V51" i="48"/>
  <c r="P51" i="48"/>
  <c r="T51" i="48"/>
  <c r="N51" i="48"/>
  <c r="K51" i="48"/>
  <c r="Q51" i="48"/>
  <c r="N51" i="47"/>
  <c r="T51" i="47"/>
  <c r="O51" i="47"/>
  <c r="U51" i="47"/>
  <c r="M51" i="47"/>
  <c r="S51" i="47"/>
  <c r="L51" i="47"/>
  <c r="R51" i="47"/>
  <c r="P50" i="9"/>
  <c r="V50" i="9"/>
  <c r="Q50" i="9"/>
  <c r="K50" i="9"/>
  <c r="M51" i="9"/>
  <c r="S51" i="9"/>
  <c r="R50" i="9"/>
  <c r="L50" i="9"/>
  <c r="O50" i="9"/>
  <c r="U50" i="9"/>
  <c r="N50" i="9"/>
  <c r="T50" i="9"/>
  <c r="S51" i="8"/>
  <c r="M51" i="8"/>
  <c r="R50" i="8"/>
  <c r="L50" i="8"/>
  <c r="P50" i="8"/>
  <c r="V50" i="8"/>
  <c r="N50" i="8"/>
  <c r="T50" i="8"/>
  <c r="K50" i="8"/>
  <c r="Q50" i="8"/>
  <c r="O50" i="8"/>
  <c r="U50" i="8"/>
  <c r="S64" i="48"/>
  <c r="M64" i="48"/>
  <c r="K47" i="11"/>
  <c r="I47" i="11"/>
  <c r="J47" i="11"/>
  <c r="H47" i="11"/>
  <c r="M47" i="11"/>
  <c r="L47" i="11"/>
  <c r="K50" i="41"/>
  <c r="Q50" i="41"/>
  <c r="S50" i="41"/>
  <c r="M50" i="41"/>
  <c r="R50" i="41"/>
  <c r="L50" i="41"/>
  <c r="L49" i="40"/>
  <c r="R49" i="40"/>
  <c r="C49" i="11" s="1"/>
  <c r="Q49" i="40"/>
  <c r="K49" i="40"/>
  <c r="T49" i="40"/>
  <c r="N49" i="40"/>
  <c r="V49" i="40"/>
  <c r="P49" i="40"/>
  <c r="N49" i="41"/>
  <c r="T49" i="41"/>
  <c r="M51" i="40"/>
  <c r="S51" i="40"/>
  <c r="O49" i="40"/>
  <c r="U49" i="40"/>
  <c r="P50" i="41"/>
  <c r="V50" i="41"/>
  <c r="O49" i="41"/>
  <c r="U49" i="41"/>
  <c r="M50" i="28"/>
  <c r="S50" i="28"/>
  <c r="D50" i="11" s="1"/>
  <c r="K49" i="28"/>
  <c r="Q49" i="28"/>
  <c r="B49" i="11" s="1"/>
  <c r="O49" i="28"/>
  <c r="U49" i="28"/>
  <c r="N49" i="28"/>
  <c r="T49" i="28"/>
  <c r="P49" i="28"/>
  <c r="V49" i="28"/>
  <c r="G49" i="11" s="1"/>
  <c r="L50" i="28"/>
  <c r="R50" i="28"/>
  <c r="F49" i="11" l="1"/>
  <c r="P52" i="47"/>
  <c r="V52" i="47"/>
  <c r="N52" i="47"/>
  <c r="T52" i="47"/>
  <c r="K52" i="47"/>
  <c r="Q52" i="47"/>
  <c r="O52" i="48"/>
  <c r="U52" i="48"/>
  <c r="T52" i="48"/>
  <c r="N52" i="48"/>
  <c r="P52" i="48"/>
  <c r="V52" i="48"/>
  <c r="L52" i="47"/>
  <c r="R52" i="47"/>
  <c r="Q52" i="48"/>
  <c r="K52" i="48"/>
  <c r="E49" i="11"/>
  <c r="M52" i="47"/>
  <c r="S52" i="47"/>
  <c r="U52" i="47"/>
  <c r="O52" i="47"/>
  <c r="L52" i="48"/>
  <c r="R52" i="48"/>
  <c r="L51" i="9"/>
  <c r="R51" i="9"/>
  <c r="M52" i="9"/>
  <c r="S52" i="9"/>
  <c r="K51" i="9"/>
  <c r="Q51" i="9"/>
  <c r="V51" i="9"/>
  <c r="P51" i="9"/>
  <c r="T51" i="9"/>
  <c r="N51" i="9"/>
  <c r="U51" i="9"/>
  <c r="O51" i="9"/>
  <c r="N51" i="8"/>
  <c r="T51" i="8"/>
  <c r="V51" i="8"/>
  <c r="P51" i="8"/>
  <c r="R51" i="8"/>
  <c r="L51" i="8"/>
  <c r="O51" i="8"/>
  <c r="U51" i="8"/>
  <c r="S52" i="8"/>
  <c r="M52" i="8"/>
  <c r="Q51" i="8"/>
  <c r="K51" i="8"/>
  <c r="M65" i="48"/>
  <c r="S65" i="48"/>
  <c r="H48" i="11"/>
  <c r="M48" i="11"/>
  <c r="J48" i="11"/>
  <c r="I48" i="11"/>
  <c r="L48" i="11"/>
  <c r="K48" i="11"/>
  <c r="O50" i="41"/>
  <c r="U50" i="41"/>
  <c r="U50" i="40"/>
  <c r="O50" i="40"/>
  <c r="N50" i="41"/>
  <c r="T50" i="41"/>
  <c r="L51" i="41"/>
  <c r="R51" i="41"/>
  <c r="N50" i="40"/>
  <c r="T50" i="40"/>
  <c r="P51" i="41"/>
  <c r="V51" i="41"/>
  <c r="M52" i="40"/>
  <c r="S52" i="40"/>
  <c r="L50" i="40"/>
  <c r="R50" i="40"/>
  <c r="C50" i="11" s="1"/>
  <c r="P50" i="40"/>
  <c r="V50" i="40"/>
  <c r="K50" i="40"/>
  <c r="Q50" i="40"/>
  <c r="M51" i="41"/>
  <c r="S51" i="41"/>
  <c r="K51" i="41"/>
  <c r="Q51" i="41"/>
  <c r="L51" i="28"/>
  <c r="R51" i="28"/>
  <c r="N50" i="28"/>
  <c r="T50" i="28"/>
  <c r="K50" i="28"/>
  <c r="Q50" i="28"/>
  <c r="B50" i="11" s="1"/>
  <c r="P50" i="28"/>
  <c r="V50" i="28"/>
  <c r="G50" i="11" s="1"/>
  <c r="O50" i="28"/>
  <c r="U50" i="28"/>
  <c r="F50" i="11" s="1"/>
  <c r="M51" i="28"/>
  <c r="S51" i="28"/>
  <c r="D51" i="11" s="1"/>
  <c r="E50" i="11" l="1"/>
  <c r="Q53" i="48"/>
  <c r="K53" i="48"/>
  <c r="U53" i="48"/>
  <c r="O53" i="48"/>
  <c r="R53" i="48"/>
  <c r="L53" i="48"/>
  <c r="U53" i="47"/>
  <c r="O53" i="47"/>
  <c r="R53" i="47"/>
  <c r="L53" i="47"/>
  <c r="K53" i="47"/>
  <c r="Q53" i="47"/>
  <c r="P53" i="48"/>
  <c r="V53" i="48"/>
  <c r="T53" i="47"/>
  <c r="N53" i="47"/>
  <c r="M53" i="47"/>
  <c r="S53" i="47"/>
  <c r="N53" i="48"/>
  <c r="T53" i="48"/>
  <c r="V53" i="47"/>
  <c r="P53" i="47"/>
  <c r="Q52" i="9"/>
  <c r="K52" i="9"/>
  <c r="O52" i="9"/>
  <c r="U52" i="9"/>
  <c r="S53" i="9"/>
  <c r="M53" i="9"/>
  <c r="N52" i="9"/>
  <c r="T52" i="9"/>
  <c r="L52" i="9"/>
  <c r="R52" i="9"/>
  <c r="P52" i="9"/>
  <c r="V52" i="9"/>
  <c r="U52" i="8"/>
  <c r="O52" i="8"/>
  <c r="N52" i="8"/>
  <c r="T52" i="8"/>
  <c r="R52" i="8"/>
  <c r="L52" i="8"/>
  <c r="K52" i="8"/>
  <c r="Q52" i="8"/>
  <c r="P52" i="8"/>
  <c r="V52" i="8"/>
  <c r="M53" i="8"/>
  <c r="S53" i="8"/>
  <c r="M66" i="48"/>
  <c r="S66" i="48"/>
  <c r="H49" i="11"/>
  <c r="I49" i="11"/>
  <c r="L49" i="11"/>
  <c r="J49" i="11"/>
  <c r="K49" i="11"/>
  <c r="M49" i="11"/>
  <c r="K52" i="41"/>
  <c r="Q52" i="41"/>
  <c r="Q51" i="40"/>
  <c r="K51" i="40"/>
  <c r="S53" i="40"/>
  <c r="M53" i="40"/>
  <c r="T51" i="40"/>
  <c r="N51" i="40"/>
  <c r="L51" i="40"/>
  <c r="R51" i="40"/>
  <c r="C51" i="11" s="1"/>
  <c r="S52" i="41"/>
  <c r="M52" i="41"/>
  <c r="P51" i="40"/>
  <c r="V51" i="40"/>
  <c r="V52" i="41"/>
  <c r="P52" i="41"/>
  <c r="L52" i="41"/>
  <c r="R52" i="41"/>
  <c r="N51" i="41"/>
  <c r="T51" i="41"/>
  <c r="U51" i="41"/>
  <c r="O51" i="41"/>
  <c r="U51" i="40"/>
  <c r="O51" i="40"/>
  <c r="M52" i="28"/>
  <c r="S52" i="28"/>
  <c r="D52" i="11" s="1"/>
  <c r="P51" i="28"/>
  <c r="V51" i="28"/>
  <c r="G51" i="11" s="1"/>
  <c r="N51" i="28"/>
  <c r="T51" i="28"/>
  <c r="E51" i="11" s="1"/>
  <c r="O51" i="28"/>
  <c r="U51" i="28"/>
  <c r="F51" i="11" s="1"/>
  <c r="K51" i="28"/>
  <c r="Q51" i="28"/>
  <c r="B51" i="11" s="1"/>
  <c r="L52" i="28"/>
  <c r="R52" i="28"/>
  <c r="T54" i="47" l="1"/>
  <c r="N54" i="47"/>
  <c r="U54" i="47"/>
  <c r="O54" i="47"/>
  <c r="P54" i="47"/>
  <c r="V54" i="47"/>
  <c r="R54" i="48"/>
  <c r="L54" i="48"/>
  <c r="P54" i="48"/>
  <c r="V54" i="48"/>
  <c r="O54" i="48"/>
  <c r="U54" i="48"/>
  <c r="T54" i="48"/>
  <c r="N54" i="48"/>
  <c r="K54" i="47"/>
  <c r="Q54" i="47"/>
  <c r="L54" i="47"/>
  <c r="R54" i="47"/>
  <c r="K54" i="48"/>
  <c r="Q54" i="48"/>
  <c r="M54" i="47"/>
  <c r="S54" i="47"/>
  <c r="C52" i="11"/>
  <c r="T53" i="9"/>
  <c r="N53" i="9"/>
  <c r="M54" i="9"/>
  <c r="S54" i="9"/>
  <c r="P53" i="9"/>
  <c r="V53" i="9"/>
  <c r="U53" i="9"/>
  <c r="O53" i="9"/>
  <c r="L53" i="9"/>
  <c r="R53" i="9"/>
  <c r="K53" i="9"/>
  <c r="Q53" i="9"/>
  <c r="P53" i="8"/>
  <c r="V53" i="8"/>
  <c r="Q53" i="8"/>
  <c r="K53" i="8"/>
  <c r="L53" i="8"/>
  <c r="R53" i="8"/>
  <c r="S54" i="8"/>
  <c r="M54" i="8"/>
  <c r="N53" i="8"/>
  <c r="T53" i="8"/>
  <c r="O53" i="8"/>
  <c r="U53" i="8"/>
  <c r="S67" i="48"/>
  <c r="M67" i="48"/>
  <c r="I50" i="11"/>
  <c r="H50" i="11"/>
  <c r="M50" i="11"/>
  <c r="J50" i="11"/>
  <c r="L50" i="11"/>
  <c r="K50" i="11"/>
  <c r="U52" i="40"/>
  <c r="O52" i="40"/>
  <c r="Q52" i="40"/>
  <c r="K52" i="40"/>
  <c r="N52" i="41"/>
  <c r="T52" i="41"/>
  <c r="E52" i="11" s="1"/>
  <c r="T52" i="40"/>
  <c r="N52" i="40"/>
  <c r="U52" i="41"/>
  <c r="O52" i="41"/>
  <c r="R53" i="41"/>
  <c r="L53" i="41"/>
  <c r="P52" i="40"/>
  <c r="V52" i="40"/>
  <c r="R52" i="40"/>
  <c r="L52" i="40"/>
  <c r="M54" i="40"/>
  <c r="S54" i="40"/>
  <c r="V53" i="41"/>
  <c r="P53" i="41"/>
  <c r="S53" i="41"/>
  <c r="M53" i="41"/>
  <c r="Q53" i="41"/>
  <c r="K53" i="41"/>
  <c r="L53" i="28"/>
  <c r="R53" i="28"/>
  <c r="O52" i="28"/>
  <c r="U52" i="28"/>
  <c r="F52" i="11" s="1"/>
  <c r="P52" i="28"/>
  <c r="V52" i="28"/>
  <c r="G52" i="11" s="1"/>
  <c r="K52" i="28"/>
  <c r="Q52" i="28"/>
  <c r="B52" i="11" s="1"/>
  <c r="N52" i="28"/>
  <c r="T52" i="28"/>
  <c r="M53" i="28"/>
  <c r="S53" i="28"/>
  <c r="D53" i="11" s="1"/>
  <c r="L55" i="48" l="1"/>
  <c r="R55" i="48"/>
  <c r="Q55" i="47"/>
  <c r="K55" i="47"/>
  <c r="T55" i="48"/>
  <c r="N55" i="48"/>
  <c r="T55" i="47"/>
  <c r="N55" i="47"/>
  <c r="S55" i="47"/>
  <c r="M55" i="47"/>
  <c r="P55" i="47"/>
  <c r="V55" i="47"/>
  <c r="U55" i="47"/>
  <c r="O55" i="47"/>
  <c r="K55" i="48"/>
  <c r="Q55" i="48"/>
  <c r="O55" i="48"/>
  <c r="U55" i="48"/>
  <c r="R55" i="47"/>
  <c r="L55" i="47"/>
  <c r="V55" i="48"/>
  <c r="P55" i="48"/>
  <c r="P54" i="9"/>
  <c r="V54" i="9"/>
  <c r="Q54" i="9"/>
  <c r="K54" i="9"/>
  <c r="S55" i="9"/>
  <c r="M55" i="9"/>
  <c r="R54" i="9"/>
  <c r="L54" i="9"/>
  <c r="N54" i="9"/>
  <c r="T54" i="9"/>
  <c r="O54" i="9"/>
  <c r="U54" i="9"/>
  <c r="U54" i="8"/>
  <c r="O54" i="8"/>
  <c r="M55" i="8"/>
  <c r="S55" i="8"/>
  <c r="L54" i="8"/>
  <c r="R54" i="8"/>
  <c r="Q54" i="8"/>
  <c r="K54" i="8"/>
  <c r="T54" i="8"/>
  <c r="N54" i="8"/>
  <c r="P54" i="8"/>
  <c r="V54" i="8"/>
  <c r="M68" i="48"/>
  <c r="S68" i="48"/>
  <c r="J51" i="11"/>
  <c r="I51" i="11"/>
  <c r="H51" i="11"/>
  <c r="K51" i="11"/>
  <c r="L51" i="11"/>
  <c r="M51" i="11"/>
  <c r="P54" i="41"/>
  <c r="V54" i="41"/>
  <c r="M55" i="40"/>
  <c r="S55" i="40"/>
  <c r="P53" i="40"/>
  <c r="V53" i="40"/>
  <c r="R53" i="40"/>
  <c r="C53" i="11" s="1"/>
  <c r="L53" i="40"/>
  <c r="R54" i="41"/>
  <c r="L54" i="41"/>
  <c r="O53" i="41"/>
  <c r="U53" i="41"/>
  <c r="T53" i="41"/>
  <c r="N53" i="41"/>
  <c r="U53" i="40"/>
  <c r="O53" i="40"/>
  <c r="M54" i="41"/>
  <c r="S54" i="41"/>
  <c r="Q54" i="41"/>
  <c r="K54" i="41"/>
  <c r="N53" i="40"/>
  <c r="T53" i="40"/>
  <c r="K53" i="40"/>
  <c r="Q53" i="40"/>
  <c r="M54" i="28"/>
  <c r="S54" i="28"/>
  <c r="D54" i="11" s="1"/>
  <c r="K53" i="28"/>
  <c r="Q53" i="28"/>
  <c r="O53" i="28"/>
  <c r="U53" i="28"/>
  <c r="F53" i="11" s="1"/>
  <c r="N53" i="28"/>
  <c r="T53" i="28"/>
  <c r="V53" i="28"/>
  <c r="G53" i="11" s="1"/>
  <c r="P53" i="28"/>
  <c r="R54" i="28"/>
  <c r="L54" i="28"/>
  <c r="B53" i="11" l="1"/>
  <c r="U56" i="48"/>
  <c r="O56" i="48"/>
  <c r="N56" i="47"/>
  <c r="T56" i="47"/>
  <c r="K56" i="48"/>
  <c r="Q56" i="48"/>
  <c r="V56" i="48"/>
  <c r="P56" i="48"/>
  <c r="O56" i="47"/>
  <c r="U56" i="47"/>
  <c r="T56" i="48"/>
  <c r="N56" i="48"/>
  <c r="R56" i="47"/>
  <c r="L56" i="47"/>
  <c r="Q56" i="47"/>
  <c r="K56" i="47"/>
  <c r="V56" i="47"/>
  <c r="P56" i="47"/>
  <c r="E53" i="11"/>
  <c r="S56" i="47"/>
  <c r="M56" i="47"/>
  <c r="R56" i="48"/>
  <c r="L56" i="48"/>
  <c r="L55" i="9"/>
  <c r="R55" i="9"/>
  <c r="M56" i="9"/>
  <c r="S56" i="9"/>
  <c r="K55" i="9"/>
  <c r="Q55" i="9"/>
  <c r="O55" i="9"/>
  <c r="U55" i="9"/>
  <c r="N55" i="9"/>
  <c r="T55" i="9"/>
  <c r="V55" i="9"/>
  <c r="P55" i="9"/>
  <c r="L55" i="8"/>
  <c r="R55" i="8"/>
  <c r="K55" i="8"/>
  <c r="Q55" i="8"/>
  <c r="V55" i="8"/>
  <c r="P55" i="8"/>
  <c r="M56" i="8"/>
  <c r="S56" i="8"/>
  <c r="N55" i="8"/>
  <c r="T55" i="8"/>
  <c r="O55" i="8"/>
  <c r="U55" i="8"/>
  <c r="M69" i="48"/>
  <c r="S69" i="48"/>
  <c r="J52" i="11"/>
  <c r="H52" i="11"/>
  <c r="L52" i="11"/>
  <c r="M52" i="11"/>
  <c r="I52" i="11"/>
  <c r="K52" i="11"/>
  <c r="N54" i="41"/>
  <c r="T54" i="41"/>
  <c r="R55" i="41"/>
  <c r="L55" i="41"/>
  <c r="T54" i="40"/>
  <c r="N54" i="40"/>
  <c r="O54" i="41"/>
  <c r="U54" i="41"/>
  <c r="V54" i="40"/>
  <c r="P54" i="40"/>
  <c r="M56" i="40"/>
  <c r="S56" i="40"/>
  <c r="K54" i="40"/>
  <c r="Q54" i="40"/>
  <c r="S55" i="41"/>
  <c r="M55" i="41"/>
  <c r="Q55" i="41"/>
  <c r="K55" i="41"/>
  <c r="O54" i="40"/>
  <c r="U54" i="40"/>
  <c r="R54" i="40"/>
  <c r="C54" i="11" s="1"/>
  <c r="L54" i="40"/>
  <c r="P55" i="41"/>
  <c r="V55" i="41"/>
  <c r="T54" i="28"/>
  <c r="N54" i="28"/>
  <c r="K54" i="28"/>
  <c r="Q54" i="28"/>
  <c r="B54" i="11" s="1"/>
  <c r="P54" i="28"/>
  <c r="V54" i="28"/>
  <c r="G54" i="11" s="1"/>
  <c r="L55" i="28"/>
  <c r="R55" i="28"/>
  <c r="O54" i="28"/>
  <c r="U54" i="28"/>
  <c r="M55" i="28"/>
  <c r="S55" i="28"/>
  <c r="D55" i="11" s="1"/>
  <c r="F54" i="11" l="1"/>
  <c r="E54" i="11"/>
  <c r="K57" i="47"/>
  <c r="Q57" i="47"/>
  <c r="V57" i="48"/>
  <c r="P57" i="48"/>
  <c r="L57" i="48"/>
  <c r="R57" i="48"/>
  <c r="L57" i="47"/>
  <c r="R57" i="47"/>
  <c r="M57" i="47"/>
  <c r="S57" i="47"/>
  <c r="Q57" i="48"/>
  <c r="K57" i="48"/>
  <c r="T57" i="48"/>
  <c r="N57" i="48"/>
  <c r="N57" i="47"/>
  <c r="T57" i="47"/>
  <c r="V57" i="47"/>
  <c r="P57" i="47"/>
  <c r="O57" i="48"/>
  <c r="U57" i="48"/>
  <c r="O57" i="47"/>
  <c r="U57" i="47"/>
  <c r="L56" i="9"/>
  <c r="R56" i="9"/>
  <c r="O56" i="9"/>
  <c r="U56" i="9"/>
  <c r="Q56" i="9"/>
  <c r="K56" i="9"/>
  <c r="P56" i="9"/>
  <c r="V56" i="9"/>
  <c r="M57" i="9"/>
  <c r="S57" i="9"/>
  <c r="N56" i="9"/>
  <c r="T56" i="9"/>
  <c r="S57" i="8"/>
  <c r="M57" i="8"/>
  <c r="T56" i="8"/>
  <c r="N56" i="8"/>
  <c r="V56" i="8"/>
  <c r="P56" i="8"/>
  <c r="U56" i="8"/>
  <c r="O56" i="8"/>
  <c r="Q56" i="8"/>
  <c r="K56" i="8"/>
  <c r="L56" i="8"/>
  <c r="R56" i="8"/>
  <c r="M70" i="48"/>
  <c r="S70" i="48"/>
  <c r="L53" i="11"/>
  <c r="I53" i="11"/>
  <c r="J53" i="11"/>
  <c r="H53" i="11"/>
  <c r="K53" i="11"/>
  <c r="M53" i="11"/>
  <c r="O55" i="41"/>
  <c r="U55" i="41"/>
  <c r="L56" i="41"/>
  <c r="R56" i="41"/>
  <c r="P56" i="41"/>
  <c r="V56" i="41"/>
  <c r="K55" i="40"/>
  <c r="Q55" i="40"/>
  <c r="P55" i="40"/>
  <c r="V55" i="40"/>
  <c r="N55" i="40"/>
  <c r="T55" i="40"/>
  <c r="O55" i="40"/>
  <c r="U55" i="40"/>
  <c r="S56" i="41"/>
  <c r="M56" i="41"/>
  <c r="L55" i="40"/>
  <c r="R55" i="40"/>
  <c r="C55" i="11" s="1"/>
  <c r="K56" i="41"/>
  <c r="Q56" i="41"/>
  <c r="M57" i="40"/>
  <c r="S57" i="40"/>
  <c r="N55" i="41"/>
  <c r="T55" i="41"/>
  <c r="M56" i="28"/>
  <c r="S56" i="28"/>
  <c r="D56" i="11" s="1"/>
  <c r="L56" i="28"/>
  <c r="R56" i="28"/>
  <c r="K55" i="28"/>
  <c r="Q55" i="28"/>
  <c r="B55" i="11" s="1"/>
  <c r="N55" i="28"/>
  <c r="T55" i="28"/>
  <c r="E55" i="11" s="1"/>
  <c r="O55" i="28"/>
  <c r="U55" i="28"/>
  <c r="F55" i="11" s="1"/>
  <c r="P55" i="28"/>
  <c r="V55" i="28"/>
  <c r="G55" i="11" s="1"/>
  <c r="T58" i="47" l="1"/>
  <c r="N58" i="47"/>
  <c r="L58" i="47"/>
  <c r="R58" i="47"/>
  <c r="T58" i="48"/>
  <c r="N58" i="48"/>
  <c r="U58" i="47"/>
  <c r="O58" i="47"/>
  <c r="R58" i="48"/>
  <c r="L58" i="48"/>
  <c r="K58" i="48"/>
  <c r="Q58" i="48"/>
  <c r="P58" i="48"/>
  <c r="V58" i="48"/>
  <c r="O58" i="48"/>
  <c r="U58" i="48"/>
  <c r="V58" i="47"/>
  <c r="P58" i="47"/>
  <c r="M58" i="47"/>
  <c r="S58" i="47"/>
  <c r="K58" i="47"/>
  <c r="Q58" i="47"/>
  <c r="M58" i="9"/>
  <c r="S58" i="9"/>
  <c r="V57" i="9"/>
  <c r="P57" i="9"/>
  <c r="Q57" i="9"/>
  <c r="K57" i="9"/>
  <c r="T57" i="9"/>
  <c r="N57" i="9"/>
  <c r="U57" i="9"/>
  <c r="O57" i="9"/>
  <c r="R57" i="9"/>
  <c r="L57" i="9"/>
  <c r="N57" i="8"/>
  <c r="T57" i="8"/>
  <c r="O57" i="8"/>
  <c r="U57" i="8"/>
  <c r="P57" i="8"/>
  <c r="V57" i="8"/>
  <c r="L57" i="8"/>
  <c r="R57" i="8"/>
  <c r="Q57" i="8"/>
  <c r="K57" i="8"/>
  <c r="S58" i="8"/>
  <c r="M58" i="8"/>
  <c r="M71" i="48"/>
  <c r="S71" i="48"/>
  <c r="L54" i="11"/>
  <c r="I54" i="11"/>
  <c r="M54" i="11"/>
  <c r="J54" i="11"/>
  <c r="K54" i="11"/>
  <c r="H54" i="11"/>
  <c r="Q56" i="40"/>
  <c r="K56" i="40"/>
  <c r="R57" i="41"/>
  <c r="L57" i="41"/>
  <c r="O56" i="40"/>
  <c r="U56" i="40"/>
  <c r="P56" i="40"/>
  <c r="V56" i="40"/>
  <c r="N56" i="40"/>
  <c r="T56" i="40"/>
  <c r="N56" i="41"/>
  <c r="T56" i="41"/>
  <c r="K57" i="41"/>
  <c r="Q57" i="41"/>
  <c r="S58" i="40"/>
  <c r="M58" i="40"/>
  <c r="L56" i="40"/>
  <c r="R56" i="40"/>
  <c r="C56" i="11" s="1"/>
  <c r="M57" i="41"/>
  <c r="S57" i="41"/>
  <c r="V57" i="41"/>
  <c r="P57" i="41"/>
  <c r="O56" i="41"/>
  <c r="U56" i="41"/>
  <c r="V56" i="28"/>
  <c r="G56" i="11" s="1"/>
  <c r="P56" i="28"/>
  <c r="N56" i="28"/>
  <c r="T56" i="28"/>
  <c r="L57" i="28"/>
  <c r="R57" i="28"/>
  <c r="U56" i="28"/>
  <c r="F56" i="11" s="1"/>
  <c r="O56" i="28"/>
  <c r="Q56" i="28"/>
  <c r="B56" i="11" s="1"/>
  <c r="K56" i="28"/>
  <c r="M57" i="28"/>
  <c r="S57" i="28"/>
  <c r="D57" i="11" s="1"/>
  <c r="E56" i="11" l="1"/>
  <c r="U59" i="47"/>
  <c r="O59" i="47"/>
  <c r="U59" i="48"/>
  <c r="O59" i="48"/>
  <c r="T59" i="48"/>
  <c r="N59" i="48"/>
  <c r="Q59" i="47"/>
  <c r="K59" i="47"/>
  <c r="V59" i="48"/>
  <c r="P59" i="48"/>
  <c r="S59" i="47"/>
  <c r="M59" i="47"/>
  <c r="K59" i="48"/>
  <c r="Q59" i="48"/>
  <c r="R59" i="47"/>
  <c r="L59" i="47"/>
  <c r="P59" i="47"/>
  <c r="V59" i="47"/>
  <c r="R59" i="48"/>
  <c r="L59" i="48"/>
  <c r="N59" i="47"/>
  <c r="T59" i="47"/>
  <c r="C57" i="11"/>
  <c r="R58" i="9"/>
  <c r="L58" i="9"/>
  <c r="P58" i="9"/>
  <c r="V58" i="9"/>
  <c r="O58" i="9"/>
  <c r="U58" i="9"/>
  <c r="Q58" i="9"/>
  <c r="K58" i="9"/>
  <c r="T58" i="9"/>
  <c r="N58" i="9"/>
  <c r="M59" i="9"/>
  <c r="S59" i="9"/>
  <c r="N58" i="8"/>
  <c r="T58" i="8"/>
  <c r="R58" i="8"/>
  <c r="L58" i="8"/>
  <c r="V58" i="8"/>
  <c r="P58" i="8"/>
  <c r="Q58" i="8"/>
  <c r="K58" i="8"/>
  <c r="S59" i="8"/>
  <c r="M59" i="8"/>
  <c r="U58" i="8"/>
  <c r="O58" i="8"/>
  <c r="S72" i="48"/>
  <c r="M72" i="48"/>
  <c r="I55" i="11"/>
  <c r="H55" i="11"/>
  <c r="L55" i="11"/>
  <c r="K55" i="11"/>
  <c r="J55" i="11"/>
  <c r="M55" i="11"/>
  <c r="L57" i="40"/>
  <c r="R57" i="40"/>
  <c r="V58" i="41"/>
  <c r="P58" i="41"/>
  <c r="M59" i="40"/>
  <c r="S59" i="40"/>
  <c r="N57" i="40"/>
  <c r="T57" i="40"/>
  <c r="O57" i="40"/>
  <c r="U57" i="40"/>
  <c r="O57" i="41"/>
  <c r="U57" i="41"/>
  <c r="K58" i="41"/>
  <c r="Q58" i="41"/>
  <c r="S58" i="41"/>
  <c r="M58" i="41"/>
  <c r="R58" i="41"/>
  <c r="L58" i="41"/>
  <c r="K57" i="40"/>
  <c r="Q57" i="40"/>
  <c r="N57" i="41"/>
  <c r="T57" i="41"/>
  <c r="P57" i="40"/>
  <c r="V57" i="40"/>
  <c r="O57" i="28"/>
  <c r="U57" i="28"/>
  <c r="F57" i="11" s="1"/>
  <c r="M58" i="28"/>
  <c r="S58" i="28"/>
  <c r="D58" i="11" s="1"/>
  <c r="N57" i="28"/>
  <c r="T57" i="28"/>
  <c r="K57" i="28"/>
  <c r="Q57" i="28"/>
  <c r="B57" i="11" s="1"/>
  <c r="V57" i="28"/>
  <c r="P57" i="28"/>
  <c r="R58" i="28"/>
  <c r="L58" i="28"/>
  <c r="E57" i="11" l="1"/>
  <c r="R60" i="47"/>
  <c r="L60" i="47"/>
  <c r="K60" i="47"/>
  <c r="Q60" i="47"/>
  <c r="G57" i="11"/>
  <c r="N60" i="48"/>
  <c r="T60" i="48"/>
  <c r="T60" i="47"/>
  <c r="N60" i="47"/>
  <c r="Q60" i="48"/>
  <c r="K60" i="48"/>
  <c r="L60" i="48"/>
  <c r="R60" i="48"/>
  <c r="M60" i="47"/>
  <c r="S60" i="47"/>
  <c r="O60" i="48"/>
  <c r="U60" i="48"/>
  <c r="V60" i="48"/>
  <c r="P60" i="48"/>
  <c r="U60" i="47"/>
  <c r="O60" i="47"/>
  <c r="P60" i="47"/>
  <c r="V60" i="47"/>
  <c r="K59" i="9"/>
  <c r="Q59" i="9"/>
  <c r="S60" i="9"/>
  <c r="M60" i="9"/>
  <c r="O59" i="9"/>
  <c r="U59" i="9"/>
  <c r="T59" i="9"/>
  <c r="N59" i="9"/>
  <c r="V59" i="9"/>
  <c r="P59" i="9"/>
  <c r="R59" i="9"/>
  <c r="L59" i="9"/>
  <c r="V59" i="8"/>
  <c r="P59" i="8"/>
  <c r="O59" i="8"/>
  <c r="U59" i="8"/>
  <c r="R59" i="8"/>
  <c r="L59" i="8"/>
  <c r="S60" i="8"/>
  <c r="M60" i="8"/>
  <c r="Q59" i="8"/>
  <c r="K59" i="8"/>
  <c r="N59" i="8"/>
  <c r="T59" i="8"/>
  <c r="M73" i="48"/>
  <c r="S73" i="48"/>
  <c r="J56" i="11"/>
  <c r="L56" i="11"/>
  <c r="M56" i="11"/>
  <c r="I56" i="11"/>
  <c r="K56" i="11"/>
  <c r="H56" i="11"/>
  <c r="P58" i="40"/>
  <c r="V58" i="40"/>
  <c r="K58" i="40"/>
  <c r="Q58" i="40"/>
  <c r="K59" i="41"/>
  <c r="Q59" i="41"/>
  <c r="U58" i="40"/>
  <c r="O58" i="40"/>
  <c r="M60" i="40"/>
  <c r="S60" i="40"/>
  <c r="L59" i="41"/>
  <c r="R59" i="41"/>
  <c r="M59" i="41"/>
  <c r="S59" i="41"/>
  <c r="V59" i="41"/>
  <c r="P59" i="41"/>
  <c r="T58" i="41"/>
  <c r="N58" i="41"/>
  <c r="O58" i="41"/>
  <c r="U58" i="41"/>
  <c r="N58" i="40"/>
  <c r="T58" i="40"/>
  <c r="R58" i="40"/>
  <c r="C58" i="11" s="1"/>
  <c r="L58" i="40"/>
  <c r="Q58" i="28"/>
  <c r="B58" i="11" s="1"/>
  <c r="K58" i="28"/>
  <c r="S59" i="28"/>
  <c r="M59" i="28"/>
  <c r="L59" i="28"/>
  <c r="R59" i="28"/>
  <c r="P58" i="28"/>
  <c r="V58" i="28"/>
  <c r="G58" i="11" s="1"/>
  <c r="T58" i="28"/>
  <c r="E58" i="11" s="1"/>
  <c r="N58" i="28"/>
  <c r="O58" i="28"/>
  <c r="U58" i="28"/>
  <c r="F58" i="11" s="1"/>
  <c r="L61" i="47" l="1"/>
  <c r="R61" i="47"/>
  <c r="U61" i="48"/>
  <c r="O61" i="48"/>
  <c r="V61" i="47"/>
  <c r="P61" i="47"/>
  <c r="S61" i="47"/>
  <c r="M61" i="47"/>
  <c r="T61" i="48"/>
  <c r="N61" i="48"/>
  <c r="U61" i="47"/>
  <c r="O61" i="47"/>
  <c r="R61" i="48"/>
  <c r="L61" i="48"/>
  <c r="P61" i="48"/>
  <c r="V61" i="48"/>
  <c r="K61" i="48"/>
  <c r="Q61" i="48"/>
  <c r="K61" i="47"/>
  <c r="Q61" i="47"/>
  <c r="D59" i="11"/>
  <c r="N61" i="47"/>
  <c r="T61" i="47"/>
  <c r="R60" i="9"/>
  <c r="L60" i="9"/>
  <c r="O60" i="9"/>
  <c r="U60" i="9"/>
  <c r="K60" i="9"/>
  <c r="Q60" i="9"/>
  <c r="M61" i="9"/>
  <c r="S61" i="9"/>
  <c r="P60" i="9"/>
  <c r="V60" i="9"/>
  <c r="N60" i="9"/>
  <c r="T60" i="9"/>
  <c r="Q60" i="8"/>
  <c r="K60" i="8"/>
  <c r="P60" i="8"/>
  <c r="V60" i="8"/>
  <c r="M61" i="8"/>
  <c r="S61" i="8"/>
  <c r="R60" i="8"/>
  <c r="L60" i="8"/>
  <c r="T60" i="8"/>
  <c r="N60" i="8"/>
  <c r="U60" i="8"/>
  <c r="O60" i="8"/>
  <c r="M74" i="48"/>
  <c r="S74" i="48"/>
  <c r="H57" i="11"/>
  <c r="J57" i="11"/>
  <c r="L57" i="11"/>
  <c r="M57" i="11"/>
  <c r="K57" i="11"/>
  <c r="I57" i="11"/>
  <c r="N59" i="40"/>
  <c r="T59" i="40"/>
  <c r="L59" i="40"/>
  <c r="R59" i="40"/>
  <c r="C59" i="11" s="1"/>
  <c r="P60" i="41"/>
  <c r="V60" i="41"/>
  <c r="M60" i="41"/>
  <c r="S60" i="41"/>
  <c r="N59" i="41"/>
  <c r="T59" i="41"/>
  <c r="U59" i="41"/>
  <c r="O59" i="41"/>
  <c r="M61" i="40"/>
  <c r="S61" i="40"/>
  <c r="K60" i="41"/>
  <c r="Q60" i="41"/>
  <c r="P59" i="40"/>
  <c r="V59" i="40"/>
  <c r="L60" i="41"/>
  <c r="R60" i="41"/>
  <c r="O59" i="40"/>
  <c r="U59" i="40"/>
  <c r="K59" i="40"/>
  <c r="Q59" i="40"/>
  <c r="O59" i="28"/>
  <c r="U59" i="28"/>
  <c r="P59" i="28"/>
  <c r="V59" i="28"/>
  <c r="G59" i="11" s="1"/>
  <c r="M60" i="28"/>
  <c r="S60" i="28"/>
  <c r="D60" i="11" s="1"/>
  <c r="T59" i="28"/>
  <c r="E59" i="11" s="1"/>
  <c r="N59" i="28"/>
  <c r="K59" i="28"/>
  <c r="Q59" i="28"/>
  <c r="L60" i="28"/>
  <c r="R60" i="28"/>
  <c r="B59" i="11" l="1"/>
  <c r="M62" i="47"/>
  <c r="S62" i="47"/>
  <c r="P62" i="48"/>
  <c r="V62" i="48"/>
  <c r="T62" i="47"/>
  <c r="N62" i="47"/>
  <c r="R62" i="48"/>
  <c r="L62" i="48"/>
  <c r="P62" i="47"/>
  <c r="V62" i="47"/>
  <c r="U62" i="47"/>
  <c r="O62" i="47"/>
  <c r="O62" i="48"/>
  <c r="U62" i="48"/>
  <c r="K62" i="47"/>
  <c r="Q62" i="47"/>
  <c r="F59" i="11"/>
  <c r="T62" i="48"/>
  <c r="N62" i="48"/>
  <c r="Q62" i="48"/>
  <c r="K62" i="48"/>
  <c r="L62" i="47"/>
  <c r="R62" i="47"/>
  <c r="M62" i="9"/>
  <c r="S62" i="9"/>
  <c r="N61" i="9"/>
  <c r="T61" i="9"/>
  <c r="K61" i="9"/>
  <c r="Q61" i="9"/>
  <c r="U61" i="9"/>
  <c r="O61" i="9"/>
  <c r="R61" i="9"/>
  <c r="L61" i="9"/>
  <c r="V61" i="9"/>
  <c r="P61" i="9"/>
  <c r="V61" i="8"/>
  <c r="P61" i="8"/>
  <c r="L61" i="8"/>
  <c r="R61" i="8"/>
  <c r="S62" i="8"/>
  <c r="M62" i="8"/>
  <c r="O61" i="8"/>
  <c r="U61" i="8"/>
  <c r="N61" i="8"/>
  <c r="T61" i="8"/>
  <c r="K61" i="8"/>
  <c r="Q61" i="8"/>
  <c r="S75" i="48"/>
  <c r="M75" i="48"/>
  <c r="J58" i="11"/>
  <c r="M58" i="11"/>
  <c r="L58" i="11"/>
  <c r="I58" i="11"/>
  <c r="H58" i="11"/>
  <c r="K58" i="11"/>
  <c r="O60" i="40"/>
  <c r="U60" i="40"/>
  <c r="P60" i="40"/>
  <c r="V60" i="40"/>
  <c r="M62" i="40"/>
  <c r="S62" i="40"/>
  <c r="N60" i="41"/>
  <c r="T60" i="41"/>
  <c r="M61" i="41"/>
  <c r="S61" i="41"/>
  <c r="R60" i="40"/>
  <c r="C60" i="11" s="1"/>
  <c r="L60" i="40"/>
  <c r="K60" i="40"/>
  <c r="Q60" i="40"/>
  <c r="O60" i="41"/>
  <c r="U60" i="41"/>
  <c r="L61" i="41"/>
  <c r="R61" i="41"/>
  <c r="Q61" i="41"/>
  <c r="K61" i="41"/>
  <c r="P61" i="41"/>
  <c r="V61" i="41"/>
  <c r="T60" i="40"/>
  <c r="N60" i="40"/>
  <c r="N60" i="28"/>
  <c r="T60" i="28"/>
  <c r="E60" i="11" s="1"/>
  <c r="L61" i="28"/>
  <c r="R61" i="28"/>
  <c r="V60" i="28"/>
  <c r="G60" i="11" s="1"/>
  <c r="P60" i="28"/>
  <c r="Q60" i="28"/>
  <c r="B60" i="11" s="1"/>
  <c r="K60" i="28"/>
  <c r="M61" i="28"/>
  <c r="S61" i="28"/>
  <c r="D61" i="11" s="1"/>
  <c r="U60" i="28"/>
  <c r="F60" i="11" s="1"/>
  <c r="O60" i="28"/>
  <c r="I37" i="12"/>
  <c r="K37" i="12"/>
  <c r="M37" i="12"/>
  <c r="K34" i="12"/>
  <c r="I36" i="12"/>
  <c r="L36" i="12"/>
  <c r="N36" i="12"/>
  <c r="K24" i="12"/>
  <c r="L37" i="12"/>
  <c r="N37" i="12"/>
  <c r="M36" i="12"/>
  <c r="K35" i="12"/>
  <c r="J36" i="12"/>
  <c r="J37" i="12"/>
  <c r="Q35" i="12" l="1"/>
  <c r="Q24" i="12"/>
  <c r="Q37" i="12"/>
  <c r="Q34" i="12"/>
  <c r="Q31" i="12"/>
  <c r="P36" i="12"/>
  <c r="P37" i="12"/>
  <c r="S37" i="12"/>
  <c r="Q21" i="12"/>
  <c r="R36" i="12"/>
  <c r="O37" i="12"/>
  <c r="T37" i="12"/>
  <c r="S36" i="12"/>
  <c r="R37" i="12"/>
  <c r="T36" i="12"/>
  <c r="Q36" i="12"/>
  <c r="Q30" i="12"/>
  <c r="O36" i="12"/>
  <c r="L63" i="48"/>
  <c r="R63" i="48"/>
  <c r="Q63" i="47"/>
  <c r="K63" i="47"/>
  <c r="R63" i="47"/>
  <c r="L63" i="47"/>
  <c r="T63" i="47"/>
  <c r="N63" i="47"/>
  <c r="K63" i="48"/>
  <c r="Q63" i="48"/>
  <c r="U63" i="48"/>
  <c r="O63" i="48"/>
  <c r="O63" i="47"/>
  <c r="U63" i="47"/>
  <c r="N63" i="48"/>
  <c r="T63" i="48"/>
  <c r="V63" i="48"/>
  <c r="P63" i="48"/>
  <c r="V63" i="47"/>
  <c r="P63" i="47"/>
  <c r="M63" i="47"/>
  <c r="S63" i="47"/>
  <c r="C61" i="11"/>
  <c r="M63" i="9"/>
  <c r="S63" i="9"/>
  <c r="U62" i="9"/>
  <c r="O62" i="9"/>
  <c r="P62" i="9"/>
  <c r="V62" i="9"/>
  <c r="K62" i="9"/>
  <c r="Q62" i="9"/>
  <c r="R62" i="9"/>
  <c r="L62" i="9"/>
  <c r="N62" i="9"/>
  <c r="T62" i="9"/>
  <c r="O62" i="8"/>
  <c r="U62" i="8"/>
  <c r="M63" i="8"/>
  <c r="S63" i="8"/>
  <c r="K62" i="8"/>
  <c r="Q62" i="8"/>
  <c r="R62" i="8"/>
  <c r="L62" i="8"/>
  <c r="P62" i="8"/>
  <c r="V62" i="8"/>
  <c r="N62" i="8"/>
  <c r="T62" i="8"/>
  <c r="M76" i="48"/>
  <c r="S76" i="48"/>
  <c r="L59" i="11"/>
  <c r="M59" i="11"/>
  <c r="J59" i="11"/>
  <c r="K59" i="11"/>
  <c r="I59" i="11"/>
  <c r="H59" i="11"/>
  <c r="O61" i="41"/>
  <c r="U61" i="41"/>
  <c r="V62" i="41"/>
  <c r="P62" i="41"/>
  <c r="L62" i="41"/>
  <c r="R62" i="41"/>
  <c r="M63" i="40"/>
  <c r="S63" i="40"/>
  <c r="T61" i="40"/>
  <c r="N61" i="40"/>
  <c r="Q62" i="41"/>
  <c r="K62" i="41"/>
  <c r="K61" i="40"/>
  <c r="Q61" i="40"/>
  <c r="S62" i="41"/>
  <c r="M62" i="41"/>
  <c r="U61" i="40"/>
  <c r="O61" i="40"/>
  <c r="R61" i="40"/>
  <c r="L61" i="40"/>
  <c r="N61" i="41"/>
  <c r="T61" i="41"/>
  <c r="V61" i="40"/>
  <c r="P61" i="40"/>
  <c r="U61" i="28"/>
  <c r="F61" i="11" s="1"/>
  <c r="O61" i="28"/>
  <c r="Q61" i="28"/>
  <c r="K61" i="28"/>
  <c r="L62" i="28"/>
  <c r="R62" i="28"/>
  <c r="P61" i="28"/>
  <c r="V61" i="28"/>
  <c r="G61" i="11" s="1"/>
  <c r="S62" i="28"/>
  <c r="M62" i="28"/>
  <c r="N61" i="28"/>
  <c r="T61" i="28"/>
  <c r="J3" i="12"/>
  <c r="I35" i="12"/>
  <c r="N34" i="12"/>
  <c r="N29" i="12"/>
  <c r="J34" i="12"/>
  <c r="J29" i="12"/>
  <c r="J35" i="12"/>
  <c r="K29" i="12"/>
  <c r="I34" i="12"/>
  <c r="M35" i="12"/>
  <c r="L35" i="12"/>
  <c r="I29" i="12"/>
  <c r="M34" i="12"/>
  <c r="L34" i="12"/>
  <c r="N35" i="12"/>
  <c r="K3" i="12"/>
  <c r="Q29" i="12" l="1"/>
  <c r="R34" i="12"/>
  <c r="P3" i="12"/>
  <c r="T34" i="12"/>
  <c r="R35" i="12"/>
  <c r="O35" i="12"/>
  <c r="P29" i="12"/>
  <c r="S34" i="12"/>
  <c r="O29" i="12"/>
  <c r="P34" i="12"/>
  <c r="S35" i="12"/>
  <c r="T35" i="12"/>
  <c r="T29" i="12"/>
  <c r="O34" i="12"/>
  <c r="Q3" i="12"/>
  <c r="P35" i="12"/>
  <c r="Q26" i="12"/>
  <c r="R30" i="12"/>
  <c r="P32" i="12"/>
  <c r="T30" i="12"/>
  <c r="R31" i="12"/>
  <c r="O31" i="12"/>
  <c r="P26" i="12"/>
  <c r="S30" i="12"/>
  <c r="O26" i="12"/>
  <c r="P30" i="12"/>
  <c r="S31" i="12"/>
  <c r="T31" i="12"/>
  <c r="T26" i="12"/>
  <c r="O30" i="12"/>
  <c r="P31" i="12"/>
  <c r="D62" i="11"/>
  <c r="Q32" i="12"/>
  <c r="E61" i="11"/>
  <c r="N64" i="47"/>
  <c r="T64" i="47"/>
  <c r="T64" i="48"/>
  <c r="N64" i="48"/>
  <c r="L64" i="47"/>
  <c r="R64" i="47"/>
  <c r="S64" i="47"/>
  <c r="M64" i="47"/>
  <c r="U64" i="47"/>
  <c r="O64" i="47"/>
  <c r="P64" i="47"/>
  <c r="V64" i="47"/>
  <c r="U64" i="48"/>
  <c r="O64" i="48"/>
  <c r="Q64" i="47"/>
  <c r="K64" i="47"/>
  <c r="P64" i="48"/>
  <c r="V64" i="48"/>
  <c r="B61" i="11"/>
  <c r="Q64" i="48"/>
  <c r="K64" i="48"/>
  <c r="L64" i="48"/>
  <c r="R64" i="48"/>
  <c r="V63" i="9"/>
  <c r="P63" i="9"/>
  <c r="U63" i="9"/>
  <c r="O63" i="9"/>
  <c r="N63" i="9"/>
  <c r="T63" i="9"/>
  <c r="Q63" i="9"/>
  <c r="K63" i="9"/>
  <c r="L63" i="9"/>
  <c r="R63" i="9"/>
  <c r="M64" i="9"/>
  <c r="S64" i="9"/>
  <c r="L63" i="8"/>
  <c r="R63" i="8"/>
  <c r="Q63" i="8"/>
  <c r="K63" i="8"/>
  <c r="N63" i="8"/>
  <c r="T63" i="8"/>
  <c r="S64" i="8"/>
  <c r="M64" i="8"/>
  <c r="V63" i="8"/>
  <c r="P63" i="8"/>
  <c r="U63" i="8"/>
  <c r="O63" i="8"/>
  <c r="M77" i="48"/>
  <c r="S77" i="48"/>
  <c r="M60" i="11"/>
  <c r="I60" i="11"/>
  <c r="K60" i="11"/>
  <c r="H60" i="11"/>
  <c r="L60" i="11"/>
  <c r="J60" i="11"/>
  <c r="P62" i="40"/>
  <c r="V62" i="40"/>
  <c r="N62" i="41"/>
  <c r="T62" i="41"/>
  <c r="K62" i="40"/>
  <c r="Q62" i="40"/>
  <c r="P63" i="41"/>
  <c r="V63" i="41"/>
  <c r="M63" i="41"/>
  <c r="S63" i="41"/>
  <c r="K63" i="41"/>
  <c r="Q63" i="41"/>
  <c r="M64" i="40"/>
  <c r="S64" i="40"/>
  <c r="L62" i="40"/>
  <c r="R62" i="40"/>
  <c r="O62" i="40"/>
  <c r="U62" i="40"/>
  <c r="N62" i="40"/>
  <c r="T62" i="40"/>
  <c r="L63" i="41"/>
  <c r="R63" i="41"/>
  <c r="O62" i="41"/>
  <c r="U62" i="41"/>
  <c r="Q62" i="28"/>
  <c r="K62" i="28"/>
  <c r="N62" i="28"/>
  <c r="T62" i="28"/>
  <c r="P62" i="28"/>
  <c r="V62" i="28"/>
  <c r="S63" i="28"/>
  <c r="M63" i="28"/>
  <c r="O62" i="28"/>
  <c r="U62" i="28"/>
  <c r="L63" i="28"/>
  <c r="R63" i="28"/>
  <c r="I3" i="12"/>
  <c r="M29" i="12"/>
  <c r="M3" i="12"/>
  <c r="L29" i="12"/>
  <c r="N3" i="12"/>
  <c r="L3" i="12"/>
  <c r="J24" i="12"/>
  <c r="L24" i="12"/>
  <c r="M24" i="12"/>
  <c r="N24" i="12"/>
  <c r="I24" i="12"/>
  <c r="R3" i="12" l="1"/>
  <c r="R24" i="12"/>
  <c r="R29" i="12"/>
  <c r="T3" i="12"/>
  <c r="S3" i="12"/>
  <c r="S24" i="12"/>
  <c r="T24" i="12"/>
  <c r="O3" i="12"/>
  <c r="P24" i="12"/>
  <c r="O24" i="12"/>
  <c r="S29" i="12"/>
  <c r="K38" i="12"/>
  <c r="Q38" i="12" s="1"/>
  <c r="R21" i="12"/>
  <c r="R26" i="12"/>
  <c r="S21" i="12"/>
  <c r="T21" i="12"/>
  <c r="P21" i="12"/>
  <c r="O21" i="12"/>
  <c r="S26" i="12"/>
  <c r="C62" i="11"/>
  <c r="G62" i="11"/>
  <c r="T32" i="12"/>
  <c r="E62" i="11"/>
  <c r="R32" i="12"/>
  <c r="F62" i="11"/>
  <c r="S32" i="12"/>
  <c r="B62" i="11"/>
  <c r="O32" i="12"/>
  <c r="S65" i="47"/>
  <c r="M65" i="47"/>
  <c r="R65" i="48"/>
  <c r="L65" i="48"/>
  <c r="U65" i="48"/>
  <c r="O65" i="48"/>
  <c r="D63" i="11"/>
  <c r="K65" i="48"/>
  <c r="Q65" i="48"/>
  <c r="R65" i="47"/>
  <c r="L65" i="47"/>
  <c r="Q65" i="47"/>
  <c r="K65" i="47"/>
  <c r="N65" i="48"/>
  <c r="T65" i="48"/>
  <c r="O65" i="47"/>
  <c r="U65" i="47"/>
  <c r="V65" i="47"/>
  <c r="P65" i="47"/>
  <c r="V65" i="48"/>
  <c r="P65" i="48"/>
  <c r="N65" i="47"/>
  <c r="T65" i="47"/>
  <c r="Q64" i="9"/>
  <c r="K64" i="9"/>
  <c r="S65" i="9"/>
  <c r="M65" i="9"/>
  <c r="O64" i="9"/>
  <c r="U64" i="9"/>
  <c r="L64" i="9"/>
  <c r="R64" i="9"/>
  <c r="N64" i="9"/>
  <c r="T64" i="9"/>
  <c r="P64" i="9"/>
  <c r="V64" i="9"/>
  <c r="T64" i="8"/>
  <c r="N64" i="8"/>
  <c r="M65" i="8"/>
  <c r="S65" i="8"/>
  <c r="O64" i="8"/>
  <c r="U64" i="8"/>
  <c r="Q64" i="8"/>
  <c r="K64" i="8"/>
  <c r="V64" i="8"/>
  <c r="P64" i="8"/>
  <c r="L64" i="8"/>
  <c r="R64" i="8"/>
  <c r="M78" i="48"/>
  <c r="S78" i="48"/>
  <c r="L61" i="11"/>
  <c r="J61" i="11"/>
  <c r="M61" i="11"/>
  <c r="I61" i="11"/>
  <c r="H61" i="11"/>
  <c r="K61" i="11"/>
  <c r="U63" i="41"/>
  <c r="O63" i="41"/>
  <c r="T63" i="40"/>
  <c r="N63" i="40"/>
  <c r="S64" i="41"/>
  <c r="M64" i="41"/>
  <c r="N63" i="41"/>
  <c r="T63" i="41"/>
  <c r="E63" i="11" s="1"/>
  <c r="L63" i="40"/>
  <c r="R63" i="40"/>
  <c r="C63" i="11" s="1"/>
  <c r="K63" i="40"/>
  <c r="Q63" i="40"/>
  <c r="R64" i="41"/>
  <c r="L64" i="41"/>
  <c r="U63" i="40"/>
  <c r="O63" i="40"/>
  <c r="K64" i="41"/>
  <c r="Q64" i="41"/>
  <c r="V64" i="41"/>
  <c r="P64" i="41"/>
  <c r="M65" i="40"/>
  <c r="S65" i="40"/>
  <c r="P63" i="40"/>
  <c r="V63" i="40"/>
  <c r="L64" i="28"/>
  <c r="R64" i="28"/>
  <c r="T63" i="28"/>
  <c r="N63" i="28"/>
  <c r="K63" i="28"/>
  <c r="Q63" i="28"/>
  <c r="M64" i="28"/>
  <c r="S64" i="28"/>
  <c r="D64" i="11" s="1"/>
  <c r="O63" i="28"/>
  <c r="U63" i="28"/>
  <c r="F63" i="11" s="1"/>
  <c r="P63" i="28"/>
  <c r="V63" i="28"/>
  <c r="G63" i="11" s="1"/>
  <c r="L38" i="12" l="1"/>
  <c r="R38" i="12" s="1"/>
  <c r="N38" i="12"/>
  <c r="T38" i="12" s="1"/>
  <c r="J38" i="12"/>
  <c r="P38" i="12" s="1"/>
  <c r="I38" i="12"/>
  <c r="O38" i="12" s="1"/>
  <c r="M38" i="12"/>
  <c r="S38" i="12" s="1"/>
  <c r="B63" i="11"/>
  <c r="U66" i="47"/>
  <c r="O66" i="47"/>
  <c r="K66" i="48"/>
  <c r="Q66" i="48"/>
  <c r="T66" i="48"/>
  <c r="N66" i="48"/>
  <c r="N66" i="47"/>
  <c r="T66" i="47"/>
  <c r="U66" i="48"/>
  <c r="O66" i="48"/>
  <c r="V66" i="48"/>
  <c r="P66" i="48"/>
  <c r="K66" i="47"/>
  <c r="Q66" i="47"/>
  <c r="L66" i="48"/>
  <c r="R66" i="48"/>
  <c r="P66" i="47"/>
  <c r="V66" i="47"/>
  <c r="L66" i="47"/>
  <c r="R66" i="47"/>
  <c r="S66" i="47"/>
  <c r="M66" i="47"/>
  <c r="R65" i="9"/>
  <c r="L65" i="9"/>
  <c r="V65" i="9"/>
  <c r="P65" i="9"/>
  <c r="U65" i="9"/>
  <c r="O65" i="9"/>
  <c r="M66" i="9"/>
  <c r="S66" i="9"/>
  <c r="T65" i="9"/>
  <c r="N65" i="9"/>
  <c r="K65" i="9"/>
  <c r="Q65" i="9"/>
  <c r="L65" i="8"/>
  <c r="R65" i="8"/>
  <c r="V65" i="8"/>
  <c r="P65" i="8"/>
  <c r="Q65" i="8"/>
  <c r="K65" i="8"/>
  <c r="N65" i="8"/>
  <c r="T65" i="8"/>
  <c r="S66" i="8"/>
  <c r="M66" i="8"/>
  <c r="O65" i="8"/>
  <c r="U65" i="8"/>
  <c r="M79" i="48"/>
  <c r="S79" i="48"/>
  <c r="M62" i="11"/>
  <c r="K62" i="11"/>
  <c r="J62" i="11"/>
  <c r="L62" i="11"/>
  <c r="H62" i="11"/>
  <c r="I62" i="11"/>
  <c r="K65" i="41"/>
  <c r="Q65" i="41"/>
  <c r="L65" i="41"/>
  <c r="R65" i="41"/>
  <c r="N64" i="41"/>
  <c r="T64" i="41"/>
  <c r="N64" i="40"/>
  <c r="T64" i="40"/>
  <c r="P64" i="40"/>
  <c r="V64" i="40"/>
  <c r="P65" i="41"/>
  <c r="V65" i="41"/>
  <c r="L64" i="40"/>
  <c r="R64" i="40"/>
  <c r="C64" i="11" s="1"/>
  <c r="M66" i="40"/>
  <c r="S66" i="40"/>
  <c r="O64" i="40"/>
  <c r="U64" i="40"/>
  <c r="M65" i="41"/>
  <c r="S65" i="41"/>
  <c r="O64" i="41"/>
  <c r="U64" i="41"/>
  <c r="K64" i="40"/>
  <c r="Q64" i="40"/>
  <c r="N64" i="28"/>
  <c r="T64" i="28"/>
  <c r="E64" i="11" s="1"/>
  <c r="V64" i="28"/>
  <c r="G64" i="11" s="1"/>
  <c r="P64" i="28"/>
  <c r="M65" i="28"/>
  <c r="S65" i="28"/>
  <c r="U64" i="28"/>
  <c r="F64" i="11" s="1"/>
  <c r="O64" i="28"/>
  <c r="Q64" i="28"/>
  <c r="B64" i="11" s="1"/>
  <c r="K64" i="28"/>
  <c r="L65" i="28"/>
  <c r="R65" i="28"/>
  <c r="T67" i="47" l="1"/>
  <c r="N67" i="47"/>
  <c r="S67" i="47"/>
  <c r="M67" i="47"/>
  <c r="T67" i="48"/>
  <c r="N67" i="48"/>
  <c r="L67" i="48"/>
  <c r="R67" i="48"/>
  <c r="K67" i="47"/>
  <c r="Q67" i="47"/>
  <c r="V67" i="48"/>
  <c r="P67" i="48"/>
  <c r="R67" i="47"/>
  <c r="L67" i="47"/>
  <c r="Q67" i="48"/>
  <c r="K67" i="48"/>
  <c r="U67" i="48"/>
  <c r="O67" i="48"/>
  <c r="O67" i="47"/>
  <c r="U67" i="47"/>
  <c r="D65" i="11"/>
  <c r="P67" i="47"/>
  <c r="V67" i="47"/>
  <c r="S67" i="9"/>
  <c r="M67" i="9"/>
  <c r="O66" i="9"/>
  <c r="U66" i="9"/>
  <c r="P66" i="9"/>
  <c r="V66" i="9"/>
  <c r="Q66" i="9"/>
  <c r="K66" i="9"/>
  <c r="N66" i="9"/>
  <c r="T66" i="9"/>
  <c r="R66" i="9"/>
  <c r="L66" i="9"/>
  <c r="M67" i="8"/>
  <c r="S67" i="8"/>
  <c r="R66" i="8"/>
  <c r="L66" i="8"/>
  <c r="N66" i="8"/>
  <c r="T66" i="8"/>
  <c r="K66" i="8"/>
  <c r="Q66" i="8"/>
  <c r="V66" i="8"/>
  <c r="P66" i="8"/>
  <c r="U66" i="8"/>
  <c r="O66" i="8"/>
  <c r="S80" i="48"/>
  <c r="M80" i="48"/>
  <c r="J63" i="11"/>
  <c r="L63" i="11"/>
  <c r="M63" i="11"/>
  <c r="I63" i="11"/>
  <c r="H63" i="11"/>
  <c r="K63" i="11"/>
  <c r="K65" i="40"/>
  <c r="Q65" i="40"/>
  <c r="O65" i="41"/>
  <c r="U65" i="41"/>
  <c r="P66" i="41"/>
  <c r="V66" i="41"/>
  <c r="O65" i="40"/>
  <c r="U65" i="40"/>
  <c r="T65" i="40"/>
  <c r="N65" i="40"/>
  <c r="L66" i="41"/>
  <c r="R66" i="41"/>
  <c r="M66" i="41"/>
  <c r="S66" i="41"/>
  <c r="L65" i="40"/>
  <c r="R65" i="40"/>
  <c r="C65" i="11" s="1"/>
  <c r="S67" i="40"/>
  <c r="M67" i="40"/>
  <c r="P65" i="40"/>
  <c r="V65" i="40"/>
  <c r="N65" i="41"/>
  <c r="T65" i="41"/>
  <c r="K66" i="41"/>
  <c r="Q66" i="41"/>
  <c r="P65" i="28"/>
  <c r="V65" i="28"/>
  <c r="G65" i="11" s="1"/>
  <c r="L66" i="28"/>
  <c r="R66" i="28"/>
  <c r="O65" i="28"/>
  <c r="U65" i="28"/>
  <c r="F65" i="11" s="1"/>
  <c r="K65" i="28"/>
  <c r="Q65" i="28"/>
  <c r="B65" i="11" s="1"/>
  <c r="M66" i="28"/>
  <c r="S66" i="28"/>
  <c r="D66" i="11" s="1"/>
  <c r="N65" i="28"/>
  <c r="T65" i="28"/>
  <c r="E65" i="11" s="1"/>
  <c r="K68" i="48" l="1"/>
  <c r="Q68" i="48"/>
  <c r="R68" i="48"/>
  <c r="L68" i="48"/>
  <c r="P68" i="47"/>
  <c r="V68" i="47"/>
  <c r="R68" i="47"/>
  <c r="L68" i="47"/>
  <c r="T68" i="48"/>
  <c r="N68" i="48"/>
  <c r="P68" i="48"/>
  <c r="V68" i="48"/>
  <c r="S68" i="47"/>
  <c r="M68" i="47"/>
  <c r="O68" i="47"/>
  <c r="U68" i="47"/>
  <c r="U68" i="48"/>
  <c r="O68" i="48"/>
  <c r="N68" i="47"/>
  <c r="T68" i="47"/>
  <c r="K68" i="47"/>
  <c r="Q68" i="47"/>
  <c r="Q67" i="9"/>
  <c r="K67" i="9"/>
  <c r="P67" i="9"/>
  <c r="V67" i="9"/>
  <c r="U67" i="9"/>
  <c r="O67" i="9"/>
  <c r="R67" i="9"/>
  <c r="L67" i="9"/>
  <c r="T67" i="9"/>
  <c r="N67" i="9"/>
  <c r="M68" i="9"/>
  <c r="S68" i="9"/>
  <c r="K67" i="8"/>
  <c r="Q67" i="8"/>
  <c r="N67" i="8"/>
  <c r="T67" i="8"/>
  <c r="U67" i="8"/>
  <c r="O67" i="8"/>
  <c r="L67" i="8"/>
  <c r="R67" i="8"/>
  <c r="V67" i="8"/>
  <c r="P67" i="8"/>
  <c r="M68" i="8"/>
  <c r="S68" i="8"/>
  <c r="M81" i="48"/>
  <c r="S81" i="48"/>
  <c r="I64" i="11"/>
  <c r="K64" i="11"/>
  <c r="J64" i="11"/>
  <c r="H64" i="11"/>
  <c r="L64" i="11"/>
  <c r="M64" i="11"/>
  <c r="K67" i="41"/>
  <c r="Q67" i="41"/>
  <c r="P66" i="40"/>
  <c r="V66" i="40"/>
  <c r="N66" i="40"/>
  <c r="T66" i="40"/>
  <c r="M67" i="41"/>
  <c r="S67" i="41"/>
  <c r="U66" i="41"/>
  <c r="O66" i="41"/>
  <c r="M68" i="40"/>
  <c r="S68" i="40"/>
  <c r="T66" i="41"/>
  <c r="N66" i="41"/>
  <c r="L66" i="40"/>
  <c r="R66" i="40"/>
  <c r="C66" i="11" s="1"/>
  <c r="V67" i="41"/>
  <c r="P67" i="41"/>
  <c r="L67" i="41"/>
  <c r="R67" i="41"/>
  <c r="O66" i="40"/>
  <c r="U66" i="40"/>
  <c r="K66" i="40"/>
  <c r="Q66" i="40"/>
  <c r="N66" i="28"/>
  <c r="T66" i="28"/>
  <c r="K66" i="28"/>
  <c r="Q66" i="28"/>
  <c r="L67" i="28"/>
  <c r="R67" i="28"/>
  <c r="M67" i="28"/>
  <c r="S67" i="28"/>
  <c r="D67" i="11" s="1"/>
  <c r="U66" i="28"/>
  <c r="F66" i="11" s="1"/>
  <c r="O66" i="28"/>
  <c r="P66" i="28"/>
  <c r="V66" i="28"/>
  <c r="G66" i="11" s="1"/>
  <c r="E66" i="11" l="1"/>
  <c r="L69" i="47"/>
  <c r="R69" i="47"/>
  <c r="U69" i="47"/>
  <c r="O69" i="47"/>
  <c r="S69" i="47"/>
  <c r="M69" i="47"/>
  <c r="Q69" i="47"/>
  <c r="K69" i="47"/>
  <c r="P69" i="47"/>
  <c r="V69" i="47"/>
  <c r="R69" i="48"/>
  <c r="L69" i="48"/>
  <c r="N69" i="47"/>
  <c r="T69" i="47"/>
  <c r="P69" i="48"/>
  <c r="V69" i="48"/>
  <c r="O69" i="48"/>
  <c r="U69" i="48"/>
  <c r="T69" i="48"/>
  <c r="N69" i="48"/>
  <c r="B66" i="11"/>
  <c r="Q69" i="48"/>
  <c r="K69" i="48"/>
  <c r="O68" i="9"/>
  <c r="U68" i="9"/>
  <c r="M69" i="9"/>
  <c r="S69" i="9"/>
  <c r="V68" i="9"/>
  <c r="P68" i="9"/>
  <c r="N68" i="9"/>
  <c r="T68" i="9"/>
  <c r="Q68" i="9"/>
  <c r="K68" i="9"/>
  <c r="R68" i="9"/>
  <c r="L68" i="9"/>
  <c r="K68" i="8"/>
  <c r="Q68" i="8"/>
  <c r="R68" i="8"/>
  <c r="L68" i="8"/>
  <c r="U68" i="8"/>
  <c r="O68" i="8"/>
  <c r="S69" i="8"/>
  <c r="M69" i="8"/>
  <c r="N68" i="8"/>
  <c r="T68" i="8"/>
  <c r="P68" i="8"/>
  <c r="V68" i="8"/>
  <c r="M82" i="48"/>
  <c r="S82" i="48"/>
  <c r="K65" i="11"/>
  <c r="L65" i="11"/>
  <c r="M65" i="11"/>
  <c r="H65" i="11"/>
  <c r="I65" i="11"/>
  <c r="J65" i="11"/>
  <c r="O67" i="40"/>
  <c r="U67" i="40"/>
  <c r="R67" i="40"/>
  <c r="C67" i="11" s="1"/>
  <c r="L67" i="40"/>
  <c r="K67" i="40"/>
  <c r="Q67" i="40"/>
  <c r="L68" i="41"/>
  <c r="R68" i="41"/>
  <c r="S69" i="40"/>
  <c r="M69" i="40"/>
  <c r="T67" i="41"/>
  <c r="N67" i="41"/>
  <c r="O67" i="41"/>
  <c r="U67" i="41"/>
  <c r="M68" i="41"/>
  <c r="S68" i="41"/>
  <c r="V67" i="40"/>
  <c r="P67" i="40"/>
  <c r="P68" i="41"/>
  <c r="V68" i="41"/>
  <c r="N67" i="40"/>
  <c r="T67" i="40"/>
  <c r="K68" i="41"/>
  <c r="Q68" i="41"/>
  <c r="P67" i="28"/>
  <c r="V67" i="28"/>
  <c r="G67" i="11" s="1"/>
  <c r="S68" i="28"/>
  <c r="D68" i="11" s="1"/>
  <c r="M68" i="28"/>
  <c r="K67" i="28"/>
  <c r="Q67" i="28"/>
  <c r="B67" i="11" s="1"/>
  <c r="U67" i="28"/>
  <c r="F67" i="11" s="1"/>
  <c r="O67" i="28"/>
  <c r="L68" i="28"/>
  <c r="R68" i="28"/>
  <c r="N67" i="28"/>
  <c r="T67" i="28"/>
  <c r="Q70" i="47" l="1"/>
  <c r="K70" i="47"/>
  <c r="K70" i="48"/>
  <c r="Q70" i="48"/>
  <c r="P70" i="48"/>
  <c r="V70" i="48"/>
  <c r="S70" i="47"/>
  <c r="M70" i="47"/>
  <c r="T70" i="47"/>
  <c r="N70" i="47"/>
  <c r="N70" i="48"/>
  <c r="T70" i="48"/>
  <c r="R70" i="48"/>
  <c r="L70" i="48"/>
  <c r="O70" i="47"/>
  <c r="U70" i="47"/>
  <c r="E67" i="11"/>
  <c r="O70" i="48"/>
  <c r="U70" i="48"/>
  <c r="P70" i="47"/>
  <c r="V70" i="47"/>
  <c r="L70" i="47"/>
  <c r="R70" i="47"/>
  <c r="T69" i="9"/>
  <c r="N69" i="9"/>
  <c r="V69" i="9"/>
  <c r="P69" i="9"/>
  <c r="L69" i="9"/>
  <c r="R69" i="9"/>
  <c r="Q69" i="9"/>
  <c r="K69" i="9"/>
  <c r="S70" i="9"/>
  <c r="M70" i="9"/>
  <c r="U69" i="9"/>
  <c r="O69" i="9"/>
  <c r="O69" i="8"/>
  <c r="U69" i="8"/>
  <c r="L69" i="8"/>
  <c r="R69" i="8"/>
  <c r="S70" i="8"/>
  <c r="M70" i="8"/>
  <c r="V69" i="8"/>
  <c r="P69" i="8"/>
  <c r="N69" i="8"/>
  <c r="T69" i="8"/>
  <c r="K69" i="8"/>
  <c r="Q69" i="8"/>
  <c r="S83" i="48"/>
  <c r="M83" i="48"/>
  <c r="M66" i="11"/>
  <c r="J66" i="11"/>
  <c r="H66" i="11"/>
  <c r="K66" i="11"/>
  <c r="I66" i="11"/>
  <c r="L66" i="11"/>
  <c r="M69" i="41"/>
  <c r="S69" i="41"/>
  <c r="K68" i="40"/>
  <c r="Q68" i="40"/>
  <c r="P68" i="40"/>
  <c r="V68" i="40"/>
  <c r="R68" i="40"/>
  <c r="C68" i="11" s="1"/>
  <c r="L68" i="40"/>
  <c r="O68" i="41"/>
  <c r="U68" i="41"/>
  <c r="T68" i="40"/>
  <c r="N68" i="40"/>
  <c r="Q69" i="41"/>
  <c r="K69" i="41"/>
  <c r="R69" i="41"/>
  <c r="L69" i="41"/>
  <c r="P69" i="41"/>
  <c r="V69" i="41"/>
  <c r="N68" i="41"/>
  <c r="T68" i="41"/>
  <c r="M70" i="40"/>
  <c r="S70" i="40"/>
  <c r="U68" i="40"/>
  <c r="O68" i="40"/>
  <c r="U68" i="28"/>
  <c r="F68" i="11" s="1"/>
  <c r="O68" i="28"/>
  <c r="M69" i="28"/>
  <c r="S69" i="28"/>
  <c r="D69" i="11" s="1"/>
  <c r="N68" i="28"/>
  <c r="T68" i="28"/>
  <c r="E68" i="11" s="1"/>
  <c r="L69" i="28"/>
  <c r="R69" i="28"/>
  <c r="Q68" i="28"/>
  <c r="B68" i="11" s="1"/>
  <c r="K68" i="28"/>
  <c r="P68" i="28"/>
  <c r="V68" i="28"/>
  <c r="G68" i="11" s="1"/>
  <c r="M71" i="47" l="1"/>
  <c r="S71" i="47"/>
  <c r="O71" i="47"/>
  <c r="U71" i="47"/>
  <c r="L71" i="47"/>
  <c r="R71" i="47"/>
  <c r="R71" i="48"/>
  <c r="L71" i="48"/>
  <c r="V71" i="48"/>
  <c r="P71" i="48"/>
  <c r="V71" i="47"/>
  <c r="P71" i="47"/>
  <c r="N71" i="48"/>
  <c r="T71" i="48"/>
  <c r="K71" i="48"/>
  <c r="Q71" i="48"/>
  <c r="U71" i="48"/>
  <c r="O71" i="48"/>
  <c r="N71" i="47"/>
  <c r="T71" i="47"/>
  <c r="Q71" i="47"/>
  <c r="K71" i="47"/>
  <c r="C69" i="11"/>
  <c r="Q70" i="9"/>
  <c r="K70" i="9"/>
  <c r="U70" i="9"/>
  <c r="O70" i="9"/>
  <c r="R70" i="9"/>
  <c r="L70" i="9"/>
  <c r="P70" i="9"/>
  <c r="V70" i="9"/>
  <c r="M71" i="9"/>
  <c r="S71" i="9"/>
  <c r="N70" i="9"/>
  <c r="T70" i="9"/>
  <c r="V70" i="8"/>
  <c r="P70" i="8"/>
  <c r="M71" i="8"/>
  <c r="S71" i="8"/>
  <c r="K70" i="8"/>
  <c r="Q70" i="8"/>
  <c r="R70" i="8"/>
  <c r="L70" i="8"/>
  <c r="N70" i="8"/>
  <c r="T70" i="8"/>
  <c r="O70" i="8"/>
  <c r="U70" i="8"/>
  <c r="M84" i="48"/>
  <c r="S84" i="48"/>
  <c r="L67" i="11"/>
  <c r="M67" i="11"/>
  <c r="J67" i="11"/>
  <c r="K67" i="11"/>
  <c r="I67" i="11"/>
  <c r="H67" i="11"/>
  <c r="K69" i="40"/>
  <c r="Q69" i="40"/>
  <c r="O69" i="40"/>
  <c r="U69" i="40"/>
  <c r="M71" i="40"/>
  <c r="S71" i="40"/>
  <c r="P70" i="41"/>
  <c r="V70" i="41"/>
  <c r="K70" i="41"/>
  <c r="Q70" i="41"/>
  <c r="O69" i="41"/>
  <c r="U69" i="41"/>
  <c r="P69" i="40"/>
  <c r="V69" i="40"/>
  <c r="N69" i="41"/>
  <c r="T69" i="41"/>
  <c r="L70" i="41"/>
  <c r="R70" i="41"/>
  <c r="N69" i="40"/>
  <c r="T69" i="40"/>
  <c r="L69" i="40"/>
  <c r="R69" i="40"/>
  <c r="M70" i="41"/>
  <c r="S70" i="41"/>
  <c r="V69" i="28"/>
  <c r="G69" i="11" s="1"/>
  <c r="P69" i="28"/>
  <c r="L70" i="28"/>
  <c r="R70" i="28"/>
  <c r="M70" i="28"/>
  <c r="S70" i="28"/>
  <c r="D70" i="11" s="1"/>
  <c r="Q69" i="28"/>
  <c r="B69" i="11" s="1"/>
  <c r="K69" i="28"/>
  <c r="O69" i="28"/>
  <c r="U69" i="28"/>
  <c r="F69" i="11" s="1"/>
  <c r="T69" i="28"/>
  <c r="N69" i="28"/>
  <c r="E69" i="11" l="1"/>
  <c r="R72" i="48"/>
  <c r="L72" i="48"/>
  <c r="Q72" i="48"/>
  <c r="K72" i="48"/>
  <c r="K72" i="47"/>
  <c r="Q72" i="47"/>
  <c r="T72" i="48"/>
  <c r="N72" i="48"/>
  <c r="L72" i="47"/>
  <c r="R72" i="47"/>
  <c r="P72" i="47"/>
  <c r="V72" i="47"/>
  <c r="T72" i="47"/>
  <c r="N72" i="47"/>
  <c r="U72" i="47"/>
  <c r="O72" i="47"/>
  <c r="U72" i="48"/>
  <c r="O72" i="48"/>
  <c r="P72" i="48"/>
  <c r="V72" i="48"/>
  <c r="M72" i="47"/>
  <c r="S72" i="47"/>
  <c r="P71" i="9"/>
  <c r="V71" i="9"/>
  <c r="R71" i="9"/>
  <c r="L71" i="9"/>
  <c r="N71" i="9"/>
  <c r="T71" i="9"/>
  <c r="U71" i="9"/>
  <c r="O71" i="9"/>
  <c r="S72" i="9"/>
  <c r="M72" i="9"/>
  <c r="K71" i="9"/>
  <c r="Q71" i="9"/>
  <c r="L71" i="8"/>
  <c r="R71" i="8"/>
  <c r="N71" i="8"/>
  <c r="T71" i="8"/>
  <c r="Q71" i="8"/>
  <c r="K71" i="8"/>
  <c r="U71" i="8"/>
  <c r="O71" i="8"/>
  <c r="S72" i="8"/>
  <c r="M72" i="8"/>
  <c r="P71" i="8"/>
  <c r="V71" i="8"/>
  <c r="M85" i="48"/>
  <c r="S85" i="48"/>
  <c r="H68" i="11"/>
  <c r="M68" i="11"/>
  <c r="L68" i="11"/>
  <c r="J68" i="11"/>
  <c r="I68" i="11"/>
  <c r="K68" i="11"/>
  <c r="V71" i="41"/>
  <c r="P71" i="41"/>
  <c r="M71" i="41"/>
  <c r="S71" i="41"/>
  <c r="K71" i="41"/>
  <c r="Q71" i="41"/>
  <c r="S72" i="40"/>
  <c r="M72" i="40"/>
  <c r="N70" i="40"/>
  <c r="T70" i="40"/>
  <c r="N70" i="41"/>
  <c r="T70" i="41"/>
  <c r="O70" i="41"/>
  <c r="U70" i="41"/>
  <c r="K70" i="40"/>
  <c r="Q70" i="40"/>
  <c r="R70" i="40"/>
  <c r="C70" i="11" s="1"/>
  <c r="L70" i="40"/>
  <c r="L71" i="41"/>
  <c r="R71" i="41"/>
  <c r="V70" i="40"/>
  <c r="P70" i="40"/>
  <c r="O70" i="40"/>
  <c r="U70" i="40"/>
  <c r="L71" i="28"/>
  <c r="R71" i="28"/>
  <c r="P70" i="28"/>
  <c r="V70" i="28"/>
  <c r="G70" i="11" s="1"/>
  <c r="N70" i="28"/>
  <c r="T70" i="28"/>
  <c r="E70" i="11" s="1"/>
  <c r="K70" i="28"/>
  <c r="Q70" i="28"/>
  <c r="B70" i="11" s="1"/>
  <c r="O70" i="28"/>
  <c r="U70" i="28"/>
  <c r="F70" i="11" s="1"/>
  <c r="S71" i="28"/>
  <c r="D71" i="11" s="1"/>
  <c r="M71" i="28"/>
  <c r="U73" i="47" l="1"/>
  <c r="O73" i="47"/>
  <c r="N73" i="48"/>
  <c r="T73" i="48"/>
  <c r="N73" i="47"/>
  <c r="T73" i="47"/>
  <c r="S73" i="47"/>
  <c r="M73" i="47"/>
  <c r="K73" i="47"/>
  <c r="Q73" i="47"/>
  <c r="Q73" i="48"/>
  <c r="K73" i="48"/>
  <c r="V73" i="48"/>
  <c r="P73" i="48"/>
  <c r="V73" i="47"/>
  <c r="P73" i="47"/>
  <c r="O73" i="48"/>
  <c r="U73" i="48"/>
  <c r="L73" i="48"/>
  <c r="R73" i="48"/>
  <c r="R73" i="47"/>
  <c r="L73" i="47"/>
  <c r="N72" i="9"/>
  <c r="T72" i="9"/>
  <c r="Q72" i="9"/>
  <c r="K72" i="9"/>
  <c r="R72" i="9"/>
  <c r="L72" i="9"/>
  <c r="M73" i="9"/>
  <c r="S73" i="9"/>
  <c r="O72" i="9"/>
  <c r="U72" i="9"/>
  <c r="P72" i="9"/>
  <c r="V72" i="9"/>
  <c r="U72" i="8"/>
  <c r="O72" i="8"/>
  <c r="Q72" i="8"/>
  <c r="K72" i="8"/>
  <c r="P72" i="8"/>
  <c r="V72" i="8"/>
  <c r="N72" i="8"/>
  <c r="T72" i="8"/>
  <c r="M73" i="8"/>
  <c r="S73" i="8"/>
  <c r="L72" i="8"/>
  <c r="R72" i="8"/>
  <c r="S86" i="48"/>
  <c r="M86" i="48"/>
  <c r="M69" i="11"/>
  <c r="K69" i="11"/>
  <c r="I69" i="11"/>
  <c r="L69" i="11"/>
  <c r="J69" i="11"/>
  <c r="H69" i="11"/>
  <c r="U71" i="40"/>
  <c r="O71" i="40"/>
  <c r="O71" i="41"/>
  <c r="U71" i="41"/>
  <c r="N71" i="40"/>
  <c r="T71" i="40"/>
  <c r="S72" i="41"/>
  <c r="M72" i="41"/>
  <c r="L72" i="41"/>
  <c r="R72" i="41"/>
  <c r="Q72" i="41"/>
  <c r="K72" i="41"/>
  <c r="P71" i="40"/>
  <c r="V71" i="40"/>
  <c r="L71" i="40"/>
  <c r="R71" i="40"/>
  <c r="C71" i="11" s="1"/>
  <c r="Q71" i="40"/>
  <c r="K71" i="40"/>
  <c r="N71" i="41"/>
  <c r="T71" i="41"/>
  <c r="S73" i="40"/>
  <c r="M73" i="40"/>
  <c r="P72" i="41"/>
  <c r="V72" i="41"/>
  <c r="M72" i="28"/>
  <c r="S72" i="28"/>
  <c r="D72" i="11" s="1"/>
  <c r="K71" i="28"/>
  <c r="Q71" i="28"/>
  <c r="B71" i="11" s="1"/>
  <c r="P71" i="28"/>
  <c r="V71" i="28"/>
  <c r="G71" i="11" s="1"/>
  <c r="O71" i="28"/>
  <c r="U71" i="28"/>
  <c r="F71" i="11" s="1"/>
  <c r="N71" i="28"/>
  <c r="T71" i="28"/>
  <c r="E71" i="11" s="1"/>
  <c r="R72" i="28"/>
  <c r="L72" i="28"/>
  <c r="V74" i="47" l="1"/>
  <c r="P74" i="47"/>
  <c r="M74" i="47"/>
  <c r="S74" i="47"/>
  <c r="R74" i="47"/>
  <c r="L74" i="47"/>
  <c r="P74" i="48"/>
  <c r="V74" i="48"/>
  <c r="N74" i="47"/>
  <c r="T74" i="47"/>
  <c r="Q74" i="48"/>
  <c r="K74" i="48"/>
  <c r="R74" i="48"/>
  <c r="L74" i="48"/>
  <c r="N74" i="48"/>
  <c r="T74" i="48"/>
  <c r="O74" i="47"/>
  <c r="U74" i="47"/>
  <c r="O74" i="48"/>
  <c r="U74" i="48"/>
  <c r="Q74" i="47"/>
  <c r="K74" i="47"/>
  <c r="M74" i="9"/>
  <c r="S74" i="9"/>
  <c r="L73" i="9"/>
  <c r="R73" i="9"/>
  <c r="V73" i="9"/>
  <c r="P73" i="9"/>
  <c r="Q73" i="9"/>
  <c r="K73" i="9"/>
  <c r="U73" i="9"/>
  <c r="O73" i="9"/>
  <c r="T73" i="9"/>
  <c r="N73" i="9"/>
  <c r="L73" i="8"/>
  <c r="R73" i="8"/>
  <c r="S74" i="8"/>
  <c r="M74" i="8"/>
  <c r="T73" i="8"/>
  <c r="N73" i="8"/>
  <c r="P73" i="8"/>
  <c r="V73" i="8"/>
  <c r="K73" i="8"/>
  <c r="Q73" i="8"/>
  <c r="O73" i="8"/>
  <c r="U73" i="8"/>
  <c r="S87" i="48"/>
  <c r="M87" i="48"/>
  <c r="J70" i="11"/>
  <c r="M70" i="11"/>
  <c r="L70" i="11"/>
  <c r="H70" i="11"/>
  <c r="I70" i="11"/>
  <c r="K70" i="11"/>
  <c r="K73" i="41"/>
  <c r="Q73" i="41"/>
  <c r="M73" i="41"/>
  <c r="S73" i="41"/>
  <c r="V73" i="41"/>
  <c r="P73" i="41"/>
  <c r="T72" i="41"/>
  <c r="N72" i="41"/>
  <c r="L72" i="40"/>
  <c r="R72" i="40"/>
  <c r="C72" i="11" s="1"/>
  <c r="U72" i="41"/>
  <c r="O72" i="41"/>
  <c r="S74" i="40"/>
  <c r="M74" i="40"/>
  <c r="Q72" i="40"/>
  <c r="K72" i="40"/>
  <c r="O72" i="40"/>
  <c r="U72" i="40"/>
  <c r="V72" i="40"/>
  <c r="P72" i="40"/>
  <c r="L73" i="41"/>
  <c r="R73" i="41"/>
  <c r="N72" i="40"/>
  <c r="T72" i="40"/>
  <c r="L73" i="28"/>
  <c r="R73" i="28"/>
  <c r="O72" i="28"/>
  <c r="U72" i="28"/>
  <c r="F72" i="11" s="1"/>
  <c r="K72" i="28"/>
  <c r="Q72" i="28"/>
  <c r="B72" i="11" s="1"/>
  <c r="N72" i="28"/>
  <c r="T72" i="28"/>
  <c r="E72" i="11" s="1"/>
  <c r="P72" i="28"/>
  <c r="V72" i="28"/>
  <c r="G72" i="11" s="1"/>
  <c r="M73" i="28"/>
  <c r="S73" i="28"/>
  <c r="U75" i="48" l="1"/>
  <c r="O75" i="48"/>
  <c r="R75" i="48"/>
  <c r="L75" i="48"/>
  <c r="T75" i="47"/>
  <c r="N75" i="47"/>
  <c r="U75" i="47"/>
  <c r="O75" i="47"/>
  <c r="K75" i="48"/>
  <c r="Q75" i="48"/>
  <c r="D73" i="11"/>
  <c r="K75" i="47"/>
  <c r="Q75" i="47"/>
  <c r="V75" i="48"/>
  <c r="P75" i="48"/>
  <c r="S75" i="47"/>
  <c r="M75" i="47"/>
  <c r="R75" i="47"/>
  <c r="L75" i="47"/>
  <c r="V75" i="47"/>
  <c r="P75" i="47"/>
  <c r="N75" i="48"/>
  <c r="T75" i="48"/>
  <c r="Q74" i="9"/>
  <c r="K74" i="9"/>
  <c r="P74" i="9"/>
  <c r="V74" i="9"/>
  <c r="N74" i="9"/>
  <c r="T74" i="9"/>
  <c r="R74" i="9"/>
  <c r="L74" i="9"/>
  <c r="O74" i="9"/>
  <c r="U74" i="9"/>
  <c r="M75" i="9"/>
  <c r="S75" i="9"/>
  <c r="N74" i="8"/>
  <c r="T74" i="8"/>
  <c r="M75" i="8"/>
  <c r="S75" i="8"/>
  <c r="V74" i="8"/>
  <c r="P74" i="8"/>
  <c r="U74" i="8"/>
  <c r="O74" i="8"/>
  <c r="K74" i="8"/>
  <c r="Q74" i="8"/>
  <c r="R74" i="8"/>
  <c r="L74" i="8"/>
  <c r="S88" i="48"/>
  <c r="M88" i="48"/>
  <c r="J71" i="11"/>
  <c r="K71" i="11"/>
  <c r="M71" i="11"/>
  <c r="H71" i="11"/>
  <c r="I71" i="11"/>
  <c r="L71" i="11"/>
  <c r="T73" i="40"/>
  <c r="N73" i="40"/>
  <c r="L74" i="41"/>
  <c r="R74" i="41"/>
  <c r="K73" i="40"/>
  <c r="Q73" i="40"/>
  <c r="U73" i="41"/>
  <c r="O73" i="41"/>
  <c r="N73" i="41"/>
  <c r="T73" i="41"/>
  <c r="V73" i="40"/>
  <c r="P73" i="40"/>
  <c r="O73" i="40"/>
  <c r="U73" i="40"/>
  <c r="S74" i="41"/>
  <c r="M74" i="41"/>
  <c r="M75" i="40"/>
  <c r="S75" i="40"/>
  <c r="P74" i="41"/>
  <c r="V74" i="41"/>
  <c r="R73" i="40"/>
  <c r="L73" i="40"/>
  <c r="Q74" i="41"/>
  <c r="K74" i="41"/>
  <c r="M74" i="28"/>
  <c r="S74" i="28"/>
  <c r="N73" i="28"/>
  <c r="T73" i="28"/>
  <c r="O73" i="28"/>
  <c r="U73" i="28"/>
  <c r="V73" i="28"/>
  <c r="P73" i="28"/>
  <c r="Q73" i="28"/>
  <c r="K73" i="28"/>
  <c r="L74" i="28"/>
  <c r="R74" i="28"/>
  <c r="D74" i="11" l="1"/>
  <c r="Q76" i="48"/>
  <c r="K76" i="48"/>
  <c r="L76" i="48"/>
  <c r="R76" i="48"/>
  <c r="V76" i="47"/>
  <c r="P76" i="47"/>
  <c r="P76" i="48"/>
  <c r="V76" i="48"/>
  <c r="O76" i="47"/>
  <c r="U76" i="47"/>
  <c r="L76" i="47"/>
  <c r="R76" i="47"/>
  <c r="K76" i="47"/>
  <c r="Q76" i="47"/>
  <c r="O76" i="48"/>
  <c r="U76" i="48"/>
  <c r="N76" i="48"/>
  <c r="T76" i="48"/>
  <c r="M76" i="47"/>
  <c r="S76" i="47"/>
  <c r="N76" i="47"/>
  <c r="T76" i="47"/>
  <c r="C73" i="11"/>
  <c r="B73" i="11"/>
  <c r="E73" i="11"/>
  <c r="G73" i="11"/>
  <c r="F73" i="11"/>
  <c r="Q75" i="9"/>
  <c r="K75" i="9"/>
  <c r="M76" i="9"/>
  <c r="S76" i="9"/>
  <c r="L75" i="9"/>
  <c r="R75" i="9"/>
  <c r="P75" i="9"/>
  <c r="V75" i="9"/>
  <c r="N75" i="9"/>
  <c r="T75" i="9"/>
  <c r="U75" i="9"/>
  <c r="O75" i="9"/>
  <c r="Q75" i="8"/>
  <c r="K75" i="8"/>
  <c r="U75" i="8"/>
  <c r="O75" i="8"/>
  <c r="N75" i="8"/>
  <c r="T75" i="8"/>
  <c r="S76" i="8"/>
  <c r="M76" i="8"/>
  <c r="L75" i="8"/>
  <c r="R75" i="8"/>
  <c r="V75" i="8"/>
  <c r="P75" i="8"/>
  <c r="M89" i="48"/>
  <c r="S89" i="48"/>
  <c r="L72" i="11"/>
  <c r="I72" i="11"/>
  <c r="H72" i="11"/>
  <c r="J72" i="11"/>
  <c r="K72" i="11"/>
  <c r="M72" i="11"/>
  <c r="M76" i="40"/>
  <c r="S76" i="40"/>
  <c r="T74" i="41"/>
  <c r="N74" i="41"/>
  <c r="K74" i="40"/>
  <c r="Q74" i="40"/>
  <c r="N74" i="40"/>
  <c r="T74" i="40"/>
  <c r="R74" i="40"/>
  <c r="C74" i="11" s="1"/>
  <c r="L74" i="40"/>
  <c r="S75" i="41"/>
  <c r="M75" i="41"/>
  <c r="O74" i="40"/>
  <c r="U74" i="40"/>
  <c r="O74" i="41"/>
  <c r="U74" i="41"/>
  <c r="P75" i="41"/>
  <c r="V75" i="41"/>
  <c r="V74" i="40"/>
  <c r="P74" i="40"/>
  <c r="K75" i="41"/>
  <c r="Q75" i="41"/>
  <c r="L75" i="41"/>
  <c r="R75" i="41"/>
  <c r="L75" i="28"/>
  <c r="R75" i="28"/>
  <c r="N74" i="28"/>
  <c r="T74" i="28"/>
  <c r="E74" i="11" s="1"/>
  <c r="P74" i="28"/>
  <c r="V74" i="28"/>
  <c r="G74" i="11" s="1"/>
  <c r="Q74" i="28"/>
  <c r="K74" i="28"/>
  <c r="O74" i="28"/>
  <c r="U74" i="28"/>
  <c r="S75" i="28"/>
  <c r="D75" i="11" s="1"/>
  <c r="M75" i="28"/>
  <c r="F74" i="11" l="1"/>
  <c r="B74" i="11"/>
  <c r="S77" i="47"/>
  <c r="M77" i="47"/>
  <c r="U77" i="48"/>
  <c r="O77" i="48"/>
  <c r="L77" i="47"/>
  <c r="R77" i="47"/>
  <c r="R77" i="48"/>
  <c r="L77" i="48"/>
  <c r="Q77" i="47"/>
  <c r="K77" i="47"/>
  <c r="V77" i="47"/>
  <c r="P77" i="47"/>
  <c r="U77" i="47"/>
  <c r="O77" i="47"/>
  <c r="K77" i="48"/>
  <c r="Q77" i="48"/>
  <c r="T77" i="48"/>
  <c r="N77" i="48"/>
  <c r="T77" i="47"/>
  <c r="N77" i="47"/>
  <c r="P77" i="48"/>
  <c r="V77" i="48"/>
  <c r="P76" i="9"/>
  <c r="V76" i="9"/>
  <c r="O76" i="9"/>
  <c r="U76" i="9"/>
  <c r="R76" i="9"/>
  <c r="L76" i="9"/>
  <c r="M77" i="9"/>
  <c r="S77" i="9"/>
  <c r="K76" i="9"/>
  <c r="Q76" i="9"/>
  <c r="N76" i="9"/>
  <c r="T76" i="9"/>
  <c r="M77" i="8"/>
  <c r="S77" i="8"/>
  <c r="K76" i="8"/>
  <c r="Q76" i="8"/>
  <c r="N76" i="8"/>
  <c r="T76" i="8"/>
  <c r="L76" i="8"/>
  <c r="R76" i="8"/>
  <c r="P76" i="8"/>
  <c r="V76" i="8"/>
  <c r="O76" i="8"/>
  <c r="U76" i="8"/>
  <c r="M90" i="48"/>
  <c r="S90" i="48"/>
  <c r="K73" i="11"/>
  <c r="M73" i="11"/>
  <c r="L73" i="11"/>
  <c r="I73" i="11"/>
  <c r="J73" i="11"/>
  <c r="H73" i="11"/>
  <c r="O75" i="41"/>
  <c r="U75" i="41"/>
  <c r="N75" i="40"/>
  <c r="T75" i="40"/>
  <c r="L75" i="40"/>
  <c r="R75" i="40"/>
  <c r="C75" i="11" s="1"/>
  <c r="K76" i="41"/>
  <c r="Q76" i="41"/>
  <c r="V76" i="41"/>
  <c r="P76" i="41"/>
  <c r="U75" i="40"/>
  <c r="O75" i="40"/>
  <c r="K75" i="40"/>
  <c r="Q75" i="40"/>
  <c r="M77" i="40"/>
  <c r="S77" i="40"/>
  <c r="L76" i="41"/>
  <c r="R76" i="41"/>
  <c r="P75" i="40"/>
  <c r="V75" i="40"/>
  <c r="M76" i="41"/>
  <c r="S76" i="41"/>
  <c r="N75" i="41"/>
  <c r="T75" i="41"/>
  <c r="T75" i="28"/>
  <c r="N75" i="28"/>
  <c r="L76" i="28"/>
  <c r="R76" i="28"/>
  <c r="K75" i="28"/>
  <c r="Q75" i="28"/>
  <c r="B75" i="11" s="1"/>
  <c r="S76" i="28"/>
  <c r="M76" i="28"/>
  <c r="O75" i="28"/>
  <c r="U75" i="28"/>
  <c r="F75" i="11" s="1"/>
  <c r="P75" i="28"/>
  <c r="V75" i="28"/>
  <c r="G75" i="11" s="1"/>
  <c r="E75" i="11" l="1"/>
  <c r="N78" i="48"/>
  <c r="T78" i="48"/>
  <c r="P78" i="47"/>
  <c r="V78" i="47"/>
  <c r="R78" i="47"/>
  <c r="L78" i="47"/>
  <c r="K78" i="47"/>
  <c r="Q78" i="47"/>
  <c r="O78" i="48"/>
  <c r="U78" i="48"/>
  <c r="D76" i="11"/>
  <c r="V78" i="48"/>
  <c r="P78" i="48"/>
  <c r="Q78" i="48"/>
  <c r="K78" i="48"/>
  <c r="R78" i="48"/>
  <c r="L78" i="48"/>
  <c r="S78" i="47"/>
  <c r="M78" i="47"/>
  <c r="N78" i="47"/>
  <c r="T78" i="47"/>
  <c r="U78" i="47"/>
  <c r="O78" i="47"/>
  <c r="M78" i="9"/>
  <c r="S78" i="9"/>
  <c r="T77" i="9"/>
  <c r="N77" i="9"/>
  <c r="U77" i="9"/>
  <c r="O77" i="9"/>
  <c r="L77" i="9"/>
  <c r="R77" i="9"/>
  <c r="K77" i="9"/>
  <c r="Q77" i="9"/>
  <c r="V77" i="9"/>
  <c r="P77" i="9"/>
  <c r="L77" i="8"/>
  <c r="R77" i="8"/>
  <c r="N77" i="8"/>
  <c r="T77" i="8"/>
  <c r="O77" i="8"/>
  <c r="U77" i="8"/>
  <c r="Q77" i="8"/>
  <c r="K77" i="8"/>
  <c r="V77" i="8"/>
  <c r="P77" i="8"/>
  <c r="M78" i="8"/>
  <c r="S78" i="8"/>
  <c r="S91" i="48"/>
  <c r="M91" i="48"/>
  <c r="M74" i="11"/>
  <c r="L74" i="11"/>
  <c r="H74" i="11"/>
  <c r="I74" i="11"/>
  <c r="J74" i="11"/>
  <c r="K74" i="11"/>
  <c r="M77" i="41"/>
  <c r="S77" i="41"/>
  <c r="U76" i="40"/>
  <c r="O76" i="40"/>
  <c r="T76" i="40"/>
  <c r="N76" i="40"/>
  <c r="N76" i="41"/>
  <c r="T76" i="41"/>
  <c r="V76" i="40"/>
  <c r="P76" i="40"/>
  <c r="S78" i="40"/>
  <c r="M78" i="40"/>
  <c r="K77" i="41"/>
  <c r="Q77" i="41"/>
  <c r="L76" i="40"/>
  <c r="R76" i="40"/>
  <c r="P77" i="41"/>
  <c r="V77" i="41"/>
  <c r="O76" i="41"/>
  <c r="U76" i="41"/>
  <c r="R77" i="41"/>
  <c r="L77" i="41"/>
  <c r="K76" i="40"/>
  <c r="Q76" i="40"/>
  <c r="L77" i="28"/>
  <c r="R77" i="28"/>
  <c r="P76" i="28"/>
  <c r="V76" i="28"/>
  <c r="G76" i="11" s="1"/>
  <c r="N76" i="28"/>
  <c r="T76" i="28"/>
  <c r="M77" i="28"/>
  <c r="S77" i="28"/>
  <c r="D77" i="11" s="1"/>
  <c r="U76" i="28"/>
  <c r="O76" i="28"/>
  <c r="K76" i="28"/>
  <c r="Q76" i="28"/>
  <c r="O79" i="47" l="1"/>
  <c r="U79" i="47"/>
  <c r="Q79" i="48"/>
  <c r="K79" i="48"/>
  <c r="C76" i="11"/>
  <c r="Q79" i="47"/>
  <c r="K79" i="47"/>
  <c r="P79" i="48"/>
  <c r="V79" i="48"/>
  <c r="R79" i="47"/>
  <c r="L79" i="47"/>
  <c r="T79" i="47"/>
  <c r="N79" i="47"/>
  <c r="S79" i="47"/>
  <c r="M79" i="47"/>
  <c r="V79" i="47"/>
  <c r="P79" i="47"/>
  <c r="E76" i="11"/>
  <c r="R79" i="48"/>
  <c r="L79" i="48"/>
  <c r="B76" i="11"/>
  <c r="F76" i="11"/>
  <c r="O79" i="48"/>
  <c r="U79" i="48"/>
  <c r="T79" i="48"/>
  <c r="N79" i="48"/>
  <c r="R78" i="9"/>
  <c r="L78" i="9"/>
  <c r="O78" i="9"/>
  <c r="U78" i="9"/>
  <c r="V78" i="9"/>
  <c r="P78" i="9"/>
  <c r="N78" i="9"/>
  <c r="T78" i="9"/>
  <c r="K78" i="9"/>
  <c r="Q78" i="9"/>
  <c r="S79" i="9"/>
  <c r="M79" i="9"/>
  <c r="K78" i="8"/>
  <c r="Q78" i="8"/>
  <c r="O78" i="8"/>
  <c r="U78" i="8"/>
  <c r="M79" i="8"/>
  <c r="S79" i="8"/>
  <c r="N78" i="8"/>
  <c r="T78" i="8"/>
  <c r="P78" i="8"/>
  <c r="V78" i="8"/>
  <c r="R78" i="8"/>
  <c r="L78" i="8"/>
  <c r="M92" i="48"/>
  <c r="S92" i="48"/>
  <c r="H75" i="11"/>
  <c r="J75" i="11"/>
  <c r="M75" i="11"/>
  <c r="K75" i="11"/>
  <c r="I75" i="11"/>
  <c r="L75" i="11"/>
  <c r="V78" i="41"/>
  <c r="P78" i="41"/>
  <c r="K78" i="41"/>
  <c r="Q78" i="41"/>
  <c r="P77" i="40"/>
  <c r="V77" i="40"/>
  <c r="N77" i="40"/>
  <c r="T77" i="40"/>
  <c r="K77" i="40"/>
  <c r="Q77" i="40"/>
  <c r="O77" i="41"/>
  <c r="U77" i="41"/>
  <c r="L77" i="40"/>
  <c r="R77" i="40"/>
  <c r="C77" i="11" s="1"/>
  <c r="M79" i="40"/>
  <c r="S79" i="40"/>
  <c r="R78" i="41"/>
  <c r="L78" i="41"/>
  <c r="N77" i="41"/>
  <c r="T77" i="41"/>
  <c r="O77" i="40"/>
  <c r="U77" i="40"/>
  <c r="S78" i="41"/>
  <c r="M78" i="41"/>
  <c r="Q77" i="28"/>
  <c r="B77" i="11" s="1"/>
  <c r="K77" i="28"/>
  <c r="M78" i="28"/>
  <c r="S78" i="28"/>
  <c r="V77" i="28"/>
  <c r="G77" i="11" s="1"/>
  <c r="P77" i="28"/>
  <c r="O77" i="28"/>
  <c r="U77" i="28"/>
  <c r="N77" i="28"/>
  <c r="T77" i="28"/>
  <c r="R78" i="28"/>
  <c r="L78" i="28"/>
  <c r="E77" i="11" l="1"/>
  <c r="F77" i="11"/>
  <c r="D78" i="11"/>
  <c r="M80" i="47"/>
  <c r="S80" i="47"/>
  <c r="K80" i="47"/>
  <c r="Q80" i="47"/>
  <c r="N80" i="48"/>
  <c r="T80" i="48"/>
  <c r="L80" i="48"/>
  <c r="R80" i="48"/>
  <c r="T80" i="47"/>
  <c r="N80" i="47"/>
  <c r="R80" i="47"/>
  <c r="L80" i="47"/>
  <c r="Q80" i="48"/>
  <c r="K80" i="48"/>
  <c r="O80" i="48"/>
  <c r="U80" i="48"/>
  <c r="V80" i="47"/>
  <c r="P80" i="47"/>
  <c r="V80" i="48"/>
  <c r="P80" i="48"/>
  <c r="O80" i="47"/>
  <c r="U80" i="47"/>
  <c r="N79" i="9"/>
  <c r="T79" i="9"/>
  <c r="M80" i="9"/>
  <c r="S80" i="9"/>
  <c r="V79" i="9"/>
  <c r="P79" i="9"/>
  <c r="U79" i="9"/>
  <c r="O79" i="9"/>
  <c r="L79" i="9"/>
  <c r="R79" i="9"/>
  <c r="K79" i="9"/>
  <c r="Q79" i="9"/>
  <c r="R79" i="8"/>
  <c r="L79" i="8"/>
  <c r="N79" i="8"/>
  <c r="T79" i="8"/>
  <c r="M80" i="8"/>
  <c r="S80" i="8"/>
  <c r="O79" i="8"/>
  <c r="U79" i="8"/>
  <c r="V79" i="8"/>
  <c r="P79" i="8"/>
  <c r="Q79" i="8"/>
  <c r="K79" i="8"/>
  <c r="M93" i="48"/>
  <c r="S93" i="48"/>
  <c r="H76" i="11"/>
  <c r="I76" i="11"/>
  <c r="K76" i="11"/>
  <c r="J76" i="11"/>
  <c r="M76" i="11"/>
  <c r="L76" i="11"/>
  <c r="M79" i="41"/>
  <c r="S79" i="41"/>
  <c r="Q79" i="41"/>
  <c r="K79" i="41"/>
  <c r="T78" i="41"/>
  <c r="N78" i="41"/>
  <c r="R78" i="40"/>
  <c r="C78" i="11" s="1"/>
  <c r="L78" i="40"/>
  <c r="V79" i="41"/>
  <c r="P79" i="41"/>
  <c r="Q78" i="40"/>
  <c r="K78" i="40"/>
  <c r="U78" i="40"/>
  <c r="O78" i="40"/>
  <c r="R79" i="41"/>
  <c r="L79" i="41"/>
  <c r="M80" i="40"/>
  <c r="S80" i="40"/>
  <c r="U78" i="41"/>
  <c r="O78" i="41"/>
  <c r="T78" i="40"/>
  <c r="N78" i="40"/>
  <c r="V78" i="40"/>
  <c r="P78" i="40"/>
  <c r="L79" i="28"/>
  <c r="R79" i="28"/>
  <c r="O78" i="28"/>
  <c r="U78" i="28"/>
  <c r="S79" i="28"/>
  <c r="D79" i="11" s="1"/>
  <c r="M79" i="28"/>
  <c r="P78" i="28"/>
  <c r="V78" i="28"/>
  <c r="G78" i="11" s="1"/>
  <c r="K78" i="28"/>
  <c r="Q78" i="28"/>
  <c r="B78" i="11" s="1"/>
  <c r="N78" i="28"/>
  <c r="T78" i="28"/>
  <c r="E78" i="11" s="1"/>
  <c r="O81" i="48" l="1"/>
  <c r="U81" i="48"/>
  <c r="L81" i="48"/>
  <c r="R81" i="48"/>
  <c r="K81" i="48"/>
  <c r="Q81" i="48"/>
  <c r="O81" i="47"/>
  <c r="U81" i="47"/>
  <c r="N81" i="48"/>
  <c r="T81" i="48"/>
  <c r="P81" i="48"/>
  <c r="V81" i="48"/>
  <c r="L81" i="47"/>
  <c r="R81" i="47"/>
  <c r="K81" i="47"/>
  <c r="Q81" i="47"/>
  <c r="P81" i="47"/>
  <c r="V81" i="47"/>
  <c r="N81" i="47"/>
  <c r="T81" i="47"/>
  <c r="F78" i="11"/>
  <c r="M81" i="47"/>
  <c r="S81" i="47"/>
  <c r="P80" i="9"/>
  <c r="V80" i="9"/>
  <c r="K80" i="9"/>
  <c r="Q80" i="9"/>
  <c r="M81" i="9"/>
  <c r="S81" i="9"/>
  <c r="R80" i="9"/>
  <c r="L80" i="9"/>
  <c r="U80" i="9"/>
  <c r="O80" i="9"/>
  <c r="N80" i="9"/>
  <c r="T80" i="9"/>
  <c r="U80" i="8"/>
  <c r="O80" i="8"/>
  <c r="M81" i="8"/>
  <c r="S81" i="8"/>
  <c r="P80" i="8"/>
  <c r="V80" i="8"/>
  <c r="L80" i="8"/>
  <c r="R80" i="8"/>
  <c r="K80" i="8"/>
  <c r="Q80" i="8"/>
  <c r="T80" i="8"/>
  <c r="N80" i="8"/>
  <c r="M94" i="48"/>
  <c r="S94" i="48"/>
  <c r="M77" i="11"/>
  <c r="I77" i="11"/>
  <c r="K77" i="11"/>
  <c r="J77" i="11"/>
  <c r="L77" i="11"/>
  <c r="H77" i="11"/>
  <c r="P79" i="40"/>
  <c r="V79" i="40"/>
  <c r="U79" i="41"/>
  <c r="O79" i="41"/>
  <c r="L80" i="41"/>
  <c r="R80" i="41"/>
  <c r="K79" i="40"/>
  <c r="Q79" i="40"/>
  <c r="R79" i="40"/>
  <c r="C79" i="11" s="1"/>
  <c r="L79" i="40"/>
  <c r="Q80" i="41"/>
  <c r="K80" i="41"/>
  <c r="N79" i="40"/>
  <c r="T79" i="40"/>
  <c r="O79" i="40"/>
  <c r="U79" i="40"/>
  <c r="P80" i="41"/>
  <c r="V80" i="41"/>
  <c r="N79" i="41"/>
  <c r="T79" i="41"/>
  <c r="M81" i="40"/>
  <c r="S81" i="40"/>
  <c r="S80" i="41"/>
  <c r="M80" i="41"/>
  <c r="N79" i="28"/>
  <c r="T79" i="28"/>
  <c r="P79" i="28"/>
  <c r="V79" i="28"/>
  <c r="O79" i="28"/>
  <c r="U79" i="28"/>
  <c r="F79" i="11" s="1"/>
  <c r="S80" i="28"/>
  <c r="D80" i="11" s="1"/>
  <c r="M80" i="28"/>
  <c r="K79" i="28"/>
  <c r="Q79" i="28"/>
  <c r="B79" i="11" s="1"/>
  <c r="R80" i="28"/>
  <c r="L80" i="28"/>
  <c r="E79" i="11" l="1"/>
  <c r="Q82" i="47"/>
  <c r="K82" i="47"/>
  <c r="O82" i="47"/>
  <c r="U82" i="47"/>
  <c r="M82" i="47"/>
  <c r="S82" i="47"/>
  <c r="L82" i="47"/>
  <c r="R82" i="47"/>
  <c r="K82" i="48"/>
  <c r="Q82" i="48"/>
  <c r="N82" i="47"/>
  <c r="T82" i="47"/>
  <c r="P82" i="48"/>
  <c r="V82" i="48"/>
  <c r="L82" i="48"/>
  <c r="R82" i="48"/>
  <c r="G79" i="11"/>
  <c r="P82" i="47"/>
  <c r="V82" i="47"/>
  <c r="N82" i="48"/>
  <c r="T82" i="48"/>
  <c r="U82" i="48"/>
  <c r="O82" i="48"/>
  <c r="M82" i="9"/>
  <c r="S82" i="9"/>
  <c r="T81" i="9"/>
  <c r="N81" i="9"/>
  <c r="Q81" i="9"/>
  <c r="K81" i="9"/>
  <c r="U81" i="9"/>
  <c r="O81" i="9"/>
  <c r="R81" i="9"/>
  <c r="L81" i="9"/>
  <c r="V81" i="9"/>
  <c r="P81" i="9"/>
  <c r="L81" i="8"/>
  <c r="R81" i="8"/>
  <c r="P81" i="8"/>
  <c r="V81" i="8"/>
  <c r="N81" i="8"/>
  <c r="T81" i="8"/>
  <c r="M82" i="8"/>
  <c r="S82" i="8"/>
  <c r="O81" i="8"/>
  <c r="U81" i="8"/>
  <c r="Q81" i="8"/>
  <c r="K81" i="8"/>
  <c r="M95" i="48"/>
  <c r="S95" i="48"/>
  <c r="L78" i="11"/>
  <c r="H78" i="11"/>
  <c r="M78" i="11"/>
  <c r="K78" i="11"/>
  <c r="J78" i="11"/>
  <c r="I78" i="11"/>
  <c r="P80" i="40"/>
  <c r="V80" i="40"/>
  <c r="N80" i="41"/>
  <c r="T80" i="41"/>
  <c r="O80" i="40"/>
  <c r="U80" i="40"/>
  <c r="K81" i="41"/>
  <c r="Q81" i="41"/>
  <c r="O80" i="41"/>
  <c r="U80" i="41"/>
  <c r="N80" i="40"/>
  <c r="T80" i="40"/>
  <c r="L81" i="41"/>
  <c r="R81" i="41"/>
  <c r="M81" i="41"/>
  <c r="S81" i="41"/>
  <c r="S82" i="40"/>
  <c r="M82" i="40"/>
  <c r="K80" i="40"/>
  <c r="Q80" i="40"/>
  <c r="P81" i="41"/>
  <c r="V81" i="41"/>
  <c r="L80" i="40"/>
  <c r="R80" i="40"/>
  <c r="C80" i="11" s="1"/>
  <c r="L81" i="28"/>
  <c r="R81" i="28"/>
  <c r="V80" i="28"/>
  <c r="P80" i="28"/>
  <c r="M81" i="28"/>
  <c r="S81" i="28"/>
  <c r="D81" i="11" s="1"/>
  <c r="K80" i="28"/>
  <c r="Q80" i="28"/>
  <c r="B80" i="11" s="1"/>
  <c r="U80" i="28"/>
  <c r="O80" i="28"/>
  <c r="N80" i="28"/>
  <c r="T80" i="28"/>
  <c r="E80" i="11" s="1"/>
  <c r="G80" i="11" l="1"/>
  <c r="F80" i="11"/>
  <c r="O83" i="48"/>
  <c r="U83" i="48"/>
  <c r="L83" i="48"/>
  <c r="R83" i="48"/>
  <c r="R83" i="47"/>
  <c r="L83" i="47"/>
  <c r="P83" i="48"/>
  <c r="V83" i="48"/>
  <c r="S83" i="47"/>
  <c r="M83" i="47"/>
  <c r="N83" i="48"/>
  <c r="T83" i="48"/>
  <c r="N83" i="47"/>
  <c r="T83" i="47"/>
  <c r="U83" i="47"/>
  <c r="O83" i="47"/>
  <c r="P83" i="47"/>
  <c r="V83" i="47"/>
  <c r="K83" i="47"/>
  <c r="Q83" i="47"/>
  <c r="K83" i="48"/>
  <c r="Q83" i="48"/>
  <c r="C81" i="11"/>
  <c r="O82" i="9"/>
  <c r="U82" i="9"/>
  <c r="Q82" i="9"/>
  <c r="K82" i="9"/>
  <c r="P82" i="9"/>
  <c r="V82" i="9"/>
  <c r="N82" i="9"/>
  <c r="T82" i="9"/>
  <c r="L82" i="9"/>
  <c r="R82" i="9"/>
  <c r="M83" i="9"/>
  <c r="S83" i="9"/>
  <c r="M83" i="8"/>
  <c r="S83" i="8"/>
  <c r="K82" i="8"/>
  <c r="Q82" i="8"/>
  <c r="T82" i="8"/>
  <c r="N82" i="8"/>
  <c r="V82" i="8"/>
  <c r="P82" i="8"/>
  <c r="U82" i="8"/>
  <c r="O82" i="8"/>
  <c r="L82" i="8"/>
  <c r="R82" i="8"/>
  <c r="S96" i="48"/>
  <c r="M96" i="48"/>
  <c r="H79" i="11"/>
  <c r="I79" i="11"/>
  <c r="J79" i="11"/>
  <c r="K79" i="11"/>
  <c r="M79" i="11"/>
  <c r="L79" i="11"/>
  <c r="K81" i="40"/>
  <c r="Q81" i="40"/>
  <c r="S82" i="41"/>
  <c r="M82" i="41"/>
  <c r="N81" i="40"/>
  <c r="T81" i="40"/>
  <c r="E81" i="11" s="1"/>
  <c r="O81" i="40"/>
  <c r="U81" i="40"/>
  <c r="P82" i="41"/>
  <c r="V82" i="41"/>
  <c r="R82" i="41"/>
  <c r="L82" i="41"/>
  <c r="K82" i="41"/>
  <c r="Q82" i="41"/>
  <c r="N81" i="41"/>
  <c r="T81" i="41"/>
  <c r="L81" i="40"/>
  <c r="R81" i="40"/>
  <c r="U81" i="41"/>
  <c r="O81" i="41"/>
  <c r="M83" i="40"/>
  <c r="S83" i="40"/>
  <c r="P81" i="40"/>
  <c r="V81" i="40"/>
  <c r="P81" i="28"/>
  <c r="V81" i="28"/>
  <c r="T81" i="28"/>
  <c r="N81" i="28"/>
  <c r="K81" i="28"/>
  <c r="Q81" i="28"/>
  <c r="B81" i="11" s="1"/>
  <c r="O81" i="28"/>
  <c r="U81" i="28"/>
  <c r="F81" i="11" s="1"/>
  <c r="M82" i="28"/>
  <c r="S82" i="28"/>
  <c r="D82" i="11" s="1"/>
  <c r="L82" i="28"/>
  <c r="R82" i="28"/>
  <c r="G81" i="11" l="1"/>
  <c r="P84" i="48"/>
  <c r="V84" i="48"/>
  <c r="L84" i="47"/>
  <c r="R84" i="47"/>
  <c r="K84" i="48"/>
  <c r="Q84" i="48"/>
  <c r="N84" i="47"/>
  <c r="T84" i="47"/>
  <c r="Q84" i="47"/>
  <c r="K84" i="47"/>
  <c r="N84" i="48"/>
  <c r="T84" i="48"/>
  <c r="R84" i="48"/>
  <c r="L84" i="48"/>
  <c r="U84" i="47"/>
  <c r="O84" i="47"/>
  <c r="M84" i="47"/>
  <c r="S84" i="47"/>
  <c r="P84" i="47"/>
  <c r="V84" i="47"/>
  <c r="O84" i="48"/>
  <c r="U84" i="48"/>
  <c r="E82" i="11"/>
  <c r="P83" i="9"/>
  <c r="V83" i="9"/>
  <c r="M84" i="9"/>
  <c r="S84" i="9"/>
  <c r="K83" i="9"/>
  <c r="Q83" i="9"/>
  <c r="L83" i="9"/>
  <c r="R83" i="9"/>
  <c r="T83" i="9"/>
  <c r="N83" i="9"/>
  <c r="U83" i="9"/>
  <c r="O83" i="9"/>
  <c r="P83" i="8"/>
  <c r="V83" i="8"/>
  <c r="N83" i="8"/>
  <c r="T83" i="8"/>
  <c r="Q83" i="8"/>
  <c r="K83" i="8"/>
  <c r="L83" i="8"/>
  <c r="R83" i="8"/>
  <c r="O83" i="8"/>
  <c r="U83" i="8"/>
  <c r="M84" i="8"/>
  <c r="S84" i="8"/>
  <c r="M97" i="48"/>
  <c r="S97" i="48"/>
  <c r="M80" i="11"/>
  <c r="L80" i="11"/>
  <c r="J80" i="11"/>
  <c r="H80" i="11"/>
  <c r="I80" i="11"/>
  <c r="K80" i="11"/>
  <c r="K83" i="41"/>
  <c r="Q83" i="41"/>
  <c r="T82" i="41"/>
  <c r="N82" i="41"/>
  <c r="S83" i="41"/>
  <c r="M83" i="41"/>
  <c r="L82" i="40"/>
  <c r="R82" i="40"/>
  <c r="C82" i="11" s="1"/>
  <c r="V82" i="40"/>
  <c r="P82" i="40"/>
  <c r="O82" i="41"/>
  <c r="U82" i="41"/>
  <c r="U82" i="40"/>
  <c r="O82" i="40"/>
  <c r="M84" i="40"/>
  <c r="S84" i="40"/>
  <c r="L83" i="41"/>
  <c r="R83" i="41"/>
  <c r="P83" i="41"/>
  <c r="V83" i="41"/>
  <c r="N82" i="40"/>
  <c r="T82" i="40"/>
  <c r="K82" i="40"/>
  <c r="Q82" i="40"/>
  <c r="N82" i="28"/>
  <c r="T82" i="28"/>
  <c r="L83" i="28"/>
  <c r="R83" i="28"/>
  <c r="O82" i="28"/>
  <c r="U82" i="28"/>
  <c r="F82" i="11" s="1"/>
  <c r="S83" i="28"/>
  <c r="D83" i="11" s="1"/>
  <c r="M83" i="28"/>
  <c r="K82" i="28"/>
  <c r="Q82" i="28"/>
  <c r="P82" i="28"/>
  <c r="V82" i="28"/>
  <c r="N85" i="47" l="1"/>
  <c r="T85" i="47"/>
  <c r="L85" i="48"/>
  <c r="R85" i="48"/>
  <c r="O85" i="47"/>
  <c r="U85" i="47"/>
  <c r="U85" i="48"/>
  <c r="O85" i="48"/>
  <c r="K85" i="48"/>
  <c r="Q85" i="48"/>
  <c r="G82" i="11"/>
  <c r="P85" i="47"/>
  <c r="V85" i="47"/>
  <c r="N85" i="48"/>
  <c r="T85" i="48"/>
  <c r="L85" i="47"/>
  <c r="R85" i="47"/>
  <c r="Q85" i="47"/>
  <c r="K85" i="47"/>
  <c r="B82" i="11"/>
  <c r="S85" i="47"/>
  <c r="M85" i="47"/>
  <c r="V85" i="48"/>
  <c r="P85" i="48"/>
  <c r="R84" i="9"/>
  <c r="L84" i="9"/>
  <c r="Q84" i="9"/>
  <c r="K84" i="9"/>
  <c r="U84" i="9"/>
  <c r="O84" i="9"/>
  <c r="M85" i="9"/>
  <c r="S85" i="9"/>
  <c r="N84" i="9"/>
  <c r="T84" i="9"/>
  <c r="V84" i="9"/>
  <c r="P84" i="9"/>
  <c r="L84" i="8"/>
  <c r="R84" i="8"/>
  <c r="K84" i="8"/>
  <c r="Q84" i="8"/>
  <c r="M85" i="8"/>
  <c r="S85" i="8"/>
  <c r="T84" i="8"/>
  <c r="N84" i="8"/>
  <c r="U84" i="8"/>
  <c r="O84" i="8"/>
  <c r="P84" i="8"/>
  <c r="V84" i="8"/>
  <c r="M98" i="48"/>
  <c r="S98" i="48"/>
  <c r="I81" i="11"/>
  <c r="L81" i="11"/>
  <c r="J81" i="11"/>
  <c r="H81" i="11"/>
  <c r="K81" i="11"/>
  <c r="M81" i="11"/>
  <c r="M84" i="41"/>
  <c r="S84" i="41"/>
  <c r="K83" i="40"/>
  <c r="Q83" i="40"/>
  <c r="V84" i="41"/>
  <c r="P84" i="41"/>
  <c r="M85" i="40"/>
  <c r="S85" i="40"/>
  <c r="U83" i="41"/>
  <c r="O83" i="41"/>
  <c r="K84" i="41"/>
  <c r="Q84" i="41"/>
  <c r="N83" i="40"/>
  <c r="T83" i="40"/>
  <c r="R84" i="41"/>
  <c r="L84" i="41"/>
  <c r="O83" i="40"/>
  <c r="U83" i="40"/>
  <c r="P83" i="40"/>
  <c r="V83" i="40"/>
  <c r="L83" i="40"/>
  <c r="R83" i="40"/>
  <c r="C83" i="11" s="1"/>
  <c r="N83" i="41"/>
  <c r="T83" i="41"/>
  <c r="S84" i="28"/>
  <c r="D84" i="11" s="1"/>
  <c r="M84" i="28"/>
  <c r="R84" i="28"/>
  <c r="L84" i="28"/>
  <c r="P83" i="28"/>
  <c r="V83" i="28"/>
  <c r="G83" i="11" s="1"/>
  <c r="K83" i="28"/>
  <c r="Q83" i="28"/>
  <c r="B83" i="11" s="1"/>
  <c r="U83" i="28"/>
  <c r="F83" i="11" s="1"/>
  <c r="O83" i="28"/>
  <c r="N83" i="28"/>
  <c r="T83" i="28"/>
  <c r="L86" i="47" l="1"/>
  <c r="R86" i="47"/>
  <c r="M86" i="47"/>
  <c r="S86" i="47"/>
  <c r="T86" i="48"/>
  <c r="N86" i="48"/>
  <c r="O86" i="47"/>
  <c r="U86" i="47"/>
  <c r="V86" i="48"/>
  <c r="P86" i="48"/>
  <c r="O86" i="48"/>
  <c r="U86" i="48"/>
  <c r="V86" i="47"/>
  <c r="P86" i="47"/>
  <c r="L86" i="48"/>
  <c r="R86" i="48"/>
  <c r="E83" i="11"/>
  <c r="K86" i="47"/>
  <c r="Q86" i="47"/>
  <c r="K86" i="48"/>
  <c r="Q86" i="48"/>
  <c r="T86" i="47"/>
  <c r="N86" i="47"/>
  <c r="S86" i="9"/>
  <c r="M86" i="9"/>
  <c r="U85" i="9"/>
  <c r="O85" i="9"/>
  <c r="V85" i="9"/>
  <c r="P85" i="9"/>
  <c r="K85" i="9"/>
  <c r="Q85" i="9"/>
  <c r="L85" i="9"/>
  <c r="R85" i="9"/>
  <c r="N85" i="9"/>
  <c r="T85" i="9"/>
  <c r="N85" i="8"/>
  <c r="T85" i="8"/>
  <c r="M86" i="8"/>
  <c r="S86" i="8"/>
  <c r="V85" i="8"/>
  <c r="P85" i="8"/>
  <c r="Q85" i="8"/>
  <c r="K85" i="8"/>
  <c r="U85" i="8"/>
  <c r="O85" i="8"/>
  <c r="L85" i="8"/>
  <c r="R85" i="8"/>
  <c r="S99" i="48"/>
  <c r="M99" i="48"/>
  <c r="M82" i="11"/>
  <c r="L82" i="11"/>
  <c r="I82" i="11"/>
  <c r="H82" i="11"/>
  <c r="K82" i="11"/>
  <c r="J82" i="11"/>
  <c r="L84" i="40"/>
  <c r="R84" i="40"/>
  <c r="C84" i="11" s="1"/>
  <c r="N84" i="40"/>
  <c r="T84" i="40"/>
  <c r="M85" i="41"/>
  <c r="S85" i="41"/>
  <c r="N84" i="41"/>
  <c r="T84" i="41"/>
  <c r="P84" i="40"/>
  <c r="V84" i="40"/>
  <c r="K85" i="41"/>
  <c r="Q85" i="41"/>
  <c r="M86" i="40"/>
  <c r="S86" i="40"/>
  <c r="K84" i="40"/>
  <c r="Q84" i="40"/>
  <c r="O84" i="40"/>
  <c r="U84" i="40"/>
  <c r="O84" i="41"/>
  <c r="U84" i="41"/>
  <c r="P85" i="41"/>
  <c r="V85" i="41"/>
  <c r="R85" i="41"/>
  <c r="L85" i="41"/>
  <c r="L85" i="28"/>
  <c r="R85" i="28"/>
  <c r="N84" i="28"/>
  <c r="T84" i="28"/>
  <c r="K84" i="28"/>
  <c r="Q84" i="28"/>
  <c r="B84" i="11" s="1"/>
  <c r="O84" i="28"/>
  <c r="U84" i="28"/>
  <c r="M85" i="28"/>
  <c r="S85" i="28"/>
  <c r="D85" i="11" s="1"/>
  <c r="P84" i="28"/>
  <c r="V84" i="28"/>
  <c r="N87" i="47" l="1"/>
  <c r="T87" i="47"/>
  <c r="V87" i="47"/>
  <c r="P87" i="47"/>
  <c r="T87" i="48"/>
  <c r="N87" i="48"/>
  <c r="R87" i="48"/>
  <c r="L87" i="48"/>
  <c r="Q87" i="48"/>
  <c r="K87" i="48"/>
  <c r="O87" i="47"/>
  <c r="U87" i="47"/>
  <c r="O87" i="48"/>
  <c r="U87" i="48"/>
  <c r="M87" i="47"/>
  <c r="S87" i="47"/>
  <c r="G84" i="11"/>
  <c r="E84" i="11"/>
  <c r="K87" i="47"/>
  <c r="Q87" i="47"/>
  <c r="V87" i="48"/>
  <c r="P87" i="48"/>
  <c r="F84" i="11"/>
  <c r="L87" i="47"/>
  <c r="R87" i="47"/>
  <c r="Q86" i="9"/>
  <c r="K86" i="9"/>
  <c r="V86" i="9"/>
  <c r="P86" i="9"/>
  <c r="N86" i="9"/>
  <c r="T86" i="9"/>
  <c r="O86" i="9"/>
  <c r="U86" i="9"/>
  <c r="M87" i="9"/>
  <c r="S87" i="9"/>
  <c r="R86" i="9"/>
  <c r="L86" i="9"/>
  <c r="T86" i="8"/>
  <c r="N86" i="8"/>
  <c r="K86" i="8"/>
  <c r="Q86" i="8"/>
  <c r="U86" i="8"/>
  <c r="O86" i="8"/>
  <c r="P86" i="8"/>
  <c r="V86" i="8"/>
  <c r="L86" i="8"/>
  <c r="R86" i="8"/>
  <c r="M87" i="8"/>
  <c r="S87" i="8"/>
  <c r="M100" i="48"/>
  <c r="S100" i="48"/>
  <c r="M83" i="11"/>
  <c r="J83" i="11"/>
  <c r="K83" i="11"/>
  <c r="H83" i="11"/>
  <c r="I83" i="11"/>
  <c r="L83" i="11"/>
  <c r="L86" i="41"/>
  <c r="R86" i="41"/>
  <c r="P86" i="41"/>
  <c r="V86" i="41"/>
  <c r="K85" i="40"/>
  <c r="Q85" i="40"/>
  <c r="K86" i="41"/>
  <c r="Q86" i="41"/>
  <c r="N85" i="41"/>
  <c r="T85" i="41"/>
  <c r="N85" i="40"/>
  <c r="T85" i="40"/>
  <c r="O85" i="41"/>
  <c r="U85" i="41"/>
  <c r="O85" i="40"/>
  <c r="U85" i="40"/>
  <c r="M87" i="40"/>
  <c r="S87" i="40"/>
  <c r="P85" i="40"/>
  <c r="V85" i="40"/>
  <c r="M86" i="41"/>
  <c r="S86" i="41"/>
  <c r="L85" i="40"/>
  <c r="R85" i="40"/>
  <c r="C85" i="11" s="1"/>
  <c r="V85" i="28"/>
  <c r="G85" i="11" s="1"/>
  <c r="P85" i="28"/>
  <c r="O85" i="28"/>
  <c r="U85" i="28"/>
  <c r="F85" i="11" s="1"/>
  <c r="N85" i="28"/>
  <c r="T85" i="28"/>
  <c r="E85" i="11" s="1"/>
  <c r="M86" i="28"/>
  <c r="S86" i="28"/>
  <c r="D86" i="11" s="1"/>
  <c r="Q85" i="28"/>
  <c r="B85" i="11" s="1"/>
  <c r="K85" i="28"/>
  <c r="R86" i="28"/>
  <c r="L86" i="28"/>
  <c r="R88" i="47" l="1"/>
  <c r="L88" i="47"/>
  <c r="S88" i="47"/>
  <c r="M88" i="47"/>
  <c r="L88" i="48"/>
  <c r="R88" i="48"/>
  <c r="V88" i="48"/>
  <c r="P88" i="48"/>
  <c r="T88" i="48"/>
  <c r="N88" i="48"/>
  <c r="U88" i="48"/>
  <c r="O88" i="48"/>
  <c r="V88" i="47"/>
  <c r="P88" i="47"/>
  <c r="Q88" i="47"/>
  <c r="K88" i="47"/>
  <c r="O88" i="47"/>
  <c r="U88" i="47"/>
  <c r="Q88" i="48"/>
  <c r="K88" i="48"/>
  <c r="T88" i="47"/>
  <c r="N88" i="47"/>
  <c r="O87" i="9"/>
  <c r="U87" i="9"/>
  <c r="T87" i="9"/>
  <c r="N87" i="9"/>
  <c r="L87" i="9"/>
  <c r="R87" i="9"/>
  <c r="V87" i="9"/>
  <c r="P87" i="9"/>
  <c r="M88" i="9"/>
  <c r="S88" i="9"/>
  <c r="K87" i="9"/>
  <c r="Q87" i="9"/>
  <c r="L87" i="8"/>
  <c r="R87" i="8"/>
  <c r="P87" i="8"/>
  <c r="V87" i="8"/>
  <c r="O87" i="8"/>
  <c r="U87" i="8"/>
  <c r="S88" i="8"/>
  <c r="M88" i="8"/>
  <c r="K87" i="8"/>
  <c r="Q87" i="8"/>
  <c r="N87" i="8"/>
  <c r="T87" i="8"/>
  <c r="M101" i="48"/>
  <c r="S101" i="48"/>
  <c r="K84" i="11"/>
  <c r="M84" i="11"/>
  <c r="L84" i="11"/>
  <c r="I84" i="11"/>
  <c r="J84" i="11"/>
  <c r="H84" i="11"/>
  <c r="N86" i="40"/>
  <c r="T86" i="40"/>
  <c r="L86" i="40"/>
  <c r="R86" i="40"/>
  <c r="C86" i="11" s="1"/>
  <c r="P86" i="40"/>
  <c r="V86" i="40"/>
  <c r="O86" i="40"/>
  <c r="U86" i="40"/>
  <c r="N86" i="41"/>
  <c r="T86" i="41"/>
  <c r="K86" i="40"/>
  <c r="Q86" i="40"/>
  <c r="L87" i="41"/>
  <c r="R87" i="41"/>
  <c r="M87" i="41"/>
  <c r="S87" i="41"/>
  <c r="M88" i="40"/>
  <c r="S88" i="40"/>
  <c r="O86" i="41"/>
  <c r="U86" i="41"/>
  <c r="K87" i="41"/>
  <c r="Q87" i="41"/>
  <c r="P87" i="41"/>
  <c r="V87" i="41"/>
  <c r="M87" i="28"/>
  <c r="S87" i="28"/>
  <c r="D87" i="11" s="1"/>
  <c r="O86" i="28"/>
  <c r="U86" i="28"/>
  <c r="L87" i="28"/>
  <c r="R87" i="28"/>
  <c r="K86" i="28"/>
  <c r="Q86" i="28"/>
  <c r="B86" i="11" s="1"/>
  <c r="P86" i="28"/>
  <c r="V86" i="28"/>
  <c r="G86" i="11" s="1"/>
  <c r="N86" i="28"/>
  <c r="T86" i="28"/>
  <c r="E86" i="11" s="1"/>
  <c r="F86" i="11" l="1"/>
  <c r="K89" i="47"/>
  <c r="Q89" i="47"/>
  <c r="T89" i="47"/>
  <c r="N89" i="47"/>
  <c r="V89" i="47"/>
  <c r="P89" i="47"/>
  <c r="V89" i="48"/>
  <c r="P89" i="48"/>
  <c r="R89" i="48"/>
  <c r="L89" i="48"/>
  <c r="Q89" i="48"/>
  <c r="K89" i="48"/>
  <c r="M89" i="47"/>
  <c r="S89" i="47"/>
  <c r="U89" i="48"/>
  <c r="O89" i="48"/>
  <c r="T89" i="48"/>
  <c r="N89" i="48"/>
  <c r="R89" i="47"/>
  <c r="L89" i="47"/>
  <c r="U89" i="47"/>
  <c r="O89" i="47"/>
  <c r="L88" i="9"/>
  <c r="R88" i="9"/>
  <c r="N88" i="9"/>
  <c r="T88" i="9"/>
  <c r="Q88" i="9"/>
  <c r="K88" i="9"/>
  <c r="S89" i="9"/>
  <c r="M89" i="9"/>
  <c r="P88" i="9"/>
  <c r="V88" i="9"/>
  <c r="O88" i="9"/>
  <c r="U88" i="9"/>
  <c r="K88" i="8"/>
  <c r="Q88" i="8"/>
  <c r="L88" i="8"/>
  <c r="R88" i="8"/>
  <c r="S89" i="8"/>
  <c r="M89" i="8"/>
  <c r="O88" i="8"/>
  <c r="U88" i="8"/>
  <c r="T88" i="8"/>
  <c r="N88" i="8"/>
  <c r="P88" i="8"/>
  <c r="V88" i="8"/>
  <c r="M102" i="48"/>
  <c r="S102" i="48"/>
  <c r="L85" i="11"/>
  <c r="K85" i="11"/>
  <c r="M85" i="11"/>
  <c r="H85" i="11"/>
  <c r="I85" i="11"/>
  <c r="J85" i="11"/>
  <c r="P88" i="41"/>
  <c r="V88" i="41"/>
  <c r="U87" i="41"/>
  <c r="O87" i="41"/>
  <c r="M88" i="41"/>
  <c r="S88" i="41"/>
  <c r="K87" i="40"/>
  <c r="Q87" i="40"/>
  <c r="B87" i="11" s="1"/>
  <c r="P87" i="40"/>
  <c r="V87" i="40"/>
  <c r="N87" i="40"/>
  <c r="T87" i="40"/>
  <c r="K88" i="41"/>
  <c r="Q88" i="41"/>
  <c r="M89" i="40"/>
  <c r="S89" i="40"/>
  <c r="R88" i="41"/>
  <c r="L88" i="41"/>
  <c r="N87" i="41"/>
  <c r="T87" i="41"/>
  <c r="O87" i="40"/>
  <c r="U87" i="40"/>
  <c r="R87" i="40"/>
  <c r="C87" i="11" s="1"/>
  <c r="L87" i="40"/>
  <c r="N87" i="28"/>
  <c r="T87" i="28"/>
  <c r="E87" i="11" s="1"/>
  <c r="K87" i="28"/>
  <c r="Q87" i="28"/>
  <c r="O87" i="28"/>
  <c r="U87" i="28"/>
  <c r="F87" i="11" s="1"/>
  <c r="P87" i="28"/>
  <c r="V87" i="28"/>
  <c r="G87" i="11" s="1"/>
  <c r="R88" i="28"/>
  <c r="L88" i="28"/>
  <c r="M88" i="28"/>
  <c r="S88" i="28"/>
  <c r="D88" i="11" s="1"/>
  <c r="K73" i="12"/>
  <c r="O90" i="47" l="1"/>
  <c r="U90" i="47"/>
  <c r="P90" i="47"/>
  <c r="V90" i="47"/>
  <c r="S90" i="47"/>
  <c r="M90" i="47"/>
  <c r="L90" i="47"/>
  <c r="R90" i="47"/>
  <c r="Q90" i="48"/>
  <c r="K90" i="48"/>
  <c r="T90" i="47"/>
  <c r="N90" i="47"/>
  <c r="V90" i="48"/>
  <c r="P90" i="48"/>
  <c r="O90" i="48"/>
  <c r="U90" i="48"/>
  <c r="N90" i="48"/>
  <c r="T90" i="48"/>
  <c r="R90" i="48"/>
  <c r="L90" i="48"/>
  <c r="K90" i="47"/>
  <c r="Q90" i="47"/>
  <c r="K89" i="9"/>
  <c r="Q89" i="9"/>
  <c r="P89" i="9"/>
  <c r="V89" i="9"/>
  <c r="N89" i="9"/>
  <c r="T89" i="9"/>
  <c r="U89" i="9"/>
  <c r="O89" i="9"/>
  <c r="S90" i="9"/>
  <c r="M90" i="9"/>
  <c r="L89" i="9"/>
  <c r="R89" i="9"/>
  <c r="Q89" i="8"/>
  <c r="K89" i="8"/>
  <c r="U89" i="8"/>
  <c r="O89" i="8"/>
  <c r="M90" i="8"/>
  <c r="S90" i="8"/>
  <c r="P89" i="8"/>
  <c r="V89" i="8"/>
  <c r="R89" i="8"/>
  <c r="L89" i="8"/>
  <c r="T89" i="8"/>
  <c r="N89" i="8"/>
  <c r="M103" i="48"/>
  <c r="S103" i="48"/>
  <c r="I86" i="11"/>
  <c r="J86" i="11"/>
  <c r="H86" i="11"/>
  <c r="M86" i="11"/>
  <c r="K86" i="11"/>
  <c r="L86" i="11"/>
  <c r="L89" i="41"/>
  <c r="R89" i="41"/>
  <c r="L88" i="40"/>
  <c r="R88" i="40"/>
  <c r="C88" i="11" s="1"/>
  <c r="O88" i="41"/>
  <c r="U88" i="41"/>
  <c r="N88" i="41"/>
  <c r="T88" i="41"/>
  <c r="M90" i="40"/>
  <c r="S90" i="40"/>
  <c r="T88" i="40"/>
  <c r="N88" i="40"/>
  <c r="K88" i="40"/>
  <c r="Q88" i="40"/>
  <c r="P89" i="41"/>
  <c r="V89" i="41"/>
  <c r="U88" i="40"/>
  <c r="O88" i="40"/>
  <c r="K89" i="41"/>
  <c r="Q89" i="41"/>
  <c r="V88" i="40"/>
  <c r="P88" i="40"/>
  <c r="M89" i="41"/>
  <c r="S89" i="41"/>
  <c r="M89" i="28"/>
  <c r="S89" i="28"/>
  <c r="D89" i="11" s="1"/>
  <c r="P88" i="28"/>
  <c r="V88" i="28"/>
  <c r="G88" i="11" s="1"/>
  <c r="K88" i="28"/>
  <c r="Q88" i="28"/>
  <c r="B88" i="11" s="1"/>
  <c r="L89" i="28"/>
  <c r="R89" i="28"/>
  <c r="O88" i="28"/>
  <c r="U88" i="28"/>
  <c r="F88" i="11" s="1"/>
  <c r="N88" i="28"/>
  <c r="T88" i="28"/>
  <c r="E88" i="11" s="1"/>
  <c r="U91" i="48" l="1"/>
  <c r="O91" i="48"/>
  <c r="L91" i="47"/>
  <c r="R91" i="47"/>
  <c r="P91" i="48"/>
  <c r="V91" i="48"/>
  <c r="M91" i="47"/>
  <c r="S91" i="47"/>
  <c r="L91" i="48"/>
  <c r="R91" i="48"/>
  <c r="T91" i="47"/>
  <c r="N91" i="47"/>
  <c r="K91" i="47"/>
  <c r="Q91" i="47"/>
  <c r="V91" i="47"/>
  <c r="P91" i="47"/>
  <c r="K91" i="48"/>
  <c r="Q91" i="48"/>
  <c r="T91" i="48"/>
  <c r="N91" i="48"/>
  <c r="U91" i="47"/>
  <c r="O91" i="47"/>
  <c r="T90" i="9"/>
  <c r="N90" i="9"/>
  <c r="R90" i="9"/>
  <c r="L90" i="9"/>
  <c r="V90" i="9"/>
  <c r="P90" i="9"/>
  <c r="S91" i="9"/>
  <c r="M91" i="9"/>
  <c r="O90" i="9"/>
  <c r="U90" i="9"/>
  <c r="K90" i="9"/>
  <c r="Q90" i="9"/>
  <c r="V90" i="8"/>
  <c r="P90" i="8"/>
  <c r="S91" i="8"/>
  <c r="M91" i="8"/>
  <c r="N90" i="8"/>
  <c r="T90" i="8"/>
  <c r="U90" i="8"/>
  <c r="O90" i="8"/>
  <c r="L90" i="8"/>
  <c r="R90" i="8"/>
  <c r="Q90" i="8"/>
  <c r="K90" i="8"/>
  <c r="S104" i="48"/>
  <c r="M104" i="48"/>
  <c r="K87" i="11"/>
  <c r="J87" i="11"/>
  <c r="I87" i="11"/>
  <c r="H87" i="11"/>
  <c r="L87" i="11"/>
  <c r="M87" i="11"/>
  <c r="N89" i="40"/>
  <c r="T89" i="40"/>
  <c r="R89" i="40"/>
  <c r="C89" i="11" s="1"/>
  <c r="L89" i="40"/>
  <c r="M90" i="41"/>
  <c r="S90" i="41"/>
  <c r="K90" i="41"/>
  <c r="Q90" i="41"/>
  <c r="P90" i="41"/>
  <c r="V90" i="41"/>
  <c r="N89" i="41"/>
  <c r="T89" i="41"/>
  <c r="P89" i="40"/>
  <c r="V89" i="40"/>
  <c r="O89" i="40"/>
  <c r="U89" i="40"/>
  <c r="L90" i="41"/>
  <c r="R90" i="41"/>
  <c r="K89" i="40"/>
  <c r="Q89" i="40"/>
  <c r="M91" i="40"/>
  <c r="S91" i="40"/>
  <c r="U89" i="41"/>
  <c r="O89" i="41"/>
  <c r="N89" i="28"/>
  <c r="T89" i="28"/>
  <c r="E89" i="11" s="1"/>
  <c r="R90" i="28"/>
  <c r="L90" i="28"/>
  <c r="V89" i="28"/>
  <c r="G89" i="11" s="1"/>
  <c r="P89" i="28"/>
  <c r="O89" i="28"/>
  <c r="U89" i="28"/>
  <c r="F89" i="11" s="1"/>
  <c r="Q89" i="28"/>
  <c r="B89" i="11" s="1"/>
  <c r="K89" i="28"/>
  <c r="M90" i="28"/>
  <c r="S90" i="28"/>
  <c r="D90" i="11" s="1"/>
  <c r="P92" i="47" l="1"/>
  <c r="V92" i="47"/>
  <c r="O92" i="47"/>
  <c r="U92" i="47"/>
  <c r="P92" i="48"/>
  <c r="V92" i="48"/>
  <c r="M92" i="47"/>
  <c r="S92" i="47"/>
  <c r="T92" i="48"/>
  <c r="N92" i="48"/>
  <c r="T92" i="47"/>
  <c r="N92" i="47"/>
  <c r="Q92" i="47"/>
  <c r="K92" i="47"/>
  <c r="L92" i="47"/>
  <c r="R92" i="47"/>
  <c r="O92" i="48"/>
  <c r="U92" i="48"/>
  <c r="Q92" i="48"/>
  <c r="K92" i="48"/>
  <c r="R92" i="48"/>
  <c r="L92" i="48"/>
  <c r="M92" i="9"/>
  <c r="S92" i="9"/>
  <c r="V91" i="9"/>
  <c r="P91" i="9"/>
  <c r="R91" i="9"/>
  <c r="L91" i="9"/>
  <c r="Q91" i="9"/>
  <c r="K91" i="9"/>
  <c r="N91" i="9"/>
  <c r="T91" i="9"/>
  <c r="O91" i="9"/>
  <c r="U91" i="9"/>
  <c r="T91" i="8"/>
  <c r="N91" i="8"/>
  <c r="K91" i="8"/>
  <c r="Q91" i="8"/>
  <c r="M92" i="8"/>
  <c r="S92" i="8"/>
  <c r="U91" i="8"/>
  <c r="O91" i="8"/>
  <c r="V91" i="8"/>
  <c r="P91" i="8"/>
  <c r="L91" i="8"/>
  <c r="R91" i="8"/>
  <c r="M105" i="48"/>
  <c r="S105" i="48"/>
  <c r="K88" i="11"/>
  <c r="I88" i="11"/>
  <c r="L88" i="11"/>
  <c r="M88" i="11"/>
  <c r="H88" i="11"/>
  <c r="J88" i="11"/>
  <c r="S92" i="40"/>
  <c r="M92" i="40"/>
  <c r="O90" i="41"/>
  <c r="U90" i="41"/>
  <c r="P91" i="41"/>
  <c r="V91" i="41"/>
  <c r="S91" i="41"/>
  <c r="M91" i="41"/>
  <c r="N90" i="40"/>
  <c r="T90" i="40"/>
  <c r="K90" i="40"/>
  <c r="Q90" i="40"/>
  <c r="L91" i="41"/>
  <c r="R91" i="41"/>
  <c r="O90" i="40"/>
  <c r="U90" i="40"/>
  <c r="N90" i="41"/>
  <c r="T90" i="41"/>
  <c r="L90" i="40"/>
  <c r="R90" i="40"/>
  <c r="C90" i="11" s="1"/>
  <c r="K91" i="41"/>
  <c r="Q91" i="41"/>
  <c r="P90" i="40"/>
  <c r="V90" i="40"/>
  <c r="M91" i="28"/>
  <c r="S91" i="28"/>
  <c r="D91" i="11" s="1"/>
  <c r="O90" i="28"/>
  <c r="U90" i="28"/>
  <c r="F90" i="11" s="1"/>
  <c r="L91" i="28"/>
  <c r="R91" i="28"/>
  <c r="K90" i="28"/>
  <c r="Q90" i="28"/>
  <c r="B90" i="11" s="1"/>
  <c r="P90" i="28"/>
  <c r="V90" i="28"/>
  <c r="G90" i="11" s="1"/>
  <c r="N90" i="28"/>
  <c r="T90" i="28"/>
  <c r="E90" i="11" s="1"/>
  <c r="L93" i="47" l="1"/>
  <c r="R93" i="47"/>
  <c r="M93" i="47"/>
  <c r="S93" i="47"/>
  <c r="L93" i="48"/>
  <c r="R93" i="48"/>
  <c r="K93" i="47"/>
  <c r="Q93" i="47"/>
  <c r="V93" i="48"/>
  <c r="P93" i="48"/>
  <c r="Q93" i="48"/>
  <c r="K93" i="48"/>
  <c r="T93" i="47"/>
  <c r="N93" i="47"/>
  <c r="O93" i="47"/>
  <c r="U93" i="47"/>
  <c r="T93" i="48"/>
  <c r="N93" i="48"/>
  <c r="O93" i="48"/>
  <c r="U93" i="48"/>
  <c r="V93" i="47"/>
  <c r="P93" i="47"/>
  <c r="K92" i="9"/>
  <c r="Q92" i="9"/>
  <c r="R92" i="9"/>
  <c r="L92" i="9"/>
  <c r="U92" i="9"/>
  <c r="O92" i="9"/>
  <c r="P92" i="9"/>
  <c r="V92" i="9"/>
  <c r="N92" i="9"/>
  <c r="T92" i="9"/>
  <c r="M93" i="9"/>
  <c r="S93" i="9"/>
  <c r="O92" i="8"/>
  <c r="U92" i="8"/>
  <c r="M93" i="8"/>
  <c r="S93" i="8"/>
  <c r="R92" i="8"/>
  <c r="L92" i="8"/>
  <c r="K92" i="8"/>
  <c r="Q92" i="8"/>
  <c r="P92" i="8"/>
  <c r="V92" i="8"/>
  <c r="T92" i="8"/>
  <c r="N92" i="8"/>
  <c r="M106" i="48"/>
  <c r="S106" i="48"/>
  <c r="L89" i="11"/>
  <c r="J89" i="11"/>
  <c r="M89" i="11"/>
  <c r="H89" i="11"/>
  <c r="K89" i="11"/>
  <c r="I89" i="11"/>
  <c r="L91" i="40"/>
  <c r="R91" i="40"/>
  <c r="C91" i="11" s="1"/>
  <c r="K92" i="41"/>
  <c r="Q92" i="41"/>
  <c r="O91" i="40"/>
  <c r="U91" i="40"/>
  <c r="K91" i="40"/>
  <c r="Q91" i="40"/>
  <c r="P91" i="40"/>
  <c r="V91" i="40"/>
  <c r="N91" i="41"/>
  <c r="T91" i="41"/>
  <c r="L92" i="41"/>
  <c r="R92" i="41"/>
  <c r="N91" i="40"/>
  <c r="T91" i="40"/>
  <c r="P92" i="41"/>
  <c r="V92" i="41"/>
  <c r="O91" i="41"/>
  <c r="U91" i="41"/>
  <c r="S92" i="41"/>
  <c r="M92" i="41"/>
  <c r="M93" i="40"/>
  <c r="S93" i="40"/>
  <c r="N91" i="28"/>
  <c r="T91" i="28"/>
  <c r="E91" i="11" s="1"/>
  <c r="K91" i="28"/>
  <c r="Q91" i="28"/>
  <c r="B91" i="11" s="1"/>
  <c r="O91" i="28"/>
  <c r="U91" i="28"/>
  <c r="P91" i="28"/>
  <c r="V91" i="28"/>
  <c r="G91" i="11" s="1"/>
  <c r="L92" i="28"/>
  <c r="R92" i="28"/>
  <c r="M92" i="28"/>
  <c r="S92" i="28"/>
  <c r="D92" i="11" s="1"/>
  <c r="P94" i="47" l="1"/>
  <c r="V94" i="47"/>
  <c r="N94" i="47"/>
  <c r="T94" i="47"/>
  <c r="R94" i="48"/>
  <c r="L94" i="48"/>
  <c r="Q94" i="48"/>
  <c r="K94" i="48"/>
  <c r="K94" i="47"/>
  <c r="Q94" i="47"/>
  <c r="U94" i="48"/>
  <c r="O94" i="48"/>
  <c r="S94" i="47"/>
  <c r="M94" i="47"/>
  <c r="O94" i="47"/>
  <c r="U94" i="47"/>
  <c r="F91" i="11"/>
  <c r="T94" i="48"/>
  <c r="N94" i="48"/>
  <c r="V94" i="48"/>
  <c r="P94" i="48"/>
  <c r="R94" i="47"/>
  <c r="L94" i="47"/>
  <c r="V93" i="9"/>
  <c r="P93" i="9"/>
  <c r="U93" i="9"/>
  <c r="O93" i="9"/>
  <c r="L93" i="9"/>
  <c r="R93" i="9"/>
  <c r="S94" i="9"/>
  <c r="M94" i="9"/>
  <c r="N93" i="9"/>
  <c r="T93" i="9"/>
  <c r="K93" i="9"/>
  <c r="Q93" i="9"/>
  <c r="K93" i="8"/>
  <c r="Q93" i="8"/>
  <c r="L93" i="8"/>
  <c r="R93" i="8"/>
  <c r="M94" i="8"/>
  <c r="S94" i="8"/>
  <c r="N93" i="8"/>
  <c r="T93" i="8"/>
  <c r="P93" i="8"/>
  <c r="V93" i="8"/>
  <c r="O93" i="8"/>
  <c r="U93" i="8"/>
  <c r="S107" i="48"/>
  <c r="M107" i="48"/>
  <c r="J90" i="11"/>
  <c r="M90" i="11"/>
  <c r="I90" i="11"/>
  <c r="L90" i="11"/>
  <c r="H90" i="11"/>
  <c r="K90" i="11"/>
  <c r="R92" i="40"/>
  <c r="C92" i="11" s="1"/>
  <c r="L92" i="40"/>
  <c r="S94" i="40"/>
  <c r="M94" i="40"/>
  <c r="M93" i="41"/>
  <c r="S93" i="41"/>
  <c r="Q93" i="41"/>
  <c r="K93" i="41"/>
  <c r="P93" i="41"/>
  <c r="V93" i="41"/>
  <c r="L93" i="41"/>
  <c r="R93" i="41"/>
  <c r="V92" i="40"/>
  <c r="P92" i="40"/>
  <c r="U92" i="40"/>
  <c r="O92" i="40"/>
  <c r="O92" i="41"/>
  <c r="U92" i="41"/>
  <c r="T92" i="40"/>
  <c r="N92" i="40"/>
  <c r="T92" i="41"/>
  <c r="N92" i="41"/>
  <c r="K92" i="40"/>
  <c r="Q92" i="40"/>
  <c r="M93" i="28"/>
  <c r="S93" i="28"/>
  <c r="D93" i="11" s="1"/>
  <c r="P92" i="28"/>
  <c r="V92" i="28"/>
  <c r="K92" i="28"/>
  <c r="Q92" i="28"/>
  <c r="B92" i="11" s="1"/>
  <c r="L93" i="28"/>
  <c r="R93" i="28"/>
  <c r="U92" i="28"/>
  <c r="F92" i="11" s="1"/>
  <c r="O92" i="28"/>
  <c r="N92" i="28"/>
  <c r="T92" i="28"/>
  <c r="E92" i="11" s="1"/>
  <c r="G92" i="11" l="1"/>
  <c r="Q95" i="48"/>
  <c r="K95" i="48"/>
  <c r="M95" i="47"/>
  <c r="S95" i="47"/>
  <c r="R95" i="48"/>
  <c r="L95" i="48"/>
  <c r="R95" i="47"/>
  <c r="L95" i="47"/>
  <c r="P95" i="48"/>
  <c r="V95" i="48"/>
  <c r="O95" i="47"/>
  <c r="U95" i="47"/>
  <c r="U95" i="48"/>
  <c r="O95" i="48"/>
  <c r="T95" i="47"/>
  <c r="N95" i="47"/>
  <c r="N95" i="48"/>
  <c r="T95" i="48"/>
  <c r="Q95" i="47"/>
  <c r="K95" i="47"/>
  <c r="P95" i="47"/>
  <c r="V95" i="47"/>
  <c r="C93" i="11"/>
  <c r="S95" i="9"/>
  <c r="M95" i="9"/>
  <c r="R94" i="9"/>
  <c r="L94" i="9"/>
  <c r="Q94" i="9"/>
  <c r="K94" i="9"/>
  <c r="O94" i="9"/>
  <c r="U94" i="9"/>
  <c r="T94" i="9"/>
  <c r="N94" i="9"/>
  <c r="V94" i="9"/>
  <c r="P94" i="9"/>
  <c r="N94" i="8"/>
  <c r="T94" i="8"/>
  <c r="S95" i="8"/>
  <c r="M95" i="8"/>
  <c r="U94" i="8"/>
  <c r="O94" i="8"/>
  <c r="L94" i="8"/>
  <c r="R94" i="8"/>
  <c r="P94" i="8"/>
  <c r="V94" i="8"/>
  <c r="Q94" i="8"/>
  <c r="K94" i="8"/>
  <c r="M108" i="48"/>
  <c r="S108" i="48"/>
  <c r="K91" i="11"/>
  <c r="L91" i="11"/>
  <c r="H91" i="11"/>
  <c r="M91" i="11"/>
  <c r="J91" i="11"/>
  <c r="I91" i="11"/>
  <c r="N93" i="40"/>
  <c r="T93" i="40"/>
  <c r="O93" i="40"/>
  <c r="U93" i="40"/>
  <c r="K94" i="41"/>
  <c r="Q94" i="41"/>
  <c r="V93" i="40"/>
  <c r="P93" i="40"/>
  <c r="M94" i="41"/>
  <c r="S94" i="41"/>
  <c r="Q93" i="40"/>
  <c r="K93" i="40"/>
  <c r="R94" i="41"/>
  <c r="L94" i="41"/>
  <c r="L93" i="40"/>
  <c r="R93" i="40"/>
  <c r="N93" i="41"/>
  <c r="T93" i="41"/>
  <c r="U93" i="41"/>
  <c r="O93" i="41"/>
  <c r="P94" i="41"/>
  <c r="V94" i="41"/>
  <c r="M95" i="40"/>
  <c r="S95" i="40"/>
  <c r="N93" i="28"/>
  <c r="T93" i="28"/>
  <c r="E93" i="11" s="1"/>
  <c r="L94" i="28"/>
  <c r="R94" i="28"/>
  <c r="P93" i="28"/>
  <c r="V93" i="28"/>
  <c r="G93" i="11" s="1"/>
  <c r="O93" i="28"/>
  <c r="U93" i="28"/>
  <c r="F93" i="11" s="1"/>
  <c r="K93" i="28"/>
  <c r="Q93" i="28"/>
  <c r="B93" i="11" s="1"/>
  <c r="M94" i="28"/>
  <c r="S94" i="28"/>
  <c r="D94" i="11" s="1"/>
  <c r="T96" i="47" l="1"/>
  <c r="N96" i="47"/>
  <c r="L96" i="47"/>
  <c r="R96" i="47"/>
  <c r="O96" i="48"/>
  <c r="U96" i="48"/>
  <c r="R96" i="48"/>
  <c r="L96" i="48"/>
  <c r="V96" i="47"/>
  <c r="P96" i="47"/>
  <c r="K96" i="47"/>
  <c r="Q96" i="47"/>
  <c r="O96" i="47"/>
  <c r="U96" i="47"/>
  <c r="S96" i="47"/>
  <c r="M96" i="47"/>
  <c r="Q96" i="48"/>
  <c r="K96" i="48"/>
  <c r="T96" i="48"/>
  <c r="N96" i="48"/>
  <c r="P96" i="48"/>
  <c r="V96" i="48"/>
  <c r="K95" i="9"/>
  <c r="Q95" i="9"/>
  <c r="V95" i="9"/>
  <c r="P95" i="9"/>
  <c r="L95" i="9"/>
  <c r="R95" i="9"/>
  <c r="O95" i="9"/>
  <c r="U95" i="9"/>
  <c r="N95" i="9"/>
  <c r="T95" i="9"/>
  <c r="M96" i="9"/>
  <c r="S96" i="9"/>
  <c r="R95" i="8"/>
  <c r="L95" i="8"/>
  <c r="O95" i="8"/>
  <c r="U95" i="8"/>
  <c r="K95" i="8"/>
  <c r="Q95" i="8"/>
  <c r="S96" i="8"/>
  <c r="M96" i="8"/>
  <c r="V95" i="8"/>
  <c r="P95" i="8"/>
  <c r="N95" i="8"/>
  <c r="T95" i="8"/>
  <c r="M109" i="48"/>
  <c r="S109" i="48"/>
  <c r="M92" i="11"/>
  <c r="K92" i="11"/>
  <c r="I92" i="11"/>
  <c r="J92" i="11"/>
  <c r="L92" i="11"/>
  <c r="H92" i="11"/>
  <c r="T94" i="41"/>
  <c r="N94" i="41"/>
  <c r="U94" i="40"/>
  <c r="O94" i="40"/>
  <c r="V94" i="40"/>
  <c r="P94" i="40"/>
  <c r="M96" i="40"/>
  <c r="S96" i="40"/>
  <c r="O94" i="41"/>
  <c r="U94" i="41"/>
  <c r="P95" i="41"/>
  <c r="V95" i="41"/>
  <c r="L95" i="41"/>
  <c r="R95" i="41"/>
  <c r="L94" i="40"/>
  <c r="R94" i="40"/>
  <c r="C94" i="11" s="1"/>
  <c r="K94" i="40"/>
  <c r="Q94" i="40"/>
  <c r="M95" i="41"/>
  <c r="S95" i="41"/>
  <c r="K95" i="41"/>
  <c r="Q95" i="41"/>
  <c r="N94" i="40"/>
  <c r="T94" i="40"/>
  <c r="S95" i="28"/>
  <c r="M95" i="28"/>
  <c r="O94" i="28"/>
  <c r="U94" i="28"/>
  <c r="L95" i="28"/>
  <c r="R95" i="28"/>
  <c r="K94" i="28"/>
  <c r="Q94" i="28"/>
  <c r="B94" i="11" s="1"/>
  <c r="P94" i="28"/>
  <c r="V94" i="28"/>
  <c r="G94" i="11" s="1"/>
  <c r="N94" i="28"/>
  <c r="T94" i="28"/>
  <c r="E94" i="11" s="1"/>
  <c r="F94" i="11" l="1"/>
  <c r="D95" i="11"/>
  <c r="M97" i="47"/>
  <c r="S97" i="47"/>
  <c r="L97" i="48"/>
  <c r="R97" i="48"/>
  <c r="P97" i="48"/>
  <c r="V97" i="48"/>
  <c r="U97" i="47"/>
  <c r="O97" i="47"/>
  <c r="U97" i="48"/>
  <c r="O97" i="48"/>
  <c r="T97" i="48"/>
  <c r="N97" i="48"/>
  <c r="L97" i="47"/>
  <c r="R97" i="47"/>
  <c r="K97" i="47"/>
  <c r="Q97" i="47"/>
  <c r="K97" i="48"/>
  <c r="Q97" i="48"/>
  <c r="P97" i="47"/>
  <c r="V97" i="47"/>
  <c r="T97" i="47"/>
  <c r="N97" i="47"/>
  <c r="O96" i="9"/>
  <c r="U96" i="9"/>
  <c r="R96" i="9"/>
  <c r="L96" i="9"/>
  <c r="M97" i="9"/>
  <c r="S97" i="9"/>
  <c r="V96" i="9"/>
  <c r="P96" i="9"/>
  <c r="N96" i="9"/>
  <c r="T96" i="9"/>
  <c r="K96" i="9"/>
  <c r="Q96" i="9"/>
  <c r="S97" i="8"/>
  <c r="M97" i="8"/>
  <c r="Q96" i="8"/>
  <c r="K96" i="8"/>
  <c r="T96" i="8"/>
  <c r="N96" i="8"/>
  <c r="O96" i="8"/>
  <c r="U96" i="8"/>
  <c r="V96" i="8"/>
  <c r="P96" i="8"/>
  <c r="R96" i="8"/>
  <c r="L96" i="8"/>
  <c r="M110" i="48"/>
  <c r="S110" i="48"/>
  <c r="L93" i="11"/>
  <c r="K93" i="11"/>
  <c r="M93" i="11"/>
  <c r="H93" i="11"/>
  <c r="I93" i="11"/>
  <c r="J93" i="11"/>
  <c r="O95" i="41"/>
  <c r="U95" i="41"/>
  <c r="T95" i="41"/>
  <c r="N95" i="41"/>
  <c r="K96" i="41"/>
  <c r="Q96" i="41"/>
  <c r="Q95" i="40"/>
  <c r="K95" i="40"/>
  <c r="L96" i="41"/>
  <c r="R96" i="41"/>
  <c r="V95" i="40"/>
  <c r="P95" i="40"/>
  <c r="N95" i="40"/>
  <c r="T95" i="40"/>
  <c r="S96" i="41"/>
  <c r="M96" i="41"/>
  <c r="L95" i="40"/>
  <c r="R95" i="40"/>
  <c r="C95" i="11" s="1"/>
  <c r="P96" i="41"/>
  <c r="V96" i="41"/>
  <c r="O95" i="40"/>
  <c r="U95" i="40"/>
  <c r="M97" i="40"/>
  <c r="S97" i="40"/>
  <c r="N95" i="28"/>
  <c r="T95" i="28"/>
  <c r="K95" i="28"/>
  <c r="Q95" i="28"/>
  <c r="O95" i="28"/>
  <c r="U95" i="28"/>
  <c r="F95" i="11" s="1"/>
  <c r="M96" i="28"/>
  <c r="S96" i="28"/>
  <c r="D96" i="11" s="1"/>
  <c r="P95" i="28"/>
  <c r="V95" i="28"/>
  <c r="G95" i="11" s="1"/>
  <c r="L96" i="28"/>
  <c r="R96" i="28"/>
  <c r="B95" i="11" l="1"/>
  <c r="O98" i="47"/>
  <c r="U98" i="47"/>
  <c r="N98" i="47"/>
  <c r="T98" i="47"/>
  <c r="L98" i="47"/>
  <c r="R98" i="47"/>
  <c r="V98" i="48"/>
  <c r="P98" i="48"/>
  <c r="K98" i="47"/>
  <c r="Q98" i="47"/>
  <c r="T98" i="48"/>
  <c r="N98" i="48"/>
  <c r="E95" i="11"/>
  <c r="V98" i="47"/>
  <c r="P98" i="47"/>
  <c r="R98" i="48"/>
  <c r="L98" i="48"/>
  <c r="O98" i="48"/>
  <c r="U98" i="48"/>
  <c r="K98" i="48"/>
  <c r="Q98" i="48"/>
  <c r="M98" i="47"/>
  <c r="S98" i="47"/>
  <c r="M98" i="9"/>
  <c r="S98" i="9"/>
  <c r="K97" i="9"/>
  <c r="Q97" i="9"/>
  <c r="R97" i="9"/>
  <c r="L97" i="9"/>
  <c r="N97" i="9"/>
  <c r="T97" i="9"/>
  <c r="P97" i="9"/>
  <c r="V97" i="9"/>
  <c r="O97" i="9"/>
  <c r="U97" i="9"/>
  <c r="U97" i="8"/>
  <c r="O97" i="8"/>
  <c r="T97" i="8"/>
  <c r="N97" i="8"/>
  <c r="R97" i="8"/>
  <c r="L97" i="8"/>
  <c r="K97" i="8"/>
  <c r="Q97" i="8"/>
  <c r="P97" i="8"/>
  <c r="V97" i="8"/>
  <c r="M98" i="8"/>
  <c r="S98" i="8"/>
  <c r="M111" i="48"/>
  <c r="S111" i="48"/>
  <c r="I94" i="11"/>
  <c r="H94" i="11"/>
  <c r="J94" i="11"/>
  <c r="M94" i="11"/>
  <c r="K94" i="11"/>
  <c r="L94" i="11"/>
  <c r="O96" i="40"/>
  <c r="U96" i="40"/>
  <c r="M98" i="40"/>
  <c r="S98" i="40"/>
  <c r="L96" i="40"/>
  <c r="R96" i="40"/>
  <c r="C96" i="11" s="1"/>
  <c r="N96" i="40"/>
  <c r="T96" i="40"/>
  <c r="L97" i="41"/>
  <c r="R97" i="41"/>
  <c r="K97" i="41"/>
  <c r="Q97" i="41"/>
  <c r="M97" i="41"/>
  <c r="S97" i="41"/>
  <c r="P96" i="40"/>
  <c r="V96" i="40"/>
  <c r="K96" i="40"/>
  <c r="Q96" i="40"/>
  <c r="N96" i="41"/>
  <c r="T96" i="41"/>
  <c r="O96" i="41"/>
  <c r="U96" i="41"/>
  <c r="P97" i="41"/>
  <c r="V97" i="41"/>
  <c r="L97" i="28"/>
  <c r="R97" i="28"/>
  <c r="M97" i="28"/>
  <c r="S97" i="28"/>
  <c r="D97" i="11" s="1"/>
  <c r="K96" i="28"/>
  <c r="Q96" i="28"/>
  <c r="P96" i="28"/>
  <c r="V96" i="28"/>
  <c r="G96" i="11" s="1"/>
  <c r="O96" i="28"/>
  <c r="U96" i="28"/>
  <c r="N96" i="28"/>
  <c r="T96" i="28"/>
  <c r="E96" i="11" s="1"/>
  <c r="F96" i="11" l="1"/>
  <c r="P99" i="48"/>
  <c r="V99" i="48"/>
  <c r="P99" i="47"/>
  <c r="V99" i="47"/>
  <c r="M99" i="47"/>
  <c r="S99" i="47"/>
  <c r="R99" i="47"/>
  <c r="L99" i="47"/>
  <c r="K99" i="48"/>
  <c r="Q99" i="48"/>
  <c r="N99" i="48"/>
  <c r="T99" i="48"/>
  <c r="N99" i="47"/>
  <c r="T99" i="47"/>
  <c r="B96" i="11"/>
  <c r="U99" i="48"/>
  <c r="O99" i="48"/>
  <c r="R99" i="48"/>
  <c r="L99" i="48"/>
  <c r="K99" i="47"/>
  <c r="Q99" i="47"/>
  <c r="U99" i="47"/>
  <c r="O99" i="47"/>
  <c r="N98" i="9"/>
  <c r="T98" i="9"/>
  <c r="L98" i="9"/>
  <c r="R98" i="9"/>
  <c r="O98" i="9"/>
  <c r="U98" i="9"/>
  <c r="K98" i="9"/>
  <c r="Q98" i="9"/>
  <c r="P98" i="9"/>
  <c r="V98" i="9"/>
  <c r="S99" i="9"/>
  <c r="M99" i="9"/>
  <c r="Q98" i="8"/>
  <c r="K98" i="8"/>
  <c r="L98" i="8"/>
  <c r="R98" i="8"/>
  <c r="N98" i="8"/>
  <c r="T98" i="8"/>
  <c r="S99" i="8"/>
  <c r="M99" i="8"/>
  <c r="O98" i="8"/>
  <c r="U98" i="8"/>
  <c r="V98" i="8"/>
  <c r="P98" i="8"/>
  <c r="S112" i="48"/>
  <c r="M112" i="48"/>
  <c r="H95" i="11"/>
  <c r="I95" i="11"/>
  <c r="K95" i="11"/>
  <c r="M95" i="11"/>
  <c r="J95" i="11"/>
  <c r="L95" i="11"/>
  <c r="N97" i="41"/>
  <c r="T97" i="41"/>
  <c r="N97" i="40"/>
  <c r="T97" i="40"/>
  <c r="V98" i="41"/>
  <c r="P98" i="41"/>
  <c r="K98" i="41"/>
  <c r="Q98" i="41"/>
  <c r="U97" i="41"/>
  <c r="O97" i="41"/>
  <c r="K97" i="40"/>
  <c r="Q97" i="40"/>
  <c r="M98" i="41"/>
  <c r="S98" i="41"/>
  <c r="R98" i="41"/>
  <c r="L98" i="41"/>
  <c r="L97" i="40"/>
  <c r="R97" i="40"/>
  <c r="C97" i="11" s="1"/>
  <c r="O97" i="40"/>
  <c r="U97" i="40"/>
  <c r="V97" i="40"/>
  <c r="P97" i="40"/>
  <c r="S99" i="40"/>
  <c r="M99" i="40"/>
  <c r="N97" i="28"/>
  <c r="T97" i="28"/>
  <c r="E97" i="11" s="1"/>
  <c r="P97" i="28"/>
  <c r="V97" i="28"/>
  <c r="G97" i="11" s="1"/>
  <c r="M98" i="28"/>
  <c r="S98" i="28"/>
  <c r="D98" i="11" s="1"/>
  <c r="O97" i="28"/>
  <c r="U97" i="28"/>
  <c r="F97" i="11" s="1"/>
  <c r="K97" i="28"/>
  <c r="Q97" i="28"/>
  <c r="B97" i="11" s="1"/>
  <c r="L98" i="28"/>
  <c r="R98" i="28"/>
  <c r="R100" i="47" l="1"/>
  <c r="L100" i="47"/>
  <c r="N100" i="47"/>
  <c r="T100" i="47"/>
  <c r="M100" i="47"/>
  <c r="S100" i="47"/>
  <c r="K100" i="47"/>
  <c r="Q100" i="47"/>
  <c r="L100" i="48"/>
  <c r="R100" i="48"/>
  <c r="T100" i="48"/>
  <c r="N100" i="48"/>
  <c r="V100" i="47"/>
  <c r="P100" i="47"/>
  <c r="O100" i="47"/>
  <c r="U100" i="47"/>
  <c r="U100" i="48"/>
  <c r="O100" i="48"/>
  <c r="Q100" i="48"/>
  <c r="K100" i="48"/>
  <c r="V100" i="48"/>
  <c r="P100" i="48"/>
  <c r="K99" i="9"/>
  <c r="Q99" i="9"/>
  <c r="U99" i="9"/>
  <c r="O99" i="9"/>
  <c r="S100" i="9"/>
  <c r="M100" i="9"/>
  <c r="R99" i="9"/>
  <c r="L99" i="9"/>
  <c r="V99" i="9"/>
  <c r="P99" i="9"/>
  <c r="T99" i="9"/>
  <c r="N99" i="9"/>
  <c r="M100" i="8"/>
  <c r="S100" i="8"/>
  <c r="N99" i="8"/>
  <c r="T99" i="8"/>
  <c r="R99" i="8"/>
  <c r="L99" i="8"/>
  <c r="P99" i="8"/>
  <c r="V99" i="8"/>
  <c r="K99" i="8"/>
  <c r="Q99" i="8"/>
  <c r="U99" i="8"/>
  <c r="O99" i="8"/>
  <c r="M113" i="48"/>
  <c r="S113" i="48"/>
  <c r="I96" i="11"/>
  <c r="M96" i="11"/>
  <c r="L96" i="11"/>
  <c r="J96" i="11"/>
  <c r="H96" i="11"/>
  <c r="K96" i="11"/>
  <c r="K98" i="40"/>
  <c r="Q98" i="40"/>
  <c r="P98" i="40"/>
  <c r="V98" i="40"/>
  <c r="O98" i="41"/>
  <c r="U98" i="41"/>
  <c r="V99" i="41"/>
  <c r="P99" i="41"/>
  <c r="T98" i="40"/>
  <c r="N98" i="40"/>
  <c r="O98" i="40"/>
  <c r="U98" i="40"/>
  <c r="K99" i="41"/>
  <c r="Q99" i="41"/>
  <c r="R98" i="40"/>
  <c r="C98" i="11" s="1"/>
  <c r="L98" i="40"/>
  <c r="M99" i="41"/>
  <c r="S99" i="41"/>
  <c r="M100" i="40"/>
  <c r="S100" i="40"/>
  <c r="L99" i="41"/>
  <c r="R99" i="41"/>
  <c r="N98" i="41"/>
  <c r="T98" i="41"/>
  <c r="L99" i="28"/>
  <c r="R99" i="28"/>
  <c r="O98" i="28"/>
  <c r="U98" i="28"/>
  <c r="F98" i="11" s="1"/>
  <c r="P98" i="28"/>
  <c r="V98" i="28"/>
  <c r="Q98" i="28"/>
  <c r="B98" i="11" s="1"/>
  <c r="K98" i="28"/>
  <c r="S99" i="28"/>
  <c r="D99" i="11" s="1"/>
  <c r="M99" i="28"/>
  <c r="N98" i="28"/>
  <c r="T98" i="28"/>
  <c r="E98" i="11" l="1"/>
  <c r="K101" i="47"/>
  <c r="Q101" i="47"/>
  <c r="P101" i="48"/>
  <c r="V101" i="48"/>
  <c r="V101" i="47"/>
  <c r="P101" i="47"/>
  <c r="S101" i="47"/>
  <c r="M101" i="47"/>
  <c r="U101" i="47"/>
  <c r="O101" i="47"/>
  <c r="K101" i="48"/>
  <c r="Q101" i="48"/>
  <c r="T101" i="48"/>
  <c r="N101" i="48"/>
  <c r="N101" i="47"/>
  <c r="T101" i="47"/>
  <c r="G98" i="11"/>
  <c r="U101" i="48"/>
  <c r="O101" i="48"/>
  <c r="L101" i="47"/>
  <c r="R101" i="47"/>
  <c r="L101" i="48"/>
  <c r="R101" i="48"/>
  <c r="M101" i="9"/>
  <c r="S101" i="9"/>
  <c r="R100" i="9"/>
  <c r="L100" i="9"/>
  <c r="N100" i="9"/>
  <c r="T100" i="9"/>
  <c r="O100" i="9"/>
  <c r="U100" i="9"/>
  <c r="P100" i="9"/>
  <c r="V100" i="9"/>
  <c r="K100" i="9"/>
  <c r="Q100" i="9"/>
  <c r="V100" i="8"/>
  <c r="P100" i="8"/>
  <c r="L100" i="8"/>
  <c r="R100" i="8"/>
  <c r="Q100" i="8"/>
  <c r="K100" i="8"/>
  <c r="S101" i="8"/>
  <c r="M101" i="8"/>
  <c r="O100" i="8"/>
  <c r="U100" i="8"/>
  <c r="N100" i="8"/>
  <c r="T100" i="8"/>
  <c r="M114" i="48"/>
  <c r="S114" i="48"/>
  <c r="L97" i="11"/>
  <c r="M97" i="11"/>
  <c r="K97" i="11"/>
  <c r="J97" i="11"/>
  <c r="I97" i="11"/>
  <c r="H97" i="11"/>
  <c r="U99" i="40"/>
  <c r="O99" i="40"/>
  <c r="V99" i="40"/>
  <c r="P99" i="40"/>
  <c r="T99" i="41"/>
  <c r="N99" i="41"/>
  <c r="M100" i="41"/>
  <c r="S100" i="41"/>
  <c r="T99" i="40"/>
  <c r="N99" i="40"/>
  <c r="R100" i="41"/>
  <c r="L100" i="41"/>
  <c r="R99" i="40"/>
  <c r="C99" i="11" s="1"/>
  <c r="L99" i="40"/>
  <c r="Q100" i="41"/>
  <c r="K100" i="41"/>
  <c r="U99" i="41"/>
  <c r="O99" i="41"/>
  <c r="Q99" i="40"/>
  <c r="K99" i="40"/>
  <c r="M101" i="40"/>
  <c r="S101" i="40"/>
  <c r="P100" i="41"/>
  <c r="V100" i="41"/>
  <c r="K99" i="28"/>
  <c r="Q99" i="28"/>
  <c r="B99" i="11" s="1"/>
  <c r="T99" i="28"/>
  <c r="E99" i="11" s="1"/>
  <c r="N99" i="28"/>
  <c r="U99" i="28"/>
  <c r="F99" i="11" s="1"/>
  <c r="O99" i="28"/>
  <c r="S100" i="28"/>
  <c r="D100" i="11" s="1"/>
  <c r="M100" i="28"/>
  <c r="P99" i="28"/>
  <c r="V99" i="28"/>
  <c r="G99" i="11" s="1"/>
  <c r="R100" i="28"/>
  <c r="L100" i="28"/>
  <c r="T102" i="47" l="1"/>
  <c r="N102" i="47"/>
  <c r="R102" i="48"/>
  <c r="L102" i="48"/>
  <c r="N102" i="48"/>
  <c r="T102" i="48"/>
  <c r="V102" i="47"/>
  <c r="P102" i="47"/>
  <c r="M102" i="47"/>
  <c r="S102" i="47"/>
  <c r="L102" i="47"/>
  <c r="R102" i="47"/>
  <c r="O102" i="48"/>
  <c r="U102" i="48"/>
  <c r="Q102" i="48"/>
  <c r="K102" i="48"/>
  <c r="P102" i="48"/>
  <c r="V102" i="48"/>
  <c r="O102" i="47"/>
  <c r="U102" i="47"/>
  <c r="Q102" i="47"/>
  <c r="K102" i="47"/>
  <c r="U101" i="9"/>
  <c r="O101" i="9"/>
  <c r="N101" i="9"/>
  <c r="T101" i="9"/>
  <c r="K101" i="9"/>
  <c r="Q101" i="9"/>
  <c r="R101" i="9"/>
  <c r="L101" i="9"/>
  <c r="V101" i="9"/>
  <c r="P101" i="9"/>
  <c r="S102" i="9"/>
  <c r="M102" i="9"/>
  <c r="M102" i="8"/>
  <c r="S102" i="8"/>
  <c r="P101" i="8"/>
  <c r="V101" i="8"/>
  <c r="O101" i="8"/>
  <c r="U101" i="8"/>
  <c r="K101" i="8"/>
  <c r="Q101" i="8"/>
  <c r="T101" i="8"/>
  <c r="N101" i="8"/>
  <c r="L101" i="8"/>
  <c r="R101" i="8"/>
  <c r="S115" i="48"/>
  <c r="M115" i="48"/>
  <c r="I98" i="11"/>
  <c r="K98" i="11"/>
  <c r="J98" i="11"/>
  <c r="L98" i="11"/>
  <c r="H98" i="11"/>
  <c r="M98" i="11"/>
  <c r="P100" i="40"/>
  <c r="V100" i="40"/>
  <c r="V101" i="41"/>
  <c r="P101" i="41"/>
  <c r="M101" i="41"/>
  <c r="S101" i="41"/>
  <c r="Q101" i="41"/>
  <c r="K101" i="41"/>
  <c r="N100" i="40"/>
  <c r="T100" i="40"/>
  <c r="N100" i="41"/>
  <c r="T100" i="41"/>
  <c r="U100" i="40"/>
  <c r="O100" i="40"/>
  <c r="M102" i="40"/>
  <c r="S102" i="40"/>
  <c r="R100" i="40"/>
  <c r="C100" i="11" s="1"/>
  <c r="L100" i="40"/>
  <c r="K100" i="40"/>
  <c r="Q100" i="40"/>
  <c r="O100" i="41"/>
  <c r="U100" i="41"/>
  <c r="L101" i="41"/>
  <c r="R101" i="41"/>
  <c r="L101" i="28"/>
  <c r="R101" i="28"/>
  <c r="N100" i="28"/>
  <c r="T100" i="28"/>
  <c r="M101" i="28"/>
  <c r="S101" i="28"/>
  <c r="D101" i="11" s="1"/>
  <c r="U100" i="28"/>
  <c r="O100" i="28"/>
  <c r="V100" i="28"/>
  <c r="G100" i="11" s="1"/>
  <c r="P100" i="28"/>
  <c r="K100" i="28"/>
  <c r="Q100" i="28"/>
  <c r="B100" i="11" s="1"/>
  <c r="K72" i="12"/>
  <c r="K61" i="12"/>
  <c r="N74" i="12"/>
  <c r="L74" i="12"/>
  <c r="J74" i="12"/>
  <c r="I73" i="12"/>
  <c r="I74" i="12"/>
  <c r="L73" i="12"/>
  <c r="J73" i="12"/>
  <c r="K74" i="12"/>
  <c r="K71" i="12"/>
  <c r="M73" i="12"/>
  <c r="N73" i="12"/>
  <c r="M74" i="12"/>
  <c r="Q61" i="12" l="1"/>
  <c r="Q71" i="12"/>
  <c r="Q74" i="12"/>
  <c r="Q72" i="12"/>
  <c r="O74" i="12"/>
  <c r="Q58" i="12"/>
  <c r="S74" i="12"/>
  <c r="R74" i="12"/>
  <c r="O73" i="12"/>
  <c r="Q67" i="12"/>
  <c r="P73" i="12"/>
  <c r="T73" i="12"/>
  <c r="S73" i="12"/>
  <c r="P74" i="12"/>
  <c r="T74" i="12"/>
  <c r="Q73" i="12"/>
  <c r="Q68" i="12"/>
  <c r="R73" i="12"/>
  <c r="K103" i="48"/>
  <c r="Q103" i="48"/>
  <c r="P103" i="47"/>
  <c r="V103" i="47"/>
  <c r="K103" i="47"/>
  <c r="Q103" i="47"/>
  <c r="O103" i="48"/>
  <c r="U103" i="48"/>
  <c r="N103" i="48"/>
  <c r="T103" i="48"/>
  <c r="R103" i="48"/>
  <c r="L103" i="48"/>
  <c r="L103" i="47"/>
  <c r="R103" i="47"/>
  <c r="F100" i="11"/>
  <c r="U103" i="47"/>
  <c r="O103" i="47"/>
  <c r="T103" i="47"/>
  <c r="N103" i="47"/>
  <c r="E100" i="11"/>
  <c r="V103" i="48"/>
  <c r="P103" i="48"/>
  <c r="M103" i="47"/>
  <c r="S103" i="47"/>
  <c r="R102" i="9"/>
  <c r="L102" i="9"/>
  <c r="M103" i="9"/>
  <c r="S103" i="9"/>
  <c r="V102" i="9"/>
  <c r="P102" i="9"/>
  <c r="Q102" i="9"/>
  <c r="K102" i="9"/>
  <c r="N102" i="9"/>
  <c r="T102" i="9"/>
  <c r="O102" i="9"/>
  <c r="U102" i="9"/>
  <c r="Q102" i="8"/>
  <c r="K102" i="8"/>
  <c r="N102" i="8"/>
  <c r="T102" i="8"/>
  <c r="S103" i="8"/>
  <c r="M103" i="8"/>
  <c r="O102" i="8"/>
  <c r="U102" i="8"/>
  <c r="R102" i="8"/>
  <c r="L102" i="8"/>
  <c r="V102" i="8"/>
  <c r="P102" i="8"/>
  <c r="M116" i="48"/>
  <c r="S116" i="48"/>
  <c r="J99" i="11"/>
  <c r="I99" i="11"/>
  <c r="L99" i="11"/>
  <c r="M99" i="11"/>
  <c r="H99" i="11"/>
  <c r="K99" i="11"/>
  <c r="O101" i="41"/>
  <c r="U101" i="41"/>
  <c r="L101" i="40"/>
  <c r="R101" i="40"/>
  <c r="C101" i="11" s="1"/>
  <c r="O101" i="40"/>
  <c r="U101" i="40"/>
  <c r="N101" i="40"/>
  <c r="T101" i="40"/>
  <c r="L102" i="41"/>
  <c r="R102" i="41"/>
  <c r="K102" i="41"/>
  <c r="Q102" i="41"/>
  <c r="P102" i="41"/>
  <c r="V102" i="41"/>
  <c r="K101" i="40"/>
  <c r="Q101" i="40"/>
  <c r="M103" i="40"/>
  <c r="S103" i="40"/>
  <c r="N101" i="41"/>
  <c r="T101" i="41"/>
  <c r="S102" i="41"/>
  <c r="M102" i="41"/>
  <c r="P101" i="40"/>
  <c r="V101" i="40"/>
  <c r="Q101" i="28"/>
  <c r="K101" i="28"/>
  <c r="T101" i="28"/>
  <c r="N101" i="28"/>
  <c r="O101" i="28"/>
  <c r="U101" i="28"/>
  <c r="F101" i="11" s="1"/>
  <c r="P101" i="28"/>
  <c r="V101" i="28"/>
  <c r="G101" i="11" s="1"/>
  <c r="M102" i="28"/>
  <c r="S102" i="28"/>
  <c r="L102" i="28"/>
  <c r="R102" i="28"/>
  <c r="J72" i="12"/>
  <c r="I72" i="12"/>
  <c r="N71" i="12"/>
  <c r="M71" i="12"/>
  <c r="K40" i="12"/>
  <c r="N72" i="12"/>
  <c r="I66" i="12"/>
  <c r="N66" i="12"/>
  <c r="J40" i="12"/>
  <c r="L72" i="12"/>
  <c r="I71" i="12"/>
  <c r="J71" i="12"/>
  <c r="J66" i="12"/>
  <c r="M72" i="12"/>
  <c r="L71" i="12"/>
  <c r="K66" i="12"/>
  <c r="T66" i="12" l="1"/>
  <c r="T72" i="12"/>
  <c r="Q66" i="12"/>
  <c r="O71" i="12"/>
  <c r="P40" i="12"/>
  <c r="O66" i="12"/>
  <c r="S72" i="12"/>
  <c r="P66" i="12"/>
  <c r="R72" i="12"/>
  <c r="S71" i="12"/>
  <c r="Q40" i="12"/>
  <c r="P72" i="12"/>
  <c r="R71" i="12"/>
  <c r="P71" i="12"/>
  <c r="T71" i="12"/>
  <c r="O72" i="12"/>
  <c r="T63" i="12"/>
  <c r="T68" i="12"/>
  <c r="O67" i="12"/>
  <c r="P69" i="12"/>
  <c r="O63" i="12"/>
  <c r="S68" i="12"/>
  <c r="P63" i="12"/>
  <c r="R68" i="12"/>
  <c r="S67" i="12"/>
  <c r="Q69" i="12"/>
  <c r="P68" i="12"/>
  <c r="R67" i="12"/>
  <c r="P67" i="12"/>
  <c r="T67" i="12"/>
  <c r="O68" i="12"/>
  <c r="D102" i="11"/>
  <c r="Q63" i="12"/>
  <c r="B101" i="11"/>
  <c r="S104" i="47"/>
  <c r="M104" i="47"/>
  <c r="O104" i="48"/>
  <c r="U104" i="48"/>
  <c r="V104" i="48"/>
  <c r="P104" i="48"/>
  <c r="L104" i="47"/>
  <c r="R104" i="47"/>
  <c r="K104" i="47"/>
  <c r="Q104" i="47"/>
  <c r="R104" i="48"/>
  <c r="L104" i="48"/>
  <c r="N104" i="47"/>
  <c r="T104" i="47"/>
  <c r="V104" i="47"/>
  <c r="P104" i="47"/>
  <c r="E101" i="11"/>
  <c r="U104" i="47"/>
  <c r="O104" i="47"/>
  <c r="T104" i="48"/>
  <c r="N104" i="48"/>
  <c r="Q104" i="48"/>
  <c r="K104" i="48"/>
  <c r="K103" i="9"/>
  <c r="Q103" i="9"/>
  <c r="V103" i="9"/>
  <c r="P103" i="9"/>
  <c r="O103" i="9"/>
  <c r="U103" i="9"/>
  <c r="S104" i="9"/>
  <c r="M104" i="9"/>
  <c r="R103" i="9"/>
  <c r="L103" i="9"/>
  <c r="T103" i="9"/>
  <c r="N103" i="9"/>
  <c r="U103" i="8"/>
  <c r="O103" i="8"/>
  <c r="M104" i="8"/>
  <c r="S104" i="8"/>
  <c r="N103" i="8"/>
  <c r="T103" i="8"/>
  <c r="P103" i="8"/>
  <c r="V103" i="8"/>
  <c r="R103" i="8"/>
  <c r="L103" i="8"/>
  <c r="K103" i="8"/>
  <c r="Q103" i="8"/>
  <c r="M117" i="48"/>
  <c r="S117" i="48"/>
  <c r="J100" i="11"/>
  <c r="H100" i="11"/>
  <c r="K100" i="11"/>
  <c r="I100" i="11"/>
  <c r="M100" i="11"/>
  <c r="L100" i="11"/>
  <c r="P102" i="40"/>
  <c r="V102" i="40"/>
  <c r="N102" i="41"/>
  <c r="T102" i="41"/>
  <c r="Q102" i="40"/>
  <c r="K102" i="40"/>
  <c r="T102" i="40"/>
  <c r="N102" i="40"/>
  <c r="R102" i="40"/>
  <c r="L102" i="40"/>
  <c r="S103" i="41"/>
  <c r="M103" i="41"/>
  <c r="Q103" i="41"/>
  <c r="K103" i="41"/>
  <c r="L103" i="41"/>
  <c r="R103" i="41"/>
  <c r="M104" i="40"/>
  <c r="S104" i="40"/>
  <c r="P103" i="41"/>
  <c r="V103" i="41"/>
  <c r="O102" i="40"/>
  <c r="U102" i="40"/>
  <c r="U102" i="41"/>
  <c r="O102" i="41"/>
  <c r="N102" i="28"/>
  <c r="T102" i="28"/>
  <c r="L103" i="28"/>
  <c r="R103" i="28"/>
  <c r="P102" i="28"/>
  <c r="V102" i="28"/>
  <c r="K102" i="28"/>
  <c r="Q102" i="28"/>
  <c r="M103" i="28"/>
  <c r="S103" i="28"/>
  <c r="D103" i="11" s="1"/>
  <c r="O102" i="28"/>
  <c r="U102" i="28"/>
  <c r="I61" i="12"/>
  <c r="N40" i="12"/>
  <c r="L40" i="12"/>
  <c r="L66" i="12"/>
  <c r="J61" i="12"/>
  <c r="M66" i="12"/>
  <c r="L61" i="12"/>
  <c r="M40" i="12"/>
  <c r="M61" i="12"/>
  <c r="N61" i="12"/>
  <c r="I40" i="12"/>
  <c r="S66" i="12" l="1"/>
  <c r="S61" i="12"/>
  <c r="O61" i="12"/>
  <c r="R66" i="12"/>
  <c r="R40" i="12"/>
  <c r="R61" i="12"/>
  <c r="T40" i="12"/>
  <c r="S40" i="12"/>
  <c r="T61" i="12"/>
  <c r="P61" i="12"/>
  <c r="O40" i="12"/>
  <c r="K75" i="12"/>
  <c r="Q75" i="12" s="1"/>
  <c r="S63" i="12"/>
  <c r="S58" i="12"/>
  <c r="O58" i="12"/>
  <c r="R63" i="12"/>
  <c r="R58" i="12"/>
  <c r="T58" i="12"/>
  <c r="G102" i="11"/>
  <c r="T69" i="12"/>
  <c r="F102" i="11"/>
  <c r="S69" i="12"/>
  <c r="E102" i="11"/>
  <c r="R69" i="12"/>
  <c r="C102" i="11"/>
  <c r="P58" i="12"/>
  <c r="B102" i="11"/>
  <c r="O69" i="12"/>
  <c r="P105" i="47"/>
  <c r="V105" i="47"/>
  <c r="K105" i="48"/>
  <c r="Q105" i="48"/>
  <c r="P105" i="48"/>
  <c r="V105" i="48"/>
  <c r="N105" i="48"/>
  <c r="T105" i="48"/>
  <c r="N105" i="47"/>
  <c r="T105" i="47"/>
  <c r="L105" i="47"/>
  <c r="R105" i="47"/>
  <c r="L105" i="48"/>
  <c r="R105" i="48"/>
  <c r="O105" i="47"/>
  <c r="U105" i="47"/>
  <c r="U105" i="48"/>
  <c r="O105" i="48"/>
  <c r="S105" i="47"/>
  <c r="M105" i="47"/>
  <c r="K105" i="47"/>
  <c r="Q105" i="47"/>
  <c r="S105" i="9"/>
  <c r="M105" i="9"/>
  <c r="T104" i="9"/>
  <c r="N104" i="9"/>
  <c r="O104" i="9"/>
  <c r="U104" i="9"/>
  <c r="P104" i="9"/>
  <c r="V104" i="9"/>
  <c r="R104" i="9"/>
  <c r="L104" i="9"/>
  <c r="K104" i="9"/>
  <c r="Q104" i="9"/>
  <c r="V104" i="8"/>
  <c r="P104" i="8"/>
  <c r="N104" i="8"/>
  <c r="T104" i="8"/>
  <c r="Q104" i="8"/>
  <c r="K104" i="8"/>
  <c r="M105" i="8"/>
  <c r="S105" i="8"/>
  <c r="L104" i="8"/>
  <c r="R104" i="8"/>
  <c r="O104" i="8"/>
  <c r="U104" i="8"/>
  <c r="M118" i="48"/>
  <c r="S118" i="48"/>
  <c r="H101" i="11"/>
  <c r="I101" i="11"/>
  <c r="L101" i="11"/>
  <c r="M101" i="11"/>
  <c r="K101" i="11"/>
  <c r="J101" i="11"/>
  <c r="N103" i="40"/>
  <c r="T103" i="40"/>
  <c r="T103" i="41"/>
  <c r="N103" i="41"/>
  <c r="K104" i="41"/>
  <c r="Q104" i="41"/>
  <c r="V104" i="41"/>
  <c r="P104" i="41"/>
  <c r="L103" i="40"/>
  <c r="R103" i="40"/>
  <c r="C103" i="11" s="1"/>
  <c r="Q103" i="40"/>
  <c r="K103" i="40"/>
  <c r="O103" i="41"/>
  <c r="U103" i="41"/>
  <c r="U103" i="40"/>
  <c r="O103" i="40"/>
  <c r="M105" i="40"/>
  <c r="S105" i="40"/>
  <c r="L104" i="41"/>
  <c r="R104" i="41"/>
  <c r="M104" i="41"/>
  <c r="S104" i="41"/>
  <c r="V103" i="40"/>
  <c r="P103" i="40"/>
  <c r="O103" i="28"/>
  <c r="U103" i="28"/>
  <c r="K103" i="28"/>
  <c r="Q103" i="28"/>
  <c r="L104" i="28"/>
  <c r="R104" i="28"/>
  <c r="M104" i="28"/>
  <c r="S104" i="28"/>
  <c r="D104" i="11" s="1"/>
  <c r="P103" i="28"/>
  <c r="V103" i="28"/>
  <c r="N103" i="28"/>
  <c r="T103" i="28"/>
  <c r="E103" i="11" s="1"/>
  <c r="L75" i="12" l="1"/>
  <c r="R75" i="12" s="1"/>
  <c r="B103" i="11"/>
  <c r="M75" i="12"/>
  <c r="S75" i="12" s="1"/>
  <c r="N75" i="12"/>
  <c r="T75" i="12" s="1"/>
  <c r="J75" i="12"/>
  <c r="P75" i="12" s="1"/>
  <c r="I75" i="12"/>
  <c r="O75" i="12" s="1"/>
  <c r="F103" i="11"/>
  <c r="G103" i="11"/>
  <c r="U106" i="47"/>
  <c r="O106" i="47"/>
  <c r="N106" i="48"/>
  <c r="T106" i="48"/>
  <c r="Q106" i="47"/>
  <c r="K106" i="47"/>
  <c r="L106" i="48"/>
  <c r="R106" i="48"/>
  <c r="V106" i="48"/>
  <c r="P106" i="48"/>
  <c r="M106" i="47"/>
  <c r="S106" i="47"/>
  <c r="R106" i="47"/>
  <c r="L106" i="47"/>
  <c r="K106" i="48"/>
  <c r="Q106" i="48"/>
  <c r="O106" i="48"/>
  <c r="U106" i="48"/>
  <c r="N106" i="47"/>
  <c r="T106" i="47"/>
  <c r="P106" i="47"/>
  <c r="V106" i="47"/>
  <c r="V105" i="9"/>
  <c r="P105" i="9"/>
  <c r="O105" i="9"/>
  <c r="U105" i="9"/>
  <c r="K105" i="9"/>
  <c r="Q105" i="9"/>
  <c r="N105" i="9"/>
  <c r="T105" i="9"/>
  <c r="L105" i="9"/>
  <c r="R105" i="9"/>
  <c r="S106" i="9"/>
  <c r="M106" i="9"/>
  <c r="L105" i="8"/>
  <c r="R105" i="8"/>
  <c r="M106" i="8"/>
  <c r="S106" i="8"/>
  <c r="K105" i="8"/>
  <c r="Q105" i="8"/>
  <c r="P105" i="8"/>
  <c r="V105" i="8"/>
  <c r="O105" i="8"/>
  <c r="U105" i="8"/>
  <c r="T105" i="8"/>
  <c r="N105" i="8"/>
  <c r="M119" i="48"/>
  <c r="S119" i="48"/>
  <c r="H102" i="11"/>
  <c r="J102" i="11"/>
  <c r="K102" i="11"/>
  <c r="I102" i="11"/>
  <c r="M102" i="11"/>
  <c r="L102" i="11"/>
  <c r="U104" i="40"/>
  <c r="O104" i="40"/>
  <c r="R105" i="41"/>
  <c r="L105" i="41"/>
  <c r="Q104" i="40"/>
  <c r="K104" i="40"/>
  <c r="R104" i="40"/>
  <c r="C104" i="11" s="1"/>
  <c r="L104" i="40"/>
  <c r="Q105" i="41"/>
  <c r="K105" i="41"/>
  <c r="P104" i="40"/>
  <c r="V104" i="40"/>
  <c r="M105" i="41"/>
  <c r="S105" i="41"/>
  <c r="S106" i="40"/>
  <c r="M106" i="40"/>
  <c r="U104" i="41"/>
  <c r="O104" i="41"/>
  <c r="V105" i="41"/>
  <c r="P105" i="41"/>
  <c r="T104" i="41"/>
  <c r="N104" i="41"/>
  <c r="N104" i="40"/>
  <c r="T104" i="40"/>
  <c r="N104" i="28"/>
  <c r="T104" i="28"/>
  <c r="M105" i="28"/>
  <c r="S105" i="28"/>
  <c r="D105" i="11" s="1"/>
  <c r="K104" i="28"/>
  <c r="Q104" i="28"/>
  <c r="P104" i="28"/>
  <c r="V104" i="28"/>
  <c r="G104" i="11" s="1"/>
  <c r="L105" i="28"/>
  <c r="R105" i="28"/>
  <c r="O104" i="28"/>
  <c r="U104" i="28"/>
  <c r="F104" i="11" s="1"/>
  <c r="B104" i="11" l="1"/>
  <c r="E104" i="11"/>
  <c r="K107" i="48"/>
  <c r="Q107" i="48"/>
  <c r="R107" i="48"/>
  <c r="L107" i="48"/>
  <c r="L107" i="47"/>
  <c r="R107" i="47"/>
  <c r="Q107" i="47"/>
  <c r="K107" i="47"/>
  <c r="P107" i="47"/>
  <c r="V107" i="47"/>
  <c r="N107" i="47"/>
  <c r="T107" i="47"/>
  <c r="S107" i="47"/>
  <c r="M107" i="47"/>
  <c r="T107" i="48"/>
  <c r="N107" i="48"/>
  <c r="V107" i="48"/>
  <c r="P107" i="48"/>
  <c r="U107" i="47"/>
  <c r="O107" i="47"/>
  <c r="O107" i="48"/>
  <c r="U107" i="48"/>
  <c r="T106" i="9"/>
  <c r="N106" i="9"/>
  <c r="K106" i="9"/>
  <c r="Q106" i="9"/>
  <c r="O106" i="9"/>
  <c r="U106" i="9"/>
  <c r="V106" i="9"/>
  <c r="P106" i="9"/>
  <c r="M107" i="9"/>
  <c r="S107" i="9"/>
  <c r="R106" i="9"/>
  <c r="L106" i="9"/>
  <c r="P106" i="8"/>
  <c r="V106" i="8"/>
  <c r="K106" i="8"/>
  <c r="Q106" i="8"/>
  <c r="N106" i="8"/>
  <c r="T106" i="8"/>
  <c r="M107" i="8"/>
  <c r="S107" i="8"/>
  <c r="O106" i="8"/>
  <c r="U106" i="8"/>
  <c r="L106" i="8"/>
  <c r="R106" i="8"/>
  <c r="S120" i="48"/>
  <c r="M120" i="48"/>
  <c r="H103" i="11"/>
  <c r="I103" i="11"/>
  <c r="J103" i="11"/>
  <c r="M103" i="11"/>
  <c r="L103" i="11"/>
  <c r="K103" i="11"/>
  <c r="M107" i="40"/>
  <c r="S107" i="40"/>
  <c r="N105" i="40"/>
  <c r="T105" i="40"/>
  <c r="P105" i="40"/>
  <c r="V105" i="40"/>
  <c r="K105" i="40"/>
  <c r="Q105" i="40"/>
  <c r="N105" i="41"/>
  <c r="T105" i="41"/>
  <c r="O105" i="41"/>
  <c r="U105" i="41"/>
  <c r="O105" i="40"/>
  <c r="U105" i="40"/>
  <c r="V106" i="41"/>
  <c r="P106" i="41"/>
  <c r="L106" i="41"/>
  <c r="R106" i="41"/>
  <c r="S106" i="41"/>
  <c r="M106" i="41"/>
  <c r="K106" i="41"/>
  <c r="Q106" i="41"/>
  <c r="R105" i="40"/>
  <c r="C105" i="11" s="1"/>
  <c r="L105" i="40"/>
  <c r="O105" i="28"/>
  <c r="U105" i="28"/>
  <c r="P105" i="28"/>
  <c r="V105" i="28"/>
  <c r="M106" i="28"/>
  <c r="S106" i="28"/>
  <c r="D106" i="11" s="1"/>
  <c r="L106" i="28"/>
  <c r="R106" i="28"/>
  <c r="K105" i="28"/>
  <c r="Q105" i="28"/>
  <c r="T105" i="28"/>
  <c r="E105" i="11" s="1"/>
  <c r="N105" i="28"/>
  <c r="G105" i="11" l="1"/>
  <c r="F105" i="11"/>
  <c r="B105" i="11"/>
  <c r="T108" i="48"/>
  <c r="N108" i="48"/>
  <c r="Q108" i="47"/>
  <c r="K108" i="47"/>
  <c r="S108" i="47"/>
  <c r="M108" i="47"/>
  <c r="U108" i="48"/>
  <c r="O108" i="48"/>
  <c r="R108" i="47"/>
  <c r="L108" i="47"/>
  <c r="O108" i="47"/>
  <c r="U108" i="47"/>
  <c r="L108" i="48"/>
  <c r="R108" i="48"/>
  <c r="T108" i="47"/>
  <c r="N108" i="47"/>
  <c r="P108" i="48"/>
  <c r="V108" i="48"/>
  <c r="P108" i="47"/>
  <c r="V108" i="47"/>
  <c r="K108" i="48"/>
  <c r="Q108" i="48"/>
  <c r="C106" i="11"/>
  <c r="V107" i="9"/>
  <c r="P107" i="9"/>
  <c r="R107" i="9"/>
  <c r="L107" i="9"/>
  <c r="U107" i="9"/>
  <c r="O107" i="9"/>
  <c r="K107" i="9"/>
  <c r="Q107" i="9"/>
  <c r="N107" i="9"/>
  <c r="T107" i="9"/>
  <c r="S108" i="9"/>
  <c r="M108" i="9"/>
  <c r="S108" i="8"/>
  <c r="M108" i="8"/>
  <c r="N107" i="8"/>
  <c r="T107" i="8"/>
  <c r="L107" i="8"/>
  <c r="R107" i="8"/>
  <c r="K107" i="8"/>
  <c r="Q107" i="8"/>
  <c r="O107" i="8"/>
  <c r="U107" i="8"/>
  <c r="P107" i="8"/>
  <c r="V107" i="8"/>
  <c r="M121" i="48"/>
  <c r="S121" i="48"/>
  <c r="L104" i="11"/>
  <c r="H104" i="11"/>
  <c r="I104" i="11"/>
  <c r="K104" i="11"/>
  <c r="M104" i="11"/>
  <c r="J104" i="11"/>
  <c r="K107" i="41"/>
  <c r="Q107" i="41"/>
  <c r="L107" i="41"/>
  <c r="R107" i="41"/>
  <c r="O106" i="41"/>
  <c r="U106" i="41"/>
  <c r="Q106" i="40"/>
  <c r="K106" i="40"/>
  <c r="L106" i="40"/>
  <c r="R106" i="40"/>
  <c r="M107" i="41"/>
  <c r="S107" i="41"/>
  <c r="U106" i="40"/>
  <c r="O106" i="40"/>
  <c r="T106" i="40"/>
  <c r="N106" i="40"/>
  <c r="T106" i="41"/>
  <c r="N106" i="41"/>
  <c r="P106" i="40"/>
  <c r="V106" i="40"/>
  <c r="P107" i="41"/>
  <c r="V107" i="41"/>
  <c r="S108" i="40"/>
  <c r="M108" i="40"/>
  <c r="L107" i="28"/>
  <c r="R107" i="28"/>
  <c r="P106" i="28"/>
  <c r="V106" i="28"/>
  <c r="G106" i="11" s="1"/>
  <c r="N106" i="28"/>
  <c r="T106" i="28"/>
  <c r="E106" i="11" s="1"/>
  <c r="K106" i="28"/>
  <c r="Q106" i="28"/>
  <c r="B106" i="11" s="1"/>
  <c r="M107" i="28"/>
  <c r="S107" i="28"/>
  <c r="D107" i="11" s="1"/>
  <c r="O106" i="28"/>
  <c r="U106" i="28"/>
  <c r="F106" i="11" s="1"/>
  <c r="T109" i="47" l="1"/>
  <c r="N109" i="47"/>
  <c r="U109" i="48"/>
  <c r="O109" i="48"/>
  <c r="M109" i="47"/>
  <c r="S109" i="47"/>
  <c r="K109" i="48"/>
  <c r="Q109" i="48"/>
  <c r="L109" i="48"/>
  <c r="R109" i="48"/>
  <c r="Q109" i="47"/>
  <c r="K109" i="47"/>
  <c r="V109" i="47"/>
  <c r="P109" i="47"/>
  <c r="U109" i="47"/>
  <c r="O109" i="47"/>
  <c r="L109" i="47"/>
  <c r="R109" i="47"/>
  <c r="N109" i="48"/>
  <c r="T109" i="48"/>
  <c r="P109" i="48"/>
  <c r="V109" i="48"/>
  <c r="C107" i="11"/>
  <c r="E107" i="11"/>
  <c r="K108" i="9"/>
  <c r="Q108" i="9"/>
  <c r="S109" i="9"/>
  <c r="M109" i="9"/>
  <c r="O108" i="9"/>
  <c r="U108" i="9"/>
  <c r="R108" i="9"/>
  <c r="L108" i="9"/>
  <c r="V108" i="9"/>
  <c r="P108" i="9"/>
  <c r="T108" i="9"/>
  <c r="N108" i="9"/>
  <c r="K108" i="8"/>
  <c r="Q108" i="8"/>
  <c r="R108" i="8"/>
  <c r="L108" i="8"/>
  <c r="U108" i="8"/>
  <c r="O108" i="8"/>
  <c r="V108" i="8"/>
  <c r="P108" i="8"/>
  <c r="T108" i="8"/>
  <c r="N108" i="8"/>
  <c r="S109" i="8"/>
  <c r="M109" i="8"/>
  <c r="M122" i="48"/>
  <c r="S122" i="48"/>
  <c r="M105" i="11"/>
  <c r="L105" i="11"/>
  <c r="I105" i="11"/>
  <c r="J105" i="11"/>
  <c r="H105" i="11"/>
  <c r="K105" i="11"/>
  <c r="P107" i="40"/>
  <c r="V107" i="40"/>
  <c r="K107" i="40"/>
  <c r="Q107" i="40"/>
  <c r="M109" i="40"/>
  <c r="S109" i="40"/>
  <c r="V108" i="41"/>
  <c r="P108" i="41"/>
  <c r="N107" i="41"/>
  <c r="T107" i="41"/>
  <c r="M108" i="41"/>
  <c r="S108" i="41"/>
  <c r="L108" i="41"/>
  <c r="R108" i="41"/>
  <c r="O107" i="40"/>
  <c r="U107" i="40"/>
  <c r="N107" i="40"/>
  <c r="T107" i="40"/>
  <c r="R107" i="40"/>
  <c r="L107" i="40"/>
  <c r="O107" i="41"/>
  <c r="U107" i="41"/>
  <c r="Q108" i="41"/>
  <c r="K108" i="41"/>
  <c r="U107" i="28"/>
  <c r="O107" i="28"/>
  <c r="K107" i="28"/>
  <c r="Q107" i="28"/>
  <c r="B107" i="11" s="1"/>
  <c r="P107" i="28"/>
  <c r="V107" i="28"/>
  <c r="G107" i="11" s="1"/>
  <c r="S108" i="28"/>
  <c r="D108" i="11" s="1"/>
  <c r="M108" i="28"/>
  <c r="N107" i="28"/>
  <c r="T107" i="28"/>
  <c r="R108" i="28"/>
  <c r="L108" i="28"/>
  <c r="K110" i="12"/>
  <c r="Q110" i="12" l="1"/>
  <c r="F107" i="11"/>
  <c r="O110" i="47"/>
  <c r="U110" i="47"/>
  <c r="Q110" i="48"/>
  <c r="K110" i="48"/>
  <c r="V110" i="47"/>
  <c r="P110" i="47"/>
  <c r="V110" i="48"/>
  <c r="P110" i="48"/>
  <c r="S110" i="47"/>
  <c r="M110" i="47"/>
  <c r="Q110" i="47"/>
  <c r="K110" i="47"/>
  <c r="U110" i="48"/>
  <c r="O110" i="48"/>
  <c r="N110" i="48"/>
  <c r="T110" i="48"/>
  <c r="N110" i="47"/>
  <c r="T110" i="47"/>
  <c r="L110" i="47"/>
  <c r="R110" i="47"/>
  <c r="R110" i="48"/>
  <c r="L110" i="48"/>
  <c r="O109" i="9"/>
  <c r="U109" i="9"/>
  <c r="N109" i="9"/>
  <c r="T109" i="9"/>
  <c r="S110" i="9"/>
  <c r="M110" i="9"/>
  <c r="P109" i="9"/>
  <c r="V109" i="9"/>
  <c r="R109" i="9"/>
  <c r="L109" i="9"/>
  <c r="K109" i="9"/>
  <c r="Q109" i="9"/>
  <c r="V109" i="8"/>
  <c r="P109" i="8"/>
  <c r="U109" i="8"/>
  <c r="O109" i="8"/>
  <c r="M110" i="8"/>
  <c r="S110" i="8"/>
  <c r="R109" i="8"/>
  <c r="L109" i="8"/>
  <c r="N109" i="8"/>
  <c r="T109" i="8"/>
  <c r="K109" i="8"/>
  <c r="Q109" i="8"/>
  <c r="S123" i="48"/>
  <c r="M123" i="48"/>
  <c r="J106" i="11"/>
  <c r="L106" i="11"/>
  <c r="H106" i="11"/>
  <c r="M106" i="11"/>
  <c r="K106" i="11"/>
  <c r="I106" i="11"/>
  <c r="Q109" i="41"/>
  <c r="K109" i="41"/>
  <c r="R108" i="40"/>
  <c r="C108" i="11" s="1"/>
  <c r="L108" i="40"/>
  <c r="N108" i="40"/>
  <c r="T108" i="40"/>
  <c r="V109" i="41"/>
  <c r="P109" i="41"/>
  <c r="M109" i="41"/>
  <c r="S109" i="41"/>
  <c r="Q108" i="40"/>
  <c r="K108" i="40"/>
  <c r="L109" i="41"/>
  <c r="R109" i="41"/>
  <c r="U108" i="41"/>
  <c r="O108" i="41"/>
  <c r="U108" i="40"/>
  <c r="O108" i="40"/>
  <c r="T108" i="41"/>
  <c r="N108" i="41"/>
  <c r="S110" i="40"/>
  <c r="M110" i="40"/>
  <c r="P108" i="40"/>
  <c r="V108" i="40"/>
  <c r="K108" i="28"/>
  <c r="Q108" i="28"/>
  <c r="L109" i="28"/>
  <c r="R109" i="28"/>
  <c r="M109" i="28"/>
  <c r="S109" i="28"/>
  <c r="D109" i="11" s="1"/>
  <c r="U108" i="28"/>
  <c r="O108" i="28"/>
  <c r="N108" i="28"/>
  <c r="T108" i="28"/>
  <c r="V108" i="28"/>
  <c r="G108" i="11" s="1"/>
  <c r="P108" i="28"/>
  <c r="F108" i="11" l="1"/>
  <c r="E108" i="11"/>
  <c r="B108" i="11"/>
  <c r="V111" i="48"/>
  <c r="P111" i="48"/>
  <c r="R111" i="48"/>
  <c r="L111" i="48"/>
  <c r="U111" i="48"/>
  <c r="O111" i="48"/>
  <c r="V111" i="47"/>
  <c r="P111" i="47"/>
  <c r="Q111" i="47"/>
  <c r="K111" i="47"/>
  <c r="Q111" i="48"/>
  <c r="K111" i="48"/>
  <c r="N111" i="48"/>
  <c r="T111" i="48"/>
  <c r="L111" i="47"/>
  <c r="R111" i="47"/>
  <c r="M111" i="47"/>
  <c r="S111" i="47"/>
  <c r="T111" i="47"/>
  <c r="N111" i="47"/>
  <c r="U111" i="47"/>
  <c r="O111" i="47"/>
  <c r="K110" i="9"/>
  <c r="Q110" i="9"/>
  <c r="T110" i="9"/>
  <c r="N110" i="9"/>
  <c r="V110" i="9"/>
  <c r="P110" i="9"/>
  <c r="M111" i="9"/>
  <c r="S111" i="9"/>
  <c r="L110" i="9"/>
  <c r="R110" i="9"/>
  <c r="U110" i="9"/>
  <c r="O110" i="9"/>
  <c r="L110" i="8"/>
  <c r="R110" i="8"/>
  <c r="S111" i="8"/>
  <c r="M111" i="8"/>
  <c r="O110" i="8"/>
  <c r="U110" i="8"/>
  <c r="K110" i="8"/>
  <c r="Q110" i="8"/>
  <c r="V110" i="8"/>
  <c r="P110" i="8"/>
  <c r="N110" i="8"/>
  <c r="T110" i="8"/>
  <c r="M124" i="48"/>
  <c r="S124" i="48"/>
  <c r="K107" i="11"/>
  <c r="I107" i="11"/>
  <c r="H107" i="11"/>
  <c r="M107" i="11"/>
  <c r="J107" i="11"/>
  <c r="L107" i="11"/>
  <c r="K109" i="40"/>
  <c r="Q109" i="40"/>
  <c r="L109" i="40"/>
  <c r="R109" i="40"/>
  <c r="C109" i="11" s="1"/>
  <c r="M111" i="40"/>
  <c r="S111" i="40"/>
  <c r="U109" i="40"/>
  <c r="O109" i="40"/>
  <c r="V109" i="40"/>
  <c r="P109" i="40"/>
  <c r="O109" i="41"/>
  <c r="U109" i="41"/>
  <c r="V110" i="41"/>
  <c r="P110" i="41"/>
  <c r="L110" i="41"/>
  <c r="R110" i="41"/>
  <c r="K110" i="41"/>
  <c r="Q110" i="41"/>
  <c r="N109" i="41"/>
  <c r="T109" i="41"/>
  <c r="M110" i="41"/>
  <c r="S110" i="41"/>
  <c r="T109" i="40"/>
  <c r="N109" i="40"/>
  <c r="L110" i="28"/>
  <c r="R110" i="28"/>
  <c r="P109" i="28"/>
  <c r="V109" i="28"/>
  <c r="G109" i="11" s="1"/>
  <c r="O109" i="28"/>
  <c r="U109" i="28"/>
  <c r="F109" i="11" s="1"/>
  <c r="T109" i="28"/>
  <c r="E109" i="11" s="1"/>
  <c r="N109" i="28"/>
  <c r="M110" i="28"/>
  <c r="S110" i="28"/>
  <c r="D110" i="11" s="1"/>
  <c r="K109" i="28"/>
  <c r="Q109" i="28"/>
  <c r="B109" i="11" s="1"/>
  <c r="P112" i="47" l="1"/>
  <c r="V112" i="47"/>
  <c r="R112" i="47"/>
  <c r="L112" i="47"/>
  <c r="O112" i="47"/>
  <c r="U112" i="47"/>
  <c r="O112" i="48"/>
  <c r="U112" i="48"/>
  <c r="T112" i="48"/>
  <c r="N112" i="48"/>
  <c r="N112" i="47"/>
  <c r="T112" i="47"/>
  <c r="K112" i="48"/>
  <c r="Q112" i="48"/>
  <c r="L112" i="48"/>
  <c r="R112" i="48"/>
  <c r="Q112" i="47"/>
  <c r="K112" i="47"/>
  <c r="V112" i="48"/>
  <c r="P112" i="48"/>
  <c r="S112" i="47"/>
  <c r="M112" i="47"/>
  <c r="P111" i="9"/>
  <c r="V111" i="9"/>
  <c r="O111" i="9"/>
  <c r="U111" i="9"/>
  <c r="T111" i="9"/>
  <c r="N111" i="9"/>
  <c r="S112" i="9"/>
  <c r="M112" i="9"/>
  <c r="L111" i="9"/>
  <c r="R111" i="9"/>
  <c r="K111" i="9"/>
  <c r="Q111" i="9"/>
  <c r="K111" i="8"/>
  <c r="Q111" i="8"/>
  <c r="N111" i="8"/>
  <c r="T111" i="8"/>
  <c r="O111" i="8"/>
  <c r="U111" i="8"/>
  <c r="L111" i="8"/>
  <c r="R111" i="8"/>
  <c r="M112" i="8"/>
  <c r="S112" i="8"/>
  <c r="V111" i="8"/>
  <c r="P111" i="8"/>
  <c r="M125" i="48"/>
  <c r="S125" i="48"/>
  <c r="L108" i="11"/>
  <c r="I108" i="11"/>
  <c r="H108" i="11"/>
  <c r="M108" i="11"/>
  <c r="K108" i="11"/>
  <c r="J108" i="11"/>
  <c r="P111" i="41"/>
  <c r="V111" i="41"/>
  <c r="P110" i="40"/>
  <c r="V110" i="40"/>
  <c r="L110" i="40"/>
  <c r="R110" i="40"/>
  <c r="C110" i="11" s="1"/>
  <c r="S111" i="41"/>
  <c r="M111" i="41"/>
  <c r="R111" i="41"/>
  <c r="L111" i="41"/>
  <c r="T110" i="41"/>
  <c r="N110" i="41"/>
  <c r="O110" i="41"/>
  <c r="U110" i="41"/>
  <c r="O110" i="40"/>
  <c r="U110" i="40"/>
  <c r="T110" i="40"/>
  <c r="N110" i="40"/>
  <c r="K111" i="41"/>
  <c r="Q111" i="41"/>
  <c r="S112" i="40"/>
  <c r="M112" i="40"/>
  <c r="Q110" i="40"/>
  <c r="K110" i="40"/>
  <c r="Q110" i="28"/>
  <c r="B110" i="11" s="1"/>
  <c r="K110" i="28"/>
  <c r="P110" i="28"/>
  <c r="V110" i="28"/>
  <c r="G110" i="11" s="1"/>
  <c r="N110" i="28"/>
  <c r="T110" i="28"/>
  <c r="S111" i="28"/>
  <c r="D111" i="11" s="1"/>
  <c r="M111" i="28"/>
  <c r="O110" i="28"/>
  <c r="U110" i="28"/>
  <c r="F110" i="11" s="1"/>
  <c r="L111" i="28"/>
  <c r="R111" i="28"/>
  <c r="E110" i="11" l="1"/>
  <c r="M113" i="47"/>
  <c r="S113" i="47"/>
  <c r="Q113" i="48"/>
  <c r="K113" i="48"/>
  <c r="O113" i="47"/>
  <c r="U113" i="47"/>
  <c r="L113" i="48"/>
  <c r="R113" i="48"/>
  <c r="P113" i="48"/>
  <c r="V113" i="48"/>
  <c r="L113" i="47"/>
  <c r="R113" i="47"/>
  <c r="U113" i="48"/>
  <c r="O113" i="48"/>
  <c r="N113" i="47"/>
  <c r="T113" i="47"/>
  <c r="Q113" i="47"/>
  <c r="K113" i="47"/>
  <c r="N113" i="48"/>
  <c r="T113" i="48"/>
  <c r="P113" i="47"/>
  <c r="V113" i="47"/>
  <c r="M113" i="9"/>
  <c r="S113" i="9"/>
  <c r="T112" i="9"/>
  <c r="N112" i="9"/>
  <c r="Q112" i="9"/>
  <c r="K112" i="9"/>
  <c r="U112" i="9"/>
  <c r="O112" i="9"/>
  <c r="L112" i="9"/>
  <c r="R112" i="9"/>
  <c r="V112" i="9"/>
  <c r="P112" i="9"/>
  <c r="L112" i="8"/>
  <c r="R112" i="8"/>
  <c r="O112" i="8"/>
  <c r="U112" i="8"/>
  <c r="V112" i="8"/>
  <c r="P112" i="8"/>
  <c r="N112" i="8"/>
  <c r="T112" i="8"/>
  <c r="S113" i="8"/>
  <c r="M113" i="8"/>
  <c r="Q112" i="8"/>
  <c r="K112" i="8"/>
  <c r="M126" i="48"/>
  <c r="S126" i="48"/>
  <c r="M109" i="11"/>
  <c r="K109" i="11"/>
  <c r="J109" i="11"/>
  <c r="I109" i="11"/>
  <c r="L109" i="11"/>
  <c r="H109" i="11"/>
  <c r="M113" i="40"/>
  <c r="S113" i="40"/>
  <c r="N111" i="40"/>
  <c r="T111" i="40"/>
  <c r="R112" i="41"/>
  <c r="L112" i="41"/>
  <c r="V111" i="40"/>
  <c r="P111" i="40"/>
  <c r="K112" i="41"/>
  <c r="Q112" i="41"/>
  <c r="O111" i="40"/>
  <c r="U111" i="40"/>
  <c r="U111" i="41"/>
  <c r="O111" i="41"/>
  <c r="L111" i="40"/>
  <c r="R111" i="40"/>
  <c r="C111" i="11" s="1"/>
  <c r="K111" i="40"/>
  <c r="Q111" i="40"/>
  <c r="N111" i="41"/>
  <c r="T111" i="41"/>
  <c r="S112" i="41"/>
  <c r="M112" i="41"/>
  <c r="P112" i="41"/>
  <c r="V112" i="41"/>
  <c r="L112" i="28"/>
  <c r="R112" i="28"/>
  <c r="P111" i="28"/>
  <c r="V111" i="28"/>
  <c r="G111" i="11" s="1"/>
  <c r="K111" i="28"/>
  <c r="Q111" i="28"/>
  <c r="B111" i="11" s="1"/>
  <c r="M112" i="28"/>
  <c r="S112" i="28"/>
  <c r="D112" i="11" s="1"/>
  <c r="O111" i="28"/>
  <c r="U111" i="28"/>
  <c r="F111" i="11" s="1"/>
  <c r="T111" i="28"/>
  <c r="E111" i="11" s="1"/>
  <c r="N111" i="28"/>
  <c r="U114" i="48" l="1"/>
  <c r="O114" i="48"/>
  <c r="T114" i="47"/>
  <c r="N114" i="47"/>
  <c r="P114" i="47"/>
  <c r="V114" i="47"/>
  <c r="U114" i="47"/>
  <c r="O114" i="47"/>
  <c r="Q114" i="48"/>
  <c r="K114" i="48"/>
  <c r="T114" i="48"/>
  <c r="N114" i="48"/>
  <c r="R114" i="47"/>
  <c r="L114" i="47"/>
  <c r="R114" i="48"/>
  <c r="L114" i="48"/>
  <c r="Q114" i="47"/>
  <c r="K114" i="47"/>
  <c r="V114" i="48"/>
  <c r="P114" i="48"/>
  <c r="M114" i="47"/>
  <c r="S114" i="47"/>
  <c r="O113" i="9"/>
  <c r="U113" i="9"/>
  <c r="P113" i="9"/>
  <c r="V113" i="9"/>
  <c r="K113" i="9"/>
  <c r="Q113" i="9"/>
  <c r="T113" i="9"/>
  <c r="N113" i="9"/>
  <c r="L113" i="9"/>
  <c r="R113" i="9"/>
  <c r="S114" i="9"/>
  <c r="M114" i="9"/>
  <c r="N113" i="8"/>
  <c r="T113" i="8"/>
  <c r="P113" i="8"/>
  <c r="V113" i="8"/>
  <c r="O113" i="8"/>
  <c r="U113" i="8"/>
  <c r="K113" i="8"/>
  <c r="Q113" i="8"/>
  <c r="M114" i="8"/>
  <c r="S114" i="8"/>
  <c r="L113" i="8"/>
  <c r="R113" i="8"/>
  <c r="M127" i="48"/>
  <c r="S127" i="48"/>
  <c r="K110" i="11"/>
  <c r="M110" i="11"/>
  <c r="I110" i="11"/>
  <c r="L110" i="11"/>
  <c r="H110" i="11"/>
  <c r="J110" i="11"/>
  <c r="O112" i="41"/>
  <c r="U112" i="41"/>
  <c r="P112" i="40"/>
  <c r="V112" i="40"/>
  <c r="Q112" i="40"/>
  <c r="K112" i="40"/>
  <c r="U112" i="40"/>
  <c r="O112" i="40"/>
  <c r="N112" i="40"/>
  <c r="T112" i="40"/>
  <c r="R113" i="41"/>
  <c r="L113" i="41"/>
  <c r="P113" i="41"/>
  <c r="V113" i="41"/>
  <c r="T112" i="41"/>
  <c r="N112" i="41"/>
  <c r="S113" i="41"/>
  <c r="M113" i="41"/>
  <c r="R112" i="40"/>
  <c r="C112" i="11" s="1"/>
  <c r="L112" i="40"/>
  <c r="Q113" i="41"/>
  <c r="K113" i="41"/>
  <c r="S114" i="40"/>
  <c r="M114" i="40"/>
  <c r="N112" i="28"/>
  <c r="T112" i="28"/>
  <c r="E112" i="11" s="1"/>
  <c r="M113" i="28"/>
  <c r="S113" i="28"/>
  <c r="D113" i="11" s="1"/>
  <c r="P112" i="28"/>
  <c r="V112" i="28"/>
  <c r="G112" i="11" s="1"/>
  <c r="O112" i="28"/>
  <c r="U112" i="28"/>
  <c r="F112" i="11" s="1"/>
  <c r="K112" i="28"/>
  <c r="Q112" i="28"/>
  <c r="B112" i="11" s="1"/>
  <c r="L113" i="28"/>
  <c r="R113" i="28"/>
  <c r="R115" i="48" l="1"/>
  <c r="L115" i="48"/>
  <c r="U115" i="47"/>
  <c r="O115" i="47"/>
  <c r="R115" i="47"/>
  <c r="L115" i="47"/>
  <c r="M115" i="47"/>
  <c r="S115" i="47"/>
  <c r="P115" i="47"/>
  <c r="V115" i="47"/>
  <c r="P115" i="48"/>
  <c r="V115" i="48"/>
  <c r="N115" i="48"/>
  <c r="T115" i="48"/>
  <c r="T115" i="47"/>
  <c r="N115" i="47"/>
  <c r="K115" i="47"/>
  <c r="Q115" i="47"/>
  <c r="K115" i="48"/>
  <c r="Q115" i="48"/>
  <c r="O115" i="48"/>
  <c r="U115" i="48"/>
  <c r="T114" i="9"/>
  <c r="N114" i="9"/>
  <c r="S115" i="9"/>
  <c r="M115" i="9"/>
  <c r="K114" i="9"/>
  <c r="Q114" i="9"/>
  <c r="P114" i="9"/>
  <c r="V114" i="9"/>
  <c r="L114" i="9"/>
  <c r="R114" i="9"/>
  <c r="O114" i="9"/>
  <c r="U114" i="9"/>
  <c r="K114" i="8"/>
  <c r="Q114" i="8"/>
  <c r="M115" i="8"/>
  <c r="S115" i="8"/>
  <c r="N114" i="8"/>
  <c r="T114" i="8"/>
  <c r="U114" i="8"/>
  <c r="O114" i="8"/>
  <c r="L114" i="8"/>
  <c r="R114" i="8"/>
  <c r="V114" i="8"/>
  <c r="P114" i="8"/>
  <c r="S128" i="48"/>
  <c r="M128" i="48"/>
  <c r="M111" i="11"/>
  <c r="J111" i="11"/>
  <c r="K111" i="11"/>
  <c r="H111" i="11"/>
  <c r="L111" i="11"/>
  <c r="I111" i="11"/>
  <c r="K114" i="41"/>
  <c r="Q114" i="41"/>
  <c r="U113" i="40"/>
  <c r="O113" i="40"/>
  <c r="L114" i="41"/>
  <c r="R114" i="41"/>
  <c r="M114" i="41"/>
  <c r="S114" i="41"/>
  <c r="V114" i="41"/>
  <c r="P114" i="41"/>
  <c r="U113" i="41"/>
  <c r="O113" i="41"/>
  <c r="M115" i="40"/>
  <c r="S115" i="40"/>
  <c r="L113" i="40"/>
  <c r="R113" i="40"/>
  <c r="C113" i="11" s="1"/>
  <c r="N113" i="41"/>
  <c r="T113" i="41"/>
  <c r="T113" i="40"/>
  <c r="N113" i="40"/>
  <c r="K113" i="40"/>
  <c r="Q113" i="40"/>
  <c r="V113" i="40"/>
  <c r="P113" i="40"/>
  <c r="R114" i="28"/>
  <c r="L114" i="28"/>
  <c r="O113" i="28"/>
  <c r="U113" i="28"/>
  <c r="M114" i="28"/>
  <c r="S114" i="28"/>
  <c r="D114" i="11" s="1"/>
  <c r="Q113" i="28"/>
  <c r="B113" i="11" s="1"/>
  <c r="K113" i="28"/>
  <c r="V113" i="28"/>
  <c r="G113" i="11" s="1"/>
  <c r="P113" i="28"/>
  <c r="N113" i="28"/>
  <c r="T113" i="28"/>
  <c r="E113" i="11" l="1"/>
  <c r="N116" i="47"/>
  <c r="T116" i="47"/>
  <c r="R116" i="47"/>
  <c r="L116" i="47"/>
  <c r="U116" i="48"/>
  <c r="O116" i="48"/>
  <c r="N116" i="48"/>
  <c r="T116" i="48"/>
  <c r="S116" i="47"/>
  <c r="M116" i="47"/>
  <c r="O116" i="47"/>
  <c r="U116" i="47"/>
  <c r="Q116" i="48"/>
  <c r="K116" i="48"/>
  <c r="V116" i="48"/>
  <c r="P116" i="48"/>
  <c r="R116" i="48"/>
  <c r="L116" i="48"/>
  <c r="F113" i="11"/>
  <c r="K116" i="47"/>
  <c r="Q116" i="47"/>
  <c r="P116" i="47"/>
  <c r="V116" i="47"/>
  <c r="P115" i="9"/>
  <c r="V115" i="9"/>
  <c r="Q115" i="9"/>
  <c r="K115" i="9"/>
  <c r="U115" i="9"/>
  <c r="O115" i="9"/>
  <c r="S116" i="9"/>
  <c r="M116" i="9"/>
  <c r="N115" i="9"/>
  <c r="T115" i="9"/>
  <c r="L115" i="9"/>
  <c r="R115" i="9"/>
  <c r="O115" i="8"/>
  <c r="U115" i="8"/>
  <c r="T115" i="8"/>
  <c r="N115" i="8"/>
  <c r="V115" i="8"/>
  <c r="P115" i="8"/>
  <c r="M116" i="8"/>
  <c r="S116" i="8"/>
  <c r="R115" i="8"/>
  <c r="L115" i="8"/>
  <c r="K115" i="8"/>
  <c r="Q115" i="8"/>
  <c r="S129" i="48"/>
  <c r="M129" i="48"/>
  <c r="K112" i="11"/>
  <c r="J112" i="11"/>
  <c r="L112" i="11"/>
  <c r="I112" i="11"/>
  <c r="M112" i="11"/>
  <c r="H112" i="11"/>
  <c r="P114" i="40"/>
  <c r="V114" i="40"/>
  <c r="T114" i="40"/>
  <c r="N114" i="40"/>
  <c r="U114" i="41"/>
  <c r="O114" i="41"/>
  <c r="S115" i="41"/>
  <c r="M115" i="41"/>
  <c r="O114" i="40"/>
  <c r="U114" i="40"/>
  <c r="L114" i="40"/>
  <c r="R114" i="40"/>
  <c r="C114" i="11" s="1"/>
  <c r="V115" i="41"/>
  <c r="P115" i="41"/>
  <c r="Q114" i="40"/>
  <c r="K114" i="40"/>
  <c r="T114" i="41"/>
  <c r="N114" i="41"/>
  <c r="M116" i="40"/>
  <c r="S116" i="40"/>
  <c r="L115" i="41"/>
  <c r="R115" i="41"/>
  <c r="K115" i="41"/>
  <c r="Q115" i="41"/>
  <c r="K114" i="28"/>
  <c r="Q114" i="28"/>
  <c r="B114" i="11" s="1"/>
  <c r="N114" i="28"/>
  <c r="T114" i="28"/>
  <c r="E114" i="11" s="1"/>
  <c r="O114" i="28"/>
  <c r="U114" i="28"/>
  <c r="F114" i="11" s="1"/>
  <c r="V114" i="28"/>
  <c r="G114" i="11" s="1"/>
  <c r="P114" i="28"/>
  <c r="R115" i="28"/>
  <c r="L115" i="28"/>
  <c r="M115" i="28"/>
  <c r="S115" i="28"/>
  <c r="D115" i="11" s="1"/>
  <c r="P117" i="48" l="1"/>
  <c r="V117" i="48"/>
  <c r="T117" i="48"/>
  <c r="N117" i="48"/>
  <c r="P117" i="47"/>
  <c r="V117" i="47"/>
  <c r="K117" i="48"/>
  <c r="Q117" i="48"/>
  <c r="U117" i="48"/>
  <c r="O117" i="48"/>
  <c r="Q117" i="47"/>
  <c r="K117" i="47"/>
  <c r="L117" i="47"/>
  <c r="R117" i="47"/>
  <c r="O117" i="47"/>
  <c r="U117" i="47"/>
  <c r="L117" i="48"/>
  <c r="R117" i="48"/>
  <c r="S117" i="47"/>
  <c r="M117" i="47"/>
  <c r="T117" i="47"/>
  <c r="N117" i="47"/>
  <c r="M117" i="9"/>
  <c r="S117" i="9"/>
  <c r="O116" i="9"/>
  <c r="U116" i="9"/>
  <c r="K116" i="9"/>
  <c r="Q116" i="9"/>
  <c r="L116" i="9"/>
  <c r="R116" i="9"/>
  <c r="T116" i="9"/>
  <c r="N116" i="9"/>
  <c r="V116" i="9"/>
  <c r="P116" i="9"/>
  <c r="S117" i="8"/>
  <c r="M117" i="8"/>
  <c r="V116" i="8"/>
  <c r="P116" i="8"/>
  <c r="N116" i="8"/>
  <c r="T116" i="8"/>
  <c r="K116" i="8"/>
  <c r="Q116" i="8"/>
  <c r="L116" i="8"/>
  <c r="R116" i="8"/>
  <c r="U116" i="8"/>
  <c r="O116" i="8"/>
  <c r="M130" i="48"/>
  <c r="S130" i="48"/>
  <c r="L113" i="11"/>
  <c r="I113" i="11"/>
  <c r="H113" i="11"/>
  <c r="J113" i="11"/>
  <c r="K113" i="11"/>
  <c r="M113" i="11"/>
  <c r="Q115" i="40"/>
  <c r="K115" i="40"/>
  <c r="T115" i="40"/>
  <c r="N115" i="40"/>
  <c r="T115" i="41"/>
  <c r="N115" i="41"/>
  <c r="P116" i="41"/>
  <c r="V116" i="41"/>
  <c r="U115" i="40"/>
  <c r="O115" i="40"/>
  <c r="U115" i="41"/>
  <c r="O115" i="41"/>
  <c r="S116" i="41"/>
  <c r="M116" i="41"/>
  <c r="K116" i="41"/>
  <c r="Q116" i="41"/>
  <c r="M117" i="40"/>
  <c r="S117" i="40"/>
  <c r="R116" i="41"/>
  <c r="L116" i="41"/>
  <c r="L115" i="40"/>
  <c r="R115" i="40"/>
  <c r="C115" i="11" s="1"/>
  <c r="P115" i="40"/>
  <c r="V115" i="40"/>
  <c r="M116" i="28"/>
  <c r="S116" i="28"/>
  <c r="D116" i="11" s="1"/>
  <c r="T115" i="28"/>
  <c r="E115" i="11" s="1"/>
  <c r="N115" i="28"/>
  <c r="V115" i="28"/>
  <c r="P115" i="28"/>
  <c r="L116" i="28"/>
  <c r="R116" i="28"/>
  <c r="U115" i="28"/>
  <c r="F115" i="11" s="1"/>
  <c r="O115" i="28"/>
  <c r="K115" i="28"/>
  <c r="Q115" i="28"/>
  <c r="B115" i="11" s="1"/>
  <c r="G115" i="11" l="1"/>
  <c r="T118" i="47"/>
  <c r="N118" i="47"/>
  <c r="R118" i="47"/>
  <c r="L118" i="47"/>
  <c r="V118" i="47"/>
  <c r="P118" i="47"/>
  <c r="U118" i="47"/>
  <c r="O118" i="47"/>
  <c r="S118" i="47"/>
  <c r="M118" i="47"/>
  <c r="Q118" i="47"/>
  <c r="K118" i="47"/>
  <c r="N118" i="48"/>
  <c r="T118" i="48"/>
  <c r="K118" i="48"/>
  <c r="Q118" i="48"/>
  <c r="O118" i="48"/>
  <c r="U118" i="48"/>
  <c r="R118" i="48"/>
  <c r="L118" i="48"/>
  <c r="P118" i="48"/>
  <c r="V118" i="48"/>
  <c r="C116" i="11"/>
  <c r="L117" i="9"/>
  <c r="R117" i="9"/>
  <c r="P117" i="9"/>
  <c r="V117" i="9"/>
  <c r="K117" i="9"/>
  <c r="Q117" i="9"/>
  <c r="T117" i="9"/>
  <c r="N117" i="9"/>
  <c r="O117" i="9"/>
  <c r="U117" i="9"/>
  <c r="M118" i="9"/>
  <c r="S118" i="9"/>
  <c r="K117" i="8"/>
  <c r="Q117" i="8"/>
  <c r="N117" i="8"/>
  <c r="T117" i="8"/>
  <c r="R117" i="8"/>
  <c r="L117" i="8"/>
  <c r="O117" i="8"/>
  <c r="U117" i="8"/>
  <c r="P117" i="8"/>
  <c r="V117" i="8"/>
  <c r="M118" i="8"/>
  <c r="S118" i="8"/>
  <c r="M131" i="48"/>
  <c r="S131" i="48"/>
  <c r="K114" i="11"/>
  <c r="M114" i="11"/>
  <c r="I114" i="11"/>
  <c r="J114" i="11"/>
  <c r="L114" i="11"/>
  <c r="H114" i="11"/>
  <c r="L116" i="40"/>
  <c r="R116" i="40"/>
  <c r="S118" i="40"/>
  <c r="M118" i="40"/>
  <c r="O116" i="40"/>
  <c r="U116" i="40"/>
  <c r="N116" i="41"/>
  <c r="T116" i="41"/>
  <c r="P116" i="40"/>
  <c r="V116" i="40"/>
  <c r="L117" i="41"/>
  <c r="R117" i="41"/>
  <c r="K116" i="40"/>
  <c r="Q116" i="40"/>
  <c r="S117" i="41"/>
  <c r="M117" i="41"/>
  <c r="P117" i="41"/>
  <c r="V117" i="41"/>
  <c r="K117" i="41"/>
  <c r="Q117" i="41"/>
  <c r="O116" i="41"/>
  <c r="U116" i="41"/>
  <c r="N116" i="40"/>
  <c r="T116" i="40"/>
  <c r="E116" i="11" s="1"/>
  <c r="N116" i="28"/>
  <c r="T116" i="28"/>
  <c r="K116" i="28"/>
  <c r="Q116" i="28"/>
  <c r="B116" i="11" s="1"/>
  <c r="L117" i="28"/>
  <c r="R117" i="28"/>
  <c r="O116" i="28"/>
  <c r="U116" i="28"/>
  <c r="P116" i="28"/>
  <c r="V116" i="28"/>
  <c r="G116" i="11" s="1"/>
  <c r="M117" i="28"/>
  <c r="S117" i="28"/>
  <c r="D117" i="11" s="1"/>
  <c r="U119" i="47" l="1"/>
  <c r="O119" i="47"/>
  <c r="K119" i="48"/>
  <c r="Q119" i="48"/>
  <c r="P119" i="47"/>
  <c r="V119" i="47"/>
  <c r="V119" i="48"/>
  <c r="P119" i="48"/>
  <c r="T119" i="48"/>
  <c r="N119" i="48"/>
  <c r="L119" i="48"/>
  <c r="R119" i="48"/>
  <c r="Q119" i="47"/>
  <c r="K119" i="47"/>
  <c r="L119" i="47"/>
  <c r="R119" i="47"/>
  <c r="F116" i="11"/>
  <c r="N119" i="47"/>
  <c r="T119" i="47"/>
  <c r="M119" i="47"/>
  <c r="S119" i="47"/>
  <c r="O119" i="48"/>
  <c r="U119" i="48"/>
  <c r="T118" i="9"/>
  <c r="N118" i="9"/>
  <c r="K118" i="9"/>
  <c r="Q118" i="9"/>
  <c r="M119" i="9"/>
  <c r="S119" i="9"/>
  <c r="P118" i="9"/>
  <c r="V118" i="9"/>
  <c r="O118" i="9"/>
  <c r="U118" i="9"/>
  <c r="R118" i="9"/>
  <c r="L118" i="9"/>
  <c r="U118" i="8"/>
  <c r="O118" i="8"/>
  <c r="L118" i="8"/>
  <c r="R118" i="8"/>
  <c r="S119" i="8"/>
  <c r="M119" i="8"/>
  <c r="N118" i="8"/>
  <c r="T118" i="8"/>
  <c r="V118" i="8"/>
  <c r="P118" i="8"/>
  <c r="K118" i="8"/>
  <c r="Q118" i="8"/>
  <c r="S132" i="48"/>
  <c r="M132" i="48"/>
  <c r="M115" i="11"/>
  <c r="J115" i="11"/>
  <c r="L115" i="11"/>
  <c r="K115" i="11"/>
  <c r="H115" i="11"/>
  <c r="I115" i="11"/>
  <c r="U117" i="41"/>
  <c r="O117" i="41"/>
  <c r="V118" i="41"/>
  <c r="P118" i="41"/>
  <c r="L118" i="41"/>
  <c r="R118" i="41"/>
  <c r="N117" i="41"/>
  <c r="T117" i="41"/>
  <c r="M118" i="41"/>
  <c r="S118" i="41"/>
  <c r="K117" i="40"/>
  <c r="Q117" i="40"/>
  <c r="T117" i="40"/>
  <c r="N117" i="40"/>
  <c r="K118" i="41"/>
  <c r="Q118" i="41"/>
  <c r="V117" i="40"/>
  <c r="P117" i="40"/>
  <c r="U117" i="40"/>
  <c r="O117" i="40"/>
  <c r="L117" i="40"/>
  <c r="R117" i="40"/>
  <c r="C117" i="11" s="1"/>
  <c r="S119" i="40"/>
  <c r="M119" i="40"/>
  <c r="S118" i="28"/>
  <c r="D118" i="11" s="1"/>
  <c r="M118" i="28"/>
  <c r="O117" i="28"/>
  <c r="U117" i="28"/>
  <c r="Q117" i="28"/>
  <c r="B117" i="11" s="1"/>
  <c r="K117" i="28"/>
  <c r="P117" i="28"/>
  <c r="V117" i="28"/>
  <c r="G117" i="11" s="1"/>
  <c r="R118" i="28"/>
  <c r="L118" i="28"/>
  <c r="N117" i="28"/>
  <c r="T117" i="28"/>
  <c r="E117" i="11" s="1"/>
  <c r="V120" i="48" l="1"/>
  <c r="P120" i="48"/>
  <c r="R120" i="47"/>
  <c r="L120" i="47"/>
  <c r="O120" i="48"/>
  <c r="U120" i="48"/>
  <c r="K120" i="47"/>
  <c r="Q120" i="47"/>
  <c r="P120" i="47"/>
  <c r="V120" i="47"/>
  <c r="M120" i="47"/>
  <c r="S120" i="47"/>
  <c r="L120" i="48"/>
  <c r="R120" i="48"/>
  <c r="K120" i="48"/>
  <c r="Q120" i="48"/>
  <c r="F117" i="11"/>
  <c r="T120" i="47"/>
  <c r="N120" i="47"/>
  <c r="N120" i="48"/>
  <c r="T120" i="48"/>
  <c r="O120" i="47"/>
  <c r="U120" i="47"/>
  <c r="O119" i="9"/>
  <c r="U119" i="9"/>
  <c r="P119" i="9"/>
  <c r="V119" i="9"/>
  <c r="S120" i="9"/>
  <c r="M120" i="9"/>
  <c r="N119" i="9"/>
  <c r="T119" i="9"/>
  <c r="L119" i="9"/>
  <c r="R119" i="9"/>
  <c r="Q119" i="9"/>
  <c r="K119" i="9"/>
  <c r="P119" i="8"/>
  <c r="V119" i="8"/>
  <c r="O119" i="8"/>
  <c r="U119" i="8"/>
  <c r="N119" i="8"/>
  <c r="T119" i="8"/>
  <c r="M120" i="8"/>
  <c r="S120" i="8"/>
  <c r="K119" i="8"/>
  <c r="Q119" i="8"/>
  <c r="R119" i="8"/>
  <c r="L119" i="8"/>
  <c r="M133" i="48"/>
  <c r="S133" i="48"/>
  <c r="M116" i="11"/>
  <c r="L116" i="11"/>
  <c r="I116" i="11"/>
  <c r="H116" i="11"/>
  <c r="K116" i="11"/>
  <c r="J116" i="11"/>
  <c r="K119" i="41"/>
  <c r="Q119" i="41"/>
  <c r="M119" i="41"/>
  <c r="S119" i="41"/>
  <c r="T118" i="41"/>
  <c r="N118" i="41"/>
  <c r="V119" i="41"/>
  <c r="P119" i="41"/>
  <c r="P118" i="40"/>
  <c r="V118" i="40"/>
  <c r="T118" i="40"/>
  <c r="N118" i="40"/>
  <c r="L118" i="40"/>
  <c r="R118" i="40"/>
  <c r="C118" i="11" s="1"/>
  <c r="Q118" i="40"/>
  <c r="K118" i="40"/>
  <c r="L119" i="41"/>
  <c r="R119" i="41"/>
  <c r="U118" i="41"/>
  <c r="O118" i="41"/>
  <c r="S120" i="40"/>
  <c r="M120" i="40"/>
  <c r="O118" i="40"/>
  <c r="U118" i="40"/>
  <c r="N118" i="28"/>
  <c r="T118" i="28"/>
  <c r="E118" i="11" s="1"/>
  <c r="P118" i="28"/>
  <c r="V118" i="28"/>
  <c r="G118" i="11" s="1"/>
  <c r="U118" i="28"/>
  <c r="O118" i="28"/>
  <c r="L119" i="28"/>
  <c r="R119" i="28"/>
  <c r="Q118" i="28"/>
  <c r="B118" i="11" s="1"/>
  <c r="K118" i="28"/>
  <c r="S119" i="28"/>
  <c r="D119" i="11" s="1"/>
  <c r="M119" i="28"/>
  <c r="Q121" i="48" l="1"/>
  <c r="K121" i="48"/>
  <c r="Q121" i="47"/>
  <c r="K121" i="47"/>
  <c r="U121" i="47"/>
  <c r="O121" i="47"/>
  <c r="R121" i="48"/>
  <c r="L121" i="48"/>
  <c r="O121" i="48"/>
  <c r="U121" i="48"/>
  <c r="T121" i="48"/>
  <c r="N121" i="48"/>
  <c r="L121" i="47"/>
  <c r="R121" i="47"/>
  <c r="N121" i="47"/>
  <c r="T121" i="47"/>
  <c r="M121" i="47"/>
  <c r="S121" i="47"/>
  <c r="F118" i="11"/>
  <c r="P121" i="48"/>
  <c r="V121" i="48"/>
  <c r="P121" i="47"/>
  <c r="V121" i="47"/>
  <c r="C119" i="11"/>
  <c r="T120" i="9"/>
  <c r="N120" i="9"/>
  <c r="M121" i="9"/>
  <c r="S121" i="9"/>
  <c r="Q120" i="9"/>
  <c r="K120" i="9"/>
  <c r="L120" i="9"/>
  <c r="R120" i="9"/>
  <c r="V120" i="9"/>
  <c r="P120" i="9"/>
  <c r="O120" i="9"/>
  <c r="U120" i="9"/>
  <c r="Q120" i="8"/>
  <c r="K120" i="8"/>
  <c r="V120" i="8"/>
  <c r="P120" i="8"/>
  <c r="S121" i="8"/>
  <c r="M121" i="8"/>
  <c r="N120" i="8"/>
  <c r="T120" i="8"/>
  <c r="L120" i="8"/>
  <c r="R120" i="8"/>
  <c r="O120" i="8"/>
  <c r="U120" i="8"/>
  <c r="M134" i="48"/>
  <c r="S134" i="48"/>
  <c r="K117" i="11"/>
  <c r="H117" i="11"/>
  <c r="J117" i="11"/>
  <c r="M117" i="11"/>
  <c r="I117" i="11"/>
  <c r="L117" i="11"/>
  <c r="R120" i="41"/>
  <c r="L120" i="41"/>
  <c r="K119" i="40"/>
  <c r="Q119" i="40"/>
  <c r="O119" i="40"/>
  <c r="U119" i="40"/>
  <c r="R119" i="40"/>
  <c r="L119" i="40"/>
  <c r="T119" i="41"/>
  <c r="N119" i="41"/>
  <c r="M121" i="40"/>
  <c r="S121" i="40"/>
  <c r="V119" i="40"/>
  <c r="P119" i="40"/>
  <c r="Q120" i="41"/>
  <c r="K120" i="41"/>
  <c r="T119" i="40"/>
  <c r="N119" i="40"/>
  <c r="P120" i="41"/>
  <c r="V120" i="41"/>
  <c r="U119" i="41"/>
  <c r="O119" i="41"/>
  <c r="M120" i="41"/>
  <c r="S120" i="41"/>
  <c r="L120" i="28"/>
  <c r="R120" i="28"/>
  <c r="P119" i="28"/>
  <c r="V119" i="28"/>
  <c r="K119" i="28"/>
  <c r="Q119" i="28"/>
  <c r="B119" i="11" s="1"/>
  <c r="U119" i="28"/>
  <c r="O119" i="28"/>
  <c r="S120" i="28"/>
  <c r="M120" i="28"/>
  <c r="N119" i="28"/>
  <c r="T119" i="28"/>
  <c r="D120" i="11" l="1"/>
  <c r="L122" i="48"/>
  <c r="R122" i="48"/>
  <c r="N122" i="47"/>
  <c r="T122" i="47"/>
  <c r="P122" i="47"/>
  <c r="V122" i="47"/>
  <c r="O122" i="47"/>
  <c r="U122" i="47"/>
  <c r="F119" i="11"/>
  <c r="L122" i="47"/>
  <c r="R122" i="47"/>
  <c r="V122" i="48"/>
  <c r="P122" i="48"/>
  <c r="N122" i="48"/>
  <c r="T122" i="48"/>
  <c r="K122" i="47"/>
  <c r="Q122" i="47"/>
  <c r="E119" i="11"/>
  <c r="Q122" i="48"/>
  <c r="K122" i="48"/>
  <c r="G119" i="11"/>
  <c r="S122" i="47"/>
  <c r="M122" i="47"/>
  <c r="O122" i="48"/>
  <c r="U122" i="48"/>
  <c r="L121" i="9"/>
  <c r="R121" i="9"/>
  <c r="S122" i="9"/>
  <c r="M122" i="9"/>
  <c r="Q121" i="9"/>
  <c r="K121" i="9"/>
  <c r="O121" i="9"/>
  <c r="U121" i="9"/>
  <c r="P121" i="9"/>
  <c r="V121" i="9"/>
  <c r="N121" i="9"/>
  <c r="T121" i="9"/>
  <c r="N121" i="8"/>
  <c r="T121" i="8"/>
  <c r="M122" i="8"/>
  <c r="S122" i="8"/>
  <c r="V121" i="8"/>
  <c r="P121" i="8"/>
  <c r="O121" i="8"/>
  <c r="U121" i="8"/>
  <c r="Q121" i="8"/>
  <c r="K121" i="8"/>
  <c r="R121" i="8"/>
  <c r="L121" i="8"/>
  <c r="M135" i="48"/>
  <c r="S135" i="48"/>
  <c r="M118" i="11"/>
  <c r="J118" i="11"/>
  <c r="K118" i="11"/>
  <c r="I118" i="11"/>
  <c r="L118" i="11"/>
  <c r="H118" i="11"/>
  <c r="K120" i="40"/>
  <c r="Q120" i="40"/>
  <c r="K121" i="41"/>
  <c r="Q121" i="41"/>
  <c r="U120" i="41"/>
  <c r="O120" i="41"/>
  <c r="V121" i="41"/>
  <c r="P121" i="41"/>
  <c r="M122" i="40"/>
  <c r="S122" i="40"/>
  <c r="L120" i="40"/>
  <c r="R120" i="40"/>
  <c r="C120" i="11" s="1"/>
  <c r="O120" i="40"/>
  <c r="U120" i="40"/>
  <c r="L121" i="41"/>
  <c r="R121" i="41"/>
  <c r="S121" i="41"/>
  <c r="M121" i="41"/>
  <c r="T120" i="40"/>
  <c r="N120" i="40"/>
  <c r="V120" i="40"/>
  <c r="P120" i="40"/>
  <c r="N120" i="41"/>
  <c r="T120" i="41"/>
  <c r="N120" i="28"/>
  <c r="T120" i="28"/>
  <c r="P120" i="28"/>
  <c r="V120" i="28"/>
  <c r="G120" i="11" s="1"/>
  <c r="O120" i="28"/>
  <c r="U120" i="28"/>
  <c r="F120" i="11" s="1"/>
  <c r="M121" i="28"/>
  <c r="S121" i="28"/>
  <c r="D121" i="11" s="1"/>
  <c r="K120" i="28"/>
  <c r="Q120" i="28"/>
  <c r="B120" i="11" s="1"/>
  <c r="L121" i="28"/>
  <c r="R121" i="28"/>
  <c r="M111" i="12"/>
  <c r="K109" i="12"/>
  <c r="L111" i="12"/>
  <c r="J111" i="12"/>
  <c r="K108" i="12"/>
  <c r="K98" i="12"/>
  <c r="N111" i="12"/>
  <c r="I111" i="12"/>
  <c r="I110" i="12"/>
  <c r="N110" i="12"/>
  <c r="L110" i="12"/>
  <c r="K111" i="12"/>
  <c r="M110" i="12"/>
  <c r="J110" i="12"/>
  <c r="R110" i="12" l="1"/>
  <c r="Q111" i="12"/>
  <c r="T111" i="12"/>
  <c r="Q109" i="12"/>
  <c r="T110" i="12"/>
  <c r="R111" i="12"/>
  <c r="Q98" i="12"/>
  <c r="O110" i="12"/>
  <c r="P111" i="12"/>
  <c r="P110" i="12"/>
  <c r="O111" i="12"/>
  <c r="Q108" i="12"/>
  <c r="S110" i="12"/>
  <c r="S111" i="12"/>
  <c r="U123" i="48"/>
  <c r="O123" i="48"/>
  <c r="K123" i="47"/>
  <c r="Q123" i="47"/>
  <c r="S123" i="47"/>
  <c r="M123" i="47"/>
  <c r="U123" i="47"/>
  <c r="O123" i="47"/>
  <c r="N123" i="48"/>
  <c r="T123" i="48"/>
  <c r="V123" i="48"/>
  <c r="P123" i="48"/>
  <c r="V123" i="47"/>
  <c r="P123" i="47"/>
  <c r="Q123" i="48"/>
  <c r="K123" i="48"/>
  <c r="T123" i="47"/>
  <c r="N123" i="47"/>
  <c r="R123" i="47"/>
  <c r="L123" i="47"/>
  <c r="E120" i="11"/>
  <c r="R123" i="48"/>
  <c r="L123" i="48"/>
  <c r="D122" i="11"/>
  <c r="K112" i="12" s="1"/>
  <c r="Q112" i="12" s="1"/>
  <c r="U122" i="9"/>
  <c r="O122" i="9"/>
  <c r="K122" i="9"/>
  <c r="Q122" i="9"/>
  <c r="T122" i="9"/>
  <c r="N122" i="9"/>
  <c r="M123" i="9"/>
  <c r="S123" i="9"/>
  <c r="P122" i="9"/>
  <c r="V122" i="9"/>
  <c r="R122" i="9"/>
  <c r="L122" i="9"/>
  <c r="U122" i="8"/>
  <c r="O122" i="8"/>
  <c r="P122" i="8"/>
  <c r="V122" i="8"/>
  <c r="R122" i="8"/>
  <c r="L122" i="8"/>
  <c r="S123" i="8"/>
  <c r="M123" i="8"/>
  <c r="K122" i="8"/>
  <c r="Q122" i="8"/>
  <c r="N122" i="8"/>
  <c r="T122" i="8"/>
  <c r="M136" i="48"/>
  <c r="S136" i="48"/>
  <c r="M119" i="11"/>
  <c r="L119" i="11"/>
  <c r="J119" i="11"/>
  <c r="K119" i="11"/>
  <c r="I119" i="11"/>
  <c r="H119" i="11"/>
  <c r="T121" i="40"/>
  <c r="N121" i="40"/>
  <c r="P122" i="41"/>
  <c r="V122" i="41"/>
  <c r="N121" i="41"/>
  <c r="T121" i="41"/>
  <c r="L122" i="41"/>
  <c r="R122" i="41"/>
  <c r="L121" i="40"/>
  <c r="R121" i="40"/>
  <c r="C121" i="11" s="1"/>
  <c r="K121" i="40"/>
  <c r="Q121" i="40"/>
  <c r="V121" i="40"/>
  <c r="P121" i="40"/>
  <c r="M122" i="41"/>
  <c r="S122" i="41"/>
  <c r="O121" i="41"/>
  <c r="U121" i="41"/>
  <c r="U121" i="40"/>
  <c r="O121" i="40"/>
  <c r="M123" i="40"/>
  <c r="S123" i="40"/>
  <c r="K122" i="41"/>
  <c r="Q122" i="41"/>
  <c r="R122" i="28"/>
  <c r="L122" i="28"/>
  <c r="S122" i="28"/>
  <c r="M122" i="28"/>
  <c r="P121" i="28"/>
  <c r="V121" i="28"/>
  <c r="G121" i="11" s="1"/>
  <c r="Q121" i="28"/>
  <c r="B121" i="11" s="1"/>
  <c r="K121" i="28"/>
  <c r="O121" i="28"/>
  <c r="U121" i="28"/>
  <c r="F121" i="11" s="1"/>
  <c r="N121" i="28"/>
  <c r="T121" i="28"/>
  <c r="K103" i="12"/>
  <c r="I109" i="12"/>
  <c r="J103" i="12"/>
  <c r="I103" i="12"/>
  <c r="I108" i="12"/>
  <c r="N109" i="12"/>
  <c r="K77" i="12"/>
  <c r="L109" i="12"/>
  <c r="J108" i="12"/>
  <c r="M108" i="12"/>
  <c r="J77" i="12"/>
  <c r="N103" i="12"/>
  <c r="J109" i="12"/>
  <c r="M109" i="12"/>
  <c r="N108" i="12"/>
  <c r="L108" i="12"/>
  <c r="T109" i="12" l="1"/>
  <c r="P108" i="12"/>
  <c r="S109" i="12"/>
  <c r="O103" i="12"/>
  <c r="Q103" i="12"/>
  <c r="P103" i="12"/>
  <c r="P77" i="12"/>
  <c r="R108" i="12"/>
  <c r="T108" i="12"/>
  <c r="O108" i="12"/>
  <c r="R109" i="12"/>
  <c r="T103" i="12"/>
  <c r="O109" i="12"/>
  <c r="S108" i="12"/>
  <c r="Q77" i="12"/>
  <c r="P109" i="12"/>
  <c r="E121" i="11"/>
  <c r="K124" i="48"/>
  <c r="Q124" i="48"/>
  <c r="U124" i="47"/>
  <c r="O124" i="47"/>
  <c r="L124" i="48"/>
  <c r="R124" i="48"/>
  <c r="P124" i="47"/>
  <c r="V124" i="47"/>
  <c r="M124" i="47"/>
  <c r="S124" i="47"/>
  <c r="R124" i="47"/>
  <c r="L124" i="47"/>
  <c r="P124" i="48"/>
  <c r="V124" i="48"/>
  <c r="K124" i="47"/>
  <c r="Q124" i="47"/>
  <c r="T124" i="47"/>
  <c r="N124" i="47"/>
  <c r="O124" i="48"/>
  <c r="U124" i="48"/>
  <c r="T124" i="48"/>
  <c r="N124" i="48"/>
  <c r="M124" i="9"/>
  <c r="S124" i="9"/>
  <c r="N123" i="9"/>
  <c r="T123" i="9"/>
  <c r="K123" i="9"/>
  <c r="Q123" i="9"/>
  <c r="L123" i="9"/>
  <c r="R123" i="9"/>
  <c r="O123" i="9"/>
  <c r="U123" i="9"/>
  <c r="P123" i="9"/>
  <c r="V123" i="9"/>
  <c r="M124" i="8"/>
  <c r="S124" i="8"/>
  <c r="N123" i="8"/>
  <c r="T123" i="8"/>
  <c r="Q123" i="8"/>
  <c r="K123" i="8"/>
  <c r="R123" i="8"/>
  <c r="L123" i="8"/>
  <c r="P123" i="8"/>
  <c r="V123" i="8"/>
  <c r="O123" i="8"/>
  <c r="U123" i="8"/>
  <c r="S137" i="48"/>
  <c r="M137" i="48"/>
  <c r="M120" i="11"/>
  <c r="H120" i="11"/>
  <c r="K120" i="11"/>
  <c r="J120" i="11"/>
  <c r="I120" i="11"/>
  <c r="L120" i="11"/>
  <c r="O122" i="40"/>
  <c r="U122" i="40"/>
  <c r="U122" i="41"/>
  <c r="O122" i="41"/>
  <c r="S123" i="41"/>
  <c r="M123" i="41"/>
  <c r="K122" i="40"/>
  <c r="Q122" i="40"/>
  <c r="L123" i="41"/>
  <c r="R123" i="41"/>
  <c r="K123" i="41"/>
  <c r="Q123" i="41"/>
  <c r="P122" i="40"/>
  <c r="V122" i="40"/>
  <c r="L122" i="40"/>
  <c r="R122" i="40"/>
  <c r="V123" i="41"/>
  <c r="P123" i="41"/>
  <c r="M124" i="40"/>
  <c r="S124" i="40"/>
  <c r="N122" i="41"/>
  <c r="T122" i="41"/>
  <c r="N122" i="40"/>
  <c r="T122" i="40"/>
  <c r="Q122" i="28"/>
  <c r="K122" i="28"/>
  <c r="R123" i="28"/>
  <c r="L123" i="28"/>
  <c r="S123" i="28"/>
  <c r="D123" i="11" s="1"/>
  <c r="M123" i="28"/>
  <c r="N122" i="28"/>
  <c r="T122" i="28"/>
  <c r="U122" i="28"/>
  <c r="O122" i="28"/>
  <c r="V122" i="28"/>
  <c r="P122" i="28"/>
  <c r="L77" i="12"/>
  <c r="N98" i="12"/>
  <c r="N77" i="12"/>
  <c r="J98" i="12"/>
  <c r="M103" i="12"/>
  <c r="I98" i="12"/>
  <c r="L98" i="12"/>
  <c r="I77" i="12"/>
  <c r="M98" i="12"/>
  <c r="L103" i="12"/>
  <c r="M77" i="12"/>
  <c r="O77" i="12" l="1"/>
  <c r="S77" i="12"/>
  <c r="R77" i="12"/>
  <c r="R98" i="12"/>
  <c r="P98" i="12"/>
  <c r="O98" i="12"/>
  <c r="R103" i="12"/>
  <c r="T98" i="12"/>
  <c r="T77" i="12"/>
  <c r="S103" i="12"/>
  <c r="S98" i="12"/>
  <c r="F122" i="11"/>
  <c r="M112" i="12" s="1"/>
  <c r="S112" i="12" s="1"/>
  <c r="B122" i="11"/>
  <c r="I112" i="12" s="1"/>
  <c r="O112" i="12" s="1"/>
  <c r="C122" i="11"/>
  <c r="J112" i="12" s="1"/>
  <c r="P112" i="12" s="1"/>
  <c r="G122" i="11"/>
  <c r="N112" i="12" s="1"/>
  <c r="T112" i="12" s="1"/>
  <c r="K125" i="47"/>
  <c r="Q125" i="47"/>
  <c r="V125" i="47"/>
  <c r="P125" i="47"/>
  <c r="T125" i="48"/>
  <c r="N125" i="48"/>
  <c r="V125" i="48"/>
  <c r="P125" i="48"/>
  <c r="L125" i="48"/>
  <c r="R125" i="48"/>
  <c r="R125" i="47"/>
  <c r="L125" i="47"/>
  <c r="O125" i="47"/>
  <c r="U125" i="47"/>
  <c r="U125" i="48"/>
  <c r="O125" i="48"/>
  <c r="E122" i="11"/>
  <c r="L112" i="12" s="1"/>
  <c r="R112" i="12" s="1"/>
  <c r="N125" i="47"/>
  <c r="T125" i="47"/>
  <c r="S125" i="47"/>
  <c r="M125" i="47"/>
  <c r="Q125" i="48"/>
  <c r="K125" i="48"/>
  <c r="C123" i="11"/>
  <c r="L124" i="9"/>
  <c r="R124" i="9"/>
  <c r="V124" i="9"/>
  <c r="P124" i="9"/>
  <c r="K124" i="9"/>
  <c r="Q124" i="9"/>
  <c r="U124" i="9"/>
  <c r="O124" i="9"/>
  <c r="T124" i="9"/>
  <c r="N124" i="9"/>
  <c r="M125" i="9"/>
  <c r="S125" i="9"/>
  <c r="P124" i="8"/>
  <c r="V124" i="8"/>
  <c r="S125" i="8"/>
  <c r="M125" i="8"/>
  <c r="R124" i="8"/>
  <c r="L124" i="8"/>
  <c r="K124" i="8"/>
  <c r="Q124" i="8"/>
  <c r="O124" i="8"/>
  <c r="U124" i="8"/>
  <c r="T124" i="8"/>
  <c r="N124" i="8"/>
  <c r="M138" i="48"/>
  <c r="S138" i="48"/>
  <c r="L121" i="11"/>
  <c r="I121" i="11"/>
  <c r="M121" i="11"/>
  <c r="J121" i="11"/>
  <c r="H121" i="11"/>
  <c r="K121" i="11"/>
  <c r="N123" i="41"/>
  <c r="T123" i="41"/>
  <c r="P124" i="41"/>
  <c r="V124" i="41"/>
  <c r="U123" i="41"/>
  <c r="O123" i="41"/>
  <c r="K123" i="40"/>
  <c r="Q123" i="40"/>
  <c r="S124" i="41"/>
  <c r="M124" i="41"/>
  <c r="K124" i="41"/>
  <c r="Q124" i="41"/>
  <c r="N123" i="40"/>
  <c r="T123" i="40"/>
  <c r="M125" i="40"/>
  <c r="S125" i="40"/>
  <c r="L123" i="40"/>
  <c r="R123" i="40"/>
  <c r="P123" i="40"/>
  <c r="V123" i="40"/>
  <c r="R124" i="41"/>
  <c r="L124" i="41"/>
  <c r="O123" i="40"/>
  <c r="U123" i="40"/>
  <c r="L124" i="28"/>
  <c r="R124" i="28"/>
  <c r="V123" i="28"/>
  <c r="G123" i="11" s="1"/>
  <c r="P123" i="28"/>
  <c r="T123" i="28"/>
  <c r="N123" i="28"/>
  <c r="U123" i="28"/>
  <c r="O123" i="28"/>
  <c r="S124" i="28"/>
  <c r="D124" i="11" s="1"/>
  <c r="M124" i="28"/>
  <c r="K123" i="28"/>
  <c r="Q123" i="28"/>
  <c r="E123" i="11" l="1"/>
  <c r="U126" i="48"/>
  <c r="O126" i="48"/>
  <c r="V126" i="48"/>
  <c r="P126" i="48"/>
  <c r="Q126" i="48"/>
  <c r="K126" i="48"/>
  <c r="T126" i="48"/>
  <c r="N126" i="48"/>
  <c r="F123" i="11"/>
  <c r="M126" i="47"/>
  <c r="S126" i="47"/>
  <c r="O126" i="47"/>
  <c r="U126" i="47"/>
  <c r="L126" i="47"/>
  <c r="R126" i="47"/>
  <c r="P126" i="47"/>
  <c r="V126" i="47"/>
  <c r="B123" i="11"/>
  <c r="N126" i="47"/>
  <c r="T126" i="47"/>
  <c r="R126" i="48"/>
  <c r="L126" i="48"/>
  <c r="Q126" i="47"/>
  <c r="K126" i="47"/>
  <c r="O125" i="9"/>
  <c r="U125" i="9"/>
  <c r="Q125" i="9"/>
  <c r="K125" i="9"/>
  <c r="S126" i="9"/>
  <c r="M126" i="9"/>
  <c r="V125" i="9"/>
  <c r="P125" i="9"/>
  <c r="T125" i="9"/>
  <c r="N125" i="9"/>
  <c r="L125" i="9"/>
  <c r="R125" i="9"/>
  <c r="Q125" i="8"/>
  <c r="K125" i="8"/>
  <c r="R125" i="8"/>
  <c r="L125" i="8"/>
  <c r="T125" i="8"/>
  <c r="N125" i="8"/>
  <c r="M126" i="8"/>
  <c r="S126" i="8"/>
  <c r="O125" i="8"/>
  <c r="U125" i="8"/>
  <c r="P125" i="8"/>
  <c r="V125" i="8"/>
  <c r="M139" i="48"/>
  <c r="S139" i="48"/>
  <c r="M122" i="11"/>
  <c r="L122" i="11"/>
  <c r="H122" i="11"/>
  <c r="K122" i="11"/>
  <c r="J122" i="11"/>
  <c r="I122" i="11"/>
  <c r="O124" i="40"/>
  <c r="U124" i="40"/>
  <c r="V124" i="40"/>
  <c r="P124" i="40"/>
  <c r="M126" i="40"/>
  <c r="S126" i="40"/>
  <c r="O124" i="41"/>
  <c r="U124" i="41"/>
  <c r="V125" i="41"/>
  <c r="P125" i="41"/>
  <c r="R125" i="41"/>
  <c r="L125" i="41"/>
  <c r="K125" i="41"/>
  <c r="Q125" i="41"/>
  <c r="R124" i="40"/>
  <c r="C124" i="11" s="1"/>
  <c r="L124" i="40"/>
  <c r="N124" i="41"/>
  <c r="T124" i="41"/>
  <c r="T124" i="40"/>
  <c r="N124" i="40"/>
  <c r="S125" i="41"/>
  <c r="M125" i="41"/>
  <c r="K124" i="40"/>
  <c r="Q124" i="40"/>
  <c r="P124" i="28"/>
  <c r="V124" i="28"/>
  <c r="G124" i="11" s="1"/>
  <c r="K124" i="28"/>
  <c r="Q124" i="28"/>
  <c r="B124" i="11" s="1"/>
  <c r="O124" i="28"/>
  <c r="U124" i="28"/>
  <c r="F124" i="11" s="1"/>
  <c r="M125" i="28"/>
  <c r="S125" i="28"/>
  <c r="D125" i="11" s="1"/>
  <c r="N124" i="28"/>
  <c r="T124" i="28"/>
  <c r="E124" i="11" s="1"/>
  <c r="L125" i="28"/>
  <c r="R125" i="28"/>
  <c r="K127" i="47" l="1"/>
  <c r="Q127" i="47"/>
  <c r="V127" i="47"/>
  <c r="P127" i="47"/>
  <c r="N127" i="48"/>
  <c r="T127" i="48"/>
  <c r="R127" i="48"/>
  <c r="L127" i="48"/>
  <c r="L127" i="47"/>
  <c r="R127" i="47"/>
  <c r="K127" i="48"/>
  <c r="Q127" i="48"/>
  <c r="O127" i="47"/>
  <c r="U127" i="47"/>
  <c r="V127" i="48"/>
  <c r="P127" i="48"/>
  <c r="T127" i="47"/>
  <c r="N127" i="47"/>
  <c r="M127" i="47"/>
  <c r="S127" i="47"/>
  <c r="U127" i="48"/>
  <c r="O127" i="48"/>
  <c r="M127" i="9"/>
  <c r="S127" i="9"/>
  <c r="K126" i="9"/>
  <c r="Q126" i="9"/>
  <c r="R126" i="9"/>
  <c r="L126" i="9"/>
  <c r="T126" i="9"/>
  <c r="N126" i="9"/>
  <c r="P126" i="9"/>
  <c r="V126" i="9"/>
  <c r="U126" i="9"/>
  <c r="O126" i="9"/>
  <c r="U126" i="8"/>
  <c r="O126" i="8"/>
  <c r="M127" i="8"/>
  <c r="S127" i="8"/>
  <c r="N126" i="8"/>
  <c r="T126" i="8"/>
  <c r="L126" i="8"/>
  <c r="R126" i="8"/>
  <c r="V126" i="8"/>
  <c r="P126" i="8"/>
  <c r="K126" i="8"/>
  <c r="Q126" i="8"/>
  <c r="S140" i="48"/>
  <c r="M140" i="48"/>
  <c r="K123" i="11"/>
  <c r="M123" i="11"/>
  <c r="I123" i="11"/>
  <c r="H123" i="11"/>
  <c r="L123" i="11"/>
  <c r="J123" i="11"/>
  <c r="L125" i="40"/>
  <c r="R125" i="40"/>
  <c r="C125" i="11" s="1"/>
  <c r="R126" i="41"/>
  <c r="L126" i="41"/>
  <c r="P125" i="40"/>
  <c r="V125" i="40"/>
  <c r="N125" i="40"/>
  <c r="T125" i="40"/>
  <c r="N125" i="41"/>
  <c r="T125" i="41"/>
  <c r="U125" i="41"/>
  <c r="O125" i="41"/>
  <c r="P126" i="41"/>
  <c r="V126" i="41"/>
  <c r="K125" i="40"/>
  <c r="Q125" i="40"/>
  <c r="M126" i="41"/>
  <c r="S126" i="41"/>
  <c r="K126" i="41"/>
  <c r="Q126" i="41"/>
  <c r="M127" i="40"/>
  <c r="S127" i="40"/>
  <c r="O125" i="40"/>
  <c r="U125" i="40"/>
  <c r="R126" i="28"/>
  <c r="L126" i="28"/>
  <c r="S126" i="28"/>
  <c r="M126" i="28"/>
  <c r="Q125" i="28"/>
  <c r="K125" i="28"/>
  <c r="N125" i="28"/>
  <c r="T125" i="28"/>
  <c r="O125" i="28"/>
  <c r="U125" i="28"/>
  <c r="F125" i="11" s="1"/>
  <c r="P125" i="28"/>
  <c r="V125" i="28"/>
  <c r="G125" i="11" s="1"/>
  <c r="B125" i="11" l="1"/>
  <c r="D126" i="11"/>
  <c r="P128" i="48"/>
  <c r="V128" i="48"/>
  <c r="R128" i="48"/>
  <c r="L128" i="48"/>
  <c r="U128" i="48"/>
  <c r="O128" i="48"/>
  <c r="E125" i="11"/>
  <c r="P128" i="47"/>
  <c r="V128" i="47"/>
  <c r="U128" i="47"/>
  <c r="O128" i="47"/>
  <c r="N128" i="48"/>
  <c r="T128" i="48"/>
  <c r="M128" i="47"/>
  <c r="S128" i="47"/>
  <c r="Q128" i="48"/>
  <c r="K128" i="48"/>
  <c r="T128" i="47"/>
  <c r="N128" i="47"/>
  <c r="L128" i="47"/>
  <c r="R128" i="47"/>
  <c r="Q128" i="47"/>
  <c r="K128" i="47"/>
  <c r="T127" i="9"/>
  <c r="N127" i="9"/>
  <c r="K127" i="9"/>
  <c r="Q127" i="9"/>
  <c r="P127" i="9"/>
  <c r="V127" i="9"/>
  <c r="L127" i="9"/>
  <c r="R127" i="9"/>
  <c r="U127" i="9"/>
  <c r="O127" i="9"/>
  <c r="M128" i="9"/>
  <c r="S128" i="9"/>
  <c r="R127" i="8"/>
  <c r="L127" i="8"/>
  <c r="N127" i="8"/>
  <c r="T127" i="8"/>
  <c r="K127" i="8"/>
  <c r="Q127" i="8"/>
  <c r="S128" i="8"/>
  <c r="M128" i="8"/>
  <c r="P127" i="8"/>
  <c r="V127" i="8"/>
  <c r="O127" i="8"/>
  <c r="U127" i="8"/>
  <c r="M141" i="48"/>
  <c r="S141" i="48"/>
  <c r="I124" i="11"/>
  <c r="J124" i="11"/>
  <c r="L124" i="11"/>
  <c r="H124" i="11"/>
  <c r="K124" i="11"/>
  <c r="M124" i="11"/>
  <c r="U126" i="41"/>
  <c r="O126" i="41"/>
  <c r="P126" i="40"/>
  <c r="V126" i="40"/>
  <c r="T126" i="40"/>
  <c r="N126" i="40"/>
  <c r="L127" i="41"/>
  <c r="R127" i="41"/>
  <c r="S128" i="40"/>
  <c r="M128" i="40"/>
  <c r="M127" i="41"/>
  <c r="S127" i="41"/>
  <c r="O126" i="40"/>
  <c r="U126" i="40"/>
  <c r="K127" i="41"/>
  <c r="Q127" i="41"/>
  <c r="K126" i="40"/>
  <c r="Q126" i="40"/>
  <c r="V127" i="41"/>
  <c r="P127" i="41"/>
  <c r="N126" i="41"/>
  <c r="T126" i="41"/>
  <c r="L126" i="40"/>
  <c r="R126" i="40"/>
  <c r="C126" i="11" s="1"/>
  <c r="M127" i="28"/>
  <c r="S127" i="28"/>
  <c r="P126" i="28"/>
  <c r="V126" i="28"/>
  <c r="G126" i="11" s="1"/>
  <c r="N126" i="28"/>
  <c r="T126" i="28"/>
  <c r="E126" i="11" s="1"/>
  <c r="K126" i="28"/>
  <c r="Q126" i="28"/>
  <c r="B126" i="11" s="1"/>
  <c r="R127" i="28"/>
  <c r="L127" i="28"/>
  <c r="O126" i="28"/>
  <c r="U126" i="28"/>
  <c r="F126" i="11" l="1"/>
  <c r="V129" i="47"/>
  <c r="P129" i="47"/>
  <c r="Q129" i="47"/>
  <c r="K129" i="47"/>
  <c r="S129" i="47"/>
  <c r="M129" i="47"/>
  <c r="O129" i="48"/>
  <c r="U129" i="48"/>
  <c r="U129" i="47"/>
  <c r="O129" i="47"/>
  <c r="R129" i="47"/>
  <c r="L129" i="47"/>
  <c r="N129" i="48"/>
  <c r="T129" i="48"/>
  <c r="R129" i="48"/>
  <c r="L129" i="48"/>
  <c r="T129" i="47"/>
  <c r="N129" i="47"/>
  <c r="D127" i="11"/>
  <c r="Q129" i="48"/>
  <c r="K129" i="48"/>
  <c r="P129" i="48"/>
  <c r="V129" i="48"/>
  <c r="K128" i="9"/>
  <c r="Q128" i="9"/>
  <c r="L128" i="9"/>
  <c r="R128" i="9"/>
  <c r="M129" i="9"/>
  <c r="S129" i="9"/>
  <c r="V128" i="9"/>
  <c r="P128" i="9"/>
  <c r="U128" i="9"/>
  <c r="O128" i="9"/>
  <c r="N128" i="9"/>
  <c r="T128" i="9"/>
  <c r="P128" i="8"/>
  <c r="V128" i="8"/>
  <c r="K128" i="8"/>
  <c r="Q128" i="8"/>
  <c r="M129" i="8"/>
  <c r="S129" i="8"/>
  <c r="O128" i="8"/>
  <c r="U128" i="8"/>
  <c r="N128" i="8"/>
  <c r="T128" i="8"/>
  <c r="R128" i="8"/>
  <c r="L128" i="8"/>
  <c r="M142" i="48"/>
  <c r="S142" i="48"/>
  <c r="H125" i="11"/>
  <c r="L125" i="11"/>
  <c r="J125" i="11"/>
  <c r="M125" i="11"/>
  <c r="K125" i="11"/>
  <c r="I125" i="11"/>
  <c r="T127" i="41"/>
  <c r="N127" i="41"/>
  <c r="M129" i="40"/>
  <c r="S129" i="40"/>
  <c r="T127" i="40"/>
  <c r="N127" i="40"/>
  <c r="L127" i="40"/>
  <c r="R127" i="40"/>
  <c r="C127" i="11" s="1"/>
  <c r="K127" i="40"/>
  <c r="Q127" i="40"/>
  <c r="U127" i="40"/>
  <c r="O127" i="40"/>
  <c r="P127" i="40"/>
  <c r="V127" i="40"/>
  <c r="P128" i="41"/>
  <c r="V128" i="41"/>
  <c r="O127" i="41"/>
  <c r="U127" i="41"/>
  <c r="Q128" i="41"/>
  <c r="K128" i="41"/>
  <c r="S128" i="41"/>
  <c r="M128" i="41"/>
  <c r="L128" i="41"/>
  <c r="R128" i="41"/>
  <c r="U127" i="28"/>
  <c r="O127" i="28"/>
  <c r="K127" i="28"/>
  <c r="Q127" i="28"/>
  <c r="V127" i="28"/>
  <c r="P127" i="28"/>
  <c r="R128" i="28"/>
  <c r="L128" i="28"/>
  <c r="N127" i="28"/>
  <c r="T127" i="28"/>
  <c r="E127" i="11" s="1"/>
  <c r="S128" i="28"/>
  <c r="D128" i="11" s="1"/>
  <c r="M128" i="28"/>
  <c r="G127" i="11" l="1"/>
  <c r="L130" i="48"/>
  <c r="R130" i="48"/>
  <c r="U130" i="48"/>
  <c r="O130" i="48"/>
  <c r="F127" i="11"/>
  <c r="P130" i="48"/>
  <c r="V130" i="48"/>
  <c r="S130" i="47"/>
  <c r="M130" i="47"/>
  <c r="T130" i="48"/>
  <c r="N130" i="48"/>
  <c r="Q130" i="48"/>
  <c r="K130" i="48"/>
  <c r="L130" i="47"/>
  <c r="R130" i="47"/>
  <c r="K130" i="47"/>
  <c r="Q130" i="47"/>
  <c r="N130" i="47"/>
  <c r="T130" i="47"/>
  <c r="O130" i="47"/>
  <c r="U130" i="47"/>
  <c r="P130" i="47"/>
  <c r="V130" i="47"/>
  <c r="B127" i="11"/>
  <c r="O129" i="9"/>
  <c r="U129" i="9"/>
  <c r="S130" i="9"/>
  <c r="M130" i="9"/>
  <c r="T129" i="9"/>
  <c r="N129" i="9"/>
  <c r="L129" i="9"/>
  <c r="R129" i="9"/>
  <c r="V129" i="9"/>
  <c r="P129" i="9"/>
  <c r="Q129" i="9"/>
  <c r="K129" i="9"/>
  <c r="O129" i="8"/>
  <c r="U129" i="8"/>
  <c r="M130" i="8"/>
  <c r="S130" i="8"/>
  <c r="Q129" i="8"/>
  <c r="K129" i="8"/>
  <c r="R129" i="8"/>
  <c r="L129" i="8"/>
  <c r="N129" i="8"/>
  <c r="T129" i="8"/>
  <c r="P129" i="8"/>
  <c r="V129" i="8"/>
  <c r="M143" i="48"/>
  <c r="S143" i="48"/>
  <c r="M126" i="11"/>
  <c r="J126" i="11"/>
  <c r="K126" i="11"/>
  <c r="L126" i="11"/>
  <c r="I126" i="11"/>
  <c r="H126" i="11"/>
  <c r="Q129" i="41"/>
  <c r="K129" i="41"/>
  <c r="L129" i="41"/>
  <c r="R129" i="41"/>
  <c r="P129" i="41"/>
  <c r="V129" i="41"/>
  <c r="Q128" i="40"/>
  <c r="K128" i="40"/>
  <c r="N128" i="40"/>
  <c r="T128" i="40"/>
  <c r="U128" i="40"/>
  <c r="O128" i="40"/>
  <c r="O128" i="41"/>
  <c r="U128" i="41"/>
  <c r="P128" i="40"/>
  <c r="V128" i="40"/>
  <c r="L128" i="40"/>
  <c r="R128" i="40"/>
  <c r="C128" i="11" s="1"/>
  <c r="T128" i="41"/>
  <c r="N128" i="41"/>
  <c r="M129" i="41"/>
  <c r="S129" i="41"/>
  <c r="M130" i="40"/>
  <c r="S130" i="40"/>
  <c r="L129" i="28"/>
  <c r="R129" i="28"/>
  <c r="Q128" i="28"/>
  <c r="K128" i="28"/>
  <c r="P128" i="28"/>
  <c r="V128" i="28"/>
  <c r="G128" i="11" s="1"/>
  <c r="U128" i="28"/>
  <c r="O128" i="28"/>
  <c r="M129" i="28"/>
  <c r="S129" i="28"/>
  <c r="N128" i="28"/>
  <c r="T128" i="28"/>
  <c r="E128" i="11" s="1"/>
  <c r="B128" i="11" l="1"/>
  <c r="Q131" i="47"/>
  <c r="K131" i="47"/>
  <c r="P131" i="47"/>
  <c r="V131" i="47"/>
  <c r="R131" i="47"/>
  <c r="L131" i="47"/>
  <c r="V131" i="48"/>
  <c r="P131" i="48"/>
  <c r="K131" i="48"/>
  <c r="Q131" i="48"/>
  <c r="U131" i="47"/>
  <c r="O131" i="47"/>
  <c r="O131" i="48"/>
  <c r="U131" i="48"/>
  <c r="N131" i="48"/>
  <c r="T131" i="48"/>
  <c r="F128" i="11"/>
  <c r="N131" i="47"/>
  <c r="T131" i="47"/>
  <c r="D129" i="11"/>
  <c r="M131" i="47"/>
  <c r="S131" i="47"/>
  <c r="L131" i="48"/>
  <c r="R131" i="48"/>
  <c r="L130" i="9"/>
  <c r="R130" i="9"/>
  <c r="T130" i="9"/>
  <c r="N130" i="9"/>
  <c r="M131" i="9"/>
  <c r="S131" i="9"/>
  <c r="Q130" i="9"/>
  <c r="K130" i="9"/>
  <c r="P130" i="9"/>
  <c r="V130" i="9"/>
  <c r="O130" i="9"/>
  <c r="U130" i="9"/>
  <c r="R130" i="8"/>
  <c r="L130" i="8"/>
  <c r="K130" i="8"/>
  <c r="Q130" i="8"/>
  <c r="S131" i="8"/>
  <c r="M131" i="8"/>
  <c r="P130" i="8"/>
  <c r="V130" i="8"/>
  <c r="T130" i="8"/>
  <c r="N130" i="8"/>
  <c r="O130" i="8"/>
  <c r="U130" i="8"/>
  <c r="M144" i="48"/>
  <c r="S144" i="48"/>
  <c r="H127" i="11"/>
  <c r="I127" i="11"/>
  <c r="K127" i="11"/>
  <c r="J127" i="11"/>
  <c r="M127" i="11"/>
  <c r="L127" i="11"/>
  <c r="V129" i="40"/>
  <c r="P129" i="40"/>
  <c r="U129" i="40"/>
  <c r="O129" i="40"/>
  <c r="K129" i="40"/>
  <c r="Q129" i="40"/>
  <c r="M130" i="41"/>
  <c r="S130" i="41"/>
  <c r="M131" i="40"/>
  <c r="S131" i="40"/>
  <c r="N129" i="41"/>
  <c r="T129" i="41"/>
  <c r="R129" i="40"/>
  <c r="C129" i="11" s="1"/>
  <c r="L129" i="40"/>
  <c r="R130" i="41"/>
  <c r="L130" i="41"/>
  <c r="U129" i="41"/>
  <c r="O129" i="41"/>
  <c r="K130" i="41"/>
  <c r="Q130" i="41"/>
  <c r="N129" i="40"/>
  <c r="T129" i="40"/>
  <c r="P130" i="41"/>
  <c r="V130" i="41"/>
  <c r="O129" i="28"/>
  <c r="U129" i="28"/>
  <c r="F129" i="11" s="1"/>
  <c r="Q129" i="28"/>
  <c r="K129" i="28"/>
  <c r="T129" i="28"/>
  <c r="E129" i="11" s="1"/>
  <c r="N129" i="28"/>
  <c r="S130" i="28"/>
  <c r="D130" i="11" s="1"/>
  <c r="M130" i="28"/>
  <c r="P129" i="28"/>
  <c r="V129" i="28"/>
  <c r="G129" i="11" s="1"/>
  <c r="R130" i="28"/>
  <c r="L130" i="28"/>
  <c r="K147" i="12"/>
  <c r="Q147" i="12" l="1"/>
  <c r="B129" i="11"/>
  <c r="V132" i="48"/>
  <c r="P132" i="48"/>
  <c r="L132" i="48"/>
  <c r="R132" i="48"/>
  <c r="N132" i="48"/>
  <c r="T132" i="48"/>
  <c r="R132" i="47"/>
  <c r="L132" i="47"/>
  <c r="M132" i="47"/>
  <c r="S132" i="47"/>
  <c r="U132" i="48"/>
  <c r="O132" i="48"/>
  <c r="U132" i="47"/>
  <c r="O132" i="47"/>
  <c r="V132" i="47"/>
  <c r="P132" i="47"/>
  <c r="T132" i="47"/>
  <c r="N132" i="47"/>
  <c r="Q132" i="47"/>
  <c r="K132" i="47"/>
  <c r="Q132" i="48"/>
  <c r="K132" i="48"/>
  <c r="K131" i="9"/>
  <c r="Q131" i="9"/>
  <c r="S132" i="9"/>
  <c r="M132" i="9"/>
  <c r="N131" i="9"/>
  <c r="T131" i="9"/>
  <c r="O131" i="9"/>
  <c r="U131" i="9"/>
  <c r="P131" i="9"/>
  <c r="V131" i="9"/>
  <c r="R131" i="9"/>
  <c r="L131" i="9"/>
  <c r="P131" i="8"/>
  <c r="V131" i="8"/>
  <c r="S132" i="8"/>
  <c r="M132" i="8"/>
  <c r="O131" i="8"/>
  <c r="U131" i="8"/>
  <c r="K131" i="8"/>
  <c r="Q131" i="8"/>
  <c r="N131" i="8"/>
  <c r="T131" i="8"/>
  <c r="R131" i="8"/>
  <c r="L131" i="8"/>
  <c r="S145" i="48"/>
  <c r="M145" i="48"/>
  <c r="M128" i="11"/>
  <c r="H128" i="11"/>
  <c r="J128" i="11"/>
  <c r="K128" i="11"/>
  <c r="I128" i="11"/>
  <c r="L128" i="11"/>
  <c r="T130" i="41"/>
  <c r="N130" i="41"/>
  <c r="M131" i="41"/>
  <c r="S131" i="41"/>
  <c r="O130" i="40"/>
  <c r="U130" i="40"/>
  <c r="P131" i="41"/>
  <c r="V131" i="41"/>
  <c r="K131" i="41"/>
  <c r="Q131" i="41"/>
  <c r="L131" i="41"/>
  <c r="R131" i="41"/>
  <c r="L130" i="40"/>
  <c r="R130" i="40"/>
  <c r="C130" i="11" s="1"/>
  <c r="M132" i="40"/>
  <c r="S132" i="40"/>
  <c r="P130" i="40"/>
  <c r="V130" i="40"/>
  <c r="T130" i="40"/>
  <c r="N130" i="40"/>
  <c r="O130" i="41"/>
  <c r="U130" i="41"/>
  <c r="K130" i="40"/>
  <c r="Q130" i="40"/>
  <c r="L131" i="28"/>
  <c r="R131" i="28"/>
  <c r="M131" i="28"/>
  <c r="S131" i="28"/>
  <c r="D131" i="11" s="1"/>
  <c r="Q130" i="28"/>
  <c r="K130" i="28"/>
  <c r="N130" i="28"/>
  <c r="T130" i="28"/>
  <c r="P130" i="28"/>
  <c r="V130" i="28"/>
  <c r="G130" i="11" s="1"/>
  <c r="U130" i="28"/>
  <c r="F130" i="11" s="1"/>
  <c r="O130" i="28"/>
  <c r="V133" i="47" l="1"/>
  <c r="P133" i="47"/>
  <c r="L133" i="47"/>
  <c r="R133" i="47"/>
  <c r="Q133" i="48"/>
  <c r="K133" i="48"/>
  <c r="O133" i="47"/>
  <c r="U133" i="47"/>
  <c r="T133" i="48"/>
  <c r="N133" i="48"/>
  <c r="K133" i="47"/>
  <c r="Q133" i="47"/>
  <c r="U133" i="48"/>
  <c r="O133" i="48"/>
  <c r="L133" i="48"/>
  <c r="R133" i="48"/>
  <c r="N133" i="47"/>
  <c r="T133" i="47"/>
  <c r="P133" i="48"/>
  <c r="V133" i="48"/>
  <c r="E130" i="11"/>
  <c r="B130" i="11"/>
  <c r="S133" i="47"/>
  <c r="M133" i="47"/>
  <c r="O132" i="9"/>
  <c r="U132" i="9"/>
  <c r="R132" i="9"/>
  <c r="L132" i="9"/>
  <c r="S133" i="9"/>
  <c r="M133" i="9"/>
  <c r="T132" i="9"/>
  <c r="N132" i="9"/>
  <c r="P132" i="9"/>
  <c r="V132" i="9"/>
  <c r="K132" i="9"/>
  <c r="Q132" i="9"/>
  <c r="K132" i="8"/>
  <c r="Q132" i="8"/>
  <c r="O132" i="8"/>
  <c r="U132" i="8"/>
  <c r="R132" i="8"/>
  <c r="L132" i="8"/>
  <c r="M133" i="8"/>
  <c r="S133" i="8"/>
  <c r="T132" i="8"/>
  <c r="N132" i="8"/>
  <c r="V132" i="8"/>
  <c r="P132" i="8"/>
  <c r="M146" i="48"/>
  <c r="S146" i="48"/>
  <c r="L129" i="11"/>
  <c r="H129" i="11"/>
  <c r="J129" i="11"/>
  <c r="I129" i="11"/>
  <c r="M129" i="11"/>
  <c r="K129" i="11"/>
  <c r="U131" i="41"/>
  <c r="O131" i="41"/>
  <c r="V131" i="40"/>
  <c r="P131" i="40"/>
  <c r="N131" i="40"/>
  <c r="T131" i="40"/>
  <c r="L132" i="41"/>
  <c r="R132" i="41"/>
  <c r="P132" i="41"/>
  <c r="V132" i="41"/>
  <c r="M132" i="41"/>
  <c r="S132" i="41"/>
  <c r="T131" i="41"/>
  <c r="N131" i="41"/>
  <c r="Q131" i="40"/>
  <c r="K131" i="40"/>
  <c r="S133" i="40"/>
  <c r="M133" i="40"/>
  <c r="L131" i="40"/>
  <c r="R131" i="40"/>
  <c r="C131" i="11" s="1"/>
  <c r="K132" i="41"/>
  <c r="Q132" i="41"/>
  <c r="U131" i="40"/>
  <c r="O131" i="40"/>
  <c r="O131" i="28"/>
  <c r="U131" i="28"/>
  <c r="N131" i="28"/>
  <c r="T131" i="28"/>
  <c r="M132" i="28"/>
  <c r="S132" i="28"/>
  <c r="D132" i="11" s="1"/>
  <c r="K131" i="28"/>
  <c r="Q131" i="28"/>
  <c r="P131" i="28"/>
  <c r="V131" i="28"/>
  <c r="G131" i="11" s="1"/>
  <c r="L132" i="28"/>
  <c r="R132" i="28"/>
  <c r="E131" i="11" l="1"/>
  <c r="B131" i="11"/>
  <c r="M134" i="47"/>
  <c r="S134" i="47"/>
  <c r="O134" i="48"/>
  <c r="U134" i="48"/>
  <c r="K134" i="48"/>
  <c r="Q134" i="48"/>
  <c r="L134" i="48"/>
  <c r="R134" i="48"/>
  <c r="P134" i="48"/>
  <c r="V134" i="48"/>
  <c r="Q134" i="47"/>
  <c r="K134" i="47"/>
  <c r="R134" i="47"/>
  <c r="L134" i="47"/>
  <c r="N134" i="48"/>
  <c r="T134" i="48"/>
  <c r="P134" i="47"/>
  <c r="V134" i="47"/>
  <c r="O134" i="47"/>
  <c r="U134" i="47"/>
  <c r="F131" i="11"/>
  <c r="N134" i="47"/>
  <c r="T134" i="47"/>
  <c r="S134" i="9"/>
  <c r="M134" i="9"/>
  <c r="K133" i="9"/>
  <c r="Q133" i="9"/>
  <c r="L133" i="9"/>
  <c r="R133" i="9"/>
  <c r="P133" i="9"/>
  <c r="V133" i="9"/>
  <c r="T133" i="9"/>
  <c r="N133" i="9"/>
  <c r="O133" i="9"/>
  <c r="U133" i="9"/>
  <c r="M134" i="8"/>
  <c r="S134" i="8"/>
  <c r="T133" i="8"/>
  <c r="N133" i="8"/>
  <c r="R133" i="8"/>
  <c r="L133" i="8"/>
  <c r="P133" i="8"/>
  <c r="V133" i="8"/>
  <c r="O133" i="8"/>
  <c r="U133" i="8"/>
  <c r="Q133" i="8"/>
  <c r="K133" i="8"/>
  <c r="M147" i="48"/>
  <c r="S147" i="48"/>
  <c r="S134" i="40"/>
  <c r="M134" i="40"/>
  <c r="M130" i="11"/>
  <c r="L130" i="11"/>
  <c r="H130" i="11"/>
  <c r="J130" i="11"/>
  <c r="K130" i="11"/>
  <c r="I130" i="11"/>
  <c r="O132" i="40"/>
  <c r="U132" i="40"/>
  <c r="P132" i="40"/>
  <c r="V132" i="40"/>
  <c r="L132" i="40"/>
  <c r="R132" i="40"/>
  <c r="C132" i="11" s="1"/>
  <c r="T132" i="41"/>
  <c r="N132" i="41"/>
  <c r="S133" i="41"/>
  <c r="M133" i="41"/>
  <c r="R133" i="41"/>
  <c r="L133" i="41"/>
  <c r="O132" i="41"/>
  <c r="U132" i="41"/>
  <c r="Q133" i="41"/>
  <c r="K133" i="41"/>
  <c r="Q132" i="40"/>
  <c r="K132" i="40"/>
  <c r="V133" i="41"/>
  <c r="P133" i="41"/>
  <c r="T132" i="40"/>
  <c r="N132" i="40"/>
  <c r="L133" i="28"/>
  <c r="R133" i="28"/>
  <c r="Q132" i="28"/>
  <c r="B132" i="11" s="1"/>
  <c r="K132" i="28"/>
  <c r="N132" i="28"/>
  <c r="T132" i="28"/>
  <c r="E132" i="11" s="1"/>
  <c r="P132" i="28"/>
  <c r="V132" i="28"/>
  <c r="M133" i="28"/>
  <c r="S133" i="28"/>
  <c r="D133" i="11" s="1"/>
  <c r="O132" i="28"/>
  <c r="U132" i="28"/>
  <c r="N135" i="48" l="1"/>
  <c r="T135" i="48"/>
  <c r="R135" i="48"/>
  <c r="L135" i="48"/>
  <c r="N135" i="47"/>
  <c r="T135" i="47"/>
  <c r="L135" i="47"/>
  <c r="R135" i="47"/>
  <c r="Q135" i="48"/>
  <c r="K135" i="48"/>
  <c r="K135" i="47"/>
  <c r="Q135" i="47"/>
  <c r="G132" i="11"/>
  <c r="U135" i="47"/>
  <c r="O135" i="47"/>
  <c r="O135" i="48"/>
  <c r="U135" i="48"/>
  <c r="F132" i="11"/>
  <c r="V135" i="47"/>
  <c r="P135" i="47"/>
  <c r="P135" i="48"/>
  <c r="V135" i="48"/>
  <c r="S135" i="47"/>
  <c r="M135" i="47"/>
  <c r="V134" i="9"/>
  <c r="P134" i="9"/>
  <c r="L134" i="9"/>
  <c r="R134" i="9"/>
  <c r="U134" i="9"/>
  <c r="O134" i="9"/>
  <c r="N134" i="9"/>
  <c r="T134" i="9"/>
  <c r="K134" i="9"/>
  <c r="Q134" i="9"/>
  <c r="M135" i="9"/>
  <c r="S135" i="9"/>
  <c r="U134" i="8"/>
  <c r="O134" i="8"/>
  <c r="M135" i="8"/>
  <c r="S135" i="8"/>
  <c r="P134" i="8"/>
  <c r="V134" i="8"/>
  <c r="L134" i="8"/>
  <c r="R134" i="8"/>
  <c r="Q134" i="8"/>
  <c r="K134" i="8"/>
  <c r="T134" i="8"/>
  <c r="N134" i="8"/>
  <c r="S148" i="48"/>
  <c r="M148" i="48"/>
  <c r="M135" i="40"/>
  <c r="S135" i="40"/>
  <c r="S134" i="41"/>
  <c r="M134" i="41"/>
  <c r="P134" i="41"/>
  <c r="V134" i="41"/>
  <c r="Q134" i="41"/>
  <c r="K134" i="41"/>
  <c r="L134" i="41"/>
  <c r="R134" i="41"/>
  <c r="S134" i="28"/>
  <c r="D134" i="11" s="1"/>
  <c r="M134" i="28"/>
  <c r="R134" i="28"/>
  <c r="L134" i="28"/>
  <c r="K131" i="11"/>
  <c r="L131" i="11"/>
  <c r="M131" i="11"/>
  <c r="I131" i="11"/>
  <c r="H131" i="11"/>
  <c r="J131" i="11"/>
  <c r="O133" i="41"/>
  <c r="U133" i="41"/>
  <c r="N133" i="40"/>
  <c r="T133" i="40"/>
  <c r="K133" i="40"/>
  <c r="Q133" i="40"/>
  <c r="T133" i="41"/>
  <c r="N133" i="41"/>
  <c r="P133" i="40"/>
  <c r="V133" i="40"/>
  <c r="L133" i="40"/>
  <c r="R133" i="40"/>
  <c r="C133" i="11" s="1"/>
  <c r="O133" i="40"/>
  <c r="U133" i="40"/>
  <c r="Q133" i="28"/>
  <c r="B133" i="11" s="1"/>
  <c r="K133" i="28"/>
  <c r="O133" i="28"/>
  <c r="U133" i="28"/>
  <c r="P133" i="28"/>
  <c r="V133" i="28"/>
  <c r="N133" i="28"/>
  <c r="T133" i="28"/>
  <c r="E133" i="11" l="1"/>
  <c r="G133" i="11"/>
  <c r="M136" i="47"/>
  <c r="S136" i="47"/>
  <c r="O136" i="48"/>
  <c r="U136" i="48"/>
  <c r="O136" i="47"/>
  <c r="U136" i="47"/>
  <c r="L136" i="47"/>
  <c r="R136" i="47"/>
  <c r="N136" i="47"/>
  <c r="T136" i="47"/>
  <c r="P136" i="47"/>
  <c r="V136" i="47"/>
  <c r="L136" i="48"/>
  <c r="R136" i="48"/>
  <c r="K136" i="47"/>
  <c r="Q136" i="47"/>
  <c r="F133" i="11"/>
  <c r="Q136" i="48"/>
  <c r="K136" i="48"/>
  <c r="V136" i="48"/>
  <c r="P136" i="48"/>
  <c r="N136" i="48"/>
  <c r="T136" i="48"/>
  <c r="C134" i="11"/>
  <c r="T135" i="9"/>
  <c r="N135" i="9"/>
  <c r="O135" i="9"/>
  <c r="U135" i="9"/>
  <c r="S136" i="9"/>
  <c r="M136" i="9"/>
  <c r="R135" i="9"/>
  <c r="L135" i="9"/>
  <c r="V135" i="9"/>
  <c r="P135" i="9"/>
  <c r="Q135" i="9"/>
  <c r="K135" i="9"/>
  <c r="L135" i="8"/>
  <c r="R135" i="8"/>
  <c r="P135" i="8"/>
  <c r="V135" i="8"/>
  <c r="T135" i="8"/>
  <c r="N135" i="8"/>
  <c r="M136" i="8"/>
  <c r="S136" i="8"/>
  <c r="K135" i="8"/>
  <c r="Q135" i="8"/>
  <c r="O135" i="8"/>
  <c r="U135" i="8"/>
  <c r="M149" i="48"/>
  <c r="S149" i="48"/>
  <c r="N134" i="40"/>
  <c r="T134" i="40"/>
  <c r="U134" i="40"/>
  <c r="O134" i="40"/>
  <c r="P134" i="40"/>
  <c r="V134" i="40"/>
  <c r="L134" i="40"/>
  <c r="R134" i="40"/>
  <c r="Q134" i="40"/>
  <c r="K134" i="40"/>
  <c r="M136" i="40"/>
  <c r="S136" i="40"/>
  <c r="O134" i="41"/>
  <c r="U134" i="41"/>
  <c r="R135" i="41"/>
  <c r="L135" i="41"/>
  <c r="P135" i="41"/>
  <c r="V135" i="41"/>
  <c r="T134" i="41"/>
  <c r="N134" i="41"/>
  <c r="K135" i="41"/>
  <c r="Q135" i="41"/>
  <c r="S135" i="41"/>
  <c r="M135" i="41"/>
  <c r="M135" i="28"/>
  <c r="S135" i="28"/>
  <c r="D135" i="11" s="1"/>
  <c r="N134" i="28"/>
  <c r="T134" i="28"/>
  <c r="O134" i="28"/>
  <c r="U134" i="28"/>
  <c r="F134" i="11" s="1"/>
  <c r="L135" i="28"/>
  <c r="R135" i="28"/>
  <c r="K134" i="28"/>
  <c r="Q134" i="28"/>
  <c r="B134" i="11" s="1"/>
  <c r="V134" i="28"/>
  <c r="G134" i="11" s="1"/>
  <c r="P134" i="28"/>
  <c r="I132" i="11"/>
  <c r="H132" i="11"/>
  <c r="L132" i="11"/>
  <c r="K132" i="11"/>
  <c r="J132" i="11"/>
  <c r="M132" i="11"/>
  <c r="E134" i="11" l="1"/>
  <c r="Q137" i="47"/>
  <c r="K137" i="47"/>
  <c r="L137" i="47"/>
  <c r="R137" i="47"/>
  <c r="T137" i="48"/>
  <c r="N137" i="48"/>
  <c r="P137" i="48"/>
  <c r="V137" i="48"/>
  <c r="L137" i="48"/>
  <c r="R137" i="48"/>
  <c r="O137" i="47"/>
  <c r="U137" i="47"/>
  <c r="K137" i="48"/>
  <c r="Q137" i="48"/>
  <c r="V137" i="47"/>
  <c r="P137" i="47"/>
  <c r="U137" i="48"/>
  <c r="O137" i="48"/>
  <c r="T137" i="47"/>
  <c r="N137" i="47"/>
  <c r="S137" i="47"/>
  <c r="M137" i="47"/>
  <c r="G135" i="11"/>
  <c r="L136" i="9"/>
  <c r="R136" i="9"/>
  <c r="M137" i="9"/>
  <c r="S137" i="9"/>
  <c r="K136" i="9"/>
  <c r="Q136" i="9"/>
  <c r="U136" i="9"/>
  <c r="O136" i="9"/>
  <c r="V136" i="9"/>
  <c r="P136" i="9"/>
  <c r="N136" i="9"/>
  <c r="T136" i="9"/>
  <c r="M137" i="8"/>
  <c r="S137" i="8"/>
  <c r="N136" i="8"/>
  <c r="T136" i="8"/>
  <c r="U136" i="8"/>
  <c r="O136" i="8"/>
  <c r="P136" i="8"/>
  <c r="V136" i="8"/>
  <c r="K136" i="8"/>
  <c r="Q136" i="8"/>
  <c r="R136" i="8"/>
  <c r="L136" i="8"/>
  <c r="M150" i="48"/>
  <c r="S150" i="48"/>
  <c r="P135" i="40"/>
  <c r="V135" i="40"/>
  <c r="L135" i="40"/>
  <c r="R135" i="40"/>
  <c r="C135" i="11" s="1"/>
  <c r="U135" i="40"/>
  <c r="O135" i="40"/>
  <c r="S137" i="40"/>
  <c r="M137" i="40"/>
  <c r="Q135" i="40"/>
  <c r="K135" i="40"/>
  <c r="T135" i="40"/>
  <c r="N135" i="40"/>
  <c r="K136" i="41"/>
  <c r="Q136" i="41"/>
  <c r="V136" i="41"/>
  <c r="P136" i="41"/>
  <c r="S136" i="41"/>
  <c r="M136" i="41"/>
  <c r="T135" i="41"/>
  <c r="N135" i="41"/>
  <c r="L136" i="41"/>
  <c r="R136" i="41"/>
  <c r="O135" i="41"/>
  <c r="U135" i="41"/>
  <c r="P135" i="28"/>
  <c r="V135" i="28"/>
  <c r="L136" i="28"/>
  <c r="R136" i="28"/>
  <c r="T135" i="28"/>
  <c r="E135" i="11" s="1"/>
  <c r="N135" i="28"/>
  <c r="K135" i="28"/>
  <c r="Q135" i="28"/>
  <c r="B135" i="11" s="1"/>
  <c r="U135" i="28"/>
  <c r="O135" i="28"/>
  <c r="M136" i="28"/>
  <c r="S136" i="28"/>
  <c r="D136" i="11" s="1"/>
  <c r="L133" i="11"/>
  <c r="I133" i="11"/>
  <c r="K133" i="11"/>
  <c r="M133" i="11"/>
  <c r="H133" i="11"/>
  <c r="J133" i="11"/>
  <c r="V138" i="47" l="1"/>
  <c r="P138" i="47"/>
  <c r="P138" i="48"/>
  <c r="V138" i="48"/>
  <c r="S138" i="47"/>
  <c r="M138" i="47"/>
  <c r="N138" i="48"/>
  <c r="T138" i="48"/>
  <c r="Q138" i="48"/>
  <c r="K138" i="48"/>
  <c r="N138" i="47"/>
  <c r="T138" i="47"/>
  <c r="U138" i="47"/>
  <c r="O138" i="47"/>
  <c r="L138" i="47"/>
  <c r="R138" i="47"/>
  <c r="O138" i="48"/>
  <c r="U138" i="48"/>
  <c r="K138" i="47"/>
  <c r="Q138" i="47"/>
  <c r="F135" i="11"/>
  <c r="R138" i="48"/>
  <c r="L138" i="48"/>
  <c r="O137" i="9"/>
  <c r="U137" i="9"/>
  <c r="T137" i="9"/>
  <c r="N137" i="9"/>
  <c r="S138" i="9"/>
  <c r="M138" i="9"/>
  <c r="Q137" i="9"/>
  <c r="K137" i="9"/>
  <c r="P137" i="9"/>
  <c r="V137" i="9"/>
  <c r="R137" i="9"/>
  <c r="L137" i="9"/>
  <c r="P137" i="8"/>
  <c r="V137" i="8"/>
  <c r="O137" i="8"/>
  <c r="U137" i="8"/>
  <c r="R137" i="8"/>
  <c r="L137" i="8"/>
  <c r="N137" i="8"/>
  <c r="T137" i="8"/>
  <c r="Q137" i="8"/>
  <c r="K137" i="8"/>
  <c r="S138" i="8"/>
  <c r="M138" i="8"/>
  <c r="M151" i="48"/>
  <c r="S151" i="48"/>
  <c r="H134" i="11"/>
  <c r="L134" i="11"/>
  <c r="J134" i="11"/>
  <c r="K134" i="11"/>
  <c r="I134" i="11"/>
  <c r="M134" i="11"/>
  <c r="S138" i="40"/>
  <c r="M138" i="40"/>
  <c r="U136" i="40"/>
  <c r="O136" i="40"/>
  <c r="N136" i="40"/>
  <c r="T136" i="40"/>
  <c r="L136" i="40"/>
  <c r="R136" i="40"/>
  <c r="C136" i="11" s="1"/>
  <c r="Q136" i="40"/>
  <c r="K136" i="40"/>
  <c r="V136" i="40"/>
  <c r="P136" i="40"/>
  <c r="U136" i="41"/>
  <c r="O136" i="41"/>
  <c r="N136" i="41"/>
  <c r="T136" i="41"/>
  <c r="P137" i="41"/>
  <c r="V137" i="41"/>
  <c r="M137" i="41"/>
  <c r="S137" i="41"/>
  <c r="L137" i="41"/>
  <c r="R137" i="41"/>
  <c r="Q137" i="41"/>
  <c r="K137" i="41"/>
  <c r="U136" i="28"/>
  <c r="F136" i="11" s="1"/>
  <c r="O136" i="28"/>
  <c r="T136" i="28"/>
  <c r="N136" i="28"/>
  <c r="P136" i="28"/>
  <c r="V136" i="28"/>
  <c r="G136" i="11" s="1"/>
  <c r="M137" i="28"/>
  <c r="S137" i="28"/>
  <c r="D137" i="11" s="1"/>
  <c r="Q136" i="28"/>
  <c r="B136" i="11" s="1"/>
  <c r="K136" i="28"/>
  <c r="L137" i="28"/>
  <c r="R137" i="28"/>
  <c r="E136" i="11" l="1"/>
  <c r="O139" i="47"/>
  <c r="U139" i="47"/>
  <c r="M139" i="47"/>
  <c r="S139" i="47"/>
  <c r="L139" i="47"/>
  <c r="R139" i="47"/>
  <c r="K139" i="47"/>
  <c r="Q139" i="47"/>
  <c r="T139" i="47"/>
  <c r="N139" i="47"/>
  <c r="V139" i="48"/>
  <c r="P139" i="48"/>
  <c r="L139" i="48"/>
  <c r="R139" i="48"/>
  <c r="N139" i="48"/>
  <c r="T139" i="48"/>
  <c r="K139" i="48"/>
  <c r="Q139" i="48"/>
  <c r="V139" i="47"/>
  <c r="P139" i="47"/>
  <c r="U139" i="48"/>
  <c r="O139" i="48"/>
  <c r="L135" i="11"/>
  <c r="N138" i="9"/>
  <c r="T138" i="9"/>
  <c r="R138" i="9"/>
  <c r="L138" i="9"/>
  <c r="K138" i="9"/>
  <c r="Q138" i="9"/>
  <c r="S139" i="9"/>
  <c r="M139" i="9"/>
  <c r="V138" i="9"/>
  <c r="P138" i="9"/>
  <c r="O138" i="9"/>
  <c r="U138" i="9"/>
  <c r="T138" i="8"/>
  <c r="N138" i="8"/>
  <c r="L138" i="8"/>
  <c r="R138" i="8"/>
  <c r="O138" i="8"/>
  <c r="U138" i="8"/>
  <c r="M139" i="8"/>
  <c r="S139" i="8"/>
  <c r="Q138" i="8"/>
  <c r="K138" i="8"/>
  <c r="P138" i="8"/>
  <c r="V138" i="8"/>
  <c r="M152" i="48"/>
  <c r="S152" i="48"/>
  <c r="R137" i="40"/>
  <c r="C137" i="11" s="1"/>
  <c r="L137" i="40"/>
  <c r="V137" i="40"/>
  <c r="P137" i="40"/>
  <c r="N137" i="40"/>
  <c r="T137" i="40"/>
  <c r="H135" i="11"/>
  <c r="O137" i="40"/>
  <c r="U137" i="40"/>
  <c r="M135" i="11"/>
  <c r="K137" i="40"/>
  <c r="Q137" i="40"/>
  <c r="M139" i="40"/>
  <c r="S139" i="40"/>
  <c r="T137" i="41"/>
  <c r="N137" i="41"/>
  <c r="J135" i="11"/>
  <c r="I135" i="11"/>
  <c r="U137" i="41"/>
  <c r="O137" i="41"/>
  <c r="K135" i="11"/>
  <c r="L138" i="41"/>
  <c r="R138" i="41"/>
  <c r="V138" i="41"/>
  <c r="P138" i="41"/>
  <c r="S138" i="41"/>
  <c r="M138" i="41"/>
  <c r="Q138" i="41"/>
  <c r="K138" i="41"/>
  <c r="Q137" i="28"/>
  <c r="B137" i="11" s="1"/>
  <c r="K137" i="28"/>
  <c r="U137" i="28"/>
  <c r="F137" i="11" s="1"/>
  <c r="O137" i="28"/>
  <c r="T137" i="28"/>
  <c r="E137" i="11" s="1"/>
  <c r="N137" i="28"/>
  <c r="V137" i="28"/>
  <c r="P137" i="28"/>
  <c r="L138" i="28"/>
  <c r="R138" i="28"/>
  <c r="M138" i="28"/>
  <c r="S138" i="28"/>
  <c r="D138" i="11" s="1"/>
  <c r="O140" i="48" l="1"/>
  <c r="U140" i="48"/>
  <c r="K140" i="47"/>
  <c r="Q140" i="47"/>
  <c r="R140" i="48"/>
  <c r="L140" i="48"/>
  <c r="L140" i="47"/>
  <c r="R140" i="47"/>
  <c r="N140" i="48"/>
  <c r="T140" i="48"/>
  <c r="V140" i="47"/>
  <c r="P140" i="47"/>
  <c r="P140" i="48"/>
  <c r="V140" i="48"/>
  <c r="M140" i="47"/>
  <c r="S140" i="47"/>
  <c r="G137" i="11"/>
  <c r="N140" i="47"/>
  <c r="T140" i="47"/>
  <c r="Q140" i="48"/>
  <c r="K140" i="48"/>
  <c r="O140" i="47"/>
  <c r="U140" i="47"/>
  <c r="K139" i="9"/>
  <c r="Q139" i="9"/>
  <c r="O139" i="9"/>
  <c r="U139" i="9"/>
  <c r="P139" i="9"/>
  <c r="V139" i="9"/>
  <c r="L139" i="9"/>
  <c r="R139" i="9"/>
  <c r="S140" i="9"/>
  <c r="M140" i="9"/>
  <c r="T139" i="9"/>
  <c r="N139" i="9"/>
  <c r="K139" i="8"/>
  <c r="Q139" i="8"/>
  <c r="N139" i="8"/>
  <c r="T139" i="8"/>
  <c r="S140" i="8"/>
  <c r="M140" i="8"/>
  <c r="O139" i="8"/>
  <c r="U139" i="8"/>
  <c r="P139" i="8"/>
  <c r="V139" i="8"/>
  <c r="L139" i="8"/>
  <c r="R139" i="8"/>
  <c r="S153" i="48"/>
  <c r="M153" i="48"/>
  <c r="I136" i="11"/>
  <c r="L136" i="11"/>
  <c r="H136" i="11"/>
  <c r="K136" i="11"/>
  <c r="J136" i="11"/>
  <c r="M136" i="11"/>
  <c r="S140" i="40"/>
  <c r="M140" i="40"/>
  <c r="T138" i="40"/>
  <c r="N138" i="40"/>
  <c r="P138" i="40"/>
  <c r="V138" i="40"/>
  <c r="K138" i="40"/>
  <c r="Q138" i="40"/>
  <c r="L138" i="40"/>
  <c r="R138" i="40"/>
  <c r="C138" i="11" s="1"/>
  <c r="U138" i="40"/>
  <c r="O138" i="40"/>
  <c r="L139" i="41"/>
  <c r="R139" i="41"/>
  <c r="K139" i="41"/>
  <c r="Q139" i="41"/>
  <c r="P139" i="41"/>
  <c r="V139" i="41"/>
  <c r="O138" i="41"/>
  <c r="U138" i="41"/>
  <c r="T138" i="41"/>
  <c r="N138" i="41"/>
  <c r="M139" i="41"/>
  <c r="S139" i="41"/>
  <c r="U138" i="28"/>
  <c r="F138" i="11" s="1"/>
  <c r="O138" i="28"/>
  <c r="V138" i="28"/>
  <c r="G138" i="11" s="1"/>
  <c r="P138" i="28"/>
  <c r="R139" i="28"/>
  <c r="L139" i="28"/>
  <c r="N138" i="28"/>
  <c r="T138" i="28"/>
  <c r="E138" i="11" s="1"/>
  <c r="Q138" i="28"/>
  <c r="B138" i="11" s="1"/>
  <c r="K138" i="28"/>
  <c r="M139" i="28"/>
  <c r="S139" i="28"/>
  <c r="D139" i="11" s="1"/>
  <c r="S141" i="47" l="1"/>
  <c r="M141" i="47"/>
  <c r="R141" i="47"/>
  <c r="L141" i="47"/>
  <c r="U141" i="47"/>
  <c r="O141" i="47"/>
  <c r="R141" i="48"/>
  <c r="L141" i="48"/>
  <c r="K141" i="48"/>
  <c r="Q141" i="48"/>
  <c r="P141" i="48"/>
  <c r="V141" i="48"/>
  <c r="P141" i="47"/>
  <c r="V141" i="47"/>
  <c r="Q141" i="47"/>
  <c r="K141" i="47"/>
  <c r="N141" i="47"/>
  <c r="T141" i="47"/>
  <c r="N141" i="48"/>
  <c r="T141" i="48"/>
  <c r="O141" i="48"/>
  <c r="U141" i="48"/>
  <c r="J137" i="11"/>
  <c r="M141" i="9"/>
  <c r="S141" i="9"/>
  <c r="O140" i="9"/>
  <c r="U140" i="9"/>
  <c r="R140" i="9"/>
  <c r="L140" i="9"/>
  <c r="P140" i="9"/>
  <c r="V140" i="9"/>
  <c r="N140" i="9"/>
  <c r="T140" i="9"/>
  <c r="Q140" i="9"/>
  <c r="K140" i="9"/>
  <c r="V140" i="8"/>
  <c r="P140" i="8"/>
  <c r="Q140" i="8"/>
  <c r="K140" i="8"/>
  <c r="U140" i="8"/>
  <c r="O140" i="8"/>
  <c r="S141" i="8"/>
  <c r="M141" i="8"/>
  <c r="L140" i="8"/>
  <c r="R140" i="8"/>
  <c r="T140" i="8"/>
  <c r="N140" i="8"/>
  <c r="M154" i="48"/>
  <c r="S154" i="48"/>
  <c r="H137" i="11"/>
  <c r="I137" i="11"/>
  <c r="K137" i="11"/>
  <c r="L137" i="11"/>
  <c r="M137" i="11"/>
  <c r="K139" i="40"/>
  <c r="Q139" i="40"/>
  <c r="P139" i="40"/>
  <c r="V139" i="40"/>
  <c r="U139" i="40"/>
  <c r="O139" i="40"/>
  <c r="T139" i="40"/>
  <c r="N139" i="40"/>
  <c r="S141" i="40"/>
  <c r="M141" i="40"/>
  <c r="L139" i="40"/>
  <c r="R139" i="40"/>
  <c r="C139" i="11" s="1"/>
  <c r="S140" i="41"/>
  <c r="M140" i="41"/>
  <c r="U139" i="41"/>
  <c r="O139" i="41"/>
  <c r="K140" i="41"/>
  <c r="Q140" i="41"/>
  <c r="T139" i="41"/>
  <c r="N139" i="41"/>
  <c r="P140" i="41"/>
  <c r="V140" i="41"/>
  <c r="R140" i="41"/>
  <c r="L140" i="41"/>
  <c r="M140" i="28"/>
  <c r="S140" i="28"/>
  <c r="D140" i="11" s="1"/>
  <c r="N139" i="28"/>
  <c r="T139" i="28"/>
  <c r="V139" i="28"/>
  <c r="G139" i="11" s="1"/>
  <c r="P139" i="28"/>
  <c r="Q139" i="28"/>
  <c r="B139" i="11" s="1"/>
  <c r="K139" i="28"/>
  <c r="R140" i="28"/>
  <c r="L140" i="28"/>
  <c r="U139" i="28"/>
  <c r="F139" i="11" s="1"/>
  <c r="O139" i="28"/>
  <c r="K142" i="47" l="1"/>
  <c r="Q142" i="47"/>
  <c r="L142" i="48"/>
  <c r="R142" i="48"/>
  <c r="O142" i="47"/>
  <c r="U142" i="47"/>
  <c r="U142" i="48"/>
  <c r="O142" i="48"/>
  <c r="P142" i="47"/>
  <c r="V142" i="47"/>
  <c r="L142" i="47"/>
  <c r="R142" i="47"/>
  <c r="T142" i="48"/>
  <c r="N142" i="48"/>
  <c r="P142" i="48"/>
  <c r="V142" i="48"/>
  <c r="S142" i="47"/>
  <c r="M142" i="47"/>
  <c r="E139" i="11"/>
  <c r="T142" i="47"/>
  <c r="N142" i="47"/>
  <c r="K142" i="48"/>
  <c r="Q142" i="48"/>
  <c r="P141" i="9"/>
  <c r="V141" i="9"/>
  <c r="L141" i="9"/>
  <c r="R141" i="9"/>
  <c r="K141" i="9"/>
  <c r="Q141" i="9"/>
  <c r="U141" i="9"/>
  <c r="O141" i="9"/>
  <c r="N141" i="9"/>
  <c r="T141" i="9"/>
  <c r="M142" i="9"/>
  <c r="S142" i="9"/>
  <c r="L141" i="8"/>
  <c r="R141" i="8"/>
  <c r="S142" i="8"/>
  <c r="M142" i="8"/>
  <c r="O141" i="8"/>
  <c r="U141" i="8"/>
  <c r="T141" i="8"/>
  <c r="N141" i="8"/>
  <c r="Q141" i="8"/>
  <c r="K141" i="8"/>
  <c r="P141" i="8"/>
  <c r="V141" i="8"/>
  <c r="M155" i="48"/>
  <c r="S155" i="48"/>
  <c r="L138" i="11"/>
  <c r="U140" i="40"/>
  <c r="O140" i="40"/>
  <c r="I138" i="11"/>
  <c r="J138" i="11"/>
  <c r="M138" i="11"/>
  <c r="L140" i="40"/>
  <c r="R140" i="40"/>
  <c r="C140" i="11" s="1"/>
  <c r="V140" i="40"/>
  <c r="P140" i="40"/>
  <c r="H138" i="11"/>
  <c r="K138" i="11"/>
  <c r="S142" i="40"/>
  <c r="M142" i="40"/>
  <c r="N140" i="40"/>
  <c r="T140" i="40"/>
  <c r="Q140" i="40"/>
  <c r="K140" i="40"/>
  <c r="T140" i="41"/>
  <c r="N140" i="41"/>
  <c r="O140" i="41"/>
  <c r="U140" i="41"/>
  <c r="P141" i="41"/>
  <c r="V141" i="41"/>
  <c r="M141" i="41"/>
  <c r="S141" i="41"/>
  <c r="R141" i="41"/>
  <c r="L141" i="41"/>
  <c r="Q141" i="41"/>
  <c r="K141" i="41"/>
  <c r="R141" i="28"/>
  <c r="L141" i="28"/>
  <c r="K140" i="28"/>
  <c r="Q140" i="28"/>
  <c r="B140" i="11" s="1"/>
  <c r="M141" i="28"/>
  <c r="S141" i="28"/>
  <c r="D141" i="11" s="1"/>
  <c r="U140" i="28"/>
  <c r="O140" i="28"/>
  <c r="N140" i="28"/>
  <c r="T140" i="28"/>
  <c r="E140" i="11" s="1"/>
  <c r="V140" i="28"/>
  <c r="G140" i="11" s="1"/>
  <c r="P140" i="28"/>
  <c r="O143" i="48" l="1"/>
  <c r="U143" i="48"/>
  <c r="P143" i="48"/>
  <c r="V143" i="48"/>
  <c r="K143" i="48"/>
  <c r="Q143" i="48"/>
  <c r="T143" i="48"/>
  <c r="N143" i="48"/>
  <c r="T143" i="47"/>
  <c r="N143" i="47"/>
  <c r="U143" i="47"/>
  <c r="O143" i="47"/>
  <c r="F140" i="11"/>
  <c r="K140" i="11" s="1"/>
  <c r="L143" i="47"/>
  <c r="R143" i="47"/>
  <c r="R143" i="48"/>
  <c r="L143" i="48"/>
  <c r="M143" i="47"/>
  <c r="S143" i="47"/>
  <c r="P143" i="47"/>
  <c r="V143" i="47"/>
  <c r="K143" i="47"/>
  <c r="Q143" i="47"/>
  <c r="U142" i="9"/>
  <c r="O142" i="9"/>
  <c r="K142" i="9"/>
  <c r="Q142" i="9"/>
  <c r="S143" i="9"/>
  <c r="M143" i="9"/>
  <c r="R142" i="9"/>
  <c r="L142" i="9"/>
  <c r="T142" i="9"/>
  <c r="N142" i="9"/>
  <c r="P142" i="9"/>
  <c r="V142" i="9"/>
  <c r="L142" i="8"/>
  <c r="R142" i="8"/>
  <c r="T142" i="8"/>
  <c r="N142" i="8"/>
  <c r="M143" i="8"/>
  <c r="S143" i="8"/>
  <c r="U142" i="8"/>
  <c r="O142" i="8"/>
  <c r="P142" i="8"/>
  <c r="V142" i="8"/>
  <c r="K142" i="8"/>
  <c r="Q142" i="8"/>
  <c r="S156" i="48"/>
  <c r="M156" i="48"/>
  <c r="I139" i="11"/>
  <c r="M139" i="11"/>
  <c r="K139" i="11"/>
  <c r="M143" i="40"/>
  <c r="S143" i="40"/>
  <c r="R141" i="40"/>
  <c r="C141" i="11" s="1"/>
  <c r="L141" i="40"/>
  <c r="H139" i="11"/>
  <c r="K141" i="40"/>
  <c r="Q141" i="40"/>
  <c r="L139" i="11"/>
  <c r="J139" i="11"/>
  <c r="V141" i="40"/>
  <c r="P141" i="40"/>
  <c r="O141" i="40"/>
  <c r="U141" i="40"/>
  <c r="N141" i="40"/>
  <c r="T141" i="40"/>
  <c r="K142" i="41"/>
  <c r="Q142" i="41"/>
  <c r="M142" i="41"/>
  <c r="S142" i="41"/>
  <c r="U141" i="41"/>
  <c r="O141" i="41"/>
  <c r="L142" i="41"/>
  <c r="R142" i="41"/>
  <c r="T141" i="41"/>
  <c r="N141" i="41"/>
  <c r="V142" i="41"/>
  <c r="P142" i="41"/>
  <c r="N141" i="28"/>
  <c r="T141" i="28"/>
  <c r="Q141" i="28"/>
  <c r="B141" i="11" s="1"/>
  <c r="K141" i="28"/>
  <c r="V141" i="28"/>
  <c r="P141" i="28"/>
  <c r="O141" i="28"/>
  <c r="U141" i="28"/>
  <c r="F141" i="11" s="1"/>
  <c r="M142" i="28"/>
  <c r="S142" i="28"/>
  <c r="R142" i="28"/>
  <c r="L142" i="28"/>
  <c r="D142" i="11" l="1"/>
  <c r="E141" i="11"/>
  <c r="N144" i="48"/>
  <c r="T144" i="48"/>
  <c r="K144" i="47"/>
  <c r="Q144" i="47"/>
  <c r="L144" i="47"/>
  <c r="R144" i="47"/>
  <c r="Q144" i="48"/>
  <c r="K144" i="48"/>
  <c r="P144" i="47"/>
  <c r="V144" i="47"/>
  <c r="O144" i="47"/>
  <c r="U144" i="47"/>
  <c r="V144" i="48"/>
  <c r="P144" i="48"/>
  <c r="G141" i="11"/>
  <c r="S144" i="47"/>
  <c r="M144" i="47"/>
  <c r="N144" i="47"/>
  <c r="T144" i="47"/>
  <c r="L144" i="48"/>
  <c r="R144" i="48"/>
  <c r="U144" i="48"/>
  <c r="O144" i="48"/>
  <c r="M144" i="9"/>
  <c r="S144" i="9"/>
  <c r="P143" i="9"/>
  <c r="V143" i="9"/>
  <c r="K143" i="9"/>
  <c r="Q143" i="9"/>
  <c r="O143" i="9"/>
  <c r="U143" i="9"/>
  <c r="N143" i="9"/>
  <c r="T143" i="9"/>
  <c r="L143" i="9"/>
  <c r="R143" i="9"/>
  <c r="P143" i="8"/>
  <c r="V143" i="8"/>
  <c r="L143" i="8"/>
  <c r="R143" i="8"/>
  <c r="O143" i="8"/>
  <c r="U143" i="8"/>
  <c r="Q143" i="8"/>
  <c r="K143" i="8"/>
  <c r="S144" i="8"/>
  <c r="M144" i="8"/>
  <c r="T143" i="8"/>
  <c r="N143" i="8"/>
  <c r="M157" i="48"/>
  <c r="S157" i="48"/>
  <c r="L140" i="11"/>
  <c r="P142" i="40"/>
  <c r="V142" i="40"/>
  <c r="L142" i="40"/>
  <c r="R142" i="40"/>
  <c r="C142" i="11" s="1"/>
  <c r="O142" i="40"/>
  <c r="U142" i="40"/>
  <c r="H140" i="11"/>
  <c r="K142" i="40"/>
  <c r="Q142" i="40"/>
  <c r="M140" i="11"/>
  <c r="J140" i="11"/>
  <c r="I140" i="11"/>
  <c r="M144" i="40"/>
  <c r="S144" i="40"/>
  <c r="T142" i="40"/>
  <c r="N142" i="40"/>
  <c r="M143" i="41"/>
  <c r="S143" i="41"/>
  <c r="R143" i="41"/>
  <c r="L143" i="41"/>
  <c r="U142" i="41"/>
  <c r="O142" i="41"/>
  <c r="T142" i="41"/>
  <c r="N142" i="41"/>
  <c r="P143" i="41"/>
  <c r="V143" i="41"/>
  <c r="Q143" i="41"/>
  <c r="K143" i="41"/>
  <c r="Q142" i="28"/>
  <c r="B142" i="11" s="1"/>
  <c r="K142" i="28"/>
  <c r="U142" i="28"/>
  <c r="O142" i="28"/>
  <c r="M143" i="28"/>
  <c r="S143" i="28"/>
  <c r="D143" i="11" s="1"/>
  <c r="V142" i="28"/>
  <c r="G142" i="11" s="1"/>
  <c r="P142" i="28"/>
  <c r="R143" i="28"/>
  <c r="L143" i="28"/>
  <c r="T142" i="28"/>
  <c r="E142" i="11" s="1"/>
  <c r="N142" i="28"/>
  <c r="L147" i="12"/>
  <c r="J148" i="12"/>
  <c r="N147" i="12"/>
  <c r="L148" i="12"/>
  <c r="K135" i="12"/>
  <c r="N148" i="12"/>
  <c r="I147" i="12"/>
  <c r="K146" i="12"/>
  <c r="M147" i="12"/>
  <c r="J147" i="12"/>
  <c r="K148" i="12"/>
  <c r="K145" i="12"/>
  <c r="M148" i="12"/>
  <c r="I148" i="12"/>
  <c r="P147" i="12" l="1"/>
  <c r="T147" i="12"/>
  <c r="S147" i="12"/>
  <c r="Q145" i="12"/>
  <c r="S148" i="12"/>
  <c r="O148" i="12"/>
  <c r="R148" i="12"/>
  <c r="P148" i="12"/>
  <c r="T148" i="12"/>
  <c r="R147" i="12"/>
  <c r="Q146" i="12"/>
  <c r="Q135" i="12"/>
  <c r="Q148" i="12"/>
  <c r="O147" i="12"/>
  <c r="F142" i="11"/>
  <c r="K145" i="48"/>
  <c r="Q145" i="48"/>
  <c r="P145" i="48"/>
  <c r="V145" i="48"/>
  <c r="U145" i="48"/>
  <c r="O145" i="48"/>
  <c r="L145" i="47"/>
  <c r="R145" i="47"/>
  <c r="O145" i="47"/>
  <c r="U145" i="47"/>
  <c r="Q145" i="47"/>
  <c r="K145" i="47"/>
  <c r="T145" i="47"/>
  <c r="N145" i="47"/>
  <c r="L145" i="48"/>
  <c r="R145" i="48"/>
  <c r="M145" i="47"/>
  <c r="S145" i="47"/>
  <c r="V145" i="47"/>
  <c r="P145" i="47"/>
  <c r="N145" i="48"/>
  <c r="T145" i="48"/>
  <c r="C143" i="11"/>
  <c r="M141" i="11"/>
  <c r="O144" i="9"/>
  <c r="U144" i="9"/>
  <c r="L144" i="9"/>
  <c r="R144" i="9"/>
  <c r="K144" i="9"/>
  <c r="Q144" i="9"/>
  <c r="P144" i="9"/>
  <c r="V144" i="9"/>
  <c r="T144" i="9"/>
  <c r="N144" i="9"/>
  <c r="S145" i="9"/>
  <c r="M145" i="9"/>
  <c r="K144" i="8"/>
  <c r="Q144" i="8"/>
  <c r="M145" i="8"/>
  <c r="S145" i="8"/>
  <c r="P144" i="8"/>
  <c r="V144" i="8"/>
  <c r="O144" i="8"/>
  <c r="U144" i="8"/>
  <c r="N144" i="8"/>
  <c r="T144" i="8"/>
  <c r="L144" i="8"/>
  <c r="R144" i="8"/>
  <c r="M158" i="48"/>
  <c r="S158" i="48"/>
  <c r="H141" i="11"/>
  <c r="K141" i="11"/>
  <c r="J141" i="11"/>
  <c r="I141" i="11"/>
  <c r="L141" i="11"/>
  <c r="S145" i="40"/>
  <c r="M145" i="40"/>
  <c r="U143" i="40"/>
  <c r="O143" i="40"/>
  <c r="L143" i="40"/>
  <c r="R143" i="40"/>
  <c r="P143" i="40"/>
  <c r="V143" i="40"/>
  <c r="T143" i="40"/>
  <c r="N143" i="40"/>
  <c r="K143" i="40"/>
  <c r="Q143" i="40"/>
  <c r="L144" i="41"/>
  <c r="R144" i="41"/>
  <c r="Q144" i="41"/>
  <c r="K144" i="41"/>
  <c r="N143" i="41"/>
  <c r="T143" i="41"/>
  <c r="U143" i="41"/>
  <c r="O143" i="41"/>
  <c r="P144" i="41"/>
  <c r="V144" i="41"/>
  <c r="M144" i="41"/>
  <c r="S144" i="41"/>
  <c r="M144" i="28"/>
  <c r="S144" i="28"/>
  <c r="R144" i="28"/>
  <c r="L144" i="28"/>
  <c r="N143" i="28"/>
  <c r="T143" i="28"/>
  <c r="V143" i="28"/>
  <c r="G143" i="11" s="1"/>
  <c r="P143" i="28"/>
  <c r="U143" i="28"/>
  <c r="F143" i="11" s="1"/>
  <c r="O143" i="28"/>
  <c r="K143" i="28"/>
  <c r="Q143" i="28"/>
  <c r="B143" i="11" s="1"/>
  <c r="I140" i="12"/>
  <c r="M145" i="12"/>
  <c r="N140" i="12"/>
  <c r="N146" i="12"/>
  <c r="M146" i="12"/>
  <c r="L145" i="12"/>
  <c r="J145" i="12"/>
  <c r="I146" i="12"/>
  <c r="K140" i="12"/>
  <c r="J146" i="12"/>
  <c r="K114" i="12"/>
  <c r="N145" i="12"/>
  <c r="L146" i="12"/>
  <c r="J114" i="12"/>
  <c r="I145" i="12"/>
  <c r="J140" i="12"/>
  <c r="Q140" i="12" l="1"/>
  <c r="Q114" i="12"/>
  <c r="R146" i="12"/>
  <c r="P145" i="12"/>
  <c r="O145" i="12"/>
  <c r="T146" i="12"/>
  <c r="T140" i="12"/>
  <c r="O140" i="12"/>
  <c r="R145" i="12"/>
  <c r="O146" i="12"/>
  <c r="S145" i="12"/>
  <c r="P146" i="12"/>
  <c r="P140" i="12"/>
  <c r="P114" i="12"/>
  <c r="T145" i="12"/>
  <c r="S146" i="12"/>
  <c r="D144" i="11"/>
  <c r="K149" i="12" s="1"/>
  <c r="Q149" i="12" s="1"/>
  <c r="L146" i="48"/>
  <c r="R146" i="48"/>
  <c r="L146" i="47"/>
  <c r="R146" i="47"/>
  <c r="N146" i="47"/>
  <c r="T146" i="47"/>
  <c r="U146" i="48"/>
  <c r="O146" i="48"/>
  <c r="T146" i="48"/>
  <c r="N146" i="48"/>
  <c r="E143" i="11"/>
  <c r="P146" i="47"/>
  <c r="V146" i="47"/>
  <c r="Q146" i="47"/>
  <c r="K146" i="47"/>
  <c r="P146" i="48"/>
  <c r="V146" i="48"/>
  <c r="S146" i="47"/>
  <c r="M146" i="47"/>
  <c r="O146" i="47"/>
  <c r="U146" i="47"/>
  <c r="K146" i="48"/>
  <c r="Q146" i="48"/>
  <c r="V145" i="9"/>
  <c r="P145" i="9"/>
  <c r="S146" i="9"/>
  <c r="M146" i="9"/>
  <c r="Q145" i="9"/>
  <c r="K145" i="9"/>
  <c r="N145" i="9"/>
  <c r="T145" i="9"/>
  <c r="L145" i="9"/>
  <c r="R145" i="9"/>
  <c r="U145" i="9"/>
  <c r="O145" i="9"/>
  <c r="O145" i="8"/>
  <c r="U145" i="8"/>
  <c r="P145" i="8"/>
  <c r="V145" i="8"/>
  <c r="R145" i="8"/>
  <c r="L145" i="8"/>
  <c r="S146" i="8"/>
  <c r="M146" i="8"/>
  <c r="N145" i="8"/>
  <c r="T145" i="8"/>
  <c r="Q145" i="8"/>
  <c r="K145" i="8"/>
  <c r="M159" i="48"/>
  <c r="S159" i="48"/>
  <c r="J142" i="11"/>
  <c r="L142" i="11"/>
  <c r="H142" i="11"/>
  <c r="K142" i="11"/>
  <c r="M142" i="11"/>
  <c r="I142" i="11"/>
  <c r="R144" i="40"/>
  <c r="L144" i="40"/>
  <c r="Q144" i="40"/>
  <c r="K144" i="40"/>
  <c r="U144" i="40"/>
  <c r="O144" i="40"/>
  <c r="V144" i="40"/>
  <c r="P144" i="40"/>
  <c r="N144" i="40"/>
  <c r="T144" i="40"/>
  <c r="S146" i="40"/>
  <c r="M146" i="40"/>
  <c r="O144" i="41"/>
  <c r="U144" i="41"/>
  <c r="Q145" i="41"/>
  <c r="K145" i="41"/>
  <c r="S145" i="41"/>
  <c r="M145" i="41"/>
  <c r="V145" i="41"/>
  <c r="P145" i="41"/>
  <c r="T144" i="41"/>
  <c r="N144" i="41"/>
  <c r="R145" i="41"/>
  <c r="L145" i="41"/>
  <c r="V144" i="28"/>
  <c r="P144" i="28"/>
  <c r="M145" i="28"/>
  <c r="S145" i="28"/>
  <c r="Q144" i="28"/>
  <c r="K144" i="28"/>
  <c r="R145" i="28"/>
  <c r="L145" i="28"/>
  <c r="U144" i="28"/>
  <c r="O144" i="28"/>
  <c r="N144" i="28"/>
  <c r="T144" i="28"/>
  <c r="N114" i="12"/>
  <c r="M140" i="12"/>
  <c r="N135" i="12"/>
  <c r="M114" i="12"/>
  <c r="M135" i="12"/>
  <c r="I114" i="12"/>
  <c r="L135" i="12"/>
  <c r="L140" i="12"/>
  <c r="I135" i="12"/>
  <c r="J135" i="12"/>
  <c r="L114" i="12"/>
  <c r="S114" i="12" l="1"/>
  <c r="T114" i="12"/>
  <c r="P135" i="12"/>
  <c r="T135" i="12"/>
  <c r="S140" i="12"/>
  <c r="O114" i="12"/>
  <c r="R140" i="12"/>
  <c r="S135" i="12"/>
  <c r="R114" i="12"/>
  <c r="O135" i="12"/>
  <c r="R135" i="12"/>
  <c r="B144" i="11"/>
  <c r="I149" i="12" s="1"/>
  <c r="O149" i="12" s="1"/>
  <c r="E144" i="11"/>
  <c r="L149" i="12" s="1"/>
  <c r="R149" i="12" s="1"/>
  <c r="F144" i="11"/>
  <c r="M149" i="12" s="1"/>
  <c r="S149" i="12" s="1"/>
  <c r="G144" i="11"/>
  <c r="N149" i="12" s="1"/>
  <c r="T149" i="12" s="1"/>
  <c r="C144" i="11"/>
  <c r="J149" i="12" s="1"/>
  <c r="P149" i="12" s="1"/>
  <c r="P147" i="48"/>
  <c r="V147" i="48"/>
  <c r="U147" i="48"/>
  <c r="O147" i="48"/>
  <c r="Q147" i="47"/>
  <c r="K147" i="47"/>
  <c r="K147" i="48"/>
  <c r="Q147" i="48"/>
  <c r="T147" i="47"/>
  <c r="N147" i="47"/>
  <c r="U147" i="47"/>
  <c r="O147" i="47"/>
  <c r="P147" i="47"/>
  <c r="V147" i="47"/>
  <c r="M147" i="47"/>
  <c r="S147" i="47"/>
  <c r="L147" i="47"/>
  <c r="R147" i="47"/>
  <c r="N147" i="48"/>
  <c r="T147" i="48"/>
  <c r="R147" i="48"/>
  <c r="L147" i="48"/>
  <c r="T146" i="9"/>
  <c r="N146" i="9"/>
  <c r="O146" i="9"/>
  <c r="U146" i="9"/>
  <c r="K146" i="9"/>
  <c r="Q146" i="9"/>
  <c r="M147" i="9"/>
  <c r="S147" i="9"/>
  <c r="P146" i="9"/>
  <c r="V146" i="9"/>
  <c r="R146" i="9"/>
  <c r="L146" i="9"/>
  <c r="M147" i="8"/>
  <c r="S147" i="8"/>
  <c r="L146" i="8"/>
  <c r="R146" i="8"/>
  <c r="K146" i="8"/>
  <c r="Q146" i="8"/>
  <c r="P146" i="8"/>
  <c r="V146" i="8"/>
  <c r="T146" i="8"/>
  <c r="N146" i="8"/>
  <c r="U146" i="8"/>
  <c r="O146" i="8"/>
  <c r="M160" i="48"/>
  <c r="S160" i="48"/>
  <c r="H143" i="11"/>
  <c r="L143" i="11"/>
  <c r="I143" i="11"/>
  <c r="M143" i="11"/>
  <c r="J143" i="11"/>
  <c r="K143" i="11"/>
  <c r="O145" i="40"/>
  <c r="U145" i="40"/>
  <c r="P145" i="40"/>
  <c r="V145" i="40"/>
  <c r="M147" i="40"/>
  <c r="S147" i="40"/>
  <c r="K145" i="40"/>
  <c r="Q145" i="40"/>
  <c r="R145" i="40"/>
  <c r="L145" i="40"/>
  <c r="N145" i="40"/>
  <c r="T145" i="40"/>
  <c r="L146" i="41"/>
  <c r="R146" i="41"/>
  <c r="P146" i="41"/>
  <c r="V146" i="41"/>
  <c r="K146" i="41"/>
  <c r="Q146" i="41"/>
  <c r="N145" i="41"/>
  <c r="T145" i="41"/>
  <c r="M146" i="41"/>
  <c r="S146" i="41"/>
  <c r="U145" i="41"/>
  <c r="O145" i="41"/>
  <c r="N145" i="28"/>
  <c r="T145" i="28"/>
  <c r="L146" i="28"/>
  <c r="R146" i="28"/>
  <c r="U145" i="28"/>
  <c r="O145" i="28"/>
  <c r="M146" i="28"/>
  <c r="S146" i="28"/>
  <c r="Q145" i="28"/>
  <c r="K145" i="28"/>
  <c r="V145" i="28"/>
  <c r="P145" i="28"/>
  <c r="M148" i="47" l="1"/>
  <c r="S148" i="47"/>
  <c r="K148" i="48"/>
  <c r="Q148" i="48"/>
  <c r="L148" i="48"/>
  <c r="R148" i="48"/>
  <c r="K148" i="47"/>
  <c r="Q148" i="47"/>
  <c r="P148" i="47"/>
  <c r="V148" i="47"/>
  <c r="O148" i="47"/>
  <c r="U148" i="47"/>
  <c r="U148" i="48"/>
  <c r="O148" i="48"/>
  <c r="T148" i="48"/>
  <c r="N148" i="48"/>
  <c r="N148" i="47"/>
  <c r="T148" i="47"/>
  <c r="L148" i="47"/>
  <c r="R148" i="47"/>
  <c r="P148" i="48"/>
  <c r="V148" i="48"/>
  <c r="S148" i="9"/>
  <c r="M148" i="9"/>
  <c r="L147" i="9"/>
  <c r="R147" i="9"/>
  <c r="Q147" i="9"/>
  <c r="K147" i="9"/>
  <c r="O147" i="9"/>
  <c r="U147" i="9"/>
  <c r="T147" i="9"/>
  <c r="N147" i="9"/>
  <c r="V147" i="9"/>
  <c r="P147" i="9"/>
  <c r="S148" i="8"/>
  <c r="M148" i="8"/>
  <c r="P147" i="8"/>
  <c r="V147" i="8"/>
  <c r="Q147" i="8"/>
  <c r="K147" i="8"/>
  <c r="O147" i="8"/>
  <c r="U147" i="8"/>
  <c r="L147" i="8"/>
  <c r="R147" i="8"/>
  <c r="N147" i="8"/>
  <c r="T147" i="8"/>
  <c r="S161" i="48"/>
  <c r="M161" i="48"/>
  <c r="J144" i="11"/>
  <c r="I144" i="11"/>
  <c r="M144" i="11"/>
  <c r="H144" i="11"/>
  <c r="L144" i="11"/>
  <c r="K144" i="11"/>
  <c r="K146" i="40"/>
  <c r="Q146" i="40"/>
  <c r="T146" i="40"/>
  <c r="N146" i="40"/>
  <c r="M148" i="40"/>
  <c r="S148" i="40"/>
  <c r="R146" i="40"/>
  <c r="L146" i="40"/>
  <c r="P146" i="40"/>
  <c r="V146" i="40"/>
  <c r="O146" i="40"/>
  <c r="U146" i="40"/>
  <c r="N146" i="41"/>
  <c r="T146" i="41"/>
  <c r="P147" i="41"/>
  <c r="V147" i="41"/>
  <c r="U146" i="41"/>
  <c r="O146" i="41"/>
  <c r="S147" i="41"/>
  <c r="M147" i="41"/>
  <c r="K147" i="41"/>
  <c r="Q147" i="41"/>
  <c r="R147" i="41"/>
  <c r="L147" i="41"/>
  <c r="Q146" i="28"/>
  <c r="K146" i="28"/>
  <c r="M147" i="28"/>
  <c r="S147" i="28"/>
  <c r="R147" i="28"/>
  <c r="L147" i="28"/>
  <c r="O146" i="28"/>
  <c r="U146" i="28"/>
  <c r="P146" i="28"/>
  <c r="V146" i="28"/>
  <c r="N146" i="28"/>
  <c r="T146" i="28"/>
  <c r="T149" i="48" l="1"/>
  <c r="N149" i="48"/>
  <c r="Q149" i="47"/>
  <c r="K149" i="47"/>
  <c r="V149" i="48"/>
  <c r="P149" i="48"/>
  <c r="O149" i="48"/>
  <c r="U149" i="48"/>
  <c r="R149" i="48"/>
  <c r="L149" i="48"/>
  <c r="L149" i="47"/>
  <c r="R149" i="47"/>
  <c r="O149" i="47"/>
  <c r="U149" i="47"/>
  <c r="Q149" i="48"/>
  <c r="K149" i="48"/>
  <c r="T149" i="47"/>
  <c r="N149" i="47"/>
  <c r="P149" i="47"/>
  <c r="V149" i="47"/>
  <c r="S149" i="47"/>
  <c r="M149" i="47"/>
  <c r="U148" i="9"/>
  <c r="O148" i="9"/>
  <c r="P148" i="9"/>
  <c r="V148" i="9"/>
  <c r="Q148" i="9"/>
  <c r="K148" i="9"/>
  <c r="R148" i="9"/>
  <c r="L148" i="9"/>
  <c r="T148" i="9"/>
  <c r="N148" i="9"/>
  <c r="M149" i="9"/>
  <c r="S149" i="9"/>
  <c r="U148" i="8"/>
  <c r="O148" i="8"/>
  <c r="L148" i="8"/>
  <c r="R148" i="8"/>
  <c r="K148" i="8"/>
  <c r="Q148" i="8"/>
  <c r="T148" i="8"/>
  <c r="N148" i="8"/>
  <c r="V148" i="8"/>
  <c r="P148" i="8"/>
  <c r="M149" i="8"/>
  <c r="S149" i="8"/>
  <c r="M162" i="48"/>
  <c r="S162" i="48"/>
  <c r="U147" i="40"/>
  <c r="O147" i="40"/>
  <c r="S149" i="40"/>
  <c r="M149" i="40"/>
  <c r="T147" i="40"/>
  <c r="N147" i="40"/>
  <c r="L147" i="40"/>
  <c r="R147" i="40"/>
  <c r="P147" i="40"/>
  <c r="V147" i="40"/>
  <c r="Q147" i="40"/>
  <c r="K147" i="40"/>
  <c r="L148" i="41"/>
  <c r="R148" i="41"/>
  <c r="M148" i="41"/>
  <c r="S148" i="41"/>
  <c r="V148" i="41"/>
  <c r="P148" i="41"/>
  <c r="O147" i="41"/>
  <c r="U147" i="41"/>
  <c r="Q148" i="41"/>
  <c r="K148" i="41"/>
  <c r="T147" i="41"/>
  <c r="N147" i="41"/>
  <c r="T147" i="28"/>
  <c r="N147" i="28"/>
  <c r="U147" i="28"/>
  <c r="O147" i="28"/>
  <c r="M148" i="28"/>
  <c r="S148" i="28"/>
  <c r="V147" i="28"/>
  <c r="P147" i="28"/>
  <c r="R148" i="28"/>
  <c r="L148" i="28"/>
  <c r="Q147" i="28"/>
  <c r="K147" i="28"/>
  <c r="Q150" i="48" l="1"/>
  <c r="K150" i="48"/>
  <c r="U150" i="48"/>
  <c r="O150" i="48"/>
  <c r="S150" i="47"/>
  <c r="M150" i="47"/>
  <c r="P150" i="48"/>
  <c r="V150" i="48"/>
  <c r="O150" i="47"/>
  <c r="U150" i="47"/>
  <c r="K150" i="47"/>
  <c r="Q150" i="47"/>
  <c r="V150" i="47"/>
  <c r="P150" i="47"/>
  <c r="L150" i="47"/>
  <c r="R150" i="47"/>
  <c r="T150" i="47"/>
  <c r="N150" i="47"/>
  <c r="R150" i="48"/>
  <c r="L150" i="48"/>
  <c r="N150" i="48"/>
  <c r="T150" i="48"/>
  <c r="K149" i="9"/>
  <c r="Q149" i="9"/>
  <c r="S150" i="9"/>
  <c r="M150" i="9"/>
  <c r="T149" i="9"/>
  <c r="N149" i="9"/>
  <c r="V149" i="9"/>
  <c r="P149" i="9"/>
  <c r="U149" i="9"/>
  <c r="O149" i="9"/>
  <c r="R149" i="9"/>
  <c r="L149" i="9"/>
  <c r="N149" i="8"/>
  <c r="T149" i="8"/>
  <c r="K149" i="8"/>
  <c r="Q149" i="8"/>
  <c r="M150" i="8"/>
  <c r="S150" i="8"/>
  <c r="R149" i="8"/>
  <c r="L149" i="8"/>
  <c r="P149" i="8"/>
  <c r="V149" i="8"/>
  <c r="O149" i="8"/>
  <c r="U149" i="8"/>
  <c r="M163" i="48"/>
  <c r="S163" i="48"/>
  <c r="N148" i="40"/>
  <c r="T148" i="40"/>
  <c r="V148" i="40"/>
  <c r="P148" i="40"/>
  <c r="S150" i="40"/>
  <c r="M150" i="40"/>
  <c r="K148" i="40"/>
  <c r="Q148" i="40"/>
  <c r="R148" i="40"/>
  <c r="L148" i="40"/>
  <c r="O148" i="40"/>
  <c r="U148" i="40"/>
  <c r="Q149" i="41"/>
  <c r="K149" i="41"/>
  <c r="M149" i="41"/>
  <c r="S149" i="41"/>
  <c r="U148" i="41"/>
  <c r="O148" i="41"/>
  <c r="P149" i="41"/>
  <c r="V149" i="41"/>
  <c r="T148" i="41"/>
  <c r="N148" i="41"/>
  <c r="L149" i="41"/>
  <c r="R149" i="41"/>
  <c r="N148" i="28"/>
  <c r="T148" i="28"/>
  <c r="R149" i="28"/>
  <c r="L149" i="28"/>
  <c r="M149" i="28"/>
  <c r="S149" i="28"/>
  <c r="K148" i="28"/>
  <c r="Q148" i="28"/>
  <c r="V148" i="28"/>
  <c r="P148" i="28"/>
  <c r="U148" i="28"/>
  <c r="O148" i="28"/>
  <c r="L151" i="47" l="1"/>
  <c r="R151" i="47"/>
  <c r="V151" i="48"/>
  <c r="P151" i="48"/>
  <c r="P151" i="47"/>
  <c r="V151" i="47"/>
  <c r="M151" i="47"/>
  <c r="S151" i="47"/>
  <c r="N151" i="48"/>
  <c r="T151" i="48"/>
  <c r="R151" i="48"/>
  <c r="L151" i="48"/>
  <c r="U151" i="48"/>
  <c r="O151" i="48"/>
  <c r="Q151" i="47"/>
  <c r="K151" i="47"/>
  <c r="T151" i="47"/>
  <c r="N151" i="47"/>
  <c r="Q151" i="48"/>
  <c r="K151" i="48"/>
  <c r="O151" i="47"/>
  <c r="U151" i="47"/>
  <c r="L150" i="9"/>
  <c r="R150" i="9"/>
  <c r="T150" i="9"/>
  <c r="N150" i="9"/>
  <c r="O150" i="9"/>
  <c r="U150" i="9"/>
  <c r="S151" i="9"/>
  <c r="M151" i="9"/>
  <c r="V150" i="9"/>
  <c r="P150" i="9"/>
  <c r="K150" i="9"/>
  <c r="Q150" i="9"/>
  <c r="L150" i="8"/>
  <c r="R150" i="8"/>
  <c r="M151" i="8"/>
  <c r="S151" i="8"/>
  <c r="U150" i="8"/>
  <c r="O150" i="8"/>
  <c r="K150" i="8"/>
  <c r="Q150" i="8"/>
  <c r="P150" i="8"/>
  <c r="V150" i="8"/>
  <c r="N150" i="8"/>
  <c r="T150" i="8"/>
  <c r="S164" i="48"/>
  <c r="M164" i="48"/>
  <c r="K149" i="40"/>
  <c r="Q149" i="40"/>
  <c r="M151" i="40"/>
  <c r="S151" i="40"/>
  <c r="O149" i="40"/>
  <c r="U149" i="40"/>
  <c r="P149" i="40"/>
  <c r="V149" i="40"/>
  <c r="R149" i="40"/>
  <c r="L149" i="40"/>
  <c r="N149" i="40"/>
  <c r="T149" i="40"/>
  <c r="R150" i="41"/>
  <c r="L150" i="41"/>
  <c r="P150" i="41"/>
  <c r="V150" i="41"/>
  <c r="M150" i="41"/>
  <c r="S150" i="41"/>
  <c r="T149" i="41"/>
  <c r="N149" i="41"/>
  <c r="U149" i="41"/>
  <c r="O149" i="41"/>
  <c r="Q150" i="41"/>
  <c r="K150" i="41"/>
  <c r="U149" i="28"/>
  <c r="O149" i="28"/>
  <c r="V149" i="28"/>
  <c r="P149" i="28"/>
  <c r="R150" i="28"/>
  <c r="L150" i="28"/>
  <c r="Q149" i="28"/>
  <c r="K149" i="28"/>
  <c r="M150" i="28"/>
  <c r="S150" i="28"/>
  <c r="N149" i="28"/>
  <c r="T149" i="28"/>
  <c r="K152" i="47" l="1"/>
  <c r="Q152" i="47"/>
  <c r="S152" i="47"/>
  <c r="M152" i="47"/>
  <c r="O152" i="48"/>
  <c r="U152" i="48"/>
  <c r="O152" i="47"/>
  <c r="U152" i="47"/>
  <c r="V152" i="47"/>
  <c r="P152" i="47"/>
  <c r="K152" i="48"/>
  <c r="Q152" i="48"/>
  <c r="L152" i="48"/>
  <c r="R152" i="48"/>
  <c r="V152" i="48"/>
  <c r="P152" i="48"/>
  <c r="T152" i="47"/>
  <c r="N152" i="47"/>
  <c r="N152" i="48"/>
  <c r="T152" i="48"/>
  <c r="R152" i="47"/>
  <c r="L152" i="47"/>
  <c r="M152" i="9"/>
  <c r="S152" i="9"/>
  <c r="K151" i="9"/>
  <c r="Q151" i="9"/>
  <c r="O151" i="9"/>
  <c r="U151" i="9"/>
  <c r="V151" i="9"/>
  <c r="P151" i="9"/>
  <c r="T151" i="9"/>
  <c r="N151" i="9"/>
  <c r="R151" i="9"/>
  <c r="L151" i="9"/>
  <c r="Q151" i="8"/>
  <c r="K151" i="8"/>
  <c r="P151" i="8"/>
  <c r="V151" i="8"/>
  <c r="R151" i="8"/>
  <c r="L151" i="8"/>
  <c r="O151" i="8"/>
  <c r="U151" i="8"/>
  <c r="T151" i="8"/>
  <c r="N151" i="8"/>
  <c r="S152" i="8"/>
  <c r="M152" i="8"/>
  <c r="M165" i="48"/>
  <c r="S165" i="48"/>
  <c r="P150" i="40"/>
  <c r="V150" i="40"/>
  <c r="U150" i="40"/>
  <c r="O150" i="40"/>
  <c r="T150" i="40"/>
  <c r="N150" i="40"/>
  <c r="S152" i="40"/>
  <c r="M152" i="40"/>
  <c r="L150" i="40"/>
  <c r="R150" i="40"/>
  <c r="K150" i="40"/>
  <c r="Q150" i="40"/>
  <c r="V151" i="41"/>
  <c r="P151" i="41"/>
  <c r="S151" i="41"/>
  <c r="M151" i="41"/>
  <c r="O150" i="41"/>
  <c r="U150" i="41"/>
  <c r="L151" i="41"/>
  <c r="R151" i="41"/>
  <c r="Q151" i="41"/>
  <c r="K151" i="41"/>
  <c r="T150" i="41"/>
  <c r="N150" i="41"/>
  <c r="Q150" i="28"/>
  <c r="K150" i="28"/>
  <c r="V150" i="28"/>
  <c r="P150" i="28"/>
  <c r="N150" i="28"/>
  <c r="T150" i="28"/>
  <c r="M151" i="28"/>
  <c r="S151" i="28"/>
  <c r="R151" i="28"/>
  <c r="L151" i="28"/>
  <c r="U150" i="28"/>
  <c r="O150" i="28"/>
  <c r="P153" i="48" l="1"/>
  <c r="V153" i="48"/>
  <c r="U153" i="47"/>
  <c r="O153" i="47"/>
  <c r="R153" i="47"/>
  <c r="L153" i="47"/>
  <c r="R153" i="48"/>
  <c r="L153" i="48"/>
  <c r="O153" i="48"/>
  <c r="U153" i="48"/>
  <c r="S153" i="47"/>
  <c r="M153" i="47"/>
  <c r="T153" i="48"/>
  <c r="N153" i="48"/>
  <c r="Q153" i="48"/>
  <c r="K153" i="48"/>
  <c r="T153" i="47"/>
  <c r="N153" i="47"/>
  <c r="P153" i="47"/>
  <c r="V153" i="47"/>
  <c r="Q153" i="47"/>
  <c r="K153" i="47"/>
  <c r="V152" i="9"/>
  <c r="P152" i="9"/>
  <c r="L152" i="9"/>
  <c r="R152" i="9"/>
  <c r="O152" i="9"/>
  <c r="U152" i="9"/>
  <c r="K152" i="9"/>
  <c r="Q152" i="9"/>
  <c r="T152" i="9"/>
  <c r="N152" i="9"/>
  <c r="S153" i="9"/>
  <c r="M153" i="9"/>
  <c r="O152" i="8"/>
  <c r="U152" i="8"/>
  <c r="L152" i="8"/>
  <c r="R152" i="8"/>
  <c r="S153" i="8"/>
  <c r="M153" i="8"/>
  <c r="P152" i="8"/>
  <c r="V152" i="8"/>
  <c r="T152" i="8"/>
  <c r="N152" i="8"/>
  <c r="Q152" i="8"/>
  <c r="K152" i="8"/>
  <c r="M166" i="48"/>
  <c r="S166" i="48"/>
  <c r="S153" i="40"/>
  <c r="M153" i="40"/>
  <c r="N151" i="40"/>
  <c r="T151" i="40"/>
  <c r="Q151" i="40"/>
  <c r="K151" i="40"/>
  <c r="U151" i="40"/>
  <c r="O151" i="40"/>
  <c r="L151" i="40"/>
  <c r="R151" i="40"/>
  <c r="V151" i="40"/>
  <c r="P151" i="40"/>
  <c r="Q152" i="41"/>
  <c r="K152" i="41"/>
  <c r="P152" i="41"/>
  <c r="V152" i="41"/>
  <c r="U151" i="41"/>
  <c r="O151" i="41"/>
  <c r="R152" i="41"/>
  <c r="L152" i="41"/>
  <c r="N151" i="41"/>
  <c r="T151" i="41"/>
  <c r="M152" i="41"/>
  <c r="S152" i="41"/>
  <c r="N151" i="28"/>
  <c r="T151" i="28"/>
  <c r="R152" i="28"/>
  <c r="L152" i="28"/>
  <c r="V151" i="28"/>
  <c r="P151" i="28"/>
  <c r="M152" i="28"/>
  <c r="S152" i="28"/>
  <c r="U151" i="28"/>
  <c r="O151" i="28"/>
  <c r="Q151" i="28"/>
  <c r="K151" i="28"/>
  <c r="Q154" i="48" l="1"/>
  <c r="K154" i="48"/>
  <c r="L154" i="48"/>
  <c r="R154" i="48"/>
  <c r="K154" i="47"/>
  <c r="Q154" i="47"/>
  <c r="T154" i="48"/>
  <c r="N154" i="48"/>
  <c r="L154" i="47"/>
  <c r="R154" i="47"/>
  <c r="M154" i="47"/>
  <c r="S154" i="47"/>
  <c r="U154" i="47"/>
  <c r="O154" i="47"/>
  <c r="V154" i="47"/>
  <c r="P154" i="47"/>
  <c r="T154" i="47"/>
  <c r="N154" i="47"/>
  <c r="U154" i="48"/>
  <c r="O154" i="48"/>
  <c r="V154" i="48"/>
  <c r="P154" i="48"/>
  <c r="K153" i="9"/>
  <c r="Q153" i="9"/>
  <c r="S154" i="9"/>
  <c r="M154" i="9"/>
  <c r="O153" i="9"/>
  <c r="U153" i="9"/>
  <c r="N153" i="9"/>
  <c r="T153" i="9"/>
  <c r="L153" i="9"/>
  <c r="R153" i="9"/>
  <c r="P153" i="9"/>
  <c r="V153" i="9"/>
  <c r="P153" i="8"/>
  <c r="V153" i="8"/>
  <c r="S154" i="8"/>
  <c r="M154" i="8"/>
  <c r="Q153" i="8"/>
  <c r="K153" i="8"/>
  <c r="L153" i="8"/>
  <c r="R153" i="8"/>
  <c r="N153" i="8"/>
  <c r="T153" i="8"/>
  <c r="O153" i="8"/>
  <c r="U153" i="8"/>
  <c r="M167" i="48"/>
  <c r="S167" i="48"/>
  <c r="Q152" i="40"/>
  <c r="K152" i="40"/>
  <c r="V152" i="40"/>
  <c r="P152" i="40"/>
  <c r="O152" i="40"/>
  <c r="U152" i="40"/>
  <c r="N152" i="40"/>
  <c r="T152" i="40"/>
  <c r="M154" i="40"/>
  <c r="S154" i="40"/>
  <c r="R152" i="40"/>
  <c r="L152" i="40"/>
  <c r="P153" i="41"/>
  <c r="V153" i="41"/>
  <c r="O152" i="41"/>
  <c r="U152" i="41"/>
  <c r="Q153" i="41"/>
  <c r="K153" i="41"/>
  <c r="S153" i="41"/>
  <c r="M153" i="41"/>
  <c r="T152" i="41"/>
  <c r="N152" i="41"/>
  <c r="L153" i="41"/>
  <c r="R153" i="41"/>
  <c r="R153" i="28"/>
  <c r="L153" i="28"/>
  <c r="N152" i="28"/>
  <c r="T152" i="28"/>
  <c r="M153" i="28"/>
  <c r="S153" i="28"/>
  <c r="U152" i="28"/>
  <c r="O152" i="28"/>
  <c r="V152" i="28"/>
  <c r="P152" i="28"/>
  <c r="Q152" i="28"/>
  <c r="K152" i="28"/>
  <c r="V155" i="48" l="1"/>
  <c r="P155" i="48"/>
  <c r="O155" i="47"/>
  <c r="U155" i="47"/>
  <c r="N155" i="48"/>
  <c r="T155" i="48"/>
  <c r="K155" i="47"/>
  <c r="Q155" i="47"/>
  <c r="P155" i="47"/>
  <c r="V155" i="47"/>
  <c r="U155" i="48"/>
  <c r="O155" i="48"/>
  <c r="L155" i="48"/>
  <c r="R155" i="48"/>
  <c r="T155" i="47"/>
  <c r="N155" i="47"/>
  <c r="K155" i="48"/>
  <c r="Q155" i="48"/>
  <c r="S155" i="47"/>
  <c r="M155" i="47"/>
  <c r="R155" i="47"/>
  <c r="L155" i="47"/>
  <c r="T154" i="9"/>
  <c r="N154" i="9"/>
  <c r="U154" i="9"/>
  <c r="O154" i="9"/>
  <c r="P154" i="9"/>
  <c r="V154" i="9"/>
  <c r="S155" i="9"/>
  <c r="M155" i="9"/>
  <c r="L154" i="9"/>
  <c r="R154" i="9"/>
  <c r="Q154" i="9"/>
  <c r="K154" i="9"/>
  <c r="L154" i="8"/>
  <c r="R154" i="8"/>
  <c r="K154" i="8"/>
  <c r="Q154" i="8"/>
  <c r="M155" i="8"/>
  <c r="S155" i="8"/>
  <c r="U154" i="8"/>
  <c r="O154" i="8"/>
  <c r="T154" i="8"/>
  <c r="N154" i="8"/>
  <c r="V154" i="8"/>
  <c r="P154" i="8"/>
  <c r="M168" i="48"/>
  <c r="S168" i="48"/>
  <c r="P153" i="40"/>
  <c r="V153" i="40"/>
  <c r="T153" i="40"/>
  <c r="N153" i="40"/>
  <c r="K153" i="40"/>
  <c r="Q153" i="40"/>
  <c r="S155" i="40"/>
  <c r="M155" i="40"/>
  <c r="L153" i="40"/>
  <c r="R153" i="40"/>
  <c r="O153" i="40"/>
  <c r="U153" i="40"/>
  <c r="R154" i="41"/>
  <c r="L154" i="41"/>
  <c r="M154" i="41"/>
  <c r="S154" i="41"/>
  <c r="U153" i="41"/>
  <c r="O153" i="41"/>
  <c r="T153" i="41"/>
  <c r="N153" i="41"/>
  <c r="K154" i="41"/>
  <c r="Q154" i="41"/>
  <c r="P154" i="41"/>
  <c r="V154" i="41"/>
  <c r="P153" i="28"/>
  <c r="V153" i="28"/>
  <c r="R154" i="28"/>
  <c r="L154" i="28"/>
  <c r="Q153" i="28"/>
  <c r="K153" i="28"/>
  <c r="O153" i="28"/>
  <c r="U153" i="28"/>
  <c r="M154" i="28"/>
  <c r="S154" i="28"/>
  <c r="N153" i="28"/>
  <c r="T153" i="28"/>
  <c r="K156" i="47" l="1"/>
  <c r="Q156" i="47"/>
  <c r="R156" i="47"/>
  <c r="L156" i="47"/>
  <c r="S156" i="47"/>
  <c r="M156" i="47"/>
  <c r="L156" i="48"/>
  <c r="R156" i="48"/>
  <c r="T156" i="48"/>
  <c r="N156" i="48"/>
  <c r="U156" i="48"/>
  <c r="O156" i="48"/>
  <c r="U156" i="47"/>
  <c r="O156" i="47"/>
  <c r="K156" i="48"/>
  <c r="Q156" i="48"/>
  <c r="V156" i="48"/>
  <c r="P156" i="48"/>
  <c r="N156" i="47"/>
  <c r="T156" i="47"/>
  <c r="V156" i="47"/>
  <c r="P156" i="47"/>
  <c r="S156" i="9"/>
  <c r="M156" i="9"/>
  <c r="Q155" i="9"/>
  <c r="K155" i="9"/>
  <c r="P155" i="9"/>
  <c r="V155" i="9"/>
  <c r="O155" i="9"/>
  <c r="U155" i="9"/>
  <c r="R155" i="9"/>
  <c r="L155" i="9"/>
  <c r="T155" i="9"/>
  <c r="N155" i="9"/>
  <c r="U155" i="8"/>
  <c r="O155" i="8"/>
  <c r="M156" i="8"/>
  <c r="S156" i="8"/>
  <c r="K155" i="8"/>
  <c r="Q155" i="8"/>
  <c r="P155" i="8"/>
  <c r="V155" i="8"/>
  <c r="T155" i="8"/>
  <c r="N155" i="8"/>
  <c r="L155" i="8"/>
  <c r="R155" i="8"/>
  <c r="S169" i="48"/>
  <c r="M169" i="48"/>
  <c r="L154" i="40"/>
  <c r="R154" i="40"/>
  <c r="N154" i="40"/>
  <c r="T154" i="40"/>
  <c r="Q154" i="40"/>
  <c r="K154" i="40"/>
  <c r="S156" i="40"/>
  <c r="M156" i="40"/>
  <c r="V154" i="40"/>
  <c r="P154" i="40"/>
  <c r="U154" i="40"/>
  <c r="O154" i="40"/>
  <c r="M155" i="41"/>
  <c r="S155" i="41"/>
  <c r="P155" i="41"/>
  <c r="V155" i="41"/>
  <c r="N154" i="41"/>
  <c r="T154" i="41"/>
  <c r="U154" i="41"/>
  <c r="O154" i="41"/>
  <c r="L155" i="41"/>
  <c r="R155" i="41"/>
  <c r="Q155" i="41"/>
  <c r="K155" i="41"/>
  <c r="R155" i="28"/>
  <c r="L155" i="28"/>
  <c r="T154" i="28"/>
  <c r="N154" i="28"/>
  <c r="U154" i="28"/>
  <c r="O154" i="28"/>
  <c r="Q154" i="28"/>
  <c r="K154" i="28"/>
  <c r="M155" i="28"/>
  <c r="S155" i="28"/>
  <c r="V154" i="28"/>
  <c r="P154" i="28"/>
  <c r="K157" i="48" l="1"/>
  <c r="Q157" i="48"/>
  <c r="M157" i="47"/>
  <c r="S157" i="47"/>
  <c r="V157" i="47"/>
  <c r="P157" i="47"/>
  <c r="O157" i="48"/>
  <c r="U157" i="48"/>
  <c r="L157" i="48"/>
  <c r="R157" i="48"/>
  <c r="T157" i="47"/>
  <c r="N157" i="47"/>
  <c r="L157" i="47"/>
  <c r="R157" i="47"/>
  <c r="O157" i="47"/>
  <c r="U157" i="47"/>
  <c r="V157" i="48"/>
  <c r="P157" i="48"/>
  <c r="N157" i="48"/>
  <c r="T157" i="48"/>
  <c r="Q157" i="47"/>
  <c r="K157" i="47"/>
  <c r="U156" i="9"/>
  <c r="O156" i="9"/>
  <c r="P156" i="9"/>
  <c r="V156" i="9"/>
  <c r="K156" i="9"/>
  <c r="Q156" i="9"/>
  <c r="L156" i="9"/>
  <c r="R156" i="9"/>
  <c r="N156" i="9"/>
  <c r="T156" i="9"/>
  <c r="S157" i="9"/>
  <c r="M157" i="9"/>
  <c r="P156" i="8"/>
  <c r="V156" i="8"/>
  <c r="K156" i="8"/>
  <c r="Q156" i="8"/>
  <c r="L156" i="8"/>
  <c r="R156" i="8"/>
  <c r="M157" i="8"/>
  <c r="S157" i="8"/>
  <c r="T156" i="8"/>
  <c r="N156" i="8"/>
  <c r="O156" i="8"/>
  <c r="U156" i="8"/>
  <c r="M170" i="48"/>
  <c r="S170" i="48"/>
  <c r="K155" i="40"/>
  <c r="Q155" i="40"/>
  <c r="U155" i="40"/>
  <c r="O155" i="40"/>
  <c r="M157" i="40"/>
  <c r="S157" i="40"/>
  <c r="T155" i="40"/>
  <c r="N155" i="40"/>
  <c r="P155" i="40"/>
  <c r="V155" i="40"/>
  <c r="R155" i="40"/>
  <c r="L155" i="40"/>
  <c r="P156" i="41"/>
  <c r="V156" i="41"/>
  <c r="O155" i="41"/>
  <c r="U155" i="41"/>
  <c r="Q156" i="41"/>
  <c r="K156" i="41"/>
  <c r="L156" i="41"/>
  <c r="R156" i="41"/>
  <c r="T155" i="41"/>
  <c r="N155" i="41"/>
  <c r="S156" i="41"/>
  <c r="M156" i="41"/>
  <c r="M156" i="28"/>
  <c r="S156" i="28"/>
  <c r="V155" i="28"/>
  <c r="P155" i="28"/>
  <c r="R156" i="28"/>
  <c r="L156" i="28"/>
  <c r="U155" i="28"/>
  <c r="O155" i="28"/>
  <c r="Q155" i="28"/>
  <c r="K155" i="28"/>
  <c r="N155" i="28"/>
  <c r="T155" i="28"/>
  <c r="U158" i="47" l="1"/>
  <c r="O158" i="47"/>
  <c r="O158" i="48"/>
  <c r="U158" i="48"/>
  <c r="V158" i="47"/>
  <c r="P158" i="47"/>
  <c r="L158" i="47"/>
  <c r="R158" i="47"/>
  <c r="N158" i="47"/>
  <c r="T158" i="47"/>
  <c r="T158" i="48"/>
  <c r="N158" i="48"/>
  <c r="M158" i="47"/>
  <c r="S158" i="47"/>
  <c r="V158" i="48"/>
  <c r="P158" i="48"/>
  <c r="Q158" i="47"/>
  <c r="K158" i="47"/>
  <c r="R158" i="48"/>
  <c r="L158" i="48"/>
  <c r="Q158" i="48"/>
  <c r="K158" i="48"/>
  <c r="L157" i="9"/>
  <c r="R157" i="9"/>
  <c r="S158" i="9"/>
  <c r="M158" i="9"/>
  <c r="K157" i="9"/>
  <c r="Q157" i="9"/>
  <c r="P157" i="9"/>
  <c r="V157" i="9"/>
  <c r="T157" i="9"/>
  <c r="N157" i="9"/>
  <c r="U157" i="9"/>
  <c r="O157" i="9"/>
  <c r="S158" i="8"/>
  <c r="M158" i="8"/>
  <c r="R157" i="8"/>
  <c r="L157" i="8"/>
  <c r="O157" i="8"/>
  <c r="U157" i="8"/>
  <c r="K157" i="8"/>
  <c r="Q157" i="8"/>
  <c r="N157" i="8"/>
  <c r="T157" i="8"/>
  <c r="P157" i="8"/>
  <c r="V157" i="8"/>
  <c r="M171" i="48"/>
  <c r="S171" i="48"/>
  <c r="T156" i="40"/>
  <c r="N156" i="40"/>
  <c r="R156" i="40"/>
  <c r="L156" i="40"/>
  <c r="M158" i="40"/>
  <c r="S158" i="40"/>
  <c r="O156" i="40"/>
  <c r="U156" i="40"/>
  <c r="P156" i="40"/>
  <c r="V156" i="40"/>
  <c r="K156" i="40"/>
  <c r="Q156" i="40"/>
  <c r="L157" i="41"/>
  <c r="R157" i="41"/>
  <c r="U156" i="41"/>
  <c r="O156" i="41"/>
  <c r="T156" i="41"/>
  <c r="N156" i="41"/>
  <c r="K157" i="41"/>
  <c r="Q157" i="41"/>
  <c r="S157" i="41"/>
  <c r="M157" i="41"/>
  <c r="P157" i="41"/>
  <c r="V157" i="41"/>
  <c r="M157" i="28"/>
  <c r="S157" i="28"/>
  <c r="Q156" i="28"/>
  <c r="K156" i="28"/>
  <c r="L157" i="28"/>
  <c r="R157" i="28"/>
  <c r="U156" i="28"/>
  <c r="O156" i="28"/>
  <c r="P156" i="28"/>
  <c r="V156" i="28"/>
  <c r="N156" i="28"/>
  <c r="T156" i="28"/>
  <c r="R159" i="47" l="1"/>
  <c r="L159" i="47"/>
  <c r="P159" i="48"/>
  <c r="V159" i="48"/>
  <c r="Q159" i="48"/>
  <c r="K159" i="48"/>
  <c r="V159" i="47"/>
  <c r="P159" i="47"/>
  <c r="S159" i="47"/>
  <c r="M159" i="47"/>
  <c r="L159" i="48"/>
  <c r="R159" i="48"/>
  <c r="T159" i="48"/>
  <c r="N159" i="48"/>
  <c r="U159" i="48"/>
  <c r="O159" i="48"/>
  <c r="Q159" i="47"/>
  <c r="K159" i="47"/>
  <c r="U159" i="47"/>
  <c r="O159" i="47"/>
  <c r="T159" i="47"/>
  <c r="N159" i="47"/>
  <c r="P158" i="9"/>
  <c r="V158" i="9"/>
  <c r="U158" i="9"/>
  <c r="O158" i="9"/>
  <c r="K158" i="9"/>
  <c r="Q158" i="9"/>
  <c r="M159" i="9"/>
  <c r="S159" i="9"/>
  <c r="T158" i="9"/>
  <c r="N158" i="9"/>
  <c r="R158" i="9"/>
  <c r="L158" i="9"/>
  <c r="O158" i="8"/>
  <c r="U158" i="8"/>
  <c r="L158" i="8"/>
  <c r="R158" i="8"/>
  <c r="Q158" i="8"/>
  <c r="K158" i="8"/>
  <c r="P158" i="8"/>
  <c r="V158" i="8"/>
  <c r="M159" i="8"/>
  <c r="S159" i="8"/>
  <c r="T158" i="8"/>
  <c r="N158" i="8"/>
  <c r="S172" i="48"/>
  <c r="M172" i="48"/>
  <c r="U157" i="40"/>
  <c r="O157" i="40"/>
  <c r="M159" i="40"/>
  <c r="S159" i="40"/>
  <c r="R157" i="40"/>
  <c r="L157" i="40"/>
  <c r="Q157" i="40"/>
  <c r="K157" i="40"/>
  <c r="T157" i="40"/>
  <c r="N157" i="40"/>
  <c r="P157" i="40"/>
  <c r="V157" i="40"/>
  <c r="K158" i="41"/>
  <c r="Q158" i="41"/>
  <c r="S158" i="41"/>
  <c r="M158" i="41"/>
  <c r="T157" i="41"/>
  <c r="N157" i="41"/>
  <c r="L158" i="41"/>
  <c r="R158" i="41"/>
  <c r="P158" i="41"/>
  <c r="V158" i="41"/>
  <c r="O157" i="41"/>
  <c r="U157" i="41"/>
  <c r="M158" i="28"/>
  <c r="S158" i="28"/>
  <c r="O157" i="28"/>
  <c r="U157" i="28"/>
  <c r="Q157" i="28"/>
  <c r="K157" i="28"/>
  <c r="P157" i="28"/>
  <c r="V157" i="28"/>
  <c r="R158" i="28"/>
  <c r="L158" i="28"/>
  <c r="T157" i="28"/>
  <c r="N157" i="28"/>
  <c r="V160" i="47" l="1"/>
  <c r="P160" i="47"/>
  <c r="N160" i="47"/>
  <c r="T160" i="47"/>
  <c r="N160" i="48"/>
  <c r="T160" i="48"/>
  <c r="Q160" i="48"/>
  <c r="K160" i="48"/>
  <c r="U160" i="47"/>
  <c r="O160" i="47"/>
  <c r="R160" i="48"/>
  <c r="L160" i="48"/>
  <c r="P160" i="48"/>
  <c r="V160" i="48"/>
  <c r="K160" i="47"/>
  <c r="Q160" i="47"/>
  <c r="S160" i="47"/>
  <c r="M160" i="47"/>
  <c r="L160" i="47"/>
  <c r="R160" i="47"/>
  <c r="U160" i="48"/>
  <c r="O160" i="48"/>
  <c r="L159" i="9"/>
  <c r="R159" i="9"/>
  <c r="O159" i="9"/>
  <c r="U159" i="9"/>
  <c r="M160" i="9"/>
  <c r="S160" i="9"/>
  <c r="T159" i="9"/>
  <c r="N159" i="9"/>
  <c r="Q159" i="9"/>
  <c r="K159" i="9"/>
  <c r="P159" i="9"/>
  <c r="V159" i="9"/>
  <c r="P159" i="8"/>
  <c r="V159" i="8"/>
  <c r="K159" i="8"/>
  <c r="Q159" i="8"/>
  <c r="N159" i="8"/>
  <c r="T159" i="8"/>
  <c r="L159" i="8"/>
  <c r="R159" i="8"/>
  <c r="S160" i="8"/>
  <c r="M160" i="8"/>
  <c r="O159" i="8"/>
  <c r="U159" i="8"/>
  <c r="M173" i="48"/>
  <c r="S173" i="48"/>
  <c r="N158" i="40"/>
  <c r="T158" i="40"/>
  <c r="L158" i="40"/>
  <c r="R158" i="40"/>
  <c r="S160" i="40"/>
  <c r="M160" i="40"/>
  <c r="P158" i="40"/>
  <c r="V158" i="40"/>
  <c r="Q158" i="40"/>
  <c r="K158" i="40"/>
  <c r="U158" i="40"/>
  <c r="O158" i="40"/>
  <c r="S159" i="41"/>
  <c r="M159" i="41"/>
  <c r="O158" i="41"/>
  <c r="U158" i="41"/>
  <c r="L159" i="41"/>
  <c r="R159" i="41"/>
  <c r="T158" i="41"/>
  <c r="N158" i="41"/>
  <c r="P159" i="41"/>
  <c r="V159" i="41"/>
  <c r="Q159" i="41"/>
  <c r="K159" i="41"/>
  <c r="M159" i="28"/>
  <c r="S159" i="28"/>
  <c r="N158" i="28"/>
  <c r="T158" i="28"/>
  <c r="P158" i="28"/>
  <c r="V158" i="28"/>
  <c r="U158" i="28"/>
  <c r="O158" i="28"/>
  <c r="L159" i="28"/>
  <c r="R159" i="28"/>
  <c r="K158" i="28"/>
  <c r="Q158" i="28"/>
  <c r="Q161" i="47" l="1"/>
  <c r="K161" i="47"/>
  <c r="U161" i="48"/>
  <c r="O161" i="48"/>
  <c r="Q161" i="48"/>
  <c r="K161" i="48"/>
  <c r="P161" i="48"/>
  <c r="V161" i="48"/>
  <c r="N161" i="48"/>
  <c r="T161" i="48"/>
  <c r="R161" i="48"/>
  <c r="L161" i="48"/>
  <c r="L161" i="47"/>
  <c r="R161" i="47"/>
  <c r="T161" i="47"/>
  <c r="N161" i="47"/>
  <c r="S161" i="47"/>
  <c r="M161" i="47"/>
  <c r="O161" i="47"/>
  <c r="U161" i="47"/>
  <c r="V161" i="47"/>
  <c r="P161" i="47"/>
  <c r="M161" i="9"/>
  <c r="S161" i="9"/>
  <c r="P160" i="9"/>
  <c r="V160" i="9"/>
  <c r="O160" i="9"/>
  <c r="U160" i="9"/>
  <c r="Q160" i="9"/>
  <c r="K160" i="9"/>
  <c r="R160" i="9"/>
  <c r="L160" i="9"/>
  <c r="N160" i="9"/>
  <c r="T160" i="9"/>
  <c r="R160" i="8"/>
  <c r="L160" i="8"/>
  <c r="N160" i="8"/>
  <c r="T160" i="8"/>
  <c r="O160" i="8"/>
  <c r="U160" i="8"/>
  <c r="K160" i="8"/>
  <c r="Q160" i="8"/>
  <c r="M161" i="8"/>
  <c r="S161" i="8"/>
  <c r="V160" i="8"/>
  <c r="P160" i="8"/>
  <c r="M174" i="48"/>
  <c r="S174" i="48"/>
  <c r="S161" i="40"/>
  <c r="M161" i="40"/>
  <c r="O159" i="40"/>
  <c r="U159" i="40"/>
  <c r="Q159" i="40"/>
  <c r="K159" i="40"/>
  <c r="R159" i="40"/>
  <c r="L159" i="40"/>
  <c r="V159" i="40"/>
  <c r="P159" i="40"/>
  <c r="N159" i="40"/>
  <c r="T159" i="40"/>
  <c r="N159" i="41"/>
  <c r="T159" i="41"/>
  <c r="O159" i="41"/>
  <c r="U159" i="41"/>
  <c r="P160" i="41"/>
  <c r="V160" i="41"/>
  <c r="M160" i="41"/>
  <c r="S160" i="41"/>
  <c r="K160" i="41"/>
  <c r="Q160" i="41"/>
  <c r="L160" i="41"/>
  <c r="R160" i="41"/>
  <c r="N159" i="28"/>
  <c r="T159" i="28"/>
  <c r="Q159" i="28"/>
  <c r="K159" i="28"/>
  <c r="R160" i="28"/>
  <c r="L160" i="28"/>
  <c r="V159" i="28"/>
  <c r="P159" i="28"/>
  <c r="M160" i="28"/>
  <c r="S160" i="28"/>
  <c r="U159" i="28"/>
  <c r="O159" i="28"/>
  <c r="P162" i="48" l="1"/>
  <c r="V162" i="48"/>
  <c r="V162" i="47"/>
  <c r="P162" i="47"/>
  <c r="K162" i="48"/>
  <c r="Q162" i="48"/>
  <c r="R162" i="47"/>
  <c r="L162" i="47"/>
  <c r="L162" i="48"/>
  <c r="R162" i="48"/>
  <c r="U162" i="48"/>
  <c r="O162" i="48"/>
  <c r="N162" i="47"/>
  <c r="T162" i="47"/>
  <c r="U162" i="47"/>
  <c r="O162" i="47"/>
  <c r="M162" i="47"/>
  <c r="S162" i="47"/>
  <c r="Q162" i="47"/>
  <c r="K162" i="47"/>
  <c r="N162" i="48"/>
  <c r="T162" i="48"/>
  <c r="K161" i="9"/>
  <c r="Q161" i="9"/>
  <c r="O161" i="9"/>
  <c r="U161" i="9"/>
  <c r="T161" i="9"/>
  <c r="N161" i="9"/>
  <c r="V161" i="9"/>
  <c r="P161" i="9"/>
  <c r="R161" i="9"/>
  <c r="L161" i="9"/>
  <c r="M162" i="9"/>
  <c r="S162" i="9"/>
  <c r="K161" i="8"/>
  <c r="Q161" i="8"/>
  <c r="O161" i="8"/>
  <c r="U161" i="8"/>
  <c r="P161" i="8"/>
  <c r="V161" i="8"/>
  <c r="N161" i="8"/>
  <c r="T161" i="8"/>
  <c r="L161" i="8"/>
  <c r="R161" i="8"/>
  <c r="S162" i="8"/>
  <c r="M162" i="8"/>
  <c r="M175" i="48"/>
  <c r="S175" i="48"/>
  <c r="K160" i="40"/>
  <c r="Q160" i="40"/>
  <c r="O160" i="40"/>
  <c r="U160" i="40"/>
  <c r="M162" i="40"/>
  <c r="S162" i="40"/>
  <c r="P160" i="40"/>
  <c r="V160" i="40"/>
  <c r="R160" i="40"/>
  <c r="L160" i="40"/>
  <c r="T160" i="40"/>
  <c r="N160" i="40"/>
  <c r="R161" i="41"/>
  <c r="L161" i="41"/>
  <c r="O160" i="41"/>
  <c r="U160" i="41"/>
  <c r="K161" i="41"/>
  <c r="Q161" i="41"/>
  <c r="P161" i="41"/>
  <c r="V161" i="41"/>
  <c r="S161" i="41"/>
  <c r="M161" i="41"/>
  <c r="T160" i="41"/>
  <c r="N160" i="41"/>
  <c r="U160" i="28"/>
  <c r="O160" i="28"/>
  <c r="V160" i="28"/>
  <c r="P160" i="28"/>
  <c r="K160" i="28"/>
  <c r="Q160" i="28"/>
  <c r="M161" i="28"/>
  <c r="S161" i="28"/>
  <c r="L161" i="28"/>
  <c r="R161" i="28"/>
  <c r="T160" i="28"/>
  <c r="N160" i="28"/>
  <c r="T163" i="48" l="1"/>
  <c r="N163" i="48"/>
  <c r="O163" i="48"/>
  <c r="U163" i="48"/>
  <c r="N163" i="47"/>
  <c r="T163" i="47"/>
  <c r="Q163" i="48"/>
  <c r="K163" i="48"/>
  <c r="K163" i="47"/>
  <c r="Q163" i="47"/>
  <c r="P163" i="47"/>
  <c r="V163" i="47"/>
  <c r="U163" i="47"/>
  <c r="O163" i="47"/>
  <c r="R163" i="47"/>
  <c r="L163" i="47"/>
  <c r="M163" i="47"/>
  <c r="S163" i="47"/>
  <c r="R163" i="48"/>
  <c r="L163" i="48"/>
  <c r="P163" i="48"/>
  <c r="V163" i="48"/>
  <c r="T162" i="9"/>
  <c r="N162" i="9"/>
  <c r="M163" i="9"/>
  <c r="S163" i="9"/>
  <c r="R162" i="9"/>
  <c r="L162" i="9"/>
  <c r="O162" i="9"/>
  <c r="U162" i="9"/>
  <c r="V162" i="9"/>
  <c r="P162" i="9"/>
  <c r="K162" i="9"/>
  <c r="Q162" i="9"/>
  <c r="T162" i="8"/>
  <c r="N162" i="8"/>
  <c r="P162" i="8"/>
  <c r="V162" i="8"/>
  <c r="M163" i="8"/>
  <c r="S163" i="8"/>
  <c r="O162" i="8"/>
  <c r="U162" i="8"/>
  <c r="L162" i="8"/>
  <c r="R162" i="8"/>
  <c r="K162" i="8"/>
  <c r="Q162" i="8"/>
  <c r="S176" i="48"/>
  <c r="M176" i="48"/>
  <c r="S163" i="40"/>
  <c r="M163" i="40"/>
  <c r="U161" i="40"/>
  <c r="O161" i="40"/>
  <c r="T161" i="40"/>
  <c r="N161" i="40"/>
  <c r="P161" i="40"/>
  <c r="V161" i="40"/>
  <c r="L161" i="40"/>
  <c r="R161" i="40"/>
  <c r="Q161" i="40"/>
  <c r="K161" i="40"/>
  <c r="P162" i="41"/>
  <c r="V162" i="41"/>
  <c r="O161" i="41"/>
  <c r="U161" i="41"/>
  <c r="S162" i="41"/>
  <c r="M162" i="41"/>
  <c r="L162" i="41"/>
  <c r="R162" i="41"/>
  <c r="N161" i="41"/>
  <c r="T161" i="41"/>
  <c r="K162" i="41"/>
  <c r="Q162" i="41"/>
  <c r="K161" i="28"/>
  <c r="Q161" i="28"/>
  <c r="V161" i="28"/>
  <c r="P161" i="28"/>
  <c r="R162" i="28"/>
  <c r="L162" i="28"/>
  <c r="M162" i="28"/>
  <c r="S162" i="28"/>
  <c r="T161" i="28"/>
  <c r="N161" i="28"/>
  <c r="O161" i="28"/>
  <c r="U161" i="28"/>
  <c r="R164" i="47" l="1"/>
  <c r="L164" i="47"/>
  <c r="Q164" i="48"/>
  <c r="K164" i="48"/>
  <c r="O164" i="47"/>
  <c r="U164" i="47"/>
  <c r="P164" i="48"/>
  <c r="V164" i="48"/>
  <c r="N164" i="47"/>
  <c r="T164" i="47"/>
  <c r="R164" i="48"/>
  <c r="L164" i="48"/>
  <c r="P164" i="47"/>
  <c r="V164" i="47"/>
  <c r="U164" i="48"/>
  <c r="O164" i="48"/>
  <c r="N164" i="48"/>
  <c r="T164" i="48"/>
  <c r="M164" i="47"/>
  <c r="S164" i="47"/>
  <c r="K164" i="47"/>
  <c r="Q164" i="47"/>
  <c r="O163" i="9"/>
  <c r="U163" i="9"/>
  <c r="L163" i="9"/>
  <c r="R163" i="9"/>
  <c r="Q163" i="9"/>
  <c r="K163" i="9"/>
  <c r="V163" i="9"/>
  <c r="P163" i="9"/>
  <c r="S164" i="9"/>
  <c r="M164" i="9"/>
  <c r="T163" i="9"/>
  <c r="N163" i="9"/>
  <c r="O163" i="8"/>
  <c r="U163" i="8"/>
  <c r="S164" i="8"/>
  <c r="M164" i="8"/>
  <c r="K163" i="8"/>
  <c r="Q163" i="8"/>
  <c r="P163" i="8"/>
  <c r="V163" i="8"/>
  <c r="N163" i="8"/>
  <c r="T163" i="8"/>
  <c r="L163" i="8"/>
  <c r="R163" i="8"/>
  <c r="S177" i="48"/>
  <c r="M177" i="48"/>
  <c r="R162" i="40"/>
  <c r="L162" i="40"/>
  <c r="U162" i="40"/>
  <c r="O162" i="40"/>
  <c r="V162" i="40"/>
  <c r="P162" i="40"/>
  <c r="S164" i="40"/>
  <c r="M164" i="40"/>
  <c r="N162" i="40"/>
  <c r="T162" i="40"/>
  <c r="Q162" i="40"/>
  <c r="K162" i="40"/>
  <c r="O162" i="41"/>
  <c r="U162" i="41"/>
  <c r="K163" i="41"/>
  <c r="Q163" i="41"/>
  <c r="L163" i="41"/>
  <c r="R163" i="41"/>
  <c r="T162" i="41"/>
  <c r="N162" i="41"/>
  <c r="S163" i="41"/>
  <c r="M163" i="41"/>
  <c r="P163" i="41"/>
  <c r="V163" i="41"/>
  <c r="V162" i="28"/>
  <c r="P162" i="28"/>
  <c r="U162" i="28"/>
  <c r="O162" i="28"/>
  <c r="K162" i="28"/>
  <c r="Q162" i="28"/>
  <c r="M163" i="28"/>
  <c r="S163" i="28"/>
  <c r="N162" i="28"/>
  <c r="T162" i="28"/>
  <c r="L163" i="28"/>
  <c r="R163" i="28"/>
  <c r="U165" i="48" l="1"/>
  <c r="O165" i="48"/>
  <c r="V165" i="48"/>
  <c r="P165" i="48"/>
  <c r="K165" i="47"/>
  <c r="Q165" i="47"/>
  <c r="V165" i="47"/>
  <c r="P165" i="47"/>
  <c r="U165" i="47"/>
  <c r="O165" i="47"/>
  <c r="L165" i="48"/>
  <c r="R165" i="48"/>
  <c r="K165" i="48"/>
  <c r="Q165" i="48"/>
  <c r="S165" i="47"/>
  <c r="M165" i="47"/>
  <c r="R165" i="47"/>
  <c r="L165" i="47"/>
  <c r="N165" i="48"/>
  <c r="T165" i="48"/>
  <c r="T165" i="47"/>
  <c r="N165" i="47"/>
  <c r="P164" i="9"/>
  <c r="V164" i="9"/>
  <c r="Q164" i="9"/>
  <c r="K164" i="9"/>
  <c r="N164" i="9"/>
  <c r="T164" i="9"/>
  <c r="R164" i="9"/>
  <c r="L164" i="9"/>
  <c r="M165" i="9"/>
  <c r="S165" i="9"/>
  <c r="O164" i="9"/>
  <c r="U164" i="9"/>
  <c r="P164" i="8"/>
  <c r="V164" i="8"/>
  <c r="K164" i="8"/>
  <c r="Q164" i="8"/>
  <c r="M165" i="8"/>
  <c r="S165" i="8"/>
  <c r="L164" i="8"/>
  <c r="R164" i="8"/>
  <c r="T164" i="8"/>
  <c r="N164" i="8"/>
  <c r="O164" i="8"/>
  <c r="U164" i="8"/>
  <c r="S178" i="48"/>
  <c r="M178" i="48"/>
  <c r="N163" i="40"/>
  <c r="T163" i="40"/>
  <c r="M165" i="40"/>
  <c r="S165" i="40"/>
  <c r="U163" i="40"/>
  <c r="O163" i="40"/>
  <c r="Q163" i="40"/>
  <c r="K163" i="40"/>
  <c r="V163" i="40"/>
  <c r="P163" i="40"/>
  <c r="R163" i="40"/>
  <c r="L163" i="40"/>
  <c r="S164" i="41"/>
  <c r="M164" i="41"/>
  <c r="Q164" i="41"/>
  <c r="K164" i="41"/>
  <c r="L164" i="41"/>
  <c r="R164" i="41"/>
  <c r="O163" i="41"/>
  <c r="U163" i="41"/>
  <c r="V164" i="41"/>
  <c r="P164" i="41"/>
  <c r="T163" i="41"/>
  <c r="N163" i="41"/>
  <c r="R164" i="28"/>
  <c r="L164" i="28"/>
  <c r="U163" i="28"/>
  <c r="O163" i="28"/>
  <c r="M164" i="28"/>
  <c r="S164" i="28"/>
  <c r="Q163" i="28"/>
  <c r="K163" i="28"/>
  <c r="N163" i="28"/>
  <c r="T163" i="28"/>
  <c r="P163" i="28"/>
  <c r="V163" i="28"/>
  <c r="M166" i="47" l="1"/>
  <c r="S166" i="47"/>
  <c r="P166" i="47"/>
  <c r="V166" i="47"/>
  <c r="T166" i="47"/>
  <c r="N166" i="47"/>
  <c r="Q166" i="48"/>
  <c r="K166" i="48"/>
  <c r="Q166" i="47"/>
  <c r="K166" i="47"/>
  <c r="V166" i="48"/>
  <c r="P166" i="48"/>
  <c r="T166" i="48"/>
  <c r="N166" i="48"/>
  <c r="R166" i="48"/>
  <c r="L166" i="48"/>
  <c r="R166" i="47"/>
  <c r="L166" i="47"/>
  <c r="U166" i="47"/>
  <c r="O166" i="47"/>
  <c r="O166" i="48"/>
  <c r="U166" i="48"/>
  <c r="L165" i="9"/>
  <c r="R165" i="9"/>
  <c r="T165" i="9"/>
  <c r="N165" i="9"/>
  <c r="O165" i="9"/>
  <c r="U165" i="9"/>
  <c r="Q165" i="9"/>
  <c r="K165" i="9"/>
  <c r="S166" i="9"/>
  <c r="M166" i="9"/>
  <c r="P165" i="9"/>
  <c r="V165" i="9"/>
  <c r="S166" i="8"/>
  <c r="M166" i="8"/>
  <c r="O165" i="8"/>
  <c r="U165" i="8"/>
  <c r="Q165" i="8"/>
  <c r="K165" i="8"/>
  <c r="N165" i="8"/>
  <c r="T165" i="8"/>
  <c r="R165" i="8"/>
  <c r="L165" i="8"/>
  <c r="P165" i="8"/>
  <c r="V165" i="8"/>
  <c r="M179" i="48"/>
  <c r="S179" i="48"/>
  <c r="O164" i="40"/>
  <c r="U164" i="40"/>
  <c r="R164" i="40"/>
  <c r="L164" i="40"/>
  <c r="P164" i="40"/>
  <c r="V164" i="40"/>
  <c r="M166" i="40"/>
  <c r="S166" i="40"/>
  <c r="K164" i="40"/>
  <c r="Q164" i="40"/>
  <c r="T164" i="40"/>
  <c r="N164" i="40"/>
  <c r="P165" i="41"/>
  <c r="V165" i="41"/>
  <c r="O164" i="41"/>
  <c r="U164" i="41"/>
  <c r="K165" i="41"/>
  <c r="Q165" i="41"/>
  <c r="T164" i="41"/>
  <c r="N164" i="41"/>
  <c r="L165" i="41"/>
  <c r="R165" i="41"/>
  <c r="S165" i="41"/>
  <c r="M165" i="41"/>
  <c r="Q164" i="28"/>
  <c r="K164" i="28"/>
  <c r="M165" i="28"/>
  <c r="S165" i="28"/>
  <c r="O164" i="28"/>
  <c r="U164" i="28"/>
  <c r="P164" i="28"/>
  <c r="V164" i="28"/>
  <c r="N164" i="28"/>
  <c r="T164" i="28"/>
  <c r="L165" i="28"/>
  <c r="R165" i="28"/>
  <c r="Q167" i="48" l="1"/>
  <c r="K167" i="48"/>
  <c r="N167" i="48"/>
  <c r="T167" i="48"/>
  <c r="T167" i="47"/>
  <c r="N167" i="47"/>
  <c r="O167" i="48"/>
  <c r="U167" i="48"/>
  <c r="U167" i="47"/>
  <c r="O167" i="47"/>
  <c r="P167" i="48"/>
  <c r="V167" i="48"/>
  <c r="R167" i="48"/>
  <c r="L167" i="48"/>
  <c r="V167" i="47"/>
  <c r="P167" i="47"/>
  <c r="L167" i="47"/>
  <c r="R167" i="47"/>
  <c r="K167" i="47"/>
  <c r="Q167" i="47"/>
  <c r="S167" i="47"/>
  <c r="M167" i="47"/>
  <c r="U166" i="9"/>
  <c r="O166" i="9"/>
  <c r="P166" i="9"/>
  <c r="V166" i="9"/>
  <c r="T166" i="9"/>
  <c r="N166" i="9"/>
  <c r="M167" i="9"/>
  <c r="S167" i="9"/>
  <c r="K166" i="9"/>
  <c r="Q166" i="9"/>
  <c r="L166" i="9"/>
  <c r="R166" i="9"/>
  <c r="T166" i="8"/>
  <c r="N166" i="8"/>
  <c r="K166" i="8"/>
  <c r="Q166" i="8"/>
  <c r="V166" i="8"/>
  <c r="P166" i="8"/>
  <c r="O166" i="8"/>
  <c r="U166" i="8"/>
  <c r="L166" i="8"/>
  <c r="R166" i="8"/>
  <c r="M167" i="8"/>
  <c r="S167" i="8"/>
  <c r="M180" i="48"/>
  <c r="S180" i="48"/>
  <c r="P165" i="40"/>
  <c r="V165" i="40"/>
  <c r="Q165" i="40"/>
  <c r="K165" i="40"/>
  <c r="L165" i="40"/>
  <c r="R165" i="40"/>
  <c r="S167" i="40"/>
  <c r="M167" i="40"/>
  <c r="T165" i="40"/>
  <c r="N165" i="40"/>
  <c r="U165" i="40"/>
  <c r="O165" i="40"/>
  <c r="S166" i="41"/>
  <c r="M166" i="41"/>
  <c r="N165" i="41"/>
  <c r="T165" i="41"/>
  <c r="O165" i="41"/>
  <c r="U165" i="41"/>
  <c r="L166" i="41"/>
  <c r="R166" i="41"/>
  <c r="K166" i="41"/>
  <c r="Q166" i="41"/>
  <c r="P166" i="41"/>
  <c r="V166" i="41"/>
  <c r="N165" i="28"/>
  <c r="T165" i="28"/>
  <c r="M166" i="28"/>
  <c r="S166" i="28"/>
  <c r="R166" i="28"/>
  <c r="L166" i="28"/>
  <c r="V165" i="28"/>
  <c r="P165" i="28"/>
  <c r="O165" i="28"/>
  <c r="U165" i="28"/>
  <c r="K165" i="28"/>
  <c r="Q165" i="28"/>
  <c r="V168" i="47" l="1"/>
  <c r="P168" i="47"/>
  <c r="O168" i="48"/>
  <c r="U168" i="48"/>
  <c r="N168" i="47"/>
  <c r="T168" i="47"/>
  <c r="M168" i="47"/>
  <c r="S168" i="47"/>
  <c r="K168" i="47"/>
  <c r="Q168" i="47"/>
  <c r="V168" i="48"/>
  <c r="P168" i="48"/>
  <c r="N168" i="48"/>
  <c r="T168" i="48"/>
  <c r="R168" i="48"/>
  <c r="L168" i="48"/>
  <c r="U168" i="47"/>
  <c r="O168" i="47"/>
  <c r="K168" i="48"/>
  <c r="Q168" i="48"/>
  <c r="L168" i="47"/>
  <c r="R168" i="47"/>
  <c r="S168" i="9"/>
  <c r="M168" i="9"/>
  <c r="L167" i="9"/>
  <c r="R167" i="9"/>
  <c r="N167" i="9"/>
  <c r="T167" i="9"/>
  <c r="K167" i="9"/>
  <c r="Q167" i="9"/>
  <c r="V167" i="9"/>
  <c r="P167" i="9"/>
  <c r="O167" i="9"/>
  <c r="U167" i="9"/>
  <c r="O167" i="8"/>
  <c r="U167" i="8"/>
  <c r="P167" i="8"/>
  <c r="V167" i="8"/>
  <c r="S168" i="8"/>
  <c r="M168" i="8"/>
  <c r="K167" i="8"/>
  <c r="Q167" i="8"/>
  <c r="N167" i="8"/>
  <c r="T167" i="8"/>
  <c r="L167" i="8"/>
  <c r="R167" i="8"/>
  <c r="S181" i="48"/>
  <c r="M181" i="48"/>
  <c r="R166" i="40"/>
  <c r="L166" i="40"/>
  <c r="Q166" i="40"/>
  <c r="K166" i="40"/>
  <c r="S168" i="40"/>
  <c r="M168" i="40"/>
  <c r="U166" i="40"/>
  <c r="O166" i="40"/>
  <c r="N166" i="40"/>
  <c r="T166" i="40"/>
  <c r="V166" i="40"/>
  <c r="P166" i="40"/>
  <c r="V167" i="41"/>
  <c r="P167" i="41"/>
  <c r="L167" i="41"/>
  <c r="R167" i="41"/>
  <c r="T166" i="41"/>
  <c r="N166" i="41"/>
  <c r="S167" i="41"/>
  <c r="M167" i="41"/>
  <c r="K167" i="41"/>
  <c r="Q167" i="41"/>
  <c r="O166" i="41"/>
  <c r="U166" i="41"/>
  <c r="Q166" i="28"/>
  <c r="K166" i="28"/>
  <c r="R167" i="28"/>
  <c r="L167" i="28"/>
  <c r="P166" i="28"/>
  <c r="V166" i="28"/>
  <c r="U166" i="28"/>
  <c r="O166" i="28"/>
  <c r="N166" i="28"/>
  <c r="T166" i="28"/>
  <c r="M167" i="28"/>
  <c r="S167" i="28"/>
  <c r="R169" i="48" l="1"/>
  <c r="L169" i="48"/>
  <c r="S169" i="47"/>
  <c r="M169" i="47"/>
  <c r="R169" i="47"/>
  <c r="L169" i="47"/>
  <c r="T169" i="48"/>
  <c r="N169" i="48"/>
  <c r="N169" i="47"/>
  <c r="T169" i="47"/>
  <c r="Q169" i="48"/>
  <c r="K169" i="48"/>
  <c r="U169" i="48"/>
  <c r="O169" i="48"/>
  <c r="P169" i="48"/>
  <c r="V169" i="48"/>
  <c r="U169" i="47"/>
  <c r="O169" i="47"/>
  <c r="V169" i="47"/>
  <c r="P169" i="47"/>
  <c r="K169" i="47"/>
  <c r="Q169" i="47"/>
  <c r="Q168" i="9"/>
  <c r="K168" i="9"/>
  <c r="T168" i="9"/>
  <c r="N168" i="9"/>
  <c r="U168" i="9"/>
  <c r="O168" i="9"/>
  <c r="L168" i="9"/>
  <c r="R168" i="9"/>
  <c r="V168" i="9"/>
  <c r="P168" i="9"/>
  <c r="S169" i="9"/>
  <c r="M169" i="9"/>
  <c r="Q168" i="8"/>
  <c r="K168" i="8"/>
  <c r="T168" i="8"/>
  <c r="N168" i="8"/>
  <c r="O168" i="8"/>
  <c r="U168" i="8"/>
  <c r="S169" i="8"/>
  <c r="M169" i="8"/>
  <c r="R168" i="8"/>
  <c r="L168" i="8"/>
  <c r="P168" i="8"/>
  <c r="V168" i="8"/>
  <c r="M182" i="48"/>
  <c r="S182" i="48"/>
  <c r="N167" i="40"/>
  <c r="T167" i="40"/>
  <c r="O167" i="40"/>
  <c r="U167" i="40"/>
  <c r="K167" i="40"/>
  <c r="Q167" i="40"/>
  <c r="V167" i="40"/>
  <c r="P167" i="40"/>
  <c r="R167" i="40"/>
  <c r="L167" i="40"/>
  <c r="M169" i="40"/>
  <c r="S169" i="40"/>
  <c r="U167" i="41"/>
  <c r="O167" i="41"/>
  <c r="L168" i="41"/>
  <c r="R168" i="41"/>
  <c r="T167" i="41"/>
  <c r="N167" i="41"/>
  <c r="P168" i="41"/>
  <c r="V168" i="41"/>
  <c r="M168" i="41"/>
  <c r="S168" i="41"/>
  <c r="K168" i="41"/>
  <c r="Q168" i="41"/>
  <c r="N167" i="28"/>
  <c r="T167" i="28"/>
  <c r="V167" i="28"/>
  <c r="P167" i="28"/>
  <c r="R168" i="28"/>
  <c r="L168" i="28"/>
  <c r="K167" i="28"/>
  <c r="Q167" i="28"/>
  <c r="M168" i="28"/>
  <c r="S168" i="28"/>
  <c r="U167" i="28"/>
  <c r="O167" i="28"/>
  <c r="V170" i="48" l="1"/>
  <c r="P170" i="48"/>
  <c r="T170" i="48"/>
  <c r="N170" i="48"/>
  <c r="U170" i="48"/>
  <c r="O170" i="48"/>
  <c r="R170" i="47"/>
  <c r="L170" i="47"/>
  <c r="K170" i="47"/>
  <c r="Q170" i="47"/>
  <c r="V170" i="47"/>
  <c r="P170" i="47"/>
  <c r="K170" i="48"/>
  <c r="Q170" i="48"/>
  <c r="S170" i="47"/>
  <c r="M170" i="47"/>
  <c r="O170" i="47"/>
  <c r="U170" i="47"/>
  <c r="R170" i="48"/>
  <c r="L170" i="48"/>
  <c r="N170" i="47"/>
  <c r="T170" i="47"/>
  <c r="L169" i="9"/>
  <c r="R169" i="9"/>
  <c r="O169" i="9"/>
  <c r="U169" i="9"/>
  <c r="N169" i="9"/>
  <c r="T169" i="9"/>
  <c r="S170" i="9"/>
  <c r="M170" i="9"/>
  <c r="P169" i="9"/>
  <c r="V169" i="9"/>
  <c r="K169" i="9"/>
  <c r="Q169" i="9"/>
  <c r="S170" i="8"/>
  <c r="M170" i="8"/>
  <c r="O169" i="8"/>
  <c r="U169" i="8"/>
  <c r="T169" i="8"/>
  <c r="N169" i="8"/>
  <c r="V169" i="8"/>
  <c r="P169" i="8"/>
  <c r="R169" i="8"/>
  <c r="L169" i="8"/>
  <c r="K169" i="8"/>
  <c r="Q169" i="8"/>
  <c r="S183" i="48"/>
  <c r="M183" i="48"/>
  <c r="K168" i="40"/>
  <c r="Q168" i="40"/>
  <c r="M170" i="40"/>
  <c r="S170" i="40"/>
  <c r="O168" i="40"/>
  <c r="U168" i="40"/>
  <c r="L168" i="40"/>
  <c r="R168" i="40"/>
  <c r="P168" i="40"/>
  <c r="V168" i="40"/>
  <c r="T168" i="40"/>
  <c r="N168" i="40"/>
  <c r="T168" i="41"/>
  <c r="N168" i="41"/>
  <c r="O168" i="41"/>
  <c r="U168" i="41"/>
  <c r="Q169" i="41"/>
  <c r="K169" i="41"/>
  <c r="R169" i="41"/>
  <c r="L169" i="41"/>
  <c r="S169" i="41"/>
  <c r="M169" i="41"/>
  <c r="P169" i="41"/>
  <c r="V169" i="41"/>
  <c r="K168" i="28"/>
  <c r="Q168" i="28"/>
  <c r="P168" i="28"/>
  <c r="V168" i="28"/>
  <c r="M169" i="28"/>
  <c r="S169" i="28"/>
  <c r="R169" i="28"/>
  <c r="L169" i="28"/>
  <c r="U168" i="28"/>
  <c r="O168" i="28"/>
  <c r="N168" i="28"/>
  <c r="T168" i="28"/>
  <c r="T171" i="47" l="1"/>
  <c r="N171" i="47"/>
  <c r="R171" i="48"/>
  <c r="L171" i="48"/>
  <c r="K171" i="48"/>
  <c r="Q171" i="48"/>
  <c r="U171" i="48"/>
  <c r="O171" i="48"/>
  <c r="P171" i="47"/>
  <c r="V171" i="47"/>
  <c r="T171" i="48"/>
  <c r="N171" i="48"/>
  <c r="O171" i="47"/>
  <c r="U171" i="47"/>
  <c r="R171" i="47"/>
  <c r="L171" i="47"/>
  <c r="P171" i="48"/>
  <c r="V171" i="48"/>
  <c r="S171" i="47"/>
  <c r="M171" i="47"/>
  <c r="Q171" i="47"/>
  <c r="K171" i="47"/>
  <c r="S171" i="9"/>
  <c r="M171" i="9"/>
  <c r="N170" i="9"/>
  <c r="T170" i="9"/>
  <c r="K170" i="9"/>
  <c r="Q170" i="9"/>
  <c r="U170" i="9"/>
  <c r="O170" i="9"/>
  <c r="P170" i="9"/>
  <c r="V170" i="9"/>
  <c r="R170" i="9"/>
  <c r="L170" i="9"/>
  <c r="P170" i="8"/>
  <c r="V170" i="8"/>
  <c r="N170" i="8"/>
  <c r="T170" i="8"/>
  <c r="Q170" i="8"/>
  <c r="K170" i="8"/>
  <c r="O170" i="8"/>
  <c r="U170" i="8"/>
  <c r="R170" i="8"/>
  <c r="L170" i="8"/>
  <c r="S171" i="8"/>
  <c r="M171" i="8"/>
  <c r="S184" i="48"/>
  <c r="M184" i="48"/>
  <c r="P169" i="40"/>
  <c r="V169" i="40"/>
  <c r="S171" i="40"/>
  <c r="M171" i="40"/>
  <c r="L169" i="40"/>
  <c r="R169" i="40"/>
  <c r="Q169" i="40"/>
  <c r="K169" i="40"/>
  <c r="T169" i="40"/>
  <c r="N169" i="40"/>
  <c r="U169" i="40"/>
  <c r="O169" i="40"/>
  <c r="P170" i="41"/>
  <c r="V170" i="41"/>
  <c r="O169" i="41"/>
  <c r="U169" i="41"/>
  <c r="L170" i="41"/>
  <c r="R170" i="41"/>
  <c r="M170" i="41"/>
  <c r="S170" i="41"/>
  <c r="K170" i="41"/>
  <c r="Q170" i="41"/>
  <c r="T169" i="41"/>
  <c r="N169" i="41"/>
  <c r="R170" i="28"/>
  <c r="L170" i="28"/>
  <c r="O169" i="28"/>
  <c r="U169" i="28"/>
  <c r="V169" i="28"/>
  <c r="P169" i="28"/>
  <c r="N169" i="28"/>
  <c r="T169" i="28"/>
  <c r="S170" i="28"/>
  <c r="M170" i="28"/>
  <c r="Q169" i="28"/>
  <c r="K169" i="28"/>
  <c r="K172" i="47" l="1"/>
  <c r="Q172" i="47"/>
  <c r="M172" i="47"/>
  <c r="S172" i="47"/>
  <c r="O172" i="47"/>
  <c r="U172" i="47"/>
  <c r="Q172" i="48"/>
  <c r="K172" i="48"/>
  <c r="N172" i="48"/>
  <c r="T172" i="48"/>
  <c r="L172" i="48"/>
  <c r="R172" i="48"/>
  <c r="U172" i="48"/>
  <c r="O172" i="48"/>
  <c r="T172" i="47"/>
  <c r="N172" i="47"/>
  <c r="R172" i="47"/>
  <c r="L172" i="47"/>
  <c r="P172" i="48"/>
  <c r="V172" i="48"/>
  <c r="V172" i="47"/>
  <c r="P172" i="47"/>
  <c r="O171" i="9"/>
  <c r="U171" i="9"/>
  <c r="L171" i="9"/>
  <c r="R171" i="9"/>
  <c r="K171" i="9"/>
  <c r="Q171" i="9"/>
  <c r="V171" i="9"/>
  <c r="P171" i="9"/>
  <c r="N171" i="9"/>
  <c r="T171" i="9"/>
  <c r="S172" i="9"/>
  <c r="M172" i="9"/>
  <c r="L171" i="8"/>
  <c r="R171" i="8"/>
  <c r="O171" i="8"/>
  <c r="U171" i="8"/>
  <c r="P171" i="8"/>
  <c r="V171" i="8"/>
  <c r="Q171" i="8"/>
  <c r="K171" i="8"/>
  <c r="S172" i="8"/>
  <c r="M172" i="8"/>
  <c r="N171" i="8"/>
  <c r="T171" i="8"/>
  <c r="M185" i="48"/>
  <c r="S185" i="48"/>
  <c r="N170" i="40"/>
  <c r="T170" i="40"/>
  <c r="R170" i="40"/>
  <c r="L170" i="40"/>
  <c r="M172" i="40"/>
  <c r="S172" i="40"/>
  <c r="U170" i="40"/>
  <c r="O170" i="40"/>
  <c r="Q170" i="40"/>
  <c r="K170" i="40"/>
  <c r="V170" i="40"/>
  <c r="P170" i="40"/>
  <c r="O170" i="41"/>
  <c r="U170" i="41"/>
  <c r="T170" i="41"/>
  <c r="N170" i="41"/>
  <c r="S171" i="41"/>
  <c r="M171" i="41"/>
  <c r="K171" i="41"/>
  <c r="Q171" i="41"/>
  <c r="L171" i="41"/>
  <c r="R171" i="41"/>
  <c r="P171" i="41"/>
  <c r="V171" i="41"/>
  <c r="T170" i="28"/>
  <c r="N170" i="28"/>
  <c r="M171" i="28"/>
  <c r="S171" i="28"/>
  <c r="U170" i="28"/>
  <c r="O170" i="28"/>
  <c r="Q170" i="28"/>
  <c r="K170" i="28"/>
  <c r="V170" i="28"/>
  <c r="P170" i="28"/>
  <c r="R171" i="28"/>
  <c r="L171" i="28"/>
  <c r="T173" i="47" l="1"/>
  <c r="N173" i="47"/>
  <c r="P173" i="47"/>
  <c r="V173" i="47"/>
  <c r="O173" i="48"/>
  <c r="U173" i="48"/>
  <c r="U173" i="47"/>
  <c r="O173" i="47"/>
  <c r="K173" i="48"/>
  <c r="Q173" i="48"/>
  <c r="P173" i="48"/>
  <c r="V173" i="48"/>
  <c r="R173" i="48"/>
  <c r="L173" i="48"/>
  <c r="S173" i="47"/>
  <c r="M173" i="47"/>
  <c r="L173" i="47"/>
  <c r="R173" i="47"/>
  <c r="N173" i="48"/>
  <c r="T173" i="48"/>
  <c r="Q173" i="47"/>
  <c r="K173" i="47"/>
  <c r="M173" i="9"/>
  <c r="S173" i="9"/>
  <c r="Q172" i="9"/>
  <c r="K172" i="9"/>
  <c r="L172" i="9"/>
  <c r="R172" i="9"/>
  <c r="T172" i="9"/>
  <c r="N172" i="9"/>
  <c r="V172" i="9"/>
  <c r="P172" i="9"/>
  <c r="U172" i="9"/>
  <c r="O172" i="9"/>
  <c r="K172" i="8"/>
  <c r="Q172" i="8"/>
  <c r="P172" i="8"/>
  <c r="V172" i="8"/>
  <c r="N172" i="8"/>
  <c r="T172" i="8"/>
  <c r="O172" i="8"/>
  <c r="U172" i="8"/>
  <c r="S173" i="8"/>
  <c r="M173" i="8"/>
  <c r="R172" i="8"/>
  <c r="L172" i="8"/>
  <c r="S186" i="48"/>
  <c r="M186" i="48"/>
  <c r="M173" i="40"/>
  <c r="S173" i="40"/>
  <c r="R171" i="40"/>
  <c r="L171" i="40"/>
  <c r="K171" i="40"/>
  <c r="Q171" i="40"/>
  <c r="O171" i="40"/>
  <c r="U171" i="40"/>
  <c r="N171" i="40"/>
  <c r="T171" i="40"/>
  <c r="V171" i="40"/>
  <c r="P171" i="40"/>
  <c r="P172" i="41"/>
  <c r="V172" i="41"/>
  <c r="K172" i="41"/>
  <c r="Q172" i="41"/>
  <c r="S172" i="41"/>
  <c r="M172" i="41"/>
  <c r="L172" i="41"/>
  <c r="R172" i="41"/>
  <c r="T171" i="41"/>
  <c r="N171" i="41"/>
  <c r="U171" i="41"/>
  <c r="O171" i="41"/>
  <c r="P171" i="28"/>
  <c r="V171" i="28"/>
  <c r="M172" i="28"/>
  <c r="S172" i="28"/>
  <c r="O171" i="28"/>
  <c r="U171" i="28"/>
  <c r="N171" i="28"/>
  <c r="T171" i="28"/>
  <c r="L172" i="28"/>
  <c r="R172" i="28"/>
  <c r="K171" i="28"/>
  <c r="Q171" i="28"/>
  <c r="S174" i="47" l="1"/>
  <c r="M174" i="47"/>
  <c r="O174" i="47"/>
  <c r="U174" i="47"/>
  <c r="K174" i="47"/>
  <c r="Q174" i="47"/>
  <c r="L174" i="48"/>
  <c r="R174" i="48"/>
  <c r="O174" i="48"/>
  <c r="U174" i="48"/>
  <c r="T174" i="48"/>
  <c r="N174" i="48"/>
  <c r="V174" i="48"/>
  <c r="P174" i="48"/>
  <c r="P174" i="47"/>
  <c r="V174" i="47"/>
  <c r="T174" i="47"/>
  <c r="N174" i="47"/>
  <c r="R174" i="47"/>
  <c r="L174" i="47"/>
  <c r="Q174" i="48"/>
  <c r="K174" i="48"/>
  <c r="O173" i="9"/>
  <c r="U173" i="9"/>
  <c r="Q173" i="9"/>
  <c r="K173" i="9"/>
  <c r="V173" i="9"/>
  <c r="P173" i="9"/>
  <c r="L173" i="9"/>
  <c r="R173" i="9"/>
  <c r="N173" i="9"/>
  <c r="T173" i="9"/>
  <c r="S174" i="9"/>
  <c r="M174" i="9"/>
  <c r="K173" i="8"/>
  <c r="Q173" i="8"/>
  <c r="O173" i="8"/>
  <c r="U173" i="8"/>
  <c r="T173" i="8"/>
  <c r="N173" i="8"/>
  <c r="M174" i="8"/>
  <c r="S174" i="8"/>
  <c r="L173" i="8"/>
  <c r="R173" i="8"/>
  <c r="V173" i="8"/>
  <c r="P173" i="8"/>
  <c r="M187" i="48"/>
  <c r="S187" i="48"/>
  <c r="O172" i="40"/>
  <c r="U172" i="40"/>
  <c r="P172" i="40"/>
  <c r="V172" i="40"/>
  <c r="K172" i="40"/>
  <c r="Q172" i="40"/>
  <c r="L172" i="40"/>
  <c r="R172" i="40"/>
  <c r="T172" i="40"/>
  <c r="N172" i="40"/>
  <c r="M174" i="40"/>
  <c r="S174" i="40"/>
  <c r="R173" i="41"/>
  <c r="L173" i="41"/>
  <c r="K173" i="41"/>
  <c r="Q173" i="41"/>
  <c r="T172" i="41"/>
  <c r="N172" i="41"/>
  <c r="S173" i="41"/>
  <c r="M173" i="41"/>
  <c r="P173" i="41"/>
  <c r="V173" i="41"/>
  <c r="O172" i="41"/>
  <c r="U172" i="41"/>
  <c r="K172" i="28"/>
  <c r="Q172" i="28"/>
  <c r="N172" i="28"/>
  <c r="T172" i="28"/>
  <c r="M173" i="28"/>
  <c r="S173" i="28"/>
  <c r="R173" i="28"/>
  <c r="L173" i="28"/>
  <c r="U172" i="28"/>
  <c r="O172" i="28"/>
  <c r="P172" i="28"/>
  <c r="V172" i="28"/>
  <c r="V175" i="47" l="1"/>
  <c r="P175" i="47"/>
  <c r="R175" i="48"/>
  <c r="L175" i="48"/>
  <c r="Q175" i="48"/>
  <c r="K175" i="48"/>
  <c r="P175" i="48"/>
  <c r="V175" i="48"/>
  <c r="Q175" i="47"/>
  <c r="K175" i="47"/>
  <c r="L175" i="47"/>
  <c r="R175" i="47"/>
  <c r="N175" i="48"/>
  <c r="T175" i="48"/>
  <c r="O175" i="47"/>
  <c r="U175" i="47"/>
  <c r="T175" i="47"/>
  <c r="N175" i="47"/>
  <c r="M175" i="47"/>
  <c r="S175" i="47"/>
  <c r="U175" i="48"/>
  <c r="O175" i="48"/>
  <c r="R174" i="9"/>
  <c r="L174" i="9"/>
  <c r="P174" i="9"/>
  <c r="V174" i="9"/>
  <c r="S175" i="9"/>
  <c r="M175" i="9"/>
  <c r="K174" i="9"/>
  <c r="Q174" i="9"/>
  <c r="T174" i="9"/>
  <c r="N174" i="9"/>
  <c r="O174" i="9"/>
  <c r="U174" i="9"/>
  <c r="S175" i="8"/>
  <c r="M175" i="8"/>
  <c r="P174" i="8"/>
  <c r="V174" i="8"/>
  <c r="T174" i="8"/>
  <c r="N174" i="8"/>
  <c r="R174" i="8"/>
  <c r="L174" i="8"/>
  <c r="U174" i="8"/>
  <c r="O174" i="8"/>
  <c r="K174" i="8"/>
  <c r="Q174" i="8"/>
  <c r="M188" i="48"/>
  <c r="S188" i="48"/>
  <c r="L173" i="40"/>
  <c r="R173" i="40"/>
  <c r="Q173" i="40"/>
  <c r="K173" i="40"/>
  <c r="S175" i="40"/>
  <c r="M175" i="40"/>
  <c r="P173" i="40"/>
  <c r="V173" i="40"/>
  <c r="T173" i="40"/>
  <c r="N173" i="40"/>
  <c r="U173" i="40"/>
  <c r="O173" i="40"/>
  <c r="S174" i="41"/>
  <c r="M174" i="41"/>
  <c r="O173" i="41"/>
  <c r="U173" i="41"/>
  <c r="Q174" i="41"/>
  <c r="K174" i="41"/>
  <c r="N173" i="41"/>
  <c r="T173" i="41"/>
  <c r="L174" i="41"/>
  <c r="R174" i="41"/>
  <c r="V174" i="41"/>
  <c r="P174" i="41"/>
  <c r="M174" i="28"/>
  <c r="S174" i="28"/>
  <c r="R174" i="28"/>
  <c r="L174" i="28"/>
  <c r="T173" i="28"/>
  <c r="N173" i="28"/>
  <c r="O173" i="28"/>
  <c r="U173" i="28"/>
  <c r="Q173" i="28"/>
  <c r="K173" i="28"/>
  <c r="V173" i="28"/>
  <c r="P173" i="28"/>
  <c r="O176" i="47" l="1"/>
  <c r="U176" i="47"/>
  <c r="P176" i="48"/>
  <c r="V176" i="48"/>
  <c r="O176" i="48"/>
  <c r="U176" i="48"/>
  <c r="K176" i="48"/>
  <c r="Q176" i="48"/>
  <c r="T176" i="48"/>
  <c r="N176" i="48"/>
  <c r="R176" i="48"/>
  <c r="L176" i="48"/>
  <c r="S176" i="47"/>
  <c r="M176" i="47"/>
  <c r="L176" i="47"/>
  <c r="R176" i="47"/>
  <c r="N176" i="47"/>
  <c r="T176" i="47"/>
  <c r="K176" i="47"/>
  <c r="Q176" i="47"/>
  <c r="P176" i="47"/>
  <c r="V176" i="47"/>
  <c r="Q175" i="9"/>
  <c r="K175" i="9"/>
  <c r="S176" i="9"/>
  <c r="M176" i="9"/>
  <c r="O175" i="9"/>
  <c r="U175" i="9"/>
  <c r="N175" i="9"/>
  <c r="T175" i="9"/>
  <c r="P175" i="9"/>
  <c r="V175" i="9"/>
  <c r="L175" i="9"/>
  <c r="R175" i="9"/>
  <c r="N175" i="8"/>
  <c r="T175" i="8"/>
  <c r="U175" i="8"/>
  <c r="O175" i="8"/>
  <c r="L175" i="8"/>
  <c r="R175" i="8"/>
  <c r="P175" i="8"/>
  <c r="V175" i="8"/>
  <c r="K175" i="8"/>
  <c r="Q175" i="8"/>
  <c r="S176" i="8"/>
  <c r="M176" i="8"/>
  <c r="M189" i="48"/>
  <c r="S189" i="48"/>
  <c r="V174" i="40"/>
  <c r="P174" i="40"/>
  <c r="S176" i="40"/>
  <c r="M176" i="40"/>
  <c r="U174" i="40"/>
  <c r="O174" i="40"/>
  <c r="Q174" i="40"/>
  <c r="K174" i="40"/>
  <c r="N174" i="40"/>
  <c r="T174" i="40"/>
  <c r="R174" i="40"/>
  <c r="L174" i="40"/>
  <c r="N174" i="41"/>
  <c r="T174" i="41"/>
  <c r="O174" i="41"/>
  <c r="U174" i="41"/>
  <c r="P175" i="41"/>
  <c r="V175" i="41"/>
  <c r="K175" i="41"/>
  <c r="Q175" i="41"/>
  <c r="S175" i="41"/>
  <c r="M175" i="41"/>
  <c r="L175" i="41"/>
  <c r="R175" i="41"/>
  <c r="K174" i="28"/>
  <c r="Q174" i="28"/>
  <c r="P174" i="28"/>
  <c r="V174" i="28"/>
  <c r="R175" i="28"/>
  <c r="L175" i="28"/>
  <c r="T174" i="28"/>
  <c r="N174" i="28"/>
  <c r="U174" i="28"/>
  <c r="O174" i="28"/>
  <c r="M175" i="28"/>
  <c r="S175" i="28"/>
  <c r="L177" i="47" l="1"/>
  <c r="R177" i="47"/>
  <c r="Q177" i="48"/>
  <c r="K177" i="48"/>
  <c r="M177" i="47"/>
  <c r="S177" i="47"/>
  <c r="V177" i="47"/>
  <c r="P177" i="47"/>
  <c r="O177" i="48"/>
  <c r="U177" i="48"/>
  <c r="L177" i="48"/>
  <c r="R177" i="48"/>
  <c r="K177" i="47"/>
  <c r="Q177" i="47"/>
  <c r="P177" i="48"/>
  <c r="V177" i="48"/>
  <c r="T177" i="48"/>
  <c r="N177" i="48"/>
  <c r="N177" i="47"/>
  <c r="T177" i="47"/>
  <c r="U177" i="47"/>
  <c r="O177" i="47"/>
  <c r="N176" i="9"/>
  <c r="T176" i="9"/>
  <c r="O176" i="9"/>
  <c r="U176" i="9"/>
  <c r="S177" i="9"/>
  <c r="M177" i="9"/>
  <c r="R176" i="9"/>
  <c r="L176" i="9"/>
  <c r="K176" i="9"/>
  <c r="Q176" i="9"/>
  <c r="P176" i="9"/>
  <c r="V176" i="9"/>
  <c r="V176" i="8"/>
  <c r="P176" i="8"/>
  <c r="L176" i="8"/>
  <c r="R176" i="8"/>
  <c r="S177" i="8"/>
  <c r="M177" i="8"/>
  <c r="U176" i="8"/>
  <c r="O176" i="8"/>
  <c r="K176" i="8"/>
  <c r="Q176" i="8"/>
  <c r="T176" i="8"/>
  <c r="N176" i="8"/>
  <c r="M190" i="48"/>
  <c r="S190" i="48"/>
  <c r="O175" i="40"/>
  <c r="U175" i="40"/>
  <c r="M177" i="40"/>
  <c r="S177" i="40"/>
  <c r="N175" i="40"/>
  <c r="T175" i="40"/>
  <c r="V175" i="40"/>
  <c r="P175" i="40"/>
  <c r="R175" i="40"/>
  <c r="L175" i="40"/>
  <c r="K175" i="40"/>
  <c r="Q175" i="40"/>
  <c r="R176" i="41"/>
  <c r="L176" i="41"/>
  <c r="K176" i="41"/>
  <c r="Q176" i="41"/>
  <c r="O175" i="41"/>
  <c r="U175" i="41"/>
  <c r="S176" i="41"/>
  <c r="M176" i="41"/>
  <c r="P176" i="41"/>
  <c r="V176" i="41"/>
  <c r="T175" i="41"/>
  <c r="N175" i="41"/>
  <c r="L176" i="28"/>
  <c r="R176" i="28"/>
  <c r="K175" i="28"/>
  <c r="Q175" i="28"/>
  <c r="M176" i="28"/>
  <c r="S176" i="28"/>
  <c r="V175" i="28"/>
  <c r="P175" i="28"/>
  <c r="U175" i="28"/>
  <c r="O175" i="28"/>
  <c r="N175" i="28"/>
  <c r="T175" i="28"/>
  <c r="V178" i="47" l="1"/>
  <c r="P178" i="47"/>
  <c r="K178" i="47"/>
  <c r="Q178" i="47"/>
  <c r="S178" i="47"/>
  <c r="M178" i="47"/>
  <c r="P178" i="48"/>
  <c r="V178" i="48"/>
  <c r="N178" i="47"/>
  <c r="T178" i="47"/>
  <c r="K178" i="48"/>
  <c r="Q178" i="48"/>
  <c r="U178" i="47"/>
  <c r="O178" i="47"/>
  <c r="L178" i="48"/>
  <c r="R178" i="48"/>
  <c r="T178" i="48"/>
  <c r="N178" i="48"/>
  <c r="O178" i="48"/>
  <c r="U178" i="48"/>
  <c r="L178" i="47"/>
  <c r="R178" i="47"/>
  <c r="L177" i="9"/>
  <c r="R177" i="9"/>
  <c r="M178" i="9"/>
  <c r="S178" i="9"/>
  <c r="V177" i="9"/>
  <c r="P177" i="9"/>
  <c r="O177" i="9"/>
  <c r="U177" i="9"/>
  <c r="Q177" i="9"/>
  <c r="K177" i="9"/>
  <c r="N177" i="9"/>
  <c r="T177" i="9"/>
  <c r="O177" i="8"/>
  <c r="U177" i="8"/>
  <c r="M178" i="8"/>
  <c r="S178" i="8"/>
  <c r="N177" i="8"/>
  <c r="T177" i="8"/>
  <c r="R177" i="8"/>
  <c r="L177" i="8"/>
  <c r="V177" i="8"/>
  <c r="P177" i="8"/>
  <c r="Q177" i="8"/>
  <c r="K177" i="8"/>
  <c r="S191" i="48"/>
  <c r="M191" i="48"/>
  <c r="T176" i="40"/>
  <c r="N176" i="40"/>
  <c r="K176" i="40"/>
  <c r="Q176" i="40"/>
  <c r="L176" i="40"/>
  <c r="R176" i="40"/>
  <c r="M178" i="40"/>
  <c r="S178" i="40"/>
  <c r="P176" i="40"/>
  <c r="V176" i="40"/>
  <c r="O176" i="40"/>
  <c r="U176" i="40"/>
  <c r="K177" i="41"/>
  <c r="Q177" i="41"/>
  <c r="P177" i="41"/>
  <c r="V177" i="41"/>
  <c r="L177" i="41"/>
  <c r="R177" i="41"/>
  <c r="T176" i="41"/>
  <c r="N176" i="41"/>
  <c r="O176" i="41"/>
  <c r="U176" i="41"/>
  <c r="S177" i="41"/>
  <c r="M177" i="41"/>
  <c r="M177" i="28"/>
  <c r="S177" i="28"/>
  <c r="P176" i="28"/>
  <c r="V176" i="28"/>
  <c r="O176" i="28"/>
  <c r="U176" i="28"/>
  <c r="R177" i="28"/>
  <c r="L177" i="28"/>
  <c r="K176" i="28"/>
  <c r="Q176" i="28"/>
  <c r="T176" i="28"/>
  <c r="N176" i="28"/>
  <c r="R179" i="48" l="1"/>
  <c r="L179" i="48"/>
  <c r="V179" i="48"/>
  <c r="P179" i="48"/>
  <c r="O179" i="47"/>
  <c r="U179" i="47"/>
  <c r="S179" i="47"/>
  <c r="M179" i="47"/>
  <c r="R179" i="47"/>
  <c r="L179" i="47"/>
  <c r="O179" i="48"/>
  <c r="U179" i="48"/>
  <c r="Q179" i="48"/>
  <c r="K179" i="48"/>
  <c r="K179" i="47"/>
  <c r="Q179" i="47"/>
  <c r="N179" i="48"/>
  <c r="T179" i="48"/>
  <c r="P179" i="47"/>
  <c r="V179" i="47"/>
  <c r="N179" i="47"/>
  <c r="T179" i="47"/>
  <c r="O178" i="9"/>
  <c r="U178" i="9"/>
  <c r="P178" i="9"/>
  <c r="V178" i="9"/>
  <c r="N178" i="9"/>
  <c r="T178" i="9"/>
  <c r="M179" i="9"/>
  <c r="S179" i="9"/>
  <c r="K178" i="9"/>
  <c r="Q178" i="9"/>
  <c r="R178" i="9"/>
  <c r="L178" i="9"/>
  <c r="R178" i="8"/>
  <c r="L178" i="8"/>
  <c r="N178" i="8"/>
  <c r="T178" i="8"/>
  <c r="M179" i="8"/>
  <c r="S179" i="8"/>
  <c r="V178" i="8"/>
  <c r="P178" i="8"/>
  <c r="Q178" i="8"/>
  <c r="K178" i="8"/>
  <c r="O178" i="8"/>
  <c r="U178" i="8"/>
  <c r="M192" i="48"/>
  <c r="S192" i="48"/>
  <c r="S179" i="40"/>
  <c r="M179" i="40"/>
  <c r="L177" i="40"/>
  <c r="R177" i="40"/>
  <c r="P177" i="40"/>
  <c r="V177" i="40"/>
  <c r="U177" i="40"/>
  <c r="O177" i="40"/>
  <c r="Q177" i="40"/>
  <c r="K177" i="40"/>
  <c r="T177" i="40"/>
  <c r="N177" i="40"/>
  <c r="T177" i="41"/>
  <c r="N177" i="41"/>
  <c r="P178" i="41"/>
  <c r="V178" i="41"/>
  <c r="M178" i="41"/>
  <c r="S178" i="41"/>
  <c r="O177" i="41"/>
  <c r="U177" i="41"/>
  <c r="L178" i="41"/>
  <c r="R178" i="41"/>
  <c r="K178" i="41"/>
  <c r="Q178" i="41"/>
  <c r="L178" i="28"/>
  <c r="R178" i="28"/>
  <c r="T177" i="28"/>
  <c r="N177" i="28"/>
  <c r="P177" i="28"/>
  <c r="V177" i="28"/>
  <c r="Q177" i="28"/>
  <c r="K177" i="28"/>
  <c r="U177" i="28"/>
  <c r="O177" i="28"/>
  <c r="M178" i="28"/>
  <c r="S178" i="28"/>
  <c r="M180" i="47" l="1"/>
  <c r="S180" i="47"/>
  <c r="K180" i="47"/>
  <c r="Q180" i="47"/>
  <c r="Q180" i="48"/>
  <c r="K180" i="48"/>
  <c r="N180" i="47"/>
  <c r="T180" i="47"/>
  <c r="U180" i="47"/>
  <c r="O180" i="47"/>
  <c r="P180" i="48"/>
  <c r="V180" i="48"/>
  <c r="P180" i="47"/>
  <c r="V180" i="47"/>
  <c r="O180" i="48"/>
  <c r="U180" i="48"/>
  <c r="L180" i="47"/>
  <c r="R180" i="47"/>
  <c r="R180" i="48"/>
  <c r="L180" i="48"/>
  <c r="T180" i="48"/>
  <c r="N180" i="48"/>
  <c r="M180" i="9"/>
  <c r="S180" i="9"/>
  <c r="L179" i="9"/>
  <c r="R179" i="9"/>
  <c r="N179" i="9"/>
  <c r="T179" i="9"/>
  <c r="V179" i="9"/>
  <c r="P179" i="9"/>
  <c r="K179" i="9"/>
  <c r="Q179" i="9"/>
  <c r="U179" i="9"/>
  <c r="O179" i="9"/>
  <c r="V179" i="8"/>
  <c r="P179" i="8"/>
  <c r="M180" i="8"/>
  <c r="S180" i="8"/>
  <c r="O179" i="8"/>
  <c r="U179" i="8"/>
  <c r="N179" i="8"/>
  <c r="T179" i="8"/>
  <c r="Q179" i="8"/>
  <c r="K179" i="8"/>
  <c r="L179" i="8"/>
  <c r="R179" i="8"/>
  <c r="M193" i="48"/>
  <c r="S193" i="48"/>
  <c r="N178" i="40"/>
  <c r="T178" i="40"/>
  <c r="Q178" i="40"/>
  <c r="K178" i="40"/>
  <c r="R178" i="40"/>
  <c r="L178" i="40"/>
  <c r="V178" i="40"/>
  <c r="P178" i="40"/>
  <c r="U178" i="40"/>
  <c r="O178" i="40"/>
  <c r="S180" i="40"/>
  <c r="M180" i="40"/>
  <c r="K179" i="41"/>
  <c r="Q179" i="41"/>
  <c r="O178" i="41"/>
  <c r="U178" i="41"/>
  <c r="P179" i="41"/>
  <c r="V179" i="41"/>
  <c r="T178" i="41"/>
  <c r="N178" i="41"/>
  <c r="L179" i="41"/>
  <c r="R179" i="41"/>
  <c r="S179" i="41"/>
  <c r="M179" i="41"/>
  <c r="Q178" i="28"/>
  <c r="K178" i="28"/>
  <c r="M179" i="28"/>
  <c r="S179" i="28"/>
  <c r="T178" i="28"/>
  <c r="N178" i="28"/>
  <c r="R179" i="28"/>
  <c r="L179" i="28"/>
  <c r="U178" i="28"/>
  <c r="O178" i="28"/>
  <c r="P178" i="28"/>
  <c r="V178" i="28"/>
  <c r="R181" i="47" l="1"/>
  <c r="L181" i="47"/>
  <c r="S181" i="47"/>
  <c r="M181" i="47"/>
  <c r="O181" i="48"/>
  <c r="U181" i="48"/>
  <c r="N181" i="47"/>
  <c r="T181" i="47"/>
  <c r="T181" i="48"/>
  <c r="N181" i="48"/>
  <c r="Q181" i="48"/>
  <c r="K181" i="48"/>
  <c r="V181" i="47"/>
  <c r="P181" i="47"/>
  <c r="R181" i="48"/>
  <c r="L181" i="48"/>
  <c r="P181" i="48"/>
  <c r="V181" i="48"/>
  <c r="Q181" i="47"/>
  <c r="K181" i="47"/>
  <c r="O181" i="47"/>
  <c r="U181" i="47"/>
  <c r="V180" i="9"/>
  <c r="P180" i="9"/>
  <c r="N180" i="9"/>
  <c r="T180" i="9"/>
  <c r="U180" i="9"/>
  <c r="O180" i="9"/>
  <c r="K180" i="9"/>
  <c r="Q180" i="9"/>
  <c r="L180" i="9"/>
  <c r="R180" i="9"/>
  <c r="S181" i="9"/>
  <c r="M181" i="9"/>
  <c r="N180" i="8"/>
  <c r="T180" i="8"/>
  <c r="U180" i="8"/>
  <c r="O180" i="8"/>
  <c r="L180" i="8"/>
  <c r="R180" i="8"/>
  <c r="M181" i="8"/>
  <c r="S181" i="8"/>
  <c r="K180" i="8"/>
  <c r="Q180" i="8"/>
  <c r="V180" i="8"/>
  <c r="P180" i="8"/>
  <c r="S194" i="48"/>
  <c r="M194" i="48"/>
  <c r="O179" i="40"/>
  <c r="U179" i="40"/>
  <c r="K179" i="40"/>
  <c r="Q179" i="40"/>
  <c r="V179" i="40"/>
  <c r="P179" i="40"/>
  <c r="N179" i="40"/>
  <c r="T179" i="40"/>
  <c r="M181" i="40"/>
  <c r="S181" i="40"/>
  <c r="R179" i="40"/>
  <c r="L179" i="40"/>
  <c r="O179" i="41"/>
  <c r="U179" i="41"/>
  <c r="L180" i="41"/>
  <c r="R180" i="41"/>
  <c r="P180" i="41"/>
  <c r="V180" i="41"/>
  <c r="K180" i="41"/>
  <c r="Q180" i="41"/>
  <c r="S180" i="41"/>
  <c r="M180" i="41"/>
  <c r="T179" i="41"/>
  <c r="N179" i="41"/>
  <c r="K179" i="28"/>
  <c r="Q179" i="28"/>
  <c r="O179" i="28"/>
  <c r="U179" i="28"/>
  <c r="M180" i="28"/>
  <c r="S180" i="28"/>
  <c r="L180" i="28"/>
  <c r="R180" i="28"/>
  <c r="N179" i="28"/>
  <c r="T179" i="28"/>
  <c r="P179" i="28"/>
  <c r="V179" i="28"/>
  <c r="L182" i="48" l="1"/>
  <c r="R182" i="48"/>
  <c r="P182" i="47"/>
  <c r="V182" i="47"/>
  <c r="U182" i="47"/>
  <c r="O182" i="47"/>
  <c r="U182" i="48"/>
  <c r="O182" i="48"/>
  <c r="Q182" i="47"/>
  <c r="K182" i="47"/>
  <c r="K182" i="48"/>
  <c r="Q182" i="48"/>
  <c r="M182" i="47"/>
  <c r="S182" i="47"/>
  <c r="T182" i="47"/>
  <c r="N182" i="47"/>
  <c r="N182" i="48"/>
  <c r="T182" i="48"/>
  <c r="L182" i="47"/>
  <c r="R182" i="47"/>
  <c r="P182" i="48"/>
  <c r="V182" i="48"/>
  <c r="K181" i="9"/>
  <c r="Q181" i="9"/>
  <c r="U181" i="9"/>
  <c r="O181" i="9"/>
  <c r="N181" i="9"/>
  <c r="T181" i="9"/>
  <c r="M182" i="9"/>
  <c r="S182" i="9"/>
  <c r="R181" i="9"/>
  <c r="L181" i="9"/>
  <c r="V181" i="9"/>
  <c r="P181" i="9"/>
  <c r="S182" i="8"/>
  <c r="M182" i="8"/>
  <c r="L181" i="8"/>
  <c r="R181" i="8"/>
  <c r="P181" i="8"/>
  <c r="V181" i="8"/>
  <c r="U181" i="8"/>
  <c r="O181" i="8"/>
  <c r="K181" i="8"/>
  <c r="Q181" i="8"/>
  <c r="T181" i="8"/>
  <c r="N181" i="8"/>
  <c r="M195" i="48"/>
  <c r="S195" i="48"/>
  <c r="T180" i="40"/>
  <c r="N180" i="40"/>
  <c r="P180" i="40"/>
  <c r="V180" i="40"/>
  <c r="L180" i="40"/>
  <c r="R180" i="40"/>
  <c r="K180" i="40"/>
  <c r="Q180" i="40"/>
  <c r="M182" i="40"/>
  <c r="S182" i="40"/>
  <c r="O180" i="40"/>
  <c r="U180" i="40"/>
  <c r="K181" i="41"/>
  <c r="Q181" i="41"/>
  <c r="L181" i="41"/>
  <c r="R181" i="41"/>
  <c r="P181" i="41"/>
  <c r="V181" i="41"/>
  <c r="O180" i="41"/>
  <c r="U180" i="41"/>
  <c r="S181" i="41"/>
  <c r="M181" i="41"/>
  <c r="T180" i="41"/>
  <c r="N180" i="41"/>
  <c r="V180" i="28"/>
  <c r="P180" i="28"/>
  <c r="R181" i="28"/>
  <c r="L181" i="28"/>
  <c r="O180" i="28"/>
  <c r="U180" i="28"/>
  <c r="N180" i="28"/>
  <c r="T180" i="28"/>
  <c r="M181" i="28"/>
  <c r="S181" i="28"/>
  <c r="Q180" i="28"/>
  <c r="K180" i="28"/>
  <c r="T183" i="47" l="1"/>
  <c r="N183" i="47"/>
  <c r="U183" i="48"/>
  <c r="O183" i="48"/>
  <c r="V183" i="48"/>
  <c r="P183" i="48"/>
  <c r="U183" i="47"/>
  <c r="O183" i="47"/>
  <c r="S183" i="47"/>
  <c r="M183" i="47"/>
  <c r="L183" i="47"/>
  <c r="R183" i="47"/>
  <c r="Q183" i="48"/>
  <c r="K183" i="48"/>
  <c r="P183" i="47"/>
  <c r="V183" i="47"/>
  <c r="T183" i="48"/>
  <c r="N183" i="48"/>
  <c r="K183" i="47"/>
  <c r="Q183" i="47"/>
  <c r="L183" i="48"/>
  <c r="R183" i="48"/>
  <c r="S183" i="9"/>
  <c r="M183" i="9"/>
  <c r="O182" i="9"/>
  <c r="U182" i="9"/>
  <c r="N182" i="9"/>
  <c r="T182" i="9"/>
  <c r="P182" i="9"/>
  <c r="V182" i="9"/>
  <c r="R182" i="9"/>
  <c r="L182" i="9"/>
  <c r="Q182" i="9"/>
  <c r="K182" i="9"/>
  <c r="T182" i="8"/>
  <c r="N182" i="8"/>
  <c r="U182" i="8"/>
  <c r="O182" i="8"/>
  <c r="V182" i="8"/>
  <c r="P182" i="8"/>
  <c r="L182" i="8"/>
  <c r="R182" i="8"/>
  <c r="M183" i="8"/>
  <c r="S183" i="8"/>
  <c r="Q182" i="8"/>
  <c r="K182" i="8"/>
  <c r="M196" i="48"/>
  <c r="S196" i="48"/>
  <c r="Q181" i="40"/>
  <c r="K181" i="40"/>
  <c r="L181" i="40"/>
  <c r="R181" i="40"/>
  <c r="U181" i="40"/>
  <c r="O181" i="40"/>
  <c r="P181" i="40"/>
  <c r="V181" i="40"/>
  <c r="S183" i="40"/>
  <c r="M183" i="40"/>
  <c r="T181" i="40"/>
  <c r="N181" i="40"/>
  <c r="O181" i="41"/>
  <c r="U181" i="41"/>
  <c r="S182" i="41"/>
  <c r="M182" i="41"/>
  <c r="R182" i="41"/>
  <c r="L182" i="41"/>
  <c r="V182" i="41"/>
  <c r="P182" i="41"/>
  <c r="T181" i="41"/>
  <c r="N181" i="41"/>
  <c r="K182" i="41"/>
  <c r="Q182" i="41"/>
  <c r="V181" i="28"/>
  <c r="P181" i="28"/>
  <c r="Q181" i="28"/>
  <c r="K181" i="28"/>
  <c r="N181" i="28"/>
  <c r="T181" i="28"/>
  <c r="R182" i="28"/>
  <c r="L182" i="28"/>
  <c r="S182" i="28"/>
  <c r="M182" i="28"/>
  <c r="U181" i="28"/>
  <c r="O181" i="28"/>
  <c r="U184" i="47" l="1"/>
  <c r="O184" i="47"/>
  <c r="V184" i="47"/>
  <c r="P184" i="47"/>
  <c r="Q184" i="48"/>
  <c r="K184" i="48"/>
  <c r="V184" i="48"/>
  <c r="P184" i="48"/>
  <c r="R184" i="48"/>
  <c r="L184" i="48"/>
  <c r="O184" i="48"/>
  <c r="U184" i="48"/>
  <c r="K184" i="47"/>
  <c r="Q184" i="47"/>
  <c r="L184" i="47"/>
  <c r="R184" i="47"/>
  <c r="N184" i="48"/>
  <c r="T184" i="48"/>
  <c r="S184" i="47"/>
  <c r="M184" i="47"/>
  <c r="N184" i="47"/>
  <c r="T184" i="47"/>
  <c r="P183" i="9"/>
  <c r="V183" i="9"/>
  <c r="N183" i="9"/>
  <c r="T183" i="9"/>
  <c r="K183" i="9"/>
  <c r="Q183" i="9"/>
  <c r="R183" i="9"/>
  <c r="L183" i="9"/>
  <c r="O183" i="9"/>
  <c r="U183" i="9"/>
  <c r="M184" i="9"/>
  <c r="S184" i="9"/>
  <c r="R183" i="8"/>
  <c r="L183" i="8"/>
  <c r="V183" i="8"/>
  <c r="P183" i="8"/>
  <c r="Q183" i="8"/>
  <c r="K183" i="8"/>
  <c r="U183" i="8"/>
  <c r="O183" i="8"/>
  <c r="N183" i="8"/>
  <c r="T183" i="8"/>
  <c r="S184" i="8"/>
  <c r="M184" i="8"/>
  <c r="M197" i="48"/>
  <c r="S197" i="48"/>
  <c r="U182" i="40"/>
  <c r="O182" i="40"/>
  <c r="S184" i="40"/>
  <c r="M184" i="40"/>
  <c r="R182" i="40"/>
  <c r="L182" i="40"/>
  <c r="N182" i="40"/>
  <c r="T182" i="40"/>
  <c r="Q182" i="40"/>
  <c r="K182" i="40"/>
  <c r="V182" i="40"/>
  <c r="P182" i="40"/>
  <c r="R183" i="41"/>
  <c r="L183" i="41"/>
  <c r="N182" i="41"/>
  <c r="T182" i="41"/>
  <c r="P183" i="41"/>
  <c r="V183" i="41"/>
  <c r="O182" i="41"/>
  <c r="U182" i="41"/>
  <c r="Q183" i="41"/>
  <c r="K183" i="41"/>
  <c r="S183" i="41"/>
  <c r="M183" i="41"/>
  <c r="N182" i="28"/>
  <c r="T182" i="28"/>
  <c r="K182" i="28"/>
  <c r="Q182" i="28"/>
  <c r="U182" i="28"/>
  <c r="O182" i="28"/>
  <c r="V182" i="28"/>
  <c r="P182" i="28"/>
  <c r="M183" i="28"/>
  <c r="S183" i="28"/>
  <c r="L183" i="28"/>
  <c r="R183" i="28"/>
  <c r="P185" i="48" l="1"/>
  <c r="V185" i="48"/>
  <c r="K185" i="48"/>
  <c r="Q185" i="48"/>
  <c r="T185" i="47"/>
  <c r="N185" i="47"/>
  <c r="Q185" i="47"/>
  <c r="K185" i="47"/>
  <c r="M185" i="47"/>
  <c r="S185" i="47"/>
  <c r="V185" i="47"/>
  <c r="P185" i="47"/>
  <c r="O185" i="48"/>
  <c r="U185" i="48"/>
  <c r="R185" i="47"/>
  <c r="L185" i="47"/>
  <c r="L185" i="48"/>
  <c r="R185" i="48"/>
  <c r="O185" i="47"/>
  <c r="U185" i="47"/>
  <c r="T185" i="48"/>
  <c r="N185" i="48"/>
  <c r="Q184" i="9"/>
  <c r="K184" i="9"/>
  <c r="M185" i="9"/>
  <c r="S185" i="9"/>
  <c r="N184" i="9"/>
  <c r="T184" i="9"/>
  <c r="U184" i="9"/>
  <c r="O184" i="9"/>
  <c r="R184" i="9"/>
  <c r="L184" i="9"/>
  <c r="V184" i="9"/>
  <c r="P184" i="9"/>
  <c r="U184" i="8"/>
  <c r="O184" i="8"/>
  <c r="K184" i="8"/>
  <c r="Q184" i="8"/>
  <c r="S185" i="8"/>
  <c r="M185" i="8"/>
  <c r="V184" i="8"/>
  <c r="P184" i="8"/>
  <c r="R184" i="8"/>
  <c r="L184" i="8"/>
  <c r="N184" i="8"/>
  <c r="T184" i="8"/>
  <c r="M198" i="48"/>
  <c r="S198" i="48"/>
  <c r="K183" i="40"/>
  <c r="Q183" i="40"/>
  <c r="R183" i="40"/>
  <c r="L183" i="40"/>
  <c r="M185" i="40"/>
  <c r="S185" i="40"/>
  <c r="N183" i="40"/>
  <c r="T183" i="40"/>
  <c r="O183" i="40"/>
  <c r="U183" i="40"/>
  <c r="V183" i="40"/>
  <c r="P183" i="40"/>
  <c r="O183" i="41"/>
  <c r="U183" i="41"/>
  <c r="T183" i="41"/>
  <c r="N183" i="41"/>
  <c r="V184" i="41"/>
  <c r="P184" i="41"/>
  <c r="L184" i="41"/>
  <c r="R184" i="41"/>
  <c r="Q184" i="41"/>
  <c r="K184" i="41"/>
  <c r="M184" i="41"/>
  <c r="S184" i="41"/>
  <c r="U183" i="28"/>
  <c r="O183" i="28"/>
  <c r="V183" i="28"/>
  <c r="P183" i="28"/>
  <c r="Q183" i="28"/>
  <c r="K183" i="28"/>
  <c r="L184" i="28"/>
  <c r="R184" i="28"/>
  <c r="M184" i="28"/>
  <c r="S184" i="28"/>
  <c r="T183" i="28"/>
  <c r="N183" i="28"/>
  <c r="R186" i="47" l="1"/>
  <c r="L186" i="47"/>
  <c r="Q186" i="47"/>
  <c r="K186" i="47"/>
  <c r="T186" i="48"/>
  <c r="N186" i="48"/>
  <c r="N186" i="47"/>
  <c r="T186" i="47"/>
  <c r="O186" i="48"/>
  <c r="U186" i="48"/>
  <c r="P186" i="47"/>
  <c r="V186" i="47"/>
  <c r="U186" i="47"/>
  <c r="O186" i="47"/>
  <c r="K186" i="48"/>
  <c r="Q186" i="48"/>
  <c r="L186" i="48"/>
  <c r="R186" i="48"/>
  <c r="S186" i="47"/>
  <c r="M186" i="47"/>
  <c r="P186" i="48"/>
  <c r="V186" i="48"/>
  <c r="N185" i="9"/>
  <c r="T185" i="9"/>
  <c r="L185" i="9"/>
  <c r="R185" i="9"/>
  <c r="V185" i="9"/>
  <c r="P185" i="9"/>
  <c r="S186" i="9"/>
  <c r="M186" i="9"/>
  <c r="O185" i="9"/>
  <c r="U185" i="9"/>
  <c r="K185" i="9"/>
  <c r="Q185" i="9"/>
  <c r="V185" i="8"/>
  <c r="P185" i="8"/>
  <c r="M186" i="8"/>
  <c r="S186" i="8"/>
  <c r="N185" i="8"/>
  <c r="T185" i="8"/>
  <c r="K185" i="8"/>
  <c r="Q185" i="8"/>
  <c r="L185" i="8"/>
  <c r="R185" i="8"/>
  <c r="O185" i="8"/>
  <c r="U185" i="8"/>
  <c r="S199" i="48"/>
  <c r="M199" i="48"/>
  <c r="L184" i="40"/>
  <c r="R184" i="40"/>
  <c r="M186" i="40"/>
  <c r="S186" i="40"/>
  <c r="P184" i="40"/>
  <c r="V184" i="40"/>
  <c r="O184" i="40"/>
  <c r="U184" i="40"/>
  <c r="K184" i="40"/>
  <c r="Q184" i="40"/>
  <c r="T184" i="40"/>
  <c r="N184" i="40"/>
  <c r="L185" i="41"/>
  <c r="R185" i="41"/>
  <c r="N184" i="41"/>
  <c r="T184" i="41"/>
  <c r="Q185" i="41"/>
  <c r="K185" i="41"/>
  <c r="P185" i="41"/>
  <c r="V185" i="41"/>
  <c r="S185" i="41"/>
  <c r="M185" i="41"/>
  <c r="U184" i="41"/>
  <c r="O184" i="41"/>
  <c r="Q184" i="28"/>
  <c r="K184" i="28"/>
  <c r="V184" i="28"/>
  <c r="P184" i="28"/>
  <c r="U184" i="28"/>
  <c r="O184" i="28"/>
  <c r="S185" i="28"/>
  <c r="M185" i="28"/>
  <c r="N184" i="28"/>
  <c r="T184" i="28"/>
  <c r="L185" i="28"/>
  <c r="R185" i="28"/>
  <c r="K187" i="48" l="1"/>
  <c r="Q187" i="48"/>
  <c r="T187" i="47"/>
  <c r="N187" i="47"/>
  <c r="O187" i="47"/>
  <c r="U187" i="47"/>
  <c r="T187" i="48"/>
  <c r="N187" i="48"/>
  <c r="V187" i="48"/>
  <c r="P187" i="48"/>
  <c r="S187" i="47"/>
  <c r="M187" i="47"/>
  <c r="K187" i="47"/>
  <c r="Q187" i="47"/>
  <c r="V187" i="47"/>
  <c r="P187" i="47"/>
  <c r="L187" i="47"/>
  <c r="R187" i="47"/>
  <c r="R187" i="48"/>
  <c r="L187" i="48"/>
  <c r="U187" i="48"/>
  <c r="O187" i="48"/>
  <c r="K186" i="9"/>
  <c r="Q186" i="9"/>
  <c r="R186" i="9"/>
  <c r="L186" i="9"/>
  <c r="O186" i="9"/>
  <c r="U186" i="9"/>
  <c r="P186" i="9"/>
  <c r="V186" i="9"/>
  <c r="M187" i="9"/>
  <c r="S187" i="9"/>
  <c r="N186" i="9"/>
  <c r="T186" i="9"/>
  <c r="K186" i="8"/>
  <c r="Q186" i="8"/>
  <c r="N186" i="8"/>
  <c r="T186" i="8"/>
  <c r="U186" i="8"/>
  <c r="O186" i="8"/>
  <c r="M187" i="8"/>
  <c r="S187" i="8"/>
  <c r="V186" i="8"/>
  <c r="P186" i="8"/>
  <c r="L186" i="8"/>
  <c r="R186" i="8"/>
  <c r="M200" i="48"/>
  <c r="S200" i="48"/>
  <c r="P185" i="40"/>
  <c r="V185" i="40"/>
  <c r="Q185" i="40"/>
  <c r="K185" i="40"/>
  <c r="S187" i="40"/>
  <c r="M187" i="40"/>
  <c r="L185" i="40"/>
  <c r="R185" i="40"/>
  <c r="U185" i="40"/>
  <c r="O185" i="40"/>
  <c r="T185" i="40"/>
  <c r="N185" i="40"/>
  <c r="M186" i="41"/>
  <c r="S186" i="41"/>
  <c r="Q186" i="41"/>
  <c r="K186" i="41"/>
  <c r="P186" i="41"/>
  <c r="V186" i="41"/>
  <c r="T185" i="41"/>
  <c r="N185" i="41"/>
  <c r="U185" i="41"/>
  <c r="O185" i="41"/>
  <c r="L186" i="41"/>
  <c r="R186" i="41"/>
  <c r="R186" i="28"/>
  <c r="L186" i="28"/>
  <c r="S186" i="28"/>
  <c r="M186" i="28"/>
  <c r="V185" i="28"/>
  <c r="P185" i="28"/>
  <c r="N185" i="28"/>
  <c r="T185" i="28"/>
  <c r="U185" i="28"/>
  <c r="O185" i="28"/>
  <c r="K185" i="28"/>
  <c r="Q185" i="28"/>
  <c r="K188" i="48" l="1"/>
  <c r="Q188" i="48"/>
  <c r="V188" i="47"/>
  <c r="P188" i="47"/>
  <c r="T188" i="48"/>
  <c r="N188" i="48"/>
  <c r="U188" i="48"/>
  <c r="O188" i="48"/>
  <c r="K188" i="47"/>
  <c r="Q188" i="47"/>
  <c r="U188" i="47"/>
  <c r="O188" i="47"/>
  <c r="L188" i="48"/>
  <c r="R188" i="48"/>
  <c r="S188" i="47"/>
  <c r="M188" i="47"/>
  <c r="L188" i="47"/>
  <c r="R188" i="47"/>
  <c r="N188" i="47"/>
  <c r="T188" i="47"/>
  <c r="V188" i="48"/>
  <c r="P188" i="48"/>
  <c r="V187" i="9"/>
  <c r="P187" i="9"/>
  <c r="O187" i="9"/>
  <c r="U187" i="9"/>
  <c r="R187" i="9"/>
  <c r="L187" i="9"/>
  <c r="N187" i="9"/>
  <c r="T187" i="9"/>
  <c r="S188" i="9"/>
  <c r="M188" i="9"/>
  <c r="K187" i="9"/>
  <c r="Q187" i="9"/>
  <c r="M188" i="8"/>
  <c r="S188" i="8"/>
  <c r="U187" i="8"/>
  <c r="O187" i="8"/>
  <c r="R187" i="8"/>
  <c r="L187" i="8"/>
  <c r="T187" i="8"/>
  <c r="N187" i="8"/>
  <c r="V187" i="8"/>
  <c r="P187" i="8"/>
  <c r="Q187" i="8"/>
  <c r="K187" i="8"/>
  <c r="M201" i="48"/>
  <c r="S201" i="48"/>
  <c r="U186" i="40"/>
  <c r="O186" i="40"/>
  <c r="N186" i="40"/>
  <c r="T186" i="40"/>
  <c r="R186" i="40"/>
  <c r="L186" i="40"/>
  <c r="S188" i="40"/>
  <c r="M188" i="40"/>
  <c r="Q186" i="40"/>
  <c r="K186" i="40"/>
  <c r="V186" i="40"/>
  <c r="P186" i="40"/>
  <c r="L187" i="41"/>
  <c r="R187" i="41"/>
  <c r="P187" i="41"/>
  <c r="V187" i="41"/>
  <c r="M187" i="41"/>
  <c r="S187" i="41"/>
  <c r="U186" i="41"/>
  <c r="O186" i="41"/>
  <c r="T186" i="41"/>
  <c r="N186" i="41"/>
  <c r="Q187" i="41"/>
  <c r="K187" i="41"/>
  <c r="O186" i="28"/>
  <c r="U186" i="28"/>
  <c r="P186" i="28"/>
  <c r="V186" i="28"/>
  <c r="K186" i="28"/>
  <c r="Q186" i="28"/>
  <c r="N186" i="28"/>
  <c r="T186" i="28"/>
  <c r="S187" i="28"/>
  <c r="M187" i="28"/>
  <c r="L187" i="28"/>
  <c r="R187" i="28"/>
  <c r="O189" i="48" l="1"/>
  <c r="U189" i="48"/>
  <c r="P189" i="48"/>
  <c r="V189" i="48"/>
  <c r="R189" i="48"/>
  <c r="L189" i="48"/>
  <c r="N189" i="48"/>
  <c r="T189" i="48"/>
  <c r="N189" i="47"/>
  <c r="T189" i="47"/>
  <c r="O189" i="47"/>
  <c r="U189" i="47"/>
  <c r="P189" i="47"/>
  <c r="V189" i="47"/>
  <c r="R189" i="47"/>
  <c r="L189" i="47"/>
  <c r="M189" i="47"/>
  <c r="S189" i="47"/>
  <c r="Q189" i="47"/>
  <c r="K189" i="47"/>
  <c r="Q189" i="48"/>
  <c r="K189" i="48"/>
  <c r="N188" i="9"/>
  <c r="T188" i="9"/>
  <c r="R188" i="9"/>
  <c r="L188" i="9"/>
  <c r="S189" i="9"/>
  <c r="M189" i="9"/>
  <c r="U188" i="9"/>
  <c r="O188" i="9"/>
  <c r="Q188" i="9"/>
  <c r="K188" i="9"/>
  <c r="V188" i="9"/>
  <c r="P188" i="9"/>
  <c r="N188" i="8"/>
  <c r="T188" i="8"/>
  <c r="L188" i="8"/>
  <c r="R188" i="8"/>
  <c r="K188" i="8"/>
  <c r="Q188" i="8"/>
  <c r="U188" i="8"/>
  <c r="O188" i="8"/>
  <c r="V188" i="8"/>
  <c r="P188" i="8"/>
  <c r="S189" i="8"/>
  <c r="M189" i="8"/>
  <c r="S202" i="48"/>
  <c r="M202" i="48"/>
  <c r="R187" i="40"/>
  <c r="L187" i="40"/>
  <c r="V187" i="40"/>
  <c r="P187" i="40"/>
  <c r="N187" i="40"/>
  <c r="T187" i="40"/>
  <c r="O187" i="40"/>
  <c r="U187" i="40"/>
  <c r="K187" i="40"/>
  <c r="Q187" i="40"/>
  <c r="M189" i="40"/>
  <c r="S189" i="40"/>
  <c r="Q188" i="41"/>
  <c r="K188" i="41"/>
  <c r="U187" i="41"/>
  <c r="O187" i="41"/>
  <c r="V188" i="41"/>
  <c r="P188" i="41"/>
  <c r="T187" i="41"/>
  <c r="N187" i="41"/>
  <c r="M188" i="41"/>
  <c r="S188" i="41"/>
  <c r="R188" i="41"/>
  <c r="L188" i="41"/>
  <c r="R188" i="28"/>
  <c r="L188" i="28"/>
  <c r="Q187" i="28"/>
  <c r="K187" i="28"/>
  <c r="U187" i="28"/>
  <c r="O187" i="28"/>
  <c r="S188" i="28"/>
  <c r="M188" i="28"/>
  <c r="N187" i="28"/>
  <c r="T187" i="28"/>
  <c r="P187" i="28"/>
  <c r="V187" i="28"/>
  <c r="R190" i="47" l="1"/>
  <c r="L190" i="47"/>
  <c r="L190" i="48"/>
  <c r="R190" i="48"/>
  <c r="T190" i="48"/>
  <c r="N190" i="48"/>
  <c r="P190" i="47"/>
  <c r="V190" i="47"/>
  <c r="Q190" i="48"/>
  <c r="K190" i="48"/>
  <c r="Q190" i="47"/>
  <c r="K190" i="47"/>
  <c r="O190" i="47"/>
  <c r="U190" i="47"/>
  <c r="V190" i="48"/>
  <c r="P190" i="48"/>
  <c r="M190" i="47"/>
  <c r="S190" i="47"/>
  <c r="N190" i="47"/>
  <c r="T190" i="47"/>
  <c r="O190" i="48"/>
  <c r="U190" i="48"/>
  <c r="S190" i="9"/>
  <c r="M190" i="9"/>
  <c r="V189" i="9"/>
  <c r="P189" i="9"/>
  <c r="K189" i="9"/>
  <c r="Q189" i="9"/>
  <c r="L189" i="9"/>
  <c r="R189" i="9"/>
  <c r="O189" i="9"/>
  <c r="U189" i="9"/>
  <c r="N189" i="9"/>
  <c r="T189" i="9"/>
  <c r="O189" i="8"/>
  <c r="U189" i="8"/>
  <c r="Q189" i="8"/>
  <c r="K189" i="8"/>
  <c r="M190" i="8"/>
  <c r="S190" i="8"/>
  <c r="R189" i="8"/>
  <c r="L189" i="8"/>
  <c r="P189" i="8"/>
  <c r="V189" i="8"/>
  <c r="T189" i="8"/>
  <c r="N189" i="8"/>
  <c r="M203" i="48"/>
  <c r="S203" i="48"/>
  <c r="P188" i="40"/>
  <c r="V188" i="40"/>
  <c r="O188" i="40"/>
  <c r="U188" i="40"/>
  <c r="L188" i="40"/>
  <c r="R188" i="40"/>
  <c r="K188" i="40"/>
  <c r="Q188" i="40"/>
  <c r="T188" i="40"/>
  <c r="N188" i="40"/>
  <c r="M190" i="40"/>
  <c r="S190" i="40"/>
  <c r="L189" i="41"/>
  <c r="R189" i="41"/>
  <c r="N188" i="41"/>
  <c r="T188" i="41"/>
  <c r="U188" i="41"/>
  <c r="O188" i="41"/>
  <c r="P189" i="41"/>
  <c r="V189" i="41"/>
  <c r="Q189" i="41"/>
  <c r="K189" i="41"/>
  <c r="M189" i="41"/>
  <c r="S189" i="41"/>
  <c r="V188" i="28"/>
  <c r="P188" i="28"/>
  <c r="O188" i="28"/>
  <c r="U188" i="28"/>
  <c r="S189" i="28"/>
  <c r="M189" i="28"/>
  <c r="Q188" i="28"/>
  <c r="K188" i="28"/>
  <c r="N188" i="28"/>
  <c r="T188" i="28"/>
  <c r="R189" i="28"/>
  <c r="L189" i="28"/>
  <c r="P191" i="48" l="1"/>
  <c r="V191" i="48"/>
  <c r="V191" i="47"/>
  <c r="P191" i="47"/>
  <c r="N191" i="48"/>
  <c r="T191" i="48"/>
  <c r="U191" i="48"/>
  <c r="O191" i="48"/>
  <c r="U191" i="47"/>
  <c r="O191" i="47"/>
  <c r="Q191" i="47"/>
  <c r="K191" i="47"/>
  <c r="T191" i="47"/>
  <c r="N191" i="47"/>
  <c r="L191" i="48"/>
  <c r="R191" i="48"/>
  <c r="K191" i="48"/>
  <c r="Q191" i="48"/>
  <c r="L191" i="47"/>
  <c r="R191" i="47"/>
  <c r="S191" i="47"/>
  <c r="M191" i="47"/>
  <c r="L190" i="9"/>
  <c r="R190" i="9"/>
  <c r="T190" i="9"/>
  <c r="N190" i="9"/>
  <c r="V190" i="9"/>
  <c r="P190" i="9"/>
  <c r="Q190" i="9"/>
  <c r="K190" i="9"/>
  <c r="O190" i="9"/>
  <c r="U190" i="9"/>
  <c r="M191" i="9"/>
  <c r="S191" i="9"/>
  <c r="L190" i="8"/>
  <c r="R190" i="8"/>
  <c r="M191" i="8"/>
  <c r="S191" i="8"/>
  <c r="N190" i="8"/>
  <c r="T190" i="8"/>
  <c r="K190" i="8"/>
  <c r="Q190" i="8"/>
  <c r="V190" i="8"/>
  <c r="P190" i="8"/>
  <c r="U190" i="8"/>
  <c r="O190" i="8"/>
  <c r="M204" i="48"/>
  <c r="S204" i="48"/>
  <c r="Q189" i="40"/>
  <c r="K189" i="40"/>
  <c r="S191" i="40"/>
  <c r="M191" i="40"/>
  <c r="L189" i="40"/>
  <c r="R189" i="40"/>
  <c r="T189" i="40"/>
  <c r="N189" i="40"/>
  <c r="U189" i="40"/>
  <c r="O189" i="40"/>
  <c r="P189" i="40"/>
  <c r="V189" i="40"/>
  <c r="M190" i="41"/>
  <c r="S190" i="41"/>
  <c r="V190" i="41"/>
  <c r="P190" i="41"/>
  <c r="T189" i="41"/>
  <c r="N189" i="41"/>
  <c r="K190" i="41"/>
  <c r="Q190" i="41"/>
  <c r="U189" i="41"/>
  <c r="O189" i="41"/>
  <c r="L190" i="41"/>
  <c r="R190" i="41"/>
  <c r="S190" i="28"/>
  <c r="M190" i="28"/>
  <c r="U189" i="28"/>
  <c r="O189" i="28"/>
  <c r="T189" i="28"/>
  <c r="N189" i="28"/>
  <c r="V189" i="28"/>
  <c r="P189" i="28"/>
  <c r="R190" i="28"/>
  <c r="L190" i="28"/>
  <c r="Q189" i="28"/>
  <c r="K189" i="28"/>
  <c r="U192" i="48" l="1"/>
  <c r="O192" i="48"/>
  <c r="R192" i="48"/>
  <c r="L192" i="48"/>
  <c r="U192" i="47"/>
  <c r="O192" i="47"/>
  <c r="M192" i="47"/>
  <c r="S192" i="47"/>
  <c r="T192" i="47"/>
  <c r="N192" i="47"/>
  <c r="N192" i="48"/>
  <c r="T192" i="48"/>
  <c r="K192" i="47"/>
  <c r="Q192" i="47"/>
  <c r="V192" i="47"/>
  <c r="P192" i="47"/>
  <c r="L192" i="47"/>
  <c r="R192" i="47"/>
  <c r="Q192" i="48"/>
  <c r="K192" i="48"/>
  <c r="V192" i="48"/>
  <c r="P192" i="48"/>
  <c r="V191" i="9"/>
  <c r="P191" i="9"/>
  <c r="N191" i="9"/>
  <c r="T191" i="9"/>
  <c r="S192" i="9"/>
  <c r="M192" i="9"/>
  <c r="U191" i="9"/>
  <c r="O191" i="9"/>
  <c r="Q191" i="9"/>
  <c r="K191" i="9"/>
  <c r="L191" i="9"/>
  <c r="R191" i="9"/>
  <c r="K191" i="8"/>
  <c r="Q191" i="8"/>
  <c r="R191" i="8"/>
  <c r="L191" i="8"/>
  <c r="N191" i="8"/>
  <c r="T191" i="8"/>
  <c r="O191" i="8"/>
  <c r="U191" i="8"/>
  <c r="S192" i="8"/>
  <c r="M192" i="8"/>
  <c r="P191" i="8"/>
  <c r="V191" i="8"/>
  <c r="M205" i="48"/>
  <c r="S205" i="48"/>
  <c r="N190" i="40"/>
  <c r="T190" i="40"/>
  <c r="V190" i="40"/>
  <c r="P190" i="40"/>
  <c r="R190" i="40"/>
  <c r="L190" i="40"/>
  <c r="U190" i="40"/>
  <c r="O190" i="40"/>
  <c r="Q190" i="40"/>
  <c r="K190" i="40"/>
  <c r="S192" i="40"/>
  <c r="M192" i="40"/>
  <c r="V191" i="41"/>
  <c r="P191" i="41"/>
  <c r="R191" i="41"/>
  <c r="L191" i="41"/>
  <c r="Q191" i="41"/>
  <c r="K191" i="41"/>
  <c r="U190" i="41"/>
  <c r="O190" i="41"/>
  <c r="T190" i="41"/>
  <c r="N190" i="41"/>
  <c r="M191" i="41"/>
  <c r="S191" i="41"/>
  <c r="L191" i="28"/>
  <c r="R191" i="28"/>
  <c r="T190" i="28"/>
  <c r="N190" i="28"/>
  <c r="S191" i="28"/>
  <c r="M191" i="28"/>
  <c r="Q190" i="28"/>
  <c r="K190" i="28"/>
  <c r="V190" i="28"/>
  <c r="P190" i="28"/>
  <c r="O190" i="28"/>
  <c r="U190" i="28"/>
  <c r="P193" i="47" l="1"/>
  <c r="V193" i="47"/>
  <c r="M193" i="47"/>
  <c r="S193" i="47"/>
  <c r="O193" i="47"/>
  <c r="U193" i="47"/>
  <c r="K193" i="47"/>
  <c r="Q193" i="47"/>
  <c r="K193" i="48"/>
  <c r="Q193" i="48"/>
  <c r="L193" i="48"/>
  <c r="R193" i="48"/>
  <c r="P193" i="48"/>
  <c r="V193" i="48"/>
  <c r="N193" i="48"/>
  <c r="T193" i="48"/>
  <c r="N193" i="47"/>
  <c r="T193" i="47"/>
  <c r="U193" i="48"/>
  <c r="O193" i="48"/>
  <c r="R193" i="47"/>
  <c r="L193" i="47"/>
  <c r="O192" i="9"/>
  <c r="U192" i="9"/>
  <c r="S193" i="9"/>
  <c r="M193" i="9"/>
  <c r="R192" i="9"/>
  <c r="L192" i="9"/>
  <c r="K192" i="9"/>
  <c r="Q192" i="9"/>
  <c r="T192" i="9"/>
  <c r="N192" i="9"/>
  <c r="V192" i="9"/>
  <c r="P192" i="9"/>
  <c r="T192" i="8"/>
  <c r="N192" i="8"/>
  <c r="L192" i="8"/>
  <c r="R192" i="8"/>
  <c r="U192" i="8"/>
  <c r="O192" i="8"/>
  <c r="V192" i="8"/>
  <c r="P192" i="8"/>
  <c r="M193" i="8"/>
  <c r="S193" i="8"/>
  <c r="Q192" i="8"/>
  <c r="K192" i="8"/>
  <c r="M206" i="48"/>
  <c r="S206" i="48"/>
  <c r="O191" i="40"/>
  <c r="U191" i="40"/>
  <c r="R191" i="40"/>
  <c r="L191" i="40"/>
  <c r="V191" i="40"/>
  <c r="P191" i="40"/>
  <c r="N191" i="40"/>
  <c r="T191" i="40"/>
  <c r="M193" i="40"/>
  <c r="S193" i="40"/>
  <c r="K191" i="40"/>
  <c r="Q191" i="40"/>
  <c r="O191" i="41"/>
  <c r="U191" i="41"/>
  <c r="L192" i="41"/>
  <c r="R192" i="41"/>
  <c r="S192" i="41"/>
  <c r="M192" i="41"/>
  <c r="T191" i="41"/>
  <c r="N191" i="41"/>
  <c r="Q192" i="41"/>
  <c r="K192" i="41"/>
  <c r="V192" i="41"/>
  <c r="P192" i="41"/>
  <c r="O191" i="28"/>
  <c r="U191" i="28"/>
  <c r="M192" i="28"/>
  <c r="S192" i="28"/>
  <c r="R192" i="28"/>
  <c r="L192" i="28"/>
  <c r="V191" i="28"/>
  <c r="P191" i="28"/>
  <c r="K191" i="28"/>
  <c r="Q191" i="28"/>
  <c r="N191" i="28"/>
  <c r="T191" i="28"/>
  <c r="R194" i="47" l="1"/>
  <c r="L194" i="47"/>
  <c r="N194" i="48"/>
  <c r="T194" i="48"/>
  <c r="Q194" i="47"/>
  <c r="K194" i="47"/>
  <c r="P194" i="48"/>
  <c r="V194" i="48"/>
  <c r="U194" i="47"/>
  <c r="O194" i="47"/>
  <c r="U194" i="48"/>
  <c r="O194" i="48"/>
  <c r="L194" i="48"/>
  <c r="R194" i="48"/>
  <c r="S194" i="47"/>
  <c r="M194" i="47"/>
  <c r="N194" i="47"/>
  <c r="T194" i="47"/>
  <c r="K194" i="48"/>
  <c r="Q194" i="48"/>
  <c r="P194" i="47"/>
  <c r="V194" i="47"/>
  <c r="K193" i="9"/>
  <c r="Q193" i="9"/>
  <c r="L193" i="9"/>
  <c r="R193" i="9"/>
  <c r="P193" i="9"/>
  <c r="V193" i="9"/>
  <c r="S194" i="9"/>
  <c r="M194" i="9"/>
  <c r="T193" i="9"/>
  <c r="N193" i="9"/>
  <c r="O193" i="9"/>
  <c r="U193" i="9"/>
  <c r="V193" i="8"/>
  <c r="P193" i="8"/>
  <c r="O193" i="8"/>
  <c r="U193" i="8"/>
  <c r="Q193" i="8"/>
  <c r="K193" i="8"/>
  <c r="L193" i="8"/>
  <c r="R193" i="8"/>
  <c r="T193" i="8"/>
  <c r="N193" i="8"/>
  <c r="M194" i="8"/>
  <c r="S194" i="8"/>
  <c r="S207" i="48"/>
  <c r="M207" i="48"/>
  <c r="K192" i="40"/>
  <c r="Q192" i="40"/>
  <c r="M194" i="40"/>
  <c r="S194" i="40"/>
  <c r="L192" i="40"/>
  <c r="R192" i="40"/>
  <c r="T192" i="40"/>
  <c r="N192" i="40"/>
  <c r="O192" i="40"/>
  <c r="U192" i="40"/>
  <c r="P192" i="40"/>
  <c r="V192" i="40"/>
  <c r="M193" i="41"/>
  <c r="S193" i="41"/>
  <c r="R193" i="41"/>
  <c r="L193" i="41"/>
  <c r="V193" i="41"/>
  <c r="P193" i="41"/>
  <c r="T192" i="41"/>
  <c r="N192" i="41"/>
  <c r="U192" i="41"/>
  <c r="O192" i="41"/>
  <c r="Q193" i="41"/>
  <c r="K193" i="41"/>
  <c r="T192" i="28"/>
  <c r="N192" i="28"/>
  <c r="Q192" i="28"/>
  <c r="K192" i="28"/>
  <c r="S193" i="28"/>
  <c r="M193" i="28"/>
  <c r="V192" i="28"/>
  <c r="P192" i="28"/>
  <c r="R193" i="28"/>
  <c r="L193" i="28"/>
  <c r="O192" i="28"/>
  <c r="U192" i="28"/>
  <c r="T195" i="48" l="1"/>
  <c r="N195" i="48"/>
  <c r="L195" i="47"/>
  <c r="R195" i="47"/>
  <c r="S195" i="47"/>
  <c r="M195" i="47"/>
  <c r="U195" i="47"/>
  <c r="O195" i="47"/>
  <c r="V195" i="47"/>
  <c r="P195" i="47"/>
  <c r="P195" i="48"/>
  <c r="V195" i="48"/>
  <c r="K195" i="47"/>
  <c r="Q195" i="47"/>
  <c r="K195" i="48"/>
  <c r="Q195" i="48"/>
  <c r="R195" i="48"/>
  <c r="L195" i="48"/>
  <c r="O195" i="48"/>
  <c r="U195" i="48"/>
  <c r="N195" i="47"/>
  <c r="T195" i="47"/>
  <c r="P194" i="9"/>
  <c r="V194" i="9"/>
  <c r="U194" i="9"/>
  <c r="O194" i="9"/>
  <c r="R194" i="9"/>
  <c r="L194" i="9"/>
  <c r="N194" i="9"/>
  <c r="T194" i="9"/>
  <c r="M195" i="9"/>
  <c r="S195" i="9"/>
  <c r="K194" i="9"/>
  <c r="Q194" i="9"/>
  <c r="K194" i="8"/>
  <c r="Q194" i="8"/>
  <c r="M195" i="8"/>
  <c r="S195" i="8"/>
  <c r="U194" i="8"/>
  <c r="O194" i="8"/>
  <c r="L194" i="8"/>
  <c r="R194" i="8"/>
  <c r="T194" i="8"/>
  <c r="N194" i="8"/>
  <c r="V194" i="8"/>
  <c r="P194" i="8"/>
  <c r="M208" i="48"/>
  <c r="S208" i="48"/>
  <c r="L193" i="40"/>
  <c r="R193" i="40"/>
  <c r="U193" i="40"/>
  <c r="O193" i="40"/>
  <c r="P193" i="40"/>
  <c r="V193" i="40"/>
  <c r="S195" i="40"/>
  <c r="M195" i="40"/>
  <c r="T193" i="40"/>
  <c r="N193" i="40"/>
  <c r="Q193" i="40"/>
  <c r="K193" i="40"/>
  <c r="L194" i="41"/>
  <c r="R194" i="41"/>
  <c r="O193" i="41"/>
  <c r="U193" i="41"/>
  <c r="P194" i="41"/>
  <c r="V194" i="41"/>
  <c r="K194" i="41"/>
  <c r="Q194" i="41"/>
  <c r="T193" i="41"/>
  <c r="N193" i="41"/>
  <c r="S194" i="41"/>
  <c r="M194" i="41"/>
  <c r="U193" i="28"/>
  <c r="O193" i="28"/>
  <c r="P193" i="28"/>
  <c r="V193" i="28"/>
  <c r="K193" i="28"/>
  <c r="Q193" i="28"/>
  <c r="R194" i="28"/>
  <c r="L194" i="28"/>
  <c r="M194" i="28"/>
  <c r="S194" i="28"/>
  <c r="T193" i="28"/>
  <c r="N193" i="28"/>
  <c r="U196" i="47" l="1"/>
  <c r="O196" i="47"/>
  <c r="K196" i="48"/>
  <c r="Q196" i="48"/>
  <c r="S196" i="47"/>
  <c r="M196" i="47"/>
  <c r="T196" i="47"/>
  <c r="N196" i="47"/>
  <c r="K196" i="47"/>
  <c r="Q196" i="47"/>
  <c r="U196" i="48"/>
  <c r="O196" i="48"/>
  <c r="P196" i="48"/>
  <c r="V196" i="48"/>
  <c r="L196" i="47"/>
  <c r="R196" i="47"/>
  <c r="R196" i="48"/>
  <c r="L196" i="48"/>
  <c r="V196" i="47"/>
  <c r="P196" i="47"/>
  <c r="T196" i="48"/>
  <c r="N196" i="48"/>
  <c r="T195" i="9"/>
  <c r="N195" i="9"/>
  <c r="R195" i="9"/>
  <c r="L195" i="9"/>
  <c r="K195" i="9"/>
  <c r="Q195" i="9"/>
  <c r="U195" i="9"/>
  <c r="O195" i="9"/>
  <c r="S196" i="9"/>
  <c r="M196" i="9"/>
  <c r="V195" i="9"/>
  <c r="P195" i="9"/>
  <c r="L195" i="8"/>
  <c r="R195" i="8"/>
  <c r="O195" i="8"/>
  <c r="U195" i="8"/>
  <c r="M196" i="8"/>
  <c r="S196" i="8"/>
  <c r="P195" i="8"/>
  <c r="V195" i="8"/>
  <c r="N195" i="8"/>
  <c r="T195" i="8"/>
  <c r="Q195" i="8"/>
  <c r="K195" i="8"/>
  <c r="M209" i="48"/>
  <c r="S209" i="48"/>
  <c r="V194" i="40"/>
  <c r="P194" i="40"/>
  <c r="Q194" i="40"/>
  <c r="K194" i="40"/>
  <c r="O194" i="40"/>
  <c r="U194" i="40"/>
  <c r="M196" i="40"/>
  <c r="S196" i="40"/>
  <c r="R194" i="40"/>
  <c r="L194" i="40"/>
  <c r="N194" i="40"/>
  <c r="T194" i="40"/>
  <c r="Q195" i="41"/>
  <c r="K195" i="41"/>
  <c r="U194" i="41"/>
  <c r="O194" i="41"/>
  <c r="T194" i="41"/>
  <c r="N194" i="41"/>
  <c r="V195" i="41"/>
  <c r="P195" i="41"/>
  <c r="S195" i="41"/>
  <c r="M195" i="41"/>
  <c r="R195" i="41"/>
  <c r="L195" i="41"/>
  <c r="U194" i="28"/>
  <c r="O194" i="28"/>
  <c r="S195" i="28"/>
  <c r="M195" i="28"/>
  <c r="Q194" i="28"/>
  <c r="K194" i="28"/>
  <c r="N194" i="28"/>
  <c r="T194" i="28"/>
  <c r="R195" i="28"/>
  <c r="L195" i="28"/>
  <c r="V194" i="28"/>
  <c r="P194" i="28"/>
  <c r="R197" i="48" l="1"/>
  <c r="L197" i="48"/>
  <c r="T197" i="47"/>
  <c r="N197" i="47"/>
  <c r="L197" i="47"/>
  <c r="R197" i="47"/>
  <c r="T197" i="48"/>
  <c r="N197" i="48"/>
  <c r="M197" i="47"/>
  <c r="S197" i="47"/>
  <c r="P197" i="48"/>
  <c r="V197" i="48"/>
  <c r="P197" i="47"/>
  <c r="V197" i="47"/>
  <c r="U197" i="48"/>
  <c r="O197" i="48"/>
  <c r="K197" i="48"/>
  <c r="Q197" i="48"/>
  <c r="O197" i="47"/>
  <c r="U197" i="47"/>
  <c r="K197" i="47"/>
  <c r="Q197" i="47"/>
  <c r="R196" i="9"/>
  <c r="L196" i="9"/>
  <c r="M197" i="9"/>
  <c r="S197" i="9"/>
  <c r="T196" i="9"/>
  <c r="N196" i="9"/>
  <c r="K196" i="9"/>
  <c r="Q196" i="9"/>
  <c r="P196" i="9"/>
  <c r="V196" i="9"/>
  <c r="O196" i="9"/>
  <c r="U196" i="9"/>
  <c r="P196" i="8"/>
  <c r="V196" i="8"/>
  <c r="S197" i="8"/>
  <c r="M197" i="8"/>
  <c r="K196" i="8"/>
  <c r="Q196" i="8"/>
  <c r="U196" i="8"/>
  <c r="O196" i="8"/>
  <c r="T196" i="8"/>
  <c r="N196" i="8"/>
  <c r="L196" i="8"/>
  <c r="R196" i="8"/>
  <c r="S210" i="48"/>
  <c r="M210" i="48"/>
  <c r="T195" i="40"/>
  <c r="N195" i="40"/>
  <c r="U195" i="40"/>
  <c r="O195" i="40"/>
  <c r="Q195" i="40"/>
  <c r="K195" i="40"/>
  <c r="L195" i="40"/>
  <c r="R195" i="40"/>
  <c r="S197" i="40"/>
  <c r="M197" i="40"/>
  <c r="P195" i="40"/>
  <c r="V195" i="40"/>
  <c r="R196" i="41"/>
  <c r="L196" i="41"/>
  <c r="P196" i="41"/>
  <c r="V196" i="41"/>
  <c r="O195" i="41"/>
  <c r="U195" i="41"/>
  <c r="S196" i="41"/>
  <c r="M196" i="41"/>
  <c r="T195" i="41"/>
  <c r="N195" i="41"/>
  <c r="Q196" i="41"/>
  <c r="K196" i="41"/>
  <c r="T195" i="28"/>
  <c r="N195" i="28"/>
  <c r="V195" i="28"/>
  <c r="P195" i="28"/>
  <c r="M196" i="28"/>
  <c r="S196" i="28"/>
  <c r="U195" i="28"/>
  <c r="O195" i="28"/>
  <c r="L196" i="28"/>
  <c r="R196" i="28"/>
  <c r="Q195" i="28"/>
  <c r="K195" i="28"/>
  <c r="U198" i="48" l="1"/>
  <c r="O198" i="48"/>
  <c r="T198" i="48"/>
  <c r="N198" i="48"/>
  <c r="Q198" i="47"/>
  <c r="K198" i="47"/>
  <c r="V198" i="47"/>
  <c r="P198" i="47"/>
  <c r="R198" i="47"/>
  <c r="L198" i="47"/>
  <c r="T198" i="47"/>
  <c r="N198" i="47"/>
  <c r="U198" i="47"/>
  <c r="O198" i="47"/>
  <c r="V198" i="48"/>
  <c r="P198" i="48"/>
  <c r="L198" i="48"/>
  <c r="R198" i="48"/>
  <c r="Q198" i="48"/>
  <c r="K198" i="48"/>
  <c r="M198" i="47"/>
  <c r="S198" i="47"/>
  <c r="N197" i="9"/>
  <c r="T197" i="9"/>
  <c r="Q197" i="9"/>
  <c r="K197" i="9"/>
  <c r="O197" i="9"/>
  <c r="U197" i="9"/>
  <c r="M198" i="9"/>
  <c r="S198" i="9"/>
  <c r="L197" i="9"/>
  <c r="R197" i="9"/>
  <c r="V197" i="9"/>
  <c r="P197" i="9"/>
  <c r="P197" i="8"/>
  <c r="V197" i="8"/>
  <c r="O197" i="8"/>
  <c r="U197" i="8"/>
  <c r="N197" i="8"/>
  <c r="T197" i="8"/>
  <c r="Q197" i="8"/>
  <c r="K197" i="8"/>
  <c r="M198" i="8"/>
  <c r="S198" i="8"/>
  <c r="L197" i="8"/>
  <c r="R197" i="8"/>
  <c r="M211" i="48"/>
  <c r="S211" i="48"/>
  <c r="V196" i="40"/>
  <c r="P196" i="40"/>
  <c r="Q196" i="40"/>
  <c r="K196" i="40"/>
  <c r="S198" i="40"/>
  <c r="M198" i="40"/>
  <c r="U196" i="40"/>
  <c r="O196" i="40"/>
  <c r="R196" i="40"/>
  <c r="L196" i="40"/>
  <c r="T196" i="40"/>
  <c r="N196" i="40"/>
  <c r="V197" i="41"/>
  <c r="P197" i="41"/>
  <c r="K197" i="41"/>
  <c r="Q197" i="41"/>
  <c r="S197" i="41"/>
  <c r="M197" i="41"/>
  <c r="T196" i="41"/>
  <c r="N196" i="41"/>
  <c r="L197" i="41"/>
  <c r="R197" i="41"/>
  <c r="U196" i="41"/>
  <c r="O196" i="41"/>
  <c r="K196" i="28"/>
  <c r="Q196" i="28"/>
  <c r="O196" i="28"/>
  <c r="U196" i="28"/>
  <c r="M197" i="28"/>
  <c r="S197" i="28"/>
  <c r="R197" i="28"/>
  <c r="L197" i="28"/>
  <c r="N196" i="28"/>
  <c r="T196" i="28"/>
  <c r="V196" i="28"/>
  <c r="P196" i="28"/>
  <c r="P199" i="48" l="1"/>
  <c r="V199" i="48"/>
  <c r="P199" i="47"/>
  <c r="V199" i="47"/>
  <c r="M199" i="47"/>
  <c r="S199" i="47"/>
  <c r="O199" i="47"/>
  <c r="U199" i="47"/>
  <c r="Q199" i="47"/>
  <c r="K199" i="47"/>
  <c r="K199" i="48"/>
  <c r="Q199" i="48"/>
  <c r="N199" i="47"/>
  <c r="T199" i="47"/>
  <c r="T199" i="48"/>
  <c r="N199" i="48"/>
  <c r="U199" i="48"/>
  <c r="O199" i="48"/>
  <c r="L199" i="47"/>
  <c r="R199" i="47"/>
  <c r="R199" i="48"/>
  <c r="L199" i="48"/>
  <c r="M199" i="9"/>
  <c r="S199" i="9"/>
  <c r="P198" i="9"/>
  <c r="V198" i="9"/>
  <c r="O198" i="9"/>
  <c r="U198" i="9"/>
  <c r="K198" i="9"/>
  <c r="Q198" i="9"/>
  <c r="R198" i="9"/>
  <c r="L198" i="9"/>
  <c r="T198" i="9"/>
  <c r="N198" i="9"/>
  <c r="K198" i="8"/>
  <c r="Q198" i="8"/>
  <c r="N198" i="8"/>
  <c r="T198" i="8"/>
  <c r="L198" i="8"/>
  <c r="R198" i="8"/>
  <c r="U198" i="8"/>
  <c r="O198" i="8"/>
  <c r="M199" i="8"/>
  <c r="S199" i="8"/>
  <c r="V198" i="8"/>
  <c r="P198" i="8"/>
  <c r="M212" i="48"/>
  <c r="S212" i="48"/>
  <c r="S199" i="40"/>
  <c r="M199" i="40"/>
  <c r="N197" i="40"/>
  <c r="T197" i="40"/>
  <c r="K197" i="40"/>
  <c r="Q197" i="40"/>
  <c r="R197" i="40"/>
  <c r="L197" i="40"/>
  <c r="V197" i="40"/>
  <c r="P197" i="40"/>
  <c r="U197" i="40"/>
  <c r="O197" i="40"/>
  <c r="U197" i="41"/>
  <c r="O197" i="41"/>
  <c r="N197" i="41"/>
  <c r="T197" i="41"/>
  <c r="K198" i="41"/>
  <c r="Q198" i="41"/>
  <c r="S198" i="41"/>
  <c r="M198" i="41"/>
  <c r="P198" i="41"/>
  <c r="V198" i="41"/>
  <c r="L198" i="41"/>
  <c r="R198" i="41"/>
  <c r="L198" i="28"/>
  <c r="R198" i="28"/>
  <c r="Q197" i="28"/>
  <c r="K197" i="28"/>
  <c r="U197" i="28"/>
  <c r="O197" i="28"/>
  <c r="S198" i="28"/>
  <c r="M198" i="28"/>
  <c r="V197" i="28"/>
  <c r="P197" i="28"/>
  <c r="T197" i="28"/>
  <c r="N197" i="28"/>
  <c r="T200" i="48" l="1"/>
  <c r="N200" i="48"/>
  <c r="L200" i="48"/>
  <c r="R200" i="48"/>
  <c r="O200" i="47"/>
  <c r="U200" i="47"/>
  <c r="T200" i="47"/>
  <c r="N200" i="47"/>
  <c r="M200" i="47"/>
  <c r="S200" i="47"/>
  <c r="R200" i="47"/>
  <c r="L200" i="47"/>
  <c r="Q200" i="48"/>
  <c r="K200" i="48"/>
  <c r="V200" i="47"/>
  <c r="P200" i="47"/>
  <c r="O200" i="48"/>
  <c r="U200" i="48"/>
  <c r="Q200" i="47"/>
  <c r="K200" i="47"/>
  <c r="P200" i="48"/>
  <c r="V200" i="48"/>
  <c r="K199" i="9"/>
  <c r="Q199" i="9"/>
  <c r="U199" i="9"/>
  <c r="O199" i="9"/>
  <c r="V199" i="9"/>
  <c r="P199" i="9"/>
  <c r="L199" i="9"/>
  <c r="R199" i="9"/>
  <c r="M200" i="9"/>
  <c r="S200" i="9"/>
  <c r="N199" i="9"/>
  <c r="T199" i="9"/>
  <c r="O199" i="8"/>
  <c r="U199" i="8"/>
  <c r="L199" i="8"/>
  <c r="R199" i="8"/>
  <c r="P199" i="8"/>
  <c r="V199" i="8"/>
  <c r="T199" i="8"/>
  <c r="N199" i="8"/>
  <c r="M200" i="8"/>
  <c r="S200" i="8"/>
  <c r="Q199" i="8"/>
  <c r="K199" i="8"/>
  <c r="M213" i="48"/>
  <c r="S213" i="48"/>
  <c r="K198" i="40"/>
  <c r="Q198" i="40"/>
  <c r="O198" i="40"/>
  <c r="U198" i="40"/>
  <c r="V198" i="40"/>
  <c r="P198" i="40"/>
  <c r="T198" i="40"/>
  <c r="N198" i="40"/>
  <c r="M200" i="40"/>
  <c r="S200" i="40"/>
  <c r="L198" i="40"/>
  <c r="R198" i="40"/>
  <c r="L199" i="41"/>
  <c r="R199" i="41"/>
  <c r="T198" i="41"/>
  <c r="N198" i="41"/>
  <c r="S199" i="41"/>
  <c r="M199" i="41"/>
  <c r="U198" i="41"/>
  <c r="O198" i="41"/>
  <c r="P199" i="41"/>
  <c r="V199" i="41"/>
  <c r="Q199" i="41"/>
  <c r="K199" i="41"/>
  <c r="N198" i="28"/>
  <c r="T198" i="28"/>
  <c r="S199" i="28"/>
  <c r="M199" i="28"/>
  <c r="K198" i="28"/>
  <c r="Q198" i="28"/>
  <c r="V198" i="28"/>
  <c r="P198" i="28"/>
  <c r="O198" i="28"/>
  <c r="U198" i="28"/>
  <c r="L199" i="28"/>
  <c r="R199" i="28"/>
  <c r="V201" i="47" l="1"/>
  <c r="P201" i="47"/>
  <c r="N201" i="47"/>
  <c r="T201" i="47"/>
  <c r="K201" i="48"/>
  <c r="Q201" i="48"/>
  <c r="V201" i="48"/>
  <c r="P201" i="48"/>
  <c r="U201" i="47"/>
  <c r="O201" i="47"/>
  <c r="K201" i="47"/>
  <c r="Q201" i="47"/>
  <c r="R201" i="47"/>
  <c r="L201" i="47"/>
  <c r="R201" i="48"/>
  <c r="L201" i="48"/>
  <c r="N201" i="48"/>
  <c r="T201" i="48"/>
  <c r="U201" i="48"/>
  <c r="O201" i="48"/>
  <c r="S201" i="47"/>
  <c r="M201" i="47"/>
  <c r="R200" i="9"/>
  <c r="L200" i="9"/>
  <c r="P200" i="9"/>
  <c r="V200" i="9"/>
  <c r="N200" i="9"/>
  <c r="T200" i="9"/>
  <c r="O200" i="9"/>
  <c r="U200" i="9"/>
  <c r="M201" i="9"/>
  <c r="S201" i="9"/>
  <c r="K200" i="9"/>
  <c r="Q200" i="9"/>
  <c r="T200" i="8"/>
  <c r="N200" i="8"/>
  <c r="V200" i="8"/>
  <c r="P200" i="8"/>
  <c r="K200" i="8"/>
  <c r="Q200" i="8"/>
  <c r="L200" i="8"/>
  <c r="R200" i="8"/>
  <c r="M201" i="8"/>
  <c r="S201" i="8"/>
  <c r="U200" i="8"/>
  <c r="O200" i="8"/>
  <c r="M214" i="48"/>
  <c r="S214" i="48"/>
  <c r="T199" i="40"/>
  <c r="N199" i="40"/>
  <c r="P199" i="40"/>
  <c r="V199" i="40"/>
  <c r="L199" i="40"/>
  <c r="R199" i="40"/>
  <c r="U199" i="40"/>
  <c r="O199" i="40"/>
  <c r="S201" i="40"/>
  <c r="M201" i="40"/>
  <c r="Q199" i="40"/>
  <c r="K199" i="40"/>
  <c r="T199" i="41"/>
  <c r="N199" i="41"/>
  <c r="P200" i="41"/>
  <c r="V200" i="41"/>
  <c r="K200" i="41"/>
  <c r="Q200" i="41"/>
  <c r="U199" i="41"/>
  <c r="O199" i="41"/>
  <c r="S200" i="41"/>
  <c r="M200" i="41"/>
  <c r="L200" i="41"/>
  <c r="R200" i="41"/>
  <c r="M200" i="28"/>
  <c r="S200" i="28"/>
  <c r="V199" i="28"/>
  <c r="P199" i="28"/>
  <c r="R200" i="28"/>
  <c r="L200" i="28"/>
  <c r="U199" i="28"/>
  <c r="O199" i="28"/>
  <c r="K199" i="28"/>
  <c r="Q199" i="28"/>
  <c r="T199" i="28"/>
  <c r="N199" i="28"/>
  <c r="R202" i="48" l="1"/>
  <c r="L202" i="48"/>
  <c r="V202" i="48"/>
  <c r="P202" i="48"/>
  <c r="S202" i="47"/>
  <c r="M202" i="47"/>
  <c r="R202" i="47"/>
  <c r="L202" i="47"/>
  <c r="O202" i="48"/>
  <c r="U202" i="48"/>
  <c r="Q202" i="48"/>
  <c r="K202" i="48"/>
  <c r="Q202" i="47"/>
  <c r="K202" i="47"/>
  <c r="T202" i="47"/>
  <c r="N202" i="47"/>
  <c r="U202" i="47"/>
  <c r="O202" i="47"/>
  <c r="V202" i="47"/>
  <c r="P202" i="47"/>
  <c r="N202" i="48"/>
  <c r="T202" i="48"/>
  <c r="O201" i="9"/>
  <c r="U201" i="9"/>
  <c r="K201" i="9"/>
  <c r="Q201" i="9"/>
  <c r="N201" i="9"/>
  <c r="T201" i="9"/>
  <c r="V201" i="9"/>
  <c r="P201" i="9"/>
  <c r="R201" i="9"/>
  <c r="L201" i="9"/>
  <c r="S202" i="9"/>
  <c r="M202" i="9"/>
  <c r="N201" i="8"/>
  <c r="T201" i="8"/>
  <c r="M202" i="8"/>
  <c r="S202" i="8"/>
  <c r="Q201" i="8"/>
  <c r="K201" i="8"/>
  <c r="L201" i="8"/>
  <c r="R201" i="8"/>
  <c r="O201" i="8"/>
  <c r="U201" i="8"/>
  <c r="P201" i="8"/>
  <c r="V201" i="8"/>
  <c r="S215" i="48"/>
  <c r="M215" i="48"/>
  <c r="S202" i="40"/>
  <c r="M202" i="40"/>
  <c r="R200" i="40"/>
  <c r="L200" i="40"/>
  <c r="V200" i="40"/>
  <c r="P200" i="40"/>
  <c r="Q200" i="40"/>
  <c r="K200" i="40"/>
  <c r="U200" i="40"/>
  <c r="O200" i="40"/>
  <c r="T200" i="40"/>
  <c r="N200" i="40"/>
  <c r="S201" i="41"/>
  <c r="M201" i="41"/>
  <c r="P201" i="41"/>
  <c r="V201" i="41"/>
  <c r="L201" i="41"/>
  <c r="R201" i="41"/>
  <c r="Q201" i="41"/>
  <c r="K201" i="41"/>
  <c r="T200" i="41"/>
  <c r="N200" i="41"/>
  <c r="U200" i="41"/>
  <c r="O200" i="41"/>
  <c r="O200" i="28"/>
  <c r="U200" i="28"/>
  <c r="V200" i="28"/>
  <c r="P200" i="28"/>
  <c r="K200" i="28"/>
  <c r="Q200" i="28"/>
  <c r="R201" i="28"/>
  <c r="L201" i="28"/>
  <c r="T200" i="28"/>
  <c r="N200" i="28"/>
  <c r="S201" i="28"/>
  <c r="M201" i="28"/>
  <c r="T203" i="47" l="1"/>
  <c r="N203" i="47"/>
  <c r="L203" i="47"/>
  <c r="R203" i="47"/>
  <c r="N203" i="48"/>
  <c r="T203" i="48"/>
  <c r="Q203" i="47"/>
  <c r="K203" i="47"/>
  <c r="S203" i="47"/>
  <c r="M203" i="47"/>
  <c r="V203" i="47"/>
  <c r="P203" i="47"/>
  <c r="Q203" i="48"/>
  <c r="K203" i="48"/>
  <c r="P203" i="48"/>
  <c r="V203" i="48"/>
  <c r="U203" i="47"/>
  <c r="O203" i="47"/>
  <c r="R203" i="48"/>
  <c r="L203" i="48"/>
  <c r="U203" i="48"/>
  <c r="O203" i="48"/>
  <c r="P202" i="9"/>
  <c r="V202" i="9"/>
  <c r="M203" i="9"/>
  <c r="S203" i="9"/>
  <c r="N202" i="9"/>
  <c r="T202" i="9"/>
  <c r="K202" i="9"/>
  <c r="Q202" i="9"/>
  <c r="R202" i="9"/>
  <c r="L202" i="9"/>
  <c r="O202" i="9"/>
  <c r="U202" i="9"/>
  <c r="L202" i="8"/>
  <c r="R202" i="8"/>
  <c r="Q202" i="8"/>
  <c r="K202" i="8"/>
  <c r="P202" i="8"/>
  <c r="V202" i="8"/>
  <c r="M203" i="8"/>
  <c r="S203" i="8"/>
  <c r="O202" i="8"/>
  <c r="U202" i="8"/>
  <c r="T202" i="8"/>
  <c r="N202" i="8"/>
  <c r="S216" i="48"/>
  <c r="M216" i="48"/>
  <c r="N201" i="40"/>
  <c r="T201" i="40"/>
  <c r="R201" i="40"/>
  <c r="L201" i="40"/>
  <c r="K201" i="40"/>
  <c r="Q201" i="40"/>
  <c r="S203" i="40"/>
  <c r="M203" i="40"/>
  <c r="U201" i="40"/>
  <c r="O201" i="40"/>
  <c r="V201" i="40"/>
  <c r="P201" i="40"/>
  <c r="P202" i="41"/>
  <c r="V202" i="41"/>
  <c r="K202" i="41"/>
  <c r="Q202" i="41"/>
  <c r="T201" i="41"/>
  <c r="N201" i="41"/>
  <c r="S202" i="41"/>
  <c r="M202" i="41"/>
  <c r="U201" i="41"/>
  <c r="O201" i="41"/>
  <c r="L202" i="41"/>
  <c r="R202" i="41"/>
  <c r="N201" i="28"/>
  <c r="T201" i="28"/>
  <c r="P201" i="28"/>
  <c r="V201" i="28"/>
  <c r="L202" i="28"/>
  <c r="R202" i="28"/>
  <c r="M202" i="28"/>
  <c r="S202" i="28"/>
  <c r="K201" i="28"/>
  <c r="Q201" i="28"/>
  <c r="O201" i="28"/>
  <c r="U201" i="28"/>
  <c r="O204" i="48" l="1"/>
  <c r="U204" i="48"/>
  <c r="Q204" i="48"/>
  <c r="K204" i="48"/>
  <c r="T204" i="48"/>
  <c r="N204" i="48"/>
  <c r="K204" i="47"/>
  <c r="Q204" i="47"/>
  <c r="R204" i="48"/>
  <c r="L204" i="48"/>
  <c r="V204" i="47"/>
  <c r="P204" i="47"/>
  <c r="L204" i="47"/>
  <c r="R204" i="47"/>
  <c r="U204" i="47"/>
  <c r="O204" i="47"/>
  <c r="M204" i="47"/>
  <c r="S204" i="47"/>
  <c r="T204" i="47"/>
  <c r="N204" i="47"/>
  <c r="V204" i="48"/>
  <c r="P204" i="48"/>
  <c r="K203" i="9"/>
  <c r="Q203" i="9"/>
  <c r="O203" i="9"/>
  <c r="U203" i="9"/>
  <c r="N203" i="9"/>
  <c r="T203" i="9"/>
  <c r="M204" i="9"/>
  <c r="S204" i="9"/>
  <c r="L203" i="9"/>
  <c r="R203" i="9"/>
  <c r="P203" i="9"/>
  <c r="V203" i="9"/>
  <c r="M204" i="8"/>
  <c r="S204" i="8"/>
  <c r="P203" i="8"/>
  <c r="V203" i="8"/>
  <c r="N203" i="8"/>
  <c r="T203" i="8"/>
  <c r="Q203" i="8"/>
  <c r="K203" i="8"/>
  <c r="O203" i="8"/>
  <c r="U203" i="8"/>
  <c r="L203" i="8"/>
  <c r="R203" i="8"/>
  <c r="S217" i="48"/>
  <c r="M217" i="48"/>
  <c r="O202" i="40"/>
  <c r="U202" i="40"/>
  <c r="K202" i="40"/>
  <c r="Q202" i="40"/>
  <c r="L202" i="40"/>
  <c r="R202" i="40"/>
  <c r="M204" i="40"/>
  <c r="S204" i="40"/>
  <c r="V202" i="40"/>
  <c r="P202" i="40"/>
  <c r="T202" i="40"/>
  <c r="N202" i="40"/>
  <c r="S203" i="41"/>
  <c r="M203" i="41"/>
  <c r="Q203" i="41"/>
  <c r="K203" i="41"/>
  <c r="L203" i="41"/>
  <c r="R203" i="41"/>
  <c r="P203" i="41"/>
  <c r="V203" i="41"/>
  <c r="U202" i="41"/>
  <c r="O202" i="41"/>
  <c r="T202" i="41"/>
  <c r="N202" i="41"/>
  <c r="K202" i="28"/>
  <c r="Q202" i="28"/>
  <c r="R203" i="28"/>
  <c r="L203" i="28"/>
  <c r="S203" i="28"/>
  <c r="M203" i="28"/>
  <c r="V202" i="28"/>
  <c r="P202" i="28"/>
  <c r="O202" i="28"/>
  <c r="U202" i="28"/>
  <c r="T202" i="28"/>
  <c r="N202" i="28"/>
  <c r="Q205" i="47" l="1"/>
  <c r="K205" i="47"/>
  <c r="N205" i="48"/>
  <c r="T205" i="48"/>
  <c r="P205" i="47"/>
  <c r="V205" i="47"/>
  <c r="K205" i="48"/>
  <c r="Q205" i="48"/>
  <c r="V205" i="48"/>
  <c r="P205" i="48"/>
  <c r="N205" i="47"/>
  <c r="T205" i="47"/>
  <c r="R205" i="47"/>
  <c r="L205" i="47"/>
  <c r="S205" i="47"/>
  <c r="M205" i="47"/>
  <c r="R205" i="48"/>
  <c r="L205" i="48"/>
  <c r="O205" i="47"/>
  <c r="U205" i="47"/>
  <c r="O205" i="48"/>
  <c r="U205" i="48"/>
  <c r="S205" i="9"/>
  <c r="M205" i="9"/>
  <c r="N204" i="9"/>
  <c r="T204" i="9"/>
  <c r="P204" i="9"/>
  <c r="V204" i="9"/>
  <c r="U204" i="9"/>
  <c r="O204" i="9"/>
  <c r="R204" i="9"/>
  <c r="L204" i="9"/>
  <c r="K204" i="9"/>
  <c r="Q204" i="9"/>
  <c r="K204" i="8"/>
  <c r="Q204" i="8"/>
  <c r="T204" i="8"/>
  <c r="N204" i="8"/>
  <c r="L204" i="8"/>
  <c r="R204" i="8"/>
  <c r="P204" i="8"/>
  <c r="V204" i="8"/>
  <c r="U204" i="8"/>
  <c r="O204" i="8"/>
  <c r="S205" i="8"/>
  <c r="M205" i="8"/>
  <c r="M218" i="48"/>
  <c r="S218" i="48"/>
  <c r="Q203" i="40"/>
  <c r="K203" i="40"/>
  <c r="S205" i="40"/>
  <c r="M205" i="40"/>
  <c r="T203" i="40"/>
  <c r="N203" i="40"/>
  <c r="U203" i="40"/>
  <c r="O203" i="40"/>
  <c r="P203" i="40"/>
  <c r="V203" i="40"/>
  <c r="L203" i="40"/>
  <c r="R203" i="40"/>
  <c r="U203" i="41"/>
  <c r="O203" i="41"/>
  <c r="V204" i="41"/>
  <c r="P204" i="41"/>
  <c r="Q204" i="41"/>
  <c r="K204" i="41"/>
  <c r="L204" i="41"/>
  <c r="R204" i="41"/>
  <c r="S204" i="41"/>
  <c r="M204" i="41"/>
  <c r="T203" i="41"/>
  <c r="N203" i="41"/>
  <c r="O203" i="28"/>
  <c r="U203" i="28"/>
  <c r="M204" i="28"/>
  <c r="S204" i="28"/>
  <c r="P203" i="28"/>
  <c r="V203" i="28"/>
  <c r="L204" i="28"/>
  <c r="R204" i="28"/>
  <c r="T203" i="28"/>
  <c r="N203" i="28"/>
  <c r="K203" i="28"/>
  <c r="Q203" i="28"/>
  <c r="U206" i="47" l="1"/>
  <c r="O206" i="47"/>
  <c r="M206" i="47"/>
  <c r="S206" i="47"/>
  <c r="N206" i="48"/>
  <c r="T206" i="48"/>
  <c r="K206" i="48"/>
  <c r="Q206" i="48"/>
  <c r="T206" i="47"/>
  <c r="N206" i="47"/>
  <c r="K206" i="47"/>
  <c r="Q206" i="47"/>
  <c r="L206" i="47"/>
  <c r="R206" i="47"/>
  <c r="R206" i="48"/>
  <c r="L206" i="48"/>
  <c r="P206" i="48"/>
  <c r="V206" i="48"/>
  <c r="U206" i="48"/>
  <c r="O206" i="48"/>
  <c r="V206" i="47"/>
  <c r="P206" i="47"/>
  <c r="P205" i="9"/>
  <c r="V205" i="9"/>
  <c r="K205" i="9"/>
  <c r="Q205" i="9"/>
  <c r="R205" i="9"/>
  <c r="L205" i="9"/>
  <c r="T205" i="9"/>
  <c r="N205" i="9"/>
  <c r="O205" i="9"/>
  <c r="U205" i="9"/>
  <c r="S206" i="9"/>
  <c r="M206" i="9"/>
  <c r="P205" i="8"/>
  <c r="V205" i="8"/>
  <c r="L205" i="8"/>
  <c r="R205" i="8"/>
  <c r="M206" i="8"/>
  <c r="S206" i="8"/>
  <c r="N205" i="8"/>
  <c r="T205" i="8"/>
  <c r="U205" i="8"/>
  <c r="O205" i="8"/>
  <c r="Q205" i="8"/>
  <c r="K205" i="8"/>
  <c r="M219" i="48"/>
  <c r="S219" i="48"/>
  <c r="R204" i="40"/>
  <c r="L204" i="40"/>
  <c r="T204" i="40"/>
  <c r="N204" i="40"/>
  <c r="V204" i="40"/>
  <c r="P204" i="40"/>
  <c r="S206" i="40"/>
  <c r="M206" i="40"/>
  <c r="U204" i="40"/>
  <c r="O204" i="40"/>
  <c r="Q204" i="40"/>
  <c r="K204" i="40"/>
  <c r="S205" i="41"/>
  <c r="M205" i="41"/>
  <c r="P205" i="41"/>
  <c r="V205" i="41"/>
  <c r="N204" i="41"/>
  <c r="T204" i="41"/>
  <c r="Q205" i="41"/>
  <c r="K205" i="41"/>
  <c r="U204" i="41"/>
  <c r="O204" i="41"/>
  <c r="R205" i="41"/>
  <c r="L205" i="41"/>
  <c r="T204" i="28"/>
  <c r="N204" i="28"/>
  <c r="L205" i="28"/>
  <c r="R205" i="28"/>
  <c r="S205" i="28"/>
  <c r="M205" i="28"/>
  <c r="K204" i="28"/>
  <c r="Q204" i="28"/>
  <c r="V204" i="28"/>
  <c r="P204" i="28"/>
  <c r="O204" i="28"/>
  <c r="U204" i="28"/>
  <c r="Q207" i="48" l="1"/>
  <c r="K207" i="48"/>
  <c r="V207" i="47"/>
  <c r="P207" i="47"/>
  <c r="U207" i="48"/>
  <c r="O207" i="48"/>
  <c r="R207" i="47"/>
  <c r="L207" i="47"/>
  <c r="N207" i="48"/>
  <c r="T207" i="48"/>
  <c r="Q207" i="47"/>
  <c r="K207" i="47"/>
  <c r="M207" i="47"/>
  <c r="S207" i="47"/>
  <c r="T207" i="47"/>
  <c r="N207" i="47"/>
  <c r="P207" i="48"/>
  <c r="V207" i="48"/>
  <c r="O207" i="47"/>
  <c r="U207" i="47"/>
  <c r="L207" i="48"/>
  <c r="R207" i="48"/>
  <c r="N206" i="9"/>
  <c r="T206" i="9"/>
  <c r="L206" i="9"/>
  <c r="R206" i="9"/>
  <c r="M207" i="9"/>
  <c r="S207" i="9"/>
  <c r="K206" i="9"/>
  <c r="Q206" i="9"/>
  <c r="O206" i="9"/>
  <c r="U206" i="9"/>
  <c r="P206" i="9"/>
  <c r="V206" i="9"/>
  <c r="T206" i="8"/>
  <c r="N206" i="8"/>
  <c r="P206" i="8"/>
  <c r="V206" i="8"/>
  <c r="S207" i="8"/>
  <c r="M207" i="8"/>
  <c r="R206" i="8"/>
  <c r="L206" i="8"/>
  <c r="K206" i="8"/>
  <c r="Q206" i="8"/>
  <c r="U206" i="8"/>
  <c r="O206" i="8"/>
  <c r="M220" i="48"/>
  <c r="S220" i="48"/>
  <c r="V205" i="40"/>
  <c r="P205" i="40"/>
  <c r="K205" i="40"/>
  <c r="Q205" i="40"/>
  <c r="U205" i="40"/>
  <c r="O205" i="40"/>
  <c r="N205" i="40"/>
  <c r="T205" i="40"/>
  <c r="S207" i="40"/>
  <c r="M207" i="40"/>
  <c r="R205" i="40"/>
  <c r="L205" i="40"/>
  <c r="K206" i="41"/>
  <c r="Q206" i="41"/>
  <c r="M206" i="41"/>
  <c r="S206" i="41"/>
  <c r="L206" i="41"/>
  <c r="R206" i="41"/>
  <c r="N205" i="41"/>
  <c r="T205" i="41"/>
  <c r="U205" i="41"/>
  <c r="O205" i="41"/>
  <c r="V206" i="41"/>
  <c r="P206" i="41"/>
  <c r="U205" i="28"/>
  <c r="O205" i="28"/>
  <c r="K205" i="28"/>
  <c r="Q205" i="28"/>
  <c r="L206" i="28"/>
  <c r="R206" i="28"/>
  <c r="V205" i="28"/>
  <c r="P205" i="28"/>
  <c r="M206" i="28"/>
  <c r="S206" i="28"/>
  <c r="N205" i="28"/>
  <c r="T205" i="28"/>
  <c r="R208" i="47" l="1"/>
  <c r="L208" i="47"/>
  <c r="O208" i="48"/>
  <c r="U208" i="48"/>
  <c r="S208" i="47"/>
  <c r="M208" i="47"/>
  <c r="Q208" i="47"/>
  <c r="K208" i="47"/>
  <c r="P208" i="47"/>
  <c r="V208" i="47"/>
  <c r="N208" i="47"/>
  <c r="T208" i="47"/>
  <c r="O208" i="47"/>
  <c r="U208" i="47"/>
  <c r="R208" i="48"/>
  <c r="L208" i="48"/>
  <c r="K208" i="48"/>
  <c r="Q208" i="48"/>
  <c r="V208" i="48"/>
  <c r="P208" i="48"/>
  <c r="N208" i="48"/>
  <c r="T208" i="48"/>
  <c r="S208" i="9"/>
  <c r="M208" i="9"/>
  <c r="K207" i="9"/>
  <c r="Q207" i="9"/>
  <c r="U207" i="9"/>
  <c r="O207" i="9"/>
  <c r="L207" i="9"/>
  <c r="R207" i="9"/>
  <c r="V207" i="9"/>
  <c r="P207" i="9"/>
  <c r="N207" i="9"/>
  <c r="T207" i="9"/>
  <c r="R207" i="8"/>
  <c r="L207" i="8"/>
  <c r="M208" i="8"/>
  <c r="S208" i="8"/>
  <c r="Q207" i="8"/>
  <c r="K207" i="8"/>
  <c r="P207" i="8"/>
  <c r="V207" i="8"/>
  <c r="O207" i="8"/>
  <c r="U207" i="8"/>
  <c r="N207" i="8"/>
  <c r="T207" i="8"/>
  <c r="S221" i="48"/>
  <c r="M221" i="48"/>
  <c r="L206" i="40"/>
  <c r="R206" i="40"/>
  <c r="O206" i="40"/>
  <c r="U206" i="40"/>
  <c r="M208" i="40"/>
  <c r="S208" i="40"/>
  <c r="K206" i="40"/>
  <c r="Q206" i="40"/>
  <c r="V206" i="40"/>
  <c r="P206" i="40"/>
  <c r="T206" i="40"/>
  <c r="N206" i="40"/>
  <c r="T206" i="41"/>
  <c r="N206" i="41"/>
  <c r="U206" i="41"/>
  <c r="O206" i="41"/>
  <c r="M207" i="41"/>
  <c r="S207" i="41"/>
  <c r="R207" i="41"/>
  <c r="L207" i="41"/>
  <c r="P207" i="41"/>
  <c r="V207" i="41"/>
  <c r="Q207" i="41"/>
  <c r="K207" i="41"/>
  <c r="U206" i="28"/>
  <c r="O206" i="28"/>
  <c r="P206" i="28"/>
  <c r="V206" i="28"/>
  <c r="T206" i="28"/>
  <c r="N206" i="28"/>
  <c r="S207" i="28"/>
  <c r="M207" i="28"/>
  <c r="R207" i="28"/>
  <c r="L207" i="28"/>
  <c r="K206" i="28"/>
  <c r="Q206" i="28"/>
  <c r="L209" i="48" l="1"/>
  <c r="R209" i="48"/>
  <c r="K209" i="47"/>
  <c r="Q209" i="47"/>
  <c r="S209" i="47"/>
  <c r="M209" i="47"/>
  <c r="N209" i="48"/>
  <c r="T209" i="48"/>
  <c r="U209" i="47"/>
  <c r="O209" i="47"/>
  <c r="V209" i="48"/>
  <c r="P209" i="48"/>
  <c r="N209" i="47"/>
  <c r="T209" i="47"/>
  <c r="U209" i="48"/>
  <c r="O209" i="48"/>
  <c r="R209" i="47"/>
  <c r="L209" i="47"/>
  <c r="K209" i="48"/>
  <c r="Q209" i="48"/>
  <c r="P209" i="47"/>
  <c r="V209" i="47"/>
  <c r="O208" i="9"/>
  <c r="U208" i="9"/>
  <c r="T208" i="9"/>
  <c r="N208" i="9"/>
  <c r="Q208" i="9"/>
  <c r="K208" i="9"/>
  <c r="L208" i="9"/>
  <c r="R208" i="9"/>
  <c r="V208" i="9"/>
  <c r="P208" i="9"/>
  <c r="S209" i="9"/>
  <c r="M209" i="9"/>
  <c r="P208" i="8"/>
  <c r="V208" i="8"/>
  <c r="K208" i="8"/>
  <c r="Q208" i="8"/>
  <c r="T208" i="8"/>
  <c r="N208" i="8"/>
  <c r="M209" i="8"/>
  <c r="S209" i="8"/>
  <c r="L208" i="8"/>
  <c r="R208" i="8"/>
  <c r="U208" i="8"/>
  <c r="O208" i="8"/>
  <c r="M222" i="48"/>
  <c r="S222" i="48"/>
  <c r="M209" i="40"/>
  <c r="S209" i="40"/>
  <c r="P207" i="40"/>
  <c r="V207" i="40"/>
  <c r="U207" i="40"/>
  <c r="O207" i="40"/>
  <c r="Q207" i="40"/>
  <c r="K207" i="40"/>
  <c r="L207" i="40"/>
  <c r="R207" i="40"/>
  <c r="T207" i="40"/>
  <c r="N207" i="40"/>
  <c r="P208" i="41"/>
  <c r="V208" i="41"/>
  <c r="T207" i="41"/>
  <c r="N207" i="41"/>
  <c r="Q208" i="41"/>
  <c r="K208" i="41"/>
  <c r="L208" i="41"/>
  <c r="R208" i="41"/>
  <c r="M208" i="41"/>
  <c r="S208" i="41"/>
  <c r="U207" i="41"/>
  <c r="O207" i="41"/>
  <c r="Q207" i="28"/>
  <c r="K207" i="28"/>
  <c r="R208" i="28"/>
  <c r="L208" i="28"/>
  <c r="N207" i="28"/>
  <c r="T207" i="28"/>
  <c r="U207" i="28"/>
  <c r="O207" i="28"/>
  <c r="M208" i="28"/>
  <c r="S208" i="28"/>
  <c r="P207" i="28"/>
  <c r="V207" i="28"/>
  <c r="N210" i="48" l="1"/>
  <c r="T210" i="48"/>
  <c r="V210" i="47"/>
  <c r="P210" i="47"/>
  <c r="N210" i="47"/>
  <c r="T210" i="47"/>
  <c r="M210" i="47"/>
  <c r="S210" i="47"/>
  <c r="K210" i="48"/>
  <c r="Q210" i="48"/>
  <c r="P210" i="48"/>
  <c r="V210" i="48"/>
  <c r="R210" i="47"/>
  <c r="L210" i="47"/>
  <c r="U210" i="47"/>
  <c r="O210" i="47"/>
  <c r="K210" i="47"/>
  <c r="Q210" i="47"/>
  <c r="O210" i="48"/>
  <c r="U210" i="48"/>
  <c r="R210" i="48"/>
  <c r="L210" i="48"/>
  <c r="L209" i="9"/>
  <c r="R209" i="9"/>
  <c r="Q209" i="9"/>
  <c r="K209" i="9"/>
  <c r="M210" i="9"/>
  <c r="S210" i="9"/>
  <c r="N209" i="9"/>
  <c r="T209" i="9"/>
  <c r="V209" i="9"/>
  <c r="P209" i="9"/>
  <c r="O209" i="9"/>
  <c r="U209" i="9"/>
  <c r="M210" i="8"/>
  <c r="S210" i="8"/>
  <c r="N209" i="8"/>
  <c r="T209" i="8"/>
  <c r="Q209" i="8"/>
  <c r="K209" i="8"/>
  <c r="O209" i="8"/>
  <c r="U209" i="8"/>
  <c r="L209" i="8"/>
  <c r="R209" i="8"/>
  <c r="P209" i="8"/>
  <c r="V209" i="8"/>
  <c r="M223" i="48"/>
  <c r="S223" i="48"/>
  <c r="R208" i="40"/>
  <c r="L208" i="40"/>
  <c r="Q208" i="40"/>
  <c r="K208" i="40"/>
  <c r="V208" i="40"/>
  <c r="P208" i="40"/>
  <c r="T208" i="40"/>
  <c r="N208" i="40"/>
  <c r="S210" i="40"/>
  <c r="M210" i="40"/>
  <c r="U208" i="40"/>
  <c r="O208" i="40"/>
  <c r="U208" i="41"/>
  <c r="O208" i="41"/>
  <c r="T208" i="41"/>
  <c r="N208" i="41"/>
  <c r="L209" i="41"/>
  <c r="R209" i="41"/>
  <c r="K209" i="41"/>
  <c r="Q209" i="41"/>
  <c r="S209" i="41"/>
  <c r="M209" i="41"/>
  <c r="P209" i="41"/>
  <c r="V209" i="41"/>
  <c r="K208" i="28"/>
  <c r="Q208" i="28"/>
  <c r="V208" i="28"/>
  <c r="P208" i="28"/>
  <c r="O208" i="28"/>
  <c r="U208" i="28"/>
  <c r="R209" i="28"/>
  <c r="L209" i="28"/>
  <c r="S209" i="28"/>
  <c r="M209" i="28"/>
  <c r="T208" i="28"/>
  <c r="N208" i="28"/>
  <c r="S211" i="47" l="1"/>
  <c r="M211" i="47"/>
  <c r="U211" i="47"/>
  <c r="O211" i="47"/>
  <c r="R211" i="47"/>
  <c r="L211" i="47"/>
  <c r="O211" i="48"/>
  <c r="U211" i="48"/>
  <c r="T211" i="47"/>
  <c r="N211" i="47"/>
  <c r="V211" i="47"/>
  <c r="P211" i="47"/>
  <c r="P211" i="48"/>
  <c r="V211" i="48"/>
  <c r="L211" i="48"/>
  <c r="R211" i="48"/>
  <c r="Q211" i="47"/>
  <c r="K211" i="47"/>
  <c r="K211" i="48"/>
  <c r="Q211" i="48"/>
  <c r="N211" i="48"/>
  <c r="T211" i="48"/>
  <c r="N210" i="9"/>
  <c r="T210" i="9"/>
  <c r="O210" i="9"/>
  <c r="U210" i="9"/>
  <c r="M211" i="9"/>
  <c r="S211" i="9"/>
  <c r="K210" i="9"/>
  <c r="Q210" i="9"/>
  <c r="V210" i="9"/>
  <c r="P210" i="9"/>
  <c r="R210" i="9"/>
  <c r="L210" i="9"/>
  <c r="U210" i="8"/>
  <c r="O210" i="8"/>
  <c r="K210" i="8"/>
  <c r="Q210" i="8"/>
  <c r="V210" i="8"/>
  <c r="P210" i="8"/>
  <c r="T210" i="8"/>
  <c r="N210" i="8"/>
  <c r="L210" i="8"/>
  <c r="R210" i="8"/>
  <c r="S211" i="8"/>
  <c r="M211" i="8"/>
  <c r="S224" i="48"/>
  <c r="M224" i="48"/>
  <c r="N209" i="40"/>
  <c r="T209" i="40"/>
  <c r="V209" i="40"/>
  <c r="P209" i="40"/>
  <c r="U209" i="40"/>
  <c r="O209" i="40"/>
  <c r="Q209" i="40"/>
  <c r="K209" i="40"/>
  <c r="S211" i="40"/>
  <c r="M211" i="40"/>
  <c r="R209" i="40"/>
  <c r="L209" i="40"/>
  <c r="K210" i="41"/>
  <c r="Q210" i="41"/>
  <c r="T209" i="41"/>
  <c r="N209" i="41"/>
  <c r="P210" i="41"/>
  <c r="V210" i="41"/>
  <c r="S210" i="41"/>
  <c r="M210" i="41"/>
  <c r="O209" i="41"/>
  <c r="U209" i="41"/>
  <c r="L210" i="41"/>
  <c r="R210" i="41"/>
  <c r="S210" i="28"/>
  <c r="M210" i="28"/>
  <c r="N209" i="28"/>
  <c r="T209" i="28"/>
  <c r="R210" i="28"/>
  <c r="L210" i="28"/>
  <c r="P209" i="28"/>
  <c r="V209" i="28"/>
  <c r="O209" i="28"/>
  <c r="U209" i="28"/>
  <c r="Q209" i="28"/>
  <c r="K209" i="28"/>
  <c r="N212" i="47" l="1"/>
  <c r="T212" i="47"/>
  <c r="T212" i="48"/>
  <c r="N212" i="48"/>
  <c r="L212" i="48"/>
  <c r="R212" i="48"/>
  <c r="O212" i="48"/>
  <c r="U212" i="48"/>
  <c r="R212" i="47"/>
  <c r="L212" i="47"/>
  <c r="M212" i="47"/>
  <c r="S212" i="47"/>
  <c r="K212" i="48"/>
  <c r="Q212" i="48"/>
  <c r="P212" i="48"/>
  <c r="V212" i="48"/>
  <c r="Q212" i="47"/>
  <c r="K212" i="47"/>
  <c r="P212" i="47"/>
  <c r="V212" i="47"/>
  <c r="U212" i="47"/>
  <c r="O212" i="47"/>
  <c r="K211" i="9"/>
  <c r="Q211" i="9"/>
  <c r="S212" i="9"/>
  <c r="M212" i="9"/>
  <c r="V211" i="9"/>
  <c r="P211" i="9"/>
  <c r="U211" i="9"/>
  <c r="O211" i="9"/>
  <c r="L211" i="9"/>
  <c r="R211" i="9"/>
  <c r="N211" i="9"/>
  <c r="T211" i="9"/>
  <c r="L211" i="8"/>
  <c r="R211" i="8"/>
  <c r="N211" i="8"/>
  <c r="T211" i="8"/>
  <c r="V211" i="8"/>
  <c r="P211" i="8"/>
  <c r="M212" i="8"/>
  <c r="S212" i="8"/>
  <c r="Q211" i="8"/>
  <c r="K211" i="8"/>
  <c r="O211" i="8"/>
  <c r="U211" i="8"/>
  <c r="M225" i="48"/>
  <c r="S225" i="48"/>
  <c r="O210" i="40"/>
  <c r="U210" i="40"/>
  <c r="R210" i="40"/>
  <c r="L210" i="40"/>
  <c r="V210" i="40"/>
  <c r="P210" i="40"/>
  <c r="S212" i="40"/>
  <c r="M212" i="40"/>
  <c r="K210" i="40"/>
  <c r="Q210" i="40"/>
  <c r="N210" i="40"/>
  <c r="T210" i="40"/>
  <c r="L211" i="41"/>
  <c r="R211" i="41"/>
  <c r="S211" i="41"/>
  <c r="M211" i="41"/>
  <c r="T210" i="41"/>
  <c r="N210" i="41"/>
  <c r="O210" i="41"/>
  <c r="U210" i="41"/>
  <c r="P211" i="41"/>
  <c r="V211" i="41"/>
  <c r="K211" i="41"/>
  <c r="Q211" i="41"/>
  <c r="R211" i="28"/>
  <c r="L211" i="28"/>
  <c r="K210" i="28"/>
  <c r="Q210" i="28"/>
  <c r="V210" i="28"/>
  <c r="P210" i="28"/>
  <c r="N210" i="28"/>
  <c r="T210" i="28"/>
  <c r="O210" i="28"/>
  <c r="U210" i="28"/>
  <c r="S211" i="28"/>
  <c r="M211" i="28"/>
  <c r="P213" i="48" l="1"/>
  <c r="V213" i="48"/>
  <c r="U213" i="48"/>
  <c r="O213" i="48"/>
  <c r="U213" i="47"/>
  <c r="O213" i="47"/>
  <c r="K213" i="48"/>
  <c r="Q213" i="48"/>
  <c r="R213" i="48"/>
  <c r="L213" i="48"/>
  <c r="T213" i="48"/>
  <c r="N213" i="48"/>
  <c r="P213" i="47"/>
  <c r="V213" i="47"/>
  <c r="S213" i="47"/>
  <c r="M213" i="47"/>
  <c r="Q213" i="47"/>
  <c r="K213" i="47"/>
  <c r="R213" i="47"/>
  <c r="L213" i="47"/>
  <c r="N213" i="47"/>
  <c r="T213" i="47"/>
  <c r="O212" i="9"/>
  <c r="U212" i="9"/>
  <c r="N212" i="9"/>
  <c r="T212" i="9"/>
  <c r="S213" i="9"/>
  <c r="M213" i="9"/>
  <c r="P212" i="9"/>
  <c r="V212" i="9"/>
  <c r="R212" i="9"/>
  <c r="L212" i="9"/>
  <c r="K212" i="9"/>
  <c r="Q212" i="9"/>
  <c r="L212" i="8"/>
  <c r="R212" i="8"/>
  <c r="M213" i="8"/>
  <c r="S213" i="8"/>
  <c r="P212" i="8"/>
  <c r="V212" i="8"/>
  <c r="U212" i="8"/>
  <c r="O212" i="8"/>
  <c r="N212" i="8"/>
  <c r="T212" i="8"/>
  <c r="K212" i="8"/>
  <c r="Q212" i="8"/>
  <c r="M226" i="48"/>
  <c r="S226" i="48"/>
  <c r="M213" i="40"/>
  <c r="S213" i="40"/>
  <c r="P211" i="40"/>
  <c r="V211" i="40"/>
  <c r="T211" i="40"/>
  <c r="N211" i="40"/>
  <c r="L211" i="40"/>
  <c r="R211" i="40"/>
  <c r="K211" i="40"/>
  <c r="Q211" i="40"/>
  <c r="O211" i="40"/>
  <c r="U211" i="40"/>
  <c r="S212" i="41"/>
  <c r="M212" i="41"/>
  <c r="K212" i="41"/>
  <c r="Q212" i="41"/>
  <c r="O211" i="41"/>
  <c r="U211" i="41"/>
  <c r="T211" i="41"/>
  <c r="N211" i="41"/>
  <c r="V212" i="41"/>
  <c r="P212" i="41"/>
  <c r="R212" i="41"/>
  <c r="L212" i="41"/>
  <c r="U211" i="28"/>
  <c r="O211" i="28"/>
  <c r="R212" i="28"/>
  <c r="L212" i="28"/>
  <c r="M212" i="28"/>
  <c r="S212" i="28"/>
  <c r="T211" i="28"/>
  <c r="N211" i="28"/>
  <c r="P211" i="28"/>
  <c r="V211" i="28"/>
  <c r="Q211" i="28"/>
  <c r="K211" i="28"/>
  <c r="M214" i="47" l="1"/>
  <c r="S214" i="47"/>
  <c r="Q214" i="48"/>
  <c r="K214" i="48"/>
  <c r="T214" i="47"/>
  <c r="N214" i="47"/>
  <c r="P214" i="47"/>
  <c r="V214" i="47"/>
  <c r="O214" i="48"/>
  <c r="U214" i="48"/>
  <c r="L214" i="47"/>
  <c r="R214" i="47"/>
  <c r="T214" i="48"/>
  <c r="N214" i="48"/>
  <c r="K214" i="47"/>
  <c r="Q214" i="47"/>
  <c r="L214" i="48"/>
  <c r="R214" i="48"/>
  <c r="O214" i="47"/>
  <c r="U214" i="47"/>
  <c r="V214" i="48"/>
  <c r="P214" i="48"/>
  <c r="P213" i="9"/>
  <c r="V213" i="9"/>
  <c r="M214" i="9"/>
  <c r="S214" i="9"/>
  <c r="K213" i="9"/>
  <c r="Q213" i="9"/>
  <c r="L213" i="9"/>
  <c r="R213" i="9"/>
  <c r="T213" i="9"/>
  <c r="N213" i="9"/>
  <c r="U213" i="9"/>
  <c r="O213" i="9"/>
  <c r="P213" i="8"/>
  <c r="V213" i="8"/>
  <c r="Q213" i="8"/>
  <c r="K213" i="8"/>
  <c r="M214" i="8"/>
  <c r="S214" i="8"/>
  <c r="O213" i="8"/>
  <c r="U213" i="8"/>
  <c r="N213" i="8"/>
  <c r="T213" i="8"/>
  <c r="L213" i="8"/>
  <c r="R213" i="8"/>
  <c r="M227" i="48"/>
  <c r="S227" i="48"/>
  <c r="L212" i="40"/>
  <c r="R212" i="40"/>
  <c r="T212" i="40"/>
  <c r="N212" i="40"/>
  <c r="U212" i="40"/>
  <c r="O212" i="40"/>
  <c r="P212" i="40"/>
  <c r="V212" i="40"/>
  <c r="Q212" i="40"/>
  <c r="K212" i="40"/>
  <c r="S214" i="40"/>
  <c r="M214" i="40"/>
  <c r="L213" i="41"/>
  <c r="R213" i="41"/>
  <c r="N212" i="41"/>
  <c r="T212" i="41"/>
  <c r="P213" i="41"/>
  <c r="V213" i="41"/>
  <c r="S213" i="41"/>
  <c r="M213" i="41"/>
  <c r="K213" i="41"/>
  <c r="Q213" i="41"/>
  <c r="O212" i="41"/>
  <c r="U212" i="41"/>
  <c r="O212" i="28"/>
  <c r="U212" i="28"/>
  <c r="V212" i="28"/>
  <c r="P212" i="28"/>
  <c r="S213" i="28"/>
  <c r="M213" i="28"/>
  <c r="K212" i="28"/>
  <c r="Q212" i="28"/>
  <c r="N212" i="28"/>
  <c r="T212" i="28"/>
  <c r="R213" i="28"/>
  <c r="L213" i="28"/>
  <c r="P215" i="48" l="1"/>
  <c r="V215" i="48"/>
  <c r="Q215" i="47"/>
  <c r="K215" i="47"/>
  <c r="V215" i="47"/>
  <c r="P215" i="47"/>
  <c r="N215" i="48"/>
  <c r="T215" i="48"/>
  <c r="N215" i="47"/>
  <c r="T215" i="47"/>
  <c r="Q215" i="48"/>
  <c r="K215" i="48"/>
  <c r="U215" i="47"/>
  <c r="O215" i="47"/>
  <c r="L215" i="47"/>
  <c r="R215" i="47"/>
  <c r="R215" i="48"/>
  <c r="L215" i="48"/>
  <c r="O215" i="48"/>
  <c r="U215" i="48"/>
  <c r="S215" i="47"/>
  <c r="M215" i="47"/>
  <c r="R214" i="9"/>
  <c r="L214" i="9"/>
  <c r="P214" i="9"/>
  <c r="V214" i="9"/>
  <c r="K214" i="9"/>
  <c r="Q214" i="9"/>
  <c r="N214" i="9"/>
  <c r="T214" i="9"/>
  <c r="O214" i="9"/>
  <c r="U214" i="9"/>
  <c r="S215" i="9"/>
  <c r="M215" i="9"/>
  <c r="U214" i="8"/>
  <c r="O214" i="8"/>
  <c r="S215" i="8"/>
  <c r="M215" i="8"/>
  <c r="K214" i="8"/>
  <c r="Q214" i="8"/>
  <c r="L214" i="8"/>
  <c r="R214" i="8"/>
  <c r="T214" i="8"/>
  <c r="N214" i="8"/>
  <c r="P214" i="8"/>
  <c r="V214" i="8"/>
  <c r="M228" i="48"/>
  <c r="S228" i="48"/>
  <c r="V213" i="40"/>
  <c r="P213" i="40"/>
  <c r="U213" i="40"/>
  <c r="O213" i="40"/>
  <c r="M215" i="40"/>
  <c r="S215" i="40"/>
  <c r="N213" i="40"/>
  <c r="T213" i="40"/>
  <c r="K213" i="40"/>
  <c r="Q213" i="40"/>
  <c r="R213" i="40"/>
  <c r="L213" i="40"/>
  <c r="O213" i="41"/>
  <c r="U213" i="41"/>
  <c r="T213" i="41"/>
  <c r="N213" i="41"/>
  <c r="K214" i="41"/>
  <c r="Q214" i="41"/>
  <c r="P214" i="41"/>
  <c r="V214" i="41"/>
  <c r="L214" i="41"/>
  <c r="R214" i="41"/>
  <c r="S214" i="41"/>
  <c r="M214" i="41"/>
  <c r="K213" i="28"/>
  <c r="Q213" i="28"/>
  <c r="S214" i="28"/>
  <c r="M214" i="28"/>
  <c r="N213" i="28"/>
  <c r="T213" i="28"/>
  <c r="U213" i="28"/>
  <c r="O213" i="28"/>
  <c r="R214" i="28"/>
  <c r="L214" i="28"/>
  <c r="P213" i="28"/>
  <c r="V213" i="28"/>
  <c r="S216" i="47" l="1"/>
  <c r="M216" i="47"/>
  <c r="L216" i="47"/>
  <c r="R216" i="47"/>
  <c r="T216" i="48"/>
  <c r="N216" i="48"/>
  <c r="O216" i="47"/>
  <c r="U216" i="47"/>
  <c r="V216" i="47"/>
  <c r="P216" i="47"/>
  <c r="O216" i="48"/>
  <c r="U216" i="48"/>
  <c r="K216" i="48"/>
  <c r="Q216" i="48"/>
  <c r="Q216" i="47"/>
  <c r="K216" i="47"/>
  <c r="R216" i="48"/>
  <c r="L216" i="48"/>
  <c r="T216" i="47"/>
  <c r="N216" i="47"/>
  <c r="V216" i="48"/>
  <c r="P216" i="48"/>
  <c r="T215" i="9"/>
  <c r="N215" i="9"/>
  <c r="K215" i="9"/>
  <c r="Q215" i="9"/>
  <c r="S216" i="9"/>
  <c r="M216" i="9"/>
  <c r="V215" i="9"/>
  <c r="P215" i="9"/>
  <c r="R215" i="9"/>
  <c r="L215" i="9"/>
  <c r="O215" i="9"/>
  <c r="U215" i="9"/>
  <c r="Q215" i="8"/>
  <c r="K215" i="8"/>
  <c r="M216" i="8"/>
  <c r="S216" i="8"/>
  <c r="L215" i="8"/>
  <c r="R215" i="8"/>
  <c r="V215" i="8"/>
  <c r="P215" i="8"/>
  <c r="N215" i="8"/>
  <c r="T215" i="8"/>
  <c r="U215" i="8"/>
  <c r="O215" i="8"/>
  <c r="S229" i="48"/>
  <c r="M229" i="48"/>
  <c r="N214" i="40"/>
  <c r="T214" i="40"/>
  <c r="M216" i="40"/>
  <c r="S216" i="40"/>
  <c r="L214" i="40"/>
  <c r="R214" i="40"/>
  <c r="O214" i="40"/>
  <c r="U214" i="40"/>
  <c r="V214" i="40"/>
  <c r="P214" i="40"/>
  <c r="K214" i="40"/>
  <c r="Q214" i="40"/>
  <c r="V215" i="41"/>
  <c r="P215" i="41"/>
  <c r="S215" i="41"/>
  <c r="M215" i="41"/>
  <c r="T214" i="41"/>
  <c r="N214" i="41"/>
  <c r="L215" i="41"/>
  <c r="R215" i="41"/>
  <c r="Q215" i="41"/>
  <c r="K215" i="41"/>
  <c r="O214" i="41"/>
  <c r="U214" i="41"/>
  <c r="N214" i="28"/>
  <c r="T214" i="28"/>
  <c r="K214" i="28"/>
  <c r="Q214" i="28"/>
  <c r="V214" i="28"/>
  <c r="P214" i="28"/>
  <c r="O214" i="28"/>
  <c r="U214" i="28"/>
  <c r="S215" i="28"/>
  <c r="M215" i="28"/>
  <c r="R215" i="28"/>
  <c r="L215" i="28"/>
  <c r="L217" i="48" l="1"/>
  <c r="R217" i="48"/>
  <c r="Q217" i="47"/>
  <c r="K217" i="47"/>
  <c r="M217" i="47"/>
  <c r="S217" i="47"/>
  <c r="U217" i="47"/>
  <c r="O217" i="47"/>
  <c r="O217" i="48"/>
  <c r="U217" i="48"/>
  <c r="P217" i="47"/>
  <c r="V217" i="47"/>
  <c r="P217" i="48"/>
  <c r="V217" i="48"/>
  <c r="T217" i="48"/>
  <c r="N217" i="48"/>
  <c r="K217" i="48"/>
  <c r="Q217" i="48"/>
  <c r="R217" i="47"/>
  <c r="L217" i="47"/>
  <c r="T217" i="47"/>
  <c r="N217" i="47"/>
  <c r="O216" i="9"/>
  <c r="U216" i="9"/>
  <c r="S217" i="9"/>
  <c r="M217" i="9"/>
  <c r="R216" i="9"/>
  <c r="L216" i="9"/>
  <c r="K216" i="9"/>
  <c r="Q216" i="9"/>
  <c r="P216" i="9"/>
  <c r="V216" i="9"/>
  <c r="N216" i="9"/>
  <c r="T216" i="9"/>
  <c r="P216" i="8"/>
  <c r="V216" i="8"/>
  <c r="R216" i="8"/>
  <c r="L216" i="8"/>
  <c r="S217" i="8"/>
  <c r="M217" i="8"/>
  <c r="Q216" i="8"/>
  <c r="K216" i="8"/>
  <c r="O216" i="8"/>
  <c r="U216" i="8"/>
  <c r="N216" i="8"/>
  <c r="T216" i="8"/>
  <c r="M230" i="48"/>
  <c r="S230" i="48"/>
  <c r="O215" i="40"/>
  <c r="U215" i="40"/>
  <c r="L215" i="40"/>
  <c r="R215" i="40"/>
  <c r="K215" i="40"/>
  <c r="Q215" i="40"/>
  <c r="P215" i="40"/>
  <c r="V215" i="40"/>
  <c r="M217" i="40"/>
  <c r="S217" i="40"/>
  <c r="T215" i="40"/>
  <c r="N215" i="40"/>
  <c r="O215" i="41"/>
  <c r="U215" i="41"/>
  <c r="L216" i="41"/>
  <c r="R216" i="41"/>
  <c r="M216" i="41"/>
  <c r="S216" i="41"/>
  <c r="K216" i="41"/>
  <c r="Q216" i="41"/>
  <c r="T215" i="41"/>
  <c r="N215" i="41"/>
  <c r="P216" i="41"/>
  <c r="V216" i="41"/>
  <c r="T215" i="28"/>
  <c r="N215" i="28"/>
  <c r="R216" i="28"/>
  <c r="L216" i="28"/>
  <c r="U215" i="28"/>
  <c r="O215" i="28"/>
  <c r="K215" i="28"/>
  <c r="Q215" i="28"/>
  <c r="S216" i="28"/>
  <c r="M216" i="28"/>
  <c r="P215" i="28"/>
  <c r="V215" i="28"/>
  <c r="T218" i="48" l="1"/>
  <c r="N218" i="48"/>
  <c r="U218" i="47"/>
  <c r="O218" i="47"/>
  <c r="T218" i="47"/>
  <c r="N218" i="47"/>
  <c r="V218" i="48"/>
  <c r="P218" i="48"/>
  <c r="S218" i="47"/>
  <c r="M218" i="47"/>
  <c r="L218" i="47"/>
  <c r="R218" i="47"/>
  <c r="K218" i="47"/>
  <c r="Q218" i="47"/>
  <c r="P218" i="47"/>
  <c r="V218" i="47"/>
  <c r="K218" i="48"/>
  <c r="Q218" i="48"/>
  <c r="U218" i="48"/>
  <c r="O218" i="48"/>
  <c r="L218" i="48"/>
  <c r="R218" i="48"/>
  <c r="Q217" i="9"/>
  <c r="K217" i="9"/>
  <c r="R217" i="9"/>
  <c r="L217" i="9"/>
  <c r="M218" i="9"/>
  <c r="S218" i="9"/>
  <c r="V217" i="9"/>
  <c r="P217" i="9"/>
  <c r="T217" i="9"/>
  <c r="N217" i="9"/>
  <c r="O217" i="9"/>
  <c r="U217" i="9"/>
  <c r="K217" i="8"/>
  <c r="Q217" i="8"/>
  <c r="S218" i="8"/>
  <c r="M218" i="8"/>
  <c r="R217" i="8"/>
  <c r="L217" i="8"/>
  <c r="N217" i="8"/>
  <c r="T217" i="8"/>
  <c r="O217" i="8"/>
  <c r="U217" i="8"/>
  <c r="V217" i="8"/>
  <c r="P217" i="8"/>
  <c r="M231" i="48"/>
  <c r="S231" i="48"/>
  <c r="Q216" i="40"/>
  <c r="K216" i="40"/>
  <c r="L216" i="40"/>
  <c r="R216" i="40"/>
  <c r="S218" i="40"/>
  <c r="M218" i="40"/>
  <c r="T216" i="40"/>
  <c r="N216" i="40"/>
  <c r="U216" i="40"/>
  <c r="O216" i="40"/>
  <c r="V216" i="40"/>
  <c r="P216" i="40"/>
  <c r="P217" i="41"/>
  <c r="V217" i="41"/>
  <c r="Q217" i="41"/>
  <c r="K217" i="41"/>
  <c r="L217" i="41"/>
  <c r="R217" i="41"/>
  <c r="S217" i="41"/>
  <c r="M217" i="41"/>
  <c r="O216" i="41"/>
  <c r="U216" i="41"/>
  <c r="T216" i="41"/>
  <c r="N216" i="41"/>
  <c r="S217" i="28"/>
  <c r="M217" i="28"/>
  <c r="O216" i="28"/>
  <c r="U216" i="28"/>
  <c r="N216" i="28"/>
  <c r="T216" i="28"/>
  <c r="V216" i="28"/>
  <c r="P216" i="28"/>
  <c r="K216" i="28"/>
  <c r="Q216" i="28"/>
  <c r="R217" i="28"/>
  <c r="L217" i="28"/>
  <c r="P219" i="48" l="1"/>
  <c r="V219" i="48"/>
  <c r="V219" i="47"/>
  <c r="P219" i="47"/>
  <c r="K219" i="48"/>
  <c r="Q219" i="48"/>
  <c r="N219" i="47"/>
  <c r="T219" i="47"/>
  <c r="L219" i="48"/>
  <c r="R219" i="48"/>
  <c r="U219" i="48"/>
  <c r="O219" i="48"/>
  <c r="O219" i="47"/>
  <c r="U219" i="47"/>
  <c r="L219" i="47"/>
  <c r="R219" i="47"/>
  <c r="K219" i="47"/>
  <c r="Q219" i="47"/>
  <c r="M219" i="47"/>
  <c r="S219" i="47"/>
  <c r="T219" i="48"/>
  <c r="N219" i="48"/>
  <c r="P218" i="9"/>
  <c r="V218" i="9"/>
  <c r="O218" i="9"/>
  <c r="U218" i="9"/>
  <c r="M219" i="9"/>
  <c r="S219" i="9"/>
  <c r="R218" i="9"/>
  <c r="L218" i="9"/>
  <c r="T218" i="9"/>
  <c r="N218" i="9"/>
  <c r="Q218" i="9"/>
  <c r="K218" i="9"/>
  <c r="T218" i="8"/>
  <c r="N218" i="8"/>
  <c r="R218" i="8"/>
  <c r="L218" i="8"/>
  <c r="P218" i="8"/>
  <c r="V218" i="8"/>
  <c r="S219" i="8"/>
  <c r="M219" i="8"/>
  <c r="O218" i="8"/>
  <c r="U218" i="8"/>
  <c r="K218" i="8"/>
  <c r="Q218" i="8"/>
  <c r="S232" i="48"/>
  <c r="M232" i="48"/>
  <c r="N217" i="40"/>
  <c r="T217" i="40"/>
  <c r="R217" i="40"/>
  <c r="L217" i="40"/>
  <c r="Q217" i="40"/>
  <c r="K217" i="40"/>
  <c r="V217" i="40"/>
  <c r="P217" i="40"/>
  <c r="S219" i="40"/>
  <c r="M219" i="40"/>
  <c r="U217" i="40"/>
  <c r="O217" i="40"/>
  <c r="T217" i="41"/>
  <c r="N217" i="41"/>
  <c r="S218" i="41"/>
  <c r="M218" i="41"/>
  <c r="Q218" i="41"/>
  <c r="K218" i="41"/>
  <c r="O217" i="41"/>
  <c r="U217" i="41"/>
  <c r="L218" i="41"/>
  <c r="R218" i="41"/>
  <c r="P218" i="41"/>
  <c r="V218" i="41"/>
  <c r="P217" i="28"/>
  <c r="V217" i="28"/>
  <c r="K217" i="28"/>
  <c r="Q217" i="28"/>
  <c r="T217" i="28"/>
  <c r="N217" i="28"/>
  <c r="U217" i="28"/>
  <c r="O217" i="28"/>
  <c r="R218" i="28"/>
  <c r="L218" i="28"/>
  <c r="S218" i="28"/>
  <c r="M218" i="28"/>
  <c r="N220" i="48" l="1"/>
  <c r="T220" i="48"/>
  <c r="L220" i="47"/>
  <c r="R220" i="47"/>
  <c r="T220" i="47"/>
  <c r="N220" i="47"/>
  <c r="U220" i="47"/>
  <c r="O220" i="47"/>
  <c r="K220" i="48"/>
  <c r="Q220" i="48"/>
  <c r="M220" i="47"/>
  <c r="S220" i="47"/>
  <c r="O220" i="48"/>
  <c r="U220" i="48"/>
  <c r="P220" i="47"/>
  <c r="V220" i="47"/>
  <c r="Q220" i="47"/>
  <c r="K220" i="47"/>
  <c r="R220" i="48"/>
  <c r="L220" i="48"/>
  <c r="V220" i="48"/>
  <c r="P220" i="48"/>
  <c r="R219" i="9"/>
  <c r="L219" i="9"/>
  <c r="S220" i="9"/>
  <c r="M220" i="9"/>
  <c r="K219" i="9"/>
  <c r="Q219" i="9"/>
  <c r="O219" i="9"/>
  <c r="U219" i="9"/>
  <c r="N219" i="9"/>
  <c r="T219" i="9"/>
  <c r="V219" i="9"/>
  <c r="P219" i="9"/>
  <c r="M220" i="8"/>
  <c r="S220" i="8"/>
  <c r="V219" i="8"/>
  <c r="P219" i="8"/>
  <c r="L219" i="8"/>
  <c r="R219" i="8"/>
  <c r="T219" i="8"/>
  <c r="N219" i="8"/>
  <c r="K219" i="8"/>
  <c r="Q219" i="8"/>
  <c r="U219" i="8"/>
  <c r="O219" i="8"/>
  <c r="M233" i="48"/>
  <c r="S233" i="48"/>
  <c r="O218" i="40"/>
  <c r="U218" i="40"/>
  <c r="K218" i="40"/>
  <c r="Q218" i="40"/>
  <c r="S220" i="40"/>
  <c r="M220" i="40"/>
  <c r="L218" i="40"/>
  <c r="R218" i="40"/>
  <c r="V218" i="40"/>
  <c r="P218" i="40"/>
  <c r="N218" i="40"/>
  <c r="T218" i="40"/>
  <c r="M219" i="41"/>
  <c r="S219" i="41"/>
  <c r="P219" i="41"/>
  <c r="V219" i="41"/>
  <c r="U218" i="41"/>
  <c r="O218" i="41"/>
  <c r="Q219" i="41"/>
  <c r="K219" i="41"/>
  <c r="T218" i="41"/>
  <c r="N218" i="41"/>
  <c r="L219" i="41"/>
  <c r="R219" i="41"/>
  <c r="M219" i="28"/>
  <c r="S219" i="28"/>
  <c r="O218" i="28"/>
  <c r="U218" i="28"/>
  <c r="K218" i="28"/>
  <c r="Q218" i="28"/>
  <c r="R219" i="28"/>
  <c r="L219" i="28"/>
  <c r="T218" i="28"/>
  <c r="N218" i="28"/>
  <c r="V218" i="28"/>
  <c r="P218" i="28"/>
  <c r="O221" i="47" l="1"/>
  <c r="U221" i="47"/>
  <c r="P221" i="48"/>
  <c r="V221" i="48"/>
  <c r="V221" i="47"/>
  <c r="P221" i="47"/>
  <c r="N221" i="47"/>
  <c r="T221" i="47"/>
  <c r="R221" i="48"/>
  <c r="L221" i="48"/>
  <c r="U221" i="48"/>
  <c r="O221" i="48"/>
  <c r="K221" i="47"/>
  <c r="Q221" i="47"/>
  <c r="S221" i="47"/>
  <c r="M221" i="47"/>
  <c r="L221" i="47"/>
  <c r="R221" i="47"/>
  <c r="K221" i="48"/>
  <c r="Q221" i="48"/>
  <c r="N221" i="48"/>
  <c r="T221" i="48"/>
  <c r="P220" i="9"/>
  <c r="V220" i="9"/>
  <c r="U220" i="9"/>
  <c r="O220" i="9"/>
  <c r="K220" i="9"/>
  <c r="Q220" i="9"/>
  <c r="M221" i="9"/>
  <c r="S221" i="9"/>
  <c r="N220" i="9"/>
  <c r="T220" i="9"/>
  <c r="R220" i="9"/>
  <c r="L220" i="9"/>
  <c r="T220" i="8"/>
  <c r="N220" i="8"/>
  <c r="R220" i="8"/>
  <c r="L220" i="8"/>
  <c r="O220" i="8"/>
  <c r="U220" i="8"/>
  <c r="V220" i="8"/>
  <c r="P220" i="8"/>
  <c r="Q220" i="8"/>
  <c r="K220" i="8"/>
  <c r="M221" i="8"/>
  <c r="S221" i="8"/>
  <c r="M234" i="48"/>
  <c r="S234" i="48"/>
  <c r="M221" i="40"/>
  <c r="S221" i="40"/>
  <c r="P219" i="40"/>
  <c r="V219" i="40"/>
  <c r="K219" i="40"/>
  <c r="Q219" i="40"/>
  <c r="T219" i="40"/>
  <c r="N219" i="40"/>
  <c r="R219" i="40"/>
  <c r="L219" i="40"/>
  <c r="O219" i="40"/>
  <c r="U219" i="40"/>
  <c r="Q220" i="41"/>
  <c r="K220" i="41"/>
  <c r="R220" i="41"/>
  <c r="L220" i="41"/>
  <c r="P220" i="41"/>
  <c r="V220" i="41"/>
  <c r="T219" i="41"/>
  <c r="N219" i="41"/>
  <c r="U219" i="41"/>
  <c r="O219" i="41"/>
  <c r="M220" i="41"/>
  <c r="S220" i="41"/>
  <c r="N219" i="28"/>
  <c r="T219" i="28"/>
  <c r="U219" i="28"/>
  <c r="O219" i="28"/>
  <c r="K219" i="28"/>
  <c r="Q219" i="28"/>
  <c r="P219" i="28"/>
  <c r="V219" i="28"/>
  <c r="L220" i="28"/>
  <c r="R220" i="28"/>
  <c r="S220" i="28"/>
  <c r="M220" i="28"/>
  <c r="M222" i="47" l="1"/>
  <c r="S222" i="47"/>
  <c r="T222" i="48"/>
  <c r="N222" i="48"/>
  <c r="T222" i="47"/>
  <c r="N222" i="47"/>
  <c r="P222" i="47"/>
  <c r="V222" i="47"/>
  <c r="K222" i="48"/>
  <c r="Q222" i="48"/>
  <c r="Q222" i="47"/>
  <c r="K222" i="47"/>
  <c r="U222" i="48"/>
  <c r="O222" i="48"/>
  <c r="V222" i="48"/>
  <c r="P222" i="48"/>
  <c r="R222" i="48"/>
  <c r="L222" i="48"/>
  <c r="L222" i="47"/>
  <c r="R222" i="47"/>
  <c r="U222" i="47"/>
  <c r="O222" i="47"/>
  <c r="M222" i="9"/>
  <c r="S222" i="9"/>
  <c r="R221" i="9"/>
  <c r="L221" i="9"/>
  <c r="K221" i="9"/>
  <c r="Q221" i="9"/>
  <c r="U221" i="9"/>
  <c r="O221" i="9"/>
  <c r="N221" i="9"/>
  <c r="T221" i="9"/>
  <c r="V221" i="9"/>
  <c r="P221" i="9"/>
  <c r="V221" i="8"/>
  <c r="P221" i="8"/>
  <c r="U221" i="8"/>
  <c r="O221" i="8"/>
  <c r="R221" i="8"/>
  <c r="L221" i="8"/>
  <c r="S222" i="8"/>
  <c r="M222" i="8"/>
  <c r="K221" i="8"/>
  <c r="Q221" i="8"/>
  <c r="T221" i="8"/>
  <c r="N221" i="8"/>
  <c r="M235" i="48"/>
  <c r="S235" i="48"/>
  <c r="N220" i="40"/>
  <c r="T220" i="40"/>
  <c r="P220" i="40"/>
  <c r="V220" i="40"/>
  <c r="U220" i="40"/>
  <c r="O220" i="40"/>
  <c r="L220" i="40"/>
  <c r="R220" i="40"/>
  <c r="Q220" i="40"/>
  <c r="K220" i="40"/>
  <c r="S222" i="40"/>
  <c r="M222" i="40"/>
  <c r="T220" i="41"/>
  <c r="N220" i="41"/>
  <c r="L221" i="41"/>
  <c r="R221" i="41"/>
  <c r="M221" i="41"/>
  <c r="S221" i="41"/>
  <c r="O220" i="41"/>
  <c r="U220" i="41"/>
  <c r="Q221" i="41"/>
  <c r="K221" i="41"/>
  <c r="P221" i="41"/>
  <c r="V221" i="41"/>
  <c r="S221" i="28"/>
  <c r="M221" i="28"/>
  <c r="O220" i="28"/>
  <c r="U220" i="28"/>
  <c r="T220" i="28"/>
  <c r="N220" i="28"/>
  <c r="L221" i="28"/>
  <c r="R221" i="28"/>
  <c r="K220" i="28"/>
  <c r="Q220" i="28"/>
  <c r="V220" i="28"/>
  <c r="P220" i="28"/>
  <c r="V223" i="48" l="1"/>
  <c r="P223" i="48"/>
  <c r="P223" i="47"/>
  <c r="V223" i="47"/>
  <c r="U223" i="47"/>
  <c r="O223" i="47"/>
  <c r="U223" i="48"/>
  <c r="O223" i="48"/>
  <c r="N223" i="47"/>
  <c r="T223" i="47"/>
  <c r="K223" i="47"/>
  <c r="Q223" i="47"/>
  <c r="N223" i="48"/>
  <c r="T223" i="48"/>
  <c r="L223" i="47"/>
  <c r="R223" i="47"/>
  <c r="L223" i="48"/>
  <c r="R223" i="48"/>
  <c r="K223" i="48"/>
  <c r="Q223" i="48"/>
  <c r="S223" i="47"/>
  <c r="M223" i="47"/>
  <c r="O222" i="9"/>
  <c r="U222" i="9"/>
  <c r="K222" i="9"/>
  <c r="Q222" i="9"/>
  <c r="P222" i="9"/>
  <c r="V222" i="9"/>
  <c r="L222" i="9"/>
  <c r="R222" i="9"/>
  <c r="N222" i="9"/>
  <c r="T222" i="9"/>
  <c r="S223" i="9"/>
  <c r="M223" i="9"/>
  <c r="S223" i="8"/>
  <c r="M223" i="8"/>
  <c r="L222" i="8"/>
  <c r="R222" i="8"/>
  <c r="T222" i="8"/>
  <c r="N222" i="8"/>
  <c r="O222" i="8"/>
  <c r="U222" i="8"/>
  <c r="V222" i="8"/>
  <c r="P222" i="8"/>
  <c r="Q222" i="8"/>
  <c r="K222" i="8"/>
  <c r="M236" i="48"/>
  <c r="S236" i="48"/>
  <c r="Q221" i="40"/>
  <c r="K221" i="40"/>
  <c r="V221" i="40"/>
  <c r="P221" i="40"/>
  <c r="U221" i="40"/>
  <c r="O221" i="40"/>
  <c r="R221" i="40"/>
  <c r="L221" i="40"/>
  <c r="N221" i="40"/>
  <c r="T221" i="40"/>
  <c r="S223" i="40"/>
  <c r="M223" i="40"/>
  <c r="P222" i="41"/>
  <c r="V222" i="41"/>
  <c r="U221" i="41"/>
  <c r="O221" i="41"/>
  <c r="R222" i="41"/>
  <c r="L222" i="41"/>
  <c r="Q222" i="41"/>
  <c r="K222" i="41"/>
  <c r="T221" i="41"/>
  <c r="N221" i="41"/>
  <c r="M222" i="41"/>
  <c r="S222" i="41"/>
  <c r="N221" i="28"/>
  <c r="T221" i="28"/>
  <c r="P221" i="28"/>
  <c r="V221" i="28"/>
  <c r="M222" i="28"/>
  <c r="S222" i="28"/>
  <c r="K221" i="28"/>
  <c r="Q221" i="28"/>
  <c r="L222" i="28"/>
  <c r="R222" i="28"/>
  <c r="U221" i="28"/>
  <c r="O221" i="28"/>
  <c r="U224" i="48" l="1"/>
  <c r="O224" i="48"/>
  <c r="L224" i="47"/>
  <c r="R224" i="47"/>
  <c r="M224" i="47"/>
  <c r="S224" i="47"/>
  <c r="U224" i="47"/>
  <c r="O224" i="47"/>
  <c r="N224" i="48"/>
  <c r="T224" i="48"/>
  <c r="Q224" i="48"/>
  <c r="K224" i="48"/>
  <c r="Q224" i="47"/>
  <c r="K224" i="47"/>
  <c r="P224" i="47"/>
  <c r="V224" i="47"/>
  <c r="P224" i="48"/>
  <c r="V224" i="48"/>
  <c r="R224" i="48"/>
  <c r="L224" i="48"/>
  <c r="T224" i="47"/>
  <c r="N224" i="47"/>
  <c r="R223" i="9"/>
  <c r="L223" i="9"/>
  <c r="S224" i="9"/>
  <c r="M224" i="9"/>
  <c r="V223" i="9"/>
  <c r="P223" i="9"/>
  <c r="K223" i="9"/>
  <c r="Q223" i="9"/>
  <c r="N223" i="9"/>
  <c r="T223" i="9"/>
  <c r="O223" i="9"/>
  <c r="U223" i="9"/>
  <c r="O223" i="8"/>
  <c r="U223" i="8"/>
  <c r="T223" i="8"/>
  <c r="N223" i="8"/>
  <c r="K223" i="8"/>
  <c r="Q223" i="8"/>
  <c r="L223" i="8"/>
  <c r="R223" i="8"/>
  <c r="P223" i="8"/>
  <c r="V223" i="8"/>
  <c r="M224" i="8"/>
  <c r="S224" i="8"/>
  <c r="S237" i="48"/>
  <c r="M237" i="48"/>
  <c r="O222" i="40"/>
  <c r="U222" i="40"/>
  <c r="M224" i="40"/>
  <c r="S224" i="40"/>
  <c r="N222" i="40"/>
  <c r="T222" i="40"/>
  <c r="V222" i="40"/>
  <c r="P222" i="40"/>
  <c r="R222" i="40"/>
  <c r="L222" i="40"/>
  <c r="Q222" i="40"/>
  <c r="K222" i="40"/>
  <c r="N222" i="41"/>
  <c r="T222" i="41"/>
  <c r="O222" i="41"/>
  <c r="U222" i="41"/>
  <c r="Q223" i="41"/>
  <c r="K223" i="41"/>
  <c r="L223" i="41"/>
  <c r="R223" i="41"/>
  <c r="M223" i="41"/>
  <c r="S223" i="41"/>
  <c r="P223" i="41"/>
  <c r="V223" i="41"/>
  <c r="O222" i="28"/>
  <c r="U222" i="28"/>
  <c r="L223" i="28"/>
  <c r="R223" i="28"/>
  <c r="M223" i="28"/>
  <c r="S223" i="28"/>
  <c r="T222" i="28"/>
  <c r="N222" i="28"/>
  <c r="K222" i="28"/>
  <c r="Q222" i="28"/>
  <c r="V222" i="28"/>
  <c r="P222" i="28"/>
  <c r="L225" i="47" l="1"/>
  <c r="R225" i="47"/>
  <c r="O225" i="47"/>
  <c r="U225" i="47"/>
  <c r="T225" i="47"/>
  <c r="N225" i="47"/>
  <c r="P225" i="47"/>
  <c r="V225" i="47"/>
  <c r="Q225" i="47"/>
  <c r="K225" i="47"/>
  <c r="L225" i="48"/>
  <c r="R225" i="48"/>
  <c r="S225" i="47"/>
  <c r="M225" i="47"/>
  <c r="K225" i="48"/>
  <c r="Q225" i="48"/>
  <c r="V225" i="48"/>
  <c r="P225" i="48"/>
  <c r="U225" i="48"/>
  <c r="O225" i="48"/>
  <c r="N225" i="48"/>
  <c r="T225" i="48"/>
  <c r="Q224" i="9"/>
  <c r="K224" i="9"/>
  <c r="M225" i="9"/>
  <c r="S225" i="9"/>
  <c r="O224" i="9"/>
  <c r="U224" i="9"/>
  <c r="R224" i="9"/>
  <c r="L224" i="9"/>
  <c r="P224" i="9"/>
  <c r="V224" i="9"/>
  <c r="N224" i="9"/>
  <c r="T224" i="9"/>
  <c r="R224" i="8"/>
  <c r="L224" i="8"/>
  <c r="K224" i="8"/>
  <c r="Q224" i="8"/>
  <c r="T224" i="8"/>
  <c r="N224" i="8"/>
  <c r="M225" i="8"/>
  <c r="S225" i="8"/>
  <c r="V224" i="8"/>
  <c r="P224" i="8"/>
  <c r="U224" i="8"/>
  <c r="O224" i="8"/>
  <c r="M238" i="48"/>
  <c r="S238" i="48"/>
  <c r="K223" i="40"/>
  <c r="Q223" i="40"/>
  <c r="T223" i="40"/>
  <c r="N223" i="40"/>
  <c r="L223" i="40"/>
  <c r="R223" i="40"/>
  <c r="M225" i="40"/>
  <c r="S225" i="40"/>
  <c r="P223" i="40"/>
  <c r="V223" i="40"/>
  <c r="O223" i="40"/>
  <c r="U223" i="40"/>
  <c r="Q224" i="41"/>
  <c r="K224" i="41"/>
  <c r="S224" i="41"/>
  <c r="M224" i="41"/>
  <c r="U223" i="41"/>
  <c r="O223" i="41"/>
  <c r="V224" i="41"/>
  <c r="P224" i="41"/>
  <c r="R224" i="41"/>
  <c r="L224" i="41"/>
  <c r="N223" i="41"/>
  <c r="T223" i="41"/>
  <c r="N223" i="28"/>
  <c r="T223" i="28"/>
  <c r="O223" i="28"/>
  <c r="U223" i="28"/>
  <c r="Q223" i="28"/>
  <c r="K223" i="28"/>
  <c r="P223" i="28"/>
  <c r="V223" i="28"/>
  <c r="M224" i="28"/>
  <c r="S224" i="28"/>
  <c r="R224" i="28"/>
  <c r="L224" i="28"/>
  <c r="K226" i="48" l="1"/>
  <c r="Q226" i="48"/>
  <c r="P226" i="47"/>
  <c r="V226" i="47"/>
  <c r="S226" i="47"/>
  <c r="M226" i="47"/>
  <c r="N226" i="47"/>
  <c r="T226" i="47"/>
  <c r="T226" i="48"/>
  <c r="N226" i="48"/>
  <c r="U226" i="48"/>
  <c r="O226" i="48"/>
  <c r="P226" i="48"/>
  <c r="V226" i="48"/>
  <c r="R226" i="48"/>
  <c r="L226" i="48"/>
  <c r="U226" i="47"/>
  <c r="O226" i="47"/>
  <c r="Q226" i="47"/>
  <c r="K226" i="47"/>
  <c r="L226" i="47"/>
  <c r="R226" i="47"/>
  <c r="U225" i="9"/>
  <c r="O225" i="9"/>
  <c r="N225" i="9"/>
  <c r="T225" i="9"/>
  <c r="M226" i="9"/>
  <c r="S226" i="9"/>
  <c r="V225" i="9"/>
  <c r="P225" i="9"/>
  <c r="Q225" i="9"/>
  <c r="K225" i="9"/>
  <c r="L225" i="9"/>
  <c r="R225" i="9"/>
  <c r="M226" i="8"/>
  <c r="S226" i="8"/>
  <c r="U225" i="8"/>
  <c r="O225" i="8"/>
  <c r="Q225" i="8"/>
  <c r="K225" i="8"/>
  <c r="N225" i="8"/>
  <c r="T225" i="8"/>
  <c r="V225" i="8"/>
  <c r="P225" i="8"/>
  <c r="R225" i="8"/>
  <c r="L225" i="8"/>
  <c r="M239" i="48"/>
  <c r="S239" i="48"/>
  <c r="M226" i="40"/>
  <c r="S226" i="40"/>
  <c r="U224" i="40"/>
  <c r="O224" i="40"/>
  <c r="L224" i="40"/>
  <c r="R224" i="40"/>
  <c r="N224" i="40"/>
  <c r="T224" i="40"/>
  <c r="P224" i="40"/>
  <c r="V224" i="40"/>
  <c r="Q224" i="40"/>
  <c r="K224" i="40"/>
  <c r="S225" i="41"/>
  <c r="M225" i="41"/>
  <c r="V225" i="41"/>
  <c r="P225" i="41"/>
  <c r="U224" i="41"/>
  <c r="O224" i="41"/>
  <c r="Q225" i="41"/>
  <c r="K225" i="41"/>
  <c r="L225" i="41"/>
  <c r="R225" i="41"/>
  <c r="N224" i="41"/>
  <c r="T224" i="41"/>
  <c r="V224" i="28"/>
  <c r="P224" i="28"/>
  <c r="O224" i="28"/>
  <c r="U224" i="28"/>
  <c r="R225" i="28"/>
  <c r="L225" i="28"/>
  <c r="M225" i="28"/>
  <c r="S225" i="28"/>
  <c r="Q224" i="28"/>
  <c r="K224" i="28"/>
  <c r="N224" i="28"/>
  <c r="T224" i="28"/>
  <c r="R227" i="48" l="1"/>
  <c r="L227" i="48"/>
  <c r="M227" i="47"/>
  <c r="S227" i="47"/>
  <c r="T227" i="47"/>
  <c r="N227" i="47"/>
  <c r="V227" i="48"/>
  <c r="P227" i="48"/>
  <c r="Q227" i="47"/>
  <c r="K227" i="47"/>
  <c r="O227" i="48"/>
  <c r="U227" i="48"/>
  <c r="V227" i="47"/>
  <c r="P227" i="47"/>
  <c r="L227" i="47"/>
  <c r="R227" i="47"/>
  <c r="U227" i="47"/>
  <c r="O227" i="47"/>
  <c r="N227" i="48"/>
  <c r="T227" i="48"/>
  <c r="K227" i="48"/>
  <c r="Q227" i="48"/>
  <c r="R226" i="9"/>
  <c r="L226" i="9"/>
  <c r="Q226" i="9"/>
  <c r="K226" i="9"/>
  <c r="N226" i="9"/>
  <c r="T226" i="9"/>
  <c r="U226" i="9"/>
  <c r="O226" i="9"/>
  <c r="M227" i="9"/>
  <c r="S227" i="9"/>
  <c r="V226" i="9"/>
  <c r="P226" i="9"/>
  <c r="T226" i="8"/>
  <c r="N226" i="8"/>
  <c r="Q226" i="8"/>
  <c r="K226" i="8"/>
  <c r="P226" i="8"/>
  <c r="V226" i="8"/>
  <c r="R226" i="8"/>
  <c r="L226" i="8"/>
  <c r="O226" i="8"/>
  <c r="U226" i="8"/>
  <c r="M227" i="8"/>
  <c r="S227" i="8"/>
  <c r="S240" i="48"/>
  <c r="M240" i="48"/>
  <c r="N225" i="40"/>
  <c r="T225" i="40"/>
  <c r="K225" i="40"/>
  <c r="Q225" i="40"/>
  <c r="R225" i="40"/>
  <c r="L225" i="40"/>
  <c r="U225" i="40"/>
  <c r="O225" i="40"/>
  <c r="V225" i="40"/>
  <c r="P225" i="40"/>
  <c r="S227" i="40"/>
  <c r="M227" i="40"/>
  <c r="K226" i="41"/>
  <c r="Q226" i="41"/>
  <c r="P226" i="41"/>
  <c r="V226" i="41"/>
  <c r="N225" i="41"/>
  <c r="T225" i="41"/>
  <c r="U225" i="41"/>
  <c r="O225" i="41"/>
  <c r="S226" i="41"/>
  <c r="M226" i="41"/>
  <c r="R226" i="41"/>
  <c r="L226" i="41"/>
  <c r="O225" i="28"/>
  <c r="U225" i="28"/>
  <c r="T225" i="28"/>
  <c r="N225" i="28"/>
  <c r="M226" i="28"/>
  <c r="S226" i="28"/>
  <c r="Q225" i="28"/>
  <c r="K225" i="28"/>
  <c r="R226" i="28"/>
  <c r="L226" i="28"/>
  <c r="P225" i="28"/>
  <c r="V225" i="28"/>
  <c r="L228" i="47" l="1"/>
  <c r="R228" i="47"/>
  <c r="V228" i="47"/>
  <c r="P228" i="47"/>
  <c r="N228" i="47"/>
  <c r="T228" i="47"/>
  <c r="Q228" i="48"/>
  <c r="K228" i="48"/>
  <c r="V228" i="48"/>
  <c r="P228" i="48"/>
  <c r="N228" i="48"/>
  <c r="T228" i="48"/>
  <c r="O228" i="48"/>
  <c r="U228" i="48"/>
  <c r="M228" i="47"/>
  <c r="S228" i="47"/>
  <c r="U228" i="47"/>
  <c r="O228" i="47"/>
  <c r="Q228" i="47"/>
  <c r="K228" i="47"/>
  <c r="L228" i="48"/>
  <c r="R228" i="48"/>
  <c r="T227" i="9"/>
  <c r="N227" i="9"/>
  <c r="P227" i="9"/>
  <c r="V227" i="9"/>
  <c r="L227" i="9"/>
  <c r="R227" i="9"/>
  <c r="K227" i="9"/>
  <c r="Q227" i="9"/>
  <c r="S228" i="9"/>
  <c r="M228" i="9"/>
  <c r="U227" i="9"/>
  <c r="O227" i="9"/>
  <c r="R227" i="8"/>
  <c r="L227" i="8"/>
  <c r="N227" i="8"/>
  <c r="T227" i="8"/>
  <c r="U227" i="8"/>
  <c r="O227" i="8"/>
  <c r="V227" i="8"/>
  <c r="P227" i="8"/>
  <c r="K227" i="8"/>
  <c r="Q227" i="8"/>
  <c r="M228" i="8"/>
  <c r="S228" i="8"/>
  <c r="M241" i="48"/>
  <c r="S241" i="48"/>
  <c r="R226" i="40"/>
  <c r="L226" i="40"/>
  <c r="S228" i="40"/>
  <c r="M228" i="40"/>
  <c r="V226" i="40"/>
  <c r="P226" i="40"/>
  <c r="Q226" i="40"/>
  <c r="K226" i="40"/>
  <c r="T226" i="40"/>
  <c r="N226" i="40"/>
  <c r="U226" i="40"/>
  <c r="O226" i="40"/>
  <c r="L227" i="41"/>
  <c r="R227" i="41"/>
  <c r="U226" i="41"/>
  <c r="O226" i="41"/>
  <c r="P227" i="41"/>
  <c r="V227" i="41"/>
  <c r="S227" i="41"/>
  <c r="M227" i="41"/>
  <c r="N226" i="41"/>
  <c r="T226" i="41"/>
  <c r="Q227" i="41"/>
  <c r="K227" i="41"/>
  <c r="M227" i="28"/>
  <c r="S227" i="28"/>
  <c r="V226" i="28"/>
  <c r="P226" i="28"/>
  <c r="L227" i="28"/>
  <c r="R227" i="28"/>
  <c r="O226" i="28"/>
  <c r="U226" i="28"/>
  <c r="Q226" i="28"/>
  <c r="K226" i="28"/>
  <c r="N226" i="28"/>
  <c r="T226" i="28"/>
  <c r="K229" i="48" l="1"/>
  <c r="Q229" i="48"/>
  <c r="S229" i="47"/>
  <c r="M229" i="47"/>
  <c r="R229" i="48"/>
  <c r="L229" i="48"/>
  <c r="O229" i="48"/>
  <c r="U229" i="48"/>
  <c r="T229" i="47"/>
  <c r="N229" i="47"/>
  <c r="Q229" i="47"/>
  <c r="K229" i="47"/>
  <c r="P229" i="47"/>
  <c r="V229" i="47"/>
  <c r="T229" i="48"/>
  <c r="N229" i="48"/>
  <c r="O229" i="47"/>
  <c r="U229" i="47"/>
  <c r="V229" i="48"/>
  <c r="P229" i="48"/>
  <c r="L229" i="47"/>
  <c r="R229" i="47"/>
  <c r="Q228" i="9"/>
  <c r="K228" i="9"/>
  <c r="R228" i="9"/>
  <c r="L228" i="9"/>
  <c r="U228" i="9"/>
  <c r="O228" i="9"/>
  <c r="P228" i="9"/>
  <c r="V228" i="9"/>
  <c r="M229" i="9"/>
  <c r="S229" i="9"/>
  <c r="N228" i="9"/>
  <c r="T228" i="9"/>
  <c r="O228" i="8"/>
  <c r="U228" i="8"/>
  <c r="V228" i="8"/>
  <c r="P228" i="8"/>
  <c r="M229" i="8"/>
  <c r="S229" i="8"/>
  <c r="N228" i="8"/>
  <c r="T228" i="8"/>
  <c r="L228" i="8"/>
  <c r="R228" i="8"/>
  <c r="Q228" i="8"/>
  <c r="K228" i="8"/>
  <c r="M242" i="48"/>
  <c r="S242" i="48"/>
  <c r="K227" i="40"/>
  <c r="Q227" i="40"/>
  <c r="V227" i="40"/>
  <c r="P227" i="40"/>
  <c r="U227" i="40"/>
  <c r="O227" i="40"/>
  <c r="M229" i="40"/>
  <c r="S229" i="40"/>
  <c r="N227" i="40"/>
  <c r="T227" i="40"/>
  <c r="R227" i="40"/>
  <c r="L227" i="40"/>
  <c r="T227" i="41"/>
  <c r="N227" i="41"/>
  <c r="U227" i="41"/>
  <c r="O227" i="41"/>
  <c r="K228" i="41"/>
  <c r="Q228" i="41"/>
  <c r="S228" i="41"/>
  <c r="M228" i="41"/>
  <c r="P228" i="41"/>
  <c r="V228" i="41"/>
  <c r="L228" i="41"/>
  <c r="R228" i="41"/>
  <c r="T227" i="28"/>
  <c r="N227" i="28"/>
  <c r="U227" i="28"/>
  <c r="O227" i="28"/>
  <c r="Q227" i="28"/>
  <c r="K227" i="28"/>
  <c r="R228" i="28"/>
  <c r="L228" i="28"/>
  <c r="S228" i="28"/>
  <c r="M228" i="28"/>
  <c r="V227" i="28"/>
  <c r="P227" i="28"/>
  <c r="N230" i="48" l="1"/>
  <c r="T230" i="48"/>
  <c r="U230" i="48"/>
  <c r="O230" i="48"/>
  <c r="L230" i="48"/>
  <c r="R230" i="48"/>
  <c r="L230" i="47"/>
  <c r="R230" i="47"/>
  <c r="P230" i="47"/>
  <c r="V230" i="47"/>
  <c r="V230" i="48"/>
  <c r="P230" i="48"/>
  <c r="K230" i="47"/>
  <c r="Q230" i="47"/>
  <c r="S230" i="47"/>
  <c r="M230" i="47"/>
  <c r="N230" i="47"/>
  <c r="T230" i="47"/>
  <c r="U230" i="47"/>
  <c r="O230" i="47"/>
  <c r="Q230" i="48"/>
  <c r="K230" i="48"/>
  <c r="U229" i="9"/>
  <c r="O229" i="9"/>
  <c r="P229" i="9"/>
  <c r="V229" i="9"/>
  <c r="L229" i="9"/>
  <c r="R229" i="9"/>
  <c r="N229" i="9"/>
  <c r="T229" i="9"/>
  <c r="Q229" i="9"/>
  <c r="K229" i="9"/>
  <c r="S230" i="9"/>
  <c r="M230" i="9"/>
  <c r="M230" i="8"/>
  <c r="S230" i="8"/>
  <c r="T229" i="8"/>
  <c r="N229" i="8"/>
  <c r="Q229" i="8"/>
  <c r="K229" i="8"/>
  <c r="V229" i="8"/>
  <c r="P229" i="8"/>
  <c r="R229" i="8"/>
  <c r="L229" i="8"/>
  <c r="U229" i="8"/>
  <c r="O229" i="8"/>
  <c r="M243" i="48"/>
  <c r="S243" i="48"/>
  <c r="T228" i="40"/>
  <c r="N228" i="40"/>
  <c r="P228" i="40"/>
  <c r="V228" i="40"/>
  <c r="M230" i="40"/>
  <c r="S230" i="40"/>
  <c r="O228" i="40"/>
  <c r="U228" i="40"/>
  <c r="K228" i="40"/>
  <c r="Q228" i="40"/>
  <c r="R228" i="40"/>
  <c r="L228" i="40"/>
  <c r="R229" i="41"/>
  <c r="L229" i="41"/>
  <c r="O228" i="41"/>
  <c r="U228" i="41"/>
  <c r="P229" i="41"/>
  <c r="V229" i="41"/>
  <c r="K229" i="41"/>
  <c r="Q229" i="41"/>
  <c r="T228" i="41"/>
  <c r="N228" i="41"/>
  <c r="M229" i="41"/>
  <c r="S229" i="41"/>
  <c r="M229" i="28"/>
  <c r="S229" i="28"/>
  <c r="O228" i="28"/>
  <c r="U228" i="28"/>
  <c r="V228" i="28"/>
  <c r="P228" i="28"/>
  <c r="L229" i="28"/>
  <c r="R229" i="28"/>
  <c r="K228" i="28"/>
  <c r="Q228" i="28"/>
  <c r="N228" i="28"/>
  <c r="T228" i="28"/>
  <c r="S231" i="47" l="1"/>
  <c r="M231" i="47"/>
  <c r="L231" i="47"/>
  <c r="R231" i="47"/>
  <c r="K231" i="48"/>
  <c r="Q231" i="48"/>
  <c r="K231" i="47"/>
  <c r="Q231" i="47"/>
  <c r="R231" i="48"/>
  <c r="L231" i="48"/>
  <c r="U231" i="47"/>
  <c r="O231" i="47"/>
  <c r="V231" i="48"/>
  <c r="P231" i="48"/>
  <c r="U231" i="48"/>
  <c r="O231" i="48"/>
  <c r="T231" i="47"/>
  <c r="N231" i="47"/>
  <c r="V231" i="47"/>
  <c r="P231" i="47"/>
  <c r="N231" i="48"/>
  <c r="T231" i="48"/>
  <c r="N230" i="9"/>
  <c r="T230" i="9"/>
  <c r="P230" i="9"/>
  <c r="V230" i="9"/>
  <c r="R230" i="9"/>
  <c r="L230" i="9"/>
  <c r="M231" i="9"/>
  <c r="S231" i="9"/>
  <c r="Q230" i="9"/>
  <c r="K230" i="9"/>
  <c r="O230" i="9"/>
  <c r="U230" i="9"/>
  <c r="R230" i="8"/>
  <c r="L230" i="8"/>
  <c r="V230" i="8"/>
  <c r="P230" i="8"/>
  <c r="Q230" i="8"/>
  <c r="K230" i="8"/>
  <c r="O230" i="8"/>
  <c r="U230" i="8"/>
  <c r="T230" i="8"/>
  <c r="N230" i="8"/>
  <c r="M231" i="8"/>
  <c r="S231" i="8"/>
  <c r="M244" i="48"/>
  <c r="S244" i="48"/>
  <c r="S231" i="40"/>
  <c r="M231" i="40"/>
  <c r="L229" i="40"/>
  <c r="R229" i="40"/>
  <c r="Q229" i="40"/>
  <c r="K229" i="40"/>
  <c r="P229" i="40"/>
  <c r="V229" i="40"/>
  <c r="N229" i="40"/>
  <c r="T229" i="40"/>
  <c r="U229" i="40"/>
  <c r="O229" i="40"/>
  <c r="S230" i="41"/>
  <c r="M230" i="41"/>
  <c r="O229" i="41"/>
  <c r="U229" i="41"/>
  <c r="K230" i="41"/>
  <c r="Q230" i="41"/>
  <c r="T229" i="41"/>
  <c r="N229" i="41"/>
  <c r="L230" i="41"/>
  <c r="R230" i="41"/>
  <c r="V230" i="41"/>
  <c r="P230" i="41"/>
  <c r="T229" i="28"/>
  <c r="N229" i="28"/>
  <c r="M230" i="28"/>
  <c r="S230" i="28"/>
  <c r="L230" i="28"/>
  <c r="R230" i="28"/>
  <c r="Q229" i="28"/>
  <c r="K229" i="28"/>
  <c r="V229" i="28"/>
  <c r="P229" i="28"/>
  <c r="O229" i="28"/>
  <c r="U229" i="28"/>
  <c r="O232" i="48" l="1"/>
  <c r="U232" i="48"/>
  <c r="Q232" i="47"/>
  <c r="K232" i="47"/>
  <c r="V232" i="48"/>
  <c r="P232" i="48"/>
  <c r="V232" i="47"/>
  <c r="P232" i="47"/>
  <c r="O232" i="47"/>
  <c r="U232" i="47"/>
  <c r="N232" i="48"/>
  <c r="T232" i="48"/>
  <c r="K232" i="48"/>
  <c r="Q232" i="48"/>
  <c r="R232" i="47"/>
  <c r="L232" i="47"/>
  <c r="T232" i="47"/>
  <c r="N232" i="47"/>
  <c r="L232" i="48"/>
  <c r="R232" i="48"/>
  <c r="S232" i="47"/>
  <c r="M232" i="47"/>
  <c r="R231" i="9"/>
  <c r="L231" i="9"/>
  <c r="U231" i="9"/>
  <c r="O231" i="9"/>
  <c r="V231" i="9"/>
  <c r="P231" i="9"/>
  <c r="S232" i="9"/>
  <c r="M232" i="9"/>
  <c r="K231" i="9"/>
  <c r="Q231" i="9"/>
  <c r="T231" i="9"/>
  <c r="N231" i="9"/>
  <c r="U231" i="8"/>
  <c r="O231" i="8"/>
  <c r="K231" i="8"/>
  <c r="Q231" i="8"/>
  <c r="V231" i="8"/>
  <c r="P231" i="8"/>
  <c r="M232" i="8"/>
  <c r="S232" i="8"/>
  <c r="N231" i="8"/>
  <c r="T231" i="8"/>
  <c r="L231" i="8"/>
  <c r="R231" i="8"/>
  <c r="S245" i="48"/>
  <c r="M245" i="48"/>
  <c r="V230" i="40"/>
  <c r="P230" i="40"/>
  <c r="Q230" i="40"/>
  <c r="K230" i="40"/>
  <c r="U230" i="40"/>
  <c r="O230" i="40"/>
  <c r="R230" i="40"/>
  <c r="L230" i="40"/>
  <c r="S232" i="40"/>
  <c r="M232" i="40"/>
  <c r="T230" i="40"/>
  <c r="N230" i="40"/>
  <c r="P231" i="41"/>
  <c r="V231" i="41"/>
  <c r="T230" i="41"/>
  <c r="N230" i="41"/>
  <c r="U230" i="41"/>
  <c r="O230" i="41"/>
  <c r="S231" i="41"/>
  <c r="M231" i="41"/>
  <c r="L231" i="41"/>
  <c r="R231" i="41"/>
  <c r="Q231" i="41"/>
  <c r="K231" i="41"/>
  <c r="Q230" i="28"/>
  <c r="K230" i="28"/>
  <c r="U230" i="28"/>
  <c r="O230" i="28"/>
  <c r="V230" i="28"/>
  <c r="P230" i="28"/>
  <c r="M231" i="28"/>
  <c r="S231" i="28"/>
  <c r="L231" i="28"/>
  <c r="R231" i="28"/>
  <c r="T230" i="28"/>
  <c r="N230" i="28"/>
  <c r="R233" i="47" l="1"/>
  <c r="L233" i="47"/>
  <c r="V233" i="47"/>
  <c r="P233" i="47"/>
  <c r="S233" i="47"/>
  <c r="M233" i="47"/>
  <c r="V233" i="48"/>
  <c r="P233" i="48"/>
  <c r="Q233" i="48"/>
  <c r="K233" i="48"/>
  <c r="K233" i="47"/>
  <c r="Q233" i="47"/>
  <c r="L233" i="48"/>
  <c r="R233" i="48"/>
  <c r="T233" i="48"/>
  <c r="N233" i="48"/>
  <c r="N233" i="47"/>
  <c r="T233" i="47"/>
  <c r="U233" i="47"/>
  <c r="O233" i="47"/>
  <c r="O233" i="48"/>
  <c r="U233" i="48"/>
  <c r="S233" i="9"/>
  <c r="M233" i="9"/>
  <c r="V232" i="9"/>
  <c r="P232" i="9"/>
  <c r="N232" i="9"/>
  <c r="T232" i="9"/>
  <c r="O232" i="9"/>
  <c r="U232" i="9"/>
  <c r="L232" i="9"/>
  <c r="R232" i="9"/>
  <c r="Q232" i="9"/>
  <c r="K232" i="9"/>
  <c r="M233" i="8"/>
  <c r="S233" i="8"/>
  <c r="V232" i="8"/>
  <c r="P232" i="8"/>
  <c r="R232" i="8"/>
  <c r="L232" i="8"/>
  <c r="Q232" i="8"/>
  <c r="K232" i="8"/>
  <c r="U232" i="8"/>
  <c r="O232" i="8"/>
  <c r="T232" i="8"/>
  <c r="N232" i="8"/>
  <c r="M246" i="48"/>
  <c r="S246" i="48"/>
  <c r="Q231" i="40"/>
  <c r="K231" i="40"/>
  <c r="U231" i="40"/>
  <c r="O231" i="40"/>
  <c r="V231" i="40"/>
  <c r="P231" i="40"/>
  <c r="N231" i="40"/>
  <c r="T231" i="40"/>
  <c r="S233" i="40"/>
  <c r="M233" i="40"/>
  <c r="R231" i="40"/>
  <c r="L231" i="40"/>
  <c r="S232" i="41"/>
  <c r="M232" i="41"/>
  <c r="T231" i="41"/>
  <c r="N231" i="41"/>
  <c r="L232" i="41"/>
  <c r="R232" i="41"/>
  <c r="U231" i="41"/>
  <c r="O231" i="41"/>
  <c r="K232" i="41"/>
  <c r="Q232" i="41"/>
  <c r="P232" i="41"/>
  <c r="V232" i="41"/>
  <c r="P231" i="28"/>
  <c r="V231" i="28"/>
  <c r="Q231" i="28"/>
  <c r="K231" i="28"/>
  <c r="L232" i="28"/>
  <c r="R232" i="28"/>
  <c r="S232" i="28"/>
  <c r="M232" i="28"/>
  <c r="N231" i="28"/>
  <c r="T231" i="28"/>
  <c r="O231" i="28"/>
  <c r="U231" i="28"/>
  <c r="T234" i="48" l="1"/>
  <c r="N234" i="48"/>
  <c r="V234" i="48"/>
  <c r="P234" i="48"/>
  <c r="U234" i="48"/>
  <c r="O234" i="48"/>
  <c r="M234" i="47"/>
  <c r="S234" i="47"/>
  <c r="O234" i="47"/>
  <c r="U234" i="47"/>
  <c r="L234" i="48"/>
  <c r="R234" i="48"/>
  <c r="V234" i="47"/>
  <c r="P234" i="47"/>
  <c r="Q234" i="47"/>
  <c r="K234" i="47"/>
  <c r="K234" i="48"/>
  <c r="Q234" i="48"/>
  <c r="R234" i="47"/>
  <c r="L234" i="47"/>
  <c r="T234" i="47"/>
  <c r="N234" i="47"/>
  <c r="U233" i="9"/>
  <c r="O233" i="9"/>
  <c r="Q233" i="9"/>
  <c r="K233" i="9"/>
  <c r="N233" i="9"/>
  <c r="T233" i="9"/>
  <c r="V233" i="9"/>
  <c r="P233" i="9"/>
  <c r="R233" i="9"/>
  <c r="L233" i="9"/>
  <c r="S234" i="9"/>
  <c r="M234" i="9"/>
  <c r="Q233" i="8"/>
  <c r="K233" i="8"/>
  <c r="R233" i="8"/>
  <c r="L233" i="8"/>
  <c r="N233" i="8"/>
  <c r="T233" i="8"/>
  <c r="V233" i="8"/>
  <c r="P233" i="8"/>
  <c r="U233" i="8"/>
  <c r="O233" i="8"/>
  <c r="S234" i="8"/>
  <c r="M234" i="8"/>
  <c r="M247" i="48"/>
  <c r="S247" i="48"/>
  <c r="L232" i="40"/>
  <c r="R232" i="40"/>
  <c r="M234" i="40"/>
  <c r="S234" i="40"/>
  <c r="O232" i="40"/>
  <c r="U232" i="40"/>
  <c r="K232" i="40"/>
  <c r="Q232" i="40"/>
  <c r="T232" i="40"/>
  <c r="N232" i="40"/>
  <c r="V232" i="40"/>
  <c r="P232" i="40"/>
  <c r="U232" i="41"/>
  <c r="O232" i="41"/>
  <c r="Q233" i="41"/>
  <c r="K233" i="41"/>
  <c r="L233" i="41"/>
  <c r="R233" i="41"/>
  <c r="P233" i="41"/>
  <c r="V233" i="41"/>
  <c r="M233" i="41"/>
  <c r="S233" i="41"/>
  <c r="T232" i="41"/>
  <c r="N232" i="41"/>
  <c r="N232" i="28"/>
  <c r="T232" i="28"/>
  <c r="V232" i="28"/>
  <c r="P232" i="28"/>
  <c r="U232" i="28"/>
  <c r="O232" i="28"/>
  <c r="K232" i="28"/>
  <c r="Q232" i="28"/>
  <c r="M233" i="28"/>
  <c r="S233" i="28"/>
  <c r="L233" i="28"/>
  <c r="R233" i="28"/>
  <c r="K235" i="47" l="1"/>
  <c r="Q235" i="47"/>
  <c r="T235" i="47"/>
  <c r="N235" i="47"/>
  <c r="M235" i="47"/>
  <c r="S235" i="47"/>
  <c r="V235" i="47"/>
  <c r="P235" i="47"/>
  <c r="O235" i="48"/>
  <c r="U235" i="48"/>
  <c r="R235" i="47"/>
  <c r="L235" i="47"/>
  <c r="P235" i="48"/>
  <c r="V235" i="48"/>
  <c r="R235" i="48"/>
  <c r="L235" i="48"/>
  <c r="N235" i="48"/>
  <c r="T235" i="48"/>
  <c r="Q235" i="48"/>
  <c r="K235" i="48"/>
  <c r="O235" i="47"/>
  <c r="U235" i="47"/>
  <c r="P234" i="9"/>
  <c r="V234" i="9"/>
  <c r="M235" i="9"/>
  <c r="S235" i="9"/>
  <c r="N234" i="9"/>
  <c r="T234" i="9"/>
  <c r="Q234" i="9"/>
  <c r="K234" i="9"/>
  <c r="R234" i="9"/>
  <c r="L234" i="9"/>
  <c r="O234" i="9"/>
  <c r="U234" i="9"/>
  <c r="P234" i="8"/>
  <c r="V234" i="8"/>
  <c r="T234" i="8"/>
  <c r="N234" i="8"/>
  <c r="M235" i="8"/>
  <c r="S235" i="8"/>
  <c r="R234" i="8"/>
  <c r="L234" i="8"/>
  <c r="O234" i="8"/>
  <c r="U234" i="8"/>
  <c r="Q234" i="8"/>
  <c r="K234" i="8"/>
  <c r="S248" i="48"/>
  <c r="M248" i="48"/>
  <c r="P233" i="40"/>
  <c r="V233" i="40"/>
  <c r="U233" i="40"/>
  <c r="O233" i="40"/>
  <c r="T233" i="40"/>
  <c r="N233" i="40"/>
  <c r="S235" i="40"/>
  <c r="M235" i="40"/>
  <c r="Q233" i="40"/>
  <c r="K233" i="40"/>
  <c r="L233" i="40"/>
  <c r="R233" i="40"/>
  <c r="S234" i="41"/>
  <c r="M234" i="41"/>
  <c r="L234" i="41"/>
  <c r="R234" i="41"/>
  <c r="T233" i="41"/>
  <c r="N233" i="41"/>
  <c r="K234" i="41"/>
  <c r="Q234" i="41"/>
  <c r="O233" i="41"/>
  <c r="U233" i="41"/>
  <c r="V234" i="41"/>
  <c r="P234" i="41"/>
  <c r="P233" i="28"/>
  <c r="V233" i="28"/>
  <c r="S234" i="28"/>
  <c r="M234" i="28"/>
  <c r="L234" i="28"/>
  <c r="R234" i="28"/>
  <c r="Q233" i="28"/>
  <c r="K233" i="28"/>
  <c r="O233" i="28"/>
  <c r="U233" i="28"/>
  <c r="N233" i="28"/>
  <c r="T233" i="28"/>
  <c r="L236" i="48" l="1"/>
  <c r="R236" i="48"/>
  <c r="V236" i="47"/>
  <c r="P236" i="47"/>
  <c r="O236" i="47"/>
  <c r="U236" i="47"/>
  <c r="K236" i="48"/>
  <c r="Q236" i="48"/>
  <c r="P236" i="48"/>
  <c r="V236" i="48"/>
  <c r="S236" i="47"/>
  <c r="M236" i="47"/>
  <c r="L236" i="47"/>
  <c r="R236" i="47"/>
  <c r="T236" i="47"/>
  <c r="N236" i="47"/>
  <c r="T236" i="48"/>
  <c r="N236" i="48"/>
  <c r="O236" i="48"/>
  <c r="U236" i="48"/>
  <c r="K236" i="47"/>
  <c r="Q236" i="47"/>
  <c r="K235" i="9"/>
  <c r="Q235" i="9"/>
  <c r="N235" i="9"/>
  <c r="T235" i="9"/>
  <c r="U235" i="9"/>
  <c r="O235" i="9"/>
  <c r="S236" i="9"/>
  <c r="M236" i="9"/>
  <c r="L235" i="9"/>
  <c r="R235" i="9"/>
  <c r="V235" i="9"/>
  <c r="P235" i="9"/>
  <c r="R235" i="8"/>
  <c r="L235" i="8"/>
  <c r="M236" i="8"/>
  <c r="S236" i="8"/>
  <c r="K235" i="8"/>
  <c r="Q235" i="8"/>
  <c r="N235" i="8"/>
  <c r="T235" i="8"/>
  <c r="U235" i="8"/>
  <c r="O235" i="8"/>
  <c r="V235" i="8"/>
  <c r="P235" i="8"/>
  <c r="M249" i="48"/>
  <c r="S249" i="48"/>
  <c r="S236" i="40"/>
  <c r="M236" i="40"/>
  <c r="T234" i="40"/>
  <c r="N234" i="40"/>
  <c r="U234" i="40"/>
  <c r="O234" i="40"/>
  <c r="R234" i="40"/>
  <c r="L234" i="40"/>
  <c r="Q234" i="40"/>
  <c r="K234" i="40"/>
  <c r="V234" i="40"/>
  <c r="P234" i="40"/>
  <c r="T234" i="41"/>
  <c r="N234" i="41"/>
  <c r="R235" i="41"/>
  <c r="L235" i="41"/>
  <c r="P235" i="41"/>
  <c r="V235" i="41"/>
  <c r="Q235" i="41"/>
  <c r="K235" i="41"/>
  <c r="O234" i="41"/>
  <c r="U234" i="41"/>
  <c r="M235" i="41"/>
  <c r="S235" i="41"/>
  <c r="N234" i="28"/>
  <c r="T234" i="28"/>
  <c r="U234" i="28"/>
  <c r="O234" i="28"/>
  <c r="L235" i="28"/>
  <c r="R235" i="28"/>
  <c r="P234" i="28"/>
  <c r="V234" i="28"/>
  <c r="K234" i="28"/>
  <c r="Q234" i="28"/>
  <c r="M235" i="28"/>
  <c r="S235" i="28"/>
  <c r="T237" i="47" l="1"/>
  <c r="N237" i="47"/>
  <c r="K237" i="48"/>
  <c r="Q237" i="48"/>
  <c r="K237" i="47"/>
  <c r="Q237" i="47"/>
  <c r="L237" i="47"/>
  <c r="R237" i="47"/>
  <c r="O237" i="47"/>
  <c r="U237" i="47"/>
  <c r="U237" i="48"/>
  <c r="O237" i="48"/>
  <c r="S237" i="47"/>
  <c r="M237" i="47"/>
  <c r="V237" i="47"/>
  <c r="P237" i="47"/>
  <c r="T237" i="48"/>
  <c r="N237" i="48"/>
  <c r="V237" i="48"/>
  <c r="P237" i="48"/>
  <c r="L237" i="48"/>
  <c r="R237" i="48"/>
  <c r="M237" i="9"/>
  <c r="S237" i="9"/>
  <c r="P236" i="9"/>
  <c r="V236" i="9"/>
  <c r="O236" i="9"/>
  <c r="U236" i="9"/>
  <c r="T236" i="9"/>
  <c r="N236" i="9"/>
  <c r="R236" i="9"/>
  <c r="L236" i="9"/>
  <c r="Q236" i="9"/>
  <c r="K236" i="9"/>
  <c r="T236" i="8"/>
  <c r="N236" i="8"/>
  <c r="O236" i="8"/>
  <c r="U236" i="8"/>
  <c r="R236" i="8"/>
  <c r="L236" i="8"/>
  <c r="Q236" i="8"/>
  <c r="K236" i="8"/>
  <c r="V236" i="8"/>
  <c r="P236" i="8"/>
  <c r="M237" i="8"/>
  <c r="S237" i="8"/>
  <c r="M250" i="48"/>
  <c r="S250" i="48"/>
  <c r="O235" i="40"/>
  <c r="U235" i="40"/>
  <c r="V235" i="40"/>
  <c r="P235" i="40"/>
  <c r="N235" i="40"/>
  <c r="T235" i="40"/>
  <c r="K235" i="40"/>
  <c r="Q235" i="40"/>
  <c r="S237" i="40"/>
  <c r="M237" i="40"/>
  <c r="R235" i="40"/>
  <c r="L235" i="40"/>
  <c r="S236" i="41"/>
  <c r="M236" i="41"/>
  <c r="K236" i="41"/>
  <c r="Q236" i="41"/>
  <c r="R236" i="41"/>
  <c r="L236" i="41"/>
  <c r="N235" i="41"/>
  <c r="T235" i="41"/>
  <c r="O235" i="41"/>
  <c r="U235" i="41"/>
  <c r="V236" i="41"/>
  <c r="P236" i="41"/>
  <c r="S236" i="28"/>
  <c r="M236" i="28"/>
  <c r="V235" i="28"/>
  <c r="P235" i="28"/>
  <c r="Q235" i="28"/>
  <c r="K235" i="28"/>
  <c r="R236" i="28"/>
  <c r="L236" i="28"/>
  <c r="O235" i="28"/>
  <c r="U235" i="28"/>
  <c r="T235" i="28"/>
  <c r="N235" i="28"/>
  <c r="P238" i="47" l="1"/>
  <c r="V238" i="47"/>
  <c r="R238" i="47"/>
  <c r="L238" i="47"/>
  <c r="S238" i="47"/>
  <c r="M238" i="47"/>
  <c r="L238" i="48"/>
  <c r="R238" i="48"/>
  <c r="K238" i="47"/>
  <c r="Q238" i="47"/>
  <c r="P238" i="48"/>
  <c r="V238" i="48"/>
  <c r="O238" i="48"/>
  <c r="U238" i="48"/>
  <c r="Q238" i="48"/>
  <c r="K238" i="48"/>
  <c r="T238" i="48"/>
  <c r="N238" i="48"/>
  <c r="T238" i="47"/>
  <c r="N238" i="47"/>
  <c r="O238" i="47"/>
  <c r="U238" i="47"/>
  <c r="U237" i="9"/>
  <c r="O237" i="9"/>
  <c r="V237" i="9"/>
  <c r="P237" i="9"/>
  <c r="Q237" i="9"/>
  <c r="K237" i="9"/>
  <c r="L237" i="9"/>
  <c r="R237" i="9"/>
  <c r="N237" i="9"/>
  <c r="T237" i="9"/>
  <c r="S238" i="9"/>
  <c r="M238" i="9"/>
  <c r="Q237" i="8"/>
  <c r="K237" i="8"/>
  <c r="R237" i="8"/>
  <c r="L237" i="8"/>
  <c r="M238" i="8"/>
  <c r="S238" i="8"/>
  <c r="U237" i="8"/>
  <c r="O237" i="8"/>
  <c r="V237" i="8"/>
  <c r="P237" i="8"/>
  <c r="T237" i="8"/>
  <c r="N237" i="8"/>
  <c r="M251" i="48"/>
  <c r="S251" i="48"/>
  <c r="L236" i="40"/>
  <c r="R236" i="40"/>
  <c r="T236" i="40"/>
  <c r="N236" i="40"/>
  <c r="V236" i="40"/>
  <c r="P236" i="40"/>
  <c r="M238" i="40"/>
  <c r="S238" i="40"/>
  <c r="K236" i="40"/>
  <c r="Q236" i="40"/>
  <c r="O236" i="40"/>
  <c r="U236" i="40"/>
  <c r="V237" i="41"/>
  <c r="P237" i="41"/>
  <c r="T236" i="41"/>
  <c r="N236" i="41"/>
  <c r="Q237" i="41"/>
  <c r="K237" i="41"/>
  <c r="L237" i="41"/>
  <c r="R237" i="41"/>
  <c r="M237" i="41"/>
  <c r="S237" i="41"/>
  <c r="O236" i="41"/>
  <c r="U236" i="41"/>
  <c r="Q236" i="28"/>
  <c r="K236" i="28"/>
  <c r="V236" i="28"/>
  <c r="P236" i="28"/>
  <c r="O236" i="28"/>
  <c r="U236" i="28"/>
  <c r="N236" i="28"/>
  <c r="T236" i="28"/>
  <c r="R237" i="28"/>
  <c r="L237" i="28"/>
  <c r="M237" i="28"/>
  <c r="S237" i="28"/>
  <c r="L239" i="48" l="1"/>
  <c r="R239" i="48"/>
  <c r="O239" i="47"/>
  <c r="U239" i="47"/>
  <c r="M239" i="47"/>
  <c r="S239" i="47"/>
  <c r="U239" i="48"/>
  <c r="O239" i="48"/>
  <c r="T239" i="47"/>
  <c r="N239" i="47"/>
  <c r="R239" i="47"/>
  <c r="L239" i="47"/>
  <c r="V239" i="48"/>
  <c r="P239" i="48"/>
  <c r="Q239" i="48"/>
  <c r="K239" i="48"/>
  <c r="N239" i="48"/>
  <c r="T239" i="48"/>
  <c r="K239" i="47"/>
  <c r="Q239" i="47"/>
  <c r="P239" i="47"/>
  <c r="V239" i="47"/>
  <c r="R238" i="9"/>
  <c r="L238" i="9"/>
  <c r="Q238" i="9"/>
  <c r="K238" i="9"/>
  <c r="O238" i="9"/>
  <c r="U238" i="9"/>
  <c r="S239" i="9"/>
  <c r="M239" i="9"/>
  <c r="N238" i="9"/>
  <c r="T238" i="9"/>
  <c r="P238" i="9"/>
  <c r="V238" i="9"/>
  <c r="O238" i="8"/>
  <c r="U238" i="8"/>
  <c r="S239" i="8"/>
  <c r="M239" i="8"/>
  <c r="T238" i="8"/>
  <c r="N238" i="8"/>
  <c r="R238" i="8"/>
  <c r="L238" i="8"/>
  <c r="V238" i="8"/>
  <c r="P238" i="8"/>
  <c r="K238" i="8"/>
  <c r="Q238" i="8"/>
  <c r="M252" i="48"/>
  <c r="S252" i="48"/>
  <c r="S239" i="40"/>
  <c r="M239" i="40"/>
  <c r="P237" i="40"/>
  <c r="V237" i="40"/>
  <c r="T237" i="40"/>
  <c r="N237" i="40"/>
  <c r="U237" i="40"/>
  <c r="O237" i="40"/>
  <c r="Q237" i="40"/>
  <c r="K237" i="40"/>
  <c r="L237" i="40"/>
  <c r="R237" i="40"/>
  <c r="N237" i="41"/>
  <c r="T237" i="41"/>
  <c r="Q238" i="41"/>
  <c r="K238" i="41"/>
  <c r="P238" i="41"/>
  <c r="V238" i="41"/>
  <c r="O237" i="41"/>
  <c r="U237" i="41"/>
  <c r="L238" i="41"/>
  <c r="R238" i="41"/>
  <c r="M238" i="41"/>
  <c r="S238" i="41"/>
  <c r="O237" i="28"/>
  <c r="U237" i="28"/>
  <c r="Q237" i="28"/>
  <c r="K237" i="28"/>
  <c r="R238" i="28"/>
  <c r="L238" i="28"/>
  <c r="P237" i="28"/>
  <c r="V237" i="28"/>
  <c r="S238" i="28"/>
  <c r="M238" i="28"/>
  <c r="T237" i="28"/>
  <c r="N237" i="28"/>
  <c r="K240" i="48" l="1"/>
  <c r="Q240" i="48"/>
  <c r="O240" i="48"/>
  <c r="U240" i="48"/>
  <c r="V240" i="48"/>
  <c r="P240" i="48"/>
  <c r="V240" i="47"/>
  <c r="P240" i="47"/>
  <c r="M240" i="47"/>
  <c r="S240" i="47"/>
  <c r="L240" i="47"/>
  <c r="R240" i="47"/>
  <c r="K240" i="47"/>
  <c r="Q240" i="47"/>
  <c r="U240" i="47"/>
  <c r="O240" i="47"/>
  <c r="N240" i="47"/>
  <c r="T240" i="47"/>
  <c r="N240" i="48"/>
  <c r="T240" i="48"/>
  <c r="R240" i="48"/>
  <c r="L240" i="48"/>
  <c r="S240" i="9"/>
  <c r="M240" i="9"/>
  <c r="Q239" i="9"/>
  <c r="K239" i="9"/>
  <c r="V239" i="9"/>
  <c r="P239" i="9"/>
  <c r="U239" i="9"/>
  <c r="O239" i="9"/>
  <c r="L239" i="9"/>
  <c r="R239" i="9"/>
  <c r="N239" i="9"/>
  <c r="T239" i="9"/>
  <c r="K239" i="8"/>
  <c r="Q239" i="8"/>
  <c r="V239" i="8"/>
  <c r="P239" i="8"/>
  <c r="R239" i="8"/>
  <c r="L239" i="8"/>
  <c r="N239" i="8"/>
  <c r="T239" i="8"/>
  <c r="M240" i="8"/>
  <c r="S240" i="8"/>
  <c r="U239" i="8"/>
  <c r="O239" i="8"/>
  <c r="S253" i="48"/>
  <c r="M253" i="48"/>
  <c r="T238" i="40"/>
  <c r="N238" i="40"/>
  <c r="R238" i="40"/>
  <c r="L238" i="40"/>
  <c r="Q238" i="40"/>
  <c r="K238" i="40"/>
  <c r="V238" i="40"/>
  <c r="P238" i="40"/>
  <c r="S240" i="40"/>
  <c r="M240" i="40"/>
  <c r="U238" i="40"/>
  <c r="O238" i="40"/>
  <c r="U238" i="41"/>
  <c r="O238" i="41"/>
  <c r="M239" i="41"/>
  <c r="S239" i="41"/>
  <c r="Q239" i="41"/>
  <c r="K239" i="41"/>
  <c r="L239" i="41"/>
  <c r="R239" i="41"/>
  <c r="V239" i="41"/>
  <c r="P239" i="41"/>
  <c r="T238" i="41"/>
  <c r="N238" i="41"/>
  <c r="V238" i="28"/>
  <c r="P238" i="28"/>
  <c r="M239" i="28"/>
  <c r="S239" i="28"/>
  <c r="R239" i="28"/>
  <c r="L239" i="28"/>
  <c r="U238" i="28"/>
  <c r="O238" i="28"/>
  <c r="N238" i="28"/>
  <c r="T238" i="28"/>
  <c r="Q238" i="28"/>
  <c r="K238" i="28"/>
  <c r="U241" i="47" l="1"/>
  <c r="O241" i="47"/>
  <c r="V241" i="47"/>
  <c r="P241" i="47"/>
  <c r="R241" i="48"/>
  <c r="L241" i="48"/>
  <c r="V241" i="48"/>
  <c r="P241" i="48"/>
  <c r="K241" i="47"/>
  <c r="Q241" i="47"/>
  <c r="N241" i="48"/>
  <c r="T241" i="48"/>
  <c r="L241" i="47"/>
  <c r="R241" i="47"/>
  <c r="U241" i="48"/>
  <c r="O241" i="48"/>
  <c r="N241" i="47"/>
  <c r="T241" i="47"/>
  <c r="S241" i="47"/>
  <c r="M241" i="47"/>
  <c r="Q241" i="48"/>
  <c r="K241" i="48"/>
  <c r="O240" i="9"/>
  <c r="U240" i="9"/>
  <c r="P240" i="9"/>
  <c r="V240" i="9"/>
  <c r="N240" i="9"/>
  <c r="T240" i="9"/>
  <c r="Q240" i="9"/>
  <c r="K240" i="9"/>
  <c r="M241" i="9"/>
  <c r="S241" i="9"/>
  <c r="R240" i="9"/>
  <c r="L240" i="9"/>
  <c r="T240" i="8"/>
  <c r="N240" i="8"/>
  <c r="R240" i="8"/>
  <c r="L240" i="8"/>
  <c r="M241" i="8"/>
  <c r="S241" i="8"/>
  <c r="O240" i="8"/>
  <c r="U240" i="8"/>
  <c r="V240" i="8"/>
  <c r="P240" i="8"/>
  <c r="Q240" i="8"/>
  <c r="K240" i="8"/>
  <c r="M254" i="48"/>
  <c r="S254" i="48"/>
  <c r="R239" i="40"/>
  <c r="L239" i="40"/>
  <c r="M241" i="40"/>
  <c r="S241" i="40"/>
  <c r="N239" i="40"/>
  <c r="T239" i="40"/>
  <c r="V239" i="40"/>
  <c r="P239" i="40"/>
  <c r="U239" i="40"/>
  <c r="O239" i="40"/>
  <c r="K239" i="40"/>
  <c r="Q239" i="40"/>
  <c r="L240" i="41"/>
  <c r="R240" i="41"/>
  <c r="M240" i="41"/>
  <c r="S240" i="41"/>
  <c r="N239" i="41"/>
  <c r="T239" i="41"/>
  <c r="P240" i="41"/>
  <c r="V240" i="41"/>
  <c r="Q240" i="41"/>
  <c r="K240" i="41"/>
  <c r="O239" i="41"/>
  <c r="U239" i="41"/>
  <c r="P239" i="28"/>
  <c r="V239" i="28"/>
  <c r="Q239" i="28"/>
  <c r="K239" i="28"/>
  <c r="O239" i="28"/>
  <c r="U239" i="28"/>
  <c r="S240" i="28"/>
  <c r="M240" i="28"/>
  <c r="R240" i="28"/>
  <c r="L240" i="28"/>
  <c r="N239" i="28"/>
  <c r="T239" i="28"/>
  <c r="O242" i="48" l="1"/>
  <c r="U242" i="48"/>
  <c r="V242" i="48"/>
  <c r="P242" i="48"/>
  <c r="K242" i="48"/>
  <c r="Q242" i="48"/>
  <c r="L242" i="48"/>
  <c r="R242" i="48"/>
  <c r="S242" i="47"/>
  <c r="M242" i="47"/>
  <c r="L242" i="47"/>
  <c r="R242" i="47"/>
  <c r="V242" i="47"/>
  <c r="P242" i="47"/>
  <c r="N242" i="48"/>
  <c r="T242" i="48"/>
  <c r="N242" i="47"/>
  <c r="T242" i="47"/>
  <c r="O242" i="47"/>
  <c r="U242" i="47"/>
  <c r="K242" i="47"/>
  <c r="Q242" i="47"/>
  <c r="K241" i="9"/>
  <c r="Q241" i="9"/>
  <c r="N241" i="9"/>
  <c r="T241" i="9"/>
  <c r="R241" i="9"/>
  <c r="L241" i="9"/>
  <c r="V241" i="9"/>
  <c r="P241" i="9"/>
  <c r="M242" i="9"/>
  <c r="S242" i="9"/>
  <c r="O241" i="9"/>
  <c r="U241" i="9"/>
  <c r="U241" i="8"/>
  <c r="O241" i="8"/>
  <c r="M242" i="8"/>
  <c r="S242" i="8"/>
  <c r="Q241" i="8"/>
  <c r="K241" i="8"/>
  <c r="L241" i="8"/>
  <c r="R241" i="8"/>
  <c r="V241" i="8"/>
  <c r="P241" i="8"/>
  <c r="N241" i="8"/>
  <c r="T241" i="8"/>
  <c r="M255" i="48"/>
  <c r="S255" i="48"/>
  <c r="P240" i="40"/>
  <c r="V240" i="40"/>
  <c r="T240" i="40"/>
  <c r="N240" i="40"/>
  <c r="K240" i="40"/>
  <c r="Q240" i="40"/>
  <c r="S242" i="40"/>
  <c r="M242" i="40"/>
  <c r="O240" i="40"/>
  <c r="U240" i="40"/>
  <c r="R240" i="40"/>
  <c r="L240" i="40"/>
  <c r="U240" i="41"/>
  <c r="O240" i="41"/>
  <c r="P241" i="41"/>
  <c r="V241" i="41"/>
  <c r="Q241" i="41"/>
  <c r="K241" i="41"/>
  <c r="M241" i="41"/>
  <c r="S241" i="41"/>
  <c r="T240" i="41"/>
  <c r="N240" i="41"/>
  <c r="L241" i="41"/>
  <c r="R241" i="41"/>
  <c r="T240" i="28"/>
  <c r="N240" i="28"/>
  <c r="R241" i="28"/>
  <c r="L241" i="28"/>
  <c r="Q240" i="28"/>
  <c r="K240" i="28"/>
  <c r="M241" i="28"/>
  <c r="S241" i="28"/>
  <c r="U240" i="28"/>
  <c r="O240" i="28"/>
  <c r="P240" i="28"/>
  <c r="V240" i="28"/>
  <c r="N243" i="48" l="1"/>
  <c r="T243" i="48"/>
  <c r="L243" i="48"/>
  <c r="R243" i="48"/>
  <c r="P243" i="47"/>
  <c r="V243" i="47"/>
  <c r="Q243" i="47"/>
  <c r="K243" i="47"/>
  <c r="Q243" i="48"/>
  <c r="K243" i="48"/>
  <c r="P243" i="48"/>
  <c r="V243" i="48"/>
  <c r="U243" i="47"/>
  <c r="O243" i="47"/>
  <c r="L243" i="47"/>
  <c r="R243" i="47"/>
  <c r="S243" i="47"/>
  <c r="M243" i="47"/>
  <c r="N243" i="47"/>
  <c r="T243" i="47"/>
  <c r="O243" i="48"/>
  <c r="U243" i="48"/>
  <c r="P242" i="9"/>
  <c r="V242" i="9"/>
  <c r="R242" i="9"/>
  <c r="L242" i="9"/>
  <c r="O242" i="9"/>
  <c r="U242" i="9"/>
  <c r="N242" i="9"/>
  <c r="T242" i="9"/>
  <c r="M243" i="9"/>
  <c r="S243" i="9"/>
  <c r="Q242" i="9"/>
  <c r="K242" i="9"/>
  <c r="L242" i="8"/>
  <c r="R242" i="8"/>
  <c r="Q242" i="8"/>
  <c r="K242" i="8"/>
  <c r="T242" i="8"/>
  <c r="N242" i="8"/>
  <c r="M243" i="8"/>
  <c r="S243" i="8"/>
  <c r="V242" i="8"/>
  <c r="P242" i="8"/>
  <c r="O242" i="8"/>
  <c r="U242" i="8"/>
  <c r="S256" i="48"/>
  <c r="M256" i="48"/>
  <c r="S243" i="40"/>
  <c r="M243" i="40"/>
  <c r="Q241" i="40"/>
  <c r="K241" i="40"/>
  <c r="R241" i="40"/>
  <c r="L241" i="40"/>
  <c r="N241" i="40"/>
  <c r="T241" i="40"/>
  <c r="U241" i="40"/>
  <c r="O241" i="40"/>
  <c r="V241" i="40"/>
  <c r="P241" i="40"/>
  <c r="R242" i="41"/>
  <c r="L242" i="41"/>
  <c r="M242" i="41"/>
  <c r="S242" i="41"/>
  <c r="V242" i="41"/>
  <c r="P242" i="41"/>
  <c r="T241" i="41"/>
  <c r="N241" i="41"/>
  <c r="Q242" i="41"/>
  <c r="K242" i="41"/>
  <c r="O241" i="41"/>
  <c r="U241" i="41"/>
  <c r="K241" i="28"/>
  <c r="Q241" i="28"/>
  <c r="N241" i="28"/>
  <c r="T241" i="28"/>
  <c r="P241" i="28"/>
  <c r="V241" i="28"/>
  <c r="S242" i="28"/>
  <c r="M242" i="28"/>
  <c r="O241" i="28"/>
  <c r="U241" i="28"/>
  <c r="R242" i="28"/>
  <c r="L242" i="28"/>
  <c r="Q244" i="47" l="1"/>
  <c r="K244" i="47"/>
  <c r="R244" i="47"/>
  <c r="L244" i="47"/>
  <c r="U244" i="48"/>
  <c r="O244" i="48"/>
  <c r="U244" i="47"/>
  <c r="O244" i="47"/>
  <c r="V244" i="47"/>
  <c r="P244" i="47"/>
  <c r="N244" i="47"/>
  <c r="T244" i="47"/>
  <c r="P244" i="48"/>
  <c r="V244" i="48"/>
  <c r="R244" i="48"/>
  <c r="L244" i="48"/>
  <c r="M244" i="47"/>
  <c r="S244" i="47"/>
  <c r="Q244" i="48"/>
  <c r="K244" i="48"/>
  <c r="T244" i="48"/>
  <c r="N244" i="48"/>
  <c r="L243" i="9"/>
  <c r="R243" i="9"/>
  <c r="O243" i="9"/>
  <c r="U243" i="9"/>
  <c r="N243" i="9"/>
  <c r="T243" i="9"/>
  <c r="Q243" i="9"/>
  <c r="K243" i="9"/>
  <c r="S244" i="9"/>
  <c r="M244" i="9"/>
  <c r="V243" i="9"/>
  <c r="P243" i="9"/>
  <c r="U243" i="8"/>
  <c r="O243" i="8"/>
  <c r="M244" i="8"/>
  <c r="S244" i="8"/>
  <c r="N243" i="8"/>
  <c r="T243" i="8"/>
  <c r="K243" i="8"/>
  <c r="Q243" i="8"/>
  <c r="P243" i="8"/>
  <c r="V243" i="8"/>
  <c r="R243" i="8"/>
  <c r="L243" i="8"/>
  <c r="M257" i="48"/>
  <c r="S257" i="48"/>
  <c r="N242" i="40"/>
  <c r="T242" i="40"/>
  <c r="R242" i="40"/>
  <c r="L242" i="40"/>
  <c r="V242" i="40"/>
  <c r="P242" i="40"/>
  <c r="K242" i="40"/>
  <c r="Q242" i="40"/>
  <c r="O242" i="40"/>
  <c r="U242" i="40"/>
  <c r="S244" i="40"/>
  <c r="M244" i="40"/>
  <c r="P243" i="41"/>
  <c r="V243" i="41"/>
  <c r="L243" i="41"/>
  <c r="R243" i="41"/>
  <c r="Q243" i="41"/>
  <c r="K243" i="41"/>
  <c r="M243" i="41"/>
  <c r="S243" i="41"/>
  <c r="T242" i="41"/>
  <c r="N242" i="41"/>
  <c r="O242" i="41"/>
  <c r="U242" i="41"/>
  <c r="O242" i="28"/>
  <c r="U242" i="28"/>
  <c r="P242" i="28"/>
  <c r="V242" i="28"/>
  <c r="K242" i="28"/>
  <c r="Q242" i="28"/>
  <c r="L243" i="28"/>
  <c r="R243" i="28"/>
  <c r="S243" i="28"/>
  <c r="M243" i="28"/>
  <c r="T242" i="28"/>
  <c r="N242" i="28"/>
  <c r="L245" i="48" l="1"/>
  <c r="R245" i="48"/>
  <c r="U245" i="47"/>
  <c r="O245" i="47"/>
  <c r="N245" i="48"/>
  <c r="T245" i="48"/>
  <c r="O245" i="48"/>
  <c r="U245" i="48"/>
  <c r="V245" i="48"/>
  <c r="P245" i="48"/>
  <c r="K245" i="48"/>
  <c r="Q245" i="48"/>
  <c r="L245" i="47"/>
  <c r="R245" i="47"/>
  <c r="T245" i="47"/>
  <c r="N245" i="47"/>
  <c r="P245" i="47"/>
  <c r="V245" i="47"/>
  <c r="K245" i="47"/>
  <c r="Q245" i="47"/>
  <c r="M245" i="47"/>
  <c r="S245" i="47"/>
  <c r="Q244" i="9"/>
  <c r="K244" i="9"/>
  <c r="P244" i="9"/>
  <c r="V244" i="9"/>
  <c r="T244" i="9"/>
  <c r="N244" i="9"/>
  <c r="M245" i="9"/>
  <c r="S245" i="9"/>
  <c r="O244" i="9"/>
  <c r="U244" i="9"/>
  <c r="L244" i="9"/>
  <c r="R244" i="9"/>
  <c r="V244" i="8"/>
  <c r="P244" i="8"/>
  <c r="Q244" i="8"/>
  <c r="K244" i="8"/>
  <c r="T244" i="8"/>
  <c r="N244" i="8"/>
  <c r="M245" i="8"/>
  <c r="S245" i="8"/>
  <c r="R244" i="8"/>
  <c r="L244" i="8"/>
  <c r="O244" i="8"/>
  <c r="U244" i="8"/>
  <c r="M258" i="48"/>
  <c r="S258" i="48"/>
  <c r="K243" i="40"/>
  <c r="Q243" i="40"/>
  <c r="V243" i="40"/>
  <c r="P243" i="40"/>
  <c r="M245" i="40"/>
  <c r="S245" i="40"/>
  <c r="R243" i="40"/>
  <c r="L243" i="40"/>
  <c r="O243" i="40"/>
  <c r="U243" i="40"/>
  <c r="T243" i="40"/>
  <c r="N243" i="40"/>
  <c r="U243" i="41"/>
  <c r="O243" i="41"/>
  <c r="T243" i="41"/>
  <c r="N243" i="41"/>
  <c r="M244" i="41"/>
  <c r="S244" i="41"/>
  <c r="R244" i="41"/>
  <c r="L244" i="41"/>
  <c r="K244" i="41"/>
  <c r="Q244" i="41"/>
  <c r="P244" i="41"/>
  <c r="V244" i="41"/>
  <c r="T243" i="28"/>
  <c r="N243" i="28"/>
  <c r="L244" i="28"/>
  <c r="R244" i="28"/>
  <c r="P243" i="28"/>
  <c r="V243" i="28"/>
  <c r="S244" i="28"/>
  <c r="M244" i="28"/>
  <c r="K243" i="28"/>
  <c r="Q243" i="28"/>
  <c r="U243" i="28"/>
  <c r="O243" i="28"/>
  <c r="T246" i="47" l="1"/>
  <c r="N246" i="47"/>
  <c r="O246" i="48"/>
  <c r="U246" i="48"/>
  <c r="S246" i="47"/>
  <c r="M246" i="47"/>
  <c r="N246" i="48"/>
  <c r="T246" i="48"/>
  <c r="U246" i="47"/>
  <c r="O246" i="47"/>
  <c r="K246" i="47"/>
  <c r="Q246" i="47"/>
  <c r="Q246" i="48"/>
  <c r="K246" i="48"/>
  <c r="V246" i="48"/>
  <c r="P246" i="48"/>
  <c r="L246" i="47"/>
  <c r="R246" i="47"/>
  <c r="V246" i="47"/>
  <c r="P246" i="47"/>
  <c r="L246" i="48"/>
  <c r="R246" i="48"/>
  <c r="N245" i="9"/>
  <c r="T245" i="9"/>
  <c r="L245" i="9"/>
  <c r="R245" i="9"/>
  <c r="V245" i="9"/>
  <c r="P245" i="9"/>
  <c r="U245" i="9"/>
  <c r="O245" i="9"/>
  <c r="K245" i="9"/>
  <c r="Q245" i="9"/>
  <c r="S246" i="9"/>
  <c r="M246" i="9"/>
  <c r="M246" i="8"/>
  <c r="S246" i="8"/>
  <c r="N245" i="8"/>
  <c r="T245" i="8"/>
  <c r="K245" i="8"/>
  <c r="Q245" i="8"/>
  <c r="U245" i="8"/>
  <c r="O245" i="8"/>
  <c r="R245" i="8"/>
  <c r="L245" i="8"/>
  <c r="V245" i="8"/>
  <c r="P245" i="8"/>
  <c r="M259" i="48"/>
  <c r="S259" i="48"/>
  <c r="T244" i="40"/>
  <c r="N244" i="40"/>
  <c r="M246" i="40"/>
  <c r="S246" i="40"/>
  <c r="V244" i="40"/>
  <c r="P244" i="40"/>
  <c r="U244" i="40"/>
  <c r="O244" i="40"/>
  <c r="L244" i="40"/>
  <c r="R244" i="40"/>
  <c r="Q244" i="40"/>
  <c r="K244" i="40"/>
  <c r="Q245" i="41"/>
  <c r="K245" i="41"/>
  <c r="U244" i="41"/>
  <c r="O244" i="41"/>
  <c r="M245" i="41"/>
  <c r="S245" i="41"/>
  <c r="P245" i="41"/>
  <c r="V245" i="41"/>
  <c r="L245" i="41"/>
  <c r="R245" i="41"/>
  <c r="N244" i="41"/>
  <c r="T244" i="41"/>
  <c r="U244" i="28"/>
  <c r="O244" i="28"/>
  <c r="S245" i="28"/>
  <c r="M245" i="28"/>
  <c r="N244" i="28"/>
  <c r="T244" i="28"/>
  <c r="R245" i="28"/>
  <c r="L245" i="28"/>
  <c r="K244" i="28"/>
  <c r="Q244" i="28"/>
  <c r="V244" i="28"/>
  <c r="P244" i="28"/>
  <c r="P247" i="48" l="1"/>
  <c r="V247" i="48"/>
  <c r="N247" i="48"/>
  <c r="T247" i="48"/>
  <c r="R247" i="48"/>
  <c r="L247" i="48"/>
  <c r="K247" i="48"/>
  <c r="Q247" i="48"/>
  <c r="M247" i="47"/>
  <c r="S247" i="47"/>
  <c r="P247" i="47"/>
  <c r="V247" i="47"/>
  <c r="Q247" i="47"/>
  <c r="K247" i="47"/>
  <c r="O247" i="48"/>
  <c r="U247" i="48"/>
  <c r="O247" i="47"/>
  <c r="U247" i="47"/>
  <c r="N247" i="47"/>
  <c r="T247" i="47"/>
  <c r="L247" i="47"/>
  <c r="R247" i="47"/>
  <c r="U246" i="9"/>
  <c r="O246" i="9"/>
  <c r="P246" i="9"/>
  <c r="V246" i="9"/>
  <c r="R246" i="9"/>
  <c r="L246" i="9"/>
  <c r="M247" i="9"/>
  <c r="S247" i="9"/>
  <c r="K246" i="9"/>
  <c r="Q246" i="9"/>
  <c r="N246" i="9"/>
  <c r="T246" i="9"/>
  <c r="U246" i="8"/>
  <c r="O246" i="8"/>
  <c r="Q246" i="8"/>
  <c r="K246" i="8"/>
  <c r="V246" i="8"/>
  <c r="P246" i="8"/>
  <c r="T246" i="8"/>
  <c r="N246" i="8"/>
  <c r="L246" i="8"/>
  <c r="R246" i="8"/>
  <c r="S247" i="8"/>
  <c r="M247" i="8"/>
  <c r="M260" i="48"/>
  <c r="S260" i="48"/>
  <c r="P245" i="40"/>
  <c r="V245" i="40"/>
  <c r="Q245" i="40"/>
  <c r="K245" i="40"/>
  <c r="S247" i="40"/>
  <c r="M247" i="40"/>
  <c r="N245" i="40"/>
  <c r="T245" i="40"/>
  <c r="R245" i="40"/>
  <c r="L245" i="40"/>
  <c r="U245" i="40"/>
  <c r="O245" i="40"/>
  <c r="O245" i="41"/>
  <c r="U245" i="41"/>
  <c r="N245" i="41"/>
  <c r="T245" i="41"/>
  <c r="P246" i="41"/>
  <c r="V246" i="41"/>
  <c r="Q246" i="41"/>
  <c r="K246" i="41"/>
  <c r="R246" i="41"/>
  <c r="L246" i="41"/>
  <c r="S246" i="41"/>
  <c r="M246" i="41"/>
  <c r="U245" i="28"/>
  <c r="O245" i="28"/>
  <c r="K245" i="28"/>
  <c r="Q245" i="28"/>
  <c r="P245" i="28"/>
  <c r="V245" i="28"/>
  <c r="T245" i="28"/>
  <c r="N245" i="28"/>
  <c r="L246" i="28"/>
  <c r="R246" i="28"/>
  <c r="M246" i="28"/>
  <c r="S246" i="28"/>
  <c r="U248" i="48" l="1"/>
  <c r="O248" i="48"/>
  <c r="Q248" i="47"/>
  <c r="K248" i="47"/>
  <c r="K248" i="48"/>
  <c r="Q248" i="48"/>
  <c r="R248" i="47"/>
  <c r="L248" i="47"/>
  <c r="L248" i="48"/>
  <c r="R248" i="48"/>
  <c r="N248" i="47"/>
  <c r="T248" i="47"/>
  <c r="P248" i="47"/>
  <c r="V248" i="47"/>
  <c r="T248" i="48"/>
  <c r="N248" i="48"/>
  <c r="O248" i="47"/>
  <c r="U248" i="47"/>
  <c r="S248" i="47"/>
  <c r="M248" i="47"/>
  <c r="P248" i="48"/>
  <c r="V248" i="48"/>
  <c r="M248" i="9"/>
  <c r="S248" i="9"/>
  <c r="N247" i="9"/>
  <c r="T247" i="9"/>
  <c r="R247" i="9"/>
  <c r="L247" i="9"/>
  <c r="V247" i="9"/>
  <c r="P247" i="9"/>
  <c r="K247" i="9"/>
  <c r="Q247" i="9"/>
  <c r="U247" i="9"/>
  <c r="O247" i="9"/>
  <c r="T247" i="8"/>
  <c r="N247" i="8"/>
  <c r="V247" i="8"/>
  <c r="P247" i="8"/>
  <c r="M248" i="8"/>
  <c r="S248" i="8"/>
  <c r="K247" i="8"/>
  <c r="Q247" i="8"/>
  <c r="U247" i="8"/>
  <c r="O247" i="8"/>
  <c r="L247" i="8"/>
  <c r="R247" i="8"/>
  <c r="S261" i="48"/>
  <c r="M261" i="48"/>
  <c r="N246" i="40"/>
  <c r="T246" i="40"/>
  <c r="S248" i="40"/>
  <c r="M248" i="40"/>
  <c r="U246" i="40"/>
  <c r="O246" i="40"/>
  <c r="Q246" i="40"/>
  <c r="K246" i="40"/>
  <c r="R246" i="40"/>
  <c r="L246" i="40"/>
  <c r="P246" i="40"/>
  <c r="V246" i="40"/>
  <c r="L247" i="41"/>
  <c r="R247" i="41"/>
  <c r="N246" i="41"/>
  <c r="T246" i="41"/>
  <c r="M247" i="41"/>
  <c r="S247" i="41"/>
  <c r="Q247" i="41"/>
  <c r="K247" i="41"/>
  <c r="P247" i="41"/>
  <c r="V247" i="41"/>
  <c r="U246" i="41"/>
  <c r="O246" i="41"/>
  <c r="K246" i="28"/>
  <c r="Q246" i="28"/>
  <c r="L247" i="28"/>
  <c r="R247" i="28"/>
  <c r="V246" i="28"/>
  <c r="P246" i="28"/>
  <c r="O246" i="28"/>
  <c r="U246" i="28"/>
  <c r="N246" i="28"/>
  <c r="T246" i="28"/>
  <c r="S247" i="28"/>
  <c r="M247" i="28"/>
  <c r="V249" i="48" l="1"/>
  <c r="P249" i="48"/>
  <c r="R249" i="47"/>
  <c r="L249" i="47"/>
  <c r="M249" i="47"/>
  <c r="S249" i="47"/>
  <c r="V249" i="47"/>
  <c r="P249" i="47"/>
  <c r="N249" i="47"/>
  <c r="T249" i="47"/>
  <c r="K249" i="48"/>
  <c r="Q249" i="48"/>
  <c r="Q249" i="47"/>
  <c r="K249" i="47"/>
  <c r="U249" i="47"/>
  <c r="O249" i="47"/>
  <c r="T249" i="48"/>
  <c r="N249" i="48"/>
  <c r="U249" i="48"/>
  <c r="O249" i="48"/>
  <c r="L249" i="48"/>
  <c r="R249" i="48"/>
  <c r="P248" i="9"/>
  <c r="V248" i="9"/>
  <c r="L248" i="9"/>
  <c r="R248" i="9"/>
  <c r="O248" i="9"/>
  <c r="U248" i="9"/>
  <c r="N248" i="9"/>
  <c r="T248" i="9"/>
  <c r="K248" i="9"/>
  <c r="Q248" i="9"/>
  <c r="S249" i="9"/>
  <c r="M249" i="9"/>
  <c r="Q248" i="8"/>
  <c r="K248" i="8"/>
  <c r="M249" i="8"/>
  <c r="S249" i="8"/>
  <c r="P248" i="8"/>
  <c r="V248" i="8"/>
  <c r="L248" i="8"/>
  <c r="R248" i="8"/>
  <c r="U248" i="8"/>
  <c r="O248" i="8"/>
  <c r="T248" i="8"/>
  <c r="N248" i="8"/>
  <c r="M262" i="48"/>
  <c r="S262" i="48"/>
  <c r="K247" i="40"/>
  <c r="Q247" i="40"/>
  <c r="V247" i="40"/>
  <c r="P247" i="40"/>
  <c r="O247" i="40"/>
  <c r="U247" i="40"/>
  <c r="M249" i="40"/>
  <c r="S249" i="40"/>
  <c r="L247" i="40"/>
  <c r="R247" i="40"/>
  <c r="N247" i="40"/>
  <c r="T247" i="40"/>
  <c r="T247" i="41"/>
  <c r="N247" i="41"/>
  <c r="P248" i="41"/>
  <c r="V248" i="41"/>
  <c r="M248" i="41"/>
  <c r="S248" i="41"/>
  <c r="U247" i="41"/>
  <c r="O247" i="41"/>
  <c r="Q248" i="41"/>
  <c r="K248" i="41"/>
  <c r="L248" i="41"/>
  <c r="R248" i="41"/>
  <c r="V247" i="28"/>
  <c r="P247" i="28"/>
  <c r="Q247" i="28"/>
  <c r="K247" i="28"/>
  <c r="S248" i="28"/>
  <c r="M248" i="28"/>
  <c r="U247" i="28"/>
  <c r="O247" i="28"/>
  <c r="R248" i="28"/>
  <c r="L248" i="28"/>
  <c r="T247" i="28"/>
  <c r="N247" i="28"/>
  <c r="V250" i="47" l="1"/>
  <c r="P250" i="47"/>
  <c r="Q250" i="47"/>
  <c r="K250" i="47"/>
  <c r="O250" i="48"/>
  <c r="U250" i="48"/>
  <c r="M250" i="47"/>
  <c r="S250" i="47"/>
  <c r="R250" i="47"/>
  <c r="L250" i="47"/>
  <c r="T250" i="48"/>
  <c r="N250" i="48"/>
  <c r="K250" i="48"/>
  <c r="Q250" i="48"/>
  <c r="L250" i="48"/>
  <c r="R250" i="48"/>
  <c r="P250" i="48"/>
  <c r="V250" i="48"/>
  <c r="O250" i="47"/>
  <c r="U250" i="47"/>
  <c r="N250" i="47"/>
  <c r="T250" i="47"/>
  <c r="N249" i="9"/>
  <c r="T249" i="9"/>
  <c r="U249" i="9"/>
  <c r="O249" i="9"/>
  <c r="L249" i="9"/>
  <c r="R249" i="9"/>
  <c r="S250" i="9"/>
  <c r="M250" i="9"/>
  <c r="Q249" i="9"/>
  <c r="K249" i="9"/>
  <c r="P249" i="9"/>
  <c r="V249" i="9"/>
  <c r="S250" i="8"/>
  <c r="M250" i="8"/>
  <c r="R249" i="8"/>
  <c r="L249" i="8"/>
  <c r="V249" i="8"/>
  <c r="P249" i="8"/>
  <c r="N249" i="8"/>
  <c r="T249" i="8"/>
  <c r="O249" i="8"/>
  <c r="U249" i="8"/>
  <c r="Q249" i="8"/>
  <c r="K249" i="8"/>
  <c r="M263" i="48"/>
  <c r="S263" i="48"/>
  <c r="M250" i="40"/>
  <c r="S250" i="40"/>
  <c r="N248" i="40"/>
  <c r="T248" i="40"/>
  <c r="O248" i="40"/>
  <c r="U248" i="40"/>
  <c r="P248" i="40"/>
  <c r="V248" i="40"/>
  <c r="L248" i="40"/>
  <c r="R248" i="40"/>
  <c r="K248" i="40"/>
  <c r="Q248" i="40"/>
  <c r="L249" i="41"/>
  <c r="R249" i="41"/>
  <c r="Q249" i="41"/>
  <c r="K249" i="41"/>
  <c r="P249" i="41"/>
  <c r="V249" i="41"/>
  <c r="T248" i="41"/>
  <c r="N248" i="41"/>
  <c r="U248" i="41"/>
  <c r="O248" i="41"/>
  <c r="M249" i="41"/>
  <c r="S249" i="41"/>
  <c r="L249" i="28"/>
  <c r="R249" i="28"/>
  <c r="S249" i="28"/>
  <c r="M249" i="28"/>
  <c r="P248" i="28"/>
  <c r="V248" i="28"/>
  <c r="T248" i="28"/>
  <c r="N248" i="28"/>
  <c r="U248" i="28"/>
  <c r="O248" i="28"/>
  <c r="Q248" i="28"/>
  <c r="K248" i="28"/>
  <c r="R251" i="48" l="1"/>
  <c r="L251" i="48"/>
  <c r="S251" i="47"/>
  <c r="M251" i="47"/>
  <c r="N251" i="47"/>
  <c r="T251" i="47"/>
  <c r="K251" i="48"/>
  <c r="Q251" i="48"/>
  <c r="O251" i="48"/>
  <c r="U251" i="48"/>
  <c r="U251" i="47"/>
  <c r="O251" i="47"/>
  <c r="N251" i="48"/>
  <c r="T251" i="48"/>
  <c r="Q251" i="47"/>
  <c r="K251" i="47"/>
  <c r="P251" i="48"/>
  <c r="V251" i="48"/>
  <c r="L251" i="47"/>
  <c r="R251" i="47"/>
  <c r="V251" i="47"/>
  <c r="P251" i="47"/>
  <c r="O250" i="9"/>
  <c r="U250" i="9"/>
  <c r="Q250" i="9"/>
  <c r="K250" i="9"/>
  <c r="L250" i="9"/>
  <c r="R250" i="9"/>
  <c r="P250" i="9"/>
  <c r="V250" i="9"/>
  <c r="S251" i="9"/>
  <c r="M251" i="9"/>
  <c r="N250" i="9"/>
  <c r="T250" i="9"/>
  <c r="N250" i="8"/>
  <c r="T250" i="8"/>
  <c r="O250" i="8"/>
  <c r="U250" i="8"/>
  <c r="P250" i="8"/>
  <c r="V250" i="8"/>
  <c r="Q250" i="8"/>
  <c r="K250" i="8"/>
  <c r="R250" i="8"/>
  <c r="L250" i="8"/>
  <c r="M251" i="8"/>
  <c r="S251" i="8"/>
  <c r="S264" i="48"/>
  <c r="M264" i="48"/>
  <c r="Q249" i="40"/>
  <c r="K249" i="40"/>
  <c r="U249" i="40"/>
  <c r="O249" i="40"/>
  <c r="L249" i="40"/>
  <c r="R249" i="40"/>
  <c r="T249" i="40"/>
  <c r="N249" i="40"/>
  <c r="S251" i="40"/>
  <c r="M251" i="40"/>
  <c r="P249" i="40"/>
  <c r="V249" i="40"/>
  <c r="O249" i="41"/>
  <c r="U249" i="41"/>
  <c r="K250" i="41"/>
  <c r="Q250" i="41"/>
  <c r="S250" i="41"/>
  <c r="M250" i="41"/>
  <c r="N249" i="41"/>
  <c r="T249" i="41"/>
  <c r="P250" i="41"/>
  <c r="V250" i="41"/>
  <c r="L250" i="41"/>
  <c r="R250" i="41"/>
  <c r="O249" i="28"/>
  <c r="U249" i="28"/>
  <c r="K249" i="28"/>
  <c r="Q249" i="28"/>
  <c r="P249" i="28"/>
  <c r="V249" i="28"/>
  <c r="R250" i="28"/>
  <c r="L250" i="28"/>
  <c r="N249" i="28"/>
  <c r="T249" i="28"/>
  <c r="M250" i="28"/>
  <c r="S250" i="28"/>
  <c r="K252" i="47" l="1"/>
  <c r="Q252" i="47"/>
  <c r="K252" i="48"/>
  <c r="Q252" i="48"/>
  <c r="N252" i="48"/>
  <c r="T252" i="48"/>
  <c r="T252" i="47"/>
  <c r="N252" i="47"/>
  <c r="V252" i="47"/>
  <c r="P252" i="47"/>
  <c r="O252" i="47"/>
  <c r="U252" i="47"/>
  <c r="M252" i="47"/>
  <c r="S252" i="47"/>
  <c r="L252" i="47"/>
  <c r="R252" i="47"/>
  <c r="R252" i="48"/>
  <c r="L252" i="48"/>
  <c r="V252" i="48"/>
  <c r="P252" i="48"/>
  <c r="U252" i="48"/>
  <c r="O252" i="48"/>
  <c r="V251" i="9"/>
  <c r="P251" i="9"/>
  <c r="L251" i="9"/>
  <c r="R251" i="9"/>
  <c r="N251" i="9"/>
  <c r="T251" i="9"/>
  <c r="K251" i="9"/>
  <c r="Q251" i="9"/>
  <c r="S252" i="9"/>
  <c r="M252" i="9"/>
  <c r="O251" i="9"/>
  <c r="U251" i="9"/>
  <c r="L251" i="8"/>
  <c r="R251" i="8"/>
  <c r="K251" i="8"/>
  <c r="Q251" i="8"/>
  <c r="P251" i="8"/>
  <c r="V251" i="8"/>
  <c r="M252" i="8"/>
  <c r="S252" i="8"/>
  <c r="U251" i="8"/>
  <c r="O251" i="8"/>
  <c r="N251" i="8"/>
  <c r="T251" i="8"/>
  <c r="M265" i="48"/>
  <c r="S265" i="48"/>
  <c r="V250" i="40"/>
  <c r="P250" i="40"/>
  <c r="R250" i="40"/>
  <c r="L250" i="40"/>
  <c r="M252" i="40"/>
  <c r="S252" i="40"/>
  <c r="U250" i="40"/>
  <c r="O250" i="40"/>
  <c r="N250" i="40"/>
  <c r="T250" i="40"/>
  <c r="Q250" i="40"/>
  <c r="K250" i="40"/>
  <c r="L251" i="41"/>
  <c r="R251" i="41"/>
  <c r="T250" i="41"/>
  <c r="N250" i="41"/>
  <c r="M251" i="41"/>
  <c r="S251" i="41"/>
  <c r="Q251" i="41"/>
  <c r="K251" i="41"/>
  <c r="P251" i="41"/>
  <c r="V251" i="41"/>
  <c r="U250" i="41"/>
  <c r="O250" i="41"/>
  <c r="V250" i="28"/>
  <c r="P250" i="28"/>
  <c r="O250" i="28"/>
  <c r="U250" i="28"/>
  <c r="S251" i="28"/>
  <c r="M251" i="28"/>
  <c r="R251" i="28"/>
  <c r="L251" i="28"/>
  <c r="Q250" i="28"/>
  <c r="K250" i="28"/>
  <c r="N250" i="28"/>
  <c r="T250" i="28"/>
  <c r="T253" i="47" l="1"/>
  <c r="N253" i="47"/>
  <c r="U253" i="48"/>
  <c r="O253" i="48"/>
  <c r="L253" i="47"/>
  <c r="R253" i="47"/>
  <c r="V253" i="48"/>
  <c r="P253" i="48"/>
  <c r="S253" i="47"/>
  <c r="M253" i="47"/>
  <c r="T253" i="48"/>
  <c r="N253" i="48"/>
  <c r="R253" i="48"/>
  <c r="L253" i="48"/>
  <c r="K253" i="48"/>
  <c r="Q253" i="48"/>
  <c r="O253" i="47"/>
  <c r="U253" i="47"/>
  <c r="P253" i="47"/>
  <c r="V253" i="47"/>
  <c r="Q253" i="47"/>
  <c r="K253" i="47"/>
  <c r="K252" i="9"/>
  <c r="Q252" i="9"/>
  <c r="N252" i="9"/>
  <c r="T252" i="9"/>
  <c r="O252" i="9"/>
  <c r="U252" i="9"/>
  <c r="R252" i="9"/>
  <c r="L252" i="9"/>
  <c r="M253" i="9"/>
  <c r="S253" i="9"/>
  <c r="P252" i="9"/>
  <c r="V252" i="9"/>
  <c r="S253" i="8"/>
  <c r="M253" i="8"/>
  <c r="U252" i="8"/>
  <c r="O252" i="8"/>
  <c r="V252" i="8"/>
  <c r="P252" i="8"/>
  <c r="T252" i="8"/>
  <c r="N252" i="8"/>
  <c r="Q252" i="8"/>
  <c r="K252" i="8"/>
  <c r="L252" i="8"/>
  <c r="R252" i="8"/>
  <c r="M266" i="48"/>
  <c r="S266" i="48"/>
  <c r="Q251" i="40"/>
  <c r="K251" i="40"/>
  <c r="M253" i="40"/>
  <c r="S253" i="40"/>
  <c r="R251" i="40"/>
  <c r="L251" i="40"/>
  <c r="N251" i="40"/>
  <c r="T251" i="40"/>
  <c r="P251" i="40"/>
  <c r="V251" i="40"/>
  <c r="O251" i="40"/>
  <c r="U251" i="40"/>
  <c r="U251" i="41"/>
  <c r="O251" i="41"/>
  <c r="Q252" i="41"/>
  <c r="K252" i="41"/>
  <c r="T251" i="41"/>
  <c r="N251" i="41"/>
  <c r="P252" i="41"/>
  <c r="V252" i="41"/>
  <c r="M252" i="41"/>
  <c r="S252" i="41"/>
  <c r="R252" i="41"/>
  <c r="L252" i="41"/>
  <c r="Q251" i="28"/>
  <c r="K251" i="28"/>
  <c r="L252" i="28"/>
  <c r="R252" i="28"/>
  <c r="T251" i="28"/>
  <c r="N251" i="28"/>
  <c r="O251" i="28"/>
  <c r="U251" i="28"/>
  <c r="M252" i="28"/>
  <c r="S252" i="28"/>
  <c r="V251" i="28"/>
  <c r="P251" i="28"/>
  <c r="P254" i="48" l="1"/>
  <c r="V254" i="48"/>
  <c r="Q254" i="48"/>
  <c r="K254" i="48"/>
  <c r="V254" i="47"/>
  <c r="P254" i="47"/>
  <c r="K254" i="47"/>
  <c r="Q254" i="47"/>
  <c r="R254" i="48"/>
  <c r="L254" i="48"/>
  <c r="L254" i="47"/>
  <c r="R254" i="47"/>
  <c r="N254" i="48"/>
  <c r="T254" i="48"/>
  <c r="U254" i="48"/>
  <c r="O254" i="48"/>
  <c r="S254" i="47"/>
  <c r="M254" i="47"/>
  <c r="N254" i="47"/>
  <c r="T254" i="47"/>
  <c r="U254" i="47"/>
  <c r="O254" i="47"/>
  <c r="L253" i="9"/>
  <c r="R253" i="9"/>
  <c r="U253" i="9"/>
  <c r="O253" i="9"/>
  <c r="V253" i="9"/>
  <c r="P253" i="9"/>
  <c r="N253" i="9"/>
  <c r="T253" i="9"/>
  <c r="S254" i="9"/>
  <c r="M254" i="9"/>
  <c r="K253" i="9"/>
  <c r="Q253" i="9"/>
  <c r="N253" i="8"/>
  <c r="T253" i="8"/>
  <c r="V253" i="8"/>
  <c r="P253" i="8"/>
  <c r="O253" i="8"/>
  <c r="U253" i="8"/>
  <c r="L253" i="8"/>
  <c r="R253" i="8"/>
  <c r="K253" i="8"/>
  <c r="Q253" i="8"/>
  <c r="M254" i="8"/>
  <c r="S254" i="8"/>
  <c r="M267" i="48"/>
  <c r="S267" i="48"/>
  <c r="T252" i="40"/>
  <c r="N252" i="40"/>
  <c r="L252" i="40"/>
  <c r="R252" i="40"/>
  <c r="M254" i="40"/>
  <c r="S254" i="40"/>
  <c r="O252" i="40"/>
  <c r="U252" i="40"/>
  <c r="P252" i="40"/>
  <c r="V252" i="40"/>
  <c r="K252" i="40"/>
  <c r="Q252" i="40"/>
  <c r="S253" i="41"/>
  <c r="M253" i="41"/>
  <c r="N252" i="41"/>
  <c r="T252" i="41"/>
  <c r="U252" i="41"/>
  <c r="O252" i="41"/>
  <c r="L253" i="41"/>
  <c r="R253" i="41"/>
  <c r="P253" i="41"/>
  <c r="V253" i="41"/>
  <c r="Q253" i="41"/>
  <c r="K253" i="41"/>
  <c r="U252" i="28"/>
  <c r="O252" i="28"/>
  <c r="T252" i="28"/>
  <c r="N252" i="28"/>
  <c r="M253" i="28"/>
  <c r="S253" i="28"/>
  <c r="L253" i="28"/>
  <c r="R253" i="28"/>
  <c r="V252" i="28"/>
  <c r="P252" i="28"/>
  <c r="K252" i="28"/>
  <c r="Q252" i="28"/>
  <c r="K255" i="47" l="1"/>
  <c r="Q255" i="47"/>
  <c r="U255" i="47"/>
  <c r="O255" i="47"/>
  <c r="P255" i="47"/>
  <c r="V255" i="47"/>
  <c r="T255" i="48"/>
  <c r="N255" i="48"/>
  <c r="K255" i="48"/>
  <c r="Q255" i="48"/>
  <c r="T255" i="47"/>
  <c r="N255" i="47"/>
  <c r="R255" i="47"/>
  <c r="L255" i="47"/>
  <c r="R255" i="48"/>
  <c r="L255" i="48"/>
  <c r="S255" i="47"/>
  <c r="M255" i="47"/>
  <c r="O255" i="48"/>
  <c r="U255" i="48"/>
  <c r="V255" i="48"/>
  <c r="P255" i="48"/>
  <c r="N254" i="9"/>
  <c r="T254" i="9"/>
  <c r="P254" i="9"/>
  <c r="V254" i="9"/>
  <c r="Q254" i="9"/>
  <c r="K254" i="9"/>
  <c r="M255" i="9"/>
  <c r="S255" i="9"/>
  <c r="O254" i="9"/>
  <c r="U254" i="9"/>
  <c r="R254" i="9"/>
  <c r="L254" i="9"/>
  <c r="R254" i="8"/>
  <c r="L254" i="8"/>
  <c r="O254" i="8"/>
  <c r="U254" i="8"/>
  <c r="V254" i="8"/>
  <c r="P254" i="8"/>
  <c r="S255" i="8"/>
  <c r="M255" i="8"/>
  <c r="Q254" i="8"/>
  <c r="K254" i="8"/>
  <c r="T254" i="8"/>
  <c r="N254" i="8"/>
  <c r="M268" i="48"/>
  <c r="S268" i="48"/>
  <c r="S255" i="40"/>
  <c r="M255" i="40"/>
  <c r="Q253" i="40"/>
  <c r="K253" i="40"/>
  <c r="L253" i="40"/>
  <c r="R253" i="40"/>
  <c r="P253" i="40"/>
  <c r="V253" i="40"/>
  <c r="T253" i="40"/>
  <c r="N253" i="40"/>
  <c r="U253" i="40"/>
  <c r="O253" i="40"/>
  <c r="U253" i="41"/>
  <c r="O253" i="41"/>
  <c r="M254" i="41"/>
  <c r="S254" i="41"/>
  <c r="V254" i="41"/>
  <c r="P254" i="41"/>
  <c r="Q254" i="41"/>
  <c r="K254" i="41"/>
  <c r="L254" i="41"/>
  <c r="R254" i="41"/>
  <c r="T253" i="41"/>
  <c r="N253" i="41"/>
  <c r="Q253" i="28"/>
  <c r="K253" i="28"/>
  <c r="L254" i="28"/>
  <c r="R254" i="28"/>
  <c r="P253" i="28"/>
  <c r="V253" i="28"/>
  <c r="T253" i="28"/>
  <c r="N253" i="28"/>
  <c r="S254" i="28"/>
  <c r="M254" i="28"/>
  <c r="U253" i="28"/>
  <c r="O253" i="28"/>
  <c r="R256" i="48" l="1"/>
  <c r="L256" i="48"/>
  <c r="T256" i="48"/>
  <c r="N256" i="48"/>
  <c r="V256" i="48"/>
  <c r="P256" i="48"/>
  <c r="R256" i="47"/>
  <c r="L256" i="47"/>
  <c r="V256" i="47"/>
  <c r="P256" i="47"/>
  <c r="N256" i="47"/>
  <c r="T256" i="47"/>
  <c r="O256" i="47"/>
  <c r="U256" i="47"/>
  <c r="O256" i="48"/>
  <c r="U256" i="48"/>
  <c r="M256" i="47"/>
  <c r="S256" i="47"/>
  <c r="K256" i="48"/>
  <c r="Q256" i="48"/>
  <c r="K256" i="47"/>
  <c r="Q256" i="47"/>
  <c r="K255" i="9"/>
  <c r="Q255" i="9"/>
  <c r="R255" i="9"/>
  <c r="L255" i="9"/>
  <c r="V255" i="9"/>
  <c r="P255" i="9"/>
  <c r="S256" i="9"/>
  <c r="M256" i="9"/>
  <c r="U255" i="9"/>
  <c r="O255" i="9"/>
  <c r="N255" i="9"/>
  <c r="T255" i="9"/>
  <c r="S256" i="8"/>
  <c r="M256" i="8"/>
  <c r="V255" i="8"/>
  <c r="P255" i="8"/>
  <c r="N255" i="8"/>
  <c r="T255" i="8"/>
  <c r="U255" i="8"/>
  <c r="O255" i="8"/>
  <c r="Q255" i="8"/>
  <c r="K255" i="8"/>
  <c r="R255" i="8"/>
  <c r="L255" i="8"/>
  <c r="S269" i="48"/>
  <c r="M269" i="48"/>
  <c r="N254" i="40"/>
  <c r="T254" i="40"/>
  <c r="R254" i="40"/>
  <c r="L254" i="40"/>
  <c r="Q254" i="40"/>
  <c r="K254" i="40"/>
  <c r="S256" i="40"/>
  <c r="M256" i="40"/>
  <c r="U254" i="40"/>
  <c r="O254" i="40"/>
  <c r="V254" i="40"/>
  <c r="P254" i="40"/>
  <c r="T254" i="41"/>
  <c r="N254" i="41"/>
  <c r="S255" i="41"/>
  <c r="M255" i="41"/>
  <c r="Q255" i="41"/>
  <c r="K255" i="41"/>
  <c r="P255" i="41"/>
  <c r="V255" i="41"/>
  <c r="U254" i="41"/>
  <c r="O254" i="41"/>
  <c r="R255" i="41"/>
  <c r="L255" i="41"/>
  <c r="S255" i="28"/>
  <c r="M255" i="28"/>
  <c r="K254" i="28"/>
  <c r="Q254" i="28"/>
  <c r="V254" i="28"/>
  <c r="P254" i="28"/>
  <c r="U254" i="28"/>
  <c r="O254" i="28"/>
  <c r="T254" i="28"/>
  <c r="N254" i="28"/>
  <c r="L255" i="28"/>
  <c r="R255" i="28"/>
  <c r="U257" i="48" l="1"/>
  <c r="O257" i="48"/>
  <c r="K257" i="47"/>
  <c r="Q257" i="47"/>
  <c r="V257" i="48"/>
  <c r="P257" i="48"/>
  <c r="U257" i="47"/>
  <c r="O257" i="47"/>
  <c r="N257" i="47"/>
  <c r="T257" i="47"/>
  <c r="T257" i="48"/>
  <c r="N257" i="48"/>
  <c r="P257" i="47"/>
  <c r="V257" i="47"/>
  <c r="K257" i="48"/>
  <c r="Q257" i="48"/>
  <c r="S257" i="47"/>
  <c r="M257" i="47"/>
  <c r="R257" i="48"/>
  <c r="L257" i="48"/>
  <c r="R257" i="47"/>
  <c r="L257" i="47"/>
  <c r="N256" i="9"/>
  <c r="T256" i="9"/>
  <c r="L256" i="9"/>
  <c r="R256" i="9"/>
  <c r="O256" i="9"/>
  <c r="U256" i="9"/>
  <c r="P256" i="9"/>
  <c r="V256" i="9"/>
  <c r="S257" i="9"/>
  <c r="M257" i="9"/>
  <c r="Q256" i="9"/>
  <c r="K256" i="9"/>
  <c r="O256" i="8"/>
  <c r="U256" i="8"/>
  <c r="T256" i="8"/>
  <c r="N256" i="8"/>
  <c r="R256" i="8"/>
  <c r="L256" i="8"/>
  <c r="P256" i="8"/>
  <c r="V256" i="8"/>
  <c r="Q256" i="8"/>
  <c r="K256" i="8"/>
  <c r="M257" i="8"/>
  <c r="S257" i="8"/>
  <c r="M270" i="48"/>
  <c r="S270" i="48"/>
  <c r="V255" i="40"/>
  <c r="P255" i="40"/>
  <c r="K255" i="40"/>
  <c r="Q255" i="40"/>
  <c r="U255" i="40"/>
  <c r="O255" i="40"/>
  <c r="R255" i="40"/>
  <c r="L255" i="40"/>
  <c r="N255" i="40"/>
  <c r="T255" i="40"/>
  <c r="S257" i="40"/>
  <c r="M257" i="40"/>
  <c r="U255" i="41"/>
  <c r="O255" i="41"/>
  <c r="Q256" i="41"/>
  <c r="K256" i="41"/>
  <c r="V256" i="41"/>
  <c r="P256" i="41"/>
  <c r="N255" i="41"/>
  <c r="T255" i="41"/>
  <c r="L256" i="41"/>
  <c r="R256" i="41"/>
  <c r="S256" i="41"/>
  <c r="M256" i="41"/>
  <c r="V255" i="28"/>
  <c r="P255" i="28"/>
  <c r="S256" i="28"/>
  <c r="M256" i="28"/>
  <c r="R256" i="28"/>
  <c r="L256" i="28"/>
  <c r="O255" i="28"/>
  <c r="U255" i="28"/>
  <c r="T255" i="28"/>
  <c r="N255" i="28"/>
  <c r="K255" i="28"/>
  <c r="Q255" i="28"/>
  <c r="K258" i="47" l="1"/>
  <c r="Q258" i="47"/>
  <c r="U258" i="48"/>
  <c r="O258" i="48"/>
  <c r="U258" i="47"/>
  <c r="O258" i="47"/>
  <c r="L258" i="47"/>
  <c r="R258" i="47"/>
  <c r="Q258" i="48"/>
  <c r="K258" i="48"/>
  <c r="P258" i="48"/>
  <c r="V258" i="48"/>
  <c r="L258" i="48"/>
  <c r="R258" i="48"/>
  <c r="P258" i="47"/>
  <c r="V258" i="47"/>
  <c r="M258" i="47"/>
  <c r="S258" i="47"/>
  <c r="T258" i="48"/>
  <c r="N258" i="48"/>
  <c r="T258" i="47"/>
  <c r="N258" i="47"/>
  <c r="V257" i="9"/>
  <c r="P257" i="9"/>
  <c r="Q257" i="9"/>
  <c r="K257" i="9"/>
  <c r="U257" i="9"/>
  <c r="O257" i="9"/>
  <c r="M258" i="9"/>
  <c r="S258" i="9"/>
  <c r="R257" i="9"/>
  <c r="L257" i="9"/>
  <c r="N257" i="9"/>
  <c r="T257" i="9"/>
  <c r="U257" i="8"/>
  <c r="O257" i="8"/>
  <c r="V257" i="8"/>
  <c r="P257" i="8"/>
  <c r="L257" i="8"/>
  <c r="R257" i="8"/>
  <c r="N257" i="8"/>
  <c r="T257" i="8"/>
  <c r="M258" i="8"/>
  <c r="S258" i="8"/>
  <c r="K257" i="8"/>
  <c r="Q257" i="8"/>
  <c r="M271" i="48"/>
  <c r="S271" i="48"/>
  <c r="L256" i="40"/>
  <c r="R256" i="40"/>
  <c r="O256" i="40"/>
  <c r="U256" i="40"/>
  <c r="M258" i="40"/>
  <c r="S258" i="40"/>
  <c r="K256" i="40"/>
  <c r="Q256" i="40"/>
  <c r="P256" i="40"/>
  <c r="V256" i="40"/>
  <c r="T256" i="40"/>
  <c r="N256" i="40"/>
  <c r="S257" i="41"/>
  <c r="M257" i="41"/>
  <c r="Q257" i="41"/>
  <c r="K257" i="41"/>
  <c r="V257" i="41"/>
  <c r="P257" i="41"/>
  <c r="U256" i="41"/>
  <c r="O256" i="41"/>
  <c r="T256" i="41"/>
  <c r="N256" i="41"/>
  <c r="R257" i="41"/>
  <c r="L257" i="41"/>
  <c r="R257" i="28"/>
  <c r="L257" i="28"/>
  <c r="P256" i="28"/>
  <c r="V256" i="28"/>
  <c r="K256" i="28"/>
  <c r="Q256" i="28"/>
  <c r="O256" i="28"/>
  <c r="U256" i="28"/>
  <c r="T256" i="28"/>
  <c r="N256" i="28"/>
  <c r="S257" i="28"/>
  <c r="M257" i="28"/>
  <c r="P259" i="47" l="1"/>
  <c r="V259" i="47"/>
  <c r="L259" i="47"/>
  <c r="R259" i="47"/>
  <c r="N259" i="47"/>
  <c r="T259" i="47"/>
  <c r="O259" i="47"/>
  <c r="U259" i="47"/>
  <c r="T259" i="48"/>
  <c r="N259" i="48"/>
  <c r="O259" i="48"/>
  <c r="U259" i="48"/>
  <c r="L259" i="48"/>
  <c r="R259" i="48"/>
  <c r="P259" i="48"/>
  <c r="V259" i="48"/>
  <c r="K259" i="48"/>
  <c r="Q259" i="48"/>
  <c r="S259" i="47"/>
  <c r="M259" i="47"/>
  <c r="K259" i="47"/>
  <c r="Q259" i="47"/>
  <c r="M259" i="9"/>
  <c r="S259" i="9"/>
  <c r="K258" i="9"/>
  <c r="Q258" i="9"/>
  <c r="R258" i="9"/>
  <c r="L258" i="9"/>
  <c r="P258" i="9"/>
  <c r="V258" i="9"/>
  <c r="O258" i="9"/>
  <c r="U258" i="9"/>
  <c r="N258" i="9"/>
  <c r="T258" i="9"/>
  <c r="N258" i="8"/>
  <c r="T258" i="8"/>
  <c r="L258" i="8"/>
  <c r="R258" i="8"/>
  <c r="V258" i="8"/>
  <c r="P258" i="8"/>
  <c r="K258" i="8"/>
  <c r="Q258" i="8"/>
  <c r="O258" i="8"/>
  <c r="U258" i="8"/>
  <c r="M259" i="8"/>
  <c r="S259" i="8"/>
  <c r="Q257" i="40"/>
  <c r="K257" i="40"/>
  <c r="S259" i="40"/>
  <c r="M259" i="40"/>
  <c r="N257" i="40"/>
  <c r="T257" i="40"/>
  <c r="U257" i="40"/>
  <c r="O257" i="40"/>
  <c r="P257" i="40"/>
  <c r="V257" i="40"/>
  <c r="L257" i="40"/>
  <c r="R257" i="40"/>
  <c r="R258" i="41"/>
  <c r="L258" i="41"/>
  <c r="U257" i="41"/>
  <c r="O257" i="41"/>
  <c r="Q258" i="41"/>
  <c r="K258" i="41"/>
  <c r="T257" i="41"/>
  <c r="N257" i="41"/>
  <c r="V258" i="41"/>
  <c r="P258" i="41"/>
  <c r="S258" i="41"/>
  <c r="M258" i="41"/>
  <c r="M258" i="28"/>
  <c r="S258" i="28"/>
  <c r="Q257" i="28"/>
  <c r="K257" i="28"/>
  <c r="U257" i="28"/>
  <c r="O257" i="28"/>
  <c r="P257" i="28"/>
  <c r="V257" i="28"/>
  <c r="T257" i="28"/>
  <c r="N257" i="28"/>
  <c r="L258" i="28"/>
  <c r="R258" i="28"/>
  <c r="P260" i="48" l="1"/>
  <c r="V260" i="48"/>
  <c r="O260" i="47"/>
  <c r="U260" i="47"/>
  <c r="K260" i="47"/>
  <c r="Q260" i="47"/>
  <c r="R260" i="48"/>
  <c r="L260" i="48"/>
  <c r="N260" i="47"/>
  <c r="T260" i="47"/>
  <c r="O260" i="48"/>
  <c r="U260" i="48"/>
  <c r="R260" i="47"/>
  <c r="L260" i="47"/>
  <c r="T260" i="48"/>
  <c r="N260" i="48"/>
  <c r="Q260" i="48"/>
  <c r="K260" i="48"/>
  <c r="V260" i="47"/>
  <c r="P260" i="47"/>
  <c r="S260" i="47"/>
  <c r="M260" i="47"/>
  <c r="V259" i="9"/>
  <c r="P259" i="9"/>
  <c r="N259" i="9"/>
  <c r="T259" i="9"/>
  <c r="K259" i="9"/>
  <c r="Q259" i="9"/>
  <c r="L259" i="9"/>
  <c r="R259" i="9"/>
  <c r="U259" i="9"/>
  <c r="O259" i="9"/>
  <c r="S260" i="9"/>
  <c r="M260" i="9"/>
  <c r="U259" i="8"/>
  <c r="O259" i="8"/>
  <c r="T259" i="8"/>
  <c r="N259" i="8"/>
  <c r="K259" i="8"/>
  <c r="Q259" i="8"/>
  <c r="P259" i="8"/>
  <c r="V259" i="8"/>
  <c r="S260" i="8"/>
  <c r="M260" i="8"/>
  <c r="L259" i="8"/>
  <c r="R259" i="8"/>
  <c r="N258" i="40"/>
  <c r="T258" i="40"/>
  <c r="S260" i="40"/>
  <c r="M260" i="40"/>
  <c r="V258" i="40"/>
  <c r="P258" i="40"/>
  <c r="R258" i="40"/>
  <c r="L258" i="40"/>
  <c r="Q258" i="40"/>
  <c r="K258" i="40"/>
  <c r="U258" i="40"/>
  <c r="O258" i="40"/>
  <c r="M259" i="41"/>
  <c r="S259" i="41"/>
  <c r="N258" i="41"/>
  <c r="T258" i="41"/>
  <c r="U258" i="41"/>
  <c r="O258" i="41"/>
  <c r="P259" i="41"/>
  <c r="V259" i="41"/>
  <c r="Q259" i="41"/>
  <c r="K259" i="41"/>
  <c r="R259" i="41"/>
  <c r="L259" i="41"/>
  <c r="T258" i="28"/>
  <c r="N258" i="28"/>
  <c r="U258" i="28"/>
  <c r="O258" i="28"/>
  <c r="S259" i="28"/>
  <c r="M259" i="28"/>
  <c r="L259" i="28"/>
  <c r="R259" i="28"/>
  <c r="Q258" i="28"/>
  <c r="K258" i="28"/>
  <c r="V258" i="28"/>
  <c r="P258" i="28"/>
  <c r="T261" i="48" l="1"/>
  <c r="N261" i="48"/>
  <c r="L261" i="48"/>
  <c r="R261" i="48"/>
  <c r="M261" i="47"/>
  <c r="S261" i="47"/>
  <c r="L261" i="47"/>
  <c r="R261" i="47"/>
  <c r="K261" i="47"/>
  <c r="Q261" i="47"/>
  <c r="P261" i="47"/>
  <c r="V261" i="47"/>
  <c r="O261" i="47"/>
  <c r="U261" i="47"/>
  <c r="K261" i="48"/>
  <c r="Q261" i="48"/>
  <c r="U261" i="48"/>
  <c r="O261" i="48"/>
  <c r="N261" i="47"/>
  <c r="T261" i="47"/>
  <c r="V261" i="48"/>
  <c r="P261" i="48"/>
  <c r="S261" i="9"/>
  <c r="M261" i="9"/>
  <c r="U260" i="9"/>
  <c r="O260" i="9"/>
  <c r="N260" i="9"/>
  <c r="T260" i="9"/>
  <c r="K260" i="9"/>
  <c r="Q260" i="9"/>
  <c r="P260" i="9"/>
  <c r="V260" i="9"/>
  <c r="R260" i="9"/>
  <c r="L260" i="9"/>
  <c r="P260" i="8"/>
  <c r="V260" i="8"/>
  <c r="Q260" i="8"/>
  <c r="K260" i="8"/>
  <c r="T260" i="8"/>
  <c r="N260" i="8"/>
  <c r="R260" i="8"/>
  <c r="L260" i="8"/>
  <c r="M261" i="8"/>
  <c r="S261" i="8"/>
  <c r="U260" i="8"/>
  <c r="O260" i="8"/>
  <c r="S261" i="40"/>
  <c r="M261" i="40"/>
  <c r="Q259" i="40"/>
  <c r="K259" i="40"/>
  <c r="R259" i="40"/>
  <c r="L259" i="40"/>
  <c r="O259" i="40"/>
  <c r="U259" i="40"/>
  <c r="V259" i="40"/>
  <c r="P259" i="40"/>
  <c r="N259" i="40"/>
  <c r="T259" i="40"/>
  <c r="Q260" i="41"/>
  <c r="K260" i="41"/>
  <c r="R260" i="41"/>
  <c r="L260" i="41"/>
  <c r="U259" i="41"/>
  <c r="O259" i="41"/>
  <c r="T259" i="41"/>
  <c r="N259" i="41"/>
  <c r="V260" i="41"/>
  <c r="P260" i="41"/>
  <c r="S260" i="41"/>
  <c r="M260" i="41"/>
  <c r="K259" i="28"/>
  <c r="Q259" i="28"/>
  <c r="M260" i="28"/>
  <c r="S260" i="28"/>
  <c r="T259" i="28"/>
  <c r="N259" i="28"/>
  <c r="V259" i="28"/>
  <c r="P259" i="28"/>
  <c r="O259" i="28"/>
  <c r="U259" i="28"/>
  <c r="R260" i="28"/>
  <c r="L260" i="28"/>
  <c r="K262" i="48" l="1"/>
  <c r="Q262" i="48"/>
  <c r="R262" i="47"/>
  <c r="L262" i="47"/>
  <c r="U262" i="47"/>
  <c r="O262" i="47"/>
  <c r="S262" i="47"/>
  <c r="M262" i="47"/>
  <c r="N262" i="47"/>
  <c r="T262" i="47"/>
  <c r="V262" i="47"/>
  <c r="P262" i="47"/>
  <c r="R262" i="48"/>
  <c r="L262" i="48"/>
  <c r="V262" i="48"/>
  <c r="P262" i="48"/>
  <c r="O262" i="48"/>
  <c r="U262" i="48"/>
  <c r="N262" i="48"/>
  <c r="T262" i="48"/>
  <c r="K262" i="47"/>
  <c r="Q262" i="47"/>
  <c r="K261" i="9"/>
  <c r="Q261" i="9"/>
  <c r="N261" i="9"/>
  <c r="T261" i="9"/>
  <c r="L261" i="9"/>
  <c r="R261" i="9"/>
  <c r="U261" i="9"/>
  <c r="O261" i="9"/>
  <c r="P261" i="9"/>
  <c r="V261" i="9"/>
  <c r="S262" i="9"/>
  <c r="M262" i="9"/>
  <c r="M262" i="8"/>
  <c r="S262" i="8"/>
  <c r="P261" i="8"/>
  <c r="V261" i="8"/>
  <c r="L261" i="8"/>
  <c r="R261" i="8"/>
  <c r="N261" i="8"/>
  <c r="T261" i="8"/>
  <c r="U261" i="8"/>
  <c r="O261" i="8"/>
  <c r="K261" i="8"/>
  <c r="Q261" i="8"/>
  <c r="T260" i="40"/>
  <c r="N260" i="40"/>
  <c r="P260" i="40"/>
  <c r="V260" i="40"/>
  <c r="K260" i="40"/>
  <c r="Q260" i="40"/>
  <c r="O260" i="40"/>
  <c r="U260" i="40"/>
  <c r="M262" i="40"/>
  <c r="S262" i="40"/>
  <c r="L260" i="40"/>
  <c r="R260" i="40"/>
  <c r="U260" i="41"/>
  <c r="O260" i="41"/>
  <c r="M261" i="41"/>
  <c r="S261" i="41"/>
  <c r="K261" i="41"/>
  <c r="Q261" i="41"/>
  <c r="N260" i="41"/>
  <c r="T260" i="41"/>
  <c r="R261" i="41"/>
  <c r="L261" i="41"/>
  <c r="V261" i="41"/>
  <c r="P261" i="41"/>
  <c r="R261" i="28"/>
  <c r="L261" i="28"/>
  <c r="P260" i="28"/>
  <c r="V260" i="28"/>
  <c r="T260" i="28"/>
  <c r="N260" i="28"/>
  <c r="K260" i="28"/>
  <c r="Q260" i="28"/>
  <c r="O260" i="28"/>
  <c r="U260" i="28"/>
  <c r="S261" i="28"/>
  <c r="M261" i="28"/>
  <c r="V263" i="48" l="1"/>
  <c r="P263" i="48"/>
  <c r="M263" i="47"/>
  <c r="S263" i="47"/>
  <c r="Q263" i="47"/>
  <c r="K263" i="47"/>
  <c r="L263" i="48"/>
  <c r="R263" i="48"/>
  <c r="U263" i="47"/>
  <c r="O263" i="47"/>
  <c r="N263" i="48"/>
  <c r="T263" i="48"/>
  <c r="P263" i="47"/>
  <c r="V263" i="47"/>
  <c r="R263" i="47"/>
  <c r="L263" i="47"/>
  <c r="O263" i="48"/>
  <c r="U263" i="48"/>
  <c r="N263" i="47"/>
  <c r="T263" i="47"/>
  <c r="Q263" i="48"/>
  <c r="K263" i="48"/>
  <c r="O262" i="9"/>
  <c r="U262" i="9"/>
  <c r="R262" i="9"/>
  <c r="L262" i="9"/>
  <c r="M263" i="9"/>
  <c r="S263" i="9"/>
  <c r="N262" i="9"/>
  <c r="T262" i="9"/>
  <c r="P262" i="9"/>
  <c r="V262" i="9"/>
  <c r="Q262" i="9"/>
  <c r="K262" i="9"/>
  <c r="S263" i="8"/>
  <c r="M263" i="8"/>
  <c r="T262" i="8"/>
  <c r="N262" i="8"/>
  <c r="Q262" i="8"/>
  <c r="K262" i="8"/>
  <c r="V262" i="8"/>
  <c r="P262" i="8"/>
  <c r="R262" i="8"/>
  <c r="L262" i="8"/>
  <c r="O262" i="8"/>
  <c r="U262" i="8"/>
  <c r="U261" i="40"/>
  <c r="O261" i="40"/>
  <c r="Q261" i="40"/>
  <c r="K261" i="40"/>
  <c r="L261" i="40"/>
  <c r="R261" i="40"/>
  <c r="P261" i="40"/>
  <c r="V261" i="40"/>
  <c r="T261" i="40"/>
  <c r="N261" i="40"/>
  <c r="S263" i="40"/>
  <c r="M263" i="40"/>
  <c r="T261" i="41"/>
  <c r="N261" i="41"/>
  <c r="M262" i="41"/>
  <c r="S262" i="41"/>
  <c r="P262" i="41"/>
  <c r="V262" i="41"/>
  <c r="R262" i="41"/>
  <c r="L262" i="41"/>
  <c r="O261" i="41"/>
  <c r="U261" i="41"/>
  <c r="K262" i="41"/>
  <c r="Q262" i="41"/>
  <c r="M262" i="28"/>
  <c r="S262" i="28"/>
  <c r="U261" i="28"/>
  <c r="O261" i="28"/>
  <c r="T261" i="28"/>
  <c r="N261" i="28"/>
  <c r="R262" i="28"/>
  <c r="L262" i="28"/>
  <c r="Q261" i="28"/>
  <c r="K261" i="28"/>
  <c r="P261" i="28"/>
  <c r="V261" i="28"/>
  <c r="R264" i="47" l="1"/>
  <c r="L264" i="47"/>
  <c r="R264" i="48"/>
  <c r="L264" i="48"/>
  <c r="Q264" i="47"/>
  <c r="K264" i="47"/>
  <c r="V264" i="47"/>
  <c r="P264" i="47"/>
  <c r="K264" i="48"/>
  <c r="Q264" i="48"/>
  <c r="N264" i="47"/>
  <c r="T264" i="47"/>
  <c r="T264" i="48"/>
  <c r="N264" i="48"/>
  <c r="M264" i="47"/>
  <c r="S264" i="47"/>
  <c r="O264" i="47"/>
  <c r="U264" i="47"/>
  <c r="V264" i="48"/>
  <c r="P264" i="48"/>
  <c r="U264" i="48"/>
  <c r="O264" i="48"/>
  <c r="K263" i="9"/>
  <c r="Q263" i="9"/>
  <c r="M264" i="9"/>
  <c r="S264" i="9"/>
  <c r="L263" i="9"/>
  <c r="R263" i="9"/>
  <c r="N263" i="9"/>
  <c r="T263" i="9"/>
  <c r="V263" i="9"/>
  <c r="P263" i="9"/>
  <c r="U263" i="9"/>
  <c r="O263" i="9"/>
  <c r="P263" i="8"/>
  <c r="V263" i="8"/>
  <c r="K263" i="8"/>
  <c r="Q263" i="8"/>
  <c r="N263" i="8"/>
  <c r="T263" i="8"/>
  <c r="U263" i="8"/>
  <c r="O263" i="8"/>
  <c r="L263" i="8"/>
  <c r="R263" i="8"/>
  <c r="M264" i="8"/>
  <c r="S264" i="8"/>
  <c r="V262" i="40"/>
  <c r="P262" i="40"/>
  <c r="S264" i="40"/>
  <c r="M264" i="40"/>
  <c r="R262" i="40"/>
  <c r="L262" i="40"/>
  <c r="Q262" i="40"/>
  <c r="K262" i="40"/>
  <c r="N262" i="40"/>
  <c r="T262" i="40"/>
  <c r="U262" i="40"/>
  <c r="O262" i="40"/>
  <c r="Q263" i="41"/>
  <c r="K263" i="41"/>
  <c r="S263" i="41"/>
  <c r="M263" i="41"/>
  <c r="N262" i="41"/>
  <c r="T262" i="41"/>
  <c r="R263" i="41"/>
  <c r="L263" i="41"/>
  <c r="U262" i="41"/>
  <c r="O262" i="41"/>
  <c r="V263" i="41"/>
  <c r="P263" i="41"/>
  <c r="V262" i="28"/>
  <c r="P262" i="28"/>
  <c r="S263" i="28"/>
  <c r="M263" i="28"/>
  <c r="Q262" i="28"/>
  <c r="K262" i="28"/>
  <c r="R263" i="28"/>
  <c r="L263" i="28"/>
  <c r="U262" i="28"/>
  <c r="O262" i="28"/>
  <c r="T262" i="28"/>
  <c r="N262" i="28"/>
  <c r="P265" i="47" l="1"/>
  <c r="V265" i="47"/>
  <c r="O265" i="48"/>
  <c r="U265" i="48"/>
  <c r="M265" i="47"/>
  <c r="S265" i="47"/>
  <c r="Q265" i="47"/>
  <c r="K265" i="47"/>
  <c r="N265" i="48"/>
  <c r="T265" i="48"/>
  <c r="L265" i="48"/>
  <c r="R265" i="48"/>
  <c r="P265" i="48"/>
  <c r="V265" i="48"/>
  <c r="N265" i="47"/>
  <c r="T265" i="47"/>
  <c r="R265" i="47"/>
  <c r="L265" i="47"/>
  <c r="O265" i="47"/>
  <c r="U265" i="47"/>
  <c r="K265" i="48"/>
  <c r="Q265" i="48"/>
  <c r="N264" i="9"/>
  <c r="T264" i="9"/>
  <c r="O264" i="9"/>
  <c r="U264" i="9"/>
  <c r="L264" i="9"/>
  <c r="R264" i="9"/>
  <c r="P264" i="9"/>
  <c r="V264" i="9"/>
  <c r="M265" i="9"/>
  <c r="S265" i="9"/>
  <c r="Q264" i="9"/>
  <c r="K264" i="9"/>
  <c r="O264" i="8"/>
  <c r="U264" i="8"/>
  <c r="T264" i="8"/>
  <c r="N264" i="8"/>
  <c r="M265" i="8"/>
  <c r="S265" i="8"/>
  <c r="Q264" i="8"/>
  <c r="K264" i="8"/>
  <c r="R264" i="8"/>
  <c r="L264" i="8"/>
  <c r="P264" i="8"/>
  <c r="V264" i="8"/>
  <c r="L263" i="40"/>
  <c r="R263" i="40"/>
  <c r="O263" i="40"/>
  <c r="U263" i="40"/>
  <c r="M265" i="40"/>
  <c r="S265" i="40"/>
  <c r="N263" i="40"/>
  <c r="T263" i="40"/>
  <c r="V263" i="40"/>
  <c r="P263" i="40"/>
  <c r="K263" i="40"/>
  <c r="Q263" i="40"/>
  <c r="M264" i="41"/>
  <c r="S264" i="41"/>
  <c r="U263" i="41"/>
  <c r="O263" i="41"/>
  <c r="N263" i="41"/>
  <c r="T263" i="41"/>
  <c r="Q264" i="41"/>
  <c r="K264" i="41"/>
  <c r="V264" i="41"/>
  <c r="P264" i="41"/>
  <c r="R264" i="41"/>
  <c r="L264" i="41"/>
  <c r="R264" i="28"/>
  <c r="L264" i="28"/>
  <c r="M264" i="28"/>
  <c r="S264" i="28"/>
  <c r="U263" i="28"/>
  <c r="O263" i="28"/>
  <c r="K263" i="28"/>
  <c r="Q263" i="28"/>
  <c r="V263" i="28"/>
  <c r="P263" i="28"/>
  <c r="N263" i="28"/>
  <c r="T263" i="28"/>
  <c r="T266" i="47" l="1"/>
  <c r="N266" i="47"/>
  <c r="Q266" i="47"/>
  <c r="K266" i="47"/>
  <c r="S266" i="47"/>
  <c r="M266" i="47"/>
  <c r="K266" i="48"/>
  <c r="Q266" i="48"/>
  <c r="P266" i="48"/>
  <c r="V266" i="48"/>
  <c r="O266" i="47"/>
  <c r="U266" i="47"/>
  <c r="R266" i="48"/>
  <c r="L266" i="48"/>
  <c r="U266" i="48"/>
  <c r="O266" i="48"/>
  <c r="L266" i="47"/>
  <c r="R266" i="47"/>
  <c r="T266" i="48"/>
  <c r="N266" i="48"/>
  <c r="P266" i="47"/>
  <c r="V266" i="47"/>
  <c r="K265" i="9"/>
  <c r="Q265" i="9"/>
  <c r="L265" i="9"/>
  <c r="R265" i="9"/>
  <c r="U265" i="9"/>
  <c r="O265" i="9"/>
  <c r="M266" i="9"/>
  <c r="S266" i="9"/>
  <c r="V265" i="9"/>
  <c r="P265" i="9"/>
  <c r="T265" i="9"/>
  <c r="N265" i="9"/>
  <c r="U265" i="8"/>
  <c r="O265" i="8"/>
  <c r="K265" i="8"/>
  <c r="Q265" i="8"/>
  <c r="M266" i="8"/>
  <c r="S266" i="8"/>
  <c r="N265" i="8"/>
  <c r="T265" i="8"/>
  <c r="P265" i="8"/>
  <c r="V265" i="8"/>
  <c r="L265" i="8"/>
  <c r="R265" i="8"/>
  <c r="M266" i="40"/>
  <c r="S266" i="40"/>
  <c r="Q264" i="40"/>
  <c r="K264" i="40"/>
  <c r="P264" i="40"/>
  <c r="V264" i="40"/>
  <c r="O264" i="40"/>
  <c r="U264" i="40"/>
  <c r="T264" i="40"/>
  <c r="N264" i="40"/>
  <c r="L264" i="40"/>
  <c r="R264" i="40"/>
  <c r="V265" i="41"/>
  <c r="P265" i="41"/>
  <c r="R265" i="41"/>
  <c r="L265" i="41"/>
  <c r="Q265" i="41"/>
  <c r="K265" i="41"/>
  <c r="U264" i="41"/>
  <c r="O264" i="41"/>
  <c r="N264" i="41"/>
  <c r="T264" i="41"/>
  <c r="M265" i="41"/>
  <c r="S265" i="41"/>
  <c r="Q264" i="28"/>
  <c r="K264" i="28"/>
  <c r="S265" i="28"/>
  <c r="M265" i="28"/>
  <c r="V264" i="28"/>
  <c r="P264" i="28"/>
  <c r="U264" i="28"/>
  <c r="O264" i="28"/>
  <c r="R265" i="28"/>
  <c r="L265" i="28"/>
  <c r="N264" i="28"/>
  <c r="T264" i="28"/>
  <c r="U267" i="48" l="1"/>
  <c r="O267" i="48"/>
  <c r="K267" i="48"/>
  <c r="Q267" i="48"/>
  <c r="R267" i="48"/>
  <c r="L267" i="48"/>
  <c r="S267" i="47"/>
  <c r="M267" i="47"/>
  <c r="T267" i="48"/>
  <c r="N267" i="48"/>
  <c r="Q267" i="47"/>
  <c r="K267" i="47"/>
  <c r="O267" i="47"/>
  <c r="U267" i="47"/>
  <c r="P267" i="47"/>
  <c r="V267" i="47"/>
  <c r="N267" i="47"/>
  <c r="T267" i="47"/>
  <c r="R267" i="47"/>
  <c r="L267" i="47"/>
  <c r="V267" i="48"/>
  <c r="P267" i="48"/>
  <c r="M267" i="9"/>
  <c r="S267" i="9"/>
  <c r="R266" i="9"/>
  <c r="L266" i="9"/>
  <c r="U266" i="9"/>
  <c r="O266" i="9"/>
  <c r="N266" i="9"/>
  <c r="T266" i="9"/>
  <c r="V266" i="9"/>
  <c r="P266" i="9"/>
  <c r="K266" i="9"/>
  <c r="Q266" i="9"/>
  <c r="P266" i="8"/>
  <c r="V266" i="8"/>
  <c r="T266" i="8"/>
  <c r="N266" i="8"/>
  <c r="L266" i="8"/>
  <c r="R266" i="8"/>
  <c r="K266" i="8"/>
  <c r="Q266" i="8"/>
  <c r="M267" i="8"/>
  <c r="S267" i="8"/>
  <c r="O266" i="8"/>
  <c r="U266" i="8"/>
  <c r="U265" i="40"/>
  <c r="O265" i="40"/>
  <c r="P265" i="40"/>
  <c r="V265" i="40"/>
  <c r="L265" i="40"/>
  <c r="R265" i="40"/>
  <c r="Q265" i="40"/>
  <c r="K265" i="40"/>
  <c r="T265" i="40"/>
  <c r="N265" i="40"/>
  <c r="S267" i="40"/>
  <c r="M267" i="40"/>
  <c r="M266" i="41"/>
  <c r="S266" i="41"/>
  <c r="U265" i="41"/>
  <c r="O265" i="41"/>
  <c r="Q266" i="41"/>
  <c r="K266" i="41"/>
  <c r="V266" i="41"/>
  <c r="P266" i="41"/>
  <c r="L266" i="41"/>
  <c r="R266" i="41"/>
  <c r="N265" i="41"/>
  <c r="T265" i="41"/>
  <c r="U265" i="28"/>
  <c r="O265" i="28"/>
  <c r="N265" i="28"/>
  <c r="T265" i="28"/>
  <c r="M266" i="28"/>
  <c r="S266" i="28"/>
  <c r="R266" i="28"/>
  <c r="L266" i="28"/>
  <c r="V265" i="28"/>
  <c r="P265" i="28"/>
  <c r="Q265" i="28"/>
  <c r="K265" i="28"/>
  <c r="M268" i="47" l="1"/>
  <c r="S268" i="47"/>
  <c r="V268" i="48"/>
  <c r="P268" i="48"/>
  <c r="V268" i="47"/>
  <c r="P268" i="47"/>
  <c r="L268" i="48"/>
  <c r="R268" i="48"/>
  <c r="L268" i="47"/>
  <c r="R268" i="47"/>
  <c r="O268" i="47"/>
  <c r="U268" i="47"/>
  <c r="K268" i="47"/>
  <c r="Q268" i="47"/>
  <c r="K268" i="48"/>
  <c r="Q268" i="48"/>
  <c r="T268" i="48"/>
  <c r="N268" i="48"/>
  <c r="O268" i="48"/>
  <c r="U268" i="48"/>
  <c r="T268" i="47"/>
  <c r="N268" i="47"/>
  <c r="N267" i="9"/>
  <c r="T267" i="9"/>
  <c r="O267" i="9"/>
  <c r="U267" i="9"/>
  <c r="L267" i="9"/>
  <c r="R267" i="9"/>
  <c r="V267" i="9"/>
  <c r="P267" i="9"/>
  <c r="K267" i="9"/>
  <c r="Q267" i="9"/>
  <c r="M268" i="9"/>
  <c r="S268" i="9"/>
  <c r="Q267" i="8"/>
  <c r="K267" i="8"/>
  <c r="S268" i="8"/>
  <c r="M268" i="8"/>
  <c r="V267" i="8"/>
  <c r="P267" i="8"/>
  <c r="N267" i="8"/>
  <c r="T267" i="8"/>
  <c r="L267" i="8"/>
  <c r="R267" i="8"/>
  <c r="U267" i="8"/>
  <c r="O267" i="8"/>
  <c r="Q266" i="40"/>
  <c r="K266" i="40"/>
  <c r="S268" i="40"/>
  <c r="M268" i="40"/>
  <c r="R266" i="40"/>
  <c r="L266" i="40"/>
  <c r="V266" i="40"/>
  <c r="P266" i="40"/>
  <c r="N266" i="40"/>
  <c r="T266" i="40"/>
  <c r="U266" i="40"/>
  <c r="O266" i="40"/>
  <c r="V267" i="41"/>
  <c r="P267" i="41"/>
  <c r="Q267" i="41"/>
  <c r="K267" i="41"/>
  <c r="T266" i="41"/>
  <c r="N266" i="41"/>
  <c r="U266" i="41"/>
  <c r="O266" i="41"/>
  <c r="R267" i="41"/>
  <c r="L267" i="41"/>
  <c r="M267" i="41"/>
  <c r="S267" i="41"/>
  <c r="Q266" i="28"/>
  <c r="K266" i="28"/>
  <c r="R267" i="28"/>
  <c r="L267" i="28"/>
  <c r="V266" i="28"/>
  <c r="P266" i="28"/>
  <c r="N266" i="28"/>
  <c r="T266" i="28"/>
  <c r="U266" i="28"/>
  <c r="O266" i="28"/>
  <c r="S267" i="28"/>
  <c r="M267" i="28"/>
  <c r="K269" i="48" l="1"/>
  <c r="Q269" i="48"/>
  <c r="Q269" i="47"/>
  <c r="K269" i="47"/>
  <c r="V269" i="47"/>
  <c r="P269" i="47"/>
  <c r="T269" i="47"/>
  <c r="N269" i="47"/>
  <c r="O269" i="48"/>
  <c r="U269" i="48"/>
  <c r="P269" i="48"/>
  <c r="V269" i="48"/>
  <c r="L269" i="48"/>
  <c r="R269" i="48"/>
  <c r="T269" i="48"/>
  <c r="N269" i="48"/>
  <c r="U269" i="47"/>
  <c r="O269" i="47"/>
  <c r="R269" i="47"/>
  <c r="L269" i="47"/>
  <c r="S269" i="47"/>
  <c r="M269" i="47"/>
  <c r="R268" i="9"/>
  <c r="L268" i="9"/>
  <c r="M269" i="9"/>
  <c r="S269" i="9"/>
  <c r="O268" i="9"/>
  <c r="U268" i="9"/>
  <c r="P268" i="9"/>
  <c r="V268" i="9"/>
  <c r="Q268" i="9"/>
  <c r="K268" i="9"/>
  <c r="N268" i="9"/>
  <c r="T268" i="9"/>
  <c r="O268" i="8"/>
  <c r="U268" i="8"/>
  <c r="R268" i="8"/>
  <c r="L268" i="8"/>
  <c r="T268" i="8"/>
  <c r="N268" i="8"/>
  <c r="Q268" i="8"/>
  <c r="K268" i="8"/>
  <c r="P268" i="8"/>
  <c r="V268" i="8"/>
  <c r="M269" i="8"/>
  <c r="S269" i="8"/>
  <c r="M269" i="40"/>
  <c r="S269" i="40"/>
  <c r="N267" i="40"/>
  <c r="T267" i="40"/>
  <c r="P267" i="40"/>
  <c r="V267" i="40"/>
  <c r="R267" i="40"/>
  <c r="L267" i="40"/>
  <c r="K267" i="40"/>
  <c r="Q267" i="40"/>
  <c r="O267" i="40"/>
  <c r="U267" i="40"/>
  <c r="U267" i="41"/>
  <c r="O267" i="41"/>
  <c r="Q268" i="41"/>
  <c r="K268" i="41"/>
  <c r="M268" i="41"/>
  <c r="S268" i="41"/>
  <c r="R268" i="41"/>
  <c r="L268" i="41"/>
  <c r="N267" i="41"/>
  <c r="T267" i="41"/>
  <c r="V268" i="41"/>
  <c r="P268" i="41"/>
  <c r="U267" i="28"/>
  <c r="O267" i="28"/>
  <c r="N267" i="28"/>
  <c r="T267" i="28"/>
  <c r="R268" i="28"/>
  <c r="L268" i="28"/>
  <c r="M268" i="28"/>
  <c r="S268" i="28"/>
  <c r="V267" i="28"/>
  <c r="P267" i="28"/>
  <c r="Q267" i="28"/>
  <c r="K267" i="28"/>
  <c r="T270" i="47" l="1"/>
  <c r="N270" i="47"/>
  <c r="R270" i="47"/>
  <c r="L270" i="47"/>
  <c r="P270" i="47"/>
  <c r="V270" i="47"/>
  <c r="R270" i="48"/>
  <c r="L270" i="48"/>
  <c r="O270" i="47"/>
  <c r="U270" i="47"/>
  <c r="K270" i="47"/>
  <c r="Q270" i="47"/>
  <c r="V270" i="48"/>
  <c r="P270" i="48"/>
  <c r="S270" i="47"/>
  <c r="M270" i="47"/>
  <c r="T270" i="48"/>
  <c r="N270" i="48"/>
  <c r="O270" i="48"/>
  <c r="U270" i="48"/>
  <c r="K270" i="48"/>
  <c r="Q270" i="48"/>
  <c r="V269" i="9"/>
  <c r="P269" i="9"/>
  <c r="O269" i="9"/>
  <c r="U269" i="9"/>
  <c r="T269" i="9"/>
  <c r="N269" i="9"/>
  <c r="K269" i="9"/>
  <c r="Q269" i="9"/>
  <c r="S270" i="9"/>
  <c r="M270" i="9"/>
  <c r="R269" i="9"/>
  <c r="L269" i="9"/>
  <c r="K269" i="8"/>
  <c r="Q269" i="8"/>
  <c r="N269" i="8"/>
  <c r="T269" i="8"/>
  <c r="L269" i="8"/>
  <c r="R269" i="8"/>
  <c r="M270" i="8"/>
  <c r="S270" i="8"/>
  <c r="V269" i="8"/>
  <c r="P269" i="8"/>
  <c r="U269" i="8"/>
  <c r="O269" i="8"/>
  <c r="L268" i="40"/>
  <c r="R268" i="40"/>
  <c r="P268" i="40"/>
  <c r="V268" i="40"/>
  <c r="O268" i="40"/>
  <c r="U268" i="40"/>
  <c r="T268" i="40"/>
  <c r="N268" i="40"/>
  <c r="K268" i="40"/>
  <c r="Q268" i="40"/>
  <c r="M270" i="40"/>
  <c r="S270" i="40"/>
  <c r="V269" i="41"/>
  <c r="P269" i="41"/>
  <c r="R269" i="41"/>
  <c r="L269" i="41"/>
  <c r="Q269" i="41"/>
  <c r="K269" i="41"/>
  <c r="U268" i="41"/>
  <c r="O268" i="41"/>
  <c r="N268" i="41"/>
  <c r="T268" i="41"/>
  <c r="M269" i="41"/>
  <c r="S269" i="41"/>
  <c r="V268" i="28"/>
  <c r="P268" i="28"/>
  <c r="U268" i="28"/>
  <c r="O268" i="28"/>
  <c r="Q268" i="28"/>
  <c r="K268" i="28"/>
  <c r="S269" i="28"/>
  <c r="M269" i="28"/>
  <c r="N268" i="28"/>
  <c r="T268" i="28"/>
  <c r="R269" i="28"/>
  <c r="L269" i="28"/>
  <c r="S271" i="47" l="1"/>
  <c r="M271" i="47"/>
  <c r="R271" i="48"/>
  <c r="L271" i="48"/>
  <c r="V271" i="48"/>
  <c r="P271" i="48"/>
  <c r="U271" i="48"/>
  <c r="O271" i="48"/>
  <c r="P271" i="47"/>
  <c r="V271" i="47"/>
  <c r="Q271" i="48"/>
  <c r="K271" i="48"/>
  <c r="R271" i="47"/>
  <c r="L271" i="47"/>
  <c r="K271" i="47"/>
  <c r="Q271" i="47"/>
  <c r="T271" i="48"/>
  <c r="N271" i="48"/>
  <c r="T271" i="47"/>
  <c r="N271" i="47"/>
  <c r="U271" i="47"/>
  <c r="O271" i="47"/>
  <c r="R270" i="9"/>
  <c r="L270" i="9"/>
  <c r="Q270" i="9"/>
  <c r="K270" i="9"/>
  <c r="N270" i="9"/>
  <c r="T270" i="9"/>
  <c r="U270" i="9"/>
  <c r="O270" i="9"/>
  <c r="M271" i="9"/>
  <c r="S271" i="9"/>
  <c r="P270" i="9"/>
  <c r="V270" i="9"/>
  <c r="M271" i="8"/>
  <c r="S271" i="8"/>
  <c r="L270" i="8"/>
  <c r="R270" i="8"/>
  <c r="O270" i="8"/>
  <c r="U270" i="8"/>
  <c r="T270" i="8"/>
  <c r="N270" i="8"/>
  <c r="V270" i="8"/>
  <c r="P270" i="8"/>
  <c r="Q270" i="8"/>
  <c r="K270" i="8"/>
  <c r="S271" i="40"/>
  <c r="M271" i="40"/>
  <c r="U269" i="40"/>
  <c r="O269" i="40"/>
  <c r="P269" i="40"/>
  <c r="V269" i="40"/>
  <c r="Q269" i="40"/>
  <c r="K269" i="40"/>
  <c r="T269" i="40"/>
  <c r="N269" i="40"/>
  <c r="L269" i="40"/>
  <c r="R269" i="40"/>
  <c r="U269" i="41"/>
  <c r="O269" i="41"/>
  <c r="R270" i="41"/>
  <c r="L270" i="41"/>
  <c r="M270" i="41"/>
  <c r="S270" i="41"/>
  <c r="Q270" i="41"/>
  <c r="K270" i="41"/>
  <c r="V270" i="41"/>
  <c r="P270" i="41"/>
  <c r="N269" i="41"/>
  <c r="T269" i="41"/>
  <c r="U269" i="28"/>
  <c r="O269" i="28"/>
  <c r="N269" i="28"/>
  <c r="T269" i="28"/>
  <c r="R270" i="28"/>
  <c r="L270" i="28"/>
  <c r="M270" i="28"/>
  <c r="S270" i="28"/>
  <c r="Q269" i="28"/>
  <c r="K269" i="28"/>
  <c r="V269" i="28"/>
  <c r="P269" i="28"/>
  <c r="U271" i="9" l="1"/>
  <c r="O271" i="9"/>
  <c r="T271" i="9"/>
  <c r="N271" i="9"/>
  <c r="Q271" i="9"/>
  <c r="K271" i="9"/>
  <c r="V271" i="9"/>
  <c r="P271" i="9"/>
  <c r="L271" i="9"/>
  <c r="R271" i="9"/>
  <c r="U271" i="8"/>
  <c r="O271" i="8"/>
  <c r="N271" i="8"/>
  <c r="T271" i="8"/>
  <c r="R271" i="8"/>
  <c r="L271" i="8"/>
  <c r="K271" i="8"/>
  <c r="Q271" i="8"/>
  <c r="V271" i="8"/>
  <c r="P271" i="8"/>
  <c r="K271" i="41"/>
  <c r="Q271" i="41"/>
  <c r="S271" i="41"/>
  <c r="M271" i="41"/>
  <c r="R271" i="41"/>
  <c r="L271" i="41"/>
  <c r="S271" i="28"/>
  <c r="M271" i="28"/>
  <c r="L271" i="28"/>
  <c r="R271" i="28"/>
  <c r="V271" i="41"/>
  <c r="P271" i="41"/>
  <c r="Q270" i="40"/>
  <c r="K270" i="40"/>
  <c r="R270" i="40"/>
  <c r="L270" i="40"/>
  <c r="P270" i="40"/>
  <c r="V270" i="40"/>
  <c r="N270" i="40"/>
  <c r="T270" i="40"/>
  <c r="U270" i="40"/>
  <c r="O270" i="40"/>
  <c r="T270" i="41"/>
  <c r="N270" i="41"/>
  <c r="U270" i="41"/>
  <c r="O270" i="41"/>
  <c r="V270" i="28"/>
  <c r="P270" i="28"/>
  <c r="N270" i="28"/>
  <c r="T270" i="28"/>
  <c r="Q270" i="28"/>
  <c r="K270" i="28"/>
  <c r="U270" i="28"/>
  <c r="O270" i="28"/>
  <c r="L271" i="40" l="1"/>
  <c r="R271" i="40"/>
  <c r="N271" i="41"/>
  <c r="T271" i="41"/>
  <c r="P271" i="40"/>
  <c r="V271" i="40"/>
  <c r="T271" i="28"/>
  <c r="N271" i="28"/>
  <c r="U271" i="40"/>
  <c r="O271" i="40"/>
  <c r="U271" i="28"/>
  <c r="O271" i="28"/>
  <c r="P271" i="28"/>
  <c r="V271" i="28"/>
  <c r="T271" i="40"/>
  <c r="N271" i="40"/>
  <c r="K271" i="28"/>
  <c r="Q271" i="28"/>
  <c r="U271" i="41"/>
  <c r="O271" i="41"/>
  <c r="K271" i="40"/>
  <c r="Q271"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Grindrod</author>
  </authors>
  <commentList>
    <comment ref="A1" authorId="0" shapeId="0" xr:uid="{21AD7753-8817-4E35-8651-664B14D770E5}">
      <text>
        <r>
          <rPr>
            <b/>
            <sz val="9"/>
            <color indexed="81"/>
            <rFont val="Tahoma"/>
            <family val="2"/>
          </rPr>
          <t xml:space="preserve">Copsegrove Developments Ltd_x000D_
Survey Tool Error Model_x000D_
CUID: 3228_x000D_
Date: 05/06/2015 17:55:43_x000D_
</t>
        </r>
      </text>
    </comment>
    <comment ref="M3" authorId="0" shapeId="0" xr:uid="{B6090329-645E-42A7-9F3D-00764639110D}">
      <text>
        <r>
          <rPr>
            <b/>
            <sz val="9"/>
            <color indexed="81"/>
            <rFont val="Tahoma"/>
            <family val="2"/>
          </rPr>
          <t>Correlation Coefficient P1_x000D_
Correlate between Error Values in Same Survey Leg</t>
        </r>
      </text>
    </comment>
    <comment ref="N3" authorId="0" shapeId="0" xr:uid="{5227A78B-46E8-4DA7-BFA4-995E530ECEC5}">
      <text>
        <r>
          <rPr>
            <b/>
            <sz val="9"/>
            <color indexed="81"/>
            <rFont val="Tahoma"/>
            <family val="2"/>
          </rPr>
          <t>Correlation Coefficient P2_x000D_
Correlate between Error Values in Different Survey Legs in Same Well</t>
        </r>
      </text>
    </comment>
    <comment ref="O3" authorId="0" shapeId="0" xr:uid="{EFD69EF4-D736-4277-A4D7-5259E4CC4DA8}">
      <text>
        <r>
          <rPr>
            <b/>
            <sz val="9"/>
            <color indexed="81"/>
            <rFont val="Tahoma"/>
            <family val="2"/>
          </rPr>
          <t>Correlation Coefficient P3_x000D_
Correlate between Error Values between Different Wells in the Same Field</t>
        </r>
      </text>
    </comment>
  </commentList>
</comments>
</file>

<file path=xl/sharedStrings.xml><?xml version="1.0" encoding="utf-8"?>
<sst xmlns="http://schemas.openxmlformats.org/spreadsheetml/2006/main" count="1639" uniqueCount="320">
  <si>
    <t>DRFR</t>
  </si>
  <si>
    <t>m</t>
  </si>
  <si>
    <t>DSFS</t>
  </si>
  <si>
    <t>-</t>
  </si>
  <si>
    <t>DSTG</t>
  </si>
  <si>
    <t>1/m</t>
  </si>
  <si>
    <t>m/s2</t>
  </si>
  <si>
    <t>ABZ</t>
  </si>
  <si>
    <t>ASZ</t>
  </si>
  <si>
    <t>nT</t>
  </si>
  <si>
    <t>MBZ</t>
  </si>
  <si>
    <t>MSZ</t>
  </si>
  <si>
    <t>deg</t>
  </si>
  <si>
    <t>deg.nT</t>
  </si>
  <si>
    <t>XYM1</t>
  </si>
  <si>
    <t>XYM2</t>
  </si>
  <si>
    <t>Magnitude</t>
  </si>
  <si>
    <t>Units</t>
  </si>
  <si>
    <t>Well</t>
  </si>
  <si>
    <t>Latitude (deg)</t>
  </si>
  <si>
    <t>G (m/s2)</t>
  </si>
  <si>
    <t>Btotal (nT)</t>
  </si>
  <si>
    <t>Dip (deg)</t>
  </si>
  <si>
    <t>Declination (deg)</t>
  </si>
  <si>
    <t>Convergence (deg)</t>
  </si>
  <si>
    <t>Azimuth Ref</t>
  </si>
  <si>
    <t>GRID</t>
  </si>
  <si>
    <t>TRUE</t>
  </si>
  <si>
    <t>Inc</t>
  </si>
  <si>
    <t>Az (°)</t>
  </si>
  <si>
    <r>
      <t>Inc (</t>
    </r>
    <r>
      <rPr>
        <b/>
        <sz val="11"/>
        <color theme="1"/>
        <rFont val="Symbol"/>
        <family val="1"/>
        <charset val="2"/>
      </rPr>
      <t>°</t>
    </r>
    <r>
      <rPr>
        <b/>
        <sz val="11"/>
        <color theme="1"/>
        <rFont val="Calibri"/>
        <family val="2"/>
      </rPr>
      <t>)</t>
    </r>
  </si>
  <si>
    <t>Toolface (°)</t>
  </si>
  <si>
    <t>Inc (rad)</t>
  </si>
  <si>
    <t>AzT (rad)</t>
  </si>
  <si>
    <t>AzG (rad)</t>
  </si>
  <si>
    <t>AzMag (rad)</t>
  </si>
  <si>
    <t>Tface (rad)</t>
  </si>
  <si>
    <t>Md</t>
  </si>
  <si>
    <t>N</t>
  </si>
  <si>
    <t>E</t>
  </si>
  <si>
    <t>V</t>
  </si>
  <si>
    <t>AzT</t>
  </si>
  <si>
    <t>Q</t>
  </si>
  <si>
    <t>dpde</t>
  </si>
  <si>
    <t>I</t>
  </si>
  <si>
    <t>A</t>
  </si>
  <si>
    <t>D</t>
  </si>
  <si>
    <t>e</t>
  </si>
  <si>
    <t>estar</t>
  </si>
  <si>
    <t>Covariance</t>
  </si>
  <si>
    <t>NN</t>
  </si>
  <si>
    <t>EE</t>
  </si>
  <si>
    <t>VV</t>
  </si>
  <si>
    <t>NE</t>
  </si>
  <si>
    <t>NV</t>
  </si>
  <si>
    <t>EV</t>
  </si>
  <si>
    <t>drk_dDepth</t>
  </si>
  <si>
    <t>drk_dInc</t>
  </si>
  <si>
    <t>drk_dAz</t>
  </si>
  <si>
    <t>Sigma e systematic</t>
  </si>
  <si>
    <t>drk+1_dInc</t>
  </si>
  <si>
    <t>drk+1dAz</t>
  </si>
  <si>
    <t>x</t>
  </si>
  <si>
    <t>drk+1dDepth</t>
  </si>
  <si>
    <t>MD</t>
  </si>
  <si>
    <t>Source</t>
  </si>
  <si>
    <t>Calculated Values</t>
  </si>
  <si>
    <t>AzM</t>
  </si>
  <si>
    <t>R</t>
  </si>
  <si>
    <t>S</t>
  </si>
  <si>
    <t>AzG</t>
  </si>
  <si>
    <t>TVD</t>
  </si>
  <si>
    <t>[OWSG Prefix]</t>
  </si>
  <si>
    <t>OWSG Prefix:</t>
  </si>
  <si>
    <t>None</t>
  </si>
  <si>
    <t>No</t>
  </si>
  <si>
    <t>Code</t>
  </si>
  <si>
    <t>Term Description</t>
  </si>
  <si>
    <t>Wt.Fn.</t>
  </si>
  <si>
    <t>Wt.Fn. Source</t>
  </si>
  <si>
    <t>Type</t>
  </si>
  <si>
    <t>Prop.</t>
  </si>
  <si>
    <t>P1</t>
  </si>
  <si>
    <t>P2</t>
  </si>
  <si>
    <t>P3</t>
  </si>
  <si>
    <t>Wt.Fn. Comment</t>
  </si>
  <si>
    <t>Depth Formula</t>
  </si>
  <si>
    <t>Inclination Formula</t>
  </si>
  <si>
    <t>Azimuth Formula</t>
  </si>
  <si>
    <t>Singularity North Formula</t>
  </si>
  <si>
    <t>Singularity East Formula</t>
  </si>
  <si>
    <t>Singularity Vert. Formula</t>
  </si>
  <si>
    <t>Short Name:</t>
  </si>
  <si>
    <t>Depth: Depth Reference - Random</t>
  </si>
  <si>
    <t>DREF</t>
  </si>
  <si>
    <t>SPE 67616</t>
  </si>
  <si>
    <t>Depth</t>
  </si>
  <si>
    <t>Long Name:</t>
  </si>
  <si>
    <t>Depth: Depth Scale Factor - Systematic</t>
  </si>
  <si>
    <t>DSF</t>
  </si>
  <si>
    <t>Revision No:</t>
  </si>
  <si>
    <t>Depth: Depth Stretch - Global</t>
  </si>
  <si>
    <t>DST</t>
  </si>
  <si>
    <t>G</t>
  </si>
  <si>
    <t>MD * TVD</t>
  </si>
  <si>
    <t>Revision Date:</t>
  </si>
  <si>
    <t>Sensor</t>
  </si>
  <si>
    <t>Singularity when vertical</t>
  </si>
  <si>
    <t>Revision Comment:</t>
  </si>
  <si>
    <t>Source:</t>
  </si>
  <si>
    <t>MWD: Z-Accelerometer Bias</t>
  </si>
  <si>
    <t>SPE 67616 Table 1</t>
  </si>
  <si>
    <t>-Sin(Inc) / Gfield</t>
  </si>
  <si>
    <t>Tan(Dip) * Sin(Inc) * Sin(AzM) / Gfield</t>
  </si>
  <si>
    <t>Application:</t>
  </si>
  <si>
    <t>Tool Type:</t>
  </si>
  <si>
    <t>MWD</t>
  </si>
  <si>
    <t>Status:</t>
  </si>
  <si>
    <t>MWD: Z-Accelerometer Scale Factor</t>
  </si>
  <si>
    <t>-Sin(Inc) * Cos(Inc)</t>
  </si>
  <si>
    <t>Tan(Dip) * Sin(Inc) * Cos(Inc) * Sin(AzM)</t>
  </si>
  <si>
    <t>Checked:</t>
  </si>
  <si>
    <t>Approved:</t>
  </si>
  <si>
    <t>Notes:</t>
  </si>
  <si>
    <t>MWD: Z-Magnetometer Bias</t>
  </si>
  <si>
    <t>-Sin(Inc) * Sin(AzM) / (BField * Cos(Dip))</t>
  </si>
  <si>
    <t>Revision History:</t>
  </si>
  <si>
    <t>Replaces / Replaced By:</t>
  </si>
  <si>
    <t>Inclination Range Min:</t>
  </si>
  <si>
    <t>0 deg</t>
  </si>
  <si>
    <t>MWD: Z-Magnetometer Scale Factor</t>
  </si>
  <si>
    <t>-(Sin(Inc) * Cos(AzM) + Tan(Dip) * Cos(Inc)) * Sin(Inc) * Sin(AzM)</t>
  </si>
  <si>
    <t>Inclination Range Max:</t>
  </si>
  <si>
    <t>180 deg</t>
  </si>
  <si>
    <t>AZ</t>
  </si>
  <si>
    <t>AziRef</t>
  </si>
  <si>
    <t>Hor East/West Exclusion:</t>
  </si>
  <si>
    <t>DBH</t>
  </si>
  <si>
    <t>1 / (BField * Cos(Dip))</t>
  </si>
  <si>
    <t>Range Comment:</t>
  </si>
  <si>
    <t>Mgntcs</t>
  </si>
  <si>
    <t>Tool Parameters</t>
  </si>
  <si>
    <t>MWD: Axial Interference - SinI.SinA</t>
  </si>
  <si>
    <t>Misalignment Alt:</t>
  </si>
  <si>
    <t>Align</t>
  </si>
  <si>
    <t>Misalignment: XY Misalignment 1</t>
  </si>
  <si>
    <t>SPE 90408 Table 9 - Alt. 3</t>
  </si>
  <si>
    <t>Abs(Sin(Inc))</t>
  </si>
  <si>
    <t>Misalignment: XY Misalignment 2</t>
  </si>
  <si>
    <t>Misalignment: XY Misalignment 3</t>
  </si>
  <si>
    <t>Abs(Cos(Inc)) * Cos(AzT)</t>
  </si>
  <si>
    <t>-(Abs(Cos(Inc)) * Sin(AzT)) / Sin(Inc)</t>
  </si>
  <si>
    <t>Misalignment: XY Misalignment 4</t>
  </si>
  <si>
    <t>Abs(Cos(Inc)) * Sin(AzT)</t>
  </si>
  <si>
    <t>(Abs(Cos(Inc)) * Cos(AzT)) / Sin(Inc)</t>
  </si>
  <si>
    <t>Sigma e random</t>
  </si>
  <si>
    <t>Vertical Inc Limit (deg)</t>
  </si>
  <si>
    <t>Deltas</t>
  </si>
  <si>
    <t>WELLPATH Radians</t>
  </si>
  <si>
    <t>Convert to Radians</t>
  </si>
  <si>
    <t>INPUT WELLPATH</t>
  </si>
  <si>
    <t>Convert Magnitudes Degrees to Radians</t>
  </si>
  <si>
    <t>Versions are available for the three ISCWSA test wells.</t>
  </si>
  <si>
    <t>The calculations have been verified on these wells against diagnostic data provided by Steve Grindrod at Copsegrove Developments</t>
  </si>
  <si>
    <t>Readme</t>
  </si>
  <si>
    <t>This explanation sheet.</t>
  </si>
  <si>
    <t>Model</t>
  </si>
  <si>
    <t>The details of the error model, following the Copsegrove//OWSG format. Note that magnitudes on this page are converted as necessary and used throughout the remaining calculations. Equations on this page are not used, but have been explicitly typed into cells of the error source sheets.</t>
  </si>
  <si>
    <t>Wellpath</t>
  </si>
  <si>
    <t xml:space="preserve">Includes the wellpath at each survey station for evaluation. Also the basic reference data required for evaluation of the error model. </t>
  </si>
  <si>
    <t>Validation</t>
  </si>
  <si>
    <t xml:space="preserve">Compares covariance output from this sheet with the diagnostic data provided by Steve Grindrod at a selection of survey stations along the well path. </t>
  </si>
  <si>
    <t>TOTALS</t>
  </si>
  <si>
    <t>NEV axis covaraince values at each survey station. The covariance elements are clearly labelled in the header.</t>
  </si>
  <si>
    <t>drdp</t>
  </si>
  <si>
    <t>The partial derivative of wellbore position in the NEV system, wrt survey measurements, at each survey station. Following Williamson equations (A.4a) - (A.6)</t>
  </si>
  <si>
    <t>There then follows a separate worksheet for each error source in the model.</t>
  </si>
  <si>
    <t>First the weighting functions (dpde) are evaluated at each station. The components dDepthde, dIncde and dAzde are clearly labelled.</t>
  </si>
  <si>
    <t>Then the error vectors e (over both the preceeding and following well intervals) and e* (over the preceeding interval only) are evaluated in the NEV system.</t>
  </si>
  <si>
    <t xml:space="preserve">Then the covariance matrix for that error source is evaluated at each survey station. </t>
  </si>
  <si>
    <t>The covariance results for each source are summed in the TOTALS sheet.</t>
  </si>
  <si>
    <t>These follow the same format.</t>
  </si>
  <si>
    <t>Next the error vectors are summed, by a methodology depending on the propgoation mode.</t>
  </si>
  <si>
    <t>ISCWSA MWD Error Model Example Spreadsheet</t>
  </si>
  <si>
    <t xml:space="preserve">Andy McGregor </t>
  </si>
  <si>
    <t>This spreadsheet sets out as an example, the calculations for the ISCWSA Error model.</t>
  </si>
  <si>
    <t>The various worksheets are as follows:</t>
  </si>
  <si>
    <t>Model:</t>
  </si>
  <si>
    <t>Well:</t>
  </si>
  <si>
    <t>ABXY-TI1S</t>
  </si>
  <si>
    <t>MWD TF Ind: X and Y Accelerometer Bias</t>
  </si>
  <si>
    <t>ABXY-TI1</t>
  </si>
  <si>
    <t>SPE 63275 + Andy Brooks</t>
  </si>
  <si>
    <t>-Cos(Inc) / Gfield</t>
  </si>
  <si>
    <t>(Tan(Dip) * Cos(Inc) * Sin(AzM)) / Gfield</t>
  </si>
  <si>
    <t>DECR and DBHR terms added. AMIL reduced from 300 to 220 nT. XYM1, XYM2, XYM3, XYM4 increased from 0.06 to 0.1 deg. Same as OWSG MWD Rev.2</t>
  </si>
  <si>
    <t>ABXY-TI2S</t>
  </si>
  <si>
    <t>ABXY-TI2</t>
  </si>
  <si>
    <t>((Tan((pi / 2) - Inc)) - Tan(Dip) * Cos(AzM)) / Gfield</t>
  </si>
  <si>
    <t>-Sin(Az) / Gfield</t>
  </si>
  <si>
    <t>Cos(Az) / Gfield</t>
  </si>
  <si>
    <t>OWSG</t>
  </si>
  <si>
    <t>ASXY-TI1S</t>
  </si>
  <si>
    <t>MWD TF Ind: X and Y Accelerometer Scale Factor</t>
  </si>
  <si>
    <t>ASXY-TI1</t>
  </si>
  <si>
    <t>Sin(Inc) * Cos(Inc) / Sqr(2)</t>
  </si>
  <si>
    <t>(-Tan(Dip) * Sin(Inc) * Cos(Inc) * Sin(AzM)) / Sqr(2)</t>
  </si>
  <si>
    <t>ASXY-TI2S</t>
  </si>
  <si>
    <t>ASXY-TI2</t>
  </si>
  <si>
    <t>Sin(Inc) * Cos(Inc) / 2</t>
  </si>
  <si>
    <t>(-Tan(Dip) * Sin(Inc) * Cos(Inc) * Sin(AzM)) / 2</t>
  </si>
  <si>
    <t>Agreed</t>
  </si>
  <si>
    <t>ASXY-TI3S</t>
  </si>
  <si>
    <t>ASXY-TI3</t>
  </si>
  <si>
    <t>(Tan(Dip) * Sin(Inc) * Cos(AzM) - Cos(Inc)) / 2</t>
  </si>
  <si>
    <t>MBXY-TI1S</t>
  </si>
  <si>
    <t>MWD TF Ind: X and Y Magnetometer Bias</t>
  </si>
  <si>
    <t>MBXY-TI1</t>
  </si>
  <si>
    <t>-Cos(Inc) * Sin(AzM) / (BField * Cos(Dip))</t>
  </si>
  <si>
    <t>Same as OWSG MWD Rev.2</t>
  </si>
  <si>
    <t>MBXY-TI2S</t>
  </si>
  <si>
    <t>MBXY-TI2</t>
  </si>
  <si>
    <t>Cos(AzM) / (BField * Cos(Dip))</t>
  </si>
  <si>
    <t>ISCWSA MWD Rev 3 / OWSG_A001Mb_MWD</t>
  </si>
  <si>
    <t>MSXY-TI1S</t>
  </si>
  <si>
    <t>MWD TF Ind: X and Y Magnetometer Scale Factor</t>
  </si>
  <si>
    <t>MSXY-TI1</t>
  </si>
  <si>
    <t>Sin(Inc) * Sin(AzM) * (Tan(Dip) * Cos(Inc) + Sin(Inc) * Cos(AzM)) / Sqr(2)</t>
  </si>
  <si>
    <t>MSXY-TI2S</t>
  </si>
  <si>
    <t>MSXY-TI2</t>
  </si>
  <si>
    <t>Sin(AzM) * (Tan(Dip) * Sin(Inc) * Cos(Inc) - Cos(Inc) * Cos(Inc) * Cos(AzM) - Cos(AzM)) / 2</t>
  </si>
  <si>
    <t>MSXY-TI3S</t>
  </si>
  <si>
    <t>MSXY-TI3</t>
  </si>
  <si>
    <t>(Cos(Inc) * Cos(AzM) * Cos(AzM) - Cos(Inc) * Sin(AzM) * Sin(AzM) - Tan(Dip) * Sin(Inc) * Cos(AzM)) / 2</t>
  </si>
  <si>
    <t>DECR</t>
  </si>
  <si>
    <t>MWD: Declination - Random</t>
  </si>
  <si>
    <t>DBHR</t>
  </si>
  <si>
    <t>MWD: BH-Dependent Declination - Random</t>
  </si>
  <si>
    <t>AMIL</t>
  </si>
  <si>
    <t>Halliburton</t>
  </si>
  <si>
    <t>Sin(Inc) * Sin(AzM) / (BField * Cos(Dip))</t>
  </si>
  <si>
    <t>Tf</t>
  </si>
  <si>
    <t>K</t>
  </si>
  <si>
    <t>L</t>
  </si>
  <si>
    <t>M</t>
  </si>
  <si>
    <t>O</t>
  </si>
  <si>
    <t>P</t>
  </si>
  <si>
    <t>Depth Units</t>
  </si>
  <si>
    <t>ft</t>
  </si>
  <si>
    <t xml:space="preserve">MD </t>
  </si>
  <si>
    <t xml:space="preserve">TVD </t>
  </si>
  <si>
    <t>Feet to metres conversion</t>
  </si>
  <si>
    <t>HH</t>
  </si>
  <si>
    <t>LL</t>
  </si>
  <si>
    <t>AA</t>
  </si>
  <si>
    <t>HL</t>
  </si>
  <si>
    <t>HA</t>
  </si>
  <si>
    <t>LA</t>
  </si>
  <si>
    <t>NEV to HLA Direction Cosine Matrix</t>
  </si>
  <si>
    <t>The 3 x 3 drdsurvey matrix is evaluated at both the current survey station (k) and the following one (k+1).</t>
  </si>
  <si>
    <t>Revision: 1.1</t>
  </si>
  <si>
    <t>14/11/2016</t>
  </si>
  <si>
    <t>Depth units follow the setup page, covariance values are in m^2. Both NEV and HLA covariance values are given.  The necessary direction cosine matrix for the transformation is calculated in the trailing columns following Williamson (A-28)</t>
  </si>
  <si>
    <t>Throughout, the NEV axis is aligned with true north</t>
  </si>
  <si>
    <t>Although an attempt has been made to ensure that the formulation is general, no assumptions should be made as to the validatity of the data on any other well paths or with any other error models</t>
  </si>
  <si>
    <t>Corrected depth azimuth wt. fns and added covariance graph</t>
  </si>
  <si>
    <t>MWD Revision 5</t>
  </si>
  <si>
    <t>SPE 187249 Jerry Codling</t>
  </si>
  <si>
    <t>andy.mcgregor@hptech.com</t>
  </si>
  <si>
    <t>Revision 5.01</t>
  </si>
  <si>
    <t>Revision 5.02</t>
  </si>
  <si>
    <t>Revision 5.03</t>
  </si>
  <si>
    <t>Modified drdp, ABXY-TI2, XYM3 and XYM4 at 30m for surface tie-on change</t>
  </si>
  <si>
    <t>Added XCLL, XCLH, SAGE, XYM3L and XYM4L</t>
  </si>
  <si>
    <t>Default Tortusity (rad/m)</t>
  </si>
  <si>
    <t>SAGE</t>
  </si>
  <si>
    <t>MWD: Sag Enhanced</t>
  </si>
  <si>
    <t>Jerry Codling SPE?????</t>
  </si>
  <si>
    <t>Sin(Inc)^0.25</t>
  </si>
  <si>
    <t>XYM3L</t>
  </si>
  <si>
    <t>XYM4L</t>
  </si>
  <si>
    <t>DEC-U</t>
  </si>
  <si>
    <t>MWD: Declination - Uncorrelated</t>
  </si>
  <si>
    <t>DEC-OS</t>
  </si>
  <si>
    <t>MWD: Declination - Crustal Omission SD Ref Models</t>
  </si>
  <si>
    <t>DEC-OH</t>
  </si>
  <si>
    <t>MWD: Declination - Crustal Omission HD Ref Models</t>
  </si>
  <si>
    <t>DEC-OI</t>
  </si>
  <si>
    <t>MWD: Declination - Crustal Omission IFR Ref Models</t>
  </si>
  <si>
    <t>DBH-U</t>
  </si>
  <si>
    <t>MWD: BH-Dependent Declination - Uncorrelated</t>
  </si>
  <si>
    <t>DBH-OS</t>
  </si>
  <si>
    <t>MWD: BH-Dependent Declination - Crustal Omission SD Ref Models</t>
  </si>
  <si>
    <t>DBH-OH</t>
  </si>
  <si>
    <t>MWD: BH-Dependent Declination - Crustal Omission HD Ref Models</t>
  </si>
  <si>
    <t>DBH-OI</t>
  </si>
  <si>
    <t>MWD: BH-Dependent Declination - Crustal Omission IFR Ref Models</t>
  </si>
  <si>
    <t>XCLH</t>
  </si>
  <si>
    <t>ISCWSA#3</t>
  </si>
  <si>
    <t>ISCWSA Test #3</t>
  </si>
  <si>
    <t>XYM3E</t>
  </si>
  <si>
    <t>XYM4E</t>
  </si>
  <si>
    <t>XCLA</t>
  </si>
  <si>
    <t>Revision 5.04</t>
  </si>
  <si>
    <t>Verify Rev5 changes. Rename new sources</t>
  </si>
  <si>
    <t>ISCWSA MWD Rev5</t>
  </si>
  <si>
    <t>ISCWSA MWD (Fixed Rig) Rev5</t>
  </si>
  <si>
    <t>TOTAL</t>
  </si>
  <si>
    <t>Diagnostic Values</t>
  </si>
  <si>
    <t xml:space="preserve">Modify XCLA to include sine term. </t>
  </si>
  <si>
    <t>Revision 5.10</t>
  </si>
  <si>
    <t>Depth: Long Course Length XCL - Azimuth</t>
  </si>
  <si>
    <t>Tangential Calculation. Singularity when vertical. Formula for MD in metres. Az difference &lt; 180 deg.</t>
  </si>
  <si>
    <t>Max(Abs(AzT-AzPrev), 0.0328084 * (MD-MDPrev) / Sin(Inc))</t>
  </si>
  <si>
    <t>0.0328084 * RAD * (MD - MDPrev)</t>
  </si>
  <si>
    <t>Depth: Long Course Length XCL - Inclination</t>
  </si>
  <si>
    <t>Tangential Calculation. Formula for MD in metres. Az difference &lt; 180 deg.</t>
  </si>
  <si>
    <t>Max(Abs(Inc-IncPrev), 0.0328084* (MD-MDPrev))</t>
  </si>
  <si>
    <t>Revision 5.11</t>
  </si>
  <si>
    <t>Update Model tab with correct details for XCLA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</si>
</sst>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0"/>
    <numFmt numFmtId="165" formatCode="0.000000"/>
    <numFmt numFmtId="166" formatCode="0.000"/>
    <numFmt numFmtId="167" formatCode="0.00000"/>
    <numFmt numFmtId="168" formatCode="0.000000000000000000"/>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1"/>
      <color theme="1"/>
      <name val="Symbol"/>
      <family val="1"/>
      <charset val="2"/>
    </font>
    <font>
      <b/>
      <sz val="11"/>
      <color theme="1"/>
      <name val="Calibri"/>
      <family val="2"/>
    </font>
    <font>
      <sz val="11"/>
      <name val="Calibri"/>
      <family val="2"/>
      <scheme val="minor"/>
    </font>
    <font>
      <b/>
      <i/>
      <sz val="11"/>
      <color theme="1"/>
      <name val="Calibri"/>
      <family val="2"/>
      <scheme val="minor"/>
    </font>
    <font>
      <b/>
      <sz val="8"/>
      <color theme="1"/>
      <name val="Calibri"/>
      <family val="2"/>
      <scheme val="minor"/>
    </font>
    <font>
      <sz val="8"/>
      <color theme="1"/>
      <name val="Calibri"/>
      <family val="2"/>
      <scheme val="minor"/>
    </font>
    <font>
      <b/>
      <sz val="9"/>
      <color indexed="81"/>
      <name val="Tahoma"/>
      <family val="2"/>
    </font>
    <font>
      <u/>
      <sz val="11"/>
      <color theme="10"/>
      <name val="Calibri"/>
      <family val="2"/>
      <scheme val="minor"/>
    </font>
    <font>
      <b/>
      <sz val="12"/>
      <color theme="1"/>
      <name val="Calibri"/>
      <family val="2"/>
      <scheme val="minor"/>
    </font>
    <font>
      <b/>
      <sz val="11"/>
      <name val="Calibri"/>
      <family val="2"/>
      <scheme val="minor"/>
    </font>
    <font>
      <sz val="10"/>
      <color theme="1"/>
      <name val="Calibri"/>
      <family val="2"/>
      <scheme val="minor"/>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bgColor indexed="64"/>
      </patternFill>
    </fill>
    <fill>
      <patternFill patternType="solid">
        <fgColor theme="5" tint="0.79998168889431442"/>
        <bgColor indexed="64"/>
      </patternFill>
    </fill>
    <fill>
      <patternFill patternType="solid">
        <fgColor rgb="FFDDDDDD"/>
        <bgColor indexed="64"/>
      </patternFill>
    </fill>
    <fill>
      <patternFill patternType="solid">
        <fgColor rgb="FFEEEEEE"/>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40"/>
        <bgColor indexed="64"/>
      </patternFill>
    </fill>
    <fill>
      <patternFill patternType="solid">
        <fgColor indexed="41"/>
        <bgColor indexed="64"/>
      </patternFill>
    </fill>
    <fill>
      <patternFill patternType="solid">
        <fgColor indexed="43"/>
        <bgColor indexed="64"/>
      </patternFill>
    </fill>
    <fill>
      <patternFill patternType="solid">
        <fgColor indexed="42"/>
        <bgColor indexed="64"/>
      </patternFill>
    </fill>
    <fill>
      <patternFill patternType="solid">
        <fgColor theme="8" tint="0.79998168889431442"/>
        <bgColor indexed="64"/>
      </patternFill>
    </fill>
    <fill>
      <patternFill patternType="solid">
        <fgColor indexed="45"/>
        <bgColor indexed="64"/>
      </patternFill>
    </fill>
  </fills>
  <borders count="3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style="thin">
        <color indexed="8"/>
      </bottom>
      <diagonal/>
    </border>
    <border>
      <left style="thin">
        <color indexed="64"/>
      </left>
      <right style="thin">
        <color indexed="64"/>
      </right>
      <top style="thin">
        <color indexed="64"/>
      </top>
      <bottom style="thin">
        <color indexed="64"/>
      </bottom>
      <diagonal/>
    </border>
    <border>
      <left style="medium">
        <color rgb="FF000000"/>
      </left>
      <right/>
      <top style="medium">
        <color rgb="FF000000"/>
      </top>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bottom/>
      <diagonal/>
    </border>
    <border>
      <left/>
      <right style="thin">
        <color indexed="64"/>
      </right>
      <top/>
      <bottom style="medium">
        <color rgb="FF000000"/>
      </bottom>
      <diagonal/>
    </border>
    <border>
      <left/>
      <right style="thin">
        <color indexed="64"/>
      </right>
      <top style="medium">
        <color rgb="FF000000"/>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22"/>
      </left>
      <right style="thin">
        <color indexed="64"/>
      </right>
      <top style="thin">
        <color indexed="22"/>
      </top>
      <bottom style="thin">
        <color indexed="22"/>
      </bottom>
      <diagonal/>
    </border>
    <border>
      <left/>
      <right style="thin">
        <color indexed="64"/>
      </right>
      <top/>
      <bottom style="thin">
        <color indexed="64"/>
      </bottom>
      <diagonal/>
    </border>
    <border>
      <left style="thin">
        <color indexed="8"/>
      </left>
      <right style="thin">
        <color indexed="22"/>
      </right>
      <top style="thin">
        <color indexed="8"/>
      </top>
      <bottom style="thin">
        <color indexed="22"/>
      </bottom>
      <diagonal/>
    </border>
    <border>
      <left style="thin">
        <color indexed="22"/>
      </left>
      <right style="thin">
        <color indexed="8"/>
      </right>
      <top style="thin">
        <color indexed="8"/>
      </top>
      <bottom style="thin">
        <color indexed="22"/>
      </bottom>
      <diagonal/>
    </border>
    <border>
      <left style="thin">
        <color indexed="8"/>
      </left>
      <right style="thin">
        <color indexed="22"/>
      </right>
      <top style="thin">
        <color auto="1"/>
      </top>
      <bottom style="thin">
        <color indexed="22"/>
      </bottom>
      <diagonal/>
    </border>
    <border>
      <left style="thin">
        <color indexed="22"/>
      </left>
      <right style="thin">
        <color indexed="22"/>
      </right>
      <top style="thin">
        <color auto="1"/>
      </top>
      <bottom style="thin">
        <color indexed="22"/>
      </bottom>
      <diagonal/>
    </border>
    <border>
      <left style="thin">
        <color indexed="22"/>
      </left>
      <right style="thin">
        <color indexed="8"/>
      </right>
      <top style="thin">
        <color auto="1"/>
      </top>
      <bottom style="thin">
        <color indexed="22"/>
      </bottom>
      <diagonal/>
    </border>
    <border>
      <left style="thin">
        <color indexed="8"/>
      </left>
      <right style="thin">
        <color indexed="22"/>
      </right>
      <top style="thin">
        <color indexed="22"/>
      </top>
      <bottom style="thin">
        <color indexed="22"/>
      </bottom>
      <diagonal/>
    </border>
    <border>
      <left style="thin">
        <color indexed="22"/>
      </left>
      <right style="thin">
        <color indexed="8"/>
      </right>
      <top style="thin">
        <color indexed="22"/>
      </top>
      <bottom style="thin">
        <color indexed="22"/>
      </bottom>
      <diagonal/>
    </border>
    <border>
      <left style="thin">
        <color indexed="8"/>
      </left>
      <right style="thin">
        <color indexed="22"/>
      </right>
      <top style="thin">
        <color indexed="22"/>
      </top>
      <bottom style="thin">
        <color indexed="8"/>
      </bottom>
      <diagonal/>
    </border>
    <border>
      <left style="thin">
        <color indexed="22"/>
      </left>
      <right style="thin">
        <color indexed="8"/>
      </right>
      <top style="thin">
        <color indexed="22"/>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5" fillId="0" borderId="0" applyNumberFormat="0" applyFill="0" applyBorder="0" applyAlignment="0" applyProtection="0"/>
  </cellStyleXfs>
  <cellXfs count="166">
    <xf numFmtId="0" fontId="0" fillId="0" borderId="0" xfId="0"/>
    <xf numFmtId="0" fontId="0" fillId="0" borderId="0" xfId="0" applyAlignment="1">
      <alignment horizontal="center"/>
    </xf>
    <xf numFmtId="0" fontId="0" fillId="34" borderId="12" xfId="0" applyFill="1" applyBorder="1"/>
    <xf numFmtId="0" fontId="0" fillId="34" borderId="12" xfId="0" applyFill="1" applyBorder="1" applyAlignment="1">
      <alignment horizontal="right"/>
    </xf>
    <xf numFmtId="0" fontId="0" fillId="0" borderId="0" xfId="0" applyFont="1"/>
    <xf numFmtId="0" fontId="16" fillId="35" borderId="14" xfId="0" applyFont="1" applyFill="1" applyBorder="1" applyAlignment="1">
      <alignment horizontal="center" vertical="top" wrapText="1"/>
    </xf>
    <xf numFmtId="0" fontId="16" fillId="35" borderId="13" xfId="0" applyFont="1" applyFill="1" applyBorder="1" applyAlignment="1">
      <alignment horizontal="center" vertical="top" wrapText="1"/>
    </xf>
    <xf numFmtId="0" fontId="16" fillId="35" borderId="19" xfId="0" applyFont="1" applyFill="1" applyBorder="1" applyAlignment="1">
      <alignment horizontal="center" vertical="top" wrapText="1"/>
    </xf>
    <xf numFmtId="0" fontId="17" fillId="0" borderId="0" xfId="0" quotePrefix="1" applyFont="1" applyAlignment="1">
      <alignment horizontal="right"/>
    </xf>
    <xf numFmtId="0" fontId="0" fillId="36" borderId="20" xfId="0" applyFont="1" applyFill="1" applyBorder="1" applyAlignment="1">
      <alignment horizontal="center" wrapText="1"/>
    </xf>
    <xf numFmtId="0" fontId="0" fillId="0" borderId="0" xfId="0"/>
    <xf numFmtId="0" fontId="17" fillId="0" borderId="0" xfId="0" applyFont="1" applyAlignment="1">
      <alignment horizontal="right"/>
    </xf>
    <xf numFmtId="0" fontId="0" fillId="0" borderId="0" xfId="0" applyAlignment="1">
      <alignment horizontal="left"/>
    </xf>
    <xf numFmtId="0" fontId="16" fillId="39" borderId="12" xfId="0" applyFont="1" applyFill="1" applyBorder="1" applyAlignment="1">
      <alignment horizontal="center"/>
    </xf>
    <xf numFmtId="0" fontId="16" fillId="39" borderId="12" xfId="0" applyFont="1" applyFill="1" applyBorder="1" applyAlignment="1">
      <alignment horizontal="center"/>
    </xf>
    <xf numFmtId="0" fontId="0" fillId="37" borderId="0" xfId="0" applyFill="1" applyAlignment="1">
      <alignment horizontal="center"/>
    </xf>
    <xf numFmtId="0" fontId="16" fillId="38" borderId="12" xfId="0" applyFont="1" applyFill="1" applyBorder="1" applyAlignment="1">
      <alignment horizontal="center" vertical="top" wrapText="1"/>
    </xf>
    <xf numFmtId="164" fontId="0" fillId="0" borderId="0" xfId="0" applyNumberFormat="1" applyAlignment="1">
      <alignment horizontal="center"/>
    </xf>
    <xf numFmtId="164" fontId="0" fillId="40" borderId="0" xfId="0" applyNumberFormat="1" applyFill="1" applyAlignment="1">
      <alignment horizontal="center"/>
    </xf>
    <xf numFmtId="164" fontId="0" fillId="34" borderId="0" xfId="0" applyNumberFormat="1" applyFill="1" applyAlignment="1">
      <alignment horizontal="center"/>
    </xf>
    <xf numFmtId="164" fontId="0" fillId="41" borderId="0" xfId="0" applyNumberFormat="1" applyFill="1" applyAlignment="1">
      <alignment horizontal="center"/>
    </xf>
    <xf numFmtId="164" fontId="0" fillId="42" borderId="0" xfId="0" applyNumberFormat="1" applyFill="1" applyAlignment="1">
      <alignment horizontal="center"/>
    </xf>
    <xf numFmtId="164" fontId="0" fillId="43" borderId="0" xfId="0" applyNumberFormat="1" applyFill="1" applyAlignment="1">
      <alignment horizontal="center"/>
    </xf>
    <xf numFmtId="164" fontId="16" fillId="39" borderId="12" xfId="0" applyNumberFormat="1" applyFont="1" applyFill="1" applyBorder="1" applyAlignment="1">
      <alignment horizontal="center"/>
    </xf>
    <xf numFmtId="165" fontId="0" fillId="0" borderId="0" xfId="0" applyNumberFormat="1"/>
    <xf numFmtId="0" fontId="16" fillId="0" borderId="0" xfId="0" applyFont="1"/>
    <xf numFmtId="0" fontId="0" fillId="39" borderId="0" xfId="0" applyFill="1" applyAlignment="1">
      <alignment horizontal="center"/>
    </xf>
    <xf numFmtId="164" fontId="16" fillId="43" borderId="12" xfId="0" applyNumberFormat="1" applyFont="1" applyFill="1" applyBorder="1" applyAlignment="1">
      <alignment horizontal="center"/>
    </xf>
    <xf numFmtId="164" fontId="16" fillId="41" borderId="12" xfId="0" applyNumberFormat="1" applyFont="1" applyFill="1" applyBorder="1" applyAlignment="1">
      <alignment horizontal="center"/>
    </xf>
    <xf numFmtId="164" fontId="16" fillId="40" borderId="12" xfId="0" applyNumberFormat="1" applyFont="1" applyFill="1" applyBorder="1" applyAlignment="1">
      <alignment horizontal="center"/>
    </xf>
    <xf numFmtId="164" fontId="16" fillId="42" borderId="12" xfId="0" applyNumberFormat="1" applyFont="1" applyFill="1" applyBorder="1" applyAlignment="1">
      <alignment horizontal="center"/>
    </xf>
    <xf numFmtId="164" fontId="16" fillId="34" borderId="12" xfId="0" applyNumberFormat="1" applyFont="1" applyFill="1" applyBorder="1" applyAlignment="1">
      <alignment horizontal="center"/>
    </xf>
    <xf numFmtId="164" fontId="20" fillId="40" borderId="0" xfId="0" applyNumberFormat="1" applyFont="1" applyFill="1" applyAlignment="1">
      <alignment horizontal="center"/>
    </xf>
    <xf numFmtId="164" fontId="20" fillId="43" borderId="0" xfId="0" applyNumberFormat="1" applyFont="1" applyFill="1" applyAlignment="1">
      <alignment horizontal="center"/>
    </xf>
    <xf numFmtId="164" fontId="20" fillId="42" borderId="0" xfId="0" applyNumberFormat="1" applyFont="1" applyFill="1" applyAlignment="1">
      <alignment horizontal="center"/>
    </xf>
    <xf numFmtId="164" fontId="20" fillId="34" borderId="0" xfId="0" applyNumberFormat="1" applyFont="1" applyFill="1" applyAlignment="1">
      <alignment horizontal="center"/>
    </xf>
    <xf numFmtId="0" fontId="20" fillId="0" borderId="0" xfId="0" applyFont="1" applyFill="1"/>
    <xf numFmtId="0" fontId="21" fillId="33" borderId="23" xfId="0" applyFont="1" applyFill="1" applyBorder="1" applyAlignment="1">
      <alignment horizontal="center" wrapText="1"/>
    </xf>
    <xf numFmtId="0" fontId="16" fillId="34" borderId="20" xfId="0" applyFont="1" applyFill="1" applyBorder="1" applyAlignment="1">
      <alignment horizontal="center"/>
    </xf>
    <xf numFmtId="164" fontId="16" fillId="42" borderId="0" xfId="0" applyNumberFormat="1" applyFont="1" applyFill="1" applyAlignment="1">
      <alignment horizontal="center"/>
    </xf>
    <xf numFmtId="0" fontId="22" fillId="44" borderId="0" xfId="0" applyFont="1" applyFill="1"/>
    <xf numFmtId="0" fontId="22" fillId="44" borderId="0" xfId="0" applyFont="1" applyFill="1" applyAlignment="1">
      <alignment horizontal="left"/>
    </xf>
    <xf numFmtId="0" fontId="23" fillId="0" borderId="0" xfId="0" applyFont="1"/>
    <xf numFmtId="0" fontId="23" fillId="0" borderId="0" xfId="0" applyFont="1" applyAlignment="1">
      <alignment horizontal="center"/>
    </xf>
    <xf numFmtId="0" fontId="23" fillId="0" borderId="0" xfId="0" applyFont="1" applyAlignment="1">
      <alignment horizontal="left"/>
    </xf>
    <xf numFmtId="0" fontId="23" fillId="45" borderId="25" xfId="0" applyFont="1" applyFill="1" applyBorder="1"/>
    <xf numFmtId="0" fontId="23" fillId="46" borderId="26" xfId="0" applyFont="1" applyFill="1" applyBorder="1" applyAlignment="1">
      <alignment horizontal="left"/>
    </xf>
    <xf numFmtId="0" fontId="22" fillId="47" borderId="27" xfId="0" applyFont="1" applyFill="1" applyBorder="1" applyAlignment="1">
      <alignment horizontal="center"/>
    </xf>
    <xf numFmtId="0" fontId="22" fillId="47" borderId="28" xfId="0" applyFont="1" applyFill="1" applyBorder="1"/>
    <xf numFmtId="0" fontId="22" fillId="47" borderId="28" xfId="0" applyFont="1" applyFill="1" applyBorder="1" applyAlignment="1">
      <alignment horizontal="center"/>
    </xf>
    <xf numFmtId="0" fontId="22" fillId="47" borderId="28" xfId="0" applyFont="1" applyFill="1" applyBorder="1" applyAlignment="1">
      <alignment horizontal="left"/>
    </xf>
    <xf numFmtId="0" fontId="22" fillId="47" borderId="29" xfId="0" applyFont="1" applyFill="1" applyBorder="1" applyAlignment="1">
      <alignment horizontal="left"/>
    </xf>
    <xf numFmtId="0" fontId="23" fillId="45" borderId="30" xfId="0" applyFont="1" applyFill="1" applyBorder="1"/>
    <xf numFmtId="0" fontId="23" fillId="46" borderId="31" xfId="0" applyFont="1" applyFill="1" applyBorder="1" applyAlignment="1">
      <alignment horizontal="left"/>
    </xf>
    <xf numFmtId="0" fontId="23" fillId="33" borderId="30" xfId="0" applyFont="1" applyFill="1" applyBorder="1" applyAlignment="1">
      <alignment horizontal="center"/>
    </xf>
    <xf numFmtId="0" fontId="23" fillId="33" borderId="10" xfId="0" applyFont="1" applyFill="1" applyBorder="1"/>
    <xf numFmtId="0" fontId="23" fillId="33" borderId="10" xfId="0" applyFont="1" applyFill="1" applyBorder="1" applyAlignment="1">
      <alignment horizontal="center"/>
    </xf>
    <xf numFmtId="0" fontId="23" fillId="33" borderId="10" xfId="0" applyFont="1" applyFill="1" applyBorder="1" applyAlignment="1">
      <alignment horizontal="left"/>
    </xf>
    <xf numFmtId="0" fontId="23" fillId="46" borderId="10" xfId="0" applyFont="1" applyFill="1" applyBorder="1" applyAlignment="1">
      <alignment horizontal="left"/>
    </xf>
    <xf numFmtId="15" fontId="23" fillId="46" borderId="31" xfId="0" applyNumberFormat="1" applyFont="1" applyFill="1" applyBorder="1" applyAlignment="1">
      <alignment horizontal="left"/>
    </xf>
    <xf numFmtId="0" fontId="22" fillId="45" borderId="30" xfId="0" applyFont="1" applyFill="1" applyBorder="1"/>
    <xf numFmtId="0" fontId="22" fillId="45" borderId="32" xfId="0" applyFont="1" applyFill="1" applyBorder="1"/>
    <xf numFmtId="0" fontId="23" fillId="46" borderId="33" xfId="0" applyFont="1" applyFill="1" applyBorder="1" applyAlignment="1">
      <alignment horizontal="left"/>
    </xf>
    <xf numFmtId="0" fontId="23" fillId="33" borderId="11" xfId="0" applyFont="1" applyFill="1" applyBorder="1"/>
    <xf numFmtId="0" fontId="23" fillId="33" borderId="11" xfId="0" applyFont="1" applyFill="1" applyBorder="1" applyAlignment="1">
      <alignment horizontal="center"/>
    </xf>
    <xf numFmtId="0" fontId="23" fillId="33" borderId="11" xfId="0" applyFont="1" applyFill="1" applyBorder="1" applyAlignment="1">
      <alignment horizontal="left"/>
    </xf>
    <xf numFmtId="0" fontId="23" fillId="46" borderId="11" xfId="0" applyFont="1" applyFill="1" applyBorder="1" applyAlignment="1">
      <alignment horizontal="left"/>
    </xf>
    <xf numFmtId="1" fontId="16" fillId="43" borderId="12" xfId="0" applyNumberFormat="1" applyFont="1" applyFill="1" applyBorder="1" applyAlignment="1">
      <alignment horizontal="center"/>
    </xf>
    <xf numFmtId="1" fontId="0" fillId="43" borderId="0" xfId="0" applyNumberFormat="1" applyFill="1" applyAlignment="1">
      <alignment horizontal="center"/>
    </xf>
    <xf numFmtId="164" fontId="0" fillId="0" borderId="0" xfId="0" applyNumberFormat="1"/>
    <xf numFmtId="166" fontId="0" fillId="0" borderId="0" xfId="0" applyNumberFormat="1" applyAlignment="1">
      <alignment horizontal="center"/>
    </xf>
    <xf numFmtId="166" fontId="0" fillId="34" borderId="12" xfId="0" applyNumberFormat="1" applyFill="1" applyBorder="1" applyAlignment="1">
      <alignment horizontal="center"/>
    </xf>
    <xf numFmtId="0" fontId="16" fillId="34" borderId="12" xfId="0" applyFont="1" applyFill="1" applyBorder="1"/>
    <xf numFmtId="0" fontId="16" fillId="34" borderId="12" xfId="0" applyFont="1" applyFill="1" applyBorder="1" applyAlignment="1">
      <alignment horizontal="right"/>
    </xf>
    <xf numFmtId="166" fontId="16" fillId="34" borderId="12" xfId="0" applyNumberFormat="1" applyFont="1" applyFill="1" applyBorder="1" applyAlignment="1">
      <alignment horizontal="center" wrapText="1"/>
    </xf>
    <xf numFmtId="0" fontId="25" fillId="0" borderId="0" xfId="42"/>
    <xf numFmtId="0" fontId="26" fillId="0" borderId="0" xfId="0" applyFont="1"/>
    <xf numFmtId="14" fontId="0" fillId="0" borderId="0" xfId="0" applyNumberFormat="1"/>
    <xf numFmtId="0" fontId="25" fillId="0" borderId="0" xfId="42" applyAlignment="1">
      <alignment horizontal="left"/>
    </xf>
    <xf numFmtId="0" fontId="26" fillId="0" borderId="0" xfId="0" applyFont="1" applyAlignment="1">
      <alignment horizontal="center"/>
    </xf>
    <xf numFmtId="164" fontId="0" fillId="34" borderId="0" xfId="0" applyNumberFormat="1" applyFont="1" applyFill="1" applyAlignment="1">
      <alignment horizontal="center"/>
    </xf>
    <xf numFmtId="164" fontId="16" fillId="41" borderId="12" xfId="0" applyNumberFormat="1" applyFont="1" applyFill="1" applyBorder="1" applyAlignment="1">
      <alignment horizontal="center"/>
    </xf>
    <xf numFmtId="2" fontId="16" fillId="34" borderId="0" xfId="0" applyNumberFormat="1" applyFont="1" applyFill="1" applyAlignment="1">
      <alignment horizontal="center"/>
    </xf>
    <xf numFmtId="0" fontId="0" fillId="34" borderId="37" xfId="0" applyFill="1" applyBorder="1"/>
    <xf numFmtId="164" fontId="16" fillId="41" borderId="12" xfId="0" applyNumberFormat="1" applyFont="1" applyFill="1" applyBorder="1" applyAlignment="1">
      <alignment horizontal="center"/>
    </xf>
    <xf numFmtId="164" fontId="16" fillId="34" borderId="12" xfId="0" applyNumberFormat="1" applyFont="1" applyFill="1" applyBorder="1" applyAlignment="1">
      <alignment horizontal="center"/>
    </xf>
    <xf numFmtId="164" fontId="16" fillId="39" borderId="12" xfId="0" applyNumberFormat="1" applyFont="1" applyFill="1" applyBorder="1" applyAlignment="1">
      <alignment horizontal="center"/>
    </xf>
    <xf numFmtId="164" fontId="16" fillId="48" borderId="12" xfId="0" applyNumberFormat="1" applyFont="1" applyFill="1" applyBorder="1" applyAlignment="1">
      <alignment horizontal="center"/>
    </xf>
    <xf numFmtId="164" fontId="0" fillId="48" borderId="0" xfId="0" applyNumberFormat="1" applyFill="1" applyAlignment="1">
      <alignment horizontal="center"/>
    </xf>
    <xf numFmtId="0" fontId="0" fillId="48" borderId="0" xfId="0" applyFill="1"/>
    <xf numFmtId="0" fontId="26" fillId="0" borderId="0" xfId="0" applyFont="1" applyAlignment="1">
      <alignment horizontal="right"/>
    </xf>
    <xf numFmtId="0" fontId="16" fillId="34" borderId="0" xfId="0" applyFont="1" applyFill="1" applyAlignment="1">
      <alignment horizontal="center"/>
    </xf>
    <xf numFmtId="164" fontId="0" fillId="0" borderId="0" xfId="0" applyNumberFormat="1" applyFill="1" applyAlignment="1">
      <alignment horizontal="center"/>
    </xf>
    <xf numFmtId="0" fontId="0" fillId="0" borderId="0" xfId="0" applyFill="1"/>
    <xf numFmtId="0" fontId="23" fillId="0" borderId="10" xfId="0" applyFont="1" applyFill="1" applyBorder="1" applyAlignment="1">
      <alignment horizontal="left"/>
    </xf>
    <xf numFmtId="168" fontId="0" fillId="0" borderId="0" xfId="0" applyNumberFormat="1"/>
    <xf numFmtId="164" fontId="16" fillId="43" borderId="12" xfId="0" applyNumberFormat="1" applyFont="1" applyFill="1" applyBorder="1" applyAlignment="1">
      <alignment horizontal="center"/>
    </xf>
    <xf numFmtId="164" fontId="16" fillId="41" borderId="12" xfId="0" applyNumberFormat="1" applyFont="1" applyFill="1" applyBorder="1" applyAlignment="1">
      <alignment horizontal="center"/>
    </xf>
    <xf numFmtId="164" fontId="16" fillId="40" borderId="12" xfId="0" applyNumberFormat="1" applyFont="1" applyFill="1" applyBorder="1" applyAlignment="1">
      <alignment horizontal="center"/>
    </xf>
    <xf numFmtId="164" fontId="16" fillId="42" borderId="12" xfId="0" applyNumberFormat="1" applyFont="1" applyFill="1" applyBorder="1" applyAlignment="1">
      <alignment horizontal="center"/>
    </xf>
    <xf numFmtId="164" fontId="16" fillId="34" borderId="12" xfId="0" applyNumberFormat="1" applyFont="1" applyFill="1" applyBorder="1" applyAlignment="1">
      <alignment horizontal="center"/>
    </xf>
    <xf numFmtId="0" fontId="27" fillId="41" borderId="0" xfId="0" applyFont="1" applyFill="1" applyAlignment="1">
      <alignment horizontal="center"/>
    </xf>
    <xf numFmtId="164" fontId="20" fillId="41" borderId="0" xfId="0" applyNumberFormat="1" applyFont="1" applyFill="1" applyAlignment="1">
      <alignment horizontal="center"/>
    </xf>
    <xf numFmtId="0" fontId="20" fillId="41" borderId="0" xfId="0" applyFont="1" applyFill="1" applyAlignment="1">
      <alignment horizontal="center"/>
    </xf>
    <xf numFmtId="0" fontId="0" fillId="34" borderId="0" xfId="0" applyFill="1"/>
    <xf numFmtId="14" fontId="0" fillId="0" borderId="0" xfId="0" applyNumberFormat="1" applyAlignment="1">
      <alignment horizontal="center"/>
    </xf>
    <xf numFmtId="0" fontId="28" fillId="36" borderId="17" xfId="0" applyFont="1" applyFill="1" applyBorder="1" applyAlignment="1">
      <alignment horizontal="center" wrapText="1"/>
    </xf>
    <xf numFmtId="0" fontId="28" fillId="36" borderId="0" xfId="0" applyFont="1" applyFill="1" applyAlignment="1">
      <alignment horizontal="center" wrapText="1"/>
    </xf>
    <xf numFmtId="0" fontId="28" fillId="36" borderId="15" xfId="0" applyFont="1" applyFill="1" applyBorder="1" applyAlignment="1">
      <alignment horizontal="center" wrapText="1"/>
    </xf>
    <xf numFmtId="0" fontId="28" fillId="36" borderId="16" xfId="0" applyFont="1" applyFill="1" applyBorder="1" applyAlignment="1">
      <alignment horizontal="center" wrapText="1"/>
    </xf>
    <xf numFmtId="0" fontId="0" fillId="0" borderId="17" xfId="0" applyFont="1" applyFill="1" applyBorder="1" applyAlignment="1">
      <alignment horizontal="center" wrapText="1"/>
    </xf>
    <xf numFmtId="0" fontId="0" fillId="0" borderId="0" xfId="0" applyFont="1" applyFill="1" applyBorder="1" applyAlignment="1">
      <alignment horizontal="center" wrapText="1"/>
    </xf>
    <xf numFmtId="0" fontId="0" fillId="0" borderId="20" xfId="0" applyFont="1" applyFill="1" applyBorder="1" applyAlignment="1">
      <alignment horizontal="center" wrapText="1"/>
    </xf>
    <xf numFmtId="0" fontId="0" fillId="0" borderId="0" xfId="0" applyFill="1" applyAlignment="1">
      <alignment horizontal="center"/>
    </xf>
    <xf numFmtId="0" fontId="0" fillId="0" borderId="15" xfId="0" applyFont="1" applyFill="1" applyBorder="1" applyAlignment="1">
      <alignment horizontal="center" wrapText="1"/>
    </xf>
    <xf numFmtId="0" fontId="0" fillId="0" borderId="16" xfId="0" applyFont="1" applyFill="1" applyBorder="1" applyAlignment="1">
      <alignment horizontal="center" wrapText="1"/>
    </xf>
    <xf numFmtId="164" fontId="16" fillId="42" borderId="12" xfId="0" applyNumberFormat="1" applyFont="1" applyFill="1" applyBorder="1" applyAlignment="1">
      <alignment horizontal="center"/>
    </xf>
    <xf numFmtId="164" fontId="16" fillId="34" borderId="0" xfId="0" applyNumberFormat="1" applyFont="1" applyFill="1" applyAlignment="1">
      <alignment horizontal="center"/>
    </xf>
    <xf numFmtId="0" fontId="0" fillId="33" borderId="23" xfId="0" applyFill="1" applyBorder="1" applyAlignment="1">
      <alignment horizontal="center"/>
    </xf>
    <xf numFmtId="167" fontId="0" fillId="33" borderId="23" xfId="0" applyNumberFormat="1" applyFill="1" applyBorder="1" applyAlignment="1">
      <alignment horizontal="center"/>
    </xf>
    <xf numFmtId="0" fontId="16" fillId="34" borderId="0" xfId="0" applyFont="1" applyFill="1"/>
    <xf numFmtId="0" fontId="16" fillId="0" borderId="0" xfId="0" applyFont="1" applyAlignment="1">
      <alignment horizontal="center"/>
    </xf>
    <xf numFmtId="168" fontId="0" fillId="0" borderId="0" xfId="0" applyNumberFormat="1" applyAlignment="1">
      <alignment horizontal="center"/>
    </xf>
    <xf numFmtId="0" fontId="20" fillId="0" borderId="0" xfId="0" applyFont="1" applyFill="1" applyAlignment="1">
      <alignment horizontal="center"/>
    </xf>
    <xf numFmtId="164" fontId="16" fillId="34" borderId="12" xfId="0" applyNumberFormat="1" applyFont="1" applyFill="1" applyBorder="1" applyAlignment="1">
      <alignment horizontal="center"/>
    </xf>
    <xf numFmtId="164" fontId="16" fillId="41" borderId="12" xfId="0" applyNumberFormat="1" applyFont="1" applyFill="1" applyBorder="1" applyAlignment="1">
      <alignment horizontal="center"/>
    </xf>
    <xf numFmtId="164" fontId="16" fillId="48" borderId="21" xfId="0" applyNumberFormat="1" applyFont="1" applyFill="1" applyBorder="1" applyAlignment="1">
      <alignment horizontal="center"/>
    </xf>
    <xf numFmtId="164" fontId="16" fillId="48" borderId="22" xfId="0" applyNumberFormat="1" applyFont="1" applyFill="1" applyBorder="1" applyAlignment="1">
      <alignment horizontal="center"/>
    </xf>
    <xf numFmtId="164" fontId="16" fillId="39" borderId="12" xfId="0" applyNumberFormat="1" applyFont="1" applyFill="1" applyBorder="1" applyAlignment="1">
      <alignment horizontal="center"/>
    </xf>
    <xf numFmtId="164" fontId="16" fillId="39" borderId="21" xfId="0" applyNumberFormat="1" applyFont="1" applyFill="1" applyBorder="1" applyAlignment="1">
      <alignment horizontal="center"/>
    </xf>
    <xf numFmtId="164" fontId="16" fillId="39" borderId="22" xfId="0" applyNumberFormat="1" applyFont="1" applyFill="1" applyBorder="1" applyAlignment="1">
      <alignment horizontal="center"/>
    </xf>
    <xf numFmtId="164" fontId="16" fillId="39" borderId="24" xfId="0" applyNumberFormat="1" applyFont="1" applyFill="1" applyBorder="1" applyAlignment="1">
      <alignment horizontal="center"/>
    </xf>
    <xf numFmtId="0" fontId="16" fillId="39" borderId="21" xfId="0" applyFont="1" applyFill="1" applyBorder="1" applyAlignment="1">
      <alignment horizontal="center"/>
    </xf>
    <xf numFmtId="0" fontId="16" fillId="39" borderId="22" xfId="0" applyFont="1" applyFill="1" applyBorder="1" applyAlignment="1">
      <alignment horizontal="center"/>
    </xf>
    <xf numFmtId="164" fontId="16" fillId="43" borderId="12" xfId="0" applyNumberFormat="1" applyFont="1" applyFill="1" applyBorder="1" applyAlignment="1">
      <alignment horizontal="center"/>
    </xf>
    <xf numFmtId="164" fontId="16" fillId="40" borderId="12" xfId="0" applyNumberFormat="1" applyFont="1" applyFill="1" applyBorder="1" applyAlignment="1">
      <alignment horizontal="center"/>
    </xf>
    <xf numFmtId="164" fontId="16" fillId="42" borderId="12" xfId="0" applyNumberFormat="1" applyFont="1" applyFill="1" applyBorder="1" applyAlignment="1">
      <alignment horizontal="center"/>
    </xf>
    <xf numFmtId="0" fontId="16" fillId="35" borderId="15" xfId="0" applyFont="1" applyFill="1" applyBorder="1" applyAlignment="1">
      <alignment horizontal="center" vertical="top" wrapText="1"/>
    </xf>
    <xf numFmtId="0" fontId="16" fillId="35" borderId="16" xfId="0" applyFont="1" applyFill="1" applyBorder="1" applyAlignment="1">
      <alignment horizontal="center" vertical="top" wrapText="1"/>
    </xf>
    <xf numFmtId="0" fontId="16" fillId="35" borderId="18" xfId="0" applyFont="1" applyFill="1" applyBorder="1" applyAlignment="1">
      <alignment horizontal="center" vertical="top" wrapText="1"/>
    </xf>
    <xf numFmtId="0" fontId="0" fillId="38" borderId="12" xfId="0" applyFill="1" applyBorder="1" applyAlignment="1">
      <alignment horizontal="center"/>
    </xf>
    <xf numFmtId="164" fontId="16" fillId="34" borderId="0" xfId="0" applyNumberFormat="1" applyFont="1" applyFill="1" applyAlignment="1">
      <alignment horizontal="center"/>
    </xf>
    <xf numFmtId="164" fontId="16" fillId="42" borderId="0" xfId="0" applyNumberFormat="1" applyFont="1" applyFill="1" applyAlignment="1">
      <alignment horizontal="center"/>
    </xf>
    <xf numFmtId="0" fontId="27" fillId="41" borderId="0" xfId="0" applyFont="1" applyFill="1" applyAlignment="1">
      <alignment horizontal="center"/>
    </xf>
    <xf numFmtId="164" fontId="16" fillId="42" borderId="34" xfId="0" applyNumberFormat="1" applyFont="1" applyFill="1" applyBorder="1" applyAlignment="1">
      <alignment horizontal="center"/>
    </xf>
    <xf numFmtId="164" fontId="16" fillId="42" borderId="35" xfId="0" applyNumberFormat="1" applyFont="1" applyFill="1" applyBorder="1" applyAlignment="1">
      <alignment horizontal="center"/>
    </xf>
    <xf numFmtId="164" fontId="16" fillId="42" borderId="36" xfId="0" applyNumberFormat="1" applyFont="1" applyFill="1" applyBorder="1" applyAlignment="1">
      <alignment horizontal="center"/>
    </xf>
    <xf numFmtId="0" fontId="0" fillId="0" borderId="0" xfId="0"/>
    <xf numFmtId="167" fontId="0" fillId="33" borderId="23" xfId="0" applyNumberFormat="1" applyFont="1" applyFill="1" applyBorder="1" applyAlignment="1">
      <alignment horizontal="center"/>
    </xf>
    <xf numFmtId="0" fontId="25" fillId="0" borderId="0" xfId="42"/>
    <xf numFmtId="0" fontId="26" fillId="0" borderId="0" xfId="0" applyFont="1"/>
    <xf numFmtId="14" fontId="0" fillId="0" borderId="0" xfId="0" applyNumberFormat="1"/>
    <xf numFmtId="0" fontId="23" fillId="46" borderId="31" xfId="0" applyFont="1" applyFill="1" applyBorder="1" applyAlignment="1">
      <alignment horizontal="left"/>
    </xf>
    <xf numFmtId="0" fontId="23" fillId="33" borderId="30" xfId="0" applyFont="1" applyFill="1" applyBorder="1" applyAlignment="1">
      <alignment horizontal="center"/>
    </xf>
    <xf numFmtId="0" fontId="23" fillId="33" borderId="10" xfId="0" applyFont="1" applyFill="1" applyBorder="1"/>
    <xf numFmtId="0" fontId="23" fillId="33" borderId="10" xfId="0" applyFont="1" applyFill="1" applyBorder="1" applyAlignment="1">
      <alignment horizontal="center"/>
    </xf>
    <xf numFmtId="0" fontId="23" fillId="33" borderId="10" xfId="0" applyFont="1" applyFill="1" applyBorder="1" applyAlignment="1">
      <alignment horizontal="left"/>
    </xf>
    <xf numFmtId="0" fontId="23" fillId="46" borderId="10" xfId="0" applyFont="1" applyFill="1" applyBorder="1" applyAlignment="1">
      <alignment horizontal="left"/>
    </xf>
    <xf numFmtId="0" fontId="23" fillId="46" borderId="33" xfId="0" applyFont="1" applyFill="1" applyBorder="1" applyAlignment="1">
      <alignment horizontal="left"/>
    </xf>
    <xf numFmtId="0" fontId="23" fillId="49" borderId="10" xfId="0" applyFont="1" applyFill="1" applyBorder="1" applyAlignment="1">
      <alignment horizontal="left"/>
    </xf>
    <xf numFmtId="0" fontId="23" fillId="33" borderId="32" xfId="0" applyFont="1" applyFill="1" applyBorder="1" applyAlignment="1">
      <alignment horizontal="center"/>
    </xf>
    <xf numFmtId="0" fontId="23" fillId="33" borderId="11" xfId="0" applyFont="1" applyFill="1" applyBorder="1"/>
    <xf numFmtId="0" fontId="23" fillId="33" borderId="11" xfId="0" applyFont="1" applyFill="1" applyBorder="1" applyAlignment="1">
      <alignment horizontal="center"/>
    </xf>
    <xf numFmtId="0" fontId="23" fillId="49" borderId="11" xfId="0" applyFont="1" applyFill="1" applyBorder="1" applyAlignment="1">
      <alignment horizontal="left"/>
    </xf>
    <xf numFmtId="0" fontId="23" fillId="33" borderId="11" xfId="0" applyFont="1" applyFill="1" applyBorder="1" applyAlignment="1">
      <alignment horizontal="left"/>
    </xf>
    <xf numFmtId="0" fontId="23" fillId="46" borderId="11" xfId="0" applyFont="1" applyFill="1" applyBorder="1" applyAlignment="1">
      <alignment horizontal="left"/>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2.xml"/><Relationship Id="rId18" Type="http://schemas.openxmlformats.org/officeDocument/2006/relationships/worksheet" Target="worksheets/sheet17.xml"/><Relationship Id="rId26" Type="http://schemas.openxmlformats.org/officeDocument/2006/relationships/worksheet" Target="worksheets/sheet25.xml"/><Relationship Id="rId39" Type="http://schemas.openxmlformats.org/officeDocument/2006/relationships/worksheet" Target="worksheets/sheet38.xml"/><Relationship Id="rId21" Type="http://schemas.openxmlformats.org/officeDocument/2006/relationships/worksheet" Target="worksheets/sheet20.xml"/><Relationship Id="rId34" Type="http://schemas.openxmlformats.org/officeDocument/2006/relationships/worksheet" Target="worksheets/sheet33.xml"/><Relationship Id="rId42" Type="http://schemas.openxmlformats.org/officeDocument/2006/relationships/worksheet" Target="worksheets/sheet41.xml"/><Relationship Id="rId7" Type="http://schemas.openxmlformats.org/officeDocument/2006/relationships/worksheet" Target="worksheets/sheet6.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5.xml"/><Relationship Id="rId11" Type="http://schemas.openxmlformats.org/officeDocument/2006/relationships/worksheet" Target="worksheets/sheet10.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worksheet" Target="worksheets/sheet36.xml"/><Relationship Id="rId40" Type="http://schemas.openxmlformats.org/officeDocument/2006/relationships/worksheet" Target="worksheets/sheet39.xml"/><Relationship Id="rId45" Type="http://schemas.openxmlformats.org/officeDocument/2006/relationships/sharedStrings" Target="sharedStrings.xml"/><Relationship Id="rId5" Type="http://schemas.openxmlformats.org/officeDocument/2006/relationships/chartsheet" Target="chartsheets/sheet1.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worksheet" Target="worksheets/sheet35.xml"/><Relationship Id="rId10" Type="http://schemas.openxmlformats.org/officeDocument/2006/relationships/worksheet" Target="worksheets/sheet9.xml"/><Relationship Id="rId19" Type="http://schemas.openxmlformats.org/officeDocument/2006/relationships/worksheet" Target="worksheets/sheet18.xml"/><Relationship Id="rId31" Type="http://schemas.openxmlformats.org/officeDocument/2006/relationships/worksheet" Target="worksheets/sheet30.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worksheet" Target="worksheets/sheet34.xml"/><Relationship Id="rId43" Type="http://schemas.openxmlformats.org/officeDocument/2006/relationships/theme" Target="theme/theme1.xml"/><Relationship Id="rId8" Type="http://schemas.openxmlformats.org/officeDocument/2006/relationships/worksheet" Target="worksheets/sheet7.xml"/><Relationship Id="rId3" Type="http://schemas.openxmlformats.org/officeDocument/2006/relationships/worksheet" Target="worksheets/sheet3.xml"/><Relationship Id="rId12" Type="http://schemas.openxmlformats.org/officeDocument/2006/relationships/worksheet" Target="worksheets/sheet11.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38" Type="http://schemas.openxmlformats.org/officeDocument/2006/relationships/worksheet" Target="worksheets/sheet37.xml"/><Relationship Id="rId46" Type="http://schemas.openxmlformats.org/officeDocument/2006/relationships/calcChain" Target="calcChain.xml"/><Relationship Id="rId20" Type="http://schemas.openxmlformats.org/officeDocument/2006/relationships/worksheet" Target="worksheets/sheet19.xml"/><Relationship Id="rId41" Type="http://schemas.openxmlformats.org/officeDocument/2006/relationships/worksheet" Target="worksheets/sheet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Covariance Matrix Elements</a:t>
            </a:r>
          </a:p>
        </c:rich>
      </c:tx>
      <c:overlay val="1"/>
    </c:title>
    <c:autoTitleDeleted val="0"/>
    <c:plotArea>
      <c:layout/>
      <c:scatterChart>
        <c:scatterStyle val="smoothMarker"/>
        <c:varyColors val="0"/>
        <c:ser>
          <c:idx val="0"/>
          <c:order val="0"/>
          <c:tx>
            <c:strRef>
              <c:f>TOTALS!$B$2</c:f>
              <c:strCache>
                <c:ptCount val="1"/>
                <c:pt idx="0">
                  <c:v>NN</c:v>
                </c:pt>
              </c:strCache>
            </c:strRef>
          </c:tx>
          <c:marker>
            <c:symbol val="none"/>
          </c:marker>
          <c:xVal>
            <c:numRef>
              <c:f>TOTALS!$A$3:$A$270</c:f>
              <c:numCache>
                <c:formatCode>General</c:formatCode>
                <c:ptCount val="268"/>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500</c:v>
                </c:pt>
                <c:pt idx="18">
                  <c:v>510</c:v>
                </c:pt>
                <c:pt idx="19">
                  <c:v>540</c:v>
                </c:pt>
                <c:pt idx="20">
                  <c:v>570</c:v>
                </c:pt>
                <c:pt idx="21">
                  <c:v>600</c:v>
                </c:pt>
                <c:pt idx="22">
                  <c:v>630</c:v>
                </c:pt>
                <c:pt idx="23">
                  <c:v>660</c:v>
                </c:pt>
                <c:pt idx="24">
                  <c:v>690</c:v>
                </c:pt>
                <c:pt idx="25">
                  <c:v>720</c:v>
                </c:pt>
                <c:pt idx="26">
                  <c:v>750</c:v>
                </c:pt>
                <c:pt idx="27">
                  <c:v>780</c:v>
                </c:pt>
                <c:pt idx="28">
                  <c:v>810</c:v>
                </c:pt>
                <c:pt idx="29">
                  <c:v>840</c:v>
                </c:pt>
                <c:pt idx="30">
                  <c:v>870</c:v>
                </c:pt>
                <c:pt idx="31">
                  <c:v>900</c:v>
                </c:pt>
                <c:pt idx="32">
                  <c:v>930</c:v>
                </c:pt>
                <c:pt idx="33">
                  <c:v>960</c:v>
                </c:pt>
                <c:pt idx="34">
                  <c:v>990</c:v>
                </c:pt>
                <c:pt idx="35">
                  <c:v>1020</c:v>
                </c:pt>
                <c:pt idx="36">
                  <c:v>1050</c:v>
                </c:pt>
                <c:pt idx="37">
                  <c:v>1080</c:v>
                </c:pt>
                <c:pt idx="38">
                  <c:v>1100</c:v>
                </c:pt>
                <c:pt idx="39">
                  <c:v>1110</c:v>
                </c:pt>
                <c:pt idx="40">
                  <c:v>1140</c:v>
                </c:pt>
                <c:pt idx="41">
                  <c:v>1170</c:v>
                </c:pt>
                <c:pt idx="42">
                  <c:v>1200</c:v>
                </c:pt>
                <c:pt idx="43">
                  <c:v>1230</c:v>
                </c:pt>
                <c:pt idx="44">
                  <c:v>1260</c:v>
                </c:pt>
                <c:pt idx="45">
                  <c:v>1290</c:v>
                </c:pt>
                <c:pt idx="46">
                  <c:v>1320</c:v>
                </c:pt>
                <c:pt idx="47">
                  <c:v>1350</c:v>
                </c:pt>
                <c:pt idx="48">
                  <c:v>1380</c:v>
                </c:pt>
                <c:pt idx="49">
                  <c:v>1410</c:v>
                </c:pt>
                <c:pt idx="50">
                  <c:v>1440</c:v>
                </c:pt>
                <c:pt idx="51">
                  <c:v>1470</c:v>
                </c:pt>
                <c:pt idx="52">
                  <c:v>1500</c:v>
                </c:pt>
                <c:pt idx="53">
                  <c:v>1530</c:v>
                </c:pt>
                <c:pt idx="54">
                  <c:v>1560</c:v>
                </c:pt>
                <c:pt idx="55">
                  <c:v>1590</c:v>
                </c:pt>
                <c:pt idx="56">
                  <c:v>1620</c:v>
                </c:pt>
                <c:pt idx="57">
                  <c:v>1650</c:v>
                </c:pt>
                <c:pt idx="58">
                  <c:v>1680</c:v>
                </c:pt>
                <c:pt idx="59">
                  <c:v>1700</c:v>
                </c:pt>
                <c:pt idx="60">
                  <c:v>1710</c:v>
                </c:pt>
                <c:pt idx="61">
                  <c:v>1740</c:v>
                </c:pt>
                <c:pt idx="62">
                  <c:v>1770</c:v>
                </c:pt>
                <c:pt idx="63">
                  <c:v>1800</c:v>
                </c:pt>
                <c:pt idx="64">
                  <c:v>1830</c:v>
                </c:pt>
                <c:pt idx="65">
                  <c:v>1860</c:v>
                </c:pt>
                <c:pt idx="66">
                  <c:v>1890</c:v>
                </c:pt>
                <c:pt idx="67">
                  <c:v>1920</c:v>
                </c:pt>
                <c:pt idx="68">
                  <c:v>1950</c:v>
                </c:pt>
                <c:pt idx="69">
                  <c:v>1980</c:v>
                </c:pt>
                <c:pt idx="70">
                  <c:v>2010</c:v>
                </c:pt>
                <c:pt idx="71">
                  <c:v>2040</c:v>
                </c:pt>
                <c:pt idx="72">
                  <c:v>2070</c:v>
                </c:pt>
                <c:pt idx="73">
                  <c:v>2100</c:v>
                </c:pt>
                <c:pt idx="74">
                  <c:v>2130</c:v>
                </c:pt>
                <c:pt idx="75">
                  <c:v>2160</c:v>
                </c:pt>
                <c:pt idx="76">
                  <c:v>2190</c:v>
                </c:pt>
                <c:pt idx="77">
                  <c:v>2220</c:v>
                </c:pt>
                <c:pt idx="78">
                  <c:v>2250</c:v>
                </c:pt>
                <c:pt idx="79">
                  <c:v>2280</c:v>
                </c:pt>
                <c:pt idx="80">
                  <c:v>2310</c:v>
                </c:pt>
                <c:pt idx="81">
                  <c:v>2340</c:v>
                </c:pt>
                <c:pt idx="82">
                  <c:v>2370</c:v>
                </c:pt>
                <c:pt idx="83">
                  <c:v>2400</c:v>
                </c:pt>
                <c:pt idx="84">
                  <c:v>2430</c:v>
                </c:pt>
                <c:pt idx="85">
                  <c:v>2450</c:v>
                </c:pt>
                <c:pt idx="86">
                  <c:v>2460</c:v>
                </c:pt>
                <c:pt idx="87">
                  <c:v>2490</c:v>
                </c:pt>
                <c:pt idx="88">
                  <c:v>2520</c:v>
                </c:pt>
                <c:pt idx="89">
                  <c:v>2550</c:v>
                </c:pt>
                <c:pt idx="90">
                  <c:v>2580</c:v>
                </c:pt>
                <c:pt idx="91">
                  <c:v>2610</c:v>
                </c:pt>
                <c:pt idx="92">
                  <c:v>2640</c:v>
                </c:pt>
                <c:pt idx="93">
                  <c:v>2670</c:v>
                </c:pt>
                <c:pt idx="94">
                  <c:v>2700</c:v>
                </c:pt>
                <c:pt idx="95">
                  <c:v>2730</c:v>
                </c:pt>
                <c:pt idx="96">
                  <c:v>2760</c:v>
                </c:pt>
                <c:pt idx="97">
                  <c:v>2790</c:v>
                </c:pt>
                <c:pt idx="98">
                  <c:v>2820</c:v>
                </c:pt>
                <c:pt idx="99">
                  <c:v>2850</c:v>
                </c:pt>
                <c:pt idx="100">
                  <c:v>2880</c:v>
                </c:pt>
                <c:pt idx="101">
                  <c:v>2910</c:v>
                </c:pt>
                <c:pt idx="102">
                  <c:v>2940</c:v>
                </c:pt>
                <c:pt idx="103">
                  <c:v>2970</c:v>
                </c:pt>
                <c:pt idx="104">
                  <c:v>3000</c:v>
                </c:pt>
                <c:pt idx="105">
                  <c:v>3030</c:v>
                </c:pt>
                <c:pt idx="106">
                  <c:v>3060</c:v>
                </c:pt>
                <c:pt idx="107">
                  <c:v>3090</c:v>
                </c:pt>
                <c:pt idx="108">
                  <c:v>3120</c:v>
                </c:pt>
                <c:pt idx="109">
                  <c:v>3150</c:v>
                </c:pt>
                <c:pt idx="110">
                  <c:v>3180</c:v>
                </c:pt>
                <c:pt idx="111">
                  <c:v>3210</c:v>
                </c:pt>
                <c:pt idx="112">
                  <c:v>3240</c:v>
                </c:pt>
                <c:pt idx="113">
                  <c:v>3270</c:v>
                </c:pt>
                <c:pt idx="114">
                  <c:v>3300</c:v>
                </c:pt>
                <c:pt idx="115">
                  <c:v>3330</c:v>
                </c:pt>
                <c:pt idx="116">
                  <c:v>3360</c:v>
                </c:pt>
                <c:pt idx="117">
                  <c:v>3390</c:v>
                </c:pt>
                <c:pt idx="118">
                  <c:v>3420</c:v>
                </c:pt>
                <c:pt idx="119">
                  <c:v>3430</c:v>
                </c:pt>
                <c:pt idx="120">
                  <c:v>3450</c:v>
                </c:pt>
                <c:pt idx="121">
                  <c:v>3480</c:v>
                </c:pt>
                <c:pt idx="122">
                  <c:v>3510</c:v>
                </c:pt>
                <c:pt idx="123">
                  <c:v>3540</c:v>
                </c:pt>
                <c:pt idx="124">
                  <c:v>3570</c:v>
                </c:pt>
                <c:pt idx="125">
                  <c:v>3600</c:v>
                </c:pt>
                <c:pt idx="126">
                  <c:v>3630</c:v>
                </c:pt>
                <c:pt idx="127">
                  <c:v>3660</c:v>
                </c:pt>
                <c:pt idx="128">
                  <c:v>3690</c:v>
                </c:pt>
                <c:pt idx="129">
                  <c:v>3720</c:v>
                </c:pt>
                <c:pt idx="130">
                  <c:v>3730</c:v>
                </c:pt>
                <c:pt idx="131">
                  <c:v>3750</c:v>
                </c:pt>
                <c:pt idx="132">
                  <c:v>3780</c:v>
                </c:pt>
                <c:pt idx="133">
                  <c:v>3810</c:v>
                </c:pt>
                <c:pt idx="134">
                  <c:v>3840</c:v>
                </c:pt>
                <c:pt idx="135">
                  <c:v>3870</c:v>
                </c:pt>
                <c:pt idx="136">
                  <c:v>3900</c:v>
                </c:pt>
                <c:pt idx="137">
                  <c:v>3930</c:v>
                </c:pt>
                <c:pt idx="138">
                  <c:v>3960</c:v>
                </c:pt>
                <c:pt idx="139">
                  <c:v>3990</c:v>
                </c:pt>
                <c:pt idx="140">
                  <c:v>4020</c:v>
                </c:pt>
                <c:pt idx="141">
                  <c:v>4030</c:v>
                </c:pt>
              </c:numCache>
            </c:numRef>
          </c:xVal>
          <c:yVal>
            <c:numRef>
              <c:f>TOTALS!$B$3:$B$270</c:f>
              <c:numCache>
                <c:formatCode>0.0000</c:formatCode>
                <c:ptCount val="268"/>
                <c:pt idx="0">
                  <c:v>0</c:v>
                </c:pt>
                <c:pt idx="1">
                  <c:v>3.2230763283462034E-2</c:v>
                </c:pt>
                <c:pt idx="2">
                  <c:v>7.7098000560928651E-2</c:v>
                </c:pt>
                <c:pt idx="3">
                  <c:v>0.10992770082967644</c:v>
                </c:pt>
                <c:pt idx="4">
                  <c:v>0.14305686959106717</c:v>
                </c:pt>
                <c:pt idx="5">
                  <c:v>0.17648550684510078</c:v>
                </c:pt>
                <c:pt idx="6">
                  <c:v>0.21021361259177732</c:v>
                </c:pt>
                <c:pt idx="7">
                  <c:v>0.24424118683109669</c:v>
                </c:pt>
                <c:pt idx="8">
                  <c:v>0.27856822956305899</c:v>
                </c:pt>
                <c:pt idx="9">
                  <c:v>0.31319474078766418</c:v>
                </c:pt>
                <c:pt idx="10">
                  <c:v>0.34812072050491227</c:v>
                </c:pt>
                <c:pt idx="11">
                  <c:v>0.38334616871480326</c:v>
                </c:pt>
                <c:pt idx="12">
                  <c:v>0.41887108541733709</c:v>
                </c:pt>
                <c:pt idx="13">
                  <c:v>0.45469547061251381</c:v>
                </c:pt>
                <c:pt idx="14">
                  <c:v>0.49081932430033343</c:v>
                </c:pt>
                <c:pt idx="15">
                  <c:v>0.527242646480796</c:v>
                </c:pt>
                <c:pt idx="16">
                  <c:v>0.56396543715390146</c:v>
                </c:pt>
                <c:pt idx="17">
                  <c:v>0.58239721485987983</c:v>
                </c:pt>
                <c:pt idx="18">
                  <c:v>0.58882409447722939</c:v>
                </c:pt>
                <c:pt idx="19">
                  <c:v>0.66079926238982523</c:v>
                </c:pt>
                <c:pt idx="20">
                  <c:v>0.74743966833461806</c:v>
                </c:pt>
                <c:pt idx="21">
                  <c:v>0.84212173860191186</c:v>
                </c:pt>
                <c:pt idx="22">
                  <c:v>0.94602579201918213</c:v>
                </c:pt>
                <c:pt idx="23">
                  <c:v>1.0600042181132316</c:v>
                </c:pt>
                <c:pt idx="24">
                  <c:v>1.184655481598093</c:v>
                </c:pt>
                <c:pt idx="25">
                  <c:v>1.3203578055222776</c:v>
                </c:pt>
                <c:pt idx="26">
                  <c:v>1.4672865154334078</c:v>
                </c:pt>
                <c:pt idx="27">
                  <c:v>1.625423899367888</c:v>
                </c:pt>
                <c:pt idx="28">
                  <c:v>1.7945655217900922</c:v>
                </c:pt>
                <c:pt idx="29">
                  <c:v>1.9743249933174134</c:v>
                </c:pt>
                <c:pt idx="30">
                  <c:v>2.1641387440856557</c:v>
                </c:pt>
                <c:pt idx="31">
                  <c:v>2.3632712441269819</c:v>
                </c:pt>
                <c:pt idx="32">
                  <c:v>2.5708218951249653</c:v>
                </c:pt>
                <c:pt idx="33">
                  <c:v>2.785732567834116</c:v>
                </c:pt>
                <c:pt idx="34">
                  <c:v>3.0067979936003986</c:v>
                </c:pt>
                <c:pt idx="35">
                  <c:v>3.2326771925876892</c:v>
                </c:pt>
                <c:pt idx="36">
                  <c:v>3.461907949318364</c:v>
                </c:pt>
                <c:pt idx="37">
                  <c:v>3.6929216793039572</c:v>
                </c:pt>
                <c:pt idx="38">
                  <c:v>3.8384574680056058</c:v>
                </c:pt>
                <c:pt idx="39">
                  <c:v>3.9090635211721629</c:v>
                </c:pt>
                <c:pt idx="40">
                  <c:v>4.1258608945748758</c:v>
                </c:pt>
                <c:pt idx="41">
                  <c:v>4.3541170825244624</c:v>
                </c:pt>
                <c:pt idx="42">
                  <c:v>4.5924407715611659</c:v>
                </c:pt>
                <c:pt idx="43">
                  <c:v>4.8408471915880726</c:v>
                </c:pt>
                <c:pt idx="44">
                  <c:v>5.099349436977616</c:v>
                </c:pt>
                <c:pt idx="45">
                  <c:v>5.3679627765903515</c:v>
                </c:pt>
                <c:pt idx="46">
                  <c:v>5.6467030596890169</c:v>
                </c:pt>
                <c:pt idx="47">
                  <c:v>5.9355838355786847</c:v>
                </c:pt>
                <c:pt idx="48">
                  <c:v>6.2346214655976988</c:v>
                </c:pt>
                <c:pt idx="49">
                  <c:v>6.5438329364221195</c:v>
                </c:pt>
                <c:pt idx="50">
                  <c:v>6.8632321848854874</c:v>
                </c:pt>
                <c:pt idx="51">
                  <c:v>7.1928366981623153</c:v>
                </c:pt>
                <c:pt idx="52">
                  <c:v>7.5326646364501038</c:v>
                </c:pt>
                <c:pt idx="53">
                  <c:v>7.882730252582034</c:v>
                </c:pt>
                <c:pt idx="54">
                  <c:v>8.2430538450398672</c:v>
                </c:pt>
                <c:pt idx="55">
                  <c:v>8.6136498355618851</c:v>
                </c:pt>
                <c:pt idx="56">
                  <c:v>8.9945376674785322</c:v>
                </c:pt>
                <c:pt idx="57">
                  <c:v>9.3857375427301282</c:v>
                </c:pt>
                <c:pt idx="58">
                  <c:v>9.7872640706725846</c:v>
                </c:pt>
                <c:pt idx="59">
                  <c:v>10.05879347541241</c:v>
                </c:pt>
                <c:pt idx="60">
                  <c:v>10.195646366414254</c:v>
                </c:pt>
                <c:pt idx="61">
                  <c:v>10.634930168121297</c:v>
                </c:pt>
                <c:pt idx="62">
                  <c:v>11.098268332684487</c:v>
                </c:pt>
                <c:pt idx="63">
                  <c:v>11.585203330429497</c:v>
                </c:pt>
                <c:pt idx="64">
                  <c:v>12.095261959151674</c:v>
                </c:pt>
                <c:pt idx="65">
                  <c:v>12.627809721756101</c:v>
                </c:pt>
                <c:pt idx="66">
                  <c:v>13.182041018980053</c:v>
                </c:pt>
                <c:pt idx="67">
                  <c:v>13.756969845132016</c:v>
                </c:pt>
                <c:pt idx="68">
                  <c:v>14.351423362743365</c:v>
                </c:pt>
                <c:pt idx="69">
                  <c:v>14.964028091798381</c:v>
                </c:pt>
                <c:pt idx="70">
                  <c:v>15.593200774375871</c:v>
                </c:pt>
                <c:pt idx="71">
                  <c:v>16.237145831232649</c:v>
                </c:pt>
                <c:pt idx="72">
                  <c:v>16.89383196824916</c:v>
                </c:pt>
                <c:pt idx="73">
                  <c:v>17.560994354825652</c:v>
                </c:pt>
                <c:pt idx="74">
                  <c:v>18.236097638760619</c:v>
                </c:pt>
                <c:pt idx="75">
                  <c:v>18.916321522138517</c:v>
                </c:pt>
                <c:pt idx="76">
                  <c:v>19.598526906268436</c:v>
                </c:pt>
                <c:pt idx="77">
                  <c:v>20.279186237315699</c:v>
                </c:pt>
                <c:pt idx="78">
                  <c:v>20.954306796563678</c:v>
                </c:pt>
                <c:pt idx="79">
                  <c:v>21.619290907148862</c:v>
                </c:pt>
                <c:pt idx="80">
                  <c:v>22.268687098709204</c:v>
                </c:pt>
                <c:pt idx="81">
                  <c:v>22.895748620563484</c:v>
                </c:pt>
                <c:pt idx="82">
                  <c:v>23.491489425644062</c:v>
                </c:pt>
                <c:pt idx="83">
                  <c:v>24.042266327803976</c:v>
                </c:pt>
                <c:pt idx="84">
                  <c:v>24.520177584970483</c:v>
                </c:pt>
                <c:pt idx="85">
                  <c:v>24.671464983012733</c:v>
                </c:pt>
                <c:pt idx="86">
                  <c:v>24.68168687941704</c:v>
                </c:pt>
                <c:pt idx="87">
                  <c:v>24.723797233491986</c:v>
                </c:pt>
                <c:pt idx="88">
                  <c:v>24.774431726393818</c:v>
                </c:pt>
                <c:pt idx="89">
                  <c:v>24.825365687788285</c:v>
                </c:pt>
                <c:pt idx="90">
                  <c:v>24.876599117675404</c:v>
                </c:pt>
                <c:pt idx="91">
                  <c:v>24.928132016055159</c:v>
                </c:pt>
                <c:pt idx="92">
                  <c:v>24.979964382927562</c:v>
                </c:pt>
                <c:pt idx="93">
                  <c:v>25.032096218292605</c:v>
                </c:pt>
                <c:pt idx="94">
                  <c:v>25.084527522150292</c:v>
                </c:pt>
                <c:pt idx="95">
                  <c:v>25.137258294500622</c:v>
                </c:pt>
                <c:pt idx="96">
                  <c:v>25.190288535343594</c:v>
                </c:pt>
                <c:pt idx="97">
                  <c:v>25.243618244679208</c:v>
                </c:pt>
                <c:pt idx="98">
                  <c:v>25.297247422507468</c:v>
                </c:pt>
                <c:pt idx="99">
                  <c:v>25.351176068828369</c:v>
                </c:pt>
                <c:pt idx="100">
                  <c:v>25.546102823277959</c:v>
                </c:pt>
                <c:pt idx="101">
                  <c:v>25.800098806779943</c:v>
                </c:pt>
                <c:pt idx="102">
                  <c:v>26.088263683693285</c:v>
                </c:pt>
                <c:pt idx="103">
                  <c:v>26.489102350828741</c:v>
                </c:pt>
                <c:pt idx="104">
                  <c:v>27.104601095505437</c:v>
                </c:pt>
                <c:pt idx="105">
                  <c:v>27.992736822425698</c:v>
                </c:pt>
                <c:pt idx="106">
                  <c:v>29.178589874974708</c:v>
                </c:pt>
                <c:pt idx="107">
                  <c:v>30.678374661127997</c:v>
                </c:pt>
                <c:pt idx="108">
                  <c:v>32.492302402076952</c:v>
                </c:pt>
                <c:pt idx="109">
                  <c:v>34.62037309782157</c:v>
                </c:pt>
                <c:pt idx="110">
                  <c:v>37.062586748361873</c:v>
                </c:pt>
                <c:pt idx="111">
                  <c:v>39.818943353697833</c:v>
                </c:pt>
                <c:pt idx="112">
                  <c:v>42.889442913829463</c:v>
                </c:pt>
                <c:pt idx="113">
                  <c:v>46.274085428756756</c:v>
                </c:pt>
                <c:pt idx="114">
                  <c:v>49.972870898479727</c:v>
                </c:pt>
                <c:pt idx="115">
                  <c:v>53.985799322998361</c:v>
                </c:pt>
                <c:pt idx="116">
                  <c:v>58.312870702312644</c:v>
                </c:pt>
                <c:pt idx="117">
                  <c:v>62.954085036422612</c:v>
                </c:pt>
                <c:pt idx="118">
                  <c:v>67.909442325328257</c:v>
                </c:pt>
                <c:pt idx="119">
                  <c:v>69.627893207589722</c:v>
                </c:pt>
                <c:pt idx="120">
                  <c:v>73.293795643220065</c:v>
                </c:pt>
                <c:pt idx="121">
                  <c:v>79.440852460953153</c:v>
                </c:pt>
                <c:pt idx="122">
                  <c:v>85.706077184755401</c:v>
                </c:pt>
                <c:pt idx="123">
                  <c:v>91.816850396452452</c:v>
                </c:pt>
                <c:pt idx="124">
                  <c:v>97.502098151060821</c:v>
                </c:pt>
                <c:pt idx="125">
                  <c:v>102.52486075536522</c:v>
                </c:pt>
                <c:pt idx="126">
                  <c:v>106.70964389481406</c:v>
                </c:pt>
                <c:pt idx="127">
                  <c:v>109.96939522765811</c:v>
                </c:pt>
                <c:pt idx="128">
                  <c:v>112.30901528236876</c:v>
                </c:pt>
                <c:pt idx="129">
                  <c:v>113.82464984357102</c:v>
                </c:pt>
                <c:pt idx="130">
                  <c:v>114.16750469961174</c:v>
                </c:pt>
                <c:pt idx="131">
                  <c:v>114.77589281054325</c:v>
                </c:pt>
                <c:pt idx="132">
                  <c:v>115.69581078063848</c:v>
                </c:pt>
                <c:pt idx="133">
                  <c:v>116.62594428797651</c:v>
                </c:pt>
                <c:pt idx="134">
                  <c:v>117.56614596597494</c:v>
                </c:pt>
                <c:pt idx="135">
                  <c:v>118.51640896737059</c:v>
                </c:pt>
                <c:pt idx="136">
                  <c:v>119.47672656403746</c:v>
                </c:pt>
                <c:pt idx="137">
                  <c:v>120.4470921469871</c:v>
                </c:pt>
                <c:pt idx="138">
                  <c:v>121.42749922636827</c:v>
                </c:pt>
                <c:pt idx="139">
                  <c:v>122.4179414314672</c:v>
                </c:pt>
                <c:pt idx="140">
                  <c:v>123.41841251070744</c:v>
                </c:pt>
                <c:pt idx="141">
                  <c:v>123.75365248593877</c:v>
                </c:pt>
              </c:numCache>
            </c:numRef>
          </c:yVal>
          <c:smooth val="1"/>
          <c:extLst>
            <c:ext xmlns:c16="http://schemas.microsoft.com/office/drawing/2014/chart" uri="{C3380CC4-5D6E-409C-BE32-E72D297353CC}">
              <c16:uniqueId val="{00000000-DE3F-483D-9BB1-589CCD1652B1}"/>
            </c:ext>
          </c:extLst>
        </c:ser>
        <c:ser>
          <c:idx val="1"/>
          <c:order val="1"/>
          <c:tx>
            <c:strRef>
              <c:f>TOTALS!$C$2</c:f>
              <c:strCache>
                <c:ptCount val="1"/>
                <c:pt idx="0">
                  <c:v>EE</c:v>
                </c:pt>
              </c:strCache>
            </c:strRef>
          </c:tx>
          <c:marker>
            <c:symbol val="none"/>
          </c:marker>
          <c:xVal>
            <c:numRef>
              <c:f>TOTALS!$A$3:$A$270</c:f>
              <c:numCache>
                <c:formatCode>General</c:formatCode>
                <c:ptCount val="268"/>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500</c:v>
                </c:pt>
                <c:pt idx="18">
                  <c:v>510</c:v>
                </c:pt>
                <c:pt idx="19">
                  <c:v>540</c:v>
                </c:pt>
                <c:pt idx="20">
                  <c:v>570</c:v>
                </c:pt>
                <c:pt idx="21">
                  <c:v>600</c:v>
                </c:pt>
                <c:pt idx="22">
                  <c:v>630</c:v>
                </c:pt>
                <c:pt idx="23">
                  <c:v>660</c:v>
                </c:pt>
                <c:pt idx="24">
                  <c:v>690</c:v>
                </c:pt>
                <c:pt idx="25">
                  <c:v>720</c:v>
                </c:pt>
                <c:pt idx="26">
                  <c:v>750</c:v>
                </c:pt>
                <c:pt idx="27">
                  <c:v>780</c:v>
                </c:pt>
                <c:pt idx="28">
                  <c:v>810</c:v>
                </c:pt>
                <c:pt idx="29">
                  <c:v>840</c:v>
                </c:pt>
                <c:pt idx="30">
                  <c:v>870</c:v>
                </c:pt>
                <c:pt idx="31">
                  <c:v>900</c:v>
                </c:pt>
                <c:pt idx="32">
                  <c:v>930</c:v>
                </c:pt>
                <c:pt idx="33">
                  <c:v>960</c:v>
                </c:pt>
                <c:pt idx="34">
                  <c:v>990</c:v>
                </c:pt>
                <c:pt idx="35">
                  <c:v>1020</c:v>
                </c:pt>
                <c:pt idx="36">
                  <c:v>1050</c:v>
                </c:pt>
                <c:pt idx="37">
                  <c:v>1080</c:v>
                </c:pt>
                <c:pt idx="38">
                  <c:v>1100</c:v>
                </c:pt>
                <c:pt idx="39">
                  <c:v>1110</c:v>
                </c:pt>
                <c:pt idx="40">
                  <c:v>1140</c:v>
                </c:pt>
                <c:pt idx="41">
                  <c:v>1170</c:v>
                </c:pt>
                <c:pt idx="42">
                  <c:v>1200</c:v>
                </c:pt>
                <c:pt idx="43">
                  <c:v>1230</c:v>
                </c:pt>
                <c:pt idx="44">
                  <c:v>1260</c:v>
                </c:pt>
                <c:pt idx="45">
                  <c:v>1290</c:v>
                </c:pt>
                <c:pt idx="46">
                  <c:v>1320</c:v>
                </c:pt>
                <c:pt idx="47">
                  <c:v>1350</c:v>
                </c:pt>
                <c:pt idx="48">
                  <c:v>1380</c:v>
                </c:pt>
                <c:pt idx="49">
                  <c:v>1410</c:v>
                </c:pt>
                <c:pt idx="50">
                  <c:v>1440</c:v>
                </c:pt>
                <c:pt idx="51">
                  <c:v>1470</c:v>
                </c:pt>
                <c:pt idx="52">
                  <c:v>1500</c:v>
                </c:pt>
                <c:pt idx="53">
                  <c:v>1530</c:v>
                </c:pt>
                <c:pt idx="54">
                  <c:v>1560</c:v>
                </c:pt>
                <c:pt idx="55">
                  <c:v>1590</c:v>
                </c:pt>
                <c:pt idx="56">
                  <c:v>1620</c:v>
                </c:pt>
                <c:pt idx="57">
                  <c:v>1650</c:v>
                </c:pt>
                <c:pt idx="58">
                  <c:v>1680</c:v>
                </c:pt>
                <c:pt idx="59">
                  <c:v>1700</c:v>
                </c:pt>
                <c:pt idx="60">
                  <c:v>1710</c:v>
                </c:pt>
                <c:pt idx="61">
                  <c:v>1740</c:v>
                </c:pt>
                <c:pt idx="62">
                  <c:v>1770</c:v>
                </c:pt>
                <c:pt idx="63">
                  <c:v>1800</c:v>
                </c:pt>
                <c:pt idx="64">
                  <c:v>1830</c:v>
                </c:pt>
                <c:pt idx="65">
                  <c:v>1860</c:v>
                </c:pt>
                <c:pt idx="66">
                  <c:v>1890</c:v>
                </c:pt>
                <c:pt idx="67">
                  <c:v>1920</c:v>
                </c:pt>
                <c:pt idx="68">
                  <c:v>1950</c:v>
                </c:pt>
                <c:pt idx="69">
                  <c:v>1980</c:v>
                </c:pt>
                <c:pt idx="70">
                  <c:v>2010</c:v>
                </c:pt>
                <c:pt idx="71">
                  <c:v>2040</c:v>
                </c:pt>
                <c:pt idx="72">
                  <c:v>2070</c:v>
                </c:pt>
                <c:pt idx="73">
                  <c:v>2100</c:v>
                </c:pt>
                <c:pt idx="74">
                  <c:v>2130</c:v>
                </c:pt>
                <c:pt idx="75">
                  <c:v>2160</c:v>
                </c:pt>
                <c:pt idx="76">
                  <c:v>2190</c:v>
                </c:pt>
                <c:pt idx="77">
                  <c:v>2220</c:v>
                </c:pt>
                <c:pt idx="78">
                  <c:v>2250</c:v>
                </c:pt>
                <c:pt idx="79">
                  <c:v>2280</c:v>
                </c:pt>
                <c:pt idx="80">
                  <c:v>2310</c:v>
                </c:pt>
                <c:pt idx="81">
                  <c:v>2340</c:v>
                </c:pt>
                <c:pt idx="82">
                  <c:v>2370</c:v>
                </c:pt>
                <c:pt idx="83">
                  <c:v>2400</c:v>
                </c:pt>
                <c:pt idx="84">
                  <c:v>2430</c:v>
                </c:pt>
                <c:pt idx="85">
                  <c:v>2450</c:v>
                </c:pt>
                <c:pt idx="86">
                  <c:v>2460</c:v>
                </c:pt>
                <c:pt idx="87">
                  <c:v>2490</c:v>
                </c:pt>
                <c:pt idx="88">
                  <c:v>2520</c:v>
                </c:pt>
                <c:pt idx="89">
                  <c:v>2550</c:v>
                </c:pt>
                <c:pt idx="90">
                  <c:v>2580</c:v>
                </c:pt>
                <c:pt idx="91">
                  <c:v>2610</c:v>
                </c:pt>
                <c:pt idx="92">
                  <c:v>2640</c:v>
                </c:pt>
                <c:pt idx="93">
                  <c:v>2670</c:v>
                </c:pt>
                <c:pt idx="94">
                  <c:v>2700</c:v>
                </c:pt>
                <c:pt idx="95">
                  <c:v>2730</c:v>
                </c:pt>
                <c:pt idx="96">
                  <c:v>2760</c:v>
                </c:pt>
                <c:pt idx="97">
                  <c:v>2790</c:v>
                </c:pt>
                <c:pt idx="98">
                  <c:v>2820</c:v>
                </c:pt>
                <c:pt idx="99">
                  <c:v>2850</c:v>
                </c:pt>
                <c:pt idx="100">
                  <c:v>2880</c:v>
                </c:pt>
                <c:pt idx="101">
                  <c:v>2910</c:v>
                </c:pt>
                <c:pt idx="102">
                  <c:v>2940</c:v>
                </c:pt>
                <c:pt idx="103">
                  <c:v>2970</c:v>
                </c:pt>
                <c:pt idx="104">
                  <c:v>3000</c:v>
                </c:pt>
                <c:pt idx="105">
                  <c:v>3030</c:v>
                </c:pt>
                <c:pt idx="106">
                  <c:v>3060</c:v>
                </c:pt>
                <c:pt idx="107">
                  <c:v>3090</c:v>
                </c:pt>
                <c:pt idx="108">
                  <c:v>3120</c:v>
                </c:pt>
                <c:pt idx="109">
                  <c:v>3150</c:v>
                </c:pt>
                <c:pt idx="110">
                  <c:v>3180</c:v>
                </c:pt>
                <c:pt idx="111">
                  <c:v>3210</c:v>
                </c:pt>
                <c:pt idx="112">
                  <c:v>3240</c:v>
                </c:pt>
                <c:pt idx="113">
                  <c:v>3270</c:v>
                </c:pt>
                <c:pt idx="114">
                  <c:v>3300</c:v>
                </c:pt>
                <c:pt idx="115">
                  <c:v>3330</c:v>
                </c:pt>
                <c:pt idx="116">
                  <c:v>3360</c:v>
                </c:pt>
                <c:pt idx="117">
                  <c:v>3390</c:v>
                </c:pt>
                <c:pt idx="118">
                  <c:v>3420</c:v>
                </c:pt>
                <c:pt idx="119">
                  <c:v>3430</c:v>
                </c:pt>
                <c:pt idx="120">
                  <c:v>3450</c:v>
                </c:pt>
                <c:pt idx="121">
                  <c:v>3480</c:v>
                </c:pt>
                <c:pt idx="122">
                  <c:v>3510</c:v>
                </c:pt>
                <c:pt idx="123">
                  <c:v>3540</c:v>
                </c:pt>
                <c:pt idx="124">
                  <c:v>3570</c:v>
                </c:pt>
                <c:pt idx="125">
                  <c:v>3600</c:v>
                </c:pt>
                <c:pt idx="126">
                  <c:v>3630</c:v>
                </c:pt>
                <c:pt idx="127">
                  <c:v>3660</c:v>
                </c:pt>
                <c:pt idx="128">
                  <c:v>3690</c:v>
                </c:pt>
                <c:pt idx="129">
                  <c:v>3720</c:v>
                </c:pt>
                <c:pt idx="130">
                  <c:v>3730</c:v>
                </c:pt>
                <c:pt idx="131">
                  <c:v>3750</c:v>
                </c:pt>
                <c:pt idx="132">
                  <c:v>3780</c:v>
                </c:pt>
                <c:pt idx="133">
                  <c:v>3810</c:v>
                </c:pt>
                <c:pt idx="134">
                  <c:v>3840</c:v>
                </c:pt>
                <c:pt idx="135">
                  <c:v>3870</c:v>
                </c:pt>
                <c:pt idx="136">
                  <c:v>3900</c:v>
                </c:pt>
                <c:pt idx="137">
                  <c:v>3930</c:v>
                </c:pt>
                <c:pt idx="138">
                  <c:v>3960</c:v>
                </c:pt>
                <c:pt idx="139">
                  <c:v>3990</c:v>
                </c:pt>
                <c:pt idx="140">
                  <c:v>4020</c:v>
                </c:pt>
                <c:pt idx="141">
                  <c:v>4030</c:v>
                </c:pt>
              </c:numCache>
            </c:numRef>
          </c:xVal>
          <c:yVal>
            <c:numRef>
              <c:f>TOTALS!$C$3:$C$270</c:f>
              <c:numCache>
                <c:formatCode>0.0000</c:formatCode>
                <c:ptCount val="268"/>
                <c:pt idx="0">
                  <c:v>0</c:v>
                </c:pt>
                <c:pt idx="1">
                  <c:v>3.2230763283462034E-2</c:v>
                </c:pt>
                <c:pt idx="2">
                  <c:v>7.7098000560928651E-2</c:v>
                </c:pt>
                <c:pt idx="3">
                  <c:v>0.10992770082967644</c:v>
                </c:pt>
                <c:pt idx="4">
                  <c:v>0.14305686959106717</c:v>
                </c:pt>
                <c:pt idx="5">
                  <c:v>0.17648550684510078</c:v>
                </c:pt>
                <c:pt idx="6">
                  <c:v>0.21021361259177732</c:v>
                </c:pt>
                <c:pt idx="7">
                  <c:v>0.24424118683109669</c:v>
                </c:pt>
                <c:pt idx="8">
                  <c:v>0.27856822956305899</c:v>
                </c:pt>
                <c:pt idx="9">
                  <c:v>0.31319474078766418</c:v>
                </c:pt>
                <c:pt idx="10">
                  <c:v>0.34812072050491227</c:v>
                </c:pt>
                <c:pt idx="11">
                  <c:v>0.38334616871480326</c:v>
                </c:pt>
                <c:pt idx="12">
                  <c:v>0.41887108541733709</c:v>
                </c:pt>
                <c:pt idx="13">
                  <c:v>0.45469547061251381</c:v>
                </c:pt>
                <c:pt idx="14">
                  <c:v>0.49081932430033343</c:v>
                </c:pt>
                <c:pt idx="15">
                  <c:v>0.527242646480796</c:v>
                </c:pt>
                <c:pt idx="16">
                  <c:v>0.56396543715390146</c:v>
                </c:pt>
                <c:pt idx="17">
                  <c:v>0.58239721485987983</c:v>
                </c:pt>
                <c:pt idx="18">
                  <c:v>0.58831445050251285</c:v>
                </c:pt>
                <c:pt idx="19">
                  <c:v>0.61801575233894801</c:v>
                </c:pt>
                <c:pt idx="20">
                  <c:v>0.6576127020369964</c:v>
                </c:pt>
                <c:pt idx="21">
                  <c:v>0.70029302447005792</c:v>
                </c:pt>
                <c:pt idx="22">
                  <c:v>0.74821697900755135</c:v>
                </c:pt>
                <c:pt idx="23">
                  <c:v>0.80428561230950812</c:v>
                </c:pt>
                <c:pt idx="24">
                  <c:v>0.87212696901705633</c:v>
                </c:pt>
                <c:pt idx="25">
                  <c:v>0.95607621505380236</c:v>
                </c:pt>
                <c:pt idx="26">
                  <c:v>1.0611491792726417</c:v>
                </c:pt>
                <c:pt idx="27">
                  <c:v>1.1930088706443407</c:v>
                </c:pt>
                <c:pt idx="28">
                  <c:v>1.3579246115042327</c:v>
                </c:pt>
                <c:pt idx="29">
                  <c:v>1.5627235395707628</c:v>
                </c:pt>
                <c:pt idx="30">
                  <c:v>1.8147343681019947</c:v>
                </c:pt>
                <c:pt idx="31">
                  <c:v>2.1217234490786749</c:v>
                </c:pt>
                <c:pt idx="32">
                  <c:v>2.4918233522846194</c:v>
                </c:pt>
                <c:pt idx="33">
                  <c:v>2.9334543467338428</c:v>
                </c:pt>
                <c:pt idx="34">
                  <c:v>3.4552393431369874</c:v>
                </c:pt>
                <c:pt idx="35">
                  <c:v>4.0659130203784946</c:v>
                </c:pt>
                <c:pt idx="36">
                  <c:v>4.774226009301664</c:v>
                </c:pt>
                <c:pt idx="37">
                  <c:v>5.5888451384038982</c:v>
                </c:pt>
                <c:pt idx="38">
                  <c:v>6.1900317510935352</c:v>
                </c:pt>
                <c:pt idx="39">
                  <c:v>6.5062906031896963</c:v>
                </c:pt>
                <c:pt idx="40">
                  <c:v>7.5224895330836707</c:v>
                </c:pt>
                <c:pt idx="41">
                  <c:v>8.6303838303759566</c:v>
                </c:pt>
                <c:pt idx="42">
                  <c:v>9.8249301629073553</c:v>
                </c:pt>
                <c:pt idx="43">
                  <c:v>11.106128530677864</c:v>
                </c:pt>
                <c:pt idx="44">
                  <c:v>12.473978933687492</c:v>
                </c:pt>
                <c:pt idx="45">
                  <c:v>13.928481371936233</c:v>
                </c:pt>
                <c:pt idx="46">
                  <c:v>15.469635845424083</c:v>
                </c:pt>
                <c:pt idx="47">
                  <c:v>17.097442354151053</c:v>
                </c:pt>
                <c:pt idx="48">
                  <c:v>18.811900898117134</c:v>
                </c:pt>
                <c:pt idx="49">
                  <c:v>20.613011477322335</c:v>
                </c:pt>
                <c:pt idx="50">
                  <c:v>22.500774091766633</c:v>
                </c:pt>
                <c:pt idx="51">
                  <c:v>24.475188741450058</c:v>
                </c:pt>
                <c:pt idx="52">
                  <c:v>26.536255426372595</c:v>
                </c:pt>
                <c:pt idx="53">
                  <c:v>28.68397414653424</c:v>
                </c:pt>
                <c:pt idx="54">
                  <c:v>30.918344901934997</c:v>
                </c:pt>
                <c:pt idx="55">
                  <c:v>33.239367692574895</c:v>
                </c:pt>
                <c:pt idx="56">
                  <c:v>35.647042518453887</c:v>
                </c:pt>
                <c:pt idx="57">
                  <c:v>38.141369379571991</c:v>
                </c:pt>
                <c:pt idx="58">
                  <c:v>40.722348275929207</c:v>
                </c:pt>
                <c:pt idx="59">
                  <c:v>42.485984885008762</c:v>
                </c:pt>
                <c:pt idx="60">
                  <c:v>43.37534081199486</c:v>
                </c:pt>
                <c:pt idx="61">
                  <c:v>46.052731605840613</c:v>
                </c:pt>
                <c:pt idx="62">
                  <c:v>48.726576537305938</c:v>
                </c:pt>
                <c:pt idx="63">
                  <c:v>51.380489404043132</c:v>
                </c:pt>
                <c:pt idx="64">
                  <c:v>54.003301838475892</c:v>
                </c:pt>
                <c:pt idx="65">
                  <c:v>56.584017117109269</c:v>
                </c:pt>
                <c:pt idx="66">
                  <c:v>59.111868049109624</c:v>
                </c:pt>
                <c:pt idx="67">
                  <c:v>61.576372665574816</c:v>
                </c:pt>
                <c:pt idx="68">
                  <c:v>63.967387348261312</c:v>
                </c:pt>
                <c:pt idx="69">
                  <c:v>66.275157072135329</c:v>
                </c:pt>
                <c:pt idx="70">
                  <c:v>68.490362476315141</c:v>
                </c:pt>
                <c:pt idx="71">
                  <c:v>70.604163522000917</c:v>
                </c:pt>
                <c:pt idx="72">
                  <c:v>72.608239542930392</c:v>
                </c:pt>
                <c:pt idx="73">
                  <c:v>74.494825542718786</c:v>
                </c:pt>
                <c:pt idx="74">
                  <c:v>76.256744643003685</c:v>
                </c:pt>
                <c:pt idx="75">
                  <c:v>77.887436635436757</c:v>
                </c:pt>
                <c:pt idx="76">
                  <c:v>79.380982638039839</c:v>
                </c:pt>
                <c:pt idx="77">
                  <c:v>80.732125901091351</c:v>
                </c:pt>
                <c:pt idx="78">
                  <c:v>81.936288848420702</c:v>
                </c:pt>
                <c:pt idx="79">
                  <c:v>82.989586475754408</c:v>
                </c:pt>
                <c:pt idx="80">
                  <c:v>83.888836257721337</c:v>
                </c:pt>
                <c:pt idx="81">
                  <c:v>84.631564738599636</c:v>
                </c:pt>
                <c:pt idx="82">
                  <c:v>85.216010998402311</c:v>
                </c:pt>
                <c:pt idx="83">
                  <c:v>85.641127195201975</c:v>
                </c:pt>
                <c:pt idx="84">
                  <c:v>85.906576386673407</c:v>
                </c:pt>
                <c:pt idx="85">
                  <c:v>85.988828261854906</c:v>
                </c:pt>
                <c:pt idx="86">
                  <c:v>86.008953960043783</c:v>
                </c:pt>
                <c:pt idx="87">
                  <c:v>86.080775719472456</c:v>
                </c:pt>
                <c:pt idx="88">
                  <c:v>86.161121617728014</c:v>
                </c:pt>
                <c:pt idx="89">
                  <c:v>86.241766984476214</c:v>
                </c:pt>
                <c:pt idx="90">
                  <c:v>86.322711819717057</c:v>
                </c:pt>
                <c:pt idx="91">
                  <c:v>86.403956123450541</c:v>
                </c:pt>
                <c:pt idx="92">
                  <c:v>86.485499895676682</c:v>
                </c:pt>
                <c:pt idx="93">
                  <c:v>86.567343136395451</c:v>
                </c:pt>
                <c:pt idx="94">
                  <c:v>86.649485845606861</c:v>
                </c:pt>
                <c:pt idx="95">
                  <c:v>86.731928023310928</c:v>
                </c:pt>
                <c:pt idx="96">
                  <c:v>86.814669669507623</c:v>
                </c:pt>
                <c:pt idx="97">
                  <c:v>86.897710784196974</c:v>
                </c:pt>
                <c:pt idx="98">
                  <c:v>86.981051367378953</c:v>
                </c:pt>
                <c:pt idx="99">
                  <c:v>87.064691419053588</c:v>
                </c:pt>
                <c:pt idx="100">
                  <c:v>88.77019381086285</c:v>
                </c:pt>
                <c:pt idx="101">
                  <c:v>90.42779336553302</c:v>
                </c:pt>
                <c:pt idx="102">
                  <c:v>91.938365871816359</c:v>
                </c:pt>
                <c:pt idx="103">
                  <c:v>93.262686436802809</c:v>
                </c:pt>
                <c:pt idx="104">
                  <c:v>94.439746135803532</c:v>
                </c:pt>
                <c:pt idx="105">
                  <c:v>95.56767672496926</c:v>
                </c:pt>
                <c:pt idx="106">
                  <c:v>96.706105818405732</c:v>
                </c:pt>
                <c:pt idx="107">
                  <c:v>97.85856215575491</c:v>
                </c:pt>
                <c:pt idx="108">
                  <c:v>99.029008602104966</c:v>
                </c:pt>
                <c:pt idx="109">
                  <c:v>100.21744515745593</c:v>
                </c:pt>
                <c:pt idx="110">
                  <c:v>101.42387182180778</c:v>
                </c:pt>
                <c:pt idx="111">
                  <c:v>102.64828859516052</c:v>
                </c:pt>
                <c:pt idx="112">
                  <c:v>103.89069547751416</c:v>
                </c:pt>
                <c:pt idx="113">
                  <c:v>105.1510924688687</c:v>
                </c:pt>
                <c:pt idx="114">
                  <c:v>106.42947956922409</c:v>
                </c:pt>
                <c:pt idx="115">
                  <c:v>107.72585677858039</c:v>
                </c:pt>
                <c:pt idx="116">
                  <c:v>109.04022409693758</c:v>
                </c:pt>
                <c:pt idx="117">
                  <c:v>110.37258152429565</c:v>
                </c:pt>
                <c:pt idx="118">
                  <c:v>111.72292906065464</c:v>
                </c:pt>
                <c:pt idx="119">
                  <c:v>112.17687510980787</c:v>
                </c:pt>
                <c:pt idx="120">
                  <c:v>112.89393336315739</c:v>
                </c:pt>
                <c:pt idx="121">
                  <c:v>113.23745718254901</c:v>
                </c:pt>
                <c:pt idx="122">
                  <c:v>112.76325878203272</c:v>
                </c:pt>
                <c:pt idx="123">
                  <c:v>111.60024940153436</c:v>
                </c:pt>
                <c:pt idx="124">
                  <c:v>109.9209112730635</c:v>
                </c:pt>
                <c:pt idx="125">
                  <c:v>107.91761817013217</c:v>
                </c:pt>
                <c:pt idx="126">
                  <c:v>105.77654869733064</c:v>
                </c:pt>
                <c:pt idx="127">
                  <c:v>103.66077518350318</c:v>
                </c:pt>
                <c:pt idx="128">
                  <c:v>101.69017816515378</c:v>
                </c:pt>
                <c:pt idx="129">
                  <c:v>99.944030773175541</c:v>
                </c:pt>
                <c:pt idx="130">
                  <c:v>99.222245130386327</c:v>
                </c:pt>
                <c:pt idx="131">
                  <c:v>97.826380449317284</c:v>
                </c:pt>
                <c:pt idx="132">
                  <c:v>95.842216795957896</c:v>
                </c:pt>
                <c:pt idx="133">
                  <c:v>93.978987102137381</c:v>
                </c:pt>
                <c:pt idx="134">
                  <c:v>92.235056344900613</c:v>
                </c:pt>
                <c:pt idx="135">
                  <c:v>90.61042415928766</c:v>
                </c:pt>
                <c:pt idx="136">
                  <c:v>89.105090186688514</c:v>
                </c:pt>
                <c:pt idx="137">
                  <c:v>87.719054074843342</c:v>
                </c:pt>
                <c:pt idx="138">
                  <c:v>86.452315477842262</c:v>
                </c:pt>
                <c:pt idx="139">
                  <c:v>85.304874056125513</c:v>
                </c:pt>
                <c:pt idx="140">
                  <c:v>84.276729476483254</c:v>
                </c:pt>
                <c:pt idx="141">
                  <c:v>83.957163878055837</c:v>
                </c:pt>
              </c:numCache>
            </c:numRef>
          </c:yVal>
          <c:smooth val="1"/>
          <c:extLst>
            <c:ext xmlns:c16="http://schemas.microsoft.com/office/drawing/2014/chart" uri="{C3380CC4-5D6E-409C-BE32-E72D297353CC}">
              <c16:uniqueId val="{00000001-DE3F-483D-9BB1-589CCD1652B1}"/>
            </c:ext>
          </c:extLst>
        </c:ser>
        <c:ser>
          <c:idx val="2"/>
          <c:order val="2"/>
          <c:tx>
            <c:strRef>
              <c:f>TOTALS!$D$2</c:f>
              <c:strCache>
                <c:ptCount val="1"/>
                <c:pt idx="0">
                  <c:v>VV</c:v>
                </c:pt>
              </c:strCache>
            </c:strRef>
          </c:tx>
          <c:marker>
            <c:symbol val="none"/>
          </c:marker>
          <c:xVal>
            <c:numRef>
              <c:f>TOTALS!$A$3:$A$270</c:f>
              <c:numCache>
                <c:formatCode>General</c:formatCode>
                <c:ptCount val="268"/>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500</c:v>
                </c:pt>
                <c:pt idx="18">
                  <c:v>510</c:v>
                </c:pt>
                <c:pt idx="19">
                  <c:v>540</c:v>
                </c:pt>
                <c:pt idx="20">
                  <c:v>570</c:v>
                </c:pt>
                <c:pt idx="21">
                  <c:v>600</c:v>
                </c:pt>
                <c:pt idx="22">
                  <c:v>630</c:v>
                </c:pt>
                <c:pt idx="23">
                  <c:v>660</c:v>
                </c:pt>
                <c:pt idx="24">
                  <c:v>690</c:v>
                </c:pt>
                <c:pt idx="25">
                  <c:v>720</c:v>
                </c:pt>
                <c:pt idx="26">
                  <c:v>750</c:v>
                </c:pt>
                <c:pt idx="27">
                  <c:v>780</c:v>
                </c:pt>
                <c:pt idx="28">
                  <c:v>810</c:v>
                </c:pt>
                <c:pt idx="29">
                  <c:v>840</c:v>
                </c:pt>
                <c:pt idx="30">
                  <c:v>870</c:v>
                </c:pt>
                <c:pt idx="31">
                  <c:v>900</c:v>
                </c:pt>
                <c:pt idx="32">
                  <c:v>930</c:v>
                </c:pt>
                <c:pt idx="33">
                  <c:v>960</c:v>
                </c:pt>
                <c:pt idx="34">
                  <c:v>990</c:v>
                </c:pt>
                <c:pt idx="35">
                  <c:v>1020</c:v>
                </c:pt>
                <c:pt idx="36">
                  <c:v>1050</c:v>
                </c:pt>
                <c:pt idx="37">
                  <c:v>1080</c:v>
                </c:pt>
                <c:pt idx="38">
                  <c:v>1100</c:v>
                </c:pt>
                <c:pt idx="39">
                  <c:v>1110</c:v>
                </c:pt>
                <c:pt idx="40">
                  <c:v>1140</c:v>
                </c:pt>
                <c:pt idx="41">
                  <c:v>1170</c:v>
                </c:pt>
                <c:pt idx="42">
                  <c:v>1200</c:v>
                </c:pt>
                <c:pt idx="43">
                  <c:v>1230</c:v>
                </c:pt>
                <c:pt idx="44">
                  <c:v>1260</c:v>
                </c:pt>
                <c:pt idx="45">
                  <c:v>1290</c:v>
                </c:pt>
                <c:pt idx="46">
                  <c:v>1320</c:v>
                </c:pt>
                <c:pt idx="47">
                  <c:v>1350</c:v>
                </c:pt>
                <c:pt idx="48">
                  <c:v>1380</c:v>
                </c:pt>
                <c:pt idx="49">
                  <c:v>1410</c:v>
                </c:pt>
                <c:pt idx="50">
                  <c:v>1440</c:v>
                </c:pt>
                <c:pt idx="51">
                  <c:v>1470</c:v>
                </c:pt>
                <c:pt idx="52">
                  <c:v>1500</c:v>
                </c:pt>
                <c:pt idx="53">
                  <c:v>1530</c:v>
                </c:pt>
                <c:pt idx="54">
                  <c:v>1560</c:v>
                </c:pt>
                <c:pt idx="55">
                  <c:v>1590</c:v>
                </c:pt>
                <c:pt idx="56">
                  <c:v>1620</c:v>
                </c:pt>
                <c:pt idx="57">
                  <c:v>1650</c:v>
                </c:pt>
                <c:pt idx="58">
                  <c:v>1680</c:v>
                </c:pt>
                <c:pt idx="59">
                  <c:v>1700</c:v>
                </c:pt>
                <c:pt idx="60">
                  <c:v>1710</c:v>
                </c:pt>
                <c:pt idx="61">
                  <c:v>1740</c:v>
                </c:pt>
                <c:pt idx="62">
                  <c:v>1770</c:v>
                </c:pt>
                <c:pt idx="63">
                  <c:v>1800</c:v>
                </c:pt>
                <c:pt idx="64">
                  <c:v>1830</c:v>
                </c:pt>
                <c:pt idx="65">
                  <c:v>1860</c:v>
                </c:pt>
                <c:pt idx="66">
                  <c:v>1890</c:v>
                </c:pt>
                <c:pt idx="67">
                  <c:v>1920</c:v>
                </c:pt>
                <c:pt idx="68">
                  <c:v>1950</c:v>
                </c:pt>
                <c:pt idx="69">
                  <c:v>1980</c:v>
                </c:pt>
                <c:pt idx="70">
                  <c:v>2010</c:v>
                </c:pt>
                <c:pt idx="71">
                  <c:v>2040</c:v>
                </c:pt>
                <c:pt idx="72">
                  <c:v>2070</c:v>
                </c:pt>
                <c:pt idx="73">
                  <c:v>2100</c:v>
                </c:pt>
                <c:pt idx="74">
                  <c:v>2130</c:v>
                </c:pt>
                <c:pt idx="75">
                  <c:v>2160</c:v>
                </c:pt>
                <c:pt idx="76">
                  <c:v>2190</c:v>
                </c:pt>
                <c:pt idx="77">
                  <c:v>2220</c:v>
                </c:pt>
                <c:pt idx="78">
                  <c:v>2250</c:v>
                </c:pt>
                <c:pt idx="79">
                  <c:v>2280</c:v>
                </c:pt>
                <c:pt idx="80">
                  <c:v>2310</c:v>
                </c:pt>
                <c:pt idx="81">
                  <c:v>2340</c:v>
                </c:pt>
                <c:pt idx="82">
                  <c:v>2370</c:v>
                </c:pt>
                <c:pt idx="83">
                  <c:v>2400</c:v>
                </c:pt>
                <c:pt idx="84">
                  <c:v>2430</c:v>
                </c:pt>
                <c:pt idx="85">
                  <c:v>2450</c:v>
                </c:pt>
                <c:pt idx="86">
                  <c:v>2460</c:v>
                </c:pt>
                <c:pt idx="87">
                  <c:v>2490</c:v>
                </c:pt>
                <c:pt idx="88">
                  <c:v>2520</c:v>
                </c:pt>
                <c:pt idx="89">
                  <c:v>2550</c:v>
                </c:pt>
                <c:pt idx="90">
                  <c:v>2580</c:v>
                </c:pt>
                <c:pt idx="91">
                  <c:v>2610</c:v>
                </c:pt>
                <c:pt idx="92">
                  <c:v>2640</c:v>
                </c:pt>
                <c:pt idx="93">
                  <c:v>2670</c:v>
                </c:pt>
                <c:pt idx="94">
                  <c:v>2700</c:v>
                </c:pt>
                <c:pt idx="95">
                  <c:v>2730</c:v>
                </c:pt>
                <c:pt idx="96">
                  <c:v>2760</c:v>
                </c:pt>
                <c:pt idx="97">
                  <c:v>2790</c:v>
                </c:pt>
                <c:pt idx="98">
                  <c:v>2820</c:v>
                </c:pt>
                <c:pt idx="99">
                  <c:v>2850</c:v>
                </c:pt>
                <c:pt idx="100">
                  <c:v>2880</c:v>
                </c:pt>
                <c:pt idx="101">
                  <c:v>2910</c:v>
                </c:pt>
                <c:pt idx="102">
                  <c:v>2940</c:v>
                </c:pt>
                <c:pt idx="103">
                  <c:v>2970</c:v>
                </c:pt>
                <c:pt idx="104">
                  <c:v>3000</c:v>
                </c:pt>
                <c:pt idx="105">
                  <c:v>3030</c:v>
                </c:pt>
                <c:pt idx="106">
                  <c:v>3060</c:v>
                </c:pt>
                <c:pt idx="107">
                  <c:v>3090</c:v>
                </c:pt>
                <c:pt idx="108">
                  <c:v>3120</c:v>
                </c:pt>
                <c:pt idx="109">
                  <c:v>3150</c:v>
                </c:pt>
                <c:pt idx="110">
                  <c:v>3180</c:v>
                </c:pt>
                <c:pt idx="111">
                  <c:v>3210</c:v>
                </c:pt>
                <c:pt idx="112">
                  <c:v>3240</c:v>
                </c:pt>
                <c:pt idx="113">
                  <c:v>3270</c:v>
                </c:pt>
                <c:pt idx="114">
                  <c:v>3300</c:v>
                </c:pt>
                <c:pt idx="115">
                  <c:v>3330</c:v>
                </c:pt>
                <c:pt idx="116">
                  <c:v>3360</c:v>
                </c:pt>
                <c:pt idx="117">
                  <c:v>3390</c:v>
                </c:pt>
                <c:pt idx="118">
                  <c:v>3420</c:v>
                </c:pt>
                <c:pt idx="119">
                  <c:v>3430</c:v>
                </c:pt>
                <c:pt idx="120">
                  <c:v>3450</c:v>
                </c:pt>
                <c:pt idx="121">
                  <c:v>3480</c:v>
                </c:pt>
                <c:pt idx="122">
                  <c:v>3510</c:v>
                </c:pt>
                <c:pt idx="123">
                  <c:v>3540</c:v>
                </c:pt>
                <c:pt idx="124">
                  <c:v>3570</c:v>
                </c:pt>
                <c:pt idx="125">
                  <c:v>3600</c:v>
                </c:pt>
                <c:pt idx="126">
                  <c:v>3630</c:v>
                </c:pt>
                <c:pt idx="127">
                  <c:v>3660</c:v>
                </c:pt>
                <c:pt idx="128">
                  <c:v>3690</c:v>
                </c:pt>
                <c:pt idx="129">
                  <c:v>3720</c:v>
                </c:pt>
                <c:pt idx="130">
                  <c:v>3730</c:v>
                </c:pt>
                <c:pt idx="131">
                  <c:v>3750</c:v>
                </c:pt>
                <c:pt idx="132">
                  <c:v>3780</c:v>
                </c:pt>
                <c:pt idx="133">
                  <c:v>3810</c:v>
                </c:pt>
                <c:pt idx="134">
                  <c:v>3840</c:v>
                </c:pt>
                <c:pt idx="135">
                  <c:v>3870</c:v>
                </c:pt>
                <c:pt idx="136">
                  <c:v>3900</c:v>
                </c:pt>
                <c:pt idx="137">
                  <c:v>3930</c:v>
                </c:pt>
                <c:pt idx="138">
                  <c:v>3960</c:v>
                </c:pt>
                <c:pt idx="139">
                  <c:v>3990</c:v>
                </c:pt>
                <c:pt idx="140">
                  <c:v>4020</c:v>
                </c:pt>
                <c:pt idx="141">
                  <c:v>4030</c:v>
                </c:pt>
              </c:numCache>
            </c:numRef>
          </c:xVal>
          <c:yVal>
            <c:numRef>
              <c:f>TOTALS!$D$3:$D$270</c:f>
              <c:numCache>
                <c:formatCode>0.0000</c:formatCode>
                <c:ptCount val="268"/>
                <c:pt idx="0">
                  <c:v>0</c:v>
                </c:pt>
                <c:pt idx="1">
                  <c:v>0.12278229062499998</c:v>
                </c:pt>
                <c:pt idx="2">
                  <c:v>0.12362976999999999</c:v>
                </c:pt>
                <c:pt idx="3">
                  <c:v>0.12504426062499999</c:v>
                </c:pt>
                <c:pt idx="4">
                  <c:v>0.1270288</c:v>
                </c:pt>
                <c:pt idx="5">
                  <c:v>0.12958764062499997</c:v>
                </c:pt>
                <c:pt idx="6">
                  <c:v>0.13272624999999996</c:v>
                </c:pt>
                <c:pt idx="7">
                  <c:v>0.13645131062499999</c:v>
                </c:pt>
                <c:pt idx="8">
                  <c:v>0.14077071999999996</c:v>
                </c:pt>
                <c:pt idx="9">
                  <c:v>0.14569359062499998</c:v>
                </c:pt>
                <c:pt idx="10">
                  <c:v>0.15123024999999998</c:v>
                </c:pt>
                <c:pt idx="11">
                  <c:v>0.15739224062499996</c:v>
                </c:pt>
                <c:pt idx="12">
                  <c:v>0.16419231999999997</c:v>
                </c:pt>
                <c:pt idx="13">
                  <c:v>0.17164446062499997</c:v>
                </c:pt>
                <c:pt idx="14">
                  <c:v>0.17976384999999998</c:v>
                </c:pt>
                <c:pt idx="15">
                  <c:v>0.18856689062500001</c:v>
                </c:pt>
                <c:pt idx="16">
                  <c:v>0.19807119999999998</c:v>
                </c:pt>
                <c:pt idx="17">
                  <c:v>0.20480624999999997</c:v>
                </c:pt>
                <c:pt idx="18">
                  <c:v>0.20828284828265531</c:v>
                </c:pt>
                <c:pt idx="19">
                  <c:v>0.21921797395670084</c:v>
                </c:pt>
                <c:pt idx="20">
                  <c:v>0.23093805580765381</c:v>
                </c:pt>
                <c:pt idx="21">
                  <c:v>0.24374349436834902</c:v>
                </c:pt>
                <c:pt idx="22">
                  <c:v>0.25805535152319858</c:v>
                </c:pt>
                <c:pt idx="23">
                  <c:v>0.27437278488086336</c:v>
                </c:pt>
                <c:pt idx="24">
                  <c:v>0.29328171514931428</c:v>
                </c:pt>
                <c:pt idx="25">
                  <c:v>0.31546081301407752</c:v>
                </c:pt>
                <c:pt idx="26">
                  <c:v>0.34168487259739078</c:v>
                </c:pt>
                <c:pt idx="27">
                  <c:v>0.37282898137100023</c:v>
                </c:pt>
                <c:pt idx="28">
                  <c:v>0.4098691036484311</c:v>
                </c:pt>
                <c:pt idx="29">
                  <c:v>0.45387922740106901</c:v>
                </c:pt>
                <c:pt idx="30">
                  <c:v>0.50602970673469516</c:v>
                </c:pt>
                <c:pt idx="31">
                  <c:v>0.56758082615547023</c:v>
                </c:pt>
                <c:pt idx="32">
                  <c:v>0.63987829342722435</c:v>
                </c:pt>
                <c:pt idx="33">
                  <c:v>0.72433966328947097</c:v>
                </c:pt>
                <c:pt idx="34">
                  <c:v>0.82244633548200807</c:v>
                </c:pt>
                <c:pt idx="35">
                  <c:v>0.93572777120098871</c:v>
                </c:pt>
                <c:pt idx="36">
                  <c:v>1.0657484497519394</c:v>
                </c:pt>
                <c:pt idx="37">
                  <c:v>1.2140871785979064</c:v>
                </c:pt>
                <c:pt idx="38">
                  <c:v>1.3090412217227037</c:v>
                </c:pt>
                <c:pt idx="39">
                  <c:v>1.356377648735881</c:v>
                </c:pt>
                <c:pt idx="40">
                  <c:v>1.5180530023459025</c:v>
                </c:pt>
                <c:pt idx="41">
                  <c:v>1.6956436016420429</c:v>
                </c:pt>
                <c:pt idx="42">
                  <c:v>1.8871629953177518</c:v>
                </c:pt>
                <c:pt idx="43">
                  <c:v>2.0926232053158986</c:v>
                </c:pt>
                <c:pt idx="44">
                  <c:v>2.3120321196018314</c:v>
                </c:pt>
                <c:pt idx="45">
                  <c:v>2.5454011463938615</c:v>
                </c:pt>
                <c:pt idx="46">
                  <c:v>2.7927421683240077</c:v>
                </c:pt>
                <c:pt idx="47">
                  <c:v>3.0540632950312374</c:v>
                </c:pt>
                <c:pt idx="48">
                  <c:v>3.3293767532541088</c:v>
                </c:pt>
                <c:pt idx="49">
                  <c:v>3.6186952757834745</c:v>
                </c:pt>
                <c:pt idx="50">
                  <c:v>3.9220271464734333</c:v>
                </c:pt>
                <c:pt idx="51">
                  <c:v>4.239385434070039</c:v>
                </c:pt>
                <c:pt idx="52">
                  <c:v>4.5707837469462751</c:v>
                </c:pt>
                <c:pt idx="53">
                  <c:v>4.9162304928087694</c:v>
                </c:pt>
                <c:pt idx="54">
                  <c:v>5.2757416240034214</c:v>
                </c:pt>
                <c:pt idx="55">
                  <c:v>5.649325601401566</c:v>
                </c:pt>
                <c:pt idx="56">
                  <c:v>6.0369969532547731</c:v>
                </c:pt>
                <c:pt idx="57">
                  <c:v>6.4387708077022801</c:v>
                </c:pt>
                <c:pt idx="58">
                  <c:v>6.8546556590756849</c:v>
                </c:pt>
                <c:pt idx="59">
                  <c:v>7.1370572094956657</c:v>
                </c:pt>
                <c:pt idx="60">
                  <c:v>7.2796462503918562</c:v>
                </c:pt>
                <c:pt idx="61">
                  <c:v>7.7243303510938182</c:v>
                </c:pt>
                <c:pt idx="62">
                  <c:v>8.1690044071445058</c:v>
                </c:pt>
                <c:pt idx="63">
                  <c:v>8.6082474116679375</c:v>
                </c:pt>
                <c:pt idx="64">
                  <c:v>9.0401940035938289</c:v>
                </c:pt>
                <c:pt idx="65">
                  <c:v>9.4630799876542557</c:v>
                </c:pt>
                <c:pt idx="66">
                  <c:v>9.8752557436371529</c:v>
                </c:pt>
                <c:pt idx="67">
                  <c:v>10.275198512004556</c:v>
                </c:pt>
                <c:pt idx="68">
                  <c:v>10.661528226465402</c:v>
                </c:pt>
                <c:pt idx="69">
                  <c:v>11.033008781493214</c:v>
                </c:pt>
                <c:pt idx="70">
                  <c:v>11.388554964494057</c:v>
                </c:pt>
                <c:pt idx="71">
                  <c:v>11.727255477268324</c:v>
                </c:pt>
                <c:pt idx="72">
                  <c:v>12.048351149294724</c:v>
                </c:pt>
                <c:pt idx="73">
                  <c:v>12.351280916225909</c:v>
                </c:pt>
                <c:pt idx="74">
                  <c:v>12.635636367751914</c:v>
                </c:pt>
                <c:pt idx="75">
                  <c:v>12.901194453529504</c:v>
                </c:pt>
                <c:pt idx="76">
                  <c:v>13.147938342181495</c:v>
                </c:pt>
                <c:pt idx="77">
                  <c:v>13.37600665022733</c:v>
                </c:pt>
                <c:pt idx="78">
                  <c:v>13.585733184602921</c:v>
                </c:pt>
                <c:pt idx="79">
                  <c:v>13.777664697257949</c:v>
                </c:pt>
                <c:pt idx="80">
                  <c:v>13.952525141368982</c:v>
                </c:pt>
                <c:pt idx="81">
                  <c:v>14.111281091335025</c:v>
                </c:pt>
                <c:pt idx="82">
                  <c:v>14.255162677313892</c:v>
                </c:pt>
                <c:pt idx="83">
                  <c:v>14.385723872453683</c:v>
                </c:pt>
                <c:pt idx="84">
                  <c:v>14.505121585045078</c:v>
                </c:pt>
                <c:pt idx="85">
                  <c:v>14.580193693120025</c:v>
                </c:pt>
                <c:pt idx="86">
                  <c:v>14.617265815668253</c:v>
                </c:pt>
                <c:pt idx="87">
                  <c:v>14.73095914746242</c:v>
                </c:pt>
                <c:pt idx="88">
                  <c:v>14.848588582465442</c:v>
                </c:pt>
                <c:pt idx="89">
                  <c:v>14.970247892959824</c:v>
                </c:pt>
                <c:pt idx="90">
                  <c:v>15.09603206622806</c:v>
                </c:pt>
                <c:pt idx="91">
                  <c:v>15.226037304552657</c:v>
                </c:pt>
                <c:pt idx="92">
                  <c:v>15.360361025216109</c:v>
                </c:pt>
                <c:pt idx="93">
                  <c:v>15.499101860500918</c:v>
                </c:pt>
                <c:pt idx="94">
                  <c:v>15.642359657689584</c:v>
                </c:pt>
                <c:pt idx="95">
                  <c:v>15.790235479064611</c:v>
                </c:pt>
                <c:pt idx="96">
                  <c:v>15.942831601908491</c:v>
                </c:pt>
                <c:pt idx="97">
                  <c:v>16.100251518503732</c:v>
                </c:pt>
                <c:pt idx="98">
                  <c:v>16.26259993613283</c:v>
                </c:pt>
                <c:pt idx="99">
                  <c:v>16.42998277707828</c:v>
                </c:pt>
                <c:pt idx="100">
                  <c:v>16.776294226836196</c:v>
                </c:pt>
                <c:pt idx="101">
                  <c:v>17.57488162691617</c:v>
                </c:pt>
                <c:pt idx="102">
                  <c:v>18.958500531742349</c:v>
                </c:pt>
                <c:pt idx="103">
                  <c:v>20.917921791167686</c:v>
                </c:pt>
                <c:pt idx="104">
                  <c:v>23.307527361151827</c:v>
                </c:pt>
                <c:pt idx="105">
                  <c:v>25.880285320123534</c:v>
                </c:pt>
                <c:pt idx="106">
                  <c:v>26.775660351278809</c:v>
                </c:pt>
                <c:pt idx="107">
                  <c:v>27.698750418707533</c:v>
                </c:pt>
                <c:pt idx="108">
                  <c:v>28.649555522409695</c:v>
                </c:pt>
                <c:pt idx="109">
                  <c:v>29.628075662385314</c:v>
                </c:pt>
                <c:pt idx="110">
                  <c:v>30.63431083863437</c:v>
                </c:pt>
                <c:pt idx="111">
                  <c:v>31.668261051156883</c:v>
                </c:pt>
                <c:pt idx="112">
                  <c:v>32.729926299952837</c:v>
                </c:pt>
                <c:pt idx="113">
                  <c:v>33.819306585022233</c:v>
                </c:pt>
                <c:pt idx="114">
                  <c:v>34.936401906365077</c:v>
                </c:pt>
                <c:pt idx="115">
                  <c:v>36.081212263981364</c:v>
                </c:pt>
                <c:pt idx="116">
                  <c:v>37.253737657871106</c:v>
                </c:pt>
                <c:pt idx="117">
                  <c:v>38.45397808803429</c:v>
                </c:pt>
                <c:pt idx="118">
                  <c:v>39.681933554470923</c:v>
                </c:pt>
                <c:pt idx="119">
                  <c:v>40.095033378888402</c:v>
                </c:pt>
                <c:pt idx="120">
                  <c:v>40.942670173107693</c:v>
                </c:pt>
                <c:pt idx="121">
                  <c:v>42.276920720996827</c:v>
                </c:pt>
                <c:pt idx="122">
                  <c:v>43.619576904699116</c:v>
                </c:pt>
                <c:pt idx="123">
                  <c:v>44.963868665123108</c:v>
                </c:pt>
                <c:pt idx="124">
                  <c:v>46.304892247494941</c:v>
                </c:pt>
                <c:pt idx="125">
                  <c:v>47.640308008792296</c:v>
                </c:pt>
                <c:pt idx="126">
                  <c:v>48.970405057488264</c:v>
                </c:pt>
                <c:pt idx="127">
                  <c:v>50.297548012780645</c:v>
                </c:pt>
                <c:pt idx="128">
                  <c:v>51.628203421071753</c:v>
                </c:pt>
                <c:pt idx="129">
                  <c:v>52.973776884410142</c:v>
                </c:pt>
                <c:pt idx="130">
                  <c:v>53.424223845230422</c:v>
                </c:pt>
                <c:pt idx="131">
                  <c:v>54.333101764213104</c:v>
                </c:pt>
                <c:pt idx="132">
                  <c:v>55.721544499413831</c:v>
                </c:pt>
                <c:pt idx="133">
                  <c:v>57.134056662593267</c:v>
                </c:pt>
                <c:pt idx="134">
                  <c:v>58.570212502235734</c:v>
                </c:pt>
                <c:pt idx="135">
                  <c:v>60.030011062906738</c:v>
                </c:pt>
                <c:pt idx="136">
                  <c:v>61.51345140579572</c:v>
                </c:pt>
                <c:pt idx="137">
                  <c:v>63.020532608715932</c:v>
                </c:pt>
                <c:pt idx="138">
                  <c:v>64.551253766104495</c:v>
                </c:pt>
                <c:pt idx="139">
                  <c:v>66.10561398902243</c:v>
                </c:pt>
                <c:pt idx="140">
                  <c:v>67.683612405154548</c:v>
                </c:pt>
                <c:pt idx="141">
                  <c:v>68.212482034842679</c:v>
                </c:pt>
              </c:numCache>
            </c:numRef>
          </c:yVal>
          <c:smooth val="1"/>
          <c:extLst>
            <c:ext xmlns:c16="http://schemas.microsoft.com/office/drawing/2014/chart" uri="{C3380CC4-5D6E-409C-BE32-E72D297353CC}">
              <c16:uniqueId val="{00000002-DE3F-483D-9BB1-589CCD1652B1}"/>
            </c:ext>
          </c:extLst>
        </c:ser>
        <c:ser>
          <c:idx val="3"/>
          <c:order val="3"/>
          <c:tx>
            <c:strRef>
              <c:f>TOTALS!$E$2</c:f>
              <c:strCache>
                <c:ptCount val="1"/>
                <c:pt idx="0">
                  <c:v>NE</c:v>
                </c:pt>
              </c:strCache>
            </c:strRef>
          </c:tx>
          <c:marker>
            <c:symbol val="none"/>
          </c:marker>
          <c:xVal>
            <c:numRef>
              <c:f>TOTALS!$A$3:$A$270</c:f>
              <c:numCache>
                <c:formatCode>General</c:formatCode>
                <c:ptCount val="268"/>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500</c:v>
                </c:pt>
                <c:pt idx="18">
                  <c:v>510</c:v>
                </c:pt>
                <c:pt idx="19">
                  <c:v>540</c:v>
                </c:pt>
                <c:pt idx="20">
                  <c:v>570</c:v>
                </c:pt>
                <c:pt idx="21">
                  <c:v>600</c:v>
                </c:pt>
                <c:pt idx="22">
                  <c:v>630</c:v>
                </c:pt>
                <c:pt idx="23">
                  <c:v>660</c:v>
                </c:pt>
                <c:pt idx="24">
                  <c:v>690</c:v>
                </c:pt>
                <c:pt idx="25">
                  <c:v>720</c:v>
                </c:pt>
                <c:pt idx="26">
                  <c:v>750</c:v>
                </c:pt>
                <c:pt idx="27">
                  <c:v>780</c:v>
                </c:pt>
                <c:pt idx="28">
                  <c:v>810</c:v>
                </c:pt>
                <c:pt idx="29">
                  <c:v>840</c:v>
                </c:pt>
                <c:pt idx="30">
                  <c:v>870</c:v>
                </c:pt>
                <c:pt idx="31">
                  <c:v>900</c:v>
                </c:pt>
                <c:pt idx="32">
                  <c:v>930</c:v>
                </c:pt>
                <c:pt idx="33">
                  <c:v>960</c:v>
                </c:pt>
                <c:pt idx="34">
                  <c:v>990</c:v>
                </c:pt>
                <c:pt idx="35">
                  <c:v>1020</c:v>
                </c:pt>
                <c:pt idx="36">
                  <c:v>1050</c:v>
                </c:pt>
                <c:pt idx="37">
                  <c:v>1080</c:v>
                </c:pt>
                <c:pt idx="38">
                  <c:v>1100</c:v>
                </c:pt>
                <c:pt idx="39">
                  <c:v>1110</c:v>
                </c:pt>
                <c:pt idx="40">
                  <c:v>1140</c:v>
                </c:pt>
                <c:pt idx="41">
                  <c:v>1170</c:v>
                </c:pt>
                <c:pt idx="42">
                  <c:v>1200</c:v>
                </c:pt>
                <c:pt idx="43">
                  <c:v>1230</c:v>
                </c:pt>
                <c:pt idx="44">
                  <c:v>1260</c:v>
                </c:pt>
                <c:pt idx="45">
                  <c:v>1290</c:v>
                </c:pt>
                <c:pt idx="46">
                  <c:v>1320</c:v>
                </c:pt>
                <c:pt idx="47">
                  <c:v>1350</c:v>
                </c:pt>
                <c:pt idx="48">
                  <c:v>1380</c:v>
                </c:pt>
                <c:pt idx="49">
                  <c:v>1410</c:v>
                </c:pt>
                <c:pt idx="50">
                  <c:v>1440</c:v>
                </c:pt>
                <c:pt idx="51">
                  <c:v>1470</c:v>
                </c:pt>
                <c:pt idx="52">
                  <c:v>1500</c:v>
                </c:pt>
                <c:pt idx="53">
                  <c:v>1530</c:v>
                </c:pt>
                <c:pt idx="54">
                  <c:v>1560</c:v>
                </c:pt>
                <c:pt idx="55">
                  <c:v>1590</c:v>
                </c:pt>
                <c:pt idx="56">
                  <c:v>1620</c:v>
                </c:pt>
                <c:pt idx="57">
                  <c:v>1650</c:v>
                </c:pt>
                <c:pt idx="58">
                  <c:v>1680</c:v>
                </c:pt>
                <c:pt idx="59">
                  <c:v>1700</c:v>
                </c:pt>
                <c:pt idx="60">
                  <c:v>1710</c:v>
                </c:pt>
                <c:pt idx="61">
                  <c:v>1740</c:v>
                </c:pt>
                <c:pt idx="62">
                  <c:v>1770</c:v>
                </c:pt>
                <c:pt idx="63">
                  <c:v>1800</c:v>
                </c:pt>
                <c:pt idx="64">
                  <c:v>1830</c:v>
                </c:pt>
                <c:pt idx="65">
                  <c:v>1860</c:v>
                </c:pt>
                <c:pt idx="66">
                  <c:v>1890</c:v>
                </c:pt>
                <c:pt idx="67">
                  <c:v>1920</c:v>
                </c:pt>
                <c:pt idx="68">
                  <c:v>1950</c:v>
                </c:pt>
                <c:pt idx="69">
                  <c:v>1980</c:v>
                </c:pt>
                <c:pt idx="70">
                  <c:v>2010</c:v>
                </c:pt>
                <c:pt idx="71">
                  <c:v>2040</c:v>
                </c:pt>
                <c:pt idx="72">
                  <c:v>2070</c:v>
                </c:pt>
                <c:pt idx="73">
                  <c:v>2100</c:v>
                </c:pt>
                <c:pt idx="74">
                  <c:v>2130</c:v>
                </c:pt>
                <c:pt idx="75">
                  <c:v>2160</c:v>
                </c:pt>
                <c:pt idx="76">
                  <c:v>2190</c:v>
                </c:pt>
                <c:pt idx="77">
                  <c:v>2220</c:v>
                </c:pt>
                <c:pt idx="78">
                  <c:v>2250</c:v>
                </c:pt>
                <c:pt idx="79">
                  <c:v>2280</c:v>
                </c:pt>
                <c:pt idx="80">
                  <c:v>2310</c:v>
                </c:pt>
                <c:pt idx="81">
                  <c:v>2340</c:v>
                </c:pt>
                <c:pt idx="82">
                  <c:v>2370</c:v>
                </c:pt>
                <c:pt idx="83">
                  <c:v>2400</c:v>
                </c:pt>
                <c:pt idx="84">
                  <c:v>2430</c:v>
                </c:pt>
                <c:pt idx="85">
                  <c:v>2450</c:v>
                </c:pt>
                <c:pt idx="86">
                  <c:v>2460</c:v>
                </c:pt>
                <c:pt idx="87">
                  <c:v>2490</c:v>
                </c:pt>
                <c:pt idx="88">
                  <c:v>2520</c:v>
                </c:pt>
                <c:pt idx="89">
                  <c:v>2550</c:v>
                </c:pt>
                <c:pt idx="90">
                  <c:v>2580</c:v>
                </c:pt>
                <c:pt idx="91">
                  <c:v>2610</c:v>
                </c:pt>
                <c:pt idx="92">
                  <c:v>2640</c:v>
                </c:pt>
                <c:pt idx="93">
                  <c:v>2670</c:v>
                </c:pt>
                <c:pt idx="94">
                  <c:v>2700</c:v>
                </c:pt>
                <c:pt idx="95">
                  <c:v>2730</c:v>
                </c:pt>
                <c:pt idx="96">
                  <c:v>2760</c:v>
                </c:pt>
                <c:pt idx="97">
                  <c:v>2790</c:v>
                </c:pt>
                <c:pt idx="98">
                  <c:v>2820</c:v>
                </c:pt>
                <c:pt idx="99">
                  <c:v>2850</c:v>
                </c:pt>
                <c:pt idx="100">
                  <c:v>2880</c:v>
                </c:pt>
                <c:pt idx="101">
                  <c:v>2910</c:v>
                </c:pt>
                <c:pt idx="102">
                  <c:v>2940</c:v>
                </c:pt>
                <c:pt idx="103">
                  <c:v>2970</c:v>
                </c:pt>
                <c:pt idx="104">
                  <c:v>3000</c:v>
                </c:pt>
                <c:pt idx="105">
                  <c:v>3030</c:v>
                </c:pt>
                <c:pt idx="106">
                  <c:v>3060</c:v>
                </c:pt>
                <c:pt idx="107">
                  <c:v>3090</c:v>
                </c:pt>
                <c:pt idx="108">
                  <c:v>3120</c:v>
                </c:pt>
                <c:pt idx="109">
                  <c:v>3150</c:v>
                </c:pt>
                <c:pt idx="110">
                  <c:v>3180</c:v>
                </c:pt>
                <c:pt idx="111">
                  <c:v>3210</c:v>
                </c:pt>
                <c:pt idx="112">
                  <c:v>3240</c:v>
                </c:pt>
                <c:pt idx="113">
                  <c:v>3270</c:v>
                </c:pt>
                <c:pt idx="114">
                  <c:v>3300</c:v>
                </c:pt>
                <c:pt idx="115">
                  <c:v>3330</c:v>
                </c:pt>
                <c:pt idx="116">
                  <c:v>3360</c:v>
                </c:pt>
                <c:pt idx="117">
                  <c:v>3390</c:v>
                </c:pt>
                <c:pt idx="118">
                  <c:v>3420</c:v>
                </c:pt>
                <c:pt idx="119">
                  <c:v>3430</c:v>
                </c:pt>
                <c:pt idx="120">
                  <c:v>3450</c:v>
                </c:pt>
                <c:pt idx="121">
                  <c:v>3480</c:v>
                </c:pt>
                <c:pt idx="122">
                  <c:v>3510</c:v>
                </c:pt>
                <c:pt idx="123">
                  <c:v>3540</c:v>
                </c:pt>
                <c:pt idx="124">
                  <c:v>3570</c:v>
                </c:pt>
                <c:pt idx="125">
                  <c:v>3600</c:v>
                </c:pt>
                <c:pt idx="126">
                  <c:v>3630</c:v>
                </c:pt>
                <c:pt idx="127">
                  <c:v>3660</c:v>
                </c:pt>
                <c:pt idx="128">
                  <c:v>3690</c:v>
                </c:pt>
                <c:pt idx="129">
                  <c:v>3720</c:v>
                </c:pt>
                <c:pt idx="130">
                  <c:v>3730</c:v>
                </c:pt>
                <c:pt idx="131">
                  <c:v>3750</c:v>
                </c:pt>
                <c:pt idx="132">
                  <c:v>3780</c:v>
                </c:pt>
                <c:pt idx="133">
                  <c:v>3810</c:v>
                </c:pt>
                <c:pt idx="134">
                  <c:v>3840</c:v>
                </c:pt>
                <c:pt idx="135">
                  <c:v>3870</c:v>
                </c:pt>
                <c:pt idx="136">
                  <c:v>3900</c:v>
                </c:pt>
                <c:pt idx="137">
                  <c:v>3930</c:v>
                </c:pt>
                <c:pt idx="138">
                  <c:v>3960</c:v>
                </c:pt>
                <c:pt idx="139">
                  <c:v>3990</c:v>
                </c:pt>
                <c:pt idx="140">
                  <c:v>4020</c:v>
                </c:pt>
                <c:pt idx="141">
                  <c:v>4030</c:v>
                </c:pt>
              </c:numCache>
            </c:numRef>
          </c:xVal>
          <c:yVal>
            <c:numRef>
              <c:f>TOTALS!$E$3:$E$270</c:f>
              <c:numCache>
                <c:formatCode>0.0000</c:formatCode>
                <c:ptCount val="2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-3.7978519070667896E-6</c:v>
                </c:pt>
                <c:pt idx="19">
                  <c:v>-6.4400049061271559E-5</c:v>
                </c:pt>
                <c:pt idx="20">
                  <c:v>-2.0802917167150577E-4</c:v>
                </c:pt>
                <c:pt idx="21">
                  <c:v>-4.4629506929442191E-4</c:v>
                </c:pt>
                <c:pt idx="22">
                  <c:v>-7.9080713458425653E-4</c:v>
                </c:pt>
                <c:pt idx="23">
                  <c:v>-1.2533027711285503E-3</c:v>
                </c:pt>
                <c:pt idx="24">
                  <c:v>-1.8456853285392907E-3</c:v>
                </c:pt>
                <c:pt idx="25">
                  <c:v>-2.5799553348940744E-3</c:v>
                </c:pt>
                <c:pt idx="26">
                  <c:v>-3.4680272467172697E-3</c:v>
                </c:pt>
                <c:pt idx="27">
                  <c:v>-4.521433031316041E-3</c:v>
                </c:pt>
                <c:pt idx="28">
                  <c:v>-5.750923059174011E-3</c:v>
                </c:pt>
                <c:pt idx="29">
                  <c:v>-7.1659833721338809E-3</c:v>
                </c:pt>
                <c:pt idx="30">
                  <c:v>-8.7742958003795522E-3</c:v>
                </c:pt>
                <c:pt idx="31">
                  <c:v>-1.0581173100680252E-2</c:v>
                </c:pt>
                <c:pt idx="32">
                  <c:v>-1.2589004867949642E-2</c:v>
                </c:pt>
                <c:pt idx="33">
                  <c:v>-1.4796751163322876E-2</c:v>
                </c:pt>
                <c:pt idx="34">
                  <c:v>-1.7199519498190187E-2</c:v>
                </c:pt>
                <c:pt idx="35">
                  <c:v>-1.978825707818696E-2</c:v>
                </c:pt>
                <c:pt idx="36">
                  <c:v>-2.2549584273033951E-2</c:v>
                </c:pt>
                <c:pt idx="37">
                  <c:v>-2.5465787516865984E-2</c:v>
                </c:pt>
                <c:pt idx="38">
                  <c:v>-2.748593417277035E-2</c:v>
                </c:pt>
                <c:pt idx="39">
                  <c:v>-2.8518135084348965E-2</c:v>
                </c:pt>
                <c:pt idx="40">
                  <c:v>-3.1714234596898261E-2</c:v>
                </c:pt>
                <c:pt idx="41">
                  <c:v>-3.5059579276167707E-2</c:v>
                </c:pt>
                <c:pt idx="42">
                  <c:v>-3.8554169122157311E-2</c:v>
                </c:pt>
                <c:pt idx="43">
                  <c:v>-4.2198004134867073E-2</c:v>
                </c:pt>
                <c:pt idx="44">
                  <c:v>-4.5991084314296979E-2</c:v>
                </c:pt>
                <c:pt idx="45">
                  <c:v>-4.9933409660447049E-2</c:v>
                </c:pt>
                <c:pt idx="46">
                  <c:v>-5.4024980173317264E-2</c:v>
                </c:pt>
                <c:pt idx="47">
                  <c:v>-5.8265795852907643E-2</c:v>
                </c:pt>
                <c:pt idx="48">
                  <c:v>-6.2655856699218179E-2</c:v>
                </c:pt>
                <c:pt idx="49">
                  <c:v>-6.7195162712248874E-2</c:v>
                </c:pt>
                <c:pt idx="50">
                  <c:v>-7.1883713891999712E-2</c:v>
                </c:pt>
                <c:pt idx="51">
                  <c:v>-7.6721510238470708E-2</c:v>
                </c:pt>
                <c:pt idx="52">
                  <c:v>-8.170855175166189E-2</c:v>
                </c:pt>
                <c:pt idx="53">
                  <c:v>-8.6844838431573201E-2</c:v>
                </c:pt>
                <c:pt idx="54">
                  <c:v>-9.2130370278204671E-2</c:v>
                </c:pt>
                <c:pt idx="55">
                  <c:v>-9.7565147291556284E-2</c:v>
                </c:pt>
                <c:pt idx="56">
                  <c:v>-0.10314916947162805</c:v>
                </c:pt>
                <c:pt idx="57">
                  <c:v>-0.10888243681842</c:v>
                </c:pt>
                <c:pt idx="58">
                  <c:v>-0.1147649493319321</c:v>
                </c:pt>
                <c:pt idx="59">
                  <c:v>-0.11876953832245135</c:v>
                </c:pt>
                <c:pt idx="60">
                  <c:v>-0.12079978894385524</c:v>
                </c:pt>
                <c:pt idx="61">
                  <c:v>-0.12701978885114984</c:v>
                </c:pt>
                <c:pt idx="62">
                  <c:v>-0.13341900816071328</c:v>
                </c:pt>
                <c:pt idx="63">
                  <c:v>-0.13997295153685602</c:v>
                </c:pt>
                <c:pt idx="64">
                  <c:v>-0.14665454165090022</c:v>
                </c:pt>
                <c:pt idx="65">
                  <c:v>-0.1534343355337964</c:v>
                </c:pt>
                <c:pt idx="66">
                  <c:v>-0.16028080635842831</c:v>
                </c:pt>
                <c:pt idx="67">
                  <c:v>-0.16716068551578625</c:v>
                </c:pt>
                <c:pt idx="68">
                  <c:v>-0.17403935746098481</c:v>
                </c:pt>
                <c:pt idx="69">
                  <c:v>-0.18088129768276826</c:v>
                </c:pt>
                <c:pt idx="70">
                  <c:v>-0.18765054238531581</c:v>
                </c:pt>
                <c:pt idx="71">
                  <c:v>-0.1943111771404194</c:v>
                </c:pt>
                <c:pt idx="72">
                  <c:v>-0.2008278309296973</c:v>
                </c:pt>
                <c:pt idx="73">
                  <c:v>-0.20716616168772897</c:v>
                </c:pt>
                <c:pt idx="74">
                  <c:v>-0.21329331969259835</c:v>
                </c:pt>
                <c:pt idx="75">
                  <c:v>-0.21917837592182515</c:v>
                </c:pt>
                <c:pt idx="76">
                  <c:v>-0.22479270376768767</c:v>
                </c:pt>
                <c:pt idx="77">
                  <c:v>-0.23011030423359213</c:v>
                </c:pt>
                <c:pt idx="78">
                  <c:v>-0.23510806684026056</c:v>
                </c:pt>
                <c:pt idx="79">
                  <c:v>-0.23976596086878491</c:v>
                </c:pt>
                <c:pt idx="80">
                  <c:v>-0.24406715415640204</c:v>
                </c:pt>
                <c:pt idx="81">
                  <c:v>-0.24799805933156638</c:v>
                </c:pt>
                <c:pt idx="82">
                  <c:v>-0.2515483100156547</c:v>
                </c:pt>
                <c:pt idx="83">
                  <c:v>-0.25471067201910946</c:v>
                </c:pt>
                <c:pt idx="84">
                  <c:v>-0.25748089681601005</c:v>
                </c:pt>
                <c:pt idx="85">
                  <c:v>-0.2591089279600301</c:v>
                </c:pt>
                <c:pt idx="86">
                  <c:v>-0.25987917108071795</c:v>
                </c:pt>
                <c:pt idx="87">
                  <c:v>-0.26218990044278151</c:v>
                </c:pt>
                <c:pt idx="88">
                  <c:v>-0.26450062980484512</c:v>
                </c:pt>
                <c:pt idx="89">
                  <c:v>-0.26681135916690868</c:v>
                </c:pt>
                <c:pt idx="90">
                  <c:v>-0.26912208852897224</c:v>
                </c:pt>
                <c:pt idx="91">
                  <c:v>-0.27143281789103579</c:v>
                </c:pt>
                <c:pt idx="92">
                  <c:v>-0.27374354725309935</c:v>
                </c:pt>
                <c:pt idx="93">
                  <c:v>-0.27605427661516296</c:v>
                </c:pt>
                <c:pt idx="94">
                  <c:v>-0.27836500597722652</c:v>
                </c:pt>
                <c:pt idx="95">
                  <c:v>-0.28067573533929008</c:v>
                </c:pt>
                <c:pt idx="96">
                  <c:v>-0.28298646470135363</c:v>
                </c:pt>
                <c:pt idx="97">
                  <c:v>-0.28529719406341719</c:v>
                </c:pt>
                <c:pt idx="98">
                  <c:v>-0.28760792342548075</c:v>
                </c:pt>
                <c:pt idx="99">
                  <c:v>-0.28991865278754436</c:v>
                </c:pt>
                <c:pt idx="100">
                  <c:v>-0.54924126385312499</c:v>
                </c:pt>
                <c:pt idx="101">
                  <c:v>-0.39584512326434018</c:v>
                </c:pt>
                <c:pt idx="102">
                  <c:v>0.38534802778972954</c:v>
                </c:pt>
                <c:pt idx="103">
                  <c:v>1.8127385596231405</c:v>
                </c:pt>
                <c:pt idx="104">
                  <c:v>3.8034721082374006</c:v>
                </c:pt>
                <c:pt idx="105">
                  <c:v>6.1819249142100245</c:v>
                </c:pt>
                <c:pt idx="106">
                  <c:v>8.7367611450931761</c:v>
                </c:pt>
                <c:pt idx="107">
                  <c:v>11.36473397251623</c:v>
                </c:pt>
                <c:pt idx="108">
                  <c:v>14.064928496984601</c:v>
                </c:pt>
                <c:pt idx="109">
                  <c:v>16.837344718498294</c:v>
                </c:pt>
                <c:pt idx="110">
                  <c:v>19.681982637057295</c:v>
                </c:pt>
                <c:pt idx="111">
                  <c:v>22.598842252661619</c:v>
                </c:pt>
                <c:pt idx="112">
                  <c:v>25.587923565311257</c:v>
                </c:pt>
                <c:pt idx="113">
                  <c:v>28.649226575006203</c:v>
                </c:pt>
                <c:pt idx="114">
                  <c:v>31.782751281746478</c:v>
                </c:pt>
                <c:pt idx="115">
                  <c:v>34.988497685532067</c:v>
                </c:pt>
                <c:pt idx="116">
                  <c:v>38.266465786362964</c:v>
                </c:pt>
                <c:pt idx="117">
                  <c:v>41.61665558423919</c:v>
                </c:pt>
                <c:pt idx="118">
                  <c:v>45.039067079160731</c:v>
                </c:pt>
                <c:pt idx="119">
                  <c:v>46.195194228818416</c:v>
                </c:pt>
                <c:pt idx="120">
                  <c:v>48.463124582612608</c:v>
                </c:pt>
                <c:pt idx="121">
                  <c:v>51.498458876607387</c:v>
                </c:pt>
                <c:pt idx="122">
                  <c:v>53.91762888383068</c:v>
                </c:pt>
                <c:pt idx="123">
                  <c:v>55.616188219482453</c:v>
                </c:pt>
                <c:pt idx="124">
                  <c:v>56.562935209246177</c:v>
                </c:pt>
                <c:pt idx="125">
                  <c:v>56.800154074814891</c:v>
                </c:pt>
                <c:pt idx="126">
                  <c:v>56.439745495938688</c:v>
                </c:pt>
                <c:pt idx="127">
                  <c:v>55.639831507371817</c:v>
                </c:pt>
                <c:pt idx="128">
                  <c:v>54.585396552510986</c:v>
                </c:pt>
                <c:pt idx="129">
                  <c:v>53.458474535879667</c:v>
                </c:pt>
                <c:pt idx="130">
                  <c:v>53.121020627007667</c:v>
                </c:pt>
                <c:pt idx="131">
                  <c:v>52.463522653245114</c:v>
                </c:pt>
                <c:pt idx="132">
                  <c:v>51.457272220246438</c:v>
                </c:pt>
                <c:pt idx="133">
                  <c:v>50.423924843642624</c:v>
                </c:pt>
                <c:pt idx="134">
                  <c:v>49.363843312680387</c:v>
                </c:pt>
                <c:pt idx="135">
                  <c:v>48.277026046544492</c:v>
                </c:pt>
                <c:pt idx="136">
                  <c:v>47.163471491924639</c:v>
                </c:pt>
                <c:pt idx="137">
                  <c:v>46.023178123015647</c:v>
                </c:pt>
                <c:pt idx="138">
                  <c:v>44.85614444151728</c:v>
                </c:pt>
                <c:pt idx="139">
                  <c:v>43.662368976634383</c:v>
                </c:pt>
                <c:pt idx="140">
                  <c:v>42.441850285076796</c:v>
                </c:pt>
                <c:pt idx="141">
                  <c:v>42.029770635029344</c:v>
                </c:pt>
              </c:numCache>
            </c:numRef>
          </c:yVal>
          <c:smooth val="1"/>
          <c:extLst>
            <c:ext xmlns:c16="http://schemas.microsoft.com/office/drawing/2014/chart" uri="{C3380CC4-5D6E-409C-BE32-E72D297353CC}">
              <c16:uniqueId val="{00000003-DE3F-483D-9BB1-589CCD1652B1}"/>
            </c:ext>
          </c:extLst>
        </c:ser>
        <c:ser>
          <c:idx val="4"/>
          <c:order val="4"/>
          <c:tx>
            <c:strRef>
              <c:f>TOTALS!$F$2</c:f>
              <c:strCache>
                <c:ptCount val="1"/>
                <c:pt idx="0">
                  <c:v>NV</c:v>
                </c:pt>
              </c:strCache>
            </c:strRef>
          </c:tx>
          <c:marker>
            <c:symbol val="none"/>
          </c:marker>
          <c:xVal>
            <c:numRef>
              <c:f>TOTALS!$A$3:$A$270</c:f>
              <c:numCache>
                <c:formatCode>General</c:formatCode>
                <c:ptCount val="268"/>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500</c:v>
                </c:pt>
                <c:pt idx="18">
                  <c:v>510</c:v>
                </c:pt>
                <c:pt idx="19">
                  <c:v>540</c:v>
                </c:pt>
                <c:pt idx="20">
                  <c:v>570</c:v>
                </c:pt>
                <c:pt idx="21">
                  <c:v>600</c:v>
                </c:pt>
                <c:pt idx="22">
                  <c:v>630</c:v>
                </c:pt>
                <c:pt idx="23">
                  <c:v>660</c:v>
                </c:pt>
                <c:pt idx="24">
                  <c:v>690</c:v>
                </c:pt>
                <c:pt idx="25">
                  <c:v>720</c:v>
                </c:pt>
                <c:pt idx="26">
                  <c:v>750</c:v>
                </c:pt>
                <c:pt idx="27">
                  <c:v>780</c:v>
                </c:pt>
                <c:pt idx="28">
                  <c:v>810</c:v>
                </c:pt>
                <c:pt idx="29">
                  <c:v>840</c:v>
                </c:pt>
                <c:pt idx="30">
                  <c:v>870</c:v>
                </c:pt>
                <c:pt idx="31">
                  <c:v>900</c:v>
                </c:pt>
                <c:pt idx="32">
                  <c:v>930</c:v>
                </c:pt>
                <c:pt idx="33">
                  <c:v>960</c:v>
                </c:pt>
                <c:pt idx="34">
                  <c:v>990</c:v>
                </c:pt>
                <c:pt idx="35">
                  <c:v>1020</c:v>
                </c:pt>
                <c:pt idx="36">
                  <c:v>1050</c:v>
                </c:pt>
                <c:pt idx="37">
                  <c:v>1080</c:v>
                </c:pt>
                <c:pt idx="38">
                  <c:v>1100</c:v>
                </c:pt>
                <c:pt idx="39">
                  <c:v>1110</c:v>
                </c:pt>
                <c:pt idx="40">
                  <c:v>1140</c:v>
                </c:pt>
                <c:pt idx="41">
                  <c:v>1170</c:v>
                </c:pt>
                <c:pt idx="42">
                  <c:v>1200</c:v>
                </c:pt>
                <c:pt idx="43">
                  <c:v>1230</c:v>
                </c:pt>
                <c:pt idx="44">
                  <c:v>1260</c:v>
                </c:pt>
                <c:pt idx="45">
                  <c:v>1290</c:v>
                </c:pt>
                <c:pt idx="46">
                  <c:v>1320</c:v>
                </c:pt>
                <c:pt idx="47">
                  <c:v>1350</c:v>
                </c:pt>
                <c:pt idx="48">
                  <c:v>1380</c:v>
                </c:pt>
                <c:pt idx="49">
                  <c:v>1410</c:v>
                </c:pt>
                <c:pt idx="50">
                  <c:v>1440</c:v>
                </c:pt>
                <c:pt idx="51">
                  <c:v>1470</c:v>
                </c:pt>
                <c:pt idx="52">
                  <c:v>1500</c:v>
                </c:pt>
                <c:pt idx="53">
                  <c:v>1530</c:v>
                </c:pt>
                <c:pt idx="54">
                  <c:v>1560</c:v>
                </c:pt>
                <c:pt idx="55">
                  <c:v>1590</c:v>
                </c:pt>
                <c:pt idx="56">
                  <c:v>1620</c:v>
                </c:pt>
                <c:pt idx="57">
                  <c:v>1650</c:v>
                </c:pt>
                <c:pt idx="58">
                  <c:v>1680</c:v>
                </c:pt>
                <c:pt idx="59">
                  <c:v>1700</c:v>
                </c:pt>
                <c:pt idx="60">
                  <c:v>1710</c:v>
                </c:pt>
                <c:pt idx="61">
                  <c:v>1740</c:v>
                </c:pt>
                <c:pt idx="62">
                  <c:v>1770</c:v>
                </c:pt>
                <c:pt idx="63">
                  <c:v>1800</c:v>
                </c:pt>
                <c:pt idx="64">
                  <c:v>1830</c:v>
                </c:pt>
                <c:pt idx="65">
                  <c:v>1860</c:v>
                </c:pt>
                <c:pt idx="66">
                  <c:v>1890</c:v>
                </c:pt>
                <c:pt idx="67">
                  <c:v>1920</c:v>
                </c:pt>
                <c:pt idx="68">
                  <c:v>1950</c:v>
                </c:pt>
                <c:pt idx="69">
                  <c:v>1980</c:v>
                </c:pt>
                <c:pt idx="70">
                  <c:v>2010</c:v>
                </c:pt>
                <c:pt idx="71">
                  <c:v>2040</c:v>
                </c:pt>
                <c:pt idx="72">
                  <c:v>2070</c:v>
                </c:pt>
                <c:pt idx="73">
                  <c:v>2100</c:v>
                </c:pt>
                <c:pt idx="74">
                  <c:v>2130</c:v>
                </c:pt>
                <c:pt idx="75">
                  <c:v>2160</c:v>
                </c:pt>
                <c:pt idx="76">
                  <c:v>2190</c:v>
                </c:pt>
                <c:pt idx="77">
                  <c:v>2220</c:v>
                </c:pt>
                <c:pt idx="78">
                  <c:v>2250</c:v>
                </c:pt>
                <c:pt idx="79">
                  <c:v>2280</c:v>
                </c:pt>
                <c:pt idx="80">
                  <c:v>2310</c:v>
                </c:pt>
                <c:pt idx="81">
                  <c:v>2340</c:v>
                </c:pt>
                <c:pt idx="82">
                  <c:v>2370</c:v>
                </c:pt>
                <c:pt idx="83">
                  <c:v>2400</c:v>
                </c:pt>
                <c:pt idx="84">
                  <c:v>2430</c:v>
                </c:pt>
                <c:pt idx="85">
                  <c:v>2450</c:v>
                </c:pt>
                <c:pt idx="86">
                  <c:v>2460</c:v>
                </c:pt>
                <c:pt idx="87">
                  <c:v>2490</c:v>
                </c:pt>
                <c:pt idx="88">
                  <c:v>2520</c:v>
                </c:pt>
                <c:pt idx="89">
                  <c:v>2550</c:v>
                </c:pt>
                <c:pt idx="90">
                  <c:v>2580</c:v>
                </c:pt>
                <c:pt idx="91">
                  <c:v>2610</c:v>
                </c:pt>
                <c:pt idx="92">
                  <c:v>2640</c:v>
                </c:pt>
                <c:pt idx="93">
                  <c:v>2670</c:v>
                </c:pt>
                <c:pt idx="94">
                  <c:v>2700</c:v>
                </c:pt>
                <c:pt idx="95">
                  <c:v>2730</c:v>
                </c:pt>
                <c:pt idx="96">
                  <c:v>2760</c:v>
                </c:pt>
                <c:pt idx="97">
                  <c:v>2790</c:v>
                </c:pt>
                <c:pt idx="98">
                  <c:v>2820</c:v>
                </c:pt>
                <c:pt idx="99">
                  <c:v>2850</c:v>
                </c:pt>
                <c:pt idx="100">
                  <c:v>2880</c:v>
                </c:pt>
                <c:pt idx="101">
                  <c:v>2910</c:v>
                </c:pt>
                <c:pt idx="102">
                  <c:v>2940</c:v>
                </c:pt>
                <c:pt idx="103">
                  <c:v>2970</c:v>
                </c:pt>
                <c:pt idx="104">
                  <c:v>3000</c:v>
                </c:pt>
                <c:pt idx="105">
                  <c:v>3030</c:v>
                </c:pt>
                <c:pt idx="106">
                  <c:v>3060</c:v>
                </c:pt>
                <c:pt idx="107">
                  <c:v>3090</c:v>
                </c:pt>
                <c:pt idx="108">
                  <c:v>3120</c:v>
                </c:pt>
                <c:pt idx="109">
                  <c:v>3150</c:v>
                </c:pt>
                <c:pt idx="110">
                  <c:v>3180</c:v>
                </c:pt>
                <c:pt idx="111">
                  <c:v>3210</c:v>
                </c:pt>
                <c:pt idx="112">
                  <c:v>3240</c:v>
                </c:pt>
                <c:pt idx="113">
                  <c:v>3270</c:v>
                </c:pt>
                <c:pt idx="114">
                  <c:v>3300</c:v>
                </c:pt>
                <c:pt idx="115">
                  <c:v>3330</c:v>
                </c:pt>
                <c:pt idx="116">
                  <c:v>3360</c:v>
                </c:pt>
                <c:pt idx="117">
                  <c:v>3390</c:v>
                </c:pt>
                <c:pt idx="118">
                  <c:v>3420</c:v>
                </c:pt>
                <c:pt idx="119">
                  <c:v>3430</c:v>
                </c:pt>
                <c:pt idx="120">
                  <c:v>3450</c:v>
                </c:pt>
                <c:pt idx="121">
                  <c:v>3480</c:v>
                </c:pt>
                <c:pt idx="122">
                  <c:v>3510</c:v>
                </c:pt>
                <c:pt idx="123">
                  <c:v>3540</c:v>
                </c:pt>
                <c:pt idx="124">
                  <c:v>3570</c:v>
                </c:pt>
                <c:pt idx="125">
                  <c:v>3600</c:v>
                </c:pt>
                <c:pt idx="126">
                  <c:v>3630</c:v>
                </c:pt>
                <c:pt idx="127">
                  <c:v>3660</c:v>
                </c:pt>
                <c:pt idx="128">
                  <c:v>3690</c:v>
                </c:pt>
                <c:pt idx="129">
                  <c:v>3720</c:v>
                </c:pt>
                <c:pt idx="130">
                  <c:v>3730</c:v>
                </c:pt>
                <c:pt idx="131">
                  <c:v>3750</c:v>
                </c:pt>
                <c:pt idx="132">
                  <c:v>3780</c:v>
                </c:pt>
                <c:pt idx="133">
                  <c:v>3810</c:v>
                </c:pt>
                <c:pt idx="134">
                  <c:v>3840</c:v>
                </c:pt>
                <c:pt idx="135">
                  <c:v>3870</c:v>
                </c:pt>
                <c:pt idx="136">
                  <c:v>3900</c:v>
                </c:pt>
                <c:pt idx="137">
                  <c:v>3930</c:v>
                </c:pt>
                <c:pt idx="138">
                  <c:v>3960</c:v>
                </c:pt>
                <c:pt idx="139">
                  <c:v>3990</c:v>
                </c:pt>
                <c:pt idx="140">
                  <c:v>4020</c:v>
                </c:pt>
                <c:pt idx="141">
                  <c:v>4030</c:v>
                </c:pt>
              </c:numCache>
            </c:numRef>
          </c:xVal>
          <c:yVal>
            <c:numRef>
              <c:f>TOTALS!$F$3:$F$270</c:f>
              <c:numCache>
                <c:formatCode>0.0000</c:formatCode>
                <c:ptCount val="2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8.7485241417936731E-4</c:v>
                </c:pt>
                <c:pt idx="19">
                  <c:v>1.1655314589667284E-3</c:v>
                </c:pt>
                <c:pt idx="20">
                  <c:v>-3.7165664020071416E-4</c:v>
                </c:pt>
                <c:pt idx="21">
                  <c:v>-5.9630789260377631E-3</c:v>
                </c:pt>
                <c:pt idx="22">
                  <c:v>-1.6285362433448275E-2</c:v>
                </c:pt>
                <c:pt idx="23">
                  <c:v>-3.2096957990847566E-2</c:v>
                </c:pt>
                <c:pt idx="24">
                  <c:v>-5.4214228626739108E-2</c:v>
                </c:pt>
                <c:pt idx="25">
                  <c:v>-8.3491305445274722E-2</c:v>
                </c:pt>
                <c:pt idx="26">
                  <c:v>-0.12080172085439447</c:v>
                </c:pt>
                <c:pt idx="27">
                  <c:v>-0.16702015084571106</c:v>
                </c:pt>
                <c:pt idx="28">
                  <c:v>-0.22300457256613718</c:v>
                </c:pt>
                <c:pt idx="29">
                  <c:v>-0.28957896838868535</c:v>
                </c:pt>
                <c:pt idx="30">
                  <c:v>-0.36751514617130199</c:v>
                </c:pt>
                <c:pt idx="31">
                  <c:v>-0.45751547475808352</c:v>
                </c:pt>
                <c:pt idx="32">
                  <c:v>-0.56019424600833623</c:v>
                </c:pt>
                <c:pt idx="33">
                  <c:v>-0.67606237849964113</c:v>
                </c:pt>
                <c:pt idx="34">
                  <c:v>-0.80550951391283143</c:v>
                </c:pt>
                <c:pt idx="35">
                  <c:v>-0.94878969058379903</c:v>
                </c:pt>
                <c:pt idx="36">
                  <c:v>-1.1060057313152152</c:v>
                </c:pt>
                <c:pt idx="37">
                  <c:v>-1.2770986576049761</c:v>
                </c:pt>
                <c:pt idx="38">
                  <c:v>-1.3872939623128397</c:v>
                </c:pt>
                <c:pt idx="39">
                  <c:v>-1.4416303086715143</c:v>
                </c:pt>
                <c:pt idx="40">
                  <c:v>-1.6153048215225274</c:v>
                </c:pt>
                <c:pt idx="41">
                  <c:v>-1.8013964417434272</c:v>
                </c:pt>
                <c:pt idx="42">
                  <c:v>-1.9982219159582211</c:v>
                </c:pt>
                <c:pt idx="43">
                  <c:v>-2.205767690867074</c:v>
                </c:pt>
                <c:pt idx="44">
                  <c:v>-2.4240235724729278</c:v>
                </c:pt>
                <c:pt idx="45">
                  <c:v>-2.6529763568355698</c:v>
                </c:pt>
                <c:pt idx="46">
                  <c:v>-2.8926123138150439</c:v>
                </c:pt>
                <c:pt idx="47">
                  <c:v>-3.1429209264572191</c:v>
                </c:pt>
                <c:pt idx="48">
                  <c:v>-3.4038880447358113</c:v>
                </c:pt>
                <c:pt idx="49">
                  <c:v>-3.6754989547193864</c:v>
                </c:pt>
                <c:pt idx="50">
                  <c:v>-3.9577428730555639</c:v>
                </c:pt>
                <c:pt idx="51">
                  <c:v>-4.2506046756409708</c:v>
                </c:pt>
                <c:pt idx="52">
                  <c:v>-4.5540686344543975</c:v>
                </c:pt>
                <c:pt idx="53">
                  <c:v>-4.868123759765024</c:v>
                </c:pt>
                <c:pt idx="54">
                  <c:v>-5.192752029715801</c:v>
                </c:pt>
                <c:pt idx="55">
                  <c:v>-5.5279423520321842</c:v>
                </c:pt>
                <c:pt idx="56">
                  <c:v>-5.8736779122204759</c:v>
                </c:pt>
                <c:pt idx="57">
                  <c:v>-6.2299412200531963</c:v>
                </c:pt>
                <c:pt idx="58">
                  <c:v>-6.5967210846026658</c:v>
                </c:pt>
                <c:pt idx="59">
                  <c:v>-6.8448041474503922</c:v>
                </c:pt>
                <c:pt idx="60">
                  <c:v>-6.9695408533542489</c:v>
                </c:pt>
                <c:pt idx="61">
                  <c:v>-7.3636124394579419</c:v>
                </c:pt>
                <c:pt idx="62">
                  <c:v>-7.7655123049788584</c:v>
                </c:pt>
                <c:pt idx="63">
                  <c:v>-8.1725540912815617</c:v>
                </c:pt>
                <c:pt idx="64">
                  <c:v>-8.5834522144890517</c:v>
                </c:pt>
                <c:pt idx="65">
                  <c:v>-8.9968251908406192</c:v>
                </c:pt>
                <c:pt idx="66">
                  <c:v>-9.4112067504320045</c:v>
                </c:pt>
                <c:pt idx="67">
                  <c:v>-9.8250577123688512</c:v>
                </c:pt>
                <c:pt idx="68">
                  <c:v>-10.236774955071793</c:v>
                </c:pt>
                <c:pt idx="69">
                  <c:v>-10.644710727716747</c:v>
                </c:pt>
                <c:pt idx="70">
                  <c:v>-11.047186163967751</c:v>
                </c:pt>
                <c:pt idx="71">
                  <c:v>-11.442493086768557</c:v>
                </c:pt>
                <c:pt idx="72">
                  <c:v>-11.828924467471101</c:v>
                </c:pt>
                <c:pt idx="73">
                  <c:v>-12.204759017757977</c:v>
                </c:pt>
                <c:pt idx="74">
                  <c:v>-12.568301161801353</c:v>
                </c:pt>
                <c:pt idx="75">
                  <c:v>-12.917868924150509</c:v>
                </c:pt>
                <c:pt idx="76">
                  <c:v>-13.251787900236858</c:v>
                </c:pt>
                <c:pt idx="77">
                  <c:v>-13.568416864708112</c:v>
                </c:pt>
                <c:pt idx="78">
                  <c:v>-13.866114756692141</c:v>
                </c:pt>
                <c:pt idx="79">
                  <c:v>-14.143206430347599</c:v>
                </c:pt>
                <c:pt idx="80">
                  <c:v>-14.397942538295593</c:v>
                </c:pt>
                <c:pt idx="81">
                  <c:v>-14.628352260919346</c:v>
                </c:pt>
                <c:pt idx="82">
                  <c:v>-14.831966946634198</c:v>
                </c:pt>
                <c:pt idx="83">
                  <c:v>-15.005056679376148</c:v>
                </c:pt>
                <c:pt idx="84">
                  <c:v>-15.139396499085585</c:v>
                </c:pt>
                <c:pt idx="85">
                  <c:v>-15.170209092821047</c:v>
                </c:pt>
                <c:pt idx="86">
                  <c:v>-15.163026702209262</c:v>
                </c:pt>
                <c:pt idx="87">
                  <c:v>-15.137037717708358</c:v>
                </c:pt>
                <c:pt idx="88">
                  <c:v>-15.11078348942806</c:v>
                </c:pt>
                <c:pt idx="89">
                  <c:v>-15.084264017368367</c:v>
                </c:pt>
                <c:pt idx="90">
                  <c:v>-15.057479301529279</c:v>
                </c:pt>
                <c:pt idx="91">
                  <c:v>-15.030429341910795</c:v>
                </c:pt>
                <c:pt idx="92">
                  <c:v>-15.003114138512915</c:v>
                </c:pt>
                <c:pt idx="93">
                  <c:v>-14.975533691335642</c:v>
                </c:pt>
                <c:pt idx="94">
                  <c:v>-14.947688000378973</c:v>
                </c:pt>
                <c:pt idx="95">
                  <c:v>-14.919577065642907</c:v>
                </c:pt>
                <c:pt idx="96">
                  <c:v>-14.891200887127447</c:v>
                </c:pt>
                <c:pt idx="97">
                  <c:v>-14.862559464832591</c:v>
                </c:pt>
                <c:pt idx="98">
                  <c:v>-14.83365279875834</c:v>
                </c:pt>
                <c:pt idx="99">
                  <c:v>-14.804480888904695</c:v>
                </c:pt>
                <c:pt idx="100">
                  <c:v>-14.93665112191208</c:v>
                </c:pt>
                <c:pt idx="101">
                  <c:v>-15.268554552951331</c:v>
                </c:pt>
                <c:pt idx="102">
                  <c:v>-15.750833119465492</c:v>
                </c:pt>
                <c:pt idx="103">
                  <c:v>-16.3170934049535</c:v>
                </c:pt>
                <c:pt idx="104">
                  <c:v>-16.891432714391669</c:v>
                </c:pt>
                <c:pt idx="105">
                  <c:v>-17.404471716681869</c:v>
                </c:pt>
                <c:pt idx="106">
                  <c:v>-17.918580282113631</c:v>
                </c:pt>
                <c:pt idx="107">
                  <c:v>-18.428321078450836</c:v>
                </c:pt>
                <c:pt idx="108">
                  <c:v>-18.937260179739635</c:v>
                </c:pt>
                <c:pt idx="109">
                  <c:v>-19.445397585980032</c:v>
                </c:pt>
                <c:pt idx="110">
                  <c:v>-19.952733297172028</c:v>
                </c:pt>
                <c:pt idx="111">
                  <c:v>-20.459267313315618</c:v>
                </c:pt>
                <c:pt idx="112">
                  <c:v>-20.964999634410805</c:v>
                </c:pt>
                <c:pt idx="113">
                  <c:v>-21.469930260457577</c:v>
                </c:pt>
                <c:pt idx="114">
                  <c:v>-21.974059191455957</c:v>
                </c:pt>
                <c:pt idx="115">
                  <c:v>-22.477386427405929</c:v>
                </c:pt>
                <c:pt idx="116">
                  <c:v>-22.979911968307498</c:v>
                </c:pt>
                <c:pt idx="117">
                  <c:v>-23.481635814160658</c:v>
                </c:pt>
                <c:pt idx="118">
                  <c:v>-23.982557964965423</c:v>
                </c:pt>
                <c:pt idx="119">
                  <c:v>-24.149353860778476</c:v>
                </c:pt>
                <c:pt idx="120">
                  <c:v>-24.484069699881726</c:v>
                </c:pt>
                <c:pt idx="121">
                  <c:v>-24.992314630276802</c:v>
                </c:pt>
                <c:pt idx="122">
                  <c:v>-25.515103353850012</c:v>
                </c:pt>
                <c:pt idx="123">
                  <c:v>-26.061254866480482</c:v>
                </c:pt>
                <c:pt idx="124">
                  <c:v>-26.638112397741686</c:v>
                </c:pt>
                <c:pt idx="125">
                  <c:v>-27.250994025745477</c:v>
                </c:pt>
                <c:pt idx="126">
                  <c:v>-27.902755945526952</c:v>
                </c:pt>
                <c:pt idx="127">
                  <c:v>-28.593391102571044</c:v>
                </c:pt>
                <c:pt idx="128">
                  <c:v>-29.320551181018015</c:v>
                </c:pt>
                <c:pt idx="129">
                  <c:v>-30.080417206177533</c:v>
                </c:pt>
                <c:pt idx="130">
                  <c:v>-30.338077283296393</c:v>
                </c:pt>
                <c:pt idx="131">
                  <c:v>-30.861090524314701</c:v>
                </c:pt>
                <c:pt idx="132">
                  <c:v>-31.654492222919473</c:v>
                </c:pt>
                <c:pt idx="133">
                  <c:v>-32.455844592151905</c:v>
                </c:pt>
                <c:pt idx="134">
                  <c:v>-33.26499958976094</c:v>
                </c:pt>
                <c:pt idx="135">
                  <c:v>-34.081959773501708</c:v>
                </c:pt>
                <c:pt idx="136">
                  <c:v>-34.906727656626238</c:v>
                </c:pt>
                <c:pt idx="137">
                  <c:v>-35.739305707883517</c:v>
                </c:pt>
                <c:pt idx="138">
                  <c:v>-36.579696351519466</c:v>
                </c:pt>
                <c:pt idx="139">
                  <c:v>-37.427901967276931</c:v>
                </c:pt>
                <c:pt idx="140">
                  <c:v>-38.283924890395703</c:v>
                </c:pt>
                <c:pt idx="141">
                  <c:v>-38.57015846292628</c:v>
                </c:pt>
              </c:numCache>
            </c:numRef>
          </c:yVal>
          <c:smooth val="1"/>
          <c:extLst>
            <c:ext xmlns:c16="http://schemas.microsoft.com/office/drawing/2014/chart" uri="{C3380CC4-5D6E-409C-BE32-E72D297353CC}">
              <c16:uniqueId val="{00000004-DE3F-483D-9BB1-589CCD1652B1}"/>
            </c:ext>
          </c:extLst>
        </c:ser>
        <c:ser>
          <c:idx val="5"/>
          <c:order val="5"/>
          <c:tx>
            <c:strRef>
              <c:f>TOTALS!$G$2</c:f>
              <c:strCache>
                <c:ptCount val="1"/>
                <c:pt idx="0">
                  <c:v>EV</c:v>
                </c:pt>
              </c:strCache>
            </c:strRef>
          </c:tx>
          <c:marker>
            <c:symbol val="none"/>
          </c:marker>
          <c:xVal>
            <c:numRef>
              <c:f>TOTALS!$A$3:$A$270</c:f>
              <c:numCache>
                <c:formatCode>General</c:formatCode>
                <c:ptCount val="268"/>
                <c:pt idx="0">
                  <c:v>0</c:v>
                </c:pt>
                <c:pt idx="1">
                  <c:v>30</c:v>
                </c:pt>
                <c:pt idx="2">
                  <c:v>60</c:v>
                </c:pt>
                <c:pt idx="3">
                  <c:v>90</c:v>
                </c:pt>
                <c:pt idx="4">
                  <c:v>120</c:v>
                </c:pt>
                <c:pt idx="5">
                  <c:v>150</c:v>
                </c:pt>
                <c:pt idx="6">
                  <c:v>180</c:v>
                </c:pt>
                <c:pt idx="7">
                  <c:v>210</c:v>
                </c:pt>
                <c:pt idx="8">
                  <c:v>240</c:v>
                </c:pt>
                <c:pt idx="9">
                  <c:v>270</c:v>
                </c:pt>
                <c:pt idx="10">
                  <c:v>300</c:v>
                </c:pt>
                <c:pt idx="11">
                  <c:v>330</c:v>
                </c:pt>
                <c:pt idx="12">
                  <c:v>360</c:v>
                </c:pt>
                <c:pt idx="13">
                  <c:v>390</c:v>
                </c:pt>
                <c:pt idx="14">
                  <c:v>420</c:v>
                </c:pt>
                <c:pt idx="15">
                  <c:v>450</c:v>
                </c:pt>
                <c:pt idx="16">
                  <c:v>480</c:v>
                </c:pt>
                <c:pt idx="17">
                  <c:v>500</c:v>
                </c:pt>
                <c:pt idx="18">
                  <c:v>510</c:v>
                </c:pt>
                <c:pt idx="19">
                  <c:v>540</c:v>
                </c:pt>
                <c:pt idx="20">
                  <c:v>570</c:v>
                </c:pt>
                <c:pt idx="21">
                  <c:v>600</c:v>
                </c:pt>
                <c:pt idx="22">
                  <c:v>630</c:v>
                </c:pt>
                <c:pt idx="23">
                  <c:v>660</c:v>
                </c:pt>
                <c:pt idx="24">
                  <c:v>690</c:v>
                </c:pt>
                <c:pt idx="25">
                  <c:v>720</c:v>
                </c:pt>
                <c:pt idx="26">
                  <c:v>750</c:v>
                </c:pt>
                <c:pt idx="27">
                  <c:v>780</c:v>
                </c:pt>
                <c:pt idx="28">
                  <c:v>810</c:v>
                </c:pt>
                <c:pt idx="29">
                  <c:v>840</c:v>
                </c:pt>
                <c:pt idx="30">
                  <c:v>870</c:v>
                </c:pt>
                <c:pt idx="31">
                  <c:v>900</c:v>
                </c:pt>
                <c:pt idx="32">
                  <c:v>930</c:v>
                </c:pt>
                <c:pt idx="33">
                  <c:v>960</c:v>
                </c:pt>
                <c:pt idx="34">
                  <c:v>990</c:v>
                </c:pt>
                <c:pt idx="35">
                  <c:v>1020</c:v>
                </c:pt>
                <c:pt idx="36">
                  <c:v>1050</c:v>
                </c:pt>
                <c:pt idx="37">
                  <c:v>1080</c:v>
                </c:pt>
                <c:pt idx="38">
                  <c:v>1100</c:v>
                </c:pt>
                <c:pt idx="39">
                  <c:v>1110</c:v>
                </c:pt>
                <c:pt idx="40">
                  <c:v>1140</c:v>
                </c:pt>
                <c:pt idx="41">
                  <c:v>1170</c:v>
                </c:pt>
                <c:pt idx="42">
                  <c:v>1200</c:v>
                </c:pt>
                <c:pt idx="43">
                  <c:v>1230</c:v>
                </c:pt>
                <c:pt idx="44">
                  <c:v>1260</c:v>
                </c:pt>
                <c:pt idx="45">
                  <c:v>1290</c:v>
                </c:pt>
                <c:pt idx="46">
                  <c:v>1320</c:v>
                </c:pt>
                <c:pt idx="47">
                  <c:v>1350</c:v>
                </c:pt>
                <c:pt idx="48">
                  <c:v>1380</c:v>
                </c:pt>
                <c:pt idx="49">
                  <c:v>1410</c:v>
                </c:pt>
                <c:pt idx="50">
                  <c:v>1440</c:v>
                </c:pt>
                <c:pt idx="51">
                  <c:v>1470</c:v>
                </c:pt>
                <c:pt idx="52">
                  <c:v>1500</c:v>
                </c:pt>
                <c:pt idx="53">
                  <c:v>1530</c:v>
                </c:pt>
                <c:pt idx="54">
                  <c:v>1560</c:v>
                </c:pt>
                <c:pt idx="55">
                  <c:v>1590</c:v>
                </c:pt>
                <c:pt idx="56">
                  <c:v>1620</c:v>
                </c:pt>
                <c:pt idx="57">
                  <c:v>1650</c:v>
                </c:pt>
                <c:pt idx="58">
                  <c:v>1680</c:v>
                </c:pt>
                <c:pt idx="59">
                  <c:v>1700</c:v>
                </c:pt>
                <c:pt idx="60">
                  <c:v>1710</c:v>
                </c:pt>
                <c:pt idx="61">
                  <c:v>1740</c:v>
                </c:pt>
                <c:pt idx="62">
                  <c:v>1770</c:v>
                </c:pt>
                <c:pt idx="63">
                  <c:v>1800</c:v>
                </c:pt>
                <c:pt idx="64">
                  <c:v>1830</c:v>
                </c:pt>
                <c:pt idx="65">
                  <c:v>1860</c:v>
                </c:pt>
                <c:pt idx="66">
                  <c:v>1890</c:v>
                </c:pt>
                <c:pt idx="67">
                  <c:v>1920</c:v>
                </c:pt>
                <c:pt idx="68">
                  <c:v>1950</c:v>
                </c:pt>
                <c:pt idx="69">
                  <c:v>1980</c:v>
                </c:pt>
                <c:pt idx="70">
                  <c:v>2010</c:v>
                </c:pt>
                <c:pt idx="71">
                  <c:v>2040</c:v>
                </c:pt>
                <c:pt idx="72">
                  <c:v>2070</c:v>
                </c:pt>
                <c:pt idx="73">
                  <c:v>2100</c:v>
                </c:pt>
                <c:pt idx="74">
                  <c:v>2130</c:v>
                </c:pt>
                <c:pt idx="75">
                  <c:v>2160</c:v>
                </c:pt>
                <c:pt idx="76">
                  <c:v>2190</c:v>
                </c:pt>
                <c:pt idx="77">
                  <c:v>2220</c:v>
                </c:pt>
                <c:pt idx="78">
                  <c:v>2250</c:v>
                </c:pt>
                <c:pt idx="79">
                  <c:v>2280</c:v>
                </c:pt>
                <c:pt idx="80">
                  <c:v>2310</c:v>
                </c:pt>
                <c:pt idx="81">
                  <c:v>2340</c:v>
                </c:pt>
                <c:pt idx="82">
                  <c:v>2370</c:v>
                </c:pt>
                <c:pt idx="83">
                  <c:v>2400</c:v>
                </c:pt>
                <c:pt idx="84">
                  <c:v>2430</c:v>
                </c:pt>
                <c:pt idx="85">
                  <c:v>2450</c:v>
                </c:pt>
                <c:pt idx="86">
                  <c:v>2460</c:v>
                </c:pt>
                <c:pt idx="87">
                  <c:v>2490</c:v>
                </c:pt>
                <c:pt idx="88">
                  <c:v>2520</c:v>
                </c:pt>
                <c:pt idx="89">
                  <c:v>2550</c:v>
                </c:pt>
                <c:pt idx="90">
                  <c:v>2580</c:v>
                </c:pt>
                <c:pt idx="91">
                  <c:v>2610</c:v>
                </c:pt>
                <c:pt idx="92">
                  <c:v>2640</c:v>
                </c:pt>
                <c:pt idx="93">
                  <c:v>2670</c:v>
                </c:pt>
                <c:pt idx="94">
                  <c:v>2700</c:v>
                </c:pt>
                <c:pt idx="95">
                  <c:v>2730</c:v>
                </c:pt>
                <c:pt idx="96">
                  <c:v>2760</c:v>
                </c:pt>
                <c:pt idx="97">
                  <c:v>2790</c:v>
                </c:pt>
                <c:pt idx="98">
                  <c:v>2820</c:v>
                </c:pt>
                <c:pt idx="99">
                  <c:v>2850</c:v>
                </c:pt>
                <c:pt idx="100">
                  <c:v>2880</c:v>
                </c:pt>
                <c:pt idx="101">
                  <c:v>2910</c:v>
                </c:pt>
                <c:pt idx="102">
                  <c:v>2940</c:v>
                </c:pt>
                <c:pt idx="103">
                  <c:v>2970</c:v>
                </c:pt>
                <c:pt idx="104">
                  <c:v>3000</c:v>
                </c:pt>
                <c:pt idx="105">
                  <c:v>3030</c:v>
                </c:pt>
                <c:pt idx="106">
                  <c:v>3060</c:v>
                </c:pt>
                <c:pt idx="107">
                  <c:v>3090</c:v>
                </c:pt>
                <c:pt idx="108">
                  <c:v>3120</c:v>
                </c:pt>
                <c:pt idx="109">
                  <c:v>3150</c:v>
                </c:pt>
                <c:pt idx="110">
                  <c:v>3180</c:v>
                </c:pt>
                <c:pt idx="111">
                  <c:v>3210</c:v>
                </c:pt>
                <c:pt idx="112">
                  <c:v>3240</c:v>
                </c:pt>
                <c:pt idx="113">
                  <c:v>3270</c:v>
                </c:pt>
                <c:pt idx="114">
                  <c:v>3300</c:v>
                </c:pt>
                <c:pt idx="115">
                  <c:v>3330</c:v>
                </c:pt>
                <c:pt idx="116">
                  <c:v>3360</c:v>
                </c:pt>
                <c:pt idx="117">
                  <c:v>3390</c:v>
                </c:pt>
                <c:pt idx="118">
                  <c:v>3420</c:v>
                </c:pt>
                <c:pt idx="119">
                  <c:v>3430</c:v>
                </c:pt>
                <c:pt idx="120">
                  <c:v>3450</c:v>
                </c:pt>
                <c:pt idx="121">
                  <c:v>3480</c:v>
                </c:pt>
                <c:pt idx="122">
                  <c:v>3510</c:v>
                </c:pt>
                <c:pt idx="123">
                  <c:v>3540</c:v>
                </c:pt>
                <c:pt idx="124">
                  <c:v>3570</c:v>
                </c:pt>
                <c:pt idx="125">
                  <c:v>3600</c:v>
                </c:pt>
                <c:pt idx="126">
                  <c:v>3630</c:v>
                </c:pt>
                <c:pt idx="127">
                  <c:v>3660</c:v>
                </c:pt>
                <c:pt idx="128">
                  <c:v>3690</c:v>
                </c:pt>
                <c:pt idx="129">
                  <c:v>3720</c:v>
                </c:pt>
                <c:pt idx="130">
                  <c:v>3730</c:v>
                </c:pt>
                <c:pt idx="131">
                  <c:v>3750</c:v>
                </c:pt>
                <c:pt idx="132">
                  <c:v>3780</c:v>
                </c:pt>
                <c:pt idx="133">
                  <c:v>3810</c:v>
                </c:pt>
                <c:pt idx="134">
                  <c:v>3840</c:v>
                </c:pt>
                <c:pt idx="135">
                  <c:v>3870</c:v>
                </c:pt>
                <c:pt idx="136">
                  <c:v>3900</c:v>
                </c:pt>
                <c:pt idx="137">
                  <c:v>3930</c:v>
                </c:pt>
                <c:pt idx="138">
                  <c:v>3960</c:v>
                </c:pt>
                <c:pt idx="139">
                  <c:v>3990</c:v>
                </c:pt>
                <c:pt idx="140">
                  <c:v>4020</c:v>
                </c:pt>
                <c:pt idx="141">
                  <c:v>4030</c:v>
                </c:pt>
              </c:numCache>
            </c:numRef>
          </c:xVal>
          <c:yVal>
            <c:numRef>
              <c:f>TOTALS!$G$3:$G$270</c:f>
              <c:numCache>
                <c:formatCode>0.0000</c:formatCode>
                <c:ptCount val="26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5.3971050596024323E-10</c:v>
                </c:pt>
                <c:pt idx="19">
                  <c:v>1.3936469232111911E-7</c:v>
                </c:pt>
                <c:pt idx="20">
                  <c:v>1.3174287965634395E-6</c:v>
                </c:pt>
                <c:pt idx="21">
                  <c:v>5.5436715752886052E-6</c:v>
                </c:pt>
                <c:pt idx="22">
                  <c:v>1.6037959177276528E-5</c:v>
                </c:pt>
                <c:pt idx="23">
                  <c:v>3.7361327773316291E-5</c:v>
                </c:pt>
                <c:pt idx="24">
                  <c:v>7.5564195429219598E-5</c:v>
                </c:pt>
                <c:pt idx="25">
                  <c:v>1.3833022081273551E-4</c:v>
                </c:pt>
                <c:pt idx="26">
                  <c:v>2.3509120758309334E-4</c:v>
                </c:pt>
                <c:pt idx="27">
                  <c:v>3.7708824931355453E-4</c:v>
                </c:pt>
                <c:pt idx="28">
                  <c:v>5.7735625232823362E-4</c:v>
                </c:pt>
                <c:pt idx="29">
                  <c:v>8.5061297451151591E-4</c:v>
                </c:pt>
                <c:pt idx="30">
                  <c:v>1.2130395340127173E-3</c:v>
                </c:pt>
                <c:pt idx="31">
                  <c:v>1.68194659104226E-3</c:v>
                </c:pt>
                <c:pt idx="32">
                  <c:v>2.2753285937076382E-3</c:v>
                </c:pt>
                <c:pt idx="33">
                  <c:v>3.0113170308194116E-3</c:v>
                </c:pt>
                <c:pt idx="34">
                  <c:v>3.9075519369389114E-3</c:v>
                </c:pt>
                <c:pt idx="35">
                  <c:v>4.9804983369794173E-3</c:v>
                </c:pt>
                <c:pt idx="36">
                  <c:v>6.2447403349789035E-3</c:v>
                </c:pt>
                <c:pt idx="37">
                  <c:v>7.7122896662618493E-3</c:v>
                </c:pt>
                <c:pt idx="38">
                  <c:v>8.8084779979548944E-3</c:v>
                </c:pt>
                <c:pt idx="39">
                  <c:v>9.3905276409015914E-3</c:v>
                </c:pt>
                <c:pt idx="40">
                  <c:v>1.1255252212152398E-2</c:v>
                </c:pt>
                <c:pt idx="41">
                  <c:v>1.3297840247019273E-2</c:v>
                </c:pt>
                <c:pt idx="42">
                  <c:v>1.5518291745502212E-2</c:v>
                </c:pt>
                <c:pt idx="43">
                  <c:v>1.7916606707601219E-2</c:v>
                </c:pt>
                <c:pt idx="44">
                  <c:v>2.0492785133316295E-2</c:v>
                </c:pt>
                <c:pt idx="45">
                  <c:v>2.324682702264743E-2</c:v>
                </c:pt>
                <c:pt idx="46">
                  <c:v>2.6178732375594642E-2</c:v>
                </c:pt>
                <c:pt idx="47">
                  <c:v>2.9288501192157916E-2</c:v>
                </c:pt>
                <c:pt idx="48">
                  <c:v>3.257613347233726E-2</c:v>
                </c:pt>
                <c:pt idx="49">
                  <c:v>3.6041629216132673E-2</c:v>
                </c:pt>
                <c:pt idx="50">
                  <c:v>3.9684988423544149E-2</c:v>
                </c:pt>
                <c:pt idx="51">
                  <c:v>4.3506211094571701E-2</c:v>
                </c:pt>
                <c:pt idx="52">
                  <c:v>4.7505297229215308E-2</c:v>
                </c:pt>
                <c:pt idx="53">
                  <c:v>5.1682246827474985E-2</c:v>
                </c:pt>
                <c:pt idx="54">
                  <c:v>5.6037059889350746E-2</c:v>
                </c:pt>
                <c:pt idx="55">
                  <c:v>6.0569736414842548E-2</c:v>
                </c:pt>
                <c:pt idx="56">
                  <c:v>6.5280276403950441E-2</c:v>
                </c:pt>
                <c:pt idx="57">
                  <c:v>7.0168679856674396E-2</c:v>
                </c:pt>
                <c:pt idx="58">
                  <c:v>7.5234946773014399E-2</c:v>
                </c:pt>
                <c:pt idx="59">
                  <c:v>7.871127108591669E-2</c:v>
                </c:pt>
                <c:pt idx="60">
                  <c:v>8.0472195030661609E-2</c:v>
                </c:pt>
                <c:pt idx="61">
                  <c:v>8.5779813915062134E-2</c:v>
                </c:pt>
                <c:pt idx="62">
                  <c:v>9.1099164604791616E-2</c:v>
                </c:pt>
                <c:pt idx="63">
                  <c:v>9.6393766009394838E-2</c:v>
                </c:pt>
                <c:pt idx="64">
                  <c:v>0.10162724658516377</c:v>
                </c:pt>
                <c:pt idx="65">
                  <c:v>0.10676388408662482</c:v>
                </c:pt>
                <c:pt idx="66">
                  <c:v>0.11176914579753566</c:v>
                </c:pt>
                <c:pt idx="67">
                  <c:v>0.11661021473769356</c:v>
                </c:pt>
                <c:pt idx="68">
                  <c:v>0.12125648793810553</c:v>
                </c:pt>
                <c:pt idx="69">
                  <c:v>0.12568003398357189</c:v>
                </c:pt>
                <c:pt idx="70">
                  <c:v>0.12985599858487609</c:v>
                </c:pt>
                <c:pt idx="71">
                  <c:v>0.13376294889039692</c:v>
                </c:pt>
                <c:pt idx="72">
                  <c:v>0.13738314949167046</c:v>
                </c:pt>
                <c:pt idx="73">
                  <c:v>0.14070276552054192</c:v>
                </c:pt>
                <c:pt idx="74">
                  <c:v>0.14371199077149044</c:v>
                </c:pt>
                <c:pt idx="75">
                  <c:v>0.14640510130371071</c:v>
                </c:pt>
                <c:pt idx="76">
                  <c:v>0.14878043737835775</c:v>
                </c:pt>
                <c:pt idx="77">
                  <c:v>0.15084031876889265</c:v>
                </c:pt>
                <c:pt idx="78">
                  <c:v>0.15259090035998152</c:v>
                </c:pt>
                <c:pt idx="79">
                  <c:v>0.15404197645124418</c:v>
                </c:pt>
                <c:pt idx="80">
                  <c:v>0.15520674325278444</c:v>
                </c:pt>
                <c:pt idx="81">
                  <c:v>0.15610152966660579</c:v>
                </c:pt>
                <c:pt idx="82">
                  <c:v>0.15674550658003975</c:v>
                </c:pt>
                <c:pt idx="83">
                  <c:v>0.15716038456436346</c:v>
                </c:pt>
                <c:pt idx="84">
                  <c:v>0.1573701091052159</c:v>
                </c:pt>
                <c:pt idx="85">
                  <c:v>0.15740790034738791</c:v>
                </c:pt>
                <c:pt idx="86">
                  <c:v>0.15740790034738791</c:v>
                </c:pt>
                <c:pt idx="87">
                  <c:v>0.15740790034738791</c:v>
                </c:pt>
                <c:pt idx="88">
                  <c:v>0.15740790034738791</c:v>
                </c:pt>
                <c:pt idx="89">
                  <c:v>0.15740790034738791</c:v>
                </c:pt>
                <c:pt idx="90">
                  <c:v>0.15740790034738791</c:v>
                </c:pt>
                <c:pt idx="91">
                  <c:v>0.15740790034738791</c:v>
                </c:pt>
                <c:pt idx="92">
                  <c:v>0.15740790034738791</c:v>
                </c:pt>
                <c:pt idx="93">
                  <c:v>0.15740790034738791</c:v>
                </c:pt>
                <c:pt idx="94">
                  <c:v>0.15740790034738791</c:v>
                </c:pt>
                <c:pt idx="95">
                  <c:v>0.15740790034738791</c:v>
                </c:pt>
                <c:pt idx="96">
                  <c:v>0.15740790034738791</c:v>
                </c:pt>
                <c:pt idx="97">
                  <c:v>0.15740790034738791</c:v>
                </c:pt>
                <c:pt idx="98">
                  <c:v>0.15740790034738791</c:v>
                </c:pt>
                <c:pt idx="99">
                  <c:v>0.15740790034738791</c:v>
                </c:pt>
                <c:pt idx="100">
                  <c:v>0.67314046629047242</c:v>
                </c:pt>
                <c:pt idx="101">
                  <c:v>1.6077778101032809</c:v>
                </c:pt>
                <c:pt idx="102">
                  <c:v>2.6638737979826823</c:v>
                </c:pt>
                <c:pt idx="103">
                  <c:v>3.5843429487285583</c:v>
                </c:pt>
                <c:pt idx="104">
                  <c:v>4.1452418848161354</c:v>
                </c:pt>
                <c:pt idx="105">
                  <c:v>4.2076776763399693</c:v>
                </c:pt>
                <c:pt idx="106">
                  <c:v>4.2074874778682396</c:v>
                </c:pt>
                <c:pt idx="107">
                  <c:v>4.1920360015853362</c:v>
                </c:pt>
                <c:pt idx="108">
                  <c:v>4.1767696111880932</c:v>
                </c:pt>
                <c:pt idx="109">
                  <c:v>4.1616883066765089</c:v>
                </c:pt>
                <c:pt idx="110">
                  <c:v>4.1467920880505842</c:v>
                </c:pt>
                <c:pt idx="111">
                  <c:v>4.132080955310319</c:v>
                </c:pt>
                <c:pt idx="112">
                  <c:v>4.1175549084557126</c:v>
                </c:pt>
                <c:pt idx="113">
                  <c:v>4.1032139474867657</c:v>
                </c:pt>
                <c:pt idx="114">
                  <c:v>4.0890580724034775</c:v>
                </c:pt>
                <c:pt idx="115">
                  <c:v>4.0750872832058498</c:v>
                </c:pt>
                <c:pt idx="116">
                  <c:v>4.0613015798938807</c:v>
                </c:pt>
                <c:pt idx="117">
                  <c:v>4.0477009624675713</c:v>
                </c:pt>
                <c:pt idx="118">
                  <c:v>4.0342854309269205</c:v>
                </c:pt>
                <c:pt idx="119">
                  <c:v>4.0298547172768489</c:v>
                </c:pt>
                <c:pt idx="120">
                  <c:v>4.0149291798621514</c:v>
                </c:pt>
                <c:pt idx="121">
                  <c:v>3.9600914570312509</c:v>
                </c:pt>
                <c:pt idx="122">
                  <c:v>3.8691360636405396</c:v>
                </c:pt>
                <c:pt idx="123">
                  <c:v>3.7459851403101059</c:v>
                </c:pt>
                <c:pt idx="124">
                  <c:v>3.5990790943738995</c:v>
                </c:pt>
                <c:pt idx="125">
                  <c:v>3.4393230268085064</c:v>
                </c:pt>
                <c:pt idx="126">
                  <c:v>3.2790011629186164</c:v>
                </c:pt>
                <c:pt idx="127">
                  <c:v>3.1309830425528422</c:v>
                </c:pt>
                <c:pt idx="128">
                  <c:v>3.0073076529219809</c:v>
                </c:pt>
                <c:pt idx="129">
                  <c:v>2.9182905062471773</c:v>
                </c:pt>
                <c:pt idx="130">
                  <c:v>2.8960024464167029</c:v>
                </c:pt>
                <c:pt idx="131">
                  <c:v>2.8630551259253023</c:v>
                </c:pt>
                <c:pt idx="132">
                  <c:v>2.8132433236367551</c:v>
                </c:pt>
                <c:pt idx="133">
                  <c:v>2.7615635815952815</c:v>
                </c:pt>
                <c:pt idx="134">
                  <c:v>2.7080500780475907</c:v>
                </c:pt>
                <c:pt idx="135">
                  <c:v>2.6527022224893861</c:v>
                </c:pt>
                <c:pt idx="136">
                  <c:v>2.5955194346907136</c:v>
                </c:pt>
                <c:pt idx="137">
                  <c:v>2.5365011446959618</c:v>
                </c:pt>
                <c:pt idx="138">
                  <c:v>2.4756467928238606</c:v>
                </c:pt>
                <c:pt idx="139">
                  <c:v>2.4129558296674829</c:v>
                </c:pt>
                <c:pt idx="140">
                  <c:v>2.3484277160942435</c:v>
                </c:pt>
                <c:pt idx="141">
                  <c:v>2.3267050762018009</c:v>
                </c:pt>
              </c:numCache>
            </c:numRef>
          </c:yVal>
          <c:smooth val="1"/>
          <c:extLst>
            <c:ext xmlns:c16="http://schemas.microsoft.com/office/drawing/2014/chart" uri="{C3380CC4-5D6E-409C-BE32-E72D297353CC}">
              <c16:uniqueId val="{00000005-DE3F-483D-9BB1-589CCD1652B1}"/>
            </c:ext>
          </c:extLst>
        </c:ser>
        <c:dLbls>
          <c:showLegendKey val="0"/>
          <c:showVal val="0"/>
          <c:showCatName val="0"/>
          <c:showSerName val="0"/>
          <c:showPercent val="0"/>
          <c:showBubbleSize val="0"/>
        </c:dLbls>
        <c:axId val="215326080"/>
        <c:axId val="215328256"/>
      </c:scatterChart>
      <c:valAx>
        <c:axId val="215326080"/>
        <c:scaling>
          <c:orientation val="minMax"/>
        </c:scaling>
        <c:delete val="0"/>
        <c:axPos val="b"/>
        <c:title>
          <c:tx>
            <c:rich>
              <a:bodyPr/>
              <a:lstStyle/>
              <a:p>
                <a:pPr>
                  <a:defRPr/>
                </a:pPr>
                <a:r>
                  <a:rPr lang="en-US"/>
                  <a:t>Measured Depth</a:t>
                </a:r>
              </a:p>
            </c:rich>
          </c:tx>
          <c:overlay val="0"/>
        </c:title>
        <c:numFmt formatCode="General" sourceLinked="1"/>
        <c:majorTickMark val="out"/>
        <c:minorTickMark val="none"/>
        <c:tickLblPos val="nextTo"/>
        <c:crossAx val="215328256"/>
        <c:crosses val="autoZero"/>
        <c:crossBetween val="midCat"/>
      </c:valAx>
      <c:valAx>
        <c:axId val="215328256"/>
        <c:scaling>
          <c:orientation val="minMax"/>
        </c:scaling>
        <c:delete val="0"/>
        <c:axPos val="l"/>
        <c:majorGridlines/>
        <c:title>
          <c:tx>
            <c:rich>
              <a:bodyPr rot="-5400000" vert="horz"/>
              <a:lstStyle/>
              <a:p>
                <a:pPr>
                  <a:defRPr/>
                </a:pPr>
                <a:r>
                  <a:rPr lang="en-US"/>
                  <a:t>Covariance Matrix Element</a:t>
                </a:r>
              </a:p>
            </c:rich>
          </c:tx>
          <c:overlay val="0"/>
        </c:title>
        <c:numFmt formatCode="0.0000" sourceLinked="1"/>
        <c:majorTickMark val="out"/>
        <c:minorTickMark val="none"/>
        <c:tickLblPos val="nextTo"/>
        <c:crossAx val="215326080"/>
        <c:crosses val="autoZero"/>
        <c:crossBetween val="midCat"/>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400-000000000000}">
  <sheetPr/>
  <sheetViews>
    <sheetView zoomScale="117"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absoluteAnchor>
    <xdr:pos x="0" y="0"/>
    <xdr:ext cx="9288910" cy="6048782"/>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mailto:andy.mcgregor@hptech.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sheetPr>
  <dimension ref="A1:V45"/>
  <sheetViews>
    <sheetView tabSelected="1" workbookViewId="0">
      <selection activeCell="D10" sqref="D10"/>
    </sheetView>
  </sheetViews>
  <sheetFormatPr defaultRowHeight="15" x14ac:dyDescent="0.25"/>
  <cols>
    <col min="1" max="1" width="14.7109375" customWidth="1"/>
    <col min="2" max="2" width="11.5703125" customWidth="1"/>
    <col min="3" max="3" width="21.28515625" customWidth="1"/>
    <col min="7" max="7" width="14" customWidth="1"/>
    <col min="8" max="8" width="10.7109375" bestFit="1" customWidth="1"/>
  </cols>
  <sheetData>
    <row r="1" spans="1:12" s="10" customFormat="1" ht="15.75" x14ac:dyDescent="0.25">
      <c r="A1" s="76" t="s">
        <v>183</v>
      </c>
      <c r="B1" s="76"/>
      <c r="C1" s="76"/>
      <c r="D1" s="76"/>
    </row>
    <row r="2" spans="1:12" s="10" customFormat="1" ht="15.75" x14ac:dyDescent="0.25">
      <c r="A2" s="79" t="s">
        <v>188</v>
      </c>
      <c r="B2" s="90" t="s">
        <v>298</v>
      </c>
      <c r="C2" s="79" t="s">
        <v>187</v>
      </c>
      <c r="D2" s="76" t="s">
        <v>266</v>
      </c>
    </row>
    <row r="3" spans="1:12" s="10" customFormat="1" x14ac:dyDescent="0.25">
      <c r="A3" s="10" t="s">
        <v>260</v>
      </c>
      <c r="B3" s="105" t="s">
        <v>261</v>
      </c>
      <c r="C3" s="1" t="s">
        <v>184</v>
      </c>
      <c r="D3" s="78" t="s">
        <v>268</v>
      </c>
      <c r="H3" s="77"/>
      <c r="L3" s="75"/>
    </row>
    <row r="4" spans="1:12" s="10" customFormat="1" x14ac:dyDescent="0.25">
      <c r="A4" s="10" t="s">
        <v>269</v>
      </c>
      <c r="B4" s="105">
        <v>42794</v>
      </c>
      <c r="C4" s="1"/>
      <c r="D4" s="10" t="s">
        <v>265</v>
      </c>
      <c r="H4" s="77"/>
      <c r="L4" s="75"/>
    </row>
    <row r="5" spans="1:12" s="10" customFormat="1" ht="15.75" x14ac:dyDescent="0.25">
      <c r="A5" s="10" t="s">
        <v>270</v>
      </c>
      <c r="B5" s="105">
        <v>43182</v>
      </c>
      <c r="C5" s="76"/>
      <c r="D5" s="4" t="s">
        <v>272</v>
      </c>
      <c r="H5" s="77"/>
      <c r="L5" s="75"/>
    </row>
    <row r="6" spans="1:12" s="10" customFormat="1" ht="15.75" x14ac:dyDescent="0.25">
      <c r="A6" s="10" t="s">
        <v>271</v>
      </c>
      <c r="B6" s="105">
        <v>43721</v>
      </c>
      <c r="C6" s="76"/>
      <c r="D6" s="4" t="s">
        <v>273</v>
      </c>
      <c r="H6" s="77"/>
      <c r="L6" s="75"/>
    </row>
    <row r="7" spans="1:12" s="10" customFormat="1" ht="15.75" x14ac:dyDescent="0.25">
      <c r="A7" s="10" t="s">
        <v>303</v>
      </c>
      <c r="B7" s="77">
        <v>43790</v>
      </c>
      <c r="C7" s="76"/>
      <c r="D7" s="10" t="s">
        <v>304</v>
      </c>
      <c r="H7" s="77"/>
      <c r="L7" s="75"/>
    </row>
    <row r="8" spans="1:12" s="10" customFormat="1" ht="15.75" x14ac:dyDescent="0.25">
      <c r="A8" s="10" t="s">
        <v>310</v>
      </c>
      <c r="B8" s="77">
        <v>44820</v>
      </c>
      <c r="C8" s="76"/>
      <c r="D8" s="10" t="s">
        <v>309</v>
      </c>
      <c r="F8" s="76"/>
      <c r="H8" s="77"/>
      <c r="L8" s="75"/>
    </row>
    <row r="9" spans="1:12" s="147" customFormat="1" ht="15.75" x14ac:dyDescent="0.25">
      <c r="A9" s="147" t="s">
        <v>318</v>
      </c>
      <c r="B9" s="151">
        <v>44931</v>
      </c>
      <c r="C9" s="150"/>
      <c r="D9" s="147" t="s">
        <v>319</v>
      </c>
      <c r="F9" s="150"/>
      <c r="H9" s="151"/>
      <c r="L9" s="149"/>
    </row>
    <row r="10" spans="1:12" s="10" customFormat="1" ht="15.75" x14ac:dyDescent="0.25">
      <c r="B10" s="77"/>
      <c r="C10" s="76"/>
      <c r="D10" s="4"/>
      <c r="H10" s="77"/>
      <c r="L10" s="75"/>
    </row>
    <row r="11" spans="1:12" x14ac:dyDescent="0.25">
      <c r="A11" t="s">
        <v>185</v>
      </c>
    </row>
    <row r="12" spans="1:12" x14ac:dyDescent="0.25">
      <c r="A12" t="s">
        <v>162</v>
      </c>
    </row>
    <row r="13" spans="1:12" x14ac:dyDescent="0.25">
      <c r="A13" t="s">
        <v>163</v>
      </c>
    </row>
    <row r="14" spans="1:12" x14ac:dyDescent="0.25">
      <c r="A14" t="s">
        <v>264</v>
      </c>
    </row>
    <row r="15" spans="1:12" x14ac:dyDescent="0.25">
      <c r="A15" t="s">
        <v>263</v>
      </c>
    </row>
    <row r="16" spans="1:12" s="10" customFormat="1" x14ac:dyDescent="0.25"/>
    <row r="17" spans="1:22" x14ac:dyDescent="0.25">
      <c r="A17" t="s">
        <v>186</v>
      </c>
    </row>
    <row r="18" spans="1:22" x14ac:dyDescent="0.25">
      <c r="A18" s="25" t="s">
        <v>164</v>
      </c>
      <c r="B18" t="s">
        <v>165</v>
      </c>
    </row>
    <row r="19" spans="1:22" s="10" customFormat="1" x14ac:dyDescent="0.25">
      <c r="A19" s="25"/>
    </row>
    <row r="20" spans="1:22" x14ac:dyDescent="0.25">
      <c r="A20" s="25" t="s">
        <v>166</v>
      </c>
      <c r="B20" t="s">
        <v>167</v>
      </c>
    </row>
    <row r="21" spans="1:22" s="10" customFormat="1" x14ac:dyDescent="0.25">
      <c r="A21" s="25"/>
    </row>
    <row r="22" spans="1:22" x14ac:dyDescent="0.25">
      <c r="A22" s="25" t="s">
        <v>168</v>
      </c>
      <c r="B22" t="s">
        <v>169</v>
      </c>
    </row>
    <row r="23" spans="1:22" s="10" customFormat="1" x14ac:dyDescent="0.25">
      <c r="A23" s="25"/>
    </row>
    <row r="24" spans="1:22" x14ac:dyDescent="0.25">
      <c r="A24" s="25" t="s">
        <v>170</v>
      </c>
      <c r="B24" t="s">
        <v>171</v>
      </c>
    </row>
    <row r="25" spans="1:22" s="10" customFormat="1" x14ac:dyDescent="0.25">
      <c r="A25" s="25"/>
    </row>
    <row r="26" spans="1:22" x14ac:dyDescent="0.25">
      <c r="A26" s="25" t="s">
        <v>172</v>
      </c>
      <c r="B26" t="s">
        <v>173</v>
      </c>
    </row>
    <row r="27" spans="1:22" s="10" customFormat="1" x14ac:dyDescent="0.25">
      <c r="B27" s="10" t="s">
        <v>262</v>
      </c>
    </row>
    <row r="28" spans="1:22" s="10" customFormat="1" x14ac:dyDescent="0.25">
      <c r="A28" s="14"/>
      <c r="B28" s="124" t="s">
        <v>49</v>
      </c>
      <c r="C28" s="124"/>
      <c r="D28" s="124"/>
      <c r="E28" s="124"/>
      <c r="F28" s="124"/>
      <c r="G28" s="124"/>
      <c r="H28" s="125" t="s">
        <v>49</v>
      </c>
      <c r="I28" s="125"/>
      <c r="J28" s="125"/>
      <c r="K28" s="125"/>
      <c r="L28" s="125"/>
      <c r="M28" s="125"/>
      <c r="N28" s="126" t="s">
        <v>258</v>
      </c>
      <c r="O28" s="127"/>
      <c r="P28" s="127"/>
      <c r="Q28" s="127"/>
      <c r="R28" s="127"/>
      <c r="S28" s="127"/>
      <c r="T28" s="127"/>
      <c r="U28" s="127"/>
      <c r="V28" s="127"/>
    </row>
    <row r="29" spans="1:22" s="10" customFormat="1" x14ac:dyDescent="0.25">
      <c r="A29" s="14" t="s">
        <v>37</v>
      </c>
      <c r="B29" s="85" t="s">
        <v>50</v>
      </c>
      <c r="C29" s="85" t="s">
        <v>51</v>
      </c>
      <c r="D29" s="85" t="s">
        <v>52</v>
      </c>
      <c r="E29" s="85" t="s">
        <v>53</v>
      </c>
      <c r="F29" s="85" t="s">
        <v>54</v>
      </c>
      <c r="G29" s="85" t="s">
        <v>55</v>
      </c>
      <c r="H29" s="84" t="s">
        <v>252</v>
      </c>
      <c r="I29" s="84" t="s">
        <v>253</v>
      </c>
      <c r="J29" s="84" t="s">
        <v>254</v>
      </c>
      <c r="K29" s="84" t="s">
        <v>255</v>
      </c>
      <c r="L29" s="84" t="s">
        <v>256</v>
      </c>
      <c r="M29" s="84" t="s">
        <v>257</v>
      </c>
      <c r="N29" s="87"/>
      <c r="O29" s="87"/>
      <c r="P29" s="87"/>
      <c r="Q29" s="87"/>
      <c r="R29" s="87"/>
      <c r="S29" s="87"/>
      <c r="T29" s="87"/>
      <c r="U29" s="87"/>
      <c r="V29" s="87"/>
    </row>
    <row r="30" spans="1:22" s="10" customFormat="1" x14ac:dyDescent="0.25"/>
    <row r="31" spans="1:22" x14ac:dyDescent="0.25">
      <c r="A31" s="25" t="s">
        <v>174</v>
      </c>
      <c r="B31" t="s">
        <v>175</v>
      </c>
    </row>
    <row r="32" spans="1:22" s="10" customFormat="1" x14ac:dyDescent="0.25">
      <c r="B32" s="10" t="s">
        <v>259</v>
      </c>
    </row>
    <row r="33" spans="1:19" s="10" customFormat="1" x14ac:dyDescent="0.25">
      <c r="A33" s="14"/>
      <c r="B33" s="128" t="s">
        <v>56</v>
      </c>
      <c r="C33" s="128"/>
      <c r="D33" s="128"/>
      <c r="E33" s="128" t="s">
        <v>57</v>
      </c>
      <c r="F33" s="128"/>
      <c r="G33" s="128"/>
      <c r="H33" s="128" t="s">
        <v>58</v>
      </c>
      <c r="I33" s="128"/>
      <c r="J33" s="128"/>
      <c r="K33" s="129" t="s">
        <v>63</v>
      </c>
      <c r="L33" s="130"/>
      <c r="M33" s="131"/>
      <c r="N33" s="132" t="s">
        <v>60</v>
      </c>
      <c r="O33" s="133"/>
      <c r="P33" s="133"/>
      <c r="Q33" s="133" t="s">
        <v>61</v>
      </c>
      <c r="R33" s="133"/>
      <c r="S33" s="133"/>
    </row>
    <row r="34" spans="1:19" s="10" customFormat="1" x14ac:dyDescent="0.25">
      <c r="A34" s="14" t="s">
        <v>37</v>
      </c>
      <c r="B34" s="86" t="s">
        <v>38</v>
      </c>
      <c r="C34" s="86" t="s">
        <v>39</v>
      </c>
      <c r="D34" s="86" t="s">
        <v>40</v>
      </c>
      <c r="E34" s="86" t="s">
        <v>38</v>
      </c>
      <c r="F34" s="86" t="s">
        <v>39</v>
      </c>
      <c r="G34" s="86" t="s">
        <v>40</v>
      </c>
      <c r="H34" s="86" t="s">
        <v>38</v>
      </c>
      <c r="I34" s="86" t="s">
        <v>39</v>
      </c>
      <c r="J34" s="86" t="s">
        <v>40</v>
      </c>
      <c r="K34" s="86" t="s">
        <v>38</v>
      </c>
      <c r="L34" s="86" t="s">
        <v>39</v>
      </c>
      <c r="M34" s="86" t="s">
        <v>40</v>
      </c>
      <c r="N34" s="86" t="s">
        <v>38</v>
      </c>
      <c r="O34" s="86" t="s">
        <v>39</v>
      </c>
      <c r="P34" s="86" t="s">
        <v>40</v>
      </c>
      <c r="Q34" s="86" t="s">
        <v>38</v>
      </c>
      <c r="R34" s="86" t="s">
        <v>39</v>
      </c>
      <c r="S34" s="86" t="s">
        <v>40</v>
      </c>
    </row>
    <row r="35" spans="1:19" s="10" customFormat="1" x14ac:dyDescent="0.25"/>
    <row r="37" spans="1:19" x14ac:dyDescent="0.25">
      <c r="A37" t="s">
        <v>176</v>
      </c>
    </row>
    <row r="38" spans="1:19" x14ac:dyDescent="0.25">
      <c r="A38" t="s">
        <v>181</v>
      </c>
    </row>
    <row r="39" spans="1:19" x14ac:dyDescent="0.25">
      <c r="A39" s="14"/>
      <c r="B39" s="134" t="s">
        <v>43</v>
      </c>
      <c r="C39" s="134"/>
      <c r="D39" s="134"/>
      <c r="E39" s="125" t="s">
        <v>47</v>
      </c>
      <c r="F39" s="125"/>
      <c r="G39" s="125"/>
      <c r="H39" s="135" t="s">
        <v>48</v>
      </c>
      <c r="I39" s="135"/>
      <c r="J39" s="135"/>
      <c r="K39" s="136" t="s">
        <v>59</v>
      </c>
      <c r="L39" s="136"/>
      <c r="M39" s="136"/>
      <c r="N39" s="124" t="s">
        <v>49</v>
      </c>
      <c r="O39" s="124"/>
      <c r="P39" s="124"/>
      <c r="Q39" s="124"/>
      <c r="R39" s="124"/>
      <c r="S39" s="124"/>
    </row>
    <row r="40" spans="1:19" x14ac:dyDescent="0.25">
      <c r="A40" s="14" t="s">
        <v>37</v>
      </c>
      <c r="B40" s="27" t="s">
        <v>46</v>
      </c>
      <c r="C40" s="27" t="s">
        <v>44</v>
      </c>
      <c r="D40" s="27" t="s">
        <v>45</v>
      </c>
      <c r="E40" s="28" t="s">
        <v>38</v>
      </c>
      <c r="F40" s="28" t="s">
        <v>39</v>
      </c>
      <c r="G40" s="28" t="s">
        <v>40</v>
      </c>
      <c r="H40" s="29" t="s">
        <v>38</v>
      </c>
      <c r="I40" s="29" t="s">
        <v>39</v>
      </c>
      <c r="J40" s="29" t="s">
        <v>40</v>
      </c>
      <c r="K40" s="30" t="s">
        <v>38</v>
      </c>
      <c r="L40" s="30" t="s">
        <v>39</v>
      </c>
      <c r="M40" s="30" t="s">
        <v>40</v>
      </c>
      <c r="N40" s="31" t="s">
        <v>50</v>
      </c>
      <c r="O40" s="31" t="s">
        <v>51</v>
      </c>
      <c r="P40" s="31" t="s">
        <v>52</v>
      </c>
      <c r="Q40" s="31" t="s">
        <v>53</v>
      </c>
      <c r="R40" s="31" t="s">
        <v>54</v>
      </c>
      <c r="S40" s="31" t="s">
        <v>55</v>
      </c>
    </row>
    <row r="41" spans="1:19" x14ac:dyDescent="0.25">
      <c r="A41" t="s">
        <v>177</v>
      </c>
    </row>
    <row r="42" spans="1:19" x14ac:dyDescent="0.25">
      <c r="A42" t="s">
        <v>178</v>
      </c>
    </row>
    <row r="43" spans="1:19" x14ac:dyDescent="0.25">
      <c r="A43" t="s">
        <v>182</v>
      </c>
    </row>
    <row r="44" spans="1:19" x14ac:dyDescent="0.25">
      <c r="A44" t="s">
        <v>179</v>
      </c>
    </row>
    <row r="45" spans="1:19" x14ac:dyDescent="0.25">
      <c r="A45" t="s">
        <v>180</v>
      </c>
    </row>
  </sheetData>
  <mergeCells count="14">
    <mergeCell ref="B39:D39"/>
    <mergeCell ref="E39:G39"/>
    <mergeCell ref="H39:J39"/>
    <mergeCell ref="K39:M39"/>
    <mergeCell ref="N39:S39"/>
    <mergeCell ref="B28:G28"/>
    <mergeCell ref="H28:M28"/>
    <mergeCell ref="N28:V28"/>
    <mergeCell ref="B33:D33"/>
    <mergeCell ref="E33:G33"/>
    <mergeCell ref="H33:J33"/>
    <mergeCell ref="K33:M33"/>
    <mergeCell ref="N33:P33"/>
    <mergeCell ref="Q33:S33"/>
  </mergeCells>
  <hyperlinks>
    <hyperlink ref="D3" r:id="rId1" xr:uid="{00000000-0004-0000-0000-000000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8" tint="0.59999389629810485"/>
  </sheetPr>
  <dimension ref="A1:V271"/>
  <sheetViews>
    <sheetView workbookViewId="0">
      <pane ySplit="2" topLeftCell="A240" activePane="bottomLeft" state="frozen"/>
      <selection activeCell="H39" sqref="H39"/>
      <selection pane="bottomLeft" activeCell="I273" sqref="I273"/>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f>Wellpath!K3</f>
        <v>0</v>
      </c>
      <c r="C3" s="22">
        <v>0</v>
      </c>
      <c r="D3" s="22">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f>Wellpath!K4</f>
        <v>30</v>
      </c>
      <c r="C4" s="22">
        <v>0</v>
      </c>
      <c r="D4" s="22">
        <v>0</v>
      </c>
      <c r="E4" s="20">
        <f>Model!$W$5*((drdp!B4+drdp!K4)*DSFS!$B4+(drdp!E4+drdp!N4)*DSFS!$C4+(drdp!H4+drdp!Q4)*DSFS!$D4)</f>
        <v>0</v>
      </c>
      <c r="F4" s="20">
        <f>Model!$W$5*((drdp!C4+drdp!L4)*DSFS!$B4+(drdp!F4+drdp!O4)*DSFS!$C4+(drdp!I4+drdp!R4)*DSFS!$D4)</f>
        <v>0</v>
      </c>
      <c r="G4" s="20">
        <f>Model!$W$5*((drdp!D4+drdp!M4)*DSFS!$B4+(drdp!G4+drdp!P4)*DSFS!$C4+(drdp!J4+drdp!S4)*DSFS!$D4)</f>
        <v>0</v>
      </c>
      <c r="H4" s="18">
        <f>Model!$W$5*((drdp!B4)*DSFS!$B4+(drdp!E4)*DSFS!$C4+(drdp!H4)*DSFS!$D4)</f>
        <v>0</v>
      </c>
      <c r="I4" s="18">
        <f>Model!$W$5*((drdp!C4)*DSFS!$B4+(drdp!F4)*DSFS!$C4+(drdp!I4)*DSFS!$D4)</f>
        <v>0</v>
      </c>
      <c r="J4" s="18">
        <f>Model!$W$5*((drdp!D4)*DSFS!$B4+(drdp!G4)*DSFS!$C4+(drdp!J4)*DSFS!$D4)</f>
        <v>1.6799999999999999E-2</v>
      </c>
      <c r="K4" s="21">
        <f>SUM(E$3:E3)+H4</f>
        <v>0</v>
      </c>
      <c r="L4" s="21">
        <f>SUM(F$3:F3)+I4</f>
        <v>0</v>
      </c>
      <c r="M4" s="21">
        <f>SUM(G$3:G3)+J4</f>
        <v>1.6799999999999999E-2</v>
      </c>
      <c r="N4" s="21"/>
      <c r="O4" s="21"/>
      <c r="P4" s="21"/>
      <c r="Q4" s="19">
        <f t="shared" ref="Q4:S67" si="1">K4^2</f>
        <v>0</v>
      </c>
      <c r="R4" s="19">
        <f t="shared" si="0"/>
        <v>0</v>
      </c>
      <c r="S4" s="19">
        <f t="shared" si="0"/>
        <v>2.8223999999999995E-4</v>
      </c>
      <c r="T4" s="19">
        <f t="shared" ref="T4:T67" si="2">K4*L4</f>
        <v>0</v>
      </c>
      <c r="U4" s="19">
        <f t="shared" ref="U4:U67" si="3">K4*M4</f>
        <v>0</v>
      </c>
      <c r="V4" s="19">
        <f t="shared" ref="V4:V67" si="4">L4*M4</f>
        <v>0</v>
      </c>
    </row>
    <row r="5" spans="1:22" x14ac:dyDescent="0.25">
      <c r="A5" s="26">
        <f>Wellpath!E5</f>
        <v>60</v>
      </c>
      <c r="B5" s="22">
        <f>Wellpath!K5</f>
        <v>60</v>
      </c>
      <c r="C5" s="22">
        <v>0</v>
      </c>
      <c r="D5" s="22">
        <v>0</v>
      </c>
      <c r="E5" s="20">
        <f>Model!$W$5*((drdp!B5+drdp!K5)*DSFS!$B5+(drdp!E5+drdp!N5)*DSFS!$C5+(drdp!H5+drdp!Q5)*DSFS!$D5)</f>
        <v>0</v>
      </c>
      <c r="F5" s="20">
        <f>Model!$W$5*((drdp!C5+drdp!L5)*DSFS!$B5+(drdp!F5+drdp!O5)*DSFS!$C5+(drdp!I5+drdp!R5)*DSFS!$D5)</f>
        <v>0</v>
      </c>
      <c r="G5" s="20">
        <f>Model!$W$5*((drdp!D5+drdp!M5)*DSFS!$B5+(drdp!G5+drdp!P5)*DSFS!$C5+(drdp!J5+drdp!S5)*DSFS!$D5)</f>
        <v>0</v>
      </c>
      <c r="H5" s="18">
        <f>Model!$W$5*((drdp!B5)*DSFS!$B5+(drdp!E5)*DSFS!$C5+(drdp!H5)*DSFS!$D5)</f>
        <v>0</v>
      </c>
      <c r="I5" s="18">
        <f>Model!$W$5*((drdp!C5)*DSFS!$B5+(drdp!F5)*DSFS!$C5+(drdp!I5)*DSFS!$D5)</f>
        <v>0</v>
      </c>
      <c r="J5" s="18">
        <f>Model!$W$5*((drdp!D5)*DSFS!$B5+(drdp!G5)*DSFS!$C5+(drdp!J5)*DSFS!$D5)</f>
        <v>3.3599999999999998E-2</v>
      </c>
      <c r="K5" s="21">
        <f>SUM(E$3:E4)+H5</f>
        <v>0</v>
      </c>
      <c r="L5" s="21">
        <f>SUM(F$3:F4)+I5</f>
        <v>0</v>
      </c>
      <c r="M5" s="21">
        <f>SUM(G$3:G4)+J5</f>
        <v>3.3599999999999998E-2</v>
      </c>
      <c r="N5" s="21"/>
      <c r="O5" s="21"/>
      <c r="P5" s="21"/>
      <c r="Q5" s="19">
        <f t="shared" si="1"/>
        <v>0</v>
      </c>
      <c r="R5" s="19">
        <f t="shared" si="0"/>
        <v>0</v>
      </c>
      <c r="S5" s="19">
        <f t="shared" si="0"/>
        <v>1.1289599999999998E-3</v>
      </c>
      <c r="T5" s="19">
        <f t="shared" si="2"/>
        <v>0</v>
      </c>
      <c r="U5" s="19">
        <f t="shared" si="3"/>
        <v>0</v>
      </c>
      <c r="V5" s="19">
        <f t="shared" si="4"/>
        <v>0</v>
      </c>
    </row>
    <row r="6" spans="1:22" x14ac:dyDescent="0.25">
      <c r="A6" s="26">
        <f>Wellpath!E6</f>
        <v>90</v>
      </c>
      <c r="B6" s="22">
        <f>Wellpath!K6</f>
        <v>90</v>
      </c>
      <c r="C6" s="22">
        <v>0</v>
      </c>
      <c r="D6" s="22">
        <v>0</v>
      </c>
      <c r="E6" s="20">
        <f>Model!$W$5*((drdp!B6+drdp!K6)*DSFS!$B6+(drdp!E6+drdp!N6)*DSFS!$C6+(drdp!H6+drdp!Q6)*DSFS!$D6)</f>
        <v>0</v>
      </c>
      <c r="F6" s="20">
        <f>Model!$W$5*((drdp!C6+drdp!L6)*DSFS!$B6+(drdp!F6+drdp!O6)*DSFS!$C6+(drdp!I6+drdp!R6)*DSFS!$D6)</f>
        <v>0</v>
      </c>
      <c r="G6" s="20">
        <f>Model!$W$5*((drdp!D6+drdp!M6)*DSFS!$B6+(drdp!G6+drdp!P6)*DSFS!$C6+(drdp!J6+drdp!S6)*DSFS!$D6)</f>
        <v>0</v>
      </c>
      <c r="H6" s="18">
        <f>Model!$W$5*((drdp!B6)*DSFS!$B6+(drdp!E6)*DSFS!$C6+(drdp!H6)*DSFS!$D6)</f>
        <v>0</v>
      </c>
      <c r="I6" s="18">
        <f>Model!$W$5*((drdp!C6)*DSFS!$B6+(drdp!F6)*DSFS!$C6+(drdp!I6)*DSFS!$D6)</f>
        <v>0</v>
      </c>
      <c r="J6" s="18">
        <f>Model!$W$5*((drdp!D6)*DSFS!$B6+(drdp!G6)*DSFS!$C6+(drdp!J6)*DSFS!$D6)</f>
        <v>5.0399999999999993E-2</v>
      </c>
      <c r="K6" s="21">
        <f>SUM(E$3:E5)+H6</f>
        <v>0</v>
      </c>
      <c r="L6" s="21">
        <f>SUM(F$3:F5)+I6</f>
        <v>0</v>
      </c>
      <c r="M6" s="21">
        <f>SUM(G$3:G5)+J6</f>
        <v>5.0399999999999993E-2</v>
      </c>
      <c r="N6" s="21"/>
      <c r="O6" s="21"/>
      <c r="P6" s="21"/>
      <c r="Q6" s="19">
        <f t="shared" si="1"/>
        <v>0</v>
      </c>
      <c r="R6" s="19">
        <f t="shared" si="0"/>
        <v>0</v>
      </c>
      <c r="S6" s="19">
        <f t="shared" si="0"/>
        <v>2.5401599999999992E-3</v>
      </c>
      <c r="T6" s="19">
        <f t="shared" si="2"/>
        <v>0</v>
      </c>
      <c r="U6" s="19">
        <f t="shared" si="3"/>
        <v>0</v>
      </c>
      <c r="V6" s="19">
        <f t="shared" si="4"/>
        <v>0</v>
      </c>
    </row>
    <row r="7" spans="1:22" x14ac:dyDescent="0.25">
      <c r="A7" s="26">
        <f>Wellpath!E7</f>
        <v>120</v>
      </c>
      <c r="B7" s="22">
        <f>Wellpath!K7</f>
        <v>120</v>
      </c>
      <c r="C7" s="22">
        <v>0</v>
      </c>
      <c r="D7" s="22">
        <v>0</v>
      </c>
      <c r="E7" s="20">
        <f>Model!$W$5*((drdp!B7+drdp!K7)*DSFS!$B7+(drdp!E7+drdp!N7)*DSFS!$C7+(drdp!H7+drdp!Q7)*DSFS!$D7)</f>
        <v>0</v>
      </c>
      <c r="F7" s="20">
        <f>Model!$W$5*((drdp!C7+drdp!L7)*DSFS!$B7+(drdp!F7+drdp!O7)*DSFS!$C7+(drdp!I7+drdp!R7)*DSFS!$D7)</f>
        <v>0</v>
      </c>
      <c r="G7" s="20">
        <f>Model!$W$5*((drdp!D7+drdp!M7)*DSFS!$B7+(drdp!G7+drdp!P7)*DSFS!$C7+(drdp!J7+drdp!S7)*DSFS!$D7)</f>
        <v>0</v>
      </c>
      <c r="H7" s="18">
        <f>Model!$W$5*((drdp!B7)*DSFS!$B7+(drdp!E7)*DSFS!$C7+(drdp!H7)*DSFS!$D7)</f>
        <v>0</v>
      </c>
      <c r="I7" s="18">
        <f>Model!$W$5*((drdp!C7)*DSFS!$B7+(drdp!F7)*DSFS!$C7+(drdp!I7)*DSFS!$D7)</f>
        <v>0</v>
      </c>
      <c r="J7" s="18">
        <f>Model!$W$5*((drdp!D7)*DSFS!$B7+(drdp!G7)*DSFS!$C7+(drdp!J7)*DSFS!$D7)</f>
        <v>6.7199999999999996E-2</v>
      </c>
      <c r="K7" s="21">
        <f>SUM(E$3:E6)+H7</f>
        <v>0</v>
      </c>
      <c r="L7" s="21">
        <f>SUM(F$3:F6)+I7</f>
        <v>0</v>
      </c>
      <c r="M7" s="21">
        <f>SUM(G$3:G6)+J7</f>
        <v>6.7199999999999996E-2</v>
      </c>
      <c r="N7" s="21"/>
      <c r="O7" s="21"/>
      <c r="P7" s="21"/>
      <c r="Q7" s="19">
        <f t="shared" si="1"/>
        <v>0</v>
      </c>
      <c r="R7" s="19">
        <f t="shared" si="0"/>
        <v>0</v>
      </c>
      <c r="S7" s="19">
        <f t="shared" si="0"/>
        <v>4.5158399999999993E-3</v>
      </c>
      <c r="T7" s="19">
        <f t="shared" si="2"/>
        <v>0</v>
      </c>
      <c r="U7" s="19">
        <f t="shared" si="3"/>
        <v>0</v>
      </c>
      <c r="V7" s="19">
        <f t="shared" si="4"/>
        <v>0</v>
      </c>
    </row>
    <row r="8" spans="1:22" x14ac:dyDescent="0.25">
      <c r="A8" s="26">
        <f>Wellpath!E8</f>
        <v>150</v>
      </c>
      <c r="B8" s="22">
        <f>Wellpath!K8</f>
        <v>150</v>
      </c>
      <c r="C8" s="22">
        <v>0</v>
      </c>
      <c r="D8" s="22">
        <v>0</v>
      </c>
      <c r="E8" s="20">
        <f>Model!$W$5*((drdp!B8+drdp!K8)*DSFS!$B8+(drdp!E8+drdp!N8)*DSFS!$C8+(drdp!H8+drdp!Q8)*DSFS!$D8)</f>
        <v>0</v>
      </c>
      <c r="F8" s="20">
        <f>Model!$W$5*((drdp!C8+drdp!L8)*DSFS!$B8+(drdp!F8+drdp!O8)*DSFS!$C8+(drdp!I8+drdp!R8)*DSFS!$D8)</f>
        <v>0</v>
      </c>
      <c r="G8" s="20">
        <f>Model!$W$5*((drdp!D8+drdp!M8)*DSFS!$B8+(drdp!G8+drdp!P8)*DSFS!$C8+(drdp!J8+drdp!S8)*DSFS!$D8)</f>
        <v>0</v>
      </c>
      <c r="H8" s="18">
        <f>Model!$W$5*((drdp!B8)*DSFS!$B8+(drdp!E8)*DSFS!$C8+(drdp!H8)*DSFS!$D8)</f>
        <v>0</v>
      </c>
      <c r="I8" s="18">
        <f>Model!$W$5*((drdp!C8)*DSFS!$B8+(drdp!F8)*DSFS!$C8+(drdp!I8)*DSFS!$D8)</f>
        <v>0</v>
      </c>
      <c r="J8" s="18">
        <f>Model!$W$5*((drdp!D8)*DSFS!$B8+(drdp!G8)*DSFS!$C8+(drdp!J8)*DSFS!$D8)</f>
        <v>8.3999999999999991E-2</v>
      </c>
      <c r="K8" s="21">
        <f>SUM(E$3:E7)+H8</f>
        <v>0</v>
      </c>
      <c r="L8" s="21">
        <f>SUM(F$3:F7)+I8</f>
        <v>0</v>
      </c>
      <c r="M8" s="21">
        <f>SUM(G$3:G7)+J8</f>
        <v>8.3999999999999991E-2</v>
      </c>
      <c r="N8" s="21"/>
      <c r="O8" s="21"/>
      <c r="P8" s="21"/>
      <c r="Q8" s="19">
        <f t="shared" si="1"/>
        <v>0</v>
      </c>
      <c r="R8" s="19">
        <f t="shared" si="0"/>
        <v>0</v>
      </c>
      <c r="S8" s="19">
        <f t="shared" si="0"/>
        <v>7.0559999999999989E-3</v>
      </c>
      <c r="T8" s="19">
        <f t="shared" si="2"/>
        <v>0</v>
      </c>
      <c r="U8" s="19">
        <f t="shared" si="3"/>
        <v>0</v>
      </c>
      <c r="V8" s="19">
        <f t="shared" si="4"/>
        <v>0</v>
      </c>
    </row>
    <row r="9" spans="1:22" x14ac:dyDescent="0.25">
      <c r="A9" s="26">
        <f>Wellpath!E9</f>
        <v>180</v>
      </c>
      <c r="B9" s="22">
        <f>Wellpath!K9</f>
        <v>180</v>
      </c>
      <c r="C9" s="22">
        <v>0</v>
      </c>
      <c r="D9" s="22">
        <v>0</v>
      </c>
      <c r="E9" s="20">
        <f>Model!$W$5*((drdp!B9+drdp!K9)*DSFS!$B9+(drdp!E9+drdp!N9)*DSFS!$C9+(drdp!H9+drdp!Q9)*DSFS!$D9)</f>
        <v>0</v>
      </c>
      <c r="F9" s="20">
        <f>Model!$W$5*((drdp!C9+drdp!L9)*DSFS!$B9+(drdp!F9+drdp!O9)*DSFS!$C9+(drdp!I9+drdp!R9)*DSFS!$D9)</f>
        <v>0</v>
      </c>
      <c r="G9" s="20">
        <f>Model!$W$5*((drdp!D9+drdp!M9)*DSFS!$B9+(drdp!G9+drdp!P9)*DSFS!$C9+(drdp!J9+drdp!S9)*DSFS!$D9)</f>
        <v>0</v>
      </c>
      <c r="H9" s="18">
        <f>Model!$W$5*((drdp!B9)*DSFS!$B9+(drdp!E9)*DSFS!$C9+(drdp!H9)*DSFS!$D9)</f>
        <v>0</v>
      </c>
      <c r="I9" s="18">
        <f>Model!$W$5*((drdp!C9)*DSFS!$B9+(drdp!F9)*DSFS!$C9+(drdp!I9)*DSFS!$D9)</f>
        <v>0</v>
      </c>
      <c r="J9" s="18">
        <f>Model!$W$5*((drdp!D9)*DSFS!$B9+(drdp!G9)*DSFS!$C9+(drdp!J9)*DSFS!$D9)</f>
        <v>0.10079999999999999</v>
      </c>
      <c r="K9" s="21">
        <f>SUM(E$3:E8)+H9</f>
        <v>0</v>
      </c>
      <c r="L9" s="21">
        <f>SUM(F$3:F8)+I9</f>
        <v>0</v>
      </c>
      <c r="M9" s="21">
        <f>SUM(G$3:G8)+J9</f>
        <v>0.10079999999999999</v>
      </c>
      <c r="N9" s="21"/>
      <c r="O9" s="21"/>
      <c r="P9" s="21"/>
      <c r="Q9" s="19">
        <f t="shared" si="1"/>
        <v>0</v>
      </c>
      <c r="R9" s="19">
        <f t="shared" si="0"/>
        <v>0</v>
      </c>
      <c r="S9" s="19">
        <f t="shared" si="0"/>
        <v>1.0160639999999997E-2</v>
      </c>
      <c r="T9" s="19">
        <f t="shared" si="2"/>
        <v>0</v>
      </c>
      <c r="U9" s="19">
        <f t="shared" si="3"/>
        <v>0</v>
      </c>
      <c r="V9" s="19">
        <f t="shared" si="4"/>
        <v>0</v>
      </c>
    </row>
    <row r="10" spans="1:22" x14ac:dyDescent="0.25">
      <c r="A10" s="26">
        <f>Wellpath!E10</f>
        <v>210</v>
      </c>
      <c r="B10" s="22">
        <f>Wellpath!K10</f>
        <v>210</v>
      </c>
      <c r="C10" s="22">
        <v>0</v>
      </c>
      <c r="D10" s="22">
        <v>0</v>
      </c>
      <c r="E10" s="20">
        <f>Model!$W$5*((drdp!B10+drdp!K10)*DSFS!$B10+(drdp!E10+drdp!N10)*DSFS!$C10+(drdp!H10+drdp!Q10)*DSFS!$D10)</f>
        <v>0</v>
      </c>
      <c r="F10" s="20">
        <f>Model!$W$5*((drdp!C10+drdp!L10)*DSFS!$B10+(drdp!F10+drdp!O10)*DSFS!$C10+(drdp!I10+drdp!R10)*DSFS!$D10)</f>
        <v>0</v>
      </c>
      <c r="G10" s="20">
        <f>Model!$W$5*((drdp!D10+drdp!M10)*DSFS!$B10+(drdp!G10+drdp!P10)*DSFS!$C10+(drdp!J10+drdp!S10)*DSFS!$D10)</f>
        <v>0</v>
      </c>
      <c r="H10" s="18">
        <f>Model!$W$5*((drdp!B10)*DSFS!$B10+(drdp!E10)*DSFS!$C10+(drdp!H10)*DSFS!$D10)</f>
        <v>0</v>
      </c>
      <c r="I10" s="18">
        <f>Model!$W$5*((drdp!C10)*DSFS!$B10+(drdp!F10)*DSFS!$C10+(drdp!I10)*DSFS!$D10)</f>
        <v>0</v>
      </c>
      <c r="J10" s="18">
        <f>Model!$W$5*((drdp!D10)*DSFS!$B10+(drdp!G10)*DSFS!$C10+(drdp!J10)*DSFS!$D10)</f>
        <v>0.1176</v>
      </c>
      <c r="K10" s="21">
        <f>SUM(E$3:E9)+H10</f>
        <v>0</v>
      </c>
      <c r="L10" s="21">
        <f>SUM(F$3:F9)+I10</f>
        <v>0</v>
      </c>
      <c r="M10" s="21">
        <f>SUM(G$3:G9)+J10</f>
        <v>0.1176</v>
      </c>
      <c r="N10" s="21"/>
      <c r="O10" s="21"/>
      <c r="P10" s="21"/>
      <c r="Q10" s="19">
        <f t="shared" si="1"/>
        <v>0</v>
      </c>
      <c r="R10" s="19">
        <f t="shared" si="0"/>
        <v>0</v>
      </c>
      <c r="S10" s="19">
        <f t="shared" si="0"/>
        <v>1.382976E-2</v>
      </c>
      <c r="T10" s="19">
        <f t="shared" si="2"/>
        <v>0</v>
      </c>
      <c r="U10" s="19">
        <f t="shared" si="3"/>
        <v>0</v>
      </c>
      <c r="V10" s="19">
        <f t="shared" si="4"/>
        <v>0</v>
      </c>
    </row>
    <row r="11" spans="1:22" x14ac:dyDescent="0.25">
      <c r="A11" s="26">
        <f>Wellpath!E11</f>
        <v>240</v>
      </c>
      <c r="B11" s="22">
        <f>Wellpath!K11</f>
        <v>240</v>
      </c>
      <c r="C11" s="22">
        <v>0</v>
      </c>
      <c r="D11" s="22">
        <v>0</v>
      </c>
      <c r="E11" s="20">
        <f>Model!$W$5*((drdp!B11+drdp!K11)*DSFS!$B11+(drdp!E11+drdp!N11)*DSFS!$C11+(drdp!H11+drdp!Q11)*DSFS!$D11)</f>
        <v>0</v>
      </c>
      <c r="F11" s="20">
        <f>Model!$W$5*((drdp!C11+drdp!L11)*DSFS!$B11+(drdp!F11+drdp!O11)*DSFS!$C11+(drdp!I11+drdp!R11)*DSFS!$D11)</f>
        <v>0</v>
      </c>
      <c r="G11" s="20">
        <f>Model!$W$5*((drdp!D11+drdp!M11)*DSFS!$B11+(drdp!G11+drdp!P11)*DSFS!$C11+(drdp!J11+drdp!S11)*DSFS!$D11)</f>
        <v>0</v>
      </c>
      <c r="H11" s="18">
        <f>Model!$W$5*((drdp!B11)*DSFS!$B11+(drdp!E11)*DSFS!$C11+(drdp!H11)*DSFS!$D11)</f>
        <v>0</v>
      </c>
      <c r="I11" s="18">
        <f>Model!$W$5*((drdp!C11)*DSFS!$B11+(drdp!F11)*DSFS!$C11+(drdp!I11)*DSFS!$D11)</f>
        <v>0</v>
      </c>
      <c r="J11" s="18">
        <f>Model!$W$5*((drdp!D11)*DSFS!$B11+(drdp!G11)*DSFS!$C11+(drdp!J11)*DSFS!$D11)</f>
        <v>0.13439999999999999</v>
      </c>
      <c r="K11" s="21">
        <f>SUM(E$3:E10)+H11</f>
        <v>0</v>
      </c>
      <c r="L11" s="21">
        <f>SUM(F$3:F10)+I11</f>
        <v>0</v>
      </c>
      <c r="M11" s="21">
        <f>SUM(G$3:G10)+J11</f>
        <v>0.13439999999999999</v>
      </c>
      <c r="N11" s="21"/>
      <c r="O11" s="21"/>
      <c r="P11" s="21"/>
      <c r="Q11" s="19">
        <f t="shared" si="1"/>
        <v>0</v>
      </c>
      <c r="R11" s="19">
        <f t="shared" si="0"/>
        <v>0</v>
      </c>
      <c r="S11" s="19">
        <f t="shared" si="0"/>
        <v>1.8063359999999997E-2</v>
      </c>
      <c r="T11" s="19">
        <f t="shared" si="2"/>
        <v>0</v>
      </c>
      <c r="U11" s="19">
        <f t="shared" si="3"/>
        <v>0</v>
      </c>
      <c r="V11" s="19">
        <f t="shared" si="4"/>
        <v>0</v>
      </c>
    </row>
    <row r="12" spans="1:22" x14ac:dyDescent="0.25">
      <c r="A12" s="26">
        <f>Wellpath!E12</f>
        <v>270</v>
      </c>
      <c r="B12" s="22">
        <f>Wellpath!K12</f>
        <v>270</v>
      </c>
      <c r="C12" s="22">
        <v>0</v>
      </c>
      <c r="D12" s="22">
        <v>0</v>
      </c>
      <c r="E12" s="20">
        <f>Model!$W$5*((drdp!B12+drdp!K12)*DSFS!$B12+(drdp!E12+drdp!N12)*DSFS!$C12+(drdp!H12+drdp!Q12)*DSFS!$D12)</f>
        <v>0</v>
      </c>
      <c r="F12" s="20">
        <f>Model!$W$5*((drdp!C12+drdp!L12)*DSFS!$B12+(drdp!F12+drdp!O12)*DSFS!$C12+(drdp!I12+drdp!R12)*DSFS!$D12)</f>
        <v>0</v>
      </c>
      <c r="G12" s="20">
        <f>Model!$W$5*((drdp!D12+drdp!M12)*DSFS!$B12+(drdp!G12+drdp!P12)*DSFS!$C12+(drdp!J12+drdp!S12)*DSFS!$D12)</f>
        <v>0</v>
      </c>
      <c r="H12" s="18">
        <f>Model!$W$5*((drdp!B12)*DSFS!$B12+(drdp!E12)*DSFS!$C12+(drdp!H12)*DSFS!$D12)</f>
        <v>0</v>
      </c>
      <c r="I12" s="18">
        <f>Model!$W$5*((drdp!C12)*DSFS!$B12+(drdp!F12)*DSFS!$C12+(drdp!I12)*DSFS!$D12)</f>
        <v>0</v>
      </c>
      <c r="J12" s="18">
        <f>Model!$W$5*((drdp!D12)*DSFS!$B12+(drdp!G12)*DSFS!$C12+(drdp!J12)*DSFS!$D12)</f>
        <v>0.15119999999999997</v>
      </c>
      <c r="K12" s="21">
        <f>SUM(E$3:E11)+H12</f>
        <v>0</v>
      </c>
      <c r="L12" s="21">
        <f>SUM(F$3:F11)+I12</f>
        <v>0</v>
      </c>
      <c r="M12" s="21">
        <f>SUM(G$3:G11)+J12</f>
        <v>0.15119999999999997</v>
      </c>
      <c r="N12" s="21"/>
      <c r="O12" s="21"/>
      <c r="P12" s="21"/>
      <c r="Q12" s="19">
        <f t="shared" si="1"/>
        <v>0</v>
      </c>
      <c r="R12" s="19">
        <f t="shared" si="0"/>
        <v>0</v>
      </c>
      <c r="S12" s="19">
        <f t="shared" si="0"/>
        <v>2.2861439999999993E-2</v>
      </c>
      <c r="T12" s="19">
        <f t="shared" si="2"/>
        <v>0</v>
      </c>
      <c r="U12" s="19">
        <f t="shared" si="3"/>
        <v>0</v>
      </c>
      <c r="V12" s="19">
        <f t="shared" si="4"/>
        <v>0</v>
      </c>
    </row>
    <row r="13" spans="1:22" x14ac:dyDescent="0.25">
      <c r="A13" s="26">
        <f>Wellpath!E13</f>
        <v>300</v>
      </c>
      <c r="B13" s="22">
        <f>Wellpath!K13</f>
        <v>300</v>
      </c>
      <c r="C13" s="22">
        <v>0</v>
      </c>
      <c r="D13" s="22">
        <v>0</v>
      </c>
      <c r="E13" s="20">
        <f>Model!$W$5*((drdp!B13+drdp!K13)*DSFS!$B13+(drdp!E13+drdp!N13)*DSFS!$C13+(drdp!H13+drdp!Q13)*DSFS!$D13)</f>
        <v>0</v>
      </c>
      <c r="F13" s="20">
        <f>Model!$W$5*((drdp!C13+drdp!L13)*DSFS!$B13+(drdp!F13+drdp!O13)*DSFS!$C13+(drdp!I13+drdp!R13)*DSFS!$D13)</f>
        <v>0</v>
      </c>
      <c r="G13" s="20">
        <f>Model!$W$5*((drdp!D13+drdp!M13)*DSFS!$B13+(drdp!G13+drdp!P13)*DSFS!$C13+(drdp!J13+drdp!S13)*DSFS!$D13)</f>
        <v>0</v>
      </c>
      <c r="H13" s="18">
        <f>Model!$W$5*((drdp!B13)*DSFS!$B13+(drdp!E13)*DSFS!$C13+(drdp!H13)*DSFS!$D13)</f>
        <v>0</v>
      </c>
      <c r="I13" s="18">
        <f>Model!$W$5*((drdp!C13)*DSFS!$B13+(drdp!F13)*DSFS!$C13+(drdp!I13)*DSFS!$D13)</f>
        <v>0</v>
      </c>
      <c r="J13" s="18">
        <f>Model!$W$5*((drdp!D13)*DSFS!$B13+(drdp!G13)*DSFS!$C13+(drdp!J13)*DSFS!$D13)</f>
        <v>0.16799999999999998</v>
      </c>
      <c r="K13" s="21">
        <f>SUM(E$3:E12)+H13</f>
        <v>0</v>
      </c>
      <c r="L13" s="21">
        <f>SUM(F$3:F12)+I13</f>
        <v>0</v>
      </c>
      <c r="M13" s="21">
        <f>SUM(G$3:G12)+J13</f>
        <v>0.16799999999999998</v>
      </c>
      <c r="N13" s="21"/>
      <c r="O13" s="21"/>
      <c r="P13" s="21"/>
      <c r="Q13" s="19">
        <f t="shared" si="1"/>
        <v>0</v>
      </c>
      <c r="R13" s="19">
        <f t="shared" si="0"/>
        <v>0</v>
      </c>
      <c r="S13" s="19">
        <f t="shared" si="0"/>
        <v>2.8223999999999996E-2</v>
      </c>
      <c r="T13" s="19">
        <f t="shared" si="2"/>
        <v>0</v>
      </c>
      <c r="U13" s="19">
        <f t="shared" si="3"/>
        <v>0</v>
      </c>
      <c r="V13" s="19">
        <f t="shared" si="4"/>
        <v>0</v>
      </c>
    </row>
    <row r="14" spans="1:22" x14ac:dyDescent="0.25">
      <c r="A14" s="26">
        <f>Wellpath!E14</f>
        <v>330</v>
      </c>
      <c r="B14" s="22">
        <f>Wellpath!K14</f>
        <v>330</v>
      </c>
      <c r="C14" s="22">
        <v>0</v>
      </c>
      <c r="D14" s="22">
        <v>0</v>
      </c>
      <c r="E14" s="20">
        <f>Model!$W$5*((drdp!B14+drdp!K14)*DSFS!$B14+(drdp!E14+drdp!N14)*DSFS!$C14+(drdp!H14+drdp!Q14)*DSFS!$D14)</f>
        <v>0</v>
      </c>
      <c r="F14" s="20">
        <f>Model!$W$5*((drdp!C14+drdp!L14)*DSFS!$B14+(drdp!F14+drdp!O14)*DSFS!$C14+(drdp!I14+drdp!R14)*DSFS!$D14)</f>
        <v>0</v>
      </c>
      <c r="G14" s="20">
        <f>Model!$W$5*((drdp!D14+drdp!M14)*DSFS!$B14+(drdp!G14+drdp!P14)*DSFS!$C14+(drdp!J14+drdp!S14)*DSFS!$D14)</f>
        <v>0</v>
      </c>
      <c r="H14" s="18">
        <f>Model!$W$5*((drdp!B14)*DSFS!$B14+(drdp!E14)*DSFS!$C14+(drdp!H14)*DSFS!$D14)</f>
        <v>0</v>
      </c>
      <c r="I14" s="18">
        <f>Model!$W$5*((drdp!C14)*DSFS!$B14+(drdp!F14)*DSFS!$C14+(drdp!I14)*DSFS!$D14)</f>
        <v>0</v>
      </c>
      <c r="J14" s="18">
        <f>Model!$W$5*((drdp!D14)*DSFS!$B14+(drdp!G14)*DSFS!$C14+(drdp!J14)*DSFS!$D14)</f>
        <v>0.18479999999999999</v>
      </c>
      <c r="K14" s="21">
        <f>SUM(E$3:E13)+H14</f>
        <v>0</v>
      </c>
      <c r="L14" s="21">
        <f>SUM(F$3:F13)+I14</f>
        <v>0</v>
      </c>
      <c r="M14" s="21">
        <f>SUM(G$3:G13)+J14</f>
        <v>0.18479999999999999</v>
      </c>
      <c r="N14" s="21"/>
      <c r="O14" s="21"/>
      <c r="P14" s="21"/>
      <c r="Q14" s="19">
        <f t="shared" si="1"/>
        <v>0</v>
      </c>
      <c r="R14" s="19">
        <f t="shared" si="0"/>
        <v>0</v>
      </c>
      <c r="S14" s="19">
        <f t="shared" si="0"/>
        <v>3.4151039999999994E-2</v>
      </c>
      <c r="T14" s="19">
        <f t="shared" si="2"/>
        <v>0</v>
      </c>
      <c r="U14" s="19">
        <f t="shared" si="3"/>
        <v>0</v>
      </c>
      <c r="V14" s="19">
        <f t="shared" si="4"/>
        <v>0</v>
      </c>
    </row>
    <row r="15" spans="1:22" x14ac:dyDescent="0.25">
      <c r="A15" s="26">
        <f>Wellpath!E15</f>
        <v>360</v>
      </c>
      <c r="B15" s="22">
        <f>Wellpath!K15</f>
        <v>360</v>
      </c>
      <c r="C15" s="22">
        <v>0</v>
      </c>
      <c r="D15" s="22">
        <v>0</v>
      </c>
      <c r="E15" s="20">
        <f>Model!$W$5*((drdp!B15+drdp!K15)*DSFS!$B15+(drdp!E15+drdp!N15)*DSFS!$C15+(drdp!H15+drdp!Q15)*DSFS!$D15)</f>
        <v>0</v>
      </c>
      <c r="F15" s="20">
        <f>Model!$W$5*((drdp!C15+drdp!L15)*DSFS!$B15+(drdp!F15+drdp!O15)*DSFS!$C15+(drdp!I15+drdp!R15)*DSFS!$D15)</f>
        <v>0</v>
      </c>
      <c r="G15" s="20">
        <f>Model!$W$5*((drdp!D15+drdp!M15)*DSFS!$B15+(drdp!G15+drdp!P15)*DSFS!$C15+(drdp!J15+drdp!S15)*DSFS!$D15)</f>
        <v>0</v>
      </c>
      <c r="H15" s="18">
        <f>Model!$W$5*((drdp!B15)*DSFS!$B15+(drdp!E15)*DSFS!$C15+(drdp!H15)*DSFS!$D15)</f>
        <v>0</v>
      </c>
      <c r="I15" s="18">
        <f>Model!$W$5*((drdp!C15)*DSFS!$B15+(drdp!F15)*DSFS!$C15+(drdp!I15)*DSFS!$D15)</f>
        <v>0</v>
      </c>
      <c r="J15" s="18">
        <f>Model!$W$5*((drdp!D15)*DSFS!$B15+(drdp!G15)*DSFS!$C15+(drdp!J15)*DSFS!$D15)</f>
        <v>0.20159999999999997</v>
      </c>
      <c r="K15" s="21">
        <f>SUM(E$3:E14)+H15</f>
        <v>0</v>
      </c>
      <c r="L15" s="21">
        <f>SUM(F$3:F14)+I15</f>
        <v>0</v>
      </c>
      <c r="M15" s="21">
        <f>SUM(G$3:G14)+J15</f>
        <v>0.20159999999999997</v>
      </c>
      <c r="N15" s="21"/>
      <c r="O15" s="21"/>
      <c r="P15" s="21"/>
      <c r="Q15" s="19">
        <f t="shared" si="1"/>
        <v>0</v>
      </c>
      <c r="R15" s="19">
        <f t="shared" si="0"/>
        <v>0</v>
      </c>
      <c r="S15" s="19">
        <f t="shared" si="0"/>
        <v>4.0642559999999987E-2</v>
      </c>
      <c r="T15" s="19">
        <f t="shared" si="2"/>
        <v>0</v>
      </c>
      <c r="U15" s="19">
        <f t="shared" si="3"/>
        <v>0</v>
      </c>
      <c r="V15" s="19">
        <f t="shared" si="4"/>
        <v>0</v>
      </c>
    </row>
    <row r="16" spans="1:22" x14ac:dyDescent="0.25">
      <c r="A16" s="26">
        <f>Wellpath!E16</f>
        <v>390</v>
      </c>
      <c r="B16" s="22">
        <f>Wellpath!K16</f>
        <v>390</v>
      </c>
      <c r="C16" s="22">
        <v>0</v>
      </c>
      <c r="D16" s="22">
        <v>0</v>
      </c>
      <c r="E16" s="20">
        <f>Model!$W$5*((drdp!B16+drdp!K16)*DSFS!$B16+(drdp!E16+drdp!N16)*DSFS!$C16+(drdp!H16+drdp!Q16)*DSFS!$D16)</f>
        <v>0</v>
      </c>
      <c r="F16" s="20">
        <f>Model!$W$5*((drdp!C16+drdp!L16)*DSFS!$B16+(drdp!F16+drdp!O16)*DSFS!$C16+(drdp!I16+drdp!R16)*DSFS!$D16)</f>
        <v>0</v>
      </c>
      <c r="G16" s="20">
        <f>Model!$W$5*((drdp!D16+drdp!M16)*DSFS!$B16+(drdp!G16+drdp!P16)*DSFS!$C16+(drdp!J16+drdp!S16)*DSFS!$D16)</f>
        <v>0</v>
      </c>
      <c r="H16" s="18">
        <f>Model!$W$5*((drdp!B16)*DSFS!$B16+(drdp!E16)*DSFS!$C16+(drdp!H16)*DSFS!$D16)</f>
        <v>0</v>
      </c>
      <c r="I16" s="18">
        <f>Model!$W$5*((drdp!C16)*DSFS!$B16+(drdp!F16)*DSFS!$C16+(drdp!I16)*DSFS!$D16)</f>
        <v>0</v>
      </c>
      <c r="J16" s="18">
        <f>Model!$W$5*((drdp!D16)*DSFS!$B16+(drdp!G16)*DSFS!$C16+(drdp!J16)*DSFS!$D16)</f>
        <v>0.21839999999999998</v>
      </c>
      <c r="K16" s="21">
        <f>SUM(E$3:E15)+H16</f>
        <v>0</v>
      </c>
      <c r="L16" s="21">
        <f>SUM(F$3:F15)+I16</f>
        <v>0</v>
      </c>
      <c r="M16" s="21">
        <f>SUM(G$3:G15)+J16</f>
        <v>0.21839999999999998</v>
      </c>
      <c r="N16" s="21"/>
      <c r="O16" s="21"/>
      <c r="P16" s="21"/>
      <c r="Q16" s="19">
        <f t="shared" si="1"/>
        <v>0</v>
      </c>
      <c r="R16" s="19">
        <f t="shared" si="0"/>
        <v>0</v>
      </c>
      <c r="S16" s="19">
        <f t="shared" si="0"/>
        <v>4.7698559999999994E-2</v>
      </c>
      <c r="T16" s="19">
        <f t="shared" si="2"/>
        <v>0</v>
      </c>
      <c r="U16" s="19">
        <f t="shared" si="3"/>
        <v>0</v>
      </c>
      <c r="V16" s="19">
        <f t="shared" si="4"/>
        <v>0</v>
      </c>
    </row>
    <row r="17" spans="1:22" x14ac:dyDescent="0.25">
      <c r="A17" s="26">
        <f>Wellpath!E17</f>
        <v>420</v>
      </c>
      <c r="B17" s="22">
        <f>Wellpath!K17</f>
        <v>420</v>
      </c>
      <c r="C17" s="22">
        <v>0</v>
      </c>
      <c r="D17" s="22">
        <v>0</v>
      </c>
      <c r="E17" s="20">
        <f>Model!$W$5*((drdp!B17+drdp!K17)*DSFS!$B17+(drdp!E17+drdp!N17)*DSFS!$C17+(drdp!H17+drdp!Q17)*DSFS!$D17)</f>
        <v>0</v>
      </c>
      <c r="F17" s="20">
        <f>Model!$W$5*((drdp!C17+drdp!L17)*DSFS!$B17+(drdp!F17+drdp!O17)*DSFS!$C17+(drdp!I17+drdp!R17)*DSFS!$D17)</f>
        <v>0</v>
      </c>
      <c r="G17" s="20">
        <f>Model!$W$5*((drdp!D17+drdp!M17)*DSFS!$B17+(drdp!G17+drdp!P17)*DSFS!$C17+(drdp!J17+drdp!S17)*DSFS!$D17)</f>
        <v>0</v>
      </c>
      <c r="H17" s="18">
        <f>Model!$W$5*((drdp!B17)*DSFS!$B17+(drdp!E17)*DSFS!$C17+(drdp!H17)*DSFS!$D17)</f>
        <v>0</v>
      </c>
      <c r="I17" s="18">
        <f>Model!$W$5*((drdp!C17)*DSFS!$B17+(drdp!F17)*DSFS!$C17+(drdp!I17)*DSFS!$D17)</f>
        <v>0</v>
      </c>
      <c r="J17" s="18">
        <f>Model!$W$5*((drdp!D17)*DSFS!$B17+(drdp!G17)*DSFS!$C17+(drdp!J17)*DSFS!$D17)</f>
        <v>0.23519999999999999</v>
      </c>
      <c r="K17" s="21">
        <f>SUM(E$3:E16)+H17</f>
        <v>0</v>
      </c>
      <c r="L17" s="21">
        <f>SUM(F$3:F16)+I17</f>
        <v>0</v>
      </c>
      <c r="M17" s="21">
        <f>SUM(G$3:G16)+J17</f>
        <v>0.23519999999999999</v>
      </c>
      <c r="N17" s="21"/>
      <c r="O17" s="21"/>
      <c r="P17" s="21"/>
      <c r="Q17" s="19">
        <f t="shared" si="1"/>
        <v>0</v>
      </c>
      <c r="R17" s="19">
        <f t="shared" si="0"/>
        <v>0</v>
      </c>
      <c r="S17" s="19">
        <f t="shared" si="0"/>
        <v>5.531904E-2</v>
      </c>
      <c r="T17" s="19">
        <f t="shared" si="2"/>
        <v>0</v>
      </c>
      <c r="U17" s="19">
        <f t="shared" si="3"/>
        <v>0</v>
      </c>
      <c r="V17" s="19">
        <f t="shared" si="4"/>
        <v>0</v>
      </c>
    </row>
    <row r="18" spans="1:22" x14ac:dyDescent="0.25">
      <c r="A18" s="26">
        <f>Wellpath!E18</f>
        <v>450</v>
      </c>
      <c r="B18" s="22">
        <f>Wellpath!K18</f>
        <v>450</v>
      </c>
      <c r="C18" s="22">
        <v>0</v>
      </c>
      <c r="D18" s="22">
        <v>0</v>
      </c>
      <c r="E18" s="20">
        <f>Model!$W$5*((drdp!B18+drdp!K18)*DSFS!$B18+(drdp!E18+drdp!N18)*DSFS!$C18+(drdp!H18+drdp!Q18)*DSFS!$D18)</f>
        <v>0</v>
      </c>
      <c r="F18" s="20">
        <f>Model!$W$5*((drdp!C18+drdp!L18)*DSFS!$B18+(drdp!F18+drdp!O18)*DSFS!$C18+(drdp!I18+drdp!R18)*DSFS!$D18)</f>
        <v>0</v>
      </c>
      <c r="G18" s="20">
        <f>Model!$W$5*((drdp!D18+drdp!M18)*DSFS!$B18+(drdp!G18+drdp!P18)*DSFS!$C18+(drdp!J18+drdp!S18)*DSFS!$D18)</f>
        <v>0</v>
      </c>
      <c r="H18" s="18">
        <f>Model!$W$5*((drdp!B18)*DSFS!$B18+(drdp!E18)*DSFS!$C18+(drdp!H18)*DSFS!$D18)</f>
        <v>0</v>
      </c>
      <c r="I18" s="18">
        <f>Model!$W$5*((drdp!C18)*DSFS!$B18+(drdp!F18)*DSFS!$C18+(drdp!I18)*DSFS!$D18)</f>
        <v>0</v>
      </c>
      <c r="J18" s="18">
        <f>Model!$W$5*((drdp!D18)*DSFS!$B18+(drdp!G18)*DSFS!$C18+(drdp!J18)*DSFS!$D18)</f>
        <v>0.252</v>
      </c>
      <c r="K18" s="21">
        <f>SUM(E$3:E17)+H18</f>
        <v>0</v>
      </c>
      <c r="L18" s="21">
        <f>SUM(F$3:F17)+I18</f>
        <v>0</v>
      </c>
      <c r="M18" s="21">
        <f>SUM(G$3:G17)+J18</f>
        <v>0.252</v>
      </c>
      <c r="N18" s="21"/>
      <c r="O18" s="21"/>
      <c r="P18" s="21"/>
      <c r="Q18" s="19">
        <f t="shared" si="1"/>
        <v>0</v>
      </c>
      <c r="R18" s="19">
        <f t="shared" si="0"/>
        <v>0</v>
      </c>
      <c r="S18" s="19">
        <f t="shared" si="0"/>
        <v>6.3504000000000005E-2</v>
      </c>
      <c r="T18" s="19">
        <f t="shared" si="2"/>
        <v>0</v>
      </c>
      <c r="U18" s="19">
        <f t="shared" si="3"/>
        <v>0</v>
      </c>
      <c r="V18" s="19">
        <f t="shared" si="4"/>
        <v>0</v>
      </c>
    </row>
    <row r="19" spans="1:22" x14ac:dyDescent="0.25">
      <c r="A19" s="26">
        <f>Wellpath!E19</f>
        <v>480</v>
      </c>
      <c r="B19" s="22">
        <f>Wellpath!K19</f>
        <v>480</v>
      </c>
      <c r="C19" s="22">
        <v>0</v>
      </c>
      <c r="D19" s="22">
        <v>0</v>
      </c>
      <c r="E19" s="20">
        <f>Model!$W$5*((drdp!B19+drdp!K19)*DSFS!$B19+(drdp!E19+drdp!N19)*DSFS!$C19+(drdp!H19+drdp!Q19)*DSFS!$D19)</f>
        <v>0</v>
      </c>
      <c r="F19" s="20">
        <f>Model!$W$5*((drdp!C19+drdp!L19)*DSFS!$B19+(drdp!F19+drdp!O19)*DSFS!$C19+(drdp!I19+drdp!R19)*DSFS!$D19)</f>
        <v>0</v>
      </c>
      <c r="G19" s="20">
        <f>Model!$W$5*((drdp!D19+drdp!M19)*DSFS!$B19+(drdp!G19+drdp!P19)*DSFS!$C19+(drdp!J19+drdp!S19)*DSFS!$D19)</f>
        <v>0</v>
      </c>
      <c r="H19" s="18">
        <f>Model!$W$5*((drdp!B19)*DSFS!$B19+(drdp!E19)*DSFS!$C19+(drdp!H19)*DSFS!$D19)</f>
        <v>0</v>
      </c>
      <c r="I19" s="18">
        <f>Model!$W$5*((drdp!C19)*DSFS!$B19+(drdp!F19)*DSFS!$C19+(drdp!I19)*DSFS!$D19)</f>
        <v>0</v>
      </c>
      <c r="J19" s="18">
        <f>Model!$W$5*((drdp!D19)*DSFS!$B19+(drdp!G19)*DSFS!$C19+(drdp!J19)*DSFS!$D19)</f>
        <v>0.26879999999999998</v>
      </c>
      <c r="K19" s="21">
        <f>SUM(E$3:E18)+H19</f>
        <v>0</v>
      </c>
      <c r="L19" s="21">
        <f>SUM(F$3:F18)+I19</f>
        <v>0</v>
      </c>
      <c r="M19" s="21">
        <f>SUM(G$3:G18)+J19</f>
        <v>0.26879999999999998</v>
      </c>
      <c r="N19" s="21"/>
      <c r="O19" s="21"/>
      <c r="P19" s="21"/>
      <c r="Q19" s="19">
        <f t="shared" si="1"/>
        <v>0</v>
      </c>
      <c r="R19" s="19">
        <f t="shared" si="1"/>
        <v>0</v>
      </c>
      <c r="S19" s="19">
        <f t="shared" si="1"/>
        <v>7.2253439999999988E-2</v>
      </c>
      <c r="T19" s="19">
        <f t="shared" si="2"/>
        <v>0</v>
      </c>
      <c r="U19" s="19">
        <f t="shared" si="3"/>
        <v>0</v>
      </c>
      <c r="V19" s="19">
        <f t="shared" si="4"/>
        <v>0</v>
      </c>
    </row>
    <row r="20" spans="1:22" x14ac:dyDescent="0.25">
      <c r="A20" s="26">
        <f>Wellpath!E20</f>
        <v>500</v>
      </c>
      <c r="B20" s="22">
        <f>Wellpath!K20</f>
        <v>500</v>
      </c>
      <c r="C20" s="22">
        <v>0</v>
      </c>
      <c r="D20" s="22">
        <v>0</v>
      </c>
      <c r="E20" s="20">
        <f>Model!$W$5*((drdp!B20+drdp!K20)*DSFS!$B20+(drdp!E20+drdp!N20)*DSFS!$C20+(drdp!H20+drdp!Q20)*DSFS!$D20)</f>
        <v>-2.028001659404905E-3</v>
      </c>
      <c r="F20" s="20">
        <f>Model!$W$5*((drdp!C20+drdp!L20)*DSFS!$B20+(drdp!F20+drdp!O20)*DSFS!$C20+(drdp!I20+drdp!R20)*DSFS!$D20)</f>
        <v>0</v>
      </c>
      <c r="G20" s="20">
        <f>Model!$W$5*((drdp!D20+drdp!M20)*DSFS!$B20+(drdp!G20+drdp!P20)*DSFS!$C20+(drdp!J20+drdp!S20)*DSFS!$D20)</f>
        <v>1.4689308951219003E-5</v>
      </c>
      <c r="H20" s="18">
        <f>Model!$W$5*((drdp!B20)*DSFS!$B20+(drdp!E20)*DSFS!$C20+(drdp!H20)*DSFS!$D20)</f>
        <v>0</v>
      </c>
      <c r="I20" s="18">
        <f>Model!$W$5*((drdp!C20)*DSFS!$B20+(drdp!F20)*DSFS!$C20+(drdp!I20)*DSFS!$D20)</f>
        <v>0</v>
      </c>
      <c r="J20" s="18">
        <f>Model!$W$5*((drdp!D20)*DSFS!$B20+(drdp!G20)*DSFS!$C20+(drdp!J20)*DSFS!$D20)</f>
        <v>0.27999999999999997</v>
      </c>
      <c r="K20" s="21">
        <f>SUM(E$3:E19)+H20</f>
        <v>0</v>
      </c>
      <c r="L20" s="21">
        <f>SUM(F$3:F19)+I20</f>
        <v>0</v>
      </c>
      <c r="M20" s="21">
        <f>SUM(G$3:G19)+J20</f>
        <v>0.27999999999999997</v>
      </c>
      <c r="N20" s="21"/>
      <c r="O20" s="21"/>
      <c r="P20" s="21"/>
      <c r="Q20" s="19">
        <f t="shared" si="1"/>
        <v>0</v>
      </c>
      <c r="R20" s="19">
        <f t="shared" si="1"/>
        <v>0</v>
      </c>
      <c r="S20" s="19">
        <f t="shared" si="1"/>
        <v>7.8399999999999984E-2</v>
      </c>
      <c r="T20" s="19">
        <f t="shared" si="2"/>
        <v>0</v>
      </c>
      <c r="U20" s="19">
        <f t="shared" si="3"/>
        <v>0</v>
      </c>
      <c r="V20" s="19">
        <f t="shared" si="4"/>
        <v>0</v>
      </c>
    </row>
    <row r="21" spans="1:22" x14ac:dyDescent="0.25">
      <c r="A21" s="26">
        <f>Wellpath!E21</f>
        <v>510</v>
      </c>
      <c r="B21" s="22">
        <f>Wellpath!K21</f>
        <v>510</v>
      </c>
      <c r="C21" s="22">
        <v>0</v>
      </c>
      <c r="D21" s="22">
        <v>0</v>
      </c>
      <c r="E21" s="20">
        <f>Model!$W$5*((drdp!B21+drdp!K21)*DSFS!$B21+(drdp!E21+drdp!N21)*DSFS!$C21+(drdp!H21+drdp!Q21)*DSFS!$D21)</f>
        <v>-8.2947878425569579E-3</v>
      </c>
      <c r="F21" s="20">
        <f>Model!$W$5*((drdp!C21+drdp!L21)*DSFS!$B21+(drdp!F21+drdp!O21)*DSFS!$C21+(drdp!I21+drdp!R21)*DSFS!$D21)</f>
        <v>0</v>
      </c>
      <c r="G21" s="20">
        <f>Model!$W$5*((drdp!D21+drdp!M21)*DSFS!$B21+(drdp!G21+drdp!P21)*DSFS!$C21+(drdp!J21+drdp!S21)*DSFS!$D21)</f>
        <v>2.4111218641272315E-4</v>
      </c>
      <c r="H21" s="18">
        <f>Model!$W$5*((drdp!B21)*DSFS!$B21+(drdp!E21)*DSFS!$C21+(drdp!H21)*DSFS!$D21)</f>
        <v>2.0685616925930029E-3</v>
      </c>
      <c r="I21" s="18">
        <f>Model!$W$5*((drdp!C21)*DSFS!$B21+(drdp!F21)*DSFS!$C21+(drdp!I21)*DSFS!$D21)</f>
        <v>0</v>
      </c>
      <c r="J21" s="18">
        <f>Model!$W$5*((drdp!D21)*DSFS!$B21+(drdp!G21)*DSFS!$C21+(drdp!J21)*DSFS!$D21)</f>
        <v>0.28558501690486976</v>
      </c>
      <c r="K21" s="21">
        <f>SUM(E$3:E20)+H21</f>
        <v>4.0560033188097918E-5</v>
      </c>
      <c r="L21" s="21">
        <f>SUM(F$3:F20)+I21</f>
        <v>0</v>
      </c>
      <c r="M21" s="21">
        <f>SUM(G$3:G20)+J21</f>
        <v>0.28559970621382097</v>
      </c>
      <c r="N21" s="21"/>
      <c r="O21" s="21"/>
      <c r="P21" s="21"/>
      <c r="Q21" s="19">
        <f t="shared" si="1"/>
        <v>1.6451162922196046E-9</v>
      </c>
      <c r="R21" s="19">
        <f t="shared" si="1"/>
        <v>0</v>
      </c>
      <c r="S21" s="19">
        <f t="shared" si="1"/>
        <v>8.1567192189420851E-2</v>
      </c>
      <c r="T21" s="19">
        <f t="shared" si="2"/>
        <v>0</v>
      </c>
      <c r="U21" s="19">
        <f t="shared" si="3"/>
        <v>1.1583933562543594E-5</v>
      </c>
      <c r="V21" s="19">
        <f t="shared" si="4"/>
        <v>0</v>
      </c>
    </row>
    <row r="22" spans="1:22" x14ac:dyDescent="0.25">
      <c r="A22" s="26">
        <f>Wellpath!E22</f>
        <v>540</v>
      </c>
      <c r="B22" s="22">
        <f>Wellpath!K22</f>
        <v>540</v>
      </c>
      <c r="C22" s="22">
        <v>0</v>
      </c>
      <c r="D22" s="22">
        <v>0</v>
      </c>
      <c r="E22" s="20">
        <f>Model!$W$5*((drdp!B22+drdp!K22)*DSFS!$B22+(drdp!E22+drdp!N22)*DSFS!$C22+(drdp!H22+drdp!Q22)*DSFS!$D22)</f>
        <v>-1.3168231093932012E-2</v>
      </c>
      <c r="F22" s="20">
        <f>Model!$W$5*((drdp!C22+drdp!L22)*DSFS!$B22+(drdp!F22+drdp!O22)*DSFS!$C22+(drdp!I22+drdp!R22)*DSFS!$D22)</f>
        <v>0</v>
      </c>
      <c r="G22" s="20">
        <f>Model!$W$5*((drdp!D22+drdp!M22)*DSFS!$B22+(drdp!G22+drdp!P22)*DSFS!$C22+(drdp!J22+drdp!S22)*DSFS!$D22)</f>
        <v>7.6619342968470121E-4</v>
      </c>
      <c r="H22" s="18">
        <f>Model!$W$5*((drdp!B22)*DSFS!$B22+(drdp!E22)*DSFS!$C22+(drdp!H22)*DSFS!$D22)</f>
        <v>1.0972958331335252E-2</v>
      </c>
      <c r="I22" s="18">
        <f>Model!$W$5*((drdp!C22)*DSFS!$B22+(drdp!F22)*DSFS!$C22+(drdp!I22)*DSFS!$D22)</f>
        <v>0</v>
      </c>
      <c r="J22" s="18">
        <f>Model!$W$5*((drdp!D22)*DSFS!$B22+(drdp!G22)*DSFS!$C22+(drdp!J22)*DSFS!$D22)</f>
        <v>0.30212884029013093</v>
      </c>
      <c r="K22" s="21">
        <f>SUM(E$3:E21)+H22</f>
        <v>6.5016882937338899E-4</v>
      </c>
      <c r="L22" s="21">
        <f>SUM(F$3:F21)+I22</f>
        <v>0</v>
      </c>
      <c r="M22" s="21">
        <f>SUM(G$3:G21)+J22</f>
        <v>0.30238464178549485</v>
      </c>
      <c r="N22" s="21"/>
      <c r="O22" s="21"/>
      <c r="P22" s="21"/>
      <c r="Q22" s="19">
        <f t="shared" si="1"/>
        <v>4.2271950668876301E-7</v>
      </c>
      <c r="R22" s="19">
        <f t="shared" si="1"/>
        <v>0</v>
      </c>
      <c r="S22" s="19">
        <f t="shared" si="1"/>
        <v>9.1436471587742041E-2</v>
      </c>
      <c r="T22" s="19">
        <f t="shared" si="2"/>
        <v>0</v>
      </c>
      <c r="U22" s="19">
        <f t="shared" si="3"/>
        <v>1.9660106857016674E-4</v>
      </c>
      <c r="V22" s="19">
        <f t="shared" si="4"/>
        <v>0</v>
      </c>
    </row>
    <row r="23" spans="1:22" x14ac:dyDescent="0.25">
      <c r="A23" s="26">
        <f>Wellpath!E23</f>
        <v>570</v>
      </c>
      <c r="B23" s="22">
        <f>Wellpath!K23</f>
        <v>570</v>
      </c>
      <c r="C23" s="22">
        <v>0</v>
      </c>
      <c r="D23" s="22">
        <v>0</v>
      </c>
      <c r="E23" s="20">
        <f>Model!$W$5*((drdp!B23+drdp!K23)*DSFS!$B23+(drdp!E23+drdp!N23)*DSFS!$C23+(drdp!H23+drdp!Q23)*DSFS!$D23)</f>
        <v>-1.38512923548636E-2</v>
      </c>
      <c r="F23" s="20">
        <f>Model!$W$5*((drdp!C23+drdp!L23)*DSFS!$B23+(drdp!F23+drdp!O23)*DSFS!$C23+(drdp!I23+drdp!R23)*DSFS!$D23)</f>
        <v>0</v>
      </c>
      <c r="G23" s="20">
        <f>Model!$W$5*((drdp!D23+drdp!M23)*DSFS!$B23+(drdp!G23+drdp!P23)*DSFS!$C23+(drdp!J23+drdp!S23)*DSFS!$D23)</f>
        <v>1.4142907094453893E-3</v>
      </c>
      <c r="H23" s="18">
        <f>Model!$W$5*((drdp!B23)*DSFS!$B23+(drdp!E23)*DSFS!$C23+(drdp!H23)*DSFS!$D23)</f>
        <v>2.5482366615559894E-2</v>
      </c>
      <c r="I23" s="18">
        <f>Model!$W$5*((drdp!C23)*DSFS!$B23+(drdp!F23)*DSFS!$C23+(drdp!I23)*DSFS!$D23)</f>
        <v>0</v>
      </c>
      <c r="J23" s="18">
        <f>Model!$W$5*((drdp!D23)*DSFS!$B23+(drdp!G23)*DSFS!$C23+(drdp!J23)*DSFS!$D23)</f>
        <v>0.31810501613047104</v>
      </c>
      <c r="K23" s="21">
        <f>SUM(E$3:E22)+H23</f>
        <v>1.9913460196660168E-3</v>
      </c>
      <c r="L23" s="21">
        <f>SUM(F$3:F22)+I23</f>
        <v>0</v>
      </c>
      <c r="M23" s="21">
        <f>SUM(G$3:G22)+J23</f>
        <v>0.31912701105551966</v>
      </c>
      <c r="N23" s="21"/>
      <c r="O23" s="21"/>
      <c r="P23" s="21"/>
      <c r="Q23" s="19">
        <f t="shared" si="1"/>
        <v>3.9654589700396882E-6</v>
      </c>
      <c r="R23" s="19">
        <f t="shared" si="1"/>
        <v>0</v>
      </c>
      <c r="S23" s="19">
        <f t="shared" si="1"/>
        <v>0.10184204918522977</v>
      </c>
      <c r="T23" s="19">
        <f t="shared" si="2"/>
        <v>0</v>
      </c>
      <c r="U23" s="19">
        <f t="shared" si="3"/>
        <v>6.35492303233322E-4</v>
      </c>
      <c r="V23" s="19">
        <f t="shared" si="4"/>
        <v>0</v>
      </c>
    </row>
    <row r="24" spans="1:22" x14ac:dyDescent="0.25">
      <c r="A24" s="26">
        <f>Wellpath!E24</f>
        <v>600</v>
      </c>
      <c r="B24" s="22">
        <f>Wellpath!K24</f>
        <v>600</v>
      </c>
      <c r="C24" s="22">
        <v>0</v>
      </c>
      <c r="D24" s="22">
        <v>0</v>
      </c>
      <c r="E24" s="20">
        <f>Model!$W$5*((drdp!B24+drdp!K24)*DSFS!$B24+(drdp!E24+drdp!N24)*DSFS!$C24+(drdp!H24+drdp!Q24)*DSFS!$D24)</f>
        <v>-1.4501493157299331E-2</v>
      </c>
      <c r="F24" s="20">
        <f>Model!$W$5*((drdp!C24+drdp!L24)*DSFS!$B24+(drdp!F24+drdp!O24)*DSFS!$C24+(drdp!I24+drdp!R24)*DSFS!$D24)</f>
        <v>0</v>
      </c>
      <c r="G24" s="20">
        <f>Model!$W$5*((drdp!D24+drdp!M24)*DSFS!$B24+(drdp!G24+drdp!P24)*DSFS!$C24+(drdp!J24+drdp!S24)*DSFS!$D24)</f>
        <v>2.1232942155878331E-3</v>
      </c>
      <c r="H24" s="18">
        <f>Model!$W$5*((drdp!B24)*DSFS!$B24+(drdp!E24)*DSFS!$C24+(drdp!H24)*DSFS!$D24)</f>
        <v>4.1403851547814202E-2</v>
      </c>
      <c r="I24" s="18">
        <f>Model!$W$5*((drdp!C24)*DSFS!$B24+(drdp!F24)*DSFS!$C24+(drdp!I24)*DSFS!$D24)</f>
        <v>0</v>
      </c>
      <c r="J24" s="18">
        <f>Model!$W$5*((drdp!D24)*DSFS!$B24+(drdp!G24)*DSFS!$C24+(drdp!J24)*DSFS!$D24)</f>
        <v>0.33335865833792178</v>
      </c>
      <c r="K24" s="21">
        <f>SUM(E$3:E23)+H24</f>
        <v>4.0615385970567269E-3</v>
      </c>
      <c r="L24" s="21">
        <f>SUM(F$3:F23)+I24</f>
        <v>0</v>
      </c>
      <c r="M24" s="21">
        <f>SUM(G$3:G23)+J24</f>
        <v>0.33579494397241583</v>
      </c>
      <c r="N24" s="21"/>
      <c r="O24" s="21"/>
      <c r="P24" s="21"/>
      <c r="Q24" s="19">
        <f t="shared" si="1"/>
        <v>1.6496095775381525E-5</v>
      </c>
      <c r="R24" s="19">
        <f t="shared" si="1"/>
        <v>0</v>
      </c>
      <c r="S24" s="19">
        <f t="shared" si="1"/>
        <v>0.11275824439743788</v>
      </c>
      <c r="T24" s="19">
        <f t="shared" si="2"/>
        <v>0</v>
      </c>
      <c r="U24" s="19">
        <f t="shared" si="3"/>
        <v>1.363844125640468E-3</v>
      </c>
      <c r="V24" s="19">
        <f t="shared" si="4"/>
        <v>0</v>
      </c>
    </row>
    <row r="25" spans="1:22" x14ac:dyDescent="0.25">
      <c r="A25" s="26">
        <f>Wellpath!E25</f>
        <v>630</v>
      </c>
      <c r="B25" s="22">
        <f>Wellpath!K25</f>
        <v>630</v>
      </c>
      <c r="C25" s="22">
        <v>0</v>
      </c>
      <c r="D25" s="22">
        <v>0</v>
      </c>
      <c r="E25" s="20">
        <f>Model!$W$5*((drdp!B25+drdp!K25)*DSFS!$B25+(drdp!E25+drdp!N25)*DSFS!$C25+(drdp!H25+drdp!Q25)*DSFS!$D25)</f>
        <v>-1.5114827864011124E-2</v>
      </c>
      <c r="F25" s="20">
        <f>Model!$W$5*((drdp!C25+drdp!L25)*DSFS!$B25+(drdp!F25+drdp!O25)*DSFS!$C25+(drdp!I25+drdp!R25)*DSFS!$D25)</f>
        <v>0</v>
      </c>
      <c r="G25" s="20">
        <f>Model!$W$5*((drdp!D25+drdp!M25)*DSFS!$B25+(drdp!G25+drdp!P25)*DSFS!$C25+(drdp!J25+drdp!S25)*DSFS!$D25)</f>
        <v>2.89151053525121E-3</v>
      </c>
      <c r="H25" s="18">
        <f>Model!$W$5*((drdp!B25)*DSFS!$B25+(drdp!E25)*DSFS!$C25+(drdp!H25)*DSFS!$D25)</f>
        <v>5.8700611940369206E-2</v>
      </c>
      <c r="I25" s="18">
        <f>Model!$W$5*((drdp!C25)*DSFS!$B25+(drdp!F25)*DSFS!$C25+(drdp!I25)*DSFS!$D25)</f>
        <v>0</v>
      </c>
      <c r="J25" s="18">
        <f>Model!$W$5*((drdp!D25)*DSFS!$B25+(drdp!G25)*DSFS!$C25+(drdp!J25)*DSFS!$D25)</f>
        <v>0.34779713232845061</v>
      </c>
      <c r="K25" s="21">
        <f>SUM(E$3:E24)+H25</f>
        <v>6.8568058323124001E-3</v>
      </c>
      <c r="L25" s="21">
        <f>SUM(F$3:F24)+I25</f>
        <v>0</v>
      </c>
      <c r="M25" s="21">
        <f>SUM(G$3:G24)+J25</f>
        <v>0.35235671217853248</v>
      </c>
      <c r="N25" s="21"/>
      <c r="O25" s="21"/>
      <c r="P25" s="21"/>
      <c r="Q25" s="19">
        <f t="shared" si="1"/>
        <v>4.7015786222033343E-5</v>
      </c>
      <c r="R25" s="19">
        <f t="shared" si="1"/>
        <v>0</v>
      </c>
      <c r="S25" s="19">
        <f t="shared" si="1"/>
        <v>0.12415525261726518</v>
      </c>
      <c r="T25" s="19">
        <f t="shared" si="2"/>
        <v>0</v>
      </c>
      <c r="U25" s="19">
        <f t="shared" si="3"/>
        <v>2.4160415591201832E-3</v>
      </c>
      <c r="V25" s="19">
        <f t="shared" si="4"/>
        <v>0</v>
      </c>
    </row>
    <row r="26" spans="1:22" x14ac:dyDescent="0.25">
      <c r="A26" s="26">
        <f>Wellpath!E26</f>
        <v>660</v>
      </c>
      <c r="B26" s="22">
        <f>Wellpath!K26</f>
        <v>660</v>
      </c>
      <c r="C26" s="22">
        <v>0</v>
      </c>
      <c r="D26" s="22">
        <v>0</v>
      </c>
      <c r="E26" s="20">
        <f>Model!$W$5*((drdp!B26+drdp!K26)*DSFS!$B26+(drdp!E26+drdp!N26)*DSFS!$C26+(drdp!H26+drdp!Q26)*DSFS!$D26)</f>
        <v>-1.5687378644612348E-2</v>
      </c>
      <c r="F26" s="20">
        <f>Model!$W$5*((drdp!C26+drdp!L26)*DSFS!$B26+(drdp!F26+drdp!O26)*DSFS!$C26+(drdp!I26+drdp!R26)*DSFS!$D26)</f>
        <v>0</v>
      </c>
      <c r="G26" s="20">
        <f>Model!$W$5*((drdp!D26+drdp!M26)*DSFS!$B26+(drdp!G26+drdp!P26)*DSFS!$C26+(drdp!J26+drdp!S26)*DSFS!$D26)</f>
        <v>3.7170131318452048E-3</v>
      </c>
      <c r="H26" s="18">
        <f>Model!$W$5*((drdp!B26)*DSFS!$B26+(drdp!E26)*DSFS!$C26+(drdp!H26)*DSFS!$D26)</f>
        <v>7.7330460747446067E-2</v>
      </c>
      <c r="I26" s="18">
        <f>Model!$W$5*((drdp!C26)*DSFS!$B26+(drdp!F26)*DSFS!$C26+(drdp!I26)*DSFS!$D26)</f>
        <v>0</v>
      </c>
      <c r="J26" s="18">
        <f>Model!$W$5*((drdp!D26)*DSFS!$B26+(drdp!G26)*DSFS!$C26+(drdp!J26)*DSFS!$D26)</f>
        <v>0.36132969902144696</v>
      </c>
      <c r="K26" s="21">
        <f>SUM(E$3:E25)+H26</f>
        <v>1.0371826775378137E-2</v>
      </c>
      <c r="L26" s="21">
        <f>SUM(F$3:F25)+I26</f>
        <v>0</v>
      </c>
      <c r="M26" s="21">
        <f>SUM(G$3:G25)+J26</f>
        <v>0.36878078940678005</v>
      </c>
      <c r="N26" s="21"/>
      <c r="O26" s="21"/>
      <c r="P26" s="21"/>
      <c r="Q26" s="19">
        <f t="shared" si="1"/>
        <v>1.0757479065845084E-4</v>
      </c>
      <c r="R26" s="19">
        <f t="shared" si="1"/>
        <v>0</v>
      </c>
      <c r="S26" s="19">
        <f t="shared" si="1"/>
        <v>0.13599927063548786</v>
      </c>
      <c r="T26" s="19">
        <f t="shared" si="2"/>
        <v>0</v>
      </c>
      <c r="U26" s="19">
        <f t="shared" si="3"/>
        <v>3.8249304658143275E-3</v>
      </c>
      <c r="V26" s="19">
        <f t="shared" si="4"/>
        <v>0</v>
      </c>
    </row>
    <row r="27" spans="1:22" x14ac:dyDescent="0.25">
      <c r="A27" s="26">
        <f>Wellpath!E27</f>
        <v>690</v>
      </c>
      <c r="B27" s="22">
        <f>Wellpath!K27</f>
        <v>690</v>
      </c>
      <c r="C27" s="22">
        <v>0</v>
      </c>
      <c r="D27" s="22">
        <v>0</v>
      </c>
      <c r="E27" s="20">
        <f>Model!$W$5*((drdp!B27+drdp!K27)*DSFS!$B27+(drdp!E27+drdp!N27)*DSFS!$C27+(drdp!H27+drdp!Q27)*DSFS!$D27)</f>
        <v>-1.6215328168747607E-2</v>
      </c>
      <c r="F27" s="20">
        <f>Model!$W$5*((drdp!C27+drdp!L27)*DSFS!$B27+(drdp!F27+drdp!O27)*DSFS!$C27+(drdp!I27+drdp!R27)*DSFS!$D27)</f>
        <v>0</v>
      </c>
      <c r="G27" s="20">
        <f>Model!$W$5*((drdp!D27+drdp!M27)*DSFS!$B27+(drdp!G27+drdp!P27)*DSFS!$C27+(drdp!J27+drdp!S27)*DSFS!$D27)</f>
        <v>4.5976468959402789E-3</v>
      </c>
      <c r="H27" s="18">
        <f>Model!$W$5*((drdp!B27)*DSFS!$B27+(drdp!E27)*DSFS!$C27+(drdp!H27)*DSFS!$D27)</f>
        <v>9.724592300078834E-2</v>
      </c>
      <c r="I27" s="18">
        <f>Model!$W$5*((drdp!C27)*DSFS!$B27+(drdp!F27)*DSFS!$C27+(drdp!I27)*DSFS!$D27)</f>
        <v>0</v>
      </c>
      <c r="J27" s="18">
        <f>Model!$W$5*((drdp!D27)*DSFS!$B27+(drdp!G27)*DSFS!$C27+(drdp!J27)*DSFS!$D27)</f>
        <v>0.37386780797549274</v>
      </c>
      <c r="K27" s="21">
        <f>SUM(E$3:E26)+H27</f>
        <v>1.4599910384108059E-2</v>
      </c>
      <c r="L27" s="21">
        <f>SUM(F$3:F26)+I27</f>
        <v>0</v>
      </c>
      <c r="M27" s="21">
        <f>SUM(G$3:G26)+J27</f>
        <v>0.38503591149267102</v>
      </c>
      <c r="N27" s="21"/>
      <c r="O27" s="21"/>
      <c r="P27" s="21"/>
      <c r="Q27" s="19">
        <f t="shared" si="1"/>
        <v>2.1315738322398632E-4</v>
      </c>
      <c r="R27" s="19">
        <f t="shared" si="1"/>
        <v>0</v>
      </c>
      <c r="S27" s="19">
        <f t="shared" si="1"/>
        <v>0.148252653138992</v>
      </c>
      <c r="T27" s="19">
        <f t="shared" si="2"/>
        <v>0</v>
      </c>
      <c r="U27" s="19">
        <f t="shared" si="3"/>
        <v>5.6214898024563587E-3</v>
      </c>
      <c r="V27" s="19">
        <f t="shared" si="4"/>
        <v>0</v>
      </c>
    </row>
    <row r="28" spans="1:22" x14ac:dyDescent="0.25">
      <c r="A28" s="26">
        <f>Wellpath!E28</f>
        <v>720</v>
      </c>
      <c r="B28" s="22">
        <f>Wellpath!K28</f>
        <v>720</v>
      </c>
      <c r="C28" s="22">
        <v>0</v>
      </c>
      <c r="D28" s="22">
        <v>0</v>
      </c>
      <c r="E28" s="20">
        <f>Model!$W$5*((drdp!B28+drdp!K28)*DSFS!$B28+(drdp!E28+drdp!N28)*DSFS!$C28+(drdp!H28+drdp!Q28)*DSFS!$D28)</f>
        <v>-1.6694972064449132E-2</v>
      </c>
      <c r="F28" s="20">
        <f>Model!$W$5*((drdp!C28+drdp!L28)*DSFS!$B28+(drdp!F28+drdp!O28)*DSFS!$C28+(drdp!I28+drdp!R28)*DSFS!$D28)</f>
        <v>0</v>
      </c>
      <c r="G28" s="20">
        <f>Model!$W$5*((drdp!D28+drdp!M28)*DSFS!$B28+(drdp!G28+drdp!P28)*DSFS!$C28+(drdp!J28+drdp!S28)*DSFS!$D28)</f>
        <v>5.5310333587816358E-3</v>
      </c>
      <c r="H28" s="18">
        <f>Model!$W$5*((drdp!B28)*DSFS!$B28+(drdp!E28)*DSFS!$C28+(drdp!H28)*DSFS!$D28)</f>
        <v>0.11839434904647229</v>
      </c>
      <c r="I28" s="18">
        <f>Model!$W$5*((drdp!C28)*DSFS!$B28+(drdp!F28)*DSFS!$C28+(drdp!I28)*DSFS!$D28)</f>
        <v>0</v>
      </c>
      <c r="J28" s="18">
        <f>Model!$W$5*((drdp!D28)*DSFS!$B28+(drdp!G28)*DSFS!$C28+(drdp!J28)*DSFS!$D28)</f>
        <v>0.38532538547431566</v>
      </c>
      <c r="K28" s="21">
        <f>SUM(E$3:E27)+H28</f>
        <v>1.9533008261044413E-2</v>
      </c>
      <c r="L28" s="21">
        <f>SUM(F$3:F27)+I28</f>
        <v>0</v>
      </c>
      <c r="M28" s="21">
        <f>SUM(G$3:G27)+J28</f>
        <v>0.40109113588743422</v>
      </c>
      <c r="N28" s="21"/>
      <c r="O28" s="21"/>
      <c r="P28" s="21"/>
      <c r="Q28" s="19">
        <f t="shared" si="1"/>
        <v>3.8153841172602925E-4</v>
      </c>
      <c r="R28" s="19">
        <f t="shared" si="1"/>
        <v>0</v>
      </c>
      <c r="S28" s="19">
        <f t="shared" si="1"/>
        <v>0.16087409928747223</v>
      </c>
      <c r="T28" s="19">
        <f t="shared" si="2"/>
        <v>0</v>
      </c>
      <c r="U28" s="19">
        <f t="shared" si="3"/>
        <v>7.8345164707209394E-3</v>
      </c>
      <c r="V28" s="19">
        <f t="shared" si="4"/>
        <v>0</v>
      </c>
    </row>
    <row r="29" spans="1:22" x14ac:dyDescent="0.25">
      <c r="A29" s="26">
        <f>Wellpath!E29</f>
        <v>750</v>
      </c>
      <c r="B29" s="22">
        <f>Wellpath!K29</f>
        <v>750</v>
      </c>
      <c r="C29" s="22">
        <v>0</v>
      </c>
      <c r="D29" s="22">
        <v>0</v>
      </c>
      <c r="E29" s="20">
        <f>Model!$W$5*((drdp!B29+drdp!K29)*DSFS!$B29+(drdp!E29+drdp!N29)*DSFS!$C29+(drdp!H29+drdp!Q29)*DSFS!$D29)</f>
        <v>-1.7122731108061916E-2</v>
      </c>
      <c r="F29" s="20">
        <f>Model!$W$5*((drdp!C29+drdp!L29)*DSFS!$B29+(drdp!F29+drdp!O29)*DSFS!$C29+(drdp!I29+drdp!R29)*DSFS!$D29)</f>
        <v>0</v>
      </c>
      <c r="G29" s="20">
        <f>Model!$W$5*((drdp!D29+drdp!M29)*DSFS!$B29+(drdp!G29+drdp!P29)*DSFS!$C29+(drdp!J29+drdp!S29)*DSFS!$D29)</f>
        <v>6.5145765563889724E-3</v>
      </c>
      <c r="H29" s="18">
        <f>Model!$W$5*((drdp!B29)*DSFS!$B29+(drdp!E29)*DSFS!$C29+(drdp!H29)*DSFS!$D29)</f>
        <v>0.14071804282387648</v>
      </c>
      <c r="I29" s="18">
        <f>Model!$W$5*((drdp!C29)*DSFS!$B29+(drdp!F29)*DSFS!$C29+(drdp!I29)*DSFS!$D29)</f>
        <v>0</v>
      </c>
      <c r="J29" s="18">
        <f>Model!$W$5*((drdp!D29)*DSFS!$B29+(drdp!G29)*DSFS!$C29+(drdp!J29)*DSFS!$D29)</f>
        <v>0.39561911678701456</v>
      </c>
      <c r="K29" s="21">
        <f>SUM(E$3:E28)+H29</f>
        <v>2.5161729973999472E-2</v>
      </c>
      <c r="L29" s="21">
        <f>SUM(F$3:F28)+I29</f>
        <v>0</v>
      </c>
      <c r="M29" s="21">
        <f>SUM(G$3:G28)+J29</f>
        <v>0.41691590055891475</v>
      </c>
      <c r="N29" s="21"/>
      <c r="O29" s="21"/>
      <c r="P29" s="21"/>
      <c r="Q29" s="19">
        <f t="shared" si="1"/>
        <v>6.3311265528446343E-4</v>
      </c>
      <c r="R29" s="19">
        <f t="shared" si="1"/>
        <v>0</v>
      </c>
      <c r="S29" s="19">
        <f t="shared" si="1"/>
        <v>0.17381886813885089</v>
      </c>
      <c r="T29" s="19">
        <f t="shared" si="2"/>
        <v>0</v>
      </c>
      <c r="U29" s="19">
        <f t="shared" si="3"/>
        <v>1.0490325311730228E-2</v>
      </c>
      <c r="V29" s="19">
        <f t="shared" si="4"/>
        <v>0</v>
      </c>
    </row>
    <row r="30" spans="1:22" x14ac:dyDescent="0.25">
      <c r="A30" s="26">
        <f>Wellpath!E30</f>
        <v>780</v>
      </c>
      <c r="B30" s="22">
        <f>Wellpath!K30</f>
        <v>780</v>
      </c>
      <c r="C30" s="22">
        <v>0</v>
      </c>
      <c r="D30" s="22">
        <v>0</v>
      </c>
      <c r="E30" s="20">
        <f>Model!$W$5*((drdp!B30+drdp!K30)*DSFS!$B30+(drdp!E30+drdp!N30)*DSFS!$C30+(drdp!H30+drdp!Q30)*DSFS!$D30)</f>
        <v>-1.7495163112751316E-2</v>
      </c>
      <c r="F30" s="20">
        <f>Model!$W$5*((drdp!C30+drdp!L30)*DSFS!$B30+(drdp!F30+drdp!O30)*DSFS!$C30+(drdp!I30+drdp!R30)*DSFS!$D30)</f>
        <v>0</v>
      </c>
      <c r="G30" s="20">
        <f>Model!$W$5*((drdp!D30+drdp!M30)*DSFS!$B30+(drdp!G30+drdp!P30)*DSFS!$C30+(drdp!J30+drdp!S30)*DSFS!$D30)</f>
        <v>7.5454695305332657E-3</v>
      </c>
      <c r="H30" s="18">
        <f>Model!$W$5*((drdp!B30)*DSFS!$B30+(drdp!E30)*DSFS!$C30+(drdp!H30)*DSFS!$D30)</f>
        <v>0.16415440488921595</v>
      </c>
      <c r="I30" s="18">
        <f>Model!$W$5*((drdp!C30)*DSFS!$B30+(drdp!F30)*DSFS!$C30+(drdp!I30)*DSFS!$D30)</f>
        <v>0</v>
      </c>
      <c r="J30" s="18">
        <f>Model!$W$5*((drdp!D30)*DSFS!$B30+(drdp!G30)*DSFS!$C30+(drdp!J30)*DSFS!$D30)</f>
        <v>0.40466872183985064</v>
      </c>
      <c r="K30" s="21">
        <f>SUM(E$3:E29)+H30</f>
        <v>3.1475360931277035E-2</v>
      </c>
      <c r="L30" s="21">
        <f>SUM(F$3:F29)+I30</f>
        <v>0</v>
      </c>
      <c r="M30" s="21">
        <f>SUM(G$3:G29)+J30</f>
        <v>0.43248008216813982</v>
      </c>
      <c r="N30" s="21"/>
      <c r="O30" s="21"/>
      <c r="P30" s="21"/>
      <c r="Q30" s="19">
        <f t="shared" si="1"/>
        <v>9.9069834575416069E-4</v>
      </c>
      <c r="R30" s="19">
        <f t="shared" si="1"/>
        <v>0</v>
      </c>
      <c r="S30" s="19">
        <f t="shared" si="1"/>
        <v>0.18703902147216098</v>
      </c>
      <c r="T30" s="19">
        <f t="shared" si="2"/>
        <v>0</v>
      </c>
      <c r="U30" s="19">
        <f t="shared" si="3"/>
        <v>1.3612466681830551E-2</v>
      </c>
      <c r="V30" s="19">
        <f t="shared" si="4"/>
        <v>0</v>
      </c>
    </row>
    <row r="31" spans="1:22" x14ac:dyDescent="0.25">
      <c r="A31" s="26">
        <f>Wellpath!E31</f>
        <v>810</v>
      </c>
      <c r="B31" s="22">
        <f>Wellpath!K31</f>
        <v>810</v>
      </c>
      <c r="C31" s="22">
        <v>0</v>
      </c>
      <c r="D31" s="22">
        <v>0</v>
      </c>
      <c r="E31" s="20">
        <f>Model!$W$5*((drdp!B31+drdp!K31)*DSFS!$B31+(drdp!E31+drdp!N31)*DSFS!$C31+(drdp!H31+drdp!Q31)*DSFS!$D31)</f>
        <v>-1.7808974483302778E-2</v>
      </c>
      <c r="F31" s="20">
        <f>Model!$W$5*((drdp!C31+drdp!L31)*DSFS!$B31+(drdp!F31+drdp!O31)*DSFS!$C31+(drdp!I31+drdp!R31)*DSFS!$D31)</f>
        <v>0</v>
      </c>
      <c r="G31" s="20">
        <f>Model!$W$5*((drdp!D31+drdp!M31)*DSFS!$B31+(drdp!G31+drdp!P31)*DSFS!$C31+(drdp!J31+drdp!S31)*DSFS!$D31)</f>
        <v>8.620701451249416E-3</v>
      </c>
      <c r="H31" s="18">
        <f>Model!$W$5*((drdp!B31)*DSFS!$B31+(drdp!E31)*DSFS!$C31+(drdp!H31)*DSFS!$D31)</f>
        <v>0.18863608984819677</v>
      </c>
      <c r="I31" s="18">
        <f>Model!$W$5*((drdp!C31)*DSFS!$B31+(drdp!F31)*DSFS!$C31+(drdp!I31)*DSFS!$D31)</f>
        <v>0</v>
      </c>
      <c r="J31" s="18">
        <f>Model!$W$5*((drdp!D31)*DSFS!$B31+(drdp!G31)*DSFS!$C31+(drdp!J31)*DSFS!$D31)</f>
        <v>0.41239722355198344</v>
      </c>
      <c r="K31" s="21">
        <f>SUM(E$3:E30)+H31</f>
        <v>3.8461882777506534E-2</v>
      </c>
      <c r="L31" s="21">
        <f>SUM(F$3:F30)+I31</f>
        <v>0</v>
      </c>
      <c r="M31" s="21">
        <f>SUM(G$3:G30)+J31</f>
        <v>0.44775405341080587</v>
      </c>
      <c r="N31" s="21"/>
      <c r="O31" s="21"/>
      <c r="P31" s="21"/>
      <c r="Q31" s="19">
        <f t="shared" si="1"/>
        <v>1.4793164267906537E-3</v>
      </c>
      <c r="R31" s="19">
        <f t="shared" si="1"/>
        <v>0</v>
      </c>
      <c r="S31" s="19">
        <f t="shared" si="1"/>
        <v>0.20048369234580679</v>
      </c>
      <c r="T31" s="19">
        <f t="shared" si="2"/>
        <v>0</v>
      </c>
      <c r="U31" s="19">
        <f t="shared" si="3"/>
        <v>1.7221463915439814E-2</v>
      </c>
      <c r="V31" s="19">
        <f t="shared" si="4"/>
        <v>0</v>
      </c>
    </row>
    <row r="32" spans="1:22" x14ac:dyDescent="0.25">
      <c r="A32" s="26">
        <f>Wellpath!E32</f>
        <v>840</v>
      </c>
      <c r="B32" s="22">
        <f>Wellpath!K32</f>
        <v>840</v>
      </c>
      <c r="C32" s="22">
        <v>0</v>
      </c>
      <c r="D32" s="22">
        <v>0</v>
      </c>
      <c r="E32" s="20">
        <f>Model!$W$5*((drdp!B32+drdp!K32)*DSFS!$B32+(drdp!E32+drdp!N32)*DSFS!$C32+(drdp!H32+drdp!Q32)*DSFS!$D32)</f>
        <v>-1.8061031405695031E-2</v>
      </c>
      <c r="F32" s="20">
        <f>Model!$W$5*((drdp!C32+drdp!L32)*DSFS!$B32+(drdp!F32+drdp!O32)*DSFS!$C32+(drdp!I32+drdp!R32)*DSFS!$D32)</f>
        <v>0</v>
      </c>
      <c r="G32" s="20">
        <f>Model!$W$5*((drdp!D32+drdp!M32)*DSFS!$B32+(drdp!G32+drdp!P32)*DSFS!$C32+(drdp!J32+drdp!S32)*DSFS!$D32)</f>
        <v>9.7370653439374285E-3</v>
      </c>
      <c r="H32" s="18">
        <f>Model!$W$5*((drdp!B32)*DSFS!$B32+(drdp!E32)*DSFS!$C32+(drdp!H32)*DSFS!$D32)</f>
        <v>0.2140911778252588</v>
      </c>
      <c r="I32" s="18">
        <f>Model!$W$5*((drdp!C32)*DSFS!$B32+(drdp!F32)*DSFS!$C32+(drdp!I32)*DSFS!$D32)</f>
        <v>0</v>
      </c>
      <c r="J32" s="18">
        <f>Model!$W$5*((drdp!D32)*DSFS!$B32+(drdp!G32)*DSFS!$C32+(drdp!J32)*DSFS!$D32)</f>
        <v>0.4187312081044649</v>
      </c>
      <c r="K32" s="21">
        <f>SUM(E$3:E31)+H32</f>
        <v>4.61079962712658E-2</v>
      </c>
      <c r="L32" s="21">
        <f>SUM(F$3:F31)+I32</f>
        <v>0</v>
      </c>
      <c r="M32" s="21">
        <f>SUM(G$3:G31)+J32</f>
        <v>0.46270873941453677</v>
      </c>
      <c r="N32" s="21"/>
      <c r="O32" s="21"/>
      <c r="P32" s="21"/>
      <c r="Q32" s="19">
        <f t="shared" si="1"/>
        <v>2.125947320151061E-3</v>
      </c>
      <c r="R32" s="19">
        <f t="shared" si="1"/>
        <v>0</v>
      </c>
      <c r="S32" s="19">
        <f t="shared" si="1"/>
        <v>0.21409937753058969</v>
      </c>
      <c r="T32" s="19">
        <f t="shared" si="2"/>
        <v>0</v>
      </c>
      <c r="U32" s="19">
        <f t="shared" si="3"/>
        <v>2.133457283160756E-2</v>
      </c>
      <c r="V32" s="19">
        <f t="shared" si="4"/>
        <v>0</v>
      </c>
    </row>
    <row r="33" spans="1:22" x14ac:dyDescent="0.25">
      <c r="A33" s="26">
        <f>Wellpath!E33</f>
        <v>870</v>
      </c>
      <c r="B33" s="22">
        <f>Wellpath!K33</f>
        <v>870</v>
      </c>
      <c r="C33" s="22">
        <v>0</v>
      </c>
      <c r="D33" s="22">
        <v>0</v>
      </c>
      <c r="E33" s="20">
        <f>Model!$W$5*((drdp!B33+drdp!K33)*DSFS!$B33+(drdp!E33+drdp!N33)*DSFS!$C33+(drdp!H33+drdp!Q33)*DSFS!$D33)</f>
        <v>-1.824837064078183E-2</v>
      </c>
      <c r="F33" s="20">
        <f>Model!$W$5*((drdp!C33+drdp!L33)*DSFS!$B33+(drdp!F33+drdp!O33)*DSFS!$C33+(drdp!I33+drdp!R33)*DSFS!$D33)</f>
        <v>0</v>
      </c>
      <c r="G33" s="20">
        <f>Model!$W$5*((drdp!D33+drdp!M33)*DSFS!$B33+(drdp!G33+drdp!P33)*DSFS!$C33+(drdp!J33+drdp!S33)*DSFS!$D33)</f>
        <v>1.0891166402546329E-2</v>
      </c>
      <c r="H33" s="18">
        <f>Model!$W$5*((drdp!B33)*DSFS!$B33+(drdp!E33)*DSFS!$C33+(drdp!H33)*DSFS!$D33)</f>
        <v>0.24044335956063073</v>
      </c>
      <c r="I33" s="18">
        <f>Model!$W$5*((drdp!C33)*DSFS!$B33+(drdp!F33)*DSFS!$C33+(drdp!I33)*DSFS!$D33)</f>
        <v>0</v>
      </c>
      <c r="J33" s="18">
        <f>Model!$W$5*((drdp!D33)*DSFS!$B33+(drdp!G33)*DSFS!$C33+(drdp!J33)*DSFS!$D33)</f>
        <v>0.42360107643054629</v>
      </c>
      <c r="K33" s="21">
        <f>SUM(E$3:E32)+H33</f>
        <v>5.4399146600942694E-2</v>
      </c>
      <c r="L33" s="21">
        <f>SUM(F$3:F32)+I33</f>
        <v>0</v>
      </c>
      <c r="M33" s="21">
        <f>SUM(G$3:G32)+J33</f>
        <v>0.47731567308455558</v>
      </c>
      <c r="N33" s="21"/>
      <c r="O33" s="21"/>
      <c r="P33" s="21"/>
      <c r="Q33" s="19">
        <f t="shared" si="1"/>
        <v>2.9592671509108552E-3</v>
      </c>
      <c r="R33" s="19">
        <f t="shared" si="1"/>
        <v>0</v>
      </c>
      <c r="S33" s="19">
        <f t="shared" si="1"/>
        <v>0.22783025177216235</v>
      </c>
      <c r="T33" s="19">
        <f t="shared" si="2"/>
        <v>0</v>
      </c>
      <c r="U33" s="19">
        <f t="shared" si="3"/>
        <v>2.5965565275054375E-2</v>
      </c>
      <c r="V33" s="19">
        <f t="shared" si="4"/>
        <v>0</v>
      </c>
    </row>
    <row r="34" spans="1:22" x14ac:dyDescent="0.25">
      <c r="A34" s="26">
        <f>Wellpath!E34</f>
        <v>900</v>
      </c>
      <c r="B34" s="22">
        <f>Wellpath!K34</f>
        <v>900</v>
      </c>
      <c r="C34" s="22">
        <v>0</v>
      </c>
      <c r="D34" s="22">
        <v>0</v>
      </c>
      <c r="E34" s="20">
        <f>Model!$W$5*((drdp!B34+drdp!K34)*DSFS!$B34+(drdp!E34+drdp!N34)*DSFS!$C34+(drdp!H34+drdp!Q34)*DSFS!$D34)</f>
        <v>-1.8368209892344913E-2</v>
      </c>
      <c r="F34" s="20">
        <f>Model!$W$5*((drdp!C34+drdp!L34)*DSFS!$B34+(drdp!F34+drdp!O34)*DSFS!$C34+(drdp!I34+drdp!R34)*DSFS!$D34)</f>
        <v>0</v>
      </c>
      <c r="G34" s="20">
        <f>Model!$W$5*((drdp!D34+drdp!M34)*DSFS!$B34+(drdp!G34+drdp!P34)*DSFS!$C34+(drdp!J34+drdp!S34)*DSFS!$D34)</f>
        <v>1.2079430868809457E-2</v>
      </c>
      <c r="H34" s="18">
        <f>Model!$W$5*((drdp!B34)*DSFS!$B34+(drdp!E34)*DSFS!$C34+(drdp!H34)*DSFS!$D34)</f>
        <v>0.26761213469111644</v>
      </c>
      <c r="I34" s="18">
        <f>Model!$W$5*((drdp!C34)*DSFS!$B34+(drdp!F34)*DSFS!$C34+(drdp!I34)*DSFS!$D34)</f>
        <v>0</v>
      </c>
      <c r="J34" s="18">
        <f>Model!$W$5*((drdp!D34)*DSFS!$B34+(drdp!G34)*DSFS!$C34+(drdp!J34)*DSFS!$D34)</f>
        <v>0.42694128623586203</v>
      </c>
      <c r="K34" s="21">
        <f>SUM(E$3:E33)+H34</f>
        <v>6.3319551090646575E-2</v>
      </c>
      <c r="L34" s="21">
        <f>SUM(F$3:F33)+I34</f>
        <v>0</v>
      </c>
      <c r="M34" s="21">
        <f>SUM(G$3:G33)+J34</f>
        <v>0.49154704929241766</v>
      </c>
      <c r="N34" s="21"/>
      <c r="O34" s="21"/>
      <c r="P34" s="21"/>
      <c r="Q34" s="19">
        <f t="shared" si="1"/>
        <v>4.0093655503210023E-3</v>
      </c>
      <c r="R34" s="19">
        <f t="shared" si="1"/>
        <v>0</v>
      </c>
      <c r="S34" s="19">
        <f t="shared" si="1"/>
        <v>0.24161850166808246</v>
      </c>
      <c r="T34" s="19">
        <f t="shared" si="2"/>
        <v>0</v>
      </c>
      <c r="U34" s="19">
        <f t="shared" si="3"/>
        <v>3.112453850112781E-2</v>
      </c>
      <c r="V34" s="19">
        <f t="shared" si="4"/>
        <v>0</v>
      </c>
    </row>
    <row r="35" spans="1:22" x14ac:dyDescent="0.25">
      <c r="A35" s="26">
        <f>Wellpath!E35</f>
        <v>930</v>
      </c>
      <c r="B35" s="22">
        <f>Wellpath!K35</f>
        <v>930</v>
      </c>
      <c r="C35" s="22">
        <v>0</v>
      </c>
      <c r="D35" s="22">
        <v>0</v>
      </c>
      <c r="E35" s="20">
        <f>Model!$W$5*((drdp!B35+drdp!K35)*DSFS!$B35+(drdp!E35+drdp!N35)*DSFS!$C35+(drdp!H35+drdp!Q35)*DSFS!$D35)</f>
        <v>-1.8417957720782405E-2</v>
      </c>
      <c r="F35" s="20">
        <f>Model!$W$5*((drdp!C35+drdp!L35)*DSFS!$B35+(drdp!F35+drdp!O35)*DSFS!$C35+(drdp!I35+drdp!R35)*DSFS!$D35)</f>
        <v>0</v>
      </c>
      <c r="G35" s="20">
        <f>Model!$W$5*((drdp!D35+drdp!M35)*DSFS!$B35+(drdp!G35+drdp!P35)*DSFS!$C35+(drdp!J35+drdp!S35)*DSFS!$D35)</f>
        <v>1.3298115456030643E-2</v>
      </c>
      <c r="H35" s="18">
        <f>Model!$W$5*((drdp!B35)*DSFS!$B35+(drdp!E35)*DSFS!$C35+(drdp!H35)*DSFS!$D35)</f>
        <v>0.29551302273624341</v>
      </c>
      <c r="I35" s="18">
        <f>Model!$W$5*((drdp!C35)*DSFS!$B35+(drdp!F35)*DSFS!$C35+(drdp!I35)*DSFS!$D35)</f>
        <v>0</v>
      </c>
      <c r="J35" s="18">
        <f>Model!$W$5*((drdp!D35)*DSFS!$B35+(drdp!G35)*DSFS!$C35+(drdp!J35)*DSFS!$D35)</f>
        <v>0.42869058387928771</v>
      </c>
      <c r="K35" s="21">
        <f>SUM(E$3:E34)+H35</f>
        <v>7.2852229243428629E-2</v>
      </c>
      <c r="L35" s="21">
        <f>SUM(F$3:F34)+I35</f>
        <v>0</v>
      </c>
      <c r="M35" s="21">
        <f>SUM(G$3:G34)+J35</f>
        <v>0.50537577780465281</v>
      </c>
      <c r="N35" s="21"/>
      <c r="O35" s="21"/>
      <c r="P35" s="21"/>
      <c r="Q35" s="19">
        <f t="shared" si="1"/>
        <v>5.3074473057370779E-3</v>
      </c>
      <c r="R35" s="19">
        <f t="shared" si="1"/>
        <v>0</v>
      </c>
      <c r="S35" s="19">
        <f t="shared" si="1"/>
        <v>0.25540467679165779</v>
      </c>
      <c r="T35" s="19">
        <f t="shared" si="2"/>
        <v>0</v>
      </c>
      <c r="U35" s="19">
        <f t="shared" si="3"/>
        <v>3.681775201870062E-2</v>
      </c>
      <c r="V35" s="19">
        <f t="shared" si="4"/>
        <v>0</v>
      </c>
    </row>
    <row r="36" spans="1:22" x14ac:dyDescent="0.25">
      <c r="A36" s="26">
        <f>Wellpath!E36</f>
        <v>960</v>
      </c>
      <c r="B36" s="22">
        <f>Wellpath!K36</f>
        <v>960</v>
      </c>
      <c r="C36" s="22">
        <v>0</v>
      </c>
      <c r="D36" s="22">
        <v>0</v>
      </c>
      <c r="E36" s="20">
        <f>Model!$W$5*((drdp!B36+drdp!K36)*DSFS!$B36+(drdp!E36+drdp!N36)*DSFS!$C36+(drdp!H36+drdp!Q36)*DSFS!$D36)</f>
        <v>-1.839522297477356E-2</v>
      </c>
      <c r="F36" s="20">
        <f>Model!$W$5*((drdp!C36+drdp!L36)*DSFS!$B36+(drdp!F36+drdp!O36)*DSFS!$C36+(drdp!I36+drdp!R36)*DSFS!$D36)</f>
        <v>0</v>
      </c>
      <c r="G36" s="20">
        <f>Model!$W$5*((drdp!D36+drdp!M36)*DSFS!$B36+(drdp!G36+drdp!P36)*DSFS!$C36+(drdp!J36+drdp!S36)*DSFS!$D36)</f>
        <v>1.4543317294491716E-2</v>
      </c>
      <c r="H36" s="18">
        <f>Model!$W$5*((drdp!B36)*DSFS!$B36+(drdp!E36)*DSFS!$C36+(drdp!H36)*DSFS!$D36)</f>
        <v>0.32405778627822018</v>
      </c>
      <c r="I36" s="18">
        <f>Model!$W$5*((drdp!C36)*DSFS!$B36+(drdp!F36)*DSFS!$C36+(drdp!I36)*DSFS!$D36)</f>
        <v>0</v>
      </c>
      <c r="J36" s="18">
        <f>Model!$W$5*((drdp!D36)*DSFS!$B36+(drdp!G36)*DSFS!$C36+(drdp!J36)*DSFS!$D36)</f>
        <v>0.42879222546916851</v>
      </c>
      <c r="K36" s="21">
        <f>SUM(E$3:E35)+H36</f>
        <v>8.2979035064623008E-2</v>
      </c>
      <c r="L36" s="21">
        <f>SUM(F$3:F35)+I36</f>
        <v>0</v>
      </c>
      <c r="M36" s="21">
        <f>SUM(G$3:G35)+J36</f>
        <v>0.51877553485056427</v>
      </c>
      <c r="N36" s="21"/>
      <c r="O36" s="21"/>
      <c r="P36" s="21"/>
      <c r="Q36" s="19">
        <f t="shared" si="1"/>
        <v>6.8855202602559349E-3</v>
      </c>
      <c r="R36" s="19">
        <f t="shared" si="1"/>
        <v>0</v>
      </c>
      <c r="S36" s="19">
        <f t="shared" si="1"/>
        <v>0.26912805555948904</v>
      </c>
      <c r="T36" s="19">
        <f t="shared" si="2"/>
        <v>0</v>
      </c>
      <c r="U36" s="19">
        <f t="shared" si="3"/>
        <v>4.3047493297033529E-2</v>
      </c>
      <c r="V36" s="19">
        <f t="shared" si="4"/>
        <v>0</v>
      </c>
    </row>
    <row r="37" spans="1:22" x14ac:dyDescent="0.25">
      <c r="A37" s="26">
        <f>Wellpath!E37</f>
        <v>990</v>
      </c>
      <c r="B37" s="22">
        <f>Wellpath!K37</f>
        <v>990</v>
      </c>
      <c r="C37" s="22">
        <v>0</v>
      </c>
      <c r="D37" s="22">
        <v>0</v>
      </c>
      <c r="E37" s="20">
        <f>Model!$W$5*((drdp!B37+drdp!K37)*DSFS!$B37+(drdp!E37+drdp!N37)*DSFS!$C37+(drdp!H37+drdp!Q37)*DSFS!$D37)</f>
        <v>-1.8297823714400949E-2</v>
      </c>
      <c r="F37" s="20">
        <f>Model!$W$5*((drdp!C37+drdp!L37)*DSFS!$B37+(drdp!F37+drdp!O37)*DSFS!$C37+(drdp!I37+drdp!R37)*DSFS!$D37)</f>
        <v>0</v>
      </c>
      <c r="G37" s="20">
        <f>Model!$W$5*((drdp!D37+drdp!M37)*DSFS!$B37+(drdp!G37+drdp!P37)*DSFS!$C37+(drdp!J37+drdp!S37)*DSFS!$D37)</f>
        <v>1.5810984374182532E-2</v>
      </c>
      <c r="H37" s="18">
        <f>Model!$W$5*((drdp!B37)*DSFS!$B37+(drdp!E37)*DSFS!$C37+(drdp!H37)*DSFS!$D37)</f>
        <v>0.35315466579214982</v>
      </c>
      <c r="I37" s="18">
        <f>Model!$W$5*((drdp!C37)*DSFS!$B37+(drdp!F37)*DSFS!$C37+(drdp!I37)*DSFS!$D37)</f>
        <v>0</v>
      </c>
      <c r="J37" s="18">
        <f>Model!$W$5*((drdp!D37)*DSFS!$B37+(drdp!G37)*DSFS!$C37+(drdp!J37)*DSFS!$D37)</f>
        <v>0.42719418655513552</v>
      </c>
      <c r="K37" s="21">
        <f>SUM(E$3:E36)+H37</f>
        <v>9.3680691603779065E-2</v>
      </c>
      <c r="L37" s="21">
        <f>SUM(F$3:F36)+I37</f>
        <v>0</v>
      </c>
      <c r="M37" s="21">
        <f>SUM(G$3:G36)+J37</f>
        <v>0.53172081323102294</v>
      </c>
      <c r="N37" s="21"/>
      <c r="O37" s="21"/>
      <c r="P37" s="21"/>
      <c r="Q37" s="19">
        <f t="shared" si="1"/>
        <v>8.7760719793623619E-3</v>
      </c>
      <c r="R37" s="19">
        <f t="shared" si="1"/>
        <v>0</v>
      </c>
      <c r="S37" s="19">
        <f t="shared" si="1"/>
        <v>0.28272702322306037</v>
      </c>
      <c r="T37" s="19">
        <f t="shared" si="2"/>
        <v>0</v>
      </c>
      <c r="U37" s="19">
        <f t="shared" si="3"/>
        <v>4.9811973523606064E-2</v>
      </c>
      <c r="V37" s="19">
        <f t="shared" si="4"/>
        <v>0</v>
      </c>
    </row>
    <row r="38" spans="1:22" x14ac:dyDescent="0.25">
      <c r="A38" s="26">
        <f>Wellpath!E38</f>
        <v>1020</v>
      </c>
      <c r="B38" s="22">
        <f>Wellpath!K38</f>
        <v>1020</v>
      </c>
      <c r="C38" s="22">
        <v>0</v>
      </c>
      <c r="D38" s="22">
        <v>0</v>
      </c>
      <c r="E38" s="20">
        <f>Model!$W$5*((drdp!B38+drdp!K38)*DSFS!$B38+(drdp!E38+drdp!N38)*DSFS!$C38+(drdp!H38+drdp!Q38)*DSFS!$D38)</f>
        <v>-1.8123795600422918E-2</v>
      </c>
      <c r="F38" s="20">
        <f>Model!$W$5*((drdp!C38+drdp!L38)*DSFS!$B38+(drdp!F38+drdp!O38)*DSFS!$C38+(drdp!I38+drdp!R38)*DSFS!$D38)</f>
        <v>0</v>
      </c>
      <c r="G38" s="20">
        <f>Model!$W$5*((drdp!D38+drdp!M38)*DSFS!$B38+(drdp!G38+drdp!P38)*DSFS!$C38+(drdp!J38+drdp!S38)*DSFS!$D38)</f>
        <v>1.7096926459239652E-2</v>
      </c>
      <c r="H38" s="18">
        <f>Model!$W$5*((drdp!B38)*DSFS!$B38+(drdp!E38)*DSFS!$C38+(drdp!H38)*DSFS!$D38)</f>
        <v>0.38270862555220381</v>
      </c>
      <c r="I38" s="18">
        <f>Model!$W$5*((drdp!C38)*DSFS!$B38+(drdp!F38)*DSFS!$C38+(drdp!I38)*DSFS!$D38)</f>
        <v>0</v>
      </c>
      <c r="J38" s="18">
        <f>Model!$W$5*((drdp!D38)*DSFS!$B38+(drdp!G38)*DSFS!$C38+(drdp!J38)*DSFS!$D38)</f>
        <v>0.42384935982280003</v>
      </c>
      <c r="K38" s="21">
        <f>SUM(E$3:E37)+H38</f>
        <v>0.10493682764943207</v>
      </c>
      <c r="L38" s="21">
        <f>SUM(F$3:F37)+I38</f>
        <v>0</v>
      </c>
      <c r="M38" s="21">
        <f>SUM(G$3:G37)+J38</f>
        <v>0.54418697087286994</v>
      </c>
      <c r="N38" s="21"/>
      <c r="O38" s="21"/>
      <c r="P38" s="21"/>
      <c r="Q38" s="19">
        <f t="shared" si="1"/>
        <v>1.1011737797126612E-2</v>
      </c>
      <c r="R38" s="19">
        <f t="shared" si="1"/>
        <v>0</v>
      </c>
      <c r="S38" s="19">
        <f t="shared" si="1"/>
        <v>0.29613945926778978</v>
      </c>
      <c r="T38" s="19">
        <f t="shared" si="2"/>
        <v>0</v>
      </c>
      <c r="U38" s="19">
        <f t="shared" si="3"/>
        <v>5.7105254371552866E-2</v>
      </c>
      <c r="V38" s="19">
        <f t="shared" si="4"/>
        <v>0</v>
      </c>
    </row>
    <row r="39" spans="1:22" x14ac:dyDescent="0.25">
      <c r="A39" s="26">
        <f>Wellpath!E39</f>
        <v>1050</v>
      </c>
      <c r="B39" s="22">
        <f>Wellpath!K39</f>
        <v>1050</v>
      </c>
      <c r="C39" s="22">
        <v>0</v>
      </c>
      <c r="D39" s="22">
        <v>0</v>
      </c>
      <c r="E39" s="20">
        <f>Model!$W$5*((drdp!B39+drdp!K39)*DSFS!$B39+(drdp!E39+drdp!N39)*DSFS!$C39+(drdp!H39+drdp!Q39)*DSFS!$D39)</f>
        <v>-1.7871399725666686E-2</v>
      </c>
      <c r="F39" s="20">
        <f>Model!$W$5*((drdp!C39+drdp!L39)*DSFS!$B39+(drdp!F39+drdp!O39)*DSFS!$C39+(drdp!I39+drdp!R39)*DSFS!$D39)</f>
        <v>0</v>
      </c>
      <c r="G39" s="20">
        <f>Model!$W$5*((drdp!D39+drdp!M39)*DSFS!$B39+(drdp!G39+drdp!P39)*DSFS!$C39+(drdp!J39+drdp!S39)*DSFS!$D39)</f>
        <v>1.839682644722198E-2</v>
      </c>
      <c r="H39" s="18">
        <f>Model!$W$5*((drdp!B39)*DSFS!$B39+(drdp!E39)*DSFS!$C39+(drdp!H39)*DSFS!$D39)</f>
        <v>0.41262161001005693</v>
      </c>
      <c r="I39" s="18">
        <f>Model!$W$5*((drdp!C39)*DSFS!$B39+(drdp!F39)*DSFS!$C39+(drdp!I39)*DSFS!$D39)</f>
        <v>0</v>
      </c>
      <c r="J39" s="18">
        <f>Model!$W$5*((drdp!D39)*DSFS!$B39+(drdp!G39)*DSFS!$C39+(drdp!J39)*DSFS!$D39)</f>
        <v>0.41871574022719449</v>
      </c>
      <c r="K39" s="21">
        <f>SUM(E$3:E38)+H39</f>
        <v>0.11672601650686226</v>
      </c>
      <c r="L39" s="21">
        <f>SUM(F$3:F38)+I39</f>
        <v>0</v>
      </c>
      <c r="M39" s="21">
        <f>SUM(G$3:G38)+J39</f>
        <v>0.55615027773650405</v>
      </c>
      <c r="N39" s="21"/>
      <c r="O39" s="21"/>
      <c r="P39" s="21"/>
      <c r="Q39" s="19">
        <f t="shared" si="1"/>
        <v>1.3624962929560282E-2</v>
      </c>
      <c r="R39" s="19">
        <f t="shared" si="1"/>
        <v>0</v>
      </c>
      <c r="S39" s="19">
        <f t="shared" si="1"/>
        <v>0.3093031314263906</v>
      </c>
      <c r="T39" s="19">
        <f t="shared" si="2"/>
        <v>0</v>
      </c>
      <c r="U39" s="19">
        <f t="shared" si="3"/>
        <v>6.4917206499367205E-2</v>
      </c>
      <c r="V39" s="19">
        <f t="shared" si="4"/>
        <v>0</v>
      </c>
    </row>
    <row r="40" spans="1:22" x14ac:dyDescent="0.25">
      <c r="A40" s="26">
        <f>Wellpath!E40</f>
        <v>1080</v>
      </c>
      <c r="B40" s="22">
        <f>Wellpath!K40</f>
        <v>1080</v>
      </c>
      <c r="C40" s="22">
        <v>0</v>
      </c>
      <c r="D40" s="22">
        <v>0</v>
      </c>
      <c r="E40" s="20">
        <f>Model!$W$5*((drdp!B40+drdp!K40)*DSFS!$B40+(drdp!E40+drdp!N40)*DSFS!$C40+(drdp!H40+drdp!Q40)*DSFS!$D40)</f>
        <v>-1.4747715046557702E-2</v>
      </c>
      <c r="F40" s="20">
        <f>Model!$W$5*((drdp!C40+drdp!L40)*DSFS!$B40+(drdp!F40+drdp!O40)*DSFS!$C40+(drdp!I40+drdp!R40)*DSFS!$D40)</f>
        <v>0</v>
      </c>
      <c r="G40" s="20">
        <f>Model!$W$5*((drdp!D40+drdp!M40)*DSFS!$B40+(drdp!G40+drdp!P40)*DSFS!$C40+(drdp!J40+drdp!S40)*DSFS!$D40)</f>
        <v>1.6330212088721256E-2</v>
      </c>
      <c r="H40" s="18">
        <f>Model!$W$5*((drdp!B40)*DSFS!$B40+(drdp!E40)*DSFS!$C40+(drdp!H40)*DSFS!$D40)</f>
        <v>0.44279281001388715</v>
      </c>
      <c r="I40" s="18">
        <f>Model!$W$5*((drdp!C40)*DSFS!$B40+(drdp!F40)*DSFS!$C40+(drdp!I40)*DSFS!$D40)</f>
        <v>0</v>
      </c>
      <c r="J40" s="18">
        <f>Model!$W$5*((drdp!D40)*DSFS!$B40+(drdp!G40)*DSFS!$C40+(drdp!J40)*DSFS!$D40)</f>
        <v>0.4117565970308289</v>
      </c>
      <c r="K40" s="21">
        <f>SUM(E$3:E39)+H40</f>
        <v>0.12902581678502578</v>
      </c>
      <c r="L40" s="21">
        <f>SUM(F$3:F39)+I40</f>
        <v>0</v>
      </c>
      <c r="M40" s="21">
        <f>SUM(G$3:G39)+J40</f>
        <v>0.56758796098736042</v>
      </c>
      <c r="N40" s="21"/>
      <c r="O40" s="21"/>
      <c r="P40" s="21"/>
      <c r="Q40" s="19">
        <f t="shared" si="1"/>
        <v>1.6647661397043042E-2</v>
      </c>
      <c r="R40" s="19">
        <f t="shared" si="1"/>
        <v>0</v>
      </c>
      <c r="S40" s="19">
        <f t="shared" si="1"/>
        <v>0.32215609345778939</v>
      </c>
      <c r="T40" s="19">
        <f t="shared" si="2"/>
        <v>0</v>
      </c>
      <c r="U40" s="19">
        <f t="shared" si="3"/>
        <v>7.3233500263741522E-2</v>
      </c>
      <c r="V40" s="19">
        <f t="shared" si="4"/>
        <v>0</v>
      </c>
    </row>
    <row r="41" spans="1:22" x14ac:dyDescent="0.25">
      <c r="A41" s="26">
        <f>Wellpath!E41</f>
        <v>1100</v>
      </c>
      <c r="B41" s="22">
        <f>Wellpath!K41</f>
        <v>1100</v>
      </c>
      <c r="C41" s="22">
        <v>0</v>
      </c>
      <c r="D41" s="22">
        <v>0</v>
      </c>
      <c r="E41" s="20">
        <f>Model!$W$5*((drdp!B41+drdp!K41)*DSFS!$B41+(drdp!E41+drdp!N41)*DSFS!$C41+(drdp!H41+drdp!Q41)*DSFS!$D41)</f>
        <v>-5.8698792145410305E-3</v>
      </c>
      <c r="F41" s="20">
        <f>Model!$W$5*((drdp!C41+drdp!L41)*DSFS!$B41+(drdp!F41+drdp!O41)*DSFS!$C41+(drdp!I41+drdp!R41)*DSFS!$D41)</f>
        <v>0</v>
      </c>
      <c r="G41" s="20">
        <f>Model!$W$5*((drdp!D41+drdp!M41)*DSFS!$B41+(drdp!G41+drdp!P41)*DSFS!$C41+(drdp!J41+drdp!S41)*DSFS!$D41)</f>
        <v>6.7919282074606468E-3</v>
      </c>
      <c r="H41" s="18">
        <f>Model!$W$5*((drdp!B41)*DSFS!$B41+(drdp!E41)*DSFS!$C41+(drdp!H41)*DSFS!$D41)</f>
        <v>0.46601349774674938</v>
      </c>
      <c r="I41" s="18">
        <f>Model!$W$5*((drdp!C41)*DSFS!$B41+(drdp!F41)*DSFS!$C41+(drdp!I41)*DSFS!$D41)</f>
        <v>0</v>
      </c>
      <c r="J41" s="18">
        <f>Model!$W$5*((drdp!D41)*DSFS!$B41+(drdp!G41)*DSFS!$C41+(drdp!J41)*DSFS!$D41)</f>
        <v>0.40274909577436885</v>
      </c>
      <c r="K41" s="21">
        <f>SUM(E$3:E40)+H41</f>
        <v>0.13749878947133032</v>
      </c>
      <c r="L41" s="21">
        <f>SUM(F$3:F40)+I41</f>
        <v>0</v>
      </c>
      <c r="M41" s="21">
        <f>SUM(G$3:G40)+J41</f>
        <v>0.57491067181962174</v>
      </c>
      <c r="N41" s="21"/>
      <c r="O41" s="21"/>
      <c r="P41" s="21"/>
      <c r="Q41" s="19">
        <f t="shared" si="1"/>
        <v>1.8905917106081218E-2</v>
      </c>
      <c r="R41" s="19">
        <f t="shared" si="1"/>
        <v>0</v>
      </c>
      <c r="S41" s="19">
        <f t="shared" si="1"/>
        <v>0.33052228057208882</v>
      </c>
      <c r="T41" s="19">
        <f t="shared" si="2"/>
        <v>0</v>
      </c>
      <c r="U41" s="19">
        <f t="shared" si="3"/>
        <v>7.904952142934725E-2</v>
      </c>
      <c r="V41" s="19">
        <f t="shared" si="4"/>
        <v>0</v>
      </c>
    </row>
    <row r="42" spans="1:22" x14ac:dyDescent="0.25">
      <c r="A42" s="26">
        <f>Wellpath!E42</f>
        <v>1110</v>
      </c>
      <c r="B42" s="22">
        <f>Wellpath!K42</f>
        <v>1110</v>
      </c>
      <c r="C42" s="22">
        <v>0</v>
      </c>
      <c r="D42" s="22">
        <v>0</v>
      </c>
      <c r="E42" s="20">
        <f>Model!$W$5*((drdp!B42+drdp!K42)*DSFS!$B42+(drdp!E42+drdp!N42)*DSFS!$C42+(drdp!H42+drdp!Q42)*DSFS!$D42)</f>
        <v>0</v>
      </c>
      <c r="F42" s="20">
        <f>Model!$W$5*((drdp!C42+drdp!L42)*DSFS!$B42+(drdp!F42+drdp!O42)*DSFS!$C42+(drdp!I42+drdp!R42)*DSFS!$D42)</f>
        <v>0</v>
      </c>
      <c r="G42" s="20">
        <f>Model!$W$5*((drdp!D42+drdp!M42)*DSFS!$B42+(drdp!G42+drdp!P42)*DSFS!$C42+(drdp!J42+drdp!S42)*DSFS!$D42)</f>
        <v>0</v>
      </c>
      <c r="H42" s="18">
        <f>Model!$W$5*((drdp!B42)*DSFS!$B42+(drdp!E42)*DSFS!$C42+(drdp!H42)*DSFS!$D42)</f>
        <v>0.47617322584275673</v>
      </c>
      <c r="I42" s="18">
        <f>Model!$W$5*((drdp!C42)*DSFS!$B42+(drdp!F42)*DSFS!$C42+(drdp!I42)*DSFS!$D42)</f>
        <v>0</v>
      </c>
      <c r="J42" s="18">
        <f>Model!$W$5*((drdp!D42)*DSFS!$B42+(drdp!G42)*DSFS!$C42+(drdp!J42)*DSFS!$D42)</f>
        <v>0.39955677818115282</v>
      </c>
      <c r="K42" s="21">
        <f>SUM(E$3:E41)+H42</f>
        <v>0.14178863835279665</v>
      </c>
      <c r="L42" s="21">
        <f>SUM(F$3:F41)+I42</f>
        <v>0</v>
      </c>
      <c r="M42" s="21">
        <f>SUM(G$3:G41)+J42</f>
        <v>0.57851028243386626</v>
      </c>
      <c r="N42" s="21"/>
      <c r="O42" s="21"/>
      <c r="P42" s="21"/>
      <c r="Q42" s="19">
        <f t="shared" si="1"/>
        <v>2.0104017965940156E-2</v>
      </c>
      <c r="R42" s="19">
        <f t="shared" si="1"/>
        <v>0</v>
      </c>
      <c r="S42" s="19">
        <f t="shared" si="1"/>
        <v>0.33467414688171171</v>
      </c>
      <c r="T42" s="19">
        <f t="shared" si="2"/>
        <v>0</v>
      </c>
      <c r="U42" s="19">
        <f t="shared" si="3"/>
        <v>8.2026185219389716E-2</v>
      </c>
      <c r="V42" s="19">
        <f t="shared" si="4"/>
        <v>0</v>
      </c>
    </row>
    <row r="43" spans="1:22" x14ac:dyDescent="0.25">
      <c r="A43" s="26">
        <f>Wellpath!E43</f>
        <v>1140</v>
      </c>
      <c r="B43" s="22">
        <f>Wellpath!K43</f>
        <v>1140</v>
      </c>
      <c r="C43" s="22">
        <v>0</v>
      </c>
      <c r="D43" s="22">
        <v>0</v>
      </c>
      <c r="E43" s="20">
        <f>Model!$W$5*((drdp!B43+drdp!K43)*DSFS!$B43+(drdp!E43+drdp!N43)*DSFS!$C43+(drdp!H43+drdp!Q43)*DSFS!$D43)</f>
        <v>0</v>
      </c>
      <c r="F43" s="20">
        <f>Model!$W$5*((drdp!C43+drdp!L43)*DSFS!$B43+(drdp!F43+drdp!O43)*DSFS!$C43+(drdp!I43+drdp!R43)*DSFS!$D43)</f>
        <v>0</v>
      </c>
      <c r="G43" s="20">
        <f>Model!$W$5*((drdp!D43+drdp!M43)*DSFS!$B43+(drdp!G43+drdp!P43)*DSFS!$C43+(drdp!J43+drdp!S43)*DSFS!$D43)</f>
        <v>0</v>
      </c>
      <c r="H43" s="18">
        <f>Model!$W$5*((drdp!B43)*DSFS!$B43+(drdp!E43)*DSFS!$C43+(drdp!H43)*DSFS!$D43)</f>
        <v>0.4890427724871555</v>
      </c>
      <c r="I43" s="18">
        <f>Model!$W$5*((drdp!C43)*DSFS!$B43+(drdp!F43)*DSFS!$C43+(drdp!I43)*DSFS!$D43)</f>
        <v>0</v>
      </c>
      <c r="J43" s="18">
        <f>Model!$W$5*((drdp!D43)*DSFS!$B43+(drdp!G43)*DSFS!$C43+(drdp!J43)*DSFS!$D43)</f>
        <v>0.41035561002388665</v>
      </c>
      <c r="K43" s="21">
        <f>SUM(E$3:E42)+H43</f>
        <v>0.15465818499719541</v>
      </c>
      <c r="L43" s="21">
        <f>SUM(F$3:F42)+I43</f>
        <v>0</v>
      </c>
      <c r="M43" s="21">
        <f>SUM(G$3:G42)+J43</f>
        <v>0.58930911427660015</v>
      </c>
      <c r="N43" s="21"/>
      <c r="O43" s="21"/>
      <c r="P43" s="21"/>
      <c r="Q43" s="19">
        <f t="shared" si="1"/>
        <v>2.3919154186626719E-2</v>
      </c>
      <c r="R43" s="19">
        <f t="shared" si="1"/>
        <v>0</v>
      </c>
      <c r="S43" s="19">
        <f t="shared" si="1"/>
        <v>0.34728523216947099</v>
      </c>
      <c r="T43" s="19">
        <f t="shared" si="2"/>
        <v>0</v>
      </c>
      <c r="U43" s="19">
        <f t="shared" si="3"/>
        <v>9.1141478016323801E-2</v>
      </c>
      <c r="V43" s="19">
        <f t="shared" si="4"/>
        <v>0</v>
      </c>
    </row>
    <row r="44" spans="1:22" s="36" customFormat="1" x14ac:dyDescent="0.25">
      <c r="A44" s="26">
        <f>Wellpath!E44</f>
        <v>1170</v>
      </c>
      <c r="B44" s="22">
        <f>Wellpath!K44</f>
        <v>1170</v>
      </c>
      <c r="C44" s="22">
        <v>0</v>
      </c>
      <c r="D44" s="22">
        <v>0</v>
      </c>
      <c r="E44" s="20">
        <f>Model!$W$5*((drdp!B44+drdp!K44)*DSFS!$B44+(drdp!E44+drdp!N44)*DSFS!$C44+(drdp!H44+drdp!Q44)*DSFS!$D44)</f>
        <v>0</v>
      </c>
      <c r="F44" s="20">
        <f>Model!$W$5*((drdp!C44+drdp!L44)*DSFS!$B44+(drdp!F44+drdp!O44)*DSFS!$C44+(drdp!I44+drdp!R44)*DSFS!$D44)</f>
        <v>0</v>
      </c>
      <c r="G44" s="20">
        <f>Model!$W$5*((drdp!D44+drdp!M44)*DSFS!$B44+(drdp!G44+drdp!P44)*DSFS!$C44+(drdp!J44+drdp!S44)*DSFS!$D44)</f>
        <v>0</v>
      </c>
      <c r="H44" s="32">
        <f>Model!$W$5*((drdp!B44)*DSFS!$B44+(drdp!E44)*DSFS!$C44+(drdp!H44)*DSFS!$D44)</f>
        <v>0.50191231913155432</v>
      </c>
      <c r="I44" s="32">
        <f>Model!$W$5*((drdp!C44)*DSFS!$B44+(drdp!F44)*DSFS!$C44+(drdp!I44)*DSFS!$D44)</f>
        <v>0</v>
      </c>
      <c r="J44" s="32">
        <f>Model!$W$5*((drdp!D44)*DSFS!$B44+(drdp!G44)*DSFS!$C44+(drdp!J44)*DSFS!$D44)</f>
        <v>0.42115444186662054</v>
      </c>
      <c r="K44" s="34">
        <f>SUM(E$3:E43)+H44</f>
        <v>0.16752773164159424</v>
      </c>
      <c r="L44" s="34">
        <f>SUM(F$3:F43)+I44</f>
        <v>0</v>
      </c>
      <c r="M44" s="34">
        <f>SUM(G$3:G43)+J44</f>
        <v>0.60010794611933405</v>
      </c>
      <c r="N44" s="34"/>
      <c r="O44" s="34"/>
      <c r="P44" s="34"/>
      <c r="Q44" s="35">
        <f t="shared" si="1"/>
        <v>2.8065540868978014E-2</v>
      </c>
      <c r="R44" s="35">
        <f t="shared" si="1"/>
        <v>0</v>
      </c>
      <c r="S44" s="35">
        <f t="shared" si="1"/>
        <v>0.36012954699556554</v>
      </c>
      <c r="T44" s="35">
        <f t="shared" si="2"/>
        <v>0</v>
      </c>
      <c r="U44" s="35">
        <f t="shared" si="3"/>
        <v>0.10053472295346809</v>
      </c>
      <c r="V44" s="35">
        <f t="shared" si="4"/>
        <v>0</v>
      </c>
    </row>
    <row r="45" spans="1:22" x14ac:dyDescent="0.25">
      <c r="A45" s="26">
        <f>Wellpath!E45</f>
        <v>1200</v>
      </c>
      <c r="B45" s="22">
        <f>Wellpath!K45</f>
        <v>1200</v>
      </c>
      <c r="C45" s="22">
        <v>0</v>
      </c>
      <c r="D45" s="22">
        <v>0</v>
      </c>
      <c r="E45" s="20">
        <f>Model!$W$5*((drdp!B45+drdp!K45)*DSFS!$B45+(drdp!E45+drdp!N45)*DSFS!$C45+(drdp!H45+drdp!Q45)*DSFS!$D45)</f>
        <v>0</v>
      </c>
      <c r="F45" s="20">
        <f>Model!$W$5*((drdp!C45+drdp!L45)*DSFS!$B45+(drdp!F45+drdp!O45)*DSFS!$C45+(drdp!I45+drdp!R45)*DSFS!$D45)</f>
        <v>0</v>
      </c>
      <c r="G45" s="20">
        <f>Model!$W$5*((drdp!D45+drdp!M45)*DSFS!$B45+(drdp!G45+drdp!P45)*DSFS!$C45+(drdp!J45+drdp!S45)*DSFS!$D45)</f>
        <v>0</v>
      </c>
      <c r="H45" s="18">
        <f>Model!$W$5*((drdp!B45)*DSFS!$B45+(drdp!E45)*DSFS!$C45+(drdp!H45)*DSFS!$D45)</f>
        <v>0.5147818657759532</v>
      </c>
      <c r="I45" s="18">
        <f>Model!$W$5*((drdp!C45)*DSFS!$B45+(drdp!F45)*DSFS!$C45+(drdp!I45)*DSFS!$D45)</f>
        <v>0</v>
      </c>
      <c r="J45" s="18">
        <f>Model!$W$5*((drdp!D45)*DSFS!$B45+(drdp!G45)*DSFS!$C45+(drdp!J45)*DSFS!$D45)</f>
        <v>0.43195327370935444</v>
      </c>
      <c r="K45" s="21">
        <f>SUM(E$3:E44)+H45</f>
        <v>0.18039727828599311</v>
      </c>
      <c r="L45" s="21">
        <f>SUM(F$3:F44)+I45</f>
        <v>0</v>
      </c>
      <c r="M45" s="21">
        <f>SUM(G$3:G44)+J45</f>
        <v>0.61090677796206794</v>
      </c>
      <c r="N45" s="21"/>
      <c r="O45" s="21"/>
      <c r="P45" s="21"/>
      <c r="Q45" s="19">
        <f t="shared" si="1"/>
        <v>3.2543178012994042E-2</v>
      </c>
      <c r="R45" s="19">
        <f t="shared" si="1"/>
        <v>0</v>
      </c>
      <c r="S45" s="19">
        <f t="shared" si="1"/>
        <v>0.37320709135999536</v>
      </c>
      <c r="T45" s="19">
        <f t="shared" si="2"/>
        <v>0</v>
      </c>
      <c r="U45" s="19">
        <f t="shared" si="3"/>
        <v>0.11020592003082258</v>
      </c>
      <c r="V45" s="19">
        <f t="shared" si="4"/>
        <v>0</v>
      </c>
    </row>
    <row r="46" spans="1:22" x14ac:dyDescent="0.25">
      <c r="A46" s="26">
        <f>Wellpath!E46</f>
        <v>1230</v>
      </c>
      <c r="B46" s="22">
        <f>Wellpath!K46</f>
        <v>1230</v>
      </c>
      <c r="C46" s="22">
        <v>0</v>
      </c>
      <c r="D46" s="22">
        <v>0</v>
      </c>
      <c r="E46" s="20">
        <f>Model!$W$5*((drdp!B46+drdp!K46)*DSFS!$B46+(drdp!E46+drdp!N46)*DSFS!$C46+(drdp!H46+drdp!Q46)*DSFS!$D46)</f>
        <v>0</v>
      </c>
      <c r="F46" s="20">
        <f>Model!$W$5*((drdp!C46+drdp!L46)*DSFS!$B46+(drdp!F46+drdp!O46)*DSFS!$C46+(drdp!I46+drdp!R46)*DSFS!$D46)</f>
        <v>0</v>
      </c>
      <c r="G46" s="20">
        <f>Model!$W$5*((drdp!D46+drdp!M46)*DSFS!$B46+(drdp!G46+drdp!P46)*DSFS!$C46+(drdp!J46+drdp!S46)*DSFS!$D46)</f>
        <v>0</v>
      </c>
      <c r="H46" s="18">
        <f>Model!$W$5*((drdp!B46)*DSFS!$B46+(drdp!E46)*DSFS!$C46+(drdp!H46)*DSFS!$D46)</f>
        <v>0.52765141242035196</v>
      </c>
      <c r="I46" s="18">
        <f>Model!$W$5*((drdp!C46)*DSFS!$B46+(drdp!F46)*DSFS!$C46+(drdp!I46)*DSFS!$D46)</f>
        <v>0</v>
      </c>
      <c r="J46" s="18">
        <f>Model!$W$5*((drdp!D46)*DSFS!$B46+(drdp!G46)*DSFS!$C46+(drdp!J46)*DSFS!$D46)</f>
        <v>0.44275210555208827</v>
      </c>
      <c r="K46" s="21">
        <f>SUM(E$3:E45)+H46</f>
        <v>0.19326682493039188</v>
      </c>
      <c r="L46" s="21">
        <f>SUM(F$3:F45)+I46</f>
        <v>0</v>
      </c>
      <c r="M46" s="21">
        <f>SUM(G$3:G45)+J46</f>
        <v>0.62170560980480172</v>
      </c>
      <c r="N46" s="21"/>
      <c r="O46" s="21"/>
      <c r="P46" s="21"/>
      <c r="Q46" s="19">
        <f t="shared" si="1"/>
        <v>3.7352065618674747E-2</v>
      </c>
      <c r="R46" s="19">
        <f t="shared" si="1"/>
        <v>0</v>
      </c>
      <c r="S46" s="19">
        <f t="shared" si="1"/>
        <v>0.38651786526276039</v>
      </c>
      <c r="T46" s="19">
        <f t="shared" si="2"/>
        <v>0</v>
      </c>
      <c r="U46" s="19">
        <f t="shared" si="3"/>
        <v>0.12015506924838713</v>
      </c>
      <c r="V46" s="19">
        <f t="shared" si="4"/>
        <v>0</v>
      </c>
    </row>
    <row r="47" spans="1:22" x14ac:dyDescent="0.25">
      <c r="A47" s="26">
        <f>Wellpath!E47</f>
        <v>1260</v>
      </c>
      <c r="B47" s="22">
        <f>Wellpath!K47</f>
        <v>1260</v>
      </c>
      <c r="C47" s="22">
        <v>0</v>
      </c>
      <c r="D47" s="22">
        <v>0</v>
      </c>
      <c r="E47" s="20">
        <f>Model!$W$5*((drdp!B47+drdp!K47)*DSFS!$B47+(drdp!E47+drdp!N47)*DSFS!$C47+(drdp!H47+drdp!Q47)*DSFS!$D47)</f>
        <v>0</v>
      </c>
      <c r="F47" s="20">
        <f>Model!$W$5*((drdp!C47+drdp!L47)*DSFS!$B47+(drdp!F47+drdp!O47)*DSFS!$C47+(drdp!I47+drdp!R47)*DSFS!$D47)</f>
        <v>0</v>
      </c>
      <c r="G47" s="20">
        <f>Model!$W$5*((drdp!D47+drdp!M47)*DSFS!$B47+(drdp!G47+drdp!P47)*DSFS!$C47+(drdp!J47+drdp!S47)*DSFS!$D47)</f>
        <v>0</v>
      </c>
      <c r="H47" s="18">
        <f>Model!$W$5*((drdp!B47)*DSFS!$B47+(drdp!E47)*DSFS!$C47+(drdp!H47)*DSFS!$D47)</f>
        <v>0.54052095906475084</v>
      </c>
      <c r="I47" s="18">
        <f>Model!$W$5*((drdp!C47)*DSFS!$B47+(drdp!F47)*DSFS!$C47+(drdp!I47)*DSFS!$D47)</f>
        <v>0</v>
      </c>
      <c r="J47" s="18">
        <f>Model!$W$5*((drdp!D47)*DSFS!$B47+(drdp!G47)*DSFS!$C47+(drdp!J47)*DSFS!$D47)</f>
        <v>0.45355093739482216</v>
      </c>
      <c r="K47" s="21">
        <f>SUM(E$3:E46)+H47</f>
        <v>0.20613637157479076</v>
      </c>
      <c r="L47" s="21">
        <f>SUM(F$3:F46)+I47</f>
        <v>0</v>
      </c>
      <c r="M47" s="21">
        <f>SUM(G$3:G46)+J47</f>
        <v>0.63250444164753561</v>
      </c>
      <c r="N47" s="21"/>
      <c r="O47" s="21"/>
      <c r="P47" s="21"/>
      <c r="Q47" s="19">
        <f t="shared" si="1"/>
        <v>4.2492203686020205E-2</v>
      </c>
      <c r="R47" s="19">
        <f t="shared" si="1"/>
        <v>0</v>
      </c>
      <c r="S47" s="19">
        <f t="shared" si="1"/>
        <v>0.40006186870386079</v>
      </c>
      <c r="T47" s="19">
        <f t="shared" si="2"/>
        <v>0</v>
      </c>
      <c r="U47" s="19">
        <f t="shared" si="3"/>
        <v>0.13038217060616195</v>
      </c>
      <c r="V47" s="19">
        <f t="shared" si="4"/>
        <v>0</v>
      </c>
    </row>
    <row r="48" spans="1:22" x14ac:dyDescent="0.25">
      <c r="A48" s="26">
        <f>Wellpath!E48</f>
        <v>1290</v>
      </c>
      <c r="B48" s="22">
        <f>Wellpath!K48</f>
        <v>1290</v>
      </c>
      <c r="C48" s="22">
        <v>0</v>
      </c>
      <c r="D48" s="22">
        <v>0</v>
      </c>
      <c r="E48" s="20">
        <f>Model!$W$5*((drdp!B48+drdp!K48)*DSFS!$B48+(drdp!E48+drdp!N48)*DSFS!$C48+(drdp!H48+drdp!Q48)*DSFS!$D48)</f>
        <v>0</v>
      </c>
      <c r="F48" s="20">
        <f>Model!$W$5*((drdp!C48+drdp!L48)*DSFS!$B48+(drdp!F48+drdp!O48)*DSFS!$C48+(drdp!I48+drdp!R48)*DSFS!$D48)</f>
        <v>0</v>
      </c>
      <c r="G48" s="20">
        <f>Model!$W$5*((drdp!D48+drdp!M48)*DSFS!$B48+(drdp!G48+drdp!P48)*DSFS!$C48+(drdp!J48+drdp!S48)*DSFS!$D48)</f>
        <v>0</v>
      </c>
      <c r="H48" s="18">
        <f>Model!$W$5*((drdp!B48)*DSFS!$B48+(drdp!E48)*DSFS!$C48+(drdp!H48)*DSFS!$D48)</f>
        <v>0.55339050570914972</v>
      </c>
      <c r="I48" s="18">
        <f>Model!$W$5*((drdp!C48)*DSFS!$B48+(drdp!F48)*DSFS!$C48+(drdp!I48)*DSFS!$D48)</f>
        <v>0</v>
      </c>
      <c r="J48" s="18">
        <f>Model!$W$5*((drdp!D48)*DSFS!$B48+(drdp!G48)*DSFS!$C48+(drdp!J48)*DSFS!$D48)</f>
        <v>0.464349769237556</v>
      </c>
      <c r="K48" s="21">
        <f>SUM(E$3:E47)+H48</f>
        <v>0.21900591821918963</v>
      </c>
      <c r="L48" s="21">
        <f>SUM(F$3:F47)+I48</f>
        <v>0</v>
      </c>
      <c r="M48" s="21">
        <f>SUM(G$3:G47)+J48</f>
        <v>0.6433032734902695</v>
      </c>
      <c r="N48" s="21"/>
      <c r="O48" s="21"/>
      <c r="P48" s="21"/>
      <c r="Q48" s="19">
        <f t="shared" si="1"/>
        <v>4.7963592215030375E-2</v>
      </c>
      <c r="R48" s="19">
        <f t="shared" si="1"/>
        <v>0</v>
      </c>
      <c r="S48" s="19">
        <f t="shared" si="1"/>
        <v>0.41383910168329646</v>
      </c>
      <c r="T48" s="19">
        <f t="shared" si="2"/>
        <v>0</v>
      </c>
      <c r="U48" s="19">
        <f t="shared" si="3"/>
        <v>0.14088722410414695</v>
      </c>
      <c r="V48" s="19">
        <f t="shared" si="4"/>
        <v>0</v>
      </c>
    </row>
    <row r="49" spans="1:22" x14ac:dyDescent="0.25">
      <c r="A49" s="26">
        <f>Wellpath!E49</f>
        <v>1320</v>
      </c>
      <c r="B49" s="22">
        <f>Wellpath!K49</f>
        <v>1320</v>
      </c>
      <c r="C49" s="22">
        <v>0</v>
      </c>
      <c r="D49" s="22">
        <v>0</v>
      </c>
      <c r="E49" s="20">
        <f>Model!$W$5*((drdp!B49+drdp!K49)*DSFS!$B49+(drdp!E49+drdp!N49)*DSFS!$C49+(drdp!H49+drdp!Q49)*DSFS!$D49)</f>
        <v>0</v>
      </c>
      <c r="F49" s="20">
        <f>Model!$W$5*((drdp!C49+drdp!L49)*DSFS!$B49+(drdp!F49+drdp!O49)*DSFS!$C49+(drdp!I49+drdp!R49)*DSFS!$D49)</f>
        <v>0</v>
      </c>
      <c r="G49" s="20">
        <f>Model!$W$5*((drdp!D49+drdp!M49)*DSFS!$B49+(drdp!G49+drdp!P49)*DSFS!$C49+(drdp!J49+drdp!S49)*DSFS!$D49)</f>
        <v>0</v>
      </c>
      <c r="H49" s="18">
        <f>Model!$W$5*((drdp!B49)*DSFS!$B49+(drdp!E49)*DSFS!$C49+(drdp!H49)*DSFS!$D49)</f>
        <v>0.56626005235354848</v>
      </c>
      <c r="I49" s="18">
        <f>Model!$W$5*((drdp!C49)*DSFS!$B49+(drdp!F49)*DSFS!$C49+(drdp!I49)*DSFS!$D49)</f>
        <v>0</v>
      </c>
      <c r="J49" s="18">
        <f>Model!$W$5*((drdp!D49)*DSFS!$B49+(drdp!G49)*DSFS!$C49+(drdp!J49)*DSFS!$D49)</f>
        <v>0.47514860108028983</v>
      </c>
      <c r="K49" s="21">
        <f>SUM(E$3:E48)+H49</f>
        <v>0.2318754648635884</v>
      </c>
      <c r="L49" s="21">
        <f>SUM(F$3:F48)+I49</f>
        <v>0</v>
      </c>
      <c r="M49" s="21">
        <f>SUM(G$3:G48)+J49</f>
        <v>0.65410210533300328</v>
      </c>
      <c r="N49" s="21"/>
      <c r="O49" s="21"/>
      <c r="P49" s="21"/>
      <c r="Q49" s="19">
        <f t="shared" si="1"/>
        <v>5.3766231205705221E-2</v>
      </c>
      <c r="R49" s="19">
        <f t="shared" si="1"/>
        <v>0</v>
      </c>
      <c r="S49" s="19">
        <f t="shared" si="1"/>
        <v>0.42784956420106734</v>
      </c>
      <c r="T49" s="19">
        <f t="shared" si="2"/>
        <v>0</v>
      </c>
      <c r="U49" s="19">
        <f t="shared" si="3"/>
        <v>0.15167022974234201</v>
      </c>
      <c r="V49" s="19">
        <f t="shared" si="4"/>
        <v>0</v>
      </c>
    </row>
    <row r="50" spans="1:22" x14ac:dyDescent="0.25">
      <c r="A50" s="26">
        <f>Wellpath!E50</f>
        <v>1350</v>
      </c>
      <c r="B50" s="22">
        <f>Wellpath!K50</f>
        <v>1350</v>
      </c>
      <c r="C50" s="22">
        <v>0</v>
      </c>
      <c r="D50" s="22">
        <v>0</v>
      </c>
      <c r="E50" s="20">
        <f>Model!$W$5*((drdp!B50+drdp!K50)*DSFS!$B50+(drdp!E50+drdp!N50)*DSFS!$C50+(drdp!H50+drdp!Q50)*DSFS!$D50)</f>
        <v>0</v>
      </c>
      <c r="F50" s="20">
        <f>Model!$W$5*((drdp!C50+drdp!L50)*DSFS!$B50+(drdp!F50+drdp!O50)*DSFS!$C50+(drdp!I50+drdp!R50)*DSFS!$D50)</f>
        <v>0</v>
      </c>
      <c r="G50" s="20">
        <f>Model!$W$5*((drdp!D50+drdp!M50)*DSFS!$B50+(drdp!G50+drdp!P50)*DSFS!$C50+(drdp!J50+drdp!S50)*DSFS!$D50)</f>
        <v>0</v>
      </c>
      <c r="H50" s="18">
        <f>Model!$W$5*((drdp!B50)*DSFS!$B50+(drdp!E50)*DSFS!$C50+(drdp!H50)*DSFS!$D50)</f>
        <v>0.57912959899794736</v>
      </c>
      <c r="I50" s="18">
        <f>Model!$W$5*((drdp!C50)*DSFS!$B50+(drdp!F50)*DSFS!$C50+(drdp!I50)*DSFS!$D50)</f>
        <v>0</v>
      </c>
      <c r="J50" s="18">
        <f>Model!$W$5*((drdp!D50)*DSFS!$B50+(drdp!G50)*DSFS!$C50+(drdp!J50)*DSFS!$D50)</f>
        <v>0.48594743292302373</v>
      </c>
      <c r="K50" s="21">
        <f>SUM(E$3:E49)+H50</f>
        <v>0.24474501150798728</v>
      </c>
      <c r="L50" s="21">
        <f>SUM(F$3:F49)+I50</f>
        <v>0</v>
      </c>
      <c r="M50" s="21">
        <f>SUM(G$3:G49)+J50</f>
        <v>0.66490093717573717</v>
      </c>
      <c r="N50" s="21"/>
      <c r="O50" s="21"/>
      <c r="P50" s="21"/>
      <c r="Q50" s="19">
        <f t="shared" si="1"/>
        <v>5.9900120658044821E-2</v>
      </c>
      <c r="R50" s="19">
        <f t="shared" si="1"/>
        <v>0</v>
      </c>
      <c r="S50" s="19">
        <f t="shared" si="1"/>
        <v>0.44209325625717361</v>
      </c>
      <c r="T50" s="19">
        <f t="shared" si="2"/>
        <v>0</v>
      </c>
      <c r="U50" s="19">
        <f t="shared" si="3"/>
        <v>0.16273118752074731</v>
      </c>
      <c r="V50" s="19">
        <f t="shared" si="4"/>
        <v>0</v>
      </c>
    </row>
    <row r="51" spans="1:22" x14ac:dyDescent="0.25">
      <c r="A51" s="26">
        <f>Wellpath!E51</f>
        <v>1380</v>
      </c>
      <c r="B51" s="22">
        <f>Wellpath!K51</f>
        <v>1380</v>
      </c>
      <c r="C51" s="22">
        <v>0</v>
      </c>
      <c r="D51" s="22">
        <v>0</v>
      </c>
      <c r="E51" s="20">
        <f>Model!$W$5*((drdp!B51+drdp!K51)*DSFS!$B51+(drdp!E51+drdp!N51)*DSFS!$C51+(drdp!H51+drdp!Q51)*DSFS!$D51)</f>
        <v>0</v>
      </c>
      <c r="F51" s="20">
        <f>Model!$W$5*((drdp!C51+drdp!L51)*DSFS!$B51+(drdp!F51+drdp!O51)*DSFS!$C51+(drdp!I51+drdp!R51)*DSFS!$D51)</f>
        <v>0</v>
      </c>
      <c r="G51" s="20">
        <f>Model!$W$5*((drdp!D51+drdp!M51)*DSFS!$B51+(drdp!G51+drdp!P51)*DSFS!$C51+(drdp!J51+drdp!S51)*DSFS!$D51)</f>
        <v>0</v>
      </c>
      <c r="H51" s="18">
        <f>Model!$W$5*((drdp!B51)*DSFS!$B51+(drdp!E51)*DSFS!$C51+(drdp!H51)*DSFS!$D51)</f>
        <v>0.59199914564234613</v>
      </c>
      <c r="I51" s="18">
        <f>Model!$W$5*((drdp!C51)*DSFS!$B51+(drdp!F51)*DSFS!$C51+(drdp!I51)*DSFS!$D51)</f>
        <v>0</v>
      </c>
      <c r="J51" s="18">
        <f>Model!$W$5*((drdp!D51)*DSFS!$B51+(drdp!G51)*DSFS!$C51+(drdp!J51)*DSFS!$D51)</f>
        <v>0.49674626476575756</v>
      </c>
      <c r="K51" s="21">
        <f>SUM(E$3:E50)+H51</f>
        <v>0.25761455815238604</v>
      </c>
      <c r="L51" s="21">
        <f>SUM(F$3:F50)+I51</f>
        <v>0</v>
      </c>
      <c r="M51" s="21">
        <f>SUM(G$3:G50)+J51</f>
        <v>0.67569976901847106</v>
      </c>
      <c r="N51" s="21"/>
      <c r="O51" s="21"/>
      <c r="P51" s="21"/>
      <c r="Q51" s="19">
        <f t="shared" si="1"/>
        <v>6.6365260572049084E-2</v>
      </c>
      <c r="R51" s="19">
        <f t="shared" si="1"/>
        <v>0</v>
      </c>
      <c r="S51" s="19">
        <f t="shared" si="1"/>
        <v>0.45657017785161513</v>
      </c>
      <c r="T51" s="19">
        <f t="shared" si="2"/>
        <v>0</v>
      </c>
      <c r="U51" s="19">
        <f t="shared" si="3"/>
        <v>0.17407009743936272</v>
      </c>
      <c r="V51" s="19">
        <f t="shared" si="4"/>
        <v>0</v>
      </c>
    </row>
    <row r="52" spans="1:22" x14ac:dyDescent="0.25">
      <c r="A52" s="26">
        <f>Wellpath!E52</f>
        <v>1410</v>
      </c>
      <c r="B52" s="22">
        <f>Wellpath!K52</f>
        <v>1410</v>
      </c>
      <c r="C52" s="22">
        <v>0</v>
      </c>
      <c r="D52" s="22">
        <v>0</v>
      </c>
      <c r="E52" s="20">
        <f>Model!$W$5*((drdp!B52+drdp!K52)*DSFS!$B52+(drdp!E52+drdp!N52)*DSFS!$C52+(drdp!H52+drdp!Q52)*DSFS!$D52)</f>
        <v>0</v>
      </c>
      <c r="F52" s="20">
        <f>Model!$W$5*((drdp!C52+drdp!L52)*DSFS!$B52+(drdp!F52+drdp!O52)*DSFS!$C52+(drdp!I52+drdp!R52)*DSFS!$D52)</f>
        <v>0</v>
      </c>
      <c r="G52" s="20">
        <f>Model!$W$5*((drdp!D52+drdp!M52)*DSFS!$B52+(drdp!G52+drdp!P52)*DSFS!$C52+(drdp!J52+drdp!S52)*DSFS!$D52)</f>
        <v>0</v>
      </c>
      <c r="H52" s="18">
        <f>Model!$W$5*((drdp!B52)*DSFS!$B52+(drdp!E52)*DSFS!$C52+(drdp!H52)*DSFS!$D52)</f>
        <v>0.604868692286745</v>
      </c>
      <c r="I52" s="18">
        <f>Model!$W$5*((drdp!C52)*DSFS!$B52+(drdp!F52)*DSFS!$C52+(drdp!I52)*DSFS!$D52)</f>
        <v>0</v>
      </c>
      <c r="J52" s="18">
        <f>Model!$W$5*((drdp!D52)*DSFS!$B52+(drdp!G52)*DSFS!$C52+(drdp!J52)*DSFS!$D52)</f>
        <v>0.50754509660849145</v>
      </c>
      <c r="K52" s="21">
        <f>SUM(E$3:E51)+H52</f>
        <v>0.27048410479678492</v>
      </c>
      <c r="L52" s="21">
        <f>SUM(F$3:F51)+I52</f>
        <v>0</v>
      </c>
      <c r="M52" s="21">
        <f>SUM(G$3:G51)+J52</f>
        <v>0.68649860086120496</v>
      </c>
      <c r="N52" s="21"/>
      <c r="O52" s="21"/>
      <c r="P52" s="21"/>
      <c r="Q52" s="19">
        <f t="shared" si="1"/>
        <v>7.3161650947718121E-2</v>
      </c>
      <c r="R52" s="19">
        <f t="shared" si="1"/>
        <v>0</v>
      </c>
      <c r="S52" s="19">
        <f t="shared" si="1"/>
        <v>0.47128032898439198</v>
      </c>
      <c r="T52" s="19">
        <f t="shared" si="2"/>
        <v>0</v>
      </c>
      <c r="U52" s="19">
        <f t="shared" si="3"/>
        <v>0.18568695949818839</v>
      </c>
      <c r="V52" s="19">
        <f t="shared" si="4"/>
        <v>0</v>
      </c>
    </row>
    <row r="53" spans="1:22" x14ac:dyDescent="0.25">
      <c r="A53" s="26">
        <f>Wellpath!E53</f>
        <v>1440</v>
      </c>
      <c r="B53" s="22">
        <f>Wellpath!K53</f>
        <v>1440</v>
      </c>
      <c r="C53" s="22">
        <v>0</v>
      </c>
      <c r="D53" s="22">
        <v>0</v>
      </c>
      <c r="E53" s="20">
        <f>Model!$W$5*((drdp!B53+drdp!K53)*DSFS!$B53+(drdp!E53+drdp!N53)*DSFS!$C53+(drdp!H53+drdp!Q53)*DSFS!$D53)</f>
        <v>0</v>
      </c>
      <c r="F53" s="20">
        <f>Model!$W$5*((drdp!C53+drdp!L53)*DSFS!$B53+(drdp!F53+drdp!O53)*DSFS!$C53+(drdp!I53+drdp!R53)*DSFS!$D53)</f>
        <v>0</v>
      </c>
      <c r="G53" s="20">
        <f>Model!$W$5*((drdp!D53+drdp!M53)*DSFS!$B53+(drdp!G53+drdp!P53)*DSFS!$C53+(drdp!J53+drdp!S53)*DSFS!$D53)</f>
        <v>0</v>
      </c>
      <c r="H53" s="18">
        <f>Model!$W$5*((drdp!B53)*DSFS!$B53+(drdp!E53)*DSFS!$C53+(drdp!H53)*DSFS!$D53)</f>
        <v>0.61773823893114377</v>
      </c>
      <c r="I53" s="18">
        <f>Model!$W$5*((drdp!C53)*DSFS!$B53+(drdp!F53)*DSFS!$C53+(drdp!I53)*DSFS!$D53)</f>
        <v>0</v>
      </c>
      <c r="J53" s="18">
        <f>Model!$W$5*((drdp!D53)*DSFS!$B53+(drdp!G53)*DSFS!$C53+(drdp!J53)*DSFS!$D53)</f>
        <v>0.51834392845122534</v>
      </c>
      <c r="K53" s="21">
        <f>SUM(E$3:E52)+H53</f>
        <v>0.28335365144118368</v>
      </c>
      <c r="L53" s="21">
        <f>SUM(F$3:F52)+I53</f>
        <v>0</v>
      </c>
      <c r="M53" s="21">
        <f>SUM(G$3:G52)+J53</f>
        <v>0.69729743270393885</v>
      </c>
      <c r="N53" s="21"/>
      <c r="O53" s="21"/>
      <c r="P53" s="21"/>
      <c r="Q53" s="19">
        <f t="shared" si="1"/>
        <v>8.0289291785051814E-2</v>
      </c>
      <c r="R53" s="19">
        <f t="shared" si="1"/>
        <v>0</v>
      </c>
      <c r="S53" s="19">
        <f t="shared" si="1"/>
        <v>0.4862237096555041</v>
      </c>
      <c r="T53" s="19">
        <f t="shared" si="2"/>
        <v>0</v>
      </c>
      <c r="U53" s="19">
        <f t="shared" si="3"/>
        <v>0.19758177369722413</v>
      </c>
      <c r="V53" s="19">
        <f t="shared" si="4"/>
        <v>0</v>
      </c>
    </row>
    <row r="54" spans="1:22" x14ac:dyDescent="0.25">
      <c r="A54" s="26">
        <f>Wellpath!E54</f>
        <v>1470</v>
      </c>
      <c r="B54" s="22">
        <f>Wellpath!K54</f>
        <v>1470</v>
      </c>
      <c r="C54" s="22">
        <v>0</v>
      </c>
      <c r="D54" s="22">
        <v>0</v>
      </c>
      <c r="E54" s="20">
        <f>Model!$W$5*((drdp!B54+drdp!K54)*DSFS!$B54+(drdp!E54+drdp!N54)*DSFS!$C54+(drdp!H54+drdp!Q54)*DSFS!$D54)</f>
        <v>0</v>
      </c>
      <c r="F54" s="20">
        <f>Model!$W$5*((drdp!C54+drdp!L54)*DSFS!$B54+(drdp!F54+drdp!O54)*DSFS!$C54+(drdp!I54+drdp!R54)*DSFS!$D54)</f>
        <v>0</v>
      </c>
      <c r="G54" s="20">
        <f>Model!$W$5*((drdp!D54+drdp!M54)*DSFS!$B54+(drdp!G54+drdp!P54)*DSFS!$C54+(drdp!J54+drdp!S54)*DSFS!$D54)</f>
        <v>0</v>
      </c>
      <c r="H54" s="18">
        <f>Model!$W$5*((drdp!B54)*DSFS!$B54+(drdp!E54)*DSFS!$C54+(drdp!H54)*DSFS!$D54)</f>
        <v>0.63060778557554265</v>
      </c>
      <c r="I54" s="18">
        <f>Model!$W$5*((drdp!C54)*DSFS!$B54+(drdp!F54)*DSFS!$C54+(drdp!I54)*DSFS!$D54)</f>
        <v>0</v>
      </c>
      <c r="J54" s="18">
        <f>Model!$W$5*((drdp!D54)*DSFS!$B54+(drdp!G54)*DSFS!$C54+(drdp!J54)*DSFS!$D54)</f>
        <v>0.52914276029395924</v>
      </c>
      <c r="K54" s="21">
        <f>SUM(E$3:E53)+H54</f>
        <v>0.29622319808558256</v>
      </c>
      <c r="L54" s="21">
        <f>SUM(F$3:F53)+I54</f>
        <v>0</v>
      </c>
      <c r="M54" s="21">
        <f>SUM(G$3:G53)+J54</f>
        <v>0.70809626454667274</v>
      </c>
      <c r="N54" s="21"/>
      <c r="O54" s="21"/>
      <c r="P54" s="21"/>
      <c r="Q54" s="19">
        <f t="shared" si="1"/>
        <v>8.7748183084050288E-2</v>
      </c>
      <c r="R54" s="19">
        <f t="shared" si="1"/>
        <v>0</v>
      </c>
      <c r="S54" s="19">
        <f t="shared" si="1"/>
        <v>0.50140031986495159</v>
      </c>
      <c r="T54" s="19">
        <f t="shared" si="2"/>
        <v>0</v>
      </c>
      <c r="U54" s="19">
        <f t="shared" si="3"/>
        <v>0.20975454003647012</v>
      </c>
      <c r="V54" s="19">
        <f t="shared" si="4"/>
        <v>0</v>
      </c>
    </row>
    <row r="55" spans="1:22" x14ac:dyDescent="0.25">
      <c r="A55" s="26">
        <f>Wellpath!E55</f>
        <v>1500</v>
      </c>
      <c r="B55" s="22">
        <f>Wellpath!K55</f>
        <v>1500</v>
      </c>
      <c r="C55" s="22">
        <v>0</v>
      </c>
      <c r="D55" s="22">
        <v>0</v>
      </c>
      <c r="E55" s="20">
        <f>Model!$W$5*((drdp!B55+drdp!K55)*DSFS!$B55+(drdp!E55+drdp!N55)*DSFS!$C55+(drdp!H55+drdp!Q55)*DSFS!$D55)</f>
        <v>0</v>
      </c>
      <c r="F55" s="20">
        <f>Model!$W$5*((drdp!C55+drdp!L55)*DSFS!$B55+(drdp!F55+drdp!O55)*DSFS!$C55+(drdp!I55+drdp!R55)*DSFS!$D55)</f>
        <v>0</v>
      </c>
      <c r="G55" s="20">
        <f>Model!$W$5*((drdp!D55+drdp!M55)*DSFS!$B55+(drdp!G55+drdp!P55)*DSFS!$C55+(drdp!J55+drdp!S55)*DSFS!$D55)</f>
        <v>0</v>
      </c>
      <c r="H55" s="18">
        <f>Model!$W$5*((drdp!B55)*DSFS!$B55+(drdp!E55)*DSFS!$C55+(drdp!H55)*DSFS!$D55)</f>
        <v>0.64347733221994152</v>
      </c>
      <c r="I55" s="18">
        <f>Model!$W$5*((drdp!C55)*DSFS!$B55+(drdp!F55)*DSFS!$C55+(drdp!I55)*DSFS!$D55)</f>
        <v>0</v>
      </c>
      <c r="J55" s="18">
        <f>Model!$W$5*((drdp!D55)*DSFS!$B55+(drdp!G55)*DSFS!$C55+(drdp!J55)*DSFS!$D55)</f>
        <v>0.53994159213669302</v>
      </c>
      <c r="K55" s="21">
        <f>SUM(E$3:E54)+H55</f>
        <v>0.30909274472998144</v>
      </c>
      <c r="L55" s="21">
        <f>SUM(F$3:F54)+I55</f>
        <v>0</v>
      </c>
      <c r="M55" s="21">
        <f>SUM(G$3:G54)+J55</f>
        <v>0.71889509638940652</v>
      </c>
      <c r="N55" s="21"/>
      <c r="O55" s="21"/>
      <c r="P55" s="21"/>
      <c r="Q55" s="19">
        <f t="shared" si="1"/>
        <v>9.5538324844713474E-2</v>
      </c>
      <c r="R55" s="19">
        <f t="shared" si="1"/>
        <v>0</v>
      </c>
      <c r="S55" s="19">
        <f t="shared" si="1"/>
        <v>0.51681015961273413</v>
      </c>
      <c r="T55" s="19">
        <f t="shared" si="2"/>
        <v>0</v>
      </c>
      <c r="U55" s="19">
        <f t="shared" si="3"/>
        <v>0.22220525851592624</v>
      </c>
      <c r="V55" s="19">
        <f t="shared" si="4"/>
        <v>0</v>
      </c>
    </row>
    <row r="56" spans="1:22" x14ac:dyDescent="0.25">
      <c r="A56" s="26">
        <f>Wellpath!E56</f>
        <v>1530</v>
      </c>
      <c r="B56" s="22">
        <f>Wellpath!K56</f>
        <v>1530</v>
      </c>
      <c r="C56" s="22">
        <v>0</v>
      </c>
      <c r="D56" s="22">
        <v>0</v>
      </c>
      <c r="E56" s="20">
        <f>Model!$W$5*((drdp!B56+drdp!K56)*DSFS!$B56+(drdp!E56+drdp!N56)*DSFS!$C56+(drdp!H56+drdp!Q56)*DSFS!$D56)</f>
        <v>0</v>
      </c>
      <c r="F56" s="20">
        <f>Model!$W$5*((drdp!C56+drdp!L56)*DSFS!$B56+(drdp!F56+drdp!O56)*DSFS!$C56+(drdp!I56+drdp!R56)*DSFS!$D56)</f>
        <v>0</v>
      </c>
      <c r="G56" s="20">
        <f>Model!$W$5*((drdp!D56+drdp!M56)*DSFS!$B56+(drdp!G56+drdp!P56)*DSFS!$C56+(drdp!J56+drdp!S56)*DSFS!$D56)</f>
        <v>0</v>
      </c>
      <c r="H56" s="18">
        <f>Model!$W$5*((drdp!B56)*DSFS!$B56+(drdp!E56)*DSFS!$C56+(drdp!H56)*DSFS!$D56)</f>
        <v>0.6563468788643404</v>
      </c>
      <c r="I56" s="18">
        <f>Model!$W$5*((drdp!C56)*DSFS!$B56+(drdp!F56)*DSFS!$C56+(drdp!I56)*DSFS!$D56)</f>
        <v>0</v>
      </c>
      <c r="J56" s="18">
        <f>Model!$W$5*((drdp!D56)*DSFS!$B56+(drdp!G56)*DSFS!$C56+(drdp!J56)*DSFS!$D56)</f>
        <v>0.55074042397942691</v>
      </c>
      <c r="K56" s="21">
        <f>SUM(E$3:E55)+H56</f>
        <v>0.32196229137438032</v>
      </c>
      <c r="L56" s="21">
        <f>SUM(F$3:F55)+I56</f>
        <v>0</v>
      </c>
      <c r="M56" s="21">
        <f>SUM(G$3:G55)+J56</f>
        <v>0.72969392823214041</v>
      </c>
      <c r="N56" s="21"/>
      <c r="O56" s="21"/>
      <c r="P56" s="21"/>
      <c r="Q56" s="19">
        <f t="shared" si="1"/>
        <v>0.10365971706704137</v>
      </c>
      <c r="R56" s="19">
        <f t="shared" si="1"/>
        <v>0</v>
      </c>
      <c r="S56" s="19">
        <f t="shared" si="1"/>
        <v>0.53245322889885205</v>
      </c>
      <c r="T56" s="19">
        <f t="shared" si="2"/>
        <v>0</v>
      </c>
      <c r="U56" s="19">
        <f t="shared" si="3"/>
        <v>0.23493392913559255</v>
      </c>
      <c r="V56" s="19">
        <f t="shared" si="4"/>
        <v>0</v>
      </c>
    </row>
    <row r="57" spans="1:22" x14ac:dyDescent="0.25">
      <c r="A57" s="26">
        <f>Wellpath!E57</f>
        <v>1560</v>
      </c>
      <c r="B57" s="22">
        <f>Wellpath!K57</f>
        <v>1560</v>
      </c>
      <c r="C57" s="22">
        <v>0</v>
      </c>
      <c r="D57" s="22">
        <v>0</v>
      </c>
      <c r="E57" s="20">
        <f>Model!$W$5*((drdp!B57+drdp!K57)*DSFS!$B57+(drdp!E57+drdp!N57)*DSFS!$C57+(drdp!H57+drdp!Q57)*DSFS!$D57)</f>
        <v>0</v>
      </c>
      <c r="F57" s="20">
        <f>Model!$W$5*((drdp!C57+drdp!L57)*DSFS!$B57+(drdp!F57+drdp!O57)*DSFS!$C57+(drdp!I57+drdp!R57)*DSFS!$D57)</f>
        <v>0</v>
      </c>
      <c r="G57" s="20">
        <f>Model!$W$5*((drdp!D57+drdp!M57)*DSFS!$B57+(drdp!G57+drdp!P57)*DSFS!$C57+(drdp!J57+drdp!S57)*DSFS!$D57)</f>
        <v>0</v>
      </c>
      <c r="H57" s="18">
        <f>Model!$W$5*((drdp!B57)*DSFS!$B57+(drdp!E57)*DSFS!$C57+(drdp!H57)*DSFS!$D57)</f>
        <v>0.66921642550873905</v>
      </c>
      <c r="I57" s="18">
        <f>Model!$W$5*((drdp!C57)*DSFS!$B57+(drdp!F57)*DSFS!$C57+(drdp!I57)*DSFS!$D57)</f>
        <v>0</v>
      </c>
      <c r="J57" s="18">
        <f>Model!$W$5*((drdp!D57)*DSFS!$B57+(drdp!G57)*DSFS!$C57+(drdp!J57)*DSFS!$D57)</f>
        <v>0.56153925582216069</v>
      </c>
      <c r="K57" s="21">
        <f>SUM(E$3:E56)+H57</f>
        <v>0.33483183801877897</v>
      </c>
      <c r="L57" s="21">
        <f>SUM(F$3:F56)+I57</f>
        <v>0</v>
      </c>
      <c r="M57" s="21">
        <f>SUM(G$3:G56)+J57</f>
        <v>0.74049276007487419</v>
      </c>
      <c r="N57" s="21"/>
      <c r="O57" s="21"/>
      <c r="P57" s="21"/>
      <c r="Q57" s="19">
        <f t="shared" si="1"/>
        <v>0.11211235975103384</v>
      </c>
      <c r="R57" s="19">
        <f t="shared" si="1"/>
        <v>0</v>
      </c>
      <c r="S57" s="19">
        <f t="shared" si="1"/>
        <v>0.54832952772330523</v>
      </c>
      <c r="T57" s="19">
        <f t="shared" si="2"/>
        <v>0</v>
      </c>
      <c r="U57" s="19">
        <f t="shared" si="3"/>
        <v>0.24794055189546885</v>
      </c>
      <c r="V57" s="19">
        <f t="shared" si="4"/>
        <v>0</v>
      </c>
    </row>
    <row r="58" spans="1:22" x14ac:dyDescent="0.25">
      <c r="A58" s="26">
        <f>Wellpath!E58</f>
        <v>1590</v>
      </c>
      <c r="B58" s="22">
        <f>Wellpath!K58</f>
        <v>1590</v>
      </c>
      <c r="C58" s="22">
        <v>0</v>
      </c>
      <c r="D58" s="22">
        <v>0</v>
      </c>
      <c r="E58" s="20">
        <f>Model!$W$5*((drdp!B58+drdp!K58)*DSFS!$B58+(drdp!E58+drdp!N58)*DSFS!$C58+(drdp!H58+drdp!Q58)*DSFS!$D58)</f>
        <v>0</v>
      </c>
      <c r="F58" s="20">
        <f>Model!$W$5*((drdp!C58+drdp!L58)*DSFS!$B58+(drdp!F58+drdp!O58)*DSFS!$C58+(drdp!I58+drdp!R58)*DSFS!$D58)</f>
        <v>0</v>
      </c>
      <c r="G58" s="20">
        <f>Model!$W$5*((drdp!D58+drdp!M58)*DSFS!$B58+(drdp!G58+drdp!P58)*DSFS!$C58+(drdp!J58+drdp!S58)*DSFS!$D58)</f>
        <v>0</v>
      </c>
      <c r="H58" s="18">
        <f>Model!$W$5*((drdp!B58)*DSFS!$B58+(drdp!E58)*DSFS!$C58+(drdp!H58)*DSFS!$D58)</f>
        <v>0.68208597215313793</v>
      </c>
      <c r="I58" s="18">
        <f>Model!$W$5*((drdp!C58)*DSFS!$B58+(drdp!F58)*DSFS!$C58+(drdp!I58)*DSFS!$D58)</f>
        <v>0</v>
      </c>
      <c r="J58" s="18">
        <f>Model!$W$5*((drdp!D58)*DSFS!$B58+(drdp!G58)*DSFS!$C58+(drdp!J58)*DSFS!$D58)</f>
        <v>0.57233808766489458</v>
      </c>
      <c r="K58" s="21">
        <f>SUM(E$3:E57)+H58</f>
        <v>0.34770138466317785</v>
      </c>
      <c r="L58" s="21">
        <f>SUM(F$3:F57)+I58</f>
        <v>0</v>
      </c>
      <c r="M58" s="21">
        <f>SUM(G$3:G57)+J58</f>
        <v>0.75129159191760808</v>
      </c>
      <c r="N58" s="21"/>
      <c r="O58" s="21"/>
      <c r="P58" s="21"/>
      <c r="Q58" s="19">
        <f t="shared" si="1"/>
        <v>0.12089625289669116</v>
      </c>
      <c r="R58" s="19">
        <f t="shared" si="1"/>
        <v>0</v>
      </c>
      <c r="S58" s="19">
        <f t="shared" si="1"/>
        <v>0.56443905608609379</v>
      </c>
      <c r="T58" s="19">
        <f t="shared" si="2"/>
        <v>0</v>
      </c>
      <c r="U58" s="19">
        <f t="shared" si="3"/>
        <v>0.26122512679555548</v>
      </c>
      <c r="V58" s="19">
        <f t="shared" si="4"/>
        <v>0</v>
      </c>
    </row>
    <row r="59" spans="1:22" x14ac:dyDescent="0.25">
      <c r="A59" s="26">
        <f>Wellpath!E59</f>
        <v>1620</v>
      </c>
      <c r="B59" s="22">
        <f>Wellpath!K59</f>
        <v>1620</v>
      </c>
      <c r="C59" s="22">
        <v>0</v>
      </c>
      <c r="D59" s="22">
        <v>0</v>
      </c>
      <c r="E59" s="20">
        <f>Model!$W$5*((drdp!B59+drdp!K59)*DSFS!$B59+(drdp!E59+drdp!N59)*DSFS!$C59+(drdp!H59+drdp!Q59)*DSFS!$D59)</f>
        <v>0</v>
      </c>
      <c r="F59" s="20">
        <f>Model!$W$5*((drdp!C59+drdp!L59)*DSFS!$B59+(drdp!F59+drdp!O59)*DSFS!$C59+(drdp!I59+drdp!R59)*DSFS!$D59)</f>
        <v>0</v>
      </c>
      <c r="G59" s="20">
        <f>Model!$W$5*((drdp!D59+drdp!M59)*DSFS!$B59+(drdp!G59+drdp!P59)*DSFS!$C59+(drdp!J59+drdp!S59)*DSFS!$D59)</f>
        <v>0</v>
      </c>
      <c r="H59" s="18">
        <f>Model!$W$5*((drdp!B59)*DSFS!$B59+(drdp!E59)*DSFS!$C59+(drdp!H59)*DSFS!$D59)</f>
        <v>0.69495551879753681</v>
      </c>
      <c r="I59" s="18">
        <f>Model!$W$5*((drdp!C59)*DSFS!$B59+(drdp!F59)*DSFS!$C59+(drdp!I59)*DSFS!$D59)</f>
        <v>0</v>
      </c>
      <c r="J59" s="18">
        <f>Model!$W$5*((drdp!D59)*DSFS!$B59+(drdp!G59)*DSFS!$C59+(drdp!J59)*DSFS!$D59)</f>
        <v>0.58313691950762847</v>
      </c>
      <c r="K59" s="21">
        <f>SUM(E$3:E58)+H59</f>
        <v>0.36057093130757673</v>
      </c>
      <c r="L59" s="21">
        <f>SUM(F$3:F58)+I59</f>
        <v>0</v>
      </c>
      <c r="M59" s="21">
        <f>SUM(G$3:G58)+J59</f>
        <v>0.76209042376034197</v>
      </c>
      <c r="N59" s="21"/>
      <c r="O59" s="21"/>
      <c r="P59" s="21"/>
      <c r="Q59" s="19">
        <f t="shared" si="1"/>
        <v>0.13001139650401322</v>
      </c>
      <c r="R59" s="19">
        <f t="shared" si="1"/>
        <v>0</v>
      </c>
      <c r="S59" s="19">
        <f t="shared" si="1"/>
        <v>0.58078181398721762</v>
      </c>
      <c r="T59" s="19">
        <f t="shared" si="2"/>
        <v>0</v>
      </c>
      <c r="U59" s="19">
        <f t="shared" si="3"/>
        <v>0.2747876538358523</v>
      </c>
      <c r="V59" s="19">
        <f t="shared" si="4"/>
        <v>0</v>
      </c>
    </row>
    <row r="60" spans="1:22" x14ac:dyDescent="0.25">
      <c r="A60" s="26">
        <f>Wellpath!E60</f>
        <v>1650</v>
      </c>
      <c r="B60" s="22">
        <f>Wellpath!K60</f>
        <v>1650</v>
      </c>
      <c r="C60" s="22">
        <v>0</v>
      </c>
      <c r="D60" s="22">
        <v>0</v>
      </c>
      <c r="E60" s="20">
        <f>Model!$W$5*((drdp!B60+drdp!K60)*DSFS!$B60+(drdp!E60+drdp!N60)*DSFS!$C60+(drdp!H60+drdp!Q60)*DSFS!$D60)</f>
        <v>0</v>
      </c>
      <c r="F60" s="20">
        <f>Model!$W$5*((drdp!C60+drdp!L60)*DSFS!$B60+(drdp!F60+drdp!O60)*DSFS!$C60+(drdp!I60+drdp!R60)*DSFS!$D60)</f>
        <v>0</v>
      </c>
      <c r="G60" s="20">
        <f>Model!$W$5*((drdp!D60+drdp!M60)*DSFS!$B60+(drdp!G60+drdp!P60)*DSFS!$C60+(drdp!J60+drdp!S60)*DSFS!$D60)</f>
        <v>0</v>
      </c>
      <c r="H60" s="18">
        <f>Model!$W$5*((drdp!B60)*DSFS!$B60+(drdp!E60)*DSFS!$C60+(drdp!H60)*DSFS!$D60)</f>
        <v>0.70782506544193569</v>
      </c>
      <c r="I60" s="18">
        <f>Model!$W$5*((drdp!C60)*DSFS!$B60+(drdp!F60)*DSFS!$C60+(drdp!I60)*DSFS!$D60)</f>
        <v>0</v>
      </c>
      <c r="J60" s="18">
        <f>Model!$W$5*((drdp!D60)*DSFS!$B60+(drdp!G60)*DSFS!$C60+(drdp!J60)*DSFS!$D60)</f>
        <v>0.59393575135036236</v>
      </c>
      <c r="K60" s="21">
        <f>SUM(E$3:E59)+H60</f>
        <v>0.3734404779519756</v>
      </c>
      <c r="L60" s="21">
        <f>SUM(F$3:F59)+I60</f>
        <v>0</v>
      </c>
      <c r="M60" s="21">
        <f>SUM(G$3:G59)+J60</f>
        <v>0.77288925560307586</v>
      </c>
      <c r="N60" s="21"/>
      <c r="O60" s="21"/>
      <c r="P60" s="21"/>
      <c r="Q60" s="19">
        <f t="shared" si="1"/>
        <v>0.13945779057299998</v>
      </c>
      <c r="R60" s="19">
        <f t="shared" si="1"/>
        <v>0</v>
      </c>
      <c r="S60" s="19">
        <f t="shared" si="1"/>
        <v>0.59735780142667672</v>
      </c>
      <c r="T60" s="19">
        <f t="shared" si="2"/>
        <v>0</v>
      </c>
      <c r="U60" s="19">
        <f t="shared" si="3"/>
        <v>0.28862813301635931</v>
      </c>
      <c r="V60" s="19">
        <f t="shared" si="4"/>
        <v>0</v>
      </c>
    </row>
    <row r="61" spans="1:22" x14ac:dyDescent="0.25">
      <c r="A61" s="26">
        <f>Wellpath!E61</f>
        <v>1680</v>
      </c>
      <c r="B61" s="22">
        <f>Wellpath!K61</f>
        <v>1680</v>
      </c>
      <c r="C61" s="22">
        <v>0</v>
      </c>
      <c r="D61" s="22">
        <v>0</v>
      </c>
      <c r="E61" s="20">
        <f>Model!$W$5*((drdp!B61+drdp!K61)*DSFS!$B61+(drdp!E61+drdp!N61)*DSFS!$C61+(drdp!H61+drdp!Q61)*DSFS!$D61)</f>
        <v>0</v>
      </c>
      <c r="F61" s="20">
        <f>Model!$W$5*((drdp!C61+drdp!L61)*DSFS!$B61+(drdp!F61+drdp!O61)*DSFS!$C61+(drdp!I61+drdp!R61)*DSFS!$D61)</f>
        <v>0</v>
      </c>
      <c r="G61" s="20">
        <f>Model!$W$5*((drdp!D61+drdp!M61)*DSFS!$B61+(drdp!G61+drdp!P61)*DSFS!$C61+(drdp!J61+drdp!S61)*DSFS!$D61)</f>
        <v>0</v>
      </c>
      <c r="H61" s="18">
        <f>Model!$W$5*((drdp!B61)*DSFS!$B61+(drdp!E61)*DSFS!$C61+(drdp!H61)*DSFS!$D61)</f>
        <v>0.72069461208633445</v>
      </c>
      <c r="I61" s="18">
        <f>Model!$W$5*((drdp!C61)*DSFS!$B61+(drdp!F61)*DSFS!$C61+(drdp!I61)*DSFS!$D61)</f>
        <v>0</v>
      </c>
      <c r="J61" s="18">
        <f>Model!$W$5*((drdp!D61)*DSFS!$B61+(drdp!G61)*DSFS!$C61+(drdp!J61)*DSFS!$D61)</f>
        <v>0.60473458319309625</v>
      </c>
      <c r="K61" s="21">
        <f>SUM(E$3:E60)+H61</f>
        <v>0.38631002459637437</v>
      </c>
      <c r="L61" s="21">
        <f>SUM(F$3:F60)+I61</f>
        <v>0</v>
      </c>
      <c r="M61" s="21">
        <f>SUM(G$3:G60)+J61</f>
        <v>0.78368808744580976</v>
      </c>
      <c r="N61" s="21"/>
      <c r="O61" s="21"/>
      <c r="P61" s="21"/>
      <c r="Q61" s="19">
        <f t="shared" si="1"/>
        <v>0.14923543510365136</v>
      </c>
      <c r="R61" s="19">
        <f t="shared" si="1"/>
        <v>0</v>
      </c>
      <c r="S61" s="19">
        <f t="shared" si="1"/>
        <v>0.61416701840447119</v>
      </c>
      <c r="T61" s="19">
        <f t="shared" si="2"/>
        <v>0</v>
      </c>
      <c r="U61" s="19">
        <f t="shared" si="3"/>
        <v>0.30274656433707636</v>
      </c>
      <c r="V61" s="19">
        <f t="shared" si="4"/>
        <v>0</v>
      </c>
    </row>
    <row r="62" spans="1:22" x14ac:dyDescent="0.25">
      <c r="A62" s="26">
        <f>Wellpath!E62</f>
        <v>1700</v>
      </c>
      <c r="B62" s="22">
        <f>Wellpath!K62</f>
        <v>1700</v>
      </c>
      <c r="C62" s="22">
        <v>0</v>
      </c>
      <c r="D62" s="22">
        <v>0</v>
      </c>
      <c r="E62" s="20">
        <f>Model!$W$5*((drdp!B62+drdp!K62)*DSFS!$B62+(drdp!E62+drdp!N62)*DSFS!$C62+(drdp!H62+drdp!Q62)*DSFS!$D62)</f>
        <v>3.602735916834356E-3</v>
      </c>
      <c r="F62" s="20">
        <f>Model!$W$5*((drdp!C62+drdp!L62)*DSFS!$B62+(drdp!F62+drdp!O62)*DSFS!$C62+(drdp!I62+drdp!R62)*DSFS!$D62)</f>
        <v>0</v>
      </c>
      <c r="G62" s="20">
        <f>Model!$W$5*((drdp!D62+drdp!M62)*DSFS!$B62+(drdp!G62+drdp!P62)*DSFS!$C62+(drdp!J62+drdp!S62)*DSFS!$D62)</f>
        <v>-4.2429433642645099E-3</v>
      </c>
      <c r="H62" s="18">
        <f>Model!$W$5*((drdp!B62)*DSFS!$B62+(drdp!E62)*DSFS!$C62+(drdp!H62)*DSFS!$D62)</f>
        <v>0.729274309849267</v>
      </c>
      <c r="I62" s="18">
        <f>Model!$W$5*((drdp!C62)*DSFS!$B62+(drdp!F62)*DSFS!$C62+(drdp!I62)*DSFS!$D62)</f>
        <v>0</v>
      </c>
      <c r="J62" s="18">
        <f>Model!$W$5*((drdp!D62)*DSFS!$B62+(drdp!G62)*DSFS!$C62+(drdp!J62)*DSFS!$D62)</f>
        <v>0.6119338044215854</v>
      </c>
      <c r="K62" s="21">
        <f>SUM(E$3:E61)+H62</f>
        <v>0.39488972235930692</v>
      </c>
      <c r="L62" s="21">
        <f>SUM(F$3:F61)+I62</f>
        <v>0</v>
      </c>
      <c r="M62" s="21">
        <f>SUM(G$3:G61)+J62</f>
        <v>0.79088730867429891</v>
      </c>
      <c r="N62" s="21"/>
      <c r="O62" s="21"/>
      <c r="P62" s="21"/>
      <c r="Q62" s="19">
        <f t="shared" si="1"/>
        <v>0.1559378928250105</v>
      </c>
      <c r="R62" s="19">
        <f t="shared" si="1"/>
        <v>0</v>
      </c>
      <c r="S62" s="19">
        <f t="shared" si="1"/>
        <v>0.62550273502207576</v>
      </c>
      <c r="T62" s="19">
        <f t="shared" si="2"/>
        <v>0</v>
      </c>
      <c r="U62" s="19">
        <f t="shared" si="3"/>
        <v>0.31231326973989337</v>
      </c>
      <c r="V62" s="19">
        <f t="shared" si="4"/>
        <v>0</v>
      </c>
    </row>
    <row r="63" spans="1:22" x14ac:dyDescent="0.25">
      <c r="A63" s="26">
        <f>Wellpath!E63</f>
        <v>1710</v>
      </c>
      <c r="B63" s="22">
        <f>Wellpath!K63</f>
        <v>1710</v>
      </c>
      <c r="C63" s="22">
        <v>0</v>
      </c>
      <c r="D63" s="22">
        <v>0</v>
      </c>
      <c r="E63" s="20">
        <f>Model!$W$5*((drdp!B63+drdp!K63)*DSFS!$B63+(drdp!E63+drdp!N63)*DSFS!$C63+(drdp!H63+drdp!Q63)*DSFS!$D63)</f>
        <v>1.4735005435228538E-2</v>
      </c>
      <c r="F63" s="20">
        <f>Model!$W$5*((drdp!C63+drdp!L63)*DSFS!$B63+(drdp!F63+drdp!O63)*DSFS!$C63+(drdp!I63+drdp!R63)*DSFS!$D63)</f>
        <v>0</v>
      </c>
      <c r="G63" s="20">
        <f>Model!$W$5*((drdp!D63+drdp!M63)*DSFS!$B63+(drdp!G63+drdp!P63)*DSFS!$C63+(drdp!J63+drdp!S63)*DSFS!$D63)</f>
        <v>-1.6751855490779316E-2</v>
      </c>
      <c r="H63" s="18">
        <f>Model!$W$5*((drdp!B63)*DSFS!$B63+(drdp!E63)*DSFS!$C63+(drdp!H63)*DSFS!$D63)</f>
        <v>0.72994023024968224</v>
      </c>
      <c r="I63" s="18">
        <f>Model!$W$5*((drdp!C63)*DSFS!$B63+(drdp!F63)*DSFS!$C63+(drdp!I63)*DSFS!$D63)</f>
        <v>0</v>
      </c>
      <c r="J63" s="18">
        <f>Model!$W$5*((drdp!D63)*DSFS!$B63+(drdp!G63)*DSFS!$C63+(drdp!J63)*DSFS!$D63)</f>
        <v>0.61980131689047258</v>
      </c>
      <c r="K63" s="21">
        <f>SUM(E$3:E62)+H63</f>
        <v>0.39915837867655651</v>
      </c>
      <c r="L63" s="21">
        <f>SUM(F$3:F62)+I63</f>
        <v>0</v>
      </c>
      <c r="M63" s="21">
        <f>SUM(G$3:G62)+J63</f>
        <v>0.79451187777892152</v>
      </c>
      <c r="N63" s="21"/>
      <c r="O63" s="21"/>
      <c r="P63" s="21"/>
      <c r="Q63" s="19">
        <f t="shared" si="1"/>
        <v>0.15932741126769728</v>
      </c>
      <c r="R63" s="19">
        <f t="shared" si="1"/>
        <v>0</v>
      </c>
      <c r="S63" s="19">
        <f t="shared" si="1"/>
        <v>0.63124912393178789</v>
      </c>
      <c r="T63" s="19">
        <f t="shared" si="2"/>
        <v>0</v>
      </c>
      <c r="U63" s="19">
        <f t="shared" si="3"/>
        <v>0.31713607297350072</v>
      </c>
      <c r="V63" s="19">
        <f t="shared" si="4"/>
        <v>0</v>
      </c>
    </row>
    <row r="64" spans="1:22" x14ac:dyDescent="0.25">
      <c r="A64" s="26">
        <f>Wellpath!E64</f>
        <v>1740</v>
      </c>
      <c r="B64" s="22">
        <f>Wellpath!K64</f>
        <v>1740</v>
      </c>
      <c r="C64" s="22">
        <v>0</v>
      </c>
      <c r="D64" s="22">
        <v>0</v>
      </c>
      <c r="E64" s="20">
        <f>Model!$W$5*((drdp!B64+drdp!K64)*DSFS!$B64+(drdp!E64+drdp!N64)*DSFS!$C64+(drdp!H64+drdp!Q64)*DSFS!$D64)</f>
        <v>2.3048456215371618E-2</v>
      </c>
      <c r="F64" s="20">
        <f>Model!$W$5*((drdp!C64+drdp!L64)*DSFS!$B64+(drdp!F64+drdp!O64)*DSFS!$C64+(drdp!I64+drdp!R64)*DSFS!$D64)</f>
        <v>0</v>
      </c>
      <c r="G64" s="20">
        <f>Model!$W$5*((drdp!D64+drdp!M64)*DSFS!$B64+(drdp!G64+drdp!P64)*DSFS!$C64+(drdp!J64+drdp!S64)*DSFS!$D64)</f>
        <v>-2.5003628433456031E-2</v>
      </c>
      <c r="H64" s="18">
        <f>Model!$W$5*((drdp!B64)*DSFS!$B64+(drdp!E64)*DSFS!$C64+(drdp!H64)*DSFS!$D64)</f>
        <v>0.72775268489891776</v>
      </c>
      <c r="I64" s="18">
        <f>Model!$W$5*((drdp!C64)*DSFS!$B64+(drdp!F64)*DSFS!$C64+(drdp!I64)*DSFS!$D64)</f>
        <v>0</v>
      </c>
      <c r="J64" s="18">
        <f>Model!$W$5*((drdp!D64)*DSFS!$B64+(drdp!G64)*DSFS!$C64+(drdp!J64)*DSFS!$D64)</f>
        <v>0.64772077189671251</v>
      </c>
      <c r="K64" s="21">
        <f>SUM(E$3:E63)+H64</f>
        <v>0.41170583876102057</v>
      </c>
      <c r="L64" s="21">
        <f>SUM(F$3:F63)+I64</f>
        <v>0</v>
      </c>
      <c r="M64" s="21">
        <f>SUM(G$3:G63)+J64</f>
        <v>0.80567947729438216</v>
      </c>
      <c r="N64" s="21"/>
      <c r="O64" s="21"/>
      <c r="P64" s="21"/>
      <c r="Q64" s="19">
        <f t="shared" si="1"/>
        <v>0.16950169766991546</v>
      </c>
      <c r="R64" s="19">
        <f t="shared" si="1"/>
        <v>0</v>
      </c>
      <c r="S64" s="19">
        <f t="shared" si="1"/>
        <v>0.64911942013334889</v>
      </c>
      <c r="T64" s="19">
        <f t="shared" si="2"/>
        <v>0</v>
      </c>
      <c r="U64" s="19">
        <f t="shared" si="3"/>
        <v>0.33170294497202424</v>
      </c>
      <c r="V64" s="19">
        <f t="shared" si="4"/>
        <v>0</v>
      </c>
    </row>
    <row r="65" spans="1:22" x14ac:dyDescent="0.25">
      <c r="A65" s="26">
        <f>Wellpath!E65</f>
        <v>1770</v>
      </c>
      <c r="B65" s="22">
        <f>Wellpath!K65</f>
        <v>1770</v>
      </c>
      <c r="C65" s="22">
        <v>0</v>
      </c>
      <c r="D65" s="22">
        <v>0</v>
      </c>
      <c r="E65" s="20">
        <f>Model!$W$5*((drdp!B65+drdp!K65)*DSFS!$B65+(drdp!E65+drdp!N65)*DSFS!$C65+(drdp!H65+drdp!Q65)*DSFS!$D65)</f>
        <v>2.4319219935048288E-2</v>
      </c>
      <c r="F65" s="20">
        <f>Model!$W$5*((drdp!C65+drdp!L65)*DSFS!$B65+(drdp!F65+drdp!O65)*DSFS!$C65+(drdp!I65+drdp!R65)*DSFS!$D65)</f>
        <v>0</v>
      </c>
      <c r="G65" s="20">
        <f>Model!$W$5*((drdp!D65+drdp!M65)*DSFS!$B65+(drdp!G65+drdp!P65)*DSFS!$C65+(drdp!J65+drdp!S65)*DSFS!$D65)</f>
        <v>-2.4600983193746963E-2</v>
      </c>
      <c r="H65" s="18">
        <f>Model!$W$5*((drdp!B65)*DSFS!$B65+(drdp!E65)*DSFS!$C65+(drdp!H65)*DSFS!$D65)</f>
        <v>0.71685430159188324</v>
      </c>
      <c r="I65" s="18">
        <f>Model!$W$5*((drdp!C65)*DSFS!$B65+(drdp!F65)*DSFS!$C65+(drdp!I65)*DSFS!$D65)</f>
        <v>0</v>
      </c>
      <c r="J65" s="18">
        <f>Model!$W$5*((drdp!D65)*DSFS!$B65+(drdp!G65)*DSFS!$C65+(drdp!J65)*DSFS!$D65)</f>
        <v>0.68432309688758519</v>
      </c>
      <c r="K65" s="21">
        <f>SUM(E$3:E64)+H65</f>
        <v>0.42385591166935765</v>
      </c>
      <c r="L65" s="21">
        <f>SUM(F$3:F64)+I65</f>
        <v>0</v>
      </c>
      <c r="M65" s="21">
        <f>SUM(G$3:G64)+J65</f>
        <v>0.81727817385179879</v>
      </c>
      <c r="N65" s="21"/>
      <c r="O65" s="21"/>
      <c r="P65" s="21"/>
      <c r="Q65" s="19">
        <f t="shared" si="1"/>
        <v>0.17965383385706232</v>
      </c>
      <c r="R65" s="19">
        <f t="shared" si="1"/>
        <v>0</v>
      </c>
      <c r="S65" s="19">
        <f t="shared" si="1"/>
        <v>0.66794361345453102</v>
      </c>
      <c r="T65" s="19">
        <f t="shared" si="2"/>
        <v>0</v>
      </c>
      <c r="U65" s="19">
        <f t="shared" si="3"/>
        <v>0.34640818546542196</v>
      </c>
      <c r="V65" s="19">
        <f t="shared" si="4"/>
        <v>0</v>
      </c>
    </row>
    <row r="66" spans="1:22" x14ac:dyDescent="0.25">
      <c r="A66" s="26">
        <f>Wellpath!E66</f>
        <v>1800</v>
      </c>
      <c r="B66" s="22">
        <f>Wellpath!K66</f>
        <v>1800</v>
      </c>
      <c r="C66" s="22">
        <v>0</v>
      </c>
      <c r="D66" s="22">
        <v>0</v>
      </c>
      <c r="E66" s="20">
        <f>Model!$W$5*((drdp!B66+drdp!K66)*DSFS!$B66+(drdp!E66+drdp!N66)*DSFS!$C66+(drdp!H66+drdp!Q66)*DSFS!$D66)</f>
        <v>2.5589458225622721E-2</v>
      </c>
      <c r="F66" s="20">
        <f>Model!$W$5*((drdp!C66+drdp!L66)*DSFS!$B66+(drdp!F66+drdp!O66)*DSFS!$C66+(drdp!I66+drdp!R66)*DSFS!$D66)</f>
        <v>0</v>
      </c>
      <c r="G66" s="20">
        <f>Model!$W$5*((drdp!D66+drdp!M66)*DSFS!$B66+(drdp!G66+drdp!P66)*DSFS!$C66+(drdp!J66+drdp!S66)*DSFS!$D66)</f>
        <v>-2.4139594986661916E-2</v>
      </c>
      <c r="H66" s="18">
        <f>Model!$W$5*((drdp!B66)*DSFS!$B66+(drdp!E66)*DSFS!$C66+(drdp!H66)*DSFS!$D66)</f>
        <v>0.70427296439678122</v>
      </c>
      <c r="I66" s="18">
        <f>Model!$W$5*((drdp!C66)*DSFS!$B66+(drdp!F66)*DSFS!$C66+(drdp!I66)*DSFS!$D66)</f>
        <v>0</v>
      </c>
      <c r="J66" s="18">
        <f>Model!$W$5*((drdp!D66)*DSFS!$B66+(drdp!G66)*DSFS!$C66+(drdp!J66)*DSFS!$D66)</f>
        <v>0.720939742455592</v>
      </c>
      <c r="K66" s="21">
        <f>SUM(E$3:E65)+H66</f>
        <v>0.4355937944093039</v>
      </c>
      <c r="L66" s="21">
        <f>SUM(F$3:F65)+I66</f>
        <v>0</v>
      </c>
      <c r="M66" s="21">
        <f>SUM(G$3:G65)+J66</f>
        <v>0.82929383622605868</v>
      </c>
      <c r="N66" s="21"/>
      <c r="O66" s="21"/>
      <c r="P66" s="21"/>
      <c r="Q66" s="19">
        <f t="shared" si="1"/>
        <v>0.18974195372789493</v>
      </c>
      <c r="R66" s="19">
        <f t="shared" si="1"/>
        <v>0</v>
      </c>
      <c r="S66" s="19">
        <f t="shared" si="1"/>
        <v>0.68772826680253307</v>
      </c>
      <c r="T66" s="19">
        <f t="shared" si="2"/>
        <v>0</v>
      </c>
      <c r="U66" s="19">
        <f t="shared" si="3"/>
        <v>0.36123524880195673</v>
      </c>
      <c r="V66" s="19">
        <f t="shared" si="4"/>
        <v>0</v>
      </c>
    </row>
    <row r="67" spans="1:22" x14ac:dyDescent="0.25">
      <c r="A67" s="26">
        <f>Wellpath!E67</f>
        <v>1830</v>
      </c>
      <c r="B67" s="22">
        <f>Wellpath!K67</f>
        <v>1830</v>
      </c>
      <c r="C67" s="22">
        <v>0</v>
      </c>
      <c r="D67" s="22">
        <v>0</v>
      </c>
      <c r="E67" s="20">
        <f>Model!$W$5*((drdp!B67+drdp!K67)*DSFS!$B67+(drdp!E67+drdp!N67)*DSFS!$C67+(drdp!H67+drdp!Q67)*DSFS!$D67)</f>
        <v>2.6856601693624346E-2</v>
      </c>
      <c r="F67" s="20">
        <f>Model!$W$5*((drdp!C67+drdp!L67)*DSFS!$B67+(drdp!F67+drdp!O67)*DSFS!$C67+(drdp!I67+drdp!R67)*DSFS!$D67)</f>
        <v>0</v>
      </c>
      <c r="G67" s="20">
        <f>Model!$W$5*((drdp!D67+drdp!M67)*DSFS!$B67+(drdp!G67+drdp!P67)*DSFS!$C67+(drdp!J67+drdp!S67)*DSFS!$D67)</f>
        <v>-2.3619027761073389E-2</v>
      </c>
      <c r="H67" s="18">
        <f>Model!$W$5*((drdp!B67)*DSFS!$B67+(drdp!E67)*DSFS!$C67+(drdp!H67)*DSFS!$D67)</f>
        <v>0.68999489794067781</v>
      </c>
      <c r="I67" s="18">
        <f>Model!$W$5*((drdp!C67)*DSFS!$B67+(drdp!F67)*DSFS!$C67+(drdp!I67)*DSFS!$D67)</f>
        <v>0</v>
      </c>
      <c r="J67" s="18">
        <f>Model!$W$5*((drdp!D67)*DSFS!$B67+(drdp!G67)*DSFS!$C67+(drdp!J67)*DSFS!$D67)</f>
        <v>0.75749732639962486</v>
      </c>
      <c r="K67" s="21">
        <f>SUM(E$3:E66)+H67</f>
        <v>0.44690518617882324</v>
      </c>
      <c r="L67" s="21">
        <f>SUM(F$3:F66)+I67</f>
        <v>0</v>
      </c>
      <c r="M67" s="21">
        <f>SUM(G$3:G66)+J67</f>
        <v>0.84171182518342957</v>
      </c>
      <c r="N67" s="21"/>
      <c r="O67" s="21"/>
      <c r="P67" s="21"/>
      <c r="Q67" s="19">
        <f t="shared" si="1"/>
        <v>0.19972424543352868</v>
      </c>
      <c r="R67" s="19">
        <f t="shared" si="1"/>
        <v>0</v>
      </c>
      <c r="S67" s="19">
        <f t="shared" si="1"/>
        <v>0.70847879665362035</v>
      </c>
      <c r="T67" s="19">
        <f t="shared" si="2"/>
        <v>0</v>
      </c>
      <c r="U67" s="19">
        <f t="shared" si="3"/>
        <v>0.3761653799425177</v>
      </c>
      <c r="V67" s="19">
        <f t="shared" si="4"/>
        <v>0</v>
      </c>
    </row>
    <row r="68" spans="1:22" x14ac:dyDescent="0.25">
      <c r="A68" s="26">
        <f>Wellpath!E68</f>
        <v>1860</v>
      </c>
      <c r="B68" s="22">
        <f>Wellpath!K68</f>
        <v>1860</v>
      </c>
      <c r="C68" s="22">
        <v>0</v>
      </c>
      <c r="D68" s="22">
        <v>0</v>
      </c>
      <c r="E68" s="20">
        <f>Model!$W$5*((drdp!B68+drdp!K68)*DSFS!$B68+(drdp!E68+drdp!N68)*DSFS!$C68+(drdp!H68+drdp!Q68)*DSFS!$D68)</f>
        <v>2.8118050502567302E-2</v>
      </c>
      <c r="F68" s="20">
        <f>Model!$W$5*((drdp!C68+drdp!L68)*DSFS!$B68+(drdp!F68+drdp!O68)*DSFS!$C68+(drdp!I68+drdp!R68)*DSFS!$D68)</f>
        <v>0</v>
      </c>
      <c r="G68" s="20">
        <f>Model!$W$5*((drdp!D68+drdp!M68)*DSFS!$B68+(drdp!G68+drdp!P68)*DSFS!$C68+(drdp!J68+drdp!S68)*DSFS!$D68)</f>
        <v>-2.3038953834873734E-2</v>
      </c>
      <c r="H68" s="18">
        <f>Model!$W$5*((drdp!B68)*DSFS!$B68+(drdp!E68)*DSFS!$C68+(drdp!H68)*DSFS!$D68)</f>
        <v>0.67400941585766094</v>
      </c>
      <c r="I68" s="18">
        <f>Model!$W$5*((drdp!C68)*DSFS!$B68+(drdp!F68)*DSFS!$C68+(drdp!I68)*DSFS!$D68)</f>
        <v>0</v>
      </c>
      <c r="J68" s="18">
        <f>Model!$W$5*((drdp!D68)*DSFS!$B68+(drdp!G68)*DSFS!$C68+(drdp!J68)*DSFS!$D68)</f>
        <v>0.79392154029448014</v>
      </c>
      <c r="K68" s="21">
        <f>SUM(E$3:E67)+H68</f>
        <v>0.45777630578943068</v>
      </c>
      <c r="L68" s="21">
        <f>SUM(F$3:F67)+I68</f>
        <v>0</v>
      </c>
      <c r="M68" s="21">
        <f>SUM(G$3:G67)+J68</f>
        <v>0.85451701131721147</v>
      </c>
      <c r="N68" s="21"/>
      <c r="O68" s="21"/>
      <c r="P68" s="21"/>
      <c r="Q68" s="19">
        <f t="shared" ref="Q68:S131" si="5">K68^2</f>
        <v>0.20955914614221835</v>
      </c>
      <c r="R68" s="19">
        <f t="shared" si="5"/>
        <v>0</v>
      </c>
      <c r="S68" s="19">
        <f t="shared" si="5"/>
        <v>0.73019932263049936</v>
      </c>
      <c r="T68" s="19">
        <f t="shared" ref="T68:T131" si="6">K68*L68</f>
        <v>0</v>
      </c>
      <c r="U68" s="19">
        <f t="shared" ref="U68:U131" si="7">K68*M68</f>
        <v>0.3911776406750182</v>
      </c>
      <c r="V68" s="19">
        <f t="shared" ref="V68:V131" si="8">L68*M68</f>
        <v>0</v>
      </c>
    </row>
    <row r="69" spans="1:22" x14ac:dyDescent="0.25">
      <c r="A69" s="26">
        <f>Wellpath!E69</f>
        <v>1890</v>
      </c>
      <c r="B69" s="22">
        <f>Wellpath!K69</f>
        <v>1890</v>
      </c>
      <c r="C69" s="22">
        <v>0</v>
      </c>
      <c r="D69" s="22">
        <v>0</v>
      </c>
      <c r="E69" s="20">
        <f>Model!$W$5*((drdp!B69+drdp!K69)*DSFS!$B69+(drdp!E69+drdp!N69)*DSFS!$C69+(drdp!H69+drdp!Q69)*DSFS!$D69)</f>
        <v>2.9371178827045482E-2</v>
      </c>
      <c r="F69" s="20">
        <f>Model!$W$5*((drdp!C69+drdp!L69)*DSFS!$B69+(drdp!F69+drdp!O69)*DSFS!$C69+(drdp!I69+drdp!R69)*DSFS!$D69)</f>
        <v>0</v>
      </c>
      <c r="G69" s="20">
        <f>Model!$W$5*((drdp!D69+drdp!M69)*DSFS!$B69+(drdp!G69+drdp!P69)*DSFS!$C69+(drdp!J69+drdp!S69)*DSFS!$D69)</f>
        <v>-2.2399155466150428E-2</v>
      </c>
      <c r="H69" s="18">
        <f>Model!$W$5*((drdp!B69)*DSFS!$B69+(drdp!E69)*DSFS!$C69+(drdp!H69)*DSFS!$D69)</f>
        <v>0.65630896802211125</v>
      </c>
      <c r="I69" s="18">
        <f>Model!$W$5*((drdp!C69)*DSFS!$B69+(drdp!F69)*DSFS!$C69+(drdp!I69)*DSFS!$D69)</f>
        <v>0</v>
      </c>
      <c r="J69" s="18">
        <f>Model!$W$5*((drdp!D69)*DSFS!$B69+(drdp!G69)*DSFS!$C69+(drdp!J69)*DSFS!$D69)</f>
        <v>0.8301372762927306</v>
      </c>
      <c r="K69" s="21">
        <f>SUM(E$3:E68)+H69</f>
        <v>0.46819390845644826</v>
      </c>
      <c r="L69" s="21">
        <f>SUM(F$3:F68)+I69</f>
        <v>0</v>
      </c>
      <c r="M69" s="21">
        <f>SUM(G$3:G68)+J69</f>
        <v>0.86769379348058828</v>
      </c>
      <c r="N69" s="21"/>
      <c r="O69" s="21"/>
      <c r="P69" s="21"/>
      <c r="Q69" s="19">
        <f t="shared" si="5"/>
        <v>0.21920553591572506</v>
      </c>
      <c r="R69" s="19">
        <f t="shared" si="5"/>
        <v>0</v>
      </c>
      <c r="S69" s="19">
        <f t="shared" si="5"/>
        <v>0.75289251924473377</v>
      </c>
      <c r="T69" s="19">
        <f t="shared" si="6"/>
        <v>0</v>
      </c>
      <c r="U69" s="19">
        <f t="shared" si="7"/>
        <v>0.40624894851307886</v>
      </c>
      <c r="V69" s="19">
        <f t="shared" si="8"/>
        <v>0</v>
      </c>
    </row>
    <row r="70" spans="1:22" x14ac:dyDescent="0.25">
      <c r="A70" s="26">
        <f>Wellpath!E70</f>
        <v>1920</v>
      </c>
      <c r="B70" s="22">
        <f>Wellpath!K70</f>
        <v>1920</v>
      </c>
      <c r="C70" s="22">
        <v>0</v>
      </c>
      <c r="D70" s="22">
        <v>0</v>
      </c>
      <c r="E70" s="20">
        <f>Model!$W$5*((drdp!B70+drdp!K70)*DSFS!$B70+(drdp!E70+drdp!N70)*DSFS!$C70+(drdp!H70+drdp!Q70)*DSFS!$D70)</f>
        <v>3.0613339378607166E-2</v>
      </c>
      <c r="F70" s="20">
        <f>Model!$W$5*((drdp!C70+drdp!L70)*DSFS!$B70+(drdp!F70+drdp!O70)*DSFS!$C70+(drdp!I70+drdp!R70)*DSFS!$D70)</f>
        <v>0</v>
      </c>
      <c r="G70" s="20">
        <f>Model!$W$5*((drdp!D70+drdp!M70)*DSFS!$B70+(drdp!G70+drdp!P70)*DSFS!$C70+(drdp!J70+drdp!S70)*DSFS!$D70)</f>
        <v>-2.1699526244797322E-2</v>
      </c>
      <c r="H70" s="18">
        <f>Model!$W$5*((drdp!B70)*DSFS!$B70+(drdp!E70)*DSFS!$C70+(drdp!H70)*DSFS!$D70)</f>
        <v>0.63688918267435257</v>
      </c>
      <c r="I70" s="18">
        <f>Model!$W$5*((drdp!C70)*DSFS!$B70+(drdp!F70)*DSFS!$C70+(drdp!I70)*DSFS!$D70)</f>
        <v>0</v>
      </c>
      <c r="J70" s="18">
        <f>Model!$W$5*((drdp!D70)*DSFS!$B70+(drdp!G70)*DSFS!$C70+(drdp!J70)*DSFS!$D70)</f>
        <v>0.86606875607251399</v>
      </c>
      <c r="K70" s="21">
        <f>SUM(E$3:E69)+H70</f>
        <v>0.47814530193573512</v>
      </c>
      <c r="L70" s="21">
        <f>SUM(F$3:F69)+I70</f>
        <v>0</v>
      </c>
      <c r="M70" s="21">
        <f>SUM(G$3:G69)+J70</f>
        <v>0.88122611779422122</v>
      </c>
      <c r="N70" s="21"/>
      <c r="O70" s="21"/>
      <c r="P70" s="21"/>
      <c r="Q70" s="19">
        <f t="shared" si="5"/>
        <v>0.2286229297632153</v>
      </c>
      <c r="R70" s="19">
        <f t="shared" si="5"/>
        <v>0</v>
      </c>
      <c r="S70" s="19">
        <f t="shared" si="5"/>
        <v>0.77655947068267461</v>
      </c>
      <c r="T70" s="19">
        <f t="shared" si="6"/>
        <v>0</v>
      </c>
      <c r="U70" s="19">
        <f t="shared" si="7"/>
        <v>0.42135412816637358</v>
      </c>
      <c r="V70" s="19">
        <f t="shared" si="8"/>
        <v>0</v>
      </c>
    </row>
    <row r="71" spans="1:22" x14ac:dyDescent="0.25">
      <c r="A71" s="26">
        <f>Wellpath!E71</f>
        <v>1950</v>
      </c>
      <c r="B71" s="22">
        <f>Wellpath!K71</f>
        <v>1950</v>
      </c>
      <c r="C71" s="22">
        <v>0</v>
      </c>
      <c r="D71" s="22">
        <v>0</v>
      </c>
      <c r="E71" s="20">
        <f>Model!$W$5*((drdp!B71+drdp!K71)*DSFS!$B71+(drdp!E71+drdp!N71)*DSFS!$C71+(drdp!H71+drdp!Q71)*DSFS!$D71)</f>
        <v>3.1841867996279208E-2</v>
      </c>
      <c r="F71" s="20">
        <f>Model!$W$5*((drdp!C71+drdp!L71)*DSFS!$B71+(drdp!F71+drdp!O71)*DSFS!$C71+(drdp!I71+drdp!R71)*DSFS!$D71)</f>
        <v>0</v>
      </c>
      <c r="G71" s="20">
        <f>Model!$W$5*((drdp!D71+drdp!M71)*DSFS!$B71+(drdp!G71+drdp!P71)*DSFS!$C71+(drdp!J71+drdp!S71)*DSFS!$D71)</f>
        <v>-2.0940072301499007E-2</v>
      </c>
      <c r="H71" s="18">
        <f>Model!$W$5*((drdp!B71)*DSFS!$B71+(drdp!E71)*DSFS!$C71+(drdp!H71)*DSFS!$D71)</f>
        <v>0.61574890334724142</v>
      </c>
      <c r="I71" s="18">
        <f>Model!$W$5*((drdp!C71)*DSFS!$B71+(drdp!F71)*DSFS!$C71+(drdp!I71)*DSFS!$D71)</f>
        <v>0</v>
      </c>
      <c r="J71" s="18">
        <f>Model!$W$5*((drdp!D71)*DSFS!$B71+(drdp!G71)*DSFS!$C71+(drdp!J71)*DSFS!$D71)</f>
        <v>0.90163966172851928</v>
      </c>
      <c r="K71" s="21">
        <f>SUM(E$3:E70)+H71</f>
        <v>0.48761836198723107</v>
      </c>
      <c r="L71" s="21">
        <f>SUM(F$3:F70)+I71</f>
        <v>0</v>
      </c>
      <c r="M71" s="21">
        <f>SUM(G$3:G70)+J71</f>
        <v>0.89509749720542919</v>
      </c>
      <c r="N71" s="21"/>
      <c r="O71" s="21"/>
      <c r="P71" s="21"/>
      <c r="Q71" s="19">
        <f t="shared" si="5"/>
        <v>0.23777166694711033</v>
      </c>
      <c r="R71" s="19">
        <f t="shared" si="5"/>
        <v>0</v>
      </c>
      <c r="S71" s="19">
        <f t="shared" si="5"/>
        <v>0.80119952950342332</v>
      </c>
      <c r="T71" s="19">
        <f t="shared" si="6"/>
        <v>0</v>
      </c>
      <c r="U71" s="19">
        <f t="shared" si="7"/>
        <v>0.43646597540618154</v>
      </c>
      <c r="V71" s="19">
        <f t="shared" si="8"/>
        <v>0</v>
      </c>
    </row>
    <row r="72" spans="1:22" x14ac:dyDescent="0.25">
      <c r="A72" s="26">
        <f>Wellpath!E72</f>
        <v>1980</v>
      </c>
      <c r="B72" s="22">
        <f>Wellpath!K72</f>
        <v>1980</v>
      </c>
      <c r="C72" s="22">
        <v>0</v>
      </c>
      <c r="D72" s="22">
        <v>0</v>
      </c>
      <c r="E72" s="20">
        <f>Model!$W$5*((drdp!B72+drdp!K72)*DSFS!$B72+(drdp!E72+drdp!N72)*DSFS!$C72+(drdp!H72+drdp!Q72)*DSFS!$D72)</f>
        <v>3.3054088294483974E-2</v>
      </c>
      <c r="F72" s="20">
        <f>Model!$W$5*((drdp!C72+drdp!L72)*DSFS!$B72+(drdp!F72+drdp!O72)*DSFS!$C72+(drdp!I72+drdp!R72)*DSFS!$D72)</f>
        <v>0</v>
      </c>
      <c r="G72" s="20">
        <f>Model!$W$5*((drdp!D72+drdp!M72)*DSFS!$B72+(drdp!G72+drdp!P72)*DSFS!$C72+(drdp!J72+drdp!S72)*DSFS!$D72)</f>
        <v>-2.0120913331298514E-2</v>
      </c>
      <c r="H72" s="18">
        <f>Model!$W$5*((drdp!B72)*DSFS!$B72+(drdp!E72)*DSFS!$C72+(drdp!H72)*DSFS!$D72)</f>
        <v>0.59289022051020768</v>
      </c>
      <c r="I72" s="18">
        <f>Model!$W$5*((drdp!C72)*DSFS!$B72+(drdp!F72)*DSFS!$C72+(drdp!I72)*DSFS!$D72)</f>
        <v>0</v>
      </c>
      <c r="J72" s="18">
        <f>Model!$W$5*((drdp!D72)*DSFS!$B72+(drdp!G72)*DSFS!$C72+(drdp!J72)*DSFS!$D72)</f>
        <v>0.93677326839971098</v>
      </c>
      <c r="K72" s="21">
        <f>SUM(E$3:E71)+H72</f>
        <v>0.49660154714647659</v>
      </c>
      <c r="L72" s="21">
        <f>SUM(F$3:F71)+I72</f>
        <v>0</v>
      </c>
      <c r="M72" s="21">
        <f>SUM(G$3:G71)+J72</f>
        <v>0.90929103157512181</v>
      </c>
      <c r="N72" s="21"/>
      <c r="O72" s="21"/>
      <c r="P72" s="21"/>
      <c r="Q72" s="19">
        <f t="shared" si="5"/>
        <v>0.24661309662827421</v>
      </c>
      <c r="R72" s="19">
        <f t="shared" si="5"/>
        <v>0</v>
      </c>
      <c r="S72" s="19">
        <f t="shared" si="5"/>
        <v>0.82681018010294915</v>
      </c>
      <c r="T72" s="19">
        <f t="shared" si="6"/>
        <v>0</v>
      </c>
      <c r="U72" s="19">
        <f t="shared" si="7"/>
        <v>0.45155533308662116</v>
      </c>
      <c r="V72" s="19">
        <f t="shared" si="8"/>
        <v>0</v>
      </c>
    </row>
    <row r="73" spans="1:22" x14ac:dyDescent="0.25">
      <c r="A73" s="26">
        <f>Wellpath!E73</f>
        <v>2010</v>
      </c>
      <c r="B73" s="22">
        <f>Wellpath!K73</f>
        <v>2010</v>
      </c>
      <c r="C73" s="22">
        <v>0</v>
      </c>
      <c r="D73" s="22">
        <v>0</v>
      </c>
      <c r="E73" s="20">
        <f>Model!$W$5*((drdp!B73+drdp!K73)*DSFS!$B73+(drdp!E73+drdp!N73)*DSFS!$C73+(drdp!H73+drdp!Q73)*DSFS!$D73)</f>
        <v>3.4247316360980495E-2</v>
      </c>
      <c r="F73" s="20">
        <f>Model!$W$5*((drdp!C73+drdp!L73)*DSFS!$B73+(drdp!F73+drdp!O73)*DSFS!$C73+(drdp!I73+drdp!R73)*DSFS!$D73)</f>
        <v>0</v>
      </c>
      <c r="G73" s="20">
        <f>Model!$W$5*((drdp!D73+drdp!M73)*DSFS!$B73+(drdp!G73+drdp!P73)*DSFS!$C73+(drdp!J73+drdp!S73)*DSFS!$D73)</f>
        <v>-1.9242283429246516E-2</v>
      </c>
      <c r="H73" s="18">
        <f>Model!$W$5*((drdp!B73)*DSFS!$B73+(drdp!E73)*DSFS!$C73+(drdp!H73)*DSFS!$D73)</f>
        <v>0.56831849785535593</v>
      </c>
      <c r="I73" s="18">
        <f>Model!$W$5*((drdp!C73)*DSFS!$B73+(drdp!F73)*DSFS!$C73+(drdp!I73)*DSFS!$D73)</f>
        <v>0</v>
      </c>
      <c r="J73" s="18">
        <f>Model!$W$5*((drdp!D73)*DSFS!$B73+(drdp!G73)*DSFS!$C73+(drdp!J73)*DSFS!$D73)</f>
        <v>0.97139257842390359</v>
      </c>
      <c r="K73" s="21">
        <f>SUM(E$3:E72)+H73</f>
        <v>0.50508391278610876</v>
      </c>
      <c r="L73" s="21">
        <f>SUM(F$3:F72)+I73</f>
        <v>0</v>
      </c>
      <c r="M73" s="21">
        <f>SUM(G$3:G72)+J73</f>
        <v>0.92378942826801591</v>
      </c>
      <c r="N73" s="21"/>
      <c r="O73" s="21"/>
      <c r="P73" s="21"/>
      <c r="Q73" s="19">
        <f t="shared" si="5"/>
        <v>0.25510975895532551</v>
      </c>
      <c r="R73" s="19">
        <f t="shared" si="5"/>
        <v>0</v>
      </c>
      <c r="S73" s="19">
        <f t="shared" si="5"/>
        <v>0.85338690777974768</v>
      </c>
      <c r="T73" s="19">
        <f t="shared" si="6"/>
        <v>0</v>
      </c>
      <c r="U73" s="19">
        <f t="shared" si="7"/>
        <v>0.46659117902005182</v>
      </c>
      <c r="V73" s="19">
        <f t="shared" si="8"/>
        <v>0</v>
      </c>
    </row>
    <row r="74" spans="1:22" x14ac:dyDescent="0.25">
      <c r="A74" s="26">
        <f>Wellpath!E74</f>
        <v>2040</v>
      </c>
      <c r="B74" s="22">
        <f>Wellpath!K74</f>
        <v>2040</v>
      </c>
      <c r="C74" s="22">
        <v>0</v>
      </c>
      <c r="D74" s="22">
        <v>0</v>
      </c>
      <c r="E74" s="20">
        <f>Model!$W$5*((drdp!B74+drdp!K74)*DSFS!$B74+(drdp!E74+drdp!N74)*DSFS!$C74+(drdp!H74+drdp!Q74)*DSFS!$D74)</f>
        <v>3.5418865497351182E-2</v>
      </c>
      <c r="F74" s="20">
        <f>Model!$W$5*((drdp!C74+drdp!L74)*DSFS!$B74+(drdp!F74+drdp!O74)*DSFS!$C74+(drdp!I74+drdp!R74)*DSFS!$D74)</f>
        <v>0</v>
      </c>
      <c r="G74" s="20">
        <f>Model!$W$5*((drdp!D74+drdp!M74)*DSFS!$B74+(drdp!G74+drdp!P74)*DSFS!$C74+(drdp!J74+drdp!S74)*DSFS!$D74)</f>
        <v>-1.8304531735915123E-2</v>
      </c>
      <c r="H74" s="18">
        <f>Model!$W$5*((drdp!B74)*DSFS!$B74+(drdp!E74)*DSFS!$C74+(drdp!H74)*DSFS!$D74)</f>
        <v>0.54204239315847069</v>
      </c>
      <c r="I74" s="18">
        <f>Model!$W$5*((drdp!C74)*DSFS!$B74+(drdp!F74)*DSFS!$C74+(drdp!I74)*DSFS!$D74)</f>
        <v>0</v>
      </c>
      <c r="J74" s="18">
        <f>Model!$W$5*((drdp!D74)*DSFS!$B74+(drdp!G74)*DSFS!$C74+(drdp!J74)*DSFS!$D74)</f>
        <v>1.0054204568061822</v>
      </c>
      <c r="K74" s="21">
        <f>SUM(E$3:E73)+H74</f>
        <v>0.51305512445020407</v>
      </c>
      <c r="L74" s="21">
        <f>SUM(F$3:F73)+I74</f>
        <v>0</v>
      </c>
      <c r="M74" s="21">
        <f>SUM(G$3:G73)+J74</f>
        <v>0.93857502322104802</v>
      </c>
      <c r="N74" s="21"/>
      <c r="O74" s="21"/>
      <c r="P74" s="21"/>
      <c r="Q74" s="19">
        <f t="shared" si="5"/>
        <v>0.26322556072461439</v>
      </c>
      <c r="R74" s="19">
        <f t="shared" si="5"/>
        <v>0</v>
      </c>
      <c r="S74" s="19">
        <f t="shared" si="5"/>
        <v>0.88092307421439087</v>
      </c>
      <c r="T74" s="19">
        <f t="shared" si="6"/>
        <v>0</v>
      </c>
      <c r="U74" s="19">
        <f t="shared" si="7"/>
        <v>0.48154072534452796</v>
      </c>
      <c r="V74" s="19">
        <f t="shared" si="8"/>
        <v>0</v>
      </c>
    </row>
    <row r="75" spans="1:22" x14ac:dyDescent="0.25">
      <c r="A75" s="26">
        <f>Wellpath!E75</f>
        <v>2070</v>
      </c>
      <c r="B75" s="22">
        <f>Wellpath!K75</f>
        <v>2070</v>
      </c>
      <c r="C75" s="22">
        <v>0</v>
      </c>
      <c r="D75" s="22">
        <v>0</v>
      </c>
      <c r="E75" s="20">
        <f>Model!$W$5*((drdp!B75+drdp!K75)*DSFS!$B75+(drdp!E75+drdp!N75)*DSFS!$C75+(drdp!H75+drdp!Q75)*DSFS!$D75)</f>
        <v>3.6566050994470162E-2</v>
      </c>
      <c r="F75" s="20">
        <f>Model!$W$5*((drdp!C75+drdp!L75)*DSFS!$B75+(drdp!F75+drdp!O75)*DSFS!$C75+(drdp!I75+drdp!R75)*DSFS!$D75)</f>
        <v>0</v>
      </c>
      <c r="G75" s="20">
        <f>Model!$W$5*((drdp!D75+drdp!M75)*DSFS!$B75+(drdp!G75+drdp!P75)*DSFS!$C75+(drdp!J75+drdp!S75)*DSFS!$D75)</f>
        <v>-1.7308122890859312E-2</v>
      </c>
      <c r="H75" s="18">
        <f>Model!$W$5*((drdp!B75)*DSFS!$B75+(drdp!E75)*DSFS!$C75+(drdp!H75)*DSFS!$D75)</f>
        <v>0.51407387365613588</v>
      </c>
      <c r="I75" s="18">
        <f>Model!$W$5*((drdp!C75)*DSFS!$B75+(drdp!F75)*DSFS!$C75+(drdp!I75)*DSFS!$D75)</f>
        <v>0</v>
      </c>
      <c r="J75" s="18">
        <f>Model!$W$5*((drdp!D75)*DSFS!$B75+(drdp!G75)*DSFS!$C75+(drdp!J75)*DSFS!$D75)</f>
        <v>1.0387797677853634</v>
      </c>
      <c r="K75" s="21">
        <f>SUM(E$3:E74)+H75</f>
        <v>0.52050547044522044</v>
      </c>
      <c r="L75" s="21">
        <f>SUM(F$3:F74)+I75</f>
        <v>0</v>
      </c>
      <c r="M75" s="21">
        <f>SUM(G$3:G74)+J75</f>
        <v>0.95362980246431417</v>
      </c>
      <c r="N75" s="21"/>
      <c r="O75" s="21"/>
      <c r="P75" s="21"/>
      <c r="Q75" s="19">
        <f t="shared" si="5"/>
        <v>0.27092594476340026</v>
      </c>
      <c r="R75" s="19">
        <f t="shared" si="5"/>
        <v>0</v>
      </c>
      <c r="S75" s="19">
        <f t="shared" si="5"/>
        <v>0.90940980014812689</v>
      </c>
      <c r="T75" s="19">
        <f t="shared" si="6"/>
        <v>0</v>
      </c>
      <c r="U75" s="19">
        <f t="shared" si="7"/>
        <v>0.49636952896227049</v>
      </c>
      <c r="V75" s="19">
        <f t="shared" si="8"/>
        <v>0</v>
      </c>
    </row>
    <row r="76" spans="1:22" x14ac:dyDescent="0.25">
      <c r="A76" s="26">
        <f>Wellpath!E76</f>
        <v>2100</v>
      </c>
      <c r="B76" s="22">
        <f>Wellpath!K76</f>
        <v>2100</v>
      </c>
      <c r="C76" s="22">
        <v>0</v>
      </c>
      <c r="D76" s="22">
        <v>0</v>
      </c>
      <c r="E76" s="20">
        <f>Model!$W$5*((drdp!B76+drdp!K76)*DSFS!$B76+(drdp!E76+drdp!N76)*DSFS!$C76+(drdp!H76+drdp!Q76)*DSFS!$D76)</f>
        <v>3.7686194935303445E-2</v>
      </c>
      <c r="F76" s="20">
        <f>Model!$W$5*((drdp!C76+drdp!L76)*DSFS!$B76+(drdp!F76+drdp!O76)*DSFS!$C76+(drdp!I76+drdp!R76)*DSFS!$D76)</f>
        <v>0</v>
      </c>
      <c r="G76" s="20">
        <f>Model!$W$5*((drdp!D76+drdp!M76)*DSFS!$B76+(drdp!G76+drdp!P76)*DSFS!$C76+(drdp!J76+drdp!S76)*DSFS!$D76)</f>
        <v>-1.6253637292401962E-2</v>
      </c>
      <c r="H76" s="18">
        <f>Model!$W$5*((drdp!B76)*DSFS!$B76+(drdp!E76)*DSFS!$C76+(drdp!H76)*DSFS!$D76)</f>
        <v>0.48442822588864642</v>
      </c>
      <c r="I76" s="18">
        <f>Model!$W$5*((drdp!C76)*DSFS!$B76+(drdp!F76)*DSFS!$C76+(drdp!I76)*DSFS!$D76)</f>
        <v>0</v>
      </c>
      <c r="J76" s="18">
        <f>Model!$W$5*((drdp!D76)*DSFS!$B76+(drdp!G76)*DSFS!$C76+(drdp!J76)*DSFS!$D76)</f>
        <v>1.0713935122802258</v>
      </c>
      <c r="K76" s="21">
        <f>SUM(E$3:E75)+H76</f>
        <v>0.52742587367220117</v>
      </c>
      <c r="L76" s="21">
        <f>SUM(F$3:F75)+I76</f>
        <v>0</v>
      </c>
      <c r="M76" s="21">
        <f>SUM(G$3:G75)+J76</f>
        <v>0.96893542406831723</v>
      </c>
      <c r="N76" s="21"/>
      <c r="O76" s="21"/>
      <c r="P76" s="21"/>
      <c r="Q76" s="19">
        <f t="shared" si="5"/>
        <v>0.2781780522188847</v>
      </c>
      <c r="R76" s="19">
        <f t="shared" si="5"/>
        <v>0</v>
      </c>
      <c r="S76" s="19">
        <f t="shared" si="5"/>
        <v>0.93883585601444974</v>
      </c>
      <c r="T76" s="19">
        <f t="shared" si="6"/>
        <v>0</v>
      </c>
      <c r="U76" s="19">
        <f t="shared" si="7"/>
        <v>0.51104161257117697</v>
      </c>
      <c r="V76" s="19">
        <f t="shared" si="8"/>
        <v>0</v>
      </c>
    </row>
    <row r="77" spans="1:22" x14ac:dyDescent="0.25">
      <c r="A77" s="26">
        <f>Wellpath!E77</f>
        <v>2130</v>
      </c>
      <c r="B77" s="22">
        <f>Wellpath!K77</f>
        <v>2130</v>
      </c>
      <c r="C77" s="22">
        <v>0</v>
      </c>
      <c r="D77" s="22">
        <v>0</v>
      </c>
      <c r="E77" s="20">
        <f>Model!$W$5*((drdp!B77+drdp!K77)*DSFS!$B77+(drdp!E77+drdp!N77)*DSFS!$C77+(drdp!H77+drdp!Q77)*DSFS!$D77)</f>
        <v>3.8776631017323905E-2</v>
      </c>
      <c r="F77" s="20">
        <f>Model!$W$5*((drdp!C77+drdp!L77)*DSFS!$B77+(drdp!F77+drdp!O77)*DSFS!$C77+(drdp!I77+drdp!R77)*DSFS!$D77)</f>
        <v>0</v>
      </c>
      <c r="G77" s="20">
        <f>Model!$W$5*((drdp!D77+drdp!M77)*DSFS!$B77+(drdp!G77+drdp!P77)*DSFS!$C77+(drdp!J77+drdp!S77)*DSFS!$D77)</f>
        <v>-1.5141771162416844E-2</v>
      </c>
      <c r="H77" s="18">
        <f>Model!$W$5*((drdp!B77)*DSFS!$B77+(drdp!E77)*DSFS!$C77+(drdp!H77)*DSFS!$D77)</f>
        <v>0.4531240599669622</v>
      </c>
      <c r="I77" s="18">
        <f>Model!$W$5*((drdp!C77)*DSFS!$B77+(drdp!F77)*DSFS!$C77+(drdp!I77)*DSFS!$D77)</f>
        <v>0</v>
      </c>
      <c r="J77" s="18">
        <f>Model!$W$5*((drdp!D77)*DSFS!$B77+(drdp!G77)*DSFS!$C77+(drdp!J77)*DSFS!$D77)</f>
        <v>1.1031849659950941</v>
      </c>
      <c r="K77" s="21">
        <f>SUM(E$3:E76)+H77</f>
        <v>0.53380790268582035</v>
      </c>
      <c r="L77" s="21">
        <f>SUM(F$3:F76)+I77</f>
        <v>0</v>
      </c>
      <c r="M77" s="21">
        <f>SUM(G$3:G76)+J77</f>
        <v>0.98447324049078355</v>
      </c>
      <c r="N77" s="21"/>
      <c r="O77" s="21"/>
      <c r="P77" s="21"/>
      <c r="Q77" s="19">
        <f t="shared" si="5"/>
        <v>0.28495087696983423</v>
      </c>
      <c r="R77" s="19">
        <f t="shared" si="5"/>
        <v>0</v>
      </c>
      <c r="S77" s="19">
        <f t="shared" si="5"/>
        <v>0.96918756124242411</v>
      </c>
      <c r="T77" s="19">
        <f t="shared" si="6"/>
        <v>0</v>
      </c>
      <c r="U77" s="19">
        <f t="shared" si="7"/>
        <v>0.52551959575669838</v>
      </c>
      <c r="V77" s="19">
        <f t="shared" si="8"/>
        <v>0</v>
      </c>
    </row>
    <row r="78" spans="1:22" x14ac:dyDescent="0.25">
      <c r="A78" s="26">
        <f>Wellpath!E78</f>
        <v>2160</v>
      </c>
      <c r="B78" s="22">
        <f>Wellpath!K78</f>
        <v>2160</v>
      </c>
      <c r="C78" s="22">
        <v>0</v>
      </c>
      <c r="D78" s="22">
        <v>0</v>
      </c>
      <c r="E78" s="20">
        <f>Model!$W$5*((drdp!B78+drdp!K78)*DSFS!$B78+(drdp!E78+drdp!N78)*DSFS!$C78+(drdp!H78+drdp!Q78)*DSFS!$D78)</f>
        <v>3.9834709386764498E-2</v>
      </c>
      <c r="F78" s="20">
        <f>Model!$W$5*((drdp!C78+drdp!L78)*DSFS!$B78+(drdp!F78+drdp!O78)*DSFS!$C78+(drdp!I78+drdp!R78)*DSFS!$D78)</f>
        <v>0</v>
      </c>
      <c r="G78" s="20">
        <f>Model!$W$5*((drdp!D78+drdp!M78)*DSFS!$B78+(drdp!G78+drdp!P78)*DSFS!$C78+(drdp!J78+drdp!S78)*DSFS!$D78)</f>
        <v>-1.3973336415094769E-2</v>
      </c>
      <c r="H78" s="18">
        <f>Model!$W$5*((drdp!B78)*DSFS!$B78+(drdp!E78)*DSFS!$C78+(drdp!H78)*DSFS!$D78)</f>
        <v>0.42018330823061911</v>
      </c>
      <c r="I78" s="18">
        <f>Model!$W$5*((drdp!C78)*DSFS!$B78+(drdp!F78)*DSFS!$C78+(drdp!I78)*DSFS!$D78)</f>
        <v>0</v>
      </c>
      <c r="J78" s="18">
        <f>Model!$W$5*((drdp!D78)*DSFS!$B78+(drdp!G78)*DSFS!$C78+(drdp!J78)*DSFS!$D78)</f>
        <v>1.1340778179625461</v>
      </c>
      <c r="K78" s="21">
        <f>SUM(E$3:E77)+H78</f>
        <v>0.53964378196680118</v>
      </c>
      <c r="L78" s="21">
        <f>SUM(F$3:F77)+I78</f>
        <v>0</v>
      </c>
      <c r="M78" s="21">
        <f>SUM(G$3:G77)+J78</f>
        <v>1.0002243212958188</v>
      </c>
      <c r="N78" s="21"/>
      <c r="O78" s="21"/>
      <c r="P78" s="21"/>
      <c r="Q78" s="19">
        <f t="shared" si="5"/>
        <v>0.29121541141543245</v>
      </c>
      <c r="R78" s="19">
        <f t="shared" si="5"/>
        <v>0</v>
      </c>
      <c r="S78" s="19">
        <f t="shared" si="5"/>
        <v>1.0004486929116814</v>
      </c>
      <c r="T78" s="19">
        <f t="shared" si="6"/>
        <v>0</v>
      </c>
      <c r="U78" s="19">
        <f t="shared" si="7"/>
        <v>0.53976483555925259</v>
      </c>
      <c r="V78" s="19">
        <f t="shared" si="8"/>
        <v>0</v>
      </c>
    </row>
    <row r="79" spans="1:22" x14ac:dyDescent="0.25">
      <c r="A79" s="26">
        <f>Wellpath!E79</f>
        <v>2190</v>
      </c>
      <c r="B79" s="22">
        <f>Wellpath!K79</f>
        <v>2190</v>
      </c>
      <c r="C79" s="22">
        <v>0</v>
      </c>
      <c r="D79" s="22">
        <v>0</v>
      </c>
      <c r="E79" s="20">
        <f>Model!$W$5*((drdp!B79+drdp!K79)*DSFS!$B79+(drdp!E79+drdp!N79)*DSFS!$C79+(drdp!H79+drdp!Q79)*DSFS!$D79)</f>
        <v>4.0857801476887674E-2</v>
      </c>
      <c r="F79" s="20">
        <f>Model!$W$5*((drdp!C79+drdp!L79)*DSFS!$B79+(drdp!F79+drdp!O79)*DSFS!$C79+(drdp!I79+drdp!R79)*DSFS!$D79)</f>
        <v>0</v>
      </c>
      <c r="G79" s="20">
        <f>Model!$W$5*((drdp!D79+drdp!M79)*DSFS!$B79+(drdp!G79+drdp!P79)*DSFS!$C79+(drdp!J79+drdp!S79)*DSFS!$D79)</f>
        <v>-1.2749260328975928E-2</v>
      </c>
      <c r="H79" s="18">
        <f>Model!$W$5*((drdp!B79)*DSFS!$B79+(drdp!E79)*DSFS!$C79+(drdp!H79)*DSFS!$D79)</f>
        <v>0.3856312182722415</v>
      </c>
      <c r="I79" s="18">
        <f>Model!$W$5*((drdp!C79)*DSFS!$B79+(drdp!F79)*DSFS!$C79+(drdp!I79)*DSFS!$D79)</f>
        <v>0</v>
      </c>
      <c r="J79" s="18">
        <f>Model!$W$5*((drdp!D79)*DSFS!$B79+(drdp!G79)*DSFS!$C79+(drdp!J79)*DSFS!$D79)</f>
        <v>1.1639963092995527</v>
      </c>
      <c r="K79" s="21">
        <f>SUM(E$3:E78)+H79</f>
        <v>0.544926401395188</v>
      </c>
      <c r="L79" s="21">
        <f>SUM(F$3:F78)+I79</f>
        <v>0</v>
      </c>
      <c r="M79" s="21">
        <f>SUM(G$3:G78)+J79</f>
        <v>1.0161694762177305</v>
      </c>
      <c r="N79" s="21"/>
      <c r="O79" s="21"/>
      <c r="P79" s="21"/>
      <c r="Q79" s="19">
        <f t="shared" si="5"/>
        <v>0.29694478293750953</v>
      </c>
      <c r="R79" s="19">
        <f t="shared" si="5"/>
        <v>0</v>
      </c>
      <c r="S79" s="19">
        <f t="shared" si="5"/>
        <v>1.0326004043966166</v>
      </c>
      <c r="T79" s="19">
        <f t="shared" si="6"/>
        <v>0</v>
      </c>
      <c r="U79" s="19">
        <f t="shared" si="7"/>
        <v>0.55373757588296091</v>
      </c>
      <c r="V79" s="19">
        <f t="shared" si="8"/>
        <v>0</v>
      </c>
    </row>
    <row r="80" spans="1:22" x14ac:dyDescent="0.25">
      <c r="A80" s="26">
        <f>Wellpath!E80</f>
        <v>2220</v>
      </c>
      <c r="B80" s="22">
        <f>Wellpath!K80</f>
        <v>2220</v>
      </c>
      <c r="C80" s="22">
        <v>0</v>
      </c>
      <c r="D80" s="22">
        <v>0</v>
      </c>
      <c r="E80" s="20">
        <f>Model!$W$5*((drdp!B80+drdp!K80)*DSFS!$B80+(drdp!E80+drdp!N80)*DSFS!$C80+(drdp!H80+drdp!Q80)*DSFS!$D80)</f>
        <v>4.1843304842417245E-2</v>
      </c>
      <c r="F80" s="20">
        <f>Model!$W$5*((drdp!C80+drdp!L80)*DSFS!$B80+(drdp!F80+drdp!O80)*DSFS!$C80+(drdp!I80+drdp!R80)*DSFS!$D80)</f>
        <v>0</v>
      </c>
      <c r="G80" s="20">
        <f>Model!$W$5*((drdp!D80+drdp!M80)*DSFS!$B80+(drdp!G80+drdp!P80)*DSFS!$C80+(drdp!J80+drdp!S80)*DSFS!$D80)</f>
        <v>-1.1470585021843572E-2</v>
      </c>
      <c r="H80" s="18">
        <f>Model!$W$5*((drdp!B80)*DSFS!$B80+(drdp!E80)*DSFS!$C80+(drdp!H80)*DSFS!$D80)</f>
        <v>0.34949634031309834</v>
      </c>
      <c r="I80" s="18">
        <f>Model!$W$5*((drdp!C80)*DSFS!$B80+(drdp!F80)*DSFS!$C80+(drdp!I80)*DSFS!$D80)</f>
        <v>0</v>
      </c>
      <c r="J80" s="18">
        <f>Model!$W$5*((drdp!D80)*DSFS!$B80+(drdp!G80)*DSFS!$C80+(drdp!J80)*DSFS!$D80)</f>
        <v>1.1928653719522071</v>
      </c>
      <c r="K80" s="21">
        <f>SUM(E$3:E79)+H80</f>
        <v>0.54964932491293261</v>
      </c>
      <c r="L80" s="21">
        <f>SUM(F$3:F79)+I80</f>
        <v>0</v>
      </c>
      <c r="M80" s="21">
        <f>SUM(G$3:G79)+J80</f>
        <v>1.0322892785414091</v>
      </c>
      <c r="N80" s="21"/>
      <c r="O80" s="21"/>
      <c r="P80" s="21"/>
      <c r="Q80" s="19">
        <f t="shared" si="5"/>
        <v>0.30211438037724259</v>
      </c>
      <c r="R80" s="19">
        <f t="shared" si="5"/>
        <v>0</v>
      </c>
      <c r="S80" s="19">
        <f t="shared" si="5"/>
        <v>1.0656211545915428</v>
      </c>
      <c r="T80" s="19">
        <f t="shared" si="6"/>
        <v>0</v>
      </c>
      <c r="U80" s="19">
        <f t="shared" si="7"/>
        <v>0.56739710506514374</v>
      </c>
      <c r="V80" s="19">
        <f t="shared" si="8"/>
        <v>0</v>
      </c>
    </row>
    <row r="81" spans="1:22" x14ac:dyDescent="0.25">
      <c r="A81" s="26">
        <f>Wellpath!E81</f>
        <v>2250</v>
      </c>
      <c r="B81" s="22">
        <f>Wellpath!K81</f>
        <v>2250</v>
      </c>
      <c r="C81" s="22">
        <v>0</v>
      </c>
      <c r="D81" s="22">
        <v>0</v>
      </c>
      <c r="E81" s="20">
        <f>Model!$W$5*((drdp!B81+drdp!K81)*DSFS!$B81+(drdp!E81+drdp!N81)*DSFS!$C81+(drdp!H81+drdp!Q81)*DSFS!$D81)</f>
        <v>4.2788647982251182E-2</v>
      </c>
      <c r="F81" s="20">
        <f>Model!$W$5*((drdp!C81+drdp!L81)*DSFS!$B81+(drdp!F81+drdp!O81)*DSFS!$C81+(drdp!I81+drdp!R81)*DSFS!$D81)</f>
        <v>0</v>
      </c>
      <c r="G81" s="20">
        <f>Model!$W$5*((drdp!D81+drdp!M81)*DSFS!$B81+(drdp!G81+drdp!P81)*DSFS!$C81+(drdp!J81+drdp!S81)*DSFS!$D81)</f>
        <v>-1.0138466728381871E-2</v>
      </c>
      <c r="H81" s="18">
        <f>Model!$W$5*((drdp!B81)*DSFS!$B81+(drdp!E81)*DSFS!$C81+(drdp!H81)*DSFS!$D81)</f>
        <v>0.31181050892298762</v>
      </c>
      <c r="I81" s="18">
        <f>Model!$W$5*((drdp!C81)*DSFS!$B81+(drdp!F81)*DSFS!$C81+(drdp!I81)*DSFS!$D81)</f>
        <v>0</v>
      </c>
      <c r="J81" s="18">
        <f>Model!$W$5*((drdp!D81)*DSFS!$B81+(drdp!G81)*DSFS!$C81+(drdp!J81)*DSFS!$D81)</f>
        <v>1.2206107672034299</v>
      </c>
      <c r="K81" s="21">
        <f>SUM(E$3:E80)+H81</f>
        <v>0.55380679836523905</v>
      </c>
      <c r="L81" s="21">
        <f>SUM(F$3:F80)+I81</f>
        <v>0</v>
      </c>
      <c r="M81" s="21">
        <f>SUM(G$3:G80)+J81</f>
        <v>1.0485640887707883</v>
      </c>
      <c r="N81" s="21"/>
      <c r="O81" s="21"/>
      <c r="P81" s="21"/>
      <c r="Q81" s="19">
        <f t="shared" si="5"/>
        <v>0.30670196991555654</v>
      </c>
      <c r="R81" s="19">
        <f t="shared" si="5"/>
        <v>0</v>
      </c>
      <c r="S81" s="19">
        <f t="shared" si="5"/>
        <v>1.0994866482597137</v>
      </c>
      <c r="T81" s="19">
        <f t="shared" si="6"/>
        <v>0</v>
      </c>
      <c r="U81" s="19">
        <f t="shared" si="7"/>
        <v>0.58070192088291461</v>
      </c>
      <c r="V81" s="19">
        <f t="shared" si="8"/>
        <v>0</v>
      </c>
    </row>
    <row r="82" spans="1:22" x14ac:dyDescent="0.25">
      <c r="A82" s="26">
        <f>Wellpath!E82</f>
        <v>2280</v>
      </c>
      <c r="B82" s="22">
        <f>Wellpath!K82</f>
        <v>2280</v>
      </c>
      <c r="C82" s="22">
        <v>0</v>
      </c>
      <c r="D82" s="22">
        <v>0</v>
      </c>
      <c r="E82" s="20">
        <f>Model!$W$5*((drdp!B82+drdp!K82)*DSFS!$B82+(drdp!E82+drdp!N82)*DSFS!$C82+(drdp!H82+drdp!Q82)*DSFS!$D82)</f>
        <v>4.3691295142568781E-2</v>
      </c>
      <c r="F82" s="20">
        <f>Model!$W$5*((drdp!C82+drdp!L82)*DSFS!$B82+(drdp!F82+drdp!O82)*DSFS!$C82+(drdp!I82+drdp!R82)*DSFS!$D82)</f>
        <v>0</v>
      </c>
      <c r="G82" s="20">
        <f>Model!$W$5*((drdp!D82+drdp!M82)*DSFS!$B82+(drdp!G82+drdp!P82)*DSFS!$C82+(drdp!J82+drdp!S82)*DSFS!$D82)</f>
        <v>-8.7541748808116059E-3</v>
      </c>
      <c r="H82" s="18">
        <f>Model!$W$5*((drdp!B82)*DSFS!$B82+(drdp!E82)*DSFS!$C82+(drdp!H82)*DSFS!$D82)</f>
        <v>0.27260881908661289</v>
      </c>
      <c r="I82" s="18">
        <f>Model!$W$5*((drdp!C82)*DSFS!$B82+(drdp!F82)*DSFS!$C82+(drdp!I82)*DSFS!$D82)</f>
        <v>0</v>
      </c>
      <c r="J82" s="18">
        <f>Model!$W$5*((drdp!D82)*DSFS!$B82+(drdp!G82)*DSFS!$C82+(drdp!J82)*DSFS!$D82)</f>
        <v>1.247159223717569</v>
      </c>
      <c r="K82" s="21">
        <f>SUM(E$3:E81)+H82</f>
        <v>0.55739375651111556</v>
      </c>
      <c r="L82" s="21">
        <f>SUM(F$3:F81)+I82</f>
        <v>0</v>
      </c>
      <c r="M82" s="21">
        <f>SUM(G$3:G81)+J82</f>
        <v>1.0649740785565456</v>
      </c>
      <c r="N82" s="21"/>
      <c r="O82" s="21"/>
      <c r="P82" s="21"/>
      <c r="Q82" s="19">
        <f t="shared" si="5"/>
        <v>0.31068779979757277</v>
      </c>
      <c r="R82" s="19">
        <f t="shared" si="5"/>
        <v>0</v>
      </c>
      <c r="S82" s="19">
        <f t="shared" si="5"/>
        <v>1.1341697879973633</v>
      </c>
      <c r="T82" s="19">
        <f t="shared" si="6"/>
        <v>0</v>
      </c>
      <c r="U82" s="19">
        <f t="shared" si="7"/>
        <v>0.59360990223359678</v>
      </c>
      <c r="V82" s="19">
        <f t="shared" si="8"/>
        <v>0</v>
      </c>
    </row>
    <row r="83" spans="1:22" x14ac:dyDescent="0.25">
      <c r="A83" s="26">
        <f>Wellpath!E83</f>
        <v>2310</v>
      </c>
      <c r="B83" s="22">
        <f>Wellpath!K83</f>
        <v>2310</v>
      </c>
      <c r="C83" s="22">
        <v>0</v>
      </c>
      <c r="D83" s="22">
        <v>0</v>
      </c>
      <c r="E83" s="20">
        <f>Model!$W$5*((drdp!B83+drdp!K83)*DSFS!$B83+(drdp!E83+drdp!N83)*DSFS!$C83+(drdp!H83+drdp!Q83)*DSFS!$D83)</f>
        <v>4.4548751092445958E-2</v>
      </c>
      <c r="F83" s="20">
        <f>Model!$W$5*((drdp!C83+drdp!L83)*DSFS!$B83+(drdp!F83+drdp!O83)*DSFS!$C83+(drdp!I83+drdp!R83)*DSFS!$D83)</f>
        <v>0</v>
      </c>
      <c r="G83" s="20">
        <f>Model!$W$5*((drdp!D83+drdp!M83)*DSFS!$B83+(drdp!G83+drdp!P83)*DSFS!$C83+(drdp!J83+drdp!S83)*DSFS!$D83)</f>
        <v>-7.3190909930275589E-3</v>
      </c>
      <c r="H83" s="18">
        <f>Model!$W$5*((drdp!B83)*DSFS!$B83+(drdp!E83)*DSFS!$C83+(drdp!H83)*DSFS!$D83)</f>
        <v>0.23192959662751839</v>
      </c>
      <c r="I83" s="18">
        <f>Model!$W$5*((drdp!C83)*DSFS!$B83+(drdp!F83)*DSFS!$C83+(drdp!I83)*DSFS!$D83)</f>
        <v>0</v>
      </c>
      <c r="J83" s="18">
        <f>Model!$W$5*((drdp!D83)*DSFS!$B83+(drdp!G83)*DSFS!$C83+(drdp!J83)*DSFS!$D83)</f>
        <v>1.2724385748957276</v>
      </c>
      <c r="K83" s="21">
        <f>SUM(E$3:E82)+H83</f>
        <v>0.5604058291945897</v>
      </c>
      <c r="L83" s="21">
        <f>SUM(F$3:F82)+I83</f>
        <v>0</v>
      </c>
      <c r="M83" s="21">
        <f>SUM(G$3:G82)+J83</f>
        <v>1.0814992548538926</v>
      </c>
      <c r="N83" s="21"/>
      <c r="O83" s="21"/>
      <c r="P83" s="21"/>
      <c r="Q83" s="19">
        <f t="shared" si="5"/>
        <v>0.31405469339527564</v>
      </c>
      <c r="R83" s="19">
        <f t="shared" si="5"/>
        <v>0</v>
      </c>
      <c r="S83" s="19">
        <f t="shared" si="5"/>
        <v>1.169640638249525</v>
      </c>
      <c r="T83" s="19">
        <f t="shared" si="6"/>
        <v>0</v>
      </c>
      <c r="U83" s="19">
        <f t="shared" si="7"/>
        <v>0.60607848668972664</v>
      </c>
      <c r="V83" s="19">
        <f t="shared" si="8"/>
        <v>0</v>
      </c>
    </row>
    <row r="84" spans="1:22" x14ac:dyDescent="0.25">
      <c r="A84" s="26">
        <f>Wellpath!E84</f>
        <v>2340</v>
      </c>
      <c r="B84" s="22">
        <f>Wellpath!K84</f>
        <v>2340</v>
      </c>
      <c r="C84" s="22">
        <v>0</v>
      </c>
      <c r="D84" s="22">
        <v>0</v>
      </c>
      <c r="E84" s="20">
        <f>Model!$W$5*((drdp!B84+drdp!K84)*DSFS!$B84+(drdp!E84+drdp!N84)*DSFS!$C84+(drdp!H84+drdp!Q84)*DSFS!$D84)</f>
        <v>4.5358565864104777E-2</v>
      </c>
      <c r="F84" s="20">
        <f>Model!$W$5*((drdp!C84+drdp!L84)*DSFS!$B84+(drdp!F84+drdp!O84)*DSFS!$C84+(drdp!I84+drdp!R84)*DSFS!$D84)</f>
        <v>0</v>
      </c>
      <c r="G84" s="20">
        <f>Model!$W$5*((drdp!D84+drdp!M84)*DSFS!$B84+(drdp!G84+drdp!P84)*DSFS!$C84+(drdp!J84+drdp!S84)*DSFS!$D84)</f>
        <v>-5.8347073490712551E-3</v>
      </c>
      <c r="H84" s="18">
        <f>Model!$W$5*((drdp!B84)*DSFS!$B84+(drdp!E84)*DSFS!$C84+(drdp!H84)*DSFS!$D84)</f>
        <v>0.1898143630095539</v>
      </c>
      <c r="I84" s="18">
        <f>Model!$W$5*((drdp!C84)*DSFS!$B84+(drdp!F84)*DSFS!$C84+(drdp!I84)*DSFS!$D84)</f>
        <v>0</v>
      </c>
      <c r="J84" s="18">
        <f>Model!$W$5*((drdp!D84)*DSFS!$B84+(drdp!G84)*DSFS!$C84+(drdp!J84)*DSFS!$D84)</f>
        <v>1.296377895315882</v>
      </c>
      <c r="K84" s="21">
        <f>SUM(E$3:E83)+H84</f>
        <v>0.56283934666907121</v>
      </c>
      <c r="L84" s="21">
        <f>SUM(F$3:F83)+I84</f>
        <v>0</v>
      </c>
      <c r="M84" s="21">
        <f>SUM(G$3:G83)+J84</f>
        <v>1.0981194842810194</v>
      </c>
      <c r="N84" s="21"/>
      <c r="O84" s="21"/>
      <c r="P84" s="21"/>
      <c r="Q84" s="19">
        <f t="shared" si="5"/>
        <v>0.31678813015886692</v>
      </c>
      <c r="R84" s="19">
        <f t="shared" si="5"/>
        <v>0</v>
      </c>
      <c r="S84" s="19">
        <f t="shared" si="5"/>
        <v>1.2058664017576119</v>
      </c>
      <c r="T84" s="19">
        <f t="shared" si="6"/>
        <v>0</v>
      </c>
      <c r="U84" s="19">
        <f t="shared" si="7"/>
        <v>0.6180648530973063</v>
      </c>
      <c r="V84" s="19">
        <f t="shared" si="8"/>
        <v>0</v>
      </c>
    </row>
    <row r="85" spans="1:22" x14ac:dyDescent="0.25">
      <c r="A85" s="26">
        <f>Wellpath!E85</f>
        <v>2370</v>
      </c>
      <c r="B85" s="22">
        <f>Wellpath!K85</f>
        <v>2370</v>
      </c>
      <c r="C85" s="22">
        <v>0</v>
      </c>
      <c r="D85" s="22">
        <v>0</v>
      </c>
      <c r="E85" s="20">
        <f>Model!$W$5*((drdp!B85+drdp!K85)*DSFS!$B85+(drdp!E85+drdp!N85)*DSFS!$C85+(drdp!H85+drdp!Q85)*DSFS!$D85)</f>
        <v>4.611833944995028E-2</v>
      </c>
      <c r="F85" s="20">
        <f>Model!$W$5*((drdp!C85+drdp!L85)*DSFS!$B85+(drdp!F85+drdp!O85)*DSFS!$C85+(drdp!I85+drdp!R85)*DSFS!$D85)</f>
        <v>0</v>
      </c>
      <c r="G85" s="20">
        <f>Model!$W$5*((drdp!D85+drdp!M85)*DSFS!$B85+(drdp!G85+drdp!P85)*DSFS!$C85+(drdp!J85+drdp!S85)*DSFS!$D85)</f>
        <v>-4.3026254970853807E-3</v>
      </c>
      <c r="H85" s="18">
        <f>Model!$W$5*((drdp!B85)*DSFS!$B85+(drdp!E85)*DSFS!$C85+(drdp!H85)*DSFS!$D85)</f>
        <v>0.14630779454474976</v>
      </c>
      <c r="I85" s="18">
        <f>Model!$W$5*((drdp!C85)*DSFS!$B85+(drdp!F85)*DSFS!$C85+(drdp!I85)*DSFS!$D85)</f>
        <v>0</v>
      </c>
      <c r="J85" s="18">
        <f>Model!$W$5*((drdp!D85)*DSFS!$B85+(drdp!G85)*DSFS!$C85+(drdp!J85)*DSFS!$D85)</f>
        <v>1.3189076360324528</v>
      </c>
      <c r="K85" s="21">
        <f>SUM(E$3:E84)+H85</f>
        <v>0.56469134406837185</v>
      </c>
      <c r="L85" s="21">
        <f>SUM(F$3:F84)+I85</f>
        <v>0</v>
      </c>
      <c r="M85" s="21">
        <f>SUM(G$3:G84)+J85</f>
        <v>1.1148145176485189</v>
      </c>
      <c r="N85" s="21"/>
      <c r="O85" s="21"/>
      <c r="P85" s="21"/>
      <c r="Q85" s="19">
        <f t="shared" si="5"/>
        <v>0.31887631406574429</v>
      </c>
      <c r="R85" s="19">
        <f t="shared" si="5"/>
        <v>0</v>
      </c>
      <c r="S85" s="19">
        <f t="shared" si="5"/>
        <v>1.2428114087598998</v>
      </c>
      <c r="T85" s="19">
        <f t="shared" si="6"/>
        <v>0</v>
      </c>
      <c r="U85" s="19">
        <f t="shared" si="7"/>
        <v>0.62952610835787581</v>
      </c>
      <c r="V85" s="19">
        <f t="shared" si="8"/>
        <v>0</v>
      </c>
    </row>
    <row r="86" spans="1:22" x14ac:dyDescent="0.25">
      <c r="A86" s="26">
        <f>Wellpath!E86</f>
        <v>2400</v>
      </c>
      <c r="B86" s="22">
        <f>Wellpath!K86</f>
        <v>2400</v>
      </c>
      <c r="C86" s="22">
        <v>0</v>
      </c>
      <c r="D86" s="22">
        <v>0</v>
      </c>
      <c r="E86" s="20">
        <f>Model!$W$5*((drdp!B86+drdp!K86)*DSFS!$B86+(drdp!E86+drdp!N86)*DSFS!$C86+(drdp!H86+drdp!Q86)*DSFS!$D86)</f>
        <v>4.6825726448588186E-2</v>
      </c>
      <c r="F86" s="20">
        <f>Model!$W$5*((drdp!C86+drdp!L86)*DSFS!$B86+(drdp!F86+drdp!O86)*DSFS!$C86+(drdp!I86+drdp!R86)*DSFS!$D86)</f>
        <v>0</v>
      </c>
      <c r="G86" s="20">
        <f>Model!$W$5*((drdp!D86+drdp!M86)*DSFS!$B86+(drdp!G86+drdp!P86)*DSFS!$C86+(drdp!J86+drdp!S86)*DSFS!$D86)</f>
        <v>-2.7245545502049707E-3</v>
      </c>
      <c r="H86" s="18">
        <f>Model!$W$5*((drdp!B86)*DSFS!$B86+(drdp!E86)*DSFS!$C86+(drdp!H86)*DSFS!$D86)</f>
        <v>0.10145767604536657</v>
      </c>
      <c r="I86" s="18">
        <f>Model!$W$5*((drdp!C86)*DSFS!$B86+(drdp!F86)*DSFS!$C86+(drdp!I86)*DSFS!$D86)</f>
        <v>0</v>
      </c>
      <c r="J86" s="18">
        <f>Model!$W$5*((drdp!D86)*DSFS!$B86+(drdp!G86)*DSFS!$C86+(drdp!J86)*DSFS!$D86)</f>
        <v>1.3399597585109246</v>
      </c>
      <c r="K86" s="21">
        <f>SUM(E$3:E85)+H86</f>
        <v>0.56595956501893896</v>
      </c>
      <c r="L86" s="21">
        <f>SUM(F$3:F85)+I86</f>
        <v>0</v>
      </c>
      <c r="M86" s="21">
        <f>SUM(G$3:G85)+J86</f>
        <v>1.1315640146299053</v>
      </c>
      <c r="N86" s="21"/>
      <c r="O86" s="21"/>
      <c r="P86" s="21"/>
      <c r="Q86" s="19">
        <f t="shared" si="5"/>
        <v>0.3203102292364266</v>
      </c>
      <c r="R86" s="19">
        <f t="shared" si="5"/>
        <v>0</v>
      </c>
      <c r="S86" s="19">
        <f t="shared" si="5"/>
        <v>1.2804371192053485</v>
      </c>
      <c r="T86" s="19">
        <f t="shared" si="6"/>
        <v>0</v>
      </c>
      <c r="U86" s="19">
        <f t="shared" si="7"/>
        <v>0.64041947751102546</v>
      </c>
      <c r="V86" s="19">
        <f t="shared" si="8"/>
        <v>0</v>
      </c>
    </row>
    <row r="87" spans="1:22" x14ac:dyDescent="0.25">
      <c r="A87" s="26">
        <f>Wellpath!E87</f>
        <v>2430</v>
      </c>
      <c r="B87" s="22">
        <f>Wellpath!K87</f>
        <v>2430</v>
      </c>
      <c r="C87" s="22">
        <v>0</v>
      </c>
      <c r="D87" s="22">
        <v>0</v>
      </c>
      <c r="E87" s="20">
        <f>Model!$W$5*((drdp!B87+drdp!K87)*DSFS!$B87+(drdp!E87+drdp!N87)*DSFS!$C87+(drdp!H87+drdp!Q87)*DSFS!$D87)</f>
        <v>3.9522224426300802E-2</v>
      </c>
      <c r="F87" s="20">
        <f>Model!$W$5*((drdp!C87+drdp!L87)*DSFS!$B87+(drdp!F87+drdp!O87)*DSFS!$C87+(drdp!I87+drdp!R87)*DSFS!$D87)</f>
        <v>0</v>
      </c>
      <c r="G87" s="20">
        <f>Model!$W$5*((drdp!D87+drdp!M87)*DSFS!$B87+(drdp!G87+drdp!P87)*DSFS!$C87+(drdp!J87+drdp!S87)*DSFS!$D87)</f>
        <v>-1.1488286529075296E-3</v>
      </c>
      <c r="H87" s="18">
        <f>Model!$W$5*((drdp!B87)*DSFS!$B87+(drdp!E87)*DSFS!$C87+(drdp!H87)*DSFS!$D87)</f>
        <v>5.5314848966738099E-2</v>
      </c>
      <c r="I87" s="18">
        <f>Model!$W$5*((drdp!C87)*DSFS!$B87+(drdp!F87)*DSFS!$C87+(drdp!I87)*DSFS!$D87)</f>
        <v>0</v>
      </c>
      <c r="J87" s="18">
        <f>Model!$W$5*((drdp!D87)*DSFS!$B87+(drdp!G87)*DSFS!$C87+(drdp!J87)*DSFS!$D87)</f>
        <v>1.3594678669743938</v>
      </c>
      <c r="K87" s="21">
        <f>SUM(E$3:E86)+H87</f>
        <v>0.56664246438889865</v>
      </c>
      <c r="L87" s="21">
        <f>SUM(F$3:F86)+I87</f>
        <v>0</v>
      </c>
      <c r="M87" s="21">
        <f>SUM(G$3:G86)+J87</f>
        <v>1.1483475685431694</v>
      </c>
      <c r="N87" s="21"/>
      <c r="O87" s="21"/>
      <c r="P87" s="21"/>
      <c r="Q87" s="19">
        <f t="shared" si="5"/>
        <v>0.32108368244872426</v>
      </c>
      <c r="R87" s="19">
        <f t="shared" si="5"/>
        <v>0</v>
      </c>
      <c r="S87" s="19">
        <f t="shared" si="5"/>
        <v>1.3187021381790092</v>
      </c>
      <c r="T87" s="19">
        <f t="shared" si="6"/>
        <v>0</v>
      </c>
      <c r="U87" s="19">
        <f t="shared" si="7"/>
        <v>0.65070249621430121</v>
      </c>
      <c r="V87" s="19">
        <f t="shared" si="8"/>
        <v>0</v>
      </c>
    </row>
    <row r="88" spans="1:22" x14ac:dyDescent="0.25">
      <c r="A88" s="26">
        <f>Wellpath!E88</f>
        <v>2450</v>
      </c>
      <c r="B88" s="22">
        <f>Wellpath!K88</f>
        <v>2450</v>
      </c>
      <c r="C88" s="22">
        <v>0</v>
      </c>
      <c r="D88" s="22">
        <v>0</v>
      </c>
      <c r="E88" s="20">
        <f>Model!$W$5*((drdp!B88+drdp!K88)*DSFS!$B88+(drdp!E88+drdp!N88)*DSFS!$C88+(drdp!H88+drdp!Q88)*DSFS!$D88)</f>
        <v>1.5922604989329785E-2</v>
      </c>
      <c r="F88" s="20">
        <f>Model!$W$5*((drdp!C88+drdp!L88)*DSFS!$B88+(drdp!F88+drdp!O88)*DSFS!$C88+(drdp!I88+drdp!R88)*DSFS!$D88)</f>
        <v>0</v>
      </c>
      <c r="G88" s="20">
        <f>Model!$W$5*((drdp!D88+drdp!M88)*DSFS!$B88+(drdp!G88+drdp!P88)*DSFS!$C88+(drdp!J88+drdp!S88)*DSFS!$D88)</f>
        <v>-1.8481305066323238E-4</v>
      </c>
      <c r="H88" s="18">
        <f>Model!$W$5*((drdp!B88)*DSFS!$B88+(drdp!E88)*DSFS!$C88+(drdp!H88)*DSFS!$D88)</f>
        <v>1.5922604989329785E-2</v>
      </c>
      <c r="I88" s="18">
        <f>Model!$W$5*((drdp!C88)*DSFS!$B88+(drdp!F88)*DSFS!$C88+(drdp!I88)*DSFS!$D88)</f>
        <v>0</v>
      </c>
      <c r="J88" s="18">
        <f>Model!$W$5*((drdp!D88)*DSFS!$B88+(drdp!G88)*DSFS!$C88+(drdp!J88)*DSFS!$D88)</f>
        <v>1.3718151869493367</v>
      </c>
      <c r="K88" s="21">
        <f>SUM(E$3:E87)+H88</f>
        <v>0.5667724448377911</v>
      </c>
      <c r="L88" s="21">
        <f>SUM(F$3:F87)+I88</f>
        <v>0</v>
      </c>
      <c r="M88" s="21">
        <f>SUM(G$3:G87)+J88</f>
        <v>1.159546059865205</v>
      </c>
      <c r="N88" s="21"/>
      <c r="O88" s="21"/>
      <c r="P88" s="21"/>
      <c r="Q88" s="19">
        <f t="shared" si="5"/>
        <v>0.32123100422740697</v>
      </c>
      <c r="R88" s="19">
        <f t="shared" si="5"/>
        <v>0</v>
      </c>
      <c r="S88" s="19">
        <f t="shared" si="5"/>
        <v>1.3445470649489215</v>
      </c>
      <c r="T88" s="19">
        <f t="shared" si="6"/>
        <v>0</v>
      </c>
      <c r="U88" s="19">
        <f t="shared" si="7"/>
        <v>0.65719875525182991</v>
      </c>
      <c r="V88" s="19">
        <f t="shared" si="8"/>
        <v>0</v>
      </c>
    </row>
    <row r="89" spans="1:22" x14ac:dyDescent="0.25">
      <c r="A89" s="26">
        <f>Wellpath!E89</f>
        <v>2460</v>
      </c>
      <c r="B89" s="22">
        <f>Wellpath!K89</f>
        <v>2460</v>
      </c>
      <c r="C89" s="22">
        <v>0</v>
      </c>
      <c r="D89" s="22">
        <v>0</v>
      </c>
      <c r="E89" s="20">
        <f>Model!$W$5*((drdp!B89+drdp!K89)*DSFS!$B89+(drdp!E89+drdp!N89)*DSFS!$C89+(drdp!H89+drdp!Q89)*DSFS!$D89)</f>
        <v>0</v>
      </c>
      <c r="F89" s="20">
        <f>Model!$W$5*((drdp!C89+drdp!L89)*DSFS!$B89+(drdp!F89+drdp!O89)*DSFS!$C89+(drdp!I89+drdp!R89)*DSFS!$D89)</f>
        <v>0</v>
      </c>
      <c r="G89" s="20">
        <f>Model!$W$5*((drdp!D89+drdp!M89)*DSFS!$B89+(drdp!G89+drdp!P89)*DSFS!$C89+(drdp!J89+drdp!S89)*DSFS!$D89)</f>
        <v>0</v>
      </c>
      <c r="H89" s="18">
        <f>Model!$W$5*((drdp!B89)*DSFS!$B89+(drdp!E89)*DSFS!$C89+(drdp!H89)*DSFS!$D89)</f>
        <v>0</v>
      </c>
      <c r="I89" s="18">
        <f>Model!$W$5*((drdp!C89)*DSFS!$B89+(drdp!F89)*DSFS!$C89+(drdp!I89)*DSFS!$D89)</f>
        <v>0</v>
      </c>
      <c r="J89" s="18">
        <f>Model!$W$5*((drdp!D89)*DSFS!$B89+(drdp!G89)*DSFS!$C89+(drdp!J89)*DSFS!$D89)</f>
        <v>1.3775999999999999</v>
      </c>
      <c r="K89" s="21">
        <f>SUM(E$3:E88)+H89</f>
        <v>0.5667724448377911</v>
      </c>
      <c r="L89" s="21">
        <f>SUM(F$3:F88)+I89</f>
        <v>0</v>
      </c>
      <c r="M89" s="21">
        <f>SUM(G$3:G88)+J89</f>
        <v>1.1651460598652048</v>
      </c>
      <c r="N89" s="21"/>
      <c r="O89" s="21"/>
      <c r="P89" s="21"/>
      <c r="Q89" s="19">
        <f t="shared" si="5"/>
        <v>0.32123100422740697</v>
      </c>
      <c r="R89" s="19">
        <f t="shared" si="5"/>
        <v>0</v>
      </c>
      <c r="S89" s="19">
        <f t="shared" si="5"/>
        <v>1.3575653408194115</v>
      </c>
      <c r="T89" s="19">
        <f t="shared" si="6"/>
        <v>0</v>
      </c>
      <c r="U89" s="19">
        <f t="shared" si="7"/>
        <v>0.66037268094292145</v>
      </c>
      <c r="V89" s="19">
        <f t="shared" si="8"/>
        <v>0</v>
      </c>
    </row>
    <row r="90" spans="1:22" x14ac:dyDescent="0.25">
      <c r="A90" s="26">
        <f>Wellpath!E90</f>
        <v>2490</v>
      </c>
      <c r="B90" s="22">
        <f>Wellpath!K90</f>
        <v>2490</v>
      </c>
      <c r="C90" s="22">
        <v>0</v>
      </c>
      <c r="D90" s="22">
        <v>0</v>
      </c>
      <c r="E90" s="20">
        <f>Model!$W$5*((drdp!B90+drdp!K90)*DSFS!$B90+(drdp!E90+drdp!N90)*DSFS!$C90+(drdp!H90+drdp!Q90)*DSFS!$D90)</f>
        <v>0</v>
      </c>
      <c r="F90" s="20">
        <f>Model!$W$5*((drdp!C90+drdp!L90)*DSFS!$B90+(drdp!F90+drdp!O90)*DSFS!$C90+(drdp!I90+drdp!R90)*DSFS!$D90)</f>
        <v>0</v>
      </c>
      <c r="G90" s="20">
        <f>Model!$W$5*((drdp!D90+drdp!M90)*DSFS!$B90+(drdp!G90+drdp!P90)*DSFS!$C90+(drdp!J90+drdp!S90)*DSFS!$D90)</f>
        <v>0</v>
      </c>
      <c r="H90" s="18">
        <f>Model!$W$5*((drdp!B90)*DSFS!$B90+(drdp!E90)*DSFS!$C90+(drdp!H90)*DSFS!$D90)</f>
        <v>0</v>
      </c>
      <c r="I90" s="18">
        <f>Model!$W$5*((drdp!C90)*DSFS!$B90+(drdp!F90)*DSFS!$C90+(drdp!I90)*DSFS!$D90)</f>
        <v>0</v>
      </c>
      <c r="J90" s="18">
        <f>Model!$W$5*((drdp!D90)*DSFS!$B90+(drdp!G90)*DSFS!$C90+(drdp!J90)*DSFS!$D90)</f>
        <v>1.3943999999999999</v>
      </c>
      <c r="K90" s="21">
        <f>SUM(E$3:E89)+H90</f>
        <v>0.5667724448377911</v>
      </c>
      <c r="L90" s="21">
        <f>SUM(F$3:F89)+I90</f>
        <v>0</v>
      </c>
      <c r="M90" s="21">
        <f>SUM(G$3:G89)+J90</f>
        <v>1.1819460598652047</v>
      </c>
      <c r="N90" s="21"/>
      <c r="O90" s="21"/>
      <c r="P90" s="21"/>
      <c r="Q90" s="19">
        <f t="shared" si="5"/>
        <v>0.32123100422740697</v>
      </c>
      <c r="R90" s="19">
        <f t="shared" si="5"/>
        <v>0</v>
      </c>
      <c r="S90" s="19">
        <f t="shared" si="5"/>
        <v>1.3969964884308821</v>
      </c>
      <c r="T90" s="19">
        <f t="shared" si="6"/>
        <v>0</v>
      </c>
      <c r="U90" s="19">
        <f t="shared" si="7"/>
        <v>0.66989445801619629</v>
      </c>
      <c r="V90" s="19">
        <f t="shared" si="8"/>
        <v>0</v>
      </c>
    </row>
    <row r="91" spans="1:22" x14ac:dyDescent="0.25">
      <c r="A91" s="26">
        <f>Wellpath!E91</f>
        <v>2520</v>
      </c>
      <c r="B91" s="22">
        <f>Wellpath!K91</f>
        <v>2520</v>
      </c>
      <c r="C91" s="22">
        <v>0</v>
      </c>
      <c r="D91" s="22">
        <v>0</v>
      </c>
      <c r="E91" s="20">
        <f>Model!$W$5*((drdp!B91+drdp!K91)*DSFS!$B91+(drdp!E91+drdp!N91)*DSFS!$C91+(drdp!H91+drdp!Q91)*DSFS!$D91)</f>
        <v>0</v>
      </c>
      <c r="F91" s="20">
        <f>Model!$W$5*((drdp!C91+drdp!L91)*DSFS!$B91+(drdp!F91+drdp!O91)*DSFS!$C91+(drdp!I91+drdp!R91)*DSFS!$D91)</f>
        <v>0</v>
      </c>
      <c r="G91" s="20">
        <f>Model!$W$5*((drdp!D91+drdp!M91)*DSFS!$B91+(drdp!G91+drdp!P91)*DSFS!$C91+(drdp!J91+drdp!S91)*DSFS!$D91)</f>
        <v>0</v>
      </c>
      <c r="H91" s="18">
        <f>Model!$W$5*((drdp!B91)*DSFS!$B91+(drdp!E91)*DSFS!$C91+(drdp!H91)*DSFS!$D91)</f>
        <v>0</v>
      </c>
      <c r="I91" s="18">
        <f>Model!$W$5*((drdp!C91)*DSFS!$B91+(drdp!F91)*DSFS!$C91+(drdp!I91)*DSFS!$D91)</f>
        <v>0</v>
      </c>
      <c r="J91" s="18">
        <f>Model!$W$5*((drdp!D91)*DSFS!$B91+(drdp!G91)*DSFS!$C91+(drdp!J91)*DSFS!$D91)</f>
        <v>1.4111999999999998</v>
      </c>
      <c r="K91" s="21">
        <f>SUM(E$3:E90)+H91</f>
        <v>0.5667724448377911</v>
      </c>
      <c r="L91" s="21">
        <f>SUM(F$3:F90)+I91</f>
        <v>0</v>
      </c>
      <c r="M91" s="21">
        <f>SUM(G$3:G90)+J91</f>
        <v>1.1987460598652047</v>
      </c>
      <c r="N91" s="21"/>
      <c r="O91" s="21"/>
      <c r="P91" s="21"/>
      <c r="Q91" s="19">
        <f t="shared" si="5"/>
        <v>0.32123100422740697</v>
      </c>
      <c r="R91" s="19">
        <f t="shared" si="5"/>
        <v>0</v>
      </c>
      <c r="S91" s="19">
        <f t="shared" si="5"/>
        <v>1.4369921160423529</v>
      </c>
      <c r="T91" s="19">
        <f t="shared" si="6"/>
        <v>0</v>
      </c>
      <c r="U91" s="19">
        <f t="shared" si="7"/>
        <v>0.67941623508947113</v>
      </c>
      <c r="V91" s="19">
        <f t="shared" si="8"/>
        <v>0</v>
      </c>
    </row>
    <row r="92" spans="1:22" x14ac:dyDescent="0.25">
      <c r="A92" s="26">
        <f>Wellpath!E92</f>
        <v>2550</v>
      </c>
      <c r="B92" s="22">
        <f>Wellpath!K92</f>
        <v>2550</v>
      </c>
      <c r="C92" s="22">
        <v>0</v>
      </c>
      <c r="D92" s="22">
        <v>0</v>
      </c>
      <c r="E92" s="20">
        <f>Model!$W$5*((drdp!B92+drdp!K92)*DSFS!$B92+(drdp!E92+drdp!N92)*DSFS!$C92+(drdp!H92+drdp!Q92)*DSFS!$D92)</f>
        <v>0</v>
      </c>
      <c r="F92" s="20">
        <f>Model!$W$5*((drdp!C92+drdp!L92)*DSFS!$B92+(drdp!F92+drdp!O92)*DSFS!$C92+(drdp!I92+drdp!R92)*DSFS!$D92)</f>
        <v>0</v>
      </c>
      <c r="G92" s="20">
        <f>Model!$W$5*((drdp!D92+drdp!M92)*DSFS!$B92+(drdp!G92+drdp!P92)*DSFS!$C92+(drdp!J92+drdp!S92)*DSFS!$D92)</f>
        <v>0</v>
      </c>
      <c r="H92" s="18">
        <f>Model!$W$5*((drdp!B92)*DSFS!$B92+(drdp!E92)*DSFS!$C92+(drdp!H92)*DSFS!$D92)</f>
        <v>0</v>
      </c>
      <c r="I92" s="18">
        <f>Model!$W$5*((drdp!C92)*DSFS!$B92+(drdp!F92)*DSFS!$C92+(drdp!I92)*DSFS!$D92)</f>
        <v>0</v>
      </c>
      <c r="J92" s="18">
        <f>Model!$W$5*((drdp!D92)*DSFS!$B92+(drdp!G92)*DSFS!$C92+(drdp!J92)*DSFS!$D92)</f>
        <v>1.4279999999999999</v>
      </c>
      <c r="K92" s="21">
        <f>SUM(E$3:E91)+H92</f>
        <v>0.5667724448377911</v>
      </c>
      <c r="L92" s="21">
        <f>SUM(F$3:F91)+I92</f>
        <v>0</v>
      </c>
      <c r="M92" s="21">
        <f>SUM(G$3:G91)+J92</f>
        <v>1.2155460598652048</v>
      </c>
      <c r="N92" s="21"/>
      <c r="O92" s="21"/>
      <c r="P92" s="21"/>
      <c r="Q92" s="19">
        <f t="shared" si="5"/>
        <v>0.32123100422740697</v>
      </c>
      <c r="R92" s="19">
        <f t="shared" si="5"/>
        <v>0</v>
      </c>
      <c r="S92" s="19">
        <f t="shared" si="5"/>
        <v>1.4775522236538241</v>
      </c>
      <c r="T92" s="19">
        <f t="shared" si="6"/>
        <v>0</v>
      </c>
      <c r="U92" s="19">
        <f t="shared" si="7"/>
        <v>0.68893801216274608</v>
      </c>
      <c r="V92" s="19">
        <f t="shared" si="8"/>
        <v>0</v>
      </c>
    </row>
    <row r="93" spans="1:22" x14ac:dyDescent="0.25">
      <c r="A93" s="26">
        <f>Wellpath!E93</f>
        <v>2580</v>
      </c>
      <c r="B93" s="22">
        <f>Wellpath!K93</f>
        <v>2580</v>
      </c>
      <c r="C93" s="22">
        <v>0</v>
      </c>
      <c r="D93" s="22">
        <v>0</v>
      </c>
      <c r="E93" s="20">
        <f>Model!$W$5*((drdp!B93+drdp!K93)*DSFS!$B93+(drdp!E93+drdp!N93)*DSFS!$C93+(drdp!H93+drdp!Q93)*DSFS!$D93)</f>
        <v>0</v>
      </c>
      <c r="F93" s="20">
        <f>Model!$W$5*((drdp!C93+drdp!L93)*DSFS!$B93+(drdp!F93+drdp!O93)*DSFS!$C93+(drdp!I93+drdp!R93)*DSFS!$D93)</f>
        <v>0</v>
      </c>
      <c r="G93" s="20">
        <f>Model!$W$5*((drdp!D93+drdp!M93)*DSFS!$B93+(drdp!G93+drdp!P93)*DSFS!$C93+(drdp!J93+drdp!S93)*DSFS!$D93)</f>
        <v>0</v>
      </c>
      <c r="H93" s="18">
        <f>Model!$W$5*((drdp!B93)*DSFS!$B93+(drdp!E93)*DSFS!$C93+(drdp!H93)*DSFS!$D93)</f>
        <v>0</v>
      </c>
      <c r="I93" s="18">
        <f>Model!$W$5*((drdp!C93)*DSFS!$B93+(drdp!F93)*DSFS!$C93+(drdp!I93)*DSFS!$D93)</f>
        <v>0</v>
      </c>
      <c r="J93" s="18">
        <f>Model!$W$5*((drdp!D93)*DSFS!$B93+(drdp!G93)*DSFS!$C93+(drdp!J93)*DSFS!$D93)</f>
        <v>1.4447999999999999</v>
      </c>
      <c r="K93" s="21">
        <f>SUM(E$3:E92)+H93</f>
        <v>0.5667724448377911</v>
      </c>
      <c r="L93" s="21">
        <f>SUM(F$3:F92)+I93</f>
        <v>0</v>
      </c>
      <c r="M93" s="21">
        <f>SUM(G$3:G92)+J93</f>
        <v>1.2323460598652047</v>
      </c>
      <c r="N93" s="21"/>
      <c r="O93" s="21"/>
      <c r="P93" s="21"/>
      <c r="Q93" s="19">
        <f t="shared" si="5"/>
        <v>0.32123100422740697</v>
      </c>
      <c r="R93" s="19">
        <f t="shared" si="5"/>
        <v>0</v>
      </c>
      <c r="S93" s="19">
        <f t="shared" si="5"/>
        <v>1.5186768112652949</v>
      </c>
      <c r="T93" s="19">
        <f t="shared" si="6"/>
        <v>0</v>
      </c>
      <c r="U93" s="19">
        <f t="shared" si="7"/>
        <v>0.69845978923602092</v>
      </c>
      <c r="V93" s="19">
        <f t="shared" si="8"/>
        <v>0</v>
      </c>
    </row>
    <row r="94" spans="1:22" x14ac:dyDescent="0.25">
      <c r="A94" s="26">
        <f>Wellpath!E94</f>
        <v>2610</v>
      </c>
      <c r="B94" s="22">
        <f>Wellpath!K94</f>
        <v>2610</v>
      </c>
      <c r="C94" s="22">
        <v>0</v>
      </c>
      <c r="D94" s="22">
        <v>0</v>
      </c>
      <c r="E94" s="20">
        <f>Model!$W$5*((drdp!B94+drdp!K94)*DSFS!$B94+(drdp!E94+drdp!N94)*DSFS!$C94+(drdp!H94+drdp!Q94)*DSFS!$D94)</f>
        <v>0</v>
      </c>
      <c r="F94" s="20">
        <f>Model!$W$5*((drdp!C94+drdp!L94)*DSFS!$B94+(drdp!F94+drdp!O94)*DSFS!$C94+(drdp!I94+drdp!R94)*DSFS!$D94)</f>
        <v>0</v>
      </c>
      <c r="G94" s="20">
        <f>Model!$W$5*((drdp!D94+drdp!M94)*DSFS!$B94+(drdp!G94+drdp!P94)*DSFS!$C94+(drdp!J94+drdp!S94)*DSFS!$D94)</f>
        <v>0</v>
      </c>
      <c r="H94" s="18">
        <f>Model!$W$5*((drdp!B94)*DSFS!$B94+(drdp!E94)*DSFS!$C94+(drdp!H94)*DSFS!$D94)</f>
        <v>0</v>
      </c>
      <c r="I94" s="18">
        <f>Model!$W$5*((drdp!C94)*DSFS!$B94+(drdp!F94)*DSFS!$C94+(drdp!I94)*DSFS!$D94)</f>
        <v>0</v>
      </c>
      <c r="J94" s="18">
        <f>Model!$W$5*((drdp!D94)*DSFS!$B94+(drdp!G94)*DSFS!$C94+(drdp!J94)*DSFS!$D94)</f>
        <v>1.4615999999999998</v>
      </c>
      <c r="K94" s="21">
        <f>SUM(E$3:E93)+H94</f>
        <v>0.5667724448377911</v>
      </c>
      <c r="L94" s="21">
        <f>SUM(F$3:F93)+I94</f>
        <v>0</v>
      </c>
      <c r="M94" s="21">
        <f>SUM(G$3:G93)+J94</f>
        <v>1.2491460598652047</v>
      </c>
      <c r="N94" s="21"/>
      <c r="O94" s="21"/>
      <c r="P94" s="21"/>
      <c r="Q94" s="19">
        <f t="shared" si="5"/>
        <v>0.32123100422740697</v>
      </c>
      <c r="R94" s="19">
        <f t="shared" si="5"/>
        <v>0</v>
      </c>
      <c r="S94" s="19">
        <f t="shared" si="5"/>
        <v>1.5603658788767654</v>
      </c>
      <c r="T94" s="19">
        <f t="shared" si="6"/>
        <v>0</v>
      </c>
      <c r="U94" s="19">
        <f t="shared" si="7"/>
        <v>0.70798156630929576</v>
      </c>
      <c r="V94" s="19">
        <f t="shared" si="8"/>
        <v>0</v>
      </c>
    </row>
    <row r="95" spans="1:22" x14ac:dyDescent="0.25">
      <c r="A95" s="26">
        <f>Wellpath!E95</f>
        <v>2640</v>
      </c>
      <c r="B95" s="22">
        <f>Wellpath!K95</f>
        <v>2640</v>
      </c>
      <c r="C95" s="22">
        <v>0</v>
      </c>
      <c r="D95" s="22">
        <v>0</v>
      </c>
      <c r="E95" s="20">
        <f>Model!$W$5*((drdp!B95+drdp!K95)*DSFS!$B95+(drdp!E95+drdp!N95)*DSFS!$C95+(drdp!H95+drdp!Q95)*DSFS!$D95)</f>
        <v>0</v>
      </c>
      <c r="F95" s="20">
        <f>Model!$W$5*((drdp!C95+drdp!L95)*DSFS!$B95+(drdp!F95+drdp!O95)*DSFS!$C95+(drdp!I95+drdp!R95)*DSFS!$D95)</f>
        <v>0</v>
      </c>
      <c r="G95" s="20">
        <f>Model!$W$5*((drdp!D95+drdp!M95)*DSFS!$B95+(drdp!G95+drdp!P95)*DSFS!$C95+(drdp!J95+drdp!S95)*DSFS!$D95)</f>
        <v>0</v>
      </c>
      <c r="H95" s="18">
        <f>Model!$W$5*((drdp!B95)*DSFS!$B95+(drdp!E95)*DSFS!$C95+(drdp!H95)*DSFS!$D95)</f>
        <v>0</v>
      </c>
      <c r="I95" s="18">
        <f>Model!$W$5*((drdp!C95)*DSFS!$B95+(drdp!F95)*DSFS!$C95+(drdp!I95)*DSFS!$D95)</f>
        <v>0</v>
      </c>
      <c r="J95" s="18">
        <f>Model!$W$5*((drdp!D95)*DSFS!$B95+(drdp!G95)*DSFS!$C95+(drdp!J95)*DSFS!$D95)</f>
        <v>1.4783999999999999</v>
      </c>
      <c r="K95" s="21">
        <f>SUM(E$3:E94)+H95</f>
        <v>0.5667724448377911</v>
      </c>
      <c r="L95" s="21">
        <f>SUM(F$3:F94)+I95</f>
        <v>0</v>
      </c>
      <c r="M95" s="21">
        <f>SUM(G$3:G94)+J95</f>
        <v>1.2659460598652048</v>
      </c>
      <c r="N95" s="21"/>
      <c r="O95" s="21"/>
      <c r="P95" s="21"/>
      <c r="Q95" s="19">
        <f t="shared" si="5"/>
        <v>0.32123100422740697</v>
      </c>
      <c r="R95" s="19">
        <f t="shared" si="5"/>
        <v>0</v>
      </c>
      <c r="S95" s="19">
        <f t="shared" si="5"/>
        <v>1.6026194264882367</v>
      </c>
      <c r="T95" s="19">
        <f t="shared" si="6"/>
        <v>0</v>
      </c>
      <c r="U95" s="19">
        <f t="shared" si="7"/>
        <v>0.71750334338257082</v>
      </c>
      <c r="V95" s="19">
        <f t="shared" si="8"/>
        <v>0</v>
      </c>
    </row>
    <row r="96" spans="1:22" x14ac:dyDescent="0.25">
      <c r="A96" s="26">
        <f>Wellpath!E96</f>
        <v>2670</v>
      </c>
      <c r="B96" s="22">
        <f>Wellpath!K96</f>
        <v>2670</v>
      </c>
      <c r="C96" s="22">
        <v>0</v>
      </c>
      <c r="D96" s="22">
        <v>0</v>
      </c>
      <c r="E96" s="20">
        <f>Model!$W$5*((drdp!B96+drdp!K96)*DSFS!$B96+(drdp!E96+drdp!N96)*DSFS!$C96+(drdp!H96+drdp!Q96)*DSFS!$D96)</f>
        <v>0</v>
      </c>
      <c r="F96" s="20">
        <f>Model!$W$5*((drdp!C96+drdp!L96)*DSFS!$B96+(drdp!F96+drdp!O96)*DSFS!$C96+(drdp!I96+drdp!R96)*DSFS!$D96)</f>
        <v>0</v>
      </c>
      <c r="G96" s="20">
        <f>Model!$W$5*((drdp!D96+drdp!M96)*DSFS!$B96+(drdp!G96+drdp!P96)*DSFS!$C96+(drdp!J96+drdp!S96)*DSFS!$D96)</f>
        <v>0</v>
      </c>
      <c r="H96" s="18">
        <f>Model!$W$5*((drdp!B96)*DSFS!$B96+(drdp!E96)*DSFS!$C96+(drdp!H96)*DSFS!$D96)</f>
        <v>0</v>
      </c>
      <c r="I96" s="18">
        <f>Model!$W$5*((drdp!C96)*DSFS!$B96+(drdp!F96)*DSFS!$C96+(drdp!I96)*DSFS!$D96)</f>
        <v>0</v>
      </c>
      <c r="J96" s="18">
        <f>Model!$W$5*((drdp!D96)*DSFS!$B96+(drdp!G96)*DSFS!$C96+(drdp!J96)*DSFS!$D96)</f>
        <v>1.4951999999999999</v>
      </c>
      <c r="K96" s="21">
        <f>SUM(E$3:E95)+H96</f>
        <v>0.5667724448377911</v>
      </c>
      <c r="L96" s="21">
        <f>SUM(F$3:F95)+I96</f>
        <v>0</v>
      </c>
      <c r="M96" s="21">
        <f>SUM(G$3:G95)+J96</f>
        <v>1.2827460598652047</v>
      </c>
      <c r="N96" s="21"/>
      <c r="O96" s="21"/>
      <c r="P96" s="21"/>
      <c r="Q96" s="19">
        <f t="shared" si="5"/>
        <v>0.32123100422740697</v>
      </c>
      <c r="R96" s="19">
        <f t="shared" si="5"/>
        <v>0</v>
      </c>
      <c r="S96" s="19">
        <f t="shared" si="5"/>
        <v>1.6454374540997074</v>
      </c>
      <c r="T96" s="19">
        <f t="shared" si="6"/>
        <v>0</v>
      </c>
      <c r="U96" s="19">
        <f t="shared" si="7"/>
        <v>0.72702512045584566</v>
      </c>
      <c r="V96" s="19">
        <f t="shared" si="8"/>
        <v>0</v>
      </c>
    </row>
    <row r="97" spans="1:22" x14ac:dyDescent="0.25">
      <c r="A97" s="26">
        <f>Wellpath!E97</f>
        <v>2700</v>
      </c>
      <c r="B97" s="22">
        <f>Wellpath!K97</f>
        <v>2700</v>
      </c>
      <c r="C97" s="22">
        <v>0</v>
      </c>
      <c r="D97" s="22">
        <v>0</v>
      </c>
      <c r="E97" s="20">
        <f>Model!$W$5*((drdp!B97+drdp!K97)*DSFS!$B97+(drdp!E97+drdp!N97)*DSFS!$C97+(drdp!H97+drdp!Q97)*DSFS!$D97)</f>
        <v>0</v>
      </c>
      <c r="F97" s="20">
        <f>Model!$W$5*((drdp!C97+drdp!L97)*DSFS!$B97+(drdp!F97+drdp!O97)*DSFS!$C97+(drdp!I97+drdp!R97)*DSFS!$D97)</f>
        <v>0</v>
      </c>
      <c r="G97" s="20">
        <f>Model!$W$5*((drdp!D97+drdp!M97)*DSFS!$B97+(drdp!G97+drdp!P97)*DSFS!$C97+(drdp!J97+drdp!S97)*DSFS!$D97)</f>
        <v>0</v>
      </c>
      <c r="H97" s="18">
        <f>Model!$W$5*((drdp!B97)*DSFS!$B97+(drdp!E97)*DSFS!$C97+(drdp!H97)*DSFS!$D97)</f>
        <v>0</v>
      </c>
      <c r="I97" s="18">
        <f>Model!$W$5*((drdp!C97)*DSFS!$B97+(drdp!F97)*DSFS!$C97+(drdp!I97)*DSFS!$D97)</f>
        <v>0</v>
      </c>
      <c r="J97" s="18">
        <f>Model!$W$5*((drdp!D97)*DSFS!$B97+(drdp!G97)*DSFS!$C97+(drdp!J97)*DSFS!$D97)</f>
        <v>1.5119999999999998</v>
      </c>
      <c r="K97" s="21">
        <f>SUM(E$3:E96)+H97</f>
        <v>0.5667724448377911</v>
      </c>
      <c r="L97" s="21">
        <f>SUM(F$3:F96)+I97</f>
        <v>0</v>
      </c>
      <c r="M97" s="21">
        <f>SUM(G$3:G96)+J97</f>
        <v>1.2995460598652047</v>
      </c>
      <c r="N97" s="21"/>
      <c r="O97" s="21"/>
      <c r="P97" s="21"/>
      <c r="Q97" s="19">
        <f t="shared" si="5"/>
        <v>0.32123100422740697</v>
      </c>
      <c r="R97" s="19">
        <f t="shared" si="5"/>
        <v>0</v>
      </c>
      <c r="S97" s="19">
        <f t="shared" si="5"/>
        <v>1.6888199617111781</v>
      </c>
      <c r="T97" s="19">
        <f t="shared" si="6"/>
        <v>0</v>
      </c>
      <c r="U97" s="19">
        <f t="shared" si="7"/>
        <v>0.7365468975291205</v>
      </c>
      <c r="V97" s="19">
        <f t="shared" si="8"/>
        <v>0</v>
      </c>
    </row>
    <row r="98" spans="1:22" x14ac:dyDescent="0.25">
      <c r="A98" s="26">
        <f>Wellpath!E98</f>
        <v>2730</v>
      </c>
      <c r="B98" s="22">
        <f>Wellpath!K98</f>
        <v>2730</v>
      </c>
      <c r="C98" s="22">
        <v>0</v>
      </c>
      <c r="D98" s="22">
        <v>0</v>
      </c>
      <c r="E98" s="20">
        <f>Model!$W$5*((drdp!B98+drdp!K98)*DSFS!$B98+(drdp!E98+drdp!N98)*DSFS!$C98+(drdp!H98+drdp!Q98)*DSFS!$D98)</f>
        <v>0</v>
      </c>
      <c r="F98" s="20">
        <f>Model!$W$5*((drdp!C98+drdp!L98)*DSFS!$B98+(drdp!F98+drdp!O98)*DSFS!$C98+(drdp!I98+drdp!R98)*DSFS!$D98)</f>
        <v>0</v>
      </c>
      <c r="G98" s="20">
        <f>Model!$W$5*((drdp!D98+drdp!M98)*DSFS!$B98+(drdp!G98+drdp!P98)*DSFS!$C98+(drdp!J98+drdp!S98)*DSFS!$D98)</f>
        <v>0</v>
      </c>
      <c r="H98" s="18">
        <f>Model!$W$5*((drdp!B98)*DSFS!$B98+(drdp!E98)*DSFS!$C98+(drdp!H98)*DSFS!$D98)</f>
        <v>0</v>
      </c>
      <c r="I98" s="18">
        <f>Model!$W$5*((drdp!C98)*DSFS!$B98+(drdp!F98)*DSFS!$C98+(drdp!I98)*DSFS!$D98)</f>
        <v>0</v>
      </c>
      <c r="J98" s="18">
        <f>Model!$W$5*((drdp!D98)*DSFS!$B98+(drdp!G98)*DSFS!$C98+(drdp!J98)*DSFS!$D98)</f>
        <v>1.5287999999999999</v>
      </c>
      <c r="K98" s="21">
        <f>SUM(E$3:E97)+H98</f>
        <v>0.5667724448377911</v>
      </c>
      <c r="L98" s="21">
        <f>SUM(F$3:F97)+I98</f>
        <v>0</v>
      </c>
      <c r="M98" s="21">
        <f>SUM(G$3:G97)+J98</f>
        <v>1.3163460598652048</v>
      </c>
      <c r="N98" s="21"/>
      <c r="O98" s="21"/>
      <c r="P98" s="21"/>
      <c r="Q98" s="19">
        <f t="shared" si="5"/>
        <v>0.32123100422740697</v>
      </c>
      <c r="R98" s="19">
        <f t="shared" si="5"/>
        <v>0</v>
      </c>
      <c r="S98" s="19">
        <f t="shared" si="5"/>
        <v>1.7327669493226494</v>
      </c>
      <c r="T98" s="19">
        <f t="shared" si="6"/>
        <v>0</v>
      </c>
      <c r="U98" s="19">
        <f t="shared" si="7"/>
        <v>0.74606867460239545</v>
      </c>
      <c r="V98" s="19">
        <f t="shared" si="8"/>
        <v>0</v>
      </c>
    </row>
    <row r="99" spans="1:22" x14ac:dyDescent="0.25">
      <c r="A99" s="26">
        <f>Wellpath!E99</f>
        <v>2760</v>
      </c>
      <c r="B99" s="22">
        <f>Wellpath!K99</f>
        <v>2760</v>
      </c>
      <c r="C99" s="22">
        <v>0</v>
      </c>
      <c r="D99" s="22">
        <v>0</v>
      </c>
      <c r="E99" s="20">
        <f>Model!$W$5*((drdp!B99+drdp!K99)*DSFS!$B99+(drdp!E99+drdp!N99)*DSFS!$C99+(drdp!H99+drdp!Q99)*DSFS!$D99)</f>
        <v>0</v>
      </c>
      <c r="F99" s="20">
        <f>Model!$W$5*((drdp!C99+drdp!L99)*DSFS!$B99+(drdp!F99+drdp!O99)*DSFS!$C99+(drdp!I99+drdp!R99)*DSFS!$D99)</f>
        <v>0</v>
      </c>
      <c r="G99" s="20">
        <f>Model!$W$5*((drdp!D99+drdp!M99)*DSFS!$B99+(drdp!G99+drdp!P99)*DSFS!$C99+(drdp!J99+drdp!S99)*DSFS!$D99)</f>
        <v>0</v>
      </c>
      <c r="H99" s="18">
        <f>Model!$W$5*((drdp!B99)*DSFS!$B99+(drdp!E99)*DSFS!$C99+(drdp!H99)*DSFS!$D99)</f>
        <v>0</v>
      </c>
      <c r="I99" s="18">
        <f>Model!$W$5*((drdp!C99)*DSFS!$B99+(drdp!F99)*DSFS!$C99+(drdp!I99)*DSFS!$D99)</f>
        <v>0</v>
      </c>
      <c r="J99" s="18">
        <f>Model!$W$5*((drdp!D99)*DSFS!$B99+(drdp!G99)*DSFS!$C99+(drdp!J99)*DSFS!$D99)</f>
        <v>1.5455999999999999</v>
      </c>
      <c r="K99" s="21">
        <f>SUM(E$3:E98)+H99</f>
        <v>0.5667724448377911</v>
      </c>
      <c r="L99" s="21">
        <f>SUM(F$3:F98)+I99</f>
        <v>0</v>
      </c>
      <c r="M99" s="21">
        <f>SUM(G$3:G98)+J99</f>
        <v>1.3331460598652047</v>
      </c>
      <c r="N99" s="21"/>
      <c r="O99" s="21"/>
      <c r="P99" s="21"/>
      <c r="Q99" s="19">
        <f t="shared" si="5"/>
        <v>0.32123100422740697</v>
      </c>
      <c r="R99" s="19">
        <f t="shared" si="5"/>
        <v>0</v>
      </c>
      <c r="S99" s="19">
        <f t="shared" si="5"/>
        <v>1.77727841693412</v>
      </c>
      <c r="T99" s="19">
        <f t="shared" si="6"/>
        <v>0</v>
      </c>
      <c r="U99" s="19">
        <f t="shared" si="7"/>
        <v>0.75559045167567029</v>
      </c>
      <c r="V99" s="19">
        <f t="shared" si="8"/>
        <v>0</v>
      </c>
    </row>
    <row r="100" spans="1:22" x14ac:dyDescent="0.25">
      <c r="A100" s="26">
        <f>Wellpath!E100</f>
        <v>2790</v>
      </c>
      <c r="B100" s="22">
        <f>Wellpath!K100</f>
        <v>2790</v>
      </c>
      <c r="C100" s="22">
        <v>0</v>
      </c>
      <c r="D100" s="22">
        <v>0</v>
      </c>
      <c r="E100" s="20">
        <f>Model!$W$5*((drdp!B100+drdp!K100)*DSFS!$B100+(drdp!E100+drdp!N100)*DSFS!$C100+(drdp!H100+drdp!Q100)*DSFS!$D100)</f>
        <v>0</v>
      </c>
      <c r="F100" s="20">
        <f>Model!$W$5*((drdp!C100+drdp!L100)*DSFS!$B100+(drdp!F100+drdp!O100)*DSFS!$C100+(drdp!I100+drdp!R100)*DSFS!$D100)</f>
        <v>0</v>
      </c>
      <c r="G100" s="20">
        <f>Model!$W$5*((drdp!D100+drdp!M100)*DSFS!$B100+(drdp!G100+drdp!P100)*DSFS!$C100+(drdp!J100+drdp!S100)*DSFS!$D100)</f>
        <v>0</v>
      </c>
      <c r="H100" s="18">
        <f>Model!$W$5*((drdp!B100)*DSFS!$B100+(drdp!E100)*DSFS!$C100+(drdp!H100)*DSFS!$D100)</f>
        <v>0</v>
      </c>
      <c r="I100" s="18">
        <f>Model!$W$5*((drdp!C100)*DSFS!$B100+(drdp!F100)*DSFS!$C100+(drdp!I100)*DSFS!$D100)</f>
        <v>0</v>
      </c>
      <c r="J100" s="18">
        <f>Model!$W$5*((drdp!D100)*DSFS!$B100+(drdp!G100)*DSFS!$C100+(drdp!J100)*DSFS!$D100)</f>
        <v>1.5623999999999998</v>
      </c>
      <c r="K100" s="21">
        <f>SUM(E$3:E99)+H100</f>
        <v>0.5667724448377911</v>
      </c>
      <c r="L100" s="21">
        <f>SUM(F$3:F99)+I100</f>
        <v>0</v>
      </c>
      <c r="M100" s="21">
        <f>SUM(G$3:G99)+J100</f>
        <v>1.3499460598652047</v>
      </c>
      <c r="N100" s="21"/>
      <c r="O100" s="21"/>
      <c r="P100" s="21"/>
      <c r="Q100" s="19">
        <f t="shared" si="5"/>
        <v>0.32123100422740697</v>
      </c>
      <c r="R100" s="19">
        <f t="shared" si="5"/>
        <v>0</v>
      </c>
      <c r="S100" s="19">
        <f t="shared" si="5"/>
        <v>1.8223543645455906</v>
      </c>
      <c r="T100" s="19">
        <f t="shared" si="6"/>
        <v>0</v>
      </c>
      <c r="U100" s="19">
        <f t="shared" si="7"/>
        <v>0.76511222874894513</v>
      </c>
      <c r="V100" s="19">
        <f t="shared" si="8"/>
        <v>0</v>
      </c>
    </row>
    <row r="101" spans="1:22" x14ac:dyDescent="0.25">
      <c r="A101" s="26">
        <f>Wellpath!E101</f>
        <v>2820</v>
      </c>
      <c r="B101" s="22">
        <f>Wellpath!K101</f>
        <v>2820</v>
      </c>
      <c r="C101" s="22">
        <v>0</v>
      </c>
      <c r="D101" s="22">
        <v>0</v>
      </c>
      <c r="E101" s="20">
        <f>Model!$W$5*((drdp!B101+drdp!K101)*DSFS!$B101+(drdp!E101+drdp!N101)*DSFS!$C101+(drdp!H101+drdp!Q101)*DSFS!$D101)</f>
        <v>0</v>
      </c>
      <c r="F101" s="20">
        <f>Model!$W$5*((drdp!C101+drdp!L101)*DSFS!$B101+(drdp!F101+drdp!O101)*DSFS!$C101+(drdp!I101+drdp!R101)*DSFS!$D101)</f>
        <v>0</v>
      </c>
      <c r="G101" s="20">
        <f>Model!$W$5*((drdp!D101+drdp!M101)*DSFS!$B101+(drdp!G101+drdp!P101)*DSFS!$C101+(drdp!J101+drdp!S101)*DSFS!$D101)</f>
        <v>0</v>
      </c>
      <c r="H101" s="18">
        <f>Model!$W$5*((drdp!B101)*DSFS!$B101+(drdp!E101)*DSFS!$C101+(drdp!H101)*DSFS!$D101)</f>
        <v>0</v>
      </c>
      <c r="I101" s="18">
        <f>Model!$W$5*((drdp!C101)*DSFS!$B101+(drdp!F101)*DSFS!$C101+(drdp!I101)*DSFS!$D101)</f>
        <v>0</v>
      </c>
      <c r="J101" s="18">
        <f>Model!$W$5*((drdp!D101)*DSFS!$B101+(drdp!G101)*DSFS!$C101+(drdp!J101)*DSFS!$D101)</f>
        <v>1.5791999999999999</v>
      </c>
      <c r="K101" s="21">
        <f>SUM(E$3:E100)+H101</f>
        <v>0.5667724448377911</v>
      </c>
      <c r="L101" s="21">
        <f>SUM(F$3:F100)+I101</f>
        <v>0</v>
      </c>
      <c r="M101" s="21">
        <f>SUM(G$3:G100)+J101</f>
        <v>1.3667460598652048</v>
      </c>
      <c r="N101" s="21"/>
      <c r="O101" s="21"/>
      <c r="P101" s="21"/>
      <c r="Q101" s="19">
        <f t="shared" si="5"/>
        <v>0.32123100422740697</v>
      </c>
      <c r="R101" s="19">
        <f t="shared" si="5"/>
        <v>0</v>
      </c>
      <c r="S101" s="19">
        <f t="shared" si="5"/>
        <v>1.8679947921570621</v>
      </c>
      <c r="T101" s="19">
        <f t="shared" si="6"/>
        <v>0</v>
      </c>
      <c r="U101" s="19">
        <f t="shared" si="7"/>
        <v>0.77463400582222008</v>
      </c>
      <c r="V101" s="19">
        <f t="shared" si="8"/>
        <v>0</v>
      </c>
    </row>
    <row r="102" spans="1:22" x14ac:dyDescent="0.25">
      <c r="A102" s="26">
        <f>Wellpath!E102</f>
        <v>2850</v>
      </c>
      <c r="B102" s="22">
        <f>Wellpath!K102</f>
        <v>2850</v>
      </c>
      <c r="C102" s="22">
        <v>0</v>
      </c>
      <c r="D102" s="22">
        <v>0</v>
      </c>
      <c r="E102" s="20">
        <f>Model!$W$5*((drdp!B102+drdp!K102)*DSFS!$B102+(drdp!E102+drdp!N102)*DSFS!$C102+(drdp!H102+drdp!Q102)*DSFS!$D102)</f>
        <v>-4.6460850429907323E-2</v>
      </c>
      <c r="F102" s="20">
        <f>Model!$W$5*((drdp!C102+drdp!L102)*DSFS!$B102+(drdp!F102+drdp!O102)*DSFS!$C102+(drdp!I102+drdp!R102)*DSFS!$D102)</f>
        <v>0.20124405273586826</v>
      </c>
      <c r="G102" s="20">
        <f>Model!$W$5*((drdp!D102+drdp!M102)*DSFS!$B102+(drdp!G102+drdp!P102)*DSFS!$C102+(drdp!J102+drdp!S102)*DSFS!$D102)</f>
        <v>2.7191190621323573E-2</v>
      </c>
      <c r="H102" s="18">
        <f>Model!$W$5*((drdp!B102)*DSFS!$B102+(drdp!E102)*DSFS!$C102+(drdp!H102)*DSFS!$D102)</f>
        <v>0</v>
      </c>
      <c r="I102" s="18">
        <f>Model!$W$5*((drdp!C102)*DSFS!$B102+(drdp!F102)*DSFS!$C102+(drdp!I102)*DSFS!$D102)</f>
        <v>0</v>
      </c>
      <c r="J102" s="18">
        <f>Model!$W$5*((drdp!D102)*DSFS!$B102+(drdp!G102)*DSFS!$C102+(drdp!J102)*DSFS!$D102)</f>
        <v>1.5959999999999999</v>
      </c>
      <c r="K102" s="21">
        <f>SUM(E$3:E101)+H102</f>
        <v>0.5667724448377911</v>
      </c>
      <c r="L102" s="21">
        <f>SUM(F$3:F101)+I102</f>
        <v>0</v>
      </c>
      <c r="M102" s="21">
        <f>SUM(G$3:G101)+J102</f>
        <v>1.3835460598652047</v>
      </c>
      <c r="N102" s="21"/>
      <c r="O102" s="21"/>
      <c r="P102" s="21"/>
      <c r="Q102" s="19">
        <f t="shared" si="5"/>
        <v>0.32123100422740697</v>
      </c>
      <c r="R102" s="19">
        <f t="shared" si="5"/>
        <v>0</v>
      </c>
      <c r="S102" s="19">
        <f t="shared" si="5"/>
        <v>1.9141996997685327</v>
      </c>
      <c r="T102" s="19">
        <f t="shared" si="6"/>
        <v>0</v>
      </c>
      <c r="U102" s="19">
        <f t="shared" si="7"/>
        <v>0.78415578289549492</v>
      </c>
      <c r="V102" s="19">
        <f t="shared" si="8"/>
        <v>0</v>
      </c>
    </row>
    <row r="103" spans="1:22" x14ac:dyDescent="0.25">
      <c r="A103" s="26">
        <f>Wellpath!E103</f>
        <v>2880</v>
      </c>
      <c r="B103" s="22">
        <f>Wellpath!K103</f>
        <v>2880</v>
      </c>
      <c r="C103" s="22">
        <v>0</v>
      </c>
      <c r="D103" s="22">
        <v>0</v>
      </c>
      <c r="E103" s="20">
        <f>Model!$W$5*((drdp!B103+drdp!K103)*DSFS!$B103+(drdp!E103+drdp!N103)*DSFS!$C103+(drdp!H103+drdp!Q103)*DSFS!$D103)</f>
        <v>-9.0700265111446327E-2</v>
      </c>
      <c r="F103" s="20">
        <f>Model!$W$5*((drdp!C103+drdp!L103)*DSFS!$B103+(drdp!F103+drdp!O103)*DSFS!$C103+(drdp!I103+drdp!R103)*DSFS!$D103)</f>
        <v>0.39286601012140676</v>
      </c>
      <c r="G103" s="20">
        <f>Model!$W$5*((drdp!D103+drdp!M103)*DSFS!$B103+(drdp!G103+drdp!P103)*DSFS!$C103+(drdp!J103+drdp!S103)*DSFS!$D103)</f>
        <v>0.10803711438822852</v>
      </c>
      <c r="H103" s="18">
        <f>Model!$W$5*((drdp!B103)*DSFS!$B103+(drdp!E103)*DSFS!$C103+(drdp!H103)*DSFS!$D103)</f>
        <v>4.694991201338003E-2</v>
      </c>
      <c r="I103" s="18">
        <f>Model!$W$5*((drdp!C103)*DSFS!$B103+(drdp!F103)*DSFS!$C103+(drdp!I103)*DSFS!$D103)</f>
        <v>-0.20336241118571949</v>
      </c>
      <c r="J103" s="18">
        <f>Model!$W$5*((drdp!D103)*DSFS!$B103+(drdp!G103)*DSFS!$C103+(drdp!J103)*DSFS!$D103)</f>
        <v>1.5853225863195044</v>
      </c>
      <c r="K103" s="21">
        <f>SUM(E$3:E102)+H103</f>
        <v>0.56726150642126383</v>
      </c>
      <c r="L103" s="21">
        <f>SUM(F$3:F102)+I103</f>
        <v>-2.1183584498512265E-3</v>
      </c>
      <c r="M103" s="21">
        <f>SUM(G$3:G102)+J103</f>
        <v>1.4000598368060329</v>
      </c>
      <c r="N103" s="21"/>
      <c r="O103" s="21"/>
      <c r="P103" s="21"/>
      <c r="Q103" s="19">
        <f t="shared" si="5"/>
        <v>0.32178561666732153</v>
      </c>
      <c r="R103" s="19">
        <f t="shared" si="5"/>
        <v>4.4874425220560908E-6</v>
      </c>
      <c r="S103" s="19">
        <f t="shared" si="5"/>
        <v>1.9601675466373354</v>
      </c>
      <c r="T103" s="19">
        <f t="shared" si="6"/>
        <v>-1.2016632054028199E-3</v>
      </c>
      <c r="U103" s="19">
        <f t="shared" si="7"/>
        <v>0.79420005210649902</v>
      </c>
      <c r="V103" s="19">
        <f t="shared" si="8"/>
        <v>-2.9658285855953888E-3</v>
      </c>
    </row>
    <row r="104" spans="1:22" x14ac:dyDescent="0.25">
      <c r="A104" s="26">
        <f>Wellpath!E104</f>
        <v>2910</v>
      </c>
      <c r="B104" s="22">
        <f>Wellpath!K104</f>
        <v>2910</v>
      </c>
      <c r="C104" s="22">
        <v>0</v>
      </c>
      <c r="D104" s="22">
        <v>0</v>
      </c>
      <c r="E104" s="20">
        <f>Model!$W$5*((drdp!B104+drdp!K104)*DSFS!$B104+(drdp!E104+drdp!N104)*DSFS!$C104+(drdp!H104+drdp!Q104)*DSFS!$D104)</f>
        <v>-8.2166712528667446E-2</v>
      </c>
      <c r="F104" s="20">
        <f>Model!$W$5*((drdp!C104+drdp!L104)*DSFS!$B104+(drdp!F104+drdp!O104)*DSFS!$C104+(drdp!I104+drdp!R104)*DSFS!$D104)</f>
        <v>0.35590313298716481</v>
      </c>
      <c r="G104" s="20">
        <f>Model!$W$5*((drdp!D104+drdp!M104)*DSFS!$B104+(drdp!G104+drdp!P104)*DSFS!$C104+(drdp!J104+drdp!S104)*DSFS!$D104)</f>
        <v>0.21088575794953388</v>
      </c>
      <c r="H104" s="18">
        <f>Model!$W$5*((drdp!B104)*DSFS!$B104+(drdp!E104)*DSFS!$C104+(drdp!H104)*DSFS!$D104)</f>
        <v>0.1390840331365433</v>
      </c>
      <c r="I104" s="18">
        <f>Model!$W$5*((drdp!C104)*DSFS!$B104+(drdp!F104)*DSFS!$C104+(drdp!I104)*DSFS!$D104)</f>
        <v>-0.60243913402907545</v>
      </c>
      <c r="J104" s="18">
        <f>Model!$W$5*((drdp!D104)*DSFS!$B104+(drdp!G104)*DSFS!$C104+(drdp!J104)*DSFS!$D104)</f>
        <v>1.4926738622638935</v>
      </c>
      <c r="K104" s="21">
        <f>SUM(E$3:E103)+H104</f>
        <v>0.56869536243298069</v>
      </c>
      <c r="L104" s="21">
        <f>SUM(F$3:F103)+I104</f>
        <v>-8.3290711718003729E-3</v>
      </c>
      <c r="M104" s="21">
        <f>SUM(G$3:G103)+J104</f>
        <v>1.4154482271386506</v>
      </c>
      <c r="N104" s="21"/>
      <c r="O104" s="21"/>
      <c r="P104" s="21"/>
      <c r="Q104" s="19">
        <f t="shared" si="5"/>
        <v>0.32341441525277925</v>
      </c>
      <c r="R104" s="19">
        <f t="shared" si="5"/>
        <v>6.9373426584916034E-5</v>
      </c>
      <c r="S104" s="19">
        <f t="shared" si="5"/>
        <v>2.0034936837099488</v>
      </c>
      <c r="T104" s="19">
        <f t="shared" si="6"/>
        <v>-4.7367041487771039E-3</v>
      </c>
      <c r="U104" s="19">
        <f t="shared" si="7"/>
        <v>0.80495884253773486</v>
      </c>
      <c r="V104" s="19">
        <f t="shared" si="8"/>
        <v>-1.1789369023836481E-2</v>
      </c>
    </row>
    <row r="105" spans="1:22" x14ac:dyDescent="0.25">
      <c r="A105" s="26">
        <f>Wellpath!E105</f>
        <v>2940</v>
      </c>
      <c r="B105" s="22">
        <f>Wellpath!K105</f>
        <v>2940</v>
      </c>
      <c r="C105" s="22">
        <v>0</v>
      </c>
      <c r="D105" s="22">
        <v>0</v>
      </c>
      <c r="E105" s="20">
        <f>Model!$W$5*((drdp!B105+drdp!K105)*DSFS!$B105+(drdp!E105+drdp!N105)*DSFS!$C105+(drdp!H105+drdp!Q105)*DSFS!$D105)</f>
        <v>-6.7780477369911094E-2</v>
      </c>
      <c r="F105" s="20">
        <f>Model!$W$5*((drdp!C105+drdp!L105)*DSFS!$B105+(drdp!F105+drdp!O105)*DSFS!$C105+(drdp!I105+drdp!R105)*DSFS!$D105)</f>
        <v>0.29358950247523319</v>
      </c>
      <c r="G105" s="20">
        <f>Model!$W$5*((drdp!D105+drdp!M105)*DSFS!$B105+(drdp!G105+drdp!P105)*DSFS!$C105+(drdp!J105+drdp!S105)*DSFS!$D105)</f>
        <v>0.30131211239534983</v>
      </c>
      <c r="H105" s="18">
        <f>Model!$W$5*((drdp!B105)*DSFS!$B105+(drdp!E105)*DSFS!$C105+(drdp!H105)*DSFS!$D105)</f>
        <v>0.2235316811875325</v>
      </c>
      <c r="I105" s="18">
        <f>Model!$W$5*((drdp!C105)*DSFS!$B105+(drdp!F105)*DSFS!$C105+(drdp!I105)*DSFS!$D105)</f>
        <v>-0.96822208420197475</v>
      </c>
      <c r="J105" s="18">
        <f>Model!$W$5*((drdp!D105)*DSFS!$B105+(drdp!G105)*DSFS!$C105+(drdp!J105)*DSFS!$D105)</f>
        <v>1.2950024146681158</v>
      </c>
      <c r="K105" s="21">
        <f>SUM(E$3:E104)+H105</f>
        <v>0.57097629795530247</v>
      </c>
      <c r="L105" s="21">
        <f>SUM(F$3:F104)+I105</f>
        <v>-1.8208888357534869E-2</v>
      </c>
      <c r="M105" s="21">
        <f>SUM(G$3:G104)+J105</f>
        <v>1.4286625374924067</v>
      </c>
      <c r="N105" s="21"/>
      <c r="O105" s="21"/>
      <c r="P105" s="21"/>
      <c r="Q105" s="19">
        <f t="shared" si="5"/>
        <v>0.32601393282674235</v>
      </c>
      <c r="R105" s="19">
        <f t="shared" si="5"/>
        <v>3.3156361521716893E-4</v>
      </c>
      <c r="S105" s="19">
        <f t="shared" si="5"/>
        <v>2.0410766460342424</v>
      </c>
      <c r="T105" s="19">
        <f t="shared" si="6"/>
        <v>-1.0396843664266667E-2</v>
      </c>
      <c r="U105" s="19">
        <f t="shared" si="7"/>
        <v>0.8157324466848429</v>
      </c>
      <c r="V105" s="19">
        <f t="shared" si="8"/>
        <v>-2.6014356645791707E-2</v>
      </c>
    </row>
    <row r="106" spans="1:22" x14ac:dyDescent="0.25">
      <c r="A106" s="26">
        <f>Wellpath!E106</f>
        <v>2970</v>
      </c>
      <c r="B106" s="22">
        <f>Wellpath!K106</f>
        <v>2970</v>
      </c>
      <c r="C106" s="22">
        <v>0</v>
      </c>
      <c r="D106" s="22">
        <v>0</v>
      </c>
      <c r="E106" s="20">
        <f>Model!$W$5*((drdp!B106+drdp!K106)*DSFS!$B106+(drdp!E106+drdp!N106)*DSFS!$C106+(drdp!H106+drdp!Q106)*DSFS!$D106)</f>
        <v>-4.8417096763798122E-2</v>
      </c>
      <c r="F106" s="20">
        <f>Model!$W$5*((drdp!C106+drdp!L106)*DSFS!$B106+(drdp!F106+drdp!O106)*DSFS!$C106+(drdp!I106+drdp!R106)*DSFS!$D106)</f>
        <v>0.20971748653527333</v>
      </c>
      <c r="G106" s="20">
        <f>Model!$W$5*((drdp!D106+drdp!M106)*DSFS!$B106+(drdp!G106+drdp!P106)*DSFS!$C106+(drdp!J106+drdp!S106)*DSFS!$D106)</f>
        <v>0.37279608132747671</v>
      </c>
      <c r="H106" s="18">
        <f>Model!$W$5*((drdp!B106)*DSFS!$B106+(drdp!E106)*DSFS!$C106+(drdp!H106)*DSFS!$D106)</f>
        <v>0.29428473160394814</v>
      </c>
      <c r="I106" s="18">
        <f>Model!$W$5*((drdp!C106)*DSFS!$B106+(drdp!F106)*DSFS!$C106+(drdp!I106)*DSFS!$D106)</f>
        <v>-1.2746872151126896</v>
      </c>
      <c r="J106" s="18">
        <f>Model!$W$5*((drdp!D106)*DSFS!$B106+(drdp!G106)*DSFS!$C106+(drdp!J106)*DSFS!$D106)</f>
        <v>1.003829999234733</v>
      </c>
      <c r="K106" s="21">
        <f>SUM(E$3:E105)+H106</f>
        <v>0.57394887100180703</v>
      </c>
      <c r="L106" s="21">
        <f>SUM(F$3:F105)+I106</f>
        <v>-3.1084516793016492E-2</v>
      </c>
      <c r="M106" s="21">
        <f>SUM(G$3:G105)+J106</f>
        <v>1.4388022344543738</v>
      </c>
      <c r="N106" s="21"/>
      <c r="O106" s="21"/>
      <c r="P106" s="21"/>
      <c r="Q106" s="19">
        <f t="shared" si="5"/>
        <v>0.32941730652424894</v>
      </c>
      <c r="R106" s="19">
        <f t="shared" si="5"/>
        <v>9.6624718425532426E-4</v>
      </c>
      <c r="S106" s="19">
        <f t="shared" si="5"/>
        <v>2.0701518698708989</v>
      </c>
      <c r="T106" s="19">
        <f t="shared" si="6"/>
        <v>-1.7840923318988528E-2</v>
      </c>
      <c r="U106" s="19">
        <f t="shared" si="7"/>
        <v>0.82579891805996508</v>
      </c>
      <c r="V106" s="19">
        <f t="shared" si="8"/>
        <v>-4.4724472218726635E-2</v>
      </c>
    </row>
    <row r="107" spans="1:22" x14ac:dyDescent="0.25">
      <c r="A107" s="26">
        <f>Wellpath!E107</f>
        <v>3000</v>
      </c>
      <c r="B107" s="22">
        <f>Wellpath!K107</f>
        <v>3000</v>
      </c>
      <c r="C107" s="22">
        <v>0</v>
      </c>
      <c r="D107" s="22">
        <v>0</v>
      </c>
      <c r="E107" s="20">
        <f>Model!$W$5*((drdp!B107+drdp!K107)*DSFS!$B107+(drdp!E107+drdp!N107)*DSFS!$C107+(drdp!H107+drdp!Q107)*DSFS!$D107)</f>
        <v>-2.5315690406146705E-2</v>
      </c>
      <c r="F107" s="20">
        <f>Model!$W$5*((drdp!C107+drdp!L107)*DSFS!$B107+(drdp!F107+drdp!O107)*DSFS!$C107+(drdp!I107+drdp!R107)*DSFS!$D107)</f>
        <v>0.10965430223507126</v>
      </c>
      <c r="G107" s="20">
        <f>Model!$W$5*((drdp!D107+drdp!M107)*DSFS!$B107+(drdp!G107+drdp!P107)*DSFS!$C107+(drdp!J107+drdp!S107)*DSFS!$D107)</f>
        <v>0.42</v>
      </c>
      <c r="H107" s="18">
        <f>Model!$W$5*((drdp!B107)*DSFS!$B107+(drdp!E107)*DSFS!$C107+(drdp!H107)*DSFS!$D107)</f>
        <v>0.34616346299772349</v>
      </c>
      <c r="I107" s="18">
        <f>Model!$W$5*((drdp!C107)*DSFS!$B107+(drdp!F107)*DSFS!$C107+(drdp!I107)*DSFS!$D107)</f>
        <v>-1.4993986885332959</v>
      </c>
      <c r="J107" s="18">
        <f>Model!$W$5*((drdp!D107)*DSFS!$B107+(drdp!G107)*DSFS!$C107+(drdp!J107)*DSFS!$D107)</f>
        <v>0.63740799788611746</v>
      </c>
      <c r="K107" s="21">
        <f>SUM(E$3:E106)+H107</f>
        <v>0.5774105056317842</v>
      </c>
      <c r="L107" s="21">
        <f>SUM(F$3:F106)+I107</f>
        <v>-4.6078503678349536E-2</v>
      </c>
      <c r="M107" s="21">
        <f>SUM(G$3:G106)+J107</f>
        <v>1.445176314433235</v>
      </c>
      <c r="N107" s="21"/>
      <c r="O107" s="21"/>
      <c r="P107" s="21"/>
      <c r="Q107" s="19">
        <f t="shared" si="5"/>
        <v>0.33340289201395268</v>
      </c>
      <c r="R107" s="19">
        <f t="shared" si="5"/>
        <v>2.1232285012356719E-3</v>
      </c>
      <c r="S107" s="19">
        <f t="shared" si="5"/>
        <v>2.0885345797988286</v>
      </c>
      <c r="T107" s="19">
        <f t="shared" si="6"/>
        <v>-2.6606212107671834E-2</v>
      </c>
      <c r="U107" s="19">
        <f t="shared" si="7"/>
        <v>0.83445998644397257</v>
      </c>
      <c r="V107" s="19">
        <f t="shared" si="8"/>
        <v>-6.6591562120475442E-2</v>
      </c>
    </row>
    <row r="108" spans="1:22" x14ac:dyDescent="0.25">
      <c r="A108" s="26">
        <f>Wellpath!E108</f>
        <v>3030</v>
      </c>
      <c r="B108" s="22">
        <f>Wellpath!K108</f>
        <v>3030</v>
      </c>
      <c r="C108" s="22">
        <v>0</v>
      </c>
      <c r="D108" s="22">
        <v>0</v>
      </c>
      <c r="E108" s="20">
        <f>Model!$W$5*((drdp!B108+drdp!K108)*DSFS!$B108+(drdp!E108+drdp!N108)*DSFS!$C108+(drdp!H108+drdp!Q108)*DSFS!$D108)</f>
        <v>-6.503004072761079E-3</v>
      </c>
      <c r="F108" s="20">
        <f>Model!$W$5*((drdp!C108+drdp!L108)*DSFS!$B108+(drdp!F108+drdp!O108)*DSFS!$C108+(drdp!I108+drdp!R108)*DSFS!$D108)</f>
        <v>2.816760525153619E-2</v>
      </c>
      <c r="G108" s="20">
        <f>Model!$W$5*((drdp!D108+drdp!M108)*DSFS!$B108+(drdp!G108+drdp!P108)*DSFS!$C108+(drdp!J108+drdp!S108)*DSFS!$D108)</f>
        <v>0.21958207786497852</v>
      </c>
      <c r="H108" s="18">
        <f>Model!$W$5*((drdp!B108)*DSFS!$B108+(drdp!E108)*DSFS!$C108+(drdp!H108)*DSFS!$D108)</f>
        <v>0.37519394493790892</v>
      </c>
      <c r="I108" s="18">
        <f>Model!$W$5*((drdp!C108)*DSFS!$B108+(drdp!F108)*DSFS!$C108+(drdp!I108)*DSFS!$D108)</f>
        <v>-1.6251435206760509</v>
      </c>
      <c r="J108" s="18">
        <f>Model!$W$5*((drdp!D108)*DSFS!$B108+(drdp!G108)*DSFS!$C108+(drdp!J108)*DSFS!$D108)</f>
        <v>0.21958207786497863</v>
      </c>
      <c r="K108" s="21">
        <f>SUM(E$3:E107)+H108</f>
        <v>0.58112529716582295</v>
      </c>
      <c r="L108" s="21">
        <f>SUM(F$3:F107)+I108</f>
        <v>-6.2169033586033207E-2</v>
      </c>
      <c r="M108" s="21">
        <f>SUM(G$3:G107)+J108</f>
        <v>1.447350394412096</v>
      </c>
      <c r="N108" s="21"/>
      <c r="O108" s="21"/>
      <c r="P108" s="21"/>
      <c r="Q108" s="19">
        <f t="shared" si="5"/>
        <v>0.33770661100606603</v>
      </c>
      <c r="R108" s="19">
        <f t="shared" si="5"/>
        <v>3.8649887370213248E-3</v>
      </c>
      <c r="S108" s="19">
        <f t="shared" si="5"/>
        <v>2.09482316420485</v>
      </c>
      <c r="T108" s="19">
        <f t="shared" si="6"/>
        <v>-3.6127998117195574E-2</v>
      </c>
      <c r="U108" s="19">
        <f t="shared" si="7"/>
        <v>0.84109192805580035</v>
      </c>
      <c r="V108" s="19">
        <f t="shared" si="8"/>
        <v>-8.9980375280964003E-2</v>
      </c>
    </row>
    <row r="109" spans="1:22" x14ac:dyDescent="0.25">
      <c r="A109" s="26">
        <f>Wellpath!E109</f>
        <v>3060</v>
      </c>
      <c r="B109" s="22">
        <f>Wellpath!K109</f>
        <v>3060</v>
      </c>
      <c r="C109" s="22">
        <v>0</v>
      </c>
      <c r="D109" s="22">
        <v>0</v>
      </c>
      <c r="E109" s="20">
        <f>Model!$W$5*((drdp!B109+drdp!K109)*DSFS!$B109+(drdp!E109+drdp!N109)*DSFS!$C109+(drdp!H109+drdp!Q109)*DSFS!$D109)</f>
        <v>0</v>
      </c>
      <c r="F109" s="20">
        <f>Model!$W$5*((drdp!C109+drdp!L109)*DSFS!$B109+(drdp!F109+drdp!O109)*DSFS!$C109+(drdp!I109+drdp!R109)*DSFS!$D109)</f>
        <v>0</v>
      </c>
      <c r="G109" s="20">
        <f>Model!$W$5*((drdp!D109+drdp!M109)*DSFS!$B109+(drdp!G109+drdp!P109)*DSFS!$C109+(drdp!J109+drdp!S109)*DSFS!$D109)</f>
        <v>0</v>
      </c>
      <c r="H109" s="18">
        <f>Model!$W$5*((drdp!B109)*DSFS!$B109+(drdp!E109)*DSFS!$C109+(drdp!H109)*DSFS!$D109)</f>
        <v>0.38547612672364689</v>
      </c>
      <c r="I109" s="18">
        <f>Model!$W$5*((drdp!C109)*DSFS!$B109+(drdp!F109)*DSFS!$C109+(drdp!I109)*DSFS!$D109)</f>
        <v>-1.6696805430159789</v>
      </c>
      <c r="J109" s="18">
        <f>Model!$W$5*((drdp!D109)*DSFS!$B109+(drdp!G109)*DSFS!$C109+(drdp!J109)*DSFS!$D109)</f>
        <v>1.0497071961657056E-16</v>
      </c>
      <c r="K109" s="21">
        <f>SUM(E$3:E108)+H109</f>
        <v>0.58490447487879982</v>
      </c>
      <c r="L109" s="21">
        <f>SUM(F$3:F108)+I109</f>
        <v>-7.8538450674424887E-2</v>
      </c>
      <c r="M109" s="21">
        <f>SUM(G$3:G108)+J109</f>
        <v>1.447350394412096</v>
      </c>
      <c r="N109" s="21"/>
      <c r="O109" s="21"/>
      <c r="P109" s="21"/>
      <c r="Q109" s="19">
        <f t="shared" si="5"/>
        <v>0.34211324473324456</v>
      </c>
      <c r="R109" s="19">
        <f t="shared" si="5"/>
        <v>6.1682882343390708E-3</v>
      </c>
      <c r="S109" s="19">
        <f t="shared" si="5"/>
        <v>2.09482316420485</v>
      </c>
      <c r="T109" s="19">
        <f t="shared" si="6"/>
        <v>-4.5937491249519007E-2</v>
      </c>
      <c r="U109" s="19">
        <f t="shared" si="7"/>
        <v>0.84656172240923078</v>
      </c>
      <c r="V109" s="19">
        <f t="shared" si="8"/>
        <v>-0.1136726575601438</v>
      </c>
    </row>
    <row r="110" spans="1:22" x14ac:dyDescent="0.25">
      <c r="A110" s="26">
        <f>Wellpath!E110</f>
        <v>3090</v>
      </c>
      <c r="B110" s="22">
        <f>Wellpath!K110</f>
        <v>3090</v>
      </c>
      <c r="C110" s="22">
        <v>0</v>
      </c>
      <c r="D110" s="22">
        <v>0</v>
      </c>
      <c r="E110" s="20">
        <f>Model!$W$5*((drdp!B110+drdp!K110)*DSFS!$B110+(drdp!E110+drdp!N110)*DSFS!$C110+(drdp!H110+drdp!Q110)*DSFS!$D110)</f>
        <v>0</v>
      </c>
      <c r="F110" s="20">
        <f>Model!$W$5*((drdp!C110+drdp!L110)*DSFS!$B110+(drdp!F110+drdp!O110)*DSFS!$C110+(drdp!I110+drdp!R110)*DSFS!$D110)</f>
        <v>0</v>
      </c>
      <c r="G110" s="20">
        <f>Model!$W$5*((drdp!D110+drdp!M110)*DSFS!$B110+(drdp!G110+drdp!P110)*DSFS!$C110+(drdp!J110+drdp!S110)*DSFS!$D110)</f>
        <v>0</v>
      </c>
      <c r="H110" s="18">
        <f>Model!$W$5*((drdp!B110)*DSFS!$B110+(drdp!E110)*DSFS!$C110+(drdp!H110)*DSFS!$D110)</f>
        <v>0.38925530443662382</v>
      </c>
      <c r="I110" s="18">
        <f>Model!$W$5*((drdp!C110)*DSFS!$B110+(drdp!F110)*DSFS!$C110+(drdp!I110)*DSFS!$D110)</f>
        <v>-1.6860499601043708</v>
      </c>
      <c r="J110" s="18">
        <f>Model!$W$5*((drdp!D110)*DSFS!$B110+(drdp!G110)*DSFS!$C110+(drdp!J110)*DSFS!$D110)</f>
        <v>1.059998443186938E-16</v>
      </c>
      <c r="K110" s="21">
        <f>SUM(E$3:E109)+H110</f>
        <v>0.58868365259177668</v>
      </c>
      <c r="L110" s="21">
        <f>SUM(F$3:F109)+I110</f>
        <v>-9.4907867762816789E-2</v>
      </c>
      <c r="M110" s="21">
        <f>SUM(G$3:G109)+J110</f>
        <v>1.447350394412096</v>
      </c>
      <c r="N110" s="21"/>
      <c r="O110" s="21"/>
      <c r="P110" s="21"/>
      <c r="Q110" s="19">
        <f t="shared" si="5"/>
        <v>0.3465484428287956</v>
      </c>
      <c r="R110" s="19">
        <f t="shared" si="5"/>
        <v>9.0075033632843176E-3</v>
      </c>
      <c r="S110" s="19">
        <f t="shared" si="5"/>
        <v>2.09482316420485</v>
      </c>
      <c r="T110" s="19">
        <f t="shared" si="6"/>
        <v>-5.5870710254312318E-2</v>
      </c>
      <c r="U110" s="19">
        <f t="shared" si="7"/>
        <v>0.85203151676266131</v>
      </c>
      <c r="V110" s="19">
        <f t="shared" si="8"/>
        <v>-0.13736493983932394</v>
      </c>
    </row>
    <row r="111" spans="1:22" x14ac:dyDescent="0.25">
      <c r="A111" s="26">
        <f>Wellpath!E111</f>
        <v>3120</v>
      </c>
      <c r="B111" s="22">
        <f>Wellpath!K111</f>
        <v>3120</v>
      </c>
      <c r="C111" s="22">
        <v>0</v>
      </c>
      <c r="D111" s="22">
        <v>0</v>
      </c>
      <c r="E111" s="20">
        <f>Model!$W$5*((drdp!B111+drdp!K111)*DSFS!$B111+(drdp!E111+drdp!N111)*DSFS!$C111+(drdp!H111+drdp!Q111)*DSFS!$D111)</f>
        <v>0</v>
      </c>
      <c r="F111" s="20">
        <f>Model!$W$5*((drdp!C111+drdp!L111)*DSFS!$B111+(drdp!F111+drdp!O111)*DSFS!$C111+(drdp!I111+drdp!R111)*DSFS!$D111)</f>
        <v>0</v>
      </c>
      <c r="G111" s="20">
        <f>Model!$W$5*((drdp!D111+drdp!M111)*DSFS!$B111+(drdp!G111+drdp!P111)*DSFS!$C111+(drdp!J111+drdp!S111)*DSFS!$D111)</f>
        <v>0</v>
      </c>
      <c r="H111" s="18">
        <f>Model!$W$5*((drdp!B111)*DSFS!$B111+(drdp!E111)*DSFS!$C111+(drdp!H111)*DSFS!$D111)</f>
        <v>0.39303448214960074</v>
      </c>
      <c r="I111" s="18">
        <f>Model!$W$5*((drdp!C111)*DSFS!$B111+(drdp!F111)*DSFS!$C111+(drdp!I111)*DSFS!$D111)</f>
        <v>-1.7024193771927627</v>
      </c>
      <c r="J111" s="18">
        <f>Model!$W$5*((drdp!D111)*DSFS!$B111+(drdp!G111)*DSFS!$C111+(drdp!J111)*DSFS!$D111)</f>
        <v>1.0702896902081703E-16</v>
      </c>
      <c r="K111" s="21">
        <f>SUM(E$3:E110)+H111</f>
        <v>0.59246283030475366</v>
      </c>
      <c r="L111" s="21">
        <f>SUM(F$3:F110)+I111</f>
        <v>-0.11127728485120869</v>
      </c>
      <c r="M111" s="21">
        <f>SUM(G$3:G110)+J111</f>
        <v>1.447350394412096</v>
      </c>
      <c r="N111" s="21"/>
      <c r="O111" s="21"/>
      <c r="P111" s="21"/>
      <c r="Q111" s="19">
        <f t="shared" si="5"/>
        <v>0.35101220529271931</v>
      </c>
      <c r="R111" s="19">
        <f t="shared" si="5"/>
        <v>1.2382634123857039E-2</v>
      </c>
      <c r="S111" s="19">
        <f t="shared" si="5"/>
        <v>2.09482316420485</v>
      </c>
      <c r="T111" s="19">
        <f t="shared" si="6"/>
        <v>-6.5927655131575391E-2</v>
      </c>
      <c r="U111" s="19">
        <f t="shared" si="7"/>
        <v>0.85750131111609196</v>
      </c>
      <c r="V111" s="19">
        <f t="shared" si="8"/>
        <v>-0.16105722211850407</v>
      </c>
    </row>
    <row r="112" spans="1:22" x14ac:dyDescent="0.25">
      <c r="A112" s="26">
        <f>Wellpath!E112</f>
        <v>3150</v>
      </c>
      <c r="B112" s="22">
        <f>Wellpath!K112</f>
        <v>3150</v>
      </c>
      <c r="C112" s="22">
        <v>0</v>
      </c>
      <c r="D112" s="22">
        <v>0</v>
      </c>
      <c r="E112" s="20">
        <f>Model!$W$5*((drdp!B112+drdp!K112)*DSFS!$B112+(drdp!E112+drdp!N112)*DSFS!$C112+(drdp!H112+drdp!Q112)*DSFS!$D112)</f>
        <v>0</v>
      </c>
      <c r="F112" s="20">
        <f>Model!$W$5*((drdp!C112+drdp!L112)*DSFS!$B112+(drdp!F112+drdp!O112)*DSFS!$C112+(drdp!I112+drdp!R112)*DSFS!$D112)</f>
        <v>0</v>
      </c>
      <c r="G112" s="20">
        <f>Model!$W$5*((drdp!D112+drdp!M112)*DSFS!$B112+(drdp!G112+drdp!P112)*DSFS!$C112+(drdp!J112+drdp!S112)*DSFS!$D112)</f>
        <v>0</v>
      </c>
      <c r="H112" s="18">
        <f>Model!$W$5*((drdp!B112)*DSFS!$B112+(drdp!E112)*DSFS!$C112+(drdp!H112)*DSFS!$D112)</f>
        <v>0.39681365986257772</v>
      </c>
      <c r="I112" s="18">
        <f>Model!$W$5*((drdp!C112)*DSFS!$B112+(drdp!F112)*DSFS!$C112+(drdp!I112)*DSFS!$D112)</f>
        <v>-1.7187887942811548</v>
      </c>
      <c r="J112" s="18">
        <f>Model!$W$5*((drdp!D112)*DSFS!$B112+(drdp!G112)*DSFS!$C112+(drdp!J112)*DSFS!$D112)</f>
        <v>1.0805809372294028E-16</v>
      </c>
      <c r="K112" s="21">
        <f>SUM(E$3:E111)+H112</f>
        <v>0.59624200801773064</v>
      </c>
      <c r="L112" s="21">
        <f>SUM(F$3:F111)+I112</f>
        <v>-0.12764670193960082</v>
      </c>
      <c r="M112" s="21">
        <f>SUM(G$3:G111)+J112</f>
        <v>1.447350394412096</v>
      </c>
      <c r="N112" s="21"/>
      <c r="O112" s="21"/>
      <c r="P112" s="21"/>
      <c r="Q112" s="19">
        <f t="shared" si="5"/>
        <v>0.35550453212501559</v>
      </c>
      <c r="R112" s="19">
        <f t="shared" si="5"/>
        <v>1.6293680516057292E-2</v>
      </c>
      <c r="S112" s="19">
        <f t="shared" si="5"/>
        <v>2.09482316420485</v>
      </c>
      <c r="T112" s="19">
        <f t="shared" si="6"/>
        <v>-7.6108325881308336E-2</v>
      </c>
      <c r="U112" s="19">
        <f t="shared" si="7"/>
        <v>0.8629711054695226</v>
      </c>
      <c r="V112" s="19">
        <f t="shared" si="8"/>
        <v>-0.18474950439768451</v>
      </c>
    </row>
    <row r="113" spans="1:22" x14ac:dyDescent="0.25">
      <c r="A113" s="26">
        <f>Wellpath!E113</f>
        <v>3180</v>
      </c>
      <c r="B113" s="22">
        <f>Wellpath!K113</f>
        <v>3180</v>
      </c>
      <c r="C113" s="22">
        <v>0</v>
      </c>
      <c r="D113" s="22">
        <v>0</v>
      </c>
      <c r="E113" s="20">
        <f>Model!$W$5*((drdp!B113+drdp!K113)*DSFS!$B113+(drdp!E113+drdp!N113)*DSFS!$C113+(drdp!H113+drdp!Q113)*DSFS!$D113)</f>
        <v>0</v>
      </c>
      <c r="F113" s="20">
        <f>Model!$W$5*((drdp!C113+drdp!L113)*DSFS!$B113+(drdp!F113+drdp!O113)*DSFS!$C113+(drdp!I113+drdp!R113)*DSFS!$D113)</f>
        <v>0</v>
      </c>
      <c r="G113" s="20">
        <f>Model!$W$5*((drdp!D113+drdp!M113)*DSFS!$B113+(drdp!G113+drdp!P113)*DSFS!$C113+(drdp!J113+drdp!S113)*DSFS!$D113)</f>
        <v>0</v>
      </c>
      <c r="H113" s="18">
        <f>Model!$W$5*((drdp!B113)*DSFS!$B113+(drdp!E113)*DSFS!$C113+(drdp!H113)*DSFS!$D113)</f>
        <v>0.40059283757555464</v>
      </c>
      <c r="I113" s="18">
        <f>Model!$W$5*((drdp!C113)*DSFS!$B113+(drdp!F113)*DSFS!$C113+(drdp!I113)*DSFS!$D113)</f>
        <v>-1.7351582113695467</v>
      </c>
      <c r="J113" s="18">
        <f>Model!$W$5*((drdp!D113)*DSFS!$B113+(drdp!G113)*DSFS!$C113+(drdp!J113)*DSFS!$D113)</f>
        <v>1.0908721842506352E-16</v>
      </c>
      <c r="K113" s="21">
        <f>SUM(E$3:E112)+H113</f>
        <v>0.60002118573070762</v>
      </c>
      <c r="L113" s="21">
        <f>SUM(F$3:F112)+I113</f>
        <v>-0.14401611902799272</v>
      </c>
      <c r="M113" s="21">
        <f>SUM(G$3:G112)+J113</f>
        <v>1.447350394412096</v>
      </c>
      <c r="N113" s="21"/>
      <c r="O113" s="21"/>
      <c r="P113" s="21"/>
      <c r="Q113" s="19">
        <f t="shared" si="5"/>
        <v>0.36002542332568432</v>
      </c>
      <c r="R113" s="19">
        <f t="shared" si="5"/>
        <v>2.0740642539884967E-2</v>
      </c>
      <c r="S113" s="19">
        <f t="shared" si="5"/>
        <v>2.09482316420485</v>
      </c>
      <c r="T113" s="19">
        <f t="shared" si="6"/>
        <v>-8.6412722503510911E-2</v>
      </c>
      <c r="U113" s="19">
        <f t="shared" si="7"/>
        <v>0.86844089982295314</v>
      </c>
      <c r="V113" s="19">
        <f t="shared" si="8"/>
        <v>-0.20844178667686464</v>
      </c>
    </row>
    <row r="114" spans="1:22" x14ac:dyDescent="0.25">
      <c r="A114" s="26">
        <f>Wellpath!E114</f>
        <v>3210</v>
      </c>
      <c r="B114" s="22">
        <f>Wellpath!K114</f>
        <v>3210</v>
      </c>
      <c r="C114" s="22">
        <v>0</v>
      </c>
      <c r="D114" s="22">
        <v>0</v>
      </c>
      <c r="E114" s="20">
        <f>Model!$W$5*((drdp!B114+drdp!K114)*DSFS!$B114+(drdp!E114+drdp!N114)*DSFS!$C114+(drdp!H114+drdp!Q114)*DSFS!$D114)</f>
        <v>0</v>
      </c>
      <c r="F114" s="20">
        <f>Model!$W$5*((drdp!C114+drdp!L114)*DSFS!$B114+(drdp!F114+drdp!O114)*DSFS!$C114+(drdp!I114+drdp!R114)*DSFS!$D114)</f>
        <v>0</v>
      </c>
      <c r="G114" s="20">
        <f>Model!$W$5*((drdp!D114+drdp!M114)*DSFS!$B114+(drdp!G114+drdp!P114)*DSFS!$C114+(drdp!J114+drdp!S114)*DSFS!$D114)</f>
        <v>0</v>
      </c>
      <c r="H114" s="18">
        <f>Model!$W$5*((drdp!B114)*DSFS!$B114+(drdp!E114)*DSFS!$C114+(drdp!H114)*DSFS!$D114)</f>
        <v>0.40437201528853156</v>
      </c>
      <c r="I114" s="18">
        <f>Model!$W$5*((drdp!C114)*DSFS!$B114+(drdp!F114)*DSFS!$C114+(drdp!I114)*DSFS!$D114)</f>
        <v>-1.7515276284579386</v>
      </c>
      <c r="J114" s="18">
        <f>Model!$W$5*((drdp!D114)*DSFS!$B114+(drdp!G114)*DSFS!$C114+(drdp!J114)*DSFS!$D114)</f>
        <v>1.1011634312718675E-16</v>
      </c>
      <c r="K114" s="21">
        <f>SUM(E$3:E113)+H114</f>
        <v>0.60380036344368448</v>
      </c>
      <c r="L114" s="21">
        <f>SUM(F$3:F113)+I114</f>
        <v>-0.16038553611638462</v>
      </c>
      <c r="M114" s="21">
        <f>SUM(G$3:G113)+J114</f>
        <v>1.447350394412096</v>
      </c>
      <c r="N114" s="21"/>
      <c r="O114" s="21"/>
      <c r="P114" s="21"/>
      <c r="Q114" s="19">
        <f t="shared" si="5"/>
        <v>0.36457487889472545</v>
      </c>
      <c r="R114" s="19">
        <f t="shared" si="5"/>
        <v>2.5723520195340115E-2</v>
      </c>
      <c r="S114" s="19">
        <f t="shared" si="5"/>
        <v>2.09482316420485</v>
      </c>
      <c r="T114" s="19">
        <f t="shared" si="6"/>
        <v>-9.6840844998183212E-2</v>
      </c>
      <c r="U114" s="19">
        <f t="shared" si="7"/>
        <v>0.87391069417638367</v>
      </c>
      <c r="V114" s="19">
        <f t="shared" si="8"/>
        <v>-0.23213406895604474</v>
      </c>
    </row>
    <row r="115" spans="1:22" x14ac:dyDescent="0.25">
      <c r="A115" s="26">
        <f>Wellpath!E115</f>
        <v>3240</v>
      </c>
      <c r="B115" s="22">
        <f>Wellpath!K115</f>
        <v>3240</v>
      </c>
      <c r="C115" s="22">
        <v>0</v>
      </c>
      <c r="D115" s="22">
        <v>0</v>
      </c>
      <c r="E115" s="20">
        <f>Model!$W$5*((drdp!B115+drdp!K115)*DSFS!$B115+(drdp!E115+drdp!N115)*DSFS!$C115+(drdp!H115+drdp!Q115)*DSFS!$D115)</f>
        <v>0</v>
      </c>
      <c r="F115" s="20">
        <f>Model!$W$5*((drdp!C115+drdp!L115)*DSFS!$B115+(drdp!F115+drdp!O115)*DSFS!$C115+(drdp!I115+drdp!R115)*DSFS!$D115)</f>
        <v>0</v>
      </c>
      <c r="G115" s="20">
        <f>Model!$W$5*((drdp!D115+drdp!M115)*DSFS!$B115+(drdp!G115+drdp!P115)*DSFS!$C115+(drdp!J115+drdp!S115)*DSFS!$D115)</f>
        <v>0</v>
      </c>
      <c r="H115" s="18">
        <f>Model!$W$5*((drdp!B115)*DSFS!$B115+(drdp!E115)*DSFS!$C115+(drdp!H115)*DSFS!$D115)</f>
        <v>0.40815119300150848</v>
      </c>
      <c r="I115" s="18">
        <f>Model!$W$5*((drdp!C115)*DSFS!$B115+(drdp!F115)*DSFS!$C115+(drdp!I115)*DSFS!$D115)</f>
        <v>-1.7678970455463305</v>
      </c>
      <c r="J115" s="18">
        <f>Model!$W$5*((drdp!D115)*DSFS!$B115+(drdp!G115)*DSFS!$C115+(drdp!J115)*DSFS!$D115)</f>
        <v>1.1114546782931E-16</v>
      </c>
      <c r="K115" s="21">
        <f>SUM(E$3:E114)+H115</f>
        <v>0.60757954115666135</v>
      </c>
      <c r="L115" s="21">
        <f>SUM(F$3:F114)+I115</f>
        <v>-0.17675495320477652</v>
      </c>
      <c r="M115" s="21">
        <f>SUM(G$3:G114)+J115</f>
        <v>1.4473503944120962</v>
      </c>
      <c r="N115" s="21"/>
      <c r="O115" s="21"/>
      <c r="P115" s="21"/>
      <c r="Q115" s="19">
        <f t="shared" si="5"/>
        <v>0.36915289883213914</v>
      </c>
      <c r="R115" s="19">
        <f t="shared" si="5"/>
        <v>3.1242313482422738E-2</v>
      </c>
      <c r="S115" s="19">
        <f t="shared" si="5"/>
        <v>2.0948231642048505</v>
      </c>
      <c r="T115" s="19">
        <f t="shared" si="6"/>
        <v>-0.10739269336532527</v>
      </c>
      <c r="U115" s="19">
        <f t="shared" si="7"/>
        <v>0.87938048852981421</v>
      </c>
      <c r="V115" s="19">
        <f t="shared" si="8"/>
        <v>-0.2558263512352249</v>
      </c>
    </row>
    <row r="116" spans="1:22" x14ac:dyDescent="0.25">
      <c r="A116" s="26">
        <f>Wellpath!E116</f>
        <v>3270</v>
      </c>
      <c r="B116" s="22">
        <f>Wellpath!K116</f>
        <v>3270</v>
      </c>
      <c r="C116" s="22">
        <v>0</v>
      </c>
      <c r="D116" s="22">
        <v>0</v>
      </c>
      <c r="E116" s="20">
        <f>Model!$W$5*((drdp!B116+drdp!K116)*DSFS!$B116+(drdp!E116+drdp!N116)*DSFS!$C116+(drdp!H116+drdp!Q116)*DSFS!$D116)</f>
        <v>0</v>
      </c>
      <c r="F116" s="20">
        <f>Model!$W$5*((drdp!C116+drdp!L116)*DSFS!$B116+(drdp!F116+drdp!O116)*DSFS!$C116+(drdp!I116+drdp!R116)*DSFS!$D116)</f>
        <v>0</v>
      </c>
      <c r="G116" s="20">
        <f>Model!$W$5*((drdp!D116+drdp!M116)*DSFS!$B116+(drdp!G116+drdp!P116)*DSFS!$C116+(drdp!J116+drdp!S116)*DSFS!$D116)</f>
        <v>0</v>
      </c>
      <c r="H116" s="18">
        <f>Model!$W$5*((drdp!B116)*DSFS!$B116+(drdp!E116)*DSFS!$C116+(drdp!H116)*DSFS!$D116)</f>
        <v>0.41193037071448541</v>
      </c>
      <c r="I116" s="18">
        <f>Model!$W$5*((drdp!C116)*DSFS!$B116+(drdp!F116)*DSFS!$C116+(drdp!I116)*DSFS!$D116)</f>
        <v>-1.7842664626347227</v>
      </c>
      <c r="J116" s="18">
        <f>Model!$W$5*((drdp!D116)*DSFS!$B116+(drdp!G116)*DSFS!$C116+(drdp!J116)*DSFS!$D116)</f>
        <v>1.1217459253143324E-16</v>
      </c>
      <c r="K116" s="21">
        <f>SUM(E$3:E115)+H116</f>
        <v>0.61135871886963833</v>
      </c>
      <c r="L116" s="21">
        <f>SUM(F$3:F115)+I116</f>
        <v>-0.19312437029316865</v>
      </c>
      <c r="M116" s="21">
        <f>SUM(G$3:G115)+J116</f>
        <v>1.4473503944120962</v>
      </c>
      <c r="N116" s="21"/>
      <c r="O116" s="21"/>
      <c r="P116" s="21"/>
      <c r="Q116" s="19">
        <f t="shared" si="5"/>
        <v>0.37375948313792545</v>
      </c>
      <c r="R116" s="19">
        <f t="shared" si="5"/>
        <v>3.7297022401132918E-2</v>
      </c>
      <c r="S116" s="19">
        <f t="shared" si="5"/>
        <v>2.0948231642048505</v>
      </c>
      <c r="T116" s="19">
        <f t="shared" si="6"/>
        <v>-0.11806826760493722</v>
      </c>
      <c r="U116" s="19">
        <f t="shared" si="7"/>
        <v>0.88485028288324485</v>
      </c>
      <c r="V116" s="19">
        <f t="shared" si="8"/>
        <v>-0.27951863351440537</v>
      </c>
    </row>
    <row r="117" spans="1:22" x14ac:dyDescent="0.25">
      <c r="A117" s="26">
        <f>Wellpath!E117</f>
        <v>3300</v>
      </c>
      <c r="B117" s="22">
        <f>Wellpath!K117</f>
        <v>3300</v>
      </c>
      <c r="C117" s="22">
        <v>0</v>
      </c>
      <c r="D117" s="22">
        <v>0</v>
      </c>
      <c r="E117" s="20">
        <f>Model!$W$5*((drdp!B117+drdp!K117)*DSFS!$B117+(drdp!E117+drdp!N117)*DSFS!$C117+(drdp!H117+drdp!Q117)*DSFS!$D117)</f>
        <v>0</v>
      </c>
      <c r="F117" s="20">
        <f>Model!$W$5*((drdp!C117+drdp!L117)*DSFS!$B117+(drdp!F117+drdp!O117)*DSFS!$C117+(drdp!I117+drdp!R117)*DSFS!$D117)</f>
        <v>0</v>
      </c>
      <c r="G117" s="20">
        <f>Model!$W$5*((drdp!D117+drdp!M117)*DSFS!$B117+(drdp!G117+drdp!P117)*DSFS!$C117+(drdp!J117+drdp!S117)*DSFS!$D117)</f>
        <v>0</v>
      </c>
      <c r="H117" s="18">
        <f>Model!$W$5*((drdp!B117)*DSFS!$B117+(drdp!E117)*DSFS!$C117+(drdp!H117)*DSFS!$D117)</f>
        <v>0.41570954842746233</v>
      </c>
      <c r="I117" s="18">
        <f>Model!$W$5*((drdp!C117)*DSFS!$B117+(drdp!F117)*DSFS!$C117+(drdp!I117)*DSFS!$D117)</f>
        <v>-1.8006358797231146</v>
      </c>
      <c r="J117" s="18">
        <f>Model!$W$5*((drdp!D117)*DSFS!$B117+(drdp!G117)*DSFS!$C117+(drdp!J117)*DSFS!$D117)</f>
        <v>1.1320371723355648E-16</v>
      </c>
      <c r="K117" s="21">
        <f>SUM(E$3:E116)+H117</f>
        <v>0.61513789658261531</v>
      </c>
      <c r="L117" s="21">
        <f>SUM(F$3:F116)+I117</f>
        <v>-0.20949378738156055</v>
      </c>
      <c r="M117" s="21">
        <f>SUM(G$3:G116)+J117</f>
        <v>1.4473503944120962</v>
      </c>
      <c r="N117" s="21"/>
      <c r="O117" s="21"/>
      <c r="P117" s="21"/>
      <c r="Q117" s="19">
        <f t="shared" si="5"/>
        <v>0.37839463181208433</v>
      </c>
      <c r="R117" s="19">
        <f t="shared" si="5"/>
        <v>4.3887646951470495E-2</v>
      </c>
      <c r="S117" s="19">
        <f t="shared" si="5"/>
        <v>2.0948231642048505</v>
      </c>
      <c r="T117" s="19">
        <f t="shared" si="6"/>
        <v>-0.12886756771701879</v>
      </c>
      <c r="U117" s="19">
        <f t="shared" si="7"/>
        <v>0.8903200772366755</v>
      </c>
      <c r="V117" s="19">
        <f t="shared" si="8"/>
        <v>-0.3032109157935855</v>
      </c>
    </row>
    <row r="118" spans="1:22" x14ac:dyDescent="0.25">
      <c r="A118" s="26">
        <f>Wellpath!E118</f>
        <v>3330</v>
      </c>
      <c r="B118" s="22">
        <f>Wellpath!K118</f>
        <v>3330</v>
      </c>
      <c r="C118" s="22">
        <v>0</v>
      </c>
      <c r="D118" s="22">
        <v>0</v>
      </c>
      <c r="E118" s="20">
        <f>Model!$W$5*((drdp!B118+drdp!K118)*DSFS!$B118+(drdp!E118+drdp!N118)*DSFS!$C118+(drdp!H118+drdp!Q118)*DSFS!$D118)</f>
        <v>0</v>
      </c>
      <c r="F118" s="20">
        <f>Model!$W$5*((drdp!C118+drdp!L118)*DSFS!$B118+(drdp!F118+drdp!O118)*DSFS!$C118+(drdp!I118+drdp!R118)*DSFS!$D118)</f>
        <v>0</v>
      </c>
      <c r="G118" s="20">
        <f>Model!$W$5*((drdp!D118+drdp!M118)*DSFS!$B118+(drdp!G118+drdp!P118)*DSFS!$C118+(drdp!J118+drdp!S118)*DSFS!$D118)</f>
        <v>0</v>
      </c>
      <c r="H118" s="18">
        <f>Model!$W$5*((drdp!B118)*DSFS!$B118+(drdp!E118)*DSFS!$C118+(drdp!H118)*DSFS!$D118)</f>
        <v>0.41948872614043925</v>
      </c>
      <c r="I118" s="18">
        <f>Model!$W$5*((drdp!C118)*DSFS!$B118+(drdp!F118)*DSFS!$C118+(drdp!I118)*DSFS!$D118)</f>
        <v>-1.8170052968115065</v>
      </c>
      <c r="J118" s="18">
        <f>Model!$W$5*((drdp!D118)*DSFS!$B118+(drdp!G118)*DSFS!$C118+(drdp!J118)*DSFS!$D118)</f>
        <v>1.1423284193567971E-16</v>
      </c>
      <c r="K118" s="21">
        <f>SUM(E$3:E117)+H118</f>
        <v>0.61891707429559217</v>
      </c>
      <c r="L118" s="21">
        <f>SUM(F$3:F117)+I118</f>
        <v>-0.22586320446995245</v>
      </c>
      <c r="M118" s="21">
        <f>SUM(G$3:G117)+J118</f>
        <v>1.4473503944120962</v>
      </c>
      <c r="N118" s="21"/>
      <c r="O118" s="21"/>
      <c r="P118" s="21"/>
      <c r="Q118" s="19">
        <f t="shared" si="5"/>
        <v>0.38305834485461554</v>
      </c>
      <c r="R118" s="19">
        <f t="shared" si="5"/>
        <v>5.101418713343555E-2</v>
      </c>
      <c r="S118" s="19">
        <f t="shared" si="5"/>
        <v>2.0948231642048505</v>
      </c>
      <c r="T118" s="19">
        <f t="shared" si="6"/>
        <v>-0.1397905937015701</v>
      </c>
      <c r="U118" s="19">
        <f t="shared" si="7"/>
        <v>0.89578987159010603</v>
      </c>
      <c r="V118" s="19">
        <f t="shared" si="8"/>
        <v>-0.32690319807276563</v>
      </c>
    </row>
    <row r="119" spans="1:22" x14ac:dyDescent="0.25">
      <c r="A119" s="26">
        <f>Wellpath!E119</f>
        <v>3360</v>
      </c>
      <c r="B119" s="22">
        <f>Wellpath!K119</f>
        <v>3360</v>
      </c>
      <c r="C119" s="22">
        <v>0</v>
      </c>
      <c r="D119" s="22">
        <v>0</v>
      </c>
      <c r="E119" s="20">
        <f>Model!$W$5*((drdp!B119+drdp!K119)*DSFS!$B119+(drdp!E119+drdp!N119)*DSFS!$C119+(drdp!H119+drdp!Q119)*DSFS!$D119)</f>
        <v>0</v>
      </c>
      <c r="F119" s="20">
        <f>Model!$W$5*((drdp!C119+drdp!L119)*DSFS!$B119+(drdp!F119+drdp!O119)*DSFS!$C119+(drdp!I119+drdp!R119)*DSFS!$D119)</f>
        <v>0</v>
      </c>
      <c r="G119" s="20">
        <f>Model!$W$5*((drdp!D119+drdp!M119)*DSFS!$B119+(drdp!G119+drdp!P119)*DSFS!$C119+(drdp!J119+drdp!S119)*DSFS!$D119)</f>
        <v>0</v>
      </c>
      <c r="H119" s="18">
        <f>Model!$W$5*((drdp!B119)*DSFS!$B119+(drdp!E119)*DSFS!$C119+(drdp!H119)*DSFS!$D119)</f>
        <v>0.42326790385341623</v>
      </c>
      <c r="I119" s="18">
        <f>Model!$W$5*((drdp!C119)*DSFS!$B119+(drdp!F119)*DSFS!$C119+(drdp!I119)*DSFS!$D119)</f>
        <v>-1.8333747138998984</v>
      </c>
      <c r="J119" s="18">
        <f>Model!$W$5*((drdp!D119)*DSFS!$B119+(drdp!G119)*DSFS!$C119+(drdp!J119)*DSFS!$D119)</f>
        <v>1.1526196663780295E-16</v>
      </c>
      <c r="K119" s="21">
        <f>SUM(E$3:E118)+H119</f>
        <v>0.62269625200856915</v>
      </c>
      <c r="L119" s="21">
        <f>SUM(F$3:F118)+I119</f>
        <v>-0.24223262155834435</v>
      </c>
      <c r="M119" s="21">
        <f>SUM(G$3:G118)+J119</f>
        <v>1.4473503944120962</v>
      </c>
      <c r="N119" s="21"/>
      <c r="O119" s="21"/>
      <c r="P119" s="21"/>
      <c r="Q119" s="19">
        <f t="shared" si="5"/>
        <v>0.38775062226551948</v>
      </c>
      <c r="R119" s="19">
        <f t="shared" si="5"/>
        <v>5.8676642947028075E-2</v>
      </c>
      <c r="S119" s="19">
        <f t="shared" si="5"/>
        <v>2.0948231642048505</v>
      </c>
      <c r="T119" s="19">
        <f t="shared" si="6"/>
        <v>-0.15083734555859116</v>
      </c>
      <c r="U119" s="19">
        <f t="shared" si="7"/>
        <v>0.90125966594353668</v>
      </c>
      <c r="V119" s="19">
        <f t="shared" si="8"/>
        <v>-0.35059548035194577</v>
      </c>
    </row>
    <row r="120" spans="1:22" x14ac:dyDescent="0.25">
      <c r="A120" s="26">
        <f>Wellpath!E120</f>
        <v>3390</v>
      </c>
      <c r="B120" s="22">
        <f>Wellpath!K120</f>
        <v>3390</v>
      </c>
      <c r="C120" s="22">
        <v>0</v>
      </c>
      <c r="D120" s="22">
        <v>0</v>
      </c>
      <c r="E120" s="20">
        <f>Model!$W$5*((drdp!B120+drdp!K120)*DSFS!$B120+(drdp!E120+drdp!N120)*DSFS!$C120+(drdp!H120+drdp!Q120)*DSFS!$D120)</f>
        <v>0</v>
      </c>
      <c r="F120" s="20">
        <f>Model!$W$5*((drdp!C120+drdp!L120)*DSFS!$B120+(drdp!F120+drdp!O120)*DSFS!$C120+(drdp!I120+drdp!R120)*DSFS!$D120)</f>
        <v>0</v>
      </c>
      <c r="G120" s="20">
        <f>Model!$W$5*((drdp!D120+drdp!M120)*DSFS!$B120+(drdp!G120+drdp!P120)*DSFS!$C120+(drdp!J120+drdp!S120)*DSFS!$D120)</f>
        <v>0</v>
      </c>
      <c r="H120" s="18">
        <f>Model!$W$5*((drdp!B120)*DSFS!$B120+(drdp!E120)*DSFS!$C120+(drdp!H120)*DSFS!$D120)</f>
        <v>0.42704708156639315</v>
      </c>
      <c r="I120" s="18">
        <f>Model!$W$5*((drdp!C120)*DSFS!$B120+(drdp!F120)*DSFS!$C120+(drdp!I120)*DSFS!$D120)</f>
        <v>-1.8497441309882905</v>
      </c>
      <c r="J120" s="18">
        <f>Model!$W$5*((drdp!D120)*DSFS!$B120+(drdp!G120)*DSFS!$C120+(drdp!J120)*DSFS!$D120)</f>
        <v>1.1629109133992621E-16</v>
      </c>
      <c r="K120" s="21">
        <f>SUM(E$3:E119)+H120</f>
        <v>0.62647542972154602</v>
      </c>
      <c r="L120" s="21">
        <f>SUM(F$3:F119)+I120</f>
        <v>-0.25860203864673648</v>
      </c>
      <c r="M120" s="21">
        <f>SUM(G$3:G119)+J120</f>
        <v>1.4473503944120962</v>
      </c>
      <c r="N120" s="21"/>
      <c r="O120" s="21"/>
      <c r="P120" s="21"/>
      <c r="Q120" s="19">
        <f t="shared" si="5"/>
        <v>0.39247146404479577</v>
      </c>
      <c r="R120" s="19">
        <f t="shared" si="5"/>
        <v>6.6875014392248189E-2</v>
      </c>
      <c r="S120" s="19">
        <f t="shared" si="5"/>
        <v>2.0948231642048505</v>
      </c>
      <c r="T120" s="19">
        <f t="shared" si="6"/>
        <v>-0.16200782328808208</v>
      </c>
      <c r="U120" s="19">
        <f t="shared" si="7"/>
        <v>0.9067294602969671</v>
      </c>
      <c r="V120" s="19">
        <f t="shared" si="8"/>
        <v>-0.37428776263112618</v>
      </c>
    </row>
    <row r="121" spans="1:22" x14ac:dyDescent="0.25">
      <c r="A121" s="26">
        <f>Wellpath!E121</f>
        <v>3420</v>
      </c>
      <c r="B121" s="22">
        <f>Wellpath!K121</f>
        <v>3420</v>
      </c>
      <c r="C121" s="22">
        <v>0</v>
      </c>
      <c r="D121" s="22">
        <v>0</v>
      </c>
      <c r="E121" s="20">
        <f>Model!$W$5*((drdp!B121+drdp!K121)*DSFS!$B121+(drdp!E121+drdp!N121)*DSFS!$C121+(drdp!H121+drdp!Q121)*DSFS!$D121)</f>
        <v>0</v>
      </c>
      <c r="F121" s="20">
        <f>Model!$W$5*((drdp!C121+drdp!L121)*DSFS!$B121+(drdp!F121+drdp!O121)*DSFS!$C121+(drdp!I121+drdp!R121)*DSFS!$D121)</f>
        <v>0</v>
      </c>
      <c r="G121" s="20">
        <f>Model!$W$5*((drdp!D121+drdp!M121)*DSFS!$B121+(drdp!G121+drdp!P121)*DSFS!$C121+(drdp!J121+drdp!S121)*DSFS!$D121)</f>
        <v>0</v>
      </c>
      <c r="H121" s="18">
        <f>Model!$W$5*((drdp!B121)*DSFS!$B121+(drdp!E121)*DSFS!$C121+(drdp!H121)*DSFS!$D121)</f>
        <v>0.43082625927937007</v>
      </c>
      <c r="I121" s="18">
        <f>Model!$W$5*((drdp!C121)*DSFS!$B121+(drdp!F121)*DSFS!$C121+(drdp!I121)*DSFS!$D121)</f>
        <v>-1.8661135480766824</v>
      </c>
      <c r="J121" s="18">
        <f>Model!$W$5*((drdp!D121)*DSFS!$B121+(drdp!G121)*DSFS!$C121+(drdp!J121)*DSFS!$D121)</f>
        <v>1.1732021604204945E-16</v>
      </c>
      <c r="K121" s="21">
        <f>SUM(E$3:E120)+H121</f>
        <v>0.630254607434523</v>
      </c>
      <c r="L121" s="21">
        <f>SUM(F$3:F120)+I121</f>
        <v>-0.27497145573512838</v>
      </c>
      <c r="M121" s="21">
        <f>SUM(G$3:G120)+J121</f>
        <v>1.4473503944120962</v>
      </c>
      <c r="N121" s="21"/>
      <c r="O121" s="21"/>
      <c r="P121" s="21"/>
      <c r="Q121" s="19">
        <f t="shared" si="5"/>
        <v>0.39722087019244467</v>
      </c>
      <c r="R121" s="19">
        <f t="shared" si="5"/>
        <v>7.5609301469095669E-2</v>
      </c>
      <c r="S121" s="19">
        <f t="shared" si="5"/>
        <v>2.0948231642048505</v>
      </c>
      <c r="T121" s="19">
        <f t="shared" si="6"/>
        <v>-0.17330202689004265</v>
      </c>
      <c r="U121" s="19">
        <f t="shared" si="7"/>
        <v>0.91219925465039775</v>
      </c>
      <c r="V121" s="19">
        <f t="shared" si="8"/>
        <v>-0.39798004491030631</v>
      </c>
    </row>
    <row r="122" spans="1:22" x14ac:dyDescent="0.25">
      <c r="A122" s="26">
        <f>Wellpath!E122</f>
        <v>3430</v>
      </c>
      <c r="B122" s="22">
        <f>Wellpath!K122</f>
        <v>3430</v>
      </c>
      <c r="C122" s="22">
        <v>0</v>
      </c>
      <c r="D122" s="22">
        <v>0</v>
      </c>
      <c r="E122" s="20">
        <f>Model!$W$5*((drdp!B122+drdp!K122)*DSFS!$B122+(drdp!E122+drdp!N122)*DSFS!$C122+(drdp!H122+drdp!Q122)*DSFS!$D122)</f>
        <v>9.3091373593956084E-2</v>
      </c>
      <c r="F122" s="20">
        <f>Model!$W$5*((drdp!C122+drdp!L122)*DSFS!$B122+(drdp!F122+drdp!O122)*DSFS!$C122+(drdp!I122+drdp!R122)*DSFS!$D122)</f>
        <v>1.6092497244473897E-2</v>
      </c>
      <c r="G122" s="20">
        <f>Model!$W$5*((drdp!D122+drdp!M122)*DSFS!$B122+(drdp!G122+drdp!P122)*DSFS!$C122+(drdp!J122+drdp!S122)*DSFS!$D122)</f>
        <v>3.4355060318865739E-2</v>
      </c>
      <c r="H122" s="18">
        <f>Model!$W$5*((drdp!B122)*DSFS!$B122+(drdp!E122)*DSFS!$C122+(drdp!H122)*DSFS!$D122)</f>
        <v>0.43208598518369573</v>
      </c>
      <c r="I122" s="18">
        <f>Model!$W$5*((drdp!C122)*DSFS!$B122+(drdp!F122)*DSFS!$C122+(drdp!I122)*DSFS!$D122)</f>
        <v>-1.8715700204394796</v>
      </c>
      <c r="J122" s="18">
        <f>Model!$W$5*((drdp!D122)*DSFS!$B122+(drdp!G122)*DSFS!$C122+(drdp!J122)*DSFS!$D122)</f>
        <v>1.1766325760942386E-16</v>
      </c>
      <c r="K122" s="21">
        <f>SUM(E$3:E121)+H122</f>
        <v>0.63151433333884865</v>
      </c>
      <c r="L122" s="21">
        <f>SUM(F$3:F121)+I122</f>
        <v>-0.28042792809792561</v>
      </c>
      <c r="M122" s="21">
        <f>SUM(G$3:G121)+J122</f>
        <v>1.4473503944120962</v>
      </c>
      <c r="N122" s="21"/>
      <c r="O122" s="21"/>
      <c r="P122" s="21"/>
      <c r="Q122" s="19">
        <f t="shared" si="5"/>
        <v>0.39881035321241043</v>
      </c>
      <c r="R122" s="19">
        <f t="shared" si="5"/>
        <v>7.863982285729533E-2</v>
      </c>
      <c r="S122" s="19">
        <f t="shared" si="5"/>
        <v>2.0948231642048505</v>
      </c>
      <c r="T122" s="19">
        <f t="shared" si="6"/>
        <v>-0.17709425606235607</v>
      </c>
      <c r="U122" s="19">
        <f t="shared" si="7"/>
        <v>0.91402251943487456</v>
      </c>
      <c r="V122" s="19">
        <f t="shared" si="8"/>
        <v>-0.40587747233669957</v>
      </c>
    </row>
    <row r="123" spans="1:22" x14ac:dyDescent="0.25">
      <c r="A123" s="26">
        <f>Wellpath!E123</f>
        <v>3450</v>
      </c>
      <c r="B123" s="22">
        <f>Wellpath!K123</f>
        <v>3450</v>
      </c>
      <c r="C123" s="22">
        <v>0</v>
      </c>
      <c r="D123" s="22">
        <v>0</v>
      </c>
      <c r="E123" s="20">
        <f>Model!$W$5*((drdp!B123+drdp!K123)*DSFS!$B123+(drdp!E123+drdp!N123)*DSFS!$C123+(drdp!H123+drdp!Q123)*DSFS!$D123)</f>
        <v>0.23627831906602439</v>
      </c>
      <c r="F123" s="20">
        <f>Model!$W$5*((drdp!C123+drdp!L123)*DSFS!$B123+(drdp!F123+drdp!O123)*DSFS!$C123+(drdp!I123+drdp!R123)*DSFS!$D123)</f>
        <v>2.0776976373883885E-2</v>
      </c>
      <c r="G123" s="20">
        <f>Model!$W$5*((drdp!D123+drdp!M123)*DSFS!$B123+(drdp!G123+drdp!P123)*DSFS!$C123+(drdp!J123+drdp!S123)*DSFS!$D123)</f>
        <v>8.5536022879990681E-2</v>
      </c>
      <c r="H123" s="18">
        <f>Model!$W$5*((drdp!B123)*DSFS!$B123+(drdp!E123)*DSFS!$C123+(drdp!H123)*DSFS!$D123)</f>
        <v>0.34097125655527744</v>
      </c>
      <c r="I123" s="18">
        <f>Model!$W$5*((drdp!C123)*DSFS!$B123+(drdp!F123)*DSFS!$C123+(drdp!I123)*DSFS!$D123)</f>
        <v>-1.898669296212723</v>
      </c>
      <c r="J123" s="18">
        <f>Model!$W$5*((drdp!D123)*DSFS!$B123+(drdp!G123)*DSFS!$C123+(drdp!J123)*DSFS!$D123)</f>
        <v>-3.4555381370287581E-2</v>
      </c>
      <c r="K123" s="21">
        <f>SUM(E$3:E122)+H123</f>
        <v>0.6334909783043865</v>
      </c>
      <c r="L123" s="21">
        <f>SUM(F$3:F122)+I123</f>
        <v>-0.29143470662669513</v>
      </c>
      <c r="M123" s="21">
        <f>SUM(G$3:G122)+J123</f>
        <v>1.4471500733606741</v>
      </c>
      <c r="N123" s="21"/>
      <c r="O123" s="21"/>
      <c r="P123" s="21"/>
      <c r="Q123" s="19">
        <f t="shared" si="5"/>
        <v>0.40131081959304871</v>
      </c>
      <c r="R123" s="19">
        <f t="shared" si="5"/>
        <v>8.4934188226587853E-2</v>
      </c>
      <c r="S123" s="19">
        <f t="shared" si="5"/>
        <v>2.0942433348278047</v>
      </c>
      <c r="T123" s="19">
        <f t="shared" si="6"/>
        <v>-0.18462125741279697</v>
      </c>
      <c r="U123" s="19">
        <f t="shared" si="7"/>
        <v>0.91675651572651817</v>
      </c>
      <c r="V123" s="19">
        <f t="shared" si="8"/>
        <v>-0.42174975707466839</v>
      </c>
    </row>
    <row r="124" spans="1:22" x14ac:dyDescent="0.25">
      <c r="A124" s="26">
        <f>Wellpath!E124</f>
        <v>3480</v>
      </c>
      <c r="B124" s="22">
        <f>Wellpath!K124</f>
        <v>3480</v>
      </c>
      <c r="C124" s="22">
        <v>0</v>
      </c>
      <c r="D124" s="22">
        <v>0</v>
      </c>
      <c r="E124" s="20">
        <f>Model!$W$5*((drdp!B124+drdp!K124)*DSFS!$B124+(drdp!E124+drdp!N124)*DSFS!$C124+(drdp!H124+drdp!Q124)*DSFS!$D124)</f>
        <v>0.28732221805208735</v>
      </c>
      <c r="F124" s="20">
        <f>Model!$W$5*((drdp!C124+drdp!L124)*DSFS!$B124+(drdp!F124+drdp!O124)*DSFS!$C124+(drdp!I124+drdp!R124)*DSFS!$D124)</f>
        <v>-1.4631035362233135E-2</v>
      </c>
      <c r="G124" s="20">
        <f>Model!$W$5*((drdp!D124+drdp!M124)*DSFS!$B124+(drdp!G124+drdp!P124)*DSFS!$C124+(drdp!J124+drdp!S124)*DSFS!$D124)</f>
        <v>0.10075440662806709</v>
      </c>
      <c r="H124" s="18">
        <f>Model!$W$5*((drdp!B124)*DSFS!$B124+(drdp!E124)*DSFS!$C124+(drdp!H124)*DSFS!$D124)</f>
        <v>0.10560331085872481</v>
      </c>
      <c r="I124" s="18">
        <f>Model!$W$5*((drdp!C124)*DSFS!$B124+(drdp!F124)*DSFS!$C124+(drdp!I124)*DSFS!$D124)</f>
        <v>-1.9361371097395339</v>
      </c>
      <c r="J124" s="18">
        <f>Model!$W$5*((drdp!D124)*DSFS!$B124+(drdp!G124)*DSFS!$C124+(drdp!J124)*DSFS!$D124)</f>
        <v>-0.12113567733071545</v>
      </c>
      <c r="K124" s="21">
        <f>SUM(E$3:E123)+H124</f>
        <v>0.63440135167385814</v>
      </c>
      <c r="L124" s="21">
        <f>SUM(F$3:F123)+I124</f>
        <v>-0.3081255437796222</v>
      </c>
      <c r="M124" s="21">
        <f>SUM(G$3:G123)+J124</f>
        <v>1.4461058002802369</v>
      </c>
      <c r="N124" s="21"/>
      <c r="O124" s="21"/>
      <c r="P124" s="21"/>
      <c r="Q124" s="19">
        <f t="shared" si="5"/>
        <v>0.40246507500561823</v>
      </c>
      <c r="R124" s="19">
        <f t="shared" si="5"/>
        <v>9.4941350729487881E-2</v>
      </c>
      <c r="S124" s="19">
        <f t="shared" si="5"/>
        <v>2.0912219856041445</v>
      </c>
      <c r="T124" s="19">
        <f t="shared" si="6"/>
        <v>-0.19547526145903488</v>
      </c>
      <c r="U124" s="19">
        <f t="shared" si="7"/>
        <v>0.91741147436118864</v>
      </c>
      <c r="V124" s="19">
        <f t="shared" si="8"/>
        <v>-0.44558213607421376</v>
      </c>
    </row>
    <row r="125" spans="1:22" x14ac:dyDescent="0.25">
      <c r="A125" s="26">
        <f>Wellpath!E125</f>
        <v>3510</v>
      </c>
      <c r="B125" s="22">
        <f>Wellpath!K125</f>
        <v>3510</v>
      </c>
      <c r="C125" s="22">
        <v>0</v>
      </c>
      <c r="D125" s="22">
        <v>0</v>
      </c>
      <c r="E125" s="20">
        <f>Model!$W$5*((drdp!B125+drdp!K125)*DSFS!$B125+(drdp!E125+drdp!N125)*DSFS!$C125+(drdp!H125+drdp!Q125)*DSFS!$D125)</f>
        <v>0.28532020638855737</v>
      </c>
      <c r="F125" s="20">
        <f>Model!$W$5*((drdp!C125+drdp!L125)*DSFS!$B125+(drdp!F125+drdp!O125)*DSFS!$C125+(drdp!I125+drdp!R125)*DSFS!$D125)</f>
        <v>-6.2476319721928776E-2</v>
      </c>
      <c r="G125" s="20">
        <f>Model!$W$5*((drdp!D125+drdp!M125)*DSFS!$B125+(drdp!G125+drdp!P125)*DSFS!$C125+(drdp!J125+drdp!S125)*DSFS!$D125)</f>
        <v>9.6123693252801234E-2</v>
      </c>
      <c r="H125" s="18">
        <f>Model!$W$5*((drdp!B125)*DSFS!$B125+(drdp!E125)*DSFS!$C125+(drdp!H125)*DSFS!$D125)</f>
        <v>-0.18328544949675357</v>
      </c>
      <c r="I125" s="18">
        <f>Model!$W$5*((drdp!C125)*DSFS!$B125+(drdp!F125)*DSFS!$C125+(drdp!I125)*DSFS!$D125)</f>
        <v>-1.938070781915036</v>
      </c>
      <c r="J125" s="18">
        <f>Model!$W$5*((drdp!D125)*DSFS!$B125+(drdp!G125)*DSFS!$C125+(drdp!J125)*DSFS!$D125)</f>
        <v>-0.22380292951015135</v>
      </c>
      <c r="K125" s="21">
        <f>SUM(E$3:E124)+H125</f>
        <v>0.63283480937046721</v>
      </c>
      <c r="L125" s="21">
        <f>SUM(F$3:F124)+I125</f>
        <v>-0.32469025131735751</v>
      </c>
      <c r="M125" s="21">
        <f>SUM(G$3:G124)+J125</f>
        <v>1.4441929547288681</v>
      </c>
      <c r="N125" s="21"/>
      <c r="O125" s="21"/>
      <c r="P125" s="21"/>
      <c r="Q125" s="19">
        <f t="shared" si="5"/>
        <v>0.40047989595095557</v>
      </c>
      <c r="R125" s="19">
        <f t="shared" si="5"/>
        <v>0.10542375930052879</v>
      </c>
      <c r="S125" s="19">
        <f t="shared" si="5"/>
        <v>2.0856932904884986</v>
      </c>
      <c r="T125" s="19">
        <f t="shared" si="6"/>
        <v>-0.20547529329686903</v>
      </c>
      <c r="U125" s="19">
        <f t="shared" si="7"/>
        <v>0.91393557320001506</v>
      </c>
      <c r="V125" s="19">
        <f t="shared" si="8"/>
        <v>-0.46891537342167333</v>
      </c>
    </row>
    <row r="126" spans="1:22" x14ac:dyDescent="0.25">
      <c r="A126" s="26">
        <f>Wellpath!E126</f>
        <v>3540</v>
      </c>
      <c r="B126" s="22">
        <f>Wellpath!K126</f>
        <v>3540</v>
      </c>
      <c r="C126" s="22">
        <v>0</v>
      </c>
      <c r="D126" s="22">
        <v>0</v>
      </c>
      <c r="E126" s="20">
        <f>Model!$W$5*((drdp!B126+drdp!K126)*DSFS!$B126+(drdp!E126+drdp!N126)*DSFS!$C126+(drdp!H126+drdp!Q126)*DSFS!$D126)</f>
        <v>0.27611839427726587</v>
      </c>
      <c r="F126" s="20">
        <f>Model!$W$5*((drdp!C126+drdp!L126)*DSFS!$B126+(drdp!F126+drdp!O126)*DSFS!$C126+(drdp!I126+drdp!R126)*DSFS!$D126)</f>
        <v>-0.10956052497265802</v>
      </c>
      <c r="G126" s="20">
        <f>Model!$W$5*((drdp!D126+drdp!M126)*DSFS!$B126+(drdp!G126+drdp!P126)*DSFS!$C126+(drdp!J126+drdp!S126)*DSFS!$D126)</f>
        <v>8.8898252524534371E-2</v>
      </c>
      <c r="H126" s="18">
        <f>Model!$W$5*((drdp!B126)*DSFS!$B126+(drdp!E126)*DSFS!$C126+(drdp!H126)*DSFS!$D126)</f>
        <v>-0.47261083243133922</v>
      </c>
      <c r="I126" s="18">
        <f>Model!$W$5*((drdp!C126)*DSFS!$B126+(drdp!F126)*DSFS!$C126+(drdp!I126)*DSFS!$D126)</f>
        <v>-1.8916251840921938</v>
      </c>
      <c r="J126" s="18">
        <f>Model!$W$5*((drdp!D126)*DSFS!$B126+(drdp!G126)*DSFS!$C126+(drdp!J126)*DSFS!$D126)</f>
        <v>-0.32266103834212312</v>
      </c>
      <c r="K126" s="21">
        <f>SUM(E$3:E125)+H126</f>
        <v>0.62882963282443893</v>
      </c>
      <c r="L126" s="21">
        <f>SUM(F$3:F125)+I126</f>
        <v>-0.34072097321644401</v>
      </c>
      <c r="M126" s="21">
        <f>SUM(G$3:G125)+J126</f>
        <v>1.4414585391496975</v>
      </c>
      <c r="N126" s="21"/>
      <c r="O126" s="21"/>
      <c r="P126" s="21"/>
      <c r="Q126" s="19">
        <f t="shared" si="5"/>
        <v>0.39542670711811867</v>
      </c>
      <c r="R126" s="19">
        <f t="shared" si="5"/>
        <v>0.11609078158956075</v>
      </c>
      <c r="S126" s="19">
        <f t="shared" si="5"/>
        <v>2.0778027200875799</v>
      </c>
      <c r="T126" s="19">
        <f t="shared" si="6"/>
        <v>-0.21425544448328199</v>
      </c>
      <c r="U126" s="19">
        <f t="shared" si="7"/>
        <v>0.90643184390515641</v>
      </c>
      <c r="V126" s="19">
        <f t="shared" si="8"/>
        <v>-0.49113515631023857</v>
      </c>
    </row>
    <row r="127" spans="1:22" x14ac:dyDescent="0.25">
      <c r="A127" s="26">
        <f>Wellpath!E127</f>
        <v>3570</v>
      </c>
      <c r="B127" s="22">
        <f>Wellpath!K127</f>
        <v>3570</v>
      </c>
      <c r="C127" s="22">
        <v>0</v>
      </c>
      <c r="D127" s="22">
        <v>0</v>
      </c>
      <c r="E127" s="20">
        <f>Model!$W$5*((drdp!B127+drdp!K127)*DSFS!$B127+(drdp!E127+drdp!N127)*DSFS!$C127+(drdp!H127+drdp!Q127)*DSFS!$D127)</f>
        <v>0.25999038266236041</v>
      </c>
      <c r="F127" s="20">
        <f>Model!$W$5*((drdp!C127+drdp!L127)*DSFS!$B127+(drdp!F127+drdp!O127)*DSFS!$C127+(drdp!I127+drdp!R127)*DSFS!$D127)</f>
        <v>-0.15479451285523091</v>
      </c>
      <c r="G127" s="20">
        <f>Model!$W$5*((drdp!D127+drdp!M127)*DSFS!$B127+(drdp!G127+drdp!P127)*DSFS!$C127+(drdp!J127+drdp!S127)*DSFS!$D127)</f>
        <v>7.9340067878830398E-2</v>
      </c>
      <c r="H127" s="18">
        <f>Model!$W$5*((drdp!B127)*DSFS!$B127+(drdp!E127)*DSFS!$C127+(drdp!H127)*DSFS!$D127)</f>
        <v>-0.75507438964681362</v>
      </c>
      <c r="I127" s="18">
        <f>Model!$W$5*((drdp!C127)*DSFS!$B127+(drdp!F127)*DSFS!$C127+(drdp!I127)*DSFS!$D127)</f>
        <v>-1.79716690199343</v>
      </c>
      <c r="J127" s="18">
        <f>Model!$W$5*((drdp!D127)*DSFS!$B127+(drdp!G127)*DSFS!$C127+(drdp!J127)*DSFS!$D127)</f>
        <v>-0.41504708146722241</v>
      </c>
      <c r="K127" s="21">
        <f>SUM(E$3:E126)+H127</f>
        <v>0.6224844698862303</v>
      </c>
      <c r="L127" s="21">
        <f>SUM(F$3:F126)+I127</f>
        <v>-0.35582321609033829</v>
      </c>
      <c r="M127" s="21">
        <f>SUM(G$3:G126)+J127</f>
        <v>1.4379707485491324</v>
      </c>
      <c r="N127" s="21"/>
      <c r="O127" s="21"/>
      <c r="P127" s="21"/>
      <c r="Q127" s="19">
        <f t="shared" si="5"/>
        <v>0.38748691524954115</v>
      </c>
      <c r="R127" s="19">
        <f t="shared" si="5"/>
        <v>0.12661016110887158</v>
      </c>
      <c r="S127" s="19">
        <f t="shared" si="5"/>
        <v>2.0677598736829523</v>
      </c>
      <c r="T127" s="19">
        <f t="shared" si="6"/>
        <v>-0.22149442604120781</v>
      </c>
      <c r="U127" s="19">
        <f t="shared" si="7"/>
        <v>0.89511445912251242</v>
      </c>
      <c r="V127" s="19">
        <f t="shared" si="8"/>
        <v>-0.51166337639258341</v>
      </c>
    </row>
    <row r="128" spans="1:22" x14ac:dyDescent="0.25">
      <c r="A128" s="26">
        <f>Wellpath!E128</f>
        <v>3600</v>
      </c>
      <c r="B128" s="22">
        <f>Wellpath!K128</f>
        <v>3600</v>
      </c>
      <c r="C128" s="22">
        <v>0</v>
      </c>
      <c r="D128" s="22">
        <v>0</v>
      </c>
      <c r="E128" s="20">
        <f>Model!$W$5*((drdp!B128+drdp!K128)*DSFS!$B128+(drdp!E128+drdp!N128)*DSFS!$C128+(drdp!H128+drdp!Q128)*DSFS!$D128)</f>
        <v>0.23688436514877789</v>
      </c>
      <c r="F128" s="20">
        <f>Model!$W$5*((drdp!C128+drdp!L128)*DSFS!$B128+(drdp!F128+drdp!O128)*DSFS!$C128+(drdp!I128+drdp!R128)*DSFS!$D128)</f>
        <v>-0.19685314666818282</v>
      </c>
      <c r="G128" s="20">
        <f>Model!$W$5*((drdp!D128+drdp!M128)*DSFS!$B128+(drdp!G128+drdp!P128)*DSFS!$C128+(drdp!J128+drdp!S128)*DSFS!$D128)</f>
        <v>6.7886369268401886E-2</v>
      </c>
      <c r="H128" s="18">
        <f>Model!$W$5*((drdp!B128)*DSFS!$B128+(drdp!E128)*DSFS!$C128+(drdp!H128)*DSFS!$D128)</f>
        <v>-1.023594728378999</v>
      </c>
      <c r="I128" s="18">
        <f>Model!$W$5*((drdp!C128)*DSFS!$B128+(drdp!F128)*DSFS!$C128+(drdp!I128)*DSFS!$D128)</f>
        <v>-1.6561738377864192</v>
      </c>
      <c r="J128" s="18">
        <f>Model!$W$5*((drdp!D128)*DSFS!$B128+(drdp!G128)*DSFS!$C128+(drdp!J128)*DSFS!$D128)</f>
        <v>-0.49854166320610366</v>
      </c>
      <c r="K128" s="21">
        <f>SUM(E$3:E127)+H128</f>
        <v>0.61395451381640531</v>
      </c>
      <c r="L128" s="21">
        <f>SUM(F$3:F127)+I128</f>
        <v>-0.36962466473855837</v>
      </c>
      <c r="M128" s="21">
        <f>SUM(G$3:G127)+J128</f>
        <v>1.4338162346890815</v>
      </c>
      <c r="N128" s="21"/>
      <c r="O128" s="21"/>
      <c r="P128" s="21"/>
      <c r="Q128" s="19">
        <f t="shared" si="5"/>
        <v>0.37694014503553863</v>
      </c>
      <c r="R128" s="19">
        <f t="shared" si="5"/>
        <v>0.13662239278309168</v>
      </c>
      <c r="S128" s="19">
        <f t="shared" si="5"/>
        <v>2.0558289948579751</v>
      </c>
      <c r="T128" s="19">
        <f t="shared" si="6"/>
        <v>-0.22693273133411343</v>
      </c>
      <c r="U128" s="19">
        <f t="shared" si="7"/>
        <v>0.8802979492706039</v>
      </c>
      <c r="V128" s="19">
        <f t="shared" si="8"/>
        <v>-0.52997384504365386</v>
      </c>
    </row>
    <row r="129" spans="1:22" x14ac:dyDescent="0.25">
      <c r="A129" s="26">
        <f>Wellpath!E129</f>
        <v>3630</v>
      </c>
      <c r="B129" s="22">
        <f>Wellpath!K129</f>
        <v>3630</v>
      </c>
      <c r="C129" s="22">
        <v>0</v>
      </c>
      <c r="D129" s="22">
        <v>0</v>
      </c>
      <c r="E129" s="20">
        <f>Model!$W$5*((drdp!B129+drdp!K129)*DSFS!$B129+(drdp!E129+drdp!N129)*DSFS!$C129+(drdp!H129+drdp!Q129)*DSFS!$D129)</f>
        <v>0.20747861344143231</v>
      </c>
      <c r="F129" s="20">
        <f>Model!$W$5*((drdp!C129+drdp!L129)*DSFS!$B129+(drdp!F129+drdp!O129)*DSFS!$C129+(drdp!I129+drdp!R129)*DSFS!$D129)</f>
        <v>-0.23470886250762796</v>
      </c>
      <c r="G129" s="20">
        <f>Model!$W$5*((drdp!D129+drdp!M129)*DSFS!$B129+(drdp!G129+drdp!P129)*DSFS!$C129+(drdp!J129+drdp!S129)*DSFS!$D129)</f>
        <v>5.4444221808136219E-2</v>
      </c>
      <c r="H129" s="18">
        <f>Model!$W$5*((drdp!B129)*DSFS!$B129+(drdp!E129)*DSFS!$C129+(drdp!H129)*DSFS!$D129)</f>
        <v>-1.2709830859738418</v>
      </c>
      <c r="I129" s="18">
        <f>Model!$W$5*((drdp!C129)*DSFS!$B129+(drdp!F129)*DSFS!$C129+(drdp!I129)*DSFS!$D129)</f>
        <v>-1.471481696877555</v>
      </c>
      <c r="J129" s="18">
        <f>Model!$W$5*((drdp!D129)*DSFS!$B129+(drdp!G129)*DSFS!$C129+(drdp!J129)*DSFS!$D129)</f>
        <v>-0.5711482660784597</v>
      </c>
      <c r="K129" s="21">
        <f>SUM(E$3:E128)+H129</f>
        <v>0.6034505213703405</v>
      </c>
      <c r="L129" s="21">
        <f>SUM(F$3:F128)+I129</f>
        <v>-0.38178567049787704</v>
      </c>
      <c r="M129" s="21">
        <f>SUM(G$3:G128)+J129</f>
        <v>1.4290960010851275</v>
      </c>
      <c r="N129" s="21"/>
      <c r="O129" s="21"/>
      <c r="P129" s="21"/>
      <c r="Q129" s="19">
        <f t="shared" si="5"/>
        <v>0.3641525317421358</v>
      </c>
      <c r="R129" s="19">
        <f t="shared" si="5"/>
        <v>0.14576029819751354</v>
      </c>
      <c r="S129" s="19">
        <f t="shared" si="5"/>
        <v>2.0423153803175027</v>
      </c>
      <c r="T129" s="19">
        <f t="shared" si="6"/>
        <v>-0.23038876191366892</v>
      </c>
      <c r="U129" s="19">
        <f t="shared" si="7"/>
        <v>0.86238872694308888</v>
      </c>
      <c r="V129" s="19">
        <f t="shared" si="8"/>
        <v>-0.54560837498012016</v>
      </c>
    </row>
    <row r="130" spans="1:22" x14ac:dyDescent="0.25">
      <c r="A130" s="26">
        <f>Wellpath!E130</f>
        <v>3660</v>
      </c>
      <c r="B130" s="22">
        <f>Wellpath!K130</f>
        <v>3660</v>
      </c>
      <c r="C130" s="22">
        <v>0</v>
      </c>
      <c r="D130" s="22">
        <v>0</v>
      </c>
      <c r="E130" s="20">
        <f>Model!$W$5*((drdp!B130+drdp!K130)*DSFS!$B130+(drdp!E130+drdp!N130)*DSFS!$C130+(drdp!H130+drdp!Q130)*DSFS!$D130)</f>
        <v>0.17257799359538303</v>
      </c>
      <c r="F130" s="20">
        <f>Model!$W$5*((drdp!C130+drdp!L130)*DSFS!$B130+(drdp!F130+drdp!O130)*DSFS!$C130+(drdp!I130+drdp!R130)*DSFS!$D130)</f>
        <v>-0.26733122538659715</v>
      </c>
      <c r="G130" s="20">
        <f>Model!$W$5*((drdp!D130+drdp!M130)*DSFS!$B130+(drdp!G130+drdp!P130)*DSFS!$C130+(drdp!J130+drdp!S130)*DSFS!$D130)</f>
        <v>3.9205439181210298E-2</v>
      </c>
      <c r="H130" s="18">
        <f>Model!$W$5*((drdp!B130)*DSFS!$B130+(drdp!E130)*DSFS!$C130+(drdp!H130)*DSFS!$D130)</f>
        <v>-1.4906803911459789</v>
      </c>
      <c r="I130" s="18">
        <f>Model!$W$5*((drdp!C130)*DSFS!$B130+(drdp!F130)*DSFS!$C130+(drdp!I130)*DSFS!$D130)</f>
        <v>-1.2469940974638936</v>
      </c>
      <c r="J130" s="18">
        <f>Model!$W$5*((drdp!D130)*DSFS!$B130+(drdp!G130)*DSFS!$C130+(drdp!J130)*DSFS!$D130)</f>
        <v>-0.63076267373689843</v>
      </c>
      <c r="K130" s="21">
        <f>SUM(E$3:E129)+H130</f>
        <v>0.59123182963963572</v>
      </c>
      <c r="L130" s="21">
        <f>SUM(F$3:F129)+I130</f>
        <v>-0.39200693359184346</v>
      </c>
      <c r="M130" s="21">
        <f>SUM(G$3:G129)+J130</f>
        <v>1.4239258152348246</v>
      </c>
      <c r="N130" s="21"/>
      <c r="O130" s="21"/>
      <c r="P130" s="21"/>
      <c r="Q130" s="19">
        <f t="shared" si="5"/>
        <v>0.34955507637903122</v>
      </c>
      <c r="R130" s="19">
        <f t="shared" si="5"/>
        <v>0.15366943598407998</v>
      </c>
      <c r="S130" s="19">
        <f t="shared" si="5"/>
        <v>2.0275647272921598</v>
      </c>
      <c r="T130" s="19">
        <f t="shared" si="6"/>
        <v>-0.23176697657892878</v>
      </c>
      <c r="U130" s="19">
        <f t="shared" si="7"/>
        <v>0.84187026501239526</v>
      </c>
      <c r="V130" s="19">
        <f t="shared" si="8"/>
        <v>-0.55818879249246944</v>
      </c>
    </row>
    <row r="131" spans="1:22" x14ac:dyDescent="0.25">
      <c r="A131" s="26">
        <f>Wellpath!E131</f>
        <v>3690</v>
      </c>
      <c r="B131" s="22">
        <f>Wellpath!K131</f>
        <v>3690</v>
      </c>
      <c r="C131" s="22">
        <v>0</v>
      </c>
      <c r="D131" s="22">
        <v>0</v>
      </c>
      <c r="E131" s="20">
        <f>Model!$W$5*((drdp!B131+drdp!K131)*DSFS!$B131+(drdp!E131+drdp!N131)*DSFS!$C131+(drdp!H131+drdp!Q131)*DSFS!$D131)</f>
        <v>0.13267953716105163</v>
      </c>
      <c r="F131" s="20">
        <f>Model!$W$5*((drdp!C131+drdp!L131)*DSFS!$B131+(drdp!F131+drdp!O131)*DSFS!$C131+(drdp!I131+drdp!R131)*DSFS!$D131)</f>
        <v>-0.29391659551591626</v>
      </c>
      <c r="G131" s="20">
        <f>Model!$W$5*((drdp!D131+drdp!M131)*DSFS!$B131+(drdp!G131+drdp!P131)*DSFS!$C131+(drdp!J131+drdp!S131)*DSFS!$D131)</f>
        <v>2.2976251090805689E-2</v>
      </c>
      <c r="H131" s="18">
        <f>Model!$W$5*((drdp!B131)*DSFS!$B131+(drdp!E131)*DSFS!$C131+(drdp!H131)*DSFS!$D131)</f>
        <v>-1.6768916501900615</v>
      </c>
      <c r="I131" s="18">
        <f>Model!$W$5*((drdp!C131)*DSFS!$B131+(drdp!F131)*DSFS!$C131+(drdp!I131)*DSFS!$D131)</f>
        <v>-0.9876928956189136</v>
      </c>
      <c r="J131" s="18">
        <f>Model!$W$5*((drdp!D131)*DSFS!$B131+(drdp!G131)*DSFS!$C131+(drdp!J131)*DSFS!$D131)</f>
        <v>-0.67545965482727355</v>
      </c>
      <c r="K131" s="21">
        <f>SUM(E$3:E130)+H131</f>
        <v>0.57759856419093603</v>
      </c>
      <c r="L131" s="21">
        <f>SUM(F$3:F130)+I131</f>
        <v>-0.40003695713346066</v>
      </c>
      <c r="M131" s="21">
        <f>SUM(G$3:G130)+J131</f>
        <v>1.4184342733256601</v>
      </c>
      <c r="N131" s="21"/>
      <c r="O131" s="21"/>
      <c r="P131" s="21"/>
      <c r="Q131" s="19">
        <f t="shared" si="5"/>
        <v>0.33362010135543085</v>
      </c>
      <c r="R131" s="19">
        <f t="shared" si="5"/>
        <v>0.16002956707259824</v>
      </c>
      <c r="S131" s="19">
        <f t="shared" si="5"/>
        <v>2.0119557877448933</v>
      </c>
      <c r="T131" s="19">
        <f t="shared" si="6"/>
        <v>-0.2310607720635979</v>
      </c>
      <c r="U131" s="19">
        <f t="shared" si="7"/>
        <v>0.81928559967211501</v>
      </c>
      <c r="V131" s="19">
        <f t="shared" si="8"/>
        <v>-0.56742613059500846</v>
      </c>
    </row>
    <row r="132" spans="1:22" x14ac:dyDescent="0.25">
      <c r="A132" s="26">
        <f>Wellpath!E132</f>
        <v>3720</v>
      </c>
      <c r="B132" s="22">
        <f>Wellpath!K132</f>
        <v>3720</v>
      </c>
      <c r="C132" s="22">
        <v>0</v>
      </c>
      <c r="D132" s="22">
        <v>0</v>
      </c>
      <c r="E132" s="20">
        <f>Model!$W$5*((drdp!B132+drdp!K132)*DSFS!$B132+(drdp!E132+drdp!N132)*DSFS!$C132+(drdp!H132+drdp!Q132)*DSFS!$D132)</f>
        <v>6.9561105195798473E-2</v>
      </c>
      <c r="F132" s="20">
        <f>Model!$W$5*((drdp!C132+drdp!L132)*DSFS!$B132+(drdp!F132+drdp!O132)*DSFS!$C132+(drdp!I132+drdp!R132)*DSFS!$D132)</f>
        <v>-0.20627839735772324</v>
      </c>
      <c r="G132" s="20">
        <f>Model!$W$5*((drdp!D132+drdp!M132)*DSFS!$B132+(drdp!G132+drdp!P132)*DSFS!$C132+(drdp!J132+drdp!S132)*DSFS!$D132)</f>
        <v>7.869577132161517E-3</v>
      </c>
      <c r="H132" s="18">
        <f>Model!$W$5*((drdp!B132)*DSFS!$B132+(drdp!E132)*DSFS!$C132+(drdp!H132)*DSFS!$D132)</f>
        <v>-1.8242831482238866</v>
      </c>
      <c r="I132" s="18">
        <f>Model!$W$5*((drdp!C132)*DSFS!$B132+(drdp!F132)*DSFS!$C132+(drdp!I132)*DSFS!$D132)</f>
        <v>-0.69941675782741197</v>
      </c>
      <c r="J132" s="18">
        <f>Model!$W$5*((drdp!D132)*DSFS!$B132+(drdp!G132)*DSFS!$C132+(drdp!J132)*DSFS!$D132)</f>
        <v>-0.70411424661660027</v>
      </c>
      <c r="K132" s="21">
        <f>SUM(E$3:E131)+H132</f>
        <v>0.56288660331816254</v>
      </c>
      <c r="L132" s="21">
        <f>SUM(F$3:F131)+I132</f>
        <v>-0.40567741485787528</v>
      </c>
      <c r="M132" s="21">
        <f>SUM(G$3:G131)+J132</f>
        <v>1.4127559326271393</v>
      </c>
      <c r="N132" s="21"/>
      <c r="O132" s="21"/>
      <c r="P132" s="21"/>
      <c r="Q132" s="19">
        <f t="shared" ref="Q132:S133" si="9">K132^2</f>
        <v>0.31684132819505845</v>
      </c>
      <c r="R132" s="19">
        <f t="shared" si="9"/>
        <v>0.16457416492576865</v>
      </c>
      <c r="S132" s="19">
        <f t="shared" si="9"/>
        <v>1.9958793251731781</v>
      </c>
      <c r="T132" s="19">
        <f t="shared" ref="T132:T133" si="10">K132*L132</f>
        <v>-0.22835038209224251</v>
      </c>
      <c r="U132" s="19">
        <f t="shared" ref="U132:U133" si="11">K132*M132</f>
        <v>0.79522138823407329</v>
      </c>
      <c r="V132" s="19">
        <f t="shared" ref="V132:V133" si="12">L132*M132</f>
        <v>-0.57312317457330453</v>
      </c>
    </row>
    <row r="133" spans="1:22" x14ac:dyDescent="0.25">
      <c r="A133" s="26">
        <f>Wellpath!E133</f>
        <v>3730</v>
      </c>
      <c r="B133" s="22">
        <f>Wellpath!K133</f>
        <v>3730</v>
      </c>
      <c r="C133" s="22">
        <v>0</v>
      </c>
      <c r="D133" s="22">
        <v>0</v>
      </c>
      <c r="E133" s="20">
        <f>Model!$W$5*((drdp!B133+drdp!K133)*DSFS!$B133+(drdp!E133+drdp!N133)*DSFS!$C133+(drdp!H133+drdp!Q133)*DSFS!$D133)</f>
        <v>1.3587509340853187E-2</v>
      </c>
      <c r="F133" s="20">
        <f>Model!$W$5*((drdp!C133+drdp!L133)*DSFS!$B133+(drdp!F133+drdp!O133)*DSFS!$C133+(drdp!I133+drdp!R133)*DSFS!$D133)</f>
        <v>-5.2923335306281287E-2</v>
      </c>
      <c r="G133" s="20">
        <f>Model!$W$5*((drdp!D133+drdp!M133)*DSFS!$B133+(drdp!G133+drdp!P133)*DSFS!$C133+(drdp!J133+drdp!S133)*DSFS!$D133)</f>
        <v>5.1391661981769468E-4</v>
      </c>
      <c r="H133" s="18">
        <f>Model!$W$5*((drdp!B133)*DSFS!$B133+(drdp!E133)*DSFS!$C133+(drdp!H133)*DSFS!$D133)</f>
        <v>-1.8989352325955444</v>
      </c>
      <c r="I133" s="18">
        <f>Model!$W$5*((drdp!C133)*DSFS!$B133+(drdp!F133)*DSFS!$C133+(drdp!I133)*DSFS!$D133)</f>
        <v>-0.49446400122363954</v>
      </c>
      <c r="J133" s="18">
        <f>Model!$W$5*((drdp!D133)*DSFS!$B133+(drdp!G133)*DSFS!$C133+(drdp!J133)*DSFS!$D133)</f>
        <v>-0.71389775875883899</v>
      </c>
      <c r="K133" s="21">
        <f>SUM(E$3:E132)+H133</f>
        <v>0.55779562414230321</v>
      </c>
      <c r="L133" s="21">
        <f>SUM(F$3:F132)+I133</f>
        <v>-0.40700305561182609</v>
      </c>
      <c r="M133" s="21">
        <f>SUM(G$3:G132)+J133</f>
        <v>1.4108419976170619</v>
      </c>
      <c r="N133" s="21"/>
      <c r="O133" s="21"/>
      <c r="P133" s="21"/>
      <c r="Q133" s="19">
        <f t="shared" si="9"/>
        <v>0.31113595831230162</v>
      </c>
      <c r="R133" s="19">
        <f t="shared" si="9"/>
        <v>0.1656514872773632</v>
      </c>
      <c r="S133" s="19">
        <f t="shared" si="9"/>
        <v>1.9904751422401017</v>
      </c>
      <c r="T133" s="19">
        <f t="shared" si="10"/>
        <v>-0.22702452343282309</v>
      </c>
      <c r="U133" s="19">
        <f t="shared" si="11"/>
        <v>0.78696149262698289</v>
      </c>
      <c r="V133" s="19">
        <f t="shared" si="12"/>
        <v>-0.5742170040156368</v>
      </c>
    </row>
    <row r="134" spans="1:22" x14ac:dyDescent="0.25">
      <c r="A134" s="26">
        <f>Wellpath!E134</f>
        <v>3750</v>
      </c>
      <c r="B134" s="22">
        <f>Wellpath!K134</f>
        <v>3750</v>
      </c>
      <c r="C134" s="22">
        <v>0</v>
      </c>
      <c r="D134" s="22">
        <v>0</v>
      </c>
      <c r="E134" s="20">
        <f>Model!$W$5*((drdp!B134+drdp!K134)*DSFS!$B134+(drdp!E134+drdp!N134)*DSFS!$C134+(drdp!H134+drdp!Q134)*DSFS!$D134)</f>
        <v>0</v>
      </c>
      <c r="F134" s="20">
        <f>Model!$W$5*((drdp!C134+drdp!L134)*DSFS!$B134+(drdp!F134+drdp!O134)*DSFS!$C134+(drdp!I134+drdp!R134)*DSFS!$D134)</f>
        <v>0</v>
      </c>
      <c r="G134" s="20">
        <f>Model!$W$5*((drdp!D134+drdp!M134)*DSFS!$B134+(drdp!G134+drdp!P134)*DSFS!$C134+(drdp!J134+drdp!S134)*DSFS!$D134)</f>
        <v>0</v>
      </c>
      <c r="H134" s="18">
        <f>Model!$W$5*((drdp!B134)*DSFS!$B134+(drdp!E134)*DSFS!$C134+(drdp!H134)*DSFS!$D134)</f>
        <v>-1.9227775555660833</v>
      </c>
      <c r="I134" s="18">
        <f>Model!$W$5*((drdp!C134)*DSFS!$B134+(drdp!F134)*DSFS!$C134+(drdp!I134)*DSFS!$D134)</f>
        <v>-0.44390817619037354</v>
      </c>
      <c r="J134" s="18">
        <f>Model!$W$5*((drdp!D134)*DSFS!$B134+(drdp!G134)*DSFS!$C134+(drdp!J134)*DSFS!$D134)</f>
        <v>-0.71824230098390418</v>
      </c>
      <c r="K134" s="21">
        <f>SUM(E$3:E133)+H134</f>
        <v>0.5475408105126176</v>
      </c>
      <c r="L134" s="21">
        <f>SUM(F$3:F133)+I134</f>
        <v>-0.40937056588484139</v>
      </c>
      <c r="M134" s="21">
        <f>SUM(G$3:G133)+J134</f>
        <v>1.4070113720118145</v>
      </c>
      <c r="N134" s="21"/>
      <c r="O134" s="21"/>
      <c r="P134" s="21"/>
      <c r="Q134" s="19">
        <f t="shared" ref="Q134:Q197" si="13">K134^2</f>
        <v>0.29980093917681422</v>
      </c>
      <c r="R134" s="19">
        <f t="shared" ref="R134:R197" si="14">L134^2</f>
        <v>0.16758426021287526</v>
      </c>
      <c r="S134" s="19">
        <f t="shared" ref="S134:S197" si="15">M134^2</f>
        <v>1.9796810009705685</v>
      </c>
      <c r="T134" s="19">
        <f t="shared" ref="T134:T197" si="16">K134*L134</f>
        <v>-0.22414709144459496</v>
      </c>
      <c r="U134" s="19">
        <f t="shared" ref="U134:U197" si="17">K134*M134</f>
        <v>0.77039614703181902</v>
      </c>
      <c r="V134" s="19">
        <f t="shared" ref="V134:V197" si="18">L134*M134</f>
        <v>-0.57598904156688358</v>
      </c>
    </row>
    <row r="135" spans="1:22" x14ac:dyDescent="0.25">
      <c r="A135" s="26">
        <f>Wellpath!E135</f>
        <v>3780</v>
      </c>
      <c r="B135" s="22">
        <f>Wellpath!K135</f>
        <v>3780</v>
      </c>
      <c r="C135" s="22">
        <v>0</v>
      </c>
      <c r="D135" s="22">
        <v>0</v>
      </c>
      <c r="E135" s="20">
        <f>Model!$W$5*((drdp!B135+drdp!K135)*DSFS!$B135+(drdp!E135+drdp!N135)*DSFS!$C135+(drdp!H135+drdp!Q135)*DSFS!$D135)</f>
        <v>0</v>
      </c>
      <c r="F135" s="20">
        <f>Model!$W$5*((drdp!C135+drdp!L135)*DSFS!$B135+(drdp!F135+drdp!O135)*DSFS!$C135+(drdp!I135+drdp!R135)*DSFS!$D135)</f>
        <v>0</v>
      </c>
      <c r="G135" s="20">
        <f>Model!$W$5*((drdp!D135+drdp!M135)*DSFS!$B135+(drdp!G135+drdp!P135)*DSFS!$C135+(drdp!J135+drdp!S135)*DSFS!$D135)</f>
        <v>0</v>
      </c>
      <c r="H135" s="18">
        <f>Model!$W$5*((drdp!B135)*DSFS!$B135+(drdp!E135)*DSFS!$C135+(drdp!H135)*DSFS!$D135)</f>
        <v>-1.938159776010612</v>
      </c>
      <c r="I135" s="18">
        <f>Model!$W$5*((drdp!C135)*DSFS!$B135+(drdp!F135)*DSFS!$C135+(drdp!I135)*DSFS!$D135)</f>
        <v>-0.44745944159989653</v>
      </c>
      <c r="J135" s="18">
        <f>Model!$W$5*((drdp!D135)*DSFS!$B135+(drdp!G135)*DSFS!$C135+(drdp!J135)*DSFS!$D135)</f>
        <v>-0.72398823939177548</v>
      </c>
      <c r="K135" s="21">
        <f>SUM(E$3:E134)+H135</f>
        <v>0.53215859006808897</v>
      </c>
      <c r="L135" s="21">
        <f>SUM(F$3:F134)+I135</f>
        <v>-0.41292183129436438</v>
      </c>
      <c r="M135" s="21">
        <f>SUM(G$3:G134)+J135</f>
        <v>1.401265433603943</v>
      </c>
      <c r="N135" s="21"/>
      <c r="O135" s="21"/>
      <c r="P135" s="21"/>
      <c r="Q135" s="19">
        <f t="shared" si="13"/>
        <v>0.28319276498325635</v>
      </c>
      <c r="R135" s="19">
        <f t="shared" si="14"/>
        <v>0.17050443875949153</v>
      </c>
      <c r="S135" s="19">
        <f t="shared" si="15"/>
        <v>1.9635448154132462</v>
      </c>
      <c r="T135" s="19">
        <f t="shared" si="16"/>
        <v>-0.21973989954994225</v>
      </c>
      <c r="U135" s="19">
        <f t="shared" si="17"/>
        <v>0.74569543745782363</v>
      </c>
      <c r="V135" s="19">
        <f t="shared" si="18"/>
        <v>-0.57861308897323172</v>
      </c>
    </row>
    <row r="136" spans="1:22" x14ac:dyDescent="0.25">
      <c r="A136" s="26">
        <f>Wellpath!E136</f>
        <v>3810</v>
      </c>
      <c r="B136" s="22">
        <f>Wellpath!K136</f>
        <v>3810</v>
      </c>
      <c r="C136" s="22">
        <v>0</v>
      </c>
      <c r="D136" s="22">
        <v>0</v>
      </c>
      <c r="E136" s="20">
        <f>Model!$W$5*((drdp!B136+drdp!K136)*DSFS!$B136+(drdp!E136+drdp!N136)*DSFS!$C136+(drdp!H136+drdp!Q136)*DSFS!$D136)</f>
        <v>0</v>
      </c>
      <c r="F136" s="20">
        <f>Model!$W$5*((drdp!C136+drdp!L136)*DSFS!$B136+(drdp!F136+drdp!O136)*DSFS!$C136+(drdp!I136+drdp!R136)*DSFS!$D136)</f>
        <v>0</v>
      </c>
      <c r="G136" s="20">
        <f>Model!$W$5*((drdp!D136+drdp!M136)*DSFS!$B136+(drdp!G136+drdp!P136)*DSFS!$C136+(drdp!J136+drdp!S136)*DSFS!$D136)</f>
        <v>0</v>
      </c>
      <c r="H136" s="18">
        <f>Model!$W$5*((drdp!B136)*DSFS!$B136+(drdp!E136)*DSFS!$C136+(drdp!H136)*DSFS!$D136)</f>
        <v>-1.9535419964551406</v>
      </c>
      <c r="I136" s="18">
        <f>Model!$W$5*((drdp!C136)*DSFS!$B136+(drdp!F136)*DSFS!$C136+(drdp!I136)*DSFS!$D136)</f>
        <v>-0.45101070700941948</v>
      </c>
      <c r="J136" s="18">
        <f>Model!$W$5*((drdp!D136)*DSFS!$B136+(drdp!G136)*DSFS!$C136+(drdp!J136)*DSFS!$D136)</f>
        <v>-0.72973417779964667</v>
      </c>
      <c r="K136" s="21">
        <f>SUM(E$3:E135)+H136</f>
        <v>0.51677636962356033</v>
      </c>
      <c r="L136" s="21">
        <f>SUM(F$3:F135)+I136</f>
        <v>-0.41647309670388732</v>
      </c>
      <c r="M136" s="21">
        <f>SUM(G$3:G135)+J136</f>
        <v>1.3955194951960719</v>
      </c>
      <c r="N136" s="21"/>
      <c r="O136" s="21"/>
      <c r="P136" s="21"/>
      <c r="Q136" s="19">
        <f t="shared" si="13"/>
        <v>0.26705781620130664</v>
      </c>
      <c r="R136" s="19">
        <f t="shared" si="14"/>
        <v>0.17344984027812549</v>
      </c>
      <c r="S136" s="19">
        <f t="shared" si="15"/>
        <v>1.9474746614722993</v>
      </c>
      <c r="T136" s="19">
        <f t="shared" si="16"/>
        <v>-0.21522345496051687</v>
      </c>
      <c r="U136" s="19">
        <f t="shared" si="17"/>
        <v>0.72117149846632955</v>
      </c>
      <c r="V136" s="19">
        <f t="shared" si="18"/>
        <v>-0.58119632567495372</v>
      </c>
    </row>
    <row r="137" spans="1:22" x14ac:dyDescent="0.25">
      <c r="A137" s="26">
        <f>Wellpath!E137</f>
        <v>3840</v>
      </c>
      <c r="B137" s="22">
        <f>Wellpath!K137</f>
        <v>3840</v>
      </c>
      <c r="C137" s="22">
        <v>0</v>
      </c>
      <c r="D137" s="22">
        <v>0</v>
      </c>
      <c r="E137" s="20">
        <f>Model!$W$5*((drdp!B137+drdp!K137)*DSFS!$B137+(drdp!E137+drdp!N137)*DSFS!$C137+(drdp!H137+drdp!Q137)*DSFS!$D137)</f>
        <v>0</v>
      </c>
      <c r="F137" s="20">
        <f>Model!$W$5*((drdp!C137+drdp!L137)*DSFS!$B137+(drdp!F137+drdp!O137)*DSFS!$C137+(drdp!I137+drdp!R137)*DSFS!$D137)</f>
        <v>0</v>
      </c>
      <c r="G137" s="20">
        <f>Model!$W$5*((drdp!D137+drdp!M137)*DSFS!$B137+(drdp!G137+drdp!P137)*DSFS!$C137+(drdp!J137+drdp!S137)*DSFS!$D137)</f>
        <v>0</v>
      </c>
      <c r="H137" s="18">
        <f>Model!$W$5*((drdp!B137)*DSFS!$B137+(drdp!E137)*DSFS!$C137+(drdp!H137)*DSFS!$D137)</f>
        <v>-1.9689242168996695</v>
      </c>
      <c r="I137" s="18">
        <f>Model!$W$5*((drdp!C137)*DSFS!$B137+(drdp!F137)*DSFS!$C137+(drdp!I137)*DSFS!$D137)</f>
        <v>-0.45456197241894253</v>
      </c>
      <c r="J137" s="18">
        <f>Model!$W$5*((drdp!D137)*DSFS!$B137+(drdp!G137)*DSFS!$C137+(drdp!J137)*DSFS!$D137)</f>
        <v>-0.73548011620751796</v>
      </c>
      <c r="K137" s="21">
        <f>SUM(E$3:E136)+H137</f>
        <v>0.50139414917903147</v>
      </c>
      <c r="L137" s="21">
        <f>SUM(F$3:F136)+I137</f>
        <v>-0.42002436211341038</v>
      </c>
      <c r="M137" s="21">
        <f>SUM(G$3:G136)+J137</f>
        <v>1.3897735567882006</v>
      </c>
      <c r="N137" s="21"/>
      <c r="O137" s="21"/>
      <c r="P137" s="21"/>
      <c r="Q137" s="19">
        <f t="shared" si="13"/>
        <v>0.25139609283096487</v>
      </c>
      <c r="R137" s="19">
        <f t="shared" si="14"/>
        <v>0.17642046476877729</v>
      </c>
      <c r="S137" s="19">
        <f t="shared" si="15"/>
        <v>1.9314705391477258</v>
      </c>
      <c r="T137" s="19">
        <f t="shared" si="16"/>
        <v>-0.2105977576763188</v>
      </c>
      <c r="U137" s="19">
        <f t="shared" si="17"/>
        <v>0.69682433005733624</v>
      </c>
      <c r="V137" s="19">
        <f t="shared" si="18"/>
        <v>-0.58373875167204947</v>
      </c>
    </row>
    <row r="138" spans="1:22" x14ac:dyDescent="0.25">
      <c r="A138" s="26">
        <f>Wellpath!E138</f>
        <v>3870</v>
      </c>
      <c r="B138" s="22">
        <f>Wellpath!K138</f>
        <v>3870</v>
      </c>
      <c r="C138" s="22">
        <v>0</v>
      </c>
      <c r="D138" s="22">
        <v>0</v>
      </c>
      <c r="E138" s="20">
        <f>Model!$W$5*((drdp!B138+drdp!K138)*DSFS!$B138+(drdp!E138+drdp!N138)*DSFS!$C138+(drdp!H138+drdp!Q138)*DSFS!$D138)</f>
        <v>0</v>
      </c>
      <c r="F138" s="20">
        <f>Model!$W$5*((drdp!C138+drdp!L138)*DSFS!$B138+(drdp!F138+drdp!O138)*DSFS!$C138+(drdp!I138+drdp!R138)*DSFS!$D138)</f>
        <v>0</v>
      </c>
      <c r="G138" s="20">
        <f>Model!$W$5*((drdp!D138+drdp!M138)*DSFS!$B138+(drdp!G138+drdp!P138)*DSFS!$C138+(drdp!J138+drdp!S138)*DSFS!$D138)</f>
        <v>0</v>
      </c>
      <c r="H138" s="18">
        <f>Model!$W$5*((drdp!B138)*DSFS!$B138+(drdp!E138)*DSFS!$C138+(drdp!H138)*DSFS!$D138)</f>
        <v>-1.9843064373441979</v>
      </c>
      <c r="I138" s="18">
        <f>Model!$W$5*((drdp!C138)*DSFS!$B138+(drdp!F138)*DSFS!$C138+(drdp!I138)*DSFS!$D138)</f>
        <v>-0.45811323782846547</v>
      </c>
      <c r="J138" s="18">
        <f>Model!$W$5*((drdp!D138)*DSFS!$B138+(drdp!G138)*DSFS!$C138+(drdp!J138)*DSFS!$D138)</f>
        <v>-0.74122605461538915</v>
      </c>
      <c r="K138" s="21">
        <f>SUM(E$3:E137)+H138</f>
        <v>0.48601192873450305</v>
      </c>
      <c r="L138" s="21">
        <f>SUM(F$3:F137)+I138</f>
        <v>-0.42357562752293332</v>
      </c>
      <c r="M138" s="21">
        <f>SUM(G$3:G137)+J138</f>
        <v>1.3840276183803293</v>
      </c>
      <c r="N138" s="21"/>
      <c r="O138" s="21"/>
      <c r="P138" s="21"/>
      <c r="Q138" s="19">
        <f t="shared" si="13"/>
        <v>0.23620759487223167</v>
      </c>
      <c r="R138" s="19">
        <f t="shared" si="14"/>
        <v>0.17941631223144675</v>
      </c>
      <c r="S138" s="19">
        <f t="shared" si="15"/>
        <v>1.9155324484395264</v>
      </c>
      <c r="T138" s="19">
        <f t="shared" si="16"/>
        <v>-0.20586280769734827</v>
      </c>
      <c r="U138" s="19">
        <f t="shared" si="17"/>
        <v>0.67265393223084458</v>
      </c>
      <c r="V138" s="19">
        <f t="shared" si="18"/>
        <v>-0.58624036696451887</v>
      </c>
    </row>
    <row r="139" spans="1:22" x14ac:dyDescent="0.25">
      <c r="A139" s="26">
        <f>Wellpath!E139</f>
        <v>3900</v>
      </c>
      <c r="B139" s="22">
        <f>Wellpath!K139</f>
        <v>3900</v>
      </c>
      <c r="C139" s="22">
        <v>0</v>
      </c>
      <c r="D139" s="22">
        <v>0</v>
      </c>
      <c r="E139" s="20">
        <f>Model!$W$5*((drdp!B139+drdp!K139)*DSFS!$B139+(drdp!E139+drdp!N139)*DSFS!$C139+(drdp!H139+drdp!Q139)*DSFS!$D139)</f>
        <v>0</v>
      </c>
      <c r="F139" s="20">
        <f>Model!$W$5*((drdp!C139+drdp!L139)*DSFS!$B139+(drdp!F139+drdp!O139)*DSFS!$C139+(drdp!I139+drdp!R139)*DSFS!$D139)</f>
        <v>0</v>
      </c>
      <c r="G139" s="20">
        <f>Model!$W$5*((drdp!D139+drdp!M139)*DSFS!$B139+(drdp!G139+drdp!P139)*DSFS!$C139+(drdp!J139+drdp!S139)*DSFS!$D139)</f>
        <v>0</v>
      </c>
      <c r="H139" s="18">
        <f>Model!$W$5*((drdp!B139)*DSFS!$B139+(drdp!E139)*DSFS!$C139+(drdp!H139)*DSFS!$D139)</f>
        <v>-1.9996886577887267</v>
      </c>
      <c r="I139" s="18">
        <f>Model!$W$5*((drdp!C139)*DSFS!$B139+(drdp!F139)*DSFS!$C139+(drdp!I139)*DSFS!$D139)</f>
        <v>-0.46166450323798847</v>
      </c>
      <c r="J139" s="18">
        <f>Model!$W$5*((drdp!D139)*DSFS!$B139+(drdp!G139)*DSFS!$C139+(drdp!J139)*DSFS!$D139)</f>
        <v>-0.74697199302326045</v>
      </c>
      <c r="K139" s="21">
        <f>SUM(E$3:E138)+H139</f>
        <v>0.47062970828997419</v>
      </c>
      <c r="L139" s="21">
        <f>SUM(F$3:F138)+I139</f>
        <v>-0.42712689293245631</v>
      </c>
      <c r="M139" s="21">
        <f>SUM(G$3:G138)+J139</f>
        <v>1.3782816799724582</v>
      </c>
      <c r="N139" s="21"/>
      <c r="O139" s="21"/>
      <c r="P139" s="21"/>
      <c r="Q139" s="19">
        <f t="shared" si="13"/>
        <v>0.22149232232510621</v>
      </c>
      <c r="R139" s="19">
        <f t="shared" si="14"/>
        <v>0.18243738266613399</v>
      </c>
      <c r="S139" s="19">
        <f t="shared" si="15"/>
        <v>1.8996603893477018</v>
      </c>
      <c r="T139" s="19">
        <f t="shared" si="16"/>
        <v>-0.20101860502360497</v>
      </c>
      <c r="U139" s="19">
        <f t="shared" si="17"/>
        <v>0.64866030498685356</v>
      </c>
      <c r="V139" s="19">
        <f t="shared" si="18"/>
        <v>-0.58870117155236212</v>
      </c>
    </row>
    <row r="140" spans="1:22" x14ac:dyDescent="0.25">
      <c r="A140" s="26">
        <f>Wellpath!E140</f>
        <v>3930</v>
      </c>
      <c r="B140" s="22">
        <f>Wellpath!K140</f>
        <v>3930</v>
      </c>
      <c r="C140" s="22">
        <v>0</v>
      </c>
      <c r="D140" s="22">
        <v>0</v>
      </c>
      <c r="E140" s="20">
        <f>Model!$W$5*((drdp!B140+drdp!K140)*DSFS!$B140+(drdp!E140+drdp!N140)*DSFS!$C140+(drdp!H140+drdp!Q140)*DSFS!$D140)</f>
        <v>0</v>
      </c>
      <c r="F140" s="20">
        <f>Model!$W$5*((drdp!C140+drdp!L140)*DSFS!$B140+(drdp!F140+drdp!O140)*DSFS!$C140+(drdp!I140+drdp!R140)*DSFS!$D140)</f>
        <v>0</v>
      </c>
      <c r="G140" s="20">
        <f>Model!$W$5*((drdp!D140+drdp!M140)*DSFS!$B140+(drdp!G140+drdp!P140)*DSFS!$C140+(drdp!J140+drdp!S140)*DSFS!$D140)</f>
        <v>0</v>
      </c>
      <c r="H140" s="18">
        <f>Model!$W$5*((drdp!B140)*DSFS!$B140+(drdp!E140)*DSFS!$C140+(drdp!H140)*DSFS!$D140)</f>
        <v>-2.0150708782332551</v>
      </c>
      <c r="I140" s="18">
        <f>Model!$W$5*((drdp!C140)*DSFS!$B140+(drdp!F140)*DSFS!$C140+(drdp!I140)*DSFS!$D140)</f>
        <v>-0.46521576864751146</v>
      </c>
      <c r="J140" s="18">
        <f>Model!$W$5*((drdp!D140)*DSFS!$B140+(drdp!G140)*DSFS!$C140+(drdp!J140)*DSFS!$D140)</f>
        <v>-0.75271793143113164</v>
      </c>
      <c r="K140" s="21">
        <f>SUM(E$3:E139)+H140</f>
        <v>0.45524748784544578</v>
      </c>
      <c r="L140" s="21">
        <f>SUM(F$3:F139)+I140</f>
        <v>-0.43067815834197931</v>
      </c>
      <c r="M140" s="21">
        <f>SUM(G$3:G139)+J140</f>
        <v>1.3725357415645869</v>
      </c>
      <c r="N140" s="21"/>
      <c r="O140" s="21"/>
      <c r="P140" s="21"/>
      <c r="Q140" s="19">
        <f t="shared" si="13"/>
        <v>0.2072502751895893</v>
      </c>
      <c r="R140" s="19">
        <f t="shared" si="14"/>
        <v>0.185483676072839</v>
      </c>
      <c r="S140" s="19">
        <f t="shared" si="15"/>
        <v>1.8838543618722505</v>
      </c>
      <c r="T140" s="19">
        <f t="shared" si="16"/>
        <v>-0.1960651496550892</v>
      </c>
      <c r="U140" s="19">
        <f t="shared" si="17"/>
        <v>0.6248434483253642</v>
      </c>
      <c r="V140" s="19">
        <f t="shared" si="18"/>
        <v>-0.59112116543557913</v>
      </c>
    </row>
    <row r="141" spans="1:22" x14ac:dyDescent="0.25">
      <c r="A141" s="26">
        <f>Wellpath!E141</f>
        <v>3960</v>
      </c>
      <c r="B141" s="22">
        <f>Wellpath!K141</f>
        <v>3960</v>
      </c>
      <c r="C141" s="22">
        <v>0</v>
      </c>
      <c r="D141" s="22">
        <v>0</v>
      </c>
      <c r="E141" s="20">
        <f>Model!$W$5*((drdp!B141+drdp!K141)*DSFS!$B141+(drdp!E141+drdp!N141)*DSFS!$C141+(drdp!H141+drdp!Q141)*DSFS!$D141)</f>
        <v>0</v>
      </c>
      <c r="F141" s="20">
        <f>Model!$W$5*((drdp!C141+drdp!L141)*DSFS!$B141+(drdp!F141+drdp!O141)*DSFS!$C141+(drdp!I141+drdp!R141)*DSFS!$D141)</f>
        <v>0</v>
      </c>
      <c r="G141" s="20">
        <f>Model!$W$5*((drdp!D141+drdp!M141)*DSFS!$B141+(drdp!G141+drdp!P141)*DSFS!$C141+(drdp!J141+drdp!S141)*DSFS!$D141)</f>
        <v>0</v>
      </c>
      <c r="H141" s="18">
        <f>Model!$W$5*((drdp!B141)*DSFS!$B141+(drdp!E141)*DSFS!$C141+(drdp!H141)*DSFS!$D141)</f>
        <v>-2.0304530986777838</v>
      </c>
      <c r="I141" s="18">
        <f>Model!$W$5*((drdp!C141)*DSFS!$B141+(drdp!F141)*DSFS!$C141+(drdp!I141)*DSFS!$D141)</f>
        <v>-0.46876703405703446</v>
      </c>
      <c r="J141" s="18">
        <f>Model!$W$5*((drdp!D141)*DSFS!$B141+(drdp!G141)*DSFS!$C141+(drdp!J141)*DSFS!$D141)</f>
        <v>-0.75846386983900282</v>
      </c>
      <c r="K141" s="21">
        <f>SUM(E$3:E140)+H141</f>
        <v>0.43986526740091714</v>
      </c>
      <c r="L141" s="21">
        <f>SUM(F$3:F140)+I141</f>
        <v>-0.43422942375150231</v>
      </c>
      <c r="M141" s="21">
        <f>SUM(G$3:G140)+J141</f>
        <v>1.3667898031567156</v>
      </c>
      <c r="N141" s="21"/>
      <c r="O141" s="21"/>
      <c r="P141" s="21"/>
      <c r="Q141" s="19">
        <f t="shared" si="13"/>
        <v>0.19348145346568033</v>
      </c>
      <c r="R141" s="19">
        <f t="shared" si="14"/>
        <v>0.18855519245156177</v>
      </c>
      <c r="S141" s="19">
        <f t="shared" si="15"/>
        <v>1.8681143660131734</v>
      </c>
      <c r="T141" s="19">
        <f t="shared" si="16"/>
        <v>-0.19100244159180071</v>
      </c>
      <c r="U141" s="19">
        <f t="shared" si="17"/>
        <v>0.60120336224637561</v>
      </c>
      <c r="V141" s="19">
        <f t="shared" si="18"/>
        <v>-0.59350034861416989</v>
      </c>
    </row>
    <row r="142" spans="1:22" x14ac:dyDescent="0.25">
      <c r="A142" s="26">
        <f>Wellpath!E142</f>
        <v>3990</v>
      </c>
      <c r="B142" s="22">
        <f>Wellpath!K142</f>
        <v>3990</v>
      </c>
      <c r="C142" s="22">
        <v>0</v>
      </c>
      <c r="D142" s="22">
        <v>0</v>
      </c>
      <c r="E142" s="20">
        <f>Model!$W$5*((drdp!B142+drdp!K142)*DSFS!$B142+(drdp!E142+drdp!N142)*DSFS!$C142+(drdp!H142+drdp!Q142)*DSFS!$D142)</f>
        <v>0</v>
      </c>
      <c r="F142" s="20">
        <f>Model!$W$5*((drdp!C142+drdp!L142)*DSFS!$B142+(drdp!F142+drdp!O142)*DSFS!$C142+(drdp!I142+drdp!R142)*DSFS!$D142)</f>
        <v>0</v>
      </c>
      <c r="G142" s="20">
        <f>Model!$W$5*((drdp!D142+drdp!M142)*DSFS!$B142+(drdp!G142+drdp!P142)*DSFS!$C142+(drdp!J142+drdp!S142)*DSFS!$D142)</f>
        <v>0</v>
      </c>
      <c r="H142" s="18">
        <f>Model!$W$5*((drdp!B142)*DSFS!$B142+(drdp!E142)*DSFS!$C142+(drdp!H142)*DSFS!$D142)</f>
        <v>-2.0458353191223124</v>
      </c>
      <c r="I142" s="18">
        <f>Model!$W$5*((drdp!C142)*DSFS!$B142+(drdp!F142)*DSFS!$C142+(drdp!I142)*DSFS!$D142)</f>
        <v>-0.4723182994665574</v>
      </c>
      <c r="J142" s="18">
        <f>Model!$W$5*((drdp!D142)*DSFS!$B142+(drdp!G142)*DSFS!$C142+(drdp!J142)*DSFS!$D142)</f>
        <v>-0.76420980824687412</v>
      </c>
      <c r="K142" s="21">
        <f>SUM(E$3:E141)+H142</f>
        <v>0.4244830469563885</v>
      </c>
      <c r="L142" s="21">
        <f>SUM(F$3:F141)+I142</f>
        <v>-0.43778068916102525</v>
      </c>
      <c r="M142" s="21">
        <f>SUM(G$3:G141)+J142</f>
        <v>1.3610438647488445</v>
      </c>
      <c r="N142" s="21"/>
      <c r="O142" s="21"/>
      <c r="P142" s="21"/>
      <c r="Q142" s="19">
        <f t="shared" si="13"/>
        <v>0.18018585715337954</v>
      </c>
      <c r="R142" s="19">
        <f t="shared" si="14"/>
        <v>0.19165193180230222</v>
      </c>
      <c r="S142" s="19">
        <f t="shared" si="15"/>
        <v>1.852440401770471</v>
      </c>
      <c r="T142" s="19">
        <f t="shared" si="16"/>
        <v>-0.1858304808337396</v>
      </c>
      <c r="U142" s="19">
        <f t="shared" si="17"/>
        <v>0.57774004674988821</v>
      </c>
      <c r="V142" s="19">
        <f t="shared" si="18"/>
        <v>-0.5958387210881344</v>
      </c>
    </row>
    <row r="143" spans="1:22" x14ac:dyDescent="0.25">
      <c r="A143" s="26">
        <f>Wellpath!E143</f>
        <v>4020</v>
      </c>
      <c r="B143" s="22">
        <f>Wellpath!K143</f>
        <v>4020</v>
      </c>
      <c r="C143" s="22">
        <v>0</v>
      </c>
      <c r="D143" s="22">
        <v>0</v>
      </c>
      <c r="E143" s="20">
        <f>Model!$W$5*((drdp!B143+drdp!K143)*DSFS!$B143+(drdp!E143+drdp!N143)*DSFS!$C143+(drdp!H143+drdp!Q143)*DSFS!$D143)</f>
        <v>0</v>
      </c>
      <c r="F143" s="20">
        <f>Model!$W$5*((drdp!C143+drdp!L143)*DSFS!$B143+(drdp!F143+drdp!O143)*DSFS!$C143+(drdp!I143+drdp!R143)*DSFS!$D143)</f>
        <v>0</v>
      </c>
      <c r="G143" s="20">
        <f>Model!$W$5*((drdp!D143+drdp!M143)*DSFS!$B143+(drdp!G143+drdp!P143)*DSFS!$C143+(drdp!J143+drdp!S143)*DSFS!$D143)</f>
        <v>0</v>
      </c>
      <c r="H143" s="18">
        <f>Model!$W$5*((drdp!B143)*DSFS!$B143+(drdp!E143)*DSFS!$C143+(drdp!H143)*DSFS!$D143)</f>
        <v>-2.0612175395668415</v>
      </c>
      <c r="I143" s="18">
        <f>Model!$W$5*((drdp!C143)*DSFS!$B143+(drdp!F143)*DSFS!$C143+(drdp!I143)*DSFS!$D143)</f>
        <v>-0.47586956487608045</v>
      </c>
      <c r="J143" s="18">
        <f>Model!$W$5*((drdp!D143)*DSFS!$B143+(drdp!G143)*DSFS!$C143+(drdp!J143)*DSFS!$D143)</f>
        <v>-0.76995574665474531</v>
      </c>
      <c r="K143" s="21">
        <f>SUM(E$3:E142)+H143</f>
        <v>0.40910082651185942</v>
      </c>
      <c r="L143" s="21">
        <f>SUM(F$3:F142)+I143</f>
        <v>-0.4413319545705483</v>
      </c>
      <c r="M143" s="21">
        <f>SUM(G$3:G142)+J143</f>
        <v>1.3552979263409732</v>
      </c>
      <c r="N143" s="21"/>
      <c r="O143" s="21"/>
      <c r="P143" s="21"/>
      <c r="Q143" s="19">
        <f t="shared" si="13"/>
        <v>0.16736348625268649</v>
      </c>
      <c r="R143" s="19">
        <f t="shared" si="14"/>
        <v>0.19477389412506052</v>
      </c>
      <c r="S143" s="19">
        <f t="shared" si="15"/>
        <v>1.8368324691441422</v>
      </c>
      <c r="T143" s="19">
        <f t="shared" si="16"/>
        <v>-0.18054926738090571</v>
      </c>
      <c r="U143" s="19">
        <f t="shared" si="17"/>
        <v>0.55445350183590136</v>
      </c>
      <c r="V143" s="19">
        <f t="shared" si="18"/>
        <v>-0.59813628285747267</v>
      </c>
    </row>
    <row r="144" spans="1:22" x14ac:dyDescent="0.25">
      <c r="A144" s="26">
        <f>Wellpath!E144</f>
        <v>4030</v>
      </c>
      <c r="B144" s="22">
        <f>Wellpath!K144</f>
        <v>4030</v>
      </c>
      <c r="C144" s="22">
        <v>0</v>
      </c>
      <c r="D144" s="22">
        <v>0</v>
      </c>
      <c r="E144" s="20">
        <f>Model!$W$5*((drdp!B144+drdp!K144)*DSFS!$B144+(drdp!E144+drdp!N144)*DSFS!$C144+(drdp!H144+drdp!Q144)*DSFS!$D144)</f>
        <v>-1.033172473190842</v>
      </c>
      <c r="F144" s="20">
        <f>Model!$W$5*((drdp!C144+drdp!L144)*DSFS!$B144+(drdp!F144+drdp!O144)*DSFS!$C144+(drdp!I144+drdp!R144)*DSFS!$D144)</f>
        <v>-0.23852666000629405</v>
      </c>
      <c r="G144" s="20">
        <f>Model!$W$5*((drdp!D144+drdp!M144)*DSFS!$B144+(drdp!G144+drdp!P144)*DSFS!$C144+(drdp!J144+drdp!S144)*DSFS!$D144)</f>
        <v>-1.5143355297286847</v>
      </c>
      <c r="H144" s="18">
        <f>Model!$W$5*((drdp!B144)*DSFS!$B144+(drdp!E144)*DSFS!$C144+(drdp!H144)*DSFS!$D144)</f>
        <v>-2.0663449463816841</v>
      </c>
      <c r="I144" s="18">
        <f>Model!$W$5*((drdp!C144)*DSFS!$B144+(drdp!F144)*DSFS!$C144+(drdp!I144)*DSFS!$D144)</f>
        <v>-0.4770533200125881</v>
      </c>
      <c r="J144" s="18">
        <f>Model!$W$5*((drdp!D144)*DSFS!$B144+(drdp!G144)*DSFS!$C144+(drdp!J144)*DSFS!$D144)</f>
        <v>-0.77187105945736911</v>
      </c>
      <c r="K144" s="21">
        <f>SUM(E$3:E143)+H144</f>
        <v>0.40397341969701683</v>
      </c>
      <c r="L144" s="21">
        <f>SUM(F$3:F143)+I144</f>
        <v>-0.44251570970705595</v>
      </c>
      <c r="M144" s="21">
        <f>SUM(G$3:G143)+J144</f>
        <v>1.3533826135383493</v>
      </c>
      <c r="N144" s="21"/>
      <c r="O144" s="21"/>
      <c r="P144" s="21"/>
      <c r="Q144" s="19">
        <f t="shared" si="13"/>
        <v>0.1631945238217021</v>
      </c>
      <c r="R144" s="19">
        <f t="shared" si="14"/>
        <v>0.19582015333753941</v>
      </c>
      <c r="S144" s="19">
        <f t="shared" si="15"/>
        <v>1.831644498627893</v>
      </c>
      <c r="T144" s="19">
        <f t="shared" si="16"/>
        <v>-0.17876458452001179</v>
      </c>
      <c r="U144" s="19">
        <f t="shared" si="17"/>
        <v>0.54673060254957317</v>
      </c>
      <c r="V144" s="19">
        <f t="shared" si="18"/>
        <v>-0.59889306773511286</v>
      </c>
    </row>
    <row r="145" spans="1:22" x14ac:dyDescent="0.25">
      <c r="A145" s="26">
        <f>Wellpath!E145</f>
        <v>0</v>
      </c>
      <c r="B145" s="22">
        <f>Wellpath!K145</f>
        <v>0</v>
      </c>
      <c r="C145" s="22">
        <v>0</v>
      </c>
      <c r="D145" s="22">
        <v>0</v>
      </c>
      <c r="E145" s="20">
        <f>Model!$W$5*((drdp!B145+drdp!K145)*DSFS!$B145+(drdp!E145+drdp!N145)*DSFS!$C145+(drdp!H145+drdp!Q145)*DSFS!$D145)</f>
        <v>0</v>
      </c>
      <c r="F145" s="20">
        <f>Model!$W$5*((drdp!C145+drdp!L145)*DSFS!$B145+(drdp!F145+drdp!O145)*DSFS!$C145+(drdp!I145+drdp!R145)*DSFS!$D145)</f>
        <v>0</v>
      </c>
      <c r="G145" s="20">
        <f>Model!$W$5*((drdp!D145+drdp!M145)*DSFS!$B145+(drdp!G145+drdp!P145)*DSFS!$C145+(drdp!J145+drdp!S145)*DSFS!$D145)</f>
        <v>0</v>
      </c>
      <c r="H145" s="18">
        <f>Model!$W$5*((drdp!B145)*DSFS!$B145+(drdp!E145)*DSFS!$C145+(drdp!H145)*DSFS!$D145)</f>
        <v>0</v>
      </c>
      <c r="I145" s="18">
        <f>Model!$W$5*((drdp!C145)*DSFS!$B145+(drdp!F145)*DSFS!$C145+(drdp!I145)*DSFS!$D145)</f>
        <v>0</v>
      </c>
      <c r="J145" s="18">
        <f>Model!$W$5*((drdp!D145)*DSFS!$B145+(drdp!G145)*DSFS!$C145+(drdp!J145)*DSFS!$D145)</f>
        <v>0</v>
      </c>
      <c r="K145" s="21">
        <f>SUM(E$3:E144)+H145</f>
        <v>1.4371458928878589</v>
      </c>
      <c r="L145" s="21">
        <f>SUM(F$3:F144)+I145</f>
        <v>-0.2039890497007619</v>
      </c>
      <c r="M145" s="21">
        <f>SUM(G$3:G144)+J145</f>
        <v>0.61091814326703386</v>
      </c>
      <c r="N145" s="21"/>
      <c r="O145" s="21"/>
      <c r="P145" s="21"/>
      <c r="Q145" s="19">
        <f t="shared" si="13"/>
        <v>2.065388317444441</v>
      </c>
      <c r="R145" s="19">
        <f t="shared" si="14"/>
        <v>4.1611532397819909E-2</v>
      </c>
      <c r="S145" s="19">
        <f t="shared" si="15"/>
        <v>0.37322097777284013</v>
      </c>
      <c r="T145" s="19">
        <f t="shared" si="16"/>
        <v>-0.29316202497154731</v>
      </c>
      <c r="U145" s="19">
        <f t="shared" si="17"/>
        <v>0.8779785004868943</v>
      </c>
      <c r="V145" s="19">
        <f t="shared" si="18"/>
        <v>-0.12462061148999615</v>
      </c>
    </row>
    <row r="146" spans="1:22" x14ac:dyDescent="0.25">
      <c r="A146" s="26">
        <f>Wellpath!E146</f>
        <v>0</v>
      </c>
      <c r="B146" s="22">
        <f>Wellpath!K146</f>
        <v>0</v>
      </c>
      <c r="C146" s="22">
        <v>0</v>
      </c>
      <c r="D146" s="22">
        <v>0</v>
      </c>
      <c r="E146" s="20">
        <f>Model!$W$5*((drdp!B146+drdp!K146)*DSFS!$B146+(drdp!E146+drdp!N146)*DSFS!$C146+(drdp!H146+drdp!Q146)*DSFS!$D146)</f>
        <v>0</v>
      </c>
      <c r="F146" s="20">
        <f>Model!$W$5*((drdp!C146+drdp!L146)*DSFS!$B146+(drdp!F146+drdp!O146)*DSFS!$C146+(drdp!I146+drdp!R146)*DSFS!$D146)</f>
        <v>0</v>
      </c>
      <c r="G146" s="20">
        <f>Model!$W$5*((drdp!D146+drdp!M146)*DSFS!$B146+(drdp!G146+drdp!P146)*DSFS!$C146+(drdp!J146+drdp!S146)*DSFS!$D146)</f>
        <v>0</v>
      </c>
      <c r="H146" s="18">
        <f>Model!$W$5*((drdp!B146)*DSFS!$B146+(drdp!E146)*DSFS!$C146+(drdp!H146)*DSFS!$D146)</f>
        <v>0</v>
      </c>
      <c r="I146" s="18">
        <f>Model!$W$5*((drdp!C146)*DSFS!$B146+(drdp!F146)*DSFS!$C146+(drdp!I146)*DSFS!$D146)</f>
        <v>0</v>
      </c>
      <c r="J146" s="18">
        <f>Model!$W$5*((drdp!D146)*DSFS!$B146+(drdp!G146)*DSFS!$C146+(drdp!J146)*DSFS!$D146)</f>
        <v>0</v>
      </c>
      <c r="K146" s="21">
        <f>SUM(E$3:E145)+H146</f>
        <v>1.4371458928878589</v>
      </c>
      <c r="L146" s="21">
        <f>SUM(F$3:F145)+I146</f>
        <v>-0.2039890497007619</v>
      </c>
      <c r="M146" s="21">
        <f>SUM(G$3:G145)+J146</f>
        <v>0.61091814326703386</v>
      </c>
      <c r="N146" s="21"/>
      <c r="O146" s="21"/>
      <c r="P146" s="21"/>
      <c r="Q146" s="19">
        <f t="shared" si="13"/>
        <v>2.065388317444441</v>
      </c>
      <c r="R146" s="19">
        <f t="shared" si="14"/>
        <v>4.1611532397819909E-2</v>
      </c>
      <c r="S146" s="19">
        <f t="shared" si="15"/>
        <v>0.37322097777284013</v>
      </c>
      <c r="T146" s="19">
        <f t="shared" si="16"/>
        <v>-0.29316202497154731</v>
      </c>
      <c r="U146" s="19">
        <f t="shared" si="17"/>
        <v>0.8779785004868943</v>
      </c>
      <c r="V146" s="19">
        <f t="shared" si="18"/>
        <v>-0.12462061148999615</v>
      </c>
    </row>
    <row r="147" spans="1:22" x14ac:dyDescent="0.25">
      <c r="A147" s="26">
        <f>Wellpath!E147</f>
        <v>0</v>
      </c>
      <c r="B147" s="22">
        <f>Wellpath!K147</f>
        <v>0</v>
      </c>
      <c r="C147" s="22">
        <v>0</v>
      </c>
      <c r="D147" s="22">
        <v>0</v>
      </c>
      <c r="E147" s="20">
        <f>Model!$W$5*((drdp!B147+drdp!K147)*DSFS!$B147+(drdp!E147+drdp!N147)*DSFS!$C147+(drdp!H147+drdp!Q147)*DSFS!$D147)</f>
        <v>0</v>
      </c>
      <c r="F147" s="20">
        <f>Model!$W$5*((drdp!C147+drdp!L147)*DSFS!$B147+(drdp!F147+drdp!O147)*DSFS!$C147+(drdp!I147+drdp!R147)*DSFS!$D147)</f>
        <v>0</v>
      </c>
      <c r="G147" s="20">
        <f>Model!$W$5*((drdp!D147+drdp!M147)*DSFS!$B147+(drdp!G147+drdp!P147)*DSFS!$C147+(drdp!J147+drdp!S147)*DSFS!$D147)</f>
        <v>0</v>
      </c>
      <c r="H147" s="18">
        <f>Model!$W$5*((drdp!B147)*DSFS!$B147+(drdp!E147)*DSFS!$C147+(drdp!H147)*DSFS!$D147)</f>
        <v>0</v>
      </c>
      <c r="I147" s="18">
        <f>Model!$W$5*((drdp!C147)*DSFS!$B147+(drdp!F147)*DSFS!$C147+(drdp!I147)*DSFS!$D147)</f>
        <v>0</v>
      </c>
      <c r="J147" s="18">
        <f>Model!$W$5*((drdp!D147)*DSFS!$B147+(drdp!G147)*DSFS!$C147+(drdp!J147)*DSFS!$D147)</f>
        <v>0</v>
      </c>
      <c r="K147" s="21">
        <f>SUM(E$3:E146)+H147</f>
        <v>1.4371458928878589</v>
      </c>
      <c r="L147" s="21">
        <f>SUM(F$3:F146)+I147</f>
        <v>-0.2039890497007619</v>
      </c>
      <c r="M147" s="21">
        <f>SUM(G$3:G146)+J147</f>
        <v>0.61091814326703386</v>
      </c>
      <c r="N147" s="21"/>
      <c r="O147" s="21"/>
      <c r="P147" s="21"/>
      <c r="Q147" s="19">
        <f t="shared" si="13"/>
        <v>2.065388317444441</v>
      </c>
      <c r="R147" s="19">
        <f t="shared" si="14"/>
        <v>4.1611532397819909E-2</v>
      </c>
      <c r="S147" s="19">
        <f t="shared" si="15"/>
        <v>0.37322097777284013</v>
      </c>
      <c r="T147" s="19">
        <f t="shared" si="16"/>
        <v>-0.29316202497154731</v>
      </c>
      <c r="U147" s="19">
        <f t="shared" si="17"/>
        <v>0.8779785004868943</v>
      </c>
      <c r="V147" s="19">
        <f t="shared" si="18"/>
        <v>-0.12462061148999615</v>
      </c>
    </row>
    <row r="148" spans="1:22" x14ac:dyDescent="0.25">
      <c r="A148" s="26">
        <f>Wellpath!E148</f>
        <v>0</v>
      </c>
      <c r="B148" s="22">
        <f>Wellpath!K148</f>
        <v>0</v>
      </c>
      <c r="C148" s="22">
        <v>0</v>
      </c>
      <c r="D148" s="22">
        <v>0</v>
      </c>
      <c r="E148" s="20">
        <f>Model!$W$5*((drdp!B148+drdp!K148)*DSFS!$B148+(drdp!E148+drdp!N148)*DSFS!$C148+(drdp!H148+drdp!Q148)*DSFS!$D148)</f>
        <v>0</v>
      </c>
      <c r="F148" s="20">
        <f>Model!$W$5*((drdp!C148+drdp!L148)*DSFS!$B148+(drdp!F148+drdp!O148)*DSFS!$C148+(drdp!I148+drdp!R148)*DSFS!$D148)</f>
        <v>0</v>
      </c>
      <c r="G148" s="20">
        <f>Model!$W$5*((drdp!D148+drdp!M148)*DSFS!$B148+(drdp!G148+drdp!P148)*DSFS!$C148+(drdp!J148+drdp!S148)*DSFS!$D148)</f>
        <v>0</v>
      </c>
      <c r="H148" s="18">
        <f>Model!$W$5*((drdp!B148)*DSFS!$B148+(drdp!E148)*DSFS!$C148+(drdp!H148)*DSFS!$D148)</f>
        <v>0</v>
      </c>
      <c r="I148" s="18">
        <f>Model!$W$5*((drdp!C148)*DSFS!$B148+(drdp!F148)*DSFS!$C148+(drdp!I148)*DSFS!$D148)</f>
        <v>0</v>
      </c>
      <c r="J148" s="18">
        <f>Model!$W$5*((drdp!D148)*DSFS!$B148+(drdp!G148)*DSFS!$C148+(drdp!J148)*DSFS!$D148)</f>
        <v>0</v>
      </c>
      <c r="K148" s="21">
        <f>SUM(E$3:E147)+H148</f>
        <v>1.4371458928878589</v>
      </c>
      <c r="L148" s="21">
        <f>SUM(F$3:F147)+I148</f>
        <v>-0.2039890497007619</v>
      </c>
      <c r="M148" s="21">
        <f>SUM(G$3:G147)+J148</f>
        <v>0.61091814326703386</v>
      </c>
      <c r="N148" s="21"/>
      <c r="O148" s="21"/>
      <c r="P148" s="21"/>
      <c r="Q148" s="19">
        <f t="shared" si="13"/>
        <v>2.065388317444441</v>
      </c>
      <c r="R148" s="19">
        <f t="shared" si="14"/>
        <v>4.1611532397819909E-2</v>
      </c>
      <c r="S148" s="19">
        <f t="shared" si="15"/>
        <v>0.37322097777284013</v>
      </c>
      <c r="T148" s="19">
        <f t="shared" si="16"/>
        <v>-0.29316202497154731</v>
      </c>
      <c r="U148" s="19">
        <f t="shared" si="17"/>
        <v>0.8779785004868943</v>
      </c>
      <c r="V148" s="19">
        <f t="shared" si="18"/>
        <v>-0.12462061148999615</v>
      </c>
    </row>
    <row r="149" spans="1:22" x14ac:dyDescent="0.25">
      <c r="A149" s="26">
        <f>Wellpath!E149</f>
        <v>0</v>
      </c>
      <c r="B149" s="22">
        <f>Wellpath!K149</f>
        <v>0</v>
      </c>
      <c r="C149" s="22">
        <v>0</v>
      </c>
      <c r="D149" s="22">
        <v>0</v>
      </c>
      <c r="E149" s="20">
        <f>Model!$W$5*((drdp!B149+drdp!K149)*DSFS!$B149+(drdp!E149+drdp!N149)*DSFS!$C149+(drdp!H149+drdp!Q149)*DSFS!$D149)</f>
        <v>0</v>
      </c>
      <c r="F149" s="20">
        <f>Model!$W$5*((drdp!C149+drdp!L149)*DSFS!$B149+(drdp!F149+drdp!O149)*DSFS!$C149+(drdp!I149+drdp!R149)*DSFS!$D149)</f>
        <v>0</v>
      </c>
      <c r="G149" s="20">
        <f>Model!$W$5*((drdp!D149+drdp!M149)*DSFS!$B149+(drdp!G149+drdp!P149)*DSFS!$C149+(drdp!J149+drdp!S149)*DSFS!$D149)</f>
        <v>0</v>
      </c>
      <c r="H149" s="18">
        <f>Model!$W$5*((drdp!B149)*DSFS!$B149+(drdp!E149)*DSFS!$C149+(drdp!H149)*DSFS!$D149)</f>
        <v>0</v>
      </c>
      <c r="I149" s="18">
        <f>Model!$W$5*((drdp!C149)*DSFS!$B149+(drdp!F149)*DSFS!$C149+(drdp!I149)*DSFS!$D149)</f>
        <v>0</v>
      </c>
      <c r="J149" s="18">
        <f>Model!$W$5*((drdp!D149)*DSFS!$B149+(drdp!G149)*DSFS!$C149+(drdp!J149)*DSFS!$D149)</f>
        <v>0</v>
      </c>
      <c r="K149" s="21">
        <f>SUM(E$3:E148)+H149</f>
        <v>1.4371458928878589</v>
      </c>
      <c r="L149" s="21">
        <f>SUM(F$3:F148)+I149</f>
        <v>-0.2039890497007619</v>
      </c>
      <c r="M149" s="21">
        <f>SUM(G$3:G148)+J149</f>
        <v>0.61091814326703386</v>
      </c>
      <c r="N149" s="21"/>
      <c r="O149" s="21"/>
      <c r="P149" s="21"/>
      <c r="Q149" s="19">
        <f t="shared" si="13"/>
        <v>2.065388317444441</v>
      </c>
      <c r="R149" s="19">
        <f t="shared" si="14"/>
        <v>4.1611532397819909E-2</v>
      </c>
      <c r="S149" s="19">
        <f t="shared" si="15"/>
        <v>0.37322097777284013</v>
      </c>
      <c r="T149" s="19">
        <f t="shared" si="16"/>
        <v>-0.29316202497154731</v>
      </c>
      <c r="U149" s="19">
        <f t="shared" si="17"/>
        <v>0.8779785004868943</v>
      </c>
      <c r="V149" s="19">
        <f t="shared" si="18"/>
        <v>-0.12462061148999615</v>
      </c>
    </row>
    <row r="150" spans="1:22" x14ac:dyDescent="0.25">
      <c r="A150" s="26">
        <f>Wellpath!E150</f>
        <v>0</v>
      </c>
      <c r="B150" s="22">
        <f>Wellpath!K150</f>
        <v>0</v>
      </c>
      <c r="C150" s="22">
        <v>0</v>
      </c>
      <c r="D150" s="22">
        <v>0</v>
      </c>
      <c r="E150" s="20">
        <f>Model!$W$5*((drdp!B150+drdp!K150)*DSFS!$B150+(drdp!E150+drdp!N150)*DSFS!$C150+(drdp!H150+drdp!Q150)*DSFS!$D150)</f>
        <v>0</v>
      </c>
      <c r="F150" s="20">
        <f>Model!$W$5*((drdp!C150+drdp!L150)*DSFS!$B150+(drdp!F150+drdp!O150)*DSFS!$C150+(drdp!I150+drdp!R150)*DSFS!$D150)</f>
        <v>0</v>
      </c>
      <c r="G150" s="20">
        <f>Model!$W$5*((drdp!D150+drdp!M150)*DSFS!$B150+(drdp!G150+drdp!P150)*DSFS!$C150+(drdp!J150+drdp!S150)*DSFS!$D150)</f>
        <v>0</v>
      </c>
      <c r="H150" s="18">
        <f>Model!$W$5*((drdp!B150)*DSFS!$B150+(drdp!E150)*DSFS!$C150+(drdp!H150)*DSFS!$D150)</f>
        <v>0</v>
      </c>
      <c r="I150" s="18">
        <f>Model!$W$5*((drdp!C150)*DSFS!$B150+(drdp!F150)*DSFS!$C150+(drdp!I150)*DSFS!$D150)</f>
        <v>0</v>
      </c>
      <c r="J150" s="18">
        <f>Model!$W$5*((drdp!D150)*DSFS!$B150+(drdp!G150)*DSFS!$C150+(drdp!J150)*DSFS!$D150)</f>
        <v>0</v>
      </c>
      <c r="K150" s="21">
        <f>SUM(E$3:E149)+H150</f>
        <v>1.4371458928878589</v>
      </c>
      <c r="L150" s="21">
        <f>SUM(F$3:F149)+I150</f>
        <v>-0.2039890497007619</v>
      </c>
      <c r="M150" s="21">
        <f>SUM(G$3:G149)+J150</f>
        <v>0.61091814326703386</v>
      </c>
      <c r="N150" s="21"/>
      <c r="O150" s="21"/>
      <c r="P150" s="21"/>
      <c r="Q150" s="19">
        <f t="shared" si="13"/>
        <v>2.065388317444441</v>
      </c>
      <c r="R150" s="19">
        <f t="shared" si="14"/>
        <v>4.1611532397819909E-2</v>
      </c>
      <c r="S150" s="19">
        <f t="shared" si="15"/>
        <v>0.37322097777284013</v>
      </c>
      <c r="T150" s="19">
        <f t="shared" si="16"/>
        <v>-0.29316202497154731</v>
      </c>
      <c r="U150" s="19">
        <f t="shared" si="17"/>
        <v>0.8779785004868943</v>
      </c>
      <c r="V150" s="19">
        <f t="shared" si="18"/>
        <v>-0.12462061148999615</v>
      </c>
    </row>
    <row r="151" spans="1:22" x14ac:dyDescent="0.25">
      <c r="A151" s="26">
        <f>Wellpath!E151</f>
        <v>0</v>
      </c>
      <c r="B151" s="22">
        <f>Wellpath!K151</f>
        <v>0</v>
      </c>
      <c r="C151" s="22">
        <v>0</v>
      </c>
      <c r="D151" s="22">
        <v>0</v>
      </c>
      <c r="E151" s="20">
        <f>Model!$W$5*((drdp!B151+drdp!K151)*DSFS!$B151+(drdp!E151+drdp!N151)*DSFS!$C151+(drdp!H151+drdp!Q151)*DSFS!$D151)</f>
        <v>0</v>
      </c>
      <c r="F151" s="20">
        <f>Model!$W$5*((drdp!C151+drdp!L151)*DSFS!$B151+(drdp!F151+drdp!O151)*DSFS!$C151+(drdp!I151+drdp!R151)*DSFS!$D151)</f>
        <v>0</v>
      </c>
      <c r="G151" s="20">
        <f>Model!$W$5*((drdp!D151+drdp!M151)*DSFS!$B151+(drdp!G151+drdp!P151)*DSFS!$C151+(drdp!J151+drdp!S151)*DSFS!$D151)</f>
        <v>0</v>
      </c>
      <c r="H151" s="18">
        <f>Model!$W$5*((drdp!B151)*DSFS!$B151+(drdp!E151)*DSFS!$C151+(drdp!H151)*DSFS!$D151)</f>
        <v>0</v>
      </c>
      <c r="I151" s="18">
        <f>Model!$W$5*((drdp!C151)*DSFS!$B151+(drdp!F151)*DSFS!$C151+(drdp!I151)*DSFS!$D151)</f>
        <v>0</v>
      </c>
      <c r="J151" s="18">
        <f>Model!$W$5*((drdp!D151)*DSFS!$B151+(drdp!G151)*DSFS!$C151+(drdp!J151)*DSFS!$D151)</f>
        <v>0</v>
      </c>
      <c r="K151" s="21">
        <f>SUM(E$3:E150)+H151</f>
        <v>1.4371458928878589</v>
      </c>
      <c r="L151" s="21">
        <f>SUM(F$3:F150)+I151</f>
        <v>-0.2039890497007619</v>
      </c>
      <c r="M151" s="21">
        <f>SUM(G$3:G150)+J151</f>
        <v>0.61091814326703386</v>
      </c>
      <c r="N151" s="21"/>
      <c r="O151" s="21"/>
      <c r="P151" s="21"/>
      <c r="Q151" s="19">
        <f t="shared" si="13"/>
        <v>2.065388317444441</v>
      </c>
      <c r="R151" s="19">
        <f t="shared" si="14"/>
        <v>4.1611532397819909E-2</v>
      </c>
      <c r="S151" s="19">
        <f t="shared" si="15"/>
        <v>0.37322097777284013</v>
      </c>
      <c r="T151" s="19">
        <f t="shared" si="16"/>
        <v>-0.29316202497154731</v>
      </c>
      <c r="U151" s="19">
        <f t="shared" si="17"/>
        <v>0.8779785004868943</v>
      </c>
      <c r="V151" s="19">
        <f t="shared" si="18"/>
        <v>-0.12462061148999615</v>
      </c>
    </row>
    <row r="152" spans="1:22" x14ac:dyDescent="0.25">
      <c r="A152" s="26">
        <f>Wellpath!E152</f>
        <v>0</v>
      </c>
      <c r="B152" s="22">
        <f>Wellpath!K152</f>
        <v>0</v>
      </c>
      <c r="C152" s="22">
        <v>0</v>
      </c>
      <c r="D152" s="22">
        <v>0</v>
      </c>
      <c r="E152" s="20">
        <f>Model!$W$5*((drdp!B152+drdp!K152)*DSFS!$B152+(drdp!E152+drdp!N152)*DSFS!$C152+(drdp!H152+drdp!Q152)*DSFS!$D152)</f>
        <v>0</v>
      </c>
      <c r="F152" s="20">
        <f>Model!$W$5*((drdp!C152+drdp!L152)*DSFS!$B152+(drdp!F152+drdp!O152)*DSFS!$C152+(drdp!I152+drdp!R152)*DSFS!$D152)</f>
        <v>0</v>
      </c>
      <c r="G152" s="20">
        <f>Model!$W$5*((drdp!D152+drdp!M152)*DSFS!$B152+(drdp!G152+drdp!P152)*DSFS!$C152+(drdp!J152+drdp!S152)*DSFS!$D152)</f>
        <v>0</v>
      </c>
      <c r="H152" s="18">
        <f>Model!$W$5*((drdp!B152)*DSFS!$B152+(drdp!E152)*DSFS!$C152+(drdp!H152)*DSFS!$D152)</f>
        <v>0</v>
      </c>
      <c r="I152" s="18">
        <f>Model!$W$5*((drdp!C152)*DSFS!$B152+(drdp!F152)*DSFS!$C152+(drdp!I152)*DSFS!$D152)</f>
        <v>0</v>
      </c>
      <c r="J152" s="18">
        <f>Model!$W$5*((drdp!D152)*DSFS!$B152+(drdp!G152)*DSFS!$C152+(drdp!J152)*DSFS!$D152)</f>
        <v>0</v>
      </c>
      <c r="K152" s="21">
        <f>SUM(E$3:E151)+H152</f>
        <v>1.4371458928878589</v>
      </c>
      <c r="L152" s="21">
        <f>SUM(F$3:F151)+I152</f>
        <v>-0.2039890497007619</v>
      </c>
      <c r="M152" s="21">
        <f>SUM(G$3:G151)+J152</f>
        <v>0.61091814326703386</v>
      </c>
      <c r="N152" s="21"/>
      <c r="O152" s="21"/>
      <c r="P152" s="21"/>
      <c r="Q152" s="19">
        <f t="shared" si="13"/>
        <v>2.065388317444441</v>
      </c>
      <c r="R152" s="19">
        <f t="shared" si="14"/>
        <v>4.1611532397819909E-2</v>
      </c>
      <c r="S152" s="19">
        <f t="shared" si="15"/>
        <v>0.37322097777284013</v>
      </c>
      <c r="T152" s="19">
        <f t="shared" si="16"/>
        <v>-0.29316202497154731</v>
      </c>
      <c r="U152" s="19">
        <f t="shared" si="17"/>
        <v>0.8779785004868943</v>
      </c>
      <c r="V152" s="19">
        <f t="shared" si="18"/>
        <v>-0.12462061148999615</v>
      </c>
    </row>
    <row r="153" spans="1:22" x14ac:dyDescent="0.25">
      <c r="A153" s="26">
        <f>Wellpath!E153</f>
        <v>0</v>
      </c>
      <c r="B153" s="22">
        <f>Wellpath!K153</f>
        <v>0</v>
      </c>
      <c r="C153" s="22">
        <v>0</v>
      </c>
      <c r="D153" s="22">
        <v>0</v>
      </c>
      <c r="E153" s="20">
        <f>Model!$W$5*((drdp!B153+drdp!K153)*DSFS!$B153+(drdp!E153+drdp!N153)*DSFS!$C153+(drdp!H153+drdp!Q153)*DSFS!$D153)</f>
        <v>0</v>
      </c>
      <c r="F153" s="20">
        <f>Model!$W$5*((drdp!C153+drdp!L153)*DSFS!$B153+(drdp!F153+drdp!O153)*DSFS!$C153+(drdp!I153+drdp!R153)*DSFS!$D153)</f>
        <v>0</v>
      </c>
      <c r="G153" s="20">
        <f>Model!$W$5*((drdp!D153+drdp!M153)*DSFS!$B153+(drdp!G153+drdp!P153)*DSFS!$C153+(drdp!J153+drdp!S153)*DSFS!$D153)</f>
        <v>0</v>
      </c>
      <c r="H153" s="18">
        <f>Model!$W$5*((drdp!B153)*DSFS!$B153+(drdp!E153)*DSFS!$C153+(drdp!H153)*DSFS!$D153)</f>
        <v>0</v>
      </c>
      <c r="I153" s="18">
        <f>Model!$W$5*((drdp!C153)*DSFS!$B153+(drdp!F153)*DSFS!$C153+(drdp!I153)*DSFS!$D153)</f>
        <v>0</v>
      </c>
      <c r="J153" s="18">
        <f>Model!$W$5*((drdp!D153)*DSFS!$B153+(drdp!G153)*DSFS!$C153+(drdp!J153)*DSFS!$D153)</f>
        <v>0</v>
      </c>
      <c r="K153" s="21">
        <f>SUM(E$3:E152)+H153</f>
        <v>1.4371458928878589</v>
      </c>
      <c r="L153" s="21">
        <f>SUM(F$3:F152)+I153</f>
        <v>-0.2039890497007619</v>
      </c>
      <c r="M153" s="21">
        <f>SUM(G$3:G152)+J153</f>
        <v>0.61091814326703386</v>
      </c>
      <c r="N153" s="21"/>
      <c r="O153" s="21"/>
      <c r="P153" s="21"/>
      <c r="Q153" s="19">
        <f t="shared" si="13"/>
        <v>2.065388317444441</v>
      </c>
      <c r="R153" s="19">
        <f t="shared" si="14"/>
        <v>4.1611532397819909E-2</v>
      </c>
      <c r="S153" s="19">
        <f t="shared" si="15"/>
        <v>0.37322097777284013</v>
      </c>
      <c r="T153" s="19">
        <f t="shared" si="16"/>
        <v>-0.29316202497154731</v>
      </c>
      <c r="U153" s="19">
        <f t="shared" si="17"/>
        <v>0.8779785004868943</v>
      </c>
      <c r="V153" s="19">
        <f t="shared" si="18"/>
        <v>-0.12462061148999615</v>
      </c>
    </row>
    <row r="154" spans="1:22" x14ac:dyDescent="0.25">
      <c r="A154" s="26">
        <f>Wellpath!E154</f>
        <v>0</v>
      </c>
      <c r="B154" s="22">
        <f>Wellpath!K154</f>
        <v>0</v>
      </c>
      <c r="C154" s="22">
        <v>0</v>
      </c>
      <c r="D154" s="22">
        <v>0</v>
      </c>
      <c r="E154" s="20">
        <f>Model!$W$5*((drdp!B154+drdp!K154)*DSFS!$B154+(drdp!E154+drdp!N154)*DSFS!$C154+(drdp!H154+drdp!Q154)*DSFS!$D154)</f>
        <v>0</v>
      </c>
      <c r="F154" s="20">
        <f>Model!$W$5*((drdp!C154+drdp!L154)*DSFS!$B154+(drdp!F154+drdp!O154)*DSFS!$C154+(drdp!I154+drdp!R154)*DSFS!$D154)</f>
        <v>0</v>
      </c>
      <c r="G154" s="20">
        <f>Model!$W$5*((drdp!D154+drdp!M154)*DSFS!$B154+(drdp!G154+drdp!P154)*DSFS!$C154+(drdp!J154+drdp!S154)*DSFS!$D154)</f>
        <v>0</v>
      </c>
      <c r="H154" s="18">
        <f>Model!$W$5*((drdp!B154)*DSFS!$B154+(drdp!E154)*DSFS!$C154+(drdp!H154)*DSFS!$D154)</f>
        <v>0</v>
      </c>
      <c r="I154" s="18">
        <f>Model!$W$5*((drdp!C154)*DSFS!$B154+(drdp!F154)*DSFS!$C154+(drdp!I154)*DSFS!$D154)</f>
        <v>0</v>
      </c>
      <c r="J154" s="18">
        <f>Model!$W$5*((drdp!D154)*DSFS!$B154+(drdp!G154)*DSFS!$C154+(drdp!J154)*DSFS!$D154)</f>
        <v>0</v>
      </c>
      <c r="K154" s="21">
        <f>SUM(E$3:E153)+H154</f>
        <v>1.4371458928878589</v>
      </c>
      <c r="L154" s="21">
        <f>SUM(F$3:F153)+I154</f>
        <v>-0.2039890497007619</v>
      </c>
      <c r="M154" s="21">
        <f>SUM(G$3:G153)+J154</f>
        <v>0.61091814326703386</v>
      </c>
      <c r="N154" s="21"/>
      <c r="O154" s="21"/>
      <c r="P154" s="21"/>
      <c r="Q154" s="19">
        <f t="shared" si="13"/>
        <v>2.065388317444441</v>
      </c>
      <c r="R154" s="19">
        <f t="shared" si="14"/>
        <v>4.1611532397819909E-2</v>
      </c>
      <c r="S154" s="19">
        <f t="shared" si="15"/>
        <v>0.37322097777284013</v>
      </c>
      <c r="T154" s="19">
        <f t="shared" si="16"/>
        <v>-0.29316202497154731</v>
      </c>
      <c r="U154" s="19">
        <f t="shared" si="17"/>
        <v>0.8779785004868943</v>
      </c>
      <c r="V154" s="19">
        <f t="shared" si="18"/>
        <v>-0.12462061148999615</v>
      </c>
    </row>
    <row r="155" spans="1:22" x14ac:dyDescent="0.25">
      <c r="A155" s="26">
        <f>Wellpath!E155</f>
        <v>0</v>
      </c>
      <c r="B155" s="22">
        <f>Wellpath!K155</f>
        <v>0</v>
      </c>
      <c r="C155" s="22">
        <v>0</v>
      </c>
      <c r="D155" s="22">
        <v>0</v>
      </c>
      <c r="E155" s="20">
        <f>Model!$W$5*((drdp!B155+drdp!K155)*DSFS!$B155+(drdp!E155+drdp!N155)*DSFS!$C155+(drdp!H155+drdp!Q155)*DSFS!$D155)</f>
        <v>0</v>
      </c>
      <c r="F155" s="20">
        <f>Model!$W$5*((drdp!C155+drdp!L155)*DSFS!$B155+(drdp!F155+drdp!O155)*DSFS!$C155+(drdp!I155+drdp!R155)*DSFS!$D155)</f>
        <v>0</v>
      </c>
      <c r="G155" s="20">
        <f>Model!$W$5*((drdp!D155+drdp!M155)*DSFS!$B155+(drdp!G155+drdp!P155)*DSFS!$C155+(drdp!J155+drdp!S155)*DSFS!$D155)</f>
        <v>0</v>
      </c>
      <c r="H155" s="18">
        <f>Model!$W$5*((drdp!B155)*DSFS!$B155+(drdp!E155)*DSFS!$C155+(drdp!H155)*DSFS!$D155)</f>
        <v>0</v>
      </c>
      <c r="I155" s="18">
        <f>Model!$W$5*((drdp!C155)*DSFS!$B155+(drdp!F155)*DSFS!$C155+(drdp!I155)*DSFS!$D155)</f>
        <v>0</v>
      </c>
      <c r="J155" s="18">
        <f>Model!$W$5*((drdp!D155)*DSFS!$B155+(drdp!G155)*DSFS!$C155+(drdp!J155)*DSFS!$D155)</f>
        <v>0</v>
      </c>
      <c r="K155" s="21">
        <f>SUM(E$3:E154)+H155</f>
        <v>1.4371458928878589</v>
      </c>
      <c r="L155" s="21">
        <f>SUM(F$3:F154)+I155</f>
        <v>-0.2039890497007619</v>
      </c>
      <c r="M155" s="21">
        <f>SUM(G$3:G154)+J155</f>
        <v>0.61091814326703386</v>
      </c>
      <c r="N155" s="21"/>
      <c r="O155" s="21"/>
      <c r="P155" s="21"/>
      <c r="Q155" s="19">
        <f t="shared" si="13"/>
        <v>2.065388317444441</v>
      </c>
      <c r="R155" s="19">
        <f t="shared" si="14"/>
        <v>4.1611532397819909E-2</v>
      </c>
      <c r="S155" s="19">
        <f t="shared" si="15"/>
        <v>0.37322097777284013</v>
      </c>
      <c r="T155" s="19">
        <f t="shared" si="16"/>
        <v>-0.29316202497154731</v>
      </c>
      <c r="U155" s="19">
        <f t="shared" si="17"/>
        <v>0.8779785004868943</v>
      </c>
      <c r="V155" s="19">
        <f t="shared" si="18"/>
        <v>-0.12462061148999615</v>
      </c>
    </row>
    <row r="156" spans="1:22" x14ac:dyDescent="0.25">
      <c r="A156" s="26">
        <f>Wellpath!E156</f>
        <v>0</v>
      </c>
      <c r="B156" s="22">
        <f>Wellpath!K156</f>
        <v>0</v>
      </c>
      <c r="C156" s="22">
        <v>0</v>
      </c>
      <c r="D156" s="22">
        <v>0</v>
      </c>
      <c r="E156" s="20">
        <f>Model!$W$5*((drdp!B156+drdp!K156)*DSFS!$B156+(drdp!E156+drdp!N156)*DSFS!$C156+(drdp!H156+drdp!Q156)*DSFS!$D156)</f>
        <v>0</v>
      </c>
      <c r="F156" s="20">
        <f>Model!$W$5*((drdp!C156+drdp!L156)*DSFS!$B156+(drdp!F156+drdp!O156)*DSFS!$C156+(drdp!I156+drdp!R156)*DSFS!$D156)</f>
        <v>0</v>
      </c>
      <c r="G156" s="20">
        <f>Model!$W$5*((drdp!D156+drdp!M156)*DSFS!$B156+(drdp!G156+drdp!P156)*DSFS!$C156+(drdp!J156+drdp!S156)*DSFS!$D156)</f>
        <v>0</v>
      </c>
      <c r="H156" s="18">
        <f>Model!$W$5*((drdp!B156)*DSFS!$B156+(drdp!E156)*DSFS!$C156+(drdp!H156)*DSFS!$D156)</f>
        <v>0</v>
      </c>
      <c r="I156" s="18">
        <f>Model!$W$5*((drdp!C156)*DSFS!$B156+(drdp!F156)*DSFS!$C156+(drdp!I156)*DSFS!$D156)</f>
        <v>0</v>
      </c>
      <c r="J156" s="18">
        <f>Model!$W$5*((drdp!D156)*DSFS!$B156+(drdp!G156)*DSFS!$C156+(drdp!J156)*DSFS!$D156)</f>
        <v>0</v>
      </c>
      <c r="K156" s="21">
        <f>SUM(E$3:E155)+H156</f>
        <v>1.4371458928878589</v>
      </c>
      <c r="L156" s="21">
        <f>SUM(F$3:F155)+I156</f>
        <v>-0.2039890497007619</v>
      </c>
      <c r="M156" s="21">
        <f>SUM(G$3:G155)+J156</f>
        <v>0.61091814326703386</v>
      </c>
      <c r="N156" s="21"/>
      <c r="O156" s="21"/>
      <c r="P156" s="21"/>
      <c r="Q156" s="19">
        <f t="shared" si="13"/>
        <v>2.065388317444441</v>
      </c>
      <c r="R156" s="19">
        <f t="shared" si="14"/>
        <v>4.1611532397819909E-2</v>
      </c>
      <c r="S156" s="19">
        <f t="shared" si="15"/>
        <v>0.37322097777284013</v>
      </c>
      <c r="T156" s="19">
        <f t="shared" si="16"/>
        <v>-0.29316202497154731</v>
      </c>
      <c r="U156" s="19">
        <f t="shared" si="17"/>
        <v>0.8779785004868943</v>
      </c>
      <c r="V156" s="19">
        <f t="shared" si="18"/>
        <v>-0.12462061148999615</v>
      </c>
    </row>
    <row r="157" spans="1:22" x14ac:dyDescent="0.25">
      <c r="A157" s="26">
        <f>Wellpath!E157</f>
        <v>0</v>
      </c>
      <c r="B157" s="22">
        <f>Wellpath!K157</f>
        <v>0</v>
      </c>
      <c r="C157" s="22">
        <v>0</v>
      </c>
      <c r="D157" s="22">
        <v>0</v>
      </c>
      <c r="E157" s="20">
        <f>Model!$W$5*((drdp!B157+drdp!K157)*DSFS!$B157+(drdp!E157+drdp!N157)*DSFS!$C157+(drdp!H157+drdp!Q157)*DSFS!$D157)</f>
        <v>0</v>
      </c>
      <c r="F157" s="20">
        <f>Model!$W$5*((drdp!C157+drdp!L157)*DSFS!$B157+(drdp!F157+drdp!O157)*DSFS!$C157+(drdp!I157+drdp!R157)*DSFS!$D157)</f>
        <v>0</v>
      </c>
      <c r="G157" s="20">
        <f>Model!$W$5*((drdp!D157+drdp!M157)*DSFS!$B157+(drdp!G157+drdp!P157)*DSFS!$C157+(drdp!J157+drdp!S157)*DSFS!$D157)</f>
        <v>0</v>
      </c>
      <c r="H157" s="18">
        <f>Model!$W$5*((drdp!B157)*DSFS!$B157+(drdp!E157)*DSFS!$C157+(drdp!H157)*DSFS!$D157)</f>
        <v>0</v>
      </c>
      <c r="I157" s="18">
        <f>Model!$W$5*((drdp!C157)*DSFS!$B157+(drdp!F157)*DSFS!$C157+(drdp!I157)*DSFS!$D157)</f>
        <v>0</v>
      </c>
      <c r="J157" s="18">
        <f>Model!$W$5*((drdp!D157)*DSFS!$B157+(drdp!G157)*DSFS!$C157+(drdp!J157)*DSFS!$D157)</f>
        <v>0</v>
      </c>
      <c r="K157" s="21">
        <f>SUM(E$3:E156)+H157</f>
        <v>1.4371458928878589</v>
      </c>
      <c r="L157" s="21">
        <f>SUM(F$3:F156)+I157</f>
        <v>-0.2039890497007619</v>
      </c>
      <c r="M157" s="21">
        <f>SUM(G$3:G156)+J157</f>
        <v>0.61091814326703386</v>
      </c>
      <c r="N157" s="21"/>
      <c r="O157" s="21"/>
      <c r="P157" s="21"/>
      <c r="Q157" s="19">
        <f t="shared" si="13"/>
        <v>2.065388317444441</v>
      </c>
      <c r="R157" s="19">
        <f t="shared" si="14"/>
        <v>4.1611532397819909E-2</v>
      </c>
      <c r="S157" s="19">
        <f t="shared" si="15"/>
        <v>0.37322097777284013</v>
      </c>
      <c r="T157" s="19">
        <f t="shared" si="16"/>
        <v>-0.29316202497154731</v>
      </c>
      <c r="U157" s="19">
        <f t="shared" si="17"/>
        <v>0.8779785004868943</v>
      </c>
      <c r="V157" s="19">
        <f t="shared" si="18"/>
        <v>-0.12462061148999615</v>
      </c>
    </row>
    <row r="158" spans="1:22" x14ac:dyDescent="0.25">
      <c r="A158" s="26">
        <f>Wellpath!E158</f>
        <v>0</v>
      </c>
      <c r="B158" s="22">
        <f>Wellpath!K158</f>
        <v>0</v>
      </c>
      <c r="C158" s="22">
        <v>0</v>
      </c>
      <c r="D158" s="22">
        <v>0</v>
      </c>
      <c r="E158" s="20">
        <f>Model!$W$5*((drdp!B158+drdp!K158)*DSFS!$B158+(drdp!E158+drdp!N158)*DSFS!$C158+(drdp!H158+drdp!Q158)*DSFS!$D158)</f>
        <v>0</v>
      </c>
      <c r="F158" s="20">
        <f>Model!$W$5*((drdp!C158+drdp!L158)*DSFS!$B158+(drdp!F158+drdp!O158)*DSFS!$C158+(drdp!I158+drdp!R158)*DSFS!$D158)</f>
        <v>0</v>
      </c>
      <c r="G158" s="20">
        <f>Model!$W$5*((drdp!D158+drdp!M158)*DSFS!$B158+(drdp!G158+drdp!P158)*DSFS!$C158+(drdp!J158+drdp!S158)*DSFS!$D158)</f>
        <v>0</v>
      </c>
      <c r="H158" s="18">
        <f>Model!$W$5*((drdp!B158)*DSFS!$B158+(drdp!E158)*DSFS!$C158+(drdp!H158)*DSFS!$D158)</f>
        <v>0</v>
      </c>
      <c r="I158" s="18">
        <f>Model!$W$5*((drdp!C158)*DSFS!$B158+(drdp!F158)*DSFS!$C158+(drdp!I158)*DSFS!$D158)</f>
        <v>0</v>
      </c>
      <c r="J158" s="18">
        <f>Model!$W$5*((drdp!D158)*DSFS!$B158+(drdp!G158)*DSFS!$C158+(drdp!J158)*DSFS!$D158)</f>
        <v>0</v>
      </c>
      <c r="K158" s="21">
        <f>SUM(E$3:E157)+H158</f>
        <v>1.4371458928878589</v>
      </c>
      <c r="L158" s="21">
        <f>SUM(F$3:F157)+I158</f>
        <v>-0.2039890497007619</v>
      </c>
      <c r="M158" s="21">
        <f>SUM(G$3:G157)+J158</f>
        <v>0.61091814326703386</v>
      </c>
      <c r="N158" s="21"/>
      <c r="O158" s="21"/>
      <c r="P158" s="21"/>
      <c r="Q158" s="19">
        <f t="shared" si="13"/>
        <v>2.065388317444441</v>
      </c>
      <c r="R158" s="19">
        <f t="shared" si="14"/>
        <v>4.1611532397819909E-2</v>
      </c>
      <c r="S158" s="19">
        <f t="shared" si="15"/>
        <v>0.37322097777284013</v>
      </c>
      <c r="T158" s="19">
        <f t="shared" si="16"/>
        <v>-0.29316202497154731</v>
      </c>
      <c r="U158" s="19">
        <f t="shared" si="17"/>
        <v>0.8779785004868943</v>
      </c>
      <c r="V158" s="19">
        <f t="shared" si="18"/>
        <v>-0.12462061148999615</v>
      </c>
    </row>
    <row r="159" spans="1:22" x14ac:dyDescent="0.25">
      <c r="A159" s="26">
        <f>Wellpath!E159</f>
        <v>0</v>
      </c>
      <c r="B159" s="22">
        <f>Wellpath!K159</f>
        <v>0</v>
      </c>
      <c r="C159" s="22">
        <v>0</v>
      </c>
      <c r="D159" s="22">
        <v>0</v>
      </c>
      <c r="E159" s="20">
        <f>Model!$W$5*((drdp!B159+drdp!K159)*DSFS!$B159+(drdp!E159+drdp!N159)*DSFS!$C159+(drdp!H159+drdp!Q159)*DSFS!$D159)</f>
        <v>0</v>
      </c>
      <c r="F159" s="20">
        <f>Model!$W$5*((drdp!C159+drdp!L159)*DSFS!$B159+(drdp!F159+drdp!O159)*DSFS!$C159+(drdp!I159+drdp!R159)*DSFS!$D159)</f>
        <v>0</v>
      </c>
      <c r="G159" s="20">
        <f>Model!$W$5*((drdp!D159+drdp!M159)*DSFS!$B159+(drdp!G159+drdp!P159)*DSFS!$C159+(drdp!J159+drdp!S159)*DSFS!$D159)</f>
        <v>0</v>
      </c>
      <c r="H159" s="18">
        <f>Model!$W$5*((drdp!B159)*DSFS!$B159+(drdp!E159)*DSFS!$C159+(drdp!H159)*DSFS!$D159)</f>
        <v>0</v>
      </c>
      <c r="I159" s="18">
        <f>Model!$W$5*((drdp!C159)*DSFS!$B159+(drdp!F159)*DSFS!$C159+(drdp!I159)*DSFS!$D159)</f>
        <v>0</v>
      </c>
      <c r="J159" s="18">
        <f>Model!$W$5*((drdp!D159)*DSFS!$B159+(drdp!G159)*DSFS!$C159+(drdp!J159)*DSFS!$D159)</f>
        <v>0</v>
      </c>
      <c r="K159" s="21">
        <f>SUM(E$3:E158)+H159</f>
        <v>1.4371458928878589</v>
      </c>
      <c r="L159" s="21">
        <f>SUM(F$3:F158)+I159</f>
        <v>-0.2039890497007619</v>
      </c>
      <c r="M159" s="21">
        <f>SUM(G$3:G158)+J159</f>
        <v>0.61091814326703386</v>
      </c>
      <c r="N159" s="21"/>
      <c r="O159" s="21"/>
      <c r="P159" s="21"/>
      <c r="Q159" s="19">
        <f t="shared" si="13"/>
        <v>2.065388317444441</v>
      </c>
      <c r="R159" s="19">
        <f t="shared" si="14"/>
        <v>4.1611532397819909E-2</v>
      </c>
      <c r="S159" s="19">
        <f t="shared" si="15"/>
        <v>0.37322097777284013</v>
      </c>
      <c r="T159" s="19">
        <f t="shared" si="16"/>
        <v>-0.29316202497154731</v>
      </c>
      <c r="U159" s="19">
        <f t="shared" si="17"/>
        <v>0.8779785004868943</v>
      </c>
      <c r="V159" s="19">
        <f t="shared" si="18"/>
        <v>-0.12462061148999615</v>
      </c>
    </row>
    <row r="160" spans="1:22" x14ac:dyDescent="0.25">
      <c r="A160" s="26">
        <f>Wellpath!E160</f>
        <v>0</v>
      </c>
      <c r="B160" s="22">
        <f>Wellpath!K160</f>
        <v>0</v>
      </c>
      <c r="C160" s="22">
        <v>0</v>
      </c>
      <c r="D160" s="22">
        <v>0</v>
      </c>
      <c r="E160" s="20">
        <f>Model!$W$5*((drdp!B160+drdp!K160)*DSFS!$B160+(drdp!E160+drdp!N160)*DSFS!$C160+(drdp!H160+drdp!Q160)*DSFS!$D160)</f>
        <v>0</v>
      </c>
      <c r="F160" s="20">
        <f>Model!$W$5*((drdp!C160+drdp!L160)*DSFS!$B160+(drdp!F160+drdp!O160)*DSFS!$C160+(drdp!I160+drdp!R160)*DSFS!$D160)</f>
        <v>0</v>
      </c>
      <c r="G160" s="20">
        <f>Model!$W$5*((drdp!D160+drdp!M160)*DSFS!$B160+(drdp!G160+drdp!P160)*DSFS!$C160+(drdp!J160+drdp!S160)*DSFS!$D160)</f>
        <v>0</v>
      </c>
      <c r="H160" s="18">
        <f>Model!$W$5*((drdp!B160)*DSFS!$B160+(drdp!E160)*DSFS!$C160+(drdp!H160)*DSFS!$D160)</f>
        <v>0</v>
      </c>
      <c r="I160" s="18">
        <f>Model!$W$5*((drdp!C160)*DSFS!$B160+(drdp!F160)*DSFS!$C160+(drdp!I160)*DSFS!$D160)</f>
        <v>0</v>
      </c>
      <c r="J160" s="18">
        <f>Model!$W$5*((drdp!D160)*DSFS!$B160+(drdp!G160)*DSFS!$C160+(drdp!J160)*DSFS!$D160)</f>
        <v>0</v>
      </c>
      <c r="K160" s="21">
        <f>SUM(E$3:E159)+H160</f>
        <v>1.4371458928878589</v>
      </c>
      <c r="L160" s="21">
        <f>SUM(F$3:F159)+I160</f>
        <v>-0.2039890497007619</v>
      </c>
      <c r="M160" s="21">
        <f>SUM(G$3:G159)+J160</f>
        <v>0.61091814326703386</v>
      </c>
      <c r="N160" s="21"/>
      <c r="O160" s="21"/>
      <c r="P160" s="21"/>
      <c r="Q160" s="19">
        <f t="shared" si="13"/>
        <v>2.065388317444441</v>
      </c>
      <c r="R160" s="19">
        <f t="shared" si="14"/>
        <v>4.1611532397819909E-2</v>
      </c>
      <c r="S160" s="19">
        <f t="shared" si="15"/>
        <v>0.37322097777284013</v>
      </c>
      <c r="T160" s="19">
        <f t="shared" si="16"/>
        <v>-0.29316202497154731</v>
      </c>
      <c r="U160" s="19">
        <f t="shared" si="17"/>
        <v>0.8779785004868943</v>
      </c>
      <c r="V160" s="19">
        <f t="shared" si="18"/>
        <v>-0.12462061148999615</v>
      </c>
    </row>
    <row r="161" spans="1:22" x14ac:dyDescent="0.25">
      <c r="A161" s="26">
        <f>Wellpath!E161</f>
        <v>0</v>
      </c>
      <c r="B161" s="22">
        <f>Wellpath!K161</f>
        <v>0</v>
      </c>
      <c r="C161" s="22">
        <v>0</v>
      </c>
      <c r="D161" s="22">
        <v>0</v>
      </c>
      <c r="E161" s="20">
        <f>Model!$W$5*((drdp!B161+drdp!K161)*DSFS!$B161+(drdp!E161+drdp!N161)*DSFS!$C161+(drdp!H161+drdp!Q161)*DSFS!$D161)</f>
        <v>0</v>
      </c>
      <c r="F161" s="20">
        <f>Model!$W$5*((drdp!C161+drdp!L161)*DSFS!$B161+(drdp!F161+drdp!O161)*DSFS!$C161+(drdp!I161+drdp!R161)*DSFS!$D161)</f>
        <v>0</v>
      </c>
      <c r="G161" s="20">
        <f>Model!$W$5*((drdp!D161+drdp!M161)*DSFS!$B161+(drdp!G161+drdp!P161)*DSFS!$C161+(drdp!J161+drdp!S161)*DSFS!$D161)</f>
        <v>0</v>
      </c>
      <c r="H161" s="18">
        <f>Model!$W$5*((drdp!B161)*DSFS!$B161+(drdp!E161)*DSFS!$C161+(drdp!H161)*DSFS!$D161)</f>
        <v>0</v>
      </c>
      <c r="I161" s="18">
        <f>Model!$W$5*((drdp!C161)*DSFS!$B161+(drdp!F161)*DSFS!$C161+(drdp!I161)*DSFS!$D161)</f>
        <v>0</v>
      </c>
      <c r="J161" s="18">
        <f>Model!$W$5*((drdp!D161)*DSFS!$B161+(drdp!G161)*DSFS!$C161+(drdp!J161)*DSFS!$D161)</f>
        <v>0</v>
      </c>
      <c r="K161" s="21">
        <f>SUM(E$3:E160)+H161</f>
        <v>1.4371458928878589</v>
      </c>
      <c r="L161" s="21">
        <f>SUM(F$3:F160)+I161</f>
        <v>-0.2039890497007619</v>
      </c>
      <c r="M161" s="21">
        <f>SUM(G$3:G160)+J161</f>
        <v>0.61091814326703386</v>
      </c>
      <c r="N161" s="21"/>
      <c r="O161" s="21"/>
      <c r="P161" s="21"/>
      <c r="Q161" s="19">
        <f t="shared" si="13"/>
        <v>2.065388317444441</v>
      </c>
      <c r="R161" s="19">
        <f t="shared" si="14"/>
        <v>4.1611532397819909E-2</v>
      </c>
      <c r="S161" s="19">
        <f t="shared" si="15"/>
        <v>0.37322097777284013</v>
      </c>
      <c r="T161" s="19">
        <f t="shared" si="16"/>
        <v>-0.29316202497154731</v>
      </c>
      <c r="U161" s="19">
        <f t="shared" si="17"/>
        <v>0.8779785004868943</v>
      </c>
      <c r="V161" s="19">
        <f t="shared" si="18"/>
        <v>-0.12462061148999615</v>
      </c>
    </row>
    <row r="162" spans="1:22" x14ac:dyDescent="0.25">
      <c r="A162" s="26">
        <f>Wellpath!E162</f>
        <v>0</v>
      </c>
      <c r="B162" s="22">
        <f>Wellpath!K162</f>
        <v>0</v>
      </c>
      <c r="C162" s="22">
        <v>0</v>
      </c>
      <c r="D162" s="22">
        <v>0</v>
      </c>
      <c r="E162" s="20">
        <f>Model!$W$5*((drdp!B162+drdp!K162)*DSFS!$B162+(drdp!E162+drdp!N162)*DSFS!$C162+(drdp!H162+drdp!Q162)*DSFS!$D162)</f>
        <v>0</v>
      </c>
      <c r="F162" s="20">
        <f>Model!$W$5*((drdp!C162+drdp!L162)*DSFS!$B162+(drdp!F162+drdp!O162)*DSFS!$C162+(drdp!I162+drdp!R162)*DSFS!$D162)</f>
        <v>0</v>
      </c>
      <c r="G162" s="20">
        <f>Model!$W$5*((drdp!D162+drdp!M162)*DSFS!$B162+(drdp!G162+drdp!P162)*DSFS!$C162+(drdp!J162+drdp!S162)*DSFS!$D162)</f>
        <v>0</v>
      </c>
      <c r="H162" s="18">
        <f>Model!$W$5*((drdp!B162)*DSFS!$B162+(drdp!E162)*DSFS!$C162+(drdp!H162)*DSFS!$D162)</f>
        <v>0</v>
      </c>
      <c r="I162" s="18">
        <f>Model!$W$5*((drdp!C162)*DSFS!$B162+(drdp!F162)*DSFS!$C162+(drdp!I162)*DSFS!$D162)</f>
        <v>0</v>
      </c>
      <c r="J162" s="18">
        <f>Model!$W$5*((drdp!D162)*DSFS!$B162+(drdp!G162)*DSFS!$C162+(drdp!J162)*DSFS!$D162)</f>
        <v>0</v>
      </c>
      <c r="K162" s="21">
        <f>SUM(E$3:E161)+H162</f>
        <v>1.4371458928878589</v>
      </c>
      <c r="L162" s="21">
        <f>SUM(F$3:F161)+I162</f>
        <v>-0.2039890497007619</v>
      </c>
      <c r="M162" s="21">
        <f>SUM(G$3:G161)+J162</f>
        <v>0.61091814326703386</v>
      </c>
      <c r="N162" s="21"/>
      <c r="O162" s="21"/>
      <c r="P162" s="21"/>
      <c r="Q162" s="19">
        <f t="shared" si="13"/>
        <v>2.065388317444441</v>
      </c>
      <c r="R162" s="19">
        <f t="shared" si="14"/>
        <v>4.1611532397819909E-2</v>
      </c>
      <c r="S162" s="19">
        <f t="shared" si="15"/>
        <v>0.37322097777284013</v>
      </c>
      <c r="T162" s="19">
        <f t="shared" si="16"/>
        <v>-0.29316202497154731</v>
      </c>
      <c r="U162" s="19">
        <f t="shared" si="17"/>
        <v>0.8779785004868943</v>
      </c>
      <c r="V162" s="19">
        <f t="shared" si="18"/>
        <v>-0.12462061148999615</v>
      </c>
    </row>
    <row r="163" spans="1:22" x14ac:dyDescent="0.25">
      <c r="A163" s="26">
        <f>Wellpath!E163</f>
        <v>0</v>
      </c>
      <c r="B163" s="22">
        <f>Wellpath!K163</f>
        <v>0</v>
      </c>
      <c r="C163" s="22">
        <v>0</v>
      </c>
      <c r="D163" s="22">
        <v>0</v>
      </c>
      <c r="E163" s="20">
        <f>Model!$W$5*((drdp!B163+drdp!K163)*DSFS!$B163+(drdp!E163+drdp!N163)*DSFS!$C163+(drdp!H163+drdp!Q163)*DSFS!$D163)</f>
        <v>0</v>
      </c>
      <c r="F163" s="20">
        <f>Model!$W$5*((drdp!C163+drdp!L163)*DSFS!$B163+(drdp!F163+drdp!O163)*DSFS!$C163+(drdp!I163+drdp!R163)*DSFS!$D163)</f>
        <v>0</v>
      </c>
      <c r="G163" s="20">
        <f>Model!$W$5*((drdp!D163+drdp!M163)*DSFS!$B163+(drdp!G163+drdp!P163)*DSFS!$C163+(drdp!J163+drdp!S163)*DSFS!$D163)</f>
        <v>0</v>
      </c>
      <c r="H163" s="18">
        <f>Model!$W$5*((drdp!B163)*DSFS!$B163+(drdp!E163)*DSFS!$C163+(drdp!H163)*DSFS!$D163)</f>
        <v>0</v>
      </c>
      <c r="I163" s="18">
        <f>Model!$W$5*((drdp!C163)*DSFS!$B163+(drdp!F163)*DSFS!$C163+(drdp!I163)*DSFS!$D163)</f>
        <v>0</v>
      </c>
      <c r="J163" s="18">
        <f>Model!$W$5*((drdp!D163)*DSFS!$B163+(drdp!G163)*DSFS!$C163+(drdp!J163)*DSFS!$D163)</f>
        <v>0</v>
      </c>
      <c r="K163" s="21">
        <f>SUM(E$3:E162)+H163</f>
        <v>1.4371458928878589</v>
      </c>
      <c r="L163" s="21">
        <f>SUM(F$3:F162)+I163</f>
        <v>-0.2039890497007619</v>
      </c>
      <c r="M163" s="21">
        <f>SUM(G$3:G162)+J163</f>
        <v>0.61091814326703386</v>
      </c>
      <c r="N163" s="21"/>
      <c r="O163" s="21"/>
      <c r="P163" s="21"/>
      <c r="Q163" s="19">
        <f t="shared" si="13"/>
        <v>2.065388317444441</v>
      </c>
      <c r="R163" s="19">
        <f t="shared" si="14"/>
        <v>4.1611532397819909E-2</v>
      </c>
      <c r="S163" s="19">
        <f t="shared" si="15"/>
        <v>0.37322097777284013</v>
      </c>
      <c r="T163" s="19">
        <f t="shared" si="16"/>
        <v>-0.29316202497154731</v>
      </c>
      <c r="U163" s="19">
        <f t="shared" si="17"/>
        <v>0.8779785004868943</v>
      </c>
      <c r="V163" s="19">
        <f t="shared" si="18"/>
        <v>-0.12462061148999615</v>
      </c>
    </row>
    <row r="164" spans="1:22" x14ac:dyDescent="0.25">
      <c r="A164" s="26">
        <f>Wellpath!E164</f>
        <v>0</v>
      </c>
      <c r="B164" s="22">
        <f>Wellpath!K164</f>
        <v>0</v>
      </c>
      <c r="C164" s="22">
        <v>0</v>
      </c>
      <c r="D164" s="22">
        <v>0</v>
      </c>
      <c r="E164" s="20">
        <f>Model!$W$5*((drdp!B164+drdp!K164)*DSFS!$B164+(drdp!E164+drdp!N164)*DSFS!$C164+(drdp!H164+drdp!Q164)*DSFS!$D164)</f>
        <v>0</v>
      </c>
      <c r="F164" s="20">
        <f>Model!$W$5*((drdp!C164+drdp!L164)*DSFS!$B164+(drdp!F164+drdp!O164)*DSFS!$C164+(drdp!I164+drdp!R164)*DSFS!$D164)</f>
        <v>0</v>
      </c>
      <c r="G164" s="20">
        <f>Model!$W$5*((drdp!D164+drdp!M164)*DSFS!$B164+(drdp!G164+drdp!P164)*DSFS!$C164+(drdp!J164+drdp!S164)*DSFS!$D164)</f>
        <v>0</v>
      </c>
      <c r="H164" s="18">
        <f>Model!$W$5*((drdp!B164)*DSFS!$B164+(drdp!E164)*DSFS!$C164+(drdp!H164)*DSFS!$D164)</f>
        <v>0</v>
      </c>
      <c r="I164" s="18">
        <f>Model!$W$5*((drdp!C164)*DSFS!$B164+(drdp!F164)*DSFS!$C164+(drdp!I164)*DSFS!$D164)</f>
        <v>0</v>
      </c>
      <c r="J164" s="18">
        <f>Model!$W$5*((drdp!D164)*DSFS!$B164+(drdp!G164)*DSFS!$C164+(drdp!J164)*DSFS!$D164)</f>
        <v>0</v>
      </c>
      <c r="K164" s="21">
        <f>SUM(E$3:E163)+H164</f>
        <v>1.4371458928878589</v>
      </c>
      <c r="L164" s="21">
        <f>SUM(F$3:F163)+I164</f>
        <v>-0.2039890497007619</v>
      </c>
      <c r="M164" s="21">
        <f>SUM(G$3:G163)+J164</f>
        <v>0.61091814326703386</v>
      </c>
      <c r="N164" s="21"/>
      <c r="O164" s="21"/>
      <c r="P164" s="21"/>
      <c r="Q164" s="19">
        <f t="shared" si="13"/>
        <v>2.065388317444441</v>
      </c>
      <c r="R164" s="19">
        <f t="shared" si="14"/>
        <v>4.1611532397819909E-2</v>
      </c>
      <c r="S164" s="19">
        <f t="shared" si="15"/>
        <v>0.37322097777284013</v>
      </c>
      <c r="T164" s="19">
        <f t="shared" si="16"/>
        <v>-0.29316202497154731</v>
      </c>
      <c r="U164" s="19">
        <f t="shared" si="17"/>
        <v>0.8779785004868943</v>
      </c>
      <c r="V164" s="19">
        <f t="shared" si="18"/>
        <v>-0.12462061148999615</v>
      </c>
    </row>
    <row r="165" spans="1:22" x14ac:dyDescent="0.25">
      <c r="A165" s="26">
        <f>Wellpath!E165</f>
        <v>0</v>
      </c>
      <c r="B165" s="22">
        <f>Wellpath!K165</f>
        <v>0</v>
      </c>
      <c r="C165" s="22">
        <v>0</v>
      </c>
      <c r="D165" s="22">
        <v>0</v>
      </c>
      <c r="E165" s="20">
        <f>Model!$W$5*((drdp!B165+drdp!K165)*DSFS!$B165+(drdp!E165+drdp!N165)*DSFS!$C165+(drdp!H165+drdp!Q165)*DSFS!$D165)</f>
        <v>0</v>
      </c>
      <c r="F165" s="20">
        <f>Model!$W$5*((drdp!C165+drdp!L165)*DSFS!$B165+(drdp!F165+drdp!O165)*DSFS!$C165+(drdp!I165+drdp!R165)*DSFS!$D165)</f>
        <v>0</v>
      </c>
      <c r="G165" s="20">
        <f>Model!$W$5*((drdp!D165+drdp!M165)*DSFS!$B165+(drdp!G165+drdp!P165)*DSFS!$C165+(drdp!J165+drdp!S165)*DSFS!$D165)</f>
        <v>0</v>
      </c>
      <c r="H165" s="18">
        <f>Model!$W$5*((drdp!B165)*DSFS!$B165+(drdp!E165)*DSFS!$C165+(drdp!H165)*DSFS!$D165)</f>
        <v>0</v>
      </c>
      <c r="I165" s="18">
        <f>Model!$W$5*((drdp!C165)*DSFS!$B165+(drdp!F165)*DSFS!$C165+(drdp!I165)*DSFS!$D165)</f>
        <v>0</v>
      </c>
      <c r="J165" s="18">
        <f>Model!$W$5*((drdp!D165)*DSFS!$B165+(drdp!G165)*DSFS!$C165+(drdp!J165)*DSFS!$D165)</f>
        <v>0</v>
      </c>
      <c r="K165" s="21">
        <f>SUM(E$3:E164)+H165</f>
        <v>1.4371458928878589</v>
      </c>
      <c r="L165" s="21">
        <f>SUM(F$3:F164)+I165</f>
        <v>-0.2039890497007619</v>
      </c>
      <c r="M165" s="21">
        <f>SUM(G$3:G164)+J165</f>
        <v>0.61091814326703386</v>
      </c>
      <c r="N165" s="21"/>
      <c r="O165" s="21"/>
      <c r="P165" s="21"/>
      <c r="Q165" s="19">
        <f t="shared" si="13"/>
        <v>2.065388317444441</v>
      </c>
      <c r="R165" s="19">
        <f t="shared" si="14"/>
        <v>4.1611532397819909E-2</v>
      </c>
      <c r="S165" s="19">
        <f t="shared" si="15"/>
        <v>0.37322097777284013</v>
      </c>
      <c r="T165" s="19">
        <f t="shared" si="16"/>
        <v>-0.29316202497154731</v>
      </c>
      <c r="U165" s="19">
        <f t="shared" si="17"/>
        <v>0.8779785004868943</v>
      </c>
      <c r="V165" s="19">
        <f t="shared" si="18"/>
        <v>-0.12462061148999615</v>
      </c>
    </row>
    <row r="166" spans="1:22" x14ac:dyDescent="0.25">
      <c r="A166" s="26">
        <f>Wellpath!E166</f>
        <v>0</v>
      </c>
      <c r="B166" s="22">
        <f>Wellpath!K166</f>
        <v>0</v>
      </c>
      <c r="C166" s="22">
        <v>0</v>
      </c>
      <c r="D166" s="22">
        <v>0</v>
      </c>
      <c r="E166" s="20">
        <f>Model!$W$5*((drdp!B166+drdp!K166)*DSFS!$B166+(drdp!E166+drdp!N166)*DSFS!$C166+(drdp!H166+drdp!Q166)*DSFS!$D166)</f>
        <v>0</v>
      </c>
      <c r="F166" s="20">
        <f>Model!$W$5*((drdp!C166+drdp!L166)*DSFS!$B166+(drdp!F166+drdp!O166)*DSFS!$C166+(drdp!I166+drdp!R166)*DSFS!$D166)</f>
        <v>0</v>
      </c>
      <c r="G166" s="20">
        <f>Model!$W$5*((drdp!D166+drdp!M166)*DSFS!$B166+(drdp!G166+drdp!P166)*DSFS!$C166+(drdp!J166+drdp!S166)*DSFS!$D166)</f>
        <v>0</v>
      </c>
      <c r="H166" s="18">
        <f>Model!$W$5*((drdp!B166)*DSFS!$B166+(drdp!E166)*DSFS!$C166+(drdp!H166)*DSFS!$D166)</f>
        <v>0</v>
      </c>
      <c r="I166" s="18">
        <f>Model!$W$5*((drdp!C166)*DSFS!$B166+(drdp!F166)*DSFS!$C166+(drdp!I166)*DSFS!$D166)</f>
        <v>0</v>
      </c>
      <c r="J166" s="18">
        <f>Model!$W$5*((drdp!D166)*DSFS!$B166+(drdp!G166)*DSFS!$C166+(drdp!J166)*DSFS!$D166)</f>
        <v>0</v>
      </c>
      <c r="K166" s="21">
        <f>SUM(E$3:E165)+H166</f>
        <v>1.4371458928878589</v>
      </c>
      <c r="L166" s="21">
        <f>SUM(F$3:F165)+I166</f>
        <v>-0.2039890497007619</v>
      </c>
      <c r="M166" s="21">
        <f>SUM(G$3:G165)+J166</f>
        <v>0.61091814326703386</v>
      </c>
      <c r="N166" s="21"/>
      <c r="O166" s="21"/>
      <c r="P166" s="21"/>
      <c r="Q166" s="19">
        <f t="shared" si="13"/>
        <v>2.065388317444441</v>
      </c>
      <c r="R166" s="19">
        <f t="shared" si="14"/>
        <v>4.1611532397819909E-2</v>
      </c>
      <c r="S166" s="19">
        <f t="shared" si="15"/>
        <v>0.37322097777284013</v>
      </c>
      <c r="T166" s="19">
        <f t="shared" si="16"/>
        <v>-0.29316202497154731</v>
      </c>
      <c r="U166" s="19">
        <f t="shared" si="17"/>
        <v>0.8779785004868943</v>
      </c>
      <c r="V166" s="19">
        <f t="shared" si="18"/>
        <v>-0.12462061148999615</v>
      </c>
    </row>
    <row r="167" spans="1:22" x14ac:dyDescent="0.25">
      <c r="A167" s="26">
        <f>Wellpath!E167</f>
        <v>0</v>
      </c>
      <c r="B167" s="22">
        <f>Wellpath!K167</f>
        <v>0</v>
      </c>
      <c r="C167" s="22">
        <v>0</v>
      </c>
      <c r="D167" s="22">
        <v>0</v>
      </c>
      <c r="E167" s="20">
        <f>Model!$W$5*((drdp!B167+drdp!K167)*DSFS!$B167+(drdp!E167+drdp!N167)*DSFS!$C167+(drdp!H167+drdp!Q167)*DSFS!$D167)</f>
        <v>0</v>
      </c>
      <c r="F167" s="20">
        <f>Model!$W$5*((drdp!C167+drdp!L167)*DSFS!$B167+(drdp!F167+drdp!O167)*DSFS!$C167+(drdp!I167+drdp!R167)*DSFS!$D167)</f>
        <v>0</v>
      </c>
      <c r="G167" s="20">
        <f>Model!$W$5*((drdp!D167+drdp!M167)*DSFS!$B167+(drdp!G167+drdp!P167)*DSFS!$C167+(drdp!J167+drdp!S167)*DSFS!$D167)</f>
        <v>0</v>
      </c>
      <c r="H167" s="18">
        <f>Model!$W$5*((drdp!B167)*DSFS!$B167+(drdp!E167)*DSFS!$C167+(drdp!H167)*DSFS!$D167)</f>
        <v>0</v>
      </c>
      <c r="I167" s="18">
        <f>Model!$W$5*((drdp!C167)*DSFS!$B167+(drdp!F167)*DSFS!$C167+(drdp!I167)*DSFS!$D167)</f>
        <v>0</v>
      </c>
      <c r="J167" s="18">
        <f>Model!$W$5*((drdp!D167)*DSFS!$B167+(drdp!G167)*DSFS!$C167+(drdp!J167)*DSFS!$D167)</f>
        <v>0</v>
      </c>
      <c r="K167" s="21">
        <f>SUM(E$3:E166)+H167</f>
        <v>1.4371458928878589</v>
      </c>
      <c r="L167" s="21">
        <f>SUM(F$3:F166)+I167</f>
        <v>-0.2039890497007619</v>
      </c>
      <c r="M167" s="21">
        <f>SUM(G$3:G166)+J167</f>
        <v>0.61091814326703386</v>
      </c>
      <c r="N167" s="21"/>
      <c r="O167" s="21"/>
      <c r="P167" s="21"/>
      <c r="Q167" s="19">
        <f t="shared" si="13"/>
        <v>2.065388317444441</v>
      </c>
      <c r="R167" s="19">
        <f t="shared" si="14"/>
        <v>4.1611532397819909E-2</v>
      </c>
      <c r="S167" s="19">
        <f t="shared" si="15"/>
        <v>0.37322097777284013</v>
      </c>
      <c r="T167" s="19">
        <f t="shared" si="16"/>
        <v>-0.29316202497154731</v>
      </c>
      <c r="U167" s="19">
        <f t="shared" si="17"/>
        <v>0.8779785004868943</v>
      </c>
      <c r="V167" s="19">
        <f t="shared" si="18"/>
        <v>-0.12462061148999615</v>
      </c>
    </row>
    <row r="168" spans="1:22" x14ac:dyDescent="0.25">
      <c r="A168" s="26">
        <f>Wellpath!E168</f>
        <v>0</v>
      </c>
      <c r="B168" s="22">
        <f>Wellpath!K168</f>
        <v>0</v>
      </c>
      <c r="C168" s="22">
        <v>0</v>
      </c>
      <c r="D168" s="22">
        <v>0</v>
      </c>
      <c r="E168" s="20">
        <f>Model!$W$5*((drdp!B168+drdp!K168)*DSFS!$B168+(drdp!E168+drdp!N168)*DSFS!$C168+(drdp!H168+drdp!Q168)*DSFS!$D168)</f>
        <v>0</v>
      </c>
      <c r="F168" s="20">
        <f>Model!$W$5*((drdp!C168+drdp!L168)*DSFS!$B168+(drdp!F168+drdp!O168)*DSFS!$C168+(drdp!I168+drdp!R168)*DSFS!$D168)</f>
        <v>0</v>
      </c>
      <c r="G168" s="20">
        <f>Model!$W$5*((drdp!D168+drdp!M168)*DSFS!$B168+(drdp!G168+drdp!P168)*DSFS!$C168+(drdp!J168+drdp!S168)*DSFS!$D168)</f>
        <v>0</v>
      </c>
      <c r="H168" s="18">
        <f>Model!$W$5*((drdp!B168)*DSFS!$B168+(drdp!E168)*DSFS!$C168+(drdp!H168)*DSFS!$D168)</f>
        <v>0</v>
      </c>
      <c r="I168" s="18">
        <f>Model!$W$5*((drdp!C168)*DSFS!$B168+(drdp!F168)*DSFS!$C168+(drdp!I168)*DSFS!$D168)</f>
        <v>0</v>
      </c>
      <c r="J168" s="18">
        <f>Model!$W$5*((drdp!D168)*DSFS!$B168+(drdp!G168)*DSFS!$C168+(drdp!J168)*DSFS!$D168)</f>
        <v>0</v>
      </c>
      <c r="K168" s="21">
        <f>SUM(E$3:E167)+H168</f>
        <v>1.4371458928878589</v>
      </c>
      <c r="L168" s="21">
        <f>SUM(F$3:F167)+I168</f>
        <v>-0.2039890497007619</v>
      </c>
      <c r="M168" s="21">
        <f>SUM(G$3:G167)+J168</f>
        <v>0.61091814326703386</v>
      </c>
      <c r="N168" s="21"/>
      <c r="O168" s="21"/>
      <c r="P168" s="21"/>
      <c r="Q168" s="19">
        <f t="shared" si="13"/>
        <v>2.065388317444441</v>
      </c>
      <c r="R168" s="19">
        <f t="shared" si="14"/>
        <v>4.1611532397819909E-2</v>
      </c>
      <c r="S168" s="19">
        <f t="shared" si="15"/>
        <v>0.37322097777284013</v>
      </c>
      <c r="T168" s="19">
        <f t="shared" si="16"/>
        <v>-0.29316202497154731</v>
      </c>
      <c r="U168" s="19">
        <f t="shared" si="17"/>
        <v>0.8779785004868943</v>
      </c>
      <c r="V168" s="19">
        <f t="shared" si="18"/>
        <v>-0.12462061148999615</v>
      </c>
    </row>
    <row r="169" spans="1:22" x14ac:dyDescent="0.25">
      <c r="A169" s="26">
        <f>Wellpath!E169</f>
        <v>0</v>
      </c>
      <c r="B169" s="22">
        <f>Wellpath!K169</f>
        <v>0</v>
      </c>
      <c r="C169" s="22">
        <v>0</v>
      </c>
      <c r="D169" s="22">
        <v>0</v>
      </c>
      <c r="E169" s="20">
        <f>Model!$W$5*((drdp!B169+drdp!K169)*DSFS!$B169+(drdp!E169+drdp!N169)*DSFS!$C169+(drdp!H169+drdp!Q169)*DSFS!$D169)</f>
        <v>0</v>
      </c>
      <c r="F169" s="20">
        <f>Model!$W$5*((drdp!C169+drdp!L169)*DSFS!$B169+(drdp!F169+drdp!O169)*DSFS!$C169+(drdp!I169+drdp!R169)*DSFS!$D169)</f>
        <v>0</v>
      </c>
      <c r="G169" s="20">
        <f>Model!$W$5*((drdp!D169+drdp!M169)*DSFS!$B169+(drdp!G169+drdp!P169)*DSFS!$C169+(drdp!J169+drdp!S169)*DSFS!$D169)</f>
        <v>0</v>
      </c>
      <c r="H169" s="18">
        <f>Model!$W$5*((drdp!B169)*DSFS!$B169+(drdp!E169)*DSFS!$C169+(drdp!H169)*DSFS!$D169)</f>
        <v>0</v>
      </c>
      <c r="I169" s="18">
        <f>Model!$W$5*((drdp!C169)*DSFS!$B169+(drdp!F169)*DSFS!$C169+(drdp!I169)*DSFS!$D169)</f>
        <v>0</v>
      </c>
      <c r="J169" s="18">
        <f>Model!$W$5*((drdp!D169)*DSFS!$B169+(drdp!G169)*DSFS!$C169+(drdp!J169)*DSFS!$D169)</f>
        <v>0</v>
      </c>
      <c r="K169" s="21">
        <f>SUM(E$3:E168)+H169</f>
        <v>1.4371458928878589</v>
      </c>
      <c r="L169" s="21">
        <f>SUM(F$3:F168)+I169</f>
        <v>-0.2039890497007619</v>
      </c>
      <c r="M169" s="21">
        <f>SUM(G$3:G168)+J169</f>
        <v>0.61091814326703386</v>
      </c>
      <c r="N169" s="21"/>
      <c r="O169" s="21"/>
      <c r="P169" s="21"/>
      <c r="Q169" s="19">
        <f t="shared" si="13"/>
        <v>2.065388317444441</v>
      </c>
      <c r="R169" s="19">
        <f t="shared" si="14"/>
        <v>4.1611532397819909E-2</v>
      </c>
      <c r="S169" s="19">
        <f t="shared" si="15"/>
        <v>0.37322097777284013</v>
      </c>
      <c r="T169" s="19">
        <f t="shared" si="16"/>
        <v>-0.29316202497154731</v>
      </c>
      <c r="U169" s="19">
        <f t="shared" si="17"/>
        <v>0.8779785004868943</v>
      </c>
      <c r="V169" s="19">
        <f t="shared" si="18"/>
        <v>-0.12462061148999615</v>
      </c>
    </row>
    <row r="170" spans="1:22" x14ac:dyDescent="0.25">
      <c r="A170" s="26">
        <f>Wellpath!E170</f>
        <v>0</v>
      </c>
      <c r="B170" s="22">
        <f>Wellpath!K170</f>
        <v>0</v>
      </c>
      <c r="C170" s="22">
        <v>0</v>
      </c>
      <c r="D170" s="22">
        <v>0</v>
      </c>
      <c r="E170" s="20">
        <f>Model!$W$5*((drdp!B170+drdp!K170)*DSFS!$B170+(drdp!E170+drdp!N170)*DSFS!$C170+(drdp!H170+drdp!Q170)*DSFS!$D170)</f>
        <v>0</v>
      </c>
      <c r="F170" s="20">
        <f>Model!$W$5*((drdp!C170+drdp!L170)*DSFS!$B170+(drdp!F170+drdp!O170)*DSFS!$C170+(drdp!I170+drdp!R170)*DSFS!$D170)</f>
        <v>0</v>
      </c>
      <c r="G170" s="20">
        <f>Model!$W$5*((drdp!D170+drdp!M170)*DSFS!$B170+(drdp!G170+drdp!P170)*DSFS!$C170+(drdp!J170+drdp!S170)*DSFS!$D170)</f>
        <v>0</v>
      </c>
      <c r="H170" s="18">
        <f>Model!$W$5*((drdp!B170)*DSFS!$B170+(drdp!E170)*DSFS!$C170+(drdp!H170)*DSFS!$D170)</f>
        <v>0</v>
      </c>
      <c r="I170" s="18">
        <f>Model!$W$5*((drdp!C170)*DSFS!$B170+(drdp!F170)*DSFS!$C170+(drdp!I170)*DSFS!$D170)</f>
        <v>0</v>
      </c>
      <c r="J170" s="18">
        <f>Model!$W$5*((drdp!D170)*DSFS!$B170+(drdp!G170)*DSFS!$C170+(drdp!J170)*DSFS!$D170)</f>
        <v>0</v>
      </c>
      <c r="K170" s="21">
        <f>SUM(E$3:E169)+H170</f>
        <v>1.4371458928878589</v>
      </c>
      <c r="L170" s="21">
        <f>SUM(F$3:F169)+I170</f>
        <v>-0.2039890497007619</v>
      </c>
      <c r="M170" s="21">
        <f>SUM(G$3:G169)+J170</f>
        <v>0.61091814326703386</v>
      </c>
      <c r="N170" s="21"/>
      <c r="O170" s="21"/>
      <c r="P170" s="21"/>
      <c r="Q170" s="19">
        <f t="shared" si="13"/>
        <v>2.065388317444441</v>
      </c>
      <c r="R170" s="19">
        <f t="shared" si="14"/>
        <v>4.1611532397819909E-2</v>
      </c>
      <c r="S170" s="19">
        <f t="shared" si="15"/>
        <v>0.37322097777284013</v>
      </c>
      <c r="T170" s="19">
        <f t="shared" si="16"/>
        <v>-0.29316202497154731</v>
      </c>
      <c r="U170" s="19">
        <f t="shared" si="17"/>
        <v>0.8779785004868943</v>
      </c>
      <c r="V170" s="19">
        <f t="shared" si="18"/>
        <v>-0.12462061148999615</v>
      </c>
    </row>
    <row r="171" spans="1:22" x14ac:dyDescent="0.25">
      <c r="A171" s="26">
        <f>Wellpath!E171</f>
        <v>0</v>
      </c>
      <c r="B171" s="22">
        <f>Wellpath!K171</f>
        <v>0</v>
      </c>
      <c r="C171" s="22">
        <v>0</v>
      </c>
      <c r="D171" s="22">
        <v>0</v>
      </c>
      <c r="E171" s="20">
        <f>Model!$W$5*((drdp!B171+drdp!K171)*DSFS!$B171+(drdp!E171+drdp!N171)*DSFS!$C171+(drdp!H171+drdp!Q171)*DSFS!$D171)</f>
        <v>0</v>
      </c>
      <c r="F171" s="20">
        <f>Model!$W$5*((drdp!C171+drdp!L171)*DSFS!$B171+(drdp!F171+drdp!O171)*DSFS!$C171+(drdp!I171+drdp!R171)*DSFS!$D171)</f>
        <v>0</v>
      </c>
      <c r="G171" s="20">
        <f>Model!$W$5*((drdp!D171+drdp!M171)*DSFS!$B171+(drdp!G171+drdp!P171)*DSFS!$C171+(drdp!J171+drdp!S171)*DSFS!$D171)</f>
        <v>0</v>
      </c>
      <c r="H171" s="18">
        <f>Model!$W$5*((drdp!B171)*DSFS!$B171+(drdp!E171)*DSFS!$C171+(drdp!H171)*DSFS!$D171)</f>
        <v>0</v>
      </c>
      <c r="I171" s="18">
        <f>Model!$W$5*((drdp!C171)*DSFS!$B171+(drdp!F171)*DSFS!$C171+(drdp!I171)*DSFS!$D171)</f>
        <v>0</v>
      </c>
      <c r="J171" s="18">
        <f>Model!$W$5*((drdp!D171)*DSFS!$B171+(drdp!G171)*DSFS!$C171+(drdp!J171)*DSFS!$D171)</f>
        <v>0</v>
      </c>
      <c r="K171" s="21">
        <f>SUM(E$3:E170)+H171</f>
        <v>1.4371458928878589</v>
      </c>
      <c r="L171" s="21">
        <f>SUM(F$3:F170)+I171</f>
        <v>-0.2039890497007619</v>
      </c>
      <c r="M171" s="21">
        <f>SUM(G$3:G170)+J171</f>
        <v>0.61091814326703386</v>
      </c>
      <c r="N171" s="21"/>
      <c r="O171" s="21"/>
      <c r="P171" s="21"/>
      <c r="Q171" s="19">
        <f t="shared" si="13"/>
        <v>2.065388317444441</v>
      </c>
      <c r="R171" s="19">
        <f t="shared" si="14"/>
        <v>4.1611532397819909E-2</v>
      </c>
      <c r="S171" s="19">
        <f t="shared" si="15"/>
        <v>0.37322097777284013</v>
      </c>
      <c r="T171" s="19">
        <f t="shared" si="16"/>
        <v>-0.29316202497154731</v>
      </c>
      <c r="U171" s="19">
        <f t="shared" si="17"/>
        <v>0.8779785004868943</v>
      </c>
      <c r="V171" s="19">
        <f t="shared" si="18"/>
        <v>-0.12462061148999615</v>
      </c>
    </row>
    <row r="172" spans="1:22" x14ac:dyDescent="0.25">
      <c r="A172" s="26">
        <f>Wellpath!E172</f>
        <v>0</v>
      </c>
      <c r="B172" s="22">
        <f>Wellpath!K172</f>
        <v>0</v>
      </c>
      <c r="C172" s="22">
        <v>0</v>
      </c>
      <c r="D172" s="22">
        <v>0</v>
      </c>
      <c r="E172" s="20">
        <f>Model!$W$5*((drdp!B172+drdp!K172)*DSFS!$B172+(drdp!E172+drdp!N172)*DSFS!$C172+(drdp!H172+drdp!Q172)*DSFS!$D172)</f>
        <v>0</v>
      </c>
      <c r="F172" s="20">
        <f>Model!$W$5*((drdp!C172+drdp!L172)*DSFS!$B172+(drdp!F172+drdp!O172)*DSFS!$C172+(drdp!I172+drdp!R172)*DSFS!$D172)</f>
        <v>0</v>
      </c>
      <c r="G172" s="20">
        <f>Model!$W$5*((drdp!D172+drdp!M172)*DSFS!$B172+(drdp!G172+drdp!P172)*DSFS!$C172+(drdp!J172+drdp!S172)*DSFS!$D172)</f>
        <v>0</v>
      </c>
      <c r="H172" s="18">
        <f>Model!$W$5*((drdp!B172)*DSFS!$B172+(drdp!E172)*DSFS!$C172+(drdp!H172)*DSFS!$D172)</f>
        <v>0</v>
      </c>
      <c r="I172" s="18">
        <f>Model!$W$5*((drdp!C172)*DSFS!$B172+(drdp!F172)*DSFS!$C172+(drdp!I172)*DSFS!$D172)</f>
        <v>0</v>
      </c>
      <c r="J172" s="18">
        <f>Model!$W$5*((drdp!D172)*DSFS!$B172+(drdp!G172)*DSFS!$C172+(drdp!J172)*DSFS!$D172)</f>
        <v>0</v>
      </c>
      <c r="K172" s="21">
        <f>SUM(E$3:E171)+H172</f>
        <v>1.4371458928878589</v>
      </c>
      <c r="L172" s="21">
        <f>SUM(F$3:F171)+I172</f>
        <v>-0.2039890497007619</v>
      </c>
      <c r="M172" s="21">
        <f>SUM(G$3:G171)+J172</f>
        <v>0.61091814326703386</v>
      </c>
      <c r="N172" s="21"/>
      <c r="O172" s="21"/>
      <c r="P172" s="21"/>
      <c r="Q172" s="19">
        <f t="shared" si="13"/>
        <v>2.065388317444441</v>
      </c>
      <c r="R172" s="19">
        <f t="shared" si="14"/>
        <v>4.1611532397819909E-2</v>
      </c>
      <c r="S172" s="19">
        <f t="shared" si="15"/>
        <v>0.37322097777284013</v>
      </c>
      <c r="T172" s="19">
        <f t="shared" si="16"/>
        <v>-0.29316202497154731</v>
      </c>
      <c r="U172" s="19">
        <f t="shared" si="17"/>
        <v>0.8779785004868943</v>
      </c>
      <c r="V172" s="19">
        <f t="shared" si="18"/>
        <v>-0.12462061148999615</v>
      </c>
    </row>
    <row r="173" spans="1:22" x14ac:dyDescent="0.25">
      <c r="A173" s="26">
        <f>Wellpath!E173</f>
        <v>0</v>
      </c>
      <c r="B173" s="22">
        <f>Wellpath!K173</f>
        <v>0</v>
      </c>
      <c r="C173" s="22">
        <v>0</v>
      </c>
      <c r="D173" s="22">
        <v>0</v>
      </c>
      <c r="E173" s="20">
        <f>Model!$W$5*((drdp!B173+drdp!K173)*DSFS!$B173+(drdp!E173+drdp!N173)*DSFS!$C173+(drdp!H173+drdp!Q173)*DSFS!$D173)</f>
        <v>0</v>
      </c>
      <c r="F173" s="20">
        <f>Model!$W$5*((drdp!C173+drdp!L173)*DSFS!$B173+(drdp!F173+drdp!O173)*DSFS!$C173+(drdp!I173+drdp!R173)*DSFS!$D173)</f>
        <v>0</v>
      </c>
      <c r="G173" s="20">
        <f>Model!$W$5*((drdp!D173+drdp!M173)*DSFS!$B173+(drdp!G173+drdp!P173)*DSFS!$C173+(drdp!J173+drdp!S173)*DSFS!$D173)</f>
        <v>0</v>
      </c>
      <c r="H173" s="18">
        <f>Model!$W$5*((drdp!B173)*DSFS!$B173+(drdp!E173)*DSFS!$C173+(drdp!H173)*DSFS!$D173)</f>
        <v>0</v>
      </c>
      <c r="I173" s="18">
        <f>Model!$W$5*((drdp!C173)*DSFS!$B173+(drdp!F173)*DSFS!$C173+(drdp!I173)*DSFS!$D173)</f>
        <v>0</v>
      </c>
      <c r="J173" s="18">
        <f>Model!$W$5*((drdp!D173)*DSFS!$B173+(drdp!G173)*DSFS!$C173+(drdp!J173)*DSFS!$D173)</f>
        <v>0</v>
      </c>
      <c r="K173" s="21">
        <f>SUM(E$3:E172)+H173</f>
        <v>1.4371458928878589</v>
      </c>
      <c r="L173" s="21">
        <f>SUM(F$3:F172)+I173</f>
        <v>-0.2039890497007619</v>
      </c>
      <c r="M173" s="21">
        <f>SUM(G$3:G172)+J173</f>
        <v>0.61091814326703386</v>
      </c>
      <c r="N173" s="21"/>
      <c r="O173" s="21"/>
      <c r="P173" s="21"/>
      <c r="Q173" s="19">
        <f t="shared" si="13"/>
        <v>2.065388317444441</v>
      </c>
      <c r="R173" s="19">
        <f t="shared" si="14"/>
        <v>4.1611532397819909E-2</v>
      </c>
      <c r="S173" s="19">
        <f t="shared" si="15"/>
        <v>0.37322097777284013</v>
      </c>
      <c r="T173" s="19">
        <f t="shared" si="16"/>
        <v>-0.29316202497154731</v>
      </c>
      <c r="U173" s="19">
        <f t="shared" si="17"/>
        <v>0.8779785004868943</v>
      </c>
      <c r="V173" s="19">
        <f t="shared" si="18"/>
        <v>-0.12462061148999615</v>
      </c>
    </row>
    <row r="174" spans="1:22" x14ac:dyDescent="0.25">
      <c r="A174" s="26">
        <f>Wellpath!E174</f>
        <v>0</v>
      </c>
      <c r="B174" s="22">
        <f>Wellpath!K174</f>
        <v>0</v>
      </c>
      <c r="C174" s="22">
        <v>0</v>
      </c>
      <c r="D174" s="22">
        <v>0</v>
      </c>
      <c r="E174" s="20">
        <f>Model!$W$5*((drdp!B174+drdp!K174)*DSFS!$B174+(drdp!E174+drdp!N174)*DSFS!$C174+(drdp!H174+drdp!Q174)*DSFS!$D174)</f>
        <v>0</v>
      </c>
      <c r="F174" s="20">
        <f>Model!$W$5*((drdp!C174+drdp!L174)*DSFS!$B174+(drdp!F174+drdp!O174)*DSFS!$C174+(drdp!I174+drdp!R174)*DSFS!$D174)</f>
        <v>0</v>
      </c>
      <c r="G174" s="20">
        <f>Model!$W$5*((drdp!D174+drdp!M174)*DSFS!$B174+(drdp!G174+drdp!P174)*DSFS!$C174+(drdp!J174+drdp!S174)*DSFS!$D174)</f>
        <v>0</v>
      </c>
      <c r="H174" s="18">
        <f>Model!$W$5*((drdp!B174)*DSFS!$B174+(drdp!E174)*DSFS!$C174+(drdp!H174)*DSFS!$D174)</f>
        <v>0</v>
      </c>
      <c r="I174" s="18">
        <f>Model!$W$5*((drdp!C174)*DSFS!$B174+(drdp!F174)*DSFS!$C174+(drdp!I174)*DSFS!$D174)</f>
        <v>0</v>
      </c>
      <c r="J174" s="18">
        <f>Model!$W$5*((drdp!D174)*DSFS!$B174+(drdp!G174)*DSFS!$C174+(drdp!J174)*DSFS!$D174)</f>
        <v>0</v>
      </c>
      <c r="K174" s="21">
        <f>SUM(E$3:E173)+H174</f>
        <v>1.4371458928878589</v>
      </c>
      <c r="L174" s="21">
        <f>SUM(F$3:F173)+I174</f>
        <v>-0.2039890497007619</v>
      </c>
      <c r="M174" s="21">
        <f>SUM(G$3:G173)+J174</f>
        <v>0.61091814326703386</v>
      </c>
      <c r="N174" s="21"/>
      <c r="O174" s="21"/>
      <c r="P174" s="21"/>
      <c r="Q174" s="19">
        <f t="shared" si="13"/>
        <v>2.065388317444441</v>
      </c>
      <c r="R174" s="19">
        <f t="shared" si="14"/>
        <v>4.1611532397819909E-2</v>
      </c>
      <c r="S174" s="19">
        <f t="shared" si="15"/>
        <v>0.37322097777284013</v>
      </c>
      <c r="T174" s="19">
        <f t="shared" si="16"/>
        <v>-0.29316202497154731</v>
      </c>
      <c r="U174" s="19">
        <f t="shared" si="17"/>
        <v>0.8779785004868943</v>
      </c>
      <c r="V174" s="19">
        <f t="shared" si="18"/>
        <v>-0.12462061148999615</v>
      </c>
    </row>
    <row r="175" spans="1:22" x14ac:dyDescent="0.25">
      <c r="A175" s="26">
        <f>Wellpath!E175</f>
        <v>0</v>
      </c>
      <c r="B175" s="22">
        <f>Wellpath!K175</f>
        <v>0</v>
      </c>
      <c r="C175" s="22">
        <v>0</v>
      </c>
      <c r="D175" s="22">
        <v>0</v>
      </c>
      <c r="E175" s="20">
        <f>Model!$W$5*((drdp!B175+drdp!K175)*DSFS!$B175+(drdp!E175+drdp!N175)*DSFS!$C175+(drdp!H175+drdp!Q175)*DSFS!$D175)</f>
        <v>0</v>
      </c>
      <c r="F175" s="20">
        <f>Model!$W$5*((drdp!C175+drdp!L175)*DSFS!$B175+(drdp!F175+drdp!O175)*DSFS!$C175+(drdp!I175+drdp!R175)*DSFS!$D175)</f>
        <v>0</v>
      </c>
      <c r="G175" s="20">
        <f>Model!$W$5*((drdp!D175+drdp!M175)*DSFS!$B175+(drdp!G175+drdp!P175)*DSFS!$C175+(drdp!J175+drdp!S175)*DSFS!$D175)</f>
        <v>0</v>
      </c>
      <c r="H175" s="18">
        <f>Model!$W$5*((drdp!B175)*DSFS!$B175+(drdp!E175)*DSFS!$C175+(drdp!H175)*DSFS!$D175)</f>
        <v>0</v>
      </c>
      <c r="I175" s="18">
        <f>Model!$W$5*((drdp!C175)*DSFS!$B175+(drdp!F175)*DSFS!$C175+(drdp!I175)*DSFS!$D175)</f>
        <v>0</v>
      </c>
      <c r="J175" s="18">
        <f>Model!$W$5*((drdp!D175)*DSFS!$B175+(drdp!G175)*DSFS!$C175+(drdp!J175)*DSFS!$D175)</f>
        <v>0</v>
      </c>
      <c r="K175" s="21">
        <f>SUM(E$3:E174)+H175</f>
        <v>1.4371458928878589</v>
      </c>
      <c r="L175" s="21">
        <f>SUM(F$3:F174)+I175</f>
        <v>-0.2039890497007619</v>
      </c>
      <c r="M175" s="21">
        <f>SUM(G$3:G174)+J175</f>
        <v>0.61091814326703386</v>
      </c>
      <c r="N175" s="21"/>
      <c r="O175" s="21"/>
      <c r="P175" s="21"/>
      <c r="Q175" s="19">
        <f t="shared" si="13"/>
        <v>2.065388317444441</v>
      </c>
      <c r="R175" s="19">
        <f t="shared" si="14"/>
        <v>4.1611532397819909E-2</v>
      </c>
      <c r="S175" s="19">
        <f t="shared" si="15"/>
        <v>0.37322097777284013</v>
      </c>
      <c r="T175" s="19">
        <f t="shared" si="16"/>
        <v>-0.29316202497154731</v>
      </c>
      <c r="U175" s="19">
        <f t="shared" si="17"/>
        <v>0.8779785004868943</v>
      </c>
      <c r="V175" s="19">
        <f t="shared" si="18"/>
        <v>-0.12462061148999615</v>
      </c>
    </row>
    <row r="176" spans="1:22" x14ac:dyDescent="0.25">
      <c r="A176" s="26">
        <f>Wellpath!E176</f>
        <v>0</v>
      </c>
      <c r="B176" s="22">
        <f>Wellpath!K176</f>
        <v>0</v>
      </c>
      <c r="C176" s="22">
        <v>0</v>
      </c>
      <c r="D176" s="22">
        <v>0</v>
      </c>
      <c r="E176" s="20">
        <f>Model!$W$5*((drdp!B176+drdp!K176)*DSFS!$B176+(drdp!E176+drdp!N176)*DSFS!$C176+(drdp!H176+drdp!Q176)*DSFS!$D176)</f>
        <v>0</v>
      </c>
      <c r="F176" s="20">
        <f>Model!$W$5*((drdp!C176+drdp!L176)*DSFS!$B176+(drdp!F176+drdp!O176)*DSFS!$C176+(drdp!I176+drdp!R176)*DSFS!$D176)</f>
        <v>0</v>
      </c>
      <c r="G176" s="20">
        <f>Model!$W$5*((drdp!D176+drdp!M176)*DSFS!$B176+(drdp!G176+drdp!P176)*DSFS!$C176+(drdp!J176+drdp!S176)*DSFS!$D176)</f>
        <v>0</v>
      </c>
      <c r="H176" s="18">
        <f>Model!$W$5*((drdp!B176)*DSFS!$B176+(drdp!E176)*DSFS!$C176+(drdp!H176)*DSFS!$D176)</f>
        <v>0</v>
      </c>
      <c r="I176" s="18">
        <f>Model!$W$5*((drdp!C176)*DSFS!$B176+(drdp!F176)*DSFS!$C176+(drdp!I176)*DSFS!$D176)</f>
        <v>0</v>
      </c>
      <c r="J176" s="18">
        <f>Model!$W$5*((drdp!D176)*DSFS!$B176+(drdp!G176)*DSFS!$C176+(drdp!J176)*DSFS!$D176)</f>
        <v>0</v>
      </c>
      <c r="K176" s="21">
        <f>SUM(E$3:E175)+H176</f>
        <v>1.4371458928878589</v>
      </c>
      <c r="L176" s="21">
        <f>SUM(F$3:F175)+I176</f>
        <v>-0.2039890497007619</v>
      </c>
      <c r="M176" s="21">
        <f>SUM(G$3:G175)+J176</f>
        <v>0.61091814326703386</v>
      </c>
      <c r="N176" s="21"/>
      <c r="O176" s="21"/>
      <c r="P176" s="21"/>
      <c r="Q176" s="19">
        <f t="shared" si="13"/>
        <v>2.065388317444441</v>
      </c>
      <c r="R176" s="19">
        <f t="shared" si="14"/>
        <v>4.1611532397819909E-2</v>
      </c>
      <c r="S176" s="19">
        <f t="shared" si="15"/>
        <v>0.37322097777284013</v>
      </c>
      <c r="T176" s="19">
        <f t="shared" si="16"/>
        <v>-0.29316202497154731</v>
      </c>
      <c r="U176" s="19">
        <f t="shared" si="17"/>
        <v>0.8779785004868943</v>
      </c>
      <c r="V176" s="19">
        <f t="shared" si="18"/>
        <v>-0.12462061148999615</v>
      </c>
    </row>
    <row r="177" spans="1:22" x14ac:dyDescent="0.25">
      <c r="A177" s="26">
        <f>Wellpath!E177</f>
        <v>0</v>
      </c>
      <c r="B177" s="22">
        <f>Wellpath!K177</f>
        <v>0</v>
      </c>
      <c r="C177" s="22">
        <v>0</v>
      </c>
      <c r="D177" s="22">
        <v>0</v>
      </c>
      <c r="E177" s="20">
        <f>Model!$W$5*((drdp!B177+drdp!K177)*DSFS!$B177+(drdp!E177+drdp!N177)*DSFS!$C177+(drdp!H177+drdp!Q177)*DSFS!$D177)</f>
        <v>0</v>
      </c>
      <c r="F177" s="20">
        <f>Model!$W$5*((drdp!C177+drdp!L177)*DSFS!$B177+(drdp!F177+drdp!O177)*DSFS!$C177+(drdp!I177+drdp!R177)*DSFS!$D177)</f>
        <v>0</v>
      </c>
      <c r="G177" s="20">
        <f>Model!$W$5*((drdp!D177+drdp!M177)*DSFS!$B177+(drdp!G177+drdp!P177)*DSFS!$C177+(drdp!J177+drdp!S177)*DSFS!$D177)</f>
        <v>0</v>
      </c>
      <c r="H177" s="18">
        <f>Model!$W$5*((drdp!B177)*DSFS!$B177+(drdp!E177)*DSFS!$C177+(drdp!H177)*DSFS!$D177)</f>
        <v>0</v>
      </c>
      <c r="I177" s="18">
        <f>Model!$W$5*((drdp!C177)*DSFS!$B177+(drdp!F177)*DSFS!$C177+(drdp!I177)*DSFS!$D177)</f>
        <v>0</v>
      </c>
      <c r="J177" s="18">
        <f>Model!$W$5*((drdp!D177)*DSFS!$B177+(drdp!G177)*DSFS!$C177+(drdp!J177)*DSFS!$D177)</f>
        <v>0</v>
      </c>
      <c r="K177" s="21">
        <f>SUM(E$3:E176)+H177</f>
        <v>1.4371458928878589</v>
      </c>
      <c r="L177" s="21">
        <f>SUM(F$3:F176)+I177</f>
        <v>-0.2039890497007619</v>
      </c>
      <c r="M177" s="21">
        <f>SUM(G$3:G176)+J177</f>
        <v>0.61091814326703386</v>
      </c>
      <c r="N177" s="21"/>
      <c r="O177" s="21"/>
      <c r="P177" s="21"/>
      <c r="Q177" s="19">
        <f t="shared" si="13"/>
        <v>2.065388317444441</v>
      </c>
      <c r="R177" s="19">
        <f t="shared" si="14"/>
        <v>4.1611532397819909E-2</v>
      </c>
      <c r="S177" s="19">
        <f t="shared" si="15"/>
        <v>0.37322097777284013</v>
      </c>
      <c r="T177" s="19">
        <f t="shared" si="16"/>
        <v>-0.29316202497154731</v>
      </c>
      <c r="U177" s="19">
        <f t="shared" si="17"/>
        <v>0.8779785004868943</v>
      </c>
      <c r="V177" s="19">
        <f t="shared" si="18"/>
        <v>-0.12462061148999615</v>
      </c>
    </row>
    <row r="178" spans="1:22" x14ac:dyDescent="0.25">
      <c r="A178" s="26">
        <f>Wellpath!E178</f>
        <v>0</v>
      </c>
      <c r="B178" s="22">
        <f>Wellpath!K178</f>
        <v>0</v>
      </c>
      <c r="C178" s="22">
        <v>0</v>
      </c>
      <c r="D178" s="22">
        <v>0</v>
      </c>
      <c r="E178" s="20">
        <f>Model!$W$5*((drdp!B178+drdp!K178)*DSFS!$B178+(drdp!E178+drdp!N178)*DSFS!$C178+(drdp!H178+drdp!Q178)*DSFS!$D178)</f>
        <v>0</v>
      </c>
      <c r="F178" s="20">
        <f>Model!$W$5*((drdp!C178+drdp!L178)*DSFS!$B178+(drdp!F178+drdp!O178)*DSFS!$C178+(drdp!I178+drdp!R178)*DSFS!$D178)</f>
        <v>0</v>
      </c>
      <c r="G178" s="20">
        <f>Model!$W$5*((drdp!D178+drdp!M178)*DSFS!$B178+(drdp!G178+drdp!P178)*DSFS!$C178+(drdp!J178+drdp!S178)*DSFS!$D178)</f>
        <v>0</v>
      </c>
      <c r="H178" s="18">
        <f>Model!$W$5*((drdp!B178)*DSFS!$B178+(drdp!E178)*DSFS!$C178+(drdp!H178)*DSFS!$D178)</f>
        <v>0</v>
      </c>
      <c r="I178" s="18">
        <f>Model!$W$5*((drdp!C178)*DSFS!$B178+(drdp!F178)*DSFS!$C178+(drdp!I178)*DSFS!$D178)</f>
        <v>0</v>
      </c>
      <c r="J178" s="18">
        <f>Model!$W$5*((drdp!D178)*DSFS!$B178+(drdp!G178)*DSFS!$C178+(drdp!J178)*DSFS!$D178)</f>
        <v>0</v>
      </c>
      <c r="K178" s="21">
        <f>SUM(E$3:E177)+H178</f>
        <v>1.4371458928878589</v>
      </c>
      <c r="L178" s="21">
        <f>SUM(F$3:F177)+I178</f>
        <v>-0.2039890497007619</v>
      </c>
      <c r="M178" s="21">
        <f>SUM(G$3:G177)+J178</f>
        <v>0.61091814326703386</v>
      </c>
      <c r="N178" s="21"/>
      <c r="O178" s="21"/>
      <c r="P178" s="21"/>
      <c r="Q178" s="19">
        <f t="shared" si="13"/>
        <v>2.065388317444441</v>
      </c>
      <c r="R178" s="19">
        <f t="shared" si="14"/>
        <v>4.1611532397819909E-2</v>
      </c>
      <c r="S178" s="19">
        <f t="shared" si="15"/>
        <v>0.37322097777284013</v>
      </c>
      <c r="T178" s="19">
        <f t="shared" si="16"/>
        <v>-0.29316202497154731</v>
      </c>
      <c r="U178" s="19">
        <f t="shared" si="17"/>
        <v>0.8779785004868943</v>
      </c>
      <c r="V178" s="19">
        <f t="shared" si="18"/>
        <v>-0.12462061148999615</v>
      </c>
    </row>
    <row r="179" spans="1:22" x14ac:dyDescent="0.25">
      <c r="A179" s="26">
        <f>Wellpath!E179</f>
        <v>0</v>
      </c>
      <c r="B179" s="22">
        <f>Wellpath!K179</f>
        <v>0</v>
      </c>
      <c r="C179" s="22">
        <v>0</v>
      </c>
      <c r="D179" s="22">
        <v>0</v>
      </c>
      <c r="E179" s="20">
        <f>Model!$W$5*((drdp!B179+drdp!K179)*DSFS!$B179+(drdp!E179+drdp!N179)*DSFS!$C179+(drdp!H179+drdp!Q179)*DSFS!$D179)</f>
        <v>0</v>
      </c>
      <c r="F179" s="20">
        <f>Model!$W$5*((drdp!C179+drdp!L179)*DSFS!$B179+(drdp!F179+drdp!O179)*DSFS!$C179+(drdp!I179+drdp!R179)*DSFS!$D179)</f>
        <v>0</v>
      </c>
      <c r="G179" s="20">
        <f>Model!$W$5*((drdp!D179+drdp!M179)*DSFS!$B179+(drdp!G179+drdp!P179)*DSFS!$C179+(drdp!J179+drdp!S179)*DSFS!$D179)</f>
        <v>0</v>
      </c>
      <c r="H179" s="18">
        <f>Model!$W$5*((drdp!B179)*DSFS!$B179+(drdp!E179)*DSFS!$C179+(drdp!H179)*DSFS!$D179)</f>
        <v>0</v>
      </c>
      <c r="I179" s="18">
        <f>Model!$W$5*((drdp!C179)*DSFS!$B179+(drdp!F179)*DSFS!$C179+(drdp!I179)*DSFS!$D179)</f>
        <v>0</v>
      </c>
      <c r="J179" s="18">
        <f>Model!$W$5*((drdp!D179)*DSFS!$B179+(drdp!G179)*DSFS!$C179+(drdp!J179)*DSFS!$D179)</f>
        <v>0</v>
      </c>
      <c r="K179" s="21">
        <f>SUM(E$3:E178)+H179</f>
        <v>1.4371458928878589</v>
      </c>
      <c r="L179" s="21">
        <f>SUM(F$3:F178)+I179</f>
        <v>-0.2039890497007619</v>
      </c>
      <c r="M179" s="21">
        <f>SUM(G$3:G178)+J179</f>
        <v>0.61091814326703386</v>
      </c>
      <c r="N179" s="21"/>
      <c r="O179" s="21"/>
      <c r="P179" s="21"/>
      <c r="Q179" s="19">
        <f t="shared" si="13"/>
        <v>2.065388317444441</v>
      </c>
      <c r="R179" s="19">
        <f t="shared" si="14"/>
        <v>4.1611532397819909E-2</v>
      </c>
      <c r="S179" s="19">
        <f t="shared" si="15"/>
        <v>0.37322097777284013</v>
      </c>
      <c r="T179" s="19">
        <f t="shared" si="16"/>
        <v>-0.29316202497154731</v>
      </c>
      <c r="U179" s="19">
        <f t="shared" si="17"/>
        <v>0.8779785004868943</v>
      </c>
      <c r="V179" s="19">
        <f t="shared" si="18"/>
        <v>-0.12462061148999615</v>
      </c>
    </row>
    <row r="180" spans="1:22" x14ac:dyDescent="0.25">
      <c r="A180" s="26">
        <f>Wellpath!E180</f>
        <v>0</v>
      </c>
      <c r="B180" s="22">
        <f>Wellpath!K180</f>
        <v>0</v>
      </c>
      <c r="C180" s="22">
        <v>0</v>
      </c>
      <c r="D180" s="22">
        <v>0</v>
      </c>
      <c r="E180" s="20">
        <f>Model!$W$5*((drdp!B180+drdp!K180)*DSFS!$B180+(drdp!E180+drdp!N180)*DSFS!$C180+(drdp!H180+drdp!Q180)*DSFS!$D180)</f>
        <v>0</v>
      </c>
      <c r="F180" s="20">
        <f>Model!$W$5*((drdp!C180+drdp!L180)*DSFS!$B180+(drdp!F180+drdp!O180)*DSFS!$C180+(drdp!I180+drdp!R180)*DSFS!$D180)</f>
        <v>0</v>
      </c>
      <c r="G180" s="20">
        <f>Model!$W$5*((drdp!D180+drdp!M180)*DSFS!$B180+(drdp!G180+drdp!P180)*DSFS!$C180+(drdp!J180+drdp!S180)*DSFS!$D180)</f>
        <v>0</v>
      </c>
      <c r="H180" s="18">
        <f>Model!$W$5*((drdp!B180)*DSFS!$B180+(drdp!E180)*DSFS!$C180+(drdp!H180)*DSFS!$D180)</f>
        <v>0</v>
      </c>
      <c r="I180" s="18">
        <f>Model!$W$5*((drdp!C180)*DSFS!$B180+(drdp!F180)*DSFS!$C180+(drdp!I180)*DSFS!$D180)</f>
        <v>0</v>
      </c>
      <c r="J180" s="18">
        <f>Model!$W$5*((drdp!D180)*DSFS!$B180+(drdp!G180)*DSFS!$C180+(drdp!J180)*DSFS!$D180)</f>
        <v>0</v>
      </c>
      <c r="K180" s="21">
        <f>SUM(E$3:E179)+H180</f>
        <v>1.4371458928878589</v>
      </c>
      <c r="L180" s="21">
        <f>SUM(F$3:F179)+I180</f>
        <v>-0.2039890497007619</v>
      </c>
      <c r="M180" s="21">
        <f>SUM(G$3:G179)+J180</f>
        <v>0.61091814326703386</v>
      </c>
      <c r="N180" s="21"/>
      <c r="O180" s="21"/>
      <c r="P180" s="21"/>
      <c r="Q180" s="19">
        <f t="shared" si="13"/>
        <v>2.065388317444441</v>
      </c>
      <c r="R180" s="19">
        <f t="shared" si="14"/>
        <v>4.1611532397819909E-2</v>
      </c>
      <c r="S180" s="19">
        <f t="shared" si="15"/>
        <v>0.37322097777284013</v>
      </c>
      <c r="T180" s="19">
        <f t="shared" si="16"/>
        <v>-0.29316202497154731</v>
      </c>
      <c r="U180" s="19">
        <f t="shared" si="17"/>
        <v>0.8779785004868943</v>
      </c>
      <c r="V180" s="19">
        <f t="shared" si="18"/>
        <v>-0.12462061148999615</v>
      </c>
    </row>
    <row r="181" spans="1:22" x14ac:dyDescent="0.25">
      <c r="A181" s="26">
        <f>Wellpath!E181</f>
        <v>0</v>
      </c>
      <c r="B181" s="22">
        <f>Wellpath!K181</f>
        <v>0</v>
      </c>
      <c r="C181" s="22">
        <v>0</v>
      </c>
      <c r="D181" s="22">
        <v>0</v>
      </c>
      <c r="E181" s="20">
        <f>Model!$W$5*((drdp!B181+drdp!K181)*DSFS!$B181+(drdp!E181+drdp!N181)*DSFS!$C181+(drdp!H181+drdp!Q181)*DSFS!$D181)</f>
        <v>0</v>
      </c>
      <c r="F181" s="20">
        <f>Model!$W$5*((drdp!C181+drdp!L181)*DSFS!$B181+(drdp!F181+drdp!O181)*DSFS!$C181+(drdp!I181+drdp!R181)*DSFS!$D181)</f>
        <v>0</v>
      </c>
      <c r="G181" s="20">
        <f>Model!$W$5*((drdp!D181+drdp!M181)*DSFS!$B181+(drdp!G181+drdp!P181)*DSFS!$C181+(drdp!J181+drdp!S181)*DSFS!$D181)</f>
        <v>0</v>
      </c>
      <c r="H181" s="18">
        <f>Model!$W$5*((drdp!B181)*DSFS!$B181+(drdp!E181)*DSFS!$C181+(drdp!H181)*DSFS!$D181)</f>
        <v>0</v>
      </c>
      <c r="I181" s="18">
        <f>Model!$W$5*((drdp!C181)*DSFS!$B181+(drdp!F181)*DSFS!$C181+(drdp!I181)*DSFS!$D181)</f>
        <v>0</v>
      </c>
      <c r="J181" s="18">
        <f>Model!$W$5*((drdp!D181)*DSFS!$B181+(drdp!G181)*DSFS!$C181+(drdp!J181)*DSFS!$D181)</f>
        <v>0</v>
      </c>
      <c r="K181" s="21">
        <f>SUM(E$3:E180)+H181</f>
        <v>1.4371458928878589</v>
      </c>
      <c r="L181" s="21">
        <f>SUM(F$3:F180)+I181</f>
        <v>-0.2039890497007619</v>
      </c>
      <c r="M181" s="21">
        <f>SUM(G$3:G180)+J181</f>
        <v>0.61091814326703386</v>
      </c>
      <c r="N181" s="21"/>
      <c r="O181" s="21"/>
      <c r="P181" s="21"/>
      <c r="Q181" s="19">
        <f t="shared" si="13"/>
        <v>2.065388317444441</v>
      </c>
      <c r="R181" s="19">
        <f t="shared" si="14"/>
        <v>4.1611532397819909E-2</v>
      </c>
      <c r="S181" s="19">
        <f t="shared" si="15"/>
        <v>0.37322097777284013</v>
      </c>
      <c r="T181" s="19">
        <f t="shared" si="16"/>
        <v>-0.29316202497154731</v>
      </c>
      <c r="U181" s="19">
        <f t="shared" si="17"/>
        <v>0.8779785004868943</v>
      </c>
      <c r="V181" s="19">
        <f t="shared" si="18"/>
        <v>-0.12462061148999615</v>
      </c>
    </row>
    <row r="182" spans="1:22" x14ac:dyDescent="0.25">
      <c r="A182" s="26">
        <f>Wellpath!E182</f>
        <v>0</v>
      </c>
      <c r="B182" s="22">
        <f>Wellpath!K182</f>
        <v>0</v>
      </c>
      <c r="C182" s="22">
        <v>0</v>
      </c>
      <c r="D182" s="22">
        <v>0</v>
      </c>
      <c r="E182" s="20">
        <f>Model!$W$5*((drdp!B182+drdp!K182)*DSFS!$B182+(drdp!E182+drdp!N182)*DSFS!$C182+(drdp!H182+drdp!Q182)*DSFS!$D182)</f>
        <v>0</v>
      </c>
      <c r="F182" s="20">
        <f>Model!$W$5*((drdp!C182+drdp!L182)*DSFS!$B182+(drdp!F182+drdp!O182)*DSFS!$C182+(drdp!I182+drdp!R182)*DSFS!$D182)</f>
        <v>0</v>
      </c>
      <c r="G182" s="20">
        <f>Model!$W$5*((drdp!D182+drdp!M182)*DSFS!$B182+(drdp!G182+drdp!P182)*DSFS!$C182+(drdp!J182+drdp!S182)*DSFS!$D182)</f>
        <v>0</v>
      </c>
      <c r="H182" s="18">
        <f>Model!$W$5*((drdp!B182)*DSFS!$B182+(drdp!E182)*DSFS!$C182+(drdp!H182)*DSFS!$D182)</f>
        <v>0</v>
      </c>
      <c r="I182" s="18">
        <f>Model!$W$5*((drdp!C182)*DSFS!$B182+(drdp!F182)*DSFS!$C182+(drdp!I182)*DSFS!$D182)</f>
        <v>0</v>
      </c>
      <c r="J182" s="18">
        <f>Model!$W$5*((drdp!D182)*DSFS!$B182+(drdp!G182)*DSFS!$C182+(drdp!J182)*DSFS!$D182)</f>
        <v>0</v>
      </c>
      <c r="K182" s="21">
        <f>SUM(E$3:E181)+H182</f>
        <v>1.4371458928878589</v>
      </c>
      <c r="L182" s="21">
        <f>SUM(F$3:F181)+I182</f>
        <v>-0.2039890497007619</v>
      </c>
      <c r="M182" s="21">
        <f>SUM(G$3:G181)+J182</f>
        <v>0.61091814326703386</v>
      </c>
      <c r="N182" s="21"/>
      <c r="O182" s="21"/>
      <c r="P182" s="21"/>
      <c r="Q182" s="19">
        <f t="shared" si="13"/>
        <v>2.065388317444441</v>
      </c>
      <c r="R182" s="19">
        <f t="shared" si="14"/>
        <v>4.1611532397819909E-2</v>
      </c>
      <c r="S182" s="19">
        <f t="shared" si="15"/>
        <v>0.37322097777284013</v>
      </c>
      <c r="T182" s="19">
        <f t="shared" si="16"/>
        <v>-0.29316202497154731</v>
      </c>
      <c r="U182" s="19">
        <f t="shared" si="17"/>
        <v>0.8779785004868943</v>
      </c>
      <c r="V182" s="19">
        <f t="shared" si="18"/>
        <v>-0.12462061148999615</v>
      </c>
    </row>
    <row r="183" spans="1:22" x14ac:dyDescent="0.25">
      <c r="A183" s="26">
        <f>Wellpath!E183</f>
        <v>0</v>
      </c>
      <c r="B183" s="22">
        <f>Wellpath!K183</f>
        <v>0</v>
      </c>
      <c r="C183" s="22">
        <v>0</v>
      </c>
      <c r="D183" s="22">
        <v>0</v>
      </c>
      <c r="E183" s="20">
        <f>Model!$W$5*((drdp!B183+drdp!K183)*DSFS!$B183+(drdp!E183+drdp!N183)*DSFS!$C183+(drdp!H183+drdp!Q183)*DSFS!$D183)</f>
        <v>0</v>
      </c>
      <c r="F183" s="20">
        <f>Model!$W$5*((drdp!C183+drdp!L183)*DSFS!$B183+(drdp!F183+drdp!O183)*DSFS!$C183+(drdp!I183+drdp!R183)*DSFS!$D183)</f>
        <v>0</v>
      </c>
      <c r="G183" s="20">
        <f>Model!$W$5*((drdp!D183+drdp!M183)*DSFS!$B183+(drdp!G183+drdp!P183)*DSFS!$C183+(drdp!J183+drdp!S183)*DSFS!$D183)</f>
        <v>0</v>
      </c>
      <c r="H183" s="18">
        <f>Model!$W$5*((drdp!B183)*DSFS!$B183+(drdp!E183)*DSFS!$C183+(drdp!H183)*DSFS!$D183)</f>
        <v>0</v>
      </c>
      <c r="I183" s="18">
        <f>Model!$W$5*((drdp!C183)*DSFS!$B183+(drdp!F183)*DSFS!$C183+(drdp!I183)*DSFS!$D183)</f>
        <v>0</v>
      </c>
      <c r="J183" s="18">
        <f>Model!$W$5*((drdp!D183)*DSFS!$B183+(drdp!G183)*DSFS!$C183+(drdp!J183)*DSFS!$D183)</f>
        <v>0</v>
      </c>
      <c r="K183" s="21">
        <f>SUM(E$3:E182)+H183</f>
        <v>1.4371458928878589</v>
      </c>
      <c r="L183" s="21">
        <f>SUM(F$3:F182)+I183</f>
        <v>-0.2039890497007619</v>
      </c>
      <c r="M183" s="21">
        <f>SUM(G$3:G182)+J183</f>
        <v>0.61091814326703386</v>
      </c>
      <c r="N183" s="21"/>
      <c r="O183" s="21"/>
      <c r="P183" s="21"/>
      <c r="Q183" s="19">
        <f t="shared" si="13"/>
        <v>2.065388317444441</v>
      </c>
      <c r="R183" s="19">
        <f t="shared" si="14"/>
        <v>4.1611532397819909E-2</v>
      </c>
      <c r="S183" s="19">
        <f t="shared" si="15"/>
        <v>0.37322097777284013</v>
      </c>
      <c r="T183" s="19">
        <f t="shared" si="16"/>
        <v>-0.29316202497154731</v>
      </c>
      <c r="U183" s="19">
        <f t="shared" si="17"/>
        <v>0.8779785004868943</v>
      </c>
      <c r="V183" s="19">
        <f t="shared" si="18"/>
        <v>-0.12462061148999615</v>
      </c>
    </row>
    <row r="184" spans="1:22" x14ac:dyDescent="0.25">
      <c r="A184" s="26">
        <f>Wellpath!E184</f>
        <v>0</v>
      </c>
      <c r="B184" s="22">
        <f>Wellpath!K184</f>
        <v>0</v>
      </c>
      <c r="C184" s="22">
        <v>0</v>
      </c>
      <c r="D184" s="22">
        <v>0</v>
      </c>
      <c r="E184" s="20">
        <f>Model!$W$5*((drdp!B184+drdp!K184)*DSFS!$B184+(drdp!E184+drdp!N184)*DSFS!$C184+(drdp!H184+drdp!Q184)*DSFS!$D184)</f>
        <v>0</v>
      </c>
      <c r="F184" s="20">
        <f>Model!$W$5*((drdp!C184+drdp!L184)*DSFS!$B184+(drdp!F184+drdp!O184)*DSFS!$C184+(drdp!I184+drdp!R184)*DSFS!$D184)</f>
        <v>0</v>
      </c>
      <c r="G184" s="20">
        <f>Model!$W$5*((drdp!D184+drdp!M184)*DSFS!$B184+(drdp!G184+drdp!P184)*DSFS!$C184+(drdp!J184+drdp!S184)*DSFS!$D184)</f>
        <v>0</v>
      </c>
      <c r="H184" s="18">
        <f>Model!$W$5*((drdp!B184)*DSFS!$B184+(drdp!E184)*DSFS!$C184+(drdp!H184)*DSFS!$D184)</f>
        <v>0</v>
      </c>
      <c r="I184" s="18">
        <f>Model!$W$5*((drdp!C184)*DSFS!$B184+(drdp!F184)*DSFS!$C184+(drdp!I184)*DSFS!$D184)</f>
        <v>0</v>
      </c>
      <c r="J184" s="18">
        <f>Model!$W$5*((drdp!D184)*DSFS!$B184+(drdp!G184)*DSFS!$C184+(drdp!J184)*DSFS!$D184)</f>
        <v>0</v>
      </c>
      <c r="K184" s="21">
        <f>SUM(E$3:E183)+H184</f>
        <v>1.4371458928878589</v>
      </c>
      <c r="L184" s="21">
        <f>SUM(F$3:F183)+I184</f>
        <v>-0.2039890497007619</v>
      </c>
      <c r="M184" s="21">
        <f>SUM(G$3:G183)+J184</f>
        <v>0.61091814326703386</v>
      </c>
      <c r="N184" s="21"/>
      <c r="O184" s="21"/>
      <c r="P184" s="21"/>
      <c r="Q184" s="19">
        <f t="shared" si="13"/>
        <v>2.065388317444441</v>
      </c>
      <c r="R184" s="19">
        <f t="shared" si="14"/>
        <v>4.1611532397819909E-2</v>
      </c>
      <c r="S184" s="19">
        <f t="shared" si="15"/>
        <v>0.37322097777284013</v>
      </c>
      <c r="T184" s="19">
        <f t="shared" si="16"/>
        <v>-0.29316202497154731</v>
      </c>
      <c r="U184" s="19">
        <f t="shared" si="17"/>
        <v>0.8779785004868943</v>
      </c>
      <c r="V184" s="19">
        <f t="shared" si="18"/>
        <v>-0.12462061148999615</v>
      </c>
    </row>
    <row r="185" spans="1:22" x14ac:dyDescent="0.25">
      <c r="A185" s="26">
        <f>Wellpath!E185</f>
        <v>0</v>
      </c>
      <c r="B185" s="22">
        <f>Wellpath!K185</f>
        <v>0</v>
      </c>
      <c r="C185" s="22">
        <v>0</v>
      </c>
      <c r="D185" s="22">
        <v>0</v>
      </c>
      <c r="E185" s="20">
        <f>Model!$W$5*((drdp!B185+drdp!K185)*DSFS!$B185+(drdp!E185+drdp!N185)*DSFS!$C185+(drdp!H185+drdp!Q185)*DSFS!$D185)</f>
        <v>0</v>
      </c>
      <c r="F185" s="20">
        <f>Model!$W$5*((drdp!C185+drdp!L185)*DSFS!$B185+(drdp!F185+drdp!O185)*DSFS!$C185+(drdp!I185+drdp!R185)*DSFS!$D185)</f>
        <v>0</v>
      </c>
      <c r="G185" s="20">
        <f>Model!$W$5*((drdp!D185+drdp!M185)*DSFS!$B185+(drdp!G185+drdp!P185)*DSFS!$C185+(drdp!J185+drdp!S185)*DSFS!$D185)</f>
        <v>0</v>
      </c>
      <c r="H185" s="18">
        <f>Model!$W$5*((drdp!B185)*DSFS!$B185+(drdp!E185)*DSFS!$C185+(drdp!H185)*DSFS!$D185)</f>
        <v>0</v>
      </c>
      <c r="I185" s="18">
        <f>Model!$W$5*((drdp!C185)*DSFS!$B185+(drdp!F185)*DSFS!$C185+(drdp!I185)*DSFS!$D185)</f>
        <v>0</v>
      </c>
      <c r="J185" s="18">
        <f>Model!$W$5*((drdp!D185)*DSFS!$B185+(drdp!G185)*DSFS!$C185+(drdp!J185)*DSFS!$D185)</f>
        <v>0</v>
      </c>
      <c r="K185" s="21">
        <f>SUM(E$3:E184)+H185</f>
        <v>1.4371458928878589</v>
      </c>
      <c r="L185" s="21">
        <f>SUM(F$3:F184)+I185</f>
        <v>-0.2039890497007619</v>
      </c>
      <c r="M185" s="21">
        <f>SUM(G$3:G184)+J185</f>
        <v>0.61091814326703386</v>
      </c>
      <c r="N185" s="21"/>
      <c r="O185" s="21"/>
      <c r="P185" s="21"/>
      <c r="Q185" s="19">
        <f t="shared" si="13"/>
        <v>2.065388317444441</v>
      </c>
      <c r="R185" s="19">
        <f t="shared" si="14"/>
        <v>4.1611532397819909E-2</v>
      </c>
      <c r="S185" s="19">
        <f t="shared" si="15"/>
        <v>0.37322097777284013</v>
      </c>
      <c r="T185" s="19">
        <f t="shared" si="16"/>
        <v>-0.29316202497154731</v>
      </c>
      <c r="U185" s="19">
        <f t="shared" si="17"/>
        <v>0.8779785004868943</v>
      </c>
      <c r="V185" s="19">
        <f t="shared" si="18"/>
        <v>-0.12462061148999615</v>
      </c>
    </row>
    <row r="186" spans="1:22" x14ac:dyDescent="0.25">
      <c r="A186" s="26">
        <f>Wellpath!E186</f>
        <v>0</v>
      </c>
      <c r="B186" s="22">
        <f>Wellpath!K186</f>
        <v>0</v>
      </c>
      <c r="C186" s="22">
        <v>0</v>
      </c>
      <c r="D186" s="22">
        <v>0</v>
      </c>
      <c r="E186" s="20">
        <f>Model!$W$5*((drdp!B186+drdp!K186)*DSFS!$B186+(drdp!E186+drdp!N186)*DSFS!$C186+(drdp!H186+drdp!Q186)*DSFS!$D186)</f>
        <v>0</v>
      </c>
      <c r="F186" s="20">
        <f>Model!$W$5*((drdp!C186+drdp!L186)*DSFS!$B186+(drdp!F186+drdp!O186)*DSFS!$C186+(drdp!I186+drdp!R186)*DSFS!$D186)</f>
        <v>0</v>
      </c>
      <c r="G186" s="20">
        <f>Model!$W$5*((drdp!D186+drdp!M186)*DSFS!$B186+(drdp!G186+drdp!P186)*DSFS!$C186+(drdp!J186+drdp!S186)*DSFS!$D186)</f>
        <v>0</v>
      </c>
      <c r="H186" s="18">
        <f>Model!$W$5*((drdp!B186)*DSFS!$B186+(drdp!E186)*DSFS!$C186+(drdp!H186)*DSFS!$D186)</f>
        <v>0</v>
      </c>
      <c r="I186" s="18">
        <f>Model!$W$5*((drdp!C186)*DSFS!$B186+(drdp!F186)*DSFS!$C186+(drdp!I186)*DSFS!$D186)</f>
        <v>0</v>
      </c>
      <c r="J186" s="18">
        <f>Model!$W$5*((drdp!D186)*DSFS!$B186+(drdp!G186)*DSFS!$C186+(drdp!J186)*DSFS!$D186)</f>
        <v>0</v>
      </c>
      <c r="K186" s="21">
        <f>SUM(E$3:E185)+H186</f>
        <v>1.4371458928878589</v>
      </c>
      <c r="L186" s="21">
        <f>SUM(F$3:F185)+I186</f>
        <v>-0.2039890497007619</v>
      </c>
      <c r="M186" s="21">
        <f>SUM(G$3:G185)+J186</f>
        <v>0.61091814326703386</v>
      </c>
      <c r="N186" s="21"/>
      <c r="O186" s="21"/>
      <c r="P186" s="21"/>
      <c r="Q186" s="19">
        <f t="shared" si="13"/>
        <v>2.065388317444441</v>
      </c>
      <c r="R186" s="19">
        <f t="shared" si="14"/>
        <v>4.1611532397819909E-2</v>
      </c>
      <c r="S186" s="19">
        <f t="shared" si="15"/>
        <v>0.37322097777284013</v>
      </c>
      <c r="T186" s="19">
        <f t="shared" si="16"/>
        <v>-0.29316202497154731</v>
      </c>
      <c r="U186" s="19">
        <f t="shared" si="17"/>
        <v>0.8779785004868943</v>
      </c>
      <c r="V186" s="19">
        <f t="shared" si="18"/>
        <v>-0.12462061148999615</v>
      </c>
    </row>
    <row r="187" spans="1:22" x14ac:dyDescent="0.25">
      <c r="A187" s="26">
        <f>Wellpath!E187</f>
        <v>0</v>
      </c>
      <c r="B187" s="22">
        <f>Wellpath!K187</f>
        <v>0</v>
      </c>
      <c r="C187" s="22">
        <v>0</v>
      </c>
      <c r="D187" s="22">
        <v>0</v>
      </c>
      <c r="E187" s="20">
        <f>Model!$W$5*((drdp!B187+drdp!K187)*DSFS!$B187+(drdp!E187+drdp!N187)*DSFS!$C187+(drdp!H187+drdp!Q187)*DSFS!$D187)</f>
        <v>0</v>
      </c>
      <c r="F187" s="20">
        <f>Model!$W$5*((drdp!C187+drdp!L187)*DSFS!$B187+(drdp!F187+drdp!O187)*DSFS!$C187+(drdp!I187+drdp!R187)*DSFS!$D187)</f>
        <v>0</v>
      </c>
      <c r="G187" s="20">
        <f>Model!$W$5*((drdp!D187+drdp!M187)*DSFS!$B187+(drdp!G187+drdp!P187)*DSFS!$C187+(drdp!J187+drdp!S187)*DSFS!$D187)</f>
        <v>0</v>
      </c>
      <c r="H187" s="18">
        <f>Model!$W$5*((drdp!B187)*DSFS!$B187+(drdp!E187)*DSFS!$C187+(drdp!H187)*DSFS!$D187)</f>
        <v>0</v>
      </c>
      <c r="I187" s="18">
        <f>Model!$W$5*((drdp!C187)*DSFS!$B187+(drdp!F187)*DSFS!$C187+(drdp!I187)*DSFS!$D187)</f>
        <v>0</v>
      </c>
      <c r="J187" s="18">
        <f>Model!$W$5*((drdp!D187)*DSFS!$B187+(drdp!G187)*DSFS!$C187+(drdp!J187)*DSFS!$D187)</f>
        <v>0</v>
      </c>
      <c r="K187" s="21">
        <f>SUM(E$3:E186)+H187</f>
        <v>1.4371458928878589</v>
      </c>
      <c r="L187" s="21">
        <f>SUM(F$3:F186)+I187</f>
        <v>-0.2039890497007619</v>
      </c>
      <c r="M187" s="21">
        <f>SUM(G$3:G186)+J187</f>
        <v>0.61091814326703386</v>
      </c>
      <c r="N187" s="21"/>
      <c r="O187" s="21"/>
      <c r="P187" s="21"/>
      <c r="Q187" s="19">
        <f t="shared" si="13"/>
        <v>2.065388317444441</v>
      </c>
      <c r="R187" s="19">
        <f t="shared" si="14"/>
        <v>4.1611532397819909E-2</v>
      </c>
      <c r="S187" s="19">
        <f t="shared" si="15"/>
        <v>0.37322097777284013</v>
      </c>
      <c r="T187" s="19">
        <f t="shared" si="16"/>
        <v>-0.29316202497154731</v>
      </c>
      <c r="U187" s="19">
        <f t="shared" si="17"/>
        <v>0.8779785004868943</v>
      </c>
      <c r="V187" s="19">
        <f t="shared" si="18"/>
        <v>-0.12462061148999615</v>
      </c>
    </row>
    <row r="188" spans="1:22" x14ac:dyDescent="0.25">
      <c r="A188" s="26">
        <f>Wellpath!E188</f>
        <v>0</v>
      </c>
      <c r="B188" s="22">
        <f>Wellpath!K188</f>
        <v>0</v>
      </c>
      <c r="C188" s="22">
        <v>0</v>
      </c>
      <c r="D188" s="22">
        <v>0</v>
      </c>
      <c r="E188" s="20">
        <f>Model!$W$5*((drdp!B188+drdp!K188)*DSFS!$B188+(drdp!E188+drdp!N188)*DSFS!$C188+(drdp!H188+drdp!Q188)*DSFS!$D188)</f>
        <v>0</v>
      </c>
      <c r="F188" s="20">
        <f>Model!$W$5*((drdp!C188+drdp!L188)*DSFS!$B188+(drdp!F188+drdp!O188)*DSFS!$C188+(drdp!I188+drdp!R188)*DSFS!$D188)</f>
        <v>0</v>
      </c>
      <c r="G188" s="20">
        <f>Model!$W$5*((drdp!D188+drdp!M188)*DSFS!$B188+(drdp!G188+drdp!P188)*DSFS!$C188+(drdp!J188+drdp!S188)*DSFS!$D188)</f>
        <v>0</v>
      </c>
      <c r="H188" s="18">
        <f>Model!$W$5*((drdp!B188)*DSFS!$B188+(drdp!E188)*DSFS!$C188+(drdp!H188)*DSFS!$D188)</f>
        <v>0</v>
      </c>
      <c r="I188" s="18">
        <f>Model!$W$5*((drdp!C188)*DSFS!$B188+(drdp!F188)*DSFS!$C188+(drdp!I188)*DSFS!$D188)</f>
        <v>0</v>
      </c>
      <c r="J188" s="18">
        <f>Model!$W$5*((drdp!D188)*DSFS!$B188+(drdp!G188)*DSFS!$C188+(drdp!J188)*DSFS!$D188)</f>
        <v>0</v>
      </c>
      <c r="K188" s="21">
        <f>SUM(E$3:E187)+H188</f>
        <v>1.4371458928878589</v>
      </c>
      <c r="L188" s="21">
        <f>SUM(F$3:F187)+I188</f>
        <v>-0.2039890497007619</v>
      </c>
      <c r="M188" s="21">
        <f>SUM(G$3:G187)+J188</f>
        <v>0.61091814326703386</v>
      </c>
      <c r="N188" s="21"/>
      <c r="O188" s="21"/>
      <c r="P188" s="21"/>
      <c r="Q188" s="19">
        <f t="shared" si="13"/>
        <v>2.065388317444441</v>
      </c>
      <c r="R188" s="19">
        <f t="shared" si="14"/>
        <v>4.1611532397819909E-2</v>
      </c>
      <c r="S188" s="19">
        <f t="shared" si="15"/>
        <v>0.37322097777284013</v>
      </c>
      <c r="T188" s="19">
        <f t="shared" si="16"/>
        <v>-0.29316202497154731</v>
      </c>
      <c r="U188" s="19">
        <f t="shared" si="17"/>
        <v>0.8779785004868943</v>
      </c>
      <c r="V188" s="19">
        <f t="shared" si="18"/>
        <v>-0.12462061148999615</v>
      </c>
    </row>
    <row r="189" spans="1:22" x14ac:dyDescent="0.25">
      <c r="A189" s="26">
        <f>Wellpath!E189</f>
        <v>0</v>
      </c>
      <c r="B189" s="22">
        <f>Wellpath!K189</f>
        <v>0</v>
      </c>
      <c r="C189" s="22">
        <v>0</v>
      </c>
      <c r="D189" s="22">
        <v>0</v>
      </c>
      <c r="E189" s="20">
        <f>Model!$W$5*((drdp!B189+drdp!K189)*DSFS!$B189+(drdp!E189+drdp!N189)*DSFS!$C189+(drdp!H189+drdp!Q189)*DSFS!$D189)</f>
        <v>0</v>
      </c>
      <c r="F189" s="20">
        <f>Model!$W$5*((drdp!C189+drdp!L189)*DSFS!$B189+(drdp!F189+drdp!O189)*DSFS!$C189+(drdp!I189+drdp!R189)*DSFS!$D189)</f>
        <v>0</v>
      </c>
      <c r="G189" s="20">
        <f>Model!$W$5*((drdp!D189+drdp!M189)*DSFS!$B189+(drdp!G189+drdp!P189)*DSFS!$C189+(drdp!J189+drdp!S189)*DSFS!$D189)</f>
        <v>0</v>
      </c>
      <c r="H189" s="18">
        <f>Model!$W$5*((drdp!B189)*DSFS!$B189+(drdp!E189)*DSFS!$C189+(drdp!H189)*DSFS!$D189)</f>
        <v>0</v>
      </c>
      <c r="I189" s="18">
        <f>Model!$W$5*((drdp!C189)*DSFS!$B189+(drdp!F189)*DSFS!$C189+(drdp!I189)*DSFS!$D189)</f>
        <v>0</v>
      </c>
      <c r="J189" s="18">
        <f>Model!$W$5*((drdp!D189)*DSFS!$B189+(drdp!G189)*DSFS!$C189+(drdp!J189)*DSFS!$D189)</f>
        <v>0</v>
      </c>
      <c r="K189" s="21">
        <f>SUM(E$3:E188)+H189</f>
        <v>1.4371458928878589</v>
      </c>
      <c r="L189" s="21">
        <f>SUM(F$3:F188)+I189</f>
        <v>-0.2039890497007619</v>
      </c>
      <c r="M189" s="21">
        <f>SUM(G$3:G188)+J189</f>
        <v>0.61091814326703386</v>
      </c>
      <c r="N189" s="21"/>
      <c r="O189" s="21"/>
      <c r="P189" s="21"/>
      <c r="Q189" s="19">
        <f t="shared" si="13"/>
        <v>2.065388317444441</v>
      </c>
      <c r="R189" s="19">
        <f t="shared" si="14"/>
        <v>4.1611532397819909E-2</v>
      </c>
      <c r="S189" s="19">
        <f t="shared" si="15"/>
        <v>0.37322097777284013</v>
      </c>
      <c r="T189" s="19">
        <f t="shared" si="16"/>
        <v>-0.29316202497154731</v>
      </c>
      <c r="U189" s="19">
        <f t="shared" si="17"/>
        <v>0.8779785004868943</v>
      </c>
      <c r="V189" s="19">
        <f t="shared" si="18"/>
        <v>-0.12462061148999615</v>
      </c>
    </row>
    <row r="190" spans="1:22" x14ac:dyDescent="0.25">
      <c r="A190" s="26">
        <f>Wellpath!E190</f>
        <v>0</v>
      </c>
      <c r="B190" s="22">
        <f>Wellpath!K190</f>
        <v>0</v>
      </c>
      <c r="C190" s="22">
        <v>0</v>
      </c>
      <c r="D190" s="22">
        <v>0</v>
      </c>
      <c r="E190" s="20">
        <f>Model!$W$5*((drdp!B190+drdp!K190)*DSFS!$B190+(drdp!E190+drdp!N190)*DSFS!$C190+(drdp!H190+drdp!Q190)*DSFS!$D190)</f>
        <v>0</v>
      </c>
      <c r="F190" s="20">
        <f>Model!$W$5*((drdp!C190+drdp!L190)*DSFS!$B190+(drdp!F190+drdp!O190)*DSFS!$C190+(drdp!I190+drdp!R190)*DSFS!$D190)</f>
        <v>0</v>
      </c>
      <c r="G190" s="20">
        <f>Model!$W$5*((drdp!D190+drdp!M190)*DSFS!$B190+(drdp!G190+drdp!P190)*DSFS!$C190+(drdp!J190+drdp!S190)*DSFS!$D190)</f>
        <v>0</v>
      </c>
      <c r="H190" s="18">
        <f>Model!$W$5*((drdp!B190)*DSFS!$B190+(drdp!E190)*DSFS!$C190+(drdp!H190)*DSFS!$D190)</f>
        <v>0</v>
      </c>
      <c r="I190" s="18">
        <f>Model!$W$5*((drdp!C190)*DSFS!$B190+(drdp!F190)*DSFS!$C190+(drdp!I190)*DSFS!$D190)</f>
        <v>0</v>
      </c>
      <c r="J190" s="18">
        <f>Model!$W$5*((drdp!D190)*DSFS!$B190+(drdp!G190)*DSFS!$C190+(drdp!J190)*DSFS!$D190)</f>
        <v>0</v>
      </c>
      <c r="K190" s="21">
        <f>SUM(E$3:E189)+H190</f>
        <v>1.4371458928878589</v>
      </c>
      <c r="L190" s="21">
        <f>SUM(F$3:F189)+I190</f>
        <v>-0.2039890497007619</v>
      </c>
      <c r="M190" s="21">
        <f>SUM(G$3:G189)+J190</f>
        <v>0.61091814326703386</v>
      </c>
      <c r="N190" s="21"/>
      <c r="O190" s="21"/>
      <c r="P190" s="21"/>
      <c r="Q190" s="19">
        <f t="shared" si="13"/>
        <v>2.065388317444441</v>
      </c>
      <c r="R190" s="19">
        <f t="shared" si="14"/>
        <v>4.1611532397819909E-2</v>
      </c>
      <c r="S190" s="19">
        <f t="shared" si="15"/>
        <v>0.37322097777284013</v>
      </c>
      <c r="T190" s="19">
        <f t="shared" si="16"/>
        <v>-0.29316202497154731</v>
      </c>
      <c r="U190" s="19">
        <f t="shared" si="17"/>
        <v>0.8779785004868943</v>
      </c>
      <c r="V190" s="19">
        <f t="shared" si="18"/>
        <v>-0.12462061148999615</v>
      </c>
    </row>
    <row r="191" spans="1:22" x14ac:dyDescent="0.25">
      <c r="A191" s="26">
        <f>Wellpath!E191</f>
        <v>0</v>
      </c>
      <c r="B191" s="22">
        <f>Wellpath!K191</f>
        <v>0</v>
      </c>
      <c r="C191" s="22">
        <v>0</v>
      </c>
      <c r="D191" s="22">
        <v>0</v>
      </c>
      <c r="E191" s="20">
        <f>Model!$W$5*((drdp!B191+drdp!K191)*DSFS!$B191+(drdp!E191+drdp!N191)*DSFS!$C191+(drdp!H191+drdp!Q191)*DSFS!$D191)</f>
        <v>0</v>
      </c>
      <c r="F191" s="20">
        <f>Model!$W$5*((drdp!C191+drdp!L191)*DSFS!$B191+(drdp!F191+drdp!O191)*DSFS!$C191+(drdp!I191+drdp!R191)*DSFS!$D191)</f>
        <v>0</v>
      </c>
      <c r="G191" s="20">
        <f>Model!$W$5*((drdp!D191+drdp!M191)*DSFS!$B191+(drdp!G191+drdp!P191)*DSFS!$C191+(drdp!J191+drdp!S191)*DSFS!$D191)</f>
        <v>0</v>
      </c>
      <c r="H191" s="18">
        <f>Model!$W$5*((drdp!B191)*DSFS!$B191+(drdp!E191)*DSFS!$C191+(drdp!H191)*DSFS!$D191)</f>
        <v>0</v>
      </c>
      <c r="I191" s="18">
        <f>Model!$W$5*((drdp!C191)*DSFS!$B191+(drdp!F191)*DSFS!$C191+(drdp!I191)*DSFS!$D191)</f>
        <v>0</v>
      </c>
      <c r="J191" s="18">
        <f>Model!$W$5*((drdp!D191)*DSFS!$B191+(drdp!G191)*DSFS!$C191+(drdp!J191)*DSFS!$D191)</f>
        <v>0</v>
      </c>
      <c r="K191" s="21">
        <f>SUM(E$3:E190)+H191</f>
        <v>1.4371458928878589</v>
      </c>
      <c r="L191" s="21">
        <f>SUM(F$3:F190)+I191</f>
        <v>-0.2039890497007619</v>
      </c>
      <c r="M191" s="21">
        <f>SUM(G$3:G190)+J191</f>
        <v>0.61091814326703386</v>
      </c>
      <c r="N191" s="21"/>
      <c r="O191" s="21"/>
      <c r="P191" s="21"/>
      <c r="Q191" s="19">
        <f t="shared" si="13"/>
        <v>2.065388317444441</v>
      </c>
      <c r="R191" s="19">
        <f t="shared" si="14"/>
        <v>4.1611532397819909E-2</v>
      </c>
      <c r="S191" s="19">
        <f t="shared" si="15"/>
        <v>0.37322097777284013</v>
      </c>
      <c r="T191" s="19">
        <f t="shared" si="16"/>
        <v>-0.29316202497154731</v>
      </c>
      <c r="U191" s="19">
        <f t="shared" si="17"/>
        <v>0.8779785004868943</v>
      </c>
      <c r="V191" s="19">
        <f t="shared" si="18"/>
        <v>-0.12462061148999615</v>
      </c>
    </row>
    <row r="192" spans="1:22" x14ac:dyDescent="0.25">
      <c r="A192" s="26">
        <f>Wellpath!E192</f>
        <v>0</v>
      </c>
      <c r="B192" s="22">
        <f>Wellpath!K192</f>
        <v>0</v>
      </c>
      <c r="C192" s="22">
        <v>0</v>
      </c>
      <c r="D192" s="22">
        <v>0</v>
      </c>
      <c r="E192" s="20">
        <f>Model!$W$5*((drdp!B192+drdp!K192)*DSFS!$B192+(drdp!E192+drdp!N192)*DSFS!$C192+(drdp!H192+drdp!Q192)*DSFS!$D192)</f>
        <v>0</v>
      </c>
      <c r="F192" s="20">
        <f>Model!$W$5*((drdp!C192+drdp!L192)*DSFS!$B192+(drdp!F192+drdp!O192)*DSFS!$C192+(drdp!I192+drdp!R192)*DSFS!$D192)</f>
        <v>0</v>
      </c>
      <c r="G192" s="20">
        <f>Model!$W$5*((drdp!D192+drdp!M192)*DSFS!$B192+(drdp!G192+drdp!P192)*DSFS!$C192+(drdp!J192+drdp!S192)*DSFS!$D192)</f>
        <v>0</v>
      </c>
      <c r="H192" s="18">
        <f>Model!$W$5*((drdp!B192)*DSFS!$B192+(drdp!E192)*DSFS!$C192+(drdp!H192)*DSFS!$D192)</f>
        <v>0</v>
      </c>
      <c r="I192" s="18">
        <f>Model!$W$5*((drdp!C192)*DSFS!$B192+(drdp!F192)*DSFS!$C192+(drdp!I192)*DSFS!$D192)</f>
        <v>0</v>
      </c>
      <c r="J192" s="18">
        <f>Model!$W$5*((drdp!D192)*DSFS!$B192+(drdp!G192)*DSFS!$C192+(drdp!J192)*DSFS!$D192)</f>
        <v>0</v>
      </c>
      <c r="K192" s="21">
        <f>SUM(E$3:E191)+H192</f>
        <v>1.4371458928878589</v>
      </c>
      <c r="L192" s="21">
        <f>SUM(F$3:F191)+I192</f>
        <v>-0.2039890497007619</v>
      </c>
      <c r="M192" s="21">
        <f>SUM(G$3:G191)+J192</f>
        <v>0.61091814326703386</v>
      </c>
      <c r="N192" s="21"/>
      <c r="O192" s="21"/>
      <c r="P192" s="21"/>
      <c r="Q192" s="19">
        <f t="shared" si="13"/>
        <v>2.065388317444441</v>
      </c>
      <c r="R192" s="19">
        <f t="shared" si="14"/>
        <v>4.1611532397819909E-2</v>
      </c>
      <c r="S192" s="19">
        <f t="shared" si="15"/>
        <v>0.37322097777284013</v>
      </c>
      <c r="T192" s="19">
        <f t="shared" si="16"/>
        <v>-0.29316202497154731</v>
      </c>
      <c r="U192" s="19">
        <f t="shared" si="17"/>
        <v>0.8779785004868943</v>
      </c>
      <c r="V192" s="19">
        <f t="shared" si="18"/>
        <v>-0.12462061148999615</v>
      </c>
    </row>
    <row r="193" spans="1:22" x14ac:dyDescent="0.25">
      <c r="A193" s="26">
        <f>Wellpath!E193</f>
        <v>0</v>
      </c>
      <c r="B193" s="22">
        <f>Wellpath!K193</f>
        <v>0</v>
      </c>
      <c r="C193" s="22">
        <v>0</v>
      </c>
      <c r="D193" s="22">
        <v>0</v>
      </c>
      <c r="E193" s="20">
        <f>Model!$W$5*((drdp!B193+drdp!K193)*DSFS!$B193+(drdp!E193+drdp!N193)*DSFS!$C193+(drdp!H193+drdp!Q193)*DSFS!$D193)</f>
        <v>0</v>
      </c>
      <c r="F193" s="20">
        <f>Model!$W$5*((drdp!C193+drdp!L193)*DSFS!$B193+(drdp!F193+drdp!O193)*DSFS!$C193+(drdp!I193+drdp!R193)*DSFS!$D193)</f>
        <v>0</v>
      </c>
      <c r="G193" s="20">
        <f>Model!$W$5*((drdp!D193+drdp!M193)*DSFS!$B193+(drdp!G193+drdp!P193)*DSFS!$C193+(drdp!J193+drdp!S193)*DSFS!$D193)</f>
        <v>0</v>
      </c>
      <c r="H193" s="18">
        <f>Model!$W$5*((drdp!B193)*DSFS!$B193+(drdp!E193)*DSFS!$C193+(drdp!H193)*DSFS!$D193)</f>
        <v>0</v>
      </c>
      <c r="I193" s="18">
        <f>Model!$W$5*((drdp!C193)*DSFS!$B193+(drdp!F193)*DSFS!$C193+(drdp!I193)*DSFS!$D193)</f>
        <v>0</v>
      </c>
      <c r="J193" s="18">
        <f>Model!$W$5*((drdp!D193)*DSFS!$B193+(drdp!G193)*DSFS!$C193+(drdp!J193)*DSFS!$D193)</f>
        <v>0</v>
      </c>
      <c r="K193" s="21">
        <f>SUM(E$3:E192)+H193</f>
        <v>1.4371458928878589</v>
      </c>
      <c r="L193" s="21">
        <f>SUM(F$3:F192)+I193</f>
        <v>-0.2039890497007619</v>
      </c>
      <c r="M193" s="21">
        <f>SUM(G$3:G192)+J193</f>
        <v>0.61091814326703386</v>
      </c>
      <c r="N193" s="21"/>
      <c r="O193" s="21"/>
      <c r="P193" s="21"/>
      <c r="Q193" s="19">
        <f t="shared" si="13"/>
        <v>2.065388317444441</v>
      </c>
      <c r="R193" s="19">
        <f t="shared" si="14"/>
        <v>4.1611532397819909E-2</v>
      </c>
      <c r="S193" s="19">
        <f t="shared" si="15"/>
        <v>0.37322097777284013</v>
      </c>
      <c r="T193" s="19">
        <f t="shared" si="16"/>
        <v>-0.29316202497154731</v>
      </c>
      <c r="U193" s="19">
        <f t="shared" si="17"/>
        <v>0.8779785004868943</v>
      </c>
      <c r="V193" s="19">
        <f t="shared" si="18"/>
        <v>-0.12462061148999615</v>
      </c>
    </row>
    <row r="194" spans="1:22" x14ac:dyDescent="0.25">
      <c r="A194" s="26">
        <f>Wellpath!E194</f>
        <v>0</v>
      </c>
      <c r="B194" s="22">
        <f>Wellpath!K194</f>
        <v>0</v>
      </c>
      <c r="C194" s="22">
        <v>0</v>
      </c>
      <c r="D194" s="22">
        <v>0</v>
      </c>
      <c r="E194" s="20">
        <f>Model!$W$5*((drdp!B194+drdp!K194)*DSFS!$B194+(drdp!E194+drdp!N194)*DSFS!$C194+(drdp!H194+drdp!Q194)*DSFS!$D194)</f>
        <v>0</v>
      </c>
      <c r="F194" s="20">
        <f>Model!$W$5*((drdp!C194+drdp!L194)*DSFS!$B194+(drdp!F194+drdp!O194)*DSFS!$C194+(drdp!I194+drdp!R194)*DSFS!$D194)</f>
        <v>0</v>
      </c>
      <c r="G194" s="20">
        <f>Model!$W$5*((drdp!D194+drdp!M194)*DSFS!$B194+(drdp!G194+drdp!P194)*DSFS!$C194+(drdp!J194+drdp!S194)*DSFS!$D194)</f>
        <v>0</v>
      </c>
      <c r="H194" s="18">
        <f>Model!$W$5*((drdp!B194)*DSFS!$B194+(drdp!E194)*DSFS!$C194+(drdp!H194)*DSFS!$D194)</f>
        <v>0</v>
      </c>
      <c r="I194" s="18">
        <f>Model!$W$5*((drdp!C194)*DSFS!$B194+(drdp!F194)*DSFS!$C194+(drdp!I194)*DSFS!$D194)</f>
        <v>0</v>
      </c>
      <c r="J194" s="18">
        <f>Model!$W$5*((drdp!D194)*DSFS!$B194+(drdp!G194)*DSFS!$C194+(drdp!J194)*DSFS!$D194)</f>
        <v>0</v>
      </c>
      <c r="K194" s="21">
        <f>SUM(E$3:E193)+H194</f>
        <v>1.4371458928878589</v>
      </c>
      <c r="L194" s="21">
        <f>SUM(F$3:F193)+I194</f>
        <v>-0.2039890497007619</v>
      </c>
      <c r="M194" s="21">
        <f>SUM(G$3:G193)+J194</f>
        <v>0.61091814326703386</v>
      </c>
      <c r="N194" s="21"/>
      <c r="O194" s="21"/>
      <c r="P194" s="21"/>
      <c r="Q194" s="19">
        <f t="shared" si="13"/>
        <v>2.065388317444441</v>
      </c>
      <c r="R194" s="19">
        <f t="shared" si="14"/>
        <v>4.1611532397819909E-2</v>
      </c>
      <c r="S194" s="19">
        <f t="shared" si="15"/>
        <v>0.37322097777284013</v>
      </c>
      <c r="T194" s="19">
        <f t="shared" si="16"/>
        <v>-0.29316202497154731</v>
      </c>
      <c r="U194" s="19">
        <f t="shared" si="17"/>
        <v>0.8779785004868943</v>
      </c>
      <c r="V194" s="19">
        <f t="shared" si="18"/>
        <v>-0.12462061148999615</v>
      </c>
    </row>
    <row r="195" spans="1:22" x14ac:dyDescent="0.25">
      <c r="A195" s="26">
        <f>Wellpath!E195</f>
        <v>0</v>
      </c>
      <c r="B195" s="22">
        <f>Wellpath!K195</f>
        <v>0</v>
      </c>
      <c r="C195" s="22">
        <v>0</v>
      </c>
      <c r="D195" s="22">
        <v>0</v>
      </c>
      <c r="E195" s="20">
        <f>Model!$W$5*((drdp!B195+drdp!K195)*DSFS!$B195+(drdp!E195+drdp!N195)*DSFS!$C195+(drdp!H195+drdp!Q195)*DSFS!$D195)</f>
        <v>0</v>
      </c>
      <c r="F195" s="20">
        <f>Model!$W$5*((drdp!C195+drdp!L195)*DSFS!$B195+(drdp!F195+drdp!O195)*DSFS!$C195+(drdp!I195+drdp!R195)*DSFS!$D195)</f>
        <v>0</v>
      </c>
      <c r="G195" s="20">
        <f>Model!$W$5*((drdp!D195+drdp!M195)*DSFS!$B195+(drdp!G195+drdp!P195)*DSFS!$C195+(drdp!J195+drdp!S195)*DSFS!$D195)</f>
        <v>0</v>
      </c>
      <c r="H195" s="18">
        <f>Model!$W$5*((drdp!B195)*DSFS!$B195+(drdp!E195)*DSFS!$C195+(drdp!H195)*DSFS!$D195)</f>
        <v>0</v>
      </c>
      <c r="I195" s="18">
        <f>Model!$W$5*((drdp!C195)*DSFS!$B195+(drdp!F195)*DSFS!$C195+(drdp!I195)*DSFS!$D195)</f>
        <v>0</v>
      </c>
      <c r="J195" s="18">
        <f>Model!$W$5*((drdp!D195)*DSFS!$B195+(drdp!G195)*DSFS!$C195+(drdp!J195)*DSFS!$D195)</f>
        <v>0</v>
      </c>
      <c r="K195" s="21">
        <f>SUM(E$3:E194)+H195</f>
        <v>1.4371458928878589</v>
      </c>
      <c r="L195" s="21">
        <f>SUM(F$3:F194)+I195</f>
        <v>-0.2039890497007619</v>
      </c>
      <c r="M195" s="21">
        <f>SUM(G$3:G194)+J195</f>
        <v>0.61091814326703386</v>
      </c>
      <c r="N195" s="21"/>
      <c r="O195" s="21"/>
      <c r="P195" s="21"/>
      <c r="Q195" s="19">
        <f t="shared" si="13"/>
        <v>2.065388317444441</v>
      </c>
      <c r="R195" s="19">
        <f t="shared" si="14"/>
        <v>4.1611532397819909E-2</v>
      </c>
      <c r="S195" s="19">
        <f t="shared" si="15"/>
        <v>0.37322097777284013</v>
      </c>
      <c r="T195" s="19">
        <f t="shared" si="16"/>
        <v>-0.29316202497154731</v>
      </c>
      <c r="U195" s="19">
        <f t="shared" si="17"/>
        <v>0.8779785004868943</v>
      </c>
      <c r="V195" s="19">
        <f t="shared" si="18"/>
        <v>-0.12462061148999615</v>
      </c>
    </row>
    <row r="196" spans="1:22" x14ac:dyDescent="0.25">
      <c r="A196" s="26">
        <f>Wellpath!E196</f>
        <v>0</v>
      </c>
      <c r="B196" s="22">
        <f>Wellpath!K196</f>
        <v>0</v>
      </c>
      <c r="C196" s="22">
        <v>0</v>
      </c>
      <c r="D196" s="22">
        <v>0</v>
      </c>
      <c r="E196" s="20">
        <f>Model!$W$5*((drdp!B196+drdp!K196)*DSFS!$B196+(drdp!E196+drdp!N196)*DSFS!$C196+(drdp!H196+drdp!Q196)*DSFS!$D196)</f>
        <v>0</v>
      </c>
      <c r="F196" s="20">
        <f>Model!$W$5*((drdp!C196+drdp!L196)*DSFS!$B196+(drdp!F196+drdp!O196)*DSFS!$C196+(drdp!I196+drdp!R196)*DSFS!$D196)</f>
        <v>0</v>
      </c>
      <c r="G196" s="20">
        <f>Model!$W$5*((drdp!D196+drdp!M196)*DSFS!$B196+(drdp!G196+drdp!P196)*DSFS!$C196+(drdp!J196+drdp!S196)*DSFS!$D196)</f>
        <v>0</v>
      </c>
      <c r="H196" s="18">
        <f>Model!$W$5*((drdp!B196)*DSFS!$B196+(drdp!E196)*DSFS!$C196+(drdp!H196)*DSFS!$D196)</f>
        <v>0</v>
      </c>
      <c r="I196" s="18">
        <f>Model!$W$5*((drdp!C196)*DSFS!$B196+(drdp!F196)*DSFS!$C196+(drdp!I196)*DSFS!$D196)</f>
        <v>0</v>
      </c>
      <c r="J196" s="18">
        <f>Model!$W$5*((drdp!D196)*DSFS!$B196+(drdp!G196)*DSFS!$C196+(drdp!J196)*DSFS!$D196)</f>
        <v>0</v>
      </c>
      <c r="K196" s="21">
        <f>SUM(E$3:E195)+H196</f>
        <v>1.4371458928878589</v>
      </c>
      <c r="L196" s="21">
        <f>SUM(F$3:F195)+I196</f>
        <v>-0.2039890497007619</v>
      </c>
      <c r="M196" s="21">
        <f>SUM(G$3:G195)+J196</f>
        <v>0.61091814326703386</v>
      </c>
      <c r="N196" s="21"/>
      <c r="O196" s="21"/>
      <c r="P196" s="21"/>
      <c r="Q196" s="19">
        <f t="shared" si="13"/>
        <v>2.065388317444441</v>
      </c>
      <c r="R196" s="19">
        <f t="shared" si="14"/>
        <v>4.1611532397819909E-2</v>
      </c>
      <c r="S196" s="19">
        <f t="shared" si="15"/>
        <v>0.37322097777284013</v>
      </c>
      <c r="T196" s="19">
        <f t="shared" si="16"/>
        <v>-0.29316202497154731</v>
      </c>
      <c r="U196" s="19">
        <f t="shared" si="17"/>
        <v>0.8779785004868943</v>
      </c>
      <c r="V196" s="19">
        <f t="shared" si="18"/>
        <v>-0.12462061148999615</v>
      </c>
    </row>
    <row r="197" spans="1:22" x14ac:dyDescent="0.25">
      <c r="A197" s="26">
        <f>Wellpath!E197</f>
        <v>0</v>
      </c>
      <c r="B197" s="22">
        <f>Wellpath!K197</f>
        <v>0</v>
      </c>
      <c r="C197" s="22">
        <v>0</v>
      </c>
      <c r="D197" s="22">
        <v>0</v>
      </c>
      <c r="E197" s="20">
        <f>Model!$W$5*((drdp!B197+drdp!K197)*DSFS!$B197+(drdp!E197+drdp!N197)*DSFS!$C197+(drdp!H197+drdp!Q197)*DSFS!$D197)</f>
        <v>0</v>
      </c>
      <c r="F197" s="20">
        <f>Model!$W$5*((drdp!C197+drdp!L197)*DSFS!$B197+(drdp!F197+drdp!O197)*DSFS!$C197+(drdp!I197+drdp!R197)*DSFS!$D197)</f>
        <v>0</v>
      </c>
      <c r="G197" s="20">
        <f>Model!$W$5*((drdp!D197+drdp!M197)*DSFS!$B197+(drdp!G197+drdp!P197)*DSFS!$C197+(drdp!J197+drdp!S197)*DSFS!$D197)</f>
        <v>0</v>
      </c>
      <c r="H197" s="18">
        <f>Model!$W$5*((drdp!B197)*DSFS!$B197+(drdp!E197)*DSFS!$C197+(drdp!H197)*DSFS!$D197)</f>
        <v>0</v>
      </c>
      <c r="I197" s="18">
        <f>Model!$W$5*((drdp!C197)*DSFS!$B197+(drdp!F197)*DSFS!$C197+(drdp!I197)*DSFS!$D197)</f>
        <v>0</v>
      </c>
      <c r="J197" s="18">
        <f>Model!$W$5*((drdp!D197)*DSFS!$B197+(drdp!G197)*DSFS!$C197+(drdp!J197)*DSFS!$D197)</f>
        <v>0</v>
      </c>
      <c r="K197" s="21">
        <f>SUM(E$3:E196)+H197</f>
        <v>1.4371458928878589</v>
      </c>
      <c r="L197" s="21">
        <f>SUM(F$3:F196)+I197</f>
        <v>-0.2039890497007619</v>
      </c>
      <c r="M197" s="21">
        <f>SUM(G$3:G196)+J197</f>
        <v>0.61091814326703386</v>
      </c>
      <c r="N197" s="21"/>
      <c r="O197" s="21"/>
      <c r="P197" s="21"/>
      <c r="Q197" s="19">
        <f t="shared" si="13"/>
        <v>2.065388317444441</v>
      </c>
      <c r="R197" s="19">
        <f t="shared" si="14"/>
        <v>4.1611532397819909E-2</v>
      </c>
      <c r="S197" s="19">
        <f t="shared" si="15"/>
        <v>0.37322097777284013</v>
      </c>
      <c r="T197" s="19">
        <f t="shared" si="16"/>
        <v>-0.29316202497154731</v>
      </c>
      <c r="U197" s="19">
        <f t="shared" si="17"/>
        <v>0.8779785004868943</v>
      </c>
      <c r="V197" s="19">
        <f t="shared" si="18"/>
        <v>-0.12462061148999615</v>
      </c>
    </row>
    <row r="198" spans="1:22" x14ac:dyDescent="0.25">
      <c r="A198" s="26">
        <f>Wellpath!E198</f>
        <v>0</v>
      </c>
      <c r="B198" s="22">
        <f>Wellpath!K198</f>
        <v>0</v>
      </c>
      <c r="C198" s="22">
        <v>0</v>
      </c>
      <c r="D198" s="22">
        <v>0</v>
      </c>
      <c r="E198" s="20">
        <f>Model!$W$5*((drdp!B198+drdp!K198)*DSFS!$B198+(drdp!E198+drdp!N198)*DSFS!$C198+(drdp!H198+drdp!Q198)*DSFS!$D198)</f>
        <v>0</v>
      </c>
      <c r="F198" s="20">
        <f>Model!$W$5*((drdp!C198+drdp!L198)*DSFS!$B198+(drdp!F198+drdp!O198)*DSFS!$C198+(drdp!I198+drdp!R198)*DSFS!$D198)</f>
        <v>0</v>
      </c>
      <c r="G198" s="20">
        <f>Model!$W$5*((drdp!D198+drdp!M198)*DSFS!$B198+(drdp!G198+drdp!P198)*DSFS!$C198+(drdp!J198+drdp!S198)*DSFS!$D198)</f>
        <v>0</v>
      </c>
      <c r="H198" s="18">
        <f>Model!$W$5*((drdp!B198)*DSFS!$B198+(drdp!E198)*DSFS!$C198+(drdp!H198)*DSFS!$D198)</f>
        <v>0</v>
      </c>
      <c r="I198" s="18">
        <f>Model!$W$5*((drdp!C198)*DSFS!$B198+(drdp!F198)*DSFS!$C198+(drdp!I198)*DSFS!$D198)</f>
        <v>0</v>
      </c>
      <c r="J198" s="18">
        <f>Model!$W$5*((drdp!D198)*DSFS!$B198+(drdp!G198)*DSFS!$C198+(drdp!J198)*DSFS!$D198)</f>
        <v>0</v>
      </c>
      <c r="K198" s="21">
        <f>SUM(E$3:E197)+H198</f>
        <v>1.4371458928878589</v>
      </c>
      <c r="L198" s="21">
        <f>SUM(F$3:F197)+I198</f>
        <v>-0.2039890497007619</v>
      </c>
      <c r="M198" s="21">
        <f>SUM(G$3:G197)+J198</f>
        <v>0.61091814326703386</v>
      </c>
      <c r="N198" s="21"/>
      <c r="O198" s="21"/>
      <c r="P198" s="21"/>
      <c r="Q198" s="19">
        <f t="shared" ref="Q198:Q261" si="19">K198^2</f>
        <v>2.065388317444441</v>
      </c>
      <c r="R198" s="19">
        <f t="shared" ref="R198:R261" si="20">L198^2</f>
        <v>4.1611532397819909E-2</v>
      </c>
      <c r="S198" s="19">
        <f t="shared" ref="S198:S261" si="21">M198^2</f>
        <v>0.37322097777284013</v>
      </c>
      <c r="T198" s="19">
        <f t="shared" ref="T198:T261" si="22">K198*L198</f>
        <v>-0.29316202497154731</v>
      </c>
      <c r="U198" s="19">
        <f t="shared" ref="U198:U261" si="23">K198*M198</f>
        <v>0.8779785004868943</v>
      </c>
      <c r="V198" s="19">
        <f t="shared" ref="V198:V261" si="24">L198*M198</f>
        <v>-0.12462061148999615</v>
      </c>
    </row>
    <row r="199" spans="1:22" x14ac:dyDescent="0.25">
      <c r="A199" s="26">
        <f>Wellpath!E199</f>
        <v>0</v>
      </c>
      <c r="B199" s="22">
        <f>Wellpath!K199</f>
        <v>0</v>
      </c>
      <c r="C199" s="22">
        <v>0</v>
      </c>
      <c r="D199" s="22">
        <v>0</v>
      </c>
      <c r="E199" s="20">
        <f>Model!$W$5*((drdp!B199+drdp!K199)*DSFS!$B199+(drdp!E199+drdp!N199)*DSFS!$C199+(drdp!H199+drdp!Q199)*DSFS!$D199)</f>
        <v>0</v>
      </c>
      <c r="F199" s="20">
        <f>Model!$W$5*((drdp!C199+drdp!L199)*DSFS!$B199+(drdp!F199+drdp!O199)*DSFS!$C199+(drdp!I199+drdp!R199)*DSFS!$D199)</f>
        <v>0</v>
      </c>
      <c r="G199" s="20">
        <f>Model!$W$5*((drdp!D199+drdp!M199)*DSFS!$B199+(drdp!G199+drdp!P199)*DSFS!$C199+(drdp!J199+drdp!S199)*DSFS!$D199)</f>
        <v>0</v>
      </c>
      <c r="H199" s="18">
        <f>Model!$W$5*((drdp!B199)*DSFS!$B199+(drdp!E199)*DSFS!$C199+(drdp!H199)*DSFS!$D199)</f>
        <v>0</v>
      </c>
      <c r="I199" s="18">
        <f>Model!$W$5*((drdp!C199)*DSFS!$B199+(drdp!F199)*DSFS!$C199+(drdp!I199)*DSFS!$D199)</f>
        <v>0</v>
      </c>
      <c r="J199" s="18">
        <f>Model!$W$5*((drdp!D199)*DSFS!$B199+(drdp!G199)*DSFS!$C199+(drdp!J199)*DSFS!$D199)</f>
        <v>0</v>
      </c>
      <c r="K199" s="21">
        <f>SUM(E$3:E198)+H199</f>
        <v>1.4371458928878589</v>
      </c>
      <c r="L199" s="21">
        <f>SUM(F$3:F198)+I199</f>
        <v>-0.2039890497007619</v>
      </c>
      <c r="M199" s="21">
        <f>SUM(G$3:G198)+J199</f>
        <v>0.61091814326703386</v>
      </c>
      <c r="N199" s="21"/>
      <c r="O199" s="21"/>
      <c r="P199" s="21"/>
      <c r="Q199" s="19">
        <f t="shared" si="19"/>
        <v>2.065388317444441</v>
      </c>
      <c r="R199" s="19">
        <f t="shared" si="20"/>
        <v>4.1611532397819909E-2</v>
      </c>
      <c r="S199" s="19">
        <f t="shared" si="21"/>
        <v>0.37322097777284013</v>
      </c>
      <c r="T199" s="19">
        <f t="shared" si="22"/>
        <v>-0.29316202497154731</v>
      </c>
      <c r="U199" s="19">
        <f t="shared" si="23"/>
        <v>0.8779785004868943</v>
      </c>
      <c r="V199" s="19">
        <f t="shared" si="24"/>
        <v>-0.12462061148999615</v>
      </c>
    </row>
    <row r="200" spans="1:22" x14ac:dyDescent="0.25">
      <c r="A200" s="26">
        <f>Wellpath!E200</f>
        <v>0</v>
      </c>
      <c r="B200" s="22">
        <f>Wellpath!K200</f>
        <v>0</v>
      </c>
      <c r="C200" s="22">
        <v>0</v>
      </c>
      <c r="D200" s="22">
        <v>0</v>
      </c>
      <c r="E200" s="20">
        <f>Model!$W$5*((drdp!B200+drdp!K200)*DSFS!$B200+(drdp!E200+drdp!N200)*DSFS!$C200+(drdp!H200+drdp!Q200)*DSFS!$D200)</f>
        <v>0</v>
      </c>
      <c r="F200" s="20">
        <f>Model!$W$5*((drdp!C200+drdp!L200)*DSFS!$B200+(drdp!F200+drdp!O200)*DSFS!$C200+(drdp!I200+drdp!R200)*DSFS!$D200)</f>
        <v>0</v>
      </c>
      <c r="G200" s="20">
        <f>Model!$W$5*((drdp!D200+drdp!M200)*DSFS!$B200+(drdp!G200+drdp!P200)*DSFS!$C200+(drdp!J200+drdp!S200)*DSFS!$D200)</f>
        <v>0</v>
      </c>
      <c r="H200" s="18">
        <f>Model!$W$5*((drdp!B200)*DSFS!$B200+(drdp!E200)*DSFS!$C200+(drdp!H200)*DSFS!$D200)</f>
        <v>0</v>
      </c>
      <c r="I200" s="18">
        <f>Model!$W$5*((drdp!C200)*DSFS!$B200+(drdp!F200)*DSFS!$C200+(drdp!I200)*DSFS!$D200)</f>
        <v>0</v>
      </c>
      <c r="J200" s="18">
        <f>Model!$W$5*((drdp!D200)*DSFS!$B200+(drdp!G200)*DSFS!$C200+(drdp!J200)*DSFS!$D200)</f>
        <v>0</v>
      </c>
      <c r="K200" s="21">
        <f>SUM(E$3:E199)+H200</f>
        <v>1.4371458928878589</v>
      </c>
      <c r="L200" s="21">
        <f>SUM(F$3:F199)+I200</f>
        <v>-0.2039890497007619</v>
      </c>
      <c r="M200" s="21">
        <f>SUM(G$3:G199)+J200</f>
        <v>0.61091814326703386</v>
      </c>
      <c r="N200" s="21"/>
      <c r="O200" s="21"/>
      <c r="P200" s="21"/>
      <c r="Q200" s="19">
        <f t="shared" si="19"/>
        <v>2.065388317444441</v>
      </c>
      <c r="R200" s="19">
        <f t="shared" si="20"/>
        <v>4.1611532397819909E-2</v>
      </c>
      <c r="S200" s="19">
        <f t="shared" si="21"/>
        <v>0.37322097777284013</v>
      </c>
      <c r="T200" s="19">
        <f t="shared" si="22"/>
        <v>-0.29316202497154731</v>
      </c>
      <c r="U200" s="19">
        <f t="shared" si="23"/>
        <v>0.8779785004868943</v>
      </c>
      <c r="V200" s="19">
        <f t="shared" si="24"/>
        <v>-0.12462061148999615</v>
      </c>
    </row>
    <row r="201" spans="1:22" x14ac:dyDescent="0.25">
      <c r="A201" s="26">
        <f>Wellpath!E201</f>
        <v>0</v>
      </c>
      <c r="B201" s="22">
        <f>Wellpath!K201</f>
        <v>0</v>
      </c>
      <c r="C201" s="22">
        <v>0</v>
      </c>
      <c r="D201" s="22">
        <v>0</v>
      </c>
      <c r="E201" s="20">
        <f>Model!$W$5*((drdp!B201+drdp!K201)*DSFS!$B201+(drdp!E201+drdp!N201)*DSFS!$C201+(drdp!H201+drdp!Q201)*DSFS!$D201)</f>
        <v>0</v>
      </c>
      <c r="F201" s="20">
        <f>Model!$W$5*((drdp!C201+drdp!L201)*DSFS!$B201+(drdp!F201+drdp!O201)*DSFS!$C201+(drdp!I201+drdp!R201)*DSFS!$D201)</f>
        <v>0</v>
      </c>
      <c r="G201" s="20">
        <f>Model!$W$5*((drdp!D201+drdp!M201)*DSFS!$B201+(drdp!G201+drdp!P201)*DSFS!$C201+(drdp!J201+drdp!S201)*DSFS!$D201)</f>
        <v>0</v>
      </c>
      <c r="H201" s="18">
        <f>Model!$W$5*((drdp!B201)*DSFS!$B201+(drdp!E201)*DSFS!$C201+(drdp!H201)*DSFS!$D201)</f>
        <v>0</v>
      </c>
      <c r="I201" s="18">
        <f>Model!$W$5*((drdp!C201)*DSFS!$B201+(drdp!F201)*DSFS!$C201+(drdp!I201)*DSFS!$D201)</f>
        <v>0</v>
      </c>
      <c r="J201" s="18">
        <f>Model!$W$5*((drdp!D201)*DSFS!$B201+(drdp!G201)*DSFS!$C201+(drdp!J201)*DSFS!$D201)</f>
        <v>0</v>
      </c>
      <c r="K201" s="21">
        <f>SUM(E$3:E200)+H201</f>
        <v>1.4371458928878589</v>
      </c>
      <c r="L201" s="21">
        <f>SUM(F$3:F200)+I201</f>
        <v>-0.2039890497007619</v>
      </c>
      <c r="M201" s="21">
        <f>SUM(G$3:G200)+J201</f>
        <v>0.61091814326703386</v>
      </c>
      <c r="N201" s="21"/>
      <c r="O201" s="21"/>
      <c r="P201" s="21"/>
      <c r="Q201" s="19">
        <f t="shared" si="19"/>
        <v>2.065388317444441</v>
      </c>
      <c r="R201" s="19">
        <f t="shared" si="20"/>
        <v>4.1611532397819909E-2</v>
      </c>
      <c r="S201" s="19">
        <f t="shared" si="21"/>
        <v>0.37322097777284013</v>
      </c>
      <c r="T201" s="19">
        <f t="shared" si="22"/>
        <v>-0.29316202497154731</v>
      </c>
      <c r="U201" s="19">
        <f t="shared" si="23"/>
        <v>0.8779785004868943</v>
      </c>
      <c r="V201" s="19">
        <f t="shared" si="24"/>
        <v>-0.12462061148999615</v>
      </c>
    </row>
    <row r="202" spans="1:22" x14ac:dyDescent="0.25">
      <c r="A202" s="26">
        <f>Wellpath!E202</f>
        <v>0</v>
      </c>
      <c r="B202" s="22">
        <f>Wellpath!K202</f>
        <v>0</v>
      </c>
      <c r="C202" s="22">
        <v>0</v>
      </c>
      <c r="D202" s="22">
        <v>0</v>
      </c>
      <c r="E202" s="20">
        <f>Model!$W$5*((drdp!B202+drdp!K202)*DSFS!$B202+(drdp!E202+drdp!N202)*DSFS!$C202+(drdp!H202+drdp!Q202)*DSFS!$D202)</f>
        <v>0</v>
      </c>
      <c r="F202" s="20">
        <f>Model!$W$5*((drdp!C202+drdp!L202)*DSFS!$B202+(drdp!F202+drdp!O202)*DSFS!$C202+(drdp!I202+drdp!R202)*DSFS!$D202)</f>
        <v>0</v>
      </c>
      <c r="G202" s="20">
        <f>Model!$W$5*((drdp!D202+drdp!M202)*DSFS!$B202+(drdp!G202+drdp!P202)*DSFS!$C202+(drdp!J202+drdp!S202)*DSFS!$D202)</f>
        <v>0</v>
      </c>
      <c r="H202" s="18">
        <f>Model!$W$5*((drdp!B202)*DSFS!$B202+(drdp!E202)*DSFS!$C202+(drdp!H202)*DSFS!$D202)</f>
        <v>0</v>
      </c>
      <c r="I202" s="18">
        <f>Model!$W$5*((drdp!C202)*DSFS!$B202+(drdp!F202)*DSFS!$C202+(drdp!I202)*DSFS!$D202)</f>
        <v>0</v>
      </c>
      <c r="J202" s="18">
        <f>Model!$W$5*((drdp!D202)*DSFS!$B202+(drdp!G202)*DSFS!$C202+(drdp!J202)*DSFS!$D202)</f>
        <v>0</v>
      </c>
      <c r="K202" s="21">
        <f>SUM(E$3:E201)+H202</f>
        <v>1.4371458928878589</v>
      </c>
      <c r="L202" s="21">
        <f>SUM(F$3:F201)+I202</f>
        <v>-0.2039890497007619</v>
      </c>
      <c r="M202" s="21">
        <f>SUM(G$3:G201)+J202</f>
        <v>0.61091814326703386</v>
      </c>
      <c r="N202" s="21"/>
      <c r="O202" s="21"/>
      <c r="P202" s="21"/>
      <c r="Q202" s="19">
        <f t="shared" si="19"/>
        <v>2.065388317444441</v>
      </c>
      <c r="R202" s="19">
        <f t="shared" si="20"/>
        <v>4.1611532397819909E-2</v>
      </c>
      <c r="S202" s="19">
        <f t="shared" si="21"/>
        <v>0.37322097777284013</v>
      </c>
      <c r="T202" s="19">
        <f t="shared" si="22"/>
        <v>-0.29316202497154731</v>
      </c>
      <c r="U202" s="19">
        <f t="shared" si="23"/>
        <v>0.8779785004868943</v>
      </c>
      <c r="V202" s="19">
        <f t="shared" si="24"/>
        <v>-0.12462061148999615</v>
      </c>
    </row>
    <row r="203" spans="1:22" x14ac:dyDescent="0.25">
      <c r="A203" s="26">
        <f>Wellpath!E203</f>
        <v>0</v>
      </c>
      <c r="B203" s="22">
        <f>Wellpath!K203</f>
        <v>0</v>
      </c>
      <c r="C203" s="22">
        <v>0</v>
      </c>
      <c r="D203" s="22">
        <v>0</v>
      </c>
      <c r="E203" s="20">
        <f>Model!$W$5*((drdp!B203+drdp!K203)*DSFS!$B203+(drdp!E203+drdp!N203)*DSFS!$C203+(drdp!H203+drdp!Q203)*DSFS!$D203)</f>
        <v>0</v>
      </c>
      <c r="F203" s="20">
        <f>Model!$W$5*((drdp!C203+drdp!L203)*DSFS!$B203+(drdp!F203+drdp!O203)*DSFS!$C203+(drdp!I203+drdp!R203)*DSFS!$D203)</f>
        <v>0</v>
      </c>
      <c r="G203" s="20">
        <f>Model!$W$5*((drdp!D203+drdp!M203)*DSFS!$B203+(drdp!G203+drdp!P203)*DSFS!$C203+(drdp!J203+drdp!S203)*DSFS!$D203)</f>
        <v>0</v>
      </c>
      <c r="H203" s="18">
        <f>Model!$W$5*((drdp!B203)*DSFS!$B203+(drdp!E203)*DSFS!$C203+(drdp!H203)*DSFS!$D203)</f>
        <v>0</v>
      </c>
      <c r="I203" s="18">
        <f>Model!$W$5*((drdp!C203)*DSFS!$B203+(drdp!F203)*DSFS!$C203+(drdp!I203)*DSFS!$D203)</f>
        <v>0</v>
      </c>
      <c r="J203" s="18">
        <f>Model!$W$5*((drdp!D203)*DSFS!$B203+(drdp!G203)*DSFS!$C203+(drdp!J203)*DSFS!$D203)</f>
        <v>0</v>
      </c>
      <c r="K203" s="21">
        <f>SUM(E$3:E202)+H203</f>
        <v>1.4371458928878589</v>
      </c>
      <c r="L203" s="21">
        <f>SUM(F$3:F202)+I203</f>
        <v>-0.2039890497007619</v>
      </c>
      <c r="M203" s="21">
        <f>SUM(G$3:G202)+J203</f>
        <v>0.61091814326703386</v>
      </c>
      <c r="N203" s="21"/>
      <c r="O203" s="21"/>
      <c r="P203" s="21"/>
      <c r="Q203" s="19">
        <f t="shared" si="19"/>
        <v>2.065388317444441</v>
      </c>
      <c r="R203" s="19">
        <f t="shared" si="20"/>
        <v>4.1611532397819909E-2</v>
      </c>
      <c r="S203" s="19">
        <f t="shared" si="21"/>
        <v>0.37322097777284013</v>
      </c>
      <c r="T203" s="19">
        <f t="shared" si="22"/>
        <v>-0.29316202497154731</v>
      </c>
      <c r="U203" s="19">
        <f t="shared" si="23"/>
        <v>0.8779785004868943</v>
      </c>
      <c r="V203" s="19">
        <f t="shared" si="24"/>
        <v>-0.12462061148999615</v>
      </c>
    </row>
    <row r="204" spans="1:22" x14ac:dyDescent="0.25">
      <c r="A204" s="26">
        <f>Wellpath!E204</f>
        <v>0</v>
      </c>
      <c r="B204" s="22">
        <f>Wellpath!K204</f>
        <v>0</v>
      </c>
      <c r="C204" s="22">
        <v>0</v>
      </c>
      <c r="D204" s="22">
        <v>0</v>
      </c>
      <c r="E204" s="20">
        <f>Model!$W$5*((drdp!B204+drdp!K204)*DSFS!$B204+(drdp!E204+drdp!N204)*DSFS!$C204+(drdp!H204+drdp!Q204)*DSFS!$D204)</f>
        <v>0</v>
      </c>
      <c r="F204" s="20">
        <f>Model!$W$5*((drdp!C204+drdp!L204)*DSFS!$B204+(drdp!F204+drdp!O204)*DSFS!$C204+(drdp!I204+drdp!R204)*DSFS!$D204)</f>
        <v>0</v>
      </c>
      <c r="G204" s="20">
        <f>Model!$W$5*((drdp!D204+drdp!M204)*DSFS!$B204+(drdp!G204+drdp!P204)*DSFS!$C204+(drdp!J204+drdp!S204)*DSFS!$D204)</f>
        <v>0</v>
      </c>
      <c r="H204" s="18">
        <f>Model!$W$5*((drdp!B204)*DSFS!$B204+(drdp!E204)*DSFS!$C204+(drdp!H204)*DSFS!$D204)</f>
        <v>0</v>
      </c>
      <c r="I204" s="18">
        <f>Model!$W$5*((drdp!C204)*DSFS!$B204+(drdp!F204)*DSFS!$C204+(drdp!I204)*DSFS!$D204)</f>
        <v>0</v>
      </c>
      <c r="J204" s="18">
        <f>Model!$W$5*((drdp!D204)*DSFS!$B204+(drdp!G204)*DSFS!$C204+(drdp!J204)*DSFS!$D204)</f>
        <v>0</v>
      </c>
      <c r="K204" s="21">
        <f>SUM(E$3:E203)+H204</f>
        <v>1.4371458928878589</v>
      </c>
      <c r="L204" s="21">
        <f>SUM(F$3:F203)+I204</f>
        <v>-0.2039890497007619</v>
      </c>
      <c r="M204" s="21">
        <f>SUM(G$3:G203)+J204</f>
        <v>0.61091814326703386</v>
      </c>
      <c r="N204" s="21"/>
      <c r="O204" s="21"/>
      <c r="P204" s="21"/>
      <c r="Q204" s="19">
        <f t="shared" si="19"/>
        <v>2.065388317444441</v>
      </c>
      <c r="R204" s="19">
        <f t="shared" si="20"/>
        <v>4.1611532397819909E-2</v>
      </c>
      <c r="S204" s="19">
        <f t="shared" si="21"/>
        <v>0.37322097777284013</v>
      </c>
      <c r="T204" s="19">
        <f t="shared" si="22"/>
        <v>-0.29316202497154731</v>
      </c>
      <c r="U204" s="19">
        <f t="shared" si="23"/>
        <v>0.8779785004868943</v>
      </c>
      <c r="V204" s="19">
        <f t="shared" si="24"/>
        <v>-0.12462061148999615</v>
      </c>
    </row>
    <row r="205" spans="1:22" x14ac:dyDescent="0.25">
      <c r="A205" s="26">
        <f>Wellpath!E205</f>
        <v>0</v>
      </c>
      <c r="B205" s="22">
        <f>Wellpath!K205</f>
        <v>0</v>
      </c>
      <c r="C205" s="22">
        <v>0</v>
      </c>
      <c r="D205" s="22">
        <v>0</v>
      </c>
      <c r="E205" s="20">
        <f>Model!$W$5*((drdp!B205+drdp!K205)*DSFS!$B205+(drdp!E205+drdp!N205)*DSFS!$C205+(drdp!H205+drdp!Q205)*DSFS!$D205)</f>
        <v>0</v>
      </c>
      <c r="F205" s="20">
        <f>Model!$W$5*((drdp!C205+drdp!L205)*DSFS!$B205+(drdp!F205+drdp!O205)*DSFS!$C205+(drdp!I205+drdp!R205)*DSFS!$D205)</f>
        <v>0</v>
      </c>
      <c r="G205" s="20">
        <f>Model!$W$5*((drdp!D205+drdp!M205)*DSFS!$B205+(drdp!G205+drdp!P205)*DSFS!$C205+(drdp!J205+drdp!S205)*DSFS!$D205)</f>
        <v>0</v>
      </c>
      <c r="H205" s="18">
        <f>Model!$W$5*((drdp!B205)*DSFS!$B205+(drdp!E205)*DSFS!$C205+(drdp!H205)*DSFS!$D205)</f>
        <v>0</v>
      </c>
      <c r="I205" s="18">
        <f>Model!$W$5*((drdp!C205)*DSFS!$B205+(drdp!F205)*DSFS!$C205+(drdp!I205)*DSFS!$D205)</f>
        <v>0</v>
      </c>
      <c r="J205" s="18">
        <f>Model!$W$5*((drdp!D205)*DSFS!$B205+(drdp!G205)*DSFS!$C205+(drdp!J205)*DSFS!$D205)</f>
        <v>0</v>
      </c>
      <c r="K205" s="21">
        <f>SUM(E$3:E204)+H205</f>
        <v>1.4371458928878589</v>
      </c>
      <c r="L205" s="21">
        <f>SUM(F$3:F204)+I205</f>
        <v>-0.2039890497007619</v>
      </c>
      <c r="M205" s="21">
        <f>SUM(G$3:G204)+J205</f>
        <v>0.61091814326703386</v>
      </c>
      <c r="N205" s="21"/>
      <c r="O205" s="21"/>
      <c r="P205" s="21"/>
      <c r="Q205" s="19">
        <f t="shared" si="19"/>
        <v>2.065388317444441</v>
      </c>
      <c r="R205" s="19">
        <f t="shared" si="20"/>
        <v>4.1611532397819909E-2</v>
      </c>
      <c r="S205" s="19">
        <f t="shared" si="21"/>
        <v>0.37322097777284013</v>
      </c>
      <c r="T205" s="19">
        <f t="shared" si="22"/>
        <v>-0.29316202497154731</v>
      </c>
      <c r="U205" s="19">
        <f t="shared" si="23"/>
        <v>0.8779785004868943</v>
      </c>
      <c r="V205" s="19">
        <f t="shared" si="24"/>
        <v>-0.12462061148999615</v>
      </c>
    </row>
    <row r="206" spans="1:22" x14ac:dyDescent="0.25">
      <c r="A206" s="26">
        <f>Wellpath!E206</f>
        <v>0</v>
      </c>
      <c r="B206" s="22">
        <f>Wellpath!K206</f>
        <v>0</v>
      </c>
      <c r="C206" s="22">
        <v>0</v>
      </c>
      <c r="D206" s="22">
        <v>0</v>
      </c>
      <c r="E206" s="20">
        <f>Model!$W$5*((drdp!B206+drdp!K206)*DSFS!$B206+(drdp!E206+drdp!N206)*DSFS!$C206+(drdp!H206+drdp!Q206)*DSFS!$D206)</f>
        <v>0</v>
      </c>
      <c r="F206" s="20">
        <f>Model!$W$5*((drdp!C206+drdp!L206)*DSFS!$B206+(drdp!F206+drdp!O206)*DSFS!$C206+(drdp!I206+drdp!R206)*DSFS!$D206)</f>
        <v>0</v>
      </c>
      <c r="G206" s="20">
        <f>Model!$W$5*((drdp!D206+drdp!M206)*DSFS!$B206+(drdp!G206+drdp!P206)*DSFS!$C206+(drdp!J206+drdp!S206)*DSFS!$D206)</f>
        <v>0</v>
      </c>
      <c r="H206" s="18">
        <f>Model!$W$5*((drdp!B206)*DSFS!$B206+(drdp!E206)*DSFS!$C206+(drdp!H206)*DSFS!$D206)</f>
        <v>0</v>
      </c>
      <c r="I206" s="18">
        <f>Model!$W$5*((drdp!C206)*DSFS!$B206+(drdp!F206)*DSFS!$C206+(drdp!I206)*DSFS!$D206)</f>
        <v>0</v>
      </c>
      <c r="J206" s="18">
        <f>Model!$W$5*((drdp!D206)*DSFS!$B206+(drdp!G206)*DSFS!$C206+(drdp!J206)*DSFS!$D206)</f>
        <v>0</v>
      </c>
      <c r="K206" s="21">
        <f>SUM(E$3:E205)+H206</f>
        <v>1.4371458928878589</v>
      </c>
      <c r="L206" s="21">
        <f>SUM(F$3:F205)+I206</f>
        <v>-0.2039890497007619</v>
      </c>
      <c r="M206" s="21">
        <f>SUM(G$3:G205)+J206</f>
        <v>0.61091814326703386</v>
      </c>
      <c r="N206" s="21"/>
      <c r="O206" s="21"/>
      <c r="P206" s="21"/>
      <c r="Q206" s="19">
        <f t="shared" si="19"/>
        <v>2.065388317444441</v>
      </c>
      <c r="R206" s="19">
        <f t="shared" si="20"/>
        <v>4.1611532397819909E-2</v>
      </c>
      <c r="S206" s="19">
        <f t="shared" si="21"/>
        <v>0.37322097777284013</v>
      </c>
      <c r="T206" s="19">
        <f t="shared" si="22"/>
        <v>-0.29316202497154731</v>
      </c>
      <c r="U206" s="19">
        <f t="shared" si="23"/>
        <v>0.8779785004868943</v>
      </c>
      <c r="V206" s="19">
        <f t="shared" si="24"/>
        <v>-0.12462061148999615</v>
      </c>
    </row>
    <row r="207" spans="1:22" x14ac:dyDescent="0.25">
      <c r="A207" s="26">
        <f>Wellpath!E207</f>
        <v>0</v>
      </c>
      <c r="B207" s="22">
        <f>Wellpath!K207</f>
        <v>0</v>
      </c>
      <c r="C207" s="22">
        <v>0</v>
      </c>
      <c r="D207" s="22">
        <v>0</v>
      </c>
      <c r="E207" s="20">
        <f>Model!$W$5*((drdp!B207+drdp!K207)*DSFS!$B207+(drdp!E207+drdp!N207)*DSFS!$C207+(drdp!H207+drdp!Q207)*DSFS!$D207)</f>
        <v>0</v>
      </c>
      <c r="F207" s="20">
        <f>Model!$W$5*((drdp!C207+drdp!L207)*DSFS!$B207+(drdp!F207+drdp!O207)*DSFS!$C207+(drdp!I207+drdp!R207)*DSFS!$D207)</f>
        <v>0</v>
      </c>
      <c r="G207" s="20">
        <f>Model!$W$5*((drdp!D207+drdp!M207)*DSFS!$B207+(drdp!G207+drdp!P207)*DSFS!$C207+(drdp!J207+drdp!S207)*DSFS!$D207)</f>
        <v>0</v>
      </c>
      <c r="H207" s="18">
        <f>Model!$W$5*((drdp!B207)*DSFS!$B207+(drdp!E207)*DSFS!$C207+(drdp!H207)*DSFS!$D207)</f>
        <v>0</v>
      </c>
      <c r="I207" s="18">
        <f>Model!$W$5*((drdp!C207)*DSFS!$B207+(drdp!F207)*DSFS!$C207+(drdp!I207)*DSFS!$D207)</f>
        <v>0</v>
      </c>
      <c r="J207" s="18">
        <f>Model!$W$5*((drdp!D207)*DSFS!$B207+(drdp!G207)*DSFS!$C207+(drdp!J207)*DSFS!$D207)</f>
        <v>0</v>
      </c>
      <c r="K207" s="21">
        <f>SUM(E$3:E206)+H207</f>
        <v>1.4371458928878589</v>
      </c>
      <c r="L207" s="21">
        <f>SUM(F$3:F206)+I207</f>
        <v>-0.2039890497007619</v>
      </c>
      <c r="M207" s="21">
        <f>SUM(G$3:G206)+J207</f>
        <v>0.61091814326703386</v>
      </c>
      <c r="N207" s="21"/>
      <c r="O207" s="21"/>
      <c r="P207" s="21"/>
      <c r="Q207" s="19">
        <f t="shared" si="19"/>
        <v>2.065388317444441</v>
      </c>
      <c r="R207" s="19">
        <f t="shared" si="20"/>
        <v>4.1611532397819909E-2</v>
      </c>
      <c r="S207" s="19">
        <f t="shared" si="21"/>
        <v>0.37322097777284013</v>
      </c>
      <c r="T207" s="19">
        <f t="shared" si="22"/>
        <v>-0.29316202497154731</v>
      </c>
      <c r="U207" s="19">
        <f t="shared" si="23"/>
        <v>0.8779785004868943</v>
      </c>
      <c r="V207" s="19">
        <f t="shared" si="24"/>
        <v>-0.12462061148999615</v>
      </c>
    </row>
    <row r="208" spans="1:22" x14ac:dyDescent="0.25">
      <c r="A208" s="26">
        <f>Wellpath!E208</f>
        <v>0</v>
      </c>
      <c r="B208" s="22">
        <f>Wellpath!K208</f>
        <v>0</v>
      </c>
      <c r="C208" s="22">
        <v>0</v>
      </c>
      <c r="D208" s="22">
        <v>0</v>
      </c>
      <c r="E208" s="20">
        <f>Model!$W$5*((drdp!B208+drdp!K208)*DSFS!$B208+(drdp!E208+drdp!N208)*DSFS!$C208+(drdp!H208+drdp!Q208)*DSFS!$D208)</f>
        <v>0</v>
      </c>
      <c r="F208" s="20">
        <f>Model!$W$5*((drdp!C208+drdp!L208)*DSFS!$B208+(drdp!F208+drdp!O208)*DSFS!$C208+(drdp!I208+drdp!R208)*DSFS!$D208)</f>
        <v>0</v>
      </c>
      <c r="G208" s="20">
        <f>Model!$W$5*((drdp!D208+drdp!M208)*DSFS!$B208+(drdp!G208+drdp!P208)*DSFS!$C208+(drdp!J208+drdp!S208)*DSFS!$D208)</f>
        <v>0</v>
      </c>
      <c r="H208" s="18">
        <f>Model!$W$5*((drdp!B208)*DSFS!$B208+(drdp!E208)*DSFS!$C208+(drdp!H208)*DSFS!$D208)</f>
        <v>0</v>
      </c>
      <c r="I208" s="18">
        <f>Model!$W$5*((drdp!C208)*DSFS!$B208+(drdp!F208)*DSFS!$C208+(drdp!I208)*DSFS!$D208)</f>
        <v>0</v>
      </c>
      <c r="J208" s="18">
        <f>Model!$W$5*((drdp!D208)*DSFS!$B208+(drdp!G208)*DSFS!$C208+(drdp!J208)*DSFS!$D208)</f>
        <v>0</v>
      </c>
      <c r="K208" s="21">
        <f>SUM(E$3:E207)+H208</f>
        <v>1.4371458928878589</v>
      </c>
      <c r="L208" s="21">
        <f>SUM(F$3:F207)+I208</f>
        <v>-0.2039890497007619</v>
      </c>
      <c r="M208" s="21">
        <f>SUM(G$3:G207)+J208</f>
        <v>0.61091814326703386</v>
      </c>
      <c r="N208" s="21"/>
      <c r="O208" s="21"/>
      <c r="P208" s="21"/>
      <c r="Q208" s="19">
        <f t="shared" si="19"/>
        <v>2.065388317444441</v>
      </c>
      <c r="R208" s="19">
        <f t="shared" si="20"/>
        <v>4.1611532397819909E-2</v>
      </c>
      <c r="S208" s="19">
        <f t="shared" si="21"/>
        <v>0.37322097777284013</v>
      </c>
      <c r="T208" s="19">
        <f t="shared" si="22"/>
        <v>-0.29316202497154731</v>
      </c>
      <c r="U208" s="19">
        <f t="shared" si="23"/>
        <v>0.8779785004868943</v>
      </c>
      <c r="V208" s="19">
        <f t="shared" si="24"/>
        <v>-0.12462061148999615</v>
      </c>
    </row>
    <row r="209" spans="1:22" x14ac:dyDescent="0.25">
      <c r="A209" s="26">
        <f>Wellpath!E209</f>
        <v>0</v>
      </c>
      <c r="B209" s="22">
        <f>Wellpath!K209</f>
        <v>0</v>
      </c>
      <c r="C209" s="22">
        <v>0</v>
      </c>
      <c r="D209" s="22">
        <v>0</v>
      </c>
      <c r="E209" s="20">
        <f>Model!$W$5*((drdp!B209+drdp!K209)*DSFS!$B209+(drdp!E209+drdp!N209)*DSFS!$C209+(drdp!H209+drdp!Q209)*DSFS!$D209)</f>
        <v>0</v>
      </c>
      <c r="F209" s="20">
        <f>Model!$W$5*((drdp!C209+drdp!L209)*DSFS!$B209+(drdp!F209+drdp!O209)*DSFS!$C209+(drdp!I209+drdp!R209)*DSFS!$D209)</f>
        <v>0</v>
      </c>
      <c r="G209" s="20">
        <f>Model!$W$5*((drdp!D209+drdp!M209)*DSFS!$B209+(drdp!G209+drdp!P209)*DSFS!$C209+(drdp!J209+drdp!S209)*DSFS!$D209)</f>
        <v>0</v>
      </c>
      <c r="H209" s="18">
        <f>Model!$W$5*((drdp!B209)*DSFS!$B209+(drdp!E209)*DSFS!$C209+(drdp!H209)*DSFS!$D209)</f>
        <v>0</v>
      </c>
      <c r="I209" s="18">
        <f>Model!$W$5*((drdp!C209)*DSFS!$B209+(drdp!F209)*DSFS!$C209+(drdp!I209)*DSFS!$D209)</f>
        <v>0</v>
      </c>
      <c r="J209" s="18">
        <f>Model!$W$5*((drdp!D209)*DSFS!$B209+(drdp!G209)*DSFS!$C209+(drdp!J209)*DSFS!$D209)</f>
        <v>0</v>
      </c>
      <c r="K209" s="21">
        <f>SUM(E$3:E208)+H209</f>
        <v>1.4371458928878589</v>
      </c>
      <c r="L209" s="21">
        <f>SUM(F$3:F208)+I209</f>
        <v>-0.2039890497007619</v>
      </c>
      <c r="M209" s="21">
        <f>SUM(G$3:G208)+J209</f>
        <v>0.61091814326703386</v>
      </c>
      <c r="N209" s="21"/>
      <c r="O209" s="21"/>
      <c r="P209" s="21"/>
      <c r="Q209" s="19">
        <f t="shared" si="19"/>
        <v>2.065388317444441</v>
      </c>
      <c r="R209" s="19">
        <f t="shared" si="20"/>
        <v>4.1611532397819909E-2</v>
      </c>
      <c r="S209" s="19">
        <f t="shared" si="21"/>
        <v>0.37322097777284013</v>
      </c>
      <c r="T209" s="19">
        <f t="shared" si="22"/>
        <v>-0.29316202497154731</v>
      </c>
      <c r="U209" s="19">
        <f t="shared" si="23"/>
        <v>0.8779785004868943</v>
      </c>
      <c r="V209" s="19">
        <f t="shared" si="24"/>
        <v>-0.12462061148999615</v>
      </c>
    </row>
    <row r="210" spans="1:22" x14ac:dyDescent="0.25">
      <c r="A210" s="26">
        <f>Wellpath!E210</f>
        <v>0</v>
      </c>
      <c r="B210" s="22">
        <f>Wellpath!K210</f>
        <v>0</v>
      </c>
      <c r="C210" s="22">
        <v>0</v>
      </c>
      <c r="D210" s="22">
        <v>0</v>
      </c>
      <c r="E210" s="20">
        <f>Model!$W$5*((drdp!B210+drdp!K210)*DSFS!$B210+(drdp!E210+drdp!N210)*DSFS!$C210+(drdp!H210+drdp!Q210)*DSFS!$D210)</f>
        <v>0</v>
      </c>
      <c r="F210" s="20">
        <f>Model!$W$5*((drdp!C210+drdp!L210)*DSFS!$B210+(drdp!F210+drdp!O210)*DSFS!$C210+(drdp!I210+drdp!R210)*DSFS!$D210)</f>
        <v>0</v>
      </c>
      <c r="G210" s="20">
        <f>Model!$W$5*((drdp!D210+drdp!M210)*DSFS!$B210+(drdp!G210+drdp!P210)*DSFS!$C210+(drdp!J210+drdp!S210)*DSFS!$D210)</f>
        <v>0</v>
      </c>
      <c r="H210" s="18">
        <f>Model!$W$5*((drdp!B210)*DSFS!$B210+(drdp!E210)*DSFS!$C210+(drdp!H210)*DSFS!$D210)</f>
        <v>0</v>
      </c>
      <c r="I210" s="18">
        <f>Model!$W$5*((drdp!C210)*DSFS!$B210+(drdp!F210)*DSFS!$C210+(drdp!I210)*DSFS!$D210)</f>
        <v>0</v>
      </c>
      <c r="J210" s="18">
        <f>Model!$W$5*((drdp!D210)*DSFS!$B210+(drdp!G210)*DSFS!$C210+(drdp!J210)*DSFS!$D210)</f>
        <v>0</v>
      </c>
      <c r="K210" s="21">
        <f>SUM(E$3:E209)+H210</f>
        <v>1.4371458928878589</v>
      </c>
      <c r="L210" s="21">
        <f>SUM(F$3:F209)+I210</f>
        <v>-0.2039890497007619</v>
      </c>
      <c r="M210" s="21">
        <f>SUM(G$3:G209)+J210</f>
        <v>0.61091814326703386</v>
      </c>
      <c r="N210" s="21"/>
      <c r="O210" s="21"/>
      <c r="P210" s="21"/>
      <c r="Q210" s="19">
        <f t="shared" si="19"/>
        <v>2.065388317444441</v>
      </c>
      <c r="R210" s="19">
        <f t="shared" si="20"/>
        <v>4.1611532397819909E-2</v>
      </c>
      <c r="S210" s="19">
        <f t="shared" si="21"/>
        <v>0.37322097777284013</v>
      </c>
      <c r="T210" s="19">
        <f t="shared" si="22"/>
        <v>-0.29316202497154731</v>
      </c>
      <c r="U210" s="19">
        <f t="shared" si="23"/>
        <v>0.8779785004868943</v>
      </c>
      <c r="V210" s="19">
        <f t="shared" si="24"/>
        <v>-0.12462061148999615</v>
      </c>
    </row>
    <row r="211" spans="1:22" x14ac:dyDescent="0.25">
      <c r="A211" s="26">
        <f>Wellpath!E211</f>
        <v>0</v>
      </c>
      <c r="B211" s="22">
        <f>Wellpath!K211</f>
        <v>0</v>
      </c>
      <c r="C211" s="22">
        <v>0</v>
      </c>
      <c r="D211" s="22">
        <v>0</v>
      </c>
      <c r="E211" s="20">
        <f>Model!$W$5*((drdp!B211+drdp!K211)*DSFS!$B211+(drdp!E211+drdp!N211)*DSFS!$C211+(drdp!H211+drdp!Q211)*DSFS!$D211)</f>
        <v>0</v>
      </c>
      <c r="F211" s="20">
        <f>Model!$W$5*((drdp!C211+drdp!L211)*DSFS!$B211+(drdp!F211+drdp!O211)*DSFS!$C211+(drdp!I211+drdp!R211)*DSFS!$D211)</f>
        <v>0</v>
      </c>
      <c r="G211" s="20">
        <f>Model!$W$5*((drdp!D211+drdp!M211)*DSFS!$B211+(drdp!G211+drdp!P211)*DSFS!$C211+(drdp!J211+drdp!S211)*DSFS!$D211)</f>
        <v>0</v>
      </c>
      <c r="H211" s="18">
        <f>Model!$W$5*((drdp!B211)*DSFS!$B211+(drdp!E211)*DSFS!$C211+(drdp!H211)*DSFS!$D211)</f>
        <v>0</v>
      </c>
      <c r="I211" s="18">
        <f>Model!$W$5*((drdp!C211)*DSFS!$B211+(drdp!F211)*DSFS!$C211+(drdp!I211)*DSFS!$D211)</f>
        <v>0</v>
      </c>
      <c r="J211" s="18">
        <f>Model!$W$5*((drdp!D211)*DSFS!$B211+(drdp!G211)*DSFS!$C211+(drdp!J211)*DSFS!$D211)</f>
        <v>0</v>
      </c>
      <c r="K211" s="21">
        <f>SUM(E$3:E210)+H211</f>
        <v>1.4371458928878589</v>
      </c>
      <c r="L211" s="21">
        <f>SUM(F$3:F210)+I211</f>
        <v>-0.2039890497007619</v>
      </c>
      <c r="M211" s="21">
        <f>SUM(G$3:G210)+J211</f>
        <v>0.61091814326703386</v>
      </c>
      <c r="N211" s="21"/>
      <c r="O211" s="21"/>
      <c r="P211" s="21"/>
      <c r="Q211" s="19">
        <f t="shared" si="19"/>
        <v>2.065388317444441</v>
      </c>
      <c r="R211" s="19">
        <f t="shared" si="20"/>
        <v>4.1611532397819909E-2</v>
      </c>
      <c r="S211" s="19">
        <f t="shared" si="21"/>
        <v>0.37322097777284013</v>
      </c>
      <c r="T211" s="19">
        <f t="shared" si="22"/>
        <v>-0.29316202497154731</v>
      </c>
      <c r="U211" s="19">
        <f t="shared" si="23"/>
        <v>0.8779785004868943</v>
      </c>
      <c r="V211" s="19">
        <f t="shared" si="24"/>
        <v>-0.12462061148999615</v>
      </c>
    </row>
    <row r="212" spans="1:22" x14ac:dyDescent="0.25">
      <c r="A212" s="26">
        <f>Wellpath!E212</f>
        <v>0</v>
      </c>
      <c r="B212" s="22">
        <f>Wellpath!K212</f>
        <v>0</v>
      </c>
      <c r="C212" s="22">
        <v>0</v>
      </c>
      <c r="D212" s="22">
        <v>0</v>
      </c>
      <c r="E212" s="20">
        <f>Model!$W$5*((drdp!B212+drdp!K212)*DSFS!$B212+(drdp!E212+drdp!N212)*DSFS!$C212+(drdp!H212+drdp!Q212)*DSFS!$D212)</f>
        <v>0</v>
      </c>
      <c r="F212" s="20">
        <f>Model!$W$5*((drdp!C212+drdp!L212)*DSFS!$B212+(drdp!F212+drdp!O212)*DSFS!$C212+(drdp!I212+drdp!R212)*DSFS!$D212)</f>
        <v>0</v>
      </c>
      <c r="G212" s="20">
        <f>Model!$W$5*((drdp!D212+drdp!M212)*DSFS!$B212+(drdp!G212+drdp!P212)*DSFS!$C212+(drdp!J212+drdp!S212)*DSFS!$D212)</f>
        <v>0</v>
      </c>
      <c r="H212" s="18">
        <f>Model!$W$5*((drdp!B212)*DSFS!$B212+(drdp!E212)*DSFS!$C212+(drdp!H212)*DSFS!$D212)</f>
        <v>0</v>
      </c>
      <c r="I212" s="18">
        <f>Model!$W$5*((drdp!C212)*DSFS!$B212+(drdp!F212)*DSFS!$C212+(drdp!I212)*DSFS!$D212)</f>
        <v>0</v>
      </c>
      <c r="J212" s="18">
        <f>Model!$W$5*((drdp!D212)*DSFS!$B212+(drdp!G212)*DSFS!$C212+(drdp!J212)*DSFS!$D212)</f>
        <v>0</v>
      </c>
      <c r="K212" s="21">
        <f>SUM(E$3:E211)+H212</f>
        <v>1.4371458928878589</v>
      </c>
      <c r="L212" s="21">
        <f>SUM(F$3:F211)+I212</f>
        <v>-0.2039890497007619</v>
      </c>
      <c r="M212" s="21">
        <f>SUM(G$3:G211)+J212</f>
        <v>0.61091814326703386</v>
      </c>
      <c r="N212" s="21"/>
      <c r="O212" s="21"/>
      <c r="P212" s="21"/>
      <c r="Q212" s="19">
        <f t="shared" si="19"/>
        <v>2.065388317444441</v>
      </c>
      <c r="R212" s="19">
        <f t="shared" si="20"/>
        <v>4.1611532397819909E-2</v>
      </c>
      <c r="S212" s="19">
        <f t="shared" si="21"/>
        <v>0.37322097777284013</v>
      </c>
      <c r="T212" s="19">
        <f t="shared" si="22"/>
        <v>-0.29316202497154731</v>
      </c>
      <c r="U212" s="19">
        <f t="shared" si="23"/>
        <v>0.8779785004868943</v>
      </c>
      <c r="V212" s="19">
        <f t="shared" si="24"/>
        <v>-0.12462061148999615</v>
      </c>
    </row>
    <row r="213" spans="1:22" x14ac:dyDescent="0.25">
      <c r="A213" s="26">
        <f>Wellpath!E213</f>
        <v>0</v>
      </c>
      <c r="B213" s="22">
        <f>Wellpath!K213</f>
        <v>0</v>
      </c>
      <c r="C213" s="22">
        <v>0</v>
      </c>
      <c r="D213" s="22">
        <v>0</v>
      </c>
      <c r="E213" s="20">
        <f>Model!$W$5*((drdp!B213+drdp!K213)*DSFS!$B213+(drdp!E213+drdp!N213)*DSFS!$C213+(drdp!H213+drdp!Q213)*DSFS!$D213)</f>
        <v>0</v>
      </c>
      <c r="F213" s="20">
        <f>Model!$W$5*((drdp!C213+drdp!L213)*DSFS!$B213+(drdp!F213+drdp!O213)*DSFS!$C213+(drdp!I213+drdp!R213)*DSFS!$D213)</f>
        <v>0</v>
      </c>
      <c r="G213" s="20">
        <f>Model!$W$5*((drdp!D213+drdp!M213)*DSFS!$B213+(drdp!G213+drdp!P213)*DSFS!$C213+(drdp!J213+drdp!S213)*DSFS!$D213)</f>
        <v>0</v>
      </c>
      <c r="H213" s="18">
        <f>Model!$W$5*((drdp!B213)*DSFS!$B213+(drdp!E213)*DSFS!$C213+(drdp!H213)*DSFS!$D213)</f>
        <v>0</v>
      </c>
      <c r="I213" s="18">
        <f>Model!$W$5*((drdp!C213)*DSFS!$B213+(drdp!F213)*DSFS!$C213+(drdp!I213)*DSFS!$D213)</f>
        <v>0</v>
      </c>
      <c r="J213" s="18">
        <f>Model!$W$5*((drdp!D213)*DSFS!$B213+(drdp!G213)*DSFS!$C213+(drdp!J213)*DSFS!$D213)</f>
        <v>0</v>
      </c>
      <c r="K213" s="21">
        <f>SUM(E$3:E212)+H213</f>
        <v>1.4371458928878589</v>
      </c>
      <c r="L213" s="21">
        <f>SUM(F$3:F212)+I213</f>
        <v>-0.2039890497007619</v>
      </c>
      <c r="M213" s="21">
        <f>SUM(G$3:G212)+J213</f>
        <v>0.61091814326703386</v>
      </c>
      <c r="N213" s="21"/>
      <c r="O213" s="21"/>
      <c r="P213" s="21"/>
      <c r="Q213" s="19">
        <f t="shared" si="19"/>
        <v>2.065388317444441</v>
      </c>
      <c r="R213" s="19">
        <f t="shared" si="20"/>
        <v>4.1611532397819909E-2</v>
      </c>
      <c r="S213" s="19">
        <f t="shared" si="21"/>
        <v>0.37322097777284013</v>
      </c>
      <c r="T213" s="19">
        <f t="shared" si="22"/>
        <v>-0.29316202497154731</v>
      </c>
      <c r="U213" s="19">
        <f t="shared" si="23"/>
        <v>0.8779785004868943</v>
      </c>
      <c r="V213" s="19">
        <f t="shared" si="24"/>
        <v>-0.12462061148999615</v>
      </c>
    </row>
    <row r="214" spans="1:22" x14ac:dyDescent="0.25">
      <c r="A214" s="26">
        <f>Wellpath!E214</f>
        <v>0</v>
      </c>
      <c r="B214" s="22">
        <f>Wellpath!K214</f>
        <v>0</v>
      </c>
      <c r="C214" s="22">
        <v>0</v>
      </c>
      <c r="D214" s="22">
        <v>0</v>
      </c>
      <c r="E214" s="20">
        <f>Model!$W$5*((drdp!B214+drdp!K214)*DSFS!$B214+(drdp!E214+drdp!N214)*DSFS!$C214+(drdp!H214+drdp!Q214)*DSFS!$D214)</f>
        <v>0</v>
      </c>
      <c r="F214" s="20">
        <f>Model!$W$5*((drdp!C214+drdp!L214)*DSFS!$B214+(drdp!F214+drdp!O214)*DSFS!$C214+(drdp!I214+drdp!R214)*DSFS!$D214)</f>
        <v>0</v>
      </c>
      <c r="G214" s="20">
        <f>Model!$W$5*((drdp!D214+drdp!M214)*DSFS!$B214+(drdp!G214+drdp!P214)*DSFS!$C214+(drdp!J214+drdp!S214)*DSFS!$D214)</f>
        <v>0</v>
      </c>
      <c r="H214" s="18">
        <f>Model!$W$5*((drdp!B214)*DSFS!$B214+(drdp!E214)*DSFS!$C214+(drdp!H214)*DSFS!$D214)</f>
        <v>0</v>
      </c>
      <c r="I214" s="18">
        <f>Model!$W$5*((drdp!C214)*DSFS!$B214+(drdp!F214)*DSFS!$C214+(drdp!I214)*DSFS!$D214)</f>
        <v>0</v>
      </c>
      <c r="J214" s="18">
        <f>Model!$W$5*((drdp!D214)*DSFS!$B214+(drdp!G214)*DSFS!$C214+(drdp!J214)*DSFS!$D214)</f>
        <v>0</v>
      </c>
      <c r="K214" s="21">
        <f>SUM(E$3:E213)+H214</f>
        <v>1.4371458928878589</v>
      </c>
      <c r="L214" s="21">
        <f>SUM(F$3:F213)+I214</f>
        <v>-0.2039890497007619</v>
      </c>
      <c r="M214" s="21">
        <f>SUM(G$3:G213)+J214</f>
        <v>0.61091814326703386</v>
      </c>
      <c r="N214" s="21"/>
      <c r="O214" s="21"/>
      <c r="P214" s="21"/>
      <c r="Q214" s="19">
        <f t="shared" si="19"/>
        <v>2.065388317444441</v>
      </c>
      <c r="R214" s="19">
        <f t="shared" si="20"/>
        <v>4.1611532397819909E-2</v>
      </c>
      <c r="S214" s="19">
        <f t="shared" si="21"/>
        <v>0.37322097777284013</v>
      </c>
      <c r="T214" s="19">
        <f t="shared" si="22"/>
        <v>-0.29316202497154731</v>
      </c>
      <c r="U214" s="19">
        <f t="shared" si="23"/>
        <v>0.8779785004868943</v>
      </c>
      <c r="V214" s="19">
        <f t="shared" si="24"/>
        <v>-0.12462061148999615</v>
      </c>
    </row>
    <row r="215" spans="1:22" x14ac:dyDescent="0.25">
      <c r="A215" s="26">
        <f>Wellpath!E215</f>
        <v>0</v>
      </c>
      <c r="B215" s="22">
        <f>Wellpath!K215</f>
        <v>0</v>
      </c>
      <c r="C215" s="22">
        <v>0</v>
      </c>
      <c r="D215" s="22">
        <v>0</v>
      </c>
      <c r="E215" s="20">
        <f>Model!$W$5*((drdp!B215+drdp!K215)*DSFS!$B215+(drdp!E215+drdp!N215)*DSFS!$C215+(drdp!H215+drdp!Q215)*DSFS!$D215)</f>
        <v>0</v>
      </c>
      <c r="F215" s="20">
        <f>Model!$W$5*((drdp!C215+drdp!L215)*DSFS!$B215+(drdp!F215+drdp!O215)*DSFS!$C215+(drdp!I215+drdp!R215)*DSFS!$D215)</f>
        <v>0</v>
      </c>
      <c r="G215" s="20">
        <f>Model!$W$5*((drdp!D215+drdp!M215)*DSFS!$B215+(drdp!G215+drdp!P215)*DSFS!$C215+(drdp!J215+drdp!S215)*DSFS!$D215)</f>
        <v>0</v>
      </c>
      <c r="H215" s="18">
        <f>Model!$W$5*((drdp!B215)*DSFS!$B215+(drdp!E215)*DSFS!$C215+(drdp!H215)*DSFS!$D215)</f>
        <v>0</v>
      </c>
      <c r="I215" s="18">
        <f>Model!$W$5*((drdp!C215)*DSFS!$B215+(drdp!F215)*DSFS!$C215+(drdp!I215)*DSFS!$D215)</f>
        <v>0</v>
      </c>
      <c r="J215" s="18">
        <f>Model!$W$5*((drdp!D215)*DSFS!$B215+(drdp!G215)*DSFS!$C215+(drdp!J215)*DSFS!$D215)</f>
        <v>0</v>
      </c>
      <c r="K215" s="21">
        <f>SUM(E$3:E214)+H215</f>
        <v>1.4371458928878589</v>
      </c>
      <c r="L215" s="21">
        <f>SUM(F$3:F214)+I215</f>
        <v>-0.2039890497007619</v>
      </c>
      <c r="M215" s="21">
        <f>SUM(G$3:G214)+J215</f>
        <v>0.61091814326703386</v>
      </c>
      <c r="N215" s="21"/>
      <c r="O215" s="21"/>
      <c r="P215" s="21"/>
      <c r="Q215" s="19">
        <f t="shared" si="19"/>
        <v>2.065388317444441</v>
      </c>
      <c r="R215" s="19">
        <f t="shared" si="20"/>
        <v>4.1611532397819909E-2</v>
      </c>
      <c r="S215" s="19">
        <f t="shared" si="21"/>
        <v>0.37322097777284013</v>
      </c>
      <c r="T215" s="19">
        <f t="shared" si="22"/>
        <v>-0.29316202497154731</v>
      </c>
      <c r="U215" s="19">
        <f t="shared" si="23"/>
        <v>0.8779785004868943</v>
      </c>
      <c r="V215" s="19">
        <f t="shared" si="24"/>
        <v>-0.12462061148999615</v>
      </c>
    </row>
    <row r="216" spans="1:22" x14ac:dyDescent="0.25">
      <c r="A216" s="26">
        <f>Wellpath!E216</f>
        <v>0</v>
      </c>
      <c r="B216" s="22">
        <f>Wellpath!K216</f>
        <v>0</v>
      </c>
      <c r="C216" s="22">
        <v>0</v>
      </c>
      <c r="D216" s="22">
        <v>0</v>
      </c>
      <c r="E216" s="20">
        <f>Model!$W$5*((drdp!B216+drdp!K216)*DSFS!$B216+(drdp!E216+drdp!N216)*DSFS!$C216+(drdp!H216+drdp!Q216)*DSFS!$D216)</f>
        <v>0</v>
      </c>
      <c r="F216" s="20">
        <f>Model!$W$5*((drdp!C216+drdp!L216)*DSFS!$B216+(drdp!F216+drdp!O216)*DSFS!$C216+(drdp!I216+drdp!R216)*DSFS!$D216)</f>
        <v>0</v>
      </c>
      <c r="G216" s="20">
        <f>Model!$W$5*((drdp!D216+drdp!M216)*DSFS!$B216+(drdp!G216+drdp!P216)*DSFS!$C216+(drdp!J216+drdp!S216)*DSFS!$D216)</f>
        <v>0</v>
      </c>
      <c r="H216" s="18">
        <f>Model!$W$5*((drdp!B216)*DSFS!$B216+(drdp!E216)*DSFS!$C216+(drdp!H216)*DSFS!$D216)</f>
        <v>0</v>
      </c>
      <c r="I216" s="18">
        <f>Model!$W$5*((drdp!C216)*DSFS!$B216+(drdp!F216)*DSFS!$C216+(drdp!I216)*DSFS!$D216)</f>
        <v>0</v>
      </c>
      <c r="J216" s="18">
        <f>Model!$W$5*((drdp!D216)*DSFS!$B216+(drdp!G216)*DSFS!$C216+(drdp!J216)*DSFS!$D216)</f>
        <v>0</v>
      </c>
      <c r="K216" s="21">
        <f>SUM(E$3:E215)+H216</f>
        <v>1.4371458928878589</v>
      </c>
      <c r="L216" s="21">
        <f>SUM(F$3:F215)+I216</f>
        <v>-0.2039890497007619</v>
      </c>
      <c r="M216" s="21">
        <f>SUM(G$3:G215)+J216</f>
        <v>0.61091814326703386</v>
      </c>
      <c r="N216" s="21"/>
      <c r="O216" s="21"/>
      <c r="P216" s="21"/>
      <c r="Q216" s="19">
        <f t="shared" si="19"/>
        <v>2.065388317444441</v>
      </c>
      <c r="R216" s="19">
        <f t="shared" si="20"/>
        <v>4.1611532397819909E-2</v>
      </c>
      <c r="S216" s="19">
        <f t="shared" si="21"/>
        <v>0.37322097777284013</v>
      </c>
      <c r="T216" s="19">
        <f t="shared" si="22"/>
        <v>-0.29316202497154731</v>
      </c>
      <c r="U216" s="19">
        <f t="shared" si="23"/>
        <v>0.8779785004868943</v>
      </c>
      <c r="V216" s="19">
        <f t="shared" si="24"/>
        <v>-0.12462061148999615</v>
      </c>
    </row>
    <row r="217" spans="1:22" x14ac:dyDescent="0.25">
      <c r="A217" s="26">
        <f>Wellpath!E217</f>
        <v>0</v>
      </c>
      <c r="B217" s="22">
        <f>Wellpath!K217</f>
        <v>0</v>
      </c>
      <c r="C217" s="22">
        <v>0</v>
      </c>
      <c r="D217" s="22">
        <v>0</v>
      </c>
      <c r="E217" s="20">
        <f>Model!$W$5*((drdp!B217+drdp!K217)*DSFS!$B217+(drdp!E217+drdp!N217)*DSFS!$C217+(drdp!H217+drdp!Q217)*DSFS!$D217)</f>
        <v>0</v>
      </c>
      <c r="F217" s="20">
        <f>Model!$W$5*((drdp!C217+drdp!L217)*DSFS!$B217+(drdp!F217+drdp!O217)*DSFS!$C217+(drdp!I217+drdp!R217)*DSFS!$D217)</f>
        <v>0</v>
      </c>
      <c r="G217" s="20">
        <f>Model!$W$5*((drdp!D217+drdp!M217)*DSFS!$B217+(drdp!G217+drdp!P217)*DSFS!$C217+(drdp!J217+drdp!S217)*DSFS!$D217)</f>
        <v>0</v>
      </c>
      <c r="H217" s="18">
        <f>Model!$W$5*((drdp!B217)*DSFS!$B217+(drdp!E217)*DSFS!$C217+(drdp!H217)*DSFS!$D217)</f>
        <v>0</v>
      </c>
      <c r="I217" s="18">
        <f>Model!$W$5*((drdp!C217)*DSFS!$B217+(drdp!F217)*DSFS!$C217+(drdp!I217)*DSFS!$D217)</f>
        <v>0</v>
      </c>
      <c r="J217" s="18">
        <f>Model!$W$5*((drdp!D217)*DSFS!$B217+(drdp!G217)*DSFS!$C217+(drdp!J217)*DSFS!$D217)</f>
        <v>0</v>
      </c>
      <c r="K217" s="21">
        <f>SUM(E$3:E216)+H217</f>
        <v>1.4371458928878589</v>
      </c>
      <c r="L217" s="21">
        <f>SUM(F$3:F216)+I217</f>
        <v>-0.2039890497007619</v>
      </c>
      <c r="M217" s="21">
        <f>SUM(G$3:G216)+J217</f>
        <v>0.61091814326703386</v>
      </c>
      <c r="N217" s="21"/>
      <c r="O217" s="21"/>
      <c r="P217" s="21"/>
      <c r="Q217" s="19">
        <f t="shared" si="19"/>
        <v>2.065388317444441</v>
      </c>
      <c r="R217" s="19">
        <f t="shared" si="20"/>
        <v>4.1611532397819909E-2</v>
      </c>
      <c r="S217" s="19">
        <f t="shared" si="21"/>
        <v>0.37322097777284013</v>
      </c>
      <c r="T217" s="19">
        <f t="shared" si="22"/>
        <v>-0.29316202497154731</v>
      </c>
      <c r="U217" s="19">
        <f t="shared" si="23"/>
        <v>0.8779785004868943</v>
      </c>
      <c r="V217" s="19">
        <f t="shared" si="24"/>
        <v>-0.12462061148999615</v>
      </c>
    </row>
    <row r="218" spans="1:22" x14ac:dyDescent="0.25">
      <c r="A218" s="26">
        <f>Wellpath!E218</f>
        <v>0</v>
      </c>
      <c r="B218" s="22">
        <f>Wellpath!K218</f>
        <v>0</v>
      </c>
      <c r="C218" s="22">
        <v>0</v>
      </c>
      <c r="D218" s="22">
        <v>0</v>
      </c>
      <c r="E218" s="20">
        <f>Model!$W$5*((drdp!B218+drdp!K218)*DSFS!$B218+(drdp!E218+drdp!N218)*DSFS!$C218+(drdp!H218+drdp!Q218)*DSFS!$D218)</f>
        <v>0</v>
      </c>
      <c r="F218" s="20">
        <f>Model!$W$5*((drdp!C218+drdp!L218)*DSFS!$B218+(drdp!F218+drdp!O218)*DSFS!$C218+(drdp!I218+drdp!R218)*DSFS!$D218)</f>
        <v>0</v>
      </c>
      <c r="G218" s="20">
        <f>Model!$W$5*((drdp!D218+drdp!M218)*DSFS!$B218+(drdp!G218+drdp!P218)*DSFS!$C218+(drdp!J218+drdp!S218)*DSFS!$D218)</f>
        <v>0</v>
      </c>
      <c r="H218" s="18">
        <f>Model!$W$5*((drdp!B218)*DSFS!$B218+(drdp!E218)*DSFS!$C218+(drdp!H218)*DSFS!$D218)</f>
        <v>0</v>
      </c>
      <c r="I218" s="18">
        <f>Model!$W$5*((drdp!C218)*DSFS!$B218+(drdp!F218)*DSFS!$C218+(drdp!I218)*DSFS!$D218)</f>
        <v>0</v>
      </c>
      <c r="J218" s="18">
        <f>Model!$W$5*((drdp!D218)*DSFS!$B218+(drdp!G218)*DSFS!$C218+(drdp!J218)*DSFS!$D218)</f>
        <v>0</v>
      </c>
      <c r="K218" s="21">
        <f>SUM(E$3:E217)+H218</f>
        <v>1.4371458928878589</v>
      </c>
      <c r="L218" s="21">
        <f>SUM(F$3:F217)+I218</f>
        <v>-0.2039890497007619</v>
      </c>
      <c r="M218" s="21">
        <f>SUM(G$3:G217)+J218</f>
        <v>0.61091814326703386</v>
      </c>
      <c r="N218" s="21"/>
      <c r="O218" s="21"/>
      <c r="P218" s="21"/>
      <c r="Q218" s="19">
        <f t="shared" si="19"/>
        <v>2.065388317444441</v>
      </c>
      <c r="R218" s="19">
        <f t="shared" si="20"/>
        <v>4.1611532397819909E-2</v>
      </c>
      <c r="S218" s="19">
        <f t="shared" si="21"/>
        <v>0.37322097777284013</v>
      </c>
      <c r="T218" s="19">
        <f t="shared" si="22"/>
        <v>-0.29316202497154731</v>
      </c>
      <c r="U218" s="19">
        <f t="shared" si="23"/>
        <v>0.8779785004868943</v>
      </c>
      <c r="V218" s="19">
        <f t="shared" si="24"/>
        <v>-0.12462061148999615</v>
      </c>
    </row>
    <row r="219" spans="1:22" x14ac:dyDescent="0.25">
      <c r="A219" s="26">
        <f>Wellpath!E219</f>
        <v>0</v>
      </c>
      <c r="B219" s="22">
        <f>Wellpath!K219</f>
        <v>0</v>
      </c>
      <c r="C219" s="22">
        <v>0</v>
      </c>
      <c r="D219" s="22">
        <v>0</v>
      </c>
      <c r="E219" s="20">
        <f>Model!$W$5*((drdp!B219+drdp!K219)*DSFS!$B219+(drdp!E219+drdp!N219)*DSFS!$C219+(drdp!H219+drdp!Q219)*DSFS!$D219)</f>
        <v>0</v>
      </c>
      <c r="F219" s="20">
        <f>Model!$W$5*((drdp!C219+drdp!L219)*DSFS!$B219+(drdp!F219+drdp!O219)*DSFS!$C219+(drdp!I219+drdp!R219)*DSFS!$D219)</f>
        <v>0</v>
      </c>
      <c r="G219" s="20">
        <f>Model!$W$5*((drdp!D219+drdp!M219)*DSFS!$B219+(drdp!G219+drdp!P219)*DSFS!$C219+(drdp!J219+drdp!S219)*DSFS!$D219)</f>
        <v>0</v>
      </c>
      <c r="H219" s="18">
        <f>Model!$W$5*((drdp!B219)*DSFS!$B219+(drdp!E219)*DSFS!$C219+(drdp!H219)*DSFS!$D219)</f>
        <v>0</v>
      </c>
      <c r="I219" s="18">
        <f>Model!$W$5*((drdp!C219)*DSFS!$B219+(drdp!F219)*DSFS!$C219+(drdp!I219)*DSFS!$D219)</f>
        <v>0</v>
      </c>
      <c r="J219" s="18">
        <f>Model!$W$5*((drdp!D219)*DSFS!$B219+(drdp!G219)*DSFS!$C219+(drdp!J219)*DSFS!$D219)</f>
        <v>0</v>
      </c>
      <c r="K219" s="21">
        <f>SUM(E$3:E218)+H219</f>
        <v>1.4371458928878589</v>
      </c>
      <c r="L219" s="21">
        <f>SUM(F$3:F218)+I219</f>
        <v>-0.2039890497007619</v>
      </c>
      <c r="M219" s="21">
        <f>SUM(G$3:G218)+J219</f>
        <v>0.61091814326703386</v>
      </c>
      <c r="N219" s="21"/>
      <c r="O219" s="21"/>
      <c r="P219" s="21"/>
      <c r="Q219" s="19">
        <f t="shared" si="19"/>
        <v>2.065388317444441</v>
      </c>
      <c r="R219" s="19">
        <f t="shared" si="20"/>
        <v>4.1611532397819909E-2</v>
      </c>
      <c r="S219" s="19">
        <f t="shared" si="21"/>
        <v>0.37322097777284013</v>
      </c>
      <c r="T219" s="19">
        <f t="shared" si="22"/>
        <v>-0.29316202497154731</v>
      </c>
      <c r="U219" s="19">
        <f t="shared" si="23"/>
        <v>0.8779785004868943</v>
      </c>
      <c r="V219" s="19">
        <f t="shared" si="24"/>
        <v>-0.12462061148999615</v>
      </c>
    </row>
    <row r="220" spans="1:22" x14ac:dyDescent="0.25">
      <c r="A220" s="26">
        <f>Wellpath!E220</f>
        <v>0</v>
      </c>
      <c r="B220" s="22">
        <f>Wellpath!K220</f>
        <v>0</v>
      </c>
      <c r="C220" s="22">
        <v>0</v>
      </c>
      <c r="D220" s="22">
        <v>0</v>
      </c>
      <c r="E220" s="20">
        <f>Model!$W$5*((drdp!B220+drdp!K220)*DSFS!$B220+(drdp!E220+drdp!N220)*DSFS!$C220+(drdp!H220+drdp!Q220)*DSFS!$D220)</f>
        <v>0</v>
      </c>
      <c r="F220" s="20">
        <f>Model!$W$5*((drdp!C220+drdp!L220)*DSFS!$B220+(drdp!F220+drdp!O220)*DSFS!$C220+(drdp!I220+drdp!R220)*DSFS!$D220)</f>
        <v>0</v>
      </c>
      <c r="G220" s="20">
        <f>Model!$W$5*((drdp!D220+drdp!M220)*DSFS!$B220+(drdp!G220+drdp!P220)*DSFS!$C220+(drdp!J220+drdp!S220)*DSFS!$D220)</f>
        <v>0</v>
      </c>
      <c r="H220" s="18">
        <f>Model!$W$5*((drdp!B220)*DSFS!$B220+(drdp!E220)*DSFS!$C220+(drdp!H220)*DSFS!$D220)</f>
        <v>0</v>
      </c>
      <c r="I220" s="18">
        <f>Model!$W$5*((drdp!C220)*DSFS!$B220+(drdp!F220)*DSFS!$C220+(drdp!I220)*DSFS!$D220)</f>
        <v>0</v>
      </c>
      <c r="J220" s="18">
        <f>Model!$W$5*((drdp!D220)*DSFS!$B220+(drdp!G220)*DSFS!$C220+(drdp!J220)*DSFS!$D220)</f>
        <v>0</v>
      </c>
      <c r="K220" s="21">
        <f>SUM(E$3:E219)+H220</f>
        <v>1.4371458928878589</v>
      </c>
      <c r="L220" s="21">
        <f>SUM(F$3:F219)+I220</f>
        <v>-0.2039890497007619</v>
      </c>
      <c r="M220" s="21">
        <f>SUM(G$3:G219)+J220</f>
        <v>0.61091814326703386</v>
      </c>
      <c r="N220" s="21"/>
      <c r="O220" s="21"/>
      <c r="P220" s="21"/>
      <c r="Q220" s="19">
        <f t="shared" si="19"/>
        <v>2.065388317444441</v>
      </c>
      <c r="R220" s="19">
        <f t="shared" si="20"/>
        <v>4.1611532397819909E-2</v>
      </c>
      <c r="S220" s="19">
        <f t="shared" si="21"/>
        <v>0.37322097777284013</v>
      </c>
      <c r="T220" s="19">
        <f t="shared" si="22"/>
        <v>-0.29316202497154731</v>
      </c>
      <c r="U220" s="19">
        <f t="shared" si="23"/>
        <v>0.8779785004868943</v>
      </c>
      <c r="V220" s="19">
        <f t="shared" si="24"/>
        <v>-0.12462061148999615</v>
      </c>
    </row>
    <row r="221" spans="1:22" x14ac:dyDescent="0.25">
      <c r="A221" s="26">
        <f>Wellpath!E221</f>
        <v>0</v>
      </c>
      <c r="B221" s="22">
        <f>Wellpath!K221</f>
        <v>0</v>
      </c>
      <c r="C221" s="22">
        <v>0</v>
      </c>
      <c r="D221" s="22">
        <v>0</v>
      </c>
      <c r="E221" s="20">
        <f>Model!$W$5*((drdp!B221+drdp!K221)*DSFS!$B221+(drdp!E221+drdp!N221)*DSFS!$C221+(drdp!H221+drdp!Q221)*DSFS!$D221)</f>
        <v>0</v>
      </c>
      <c r="F221" s="20">
        <f>Model!$W$5*((drdp!C221+drdp!L221)*DSFS!$B221+(drdp!F221+drdp!O221)*DSFS!$C221+(drdp!I221+drdp!R221)*DSFS!$D221)</f>
        <v>0</v>
      </c>
      <c r="G221" s="20">
        <f>Model!$W$5*((drdp!D221+drdp!M221)*DSFS!$B221+(drdp!G221+drdp!P221)*DSFS!$C221+(drdp!J221+drdp!S221)*DSFS!$D221)</f>
        <v>0</v>
      </c>
      <c r="H221" s="18">
        <f>Model!$W$5*((drdp!B221)*DSFS!$B221+(drdp!E221)*DSFS!$C221+(drdp!H221)*DSFS!$D221)</f>
        <v>0</v>
      </c>
      <c r="I221" s="18">
        <f>Model!$W$5*((drdp!C221)*DSFS!$B221+(drdp!F221)*DSFS!$C221+(drdp!I221)*DSFS!$D221)</f>
        <v>0</v>
      </c>
      <c r="J221" s="18">
        <f>Model!$W$5*((drdp!D221)*DSFS!$B221+(drdp!G221)*DSFS!$C221+(drdp!J221)*DSFS!$D221)</f>
        <v>0</v>
      </c>
      <c r="K221" s="21">
        <f>SUM(E$3:E220)+H221</f>
        <v>1.4371458928878589</v>
      </c>
      <c r="L221" s="21">
        <f>SUM(F$3:F220)+I221</f>
        <v>-0.2039890497007619</v>
      </c>
      <c r="M221" s="21">
        <f>SUM(G$3:G220)+J221</f>
        <v>0.61091814326703386</v>
      </c>
      <c r="N221" s="21"/>
      <c r="O221" s="21"/>
      <c r="P221" s="21"/>
      <c r="Q221" s="19">
        <f t="shared" si="19"/>
        <v>2.065388317444441</v>
      </c>
      <c r="R221" s="19">
        <f t="shared" si="20"/>
        <v>4.1611532397819909E-2</v>
      </c>
      <c r="S221" s="19">
        <f t="shared" si="21"/>
        <v>0.37322097777284013</v>
      </c>
      <c r="T221" s="19">
        <f t="shared" si="22"/>
        <v>-0.29316202497154731</v>
      </c>
      <c r="U221" s="19">
        <f t="shared" si="23"/>
        <v>0.8779785004868943</v>
      </c>
      <c r="V221" s="19">
        <f t="shared" si="24"/>
        <v>-0.12462061148999615</v>
      </c>
    </row>
    <row r="222" spans="1:22" x14ac:dyDescent="0.25">
      <c r="A222" s="26">
        <f>Wellpath!E222</f>
        <v>0</v>
      </c>
      <c r="B222" s="22">
        <f>Wellpath!K222</f>
        <v>0</v>
      </c>
      <c r="C222" s="22">
        <v>0</v>
      </c>
      <c r="D222" s="22">
        <v>0</v>
      </c>
      <c r="E222" s="20">
        <f>Model!$W$5*((drdp!B222+drdp!K222)*DSFS!$B222+(drdp!E222+drdp!N222)*DSFS!$C222+(drdp!H222+drdp!Q222)*DSFS!$D222)</f>
        <v>0</v>
      </c>
      <c r="F222" s="20">
        <f>Model!$W$5*((drdp!C222+drdp!L222)*DSFS!$B222+(drdp!F222+drdp!O222)*DSFS!$C222+(drdp!I222+drdp!R222)*DSFS!$D222)</f>
        <v>0</v>
      </c>
      <c r="G222" s="20">
        <f>Model!$W$5*((drdp!D222+drdp!M222)*DSFS!$B222+(drdp!G222+drdp!P222)*DSFS!$C222+(drdp!J222+drdp!S222)*DSFS!$D222)</f>
        <v>0</v>
      </c>
      <c r="H222" s="18">
        <f>Model!$W$5*((drdp!B222)*DSFS!$B222+(drdp!E222)*DSFS!$C222+(drdp!H222)*DSFS!$D222)</f>
        <v>0</v>
      </c>
      <c r="I222" s="18">
        <f>Model!$W$5*((drdp!C222)*DSFS!$B222+(drdp!F222)*DSFS!$C222+(drdp!I222)*DSFS!$D222)</f>
        <v>0</v>
      </c>
      <c r="J222" s="18">
        <f>Model!$W$5*((drdp!D222)*DSFS!$B222+(drdp!G222)*DSFS!$C222+(drdp!J222)*DSFS!$D222)</f>
        <v>0</v>
      </c>
      <c r="K222" s="21">
        <f>SUM(E$3:E221)+H222</f>
        <v>1.4371458928878589</v>
      </c>
      <c r="L222" s="21">
        <f>SUM(F$3:F221)+I222</f>
        <v>-0.2039890497007619</v>
      </c>
      <c r="M222" s="21">
        <f>SUM(G$3:G221)+J222</f>
        <v>0.61091814326703386</v>
      </c>
      <c r="N222" s="21"/>
      <c r="O222" s="21"/>
      <c r="P222" s="21"/>
      <c r="Q222" s="19">
        <f t="shared" si="19"/>
        <v>2.065388317444441</v>
      </c>
      <c r="R222" s="19">
        <f t="shared" si="20"/>
        <v>4.1611532397819909E-2</v>
      </c>
      <c r="S222" s="19">
        <f t="shared" si="21"/>
        <v>0.37322097777284013</v>
      </c>
      <c r="T222" s="19">
        <f t="shared" si="22"/>
        <v>-0.29316202497154731</v>
      </c>
      <c r="U222" s="19">
        <f t="shared" si="23"/>
        <v>0.8779785004868943</v>
      </c>
      <c r="V222" s="19">
        <f t="shared" si="24"/>
        <v>-0.12462061148999615</v>
      </c>
    </row>
    <row r="223" spans="1:22" x14ac:dyDescent="0.25">
      <c r="A223" s="26">
        <f>Wellpath!E223</f>
        <v>0</v>
      </c>
      <c r="B223" s="22">
        <f>Wellpath!K223</f>
        <v>0</v>
      </c>
      <c r="C223" s="22">
        <v>0</v>
      </c>
      <c r="D223" s="22">
        <v>0</v>
      </c>
      <c r="E223" s="20">
        <f>Model!$W$5*((drdp!B223+drdp!K223)*DSFS!$B223+(drdp!E223+drdp!N223)*DSFS!$C223+(drdp!H223+drdp!Q223)*DSFS!$D223)</f>
        <v>0</v>
      </c>
      <c r="F223" s="20">
        <f>Model!$W$5*((drdp!C223+drdp!L223)*DSFS!$B223+(drdp!F223+drdp!O223)*DSFS!$C223+(drdp!I223+drdp!R223)*DSFS!$D223)</f>
        <v>0</v>
      </c>
      <c r="G223" s="20">
        <f>Model!$W$5*((drdp!D223+drdp!M223)*DSFS!$B223+(drdp!G223+drdp!P223)*DSFS!$C223+(drdp!J223+drdp!S223)*DSFS!$D223)</f>
        <v>0</v>
      </c>
      <c r="H223" s="18">
        <f>Model!$W$5*((drdp!B223)*DSFS!$B223+(drdp!E223)*DSFS!$C223+(drdp!H223)*DSFS!$D223)</f>
        <v>0</v>
      </c>
      <c r="I223" s="18">
        <f>Model!$W$5*((drdp!C223)*DSFS!$B223+(drdp!F223)*DSFS!$C223+(drdp!I223)*DSFS!$D223)</f>
        <v>0</v>
      </c>
      <c r="J223" s="18">
        <f>Model!$W$5*((drdp!D223)*DSFS!$B223+(drdp!G223)*DSFS!$C223+(drdp!J223)*DSFS!$D223)</f>
        <v>0</v>
      </c>
      <c r="K223" s="21">
        <f>SUM(E$3:E222)+H223</f>
        <v>1.4371458928878589</v>
      </c>
      <c r="L223" s="21">
        <f>SUM(F$3:F222)+I223</f>
        <v>-0.2039890497007619</v>
      </c>
      <c r="M223" s="21">
        <f>SUM(G$3:G222)+J223</f>
        <v>0.61091814326703386</v>
      </c>
      <c r="N223" s="21"/>
      <c r="O223" s="21"/>
      <c r="P223" s="21"/>
      <c r="Q223" s="19">
        <f t="shared" si="19"/>
        <v>2.065388317444441</v>
      </c>
      <c r="R223" s="19">
        <f t="shared" si="20"/>
        <v>4.1611532397819909E-2</v>
      </c>
      <c r="S223" s="19">
        <f t="shared" si="21"/>
        <v>0.37322097777284013</v>
      </c>
      <c r="T223" s="19">
        <f t="shared" si="22"/>
        <v>-0.29316202497154731</v>
      </c>
      <c r="U223" s="19">
        <f t="shared" si="23"/>
        <v>0.8779785004868943</v>
      </c>
      <c r="V223" s="19">
        <f t="shared" si="24"/>
        <v>-0.12462061148999615</v>
      </c>
    </row>
    <row r="224" spans="1:22" x14ac:dyDescent="0.25">
      <c r="A224" s="26">
        <f>Wellpath!E224</f>
        <v>0</v>
      </c>
      <c r="B224" s="22">
        <f>Wellpath!K224</f>
        <v>0</v>
      </c>
      <c r="C224" s="22">
        <v>0</v>
      </c>
      <c r="D224" s="22">
        <v>0</v>
      </c>
      <c r="E224" s="20">
        <f>Model!$W$5*((drdp!B224+drdp!K224)*DSFS!$B224+(drdp!E224+drdp!N224)*DSFS!$C224+(drdp!H224+drdp!Q224)*DSFS!$D224)</f>
        <v>0</v>
      </c>
      <c r="F224" s="20">
        <f>Model!$W$5*((drdp!C224+drdp!L224)*DSFS!$B224+(drdp!F224+drdp!O224)*DSFS!$C224+(drdp!I224+drdp!R224)*DSFS!$D224)</f>
        <v>0</v>
      </c>
      <c r="G224" s="20">
        <f>Model!$W$5*((drdp!D224+drdp!M224)*DSFS!$B224+(drdp!G224+drdp!P224)*DSFS!$C224+(drdp!J224+drdp!S224)*DSFS!$D224)</f>
        <v>0</v>
      </c>
      <c r="H224" s="18">
        <f>Model!$W$5*((drdp!B224)*DSFS!$B224+(drdp!E224)*DSFS!$C224+(drdp!H224)*DSFS!$D224)</f>
        <v>0</v>
      </c>
      <c r="I224" s="18">
        <f>Model!$W$5*((drdp!C224)*DSFS!$B224+(drdp!F224)*DSFS!$C224+(drdp!I224)*DSFS!$D224)</f>
        <v>0</v>
      </c>
      <c r="J224" s="18">
        <f>Model!$W$5*((drdp!D224)*DSFS!$B224+(drdp!G224)*DSFS!$C224+(drdp!J224)*DSFS!$D224)</f>
        <v>0</v>
      </c>
      <c r="K224" s="21">
        <f>SUM(E$3:E223)+H224</f>
        <v>1.4371458928878589</v>
      </c>
      <c r="L224" s="21">
        <f>SUM(F$3:F223)+I224</f>
        <v>-0.2039890497007619</v>
      </c>
      <c r="M224" s="21">
        <f>SUM(G$3:G223)+J224</f>
        <v>0.61091814326703386</v>
      </c>
      <c r="N224" s="21"/>
      <c r="O224" s="21"/>
      <c r="P224" s="21"/>
      <c r="Q224" s="19">
        <f t="shared" si="19"/>
        <v>2.065388317444441</v>
      </c>
      <c r="R224" s="19">
        <f t="shared" si="20"/>
        <v>4.1611532397819909E-2</v>
      </c>
      <c r="S224" s="19">
        <f t="shared" si="21"/>
        <v>0.37322097777284013</v>
      </c>
      <c r="T224" s="19">
        <f t="shared" si="22"/>
        <v>-0.29316202497154731</v>
      </c>
      <c r="U224" s="19">
        <f t="shared" si="23"/>
        <v>0.8779785004868943</v>
      </c>
      <c r="V224" s="19">
        <f t="shared" si="24"/>
        <v>-0.12462061148999615</v>
      </c>
    </row>
    <row r="225" spans="1:22" x14ac:dyDescent="0.25">
      <c r="A225" s="26">
        <f>Wellpath!E225</f>
        <v>0</v>
      </c>
      <c r="B225" s="22">
        <f>Wellpath!K225</f>
        <v>0</v>
      </c>
      <c r="C225" s="22">
        <v>0</v>
      </c>
      <c r="D225" s="22">
        <v>0</v>
      </c>
      <c r="E225" s="20">
        <f>Model!$W$5*((drdp!B225+drdp!K225)*DSFS!$B225+(drdp!E225+drdp!N225)*DSFS!$C225+(drdp!H225+drdp!Q225)*DSFS!$D225)</f>
        <v>0</v>
      </c>
      <c r="F225" s="20">
        <f>Model!$W$5*((drdp!C225+drdp!L225)*DSFS!$B225+(drdp!F225+drdp!O225)*DSFS!$C225+(drdp!I225+drdp!R225)*DSFS!$D225)</f>
        <v>0</v>
      </c>
      <c r="G225" s="20">
        <f>Model!$W$5*((drdp!D225+drdp!M225)*DSFS!$B225+(drdp!G225+drdp!P225)*DSFS!$C225+(drdp!J225+drdp!S225)*DSFS!$D225)</f>
        <v>0</v>
      </c>
      <c r="H225" s="18">
        <f>Model!$W$5*((drdp!B225)*DSFS!$B225+(drdp!E225)*DSFS!$C225+(drdp!H225)*DSFS!$D225)</f>
        <v>0</v>
      </c>
      <c r="I225" s="18">
        <f>Model!$W$5*((drdp!C225)*DSFS!$B225+(drdp!F225)*DSFS!$C225+(drdp!I225)*DSFS!$D225)</f>
        <v>0</v>
      </c>
      <c r="J225" s="18">
        <f>Model!$W$5*((drdp!D225)*DSFS!$B225+(drdp!G225)*DSFS!$C225+(drdp!J225)*DSFS!$D225)</f>
        <v>0</v>
      </c>
      <c r="K225" s="21">
        <f>SUM(E$3:E224)+H225</f>
        <v>1.4371458928878589</v>
      </c>
      <c r="L225" s="21">
        <f>SUM(F$3:F224)+I225</f>
        <v>-0.2039890497007619</v>
      </c>
      <c r="M225" s="21">
        <f>SUM(G$3:G224)+J225</f>
        <v>0.61091814326703386</v>
      </c>
      <c r="N225" s="21"/>
      <c r="O225" s="21"/>
      <c r="P225" s="21"/>
      <c r="Q225" s="19">
        <f t="shared" si="19"/>
        <v>2.065388317444441</v>
      </c>
      <c r="R225" s="19">
        <f t="shared" si="20"/>
        <v>4.1611532397819909E-2</v>
      </c>
      <c r="S225" s="19">
        <f t="shared" si="21"/>
        <v>0.37322097777284013</v>
      </c>
      <c r="T225" s="19">
        <f t="shared" si="22"/>
        <v>-0.29316202497154731</v>
      </c>
      <c r="U225" s="19">
        <f t="shared" si="23"/>
        <v>0.8779785004868943</v>
      </c>
      <c r="V225" s="19">
        <f t="shared" si="24"/>
        <v>-0.12462061148999615</v>
      </c>
    </row>
    <row r="226" spans="1:22" x14ac:dyDescent="0.25">
      <c r="A226" s="26">
        <f>Wellpath!E226</f>
        <v>0</v>
      </c>
      <c r="B226" s="22">
        <f>Wellpath!K226</f>
        <v>0</v>
      </c>
      <c r="C226" s="22">
        <v>0</v>
      </c>
      <c r="D226" s="22">
        <v>0</v>
      </c>
      <c r="E226" s="20">
        <f>Model!$W$5*((drdp!B226+drdp!K226)*DSFS!$B226+(drdp!E226+drdp!N226)*DSFS!$C226+(drdp!H226+drdp!Q226)*DSFS!$D226)</f>
        <v>0</v>
      </c>
      <c r="F226" s="20">
        <f>Model!$W$5*((drdp!C226+drdp!L226)*DSFS!$B226+(drdp!F226+drdp!O226)*DSFS!$C226+(drdp!I226+drdp!R226)*DSFS!$D226)</f>
        <v>0</v>
      </c>
      <c r="G226" s="20">
        <f>Model!$W$5*((drdp!D226+drdp!M226)*DSFS!$B226+(drdp!G226+drdp!P226)*DSFS!$C226+(drdp!J226+drdp!S226)*DSFS!$D226)</f>
        <v>0</v>
      </c>
      <c r="H226" s="18">
        <f>Model!$W$5*((drdp!B226)*DSFS!$B226+(drdp!E226)*DSFS!$C226+(drdp!H226)*DSFS!$D226)</f>
        <v>0</v>
      </c>
      <c r="I226" s="18">
        <f>Model!$W$5*((drdp!C226)*DSFS!$B226+(drdp!F226)*DSFS!$C226+(drdp!I226)*DSFS!$D226)</f>
        <v>0</v>
      </c>
      <c r="J226" s="18">
        <f>Model!$W$5*((drdp!D226)*DSFS!$B226+(drdp!G226)*DSFS!$C226+(drdp!J226)*DSFS!$D226)</f>
        <v>0</v>
      </c>
      <c r="K226" s="21">
        <f>SUM(E$3:E225)+H226</f>
        <v>1.4371458928878589</v>
      </c>
      <c r="L226" s="21">
        <f>SUM(F$3:F225)+I226</f>
        <v>-0.2039890497007619</v>
      </c>
      <c r="M226" s="21">
        <f>SUM(G$3:G225)+J226</f>
        <v>0.61091814326703386</v>
      </c>
      <c r="N226" s="21"/>
      <c r="O226" s="21"/>
      <c r="P226" s="21"/>
      <c r="Q226" s="19">
        <f t="shared" si="19"/>
        <v>2.065388317444441</v>
      </c>
      <c r="R226" s="19">
        <f t="shared" si="20"/>
        <v>4.1611532397819909E-2</v>
      </c>
      <c r="S226" s="19">
        <f t="shared" si="21"/>
        <v>0.37322097777284013</v>
      </c>
      <c r="T226" s="19">
        <f t="shared" si="22"/>
        <v>-0.29316202497154731</v>
      </c>
      <c r="U226" s="19">
        <f t="shared" si="23"/>
        <v>0.8779785004868943</v>
      </c>
      <c r="V226" s="19">
        <f t="shared" si="24"/>
        <v>-0.12462061148999615</v>
      </c>
    </row>
    <row r="227" spans="1:22" x14ac:dyDescent="0.25">
      <c r="A227" s="26">
        <f>Wellpath!E227</f>
        <v>0</v>
      </c>
      <c r="B227" s="22">
        <f>Wellpath!K227</f>
        <v>0</v>
      </c>
      <c r="C227" s="22">
        <v>0</v>
      </c>
      <c r="D227" s="22">
        <v>0</v>
      </c>
      <c r="E227" s="20">
        <f>Model!$W$5*((drdp!B227+drdp!K227)*DSFS!$B227+(drdp!E227+drdp!N227)*DSFS!$C227+(drdp!H227+drdp!Q227)*DSFS!$D227)</f>
        <v>0</v>
      </c>
      <c r="F227" s="20">
        <f>Model!$W$5*((drdp!C227+drdp!L227)*DSFS!$B227+(drdp!F227+drdp!O227)*DSFS!$C227+(drdp!I227+drdp!R227)*DSFS!$D227)</f>
        <v>0</v>
      </c>
      <c r="G227" s="20">
        <f>Model!$W$5*((drdp!D227+drdp!M227)*DSFS!$B227+(drdp!G227+drdp!P227)*DSFS!$C227+(drdp!J227+drdp!S227)*DSFS!$D227)</f>
        <v>0</v>
      </c>
      <c r="H227" s="18">
        <f>Model!$W$5*((drdp!B227)*DSFS!$B227+(drdp!E227)*DSFS!$C227+(drdp!H227)*DSFS!$D227)</f>
        <v>0</v>
      </c>
      <c r="I227" s="18">
        <f>Model!$W$5*((drdp!C227)*DSFS!$B227+(drdp!F227)*DSFS!$C227+(drdp!I227)*DSFS!$D227)</f>
        <v>0</v>
      </c>
      <c r="J227" s="18">
        <f>Model!$W$5*((drdp!D227)*DSFS!$B227+(drdp!G227)*DSFS!$C227+(drdp!J227)*DSFS!$D227)</f>
        <v>0</v>
      </c>
      <c r="K227" s="21">
        <f>SUM(E$3:E226)+H227</f>
        <v>1.4371458928878589</v>
      </c>
      <c r="L227" s="21">
        <f>SUM(F$3:F226)+I227</f>
        <v>-0.2039890497007619</v>
      </c>
      <c r="M227" s="21">
        <f>SUM(G$3:G226)+J227</f>
        <v>0.61091814326703386</v>
      </c>
      <c r="N227" s="21"/>
      <c r="O227" s="21"/>
      <c r="P227" s="21"/>
      <c r="Q227" s="19">
        <f t="shared" si="19"/>
        <v>2.065388317444441</v>
      </c>
      <c r="R227" s="19">
        <f t="shared" si="20"/>
        <v>4.1611532397819909E-2</v>
      </c>
      <c r="S227" s="19">
        <f t="shared" si="21"/>
        <v>0.37322097777284013</v>
      </c>
      <c r="T227" s="19">
        <f t="shared" si="22"/>
        <v>-0.29316202497154731</v>
      </c>
      <c r="U227" s="19">
        <f t="shared" si="23"/>
        <v>0.8779785004868943</v>
      </c>
      <c r="V227" s="19">
        <f t="shared" si="24"/>
        <v>-0.12462061148999615</v>
      </c>
    </row>
    <row r="228" spans="1:22" x14ac:dyDescent="0.25">
      <c r="A228" s="26">
        <f>Wellpath!E228</f>
        <v>0</v>
      </c>
      <c r="B228" s="22">
        <f>Wellpath!K228</f>
        <v>0</v>
      </c>
      <c r="C228" s="22">
        <v>0</v>
      </c>
      <c r="D228" s="22">
        <v>0</v>
      </c>
      <c r="E228" s="20">
        <f>Model!$W$5*((drdp!B228+drdp!K228)*DSFS!$B228+(drdp!E228+drdp!N228)*DSFS!$C228+(drdp!H228+drdp!Q228)*DSFS!$D228)</f>
        <v>0</v>
      </c>
      <c r="F228" s="20">
        <f>Model!$W$5*((drdp!C228+drdp!L228)*DSFS!$B228+(drdp!F228+drdp!O228)*DSFS!$C228+(drdp!I228+drdp!R228)*DSFS!$D228)</f>
        <v>0</v>
      </c>
      <c r="G228" s="20">
        <f>Model!$W$5*((drdp!D228+drdp!M228)*DSFS!$B228+(drdp!G228+drdp!P228)*DSFS!$C228+(drdp!J228+drdp!S228)*DSFS!$D228)</f>
        <v>0</v>
      </c>
      <c r="H228" s="18">
        <f>Model!$W$5*((drdp!B228)*DSFS!$B228+(drdp!E228)*DSFS!$C228+(drdp!H228)*DSFS!$D228)</f>
        <v>0</v>
      </c>
      <c r="I228" s="18">
        <f>Model!$W$5*((drdp!C228)*DSFS!$B228+(drdp!F228)*DSFS!$C228+(drdp!I228)*DSFS!$D228)</f>
        <v>0</v>
      </c>
      <c r="J228" s="18">
        <f>Model!$W$5*((drdp!D228)*DSFS!$B228+(drdp!G228)*DSFS!$C228+(drdp!J228)*DSFS!$D228)</f>
        <v>0</v>
      </c>
      <c r="K228" s="21">
        <f>SUM(E$3:E227)+H228</f>
        <v>1.4371458928878589</v>
      </c>
      <c r="L228" s="21">
        <f>SUM(F$3:F227)+I228</f>
        <v>-0.2039890497007619</v>
      </c>
      <c r="M228" s="21">
        <f>SUM(G$3:G227)+J228</f>
        <v>0.61091814326703386</v>
      </c>
      <c r="N228" s="21"/>
      <c r="O228" s="21"/>
      <c r="P228" s="21"/>
      <c r="Q228" s="19">
        <f t="shared" si="19"/>
        <v>2.065388317444441</v>
      </c>
      <c r="R228" s="19">
        <f t="shared" si="20"/>
        <v>4.1611532397819909E-2</v>
      </c>
      <c r="S228" s="19">
        <f t="shared" si="21"/>
        <v>0.37322097777284013</v>
      </c>
      <c r="T228" s="19">
        <f t="shared" si="22"/>
        <v>-0.29316202497154731</v>
      </c>
      <c r="U228" s="19">
        <f t="shared" si="23"/>
        <v>0.8779785004868943</v>
      </c>
      <c r="V228" s="19">
        <f t="shared" si="24"/>
        <v>-0.12462061148999615</v>
      </c>
    </row>
    <row r="229" spans="1:22" x14ac:dyDescent="0.25">
      <c r="A229" s="26">
        <f>Wellpath!E229</f>
        <v>0</v>
      </c>
      <c r="B229" s="22">
        <f>Wellpath!K229</f>
        <v>0</v>
      </c>
      <c r="C229" s="22">
        <v>0</v>
      </c>
      <c r="D229" s="22">
        <v>0</v>
      </c>
      <c r="E229" s="20">
        <f>Model!$W$5*((drdp!B229+drdp!K229)*DSFS!$B229+(drdp!E229+drdp!N229)*DSFS!$C229+(drdp!H229+drdp!Q229)*DSFS!$D229)</f>
        <v>0</v>
      </c>
      <c r="F229" s="20">
        <f>Model!$W$5*((drdp!C229+drdp!L229)*DSFS!$B229+(drdp!F229+drdp!O229)*DSFS!$C229+(drdp!I229+drdp!R229)*DSFS!$D229)</f>
        <v>0</v>
      </c>
      <c r="G229" s="20">
        <f>Model!$W$5*((drdp!D229+drdp!M229)*DSFS!$B229+(drdp!G229+drdp!P229)*DSFS!$C229+(drdp!J229+drdp!S229)*DSFS!$D229)</f>
        <v>0</v>
      </c>
      <c r="H229" s="18">
        <f>Model!$W$5*((drdp!B229)*DSFS!$B229+(drdp!E229)*DSFS!$C229+(drdp!H229)*DSFS!$D229)</f>
        <v>0</v>
      </c>
      <c r="I229" s="18">
        <f>Model!$W$5*((drdp!C229)*DSFS!$B229+(drdp!F229)*DSFS!$C229+(drdp!I229)*DSFS!$D229)</f>
        <v>0</v>
      </c>
      <c r="J229" s="18">
        <f>Model!$W$5*((drdp!D229)*DSFS!$B229+(drdp!G229)*DSFS!$C229+(drdp!J229)*DSFS!$D229)</f>
        <v>0</v>
      </c>
      <c r="K229" s="21">
        <f>SUM(E$3:E228)+H229</f>
        <v>1.4371458928878589</v>
      </c>
      <c r="L229" s="21">
        <f>SUM(F$3:F228)+I229</f>
        <v>-0.2039890497007619</v>
      </c>
      <c r="M229" s="21">
        <f>SUM(G$3:G228)+J229</f>
        <v>0.61091814326703386</v>
      </c>
      <c r="N229" s="21"/>
      <c r="O229" s="21"/>
      <c r="P229" s="21"/>
      <c r="Q229" s="19">
        <f t="shared" si="19"/>
        <v>2.065388317444441</v>
      </c>
      <c r="R229" s="19">
        <f t="shared" si="20"/>
        <v>4.1611532397819909E-2</v>
      </c>
      <c r="S229" s="19">
        <f t="shared" si="21"/>
        <v>0.37322097777284013</v>
      </c>
      <c r="T229" s="19">
        <f t="shared" si="22"/>
        <v>-0.29316202497154731</v>
      </c>
      <c r="U229" s="19">
        <f t="shared" si="23"/>
        <v>0.8779785004868943</v>
      </c>
      <c r="V229" s="19">
        <f t="shared" si="24"/>
        <v>-0.12462061148999615</v>
      </c>
    </row>
    <row r="230" spans="1:22" x14ac:dyDescent="0.25">
      <c r="A230" s="26">
        <f>Wellpath!E230</f>
        <v>0</v>
      </c>
      <c r="B230" s="22">
        <f>Wellpath!K230</f>
        <v>0</v>
      </c>
      <c r="C230" s="22">
        <v>0</v>
      </c>
      <c r="D230" s="22">
        <v>0</v>
      </c>
      <c r="E230" s="20">
        <f>Model!$W$5*((drdp!B230+drdp!K230)*DSFS!$B230+(drdp!E230+drdp!N230)*DSFS!$C230+(drdp!H230+drdp!Q230)*DSFS!$D230)</f>
        <v>0</v>
      </c>
      <c r="F230" s="20">
        <f>Model!$W$5*((drdp!C230+drdp!L230)*DSFS!$B230+(drdp!F230+drdp!O230)*DSFS!$C230+(drdp!I230+drdp!R230)*DSFS!$D230)</f>
        <v>0</v>
      </c>
      <c r="G230" s="20">
        <f>Model!$W$5*((drdp!D230+drdp!M230)*DSFS!$B230+(drdp!G230+drdp!P230)*DSFS!$C230+(drdp!J230+drdp!S230)*DSFS!$D230)</f>
        <v>0</v>
      </c>
      <c r="H230" s="18">
        <f>Model!$W$5*((drdp!B230)*DSFS!$B230+(drdp!E230)*DSFS!$C230+(drdp!H230)*DSFS!$D230)</f>
        <v>0</v>
      </c>
      <c r="I230" s="18">
        <f>Model!$W$5*((drdp!C230)*DSFS!$B230+(drdp!F230)*DSFS!$C230+(drdp!I230)*DSFS!$D230)</f>
        <v>0</v>
      </c>
      <c r="J230" s="18">
        <f>Model!$W$5*((drdp!D230)*DSFS!$B230+(drdp!G230)*DSFS!$C230+(drdp!J230)*DSFS!$D230)</f>
        <v>0</v>
      </c>
      <c r="K230" s="21">
        <f>SUM(E$3:E229)+H230</f>
        <v>1.4371458928878589</v>
      </c>
      <c r="L230" s="21">
        <f>SUM(F$3:F229)+I230</f>
        <v>-0.2039890497007619</v>
      </c>
      <c r="M230" s="21">
        <f>SUM(G$3:G229)+J230</f>
        <v>0.61091814326703386</v>
      </c>
      <c r="N230" s="21"/>
      <c r="O230" s="21"/>
      <c r="P230" s="21"/>
      <c r="Q230" s="19">
        <f t="shared" si="19"/>
        <v>2.065388317444441</v>
      </c>
      <c r="R230" s="19">
        <f t="shared" si="20"/>
        <v>4.1611532397819909E-2</v>
      </c>
      <c r="S230" s="19">
        <f t="shared" si="21"/>
        <v>0.37322097777284013</v>
      </c>
      <c r="T230" s="19">
        <f t="shared" si="22"/>
        <v>-0.29316202497154731</v>
      </c>
      <c r="U230" s="19">
        <f t="shared" si="23"/>
        <v>0.8779785004868943</v>
      </c>
      <c r="V230" s="19">
        <f t="shared" si="24"/>
        <v>-0.12462061148999615</v>
      </c>
    </row>
    <row r="231" spans="1:22" x14ac:dyDescent="0.25">
      <c r="A231" s="26">
        <f>Wellpath!E231</f>
        <v>0</v>
      </c>
      <c r="B231" s="22">
        <f>Wellpath!K231</f>
        <v>0</v>
      </c>
      <c r="C231" s="22">
        <v>0</v>
      </c>
      <c r="D231" s="22">
        <v>0</v>
      </c>
      <c r="E231" s="20">
        <f>Model!$W$5*((drdp!B231+drdp!K231)*DSFS!$B231+(drdp!E231+drdp!N231)*DSFS!$C231+(drdp!H231+drdp!Q231)*DSFS!$D231)</f>
        <v>0</v>
      </c>
      <c r="F231" s="20">
        <f>Model!$W$5*((drdp!C231+drdp!L231)*DSFS!$B231+(drdp!F231+drdp!O231)*DSFS!$C231+(drdp!I231+drdp!R231)*DSFS!$D231)</f>
        <v>0</v>
      </c>
      <c r="G231" s="20">
        <f>Model!$W$5*((drdp!D231+drdp!M231)*DSFS!$B231+(drdp!G231+drdp!P231)*DSFS!$C231+(drdp!J231+drdp!S231)*DSFS!$D231)</f>
        <v>0</v>
      </c>
      <c r="H231" s="18">
        <f>Model!$W$5*((drdp!B231)*DSFS!$B231+(drdp!E231)*DSFS!$C231+(drdp!H231)*DSFS!$D231)</f>
        <v>0</v>
      </c>
      <c r="I231" s="18">
        <f>Model!$W$5*((drdp!C231)*DSFS!$B231+(drdp!F231)*DSFS!$C231+(drdp!I231)*DSFS!$D231)</f>
        <v>0</v>
      </c>
      <c r="J231" s="18">
        <f>Model!$W$5*((drdp!D231)*DSFS!$B231+(drdp!G231)*DSFS!$C231+(drdp!J231)*DSFS!$D231)</f>
        <v>0</v>
      </c>
      <c r="K231" s="21">
        <f>SUM(E$3:E230)+H231</f>
        <v>1.4371458928878589</v>
      </c>
      <c r="L231" s="21">
        <f>SUM(F$3:F230)+I231</f>
        <v>-0.2039890497007619</v>
      </c>
      <c r="M231" s="21">
        <f>SUM(G$3:G230)+J231</f>
        <v>0.61091814326703386</v>
      </c>
      <c r="N231" s="21"/>
      <c r="O231" s="21"/>
      <c r="P231" s="21"/>
      <c r="Q231" s="19">
        <f t="shared" si="19"/>
        <v>2.065388317444441</v>
      </c>
      <c r="R231" s="19">
        <f t="shared" si="20"/>
        <v>4.1611532397819909E-2</v>
      </c>
      <c r="S231" s="19">
        <f t="shared" si="21"/>
        <v>0.37322097777284013</v>
      </c>
      <c r="T231" s="19">
        <f t="shared" si="22"/>
        <v>-0.29316202497154731</v>
      </c>
      <c r="U231" s="19">
        <f t="shared" si="23"/>
        <v>0.8779785004868943</v>
      </c>
      <c r="V231" s="19">
        <f t="shared" si="24"/>
        <v>-0.12462061148999615</v>
      </c>
    </row>
    <row r="232" spans="1:22" x14ac:dyDescent="0.25">
      <c r="A232" s="26">
        <f>Wellpath!E232</f>
        <v>0</v>
      </c>
      <c r="B232" s="22">
        <f>Wellpath!K232</f>
        <v>0</v>
      </c>
      <c r="C232" s="22">
        <v>0</v>
      </c>
      <c r="D232" s="22">
        <v>0</v>
      </c>
      <c r="E232" s="20">
        <f>Model!$W$5*((drdp!B232+drdp!K232)*DSFS!$B232+(drdp!E232+drdp!N232)*DSFS!$C232+(drdp!H232+drdp!Q232)*DSFS!$D232)</f>
        <v>0</v>
      </c>
      <c r="F232" s="20">
        <f>Model!$W$5*((drdp!C232+drdp!L232)*DSFS!$B232+(drdp!F232+drdp!O232)*DSFS!$C232+(drdp!I232+drdp!R232)*DSFS!$D232)</f>
        <v>0</v>
      </c>
      <c r="G232" s="20">
        <f>Model!$W$5*((drdp!D232+drdp!M232)*DSFS!$B232+(drdp!G232+drdp!P232)*DSFS!$C232+(drdp!J232+drdp!S232)*DSFS!$D232)</f>
        <v>0</v>
      </c>
      <c r="H232" s="18">
        <f>Model!$W$5*((drdp!B232)*DSFS!$B232+(drdp!E232)*DSFS!$C232+(drdp!H232)*DSFS!$D232)</f>
        <v>0</v>
      </c>
      <c r="I232" s="18">
        <f>Model!$W$5*((drdp!C232)*DSFS!$B232+(drdp!F232)*DSFS!$C232+(drdp!I232)*DSFS!$D232)</f>
        <v>0</v>
      </c>
      <c r="J232" s="18">
        <f>Model!$W$5*((drdp!D232)*DSFS!$B232+(drdp!G232)*DSFS!$C232+(drdp!J232)*DSFS!$D232)</f>
        <v>0</v>
      </c>
      <c r="K232" s="21">
        <f>SUM(E$3:E231)+H232</f>
        <v>1.4371458928878589</v>
      </c>
      <c r="L232" s="21">
        <f>SUM(F$3:F231)+I232</f>
        <v>-0.2039890497007619</v>
      </c>
      <c r="M232" s="21">
        <f>SUM(G$3:G231)+J232</f>
        <v>0.61091814326703386</v>
      </c>
      <c r="N232" s="21"/>
      <c r="O232" s="21"/>
      <c r="P232" s="21"/>
      <c r="Q232" s="19">
        <f t="shared" si="19"/>
        <v>2.065388317444441</v>
      </c>
      <c r="R232" s="19">
        <f t="shared" si="20"/>
        <v>4.1611532397819909E-2</v>
      </c>
      <c r="S232" s="19">
        <f t="shared" si="21"/>
        <v>0.37322097777284013</v>
      </c>
      <c r="T232" s="19">
        <f t="shared" si="22"/>
        <v>-0.29316202497154731</v>
      </c>
      <c r="U232" s="19">
        <f t="shared" si="23"/>
        <v>0.8779785004868943</v>
      </c>
      <c r="V232" s="19">
        <f t="shared" si="24"/>
        <v>-0.12462061148999615</v>
      </c>
    </row>
    <row r="233" spans="1:22" x14ac:dyDescent="0.25">
      <c r="A233" s="26">
        <f>Wellpath!E233</f>
        <v>0</v>
      </c>
      <c r="B233" s="22">
        <f>Wellpath!K233</f>
        <v>0</v>
      </c>
      <c r="C233" s="22">
        <v>0</v>
      </c>
      <c r="D233" s="22">
        <v>0</v>
      </c>
      <c r="E233" s="20">
        <f>Model!$W$5*((drdp!B233+drdp!K233)*DSFS!$B233+(drdp!E233+drdp!N233)*DSFS!$C233+(drdp!H233+drdp!Q233)*DSFS!$D233)</f>
        <v>0</v>
      </c>
      <c r="F233" s="20">
        <f>Model!$W$5*((drdp!C233+drdp!L233)*DSFS!$B233+(drdp!F233+drdp!O233)*DSFS!$C233+(drdp!I233+drdp!R233)*DSFS!$D233)</f>
        <v>0</v>
      </c>
      <c r="G233" s="20">
        <f>Model!$W$5*((drdp!D233+drdp!M233)*DSFS!$B233+(drdp!G233+drdp!P233)*DSFS!$C233+(drdp!J233+drdp!S233)*DSFS!$D233)</f>
        <v>0</v>
      </c>
      <c r="H233" s="18">
        <f>Model!$W$5*((drdp!B233)*DSFS!$B233+(drdp!E233)*DSFS!$C233+(drdp!H233)*DSFS!$D233)</f>
        <v>0</v>
      </c>
      <c r="I233" s="18">
        <f>Model!$W$5*((drdp!C233)*DSFS!$B233+(drdp!F233)*DSFS!$C233+(drdp!I233)*DSFS!$D233)</f>
        <v>0</v>
      </c>
      <c r="J233" s="18">
        <f>Model!$W$5*((drdp!D233)*DSFS!$B233+(drdp!G233)*DSFS!$C233+(drdp!J233)*DSFS!$D233)</f>
        <v>0</v>
      </c>
      <c r="K233" s="21">
        <f>SUM(E$3:E232)+H233</f>
        <v>1.4371458928878589</v>
      </c>
      <c r="L233" s="21">
        <f>SUM(F$3:F232)+I233</f>
        <v>-0.2039890497007619</v>
      </c>
      <c r="M233" s="21">
        <f>SUM(G$3:G232)+J233</f>
        <v>0.61091814326703386</v>
      </c>
      <c r="N233" s="21"/>
      <c r="O233" s="21"/>
      <c r="P233" s="21"/>
      <c r="Q233" s="19">
        <f t="shared" si="19"/>
        <v>2.065388317444441</v>
      </c>
      <c r="R233" s="19">
        <f t="shared" si="20"/>
        <v>4.1611532397819909E-2</v>
      </c>
      <c r="S233" s="19">
        <f t="shared" si="21"/>
        <v>0.37322097777284013</v>
      </c>
      <c r="T233" s="19">
        <f t="shared" si="22"/>
        <v>-0.29316202497154731</v>
      </c>
      <c r="U233" s="19">
        <f t="shared" si="23"/>
        <v>0.8779785004868943</v>
      </c>
      <c r="V233" s="19">
        <f t="shared" si="24"/>
        <v>-0.12462061148999615</v>
      </c>
    </row>
    <row r="234" spans="1:22" x14ac:dyDescent="0.25">
      <c r="A234" s="26">
        <f>Wellpath!E234</f>
        <v>0</v>
      </c>
      <c r="B234" s="22">
        <f>Wellpath!K234</f>
        <v>0</v>
      </c>
      <c r="C234" s="22">
        <v>0</v>
      </c>
      <c r="D234" s="22">
        <v>0</v>
      </c>
      <c r="E234" s="20">
        <f>Model!$W$5*((drdp!B234+drdp!K234)*DSFS!$B234+(drdp!E234+drdp!N234)*DSFS!$C234+(drdp!H234+drdp!Q234)*DSFS!$D234)</f>
        <v>0</v>
      </c>
      <c r="F234" s="20">
        <f>Model!$W$5*((drdp!C234+drdp!L234)*DSFS!$B234+(drdp!F234+drdp!O234)*DSFS!$C234+(drdp!I234+drdp!R234)*DSFS!$D234)</f>
        <v>0</v>
      </c>
      <c r="G234" s="20">
        <f>Model!$W$5*((drdp!D234+drdp!M234)*DSFS!$B234+(drdp!G234+drdp!P234)*DSFS!$C234+(drdp!J234+drdp!S234)*DSFS!$D234)</f>
        <v>0</v>
      </c>
      <c r="H234" s="18">
        <f>Model!$W$5*((drdp!B234)*DSFS!$B234+(drdp!E234)*DSFS!$C234+(drdp!H234)*DSFS!$D234)</f>
        <v>0</v>
      </c>
      <c r="I234" s="18">
        <f>Model!$W$5*((drdp!C234)*DSFS!$B234+(drdp!F234)*DSFS!$C234+(drdp!I234)*DSFS!$D234)</f>
        <v>0</v>
      </c>
      <c r="J234" s="18">
        <f>Model!$W$5*((drdp!D234)*DSFS!$B234+(drdp!G234)*DSFS!$C234+(drdp!J234)*DSFS!$D234)</f>
        <v>0</v>
      </c>
      <c r="K234" s="21">
        <f>SUM(E$3:E233)+H234</f>
        <v>1.4371458928878589</v>
      </c>
      <c r="L234" s="21">
        <f>SUM(F$3:F233)+I234</f>
        <v>-0.2039890497007619</v>
      </c>
      <c r="M234" s="21">
        <f>SUM(G$3:G233)+J234</f>
        <v>0.61091814326703386</v>
      </c>
      <c r="N234" s="21"/>
      <c r="O234" s="21"/>
      <c r="P234" s="21"/>
      <c r="Q234" s="19">
        <f t="shared" si="19"/>
        <v>2.065388317444441</v>
      </c>
      <c r="R234" s="19">
        <f t="shared" si="20"/>
        <v>4.1611532397819909E-2</v>
      </c>
      <c r="S234" s="19">
        <f t="shared" si="21"/>
        <v>0.37322097777284013</v>
      </c>
      <c r="T234" s="19">
        <f t="shared" si="22"/>
        <v>-0.29316202497154731</v>
      </c>
      <c r="U234" s="19">
        <f t="shared" si="23"/>
        <v>0.8779785004868943</v>
      </c>
      <c r="V234" s="19">
        <f t="shared" si="24"/>
        <v>-0.12462061148999615</v>
      </c>
    </row>
    <row r="235" spans="1:22" x14ac:dyDescent="0.25">
      <c r="A235" s="26">
        <f>Wellpath!E235</f>
        <v>0</v>
      </c>
      <c r="B235" s="22">
        <f>Wellpath!K235</f>
        <v>0</v>
      </c>
      <c r="C235" s="22">
        <v>0</v>
      </c>
      <c r="D235" s="22">
        <v>0</v>
      </c>
      <c r="E235" s="20">
        <f>Model!$W$5*((drdp!B235+drdp!K235)*DSFS!$B235+(drdp!E235+drdp!N235)*DSFS!$C235+(drdp!H235+drdp!Q235)*DSFS!$D235)</f>
        <v>0</v>
      </c>
      <c r="F235" s="20">
        <f>Model!$W$5*((drdp!C235+drdp!L235)*DSFS!$B235+(drdp!F235+drdp!O235)*DSFS!$C235+(drdp!I235+drdp!R235)*DSFS!$D235)</f>
        <v>0</v>
      </c>
      <c r="G235" s="20">
        <f>Model!$W$5*((drdp!D235+drdp!M235)*DSFS!$B235+(drdp!G235+drdp!P235)*DSFS!$C235+(drdp!J235+drdp!S235)*DSFS!$D235)</f>
        <v>0</v>
      </c>
      <c r="H235" s="18">
        <f>Model!$W$5*((drdp!B235)*DSFS!$B235+(drdp!E235)*DSFS!$C235+(drdp!H235)*DSFS!$D235)</f>
        <v>0</v>
      </c>
      <c r="I235" s="18">
        <f>Model!$W$5*((drdp!C235)*DSFS!$B235+(drdp!F235)*DSFS!$C235+(drdp!I235)*DSFS!$D235)</f>
        <v>0</v>
      </c>
      <c r="J235" s="18">
        <f>Model!$W$5*((drdp!D235)*DSFS!$B235+(drdp!G235)*DSFS!$C235+(drdp!J235)*DSFS!$D235)</f>
        <v>0</v>
      </c>
      <c r="K235" s="21">
        <f>SUM(E$3:E234)+H235</f>
        <v>1.4371458928878589</v>
      </c>
      <c r="L235" s="21">
        <f>SUM(F$3:F234)+I235</f>
        <v>-0.2039890497007619</v>
      </c>
      <c r="M235" s="21">
        <f>SUM(G$3:G234)+J235</f>
        <v>0.61091814326703386</v>
      </c>
      <c r="N235" s="21"/>
      <c r="O235" s="21"/>
      <c r="P235" s="21"/>
      <c r="Q235" s="19">
        <f t="shared" si="19"/>
        <v>2.065388317444441</v>
      </c>
      <c r="R235" s="19">
        <f t="shared" si="20"/>
        <v>4.1611532397819909E-2</v>
      </c>
      <c r="S235" s="19">
        <f t="shared" si="21"/>
        <v>0.37322097777284013</v>
      </c>
      <c r="T235" s="19">
        <f t="shared" si="22"/>
        <v>-0.29316202497154731</v>
      </c>
      <c r="U235" s="19">
        <f t="shared" si="23"/>
        <v>0.8779785004868943</v>
      </c>
      <c r="V235" s="19">
        <f t="shared" si="24"/>
        <v>-0.12462061148999615</v>
      </c>
    </row>
    <row r="236" spans="1:22" x14ac:dyDescent="0.25">
      <c r="A236" s="26">
        <f>Wellpath!E236</f>
        <v>0</v>
      </c>
      <c r="B236" s="22">
        <f>Wellpath!K236</f>
        <v>0</v>
      </c>
      <c r="C236" s="22">
        <v>0</v>
      </c>
      <c r="D236" s="22">
        <v>0</v>
      </c>
      <c r="E236" s="20">
        <f>Model!$W$5*((drdp!B236+drdp!K236)*DSFS!$B236+(drdp!E236+drdp!N236)*DSFS!$C236+(drdp!H236+drdp!Q236)*DSFS!$D236)</f>
        <v>0</v>
      </c>
      <c r="F236" s="20">
        <f>Model!$W$5*((drdp!C236+drdp!L236)*DSFS!$B236+(drdp!F236+drdp!O236)*DSFS!$C236+(drdp!I236+drdp!R236)*DSFS!$D236)</f>
        <v>0</v>
      </c>
      <c r="G236" s="20">
        <f>Model!$W$5*((drdp!D236+drdp!M236)*DSFS!$B236+(drdp!G236+drdp!P236)*DSFS!$C236+(drdp!J236+drdp!S236)*DSFS!$D236)</f>
        <v>0</v>
      </c>
      <c r="H236" s="18">
        <f>Model!$W$5*((drdp!B236)*DSFS!$B236+(drdp!E236)*DSFS!$C236+(drdp!H236)*DSFS!$D236)</f>
        <v>0</v>
      </c>
      <c r="I236" s="18">
        <f>Model!$W$5*((drdp!C236)*DSFS!$B236+(drdp!F236)*DSFS!$C236+(drdp!I236)*DSFS!$D236)</f>
        <v>0</v>
      </c>
      <c r="J236" s="18">
        <f>Model!$W$5*((drdp!D236)*DSFS!$B236+(drdp!G236)*DSFS!$C236+(drdp!J236)*DSFS!$D236)</f>
        <v>0</v>
      </c>
      <c r="K236" s="21">
        <f>SUM(E$3:E235)+H236</f>
        <v>1.4371458928878589</v>
      </c>
      <c r="L236" s="21">
        <f>SUM(F$3:F235)+I236</f>
        <v>-0.2039890497007619</v>
      </c>
      <c r="M236" s="21">
        <f>SUM(G$3:G235)+J236</f>
        <v>0.61091814326703386</v>
      </c>
      <c r="N236" s="21"/>
      <c r="O236" s="21"/>
      <c r="P236" s="21"/>
      <c r="Q236" s="19">
        <f t="shared" si="19"/>
        <v>2.065388317444441</v>
      </c>
      <c r="R236" s="19">
        <f t="shared" si="20"/>
        <v>4.1611532397819909E-2</v>
      </c>
      <c r="S236" s="19">
        <f t="shared" si="21"/>
        <v>0.37322097777284013</v>
      </c>
      <c r="T236" s="19">
        <f t="shared" si="22"/>
        <v>-0.29316202497154731</v>
      </c>
      <c r="U236" s="19">
        <f t="shared" si="23"/>
        <v>0.8779785004868943</v>
      </c>
      <c r="V236" s="19">
        <f t="shared" si="24"/>
        <v>-0.12462061148999615</v>
      </c>
    </row>
    <row r="237" spans="1:22" x14ac:dyDescent="0.25">
      <c r="A237" s="26">
        <f>Wellpath!E237</f>
        <v>0</v>
      </c>
      <c r="B237" s="22">
        <f>Wellpath!K237</f>
        <v>0</v>
      </c>
      <c r="C237" s="22">
        <v>0</v>
      </c>
      <c r="D237" s="22">
        <v>0</v>
      </c>
      <c r="E237" s="20">
        <f>Model!$W$5*((drdp!B237+drdp!K237)*DSFS!$B237+(drdp!E237+drdp!N237)*DSFS!$C237+(drdp!H237+drdp!Q237)*DSFS!$D237)</f>
        <v>0</v>
      </c>
      <c r="F237" s="20">
        <f>Model!$W$5*((drdp!C237+drdp!L237)*DSFS!$B237+(drdp!F237+drdp!O237)*DSFS!$C237+(drdp!I237+drdp!R237)*DSFS!$D237)</f>
        <v>0</v>
      </c>
      <c r="G237" s="20">
        <f>Model!$W$5*((drdp!D237+drdp!M237)*DSFS!$B237+(drdp!G237+drdp!P237)*DSFS!$C237+(drdp!J237+drdp!S237)*DSFS!$D237)</f>
        <v>0</v>
      </c>
      <c r="H237" s="18">
        <f>Model!$W$5*((drdp!B237)*DSFS!$B237+(drdp!E237)*DSFS!$C237+(drdp!H237)*DSFS!$D237)</f>
        <v>0</v>
      </c>
      <c r="I237" s="18">
        <f>Model!$W$5*((drdp!C237)*DSFS!$B237+(drdp!F237)*DSFS!$C237+(drdp!I237)*DSFS!$D237)</f>
        <v>0</v>
      </c>
      <c r="J237" s="18">
        <f>Model!$W$5*((drdp!D237)*DSFS!$B237+(drdp!G237)*DSFS!$C237+(drdp!J237)*DSFS!$D237)</f>
        <v>0</v>
      </c>
      <c r="K237" s="21">
        <f>SUM(E$3:E236)+H237</f>
        <v>1.4371458928878589</v>
      </c>
      <c r="L237" s="21">
        <f>SUM(F$3:F236)+I237</f>
        <v>-0.2039890497007619</v>
      </c>
      <c r="M237" s="21">
        <f>SUM(G$3:G236)+J237</f>
        <v>0.61091814326703386</v>
      </c>
      <c r="N237" s="21"/>
      <c r="O237" s="21"/>
      <c r="P237" s="21"/>
      <c r="Q237" s="19">
        <f t="shared" si="19"/>
        <v>2.065388317444441</v>
      </c>
      <c r="R237" s="19">
        <f t="shared" si="20"/>
        <v>4.1611532397819909E-2</v>
      </c>
      <c r="S237" s="19">
        <f t="shared" si="21"/>
        <v>0.37322097777284013</v>
      </c>
      <c r="T237" s="19">
        <f t="shared" si="22"/>
        <v>-0.29316202497154731</v>
      </c>
      <c r="U237" s="19">
        <f t="shared" si="23"/>
        <v>0.8779785004868943</v>
      </c>
      <c r="V237" s="19">
        <f t="shared" si="24"/>
        <v>-0.12462061148999615</v>
      </c>
    </row>
    <row r="238" spans="1:22" x14ac:dyDescent="0.25">
      <c r="A238" s="26">
        <f>Wellpath!E238</f>
        <v>0</v>
      </c>
      <c r="B238" s="22">
        <f>Wellpath!K238</f>
        <v>0</v>
      </c>
      <c r="C238" s="22">
        <v>0</v>
      </c>
      <c r="D238" s="22">
        <v>0</v>
      </c>
      <c r="E238" s="20">
        <f>Model!$W$5*((drdp!B238+drdp!K238)*DSFS!$B238+(drdp!E238+drdp!N238)*DSFS!$C238+(drdp!H238+drdp!Q238)*DSFS!$D238)</f>
        <v>0</v>
      </c>
      <c r="F238" s="20">
        <f>Model!$W$5*((drdp!C238+drdp!L238)*DSFS!$B238+(drdp!F238+drdp!O238)*DSFS!$C238+(drdp!I238+drdp!R238)*DSFS!$D238)</f>
        <v>0</v>
      </c>
      <c r="G238" s="20">
        <f>Model!$W$5*((drdp!D238+drdp!M238)*DSFS!$B238+(drdp!G238+drdp!P238)*DSFS!$C238+(drdp!J238+drdp!S238)*DSFS!$D238)</f>
        <v>0</v>
      </c>
      <c r="H238" s="18">
        <f>Model!$W$5*((drdp!B238)*DSFS!$B238+(drdp!E238)*DSFS!$C238+(drdp!H238)*DSFS!$D238)</f>
        <v>0</v>
      </c>
      <c r="I238" s="18">
        <f>Model!$W$5*((drdp!C238)*DSFS!$B238+(drdp!F238)*DSFS!$C238+(drdp!I238)*DSFS!$D238)</f>
        <v>0</v>
      </c>
      <c r="J238" s="18">
        <f>Model!$W$5*((drdp!D238)*DSFS!$B238+(drdp!G238)*DSFS!$C238+(drdp!J238)*DSFS!$D238)</f>
        <v>0</v>
      </c>
      <c r="K238" s="21">
        <f>SUM(E$3:E237)+H238</f>
        <v>1.4371458928878589</v>
      </c>
      <c r="L238" s="21">
        <f>SUM(F$3:F237)+I238</f>
        <v>-0.2039890497007619</v>
      </c>
      <c r="M238" s="21">
        <f>SUM(G$3:G237)+J238</f>
        <v>0.61091814326703386</v>
      </c>
      <c r="N238" s="21"/>
      <c r="O238" s="21"/>
      <c r="P238" s="21"/>
      <c r="Q238" s="19">
        <f t="shared" si="19"/>
        <v>2.065388317444441</v>
      </c>
      <c r="R238" s="19">
        <f t="shared" si="20"/>
        <v>4.1611532397819909E-2</v>
      </c>
      <c r="S238" s="19">
        <f t="shared" si="21"/>
        <v>0.37322097777284013</v>
      </c>
      <c r="T238" s="19">
        <f t="shared" si="22"/>
        <v>-0.29316202497154731</v>
      </c>
      <c r="U238" s="19">
        <f t="shared" si="23"/>
        <v>0.8779785004868943</v>
      </c>
      <c r="V238" s="19">
        <f t="shared" si="24"/>
        <v>-0.12462061148999615</v>
      </c>
    </row>
    <row r="239" spans="1:22" x14ac:dyDescent="0.25">
      <c r="A239" s="26">
        <f>Wellpath!E239</f>
        <v>0</v>
      </c>
      <c r="B239" s="22">
        <f>Wellpath!K239</f>
        <v>0</v>
      </c>
      <c r="C239" s="22">
        <v>0</v>
      </c>
      <c r="D239" s="22">
        <v>0</v>
      </c>
      <c r="E239" s="20">
        <f>Model!$W$5*((drdp!B239+drdp!K239)*DSFS!$B239+(drdp!E239+drdp!N239)*DSFS!$C239+(drdp!H239+drdp!Q239)*DSFS!$D239)</f>
        <v>0</v>
      </c>
      <c r="F239" s="20">
        <f>Model!$W$5*((drdp!C239+drdp!L239)*DSFS!$B239+(drdp!F239+drdp!O239)*DSFS!$C239+(drdp!I239+drdp!R239)*DSFS!$D239)</f>
        <v>0</v>
      </c>
      <c r="G239" s="20">
        <f>Model!$W$5*((drdp!D239+drdp!M239)*DSFS!$B239+(drdp!G239+drdp!P239)*DSFS!$C239+(drdp!J239+drdp!S239)*DSFS!$D239)</f>
        <v>0</v>
      </c>
      <c r="H239" s="18">
        <f>Model!$W$5*((drdp!B239)*DSFS!$B239+(drdp!E239)*DSFS!$C239+(drdp!H239)*DSFS!$D239)</f>
        <v>0</v>
      </c>
      <c r="I239" s="18">
        <f>Model!$W$5*((drdp!C239)*DSFS!$B239+(drdp!F239)*DSFS!$C239+(drdp!I239)*DSFS!$D239)</f>
        <v>0</v>
      </c>
      <c r="J239" s="18">
        <f>Model!$W$5*((drdp!D239)*DSFS!$B239+(drdp!G239)*DSFS!$C239+(drdp!J239)*DSFS!$D239)</f>
        <v>0</v>
      </c>
      <c r="K239" s="21">
        <f>SUM(E$3:E238)+H239</f>
        <v>1.4371458928878589</v>
      </c>
      <c r="L239" s="21">
        <f>SUM(F$3:F238)+I239</f>
        <v>-0.2039890497007619</v>
      </c>
      <c r="M239" s="21">
        <f>SUM(G$3:G238)+J239</f>
        <v>0.61091814326703386</v>
      </c>
      <c r="N239" s="21"/>
      <c r="O239" s="21"/>
      <c r="P239" s="21"/>
      <c r="Q239" s="19">
        <f t="shared" si="19"/>
        <v>2.065388317444441</v>
      </c>
      <c r="R239" s="19">
        <f t="shared" si="20"/>
        <v>4.1611532397819909E-2</v>
      </c>
      <c r="S239" s="19">
        <f t="shared" si="21"/>
        <v>0.37322097777284013</v>
      </c>
      <c r="T239" s="19">
        <f t="shared" si="22"/>
        <v>-0.29316202497154731</v>
      </c>
      <c r="U239" s="19">
        <f t="shared" si="23"/>
        <v>0.8779785004868943</v>
      </c>
      <c r="V239" s="19">
        <f t="shared" si="24"/>
        <v>-0.12462061148999615</v>
      </c>
    </row>
    <row r="240" spans="1:22" x14ac:dyDescent="0.25">
      <c r="A240" s="26">
        <f>Wellpath!E240</f>
        <v>0</v>
      </c>
      <c r="B240" s="22">
        <f>Wellpath!K240</f>
        <v>0</v>
      </c>
      <c r="C240" s="22">
        <v>0</v>
      </c>
      <c r="D240" s="22">
        <v>0</v>
      </c>
      <c r="E240" s="20">
        <f>Model!$W$5*((drdp!B240+drdp!K240)*DSFS!$B240+(drdp!E240+drdp!N240)*DSFS!$C240+(drdp!H240+drdp!Q240)*DSFS!$D240)</f>
        <v>0</v>
      </c>
      <c r="F240" s="20">
        <f>Model!$W$5*((drdp!C240+drdp!L240)*DSFS!$B240+(drdp!F240+drdp!O240)*DSFS!$C240+(drdp!I240+drdp!R240)*DSFS!$D240)</f>
        <v>0</v>
      </c>
      <c r="G240" s="20">
        <f>Model!$W$5*((drdp!D240+drdp!M240)*DSFS!$B240+(drdp!G240+drdp!P240)*DSFS!$C240+(drdp!J240+drdp!S240)*DSFS!$D240)</f>
        <v>0</v>
      </c>
      <c r="H240" s="18">
        <f>Model!$W$5*((drdp!B240)*DSFS!$B240+(drdp!E240)*DSFS!$C240+(drdp!H240)*DSFS!$D240)</f>
        <v>0</v>
      </c>
      <c r="I240" s="18">
        <f>Model!$W$5*((drdp!C240)*DSFS!$B240+(drdp!F240)*DSFS!$C240+(drdp!I240)*DSFS!$D240)</f>
        <v>0</v>
      </c>
      <c r="J240" s="18">
        <f>Model!$W$5*((drdp!D240)*DSFS!$B240+(drdp!G240)*DSFS!$C240+(drdp!J240)*DSFS!$D240)</f>
        <v>0</v>
      </c>
      <c r="K240" s="21">
        <f>SUM(E$3:E239)+H240</f>
        <v>1.4371458928878589</v>
      </c>
      <c r="L240" s="21">
        <f>SUM(F$3:F239)+I240</f>
        <v>-0.2039890497007619</v>
      </c>
      <c r="M240" s="21">
        <f>SUM(G$3:G239)+J240</f>
        <v>0.61091814326703386</v>
      </c>
      <c r="N240" s="21"/>
      <c r="O240" s="21"/>
      <c r="P240" s="21"/>
      <c r="Q240" s="19">
        <f t="shared" si="19"/>
        <v>2.065388317444441</v>
      </c>
      <c r="R240" s="19">
        <f t="shared" si="20"/>
        <v>4.1611532397819909E-2</v>
      </c>
      <c r="S240" s="19">
        <f t="shared" si="21"/>
        <v>0.37322097777284013</v>
      </c>
      <c r="T240" s="19">
        <f t="shared" si="22"/>
        <v>-0.29316202497154731</v>
      </c>
      <c r="U240" s="19">
        <f t="shared" si="23"/>
        <v>0.8779785004868943</v>
      </c>
      <c r="V240" s="19">
        <f t="shared" si="24"/>
        <v>-0.12462061148999615</v>
      </c>
    </row>
    <row r="241" spans="1:22" x14ac:dyDescent="0.25">
      <c r="A241" s="26">
        <f>Wellpath!E241</f>
        <v>0</v>
      </c>
      <c r="B241" s="22">
        <f>Wellpath!K241</f>
        <v>0</v>
      </c>
      <c r="C241" s="22">
        <v>0</v>
      </c>
      <c r="D241" s="22">
        <v>0</v>
      </c>
      <c r="E241" s="20">
        <f>Model!$W$5*((drdp!B241+drdp!K241)*DSFS!$B241+(drdp!E241+drdp!N241)*DSFS!$C241+(drdp!H241+drdp!Q241)*DSFS!$D241)</f>
        <v>0</v>
      </c>
      <c r="F241" s="20">
        <f>Model!$W$5*((drdp!C241+drdp!L241)*DSFS!$B241+(drdp!F241+drdp!O241)*DSFS!$C241+(drdp!I241+drdp!R241)*DSFS!$D241)</f>
        <v>0</v>
      </c>
      <c r="G241" s="20">
        <f>Model!$W$5*((drdp!D241+drdp!M241)*DSFS!$B241+(drdp!G241+drdp!P241)*DSFS!$C241+(drdp!J241+drdp!S241)*DSFS!$D241)</f>
        <v>0</v>
      </c>
      <c r="H241" s="18">
        <f>Model!$W$5*((drdp!B241)*DSFS!$B241+(drdp!E241)*DSFS!$C241+(drdp!H241)*DSFS!$D241)</f>
        <v>0</v>
      </c>
      <c r="I241" s="18">
        <f>Model!$W$5*((drdp!C241)*DSFS!$B241+(drdp!F241)*DSFS!$C241+(drdp!I241)*DSFS!$D241)</f>
        <v>0</v>
      </c>
      <c r="J241" s="18">
        <f>Model!$W$5*((drdp!D241)*DSFS!$B241+(drdp!G241)*DSFS!$C241+(drdp!J241)*DSFS!$D241)</f>
        <v>0</v>
      </c>
      <c r="K241" s="21">
        <f>SUM(E$3:E240)+H241</f>
        <v>1.4371458928878589</v>
      </c>
      <c r="L241" s="21">
        <f>SUM(F$3:F240)+I241</f>
        <v>-0.2039890497007619</v>
      </c>
      <c r="M241" s="21">
        <f>SUM(G$3:G240)+J241</f>
        <v>0.61091814326703386</v>
      </c>
      <c r="N241" s="21"/>
      <c r="O241" s="21"/>
      <c r="P241" s="21"/>
      <c r="Q241" s="19">
        <f t="shared" si="19"/>
        <v>2.065388317444441</v>
      </c>
      <c r="R241" s="19">
        <f t="shared" si="20"/>
        <v>4.1611532397819909E-2</v>
      </c>
      <c r="S241" s="19">
        <f t="shared" si="21"/>
        <v>0.37322097777284013</v>
      </c>
      <c r="T241" s="19">
        <f t="shared" si="22"/>
        <v>-0.29316202497154731</v>
      </c>
      <c r="U241" s="19">
        <f t="shared" si="23"/>
        <v>0.8779785004868943</v>
      </c>
      <c r="V241" s="19">
        <f t="shared" si="24"/>
        <v>-0.12462061148999615</v>
      </c>
    </row>
    <row r="242" spans="1:22" x14ac:dyDescent="0.25">
      <c r="A242" s="26">
        <f>Wellpath!E242</f>
        <v>0</v>
      </c>
      <c r="B242" s="22">
        <f>Wellpath!K242</f>
        <v>0</v>
      </c>
      <c r="C242" s="22">
        <v>0</v>
      </c>
      <c r="D242" s="22">
        <v>0</v>
      </c>
      <c r="E242" s="20">
        <f>Model!$W$5*((drdp!B242+drdp!K242)*DSFS!$B242+(drdp!E242+drdp!N242)*DSFS!$C242+(drdp!H242+drdp!Q242)*DSFS!$D242)</f>
        <v>0</v>
      </c>
      <c r="F242" s="20">
        <f>Model!$W$5*((drdp!C242+drdp!L242)*DSFS!$B242+(drdp!F242+drdp!O242)*DSFS!$C242+(drdp!I242+drdp!R242)*DSFS!$D242)</f>
        <v>0</v>
      </c>
      <c r="G242" s="20">
        <f>Model!$W$5*((drdp!D242+drdp!M242)*DSFS!$B242+(drdp!G242+drdp!P242)*DSFS!$C242+(drdp!J242+drdp!S242)*DSFS!$D242)</f>
        <v>0</v>
      </c>
      <c r="H242" s="18">
        <f>Model!$W$5*((drdp!B242)*DSFS!$B242+(drdp!E242)*DSFS!$C242+(drdp!H242)*DSFS!$D242)</f>
        <v>0</v>
      </c>
      <c r="I242" s="18">
        <f>Model!$W$5*((drdp!C242)*DSFS!$B242+(drdp!F242)*DSFS!$C242+(drdp!I242)*DSFS!$D242)</f>
        <v>0</v>
      </c>
      <c r="J242" s="18">
        <f>Model!$W$5*((drdp!D242)*DSFS!$B242+(drdp!G242)*DSFS!$C242+(drdp!J242)*DSFS!$D242)</f>
        <v>0</v>
      </c>
      <c r="K242" s="21">
        <f>SUM(E$3:E241)+H242</f>
        <v>1.4371458928878589</v>
      </c>
      <c r="L242" s="21">
        <f>SUM(F$3:F241)+I242</f>
        <v>-0.2039890497007619</v>
      </c>
      <c r="M242" s="21">
        <f>SUM(G$3:G241)+J242</f>
        <v>0.61091814326703386</v>
      </c>
      <c r="N242" s="21"/>
      <c r="O242" s="21"/>
      <c r="P242" s="21"/>
      <c r="Q242" s="19">
        <f t="shared" si="19"/>
        <v>2.065388317444441</v>
      </c>
      <c r="R242" s="19">
        <f t="shared" si="20"/>
        <v>4.1611532397819909E-2</v>
      </c>
      <c r="S242" s="19">
        <f t="shared" si="21"/>
        <v>0.37322097777284013</v>
      </c>
      <c r="T242" s="19">
        <f t="shared" si="22"/>
        <v>-0.29316202497154731</v>
      </c>
      <c r="U242" s="19">
        <f t="shared" si="23"/>
        <v>0.8779785004868943</v>
      </c>
      <c r="V242" s="19">
        <f t="shared" si="24"/>
        <v>-0.12462061148999615</v>
      </c>
    </row>
    <row r="243" spans="1:22" x14ac:dyDescent="0.25">
      <c r="A243" s="26">
        <f>Wellpath!E243</f>
        <v>0</v>
      </c>
      <c r="B243" s="22">
        <f>Wellpath!K243</f>
        <v>0</v>
      </c>
      <c r="C243" s="22">
        <v>0</v>
      </c>
      <c r="D243" s="22">
        <v>0</v>
      </c>
      <c r="E243" s="20">
        <f>Model!$W$5*((drdp!B243+drdp!K243)*DSFS!$B243+(drdp!E243+drdp!N243)*DSFS!$C243+(drdp!H243+drdp!Q243)*DSFS!$D243)</f>
        <v>0</v>
      </c>
      <c r="F243" s="20">
        <f>Model!$W$5*((drdp!C243+drdp!L243)*DSFS!$B243+(drdp!F243+drdp!O243)*DSFS!$C243+(drdp!I243+drdp!R243)*DSFS!$D243)</f>
        <v>0</v>
      </c>
      <c r="G243" s="20">
        <f>Model!$W$5*((drdp!D243+drdp!M243)*DSFS!$B243+(drdp!G243+drdp!P243)*DSFS!$C243+(drdp!J243+drdp!S243)*DSFS!$D243)</f>
        <v>0</v>
      </c>
      <c r="H243" s="18">
        <f>Model!$W$5*((drdp!B243)*DSFS!$B243+(drdp!E243)*DSFS!$C243+(drdp!H243)*DSFS!$D243)</f>
        <v>0</v>
      </c>
      <c r="I243" s="18">
        <f>Model!$W$5*((drdp!C243)*DSFS!$B243+(drdp!F243)*DSFS!$C243+(drdp!I243)*DSFS!$D243)</f>
        <v>0</v>
      </c>
      <c r="J243" s="18">
        <f>Model!$W$5*((drdp!D243)*DSFS!$B243+(drdp!G243)*DSFS!$C243+(drdp!J243)*DSFS!$D243)</f>
        <v>0</v>
      </c>
      <c r="K243" s="21">
        <f>SUM(E$3:E242)+H243</f>
        <v>1.4371458928878589</v>
      </c>
      <c r="L243" s="21">
        <f>SUM(F$3:F242)+I243</f>
        <v>-0.2039890497007619</v>
      </c>
      <c r="M243" s="21">
        <f>SUM(G$3:G242)+J243</f>
        <v>0.61091814326703386</v>
      </c>
      <c r="N243" s="21"/>
      <c r="O243" s="21"/>
      <c r="P243" s="21"/>
      <c r="Q243" s="19">
        <f t="shared" si="19"/>
        <v>2.065388317444441</v>
      </c>
      <c r="R243" s="19">
        <f t="shared" si="20"/>
        <v>4.1611532397819909E-2</v>
      </c>
      <c r="S243" s="19">
        <f t="shared" si="21"/>
        <v>0.37322097777284013</v>
      </c>
      <c r="T243" s="19">
        <f t="shared" si="22"/>
        <v>-0.29316202497154731</v>
      </c>
      <c r="U243" s="19">
        <f t="shared" si="23"/>
        <v>0.8779785004868943</v>
      </c>
      <c r="V243" s="19">
        <f t="shared" si="24"/>
        <v>-0.12462061148999615</v>
      </c>
    </row>
    <row r="244" spans="1:22" x14ac:dyDescent="0.25">
      <c r="A244" s="26">
        <f>Wellpath!E244</f>
        <v>0</v>
      </c>
      <c r="B244" s="22">
        <f>Wellpath!K244</f>
        <v>0</v>
      </c>
      <c r="C244" s="22">
        <v>0</v>
      </c>
      <c r="D244" s="22">
        <v>0</v>
      </c>
      <c r="E244" s="20">
        <f>Model!$W$5*((drdp!B244+drdp!K244)*DSFS!$B244+(drdp!E244+drdp!N244)*DSFS!$C244+(drdp!H244+drdp!Q244)*DSFS!$D244)</f>
        <v>0</v>
      </c>
      <c r="F244" s="20">
        <f>Model!$W$5*((drdp!C244+drdp!L244)*DSFS!$B244+(drdp!F244+drdp!O244)*DSFS!$C244+(drdp!I244+drdp!R244)*DSFS!$D244)</f>
        <v>0</v>
      </c>
      <c r="G244" s="20">
        <f>Model!$W$5*((drdp!D244+drdp!M244)*DSFS!$B244+(drdp!G244+drdp!P244)*DSFS!$C244+(drdp!J244+drdp!S244)*DSFS!$D244)</f>
        <v>0</v>
      </c>
      <c r="H244" s="18">
        <f>Model!$W$5*((drdp!B244)*DSFS!$B244+(drdp!E244)*DSFS!$C244+(drdp!H244)*DSFS!$D244)</f>
        <v>0</v>
      </c>
      <c r="I244" s="18">
        <f>Model!$W$5*((drdp!C244)*DSFS!$B244+(drdp!F244)*DSFS!$C244+(drdp!I244)*DSFS!$D244)</f>
        <v>0</v>
      </c>
      <c r="J244" s="18">
        <f>Model!$W$5*((drdp!D244)*DSFS!$B244+(drdp!G244)*DSFS!$C244+(drdp!J244)*DSFS!$D244)</f>
        <v>0</v>
      </c>
      <c r="K244" s="21">
        <f>SUM(E$3:E243)+H244</f>
        <v>1.4371458928878589</v>
      </c>
      <c r="L244" s="21">
        <f>SUM(F$3:F243)+I244</f>
        <v>-0.2039890497007619</v>
      </c>
      <c r="M244" s="21">
        <f>SUM(G$3:G243)+J244</f>
        <v>0.61091814326703386</v>
      </c>
      <c r="N244" s="21"/>
      <c r="O244" s="21"/>
      <c r="P244" s="21"/>
      <c r="Q244" s="19">
        <f t="shared" si="19"/>
        <v>2.065388317444441</v>
      </c>
      <c r="R244" s="19">
        <f t="shared" si="20"/>
        <v>4.1611532397819909E-2</v>
      </c>
      <c r="S244" s="19">
        <f t="shared" si="21"/>
        <v>0.37322097777284013</v>
      </c>
      <c r="T244" s="19">
        <f t="shared" si="22"/>
        <v>-0.29316202497154731</v>
      </c>
      <c r="U244" s="19">
        <f t="shared" si="23"/>
        <v>0.8779785004868943</v>
      </c>
      <c r="V244" s="19">
        <f t="shared" si="24"/>
        <v>-0.12462061148999615</v>
      </c>
    </row>
    <row r="245" spans="1:22" x14ac:dyDescent="0.25">
      <c r="A245" s="26">
        <f>Wellpath!E245</f>
        <v>0</v>
      </c>
      <c r="B245" s="22">
        <f>Wellpath!K245</f>
        <v>0</v>
      </c>
      <c r="C245" s="22">
        <v>0</v>
      </c>
      <c r="D245" s="22">
        <v>0</v>
      </c>
      <c r="E245" s="20">
        <f>Model!$W$5*((drdp!B245+drdp!K245)*DSFS!$B245+(drdp!E245+drdp!N245)*DSFS!$C245+(drdp!H245+drdp!Q245)*DSFS!$D245)</f>
        <v>0</v>
      </c>
      <c r="F245" s="20">
        <f>Model!$W$5*((drdp!C245+drdp!L245)*DSFS!$B245+(drdp!F245+drdp!O245)*DSFS!$C245+(drdp!I245+drdp!R245)*DSFS!$D245)</f>
        <v>0</v>
      </c>
      <c r="G245" s="20">
        <f>Model!$W$5*((drdp!D245+drdp!M245)*DSFS!$B245+(drdp!G245+drdp!P245)*DSFS!$C245+(drdp!J245+drdp!S245)*DSFS!$D245)</f>
        <v>0</v>
      </c>
      <c r="H245" s="18">
        <f>Model!$W$5*((drdp!B245)*DSFS!$B245+(drdp!E245)*DSFS!$C245+(drdp!H245)*DSFS!$D245)</f>
        <v>0</v>
      </c>
      <c r="I245" s="18">
        <f>Model!$W$5*((drdp!C245)*DSFS!$B245+(drdp!F245)*DSFS!$C245+(drdp!I245)*DSFS!$D245)</f>
        <v>0</v>
      </c>
      <c r="J245" s="18">
        <f>Model!$W$5*((drdp!D245)*DSFS!$B245+(drdp!G245)*DSFS!$C245+(drdp!J245)*DSFS!$D245)</f>
        <v>0</v>
      </c>
      <c r="K245" s="21">
        <f>SUM(E$3:E244)+H245</f>
        <v>1.4371458928878589</v>
      </c>
      <c r="L245" s="21">
        <f>SUM(F$3:F244)+I245</f>
        <v>-0.2039890497007619</v>
      </c>
      <c r="M245" s="21">
        <f>SUM(G$3:G244)+J245</f>
        <v>0.61091814326703386</v>
      </c>
      <c r="N245" s="21"/>
      <c r="O245" s="21"/>
      <c r="P245" s="21"/>
      <c r="Q245" s="19">
        <f t="shared" si="19"/>
        <v>2.065388317444441</v>
      </c>
      <c r="R245" s="19">
        <f t="shared" si="20"/>
        <v>4.1611532397819909E-2</v>
      </c>
      <c r="S245" s="19">
        <f t="shared" si="21"/>
        <v>0.37322097777284013</v>
      </c>
      <c r="T245" s="19">
        <f t="shared" si="22"/>
        <v>-0.29316202497154731</v>
      </c>
      <c r="U245" s="19">
        <f t="shared" si="23"/>
        <v>0.8779785004868943</v>
      </c>
      <c r="V245" s="19">
        <f t="shared" si="24"/>
        <v>-0.12462061148999615</v>
      </c>
    </row>
    <row r="246" spans="1:22" x14ac:dyDescent="0.25">
      <c r="A246" s="26">
        <f>Wellpath!E246</f>
        <v>0</v>
      </c>
      <c r="B246" s="22">
        <f>Wellpath!K246</f>
        <v>0</v>
      </c>
      <c r="C246" s="22">
        <v>0</v>
      </c>
      <c r="D246" s="22">
        <v>0</v>
      </c>
      <c r="E246" s="20">
        <f>Model!$W$5*((drdp!B246+drdp!K246)*DSFS!$B246+(drdp!E246+drdp!N246)*DSFS!$C246+(drdp!H246+drdp!Q246)*DSFS!$D246)</f>
        <v>0</v>
      </c>
      <c r="F246" s="20">
        <f>Model!$W$5*((drdp!C246+drdp!L246)*DSFS!$B246+(drdp!F246+drdp!O246)*DSFS!$C246+(drdp!I246+drdp!R246)*DSFS!$D246)</f>
        <v>0</v>
      </c>
      <c r="G246" s="20">
        <f>Model!$W$5*((drdp!D246+drdp!M246)*DSFS!$B246+(drdp!G246+drdp!P246)*DSFS!$C246+(drdp!J246+drdp!S246)*DSFS!$D246)</f>
        <v>0</v>
      </c>
      <c r="H246" s="18">
        <f>Model!$W$5*((drdp!B246)*DSFS!$B246+(drdp!E246)*DSFS!$C246+(drdp!H246)*DSFS!$D246)</f>
        <v>0</v>
      </c>
      <c r="I246" s="18">
        <f>Model!$W$5*((drdp!C246)*DSFS!$B246+(drdp!F246)*DSFS!$C246+(drdp!I246)*DSFS!$D246)</f>
        <v>0</v>
      </c>
      <c r="J246" s="18">
        <f>Model!$W$5*((drdp!D246)*DSFS!$B246+(drdp!G246)*DSFS!$C246+(drdp!J246)*DSFS!$D246)</f>
        <v>0</v>
      </c>
      <c r="K246" s="21">
        <f>SUM(E$3:E245)+H246</f>
        <v>1.4371458928878589</v>
      </c>
      <c r="L246" s="21">
        <f>SUM(F$3:F245)+I246</f>
        <v>-0.2039890497007619</v>
      </c>
      <c r="M246" s="21">
        <f>SUM(G$3:G245)+J246</f>
        <v>0.61091814326703386</v>
      </c>
      <c r="N246" s="21"/>
      <c r="O246" s="21"/>
      <c r="P246" s="21"/>
      <c r="Q246" s="19">
        <f t="shared" si="19"/>
        <v>2.065388317444441</v>
      </c>
      <c r="R246" s="19">
        <f t="shared" si="20"/>
        <v>4.1611532397819909E-2</v>
      </c>
      <c r="S246" s="19">
        <f t="shared" si="21"/>
        <v>0.37322097777284013</v>
      </c>
      <c r="T246" s="19">
        <f t="shared" si="22"/>
        <v>-0.29316202497154731</v>
      </c>
      <c r="U246" s="19">
        <f t="shared" si="23"/>
        <v>0.8779785004868943</v>
      </c>
      <c r="V246" s="19">
        <f t="shared" si="24"/>
        <v>-0.12462061148999615</v>
      </c>
    </row>
    <row r="247" spans="1:22" x14ac:dyDescent="0.25">
      <c r="A247" s="26">
        <f>Wellpath!E247</f>
        <v>0</v>
      </c>
      <c r="B247" s="22">
        <f>Wellpath!K247</f>
        <v>0</v>
      </c>
      <c r="C247" s="22">
        <v>0</v>
      </c>
      <c r="D247" s="22">
        <v>0</v>
      </c>
      <c r="E247" s="20">
        <f>Model!$W$5*((drdp!B247+drdp!K247)*DSFS!$B247+(drdp!E247+drdp!N247)*DSFS!$C247+(drdp!H247+drdp!Q247)*DSFS!$D247)</f>
        <v>0</v>
      </c>
      <c r="F247" s="20">
        <f>Model!$W$5*((drdp!C247+drdp!L247)*DSFS!$B247+(drdp!F247+drdp!O247)*DSFS!$C247+(drdp!I247+drdp!R247)*DSFS!$D247)</f>
        <v>0</v>
      </c>
      <c r="G247" s="20">
        <f>Model!$W$5*((drdp!D247+drdp!M247)*DSFS!$B247+(drdp!G247+drdp!P247)*DSFS!$C247+(drdp!J247+drdp!S247)*DSFS!$D247)</f>
        <v>0</v>
      </c>
      <c r="H247" s="18">
        <f>Model!$W$5*((drdp!B247)*DSFS!$B247+(drdp!E247)*DSFS!$C247+(drdp!H247)*DSFS!$D247)</f>
        <v>0</v>
      </c>
      <c r="I247" s="18">
        <f>Model!$W$5*((drdp!C247)*DSFS!$B247+(drdp!F247)*DSFS!$C247+(drdp!I247)*DSFS!$D247)</f>
        <v>0</v>
      </c>
      <c r="J247" s="18">
        <f>Model!$W$5*((drdp!D247)*DSFS!$B247+(drdp!G247)*DSFS!$C247+(drdp!J247)*DSFS!$D247)</f>
        <v>0</v>
      </c>
      <c r="K247" s="21">
        <f>SUM(E$3:E246)+H247</f>
        <v>1.4371458928878589</v>
      </c>
      <c r="L247" s="21">
        <f>SUM(F$3:F246)+I247</f>
        <v>-0.2039890497007619</v>
      </c>
      <c r="M247" s="21">
        <f>SUM(G$3:G246)+J247</f>
        <v>0.61091814326703386</v>
      </c>
      <c r="N247" s="21"/>
      <c r="O247" s="21"/>
      <c r="P247" s="21"/>
      <c r="Q247" s="19">
        <f t="shared" si="19"/>
        <v>2.065388317444441</v>
      </c>
      <c r="R247" s="19">
        <f t="shared" si="20"/>
        <v>4.1611532397819909E-2</v>
      </c>
      <c r="S247" s="19">
        <f t="shared" si="21"/>
        <v>0.37322097777284013</v>
      </c>
      <c r="T247" s="19">
        <f t="shared" si="22"/>
        <v>-0.29316202497154731</v>
      </c>
      <c r="U247" s="19">
        <f t="shared" si="23"/>
        <v>0.8779785004868943</v>
      </c>
      <c r="V247" s="19">
        <f t="shared" si="24"/>
        <v>-0.12462061148999615</v>
      </c>
    </row>
    <row r="248" spans="1:22" x14ac:dyDescent="0.25">
      <c r="A248" s="26">
        <f>Wellpath!E248</f>
        <v>0</v>
      </c>
      <c r="B248" s="22">
        <f>Wellpath!K248</f>
        <v>0</v>
      </c>
      <c r="C248" s="22">
        <v>0</v>
      </c>
      <c r="D248" s="22">
        <v>0</v>
      </c>
      <c r="E248" s="20">
        <f>Model!$W$5*((drdp!B248+drdp!K248)*DSFS!$B248+(drdp!E248+drdp!N248)*DSFS!$C248+(drdp!H248+drdp!Q248)*DSFS!$D248)</f>
        <v>0</v>
      </c>
      <c r="F248" s="20">
        <f>Model!$W$5*((drdp!C248+drdp!L248)*DSFS!$B248+(drdp!F248+drdp!O248)*DSFS!$C248+(drdp!I248+drdp!R248)*DSFS!$D248)</f>
        <v>0</v>
      </c>
      <c r="G248" s="20">
        <f>Model!$W$5*((drdp!D248+drdp!M248)*DSFS!$B248+(drdp!G248+drdp!P248)*DSFS!$C248+(drdp!J248+drdp!S248)*DSFS!$D248)</f>
        <v>0</v>
      </c>
      <c r="H248" s="18">
        <f>Model!$W$5*((drdp!B248)*DSFS!$B248+(drdp!E248)*DSFS!$C248+(drdp!H248)*DSFS!$D248)</f>
        <v>0</v>
      </c>
      <c r="I248" s="18">
        <f>Model!$W$5*((drdp!C248)*DSFS!$B248+(drdp!F248)*DSFS!$C248+(drdp!I248)*DSFS!$D248)</f>
        <v>0</v>
      </c>
      <c r="J248" s="18">
        <f>Model!$W$5*((drdp!D248)*DSFS!$B248+(drdp!G248)*DSFS!$C248+(drdp!J248)*DSFS!$D248)</f>
        <v>0</v>
      </c>
      <c r="K248" s="21">
        <f>SUM(E$3:E247)+H248</f>
        <v>1.4371458928878589</v>
      </c>
      <c r="L248" s="21">
        <f>SUM(F$3:F247)+I248</f>
        <v>-0.2039890497007619</v>
      </c>
      <c r="M248" s="21">
        <f>SUM(G$3:G247)+J248</f>
        <v>0.61091814326703386</v>
      </c>
      <c r="N248" s="21"/>
      <c r="O248" s="21"/>
      <c r="P248" s="21"/>
      <c r="Q248" s="19">
        <f t="shared" si="19"/>
        <v>2.065388317444441</v>
      </c>
      <c r="R248" s="19">
        <f t="shared" si="20"/>
        <v>4.1611532397819909E-2</v>
      </c>
      <c r="S248" s="19">
        <f t="shared" si="21"/>
        <v>0.37322097777284013</v>
      </c>
      <c r="T248" s="19">
        <f t="shared" si="22"/>
        <v>-0.29316202497154731</v>
      </c>
      <c r="U248" s="19">
        <f t="shared" si="23"/>
        <v>0.8779785004868943</v>
      </c>
      <c r="V248" s="19">
        <f t="shared" si="24"/>
        <v>-0.12462061148999615</v>
      </c>
    </row>
    <row r="249" spans="1:22" x14ac:dyDescent="0.25">
      <c r="A249" s="26">
        <f>Wellpath!E249</f>
        <v>0</v>
      </c>
      <c r="B249" s="22">
        <f>Wellpath!K249</f>
        <v>0</v>
      </c>
      <c r="C249" s="22">
        <v>0</v>
      </c>
      <c r="D249" s="22">
        <v>0</v>
      </c>
      <c r="E249" s="20">
        <f>Model!$W$5*((drdp!B249+drdp!K249)*DSFS!$B249+(drdp!E249+drdp!N249)*DSFS!$C249+(drdp!H249+drdp!Q249)*DSFS!$D249)</f>
        <v>0</v>
      </c>
      <c r="F249" s="20">
        <f>Model!$W$5*((drdp!C249+drdp!L249)*DSFS!$B249+(drdp!F249+drdp!O249)*DSFS!$C249+(drdp!I249+drdp!R249)*DSFS!$D249)</f>
        <v>0</v>
      </c>
      <c r="G249" s="20">
        <f>Model!$W$5*((drdp!D249+drdp!M249)*DSFS!$B249+(drdp!G249+drdp!P249)*DSFS!$C249+(drdp!J249+drdp!S249)*DSFS!$D249)</f>
        <v>0</v>
      </c>
      <c r="H249" s="18">
        <f>Model!$W$5*((drdp!B249)*DSFS!$B249+(drdp!E249)*DSFS!$C249+(drdp!H249)*DSFS!$D249)</f>
        <v>0</v>
      </c>
      <c r="I249" s="18">
        <f>Model!$W$5*((drdp!C249)*DSFS!$B249+(drdp!F249)*DSFS!$C249+(drdp!I249)*DSFS!$D249)</f>
        <v>0</v>
      </c>
      <c r="J249" s="18">
        <f>Model!$W$5*((drdp!D249)*DSFS!$B249+(drdp!G249)*DSFS!$C249+(drdp!J249)*DSFS!$D249)</f>
        <v>0</v>
      </c>
      <c r="K249" s="21">
        <f>SUM(E$3:E248)+H249</f>
        <v>1.4371458928878589</v>
      </c>
      <c r="L249" s="21">
        <f>SUM(F$3:F248)+I249</f>
        <v>-0.2039890497007619</v>
      </c>
      <c r="M249" s="21">
        <f>SUM(G$3:G248)+J249</f>
        <v>0.61091814326703386</v>
      </c>
      <c r="N249" s="21"/>
      <c r="O249" s="21"/>
      <c r="P249" s="21"/>
      <c r="Q249" s="19">
        <f t="shared" si="19"/>
        <v>2.065388317444441</v>
      </c>
      <c r="R249" s="19">
        <f t="shared" si="20"/>
        <v>4.1611532397819909E-2</v>
      </c>
      <c r="S249" s="19">
        <f t="shared" si="21"/>
        <v>0.37322097777284013</v>
      </c>
      <c r="T249" s="19">
        <f t="shared" si="22"/>
        <v>-0.29316202497154731</v>
      </c>
      <c r="U249" s="19">
        <f t="shared" si="23"/>
        <v>0.8779785004868943</v>
      </c>
      <c r="V249" s="19">
        <f t="shared" si="24"/>
        <v>-0.12462061148999615</v>
      </c>
    </row>
    <row r="250" spans="1:22" x14ac:dyDescent="0.25">
      <c r="A250" s="26">
        <f>Wellpath!E250</f>
        <v>0</v>
      </c>
      <c r="B250" s="22">
        <f>Wellpath!K250</f>
        <v>0</v>
      </c>
      <c r="C250" s="22">
        <v>0</v>
      </c>
      <c r="D250" s="22">
        <v>0</v>
      </c>
      <c r="E250" s="20">
        <f>Model!$W$5*((drdp!B250+drdp!K250)*DSFS!$B250+(drdp!E250+drdp!N250)*DSFS!$C250+(drdp!H250+drdp!Q250)*DSFS!$D250)</f>
        <v>0</v>
      </c>
      <c r="F250" s="20">
        <f>Model!$W$5*((drdp!C250+drdp!L250)*DSFS!$B250+(drdp!F250+drdp!O250)*DSFS!$C250+(drdp!I250+drdp!R250)*DSFS!$D250)</f>
        <v>0</v>
      </c>
      <c r="G250" s="20">
        <f>Model!$W$5*((drdp!D250+drdp!M250)*DSFS!$B250+(drdp!G250+drdp!P250)*DSFS!$C250+(drdp!J250+drdp!S250)*DSFS!$D250)</f>
        <v>0</v>
      </c>
      <c r="H250" s="18">
        <f>Model!$W$5*((drdp!B250)*DSFS!$B250+(drdp!E250)*DSFS!$C250+(drdp!H250)*DSFS!$D250)</f>
        <v>0</v>
      </c>
      <c r="I250" s="18">
        <f>Model!$W$5*((drdp!C250)*DSFS!$B250+(drdp!F250)*DSFS!$C250+(drdp!I250)*DSFS!$D250)</f>
        <v>0</v>
      </c>
      <c r="J250" s="18">
        <f>Model!$W$5*((drdp!D250)*DSFS!$B250+(drdp!G250)*DSFS!$C250+(drdp!J250)*DSFS!$D250)</f>
        <v>0</v>
      </c>
      <c r="K250" s="21">
        <f>SUM(E$3:E249)+H250</f>
        <v>1.4371458928878589</v>
      </c>
      <c r="L250" s="21">
        <f>SUM(F$3:F249)+I250</f>
        <v>-0.2039890497007619</v>
      </c>
      <c r="M250" s="21">
        <f>SUM(G$3:G249)+J250</f>
        <v>0.61091814326703386</v>
      </c>
      <c r="N250" s="21"/>
      <c r="O250" s="21"/>
      <c r="P250" s="21"/>
      <c r="Q250" s="19">
        <f t="shared" si="19"/>
        <v>2.065388317444441</v>
      </c>
      <c r="R250" s="19">
        <f t="shared" si="20"/>
        <v>4.1611532397819909E-2</v>
      </c>
      <c r="S250" s="19">
        <f t="shared" si="21"/>
        <v>0.37322097777284013</v>
      </c>
      <c r="T250" s="19">
        <f t="shared" si="22"/>
        <v>-0.29316202497154731</v>
      </c>
      <c r="U250" s="19">
        <f t="shared" si="23"/>
        <v>0.8779785004868943</v>
      </c>
      <c r="V250" s="19">
        <f t="shared" si="24"/>
        <v>-0.12462061148999615</v>
      </c>
    </row>
    <row r="251" spans="1:22" x14ac:dyDescent="0.25">
      <c r="A251" s="26">
        <f>Wellpath!E251</f>
        <v>0</v>
      </c>
      <c r="B251" s="22">
        <f>Wellpath!K251</f>
        <v>0</v>
      </c>
      <c r="C251" s="22">
        <v>0</v>
      </c>
      <c r="D251" s="22">
        <v>0</v>
      </c>
      <c r="E251" s="20">
        <f>Model!$W$5*((drdp!B251+drdp!K251)*DSFS!$B251+(drdp!E251+drdp!N251)*DSFS!$C251+(drdp!H251+drdp!Q251)*DSFS!$D251)</f>
        <v>0</v>
      </c>
      <c r="F251" s="20">
        <f>Model!$W$5*((drdp!C251+drdp!L251)*DSFS!$B251+(drdp!F251+drdp!O251)*DSFS!$C251+(drdp!I251+drdp!R251)*DSFS!$D251)</f>
        <v>0</v>
      </c>
      <c r="G251" s="20">
        <f>Model!$W$5*((drdp!D251+drdp!M251)*DSFS!$B251+(drdp!G251+drdp!P251)*DSFS!$C251+(drdp!J251+drdp!S251)*DSFS!$D251)</f>
        <v>0</v>
      </c>
      <c r="H251" s="18">
        <f>Model!$W$5*((drdp!B251)*DSFS!$B251+(drdp!E251)*DSFS!$C251+(drdp!H251)*DSFS!$D251)</f>
        <v>0</v>
      </c>
      <c r="I251" s="18">
        <f>Model!$W$5*((drdp!C251)*DSFS!$B251+(drdp!F251)*DSFS!$C251+(drdp!I251)*DSFS!$D251)</f>
        <v>0</v>
      </c>
      <c r="J251" s="18">
        <f>Model!$W$5*((drdp!D251)*DSFS!$B251+(drdp!G251)*DSFS!$C251+(drdp!J251)*DSFS!$D251)</f>
        <v>0</v>
      </c>
      <c r="K251" s="21">
        <f>SUM(E$3:E250)+H251</f>
        <v>1.4371458928878589</v>
      </c>
      <c r="L251" s="21">
        <f>SUM(F$3:F250)+I251</f>
        <v>-0.2039890497007619</v>
      </c>
      <c r="M251" s="21">
        <f>SUM(G$3:G250)+J251</f>
        <v>0.61091814326703386</v>
      </c>
      <c r="N251" s="21"/>
      <c r="O251" s="21"/>
      <c r="P251" s="21"/>
      <c r="Q251" s="19">
        <f t="shared" si="19"/>
        <v>2.065388317444441</v>
      </c>
      <c r="R251" s="19">
        <f t="shared" si="20"/>
        <v>4.1611532397819909E-2</v>
      </c>
      <c r="S251" s="19">
        <f t="shared" si="21"/>
        <v>0.37322097777284013</v>
      </c>
      <c r="T251" s="19">
        <f t="shared" si="22"/>
        <v>-0.29316202497154731</v>
      </c>
      <c r="U251" s="19">
        <f t="shared" si="23"/>
        <v>0.8779785004868943</v>
      </c>
      <c r="V251" s="19">
        <f t="shared" si="24"/>
        <v>-0.12462061148999615</v>
      </c>
    </row>
    <row r="252" spans="1:22" x14ac:dyDescent="0.25">
      <c r="A252" s="26">
        <f>Wellpath!E252</f>
        <v>0</v>
      </c>
      <c r="B252" s="22">
        <f>Wellpath!K252</f>
        <v>0</v>
      </c>
      <c r="C252" s="22">
        <v>0</v>
      </c>
      <c r="D252" s="22">
        <v>0</v>
      </c>
      <c r="E252" s="20">
        <f>Model!$W$5*((drdp!B252+drdp!K252)*DSFS!$B252+(drdp!E252+drdp!N252)*DSFS!$C252+(drdp!H252+drdp!Q252)*DSFS!$D252)</f>
        <v>0</v>
      </c>
      <c r="F252" s="20">
        <f>Model!$W$5*((drdp!C252+drdp!L252)*DSFS!$B252+(drdp!F252+drdp!O252)*DSFS!$C252+(drdp!I252+drdp!R252)*DSFS!$D252)</f>
        <v>0</v>
      </c>
      <c r="G252" s="20">
        <f>Model!$W$5*((drdp!D252+drdp!M252)*DSFS!$B252+(drdp!G252+drdp!P252)*DSFS!$C252+(drdp!J252+drdp!S252)*DSFS!$D252)</f>
        <v>0</v>
      </c>
      <c r="H252" s="18">
        <f>Model!$W$5*((drdp!B252)*DSFS!$B252+(drdp!E252)*DSFS!$C252+(drdp!H252)*DSFS!$D252)</f>
        <v>0</v>
      </c>
      <c r="I252" s="18">
        <f>Model!$W$5*((drdp!C252)*DSFS!$B252+(drdp!F252)*DSFS!$C252+(drdp!I252)*DSFS!$D252)</f>
        <v>0</v>
      </c>
      <c r="J252" s="18">
        <f>Model!$W$5*((drdp!D252)*DSFS!$B252+(drdp!G252)*DSFS!$C252+(drdp!J252)*DSFS!$D252)</f>
        <v>0</v>
      </c>
      <c r="K252" s="21">
        <f>SUM(E$3:E251)+H252</f>
        <v>1.4371458928878589</v>
      </c>
      <c r="L252" s="21">
        <f>SUM(F$3:F251)+I252</f>
        <v>-0.2039890497007619</v>
      </c>
      <c r="M252" s="21">
        <f>SUM(G$3:G251)+J252</f>
        <v>0.61091814326703386</v>
      </c>
      <c r="N252" s="21"/>
      <c r="O252" s="21"/>
      <c r="P252" s="21"/>
      <c r="Q252" s="19">
        <f t="shared" si="19"/>
        <v>2.065388317444441</v>
      </c>
      <c r="R252" s="19">
        <f t="shared" si="20"/>
        <v>4.1611532397819909E-2</v>
      </c>
      <c r="S252" s="19">
        <f t="shared" si="21"/>
        <v>0.37322097777284013</v>
      </c>
      <c r="T252" s="19">
        <f t="shared" si="22"/>
        <v>-0.29316202497154731</v>
      </c>
      <c r="U252" s="19">
        <f t="shared" si="23"/>
        <v>0.8779785004868943</v>
      </c>
      <c r="V252" s="19">
        <f t="shared" si="24"/>
        <v>-0.12462061148999615</v>
      </c>
    </row>
    <row r="253" spans="1:22" x14ac:dyDescent="0.25">
      <c r="A253" s="26">
        <f>Wellpath!E253</f>
        <v>0</v>
      </c>
      <c r="B253" s="22">
        <f>Wellpath!K253</f>
        <v>0</v>
      </c>
      <c r="C253" s="22">
        <v>0</v>
      </c>
      <c r="D253" s="22">
        <v>0</v>
      </c>
      <c r="E253" s="20">
        <f>Model!$W$5*((drdp!B253+drdp!K253)*DSFS!$B253+(drdp!E253+drdp!N253)*DSFS!$C253+(drdp!H253+drdp!Q253)*DSFS!$D253)</f>
        <v>0</v>
      </c>
      <c r="F253" s="20">
        <f>Model!$W$5*((drdp!C253+drdp!L253)*DSFS!$B253+(drdp!F253+drdp!O253)*DSFS!$C253+(drdp!I253+drdp!R253)*DSFS!$D253)</f>
        <v>0</v>
      </c>
      <c r="G253" s="20">
        <f>Model!$W$5*((drdp!D253+drdp!M253)*DSFS!$B253+(drdp!G253+drdp!P253)*DSFS!$C253+(drdp!J253+drdp!S253)*DSFS!$D253)</f>
        <v>0</v>
      </c>
      <c r="H253" s="18">
        <f>Model!$W$5*((drdp!B253)*DSFS!$B253+(drdp!E253)*DSFS!$C253+(drdp!H253)*DSFS!$D253)</f>
        <v>0</v>
      </c>
      <c r="I253" s="18">
        <f>Model!$W$5*((drdp!C253)*DSFS!$B253+(drdp!F253)*DSFS!$C253+(drdp!I253)*DSFS!$D253)</f>
        <v>0</v>
      </c>
      <c r="J253" s="18">
        <f>Model!$W$5*((drdp!D253)*DSFS!$B253+(drdp!G253)*DSFS!$C253+(drdp!J253)*DSFS!$D253)</f>
        <v>0</v>
      </c>
      <c r="K253" s="21">
        <f>SUM(E$3:E252)+H253</f>
        <v>1.4371458928878589</v>
      </c>
      <c r="L253" s="21">
        <f>SUM(F$3:F252)+I253</f>
        <v>-0.2039890497007619</v>
      </c>
      <c r="M253" s="21">
        <f>SUM(G$3:G252)+J253</f>
        <v>0.61091814326703386</v>
      </c>
      <c r="N253" s="21"/>
      <c r="O253" s="21"/>
      <c r="P253" s="21"/>
      <c r="Q253" s="19">
        <f t="shared" si="19"/>
        <v>2.065388317444441</v>
      </c>
      <c r="R253" s="19">
        <f t="shared" si="20"/>
        <v>4.1611532397819909E-2</v>
      </c>
      <c r="S253" s="19">
        <f t="shared" si="21"/>
        <v>0.37322097777284013</v>
      </c>
      <c r="T253" s="19">
        <f t="shared" si="22"/>
        <v>-0.29316202497154731</v>
      </c>
      <c r="U253" s="19">
        <f t="shared" si="23"/>
        <v>0.8779785004868943</v>
      </c>
      <c r="V253" s="19">
        <f t="shared" si="24"/>
        <v>-0.12462061148999615</v>
      </c>
    </row>
    <row r="254" spans="1:22" x14ac:dyDescent="0.25">
      <c r="A254" s="26">
        <f>Wellpath!E254</f>
        <v>0</v>
      </c>
      <c r="B254" s="22">
        <f>Wellpath!K254</f>
        <v>0</v>
      </c>
      <c r="C254" s="22">
        <v>0</v>
      </c>
      <c r="D254" s="22">
        <v>0</v>
      </c>
      <c r="E254" s="20">
        <f>Model!$W$5*((drdp!B254+drdp!K254)*DSFS!$B254+(drdp!E254+drdp!N254)*DSFS!$C254+(drdp!H254+drdp!Q254)*DSFS!$D254)</f>
        <v>0</v>
      </c>
      <c r="F254" s="20">
        <f>Model!$W$5*((drdp!C254+drdp!L254)*DSFS!$B254+(drdp!F254+drdp!O254)*DSFS!$C254+(drdp!I254+drdp!R254)*DSFS!$D254)</f>
        <v>0</v>
      </c>
      <c r="G254" s="20">
        <f>Model!$W$5*((drdp!D254+drdp!M254)*DSFS!$B254+(drdp!G254+drdp!P254)*DSFS!$C254+(drdp!J254+drdp!S254)*DSFS!$D254)</f>
        <v>0</v>
      </c>
      <c r="H254" s="18">
        <f>Model!$W$5*((drdp!B254)*DSFS!$B254+(drdp!E254)*DSFS!$C254+(drdp!H254)*DSFS!$D254)</f>
        <v>0</v>
      </c>
      <c r="I254" s="18">
        <f>Model!$W$5*((drdp!C254)*DSFS!$B254+(drdp!F254)*DSFS!$C254+(drdp!I254)*DSFS!$D254)</f>
        <v>0</v>
      </c>
      <c r="J254" s="18">
        <f>Model!$W$5*((drdp!D254)*DSFS!$B254+(drdp!G254)*DSFS!$C254+(drdp!J254)*DSFS!$D254)</f>
        <v>0</v>
      </c>
      <c r="K254" s="21">
        <f>SUM(E$3:E253)+H254</f>
        <v>1.4371458928878589</v>
      </c>
      <c r="L254" s="21">
        <f>SUM(F$3:F253)+I254</f>
        <v>-0.2039890497007619</v>
      </c>
      <c r="M254" s="21">
        <f>SUM(G$3:G253)+J254</f>
        <v>0.61091814326703386</v>
      </c>
      <c r="N254" s="21"/>
      <c r="O254" s="21"/>
      <c r="P254" s="21"/>
      <c r="Q254" s="19">
        <f t="shared" si="19"/>
        <v>2.065388317444441</v>
      </c>
      <c r="R254" s="19">
        <f t="shared" si="20"/>
        <v>4.1611532397819909E-2</v>
      </c>
      <c r="S254" s="19">
        <f t="shared" si="21"/>
        <v>0.37322097777284013</v>
      </c>
      <c r="T254" s="19">
        <f t="shared" si="22"/>
        <v>-0.29316202497154731</v>
      </c>
      <c r="U254" s="19">
        <f t="shared" si="23"/>
        <v>0.8779785004868943</v>
      </c>
      <c r="V254" s="19">
        <f t="shared" si="24"/>
        <v>-0.12462061148999615</v>
      </c>
    </row>
    <row r="255" spans="1:22" x14ac:dyDescent="0.25">
      <c r="A255" s="26">
        <f>Wellpath!E255</f>
        <v>0</v>
      </c>
      <c r="B255" s="22">
        <f>Wellpath!K255</f>
        <v>0</v>
      </c>
      <c r="C255" s="22">
        <v>0</v>
      </c>
      <c r="D255" s="22">
        <v>0</v>
      </c>
      <c r="E255" s="20">
        <f>Model!$W$5*((drdp!B255+drdp!K255)*DSFS!$B255+(drdp!E255+drdp!N255)*DSFS!$C255+(drdp!H255+drdp!Q255)*DSFS!$D255)</f>
        <v>0</v>
      </c>
      <c r="F255" s="20">
        <f>Model!$W$5*((drdp!C255+drdp!L255)*DSFS!$B255+(drdp!F255+drdp!O255)*DSFS!$C255+(drdp!I255+drdp!R255)*DSFS!$D255)</f>
        <v>0</v>
      </c>
      <c r="G255" s="20">
        <f>Model!$W$5*((drdp!D255+drdp!M255)*DSFS!$B255+(drdp!G255+drdp!P255)*DSFS!$C255+(drdp!J255+drdp!S255)*DSFS!$D255)</f>
        <v>0</v>
      </c>
      <c r="H255" s="18">
        <f>Model!$W$5*((drdp!B255)*DSFS!$B255+(drdp!E255)*DSFS!$C255+(drdp!H255)*DSFS!$D255)</f>
        <v>0</v>
      </c>
      <c r="I255" s="18">
        <f>Model!$W$5*((drdp!C255)*DSFS!$B255+(drdp!F255)*DSFS!$C255+(drdp!I255)*DSFS!$D255)</f>
        <v>0</v>
      </c>
      <c r="J255" s="18">
        <f>Model!$W$5*((drdp!D255)*DSFS!$B255+(drdp!G255)*DSFS!$C255+(drdp!J255)*DSFS!$D255)</f>
        <v>0</v>
      </c>
      <c r="K255" s="21">
        <f>SUM(E$3:E254)+H255</f>
        <v>1.4371458928878589</v>
      </c>
      <c r="L255" s="21">
        <f>SUM(F$3:F254)+I255</f>
        <v>-0.2039890497007619</v>
      </c>
      <c r="M255" s="21">
        <f>SUM(G$3:G254)+J255</f>
        <v>0.61091814326703386</v>
      </c>
      <c r="N255" s="21"/>
      <c r="O255" s="21"/>
      <c r="P255" s="21"/>
      <c r="Q255" s="19">
        <f t="shared" si="19"/>
        <v>2.065388317444441</v>
      </c>
      <c r="R255" s="19">
        <f t="shared" si="20"/>
        <v>4.1611532397819909E-2</v>
      </c>
      <c r="S255" s="19">
        <f t="shared" si="21"/>
        <v>0.37322097777284013</v>
      </c>
      <c r="T255" s="19">
        <f t="shared" si="22"/>
        <v>-0.29316202497154731</v>
      </c>
      <c r="U255" s="19">
        <f t="shared" si="23"/>
        <v>0.8779785004868943</v>
      </c>
      <c r="V255" s="19">
        <f t="shared" si="24"/>
        <v>-0.12462061148999615</v>
      </c>
    </row>
    <row r="256" spans="1:22" x14ac:dyDescent="0.25">
      <c r="A256" s="26">
        <f>Wellpath!E256</f>
        <v>0</v>
      </c>
      <c r="B256" s="22">
        <f>Wellpath!K256</f>
        <v>0</v>
      </c>
      <c r="C256" s="22">
        <v>0</v>
      </c>
      <c r="D256" s="22">
        <v>0</v>
      </c>
      <c r="E256" s="20">
        <f>Model!$W$5*((drdp!B256+drdp!K256)*DSFS!$B256+(drdp!E256+drdp!N256)*DSFS!$C256+(drdp!H256+drdp!Q256)*DSFS!$D256)</f>
        <v>0</v>
      </c>
      <c r="F256" s="20">
        <f>Model!$W$5*((drdp!C256+drdp!L256)*DSFS!$B256+(drdp!F256+drdp!O256)*DSFS!$C256+(drdp!I256+drdp!R256)*DSFS!$D256)</f>
        <v>0</v>
      </c>
      <c r="G256" s="20">
        <f>Model!$W$5*((drdp!D256+drdp!M256)*DSFS!$B256+(drdp!G256+drdp!P256)*DSFS!$C256+(drdp!J256+drdp!S256)*DSFS!$D256)</f>
        <v>0</v>
      </c>
      <c r="H256" s="18">
        <f>Model!$W$5*((drdp!B256)*DSFS!$B256+(drdp!E256)*DSFS!$C256+(drdp!H256)*DSFS!$D256)</f>
        <v>0</v>
      </c>
      <c r="I256" s="18">
        <f>Model!$W$5*((drdp!C256)*DSFS!$B256+(drdp!F256)*DSFS!$C256+(drdp!I256)*DSFS!$D256)</f>
        <v>0</v>
      </c>
      <c r="J256" s="18">
        <f>Model!$W$5*((drdp!D256)*DSFS!$B256+(drdp!G256)*DSFS!$C256+(drdp!J256)*DSFS!$D256)</f>
        <v>0</v>
      </c>
      <c r="K256" s="21">
        <f>SUM(E$3:E255)+H256</f>
        <v>1.4371458928878589</v>
      </c>
      <c r="L256" s="21">
        <f>SUM(F$3:F255)+I256</f>
        <v>-0.2039890497007619</v>
      </c>
      <c r="M256" s="21">
        <f>SUM(G$3:G255)+J256</f>
        <v>0.61091814326703386</v>
      </c>
      <c r="N256" s="21"/>
      <c r="O256" s="21"/>
      <c r="P256" s="21"/>
      <c r="Q256" s="19">
        <f t="shared" si="19"/>
        <v>2.065388317444441</v>
      </c>
      <c r="R256" s="19">
        <f t="shared" si="20"/>
        <v>4.1611532397819909E-2</v>
      </c>
      <c r="S256" s="19">
        <f t="shared" si="21"/>
        <v>0.37322097777284013</v>
      </c>
      <c r="T256" s="19">
        <f t="shared" si="22"/>
        <v>-0.29316202497154731</v>
      </c>
      <c r="U256" s="19">
        <f t="shared" si="23"/>
        <v>0.8779785004868943</v>
      </c>
      <c r="V256" s="19">
        <f t="shared" si="24"/>
        <v>-0.12462061148999615</v>
      </c>
    </row>
    <row r="257" spans="1:22" x14ac:dyDescent="0.25">
      <c r="A257" s="26">
        <f>Wellpath!E257</f>
        <v>0</v>
      </c>
      <c r="B257" s="22">
        <f>Wellpath!K257</f>
        <v>0</v>
      </c>
      <c r="C257" s="22">
        <v>0</v>
      </c>
      <c r="D257" s="22">
        <v>0</v>
      </c>
      <c r="E257" s="20">
        <f>Model!$W$5*((drdp!B257+drdp!K257)*DSFS!$B257+(drdp!E257+drdp!N257)*DSFS!$C257+(drdp!H257+drdp!Q257)*DSFS!$D257)</f>
        <v>0</v>
      </c>
      <c r="F257" s="20">
        <f>Model!$W$5*((drdp!C257+drdp!L257)*DSFS!$B257+(drdp!F257+drdp!O257)*DSFS!$C257+(drdp!I257+drdp!R257)*DSFS!$D257)</f>
        <v>0</v>
      </c>
      <c r="G257" s="20">
        <f>Model!$W$5*((drdp!D257+drdp!M257)*DSFS!$B257+(drdp!G257+drdp!P257)*DSFS!$C257+(drdp!J257+drdp!S257)*DSFS!$D257)</f>
        <v>0</v>
      </c>
      <c r="H257" s="18">
        <f>Model!$W$5*((drdp!B257)*DSFS!$B257+(drdp!E257)*DSFS!$C257+(drdp!H257)*DSFS!$D257)</f>
        <v>0</v>
      </c>
      <c r="I257" s="18">
        <f>Model!$W$5*((drdp!C257)*DSFS!$B257+(drdp!F257)*DSFS!$C257+(drdp!I257)*DSFS!$D257)</f>
        <v>0</v>
      </c>
      <c r="J257" s="18">
        <f>Model!$W$5*((drdp!D257)*DSFS!$B257+(drdp!G257)*DSFS!$C257+(drdp!J257)*DSFS!$D257)</f>
        <v>0</v>
      </c>
      <c r="K257" s="21">
        <f>SUM(E$3:E256)+H257</f>
        <v>1.4371458928878589</v>
      </c>
      <c r="L257" s="21">
        <f>SUM(F$3:F256)+I257</f>
        <v>-0.2039890497007619</v>
      </c>
      <c r="M257" s="21">
        <f>SUM(G$3:G256)+J257</f>
        <v>0.61091814326703386</v>
      </c>
      <c r="N257" s="21"/>
      <c r="O257" s="21"/>
      <c r="P257" s="21"/>
      <c r="Q257" s="19">
        <f t="shared" si="19"/>
        <v>2.065388317444441</v>
      </c>
      <c r="R257" s="19">
        <f t="shared" si="20"/>
        <v>4.1611532397819909E-2</v>
      </c>
      <c r="S257" s="19">
        <f t="shared" si="21"/>
        <v>0.37322097777284013</v>
      </c>
      <c r="T257" s="19">
        <f t="shared" si="22"/>
        <v>-0.29316202497154731</v>
      </c>
      <c r="U257" s="19">
        <f t="shared" si="23"/>
        <v>0.8779785004868943</v>
      </c>
      <c r="V257" s="19">
        <f t="shared" si="24"/>
        <v>-0.12462061148999615</v>
      </c>
    </row>
    <row r="258" spans="1:22" x14ac:dyDescent="0.25">
      <c r="A258" s="26">
        <f>Wellpath!E258</f>
        <v>0</v>
      </c>
      <c r="B258" s="22">
        <f>Wellpath!K258</f>
        <v>0</v>
      </c>
      <c r="C258" s="22">
        <v>0</v>
      </c>
      <c r="D258" s="22">
        <v>0</v>
      </c>
      <c r="E258" s="20">
        <f>Model!$W$5*((drdp!B258+drdp!K258)*DSFS!$B258+(drdp!E258+drdp!N258)*DSFS!$C258+(drdp!H258+drdp!Q258)*DSFS!$D258)</f>
        <v>0</v>
      </c>
      <c r="F258" s="20">
        <f>Model!$W$5*((drdp!C258+drdp!L258)*DSFS!$B258+(drdp!F258+drdp!O258)*DSFS!$C258+(drdp!I258+drdp!R258)*DSFS!$D258)</f>
        <v>0</v>
      </c>
      <c r="G258" s="20">
        <f>Model!$W$5*((drdp!D258+drdp!M258)*DSFS!$B258+(drdp!G258+drdp!P258)*DSFS!$C258+(drdp!J258+drdp!S258)*DSFS!$D258)</f>
        <v>0</v>
      </c>
      <c r="H258" s="18">
        <f>Model!$W$5*((drdp!B258)*DSFS!$B258+(drdp!E258)*DSFS!$C258+(drdp!H258)*DSFS!$D258)</f>
        <v>0</v>
      </c>
      <c r="I258" s="18">
        <f>Model!$W$5*((drdp!C258)*DSFS!$B258+(drdp!F258)*DSFS!$C258+(drdp!I258)*DSFS!$D258)</f>
        <v>0</v>
      </c>
      <c r="J258" s="18">
        <f>Model!$W$5*((drdp!D258)*DSFS!$B258+(drdp!G258)*DSFS!$C258+(drdp!J258)*DSFS!$D258)</f>
        <v>0</v>
      </c>
      <c r="K258" s="21">
        <f>SUM(E$3:E257)+H258</f>
        <v>1.4371458928878589</v>
      </c>
      <c r="L258" s="21">
        <f>SUM(F$3:F257)+I258</f>
        <v>-0.2039890497007619</v>
      </c>
      <c r="M258" s="21">
        <f>SUM(G$3:G257)+J258</f>
        <v>0.61091814326703386</v>
      </c>
      <c r="N258" s="21"/>
      <c r="O258" s="21"/>
      <c r="P258" s="21"/>
      <c r="Q258" s="19">
        <f t="shared" si="19"/>
        <v>2.065388317444441</v>
      </c>
      <c r="R258" s="19">
        <f t="shared" si="20"/>
        <v>4.1611532397819909E-2</v>
      </c>
      <c r="S258" s="19">
        <f t="shared" si="21"/>
        <v>0.37322097777284013</v>
      </c>
      <c r="T258" s="19">
        <f t="shared" si="22"/>
        <v>-0.29316202497154731</v>
      </c>
      <c r="U258" s="19">
        <f t="shared" si="23"/>
        <v>0.8779785004868943</v>
      </c>
      <c r="V258" s="19">
        <f t="shared" si="24"/>
        <v>-0.12462061148999615</v>
      </c>
    </row>
    <row r="259" spans="1:22" x14ac:dyDescent="0.25">
      <c r="A259" s="26">
        <f>Wellpath!E259</f>
        <v>0</v>
      </c>
      <c r="B259" s="22">
        <f>Wellpath!K259</f>
        <v>0</v>
      </c>
      <c r="C259" s="22">
        <v>0</v>
      </c>
      <c r="D259" s="22">
        <v>0</v>
      </c>
      <c r="E259" s="20">
        <f>Model!$W$5*((drdp!B259+drdp!K259)*DSFS!$B259+(drdp!E259+drdp!N259)*DSFS!$C259+(drdp!H259+drdp!Q259)*DSFS!$D259)</f>
        <v>0</v>
      </c>
      <c r="F259" s="20">
        <f>Model!$W$5*((drdp!C259+drdp!L259)*DSFS!$B259+(drdp!F259+drdp!O259)*DSFS!$C259+(drdp!I259+drdp!R259)*DSFS!$D259)</f>
        <v>0</v>
      </c>
      <c r="G259" s="20">
        <f>Model!$W$5*((drdp!D259+drdp!M259)*DSFS!$B259+(drdp!G259+drdp!P259)*DSFS!$C259+(drdp!J259+drdp!S259)*DSFS!$D259)</f>
        <v>0</v>
      </c>
      <c r="H259" s="18">
        <f>Model!$W$5*((drdp!B259)*DSFS!$B259+(drdp!E259)*DSFS!$C259+(drdp!H259)*DSFS!$D259)</f>
        <v>0</v>
      </c>
      <c r="I259" s="18">
        <f>Model!$W$5*((drdp!C259)*DSFS!$B259+(drdp!F259)*DSFS!$C259+(drdp!I259)*DSFS!$D259)</f>
        <v>0</v>
      </c>
      <c r="J259" s="18">
        <f>Model!$W$5*((drdp!D259)*DSFS!$B259+(drdp!G259)*DSFS!$C259+(drdp!J259)*DSFS!$D259)</f>
        <v>0</v>
      </c>
      <c r="K259" s="21">
        <f>SUM(E$3:E258)+H259</f>
        <v>1.4371458928878589</v>
      </c>
      <c r="L259" s="21">
        <f>SUM(F$3:F258)+I259</f>
        <v>-0.2039890497007619</v>
      </c>
      <c r="M259" s="21">
        <f>SUM(G$3:G258)+J259</f>
        <v>0.61091814326703386</v>
      </c>
      <c r="N259" s="21"/>
      <c r="O259" s="21"/>
      <c r="P259" s="21"/>
      <c r="Q259" s="19">
        <f t="shared" si="19"/>
        <v>2.065388317444441</v>
      </c>
      <c r="R259" s="19">
        <f t="shared" si="20"/>
        <v>4.1611532397819909E-2</v>
      </c>
      <c r="S259" s="19">
        <f t="shared" si="21"/>
        <v>0.37322097777284013</v>
      </c>
      <c r="T259" s="19">
        <f t="shared" si="22"/>
        <v>-0.29316202497154731</v>
      </c>
      <c r="U259" s="19">
        <f t="shared" si="23"/>
        <v>0.8779785004868943</v>
      </c>
      <c r="V259" s="19">
        <f t="shared" si="24"/>
        <v>-0.12462061148999615</v>
      </c>
    </row>
    <row r="260" spans="1:22" x14ac:dyDescent="0.25">
      <c r="A260" s="26">
        <f>Wellpath!E260</f>
        <v>0</v>
      </c>
      <c r="B260" s="22">
        <f>Wellpath!K260</f>
        <v>0</v>
      </c>
      <c r="C260" s="22">
        <v>0</v>
      </c>
      <c r="D260" s="22">
        <v>0</v>
      </c>
      <c r="E260" s="20">
        <f>Model!$W$5*((drdp!B260+drdp!K260)*DSFS!$B260+(drdp!E260+drdp!N260)*DSFS!$C260+(drdp!H260+drdp!Q260)*DSFS!$D260)</f>
        <v>0</v>
      </c>
      <c r="F260" s="20">
        <f>Model!$W$5*((drdp!C260+drdp!L260)*DSFS!$B260+(drdp!F260+drdp!O260)*DSFS!$C260+(drdp!I260+drdp!R260)*DSFS!$D260)</f>
        <v>0</v>
      </c>
      <c r="G260" s="20">
        <f>Model!$W$5*((drdp!D260+drdp!M260)*DSFS!$B260+(drdp!G260+drdp!P260)*DSFS!$C260+(drdp!J260+drdp!S260)*DSFS!$D260)</f>
        <v>0</v>
      </c>
      <c r="H260" s="18">
        <f>Model!$W$5*((drdp!B260)*DSFS!$B260+(drdp!E260)*DSFS!$C260+(drdp!H260)*DSFS!$D260)</f>
        <v>0</v>
      </c>
      <c r="I260" s="18">
        <f>Model!$W$5*((drdp!C260)*DSFS!$B260+(drdp!F260)*DSFS!$C260+(drdp!I260)*DSFS!$D260)</f>
        <v>0</v>
      </c>
      <c r="J260" s="18">
        <f>Model!$W$5*((drdp!D260)*DSFS!$B260+(drdp!G260)*DSFS!$C260+(drdp!J260)*DSFS!$D260)</f>
        <v>0</v>
      </c>
      <c r="K260" s="21">
        <f>SUM(E$3:E259)+H260</f>
        <v>1.4371458928878589</v>
      </c>
      <c r="L260" s="21">
        <f>SUM(F$3:F259)+I260</f>
        <v>-0.2039890497007619</v>
      </c>
      <c r="M260" s="21">
        <f>SUM(G$3:G259)+J260</f>
        <v>0.61091814326703386</v>
      </c>
      <c r="N260" s="21"/>
      <c r="O260" s="21"/>
      <c r="P260" s="21"/>
      <c r="Q260" s="19">
        <f t="shared" si="19"/>
        <v>2.065388317444441</v>
      </c>
      <c r="R260" s="19">
        <f t="shared" si="20"/>
        <v>4.1611532397819909E-2</v>
      </c>
      <c r="S260" s="19">
        <f t="shared" si="21"/>
        <v>0.37322097777284013</v>
      </c>
      <c r="T260" s="19">
        <f t="shared" si="22"/>
        <v>-0.29316202497154731</v>
      </c>
      <c r="U260" s="19">
        <f t="shared" si="23"/>
        <v>0.8779785004868943</v>
      </c>
      <c r="V260" s="19">
        <f t="shared" si="24"/>
        <v>-0.12462061148999615</v>
      </c>
    </row>
    <row r="261" spans="1:22" x14ac:dyDescent="0.25">
      <c r="A261" s="26">
        <f>Wellpath!E261</f>
        <v>0</v>
      </c>
      <c r="B261" s="22">
        <f>Wellpath!K261</f>
        <v>0</v>
      </c>
      <c r="C261" s="22">
        <v>0</v>
      </c>
      <c r="D261" s="22">
        <v>0</v>
      </c>
      <c r="E261" s="20">
        <f>Model!$W$5*((drdp!B261+drdp!K261)*DSFS!$B261+(drdp!E261+drdp!N261)*DSFS!$C261+(drdp!H261+drdp!Q261)*DSFS!$D261)</f>
        <v>0</v>
      </c>
      <c r="F261" s="20">
        <f>Model!$W$5*((drdp!C261+drdp!L261)*DSFS!$B261+(drdp!F261+drdp!O261)*DSFS!$C261+(drdp!I261+drdp!R261)*DSFS!$D261)</f>
        <v>0</v>
      </c>
      <c r="G261" s="20">
        <f>Model!$W$5*((drdp!D261+drdp!M261)*DSFS!$B261+(drdp!G261+drdp!P261)*DSFS!$C261+(drdp!J261+drdp!S261)*DSFS!$D261)</f>
        <v>0</v>
      </c>
      <c r="H261" s="18">
        <f>Model!$W$5*((drdp!B261)*DSFS!$B261+(drdp!E261)*DSFS!$C261+(drdp!H261)*DSFS!$D261)</f>
        <v>0</v>
      </c>
      <c r="I261" s="18">
        <f>Model!$W$5*((drdp!C261)*DSFS!$B261+(drdp!F261)*DSFS!$C261+(drdp!I261)*DSFS!$D261)</f>
        <v>0</v>
      </c>
      <c r="J261" s="18">
        <f>Model!$W$5*((drdp!D261)*DSFS!$B261+(drdp!G261)*DSFS!$C261+(drdp!J261)*DSFS!$D261)</f>
        <v>0</v>
      </c>
      <c r="K261" s="21">
        <f>SUM(E$3:E260)+H261</f>
        <v>1.4371458928878589</v>
      </c>
      <c r="L261" s="21">
        <f>SUM(F$3:F260)+I261</f>
        <v>-0.2039890497007619</v>
      </c>
      <c r="M261" s="21">
        <f>SUM(G$3:G260)+J261</f>
        <v>0.61091814326703386</v>
      </c>
      <c r="N261" s="21"/>
      <c r="O261" s="21"/>
      <c r="P261" s="21"/>
      <c r="Q261" s="19">
        <f t="shared" si="19"/>
        <v>2.065388317444441</v>
      </c>
      <c r="R261" s="19">
        <f t="shared" si="20"/>
        <v>4.1611532397819909E-2</v>
      </c>
      <c r="S261" s="19">
        <f t="shared" si="21"/>
        <v>0.37322097777284013</v>
      </c>
      <c r="T261" s="19">
        <f t="shared" si="22"/>
        <v>-0.29316202497154731</v>
      </c>
      <c r="U261" s="19">
        <f t="shared" si="23"/>
        <v>0.8779785004868943</v>
      </c>
      <c r="V261" s="19">
        <f t="shared" si="24"/>
        <v>-0.12462061148999615</v>
      </c>
    </row>
    <row r="262" spans="1:22" x14ac:dyDescent="0.25">
      <c r="A262" s="26">
        <f>Wellpath!E262</f>
        <v>0</v>
      </c>
      <c r="B262" s="22">
        <f>Wellpath!K262</f>
        <v>0</v>
      </c>
      <c r="C262" s="22">
        <v>0</v>
      </c>
      <c r="D262" s="22">
        <v>0</v>
      </c>
      <c r="E262" s="20">
        <f>Model!$W$5*((drdp!B262+drdp!K262)*DSFS!$B262+(drdp!E262+drdp!N262)*DSFS!$C262+(drdp!H262+drdp!Q262)*DSFS!$D262)</f>
        <v>0</v>
      </c>
      <c r="F262" s="20">
        <f>Model!$W$5*((drdp!C262+drdp!L262)*DSFS!$B262+(drdp!F262+drdp!O262)*DSFS!$C262+(drdp!I262+drdp!R262)*DSFS!$D262)</f>
        <v>0</v>
      </c>
      <c r="G262" s="20">
        <f>Model!$W$5*((drdp!D262+drdp!M262)*DSFS!$B262+(drdp!G262+drdp!P262)*DSFS!$C262+(drdp!J262+drdp!S262)*DSFS!$D262)</f>
        <v>0</v>
      </c>
      <c r="H262" s="18">
        <f>Model!$W$5*((drdp!B262)*DSFS!$B262+(drdp!E262)*DSFS!$C262+(drdp!H262)*DSFS!$D262)</f>
        <v>0</v>
      </c>
      <c r="I262" s="18">
        <f>Model!$W$5*((drdp!C262)*DSFS!$B262+(drdp!F262)*DSFS!$C262+(drdp!I262)*DSFS!$D262)</f>
        <v>0</v>
      </c>
      <c r="J262" s="18">
        <f>Model!$W$5*((drdp!D262)*DSFS!$B262+(drdp!G262)*DSFS!$C262+(drdp!J262)*DSFS!$D262)</f>
        <v>0</v>
      </c>
      <c r="K262" s="21">
        <f>SUM(E$3:E261)+H262</f>
        <v>1.4371458928878589</v>
      </c>
      <c r="L262" s="21">
        <f>SUM(F$3:F261)+I262</f>
        <v>-0.2039890497007619</v>
      </c>
      <c r="M262" s="21">
        <f>SUM(G$3:G261)+J262</f>
        <v>0.61091814326703386</v>
      </c>
      <c r="N262" s="21"/>
      <c r="O262" s="21"/>
      <c r="P262" s="21"/>
      <c r="Q262" s="19">
        <f t="shared" ref="Q262:Q270" si="25">K262^2</f>
        <v>2.065388317444441</v>
      </c>
      <c r="R262" s="19">
        <f t="shared" ref="R262:R270" si="26">L262^2</f>
        <v>4.1611532397819909E-2</v>
      </c>
      <c r="S262" s="19">
        <f t="shared" ref="S262:S270" si="27">M262^2</f>
        <v>0.37322097777284013</v>
      </c>
      <c r="T262" s="19">
        <f t="shared" ref="T262:T270" si="28">K262*L262</f>
        <v>-0.29316202497154731</v>
      </c>
      <c r="U262" s="19">
        <f t="shared" ref="U262:U270" si="29">K262*M262</f>
        <v>0.8779785004868943</v>
      </c>
      <c r="V262" s="19">
        <f t="shared" ref="V262:V270" si="30">L262*M262</f>
        <v>-0.12462061148999615</v>
      </c>
    </row>
    <row r="263" spans="1:22" x14ac:dyDescent="0.25">
      <c r="A263" s="26">
        <f>Wellpath!E263</f>
        <v>0</v>
      </c>
      <c r="B263" s="22">
        <f>Wellpath!K263</f>
        <v>0</v>
      </c>
      <c r="C263" s="22">
        <v>0</v>
      </c>
      <c r="D263" s="22">
        <v>0</v>
      </c>
      <c r="E263" s="20">
        <f>Model!$W$5*((drdp!B263+drdp!K263)*DSFS!$B263+(drdp!E263+drdp!N263)*DSFS!$C263+(drdp!H263+drdp!Q263)*DSFS!$D263)</f>
        <v>0</v>
      </c>
      <c r="F263" s="20">
        <f>Model!$W$5*((drdp!C263+drdp!L263)*DSFS!$B263+(drdp!F263+drdp!O263)*DSFS!$C263+(drdp!I263+drdp!R263)*DSFS!$D263)</f>
        <v>0</v>
      </c>
      <c r="G263" s="20">
        <f>Model!$W$5*((drdp!D263+drdp!M263)*DSFS!$B263+(drdp!G263+drdp!P263)*DSFS!$C263+(drdp!J263+drdp!S263)*DSFS!$D263)</f>
        <v>0</v>
      </c>
      <c r="H263" s="18">
        <f>Model!$W$5*((drdp!B263)*DSFS!$B263+(drdp!E263)*DSFS!$C263+(drdp!H263)*DSFS!$D263)</f>
        <v>0</v>
      </c>
      <c r="I263" s="18">
        <f>Model!$W$5*((drdp!C263)*DSFS!$B263+(drdp!F263)*DSFS!$C263+(drdp!I263)*DSFS!$D263)</f>
        <v>0</v>
      </c>
      <c r="J263" s="18">
        <f>Model!$W$5*((drdp!D263)*DSFS!$B263+(drdp!G263)*DSFS!$C263+(drdp!J263)*DSFS!$D263)</f>
        <v>0</v>
      </c>
      <c r="K263" s="21">
        <f>SUM(E$3:E262)+H263</f>
        <v>1.4371458928878589</v>
      </c>
      <c r="L263" s="21">
        <f>SUM(F$3:F262)+I263</f>
        <v>-0.2039890497007619</v>
      </c>
      <c r="M263" s="21">
        <f>SUM(G$3:G262)+J263</f>
        <v>0.61091814326703386</v>
      </c>
      <c r="N263" s="21"/>
      <c r="O263" s="21"/>
      <c r="P263" s="21"/>
      <c r="Q263" s="19">
        <f t="shared" si="25"/>
        <v>2.065388317444441</v>
      </c>
      <c r="R263" s="19">
        <f t="shared" si="26"/>
        <v>4.1611532397819909E-2</v>
      </c>
      <c r="S263" s="19">
        <f t="shared" si="27"/>
        <v>0.37322097777284013</v>
      </c>
      <c r="T263" s="19">
        <f t="shared" si="28"/>
        <v>-0.29316202497154731</v>
      </c>
      <c r="U263" s="19">
        <f t="shared" si="29"/>
        <v>0.8779785004868943</v>
      </c>
      <c r="V263" s="19">
        <f t="shared" si="30"/>
        <v>-0.12462061148999615</v>
      </c>
    </row>
    <row r="264" spans="1:22" x14ac:dyDescent="0.25">
      <c r="A264" s="26">
        <f>Wellpath!E264</f>
        <v>0</v>
      </c>
      <c r="B264" s="22">
        <f>Wellpath!K264</f>
        <v>0</v>
      </c>
      <c r="C264" s="22">
        <v>0</v>
      </c>
      <c r="D264" s="22">
        <v>0</v>
      </c>
      <c r="E264" s="20">
        <f>Model!$W$5*((drdp!B264+drdp!K264)*DSFS!$B264+(drdp!E264+drdp!N264)*DSFS!$C264+(drdp!H264+drdp!Q264)*DSFS!$D264)</f>
        <v>0</v>
      </c>
      <c r="F264" s="20">
        <f>Model!$W$5*((drdp!C264+drdp!L264)*DSFS!$B264+(drdp!F264+drdp!O264)*DSFS!$C264+(drdp!I264+drdp!R264)*DSFS!$D264)</f>
        <v>0</v>
      </c>
      <c r="G264" s="20">
        <f>Model!$W$5*((drdp!D264+drdp!M264)*DSFS!$B264+(drdp!G264+drdp!P264)*DSFS!$C264+(drdp!J264+drdp!S264)*DSFS!$D264)</f>
        <v>0</v>
      </c>
      <c r="H264" s="18">
        <f>Model!$W$5*((drdp!B264)*DSFS!$B264+(drdp!E264)*DSFS!$C264+(drdp!H264)*DSFS!$D264)</f>
        <v>0</v>
      </c>
      <c r="I264" s="18">
        <f>Model!$W$5*((drdp!C264)*DSFS!$B264+(drdp!F264)*DSFS!$C264+(drdp!I264)*DSFS!$D264)</f>
        <v>0</v>
      </c>
      <c r="J264" s="18">
        <f>Model!$W$5*((drdp!D264)*DSFS!$B264+(drdp!G264)*DSFS!$C264+(drdp!J264)*DSFS!$D264)</f>
        <v>0</v>
      </c>
      <c r="K264" s="21">
        <f>SUM(E$3:E263)+H264</f>
        <v>1.4371458928878589</v>
      </c>
      <c r="L264" s="21">
        <f>SUM(F$3:F263)+I264</f>
        <v>-0.2039890497007619</v>
      </c>
      <c r="M264" s="21">
        <f>SUM(G$3:G263)+J264</f>
        <v>0.61091814326703386</v>
      </c>
      <c r="N264" s="21"/>
      <c r="O264" s="21"/>
      <c r="P264" s="21"/>
      <c r="Q264" s="19">
        <f t="shared" si="25"/>
        <v>2.065388317444441</v>
      </c>
      <c r="R264" s="19">
        <f t="shared" si="26"/>
        <v>4.1611532397819909E-2</v>
      </c>
      <c r="S264" s="19">
        <f t="shared" si="27"/>
        <v>0.37322097777284013</v>
      </c>
      <c r="T264" s="19">
        <f t="shared" si="28"/>
        <v>-0.29316202497154731</v>
      </c>
      <c r="U264" s="19">
        <f t="shared" si="29"/>
        <v>0.8779785004868943</v>
      </c>
      <c r="V264" s="19">
        <f t="shared" si="30"/>
        <v>-0.12462061148999615</v>
      </c>
    </row>
    <row r="265" spans="1:22" x14ac:dyDescent="0.25">
      <c r="A265" s="26">
        <f>Wellpath!E265</f>
        <v>0</v>
      </c>
      <c r="B265" s="22">
        <f>Wellpath!K265</f>
        <v>0</v>
      </c>
      <c r="C265" s="22">
        <v>0</v>
      </c>
      <c r="D265" s="22">
        <v>0</v>
      </c>
      <c r="E265" s="20">
        <f>Model!$W$5*((drdp!B265+drdp!K265)*DSFS!$B265+(drdp!E265+drdp!N265)*DSFS!$C265+(drdp!H265+drdp!Q265)*DSFS!$D265)</f>
        <v>0</v>
      </c>
      <c r="F265" s="20">
        <f>Model!$W$5*((drdp!C265+drdp!L265)*DSFS!$B265+(drdp!F265+drdp!O265)*DSFS!$C265+(drdp!I265+drdp!R265)*DSFS!$D265)</f>
        <v>0</v>
      </c>
      <c r="G265" s="20">
        <f>Model!$W$5*((drdp!D265+drdp!M265)*DSFS!$B265+(drdp!G265+drdp!P265)*DSFS!$C265+(drdp!J265+drdp!S265)*DSFS!$D265)</f>
        <v>0</v>
      </c>
      <c r="H265" s="18">
        <f>Model!$W$5*((drdp!B265)*DSFS!$B265+(drdp!E265)*DSFS!$C265+(drdp!H265)*DSFS!$D265)</f>
        <v>0</v>
      </c>
      <c r="I265" s="18">
        <f>Model!$W$5*((drdp!C265)*DSFS!$B265+(drdp!F265)*DSFS!$C265+(drdp!I265)*DSFS!$D265)</f>
        <v>0</v>
      </c>
      <c r="J265" s="18">
        <f>Model!$W$5*((drdp!D265)*DSFS!$B265+(drdp!G265)*DSFS!$C265+(drdp!J265)*DSFS!$D265)</f>
        <v>0</v>
      </c>
      <c r="K265" s="21">
        <f>SUM(E$3:E264)+H265</f>
        <v>1.4371458928878589</v>
      </c>
      <c r="L265" s="21">
        <f>SUM(F$3:F264)+I265</f>
        <v>-0.2039890497007619</v>
      </c>
      <c r="M265" s="21">
        <f>SUM(G$3:G264)+J265</f>
        <v>0.61091814326703386</v>
      </c>
      <c r="N265" s="21"/>
      <c r="O265" s="21"/>
      <c r="P265" s="21"/>
      <c r="Q265" s="19">
        <f t="shared" si="25"/>
        <v>2.065388317444441</v>
      </c>
      <c r="R265" s="19">
        <f t="shared" si="26"/>
        <v>4.1611532397819909E-2</v>
      </c>
      <c r="S265" s="19">
        <f t="shared" si="27"/>
        <v>0.37322097777284013</v>
      </c>
      <c r="T265" s="19">
        <f t="shared" si="28"/>
        <v>-0.29316202497154731</v>
      </c>
      <c r="U265" s="19">
        <f t="shared" si="29"/>
        <v>0.8779785004868943</v>
      </c>
      <c r="V265" s="19">
        <f t="shared" si="30"/>
        <v>-0.12462061148999615</v>
      </c>
    </row>
    <row r="266" spans="1:22" x14ac:dyDescent="0.25">
      <c r="A266" s="26">
        <f>Wellpath!E266</f>
        <v>0</v>
      </c>
      <c r="B266" s="22">
        <f>Wellpath!K266</f>
        <v>0</v>
      </c>
      <c r="C266" s="22">
        <v>0</v>
      </c>
      <c r="D266" s="22">
        <v>0</v>
      </c>
      <c r="E266" s="20">
        <f>Model!$W$5*((drdp!B266+drdp!K266)*DSFS!$B266+(drdp!E266+drdp!N266)*DSFS!$C266+(drdp!H266+drdp!Q266)*DSFS!$D266)</f>
        <v>0</v>
      </c>
      <c r="F266" s="20">
        <f>Model!$W$5*((drdp!C266+drdp!L266)*DSFS!$B266+(drdp!F266+drdp!O266)*DSFS!$C266+(drdp!I266+drdp!R266)*DSFS!$D266)</f>
        <v>0</v>
      </c>
      <c r="G266" s="20">
        <f>Model!$W$5*((drdp!D266+drdp!M266)*DSFS!$B266+(drdp!G266+drdp!P266)*DSFS!$C266+(drdp!J266+drdp!S266)*DSFS!$D266)</f>
        <v>0</v>
      </c>
      <c r="H266" s="18">
        <f>Model!$W$5*((drdp!B266)*DSFS!$B266+(drdp!E266)*DSFS!$C266+(drdp!H266)*DSFS!$D266)</f>
        <v>0</v>
      </c>
      <c r="I266" s="18">
        <f>Model!$W$5*((drdp!C266)*DSFS!$B266+(drdp!F266)*DSFS!$C266+(drdp!I266)*DSFS!$D266)</f>
        <v>0</v>
      </c>
      <c r="J266" s="18">
        <f>Model!$W$5*((drdp!D266)*DSFS!$B266+(drdp!G266)*DSFS!$C266+(drdp!J266)*DSFS!$D266)</f>
        <v>0</v>
      </c>
      <c r="K266" s="21">
        <f>SUM(E$3:E265)+H266</f>
        <v>1.4371458928878589</v>
      </c>
      <c r="L266" s="21">
        <f>SUM(F$3:F265)+I266</f>
        <v>-0.2039890497007619</v>
      </c>
      <c r="M266" s="21">
        <f>SUM(G$3:G265)+J266</f>
        <v>0.61091814326703386</v>
      </c>
      <c r="N266" s="21"/>
      <c r="O266" s="21"/>
      <c r="P266" s="21"/>
      <c r="Q266" s="19">
        <f t="shared" si="25"/>
        <v>2.065388317444441</v>
      </c>
      <c r="R266" s="19">
        <f t="shared" si="26"/>
        <v>4.1611532397819909E-2</v>
      </c>
      <c r="S266" s="19">
        <f t="shared" si="27"/>
        <v>0.37322097777284013</v>
      </c>
      <c r="T266" s="19">
        <f t="shared" si="28"/>
        <v>-0.29316202497154731</v>
      </c>
      <c r="U266" s="19">
        <f t="shared" si="29"/>
        <v>0.8779785004868943</v>
      </c>
      <c r="V266" s="19">
        <f t="shared" si="30"/>
        <v>-0.12462061148999615</v>
      </c>
    </row>
    <row r="267" spans="1:22" x14ac:dyDescent="0.25">
      <c r="A267" s="26">
        <f>Wellpath!E267</f>
        <v>0</v>
      </c>
      <c r="B267" s="22">
        <f>Wellpath!K267</f>
        <v>0</v>
      </c>
      <c r="C267" s="22">
        <v>0</v>
      </c>
      <c r="D267" s="22">
        <v>0</v>
      </c>
      <c r="E267" s="20">
        <f>Model!$W$5*((drdp!B267+drdp!K267)*DSFS!$B267+(drdp!E267+drdp!N267)*DSFS!$C267+(drdp!H267+drdp!Q267)*DSFS!$D267)</f>
        <v>0</v>
      </c>
      <c r="F267" s="20">
        <f>Model!$W$5*((drdp!C267+drdp!L267)*DSFS!$B267+(drdp!F267+drdp!O267)*DSFS!$C267+(drdp!I267+drdp!R267)*DSFS!$D267)</f>
        <v>0</v>
      </c>
      <c r="G267" s="20">
        <f>Model!$W$5*((drdp!D267+drdp!M267)*DSFS!$B267+(drdp!G267+drdp!P267)*DSFS!$C267+(drdp!J267+drdp!S267)*DSFS!$D267)</f>
        <v>0</v>
      </c>
      <c r="H267" s="18">
        <f>Model!$W$5*((drdp!B267)*DSFS!$B267+(drdp!E267)*DSFS!$C267+(drdp!H267)*DSFS!$D267)</f>
        <v>0</v>
      </c>
      <c r="I267" s="18">
        <f>Model!$W$5*((drdp!C267)*DSFS!$B267+(drdp!F267)*DSFS!$C267+(drdp!I267)*DSFS!$D267)</f>
        <v>0</v>
      </c>
      <c r="J267" s="18">
        <f>Model!$W$5*((drdp!D267)*DSFS!$B267+(drdp!G267)*DSFS!$C267+(drdp!J267)*DSFS!$D267)</f>
        <v>0</v>
      </c>
      <c r="K267" s="21">
        <f>SUM(E$3:E266)+H267</f>
        <v>1.4371458928878589</v>
      </c>
      <c r="L267" s="21">
        <f>SUM(F$3:F266)+I267</f>
        <v>-0.2039890497007619</v>
      </c>
      <c r="M267" s="21">
        <f>SUM(G$3:G266)+J267</f>
        <v>0.61091814326703386</v>
      </c>
      <c r="N267" s="21"/>
      <c r="O267" s="21"/>
      <c r="P267" s="21"/>
      <c r="Q267" s="19">
        <f t="shared" si="25"/>
        <v>2.065388317444441</v>
      </c>
      <c r="R267" s="19">
        <f t="shared" si="26"/>
        <v>4.1611532397819909E-2</v>
      </c>
      <c r="S267" s="19">
        <f t="shared" si="27"/>
        <v>0.37322097777284013</v>
      </c>
      <c r="T267" s="19">
        <f t="shared" si="28"/>
        <v>-0.29316202497154731</v>
      </c>
      <c r="U267" s="19">
        <f t="shared" si="29"/>
        <v>0.8779785004868943</v>
      </c>
      <c r="V267" s="19">
        <f t="shared" si="30"/>
        <v>-0.12462061148999615</v>
      </c>
    </row>
    <row r="268" spans="1:22" x14ac:dyDescent="0.25">
      <c r="A268" s="26">
        <f>Wellpath!E268</f>
        <v>0</v>
      </c>
      <c r="B268" s="22">
        <f>Wellpath!K268</f>
        <v>0</v>
      </c>
      <c r="C268" s="22">
        <v>0</v>
      </c>
      <c r="D268" s="22">
        <v>0</v>
      </c>
      <c r="E268" s="20">
        <f>Model!$W$5*((drdp!B268+drdp!K268)*DSFS!$B268+(drdp!E268+drdp!N268)*DSFS!$C268+(drdp!H268+drdp!Q268)*DSFS!$D268)</f>
        <v>0</v>
      </c>
      <c r="F268" s="20">
        <f>Model!$W$5*((drdp!C268+drdp!L268)*DSFS!$B268+(drdp!F268+drdp!O268)*DSFS!$C268+(drdp!I268+drdp!R268)*DSFS!$D268)</f>
        <v>0</v>
      </c>
      <c r="G268" s="20">
        <f>Model!$W$5*((drdp!D268+drdp!M268)*DSFS!$B268+(drdp!G268+drdp!P268)*DSFS!$C268+(drdp!J268+drdp!S268)*DSFS!$D268)</f>
        <v>0</v>
      </c>
      <c r="H268" s="18">
        <f>Model!$W$5*((drdp!B268)*DSFS!$B268+(drdp!E268)*DSFS!$C268+(drdp!H268)*DSFS!$D268)</f>
        <v>0</v>
      </c>
      <c r="I268" s="18">
        <f>Model!$W$5*((drdp!C268)*DSFS!$B268+(drdp!F268)*DSFS!$C268+(drdp!I268)*DSFS!$D268)</f>
        <v>0</v>
      </c>
      <c r="J268" s="18">
        <f>Model!$W$5*((drdp!D268)*DSFS!$B268+(drdp!G268)*DSFS!$C268+(drdp!J268)*DSFS!$D268)</f>
        <v>0</v>
      </c>
      <c r="K268" s="21">
        <f>SUM(E$3:E267)+H268</f>
        <v>1.4371458928878589</v>
      </c>
      <c r="L268" s="21">
        <f>SUM(F$3:F267)+I268</f>
        <v>-0.2039890497007619</v>
      </c>
      <c r="M268" s="21">
        <f>SUM(G$3:G267)+J268</f>
        <v>0.61091814326703386</v>
      </c>
      <c r="N268" s="21"/>
      <c r="O268" s="21"/>
      <c r="P268" s="21"/>
      <c r="Q268" s="19">
        <f t="shared" si="25"/>
        <v>2.065388317444441</v>
      </c>
      <c r="R268" s="19">
        <f t="shared" si="26"/>
        <v>4.1611532397819909E-2</v>
      </c>
      <c r="S268" s="19">
        <f t="shared" si="27"/>
        <v>0.37322097777284013</v>
      </c>
      <c r="T268" s="19">
        <f t="shared" si="28"/>
        <v>-0.29316202497154731</v>
      </c>
      <c r="U268" s="19">
        <f t="shared" si="29"/>
        <v>0.8779785004868943</v>
      </c>
      <c r="V268" s="19">
        <f t="shared" si="30"/>
        <v>-0.12462061148999615</v>
      </c>
    </row>
    <row r="269" spans="1:22" x14ac:dyDescent="0.25">
      <c r="A269" s="26">
        <f>Wellpath!E269</f>
        <v>0</v>
      </c>
      <c r="B269" s="22">
        <f>Wellpath!K269</f>
        <v>0</v>
      </c>
      <c r="C269" s="22">
        <v>0</v>
      </c>
      <c r="D269" s="22">
        <v>0</v>
      </c>
      <c r="E269" s="20">
        <f>Model!$W$5*((drdp!B269+drdp!K269)*DSFS!$B269+(drdp!E269+drdp!N269)*DSFS!$C269+(drdp!H269+drdp!Q269)*DSFS!$D269)</f>
        <v>0</v>
      </c>
      <c r="F269" s="20">
        <f>Model!$W$5*((drdp!C269+drdp!L269)*DSFS!$B269+(drdp!F269+drdp!O269)*DSFS!$C269+(drdp!I269+drdp!R269)*DSFS!$D269)</f>
        <v>0</v>
      </c>
      <c r="G269" s="20">
        <f>Model!$W$5*((drdp!D269+drdp!M269)*DSFS!$B269+(drdp!G269+drdp!P269)*DSFS!$C269+(drdp!J269+drdp!S269)*DSFS!$D269)</f>
        <v>0</v>
      </c>
      <c r="H269" s="18">
        <f>Model!$W$5*((drdp!B269)*DSFS!$B269+(drdp!E269)*DSFS!$C269+(drdp!H269)*DSFS!$D269)</f>
        <v>0</v>
      </c>
      <c r="I269" s="18">
        <f>Model!$W$5*((drdp!C269)*DSFS!$B269+(drdp!F269)*DSFS!$C269+(drdp!I269)*DSFS!$D269)</f>
        <v>0</v>
      </c>
      <c r="J269" s="18">
        <f>Model!$W$5*((drdp!D269)*DSFS!$B269+(drdp!G269)*DSFS!$C269+(drdp!J269)*DSFS!$D269)</f>
        <v>0</v>
      </c>
      <c r="K269" s="21">
        <f>SUM(E$3:E268)+H269</f>
        <v>1.4371458928878589</v>
      </c>
      <c r="L269" s="21">
        <f>SUM(F$3:F268)+I269</f>
        <v>-0.2039890497007619</v>
      </c>
      <c r="M269" s="21">
        <f>SUM(G$3:G268)+J269</f>
        <v>0.61091814326703386</v>
      </c>
      <c r="N269" s="21"/>
      <c r="O269" s="21"/>
      <c r="P269" s="21"/>
      <c r="Q269" s="19">
        <f t="shared" si="25"/>
        <v>2.065388317444441</v>
      </c>
      <c r="R269" s="19">
        <f t="shared" si="26"/>
        <v>4.1611532397819909E-2</v>
      </c>
      <c r="S269" s="19">
        <f t="shared" si="27"/>
        <v>0.37322097777284013</v>
      </c>
      <c r="T269" s="19">
        <f t="shared" si="28"/>
        <v>-0.29316202497154731</v>
      </c>
      <c r="U269" s="19">
        <f t="shared" si="29"/>
        <v>0.8779785004868943</v>
      </c>
      <c r="V269" s="19">
        <f t="shared" si="30"/>
        <v>-0.12462061148999615</v>
      </c>
    </row>
    <row r="270" spans="1:22" x14ac:dyDescent="0.25">
      <c r="A270" s="26">
        <f>Wellpath!E270</f>
        <v>0</v>
      </c>
      <c r="B270" s="22">
        <f>Wellpath!K270</f>
        <v>0</v>
      </c>
      <c r="C270" s="22">
        <v>0</v>
      </c>
      <c r="D270" s="22">
        <v>0</v>
      </c>
      <c r="E270" s="20">
        <f>Model!$W$5*((drdp!B270+drdp!K270)*DSFS!$B270+(drdp!E270+drdp!N270)*DSFS!$C270+(drdp!H270+drdp!Q270)*DSFS!$D270)</f>
        <v>0</v>
      </c>
      <c r="F270" s="20">
        <f>Model!$W$5*((drdp!C270+drdp!L270)*DSFS!$B270+(drdp!F270+drdp!O270)*DSFS!$C270+(drdp!I270+drdp!R270)*DSFS!$D270)</f>
        <v>0</v>
      </c>
      <c r="G270" s="20">
        <f>Model!$W$5*((drdp!D270+drdp!M270)*DSFS!$B270+(drdp!G270+drdp!P270)*DSFS!$C270+(drdp!J270+drdp!S270)*DSFS!$D270)</f>
        <v>0</v>
      </c>
      <c r="H270" s="18">
        <f>Model!$W$5*((drdp!B270)*DSFS!$B270+(drdp!E270)*DSFS!$C270+(drdp!H270)*DSFS!$D270)</f>
        <v>0</v>
      </c>
      <c r="I270" s="18">
        <f>Model!$W$5*((drdp!C270)*DSFS!$B270+(drdp!F270)*DSFS!$C270+(drdp!I270)*DSFS!$D270)</f>
        <v>0</v>
      </c>
      <c r="J270" s="18">
        <f>Model!$W$5*((drdp!D270)*DSFS!$B270+(drdp!G270)*DSFS!$C270+(drdp!J270)*DSFS!$D270)</f>
        <v>0</v>
      </c>
      <c r="K270" s="21">
        <f>SUM(E$3:E269)+H270</f>
        <v>1.4371458928878589</v>
      </c>
      <c r="L270" s="21">
        <f>SUM(F$3:F269)+I270</f>
        <v>-0.2039890497007619</v>
      </c>
      <c r="M270" s="21">
        <f>SUM(G$3:G269)+J270</f>
        <v>0.61091814326703386</v>
      </c>
      <c r="N270" s="21"/>
      <c r="O270" s="21"/>
      <c r="P270" s="21"/>
      <c r="Q270" s="19">
        <f t="shared" si="25"/>
        <v>2.065388317444441</v>
      </c>
      <c r="R270" s="19">
        <f t="shared" si="26"/>
        <v>4.1611532397819909E-2</v>
      </c>
      <c r="S270" s="19">
        <f t="shared" si="27"/>
        <v>0.37322097777284013</v>
      </c>
      <c r="T270" s="19">
        <f t="shared" si="28"/>
        <v>-0.29316202497154731</v>
      </c>
      <c r="U270" s="19">
        <f t="shared" si="29"/>
        <v>0.8779785004868943</v>
      </c>
      <c r="V270" s="19">
        <f t="shared" si="30"/>
        <v>-0.12462061148999615</v>
      </c>
    </row>
    <row r="271" spans="1:22" x14ac:dyDescent="0.25">
      <c r="A271" s="26">
        <f>Wellpath!E271</f>
        <v>0</v>
      </c>
      <c r="B271" s="22">
        <f>Wellpath!K271</f>
        <v>0</v>
      </c>
      <c r="C271" s="22">
        <v>0</v>
      </c>
      <c r="D271" s="22">
        <v>0</v>
      </c>
      <c r="E271" s="20">
        <f>Model!$W$5*((drdp!B271+drdp!K271)*DSFS!$B271+(drdp!E271+drdp!N271)*DSFS!$C271+(drdp!H271+drdp!Q271)*DSFS!$D271)</f>
        <v>0</v>
      </c>
      <c r="F271" s="20">
        <f>Model!$W$5*((drdp!C271+drdp!L271)*DSFS!$B271+(drdp!F271+drdp!O271)*DSFS!$C271+(drdp!I271+drdp!R271)*DSFS!$D271)</f>
        <v>0</v>
      </c>
      <c r="G271" s="20">
        <f>Model!$W$5*((drdp!D271+drdp!M271)*DSFS!$B271+(drdp!G271+drdp!P271)*DSFS!$C271+(drdp!J271+drdp!S271)*DSFS!$D271)</f>
        <v>0</v>
      </c>
      <c r="H271" s="18">
        <f>Model!$W$5*((drdp!B271)*DSFS!$B271+(drdp!E271)*DSFS!$C271+(drdp!H271)*DSFS!$D271)</f>
        <v>0</v>
      </c>
      <c r="I271" s="18">
        <f>Model!$W$5*((drdp!C271)*DSFS!$B271+(drdp!F271)*DSFS!$C271+(drdp!I271)*DSFS!$D271)</f>
        <v>0</v>
      </c>
      <c r="J271" s="18">
        <f>Model!$W$5*((drdp!D271)*DSFS!$B271+(drdp!G271)*DSFS!$C271+(drdp!J271)*DSFS!$D271)</f>
        <v>0</v>
      </c>
      <c r="K271" s="21">
        <f>SUM(E$3:E270)+H271</f>
        <v>1.4371458928878589</v>
      </c>
      <c r="L271" s="21">
        <f>SUM(F$3:F270)+I271</f>
        <v>-0.2039890497007619</v>
      </c>
      <c r="M271" s="21">
        <f>SUM(G$3:G270)+J271</f>
        <v>0.61091814326703386</v>
      </c>
      <c r="N271" s="21"/>
      <c r="O271" s="21"/>
      <c r="P271" s="21"/>
      <c r="Q271" s="19">
        <f t="shared" ref="Q271" si="31">K271^2</f>
        <v>2.065388317444441</v>
      </c>
      <c r="R271" s="19">
        <f t="shared" ref="R271" si="32">L271^2</f>
        <v>4.1611532397819909E-2</v>
      </c>
      <c r="S271" s="19">
        <f t="shared" ref="S271" si="33">M271^2</f>
        <v>0.37322097777284013</v>
      </c>
      <c r="T271" s="19">
        <f t="shared" ref="T271" si="34">K271*L271</f>
        <v>-0.29316202497154731</v>
      </c>
      <c r="U271" s="19">
        <f t="shared" ref="U271" si="35">K271*M271</f>
        <v>0.8779785004868943</v>
      </c>
      <c r="V271" s="19">
        <f t="shared" ref="V271" si="36">L271*M271</f>
        <v>-0.12462061148999615</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8" tint="0.59999389629810485"/>
  </sheetPr>
  <dimension ref="A1:V271"/>
  <sheetViews>
    <sheetView workbookViewId="0">
      <pane ySplit="2" topLeftCell="A239" activePane="bottomLeft" state="frozen"/>
      <selection activeCell="H39" sqref="H39"/>
      <selection pane="bottomLeft" activeCell="N247" sqref="N247"/>
    </sheetView>
  </sheetViews>
  <sheetFormatPr defaultColWidth="9.140625" defaultRowHeight="15" x14ac:dyDescent="0.25"/>
  <cols>
    <col min="1" max="1" width="9.140625" style="1"/>
    <col min="2" max="2" width="12.140625" style="68" customWidth="1"/>
    <col min="3"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6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68">
        <f>Wellpath!K3*Wellpath!P3</f>
        <v>0</v>
      </c>
      <c r="C3" s="22">
        <v>0</v>
      </c>
      <c r="D3" s="22">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68">
        <f>Wellpath!K4*Wellpath!P4</f>
        <v>900</v>
      </c>
      <c r="C4" s="22">
        <v>0</v>
      </c>
      <c r="D4" s="22">
        <v>0</v>
      </c>
      <c r="E4" s="20">
        <f>Model!$W$6*((drdp!B4+drdp!K4)*DSTG!$B4+(drdp!E4+drdp!N4)*DSTG!$C4+(drdp!H4+drdp!Q4)*DSTG!$D4)</f>
        <v>0</v>
      </c>
      <c r="F4" s="20">
        <f>Model!$W$6*((drdp!C4+drdp!L4)*DSTG!$B4+(drdp!F4+drdp!O4)*DSTG!$C4+(drdp!I4+drdp!R4)*DSTG!$D4)</f>
        <v>0</v>
      </c>
      <c r="G4" s="20">
        <f>Model!$W$6*((drdp!D4+drdp!M4)*DSTG!$B4+(drdp!G4+drdp!P4)*DSTG!$C4+(drdp!J4+drdp!S4)*DSTG!$D4)</f>
        <v>0</v>
      </c>
      <c r="H4" s="18">
        <f>Model!$W$6*((drdp!B4)*DSTG!$B4+(drdp!E4)*DSTG!$C4+(drdp!H4)*DSTG!$D4)</f>
        <v>0</v>
      </c>
      <c r="I4" s="18">
        <f>Model!$W$6*((drdp!C4)*DSTG!$B4+(drdp!F4)*DSTG!$C4+(drdp!I4)*DSTG!$D4)</f>
        <v>0</v>
      </c>
      <c r="J4" s="18">
        <f>Model!$W$6*((drdp!D4)*DSTG!$B4+(drdp!G4)*DSTG!$C4+(drdp!J4)*DSTG!$D4)</f>
        <v>2.2499999999999999E-4</v>
      </c>
      <c r="K4" s="21">
        <f>SUM(E$3:E3)+H4</f>
        <v>0</v>
      </c>
      <c r="L4" s="21">
        <f>SUM(F$3:F3)+I4</f>
        <v>0</v>
      </c>
      <c r="M4" s="21">
        <f>SUM(G$3:G3)+J4</f>
        <v>2.2499999999999999E-4</v>
      </c>
      <c r="N4" s="21"/>
      <c r="O4" s="21"/>
      <c r="P4" s="21"/>
      <c r="Q4" s="19">
        <f t="shared" ref="Q4:S67" si="1">K4^2</f>
        <v>0</v>
      </c>
      <c r="R4" s="19">
        <f t="shared" si="0"/>
        <v>0</v>
      </c>
      <c r="S4" s="19">
        <f t="shared" si="0"/>
        <v>5.0624999999999998E-8</v>
      </c>
      <c r="T4" s="19">
        <f t="shared" ref="T4:T67" si="2">K4*L4</f>
        <v>0</v>
      </c>
      <c r="U4" s="19">
        <f t="shared" ref="U4:U67" si="3">K4*M4</f>
        <v>0</v>
      </c>
      <c r="V4" s="19">
        <f t="shared" ref="V4:V67" si="4">L4*M4</f>
        <v>0</v>
      </c>
    </row>
    <row r="5" spans="1:22" x14ac:dyDescent="0.25">
      <c r="A5" s="26">
        <f>Wellpath!E5</f>
        <v>60</v>
      </c>
      <c r="B5" s="68">
        <f>Wellpath!K5*Wellpath!P5</f>
        <v>3600</v>
      </c>
      <c r="C5" s="22">
        <v>0</v>
      </c>
      <c r="D5" s="22">
        <v>0</v>
      </c>
      <c r="E5" s="20">
        <f>Model!$W$6*((drdp!B5+drdp!K5)*DSTG!$B5+(drdp!E5+drdp!N5)*DSTG!$C5+(drdp!H5+drdp!Q5)*DSTG!$D5)</f>
        <v>0</v>
      </c>
      <c r="F5" s="20">
        <f>Model!$W$6*((drdp!C5+drdp!L5)*DSTG!$B5+(drdp!F5+drdp!O5)*DSTG!$C5+(drdp!I5+drdp!R5)*DSTG!$D5)</f>
        <v>0</v>
      </c>
      <c r="G5" s="20">
        <f>Model!$W$6*((drdp!D5+drdp!M5)*DSTG!$B5+(drdp!G5+drdp!P5)*DSTG!$C5+(drdp!J5+drdp!S5)*DSTG!$D5)</f>
        <v>0</v>
      </c>
      <c r="H5" s="18">
        <f>Model!$W$6*((drdp!B5)*DSTG!$B5+(drdp!E5)*DSTG!$C5+(drdp!H5)*DSTG!$D5)</f>
        <v>0</v>
      </c>
      <c r="I5" s="18">
        <f>Model!$W$6*((drdp!C5)*DSTG!$B5+(drdp!F5)*DSTG!$C5+(drdp!I5)*DSTG!$D5)</f>
        <v>0</v>
      </c>
      <c r="J5" s="18">
        <f>Model!$W$6*((drdp!D5)*DSTG!$B5+(drdp!G5)*DSTG!$C5+(drdp!J5)*DSTG!$D5)</f>
        <v>8.9999999999999998E-4</v>
      </c>
      <c r="K5" s="21">
        <f>SUM(E$3:E4)+H5</f>
        <v>0</v>
      </c>
      <c r="L5" s="21">
        <f>SUM(F$3:F4)+I5</f>
        <v>0</v>
      </c>
      <c r="M5" s="21">
        <f>SUM(G$3:G4)+J5</f>
        <v>8.9999999999999998E-4</v>
      </c>
      <c r="N5" s="21"/>
      <c r="O5" s="21"/>
      <c r="P5" s="21"/>
      <c r="Q5" s="19">
        <f t="shared" si="1"/>
        <v>0</v>
      </c>
      <c r="R5" s="19">
        <f t="shared" si="0"/>
        <v>0</v>
      </c>
      <c r="S5" s="19">
        <f t="shared" si="0"/>
        <v>8.0999999999999997E-7</v>
      </c>
      <c r="T5" s="19">
        <f t="shared" si="2"/>
        <v>0</v>
      </c>
      <c r="U5" s="19">
        <f t="shared" si="3"/>
        <v>0</v>
      </c>
      <c r="V5" s="19">
        <f t="shared" si="4"/>
        <v>0</v>
      </c>
    </row>
    <row r="6" spans="1:22" x14ac:dyDescent="0.25">
      <c r="A6" s="26">
        <f>Wellpath!E6</f>
        <v>90</v>
      </c>
      <c r="B6" s="68">
        <f>Wellpath!K6*Wellpath!P6</f>
        <v>8100</v>
      </c>
      <c r="C6" s="22">
        <v>0</v>
      </c>
      <c r="D6" s="22">
        <v>0</v>
      </c>
      <c r="E6" s="20">
        <f>Model!$W$6*((drdp!B6+drdp!K6)*DSTG!$B6+(drdp!E6+drdp!N6)*DSTG!$C6+(drdp!H6+drdp!Q6)*DSTG!$D6)</f>
        <v>0</v>
      </c>
      <c r="F6" s="20">
        <f>Model!$W$6*((drdp!C6+drdp!L6)*DSTG!$B6+(drdp!F6+drdp!O6)*DSTG!$C6+(drdp!I6+drdp!R6)*DSTG!$D6)</f>
        <v>0</v>
      </c>
      <c r="G6" s="20">
        <f>Model!$W$6*((drdp!D6+drdp!M6)*DSTG!$B6+(drdp!G6+drdp!P6)*DSTG!$C6+(drdp!J6+drdp!S6)*DSTG!$D6)</f>
        <v>0</v>
      </c>
      <c r="H6" s="18">
        <f>Model!$W$6*((drdp!B6)*DSTG!$B6+(drdp!E6)*DSTG!$C6+(drdp!H6)*DSTG!$D6)</f>
        <v>0</v>
      </c>
      <c r="I6" s="18">
        <f>Model!$W$6*((drdp!C6)*DSTG!$B6+(drdp!F6)*DSTG!$C6+(drdp!I6)*DSTG!$D6)</f>
        <v>0</v>
      </c>
      <c r="J6" s="18">
        <f>Model!$W$6*((drdp!D6)*DSTG!$B6+(drdp!G6)*DSTG!$C6+(drdp!J6)*DSTG!$D6)</f>
        <v>2.0249999999999999E-3</v>
      </c>
      <c r="K6" s="21">
        <f>SUM(E$3:E5)+H6</f>
        <v>0</v>
      </c>
      <c r="L6" s="21">
        <f>SUM(F$3:F5)+I6</f>
        <v>0</v>
      </c>
      <c r="M6" s="21">
        <f>SUM(G$3:G5)+J6</f>
        <v>2.0249999999999999E-3</v>
      </c>
      <c r="N6" s="21"/>
      <c r="O6" s="21"/>
      <c r="P6" s="21"/>
      <c r="Q6" s="19">
        <f t="shared" si="1"/>
        <v>0</v>
      </c>
      <c r="R6" s="19">
        <f t="shared" si="0"/>
        <v>0</v>
      </c>
      <c r="S6" s="19">
        <f t="shared" si="0"/>
        <v>4.1006249999999994E-6</v>
      </c>
      <c r="T6" s="19">
        <f t="shared" si="2"/>
        <v>0</v>
      </c>
      <c r="U6" s="19">
        <f t="shared" si="3"/>
        <v>0</v>
      </c>
      <c r="V6" s="19">
        <f t="shared" si="4"/>
        <v>0</v>
      </c>
    </row>
    <row r="7" spans="1:22" x14ac:dyDescent="0.25">
      <c r="A7" s="26">
        <f>Wellpath!E7</f>
        <v>120</v>
      </c>
      <c r="B7" s="68">
        <f>Wellpath!K7*Wellpath!P7</f>
        <v>14400</v>
      </c>
      <c r="C7" s="22">
        <v>0</v>
      </c>
      <c r="D7" s="22">
        <v>0</v>
      </c>
      <c r="E7" s="20">
        <f>Model!$W$6*((drdp!B7+drdp!K7)*DSTG!$B7+(drdp!E7+drdp!N7)*DSTG!$C7+(drdp!H7+drdp!Q7)*DSTG!$D7)</f>
        <v>0</v>
      </c>
      <c r="F7" s="20">
        <f>Model!$W$6*((drdp!C7+drdp!L7)*DSTG!$B7+(drdp!F7+drdp!O7)*DSTG!$C7+(drdp!I7+drdp!R7)*DSTG!$D7)</f>
        <v>0</v>
      </c>
      <c r="G7" s="20">
        <f>Model!$W$6*((drdp!D7+drdp!M7)*DSTG!$B7+(drdp!G7+drdp!P7)*DSTG!$C7+(drdp!J7+drdp!S7)*DSTG!$D7)</f>
        <v>0</v>
      </c>
      <c r="H7" s="18">
        <f>Model!$W$6*((drdp!B7)*DSTG!$B7+(drdp!E7)*DSTG!$C7+(drdp!H7)*DSTG!$D7)</f>
        <v>0</v>
      </c>
      <c r="I7" s="18">
        <f>Model!$W$6*((drdp!C7)*DSTG!$B7+(drdp!F7)*DSTG!$C7+(drdp!I7)*DSTG!$D7)</f>
        <v>0</v>
      </c>
      <c r="J7" s="18">
        <f>Model!$W$6*((drdp!D7)*DSTG!$B7+(drdp!G7)*DSTG!$C7+(drdp!J7)*DSTG!$D7)</f>
        <v>3.5999999999999999E-3</v>
      </c>
      <c r="K7" s="21">
        <f>SUM(E$3:E6)+H7</f>
        <v>0</v>
      </c>
      <c r="L7" s="21">
        <f>SUM(F$3:F6)+I7</f>
        <v>0</v>
      </c>
      <c r="M7" s="21">
        <f>SUM(G$3:G6)+J7</f>
        <v>3.5999999999999999E-3</v>
      </c>
      <c r="N7" s="21"/>
      <c r="O7" s="21"/>
      <c r="P7" s="21"/>
      <c r="Q7" s="19">
        <f t="shared" si="1"/>
        <v>0</v>
      </c>
      <c r="R7" s="19">
        <f t="shared" si="0"/>
        <v>0</v>
      </c>
      <c r="S7" s="19">
        <f t="shared" si="0"/>
        <v>1.296E-5</v>
      </c>
      <c r="T7" s="19">
        <f t="shared" si="2"/>
        <v>0</v>
      </c>
      <c r="U7" s="19">
        <f t="shared" si="3"/>
        <v>0</v>
      </c>
      <c r="V7" s="19">
        <f t="shared" si="4"/>
        <v>0</v>
      </c>
    </row>
    <row r="8" spans="1:22" x14ac:dyDescent="0.25">
      <c r="A8" s="26">
        <f>Wellpath!E8</f>
        <v>150</v>
      </c>
      <c r="B8" s="68">
        <f>Wellpath!K8*Wellpath!P8</f>
        <v>22500</v>
      </c>
      <c r="C8" s="22">
        <v>0</v>
      </c>
      <c r="D8" s="22">
        <v>0</v>
      </c>
      <c r="E8" s="20">
        <f>Model!$W$6*((drdp!B8+drdp!K8)*DSTG!$B8+(drdp!E8+drdp!N8)*DSTG!$C8+(drdp!H8+drdp!Q8)*DSTG!$D8)</f>
        <v>0</v>
      </c>
      <c r="F8" s="20">
        <f>Model!$W$6*((drdp!C8+drdp!L8)*DSTG!$B8+(drdp!F8+drdp!O8)*DSTG!$C8+(drdp!I8+drdp!R8)*DSTG!$D8)</f>
        <v>0</v>
      </c>
      <c r="G8" s="20">
        <f>Model!$W$6*((drdp!D8+drdp!M8)*DSTG!$B8+(drdp!G8+drdp!P8)*DSTG!$C8+(drdp!J8+drdp!S8)*DSTG!$D8)</f>
        <v>0</v>
      </c>
      <c r="H8" s="18">
        <f>Model!$W$6*((drdp!B8)*DSTG!$B8+(drdp!E8)*DSTG!$C8+(drdp!H8)*DSTG!$D8)</f>
        <v>0</v>
      </c>
      <c r="I8" s="18">
        <f>Model!$W$6*((drdp!C8)*DSTG!$B8+(drdp!F8)*DSTG!$C8+(drdp!I8)*DSTG!$D8)</f>
        <v>0</v>
      </c>
      <c r="J8" s="18">
        <f>Model!$W$6*((drdp!D8)*DSTG!$B8+(drdp!G8)*DSTG!$C8+(drdp!J8)*DSTG!$D8)</f>
        <v>5.6249999999999998E-3</v>
      </c>
      <c r="K8" s="21">
        <f>SUM(E$3:E7)+H8</f>
        <v>0</v>
      </c>
      <c r="L8" s="21">
        <f>SUM(F$3:F7)+I8</f>
        <v>0</v>
      </c>
      <c r="M8" s="21">
        <f>SUM(G$3:G7)+J8</f>
        <v>5.6249999999999998E-3</v>
      </c>
      <c r="N8" s="21"/>
      <c r="O8" s="21"/>
      <c r="P8" s="21"/>
      <c r="Q8" s="19">
        <f t="shared" si="1"/>
        <v>0</v>
      </c>
      <c r="R8" s="19">
        <f t="shared" si="0"/>
        <v>0</v>
      </c>
      <c r="S8" s="19">
        <f t="shared" si="0"/>
        <v>3.1640624999999998E-5</v>
      </c>
      <c r="T8" s="19">
        <f t="shared" si="2"/>
        <v>0</v>
      </c>
      <c r="U8" s="19">
        <f t="shared" si="3"/>
        <v>0</v>
      </c>
      <c r="V8" s="19">
        <f t="shared" si="4"/>
        <v>0</v>
      </c>
    </row>
    <row r="9" spans="1:22" x14ac:dyDescent="0.25">
      <c r="A9" s="26">
        <f>Wellpath!E9</f>
        <v>180</v>
      </c>
      <c r="B9" s="68">
        <f>Wellpath!K9*Wellpath!P9</f>
        <v>32400</v>
      </c>
      <c r="C9" s="22">
        <v>0</v>
      </c>
      <c r="D9" s="22">
        <v>0</v>
      </c>
      <c r="E9" s="20">
        <f>Model!$W$6*((drdp!B9+drdp!K9)*DSTG!$B9+(drdp!E9+drdp!N9)*DSTG!$C9+(drdp!H9+drdp!Q9)*DSTG!$D9)</f>
        <v>0</v>
      </c>
      <c r="F9" s="20">
        <f>Model!$W$6*((drdp!C9+drdp!L9)*DSTG!$B9+(drdp!F9+drdp!O9)*DSTG!$C9+(drdp!I9+drdp!R9)*DSTG!$D9)</f>
        <v>0</v>
      </c>
      <c r="G9" s="20">
        <f>Model!$W$6*((drdp!D9+drdp!M9)*DSTG!$B9+(drdp!G9+drdp!P9)*DSTG!$C9+(drdp!J9+drdp!S9)*DSTG!$D9)</f>
        <v>0</v>
      </c>
      <c r="H9" s="18">
        <f>Model!$W$6*((drdp!B9)*DSTG!$B9+(drdp!E9)*DSTG!$C9+(drdp!H9)*DSTG!$D9)</f>
        <v>0</v>
      </c>
      <c r="I9" s="18">
        <f>Model!$W$6*((drdp!C9)*DSTG!$B9+(drdp!F9)*DSTG!$C9+(drdp!I9)*DSTG!$D9)</f>
        <v>0</v>
      </c>
      <c r="J9" s="18">
        <f>Model!$W$6*((drdp!D9)*DSTG!$B9+(drdp!G9)*DSTG!$C9+(drdp!J9)*DSTG!$D9)</f>
        <v>8.0999999999999996E-3</v>
      </c>
      <c r="K9" s="21">
        <f>SUM(E$3:E8)+H9</f>
        <v>0</v>
      </c>
      <c r="L9" s="21">
        <f>SUM(F$3:F8)+I9</f>
        <v>0</v>
      </c>
      <c r="M9" s="21">
        <f>SUM(G$3:G8)+J9</f>
        <v>8.0999999999999996E-3</v>
      </c>
      <c r="N9" s="21"/>
      <c r="O9" s="21"/>
      <c r="P9" s="21"/>
      <c r="Q9" s="19">
        <f t="shared" si="1"/>
        <v>0</v>
      </c>
      <c r="R9" s="19">
        <f t="shared" si="0"/>
        <v>0</v>
      </c>
      <c r="S9" s="19">
        <f t="shared" si="0"/>
        <v>6.560999999999999E-5</v>
      </c>
      <c r="T9" s="19">
        <f t="shared" si="2"/>
        <v>0</v>
      </c>
      <c r="U9" s="19">
        <f t="shared" si="3"/>
        <v>0</v>
      </c>
      <c r="V9" s="19">
        <f t="shared" si="4"/>
        <v>0</v>
      </c>
    </row>
    <row r="10" spans="1:22" x14ac:dyDescent="0.25">
      <c r="A10" s="26">
        <f>Wellpath!E10</f>
        <v>210</v>
      </c>
      <c r="B10" s="68">
        <f>Wellpath!K10*Wellpath!P10</f>
        <v>44100</v>
      </c>
      <c r="C10" s="22">
        <v>0</v>
      </c>
      <c r="D10" s="22">
        <v>0</v>
      </c>
      <c r="E10" s="20">
        <f>Model!$W$6*((drdp!B10+drdp!K10)*DSTG!$B10+(drdp!E10+drdp!N10)*DSTG!$C10+(drdp!H10+drdp!Q10)*DSTG!$D10)</f>
        <v>0</v>
      </c>
      <c r="F10" s="20">
        <f>Model!$W$6*((drdp!C10+drdp!L10)*DSTG!$B10+(drdp!F10+drdp!O10)*DSTG!$C10+(drdp!I10+drdp!R10)*DSTG!$D10)</f>
        <v>0</v>
      </c>
      <c r="G10" s="20">
        <f>Model!$W$6*((drdp!D10+drdp!M10)*DSTG!$B10+(drdp!G10+drdp!P10)*DSTG!$C10+(drdp!J10+drdp!S10)*DSTG!$D10)</f>
        <v>0</v>
      </c>
      <c r="H10" s="18">
        <f>Model!$W$6*((drdp!B10)*DSTG!$B10+(drdp!E10)*DSTG!$C10+(drdp!H10)*DSTG!$D10)</f>
        <v>0</v>
      </c>
      <c r="I10" s="18">
        <f>Model!$W$6*((drdp!C10)*DSTG!$B10+(drdp!F10)*DSTG!$C10+(drdp!I10)*DSTG!$D10)</f>
        <v>0</v>
      </c>
      <c r="J10" s="18">
        <f>Model!$W$6*((drdp!D10)*DSTG!$B10+(drdp!G10)*DSTG!$C10+(drdp!J10)*DSTG!$D10)</f>
        <v>1.1025E-2</v>
      </c>
      <c r="K10" s="21">
        <f>SUM(E$3:E9)+H10</f>
        <v>0</v>
      </c>
      <c r="L10" s="21">
        <f>SUM(F$3:F9)+I10</f>
        <v>0</v>
      </c>
      <c r="M10" s="21">
        <f>SUM(G$3:G9)+J10</f>
        <v>1.1025E-2</v>
      </c>
      <c r="N10" s="21"/>
      <c r="O10" s="21"/>
      <c r="P10" s="21"/>
      <c r="Q10" s="19">
        <f t="shared" si="1"/>
        <v>0</v>
      </c>
      <c r="R10" s="19">
        <f t="shared" si="0"/>
        <v>0</v>
      </c>
      <c r="S10" s="19">
        <f t="shared" si="0"/>
        <v>1.21550625E-4</v>
      </c>
      <c r="T10" s="19">
        <f t="shared" si="2"/>
        <v>0</v>
      </c>
      <c r="U10" s="19">
        <f t="shared" si="3"/>
        <v>0</v>
      </c>
      <c r="V10" s="19">
        <f t="shared" si="4"/>
        <v>0</v>
      </c>
    </row>
    <row r="11" spans="1:22" x14ac:dyDescent="0.25">
      <c r="A11" s="26">
        <f>Wellpath!E11</f>
        <v>240</v>
      </c>
      <c r="B11" s="68">
        <f>Wellpath!K11*Wellpath!P11</f>
        <v>57600</v>
      </c>
      <c r="C11" s="22">
        <v>0</v>
      </c>
      <c r="D11" s="22">
        <v>0</v>
      </c>
      <c r="E11" s="20">
        <f>Model!$W$6*((drdp!B11+drdp!K11)*DSTG!$B11+(drdp!E11+drdp!N11)*DSTG!$C11+(drdp!H11+drdp!Q11)*DSTG!$D11)</f>
        <v>0</v>
      </c>
      <c r="F11" s="20">
        <f>Model!$W$6*((drdp!C11+drdp!L11)*DSTG!$B11+(drdp!F11+drdp!O11)*DSTG!$C11+(drdp!I11+drdp!R11)*DSTG!$D11)</f>
        <v>0</v>
      </c>
      <c r="G11" s="20">
        <f>Model!$W$6*((drdp!D11+drdp!M11)*DSTG!$B11+(drdp!G11+drdp!P11)*DSTG!$C11+(drdp!J11+drdp!S11)*DSTG!$D11)</f>
        <v>0</v>
      </c>
      <c r="H11" s="18">
        <f>Model!$W$6*((drdp!B11)*DSTG!$B11+(drdp!E11)*DSTG!$C11+(drdp!H11)*DSTG!$D11)</f>
        <v>0</v>
      </c>
      <c r="I11" s="18">
        <f>Model!$W$6*((drdp!C11)*DSTG!$B11+(drdp!F11)*DSTG!$C11+(drdp!I11)*DSTG!$D11)</f>
        <v>0</v>
      </c>
      <c r="J11" s="18">
        <f>Model!$W$6*((drdp!D11)*DSTG!$B11+(drdp!G11)*DSTG!$C11+(drdp!J11)*DSTG!$D11)</f>
        <v>1.44E-2</v>
      </c>
      <c r="K11" s="21">
        <f>SUM(E$3:E10)+H11</f>
        <v>0</v>
      </c>
      <c r="L11" s="21">
        <f>SUM(F$3:F10)+I11</f>
        <v>0</v>
      </c>
      <c r="M11" s="21">
        <f>SUM(G$3:G10)+J11</f>
        <v>1.44E-2</v>
      </c>
      <c r="N11" s="21"/>
      <c r="O11" s="21"/>
      <c r="P11" s="21"/>
      <c r="Q11" s="19">
        <f t="shared" si="1"/>
        <v>0</v>
      </c>
      <c r="R11" s="19">
        <f t="shared" si="0"/>
        <v>0</v>
      </c>
      <c r="S11" s="19">
        <f t="shared" si="0"/>
        <v>2.0735999999999999E-4</v>
      </c>
      <c r="T11" s="19">
        <f t="shared" si="2"/>
        <v>0</v>
      </c>
      <c r="U11" s="19">
        <f t="shared" si="3"/>
        <v>0</v>
      </c>
      <c r="V11" s="19">
        <f t="shared" si="4"/>
        <v>0</v>
      </c>
    </row>
    <row r="12" spans="1:22" x14ac:dyDescent="0.25">
      <c r="A12" s="26">
        <f>Wellpath!E12</f>
        <v>270</v>
      </c>
      <c r="B12" s="68">
        <f>Wellpath!K12*Wellpath!P12</f>
        <v>72900</v>
      </c>
      <c r="C12" s="22">
        <v>0</v>
      </c>
      <c r="D12" s="22">
        <v>0</v>
      </c>
      <c r="E12" s="20">
        <f>Model!$W$6*((drdp!B12+drdp!K12)*DSTG!$B12+(drdp!E12+drdp!N12)*DSTG!$C12+(drdp!H12+drdp!Q12)*DSTG!$D12)</f>
        <v>0</v>
      </c>
      <c r="F12" s="20">
        <f>Model!$W$6*((drdp!C12+drdp!L12)*DSTG!$B12+(drdp!F12+drdp!O12)*DSTG!$C12+(drdp!I12+drdp!R12)*DSTG!$D12)</f>
        <v>0</v>
      </c>
      <c r="G12" s="20">
        <f>Model!$W$6*((drdp!D12+drdp!M12)*DSTG!$B12+(drdp!G12+drdp!P12)*DSTG!$C12+(drdp!J12+drdp!S12)*DSTG!$D12)</f>
        <v>0</v>
      </c>
      <c r="H12" s="18">
        <f>Model!$W$6*((drdp!B12)*DSTG!$B12+(drdp!E12)*DSTG!$C12+(drdp!H12)*DSTG!$D12)</f>
        <v>0</v>
      </c>
      <c r="I12" s="18">
        <f>Model!$W$6*((drdp!C12)*DSTG!$B12+(drdp!F12)*DSTG!$C12+(drdp!I12)*DSTG!$D12)</f>
        <v>0</v>
      </c>
      <c r="J12" s="18">
        <f>Model!$W$6*((drdp!D12)*DSTG!$B12+(drdp!G12)*DSTG!$C12+(drdp!J12)*DSTG!$D12)</f>
        <v>1.8224999999999998E-2</v>
      </c>
      <c r="K12" s="21">
        <f>SUM(E$3:E11)+H12</f>
        <v>0</v>
      </c>
      <c r="L12" s="21">
        <f>SUM(F$3:F11)+I12</f>
        <v>0</v>
      </c>
      <c r="M12" s="21">
        <f>SUM(G$3:G11)+J12</f>
        <v>1.8224999999999998E-2</v>
      </c>
      <c r="N12" s="21"/>
      <c r="O12" s="21"/>
      <c r="P12" s="21"/>
      <c r="Q12" s="19">
        <f t="shared" si="1"/>
        <v>0</v>
      </c>
      <c r="R12" s="19">
        <f t="shared" si="0"/>
        <v>0</v>
      </c>
      <c r="S12" s="19">
        <f t="shared" si="0"/>
        <v>3.3215062499999991E-4</v>
      </c>
      <c r="T12" s="19">
        <f t="shared" si="2"/>
        <v>0</v>
      </c>
      <c r="U12" s="19">
        <f t="shared" si="3"/>
        <v>0</v>
      </c>
      <c r="V12" s="19">
        <f t="shared" si="4"/>
        <v>0</v>
      </c>
    </row>
    <row r="13" spans="1:22" x14ac:dyDescent="0.25">
      <c r="A13" s="26">
        <f>Wellpath!E13</f>
        <v>300</v>
      </c>
      <c r="B13" s="68">
        <f>Wellpath!K13*Wellpath!P13</f>
        <v>90000</v>
      </c>
      <c r="C13" s="22">
        <v>0</v>
      </c>
      <c r="D13" s="22">
        <v>0</v>
      </c>
      <c r="E13" s="20">
        <f>Model!$W$6*((drdp!B13+drdp!K13)*DSTG!$B13+(drdp!E13+drdp!N13)*DSTG!$C13+(drdp!H13+drdp!Q13)*DSTG!$D13)</f>
        <v>0</v>
      </c>
      <c r="F13" s="20">
        <f>Model!$W$6*((drdp!C13+drdp!L13)*DSTG!$B13+(drdp!F13+drdp!O13)*DSTG!$C13+(drdp!I13+drdp!R13)*DSTG!$D13)</f>
        <v>0</v>
      </c>
      <c r="G13" s="20">
        <f>Model!$W$6*((drdp!D13+drdp!M13)*DSTG!$B13+(drdp!G13+drdp!P13)*DSTG!$C13+(drdp!J13+drdp!S13)*DSTG!$D13)</f>
        <v>0</v>
      </c>
      <c r="H13" s="18">
        <f>Model!$W$6*((drdp!B13)*DSTG!$B13+(drdp!E13)*DSTG!$C13+(drdp!H13)*DSTG!$D13)</f>
        <v>0</v>
      </c>
      <c r="I13" s="18">
        <f>Model!$W$6*((drdp!C13)*DSTG!$B13+(drdp!F13)*DSTG!$C13+(drdp!I13)*DSTG!$D13)</f>
        <v>0</v>
      </c>
      <c r="J13" s="18">
        <f>Model!$W$6*((drdp!D13)*DSTG!$B13+(drdp!G13)*DSTG!$C13+(drdp!J13)*DSTG!$D13)</f>
        <v>2.2499999999999999E-2</v>
      </c>
      <c r="K13" s="21">
        <f>SUM(E$3:E12)+H13</f>
        <v>0</v>
      </c>
      <c r="L13" s="21">
        <f>SUM(F$3:F12)+I13</f>
        <v>0</v>
      </c>
      <c r="M13" s="21">
        <f>SUM(G$3:G12)+J13</f>
        <v>2.2499999999999999E-2</v>
      </c>
      <c r="N13" s="21"/>
      <c r="O13" s="21"/>
      <c r="P13" s="21"/>
      <c r="Q13" s="19">
        <f t="shared" si="1"/>
        <v>0</v>
      </c>
      <c r="R13" s="19">
        <f t="shared" si="0"/>
        <v>0</v>
      </c>
      <c r="S13" s="19">
        <f t="shared" si="0"/>
        <v>5.0624999999999997E-4</v>
      </c>
      <c r="T13" s="19">
        <f t="shared" si="2"/>
        <v>0</v>
      </c>
      <c r="U13" s="19">
        <f t="shared" si="3"/>
        <v>0</v>
      </c>
      <c r="V13" s="19">
        <f t="shared" si="4"/>
        <v>0</v>
      </c>
    </row>
    <row r="14" spans="1:22" x14ac:dyDescent="0.25">
      <c r="A14" s="26">
        <f>Wellpath!E14</f>
        <v>330</v>
      </c>
      <c r="B14" s="68">
        <f>Wellpath!K14*Wellpath!P14</f>
        <v>108900</v>
      </c>
      <c r="C14" s="22">
        <v>0</v>
      </c>
      <c r="D14" s="22">
        <v>0</v>
      </c>
      <c r="E14" s="20">
        <f>Model!$W$6*((drdp!B14+drdp!K14)*DSTG!$B14+(drdp!E14+drdp!N14)*DSTG!$C14+(drdp!H14+drdp!Q14)*DSTG!$D14)</f>
        <v>0</v>
      </c>
      <c r="F14" s="20">
        <f>Model!$W$6*((drdp!C14+drdp!L14)*DSTG!$B14+(drdp!F14+drdp!O14)*DSTG!$C14+(drdp!I14+drdp!R14)*DSTG!$D14)</f>
        <v>0</v>
      </c>
      <c r="G14" s="20">
        <f>Model!$W$6*((drdp!D14+drdp!M14)*DSTG!$B14+(drdp!G14+drdp!P14)*DSTG!$C14+(drdp!J14+drdp!S14)*DSTG!$D14)</f>
        <v>0</v>
      </c>
      <c r="H14" s="18">
        <f>Model!$W$6*((drdp!B14)*DSTG!$B14+(drdp!E14)*DSTG!$C14+(drdp!H14)*DSTG!$D14)</f>
        <v>0</v>
      </c>
      <c r="I14" s="18">
        <f>Model!$W$6*((drdp!C14)*DSTG!$B14+(drdp!F14)*DSTG!$C14+(drdp!I14)*DSTG!$D14)</f>
        <v>0</v>
      </c>
      <c r="J14" s="18">
        <f>Model!$W$6*((drdp!D14)*DSTG!$B14+(drdp!G14)*DSTG!$C14+(drdp!J14)*DSTG!$D14)</f>
        <v>2.7224999999999999E-2</v>
      </c>
      <c r="K14" s="21">
        <f>SUM(E$3:E13)+H14</f>
        <v>0</v>
      </c>
      <c r="L14" s="21">
        <f>SUM(F$3:F13)+I14</f>
        <v>0</v>
      </c>
      <c r="M14" s="21">
        <f>SUM(G$3:G13)+J14</f>
        <v>2.7224999999999999E-2</v>
      </c>
      <c r="N14" s="21"/>
      <c r="O14" s="21"/>
      <c r="P14" s="21"/>
      <c r="Q14" s="19">
        <f t="shared" si="1"/>
        <v>0</v>
      </c>
      <c r="R14" s="19">
        <f t="shared" si="0"/>
        <v>0</v>
      </c>
      <c r="S14" s="19">
        <f t="shared" si="0"/>
        <v>7.4120062499999991E-4</v>
      </c>
      <c r="T14" s="19">
        <f t="shared" si="2"/>
        <v>0</v>
      </c>
      <c r="U14" s="19">
        <f t="shared" si="3"/>
        <v>0</v>
      </c>
      <c r="V14" s="19">
        <f t="shared" si="4"/>
        <v>0</v>
      </c>
    </row>
    <row r="15" spans="1:22" x14ac:dyDescent="0.25">
      <c r="A15" s="26">
        <f>Wellpath!E15</f>
        <v>360</v>
      </c>
      <c r="B15" s="68">
        <f>Wellpath!K15*Wellpath!P15</f>
        <v>129600</v>
      </c>
      <c r="C15" s="22">
        <v>0</v>
      </c>
      <c r="D15" s="22">
        <v>0</v>
      </c>
      <c r="E15" s="20">
        <f>Model!$W$6*((drdp!B15+drdp!K15)*DSTG!$B15+(drdp!E15+drdp!N15)*DSTG!$C15+(drdp!H15+drdp!Q15)*DSTG!$D15)</f>
        <v>0</v>
      </c>
      <c r="F15" s="20">
        <f>Model!$W$6*((drdp!C15+drdp!L15)*DSTG!$B15+(drdp!F15+drdp!O15)*DSTG!$C15+(drdp!I15+drdp!R15)*DSTG!$D15)</f>
        <v>0</v>
      </c>
      <c r="G15" s="20">
        <f>Model!$W$6*((drdp!D15+drdp!M15)*DSTG!$B15+(drdp!G15+drdp!P15)*DSTG!$C15+(drdp!J15+drdp!S15)*DSTG!$D15)</f>
        <v>0</v>
      </c>
      <c r="H15" s="18">
        <f>Model!$W$6*((drdp!B15)*DSTG!$B15+(drdp!E15)*DSTG!$C15+(drdp!H15)*DSTG!$D15)</f>
        <v>0</v>
      </c>
      <c r="I15" s="18">
        <f>Model!$W$6*((drdp!C15)*DSTG!$B15+(drdp!F15)*DSTG!$C15+(drdp!I15)*DSTG!$D15)</f>
        <v>0</v>
      </c>
      <c r="J15" s="18">
        <f>Model!$W$6*((drdp!D15)*DSTG!$B15+(drdp!G15)*DSTG!$C15+(drdp!J15)*DSTG!$D15)</f>
        <v>3.2399999999999998E-2</v>
      </c>
      <c r="K15" s="21">
        <f>SUM(E$3:E14)+H15</f>
        <v>0</v>
      </c>
      <c r="L15" s="21">
        <f>SUM(F$3:F14)+I15</f>
        <v>0</v>
      </c>
      <c r="M15" s="21">
        <f>SUM(G$3:G14)+J15</f>
        <v>3.2399999999999998E-2</v>
      </c>
      <c r="N15" s="21"/>
      <c r="O15" s="21"/>
      <c r="P15" s="21"/>
      <c r="Q15" s="19">
        <f t="shared" si="1"/>
        <v>0</v>
      </c>
      <c r="R15" s="19">
        <f t="shared" si="0"/>
        <v>0</v>
      </c>
      <c r="S15" s="19">
        <f t="shared" si="0"/>
        <v>1.0497599999999998E-3</v>
      </c>
      <c r="T15" s="19">
        <f t="shared" si="2"/>
        <v>0</v>
      </c>
      <c r="U15" s="19">
        <f t="shared" si="3"/>
        <v>0</v>
      </c>
      <c r="V15" s="19">
        <f t="shared" si="4"/>
        <v>0</v>
      </c>
    </row>
    <row r="16" spans="1:22" x14ac:dyDescent="0.25">
      <c r="A16" s="26">
        <f>Wellpath!E16</f>
        <v>390</v>
      </c>
      <c r="B16" s="68">
        <f>Wellpath!K16*Wellpath!P16</f>
        <v>152100</v>
      </c>
      <c r="C16" s="22">
        <v>0</v>
      </c>
      <c r="D16" s="22">
        <v>0</v>
      </c>
      <c r="E16" s="20">
        <f>Model!$W$6*((drdp!B16+drdp!K16)*DSTG!$B16+(drdp!E16+drdp!N16)*DSTG!$C16+(drdp!H16+drdp!Q16)*DSTG!$D16)</f>
        <v>0</v>
      </c>
      <c r="F16" s="20">
        <f>Model!$W$6*((drdp!C16+drdp!L16)*DSTG!$B16+(drdp!F16+drdp!O16)*DSTG!$C16+(drdp!I16+drdp!R16)*DSTG!$D16)</f>
        <v>0</v>
      </c>
      <c r="G16" s="20">
        <f>Model!$W$6*((drdp!D16+drdp!M16)*DSTG!$B16+(drdp!G16+drdp!P16)*DSTG!$C16+(drdp!J16+drdp!S16)*DSTG!$D16)</f>
        <v>0</v>
      </c>
      <c r="H16" s="18">
        <f>Model!$W$6*((drdp!B16)*DSTG!$B16+(drdp!E16)*DSTG!$C16+(drdp!H16)*DSTG!$D16)</f>
        <v>0</v>
      </c>
      <c r="I16" s="18">
        <f>Model!$W$6*((drdp!C16)*DSTG!$B16+(drdp!F16)*DSTG!$C16+(drdp!I16)*DSTG!$D16)</f>
        <v>0</v>
      </c>
      <c r="J16" s="18">
        <f>Model!$W$6*((drdp!D16)*DSTG!$B16+(drdp!G16)*DSTG!$C16+(drdp!J16)*DSTG!$D16)</f>
        <v>3.8024999999999996E-2</v>
      </c>
      <c r="K16" s="21">
        <f>SUM(E$3:E15)+H16</f>
        <v>0</v>
      </c>
      <c r="L16" s="21">
        <f>SUM(F$3:F15)+I16</f>
        <v>0</v>
      </c>
      <c r="M16" s="21">
        <f>SUM(G$3:G15)+J16</f>
        <v>3.8024999999999996E-2</v>
      </c>
      <c r="N16" s="21"/>
      <c r="O16" s="21"/>
      <c r="P16" s="21"/>
      <c r="Q16" s="19">
        <f t="shared" si="1"/>
        <v>0</v>
      </c>
      <c r="R16" s="19">
        <f t="shared" si="0"/>
        <v>0</v>
      </c>
      <c r="S16" s="19">
        <f t="shared" si="0"/>
        <v>1.4459006249999996E-3</v>
      </c>
      <c r="T16" s="19">
        <f t="shared" si="2"/>
        <v>0</v>
      </c>
      <c r="U16" s="19">
        <f t="shared" si="3"/>
        <v>0</v>
      </c>
      <c r="V16" s="19">
        <f t="shared" si="4"/>
        <v>0</v>
      </c>
    </row>
    <row r="17" spans="1:22" x14ac:dyDescent="0.25">
      <c r="A17" s="26">
        <f>Wellpath!E17</f>
        <v>420</v>
      </c>
      <c r="B17" s="68">
        <f>Wellpath!K17*Wellpath!P17</f>
        <v>176400</v>
      </c>
      <c r="C17" s="22">
        <v>0</v>
      </c>
      <c r="D17" s="22">
        <v>0</v>
      </c>
      <c r="E17" s="20">
        <f>Model!$W$6*((drdp!B17+drdp!K17)*DSTG!$B17+(drdp!E17+drdp!N17)*DSTG!$C17+(drdp!H17+drdp!Q17)*DSTG!$D17)</f>
        <v>0</v>
      </c>
      <c r="F17" s="20">
        <f>Model!$W$6*((drdp!C17+drdp!L17)*DSTG!$B17+(drdp!F17+drdp!O17)*DSTG!$C17+(drdp!I17+drdp!R17)*DSTG!$D17)</f>
        <v>0</v>
      </c>
      <c r="G17" s="20">
        <f>Model!$W$6*((drdp!D17+drdp!M17)*DSTG!$B17+(drdp!G17+drdp!P17)*DSTG!$C17+(drdp!J17+drdp!S17)*DSTG!$D17)</f>
        <v>0</v>
      </c>
      <c r="H17" s="18">
        <f>Model!$W$6*((drdp!B17)*DSTG!$B17+(drdp!E17)*DSTG!$C17+(drdp!H17)*DSTG!$D17)</f>
        <v>0</v>
      </c>
      <c r="I17" s="18">
        <f>Model!$W$6*((drdp!C17)*DSTG!$B17+(drdp!F17)*DSTG!$C17+(drdp!I17)*DSTG!$D17)</f>
        <v>0</v>
      </c>
      <c r="J17" s="18">
        <f>Model!$W$6*((drdp!D17)*DSTG!$B17+(drdp!G17)*DSTG!$C17+(drdp!J17)*DSTG!$D17)</f>
        <v>4.41E-2</v>
      </c>
      <c r="K17" s="21">
        <f>SUM(E$3:E16)+H17</f>
        <v>0</v>
      </c>
      <c r="L17" s="21">
        <f>SUM(F$3:F16)+I17</f>
        <v>0</v>
      </c>
      <c r="M17" s="21">
        <f>SUM(G$3:G16)+J17</f>
        <v>4.41E-2</v>
      </c>
      <c r="N17" s="21"/>
      <c r="O17" s="21"/>
      <c r="P17" s="21"/>
      <c r="Q17" s="19">
        <f t="shared" si="1"/>
        <v>0</v>
      </c>
      <c r="R17" s="19">
        <f t="shared" si="0"/>
        <v>0</v>
      </c>
      <c r="S17" s="19">
        <f t="shared" si="0"/>
        <v>1.9448099999999999E-3</v>
      </c>
      <c r="T17" s="19">
        <f t="shared" si="2"/>
        <v>0</v>
      </c>
      <c r="U17" s="19">
        <f t="shared" si="3"/>
        <v>0</v>
      </c>
      <c r="V17" s="19">
        <f t="shared" si="4"/>
        <v>0</v>
      </c>
    </row>
    <row r="18" spans="1:22" x14ac:dyDescent="0.25">
      <c r="A18" s="26">
        <f>Wellpath!E18</f>
        <v>450</v>
      </c>
      <c r="B18" s="68">
        <f>Wellpath!K18*Wellpath!P18</f>
        <v>202500</v>
      </c>
      <c r="C18" s="22">
        <v>0</v>
      </c>
      <c r="D18" s="22">
        <v>0</v>
      </c>
      <c r="E18" s="20">
        <f>Model!$W$6*((drdp!B18+drdp!K18)*DSTG!$B18+(drdp!E18+drdp!N18)*DSTG!$C18+(drdp!H18+drdp!Q18)*DSTG!$D18)</f>
        <v>0</v>
      </c>
      <c r="F18" s="20">
        <f>Model!$W$6*((drdp!C18+drdp!L18)*DSTG!$B18+(drdp!F18+drdp!O18)*DSTG!$C18+(drdp!I18+drdp!R18)*DSTG!$D18)</f>
        <v>0</v>
      </c>
      <c r="G18" s="20">
        <f>Model!$W$6*((drdp!D18+drdp!M18)*DSTG!$B18+(drdp!G18+drdp!P18)*DSTG!$C18+(drdp!J18+drdp!S18)*DSTG!$D18)</f>
        <v>0</v>
      </c>
      <c r="H18" s="18">
        <f>Model!$W$6*((drdp!B18)*DSTG!$B18+(drdp!E18)*DSTG!$C18+(drdp!H18)*DSTG!$D18)</f>
        <v>0</v>
      </c>
      <c r="I18" s="18">
        <f>Model!$W$6*((drdp!C18)*DSTG!$B18+(drdp!F18)*DSTG!$C18+(drdp!I18)*DSTG!$D18)</f>
        <v>0</v>
      </c>
      <c r="J18" s="18">
        <f>Model!$W$6*((drdp!D18)*DSTG!$B18+(drdp!G18)*DSTG!$C18+(drdp!J18)*DSTG!$D18)</f>
        <v>5.0624999999999996E-2</v>
      </c>
      <c r="K18" s="21">
        <f>SUM(E$3:E17)+H18</f>
        <v>0</v>
      </c>
      <c r="L18" s="21">
        <f>SUM(F$3:F17)+I18</f>
        <v>0</v>
      </c>
      <c r="M18" s="21">
        <f>SUM(G$3:G17)+J18</f>
        <v>5.0624999999999996E-2</v>
      </c>
      <c r="N18" s="21"/>
      <c r="O18" s="21"/>
      <c r="P18" s="21"/>
      <c r="Q18" s="19">
        <f t="shared" si="1"/>
        <v>0</v>
      </c>
      <c r="R18" s="19">
        <f t="shared" si="0"/>
        <v>0</v>
      </c>
      <c r="S18" s="19">
        <f t="shared" si="0"/>
        <v>2.5628906249999996E-3</v>
      </c>
      <c r="T18" s="19">
        <f t="shared" si="2"/>
        <v>0</v>
      </c>
      <c r="U18" s="19">
        <f t="shared" si="3"/>
        <v>0</v>
      </c>
      <c r="V18" s="19">
        <f t="shared" si="4"/>
        <v>0</v>
      </c>
    </row>
    <row r="19" spans="1:22" x14ac:dyDescent="0.25">
      <c r="A19" s="26">
        <f>Wellpath!E19</f>
        <v>480</v>
      </c>
      <c r="B19" s="68">
        <f>Wellpath!K19*Wellpath!P19</f>
        <v>230400</v>
      </c>
      <c r="C19" s="22">
        <v>0</v>
      </c>
      <c r="D19" s="22">
        <v>0</v>
      </c>
      <c r="E19" s="20">
        <f>Model!$W$6*((drdp!B19+drdp!K19)*DSTG!$B19+(drdp!E19+drdp!N19)*DSTG!$C19+(drdp!H19+drdp!Q19)*DSTG!$D19)</f>
        <v>0</v>
      </c>
      <c r="F19" s="20">
        <f>Model!$W$6*((drdp!C19+drdp!L19)*DSTG!$B19+(drdp!F19+drdp!O19)*DSTG!$C19+(drdp!I19+drdp!R19)*DSTG!$D19)</f>
        <v>0</v>
      </c>
      <c r="G19" s="20">
        <f>Model!$W$6*((drdp!D19+drdp!M19)*DSTG!$B19+(drdp!G19+drdp!P19)*DSTG!$C19+(drdp!J19+drdp!S19)*DSTG!$D19)</f>
        <v>0</v>
      </c>
      <c r="H19" s="18">
        <f>Model!$W$6*((drdp!B19)*DSTG!$B19+(drdp!E19)*DSTG!$C19+(drdp!H19)*DSTG!$D19)</f>
        <v>0</v>
      </c>
      <c r="I19" s="18">
        <f>Model!$W$6*((drdp!C19)*DSTG!$B19+(drdp!F19)*DSTG!$C19+(drdp!I19)*DSTG!$D19)</f>
        <v>0</v>
      </c>
      <c r="J19" s="18">
        <f>Model!$W$6*((drdp!D19)*DSTG!$B19+(drdp!G19)*DSTG!$C19+(drdp!J19)*DSTG!$D19)</f>
        <v>5.7599999999999998E-2</v>
      </c>
      <c r="K19" s="21">
        <f>SUM(E$3:E18)+H19</f>
        <v>0</v>
      </c>
      <c r="L19" s="21">
        <f>SUM(F$3:F18)+I19</f>
        <v>0</v>
      </c>
      <c r="M19" s="21">
        <f>SUM(G$3:G18)+J19</f>
        <v>5.7599999999999998E-2</v>
      </c>
      <c r="N19" s="21"/>
      <c r="O19" s="21"/>
      <c r="P19" s="21"/>
      <c r="Q19" s="19">
        <f t="shared" si="1"/>
        <v>0</v>
      </c>
      <c r="R19" s="19">
        <f t="shared" si="1"/>
        <v>0</v>
      </c>
      <c r="S19" s="19">
        <f t="shared" si="1"/>
        <v>3.3177599999999999E-3</v>
      </c>
      <c r="T19" s="19">
        <f t="shared" si="2"/>
        <v>0</v>
      </c>
      <c r="U19" s="19">
        <f t="shared" si="3"/>
        <v>0</v>
      </c>
      <c r="V19" s="19">
        <f t="shared" si="4"/>
        <v>0</v>
      </c>
    </row>
    <row r="20" spans="1:22" x14ac:dyDescent="0.25">
      <c r="A20" s="26">
        <f>Wellpath!E20</f>
        <v>500</v>
      </c>
      <c r="B20" s="68">
        <f>Wellpath!K20*Wellpath!P20</f>
        <v>250000</v>
      </c>
      <c r="C20" s="22">
        <v>0</v>
      </c>
      <c r="D20" s="22">
        <v>0</v>
      </c>
      <c r="E20" s="20">
        <f>Model!$W$6*((drdp!B20+drdp!K20)*DSTG!$B20+(drdp!E20+drdp!N20)*DSTG!$C20+(drdp!H20+drdp!Q20)*DSTG!$D20)</f>
        <v>-4.52678941831452E-4</v>
      </c>
      <c r="F20" s="20">
        <f>Model!$W$6*((drdp!C20+drdp!L20)*DSTG!$B20+(drdp!F20+drdp!O20)*DSTG!$C20+(drdp!I20+drdp!R20)*DSTG!$D20)</f>
        <v>0</v>
      </c>
      <c r="G20" s="20">
        <f>Model!$W$6*((drdp!D20+drdp!M20)*DSTG!$B20+(drdp!G20+drdp!P20)*DSTG!$C20+(drdp!J20+drdp!S20)*DSTG!$D20)</f>
        <v>3.2788636051828135E-6</v>
      </c>
      <c r="H20" s="18">
        <f>Model!$W$6*((drdp!B20)*DSTG!$B20+(drdp!E20)*DSTG!$C20+(drdp!H20)*DSTG!$D20)</f>
        <v>0</v>
      </c>
      <c r="I20" s="18">
        <f>Model!$W$6*((drdp!C20)*DSTG!$B20+(drdp!F20)*DSTG!$C20+(drdp!I20)*DSTG!$D20)</f>
        <v>0</v>
      </c>
      <c r="J20" s="18">
        <f>Model!$W$6*((drdp!D20)*DSTG!$B20+(drdp!G20)*DSTG!$C20+(drdp!J20)*DSTG!$D20)</f>
        <v>6.25E-2</v>
      </c>
      <c r="K20" s="21">
        <f>SUM(E$3:E19)+H20</f>
        <v>0</v>
      </c>
      <c r="L20" s="21">
        <f>SUM(F$3:F19)+I20</f>
        <v>0</v>
      </c>
      <c r="M20" s="21">
        <f>SUM(G$3:G19)+J20</f>
        <v>6.25E-2</v>
      </c>
      <c r="N20" s="21"/>
      <c r="O20" s="21"/>
      <c r="P20" s="21"/>
      <c r="Q20" s="19">
        <f t="shared" si="1"/>
        <v>0</v>
      </c>
      <c r="R20" s="19">
        <f t="shared" si="1"/>
        <v>0</v>
      </c>
      <c r="S20" s="19">
        <f t="shared" si="1"/>
        <v>3.90625E-3</v>
      </c>
      <c r="T20" s="19">
        <f t="shared" si="2"/>
        <v>0</v>
      </c>
      <c r="U20" s="19">
        <f t="shared" si="3"/>
        <v>0</v>
      </c>
      <c r="V20" s="19">
        <f t="shared" si="4"/>
        <v>0</v>
      </c>
    </row>
    <row r="21" spans="1:22" x14ac:dyDescent="0.25">
      <c r="A21" s="26">
        <f>Wellpath!E21</f>
        <v>510</v>
      </c>
      <c r="B21" s="68">
        <f>Wellpath!K21*Wellpath!P21</f>
        <v>260100</v>
      </c>
      <c r="C21" s="22">
        <v>0</v>
      </c>
      <c r="D21" s="22">
        <v>0</v>
      </c>
      <c r="E21" s="20">
        <f>Model!$W$6*((drdp!B21+drdp!K21)*DSTG!$B21+(drdp!E21+drdp!N21)*DSTG!$C21+(drdp!H21+drdp!Q21)*DSTG!$D21)</f>
        <v>-1.8885454462964505E-3</v>
      </c>
      <c r="F21" s="20">
        <f>Model!$W$6*((drdp!C21+drdp!L21)*DSTG!$B21+(drdp!F21+drdp!O21)*DSTG!$C21+(drdp!I21+drdp!R21)*DSTG!$D21)</f>
        <v>0</v>
      </c>
      <c r="G21" s="20">
        <f>Model!$W$6*((drdp!D21+drdp!M21)*DSTG!$B21+(drdp!G21+drdp!P21)*DSTG!$C21+(drdp!J21+drdp!S21)*DSTG!$D21)</f>
        <v>5.489607815646822E-5</v>
      </c>
      <c r="H21" s="18">
        <f>Model!$W$6*((drdp!B21)*DSTG!$B21+(drdp!E21)*DSTG!$C21+(drdp!H21)*DSTG!$D21)</f>
        <v>4.7096717108144261E-4</v>
      </c>
      <c r="I21" s="18">
        <f>Model!$W$6*((drdp!C21)*DSTG!$B21+(drdp!F21)*DSTG!$C21+(drdp!I21)*DSTG!$D21)</f>
        <v>0</v>
      </c>
      <c r="J21" s="18">
        <f>Model!$W$6*((drdp!D21)*DSTG!$B21+(drdp!G21)*DSTG!$C21+(drdp!J21)*DSTG!$D21)</f>
        <v>6.5021588670305164E-2</v>
      </c>
      <c r="K21" s="21">
        <f>SUM(E$3:E20)+H21</f>
        <v>1.8288229249990612E-5</v>
      </c>
      <c r="L21" s="21">
        <f>SUM(F$3:F20)+I21</f>
        <v>0</v>
      </c>
      <c r="M21" s="21">
        <f>SUM(G$3:G20)+J21</f>
        <v>6.5024867533910347E-2</v>
      </c>
      <c r="N21" s="21"/>
      <c r="O21" s="21"/>
      <c r="P21" s="21"/>
      <c r="Q21" s="19">
        <f t="shared" si="1"/>
        <v>3.3445932910021218E-10</v>
      </c>
      <c r="R21" s="19">
        <f t="shared" si="1"/>
        <v>0</v>
      </c>
      <c r="S21" s="19">
        <f t="shared" si="1"/>
        <v>4.2282333978025883E-3</v>
      </c>
      <c r="T21" s="19">
        <f t="shared" si="2"/>
        <v>0</v>
      </c>
      <c r="U21" s="19">
        <f t="shared" si="3"/>
        <v>1.1891896844104241E-6</v>
      </c>
      <c r="V21" s="19">
        <f t="shared" si="4"/>
        <v>0</v>
      </c>
    </row>
    <row r="22" spans="1:22" x14ac:dyDescent="0.25">
      <c r="A22" s="26">
        <f>Wellpath!E22</f>
        <v>540</v>
      </c>
      <c r="B22" s="68">
        <f>Wellpath!K22*Wellpath!P22</f>
        <v>291589.2</v>
      </c>
      <c r="C22" s="22">
        <v>0</v>
      </c>
      <c r="D22" s="22">
        <v>0</v>
      </c>
      <c r="E22" s="20">
        <f>Model!$W$6*((drdp!B22+drdp!K22)*DSTG!$B22+(drdp!E22+drdp!N22)*DSTG!$C22+(drdp!H22+drdp!Q22)*DSTG!$D22)</f>
        <v>-3.1743667080809863E-3</v>
      </c>
      <c r="F22" s="20">
        <f>Model!$W$6*((drdp!C22+drdp!L22)*DSTG!$B22+(drdp!F22+drdp!O22)*DSTG!$C22+(drdp!I22+drdp!R22)*DSTG!$D22)</f>
        <v>0</v>
      </c>
      <c r="G22" s="20">
        <f>Model!$W$6*((drdp!D22+drdp!M22)*DSTG!$B22+(drdp!G22+drdp!P22)*DSTG!$C22+(drdp!J22+drdp!S22)*DSTG!$D22)</f>
        <v>1.8470050364336829E-4</v>
      </c>
      <c r="H22" s="18">
        <f>Model!$W$6*((drdp!B22)*DSTG!$B22+(drdp!E22)*DSTG!$C22+(drdp!H22)*DSTG!$D22)</f>
        <v>2.6451687677475047E-3</v>
      </c>
      <c r="I22" s="18">
        <f>Model!$W$6*((drdp!C22)*DSTG!$B22+(drdp!F22)*DSTG!$C22+(drdp!I22)*DSTG!$D22)</f>
        <v>0</v>
      </c>
      <c r="J22" s="18">
        <f>Model!$W$6*((drdp!D22)*DSTG!$B22+(drdp!G22)*DSTG!$C22+(drdp!J22)*DSTG!$D22)</f>
        <v>7.2831933562439707E-2</v>
      </c>
      <c r="K22" s="21">
        <f>SUM(E$3:E21)+H22</f>
        <v>3.0394437961960225E-4</v>
      </c>
      <c r="L22" s="21">
        <f>SUM(F$3:F21)+I22</f>
        <v>0</v>
      </c>
      <c r="M22" s="21">
        <f>SUM(G$3:G21)+J22</f>
        <v>7.2890108504201356E-2</v>
      </c>
      <c r="N22" s="21"/>
      <c r="O22" s="21"/>
      <c r="P22" s="21"/>
      <c r="Q22" s="19">
        <f t="shared" si="1"/>
        <v>9.2382185902344883E-8</v>
      </c>
      <c r="R22" s="19">
        <f t="shared" si="1"/>
        <v>0</v>
      </c>
      <c r="S22" s="19">
        <f t="shared" si="1"/>
        <v>5.3129679177542468E-3</v>
      </c>
      <c r="T22" s="19">
        <f t="shared" si="2"/>
        <v>0</v>
      </c>
      <c r="U22" s="19">
        <f t="shared" si="3"/>
        <v>2.2154538809714976E-5</v>
      </c>
      <c r="V22" s="19">
        <f t="shared" si="4"/>
        <v>0</v>
      </c>
    </row>
    <row r="23" spans="1:22" x14ac:dyDescent="0.25">
      <c r="A23" s="26">
        <f>Wellpath!E23</f>
        <v>570</v>
      </c>
      <c r="B23" s="68">
        <f>Wellpath!K23*Wellpath!P23</f>
        <v>324831.59999999998</v>
      </c>
      <c r="C23" s="22">
        <v>0</v>
      </c>
      <c r="D23" s="22">
        <v>0</v>
      </c>
      <c r="E23" s="20">
        <f>Model!$W$6*((drdp!B23+drdp!K23)*DSTG!$B23+(drdp!E23+drdp!N23)*DSTG!$C23+(drdp!H23+drdp!Q23)*DSTG!$D23)</f>
        <v>-3.5239171817811016E-3</v>
      </c>
      <c r="F23" s="20">
        <f>Model!$W$6*((drdp!C23+drdp!L23)*DSTG!$B23+(drdp!F23+drdp!O23)*DSTG!$C23+(drdp!I23+drdp!R23)*DSTG!$D23)</f>
        <v>0</v>
      </c>
      <c r="G23" s="20">
        <f>Model!$W$6*((drdp!D23+drdp!M23)*DSTG!$B23+(drdp!G23+drdp!P23)*DSTG!$C23+(drdp!J23+drdp!S23)*DSTG!$D23)</f>
        <v>3.598107095976511E-4</v>
      </c>
      <c r="H23" s="18">
        <f>Model!$W$6*((drdp!B23)*DSTG!$B23+(drdp!E23)*DSTG!$C23+(drdp!H23)*DSTG!$D23)</f>
        <v>6.4829870923550324E-3</v>
      </c>
      <c r="I23" s="18">
        <f>Model!$W$6*((drdp!C23)*DSTG!$B23+(drdp!F23)*DSTG!$C23+(drdp!I23)*DSTG!$D23)</f>
        <v>0</v>
      </c>
      <c r="J23" s="18">
        <f>Model!$W$6*((drdp!D23)*DSTG!$B23+(drdp!G23)*DSTG!$C23+(drdp!J23)*DSTG!$D23)</f>
        <v>8.09293243716218E-2</v>
      </c>
      <c r="K23" s="21">
        <f>SUM(E$3:E22)+H23</f>
        <v>9.673959961461441E-4</v>
      </c>
      <c r="L23" s="21">
        <f>SUM(F$3:F22)+I23</f>
        <v>0</v>
      </c>
      <c r="M23" s="21">
        <f>SUM(G$3:G22)+J23</f>
        <v>8.1172199817026822E-2</v>
      </c>
      <c r="N23" s="21"/>
      <c r="O23" s="21"/>
      <c r="P23" s="21"/>
      <c r="Q23" s="19">
        <f t="shared" si="1"/>
        <v>9.3585501335959045E-7</v>
      </c>
      <c r="R23" s="19">
        <f t="shared" si="1"/>
        <v>0</v>
      </c>
      <c r="S23" s="19">
        <f t="shared" si="1"/>
        <v>6.5889260231353289E-3</v>
      </c>
      <c r="T23" s="19">
        <f t="shared" si="2"/>
        <v>0</v>
      </c>
      <c r="U23" s="19">
        <f t="shared" si="3"/>
        <v>7.8525661101366519E-5</v>
      </c>
      <c r="V23" s="19">
        <f t="shared" si="4"/>
        <v>0</v>
      </c>
    </row>
    <row r="24" spans="1:22" x14ac:dyDescent="0.25">
      <c r="A24" s="26">
        <f>Wellpath!E24</f>
        <v>600</v>
      </c>
      <c r="B24" s="68">
        <f>Wellpath!K24*Wellpath!P24</f>
        <v>359790</v>
      </c>
      <c r="C24" s="22">
        <v>0</v>
      </c>
      <c r="D24" s="22">
        <v>0</v>
      </c>
      <c r="E24" s="20">
        <f>Model!$W$6*((drdp!B24+drdp!K24)*DSTG!$B24+(drdp!E24+drdp!N24)*DSTG!$C24+(drdp!H24+drdp!Q24)*DSTG!$D24)</f>
        <v>-3.8820626659707784E-3</v>
      </c>
      <c r="F24" s="20">
        <f>Model!$W$6*((drdp!C24+drdp!L24)*DSTG!$B24+(drdp!F24+drdp!O24)*DSTG!$C24+(drdp!I24+drdp!R24)*DSTG!$D24)</f>
        <v>0</v>
      </c>
      <c r="G24" s="20">
        <f>Model!$W$6*((drdp!D24+drdp!M24)*DSTG!$B24+(drdp!G24+drdp!P24)*DSTG!$C24+(drdp!J24+drdp!S24)*DSTG!$D24)</f>
        <v>5.6840775731126973E-4</v>
      </c>
      <c r="H24" s="18">
        <f>Model!$W$6*((drdp!B24)*DSTG!$B24+(drdp!E24)*DSTG!$C24+(drdp!H24)*DSTG!$D24)</f>
        <v>1.1083848027074458E-2</v>
      </c>
      <c r="I24" s="18">
        <f>Model!$W$6*((drdp!C24)*DSTG!$B24+(drdp!F24)*DSTG!$C24+(drdp!I24)*DSTG!$D24)</f>
        <v>0</v>
      </c>
      <c r="J24" s="18">
        <f>Model!$W$6*((drdp!D24)*DSTG!$B24+(drdp!G24)*DSTG!$C24+(drdp!J24)*DSTG!$D24)</f>
        <v>8.9240410478720888E-2</v>
      </c>
      <c r="K24" s="21">
        <f>SUM(E$3:E23)+H24</f>
        <v>2.0443397490844673E-3</v>
      </c>
      <c r="L24" s="21">
        <f>SUM(F$3:F23)+I24</f>
        <v>0</v>
      </c>
      <c r="M24" s="21">
        <f>SUM(G$3:G23)+J24</f>
        <v>8.9843096633723557E-2</v>
      </c>
      <c r="N24" s="21"/>
      <c r="O24" s="21"/>
      <c r="P24" s="21"/>
      <c r="Q24" s="19">
        <f t="shared" si="1"/>
        <v>4.1793250096867425E-6</v>
      </c>
      <c r="R24" s="19">
        <f t="shared" si="1"/>
        <v>0</v>
      </c>
      <c r="S24" s="19">
        <f t="shared" si="1"/>
        <v>8.0717820127365891E-3</v>
      </c>
      <c r="T24" s="19">
        <f t="shared" si="2"/>
        <v>0</v>
      </c>
      <c r="U24" s="19">
        <f t="shared" si="3"/>
        <v>1.8366981362915796E-4</v>
      </c>
      <c r="V24" s="19">
        <f t="shared" si="4"/>
        <v>0</v>
      </c>
    </row>
    <row r="25" spans="1:22" x14ac:dyDescent="0.25">
      <c r="A25" s="26">
        <f>Wellpath!E25</f>
        <v>630</v>
      </c>
      <c r="B25" s="68">
        <f>Wellpath!K25*Wellpath!P25</f>
        <v>396414.9</v>
      </c>
      <c r="C25" s="22">
        <v>0</v>
      </c>
      <c r="D25" s="22">
        <v>0</v>
      </c>
      <c r="E25" s="20">
        <f>Model!$W$6*((drdp!B25+drdp!K25)*DSTG!$B25+(drdp!E25+drdp!N25)*DSTG!$C25+(drdp!H25+drdp!Q25)*DSTG!$D25)</f>
        <v>-4.2458496146748756E-3</v>
      </c>
      <c r="F25" s="20">
        <f>Model!$W$6*((drdp!C25+drdp!L25)*DSTG!$B25+(drdp!F25+drdp!O25)*DSTG!$C25+(drdp!I25+drdp!R25)*DSTG!$D25)</f>
        <v>0</v>
      </c>
      <c r="G25" s="20">
        <f>Model!$W$6*((drdp!D25+drdp!M25)*DSTG!$B25+(drdp!G25+drdp!P25)*DSTG!$C25+(drdp!J25+drdp!S25)*DSTG!$D25)</f>
        <v>8.1224338129291026E-4</v>
      </c>
      <c r="H25" s="18">
        <f>Model!$W$6*((drdp!B25)*DSTG!$B25+(drdp!E25)*DSTG!$C25+(drdp!H25)*DSTG!$D25)</f>
        <v>1.6489368772874338E-2</v>
      </c>
      <c r="I25" s="18">
        <f>Model!$W$6*((drdp!C25)*DSTG!$B25+(drdp!F25)*DSTG!$C25+(drdp!I25)*DSTG!$D25)</f>
        <v>0</v>
      </c>
      <c r="J25" s="18">
        <f>Model!$W$6*((drdp!D25)*DSTG!$B25+(drdp!G25)*DSTG!$C25+(drdp!J25)*DSTG!$D25)</f>
        <v>9.7698388203138836E-2</v>
      </c>
      <c r="K25" s="21">
        <f>SUM(E$3:E24)+H25</f>
        <v>3.567797828913569E-3</v>
      </c>
      <c r="L25" s="21">
        <f>SUM(F$3:F24)+I25</f>
        <v>0</v>
      </c>
      <c r="M25" s="21">
        <f>SUM(G$3:G24)+J25</f>
        <v>9.8869482115452781E-2</v>
      </c>
      <c r="N25" s="21"/>
      <c r="O25" s="21"/>
      <c r="P25" s="21"/>
      <c r="Q25" s="19">
        <f t="shared" si="1"/>
        <v>1.2729181348000377E-5</v>
      </c>
      <c r="R25" s="19">
        <f t="shared" si="1"/>
        <v>0</v>
      </c>
      <c r="S25" s="19">
        <f t="shared" si="1"/>
        <v>9.7751744937778374E-3</v>
      </c>
      <c r="T25" s="19">
        <f t="shared" si="2"/>
        <v>0</v>
      </c>
      <c r="U25" s="19">
        <f t="shared" si="3"/>
        <v>3.527463236373214E-4</v>
      </c>
      <c r="V25" s="19">
        <f t="shared" si="4"/>
        <v>0</v>
      </c>
    </row>
    <row r="26" spans="1:22" x14ac:dyDescent="0.25">
      <c r="A26" s="26">
        <f>Wellpath!E26</f>
        <v>660</v>
      </c>
      <c r="B26" s="68">
        <f>Wellpath!K26*Wellpath!P26</f>
        <v>434649.59999999998</v>
      </c>
      <c r="C26" s="22">
        <v>0</v>
      </c>
      <c r="D26" s="22">
        <v>0</v>
      </c>
      <c r="E26" s="20">
        <f>Model!$W$6*((drdp!B26+drdp!K26)*DSTG!$B26+(drdp!E26+drdp!N26)*DSTG!$C26+(drdp!H26+drdp!Q26)*DSTG!$D26)</f>
        <v>-4.6120893215160306E-3</v>
      </c>
      <c r="F26" s="20">
        <f>Model!$W$6*((drdp!C26+drdp!L26)*DSTG!$B26+(drdp!F26+drdp!O26)*DSTG!$C26+(drdp!I26+drdp!R26)*DSTG!$D26)</f>
        <v>0</v>
      </c>
      <c r="G26" s="20">
        <f>Model!$W$6*((drdp!D26+drdp!M26)*DSTG!$B26+(drdp!G26+drdp!P26)*DSTG!$C26+(drdp!J26+drdp!S26)*DSTG!$D26)</f>
        <v>1.0928018607624904E-3</v>
      </c>
      <c r="H26" s="18">
        <f>Model!$W$6*((drdp!B26)*DSTG!$B26+(drdp!E26)*DSTG!$C26+(drdp!H26)*DSTG!$D26)</f>
        <v>2.2735155459749145E-2</v>
      </c>
      <c r="I26" s="18">
        <f>Model!$W$6*((drdp!C26)*DSTG!$B26+(drdp!F26)*DSTG!$C26+(drdp!I26)*DSTG!$D26)</f>
        <v>0</v>
      </c>
      <c r="J26" s="18">
        <f>Model!$W$6*((drdp!D26)*DSTG!$B26+(drdp!G26)*DSTG!$C26+(drdp!J26)*DSTG!$D26)</f>
        <v>0.10623093151230541</v>
      </c>
      <c r="K26" s="21">
        <f>SUM(E$3:E25)+H26</f>
        <v>5.5677349011135011E-3</v>
      </c>
      <c r="L26" s="21">
        <f>SUM(F$3:F25)+I26</f>
        <v>0</v>
      </c>
      <c r="M26" s="21">
        <f>SUM(G$3:G25)+J26</f>
        <v>0.10821426880591226</v>
      </c>
      <c r="N26" s="21"/>
      <c r="O26" s="21"/>
      <c r="P26" s="21"/>
      <c r="Q26" s="19">
        <f t="shared" si="1"/>
        <v>3.0999671929077366E-5</v>
      </c>
      <c r="R26" s="19">
        <f t="shared" si="1"/>
        <v>0</v>
      </c>
      <c r="S26" s="19">
        <f t="shared" si="1"/>
        <v>1.1710327973198235E-2</v>
      </c>
      <c r="T26" s="19">
        <f t="shared" si="2"/>
        <v>0</v>
      </c>
      <c r="U26" s="19">
        <f t="shared" si="3"/>
        <v>6.0250836122915572E-4</v>
      </c>
      <c r="V26" s="19">
        <f t="shared" si="4"/>
        <v>0</v>
      </c>
    </row>
    <row r="27" spans="1:22" x14ac:dyDescent="0.25">
      <c r="A27" s="26">
        <f>Wellpath!E27</f>
        <v>690</v>
      </c>
      <c r="B27" s="68">
        <f>Wellpath!K27*Wellpath!P27</f>
        <v>474437.10000000003</v>
      </c>
      <c r="C27" s="22">
        <v>0</v>
      </c>
      <c r="D27" s="22">
        <v>0</v>
      </c>
      <c r="E27" s="20">
        <f>Model!$W$6*((drdp!B27+drdp!K27)*DSTG!$B27+(drdp!E27+drdp!N27)*DSTG!$C27+(drdp!H27+drdp!Q27)*DSTG!$D27)</f>
        <v>-4.9774542390844494E-3</v>
      </c>
      <c r="F27" s="20">
        <f>Model!$W$6*((drdp!C27+drdp!L27)*DSTG!$B27+(drdp!F27+drdp!O27)*DSTG!$C27+(drdp!I27+drdp!R27)*DSTG!$D27)</f>
        <v>0</v>
      </c>
      <c r="G27" s="20">
        <f>Model!$W$6*((drdp!D27+drdp!M27)*DSTG!$B27+(drdp!G27+drdp!P27)*DSTG!$C27+(drdp!J27+drdp!S27)*DSTG!$D27)</f>
        <v>1.411292870169454E-3</v>
      </c>
      <c r="H27" s="18">
        <f>Model!$W$6*((drdp!B27)*DSTG!$B27+(drdp!E27)*DSTG!$C27+(drdp!H27)*DSTG!$D27)</f>
        <v>2.98505911589786E-2</v>
      </c>
      <c r="I27" s="18">
        <f>Model!$W$6*((drdp!C27)*DSTG!$B27+(drdp!F27)*DSTG!$C27+(drdp!I27)*DSTG!$D27)</f>
        <v>0</v>
      </c>
      <c r="J27" s="18">
        <f>Model!$W$6*((drdp!D27)*DSTG!$B27+(drdp!G27)*DSTG!$C27+(drdp!J27)*DSTG!$D27)</f>
        <v>0.11476239557404871</v>
      </c>
      <c r="K27" s="21">
        <f>SUM(E$3:E26)+H27</f>
        <v>8.0710812788269241E-3</v>
      </c>
      <c r="L27" s="21">
        <f>SUM(F$3:F26)+I27</f>
        <v>0</v>
      </c>
      <c r="M27" s="21">
        <f>SUM(G$3:G26)+J27</f>
        <v>0.11783853472841806</v>
      </c>
      <c r="N27" s="21"/>
      <c r="O27" s="21"/>
      <c r="P27" s="21"/>
      <c r="Q27" s="19">
        <f t="shared" si="1"/>
        <v>6.5142353009430451E-5</v>
      </c>
      <c r="R27" s="19">
        <f t="shared" si="1"/>
        <v>0</v>
      </c>
      <c r="S27" s="19">
        <f t="shared" si="1"/>
        <v>1.3885920266940589E-2</v>
      </c>
      <c r="T27" s="19">
        <f t="shared" si="2"/>
        <v>0</v>
      </c>
      <c r="U27" s="19">
        <f t="shared" si="3"/>
        <v>9.5108439157093132E-4</v>
      </c>
      <c r="V27" s="19">
        <f t="shared" si="4"/>
        <v>0</v>
      </c>
    </row>
    <row r="28" spans="1:22" x14ac:dyDescent="0.25">
      <c r="A28" s="26">
        <f>Wellpath!E28</f>
        <v>720</v>
      </c>
      <c r="B28" s="68">
        <f>Wellpath!K28*Wellpath!P28</f>
        <v>515714.39999999997</v>
      </c>
      <c r="C28" s="22">
        <v>0</v>
      </c>
      <c r="D28" s="22">
        <v>0</v>
      </c>
      <c r="E28" s="20">
        <f>Model!$W$6*((drdp!B28+drdp!K28)*DSTG!$B28+(drdp!E28+drdp!N28)*DSTG!$C28+(drdp!H28+drdp!Q28)*DSTG!$D28)</f>
        <v>-5.3384409109834743E-3</v>
      </c>
      <c r="F28" s="20">
        <f>Model!$W$6*((drdp!C28+drdp!L28)*DSTG!$B28+(drdp!F28+drdp!O28)*DSTG!$C28+(drdp!I28+drdp!R28)*DSTG!$D28)</f>
        <v>0</v>
      </c>
      <c r="G28" s="20">
        <f>Model!$W$6*((drdp!D28+drdp!M28)*DSTG!$B28+(drdp!G28+drdp!P28)*DSTG!$C28+(drdp!J28+drdp!S28)*DSTG!$D28)</f>
        <v>1.7686219928100544E-3</v>
      </c>
      <c r="H28" s="18">
        <f>Model!$W$6*((drdp!B28)*DSTG!$B28+(drdp!E28)*DSTG!$C28+(drdp!H28)*DSTG!$D28)</f>
        <v>3.785817874621282E-2</v>
      </c>
      <c r="I28" s="18">
        <f>Model!$W$6*((drdp!C28)*DSTG!$B28+(drdp!F28)*DSTG!$C28+(drdp!I28)*DSTG!$D28)</f>
        <v>0</v>
      </c>
      <c r="J28" s="18">
        <f>Model!$W$6*((drdp!D28)*DSTG!$B28+(drdp!G28)*DSTG!$C28+(drdp!J28)*DSTG!$D28)</f>
        <v>0.12321295261325359</v>
      </c>
      <c r="K28" s="21">
        <f>SUM(E$3:E27)+H28</f>
        <v>1.1101214626976694E-2</v>
      </c>
      <c r="L28" s="21">
        <f>SUM(F$3:F27)+I28</f>
        <v>0</v>
      </c>
      <c r="M28" s="21">
        <f>SUM(G$3:G27)+J28</f>
        <v>0.12770038463779237</v>
      </c>
      <c r="N28" s="21"/>
      <c r="O28" s="21"/>
      <c r="P28" s="21"/>
      <c r="Q28" s="19">
        <f t="shared" si="1"/>
        <v>1.2323696619420132E-4</v>
      </c>
      <c r="R28" s="19">
        <f t="shared" si="1"/>
        <v>0</v>
      </c>
      <c r="S28" s="19">
        <f t="shared" si="1"/>
        <v>1.630738823664012E-2</v>
      </c>
      <c r="T28" s="19">
        <f t="shared" si="2"/>
        <v>0</v>
      </c>
      <c r="U28" s="19">
        <f t="shared" si="3"/>
        <v>1.4176293778116107E-3</v>
      </c>
      <c r="V28" s="19">
        <f t="shared" si="4"/>
        <v>0</v>
      </c>
    </row>
    <row r="29" spans="1:22" x14ac:dyDescent="0.25">
      <c r="A29" s="26">
        <f>Wellpath!E29</f>
        <v>750</v>
      </c>
      <c r="B29" s="68">
        <f>Wellpath!K29*Wellpath!P29</f>
        <v>558397.5</v>
      </c>
      <c r="C29" s="22">
        <v>0</v>
      </c>
      <c r="D29" s="22">
        <v>0</v>
      </c>
      <c r="E29" s="20">
        <f>Model!$W$6*((drdp!B29+drdp!K29)*DSTG!$B29+(drdp!E29+drdp!N29)*DSTG!$C29+(drdp!H29+drdp!Q29)*DSTG!$D29)</f>
        <v>-5.691244192805955E-3</v>
      </c>
      <c r="F29" s="20">
        <f>Model!$W$6*((drdp!C29+drdp!L29)*DSTG!$B29+(drdp!F29+drdp!O29)*DSTG!$C29+(drdp!I29+drdp!R29)*DSTG!$D29)</f>
        <v>0</v>
      </c>
      <c r="G29" s="20">
        <f>Model!$W$6*((drdp!D29+drdp!M29)*DSTG!$B29+(drdp!G29+drdp!P29)*DSTG!$C29+(drdp!J29+drdp!S29)*DSTG!$D29)</f>
        <v>2.16531146586084E-3</v>
      </c>
      <c r="H29" s="18">
        <f>Model!$W$6*((drdp!B29)*DSTG!$B29+(drdp!E29)*DSTG!$C29+(drdp!H29)*DSTG!$D29)</f>
        <v>4.6771787689134273E-2</v>
      </c>
      <c r="I29" s="18">
        <f>Model!$W$6*((drdp!C29)*DSTG!$B29+(drdp!F29)*DSTG!$C29+(drdp!I29)*DSTG!$D29)</f>
        <v>0</v>
      </c>
      <c r="J29" s="18">
        <f>Model!$W$6*((drdp!D29)*DSTG!$B29+(drdp!G29)*DSTG!$C29+(drdp!J29)*DSTG!$D29)</f>
        <v>0.13149567009885535</v>
      </c>
      <c r="K29" s="21">
        <f>SUM(E$3:E28)+H29</f>
        <v>1.4676382658914675E-2</v>
      </c>
      <c r="L29" s="21">
        <f>SUM(F$3:F28)+I29</f>
        <v>0</v>
      </c>
      <c r="M29" s="21">
        <f>SUM(G$3:G28)+J29</f>
        <v>0.1377517241162042</v>
      </c>
      <c r="N29" s="21"/>
      <c r="O29" s="21"/>
      <c r="P29" s="21"/>
      <c r="Q29" s="19">
        <f t="shared" si="1"/>
        <v>2.1539620795089137E-4</v>
      </c>
      <c r="R29" s="19">
        <f t="shared" si="1"/>
        <v>0</v>
      </c>
      <c r="S29" s="19">
        <f t="shared" si="1"/>
        <v>1.8975537496986834E-2</v>
      </c>
      <c r="T29" s="19">
        <f t="shared" si="2"/>
        <v>0</v>
      </c>
      <c r="U29" s="19">
        <f t="shared" si="3"/>
        <v>2.0216970150546579E-3</v>
      </c>
      <c r="V29" s="19">
        <f t="shared" si="4"/>
        <v>0</v>
      </c>
    </row>
    <row r="30" spans="1:22" x14ac:dyDescent="0.25">
      <c r="A30" s="26">
        <f>Wellpath!E30</f>
        <v>780</v>
      </c>
      <c r="B30" s="68">
        <f>Wellpath!K30*Wellpath!P30</f>
        <v>602409.60000000009</v>
      </c>
      <c r="C30" s="22">
        <v>0</v>
      </c>
      <c r="D30" s="22">
        <v>0</v>
      </c>
      <c r="E30" s="20">
        <f>Model!$W$6*((drdp!B30+drdp!K30)*DSTG!$B30+(drdp!E30+drdp!N30)*DSTG!$C30+(drdp!H30+drdp!Q30)*DSTG!$D30)</f>
        <v>-6.0320823103750445E-3</v>
      </c>
      <c r="F30" s="20">
        <f>Model!$W$6*((drdp!C30+drdp!L30)*DSTG!$B30+(drdp!F30+drdp!O30)*DSTG!$C30+(drdp!I30+drdp!R30)*DSTG!$D30)</f>
        <v>0</v>
      </c>
      <c r="G30" s="20">
        <f>Model!$W$6*((drdp!D30+drdp!M30)*DSTG!$B30+(drdp!G30+drdp!P30)*DSTG!$C30+(drdp!J30+drdp!S30)*DSTG!$D30)</f>
        <v>2.6015701017060057E-3</v>
      </c>
      <c r="H30" s="18">
        <f>Model!$W$6*((drdp!B30)*DSTG!$B30+(drdp!E30)*DSTG!$C30+(drdp!H30)*DSTG!$D30)</f>
        <v>5.6598093742874674E-2</v>
      </c>
      <c r="I30" s="18">
        <f>Model!$W$6*((drdp!C30)*DSTG!$B30+(drdp!F30)*DSTG!$C30+(drdp!I30)*DSTG!$D30)</f>
        <v>0</v>
      </c>
      <c r="J30" s="18">
        <f>Model!$W$6*((drdp!D30)*DSTG!$B30+(drdp!G30)*DSTG!$C30+(drdp!J30)*DSTG!$D30)</f>
        <v>0.13952399430863996</v>
      </c>
      <c r="K30" s="21">
        <f>SUM(E$3:E29)+H30</f>
        <v>1.8811444519849119E-2</v>
      </c>
      <c r="L30" s="21">
        <f>SUM(F$3:F29)+I30</f>
        <v>0</v>
      </c>
      <c r="M30" s="21">
        <f>SUM(G$3:G29)+J30</f>
        <v>0.14794535979184964</v>
      </c>
      <c r="N30" s="21"/>
      <c r="O30" s="21"/>
      <c r="P30" s="21"/>
      <c r="Q30" s="19">
        <f t="shared" si="1"/>
        <v>3.5387044492336144E-4</v>
      </c>
      <c r="R30" s="19">
        <f t="shared" si="1"/>
        <v>0</v>
      </c>
      <c r="S30" s="19">
        <f t="shared" si="1"/>
        <v>2.1887829483939841E-2</v>
      </c>
      <c r="T30" s="19">
        <f t="shared" si="2"/>
        <v>0</v>
      </c>
      <c r="U30" s="19">
        <f t="shared" si="3"/>
        <v>2.7830659276934962E-3</v>
      </c>
      <c r="V30" s="19">
        <f t="shared" si="4"/>
        <v>0</v>
      </c>
    </row>
    <row r="31" spans="1:22" x14ac:dyDescent="0.25">
      <c r="A31" s="26">
        <f>Wellpath!E31</f>
        <v>810</v>
      </c>
      <c r="B31" s="68">
        <f>Wellpath!K31*Wellpath!P31</f>
        <v>647676</v>
      </c>
      <c r="C31" s="22">
        <v>0</v>
      </c>
      <c r="D31" s="22">
        <v>0</v>
      </c>
      <c r="E31" s="20">
        <f>Model!$W$6*((drdp!B31+drdp!K31)*DSTG!$B31+(drdp!E31+drdp!N31)*DSTG!$C31+(drdp!H31+drdp!Q31)*DSTG!$D31)</f>
        <v>-6.357167855736116E-3</v>
      </c>
      <c r="F31" s="20">
        <f>Model!$W$6*((drdp!C31+drdp!L31)*DSTG!$B31+(drdp!F31+drdp!O31)*DSTG!$C31+(drdp!I31+drdp!R31)*DSTG!$D31)</f>
        <v>0</v>
      </c>
      <c r="G31" s="20">
        <f>Model!$W$6*((drdp!D31+drdp!M31)*DSTG!$B31+(drdp!G31+drdp!P31)*DSTG!$C31+(drdp!J31+drdp!S31)*DSTG!$D31)</f>
        <v>3.0772825359013539E-3</v>
      </c>
      <c r="H31" s="18">
        <f>Model!$W$6*((drdp!B31)*DSTG!$B31+(drdp!E31)*DSTG!$C31+(drdp!H31)*DSTG!$D31)</f>
        <v>6.7336347072597391E-2</v>
      </c>
      <c r="I31" s="18">
        <f>Model!$W$6*((drdp!C31)*DSTG!$B31+(drdp!F31)*DSTG!$C31+(drdp!I31)*DSTG!$D31)</f>
        <v>0</v>
      </c>
      <c r="J31" s="18">
        <f>Model!$W$6*((drdp!D31)*DSTG!$B31+(drdp!G31)*DSTG!$C31+(drdp!J31)*DSTG!$D31)</f>
        <v>0.14721108033578836</v>
      </c>
      <c r="K31" s="21">
        <f>SUM(E$3:E30)+H31</f>
        <v>2.351761553919679E-2</v>
      </c>
      <c r="L31" s="21">
        <f>SUM(F$3:F30)+I31</f>
        <v>0</v>
      </c>
      <c r="M31" s="21">
        <f>SUM(G$3:G30)+J31</f>
        <v>0.15823401592070405</v>
      </c>
      <c r="N31" s="21"/>
      <c r="O31" s="21"/>
      <c r="P31" s="21"/>
      <c r="Q31" s="19">
        <f t="shared" si="1"/>
        <v>5.5307824064947033E-4</v>
      </c>
      <c r="R31" s="19">
        <f t="shared" si="1"/>
        <v>0</v>
      </c>
      <c r="S31" s="19">
        <f t="shared" si="1"/>
        <v>2.503800379439362E-2</v>
      </c>
      <c r="T31" s="19">
        <f t="shared" si="2"/>
        <v>0</v>
      </c>
      <c r="U31" s="19">
        <f t="shared" si="3"/>
        <v>3.7212867516462616E-3</v>
      </c>
      <c r="V31" s="19">
        <f t="shared" si="4"/>
        <v>0</v>
      </c>
    </row>
    <row r="32" spans="1:22" x14ac:dyDescent="0.25">
      <c r="A32" s="26">
        <f>Wellpath!E32</f>
        <v>840</v>
      </c>
      <c r="B32" s="68">
        <f>Wellpath!K32*Wellpath!P32</f>
        <v>694100.39999999991</v>
      </c>
      <c r="C32" s="22">
        <v>0</v>
      </c>
      <c r="D32" s="22">
        <v>0</v>
      </c>
      <c r="E32" s="20">
        <f>Model!$W$6*((drdp!B32+drdp!K32)*DSTG!$B32+(drdp!E32+drdp!N32)*DSTG!$C32+(drdp!H32+drdp!Q32)*DSTG!$D32)</f>
        <v>-6.6625048485892237E-3</v>
      </c>
      <c r="F32" s="20">
        <f>Model!$W$6*((drdp!C32+drdp!L32)*DSTG!$B32+(drdp!F32+drdp!O32)*DSTG!$C32+(drdp!I32+drdp!R32)*DSTG!$D32)</f>
        <v>0</v>
      </c>
      <c r="G32" s="20">
        <f>Model!$W$6*((drdp!D32+drdp!M32)*DSTG!$B32+(drdp!G32+drdp!P32)*DSTG!$C32+(drdp!J32+drdp!S32)*DSTG!$D32)</f>
        <v>3.5918903858700607E-3</v>
      </c>
      <c r="H32" s="18">
        <f>Model!$W$6*((drdp!B32)*DSTG!$B32+(drdp!E32)*DSTG!$C32+(drdp!H32)*DSTG!$D32)</f>
        <v>7.8975750512852494E-2</v>
      </c>
      <c r="I32" s="18">
        <f>Model!$W$6*((drdp!C32)*DSTG!$B32+(drdp!F32)*DSTG!$C32+(drdp!I32)*DSTG!$D32)</f>
        <v>0</v>
      </c>
      <c r="J32" s="18">
        <f>Model!$W$6*((drdp!D32)*DSTG!$B32+(drdp!G32)*DSTG!$C32+(drdp!J32)*DSTG!$D32)</f>
        <v>0.15446508239678586</v>
      </c>
      <c r="K32" s="21">
        <f>SUM(E$3:E31)+H32</f>
        <v>2.8799851123715775E-2</v>
      </c>
      <c r="L32" s="21">
        <f>SUM(F$3:F31)+I32</f>
        <v>0</v>
      </c>
      <c r="M32" s="21">
        <f>SUM(G$3:G31)+J32</f>
        <v>0.16856530051760291</v>
      </c>
      <c r="N32" s="21"/>
      <c r="O32" s="21"/>
      <c r="P32" s="21"/>
      <c r="Q32" s="19">
        <f t="shared" si="1"/>
        <v>8.2943142474819283E-4</v>
      </c>
      <c r="R32" s="19">
        <f t="shared" si="1"/>
        <v>0</v>
      </c>
      <c r="S32" s="19">
        <f t="shared" si="1"/>
        <v>2.8414260538589777E-2</v>
      </c>
      <c r="T32" s="19">
        <f t="shared" si="2"/>
        <v>0</v>
      </c>
      <c r="U32" s="19">
        <f t="shared" si="3"/>
        <v>4.8546555595313737E-3</v>
      </c>
      <c r="V32" s="19">
        <f t="shared" si="4"/>
        <v>0</v>
      </c>
    </row>
    <row r="33" spans="1:22" x14ac:dyDescent="0.25">
      <c r="A33" s="26">
        <f>Wellpath!E33</f>
        <v>870</v>
      </c>
      <c r="B33" s="68">
        <f>Wellpath!K33*Wellpath!P33</f>
        <v>741588</v>
      </c>
      <c r="C33" s="22">
        <v>0</v>
      </c>
      <c r="D33" s="22">
        <v>0</v>
      </c>
      <c r="E33" s="20">
        <f>Model!$W$6*((drdp!B33+drdp!K33)*DSTG!$B33+(drdp!E33+drdp!N33)*DSTG!$C33+(drdp!H33+drdp!Q33)*DSTG!$D33)</f>
        <v>-6.9441567563403722E-3</v>
      </c>
      <c r="F33" s="20">
        <f>Model!$W$6*((drdp!C33+drdp!L33)*DSTG!$B33+(drdp!F33+drdp!O33)*DSTG!$C33+(drdp!I33+drdp!R33)*DSTG!$D33)</f>
        <v>0</v>
      </c>
      <c r="G33" s="20">
        <f>Model!$W$6*((drdp!D33+drdp!M33)*DSTG!$B33+(drdp!G33+drdp!P33)*DSTG!$C33+(drdp!J33+drdp!S33)*DSTG!$D33)</f>
        <v>4.1444777863975405E-3</v>
      </c>
      <c r="H33" s="18">
        <f>Model!$W$6*((drdp!B33)*DSTG!$B33+(drdp!E33)*DSTG!$C33+(drdp!H33)*DSTG!$D33)</f>
        <v>9.1497285575661461E-2</v>
      </c>
      <c r="I33" s="18">
        <f>Model!$W$6*((drdp!C33)*DSTG!$B33+(drdp!F33)*DSTG!$C33+(drdp!I33)*DSTG!$D33)</f>
        <v>0</v>
      </c>
      <c r="J33" s="18">
        <f>Model!$W$6*((drdp!D33)*DSTG!$B33+(drdp!G33)*DSTG!$C33+(drdp!J33)*DSTG!$D33)</f>
        <v>0.16119533819169538</v>
      </c>
      <c r="K33" s="21">
        <f>SUM(E$3:E32)+H33</f>
        <v>3.4658881337935515E-2</v>
      </c>
      <c r="L33" s="21">
        <f>SUM(F$3:F32)+I33</f>
        <v>0</v>
      </c>
      <c r="M33" s="21">
        <f>SUM(G$3:G32)+J33</f>
        <v>0.1788874466983825</v>
      </c>
      <c r="N33" s="21"/>
      <c r="O33" s="21"/>
      <c r="P33" s="21"/>
      <c r="Q33" s="19">
        <f t="shared" si="1"/>
        <v>1.2012380555970947E-3</v>
      </c>
      <c r="R33" s="19">
        <f t="shared" si="1"/>
        <v>0</v>
      </c>
      <c r="S33" s="19">
        <f t="shared" si="1"/>
        <v>3.2000718586266637E-2</v>
      </c>
      <c r="T33" s="19">
        <f t="shared" si="2"/>
        <v>0</v>
      </c>
      <c r="U33" s="19">
        <f t="shared" si="3"/>
        <v>6.2000387879655033E-3</v>
      </c>
      <c r="V33" s="19">
        <f t="shared" si="4"/>
        <v>0</v>
      </c>
    </row>
    <row r="34" spans="1:22" x14ac:dyDescent="0.25">
      <c r="A34" s="26">
        <f>Wellpath!E34</f>
        <v>900</v>
      </c>
      <c r="B34" s="68">
        <f>Wellpath!K34*Wellpath!P34</f>
        <v>790029</v>
      </c>
      <c r="C34" s="22">
        <v>0</v>
      </c>
      <c r="D34" s="22">
        <v>0</v>
      </c>
      <c r="E34" s="20">
        <f>Model!$W$6*((drdp!B34+drdp!K34)*DSTG!$B34+(drdp!E34+drdp!N34)*DSTG!$C34+(drdp!H34+drdp!Q34)*DSTG!$D34)</f>
        <v>-7.1981242524996837E-3</v>
      </c>
      <c r="F34" s="20">
        <f>Model!$W$6*((drdp!C34+drdp!L34)*DSTG!$B34+(drdp!F34+drdp!O34)*DSTG!$C34+(drdp!I34+drdp!R34)*DSTG!$D34)</f>
        <v>0</v>
      </c>
      <c r="G34" s="20">
        <f>Model!$W$6*((drdp!D34+drdp!M34)*DSTG!$B34+(drdp!G34+drdp!P34)*DSTG!$C34+(drdp!J34+drdp!S34)*DSTG!$D34)</f>
        <v>4.7336808977453708E-3</v>
      </c>
      <c r="H34" s="18">
        <f>Model!$W$6*((drdp!B34)*DSTG!$B34+(drdp!E34)*DSTG!$C34+(drdp!H34)*DSTG!$D34)</f>
        <v>0.10487169997911114</v>
      </c>
      <c r="I34" s="18">
        <f>Model!$W$6*((drdp!C34)*DSTG!$B34+(drdp!F34)*DSTG!$C34+(drdp!I34)*DSTG!$D34)</f>
        <v>0</v>
      </c>
      <c r="J34" s="18">
        <f>Model!$W$6*((drdp!D34)*DSTG!$B34+(drdp!G34)*DSTG!$C34+(drdp!J34)*DSTG!$D34)</f>
        <v>0.16730952253156345</v>
      </c>
      <c r="K34" s="21">
        <f>SUM(E$3:E33)+H34</f>
        <v>4.1089138985044821E-2</v>
      </c>
      <c r="L34" s="21">
        <f>SUM(F$3:F33)+I34</f>
        <v>0</v>
      </c>
      <c r="M34" s="21">
        <f>SUM(G$3:G33)+J34</f>
        <v>0.18914610882464811</v>
      </c>
      <c r="N34" s="21"/>
      <c r="O34" s="21"/>
      <c r="P34" s="21"/>
      <c r="Q34" s="19">
        <f t="shared" si="1"/>
        <v>1.6883173425323301E-3</v>
      </c>
      <c r="R34" s="19">
        <f t="shared" si="1"/>
        <v>0</v>
      </c>
      <c r="S34" s="19">
        <f t="shared" si="1"/>
        <v>3.5776250483505627E-2</v>
      </c>
      <c r="T34" s="19">
        <f t="shared" si="2"/>
        <v>0</v>
      </c>
      <c r="U34" s="19">
        <f t="shared" si="3"/>
        <v>7.771850753976379E-3</v>
      </c>
      <c r="V34" s="19">
        <f t="shared" si="4"/>
        <v>0</v>
      </c>
    </row>
    <row r="35" spans="1:22" x14ac:dyDescent="0.25">
      <c r="A35" s="26">
        <f>Wellpath!E35</f>
        <v>930</v>
      </c>
      <c r="B35" s="68">
        <f>Wellpath!K35*Wellpath!P35</f>
        <v>839334.3</v>
      </c>
      <c r="C35" s="22">
        <v>0</v>
      </c>
      <c r="D35" s="22">
        <v>0</v>
      </c>
      <c r="E35" s="20">
        <f>Model!$W$6*((drdp!B35+drdp!K35)*DSTG!$B35+(drdp!E35+drdp!N35)*DSTG!$C35+(drdp!H35+drdp!Q35)*DSTG!$D35)</f>
        <v>-7.4207102779389857E-3</v>
      </c>
      <c r="F35" s="20">
        <f>Model!$W$6*((drdp!C35+drdp!L35)*DSTG!$B35+(drdp!F35+drdp!O35)*DSTG!$C35+(drdp!I35+drdp!R35)*DSTG!$D35)</f>
        <v>0</v>
      </c>
      <c r="G35" s="20">
        <f>Model!$W$6*((drdp!D35+drdp!M35)*DSTG!$B35+(drdp!G35+drdp!P35)*DSTG!$C35+(drdp!J35+drdp!S35)*DSTG!$D35)</f>
        <v>5.3578938304563476E-3</v>
      </c>
      <c r="H35" s="18">
        <f>Model!$W$6*((drdp!B35)*DSTG!$B35+(drdp!E35)*DSTG!$C35+(drdp!H35)*DSTG!$D35)</f>
        <v>0.11906404381682459</v>
      </c>
      <c r="I35" s="18">
        <f>Model!$W$6*((drdp!C35)*DSTG!$B35+(drdp!F35)*DSTG!$C35+(drdp!I35)*DSTG!$D35)</f>
        <v>0</v>
      </c>
      <c r="J35" s="18">
        <f>Model!$W$6*((drdp!D35)*DSTG!$B35+(drdp!G35)*DSTG!$C35+(drdp!J35)*DSTG!$D35)</f>
        <v>0.17272211556111428</v>
      </c>
      <c r="K35" s="21">
        <f>SUM(E$3:E34)+H35</f>
        <v>4.8083358570258583E-2</v>
      </c>
      <c r="L35" s="21">
        <f>SUM(F$3:F34)+I35</f>
        <v>0</v>
      </c>
      <c r="M35" s="21">
        <f>SUM(G$3:G34)+J35</f>
        <v>0.1992923827519443</v>
      </c>
      <c r="N35" s="21"/>
      <c r="O35" s="21"/>
      <c r="P35" s="21"/>
      <c r="Q35" s="19">
        <f t="shared" si="1"/>
        <v>2.3120093713960596E-3</v>
      </c>
      <c r="R35" s="19">
        <f t="shared" si="1"/>
        <v>0</v>
      </c>
      <c r="S35" s="19">
        <f t="shared" si="1"/>
        <v>3.9717453822947467E-2</v>
      </c>
      <c r="T35" s="19">
        <f t="shared" si="2"/>
        <v>0</v>
      </c>
      <c r="U35" s="19">
        <f t="shared" si="3"/>
        <v>9.5826471001829554E-3</v>
      </c>
      <c r="V35" s="19">
        <f t="shared" si="4"/>
        <v>0</v>
      </c>
    </row>
    <row r="36" spans="1:22" x14ac:dyDescent="0.25">
      <c r="A36" s="26">
        <f>Wellpath!E36</f>
        <v>960</v>
      </c>
      <c r="B36" s="68">
        <f>Wellpath!K36*Wellpath!P36</f>
        <v>889382.40000000002</v>
      </c>
      <c r="C36" s="22">
        <v>0</v>
      </c>
      <c r="D36" s="22">
        <v>0</v>
      </c>
      <c r="E36" s="20">
        <f>Model!$W$6*((drdp!B36+drdp!K36)*DSTG!$B36+(drdp!E36+drdp!N36)*DSTG!$C36+(drdp!H36+drdp!Q36)*DSTG!$D36)</f>
        <v>-7.6080671306916143E-3</v>
      </c>
      <c r="F36" s="20">
        <f>Model!$W$6*((drdp!C36+drdp!L36)*DSTG!$B36+(drdp!F36+drdp!O36)*DSTG!$C36+(drdp!I36+drdp!R36)*DSTG!$D36)</f>
        <v>0</v>
      </c>
      <c r="G36" s="20">
        <f>Model!$W$6*((drdp!D36+drdp!M36)*DSTG!$B36+(drdp!G36+drdp!P36)*DSTG!$C36+(drdp!J36+drdp!S36)*DSTG!$D36)</f>
        <v>6.0149602117450475E-3</v>
      </c>
      <c r="H36" s="18">
        <f>Model!$W$6*((drdp!B36)*DSTG!$B36+(drdp!E36)*DSTG!$C36+(drdp!H36)*DSTG!$D36)</f>
        <v>0.13402682835696178</v>
      </c>
      <c r="I36" s="18">
        <f>Model!$W$6*((drdp!C36)*DSTG!$B36+(drdp!F36)*DSTG!$C36+(drdp!I36)*DSTG!$D36)</f>
        <v>0</v>
      </c>
      <c r="J36" s="18">
        <f>Model!$W$6*((drdp!D36)*DSTG!$B36+(drdp!G36)*DSTG!$C36+(drdp!J36)*DSTG!$D36)</f>
        <v>0.17734387025163237</v>
      </c>
      <c r="K36" s="21">
        <f>SUM(E$3:E35)+H36</f>
        <v>5.5625432832456786E-2</v>
      </c>
      <c r="L36" s="21">
        <f>SUM(F$3:F35)+I36</f>
        <v>0</v>
      </c>
      <c r="M36" s="21">
        <f>SUM(G$3:G35)+J36</f>
        <v>0.20927203127291874</v>
      </c>
      <c r="N36" s="21"/>
      <c r="O36" s="21"/>
      <c r="P36" s="21"/>
      <c r="Q36" s="19">
        <f t="shared" si="1"/>
        <v>3.0941887777981613E-3</v>
      </c>
      <c r="R36" s="19">
        <f t="shared" si="1"/>
        <v>0</v>
      </c>
      <c r="S36" s="19">
        <f t="shared" si="1"/>
        <v>4.379478307309348E-2</v>
      </c>
      <c r="T36" s="19">
        <f t="shared" si="2"/>
        <v>0</v>
      </c>
      <c r="U36" s="19">
        <f t="shared" si="3"/>
        <v>1.1640847319283538E-2</v>
      </c>
      <c r="V36" s="19">
        <f t="shared" si="4"/>
        <v>0</v>
      </c>
    </row>
    <row r="37" spans="1:22" x14ac:dyDescent="0.25">
      <c r="A37" s="26">
        <f>Wellpath!E37</f>
        <v>990</v>
      </c>
      <c r="B37" s="68">
        <f>Wellpath!K37*Wellpath!P37</f>
        <v>940064.39999999991</v>
      </c>
      <c r="C37" s="22">
        <v>0</v>
      </c>
      <c r="D37" s="22">
        <v>0</v>
      </c>
      <c r="E37" s="20">
        <f>Model!$W$6*((drdp!B37+drdp!K37)*DSTG!$B37+(drdp!E37+drdp!N37)*DSTG!$C37+(drdp!H37+drdp!Q37)*DSTG!$D37)</f>
        <v>-7.7566435206457883E-3</v>
      </c>
      <c r="F37" s="20">
        <f>Model!$W$6*((drdp!C37+drdp!L37)*DSTG!$B37+(drdp!F37+drdp!O37)*DSTG!$C37+(drdp!I37+drdp!R37)*DSTG!$D37)</f>
        <v>0</v>
      </c>
      <c r="G37" s="20">
        <f>Model!$W$6*((drdp!D37+drdp!M37)*DSTG!$B37+(drdp!G37+drdp!P37)*DSTG!$C37+(drdp!J37+drdp!S37)*DSTG!$D37)</f>
        <v>6.7024456796199831E-3</v>
      </c>
      <c r="H37" s="18">
        <f>Model!$W$6*((drdp!B37)*DSTG!$B37+(drdp!E37)*DSTG!$C37+(drdp!H37)*DSTG!$D37)</f>
        <v>0.14970604662928294</v>
      </c>
      <c r="I37" s="18">
        <f>Model!$W$6*((drdp!C37)*DSTG!$B37+(drdp!F37)*DSTG!$C37+(drdp!I37)*DSTG!$D37)</f>
        <v>0</v>
      </c>
      <c r="J37" s="18">
        <f>Model!$W$6*((drdp!D37)*DSTG!$B37+(drdp!G37)*DSTG!$C37+(drdp!J37)*DSTG!$D37)</f>
        <v>0.18109219276129215</v>
      </c>
      <c r="K37" s="21">
        <f>SUM(E$3:E36)+H37</f>
        <v>6.3696583974086327E-2</v>
      </c>
      <c r="L37" s="21">
        <f>SUM(F$3:F36)+I37</f>
        <v>0</v>
      </c>
      <c r="M37" s="21">
        <f>SUM(G$3:G36)+J37</f>
        <v>0.21903531399432358</v>
      </c>
      <c r="N37" s="21"/>
      <c r="O37" s="21"/>
      <c r="P37" s="21"/>
      <c r="Q37" s="19">
        <f t="shared" si="1"/>
        <v>4.0572548099678312E-3</v>
      </c>
      <c r="R37" s="19">
        <f t="shared" si="1"/>
        <v>0</v>
      </c>
      <c r="S37" s="19">
        <f t="shared" si="1"/>
        <v>4.7976468776591924E-2</v>
      </c>
      <c r="T37" s="19">
        <f t="shared" si="2"/>
        <v>0</v>
      </c>
      <c r="U37" s="19">
        <f t="shared" si="3"/>
        <v>1.3951801271129797E-2</v>
      </c>
      <c r="V37" s="19">
        <f t="shared" si="4"/>
        <v>0</v>
      </c>
    </row>
    <row r="38" spans="1:22" x14ac:dyDescent="0.25">
      <c r="A38" s="26">
        <f>Wellpath!E38</f>
        <v>1020</v>
      </c>
      <c r="B38" s="68">
        <f>Wellpath!K38*Wellpath!P38</f>
        <v>991256.4</v>
      </c>
      <c r="C38" s="22">
        <v>0</v>
      </c>
      <c r="D38" s="22">
        <v>0</v>
      </c>
      <c r="E38" s="20">
        <f>Model!$W$6*((drdp!B38+drdp!K38)*DSTG!$B38+(drdp!E38+drdp!N38)*DSTG!$C38+(drdp!H38+drdp!Q38)*DSTG!$D38)</f>
        <v>-7.8629763573227693E-3</v>
      </c>
      <c r="F38" s="20">
        <f>Model!$W$6*((drdp!C38+drdp!L38)*DSTG!$B38+(drdp!F38+drdp!O38)*DSTG!$C38+(drdp!I38+drdp!R38)*DSTG!$D38)</f>
        <v>0</v>
      </c>
      <c r="G38" s="20">
        <f>Model!$W$6*((drdp!D38+drdp!M38)*DSTG!$B38+(drdp!G38+drdp!P38)*DSTG!$C38+(drdp!J38+drdp!S38)*DSTG!$D38)</f>
        <v>7.4174710141153037E-3</v>
      </c>
      <c r="H38" s="18">
        <f>Model!$W$6*((drdp!B38)*DSTG!$B38+(drdp!E38)*DSTG!$C38+(drdp!H38)*DSTG!$D38)</f>
        <v>0.16603745378756371</v>
      </c>
      <c r="I38" s="18">
        <f>Model!$W$6*((drdp!C38)*DSTG!$B38+(drdp!F38)*DSTG!$C38+(drdp!I38)*DSTG!$D38)</f>
        <v>0</v>
      </c>
      <c r="J38" s="18">
        <f>Model!$W$6*((drdp!D38)*DSTG!$B38+(drdp!G38)*DSTG!$C38+(drdp!J38)*DSTG!$D38)</f>
        <v>0.18388628788526498</v>
      </c>
      <c r="K38" s="21">
        <f>SUM(E$3:E37)+H38</f>
        <v>7.2271347611721312E-2</v>
      </c>
      <c r="L38" s="21">
        <f>SUM(F$3:F37)+I38</f>
        <v>0</v>
      </c>
      <c r="M38" s="21">
        <f>SUM(G$3:G37)+J38</f>
        <v>0.22853185479791638</v>
      </c>
      <c r="N38" s="21"/>
      <c r="O38" s="21"/>
      <c r="P38" s="21"/>
      <c r="Q38" s="19">
        <f t="shared" si="1"/>
        <v>5.2231476856142555E-3</v>
      </c>
      <c r="R38" s="19">
        <f t="shared" si="1"/>
        <v>0</v>
      </c>
      <c r="S38" s="19">
        <f t="shared" si="1"/>
        <v>5.2226808657375938E-2</v>
      </c>
      <c r="T38" s="19">
        <f t="shared" si="2"/>
        <v>0</v>
      </c>
      <c r="U38" s="19">
        <f t="shared" si="3"/>
        <v>1.6516305118451636E-2</v>
      </c>
      <c r="V38" s="19">
        <f t="shared" si="4"/>
        <v>0</v>
      </c>
    </row>
    <row r="39" spans="1:22" x14ac:dyDescent="0.25">
      <c r="A39" s="26">
        <f>Wellpath!E39</f>
        <v>1050</v>
      </c>
      <c r="B39" s="68">
        <f>Wellpath!K39*Wellpath!P39</f>
        <v>1042849.5</v>
      </c>
      <c r="C39" s="22">
        <v>0</v>
      </c>
      <c r="D39" s="22">
        <v>0</v>
      </c>
      <c r="E39" s="20">
        <f>Model!$W$6*((drdp!B39+drdp!K39)*DSTG!$B39+(drdp!E39+drdp!N39)*DSTG!$C39+(drdp!H39+drdp!Q39)*DSTG!$D39)</f>
        <v>-7.923971202470936E-3</v>
      </c>
      <c r="F39" s="20">
        <f>Model!$W$6*((drdp!C39+drdp!L39)*DSTG!$B39+(drdp!F39+drdp!O39)*DSTG!$C39+(drdp!I39+drdp!R39)*DSTG!$D39)</f>
        <v>0</v>
      </c>
      <c r="G39" s="20">
        <f>Model!$W$6*((drdp!D39+drdp!M39)*DSTG!$B39+(drdp!G39+drdp!P39)*DSTG!$C39+(drdp!J39+drdp!S39)*DSTG!$D39)</f>
        <v>8.1569393121055343E-3</v>
      </c>
      <c r="H39" s="18">
        <f>Model!$W$6*((drdp!B39)*DSTG!$B39+(drdp!E39)*DSTG!$C39+(drdp!H39)*DSTG!$D39)</f>
        <v>0.18295163252048594</v>
      </c>
      <c r="I39" s="18">
        <f>Model!$W$6*((drdp!C39)*DSTG!$B39+(drdp!F39)*DSTG!$C39+(drdp!I39)*DSTG!$D39)</f>
        <v>0</v>
      </c>
      <c r="J39" s="18">
        <f>Model!$W$6*((drdp!D39)*DSTG!$B39+(drdp!G39)*DSTG!$C39+(drdp!J39)*DSTG!$D39)</f>
        <v>0.18565369912332469</v>
      </c>
      <c r="K39" s="21">
        <f>SUM(E$3:E38)+H39</f>
        <v>8.1322549987320775E-2</v>
      </c>
      <c r="L39" s="21">
        <f>SUM(F$3:F38)+I39</f>
        <v>0</v>
      </c>
      <c r="M39" s="21">
        <f>SUM(G$3:G38)+J39</f>
        <v>0.23771673705009139</v>
      </c>
      <c r="N39" s="21"/>
      <c r="O39" s="21"/>
      <c r="P39" s="21"/>
      <c r="Q39" s="19">
        <f t="shared" si="1"/>
        <v>6.6133571364402864E-3</v>
      </c>
      <c r="R39" s="19">
        <f t="shared" si="1"/>
        <v>0</v>
      </c>
      <c r="S39" s="19">
        <f t="shared" si="1"/>
        <v>5.6509247073742289E-2</v>
      </c>
      <c r="T39" s="19">
        <f t="shared" si="2"/>
        <v>0</v>
      </c>
      <c r="U39" s="19">
        <f t="shared" si="3"/>
        <v>1.9331731231578844E-2</v>
      </c>
      <c r="V39" s="19">
        <f t="shared" si="4"/>
        <v>0</v>
      </c>
    </row>
    <row r="40" spans="1:22" x14ac:dyDescent="0.25">
      <c r="A40" s="26">
        <f>Wellpath!E40</f>
        <v>1080</v>
      </c>
      <c r="B40" s="68">
        <f>Wellpath!K40*Wellpath!P40</f>
        <v>1094709.6000000001</v>
      </c>
      <c r="C40" s="22">
        <v>0</v>
      </c>
      <c r="D40" s="22">
        <v>0</v>
      </c>
      <c r="E40" s="20">
        <f>Model!$W$6*((drdp!B40+drdp!K40)*DSTG!$B40+(drdp!E40+drdp!N40)*DSTG!$C40+(drdp!H40+drdp!Q40)*DSTG!$D40)</f>
        <v>-6.673472734594562E-3</v>
      </c>
      <c r="F40" s="20">
        <f>Model!$W$6*((drdp!C40+drdp!L40)*DSTG!$B40+(drdp!F40+drdp!O40)*DSTG!$C40+(drdp!I40+drdp!R40)*DSTG!$D40)</f>
        <v>0</v>
      </c>
      <c r="G40" s="20">
        <f>Model!$W$6*((drdp!D40+drdp!M40)*DSTG!$B40+(drdp!G40+drdp!P40)*DSTG!$C40+(drdp!J40+drdp!S40)*DSTG!$D40)</f>
        <v>7.3895667756114477E-3</v>
      </c>
      <c r="H40" s="18">
        <f>Model!$W$6*((drdp!B40)*DSTG!$B40+(drdp!E40)*DSTG!$C40+(drdp!H40)*DSTG!$D40)</f>
        <v>0.20036770003851623</v>
      </c>
      <c r="I40" s="18">
        <f>Model!$W$6*((drdp!C40)*DSTG!$B40+(drdp!F40)*DSTG!$C40+(drdp!I40)*DSTG!$D40)</f>
        <v>0</v>
      </c>
      <c r="J40" s="18">
        <f>Model!$W$6*((drdp!D40)*DSTG!$B40+(drdp!G40)*DSTG!$C40+(drdp!J40)*DSTG!$D40)</f>
        <v>0.18632353655463785</v>
      </c>
      <c r="K40" s="21">
        <f>SUM(E$3:E39)+H40</f>
        <v>9.0814646302880137E-2</v>
      </c>
      <c r="L40" s="21">
        <f>SUM(F$3:F39)+I40</f>
        <v>0</v>
      </c>
      <c r="M40" s="21">
        <f>SUM(G$3:G39)+J40</f>
        <v>0.24654351379351008</v>
      </c>
      <c r="N40" s="21"/>
      <c r="O40" s="21"/>
      <c r="P40" s="21"/>
      <c r="Q40" s="19">
        <f t="shared" si="1"/>
        <v>8.2472999831172209E-3</v>
      </c>
      <c r="R40" s="19">
        <f t="shared" si="1"/>
        <v>0</v>
      </c>
      <c r="S40" s="19">
        <f t="shared" si="1"/>
        <v>6.0783704193650694E-2</v>
      </c>
      <c r="T40" s="19">
        <f t="shared" si="2"/>
        <v>0</v>
      </c>
      <c r="U40" s="19">
        <f t="shared" si="3"/>
        <v>2.2389762003426867E-2</v>
      </c>
      <c r="V40" s="19">
        <f t="shared" si="4"/>
        <v>0</v>
      </c>
    </row>
    <row r="41" spans="1:22" x14ac:dyDescent="0.25">
      <c r="A41" s="26">
        <f>Wellpath!E41</f>
        <v>1100</v>
      </c>
      <c r="B41" s="68">
        <f>Wellpath!K41*Wellpath!P41</f>
        <v>1129359</v>
      </c>
      <c r="C41" s="22">
        <v>0</v>
      </c>
      <c r="D41" s="22">
        <v>0</v>
      </c>
      <c r="E41" s="20">
        <f>Model!$W$6*((drdp!B41+drdp!K41)*DSTG!$B41+(drdp!E41+drdp!N41)*DSTG!$C41+(drdp!H41+drdp!Q41)*DSTG!$D41)</f>
        <v>-2.6904224512397904E-3</v>
      </c>
      <c r="F41" s="20">
        <f>Model!$W$6*((drdp!C41+drdp!L41)*DSTG!$B41+(drdp!F41+drdp!O41)*DSTG!$C41+(drdp!I41+drdp!R41)*DSTG!$D41)</f>
        <v>0</v>
      </c>
      <c r="G41" s="20">
        <f>Model!$W$6*((drdp!D41+drdp!M41)*DSTG!$B41+(drdp!G41+drdp!P41)*DSTG!$C41+(drdp!J41+drdp!S41)*DSTG!$D41)</f>
        <v>3.113037844338291E-3</v>
      </c>
      <c r="H41" s="18">
        <f>Model!$W$6*((drdp!B41)*DSTG!$B41+(drdp!E41)*DSTG!$C41+(drdp!H41)*DSTG!$D41)</f>
        <v>0.21359437410786167</v>
      </c>
      <c r="I41" s="18">
        <f>Model!$W$6*((drdp!C41)*DSTG!$B41+(drdp!F41)*DSTG!$C41+(drdp!I41)*DSTG!$D41)</f>
        <v>0</v>
      </c>
      <c r="J41" s="18">
        <f>Model!$W$6*((drdp!D41)*DSTG!$B41+(drdp!G41)*DSTG!$C41+(drdp!J41)*DSTG!$D41)</f>
        <v>0.1845975308663334</v>
      </c>
      <c r="K41" s="21">
        <f>SUM(E$3:E40)+H41</f>
        <v>9.7367847637631011E-2</v>
      </c>
      <c r="L41" s="21">
        <f>SUM(F$3:F40)+I41</f>
        <v>0</v>
      </c>
      <c r="M41" s="21">
        <f>SUM(G$3:G40)+J41</f>
        <v>0.25220707488081706</v>
      </c>
      <c r="N41" s="21"/>
      <c r="O41" s="21"/>
      <c r="P41" s="21"/>
      <c r="Q41" s="19">
        <f t="shared" si="1"/>
        <v>9.4804977535849263E-3</v>
      </c>
      <c r="R41" s="19">
        <f t="shared" si="1"/>
        <v>0</v>
      </c>
      <c r="S41" s="19">
        <f t="shared" si="1"/>
        <v>6.3608408619938064E-2</v>
      </c>
      <c r="T41" s="19">
        <f t="shared" si="2"/>
        <v>0</v>
      </c>
      <c r="U41" s="19">
        <f t="shared" si="3"/>
        <v>2.4556860040127991E-2</v>
      </c>
      <c r="V41" s="19">
        <f t="shared" si="4"/>
        <v>0</v>
      </c>
    </row>
    <row r="42" spans="1:22" x14ac:dyDescent="0.25">
      <c r="A42" s="26">
        <f>Wellpath!E42</f>
        <v>1110</v>
      </c>
      <c r="B42" s="68">
        <f>Wellpath!K42*Wellpath!P42</f>
        <v>1146763.2</v>
      </c>
      <c r="C42" s="22">
        <v>0</v>
      </c>
      <c r="D42" s="22">
        <v>0</v>
      </c>
      <c r="E42" s="20">
        <f>Model!$W$6*((drdp!B42+drdp!K42)*DSTG!$B42+(drdp!E42+drdp!N42)*DSTG!$C42+(drdp!H42+drdp!Q42)*DSTG!$D42)</f>
        <v>0</v>
      </c>
      <c r="F42" s="20">
        <f>Model!$W$6*((drdp!C42+drdp!L42)*DSTG!$B42+(drdp!F42+drdp!O42)*DSTG!$C42+(drdp!I42+drdp!R42)*DSTG!$D42)</f>
        <v>0</v>
      </c>
      <c r="G42" s="20">
        <f>Model!$W$6*((drdp!D42+drdp!M42)*DSTG!$B42+(drdp!G42+drdp!P42)*DSTG!$C42+(drdp!J42+drdp!S42)*DSTG!$D42)</f>
        <v>0</v>
      </c>
      <c r="H42" s="18">
        <f>Model!$W$6*((drdp!B42)*DSTG!$B42+(drdp!E42)*DSTG!$C42+(drdp!H42)*DSTG!$D42)</f>
        <v>0.21961789423333428</v>
      </c>
      <c r="I42" s="18">
        <f>Model!$W$6*((drdp!C42)*DSTG!$B42+(drdp!F42)*DSTG!$C42+(drdp!I42)*DSTG!$D42)</f>
        <v>0</v>
      </c>
      <c r="J42" s="18">
        <f>Model!$W$6*((drdp!D42)*DSTG!$B42+(drdp!G42)*DSTG!$C42+(drdp!J42)*DSTG!$D42)</f>
        <v>0.1842812940511217</v>
      </c>
      <c r="K42" s="21">
        <f>SUM(E$3:E41)+H42</f>
        <v>0.10070094531186383</v>
      </c>
      <c r="L42" s="21">
        <f>SUM(F$3:F41)+I42</f>
        <v>0</v>
      </c>
      <c r="M42" s="21">
        <f>SUM(G$3:G41)+J42</f>
        <v>0.25500387590994367</v>
      </c>
      <c r="N42" s="21"/>
      <c r="O42" s="21"/>
      <c r="P42" s="21"/>
      <c r="Q42" s="19">
        <f t="shared" si="1"/>
        <v>1.014068038670299E-2</v>
      </c>
      <c r="R42" s="19">
        <f t="shared" si="1"/>
        <v>0</v>
      </c>
      <c r="S42" s="19">
        <f t="shared" si="1"/>
        <v>6.5026976729093952E-2</v>
      </c>
      <c r="T42" s="19">
        <f t="shared" si="2"/>
        <v>0</v>
      </c>
      <c r="U42" s="19">
        <f t="shared" si="3"/>
        <v>2.5679131362320546E-2</v>
      </c>
      <c r="V42" s="19">
        <f t="shared" si="4"/>
        <v>0</v>
      </c>
    </row>
    <row r="43" spans="1:22" x14ac:dyDescent="0.25">
      <c r="A43" s="26">
        <f>Wellpath!E43</f>
        <v>1140</v>
      </c>
      <c r="B43" s="68">
        <f>Wellpath!K43*Wellpath!P43</f>
        <v>1199736</v>
      </c>
      <c r="C43" s="22">
        <v>0</v>
      </c>
      <c r="D43" s="22">
        <v>0</v>
      </c>
      <c r="E43" s="20">
        <f>Model!$W$6*((drdp!B43+drdp!K43)*DSTG!$B43+(drdp!E43+drdp!N43)*DSTG!$C43+(drdp!H43+drdp!Q43)*DSTG!$D43)</f>
        <v>0</v>
      </c>
      <c r="F43" s="20">
        <f>Model!$W$6*((drdp!C43+drdp!L43)*DSTG!$B43+(drdp!F43+drdp!O43)*DSTG!$C43+(drdp!I43+drdp!R43)*DSTG!$D43)</f>
        <v>0</v>
      </c>
      <c r="G43" s="20">
        <f>Model!$W$6*((drdp!D43+drdp!M43)*DSTG!$B43+(drdp!G43+drdp!P43)*DSTG!$C43+(drdp!J43+drdp!S43)*DSTG!$D43)</f>
        <v>0</v>
      </c>
      <c r="H43" s="18">
        <f>Model!$W$6*((drdp!B43)*DSTG!$B43+(drdp!E43)*DSTG!$C43+(drdp!H43)*DSTG!$D43)</f>
        <v>0.22976277400244755</v>
      </c>
      <c r="I43" s="18">
        <f>Model!$W$6*((drdp!C43)*DSTG!$B43+(drdp!F43)*DSTG!$C43+(drdp!I43)*DSTG!$D43)</f>
        <v>0</v>
      </c>
      <c r="J43" s="18">
        <f>Model!$W$6*((drdp!D43)*DSTG!$B43+(drdp!G43)*DSTG!$C43+(drdp!J43)*DSTG!$D43)</f>
        <v>0.1927938589237225</v>
      </c>
      <c r="K43" s="21">
        <f>SUM(E$3:E42)+H43</f>
        <v>0.1108458250809771</v>
      </c>
      <c r="L43" s="21">
        <f>SUM(F$3:F42)+I43</f>
        <v>0</v>
      </c>
      <c r="M43" s="21">
        <f>SUM(G$3:G42)+J43</f>
        <v>0.26351644078254449</v>
      </c>
      <c r="N43" s="21"/>
      <c r="O43" s="21"/>
      <c r="P43" s="21"/>
      <c r="Q43" s="19">
        <f t="shared" si="1"/>
        <v>1.2286796937882571E-2</v>
      </c>
      <c r="R43" s="19">
        <f t="shared" si="1"/>
        <v>0</v>
      </c>
      <c r="S43" s="19">
        <f t="shared" si="1"/>
        <v>6.9440914562700282E-2</v>
      </c>
      <c r="T43" s="19">
        <f t="shared" si="2"/>
        <v>0</v>
      </c>
      <c r="U43" s="19">
        <f t="shared" si="3"/>
        <v>2.9209697300943586E-2</v>
      </c>
      <c r="V43" s="19">
        <f t="shared" si="4"/>
        <v>0</v>
      </c>
    </row>
    <row r="44" spans="1:22" s="36" customFormat="1" x14ac:dyDescent="0.25">
      <c r="A44" s="26">
        <f>Wellpath!E44</f>
        <v>1170</v>
      </c>
      <c r="B44" s="68">
        <f>Wellpath!K44*Wellpath!P44</f>
        <v>1253877.3</v>
      </c>
      <c r="C44" s="22">
        <v>0</v>
      </c>
      <c r="D44" s="22">
        <v>0</v>
      </c>
      <c r="E44" s="20">
        <f>Model!$W$6*((drdp!B44+drdp!K44)*DSTG!$B44+(drdp!E44+drdp!N44)*DSTG!$C44+(drdp!H44+drdp!Q44)*DSTG!$D44)</f>
        <v>0</v>
      </c>
      <c r="F44" s="20">
        <f>Model!$W$6*((drdp!C44+drdp!L44)*DSTG!$B44+(drdp!F44+drdp!O44)*DSTG!$C44+(drdp!I44+drdp!R44)*DSTG!$D44)</f>
        <v>0</v>
      </c>
      <c r="G44" s="20">
        <f>Model!$W$6*((drdp!D44+drdp!M44)*DSTG!$B44+(drdp!G44+drdp!P44)*DSTG!$C44+(drdp!J44+drdp!S44)*DSTG!$D44)</f>
        <v>0</v>
      </c>
      <c r="H44" s="32">
        <f>Model!$W$6*((drdp!B44)*DSTG!$B44+(drdp!E44)*DSTG!$C44+(drdp!H44)*DSTG!$D44)</f>
        <v>0.24013143450450691</v>
      </c>
      <c r="I44" s="32">
        <f>Model!$W$6*((drdp!C44)*DSTG!$B44+(drdp!F44)*DSTG!$C44+(drdp!I44)*DSTG!$D44)</f>
        <v>0</v>
      </c>
      <c r="J44" s="32">
        <f>Model!$W$6*((drdp!D44)*DSTG!$B44+(drdp!G44)*DSTG!$C44+(drdp!J44)*DSTG!$D44)</f>
        <v>0.20149419812680297</v>
      </c>
      <c r="K44" s="34">
        <f>SUM(E$3:E43)+H44</f>
        <v>0.12121448558303646</v>
      </c>
      <c r="L44" s="34">
        <f>SUM(F$3:F43)+I44</f>
        <v>0</v>
      </c>
      <c r="M44" s="34">
        <f>SUM(G$3:G43)+J44</f>
        <v>0.27221677998562493</v>
      </c>
      <c r="N44" s="34"/>
      <c r="O44" s="34"/>
      <c r="P44" s="34"/>
      <c r="Q44" s="35">
        <f t="shared" si="1"/>
        <v>1.4692951515160155E-2</v>
      </c>
      <c r="R44" s="35">
        <f t="shared" si="1"/>
        <v>0</v>
      </c>
      <c r="S44" s="35">
        <f t="shared" si="1"/>
        <v>7.4101975305742127E-2</v>
      </c>
      <c r="T44" s="35">
        <f t="shared" si="2"/>
        <v>0</v>
      </c>
      <c r="U44" s="35">
        <f t="shared" si="3"/>
        <v>3.2996616953028142E-2</v>
      </c>
      <c r="V44" s="35">
        <f t="shared" si="4"/>
        <v>0</v>
      </c>
    </row>
    <row r="45" spans="1:22" x14ac:dyDescent="0.25">
      <c r="A45" s="26">
        <f>Wellpath!E45</f>
        <v>1200</v>
      </c>
      <c r="B45" s="68">
        <f>Wellpath!K45*Wellpath!P45</f>
        <v>1309164</v>
      </c>
      <c r="C45" s="22">
        <v>0</v>
      </c>
      <c r="D45" s="22">
        <v>0</v>
      </c>
      <c r="E45" s="20">
        <f>Model!$W$6*((drdp!B45+drdp!K45)*DSTG!$B45+(drdp!E45+drdp!N45)*DSTG!$C45+(drdp!H45+drdp!Q45)*DSTG!$D45)</f>
        <v>0</v>
      </c>
      <c r="F45" s="20">
        <f>Model!$W$6*((drdp!C45+drdp!L45)*DSTG!$B45+(drdp!F45+drdp!O45)*DSTG!$C45+(drdp!I45+drdp!R45)*DSTG!$D45)</f>
        <v>0</v>
      </c>
      <c r="G45" s="20">
        <f>Model!$W$6*((drdp!D45+drdp!M45)*DSTG!$B45+(drdp!G45+drdp!P45)*DSTG!$C45+(drdp!J45+drdp!S45)*DSTG!$D45)</f>
        <v>0</v>
      </c>
      <c r="H45" s="18">
        <f>Model!$W$6*((drdp!B45)*DSTG!$B45+(drdp!E45)*DSTG!$C45+(drdp!H45)*DSTG!$D45)</f>
        <v>0.25071945183285343</v>
      </c>
      <c r="I45" s="18">
        <f>Model!$W$6*((drdp!C45)*DSTG!$B45+(drdp!F45)*DSTG!$C45+(drdp!I45)*DSTG!$D45)</f>
        <v>0</v>
      </c>
      <c r="J45" s="18">
        <f>Model!$W$6*((drdp!D45)*DSTG!$B45+(drdp!G45)*DSTG!$C45+(drdp!J45)*DSTG!$D45)</f>
        <v>0.21037859956191715</v>
      </c>
      <c r="K45" s="21">
        <f>SUM(E$3:E44)+H45</f>
        <v>0.13180250291138298</v>
      </c>
      <c r="L45" s="21">
        <f>SUM(F$3:F44)+I45</f>
        <v>0</v>
      </c>
      <c r="M45" s="21">
        <f>SUM(G$3:G44)+J45</f>
        <v>0.28110118142073914</v>
      </c>
      <c r="N45" s="21"/>
      <c r="O45" s="21"/>
      <c r="P45" s="21"/>
      <c r="Q45" s="19">
        <f t="shared" si="1"/>
        <v>1.737189977370512E-2</v>
      </c>
      <c r="R45" s="19">
        <f t="shared" si="1"/>
        <v>0</v>
      </c>
      <c r="S45" s="19">
        <f t="shared" si="1"/>
        <v>7.9017874196135304E-2</v>
      </c>
      <c r="T45" s="19">
        <f t="shared" si="2"/>
        <v>0</v>
      </c>
      <c r="U45" s="19">
        <f t="shared" si="3"/>
        <v>3.7049839282600167E-2</v>
      </c>
      <c r="V45" s="19">
        <f t="shared" si="4"/>
        <v>0</v>
      </c>
    </row>
    <row r="46" spans="1:22" x14ac:dyDescent="0.25">
      <c r="A46" s="26">
        <f>Wellpath!E46</f>
        <v>1230</v>
      </c>
      <c r="B46" s="68">
        <f>Wellpath!K46*Wellpath!P46</f>
        <v>1365619.8</v>
      </c>
      <c r="C46" s="22">
        <v>0</v>
      </c>
      <c r="D46" s="22">
        <v>0</v>
      </c>
      <c r="E46" s="20">
        <f>Model!$W$6*((drdp!B46+drdp!K46)*DSTG!$B46+(drdp!E46+drdp!N46)*DSTG!$C46+(drdp!H46+drdp!Q46)*DSTG!$D46)</f>
        <v>0</v>
      </c>
      <c r="F46" s="20">
        <f>Model!$W$6*((drdp!C46+drdp!L46)*DSTG!$B46+(drdp!F46+drdp!O46)*DSTG!$C46+(drdp!I46+drdp!R46)*DSTG!$D46)</f>
        <v>0</v>
      </c>
      <c r="G46" s="20">
        <f>Model!$W$6*((drdp!D46+drdp!M46)*DSTG!$B46+(drdp!G46+drdp!P46)*DSTG!$C46+(drdp!J46+drdp!S46)*DSTG!$D46)</f>
        <v>0</v>
      </c>
      <c r="H46" s="18">
        <f>Model!$W$6*((drdp!B46)*DSTG!$B46+(drdp!E46)*DSTG!$C46+(drdp!H46)*DSTG!$D46)</f>
        <v>0.26153136480081252</v>
      </c>
      <c r="I46" s="18">
        <f>Model!$W$6*((drdp!C46)*DSTG!$B46+(drdp!F46)*DSTG!$C46+(drdp!I46)*DSTG!$D46)</f>
        <v>0</v>
      </c>
      <c r="J46" s="18">
        <f>Model!$W$6*((drdp!D46)*DSTG!$B46+(drdp!G46)*DSTG!$C46+(drdp!J46)*DSTG!$D46)</f>
        <v>0.21945087174565248</v>
      </c>
      <c r="K46" s="21">
        <f>SUM(E$3:E45)+H46</f>
        <v>0.14261441587934207</v>
      </c>
      <c r="L46" s="21">
        <f>SUM(F$3:F45)+I46</f>
        <v>0</v>
      </c>
      <c r="M46" s="21">
        <f>SUM(G$3:G45)+J46</f>
        <v>0.29017345360447444</v>
      </c>
      <c r="N46" s="21"/>
      <c r="O46" s="21"/>
      <c r="P46" s="21"/>
      <c r="Q46" s="19">
        <f t="shared" si="1"/>
        <v>2.0338871616605934E-2</v>
      </c>
      <c r="R46" s="19">
        <f t="shared" si="1"/>
        <v>0</v>
      </c>
      <c r="S46" s="19">
        <f t="shared" si="1"/>
        <v>8.4200633176748085E-2</v>
      </c>
      <c r="T46" s="19">
        <f t="shared" si="2"/>
        <v>0</v>
      </c>
      <c r="U46" s="19">
        <f t="shared" si="3"/>
        <v>4.1382917589493487E-2</v>
      </c>
      <c r="V46" s="19">
        <f t="shared" si="4"/>
        <v>0</v>
      </c>
    </row>
    <row r="47" spans="1:22" x14ac:dyDescent="0.25">
      <c r="A47" s="26">
        <f>Wellpath!E47</f>
        <v>1260</v>
      </c>
      <c r="B47" s="68">
        <f>Wellpath!K47*Wellpath!P47</f>
        <v>1423220.4</v>
      </c>
      <c r="C47" s="22">
        <v>0</v>
      </c>
      <c r="D47" s="22">
        <v>0</v>
      </c>
      <c r="E47" s="20">
        <f>Model!$W$6*((drdp!B47+drdp!K47)*DSTG!$B47+(drdp!E47+drdp!N47)*DSTG!$C47+(drdp!H47+drdp!Q47)*DSTG!$D47)</f>
        <v>0</v>
      </c>
      <c r="F47" s="20">
        <f>Model!$W$6*((drdp!C47+drdp!L47)*DSTG!$B47+(drdp!F47+drdp!O47)*DSTG!$C47+(drdp!I47+drdp!R47)*DSTG!$D47)</f>
        <v>0</v>
      </c>
      <c r="G47" s="20">
        <f>Model!$W$6*((drdp!D47+drdp!M47)*DSTG!$B47+(drdp!G47+drdp!P47)*DSTG!$C47+(drdp!J47+drdp!S47)*DSTG!$D47)</f>
        <v>0</v>
      </c>
      <c r="H47" s="18">
        <f>Model!$W$6*((drdp!B47)*DSTG!$B47+(drdp!E47)*DSTG!$C47+(drdp!H47)*DSTG!$D47)</f>
        <v>0.27256251968839229</v>
      </c>
      <c r="I47" s="18">
        <f>Model!$W$6*((drdp!C47)*DSTG!$B47+(drdp!F47)*DSTG!$C47+(drdp!I47)*DSTG!$D47)</f>
        <v>0</v>
      </c>
      <c r="J47" s="18">
        <f>Model!$W$6*((drdp!D47)*DSTG!$B47+(drdp!G47)*DSTG!$C47+(drdp!J47)*DSTG!$D47)</f>
        <v>0.2287071097432801</v>
      </c>
      <c r="K47" s="21">
        <f>SUM(E$3:E46)+H47</f>
        <v>0.15364557076692184</v>
      </c>
      <c r="L47" s="21">
        <f>SUM(F$3:F46)+I47</f>
        <v>0</v>
      </c>
      <c r="M47" s="21">
        <f>SUM(G$3:G46)+J47</f>
        <v>0.29942969160210209</v>
      </c>
      <c r="N47" s="21"/>
      <c r="O47" s="21"/>
      <c r="P47" s="21"/>
      <c r="Q47" s="19">
        <f t="shared" si="1"/>
        <v>2.3606961416293187E-2</v>
      </c>
      <c r="R47" s="19">
        <f t="shared" si="1"/>
        <v>0</v>
      </c>
      <c r="S47" s="19">
        <f t="shared" si="1"/>
        <v>8.9658140212929963E-2</v>
      </c>
      <c r="T47" s="19">
        <f t="shared" si="2"/>
        <v>0</v>
      </c>
      <c r="U47" s="19">
        <f t="shared" si="3"/>
        <v>4.6006045870768356E-2</v>
      </c>
      <c r="V47" s="19">
        <f t="shared" si="4"/>
        <v>0</v>
      </c>
    </row>
    <row r="48" spans="1:22" x14ac:dyDescent="0.25">
      <c r="A48" s="26">
        <f>Wellpath!E48</f>
        <v>1290</v>
      </c>
      <c r="B48" s="68">
        <f>Wellpath!K48*Wellpath!P48</f>
        <v>1481977.7999999998</v>
      </c>
      <c r="C48" s="22">
        <v>0</v>
      </c>
      <c r="D48" s="22">
        <v>0</v>
      </c>
      <c r="E48" s="20">
        <f>Model!$W$6*((drdp!B48+drdp!K48)*DSTG!$B48+(drdp!E48+drdp!N48)*DSTG!$C48+(drdp!H48+drdp!Q48)*DSTG!$D48)</f>
        <v>0</v>
      </c>
      <c r="F48" s="20">
        <f>Model!$W$6*((drdp!C48+drdp!L48)*DSTG!$B48+(drdp!F48+drdp!O48)*DSTG!$C48+(drdp!I48+drdp!R48)*DSTG!$D48)</f>
        <v>0</v>
      </c>
      <c r="G48" s="20">
        <f>Model!$W$6*((drdp!D48+drdp!M48)*DSTG!$B48+(drdp!G48+drdp!P48)*DSTG!$C48+(drdp!J48+drdp!S48)*DSTG!$D48)</f>
        <v>0</v>
      </c>
      <c r="H48" s="18">
        <f>Model!$W$6*((drdp!B48)*DSTG!$B48+(drdp!E48)*DSTG!$C48+(drdp!H48)*DSTG!$D48)</f>
        <v>0.28381521462892201</v>
      </c>
      <c r="I48" s="18">
        <f>Model!$W$6*((drdp!C48)*DSTG!$B48+(drdp!F48)*DSTG!$C48+(drdp!I48)*DSTG!$D48)</f>
        <v>0</v>
      </c>
      <c r="J48" s="18">
        <f>Model!$W$6*((drdp!D48)*DSTG!$B48+(drdp!G48)*DSTG!$C48+(drdp!J48)*DSTG!$D48)</f>
        <v>0.23814924191762904</v>
      </c>
      <c r="K48" s="21">
        <f>SUM(E$3:E47)+H48</f>
        <v>0.16489826570745156</v>
      </c>
      <c r="L48" s="21">
        <f>SUM(F$3:F47)+I48</f>
        <v>0</v>
      </c>
      <c r="M48" s="21">
        <f>SUM(G$3:G47)+J48</f>
        <v>0.308871823776451</v>
      </c>
      <c r="N48" s="21"/>
      <c r="O48" s="21"/>
      <c r="P48" s="21"/>
      <c r="Q48" s="19">
        <f t="shared" si="1"/>
        <v>2.7191438033325296E-2</v>
      </c>
      <c r="R48" s="19">
        <f t="shared" si="1"/>
        <v>0</v>
      </c>
      <c r="S48" s="19">
        <f t="shared" si="1"/>
        <v>9.5401803522991005E-2</v>
      </c>
      <c r="T48" s="19">
        <f t="shared" si="2"/>
        <v>0</v>
      </c>
      <c r="U48" s="19">
        <f t="shared" si="3"/>
        <v>5.0932428066634373E-2</v>
      </c>
      <c r="V48" s="19">
        <f t="shared" si="4"/>
        <v>0</v>
      </c>
    </row>
    <row r="49" spans="1:22" x14ac:dyDescent="0.25">
      <c r="A49" s="26">
        <f>Wellpath!E49</f>
        <v>1320</v>
      </c>
      <c r="B49" s="68">
        <f>Wellpath!K49*Wellpath!P49</f>
        <v>1541905.2</v>
      </c>
      <c r="C49" s="22">
        <v>0</v>
      </c>
      <c r="D49" s="22">
        <v>0</v>
      </c>
      <c r="E49" s="20">
        <f>Model!$W$6*((drdp!B49+drdp!K49)*DSTG!$B49+(drdp!E49+drdp!N49)*DSTG!$C49+(drdp!H49+drdp!Q49)*DSTG!$D49)</f>
        <v>0</v>
      </c>
      <c r="F49" s="20">
        <f>Model!$W$6*((drdp!C49+drdp!L49)*DSTG!$B49+(drdp!F49+drdp!O49)*DSTG!$C49+(drdp!I49+drdp!R49)*DSTG!$D49)</f>
        <v>0</v>
      </c>
      <c r="G49" s="20">
        <f>Model!$W$6*((drdp!D49+drdp!M49)*DSTG!$B49+(drdp!G49+drdp!P49)*DSTG!$C49+(drdp!J49+drdp!S49)*DSTG!$D49)</f>
        <v>0</v>
      </c>
      <c r="H49" s="18">
        <f>Model!$W$6*((drdp!B49)*DSTG!$B49+(drdp!E49)*DSTG!$C49+(drdp!H49)*DSTG!$D49)</f>
        <v>0.29529197756906406</v>
      </c>
      <c r="I49" s="18">
        <f>Model!$W$6*((drdp!C49)*DSTG!$B49+(drdp!F49)*DSTG!$C49+(drdp!I49)*DSTG!$D49)</f>
        <v>0</v>
      </c>
      <c r="J49" s="18">
        <f>Model!$W$6*((drdp!D49)*DSTG!$B49+(drdp!G49)*DSTG!$C49+(drdp!J49)*DSTG!$D49)</f>
        <v>0.24777938946781133</v>
      </c>
      <c r="K49" s="21">
        <f>SUM(E$3:E48)+H49</f>
        <v>0.17637502864759361</v>
      </c>
      <c r="L49" s="21">
        <f>SUM(F$3:F48)+I49</f>
        <v>0</v>
      </c>
      <c r="M49" s="21">
        <f>SUM(G$3:G48)+J49</f>
        <v>0.31850197132663333</v>
      </c>
      <c r="N49" s="21"/>
      <c r="O49" s="21"/>
      <c r="P49" s="21"/>
      <c r="Q49" s="19">
        <f t="shared" si="1"/>
        <v>3.1108150730439467E-2</v>
      </c>
      <c r="R49" s="19">
        <f t="shared" si="1"/>
        <v>0</v>
      </c>
      <c r="S49" s="19">
        <f t="shared" si="1"/>
        <v>0.10144350573895156</v>
      </c>
      <c r="T49" s="19">
        <f t="shared" si="2"/>
        <v>0</v>
      </c>
      <c r="U49" s="19">
        <f t="shared" si="3"/>
        <v>5.6175794317049992E-2</v>
      </c>
      <c r="V49" s="19">
        <f t="shared" si="4"/>
        <v>0</v>
      </c>
    </row>
    <row r="50" spans="1:22" x14ac:dyDescent="0.25">
      <c r="A50" s="26">
        <f>Wellpath!E50</f>
        <v>1350</v>
      </c>
      <c r="B50" s="68">
        <f>Wellpath!K50*Wellpath!P50</f>
        <v>1602976.5000000002</v>
      </c>
      <c r="C50" s="22">
        <v>0</v>
      </c>
      <c r="D50" s="22">
        <v>0</v>
      </c>
      <c r="E50" s="20">
        <f>Model!$W$6*((drdp!B50+drdp!K50)*DSTG!$B50+(drdp!E50+drdp!N50)*DSTG!$C50+(drdp!H50+drdp!Q50)*DSTG!$D50)</f>
        <v>0</v>
      </c>
      <c r="F50" s="20">
        <f>Model!$W$6*((drdp!C50+drdp!L50)*DSTG!$B50+(drdp!F50+drdp!O50)*DSTG!$C50+(drdp!I50+drdp!R50)*DSTG!$D50)</f>
        <v>0</v>
      </c>
      <c r="G50" s="20">
        <f>Model!$W$6*((drdp!D50+drdp!M50)*DSTG!$B50+(drdp!G50+drdp!P50)*DSTG!$C50+(drdp!J50+drdp!S50)*DSTG!$D50)</f>
        <v>0</v>
      </c>
      <c r="H50" s="18">
        <f>Model!$W$6*((drdp!B50)*DSTG!$B50+(drdp!E50)*DSTG!$C50+(drdp!H50)*DSTG!$D50)</f>
        <v>0.30698781006882719</v>
      </c>
      <c r="I50" s="18">
        <f>Model!$W$6*((drdp!C50)*DSTG!$B50+(drdp!F50)*DSTG!$C50+(drdp!I50)*DSTG!$D50)</f>
        <v>0</v>
      </c>
      <c r="J50" s="18">
        <f>Model!$W$6*((drdp!D50)*DSTG!$B50+(drdp!G50)*DSTG!$C50+(drdp!J50)*DSTG!$D50)</f>
        <v>0.25759335820467377</v>
      </c>
      <c r="K50" s="21">
        <f>SUM(E$3:E49)+H50</f>
        <v>0.18807086114735674</v>
      </c>
      <c r="L50" s="21">
        <f>SUM(F$3:F49)+I50</f>
        <v>0</v>
      </c>
      <c r="M50" s="21">
        <f>SUM(G$3:G49)+J50</f>
        <v>0.32831594006349574</v>
      </c>
      <c r="N50" s="21"/>
      <c r="O50" s="21"/>
      <c r="P50" s="21"/>
      <c r="Q50" s="19">
        <f t="shared" si="1"/>
        <v>3.5370648812708343E-2</v>
      </c>
      <c r="R50" s="19">
        <f t="shared" si="1"/>
        <v>0</v>
      </c>
      <c r="S50" s="19">
        <f t="shared" si="1"/>
        <v>0.10779135649977692</v>
      </c>
      <c r="T50" s="19">
        <f t="shared" si="2"/>
        <v>0</v>
      </c>
      <c r="U50" s="19">
        <f t="shared" si="3"/>
        <v>6.1746661576145605E-2</v>
      </c>
      <c r="V50" s="19">
        <f t="shared" si="4"/>
        <v>0</v>
      </c>
    </row>
    <row r="51" spans="1:22" x14ac:dyDescent="0.25">
      <c r="A51" s="26">
        <f>Wellpath!E51</f>
        <v>1380</v>
      </c>
      <c r="B51" s="68">
        <f>Wellpath!K51*Wellpath!P51</f>
        <v>1665204.6</v>
      </c>
      <c r="C51" s="22">
        <v>0</v>
      </c>
      <c r="D51" s="22">
        <v>0</v>
      </c>
      <c r="E51" s="20">
        <f>Model!$W$6*((drdp!B51+drdp!K51)*DSTG!$B51+(drdp!E51+drdp!N51)*DSTG!$C51+(drdp!H51+drdp!Q51)*DSTG!$D51)</f>
        <v>0</v>
      </c>
      <c r="F51" s="20">
        <f>Model!$W$6*((drdp!C51+drdp!L51)*DSTG!$B51+(drdp!F51+drdp!O51)*DSTG!$C51+(drdp!I51+drdp!R51)*DSTG!$D51)</f>
        <v>0</v>
      </c>
      <c r="G51" s="20">
        <f>Model!$W$6*((drdp!D51+drdp!M51)*DSTG!$B51+(drdp!G51+drdp!P51)*DSTG!$C51+(drdp!J51+drdp!S51)*DSTG!$D51)</f>
        <v>0</v>
      </c>
      <c r="H51" s="18">
        <f>Model!$W$6*((drdp!B51)*DSTG!$B51+(drdp!E51)*DSTG!$C51+(drdp!H51)*DSTG!$D51)</f>
        <v>0.31890518262154016</v>
      </c>
      <c r="I51" s="18">
        <f>Model!$W$6*((drdp!C51)*DSTG!$B51+(drdp!F51)*DSTG!$C51+(drdp!I51)*DSTG!$D51)</f>
        <v>0</v>
      </c>
      <c r="J51" s="18">
        <f>Model!$W$6*((drdp!D51)*DSTG!$B51+(drdp!G51)*DSTG!$C51+(drdp!J51)*DSTG!$D51)</f>
        <v>0.26759322111825751</v>
      </c>
      <c r="K51" s="21">
        <f>SUM(E$3:E50)+H51</f>
        <v>0.19998823370006971</v>
      </c>
      <c r="L51" s="21">
        <f>SUM(F$3:F50)+I51</f>
        <v>0</v>
      </c>
      <c r="M51" s="21">
        <f>SUM(G$3:G50)+J51</f>
        <v>0.33831580297707947</v>
      </c>
      <c r="N51" s="21"/>
      <c r="O51" s="21"/>
      <c r="P51" s="21"/>
      <c r="Q51" s="19">
        <f t="shared" si="1"/>
        <v>3.9995293618473697E-2</v>
      </c>
      <c r="R51" s="19">
        <f t="shared" si="1"/>
        <v>0</v>
      </c>
      <c r="S51" s="19">
        <f t="shared" si="1"/>
        <v>0.11445758254402605</v>
      </c>
      <c r="T51" s="19">
        <f t="shared" si="2"/>
        <v>0</v>
      </c>
      <c r="U51" s="19">
        <f t="shared" si="3"/>
        <v>6.7659179870206906E-2</v>
      </c>
      <c r="V51" s="19">
        <f t="shared" si="4"/>
        <v>0</v>
      </c>
    </row>
    <row r="52" spans="1:22" x14ac:dyDescent="0.25">
      <c r="A52" s="26">
        <f>Wellpath!E52</f>
        <v>1410</v>
      </c>
      <c r="B52" s="68">
        <f>Wellpath!K52*Wellpath!P52</f>
        <v>1728603.6</v>
      </c>
      <c r="C52" s="22">
        <v>0</v>
      </c>
      <c r="D52" s="22">
        <v>0</v>
      </c>
      <c r="E52" s="20">
        <f>Model!$W$6*((drdp!B52+drdp!K52)*DSTG!$B52+(drdp!E52+drdp!N52)*DSTG!$C52+(drdp!H52+drdp!Q52)*DSTG!$D52)</f>
        <v>0</v>
      </c>
      <c r="F52" s="20">
        <f>Model!$W$6*((drdp!C52+drdp!L52)*DSTG!$B52+(drdp!F52+drdp!O52)*DSTG!$C52+(drdp!I52+drdp!R52)*DSTG!$D52)</f>
        <v>0</v>
      </c>
      <c r="G52" s="20">
        <f>Model!$W$6*((drdp!D52+drdp!M52)*DSTG!$B52+(drdp!G52+drdp!P52)*DSTG!$C52+(drdp!J52+drdp!S52)*DSTG!$D52)</f>
        <v>0</v>
      </c>
      <c r="H52" s="18">
        <f>Model!$W$6*((drdp!B52)*DSTG!$B52+(drdp!E52)*DSTG!$C52+(drdp!H52)*DSTG!$D52)</f>
        <v>0.33104679553386518</v>
      </c>
      <c r="I52" s="18">
        <f>Model!$W$6*((drdp!C52)*DSTG!$B52+(drdp!F52)*DSTG!$C52+(drdp!I52)*DSTG!$D52)</f>
        <v>0</v>
      </c>
      <c r="J52" s="18">
        <f>Model!$W$6*((drdp!D52)*DSTG!$B52+(drdp!G52)*DSTG!$C52+(drdp!J52)*DSTG!$D52)</f>
        <v>0.27778124403488669</v>
      </c>
      <c r="K52" s="21">
        <f>SUM(E$3:E51)+H52</f>
        <v>0.21212984661239473</v>
      </c>
      <c r="L52" s="21">
        <f>SUM(F$3:F51)+I52</f>
        <v>0</v>
      </c>
      <c r="M52" s="21">
        <f>SUM(G$3:G51)+J52</f>
        <v>0.34850382589370865</v>
      </c>
      <c r="N52" s="21"/>
      <c r="O52" s="21"/>
      <c r="P52" s="21"/>
      <c r="Q52" s="19">
        <f t="shared" si="1"/>
        <v>4.4999071823798115E-2</v>
      </c>
      <c r="R52" s="19">
        <f t="shared" si="1"/>
        <v>0</v>
      </c>
      <c r="S52" s="19">
        <f t="shared" si="1"/>
        <v>0.1214549166625524</v>
      </c>
      <c r="T52" s="19">
        <f t="shared" si="2"/>
        <v>0</v>
      </c>
      <c r="U52" s="19">
        <f t="shared" si="3"/>
        <v>7.3928063130665134E-2</v>
      </c>
      <c r="V52" s="19">
        <f t="shared" si="4"/>
        <v>0</v>
      </c>
    </row>
    <row r="53" spans="1:22" x14ac:dyDescent="0.25">
      <c r="A53" s="26">
        <f>Wellpath!E53</f>
        <v>1440</v>
      </c>
      <c r="B53" s="68">
        <f>Wellpath!K53*Wellpath!P53</f>
        <v>1793145.6</v>
      </c>
      <c r="C53" s="22">
        <v>0</v>
      </c>
      <c r="D53" s="22">
        <v>0</v>
      </c>
      <c r="E53" s="20">
        <f>Model!$W$6*((drdp!B53+drdp!K53)*DSTG!$B53+(drdp!E53+drdp!N53)*DSTG!$C53+(drdp!H53+drdp!Q53)*DSTG!$D53)</f>
        <v>0</v>
      </c>
      <c r="F53" s="20">
        <f>Model!$W$6*((drdp!C53+drdp!L53)*DSTG!$B53+(drdp!F53+drdp!O53)*DSTG!$C53+(drdp!I53+drdp!R53)*DSTG!$D53)</f>
        <v>0</v>
      </c>
      <c r="G53" s="20">
        <f>Model!$W$6*((drdp!D53+drdp!M53)*DSTG!$B53+(drdp!G53+drdp!P53)*DSTG!$C53+(drdp!J53+drdp!S53)*DSTG!$D53)</f>
        <v>0</v>
      </c>
      <c r="H53" s="18">
        <f>Model!$W$6*((drdp!B53)*DSTG!$B53+(drdp!E53)*DSTG!$C53+(drdp!H53)*DSTG!$D53)</f>
        <v>0.3434073056458114</v>
      </c>
      <c r="I53" s="18">
        <f>Model!$W$6*((drdp!C53)*DSTG!$B53+(drdp!F53)*DSTG!$C53+(drdp!I53)*DSTG!$D53)</f>
        <v>0</v>
      </c>
      <c r="J53" s="18">
        <f>Model!$W$6*((drdp!D53)*DSTG!$B53+(drdp!G53)*DSTG!$C53+(drdp!J53)*DSTG!$D53)</f>
        <v>0.28815294351098386</v>
      </c>
      <c r="K53" s="21">
        <f>SUM(E$3:E52)+H53</f>
        <v>0.22449035672434095</v>
      </c>
      <c r="L53" s="21">
        <f>SUM(F$3:F52)+I53</f>
        <v>0</v>
      </c>
      <c r="M53" s="21">
        <f>SUM(G$3:G52)+J53</f>
        <v>0.35887552536980583</v>
      </c>
      <c r="N53" s="21"/>
      <c r="O53" s="21"/>
      <c r="P53" s="21"/>
      <c r="Q53" s="19">
        <f t="shared" si="1"/>
        <v>5.0395920262221852E-2</v>
      </c>
      <c r="R53" s="19">
        <f t="shared" si="1"/>
        <v>0</v>
      </c>
      <c r="S53" s="19">
        <f t="shared" si="1"/>
        <v>0.12879164270945415</v>
      </c>
      <c r="T53" s="19">
        <f t="shared" si="2"/>
        <v>0</v>
      </c>
      <c r="U53" s="19">
        <f t="shared" si="3"/>
        <v>8.0564094709902986E-2</v>
      </c>
      <c r="V53" s="19">
        <f t="shared" si="4"/>
        <v>0</v>
      </c>
    </row>
    <row r="54" spans="1:22" x14ac:dyDescent="0.25">
      <c r="A54" s="26">
        <f>Wellpath!E54</f>
        <v>1470</v>
      </c>
      <c r="B54" s="68">
        <f>Wellpath!K54*Wellpath!P54</f>
        <v>1858844.4</v>
      </c>
      <c r="C54" s="22">
        <v>0</v>
      </c>
      <c r="D54" s="22">
        <v>0</v>
      </c>
      <c r="E54" s="20">
        <f>Model!$W$6*((drdp!B54+drdp!K54)*DSTG!$B54+(drdp!E54+drdp!N54)*DSTG!$C54+(drdp!H54+drdp!Q54)*DSTG!$D54)</f>
        <v>0</v>
      </c>
      <c r="F54" s="20">
        <f>Model!$W$6*((drdp!C54+drdp!L54)*DSTG!$B54+(drdp!F54+drdp!O54)*DSTG!$C54+(drdp!I54+drdp!R54)*DSTG!$D54)</f>
        <v>0</v>
      </c>
      <c r="G54" s="20">
        <f>Model!$W$6*((drdp!D54+drdp!M54)*DSTG!$B54+(drdp!G54+drdp!P54)*DSTG!$C54+(drdp!J54+drdp!S54)*DSTG!$D54)</f>
        <v>0</v>
      </c>
      <c r="H54" s="18">
        <f>Model!$W$6*((drdp!B54)*DSTG!$B54+(drdp!E54)*DSTG!$C54+(drdp!H54)*DSTG!$D54)</f>
        <v>0.35598935581070767</v>
      </c>
      <c r="I54" s="18">
        <f>Model!$W$6*((drdp!C54)*DSTG!$B54+(drdp!F54)*DSTG!$C54+(drdp!I54)*DSTG!$D54)</f>
        <v>0</v>
      </c>
      <c r="J54" s="18">
        <f>Model!$W$6*((drdp!D54)*DSTG!$B54+(drdp!G54)*DSTG!$C54+(drdp!J54)*DSTG!$D54)</f>
        <v>0.29871053716380236</v>
      </c>
      <c r="K54" s="21">
        <f>SUM(E$3:E53)+H54</f>
        <v>0.23707240688923722</v>
      </c>
      <c r="L54" s="21">
        <f>SUM(F$3:F53)+I54</f>
        <v>0</v>
      </c>
      <c r="M54" s="21">
        <f>SUM(G$3:G53)+J54</f>
        <v>0.36943311902262432</v>
      </c>
      <c r="N54" s="21"/>
      <c r="O54" s="21"/>
      <c r="P54" s="21"/>
      <c r="Q54" s="19">
        <f t="shared" si="1"/>
        <v>5.6203326108256055E-2</v>
      </c>
      <c r="R54" s="19">
        <f t="shared" si="1"/>
        <v>0</v>
      </c>
      <c r="S54" s="19">
        <f t="shared" si="1"/>
        <v>0.13648082943078452</v>
      </c>
      <c r="T54" s="19">
        <f t="shared" si="2"/>
        <v>0</v>
      </c>
      <c r="U54" s="19">
        <f t="shared" si="3"/>
        <v>8.7582398711291601E-2</v>
      </c>
      <c r="V54" s="19">
        <f t="shared" si="4"/>
        <v>0</v>
      </c>
    </row>
    <row r="55" spans="1:22" x14ac:dyDescent="0.25">
      <c r="A55" s="26">
        <f>Wellpath!E55</f>
        <v>1500</v>
      </c>
      <c r="B55" s="68">
        <f>Wellpath!K55*Wellpath!P55</f>
        <v>1925715</v>
      </c>
      <c r="C55" s="22">
        <v>0</v>
      </c>
      <c r="D55" s="22">
        <v>0</v>
      </c>
      <c r="E55" s="20">
        <f>Model!$W$6*((drdp!B55+drdp!K55)*DSTG!$B55+(drdp!E55+drdp!N55)*DSTG!$C55+(drdp!H55+drdp!Q55)*DSTG!$D55)</f>
        <v>0</v>
      </c>
      <c r="F55" s="20">
        <f>Model!$W$6*((drdp!C55+drdp!L55)*DSTG!$B55+(drdp!F55+drdp!O55)*DSTG!$C55+(drdp!I55+drdp!R55)*DSTG!$D55)</f>
        <v>0</v>
      </c>
      <c r="G55" s="20">
        <f>Model!$W$6*((drdp!D55+drdp!M55)*DSTG!$B55+(drdp!G55+drdp!P55)*DSTG!$C55+(drdp!J55+drdp!S55)*DSTG!$D55)</f>
        <v>0</v>
      </c>
      <c r="H55" s="18">
        <f>Model!$W$6*((drdp!B55)*DSTG!$B55+(drdp!E55)*DSTG!$C55+(drdp!H55)*DSTG!$D55)</f>
        <v>0.36879581869521566</v>
      </c>
      <c r="I55" s="18">
        <f>Model!$W$6*((drdp!C55)*DSTG!$B55+(drdp!F55)*DSTG!$C55+(drdp!I55)*DSTG!$D55)</f>
        <v>0</v>
      </c>
      <c r="J55" s="18">
        <f>Model!$W$6*((drdp!D55)*DSTG!$B55+(drdp!G55)*DSTG!$C55+(drdp!J55)*DSTG!$D55)</f>
        <v>0.30945643544687851</v>
      </c>
      <c r="K55" s="21">
        <f>SUM(E$3:E54)+H55</f>
        <v>0.24987886977374521</v>
      </c>
      <c r="L55" s="21">
        <f>SUM(F$3:F54)+I55</f>
        <v>0</v>
      </c>
      <c r="M55" s="21">
        <f>SUM(G$3:G54)+J55</f>
        <v>0.38017901730570047</v>
      </c>
      <c r="N55" s="21"/>
      <c r="O55" s="21"/>
      <c r="P55" s="21"/>
      <c r="Q55" s="19">
        <f t="shared" si="1"/>
        <v>6.2439449559404316E-2</v>
      </c>
      <c r="R55" s="19">
        <f t="shared" si="1"/>
        <v>0</v>
      </c>
      <c r="S55" s="19">
        <f t="shared" si="1"/>
        <v>0.1445360851995281</v>
      </c>
      <c r="T55" s="19">
        <f t="shared" si="2"/>
        <v>0</v>
      </c>
      <c r="U55" s="19">
        <f t="shared" si="3"/>
        <v>9.4998703156041558E-2</v>
      </c>
      <c r="V55" s="19">
        <f t="shared" si="4"/>
        <v>0</v>
      </c>
    </row>
    <row r="56" spans="1:22" x14ac:dyDescent="0.25">
      <c r="A56" s="26">
        <f>Wellpath!E56</f>
        <v>1530</v>
      </c>
      <c r="B56" s="68">
        <f>Wellpath!K56*Wellpath!P56</f>
        <v>1993727.7</v>
      </c>
      <c r="C56" s="22">
        <v>0</v>
      </c>
      <c r="D56" s="22">
        <v>0</v>
      </c>
      <c r="E56" s="20">
        <f>Model!$W$6*((drdp!B56+drdp!K56)*DSTG!$B56+(drdp!E56+drdp!N56)*DSTG!$C56+(drdp!H56+drdp!Q56)*DSTG!$D56)</f>
        <v>0</v>
      </c>
      <c r="F56" s="20">
        <f>Model!$W$6*((drdp!C56+drdp!L56)*DSTG!$B56+(drdp!F56+drdp!O56)*DSTG!$C56+(drdp!I56+drdp!R56)*DSTG!$D56)</f>
        <v>0</v>
      </c>
      <c r="G56" s="20">
        <f>Model!$W$6*((drdp!D56+drdp!M56)*DSTG!$B56+(drdp!G56+drdp!P56)*DSTG!$C56+(drdp!J56+drdp!S56)*DSTG!$D56)</f>
        <v>0</v>
      </c>
      <c r="H56" s="18">
        <f>Model!$W$6*((drdp!B56)*DSTG!$B56+(drdp!E56)*DSTG!$C56+(drdp!H56)*DSTG!$D56)</f>
        <v>0.38182100641934519</v>
      </c>
      <c r="I56" s="18">
        <f>Model!$W$6*((drdp!C56)*DSTG!$B56+(drdp!F56)*DSTG!$C56+(drdp!I56)*DSTG!$D56)</f>
        <v>0</v>
      </c>
      <c r="J56" s="18">
        <f>Model!$W$6*((drdp!D56)*DSTG!$B56+(drdp!G56)*DSTG!$C56+(drdp!J56)*DSTG!$D56)</f>
        <v>0.32038586566221045</v>
      </c>
      <c r="K56" s="21">
        <f>SUM(E$3:E55)+H56</f>
        <v>0.26290405749787471</v>
      </c>
      <c r="L56" s="21">
        <f>SUM(F$3:F55)+I56</f>
        <v>0</v>
      </c>
      <c r="M56" s="21">
        <f>SUM(G$3:G55)+J56</f>
        <v>0.39110844752103241</v>
      </c>
      <c r="N56" s="21"/>
      <c r="O56" s="21"/>
      <c r="P56" s="21"/>
      <c r="Q56" s="19">
        <f t="shared" si="1"/>
        <v>6.9118543448845812E-2</v>
      </c>
      <c r="R56" s="19">
        <f t="shared" si="1"/>
        <v>0</v>
      </c>
      <c r="S56" s="19">
        <f t="shared" si="1"/>
        <v>0.15296581772231216</v>
      </c>
      <c r="T56" s="19">
        <f t="shared" si="2"/>
        <v>0</v>
      </c>
      <c r="U56" s="19">
        <f t="shared" si="3"/>
        <v>0.10282399777497402</v>
      </c>
      <c r="V56" s="19">
        <f t="shared" si="4"/>
        <v>0</v>
      </c>
    </row>
    <row r="57" spans="1:22" x14ac:dyDescent="0.25">
      <c r="A57" s="26">
        <f>Wellpath!E57</f>
        <v>1560</v>
      </c>
      <c r="B57" s="68">
        <f>Wellpath!K57*Wellpath!P57</f>
        <v>2062912.8000000003</v>
      </c>
      <c r="C57" s="22">
        <v>0</v>
      </c>
      <c r="D57" s="22">
        <v>0</v>
      </c>
      <c r="E57" s="20">
        <f>Model!$W$6*((drdp!B57+drdp!K57)*DSTG!$B57+(drdp!E57+drdp!N57)*DSTG!$C57+(drdp!H57+drdp!Q57)*DSTG!$D57)</f>
        <v>0</v>
      </c>
      <c r="F57" s="20">
        <f>Model!$W$6*((drdp!C57+drdp!L57)*DSTG!$B57+(drdp!F57+drdp!O57)*DSTG!$C57+(drdp!I57+drdp!R57)*DSTG!$D57)</f>
        <v>0</v>
      </c>
      <c r="G57" s="20">
        <f>Model!$W$6*((drdp!D57+drdp!M57)*DSTG!$B57+(drdp!G57+drdp!P57)*DSTG!$C57+(drdp!J57+drdp!S57)*DSTG!$D57)</f>
        <v>0</v>
      </c>
      <c r="H57" s="18">
        <f>Model!$W$6*((drdp!B57)*DSTG!$B57+(drdp!E57)*DSTG!$C57+(drdp!H57)*DSTG!$D57)</f>
        <v>0.39507072176975294</v>
      </c>
      <c r="I57" s="18">
        <f>Model!$W$6*((drdp!C57)*DSTG!$B57+(drdp!F57)*DSTG!$C57+(drdp!I57)*DSTG!$D57)</f>
        <v>0</v>
      </c>
      <c r="J57" s="18">
        <f>Model!$W$6*((drdp!D57)*DSTG!$B57+(drdp!G57)*DSTG!$C57+(drdp!J57)*DSTG!$D57)</f>
        <v>0.33150369692594156</v>
      </c>
      <c r="K57" s="21">
        <f>SUM(E$3:E56)+H57</f>
        <v>0.27615377284828246</v>
      </c>
      <c r="L57" s="21">
        <f>SUM(F$3:F56)+I57</f>
        <v>0</v>
      </c>
      <c r="M57" s="21">
        <f>SUM(G$3:G56)+J57</f>
        <v>0.40222627878476352</v>
      </c>
      <c r="N57" s="21"/>
      <c r="O57" s="21"/>
      <c r="P57" s="21"/>
      <c r="Q57" s="19">
        <f t="shared" si="1"/>
        <v>7.6260906258340783E-2</v>
      </c>
      <c r="R57" s="19">
        <f t="shared" si="1"/>
        <v>0</v>
      </c>
      <c r="S57" s="19">
        <f t="shared" si="1"/>
        <v>0.1617859793450383</v>
      </c>
      <c r="T57" s="19">
        <f t="shared" si="2"/>
        <v>0</v>
      </c>
      <c r="U57" s="19">
        <f t="shared" si="3"/>
        <v>0.11107630442513752</v>
      </c>
      <c r="V57" s="19">
        <f t="shared" si="4"/>
        <v>0</v>
      </c>
    </row>
    <row r="58" spans="1:22" x14ac:dyDescent="0.25">
      <c r="A58" s="26">
        <f>Wellpath!E58</f>
        <v>1590</v>
      </c>
      <c r="B58" s="68">
        <f>Wellpath!K58*Wellpath!P58</f>
        <v>2133239.4</v>
      </c>
      <c r="C58" s="22">
        <v>0</v>
      </c>
      <c r="D58" s="22">
        <v>0</v>
      </c>
      <c r="E58" s="20">
        <f>Model!$W$6*((drdp!B58+drdp!K58)*DSTG!$B58+(drdp!E58+drdp!N58)*DSTG!$C58+(drdp!H58+drdp!Q58)*DSTG!$D58)</f>
        <v>0</v>
      </c>
      <c r="F58" s="20">
        <f>Model!$W$6*((drdp!C58+drdp!L58)*DSTG!$B58+(drdp!F58+drdp!O58)*DSTG!$C58+(drdp!I58+drdp!R58)*DSTG!$D58)</f>
        <v>0</v>
      </c>
      <c r="G58" s="20">
        <f>Model!$W$6*((drdp!D58+drdp!M58)*DSTG!$B58+(drdp!G58+drdp!P58)*DSTG!$C58+(drdp!J58+drdp!S58)*DSTG!$D58)</f>
        <v>0</v>
      </c>
      <c r="H58" s="18">
        <f>Model!$W$6*((drdp!B58)*DSTG!$B58+(drdp!E58)*DSTG!$C58+(drdp!H58)*DSTG!$D58)</f>
        <v>0.40853904705311567</v>
      </c>
      <c r="I58" s="18">
        <f>Model!$W$6*((drdp!C58)*DSTG!$B58+(drdp!F58)*DSTG!$C58+(drdp!I58)*DSTG!$D58)</f>
        <v>0</v>
      </c>
      <c r="J58" s="18">
        <f>Model!$W$6*((drdp!D58)*DSTG!$B58+(drdp!G58)*DSTG!$C58+(drdp!J58)*DSTG!$D58)</f>
        <v>0.34280496370378682</v>
      </c>
      <c r="K58" s="21">
        <f>SUM(E$3:E57)+H58</f>
        <v>0.28962209813164519</v>
      </c>
      <c r="L58" s="21">
        <f>SUM(F$3:F57)+I58</f>
        <v>0</v>
      </c>
      <c r="M58" s="21">
        <f>SUM(G$3:G57)+J58</f>
        <v>0.41352754556260879</v>
      </c>
      <c r="N58" s="21"/>
      <c r="O58" s="21"/>
      <c r="P58" s="21"/>
      <c r="Q58" s="19">
        <f t="shared" si="1"/>
        <v>8.3880959726176318E-2</v>
      </c>
      <c r="R58" s="19">
        <f t="shared" si="1"/>
        <v>0</v>
      </c>
      <c r="S58" s="19">
        <f t="shared" si="1"/>
        <v>0.17100503093903549</v>
      </c>
      <c r="T58" s="19">
        <f t="shared" si="2"/>
        <v>0</v>
      </c>
      <c r="U58" s="19">
        <f t="shared" si="3"/>
        <v>0.11976671538107227</v>
      </c>
      <c r="V58" s="19">
        <f t="shared" si="4"/>
        <v>0</v>
      </c>
    </row>
    <row r="59" spans="1:22" x14ac:dyDescent="0.25">
      <c r="A59" s="26">
        <f>Wellpath!E59</f>
        <v>1620</v>
      </c>
      <c r="B59" s="68">
        <f>Wellpath!K59*Wellpath!P59</f>
        <v>2204722.8000000003</v>
      </c>
      <c r="C59" s="22">
        <v>0</v>
      </c>
      <c r="D59" s="22">
        <v>0</v>
      </c>
      <c r="E59" s="20">
        <f>Model!$W$6*((drdp!B59+drdp!K59)*DSTG!$B59+(drdp!E59+drdp!N59)*DSTG!$C59+(drdp!H59+drdp!Q59)*DSTG!$D59)</f>
        <v>0</v>
      </c>
      <c r="F59" s="20">
        <f>Model!$W$6*((drdp!C59+drdp!L59)*DSTG!$B59+(drdp!F59+drdp!O59)*DSTG!$C59+(drdp!I59+drdp!R59)*DSTG!$D59)</f>
        <v>0</v>
      </c>
      <c r="G59" s="20">
        <f>Model!$W$6*((drdp!D59+drdp!M59)*DSTG!$B59+(drdp!G59+drdp!P59)*DSTG!$C59+(drdp!J59+drdp!S59)*DSTG!$D59)</f>
        <v>0</v>
      </c>
      <c r="H59" s="18">
        <f>Model!$W$6*((drdp!B59)*DSTG!$B59+(drdp!E59)*DSTG!$C59+(drdp!H59)*DSTG!$D59)</f>
        <v>0.4222289123894285</v>
      </c>
      <c r="I59" s="18">
        <f>Model!$W$6*((drdp!C59)*DSTG!$B59+(drdp!F59)*DSTG!$C59+(drdp!I59)*DSTG!$D59)</f>
        <v>0</v>
      </c>
      <c r="J59" s="18">
        <f>Model!$W$6*((drdp!D59)*DSTG!$B59+(drdp!G59)*DSTG!$C59+(drdp!J59)*DSTG!$D59)</f>
        <v>0.35429212465835358</v>
      </c>
      <c r="K59" s="21">
        <f>SUM(E$3:E58)+H59</f>
        <v>0.30331196346795808</v>
      </c>
      <c r="L59" s="21">
        <f>SUM(F$3:F58)+I59</f>
        <v>0</v>
      </c>
      <c r="M59" s="21">
        <f>SUM(G$3:G58)+J59</f>
        <v>0.42501470651717554</v>
      </c>
      <c r="N59" s="21"/>
      <c r="O59" s="21"/>
      <c r="P59" s="21"/>
      <c r="Q59" s="19">
        <f t="shared" si="1"/>
        <v>9.199814718278794E-2</v>
      </c>
      <c r="R59" s="19">
        <f t="shared" si="1"/>
        <v>0</v>
      </c>
      <c r="S59" s="19">
        <f t="shared" si="1"/>
        <v>0.18063750075588086</v>
      </c>
      <c r="T59" s="19">
        <f t="shared" si="2"/>
        <v>0</v>
      </c>
      <c r="U59" s="19">
        <f t="shared" si="3"/>
        <v>0.12891204513648247</v>
      </c>
      <c r="V59" s="19">
        <f t="shared" si="4"/>
        <v>0</v>
      </c>
    </row>
    <row r="60" spans="1:22" x14ac:dyDescent="0.25">
      <c r="A60" s="26">
        <f>Wellpath!E60</f>
        <v>1650</v>
      </c>
      <c r="B60" s="68">
        <f>Wellpath!K60*Wellpath!P60</f>
        <v>2277379.5</v>
      </c>
      <c r="C60" s="22">
        <v>0</v>
      </c>
      <c r="D60" s="22">
        <v>0</v>
      </c>
      <c r="E60" s="20">
        <f>Model!$W$6*((drdp!B60+drdp!K60)*DSTG!$B60+(drdp!E60+drdp!N60)*DSTG!$C60+(drdp!H60+drdp!Q60)*DSTG!$D60)</f>
        <v>0</v>
      </c>
      <c r="F60" s="20">
        <f>Model!$W$6*((drdp!C60+drdp!L60)*DSTG!$B60+(drdp!F60+drdp!O60)*DSTG!$C60+(drdp!I60+drdp!R60)*DSTG!$D60)</f>
        <v>0</v>
      </c>
      <c r="G60" s="20">
        <f>Model!$W$6*((drdp!D60+drdp!M60)*DSTG!$B60+(drdp!G60+drdp!P60)*DSTG!$C60+(drdp!J60+drdp!S60)*DSTG!$D60)</f>
        <v>0</v>
      </c>
      <c r="H60" s="18">
        <f>Model!$W$6*((drdp!B60)*DSTG!$B60+(drdp!E60)*DSTG!$C60+(drdp!H60)*DSTG!$D60)</f>
        <v>0.43614347771201917</v>
      </c>
      <c r="I60" s="18">
        <f>Model!$W$6*((drdp!C60)*DSTG!$B60+(drdp!F60)*DSTG!$C60+(drdp!I60)*DSTG!$D60)</f>
        <v>0</v>
      </c>
      <c r="J60" s="18">
        <f>Model!$W$6*((drdp!D60)*DSTG!$B60+(drdp!G60)*DSTG!$C60+(drdp!J60)*DSTG!$D60)</f>
        <v>0.3659678312885315</v>
      </c>
      <c r="K60" s="21">
        <f>SUM(E$3:E59)+H60</f>
        <v>0.31722652879054869</v>
      </c>
      <c r="L60" s="21">
        <f>SUM(F$3:F59)+I60</f>
        <v>0</v>
      </c>
      <c r="M60" s="21">
        <f>SUM(G$3:G59)+J60</f>
        <v>0.43669041314735346</v>
      </c>
      <c r="N60" s="21"/>
      <c r="O60" s="21"/>
      <c r="P60" s="21"/>
      <c r="Q60" s="19">
        <f t="shared" si="1"/>
        <v>0.10063267056850082</v>
      </c>
      <c r="R60" s="19">
        <f t="shared" si="1"/>
        <v>0</v>
      </c>
      <c r="S60" s="19">
        <f t="shared" si="1"/>
        <v>0.19069851693480624</v>
      </c>
      <c r="T60" s="19">
        <f t="shared" si="2"/>
        <v>0</v>
      </c>
      <c r="U60" s="19">
        <f t="shared" si="3"/>
        <v>0.13852978391884552</v>
      </c>
      <c r="V60" s="19">
        <f t="shared" si="4"/>
        <v>0</v>
      </c>
    </row>
    <row r="61" spans="1:22" x14ac:dyDescent="0.25">
      <c r="A61" s="26">
        <f>Wellpath!E61</f>
        <v>1680</v>
      </c>
      <c r="B61" s="68">
        <f>Wellpath!K61*Wellpath!P61</f>
        <v>2351176.7999999998</v>
      </c>
      <c r="C61" s="22">
        <v>0</v>
      </c>
      <c r="D61" s="22">
        <v>0</v>
      </c>
      <c r="E61" s="20">
        <f>Model!$W$6*((drdp!B61+drdp!K61)*DSTG!$B61+(drdp!E61+drdp!N61)*DSTG!$C61+(drdp!H61+drdp!Q61)*DSTG!$D61)</f>
        <v>0</v>
      </c>
      <c r="F61" s="20">
        <f>Model!$W$6*((drdp!C61+drdp!L61)*DSTG!$B61+(drdp!F61+drdp!O61)*DSTG!$C61+(drdp!I61+drdp!R61)*DSTG!$D61)</f>
        <v>0</v>
      </c>
      <c r="G61" s="20">
        <f>Model!$W$6*((drdp!D61+drdp!M61)*DSTG!$B61+(drdp!G61+drdp!P61)*DSTG!$C61+(drdp!J61+drdp!S61)*DSTG!$D61)</f>
        <v>0</v>
      </c>
      <c r="H61" s="18">
        <f>Model!$W$6*((drdp!B61)*DSTG!$B61+(drdp!E61)*DSTG!$C61+(drdp!H61)*DSTG!$D61)</f>
        <v>0.45027648060756514</v>
      </c>
      <c r="I61" s="18">
        <f>Model!$W$6*((drdp!C61)*DSTG!$B61+(drdp!F61)*DSTG!$C61+(drdp!I61)*DSTG!$D61)</f>
        <v>0</v>
      </c>
      <c r="J61" s="18">
        <f>Model!$W$6*((drdp!D61)*DSTG!$B61+(drdp!G61)*DSTG!$C61+(drdp!J61)*DSTG!$D61)</f>
        <v>0.37782682880561164</v>
      </c>
      <c r="K61" s="21">
        <f>SUM(E$3:E60)+H61</f>
        <v>0.33135953168609467</v>
      </c>
      <c r="L61" s="21">
        <f>SUM(F$3:F60)+I61</f>
        <v>0</v>
      </c>
      <c r="M61" s="21">
        <f>SUM(G$3:G60)+J61</f>
        <v>0.4485494106644336</v>
      </c>
      <c r="N61" s="21"/>
      <c r="O61" s="21"/>
      <c r="P61" s="21"/>
      <c r="Q61" s="19">
        <f t="shared" si="1"/>
        <v>0.10979913923922797</v>
      </c>
      <c r="R61" s="19">
        <f t="shared" si="1"/>
        <v>0</v>
      </c>
      <c r="S61" s="19">
        <f t="shared" si="1"/>
        <v>0.20119657380741071</v>
      </c>
      <c r="T61" s="19">
        <f t="shared" si="2"/>
        <v>0</v>
      </c>
      <c r="U61" s="19">
        <f t="shared" si="3"/>
        <v>0.14863112265584047</v>
      </c>
      <c r="V61" s="19">
        <f t="shared" si="4"/>
        <v>0</v>
      </c>
    </row>
    <row r="62" spans="1:22" x14ac:dyDescent="0.25">
      <c r="A62" s="26">
        <f>Wellpath!E62</f>
        <v>1700</v>
      </c>
      <c r="B62" s="68">
        <f>Wellpath!K62*Wellpath!P62</f>
        <v>2401029</v>
      </c>
      <c r="C62" s="22">
        <v>0</v>
      </c>
      <c r="D62" s="22">
        <v>0</v>
      </c>
      <c r="E62" s="20">
        <f>Model!$W$6*((drdp!B62+drdp!K62)*DSTG!$B62+(drdp!E62+drdp!N62)*DSTG!$C62+(drdp!H62+drdp!Q62)*DSTG!$D62)</f>
        <v>2.2716054137764908E-3</v>
      </c>
      <c r="F62" s="20">
        <f>Model!$W$6*((drdp!C62+drdp!L62)*DSTG!$B62+(drdp!F62+drdp!O62)*DSTG!$C62+(drdp!I62+drdp!R62)*DSTG!$D62)</f>
        <v>0</v>
      </c>
      <c r="G62" s="20">
        <f>Model!$W$6*((drdp!D62+drdp!M62)*DSTG!$B62+(drdp!G62+drdp!P62)*DSTG!$C62+(drdp!J62+drdp!S62)*DSTG!$D62)</f>
        <v>-2.6752704997260119E-3</v>
      </c>
      <c r="H62" s="18">
        <f>Model!$W$6*((drdp!B62)*DSTG!$B62+(drdp!E62)*DSTG!$C62+(drdp!H62)*DSTG!$D62)</f>
        <v>0.45982373080437916</v>
      </c>
      <c r="I62" s="18">
        <f>Model!$W$6*((drdp!C62)*DSTG!$B62+(drdp!F62)*DSTG!$C62+(drdp!I62)*DSTG!$D62)</f>
        <v>0</v>
      </c>
      <c r="J62" s="18">
        <f>Model!$W$6*((drdp!D62)*DSTG!$B62+(drdp!G62)*DSTG!$C62+(drdp!J62)*DSTG!$D62)</f>
        <v>0.38583792292451546</v>
      </c>
      <c r="K62" s="21">
        <f>SUM(E$3:E61)+H62</f>
        <v>0.34090678188290868</v>
      </c>
      <c r="L62" s="21">
        <f>SUM(F$3:F61)+I62</f>
        <v>0</v>
      </c>
      <c r="M62" s="21">
        <f>SUM(G$3:G61)+J62</f>
        <v>0.45656050478333743</v>
      </c>
      <c r="N62" s="21"/>
      <c r="O62" s="21"/>
      <c r="P62" s="21"/>
      <c r="Q62" s="19">
        <f t="shared" si="1"/>
        <v>0.11621743393376108</v>
      </c>
      <c r="R62" s="19">
        <f t="shared" si="1"/>
        <v>0</v>
      </c>
      <c r="S62" s="19">
        <f t="shared" si="1"/>
        <v>0.20844749452801589</v>
      </c>
      <c r="T62" s="19">
        <f t="shared" si="2"/>
        <v>0</v>
      </c>
      <c r="U62" s="19">
        <f t="shared" si="3"/>
        <v>0.1556445724205239</v>
      </c>
      <c r="V62" s="19">
        <f t="shared" si="4"/>
        <v>0</v>
      </c>
    </row>
    <row r="63" spans="1:22" x14ac:dyDescent="0.25">
      <c r="A63" s="26">
        <f>Wellpath!E63</f>
        <v>1710</v>
      </c>
      <c r="B63" s="68">
        <f>Wellpath!K63*Wellpath!P63</f>
        <v>2426216.4</v>
      </c>
      <c r="C63" s="22">
        <v>0</v>
      </c>
      <c r="D63" s="22">
        <v>0</v>
      </c>
      <c r="E63" s="20">
        <f>Model!$W$6*((drdp!B63+drdp!K63)*DSTG!$B63+(drdp!E63+drdp!N63)*DSTG!$C63+(drdp!H63+drdp!Q63)*DSTG!$D63)</f>
        <v>9.3333103177319892E-3</v>
      </c>
      <c r="F63" s="20">
        <f>Model!$W$6*((drdp!C63+drdp!L63)*DSTG!$B63+(drdp!F63+drdp!O63)*DSTG!$C63+(drdp!I63+drdp!R63)*DSTG!$D63)</f>
        <v>0</v>
      </c>
      <c r="G63" s="20">
        <f>Model!$W$6*((drdp!D63+drdp!M63)*DSTG!$B63+(drdp!G63+drdp!P63)*DSTG!$C63+(drdp!J63+drdp!S63)*DSTG!$D63)</f>
        <v>-1.0610804752025593E-2</v>
      </c>
      <c r="H63" s="18">
        <f>Model!$W$6*((drdp!B63)*DSTG!$B63+(drdp!E63)*DSTG!$C63+(drdp!H63)*DSTG!$D63)</f>
        <v>0.46235196262832995</v>
      </c>
      <c r="I63" s="18">
        <f>Model!$W$6*((drdp!C63)*DSTG!$B63+(drdp!F63)*DSTG!$C63+(drdp!I63)*DSTG!$D63)</f>
        <v>0</v>
      </c>
      <c r="J63" s="18">
        <f>Model!$W$6*((drdp!D63)*DSTG!$B63+(drdp!G63)*DSTG!$C63+(drdp!J63)*DSTG!$D63)</f>
        <v>0.39258879484682058</v>
      </c>
      <c r="K63" s="21">
        <f>SUM(E$3:E62)+H63</f>
        <v>0.34570661912063599</v>
      </c>
      <c r="L63" s="21">
        <f>SUM(F$3:F62)+I63</f>
        <v>0</v>
      </c>
      <c r="M63" s="21">
        <f>SUM(G$3:G62)+J63</f>
        <v>0.46063610620591655</v>
      </c>
      <c r="N63" s="21"/>
      <c r="O63" s="21"/>
      <c r="P63" s="21"/>
      <c r="Q63" s="19">
        <f t="shared" si="1"/>
        <v>0.11951306650382049</v>
      </c>
      <c r="R63" s="19">
        <f t="shared" si="1"/>
        <v>0</v>
      </c>
      <c r="S63" s="19">
        <f t="shared" si="1"/>
        <v>0.21218562234054844</v>
      </c>
      <c r="T63" s="19">
        <f t="shared" si="2"/>
        <v>0</v>
      </c>
      <c r="U63" s="19">
        <f t="shared" si="3"/>
        <v>0.15924495092134161</v>
      </c>
      <c r="V63" s="19">
        <f t="shared" si="4"/>
        <v>0</v>
      </c>
    </row>
    <row r="64" spans="1:22" x14ac:dyDescent="0.25">
      <c r="A64" s="26">
        <f>Wellpath!E64</f>
        <v>1740</v>
      </c>
      <c r="B64" s="68">
        <f>Wellpath!K64*Wellpath!P64</f>
        <v>2503477.1999999997</v>
      </c>
      <c r="C64" s="22">
        <v>0</v>
      </c>
      <c r="D64" s="22">
        <v>0</v>
      </c>
      <c r="E64" s="20">
        <f>Model!$W$6*((drdp!B64+drdp!K64)*DSTG!$B64+(drdp!E64+drdp!N64)*DSTG!$C64+(drdp!H64+drdp!Q64)*DSTG!$D64)</f>
        <v>1.4804311532835882E-2</v>
      </c>
      <c r="F64" s="20">
        <f>Model!$W$6*((drdp!C64+drdp!L64)*DSTG!$B64+(drdp!F64+drdp!O64)*DSTG!$C64+(drdp!I64+drdp!R64)*DSTG!$D64)</f>
        <v>0</v>
      </c>
      <c r="G64" s="20">
        <f>Model!$W$6*((drdp!D64+drdp!M64)*DSTG!$B64+(drdp!G64+drdp!P64)*DSTG!$C64+(drdp!J64+drdp!S64)*DSTG!$D64)</f>
        <v>-1.6060143088164225E-2</v>
      </c>
      <c r="H64" s="18">
        <f>Model!$W$6*((drdp!B64)*DSTG!$B64+(drdp!E64)*DSTG!$C64+(drdp!H64)*DSTG!$D64)</f>
        <v>0.46744464641913613</v>
      </c>
      <c r="I64" s="18">
        <f>Model!$W$6*((drdp!C64)*DSTG!$B64+(drdp!F64)*DSTG!$C64+(drdp!I64)*DSTG!$D64)</f>
        <v>0</v>
      </c>
      <c r="J64" s="18">
        <f>Model!$W$6*((drdp!D64)*DSTG!$B64+(drdp!G64)*DSTG!$C64+(drdp!J64)*DSTG!$D64)</f>
        <v>0.41603914829890709</v>
      </c>
      <c r="K64" s="21">
        <f>SUM(E$3:E63)+H64</f>
        <v>0.36013261322917417</v>
      </c>
      <c r="L64" s="21">
        <f>SUM(F$3:F63)+I64</f>
        <v>0</v>
      </c>
      <c r="M64" s="21">
        <f>SUM(G$3:G63)+J64</f>
        <v>0.47347565490597743</v>
      </c>
      <c r="N64" s="21"/>
      <c r="O64" s="21"/>
      <c r="P64" s="21"/>
      <c r="Q64" s="19">
        <f t="shared" si="1"/>
        <v>0.12969549911127395</v>
      </c>
      <c r="R64" s="19">
        <f t="shared" si="1"/>
        <v>0</v>
      </c>
      <c r="S64" s="19">
        <f t="shared" si="1"/>
        <v>0.22417919578864423</v>
      </c>
      <c r="T64" s="19">
        <f t="shared" si="2"/>
        <v>0</v>
      </c>
      <c r="U64" s="19">
        <f t="shared" si="3"/>
        <v>0.1705140249016843</v>
      </c>
      <c r="V64" s="19">
        <f t="shared" si="4"/>
        <v>0</v>
      </c>
    </row>
    <row r="65" spans="1:22" x14ac:dyDescent="0.25">
      <c r="A65" s="26">
        <f>Wellpath!E65</f>
        <v>1770</v>
      </c>
      <c r="B65" s="68">
        <f>Wellpath!K65*Wellpath!P65</f>
        <v>2583297.2999999998</v>
      </c>
      <c r="C65" s="22">
        <v>0</v>
      </c>
      <c r="D65" s="22">
        <v>0</v>
      </c>
      <c r="E65" s="20">
        <f>Model!$W$6*((drdp!B65+drdp!K65)*DSTG!$B65+(drdp!E65+drdp!N65)*DSTG!$C65+(drdp!H65+drdp!Q65)*DSTG!$D65)</f>
        <v>1.5845383170983759E-2</v>
      </c>
      <c r="F65" s="20">
        <f>Model!$W$6*((drdp!C65+drdp!L65)*DSTG!$B65+(drdp!F65+drdp!O65)*DSTG!$C65+(drdp!I65+drdp!R65)*DSTG!$D65)</f>
        <v>0</v>
      </c>
      <c r="G65" s="20">
        <f>Model!$W$6*((drdp!D65+drdp!M65)*DSTG!$B65+(drdp!G65+drdp!P65)*DSTG!$C65+(drdp!J65+drdp!S65)*DSTG!$D65)</f>
        <v>-1.6028968286357928E-2</v>
      </c>
      <c r="H65" s="18">
        <f>Model!$W$6*((drdp!B65)*DSTG!$B65+(drdp!E65)*DSTG!$C65+(drdp!H65)*DSTG!$D65)</f>
        <v>0.46707218063854355</v>
      </c>
      <c r="I65" s="18">
        <f>Model!$W$6*((drdp!C65)*DSTG!$B65+(drdp!F65)*DSTG!$C65+(drdp!I65)*DSTG!$D65)</f>
        <v>0</v>
      </c>
      <c r="J65" s="18">
        <f>Model!$W$6*((drdp!D65)*DSTG!$B65+(drdp!G65)*DSTG!$C65+(drdp!J65)*DSTG!$D65)</f>
        <v>0.4458762128019918</v>
      </c>
      <c r="K65" s="21">
        <f>SUM(E$3:E64)+H65</f>
        <v>0.37456445898141749</v>
      </c>
      <c r="L65" s="21">
        <f>SUM(F$3:F64)+I65</f>
        <v>0</v>
      </c>
      <c r="M65" s="21">
        <f>SUM(G$3:G64)+J65</f>
        <v>0.48725257632089791</v>
      </c>
      <c r="N65" s="21"/>
      <c r="O65" s="21"/>
      <c r="P65" s="21"/>
      <c r="Q65" s="19">
        <f t="shared" si="1"/>
        <v>0.14029853393204197</v>
      </c>
      <c r="R65" s="19">
        <f t="shared" si="1"/>
        <v>0</v>
      </c>
      <c r="S65" s="19">
        <f t="shared" si="1"/>
        <v>0.23741507313135243</v>
      </c>
      <c r="T65" s="19">
        <f t="shared" si="2"/>
        <v>0</v>
      </c>
      <c r="U65" s="19">
        <f t="shared" si="3"/>
        <v>0.18250749763693896</v>
      </c>
      <c r="V65" s="19">
        <f t="shared" si="4"/>
        <v>0</v>
      </c>
    </row>
    <row r="66" spans="1:22" x14ac:dyDescent="0.25">
      <c r="A66" s="26">
        <f>Wellpath!E66</f>
        <v>1800</v>
      </c>
      <c r="B66" s="68">
        <f>Wellpath!K66*Wellpath!P66</f>
        <v>2665710</v>
      </c>
      <c r="C66" s="22">
        <v>0</v>
      </c>
      <c r="D66" s="22">
        <v>0</v>
      </c>
      <c r="E66" s="20">
        <f>Model!$W$6*((drdp!B66+drdp!K66)*DSTG!$B66+(drdp!E66+drdp!N66)*DSTG!$C66+(drdp!H66+drdp!Q66)*DSTG!$D66)</f>
        <v>1.6918173285373202E-2</v>
      </c>
      <c r="F66" s="20">
        <f>Model!$W$6*((drdp!C66+drdp!L66)*DSTG!$B66+(drdp!F66+drdp!O66)*DSTG!$C66+(drdp!I66+drdp!R66)*DSTG!$D66)</f>
        <v>0</v>
      </c>
      <c r="G66" s="20">
        <f>Model!$W$6*((drdp!D66+drdp!M66)*DSTG!$B66+(drdp!G66+drdp!P66)*DSTG!$C66+(drdp!J66+drdp!S66)*DSTG!$D66)</f>
        <v>-1.5959613033704002E-2</v>
      </c>
      <c r="H66" s="18">
        <f>Model!$W$6*((drdp!B66)*DSTG!$B66+(drdp!E66)*DSTG!$C66+(drdp!H66)*DSTG!$D66)</f>
        <v>0.4656218958140238</v>
      </c>
      <c r="I66" s="18">
        <f>Model!$W$6*((drdp!C66)*DSTG!$B66+(drdp!F66)*DSTG!$C66+(drdp!I66)*DSTG!$D66)</f>
        <v>0</v>
      </c>
      <c r="J66" s="18">
        <f>Model!$W$6*((drdp!D66)*DSTG!$B66+(drdp!G66)*DSTG!$C66+(drdp!J66)*DSTG!$D66)</f>
        <v>0.47664094267393264</v>
      </c>
      <c r="K66" s="21">
        <f>SUM(E$3:E65)+H66</f>
        <v>0.38895955732788146</v>
      </c>
      <c r="L66" s="21">
        <f>SUM(F$3:F65)+I66</f>
        <v>0</v>
      </c>
      <c r="M66" s="21">
        <f>SUM(G$3:G65)+J66</f>
        <v>0.5019883379064809</v>
      </c>
      <c r="N66" s="21"/>
      <c r="O66" s="21"/>
      <c r="P66" s="21"/>
      <c r="Q66" s="19">
        <f t="shared" si="1"/>
        <v>0.15128953723670149</v>
      </c>
      <c r="R66" s="19">
        <f t="shared" si="1"/>
        <v>0</v>
      </c>
      <c r="S66" s="19">
        <f t="shared" si="1"/>
        <v>0.25199229139411122</v>
      </c>
      <c r="T66" s="19">
        <f t="shared" si="2"/>
        <v>0</v>
      </c>
      <c r="U66" s="19">
        <f t="shared" si="3"/>
        <v>0.19525316169586379</v>
      </c>
      <c r="V66" s="19">
        <f t="shared" si="4"/>
        <v>0</v>
      </c>
    </row>
    <row r="67" spans="1:22" x14ac:dyDescent="0.25">
      <c r="A67" s="26">
        <f>Wellpath!E67</f>
        <v>1830</v>
      </c>
      <c r="B67" s="68">
        <f>Wellpath!K67*Wellpath!P67</f>
        <v>2750727.9000000004</v>
      </c>
      <c r="C67" s="22">
        <v>0</v>
      </c>
      <c r="D67" s="22">
        <v>0</v>
      </c>
      <c r="E67" s="20">
        <f>Model!$W$6*((drdp!B67+drdp!K67)*DSTG!$B67+(drdp!E67+drdp!N67)*DSTG!$C67+(drdp!H67+drdp!Q67)*DSTG!$D67)</f>
        <v>1.8021858796311414E-2</v>
      </c>
      <c r="F67" s="20">
        <f>Model!$W$6*((drdp!C67+drdp!L67)*DSTG!$B67+(drdp!F67+drdp!O67)*DSTG!$C67+(drdp!I67+drdp!R67)*DSTG!$D67)</f>
        <v>0</v>
      </c>
      <c r="G67" s="20">
        <f>Model!$W$6*((drdp!D67+drdp!M67)*DSTG!$B67+(drdp!G67+drdp!P67)*DSTG!$C67+(drdp!J67+drdp!S67)*DSTG!$D67)</f>
        <v>-1.584931660647422E-2</v>
      </c>
      <c r="H67" s="18">
        <f>Model!$W$6*((drdp!B67)*DSTG!$B67+(drdp!E67)*DSTG!$C67+(drdp!H67)*DSTG!$D67)</f>
        <v>0.46301429952748718</v>
      </c>
      <c r="I67" s="18">
        <f>Model!$W$6*((drdp!C67)*DSTG!$B67+(drdp!F67)*DSTG!$C67+(drdp!I67)*DSTG!$D67)</f>
        <v>0</v>
      </c>
      <c r="J67" s="18">
        <f>Model!$W$6*((drdp!D67)*DSTG!$B67+(drdp!G67)*DSTG!$C67+(drdp!J67)*DSTG!$D67)</f>
        <v>0.50831114117458398</v>
      </c>
      <c r="K67" s="21">
        <f>SUM(E$3:E66)+H67</f>
        <v>0.4032701343267181</v>
      </c>
      <c r="L67" s="21">
        <f>SUM(F$3:F66)+I67</f>
        <v>0</v>
      </c>
      <c r="M67" s="21">
        <f>SUM(G$3:G66)+J67</f>
        <v>0.51769892337342815</v>
      </c>
      <c r="N67" s="21"/>
      <c r="O67" s="21"/>
      <c r="P67" s="21"/>
      <c r="Q67" s="19">
        <f t="shared" si="1"/>
        <v>0.16262680123988926</v>
      </c>
      <c r="R67" s="19">
        <f t="shared" si="1"/>
        <v>0</v>
      </c>
      <c r="S67" s="19">
        <f t="shared" si="1"/>
        <v>0.26801217526200666</v>
      </c>
      <c r="T67" s="19">
        <f t="shared" si="2"/>
        <v>0</v>
      </c>
      <c r="U67" s="19">
        <f t="shared" si="3"/>
        <v>0.2087725143695997</v>
      </c>
      <c r="V67" s="19">
        <f t="shared" si="4"/>
        <v>0</v>
      </c>
    </row>
    <row r="68" spans="1:22" x14ac:dyDescent="0.25">
      <c r="A68" s="26">
        <f>Wellpath!E68</f>
        <v>1860</v>
      </c>
      <c r="B68" s="68">
        <f>Wellpath!K68*Wellpath!P68</f>
        <v>2838360</v>
      </c>
      <c r="C68" s="22">
        <v>0</v>
      </c>
      <c r="D68" s="22">
        <v>0</v>
      </c>
      <c r="E68" s="20">
        <f>Model!$W$6*((drdp!B68+drdp!K68)*DSTG!$B68+(drdp!E68+drdp!N68)*DSTG!$C68+(drdp!H68+drdp!Q68)*DSTG!$D68)</f>
        <v>1.9155421904873977E-2</v>
      </c>
      <c r="F68" s="20">
        <f>Model!$W$6*((drdp!C68+drdp!L68)*DSTG!$B68+(drdp!F68+drdp!O68)*DSTG!$C68+(drdp!I68+drdp!R68)*DSTG!$D68)</f>
        <v>0</v>
      </c>
      <c r="G68" s="20">
        <f>Model!$W$6*((drdp!D68+drdp!M68)*DSTG!$B68+(drdp!G68+drdp!P68)*DSTG!$C68+(drdp!J68+drdp!S68)*DSTG!$D68)</f>
        <v>-1.5695287300007733E-2</v>
      </c>
      <c r="H68" s="18">
        <f>Model!$W$6*((drdp!B68)*DSTG!$B68+(drdp!E68)*DSTG!$C68+(drdp!H68)*DSTG!$D68)</f>
        <v>0.45916891455303155</v>
      </c>
      <c r="I68" s="18">
        <f>Model!$W$6*((drdp!C68)*DSTG!$B68+(drdp!F68)*DSTG!$C68+(drdp!I68)*DSTG!$D68)</f>
        <v>0</v>
      </c>
      <c r="J68" s="18">
        <f>Model!$W$6*((drdp!D68)*DSTG!$B68+(drdp!G68)*DSTG!$C68+(drdp!J68)*DSTG!$D68)</f>
        <v>0.54085904932561468</v>
      </c>
      <c r="K68" s="21">
        <f>SUM(E$3:E67)+H68</f>
        <v>0.41744660814857387</v>
      </c>
      <c r="L68" s="21">
        <f>SUM(F$3:F67)+I68</f>
        <v>0</v>
      </c>
      <c r="M68" s="21">
        <f>SUM(G$3:G67)+J68</f>
        <v>0.53439751491798471</v>
      </c>
      <c r="N68" s="21"/>
      <c r="O68" s="21"/>
      <c r="P68" s="21"/>
      <c r="Q68" s="19">
        <f t="shared" ref="Q68:S131" si="5">K68^2</f>
        <v>0.17426167065474898</v>
      </c>
      <c r="R68" s="19">
        <f t="shared" si="5"/>
        <v>0</v>
      </c>
      <c r="S68" s="19">
        <f t="shared" si="5"/>
        <v>0.28558070395051771</v>
      </c>
      <c r="T68" s="19">
        <f t="shared" ref="T68:T131" si="6">K68*L68</f>
        <v>0</v>
      </c>
      <c r="U68" s="19">
        <f t="shared" ref="U68:U131" si="7">K68*M68</f>
        <v>0.22308243000553962</v>
      </c>
      <c r="V68" s="19">
        <f t="shared" ref="V68:V131" si="8">L68*M68</f>
        <v>0</v>
      </c>
    </row>
    <row r="69" spans="1:22" x14ac:dyDescent="0.25">
      <c r="A69" s="26">
        <f>Wellpath!E69</f>
        <v>1890</v>
      </c>
      <c r="B69" s="68">
        <f>Wellpath!K69*Wellpath!P69</f>
        <v>2928611.6999999997</v>
      </c>
      <c r="C69" s="22">
        <v>0</v>
      </c>
      <c r="D69" s="22">
        <v>0</v>
      </c>
      <c r="E69" s="20">
        <f>Model!$W$6*((drdp!B69+drdp!K69)*DSTG!$B69+(drdp!E69+drdp!N69)*DSTG!$C69+(drdp!H69+drdp!Q69)*DSTG!$D69)</f>
        <v>2.031764407494276E-2</v>
      </c>
      <c r="F69" s="20">
        <f>Model!$W$6*((drdp!C69+drdp!L69)*DSTG!$B69+(drdp!F69+drdp!O69)*DSTG!$C69+(drdp!I69+drdp!R69)*DSTG!$D69)</f>
        <v>0</v>
      </c>
      <c r="G69" s="20">
        <f>Model!$W$6*((drdp!D69+drdp!M69)*DSTG!$B69+(drdp!G69+drdp!P69)*DSTG!$C69+(drdp!J69+drdp!S69)*DSTG!$D69)</f>
        <v>-1.5494715789939318E-2</v>
      </c>
      <c r="H69" s="18">
        <f>Model!$W$6*((drdp!B69)*DSTG!$B69+(drdp!E69)*DSTG!$C69+(drdp!H69)*DSTG!$D69)</f>
        <v>0.45400465858004552</v>
      </c>
      <c r="I69" s="18">
        <f>Model!$W$6*((drdp!C69)*DSTG!$B69+(drdp!F69)*DSTG!$C69+(drdp!I69)*DSTG!$D69)</f>
        <v>0</v>
      </c>
      <c r="J69" s="18">
        <f>Model!$W$6*((drdp!D69)*DSTG!$B69+(drdp!G69)*DSTG!$C69+(drdp!J69)*DSTG!$D69)</f>
        <v>0.57425116684547983</v>
      </c>
      <c r="K69" s="21">
        <f>SUM(E$3:E68)+H69</f>
        <v>0.4314377740804618</v>
      </c>
      <c r="L69" s="21">
        <f>SUM(F$3:F68)+I69</f>
        <v>0</v>
      </c>
      <c r="M69" s="21">
        <f>SUM(G$3:G68)+J69</f>
        <v>0.55209434513784206</v>
      </c>
      <c r="N69" s="21"/>
      <c r="O69" s="21"/>
      <c r="P69" s="21"/>
      <c r="Q69" s="19">
        <f t="shared" si="5"/>
        <v>0.18613855290350359</v>
      </c>
      <c r="R69" s="19">
        <f t="shared" si="5"/>
        <v>0</v>
      </c>
      <c r="S69" s="19">
        <f t="shared" si="5"/>
        <v>0.30480816593318266</v>
      </c>
      <c r="T69" s="19">
        <f t="shared" si="6"/>
        <v>0</v>
      </c>
      <c r="U69" s="19">
        <f t="shared" si="7"/>
        <v>0.2381943553486808</v>
      </c>
      <c r="V69" s="19">
        <f t="shared" si="8"/>
        <v>0</v>
      </c>
    </row>
    <row r="70" spans="1:22" x14ac:dyDescent="0.25">
      <c r="A70" s="26">
        <f>Wellpath!E70</f>
        <v>1920</v>
      </c>
      <c r="B70" s="68">
        <f>Wellpath!K70*Wellpath!P70</f>
        <v>3021484.8000000003</v>
      </c>
      <c r="C70" s="22">
        <v>0</v>
      </c>
      <c r="D70" s="22">
        <v>0</v>
      </c>
      <c r="E70" s="20">
        <f>Model!$W$6*((drdp!B70+drdp!K70)*DSTG!$B70+(drdp!E70+drdp!N70)*DSTG!$C70+(drdp!H70+drdp!Q70)*DSTG!$D70)</f>
        <v>2.1507100913714428E-2</v>
      </c>
      <c r="F70" s="20">
        <f>Model!$W$6*((drdp!C70+drdp!L70)*DSTG!$B70+(drdp!F70+drdp!O70)*DSTG!$C70+(drdp!I70+drdp!R70)*DSTG!$D70)</f>
        <v>0</v>
      </c>
      <c r="G70" s="20">
        <f>Model!$W$6*((drdp!D70+drdp!M70)*DSTG!$B70+(drdp!G70+drdp!P70)*DSTG!$C70+(drdp!J70+drdp!S70)*DSTG!$D70)</f>
        <v>-1.5244789042935313E-2</v>
      </c>
      <c r="H70" s="18">
        <f>Model!$W$6*((drdp!B70)*DSTG!$B70+(drdp!E70)*DSTG!$C70+(drdp!H70)*DSTG!$D70)</f>
        <v>0.44744024012625089</v>
      </c>
      <c r="I70" s="18">
        <f>Model!$W$6*((drdp!C70)*DSTG!$B70+(drdp!F70)*DSTG!$C70+(drdp!I70)*DSTG!$D70)</f>
        <v>0</v>
      </c>
      <c r="J70" s="18">
        <f>Model!$W$6*((drdp!D70)*DSTG!$B70+(drdp!G70)*DSTG!$C70+(drdp!J70)*DSTG!$D70)</f>
        <v>0.60844809854631909</v>
      </c>
      <c r="K70" s="21">
        <f>SUM(E$3:E69)+H70</f>
        <v>0.44519099970160991</v>
      </c>
      <c r="L70" s="21">
        <f>SUM(F$3:F69)+I70</f>
        <v>0</v>
      </c>
      <c r="M70" s="21">
        <f>SUM(G$3:G69)+J70</f>
        <v>0.57079656104874199</v>
      </c>
      <c r="N70" s="21"/>
      <c r="O70" s="21"/>
      <c r="P70" s="21"/>
      <c r="Q70" s="19">
        <f t="shared" si="5"/>
        <v>0.19819502621531884</v>
      </c>
      <c r="R70" s="19">
        <f t="shared" si="5"/>
        <v>0</v>
      </c>
      <c r="S70" s="19">
        <f t="shared" si="5"/>
        <v>0.32580871410507023</v>
      </c>
      <c r="T70" s="19">
        <f t="shared" si="6"/>
        <v>0</v>
      </c>
      <c r="U70" s="19">
        <f t="shared" si="7"/>
        <v>0.25411349163953045</v>
      </c>
      <c r="V70" s="19">
        <f t="shared" si="8"/>
        <v>0</v>
      </c>
    </row>
    <row r="71" spans="1:22" x14ac:dyDescent="0.25">
      <c r="A71" s="26">
        <f>Wellpath!E71</f>
        <v>1950</v>
      </c>
      <c r="B71" s="68">
        <f>Wellpath!K71*Wellpath!P71</f>
        <v>3116997</v>
      </c>
      <c r="C71" s="22">
        <v>0</v>
      </c>
      <c r="D71" s="22">
        <v>0</v>
      </c>
      <c r="E71" s="20">
        <f>Model!$W$6*((drdp!B71+drdp!K71)*DSTG!$B71+(drdp!E71+drdp!N71)*DSTG!$C71+(drdp!H71+drdp!Q71)*DSTG!$D71)</f>
        <v>2.2722300141666277E-2</v>
      </c>
      <c r="F71" s="20">
        <f>Model!$W$6*((drdp!C71+drdp!L71)*DSTG!$B71+(drdp!F71+drdp!O71)*DSTG!$C71+(drdp!I71+drdp!R71)*DSTG!$D71)</f>
        <v>0</v>
      </c>
      <c r="G71" s="20">
        <f>Model!$W$6*((drdp!D71+drdp!M71)*DSTG!$B71+(drdp!G71+drdp!P71)*DSTG!$C71+(drdp!J71+drdp!S71)*DSTG!$D71)</f>
        <v>-1.494279820136344E-2</v>
      </c>
      <c r="H71" s="18">
        <f>Model!$W$6*((drdp!B71)*DSTG!$B71+(drdp!E71)*DSTG!$C71+(drdp!H71)*DSTG!$D71)</f>
        <v>0.43939731787697833</v>
      </c>
      <c r="I71" s="18">
        <f>Model!$W$6*((drdp!C71)*DSTG!$B71+(drdp!F71)*DSTG!$C71+(drdp!I71)*DSTG!$D71)</f>
        <v>0</v>
      </c>
      <c r="J71" s="18">
        <f>Model!$W$6*((drdp!D71)*DSTG!$B71+(drdp!G71)*DSTG!$C71+(drdp!J71)*DSTG!$D71)</f>
        <v>0.64340845253864698</v>
      </c>
      <c r="K71" s="21">
        <f>SUM(E$3:E70)+H71</f>
        <v>0.4586551783660518</v>
      </c>
      <c r="L71" s="21">
        <f>SUM(F$3:F70)+I71</f>
        <v>0</v>
      </c>
      <c r="M71" s="21">
        <f>SUM(G$3:G70)+J71</f>
        <v>0.59051212599813463</v>
      </c>
      <c r="N71" s="21"/>
      <c r="O71" s="21"/>
      <c r="P71" s="21"/>
      <c r="Q71" s="19">
        <f t="shared" si="5"/>
        <v>0.21036457264199479</v>
      </c>
      <c r="R71" s="19">
        <f t="shared" si="5"/>
        <v>0</v>
      </c>
      <c r="S71" s="19">
        <f t="shared" si="5"/>
        <v>0.34870457095083685</v>
      </c>
      <c r="T71" s="19">
        <f t="shared" si="6"/>
        <v>0</v>
      </c>
      <c r="U71" s="19">
        <f t="shared" si="7"/>
        <v>0.27084144447699088</v>
      </c>
      <c r="V71" s="19">
        <f t="shared" si="8"/>
        <v>0</v>
      </c>
    </row>
    <row r="72" spans="1:22" x14ac:dyDescent="0.25">
      <c r="A72" s="26">
        <f>Wellpath!E72</f>
        <v>1980</v>
      </c>
      <c r="B72" s="68">
        <f>Wellpath!K72*Wellpath!P72</f>
        <v>3215143.8</v>
      </c>
      <c r="C72" s="22">
        <v>0</v>
      </c>
      <c r="D72" s="22">
        <v>0</v>
      </c>
      <c r="E72" s="20">
        <f>Model!$W$6*((drdp!B72+drdp!K72)*DSTG!$B72+(drdp!E72+drdp!N72)*DSTG!$C72+(drdp!H72+drdp!Q72)*DSTG!$D72)</f>
        <v>2.3961410318511619E-2</v>
      </c>
      <c r="F72" s="20">
        <f>Model!$W$6*((drdp!C72+drdp!L72)*DSTG!$B72+(drdp!F72+drdp!O72)*DSTG!$C72+(drdp!I72+drdp!R72)*DSTG!$D72)</f>
        <v>0</v>
      </c>
      <c r="G72" s="20">
        <f>Model!$W$6*((drdp!D72+drdp!M72)*DSTG!$B72+(drdp!G72+drdp!P72)*DSTG!$C72+(drdp!J72+drdp!S72)*DSTG!$D72)</f>
        <v>-1.4585955480578498E-2</v>
      </c>
      <c r="H72" s="18">
        <f>Model!$W$6*((drdp!B72)*DSTG!$B72+(drdp!E72)*DSTG!$C72+(drdp!H72)*DSTG!$D72)</f>
        <v>0.4297951200744109</v>
      </c>
      <c r="I72" s="18">
        <f>Model!$W$6*((drdp!C72)*DSTG!$B72+(drdp!F72)*DSTG!$C72+(drdp!I72)*DSTG!$D72)</f>
        <v>0</v>
      </c>
      <c r="J72" s="18">
        <f>Model!$W$6*((drdp!D72)*DSTG!$B72+(drdp!G72)*DSTG!$C72+(drdp!J72)*DSTG!$D72)</f>
        <v>0.67908116114291717</v>
      </c>
      <c r="K72" s="21">
        <f>SUM(E$3:E71)+H72</f>
        <v>0.47177528070515062</v>
      </c>
      <c r="L72" s="21">
        <f>SUM(F$3:F71)+I72</f>
        <v>0</v>
      </c>
      <c r="M72" s="21">
        <f>SUM(G$3:G71)+J72</f>
        <v>0.61124203640104136</v>
      </c>
      <c r="N72" s="21"/>
      <c r="O72" s="21"/>
      <c r="P72" s="21"/>
      <c r="Q72" s="19">
        <f t="shared" si="5"/>
        <v>0.22257191548442368</v>
      </c>
      <c r="R72" s="19">
        <f t="shared" si="5"/>
        <v>0</v>
      </c>
      <c r="S72" s="19">
        <f t="shared" si="5"/>
        <v>0.37361682706369198</v>
      </c>
      <c r="T72" s="19">
        <f t="shared" si="6"/>
        <v>0</v>
      </c>
      <c r="U72" s="19">
        <f t="shared" si="7"/>
        <v>0.2883688833018892</v>
      </c>
      <c r="V72" s="19">
        <f t="shared" si="8"/>
        <v>0</v>
      </c>
    </row>
    <row r="73" spans="1:22" x14ac:dyDescent="0.25">
      <c r="A73" s="26">
        <f>Wellpath!E73</f>
        <v>2010</v>
      </c>
      <c r="B73" s="68">
        <f>Wellpath!K73*Wellpath!P73</f>
        <v>3315897</v>
      </c>
      <c r="C73" s="22">
        <v>0</v>
      </c>
      <c r="D73" s="22">
        <v>0</v>
      </c>
      <c r="E73" s="20">
        <f>Model!$W$6*((drdp!B73+drdp!K73)*DSTG!$B73+(drdp!E73+drdp!N73)*DSTG!$C73+(drdp!H73+drdp!Q73)*DSTG!$D73)</f>
        <v>2.5222231161031037E-2</v>
      </c>
      <c r="F73" s="20">
        <f>Model!$W$6*((drdp!C73+drdp!L73)*DSTG!$B73+(drdp!F73+drdp!O73)*DSTG!$C73+(drdp!I73+drdp!R73)*DSTG!$D73)</f>
        <v>0</v>
      </c>
      <c r="G73" s="20">
        <f>Model!$W$6*((drdp!D73+drdp!M73)*DSTG!$B73+(drdp!G73+drdp!P73)*DSTG!$C73+(drdp!J73+drdp!S73)*DSTG!$D73)</f>
        <v>-1.417142632733392E-2</v>
      </c>
      <c r="H73" s="18">
        <f>Model!$W$6*((drdp!B73)*DSTG!$B73+(drdp!E73)*DSTG!$C73+(drdp!H73)*DSTG!$D73)</f>
        <v>0.41855135085356288</v>
      </c>
      <c r="I73" s="18">
        <f>Model!$W$6*((drdp!C73)*DSTG!$B73+(drdp!F73)*DSTG!$C73+(drdp!I73)*DSTG!$D73)</f>
        <v>0</v>
      </c>
      <c r="J73" s="18">
        <f>Model!$W$6*((drdp!D73)*DSTG!$B73+(drdp!G73)*DSTG!$C73+(drdp!J73)*DSTG!$D73)</f>
        <v>0.71540461456514004</v>
      </c>
      <c r="K73" s="21">
        <f>SUM(E$3:E72)+H73</f>
        <v>0.48449292180281422</v>
      </c>
      <c r="L73" s="21">
        <f>SUM(F$3:F72)+I73</f>
        <v>0</v>
      </c>
      <c r="M73" s="21">
        <f>SUM(G$3:G72)+J73</f>
        <v>0.63297953434268572</v>
      </c>
      <c r="N73" s="21"/>
      <c r="O73" s="21"/>
      <c r="P73" s="21"/>
      <c r="Q73" s="19">
        <f t="shared" si="5"/>
        <v>0.23473339127702786</v>
      </c>
      <c r="R73" s="19">
        <f t="shared" si="5"/>
        <v>0</v>
      </c>
      <c r="S73" s="19">
        <f t="shared" si="5"/>
        <v>0.40066309089668328</v>
      </c>
      <c r="T73" s="19">
        <f t="shared" si="6"/>
        <v>0</v>
      </c>
      <c r="U73" s="19">
        <f t="shared" si="7"/>
        <v>0.30667410403507261</v>
      </c>
      <c r="V73" s="19">
        <f t="shared" si="8"/>
        <v>0</v>
      </c>
    </row>
    <row r="74" spans="1:22" x14ac:dyDescent="0.25">
      <c r="A74" s="26">
        <f>Wellpath!E74</f>
        <v>2040</v>
      </c>
      <c r="B74" s="68">
        <f>Wellpath!K74*Wellpath!P74</f>
        <v>3419264.4</v>
      </c>
      <c r="C74" s="22">
        <v>0</v>
      </c>
      <c r="D74" s="22">
        <v>0</v>
      </c>
      <c r="E74" s="20">
        <f>Model!$W$6*((drdp!B74+drdp!K74)*DSTG!$B74+(drdp!E74+drdp!N74)*DSTG!$C74+(drdp!H74+drdp!Q74)*DSTG!$D74)</f>
        <v>2.650264046819879E-2</v>
      </c>
      <c r="F74" s="20">
        <f>Model!$W$6*((drdp!C74+drdp!L74)*DSTG!$B74+(drdp!F74+drdp!O74)*DSTG!$C74+(drdp!I74+drdp!R74)*DSTG!$D74)</f>
        <v>0</v>
      </c>
      <c r="G74" s="20">
        <f>Model!$W$6*((drdp!D74+drdp!M74)*DSTG!$B74+(drdp!G74+drdp!P74)*DSTG!$C74+(drdp!J74+drdp!S74)*DSTG!$D74)</f>
        <v>-1.3696611021377097E-2</v>
      </c>
      <c r="H74" s="18">
        <f>Model!$W$6*((drdp!B74)*DSTG!$B74+(drdp!E74)*DSTG!$C74+(drdp!H74)*DSTG!$D74)</f>
        <v>0.40559048017716259</v>
      </c>
      <c r="I74" s="18">
        <f>Model!$W$6*((drdp!C74)*DSTG!$B74+(drdp!F74)*DSTG!$C74+(drdp!I74)*DSTG!$D74)</f>
        <v>0</v>
      </c>
      <c r="J74" s="18">
        <f>Model!$W$6*((drdp!D74)*DSTG!$B74+(drdp!G74)*DSTG!$C74+(drdp!J74)*DSTG!$D74)</f>
        <v>0.75231932225777232</v>
      </c>
      <c r="K74" s="21">
        <f>SUM(E$3:E73)+H74</f>
        <v>0.496754282287445</v>
      </c>
      <c r="L74" s="21">
        <f>SUM(F$3:F73)+I74</f>
        <v>0</v>
      </c>
      <c r="M74" s="21">
        <f>SUM(G$3:G73)+J74</f>
        <v>0.65572281570798407</v>
      </c>
      <c r="N74" s="21"/>
      <c r="O74" s="21"/>
      <c r="P74" s="21"/>
      <c r="Q74" s="19">
        <f t="shared" si="5"/>
        <v>0.2467648169709146</v>
      </c>
      <c r="R74" s="19">
        <f t="shared" si="5"/>
        <v>0</v>
      </c>
      <c r="S74" s="19">
        <f t="shared" si="5"/>
        <v>0.42997241104000683</v>
      </c>
      <c r="T74" s="19">
        <f t="shared" si="6"/>
        <v>0</v>
      </c>
      <c r="U74" s="19">
        <f t="shared" si="7"/>
        <v>0.32573311669652222</v>
      </c>
      <c r="V74" s="19">
        <f t="shared" si="8"/>
        <v>0</v>
      </c>
    </row>
    <row r="75" spans="1:22" x14ac:dyDescent="0.25">
      <c r="A75" s="26">
        <f>Wellpath!E75</f>
        <v>2070</v>
      </c>
      <c r="B75" s="68">
        <f>Wellpath!K75*Wellpath!P75</f>
        <v>3525189.3</v>
      </c>
      <c r="C75" s="22">
        <v>0</v>
      </c>
      <c r="D75" s="22">
        <v>0</v>
      </c>
      <c r="E75" s="20">
        <f>Model!$W$6*((drdp!B75+drdp!K75)*DSTG!$B75+(drdp!E75+drdp!N75)*DSTG!$C75+(drdp!H75+drdp!Q75)*DSTG!$D75)</f>
        <v>2.7799829992443188E-2</v>
      </c>
      <c r="F75" s="20">
        <f>Model!$W$6*((drdp!C75+drdp!L75)*DSTG!$B75+(drdp!F75+drdp!O75)*DSTG!$C75+(drdp!I75+drdp!R75)*DSTG!$D75)</f>
        <v>0</v>
      </c>
      <c r="G75" s="20">
        <f>Model!$W$6*((drdp!D75+drdp!M75)*DSTG!$B75+(drdp!G75+drdp!P75)*DSTG!$C75+(drdp!J75+drdp!S75)*DSTG!$D75)</f>
        <v>-1.3158732232993081E-2</v>
      </c>
      <c r="H75" s="18">
        <f>Model!$W$6*((drdp!B75)*DSTG!$B75+(drdp!E75)*DSTG!$C75+(drdp!H75)*DSTG!$D75)</f>
        <v>0.39083154736502812</v>
      </c>
      <c r="I75" s="18">
        <f>Model!$W$6*((drdp!C75)*DSTG!$B75+(drdp!F75)*DSTG!$C75+(drdp!I75)*DSTG!$D75)</f>
        <v>0</v>
      </c>
      <c r="J75" s="18">
        <f>Model!$W$6*((drdp!D75)*DSTG!$B75+(drdp!G75)*DSTG!$C75+(drdp!J75)*DSTG!$D75)</f>
        <v>0.78974623068785532</v>
      </c>
      <c r="K75" s="21">
        <f>SUM(E$3:E74)+H75</f>
        <v>0.50849798994350937</v>
      </c>
      <c r="L75" s="21">
        <f>SUM(F$3:F74)+I75</f>
        <v>0</v>
      </c>
      <c r="M75" s="21">
        <f>SUM(G$3:G74)+J75</f>
        <v>0.67945311311668999</v>
      </c>
      <c r="N75" s="21"/>
      <c r="O75" s="21"/>
      <c r="P75" s="21"/>
      <c r="Q75" s="19">
        <f t="shared" si="5"/>
        <v>0.25857020577658935</v>
      </c>
      <c r="R75" s="19">
        <f t="shared" si="5"/>
        <v>0</v>
      </c>
      <c r="S75" s="19">
        <f t="shared" si="5"/>
        <v>0.46165653292396153</v>
      </c>
      <c r="T75" s="19">
        <f t="shared" si="6"/>
        <v>0</v>
      </c>
      <c r="U75" s="19">
        <f t="shared" si="7"/>
        <v>0.34550054228069677</v>
      </c>
      <c r="V75" s="19">
        <f t="shared" si="8"/>
        <v>0</v>
      </c>
    </row>
    <row r="76" spans="1:22" x14ac:dyDescent="0.25">
      <c r="A76" s="26">
        <f>Wellpath!E76</f>
        <v>2100</v>
      </c>
      <c r="B76" s="68">
        <f>Wellpath!K76*Wellpath!P76</f>
        <v>3633693</v>
      </c>
      <c r="C76" s="22">
        <v>0</v>
      </c>
      <c r="D76" s="22">
        <v>0</v>
      </c>
      <c r="E76" s="20">
        <f>Model!$W$6*((drdp!B76+drdp!K76)*DSTG!$B76+(drdp!E76+drdp!N76)*DSTG!$C76+(drdp!H76+drdp!Q76)*DSTG!$D76)</f>
        <v>2.9111407893930182E-2</v>
      </c>
      <c r="F76" s="20">
        <f>Model!$W$6*((drdp!C76+drdp!L76)*DSTG!$B76+(drdp!F76+drdp!O76)*DSTG!$C76+(drdp!I76+drdp!R76)*DSTG!$D76)</f>
        <v>0</v>
      </c>
      <c r="G76" s="20">
        <f>Model!$W$6*((drdp!D76+drdp!M76)*DSTG!$B76+(drdp!G76+drdp!P76)*DSTG!$C76+(drdp!J76+drdp!S76)*DSTG!$D76)</f>
        <v>-1.2555426882215127E-2</v>
      </c>
      <c r="H76" s="18">
        <f>Model!$W$6*((drdp!B76)*DSTG!$B76+(drdp!E76)*DSTG!$C76+(drdp!H76)*DSTG!$D76)</f>
        <v>0.37420566611692035</v>
      </c>
      <c r="I76" s="18">
        <f>Model!$W$6*((drdp!C76)*DSTG!$B76+(drdp!F76)*DSTG!$C76+(drdp!I76)*DSTG!$D76)</f>
        <v>0</v>
      </c>
      <c r="J76" s="18">
        <f>Model!$W$6*((drdp!D76)*DSTG!$B76+(drdp!G76)*DSTG!$C76+(drdp!J76)*DSTG!$D76)</f>
        <v>0.82761800718921585</v>
      </c>
      <c r="K76" s="21">
        <f>SUM(E$3:E75)+H76</f>
        <v>0.51967193868784478</v>
      </c>
      <c r="L76" s="21">
        <f>SUM(F$3:F75)+I76</f>
        <v>0</v>
      </c>
      <c r="M76" s="21">
        <f>SUM(G$3:G75)+J76</f>
        <v>0.7041661573850575</v>
      </c>
      <c r="N76" s="21"/>
      <c r="O76" s="21"/>
      <c r="P76" s="21"/>
      <c r="Q76" s="19">
        <f t="shared" si="5"/>
        <v>0.27005892385958308</v>
      </c>
      <c r="R76" s="19">
        <f t="shared" si="5"/>
        <v>0</v>
      </c>
      <c r="S76" s="19">
        <f t="shared" si="5"/>
        <v>0.49584997720643759</v>
      </c>
      <c r="T76" s="19">
        <f t="shared" si="6"/>
        <v>0</v>
      </c>
      <c r="U76" s="19">
        <f t="shared" si="7"/>
        <v>0.36593539216666288</v>
      </c>
      <c r="V76" s="19">
        <f t="shared" si="8"/>
        <v>0</v>
      </c>
    </row>
    <row r="77" spans="1:22" x14ac:dyDescent="0.25">
      <c r="A77" s="26">
        <f>Wellpath!E77</f>
        <v>2130</v>
      </c>
      <c r="B77" s="68">
        <f>Wellpath!K77*Wellpath!P77</f>
        <v>3744710.4</v>
      </c>
      <c r="C77" s="22">
        <v>0</v>
      </c>
      <c r="D77" s="22">
        <v>0</v>
      </c>
      <c r="E77" s="20">
        <f>Model!$W$6*((drdp!B77+drdp!K77)*DSTG!$B77+(drdp!E77+drdp!N77)*DSTG!$C77+(drdp!H77+drdp!Q77)*DSTG!$D77)</f>
        <v>3.0434115829882504E-2</v>
      </c>
      <c r="F77" s="20">
        <f>Model!$W$6*((drdp!C77+drdp!L77)*DSTG!$B77+(drdp!F77+drdp!O77)*DSTG!$C77+(drdp!I77+drdp!R77)*DSTG!$D77)</f>
        <v>0</v>
      </c>
      <c r="G77" s="20">
        <f>Model!$W$6*((drdp!D77+drdp!M77)*DSTG!$B77+(drdp!G77+drdp!P77)*DSTG!$C77+(drdp!J77+drdp!S77)*DSTG!$D77)</f>
        <v>-1.1884127252331162E-2</v>
      </c>
      <c r="H77" s="18">
        <f>Model!$W$6*((drdp!B77)*DSTG!$B77+(drdp!E77)*DSTG!$C77+(drdp!H77)*DSTG!$D77)</f>
        <v>0.3556376550654986</v>
      </c>
      <c r="I77" s="18">
        <f>Model!$W$6*((drdp!C77)*DSTG!$B77+(drdp!F77)*DSTG!$C77+(drdp!I77)*DSTG!$D77)</f>
        <v>0</v>
      </c>
      <c r="J77" s="18">
        <f>Model!$W$6*((drdp!D77)*DSTG!$B77+(drdp!G77)*DSTG!$C77+(drdp!J77)*DSTG!$D77)</f>
        <v>0.86584260045386385</v>
      </c>
      <c r="K77" s="21">
        <f>SUM(E$3:E76)+H77</f>
        <v>0.53021533553035316</v>
      </c>
      <c r="L77" s="21">
        <f>SUM(F$3:F76)+I77</f>
        <v>0</v>
      </c>
      <c r="M77" s="21">
        <f>SUM(G$3:G76)+J77</f>
        <v>0.72983532376749038</v>
      </c>
      <c r="N77" s="21"/>
      <c r="O77" s="21"/>
      <c r="P77" s="21"/>
      <c r="Q77" s="19">
        <f t="shared" si="5"/>
        <v>0.28112830203156497</v>
      </c>
      <c r="R77" s="19">
        <f t="shared" si="5"/>
        <v>0</v>
      </c>
      <c r="S77" s="19">
        <f t="shared" si="5"/>
        <v>0.53265959981879751</v>
      </c>
      <c r="T77" s="19">
        <f t="shared" si="6"/>
        <v>0</v>
      </c>
      <c r="U77" s="19">
        <f t="shared" si="7"/>
        <v>0.38696988107328384</v>
      </c>
      <c r="V77" s="19">
        <f t="shared" si="8"/>
        <v>0</v>
      </c>
    </row>
    <row r="78" spans="1:22" x14ac:dyDescent="0.25">
      <c r="A78" s="26">
        <f>Wellpath!E78</f>
        <v>2160</v>
      </c>
      <c r="B78" s="68">
        <f>Wellpath!K78*Wellpath!P78</f>
        <v>3858192</v>
      </c>
      <c r="C78" s="22">
        <v>0</v>
      </c>
      <c r="D78" s="22">
        <v>0</v>
      </c>
      <c r="E78" s="20">
        <f>Model!$W$6*((drdp!B78+drdp!K78)*DSTG!$B78+(drdp!E78+drdp!N78)*DSTG!$C78+(drdp!H78+drdp!Q78)*DSTG!$D78)</f>
        <v>3.1764624065463723E-2</v>
      </c>
      <c r="F78" s="20">
        <f>Model!$W$6*((drdp!C78+drdp!L78)*DSTG!$B78+(drdp!F78+drdp!O78)*DSTG!$C78+(drdp!I78+drdp!R78)*DSTG!$D78)</f>
        <v>0</v>
      </c>
      <c r="G78" s="20">
        <f>Model!$W$6*((drdp!D78+drdp!M78)*DSTG!$B78+(drdp!G78+drdp!P78)*DSTG!$C78+(drdp!J78+drdp!S78)*DSTG!$D78)</f>
        <v>-1.1142488171715304E-2</v>
      </c>
      <c r="H78" s="18">
        <f>Model!$W$6*((drdp!B78)*DSTG!$B78+(drdp!E78)*DSTG!$C78+(drdp!H78)*DSTG!$D78)</f>
        <v>0.33505867194711242</v>
      </c>
      <c r="I78" s="18">
        <f>Model!$W$6*((drdp!C78)*DSTG!$B78+(drdp!F78)*DSTG!$C78+(drdp!I78)*DSTG!$D78)</f>
        <v>0</v>
      </c>
      <c r="J78" s="18">
        <f>Model!$W$6*((drdp!D78)*DSTG!$B78+(drdp!G78)*DSTG!$C78+(drdp!J78)*DSTG!$D78)</f>
        <v>0.90432580287709829</v>
      </c>
      <c r="K78" s="21">
        <f>SUM(E$3:E77)+H78</f>
        <v>0.54007046824184946</v>
      </c>
      <c r="L78" s="21">
        <f>SUM(F$3:F77)+I78</f>
        <v>0</v>
      </c>
      <c r="M78" s="21">
        <f>SUM(G$3:G77)+J78</f>
        <v>0.75643439893839359</v>
      </c>
      <c r="N78" s="21"/>
      <c r="O78" s="21"/>
      <c r="P78" s="21"/>
      <c r="Q78" s="19">
        <f t="shared" si="5"/>
        <v>0.29167611066697052</v>
      </c>
      <c r="R78" s="19">
        <f t="shared" si="5"/>
        <v>0</v>
      </c>
      <c r="S78" s="19">
        <f t="shared" si="5"/>
        <v>0.57219299989728878</v>
      </c>
      <c r="T78" s="19">
        <f t="shared" si="6"/>
        <v>0</v>
      </c>
      <c r="U78" s="19">
        <f t="shared" si="7"/>
        <v>0.40852788002890017</v>
      </c>
      <c r="V78" s="19">
        <f t="shared" si="8"/>
        <v>0</v>
      </c>
    </row>
    <row r="79" spans="1:22" x14ac:dyDescent="0.25">
      <c r="A79" s="26">
        <f>Wellpath!E79</f>
        <v>2190</v>
      </c>
      <c r="B79" s="68">
        <f>Wellpath!K79*Wellpath!P79</f>
        <v>3974149.2</v>
      </c>
      <c r="C79" s="22">
        <v>0</v>
      </c>
      <c r="D79" s="22">
        <v>0</v>
      </c>
      <c r="E79" s="20">
        <f>Model!$W$6*((drdp!B79+drdp!K79)*DSTG!$B79+(drdp!E79+drdp!N79)*DSTG!$C79+(drdp!H79+drdp!Q79)*DSTG!$D79)</f>
        <v>3.309992642146363E-2</v>
      </c>
      <c r="F79" s="20">
        <f>Model!$W$6*((drdp!C79+drdp!L79)*DSTG!$B79+(drdp!F79+drdp!O79)*DSTG!$C79+(drdp!I79+drdp!R79)*DSTG!$D79)</f>
        <v>0</v>
      </c>
      <c r="G79" s="20">
        <f>Model!$W$6*((drdp!D79+drdp!M79)*DSTG!$B79+(drdp!G79+drdp!P79)*DSTG!$C79+(drdp!J79+drdp!S79)*DSTG!$D79)</f>
        <v>-1.0328494524011626E-2</v>
      </c>
      <c r="H79" s="18">
        <f>Model!$W$6*((drdp!B79)*DSTG!$B79+(drdp!E79)*DSTG!$C79+(drdp!H79)*DSTG!$D79)</f>
        <v>0.31240949070279961</v>
      </c>
      <c r="I79" s="18">
        <f>Model!$W$6*((drdp!C79)*DSTG!$B79+(drdp!F79)*DSTG!$C79+(drdp!I79)*DSTG!$D79)</f>
        <v>0</v>
      </c>
      <c r="J79" s="18">
        <f>Model!$W$6*((drdp!D79)*DSTG!$B79+(drdp!G79)*DSTG!$C79+(drdp!J79)*DSTG!$D79)</f>
        <v>0.94298251007130018</v>
      </c>
      <c r="K79" s="21">
        <f>SUM(E$3:E78)+H79</f>
        <v>0.54918591106300041</v>
      </c>
      <c r="L79" s="21">
        <f>SUM(F$3:F78)+I79</f>
        <v>0</v>
      </c>
      <c r="M79" s="21">
        <f>SUM(G$3:G78)+J79</f>
        <v>0.78394861796088022</v>
      </c>
      <c r="N79" s="21"/>
      <c r="O79" s="21"/>
      <c r="P79" s="21"/>
      <c r="Q79" s="19">
        <f t="shared" si="5"/>
        <v>0.30160516491009781</v>
      </c>
      <c r="R79" s="19">
        <f t="shared" si="5"/>
        <v>0</v>
      </c>
      <c r="S79" s="19">
        <f t="shared" si="5"/>
        <v>0.61457543560277417</v>
      </c>
      <c r="T79" s="19">
        <f t="shared" si="6"/>
        <v>0</v>
      </c>
      <c r="U79" s="19">
        <f t="shared" si="7"/>
        <v>0.43053353598142607</v>
      </c>
      <c r="V79" s="19">
        <f t="shared" si="8"/>
        <v>0</v>
      </c>
    </row>
    <row r="80" spans="1:22" x14ac:dyDescent="0.25">
      <c r="A80" s="26">
        <f>Wellpath!E80</f>
        <v>2220</v>
      </c>
      <c r="B80" s="68">
        <f>Wellpath!K80*Wellpath!P80</f>
        <v>4092503.4</v>
      </c>
      <c r="C80" s="22">
        <v>0</v>
      </c>
      <c r="D80" s="22">
        <v>0</v>
      </c>
      <c r="E80" s="20">
        <f>Model!$W$6*((drdp!B80+drdp!K80)*DSTG!$B80+(drdp!E80+drdp!N80)*DSTG!$C80+(drdp!H80+drdp!Q80)*DSTG!$D80)</f>
        <v>3.4436105882969165E-2</v>
      </c>
      <c r="F80" s="20">
        <f>Model!$W$6*((drdp!C80+drdp!L80)*DSTG!$B80+(drdp!F80+drdp!O80)*DSTG!$C80+(drdp!I80+drdp!R80)*DSTG!$D80)</f>
        <v>0</v>
      </c>
      <c r="G80" s="20">
        <f>Model!$W$6*((drdp!D80+drdp!M80)*DSTG!$B80+(drdp!G80+drdp!P80)*DSTG!$C80+(drdp!J80+drdp!S80)*DSTG!$D80)</f>
        <v>-9.4400354331330219E-3</v>
      </c>
      <c r="H80" s="18">
        <f>Model!$W$6*((drdp!B80)*DSTG!$B80+(drdp!E80)*DSTG!$C80+(drdp!H80)*DSTG!$D80)</f>
        <v>0.28762768682008372</v>
      </c>
      <c r="I80" s="18">
        <f>Model!$W$6*((drdp!C80)*DSTG!$B80+(drdp!F80)*DSTG!$C80+(drdp!I80)*DSTG!$D80)</f>
        <v>0</v>
      </c>
      <c r="J80" s="18">
        <f>Model!$W$6*((drdp!D80)*DSTG!$B80+(drdp!G80)*DSTG!$C80+(drdp!J80)*DSTG!$D80)</f>
        <v>0.9817015746574711</v>
      </c>
      <c r="K80" s="21">
        <f>SUM(E$3:E79)+H80</f>
        <v>0.55750403360174816</v>
      </c>
      <c r="L80" s="21">
        <f>SUM(F$3:F79)+I80</f>
        <v>0</v>
      </c>
      <c r="M80" s="21">
        <f>SUM(G$3:G79)+J80</f>
        <v>0.8123391880230395</v>
      </c>
      <c r="N80" s="21"/>
      <c r="O80" s="21"/>
      <c r="P80" s="21"/>
      <c r="Q80" s="19">
        <f t="shared" si="5"/>
        <v>0.31081074748221915</v>
      </c>
      <c r="R80" s="19">
        <f t="shared" si="5"/>
        <v>0</v>
      </c>
      <c r="S80" s="19">
        <f t="shared" si="5"/>
        <v>0.65989495639793116</v>
      </c>
      <c r="T80" s="19">
        <f t="shared" si="6"/>
        <v>0</v>
      </c>
      <c r="U80" s="19">
        <f t="shared" si="7"/>
        <v>0.45288237397561343</v>
      </c>
      <c r="V80" s="19">
        <f t="shared" si="8"/>
        <v>0</v>
      </c>
    </row>
    <row r="81" spans="1:22" x14ac:dyDescent="0.25">
      <c r="A81" s="26">
        <f>Wellpath!E81</f>
        <v>2250</v>
      </c>
      <c r="B81" s="68">
        <f>Wellpath!K81*Wellpath!P81</f>
        <v>4213192.5</v>
      </c>
      <c r="C81" s="22">
        <v>0</v>
      </c>
      <c r="D81" s="22">
        <v>0</v>
      </c>
      <c r="E81" s="20">
        <f>Model!$W$6*((drdp!B81+drdp!K81)*DSTG!$B81+(drdp!E81+drdp!N81)*DSTG!$C81+(drdp!H81+drdp!Q81)*DSTG!$D81)</f>
        <v>3.5769208484912857E-2</v>
      </c>
      <c r="F81" s="20">
        <f>Model!$W$6*((drdp!C81+drdp!L81)*DSTG!$B81+(drdp!F81+drdp!O81)*DSTG!$C81+(drdp!I81+drdp!R81)*DSTG!$D81)</f>
        <v>0</v>
      </c>
      <c r="G81" s="20">
        <f>Model!$W$6*((drdp!D81+drdp!M81)*DSTG!$B81+(drdp!G81+drdp!P81)*DSTG!$C81+(drdp!J81+drdp!S81)*DSTG!$D81)</f>
        <v>-8.4752603137932623E-3</v>
      </c>
      <c r="H81" s="18">
        <f>Model!$W$6*((drdp!B81)*DSTG!$B81+(drdp!E81)*DSTG!$C81+(drdp!H81)*DSTG!$D81)</f>
        <v>0.26065827333641162</v>
      </c>
      <c r="I81" s="18">
        <f>Model!$W$6*((drdp!C81)*DSTG!$B81+(drdp!F81)*DSTG!$C81+(drdp!I81)*DSTG!$D81)</f>
        <v>0</v>
      </c>
      <c r="J81" s="18">
        <f>Model!$W$6*((drdp!D81)*DSTG!$B81+(drdp!G81)*DSTG!$C81+(drdp!J81)*DSTG!$D81)</f>
        <v>1.0203706606747494</v>
      </c>
      <c r="K81" s="21">
        <f>SUM(E$3:E80)+H81</f>
        <v>0.56497072600104525</v>
      </c>
      <c r="L81" s="21">
        <f>SUM(F$3:F80)+I81</f>
        <v>0</v>
      </c>
      <c r="M81" s="21">
        <f>SUM(G$3:G80)+J81</f>
        <v>0.84156823860718477</v>
      </c>
      <c r="N81" s="21"/>
      <c r="O81" s="21"/>
      <c r="P81" s="21"/>
      <c r="Q81" s="19">
        <f t="shared" si="5"/>
        <v>0.31919192123814816</v>
      </c>
      <c r="R81" s="19">
        <f t="shared" si="5"/>
        <v>0</v>
      </c>
      <c r="S81" s="19">
        <f t="shared" si="5"/>
        <v>0.7082371002323995</v>
      </c>
      <c r="T81" s="19">
        <f t="shared" si="6"/>
        <v>0</v>
      </c>
      <c r="U81" s="19">
        <f t="shared" si="7"/>
        <v>0.47546141874532205</v>
      </c>
      <c r="V81" s="19">
        <f t="shared" si="8"/>
        <v>0</v>
      </c>
    </row>
    <row r="82" spans="1:22" x14ac:dyDescent="0.25">
      <c r="A82" s="26">
        <f>Wellpath!E82</f>
        <v>2280</v>
      </c>
      <c r="B82" s="68">
        <f>Wellpath!K82*Wellpath!P82</f>
        <v>4336195.2</v>
      </c>
      <c r="C82" s="22">
        <v>0</v>
      </c>
      <c r="D82" s="22">
        <v>0</v>
      </c>
      <c r="E82" s="20">
        <f>Model!$W$6*((drdp!B82+drdp!K82)*DSTG!$B82+(drdp!E82+drdp!N82)*DSTG!$C82+(drdp!H82+drdp!Q82)*DSTG!$D82)</f>
        <v>3.7095469979438848E-2</v>
      </c>
      <c r="F82" s="20">
        <f>Model!$W$6*((drdp!C82+drdp!L82)*DSTG!$B82+(drdp!F82+drdp!O82)*DSTG!$C82+(drdp!I82+drdp!R82)*DSTG!$D82)</f>
        <v>0</v>
      </c>
      <c r="G82" s="20">
        <f>Model!$W$6*((drdp!D82+drdp!M82)*DSTG!$B82+(drdp!G82+drdp!P82)*DSTG!$C82+(drdp!J82+drdp!S82)*DSTG!$D82)</f>
        <v>-7.4326071229119401E-3</v>
      </c>
      <c r="H82" s="18">
        <f>Model!$W$6*((drdp!B82)*DSTG!$B82+(drdp!E82)*DSTG!$C82+(drdp!H82)*DSTG!$D82)</f>
        <v>0.23145462343378748</v>
      </c>
      <c r="I82" s="18">
        <f>Model!$W$6*((drdp!C82)*DSTG!$B82+(drdp!F82)*DSTG!$C82+(drdp!I82)*DSTG!$D82)</f>
        <v>0</v>
      </c>
      <c r="J82" s="18">
        <f>Model!$W$6*((drdp!D82)*DSTG!$B82+(drdp!G82)*DSTG!$C82+(drdp!J82)*DSTG!$D82)</f>
        <v>1.0588827223370634</v>
      </c>
      <c r="K82" s="21">
        <f>SUM(E$3:E81)+H82</f>
        <v>0.57153628458333383</v>
      </c>
      <c r="L82" s="21">
        <f>SUM(F$3:F81)+I82</f>
        <v>0</v>
      </c>
      <c r="M82" s="21">
        <f>SUM(G$3:G81)+J82</f>
        <v>0.87160503995570549</v>
      </c>
      <c r="N82" s="21"/>
      <c r="O82" s="21"/>
      <c r="P82" s="21"/>
      <c r="Q82" s="19">
        <f t="shared" si="5"/>
        <v>0.32665372459532155</v>
      </c>
      <c r="R82" s="19">
        <f t="shared" si="5"/>
        <v>0</v>
      </c>
      <c r="S82" s="19">
        <f t="shared" si="5"/>
        <v>0.75969534567618691</v>
      </c>
      <c r="T82" s="19">
        <f t="shared" si="6"/>
        <v>0</v>
      </c>
      <c r="U82" s="19">
        <f t="shared" si="7"/>
        <v>0.49815390616039212</v>
      </c>
      <c r="V82" s="19">
        <f t="shared" si="8"/>
        <v>0</v>
      </c>
    </row>
    <row r="83" spans="1:22" x14ac:dyDescent="0.25">
      <c r="A83" s="26">
        <f>Wellpath!E83</f>
        <v>2310</v>
      </c>
      <c r="B83" s="68">
        <f>Wellpath!K83*Wellpath!P83</f>
        <v>4461418.5</v>
      </c>
      <c r="C83" s="22">
        <v>0</v>
      </c>
      <c r="D83" s="22">
        <v>0</v>
      </c>
      <c r="E83" s="20">
        <f>Model!$W$6*((drdp!B83+drdp!K83)*DSTG!$B83+(drdp!E83+drdp!N83)*DSTG!$C83+(drdp!H83+drdp!Q83)*DSTG!$D83)</f>
        <v>3.8410370724283709E-2</v>
      </c>
      <c r="F83" s="20">
        <f>Model!$W$6*((drdp!C83+drdp!L83)*DSTG!$B83+(drdp!F83+drdp!O83)*DSTG!$C83+(drdp!I83+drdp!R83)*DSTG!$D83)</f>
        <v>0</v>
      </c>
      <c r="G83" s="20">
        <f>Model!$W$6*((drdp!D83+drdp!M83)*DSTG!$B83+(drdp!G83+drdp!P83)*DSTG!$C83+(drdp!J83+drdp!S83)*DSTG!$D83)</f>
        <v>-6.3105921381177571E-3</v>
      </c>
      <c r="H83" s="18">
        <f>Model!$W$6*((drdp!B83)*DSTG!$B83+(drdp!E83)*DSTG!$C83+(drdp!H83)*DSTG!$D83)</f>
        <v>0.19997197609221326</v>
      </c>
      <c r="I83" s="18">
        <f>Model!$W$6*((drdp!C83)*DSTG!$B83+(drdp!F83)*DSTG!$C83+(drdp!I83)*DSTG!$D83)</f>
        <v>0</v>
      </c>
      <c r="J83" s="18">
        <f>Model!$W$6*((drdp!D83)*DSTG!$B83+(drdp!G83)*DSTG!$C83+(drdp!J83)*DSTG!$D83)</f>
        <v>1.0971090364396714</v>
      </c>
      <c r="K83" s="21">
        <f>SUM(E$3:E82)+H83</f>
        <v>0.5771491072211985</v>
      </c>
      <c r="L83" s="21">
        <f>SUM(F$3:F82)+I83</f>
        <v>0</v>
      </c>
      <c r="M83" s="21">
        <f>SUM(G$3:G82)+J83</f>
        <v>0.90239874693540156</v>
      </c>
      <c r="N83" s="21"/>
      <c r="O83" s="21"/>
      <c r="P83" s="21"/>
      <c r="Q83" s="19">
        <f t="shared" si="5"/>
        <v>0.3331010919662265</v>
      </c>
      <c r="R83" s="19">
        <f t="shared" si="5"/>
        <v>0</v>
      </c>
      <c r="S83" s="19">
        <f t="shared" si="5"/>
        <v>0.81432349847058294</v>
      </c>
      <c r="T83" s="19">
        <f t="shared" si="6"/>
        <v>0</v>
      </c>
      <c r="U83" s="19">
        <f t="shared" si="7"/>
        <v>0.52081863115129523</v>
      </c>
      <c r="V83" s="19">
        <f t="shared" si="8"/>
        <v>0</v>
      </c>
    </row>
    <row r="84" spans="1:22" x14ac:dyDescent="0.25">
      <c r="A84" s="26">
        <f>Wellpath!E84</f>
        <v>2340</v>
      </c>
      <c r="B84" s="68">
        <f>Wellpath!K84*Wellpath!P84</f>
        <v>4588810.2</v>
      </c>
      <c r="C84" s="22">
        <v>0</v>
      </c>
      <c r="D84" s="22">
        <v>0</v>
      </c>
      <c r="E84" s="20">
        <f>Model!$W$6*((drdp!B84+drdp!K84)*DSTG!$B84+(drdp!E84+drdp!N84)*DSTG!$C84+(drdp!H84+drdp!Q84)*DSTG!$D84)</f>
        <v>3.9709601971645268E-2</v>
      </c>
      <c r="F84" s="20">
        <f>Model!$W$6*((drdp!C84+drdp!L84)*DSTG!$B84+(drdp!F84+drdp!O84)*DSTG!$C84+(drdp!I84+drdp!R84)*DSTG!$D84)</f>
        <v>0</v>
      </c>
      <c r="G84" s="20">
        <f>Model!$W$6*((drdp!D84+drdp!M84)*DSTG!$B84+(drdp!G84+drdp!P84)*DSTG!$C84+(drdp!J84+drdp!S84)*DSTG!$D84)</f>
        <v>-5.1080518539058954E-3</v>
      </c>
      <c r="H84" s="18">
        <f>Model!$W$6*((drdp!B84)*DSTG!$B84+(drdp!E84)*DSTG!$C84+(drdp!H84)*DSTG!$D84)</f>
        <v>0.1661748483449221</v>
      </c>
      <c r="I84" s="18">
        <f>Model!$W$6*((drdp!C84)*DSTG!$B84+(drdp!F84)*DSTG!$C84+(drdp!I84)*DSTG!$D84)</f>
        <v>0</v>
      </c>
      <c r="J84" s="18">
        <f>Model!$W$6*((drdp!D84)*DSTG!$B84+(drdp!G84)*DSTG!$C84+(drdp!J84)*DSTG!$D84)</f>
        <v>1.1349267607371896</v>
      </c>
      <c r="K84" s="21">
        <f>SUM(E$3:E83)+H84</f>
        <v>0.58176235019819111</v>
      </c>
      <c r="L84" s="21">
        <f>SUM(F$3:F83)+I84</f>
        <v>0</v>
      </c>
      <c r="M84" s="21">
        <f>SUM(G$3:G83)+J84</f>
        <v>0.93390587909480205</v>
      </c>
      <c r="N84" s="21"/>
      <c r="O84" s="21"/>
      <c r="P84" s="21"/>
      <c r="Q84" s="19">
        <f t="shared" si="5"/>
        <v>0.33844743210812278</v>
      </c>
      <c r="R84" s="19">
        <f t="shared" si="5"/>
        <v>0</v>
      </c>
      <c r="S84" s="19">
        <f t="shared" si="5"/>
        <v>0.87218019100783506</v>
      </c>
      <c r="T84" s="19">
        <f t="shared" si="6"/>
        <v>0</v>
      </c>
      <c r="U84" s="19">
        <f t="shared" si="7"/>
        <v>0.54331127908609977</v>
      </c>
      <c r="V84" s="19">
        <f t="shared" si="8"/>
        <v>0</v>
      </c>
    </row>
    <row r="85" spans="1:22" x14ac:dyDescent="0.25">
      <c r="A85" s="26">
        <f>Wellpath!E85</f>
        <v>2370</v>
      </c>
      <c r="B85" s="68">
        <f>Wellpath!K85*Wellpath!P85</f>
        <v>4718314.5</v>
      </c>
      <c r="C85" s="22">
        <v>0</v>
      </c>
      <c r="D85" s="22">
        <v>0</v>
      </c>
      <c r="E85" s="20">
        <f>Model!$W$6*((drdp!B85+drdp!K85)*DSTG!$B85+(drdp!E85+drdp!N85)*DSTG!$C85+(drdp!H85+drdp!Q85)*DSTG!$D85)</f>
        <v>4.0988703613363174E-2</v>
      </c>
      <c r="F85" s="20">
        <f>Model!$W$6*((drdp!C85+drdp!L85)*DSTG!$B85+(drdp!F85+drdp!O85)*DSTG!$C85+(drdp!I85+drdp!R85)*DSTG!$D85)</f>
        <v>0</v>
      </c>
      <c r="G85" s="20">
        <f>Model!$W$6*((drdp!D85+drdp!M85)*DSTG!$B85+(drdp!G85+drdp!P85)*DSTG!$C85+(drdp!J85+drdp!S85)*DSTG!$D85)</f>
        <v>-3.8240544512823352E-3</v>
      </c>
      <c r="H85" s="18">
        <f>Model!$W$6*((drdp!B85)*DSTG!$B85+(drdp!E85)*DSTG!$C85+(drdp!H85)*DSTG!$D85)</f>
        <v>0.13003431820063174</v>
      </c>
      <c r="I85" s="18">
        <f>Model!$W$6*((drdp!C85)*DSTG!$B85+(drdp!F85)*DSTG!$C85+(drdp!I85)*DSTG!$D85)</f>
        <v>0</v>
      </c>
      <c r="J85" s="18">
        <f>Model!$W$6*((drdp!D85)*DSTG!$B85+(drdp!G85)*DSTG!$C85+(drdp!J85)*DSTG!$D85)</f>
        <v>1.1722086014264324</v>
      </c>
      <c r="K85" s="21">
        <f>SUM(E$3:E84)+H85</f>
        <v>0.585331422025546</v>
      </c>
      <c r="L85" s="21">
        <f>SUM(F$3:F84)+I85</f>
        <v>0</v>
      </c>
      <c r="M85" s="21">
        <f>SUM(G$3:G84)+J85</f>
        <v>0.96607966793013889</v>
      </c>
      <c r="N85" s="21"/>
      <c r="O85" s="21"/>
      <c r="P85" s="21"/>
      <c r="Q85" s="19">
        <f t="shared" si="5"/>
        <v>0.34261287361044784</v>
      </c>
      <c r="R85" s="19">
        <f t="shared" si="5"/>
        <v>0</v>
      </c>
      <c r="S85" s="19">
        <f t="shared" si="5"/>
        <v>0.93330992478800745</v>
      </c>
      <c r="T85" s="19">
        <f t="shared" si="6"/>
        <v>0</v>
      </c>
      <c r="U85" s="19">
        <f t="shared" si="7"/>
        <v>0.56547678581951544</v>
      </c>
      <c r="V85" s="19">
        <f t="shared" si="8"/>
        <v>0</v>
      </c>
    </row>
    <row r="86" spans="1:22" x14ac:dyDescent="0.25">
      <c r="A86" s="26">
        <f>Wellpath!E86</f>
        <v>2400</v>
      </c>
      <c r="B86" s="68">
        <f>Wellpath!K86*Wellpath!P86</f>
        <v>4849824</v>
      </c>
      <c r="C86" s="22">
        <v>0</v>
      </c>
      <c r="D86" s="22">
        <v>0</v>
      </c>
      <c r="E86" s="20">
        <f>Model!$W$6*((drdp!B86+drdp!K86)*DSTG!$B86+(drdp!E86+drdp!N86)*DSTG!$C86+(drdp!H86+drdp!Q86)*DSTG!$D86)</f>
        <v>4.2242658472432623E-2</v>
      </c>
      <c r="F86" s="20">
        <f>Model!$W$6*((drdp!C86+drdp!L86)*DSTG!$B86+(drdp!F86+drdp!O86)*DSTG!$C86+(drdp!I86+drdp!R86)*DSTG!$D86)</f>
        <v>0</v>
      </c>
      <c r="G86" s="20">
        <f>Model!$W$6*((drdp!D86+drdp!M86)*DSTG!$B86+(drdp!G86+drdp!P86)*DSTG!$C86+(drdp!J86+drdp!S86)*DSTG!$D86)</f>
        <v>-2.4578887736036595E-3</v>
      </c>
      <c r="H86" s="18">
        <f>Model!$W$6*((drdp!B86)*DSTG!$B86+(drdp!E86)*DSTG!$C86+(drdp!H86)*DSTG!$D86)</f>
        <v>9.1527506002426318E-2</v>
      </c>
      <c r="I86" s="18">
        <f>Model!$W$6*((drdp!C86)*DSTG!$B86+(drdp!F86)*DSTG!$C86+(drdp!I86)*DSTG!$D86)</f>
        <v>0</v>
      </c>
      <c r="J86" s="18">
        <f>Model!$W$6*((drdp!D86)*DSTG!$B86+(drdp!G86)*DSTG!$C86+(drdp!J86)*DSTG!$D86)</f>
        <v>1.208811197146668</v>
      </c>
      <c r="K86" s="21">
        <f>SUM(E$3:E85)+H86</f>
        <v>0.58781331344070376</v>
      </c>
      <c r="L86" s="21">
        <f>SUM(F$3:F85)+I86</f>
        <v>0</v>
      </c>
      <c r="M86" s="21">
        <f>SUM(G$3:G85)+J86</f>
        <v>0.99885820919909218</v>
      </c>
      <c r="N86" s="21"/>
      <c r="O86" s="21"/>
      <c r="P86" s="21"/>
      <c r="Q86" s="19">
        <f t="shared" si="5"/>
        <v>0.34552449145813902</v>
      </c>
      <c r="R86" s="19">
        <f t="shared" si="5"/>
        <v>0</v>
      </c>
      <c r="S86" s="19">
        <f t="shared" si="5"/>
        <v>0.99771772208441745</v>
      </c>
      <c r="T86" s="19">
        <f t="shared" si="6"/>
        <v>0</v>
      </c>
      <c r="U86" s="19">
        <f t="shared" si="7"/>
        <v>0.58714215360676603</v>
      </c>
      <c r="V86" s="19">
        <f t="shared" si="8"/>
        <v>0</v>
      </c>
    </row>
    <row r="87" spans="1:22" x14ac:dyDescent="0.25">
      <c r="A87" s="26">
        <f>Wellpath!E87</f>
        <v>2430</v>
      </c>
      <c r="B87" s="68">
        <f>Wellpath!K87*Wellpath!P87</f>
        <v>4983273.9000000004</v>
      </c>
      <c r="C87" s="22">
        <v>0</v>
      </c>
      <c r="D87" s="22">
        <v>0</v>
      </c>
      <c r="E87" s="20">
        <f>Model!$W$6*((drdp!B87+drdp!K87)*DSTG!$B87+(drdp!E87+drdp!N87)*DSTG!$C87+(drdp!H87+drdp!Q87)*DSTG!$D87)</f>
        <v>3.6182772900780293E-2</v>
      </c>
      <c r="F87" s="20">
        <f>Model!$W$6*((drdp!C87+drdp!L87)*DSTG!$B87+(drdp!F87+drdp!O87)*DSTG!$C87+(drdp!I87+drdp!R87)*DSTG!$D87)</f>
        <v>0</v>
      </c>
      <c r="G87" s="20">
        <f>Model!$W$6*((drdp!D87+drdp!M87)*DSTG!$B87+(drdp!G87+drdp!P87)*DSTG!$C87+(drdp!J87+drdp!S87)*DSTG!$D87)</f>
        <v>-1.0517577604361871E-3</v>
      </c>
      <c r="H87" s="18">
        <f>Model!$W$6*((drdp!B87)*DSTG!$B87+(drdp!E87)*DSTG!$C87+(drdp!H87)*DSTG!$D87)</f>
        <v>5.0640991170338767E-2</v>
      </c>
      <c r="I87" s="18">
        <f>Model!$W$6*((drdp!C87)*DSTG!$B87+(drdp!F87)*DSTG!$C87+(drdp!I87)*DSTG!$D87)</f>
        <v>0</v>
      </c>
      <c r="J87" s="18">
        <f>Model!$W$6*((drdp!D87)*DSTG!$B87+(drdp!G87)*DSTG!$C87+(drdp!J87)*DSTG!$D87)</f>
        <v>1.2445989012680352</v>
      </c>
      <c r="K87" s="21">
        <f>SUM(E$3:E86)+H87</f>
        <v>0.58916945708104884</v>
      </c>
      <c r="L87" s="21">
        <f>SUM(F$3:F86)+I87</f>
        <v>0</v>
      </c>
      <c r="M87" s="21">
        <f>SUM(G$3:G86)+J87</f>
        <v>1.0321880245468558</v>
      </c>
      <c r="N87" s="21"/>
      <c r="O87" s="21"/>
      <c r="P87" s="21"/>
      <c r="Q87" s="19">
        <f t="shared" si="5"/>
        <v>0.34712064915717783</v>
      </c>
      <c r="R87" s="19">
        <f t="shared" si="5"/>
        <v>0</v>
      </c>
      <c r="S87" s="19">
        <f t="shared" si="5"/>
        <v>1.0654121180179406</v>
      </c>
      <c r="T87" s="19">
        <f t="shared" si="6"/>
        <v>0</v>
      </c>
      <c r="U87" s="19">
        <f t="shared" si="7"/>
        <v>0.60813365802783137</v>
      </c>
      <c r="V87" s="19">
        <f t="shared" si="8"/>
        <v>0</v>
      </c>
    </row>
    <row r="88" spans="1:22" x14ac:dyDescent="0.25">
      <c r="A88" s="26">
        <f>Wellpath!E88</f>
        <v>2450</v>
      </c>
      <c r="B88" s="68">
        <f>Wellpath!K88*Wellpath!P88</f>
        <v>5073288.5</v>
      </c>
      <c r="C88" s="22">
        <v>0</v>
      </c>
      <c r="D88" s="22">
        <v>0</v>
      </c>
      <c r="E88" s="20">
        <f>Model!$W$6*((drdp!B88+drdp!K88)*DSTG!$B88+(drdp!E88+drdp!N88)*DSTG!$C88+(drdp!H88+drdp!Q88)*DSTG!$D88)</f>
        <v>1.4719382066765565E-2</v>
      </c>
      <c r="F88" s="20">
        <f>Model!$W$6*((drdp!C88+drdp!L88)*DSTG!$B88+(drdp!F88+drdp!O88)*DSTG!$C88+(drdp!I88+drdp!R88)*DSTG!$D88)</f>
        <v>0</v>
      </c>
      <c r="G88" s="20">
        <f>Model!$W$6*((drdp!D88+drdp!M88)*DSTG!$B88+(drdp!G88+drdp!P88)*DSTG!$C88+(drdp!J88+drdp!S88)*DSTG!$D88)</f>
        <v>-1.7084728946423E-4</v>
      </c>
      <c r="H88" s="18">
        <f>Model!$W$6*((drdp!B88)*DSTG!$B88+(drdp!E88)*DSTG!$C88+(drdp!H88)*DSTG!$D88)</f>
        <v>1.4719382066765565E-2</v>
      </c>
      <c r="I88" s="18">
        <f>Model!$W$6*((drdp!C88)*DSTG!$B88+(drdp!F88)*DSTG!$C88+(drdp!I88)*DSTG!$D88)</f>
        <v>0</v>
      </c>
      <c r="J88" s="18">
        <f>Model!$W$6*((drdp!D88)*DSTG!$B88+(drdp!G88)*DSTG!$C88+(drdp!J88)*DSTG!$D88)</f>
        <v>1.2681512777105357</v>
      </c>
      <c r="K88" s="21">
        <f>SUM(E$3:E87)+H88</f>
        <v>0.58943062087825593</v>
      </c>
      <c r="L88" s="21">
        <f>SUM(F$3:F87)+I88</f>
        <v>0</v>
      </c>
      <c r="M88" s="21">
        <f>SUM(G$3:G87)+J88</f>
        <v>1.05468864322892</v>
      </c>
      <c r="N88" s="21"/>
      <c r="O88" s="21"/>
      <c r="P88" s="21"/>
      <c r="Q88" s="19">
        <f t="shared" si="5"/>
        <v>0.34742845682892626</v>
      </c>
      <c r="R88" s="19">
        <f t="shared" si="5"/>
        <v>0</v>
      </c>
      <c r="S88" s="19">
        <f t="shared" si="5"/>
        <v>1.1123681341560601</v>
      </c>
      <c r="T88" s="19">
        <f t="shared" si="6"/>
        <v>0</v>
      </c>
      <c r="U88" s="19">
        <f t="shared" si="7"/>
        <v>0.62166578181166765</v>
      </c>
      <c r="V88" s="19">
        <f t="shared" si="8"/>
        <v>0</v>
      </c>
    </row>
    <row r="89" spans="1:22" x14ac:dyDescent="0.25">
      <c r="A89" s="26">
        <f>Wellpath!E89</f>
        <v>2460</v>
      </c>
      <c r="B89" s="68">
        <f>Wellpath!K89*Wellpath!P89</f>
        <v>5118595.8</v>
      </c>
      <c r="C89" s="22">
        <v>0</v>
      </c>
      <c r="D89" s="22">
        <v>0</v>
      </c>
      <c r="E89" s="20">
        <f>Model!$W$6*((drdp!B89+drdp!K89)*DSTG!$B89+(drdp!E89+drdp!N89)*DSTG!$C89+(drdp!H89+drdp!Q89)*DSTG!$D89)</f>
        <v>0</v>
      </c>
      <c r="F89" s="20">
        <f>Model!$W$6*((drdp!C89+drdp!L89)*DSTG!$B89+(drdp!F89+drdp!O89)*DSTG!$C89+(drdp!I89+drdp!R89)*DSTG!$D89)</f>
        <v>0</v>
      </c>
      <c r="G89" s="20">
        <f>Model!$W$6*((drdp!D89+drdp!M89)*DSTG!$B89+(drdp!G89+drdp!P89)*DSTG!$C89+(drdp!J89+drdp!S89)*DSTG!$D89)</f>
        <v>0</v>
      </c>
      <c r="H89" s="18">
        <f>Model!$W$6*((drdp!B89)*DSTG!$B89+(drdp!E89)*DSTG!$C89+(drdp!H89)*DSTG!$D89)</f>
        <v>0</v>
      </c>
      <c r="I89" s="18">
        <f>Model!$W$6*((drdp!C89)*DSTG!$B89+(drdp!F89)*DSTG!$C89+(drdp!I89)*DSTG!$D89)</f>
        <v>0</v>
      </c>
      <c r="J89" s="18">
        <f>Model!$W$6*((drdp!D89)*DSTG!$B89+(drdp!G89)*DSTG!$C89+(drdp!J89)*DSTG!$D89)</f>
        <v>1.2796489499999999</v>
      </c>
      <c r="K89" s="21">
        <f>SUM(E$3:E88)+H89</f>
        <v>0.58943062087825593</v>
      </c>
      <c r="L89" s="21">
        <f>SUM(F$3:F88)+I89</f>
        <v>0</v>
      </c>
      <c r="M89" s="21">
        <f>SUM(G$3:G88)+J89</f>
        <v>1.06601546822892</v>
      </c>
      <c r="N89" s="21"/>
      <c r="O89" s="21"/>
      <c r="P89" s="21"/>
      <c r="Q89" s="19">
        <f t="shared" si="5"/>
        <v>0.34742845682892626</v>
      </c>
      <c r="R89" s="19">
        <f t="shared" si="5"/>
        <v>0</v>
      </c>
      <c r="S89" s="19">
        <f t="shared" si="5"/>
        <v>1.1363889785033237</v>
      </c>
      <c r="T89" s="19">
        <f t="shared" si="6"/>
        <v>0</v>
      </c>
      <c r="U89" s="19">
        <f t="shared" si="7"/>
        <v>0.62834215930399706</v>
      </c>
      <c r="V89" s="19">
        <f t="shared" si="8"/>
        <v>0</v>
      </c>
    </row>
    <row r="90" spans="1:22" x14ac:dyDescent="0.25">
      <c r="A90" s="26">
        <f>Wellpath!E90</f>
        <v>2490</v>
      </c>
      <c r="B90" s="68">
        <f>Wellpath!K90*Wellpath!P90</f>
        <v>5255717.7</v>
      </c>
      <c r="C90" s="22">
        <v>0</v>
      </c>
      <c r="D90" s="22">
        <v>0</v>
      </c>
      <c r="E90" s="20">
        <f>Model!$W$6*((drdp!B90+drdp!K90)*DSTG!$B90+(drdp!E90+drdp!N90)*DSTG!$C90+(drdp!H90+drdp!Q90)*DSTG!$D90)</f>
        <v>0</v>
      </c>
      <c r="F90" s="20">
        <f>Model!$W$6*((drdp!C90+drdp!L90)*DSTG!$B90+(drdp!F90+drdp!O90)*DSTG!$C90+(drdp!I90+drdp!R90)*DSTG!$D90)</f>
        <v>0</v>
      </c>
      <c r="G90" s="20">
        <f>Model!$W$6*((drdp!D90+drdp!M90)*DSTG!$B90+(drdp!G90+drdp!P90)*DSTG!$C90+(drdp!J90+drdp!S90)*DSTG!$D90)</f>
        <v>0</v>
      </c>
      <c r="H90" s="18">
        <f>Model!$W$6*((drdp!B90)*DSTG!$B90+(drdp!E90)*DSTG!$C90+(drdp!H90)*DSTG!$D90)</f>
        <v>0</v>
      </c>
      <c r="I90" s="18">
        <f>Model!$W$6*((drdp!C90)*DSTG!$B90+(drdp!F90)*DSTG!$C90+(drdp!I90)*DSTG!$D90)</f>
        <v>0</v>
      </c>
      <c r="J90" s="18">
        <f>Model!$W$6*((drdp!D90)*DSTG!$B90+(drdp!G90)*DSTG!$C90+(drdp!J90)*DSTG!$D90)</f>
        <v>1.313929425</v>
      </c>
      <c r="K90" s="21">
        <f>SUM(E$3:E89)+H90</f>
        <v>0.58943062087825593</v>
      </c>
      <c r="L90" s="21">
        <f>SUM(F$3:F89)+I90</f>
        <v>0</v>
      </c>
      <c r="M90" s="21">
        <f>SUM(G$3:G89)+J90</f>
        <v>1.1002959432289201</v>
      </c>
      <c r="N90" s="21"/>
      <c r="O90" s="21"/>
      <c r="P90" s="21"/>
      <c r="Q90" s="19">
        <f t="shared" si="5"/>
        <v>0.34742845682892626</v>
      </c>
      <c r="R90" s="19">
        <f t="shared" si="5"/>
        <v>0</v>
      </c>
      <c r="S90" s="19">
        <f t="shared" si="5"/>
        <v>1.210651162686019</v>
      </c>
      <c r="T90" s="19">
        <f t="shared" si="6"/>
        <v>0</v>
      </c>
      <c r="U90" s="19">
        <f t="shared" si="7"/>
        <v>0.64854812096724856</v>
      </c>
      <c r="V90" s="19">
        <f t="shared" si="8"/>
        <v>0</v>
      </c>
    </row>
    <row r="91" spans="1:22" x14ac:dyDescent="0.25">
      <c r="A91" s="26">
        <f>Wellpath!E91</f>
        <v>2520</v>
      </c>
      <c r="B91" s="68">
        <f>Wellpath!K91*Wellpath!P91</f>
        <v>5394639.5999999996</v>
      </c>
      <c r="C91" s="22">
        <v>0</v>
      </c>
      <c r="D91" s="22">
        <v>0</v>
      </c>
      <c r="E91" s="20">
        <f>Model!$W$6*((drdp!B91+drdp!K91)*DSTG!$B91+(drdp!E91+drdp!N91)*DSTG!$C91+(drdp!H91+drdp!Q91)*DSTG!$D91)</f>
        <v>0</v>
      </c>
      <c r="F91" s="20">
        <f>Model!$W$6*((drdp!C91+drdp!L91)*DSTG!$B91+(drdp!F91+drdp!O91)*DSTG!$C91+(drdp!I91+drdp!R91)*DSTG!$D91)</f>
        <v>0</v>
      </c>
      <c r="G91" s="20">
        <f>Model!$W$6*((drdp!D91+drdp!M91)*DSTG!$B91+(drdp!G91+drdp!P91)*DSTG!$C91+(drdp!J91+drdp!S91)*DSTG!$D91)</f>
        <v>0</v>
      </c>
      <c r="H91" s="18">
        <f>Model!$W$6*((drdp!B91)*DSTG!$B91+(drdp!E91)*DSTG!$C91+(drdp!H91)*DSTG!$D91)</f>
        <v>0</v>
      </c>
      <c r="I91" s="18">
        <f>Model!$W$6*((drdp!C91)*DSTG!$B91+(drdp!F91)*DSTG!$C91+(drdp!I91)*DSTG!$D91)</f>
        <v>0</v>
      </c>
      <c r="J91" s="18">
        <f>Model!$W$6*((drdp!D91)*DSTG!$B91+(drdp!G91)*DSTG!$C91+(drdp!J91)*DSTG!$D91)</f>
        <v>1.3486598999999999</v>
      </c>
      <c r="K91" s="21">
        <f>SUM(E$3:E90)+H91</f>
        <v>0.58943062087825593</v>
      </c>
      <c r="L91" s="21">
        <f>SUM(F$3:F90)+I91</f>
        <v>0</v>
      </c>
      <c r="M91" s="21">
        <f>SUM(G$3:G90)+J91</f>
        <v>1.13502641822892</v>
      </c>
      <c r="N91" s="21"/>
      <c r="O91" s="21"/>
      <c r="P91" s="21"/>
      <c r="Q91" s="19">
        <f t="shared" si="5"/>
        <v>0.34742845682892626</v>
      </c>
      <c r="R91" s="19">
        <f t="shared" si="5"/>
        <v>0</v>
      </c>
      <c r="S91" s="19">
        <f t="shared" si="5"/>
        <v>1.2882849700775714</v>
      </c>
      <c r="T91" s="19">
        <f t="shared" si="6"/>
        <v>0</v>
      </c>
      <c r="U91" s="19">
        <f t="shared" si="7"/>
        <v>0.66901932640989537</v>
      </c>
      <c r="V91" s="19">
        <f t="shared" si="8"/>
        <v>0</v>
      </c>
    </row>
    <row r="92" spans="1:22" x14ac:dyDescent="0.25">
      <c r="A92" s="26">
        <f>Wellpath!E92</f>
        <v>2550</v>
      </c>
      <c r="B92" s="68">
        <f>Wellpath!K92*Wellpath!P92</f>
        <v>5535361.5</v>
      </c>
      <c r="C92" s="22">
        <v>0</v>
      </c>
      <c r="D92" s="22">
        <v>0</v>
      </c>
      <c r="E92" s="20">
        <f>Model!$W$6*((drdp!B92+drdp!K92)*DSTG!$B92+(drdp!E92+drdp!N92)*DSTG!$C92+(drdp!H92+drdp!Q92)*DSTG!$D92)</f>
        <v>0</v>
      </c>
      <c r="F92" s="20">
        <f>Model!$W$6*((drdp!C92+drdp!L92)*DSTG!$B92+(drdp!F92+drdp!O92)*DSTG!$C92+(drdp!I92+drdp!R92)*DSTG!$D92)</f>
        <v>0</v>
      </c>
      <c r="G92" s="20">
        <f>Model!$W$6*((drdp!D92+drdp!M92)*DSTG!$B92+(drdp!G92+drdp!P92)*DSTG!$C92+(drdp!J92+drdp!S92)*DSTG!$D92)</f>
        <v>0</v>
      </c>
      <c r="H92" s="18">
        <f>Model!$W$6*((drdp!B92)*DSTG!$B92+(drdp!E92)*DSTG!$C92+(drdp!H92)*DSTG!$D92)</f>
        <v>0</v>
      </c>
      <c r="I92" s="18">
        <f>Model!$W$6*((drdp!C92)*DSTG!$B92+(drdp!F92)*DSTG!$C92+(drdp!I92)*DSTG!$D92)</f>
        <v>0</v>
      </c>
      <c r="J92" s="18">
        <f>Model!$W$6*((drdp!D92)*DSTG!$B92+(drdp!G92)*DSTG!$C92+(drdp!J92)*DSTG!$D92)</f>
        <v>1.3838403749999999</v>
      </c>
      <c r="K92" s="21">
        <f>SUM(E$3:E91)+H92</f>
        <v>0.58943062087825593</v>
      </c>
      <c r="L92" s="21">
        <f>SUM(F$3:F91)+I92</f>
        <v>0</v>
      </c>
      <c r="M92" s="21">
        <f>SUM(G$3:G91)+J92</f>
        <v>1.17020689322892</v>
      </c>
      <c r="N92" s="21"/>
      <c r="O92" s="21"/>
      <c r="P92" s="21"/>
      <c r="Q92" s="19">
        <f t="shared" si="5"/>
        <v>0.34742845682892626</v>
      </c>
      <c r="R92" s="19">
        <f t="shared" si="5"/>
        <v>0</v>
      </c>
      <c r="S92" s="19">
        <f t="shared" si="5"/>
        <v>1.369384172960481</v>
      </c>
      <c r="T92" s="19">
        <f t="shared" si="6"/>
        <v>0</v>
      </c>
      <c r="U92" s="19">
        <f t="shared" si="7"/>
        <v>0.68975577563193724</v>
      </c>
      <c r="V92" s="19">
        <f t="shared" si="8"/>
        <v>0</v>
      </c>
    </row>
    <row r="93" spans="1:22" x14ac:dyDescent="0.25">
      <c r="A93" s="26">
        <f>Wellpath!E93</f>
        <v>2580</v>
      </c>
      <c r="B93" s="68">
        <f>Wellpath!K93*Wellpath!P93</f>
        <v>5677883.4000000004</v>
      </c>
      <c r="C93" s="22">
        <v>0</v>
      </c>
      <c r="D93" s="22">
        <v>0</v>
      </c>
      <c r="E93" s="20">
        <f>Model!$W$6*((drdp!B93+drdp!K93)*DSTG!$B93+(drdp!E93+drdp!N93)*DSTG!$C93+(drdp!H93+drdp!Q93)*DSTG!$D93)</f>
        <v>0</v>
      </c>
      <c r="F93" s="20">
        <f>Model!$W$6*((drdp!C93+drdp!L93)*DSTG!$B93+(drdp!F93+drdp!O93)*DSTG!$C93+(drdp!I93+drdp!R93)*DSTG!$D93)</f>
        <v>0</v>
      </c>
      <c r="G93" s="20">
        <f>Model!$W$6*((drdp!D93+drdp!M93)*DSTG!$B93+(drdp!G93+drdp!P93)*DSTG!$C93+(drdp!J93+drdp!S93)*DSTG!$D93)</f>
        <v>0</v>
      </c>
      <c r="H93" s="18">
        <f>Model!$W$6*((drdp!B93)*DSTG!$B93+(drdp!E93)*DSTG!$C93+(drdp!H93)*DSTG!$D93)</f>
        <v>0</v>
      </c>
      <c r="I93" s="18">
        <f>Model!$W$6*((drdp!C93)*DSTG!$B93+(drdp!F93)*DSTG!$C93+(drdp!I93)*DSTG!$D93)</f>
        <v>0</v>
      </c>
      <c r="J93" s="18">
        <f>Model!$W$6*((drdp!D93)*DSTG!$B93+(drdp!G93)*DSTG!$C93+(drdp!J93)*DSTG!$D93)</f>
        <v>1.41947085</v>
      </c>
      <c r="K93" s="21">
        <f>SUM(E$3:E92)+H93</f>
        <v>0.58943062087825593</v>
      </c>
      <c r="L93" s="21">
        <f>SUM(F$3:F92)+I93</f>
        <v>0</v>
      </c>
      <c r="M93" s="21">
        <f>SUM(G$3:G92)+J93</f>
        <v>1.2058373682289201</v>
      </c>
      <c r="N93" s="21"/>
      <c r="O93" s="21"/>
      <c r="P93" s="21"/>
      <c r="Q93" s="19">
        <f t="shared" si="5"/>
        <v>0.34742845682892626</v>
      </c>
      <c r="R93" s="19">
        <f t="shared" si="5"/>
        <v>0</v>
      </c>
      <c r="S93" s="19">
        <f t="shared" si="5"/>
        <v>1.4540437586172481</v>
      </c>
      <c r="T93" s="19">
        <f t="shared" si="6"/>
        <v>0</v>
      </c>
      <c r="U93" s="19">
        <f t="shared" si="7"/>
        <v>0.71075746863337452</v>
      </c>
      <c r="V93" s="19">
        <f t="shared" si="8"/>
        <v>0</v>
      </c>
    </row>
    <row r="94" spans="1:22" x14ac:dyDescent="0.25">
      <c r="A94" s="26">
        <f>Wellpath!E94</f>
        <v>2610</v>
      </c>
      <c r="B94" s="68">
        <f>Wellpath!K94*Wellpath!P94</f>
        <v>5822205.2999999998</v>
      </c>
      <c r="C94" s="22">
        <v>0</v>
      </c>
      <c r="D94" s="22">
        <v>0</v>
      </c>
      <c r="E94" s="20">
        <f>Model!$W$6*((drdp!B94+drdp!K94)*DSTG!$B94+(drdp!E94+drdp!N94)*DSTG!$C94+(drdp!H94+drdp!Q94)*DSTG!$D94)</f>
        <v>0</v>
      </c>
      <c r="F94" s="20">
        <f>Model!$W$6*((drdp!C94+drdp!L94)*DSTG!$B94+(drdp!F94+drdp!O94)*DSTG!$C94+(drdp!I94+drdp!R94)*DSTG!$D94)</f>
        <v>0</v>
      </c>
      <c r="G94" s="20">
        <f>Model!$W$6*((drdp!D94+drdp!M94)*DSTG!$B94+(drdp!G94+drdp!P94)*DSTG!$C94+(drdp!J94+drdp!S94)*DSTG!$D94)</f>
        <v>0</v>
      </c>
      <c r="H94" s="18">
        <f>Model!$W$6*((drdp!B94)*DSTG!$B94+(drdp!E94)*DSTG!$C94+(drdp!H94)*DSTG!$D94)</f>
        <v>0</v>
      </c>
      <c r="I94" s="18">
        <f>Model!$W$6*((drdp!C94)*DSTG!$B94+(drdp!F94)*DSTG!$C94+(drdp!I94)*DSTG!$D94)</f>
        <v>0</v>
      </c>
      <c r="J94" s="18">
        <f>Model!$W$6*((drdp!D94)*DSTG!$B94+(drdp!G94)*DSTG!$C94+(drdp!J94)*DSTG!$D94)</f>
        <v>1.4555513249999998</v>
      </c>
      <c r="K94" s="21">
        <f>SUM(E$3:E93)+H94</f>
        <v>0.58943062087825593</v>
      </c>
      <c r="L94" s="21">
        <f>SUM(F$3:F93)+I94</f>
        <v>0</v>
      </c>
      <c r="M94" s="21">
        <f>SUM(G$3:G93)+J94</f>
        <v>1.24191784322892</v>
      </c>
      <c r="N94" s="21"/>
      <c r="O94" s="21"/>
      <c r="P94" s="21"/>
      <c r="Q94" s="19">
        <f t="shared" si="5"/>
        <v>0.34742845682892626</v>
      </c>
      <c r="R94" s="19">
        <f t="shared" si="5"/>
        <v>0</v>
      </c>
      <c r="S94" s="19">
        <f t="shared" si="5"/>
        <v>1.5423599293303722</v>
      </c>
      <c r="T94" s="19">
        <f t="shared" si="6"/>
        <v>0</v>
      </c>
      <c r="U94" s="19">
        <f t="shared" si="7"/>
        <v>0.73202440541420677</v>
      </c>
      <c r="V94" s="19">
        <f t="shared" si="8"/>
        <v>0</v>
      </c>
    </row>
    <row r="95" spans="1:22" x14ac:dyDescent="0.25">
      <c r="A95" s="26">
        <f>Wellpath!E95</f>
        <v>2640</v>
      </c>
      <c r="B95" s="68">
        <f>Wellpath!K95*Wellpath!P95</f>
        <v>5968327.2000000002</v>
      </c>
      <c r="C95" s="22">
        <v>0</v>
      </c>
      <c r="D95" s="22">
        <v>0</v>
      </c>
      <c r="E95" s="20">
        <f>Model!$W$6*((drdp!B95+drdp!K95)*DSTG!$B95+(drdp!E95+drdp!N95)*DSTG!$C95+(drdp!H95+drdp!Q95)*DSTG!$D95)</f>
        <v>0</v>
      </c>
      <c r="F95" s="20">
        <f>Model!$W$6*((drdp!C95+drdp!L95)*DSTG!$B95+(drdp!F95+drdp!O95)*DSTG!$C95+(drdp!I95+drdp!R95)*DSTG!$D95)</f>
        <v>0</v>
      </c>
      <c r="G95" s="20">
        <f>Model!$W$6*((drdp!D95+drdp!M95)*DSTG!$B95+(drdp!G95+drdp!P95)*DSTG!$C95+(drdp!J95+drdp!S95)*DSTG!$D95)</f>
        <v>0</v>
      </c>
      <c r="H95" s="18">
        <f>Model!$W$6*((drdp!B95)*DSTG!$B95+(drdp!E95)*DSTG!$C95+(drdp!H95)*DSTG!$D95)</f>
        <v>0</v>
      </c>
      <c r="I95" s="18">
        <f>Model!$W$6*((drdp!C95)*DSTG!$B95+(drdp!F95)*DSTG!$C95+(drdp!I95)*DSTG!$D95)</f>
        <v>0</v>
      </c>
      <c r="J95" s="18">
        <f>Model!$W$6*((drdp!D95)*DSTG!$B95+(drdp!G95)*DSTG!$C95+(drdp!J95)*DSTG!$D95)</f>
        <v>1.4920818</v>
      </c>
      <c r="K95" s="21">
        <f>SUM(E$3:E94)+H95</f>
        <v>0.58943062087825593</v>
      </c>
      <c r="L95" s="21">
        <f>SUM(F$3:F94)+I95</f>
        <v>0</v>
      </c>
      <c r="M95" s="21">
        <f>SUM(G$3:G94)+J95</f>
        <v>1.2784483182289201</v>
      </c>
      <c r="N95" s="21"/>
      <c r="O95" s="21"/>
      <c r="P95" s="21"/>
      <c r="Q95" s="19">
        <f t="shared" si="5"/>
        <v>0.34742845682892626</v>
      </c>
      <c r="R95" s="19">
        <f t="shared" si="5"/>
        <v>0</v>
      </c>
      <c r="S95" s="19">
        <f t="shared" si="5"/>
        <v>1.6344301023823542</v>
      </c>
      <c r="T95" s="19">
        <f t="shared" si="6"/>
        <v>0</v>
      </c>
      <c r="U95" s="19">
        <f t="shared" si="7"/>
        <v>0.75355658597443453</v>
      </c>
      <c r="V95" s="19">
        <f t="shared" si="8"/>
        <v>0</v>
      </c>
    </row>
    <row r="96" spans="1:22" x14ac:dyDescent="0.25">
      <c r="A96" s="26">
        <f>Wellpath!E96</f>
        <v>2670</v>
      </c>
      <c r="B96" s="68">
        <f>Wellpath!K96*Wellpath!P96</f>
        <v>6116249.0999999996</v>
      </c>
      <c r="C96" s="22">
        <v>0</v>
      </c>
      <c r="D96" s="22">
        <v>0</v>
      </c>
      <c r="E96" s="20">
        <f>Model!$W$6*((drdp!B96+drdp!K96)*DSTG!$B96+(drdp!E96+drdp!N96)*DSTG!$C96+(drdp!H96+drdp!Q96)*DSTG!$D96)</f>
        <v>0</v>
      </c>
      <c r="F96" s="20">
        <f>Model!$W$6*((drdp!C96+drdp!L96)*DSTG!$B96+(drdp!F96+drdp!O96)*DSTG!$C96+(drdp!I96+drdp!R96)*DSTG!$D96)</f>
        <v>0</v>
      </c>
      <c r="G96" s="20">
        <f>Model!$W$6*((drdp!D96+drdp!M96)*DSTG!$B96+(drdp!G96+drdp!P96)*DSTG!$C96+(drdp!J96+drdp!S96)*DSTG!$D96)</f>
        <v>0</v>
      </c>
      <c r="H96" s="18">
        <f>Model!$W$6*((drdp!B96)*DSTG!$B96+(drdp!E96)*DSTG!$C96+(drdp!H96)*DSTG!$D96)</f>
        <v>0</v>
      </c>
      <c r="I96" s="18">
        <f>Model!$W$6*((drdp!C96)*DSTG!$B96+(drdp!F96)*DSTG!$C96+(drdp!I96)*DSTG!$D96)</f>
        <v>0</v>
      </c>
      <c r="J96" s="18">
        <f>Model!$W$6*((drdp!D96)*DSTG!$B96+(drdp!G96)*DSTG!$C96+(drdp!J96)*DSTG!$D96)</f>
        <v>1.5290622749999998</v>
      </c>
      <c r="K96" s="21">
        <f>SUM(E$3:E95)+H96</f>
        <v>0.58943062087825593</v>
      </c>
      <c r="L96" s="21">
        <f>SUM(F$3:F95)+I96</f>
        <v>0</v>
      </c>
      <c r="M96" s="21">
        <f>SUM(G$3:G95)+J96</f>
        <v>1.3154287932289199</v>
      </c>
      <c r="N96" s="21"/>
      <c r="O96" s="21"/>
      <c r="P96" s="21"/>
      <c r="Q96" s="19">
        <f t="shared" si="5"/>
        <v>0.34742845682892626</v>
      </c>
      <c r="R96" s="19">
        <f t="shared" si="5"/>
        <v>0</v>
      </c>
      <c r="S96" s="19">
        <f t="shared" si="5"/>
        <v>1.7303529100556925</v>
      </c>
      <c r="T96" s="19">
        <f t="shared" si="6"/>
        <v>0</v>
      </c>
      <c r="U96" s="19">
        <f t="shared" si="7"/>
        <v>0.77535401031405726</v>
      </c>
      <c r="V96" s="19">
        <f t="shared" si="8"/>
        <v>0</v>
      </c>
    </row>
    <row r="97" spans="1:22" x14ac:dyDescent="0.25">
      <c r="A97" s="26">
        <f>Wellpath!E97</f>
        <v>2700</v>
      </c>
      <c r="B97" s="68">
        <f>Wellpath!K97*Wellpath!P97</f>
        <v>6265971</v>
      </c>
      <c r="C97" s="22">
        <v>0</v>
      </c>
      <c r="D97" s="22">
        <v>0</v>
      </c>
      <c r="E97" s="20">
        <f>Model!$W$6*((drdp!B97+drdp!K97)*DSTG!$B97+(drdp!E97+drdp!N97)*DSTG!$C97+(drdp!H97+drdp!Q97)*DSTG!$D97)</f>
        <v>0</v>
      </c>
      <c r="F97" s="20">
        <f>Model!$W$6*((drdp!C97+drdp!L97)*DSTG!$B97+(drdp!F97+drdp!O97)*DSTG!$C97+(drdp!I97+drdp!R97)*DSTG!$D97)</f>
        <v>0</v>
      </c>
      <c r="G97" s="20">
        <f>Model!$W$6*((drdp!D97+drdp!M97)*DSTG!$B97+(drdp!G97+drdp!P97)*DSTG!$C97+(drdp!J97+drdp!S97)*DSTG!$D97)</f>
        <v>0</v>
      </c>
      <c r="H97" s="18">
        <f>Model!$W$6*((drdp!B97)*DSTG!$B97+(drdp!E97)*DSTG!$C97+(drdp!H97)*DSTG!$D97)</f>
        <v>0</v>
      </c>
      <c r="I97" s="18">
        <f>Model!$W$6*((drdp!C97)*DSTG!$B97+(drdp!F97)*DSTG!$C97+(drdp!I97)*DSTG!$D97)</f>
        <v>0</v>
      </c>
      <c r="J97" s="18">
        <f>Model!$W$6*((drdp!D97)*DSTG!$B97+(drdp!G97)*DSTG!$C97+(drdp!J97)*DSTG!$D97)</f>
        <v>1.5664927499999999</v>
      </c>
      <c r="K97" s="21">
        <f>SUM(E$3:E96)+H97</f>
        <v>0.58943062087825593</v>
      </c>
      <c r="L97" s="21">
        <f>SUM(F$3:F96)+I97</f>
        <v>0</v>
      </c>
      <c r="M97" s="21">
        <f>SUM(G$3:G96)+J97</f>
        <v>1.35285926822892</v>
      </c>
      <c r="N97" s="21"/>
      <c r="O97" s="21"/>
      <c r="P97" s="21"/>
      <c r="Q97" s="19">
        <f t="shared" si="5"/>
        <v>0.34742845682892626</v>
      </c>
      <c r="R97" s="19">
        <f t="shared" si="5"/>
        <v>0</v>
      </c>
      <c r="S97" s="19">
        <f t="shared" si="5"/>
        <v>1.8302281996328889</v>
      </c>
      <c r="T97" s="19">
        <f t="shared" si="6"/>
        <v>0</v>
      </c>
      <c r="U97" s="19">
        <f t="shared" si="7"/>
        <v>0.79741667843307529</v>
      </c>
      <c r="V97" s="19">
        <f t="shared" si="8"/>
        <v>0</v>
      </c>
    </row>
    <row r="98" spans="1:22" x14ac:dyDescent="0.25">
      <c r="A98" s="26">
        <f>Wellpath!E98</f>
        <v>2730</v>
      </c>
      <c r="B98" s="68">
        <f>Wellpath!K98*Wellpath!P98</f>
        <v>6417492.9000000004</v>
      </c>
      <c r="C98" s="22">
        <v>0</v>
      </c>
      <c r="D98" s="22">
        <v>0</v>
      </c>
      <c r="E98" s="20">
        <f>Model!$W$6*((drdp!B98+drdp!K98)*DSTG!$B98+(drdp!E98+drdp!N98)*DSTG!$C98+(drdp!H98+drdp!Q98)*DSTG!$D98)</f>
        <v>0</v>
      </c>
      <c r="F98" s="20">
        <f>Model!$W$6*((drdp!C98+drdp!L98)*DSTG!$B98+(drdp!F98+drdp!O98)*DSTG!$C98+(drdp!I98+drdp!R98)*DSTG!$D98)</f>
        <v>0</v>
      </c>
      <c r="G98" s="20">
        <f>Model!$W$6*((drdp!D98+drdp!M98)*DSTG!$B98+(drdp!G98+drdp!P98)*DSTG!$C98+(drdp!J98+drdp!S98)*DSTG!$D98)</f>
        <v>0</v>
      </c>
      <c r="H98" s="18">
        <f>Model!$W$6*((drdp!B98)*DSTG!$B98+(drdp!E98)*DSTG!$C98+(drdp!H98)*DSTG!$D98)</f>
        <v>0</v>
      </c>
      <c r="I98" s="18">
        <f>Model!$W$6*((drdp!C98)*DSTG!$B98+(drdp!F98)*DSTG!$C98+(drdp!I98)*DSTG!$D98)</f>
        <v>0</v>
      </c>
      <c r="J98" s="18">
        <f>Model!$W$6*((drdp!D98)*DSTG!$B98+(drdp!G98)*DSTG!$C98+(drdp!J98)*DSTG!$D98)</f>
        <v>1.604373225</v>
      </c>
      <c r="K98" s="21">
        <f>SUM(E$3:E97)+H98</f>
        <v>0.58943062087825593</v>
      </c>
      <c r="L98" s="21">
        <f>SUM(F$3:F97)+I98</f>
        <v>0</v>
      </c>
      <c r="M98" s="21">
        <f>SUM(G$3:G97)+J98</f>
        <v>1.3907397432289201</v>
      </c>
      <c r="N98" s="21"/>
      <c r="O98" s="21"/>
      <c r="P98" s="21"/>
      <c r="Q98" s="19">
        <f t="shared" si="5"/>
        <v>0.34742845682892626</v>
      </c>
      <c r="R98" s="19">
        <f t="shared" si="5"/>
        <v>0</v>
      </c>
      <c r="S98" s="19">
        <f t="shared" si="5"/>
        <v>1.9341570333964426</v>
      </c>
      <c r="T98" s="19">
        <f t="shared" si="6"/>
        <v>0</v>
      </c>
      <c r="U98" s="19">
        <f t="shared" si="7"/>
        <v>0.81974459033148861</v>
      </c>
      <c r="V98" s="19">
        <f t="shared" si="8"/>
        <v>0</v>
      </c>
    </row>
    <row r="99" spans="1:22" x14ac:dyDescent="0.25">
      <c r="A99" s="26">
        <f>Wellpath!E99</f>
        <v>2760</v>
      </c>
      <c r="B99" s="68">
        <f>Wellpath!K99*Wellpath!P99</f>
        <v>6570814.7999999998</v>
      </c>
      <c r="C99" s="22">
        <v>0</v>
      </c>
      <c r="D99" s="22">
        <v>0</v>
      </c>
      <c r="E99" s="20">
        <f>Model!$W$6*((drdp!B99+drdp!K99)*DSTG!$B99+(drdp!E99+drdp!N99)*DSTG!$C99+(drdp!H99+drdp!Q99)*DSTG!$D99)</f>
        <v>0</v>
      </c>
      <c r="F99" s="20">
        <f>Model!$W$6*((drdp!C99+drdp!L99)*DSTG!$B99+(drdp!F99+drdp!O99)*DSTG!$C99+(drdp!I99+drdp!R99)*DSTG!$D99)</f>
        <v>0</v>
      </c>
      <c r="G99" s="20">
        <f>Model!$W$6*((drdp!D99+drdp!M99)*DSTG!$B99+(drdp!G99+drdp!P99)*DSTG!$C99+(drdp!J99+drdp!S99)*DSTG!$D99)</f>
        <v>0</v>
      </c>
      <c r="H99" s="18">
        <f>Model!$W$6*((drdp!B99)*DSTG!$B99+(drdp!E99)*DSTG!$C99+(drdp!H99)*DSTG!$D99)</f>
        <v>0</v>
      </c>
      <c r="I99" s="18">
        <f>Model!$W$6*((drdp!C99)*DSTG!$B99+(drdp!F99)*DSTG!$C99+(drdp!I99)*DSTG!$D99)</f>
        <v>0</v>
      </c>
      <c r="J99" s="18">
        <f>Model!$W$6*((drdp!D99)*DSTG!$B99+(drdp!G99)*DSTG!$C99+(drdp!J99)*DSTG!$D99)</f>
        <v>1.6427037</v>
      </c>
      <c r="K99" s="21">
        <f>SUM(E$3:E98)+H99</f>
        <v>0.58943062087825593</v>
      </c>
      <c r="L99" s="21">
        <f>SUM(F$3:F98)+I99</f>
        <v>0</v>
      </c>
      <c r="M99" s="21">
        <f>SUM(G$3:G98)+J99</f>
        <v>1.4290702182289201</v>
      </c>
      <c r="N99" s="21"/>
      <c r="O99" s="21"/>
      <c r="P99" s="21"/>
      <c r="Q99" s="19">
        <f t="shared" si="5"/>
        <v>0.34742845682892626</v>
      </c>
      <c r="R99" s="19">
        <f t="shared" si="5"/>
        <v>0</v>
      </c>
      <c r="S99" s="19">
        <f t="shared" si="5"/>
        <v>2.0422416886288532</v>
      </c>
      <c r="T99" s="19">
        <f t="shared" si="6"/>
        <v>0</v>
      </c>
      <c r="U99" s="19">
        <f t="shared" si="7"/>
        <v>0.84233774600929712</v>
      </c>
      <c r="V99" s="19">
        <f t="shared" si="8"/>
        <v>0</v>
      </c>
    </row>
    <row r="100" spans="1:22" x14ac:dyDescent="0.25">
      <c r="A100" s="26">
        <f>Wellpath!E100</f>
        <v>2790</v>
      </c>
      <c r="B100" s="68">
        <f>Wellpath!K100*Wellpath!P100</f>
        <v>6725936.7000000002</v>
      </c>
      <c r="C100" s="22">
        <v>0</v>
      </c>
      <c r="D100" s="22">
        <v>0</v>
      </c>
      <c r="E100" s="20">
        <f>Model!$W$6*((drdp!B100+drdp!K100)*DSTG!$B100+(drdp!E100+drdp!N100)*DSTG!$C100+(drdp!H100+drdp!Q100)*DSTG!$D100)</f>
        <v>0</v>
      </c>
      <c r="F100" s="20">
        <f>Model!$W$6*((drdp!C100+drdp!L100)*DSTG!$B100+(drdp!F100+drdp!O100)*DSTG!$C100+(drdp!I100+drdp!R100)*DSTG!$D100)</f>
        <v>0</v>
      </c>
      <c r="G100" s="20">
        <f>Model!$W$6*((drdp!D100+drdp!M100)*DSTG!$B100+(drdp!G100+drdp!P100)*DSTG!$C100+(drdp!J100+drdp!S100)*DSTG!$D100)</f>
        <v>0</v>
      </c>
      <c r="H100" s="18">
        <f>Model!$W$6*((drdp!B100)*DSTG!$B100+(drdp!E100)*DSTG!$C100+(drdp!H100)*DSTG!$D100)</f>
        <v>0</v>
      </c>
      <c r="I100" s="18">
        <f>Model!$W$6*((drdp!C100)*DSTG!$B100+(drdp!F100)*DSTG!$C100+(drdp!I100)*DSTG!$D100)</f>
        <v>0</v>
      </c>
      <c r="J100" s="18">
        <f>Model!$W$6*((drdp!D100)*DSTG!$B100+(drdp!G100)*DSTG!$C100+(drdp!J100)*DSTG!$D100)</f>
        <v>1.681484175</v>
      </c>
      <c r="K100" s="21">
        <f>SUM(E$3:E99)+H100</f>
        <v>0.58943062087825593</v>
      </c>
      <c r="L100" s="21">
        <f>SUM(F$3:F99)+I100</f>
        <v>0</v>
      </c>
      <c r="M100" s="21">
        <f>SUM(G$3:G99)+J100</f>
        <v>1.4678506932289201</v>
      </c>
      <c r="N100" s="21"/>
      <c r="O100" s="21"/>
      <c r="P100" s="21"/>
      <c r="Q100" s="19">
        <f t="shared" si="5"/>
        <v>0.34742845682892626</v>
      </c>
      <c r="R100" s="19">
        <f t="shared" si="5"/>
        <v>0</v>
      </c>
      <c r="S100" s="19">
        <f t="shared" si="5"/>
        <v>2.1545856576126212</v>
      </c>
      <c r="T100" s="19">
        <f t="shared" si="6"/>
        <v>0</v>
      </c>
      <c r="U100" s="19">
        <f t="shared" si="7"/>
        <v>0.86519614546650081</v>
      </c>
      <c r="V100" s="19">
        <f t="shared" si="8"/>
        <v>0</v>
      </c>
    </row>
    <row r="101" spans="1:22" x14ac:dyDescent="0.25">
      <c r="A101" s="26">
        <f>Wellpath!E101</f>
        <v>2820</v>
      </c>
      <c r="B101" s="68">
        <f>Wellpath!K101*Wellpath!P101</f>
        <v>6882858.5999999996</v>
      </c>
      <c r="C101" s="22">
        <v>0</v>
      </c>
      <c r="D101" s="22">
        <v>0</v>
      </c>
      <c r="E101" s="20">
        <f>Model!$W$6*((drdp!B101+drdp!K101)*DSTG!$B101+(drdp!E101+drdp!N101)*DSTG!$C101+(drdp!H101+drdp!Q101)*DSTG!$D101)</f>
        <v>0</v>
      </c>
      <c r="F101" s="20">
        <f>Model!$W$6*((drdp!C101+drdp!L101)*DSTG!$B101+(drdp!F101+drdp!O101)*DSTG!$C101+(drdp!I101+drdp!R101)*DSTG!$D101)</f>
        <v>0</v>
      </c>
      <c r="G101" s="20">
        <f>Model!$W$6*((drdp!D101+drdp!M101)*DSTG!$B101+(drdp!G101+drdp!P101)*DSTG!$C101+(drdp!J101+drdp!S101)*DSTG!$D101)</f>
        <v>0</v>
      </c>
      <c r="H101" s="18">
        <f>Model!$W$6*((drdp!B101)*DSTG!$B101+(drdp!E101)*DSTG!$C101+(drdp!H101)*DSTG!$D101)</f>
        <v>0</v>
      </c>
      <c r="I101" s="18">
        <f>Model!$W$6*((drdp!C101)*DSTG!$B101+(drdp!F101)*DSTG!$C101+(drdp!I101)*DSTG!$D101)</f>
        <v>0</v>
      </c>
      <c r="J101" s="18">
        <f>Model!$W$6*((drdp!D101)*DSTG!$B101+(drdp!G101)*DSTG!$C101+(drdp!J101)*DSTG!$D101)</f>
        <v>1.7207146499999999</v>
      </c>
      <c r="K101" s="21">
        <f>SUM(E$3:E100)+H101</f>
        <v>0.58943062087825593</v>
      </c>
      <c r="L101" s="21">
        <f>SUM(F$3:F100)+I101</f>
        <v>0</v>
      </c>
      <c r="M101" s="21">
        <f>SUM(G$3:G100)+J101</f>
        <v>1.50708116822892</v>
      </c>
      <c r="N101" s="21"/>
      <c r="O101" s="21"/>
      <c r="P101" s="21"/>
      <c r="Q101" s="19">
        <f t="shared" si="5"/>
        <v>0.34742845682892626</v>
      </c>
      <c r="R101" s="19">
        <f t="shared" si="5"/>
        <v>0</v>
      </c>
      <c r="S101" s="19">
        <f t="shared" si="5"/>
        <v>2.2712936476302463</v>
      </c>
      <c r="T101" s="19">
        <f t="shared" si="6"/>
        <v>0</v>
      </c>
      <c r="U101" s="19">
        <f t="shared" si="7"/>
        <v>0.88831978870309958</v>
      </c>
      <c r="V101" s="19">
        <f t="shared" si="8"/>
        <v>0</v>
      </c>
    </row>
    <row r="102" spans="1:22" x14ac:dyDescent="0.25">
      <c r="A102" s="26">
        <f>Wellpath!E102</f>
        <v>2850</v>
      </c>
      <c r="B102" s="68">
        <f>Wellpath!K102*Wellpath!P102</f>
        <v>7041580.5</v>
      </c>
      <c r="C102" s="22">
        <v>0</v>
      </c>
      <c r="D102" s="22">
        <v>0</v>
      </c>
      <c r="E102" s="20">
        <f>Model!$W$6*((drdp!B102+drdp!K102)*DSTG!$B102+(drdp!E102+drdp!N102)*DSTG!$C102+(drdp!H102+drdp!Q102)*DSTG!$D102)</f>
        <v>-5.1246525438698627E-2</v>
      </c>
      <c r="F102" s="20">
        <f>Model!$W$6*((drdp!C102+drdp!L102)*DSTG!$B102+(drdp!F102+drdp!O102)*DSTG!$C102+(drdp!I102+drdp!R102)*DSTG!$D102)</f>
        <v>0.22197308857861242</v>
      </c>
      <c r="G102" s="20">
        <f>Model!$W$6*((drdp!D102+drdp!M102)*DSTG!$B102+(drdp!G102+drdp!P102)*DSTG!$C102+(drdp!J102+drdp!S102)*DSTG!$D102)</f>
        <v>2.9992004644563749E-2</v>
      </c>
      <c r="H102" s="18">
        <f>Model!$W$6*((drdp!B102)*DSTG!$B102+(drdp!E102)*DSTG!$C102+(drdp!H102)*DSTG!$D102)</f>
        <v>0</v>
      </c>
      <c r="I102" s="18">
        <f>Model!$W$6*((drdp!C102)*DSTG!$B102+(drdp!F102)*DSTG!$C102+(drdp!I102)*DSTG!$D102)</f>
        <v>0</v>
      </c>
      <c r="J102" s="18">
        <f>Model!$W$6*((drdp!D102)*DSTG!$B102+(drdp!G102)*DSTG!$C102+(drdp!J102)*DSTG!$D102)</f>
        <v>1.7603951249999998</v>
      </c>
      <c r="K102" s="21">
        <f>SUM(E$3:E101)+H102</f>
        <v>0.58943062087825593</v>
      </c>
      <c r="L102" s="21">
        <f>SUM(F$3:F101)+I102</f>
        <v>0</v>
      </c>
      <c r="M102" s="21">
        <f>SUM(G$3:G101)+J102</f>
        <v>1.54676164322892</v>
      </c>
      <c r="N102" s="21"/>
      <c r="O102" s="21"/>
      <c r="P102" s="21"/>
      <c r="Q102" s="19">
        <f t="shared" si="5"/>
        <v>0.34742845682892626</v>
      </c>
      <c r="R102" s="19">
        <f t="shared" si="5"/>
        <v>0</v>
      </c>
      <c r="S102" s="19">
        <f t="shared" si="5"/>
        <v>2.3924715809642287</v>
      </c>
      <c r="T102" s="19">
        <f t="shared" si="6"/>
        <v>0</v>
      </c>
      <c r="U102" s="19">
        <f t="shared" si="7"/>
        <v>0.91170867571909364</v>
      </c>
      <c r="V102" s="19">
        <f t="shared" si="8"/>
        <v>0</v>
      </c>
    </row>
    <row r="103" spans="1:22" x14ac:dyDescent="0.25">
      <c r="A103" s="26">
        <f>Wellpath!E103</f>
        <v>2880</v>
      </c>
      <c r="B103" s="68">
        <f>Wellpath!K103*Wellpath!P103</f>
        <v>7201123.1999999993</v>
      </c>
      <c r="C103" s="22">
        <v>0</v>
      </c>
      <c r="D103" s="22">
        <v>0</v>
      </c>
      <c r="E103" s="20">
        <f>Model!$W$6*((drdp!B103+drdp!K103)*DSTG!$B103+(drdp!E103+drdp!N103)*DSTG!$C103+(drdp!H103+drdp!Q103)*DSTG!$D103)</f>
        <v>-0.10124376601875415</v>
      </c>
      <c r="F103" s="20">
        <f>Model!$W$6*((drdp!C103+drdp!L103)*DSTG!$B103+(drdp!F103+drdp!O103)*DSTG!$C103+(drdp!I103+drdp!R103)*DSTG!$D103)</f>
        <v>0.43853492993190363</v>
      </c>
      <c r="G103" s="20">
        <f>Model!$W$6*((drdp!D103+drdp!M103)*DSTG!$B103+(drdp!G103+drdp!P103)*DSTG!$C103+(drdp!J103+drdp!S103)*DSTG!$D103)</f>
        <v>0.12059594662731371</v>
      </c>
      <c r="H103" s="18">
        <f>Model!$W$6*((drdp!B103)*DSTG!$B103+(drdp!E103)*DSTG!$C103+(drdp!H103)*DSTG!$D103)</f>
        <v>5.2407629687113967E-2</v>
      </c>
      <c r="I103" s="18">
        <f>Model!$W$6*((drdp!C103)*DSTG!$B103+(drdp!F103)*DSTG!$C103+(drdp!I103)*DSTG!$D103)</f>
        <v>-0.22700238361815231</v>
      </c>
      <c r="J103" s="18">
        <f>Model!$W$6*((drdp!D103)*DSTG!$B103+(drdp!G103)*DSTG!$C103+(drdp!J103)*DSTG!$D103)</f>
        <v>1.7696092596461721</v>
      </c>
      <c r="K103" s="21">
        <f>SUM(E$3:E102)+H103</f>
        <v>0.59059172512667124</v>
      </c>
      <c r="L103" s="21">
        <f>SUM(F$3:F102)+I103</f>
        <v>-5.0292950395398883E-3</v>
      </c>
      <c r="M103" s="21">
        <f>SUM(G$3:G102)+J103</f>
        <v>1.5859677825196559</v>
      </c>
      <c r="N103" s="21"/>
      <c r="O103" s="21"/>
      <c r="P103" s="21"/>
      <c r="Q103" s="19">
        <f t="shared" si="5"/>
        <v>0.34879858578809758</v>
      </c>
      <c r="R103" s="19">
        <f t="shared" si="5"/>
        <v>2.5293808594740528E-5</v>
      </c>
      <c r="S103" s="19">
        <f t="shared" si="5"/>
        <v>2.5152938071903144</v>
      </c>
      <c r="T103" s="19">
        <f t="shared" si="6"/>
        <v>-2.970260033572873E-3</v>
      </c>
      <c r="U103" s="19">
        <f t="shared" si="7"/>
        <v>0.93665944867360496</v>
      </c>
      <c r="V103" s="19">
        <f t="shared" si="8"/>
        <v>-7.9762999014961825E-3</v>
      </c>
    </row>
    <row r="104" spans="1:22" x14ac:dyDescent="0.25">
      <c r="A104" s="26">
        <f>Wellpath!E104</f>
        <v>2910</v>
      </c>
      <c r="B104" s="68">
        <f>Wellpath!K104*Wellpath!P104</f>
        <v>7356567.3000000007</v>
      </c>
      <c r="C104" s="22">
        <v>0</v>
      </c>
      <c r="D104" s="22">
        <v>0</v>
      </c>
      <c r="E104" s="20">
        <f>Model!$W$6*((drdp!B104+drdp!K104)*DSTG!$B104+(drdp!E104+drdp!N104)*DSTG!$C104+(drdp!H104+drdp!Q104)*DSTG!$D104)</f>
        <v>-9.2732104586538924E-2</v>
      </c>
      <c r="F104" s="20">
        <f>Model!$W$6*((drdp!C104+drdp!L104)*DSTG!$B104+(drdp!F104+drdp!O104)*DSTG!$C104+(drdp!I104+drdp!R104)*DSTG!$D104)</f>
        <v>0.40166687378818855</v>
      </c>
      <c r="G104" s="20">
        <f>Model!$W$6*((drdp!D104+drdp!M104)*DSTG!$B104+(drdp!G104+drdp!P104)*DSTG!$C104+(drdp!J104+drdp!S104)*DSTG!$D104)</f>
        <v>0.23800246547730367</v>
      </c>
      <c r="H104" s="18">
        <f>Model!$W$6*((drdp!B104)*DSTG!$B104+(drdp!E104)*DSTG!$C104+(drdp!H104)*DSTG!$D104)</f>
        <v>0.15696812870097124</v>
      </c>
      <c r="I104" s="18">
        <f>Model!$W$6*((drdp!C104)*DSTG!$B104+(drdp!F104)*DSTG!$C104+(drdp!I104)*DSTG!$D104)</f>
        <v>-0.67990366249978751</v>
      </c>
      <c r="J104" s="18">
        <f>Model!$W$6*((drdp!D104)*DSTG!$B104+(drdp!G104)*DSTG!$C104+(drdp!J104)*DSTG!$D104)</f>
        <v>1.6846090642941924</v>
      </c>
      <c r="K104" s="21">
        <f>SUM(E$3:E103)+H104</f>
        <v>0.59390845812177429</v>
      </c>
      <c r="L104" s="21">
        <f>SUM(F$3:F103)+I104</f>
        <v>-1.9395643989271405E-2</v>
      </c>
      <c r="M104" s="21">
        <f>SUM(G$3:G103)+J104</f>
        <v>1.6215635337949901</v>
      </c>
      <c r="N104" s="21"/>
      <c r="O104" s="21"/>
      <c r="P104" s="21"/>
      <c r="Q104" s="19">
        <f t="shared" si="5"/>
        <v>0.35272725662858334</v>
      </c>
      <c r="R104" s="19">
        <f t="shared" si="5"/>
        <v>3.7619100575855997E-4</v>
      </c>
      <c r="S104" s="19">
        <f t="shared" si="5"/>
        <v>2.6294682941336958</v>
      </c>
      <c r="T104" s="19">
        <f t="shared" si="6"/>
        <v>-1.1519237015947039E-2</v>
      </c>
      <c r="U104" s="19">
        <f t="shared" si="7"/>
        <v>0.96306029810267824</v>
      </c>
      <c r="V104" s="19">
        <f t="shared" si="8"/>
        <v>-3.1451269007472499E-2</v>
      </c>
    </row>
    <row r="105" spans="1:22" x14ac:dyDescent="0.25">
      <c r="A105" s="26">
        <f>Wellpath!E105</f>
        <v>2940</v>
      </c>
      <c r="B105" s="68">
        <f>Wellpath!K105*Wellpath!P105</f>
        <v>7502174.4000000004</v>
      </c>
      <c r="C105" s="22">
        <v>0</v>
      </c>
      <c r="D105" s="22">
        <v>0</v>
      </c>
      <c r="E105" s="20">
        <f>Model!$W$6*((drdp!B105+drdp!K105)*DSTG!$B105+(drdp!E105+drdp!N105)*DSTG!$C105+(drdp!H105+drdp!Q105)*DSTG!$D105)</f>
        <v>-7.7214067381001936E-2</v>
      </c>
      <c r="F105" s="20">
        <f>Model!$W$6*((drdp!C105+drdp!L105)*DSTG!$B105+(drdp!F105+drdp!O105)*DSTG!$C105+(drdp!I105+drdp!R105)*DSTG!$D105)</f>
        <v>0.33445087001616119</v>
      </c>
      <c r="G105" s="20">
        <f>Model!$W$6*((drdp!D105+drdp!M105)*DSTG!$B105+(drdp!G105+drdp!P105)*DSTG!$C105+(drdp!J105+drdp!S105)*DSTG!$D105)</f>
        <v>0.34324830175265975</v>
      </c>
      <c r="H105" s="18">
        <f>Model!$W$6*((drdp!B105)*DSTG!$B105+(drdp!E105)*DSTG!$C105+(drdp!H105)*DSTG!$D105)</f>
        <v>0.25464250124424015</v>
      </c>
      <c r="I105" s="18">
        <f>Model!$W$6*((drdp!C105)*DSTG!$B105+(drdp!F105)*DSTG!$C105+(drdp!I105)*DSTG!$D105)</f>
        <v>-1.1029778507067995</v>
      </c>
      <c r="J105" s="18">
        <f>Model!$W$6*((drdp!D105)*DSTG!$B105+(drdp!G105)*DSTG!$C105+(drdp!J105)*DSTG!$D105)</f>
        <v>1.4752390007381748</v>
      </c>
      <c r="K105" s="21">
        <f>SUM(E$3:E104)+H105</f>
        <v>0.59885072607850431</v>
      </c>
      <c r="L105" s="21">
        <f>SUM(F$3:F104)+I105</f>
        <v>-4.0802958408094891E-2</v>
      </c>
      <c r="M105" s="21">
        <f>SUM(G$3:G104)+J105</f>
        <v>1.6501959357162761</v>
      </c>
      <c r="N105" s="21"/>
      <c r="O105" s="21"/>
      <c r="P105" s="21"/>
      <c r="Q105" s="19">
        <f t="shared" si="5"/>
        <v>0.35862219212475183</v>
      </c>
      <c r="R105" s="19">
        <f t="shared" si="5"/>
        <v>1.6648814148527216E-3</v>
      </c>
      <c r="S105" s="19">
        <f t="shared" si="5"/>
        <v>2.7231466262545161</v>
      </c>
      <c r="T105" s="19">
        <f t="shared" si="6"/>
        <v>-2.4434881268838637E-2</v>
      </c>
      <c r="U105" s="19">
        <f t="shared" si="7"/>
        <v>0.9882210342754888</v>
      </c>
      <c r="V105" s="19">
        <f t="shared" si="8"/>
        <v>-6.7332876130238445E-2</v>
      </c>
    </row>
    <row r="106" spans="1:22" x14ac:dyDescent="0.25">
      <c r="A106" s="26">
        <f>Wellpath!E106</f>
        <v>2970</v>
      </c>
      <c r="B106" s="68">
        <f>Wellpath!K106*Wellpath!P106</f>
        <v>7632810.8999999994</v>
      </c>
      <c r="C106" s="22">
        <v>0</v>
      </c>
      <c r="D106" s="22">
        <v>0</v>
      </c>
      <c r="E106" s="20">
        <f>Model!$W$6*((drdp!B106+drdp!K106)*DSTG!$B106+(drdp!E106+drdp!N106)*DSTG!$C106+(drdp!H106+drdp!Q106)*DSTG!$D106)</f>
        <v>-5.5549324183061723E-2</v>
      </c>
      <c r="F106" s="20">
        <f>Model!$W$6*((drdp!C106+drdp!L106)*DSTG!$B106+(drdp!F106+drdp!O106)*DSTG!$C106+(drdp!I106+drdp!R106)*DSTG!$D106)</f>
        <v>0.24061055753172159</v>
      </c>
      <c r="G106" s="20">
        <f>Model!$W$6*((drdp!D106+drdp!M106)*DSTG!$B106+(drdp!G106+drdp!P106)*DSTG!$C106+(drdp!J106+drdp!S106)*DSTG!$D106)</f>
        <v>0.42771193978981037</v>
      </c>
      <c r="H106" s="18">
        <f>Model!$W$6*((drdp!B106)*DSTG!$B106+(drdp!E106)*DSTG!$C106+(drdp!H106)*DSTG!$D106)</f>
        <v>0.3376352373572315</v>
      </c>
      <c r="I106" s="18">
        <f>Model!$W$6*((drdp!C106)*DSTG!$B106+(drdp!F106)*DSTG!$C106+(drdp!I106)*DSTG!$D106)</f>
        <v>-1.4624588849210531</v>
      </c>
      <c r="J106" s="18">
        <f>Model!$W$6*((drdp!D106)*DSTG!$B106+(drdp!G106)*DSTG!$C106+(drdp!J106)*DSTG!$D106)</f>
        <v>1.1517022246130744</v>
      </c>
      <c r="K106" s="21">
        <f>SUM(E$3:E105)+H106</f>
        <v>0.60462939481049371</v>
      </c>
      <c r="L106" s="21">
        <f>SUM(F$3:F105)+I106</f>
        <v>-6.5833122606187233E-2</v>
      </c>
      <c r="M106" s="21">
        <f>SUM(G$3:G105)+J106</f>
        <v>1.6699074613438354</v>
      </c>
      <c r="N106" s="21"/>
      <c r="O106" s="21"/>
      <c r="P106" s="21"/>
      <c r="Q106" s="19">
        <f t="shared" si="5"/>
        <v>0.36557670506890388</v>
      </c>
      <c r="R106" s="19">
        <f t="shared" si="5"/>
        <v>4.3340000320812805E-3</v>
      </c>
      <c r="S106" s="19">
        <f t="shared" si="5"/>
        <v>2.788590929451813</v>
      </c>
      <c r="T106" s="19">
        <f t="shared" si="6"/>
        <v>-3.980464107986402E-2</v>
      </c>
      <c r="U106" s="19">
        <f t="shared" si="7"/>
        <v>1.0096751377418511</v>
      </c>
      <c r="V106" s="19">
        <f t="shared" si="8"/>
        <v>-0.10993522264363559</v>
      </c>
    </row>
    <row r="107" spans="1:22" x14ac:dyDescent="0.25">
      <c r="A107" s="26">
        <f>Wellpath!E107</f>
        <v>3000</v>
      </c>
      <c r="B107" s="68">
        <f>Wellpath!K107*Wellpath!P107</f>
        <v>7744260</v>
      </c>
      <c r="C107" s="22">
        <v>0</v>
      </c>
      <c r="D107" s="22">
        <v>0</v>
      </c>
      <c r="E107" s="20">
        <f>Model!$W$6*((drdp!B107+drdp!K107)*DSTG!$B107+(drdp!E107+drdp!N107)*DSTG!$C107+(drdp!H107+drdp!Q107)*DSTG!$D107)</f>
        <v>-2.9174298896533588E-2</v>
      </c>
      <c r="F107" s="20">
        <f>Model!$W$6*((drdp!C107+drdp!L107)*DSTG!$B107+(drdp!F107+drdp!O107)*DSTG!$C107+(drdp!I107+drdp!R107)*DSTG!$D107)</f>
        <v>0.12636777181949002</v>
      </c>
      <c r="G107" s="20">
        <f>Model!$W$6*((drdp!D107+drdp!M107)*DSTG!$B107+(drdp!G107+drdp!P107)*DSTG!$C107+(drdp!J107+drdp!S107)*DSTG!$D107)</f>
        <v>0.48401624999999998</v>
      </c>
      <c r="H107" s="18">
        <f>Model!$W$6*((drdp!B107)*DSTG!$B107+(drdp!E107)*DSTG!$C107+(drdp!H107)*DSTG!$D107)</f>
        <v>0.39892557439802828</v>
      </c>
      <c r="I107" s="18">
        <f>Model!$W$6*((drdp!C107)*DSTG!$B107+(drdp!F107)*DSTG!$C107+(drdp!I107)*DSTG!$D107)</f>
        <v>-1.7279365011400094</v>
      </c>
      <c r="J107" s="18">
        <f>Model!$W$6*((drdp!D107)*DSTG!$B107+(drdp!G107)*DSTG!$C107+(drdp!J107)*DSTG!$D107)</f>
        <v>0.73456149727820597</v>
      </c>
      <c r="K107" s="21">
        <f>SUM(E$3:E106)+H107</f>
        <v>0.61037040766822881</v>
      </c>
      <c r="L107" s="21">
        <f>SUM(F$3:F106)+I107</f>
        <v>-9.0700181293421833E-2</v>
      </c>
      <c r="M107" s="21">
        <f>SUM(G$3:G106)+J107</f>
        <v>1.6804786737987774</v>
      </c>
      <c r="N107" s="21"/>
      <c r="O107" s="21"/>
      <c r="P107" s="21"/>
      <c r="Q107" s="19">
        <f t="shared" si="5"/>
        <v>0.3725520345570798</v>
      </c>
      <c r="R107" s="19">
        <f t="shared" si="5"/>
        <v>8.2265228866595878E-3</v>
      </c>
      <c r="S107" s="19">
        <f t="shared" si="5"/>
        <v>2.8240085730924975</v>
      </c>
      <c r="T107" s="19">
        <f t="shared" si="6"/>
        <v>-5.5360706631648146E-2</v>
      </c>
      <c r="U107" s="19">
        <f t="shared" si="7"/>
        <v>1.0257144532043243</v>
      </c>
      <c r="V107" s="19">
        <f t="shared" si="8"/>
        <v>-0.15241972037327819</v>
      </c>
    </row>
    <row r="108" spans="1:22" x14ac:dyDescent="0.25">
      <c r="A108" s="26">
        <f>Wellpath!E108</f>
        <v>3030</v>
      </c>
      <c r="B108" s="68">
        <f>Wellpath!K108*Wellpath!P108</f>
        <v>7833519.6000000006</v>
      </c>
      <c r="C108" s="22">
        <v>0</v>
      </c>
      <c r="D108" s="22">
        <v>0</v>
      </c>
      <c r="E108" s="20">
        <f>Model!$W$6*((drdp!B108+drdp!K108)*DSTG!$B108+(drdp!E108+drdp!N108)*DSTG!$C108+(drdp!H108+drdp!Q108)*DSTG!$D108)</f>
        <v>-7.5055118256208368E-3</v>
      </c>
      <c r="F108" s="20">
        <f>Model!$W$6*((drdp!C108+drdp!L108)*DSTG!$B108+(drdp!F108+drdp!O108)*DSTG!$C108+(drdp!I108+drdp!R108)*DSTG!$D108)</f>
        <v>3.2509943396831047E-2</v>
      </c>
      <c r="G108" s="20">
        <f>Model!$W$6*((drdp!D108+drdp!M108)*DSTG!$B108+(drdp!G108+drdp!P108)*DSTG!$C108+(drdp!J108+drdp!S108)*DSTG!$D108)</f>
        <v>0.253433007832985</v>
      </c>
      <c r="H108" s="18">
        <f>Model!$W$6*((drdp!B108)*DSTG!$B108+(drdp!E108)*DSTG!$C108+(drdp!H108)*DSTG!$D108)</f>
        <v>0.43303411148521193</v>
      </c>
      <c r="I108" s="18">
        <f>Model!$W$6*((drdp!C108)*DSTG!$B108+(drdp!F108)*DSTG!$C108+(drdp!I108)*DSTG!$D108)</f>
        <v>-1.8756768066402716</v>
      </c>
      <c r="J108" s="18">
        <f>Model!$W$6*((drdp!D108)*DSTG!$B108+(drdp!G108)*DSTG!$C108+(drdp!J108)*DSTG!$D108)</f>
        <v>0.25343300783298511</v>
      </c>
      <c r="K108" s="21">
        <f>SUM(E$3:E107)+H108</f>
        <v>0.6153046458588789</v>
      </c>
      <c r="L108" s="21">
        <f>SUM(F$3:F107)+I108</f>
        <v>-0.11207271497419402</v>
      </c>
      <c r="M108" s="21">
        <f>SUM(G$3:G107)+J108</f>
        <v>1.6833664343535566</v>
      </c>
      <c r="N108" s="21"/>
      <c r="O108" s="21"/>
      <c r="P108" s="21"/>
      <c r="Q108" s="19">
        <f t="shared" si="5"/>
        <v>0.37859980721552039</v>
      </c>
      <c r="R108" s="19">
        <f t="shared" si="5"/>
        <v>1.2560293441686932E-2</v>
      </c>
      <c r="S108" s="19">
        <f t="shared" si="5"/>
        <v>2.833722552308207</v>
      </c>
      <c r="T108" s="19">
        <f t="shared" si="6"/>
        <v>-6.8958862197639526E-2</v>
      </c>
      <c r="U108" s="19">
        <f t="shared" si="7"/>
        <v>1.0357831877406389</v>
      </c>
      <c r="V108" s="19">
        <f t="shared" si="8"/>
        <v>-0.18865944659443143</v>
      </c>
    </row>
    <row r="109" spans="1:22" x14ac:dyDescent="0.25">
      <c r="A109" s="26">
        <f>Wellpath!E109</f>
        <v>3060</v>
      </c>
      <c r="B109" s="68">
        <f>Wellpath!K109*Wellpath!P109</f>
        <v>7911079.2000000002</v>
      </c>
      <c r="C109" s="22">
        <v>0</v>
      </c>
      <c r="D109" s="22">
        <v>0</v>
      </c>
      <c r="E109" s="20">
        <f>Model!$W$6*((drdp!B109+drdp!K109)*DSTG!$B109+(drdp!E109+drdp!N109)*DSTG!$C109+(drdp!H109+drdp!Q109)*DSTG!$D109)</f>
        <v>0</v>
      </c>
      <c r="F109" s="20">
        <f>Model!$W$6*((drdp!C109+drdp!L109)*DSTG!$B109+(drdp!F109+drdp!O109)*DSTG!$C109+(drdp!I109+drdp!R109)*DSTG!$D109)</f>
        <v>0</v>
      </c>
      <c r="G109" s="20">
        <f>Model!$W$6*((drdp!D109+drdp!M109)*DSTG!$B109+(drdp!G109+drdp!P109)*DSTG!$C109+(drdp!J109+drdp!S109)*DSTG!$D109)</f>
        <v>0</v>
      </c>
      <c r="H109" s="18">
        <f>Model!$W$6*((drdp!B109)*DSTG!$B109+(drdp!E109)*DSTG!$C109+(drdp!H109)*DSTG!$D109)</f>
        <v>0.44490140175945486</v>
      </c>
      <c r="I109" s="18">
        <f>Model!$W$6*((drdp!C109)*DSTG!$B109+(drdp!F109)*DSTG!$C109+(drdp!I109)*DSTG!$D109)</f>
        <v>-1.9270796881562817</v>
      </c>
      <c r="J109" s="18">
        <f>Model!$W$6*((drdp!D109)*DSTG!$B109+(drdp!G109)*DSTG!$C109+(drdp!J109)*DSTG!$D109)</f>
        <v>1.2115308073174651E-16</v>
      </c>
      <c r="K109" s="21">
        <f>SUM(E$3:E108)+H109</f>
        <v>0.61966642430750096</v>
      </c>
      <c r="L109" s="21">
        <f>SUM(F$3:F108)+I109</f>
        <v>-0.13096565309337316</v>
      </c>
      <c r="M109" s="21">
        <f>SUM(G$3:G108)+J109</f>
        <v>1.6833664343535566</v>
      </c>
      <c r="N109" s="21"/>
      <c r="O109" s="21"/>
      <c r="P109" s="21"/>
      <c r="Q109" s="19">
        <f t="shared" si="5"/>
        <v>0.38398647741404385</v>
      </c>
      <c r="R109" s="19">
        <f t="shared" si="5"/>
        <v>1.7152002290173763E-2</v>
      </c>
      <c r="S109" s="19">
        <f t="shared" si="5"/>
        <v>2.833722552308207</v>
      </c>
      <c r="T109" s="19">
        <f t="shared" si="6"/>
        <v>-8.1155017959467141E-2</v>
      </c>
      <c r="U109" s="19">
        <f t="shared" si="7"/>
        <v>1.0431256591751359</v>
      </c>
      <c r="V109" s="19">
        <f t="shared" si="8"/>
        <v>-0.22046318447057642</v>
      </c>
    </row>
    <row r="110" spans="1:22" x14ac:dyDescent="0.25">
      <c r="A110" s="26">
        <f>Wellpath!E110</f>
        <v>3090</v>
      </c>
      <c r="B110" s="68">
        <f>Wellpath!K110*Wellpath!P110</f>
        <v>7988638.8000000007</v>
      </c>
      <c r="C110" s="22">
        <v>0</v>
      </c>
      <c r="D110" s="22">
        <v>0</v>
      </c>
      <c r="E110" s="20">
        <f>Model!$W$6*((drdp!B110+drdp!K110)*DSTG!$B110+(drdp!E110+drdp!N110)*DSTG!$C110+(drdp!H110+drdp!Q110)*DSTG!$D110)</f>
        <v>0</v>
      </c>
      <c r="F110" s="20">
        <f>Model!$W$6*((drdp!C110+drdp!L110)*DSTG!$B110+(drdp!F110+drdp!O110)*DSTG!$C110+(drdp!I110+drdp!R110)*DSTG!$D110)</f>
        <v>0</v>
      </c>
      <c r="G110" s="20">
        <f>Model!$W$6*((drdp!D110+drdp!M110)*DSTG!$B110+(drdp!G110+drdp!P110)*DSTG!$C110+(drdp!J110+drdp!S110)*DSTG!$D110)</f>
        <v>0</v>
      </c>
      <c r="H110" s="18">
        <f>Model!$W$6*((drdp!B110)*DSTG!$B110+(drdp!E110)*DSTG!$C110+(drdp!H110)*DSTG!$D110)</f>
        <v>0.44926318020807698</v>
      </c>
      <c r="I110" s="18">
        <f>Model!$W$6*((drdp!C110)*DSTG!$B110+(drdp!F110)*DSTG!$C110+(drdp!I110)*DSTG!$D110)</f>
        <v>-1.9459726262754611</v>
      </c>
      <c r="J110" s="18">
        <f>Model!$W$6*((drdp!D110)*DSTG!$B110+(drdp!G110)*DSTG!$C110+(drdp!J110)*DSTG!$D110)</f>
        <v>1.2234085603303816E-16</v>
      </c>
      <c r="K110" s="21">
        <f>SUM(E$3:E109)+H110</f>
        <v>0.62402820275612303</v>
      </c>
      <c r="L110" s="21">
        <f>SUM(F$3:F109)+I110</f>
        <v>-0.14985859121255252</v>
      </c>
      <c r="M110" s="21">
        <f>SUM(G$3:G109)+J110</f>
        <v>1.6833664343535566</v>
      </c>
      <c r="N110" s="21"/>
      <c r="O110" s="21"/>
      <c r="P110" s="21"/>
      <c r="Q110" s="19">
        <f t="shared" si="5"/>
        <v>0.38941119783503697</v>
      </c>
      <c r="R110" s="19">
        <f t="shared" si="5"/>
        <v>2.2457597360210923E-2</v>
      </c>
      <c r="S110" s="19">
        <f t="shared" si="5"/>
        <v>2.833722552308207</v>
      </c>
      <c r="T110" s="19">
        <f t="shared" si="6"/>
        <v>-9.3515987341933685E-2</v>
      </c>
      <c r="U110" s="19">
        <f t="shared" si="7"/>
        <v>1.0504681306096331</v>
      </c>
      <c r="V110" s="19">
        <f t="shared" si="8"/>
        <v>-0.25226692234672177</v>
      </c>
    </row>
    <row r="111" spans="1:22" x14ac:dyDescent="0.25">
      <c r="A111" s="26">
        <f>Wellpath!E111</f>
        <v>3120</v>
      </c>
      <c r="B111" s="68">
        <f>Wellpath!K111*Wellpath!P111</f>
        <v>8066198.4000000004</v>
      </c>
      <c r="C111" s="22">
        <v>0</v>
      </c>
      <c r="D111" s="22">
        <v>0</v>
      </c>
      <c r="E111" s="20">
        <f>Model!$W$6*((drdp!B111+drdp!K111)*DSTG!$B111+(drdp!E111+drdp!N111)*DSTG!$C111+(drdp!H111+drdp!Q111)*DSTG!$D111)</f>
        <v>0</v>
      </c>
      <c r="F111" s="20">
        <f>Model!$W$6*((drdp!C111+drdp!L111)*DSTG!$B111+(drdp!F111+drdp!O111)*DSTG!$C111+(drdp!I111+drdp!R111)*DSTG!$D111)</f>
        <v>0</v>
      </c>
      <c r="G111" s="20">
        <f>Model!$W$6*((drdp!D111+drdp!M111)*DSTG!$B111+(drdp!G111+drdp!P111)*DSTG!$C111+(drdp!J111+drdp!S111)*DSTG!$D111)</f>
        <v>0</v>
      </c>
      <c r="H111" s="18">
        <f>Model!$W$6*((drdp!B111)*DSTG!$B111+(drdp!E111)*DSTG!$C111+(drdp!H111)*DSTG!$D111)</f>
        <v>0.45362495865669911</v>
      </c>
      <c r="I111" s="18">
        <f>Model!$W$6*((drdp!C111)*DSTG!$B111+(drdp!F111)*DSTG!$C111+(drdp!I111)*DSTG!$D111)</f>
        <v>-1.9648655643946402</v>
      </c>
      <c r="J111" s="18">
        <f>Model!$W$6*((drdp!D111)*DSTG!$B111+(drdp!G111)*DSTG!$C111+(drdp!J111)*DSTG!$D111)</f>
        <v>1.2352863133432978E-16</v>
      </c>
      <c r="K111" s="21">
        <f>SUM(E$3:E110)+H111</f>
        <v>0.62838998120474521</v>
      </c>
      <c r="L111" s="21">
        <f>SUM(F$3:F110)+I111</f>
        <v>-0.16875152933173165</v>
      </c>
      <c r="M111" s="21">
        <f>SUM(G$3:G110)+J111</f>
        <v>1.6833664343535566</v>
      </c>
      <c r="N111" s="21"/>
      <c r="O111" s="21"/>
      <c r="P111" s="21"/>
      <c r="Q111" s="19">
        <f t="shared" si="5"/>
        <v>0.39487396847850004</v>
      </c>
      <c r="R111" s="19">
        <f t="shared" si="5"/>
        <v>2.8477078651798288E-2</v>
      </c>
      <c r="S111" s="19">
        <f t="shared" si="5"/>
        <v>2.833722552308207</v>
      </c>
      <c r="T111" s="19">
        <f t="shared" si="6"/>
        <v>-0.10604177034503887</v>
      </c>
      <c r="U111" s="19">
        <f t="shared" si="7"/>
        <v>1.0578106020441305</v>
      </c>
      <c r="V111" s="19">
        <f t="shared" si="8"/>
        <v>-0.28407066022286676</v>
      </c>
    </row>
    <row r="112" spans="1:22" x14ac:dyDescent="0.25">
      <c r="A112" s="26">
        <f>Wellpath!E112</f>
        <v>3150</v>
      </c>
      <c r="B112" s="68">
        <f>Wellpath!K112*Wellpath!P112</f>
        <v>8143758.0000000009</v>
      </c>
      <c r="C112" s="22">
        <v>0</v>
      </c>
      <c r="D112" s="22">
        <v>0</v>
      </c>
      <c r="E112" s="20">
        <f>Model!$W$6*((drdp!B112+drdp!K112)*DSTG!$B112+(drdp!E112+drdp!N112)*DSTG!$C112+(drdp!H112+drdp!Q112)*DSTG!$D112)</f>
        <v>0</v>
      </c>
      <c r="F112" s="20">
        <f>Model!$W$6*((drdp!C112+drdp!L112)*DSTG!$B112+(drdp!F112+drdp!O112)*DSTG!$C112+(drdp!I112+drdp!R112)*DSTG!$D112)</f>
        <v>0</v>
      </c>
      <c r="G112" s="20">
        <f>Model!$W$6*((drdp!D112+drdp!M112)*DSTG!$B112+(drdp!G112+drdp!P112)*DSTG!$C112+(drdp!J112+drdp!S112)*DSTG!$D112)</f>
        <v>0</v>
      </c>
      <c r="H112" s="18">
        <f>Model!$W$6*((drdp!B112)*DSTG!$B112+(drdp!E112)*DSTG!$C112+(drdp!H112)*DSTG!$D112)</f>
        <v>0.45798673710532117</v>
      </c>
      <c r="I112" s="18">
        <f>Model!$W$6*((drdp!C112)*DSTG!$B112+(drdp!F112)*DSTG!$C112+(drdp!I112)*DSTG!$D112)</f>
        <v>-1.9837585025138196</v>
      </c>
      <c r="J112" s="18">
        <f>Model!$W$6*((drdp!D112)*DSTG!$B112+(drdp!G112)*DSTG!$C112+(drdp!J112)*DSTG!$D112)</f>
        <v>1.2471640663562143E-16</v>
      </c>
      <c r="K112" s="21">
        <f>SUM(E$3:E111)+H112</f>
        <v>0.63275175965336727</v>
      </c>
      <c r="L112" s="21">
        <f>SUM(F$3:F111)+I112</f>
        <v>-0.18764446745091101</v>
      </c>
      <c r="M112" s="21">
        <f>SUM(G$3:G111)+J112</f>
        <v>1.6833664343535566</v>
      </c>
      <c r="N112" s="21"/>
      <c r="O112" s="21"/>
      <c r="P112" s="21"/>
      <c r="Q112" s="19">
        <f t="shared" si="5"/>
        <v>0.40037478934443266</v>
      </c>
      <c r="R112" s="19">
        <f t="shared" si="5"/>
        <v>3.5210446164936002E-2</v>
      </c>
      <c r="S112" s="19">
        <f t="shared" si="5"/>
        <v>2.833722552308207</v>
      </c>
      <c r="T112" s="19">
        <f t="shared" si="6"/>
        <v>-0.11873236696878295</v>
      </c>
      <c r="U112" s="19">
        <f t="shared" si="7"/>
        <v>1.0651530734786274</v>
      </c>
      <c r="V112" s="19">
        <f t="shared" si="8"/>
        <v>-0.31587439809901208</v>
      </c>
    </row>
    <row r="113" spans="1:22" x14ac:dyDescent="0.25">
      <c r="A113" s="26">
        <f>Wellpath!E113</f>
        <v>3180</v>
      </c>
      <c r="B113" s="68">
        <f>Wellpath!K113*Wellpath!P113</f>
        <v>8221317.6000000006</v>
      </c>
      <c r="C113" s="22">
        <v>0</v>
      </c>
      <c r="D113" s="22">
        <v>0</v>
      </c>
      <c r="E113" s="20">
        <f>Model!$W$6*((drdp!B113+drdp!K113)*DSTG!$B113+(drdp!E113+drdp!N113)*DSTG!$C113+(drdp!H113+drdp!Q113)*DSTG!$D113)</f>
        <v>0</v>
      </c>
      <c r="F113" s="20">
        <f>Model!$W$6*((drdp!C113+drdp!L113)*DSTG!$B113+(drdp!F113+drdp!O113)*DSTG!$C113+(drdp!I113+drdp!R113)*DSTG!$D113)</f>
        <v>0</v>
      </c>
      <c r="G113" s="20">
        <f>Model!$W$6*((drdp!D113+drdp!M113)*DSTG!$B113+(drdp!G113+drdp!P113)*DSTG!$C113+(drdp!J113+drdp!S113)*DSTG!$D113)</f>
        <v>0</v>
      </c>
      <c r="H113" s="18">
        <f>Model!$W$6*((drdp!B113)*DSTG!$B113+(drdp!E113)*DSTG!$C113+(drdp!H113)*DSTG!$D113)</f>
        <v>0.4623485155539433</v>
      </c>
      <c r="I113" s="18">
        <f>Model!$W$6*((drdp!C113)*DSTG!$B113+(drdp!F113)*DSTG!$C113+(drdp!I113)*DSTG!$D113)</f>
        <v>-2.0026514406329987</v>
      </c>
      <c r="J113" s="18">
        <f>Model!$W$6*((drdp!D113)*DSTG!$B113+(drdp!G113)*DSTG!$C113+(drdp!J113)*DSTG!$D113)</f>
        <v>1.2590418193691305E-16</v>
      </c>
      <c r="K113" s="21">
        <f>SUM(E$3:E112)+H113</f>
        <v>0.63711353810198934</v>
      </c>
      <c r="L113" s="21">
        <f>SUM(F$3:F112)+I113</f>
        <v>-0.20653740557009015</v>
      </c>
      <c r="M113" s="21">
        <f>SUM(G$3:G112)+J113</f>
        <v>1.6833664343535566</v>
      </c>
      <c r="N113" s="21"/>
      <c r="O113" s="21"/>
      <c r="P113" s="21"/>
      <c r="Q113" s="19">
        <f t="shared" si="5"/>
        <v>0.405913660432835</v>
      </c>
      <c r="R113" s="19">
        <f t="shared" si="5"/>
        <v>4.2657699899623903E-2</v>
      </c>
      <c r="S113" s="19">
        <f t="shared" si="5"/>
        <v>2.833722552308207</v>
      </c>
      <c r="T113" s="19">
        <f t="shared" si="6"/>
        <v>-0.13158777721316567</v>
      </c>
      <c r="U113" s="19">
        <f t="shared" si="7"/>
        <v>1.0724955449131246</v>
      </c>
      <c r="V113" s="19">
        <f t="shared" si="8"/>
        <v>-0.34767813597515707</v>
      </c>
    </row>
    <row r="114" spans="1:22" x14ac:dyDescent="0.25">
      <c r="A114" s="26">
        <f>Wellpath!E114</f>
        <v>3210</v>
      </c>
      <c r="B114" s="68">
        <f>Wellpath!K114*Wellpath!P114</f>
        <v>8298877.2000000002</v>
      </c>
      <c r="C114" s="22">
        <v>0</v>
      </c>
      <c r="D114" s="22">
        <v>0</v>
      </c>
      <c r="E114" s="20">
        <f>Model!$W$6*((drdp!B114+drdp!K114)*DSTG!$B114+(drdp!E114+drdp!N114)*DSTG!$C114+(drdp!H114+drdp!Q114)*DSTG!$D114)</f>
        <v>0</v>
      </c>
      <c r="F114" s="20">
        <f>Model!$W$6*((drdp!C114+drdp!L114)*DSTG!$B114+(drdp!F114+drdp!O114)*DSTG!$C114+(drdp!I114+drdp!R114)*DSTG!$D114)</f>
        <v>0</v>
      </c>
      <c r="G114" s="20">
        <f>Model!$W$6*((drdp!D114+drdp!M114)*DSTG!$B114+(drdp!G114+drdp!P114)*DSTG!$C114+(drdp!J114+drdp!S114)*DSTG!$D114)</f>
        <v>0</v>
      </c>
      <c r="H114" s="18">
        <f>Model!$W$6*((drdp!B114)*DSTG!$B114+(drdp!E114)*DSTG!$C114+(drdp!H114)*DSTG!$D114)</f>
        <v>0.46671029400256536</v>
      </c>
      <c r="I114" s="18">
        <f>Model!$W$6*((drdp!C114)*DSTG!$B114+(drdp!F114)*DSTG!$C114+(drdp!I114)*DSTG!$D114)</f>
        <v>-2.0215443787521781</v>
      </c>
      <c r="J114" s="18">
        <f>Model!$W$6*((drdp!D114)*DSTG!$B114+(drdp!G114)*DSTG!$C114+(drdp!J114)*DSTG!$D114)</f>
        <v>1.2709195723820468E-16</v>
      </c>
      <c r="K114" s="21">
        <f>SUM(E$3:E113)+H114</f>
        <v>0.64147531655061141</v>
      </c>
      <c r="L114" s="21">
        <f>SUM(F$3:F113)+I114</f>
        <v>-0.22543034368926951</v>
      </c>
      <c r="M114" s="21">
        <f>SUM(G$3:G113)+J114</f>
        <v>1.6833664343535566</v>
      </c>
      <c r="N114" s="21"/>
      <c r="O114" s="21"/>
      <c r="P114" s="21"/>
      <c r="Q114" s="19">
        <f t="shared" si="5"/>
        <v>0.41149058174370712</v>
      </c>
      <c r="R114" s="19">
        <f t="shared" si="5"/>
        <v>5.081883985586217E-2</v>
      </c>
      <c r="S114" s="19">
        <f t="shared" si="5"/>
        <v>2.833722552308207</v>
      </c>
      <c r="T114" s="19">
        <f t="shared" si="6"/>
        <v>-0.14460800107818728</v>
      </c>
      <c r="U114" s="19">
        <f t="shared" si="7"/>
        <v>1.0798380163476218</v>
      </c>
      <c r="V114" s="19">
        <f t="shared" si="8"/>
        <v>-0.37948187385130239</v>
      </c>
    </row>
    <row r="115" spans="1:22" x14ac:dyDescent="0.25">
      <c r="A115" s="26">
        <f>Wellpath!E115</f>
        <v>3240</v>
      </c>
      <c r="B115" s="68">
        <f>Wellpath!K115*Wellpath!P115</f>
        <v>8376436.8000000007</v>
      </c>
      <c r="C115" s="22">
        <v>0</v>
      </c>
      <c r="D115" s="22">
        <v>0</v>
      </c>
      <c r="E115" s="20">
        <f>Model!$W$6*((drdp!B115+drdp!K115)*DSTG!$B115+(drdp!E115+drdp!N115)*DSTG!$C115+(drdp!H115+drdp!Q115)*DSTG!$D115)</f>
        <v>0</v>
      </c>
      <c r="F115" s="20">
        <f>Model!$W$6*((drdp!C115+drdp!L115)*DSTG!$B115+(drdp!F115+drdp!O115)*DSTG!$C115+(drdp!I115+drdp!R115)*DSTG!$D115)</f>
        <v>0</v>
      </c>
      <c r="G115" s="20">
        <f>Model!$W$6*((drdp!D115+drdp!M115)*DSTG!$B115+(drdp!G115+drdp!P115)*DSTG!$C115+(drdp!J115+drdp!S115)*DSTG!$D115)</f>
        <v>0</v>
      </c>
      <c r="H115" s="18">
        <f>Model!$W$6*((drdp!B115)*DSTG!$B115+(drdp!E115)*DSTG!$C115+(drdp!H115)*DSTG!$D115)</f>
        <v>0.47107207245118748</v>
      </c>
      <c r="I115" s="18">
        <f>Model!$W$6*((drdp!C115)*DSTG!$B115+(drdp!F115)*DSTG!$C115+(drdp!I115)*DSTG!$D115)</f>
        <v>-2.0404373168713574</v>
      </c>
      <c r="J115" s="18">
        <f>Model!$W$6*((drdp!D115)*DSTG!$B115+(drdp!G115)*DSTG!$C115+(drdp!J115)*DSTG!$D115)</f>
        <v>1.282797325394963E-16</v>
      </c>
      <c r="K115" s="21">
        <f>SUM(E$3:E114)+H115</f>
        <v>0.64583709499923359</v>
      </c>
      <c r="L115" s="21">
        <f>SUM(F$3:F114)+I115</f>
        <v>-0.24432328180844887</v>
      </c>
      <c r="M115" s="21">
        <f>SUM(G$3:G114)+J115</f>
        <v>1.6833664343535566</v>
      </c>
      <c r="N115" s="21"/>
      <c r="O115" s="21"/>
      <c r="P115" s="21"/>
      <c r="Q115" s="19">
        <f t="shared" si="5"/>
        <v>0.41710555327704907</v>
      </c>
      <c r="R115" s="19">
        <f t="shared" si="5"/>
        <v>5.9693866033650719E-2</v>
      </c>
      <c r="S115" s="19">
        <f t="shared" si="5"/>
        <v>2.833722552308207</v>
      </c>
      <c r="T115" s="19">
        <f t="shared" si="6"/>
        <v>-0.15779303856384772</v>
      </c>
      <c r="U115" s="19">
        <f t="shared" si="7"/>
        <v>1.087180487782119</v>
      </c>
      <c r="V115" s="19">
        <f t="shared" si="8"/>
        <v>-0.41128561172744776</v>
      </c>
    </row>
    <row r="116" spans="1:22" x14ac:dyDescent="0.25">
      <c r="A116" s="26">
        <f>Wellpath!E116</f>
        <v>3270</v>
      </c>
      <c r="B116" s="68">
        <f>Wellpath!K116*Wellpath!P116</f>
        <v>8453996.4000000004</v>
      </c>
      <c r="C116" s="22">
        <v>0</v>
      </c>
      <c r="D116" s="22">
        <v>0</v>
      </c>
      <c r="E116" s="20">
        <f>Model!$W$6*((drdp!B116+drdp!K116)*DSTG!$B116+(drdp!E116+drdp!N116)*DSTG!$C116+(drdp!H116+drdp!Q116)*DSTG!$D116)</f>
        <v>0</v>
      </c>
      <c r="F116" s="20">
        <f>Model!$W$6*((drdp!C116+drdp!L116)*DSTG!$B116+(drdp!F116+drdp!O116)*DSTG!$C116+(drdp!I116+drdp!R116)*DSTG!$D116)</f>
        <v>0</v>
      </c>
      <c r="G116" s="20">
        <f>Model!$W$6*((drdp!D116+drdp!M116)*DSTG!$B116+(drdp!G116+drdp!P116)*DSTG!$C116+(drdp!J116+drdp!S116)*DSTG!$D116)</f>
        <v>0</v>
      </c>
      <c r="H116" s="18">
        <f>Model!$W$6*((drdp!B116)*DSTG!$B116+(drdp!E116)*DSTG!$C116+(drdp!H116)*DSTG!$D116)</f>
        <v>0.47543385089980961</v>
      </c>
      <c r="I116" s="18">
        <f>Model!$W$6*((drdp!C116)*DSTG!$B116+(drdp!F116)*DSTG!$C116+(drdp!I116)*DSTG!$D116)</f>
        <v>-2.0593302549905363</v>
      </c>
      <c r="J116" s="18">
        <f>Model!$W$6*((drdp!D116)*DSTG!$B116+(drdp!G116)*DSTG!$C116+(drdp!J116)*DSTG!$D116)</f>
        <v>1.2946750784078795E-16</v>
      </c>
      <c r="K116" s="21">
        <f>SUM(E$3:E115)+H116</f>
        <v>0.65019887344785565</v>
      </c>
      <c r="L116" s="21">
        <f>SUM(F$3:F115)+I116</f>
        <v>-0.26321621992762778</v>
      </c>
      <c r="M116" s="21">
        <f>SUM(G$3:G115)+J116</f>
        <v>1.6833664343535566</v>
      </c>
      <c r="N116" s="21"/>
      <c r="O116" s="21"/>
      <c r="P116" s="21"/>
      <c r="Q116" s="19">
        <f t="shared" si="5"/>
        <v>0.42275857503286063</v>
      </c>
      <c r="R116" s="19">
        <f t="shared" si="5"/>
        <v>6.9282778432989314E-2</v>
      </c>
      <c r="S116" s="19">
        <f t="shared" si="5"/>
        <v>2.833722552308207</v>
      </c>
      <c r="T116" s="19">
        <f t="shared" si="6"/>
        <v>-0.1711428896701466</v>
      </c>
      <c r="U116" s="19">
        <f t="shared" si="7"/>
        <v>1.0945229592166161</v>
      </c>
      <c r="V116" s="19">
        <f t="shared" si="8"/>
        <v>-0.44308934960359236</v>
      </c>
    </row>
    <row r="117" spans="1:22" x14ac:dyDescent="0.25">
      <c r="A117" s="26">
        <f>Wellpath!E117</f>
        <v>3300</v>
      </c>
      <c r="B117" s="68">
        <f>Wellpath!K117*Wellpath!P117</f>
        <v>8531556</v>
      </c>
      <c r="C117" s="22">
        <v>0</v>
      </c>
      <c r="D117" s="22">
        <v>0</v>
      </c>
      <c r="E117" s="20">
        <f>Model!$W$6*((drdp!B117+drdp!K117)*DSTG!$B117+(drdp!E117+drdp!N117)*DSTG!$C117+(drdp!H117+drdp!Q117)*DSTG!$D117)</f>
        <v>0</v>
      </c>
      <c r="F117" s="20">
        <f>Model!$W$6*((drdp!C117+drdp!L117)*DSTG!$B117+(drdp!F117+drdp!O117)*DSTG!$C117+(drdp!I117+drdp!R117)*DSTG!$D117)</f>
        <v>0</v>
      </c>
      <c r="G117" s="20">
        <f>Model!$W$6*((drdp!D117+drdp!M117)*DSTG!$B117+(drdp!G117+drdp!P117)*DSTG!$C117+(drdp!J117+drdp!S117)*DSTG!$D117)</f>
        <v>0</v>
      </c>
      <c r="H117" s="18">
        <f>Model!$W$6*((drdp!B117)*DSTG!$B117+(drdp!E117)*DSTG!$C117+(drdp!H117)*DSTG!$D117)</f>
        <v>0.47979562934843167</v>
      </c>
      <c r="I117" s="18">
        <f>Model!$W$6*((drdp!C117)*DSTG!$B117+(drdp!F117)*DSTG!$C117+(drdp!I117)*DSTG!$D117)</f>
        <v>-2.0782231931097157</v>
      </c>
      <c r="J117" s="18">
        <f>Model!$W$6*((drdp!D117)*DSTG!$B117+(drdp!G117)*DSTG!$C117+(drdp!J117)*DSTG!$D117)</f>
        <v>1.3065528314207958E-16</v>
      </c>
      <c r="K117" s="21">
        <f>SUM(E$3:E116)+H117</f>
        <v>0.65456065189647772</v>
      </c>
      <c r="L117" s="21">
        <f>SUM(F$3:F116)+I117</f>
        <v>-0.28210915804680714</v>
      </c>
      <c r="M117" s="21">
        <f>SUM(G$3:G116)+J117</f>
        <v>1.6833664343535566</v>
      </c>
      <c r="N117" s="21"/>
      <c r="O117" s="21"/>
      <c r="P117" s="21"/>
      <c r="Q117" s="19">
        <f t="shared" si="5"/>
        <v>0.42844964701114185</v>
      </c>
      <c r="R117" s="19">
        <f t="shared" si="5"/>
        <v>7.9585577053878406E-2</v>
      </c>
      <c r="S117" s="19">
        <f t="shared" si="5"/>
        <v>2.833722552308207</v>
      </c>
      <c r="T117" s="19">
        <f t="shared" si="6"/>
        <v>-0.18465755439708453</v>
      </c>
      <c r="U117" s="19">
        <f t="shared" si="7"/>
        <v>1.1018654306511133</v>
      </c>
      <c r="V117" s="19">
        <f t="shared" si="8"/>
        <v>-0.47489308747973769</v>
      </c>
    </row>
    <row r="118" spans="1:22" x14ac:dyDescent="0.25">
      <c r="A118" s="26">
        <f>Wellpath!E118</f>
        <v>3330</v>
      </c>
      <c r="B118" s="68">
        <f>Wellpath!K118*Wellpath!P118</f>
        <v>8609115.5999999996</v>
      </c>
      <c r="C118" s="22">
        <v>0</v>
      </c>
      <c r="D118" s="22">
        <v>0</v>
      </c>
      <c r="E118" s="20">
        <f>Model!$W$6*((drdp!B118+drdp!K118)*DSTG!$B118+(drdp!E118+drdp!N118)*DSTG!$C118+(drdp!H118+drdp!Q118)*DSTG!$D118)</f>
        <v>0</v>
      </c>
      <c r="F118" s="20">
        <f>Model!$W$6*((drdp!C118+drdp!L118)*DSTG!$B118+(drdp!F118+drdp!O118)*DSTG!$C118+(drdp!I118+drdp!R118)*DSTG!$D118)</f>
        <v>0</v>
      </c>
      <c r="G118" s="20">
        <f>Model!$W$6*((drdp!D118+drdp!M118)*DSTG!$B118+(drdp!G118+drdp!P118)*DSTG!$C118+(drdp!J118+drdp!S118)*DSTG!$D118)</f>
        <v>0</v>
      </c>
      <c r="H118" s="18">
        <f>Model!$W$6*((drdp!B118)*DSTG!$B118+(drdp!E118)*DSTG!$C118+(drdp!H118)*DSTG!$D118)</f>
        <v>0.4841574077970538</v>
      </c>
      <c r="I118" s="18">
        <f>Model!$W$6*((drdp!C118)*DSTG!$B118+(drdp!F118)*DSTG!$C118+(drdp!I118)*DSTG!$D118)</f>
        <v>-2.0971161312288946</v>
      </c>
      <c r="J118" s="18">
        <f>Model!$W$6*((drdp!D118)*DSTG!$B118+(drdp!G118)*DSTG!$C118+(drdp!J118)*DSTG!$D118)</f>
        <v>1.318430584433712E-16</v>
      </c>
      <c r="K118" s="21">
        <f>SUM(E$3:E117)+H118</f>
        <v>0.6589224303450999</v>
      </c>
      <c r="L118" s="21">
        <f>SUM(F$3:F117)+I118</f>
        <v>-0.30100209616598605</v>
      </c>
      <c r="M118" s="21">
        <f>SUM(G$3:G117)+J118</f>
        <v>1.6833664343535566</v>
      </c>
      <c r="N118" s="21"/>
      <c r="O118" s="21"/>
      <c r="P118" s="21"/>
      <c r="Q118" s="19">
        <f t="shared" si="5"/>
        <v>0.43417876921189302</v>
      </c>
      <c r="R118" s="19">
        <f t="shared" si="5"/>
        <v>9.0602261896317524E-2</v>
      </c>
      <c r="S118" s="19">
        <f t="shared" si="5"/>
        <v>2.833722552308207</v>
      </c>
      <c r="T118" s="19">
        <f t="shared" si="6"/>
        <v>-0.198337032744661</v>
      </c>
      <c r="U118" s="19">
        <f t="shared" si="7"/>
        <v>1.1092079020856105</v>
      </c>
      <c r="V118" s="19">
        <f t="shared" si="8"/>
        <v>-0.50669682535588234</v>
      </c>
    </row>
    <row r="119" spans="1:22" x14ac:dyDescent="0.25">
      <c r="A119" s="26">
        <f>Wellpath!E119</f>
        <v>3360</v>
      </c>
      <c r="B119" s="68">
        <f>Wellpath!K119*Wellpath!P119</f>
        <v>8686675.2000000011</v>
      </c>
      <c r="C119" s="22">
        <v>0</v>
      </c>
      <c r="D119" s="22">
        <v>0</v>
      </c>
      <c r="E119" s="20">
        <f>Model!$W$6*((drdp!B119+drdp!K119)*DSTG!$B119+(drdp!E119+drdp!N119)*DSTG!$C119+(drdp!H119+drdp!Q119)*DSTG!$D119)</f>
        <v>0</v>
      </c>
      <c r="F119" s="20">
        <f>Model!$W$6*((drdp!C119+drdp!L119)*DSTG!$B119+(drdp!F119+drdp!O119)*DSTG!$C119+(drdp!I119+drdp!R119)*DSTG!$D119)</f>
        <v>0</v>
      </c>
      <c r="G119" s="20">
        <f>Model!$W$6*((drdp!D119+drdp!M119)*DSTG!$B119+(drdp!G119+drdp!P119)*DSTG!$C119+(drdp!J119+drdp!S119)*DSTG!$D119)</f>
        <v>0</v>
      </c>
      <c r="H119" s="18">
        <f>Model!$W$6*((drdp!B119)*DSTG!$B119+(drdp!E119)*DSTG!$C119+(drdp!H119)*DSTG!$D119)</f>
        <v>0.48851918624567592</v>
      </c>
      <c r="I119" s="18">
        <f>Model!$W$6*((drdp!C119)*DSTG!$B119+(drdp!F119)*DSTG!$C119+(drdp!I119)*DSTG!$D119)</f>
        <v>-2.1160090693480744</v>
      </c>
      <c r="J119" s="18">
        <f>Model!$W$6*((drdp!D119)*DSTG!$B119+(drdp!G119)*DSTG!$C119+(drdp!J119)*DSTG!$D119)</f>
        <v>1.3303083374466287E-16</v>
      </c>
      <c r="K119" s="21">
        <f>SUM(E$3:E118)+H119</f>
        <v>0.66328420879372196</v>
      </c>
      <c r="L119" s="21">
        <f>SUM(F$3:F118)+I119</f>
        <v>-0.31989503428516586</v>
      </c>
      <c r="M119" s="21">
        <f>SUM(G$3:G118)+J119</f>
        <v>1.6833664343535566</v>
      </c>
      <c r="N119" s="21"/>
      <c r="O119" s="21"/>
      <c r="P119" s="21"/>
      <c r="Q119" s="19">
        <f t="shared" si="5"/>
        <v>0.43994594163511375</v>
      </c>
      <c r="R119" s="19">
        <f t="shared" si="5"/>
        <v>0.10233283296030744</v>
      </c>
      <c r="S119" s="19">
        <f t="shared" si="5"/>
        <v>2.833722552308207</v>
      </c>
      <c r="T119" s="19">
        <f t="shared" si="6"/>
        <v>-0.21218132471287679</v>
      </c>
      <c r="U119" s="19">
        <f t="shared" si="7"/>
        <v>1.1165503735201077</v>
      </c>
      <c r="V119" s="19">
        <f t="shared" si="8"/>
        <v>-0.53850056323202844</v>
      </c>
    </row>
    <row r="120" spans="1:22" x14ac:dyDescent="0.25">
      <c r="A120" s="26">
        <f>Wellpath!E120</f>
        <v>3390</v>
      </c>
      <c r="B120" s="68">
        <f>Wellpath!K120*Wellpath!P120</f>
        <v>8764234.8000000007</v>
      </c>
      <c r="C120" s="22">
        <v>0</v>
      </c>
      <c r="D120" s="22">
        <v>0</v>
      </c>
      <c r="E120" s="20">
        <f>Model!$W$6*((drdp!B120+drdp!K120)*DSTG!$B120+(drdp!E120+drdp!N120)*DSTG!$C120+(drdp!H120+drdp!Q120)*DSTG!$D120)</f>
        <v>0</v>
      </c>
      <c r="F120" s="20">
        <f>Model!$W$6*((drdp!C120+drdp!L120)*DSTG!$B120+(drdp!F120+drdp!O120)*DSTG!$C120+(drdp!I120+drdp!R120)*DSTG!$D120)</f>
        <v>0</v>
      </c>
      <c r="G120" s="20">
        <f>Model!$W$6*((drdp!D120+drdp!M120)*DSTG!$B120+(drdp!G120+drdp!P120)*DSTG!$C120+(drdp!J120+drdp!S120)*DSTG!$D120)</f>
        <v>0</v>
      </c>
      <c r="H120" s="18">
        <f>Model!$W$6*((drdp!B120)*DSTG!$B120+(drdp!E120)*DSTG!$C120+(drdp!H120)*DSTG!$D120)</f>
        <v>0.49288096469429804</v>
      </c>
      <c r="I120" s="18">
        <f>Model!$W$6*((drdp!C120)*DSTG!$B120+(drdp!F120)*DSTG!$C120+(drdp!I120)*DSTG!$D120)</f>
        <v>-2.1349020074672533</v>
      </c>
      <c r="J120" s="18">
        <f>Model!$W$6*((drdp!D120)*DSTG!$B120+(drdp!G120)*DSTG!$C120+(drdp!J120)*DSTG!$D120)</f>
        <v>1.3421860904595447E-16</v>
      </c>
      <c r="K120" s="21">
        <f>SUM(E$3:E119)+H120</f>
        <v>0.66764598724234414</v>
      </c>
      <c r="L120" s="21">
        <f>SUM(F$3:F119)+I120</f>
        <v>-0.33878797240434477</v>
      </c>
      <c r="M120" s="21">
        <f>SUM(G$3:G119)+J120</f>
        <v>1.6833664343535566</v>
      </c>
      <c r="N120" s="21"/>
      <c r="O120" s="21"/>
      <c r="P120" s="21"/>
      <c r="Q120" s="19">
        <f t="shared" si="5"/>
        <v>0.44575116428080436</v>
      </c>
      <c r="R120" s="19">
        <f t="shared" si="5"/>
        <v>0.11477729024584707</v>
      </c>
      <c r="S120" s="19">
        <f t="shared" si="5"/>
        <v>2.833722552308207</v>
      </c>
      <c r="T120" s="19">
        <f t="shared" si="6"/>
        <v>-0.2261904303017308</v>
      </c>
      <c r="U120" s="19">
        <f t="shared" si="7"/>
        <v>1.1238928449546051</v>
      </c>
      <c r="V120" s="19">
        <f t="shared" si="8"/>
        <v>-0.57030430110817298</v>
      </c>
    </row>
    <row r="121" spans="1:22" x14ac:dyDescent="0.25">
      <c r="A121" s="26">
        <f>Wellpath!E121</f>
        <v>3420</v>
      </c>
      <c r="B121" s="68">
        <f>Wellpath!K121*Wellpath!P121</f>
        <v>8841794.4000000004</v>
      </c>
      <c r="C121" s="22">
        <v>0</v>
      </c>
      <c r="D121" s="22">
        <v>0</v>
      </c>
      <c r="E121" s="20">
        <f>Model!$W$6*((drdp!B121+drdp!K121)*DSTG!$B121+(drdp!E121+drdp!N121)*DSTG!$C121+(drdp!H121+drdp!Q121)*DSTG!$D121)</f>
        <v>0</v>
      </c>
      <c r="F121" s="20">
        <f>Model!$W$6*((drdp!C121+drdp!L121)*DSTG!$B121+(drdp!F121+drdp!O121)*DSTG!$C121+(drdp!I121+drdp!R121)*DSTG!$D121)</f>
        <v>0</v>
      </c>
      <c r="G121" s="20">
        <f>Model!$W$6*((drdp!D121+drdp!M121)*DSTG!$B121+(drdp!G121+drdp!P121)*DSTG!$C121+(drdp!J121+drdp!S121)*DSTG!$D121)</f>
        <v>0</v>
      </c>
      <c r="H121" s="18">
        <f>Model!$W$6*((drdp!B121)*DSTG!$B121+(drdp!E121)*DSTG!$C121+(drdp!H121)*DSTG!$D121)</f>
        <v>0.49724274314292011</v>
      </c>
      <c r="I121" s="18">
        <f>Model!$W$6*((drdp!C121)*DSTG!$B121+(drdp!F121)*DSTG!$C121+(drdp!I121)*DSTG!$D121)</f>
        <v>-2.1537949455864327</v>
      </c>
      <c r="J121" s="18">
        <f>Model!$W$6*((drdp!D121)*DSTG!$B121+(drdp!G121)*DSTG!$C121+(drdp!J121)*DSTG!$D121)</f>
        <v>1.354063843472461E-16</v>
      </c>
      <c r="K121" s="21">
        <f>SUM(E$3:E120)+H121</f>
        <v>0.67200776569096621</v>
      </c>
      <c r="L121" s="21">
        <f>SUM(F$3:F120)+I121</f>
        <v>-0.35768091052352413</v>
      </c>
      <c r="M121" s="21">
        <f>SUM(G$3:G120)+J121</f>
        <v>1.6833664343535566</v>
      </c>
      <c r="N121" s="21"/>
      <c r="O121" s="21"/>
      <c r="P121" s="21"/>
      <c r="Q121" s="19">
        <f t="shared" si="5"/>
        <v>0.45159443714896452</v>
      </c>
      <c r="R121" s="19">
        <f t="shared" si="5"/>
        <v>0.12793563375293729</v>
      </c>
      <c r="S121" s="19">
        <f t="shared" si="5"/>
        <v>2.833722552308207</v>
      </c>
      <c r="T121" s="19">
        <f t="shared" si="6"/>
        <v>-0.24036434951122385</v>
      </c>
      <c r="U121" s="19">
        <f t="shared" si="7"/>
        <v>1.131235316389102</v>
      </c>
      <c r="V121" s="19">
        <f t="shared" si="8"/>
        <v>-0.60210803898431831</v>
      </c>
    </row>
    <row r="122" spans="1:22" x14ac:dyDescent="0.25">
      <c r="A122" s="26">
        <f>Wellpath!E122</f>
        <v>3430</v>
      </c>
      <c r="B122" s="68">
        <f>Wellpath!K122*Wellpath!P122</f>
        <v>8867647.6000000015</v>
      </c>
      <c r="C122" s="22">
        <v>0</v>
      </c>
      <c r="D122" s="22">
        <v>0</v>
      </c>
      <c r="E122" s="20">
        <f>Model!$W$6*((drdp!B122+drdp!K122)*DSTG!$B122+(drdp!E122+drdp!N122)*DSTG!$C122+(drdp!H122+drdp!Q122)*DSTG!$D122)</f>
        <v>0.10744240624103867</v>
      </c>
      <c r="F122" s="20">
        <f>Model!$W$6*((drdp!C122+drdp!L122)*DSTG!$B122+(drdp!F122+drdp!O122)*DSTG!$C122+(drdp!I122+drdp!R122)*DSTG!$D122)</f>
        <v>1.8573328114322888E-2</v>
      </c>
      <c r="G122" s="20">
        <f>Model!$W$6*((drdp!D122+drdp!M122)*DSTG!$B122+(drdp!G122+drdp!P122)*DSTG!$C122+(drdp!J122+drdp!S122)*DSTG!$D122)</f>
        <v>3.9651260956950894E-2</v>
      </c>
      <c r="H122" s="18">
        <f>Model!$W$6*((drdp!B122)*DSTG!$B122+(drdp!E122)*DSTG!$C122+(drdp!H122)*DSTG!$D122)</f>
        <v>0.49869666929246087</v>
      </c>
      <c r="I122" s="18">
        <f>Model!$W$6*((drdp!C122)*DSTG!$B122+(drdp!F122)*DSTG!$C122+(drdp!I122)*DSTG!$D122)</f>
        <v>-2.1600925916261593</v>
      </c>
      <c r="J122" s="18">
        <f>Model!$W$6*((drdp!D122)*DSTG!$B122+(drdp!G122)*DSTG!$C122+(drdp!J122)*DSTG!$D122)</f>
        <v>1.3580230944767668E-16</v>
      </c>
      <c r="K122" s="21">
        <f>SUM(E$3:E121)+H122</f>
        <v>0.67346169184050697</v>
      </c>
      <c r="L122" s="21">
        <f>SUM(F$3:F121)+I122</f>
        <v>-0.36397855656325073</v>
      </c>
      <c r="M122" s="21">
        <f>SUM(G$3:G121)+J122</f>
        <v>1.6833664343535566</v>
      </c>
      <c r="N122" s="21"/>
      <c r="O122" s="21"/>
      <c r="P122" s="21"/>
      <c r="Q122" s="19">
        <f t="shared" si="5"/>
        <v>0.45355065037667797</v>
      </c>
      <c r="R122" s="19">
        <f t="shared" si="5"/>
        <v>0.13248038963786751</v>
      </c>
      <c r="S122" s="19">
        <f t="shared" si="5"/>
        <v>2.833722552308207</v>
      </c>
      <c r="T122" s="19">
        <f t="shared" si="6"/>
        <v>-0.24512561449675249</v>
      </c>
      <c r="U122" s="19">
        <f t="shared" si="7"/>
        <v>1.133682806867268</v>
      </c>
      <c r="V122" s="19">
        <f t="shared" si="8"/>
        <v>-0.61270928494303367</v>
      </c>
    </row>
    <row r="123" spans="1:22" x14ac:dyDescent="0.25">
      <c r="A123" s="26">
        <f>Wellpath!E123</f>
        <v>3450</v>
      </c>
      <c r="B123" s="68">
        <f>Wellpath!K123*Wellpath!P123</f>
        <v>8918146.5</v>
      </c>
      <c r="C123" s="22">
        <v>0</v>
      </c>
      <c r="D123" s="22">
        <v>0</v>
      </c>
      <c r="E123" s="20">
        <f>Model!$W$6*((drdp!B123+drdp!K123)*DSTG!$B123+(drdp!E123+drdp!N123)*DSTG!$C123+(drdp!H123+drdp!Q123)*DSTG!$D123)</f>
        <v>0.27266623501611659</v>
      </c>
      <c r="F123" s="20">
        <f>Model!$W$6*((drdp!C123+drdp!L123)*DSTG!$B123+(drdp!F123+drdp!O123)*DSTG!$C123+(drdp!I123+drdp!R123)*DSTG!$D123)</f>
        <v>2.3976723489820814E-2</v>
      </c>
      <c r="G123" s="20">
        <f>Model!$W$6*((drdp!D123+drdp!M123)*DSTG!$B123+(drdp!G123+drdp!P123)*DSTG!$C123+(drdp!J123+drdp!S123)*DSTG!$D123)</f>
        <v>9.8708952260754254E-2</v>
      </c>
      <c r="H123" s="18">
        <f>Model!$W$6*((drdp!B123)*DSTG!$B123+(drdp!E123)*DSTG!$C123+(drdp!H123)*DSTG!$D123)</f>
        <v>0.39348235225789979</v>
      </c>
      <c r="I123" s="18">
        <f>Model!$W$6*((drdp!C123)*DSTG!$B123+(drdp!F123)*DSTG!$C123+(drdp!I123)*DSTG!$D123)</f>
        <v>-2.1910728440316976</v>
      </c>
      <c r="J123" s="18">
        <f>Model!$W$6*((drdp!D123)*DSTG!$B123+(drdp!G123)*DSTG!$C123+(drdp!J123)*DSTG!$D123)</f>
        <v>-3.9877064366407269E-2</v>
      </c>
      <c r="K123" s="21">
        <f>SUM(E$3:E122)+H123</f>
        <v>0.67568978104698452</v>
      </c>
      <c r="L123" s="21">
        <f>SUM(F$3:F122)+I123</f>
        <v>-0.37638548085446599</v>
      </c>
      <c r="M123" s="21">
        <f>SUM(G$3:G122)+J123</f>
        <v>1.6831406309440999</v>
      </c>
      <c r="N123" s="21"/>
      <c r="O123" s="21"/>
      <c r="P123" s="21"/>
      <c r="Q123" s="19">
        <f t="shared" si="5"/>
        <v>0.4565566802113219</v>
      </c>
      <c r="R123" s="19">
        <f t="shared" si="5"/>
        <v>0.14166603019804758</v>
      </c>
      <c r="S123" s="19">
        <f t="shared" si="5"/>
        <v>2.8329623835349027</v>
      </c>
      <c r="T123" s="19">
        <f t="shared" si="6"/>
        <v>-0.25431982314781809</v>
      </c>
      <c r="U123" s="19">
        <f t="shared" si="7"/>
        <v>1.1372809243939022</v>
      </c>
      <c r="V123" s="19">
        <f t="shared" si="8"/>
        <v>-0.63350969572358429</v>
      </c>
    </row>
    <row r="124" spans="1:22" x14ac:dyDescent="0.25">
      <c r="A124" s="26">
        <f>Wellpath!E124</f>
        <v>3480</v>
      </c>
      <c r="B124" s="68">
        <f>Wellpath!K124*Wellpath!P124</f>
        <v>8989188</v>
      </c>
      <c r="C124" s="22">
        <v>0</v>
      </c>
      <c r="D124" s="22">
        <v>0</v>
      </c>
      <c r="E124" s="20">
        <f>Model!$W$6*((drdp!B124+drdp!K124)*DSTG!$B124+(drdp!E124+drdp!N124)*DSTG!$C124+(drdp!H124+drdp!Q124)*DSTG!$D124)</f>
        <v>0.3313312595760477</v>
      </c>
      <c r="F124" s="20">
        <f>Model!$W$6*((drdp!C124+drdp!L124)*DSTG!$B124+(drdp!F124+drdp!O124)*DSTG!$C124+(drdp!I124+drdp!R124)*DSTG!$D124)</f>
        <v>-1.687206582329661E-2</v>
      </c>
      <c r="G124" s="20">
        <f>Model!$W$6*((drdp!D124+drdp!M124)*DSTG!$B124+(drdp!G124+drdp!P124)*DSTG!$C124+(drdp!J124+drdp!S124)*DSTG!$D124)</f>
        <v>0.11618692310757148</v>
      </c>
      <c r="H124" s="18">
        <f>Model!$W$6*((drdp!B124)*DSTG!$B124+(drdp!E124)*DSTG!$C124+(drdp!H124)*DSTG!$D124)</f>
        <v>0.12177853226748753</v>
      </c>
      <c r="I124" s="18">
        <f>Model!$W$6*((drdp!C124)*DSTG!$B124+(drdp!F124)*DSTG!$C124+(drdp!I124)*DSTG!$D124)</f>
        <v>-2.2326945393607991</v>
      </c>
      <c r="J124" s="18">
        <f>Model!$W$6*((drdp!D124)*DSTG!$B124+(drdp!G124)*DSTG!$C124+(drdp!J124)*DSTG!$D124)</f>
        <v>-0.13968998576471925</v>
      </c>
      <c r="K124" s="21">
        <f>SUM(E$3:E123)+H124</f>
        <v>0.67665219607268878</v>
      </c>
      <c r="L124" s="21">
        <f>SUM(F$3:F123)+I124</f>
        <v>-0.39403045269374681</v>
      </c>
      <c r="M124" s="21">
        <f>SUM(G$3:G123)+J124</f>
        <v>1.6820366618065421</v>
      </c>
      <c r="N124" s="21"/>
      <c r="O124" s="21"/>
      <c r="P124" s="21"/>
      <c r="Q124" s="19">
        <f t="shared" si="5"/>
        <v>0.45785819444999248</v>
      </c>
      <c r="R124" s="19">
        <f t="shared" si="5"/>
        <v>0.15525999765003903</v>
      </c>
      <c r="S124" s="19">
        <f t="shared" si="5"/>
        <v>2.8292473316612958</v>
      </c>
      <c r="T124" s="19">
        <f t="shared" si="6"/>
        <v>-0.2666215711347395</v>
      </c>
      <c r="U124" s="19">
        <f t="shared" si="7"/>
        <v>1.1381538010861711</v>
      </c>
      <c r="V124" s="19">
        <f t="shared" si="8"/>
        <v>-0.66277366729911047</v>
      </c>
    </row>
    <row r="125" spans="1:22" x14ac:dyDescent="0.25">
      <c r="A125" s="26">
        <f>Wellpath!E125</f>
        <v>3510</v>
      </c>
      <c r="B125" s="68">
        <f>Wellpath!K125*Wellpath!P125</f>
        <v>9054676.7999999989</v>
      </c>
      <c r="C125" s="22">
        <v>0</v>
      </c>
      <c r="D125" s="22">
        <v>0</v>
      </c>
      <c r="E125" s="20">
        <f>Model!$W$6*((drdp!B125+drdp!K125)*DSTG!$B125+(drdp!E125+drdp!N125)*DSTG!$C125+(drdp!H125+drdp!Q125)*DSTG!$D125)</f>
        <v>0.32858697768590789</v>
      </c>
      <c r="F125" s="20">
        <f>Model!$W$6*((drdp!C125+drdp!L125)*DSTG!$B125+(drdp!F125+drdp!O125)*DSTG!$C125+(drdp!I125+drdp!R125)*DSTG!$D125)</f>
        <v>-7.195040734833269E-2</v>
      </c>
      <c r="G125" s="20">
        <f>Model!$W$6*((drdp!D125+drdp!M125)*DSTG!$B125+(drdp!G125+drdp!P125)*DSTG!$C125+(drdp!J125+drdp!S125)*DSTG!$D125)</f>
        <v>0.11070016473677959</v>
      </c>
      <c r="H125" s="18">
        <f>Model!$W$6*((drdp!B125)*DSTG!$B125+(drdp!E125)*DSTG!$C125+(drdp!H125)*DSTG!$D125)</f>
        <v>-0.21107937873115412</v>
      </c>
      <c r="I125" s="18">
        <f>Model!$W$6*((drdp!C125)*DSTG!$B125+(drdp!F125)*DSTG!$C125+(drdp!I125)*DSTG!$D125)</f>
        <v>-2.2319653726297233</v>
      </c>
      <c r="J125" s="18">
        <f>Model!$W$6*((drdp!D125)*DSTG!$B125+(drdp!G125)*DSTG!$C125+(drdp!J125)*DSTG!$D125)</f>
        <v>-0.25774104517801216</v>
      </c>
      <c r="K125" s="21">
        <f>SUM(E$3:E124)+H125</f>
        <v>0.67512554465009489</v>
      </c>
      <c r="L125" s="21">
        <f>SUM(F$3:F124)+I125</f>
        <v>-0.41017335178596759</v>
      </c>
      <c r="M125" s="21">
        <f>SUM(G$3:G124)+J125</f>
        <v>1.6801725255008206</v>
      </c>
      <c r="N125" s="21"/>
      <c r="O125" s="21"/>
      <c r="P125" s="21"/>
      <c r="Q125" s="19">
        <f t="shared" si="5"/>
        <v>0.45579450103908725</v>
      </c>
      <c r="R125" s="19">
        <f t="shared" si="5"/>
        <v>0.16824217851533513</v>
      </c>
      <c r="S125" s="19">
        <f t="shared" si="5"/>
        <v>2.8229797154478056</v>
      </c>
      <c r="T125" s="19">
        <f t="shared" si="6"/>
        <v>-0.27691850752545633</v>
      </c>
      <c r="U125" s="19">
        <f t="shared" si="7"/>
        <v>1.134327391384867</v>
      </c>
      <c r="V125" s="19">
        <f t="shared" si="8"/>
        <v>-0.68916199636336573</v>
      </c>
    </row>
    <row r="126" spans="1:22" x14ac:dyDescent="0.25">
      <c r="A126" s="26">
        <f>Wellpath!E126</f>
        <v>3540</v>
      </c>
      <c r="B126" s="68">
        <f>Wellpath!K126*Wellpath!P126</f>
        <v>9114756.5999999996</v>
      </c>
      <c r="C126" s="22">
        <v>0</v>
      </c>
      <c r="D126" s="22">
        <v>0</v>
      </c>
      <c r="E126" s="20">
        <f>Model!$W$6*((drdp!B126+drdp!K126)*DSTG!$B126+(drdp!E126+drdp!N126)*DSTG!$C126+(drdp!H126+drdp!Q126)*DSTG!$D126)</f>
        <v>0.31738700017908994</v>
      </c>
      <c r="F126" s="20">
        <f>Model!$W$6*((drdp!C126+drdp!L126)*DSTG!$B126+(drdp!F126+drdp!O126)*DSTG!$C126+(drdp!I126+drdp!R126)*DSTG!$D126)</f>
        <v>-0.12593542147069203</v>
      </c>
      <c r="G126" s="20">
        <f>Model!$W$6*((drdp!D126+drdp!M126)*DSTG!$B126+(drdp!G126+drdp!P126)*DSTG!$C126+(drdp!J126+drdp!S126)*DSTG!$D126)</f>
        <v>0.10218496947216332</v>
      </c>
      <c r="H126" s="18">
        <f>Model!$W$6*((drdp!B126)*DSTG!$B126+(drdp!E126)*DSTG!$C126+(drdp!H126)*DSTG!$D126)</f>
        <v>-0.5432471630517357</v>
      </c>
      <c r="I126" s="18">
        <f>Model!$W$6*((drdp!C126)*DSTG!$B126+(drdp!F126)*DSTG!$C126+(drdp!I126)*DSTG!$D126)</f>
        <v>-2.1743471463164017</v>
      </c>
      <c r="J126" s="18">
        <f>Model!$W$6*((drdp!D126)*DSTG!$B126+(drdp!G126)*DSTG!$C126+(drdp!J126)*DSTG!$D126)</f>
        <v>-0.37088589951469425</v>
      </c>
      <c r="K126" s="21">
        <f>SUM(E$3:E125)+H126</f>
        <v>0.67154473801542114</v>
      </c>
      <c r="L126" s="21">
        <f>SUM(F$3:F125)+I126</f>
        <v>-0.4245055328209788</v>
      </c>
      <c r="M126" s="21">
        <f>SUM(G$3:G125)+J126</f>
        <v>1.6777278359009182</v>
      </c>
      <c r="N126" s="21"/>
      <c r="O126" s="21"/>
      <c r="P126" s="21"/>
      <c r="Q126" s="19">
        <f t="shared" si="5"/>
        <v>0.45097233515620061</v>
      </c>
      <c r="R126" s="19">
        <f t="shared" si="5"/>
        <v>0.18020494739562312</v>
      </c>
      <c r="S126" s="19">
        <f t="shared" si="5"/>
        <v>2.8147706913567783</v>
      </c>
      <c r="T126" s="19">
        <f t="shared" si="6"/>
        <v>-0.28507445682436094</v>
      </c>
      <c r="U126" s="19">
        <f t="shared" si="7"/>
        <v>1.1266693000212615</v>
      </c>
      <c r="V126" s="19">
        <f t="shared" si="8"/>
        <v>-0.71220474890770702</v>
      </c>
    </row>
    <row r="127" spans="1:22" x14ac:dyDescent="0.25">
      <c r="A127" s="26">
        <f>Wellpath!E127</f>
        <v>3570</v>
      </c>
      <c r="B127" s="68">
        <f>Wellpath!K127*Wellpath!P127</f>
        <v>9169723.5</v>
      </c>
      <c r="C127" s="22">
        <v>0</v>
      </c>
      <c r="D127" s="22">
        <v>0</v>
      </c>
      <c r="E127" s="20">
        <f>Model!$W$6*((drdp!B127+drdp!K127)*DSTG!$B127+(drdp!E127+drdp!N127)*DSTG!$C127+(drdp!H127+drdp!Q127)*DSTG!$D127)</f>
        <v>0.2981242399050919</v>
      </c>
      <c r="F127" s="20">
        <f>Model!$W$6*((drdp!C127+drdp!L127)*DSTG!$B127+(drdp!F127+drdp!O127)*DSTG!$C127+(drdp!I127+drdp!R127)*DSTG!$D127)</f>
        <v>-0.17749885981888544</v>
      </c>
      <c r="G127" s="20">
        <f>Model!$W$6*((drdp!D127+drdp!M127)*DSTG!$B127+(drdp!G127+drdp!P127)*DSTG!$C127+(drdp!J127+drdp!S127)*DSTG!$D127)</f>
        <v>9.0977201495611545E-2</v>
      </c>
      <c r="H127" s="18">
        <f>Model!$W$6*((drdp!B127)*DSTG!$B127+(drdp!E127)*DSTG!$C127+(drdp!H127)*DSTG!$D127)</f>
        <v>-0.86582425157469789</v>
      </c>
      <c r="I127" s="18">
        <f>Model!$W$6*((drdp!C127)*DSTG!$B127+(drdp!F127)*DSTG!$C127+(drdp!I127)*DSTG!$D127)</f>
        <v>-2.060764752730011</v>
      </c>
      <c r="J127" s="18">
        <f>Model!$W$6*((drdp!D127)*DSTG!$B127+(drdp!G127)*DSTG!$C127+(drdp!J127)*DSTG!$D127)</f>
        <v>-0.47592374156367595</v>
      </c>
      <c r="K127" s="21">
        <f>SUM(E$3:E126)+H127</f>
        <v>0.66635464967154889</v>
      </c>
      <c r="L127" s="21">
        <f>SUM(F$3:F126)+I127</f>
        <v>-0.43685856070528017</v>
      </c>
      <c r="M127" s="21">
        <f>SUM(G$3:G126)+J127</f>
        <v>1.6748749633240998</v>
      </c>
      <c r="N127" s="21"/>
      <c r="O127" s="21"/>
      <c r="P127" s="21"/>
      <c r="Q127" s="19">
        <f t="shared" si="5"/>
        <v>0.44402851913889263</v>
      </c>
      <c r="R127" s="19">
        <f t="shared" si="5"/>
        <v>0.19084540206148895</v>
      </c>
      <c r="S127" s="19">
        <f t="shared" si="5"/>
        <v>2.8052061427699044</v>
      </c>
      <c r="T127" s="19">
        <f t="shared" si="6"/>
        <v>-0.29110273317478402</v>
      </c>
      <c r="U127" s="19">
        <f t="shared" si="7"/>
        <v>1.1160607194294789</v>
      </c>
      <c r="V127" s="19">
        <f t="shared" si="8"/>
        <v>-0.73168346583907518</v>
      </c>
    </row>
    <row r="128" spans="1:22" x14ac:dyDescent="0.25">
      <c r="A128" s="26">
        <f>Wellpath!E128</f>
        <v>3600</v>
      </c>
      <c r="B128" s="68">
        <f>Wellpath!K128*Wellpath!P128</f>
        <v>9219996</v>
      </c>
      <c r="C128" s="22">
        <v>0</v>
      </c>
      <c r="D128" s="22">
        <v>0</v>
      </c>
      <c r="E128" s="20">
        <f>Model!$W$6*((drdp!B128+drdp!K128)*DSTG!$B128+(drdp!E128+drdp!N128)*DSTG!$C128+(drdp!H128+drdp!Q128)*DSTG!$D128)</f>
        <v>0.27084237340454764</v>
      </c>
      <c r="F128" s="20">
        <f>Model!$W$6*((drdp!C128+drdp!L128)*DSTG!$B128+(drdp!F128+drdp!O128)*DSTG!$C128+(drdp!I128+drdp!R128)*DSTG!$D128)</f>
        <v>-0.22507257252828111</v>
      </c>
      <c r="G128" s="20">
        <f>Model!$W$6*((drdp!D128+drdp!M128)*DSTG!$B128+(drdp!G128+drdp!P128)*DSTG!$C128+(drdp!J128+drdp!S128)*DSTG!$D128)</f>
        <v>7.7618062141516411E-2</v>
      </c>
      <c r="H128" s="18">
        <f>Model!$W$6*((drdp!B128)*DSTG!$B128+(drdp!E128)*DSTG!$C128+(drdp!H128)*DSTG!$D128)</f>
        <v>-1.1703297744637224</v>
      </c>
      <c r="I128" s="18">
        <f>Model!$W$6*((drdp!C128)*DSTG!$B128+(drdp!F128)*DSTG!$C128+(drdp!I128)*DSTG!$D128)</f>
        <v>-1.8935907936130254</v>
      </c>
      <c r="J128" s="18">
        <f>Model!$W$6*((drdp!D128)*DSTG!$B128+(drdp!G128)*DSTG!$C128+(drdp!J128)*DSTG!$D128)</f>
        <v>-0.5700089460061537</v>
      </c>
      <c r="K128" s="21">
        <f>SUM(E$3:E127)+H128</f>
        <v>0.65997336668761619</v>
      </c>
      <c r="L128" s="21">
        <f>SUM(F$3:F127)+I128</f>
        <v>-0.44718346140717991</v>
      </c>
      <c r="M128" s="21">
        <f>SUM(G$3:G127)+J128</f>
        <v>1.6717669603772334</v>
      </c>
      <c r="N128" s="21"/>
      <c r="O128" s="21"/>
      <c r="P128" s="21"/>
      <c r="Q128" s="19">
        <f t="shared" si="5"/>
        <v>0.4355648447369867</v>
      </c>
      <c r="R128" s="19">
        <f t="shared" si="5"/>
        <v>0.19997304815610675</v>
      </c>
      <c r="S128" s="19">
        <f t="shared" si="5"/>
        <v>2.794804769808934</v>
      </c>
      <c r="T128" s="19">
        <f t="shared" si="6"/>
        <v>-0.29512917455191823</v>
      </c>
      <c r="U128" s="19">
        <f t="shared" si="7"/>
        <v>1.1033216691572854</v>
      </c>
      <c r="V128" s="19">
        <f t="shared" si="8"/>
        <v>-0.74758653600765101</v>
      </c>
    </row>
    <row r="129" spans="1:22" x14ac:dyDescent="0.25">
      <c r="A129" s="26">
        <f>Wellpath!E129</f>
        <v>3630</v>
      </c>
      <c r="B129" s="68">
        <f>Wellpath!K129*Wellpath!P129</f>
        <v>9266155.7999999989</v>
      </c>
      <c r="C129" s="22">
        <v>0</v>
      </c>
      <c r="D129" s="22">
        <v>0</v>
      </c>
      <c r="E129" s="20">
        <f>Model!$W$6*((drdp!B129+drdp!K129)*DSTG!$B129+(drdp!E129+drdp!N129)*DSTG!$C129+(drdp!H129+drdp!Q129)*DSTG!$D129)</f>
        <v>0.23643855240509218</v>
      </c>
      <c r="F129" s="20">
        <f>Model!$W$6*((drdp!C129+drdp!L129)*DSTG!$B129+(drdp!F129+drdp!O129)*DSTG!$C129+(drdp!I129+drdp!R129)*DSTG!$D129)</f>
        <v>-0.26746960936103636</v>
      </c>
      <c r="G129" s="20">
        <f>Model!$W$6*((drdp!D129+drdp!M129)*DSTG!$B129+(drdp!G129+drdp!P129)*DSTG!$C129+(drdp!J129+drdp!S129)*DSTG!$D129)</f>
        <v>6.2043565732480793E-2</v>
      </c>
      <c r="H129" s="18">
        <f>Model!$W$6*((drdp!B129)*DSTG!$B129+(drdp!E129)*DSTG!$C129+(drdp!H129)*DSTG!$D129)</f>
        <v>-1.4483873590366012</v>
      </c>
      <c r="I129" s="18">
        <f>Model!$W$6*((drdp!C129)*DSTG!$B129+(drdp!F129)*DSTG!$C129+(drdp!I129)*DSTG!$D129)</f>
        <v>-1.6768716376569017</v>
      </c>
      <c r="J129" s="18">
        <f>Model!$W$6*((drdp!D129)*DSTG!$B129+(drdp!G129)*DSTG!$C129+(drdp!J129)*DSTG!$D129)</f>
        <v>-0.65086934503921468</v>
      </c>
      <c r="K129" s="21">
        <f>SUM(E$3:E128)+H129</f>
        <v>0.65275815551928495</v>
      </c>
      <c r="L129" s="21">
        <f>SUM(F$3:F128)+I129</f>
        <v>-0.4555368779793374</v>
      </c>
      <c r="M129" s="21">
        <f>SUM(G$3:G128)+J129</f>
        <v>1.668524623485689</v>
      </c>
      <c r="N129" s="21"/>
      <c r="O129" s="21"/>
      <c r="P129" s="21"/>
      <c r="Q129" s="19">
        <f t="shared" si="5"/>
        <v>0.42609320959693903</v>
      </c>
      <c r="R129" s="19">
        <f t="shared" si="5"/>
        <v>0.20751384719916172</v>
      </c>
      <c r="S129" s="19">
        <f t="shared" si="5"/>
        <v>2.78397441917806</v>
      </c>
      <c r="T129" s="19">
        <f t="shared" si="6"/>
        <v>-0.29735541224080586</v>
      </c>
      <c r="U129" s="19">
        <f t="shared" si="7"/>
        <v>1.0891430556650277</v>
      </c>
      <c r="V129" s="19">
        <f t="shared" si="8"/>
        <v>-0.76007449781432013</v>
      </c>
    </row>
    <row r="130" spans="1:22" x14ac:dyDescent="0.25">
      <c r="A130" s="26">
        <f>Wellpath!E130</f>
        <v>3660</v>
      </c>
      <c r="B130" s="68">
        <f>Wellpath!K130*Wellpath!P130</f>
        <v>9308880.5999999996</v>
      </c>
      <c r="C130" s="22">
        <v>0</v>
      </c>
      <c r="D130" s="22">
        <v>0</v>
      </c>
      <c r="E130" s="20">
        <f>Model!$W$6*((drdp!B130+drdp!K130)*DSTG!$B130+(drdp!E130+drdp!N130)*DSTG!$C130+(drdp!H130+drdp!Q130)*DSTG!$D130)</f>
        <v>0.19595383691537194</v>
      </c>
      <c r="F130" s="20">
        <f>Model!$W$6*((drdp!C130+drdp!L130)*DSTG!$B130+(drdp!F130+drdp!O130)*DSTG!$C130+(drdp!I130+drdp!R130)*DSTG!$D130)</f>
        <v>-0.30354147855380581</v>
      </c>
      <c r="G130" s="20">
        <f>Model!$W$6*((drdp!D130+drdp!M130)*DSTG!$B130+(drdp!G130+drdp!P130)*DSTG!$C130+(drdp!J130+drdp!S130)*DSTG!$D130)</f>
        <v>4.4515850923161647E-2</v>
      </c>
      <c r="H130" s="18">
        <f>Model!$W$6*((drdp!B130)*DSTG!$B130+(drdp!E130)*DSTG!$C130+(drdp!H130)*DSTG!$D130)</f>
        <v>-1.6925943810913366</v>
      </c>
      <c r="I130" s="18">
        <f>Model!$W$6*((drdp!C130)*DSTG!$B130+(drdp!F130)*DSTG!$C130+(drdp!I130)*DSTG!$D130)</f>
        <v>-1.4159005613529649</v>
      </c>
      <c r="J130" s="18">
        <f>Model!$W$6*((drdp!D130)*DSTG!$B130+(drdp!G130)*DSTG!$C130+(drdp!J130)*DSTG!$D130)</f>
        <v>-0.71620004107552004</v>
      </c>
      <c r="K130" s="21">
        <f>SUM(E$3:E129)+H130</f>
        <v>0.64498968586964156</v>
      </c>
      <c r="L130" s="21">
        <f>SUM(F$3:F129)+I130</f>
        <v>-0.46203541103643697</v>
      </c>
      <c r="M130" s="21">
        <f>SUM(G$3:G129)+J130</f>
        <v>1.6652374931818645</v>
      </c>
      <c r="N130" s="21"/>
      <c r="O130" s="21"/>
      <c r="P130" s="21"/>
      <c r="Q130" s="19">
        <f t="shared" si="5"/>
        <v>0.41601169487821887</v>
      </c>
      <c r="R130" s="19">
        <f t="shared" si="5"/>
        <v>0.21347672105160925</v>
      </c>
      <c r="S130" s="19">
        <f t="shared" si="5"/>
        <v>2.7730159086986204</v>
      </c>
      <c r="T130" s="19">
        <f t="shared" si="6"/>
        <v>-0.2980080746250422</v>
      </c>
      <c r="U130" s="19">
        <f t="shared" si="7"/>
        <v>1.0740610076257202</v>
      </c>
      <c r="V130" s="19">
        <f t="shared" si="8"/>
        <v>-0.76939868963556868</v>
      </c>
    </row>
    <row r="131" spans="1:22" x14ac:dyDescent="0.25">
      <c r="A131" s="26">
        <f>Wellpath!E131</f>
        <v>3690</v>
      </c>
      <c r="B131" s="68">
        <f>Wellpath!K131*Wellpath!P131</f>
        <v>9348910.1999999993</v>
      </c>
      <c r="C131" s="22">
        <v>0</v>
      </c>
      <c r="D131" s="22">
        <v>0</v>
      </c>
      <c r="E131" s="20">
        <f>Model!$W$6*((drdp!B131+drdp!K131)*DSTG!$B131+(drdp!E131+drdp!N131)*DSTG!$C131+(drdp!H131+drdp!Q131)*DSTG!$D131)</f>
        <v>0.15006884900022197</v>
      </c>
      <c r="F131" s="20">
        <f>Model!$W$6*((drdp!C131+drdp!L131)*DSTG!$B131+(drdp!F131+drdp!O131)*DSTG!$C131+(drdp!I131+drdp!R131)*DSTG!$D131)</f>
        <v>-0.33243803931572102</v>
      </c>
      <c r="G131" s="20">
        <f>Model!$W$6*((drdp!D131+drdp!M131)*DSTG!$B131+(drdp!G131+drdp!P131)*DSTG!$C131+(drdp!J131+drdp!S131)*DSTG!$D131)</f>
        <v>2.598757599939441E-2</v>
      </c>
      <c r="H131" s="18">
        <f>Model!$W$6*((drdp!B131)*DSTG!$B131+(drdp!E131)*DSTG!$C131+(drdp!H131)*DSTG!$D131)</f>
        <v>-1.8966692620930965</v>
      </c>
      <c r="I131" s="18">
        <f>Model!$W$6*((drdp!C131)*DSTG!$B131+(drdp!F131)*DSTG!$C131+(drdp!I131)*DSTG!$D131)</f>
        <v>-1.1171423957509674</v>
      </c>
      <c r="J131" s="18">
        <f>Model!$W$6*((drdp!D131)*DSTG!$B131+(drdp!G131)*DSTG!$C131+(drdp!J131)*DSTG!$D131)</f>
        <v>-0.76398708583807307</v>
      </c>
      <c r="K131" s="21">
        <f>SUM(E$3:E130)+H131</f>
        <v>0.63686864178325364</v>
      </c>
      <c r="L131" s="21">
        <f>SUM(F$3:F130)+I131</f>
        <v>-0.46681872398824531</v>
      </c>
      <c r="M131" s="21">
        <f>SUM(G$3:G130)+J131</f>
        <v>1.6619662993424733</v>
      </c>
      <c r="N131" s="21"/>
      <c r="O131" s="21"/>
      <c r="P131" s="21"/>
      <c r="Q131" s="19">
        <f t="shared" si="5"/>
        <v>0.40560166688684623</v>
      </c>
      <c r="R131" s="19">
        <f t="shared" si="5"/>
        <v>0.21791972106601357</v>
      </c>
      <c r="S131" s="19">
        <f t="shared" si="5"/>
        <v>2.7621319801501154</v>
      </c>
      <c r="T131" s="19">
        <f t="shared" si="6"/>
        <v>-0.29730220670538537</v>
      </c>
      <c r="U131" s="19">
        <f t="shared" si="7"/>
        <v>1.0584542197517812</v>
      </c>
      <c r="V131" s="19">
        <f t="shared" si="8"/>
        <v>-0.77583698717051952</v>
      </c>
    </row>
    <row r="132" spans="1:22" x14ac:dyDescent="0.25">
      <c r="A132" s="26">
        <f>Wellpath!E132</f>
        <v>3720</v>
      </c>
      <c r="B132" s="68">
        <f>Wellpath!K132*Wellpath!P132</f>
        <v>9387122.4000000004</v>
      </c>
      <c r="C132" s="22">
        <v>0</v>
      </c>
      <c r="D132" s="22">
        <v>0</v>
      </c>
      <c r="E132" s="20">
        <f>Model!$W$6*((drdp!B132+drdp!K132)*DSTG!$B132+(drdp!E132+drdp!N132)*DSTG!$C132+(drdp!H132+drdp!Q132)*DSTG!$D132)</f>
        <v>7.8362448246956179E-2</v>
      </c>
      <c r="F132" s="20">
        <f>Model!$W$6*((drdp!C132+drdp!L132)*DSTG!$B132+(drdp!F132+drdp!O132)*DSTG!$C132+(drdp!I132+drdp!R132)*DSTG!$D132)</f>
        <v>-0.23237813993769019</v>
      </c>
      <c r="G132" s="20">
        <f>Model!$W$6*((drdp!D132+drdp!M132)*DSTG!$B132+(drdp!G132+drdp!P132)*DSTG!$C132+(drdp!J132+drdp!S132)*DSTG!$D132)</f>
        <v>8.8652894316245609E-3</v>
      </c>
      <c r="H132" s="18">
        <f>Model!$W$6*((drdp!B132)*DSTG!$B132+(drdp!E132)*DSTG!$C132+(drdp!H132)*DSTG!$D132)</f>
        <v>-2.0551038312013929</v>
      </c>
      <c r="I132" s="18">
        <f>Model!$W$6*((drdp!C132)*DSTG!$B132+(drdp!F132)*DSTG!$C132+(drdp!I132)*DSTG!$D132)</f>
        <v>-0.78791171207002142</v>
      </c>
      <c r="J132" s="18">
        <f>Model!$W$6*((drdp!D132)*DSTG!$B132+(drdp!G132)*DSTG!$C132+(drdp!J132)*DSTG!$D132)</f>
        <v>-0.79320355901663453</v>
      </c>
      <c r="K132" s="21">
        <f>SUM(E$3:E131)+H132</f>
        <v>0.62850292167517896</v>
      </c>
      <c r="L132" s="21">
        <f>SUM(F$3:F131)+I132</f>
        <v>-0.47002607962302034</v>
      </c>
      <c r="M132" s="21">
        <f>SUM(G$3:G131)+J132</f>
        <v>1.6587374021633066</v>
      </c>
      <c r="N132" s="21"/>
      <c r="O132" s="21"/>
      <c r="P132" s="21"/>
      <c r="Q132" s="19">
        <f t="shared" ref="Q132:S133" si="9">K132^2</f>
        <v>0.39501592255423612</v>
      </c>
      <c r="R132" s="19">
        <f t="shared" si="9"/>
        <v>0.22092451552578585</v>
      </c>
      <c r="S132" s="19">
        <f t="shared" si="9"/>
        <v>2.7514097693354751</v>
      </c>
      <c r="T132" s="19">
        <f t="shared" ref="T132:T133" si="10">K132*L132</f>
        <v>-0.29541276430659857</v>
      </c>
      <c r="U132" s="19">
        <f t="shared" ref="U132:U133" si="11">K132*M132</f>
        <v>1.0425213035515344</v>
      </c>
      <c r="V132" s="19">
        <f t="shared" ref="V132:V133" si="12">L132*M132</f>
        <v>-0.77964983826289225</v>
      </c>
    </row>
    <row r="133" spans="1:22" x14ac:dyDescent="0.25">
      <c r="A133" s="26">
        <f>Wellpath!E133</f>
        <v>3730</v>
      </c>
      <c r="B133" s="68">
        <f>Wellpath!K133*Wellpath!P133</f>
        <v>9399600</v>
      </c>
      <c r="C133" s="22">
        <v>0</v>
      </c>
      <c r="D133" s="22">
        <v>0</v>
      </c>
      <c r="E133" s="20">
        <f>Model!$W$6*((drdp!B133+drdp!K133)*DSTG!$B133+(drdp!E133+drdp!N133)*DSTG!$C133+(drdp!H133+drdp!Q133)*DSTG!$D133)</f>
        <v>1.5285948008459838E-2</v>
      </c>
      <c r="F133" s="20">
        <f>Model!$W$6*((drdp!C133+drdp!L133)*DSTG!$B133+(drdp!F133+drdp!O133)*DSTG!$C133+(drdp!I133+drdp!R133)*DSTG!$D133)</f>
        <v>-5.9538752219566442E-2</v>
      </c>
      <c r="G133" s="20">
        <f>Model!$W$6*((drdp!D133+drdp!M133)*DSTG!$B133+(drdp!G133+drdp!P133)*DSTG!$C133+(drdp!J133+drdp!S133)*DSTG!$D133)</f>
        <v>5.7815619729490646E-4</v>
      </c>
      <c r="H133" s="18">
        <f>Model!$W$6*((drdp!B133)*DSTG!$B133+(drdp!E133)*DSTG!$C133+(drdp!H133)*DSTG!$D133)</f>
        <v>-2.136302136669987</v>
      </c>
      <c r="I133" s="18">
        <f>Model!$W$6*((drdp!C133)*DSTG!$B133+(drdp!F133)*DSTG!$C133+(drdp!I133)*DSTG!$D133)</f>
        <v>-0.55627200137659449</v>
      </c>
      <c r="J133" s="18">
        <f>Model!$W$6*((drdp!D133)*DSTG!$B133+(drdp!G133)*DSTG!$C133+(drdp!J133)*DSTG!$D133)</f>
        <v>-0.80313497860369398</v>
      </c>
      <c r="K133" s="21">
        <f>SUM(E$3:E132)+H133</f>
        <v>0.62566706445354114</v>
      </c>
      <c r="L133" s="21">
        <f>SUM(F$3:F132)+I133</f>
        <v>-0.4707645088672836</v>
      </c>
      <c r="M133" s="21">
        <f>SUM(G$3:G132)+J133</f>
        <v>1.6576712720078715</v>
      </c>
      <c r="N133" s="21"/>
      <c r="O133" s="21"/>
      <c r="P133" s="21"/>
      <c r="Q133" s="19">
        <f t="shared" si="9"/>
        <v>0.39145927554191162</v>
      </c>
      <c r="R133" s="19">
        <f t="shared" si="9"/>
        <v>0.22161922280905474</v>
      </c>
      <c r="S133" s="19">
        <f t="shared" si="9"/>
        <v>2.7478740460401947</v>
      </c>
      <c r="T133" s="19">
        <f t="shared" si="10"/>
        <v>-0.29454184831190638</v>
      </c>
      <c r="U133" s="19">
        <f t="shared" si="11"/>
        <v>1.0371503185861324</v>
      </c>
      <c r="V133" s="19">
        <f t="shared" si="12"/>
        <v>-0.7803728022301909</v>
      </c>
    </row>
    <row r="134" spans="1:22" x14ac:dyDescent="0.25">
      <c r="A134" s="26">
        <f>Wellpath!E134</f>
        <v>3750</v>
      </c>
      <c r="B134" s="68">
        <f>Wellpath!K134*Wellpath!P134</f>
        <v>9424350</v>
      </c>
      <c r="C134" s="22">
        <v>0</v>
      </c>
      <c r="D134" s="22">
        <v>0</v>
      </c>
      <c r="E134" s="20">
        <f>Model!$W$6*((drdp!B134+drdp!K134)*DSTG!$B134+(drdp!E134+drdp!N134)*DSTG!$C134+(drdp!H134+drdp!Q134)*DSTG!$D134)</f>
        <v>0</v>
      </c>
      <c r="F134" s="20">
        <f>Model!$W$6*((drdp!C134+drdp!L134)*DSTG!$B134+(drdp!F134+drdp!O134)*DSTG!$C134+(drdp!I134+drdp!R134)*DSTG!$D134)</f>
        <v>0</v>
      </c>
      <c r="G134" s="20">
        <f>Model!$W$6*((drdp!D134+drdp!M134)*DSTG!$B134+(drdp!G134+drdp!P134)*DSTG!$C134+(drdp!J134+drdp!S134)*DSTG!$D134)</f>
        <v>0</v>
      </c>
      <c r="H134" s="18">
        <f>Model!$W$6*((drdp!B134)*DSTG!$B134+(drdp!E134)*DSTG!$C134+(drdp!H134)*DSTG!$D134)</f>
        <v>-2.1572534114046689</v>
      </c>
      <c r="I134" s="18">
        <f>Model!$W$6*((drdp!C134)*DSTG!$B134+(drdp!F134)*DSTG!$C134+(drdp!I134)*DSTG!$D134)</f>
        <v>-0.49804119289044607</v>
      </c>
      <c r="J134" s="18">
        <f>Model!$W$6*((drdp!D134)*DSTG!$B134+(drdp!G134)*DSTG!$C134+(drdp!J134)*DSTG!$D134)</f>
        <v>-0.80582938443781638</v>
      </c>
      <c r="K134" s="21">
        <f>SUM(E$3:E133)+H134</f>
        <v>0.62000173772731904</v>
      </c>
      <c r="L134" s="21">
        <f>SUM(F$3:F133)+I134</f>
        <v>-0.47207245260070163</v>
      </c>
      <c r="M134" s="21">
        <f>SUM(G$3:G133)+J134</f>
        <v>1.6555550223710442</v>
      </c>
      <c r="N134" s="21"/>
      <c r="O134" s="21"/>
      <c r="P134" s="21"/>
      <c r="Q134" s="19">
        <f t="shared" ref="Q134:Q197" si="13">K134^2</f>
        <v>0.38440215478489531</v>
      </c>
      <c r="R134" s="19">
        <f t="shared" ref="R134:R197" si="14">L134^2</f>
        <v>0.22285240050444169</v>
      </c>
      <c r="S134" s="19">
        <f t="shared" ref="S134:S197" si="15">M134^2</f>
        <v>2.7408624320979889</v>
      </c>
      <c r="T134" s="19">
        <f t="shared" ref="T134:T197" si="16">K134*L134</f>
        <v>-0.29268574094563243</v>
      </c>
      <c r="U134" s="19">
        <f t="shared" ref="U134:U197" si="17">K134*M134</f>
        <v>1.0264469907732379</v>
      </c>
      <c r="V134" s="19">
        <f t="shared" ref="V134:V197" si="18">L134*M134</f>
        <v>-0.78154191982610832</v>
      </c>
    </row>
    <row r="135" spans="1:22" x14ac:dyDescent="0.25">
      <c r="A135" s="26">
        <f>Wellpath!E135</f>
        <v>3780</v>
      </c>
      <c r="B135" s="68">
        <f>Wellpath!K135*Wellpath!P135</f>
        <v>9460962</v>
      </c>
      <c r="C135" s="22">
        <v>0</v>
      </c>
      <c r="D135" s="22">
        <v>0</v>
      </c>
      <c r="E135" s="20">
        <f>Model!$W$6*((drdp!B135+drdp!K135)*DSTG!$B135+(drdp!E135+drdp!N135)*DSTG!$C135+(drdp!H135+drdp!Q135)*DSTG!$D135)</f>
        <v>0</v>
      </c>
      <c r="F135" s="20">
        <f>Model!$W$6*((drdp!C135+drdp!L135)*DSTG!$B135+(drdp!F135+drdp!O135)*DSTG!$C135+(drdp!I135+drdp!R135)*DSTG!$D135)</f>
        <v>0</v>
      </c>
      <c r="G135" s="20">
        <f>Model!$W$6*((drdp!D135+drdp!M135)*DSTG!$B135+(drdp!G135+drdp!P135)*DSTG!$C135+(drdp!J135+drdp!S135)*DSTG!$D135)</f>
        <v>0</v>
      </c>
      <c r="H135" s="18">
        <f>Model!$W$6*((drdp!B135)*DSTG!$B135+(drdp!E135)*DSTG!$C135+(drdp!H135)*DSTG!$D135)</f>
        <v>-2.1656339747218576</v>
      </c>
      <c r="I135" s="18">
        <f>Model!$W$6*((drdp!C135)*DSTG!$B135+(drdp!F135)*DSTG!$C135+(drdp!I135)*DSTG!$D135)</f>
        <v>-0.49997599838409867</v>
      </c>
      <c r="J135" s="18">
        <f>Model!$W$6*((drdp!D135)*DSTG!$B135+(drdp!G135)*DSTG!$C135+(drdp!J135)*DSTG!$D135)</f>
        <v>-0.80895989480967634</v>
      </c>
      <c r="K135" s="21">
        <f>SUM(E$3:E134)+H135</f>
        <v>0.61162117441013031</v>
      </c>
      <c r="L135" s="21">
        <f>SUM(F$3:F134)+I135</f>
        <v>-0.47400725809435423</v>
      </c>
      <c r="M135" s="21">
        <f>SUM(G$3:G134)+J135</f>
        <v>1.6524245119991843</v>
      </c>
      <c r="N135" s="21"/>
      <c r="O135" s="21"/>
      <c r="P135" s="21"/>
      <c r="Q135" s="19">
        <f t="shared" si="13"/>
        <v>0.37408046098682701</v>
      </c>
      <c r="R135" s="19">
        <f t="shared" si="14"/>
        <v>0.22468288072612774</v>
      </c>
      <c r="S135" s="19">
        <f t="shared" si="15"/>
        <v>2.7305067678557422</v>
      </c>
      <c r="T135" s="19">
        <f t="shared" si="16"/>
        <v>-0.28991287587459469</v>
      </c>
      <c r="U135" s="19">
        <f t="shared" si="17"/>
        <v>1.0106578206530274</v>
      </c>
      <c r="V135" s="19">
        <f t="shared" si="18"/>
        <v>-0.78326121214063471</v>
      </c>
    </row>
    <row r="136" spans="1:22" x14ac:dyDescent="0.25">
      <c r="A136" s="26">
        <f>Wellpath!E136</f>
        <v>3810</v>
      </c>
      <c r="B136" s="68">
        <f>Wellpath!K136*Wellpath!P136</f>
        <v>9496958.4000000004</v>
      </c>
      <c r="C136" s="22">
        <v>0</v>
      </c>
      <c r="D136" s="22">
        <v>0</v>
      </c>
      <c r="E136" s="20">
        <f>Model!$W$6*((drdp!B136+drdp!K136)*DSTG!$B136+(drdp!E136+drdp!N136)*DSTG!$C136+(drdp!H136+drdp!Q136)*DSTG!$D136)</f>
        <v>0</v>
      </c>
      <c r="F136" s="20">
        <f>Model!$W$6*((drdp!C136+drdp!L136)*DSTG!$B136+(drdp!F136+drdp!O136)*DSTG!$C136+(drdp!I136+drdp!R136)*DSTG!$D136)</f>
        <v>0</v>
      </c>
      <c r="G136" s="20">
        <f>Model!$W$6*((drdp!D136+drdp!M136)*DSTG!$B136+(drdp!G136+drdp!P136)*DSTG!$C136+(drdp!J136+drdp!S136)*DSTG!$D136)</f>
        <v>0</v>
      </c>
      <c r="H136" s="18">
        <f>Model!$W$6*((drdp!B136)*DSTG!$B136+(drdp!E136)*DSTG!$C136+(drdp!H136)*DSTG!$D136)</f>
        <v>-2.1738736259124742</v>
      </c>
      <c r="I136" s="18">
        <f>Model!$W$6*((drdp!C136)*DSTG!$B136+(drdp!F136)*DSTG!$C136+(drdp!I136)*DSTG!$D136)</f>
        <v>-0.5018782717499819</v>
      </c>
      <c r="J136" s="18">
        <f>Model!$W$6*((drdp!D136)*DSTG!$B136+(drdp!G136)*DSTG!$C136+(drdp!J136)*DSTG!$D136)</f>
        <v>-0.81203776828147844</v>
      </c>
      <c r="K136" s="21">
        <f>SUM(E$3:E135)+H136</f>
        <v>0.60338152321951366</v>
      </c>
      <c r="L136" s="21">
        <f>SUM(F$3:F135)+I136</f>
        <v>-0.47590953146023746</v>
      </c>
      <c r="M136" s="21">
        <f>SUM(G$3:G135)+J136</f>
        <v>1.6493466385273821</v>
      </c>
      <c r="N136" s="21"/>
      <c r="O136" s="21"/>
      <c r="P136" s="21"/>
      <c r="Q136" s="19">
        <f t="shared" si="13"/>
        <v>0.3640692625627005</v>
      </c>
      <c r="R136" s="19">
        <f t="shared" si="14"/>
        <v>0.22648988213470275</v>
      </c>
      <c r="S136" s="19">
        <f t="shared" si="15"/>
        <v>2.7203443340215747</v>
      </c>
      <c r="T136" s="19">
        <f t="shared" si="16"/>
        <v>-0.28715501800716314</v>
      </c>
      <c r="U136" s="19">
        <f t="shared" si="17"/>
        <v>0.99518528707163634</v>
      </c>
      <c r="V136" s="19">
        <f t="shared" si="18"/>
        <v>-0.78493978595708402</v>
      </c>
    </row>
    <row r="137" spans="1:22" x14ac:dyDescent="0.25">
      <c r="A137" s="26">
        <f>Wellpath!E137</f>
        <v>3840</v>
      </c>
      <c r="B137" s="68">
        <f>Wellpath!K137*Wellpath!P137</f>
        <v>9532339.2000000011</v>
      </c>
      <c r="C137" s="22">
        <v>0</v>
      </c>
      <c r="D137" s="22">
        <v>0</v>
      </c>
      <c r="E137" s="20">
        <f>Model!$W$6*((drdp!B137+drdp!K137)*DSTG!$B137+(drdp!E137+drdp!N137)*DSTG!$C137+(drdp!H137+drdp!Q137)*DSTG!$D137)</f>
        <v>0</v>
      </c>
      <c r="F137" s="20">
        <f>Model!$W$6*((drdp!C137+drdp!L137)*DSTG!$B137+(drdp!F137+drdp!O137)*DSTG!$C137+(drdp!I137+drdp!R137)*DSTG!$D137)</f>
        <v>0</v>
      </c>
      <c r="G137" s="20">
        <f>Model!$W$6*((drdp!D137+drdp!M137)*DSTG!$B137+(drdp!G137+drdp!P137)*DSTG!$C137+(drdp!J137+drdp!S137)*DSTG!$D137)</f>
        <v>0</v>
      </c>
      <c r="H137" s="18">
        <f>Model!$W$6*((drdp!B137)*DSTG!$B137+(drdp!E137)*DSTG!$C137+(drdp!H137)*DSTG!$D137)</f>
        <v>-2.1819723649765188</v>
      </c>
      <c r="I137" s="18">
        <f>Model!$W$6*((drdp!C137)*DSTG!$B137+(drdp!F137)*DSTG!$C137+(drdp!I137)*DSTG!$D137)</f>
        <v>-0.50374801298809579</v>
      </c>
      <c r="J137" s="18">
        <f>Model!$W$6*((drdp!D137)*DSTG!$B137+(drdp!G137)*DSTG!$C137+(drdp!J137)*DSTG!$D137)</f>
        <v>-0.81506300485322258</v>
      </c>
      <c r="K137" s="21">
        <f>SUM(E$3:E136)+H137</f>
        <v>0.59528278415546909</v>
      </c>
      <c r="L137" s="21">
        <f>SUM(F$3:F136)+I137</f>
        <v>-0.47777927269835135</v>
      </c>
      <c r="M137" s="21">
        <f>SUM(G$3:G136)+J137</f>
        <v>1.646321401955638</v>
      </c>
      <c r="N137" s="21"/>
      <c r="O137" s="21"/>
      <c r="P137" s="21"/>
      <c r="Q137" s="19">
        <f t="shared" si="13"/>
        <v>0.35436159311188681</v>
      </c>
      <c r="R137" s="19">
        <f t="shared" si="14"/>
        <v>0.22827303342016558</v>
      </c>
      <c r="S137" s="19">
        <f t="shared" si="15"/>
        <v>2.7103741585371774</v>
      </c>
      <c r="T137" s="19">
        <f t="shared" si="16"/>
        <v>-0.28441377566364967</v>
      </c>
      <c r="U137" s="19">
        <f t="shared" si="17"/>
        <v>0.98002678777088736</v>
      </c>
      <c r="V137" s="19">
        <f t="shared" si="18"/>
        <v>-0.78657824205409488</v>
      </c>
    </row>
    <row r="138" spans="1:22" x14ac:dyDescent="0.25">
      <c r="A138" s="26">
        <f>Wellpath!E138</f>
        <v>3870</v>
      </c>
      <c r="B138" s="68">
        <f>Wellpath!K138*Wellpath!P138</f>
        <v>9567104.4000000004</v>
      </c>
      <c r="C138" s="22">
        <v>0</v>
      </c>
      <c r="D138" s="22">
        <v>0</v>
      </c>
      <c r="E138" s="20">
        <f>Model!$W$6*((drdp!B138+drdp!K138)*DSTG!$B138+(drdp!E138+drdp!N138)*DSTG!$C138+(drdp!H138+drdp!Q138)*DSTG!$D138)</f>
        <v>0</v>
      </c>
      <c r="F138" s="20">
        <f>Model!$W$6*((drdp!C138+drdp!L138)*DSTG!$B138+(drdp!F138+drdp!O138)*DSTG!$C138+(drdp!I138+drdp!R138)*DSTG!$D138)</f>
        <v>0</v>
      </c>
      <c r="G138" s="20">
        <f>Model!$W$6*((drdp!D138+drdp!M138)*DSTG!$B138+(drdp!G138+drdp!P138)*DSTG!$C138+(drdp!J138+drdp!S138)*DSTG!$D138)</f>
        <v>0</v>
      </c>
      <c r="H138" s="18">
        <f>Model!$W$6*((drdp!B138)*DSTG!$B138+(drdp!E138)*DSTG!$C138+(drdp!H138)*DSTG!$D138)</f>
        <v>-2.1899301919139909</v>
      </c>
      <c r="I138" s="18">
        <f>Model!$W$6*((drdp!C138)*DSTG!$B138+(drdp!F138)*DSTG!$C138+(drdp!I138)*DSTG!$D138)</f>
        <v>-0.50558522209844026</v>
      </c>
      <c r="J138" s="18">
        <f>Model!$W$6*((drdp!D138)*DSTG!$B138+(drdp!G138)*DSTG!$C138+(drdp!J138)*DSTG!$D138)</f>
        <v>-0.81803560452490887</v>
      </c>
      <c r="K138" s="21">
        <f>SUM(E$3:E137)+H138</f>
        <v>0.58732495721799705</v>
      </c>
      <c r="L138" s="21">
        <f>SUM(F$3:F137)+I138</f>
        <v>-0.47961648180869582</v>
      </c>
      <c r="M138" s="21">
        <f>SUM(G$3:G137)+J138</f>
        <v>1.6433488022839517</v>
      </c>
      <c r="N138" s="21"/>
      <c r="O138" s="21"/>
      <c r="P138" s="21"/>
      <c r="Q138" s="19">
        <f t="shared" si="13"/>
        <v>0.34495060537112204</v>
      </c>
      <c r="R138" s="19">
        <f t="shared" si="14"/>
        <v>0.23003196962255104</v>
      </c>
      <c r="S138" s="19">
        <f t="shared" si="15"/>
        <v>2.7005952859680988</v>
      </c>
      <c r="T138" s="19">
        <f t="shared" si="16"/>
        <v>-0.2816907296593385</v>
      </c>
      <c r="U138" s="19">
        <f t="shared" si="17"/>
        <v>0.9651797649956686</v>
      </c>
      <c r="V138" s="19">
        <f t="shared" si="18"/>
        <v>-0.78817717093596296</v>
      </c>
    </row>
    <row r="139" spans="1:22" x14ac:dyDescent="0.25">
      <c r="A139" s="26">
        <f>Wellpath!E139</f>
        <v>3900</v>
      </c>
      <c r="B139" s="68">
        <f>Wellpath!K139*Wellpath!P139</f>
        <v>9601254</v>
      </c>
      <c r="C139" s="22">
        <v>0</v>
      </c>
      <c r="D139" s="22">
        <v>0</v>
      </c>
      <c r="E139" s="20">
        <f>Model!$W$6*((drdp!B139+drdp!K139)*DSTG!$B139+(drdp!E139+drdp!N139)*DSTG!$C139+(drdp!H139+drdp!Q139)*DSTG!$D139)</f>
        <v>0</v>
      </c>
      <c r="F139" s="20">
        <f>Model!$W$6*((drdp!C139+drdp!L139)*DSTG!$B139+(drdp!F139+drdp!O139)*DSTG!$C139+(drdp!I139+drdp!R139)*DSTG!$D139)</f>
        <v>0</v>
      </c>
      <c r="G139" s="20">
        <f>Model!$W$6*((drdp!D139+drdp!M139)*DSTG!$B139+(drdp!G139+drdp!P139)*DSTG!$C139+(drdp!J139+drdp!S139)*DSTG!$D139)</f>
        <v>0</v>
      </c>
      <c r="H139" s="18">
        <f>Model!$W$6*((drdp!B139)*DSTG!$B139+(drdp!E139)*DSTG!$C139+(drdp!H139)*DSTG!$D139)</f>
        <v>-2.1977471067248904</v>
      </c>
      <c r="I139" s="18">
        <f>Model!$W$6*((drdp!C139)*DSTG!$B139+(drdp!F139)*DSTG!$C139+(drdp!I139)*DSTG!$D139)</f>
        <v>-0.50738989908101539</v>
      </c>
      <c r="J139" s="18">
        <f>Model!$W$6*((drdp!D139)*DSTG!$B139+(drdp!G139)*DSTG!$C139+(drdp!J139)*DSTG!$D139)</f>
        <v>-0.8209555672965374</v>
      </c>
      <c r="K139" s="21">
        <f>SUM(E$3:E138)+H139</f>
        <v>0.57950804240709752</v>
      </c>
      <c r="L139" s="21">
        <f>SUM(F$3:F138)+I139</f>
        <v>-0.48142115879127095</v>
      </c>
      <c r="M139" s="21">
        <f>SUM(G$3:G138)+J139</f>
        <v>1.6404288395123232</v>
      </c>
      <c r="N139" s="21"/>
      <c r="O139" s="21"/>
      <c r="P139" s="21"/>
      <c r="Q139" s="19">
        <f t="shared" si="13"/>
        <v>0.33582957121450635</v>
      </c>
      <c r="R139" s="19">
        <f t="shared" si="14"/>
        <v>0.23176633213193013</v>
      </c>
      <c r="S139" s="19">
        <f t="shared" si="15"/>
        <v>2.6910067775037474</v>
      </c>
      <c r="T139" s="19">
        <f t="shared" si="16"/>
        <v>-0.27898743330448589</v>
      </c>
      <c r="U139" s="19">
        <f t="shared" si="17"/>
        <v>0.95064170549393323</v>
      </c>
      <c r="V139" s="19">
        <f t="shared" si="18"/>
        <v>-0.78973715283264245</v>
      </c>
    </row>
    <row r="140" spans="1:22" x14ac:dyDescent="0.25">
      <c r="A140" s="26">
        <f>Wellpath!E140</f>
        <v>3930</v>
      </c>
      <c r="B140" s="68">
        <f>Wellpath!K140*Wellpath!P140</f>
        <v>9634788</v>
      </c>
      <c r="C140" s="22">
        <v>0</v>
      </c>
      <c r="D140" s="22">
        <v>0</v>
      </c>
      <c r="E140" s="20">
        <f>Model!$W$6*((drdp!B140+drdp!K140)*DSTG!$B140+(drdp!E140+drdp!N140)*DSTG!$C140+(drdp!H140+drdp!Q140)*DSTG!$D140)</f>
        <v>0</v>
      </c>
      <c r="F140" s="20">
        <f>Model!$W$6*((drdp!C140+drdp!L140)*DSTG!$B140+(drdp!F140+drdp!O140)*DSTG!$C140+(drdp!I140+drdp!R140)*DSTG!$D140)</f>
        <v>0</v>
      </c>
      <c r="G140" s="20">
        <f>Model!$W$6*((drdp!D140+drdp!M140)*DSTG!$B140+(drdp!G140+drdp!P140)*DSTG!$C140+(drdp!J140+drdp!S140)*DSTG!$D140)</f>
        <v>0</v>
      </c>
      <c r="H140" s="18">
        <f>Model!$W$6*((drdp!B140)*DSTG!$B140+(drdp!E140)*DSTG!$C140+(drdp!H140)*DSTG!$D140)</f>
        <v>-2.2054231094092183</v>
      </c>
      <c r="I140" s="18">
        <f>Model!$W$6*((drdp!C140)*DSTG!$B140+(drdp!F140)*DSTG!$C140+(drdp!I140)*DSTG!$D140)</f>
        <v>-0.5091620439358211</v>
      </c>
      <c r="J140" s="18">
        <f>Model!$W$6*((drdp!D140)*DSTG!$B140+(drdp!G140)*DSTG!$C140+(drdp!J140)*DSTG!$D140)</f>
        <v>-0.82382289316810831</v>
      </c>
      <c r="K140" s="21">
        <f>SUM(E$3:E139)+H140</f>
        <v>0.57183203972276964</v>
      </c>
      <c r="L140" s="21">
        <f>SUM(F$3:F139)+I140</f>
        <v>-0.48319330364607666</v>
      </c>
      <c r="M140" s="21">
        <f>SUM(G$3:G139)+J140</f>
        <v>1.6375615136407524</v>
      </c>
      <c r="N140" s="21"/>
      <c r="O140" s="21"/>
      <c r="P140" s="21"/>
      <c r="Q140" s="19">
        <f t="shared" si="13"/>
        <v>0.32699188165350318</v>
      </c>
      <c r="R140" s="19">
        <f t="shared" si="14"/>
        <v>0.23347576868840964</v>
      </c>
      <c r="S140" s="19">
        <f t="shared" si="15"/>
        <v>2.6816077109573921</v>
      </c>
      <c r="T140" s="19">
        <f t="shared" si="16"/>
        <v>-0.27630541240431961</v>
      </c>
      <c r="U140" s="19">
        <f t="shared" si="17"/>
        <v>0.93641014051669746</v>
      </c>
      <c r="V140" s="19">
        <f t="shared" si="18"/>
        <v>-0.79125875769974496</v>
      </c>
    </row>
    <row r="141" spans="1:22" x14ac:dyDescent="0.25">
      <c r="A141" s="26">
        <f>Wellpath!E141</f>
        <v>3960</v>
      </c>
      <c r="B141" s="68">
        <f>Wellpath!K141*Wellpath!P141</f>
        <v>9667706.4000000004</v>
      </c>
      <c r="C141" s="22">
        <v>0</v>
      </c>
      <c r="D141" s="22">
        <v>0</v>
      </c>
      <c r="E141" s="20">
        <f>Model!$W$6*((drdp!B141+drdp!K141)*DSTG!$B141+(drdp!E141+drdp!N141)*DSTG!$C141+(drdp!H141+drdp!Q141)*DSTG!$D141)</f>
        <v>0</v>
      </c>
      <c r="F141" s="20">
        <f>Model!$W$6*((drdp!C141+drdp!L141)*DSTG!$B141+(drdp!F141+drdp!O141)*DSTG!$C141+(drdp!I141+drdp!R141)*DSTG!$D141)</f>
        <v>0</v>
      </c>
      <c r="G141" s="20">
        <f>Model!$W$6*((drdp!D141+drdp!M141)*DSTG!$B141+(drdp!G141+drdp!P141)*DSTG!$C141+(drdp!J141+drdp!S141)*DSTG!$D141)</f>
        <v>0</v>
      </c>
      <c r="H141" s="18">
        <f>Model!$W$6*((drdp!B141)*DSTG!$B141+(drdp!E141)*DSTG!$C141+(drdp!H141)*DSTG!$D141)</f>
        <v>-2.2129581999669741</v>
      </c>
      <c r="I141" s="18">
        <f>Model!$W$6*((drdp!C141)*DSTG!$B141+(drdp!F141)*DSTG!$C141+(drdp!I141)*DSTG!$D141)</f>
        <v>-0.51090165666285747</v>
      </c>
      <c r="J141" s="18">
        <f>Model!$W$6*((drdp!D141)*DSTG!$B141+(drdp!G141)*DSTG!$C141+(drdp!J141)*DSTG!$D141)</f>
        <v>-0.82663758213962124</v>
      </c>
      <c r="K141" s="21">
        <f>SUM(E$3:E140)+H141</f>
        <v>0.56429694916501383</v>
      </c>
      <c r="L141" s="21">
        <f>SUM(F$3:F140)+I141</f>
        <v>-0.48493291637311303</v>
      </c>
      <c r="M141" s="21">
        <f>SUM(G$3:G140)+J141</f>
        <v>1.6347468246692394</v>
      </c>
      <c r="N141" s="21"/>
      <c r="O141" s="21"/>
      <c r="P141" s="21"/>
      <c r="Q141" s="19">
        <f t="shared" si="13"/>
        <v>0.31843104683694218</v>
      </c>
      <c r="R141" s="19">
        <f t="shared" si="14"/>
        <v>0.23515993338213265</v>
      </c>
      <c r="S141" s="19">
        <f t="shared" si="15"/>
        <v>2.6723971807661608</v>
      </c>
      <c r="T141" s="19">
        <f t="shared" si="16"/>
        <v>-0.27364616525904045</v>
      </c>
      <c r="U141" s="19">
        <f t="shared" si="17"/>
        <v>0.92248264581804551</v>
      </c>
      <c r="V141" s="19">
        <f t="shared" si="18"/>
        <v>-0.79274254521854037</v>
      </c>
    </row>
    <row r="142" spans="1:22" x14ac:dyDescent="0.25">
      <c r="A142" s="26">
        <f>Wellpath!E142</f>
        <v>3990</v>
      </c>
      <c r="B142" s="68">
        <f>Wellpath!K142*Wellpath!P142</f>
        <v>9700009.1999999993</v>
      </c>
      <c r="C142" s="22">
        <v>0</v>
      </c>
      <c r="D142" s="22">
        <v>0</v>
      </c>
      <c r="E142" s="20">
        <f>Model!$W$6*((drdp!B142+drdp!K142)*DSTG!$B142+(drdp!E142+drdp!N142)*DSTG!$C142+(drdp!H142+drdp!Q142)*DSTG!$D142)</f>
        <v>0</v>
      </c>
      <c r="F142" s="20">
        <f>Model!$W$6*((drdp!C142+drdp!L142)*DSTG!$B142+(drdp!F142+drdp!O142)*DSTG!$C142+(drdp!I142+drdp!R142)*DSTG!$D142)</f>
        <v>0</v>
      </c>
      <c r="G142" s="20">
        <f>Model!$W$6*((drdp!D142+drdp!M142)*DSTG!$B142+(drdp!G142+drdp!P142)*DSTG!$C142+(drdp!J142+drdp!S142)*DSTG!$D142)</f>
        <v>0</v>
      </c>
      <c r="H142" s="18">
        <f>Model!$W$6*((drdp!B142)*DSTG!$B142+(drdp!E142)*DSTG!$C142+(drdp!H142)*DSTG!$D142)</f>
        <v>-2.2203523783981569</v>
      </c>
      <c r="I142" s="18">
        <f>Model!$W$6*((drdp!C142)*DSTG!$B142+(drdp!F142)*DSTG!$C142+(drdp!I142)*DSTG!$D142)</f>
        <v>-0.5126087372621243</v>
      </c>
      <c r="J142" s="18">
        <f>Model!$W$6*((drdp!D142)*DSTG!$B142+(drdp!G142)*DSTG!$C142+(drdp!J142)*DSTG!$D142)</f>
        <v>-0.8293996342110761</v>
      </c>
      <c r="K142" s="21">
        <f>SUM(E$3:E141)+H142</f>
        <v>0.55690277073383099</v>
      </c>
      <c r="L142" s="21">
        <f>SUM(F$3:F141)+I142</f>
        <v>-0.48663999697237986</v>
      </c>
      <c r="M142" s="21">
        <f>SUM(G$3:G141)+J142</f>
        <v>1.6319847725977845</v>
      </c>
      <c r="N142" s="21"/>
      <c r="O142" s="21"/>
      <c r="P142" s="21"/>
      <c r="Q142" s="19">
        <f t="shared" si="13"/>
        <v>0.31014069605101791</v>
      </c>
      <c r="R142" s="19">
        <f t="shared" si="14"/>
        <v>0.23681848665327787</v>
      </c>
      <c r="S142" s="19">
        <f t="shared" si="15"/>
        <v>2.6633742979910426</v>
      </c>
      <c r="T142" s="19">
        <f t="shared" si="16"/>
        <v>-0.27101116266382147</v>
      </c>
      <c r="U142" s="19">
        <f t="shared" si="17"/>
        <v>0.90885684165512726</v>
      </c>
      <c r="V142" s="19">
        <f t="shared" si="18"/>
        <v>-0.79418906479595586</v>
      </c>
    </row>
    <row r="143" spans="1:22" x14ac:dyDescent="0.25">
      <c r="A143" s="26">
        <f>Wellpath!E143</f>
        <v>4020</v>
      </c>
      <c r="B143" s="68">
        <f>Wellpath!K143*Wellpath!P143</f>
        <v>9731696.4000000004</v>
      </c>
      <c r="C143" s="22">
        <v>0</v>
      </c>
      <c r="D143" s="22">
        <v>0</v>
      </c>
      <c r="E143" s="20">
        <f>Model!$W$6*((drdp!B143+drdp!K143)*DSTG!$B143+(drdp!E143+drdp!N143)*DSTG!$C143+(drdp!H143+drdp!Q143)*DSTG!$D143)</f>
        <v>0</v>
      </c>
      <c r="F143" s="20">
        <f>Model!$W$6*((drdp!C143+drdp!L143)*DSTG!$B143+(drdp!F143+drdp!O143)*DSTG!$C143+(drdp!I143+drdp!R143)*DSTG!$D143)</f>
        <v>0</v>
      </c>
      <c r="G143" s="20">
        <f>Model!$W$6*((drdp!D143+drdp!M143)*DSTG!$B143+(drdp!G143+drdp!P143)*DSTG!$C143+(drdp!J143+drdp!S143)*DSTG!$D143)</f>
        <v>0</v>
      </c>
      <c r="H143" s="18">
        <f>Model!$W$6*((drdp!B143)*DSTG!$B143+(drdp!E143)*DSTG!$C143+(drdp!H143)*DSTG!$D143)</f>
        <v>-2.2276056447027681</v>
      </c>
      <c r="I143" s="18">
        <f>Model!$W$6*((drdp!C143)*DSTG!$B143+(drdp!F143)*DSTG!$C143+(drdp!I143)*DSTG!$D143)</f>
        <v>-0.51428328573362192</v>
      </c>
      <c r="J143" s="18">
        <f>Model!$W$6*((drdp!D143)*DSTG!$B143+(drdp!G143)*DSTG!$C143+(drdp!J143)*DSTG!$D143)</f>
        <v>-0.83210904938247354</v>
      </c>
      <c r="K143" s="21">
        <f>SUM(E$3:E142)+H143</f>
        <v>0.54964950442921978</v>
      </c>
      <c r="L143" s="21">
        <f>SUM(F$3:F142)+I143</f>
        <v>-0.48831454544387748</v>
      </c>
      <c r="M143" s="21">
        <f>SUM(G$3:G142)+J143</f>
        <v>1.629275357426387</v>
      </c>
      <c r="N143" s="21"/>
      <c r="O143" s="21"/>
      <c r="P143" s="21"/>
      <c r="Q143" s="19">
        <f t="shared" si="13"/>
        <v>0.3021145777192869</v>
      </c>
      <c r="R143" s="19">
        <f t="shared" si="14"/>
        <v>0.23845109529206068</v>
      </c>
      <c r="S143" s="19">
        <f t="shared" si="15"/>
        <v>2.654538190316881</v>
      </c>
      <c r="T143" s="19">
        <f t="shared" si="16"/>
        <v>-0.268401847908807</v>
      </c>
      <c r="U143" s="19">
        <f t="shared" si="17"/>
        <v>0.8955303927881535</v>
      </c>
      <c r="V143" s="19">
        <f t="shared" si="18"/>
        <v>-0.79559885556457721</v>
      </c>
    </row>
    <row r="144" spans="1:22" x14ac:dyDescent="0.25">
      <c r="A144" s="26">
        <f>Wellpath!E144</f>
        <v>4030</v>
      </c>
      <c r="B144" s="68">
        <f>Wellpath!K144*Wellpath!P144</f>
        <v>9742122</v>
      </c>
      <c r="C144" s="22">
        <v>0</v>
      </c>
      <c r="D144" s="22">
        <v>0</v>
      </c>
      <c r="E144" s="20">
        <f>Model!$W$6*((drdp!B144+drdp!K144)*DSTG!$B144+(drdp!E144+drdp!N144)*DSTG!$C144+(drdp!H144+drdp!Q144)*DSTG!$D144)</f>
        <v>-1.114996043165867</v>
      </c>
      <c r="F144" s="20">
        <f>Model!$W$6*((drdp!C144+drdp!L144)*DSTG!$B144+(drdp!F144+drdp!O144)*DSTG!$C144+(drdp!I144+drdp!R144)*DSTG!$D144)</f>
        <v>-0.25741711959786395</v>
      </c>
      <c r="G144" s="20">
        <f>Model!$W$6*((drdp!D144+drdp!M144)*DSTG!$B144+(drdp!G144+drdp!P144)*DSTG!$C144+(drdp!J144+drdp!S144)*DSTG!$D144)</f>
        <v>-1.634265495342019</v>
      </c>
      <c r="H144" s="18">
        <f>Model!$W$6*((drdp!B144)*DSTG!$B144+(drdp!E144)*DSTG!$C144+(drdp!H144)*DSTG!$D144)</f>
        <v>-2.229992086331734</v>
      </c>
      <c r="I144" s="18">
        <f>Model!$W$6*((drdp!C144)*DSTG!$B144+(drdp!F144)*DSTG!$C144+(drdp!I144)*DSTG!$D144)</f>
        <v>-0.51483423919572791</v>
      </c>
      <c r="J144" s="18">
        <f>Model!$W$6*((drdp!D144)*DSTG!$B144+(drdp!G144)*DSTG!$C144+(drdp!J144)*DSTG!$D144)</f>
        <v>-0.83300049068403748</v>
      </c>
      <c r="K144" s="21">
        <f>SUM(E$3:E143)+H144</f>
        <v>0.54726306280025394</v>
      </c>
      <c r="L144" s="21">
        <f>SUM(F$3:F143)+I144</f>
        <v>-0.48886549890598346</v>
      </c>
      <c r="M144" s="21">
        <f>SUM(G$3:G143)+J144</f>
        <v>1.628383916124823</v>
      </c>
      <c r="N144" s="21"/>
      <c r="O144" s="21"/>
      <c r="P144" s="21"/>
      <c r="Q144" s="19">
        <f t="shared" si="13"/>
        <v>0.29949685990551467</v>
      </c>
      <c r="R144" s="19">
        <f t="shared" si="14"/>
        <v>0.23898947602059611</v>
      </c>
      <c r="S144" s="19">
        <f t="shared" si="15"/>
        <v>2.6516341782940147</v>
      </c>
      <c r="T144" s="19">
        <f t="shared" si="16"/>
        <v>-0.26753803022866268</v>
      </c>
      <c r="U144" s="19">
        <f t="shared" si="17"/>
        <v>0.89115436935314252</v>
      </c>
      <c r="V144" s="19">
        <f t="shared" si="18"/>
        <v>-0.79606071556684077</v>
      </c>
    </row>
    <row r="145" spans="1:22" x14ac:dyDescent="0.25">
      <c r="A145" s="26">
        <f>Wellpath!E145</f>
        <v>0</v>
      </c>
      <c r="B145" s="68">
        <f>Wellpath!K145*Wellpath!P145</f>
        <v>0</v>
      </c>
      <c r="C145" s="22">
        <v>0</v>
      </c>
      <c r="D145" s="22">
        <v>0</v>
      </c>
      <c r="E145" s="20">
        <f>Model!$W$6*((drdp!B145+drdp!K145)*DSTG!$B145+(drdp!E145+drdp!N145)*DSTG!$C145+(drdp!H145+drdp!Q145)*DSTG!$D145)</f>
        <v>0</v>
      </c>
      <c r="F145" s="20">
        <f>Model!$W$6*((drdp!C145+drdp!L145)*DSTG!$B145+(drdp!F145+drdp!O145)*DSTG!$C145+(drdp!I145+drdp!R145)*DSTG!$D145)</f>
        <v>0</v>
      </c>
      <c r="G145" s="20">
        <f>Model!$W$6*((drdp!D145+drdp!M145)*DSTG!$B145+(drdp!G145+drdp!P145)*DSTG!$C145+(drdp!J145+drdp!S145)*DSTG!$D145)</f>
        <v>0</v>
      </c>
      <c r="H145" s="18">
        <f>Model!$W$6*((drdp!B145)*DSTG!$B145+(drdp!E145)*DSTG!$C145+(drdp!H145)*DSTG!$D145)</f>
        <v>0</v>
      </c>
      <c r="I145" s="18">
        <f>Model!$W$6*((drdp!C145)*DSTG!$B145+(drdp!F145)*DSTG!$C145+(drdp!I145)*DSTG!$D145)</f>
        <v>0</v>
      </c>
      <c r="J145" s="18">
        <f>Model!$W$6*((drdp!D145)*DSTG!$B145+(drdp!G145)*DSTG!$C145+(drdp!J145)*DSTG!$D145)</f>
        <v>0</v>
      </c>
      <c r="K145" s="21">
        <f>SUM(E$3:E144)+H145</f>
        <v>1.6622591059661209</v>
      </c>
      <c r="L145" s="21">
        <f>SUM(F$3:F144)+I145</f>
        <v>-0.23144837930811951</v>
      </c>
      <c r="M145" s="21">
        <f>SUM(G$3:G144)+J145</f>
        <v>0.82711891146684158</v>
      </c>
      <c r="N145" s="21"/>
      <c r="O145" s="21"/>
      <c r="P145" s="21"/>
      <c r="Q145" s="19">
        <f t="shared" si="13"/>
        <v>2.7631053353672876</v>
      </c>
      <c r="R145" s="19">
        <f t="shared" si="14"/>
        <v>5.3568352284355164E-2</v>
      </c>
      <c r="S145" s="19">
        <f t="shared" si="15"/>
        <v>0.68412569370609289</v>
      </c>
      <c r="T145" s="19">
        <f t="shared" si="16"/>
        <v>-0.38472717606602236</v>
      </c>
      <c r="U145" s="19">
        <f t="shared" si="17"/>
        <v>1.3748859423025432</v>
      </c>
      <c r="V145" s="19">
        <f t="shared" si="18"/>
        <v>-0.19143533155409648</v>
      </c>
    </row>
    <row r="146" spans="1:22" x14ac:dyDescent="0.25">
      <c r="A146" s="26">
        <f>Wellpath!E146</f>
        <v>0</v>
      </c>
      <c r="B146" s="68">
        <f>Wellpath!K146*Wellpath!P146</f>
        <v>0</v>
      </c>
      <c r="C146" s="22">
        <v>0</v>
      </c>
      <c r="D146" s="22">
        <v>0</v>
      </c>
      <c r="E146" s="20">
        <f>Model!$W$6*((drdp!B146+drdp!K146)*DSTG!$B146+(drdp!E146+drdp!N146)*DSTG!$C146+(drdp!H146+drdp!Q146)*DSTG!$D146)</f>
        <v>0</v>
      </c>
      <c r="F146" s="20">
        <f>Model!$W$6*((drdp!C146+drdp!L146)*DSTG!$B146+(drdp!F146+drdp!O146)*DSTG!$C146+(drdp!I146+drdp!R146)*DSTG!$D146)</f>
        <v>0</v>
      </c>
      <c r="G146" s="20">
        <f>Model!$W$6*((drdp!D146+drdp!M146)*DSTG!$B146+(drdp!G146+drdp!P146)*DSTG!$C146+(drdp!J146+drdp!S146)*DSTG!$D146)</f>
        <v>0</v>
      </c>
      <c r="H146" s="18">
        <f>Model!$W$6*((drdp!B146)*DSTG!$B146+(drdp!E146)*DSTG!$C146+(drdp!H146)*DSTG!$D146)</f>
        <v>0</v>
      </c>
      <c r="I146" s="18">
        <f>Model!$W$6*((drdp!C146)*DSTG!$B146+(drdp!F146)*DSTG!$C146+(drdp!I146)*DSTG!$D146)</f>
        <v>0</v>
      </c>
      <c r="J146" s="18">
        <f>Model!$W$6*((drdp!D146)*DSTG!$B146+(drdp!G146)*DSTG!$C146+(drdp!J146)*DSTG!$D146)</f>
        <v>0</v>
      </c>
      <c r="K146" s="21">
        <f>SUM(E$3:E145)+H146</f>
        <v>1.6622591059661209</v>
      </c>
      <c r="L146" s="21">
        <f>SUM(F$3:F145)+I146</f>
        <v>-0.23144837930811951</v>
      </c>
      <c r="M146" s="21">
        <f>SUM(G$3:G145)+J146</f>
        <v>0.82711891146684158</v>
      </c>
      <c r="N146" s="21"/>
      <c r="O146" s="21"/>
      <c r="P146" s="21"/>
      <c r="Q146" s="19">
        <f t="shared" si="13"/>
        <v>2.7631053353672876</v>
      </c>
      <c r="R146" s="19">
        <f t="shared" si="14"/>
        <v>5.3568352284355164E-2</v>
      </c>
      <c r="S146" s="19">
        <f t="shared" si="15"/>
        <v>0.68412569370609289</v>
      </c>
      <c r="T146" s="19">
        <f t="shared" si="16"/>
        <v>-0.38472717606602236</v>
      </c>
      <c r="U146" s="19">
        <f t="shared" si="17"/>
        <v>1.3748859423025432</v>
      </c>
      <c r="V146" s="19">
        <f t="shared" si="18"/>
        <v>-0.19143533155409648</v>
      </c>
    </row>
    <row r="147" spans="1:22" x14ac:dyDescent="0.25">
      <c r="A147" s="26">
        <f>Wellpath!E147</f>
        <v>0</v>
      </c>
      <c r="B147" s="68">
        <f>Wellpath!K147*Wellpath!P147</f>
        <v>0</v>
      </c>
      <c r="C147" s="22">
        <v>0</v>
      </c>
      <c r="D147" s="22">
        <v>0</v>
      </c>
      <c r="E147" s="20">
        <f>Model!$W$6*((drdp!B147+drdp!K147)*DSTG!$B147+(drdp!E147+drdp!N147)*DSTG!$C147+(drdp!H147+drdp!Q147)*DSTG!$D147)</f>
        <v>0</v>
      </c>
      <c r="F147" s="20">
        <f>Model!$W$6*((drdp!C147+drdp!L147)*DSTG!$B147+(drdp!F147+drdp!O147)*DSTG!$C147+(drdp!I147+drdp!R147)*DSTG!$D147)</f>
        <v>0</v>
      </c>
      <c r="G147" s="20">
        <f>Model!$W$6*((drdp!D147+drdp!M147)*DSTG!$B147+(drdp!G147+drdp!P147)*DSTG!$C147+(drdp!J147+drdp!S147)*DSTG!$D147)</f>
        <v>0</v>
      </c>
      <c r="H147" s="18">
        <f>Model!$W$6*((drdp!B147)*DSTG!$B147+(drdp!E147)*DSTG!$C147+(drdp!H147)*DSTG!$D147)</f>
        <v>0</v>
      </c>
      <c r="I147" s="18">
        <f>Model!$W$6*((drdp!C147)*DSTG!$B147+(drdp!F147)*DSTG!$C147+(drdp!I147)*DSTG!$D147)</f>
        <v>0</v>
      </c>
      <c r="J147" s="18">
        <f>Model!$W$6*((drdp!D147)*DSTG!$B147+(drdp!G147)*DSTG!$C147+(drdp!J147)*DSTG!$D147)</f>
        <v>0</v>
      </c>
      <c r="K147" s="21">
        <f>SUM(E$3:E146)+H147</f>
        <v>1.6622591059661209</v>
      </c>
      <c r="L147" s="21">
        <f>SUM(F$3:F146)+I147</f>
        <v>-0.23144837930811951</v>
      </c>
      <c r="M147" s="21">
        <f>SUM(G$3:G146)+J147</f>
        <v>0.82711891146684158</v>
      </c>
      <c r="N147" s="21"/>
      <c r="O147" s="21"/>
      <c r="P147" s="21"/>
      <c r="Q147" s="19">
        <f t="shared" si="13"/>
        <v>2.7631053353672876</v>
      </c>
      <c r="R147" s="19">
        <f t="shared" si="14"/>
        <v>5.3568352284355164E-2</v>
      </c>
      <c r="S147" s="19">
        <f t="shared" si="15"/>
        <v>0.68412569370609289</v>
      </c>
      <c r="T147" s="19">
        <f t="shared" si="16"/>
        <v>-0.38472717606602236</v>
      </c>
      <c r="U147" s="19">
        <f t="shared" si="17"/>
        <v>1.3748859423025432</v>
      </c>
      <c r="V147" s="19">
        <f t="shared" si="18"/>
        <v>-0.19143533155409648</v>
      </c>
    </row>
    <row r="148" spans="1:22" x14ac:dyDescent="0.25">
      <c r="A148" s="26">
        <f>Wellpath!E148</f>
        <v>0</v>
      </c>
      <c r="B148" s="68">
        <f>Wellpath!K148*Wellpath!P148</f>
        <v>0</v>
      </c>
      <c r="C148" s="22">
        <v>0</v>
      </c>
      <c r="D148" s="22">
        <v>0</v>
      </c>
      <c r="E148" s="20">
        <f>Model!$W$6*((drdp!B148+drdp!K148)*DSTG!$B148+(drdp!E148+drdp!N148)*DSTG!$C148+(drdp!H148+drdp!Q148)*DSTG!$D148)</f>
        <v>0</v>
      </c>
      <c r="F148" s="20">
        <f>Model!$W$6*((drdp!C148+drdp!L148)*DSTG!$B148+(drdp!F148+drdp!O148)*DSTG!$C148+(drdp!I148+drdp!R148)*DSTG!$D148)</f>
        <v>0</v>
      </c>
      <c r="G148" s="20">
        <f>Model!$W$6*((drdp!D148+drdp!M148)*DSTG!$B148+(drdp!G148+drdp!P148)*DSTG!$C148+(drdp!J148+drdp!S148)*DSTG!$D148)</f>
        <v>0</v>
      </c>
      <c r="H148" s="18">
        <f>Model!$W$6*((drdp!B148)*DSTG!$B148+(drdp!E148)*DSTG!$C148+(drdp!H148)*DSTG!$D148)</f>
        <v>0</v>
      </c>
      <c r="I148" s="18">
        <f>Model!$W$6*((drdp!C148)*DSTG!$B148+(drdp!F148)*DSTG!$C148+(drdp!I148)*DSTG!$D148)</f>
        <v>0</v>
      </c>
      <c r="J148" s="18">
        <f>Model!$W$6*((drdp!D148)*DSTG!$B148+(drdp!G148)*DSTG!$C148+(drdp!J148)*DSTG!$D148)</f>
        <v>0</v>
      </c>
      <c r="K148" s="21">
        <f>SUM(E$3:E147)+H148</f>
        <v>1.6622591059661209</v>
      </c>
      <c r="L148" s="21">
        <f>SUM(F$3:F147)+I148</f>
        <v>-0.23144837930811951</v>
      </c>
      <c r="M148" s="21">
        <f>SUM(G$3:G147)+J148</f>
        <v>0.82711891146684158</v>
      </c>
      <c r="N148" s="21"/>
      <c r="O148" s="21"/>
      <c r="P148" s="21"/>
      <c r="Q148" s="19">
        <f t="shared" si="13"/>
        <v>2.7631053353672876</v>
      </c>
      <c r="R148" s="19">
        <f t="shared" si="14"/>
        <v>5.3568352284355164E-2</v>
      </c>
      <c r="S148" s="19">
        <f t="shared" si="15"/>
        <v>0.68412569370609289</v>
      </c>
      <c r="T148" s="19">
        <f t="shared" si="16"/>
        <v>-0.38472717606602236</v>
      </c>
      <c r="U148" s="19">
        <f t="shared" si="17"/>
        <v>1.3748859423025432</v>
      </c>
      <c r="V148" s="19">
        <f t="shared" si="18"/>
        <v>-0.19143533155409648</v>
      </c>
    </row>
    <row r="149" spans="1:22" x14ac:dyDescent="0.25">
      <c r="A149" s="26">
        <f>Wellpath!E149</f>
        <v>0</v>
      </c>
      <c r="B149" s="68">
        <f>Wellpath!K149*Wellpath!P149</f>
        <v>0</v>
      </c>
      <c r="C149" s="22">
        <v>0</v>
      </c>
      <c r="D149" s="22">
        <v>0</v>
      </c>
      <c r="E149" s="20">
        <f>Model!$W$6*((drdp!B149+drdp!K149)*DSTG!$B149+(drdp!E149+drdp!N149)*DSTG!$C149+(drdp!H149+drdp!Q149)*DSTG!$D149)</f>
        <v>0</v>
      </c>
      <c r="F149" s="20">
        <f>Model!$W$6*((drdp!C149+drdp!L149)*DSTG!$B149+(drdp!F149+drdp!O149)*DSTG!$C149+(drdp!I149+drdp!R149)*DSTG!$D149)</f>
        <v>0</v>
      </c>
      <c r="G149" s="20">
        <f>Model!$W$6*((drdp!D149+drdp!M149)*DSTG!$B149+(drdp!G149+drdp!P149)*DSTG!$C149+(drdp!J149+drdp!S149)*DSTG!$D149)</f>
        <v>0</v>
      </c>
      <c r="H149" s="18">
        <f>Model!$W$6*((drdp!B149)*DSTG!$B149+(drdp!E149)*DSTG!$C149+(drdp!H149)*DSTG!$D149)</f>
        <v>0</v>
      </c>
      <c r="I149" s="18">
        <f>Model!$W$6*((drdp!C149)*DSTG!$B149+(drdp!F149)*DSTG!$C149+(drdp!I149)*DSTG!$D149)</f>
        <v>0</v>
      </c>
      <c r="J149" s="18">
        <f>Model!$W$6*((drdp!D149)*DSTG!$B149+(drdp!G149)*DSTG!$C149+(drdp!J149)*DSTG!$D149)</f>
        <v>0</v>
      </c>
      <c r="K149" s="21">
        <f>SUM(E$3:E148)+H149</f>
        <v>1.6622591059661209</v>
      </c>
      <c r="L149" s="21">
        <f>SUM(F$3:F148)+I149</f>
        <v>-0.23144837930811951</v>
      </c>
      <c r="M149" s="21">
        <f>SUM(G$3:G148)+J149</f>
        <v>0.82711891146684158</v>
      </c>
      <c r="N149" s="21"/>
      <c r="O149" s="21"/>
      <c r="P149" s="21"/>
      <c r="Q149" s="19">
        <f t="shared" si="13"/>
        <v>2.7631053353672876</v>
      </c>
      <c r="R149" s="19">
        <f t="shared" si="14"/>
        <v>5.3568352284355164E-2</v>
      </c>
      <c r="S149" s="19">
        <f t="shared" si="15"/>
        <v>0.68412569370609289</v>
      </c>
      <c r="T149" s="19">
        <f t="shared" si="16"/>
        <v>-0.38472717606602236</v>
      </c>
      <c r="U149" s="19">
        <f t="shared" si="17"/>
        <v>1.3748859423025432</v>
      </c>
      <c r="V149" s="19">
        <f t="shared" si="18"/>
        <v>-0.19143533155409648</v>
      </c>
    </row>
    <row r="150" spans="1:22" x14ac:dyDescent="0.25">
      <c r="A150" s="26">
        <f>Wellpath!E150</f>
        <v>0</v>
      </c>
      <c r="B150" s="68">
        <f>Wellpath!K150*Wellpath!P150</f>
        <v>0</v>
      </c>
      <c r="C150" s="22">
        <v>0</v>
      </c>
      <c r="D150" s="22">
        <v>0</v>
      </c>
      <c r="E150" s="20">
        <f>Model!$W$6*((drdp!B150+drdp!K150)*DSTG!$B150+(drdp!E150+drdp!N150)*DSTG!$C150+(drdp!H150+drdp!Q150)*DSTG!$D150)</f>
        <v>0</v>
      </c>
      <c r="F150" s="20">
        <f>Model!$W$6*((drdp!C150+drdp!L150)*DSTG!$B150+(drdp!F150+drdp!O150)*DSTG!$C150+(drdp!I150+drdp!R150)*DSTG!$D150)</f>
        <v>0</v>
      </c>
      <c r="G150" s="20">
        <f>Model!$W$6*((drdp!D150+drdp!M150)*DSTG!$B150+(drdp!G150+drdp!P150)*DSTG!$C150+(drdp!J150+drdp!S150)*DSTG!$D150)</f>
        <v>0</v>
      </c>
      <c r="H150" s="18">
        <f>Model!$W$6*((drdp!B150)*DSTG!$B150+(drdp!E150)*DSTG!$C150+(drdp!H150)*DSTG!$D150)</f>
        <v>0</v>
      </c>
      <c r="I150" s="18">
        <f>Model!$W$6*((drdp!C150)*DSTG!$B150+(drdp!F150)*DSTG!$C150+(drdp!I150)*DSTG!$D150)</f>
        <v>0</v>
      </c>
      <c r="J150" s="18">
        <f>Model!$W$6*((drdp!D150)*DSTG!$B150+(drdp!G150)*DSTG!$C150+(drdp!J150)*DSTG!$D150)</f>
        <v>0</v>
      </c>
      <c r="K150" s="21">
        <f>SUM(E$3:E149)+H150</f>
        <v>1.6622591059661209</v>
      </c>
      <c r="L150" s="21">
        <f>SUM(F$3:F149)+I150</f>
        <v>-0.23144837930811951</v>
      </c>
      <c r="M150" s="21">
        <f>SUM(G$3:G149)+J150</f>
        <v>0.82711891146684158</v>
      </c>
      <c r="N150" s="21"/>
      <c r="O150" s="21"/>
      <c r="P150" s="21"/>
      <c r="Q150" s="19">
        <f t="shared" si="13"/>
        <v>2.7631053353672876</v>
      </c>
      <c r="R150" s="19">
        <f t="shared" si="14"/>
        <v>5.3568352284355164E-2</v>
      </c>
      <c r="S150" s="19">
        <f t="shared" si="15"/>
        <v>0.68412569370609289</v>
      </c>
      <c r="T150" s="19">
        <f t="shared" si="16"/>
        <v>-0.38472717606602236</v>
      </c>
      <c r="U150" s="19">
        <f t="shared" si="17"/>
        <v>1.3748859423025432</v>
      </c>
      <c r="V150" s="19">
        <f t="shared" si="18"/>
        <v>-0.19143533155409648</v>
      </c>
    </row>
    <row r="151" spans="1:22" x14ac:dyDescent="0.25">
      <c r="A151" s="26">
        <f>Wellpath!E151</f>
        <v>0</v>
      </c>
      <c r="B151" s="68">
        <f>Wellpath!K151*Wellpath!P151</f>
        <v>0</v>
      </c>
      <c r="C151" s="22">
        <v>0</v>
      </c>
      <c r="D151" s="22">
        <v>0</v>
      </c>
      <c r="E151" s="20">
        <f>Model!$W$6*((drdp!B151+drdp!K151)*DSTG!$B151+(drdp!E151+drdp!N151)*DSTG!$C151+(drdp!H151+drdp!Q151)*DSTG!$D151)</f>
        <v>0</v>
      </c>
      <c r="F151" s="20">
        <f>Model!$W$6*((drdp!C151+drdp!L151)*DSTG!$B151+(drdp!F151+drdp!O151)*DSTG!$C151+(drdp!I151+drdp!R151)*DSTG!$D151)</f>
        <v>0</v>
      </c>
      <c r="G151" s="20">
        <f>Model!$W$6*((drdp!D151+drdp!M151)*DSTG!$B151+(drdp!G151+drdp!P151)*DSTG!$C151+(drdp!J151+drdp!S151)*DSTG!$D151)</f>
        <v>0</v>
      </c>
      <c r="H151" s="18">
        <f>Model!$W$6*((drdp!B151)*DSTG!$B151+(drdp!E151)*DSTG!$C151+(drdp!H151)*DSTG!$D151)</f>
        <v>0</v>
      </c>
      <c r="I151" s="18">
        <f>Model!$W$6*((drdp!C151)*DSTG!$B151+(drdp!F151)*DSTG!$C151+(drdp!I151)*DSTG!$D151)</f>
        <v>0</v>
      </c>
      <c r="J151" s="18">
        <f>Model!$W$6*((drdp!D151)*DSTG!$B151+(drdp!G151)*DSTG!$C151+(drdp!J151)*DSTG!$D151)</f>
        <v>0</v>
      </c>
      <c r="K151" s="21">
        <f>SUM(E$3:E150)+H151</f>
        <v>1.6622591059661209</v>
      </c>
      <c r="L151" s="21">
        <f>SUM(F$3:F150)+I151</f>
        <v>-0.23144837930811951</v>
      </c>
      <c r="M151" s="21">
        <f>SUM(G$3:G150)+J151</f>
        <v>0.82711891146684158</v>
      </c>
      <c r="N151" s="21"/>
      <c r="O151" s="21"/>
      <c r="P151" s="21"/>
      <c r="Q151" s="19">
        <f t="shared" si="13"/>
        <v>2.7631053353672876</v>
      </c>
      <c r="R151" s="19">
        <f t="shared" si="14"/>
        <v>5.3568352284355164E-2</v>
      </c>
      <c r="S151" s="19">
        <f t="shared" si="15"/>
        <v>0.68412569370609289</v>
      </c>
      <c r="T151" s="19">
        <f t="shared" si="16"/>
        <v>-0.38472717606602236</v>
      </c>
      <c r="U151" s="19">
        <f t="shared" si="17"/>
        <v>1.3748859423025432</v>
      </c>
      <c r="V151" s="19">
        <f t="shared" si="18"/>
        <v>-0.19143533155409648</v>
      </c>
    </row>
    <row r="152" spans="1:22" x14ac:dyDescent="0.25">
      <c r="A152" s="26">
        <f>Wellpath!E152</f>
        <v>0</v>
      </c>
      <c r="B152" s="68">
        <f>Wellpath!K152*Wellpath!P152</f>
        <v>0</v>
      </c>
      <c r="C152" s="22">
        <v>0</v>
      </c>
      <c r="D152" s="22">
        <v>0</v>
      </c>
      <c r="E152" s="20">
        <f>Model!$W$6*((drdp!B152+drdp!K152)*DSTG!$B152+(drdp!E152+drdp!N152)*DSTG!$C152+(drdp!H152+drdp!Q152)*DSTG!$D152)</f>
        <v>0</v>
      </c>
      <c r="F152" s="20">
        <f>Model!$W$6*((drdp!C152+drdp!L152)*DSTG!$B152+(drdp!F152+drdp!O152)*DSTG!$C152+(drdp!I152+drdp!R152)*DSTG!$D152)</f>
        <v>0</v>
      </c>
      <c r="G152" s="20">
        <f>Model!$W$6*((drdp!D152+drdp!M152)*DSTG!$B152+(drdp!G152+drdp!P152)*DSTG!$C152+(drdp!J152+drdp!S152)*DSTG!$D152)</f>
        <v>0</v>
      </c>
      <c r="H152" s="18">
        <f>Model!$W$6*((drdp!B152)*DSTG!$B152+(drdp!E152)*DSTG!$C152+(drdp!H152)*DSTG!$D152)</f>
        <v>0</v>
      </c>
      <c r="I152" s="18">
        <f>Model!$W$6*((drdp!C152)*DSTG!$B152+(drdp!F152)*DSTG!$C152+(drdp!I152)*DSTG!$D152)</f>
        <v>0</v>
      </c>
      <c r="J152" s="18">
        <f>Model!$W$6*((drdp!D152)*DSTG!$B152+(drdp!G152)*DSTG!$C152+(drdp!J152)*DSTG!$D152)</f>
        <v>0</v>
      </c>
      <c r="K152" s="21">
        <f>SUM(E$3:E151)+H152</f>
        <v>1.6622591059661209</v>
      </c>
      <c r="L152" s="21">
        <f>SUM(F$3:F151)+I152</f>
        <v>-0.23144837930811951</v>
      </c>
      <c r="M152" s="21">
        <f>SUM(G$3:G151)+J152</f>
        <v>0.82711891146684158</v>
      </c>
      <c r="N152" s="21"/>
      <c r="O152" s="21"/>
      <c r="P152" s="21"/>
      <c r="Q152" s="19">
        <f t="shared" si="13"/>
        <v>2.7631053353672876</v>
      </c>
      <c r="R152" s="19">
        <f t="shared" si="14"/>
        <v>5.3568352284355164E-2</v>
      </c>
      <c r="S152" s="19">
        <f t="shared" si="15"/>
        <v>0.68412569370609289</v>
      </c>
      <c r="T152" s="19">
        <f t="shared" si="16"/>
        <v>-0.38472717606602236</v>
      </c>
      <c r="U152" s="19">
        <f t="shared" si="17"/>
        <v>1.3748859423025432</v>
      </c>
      <c r="V152" s="19">
        <f t="shared" si="18"/>
        <v>-0.19143533155409648</v>
      </c>
    </row>
    <row r="153" spans="1:22" x14ac:dyDescent="0.25">
      <c r="A153" s="26">
        <f>Wellpath!E153</f>
        <v>0</v>
      </c>
      <c r="B153" s="68">
        <f>Wellpath!K153*Wellpath!P153</f>
        <v>0</v>
      </c>
      <c r="C153" s="22">
        <v>0</v>
      </c>
      <c r="D153" s="22">
        <v>0</v>
      </c>
      <c r="E153" s="20">
        <f>Model!$W$6*((drdp!B153+drdp!K153)*DSTG!$B153+(drdp!E153+drdp!N153)*DSTG!$C153+(drdp!H153+drdp!Q153)*DSTG!$D153)</f>
        <v>0</v>
      </c>
      <c r="F153" s="20">
        <f>Model!$W$6*((drdp!C153+drdp!L153)*DSTG!$B153+(drdp!F153+drdp!O153)*DSTG!$C153+(drdp!I153+drdp!R153)*DSTG!$D153)</f>
        <v>0</v>
      </c>
      <c r="G153" s="20">
        <f>Model!$W$6*((drdp!D153+drdp!M153)*DSTG!$B153+(drdp!G153+drdp!P153)*DSTG!$C153+(drdp!J153+drdp!S153)*DSTG!$D153)</f>
        <v>0</v>
      </c>
      <c r="H153" s="18">
        <f>Model!$W$6*((drdp!B153)*DSTG!$B153+(drdp!E153)*DSTG!$C153+(drdp!H153)*DSTG!$D153)</f>
        <v>0</v>
      </c>
      <c r="I153" s="18">
        <f>Model!$W$6*((drdp!C153)*DSTG!$B153+(drdp!F153)*DSTG!$C153+(drdp!I153)*DSTG!$D153)</f>
        <v>0</v>
      </c>
      <c r="J153" s="18">
        <f>Model!$W$6*((drdp!D153)*DSTG!$B153+(drdp!G153)*DSTG!$C153+(drdp!J153)*DSTG!$D153)</f>
        <v>0</v>
      </c>
      <c r="K153" s="21">
        <f>SUM(E$3:E152)+H153</f>
        <v>1.6622591059661209</v>
      </c>
      <c r="L153" s="21">
        <f>SUM(F$3:F152)+I153</f>
        <v>-0.23144837930811951</v>
      </c>
      <c r="M153" s="21">
        <f>SUM(G$3:G152)+J153</f>
        <v>0.82711891146684158</v>
      </c>
      <c r="N153" s="21"/>
      <c r="O153" s="21"/>
      <c r="P153" s="21"/>
      <c r="Q153" s="19">
        <f t="shared" si="13"/>
        <v>2.7631053353672876</v>
      </c>
      <c r="R153" s="19">
        <f t="shared" si="14"/>
        <v>5.3568352284355164E-2</v>
      </c>
      <c r="S153" s="19">
        <f t="shared" si="15"/>
        <v>0.68412569370609289</v>
      </c>
      <c r="T153" s="19">
        <f t="shared" si="16"/>
        <v>-0.38472717606602236</v>
      </c>
      <c r="U153" s="19">
        <f t="shared" si="17"/>
        <v>1.3748859423025432</v>
      </c>
      <c r="V153" s="19">
        <f t="shared" si="18"/>
        <v>-0.19143533155409648</v>
      </c>
    </row>
    <row r="154" spans="1:22" x14ac:dyDescent="0.25">
      <c r="A154" s="26">
        <f>Wellpath!E154</f>
        <v>0</v>
      </c>
      <c r="B154" s="68">
        <f>Wellpath!K154*Wellpath!P154</f>
        <v>0</v>
      </c>
      <c r="C154" s="22">
        <v>0</v>
      </c>
      <c r="D154" s="22">
        <v>0</v>
      </c>
      <c r="E154" s="20">
        <f>Model!$W$6*((drdp!B154+drdp!K154)*DSTG!$B154+(drdp!E154+drdp!N154)*DSTG!$C154+(drdp!H154+drdp!Q154)*DSTG!$D154)</f>
        <v>0</v>
      </c>
      <c r="F154" s="20">
        <f>Model!$W$6*((drdp!C154+drdp!L154)*DSTG!$B154+(drdp!F154+drdp!O154)*DSTG!$C154+(drdp!I154+drdp!R154)*DSTG!$D154)</f>
        <v>0</v>
      </c>
      <c r="G154" s="20">
        <f>Model!$W$6*((drdp!D154+drdp!M154)*DSTG!$B154+(drdp!G154+drdp!P154)*DSTG!$C154+(drdp!J154+drdp!S154)*DSTG!$D154)</f>
        <v>0</v>
      </c>
      <c r="H154" s="18">
        <f>Model!$W$6*((drdp!B154)*DSTG!$B154+(drdp!E154)*DSTG!$C154+(drdp!H154)*DSTG!$D154)</f>
        <v>0</v>
      </c>
      <c r="I154" s="18">
        <f>Model!$W$6*((drdp!C154)*DSTG!$B154+(drdp!F154)*DSTG!$C154+(drdp!I154)*DSTG!$D154)</f>
        <v>0</v>
      </c>
      <c r="J154" s="18">
        <f>Model!$W$6*((drdp!D154)*DSTG!$B154+(drdp!G154)*DSTG!$C154+(drdp!J154)*DSTG!$D154)</f>
        <v>0</v>
      </c>
      <c r="K154" s="21">
        <f>SUM(E$3:E153)+H154</f>
        <v>1.6622591059661209</v>
      </c>
      <c r="L154" s="21">
        <f>SUM(F$3:F153)+I154</f>
        <v>-0.23144837930811951</v>
      </c>
      <c r="M154" s="21">
        <f>SUM(G$3:G153)+J154</f>
        <v>0.82711891146684158</v>
      </c>
      <c r="N154" s="21"/>
      <c r="O154" s="21"/>
      <c r="P154" s="21"/>
      <c r="Q154" s="19">
        <f t="shared" si="13"/>
        <v>2.7631053353672876</v>
      </c>
      <c r="R154" s="19">
        <f t="shared" si="14"/>
        <v>5.3568352284355164E-2</v>
      </c>
      <c r="S154" s="19">
        <f t="shared" si="15"/>
        <v>0.68412569370609289</v>
      </c>
      <c r="T154" s="19">
        <f t="shared" si="16"/>
        <v>-0.38472717606602236</v>
      </c>
      <c r="U154" s="19">
        <f t="shared" si="17"/>
        <v>1.3748859423025432</v>
      </c>
      <c r="V154" s="19">
        <f t="shared" si="18"/>
        <v>-0.19143533155409648</v>
      </c>
    </row>
    <row r="155" spans="1:22" x14ac:dyDescent="0.25">
      <c r="A155" s="26">
        <f>Wellpath!E155</f>
        <v>0</v>
      </c>
      <c r="B155" s="68">
        <f>Wellpath!K155*Wellpath!P155</f>
        <v>0</v>
      </c>
      <c r="C155" s="22">
        <v>0</v>
      </c>
      <c r="D155" s="22">
        <v>0</v>
      </c>
      <c r="E155" s="20">
        <f>Model!$W$6*((drdp!B155+drdp!K155)*DSTG!$B155+(drdp!E155+drdp!N155)*DSTG!$C155+(drdp!H155+drdp!Q155)*DSTG!$D155)</f>
        <v>0</v>
      </c>
      <c r="F155" s="20">
        <f>Model!$W$6*((drdp!C155+drdp!L155)*DSTG!$B155+(drdp!F155+drdp!O155)*DSTG!$C155+(drdp!I155+drdp!R155)*DSTG!$D155)</f>
        <v>0</v>
      </c>
      <c r="G155" s="20">
        <f>Model!$W$6*((drdp!D155+drdp!M155)*DSTG!$B155+(drdp!G155+drdp!P155)*DSTG!$C155+(drdp!J155+drdp!S155)*DSTG!$D155)</f>
        <v>0</v>
      </c>
      <c r="H155" s="18">
        <f>Model!$W$6*((drdp!B155)*DSTG!$B155+(drdp!E155)*DSTG!$C155+(drdp!H155)*DSTG!$D155)</f>
        <v>0</v>
      </c>
      <c r="I155" s="18">
        <f>Model!$W$6*((drdp!C155)*DSTG!$B155+(drdp!F155)*DSTG!$C155+(drdp!I155)*DSTG!$D155)</f>
        <v>0</v>
      </c>
      <c r="J155" s="18">
        <f>Model!$W$6*((drdp!D155)*DSTG!$B155+(drdp!G155)*DSTG!$C155+(drdp!J155)*DSTG!$D155)</f>
        <v>0</v>
      </c>
      <c r="K155" s="21">
        <f>SUM(E$3:E154)+H155</f>
        <v>1.6622591059661209</v>
      </c>
      <c r="L155" s="21">
        <f>SUM(F$3:F154)+I155</f>
        <v>-0.23144837930811951</v>
      </c>
      <c r="M155" s="21">
        <f>SUM(G$3:G154)+J155</f>
        <v>0.82711891146684158</v>
      </c>
      <c r="N155" s="21"/>
      <c r="O155" s="21"/>
      <c r="P155" s="21"/>
      <c r="Q155" s="19">
        <f t="shared" si="13"/>
        <v>2.7631053353672876</v>
      </c>
      <c r="R155" s="19">
        <f t="shared" si="14"/>
        <v>5.3568352284355164E-2</v>
      </c>
      <c r="S155" s="19">
        <f t="shared" si="15"/>
        <v>0.68412569370609289</v>
      </c>
      <c r="T155" s="19">
        <f t="shared" si="16"/>
        <v>-0.38472717606602236</v>
      </c>
      <c r="U155" s="19">
        <f t="shared" si="17"/>
        <v>1.3748859423025432</v>
      </c>
      <c r="V155" s="19">
        <f t="shared" si="18"/>
        <v>-0.19143533155409648</v>
      </c>
    </row>
    <row r="156" spans="1:22" x14ac:dyDescent="0.25">
      <c r="A156" s="26">
        <f>Wellpath!E156</f>
        <v>0</v>
      </c>
      <c r="B156" s="68">
        <f>Wellpath!K156*Wellpath!P156</f>
        <v>0</v>
      </c>
      <c r="C156" s="22">
        <v>0</v>
      </c>
      <c r="D156" s="22">
        <v>0</v>
      </c>
      <c r="E156" s="20">
        <f>Model!$W$6*((drdp!B156+drdp!K156)*DSTG!$B156+(drdp!E156+drdp!N156)*DSTG!$C156+(drdp!H156+drdp!Q156)*DSTG!$D156)</f>
        <v>0</v>
      </c>
      <c r="F156" s="20">
        <f>Model!$W$6*((drdp!C156+drdp!L156)*DSTG!$B156+(drdp!F156+drdp!O156)*DSTG!$C156+(drdp!I156+drdp!R156)*DSTG!$D156)</f>
        <v>0</v>
      </c>
      <c r="G156" s="20">
        <f>Model!$W$6*((drdp!D156+drdp!M156)*DSTG!$B156+(drdp!G156+drdp!P156)*DSTG!$C156+(drdp!J156+drdp!S156)*DSTG!$D156)</f>
        <v>0</v>
      </c>
      <c r="H156" s="18">
        <f>Model!$W$6*((drdp!B156)*DSTG!$B156+(drdp!E156)*DSTG!$C156+(drdp!H156)*DSTG!$D156)</f>
        <v>0</v>
      </c>
      <c r="I156" s="18">
        <f>Model!$W$6*((drdp!C156)*DSTG!$B156+(drdp!F156)*DSTG!$C156+(drdp!I156)*DSTG!$D156)</f>
        <v>0</v>
      </c>
      <c r="J156" s="18">
        <f>Model!$W$6*((drdp!D156)*DSTG!$B156+(drdp!G156)*DSTG!$C156+(drdp!J156)*DSTG!$D156)</f>
        <v>0</v>
      </c>
      <c r="K156" s="21">
        <f>SUM(E$3:E155)+H156</f>
        <v>1.6622591059661209</v>
      </c>
      <c r="L156" s="21">
        <f>SUM(F$3:F155)+I156</f>
        <v>-0.23144837930811951</v>
      </c>
      <c r="M156" s="21">
        <f>SUM(G$3:G155)+J156</f>
        <v>0.82711891146684158</v>
      </c>
      <c r="N156" s="21"/>
      <c r="O156" s="21"/>
      <c r="P156" s="21"/>
      <c r="Q156" s="19">
        <f t="shared" si="13"/>
        <v>2.7631053353672876</v>
      </c>
      <c r="R156" s="19">
        <f t="shared" si="14"/>
        <v>5.3568352284355164E-2</v>
      </c>
      <c r="S156" s="19">
        <f t="shared" si="15"/>
        <v>0.68412569370609289</v>
      </c>
      <c r="T156" s="19">
        <f t="shared" si="16"/>
        <v>-0.38472717606602236</v>
      </c>
      <c r="U156" s="19">
        <f t="shared" si="17"/>
        <v>1.3748859423025432</v>
      </c>
      <c r="V156" s="19">
        <f t="shared" si="18"/>
        <v>-0.19143533155409648</v>
      </c>
    </row>
    <row r="157" spans="1:22" x14ac:dyDescent="0.25">
      <c r="A157" s="26">
        <f>Wellpath!E157</f>
        <v>0</v>
      </c>
      <c r="B157" s="68">
        <f>Wellpath!K157*Wellpath!P157</f>
        <v>0</v>
      </c>
      <c r="C157" s="22">
        <v>0</v>
      </c>
      <c r="D157" s="22">
        <v>0</v>
      </c>
      <c r="E157" s="20">
        <f>Model!$W$6*((drdp!B157+drdp!K157)*DSTG!$B157+(drdp!E157+drdp!N157)*DSTG!$C157+(drdp!H157+drdp!Q157)*DSTG!$D157)</f>
        <v>0</v>
      </c>
      <c r="F157" s="20">
        <f>Model!$W$6*((drdp!C157+drdp!L157)*DSTG!$B157+(drdp!F157+drdp!O157)*DSTG!$C157+(drdp!I157+drdp!R157)*DSTG!$D157)</f>
        <v>0</v>
      </c>
      <c r="G157" s="20">
        <f>Model!$W$6*((drdp!D157+drdp!M157)*DSTG!$B157+(drdp!G157+drdp!P157)*DSTG!$C157+(drdp!J157+drdp!S157)*DSTG!$D157)</f>
        <v>0</v>
      </c>
      <c r="H157" s="18">
        <f>Model!$W$6*((drdp!B157)*DSTG!$B157+(drdp!E157)*DSTG!$C157+(drdp!H157)*DSTG!$D157)</f>
        <v>0</v>
      </c>
      <c r="I157" s="18">
        <f>Model!$W$6*((drdp!C157)*DSTG!$B157+(drdp!F157)*DSTG!$C157+(drdp!I157)*DSTG!$D157)</f>
        <v>0</v>
      </c>
      <c r="J157" s="18">
        <f>Model!$W$6*((drdp!D157)*DSTG!$B157+(drdp!G157)*DSTG!$C157+(drdp!J157)*DSTG!$D157)</f>
        <v>0</v>
      </c>
      <c r="K157" s="21">
        <f>SUM(E$3:E156)+H157</f>
        <v>1.6622591059661209</v>
      </c>
      <c r="L157" s="21">
        <f>SUM(F$3:F156)+I157</f>
        <v>-0.23144837930811951</v>
      </c>
      <c r="M157" s="21">
        <f>SUM(G$3:G156)+J157</f>
        <v>0.82711891146684158</v>
      </c>
      <c r="N157" s="21"/>
      <c r="O157" s="21"/>
      <c r="P157" s="21"/>
      <c r="Q157" s="19">
        <f t="shared" si="13"/>
        <v>2.7631053353672876</v>
      </c>
      <c r="R157" s="19">
        <f t="shared" si="14"/>
        <v>5.3568352284355164E-2</v>
      </c>
      <c r="S157" s="19">
        <f t="shared" si="15"/>
        <v>0.68412569370609289</v>
      </c>
      <c r="T157" s="19">
        <f t="shared" si="16"/>
        <v>-0.38472717606602236</v>
      </c>
      <c r="U157" s="19">
        <f t="shared" si="17"/>
        <v>1.3748859423025432</v>
      </c>
      <c r="V157" s="19">
        <f t="shared" si="18"/>
        <v>-0.19143533155409648</v>
      </c>
    </row>
    <row r="158" spans="1:22" x14ac:dyDescent="0.25">
      <c r="A158" s="26">
        <f>Wellpath!E158</f>
        <v>0</v>
      </c>
      <c r="B158" s="68">
        <f>Wellpath!K158*Wellpath!P158</f>
        <v>0</v>
      </c>
      <c r="C158" s="22">
        <v>0</v>
      </c>
      <c r="D158" s="22">
        <v>0</v>
      </c>
      <c r="E158" s="20">
        <f>Model!$W$6*((drdp!B158+drdp!K158)*DSTG!$B158+(drdp!E158+drdp!N158)*DSTG!$C158+(drdp!H158+drdp!Q158)*DSTG!$D158)</f>
        <v>0</v>
      </c>
      <c r="F158" s="20">
        <f>Model!$W$6*((drdp!C158+drdp!L158)*DSTG!$B158+(drdp!F158+drdp!O158)*DSTG!$C158+(drdp!I158+drdp!R158)*DSTG!$D158)</f>
        <v>0</v>
      </c>
      <c r="G158" s="20">
        <f>Model!$W$6*((drdp!D158+drdp!M158)*DSTG!$B158+(drdp!G158+drdp!P158)*DSTG!$C158+(drdp!J158+drdp!S158)*DSTG!$D158)</f>
        <v>0</v>
      </c>
      <c r="H158" s="18">
        <f>Model!$W$6*((drdp!B158)*DSTG!$B158+(drdp!E158)*DSTG!$C158+(drdp!H158)*DSTG!$D158)</f>
        <v>0</v>
      </c>
      <c r="I158" s="18">
        <f>Model!$W$6*((drdp!C158)*DSTG!$B158+(drdp!F158)*DSTG!$C158+(drdp!I158)*DSTG!$D158)</f>
        <v>0</v>
      </c>
      <c r="J158" s="18">
        <f>Model!$W$6*((drdp!D158)*DSTG!$B158+(drdp!G158)*DSTG!$C158+(drdp!J158)*DSTG!$D158)</f>
        <v>0</v>
      </c>
      <c r="K158" s="21">
        <f>SUM(E$3:E157)+H158</f>
        <v>1.6622591059661209</v>
      </c>
      <c r="L158" s="21">
        <f>SUM(F$3:F157)+I158</f>
        <v>-0.23144837930811951</v>
      </c>
      <c r="M158" s="21">
        <f>SUM(G$3:G157)+J158</f>
        <v>0.82711891146684158</v>
      </c>
      <c r="N158" s="21"/>
      <c r="O158" s="21"/>
      <c r="P158" s="21"/>
      <c r="Q158" s="19">
        <f t="shared" si="13"/>
        <v>2.7631053353672876</v>
      </c>
      <c r="R158" s="19">
        <f t="shared" si="14"/>
        <v>5.3568352284355164E-2</v>
      </c>
      <c r="S158" s="19">
        <f t="shared" si="15"/>
        <v>0.68412569370609289</v>
      </c>
      <c r="T158" s="19">
        <f t="shared" si="16"/>
        <v>-0.38472717606602236</v>
      </c>
      <c r="U158" s="19">
        <f t="shared" si="17"/>
        <v>1.3748859423025432</v>
      </c>
      <c r="V158" s="19">
        <f t="shared" si="18"/>
        <v>-0.19143533155409648</v>
      </c>
    </row>
    <row r="159" spans="1:22" x14ac:dyDescent="0.25">
      <c r="A159" s="26">
        <f>Wellpath!E159</f>
        <v>0</v>
      </c>
      <c r="B159" s="68">
        <f>Wellpath!K159*Wellpath!P159</f>
        <v>0</v>
      </c>
      <c r="C159" s="22">
        <v>0</v>
      </c>
      <c r="D159" s="22">
        <v>0</v>
      </c>
      <c r="E159" s="20">
        <f>Model!$W$6*((drdp!B159+drdp!K159)*DSTG!$B159+(drdp!E159+drdp!N159)*DSTG!$C159+(drdp!H159+drdp!Q159)*DSTG!$D159)</f>
        <v>0</v>
      </c>
      <c r="F159" s="20">
        <f>Model!$W$6*((drdp!C159+drdp!L159)*DSTG!$B159+(drdp!F159+drdp!O159)*DSTG!$C159+(drdp!I159+drdp!R159)*DSTG!$D159)</f>
        <v>0</v>
      </c>
      <c r="G159" s="20">
        <f>Model!$W$6*((drdp!D159+drdp!M159)*DSTG!$B159+(drdp!G159+drdp!P159)*DSTG!$C159+(drdp!J159+drdp!S159)*DSTG!$D159)</f>
        <v>0</v>
      </c>
      <c r="H159" s="18">
        <f>Model!$W$6*((drdp!B159)*DSTG!$B159+(drdp!E159)*DSTG!$C159+(drdp!H159)*DSTG!$D159)</f>
        <v>0</v>
      </c>
      <c r="I159" s="18">
        <f>Model!$W$6*((drdp!C159)*DSTG!$B159+(drdp!F159)*DSTG!$C159+(drdp!I159)*DSTG!$D159)</f>
        <v>0</v>
      </c>
      <c r="J159" s="18">
        <f>Model!$W$6*((drdp!D159)*DSTG!$B159+(drdp!G159)*DSTG!$C159+(drdp!J159)*DSTG!$D159)</f>
        <v>0</v>
      </c>
      <c r="K159" s="21">
        <f>SUM(E$3:E158)+H159</f>
        <v>1.6622591059661209</v>
      </c>
      <c r="L159" s="21">
        <f>SUM(F$3:F158)+I159</f>
        <v>-0.23144837930811951</v>
      </c>
      <c r="M159" s="21">
        <f>SUM(G$3:G158)+J159</f>
        <v>0.82711891146684158</v>
      </c>
      <c r="N159" s="21"/>
      <c r="O159" s="21"/>
      <c r="P159" s="21"/>
      <c r="Q159" s="19">
        <f t="shared" si="13"/>
        <v>2.7631053353672876</v>
      </c>
      <c r="R159" s="19">
        <f t="shared" si="14"/>
        <v>5.3568352284355164E-2</v>
      </c>
      <c r="S159" s="19">
        <f t="shared" si="15"/>
        <v>0.68412569370609289</v>
      </c>
      <c r="T159" s="19">
        <f t="shared" si="16"/>
        <v>-0.38472717606602236</v>
      </c>
      <c r="U159" s="19">
        <f t="shared" si="17"/>
        <v>1.3748859423025432</v>
      </c>
      <c r="V159" s="19">
        <f t="shared" si="18"/>
        <v>-0.19143533155409648</v>
      </c>
    </row>
    <row r="160" spans="1:22" x14ac:dyDescent="0.25">
      <c r="A160" s="26">
        <f>Wellpath!E160</f>
        <v>0</v>
      </c>
      <c r="B160" s="68">
        <f>Wellpath!K160*Wellpath!P160</f>
        <v>0</v>
      </c>
      <c r="C160" s="22">
        <v>0</v>
      </c>
      <c r="D160" s="22">
        <v>0</v>
      </c>
      <c r="E160" s="20">
        <f>Model!$W$6*((drdp!B160+drdp!K160)*DSTG!$B160+(drdp!E160+drdp!N160)*DSTG!$C160+(drdp!H160+drdp!Q160)*DSTG!$D160)</f>
        <v>0</v>
      </c>
      <c r="F160" s="20">
        <f>Model!$W$6*((drdp!C160+drdp!L160)*DSTG!$B160+(drdp!F160+drdp!O160)*DSTG!$C160+(drdp!I160+drdp!R160)*DSTG!$D160)</f>
        <v>0</v>
      </c>
      <c r="G160" s="20">
        <f>Model!$W$6*((drdp!D160+drdp!M160)*DSTG!$B160+(drdp!G160+drdp!P160)*DSTG!$C160+(drdp!J160+drdp!S160)*DSTG!$D160)</f>
        <v>0</v>
      </c>
      <c r="H160" s="18">
        <f>Model!$W$6*((drdp!B160)*DSTG!$B160+(drdp!E160)*DSTG!$C160+(drdp!H160)*DSTG!$D160)</f>
        <v>0</v>
      </c>
      <c r="I160" s="18">
        <f>Model!$W$6*((drdp!C160)*DSTG!$B160+(drdp!F160)*DSTG!$C160+(drdp!I160)*DSTG!$D160)</f>
        <v>0</v>
      </c>
      <c r="J160" s="18">
        <f>Model!$W$6*((drdp!D160)*DSTG!$B160+(drdp!G160)*DSTG!$C160+(drdp!J160)*DSTG!$D160)</f>
        <v>0</v>
      </c>
      <c r="K160" s="21">
        <f>SUM(E$3:E159)+H160</f>
        <v>1.6622591059661209</v>
      </c>
      <c r="L160" s="21">
        <f>SUM(F$3:F159)+I160</f>
        <v>-0.23144837930811951</v>
      </c>
      <c r="M160" s="21">
        <f>SUM(G$3:G159)+J160</f>
        <v>0.82711891146684158</v>
      </c>
      <c r="N160" s="21"/>
      <c r="O160" s="21"/>
      <c r="P160" s="21"/>
      <c r="Q160" s="19">
        <f t="shared" si="13"/>
        <v>2.7631053353672876</v>
      </c>
      <c r="R160" s="19">
        <f t="shared" si="14"/>
        <v>5.3568352284355164E-2</v>
      </c>
      <c r="S160" s="19">
        <f t="shared" si="15"/>
        <v>0.68412569370609289</v>
      </c>
      <c r="T160" s="19">
        <f t="shared" si="16"/>
        <v>-0.38472717606602236</v>
      </c>
      <c r="U160" s="19">
        <f t="shared" si="17"/>
        <v>1.3748859423025432</v>
      </c>
      <c r="V160" s="19">
        <f t="shared" si="18"/>
        <v>-0.19143533155409648</v>
      </c>
    </row>
    <row r="161" spans="1:22" x14ac:dyDescent="0.25">
      <c r="A161" s="26">
        <f>Wellpath!E161</f>
        <v>0</v>
      </c>
      <c r="B161" s="68">
        <f>Wellpath!K161*Wellpath!P161</f>
        <v>0</v>
      </c>
      <c r="C161" s="22">
        <v>0</v>
      </c>
      <c r="D161" s="22">
        <v>0</v>
      </c>
      <c r="E161" s="20">
        <f>Model!$W$6*((drdp!B161+drdp!K161)*DSTG!$B161+(drdp!E161+drdp!N161)*DSTG!$C161+(drdp!H161+drdp!Q161)*DSTG!$D161)</f>
        <v>0</v>
      </c>
      <c r="F161" s="20">
        <f>Model!$W$6*((drdp!C161+drdp!L161)*DSTG!$B161+(drdp!F161+drdp!O161)*DSTG!$C161+(drdp!I161+drdp!R161)*DSTG!$D161)</f>
        <v>0</v>
      </c>
      <c r="G161" s="20">
        <f>Model!$W$6*((drdp!D161+drdp!M161)*DSTG!$B161+(drdp!G161+drdp!P161)*DSTG!$C161+(drdp!J161+drdp!S161)*DSTG!$D161)</f>
        <v>0</v>
      </c>
      <c r="H161" s="18">
        <f>Model!$W$6*((drdp!B161)*DSTG!$B161+(drdp!E161)*DSTG!$C161+(drdp!H161)*DSTG!$D161)</f>
        <v>0</v>
      </c>
      <c r="I161" s="18">
        <f>Model!$W$6*((drdp!C161)*DSTG!$B161+(drdp!F161)*DSTG!$C161+(drdp!I161)*DSTG!$D161)</f>
        <v>0</v>
      </c>
      <c r="J161" s="18">
        <f>Model!$W$6*((drdp!D161)*DSTG!$B161+(drdp!G161)*DSTG!$C161+(drdp!J161)*DSTG!$D161)</f>
        <v>0</v>
      </c>
      <c r="K161" s="21">
        <f>SUM(E$3:E160)+H161</f>
        <v>1.6622591059661209</v>
      </c>
      <c r="L161" s="21">
        <f>SUM(F$3:F160)+I161</f>
        <v>-0.23144837930811951</v>
      </c>
      <c r="M161" s="21">
        <f>SUM(G$3:G160)+J161</f>
        <v>0.82711891146684158</v>
      </c>
      <c r="N161" s="21"/>
      <c r="O161" s="21"/>
      <c r="P161" s="21"/>
      <c r="Q161" s="19">
        <f t="shared" si="13"/>
        <v>2.7631053353672876</v>
      </c>
      <c r="R161" s="19">
        <f t="shared" si="14"/>
        <v>5.3568352284355164E-2</v>
      </c>
      <c r="S161" s="19">
        <f t="shared" si="15"/>
        <v>0.68412569370609289</v>
      </c>
      <c r="T161" s="19">
        <f t="shared" si="16"/>
        <v>-0.38472717606602236</v>
      </c>
      <c r="U161" s="19">
        <f t="shared" si="17"/>
        <v>1.3748859423025432</v>
      </c>
      <c r="V161" s="19">
        <f t="shared" si="18"/>
        <v>-0.19143533155409648</v>
      </c>
    </row>
    <row r="162" spans="1:22" x14ac:dyDescent="0.25">
      <c r="A162" s="26">
        <f>Wellpath!E162</f>
        <v>0</v>
      </c>
      <c r="B162" s="68">
        <f>Wellpath!K162*Wellpath!P162</f>
        <v>0</v>
      </c>
      <c r="C162" s="22">
        <v>0</v>
      </c>
      <c r="D162" s="22">
        <v>0</v>
      </c>
      <c r="E162" s="20">
        <f>Model!$W$6*((drdp!B162+drdp!K162)*DSTG!$B162+(drdp!E162+drdp!N162)*DSTG!$C162+(drdp!H162+drdp!Q162)*DSTG!$D162)</f>
        <v>0</v>
      </c>
      <c r="F162" s="20">
        <f>Model!$W$6*((drdp!C162+drdp!L162)*DSTG!$B162+(drdp!F162+drdp!O162)*DSTG!$C162+(drdp!I162+drdp!R162)*DSTG!$D162)</f>
        <v>0</v>
      </c>
      <c r="G162" s="20">
        <f>Model!$W$6*((drdp!D162+drdp!M162)*DSTG!$B162+(drdp!G162+drdp!P162)*DSTG!$C162+(drdp!J162+drdp!S162)*DSTG!$D162)</f>
        <v>0</v>
      </c>
      <c r="H162" s="18">
        <f>Model!$W$6*((drdp!B162)*DSTG!$B162+(drdp!E162)*DSTG!$C162+(drdp!H162)*DSTG!$D162)</f>
        <v>0</v>
      </c>
      <c r="I162" s="18">
        <f>Model!$W$6*((drdp!C162)*DSTG!$B162+(drdp!F162)*DSTG!$C162+(drdp!I162)*DSTG!$D162)</f>
        <v>0</v>
      </c>
      <c r="J162" s="18">
        <f>Model!$W$6*((drdp!D162)*DSTG!$B162+(drdp!G162)*DSTG!$C162+(drdp!J162)*DSTG!$D162)</f>
        <v>0</v>
      </c>
      <c r="K162" s="21">
        <f>SUM(E$3:E161)+H162</f>
        <v>1.6622591059661209</v>
      </c>
      <c r="L162" s="21">
        <f>SUM(F$3:F161)+I162</f>
        <v>-0.23144837930811951</v>
      </c>
      <c r="M162" s="21">
        <f>SUM(G$3:G161)+J162</f>
        <v>0.82711891146684158</v>
      </c>
      <c r="N162" s="21"/>
      <c r="O162" s="21"/>
      <c r="P162" s="21"/>
      <c r="Q162" s="19">
        <f t="shared" si="13"/>
        <v>2.7631053353672876</v>
      </c>
      <c r="R162" s="19">
        <f t="shared" si="14"/>
        <v>5.3568352284355164E-2</v>
      </c>
      <c r="S162" s="19">
        <f t="shared" si="15"/>
        <v>0.68412569370609289</v>
      </c>
      <c r="T162" s="19">
        <f t="shared" si="16"/>
        <v>-0.38472717606602236</v>
      </c>
      <c r="U162" s="19">
        <f t="shared" si="17"/>
        <v>1.3748859423025432</v>
      </c>
      <c r="V162" s="19">
        <f t="shared" si="18"/>
        <v>-0.19143533155409648</v>
      </c>
    </row>
    <row r="163" spans="1:22" x14ac:dyDescent="0.25">
      <c r="A163" s="26">
        <f>Wellpath!E163</f>
        <v>0</v>
      </c>
      <c r="B163" s="68">
        <f>Wellpath!K163*Wellpath!P163</f>
        <v>0</v>
      </c>
      <c r="C163" s="22">
        <v>0</v>
      </c>
      <c r="D163" s="22">
        <v>0</v>
      </c>
      <c r="E163" s="20">
        <f>Model!$W$6*((drdp!B163+drdp!K163)*DSTG!$B163+(drdp!E163+drdp!N163)*DSTG!$C163+(drdp!H163+drdp!Q163)*DSTG!$D163)</f>
        <v>0</v>
      </c>
      <c r="F163" s="20">
        <f>Model!$W$6*((drdp!C163+drdp!L163)*DSTG!$B163+(drdp!F163+drdp!O163)*DSTG!$C163+(drdp!I163+drdp!R163)*DSTG!$D163)</f>
        <v>0</v>
      </c>
      <c r="G163" s="20">
        <f>Model!$W$6*((drdp!D163+drdp!M163)*DSTG!$B163+(drdp!G163+drdp!P163)*DSTG!$C163+(drdp!J163+drdp!S163)*DSTG!$D163)</f>
        <v>0</v>
      </c>
      <c r="H163" s="18">
        <f>Model!$W$6*((drdp!B163)*DSTG!$B163+(drdp!E163)*DSTG!$C163+(drdp!H163)*DSTG!$D163)</f>
        <v>0</v>
      </c>
      <c r="I163" s="18">
        <f>Model!$W$6*((drdp!C163)*DSTG!$B163+(drdp!F163)*DSTG!$C163+(drdp!I163)*DSTG!$D163)</f>
        <v>0</v>
      </c>
      <c r="J163" s="18">
        <f>Model!$W$6*((drdp!D163)*DSTG!$B163+(drdp!G163)*DSTG!$C163+(drdp!J163)*DSTG!$D163)</f>
        <v>0</v>
      </c>
      <c r="K163" s="21">
        <f>SUM(E$3:E162)+H163</f>
        <v>1.6622591059661209</v>
      </c>
      <c r="L163" s="21">
        <f>SUM(F$3:F162)+I163</f>
        <v>-0.23144837930811951</v>
      </c>
      <c r="M163" s="21">
        <f>SUM(G$3:G162)+J163</f>
        <v>0.82711891146684158</v>
      </c>
      <c r="N163" s="21"/>
      <c r="O163" s="21"/>
      <c r="P163" s="21"/>
      <c r="Q163" s="19">
        <f t="shared" si="13"/>
        <v>2.7631053353672876</v>
      </c>
      <c r="R163" s="19">
        <f t="shared" si="14"/>
        <v>5.3568352284355164E-2</v>
      </c>
      <c r="S163" s="19">
        <f t="shared" si="15"/>
        <v>0.68412569370609289</v>
      </c>
      <c r="T163" s="19">
        <f t="shared" si="16"/>
        <v>-0.38472717606602236</v>
      </c>
      <c r="U163" s="19">
        <f t="shared" si="17"/>
        <v>1.3748859423025432</v>
      </c>
      <c r="V163" s="19">
        <f t="shared" si="18"/>
        <v>-0.19143533155409648</v>
      </c>
    </row>
    <row r="164" spans="1:22" x14ac:dyDescent="0.25">
      <c r="A164" s="26">
        <f>Wellpath!E164</f>
        <v>0</v>
      </c>
      <c r="B164" s="68">
        <f>Wellpath!K164*Wellpath!P164</f>
        <v>0</v>
      </c>
      <c r="C164" s="22">
        <v>0</v>
      </c>
      <c r="D164" s="22">
        <v>0</v>
      </c>
      <c r="E164" s="20">
        <f>Model!$W$6*((drdp!B164+drdp!K164)*DSTG!$B164+(drdp!E164+drdp!N164)*DSTG!$C164+(drdp!H164+drdp!Q164)*DSTG!$D164)</f>
        <v>0</v>
      </c>
      <c r="F164" s="20">
        <f>Model!$W$6*((drdp!C164+drdp!L164)*DSTG!$B164+(drdp!F164+drdp!O164)*DSTG!$C164+(drdp!I164+drdp!R164)*DSTG!$D164)</f>
        <v>0</v>
      </c>
      <c r="G164" s="20">
        <f>Model!$W$6*((drdp!D164+drdp!M164)*DSTG!$B164+(drdp!G164+drdp!P164)*DSTG!$C164+(drdp!J164+drdp!S164)*DSTG!$D164)</f>
        <v>0</v>
      </c>
      <c r="H164" s="18">
        <f>Model!$W$6*((drdp!B164)*DSTG!$B164+(drdp!E164)*DSTG!$C164+(drdp!H164)*DSTG!$D164)</f>
        <v>0</v>
      </c>
      <c r="I164" s="18">
        <f>Model!$W$6*((drdp!C164)*DSTG!$B164+(drdp!F164)*DSTG!$C164+(drdp!I164)*DSTG!$D164)</f>
        <v>0</v>
      </c>
      <c r="J164" s="18">
        <f>Model!$W$6*((drdp!D164)*DSTG!$B164+(drdp!G164)*DSTG!$C164+(drdp!J164)*DSTG!$D164)</f>
        <v>0</v>
      </c>
      <c r="K164" s="21">
        <f>SUM(E$3:E163)+H164</f>
        <v>1.6622591059661209</v>
      </c>
      <c r="L164" s="21">
        <f>SUM(F$3:F163)+I164</f>
        <v>-0.23144837930811951</v>
      </c>
      <c r="M164" s="21">
        <f>SUM(G$3:G163)+J164</f>
        <v>0.82711891146684158</v>
      </c>
      <c r="N164" s="21"/>
      <c r="O164" s="21"/>
      <c r="P164" s="21"/>
      <c r="Q164" s="19">
        <f t="shared" si="13"/>
        <v>2.7631053353672876</v>
      </c>
      <c r="R164" s="19">
        <f t="shared" si="14"/>
        <v>5.3568352284355164E-2</v>
      </c>
      <c r="S164" s="19">
        <f t="shared" si="15"/>
        <v>0.68412569370609289</v>
      </c>
      <c r="T164" s="19">
        <f t="shared" si="16"/>
        <v>-0.38472717606602236</v>
      </c>
      <c r="U164" s="19">
        <f t="shared" si="17"/>
        <v>1.3748859423025432</v>
      </c>
      <c r="V164" s="19">
        <f t="shared" si="18"/>
        <v>-0.19143533155409648</v>
      </c>
    </row>
    <row r="165" spans="1:22" x14ac:dyDescent="0.25">
      <c r="A165" s="26">
        <f>Wellpath!E165</f>
        <v>0</v>
      </c>
      <c r="B165" s="68">
        <f>Wellpath!K165*Wellpath!P165</f>
        <v>0</v>
      </c>
      <c r="C165" s="22">
        <v>0</v>
      </c>
      <c r="D165" s="22">
        <v>0</v>
      </c>
      <c r="E165" s="20">
        <f>Model!$W$6*((drdp!B165+drdp!K165)*DSTG!$B165+(drdp!E165+drdp!N165)*DSTG!$C165+(drdp!H165+drdp!Q165)*DSTG!$D165)</f>
        <v>0</v>
      </c>
      <c r="F165" s="20">
        <f>Model!$W$6*((drdp!C165+drdp!L165)*DSTG!$B165+(drdp!F165+drdp!O165)*DSTG!$C165+(drdp!I165+drdp!R165)*DSTG!$D165)</f>
        <v>0</v>
      </c>
      <c r="G165" s="20">
        <f>Model!$W$6*((drdp!D165+drdp!M165)*DSTG!$B165+(drdp!G165+drdp!P165)*DSTG!$C165+(drdp!J165+drdp!S165)*DSTG!$D165)</f>
        <v>0</v>
      </c>
      <c r="H165" s="18">
        <f>Model!$W$6*((drdp!B165)*DSTG!$B165+(drdp!E165)*DSTG!$C165+(drdp!H165)*DSTG!$D165)</f>
        <v>0</v>
      </c>
      <c r="I165" s="18">
        <f>Model!$W$6*((drdp!C165)*DSTG!$B165+(drdp!F165)*DSTG!$C165+(drdp!I165)*DSTG!$D165)</f>
        <v>0</v>
      </c>
      <c r="J165" s="18">
        <f>Model!$W$6*((drdp!D165)*DSTG!$B165+(drdp!G165)*DSTG!$C165+(drdp!J165)*DSTG!$D165)</f>
        <v>0</v>
      </c>
      <c r="K165" s="21">
        <f>SUM(E$3:E164)+H165</f>
        <v>1.6622591059661209</v>
      </c>
      <c r="L165" s="21">
        <f>SUM(F$3:F164)+I165</f>
        <v>-0.23144837930811951</v>
      </c>
      <c r="M165" s="21">
        <f>SUM(G$3:G164)+J165</f>
        <v>0.82711891146684158</v>
      </c>
      <c r="N165" s="21"/>
      <c r="O165" s="21"/>
      <c r="P165" s="21"/>
      <c r="Q165" s="19">
        <f t="shared" si="13"/>
        <v>2.7631053353672876</v>
      </c>
      <c r="R165" s="19">
        <f t="shared" si="14"/>
        <v>5.3568352284355164E-2</v>
      </c>
      <c r="S165" s="19">
        <f t="shared" si="15"/>
        <v>0.68412569370609289</v>
      </c>
      <c r="T165" s="19">
        <f t="shared" si="16"/>
        <v>-0.38472717606602236</v>
      </c>
      <c r="U165" s="19">
        <f t="shared" si="17"/>
        <v>1.3748859423025432</v>
      </c>
      <c r="V165" s="19">
        <f t="shared" si="18"/>
        <v>-0.19143533155409648</v>
      </c>
    </row>
    <row r="166" spans="1:22" x14ac:dyDescent="0.25">
      <c r="A166" s="26">
        <f>Wellpath!E166</f>
        <v>0</v>
      </c>
      <c r="B166" s="68">
        <f>Wellpath!K166*Wellpath!P166</f>
        <v>0</v>
      </c>
      <c r="C166" s="22">
        <v>0</v>
      </c>
      <c r="D166" s="22">
        <v>0</v>
      </c>
      <c r="E166" s="20">
        <f>Model!$W$6*((drdp!B166+drdp!K166)*DSTG!$B166+(drdp!E166+drdp!N166)*DSTG!$C166+(drdp!H166+drdp!Q166)*DSTG!$D166)</f>
        <v>0</v>
      </c>
      <c r="F166" s="20">
        <f>Model!$W$6*((drdp!C166+drdp!L166)*DSTG!$B166+(drdp!F166+drdp!O166)*DSTG!$C166+(drdp!I166+drdp!R166)*DSTG!$D166)</f>
        <v>0</v>
      </c>
      <c r="G166" s="20">
        <f>Model!$W$6*((drdp!D166+drdp!M166)*DSTG!$B166+(drdp!G166+drdp!P166)*DSTG!$C166+(drdp!J166+drdp!S166)*DSTG!$D166)</f>
        <v>0</v>
      </c>
      <c r="H166" s="18">
        <f>Model!$W$6*((drdp!B166)*DSTG!$B166+(drdp!E166)*DSTG!$C166+(drdp!H166)*DSTG!$D166)</f>
        <v>0</v>
      </c>
      <c r="I166" s="18">
        <f>Model!$W$6*((drdp!C166)*DSTG!$B166+(drdp!F166)*DSTG!$C166+(drdp!I166)*DSTG!$D166)</f>
        <v>0</v>
      </c>
      <c r="J166" s="18">
        <f>Model!$W$6*((drdp!D166)*DSTG!$B166+(drdp!G166)*DSTG!$C166+(drdp!J166)*DSTG!$D166)</f>
        <v>0</v>
      </c>
      <c r="K166" s="21">
        <f>SUM(E$3:E165)+H166</f>
        <v>1.6622591059661209</v>
      </c>
      <c r="L166" s="21">
        <f>SUM(F$3:F165)+I166</f>
        <v>-0.23144837930811951</v>
      </c>
      <c r="M166" s="21">
        <f>SUM(G$3:G165)+J166</f>
        <v>0.82711891146684158</v>
      </c>
      <c r="N166" s="21"/>
      <c r="O166" s="21"/>
      <c r="P166" s="21"/>
      <c r="Q166" s="19">
        <f t="shared" si="13"/>
        <v>2.7631053353672876</v>
      </c>
      <c r="R166" s="19">
        <f t="shared" si="14"/>
        <v>5.3568352284355164E-2</v>
      </c>
      <c r="S166" s="19">
        <f t="shared" si="15"/>
        <v>0.68412569370609289</v>
      </c>
      <c r="T166" s="19">
        <f t="shared" si="16"/>
        <v>-0.38472717606602236</v>
      </c>
      <c r="U166" s="19">
        <f t="shared" si="17"/>
        <v>1.3748859423025432</v>
      </c>
      <c r="V166" s="19">
        <f t="shared" si="18"/>
        <v>-0.19143533155409648</v>
      </c>
    </row>
    <row r="167" spans="1:22" x14ac:dyDescent="0.25">
      <c r="A167" s="26">
        <f>Wellpath!E167</f>
        <v>0</v>
      </c>
      <c r="B167" s="68">
        <f>Wellpath!K167*Wellpath!P167</f>
        <v>0</v>
      </c>
      <c r="C167" s="22">
        <v>0</v>
      </c>
      <c r="D167" s="22">
        <v>0</v>
      </c>
      <c r="E167" s="20">
        <f>Model!$W$6*((drdp!B167+drdp!K167)*DSTG!$B167+(drdp!E167+drdp!N167)*DSTG!$C167+(drdp!H167+drdp!Q167)*DSTG!$D167)</f>
        <v>0</v>
      </c>
      <c r="F167" s="20">
        <f>Model!$W$6*((drdp!C167+drdp!L167)*DSTG!$B167+(drdp!F167+drdp!O167)*DSTG!$C167+(drdp!I167+drdp!R167)*DSTG!$D167)</f>
        <v>0</v>
      </c>
      <c r="G167" s="20">
        <f>Model!$W$6*((drdp!D167+drdp!M167)*DSTG!$B167+(drdp!G167+drdp!P167)*DSTG!$C167+(drdp!J167+drdp!S167)*DSTG!$D167)</f>
        <v>0</v>
      </c>
      <c r="H167" s="18">
        <f>Model!$W$6*((drdp!B167)*DSTG!$B167+(drdp!E167)*DSTG!$C167+(drdp!H167)*DSTG!$D167)</f>
        <v>0</v>
      </c>
      <c r="I167" s="18">
        <f>Model!$W$6*((drdp!C167)*DSTG!$B167+(drdp!F167)*DSTG!$C167+(drdp!I167)*DSTG!$D167)</f>
        <v>0</v>
      </c>
      <c r="J167" s="18">
        <f>Model!$W$6*((drdp!D167)*DSTG!$B167+(drdp!G167)*DSTG!$C167+(drdp!J167)*DSTG!$D167)</f>
        <v>0</v>
      </c>
      <c r="K167" s="21">
        <f>SUM(E$3:E166)+H167</f>
        <v>1.6622591059661209</v>
      </c>
      <c r="L167" s="21">
        <f>SUM(F$3:F166)+I167</f>
        <v>-0.23144837930811951</v>
      </c>
      <c r="M167" s="21">
        <f>SUM(G$3:G166)+J167</f>
        <v>0.82711891146684158</v>
      </c>
      <c r="N167" s="21"/>
      <c r="O167" s="21"/>
      <c r="P167" s="21"/>
      <c r="Q167" s="19">
        <f t="shared" si="13"/>
        <v>2.7631053353672876</v>
      </c>
      <c r="R167" s="19">
        <f t="shared" si="14"/>
        <v>5.3568352284355164E-2</v>
      </c>
      <c r="S167" s="19">
        <f t="shared" si="15"/>
        <v>0.68412569370609289</v>
      </c>
      <c r="T167" s="19">
        <f t="shared" si="16"/>
        <v>-0.38472717606602236</v>
      </c>
      <c r="U167" s="19">
        <f t="shared" si="17"/>
        <v>1.3748859423025432</v>
      </c>
      <c r="V167" s="19">
        <f t="shared" si="18"/>
        <v>-0.19143533155409648</v>
      </c>
    </row>
    <row r="168" spans="1:22" x14ac:dyDescent="0.25">
      <c r="A168" s="26">
        <f>Wellpath!E168</f>
        <v>0</v>
      </c>
      <c r="B168" s="68">
        <f>Wellpath!K168*Wellpath!P168</f>
        <v>0</v>
      </c>
      <c r="C168" s="22">
        <v>0</v>
      </c>
      <c r="D168" s="22">
        <v>0</v>
      </c>
      <c r="E168" s="20">
        <f>Model!$W$6*((drdp!B168+drdp!K168)*DSTG!$B168+(drdp!E168+drdp!N168)*DSTG!$C168+(drdp!H168+drdp!Q168)*DSTG!$D168)</f>
        <v>0</v>
      </c>
      <c r="F168" s="20">
        <f>Model!$W$6*((drdp!C168+drdp!L168)*DSTG!$B168+(drdp!F168+drdp!O168)*DSTG!$C168+(drdp!I168+drdp!R168)*DSTG!$D168)</f>
        <v>0</v>
      </c>
      <c r="G168" s="20">
        <f>Model!$W$6*((drdp!D168+drdp!M168)*DSTG!$B168+(drdp!G168+drdp!P168)*DSTG!$C168+(drdp!J168+drdp!S168)*DSTG!$D168)</f>
        <v>0</v>
      </c>
      <c r="H168" s="18">
        <f>Model!$W$6*((drdp!B168)*DSTG!$B168+(drdp!E168)*DSTG!$C168+(drdp!H168)*DSTG!$D168)</f>
        <v>0</v>
      </c>
      <c r="I168" s="18">
        <f>Model!$W$6*((drdp!C168)*DSTG!$B168+(drdp!F168)*DSTG!$C168+(drdp!I168)*DSTG!$D168)</f>
        <v>0</v>
      </c>
      <c r="J168" s="18">
        <f>Model!$W$6*((drdp!D168)*DSTG!$B168+(drdp!G168)*DSTG!$C168+(drdp!J168)*DSTG!$D168)</f>
        <v>0</v>
      </c>
      <c r="K168" s="21">
        <f>SUM(E$3:E167)+H168</f>
        <v>1.6622591059661209</v>
      </c>
      <c r="L168" s="21">
        <f>SUM(F$3:F167)+I168</f>
        <v>-0.23144837930811951</v>
      </c>
      <c r="M168" s="21">
        <f>SUM(G$3:G167)+J168</f>
        <v>0.82711891146684158</v>
      </c>
      <c r="N168" s="21"/>
      <c r="O168" s="21"/>
      <c r="P168" s="21"/>
      <c r="Q168" s="19">
        <f t="shared" si="13"/>
        <v>2.7631053353672876</v>
      </c>
      <c r="R168" s="19">
        <f t="shared" si="14"/>
        <v>5.3568352284355164E-2</v>
      </c>
      <c r="S168" s="19">
        <f t="shared" si="15"/>
        <v>0.68412569370609289</v>
      </c>
      <c r="T168" s="19">
        <f t="shared" si="16"/>
        <v>-0.38472717606602236</v>
      </c>
      <c r="U168" s="19">
        <f t="shared" si="17"/>
        <v>1.3748859423025432</v>
      </c>
      <c r="V168" s="19">
        <f t="shared" si="18"/>
        <v>-0.19143533155409648</v>
      </c>
    </row>
    <row r="169" spans="1:22" x14ac:dyDescent="0.25">
      <c r="A169" s="26">
        <f>Wellpath!E169</f>
        <v>0</v>
      </c>
      <c r="B169" s="68">
        <f>Wellpath!K169*Wellpath!P169</f>
        <v>0</v>
      </c>
      <c r="C169" s="22">
        <v>0</v>
      </c>
      <c r="D169" s="22">
        <v>0</v>
      </c>
      <c r="E169" s="20">
        <f>Model!$W$6*((drdp!B169+drdp!K169)*DSTG!$B169+(drdp!E169+drdp!N169)*DSTG!$C169+(drdp!H169+drdp!Q169)*DSTG!$D169)</f>
        <v>0</v>
      </c>
      <c r="F169" s="20">
        <f>Model!$W$6*((drdp!C169+drdp!L169)*DSTG!$B169+(drdp!F169+drdp!O169)*DSTG!$C169+(drdp!I169+drdp!R169)*DSTG!$D169)</f>
        <v>0</v>
      </c>
      <c r="G169" s="20">
        <f>Model!$W$6*((drdp!D169+drdp!M169)*DSTG!$B169+(drdp!G169+drdp!P169)*DSTG!$C169+(drdp!J169+drdp!S169)*DSTG!$D169)</f>
        <v>0</v>
      </c>
      <c r="H169" s="18">
        <f>Model!$W$6*((drdp!B169)*DSTG!$B169+(drdp!E169)*DSTG!$C169+(drdp!H169)*DSTG!$D169)</f>
        <v>0</v>
      </c>
      <c r="I169" s="18">
        <f>Model!$W$6*((drdp!C169)*DSTG!$B169+(drdp!F169)*DSTG!$C169+(drdp!I169)*DSTG!$D169)</f>
        <v>0</v>
      </c>
      <c r="J169" s="18">
        <f>Model!$W$6*((drdp!D169)*DSTG!$B169+(drdp!G169)*DSTG!$C169+(drdp!J169)*DSTG!$D169)</f>
        <v>0</v>
      </c>
      <c r="K169" s="21">
        <f>SUM(E$3:E168)+H169</f>
        <v>1.6622591059661209</v>
      </c>
      <c r="L169" s="21">
        <f>SUM(F$3:F168)+I169</f>
        <v>-0.23144837930811951</v>
      </c>
      <c r="M169" s="21">
        <f>SUM(G$3:G168)+J169</f>
        <v>0.82711891146684158</v>
      </c>
      <c r="N169" s="21"/>
      <c r="O169" s="21"/>
      <c r="P169" s="21"/>
      <c r="Q169" s="19">
        <f t="shared" si="13"/>
        <v>2.7631053353672876</v>
      </c>
      <c r="R169" s="19">
        <f t="shared" si="14"/>
        <v>5.3568352284355164E-2</v>
      </c>
      <c r="S169" s="19">
        <f t="shared" si="15"/>
        <v>0.68412569370609289</v>
      </c>
      <c r="T169" s="19">
        <f t="shared" si="16"/>
        <v>-0.38472717606602236</v>
      </c>
      <c r="U169" s="19">
        <f t="shared" si="17"/>
        <v>1.3748859423025432</v>
      </c>
      <c r="V169" s="19">
        <f t="shared" si="18"/>
        <v>-0.19143533155409648</v>
      </c>
    </row>
    <row r="170" spans="1:22" x14ac:dyDescent="0.25">
      <c r="A170" s="26">
        <f>Wellpath!E170</f>
        <v>0</v>
      </c>
      <c r="B170" s="68">
        <f>Wellpath!K170*Wellpath!P170</f>
        <v>0</v>
      </c>
      <c r="C170" s="22">
        <v>0</v>
      </c>
      <c r="D170" s="22">
        <v>0</v>
      </c>
      <c r="E170" s="20">
        <f>Model!$W$6*((drdp!B170+drdp!K170)*DSTG!$B170+(drdp!E170+drdp!N170)*DSTG!$C170+(drdp!H170+drdp!Q170)*DSTG!$D170)</f>
        <v>0</v>
      </c>
      <c r="F170" s="20">
        <f>Model!$W$6*((drdp!C170+drdp!L170)*DSTG!$B170+(drdp!F170+drdp!O170)*DSTG!$C170+(drdp!I170+drdp!R170)*DSTG!$D170)</f>
        <v>0</v>
      </c>
      <c r="G170" s="20">
        <f>Model!$W$6*((drdp!D170+drdp!M170)*DSTG!$B170+(drdp!G170+drdp!P170)*DSTG!$C170+(drdp!J170+drdp!S170)*DSTG!$D170)</f>
        <v>0</v>
      </c>
      <c r="H170" s="18">
        <f>Model!$W$6*((drdp!B170)*DSTG!$B170+(drdp!E170)*DSTG!$C170+(drdp!H170)*DSTG!$D170)</f>
        <v>0</v>
      </c>
      <c r="I170" s="18">
        <f>Model!$W$6*((drdp!C170)*DSTG!$B170+(drdp!F170)*DSTG!$C170+(drdp!I170)*DSTG!$D170)</f>
        <v>0</v>
      </c>
      <c r="J170" s="18">
        <f>Model!$W$6*((drdp!D170)*DSTG!$B170+(drdp!G170)*DSTG!$C170+(drdp!J170)*DSTG!$D170)</f>
        <v>0</v>
      </c>
      <c r="K170" s="21">
        <f>SUM(E$3:E169)+H170</f>
        <v>1.6622591059661209</v>
      </c>
      <c r="L170" s="21">
        <f>SUM(F$3:F169)+I170</f>
        <v>-0.23144837930811951</v>
      </c>
      <c r="M170" s="21">
        <f>SUM(G$3:G169)+J170</f>
        <v>0.82711891146684158</v>
      </c>
      <c r="N170" s="21"/>
      <c r="O170" s="21"/>
      <c r="P170" s="21"/>
      <c r="Q170" s="19">
        <f t="shared" si="13"/>
        <v>2.7631053353672876</v>
      </c>
      <c r="R170" s="19">
        <f t="shared" si="14"/>
        <v>5.3568352284355164E-2</v>
      </c>
      <c r="S170" s="19">
        <f t="shared" si="15"/>
        <v>0.68412569370609289</v>
      </c>
      <c r="T170" s="19">
        <f t="shared" si="16"/>
        <v>-0.38472717606602236</v>
      </c>
      <c r="U170" s="19">
        <f t="shared" si="17"/>
        <v>1.3748859423025432</v>
      </c>
      <c r="V170" s="19">
        <f t="shared" si="18"/>
        <v>-0.19143533155409648</v>
      </c>
    </row>
    <row r="171" spans="1:22" x14ac:dyDescent="0.25">
      <c r="A171" s="26">
        <f>Wellpath!E171</f>
        <v>0</v>
      </c>
      <c r="B171" s="68">
        <f>Wellpath!K171*Wellpath!P171</f>
        <v>0</v>
      </c>
      <c r="C171" s="22">
        <v>0</v>
      </c>
      <c r="D171" s="22">
        <v>0</v>
      </c>
      <c r="E171" s="20">
        <f>Model!$W$6*((drdp!B171+drdp!K171)*DSTG!$B171+(drdp!E171+drdp!N171)*DSTG!$C171+(drdp!H171+drdp!Q171)*DSTG!$D171)</f>
        <v>0</v>
      </c>
      <c r="F171" s="20">
        <f>Model!$W$6*((drdp!C171+drdp!L171)*DSTG!$B171+(drdp!F171+drdp!O171)*DSTG!$C171+(drdp!I171+drdp!R171)*DSTG!$D171)</f>
        <v>0</v>
      </c>
      <c r="G171" s="20">
        <f>Model!$W$6*((drdp!D171+drdp!M171)*DSTG!$B171+(drdp!G171+drdp!P171)*DSTG!$C171+(drdp!J171+drdp!S171)*DSTG!$D171)</f>
        <v>0</v>
      </c>
      <c r="H171" s="18">
        <f>Model!$W$6*((drdp!B171)*DSTG!$B171+(drdp!E171)*DSTG!$C171+(drdp!H171)*DSTG!$D171)</f>
        <v>0</v>
      </c>
      <c r="I171" s="18">
        <f>Model!$W$6*((drdp!C171)*DSTG!$B171+(drdp!F171)*DSTG!$C171+(drdp!I171)*DSTG!$D171)</f>
        <v>0</v>
      </c>
      <c r="J171" s="18">
        <f>Model!$W$6*((drdp!D171)*DSTG!$B171+(drdp!G171)*DSTG!$C171+(drdp!J171)*DSTG!$D171)</f>
        <v>0</v>
      </c>
      <c r="K171" s="21">
        <f>SUM(E$3:E170)+H171</f>
        <v>1.6622591059661209</v>
      </c>
      <c r="L171" s="21">
        <f>SUM(F$3:F170)+I171</f>
        <v>-0.23144837930811951</v>
      </c>
      <c r="M171" s="21">
        <f>SUM(G$3:G170)+J171</f>
        <v>0.82711891146684158</v>
      </c>
      <c r="N171" s="21"/>
      <c r="O171" s="21"/>
      <c r="P171" s="21"/>
      <c r="Q171" s="19">
        <f t="shared" si="13"/>
        <v>2.7631053353672876</v>
      </c>
      <c r="R171" s="19">
        <f t="shared" si="14"/>
        <v>5.3568352284355164E-2</v>
      </c>
      <c r="S171" s="19">
        <f t="shared" si="15"/>
        <v>0.68412569370609289</v>
      </c>
      <c r="T171" s="19">
        <f t="shared" si="16"/>
        <v>-0.38472717606602236</v>
      </c>
      <c r="U171" s="19">
        <f t="shared" si="17"/>
        <v>1.3748859423025432</v>
      </c>
      <c r="V171" s="19">
        <f t="shared" si="18"/>
        <v>-0.19143533155409648</v>
      </c>
    </row>
    <row r="172" spans="1:22" x14ac:dyDescent="0.25">
      <c r="A172" s="26">
        <f>Wellpath!E172</f>
        <v>0</v>
      </c>
      <c r="B172" s="68">
        <f>Wellpath!K172*Wellpath!P172</f>
        <v>0</v>
      </c>
      <c r="C172" s="22">
        <v>0</v>
      </c>
      <c r="D172" s="22">
        <v>0</v>
      </c>
      <c r="E172" s="20">
        <f>Model!$W$6*((drdp!B172+drdp!K172)*DSTG!$B172+(drdp!E172+drdp!N172)*DSTG!$C172+(drdp!H172+drdp!Q172)*DSTG!$D172)</f>
        <v>0</v>
      </c>
      <c r="F172" s="20">
        <f>Model!$W$6*((drdp!C172+drdp!L172)*DSTG!$B172+(drdp!F172+drdp!O172)*DSTG!$C172+(drdp!I172+drdp!R172)*DSTG!$D172)</f>
        <v>0</v>
      </c>
      <c r="G172" s="20">
        <f>Model!$W$6*((drdp!D172+drdp!M172)*DSTG!$B172+(drdp!G172+drdp!P172)*DSTG!$C172+(drdp!J172+drdp!S172)*DSTG!$D172)</f>
        <v>0</v>
      </c>
      <c r="H172" s="18">
        <f>Model!$W$6*((drdp!B172)*DSTG!$B172+(drdp!E172)*DSTG!$C172+(drdp!H172)*DSTG!$D172)</f>
        <v>0</v>
      </c>
      <c r="I172" s="18">
        <f>Model!$W$6*((drdp!C172)*DSTG!$B172+(drdp!F172)*DSTG!$C172+(drdp!I172)*DSTG!$D172)</f>
        <v>0</v>
      </c>
      <c r="J172" s="18">
        <f>Model!$W$6*((drdp!D172)*DSTG!$B172+(drdp!G172)*DSTG!$C172+(drdp!J172)*DSTG!$D172)</f>
        <v>0</v>
      </c>
      <c r="K172" s="21">
        <f>SUM(E$3:E171)+H172</f>
        <v>1.6622591059661209</v>
      </c>
      <c r="L172" s="21">
        <f>SUM(F$3:F171)+I172</f>
        <v>-0.23144837930811951</v>
      </c>
      <c r="M172" s="21">
        <f>SUM(G$3:G171)+J172</f>
        <v>0.82711891146684158</v>
      </c>
      <c r="N172" s="21"/>
      <c r="O172" s="21"/>
      <c r="P172" s="21"/>
      <c r="Q172" s="19">
        <f t="shared" si="13"/>
        <v>2.7631053353672876</v>
      </c>
      <c r="R172" s="19">
        <f t="shared" si="14"/>
        <v>5.3568352284355164E-2</v>
      </c>
      <c r="S172" s="19">
        <f t="shared" si="15"/>
        <v>0.68412569370609289</v>
      </c>
      <c r="T172" s="19">
        <f t="shared" si="16"/>
        <v>-0.38472717606602236</v>
      </c>
      <c r="U172" s="19">
        <f t="shared" si="17"/>
        <v>1.3748859423025432</v>
      </c>
      <c r="V172" s="19">
        <f t="shared" si="18"/>
        <v>-0.19143533155409648</v>
      </c>
    </row>
    <row r="173" spans="1:22" x14ac:dyDescent="0.25">
      <c r="A173" s="26">
        <f>Wellpath!E173</f>
        <v>0</v>
      </c>
      <c r="B173" s="68">
        <f>Wellpath!K173*Wellpath!P173</f>
        <v>0</v>
      </c>
      <c r="C173" s="22">
        <v>0</v>
      </c>
      <c r="D173" s="22">
        <v>0</v>
      </c>
      <c r="E173" s="20">
        <f>Model!$W$6*((drdp!B173+drdp!K173)*DSTG!$B173+(drdp!E173+drdp!N173)*DSTG!$C173+(drdp!H173+drdp!Q173)*DSTG!$D173)</f>
        <v>0</v>
      </c>
      <c r="F173" s="20">
        <f>Model!$W$6*((drdp!C173+drdp!L173)*DSTG!$B173+(drdp!F173+drdp!O173)*DSTG!$C173+(drdp!I173+drdp!R173)*DSTG!$D173)</f>
        <v>0</v>
      </c>
      <c r="G173" s="20">
        <f>Model!$W$6*((drdp!D173+drdp!M173)*DSTG!$B173+(drdp!G173+drdp!P173)*DSTG!$C173+(drdp!J173+drdp!S173)*DSTG!$D173)</f>
        <v>0</v>
      </c>
      <c r="H173" s="18">
        <f>Model!$W$6*((drdp!B173)*DSTG!$B173+(drdp!E173)*DSTG!$C173+(drdp!H173)*DSTG!$D173)</f>
        <v>0</v>
      </c>
      <c r="I173" s="18">
        <f>Model!$W$6*((drdp!C173)*DSTG!$B173+(drdp!F173)*DSTG!$C173+(drdp!I173)*DSTG!$D173)</f>
        <v>0</v>
      </c>
      <c r="J173" s="18">
        <f>Model!$W$6*((drdp!D173)*DSTG!$B173+(drdp!G173)*DSTG!$C173+(drdp!J173)*DSTG!$D173)</f>
        <v>0</v>
      </c>
      <c r="K173" s="21">
        <f>SUM(E$3:E172)+H173</f>
        <v>1.6622591059661209</v>
      </c>
      <c r="L173" s="21">
        <f>SUM(F$3:F172)+I173</f>
        <v>-0.23144837930811951</v>
      </c>
      <c r="M173" s="21">
        <f>SUM(G$3:G172)+J173</f>
        <v>0.82711891146684158</v>
      </c>
      <c r="N173" s="21"/>
      <c r="O173" s="21"/>
      <c r="P173" s="21"/>
      <c r="Q173" s="19">
        <f t="shared" si="13"/>
        <v>2.7631053353672876</v>
      </c>
      <c r="R173" s="19">
        <f t="shared" si="14"/>
        <v>5.3568352284355164E-2</v>
      </c>
      <c r="S173" s="19">
        <f t="shared" si="15"/>
        <v>0.68412569370609289</v>
      </c>
      <c r="T173" s="19">
        <f t="shared" si="16"/>
        <v>-0.38472717606602236</v>
      </c>
      <c r="U173" s="19">
        <f t="shared" si="17"/>
        <v>1.3748859423025432</v>
      </c>
      <c r="V173" s="19">
        <f t="shared" si="18"/>
        <v>-0.19143533155409648</v>
      </c>
    </row>
    <row r="174" spans="1:22" x14ac:dyDescent="0.25">
      <c r="A174" s="26">
        <f>Wellpath!E174</f>
        <v>0</v>
      </c>
      <c r="B174" s="68">
        <f>Wellpath!K174*Wellpath!P174</f>
        <v>0</v>
      </c>
      <c r="C174" s="22">
        <v>0</v>
      </c>
      <c r="D174" s="22">
        <v>0</v>
      </c>
      <c r="E174" s="20">
        <f>Model!$W$6*((drdp!B174+drdp!K174)*DSTG!$B174+(drdp!E174+drdp!N174)*DSTG!$C174+(drdp!H174+drdp!Q174)*DSTG!$D174)</f>
        <v>0</v>
      </c>
      <c r="F174" s="20">
        <f>Model!$W$6*((drdp!C174+drdp!L174)*DSTG!$B174+(drdp!F174+drdp!O174)*DSTG!$C174+(drdp!I174+drdp!R174)*DSTG!$D174)</f>
        <v>0</v>
      </c>
      <c r="G174" s="20">
        <f>Model!$W$6*((drdp!D174+drdp!M174)*DSTG!$B174+(drdp!G174+drdp!P174)*DSTG!$C174+(drdp!J174+drdp!S174)*DSTG!$D174)</f>
        <v>0</v>
      </c>
      <c r="H174" s="18">
        <f>Model!$W$6*((drdp!B174)*DSTG!$B174+(drdp!E174)*DSTG!$C174+(drdp!H174)*DSTG!$D174)</f>
        <v>0</v>
      </c>
      <c r="I174" s="18">
        <f>Model!$W$6*((drdp!C174)*DSTG!$B174+(drdp!F174)*DSTG!$C174+(drdp!I174)*DSTG!$D174)</f>
        <v>0</v>
      </c>
      <c r="J174" s="18">
        <f>Model!$W$6*((drdp!D174)*DSTG!$B174+(drdp!G174)*DSTG!$C174+(drdp!J174)*DSTG!$D174)</f>
        <v>0</v>
      </c>
      <c r="K174" s="21">
        <f>SUM(E$3:E173)+H174</f>
        <v>1.6622591059661209</v>
      </c>
      <c r="L174" s="21">
        <f>SUM(F$3:F173)+I174</f>
        <v>-0.23144837930811951</v>
      </c>
      <c r="M174" s="21">
        <f>SUM(G$3:G173)+J174</f>
        <v>0.82711891146684158</v>
      </c>
      <c r="N174" s="21"/>
      <c r="O174" s="21"/>
      <c r="P174" s="21"/>
      <c r="Q174" s="19">
        <f t="shared" si="13"/>
        <v>2.7631053353672876</v>
      </c>
      <c r="R174" s="19">
        <f t="shared" si="14"/>
        <v>5.3568352284355164E-2</v>
      </c>
      <c r="S174" s="19">
        <f t="shared" si="15"/>
        <v>0.68412569370609289</v>
      </c>
      <c r="T174" s="19">
        <f t="shared" si="16"/>
        <v>-0.38472717606602236</v>
      </c>
      <c r="U174" s="19">
        <f t="shared" si="17"/>
        <v>1.3748859423025432</v>
      </c>
      <c r="V174" s="19">
        <f t="shared" si="18"/>
        <v>-0.19143533155409648</v>
      </c>
    </row>
    <row r="175" spans="1:22" x14ac:dyDescent="0.25">
      <c r="A175" s="26">
        <f>Wellpath!E175</f>
        <v>0</v>
      </c>
      <c r="B175" s="68">
        <f>Wellpath!K175*Wellpath!P175</f>
        <v>0</v>
      </c>
      <c r="C175" s="22">
        <v>0</v>
      </c>
      <c r="D175" s="22">
        <v>0</v>
      </c>
      <c r="E175" s="20">
        <f>Model!$W$6*((drdp!B175+drdp!K175)*DSTG!$B175+(drdp!E175+drdp!N175)*DSTG!$C175+(drdp!H175+drdp!Q175)*DSTG!$D175)</f>
        <v>0</v>
      </c>
      <c r="F175" s="20">
        <f>Model!$W$6*((drdp!C175+drdp!L175)*DSTG!$B175+(drdp!F175+drdp!O175)*DSTG!$C175+(drdp!I175+drdp!R175)*DSTG!$D175)</f>
        <v>0</v>
      </c>
      <c r="G175" s="20">
        <f>Model!$W$6*((drdp!D175+drdp!M175)*DSTG!$B175+(drdp!G175+drdp!P175)*DSTG!$C175+(drdp!J175+drdp!S175)*DSTG!$D175)</f>
        <v>0</v>
      </c>
      <c r="H175" s="18">
        <f>Model!$W$6*((drdp!B175)*DSTG!$B175+(drdp!E175)*DSTG!$C175+(drdp!H175)*DSTG!$D175)</f>
        <v>0</v>
      </c>
      <c r="I175" s="18">
        <f>Model!$W$6*((drdp!C175)*DSTG!$B175+(drdp!F175)*DSTG!$C175+(drdp!I175)*DSTG!$D175)</f>
        <v>0</v>
      </c>
      <c r="J175" s="18">
        <f>Model!$W$6*((drdp!D175)*DSTG!$B175+(drdp!G175)*DSTG!$C175+(drdp!J175)*DSTG!$D175)</f>
        <v>0</v>
      </c>
      <c r="K175" s="21">
        <f>SUM(E$3:E174)+H175</f>
        <v>1.6622591059661209</v>
      </c>
      <c r="L175" s="21">
        <f>SUM(F$3:F174)+I175</f>
        <v>-0.23144837930811951</v>
      </c>
      <c r="M175" s="21">
        <f>SUM(G$3:G174)+J175</f>
        <v>0.82711891146684158</v>
      </c>
      <c r="N175" s="21"/>
      <c r="O175" s="21"/>
      <c r="P175" s="21"/>
      <c r="Q175" s="19">
        <f t="shared" si="13"/>
        <v>2.7631053353672876</v>
      </c>
      <c r="R175" s="19">
        <f t="shared" si="14"/>
        <v>5.3568352284355164E-2</v>
      </c>
      <c r="S175" s="19">
        <f t="shared" si="15"/>
        <v>0.68412569370609289</v>
      </c>
      <c r="T175" s="19">
        <f t="shared" si="16"/>
        <v>-0.38472717606602236</v>
      </c>
      <c r="U175" s="19">
        <f t="shared" si="17"/>
        <v>1.3748859423025432</v>
      </c>
      <c r="V175" s="19">
        <f t="shared" si="18"/>
        <v>-0.19143533155409648</v>
      </c>
    </row>
    <row r="176" spans="1:22" x14ac:dyDescent="0.25">
      <c r="A176" s="26">
        <f>Wellpath!E176</f>
        <v>0</v>
      </c>
      <c r="B176" s="68">
        <f>Wellpath!K176*Wellpath!P176</f>
        <v>0</v>
      </c>
      <c r="C176" s="22">
        <v>0</v>
      </c>
      <c r="D176" s="22">
        <v>0</v>
      </c>
      <c r="E176" s="20">
        <f>Model!$W$6*((drdp!B176+drdp!K176)*DSTG!$B176+(drdp!E176+drdp!N176)*DSTG!$C176+(drdp!H176+drdp!Q176)*DSTG!$D176)</f>
        <v>0</v>
      </c>
      <c r="F176" s="20">
        <f>Model!$W$6*((drdp!C176+drdp!L176)*DSTG!$B176+(drdp!F176+drdp!O176)*DSTG!$C176+(drdp!I176+drdp!R176)*DSTG!$D176)</f>
        <v>0</v>
      </c>
      <c r="G176" s="20">
        <f>Model!$W$6*((drdp!D176+drdp!M176)*DSTG!$B176+(drdp!G176+drdp!P176)*DSTG!$C176+(drdp!J176+drdp!S176)*DSTG!$D176)</f>
        <v>0</v>
      </c>
      <c r="H176" s="18">
        <f>Model!$W$6*((drdp!B176)*DSTG!$B176+(drdp!E176)*DSTG!$C176+(drdp!H176)*DSTG!$D176)</f>
        <v>0</v>
      </c>
      <c r="I176" s="18">
        <f>Model!$W$6*((drdp!C176)*DSTG!$B176+(drdp!F176)*DSTG!$C176+(drdp!I176)*DSTG!$D176)</f>
        <v>0</v>
      </c>
      <c r="J176" s="18">
        <f>Model!$W$6*((drdp!D176)*DSTG!$B176+(drdp!G176)*DSTG!$C176+(drdp!J176)*DSTG!$D176)</f>
        <v>0</v>
      </c>
      <c r="K176" s="21">
        <f>SUM(E$3:E175)+H176</f>
        <v>1.6622591059661209</v>
      </c>
      <c r="L176" s="21">
        <f>SUM(F$3:F175)+I176</f>
        <v>-0.23144837930811951</v>
      </c>
      <c r="M176" s="21">
        <f>SUM(G$3:G175)+J176</f>
        <v>0.82711891146684158</v>
      </c>
      <c r="N176" s="21"/>
      <c r="O176" s="21"/>
      <c r="P176" s="21"/>
      <c r="Q176" s="19">
        <f t="shared" si="13"/>
        <v>2.7631053353672876</v>
      </c>
      <c r="R176" s="19">
        <f t="shared" si="14"/>
        <v>5.3568352284355164E-2</v>
      </c>
      <c r="S176" s="19">
        <f t="shared" si="15"/>
        <v>0.68412569370609289</v>
      </c>
      <c r="T176" s="19">
        <f t="shared" si="16"/>
        <v>-0.38472717606602236</v>
      </c>
      <c r="U176" s="19">
        <f t="shared" si="17"/>
        <v>1.3748859423025432</v>
      </c>
      <c r="V176" s="19">
        <f t="shared" si="18"/>
        <v>-0.19143533155409648</v>
      </c>
    </row>
    <row r="177" spans="1:22" x14ac:dyDescent="0.25">
      <c r="A177" s="26">
        <f>Wellpath!E177</f>
        <v>0</v>
      </c>
      <c r="B177" s="68">
        <f>Wellpath!K177*Wellpath!P177</f>
        <v>0</v>
      </c>
      <c r="C177" s="22">
        <v>0</v>
      </c>
      <c r="D177" s="22">
        <v>0</v>
      </c>
      <c r="E177" s="20">
        <f>Model!$W$6*((drdp!B177+drdp!K177)*DSTG!$B177+(drdp!E177+drdp!N177)*DSTG!$C177+(drdp!H177+drdp!Q177)*DSTG!$D177)</f>
        <v>0</v>
      </c>
      <c r="F177" s="20">
        <f>Model!$W$6*((drdp!C177+drdp!L177)*DSTG!$B177+(drdp!F177+drdp!O177)*DSTG!$C177+(drdp!I177+drdp!R177)*DSTG!$D177)</f>
        <v>0</v>
      </c>
      <c r="G177" s="20">
        <f>Model!$W$6*((drdp!D177+drdp!M177)*DSTG!$B177+(drdp!G177+drdp!P177)*DSTG!$C177+(drdp!J177+drdp!S177)*DSTG!$D177)</f>
        <v>0</v>
      </c>
      <c r="H177" s="18">
        <f>Model!$W$6*((drdp!B177)*DSTG!$B177+(drdp!E177)*DSTG!$C177+(drdp!H177)*DSTG!$D177)</f>
        <v>0</v>
      </c>
      <c r="I177" s="18">
        <f>Model!$W$6*((drdp!C177)*DSTG!$B177+(drdp!F177)*DSTG!$C177+(drdp!I177)*DSTG!$D177)</f>
        <v>0</v>
      </c>
      <c r="J177" s="18">
        <f>Model!$W$6*((drdp!D177)*DSTG!$B177+(drdp!G177)*DSTG!$C177+(drdp!J177)*DSTG!$D177)</f>
        <v>0</v>
      </c>
      <c r="K177" s="21">
        <f>SUM(E$3:E176)+H177</f>
        <v>1.6622591059661209</v>
      </c>
      <c r="L177" s="21">
        <f>SUM(F$3:F176)+I177</f>
        <v>-0.23144837930811951</v>
      </c>
      <c r="M177" s="21">
        <f>SUM(G$3:G176)+J177</f>
        <v>0.82711891146684158</v>
      </c>
      <c r="N177" s="21"/>
      <c r="O177" s="21"/>
      <c r="P177" s="21"/>
      <c r="Q177" s="19">
        <f t="shared" si="13"/>
        <v>2.7631053353672876</v>
      </c>
      <c r="R177" s="19">
        <f t="shared" si="14"/>
        <v>5.3568352284355164E-2</v>
      </c>
      <c r="S177" s="19">
        <f t="shared" si="15"/>
        <v>0.68412569370609289</v>
      </c>
      <c r="T177" s="19">
        <f t="shared" si="16"/>
        <v>-0.38472717606602236</v>
      </c>
      <c r="U177" s="19">
        <f t="shared" si="17"/>
        <v>1.3748859423025432</v>
      </c>
      <c r="V177" s="19">
        <f t="shared" si="18"/>
        <v>-0.19143533155409648</v>
      </c>
    </row>
    <row r="178" spans="1:22" x14ac:dyDescent="0.25">
      <c r="A178" s="26">
        <f>Wellpath!E178</f>
        <v>0</v>
      </c>
      <c r="B178" s="68">
        <f>Wellpath!K178*Wellpath!P178</f>
        <v>0</v>
      </c>
      <c r="C178" s="22">
        <v>0</v>
      </c>
      <c r="D178" s="22">
        <v>0</v>
      </c>
      <c r="E178" s="20">
        <f>Model!$W$6*((drdp!B178+drdp!K178)*DSTG!$B178+(drdp!E178+drdp!N178)*DSTG!$C178+(drdp!H178+drdp!Q178)*DSTG!$D178)</f>
        <v>0</v>
      </c>
      <c r="F178" s="20">
        <f>Model!$W$6*((drdp!C178+drdp!L178)*DSTG!$B178+(drdp!F178+drdp!O178)*DSTG!$C178+(drdp!I178+drdp!R178)*DSTG!$D178)</f>
        <v>0</v>
      </c>
      <c r="G178" s="20">
        <f>Model!$W$6*((drdp!D178+drdp!M178)*DSTG!$B178+(drdp!G178+drdp!P178)*DSTG!$C178+(drdp!J178+drdp!S178)*DSTG!$D178)</f>
        <v>0</v>
      </c>
      <c r="H178" s="18">
        <f>Model!$W$6*((drdp!B178)*DSTG!$B178+(drdp!E178)*DSTG!$C178+(drdp!H178)*DSTG!$D178)</f>
        <v>0</v>
      </c>
      <c r="I178" s="18">
        <f>Model!$W$6*((drdp!C178)*DSTG!$B178+(drdp!F178)*DSTG!$C178+(drdp!I178)*DSTG!$D178)</f>
        <v>0</v>
      </c>
      <c r="J178" s="18">
        <f>Model!$W$6*((drdp!D178)*DSTG!$B178+(drdp!G178)*DSTG!$C178+(drdp!J178)*DSTG!$D178)</f>
        <v>0</v>
      </c>
      <c r="K178" s="21">
        <f>SUM(E$3:E177)+H178</f>
        <v>1.6622591059661209</v>
      </c>
      <c r="L178" s="21">
        <f>SUM(F$3:F177)+I178</f>
        <v>-0.23144837930811951</v>
      </c>
      <c r="M178" s="21">
        <f>SUM(G$3:G177)+J178</f>
        <v>0.82711891146684158</v>
      </c>
      <c r="N178" s="21"/>
      <c r="O178" s="21"/>
      <c r="P178" s="21"/>
      <c r="Q178" s="19">
        <f t="shared" si="13"/>
        <v>2.7631053353672876</v>
      </c>
      <c r="R178" s="19">
        <f t="shared" si="14"/>
        <v>5.3568352284355164E-2</v>
      </c>
      <c r="S178" s="19">
        <f t="shared" si="15"/>
        <v>0.68412569370609289</v>
      </c>
      <c r="T178" s="19">
        <f t="shared" si="16"/>
        <v>-0.38472717606602236</v>
      </c>
      <c r="U178" s="19">
        <f t="shared" si="17"/>
        <v>1.3748859423025432</v>
      </c>
      <c r="V178" s="19">
        <f t="shared" si="18"/>
        <v>-0.19143533155409648</v>
      </c>
    </row>
    <row r="179" spans="1:22" x14ac:dyDescent="0.25">
      <c r="A179" s="26">
        <f>Wellpath!E179</f>
        <v>0</v>
      </c>
      <c r="B179" s="68">
        <f>Wellpath!K179*Wellpath!P179</f>
        <v>0</v>
      </c>
      <c r="C179" s="22">
        <v>0</v>
      </c>
      <c r="D179" s="22">
        <v>0</v>
      </c>
      <c r="E179" s="20">
        <f>Model!$W$6*((drdp!B179+drdp!K179)*DSTG!$B179+(drdp!E179+drdp!N179)*DSTG!$C179+(drdp!H179+drdp!Q179)*DSTG!$D179)</f>
        <v>0</v>
      </c>
      <c r="F179" s="20">
        <f>Model!$W$6*((drdp!C179+drdp!L179)*DSTG!$B179+(drdp!F179+drdp!O179)*DSTG!$C179+(drdp!I179+drdp!R179)*DSTG!$D179)</f>
        <v>0</v>
      </c>
      <c r="G179" s="20">
        <f>Model!$W$6*((drdp!D179+drdp!M179)*DSTG!$B179+(drdp!G179+drdp!P179)*DSTG!$C179+(drdp!J179+drdp!S179)*DSTG!$D179)</f>
        <v>0</v>
      </c>
      <c r="H179" s="18">
        <f>Model!$W$6*((drdp!B179)*DSTG!$B179+(drdp!E179)*DSTG!$C179+(drdp!H179)*DSTG!$D179)</f>
        <v>0</v>
      </c>
      <c r="I179" s="18">
        <f>Model!$W$6*((drdp!C179)*DSTG!$B179+(drdp!F179)*DSTG!$C179+(drdp!I179)*DSTG!$D179)</f>
        <v>0</v>
      </c>
      <c r="J179" s="18">
        <f>Model!$W$6*((drdp!D179)*DSTG!$B179+(drdp!G179)*DSTG!$C179+(drdp!J179)*DSTG!$D179)</f>
        <v>0</v>
      </c>
      <c r="K179" s="21">
        <f>SUM(E$3:E178)+H179</f>
        <v>1.6622591059661209</v>
      </c>
      <c r="L179" s="21">
        <f>SUM(F$3:F178)+I179</f>
        <v>-0.23144837930811951</v>
      </c>
      <c r="M179" s="21">
        <f>SUM(G$3:G178)+J179</f>
        <v>0.82711891146684158</v>
      </c>
      <c r="N179" s="21"/>
      <c r="O179" s="21"/>
      <c r="P179" s="21"/>
      <c r="Q179" s="19">
        <f t="shared" si="13"/>
        <v>2.7631053353672876</v>
      </c>
      <c r="R179" s="19">
        <f t="shared" si="14"/>
        <v>5.3568352284355164E-2</v>
      </c>
      <c r="S179" s="19">
        <f t="shared" si="15"/>
        <v>0.68412569370609289</v>
      </c>
      <c r="T179" s="19">
        <f t="shared" si="16"/>
        <v>-0.38472717606602236</v>
      </c>
      <c r="U179" s="19">
        <f t="shared" si="17"/>
        <v>1.3748859423025432</v>
      </c>
      <c r="V179" s="19">
        <f t="shared" si="18"/>
        <v>-0.19143533155409648</v>
      </c>
    </row>
    <row r="180" spans="1:22" x14ac:dyDescent="0.25">
      <c r="A180" s="26">
        <f>Wellpath!E180</f>
        <v>0</v>
      </c>
      <c r="B180" s="68">
        <f>Wellpath!K180*Wellpath!P180</f>
        <v>0</v>
      </c>
      <c r="C180" s="22">
        <v>0</v>
      </c>
      <c r="D180" s="22">
        <v>0</v>
      </c>
      <c r="E180" s="20">
        <f>Model!$W$6*((drdp!B180+drdp!K180)*DSTG!$B180+(drdp!E180+drdp!N180)*DSTG!$C180+(drdp!H180+drdp!Q180)*DSTG!$D180)</f>
        <v>0</v>
      </c>
      <c r="F180" s="20">
        <f>Model!$W$6*((drdp!C180+drdp!L180)*DSTG!$B180+(drdp!F180+drdp!O180)*DSTG!$C180+(drdp!I180+drdp!R180)*DSTG!$D180)</f>
        <v>0</v>
      </c>
      <c r="G180" s="20">
        <f>Model!$W$6*((drdp!D180+drdp!M180)*DSTG!$B180+(drdp!G180+drdp!P180)*DSTG!$C180+(drdp!J180+drdp!S180)*DSTG!$D180)</f>
        <v>0</v>
      </c>
      <c r="H180" s="18">
        <f>Model!$W$6*((drdp!B180)*DSTG!$B180+(drdp!E180)*DSTG!$C180+(drdp!H180)*DSTG!$D180)</f>
        <v>0</v>
      </c>
      <c r="I180" s="18">
        <f>Model!$W$6*((drdp!C180)*DSTG!$B180+(drdp!F180)*DSTG!$C180+(drdp!I180)*DSTG!$D180)</f>
        <v>0</v>
      </c>
      <c r="J180" s="18">
        <f>Model!$W$6*((drdp!D180)*DSTG!$B180+(drdp!G180)*DSTG!$C180+(drdp!J180)*DSTG!$D180)</f>
        <v>0</v>
      </c>
      <c r="K180" s="21">
        <f>SUM(E$3:E179)+H180</f>
        <v>1.6622591059661209</v>
      </c>
      <c r="L180" s="21">
        <f>SUM(F$3:F179)+I180</f>
        <v>-0.23144837930811951</v>
      </c>
      <c r="M180" s="21">
        <f>SUM(G$3:G179)+J180</f>
        <v>0.82711891146684158</v>
      </c>
      <c r="N180" s="21"/>
      <c r="O180" s="21"/>
      <c r="P180" s="21"/>
      <c r="Q180" s="19">
        <f t="shared" si="13"/>
        <v>2.7631053353672876</v>
      </c>
      <c r="R180" s="19">
        <f t="shared" si="14"/>
        <v>5.3568352284355164E-2</v>
      </c>
      <c r="S180" s="19">
        <f t="shared" si="15"/>
        <v>0.68412569370609289</v>
      </c>
      <c r="T180" s="19">
        <f t="shared" si="16"/>
        <v>-0.38472717606602236</v>
      </c>
      <c r="U180" s="19">
        <f t="shared" si="17"/>
        <v>1.3748859423025432</v>
      </c>
      <c r="V180" s="19">
        <f t="shared" si="18"/>
        <v>-0.19143533155409648</v>
      </c>
    </row>
    <row r="181" spans="1:22" x14ac:dyDescent="0.25">
      <c r="A181" s="26">
        <f>Wellpath!E181</f>
        <v>0</v>
      </c>
      <c r="B181" s="68">
        <f>Wellpath!K181*Wellpath!P181</f>
        <v>0</v>
      </c>
      <c r="C181" s="22">
        <v>0</v>
      </c>
      <c r="D181" s="22">
        <v>0</v>
      </c>
      <c r="E181" s="20">
        <f>Model!$W$6*((drdp!B181+drdp!K181)*DSTG!$B181+(drdp!E181+drdp!N181)*DSTG!$C181+(drdp!H181+drdp!Q181)*DSTG!$D181)</f>
        <v>0</v>
      </c>
      <c r="F181" s="20">
        <f>Model!$W$6*((drdp!C181+drdp!L181)*DSTG!$B181+(drdp!F181+drdp!O181)*DSTG!$C181+(drdp!I181+drdp!R181)*DSTG!$D181)</f>
        <v>0</v>
      </c>
      <c r="G181" s="20">
        <f>Model!$W$6*((drdp!D181+drdp!M181)*DSTG!$B181+(drdp!G181+drdp!P181)*DSTG!$C181+(drdp!J181+drdp!S181)*DSTG!$D181)</f>
        <v>0</v>
      </c>
      <c r="H181" s="18">
        <f>Model!$W$6*((drdp!B181)*DSTG!$B181+(drdp!E181)*DSTG!$C181+(drdp!H181)*DSTG!$D181)</f>
        <v>0</v>
      </c>
      <c r="I181" s="18">
        <f>Model!$W$6*((drdp!C181)*DSTG!$B181+(drdp!F181)*DSTG!$C181+(drdp!I181)*DSTG!$D181)</f>
        <v>0</v>
      </c>
      <c r="J181" s="18">
        <f>Model!$W$6*((drdp!D181)*DSTG!$B181+(drdp!G181)*DSTG!$C181+(drdp!J181)*DSTG!$D181)</f>
        <v>0</v>
      </c>
      <c r="K181" s="21">
        <f>SUM(E$3:E180)+H181</f>
        <v>1.6622591059661209</v>
      </c>
      <c r="L181" s="21">
        <f>SUM(F$3:F180)+I181</f>
        <v>-0.23144837930811951</v>
      </c>
      <c r="M181" s="21">
        <f>SUM(G$3:G180)+J181</f>
        <v>0.82711891146684158</v>
      </c>
      <c r="N181" s="21"/>
      <c r="O181" s="21"/>
      <c r="P181" s="21"/>
      <c r="Q181" s="19">
        <f t="shared" si="13"/>
        <v>2.7631053353672876</v>
      </c>
      <c r="R181" s="19">
        <f t="shared" si="14"/>
        <v>5.3568352284355164E-2</v>
      </c>
      <c r="S181" s="19">
        <f t="shared" si="15"/>
        <v>0.68412569370609289</v>
      </c>
      <c r="T181" s="19">
        <f t="shared" si="16"/>
        <v>-0.38472717606602236</v>
      </c>
      <c r="U181" s="19">
        <f t="shared" si="17"/>
        <v>1.3748859423025432</v>
      </c>
      <c r="V181" s="19">
        <f t="shared" si="18"/>
        <v>-0.19143533155409648</v>
      </c>
    </row>
    <row r="182" spans="1:22" x14ac:dyDescent="0.25">
      <c r="A182" s="26">
        <f>Wellpath!E182</f>
        <v>0</v>
      </c>
      <c r="B182" s="68">
        <f>Wellpath!K182*Wellpath!P182</f>
        <v>0</v>
      </c>
      <c r="C182" s="22">
        <v>0</v>
      </c>
      <c r="D182" s="22">
        <v>0</v>
      </c>
      <c r="E182" s="20">
        <f>Model!$W$6*((drdp!B182+drdp!K182)*DSTG!$B182+(drdp!E182+drdp!N182)*DSTG!$C182+(drdp!H182+drdp!Q182)*DSTG!$D182)</f>
        <v>0</v>
      </c>
      <c r="F182" s="20">
        <f>Model!$W$6*((drdp!C182+drdp!L182)*DSTG!$B182+(drdp!F182+drdp!O182)*DSTG!$C182+(drdp!I182+drdp!R182)*DSTG!$D182)</f>
        <v>0</v>
      </c>
      <c r="G182" s="20">
        <f>Model!$W$6*((drdp!D182+drdp!M182)*DSTG!$B182+(drdp!G182+drdp!P182)*DSTG!$C182+(drdp!J182+drdp!S182)*DSTG!$D182)</f>
        <v>0</v>
      </c>
      <c r="H182" s="18">
        <f>Model!$W$6*((drdp!B182)*DSTG!$B182+(drdp!E182)*DSTG!$C182+(drdp!H182)*DSTG!$D182)</f>
        <v>0</v>
      </c>
      <c r="I182" s="18">
        <f>Model!$W$6*((drdp!C182)*DSTG!$B182+(drdp!F182)*DSTG!$C182+(drdp!I182)*DSTG!$D182)</f>
        <v>0</v>
      </c>
      <c r="J182" s="18">
        <f>Model!$W$6*((drdp!D182)*DSTG!$B182+(drdp!G182)*DSTG!$C182+(drdp!J182)*DSTG!$D182)</f>
        <v>0</v>
      </c>
      <c r="K182" s="21">
        <f>SUM(E$3:E181)+H182</f>
        <v>1.6622591059661209</v>
      </c>
      <c r="L182" s="21">
        <f>SUM(F$3:F181)+I182</f>
        <v>-0.23144837930811951</v>
      </c>
      <c r="M182" s="21">
        <f>SUM(G$3:G181)+J182</f>
        <v>0.82711891146684158</v>
      </c>
      <c r="N182" s="21"/>
      <c r="O182" s="21"/>
      <c r="P182" s="21"/>
      <c r="Q182" s="19">
        <f t="shared" si="13"/>
        <v>2.7631053353672876</v>
      </c>
      <c r="R182" s="19">
        <f t="shared" si="14"/>
        <v>5.3568352284355164E-2</v>
      </c>
      <c r="S182" s="19">
        <f t="shared" si="15"/>
        <v>0.68412569370609289</v>
      </c>
      <c r="T182" s="19">
        <f t="shared" si="16"/>
        <v>-0.38472717606602236</v>
      </c>
      <c r="U182" s="19">
        <f t="shared" si="17"/>
        <v>1.3748859423025432</v>
      </c>
      <c r="V182" s="19">
        <f t="shared" si="18"/>
        <v>-0.19143533155409648</v>
      </c>
    </row>
    <row r="183" spans="1:22" x14ac:dyDescent="0.25">
      <c r="A183" s="26">
        <f>Wellpath!E183</f>
        <v>0</v>
      </c>
      <c r="B183" s="68">
        <f>Wellpath!K183*Wellpath!P183</f>
        <v>0</v>
      </c>
      <c r="C183" s="22">
        <v>0</v>
      </c>
      <c r="D183" s="22">
        <v>0</v>
      </c>
      <c r="E183" s="20">
        <f>Model!$W$6*((drdp!B183+drdp!K183)*DSTG!$B183+(drdp!E183+drdp!N183)*DSTG!$C183+(drdp!H183+drdp!Q183)*DSTG!$D183)</f>
        <v>0</v>
      </c>
      <c r="F183" s="20">
        <f>Model!$W$6*((drdp!C183+drdp!L183)*DSTG!$B183+(drdp!F183+drdp!O183)*DSTG!$C183+(drdp!I183+drdp!R183)*DSTG!$D183)</f>
        <v>0</v>
      </c>
      <c r="G183" s="20">
        <f>Model!$W$6*((drdp!D183+drdp!M183)*DSTG!$B183+(drdp!G183+drdp!P183)*DSTG!$C183+(drdp!J183+drdp!S183)*DSTG!$D183)</f>
        <v>0</v>
      </c>
      <c r="H183" s="18">
        <f>Model!$W$6*((drdp!B183)*DSTG!$B183+(drdp!E183)*DSTG!$C183+(drdp!H183)*DSTG!$D183)</f>
        <v>0</v>
      </c>
      <c r="I183" s="18">
        <f>Model!$W$6*((drdp!C183)*DSTG!$B183+(drdp!F183)*DSTG!$C183+(drdp!I183)*DSTG!$D183)</f>
        <v>0</v>
      </c>
      <c r="J183" s="18">
        <f>Model!$W$6*((drdp!D183)*DSTG!$B183+(drdp!G183)*DSTG!$C183+(drdp!J183)*DSTG!$D183)</f>
        <v>0</v>
      </c>
      <c r="K183" s="21">
        <f>SUM(E$3:E182)+H183</f>
        <v>1.6622591059661209</v>
      </c>
      <c r="L183" s="21">
        <f>SUM(F$3:F182)+I183</f>
        <v>-0.23144837930811951</v>
      </c>
      <c r="M183" s="21">
        <f>SUM(G$3:G182)+J183</f>
        <v>0.82711891146684158</v>
      </c>
      <c r="N183" s="21"/>
      <c r="O183" s="21"/>
      <c r="P183" s="21"/>
      <c r="Q183" s="19">
        <f t="shared" si="13"/>
        <v>2.7631053353672876</v>
      </c>
      <c r="R183" s="19">
        <f t="shared" si="14"/>
        <v>5.3568352284355164E-2</v>
      </c>
      <c r="S183" s="19">
        <f t="shared" si="15"/>
        <v>0.68412569370609289</v>
      </c>
      <c r="T183" s="19">
        <f t="shared" si="16"/>
        <v>-0.38472717606602236</v>
      </c>
      <c r="U183" s="19">
        <f t="shared" si="17"/>
        <v>1.3748859423025432</v>
      </c>
      <c r="V183" s="19">
        <f t="shared" si="18"/>
        <v>-0.19143533155409648</v>
      </c>
    </row>
    <row r="184" spans="1:22" x14ac:dyDescent="0.25">
      <c r="A184" s="26">
        <f>Wellpath!E184</f>
        <v>0</v>
      </c>
      <c r="B184" s="68">
        <f>Wellpath!K184*Wellpath!P184</f>
        <v>0</v>
      </c>
      <c r="C184" s="22">
        <v>0</v>
      </c>
      <c r="D184" s="22">
        <v>0</v>
      </c>
      <c r="E184" s="20">
        <f>Model!$W$6*((drdp!B184+drdp!K184)*DSTG!$B184+(drdp!E184+drdp!N184)*DSTG!$C184+(drdp!H184+drdp!Q184)*DSTG!$D184)</f>
        <v>0</v>
      </c>
      <c r="F184" s="20">
        <f>Model!$W$6*((drdp!C184+drdp!L184)*DSTG!$B184+(drdp!F184+drdp!O184)*DSTG!$C184+(drdp!I184+drdp!R184)*DSTG!$D184)</f>
        <v>0</v>
      </c>
      <c r="G184" s="20">
        <f>Model!$W$6*((drdp!D184+drdp!M184)*DSTG!$B184+(drdp!G184+drdp!P184)*DSTG!$C184+(drdp!J184+drdp!S184)*DSTG!$D184)</f>
        <v>0</v>
      </c>
      <c r="H184" s="18">
        <f>Model!$W$6*((drdp!B184)*DSTG!$B184+(drdp!E184)*DSTG!$C184+(drdp!H184)*DSTG!$D184)</f>
        <v>0</v>
      </c>
      <c r="I184" s="18">
        <f>Model!$W$6*((drdp!C184)*DSTG!$B184+(drdp!F184)*DSTG!$C184+(drdp!I184)*DSTG!$D184)</f>
        <v>0</v>
      </c>
      <c r="J184" s="18">
        <f>Model!$W$6*((drdp!D184)*DSTG!$B184+(drdp!G184)*DSTG!$C184+(drdp!J184)*DSTG!$D184)</f>
        <v>0</v>
      </c>
      <c r="K184" s="21">
        <f>SUM(E$3:E183)+H184</f>
        <v>1.6622591059661209</v>
      </c>
      <c r="L184" s="21">
        <f>SUM(F$3:F183)+I184</f>
        <v>-0.23144837930811951</v>
      </c>
      <c r="M184" s="21">
        <f>SUM(G$3:G183)+J184</f>
        <v>0.82711891146684158</v>
      </c>
      <c r="N184" s="21"/>
      <c r="O184" s="21"/>
      <c r="P184" s="21"/>
      <c r="Q184" s="19">
        <f t="shared" si="13"/>
        <v>2.7631053353672876</v>
      </c>
      <c r="R184" s="19">
        <f t="shared" si="14"/>
        <v>5.3568352284355164E-2</v>
      </c>
      <c r="S184" s="19">
        <f t="shared" si="15"/>
        <v>0.68412569370609289</v>
      </c>
      <c r="T184" s="19">
        <f t="shared" si="16"/>
        <v>-0.38472717606602236</v>
      </c>
      <c r="U184" s="19">
        <f t="shared" si="17"/>
        <v>1.3748859423025432</v>
      </c>
      <c r="V184" s="19">
        <f t="shared" si="18"/>
        <v>-0.19143533155409648</v>
      </c>
    </row>
    <row r="185" spans="1:22" x14ac:dyDescent="0.25">
      <c r="A185" s="26">
        <f>Wellpath!E185</f>
        <v>0</v>
      </c>
      <c r="B185" s="68">
        <f>Wellpath!K185*Wellpath!P185</f>
        <v>0</v>
      </c>
      <c r="C185" s="22">
        <v>0</v>
      </c>
      <c r="D185" s="22">
        <v>0</v>
      </c>
      <c r="E185" s="20">
        <f>Model!$W$6*((drdp!B185+drdp!K185)*DSTG!$B185+(drdp!E185+drdp!N185)*DSTG!$C185+(drdp!H185+drdp!Q185)*DSTG!$D185)</f>
        <v>0</v>
      </c>
      <c r="F185" s="20">
        <f>Model!$W$6*((drdp!C185+drdp!L185)*DSTG!$B185+(drdp!F185+drdp!O185)*DSTG!$C185+(drdp!I185+drdp!R185)*DSTG!$D185)</f>
        <v>0</v>
      </c>
      <c r="G185" s="20">
        <f>Model!$W$6*((drdp!D185+drdp!M185)*DSTG!$B185+(drdp!G185+drdp!P185)*DSTG!$C185+(drdp!J185+drdp!S185)*DSTG!$D185)</f>
        <v>0</v>
      </c>
      <c r="H185" s="18">
        <f>Model!$W$6*((drdp!B185)*DSTG!$B185+(drdp!E185)*DSTG!$C185+(drdp!H185)*DSTG!$D185)</f>
        <v>0</v>
      </c>
      <c r="I185" s="18">
        <f>Model!$W$6*((drdp!C185)*DSTG!$B185+(drdp!F185)*DSTG!$C185+(drdp!I185)*DSTG!$D185)</f>
        <v>0</v>
      </c>
      <c r="J185" s="18">
        <f>Model!$W$6*((drdp!D185)*DSTG!$B185+(drdp!G185)*DSTG!$C185+(drdp!J185)*DSTG!$D185)</f>
        <v>0</v>
      </c>
      <c r="K185" s="21">
        <f>SUM(E$3:E184)+H185</f>
        <v>1.6622591059661209</v>
      </c>
      <c r="L185" s="21">
        <f>SUM(F$3:F184)+I185</f>
        <v>-0.23144837930811951</v>
      </c>
      <c r="M185" s="21">
        <f>SUM(G$3:G184)+J185</f>
        <v>0.82711891146684158</v>
      </c>
      <c r="N185" s="21"/>
      <c r="O185" s="21"/>
      <c r="P185" s="21"/>
      <c r="Q185" s="19">
        <f t="shared" si="13"/>
        <v>2.7631053353672876</v>
      </c>
      <c r="R185" s="19">
        <f t="shared" si="14"/>
        <v>5.3568352284355164E-2</v>
      </c>
      <c r="S185" s="19">
        <f t="shared" si="15"/>
        <v>0.68412569370609289</v>
      </c>
      <c r="T185" s="19">
        <f t="shared" si="16"/>
        <v>-0.38472717606602236</v>
      </c>
      <c r="U185" s="19">
        <f t="shared" si="17"/>
        <v>1.3748859423025432</v>
      </c>
      <c r="V185" s="19">
        <f t="shared" si="18"/>
        <v>-0.19143533155409648</v>
      </c>
    </row>
    <row r="186" spans="1:22" x14ac:dyDescent="0.25">
      <c r="A186" s="26">
        <f>Wellpath!E186</f>
        <v>0</v>
      </c>
      <c r="B186" s="68">
        <f>Wellpath!K186*Wellpath!P186</f>
        <v>0</v>
      </c>
      <c r="C186" s="22">
        <v>0</v>
      </c>
      <c r="D186" s="22">
        <v>0</v>
      </c>
      <c r="E186" s="20">
        <f>Model!$W$6*((drdp!B186+drdp!K186)*DSTG!$B186+(drdp!E186+drdp!N186)*DSTG!$C186+(drdp!H186+drdp!Q186)*DSTG!$D186)</f>
        <v>0</v>
      </c>
      <c r="F186" s="20">
        <f>Model!$W$6*((drdp!C186+drdp!L186)*DSTG!$B186+(drdp!F186+drdp!O186)*DSTG!$C186+(drdp!I186+drdp!R186)*DSTG!$D186)</f>
        <v>0</v>
      </c>
      <c r="G186" s="20">
        <f>Model!$W$6*((drdp!D186+drdp!M186)*DSTG!$B186+(drdp!G186+drdp!P186)*DSTG!$C186+(drdp!J186+drdp!S186)*DSTG!$D186)</f>
        <v>0</v>
      </c>
      <c r="H186" s="18">
        <f>Model!$W$6*((drdp!B186)*DSTG!$B186+(drdp!E186)*DSTG!$C186+(drdp!H186)*DSTG!$D186)</f>
        <v>0</v>
      </c>
      <c r="I186" s="18">
        <f>Model!$W$6*((drdp!C186)*DSTG!$B186+(drdp!F186)*DSTG!$C186+(drdp!I186)*DSTG!$D186)</f>
        <v>0</v>
      </c>
      <c r="J186" s="18">
        <f>Model!$W$6*((drdp!D186)*DSTG!$B186+(drdp!G186)*DSTG!$C186+(drdp!J186)*DSTG!$D186)</f>
        <v>0</v>
      </c>
      <c r="K186" s="21">
        <f>SUM(E$3:E185)+H186</f>
        <v>1.6622591059661209</v>
      </c>
      <c r="L186" s="21">
        <f>SUM(F$3:F185)+I186</f>
        <v>-0.23144837930811951</v>
      </c>
      <c r="M186" s="21">
        <f>SUM(G$3:G185)+J186</f>
        <v>0.82711891146684158</v>
      </c>
      <c r="N186" s="21"/>
      <c r="O186" s="21"/>
      <c r="P186" s="21"/>
      <c r="Q186" s="19">
        <f t="shared" si="13"/>
        <v>2.7631053353672876</v>
      </c>
      <c r="R186" s="19">
        <f t="shared" si="14"/>
        <v>5.3568352284355164E-2</v>
      </c>
      <c r="S186" s="19">
        <f t="shared" si="15"/>
        <v>0.68412569370609289</v>
      </c>
      <c r="T186" s="19">
        <f t="shared" si="16"/>
        <v>-0.38472717606602236</v>
      </c>
      <c r="U186" s="19">
        <f t="shared" si="17"/>
        <v>1.3748859423025432</v>
      </c>
      <c r="V186" s="19">
        <f t="shared" si="18"/>
        <v>-0.19143533155409648</v>
      </c>
    </row>
    <row r="187" spans="1:22" x14ac:dyDescent="0.25">
      <c r="A187" s="26">
        <f>Wellpath!E187</f>
        <v>0</v>
      </c>
      <c r="B187" s="68">
        <f>Wellpath!K187*Wellpath!P187</f>
        <v>0</v>
      </c>
      <c r="C187" s="22">
        <v>0</v>
      </c>
      <c r="D187" s="22">
        <v>0</v>
      </c>
      <c r="E187" s="20">
        <f>Model!$W$6*((drdp!B187+drdp!K187)*DSTG!$B187+(drdp!E187+drdp!N187)*DSTG!$C187+(drdp!H187+drdp!Q187)*DSTG!$D187)</f>
        <v>0</v>
      </c>
      <c r="F187" s="20">
        <f>Model!$W$6*((drdp!C187+drdp!L187)*DSTG!$B187+(drdp!F187+drdp!O187)*DSTG!$C187+(drdp!I187+drdp!R187)*DSTG!$D187)</f>
        <v>0</v>
      </c>
      <c r="G187" s="20">
        <f>Model!$W$6*((drdp!D187+drdp!M187)*DSTG!$B187+(drdp!G187+drdp!P187)*DSTG!$C187+(drdp!J187+drdp!S187)*DSTG!$D187)</f>
        <v>0</v>
      </c>
      <c r="H187" s="18">
        <f>Model!$W$6*((drdp!B187)*DSTG!$B187+(drdp!E187)*DSTG!$C187+(drdp!H187)*DSTG!$D187)</f>
        <v>0</v>
      </c>
      <c r="I187" s="18">
        <f>Model!$W$6*((drdp!C187)*DSTG!$B187+(drdp!F187)*DSTG!$C187+(drdp!I187)*DSTG!$D187)</f>
        <v>0</v>
      </c>
      <c r="J187" s="18">
        <f>Model!$W$6*((drdp!D187)*DSTG!$B187+(drdp!G187)*DSTG!$C187+(drdp!J187)*DSTG!$D187)</f>
        <v>0</v>
      </c>
      <c r="K187" s="21">
        <f>SUM(E$3:E186)+H187</f>
        <v>1.6622591059661209</v>
      </c>
      <c r="L187" s="21">
        <f>SUM(F$3:F186)+I187</f>
        <v>-0.23144837930811951</v>
      </c>
      <c r="M187" s="21">
        <f>SUM(G$3:G186)+J187</f>
        <v>0.82711891146684158</v>
      </c>
      <c r="N187" s="21"/>
      <c r="O187" s="21"/>
      <c r="P187" s="21"/>
      <c r="Q187" s="19">
        <f t="shared" si="13"/>
        <v>2.7631053353672876</v>
      </c>
      <c r="R187" s="19">
        <f t="shared" si="14"/>
        <v>5.3568352284355164E-2</v>
      </c>
      <c r="S187" s="19">
        <f t="shared" si="15"/>
        <v>0.68412569370609289</v>
      </c>
      <c r="T187" s="19">
        <f t="shared" si="16"/>
        <v>-0.38472717606602236</v>
      </c>
      <c r="U187" s="19">
        <f t="shared" si="17"/>
        <v>1.3748859423025432</v>
      </c>
      <c r="V187" s="19">
        <f t="shared" si="18"/>
        <v>-0.19143533155409648</v>
      </c>
    </row>
    <row r="188" spans="1:22" x14ac:dyDescent="0.25">
      <c r="A188" s="26">
        <f>Wellpath!E188</f>
        <v>0</v>
      </c>
      <c r="B188" s="68">
        <f>Wellpath!K188*Wellpath!P188</f>
        <v>0</v>
      </c>
      <c r="C188" s="22">
        <v>0</v>
      </c>
      <c r="D188" s="22">
        <v>0</v>
      </c>
      <c r="E188" s="20">
        <f>Model!$W$6*((drdp!B188+drdp!K188)*DSTG!$B188+(drdp!E188+drdp!N188)*DSTG!$C188+(drdp!H188+drdp!Q188)*DSTG!$D188)</f>
        <v>0</v>
      </c>
      <c r="F188" s="20">
        <f>Model!$W$6*((drdp!C188+drdp!L188)*DSTG!$B188+(drdp!F188+drdp!O188)*DSTG!$C188+(drdp!I188+drdp!R188)*DSTG!$D188)</f>
        <v>0</v>
      </c>
      <c r="G188" s="20">
        <f>Model!$W$6*((drdp!D188+drdp!M188)*DSTG!$B188+(drdp!G188+drdp!P188)*DSTG!$C188+(drdp!J188+drdp!S188)*DSTG!$D188)</f>
        <v>0</v>
      </c>
      <c r="H188" s="18">
        <f>Model!$W$6*((drdp!B188)*DSTG!$B188+(drdp!E188)*DSTG!$C188+(drdp!H188)*DSTG!$D188)</f>
        <v>0</v>
      </c>
      <c r="I188" s="18">
        <f>Model!$W$6*((drdp!C188)*DSTG!$B188+(drdp!F188)*DSTG!$C188+(drdp!I188)*DSTG!$D188)</f>
        <v>0</v>
      </c>
      <c r="J188" s="18">
        <f>Model!$W$6*((drdp!D188)*DSTG!$B188+(drdp!G188)*DSTG!$C188+(drdp!J188)*DSTG!$D188)</f>
        <v>0</v>
      </c>
      <c r="K188" s="21">
        <f>SUM(E$3:E187)+H188</f>
        <v>1.6622591059661209</v>
      </c>
      <c r="L188" s="21">
        <f>SUM(F$3:F187)+I188</f>
        <v>-0.23144837930811951</v>
      </c>
      <c r="M188" s="21">
        <f>SUM(G$3:G187)+J188</f>
        <v>0.82711891146684158</v>
      </c>
      <c r="N188" s="21"/>
      <c r="O188" s="21"/>
      <c r="P188" s="21"/>
      <c r="Q188" s="19">
        <f t="shared" si="13"/>
        <v>2.7631053353672876</v>
      </c>
      <c r="R188" s="19">
        <f t="shared" si="14"/>
        <v>5.3568352284355164E-2</v>
      </c>
      <c r="S188" s="19">
        <f t="shared" si="15"/>
        <v>0.68412569370609289</v>
      </c>
      <c r="T188" s="19">
        <f t="shared" si="16"/>
        <v>-0.38472717606602236</v>
      </c>
      <c r="U188" s="19">
        <f t="shared" si="17"/>
        <v>1.3748859423025432</v>
      </c>
      <c r="V188" s="19">
        <f t="shared" si="18"/>
        <v>-0.19143533155409648</v>
      </c>
    </row>
    <row r="189" spans="1:22" x14ac:dyDescent="0.25">
      <c r="A189" s="26">
        <f>Wellpath!E189</f>
        <v>0</v>
      </c>
      <c r="B189" s="68">
        <f>Wellpath!K189*Wellpath!P189</f>
        <v>0</v>
      </c>
      <c r="C189" s="22">
        <v>0</v>
      </c>
      <c r="D189" s="22">
        <v>0</v>
      </c>
      <c r="E189" s="20">
        <f>Model!$W$6*((drdp!B189+drdp!K189)*DSTG!$B189+(drdp!E189+drdp!N189)*DSTG!$C189+(drdp!H189+drdp!Q189)*DSTG!$D189)</f>
        <v>0</v>
      </c>
      <c r="F189" s="20">
        <f>Model!$W$6*((drdp!C189+drdp!L189)*DSTG!$B189+(drdp!F189+drdp!O189)*DSTG!$C189+(drdp!I189+drdp!R189)*DSTG!$D189)</f>
        <v>0</v>
      </c>
      <c r="G189" s="20">
        <f>Model!$W$6*((drdp!D189+drdp!M189)*DSTG!$B189+(drdp!G189+drdp!P189)*DSTG!$C189+(drdp!J189+drdp!S189)*DSTG!$D189)</f>
        <v>0</v>
      </c>
      <c r="H189" s="18">
        <f>Model!$W$6*((drdp!B189)*DSTG!$B189+(drdp!E189)*DSTG!$C189+(drdp!H189)*DSTG!$D189)</f>
        <v>0</v>
      </c>
      <c r="I189" s="18">
        <f>Model!$W$6*((drdp!C189)*DSTG!$B189+(drdp!F189)*DSTG!$C189+(drdp!I189)*DSTG!$D189)</f>
        <v>0</v>
      </c>
      <c r="J189" s="18">
        <f>Model!$W$6*((drdp!D189)*DSTG!$B189+(drdp!G189)*DSTG!$C189+(drdp!J189)*DSTG!$D189)</f>
        <v>0</v>
      </c>
      <c r="K189" s="21">
        <f>SUM(E$3:E188)+H189</f>
        <v>1.6622591059661209</v>
      </c>
      <c r="L189" s="21">
        <f>SUM(F$3:F188)+I189</f>
        <v>-0.23144837930811951</v>
      </c>
      <c r="M189" s="21">
        <f>SUM(G$3:G188)+J189</f>
        <v>0.82711891146684158</v>
      </c>
      <c r="N189" s="21"/>
      <c r="O189" s="21"/>
      <c r="P189" s="21"/>
      <c r="Q189" s="19">
        <f t="shared" si="13"/>
        <v>2.7631053353672876</v>
      </c>
      <c r="R189" s="19">
        <f t="shared" si="14"/>
        <v>5.3568352284355164E-2</v>
      </c>
      <c r="S189" s="19">
        <f t="shared" si="15"/>
        <v>0.68412569370609289</v>
      </c>
      <c r="T189" s="19">
        <f t="shared" si="16"/>
        <v>-0.38472717606602236</v>
      </c>
      <c r="U189" s="19">
        <f t="shared" si="17"/>
        <v>1.3748859423025432</v>
      </c>
      <c r="V189" s="19">
        <f t="shared" si="18"/>
        <v>-0.19143533155409648</v>
      </c>
    </row>
    <row r="190" spans="1:22" x14ac:dyDescent="0.25">
      <c r="A190" s="26">
        <f>Wellpath!E190</f>
        <v>0</v>
      </c>
      <c r="B190" s="68">
        <f>Wellpath!K190*Wellpath!P190</f>
        <v>0</v>
      </c>
      <c r="C190" s="22">
        <v>0</v>
      </c>
      <c r="D190" s="22">
        <v>0</v>
      </c>
      <c r="E190" s="20">
        <f>Model!$W$6*((drdp!B190+drdp!K190)*DSTG!$B190+(drdp!E190+drdp!N190)*DSTG!$C190+(drdp!H190+drdp!Q190)*DSTG!$D190)</f>
        <v>0</v>
      </c>
      <c r="F190" s="20">
        <f>Model!$W$6*((drdp!C190+drdp!L190)*DSTG!$B190+(drdp!F190+drdp!O190)*DSTG!$C190+(drdp!I190+drdp!R190)*DSTG!$D190)</f>
        <v>0</v>
      </c>
      <c r="G190" s="20">
        <f>Model!$W$6*((drdp!D190+drdp!M190)*DSTG!$B190+(drdp!G190+drdp!P190)*DSTG!$C190+(drdp!J190+drdp!S190)*DSTG!$D190)</f>
        <v>0</v>
      </c>
      <c r="H190" s="18">
        <f>Model!$W$6*((drdp!B190)*DSTG!$B190+(drdp!E190)*DSTG!$C190+(drdp!H190)*DSTG!$D190)</f>
        <v>0</v>
      </c>
      <c r="I190" s="18">
        <f>Model!$W$6*((drdp!C190)*DSTG!$B190+(drdp!F190)*DSTG!$C190+(drdp!I190)*DSTG!$D190)</f>
        <v>0</v>
      </c>
      <c r="J190" s="18">
        <f>Model!$W$6*((drdp!D190)*DSTG!$B190+(drdp!G190)*DSTG!$C190+(drdp!J190)*DSTG!$D190)</f>
        <v>0</v>
      </c>
      <c r="K190" s="21">
        <f>SUM(E$3:E189)+H190</f>
        <v>1.6622591059661209</v>
      </c>
      <c r="L190" s="21">
        <f>SUM(F$3:F189)+I190</f>
        <v>-0.23144837930811951</v>
      </c>
      <c r="M190" s="21">
        <f>SUM(G$3:G189)+J190</f>
        <v>0.82711891146684158</v>
      </c>
      <c r="N190" s="21"/>
      <c r="O190" s="21"/>
      <c r="P190" s="21"/>
      <c r="Q190" s="19">
        <f t="shared" si="13"/>
        <v>2.7631053353672876</v>
      </c>
      <c r="R190" s="19">
        <f t="shared" si="14"/>
        <v>5.3568352284355164E-2</v>
      </c>
      <c r="S190" s="19">
        <f t="shared" si="15"/>
        <v>0.68412569370609289</v>
      </c>
      <c r="T190" s="19">
        <f t="shared" si="16"/>
        <v>-0.38472717606602236</v>
      </c>
      <c r="U190" s="19">
        <f t="shared" si="17"/>
        <v>1.3748859423025432</v>
      </c>
      <c r="V190" s="19">
        <f t="shared" si="18"/>
        <v>-0.19143533155409648</v>
      </c>
    </row>
    <row r="191" spans="1:22" x14ac:dyDescent="0.25">
      <c r="A191" s="26">
        <f>Wellpath!E191</f>
        <v>0</v>
      </c>
      <c r="B191" s="68">
        <f>Wellpath!K191*Wellpath!P191</f>
        <v>0</v>
      </c>
      <c r="C191" s="22">
        <v>0</v>
      </c>
      <c r="D191" s="22">
        <v>0</v>
      </c>
      <c r="E191" s="20">
        <f>Model!$W$6*((drdp!B191+drdp!K191)*DSTG!$B191+(drdp!E191+drdp!N191)*DSTG!$C191+(drdp!H191+drdp!Q191)*DSTG!$D191)</f>
        <v>0</v>
      </c>
      <c r="F191" s="20">
        <f>Model!$W$6*((drdp!C191+drdp!L191)*DSTG!$B191+(drdp!F191+drdp!O191)*DSTG!$C191+(drdp!I191+drdp!R191)*DSTG!$D191)</f>
        <v>0</v>
      </c>
      <c r="G191" s="20">
        <f>Model!$W$6*((drdp!D191+drdp!M191)*DSTG!$B191+(drdp!G191+drdp!P191)*DSTG!$C191+(drdp!J191+drdp!S191)*DSTG!$D191)</f>
        <v>0</v>
      </c>
      <c r="H191" s="18">
        <f>Model!$W$6*((drdp!B191)*DSTG!$B191+(drdp!E191)*DSTG!$C191+(drdp!H191)*DSTG!$D191)</f>
        <v>0</v>
      </c>
      <c r="I191" s="18">
        <f>Model!$W$6*((drdp!C191)*DSTG!$B191+(drdp!F191)*DSTG!$C191+(drdp!I191)*DSTG!$D191)</f>
        <v>0</v>
      </c>
      <c r="J191" s="18">
        <f>Model!$W$6*((drdp!D191)*DSTG!$B191+(drdp!G191)*DSTG!$C191+(drdp!J191)*DSTG!$D191)</f>
        <v>0</v>
      </c>
      <c r="K191" s="21">
        <f>SUM(E$3:E190)+H191</f>
        <v>1.6622591059661209</v>
      </c>
      <c r="L191" s="21">
        <f>SUM(F$3:F190)+I191</f>
        <v>-0.23144837930811951</v>
      </c>
      <c r="M191" s="21">
        <f>SUM(G$3:G190)+J191</f>
        <v>0.82711891146684158</v>
      </c>
      <c r="N191" s="21"/>
      <c r="O191" s="21"/>
      <c r="P191" s="21"/>
      <c r="Q191" s="19">
        <f t="shared" si="13"/>
        <v>2.7631053353672876</v>
      </c>
      <c r="R191" s="19">
        <f t="shared" si="14"/>
        <v>5.3568352284355164E-2</v>
      </c>
      <c r="S191" s="19">
        <f t="shared" si="15"/>
        <v>0.68412569370609289</v>
      </c>
      <c r="T191" s="19">
        <f t="shared" si="16"/>
        <v>-0.38472717606602236</v>
      </c>
      <c r="U191" s="19">
        <f t="shared" si="17"/>
        <v>1.3748859423025432</v>
      </c>
      <c r="V191" s="19">
        <f t="shared" si="18"/>
        <v>-0.19143533155409648</v>
      </c>
    </row>
    <row r="192" spans="1:22" x14ac:dyDescent="0.25">
      <c r="A192" s="26">
        <f>Wellpath!E192</f>
        <v>0</v>
      </c>
      <c r="B192" s="68">
        <f>Wellpath!K192*Wellpath!P192</f>
        <v>0</v>
      </c>
      <c r="C192" s="22">
        <v>0</v>
      </c>
      <c r="D192" s="22">
        <v>0</v>
      </c>
      <c r="E192" s="20">
        <f>Model!$W$6*((drdp!B192+drdp!K192)*DSTG!$B192+(drdp!E192+drdp!N192)*DSTG!$C192+(drdp!H192+drdp!Q192)*DSTG!$D192)</f>
        <v>0</v>
      </c>
      <c r="F192" s="20">
        <f>Model!$W$6*((drdp!C192+drdp!L192)*DSTG!$B192+(drdp!F192+drdp!O192)*DSTG!$C192+(drdp!I192+drdp!R192)*DSTG!$D192)</f>
        <v>0</v>
      </c>
      <c r="G192" s="20">
        <f>Model!$W$6*((drdp!D192+drdp!M192)*DSTG!$B192+(drdp!G192+drdp!P192)*DSTG!$C192+(drdp!J192+drdp!S192)*DSTG!$D192)</f>
        <v>0</v>
      </c>
      <c r="H192" s="18">
        <f>Model!$W$6*((drdp!B192)*DSTG!$B192+(drdp!E192)*DSTG!$C192+(drdp!H192)*DSTG!$D192)</f>
        <v>0</v>
      </c>
      <c r="I192" s="18">
        <f>Model!$W$6*((drdp!C192)*DSTG!$B192+(drdp!F192)*DSTG!$C192+(drdp!I192)*DSTG!$D192)</f>
        <v>0</v>
      </c>
      <c r="J192" s="18">
        <f>Model!$W$6*((drdp!D192)*DSTG!$B192+(drdp!G192)*DSTG!$C192+(drdp!J192)*DSTG!$D192)</f>
        <v>0</v>
      </c>
      <c r="K192" s="21">
        <f>SUM(E$3:E191)+H192</f>
        <v>1.6622591059661209</v>
      </c>
      <c r="L192" s="21">
        <f>SUM(F$3:F191)+I192</f>
        <v>-0.23144837930811951</v>
      </c>
      <c r="M192" s="21">
        <f>SUM(G$3:G191)+J192</f>
        <v>0.82711891146684158</v>
      </c>
      <c r="N192" s="21"/>
      <c r="O192" s="21"/>
      <c r="P192" s="21"/>
      <c r="Q192" s="19">
        <f t="shared" si="13"/>
        <v>2.7631053353672876</v>
      </c>
      <c r="R192" s="19">
        <f t="shared" si="14"/>
        <v>5.3568352284355164E-2</v>
      </c>
      <c r="S192" s="19">
        <f t="shared" si="15"/>
        <v>0.68412569370609289</v>
      </c>
      <c r="T192" s="19">
        <f t="shared" si="16"/>
        <v>-0.38472717606602236</v>
      </c>
      <c r="U192" s="19">
        <f t="shared" si="17"/>
        <v>1.3748859423025432</v>
      </c>
      <c r="V192" s="19">
        <f t="shared" si="18"/>
        <v>-0.19143533155409648</v>
      </c>
    </row>
    <row r="193" spans="1:22" x14ac:dyDescent="0.25">
      <c r="A193" s="26">
        <f>Wellpath!E193</f>
        <v>0</v>
      </c>
      <c r="B193" s="68">
        <f>Wellpath!K193*Wellpath!P193</f>
        <v>0</v>
      </c>
      <c r="C193" s="22">
        <v>0</v>
      </c>
      <c r="D193" s="22">
        <v>0</v>
      </c>
      <c r="E193" s="20">
        <f>Model!$W$6*((drdp!B193+drdp!K193)*DSTG!$B193+(drdp!E193+drdp!N193)*DSTG!$C193+(drdp!H193+drdp!Q193)*DSTG!$D193)</f>
        <v>0</v>
      </c>
      <c r="F193" s="20">
        <f>Model!$W$6*((drdp!C193+drdp!L193)*DSTG!$B193+(drdp!F193+drdp!O193)*DSTG!$C193+(drdp!I193+drdp!R193)*DSTG!$D193)</f>
        <v>0</v>
      </c>
      <c r="G193" s="20">
        <f>Model!$W$6*((drdp!D193+drdp!M193)*DSTG!$B193+(drdp!G193+drdp!P193)*DSTG!$C193+(drdp!J193+drdp!S193)*DSTG!$D193)</f>
        <v>0</v>
      </c>
      <c r="H193" s="18">
        <f>Model!$W$6*((drdp!B193)*DSTG!$B193+(drdp!E193)*DSTG!$C193+(drdp!H193)*DSTG!$D193)</f>
        <v>0</v>
      </c>
      <c r="I193" s="18">
        <f>Model!$W$6*((drdp!C193)*DSTG!$B193+(drdp!F193)*DSTG!$C193+(drdp!I193)*DSTG!$D193)</f>
        <v>0</v>
      </c>
      <c r="J193" s="18">
        <f>Model!$W$6*((drdp!D193)*DSTG!$B193+(drdp!G193)*DSTG!$C193+(drdp!J193)*DSTG!$D193)</f>
        <v>0</v>
      </c>
      <c r="K193" s="21">
        <f>SUM(E$3:E192)+H193</f>
        <v>1.6622591059661209</v>
      </c>
      <c r="L193" s="21">
        <f>SUM(F$3:F192)+I193</f>
        <v>-0.23144837930811951</v>
      </c>
      <c r="M193" s="21">
        <f>SUM(G$3:G192)+J193</f>
        <v>0.82711891146684158</v>
      </c>
      <c r="N193" s="21"/>
      <c r="O193" s="21"/>
      <c r="P193" s="21"/>
      <c r="Q193" s="19">
        <f t="shared" si="13"/>
        <v>2.7631053353672876</v>
      </c>
      <c r="R193" s="19">
        <f t="shared" si="14"/>
        <v>5.3568352284355164E-2</v>
      </c>
      <c r="S193" s="19">
        <f t="shared" si="15"/>
        <v>0.68412569370609289</v>
      </c>
      <c r="T193" s="19">
        <f t="shared" si="16"/>
        <v>-0.38472717606602236</v>
      </c>
      <c r="U193" s="19">
        <f t="shared" si="17"/>
        <v>1.3748859423025432</v>
      </c>
      <c r="V193" s="19">
        <f t="shared" si="18"/>
        <v>-0.19143533155409648</v>
      </c>
    </row>
    <row r="194" spans="1:22" x14ac:dyDescent="0.25">
      <c r="A194" s="26">
        <f>Wellpath!E194</f>
        <v>0</v>
      </c>
      <c r="B194" s="68">
        <f>Wellpath!K194*Wellpath!P194</f>
        <v>0</v>
      </c>
      <c r="C194" s="22">
        <v>0</v>
      </c>
      <c r="D194" s="22">
        <v>0</v>
      </c>
      <c r="E194" s="20">
        <f>Model!$W$6*((drdp!B194+drdp!K194)*DSTG!$B194+(drdp!E194+drdp!N194)*DSTG!$C194+(drdp!H194+drdp!Q194)*DSTG!$D194)</f>
        <v>0</v>
      </c>
      <c r="F194" s="20">
        <f>Model!$W$6*((drdp!C194+drdp!L194)*DSTG!$B194+(drdp!F194+drdp!O194)*DSTG!$C194+(drdp!I194+drdp!R194)*DSTG!$D194)</f>
        <v>0</v>
      </c>
      <c r="G194" s="20">
        <f>Model!$W$6*((drdp!D194+drdp!M194)*DSTG!$B194+(drdp!G194+drdp!P194)*DSTG!$C194+(drdp!J194+drdp!S194)*DSTG!$D194)</f>
        <v>0</v>
      </c>
      <c r="H194" s="18">
        <f>Model!$W$6*((drdp!B194)*DSTG!$B194+(drdp!E194)*DSTG!$C194+(drdp!H194)*DSTG!$D194)</f>
        <v>0</v>
      </c>
      <c r="I194" s="18">
        <f>Model!$W$6*((drdp!C194)*DSTG!$B194+(drdp!F194)*DSTG!$C194+(drdp!I194)*DSTG!$D194)</f>
        <v>0</v>
      </c>
      <c r="J194" s="18">
        <f>Model!$W$6*((drdp!D194)*DSTG!$B194+(drdp!G194)*DSTG!$C194+(drdp!J194)*DSTG!$D194)</f>
        <v>0</v>
      </c>
      <c r="K194" s="21">
        <f>SUM(E$3:E193)+H194</f>
        <v>1.6622591059661209</v>
      </c>
      <c r="L194" s="21">
        <f>SUM(F$3:F193)+I194</f>
        <v>-0.23144837930811951</v>
      </c>
      <c r="M194" s="21">
        <f>SUM(G$3:G193)+J194</f>
        <v>0.82711891146684158</v>
      </c>
      <c r="N194" s="21"/>
      <c r="O194" s="21"/>
      <c r="P194" s="21"/>
      <c r="Q194" s="19">
        <f t="shared" si="13"/>
        <v>2.7631053353672876</v>
      </c>
      <c r="R194" s="19">
        <f t="shared" si="14"/>
        <v>5.3568352284355164E-2</v>
      </c>
      <c r="S194" s="19">
        <f t="shared" si="15"/>
        <v>0.68412569370609289</v>
      </c>
      <c r="T194" s="19">
        <f t="shared" si="16"/>
        <v>-0.38472717606602236</v>
      </c>
      <c r="U194" s="19">
        <f t="shared" si="17"/>
        <v>1.3748859423025432</v>
      </c>
      <c r="V194" s="19">
        <f t="shared" si="18"/>
        <v>-0.19143533155409648</v>
      </c>
    </row>
    <row r="195" spans="1:22" x14ac:dyDescent="0.25">
      <c r="A195" s="26">
        <f>Wellpath!E195</f>
        <v>0</v>
      </c>
      <c r="B195" s="68">
        <f>Wellpath!K195*Wellpath!P195</f>
        <v>0</v>
      </c>
      <c r="C195" s="22">
        <v>0</v>
      </c>
      <c r="D195" s="22">
        <v>0</v>
      </c>
      <c r="E195" s="20">
        <f>Model!$W$6*((drdp!B195+drdp!K195)*DSTG!$B195+(drdp!E195+drdp!N195)*DSTG!$C195+(drdp!H195+drdp!Q195)*DSTG!$D195)</f>
        <v>0</v>
      </c>
      <c r="F195" s="20">
        <f>Model!$W$6*((drdp!C195+drdp!L195)*DSTG!$B195+(drdp!F195+drdp!O195)*DSTG!$C195+(drdp!I195+drdp!R195)*DSTG!$D195)</f>
        <v>0</v>
      </c>
      <c r="G195" s="20">
        <f>Model!$W$6*((drdp!D195+drdp!M195)*DSTG!$B195+(drdp!G195+drdp!P195)*DSTG!$C195+(drdp!J195+drdp!S195)*DSTG!$D195)</f>
        <v>0</v>
      </c>
      <c r="H195" s="18">
        <f>Model!$W$6*((drdp!B195)*DSTG!$B195+(drdp!E195)*DSTG!$C195+(drdp!H195)*DSTG!$D195)</f>
        <v>0</v>
      </c>
      <c r="I195" s="18">
        <f>Model!$W$6*((drdp!C195)*DSTG!$B195+(drdp!F195)*DSTG!$C195+(drdp!I195)*DSTG!$D195)</f>
        <v>0</v>
      </c>
      <c r="J195" s="18">
        <f>Model!$W$6*((drdp!D195)*DSTG!$B195+(drdp!G195)*DSTG!$C195+(drdp!J195)*DSTG!$D195)</f>
        <v>0</v>
      </c>
      <c r="K195" s="21">
        <f>SUM(E$3:E194)+H195</f>
        <v>1.6622591059661209</v>
      </c>
      <c r="L195" s="21">
        <f>SUM(F$3:F194)+I195</f>
        <v>-0.23144837930811951</v>
      </c>
      <c r="M195" s="21">
        <f>SUM(G$3:G194)+J195</f>
        <v>0.82711891146684158</v>
      </c>
      <c r="N195" s="21"/>
      <c r="O195" s="21"/>
      <c r="P195" s="21"/>
      <c r="Q195" s="19">
        <f t="shared" si="13"/>
        <v>2.7631053353672876</v>
      </c>
      <c r="R195" s="19">
        <f t="shared" si="14"/>
        <v>5.3568352284355164E-2</v>
      </c>
      <c r="S195" s="19">
        <f t="shared" si="15"/>
        <v>0.68412569370609289</v>
      </c>
      <c r="T195" s="19">
        <f t="shared" si="16"/>
        <v>-0.38472717606602236</v>
      </c>
      <c r="U195" s="19">
        <f t="shared" si="17"/>
        <v>1.3748859423025432</v>
      </c>
      <c r="V195" s="19">
        <f t="shared" si="18"/>
        <v>-0.19143533155409648</v>
      </c>
    </row>
    <row r="196" spans="1:22" x14ac:dyDescent="0.25">
      <c r="A196" s="26">
        <f>Wellpath!E196</f>
        <v>0</v>
      </c>
      <c r="B196" s="68">
        <f>Wellpath!K196*Wellpath!P196</f>
        <v>0</v>
      </c>
      <c r="C196" s="22">
        <v>0</v>
      </c>
      <c r="D196" s="22">
        <v>0</v>
      </c>
      <c r="E196" s="20">
        <f>Model!$W$6*((drdp!B196+drdp!K196)*DSTG!$B196+(drdp!E196+drdp!N196)*DSTG!$C196+(drdp!H196+drdp!Q196)*DSTG!$D196)</f>
        <v>0</v>
      </c>
      <c r="F196" s="20">
        <f>Model!$W$6*((drdp!C196+drdp!L196)*DSTG!$B196+(drdp!F196+drdp!O196)*DSTG!$C196+(drdp!I196+drdp!R196)*DSTG!$D196)</f>
        <v>0</v>
      </c>
      <c r="G196" s="20">
        <f>Model!$W$6*((drdp!D196+drdp!M196)*DSTG!$B196+(drdp!G196+drdp!P196)*DSTG!$C196+(drdp!J196+drdp!S196)*DSTG!$D196)</f>
        <v>0</v>
      </c>
      <c r="H196" s="18">
        <f>Model!$W$6*((drdp!B196)*DSTG!$B196+(drdp!E196)*DSTG!$C196+(drdp!H196)*DSTG!$D196)</f>
        <v>0</v>
      </c>
      <c r="I196" s="18">
        <f>Model!$W$6*((drdp!C196)*DSTG!$B196+(drdp!F196)*DSTG!$C196+(drdp!I196)*DSTG!$D196)</f>
        <v>0</v>
      </c>
      <c r="J196" s="18">
        <f>Model!$W$6*((drdp!D196)*DSTG!$B196+(drdp!G196)*DSTG!$C196+(drdp!J196)*DSTG!$D196)</f>
        <v>0</v>
      </c>
      <c r="K196" s="21">
        <f>SUM(E$3:E195)+H196</f>
        <v>1.6622591059661209</v>
      </c>
      <c r="L196" s="21">
        <f>SUM(F$3:F195)+I196</f>
        <v>-0.23144837930811951</v>
      </c>
      <c r="M196" s="21">
        <f>SUM(G$3:G195)+J196</f>
        <v>0.82711891146684158</v>
      </c>
      <c r="N196" s="21"/>
      <c r="O196" s="21"/>
      <c r="P196" s="21"/>
      <c r="Q196" s="19">
        <f t="shared" si="13"/>
        <v>2.7631053353672876</v>
      </c>
      <c r="R196" s="19">
        <f t="shared" si="14"/>
        <v>5.3568352284355164E-2</v>
      </c>
      <c r="S196" s="19">
        <f t="shared" si="15"/>
        <v>0.68412569370609289</v>
      </c>
      <c r="T196" s="19">
        <f t="shared" si="16"/>
        <v>-0.38472717606602236</v>
      </c>
      <c r="U196" s="19">
        <f t="shared" si="17"/>
        <v>1.3748859423025432</v>
      </c>
      <c r="V196" s="19">
        <f t="shared" si="18"/>
        <v>-0.19143533155409648</v>
      </c>
    </row>
    <row r="197" spans="1:22" x14ac:dyDescent="0.25">
      <c r="A197" s="26">
        <f>Wellpath!E197</f>
        <v>0</v>
      </c>
      <c r="B197" s="68">
        <f>Wellpath!K197*Wellpath!P197</f>
        <v>0</v>
      </c>
      <c r="C197" s="22">
        <v>0</v>
      </c>
      <c r="D197" s="22">
        <v>0</v>
      </c>
      <c r="E197" s="20">
        <f>Model!$W$6*((drdp!B197+drdp!K197)*DSTG!$B197+(drdp!E197+drdp!N197)*DSTG!$C197+(drdp!H197+drdp!Q197)*DSTG!$D197)</f>
        <v>0</v>
      </c>
      <c r="F197" s="20">
        <f>Model!$W$6*((drdp!C197+drdp!L197)*DSTG!$B197+(drdp!F197+drdp!O197)*DSTG!$C197+(drdp!I197+drdp!R197)*DSTG!$D197)</f>
        <v>0</v>
      </c>
      <c r="G197" s="20">
        <f>Model!$W$6*((drdp!D197+drdp!M197)*DSTG!$B197+(drdp!G197+drdp!P197)*DSTG!$C197+(drdp!J197+drdp!S197)*DSTG!$D197)</f>
        <v>0</v>
      </c>
      <c r="H197" s="18">
        <f>Model!$W$6*((drdp!B197)*DSTG!$B197+(drdp!E197)*DSTG!$C197+(drdp!H197)*DSTG!$D197)</f>
        <v>0</v>
      </c>
      <c r="I197" s="18">
        <f>Model!$W$6*((drdp!C197)*DSTG!$B197+(drdp!F197)*DSTG!$C197+(drdp!I197)*DSTG!$D197)</f>
        <v>0</v>
      </c>
      <c r="J197" s="18">
        <f>Model!$W$6*((drdp!D197)*DSTG!$B197+(drdp!G197)*DSTG!$C197+(drdp!J197)*DSTG!$D197)</f>
        <v>0</v>
      </c>
      <c r="K197" s="21">
        <f>SUM(E$3:E196)+H197</f>
        <v>1.6622591059661209</v>
      </c>
      <c r="L197" s="21">
        <f>SUM(F$3:F196)+I197</f>
        <v>-0.23144837930811951</v>
      </c>
      <c r="M197" s="21">
        <f>SUM(G$3:G196)+J197</f>
        <v>0.82711891146684158</v>
      </c>
      <c r="N197" s="21"/>
      <c r="O197" s="21"/>
      <c r="P197" s="21"/>
      <c r="Q197" s="19">
        <f t="shared" si="13"/>
        <v>2.7631053353672876</v>
      </c>
      <c r="R197" s="19">
        <f t="shared" si="14"/>
        <v>5.3568352284355164E-2</v>
      </c>
      <c r="S197" s="19">
        <f t="shared" si="15"/>
        <v>0.68412569370609289</v>
      </c>
      <c r="T197" s="19">
        <f t="shared" si="16"/>
        <v>-0.38472717606602236</v>
      </c>
      <c r="U197" s="19">
        <f t="shared" si="17"/>
        <v>1.3748859423025432</v>
      </c>
      <c r="V197" s="19">
        <f t="shared" si="18"/>
        <v>-0.19143533155409648</v>
      </c>
    </row>
    <row r="198" spans="1:22" x14ac:dyDescent="0.25">
      <c r="A198" s="26">
        <f>Wellpath!E198</f>
        <v>0</v>
      </c>
      <c r="B198" s="68">
        <f>Wellpath!K198*Wellpath!P198</f>
        <v>0</v>
      </c>
      <c r="C198" s="22">
        <v>0</v>
      </c>
      <c r="D198" s="22">
        <v>0</v>
      </c>
      <c r="E198" s="20">
        <f>Model!$W$6*((drdp!B198+drdp!K198)*DSTG!$B198+(drdp!E198+drdp!N198)*DSTG!$C198+(drdp!H198+drdp!Q198)*DSTG!$D198)</f>
        <v>0</v>
      </c>
      <c r="F198" s="20">
        <f>Model!$W$6*((drdp!C198+drdp!L198)*DSTG!$B198+(drdp!F198+drdp!O198)*DSTG!$C198+(drdp!I198+drdp!R198)*DSTG!$D198)</f>
        <v>0</v>
      </c>
      <c r="G198" s="20">
        <f>Model!$W$6*((drdp!D198+drdp!M198)*DSTG!$B198+(drdp!G198+drdp!P198)*DSTG!$C198+(drdp!J198+drdp!S198)*DSTG!$D198)</f>
        <v>0</v>
      </c>
      <c r="H198" s="18">
        <f>Model!$W$6*((drdp!B198)*DSTG!$B198+(drdp!E198)*DSTG!$C198+(drdp!H198)*DSTG!$D198)</f>
        <v>0</v>
      </c>
      <c r="I198" s="18">
        <f>Model!$W$6*((drdp!C198)*DSTG!$B198+(drdp!F198)*DSTG!$C198+(drdp!I198)*DSTG!$D198)</f>
        <v>0</v>
      </c>
      <c r="J198" s="18">
        <f>Model!$W$6*((drdp!D198)*DSTG!$B198+(drdp!G198)*DSTG!$C198+(drdp!J198)*DSTG!$D198)</f>
        <v>0</v>
      </c>
      <c r="K198" s="21">
        <f>SUM(E$3:E197)+H198</f>
        <v>1.6622591059661209</v>
      </c>
      <c r="L198" s="21">
        <f>SUM(F$3:F197)+I198</f>
        <v>-0.23144837930811951</v>
      </c>
      <c r="M198" s="21">
        <f>SUM(G$3:G197)+J198</f>
        <v>0.82711891146684158</v>
      </c>
      <c r="N198" s="21"/>
      <c r="O198" s="21"/>
      <c r="P198" s="21"/>
      <c r="Q198" s="19">
        <f t="shared" ref="Q198:Q261" si="19">K198^2</f>
        <v>2.7631053353672876</v>
      </c>
      <c r="R198" s="19">
        <f t="shared" ref="R198:R261" si="20">L198^2</f>
        <v>5.3568352284355164E-2</v>
      </c>
      <c r="S198" s="19">
        <f t="shared" ref="S198:S261" si="21">M198^2</f>
        <v>0.68412569370609289</v>
      </c>
      <c r="T198" s="19">
        <f t="shared" ref="T198:T261" si="22">K198*L198</f>
        <v>-0.38472717606602236</v>
      </c>
      <c r="U198" s="19">
        <f t="shared" ref="U198:U261" si="23">K198*M198</f>
        <v>1.3748859423025432</v>
      </c>
      <c r="V198" s="19">
        <f t="shared" ref="V198:V261" si="24">L198*M198</f>
        <v>-0.19143533155409648</v>
      </c>
    </row>
    <row r="199" spans="1:22" x14ac:dyDescent="0.25">
      <c r="A199" s="26">
        <f>Wellpath!E199</f>
        <v>0</v>
      </c>
      <c r="B199" s="68">
        <f>Wellpath!K199*Wellpath!P199</f>
        <v>0</v>
      </c>
      <c r="C199" s="22">
        <v>0</v>
      </c>
      <c r="D199" s="22">
        <v>0</v>
      </c>
      <c r="E199" s="20">
        <f>Model!$W$6*((drdp!B199+drdp!K199)*DSTG!$B199+(drdp!E199+drdp!N199)*DSTG!$C199+(drdp!H199+drdp!Q199)*DSTG!$D199)</f>
        <v>0</v>
      </c>
      <c r="F199" s="20">
        <f>Model!$W$6*((drdp!C199+drdp!L199)*DSTG!$B199+(drdp!F199+drdp!O199)*DSTG!$C199+(drdp!I199+drdp!R199)*DSTG!$D199)</f>
        <v>0</v>
      </c>
      <c r="G199" s="20">
        <f>Model!$W$6*((drdp!D199+drdp!M199)*DSTG!$B199+(drdp!G199+drdp!P199)*DSTG!$C199+(drdp!J199+drdp!S199)*DSTG!$D199)</f>
        <v>0</v>
      </c>
      <c r="H199" s="18">
        <f>Model!$W$6*((drdp!B199)*DSTG!$B199+(drdp!E199)*DSTG!$C199+(drdp!H199)*DSTG!$D199)</f>
        <v>0</v>
      </c>
      <c r="I199" s="18">
        <f>Model!$W$6*((drdp!C199)*DSTG!$B199+(drdp!F199)*DSTG!$C199+(drdp!I199)*DSTG!$D199)</f>
        <v>0</v>
      </c>
      <c r="J199" s="18">
        <f>Model!$W$6*((drdp!D199)*DSTG!$B199+(drdp!G199)*DSTG!$C199+(drdp!J199)*DSTG!$D199)</f>
        <v>0</v>
      </c>
      <c r="K199" s="21">
        <f>SUM(E$3:E198)+H199</f>
        <v>1.6622591059661209</v>
      </c>
      <c r="L199" s="21">
        <f>SUM(F$3:F198)+I199</f>
        <v>-0.23144837930811951</v>
      </c>
      <c r="M199" s="21">
        <f>SUM(G$3:G198)+J199</f>
        <v>0.82711891146684158</v>
      </c>
      <c r="N199" s="21"/>
      <c r="O199" s="21"/>
      <c r="P199" s="21"/>
      <c r="Q199" s="19">
        <f t="shared" si="19"/>
        <v>2.7631053353672876</v>
      </c>
      <c r="R199" s="19">
        <f t="shared" si="20"/>
        <v>5.3568352284355164E-2</v>
      </c>
      <c r="S199" s="19">
        <f t="shared" si="21"/>
        <v>0.68412569370609289</v>
      </c>
      <c r="T199" s="19">
        <f t="shared" si="22"/>
        <v>-0.38472717606602236</v>
      </c>
      <c r="U199" s="19">
        <f t="shared" si="23"/>
        <v>1.3748859423025432</v>
      </c>
      <c r="V199" s="19">
        <f t="shared" si="24"/>
        <v>-0.19143533155409648</v>
      </c>
    </row>
    <row r="200" spans="1:22" x14ac:dyDescent="0.25">
      <c r="A200" s="26">
        <f>Wellpath!E200</f>
        <v>0</v>
      </c>
      <c r="B200" s="68">
        <f>Wellpath!K200*Wellpath!P200</f>
        <v>0</v>
      </c>
      <c r="C200" s="22">
        <v>0</v>
      </c>
      <c r="D200" s="22">
        <v>0</v>
      </c>
      <c r="E200" s="20">
        <f>Model!$W$6*((drdp!B200+drdp!K200)*DSTG!$B200+(drdp!E200+drdp!N200)*DSTG!$C200+(drdp!H200+drdp!Q200)*DSTG!$D200)</f>
        <v>0</v>
      </c>
      <c r="F200" s="20">
        <f>Model!$W$6*((drdp!C200+drdp!L200)*DSTG!$B200+(drdp!F200+drdp!O200)*DSTG!$C200+(drdp!I200+drdp!R200)*DSTG!$D200)</f>
        <v>0</v>
      </c>
      <c r="G200" s="20">
        <f>Model!$W$6*((drdp!D200+drdp!M200)*DSTG!$B200+(drdp!G200+drdp!P200)*DSTG!$C200+(drdp!J200+drdp!S200)*DSTG!$D200)</f>
        <v>0</v>
      </c>
      <c r="H200" s="18">
        <f>Model!$W$6*((drdp!B200)*DSTG!$B200+(drdp!E200)*DSTG!$C200+(drdp!H200)*DSTG!$D200)</f>
        <v>0</v>
      </c>
      <c r="I200" s="18">
        <f>Model!$W$6*((drdp!C200)*DSTG!$B200+(drdp!F200)*DSTG!$C200+(drdp!I200)*DSTG!$D200)</f>
        <v>0</v>
      </c>
      <c r="J200" s="18">
        <f>Model!$W$6*((drdp!D200)*DSTG!$B200+(drdp!G200)*DSTG!$C200+(drdp!J200)*DSTG!$D200)</f>
        <v>0</v>
      </c>
      <c r="K200" s="21">
        <f>SUM(E$3:E199)+H200</f>
        <v>1.6622591059661209</v>
      </c>
      <c r="L200" s="21">
        <f>SUM(F$3:F199)+I200</f>
        <v>-0.23144837930811951</v>
      </c>
      <c r="M200" s="21">
        <f>SUM(G$3:G199)+J200</f>
        <v>0.82711891146684158</v>
      </c>
      <c r="N200" s="21"/>
      <c r="O200" s="21"/>
      <c r="P200" s="21"/>
      <c r="Q200" s="19">
        <f t="shared" si="19"/>
        <v>2.7631053353672876</v>
      </c>
      <c r="R200" s="19">
        <f t="shared" si="20"/>
        <v>5.3568352284355164E-2</v>
      </c>
      <c r="S200" s="19">
        <f t="shared" si="21"/>
        <v>0.68412569370609289</v>
      </c>
      <c r="T200" s="19">
        <f t="shared" si="22"/>
        <v>-0.38472717606602236</v>
      </c>
      <c r="U200" s="19">
        <f t="shared" si="23"/>
        <v>1.3748859423025432</v>
      </c>
      <c r="V200" s="19">
        <f t="shared" si="24"/>
        <v>-0.19143533155409648</v>
      </c>
    </row>
    <row r="201" spans="1:22" x14ac:dyDescent="0.25">
      <c r="A201" s="26">
        <f>Wellpath!E201</f>
        <v>0</v>
      </c>
      <c r="B201" s="68">
        <f>Wellpath!K201*Wellpath!P201</f>
        <v>0</v>
      </c>
      <c r="C201" s="22">
        <v>0</v>
      </c>
      <c r="D201" s="22">
        <v>0</v>
      </c>
      <c r="E201" s="20">
        <f>Model!$W$6*((drdp!B201+drdp!K201)*DSTG!$B201+(drdp!E201+drdp!N201)*DSTG!$C201+(drdp!H201+drdp!Q201)*DSTG!$D201)</f>
        <v>0</v>
      </c>
      <c r="F201" s="20">
        <f>Model!$W$6*((drdp!C201+drdp!L201)*DSTG!$B201+(drdp!F201+drdp!O201)*DSTG!$C201+(drdp!I201+drdp!R201)*DSTG!$D201)</f>
        <v>0</v>
      </c>
      <c r="G201" s="20">
        <f>Model!$W$6*((drdp!D201+drdp!M201)*DSTG!$B201+(drdp!G201+drdp!P201)*DSTG!$C201+(drdp!J201+drdp!S201)*DSTG!$D201)</f>
        <v>0</v>
      </c>
      <c r="H201" s="18">
        <f>Model!$W$6*((drdp!B201)*DSTG!$B201+(drdp!E201)*DSTG!$C201+(drdp!H201)*DSTG!$D201)</f>
        <v>0</v>
      </c>
      <c r="I201" s="18">
        <f>Model!$W$6*((drdp!C201)*DSTG!$B201+(drdp!F201)*DSTG!$C201+(drdp!I201)*DSTG!$D201)</f>
        <v>0</v>
      </c>
      <c r="J201" s="18">
        <f>Model!$W$6*((drdp!D201)*DSTG!$B201+(drdp!G201)*DSTG!$C201+(drdp!J201)*DSTG!$D201)</f>
        <v>0</v>
      </c>
      <c r="K201" s="21">
        <f>SUM(E$3:E200)+H201</f>
        <v>1.6622591059661209</v>
      </c>
      <c r="L201" s="21">
        <f>SUM(F$3:F200)+I201</f>
        <v>-0.23144837930811951</v>
      </c>
      <c r="M201" s="21">
        <f>SUM(G$3:G200)+J201</f>
        <v>0.82711891146684158</v>
      </c>
      <c r="N201" s="21"/>
      <c r="O201" s="21"/>
      <c r="P201" s="21"/>
      <c r="Q201" s="19">
        <f t="shared" si="19"/>
        <v>2.7631053353672876</v>
      </c>
      <c r="R201" s="19">
        <f t="shared" si="20"/>
        <v>5.3568352284355164E-2</v>
      </c>
      <c r="S201" s="19">
        <f t="shared" si="21"/>
        <v>0.68412569370609289</v>
      </c>
      <c r="T201" s="19">
        <f t="shared" si="22"/>
        <v>-0.38472717606602236</v>
      </c>
      <c r="U201" s="19">
        <f t="shared" si="23"/>
        <v>1.3748859423025432</v>
      </c>
      <c r="V201" s="19">
        <f t="shared" si="24"/>
        <v>-0.19143533155409648</v>
      </c>
    </row>
    <row r="202" spans="1:22" x14ac:dyDescent="0.25">
      <c r="A202" s="26">
        <f>Wellpath!E202</f>
        <v>0</v>
      </c>
      <c r="B202" s="68">
        <f>Wellpath!K202*Wellpath!P202</f>
        <v>0</v>
      </c>
      <c r="C202" s="22">
        <v>0</v>
      </c>
      <c r="D202" s="22">
        <v>0</v>
      </c>
      <c r="E202" s="20">
        <f>Model!$W$6*((drdp!B202+drdp!K202)*DSTG!$B202+(drdp!E202+drdp!N202)*DSTG!$C202+(drdp!H202+drdp!Q202)*DSTG!$D202)</f>
        <v>0</v>
      </c>
      <c r="F202" s="20">
        <f>Model!$W$6*((drdp!C202+drdp!L202)*DSTG!$B202+(drdp!F202+drdp!O202)*DSTG!$C202+(drdp!I202+drdp!R202)*DSTG!$D202)</f>
        <v>0</v>
      </c>
      <c r="G202" s="20">
        <f>Model!$W$6*((drdp!D202+drdp!M202)*DSTG!$B202+(drdp!G202+drdp!P202)*DSTG!$C202+(drdp!J202+drdp!S202)*DSTG!$D202)</f>
        <v>0</v>
      </c>
      <c r="H202" s="18">
        <f>Model!$W$6*((drdp!B202)*DSTG!$B202+(drdp!E202)*DSTG!$C202+(drdp!H202)*DSTG!$D202)</f>
        <v>0</v>
      </c>
      <c r="I202" s="18">
        <f>Model!$W$6*((drdp!C202)*DSTG!$B202+(drdp!F202)*DSTG!$C202+(drdp!I202)*DSTG!$D202)</f>
        <v>0</v>
      </c>
      <c r="J202" s="18">
        <f>Model!$W$6*((drdp!D202)*DSTG!$B202+(drdp!G202)*DSTG!$C202+(drdp!J202)*DSTG!$D202)</f>
        <v>0</v>
      </c>
      <c r="K202" s="21">
        <f>SUM(E$3:E201)+H202</f>
        <v>1.6622591059661209</v>
      </c>
      <c r="L202" s="21">
        <f>SUM(F$3:F201)+I202</f>
        <v>-0.23144837930811951</v>
      </c>
      <c r="M202" s="21">
        <f>SUM(G$3:G201)+J202</f>
        <v>0.82711891146684158</v>
      </c>
      <c r="N202" s="21"/>
      <c r="O202" s="21"/>
      <c r="P202" s="21"/>
      <c r="Q202" s="19">
        <f t="shared" si="19"/>
        <v>2.7631053353672876</v>
      </c>
      <c r="R202" s="19">
        <f t="shared" si="20"/>
        <v>5.3568352284355164E-2</v>
      </c>
      <c r="S202" s="19">
        <f t="shared" si="21"/>
        <v>0.68412569370609289</v>
      </c>
      <c r="T202" s="19">
        <f t="shared" si="22"/>
        <v>-0.38472717606602236</v>
      </c>
      <c r="U202" s="19">
        <f t="shared" si="23"/>
        <v>1.3748859423025432</v>
      </c>
      <c r="V202" s="19">
        <f t="shared" si="24"/>
        <v>-0.19143533155409648</v>
      </c>
    </row>
    <row r="203" spans="1:22" x14ac:dyDescent="0.25">
      <c r="A203" s="26">
        <f>Wellpath!E203</f>
        <v>0</v>
      </c>
      <c r="B203" s="68">
        <f>Wellpath!K203*Wellpath!P203</f>
        <v>0</v>
      </c>
      <c r="C203" s="22">
        <v>0</v>
      </c>
      <c r="D203" s="22">
        <v>0</v>
      </c>
      <c r="E203" s="20">
        <f>Model!$W$6*((drdp!B203+drdp!K203)*DSTG!$B203+(drdp!E203+drdp!N203)*DSTG!$C203+(drdp!H203+drdp!Q203)*DSTG!$D203)</f>
        <v>0</v>
      </c>
      <c r="F203" s="20">
        <f>Model!$W$6*((drdp!C203+drdp!L203)*DSTG!$B203+(drdp!F203+drdp!O203)*DSTG!$C203+(drdp!I203+drdp!R203)*DSTG!$D203)</f>
        <v>0</v>
      </c>
      <c r="G203" s="20">
        <f>Model!$W$6*((drdp!D203+drdp!M203)*DSTG!$B203+(drdp!G203+drdp!P203)*DSTG!$C203+(drdp!J203+drdp!S203)*DSTG!$D203)</f>
        <v>0</v>
      </c>
      <c r="H203" s="18">
        <f>Model!$W$6*((drdp!B203)*DSTG!$B203+(drdp!E203)*DSTG!$C203+(drdp!H203)*DSTG!$D203)</f>
        <v>0</v>
      </c>
      <c r="I203" s="18">
        <f>Model!$W$6*((drdp!C203)*DSTG!$B203+(drdp!F203)*DSTG!$C203+(drdp!I203)*DSTG!$D203)</f>
        <v>0</v>
      </c>
      <c r="J203" s="18">
        <f>Model!$W$6*((drdp!D203)*DSTG!$B203+(drdp!G203)*DSTG!$C203+(drdp!J203)*DSTG!$D203)</f>
        <v>0</v>
      </c>
      <c r="K203" s="21">
        <f>SUM(E$3:E202)+H203</f>
        <v>1.6622591059661209</v>
      </c>
      <c r="L203" s="21">
        <f>SUM(F$3:F202)+I203</f>
        <v>-0.23144837930811951</v>
      </c>
      <c r="M203" s="21">
        <f>SUM(G$3:G202)+J203</f>
        <v>0.82711891146684158</v>
      </c>
      <c r="N203" s="21"/>
      <c r="O203" s="21"/>
      <c r="P203" s="21"/>
      <c r="Q203" s="19">
        <f t="shared" si="19"/>
        <v>2.7631053353672876</v>
      </c>
      <c r="R203" s="19">
        <f t="shared" si="20"/>
        <v>5.3568352284355164E-2</v>
      </c>
      <c r="S203" s="19">
        <f t="shared" si="21"/>
        <v>0.68412569370609289</v>
      </c>
      <c r="T203" s="19">
        <f t="shared" si="22"/>
        <v>-0.38472717606602236</v>
      </c>
      <c r="U203" s="19">
        <f t="shared" si="23"/>
        <v>1.3748859423025432</v>
      </c>
      <c r="V203" s="19">
        <f t="shared" si="24"/>
        <v>-0.19143533155409648</v>
      </c>
    </row>
    <row r="204" spans="1:22" x14ac:dyDescent="0.25">
      <c r="A204" s="26">
        <f>Wellpath!E204</f>
        <v>0</v>
      </c>
      <c r="B204" s="68">
        <f>Wellpath!K204*Wellpath!P204</f>
        <v>0</v>
      </c>
      <c r="C204" s="22">
        <v>0</v>
      </c>
      <c r="D204" s="22">
        <v>0</v>
      </c>
      <c r="E204" s="20">
        <f>Model!$W$6*((drdp!B204+drdp!K204)*DSTG!$B204+(drdp!E204+drdp!N204)*DSTG!$C204+(drdp!H204+drdp!Q204)*DSTG!$D204)</f>
        <v>0</v>
      </c>
      <c r="F204" s="20">
        <f>Model!$W$6*((drdp!C204+drdp!L204)*DSTG!$B204+(drdp!F204+drdp!O204)*DSTG!$C204+(drdp!I204+drdp!R204)*DSTG!$D204)</f>
        <v>0</v>
      </c>
      <c r="G204" s="20">
        <f>Model!$W$6*((drdp!D204+drdp!M204)*DSTG!$B204+(drdp!G204+drdp!P204)*DSTG!$C204+(drdp!J204+drdp!S204)*DSTG!$D204)</f>
        <v>0</v>
      </c>
      <c r="H204" s="18">
        <f>Model!$W$6*((drdp!B204)*DSTG!$B204+(drdp!E204)*DSTG!$C204+(drdp!H204)*DSTG!$D204)</f>
        <v>0</v>
      </c>
      <c r="I204" s="18">
        <f>Model!$W$6*((drdp!C204)*DSTG!$B204+(drdp!F204)*DSTG!$C204+(drdp!I204)*DSTG!$D204)</f>
        <v>0</v>
      </c>
      <c r="J204" s="18">
        <f>Model!$W$6*((drdp!D204)*DSTG!$B204+(drdp!G204)*DSTG!$C204+(drdp!J204)*DSTG!$D204)</f>
        <v>0</v>
      </c>
      <c r="K204" s="21">
        <f>SUM(E$3:E203)+H204</f>
        <v>1.6622591059661209</v>
      </c>
      <c r="L204" s="21">
        <f>SUM(F$3:F203)+I204</f>
        <v>-0.23144837930811951</v>
      </c>
      <c r="M204" s="21">
        <f>SUM(G$3:G203)+J204</f>
        <v>0.82711891146684158</v>
      </c>
      <c r="N204" s="21"/>
      <c r="O204" s="21"/>
      <c r="P204" s="21"/>
      <c r="Q204" s="19">
        <f t="shared" si="19"/>
        <v>2.7631053353672876</v>
      </c>
      <c r="R204" s="19">
        <f t="shared" si="20"/>
        <v>5.3568352284355164E-2</v>
      </c>
      <c r="S204" s="19">
        <f t="shared" si="21"/>
        <v>0.68412569370609289</v>
      </c>
      <c r="T204" s="19">
        <f t="shared" si="22"/>
        <v>-0.38472717606602236</v>
      </c>
      <c r="U204" s="19">
        <f t="shared" si="23"/>
        <v>1.3748859423025432</v>
      </c>
      <c r="V204" s="19">
        <f t="shared" si="24"/>
        <v>-0.19143533155409648</v>
      </c>
    </row>
    <row r="205" spans="1:22" x14ac:dyDescent="0.25">
      <c r="A205" s="26">
        <f>Wellpath!E205</f>
        <v>0</v>
      </c>
      <c r="B205" s="68">
        <f>Wellpath!K205*Wellpath!P205</f>
        <v>0</v>
      </c>
      <c r="C205" s="22">
        <v>0</v>
      </c>
      <c r="D205" s="22">
        <v>0</v>
      </c>
      <c r="E205" s="20">
        <f>Model!$W$6*((drdp!B205+drdp!K205)*DSTG!$B205+(drdp!E205+drdp!N205)*DSTG!$C205+(drdp!H205+drdp!Q205)*DSTG!$D205)</f>
        <v>0</v>
      </c>
      <c r="F205" s="20">
        <f>Model!$W$6*((drdp!C205+drdp!L205)*DSTG!$B205+(drdp!F205+drdp!O205)*DSTG!$C205+(drdp!I205+drdp!R205)*DSTG!$D205)</f>
        <v>0</v>
      </c>
      <c r="G205" s="20">
        <f>Model!$W$6*((drdp!D205+drdp!M205)*DSTG!$B205+(drdp!G205+drdp!P205)*DSTG!$C205+(drdp!J205+drdp!S205)*DSTG!$D205)</f>
        <v>0</v>
      </c>
      <c r="H205" s="18">
        <f>Model!$W$6*((drdp!B205)*DSTG!$B205+(drdp!E205)*DSTG!$C205+(drdp!H205)*DSTG!$D205)</f>
        <v>0</v>
      </c>
      <c r="I205" s="18">
        <f>Model!$W$6*((drdp!C205)*DSTG!$B205+(drdp!F205)*DSTG!$C205+(drdp!I205)*DSTG!$D205)</f>
        <v>0</v>
      </c>
      <c r="J205" s="18">
        <f>Model!$W$6*((drdp!D205)*DSTG!$B205+(drdp!G205)*DSTG!$C205+(drdp!J205)*DSTG!$D205)</f>
        <v>0</v>
      </c>
      <c r="K205" s="21">
        <f>SUM(E$3:E204)+H205</f>
        <v>1.6622591059661209</v>
      </c>
      <c r="L205" s="21">
        <f>SUM(F$3:F204)+I205</f>
        <v>-0.23144837930811951</v>
      </c>
      <c r="M205" s="21">
        <f>SUM(G$3:G204)+J205</f>
        <v>0.82711891146684158</v>
      </c>
      <c r="N205" s="21"/>
      <c r="O205" s="21"/>
      <c r="P205" s="21"/>
      <c r="Q205" s="19">
        <f t="shared" si="19"/>
        <v>2.7631053353672876</v>
      </c>
      <c r="R205" s="19">
        <f t="shared" si="20"/>
        <v>5.3568352284355164E-2</v>
      </c>
      <c r="S205" s="19">
        <f t="shared" si="21"/>
        <v>0.68412569370609289</v>
      </c>
      <c r="T205" s="19">
        <f t="shared" si="22"/>
        <v>-0.38472717606602236</v>
      </c>
      <c r="U205" s="19">
        <f t="shared" si="23"/>
        <v>1.3748859423025432</v>
      </c>
      <c r="V205" s="19">
        <f t="shared" si="24"/>
        <v>-0.19143533155409648</v>
      </c>
    </row>
    <row r="206" spans="1:22" x14ac:dyDescent="0.25">
      <c r="A206" s="26">
        <f>Wellpath!E206</f>
        <v>0</v>
      </c>
      <c r="B206" s="68">
        <f>Wellpath!K206*Wellpath!P206</f>
        <v>0</v>
      </c>
      <c r="C206" s="22">
        <v>0</v>
      </c>
      <c r="D206" s="22">
        <v>0</v>
      </c>
      <c r="E206" s="20">
        <f>Model!$W$6*((drdp!B206+drdp!K206)*DSTG!$B206+(drdp!E206+drdp!N206)*DSTG!$C206+(drdp!H206+drdp!Q206)*DSTG!$D206)</f>
        <v>0</v>
      </c>
      <c r="F206" s="20">
        <f>Model!$W$6*((drdp!C206+drdp!L206)*DSTG!$B206+(drdp!F206+drdp!O206)*DSTG!$C206+(drdp!I206+drdp!R206)*DSTG!$D206)</f>
        <v>0</v>
      </c>
      <c r="G206" s="20">
        <f>Model!$W$6*((drdp!D206+drdp!M206)*DSTG!$B206+(drdp!G206+drdp!P206)*DSTG!$C206+(drdp!J206+drdp!S206)*DSTG!$D206)</f>
        <v>0</v>
      </c>
      <c r="H206" s="18">
        <f>Model!$W$6*((drdp!B206)*DSTG!$B206+(drdp!E206)*DSTG!$C206+(drdp!H206)*DSTG!$D206)</f>
        <v>0</v>
      </c>
      <c r="I206" s="18">
        <f>Model!$W$6*((drdp!C206)*DSTG!$B206+(drdp!F206)*DSTG!$C206+(drdp!I206)*DSTG!$D206)</f>
        <v>0</v>
      </c>
      <c r="J206" s="18">
        <f>Model!$W$6*((drdp!D206)*DSTG!$B206+(drdp!G206)*DSTG!$C206+(drdp!J206)*DSTG!$D206)</f>
        <v>0</v>
      </c>
      <c r="K206" s="21">
        <f>SUM(E$3:E205)+H206</f>
        <v>1.6622591059661209</v>
      </c>
      <c r="L206" s="21">
        <f>SUM(F$3:F205)+I206</f>
        <v>-0.23144837930811951</v>
      </c>
      <c r="M206" s="21">
        <f>SUM(G$3:G205)+J206</f>
        <v>0.82711891146684158</v>
      </c>
      <c r="N206" s="21"/>
      <c r="O206" s="21"/>
      <c r="P206" s="21"/>
      <c r="Q206" s="19">
        <f t="shared" si="19"/>
        <v>2.7631053353672876</v>
      </c>
      <c r="R206" s="19">
        <f t="shared" si="20"/>
        <v>5.3568352284355164E-2</v>
      </c>
      <c r="S206" s="19">
        <f t="shared" si="21"/>
        <v>0.68412569370609289</v>
      </c>
      <c r="T206" s="19">
        <f t="shared" si="22"/>
        <v>-0.38472717606602236</v>
      </c>
      <c r="U206" s="19">
        <f t="shared" si="23"/>
        <v>1.3748859423025432</v>
      </c>
      <c r="V206" s="19">
        <f t="shared" si="24"/>
        <v>-0.19143533155409648</v>
      </c>
    </row>
    <row r="207" spans="1:22" x14ac:dyDescent="0.25">
      <c r="A207" s="26">
        <f>Wellpath!E207</f>
        <v>0</v>
      </c>
      <c r="B207" s="68">
        <f>Wellpath!K207*Wellpath!P207</f>
        <v>0</v>
      </c>
      <c r="C207" s="22">
        <v>0</v>
      </c>
      <c r="D207" s="22">
        <v>0</v>
      </c>
      <c r="E207" s="20">
        <f>Model!$W$6*((drdp!B207+drdp!K207)*DSTG!$B207+(drdp!E207+drdp!N207)*DSTG!$C207+(drdp!H207+drdp!Q207)*DSTG!$D207)</f>
        <v>0</v>
      </c>
      <c r="F207" s="20">
        <f>Model!$W$6*((drdp!C207+drdp!L207)*DSTG!$B207+(drdp!F207+drdp!O207)*DSTG!$C207+(drdp!I207+drdp!R207)*DSTG!$D207)</f>
        <v>0</v>
      </c>
      <c r="G207" s="20">
        <f>Model!$W$6*((drdp!D207+drdp!M207)*DSTG!$B207+(drdp!G207+drdp!P207)*DSTG!$C207+(drdp!J207+drdp!S207)*DSTG!$D207)</f>
        <v>0</v>
      </c>
      <c r="H207" s="18">
        <f>Model!$W$6*((drdp!B207)*DSTG!$B207+(drdp!E207)*DSTG!$C207+(drdp!H207)*DSTG!$D207)</f>
        <v>0</v>
      </c>
      <c r="I207" s="18">
        <f>Model!$W$6*((drdp!C207)*DSTG!$B207+(drdp!F207)*DSTG!$C207+(drdp!I207)*DSTG!$D207)</f>
        <v>0</v>
      </c>
      <c r="J207" s="18">
        <f>Model!$W$6*((drdp!D207)*DSTG!$B207+(drdp!G207)*DSTG!$C207+(drdp!J207)*DSTG!$D207)</f>
        <v>0</v>
      </c>
      <c r="K207" s="21">
        <f>SUM(E$3:E206)+H207</f>
        <v>1.6622591059661209</v>
      </c>
      <c r="L207" s="21">
        <f>SUM(F$3:F206)+I207</f>
        <v>-0.23144837930811951</v>
      </c>
      <c r="M207" s="21">
        <f>SUM(G$3:G206)+J207</f>
        <v>0.82711891146684158</v>
      </c>
      <c r="N207" s="21"/>
      <c r="O207" s="21"/>
      <c r="P207" s="21"/>
      <c r="Q207" s="19">
        <f t="shared" si="19"/>
        <v>2.7631053353672876</v>
      </c>
      <c r="R207" s="19">
        <f t="shared" si="20"/>
        <v>5.3568352284355164E-2</v>
      </c>
      <c r="S207" s="19">
        <f t="shared" si="21"/>
        <v>0.68412569370609289</v>
      </c>
      <c r="T207" s="19">
        <f t="shared" si="22"/>
        <v>-0.38472717606602236</v>
      </c>
      <c r="U207" s="19">
        <f t="shared" si="23"/>
        <v>1.3748859423025432</v>
      </c>
      <c r="V207" s="19">
        <f t="shared" si="24"/>
        <v>-0.19143533155409648</v>
      </c>
    </row>
    <row r="208" spans="1:22" x14ac:dyDescent="0.25">
      <c r="A208" s="26">
        <f>Wellpath!E208</f>
        <v>0</v>
      </c>
      <c r="B208" s="68">
        <f>Wellpath!K208*Wellpath!P208</f>
        <v>0</v>
      </c>
      <c r="C208" s="22">
        <v>0</v>
      </c>
      <c r="D208" s="22">
        <v>0</v>
      </c>
      <c r="E208" s="20">
        <f>Model!$W$6*((drdp!B208+drdp!K208)*DSTG!$B208+(drdp!E208+drdp!N208)*DSTG!$C208+(drdp!H208+drdp!Q208)*DSTG!$D208)</f>
        <v>0</v>
      </c>
      <c r="F208" s="20">
        <f>Model!$W$6*((drdp!C208+drdp!L208)*DSTG!$B208+(drdp!F208+drdp!O208)*DSTG!$C208+(drdp!I208+drdp!R208)*DSTG!$D208)</f>
        <v>0</v>
      </c>
      <c r="G208" s="20">
        <f>Model!$W$6*((drdp!D208+drdp!M208)*DSTG!$B208+(drdp!G208+drdp!P208)*DSTG!$C208+(drdp!J208+drdp!S208)*DSTG!$D208)</f>
        <v>0</v>
      </c>
      <c r="H208" s="18">
        <f>Model!$W$6*((drdp!B208)*DSTG!$B208+(drdp!E208)*DSTG!$C208+(drdp!H208)*DSTG!$D208)</f>
        <v>0</v>
      </c>
      <c r="I208" s="18">
        <f>Model!$W$6*((drdp!C208)*DSTG!$B208+(drdp!F208)*DSTG!$C208+(drdp!I208)*DSTG!$D208)</f>
        <v>0</v>
      </c>
      <c r="J208" s="18">
        <f>Model!$W$6*((drdp!D208)*DSTG!$B208+(drdp!G208)*DSTG!$C208+(drdp!J208)*DSTG!$D208)</f>
        <v>0</v>
      </c>
      <c r="K208" s="21">
        <f>SUM(E$3:E207)+H208</f>
        <v>1.6622591059661209</v>
      </c>
      <c r="L208" s="21">
        <f>SUM(F$3:F207)+I208</f>
        <v>-0.23144837930811951</v>
      </c>
      <c r="M208" s="21">
        <f>SUM(G$3:G207)+J208</f>
        <v>0.82711891146684158</v>
      </c>
      <c r="N208" s="21"/>
      <c r="O208" s="21"/>
      <c r="P208" s="21"/>
      <c r="Q208" s="19">
        <f t="shared" si="19"/>
        <v>2.7631053353672876</v>
      </c>
      <c r="R208" s="19">
        <f t="shared" si="20"/>
        <v>5.3568352284355164E-2</v>
      </c>
      <c r="S208" s="19">
        <f t="shared" si="21"/>
        <v>0.68412569370609289</v>
      </c>
      <c r="T208" s="19">
        <f t="shared" si="22"/>
        <v>-0.38472717606602236</v>
      </c>
      <c r="U208" s="19">
        <f t="shared" si="23"/>
        <v>1.3748859423025432</v>
      </c>
      <c r="V208" s="19">
        <f t="shared" si="24"/>
        <v>-0.19143533155409648</v>
      </c>
    </row>
    <row r="209" spans="1:22" x14ac:dyDescent="0.25">
      <c r="A209" s="26">
        <f>Wellpath!E209</f>
        <v>0</v>
      </c>
      <c r="B209" s="68">
        <f>Wellpath!K209*Wellpath!P209</f>
        <v>0</v>
      </c>
      <c r="C209" s="22">
        <v>0</v>
      </c>
      <c r="D209" s="22">
        <v>0</v>
      </c>
      <c r="E209" s="20">
        <f>Model!$W$6*((drdp!B209+drdp!K209)*DSTG!$B209+(drdp!E209+drdp!N209)*DSTG!$C209+(drdp!H209+drdp!Q209)*DSTG!$D209)</f>
        <v>0</v>
      </c>
      <c r="F209" s="20">
        <f>Model!$W$6*((drdp!C209+drdp!L209)*DSTG!$B209+(drdp!F209+drdp!O209)*DSTG!$C209+(drdp!I209+drdp!R209)*DSTG!$D209)</f>
        <v>0</v>
      </c>
      <c r="G209" s="20">
        <f>Model!$W$6*((drdp!D209+drdp!M209)*DSTG!$B209+(drdp!G209+drdp!P209)*DSTG!$C209+(drdp!J209+drdp!S209)*DSTG!$D209)</f>
        <v>0</v>
      </c>
      <c r="H209" s="18">
        <f>Model!$W$6*((drdp!B209)*DSTG!$B209+(drdp!E209)*DSTG!$C209+(drdp!H209)*DSTG!$D209)</f>
        <v>0</v>
      </c>
      <c r="I209" s="18">
        <f>Model!$W$6*((drdp!C209)*DSTG!$B209+(drdp!F209)*DSTG!$C209+(drdp!I209)*DSTG!$D209)</f>
        <v>0</v>
      </c>
      <c r="J209" s="18">
        <f>Model!$W$6*((drdp!D209)*DSTG!$B209+(drdp!G209)*DSTG!$C209+(drdp!J209)*DSTG!$D209)</f>
        <v>0</v>
      </c>
      <c r="K209" s="21">
        <f>SUM(E$3:E208)+H209</f>
        <v>1.6622591059661209</v>
      </c>
      <c r="L209" s="21">
        <f>SUM(F$3:F208)+I209</f>
        <v>-0.23144837930811951</v>
      </c>
      <c r="M209" s="21">
        <f>SUM(G$3:G208)+J209</f>
        <v>0.82711891146684158</v>
      </c>
      <c r="N209" s="21"/>
      <c r="O209" s="21"/>
      <c r="P209" s="21"/>
      <c r="Q209" s="19">
        <f t="shared" si="19"/>
        <v>2.7631053353672876</v>
      </c>
      <c r="R209" s="19">
        <f t="shared" si="20"/>
        <v>5.3568352284355164E-2</v>
      </c>
      <c r="S209" s="19">
        <f t="shared" si="21"/>
        <v>0.68412569370609289</v>
      </c>
      <c r="T209" s="19">
        <f t="shared" si="22"/>
        <v>-0.38472717606602236</v>
      </c>
      <c r="U209" s="19">
        <f t="shared" si="23"/>
        <v>1.3748859423025432</v>
      </c>
      <c r="V209" s="19">
        <f t="shared" si="24"/>
        <v>-0.19143533155409648</v>
      </c>
    </row>
    <row r="210" spans="1:22" x14ac:dyDescent="0.25">
      <c r="A210" s="26">
        <f>Wellpath!E210</f>
        <v>0</v>
      </c>
      <c r="B210" s="68">
        <f>Wellpath!K210*Wellpath!P210</f>
        <v>0</v>
      </c>
      <c r="C210" s="22">
        <v>0</v>
      </c>
      <c r="D210" s="22">
        <v>0</v>
      </c>
      <c r="E210" s="20">
        <f>Model!$W$6*((drdp!B210+drdp!K210)*DSTG!$B210+(drdp!E210+drdp!N210)*DSTG!$C210+(drdp!H210+drdp!Q210)*DSTG!$D210)</f>
        <v>0</v>
      </c>
      <c r="F210" s="20">
        <f>Model!$W$6*((drdp!C210+drdp!L210)*DSTG!$B210+(drdp!F210+drdp!O210)*DSTG!$C210+(drdp!I210+drdp!R210)*DSTG!$D210)</f>
        <v>0</v>
      </c>
      <c r="G210" s="20">
        <f>Model!$W$6*((drdp!D210+drdp!M210)*DSTG!$B210+(drdp!G210+drdp!P210)*DSTG!$C210+(drdp!J210+drdp!S210)*DSTG!$D210)</f>
        <v>0</v>
      </c>
      <c r="H210" s="18">
        <f>Model!$W$6*((drdp!B210)*DSTG!$B210+(drdp!E210)*DSTG!$C210+(drdp!H210)*DSTG!$D210)</f>
        <v>0</v>
      </c>
      <c r="I210" s="18">
        <f>Model!$W$6*((drdp!C210)*DSTG!$B210+(drdp!F210)*DSTG!$C210+(drdp!I210)*DSTG!$D210)</f>
        <v>0</v>
      </c>
      <c r="J210" s="18">
        <f>Model!$W$6*((drdp!D210)*DSTG!$B210+(drdp!G210)*DSTG!$C210+(drdp!J210)*DSTG!$D210)</f>
        <v>0</v>
      </c>
      <c r="K210" s="21">
        <f>SUM(E$3:E209)+H210</f>
        <v>1.6622591059661209</v>
      </c>
      <c r="L210" s="21">
        <f>SUM(F$3:F209)+I210</f>
        <v>-0.23144837930811951</v>
      </c>
      <c r="M210" s="21">
        <f>SUM(G$3:G209)+J210</f>
        <v>0.82711891146684158</v>
      </c>
      <c r="N210" s="21"/>
      <c r="O210" s="21"/>
      <c r="P210" s="21"/>
      <c r="Q210" s="19">
        <f t="shared" si="19"/>
        <v>2.7631053353672876</v>
      </c>
      <c r="R210" s="19">
        <f t="shared" si="20"/>
        <v>5.3568352284355164E-2</v>
      </c>
      <c r="S210" s="19">
        <f t="shared" si="21"/>
        <v>0.68412569370609289</v>
      </c>
      <c r="T210" s="19">
        <f t="shared" si="22"/>
        <v>-0.38472717606602236</v>
      </c>
      <c r="U210" s="19">
        <f t="shared" si="23"/>
        <v>1.3748859423025432</v>
      </c>
      <c r="V210" s="19">
        <f t="shared" si="24"/>
        <v>-0.19143533155409648</v>
      </c>
    </row>
    <row r="211" spans="1:22" x14ac:dyDescent="0.25">
      <c r="A211" s="26">
        <f>Wellpath!E211</f>
        <v>0</v>
      </c>
      <c r="B211" s="68">
        <f>Wellpath!K211*Wellpath!P211</f>
        <v>0</v>
      </c>
      <c r="C211" s="22">
        <v>0</v>
      </c>
      <c r="D211" s="22">
        <v>0</v>
      </c>
      <c r="E211" s="20">
        <f>Model!$W$6*((drdp!B211+drdp!K211)*DSTG!$B211+(drdp!E211+drdp!N211)*DSTG!$C211+(drdp!H211+drdp!Q211)*DSTG!$D211)</f>
        <v>0</v>
      </c>
      <c r="F211" s="20">
        <f>Model!$W$6*((drdp!C211+drdp!L211)*DSTG!$B211+(drdp!F211+drdp!O211)*DSTG!$C211+(drdp!I211+drdp!R211)*DSTG!$D211)</f>
        <v>0</v>
      </c>
      <c r="G211" s="20">
        <f>Model!$W$6*((drdp!D211+drdp!M211)*DSTG!$B211+(drdp!G211+drdp!P211)*DSTG!$C211+(drdp!J211+drdp!S211)*DSTG!$D211)</f>
        <v>0</v>
      </c>
      <c r="H211" s="18">
        <f>Model!$W$6*((drdp!B211)*DSTG!$B211+(drdp!E211)*DSTG!$C211+(drdp!H211)*DSTG!$D211)</f>
        <v>0</v>
      </c>
      <c r="I211" s="18">
        <f>Model!$W$6*((drdp!C211)*DSTG!$B211+(drdp!F211)*DSTG!$C211+(drdp!I211)*DSTG!$D211)</f>
        <v>0</v>
      </c>
      <c r="J211" s="18">
        <f>Model!$W$6*((drdp!D211)*DSTG!$B211+(drdp!G211)*DSTG!$C211+(drdp!J211)*DSTG!$D211)</f>
        <v>0</v>
      </c>
      <c r="K211" s="21">
        <f>SUM(E$3:E210)+H211</f>
        <v>1.6622591059661209</v>
      </c>
      <c r="L211" s="21">
        <f>SUM(F$3:F210)+I211</f>
        <v>-0.23144837930811951</v>
      </c>
      <c r="M211" s="21">
        <f>SUM(G$3:G210)+J211</f>
        <v>0.82711891146684158</v>
      </c>
      <c r="N211" s="21"/>
      <c r="O211" s="21"/>
      <c r="P211" s="21"/>
      <c r="Q211" s="19">
        <f t="shared" si="19"/>
        <v>2.7631053353672876</v>
      </c>
      <c r="R211" s="19">
        <f t="shared" si="20"/>
        <v>5.3568352284355164E-2</v>
      </c>
      <c r="S211" s="19">
        <f t="shared" si="21"/>
        <v>0.68412569370609289</v>
      </c>
      <c r="T211" s="19">
        <f t="shared" si="22"/>
        <v>-0.38472717606602236</v>
      </c>
      <c r="U211" s="19">
        <f t="shared" si="23"/>
        <v>1.3748859423025432</v>
      </c>
      <c r="V211" s="19">
        <f t="shared" si="24"/>
        <v>-0.19143533155409648</v>
      </c>
    </row>
    <row r="212" spans="1:22" x14ac:dyDescent="0.25">
      <c r="A212" s="26">
        <f>Wellpath!E212</f>
        <v>0</v>
      </c>
      <c r="B212" s="68">
        <f>Wellpath!K212*Wellpath!P212</f>
        <v>0</v>
      </c>
      <c r="C212" s="22">
        <v>0</v>
      </c>
      <c r="D212" s="22">
        <v>0</v>
      </c>
      <c r="E212" s="20">
        <f>Model!$W$6*((drdp!B212+drdp!K212)*DSTG!$B212+(drdp!E212+drdp!N212)*DSTG!$C212+(drdp!H212+drdp!Q212)*DSTG!$D212)</f>
        <v>0</v>
      </c>
      <c r="F212" s="20">
        <f>Model!$W$6*((drdp!C212+drdp!L212)*DSTG!$B212+(drdp!F212+drdp!O212)*DSTG!$C212+(drdp!I212+drdp!R212)*DSTG!$D212)</f>
        <v>0</v>
      </c>
      <c r="G212" s="20">
        <f>Model!$W$6*((drdp!D212+drdp!M212)*DSTG!$B212+(drdp!G212+drdp!P212)*DSTG!$C212+(drdp!J212+drdp!S212)*DSTG!$D212)</f>
        <v>0</v>
      </c>
      <c r="H212" s="18">
        <f>Model!$W$6*((drdp!B212)*DSTG!$B212+(drdp!E212)*DSTG!$C212+(drdp!H212)*DSTG!$D212)</f>
        <v>0</v>
      </c>
      <c r="I212" s="18">
        <f>Model!$W$6*((drdp!C212)*DSTG!$B212+(drdp!F212)*DSTG!$C212+(drdp!I212)*DSTG!$D212)</f>
        <v>0</v>
      </c>
      <c r="J212" s="18">
        <f>Model!$W$6*((drdp!D212)*DSTG!$B212+(drdp!G212)*DSTG!$C212+(drdp!J212)*DSTG!$D212)</f>
        <v>0</v>
      </c>
      <c r="K212" s="21">
        <f>SUM(E$3:E211)+H212</f>
        <v>1.6622591059661209</v>
      </c>
      <c r="L212" s="21">
        <f>SUM(F$3:F211)+I212</f>
        <v>-0.23144837930811951</v>
      </c>
      <c r="M212" s="21">
        <f>SUM(G$3:G211)+J212</f>
        <v>0.82711891146684158</v>
      </c>
      <c r="N212" s="21"/>
      <c r="O212" s="21"/>
      <c r="P212" s="21"/>
      <c r="Q212" s="19">
        <f t="shared" si="19"/>
        <v>2.7631053353672876</v>
      </c>
      <c r="R212" s="19">
        <f t="shared" si="20"/>
        <v>5.3568352284355164E-2</v>
      </c>
      <c r="S212" s="19">
        <f t="shared" si="21"/>
        <v>0.68412569370609289</v>
      </c>
      <c r="T212" s="19">
        <f t="shared" si="22"/>
        <v>-0.38472717606602236</v>
      </c>
      <c r="U212" s="19">
        <f t="shared" si="23"/>
        <v>1.3748859423025432</v>
      </c>
      <c r="V212" s="19">
        <f t="shared" si="24"/>
        <v>-0.19143533155409648</v>
      </c>
    </row>
    <row r="213" spans="1:22" x14ac:dyDescent="0.25">
      <c r="A213" s="26">
        <f>Wellpath!E213</f>
        <v>0</v>
      </c>
      <c r="B213" s="68">
        <f>Wellpath!K213*Wellpath!P213</f>
        <v>0</v>
      </c>
      <c r="C213" s="22">
        <v>0</v>
      </c>
      <c r="D213" s="22">
        <v>0</v>
      </c>
      <c r="E213" s="20">
        <f>Model!$W$6*((drdp!B213+drdp!K213)*DSTG!$B213+(drdp!E213+drdp!N213)*DSTG!$C213+(drdp!H213+drdp!Q213)*DSTG!$D213)</f>
        <v>0</v>
      </c>
      <c r="F213" s="20">
        <f>Model!$W$6*((drdp!C213+drdp!L213)*DSTG!$B213+(drdp!F213+drdp!O213)*DSTG!$C213+(drdp!I213+drdp!R213)*DSTG!$D213)</f>
        <v>0</v>
      </c>
      <c r="G213" s="20">
        <f>Model!$W$6*((drdp!D213+drdp!M213)*DSTG!$B213+(drdp!G213+drdp!P213)*DSTG!$C213+(drdp!J213+drdp!S213)*DSTG!$D213)</f>
        <v>0</v>
      </c>
      <c r="H213" s="18">
        <f>Model!$W$6*((drdp!B213)*DSTG!$B213+(drdp!E213)*DSTG!$C213+(drdp!H213)*DSTG!$D213)</f>
        <v>0</v>
      </c>
      <c r="I213" s="18">
        <f>Model!$W$6*((drdp!C213)*DSTG!$B213+(drdp!F213)*DSTG!$C213+(drdp!I213)*DSTG!$D213)</f>
        <v>0</v>
      </c>
      <c r="J213" s="18">
        <f>Model!$W$6*((drdp!D213)*DSTG!$B213+(drdp!G213)*DSTG!$C213+(drdp!J213)*DSTG!$D213)</f>
        <v>0</v>
      </c>
      <c r="K213" s="21">
        <f>SUM(E$3:E212)+H213</f>
        <v>1.6622591059661209</v>
      </c>
      <c r="L213" s="21">
        <f>SUM(F$3:F212)+I213</f>
        <v>-0.23144837930811951</v>
      </c>
      <c r="M213" s="21">
        <f>SUM(G$3:G212)+J213</f>
        <v>0.82711891146684158</v>
      </c>
      <c r="N213" s="21"/>
      <c r="O213" s="21"/>
      <c r="P213" s="21"/>
      <c r="Q213" s="19">
        <f t="shared" si="19"/>
        <v>2.7631053353672876</v>
      </c>
      <c r="R213" s="19">
        <f t="shared" si="20"/>
        <v>5.3568352284355164E-2</v>
      </c>
      <c r="S213" s="19">
        <f t="shared" si="21"/>
        <v>0.68412569370609289</v>
      </c>
      <c r="T213" s="19">
        <f t="shared" si="22"/>
        <v>-0.38472717606602236</v>
      </c>
      <c r="U213" s="19">
        <f t="shared" si="23"/>
        <v>1.3748859423025432</v>
      </c>
      <c r="V213" s="19">
        <f t="shared" si="24"/>
        <v>-0.19143533155409648</v>
      </c>
    </row>
    <row r="214" spans="1:22" x14ac:dyDescent="0.25">
      <c r="A214" s="26">
        <f>Wellpath!E214</f>
        <v>0</v>
      </c>
      <c r="B214" s="68">
        <f>Wellpath!K214*Wellpath!P214</f>
        <v>0</v>
      </c>
      <c r="C214" s="22">
        <v>0</v>
      </c>
      <c r="D214" s="22">
        <v>0</v>
      </c>
      <c r="E214" s="20">
        <f>Model!$W$6*((drdp!B214+drdp!K214)*DSTG!$B214+(drdp!E214+drdp!N214)*DSTG!$C214+(drdp!H214+drdp!Q214)*DSTG!$D214)</f>
        <v>0</v>
      </c>
      <c r="F214" s="20">
        <f>Model!$W$6*((drdp!C214+drdp!L214)*DSTG!$B214+(drdp!F214+drdp!O214)*DSTG!$C214+(drdp!I214+drdp!R214)*DSTG!$D214)</f>
        <v>0</v>
      </c>
      <c r="G214" s="20">
        <f>Model!$W$6*((drdp!D214+drdp!M214)*DSTG!$B214+(drdp!G214+drdp!P214)*DSTG!$C214+(drdp!J214+drdp!S214)*DSTG!$D214)</f>
        <v>0</v>
      </c>
      <c r="H214" s="18">
        <f>Model!$W$6*((drdp!B214)*DSTG!$B214+(drdp!E214)*DSTG!$C214+(drdp!H214)*DSTG!$D214)</f>
        <v>0</v>
      </c>
      <c r="I214" s="18">
        <f>Model!$W$6*((drdp!C214)*DSTG!$B214+(drdp!F214)*DSTG!$C214+(drdp!I214)*DSTG!$D214)</f>
        <v>0</v>
      </c>
      <c r="J214" s="18">
        <f>Model!$W$6*((drdp!D214)*DSTG!$B214+(drdp!G214)*DSTG!$C214+(drdp!J214)*DSTG!$D214)</f>
        <v>0</v>
      </c>
      <c r="K214" s="21">
        <f>SUM(E$3:E213)+H214</f>
        <v>1.6622591059661209</v>
      </c>
      <c r="L214" s="21">
        <f>SUM(F$3:F213)+I214</f>
        <v>-0.23144837930811951</v>
      </c>
      <c r="M214" s="21">
        <f>SUM(G$3:G213)+J214</f>
        <v>0.82711891146684158</v>
      </c>
      <c r="N214" s="21"/>
      <c r="O214" s="21"/>
      <c r="P214" s="21"/>
      <c r="Q214" s="19">
        <f t="shared" si="19"/>
        <v>2.7631053353672876</v>
      </c>
      <c r="R214" s="19">
        <f t="shared" si="20"/>
        <v>5.3568352284355164E-2</v>
      </c>
      <c r="S214" s="19">
        <f t="shared" si="21"/>
        <v>0.68412569370609289</v>
      </c>
      <c r="T214" s="19">
        <f t="shared" si="22"/>
        <v>-0.38472717606602236</v>
      </c>
      <c r="U214" s="19">
        <f t="shared" si="23"/>
        <v>1.3748859423025432</v>
      </c>
      <c r="V214" s="19">
        <f t="shared" si="24"/>
        <v>-0.19143533155409648</v>
      </c>
    </row>
    <row r="215" spans="1:22" x14ac:dyDescent="0.25">
      <c r="A215" s="26">
        <f>Wellpath!E215</f>
        <v>0</v>
      </c>
      <c r="B215" s="68">
        <f>Wellpath!K215*Wellpath!P215</f>
        <v>0</v>
      </c>
      <c r="C215" s="22">
        <v>0</v>
      </c>
      <c r="D215" s="22">
        <v>0</v>
      </c>
      <c r="E215" s="20">
        <f>Model!$W$6*((drdp!B215+drdp!K215)*DSTG!$B215+(drdp!E215+drdp!N215)*DSTG!$C215+(drdp!H215+drdp!Q215)*DSTG!$D215)</f>
        <v>0</v>
      </c>
      <c r="F215" s="20">
        <f>Model!$W$6*((drdp!C215+drdp!L215)*DSTG!$B215+(drdp!F215+drdp!O215)*DSTG!$C215+(drdp!I215+drdp!R215)*DSTG!$D215)</f>
        <v>0</v>
      </c>
      <c r="G215" s="20">
        <f>Model!$W$6*((drdp!D215+drdp!M215)*DSTG!$B215+(drdp!G215+drdp!P215)*DSTG!$C215+(drdp!J215+drdp!S215)*DSTG!$D215)</f>
        <v>0</v>
      </c>
      <c r="H215" s="18">
        <f>Model!$W$6*((drdp!B215)*DSTG!$B215+(drdp!E215)*DSTG!$C215+(drdp!H215)*DSTG!$D215)</f>
        <v>0</v>
      </c>
      <c r="I215" s="18">
        <f>Model!$W$6*((drdp!C215)*DSTG!$B215+(drdp!F215)*DSTG!$C215+(drdp!I215)*DSTG!$D215)</f>
        <v>0</v>
      </c>
      <c r="J215" s="18">
        <f>Model!$W$6*((drdp!D215)*DSTG!$B215+(drdp!G215)*DSTG!$C215+(drdp!J215)*DSTG!$D215)</f>
        <v>0</v>
      </c>
      <c r="K215" s="21">
        <f>SUM(E$3:E214)+H215</f>
        <v>1.6622591059661209</v>
      </c>
      <c r="L215" s="21">
        <f>SUM(F$3:F214)+I215</f>
        <v>-0.23144837930811951</v>
      </c>
      <c r="M215" s="21">
        <f>SUM(G$3:G214)+J215</f>
        <v>0.82711891146684158</v>
      </c>
      <c r="N215" s="21"/>
      <c r="O215" s="21"/>
      <c r="P215" s="21"/>
      <c r="Q215" s="19">
        <f t="shared" si="19"/>
        <v>2.7631053353672876</v>
      </c>
      <c r="R215" s="19">
        <f t="shared" si="20"/>
        <v>5.3568352284355164E-2</v>
      </c>
      <c r="S215" s="19">
        <f t="shared" si="21"/>
        <v>0.68412569370609289</v>
      </c>
      <c r="T215" s="19">
        <f t="shared" si="22"/>
        <v>-0.38472717606602236</v>
      </c>
      <c r="U215" s="19">
        <f t="shared" si="23"/>
        <v>1.3748859423025432</v>
      </c>
      <c r="V215" s="19">
        <f t="shared" si="24"/>
        <v>-0.19143533155409648</v>
      </c>
    </row>
    <row r="216" spans="1:22" x14ac:dyDescent="0.25">
      <c r="A216" s="26">
        <f>Wellpath!E216</f>
        <v>0</v>
      </c>
      <c r="B216" s="68">
        <f>Wellpath!K216*Wellpath!P216</f>
        <v>0</v>
      </c>
      <c r="C216" s="22">
        <v>0</v>
      </c>
      <c r="D216" s="22">
        <v>0</v>
      </c>
      <c r="E216" s="20">
        <f>Model!$W$6*((drdp!B216+drdp!K216)*DSTG!$B216+(drdp!E216+drdp!N216)*DSTG!$C216+(drdp!H216+drdp!Q216)*DSTG!$D216)</f>
        <v>0</v>
      </c>
      <c r="F216" s="20">
        <f>Model!$W$6*((drdp!C216+drdp!L216)*DSTG!$B216+(drdp!F216+drdp!O216)*DSTG!$C216+(drdp!I216+drdp!R216)*DSTG!$D216)</f>
        <v>0</v>
      </c>
      <c r="G216" s="20">
        <f>Model!$W$6*((drdp!D216+drdp!M216)*DSTG!$B216+(drdp!G216+drdp!P216)*DSTG!$C216+(drdp!J216+drdp!S216)*DSTG!$D216)</f>
        <v>0</v>
      </c>
      <c r="H216" s="18">
        <f>Model!$W$6*((drdp!B216)*DSTG!$B216+(drdp!E216)*DSTG!$C216+(drdp!H216)*DSTG!$D216)</f>
        <v>0</v>
      </c>
      <c r="I216" s="18">
        <f>Model!$W$6*((drdp!C216)*DSTG!$B216+(drdp!F216)*DSTG!$C216+(drdp!I216)*DSTG!$D216)</f>
        <v>0</v>
      </c>
      <c r="J216" s="18">
        <f>Model!$W$6*((drdp!D216)*DSTG!$B216+(drdp!G216)*DSTG!$C216+(drdp!J216)*DSTG!$D216)</f>
        <v>0</v>
      </c>
      <c r="K216" s="21">
        <f>SUM(E$3:E215)+H216</f>
        <v>1.6622591059661209</v>
      </c>
      <c r="L216" s="21">
        <f>SUM(F$3:F215)+I216</f>
        <v>-0.23144837930811951</v>
      </c>
      <c r="M216" s="21">
        <f>SUM(G$3:G215)+J216</f>
        <v>0.82711891146684158</v>
      </c>
      <c r="N216" s="21"/>
      <c r="O216" s="21"/>
      <c r="P216" s="21"/>
      <c r="Q216" s="19">
        <f t="shared" si="19"/>
        <v>2.7631053353672876</v>
      </c>
      <c r="R216" s="19">
        <f t="shared" si="20"/>
        <v>5.3568352284355164E-2</v>
      </c>
      <c r="S216" s="19">
        <f t="shared" si="21"/>
        <v>0.68412569370609289</v>
      </c>
      <c r="T216" s="19">
        <f t="shared" si="22"/>
        <v>-0.38472717606602236</v>
      </c>
      <c r="U216" s="19">
        <f t="shared" si="23"/>
        <v>1.3748859423025432</v>
      </c>
      <c r="V216" s="19">
        <f t="shared" si="24"/>
        <v>-0.19143533155409648</v>
      </c>
    </row>
    <row r="217" spans="1:22" x14ac:dyDescent="0.25">
      <c r="A217" s="26">
        <f>Wellpath!E217</f>
        <v>0</v>
      </c>
      <c r="B217" s="68">
        <f>Wellpath!K217*Wellpath!P217</f>
        <v>0</v>
      </c>
      <c r="C217" s="22">
        <v>0</v>
      </c>
      <c r="D217" s="22">
        <v>0</v>
      </c>
      <c r="E217" s="20">
        <f>Model!$W$6*((drdp!B217+drdp!K217)*DSTG!$B217+(drdp!E217+drdp!N217)*DSTG!$C217+(drdp!H217+drdp!Q217)*DSTG!$D217)</f>
        <v>0</v>
      </c>
      <c r="F217" s="20">
        <f>Model!$W$6*((drdp!C217+drdp!L217)*DSTG!$B217+(drdp!F217+drdp!O217)*DSTG!$C217+(drdp!I217+drdp!R217)*DSTG!$D217)</f>
        <v>0</v>
      </c>
      <c r="G217" s="20">
        <f>Model!$W$6*((drdp!D217+drdp!M217)*DSTG!$B217+(drdp!G217+drdp!P217)*DSTG!$C217+(drdp!J217+drdp!S217)*DSTG!$D217)</f>
        <v>0</v>
      </c>
      <c r="H217" s="18">
        <f>Model!$W$6*((drdp!B217)*DSTG!$B217+(drdp!E217)*DSTG!$C217+(drdp!H217)*DSTG!$D217)</f>
        <v>0</v>
      </c>
      <c r="I217" s="18">
        <f>Model!$W$6*((drdp!C217)*DSTG!$B217+(drdp!F217)*DSTG!$C217+(drdp!I217)*DSTG!$D217)</f>
        <v>0</v>
      </c>
      <c r="J217" s="18">
        <f>Model!$W$6*((drdp!D217)*DSTG!$B217+(drdp!G217)*DSTG!$C217+(drdp!J217)*DSTG!$D217)</f>
        <v>0</v>
      </c>
      <c r="K217" s="21">
        <f>SUM(E$3:E216)+H217</f>
        <v>1.6622591059661209</v>
      </c>
      <c r="L217" s="21">
        <f>SUM(F$3:F216)+I217</f>
        <v>-0.23144837930811951</v>
      </c>
      <c r="M217" s="21">
        <f>SUM(G$3:G216)+J217</f>
        <v>0.82711891146684158</v>
      </c>
      <c r="N217" s="21"/>
      <c r="O217" s="21"/>
      <c r="P217" s="21"/>
      <c r="Q217" s="19">
        <f t="shared" si="19"/>
        <v>2.7631053353672876</v>
      </c>
      <c r="R217" s="19">
        <f t="shared" si="20"/>
        <v>5.3568352284355164E-2</v>
      </c>
      <c r="S217" s="19">
        <f t="shared" si="21"/>
        <v>0.68412569370609289</v>
      </c>
      <c r="T217" s="19">
        <f t="shared" si="22"/>
        <v>-0.38472717606602236</v>
      </c>
      <c r="U217" s="19">
        <f t="shared" si="23"/>
        <v>1.3748859423025432</v>
      </c>
      <c r="V217" s="19">
        <f t="shared" si="24"/>
        <v>-0.19143533155409648</v>
      </c>
    </row>
    <row r="218" spans="1:22" x14ac:dyDescent="0.25">
      <c r="A218" s="26">
        <f>Wellpath!E218</f>
        <v>0</v>
      </c>
      <c r="B218" s="68">
        <f>Wellpath!K218*Wellpath!P218</f>
        <v>0</v>
      </c>
      <c r="C218" s="22">
        <v>0</v>
      </c>
      <c r="D218" s="22">
        <v>0</v>
      </c>
      <c r="E218" s="20">
        <f>Model!$W$6*((drdp!B218+drdp!K218)*DSTG!$B218+(drdp!E218+drdp!N218)*DSTG!$C218+(drdp!H218+drdp!Q218)*DSTG!$D218)</f>
        <v>0</v>
      </c>
      <c r="F218" s="20">
        <f>Model!$W$6*((drdp!C218+drdp!L218)*DSTG!$B218+(drdp!F218+drdp!O218)*DSTG!$C218+(drdp!I218+drdp!R218)*DSTG!$D218)</f>
        <v>0</v>
      </c>
      <c r="G218" s="20">
        <f>Model!$W$6*((drdp!D218+drdp!M218)*DSTG!$B218+(drdp!G218+drdp!P218)*DSTG!$C218+(drdp!J218+drdp!S218)*DSTG!$D218)</f>
        <v>0</v>
      </c>
      <c r="H218" s="18">
        <f>Model!$W$6*((drdp!B218)*DSTG!$B218+(drdp!E218)*DSTG!$C218+(drdp!H218)*DSTG!$D218)</f>
        <v>0</v>
      </c>
      <c r="I218" s="18">
        <f>Model!$W$6*((drdp!C218)*DSTG!$B218+(drdp!F218)*DSTG!$C218+(drdp!I218)*DSTG!$D218)</f>
        <v>0</v>
      </c>
      <c r="J218" s="18">
        <f>Model!$W$6*((drdp!D218)*DSTG!$B218+(drdp!G218)*DSTG!$C218+(drdp!J218)*DSTG!$D218)</f>
        <v>0</v>
      </c>
      <c r="K218" s="21">
        <f>SUM(E$3:E217)+H218</f>
        <v>1.6622591059661209</v>
      </c>
      <c r="L218" s="21">
        <f>SUM(F$3:F217)+I218</f>
        <v>-0.23144837930811951</v>
      </c>
      <c r="M218" s="21">
        <f>SUM(G$3:G217)+J218</f>
        <v>0.82711891146684158</v>
      </c>
      <c r="N218" s="21"/>
      <c r="O218" s="21"/>
      <c r="P218" s="21"/>
      <c r="Q218" s="19">
        <f t="shared" si="19"/>
        <v>2.7631053353672876</v>
      </c>
      <c r="R218" s="19">
        <f t="shared" si="20"/>
        <v>5.3568352284355164E-2</v>
      </c>
      <c r="S218" s="19">
        <f t="shared" si="21"/>
        <v>0.68412569370609289</v>
      </c>
      <c r="T218" s="19">
        <f t="shared" si="22"/>
        <v>-0.38472717606602236</v>
      </c>
      <c r="U218" s="19">
        <f t="shared" si="23"/>
        <v>1.3748859423025432</v>
      </c>
      <c r="V218" s="19">
        <f t="shared" si="24"/>
        <v>-0.19143533155409648</v>
      </c>
    </row>
    <row r="219" spans="1:22" x14ac:dyDescent="0.25">
      <c r="A219" s="26">
        <f>Wellpath!E219</f>
        <v>0</v>
      </c>
      <c r="B219" s="68">
        <f>Wellpath!K219*Wellpath!P219</f>
        <v>0</v>
      </c>
      <c r="C219" s="22">
        <v>0</v>
      </c>
      <c r="D219" s="22">
        <v>0</v>
      </c>
      <c r="E219" s="20">
        <f>Model!$W$6*((drdp!B219+drdp!K219)*DSTG!$B219+(drdp!E219+drdp!N219)*DSTG!$C219+(drdp!H219+drdp!Q219)*DSTG!$D219)</f>
        <v>0</v>
      </c>
      <c r="F219" s="20">
        <f>Model!$W$6*((drdp!C219+drdp!L219)*DSTG!$B219+(drdp!F219+drdp!O219)*DSTG!$C219+(drdp!I219+drdp!R219)*DSTG!$D219)</f>
        <v>0</v>
      </c>
      <c r="G219" s="20">
        <f>Model!$W$6*((drdp!D219+drdp!M219)*DSTG!$B219+(drdp!G219+drdp!P219)*DSTG!$C219+(drdp!J219+drdp!S219)*DSTG!$D219)</f>
        <v>0</v>
      </c>
      <c r="H219" s="18">
        <f>Model!$W$6*((drdp!B219)*DSTG!$B219+(drdp!E219)*DSTG!$C219+(drdp!H219)*DSTG!$D219)</f>
        <v>0</v>
      </c>
      <c r="I219" s="18">
        <f>Model!$W$6*((drdp!C219)*DSTG!$B219+(drdp!F219)*DSTG!$C219+(drdp!I219)*DSTG!$D219)</f>
        <v>0</v>
      </c>
      <c r="J219" s="18">
        <f>Model!$W$6*((drdp!D219)*DSTG!$B219+(drdp!G219)*DSTG!$C219+(drdp!J219)*DSTG!$D219)</f>
        <v>0</v>
      </c>
      <c r="K219" s="21">
        <f>SUM(E$3:E218)+H219</f>
        <v>1.6622591059661209</v>
      </c>
      <c r="L219" s="21">
        <f>SUM(F$3:F218)+I219</f>
        <v>-0.23144837930811951</v>
      </c>
      <c r="M219" s="21">
        <f>SUM(G$3:G218)+J219</f>
        <v>0.82711891146684158</v>
      </c>
      <c r="N219" s="21"/>
      <c r="O219" s="21"/>
      <c r="P219" s="21"/>
      <c r="Q219" s="19">
        <f t="shared" si="19"/>
        <v>2.7631053353672876</v>
      </c>
      <c r="R219" s="19">
        <f t="shared" si="20"/>
        <v>5.3568352284355164E-2</v>
      </c>
      <c r="S219" s="19">
        <f t="shared" si="21"/>
        <v>0.68412569370609289</v>
      </c>
      <c r="T219" s="19">
        <f t="shared" si="22"/>
        <v>-0.38472717606602236</v>
      </c>
      <c r="U219" s="19">
        <f t="shared" si="23"/>
        <v>1.3748859423025432</v>
      </c>
      <c r="V219" s="19">
        <f t="shared" si="24"/>
        <v>-0.19143533155409648</v>
      </c>
    </row>
    <row r="220" spans="1:22" x14ac:dyDescent="0.25">
      <c r="A220" s="26">
        <f>Wellpath!E220</f>
        <v>0</v>
      </c>
      <c r="B220" s="68">
        <f>Wellpath!K220*Wellpath!P220</f>
        <v>0</v>
      </c>
      <c r="C220" s="22">
        <v>0</v>
      </c>
      <c r="D220" s="22">
        <v>0</v>
      </c>
      <c r="E220" s="20">
        <f>Model!$W$6*((drdp!B220+drdp!K220)*DSTG!$B220+(drdp!E220+drdp!N220)*DSTG!$C220+(drdp!H220+drdp!Q220)*DSTG!$D220)</f>
        <v>0</v>
      </c>
      <c r="F220" s="20">
        <f>Model!$W$6*((drdp!C220+drdp!L220)*DSTG!$B220+(drdp!F220+drdp!O220)*DSTG!$C220+(drdp!I220+drdp!R220)*DSTG!$D220)</f>
        <v>0</v>
      </c>
      <c r="G220" s="20">
        <f>Model!$W$6*((drdp!D220+drdp!M220)*DSTG!$B220+(drdp!G220+drdp!P220)*DSTG!$C220+(drdp!J220+drdp!S220)*DSTG!$D220)</f>
        <v>0</v>
      </c>
      <c r="H220" s="18">
        <f>Model!$W$6*((drdp!B220)*DSTG!$B220+(drdp!E220)*DSTG!$C220+(drdp!H220)*DSTG!$D220)</f>
        <v>0</v>
      </c>
      <c r="I220" s="18">
        <f>Model!$W$6*((drdp!C220)*DSTG!$B220+(drdp!F220)*DSTG!$C220+(drdp!I220)*DSTG!$D220)</f>
        <v>0</v>
      </c>
      <c r="J220" s="18">
        <f>Model!$W$6*((drdp!D220)*DSTG!$B220+(drdp!G220)*DSTG!$C220+(drdp!J220)*DSTG!$D220)</f>
        <v>0</v>
      </c>
      <c r="K220" s="21">
        <f>SUM(E$3:E219)+H220</f>
        <v>1.6622591059661209</v>
      </c>
      <c r="L220" s="21">
        <f>SUM(F$3:F219)+I220</f>
        <v>-0.23144837930811951</v>
      </c>
      <c r="M220" s="21">
        <f>SUM(G$3:G219)+J220</f>
        <v>0.82711891146684158</v>
      </c>
      <c r="N220" s="21"/>
      <c r="O220" s="21"/>
      <c r="P220" s="21"/>
      <c r="Q220" s="19">
        <f t="shared" si="19"/>
        <v>2.7631053353672876</v>
      </c>
      <c r="R220" s="19">
        <f t="shared" si="20"/>
        <v>5.3568352284355164E-2</v>
      </c>
      <c r="S220" s="19">
        <f t="shared" si="21"/>
        <v>0.68412569370609289</v>
      </c>
      <c r="T220" s="19">
        <f t="shared" si="22"/>
        <v>-0.38472717606602236</v>
      </c>
      <c r="U220" s="19">
        <f t="shared" si="23"/>
        <v>1.3748859423025432</v>
      </c>
      <c r="V220" s="19">
        <f t="shared" si="24"/>
        <v>-0.19143533155409648</v>
      </c>
    </row>
    <row r="221" spans="1:22" x14ac:dyDescent="0.25">
      <c r="A221" s="26">
        <f>Wellpath!E221</f>
        <v>0</v>
      </c>
      <c r="B221" s="68">
        <f>Wellpath!K221*Wellpath!P221</f>
        <v>0</v>
      </c>
      <c r="C221" s="22">
        <v>0</v>
      </c>
      <c r="D221" s="22">
        <v>0</v>
      </c>
      <c r="E221" s="20">
        <f>Model!$W$6*((drdp!B221+drdp!K221)*DSTG!$B221+(drdp!E221+drdp!N221)*DSTG!$C221+(drdp!H221+drdp!Q221)*DSTG!$D221)</f>
        <v>0</v>
      </c>
      <c r="F221" s="20">
        <f>Model!$W$6*((drdp!C221+drdp!L221)*DSTG!$B221+(drdp!F221+drdp!O221)*DSTG!$C221+(drdp!I221+drdp!R221)*DSTG!$D221)</f>
        <v>0</v>
      </c>
      <c r="G221" s="20">
        <f>Model!$W$6*((drdp!D221+drdp!M221)*DSTG!$B221+(drdp!G221+drdp!P221)*DSTG!$C221+(drdp!J221+drdp!S221)*DSTG!$D221)</f>
        <v>0</v>
      </c>
      <c r="H221" s="18">
        <f>Model!$W$6*((drdp!B221)*DSTG!$B221+(drdp!E221)*DSTG!$C221+(drdp!H221)*DSTG!$D221)</f>
        <v>0</v>
      </c>
      <c r="I221" s="18">
        <f>Model!$W$6*((drdp!C221)*DSTG!$B221+(drdp!F221)*DSTG!$C221+(drdp!I221)*DSTG!$D221)</f>
        <v>0</v>
      </c>
      <c r="J221" s="18">
        <f>Model!$W$6*((drdp!D221)*DSTG!$B221+(drdp!G221)*DSTG!$C221+(drdp!J221)*DSTG!$D221)</f>
        <v>0</v>
      </c>
      <c r="K221" s="21">
        <f>SUM(E$3:E220)+H221</f>
        <v>1.6622591059661209</v>
      </c>
      <c r="L221" s="21">
        <f>SUM(F$3:F220)+I221</f>
        <v>-0.23144837930811951</v>
      </c>
      <c r="M221" s="21">
        <f>SUM(G$3:G220)+J221</f>
        <v>0.82711891146684158</v>
      </c>
      <c r="N221" s="21"/>
      <c r="O221" s="21"/>
      <c r="P221" s="21"/>
      <c r="Q221" s="19">
        <f t="shared" si="19"/>
        <v>2.7631053353672876</v>
      </c>
      <c r="R221" s="19">
        <f t="shared" si="20"/>
        <v>5.3568352284355164E-2</v>
      </c>
      <c r="S221" s="19">
        <f t="shared" si="21"/>
        <v>0.68412569370609289</v>
      </c>
      <c r="T221" s="19">
        <f t="shared" si="22"/>
        <v>-0.38472717606602236</v>
      </c>
      <c r="U221" s="19">
        <f t="shared" si="23"/>
        <v>1.3748859423025432</v>
      </c>
      <c r="V221" s="19">
        <f t="shared" si="24"/>
        <v>-0.19143533155409648</v>
      </c>
    </row>
    <row r="222" spans="1:22" x14ac:dyDescent="0.25">
      <c r="A222" s="26">
        <f>Wellpath!E222</f>
        <v>0</v>
      </c>
      <c r="B222" s="68">
        <f>Wellpath!K222*Wellpath!P222</f>
        <v>0</v>
      </c>
      <c r="C222" s="22">
        <v>0</v>
      </c>
      <c r="D222" s="22">
        <v>0</v>
      </c>
      <c r="E222" s="20">
        <f>Model!$W$6*((drdp!B222+drdp!K222)*DSTG!$B222+(drdp!E222+drdp!N222)*DSTG!$C222+(drdp!H222+drdp!Q222)*DSTG!$D222)</f>
        <v>0</v>
      </c>
      <c r="F222" s="20">
        <f>Model!$W$6*((drdp!C222+drdp!L222)*DSTG!$B222+(drdp!F222+drdp!O222)*DSTG!$C222+(drdp!I222+drdp!R222)*DSTG!$D222)</f>
        <v>0</v>
      </c>
      <c r="G222" s="20">
        <f>Model!$W$6*((drdp!D222+drdp!M222)*DSTG!$B222+(drdp!G222+drdp!P222)*DSTG!$C222+(drdp!J222+drdp!S222)*DSTG!$D222)</f>
        <v>0</v>
      </c>
      <c r="H222" s="18">
        <f>Model!$W$6*((drdp!B222)*DSTG!$B222+(drdp!E222)*DSTG!$C222+(drdp!H222)*DSTG!$D222)</f>
        <v>0</v>
      </c>
      <c r="I222" s="18">
        <f>Model!$W$6*((drdp!C222)*DSTG!$B222+(drdp!F222)*DSTG!$C222+(drdp!I222)*DSTG!$D222)</f>
        <v>0</v>
      </c>
      <c r="J222" s="18">
        <f>Model!$W$6*((drdp!D222)*DSTG!$B222+(drdp!G222)*DSTG!$C222+(drdp!J222)*DSTG!$D222)</f>
        <v>0</v>
      </c>
      <c r="K222" s="21">
        <f>SUM(E$3:E221)+H222</f>
        <v>1.6622591059661209</v>
      </c>
      <c r="L222" s="21">
        <f>SUM(F$3:F221)+I222</f>
        <v>-0.23144837930811951</v>
      </c>
      <c r="M222" s="21">
        <f>SUM(G$3:G221)+J222</f>
        <v>0.82711891146684158</v>
      </c>
      <c r="N222" s="21"/>
      <c r="O222" s="21"/>
      <c r="P222" s="21"/>
      <c r="Q222" s="19">
        <f t="shared" si="19"/>
        <v>2.7631053353672876</v>
      </c>
      <c r="R222" s="19">
        <f t="shared" si="20"/>
        <v>5.3568352284355164E-2</v>
      </c>
      <c r="S222" s="19">
        <f t="shared" si="21"/>
        <v>0.68412569370609289</v>
      </c>
      <c r="T222" s="19">
        <f t="shared" si="22"/>
        <v>-0.38472717606602236</v>
      </c>
      <c r="U222" s="19">
        <f t="shared" si="23"/>
        <v>1.3748859423025432</v>
      </c>
      <c r="V222" s="19">
        <f t="shared" si="24"/>
        <v>-0.19143533155409648</v>
      </c>
    </row>
    <row r="223" spans="1:22" x14ac:dyDescent="0.25">
      <c r="A223" s="26">
        <f>Wellpath!E223</f>
        <v>0</v>
      </c>
      <c r="B223" s="68">
        <f>Wellpath!K223*Wellpath!P223</f>
        <v>0</v>
      </c>
      <c r="C223" s="22">
        <v>0</v>
      </c>
      <c r="D223" s="22">
        <v>0</v>
      </c>
      <c r="E223" s="20">
        <f>Model!$W$6*((drdp!B223+drdp!K223)*DSTG!$B223+(drdp!E223+drdp!N223)*DSTG!$C223+(drdp!H223+drdp!Q223)*DSTG!$D223)</f>
        <v>0</v>
      </c>
      <c r="F223" s="20">
        <f>Model!$W$6*((drdp!C223+drdp!L223)*DSTG!$B223+(drdp!F223+drdp!O223)*DSTG!$C223+(drdp!I223+drdp!R223)*DSTG!$D223)</f>
        <v>0</v>
      </c>
      <c r="G223" s="20">
        <f>Model!$W$6*((drdp!D223+drdp!M223)*DSTG!$B223+(drdp!G223+drdp!P223)*DSTG!$C223+(drdp!J223+drdp!S223)*DSTG!$D223)</f>
        <v>0</v>
      </c>
      <c r="H223" s="18">
        <f>Model!$W$6*((drdp!B223)*DSTG!$B223+(drdp!E223)*DSTG!$C223+(drdp!H223)*DSTG!$D223)</f>
        <v>0</v>
      </c>
      <c r="I223" s="18">
        <f>Model!$W$6*((drdp!C223)*DSTG!$B223+(drdp!F223)*DSTG!$C223+(drdp!I223)*DSTG!$D223)</f>
        <v>0</v>
      </c>
      <c r="J223" s="18">
        <f>Model!$W$6*((drdp!D223)*DSTG!$B223+(drdp!G223)*DSTG!$C223+(drdp!J223)*DSTG!$D223)</f>
        <v>0</v>
      </c>
      <c r="K223" s="21">
        <f>SUM(E$3:E222)+H223</f>
        <v>1.6622591059661209</v>
      </c>
      <c r="L223" s="21">
        <f>SUM(F$3:F222)+I223</f>
        <v>-0.23144837930811951</v>
      </c>
      <c r="M223" s="21">
        <f>SUM(G$3:G222)+J223</f>
        <v>0.82711891146684158</v>
      </c>
      <c r="N223" s="21"/>
      <c r="O223" s="21"/>
      <c r="P223" s="21"/>
      <c r="Q223" s="19">
        <f t="shared" si="19"/>
        <v>2.7631053353672876</v>
      </c>
      <c r="R223" s="19">
        <f t="shared" si="20"/>
        <v>5.3568352284355164E-2</v>
      </c>
      <c r="S223" s="19">
        <f t="shared" si="21"/>
        <v>0.68412569370609289</v>
      </c>
      <c r="T223" s="19">
        <f t="shared" si="22"/>
        <v>-0.38472717606602236</v>
      </c>
      <c r="U223" s="19">
        <f t="shared" si="23"/>
        <v>1.3748859423025432</v>
      </c>
      <c r="V223" s="19">
        <f t="shared" si="24"/>
        <v>-0.19143533155409648</v>
      </c>
    </row>
    <row r="224" spans="1:22" x14ac:dyDescent="0.25">
      <c r="A224" s="26">
        <f>Wellpath!E224</f>
        <v>0</v>
      </c>
      <c r="B224" s="68">
        <f>Wellpath!K224*Wellpath!P224</f>
        <v>0</v>
      </c>
      <c r="C224" s="22">
        <v>0</v>
      </c>
      <c r="D224" s="22">
        <v>0</v>
      </c>
      <c r="E224" s="20">
        <f>Model!$W$6*((drdp!B224+drdp!K224)*DSTG!$B224+(drdp!E224+drdp!N224)*DSTG!$C224+(drdp!H224+drdp!Q224)*DSTG!$D224)</f>
        <v>0</v>
      </c>
      <c r="F224" s="20">
        <f>Model!$W$6*((drdp!C224+drdp!L224)*DSTG!$B224+(drdp!F224+drdp!O224)*DSTG!$C224+(drdp!I224+drdp!R224)*DSTG!$D224)</f>
        <v>0</v>
      </c>
      <c r="G224" s="20">
        <f>Model!$W$6*((drdp!D224+drdp!M224)*DSTG!$B224+(drdp!G224+drdp!P224)*DSTG!$C224+(drdp!J224+drdp!S224)*DSTG!$D224)</f>
        <v>0</v>
      </c>
      <c r="H224" s="18">
        <f>Model!$W$6*((drdp!B224)*DSTG!$B224+(drdp!E224)*DSTG!$C224+(drdp!H224)*DSTG!$D224)</f>
        <v>0</v>
      </c>
      <c r="I224" s="18">
        <f>Model!$W$6*((drdp!C224)*DSTG!$B224+(drdp!F224)*DSTG!$C224+(drdp!I224)*DSTG!$D224)</f>
        <v>0</v>
      </c>
      <c r="J224" s="18">
        <f>Model!$W$6*((drdp!D224)*DSTG!$B224+(drdp!G224)*DSTG!$C224+(drdp!J224)*DSTG!$D224)</f>
        <v>0</v>
      </c>
      <c r="K224" s="21">
        <f>SUM(E$3:E223)+H224</f>
        <v>1.6622591059661209</v>
      </c>
      <c r="L224" s="21">
        <f>SUM(F$3:F223)+I224</f>
        <v>-0.23144837930811951</v>
      </c>
      <c r="M224" s="21">
        <f>SUM(G$3:G223)+J224</f>
        <v>0.82711891146684158</v>
      </c>
      <c r="N224" s="21"/>
      <c r="O224" s="21"/>
      <c r="P224" s="21"/>
      <c r="Q224" s="19">
        <f t="shared" si="19"/>
        <v>2.7631053353672876</v>
      </c>
      <c r="R224" s="19">
        <f t="shared" si="20"/>
        <v>5.3568352284355164E-2</v>
      </c>
      <c r="S224" s="19">
        <f t="shared" si="21"/>
        <v>0.68412569370609289</v>
      </c>
      <c r="T224" s="19">
        <f t="shared" si="22"/>
        <v>-0.38472717606602236</v>
      </c>
      <c r="U224" s="19">
        <f t="shared" si="23"/>
        <v>1.3748859423025432</v>
      </c>
      <c r="V224" s="19">
        <f t="shared" si="24"/>
        <v>-0.19143533155409648</v>
      </c>
    </row>
    <row r="225" spans="1:22" x14ac:dyDescent="0.25">
      <c r="A225" s="26">
        <f>Wellpath!E225</f>
        <v>0</v>
      </c>
      <c r="B225" s="68">
        <f>Wellpath!K225*Wellpath!P225</f>
        <v>0</v>
      </c>
      <c r="C225" s="22">
        <v>0</v>
      </c>
      <c r="D225" s="22">
        <v>0</v>
      </c>
      <c r="E225" s="20">
        <f>Model!$W$6*((drdp!B225+drdp!K225)*DSTG!$B225+(drdp!E225+drdp!N225)*DSTG!$C225+(drdp!H225+drdp!Q225)*DSTG!$D225)</f>
        <v>0</v>
      </c>
      <c r="F225" s="20">
        <f>Model!$W$6*((drdp!C225+drdp!L225)*DSTG!$B225+(drdp!F225+drdp!O225)*DSTG!$C225+(drdp!I225+drdp!R225)*DSTG!$D225)</f>
        <v>0</v>
      </c>
      <c r="G225" s="20">
        <f>Model!$W$6*((drdp!D225+drdp!M225)*DSTG!$B225+(drdp!G225+drdp!P225)*DSTG!$C225+(drdp!J225+drdp!S225)*DSTG!$D225)</f>
        <v>0</v>
      </c>
      <c r="H225" s="18">
        <f>Model!$W$6*((drdp!B225)*DSTG!$B225+(drdp!E225)*DSTG!$C225+(drdp!H225)*DSTG!$D225)</f>
        <v>0</v>
      </c>
      <c r="I225" s="18">
        <f>Model!$W$6*((drdp!C225)*DSTG!$B225+(drdp!F225)*DSTG!$C225+(drdp!I225)*DSTG!$D225)</f>
        <v>0</v>
      </c>
      <c r="J225" s="18">
        <f>Model!$W$6*((drdp!D225)*DSTG!$B225+(drdp!G225)*DSTG!$C225+(drdp!J225)*DSTG!$D225)</f>
        <v>0</v>
      </c>
      <c r="K225" s="21">
        <f>SUM(E$3:E224)+H225</f>
        <v>1.6622591059661209</v>
      </c>
      <c r="L225" s="21">
        <f>SUM(F$3:F224)+I225</f>
        <v>-0.23144837930811951</v>
      </c>
      <c r="M225" s="21">
        <f>SUM(G$3:G224)+J225</f>
        <v>0.82711891146684158</v>
      </c>
      <c r="N225" s="21"/>
      <c r="O225" s="21"/>
      <c r="P225" s="21"/>
      <c r="Q225" s="19">
        <f t="shared" si="19"/>
        <v>2.7631053353672876</v>
      </c>
      <c r="R225" s="19">
        <f t="shared" si="20"/>
        <v>5.3568352284355164E-2</v>
      </c>
      <c r="S225" s="19">
        <f t="shared" si="21"/>
        <v>0.68412569370609289</v>
      </c>
      <c r="T225" s="19">
        <f t="shared" si="22"/>
        <v>-0.38472717606602236</v>
      </c>
      <c r="U225" s="19">
        <f t="shared" si="23"/>
        <v>1.3748859423025432</v>
      </c>
      <c r="V225" s="19">
        <f t="shared" si="24"/>
        <v>-0.19143533155409648</v>
      </c>
    </row>
    <row r="226" spans="1:22" x14ac:dyDescent="0.25">
      <c r="A226" s="26">
        <f>Wellpath!E226</f>
        <v>0</v>
      </c>
      <c r="B226" s="68">
        <f>Wellpath!K226*Wellpath!P226</f>
        <v>0</v>
      </c>
      <c r="C226" s="22">
        <v>0</v>
      </c>
      <c r="D226" s="22">
        <v>0</v>
      </c>
      <c r="E226" s="20">
        <f>Model!$W$6*((drdp!B226+drdp!K226)*DSTG!$B226+(drdp!E226+drdp!N226)*DSTG!$C226+(drdp!H226+drdp!Q226)*DSTG!$D226)</f>
        <v>0</v>
      </c>
      <c r="F226" s="20">
        <f>Model!$W$6*((drdp!C226+drdp!L226)*DSTG!$B226+(drdp!F226+drdp!O226)*DSTG!$C226+(drdp!I226+drdp!R226)*DSTG!$D226)</f>
        <v>0</v>
      </c>
      <c r="G226" s="20">
        <f>Model!$W$6*((drdp!D226+drdp!M226)*DSTG!$B226+(drdp!G226+drdp!P226)*DSTG!$C226+(drdp!J226+drdp!S226)*DSTG!$D226)</f>
        <v>0</v>
      </c>
      <c r="H226" s="18">
        <f>Model!$W$6*((drdp!B226)*DSTG!$B226+(drdp!E226)*DSTG!$C226+(drdp!H226)*DSTG!$D226)</f>
        <v>0</v>
      </c>
      <c r="I226" s="18">
        <f>Model!$W$6*((drdp!C226)*DSTG!$B226+(drdp!F226)*DSTG!$C226+(drdp!I226)*DSTG!$D226)</f>
        <v>0</v>
      </c>
      <c r="J226" s="18">
        <f>Model!$W$6*((drdp!D226)*DSTG!$B226+(drdp!G226)*DSTG!$C226+(drdp!J226)*DSTG!$D226)</f>
        <v>0</v>
      </c>
      <c r="K226" s="21">
        <f>SUM(E$3:E225)+H226</f>
        <v>1.6622591059661209</v>
      </c>
      <c r="L226" s="21">
        <f>SUM(F$3:F225)+I226</f>
        <v>-0.23144837930811951</v>
      </c>
      <c r="M226" s="21">
        <f>SUM(G$3:G225)+J226</f>
        <v>0.82711891146684158</v>
      </c>
      <c r="N226" s="21"/>
      <c r="O226" s="21"/>
      <c r="P226" s="21"/>
      <c r="Q226" s="19">
        <f t="shared" si="19"/>
        <v>2.7631053353672876</v>
      </c>
      <c r="R226" s="19">
        <f t="shared" si="20"/>
        <v>5.3568352284355164E-2</v>
      </c>
      <c r="S226" s="19">
        <f t="shared" si="21"/>
        <v>0.68412569370609289</v>
      </c>
      <c r="T226" s="19">
        <f t="shared" si="22"/>
        <v>-0.38472717606602236</v>
      </c>
      <c r="U226" s="19">
        <f t="shared" si="23"/>
        <v>1.3748859423025432</v>
      </c>
      <c r="V226" s="19">
        <f t="shared" si="24"/>
        <v>-0.19143533155409648</v>
      </c>
    </row>
    <row r="227" spans="1:22" x14ac:dyDescent="0.25">
      <c r="A227" s="26">
        <f>Wellpath!E227</f>
        <v>0</v>
      </c>
      <c r="B227" s="68">
        <f>Wellpath!K227*Wellpath!P227</f>
        <v>0</v>
      </c>
      <c r="C227" s="22">
        <v>0</v>
      </c>
      <c r="D227" s="22">
        <v>0</v>
      </c>
      <c r="E227" s="20">
        <f>Model!$W$6*((drdp!B227+drdp!K227)*DSTG!$B227+(drdp!E227+drdp!N227)*DSTG!$C227+(drdp!H227+drdp!Q227)*DSTG!$D227)</f>
        <v>0</v>
      </c>
      <c r="F227" s="20">
        <f>Model!$W$6*((drdp!C227+drdp!L227)*DSTG!$B227+(drdp!F227+drdp!O227)*DSTG!$C227+(drdp!I227+drdp!R227)*DSTG!$D227)</f>
        <v>0</v>
      </c>
      <c r="G227" s="20">
        <f>Model!$W$6*((drdp!D227+drdp!M227)*DSTG!$B227+(drdp!G227+drdp!P227)*DSTG!$C227+(drdp!J227+drdp!S227)*DSTG!$D227)</f>
        <v>0</v>
      </c>
      <c r="H227" s="18">
        <f>Model!$W$6*((drdp!B227)*DSTG!$B227+(drdp!E227)*DSTG!$C227+(drdp!H227)*DSTG!$D227)</f>
        <v>0</v>
      </c>
      <c r="I227" s="18">
        <f>Model!$W$6*((drdp!C227)*DSTG!$B227+(drdp!F227)*DSTG!$C227+(drdp!I227)*DSTG!$D227)</f>
        <v>0</v>
      </c>
      <c r="J227" s="18">
        <f>Model!$W$6*((drdp!D227)*DSTG!$B227+(drdp!G227)*DSTG!$C227+(drdp!J227)*DSTG!$D227)</f>
        <v>0</v>
      </c>
      <c r="K227" s="21">
        <f>SUM(E$3:E226)+H227</f>
        <v>1.6622591059661209</v>
      </c>
      <c r="L227" s="21">
        <f>SUM(F$3:F226)+I227</f>
        <v>-0.23144837930811951</v>
      </c>
      <c r="M227" s="21">
        <f>SUM(G$3:G226)+J227</f>
        <v>0.82711891146684158</v>
      </c>
      <c r="N227" s="21"/>
      <c r="O227" s="21"/>
      <c r="P227" s="21"/>
      <c r="Q227" s="19">
        <f t="shared" si="19"/>
        <v>2.7631053353672876</v>
      </c>
      <c r="R227" s="19">
        <f t="shared" si="20"/>
        <v>5.3568352284355164E-2</v>
      </c>
      <c r="S227" s="19">
        <f t="shared" si="21"/>
        <v>0.68412569370609289</v>
      </c>
      <c r="T227" s="19">
        <f t="shared" si="22"/>
        <v>-0.38472717606602236</v>
      </c>
      <c r="U227" s="19">
        <f t="shared" si="23"/>
        <v>1.3748859423025432</v>
      </c>
      <c r="V227" s="19">
        <f t="shared" si="24"/>
        <v>-0.19143533155409648</v>
      </c>
    </row>
    <row r="228" spans="1:22" x14ac:dyDescent="0.25">
      <c r="A228" s="26">
        <f>Wellpath!E228</f>
        <v>0</v>
      </c>
      <c r="B228" s="68">
        <f>Wellpath!K228*Wellpath!P228</f>
        <v>0</v>
      </c>
      <c r="C228" s="22">
        <v>0</v>
      </c>
      <c r="D228" s="22">
        <v>0</v>
      </c>
      <c r="E228" s="20">
        <f>Model!$W$6*((drdp!B228+drdp!K228)*DSTG!$B228+(drdp!E228+drdp!N228)*DSTG!$C228+(drdp!H228+drdp!Q228)*DSTG!$D228)</f>
        <v>0</v>
      </c>
      <c r="F228" s="20">
        <f>Model!$W$6*((drdp!C228+drdp!L228)*DSTG!$B228+(drdp!F228+drdp!O228)*DSTG!$C228+(drdp!I228+drdp!R228)*DSTG!$D228)</f>
        <v>0</v>
      </c>
      <c r="G228" s="20">
        <f>Model!$W$6*((drdp!D228+drdp!M228)*DSTG!$B228+(drdp!G228+drdp!P228)*DSTG!$C228+(drdp!J228+drdp!S228)*DSTG!$D228)</f>
        <v>0</v>
      </c>
      <c r="H228" s="18">
        <f>Model!$W$6*((drdp!B228)*DSTG!$B228+(drdp!E228)*DSTG!$C228+(drdp!H228)*DSTG!$D228)</f>
        <v>0</v>
      </c>
      <c r="I228" s="18">
        <f>Model!$W$6*((drdp!C228)*DSTG!$B228+(drdp!F228)*DSTG!$C228+(drdp!I228)*DSTG!$D228)</f>
        <v>0</v>
      </c>
      <c r="J228" s="18">
        <f>Model!$W$6*((drdp!D228)*DSTG!$B228+(drdp!G228)*DSTG!$C228+(drdp!J228)*DSTG!$D228)</f>
        <v>0</v>
      </c>
      <c r="K228" s="21">
        <f>SUM(E$3:E227)+H228</f>
        <v>1.6622591059661209</v>
      </c>
      <c r="L228" s="21">
        <f>SUM(F$3:F227)+I228</f>
        <v>-0.23144837930811951</v>
      </c>
      <c r="M228" s="21">
        <f>SUM(G$3:G227)+J228</f>
        <v>0.82711891146684158</v>
      </c>
      <c r="N228" s="21"/>
      <c r="O228" s="21"/>
      <c r="P228" s="21"/>
      <c r="Q228" s="19">
        <f t="shared" si="19"/>
        <v>2.7631053353672876</v>
      </c>
      <c r="R228" s="19">
        <f t="shared" si="20"/>
        <v>5.3568352284355164E-2</v>
      </c>
      <c r="S228" s="19">
        <f t="shared" si="21"/>
        <v>0.68412569370609289</v>
      </c>
      <c r="T228" s="19">
        <f t="shared" si="22"/>
        <v>-0.38472717606602236</v>
      </c>
      <c r="U228" s="19">
        <f t="shared" si="23"/>
        <v>1.3748859423025432</v>
      </c>
      <c r="V228" s="19">
        <f t="shared" si="24"/>
        <v>-0.19143533155409648</v>
      </c>
    </row>
    <row r="229" spans="1:22" x14ac:dyDescent="0.25">
      <c r="A229" s="26">
        <f>Wellpath!E229</f>
        <v>0</v>
      </c>
      <c r="B229" s="68">
        <f>Wellpath!K229*Wellpath!P229</f>
        <v>0</v>
      </c>
      <c r="C229" s="22">
        <v>0</v>
      </c>
      <c r="D229" s="22">
        <v>0</v>
      </c>
      <c r="E229" s="20">
        <f>Model!$W$6*((drdp!B229+drdp!K229)*DSTG!$B229+(drdp!E229+drdp!N229)*DSTG!$C229+(drdp!H229+drdp!Q229)*DSTG!$D229)</f>
        <v>0</v>
      </c>
      <c r="F229" s="20">
        <f>Model!$W$6*((drdp!C229+drdp!L229)*DSTG!$B229+(drdp!F229+drdp!O229)*DSTG!$C229+(drdp!I229+drdp!R229)*DSTG!$D229)</f>
        <v>0</v>
      </c>
      <c r="G229" s="20">
        <f>Model!$W$6*((drdp!D229+drdp!M229)*DSTG!$B229+(drdp!G229+drdp!P229)*DSTG!$C229+(drdp!J229+drdp!S229)*DSTG!$D229)</f>
        <v>0</v>
      </c>
      <c r="H229" s="18">
        <f>Model!$W$6*((drdp!B229)*DSTG!$B229+(drdp!E229)*DSTG!$C229+(drdp!H229)*DSTG!$D229)</f>
        <v>0</v>
      </c>
      <c r="I229" s="18">
        <f>Model!$W$6*((drdp!C229)*DSTG!$B229+(drdp!F229)*DSTG!$C229+(drdp!I229)*DSTG!$D229)</f>
        <v>0</v>
      </c>
      <c r="J229" s="18">
        <f>Model!$W$6*((drdp!D229)*DSTG!$B229+(drdp!G229)*DSTG!$C229+(drdp!J229)*DSTG!$D229)</f>
        <v>0</v>
      </c>
      <c r="K229" s="21">
        <f>SUM(E$3:E228)+H229</f>
        <v>1.6622591059661209</v>
      </c>
      <c r="L229" s="21">
        <f>SUM(F$3:F228)+I229</f>
        <v>-0.23144837930811951</v>
      </c>
      <c r="M229" s="21">
        <f>SUM(G$3:G228)+J229</f>
        <v>0.82711891146684158</v>
      </c>
      <c r="N229" s="21"/>
      <c r="O229" s="21"/>
      <c r="P229" s="21"/>
      <c r="Q229" s="19">
        <f t="shared" si="19"/>
        <v>2.7631053353672876</v>
      </c>
      <c r="R229" s="19">
        <f t="shared" si="20"/>
        <v>5.3568352284355164E-2</v>
      </c>
      <c r="S229" s="19">
        <f t="shared" si="21"/>
        <v>0.68412569370609289</v>
      </c>
      <c r="T229" s="19">
        <f t="shared" si="22"/>
        <v>-0.38472717606602236</v>
      </c>
      <c r="U229" s="19">
        <f t="shared" si="23"/>
        <v>1.3748859423025432</v>
      </c>
      <c r="V229" s="19">
        <f t="shared" si="24"/>
        <v>-0.19143533155409648</v>
      </c>
    </row>
    <row r="230" spans="1:22" x14ac:dyDescent="0.25">
      <c r="A230" s="26">
        <f>Wellpath!E230</f>
        <v>0</v>
      </c>
      <c r="B230" s="68">
        <f>Wellpath!K230*Wellpath!P230</f>
        <v>0</v>
      </c>
      <c r="C230" s="22">
        <v>0</v>
      </c>
      <c r="D230" s="22">
        <v>0</v>
      </c>
      <c r="E230" s="20">
        <f>Model!$W$6*((drdp!B230+drdp!K230)*DSTG!$B230+(drdp!E230+drdp!N230)*DSTG!$C230+(drdp!H230+drdp!Q230)*DSTG!$D230)</f>
        <v>0</v>
      </c>
      <c r="F230" s="20">
        <f>Model!$W$6*((drdp!C230+drdp!L230)*DSTG!$B230+(drdp!F230+drdp!O230)*DSTG!$C230+(drdp!I230+drdp!R230)*DSTG!$D230)</f>
        <v>0</v>
      </c>
      <c r="G230" s="20">
        <f>Model!$W$6*((drdp!D230+drdp!M230)*DSTG!$B230+(drdp!G230+drdp!P230)*DSTG!$C230+(drdp!J230+drdp!S230)*DSTG!$D230)</f>
        <v>0</v>
      </c>
      <c r="H230" s="18">
        <f>Model!$W$6*((drdp!B230)*DSTG!$B230+(drdp!E230)*DSTG!$C230+(drdp!H230)*DSTG!$D230)</f>
        <v>0</v>
      </c>
      <c r="I230" s="18">
        <f>Model!$W$6*((drdp!C230)*DSTG!$B230+(drdp!F230)*DSTG!$C230+(drdp!I230)*DSTG!$D230)</f>
        <v>0</v>
      </c>
      <c r="J230" s="18">
        <f>Model!$W$6*((drdp!D230)*DSTG!$B230+(drdp!G230)*DSTG!$C230+(drdp!J230)*DSTG!$D230)</f>
        <v>0</v>
      </c>
      <c r="K230" s="21">
        <f>SUM(E$3:E229)+H230</f>
        <v>1.6622591059661209</v>
      </c>
      <c r="L230" s="21">
        <f>SUM(F$3:F229)+I230</f>
        <v>-0.23144837930811951</v>
      </c>
      <c r="M230" s="21">
        <f>SUM(G$3:G229)+J230</f>
        <v>0.82711891146684158</v>
      </c>
      <c r="N230" s="21"/>
      <c r="O230" s="21"/>
      <c r="P230" s="21"/>
      <c r="Q230" s="19">
        <f t="shared" si="19"/>
        <v>2.7631053353672876</v>
      </c>
      <c r="R230" s="19">
        <f t="shared" si="20"/>
        <v>5.3568352284355164E-2</v>
      </c>
      <c r="S230" s="19">
        <f t="shared" si="21"/>
        <v>0.68412569370609289</v>
      </c>
      <c r="T230" s="19">
        <f t="shared" si="22"/>
        <v>-0.38472717606602236</v>
      </c>
      <c r="U230" s="19">
        <f t="shared" si="23"/>
        <v>1.3748859423025432</v>
      </c>
      <c r="V230" s="19">
        <f t="shared" si="24"/>
        <v>-0.19143533155409648</v>
      </c>
    </row>
    <row r="231" spans="1:22" x14ac:dyDescent="0.25">
      <c r="A231" s="26">
        <f>Wellpath!E231</f>
        <v>0</v>
      </c>
      <c r="B231" s="68">
        <f>Wellpath!K231*Wellpath!P231</f>
        <v>0</v>
      </c>
      <c r="C231" s="22">
        <v>0</v>
      </c>
      <c r="D231" s="22">
        <v>0</v>
      </c>
      <c r="E231" s="20">
        <f>Model!$W$6*((drdp!B231+drdp!K231)*DSTG!$B231+(drdp!E231+drdp!N231)*DSTG!$C231+(drdp!H231+drdp!Q231)*DSTG!$D231)</f>
        <v>0</v>
      </c>
      <c r="F231" s="20">
        <f>Model!$W$6*((drdp!C231+drdp!L231)*DSTG!$B231+(drdp!F231+drdp!O231)*DSTG!$C231+(drdp!I231+drdp!R231)*DSTG!$D231)</f>
        <v>0</v>
      </c>
      <c r="G231" s="20">
        <f>Model!$W$6*((drdp!D231+drdp!M231)*DSTG!$B231+(drdp!G231+drdp!P231)*DSTG!$C231+(drdp!J231+drdp!S231)*DSTG!$D231)</f>
        <v>0</v>
      </c>
      <c r="H231" s="18">
        <f>Model!$W$6*((drdp!B231)*DSTG!$B231+(drdp!E231)*DSTG!$C231+(drdp!H231)*DSTG!$D231)</f>
        <v>0</v>
      </c>
      <c r="I231" s="18">
        <f>Model!$W$6*((drdp!C231)*DSTG!$B231+(drdp!F231)*DSTG!$C231+(drdp!I231)*DSTG!$D231)</f>
        <v>0</v>
      </c>
      <c r="J231" s="18">
        <f>Model!$W$6*((drdp!D231)*DSTG!$B231+(drdp!G231)*DSTG!$C231+(drdp!J231)*DSTG!$D231)</f>
        <v>0</v>
      </c>
      <c r="K231" s="21">
        <f>SUM(E$3:E230)+H231</f>
        <v>1.6622591059661209</v>
      </c>
      <c r="L231" s="21">
        <f>SUM(F$3:F230)+I231</f>
        <v>-0.23144837930811951</v>
      </c>
      <c r="M231" s="21">
        <f>SUM(G$3:G230)+J231</f>
        <v>0.82711891146684158</v>
      </c>
      <c r="N231" s="21"/>
      <c r="O231" s="21"/>
      <c r="P231" s="21"/>
      <c r="Q231" s="19">
        <f t="shared" si="19"/>
        <v>2.7631053353672876</v>
      </c>
      <c r="R231" s="19">
        <f t="shared" si="20"/>
        <v>5.3568352284355164E-2</v>
      </c>
      <c r="S231" s="19">
        <f t="shared" si="21"/>
        <v>0.68412569370609289</v>
      </c>
      <c r="T231" s="19">
        <f t="shared" si="22"/>
        <v>-0.38472717606602236</v>
      </c>
      <c r="U231" s="19">
        <f t="shared" si="23"/>
        <v>1.3748859423025432</v>
      </c>
      <c r="V231" s="19">
        <f t="shared" si="24"/>
        <v>-0.19143533155409648</v>
      </c>
    </row>
    <row r="232" spans="1:22" x14ac:dyDescent="0.25">
      <c r="A232" s="26">
        <f>Wellpath!E232</f>
        <v>0</v>
      </c>
      <c r="B232" s="68">
        <f>Wellpath!K232*Wellpath!P232</f>
        <v>0</v>
      </c>
      <c r="C232" s="22">
        <v>0</v>
      </c>
      <c r="D232" s="22">
        <v>0</v>
      </c>
      <c r="E232" s="20">
        <f>Model!$W$6*((drdp!B232+drdp!K232)*DSTG!$B232+(drdp!E232+drdp!N232)*DSTG!$C232+(drdp!H232+drdp!Q232)*DSTG!$D232)</f>
        <v>0</v>
      </c>
      <c r="F232" s="20">
        <f>Model!$W$6*((drdp!C232+drdp!L232)*DSTG!$B232+(drdp!F232+drdp!O232)*DSTG!$C232+(drdp!I232+drdp!R232)*DSTG!$D232)</f>
        <v>0</v>
      </c>
      <c r="G232" s="20">
        <f>Model!$W$6*((drdp!D232+drdp!M232)*DSTG!$B232+(drdp!G232+drdp!P232)*DSTG!$C232+(drdp!J232+drdp!S232)*DSTG!$D232)</f>
        <v>0</v>
      </c>
      <c r="H232" s="18">
        <f>Model!$W$6*((drdp!B232)*DSTG!$B232+(drdp!E232)*DSTG!$C232+(drdp!H232)*DSTG!$D232)</f>
        <v>0</v>
      </c>
      <c r="I232" s="18">
        <f>Model!$W$6*((drdp!C232)*DSTG!$B232+(drdp!F232)*DSTG!$C232+(drdp!I232)*DSTG!$D232)</f>
        <v>0</v>
      </c>
      <c r="J232" s="18">
        <f>Model!$W$6*((drdp!D232)*DSTG!$B232+(drdp!G232)*DSTG!$C232+(drdp!J232)*DSTG!$D232)</f>
        <v>0</v>
      </c>
      <c r="K232" s="21">
        <f>SUM(E$3:E231)+H232</f>
        <v>1.6622591059661209</v>
      </c>
      <c r="L232" s="21">
        <f>SUM(F$3:F231)+I232</f>
        <v>-0.23144837930811951</v>
      </c>
      <c r="M232" s="21">
        <f>SUM(G$3:G231)+J232</f>
        <v>0.82711891146684158</v>
      </c>
      <c r="N232" s="21"/>
      <c r="O232" s="21"/>
      <c r="P232" s="21"/>
      <c r="Q232" s="19">
        <f t="shared" si="19"/>
        <v>2.7631053353672876</v>
      </c>
      <c r="R232" s="19">
        <f t="shared" si="20"/>
        <v>5.3568352284355164E-2</v>
      </c>
      <c r="S232" s="19">
        <f t="shared" si="21"/>
        <v>0.68412569370609289</v>
      </c>
      <c r="T232" s="19">
        <f t="shared" si="22"/>
        <v>-0.38472717606602236</v>
      </c>
      <c r="U232" s="19">
        <f t="shared" si="23"/>
        <v>1.3748859423025432</v>
      </c>
      <c r="V232" s="19">
        <f t="shared" si="24"/>
        <v>-0.19143533155409648</v>
      </c>
    </row>
    <row r="233" spans="1:22" x14ac:dyDescent="0.25">
      <c r="A233" s="26">
        <f>Wellpath!E233</f>
        <v>0</v>
      </c>
      <c r="B233" s="68">
        <f>Wellpath!K233*Wellpath!P233</f>
        <v>0</v>
      </c>
      <c r="C233" s="22">
        <v>0</v>
      </c>
      <c r="D233" s="22">
        <v>0</v>
      </c>
      <c r="E233" s="20">
        <f>Model!$W$6*((drdp!B233+drdp!K233)*DSTG!$B233+(drdp!E233+drdp!N233)*DSTG!$C233+(drdp!H233+drdp!Q233)*DSTG!$D233)</f>
        <v>0</v>
      </c>
      <c r="F233" s="20">
        <f>Model!$W$6*((drdp!C233+drdp!L233)*DSTG!$B233+(drdp!F233+drdp!O233)*DSTG!$C233+(drdp!I233+drdp!R233)*DSTG!$D233)</f>
        <v>0</v>
      </c>
      <c r="G233" s="20">
        <f>Model!$W$6*((drdp!D233+drdp!M233)*DSTG!$B233+(drdp!G233+drdp!P233)*DSTG!$C233+(drdp!J233+drdp!S233)*DSTG!$D233)</f>
        <v>0</v>
      </c>
      <c r="H233" s="18">
        <f>Model!$W$6*((drdp!B233)*DSTG!$B233+(drdp!E233)*DSTG!$C233+(drdp!H233)*DSTG!$D233)</f>
        <v>0</v>
      </c>
      <c r="I233" s="18">
        <f>Model!$W$6*((drdp!C233)*DSTG!$B233+(drdp!F233)*DSTG!$C233+(drdp!I233)*DSTG!$D233)</f>
        <v>0</v>
      </c>
      <c r="J233" s="18">
        <f>Model!$W$6*((drdp!D233)*DSTG!$B233+(drdp!G233)*DSTG!$C233+(drdp!J233)*DSTG!$D233)</f>
        <v>0</v>
      </c>
      <c r="K233" s="21">
        <f>SUM(E$3:E232)+H233</f>
        <v>1.6622591059661209</v>
      </c>
      <c r="L233" s="21">
        <f>SUM(F$3:F232)+I233</f>
        <v>-0.23144837930811951</v>
      </c>
      <c r="M233" s="21">
        <f>SUM(G$3:G232)+J233</f>
        <v>0.82711891146684158</v>
      </c>
      <c r="N233" s="21"/>
      <c r="O233" s="21"/>
      <c r="P233" s="21"/>
      <c r="Q233" s="19">
        <f t="shared" si="19"/>
        <v>2.7631053353672876</v>
      </c>
      <c r="R233" s="19">
        <f t="shared" si="20"/>
        <v>5.3568352284355164E-2</v>
      </c>
      <c r="S233" s="19">
        <f t="shared" si="21"/>
        <v>0.68412569370609289</v>
      </c>
      <c r="T233" s="19">
        <f t="shared" si="22"/>
        <v>-0.38472717606602236</v>
      </c>
      <c r="U233" s="19">
        <f t="shared" si="23"/>
        <v>1.3748859423025432</v>
      </c>
      <c r="V233" s="19">
        <f t="shared" si="24"/>
        <v>-0.19143533155409648</v>
      </c>
    </row>
    <row r="234" spans="1:22" x14ac:dyDescent="0.25">
      <c r="A234" s="26">
        <f>Wellpath!E234</f>
        <v>0</v>
      </c>
      <c r="B234" s="68">
        <f>Wellpath!K234*Wellpath!P234</f>
        <v>0</v>
      </c>
      <c r="C234" s="22">
        <v>0</v>
      </c>
      <c r="D234" s="22">
        <v>0</v>
      </c>
      <c r="E234" s="20">
        <f>Model!$W$6*((drdp!B234+drdp!K234)*DSTG!$B234+(drdp!E234+drdp!N234)*DSTG!$C234+(drdp!H234+drdp!Q234)*DSTG!$D234)</f>
        <v>0</v>
      </c>
      <c r="F234" s="20">
        <f>Model!$W$6*((drdp!C234+drdp!L234)*DSTG!$B234+(drdp!F234+drdp!O234)*DSTG!$C234+(drdp!I234+drdp!R234)*DSTG!$D234)</f>
        <v>0</v>
      </c>
      <c r="G234" s="20">
        <f>Model!$W$6*((drdp!D234+drdp!M234)*DSTG!$B234+(drdp!G234+drdp!P234)*DSTG!$C234+(drdp!J234+drdp!S234)*DSTG!$D234)</f>
        <v>0</v>
      </c>
      <c r="H234" s="18">
        <f>Model!$W$6*((drdp!B234)*DSTG!$B234+(drdp!E234)*DSTG!$C234+(drdp!H234)*DSTG!$D234)</f>
        <v>0</v>
      </c>
      <c r="I234" s="18">
        <f>Model!$W$6*((drdp!C234)*DSTG!$B234+(drdp!F234)*DSTG!$C234+(drdp!I234)*DSTG!$D234)</f>
        <v>0</v>
      </c>
      <c r="J234" s="18">
        <f>Model!$W$6*((drdp!D234)*DSTG!$B234+(drdp!G234)*DSTG!$C234+(drdp!J234)*DSTG!$D234)</f>
        <v>0</v>
      </c>
      <c r="K234" s="21">
        <f>SUM(E$3:E233)+H234</f>
        <v>1.6622591059661209</v>
      </c>
      <c r="L234" s="21">
        <f>SUM(F$3:F233)+I234</f>
        <v>-0.23144837930811951</v>
      </c>
      <c r="M234" s="21">
        <f>SUM(G$3:G233)+J234</f>
        <v>0.82711891146684158</v>
      </c>
      <c r="N234" s="21"/>
      <c r="O234" s="21"/>
      <c r="P234" s="21"/>
      <c r="Q234" s="19">
        <f t="shared" si="19"/>
        <v>2.7631053353672876</v>
      </c>
      <c r="R234" s="19">
        <f t="shared" si="20"/>
        <v>5.3568352284355164E-2</v>
      </c>
      <c r="S234" s="19">
        <f t="shared" si="21"/>
        <v>0.68412569370609289</v>
      </c>
      <c r="T234" s="19">
        <f t="shared" si="22"/>
        <v>-0.38472717606602236</v>
      </c>
      <c r="U234" s="19">
        <f t="shared" si="23"/>
        <v>1.3748859423025432</v>
      </c>
      <c r="V234" s="19">
        <f t="shared" si="24"/>
        <v>-0.19143533155409648</v>
      </c>
    </row>
    <row r="235" spans="1:22" x14ac:dyDescent="0.25">
      <c r="A235" s="26">
        <f>Wellpath!E235</f>
        <v>0</v>
      </c>
      <c r="B235" s="68">
        <f>Wellpath!K235*Wellpath!P235</f>
        <v>0</v>
      </c>
      <c r="C235" s="22">
        <v>0</v>
      </c>
      <c r="D235" s="22">
        <v>0</v>
      </c>
      <c r="E235" s="20">
        <f>Model!$W$6*((drdp!B235+drdp!K235)*DSTG!$B235+(drdp!E235+drdp!N235)*DSTG!$C235+(drdp!H235+drdp!Q235)*DSTG!$D235)</f>
        <v>0</v>
      </c>
      <c r="F235" s="20">
        <f>Model!$W$6*((drdp!C235+drdp!L235)*DSTG!$B235+(drdp!F235+drdp!O235)*DSTG!$C235+(drdp!I235+drdp!R235)*DSTG!$D235)</f>
        <v>0</v>
      </c>
      <c r="G235" s="20">
        <f>Model!$W$6*((drdp!D235+drdp!M235)*DSTG!$B235+(drdp!G235+drdp!P235)*DSTG!$C235+(drdp!J235+drdp!S235)*DSTG!$D235)</f>
        <v>0</v>
      </c>
      <c r="H235" s="18">
        <f>Model!$W$6*((drdp!B235)*DSTG!$B235+(drdp!E235)*DSTG!$C235+(drdp!H235)*DSTG!$D235)</f>
        <v>0</v>
      </c>
      <c r="I235" s="18">
        <f>Model!$W$6*((drdp!C235)*DSTG!$B235+(drdp!F235)*DSTG!$C235+(drdp!I235)*DSTG!$D235)</f>
        <v>0</v>
      </c>
      <c r="J235" s="18">
        <f>Model!$W$6*((drdp!D235)*DSTG!$B235+(drdp!G235)*DSTG!$C235+(drdp!J235)*DSTG!$D235)</f>
        <v>0</v>
      </c>
      <c r="K235" s="21">
        <f>SUM(E$3:E234)+H235</f>
        <v>1.6622591059661209</v>
      </c>
      <c r="L235" s="21">
        <f>SUM(F$3:F234)+I235</f>
        <v>-0.23144837930811951</v>
      </c>
      <c r="M235" s="21">
        <f>SUM(G$3:G234)+J235</f>
        <v>0.82711891146684158</v>
      </c>
      <c r="N235" s="21"/>
      <c r="O235" s="21"/>
      <c r="P235" s="21"/>
      <c r="Q235" s="19">
        <f t="shared" si="19"/>
        <v>2.7631053353672876</v>
      </c>
      <c r="R235" s="19">
        <f t="shared" si="20"/>
        <v>5.3568352284355164E-2</v>
      </c>
      <c r="S235" s="19">
        <f t="shared" si="21"/>
        <v>0.68412569370609289</v>
      </c>
      <c r="T235" s="19">
        <f t="shared" si="22"/>
        <v>-0.38472717606602236</v>
      </c>
      <c r="U235" s="19">
        <f t="shared" si="23"/>
        <v>1.3748859423025432</v>
      </c>
      <c r="V235" s="19">
        <f t="shared" si="24"/>
        <v>-0.19143533155409648</v>
      </c>
    </row>
    <row r="236" spans="1:22" x14ac:dyDescent="0.25">
      <c r="A236" s="26">
        <f>Wellpath!E236</f>
        <v>0</v>
      </c>
      <c r="B236" s="68">
        <f>Wellpath!K236*Wellpath!P236</f>
        <v>0</v>
      </c>
      <c r="C236" s="22">
        <v>0</v>
      </c>
      <c r="D236" s="22">
        <v>0</v>
      </c>
      <c r="E236" s="20">
        <f>Model!$W$6*((drdp!B236+drdp!K236)*DSTG!$B236+(drdp!E236+drdp!N236)*DSTG!$C236+(drdp!H236+drdp!Q236)*DSTG!$D236)</f>
        <v>0</v>
      </c>
      <c r="F236" s="20">
        <f>Model!$W$6*((drdp!C236+drdp!L236)*DSTG!$B236+(drdp!F236+drdp!O236)*DSTG!$C236+(drdp!I236+drdp!R236)*DSTG!$D236)</f>
        <v>0</v>
      </c>
      <c r="G236" s="20">
        <f>Model!$W$6*((drdp!D236+drdp!M236)*DSTG!$B236+(drdp!G236+drdp!P236)*DSTG!$C236+(drdp!J236+drdp!S236)*DSTG!$D236)</f>
        <v>0</v>
      </c>
      <c r="H236" s="18">
        <f>Model!$W$6*((drdp!B236)*DSTG!$B236+(drdp!E236)*DSTG!$C236+(drdp!H236)*DSTG!$D236)</f>
        <v>0</v>
      </c>
      <c r="I236" s="18">
        <f>Model!$W$6*((drdp!C236)*DSTG!$B236+(drdp!F236)*DSTG!$C236+(drdp!I236)*DSTG!$D236)</f>
        <v>0</v>
      </c>
      <c r="J236" s="18">
        <f>Model!$W$6*((drdp!D236)*DSTG!$B236+(drdp!G236)*DSTG!$C236+(drdp!J236)*DSTG!$D236)</f>
        <v>0</v>
      </c>
      <c r="K236" s="21">
        <f>SUM(E$3:E235)+H236</f>
        <v>1.6622591059661209</v>
      </c>
      <c r="L236" s="21">
        <f>SUM(F$3:F235)+I236</f>
        <v>-0.23144837930811951</v>
      </c>
      <c r="M236" s="21">
        <f>SUM(G$3:G235)+J236</f>
        <v>0.82711891146684158</v>
      </c>
      <c r="N236" s="21"/>
      <c r="O236" s="21"/>
      <c r="P236" s="21"/>
      <c r="Q236" s="19">
        <f t="shared" si="19"/>
        <v>2.7631053353672876</v>
      </c>
      <c r="R236" s="19">
        <f t="shared" si="20"/>
        <v>5.3568352284355164E-2</v>
      </c>
      <c r="S236" s="19">
        <f t="shared" si="21"/>
        <v>0.68412569370609289</v>
      </c>
      <c r="T236" s="19">
        <f t="shared" si="22"/>
        <v>-0.38472717606602236</v>
      </c>
      <c r="U236" s="19">
        <f t="shared" si="23"/>
        <v>1.3748859423025432</v>
      </c>
      <c r="V236" s="19">
        <f t="shared" si="24"/>
        <v>-0.19143533155409648</v>
      </c>
    </row>
    <row r="237" spans="1:22" x14ac:dyDescent="0.25">
      <c r="A237" s="26">
        <f>Wellpath!E237</f>
        <v>0</v>
      </c>
      <c r="B237" s="68">
        <f>Wellpath!K237*Wellpath!P237</f>
        <v>0</v>
      </c>
      <c r="C237" s="22">
        <v>0</v>
      </c>
      <c r="D237" s="22">
        <v>0</v>
      </c>
      <c r="E237" s="20">
        <f>Model!$W$6*((drdp!B237+drdp!K237)*DSTG!$B237+(drdp!E237+drdp!N237)*DSTG!$C237+(drdp!H237+drdp!Q237)*DSTG!$D237)</f>
        <v>0</v>
      </c>
      <c r="F237" s="20">
        <f>Model!$W$6*((drdp!C237+drdp!L237)*DSTG!$B237+(drdp!F237+drdp!O237)*DSTG!$C237+(drdp!I237+drdp!R237)*DSTG!$D237)</f>
        <v>0</v>
      </c>
      <c r="G237" s="20">
        <f>Model!$W$6*((drdp!D237+drdp!M237)*DSTG!$B237+(drdp!G237+drdp!P237)*DSTG!$C237+(drdp!J237+drdp!S237)*DSTG!$D237)</f>
        <v>0</v>
      </c>
      <c r="H237" s="18">
        <f>Model!$W$6*((drdp!B237)*DSTG!$B237+(drdp!E237)*DSTG!$C237+(drdp!H237)*DSTG!$D237)</f>
        <v>0</v>
      </c>
      <c r="I237" s="18">
        <f>Model!$W$6*((drdp!C237)*DSTG!$B237+(drdp!F237)*DSTG!$C237+(drdp!I237)*DSTG!$D237)</f>
        <v>0</v>
      </c>
      <c r="J237" s="18">
        <f>Model!$W$6*((drdp!D237)*DSTG!$B237+(drdp!G237)*DSTG!$C237+(drdp!J237)*DSTG!$D237)</f>
        <v>0</v>
      </c>
      <c r="K237" s="21">
        <f>SUM(E$3:E236)+H237</f>
        <v>1.6622591059661209</v>
      </c>
      <c r="L237" s="21">
        <f>SUM(F$3:F236)+I237</f>
        <v>-0.23144837930811951</v>
      </c>
      <c r="M237" s="21">
        <f>SUM(G$3:G236)+J237</f>
        <v>0.82711891146684158</v>
      </c>
      <c r="N237" s="21"/>
      <c r="O237" s="21"/>
      <c r="P237" s="21"/>
      <c r="Q237" s="19">
        <f t="shared" si="19"/>
        <v>2.7631053353672876</v>
      </c>
      <c r="R237" s="19">
        <f t="shared" si="20"/>
        <v>5.3568352284355164E-2</v>
      </c>
      <c r="S237" s="19">
        <f t="shared" si="21"/>
        <v>0.68412569370609289</v>
      </c>
      <c r="T237" s="19">
        <f t="shared" si="22"/>
        <v>-0.38472717606602236</v>
      </c>
      <c r="U237" s="19">
        <f t="shared" si="23"/>
        <v>1.3748859423025432</v>
      </c>
      <c r="V237" s="19">
        <f t="shared" si="24"/>
        <v>-0.19143533155409648</v>
      </c>
    </row>
    <row r="238" spans="1:22" x14ac:dyDescent="0.25">
      <c r="A238" s="26">
        <f>Wellpath!E238</f>
        <v>0</v>
      </c>
      <c r="B238" s="68">
        <f>Wellpath!K238*Wellpath!P238</f>
        <v>0</v>
      </c>
      <c r="C238" s="22">
        <v>0</v>
      </c>
      <c r="D238" s="22">
        <v>0</v>
      </c>
      <c r="E238" s="20">
        <f>Model!$W$6*((drdp!B238+drdp!K238)*DSTG!$B238+(drdp!E238+drdp!N238)*DSTG!$C238+(drdp!H238+drdp!Q238)*DSTG!$D238)</f>
        <v>0</v>
      </c>
      <c r="F238" s="20">
        <f>Model!$W$6*((drdp!C238+drdp!L238)*DSTG!$B238+(drdp!F238+drdp!O238)*DSTG!$C238+(drdp!I238+drdp!R238)*DSTG!$D238)</f>
        <v>0</v>
      </c>
      <c r="G238" s="20">
        <f>Model!$W$6*((drdp!D238+drdp!M238)*DSTG!$B238+(drdp!G238+drdp!P238)*DSTG!$C238+(drdp!J238+drdp!S238)*DSTG!$D238)</f>
        <v>0</v>
      </c>
      <c r="H238" s="18">
        <f>Model!$W$6*((drdp!B238)*DSTG!$B238+(drdp!E238)*DSTG!$C238+(drdp!H238)*DSTG!$D238)</f>
        <v>0</v>
      </c>
      <c r="I238" s="18">
        <f>Model!$W$6*((drdp!C238)*DSTG!$B238+(drdp!F238)*DSTG!$C238+(drdp!I238)*DSTG!$D238)</f>
        <v>0</v>
      </c>
      <c r="J238" s="18">
        <f>Model!$W$6*((drdp!D238)*DSTG!$B238+(drdp!G238)*DSTG!$C238+(drdp!J238)*DSTG!$D238)</f>
        <v>0</v>
      </c>
      <c r="K238" s="21">
        <f>SUM(E$3:E237)+H238</f>
        <v>1.6622591059661209</v>
      </c>
      <c r="L238" s="21">
        <f>SUM(F$3:F237)+I238</f>
        <v>-0.23144837930811951</v>
      </c>
      <c r="M238" s="21">
        <f>SUM(G$3:G237)+J238</f>
        <v>0.82711891146684158</v>
      </c>
      <c r="N238" s="21"/>
      <c r="O238" s="21"/>
      <c r="P238" s="21"/>
      <c r="Q238" s="19">
        <f t="shared" si="19"/>
        <v>2.7631053353672876</v>
      </c>
      <c r="R238" s="19">
        <f t="shared" si="20"/>
        <v>5.3568352284355164E-2</v>
      </c>
      <c r="S238" s="19">
        <f t="shared" si="21"/>
        <v>0.68412569370609289</v>
      </c>
      <c r="T238" s="19">
        <f t="shared" si="22"/>
        <v>-0.38472717606602236</v>
      </c>
      <c r="U238" s="19">
        <f t="shared" si="23"/>
        <v>1.3748859423025432</v>
      </c>
      <c r="V238" s="19">
        <f t="shared" si="24"/>
        <v>-0.19143533155409648</v>
      </c>
    </row>
    <row r="239" spans="1:22" x14ac:dyDescent="0.25">
      <c r="A239" s="26">
        <f>Wellpath!E239</f>
        <v>0</v>
      </c>
      <c r="B239" s="68">
        <f>Wellpath!K239*Wellpath!P239</f>
        <v>0</v>
      </c>
      <c r="C239" s="22">
        <v>0</v>
      </c>
      <c r="D239" s="22">
        <v>0</v>
      </c>
      <c r="E239" s="20">
        <f>Model!$W$6*((drdp!B239+drdp!K239)*DSTG!$B239+(drdp!E239+drdp!N239)*DSTG!$C239+(drdp!H239+drdp!Q239)*DSTG!$D239)</f>
        <v>0</v>
      </c>
      <c r="F239" s="20">
        <f>Model!$W$6*((drdp!C239+drdp!L239)*DSTG!$B239+(drdp!F239+drdp!O239)*DSTG!$C239+(drdp!I239+drdp!R239)*DSTG!$D239)</f>
        <v>0</v>
      </c>
      <c r="G239" s="20">
        <f>Model!$W$6*((drdp!D239+drdp!M239)*DSTG!$B239+(drdp!G239+drdp!P239)*DSTG!$C239+(drdp!J239+drdp!S239)*DSTG!$D239)</f>
        <v>0</v>
      </c>
      <c r="H239" s="18">
        <f>Model!$W$6*((drdp!B239)*DSTG!$B239+(drdp!E239)*DSTG!$C239+(drdp!H239)*DSTG!$D239)</f>
        <v>0</v>
      </c>
      <c r="I239" s="18">
        <f>Model!$W$6*((drdp!C239)*DSTG!$B239+(drdp!F239)*DSTG!$C239+(drdp!I239)*DSTG!$D239)</f>
        <v>0</v>
      </c>
      <c r="J239" s="18">
        <f>Model!$W$6*((drdp!D239)*DSTG!$B239+(drdp!G239)*DSTG!$C239+(drdp!J239)*DSTG!$D239)</f>
        <v>0</v>
      </c>
      <c r="K239" s="21">
        <f>SUM(E$3:E238)+H239</f>
        <v>1.6622591059661209</v>
      </c>
      <c r="L239" s="21">
        <f>SUM(F$3:F238)+I239</f>
        <v>-0.23144837930811951</v>
      </c>
      <c r="M239" s="21">
        <f>SUM(G$3:G238)+J239</f>
        <v>0.82711891146684158</v>
      </c>
      <c r="N239" s="21"/>
      <c r="O239" s="21"/>
      <c r="P239" s="21"/>
      <c r="Q239" s="19">
        <f t="shared" si="19"/>
        <v>2.7631053353672876</v>
      </c>
      <c r="R239" s="19">
        <f t="shared" si="20"/>
        <v>5.3568352284355164E-2</v>
      </c>
      <c r="S239" s="19">
        <f t="shared" si="21"/>
        <v>0.68412569370609289</v>
      </c>
      <c r="T239" s="19">
        <f t="shared" si="22"/>
        <v>-0.38472717606602236</v>
      </c>
      <c r="U239" s="19">
        <f t="shared" si="23"/>
        <v>1.3748859423025432</v>
      </c>
      <c r="V239" s="19">
        <f t="shared" si="24"/>
        <v>-0.19143533155409648</v>
      </c>
    </row>
    <row r="240" spans="1:22" x14ac:dyDescent="0.25">
      <c r="A240" s="26">
        <f>Wellpath!E240</f>
        <v>0</v>
      </c>
      <c r="B240" s="68">
        <f>Wellpath!K240*Wellpath!P240</f>
        <v>0</v>
      </c>
      <c r="C240" s="22">
        <v>0</v>
      </c>
      <c r="D240" s="22">
        <v>0</v>
      </c>
      <c r="E240" s="20">
        <f>Model!$W$6*((drdp!B240+drdp!K240)*DSTG!$B240+(drdp!E240+drdp!N240)*DSTG!$C240+(drdp!H240+drdp!Q240)*DSTG!$D240)</f>
        <v>0</v>
      </c>
      <c r="F240" s="20">
        <f>Model!$W$6*((drdp!C240+drdp!L240)*DSTG!$B240+(drdp!F240+drdp!O240)*DSTG!$C240+(drdp!I240+drdp!R240)*DSTG!$D240)</f>
        <v>0</v>
      </c>
      <c r="G240" s="20">
        <f>Model!$W$6*((drdp!D240+drdp!M240)*DSTG!$B240+(drdp!G240+drdp!P240)*DSTG!$C240+(drdp!J240+drdp!S240)*DSTG!$D240)</f>
        <v>0</v>
      </c>
      <c r="H240" s="18">
        <f>Model!$W$6*((drdp!B240)*DSTG!$B240+(drdp!E240)*DSTG!$C240+(drdp!H240)*DSTG!$D240)</f>
        <v>0</v>
      </c>
      <c r="I240" s="18">
        <f>Model!$W$6*((drdp!C240)*DSTG!$B240+(drdp!F240)*DSTG!$C240+(drdp!I240)*DSTG!$D240)</f>
        <v>0</v>
      </c>
      <c r="J240" s="18">
        <f>Model!$W$6*((drdp!D240)*DSTG!$B240+(drdp!G240)*DSTG!$C240+(drdp!J240)*DSTG!$D240)</f>
        <v>0</v>
      </c>
      <c r="K240" s="21">
        <f>SUM(E$3:E239)+H240</f>
        <v>1.6622591059661209</v>
      </c>
      <c r="L240" s="21">
        <f>SUM(F$3:F239)+I240</f>
        <v>-0.23144837930811951</v>
      </c>
      <c r="M240" s="21">
        <f>SUM(G$3:G239)+J240</f>
        <v>0.82711891146684158</v>
      </c>
      <c r="N240" s="21"/>
      <c r="O240" s="21"/>
      <c r="P240" s="21"/>
      <c r="Q240" s="19">
        <f t="shared" si="19"/>
        <v>2.7631053353672876</v>
      </c>
      <c r="R240" s="19">
        <f t="shared" si="20"/>
        <v>5.3568352284355164E-2</v>
      </c>
      <c r="S240" s="19">
        <f t="shared" si="21"/>
        <v>0.68412569370609289</v>
      </c>
      <c r="T240" s="19">
        <f t="shared" si="22"/>
        <v>-0.38472717606602236</v>
      </c>
      <c r="U240" s="19">
        <f t="shared" si="23"/>
        <v>1.3748859423025432</v>
      </c>
      <c r="V240" s="19">
        <f t="shared" si="24"/>
        <v>-0.19143533155409648</v>
      </c>
    </row>
    <row r="241" spans="1:22" x14ac:dyDescent="0.25">
      <c r="A241" s="26">
        <f>Wellpath!E241</f>
        <v>0</v>
      </c>
      <c r="B241" s="68">
        <f>Wellpath!K241*Wellpath!P241</f>
        <v>0</v>
      </c>
      <c r="C241" s="22">
        <v>0</v>
      </c>
      <c r="D241" s="22">
        <v>0</v>
      </c>
      <c r="E241" s="20">
        <f>Model!$W$6*((drdp!B241+drdp!K241)*DSTG!$B241+(drdp!E241+drdp!N241)*DSTG!$C241+(drdp!H241+drdp!Q241)*DSTG!$D241)</f>
        <v>0</v>
      </c>
      <c r="F241" s="20">
        <f>Model!$W$6*((drdp!C241+drdp!L241)*DSTG!$B241+(drdp!F241+drdp!O241)*DSTG!$C241+(drdp!I241+drdp!R241)*DSTG!$D241)</f>
        <v>0</v>
      </c>
      <c r="G241" s="20">
        <f>Model!$W$6*((drdp!D241+drdp!M241)*DSTG!$B241+(drdp!G241+drdp!P241)*DSTG!$C241+(drdp!J241+drdp!S241)*DSTG!$D241)</f>
        <v>0</v>
      </c>
      <c r="H241" s="18">
        <f>Model!$W$6*((drdp!B241)*DSTG!$B241+(drdp!E241)*DSTG!$C241+(drdp!H241)*DSTG!$D241)</f>
        <v>0</v>
      </c>
      <c r="I241" s="18">
        <f>Model!$W$6*((drdp!C241)*DSTG!$B241+(drdp!F241)*DSTG!$C241+(drdp!I241)*DSTG!$D241)</f>
        <v>0</v>
      </c>
      <c r="J241" s="18">
        <f>Model!$W$6*((drdp!D241)*DSTG!$B241+(drdp!G241)*DSTG!$C241+(drdp!J241)*DSTG!$D241)</f>
        <v>0</v>
      </c>
      <c r="K241" s="21">
        <f>SUM(E$3:E240)+H241</f>
        <v>1.6622591059661209</v>
      </c>
      <c r="L241" s="21">
        <f>SUM(F$3:F240)+I241</f>
        <v>-0.23144837930811951</v>
      </c>
      <c r="M241" s="21">
        <f>SUM(G$3:G240)+J241</f>
        <v>0.82711891146684158</v>
      </c>
      <c r="N241" s="21"/>
      <c r="O241" s="21"/>
      <c r="P241" s="21"/>
      <c r="Q241" s="19">
        <f t="shared" si="19"/>
        <v>2.7631053353672876</v>
      </c>
      <c r="R241" s="19">
        <f t="shared" si="20"/>
        <v>5.3568352284355164E-2</v>
      </c>
      <c r="S241" s="19">
        <f t="shared" si="21"/>
        <v>0.68412569370609289</v>
      </c>
      <c r="T241" s="19">
        <f t="shared" si="22"/>
        <v>-0.38472717606602236</v>
      </c>
      <c r="U241" s="19">
        <f t="shared" si="23"/>
        <v>1.3748859423025432</v>
      </c>
      <c r="V241" s="19">
        <f t="shared" si="24"/>
        <v>-0.19143533155409648</v>
      </c>
    </row>
    <row r="242" spans="1:22" x14ac:dyDescent="0.25">
      <c r="A242" s="26">
        <f>Wellpath!E242</f>
        <v>0</v>
      </c>
      <c r="B242" s="68">
        <f>Wellpath!K242*Wellpath!P242</f>
        <v>0</v>
      </c>
      <c r="C242" s="22">
        <v>0</v>
      </c>
      <c r="D242" s="22">
        <v>0</v>
      </c>
      <c r="E242" s="20">
        <f>Model!$W$6*((drdp!B242+drdp!K242)*DSTG!$B242+(drdp!E242+drdp!N242)*DSTG!$C242+(drdp!H242+drdp!Q242)*DSTG!$D242)</f>
        <v>0</v>
      </c>
      <c r="F242" s="20">
        <f>Model!$W$6*((drdp!C242+drdp!L242)*DSTG!$B242+(drdp!F242+drdp!O242)*DSTG!$C242+(drdp!I242+drdp!R242)*DSTG!$D242)</f>
        <v>0</v>
      </c>
      <c r="G242" s="20">
        <f>Model!$W$6*((drdp!D242+drdp!M242)*DSTG!$B242+(drdp!G242+drdp!P242)*DSTG!$C242+(drdp!J242+drdp!S242)*DSTG!$D242)</f>
        <v>0</v>
      </c>
      <c r="H242" s="18">
        <f>Model!$W$6*((drdp!B242)*DSTG!$B242+(drdp!E242)*DSTG!$C242+(drdp!H242)*DSTG!$D242)</f>
        <v>0</v>
      </c>
      <c r="I242" s="18">
        <f>Model!$W$6*((drdp!C242)*DSTG!$B242+(drdp!F242)*DSTG!$C242+(drdp!I242)*DSTG!$D242)</f>
        <v>0</v>
      </c>
      <c r="J242" s="18">
        <f>Model!$W$6*((drdp!D242)*DSTG!$B242+(drdp!G242)*DSTG!$C242+(drdp!J242)*DSTG!$D242)</f>
        <v>0</v>
      </c>
      <c r="K242" s="21">
        <f>SUM(E$3:E241)+H242</f>
        <v>1.6622591059661209</v>
      </c>
      <c r="L242" s="21">
        <f>SUM(F$3:F241)+I242</f>
        <v>-0.23144837930811951</v>
      </c>
      <c r="M242" s="21">
        <f>SUM(G$3:G241)+J242</f>
        <v>0.82711891146684158</v>
      </c>
      <c r="N242" s="21"/>
      <c r="O242" s="21"/>
      <c r="P242" s="21"/>
      <c r="Q242" s="19">
        <f t="shared" si="19"/>
        <v>2.7631053353672876</v>
      </c>
      <c r="R242" s="19">
        <f t="shared" si="20"/>
        <v>5.3568352284355164E-2</v>
      </c>
      <c r="S242" s="19">
        <f t="shared" si="21"/>
        <v>0.68412569370609289</v>
      </c>
      <c r="T242" s="19">
        <f t="shared" si="22"/>
        <v>-0.38472717606602236</v>
      </c>
      <c r="U242" s="19">
        <f t="shared" si="23"/>
        <v>1.3748859423025432</v>
      </c>
      <c r="V242" s="19">
        <f t="shared" si="24"/>
        <v>-0.19143533155409648</v>
      </c>
    </row>
    <row r="243" spans="1:22" x14ac:dyDescent="0.25">
      <c r="A243" s="26">
        <f>Wellpath!E243</f>
        <v>0</v>
      </c>
      <c r="B243" s="68">
        <f>Wellpath!K243*Wellpath!P243</f>
        <v>0</v>
      </c>
      <c r="C243" s="22">
        <v>0</v>
      </c>
      <c r="D243" s="22">
        <v>0</v>
      </c>
      <c r="E243" s="20">
        <f>Model!$W$6*((drdp!B243+drdp!K243)*DSTG!$B243+(drdp!E243+drdp!N243)*DSTG!$C243+(drdp!H243+drdp!Q243)*DSTG!$D243)</f>
        <v>0</v>
      </c>
      <c r="F243" s="20">
        <f>Model!$W$6*((drdp!C243+drdp!L243)*DSTG!$B243+(drdp!F243+drdp!O243)*DSTG!$C243+(drdp!I243+drdp!R243)*DSTG!$D243)</f>
        <v>0</v>
      </c>
      <c r="G243" s="20">
        <f>Model!$W$6*((drdp!D243+drdp!M243)*DSTG!$B243+(drdp!G243+drdp!P243)*DSTG!$C243+(drdp!J243+drdp!S243)*DSTG!$D243)</f>
        <v>0</v>
      </c>
      <c r="H243" s="18">
        <f>Model!$W$6*((drdp!B243)*DSTG!$B243+(drdp!E243)*DSTG!$C243+(drdp!H243)*DSTG!$D243)</f>
        <v>0</v>
      </c>
      <c r="I243" s="18">
        <f>Model!$W$6*((drdp!C243)*DSTG!$B243+(drdp!F243)*DSTG!$C243+(drdp!I243)*DSTG!$D243)</f>
        <v>0</v>
      </c>
      <c r="J243" s="18">
        <f>Model!$W$6*((drdp!D243)*DSTG!$B243+(drdp!G243)*DSTG!$C243+(drdp!J243)*DSTG!$D243)</f>
        <v>0</v>
      </c>
      <c r="K243" s="21">
        <f>SUM(E$3:E242)+H243</f>
        <v>1.6622591059661209</v>
      </c>
      <c r="L243" s="21">
        <f>SUM(F$3:F242)+I243</f>
        <v>-0.23144837930811951</v>
      </c>
      <c r="M243" s="21">
        <f>SUM(G$3:G242)+J243</f>
        <v>0.82711891146684158</v>
      </c>
      <c r="N243" s="21"/>
      <c r="O243" s="21"/>
      <c r="P243" s="21"/>
      <c r="Q243" s="19">
        <f t="shared" si="19"/>
        <v>2.7631053353672876</v>
      </c>
      <c r="R243" s="19">
        <f t="shared" si="20"/>
        <v>5.3568352284355164E-2</v>
      </c>
      <c r="S243" s="19">
        <f t="shared" si="21"/>
        <v>0.68412569370609289</v>
      </c>
      <c r="T243" s="19">
        <f t="shared" si="22"/>
        <v>-0.38472717606602236</v>
      </c>
      <c r="U243" s="19">
        <f t="shared" si="23"/>
        <v>1.3748859423025432</v>
      </c>
      <c r="V243" s="19">
        <f t="shared" si="24"/>
        <v>-0.19143533155409648</v>
      </c>
    </row>
    <row r="244" spans="1:22" x14ac:dyDescent="0.25">
      <c r="A244" s="26">
        <f>Wellpath!E244</f>
        <v>0</v>
      </c>
      <c r="B244" s="68">
        <f>Wellpath!K244*Wellpath!P244</f>
        <v>0</v>
      </c>
      <c r="C244" s="22">
        <v>0</v>
      </c>
      <c r="D244" s="22">
        <v>0</v>
      </c>
      <c r="E244" s="20">
        <f>Model!$W$6*((drdp!B244+drdp!K244)*DSTG!$B244+(drdp!E244+drdp!N244)*DSTG!$C244+(drdp!H244+drdp!Q244)*DSTG!$D244)</f>
        <v>0</v>
      </c>
      <c r="F244" s="20">
        <f>Model!$W$6*((drdp!C244+drdp!L244)*DSTG!$B244+(drdp!F244+drdp!O244)*DSTG!$C244+(drdp!I244+drdp!R244)*DSTG!$D244)</f>
        <v>0</v>
      </c>
      <c r="G244" s="20">
        <f>Model!$W$6*((drdp!D244+drdp!M244)*DSTG!$B244+(drdp!G244+drdp!P244)*DSTG!$C244+(drdp!J244+drdp!S244)*DSTG!$D244)</f>
        <v>0</v>
      </c>
      <c r="H244" s="18">
        <f>Model!$W$6*((drdp!B244)*DSTG!$B244+(drdp!E244)*DSTG!$C244+(drdp!H244)*DSTG!$D244)</f>
        <v>0</v>
      </c>
      <c r="I244" s="18">
        <f>Model!$W$6*((drdp!C244)*DSTG!$B244+(drdp!F244)*DSTG!$C244+(drdp!I244)*DSTG!$D244)</f>
        <v>0</v>
      </c>
      <c r="J244" s="18">
        <f>Model!$W$6*((drdp!D244)*DSTG!$B244+(drdp!G244)*DSTG!$C244+(drdp!J244)*DSTG!$D244)</f>
        <v>0</v>
      </c>
      <c r="K244" s="21">
        <f>SUM(E$3:E243)+H244</f>
        <v>1.6622591059661209</v>
      </c>
      <c r="L244" s="21">
        <f>SUM(F$3:F243)+I244</f>
        <v>-0.23144837930811951</v>
      </c>
      <c r="M244" s="21">
        <f>SUM(G$3:G243)+J244</f>
        <v>0.82711891146684158</v>
      </c>
      <c r="N244" s="21"/>
      <c r="O244" s="21"/>
      <c r="P244" s="21"/>
      <c r="Q244" s="19">
        <f t="shared" si="19"/>
        <v>2.7631053353672876</v>
      </c>
      <c r="R244" s="19">
        <f t="shared" si="20"/>
        <v>5.3568352284355164E-2</v>
      </c>
      <c r="S244" s="19">
        <f t="shared" si="21"/>
        <v>0.68412569370609289</v>
      </c>
      <c r="T244" s="19">
        <f t="shared" si="22"/>
        <v>-0.38472717606602236</v>
      </c>
      <c r="U244" s="19">
        <f t="shared" si="23"/>
        <v>1.3748859423025432</v>
      </c>
      <c r="V244" s="19">
        <f t="shared" si="24"/>
        <v>-0.19143533155409648</v>
      </c>
    </row>
    <row r="245" spans="1:22" x14ac:dyDescent="0.25">
      <c r="A245" s="26">
        <f>Wellpath!E245</f>
        <v>0</v>
      </c>
      <c r="B245" s="68">
        <f>Wellpath!K245*Wellpath!P245</f>
        <v>0</v>
      </c>
      <c r="C245" s="22">
        <v>0</v>
      </c>
      <c r="D245" s="22">
        <v>0</v>
      </c>
      <c r="E245" s="20">
        <f>Model!$W$6*((drdp!B245+drdp!K245)*DSTG!$B245+(drdp!E245+drdp!N245)*DSTG!$C245+(drdp!H245+drdp!Q245)*DSTG!$D245)</f>
        <v>0</v>
      </c>
      <c r="F245" s="20">
        <f>Model!$W$6*((drdp!C245+drdp!L245)*DSTG!$B245+(drdp!F245+drdp!O245)*DSTG!$C245+(drdp!I245+drdp!R245)*DSTG!$D245)</f>
        <v>0</v>
      </c>
      <c r="G245" s="20">
        <f>Model!$W$6*((drdp!D245+drdp!M245)*DSTG!$B245+(drdp!G245+drdp!P245)*DSTG!$C245+(drdp!J245+drdp!S245)*DSTG!$D245)</f>
        <v>0</v>
      </c>
      <c r="H245" s="18">
        <f>Model!$W$6*((drdp!B245)*DSTG!$B245+(drdp!E245)*DSTG!$C245+(drdp!H245)*DSTG!$D245)</f>
        <v>0</v>
      </c>
      <c r="I245" s="18">
        <f>Model!$W$6*((drdp!C245)*DSTG!$B245+(drdp!F245)*DSTG!$C245+(drdp!I245)*DSTG!$D245)</f>
        <v>0</v>
      </c>
      <c r="J245" s="18">
        <f>Model!$W$6*((drdp!D245)*DSTG!$B245+(drdp!G245)*DSTG!$C245+(drdp!J245)*DSTG!$D245)</f>
        <v>0</v>
      </c>
      <c r="K245" s="21">
        <f>SUM(E$3:E244)+H245</f>
        <v>1.6622591059661209</v>
      </c>
      <c r="L245" s="21">
        <f>SUM(F$3:F244)+I245</f>
        <v>-0.23144837930811951</v>
      </c>
      <c r="M245" s="21">
        <f>SUM(G$3:G244)+J245</f>
        <v>0.82711891146684158</v>
      </c>
      <c r="N245" s="21"/>
      <c r="O245" s="21"/>
      <c r="P245" s="21"/>
      <c r="Q245" s="19">
        <f t="shared" si="19"/>
        <v>2.7631053353672876</v>
      </c>
      <c r="R245" s="19">
        <f t="shared" si="20"/>
        <v>5.3568352284355164E-2</v>
      </c>
      <c r="S245" s="19">
        <f t="shared" si="21"/>
        <v>0.68412569370609289</v>
      </c>
      <c r="T245" s="19">
        <f t="shared" si="22"/>
        <v>-0.38472717606602236</v>
      </c>
      <c r="U245" s="19">
        <f t="shared" si="23"/>
        <v>1.3748859423025432</v>
      </c>
      <c r="V245" s="19">
        <f t="shared" si="24"/>
        <v>-0.19143533155409648</v>
      </c>
    </row>
    <row r="246" spans="1:22" x14ac:dyDescent="0.25">
      <c r="A246" s="26">
        <f>Wellpath!E246</f>
        <v>0</v>
      </c>
      <c r="B246" s="68">
        <f>Wellpath!K246*Wellpath!P246</f>
        <v>0</v>
      </c>
      <c r="C246" s="22">
        <v>0</v>
      </c>
      <c r="D246" s="22">
        <v>0</v>
      </c>
      <c r="E246" s="20">
        <f>Model!$W$6*((drdp!B246+drdp!K246)*DSTG!$B246+(drdp!E246+drdp!N246)*DSTG!$C246+(drdp!H246+drdp!Q246)*DSTG!$D246)</f>
        <v>0</v>
      </c>
      <c r="F246" s="20">
        <f>Model!$W$6*((drdp!C246+drdp!L246)*DSTG!$B246+(drdp!F246+drdp!O246)*DSTG!$C246+(drdp!I246+drdp!R246)*DSTG!$D246)</f>
        <v>0</v>
      </c>
      <c r="G246" s="20">
        <f>Model!$W$6*((drdp!D246+drdp!M246)*DSTG!$B246+(drdp!G246+drdp!P246)*DSTG!$C246+(drdp!J246+drdp!S246)*DSTG!$D246)</f>
        <v>0</v>
      </c>
      <c r="H246" s="18">
        <f>Model!$W$6*((drdp!B246)*DSTG!$B246+(drdp!E246)*DSTG!$C246+(drdp!H246)*DSTG!$D246)</f>
        <v>0</v>
      </c>
      <c r="I246" s="18">
        <f>Model!$W$6*((drdp!C246)*DSTG!$B246+(drdp!F246)*DSTG!$C246+(drdp!I246)*DSTG!$D246)</f>
        <v>0</v>
      </c>
      <c r="J246" s="18">
        <f>Model!$W$6*((drdp!D246)*DSTG!$B246+(drdp!G246)*DSTG!$C246+(drdp!J246)*DSTG!$D246)</f>
        <v>0</v>
      </c>
      <c r="K246" s="21">
        <f>SUM(E$3:E245)+H246</f>
        <v>1.6622591059661209</v>
      </c>
      <c r="L246" s="21">
        <f>SUM(F$3:F245)+I246</f>
        <v>-0.23144837930811951</v>
      </c>
      <c r="M246" s="21">
        <f>SUM(G$3:G245)+J246</f>
        <v>0.82711891146684158</v>
      </c>
      <c r="N246" s="21"/>
      <c r="O246" s="21"/>
      <c r="P246" s="21"/>
      <c r="Q246" s="19">
        <f t="shared" si="19"/>
        <v>2.7631053353672876</v>
      </c>
      <c r="R246" s="19">
        <f t="shared" si="20"/>
        <v>5.3568352284355164E-2</v>
      </c>
      <c r="S246" s="19">
        <f t="shared" si="21"/>
        <v>0.68412569370609289</v>
      </c>
      <c r="T246" s="19">
        <f t="shared" si="22"/>
        <v>-0.38472717606602236</v>
      </c>
      <c r="U246" s="19">
        <f t="shared" si="23"/>
        <v>1.3748859423025432</v>
      </c>
      <c r="V246" s="19">
        <f t="shared" si="24"/>
        <v>-0.19143533155409648</v>
      </c>
    </row>
    <row r="247" spans="1:22" x14ac:dyDescent="0.25">
      <c r="A247" s="26">
        <f>Wellpath!E247</f>
        <v>0</v>
      </c>
      <c r="B247" s="68">
        <f>Wellpath!K247*Wellpath!P247</f>
        <v>0</v>
      </c>
      <c r="C247" s="22">
        <v>0</v>
      </c>
      <c r="D247" s="22">
        <v>0</v>
      </c>
      <c r="E247" s="20">
        <f>Model!$W$6*((drdp!B247+drdp!K247)*DSTG!$B247+(drdp!E247+drdp!N247)*DSTG!$C247+(drdp!H247+drdp!Q247)*DSTG!$D247)</f>
        <v>0</v>
      </c>
      <c r="F247" s="20">
        <f>Model!$W$6*((drdp!C247+drdp!L247)*DSTG!$B247+(drdp!F247+drdp!O247)*DSTG!$C247+(drdp!I247+drdp!R247)*DSTG!$D247)</f>
        <v>0</v>
      </c>
      <c r="G247" s="20">
        <f>Model!$W$6*((drdp!D247+drdp!M247)*DSTG!$B247+(drdp!G247+drdp!P247)*DSTG!$C247+(drdp!J247+drdp!S247)*DSTG!$D247)</f>
        <v>0</v>
      </c>
      <c r="H247" s="18">
        <f>Model!$W$6*((drdp!B247)*DSTG!$B247+(drdp!E247)*DSTG!$C247+(drdp!H247)*DSTG!$D247)</f>
        <v>0</v>
      </c>
      <c r="I247" s="18">
        <f>Model!$W$6*((drdp!C247)*DSTG!$B247+(drdp!F247)*DSTG!$C247+(drdp!I247)*DSTG!$D247)</f>
        <v>0</v>
      </c>
      <c r="J247" s="18">
        <f>Model!$W$6*((drdp!D247)*DSTG!$B247+(drdp!G247)*DSTG!$C247+(drdp!J247)*DSTG!$D247)</f>
        <v>0</v>
      </c>
      <c r="K247" s="21">
        <f>SUM(E$3:E246)+H247</f>
        <v>1.6622591059661209</v>
      </c>
      <c r="L247" s="21">
        <f>SUM(F$3:F246)+I247</f>
        <v>-0.23144837930811951</v>
      </c>
      <c r="M247" s="21">
        <f>SUM(G$3:G246)+J247</f>
        <v>0.82711891146684158</v>
      </c>
      <c r="N247" s="21"/>
      <c r="O247" s="21"/>
      <c r="P247" s="21"/>
      <c r="Q247" s="19">
        <f t="shared" si="19"/>
        <v>2.7631053353672876</v>
      </c>
      <c r="R247" s="19">
        <f t="shared" si="20"/>
        <v>5.3568352284355164E-2</v>
      </c>
      <c r="S247" s="19">
        <f t="shared" si="21"/>
        <v>0.68412569370609289</v>
      </c>
      <c r="T247" s="19">
        <f t="shared" si="22"/>
        <v>-0.38472717606602236</v>
      </c>
      <c r="U247" s="19">
        <f t="shared" si="23"/>
        <v>1.3748859423025432</v>
      </c>
      <c r="V247" s="19">
        <f t="shared" si="24"/>
        <v>-0.19143533155409648</v>
      </c>
    </row>
    <row r="248" spans="1:22" x14ac:dyDescent="0.25">
      <c r="A248" s="26">
        <f>Wellpath!E248</f>
        <v>0</v>
      </c>
      <c r="B248" s="68">
        <f>Wellpath!K248*Wellpath!P248</f>
        <v>0</v>
      </c>
      <c r="C248" s="22">
        <v>0</v>
      </c>
      <c r="D248" s="22">
        <v>0</v>
      </c>
      <c r="E248" s="20">
        <f>Model!$W$6*((drdp!B248+drdp!K248)*DSTG!$B248+(drdp!E248+drdp!N248)*DSTG!$C248+(drdp!H248+drdp!Q248)*DSTG!$D248)</f>
        <v>0</v>
      </c>
      <c r="F248" s="20">
        <f>Model!$W$6*((drdp!C248+drdp!L248)*DSTG!$B248+(drdp!F248+drdp!O248)*DSTG!$C248+(drdp!I248+drdp!R248)*DSTG!$D248)</f>
        <v>0</v>
      </c>
      <c r="G248" s="20">
        <f>Model!$W$6*((drdp!D248+drdp!M248)*DSTG!$B248+(drdp!G248+drdp!P248)*DSTG!$C248+(drdp!J248+drdp!S248)*DSTG!$D248)</f>
        <v>0</v>
      </c>
      <c r="H248" s="18">
        <f>Model!$W$6*((drdp!B248)*DSTG!$B248+(drdp!E248)*DSTG!$C248+(drdp!H248)*DSTG!$D248)</f>
        <v>0</v>
      </c>
      <c r="I248" s="18">
        <f>Model!$W$6*((drdp!C248)*DSTG!$B248+(drdp!F248)*DSTG!$C248+(drdp!I248)*DSTG!$D248)</f>
        <v>0</v>
      </c>
      <c r="J248" s="18">
        <f>Model!$W$6*((drdp!D248)*DSTG!$B248+(drdp!G248)*DSTG!$C248+(drdp!J248)*DSTG!$D248)</f>
        <v>0</v>
      </c>
      <c r="K248" s="21">
        <f>SUM(E$3:E247)+H248</f>
        <v>1.6622591059661209</v>
      </c>
      <c r="L248" s="21">
        <f>SUM(F$3:F247)+I248</f>
        <v>-0.23144837930811951</v>
      </c>
      <c r="M248" s="21">
        <f>SUM(G$3:G247)+J248</f>
        <v>0.82711891146684158</v>
      </c>
      <c r="N248" s="21"/>
      <c r="O248" s="21"/>
      <c r="P248" s="21"/>
      <c r="Q248" s="19">
        <f t="shared" si="19"/>
        <v>2.7631053353672876</v>
      </c>
      <c r="R248" s="19">
        <f t="shared" si="20"/>
        <v>5.3568352284355164E-2</v>
      </c>
      <c r="S248" s="19">
        <f t="shared" si="21"/>
        <v>0.68412569370609289</v>
      </c>
      <c r="T248" s="19">
        <f t="shared" si="22"/>
        <v>-0.38472717606602236</v>
      </c>
      <c r="U248" s="19">
        <f t="shared" si="23"/>
        <v>1.3748859423025432</v>
      </c>
      <c r="V248" s="19">
        <f t="shared" si="24"/>
        <v>-0.19143533155409648</v>
      </c>
    </row>
    <row r="249" spans="1:22" x14ac:dyDescent="0.25">
      <c r="A249" s="26">
        <f>Wellpath!E249</f>
        <v>0</v>
      </c>
      <c r="B249" s="68">
        <f>Wellpath!K249*Wellpath!P249</f>
        <v>0</v>
      </c>
      <c r="C249" s="22">
        <v>0</v>
      </c>
      <c r="D249" s="22">
        <v>0</v>
      </c>
      <c r="E249" s="20">
        <f>Model!$W$6*((drdp!B249+drdp!K249)*DSTG!$B249+(drdp!E249+drdp!N249)*DSTG!$C249+(drdp!H249+drdp!Q249)*DSTG!$D249)</f>
        <v>0</v>
      </c>
      <c r="F249" s="20">
        <f>Model!$W$6*((drdp!C249+drdp!L249)*DSTG!$B249+(drdp!F249+drdp!O249)*DSTG!$C249+(drdp!I249+drdp!R249)*DSTG!$D249)</f>
        <v>0</v>
      </c>
      <c r="G249" s="20">
        <f>Model!$W$6*((drdp!D249+drdp!M249)*DSTG!$B249+(drdp!G249+drdp!P249)*DSTG!$C249+(drdp!J249+drdp!S249)*DSTG!$D249)</f>
        <v>0</v>
      </c>
      <c r="H249" s="18">
        <f>Model!$W$6*((drdp!B249)*DSTG!$B249+(drdp!E249)*DSTG!$C249+(drdp!H249)*DSTG!$D249)</f>
        <v>0</v>
      </c>
      <c r="I249" s="18">
        <f>Model!$W$6*((drdp!C249)*DSTG!$B249+(drdp!F249)*DSTG!$C249+(drdp!I249)*DSTG!$D249)</f>
        <v>0</v>
      </c>
      <c r="J249" s="18">
        <f>Model!$W$6*((drdp!D249)*DSTG!$B249+(drdp!G249)*DSTG!$C249+(drdp!J249)*DSTG!$D249)</f>
        <v>0</v>
      </c>
      <c r="K249" s="21">
        <f>SUM(E$3:E248)+H249</f>
        <v>1.6622591059661209</v>
      </c>
      <c r="L249" s="21">
        <f>SUM(F$3:F248)+I249</f>
        <v>-0.23144837930811951</v>
      </c>
      <c r="M249" s="21">
        <f>SUM(G$3:G248)+J249</f>
        <v>0.82711891146684158</v>
      </c>
      <c r="N249" s="21"/>
      <c r="O249" s="21"/>
      <c r="P249" s="21"/>
      <c r="Q249" s="19">
        <f t="shared" si="19"/>
        <v>2.7631053353672876</v>
      </c>
      <c r="R249" s="19">
        <f t="shared" si="20"/>
        <v>5.3568352284355164E-2</v>
      </c>
      <c r="S249" s="19">
        <f t="shared" si="21"/>
        <v>0.68412569370609289</v>
      </c>
      <c r="T249" s="19">
        <f t="shared" si="22"/>
        <v>-0.38472717606602236</v>
      </c>
      <c r="U249" s="19">
        <f t="shared" si="23"/>
        <v>1.3748859423025432</v>
      </c>
      <c r="V249" s="19">
        <f t="shared" si="24"/>
        <v>-0.19143533155409648</v>
      </c>
    </row>
    <row r="250" spans="1:22" x14ac:dyDescent="0.25">
      <c r="A250" s="26">
        <f>Wellpath!E250</f>
        <v>0</v>
      </c>
      <c r="B250" s="68">
        <f>Wellpath!K250*Wellpath!P250</f>
        <v>0</v>
      </c>
      <c r="C250" s="22">
        <v>0</v>
      </c>
      <c r="D250" s="22">
        <v>0</v>
      </c>
      <c r="E250" s="20">
        <f>Model!$W$6*((drdp!B250+drdp!K250)*DSTG!$B250+(drdp!E250+drdp!N250)*DSTG!$C250+(drdp!H250+drdp!Q250)*DSTG!$D250)</f>
        <v>0</v>
      </c>
      <c r="F250" s="20">
        <f>Model!$W$6*((drdp!C250+drdp!L250)*DSTG!$B250+(drdp!F250+drdp!O250)*DSTG!$C250+(drdp!I250+drdp!R250)*DSTG!$D250)</f>
        <v>0</v>
      </c>
      <c r="G250" s="20">
        <f>Model!$W$6*((drdp!D250+drdp!M250)*DSTG!$B250+(drdp!G250+drdp!P250)*DSTG!$C250+(drdp!J250+drdp!S250)*DSTG!$D250)</f>
        <v>0</v>
      </c>
      <c r="H250" s="18">
        <f>Model!$W$6*((drdp!B250)*DSTG!$B250+(drdp!E250)*DSTG!$C250+(drdp!H250)*DSTG!$D250)</f>
        <v>0</v>
      </c>
      <c r="I250" s="18">
        <f>Model!$W$6*((drdp!C250)*DSTG!$B250+(drdp!F250)*DSTG!$C250+(drdp!I250)*DSTG!$D250)</f>
        <v>0</v>
      </c>
      <c r="J250" s="18">
        <f>Model!$W$6*((drdp!D250)*DSTG!$B250+(drdp!G250)*DSTG!$C250+(drdp!J250)*DSTG!$D250)</f>
        <v>0</v>
      </c>
      <c r="K250" s="21">
        <f>SUM(E$3:E249)+H250</f>
        <v>1.6622591059661209</v>
      </c>
      <c r="L250" s="21">
        <f>SUM(F$3:F249)+I250</f>
        <v>-0.23144837930811951</v>
      </c>
      <c r="M250" s="21">
        <f>SUM(G$3:G249)+J250</f>
        <v>0.82711891146684158</v>
      </c>
      <c r="N250" s="21"/>
      <c r="O250" s="21"/>
      <c r="P250" s="21"/>
      <c r="Q250" s="19">
        <f t="shared" si="19"/>
        <v>2.7631053353672876</v>
      </c>
      <c r="R250" s="19">
        <f t="shared" si="20"/>
        <v>5.3568352284355164E-2</v>
      </c>
      <c r="S250" s="19">
        <f t="shared" si="21"/>
        <v>0.68412569370609289</v>
      </c>
      <c r="T250" s="19">
        <f t="shared" si="22"/>
        <v>-0.38472717606602236</v>
      </c>
      <c r="U250" s="19">
        <f t="shared" si="23"/>
        <v>1.3748859423025432</v>
      </c>
      <c r="V250" s="19">
        <f t="shared" si="24"/>
        <v>-0.19143533155409648</v>
      </c>
    </row>
    <row r="251" spans="1:22" x14ac:dyDescent="0.25">
      <c r="A251" s="26">
        <f>Wellpath!E251</f>
        <v>0</v>
      </c>
      <c r="B251" s="68">
        <f>Wellpath!K251*Wellpath!P251</f>
        <v>0</v>
      </c>
      <c r="C251" s="22">
        <v>0</v>
      </c>
      <c r="D251" s="22">
        <v>0</v>
      </c>
      <c r="E251" s="20">
        <f>Model!$W$6*((drdp!B251+drdp!K251)*DSTG!$B251+(drdp!E251+drdp!N251)*DSTG!$C251+(drdp!H251+drdp!Q251)*DSTG!$D251)</f>
        <v>0</v>
      </c>
      <c r="F251" s="20">
        <f>Model!$W$6*((drdp!C251+drdp!L251)*DSTG!$B251+(drdp!F251+drdp!O251)*DSTG!$C251+(drdp!I251+drdp!R251)*DSTG!$D251)</f>
        <v>0</v>
      </c>
      <c r="G251" s="20">
        <f>Model!$W$6*((drdp!D251+drdp!M251)*DSTG!$B251+(drdp!G251+drdp!P251)*DSTG!$C251+(drdp!J251+drdp!S251)*DSTG!$D251)</f>
        <v>0</v>
      </c>
      <c r="H251" s="18">
        <f>Model!$W$6*((drdp!B251)*DSTG!$B251+(drdp!E251)*DSTG!$C251+(drdp!H251)*DSTG!$D251)</f>
        <v>0</v>
      </c>
      <c r="I251" s="18">
        <f>Model!$W$6*((drdp!C251)*DSTG!$B251+(drdp!F251)*DSTG!$C251+(drdp!I251)*DSTG!$D251)</f>
        <v>0</v>
      </c>
      <c r="J251" s="18">
        <f>Model!$W$6*((drdp!D251)*DSTG!$B251+(drdp!G251)*DSTG!$C251+(drdp!J251)*DSTG!$D251)</f>
        <v>0</v>
      </c>
      <c r="K251" s="21">
        <f>SUM(E$3:E250)+H251</f>
        <v>1.6622591059661209</v>
      </c>
      <c r="L251" s="21">
        <f>SUM(F$3:F250)+I251</f>
        <v>-0.23144837930811951</v>
      </c>
      <c r="M251" s="21">
        <f>SUM(G$3:G250)+J251</f>
        <v>0.82711891146684158</v>
      </c>
      <c r="N251" s="21"/>
      <c r="O251" s="21"/>
      <c r="P251" s="21"/>
      <c r="Q251" s="19">
        <f t="shared" si="19"/>
        <v>2.7631053353672876</v>
      </c>
      <c r="R251" s="19">
        <f t="shared" si="20"/>
        <v>5.3568352284355164E-2</v>
      </c>
      <c r="S251" s="19">
        <f t="shared" si="21"/>
        <v>0.68412569370609289</v>
      </c>
      <c r="T251" s="19">
        <f t="shared" si="22"/>
        <v>-0.38472717606602236</v>
      </c>
      <c r="U251" s="19">
        <f t="shared" si="23"/>
        <v>1.3748859423025432</v>
      </c>
      <c r="V251" s="19">
        <f t="shared" si="24"/>
        <v>-0.19143533155409648</v>
      </c>
    </row>
    <row r="252" spans="1:22" x14ac:dyDescent="0.25">
      <c r="A252" s="26">
        <f>Wellpath!E252</f>
        <v>0</v>
      </c>
      <c r="B252" s="68">
        <f>Wellpath!K252*Wellpath!P252</f>
        <v>0</v>
      </c>
      <c r="C252" s="22">
        <v>0</v>
      </c>
      <c r="D252" s="22">
        <v>0</v>
      </c>
      <c r="E252" s="20">
        <f>Model!$W$6*((drdp!B252+drdp!K252)*DSTG!$B252+(drdp!E252+drdp!N252)*DSTG!$C252+(drdp!H252+drdp!Q252)*DSTG!$D252)</f>
        <v>0</v>
      </c>
      <c r="F252" s="20">
        <f>Model!$W$6*((drdp!C252+drdp!L252)*DSTG!$B252+(drdp!F252+drdp!O252)*DSTG!$C252+(drdp!I252+drdp!R252)*DSTG!$D252)</f>
        <v>0</v>
      </c>
      <c r="G252" s="20">
        <f>Model!$W$6*((drdp!D252+drdp!M252)*DSTG!$B252+(drdp!G252+drdp!P252)*DSTG!$C252+(drdp!J252+drdp!S252)*DSTG!$D252)</f>
        <v>0</v>
      </c>
      <c r="H252" s="18">
        <f>Model!$W$6*((drdp!B252)*DSTG!$B252+(drdp!E252)*DSTG!$C252+(drdp!H252)*DSTG!$D252)</f>
        <v>0</v>
      </c>
      <c r="I252" s="18">
        <f>Model!$W$6*((drdp!C252)*DSTG!$B252+(drdp!F252)*DSTG!$C252+(drdp!I252)*DSTG!$D252)</f>
        <v>0</v>
      </c>
      <c r="J252" s="18">
        <f>Model!$W$6*((drdp!D252)*DSTG!$B252+(drdp!G252)*DSTG!$C252+(drdp!J252)*DSTG!$D252)</f>
        <v>0</v>
      </c>
      <c r="K252" s="21">
        <f>SUM(E$3:E251)+H252</f>
        <v>1.6622591059661209</v>
      </c>
      <c r="L252" s="21">
        <f>SUM(F$3:F251)+I252</f>
        <v>-0.23144837930811951</v>
      </c>
      <c r="M252" s="21">
        <f>SUM(G$3:G251)+J252</f>
        <v>0.82711891146684158</v>
      </c>
      <c r="N252" s="21"/>
      <c r="O252" s="21"/>
      <c r="P252" s="21"/>
      <c r="Q252" s="19">
        <f t="shared" si="19"/>
        <v>2.7631053353672876</v>
      </c>
      <c r="R252" s="19">
        <f t="shared" si="20"/>
        <v>5.3568352284355164E-2</v>
      </c>
      <c r="S252" s="19">
        <f t="shared" si="21"/>
        <v>0.68412569370609289</v>
      </c>
      <c r="T252" s="19">
        <f t="shared" si="22"/>
        <v>-0.38472717606602236</v>
      </c>
      <c r="U252" s="19">
        <f t="shared" si="23"/>
        <v>1.3748859423025432</v>
      </c>
      <c r="V252" s="19">
        <f t="shared" si="24"/>
        <v>-0.19143533155409648</v>
      </c>
    </row>
    <row r="253" spans="1:22" x14ac:dyDescent="0.25">
      <c r="A253" s="26">
        <f>Wellpath!E253</f>
        <v>0</v>
      </c>
      <c r="B253" s="68">
        <f>Wellpath!K253*Wellpath!P253</f>
        <v>0</v>
      </c>
      <c r="C253" s="22">
        <v>0</v>
      </c>
      <c r="D253" s="22">
        <v>0</v>
      </c>
      <c r="E253" s="20">
        <f>Model!$W$6*((drdp!B253+drdp!K253)*DSTG!$B253+(drdp!E253+drdp!N253)*DSTG!$C253+(drdp!H253+drdp!Q253)*DSTG!$D253)</f>
        <v>0</v>
      </c>
      <c r="F253" s="20">
        <f>Model!$W$6*((drdp!C253+drdp!L253)*DSTG!$B253+(drdp!F253+drdp!O253)*DSTG!$C253+(drdp!I253+drdp!R253)*DSTG!$D253)</f>
        <v>0</v>
      </c>
      <c r="G253" s="20">
        <f>Model!$W$6*((drdp!D253+drdp!M253)*DSTG!$B253+(drdp!G253+drdp!P253)*DSTG!$C253+(drdp!J253+drdp!S253)*DSTG!$D253)</f>
        <v>0</v>
      </c>
      <c r="H253" s="18">
        <f>Model!$W$6*((drdp!B253)*DSTG!$B253+(drdp!E253)*DSTG!$C253+(drdp!H253)*DSTG!$D253)</f>
        <v>0</v>
      </c>
      <c r="I253" s="18">
        <f>Model!$W$6*((drdp!C253)*DSTG!$B253+(drdp!F253)*DSTG!$C253+(drdp!I253)*DSTG!$D253)</f>
        <v>0</v>
      </c>
      <c r="J253" s="18">
        <f>Model!$W$6*((drdp!D253)*DSTG!$B253+(drdp!G253)*DSTG!$C253+(drdp!J253)*DSTG!$D253)</f>
        <v>0</v>
      </c>
      <c r="K253" s="21">
        <f>SUM(E$3:E252)+H253</f>
        <v>1.6622591059661209</v>
      </c>
      <c r="L253" s="21">
        <f>SUM(F$3:F252)+I253</f>
        <v>-0.23144837930811951</v>
      </c>
      <c r="M253" s="21">
        <f>SUM(G$3:G252)+J253</f>
        <v>0.82711891146684158</v>
      </c>
      <c r="N253" s="21"/>
      <c r="O253" s="21"/>
      <c r="P253" s="21"/>
      <c r="Q253" s="19">
        <f t="shared" si="19"/>
        <v>2.7631053353672876</v>
      </c>
      <c r="R253" s="19">
        <f t="shared" si="20"/>
        <v>5.3568352284355164E-2</v>
      </c>
      <c r="S253" s="19">
        <f t="shared" si="21"/>
        <v>0.68412569370609289</v>
      </c>
      <c r="T253" s="19">
        <f t="shared" si="22"/>
        <v>-0.38472717606602236</v>
      </c>
      <c r="U253" s="19">
        <f t="shared" si="23"/>
        <v>1.3748859423025432</v>
      </c>
      <c r="V253" s="19">
        <f t="shared" si="24"/>
        <v>-0.19143533155409648</v>
      </c>
    </row>
    <row r="254" spans="1:22" x14ac:dyDescent="0.25">
      <c r="A254" s="26">
        <f>Wellpath!E254</f>
        <v>0</v>
      </c>
      <c r="B254" s="68">
        <f>Wellpath!K254*Wellpath!P254</f>
        <v>0</v>
      </c>
      <c r="C254" s="22">
        <v>0</v>
      </c>
      <c r="D254" s="22">
        <v>0</v>
      </c>
      <c r="E254" s="20">
        <f>Model!$W$6*((drdp!B254+drdp!K254)*DSTG!$B254+(drdp!E254+drdp!N254)*DSTG!$C254+(drdp!H254+drdp!Q254)*DSTG!$D254)</f>
        <v>0</v>
      </c>
      <c r="F254" s="20">
        <f>Model!$W$6*((drdp!C254+drdp!L254)*DSTG!$B254+(drdp!F254+drdp!O254)*DSTG!$C254+(drdp!I254+drdp!R254)*DSTG!$D254)</f>
        <v>0</v>
      </c>
      <c r="G254" s="20">
        <f>Model!$W$6*((drdp!D254+drdp!M254)*DSTG!$B254+(drdp!G254+drdp!P254)*DSTG!$C254+(drdp!J254+drdp!S254)*DSTG!$D254)</f>
        <v>0</v>
      </c>
      <c r="H254" s="18">
        <f>Model!$W$6*((drdp!B254)*DSTG!$B254+(drdp!E254)*DSTG!$C254+(drdp!H254)*DSTG!$D254)</f>
        <v>0</v>
      </c>
      <c r="I254" s="18">
        <f>Model!$W$6*((drdp!C254)*DSTG!$B254+(drdp!F254)*DSTG!$C254+(drdp!I254)*DSTG!$D254)</f>
        <v>0</v>
      </c>
      <c r="J254" s="18">
        <f>Model!$W$6*((drdp!D254)*DSTG!$B254+(drdp!G254)*DSTG!$C254+(drdp!J254)*DSTG!$D254)</f>
        <v>0</v>
      </c>
      <c r="K254" s="21">
        <f>SUM(E$3:E253)+H254</f>
        <v>1.6622591059661209</v>
      </c>
      <c r="L254" s="21">
        <f>SUM(F$3:F253)+I254</f>
        <v>-0.23144837930811951</v>
      </c>
      <c r="M254" s="21">
        <f>SUM(G$3:G253)+J254</f>
        <v>0.82711891146684158</v>
      </c>
      <c r="N254" s="21"/>
      <c r="O254" s="21"/>
      <c r="P254" s="21"/>
      <c r="Q254" s="19">
        <f t="shared" si="19"/>
        <v>2.7631053353672876</v>
      </c>
      <c r="R254" s="19">
        <f t="shared" si="20"/>
        <v>5.3568352284355164E-2</v>
      </c>
      <c r="S254" s="19">
        <f t="shared" si="21"/>
        <v>0.68412569370609289</v>
      </c>
      <c r="T254" s="19">
        <f t="shared" si="22"/>
        <v>-0.38472717606602236</v>
      </c>
      <c r="U254" s="19">
        <f t="shared" si="23"/>
        <v>1.3748859423025432</v>
      </c>
      <c r="V254" s="19">
        <f t="shared" si="24"/>
        <v>-0.19143533155409648</v>
      </c>
    </row>
    <row r="255" spans="1:22" x14ac:dyDescent="0.25">
      <c r="A255" s="26">
        <f>Wellpath!E255</f>
        <v>0</v>
      </c>
      <c r="B255" s="68">
        <f>Wellpath!K255*Wellpath!P255</f>
        <v>0</v>
      </c>
      <c r="C255" s="22">
        <v>0</v>
      </c>
      <c r="D255" s="22">
        <v>0</v>
      </c>
      <c r="E255" s="20">
        <f>Model!$W$6*((drdp!B255+drdp!K255)*DSTG!$B255+(drdp!E255+drdp!N255)*DSTG!$C255+(drdp!H255+drdp!Q255)*DSTG!$D255)</f>
        <v>0</v>
      </c>
      <c r="F255" s="20">
        <f>Model!$W$6*((drdp!C255+drdp!L255)*DSTG!$B255+(drdp!F255+drdp!O255)*DSTG!$C255+(drdp!I255+drdp!R255)*DSTG!$D255)</f>
        <v>0</v>
      </c>
      <c r="G255" s="20">
        <f>Model!$W$6*((drdp!D255+drdp!M255)*DSTG!$B255+(drdp!G255+drdp!P255)*DSTG!$C255+(drdp!J255+drdp!S255)*DSTG!$D255)</f>
        <v>0</v>
      </c>
      <c r="H255" s="18">
        <f>Model!$W$6*((drdp!B255)*DSTG!$B255+(drdp!E255)*DSTG!$C255+(drdp!H255)*DSTG!$D255)</f>
        <v>0</v>
      </c>
      <c r="I255" s="18">
        <f>Model!$W$6*((drdp!C255)*DSTG!$B255+(drdp!F255)*DSTG!$C255+(drdp!I255)*DSTG!$D255)</f>
        <v>0</v>
      </c>
      <c r="J255" s="18">
        <f>Model!$W$6*((drdp!D255)*DSTG!$B255+(drdp!G255)*DSTG!$C255+(drdp!J255)*DSTG!$D255)</f>
        <v>0</v>
      </c>
      <c r="K255" s="21">
        <f>SUM(E$3:E254)+H255</f>
        <v>1.6622591059661209</v>
      </c>
      <c r="L255" s="21">
        <f>SUM(F$3:F254)+I255</f>
        <v>-0.23144837930811951</v>
      </c>
      <c r="M255" s="21">
        <f>SUM(G$3:G254)+J255</f>
        <v>0.82711891146684158</v>
      </c>
      <c r="N255" s="21"/>
      <c r="O255" s="21"/>
      <c r="P255" s="21"/>
      <c r="Q255" s="19">
        <f t="shared" si="19"/>
        <v>2.7631053353672876</v>
      </c>
      <c r="R255" s="19">
        <f t="shared" si="20"/>
        <v>5.3568352284355164E-2</v>
      </c>
      <c r="S255" s="19">
        <f t="shared" si="21"/>
        <v>0.68412569370609289</v>
      </c>
      <c r="T255" s="19">
        <f t="shared" si="22"/>
        <v>-0.38472717606602236</v>
      </c>
      <c r="U255" s="19">
        <f t="shared" si="23"/>
        <v>1.3748859423025432</v>
      </c>
      <c r="V255" s="19">
        <f t="shared" si="24"/>
        <v>-0.19143533155409648</v>
      </c>
    </row>
    <row r="256" spans="1:22" x14ac:dyDescent="0.25">
      <c r="A256" s="26">
        <f>Wellpath!E256</f>
        <v>0</v>
      </c>
      <c r="B256" s="68">
        <f>Wellpath!K256*Wellpath!P256</f>
        <v>0</v>
      </c>
      <c r="C256" s="22">
        <v>0</v>
      </c>
      <c r="D256" s="22">
        <v>0</v>
      </c>
      <c r="E256" s="20">
        <f>Model!$W$6*((drdp!B256+drdp!K256)*DSTG!$B256+(drdp!E256+drdp!N256)*DSTG!$C256+(drdp!H256+drdp!Q256)*DSTG!$D256)</f>
        <v>0</v>
      </c>
      <c r="F256" s="20">
        <f>Model!$W$6*((drdp!C256+drdp!L256)*DSTG!$B256+(drdp!F256+drdp!O256)*DSTG!$C256+(drdp!I256+drdp!R256)*DSTG!$D256)</f>
        <v>0</v>
      </c>
      <c r="G256" s="20">
        <f>Model!$W$6*((drdp!D256+drdp!M256)*DSTG!$B256+(drdp!G256+drdp!P256)*DSTG!$C256+(drdp!J256+drdp!S256)*DSTG!$D256)</f>
        <v>0</v>
      </c>
      <c r="H256" s="18">
        <f>Model!$W$6*((drdp!B256)*DSTG!$B256+(drdp!E256)*DSTG!$C256+(drdp!H256)*DSTG!$D256)</f>
        <v>0</v>
      </c>
      <c r="I256" s="18">
        <f>Model!$W$6*((drdp!C256)*DSTG!$B256+(drdp!F256)*DSTG!$C256+(drdp!I256)*DSTG!$D256)</f>
        <v>0</v>
      </c>
      <c r="J256" s="18">
        <f>Model!$W$6*((drdp!D256)*DSTG!$B256+(drdp!G256)*DSTG!$C256+(drdp!J256)*DSTG!$D256)</f>
        <v>0</v>
      </c>
      <c r="K256" s="21">
        <f>SUM(E$3:E255)+H256</f>
        <v>1.6622591059661209</v>
      </c>
      <c r="L256" s="21">
        <f>SUM(F$3:F255)+I256</f>
        <v>-0.23144837930811951</v>
      </c>
      <c r="M256" s="21">
        <f>SUM(G$3:G255)+J256</f>
        <v>0.82711891146684158</v>
      </c>
      <c r="N256" s="21"/>
      <c r="O256" s="21"/>
      <c r="P256" s="21"/>
      <c r="Q256" s="19">
        <f t="shared" si="19"/>
        <v>2.7631053353672876</v>
      </c>
      <c r="R256" s="19">
        <f t="shared" si="20"/>
        <v>5.3568352284355164E-2</v>
      </c>
      <c r="S256" s="19">
        <f t="shared" si="21"/>
        <v>0.68412569370609289</v>
      </c>
      <c r="T256" s="19">
        <f t="shared" si="22"/>
        <v>-0.38472717606602236</v>
      </c>
      <c r="U256" s="19">
        <f t="shared" si="23"/>
        <v>1.3748859423025432</v>
      </c>
      <c r="V256" s="19">
        <f t="shared" si="24"/>
        <v>-0.19143533155409648</v>
      </c>
    </row>
    <row r="257" spans="1:22" x14ac:dyDescent="0.25">
      <c r="A257" s="26">
        <f>Wellpath!E257</f>
        <v>0</v>
      </c>
      <c r="B257" s="68">
        <f>Wellpath!K257*Wellpath!P257</f>
        <v>0</v>
      </c>
      <c r="C257" s="22">
        <v>0</v>
      </c>
      <c r="D257" s="22">
        <v>0</v>
      </c>
      <c r="E257" s="20">
        <f>Model!$W$6*((drdp!B257+drdp!K257)*DSTG!$B257+(drdp!E257+drdp!N257)*DSTG!$C257+(drdp!H257+drdp!Q257)*DSTG!$D257)</f>
        <v>0</v>
      </c>
      <c r="F257" s="20">
        <f>Model!$W$6*((drdp!C257+drdp!L257)*DSTG!$B257+(drdp!F257+drdp!O257)*DSTG!$C257+(drdp!I257+drdp!R257)*DSTG!$D257)</f>
        <v>0</v>
      </c>
      <c r="G257" s="20">
        <f>Model!$W$6*((drdp!D257+drdp!M257)*DSTG!$B257+(drdp!G257+drdp!P257)*DSTG!$C257+(drdp!J257+drdp!S257)*DSTG!$D257)</f>
        <v>0</v>
      </c>
      <c r="H257" s="18">
        <f>Model!$W$6*((drdp!B257)*DSTG!$B257+(drdp!E257)*DSTG!$C257+(drdp!H257)*DSTG!$D257)</f>
        <v>0</v>
      </c>
      <c r="I257" s="18">
        <f>Model!$W$6*((drdp!C257)*DSTG!$B257+(drdp!F257)*DSTG!$C257+(drdp!I257)*DSTG!$D257)</f>
        <v>0</v>
      </c>
      <c r="J257" s="18">
        <f>Model!$W$6*((drdp!D257)*DSTG!$B257+(drdp!G257)*DSTG!$C257+(drdp!J257)*DSTG!$D257)</f>
        <v>0</v>
      </c>
      <c r="K257" s="21">
        <f>SUM(E$3:E256)+H257</f>
        <v>1.6622591059661209</v>
      </c>
      <c r="L257" s="21">
        <f>SUM(F$3:F256)+I257</f>
        <v>-0.23144837930811951</v>
      </c>
      <c r="M257" s="21">
        <f>SUM(G$3:G256)+J257</f>
        <v>0.82711891146684158</v>
      </c>
      <c r="N257" s="21"/>
      <c r="O257" s="21"/>
      <c r="P257" s="21"/>
      <c r="Q257" s="19">
        <f t="shared" si="19"/>
        <v>2.7631053353672876</v>
      </c>
      <c r="R257" s="19">
        <f t="shared" si="20"/>
        <v>5.3568352284355164E-2</v>
      </c>
      <c r="S257" s="19">
        <f t="shared" si="21"/>
        <v>0.68412569370609289</v>
      </c>
      <c r="T257" s="19">
        <f t="shared" si="22"/>
        <v>-0.38472717606602236</v>
      </c>
      <c r="U257" s="19">
        <f t="shared" si="23"/>
        <v>1.3748859423025432</v>
      </c>
      <c r="V257" s="19">
        <f t="shared" si="24"/>
        <v>-0.19143533155409648</v>
      </c>
    </row>
    <row r="258" spans="1:22" x14ac:dyDescent="0.25">
      <c r="A258" s="26">
        <f>Wellpath!E258</f>
        <v>0</v>
      </c>
      <c r="B258" s="68">
        <f>Wellpath!K258*Wellpath!P258</f>
        <v>0</v>
      </c>
      <c r="C258" s="22">
        <v>0</v>
      </c>
      <c r="D258" s="22">
        <v>0</v>
      </c>
      <c r="E258" s="20">
        <f>Model!$W$6*((drdp!B258+drdp!K258)*DSTG!$B258+(drdp!E258+drdp!N258)*DSTG!$C258+(drdp!H258+drdp!Q258)*DSTG!$D258)</f>
        <v>0</v>
      </c>
      <c r="F258" s="20">
        <f>Model!$W$6*((drdp!C258+drdp!L258)*DSTG!$B258+(drdp!F258+drdp!O258)*DSTG!$C258+(drdp!I258+drdp!R258)*DSTG!$D258)</f>
        <v>0</v>
      </c>
      <c r="G258" s="20">
        <f>Model!$W$6*((drdp!D258+drdp!M258)*DSTG!$B258+(drdp!G258+drdp!P258)*DSTG!$C258+(drdp!J258+drdp!S258)*DSTG!$D258)</f>
        <v>0</v>
      </c>
      <c r="H258" s="18">
        <f>Model!$W$6*((drdp!B258)*DSTG!$B258+(drdp!E258)*DSTG!$C258+(drdp!H258)*DSTG!$D258)</f>
        <v>0</v>
      </c>
      <c r="I258" s="18">
        <f>Model!$W$6*((drdp!C258)*DSTG!$B258+(drdp!F258)*DSTG!$C258+(drdp!I258)*DSTG!$D258)</f>
        <v>0</v>
      </c>
      <c r="J258" s="18">
        <f>Model!$W$6*((drdp!D258)*DSTG!$B258+(drdp!G258)*DSTG!$C258+(drdp!J258)*DSTG!$D258)</f>
        <v>0</v>
      </c>
      <c r="K258" s="21">
        <f>SUM(E$3:E257)+H258</f>
        <v>1.6622591059661209</v>
      </c>
      <c r="L258" s="21">
        <f>SUM(F$3:F257)+I258</f>
        <v>-0.23144837930811951</v>
      </c>
      <c r="M258" s="21">
        <f>SUM(G$3:G257)+J258</f>
        <v>0.82711891146684158</v>
      </c>
      <c r="N258" s="21"/>
      <c r="O258" s="21"/>
      <c r="P258" s="21"/>
      <c r="Q258" s="19">
        <f t="shared" si="19"/>
        <v>2.7631053353672876</v>
      </c>
      <c r="R258" s="19">
        <f t="shared" si="20"/>
        <v>5.3568352284355164E-2</v>
      </c>
      <c r="S258" s="19">
        <f t="shared" si="21"/>
        <v>0.68412569370609289</v>
      </c>
      <c r="T258" s="19">
        <f t="shared" si="22"/>
        <v>-0.38472717606602236</v>
      </c>
      <c r="U258" s="19">
        <f t="shared" si="23"/>
        <v>1.3748859423025432</v>
      </c>
      <c r="V258" s="19">
        <f t="shared" si="24"/>
        <v>-0.19143533155409648</v>
      </c>
    </row>
    <row r="259" spans="1:22" x14ac:dyDescent="0.25">
      <c r="A259" s="26">
        <f>Wellpath!E259</f>
        <v>0</v>
      </c>
      <c r="B259" s="68">
        <f>Wellpath!K259*Wellpath!P259</f>
        <v>0</v>
      </c>
      <c r="C259" s="22">
        <v>0</v>
      </c>
      <c r="D259" s="22">
        <v>0</v>
      </c>
      <c r="E259" s="20">
        <f>Model!$W$6*((drdp!B259+drdp!K259)*DSTG!$B259+(drdp!E259+drdp!N259)*DSTG!$C259+(drdp!H259+drdp!Q259)*DSTG!$D259)</f>
        <v>0</v>
      </c>
      <c r="F259" s="20">
        <f>Model!$W$6*((drdp!C259+drdp!L259)*DSTG!$B259+(drdp!F259+drdp!O259)*DSTG!$C259+(drdp!I259+drdp!R259)*DSTG!$D259)</f>
        <v>0</v>
      </c>
      <c r="G259" s="20">
        <f>Model!$W$6*((drdp!D259+drdp!M259)*DSTG!$B259+(drdp!G259+drdp!P259)*DSTG!$C259+(drdp!J259+drdp!S259)*DSTG!$D259)</f>
        <v>0</v>
      </c>
      <c r="H259" s="18">
        <f>Model!$W$6*((drdp!B259)*DSTG!$B259+(drdp!E259)*DSTG!$C259+(drdp!H259)*DSTG!$D259)</f>
        <v>0</v>
      </c>
      <c r="I259" s="18">
        <f>Model!$W$6*((drdp!C259)*DSTG!$B259+(drdp!F259)*DSTG!$C259+(drdp!I259)*DSTG!$D259)</f>
        <v>0</v>
      </c>
      <c r="J259" s="18">
        <f>Model!$W$6*((drdp!D259)*DSTG!$B259+(drdp!G259)*DSTG!$C259+(drdp!J259)*DSTG!$D259)</f>
        <v>0</v>
      </c>
      <c r="K259" s="21">
        <f>SUM(E$3:E258)+H259</f>
        <v>1.6622591059661209</v>
      </c>
      <c r="L259" s="21">
        <f>SUM(F$3:F258)+I259</f>
        <v>-0.23144837930811951</v>
      </c>
      <c r="M259" s="21">
        <f>SUM(G$3:G258)+J259</f>
        <v>0.82711891146684158</v>
      </c>
      <c r="N259" s="21"/>
      <c r="O259" s="21"/>
      <c r="P259" s="21"/>
      <c r="Q259" s="19">
        <f t="shared" si="19"/>
        <v>2.7631053353672876</v>
      </c>
      <c r="R259" s="19">
        <f t="shared" si="20"/>
        <v>5.3568352284355164E-2</v>
      </c>
      <c r="S259" s="19">
        <f t="shared" si="21"/>
        <v>0.68412569370609289</v>
      </c>
      <c r="T259" s="19">
        <f t="shared" si="22"/>
        <v>-0.38472717606602236</v>
      </c>
      <c r="U259" s="19">
        <f t="shared" si="23"/>
        <v>1.3748859423025432</v>
      </c>
      <c r="V259" s="19">
        <f t="shared" si="24"/>
        <v>-0.19143533155409648</v>
      </c>
    </row>
    <row r="260" spans="1:22" x14ac:dyDescent="0.25">
      <c r="A260" s="26">
        <f>Wellpath!E260</f>
        <v>0</v>
      </c>
      <c r="B260" s="68">
        <f>Wellpath!K260*Wellpath!P260</f>
        <v>0</v>
      </c>
      <c r="C260" s="22">
        <v>0</v>
      </c>
      <c r="D260" s="22">
        <v>0</v>
      </c>
      <c r="E260" s="20">
        <f>Model!$W$6*((drdp!B260+drdp!K260)*DSTG!$B260+(drdp!E260+drdp!N260)*DSTG!$C260+(drdp!H260+drdp!Q260)*DSTG!$D260)</f>
        <v>0</v>
      </c>
      <c r="F260" s="20">
        <f>Model!$W$6*((drdp!C260+drdp!L260)*DSTG!$B260+(drdp!F260+drdp!O260)*DSTG!$C260+(drdp!I260+drdp!R260)*DSTG!$D260)</f>
        <v>0</v>
      </c>
      <c r="G260" s="20">
        <f>Model!$W$6*((drdp!D260+drdp!M260)*DSTG!$B260+(drdp!G260+drdp!P260)*DSTG!$C260+(drdp!J260+drdp!S260)*DSTG!$D260)</f>
        <v>0</v>
      </c>
      <c r="H260" s="18">
        <f>Model!$W$6*((drdp!B260)*DSTG!$B260+(drdp!E260)*DSTG!$C260+(drdp!H260)*DSTG!$D260)</f>
        <v>0</v>
      </c>
      <c r="I260" s="18">
        <f>Model!$W$6*((drdp!C260)*DSTG!$B260+(drdp!F260)*DSTG!$C260+(drdp!I260)*DSTG!$D260)</f>
        <v>0</v>
      </c>
      <c r="J260" s="18">
        <f>Model!$W$6*((drdp!D260)*DSTG!$B260+(drdp!G260)*DSTG!$C260+(drdp!J260)*DSTG!$D260)</f>
        <v>0</v>
      </c>
      <c r="K260" s="21">
        <f>SUM(E$3:E259)+H260</f>
        <v>1.6622591059661209</v>
      </c>
      <c r="L260" s="21">
        <f>SUM(F$3:F259)+I260</f>
        <v>-0.23144837930811951</v>
      </c>
      <c r="M260" s="21">
        <f>SUM(G$3:G259)+J260</f>
        <v>0.82711891146684158</v>
      </c>
      <c r="N260" s="21"/>
      <c r="O260" s="21"/>
      <c r="P260" s="21"/>
      <c r="Q260" s="19">
        <f t="shared" si="19"/>
        <v>2.7631053353672876</v>
      </c>
      <c r="R260" s="19">
        <f t="shared" si="20"/>
        <v>5.3568352284355164E-2</v>
      </c>
      <c r="S260" s="19">
        <f t="shared" si="21"/>
        <v>0.68412569370609289</v>
      </c>
      <c r="T260" s="19">
        <f t="shared" si="22"/>
        <v>-0.38472717606602236</v>
      </c>
      <c r="U260" s="19">
        <f t="shared" si="23"/>
        <v>1.3748859423025432</v>
      </c>
      <c r="V260" s="19">
        <f t="shared" si="24"/>
        <v>-0.19143533155409648</v>
      </c>
    </row>
    <row r="261" spans="1:22" x14ac:dyDescent="0.25">
      <c r="A261" s="26">
        <f>Wellpath!E261</f>
        <v>0</v>
      </c>
      <c r="B261" s="68">
        <f>Wellpath!K261*Wellpath!P261</f>
        <v>0</v>
      </c>
      <c r="C261" s="22">
        <v>0</v>
      </c>
      <c r="D261" s="22">
        <v>0</v>
      </c>
      <c r="E261" s="20">
        <f>Model!$W$6*((drdp!B261+drdp!K261)*DSTG!$B261+(drdp!E261+drdp!N261)*DSTG!$C261+(drdp!H261+drdp!Q261)*DSTG!$D261)</f>
        <v>0</v>
      </c>
      <c r="F261" s="20">
        <f>Model!$W$6*((drdp!C261+drdp!L261)*DSTG!$B261+(drdp!F261+drdp!O261)*DSTG!$C261+(drdp!I261+drdp!R261)*DSTG!$D261)</f>
        <v>0</v>
      </c>
      <c r="G261" s="20">
        <f>Model!$W$6*((drdp!D261+drdp!M261)*DSTG!$B261+(drdp!G261+drdp!P261)*DSTG!$C261+(drdp!J261+drdp!S261)*DSTG!$D261)</f>
        <v>0</v>
      </c>
      <c r="H261" s="18">
        <f>Model!$W$6*((drdp!B261)*DSTG!$B261+(drdp!E261)*DSTG!$C261+(drdp!H261)*DSTG!$D261)</f>
        <v>0</v>
      </c>
      <c r="I261" s="18">
        <f>Model!$W$6*((drdp!C261)*DSTG!$B261+(drdp!F261)*DSTG!$C261+(drdp!I261)*DSTG!$D261)</f>
        <v>0</v>
      </c>
      <c r="J261" s="18">
        <f>Model!$W$6*((drdp!D261)*DSTG!$B261+(drdp!G261)*DSTG!$C261+(drdp!J261)*DSTG!$D261)</f>
        <v>0</v>
      </c>
      <c r="K261" s="21">
        <f>SUM(E$3:E260)+H261</f>
        <v>1.6622591059661209</v>
      </c>
      <c r="L261" s="21">
        <f>SUM(F$3:F260)+I261</f>
        <v>-0.23144837930811951</v>
      </c>
      <c r="M261" s="21">
        <f>SUM(G$3:G260)+J261</f>
        <v>0.82711891146684158</v>
      </c>
      <c r="N261" s="21"/>
      <c r="O261" s="21"/>
      <c r="P261" s="21"/>
      <c r="Q261" s="19">
        <f t="shared" si="19"/>
        <v>2.7631053353672876</v>
      </c>
      <c r="R261" s="19">
        <f t="shared" si="20"/>
        <v>5.3568352284355164E-2</v>
      </c>
      <c r="S261" s="19">
        <f t="shared" si="21"/>
        <v>0.68412569370609289</v>
      </c>
      <c r="T261" s="19">
        <f t="shared" si="22"/>
        <v>-0.38472717606602236</v>
      </c>
      <c r="U261" s="19">
        <f t="shared" si="23"/>
        <v>1.3748859423025432</v>
      </c>
      <c r="V261" s="19">
        <f t="shared" si="24"/>
        <v>-0.19143533155409648</v>
      </c>
    </row>
    <row r="262" spans="1:22" x14ac:dyDescent="0.25">
      <c r="A262" s="26">
        <f>Wellpath!E262</f>
        <v>0</v>
      </c>
      <c r="B262" s="68">
        <f>Wellpath!K262*Wellpath!P262</f>
        <v>0</v>
      </c>
      <c r="C262" s="22">
        <v>0</v>
      </c>
      <c r="D262" s="22">
        <v>0</v>
      </c>
      <c r="E262" s="20">
        <f>Model!$W$6*((drdp!B262+drdp!K262)*DSTG!$B262+(drdp!E262+drdp!N262)*DSTG!$C262+(drdp!H262+drdp!Q262)*DSTG!$D262)</f>
        <v>0</v>
      </c>
      <c r="F262" s="20">
        <f>Model!$W$6*((drdp!C262+drdp!L262)*DSTG!$B262+(drdp!F262+drdp!O262)*DSTG!$C262+(drdp!I262+drdp!R262)*DSTG!$D262)</f>
        <v>0</v>
      </c>
      <c r="G262" s="20">
        <f>Model!$W$6*((drdp!D262+drdp!M262)*DSTG!$B262+(drdp!G262+drdp!P262)*DSTG!$C262+(drdp!J262+drdp!S262)*DSTG!$D262)</f>
        <v>0</v>
      </c>
      <c r="H262" s="18">
        <f>Model!$W$6*((drdp!B262)*DSTG!$B262+(drdp!E262)*DSTG!$C262+(drdp!H262)*DSTG!$D262)</f>
        <v>0</v>
      </c>
      <c r="I262" s="18">
        <f>Model!$W$6*((drdp!C262)*DSTG!$B262+(drdp!F262)*DSTG!$C262+(drdp!I262)*DSTG!$D262)</f>
        <v>0</v>
      </c>
      <c r="J262" s="18">
        <f>Model!$W$6*((drdp!D262)*DSTG!$B262+(drdp!G262)*DSTG!$C262+(drdp!J262)*DSTG!$D262)</f>
        <v>0</v>
      </c>
      <c r="K262" s="21">
        <f>SUM(E$3:E261)+H262</f>
        <v>1.6622591059661209</v>
      </c>
      <c r="L262" s="21">
        <f>SUM(F$3:F261)+I262</f>
        <v>-0.23144837930811951</v>
      </c>
      <c r="M262" s="21">
        <f>SUM(G$3:G261)+J262</f>
        <v>0.82711891146684158</v>
      </c>
      <c r="N262" s="21"/>
      <c r="O262" s="21"/>
      <c r="P262" s="21"/>
      <c r="Q262" s="19">
        <f t="shared" ref="Q262:Q270" si="25">K262^2</f>
        <v>2.7631053353672876</v>
      </c>
      <c r="R262" s="19">
        <f t="shared" ref="R262:R270" si="26">L262^2</f>
        <v>5.3568352284355164E-2</v>
      </c>
      <c r="S262" s="19">
        <f t="shared" ref="S262:S270" si="27">M262^2</f>
        <v>0.68412569370609289</v>
      </c>
      <c r="T262" s="19">
        <f t="shared" ref="T262:T270" si="28">K262*L262</f>
        <v>-0.38472717606602236</v>
      </c>
      <c r="U262" s="19">
        <f t="shared" ref="U262:U270" si="29">K262*M262</f>
        <v>1.3748859423025432</v>
      </c>
      <c r="V262" s="19">
        <f t="shared" ref="V262:V270" si="30">L262*M262</f>
        <v>-0.19143533155409648</v>
      </c>
    </row>
    <row r="263" spans="1:22" x14ac:dyDescent="0.25">
      <c r="A263" s="26">
        <f>Wellpath!E263</f>
        <v>0</v>
      </c>
      <c r="B263" s="68">
        <f>Wellpath!K263*Wellpath!P263</f>
        <v>0</v>
      </c>
      <c r="C263" s="22">
        <v>0</v>
      </c>
      <c r="D263" s="22">
        <v>0</v>
      </c>
      <c r="E263" s="20">
        <f>Model!$W$6*((drdp!B263+drdp!K263)*DSTG!$B263+(drdp!E263+drdp!N263)*DSTG!$C263+(drdp!H263+drdp!Q263)*DSTG!$D263)</f>
        <v>0</v>
      </c>
      <c r="F263" s="20">
        <f>Model!$W$6*((drdp!C263+drdp!L263)*DSTG!$B263+(drdp!F263+drdp!O263)*DSTG!$C263+(drdp!I263+drdp!R263)*DSTG!$D263)</f>
        <v>0</v>
      </c>
      <c r="G263" s="20">
        <f>Model!$W$6*((drdp!D263+drdp!M263)*DSTG!$B263+(drdp!G263+drdp!P263)*DSTG!$C263+(drdp!J263+drdp!S263)*DSTG!$D263)</f>
        <v>0</v>
      </c>
      <c r="H263" s="18">
        <f>Model!$W$6*((drdp!B263)*DSTG!$B263+(drdp!E263)*DSTG!$C263+(drdp!H263)*DSTG!$D263)</f>
        <v>0</v>
      </c>
      <c r="I263" s="18">
        <f>Model!$W$6*((drdp!C263)*DSTG!$B263+(drdp!F263)*DSTG!$C263+(drdp!I263)*DSTG!$D263)</f>
        <v>0</v>
      </c>
      <c r="J263" s="18">
        <f>Model!$W$6*((drdp!D263)*DSTG!$B263+(drdp!G263)*DSTG!$C263+(drdp!J263)*DSTG!$D263)</f>
        <v>0</v>
      </c>
      <c r="K263" s="21">
        <f>SUM(E$3:E262)+H263</f>
        <v>1.6622591059661209</v>
      </c>
      <c r="L263" s="21">
        <f>SUM(F$3:F262)+I263</f>
        <v>-0.23144837930811951</v>
      </c>
      <c r="M263" s="21">
        <f>SUM(G$3:G262)+J263</f>
        <v>0.82711891146684158</v>
      </c>
      <c r="N263" s="21"/>
      <c r="O263" s="21"/>
      <c r="P263" s="21"/>
      <c r="Q263" s="19">
        <f t="shared" si="25"/>
        <v>2.7631053353672876</v>
      </c>
      <c r="R263" s="19">
        <f t="shared" si="26"/>
        <v>5.3568352284355164E-2</v>
      </c>
      <c r="S263" s="19">
        <f t="shared" si="27"/>
        <v>0.68412569370609289</v>
      </c>
      <c r="T263" s="19">
        <f t="shared" si="28"/>
        <v>-0.38472717606602236</v>
      </c>
      <c r="U263" s="19">
        <f t="shared" si="29"/>
        <v>1.3748859423025432</v>
      </c>
      <c r="V263" s="19">
        <f t="shared" si="30"/>
        <v>-0.19143533155409648</v>
      </c>
    </row>
    <row r="264" spans="1:22" x14ac:dyDescent="0.25">
      <c r="A264" s="26">
        <f>Wellpath!E264</f>
        <v>0</v>
      </c>
      <c r="B264" s="68">
        <f>Wellpath!K264*Wellpath!P264</f>
        <v>0</v>
      </c>
      <c r="C264" s="22">
        <v>0</v>
      </c>
      <c r="D264" s="22">
        <v>0</v>
      </c>
      <c r="E264" s="20">
        <f>Model!$W$6*((drdp!B264+drdp!K264)*DSTG!$B264+(drdp!E264+drdp!N264)*DSTG!$C264+(drdp!H264+drdp!Q264)*DSTG!$D264)</f>
        <v>0</v>
      </c>
      <c r="F264" s="20">
        <f>Model!$W$6*((drdp!C264+drdp!L264)*DSTG!$B264+(drdp!F264+drdp!O264)*DSTG!$C264+(drdp!I264+drdp!R264)*DSTG!$D264)</f>
        <v>0</v>
      </c>
      <c r="G264" s="20">
        <f>Model!$W$6*((drdp!D264+drdp!M264)*DSTG!$B264+(drdp!G264+drdp!P264)*DSTG!$C264+(drdp!J264+drdp!S264)*DSTG!$D264)</f>
        <v>0</v>
      </c>
      <c r="H264" s="18">
        <f>Model!$W$6*((drdp!B264)*DSTG!$B264+(drdp!E264)*DSTG!$C264+(drdp!H264)*DSTG!$D264)</f>
        <v>0</v>
      </c>
      <c r="I264" s="18">
        <f>Model!$W$6*((drdp!C264)*DSTG!$B264+(drdp!F264)*DSTG!$C264+(drdp!I264)*DSTG!$D264)</f>
        <v>0</v>
      </c>
      <c r="J264" s="18">
        <f>Model!$W$6*((drdp!D264)*DSTG!$B264+(drdp!G264)*DSTG!$C264+(drdp!J264)*DSTG!$D264)</f>
        <v>0</v>
      </c>
      <c r="K264" s="21">
        <f>SUM(E$3:E263)+H264</f>
        <v>1.6622591059661209</v>
      </c>
      <c r="L264" s="21">
        <f>SUM(F$3:F263)+I264</f>
        <v>-0.23144837930811951</v>
      </c>
      <c r="M264" s="21">
        <f>SUM(G$3:G263)+J264</f>
        <v>0.82711891146684158</v>
      </c>
      <c r="N264" s="21"/>
      <c r="O264" s="21"/>
      <c r="P264" s="21"/>
      <c r="Q264" s="19">
        <f t="shared" si="25"/>
        <v>2.7631053353672876</v>
      </c>
      <c r="R264" s="19">
        <f t="shared" si="26"/>
        <v>5.3568352284355164E-2</v>
      </c>
      <c r="S264" s="19">
        <f t="shared" si="27"/>
        <v>0.68412569370609289</v>
      </c>
      <c r="T264" s="19">
        <f t="shared" si="28"/>
        <v>-0.38472717606602236</v>
      </c>
      <c r="U264" s="19">
        <f t="shared" si="29"/>
        <v>1.3748859423025432</v>
      </c>
      <c r="V264" s="19">
        <f t="shared" si="30"/>
        <v>-0.19143533155409648</v>
      </c>
    </row>
    <row r="265" spans="1:22" x14ac:dyDescent="0.25">
      <c r="A265" s="26">
        <f>Wellpath!E265</f>
        <v>0</v>
      </c>
      <c r="B265" s="68">
        <f>Wellpath!K265*Wellpath!P265</f>
        <v>0</v>
      </c>
      <c r="C265" s="22">
        <v>0</v>
      </c>
      <c r="D265" s="22">
        <v>0</v>
      </c>
      <c r="E265" s="20">
        <f>Model!$W$6*((drdp!B265+drdp!K265)*DSTG!$B265+(drdp!E265+drdp!N265)*DSTG!$C265+(drdp!H265+drdp!Q265)*DSTG!$D265)</f>
        <v>0</v>
      </c>
      <c r="F265" s="20">
        <f>Model!$W$6*((drdp!C265+drdp!L265)*DSTG!$B265+(drdp!F265+drdp!O265)*DSTG!$C265+(drdp!I265+drdp!R265)*DSTG!$D265)</f>
        <v>0</v>
      </c>
      <c r="G265" s="20">
        <f>Model!$W$6*((drdp!D265+drdp!M265)*DSTG!$B265+(drdp!G265+drdp!P265)*DSTG!$C265+(drdp!J265+drdp!S265)*DSTG!$D265)</f>
        <v>0</v>
      </c>
      <c r="H265" s="18">
        <f>Model!$W$6*((drdp!B265)*DSTG!$B265+(drdp!E265)*DSTG!$C265+(drdp!H265)*DSTG!$D265)</f>
        <v>0</v>
      </c>
      <c r="I265" s="18">
        <f>Model!$W$6*((drdp!C265)*DSTG!$B265+(drdp!F265)*DSTG!$C265+(drdp!I265)*DSTG!$D265)</f>
        <v>0</v>
      </c>
      <c r="J265" s="18">
        <f>Model!$W$6*((drdp!D265)*DSTG!$B265+(drdp!G265)*DSTG!$C265+(drdp!J265)*DSTG!$D265)</f>
        <v>0</v>
      </c>
      <c r="K265" s="21">
        <f>SUM(E$3:E264)+H265</f>
        <v>1.6622591059661209</v>
      </c>
      <c r="L265" s="21">
        <f>SUM(F$3:F264)+I265</f>
        <v>-0.23144837930811951</v>
      </c>
      <c r="M265" s="21">
        <f>SUM(G$3:G264)+J265</f>
        <v>0.82711891146684158</v>
      </c>
      <c r="N265" s="21"/>
      <c r="O265" s="21"/>
      <c r="P265" s="21"/>
      <c r="Q265" s="19">
        <f t="shared" si="25"/>
        <v>2.7631053353672876</v>
      </c>
      <c r="R265" s="19">
        <f t="shared" si="26"/>
        <v>5.3568352284355164E-2</v>
      </c>
      <c r="S265" s="19">
        <f t="shared" si="27"/>
        <v>0.68412569370609289</v>
      </c>
      <c r="T265" s="19">
        <f t="shared" si="28"/>
        <v>-0.38472717606602236</v>
      </c>
      <c r="U265" s="19">
        <f t="shared" si="29"/>
        <v>1.3748859423025432</v>
      </c>
      <c r="V265" s="19">
        <f t="shared" si="30"/>
        <v>-0.19143533155409648</v>
      </c>
    </row>
    <row r="266" spans="1:22" x14ac:dyDescent="0.25">
      <c r="A266" s="26">
        <f>Wellpath!E266</f>
        <v>0</v>
      </c>
      <c r="B266" s="68">
        <f>Wellpath!K266*Wellpath!P266</f>
        <v>0</v>
      </c>
      <c r="C266" s="22">
        <v>0</v>
      </c>
      <c r="D266" s="22">
        <v>0</v>
      </c>
      <c r="E266" s="20">
        <f>Model!$W$6*((drdp!B266+drdp!K266)*DSTG!$B266+(drdp!E266+drdp!N266)*DSTG!$C266+(drdp!H266+drdp!Q266)*DSTG!$D266)</f>
        <v>0</v>
      </c>
      <c r="F266" s="20">
        <f>Model!$W$6*((drdp!C266+drdp!L266)*DSTG!$B266+(drdp!F266+drdp!O266)*DSTG!$C266+(drdp!I266+drdp!R266)*DSTG!$D266)</f>
        <v>0</v>
      </c>
      <c r="G266" s="20">
        <f>Model!$W$6*((drdp!D266+drdp!M266)*DSTG!$B266+(drdp!G266+drdp!P266)*DSTG!$C266+(drdp!J266+drdp!S266)*DSTG!$D266)</f>
        <v>0</v>
      </c>
      <c r="H266" s="18">
        <f>Model!$W$6*((drdp!B266)*DSTG!$B266+(drdp!E266)*DSTG!$C266+(drdp!H266)*DSTG!$D266)</f>
        <v>0</v>
      </c>
      <c r="I266" s="18">
        <f>Model!$W$6*((drdp!C266)*DSTG!$B266+(drdp!F266)*DSTG!$C266+(drdp!I266)*DSTG!$D266)</f>
        <v>0</v>
      </c>
      <c r="J266" s="18">
        <f>Model!$W$6*((drdp!D266)*DSTG!$B266+(drdp!G266)*DSTG!$C266+(drdp!J266)*DSTG!$D266)</f>
        <v>0</v>
      </c>
      <c r="K266" s="21">
        <f>SUM(E$3:E265)+H266</f>
        <v>1.6622591059661209</v>
      </c>
      <c r="L266" s="21">
        <f>SUM(F$3:F265)+I266</f>
        <v>-0.23144837930811951</v>
      </c>
      <c r="M266" s="21">
        <f>SUM(G$3:G265)+J266</f>
        <v>0.82711891146684158</v>
      </c>
      <c r="N266" s="21"/>
      <c r="O266" s="21"/>
      <c r="P266" s="21"/>
      <c r="Q266" s="19">
        <f t="shared" si="25"/>
        <v>2.7631053353672876</v>
      </c>
      <c r="R266" s="19">
        <f t="shared" si="26"/>
        <v>5.3568352284355164E-2</v>
      </c>
      <c r="S266" s="19">
        <f t="shared" si="27"/>
        <v>0.68412569370609289</v>
      </c>
      <c r="T266" s="19">
        <f t="shared" si="28"/>
        <v>-0.38472717606602236</v>
      </c>
      <c r="U266" s="19">
        <f t="shared" si="29"/>
        <v>1.3748859423025432</v>
      </c>
      <c r="V266" s="19">
        <f t="shared" si="30"/>
        <v>-0.19143533155409648</v>
      </c>
    </row>
    <row r="267" spans="1:22" x14ac:dyDescent="0.25">
      <c r="A267" s="26">
        <f>Wellpath!E267</f>
        <v>0</v>
      </c>
      <c r="B267" s="68">
        <f>Wellpath!K267*Wellpath!P267</f>
        <v>0</v>
      </c>
      <c r="C267" s="22">
        <v>0</v>
      </c>
      <c r="D267" s="22">
        <v>0</v>
      </c>
      <c r="E267" s="20">
        <f>Model!$W$6*((drdp!B267+drdp!K267)*DSTG!$B267+(drdp!E267+drdp!N267)*DSTG!$C267+(drdp!H267+drdp!Q267)*DSTG!$D267)</f>
        <v>0</v>
      </c>
      <c r="F267" s="20">
        <f>Model!$W$6*((drdp!C267+drdp!L267)*DSTG!$B267+(drdp!F267+drdp!O267)*DSTG!$C267+(drdp!I267+drdp!R267)*DSTG!$D267)</f>
        <v>0</v>
      </c>
      <c r="G267" s="20">
        <f>Model!$W$6*((drdp!D267+drdp!M267)*DSTG!$B267+(drdp!G267+drdp!P267)*DSTG!$C267+(drdp!J267+drdp!S267)*DSTG!$D267)</f>
        <v>0</v>
      </c>
      <c r="H267" s="18">
        <f>Model!$W$6*((drdp!B267)*DSTG!$B267+(drdp!E267)*DSTG!$C267+(drdp!H267)*DSTG!$D267)</f>
        <v>0</v>
      </c>
      <c r="I267" s="18">
        <f>Model!$W$6*((drdp!C267)*DSTG!$B267+(drdp!F267)*DSTG!$C267+(drdp!I267)*DSTG!$D267)</f>
        <v>0</v>
      </c>
      <c r="J267" s="18">
        <f>Model!$W$6*((drdp!D267)*DSTG!$B267+(drdp!G267)*DSTG!$C267+(drdp!J267)*DSTG!$D267)</f>
        <v>0</v>
      </c>
      <c r="K267" s="21">
        <f>SUM(E$3:E266)+H267</f>
        <v>1.6622591059661209</v>
      </c>
      <c r="L267" s="21">
        <f>SUM(F$3:F266)+I267</f>
        <v>-0.23144837930811951</v>
      </c>
      <c r="M267" s="21">
        <f>SUM(G$3:G266)+J267</f>
        <v>0.82711891146684158</v>
      </c>
      <c r="N267" s="21"/>
      <c r="O267" s="21"/>
      <c r="P267" s="21"/>
      <c r="Q267" s="19">
        <f t="shared" si="25"/>
        <v>2.7631053353672876</v>
      </c>
      <c r="R267" s="19">
        <f t="shared" si="26"/>
        <v>5.3568352284355164E-2</v>
      </c>
      <c r="S267" s="19">
        <f t="shared" si="27"/>
        <v>0.68412569370609289</v>
      </c>
      <c r="T267" s="19">
        <f t="shared" si="28"/>
        <v>-0.38472717606602236</v>
      </c>
      <c r="U267" s="19">
        <f t="shared" si="29"/>
        <v>1.3748859423025432</v>
      </c>
      <c r="V267" s="19">
        <f t="shared" si="30"/>
        <v>-0.19143533155409648</v>
      </c>
    </row>
    <row r="268" spans="1:22" x14ac:dyDescent="0.25">
      <c r="A268" s="26">
        <f>Wellpath!E268</f>
        <v>0</v>
      </c>
      <c r="B268" s="68">
        <f>Wellpath!K268*Wellpath!P268</f>
        <v>0</v>
      </c>
      <c r="C268" s="22">
        <v>0</v>
      </c>
      <c r="D268" s="22">
        <v>0</v>
      </c>
      <c r="E268" s="20">
        <f>Model!$W$6*((drdp!B268+drdp!K268)*DSTG!$B268+(drdp!E268+drdp!N268)*DSTG!$C268+(drdp!H268+drdp!Q268)*DSTG!$D268)</f>
        <v>0</v>
      </c>
      <c r="F268" s="20">
        <f>Model!$W$6*((drdp!C268+drdp!L268)*DSTG!$B268+(drdp!F268+drdp!O268)*DSTG!$C268+(drdp!I268+drdp!R268)*DSTG!$D268)</f>
        <v>0</v>
      </c>
      <c r="G268" s="20">
        <f>Model!$W$6*((drdp!D268+drdp!M268)*DSTG!$B268+(drdp!G268+drdp!P268)*DSTG!$C268+(drdp!J268+drdp!S268)*DSTG!$D268)</f>
        <v>0</v>
      </c>
      <c r="H268" s="18">
        <f>Model!$W$6*((drdp!B268)*DSTG!$B268+(drdp!E268)*DSTG!$C268+(drdp!H268)*DSTG!$D268)</f>
        <v>0</v>
      </c>
      <c r="I268" s="18">
        <f>Model!$W$6*((drdp!C268)*DSTG!$B268+(drdp!F268)*DSTG!$C268+(drdp!I268)*DSTG!$D268)</f>
        <v>0</v>
      </c>
      <c r="J268" s="18">
        <f>Model!$W$6*((drdp!D268)*DSTG!$B268+(drdp!G268)*DSTG!$C268+(drdp!J268)*DSTG!$D268)</f>
        <v>0</v>
      </c>
      <c r="K268" s="21">
        <f>SUM(E$3:E267)+H268</f>
        <v>1.6622591059661209</v>
      </c>
      <c r="L268" s="21">
        <f>SUM(F$3:F267)+I268</f>
        <v>-0.23144837930811951</v>
      </c>
      <c r="M268" s="21">
        <f>SUM(G$3:G267)+J268</f>
        <v>0.82711891146684158</v>
      </c>
      <c r="N268" s="21"/>
      <c r="O268" s="21"/>
      <c r="P268" s="21"/>
      <c r="Q268" s="19">
        <f t="shared" si="25"/>
        <v>2.7631053353672876</v>
      </c>
      <c r="R268" s="19">
        <f t="shared" si="26"/>
        <v>5.3568352284355164E-2</v>
      </c>
      <c r="S268" s="19">
        <f t="shared" si="27"/>
        <v>0.68412569370609289</v>
      </c>
      <c r="T268" s="19">
        <f t="shared" si="28"/>
        <v>-0.38472717606602236</v>
      </c>
      <c r="U268" s="19">
        <f t="shared" si="29"/>
        <v>1.3748859423025432</v>
      </c>
      <c r="V268" s="19">
        <f t="shared" si="30"/>
        <v>-0.19143533155409648</v>
      </c>
    </row>
    <row r="269" spans="1:22" x14ac:dyDescent="0.25">
      <c r="A269" s="26">
        <f>Wellpath!E269</f>
        <v>0</v>
      </c>
      <c r="B269" s="68">
        <f>Wellpath!K269*Wellpath!P269</f>
        <v>0</v>
      </c>
      <c r="C269" s="22">
        <v>0</v>
      </c>
      <c r="D269" s="22">
        <v>0</v>
      </c>
      <c r="E269" s="20">
        <f>Model!$W$6*((drdp!B269+drdp!K269)*DSTG!$B269+(drdp!E269+drdp!N269)*DSTG!$C269+(drdp!H269+drdp!Q269)*DSTG!$D269)</f>
        <v>0</v>
      </c>
      <c r="F269" s="20">
        <f>Model!$W$6*((drdp!C269+drdp!L269)*DSTG!$B269+(drdp!F269+drdp!O269)*DSTG!$C269+(drdp!I269+drdp!R269)*DSTG!$D269)</f>
        <v>0</v>
      </c>
      <c r="G269" s="20">
        <f>Model!$W$6*((drdp!D269+drdp!M269)*DSTG!$B269+(drdp!G269+drdp!P269)*DSTG!$C269+(drdp!J269+drdp!S269)*DSTG!$D269)</f>
        <v>0</v>
      </c>
      <c r="H269" s="18">
        <f>Model!$W$6*((drdp!B269)*DSTG!$B269+(drdp!E269)*DSTG!$C269+(drdp!H269)*DSTG!$D269)</f>
        <v>0</v>
      </c>
      <c r="I269" s="18">
        <f>Model!$W$6*((drdp!C269)*DSTG!$B269+(drdp!F269)*DSTG!$C269+(drdp!I269)*DSTG!$D269)</f>
        <v>0</v>
      </c>
      <c r="J269" s="18">
        <f>Model!$W$6*((drdp!D269)*DSTG!$B269+(drdp!G269)*DSTG!$C269+(drdp!J269)*DSTG!$D269)</f>
        <v>0</v>
      </c>
      <c r="K269" s="21">
        <f>SUM(E$3:E268)+H269</f>
        <v>1.6622591059661209</v>
      </c>
      <c r="L269" s="21">
        <f>SUM(F$3:F268)+I269</f>
        <v>-0.23144837930811951</v>
      </c>
      <c r="M269" s="21">
        <f>SUM(G$3:G268)+J269</f>
        <v>0.82711891146684158</v>
      </c>
      <c r="N269" s="21"/>
      <c r="O269" s="21"/>
      <c r="P269" s="21"/>
      <c r="Q269" s="19">
        <f t="shared" si="25"/>
        <v>2.7631053353672876</v>
      </c>
      <c r="R269" s="19">
        <f t="shared" si="26"/>
        <v>5.3568352284355164E-2</v>
      </c>
      <c r="S269" s="19">
        <f t="shared" si="27"/>
        <v>0.68412569370609289</v>
      </c>
      <c r="T269" s="19">
        <f t="shared" si="28"/>
        <v>-0.38472717606602236</v>
      </c>
      <c r="U269" s="19">
        <f t="shared" si="29"/>
        <v>1.3748859423025432</v>
      </c>
      <c r="V269" s="19">
        <f t="shared" si="30"/>
        <v>-0.19143533155409648</v>
      </c>
    </row>
    <row r="270" spans="1:22" x14ac:dyDescent="0.25">
      <c r="A270" s="26">
        <f>Wellpath!E270</f>
        <v>0</v>
      </c>
      <c r="B270" s="68">
        <f>Wellpath!K270*Wellpath!P270</f>
        <v>0</v>
      </c>
      <c r="C270" s="22">
        <v>0</v>
      </c>
      <c r="D270" s="22">
        <v>0</v>
      </c>
      <c r="E270" s="20">
        <f>Model!$W$6*((drdp!B270+drdp!K270)*DSTG!$B270+(drdp!E270+drdp!N270)*DSTG!$C270+(drdp!H270+drdp!Q270)*DSTG!$D270)</f>
        <v>0</v>
      </c>
      <c r="F270" s="20">
        <f>Model!$W$6*((drdp!C270+drdp!L270)*DSTG!$B270+(drdp!F270+drdp!O270)*DSTG!$C270+(drdp!I270+drdp!R270)*DSTG!$D270)</f>
        <v>0</v>
      </c>
      <c r="G270" s="20">
        <f>Model!$W$6*((drdp!D270+drdp!M270)*DSTG!$B270+(drdp!G270+drdp!P270)*DSTG!$C270+(drdp!J270+drdp!S270)*DSTG!$D270)</f>
        <v>0</v>
      </c>
      <c r="H270" s="18">
        <f>Model!$W$6*((drdp!B270)*DSTG!$B270+(drdp!E270)*DSTG!$C270+(drdp!H270)*DSTG!$D270)</f>
        <v>0</v>
      </c>
      <c r="I270" s="18">
        <f>Model!$W$6*((drdp!C270)*DSTG!$B270+(drdp!F270)*DSTG!$C270+(drdp!I270)*DSTG!$D270)</f>
        <v>0</v>
      </c>
      <c r="J270" s="18">
        <f>Model!$W$6*((drdp!D270)*DSTG!$B270+(drdp!G270)*DSTG!$C270+(drdp!J270)*DSTG!$D270)</f>
        <v>0</v>
      </c>
      <c r="K270" s="21">
        <f>SUM(E$3:E269)+H270</f>
        <v>1.6622591059661209</v>
      </c>
      <c r="L270" s="21">
        <f>SUM(F$3:F269)+I270</f>
        <v>-0.23144837930811951</v>
      </c>
      <c r="M270" s="21">
        <f>SUM(G$3:G269)+J270</f>
        <v>0.82711891146684158</v>
      </c>
      <c r="N270" s="21"/>
      <c r="O270" s="21"/>
      <c r="P270" s="21"/>
      <c r="Q270" s="19">
        <f t="shared" si="25"/>
        <v>2.7631053353672876</v>
      </c>
      <c r="R270" s="19">
        <f t="shared" si="26"/>
        <v>5.3568352284355164E-2</v>
      </c>
      <c r="S270" s="19">
        <f t="shared" si="27"/>
        <v>0.68412569370609289</v>
      </c>
      <c r="T270" s="19">
        <f t="shared" si="28"/>
        <v>-0.38472717606602236</v>
      </c>
      <c r="U270" s="19">
        <f t="shared" si="29"/>
        <v>1.3748859423025432</v>
      </c>
      <c r="V270" s="19">
        <f t="shared" si="30"/>
        <v>-0.19143533155409648</v>
      </c>
    </row>
    <row r="271" spans="1:22" x14ac:dyDescent="0.25">
      <c r="A271" s="26">
        <f>Wellpath!E271</f>
        <v>0</v>
      </c>
      <c r="B271" s="68">
        <f>Wellpath!K271*Wellpath!P271</f>
        <v>0</v>
      </c>
      <c r="C271" s="22">
        <v>0</v>
      </c>
      <c r="D271" s="22">
        <v>0</v>
      </c>
      <c r="E271" s="20">
        <f>Model!$W$6*((drdp!B271+drdp!K271)*DSTG!$B271+(drdp!E271+drdp!N271)*DSTG!$C271+(drdp!H271+drdp!Q271)*DSTG!$D271)</f>
        <v>0</v>
      </c>
      <c r="F271" s="20">
        <f>Model!$W$6*((drdp!C271+drdp!L271)*DSTG!$B271+(drdp!F271+drdp!O271)*DSTG!$C271+(drdp!I271+drdp!R271)*DSTG!$D271)</f>
        <v>0</v>
      </c>
      <c r="G271" s="20">
        <f>Model!$W$6*((drdp!D271+drdp!M271)*DSTG!$B271+(drdp!G271+drdp!P271)*DSTG!$C271+(drdp!J271+drdp!S271)*DSTG!$D271)</f>
        <v>0</v>
      </c>
      <c r="H271" s="18">
        <f>Model!$W$6*((drdp!B271)*DSTG!$B271+(drdp!E271)*DSTG!$C271+(drdp!H271)*DSTG!$D271)</f>
        <v>0</v>
      </c>
      <c r="I271" s="18">
        <f>Model!$W$6*((drdp!C271)*DSTG!$B271+(drdp!F271)*DSTG!$C271+(drdp!I271)*DSTG!$D271)</f>
        <v>0</v>
      </c>
      <c r="J271" s="18">
        <f>Model!$W$6*((drdp!D271)*DSTG!$B271+(drdp!G271)*DSTG!$C271+(drdp!J271)*DSTG!$D271)</f>
        <v>0</v>
      </c>
      <c r="K271" s="21">
        <f>SUM(E$3:E270)+H271</f>
        <v>1.6622591059661209</v>
      </c>
      <c r="L271" s="21">
        <f>SUM(F$3:F270)+I271</f>
        <v>-0.23144837930811951</v>
      </c>
      <c r="M271" s="21">
        <f>SUM(G$3:G270)+J271</f>
        <v>0.82711891146684158</v>
      </c>
      <c r="N271" s="21"/>
      <c r="O271" s="21"/>
      <c r="P271" s="21"/>
      <c r="Q271" s="19">
        <f t="shared" ref="Q271" si="31">K271^2</f>
        <v>2.7631053353672876</v>
      </c>
      <c r="R271" s="19">
        <f t="shared" ref="R271" si="32">L271^2</f>
        <v>5.3568352284355164E-2</v>
      </c>
      <c r="S271" s="19">
        <f t="shared" ref="S271" si="33">M271^2</f>
        <v>0.68412569370609289</v>
      </c>
      <c r="T271" s="19">
        <f t="shared" ref="T271" si="34">K271*L271</f>
        <v>-0.38472717606602236</v>
      </c>
      <c r="U271" s="19">
        <f t="shared" ref="U271" si="35">K271*M271</f>
        <v>1.3748859423025432</v>
      </c>
      <c r="V271" s="19">
        <f t="shared" ref="V271" si="36">L271*M271</f>
        <v>-0.19143533155409648</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8" tint="0.59999389629810485"/>
  </sheetPr>
  <dimension ref="A1:V271"/>
  <sheetViews>
    <sheetView workbookViewId="0">
      <pane ySplit="2" topLeftCell="A249" activePane="bottomLeft" state="frozen"/>
      <selection activeCell="H39" sqref="H39"/>
      <selection pane="bottomLeft" activeCell="N253" sqref="N253"/>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f>-COS(Wellpath!L3) / GField</f>
        <v>-0.10197162129779283</v>
      </c>
      <c r="D3" s="22">
        <f>(TAN(Dip) * COS(Wellpath!L3) * SIN(Wellpath!O3)) / GField</f>
        <v>6.3023350715308346E-2</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f>-COS(Wellpath!L4) / GField</f>
        <v>-0.10197162129779283</v>
      </c>
      <c r="D4" s="22">
        <f>(TAN(Dip) * COS(Wellpath!L4) * SIN(Wellpath!O4)) / GField</f>
        <v>6.3023350715308346E-2</v>
      </c>
      <c r="E4" s="20">
        <f>IF(D4="SING",(A5-A3)/2*Model!$W$7*(-SIN(Wellpath!$M4+Wellpath!$Q4) / GField),Model!$W$7*((drdp!B4+drdp!K4)*'ABXY-TI1S'!$B4+(drdp!E4+drdp!N4)*'ABXY-TI1S'!$C4+(drdp!H4+drdp!Q4)*'ABXY-TI1S'!$D4))</f>
        <v>-1.8354891833602713E-2</v>
      </c>
      <c r="F4" s="20">
        <f>IF(D4="SING",(A5-A3)/2*Model!$W$7*(COS(Wellpath!$M4+Wellpath!$Q4) / GField),Model!$W$7*((drdp!C4+drdp!L4)*'ABXY-TI1S'!$B4+(drdp!F4+drdp!O4)*'ABXY-TI1S'!$C4+(drdp!I4+drdp!R4)*'ABXY-TI1S'!$D4))</f>
        <v>0</v>
      </c>
      <c r="G4" s="20">
        <f>IF(D4="SING",0,Model!$W$7*((drdp!D4+drdp!M4)*'ABXY-TI1S'!$B4+(drdp!G4+drdp!P4)*'ABXY-TI1S'!$C4+(drdp!J4+drdp!S4)*'ABXY-TI1S'!$D4))</f>
        <v>0</v>
      </c>
      <c r="H4" s="18">
        <f>IF(D4="SING",(A4-A3)/2*Model!$W$7*(-SIN(Wellpath!$M4+Wellpath!$Q4) / GField),Model!$W$7*((drdp!B4)*'ABXY-TI1S'!$B4+(drdp!E4)*'ABXY-TI1S'!$C4+(drdp!H4)*'ABXY-TI1S'!$D4))</f>
        <v>-1.223659455573514E-2</v>
      </c>
      <c r="I4" s="18">
        <f>IF(D4="SING",(A4-A3)/2*Model!$W$7*(COS(Wellpath!$M4+Wellpath!$Q4) / GField),Model!$W$7*((drdp!C4)*'ABXY-TI1S'!$B4+(drdp!F4)*'ABXY-TI1S'!$C4+(drdp!I4)*'ABXY-TI1S'!$D4))</f>
        <v>0</v>
      </c>
      <c r="J4" s="18">
        <f>IF(D4="SING",0,Model!$W$7*((drdp!D4)*'ABXY-TI1S'!$B4+(drdp!G4)*'ABXY-TI1S'!$C4+(drdp!J4)*'ABXY-TI1S'!$D4))</f>
        <v>0</v>
      </c>
      <c r="K4" s="21">
        <f>SUM(E$3:E3)+H4</f>
        <v>-1.223659455573514E-2</v>
      </c>
      <c r="L4" s="21">
        <f>SUM(F$3:F3)+I4</f>
        <v>0</v>
      </c>
      <c r="M4" s="21">
        <f>SUM(G$3:G3)+J4</f>
        <v>0</v>
      </c>
      <c r="N4" s="21"/>
      <c r="O4" s="21"/>
      <c r="P4" s="21"/>
      <c r="Q4" s="19">
        <f t="shared" ref="Q4:S67" si="1">K4^2</f>
        <v>1.4973424632144688E-4</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f>-COS(Wellpath!L5) / GField</f>
        <v>-0.10197162129779283</v>
      </c>
      <c r="D5" s="22">
        <f>(TAN(Dip) * COS(Wellpath!L5) * SIN(Wellpath!O5)) / GField</f>
        <v>6.3023350715308346E-2</v>
      </c>
      <c r="E5" s="20">
        <f>IF(D5="SING",(A6-A4)/2*Model!$W$7*(-SIN(Wellpath!$M5+Wellpath!$Q5) / GField),Model!$W$7*((drdp!B5+drdp!K5)*'ABXY-TI1S'!$B5+(drdp!E5+drdp!N5)*'ABXY-TI1S'!$C5+(drdp!H5+drdp!Q5)*'ABXY-TI1S'!$D5))</f>
        <v>-1.223659455573514E-2</v>
      </c>
      <c r="F5" s="20">
        <f>IF(D5="SING",(A6-A4)/2*Model!$W$7*(COS(Wellpath!$M5+Wellpath!$Q5) / GField),Model!$W$7*((drdp!C5+drdp!L5)*'ABXY-TI1S'!$B5+(drdp!F5+drdp!O5)*'ABXY-TI1S'!$C5+(drdp!I5+drdp!R5)*'ABXY-TI1S'!$D5))</f>
        <v>0</v>
      </c>
      <c r="G5" s="20">
        <f>IF(D5="SING",0,Model!$W$7*((drdp!D5+drdp!M5)*'ABXY-TI1S'!$B5+(drdp!G5+drdp!P5)*'ABXY-TI1S'!$C5+(drdp!J5+drdp!S5)*'ABXY-TI1S'!$D5))</f>
        <v>0</v>
      </c>
      <c r="H5" s="18">
        <f>IF(D5="SING",(A5-A4)/2*Model!$W$7*(-SIN(Wellpath!$M5+Wellpath!$Q5) / GField),Model!$W$7*((drdp!B5)*'ABXY-TI1S'!$B5+(drdp!E5)*'ABXY-TI1S'!$C5+(drdp!H5)*'ABXY-TI1S'!$D5))</f>
        <v>-6.1182972778675701E-3</v>
      </c>
      <c r="I5" s="18">
        <f>IF(D5="SING",(A5-A4)/2*Model!$W$7*(COS(Wellpath!$M5+Wellpath!$Q5) / GField),Model!$W$7*((drdp!C5)*'ABXY-TI1S'!$B5+(drdp!F5)*'ABXY-TI1S'!$C5+(drdp!I5)*'ABXY-TI1S'!$D5))</f>
        <v>0</v>
      </c>
      <c r="J5" s="18">
        <f>IF(D5="SING",0,Model!$W$7*((drdp!D5)*'ABXY-TI1S'!$B5+(drdp!G5)*'ABXY-TI1S'!$C5+(drdp!J5)*'ABXY-TI1S'!$D5))</f>
        <v>0</v>
      </c>
      <c r="K5" s="21">
        <f>SUM(E$3:E4)+H5</f>
        <v>-2.4473189111470284E-2</v>
      </c>
      <c r="L5" s="21">
        <f>SUM(F$3:F4)+I5</f>
        <v>0</v>
      </c>
      <c r="M5" s="21">
        <f>SUM(G$3:G4)+J5</f>
        <v>0</v>
      </c>
      <c r="N5" s="21"/>
      <c r="O5" s="21"/>
      <c r="P5" s="21"/>
      <c r="Q5" s="19">
        <f t="shared" si="1"/>
        <v>5.9893698528578764E-4</v>
      </c>
      <c r="R5" s="19">
        <f t="shared" si="0"/>
        <v>0</v>
      </c>
      <c r="S5" s="19">
        <f t="shared" si="0"/>
        <v>0</v>
      </c>
      <c r="T5" s="19">
        <f t="shared" si="2"/>
        <v>0</v>
      </c>
      <c r="U5" s="19">
        <f t="shared" si="3"/>
        <v>0</v>
      </c>
      <c r="V5" s="19">
        <f t="shared" si="4"/>
        <v>0</v>
      </c>
    </row>
    <row r="6" spans="1:22" x14ac:dyDescent="0.25">
      <c r="A6" s="26">
        <f>Wellpath!E6</f>
        <v>90</v>
      </c>
      <c r="B6" s="22">
        <v>0</v>
      </c>
      <c r="C6" s="22">
        <f>-COS(Wellpath!L6) / GField</f>
        <v>-0.10197162129779283</v>
      </c>
      <c r="D6" s="22">
        <f>(TAN(Dip) * COS(Wellpath!L6) * SIN(Wellpath!O6)) / GField</f>
        <v>6.3023350715308346E-2</v>
      </c>
      <c r="E6" s="20">
        <f>IF(D6="SING",(A7-A5)/2*Model!$W$7*(-SIN(Wellpath!$M6+Wellpath!$Q6) / GField),Model!$W$7*((drdp!B6+drdp!K6)*'ABXY-TI1S'!$B6+(drdp!E6+drdp!N6)*'ABXY-TI1S'!$C6+(drdp!H6+drdp!Q6)*'ABXY-TI1S'!$D6))</f>
        <v>-1.223659455573514E-2</v>
      </c>
      <c r="F6" s="20">
        <f>IF(D6="SING",(A7-A5)/2*Model!$W$7*(COS(Wellpath!$M6+Wellpath!$Q6) / GField),Model!$W$7*((drdp!C6+drdp!L6)*'ABXY-TI1S'!$B6+(drdp!F6+drdp!O6)*'ABXY-TI1S'!$C6+(drdp!I6+drdp!R6)*'ABXY-TI1S'!$D6))</f>
        <v>0</v>
      </c>
      <c r="G6" s="20">
        <f>IF(D6="SING",0,Model!$W$7*((drdp!D6+drdp!M6)*'ABXY-TI1S'!$B6+(drdp!G6+drdp!P6)*'ABXY-TI1S'!$C6+(drdp!J6+drdp!S6)*'ABXY-TI1S'!$D6))</f>
        <v>0</v>
      </c>
      <c r="H6" s="18">
        <f>IF(D6="SING",(A6-A5)/2*Model!$W$7*(-SIN(Wellpath!$M6+Wellpath!$Q6) / GField),Model!$W$7*((drdp!B6)*'ABXY-TI1S'!$B6+(drdp!E6)*'ABXY-TI1S'!$C6+(drdp!H6)*'ABXY-TI1S'!$D6))</f>
        <v>-6.1182972778675701E-3</v>
      </c>
      <c r="I6" s="18">
        <f>IF(D6="SING",(A6-A5)/2*Model!$W$7*(COS(Wellpath!$M6+Wellpath!$Q6) / GField),Model!$W$7*((drdp!C6)*'ABXY-TI1S'!$B6+(drdp!F6)*'ABXY-TI1S'!$C6+(drdp!I6)*'ABXY-TI1S'!$D6))</f>
        <v>0</v>
      </c>
      <c r="J6" s="18">
        <f>IF(D6="SING",0,Model!$W$7*((drdp!D6)*'ABXY-TI1S'!$B6+(drdp!G6)*'ABXY-TI1S'!$C6+(drdp!J6)*'ABXY-TI1S'!$D6))</f>
        <v>0</v>
      </c>
      <c r="K6" s="21">
        <f>SUM(E$3:E5)+H6</f>
        <v>-3.6709783667205426E-2</v>
      </c>
      <c r="L6" s="21">
        <f>SUM(F$3:F5)+I6</f>
        <v>0</v>
      </c>
      <c r="M6" s="21">
        <f>SUM(G$3:G5)+J6</f>
        <v>0</v>
      </c>
      <c r="N6" s="21"/>
      <c r="O6" s="21"/>
      <c r="P6" s="21"/>
      <c r="Q6" s="19">
        <f t="shared" si="1"/>
        <v>1.3476082168930221E-3</v>
      </c>
      <c r="R6" s="19">
        <f t="shared" si="0"/>
        <v>0</v>
      </c>
      <c r="S6" s="19">
        <f t="shared" si="0"/>
        <v>0</v>
      </c>
      <c r="T6" s="19">
        <f t="shared" si="2"/>
        <v>0</v>
      </c>
      <c r="U6" s="19">
        <f t="shared" si="3"/>
        <v>0</v>
      </c>
      <c r="V6" s="19">
        <f t="shared" si="4"/>
        <v>0</v>
      </c>
    </row>
    <row r="7" spans="1:22" x14ac:dyDescent="0.25">
      <c r="A7" s="26">
        <f>Wellpath!E7</f>
        <v>120</v>
      </c>
      <c r="B7" s="22">
        <v>0</v>
      </c>
      <c r="C7" s="22">
        <f>-COS(Wellpath!L7) / GField</f>
        <v>-0.10197162129779283</v>
      </c>
      <c r="D7" s="22">
        <f>(TAN(Dip) * COS(Wellpath!L7) * SIN(Wellpath!O7)) / GField</f>
        <v>6.3023350715308346E-2</v>
      </c>
      <c r="E7" s="20">
        <f>IF(D7="SING",(A8-A6)/2*Model!$W$7*(-SIN(Wellpath!$M7+Wellpath!$Q7) / GField),Model!$W$7*((drdp!B7+drdp!K7)*'ABXY-TI1S'!$B7+(drdp!E7+drdp!N7)*'ABXY-TI1S'!$C7+(drdp!H7+drdp!Q7)*'ABXY-TI1S'!$D7))</f>
        <v>-1.223659455573514E-2</v>
      </c>
      <c r="F7" s="20">
        <f>IF(D7="SING",(A8-A6)/2*Model!$W$7*(COS(Wellpath!$M7+Wellpath!$Q7) / GField),Model!$W$7*((drdp!C7+drdp!L7)*'ABXY-TI1S'!$B7+(drdp!F7+drdp!O7)*'ABXY-TI1S'!$C7+(drdp!I7+drdp!R7)*'ABXY-TI1S'!$D7))</f>
        <v>0</v>
      </c>
      <c r="G7" s="20">
        <f>IF(D7="SING",0,Model!$W$7*((drdp!D7+drdp!M7)*'ABXY-TI1S'!$B7+(drdp!G7+drdp!P7)*'ABXY-TI1S'!$C7+(drdp!J7+drdp!S7)*'ABXY-TI1S'!$D7))</f>
        <v>0</v>
      </c>
      <c r="H7" s="18">
        <f>IF(D7="SING",(A7-A6)/2*Model!$W$7*(-SIN(Wellpath!$M7+Wellpath!$Q7) / GField),Model!$W$7*((drdp!B7)*'ABXY-TI1S'!$B7+(drdp!E7)*'ABXY-TI1S'!$C7+(drdp!H7)*'ABXY-TI1S'!$D7))</f>
        <v>-6.1182972778675701E-3</v>
      </c>
      <c r="I7" s="18">
        <f>IF(D7="SING",(A7-A6)/2*Model!$W$7*(COS(Wellpath!$M7+Wellpath!$Q7) / GField),Model!$W$7*((drdp!C7)*'ABXY-TI1S'!$B7+(drdp!F7)*'ABXY-TI1S'!$C7+(drdp!I7)*'ABXY-TI1S'!$D7))</f>
        <v>0</v>
      </c>
      <c r="J7" s="18">
        <f>IF(D7="SING",0,Model!$W$7*((drdp!D7)*'ABXY-TI1S'!$B7+(drdp!G7)*'ABXY-TI1S'!$C7+(drdp!J7)*'ABXY-TI1S'!$D7))</f>
        <v>0</v>
      </c>
      <c r="K7" s="21">
        <f>SUM(E$3:E6)+H7</f>
        <v>-4.8946378222940568E-2</v>
      </c>
      <c r="L7" s="21">
        <f>SUM(F$3:F6)+I7</f>
        <v>0</v>
      </c>
      <c r="M7" s="21">
        <f>SUM(G$3:G6)+J7</f>
        <v>0</v>
      </c>
      <c r="N7" s="21"/>
      <c r="O7" s="21"/>
      <c r="P7" s="21"/>
      <c r="Q7" s="19">
        <f t="shared" si="1"/>
        <v>2.3957479411431505E-3</v>
      </c>
      <c r="R7" s="19">
        <f t="shared" si="0"/>
        <v>0</v>
      </c>
      <c r="S7" s="19">
        <f t="shared" si="0"/>
        <v>0</v>
      </c>
      <c r="T7" s="19">
        <f t="shared" si="2"/>
        <v>0</v>
      </c>
      <c r="U7" s="19">
        <f t="shared" si="3"/>
        <v>0</v>
      </c>
      <c r="V7" s="19">
        <f t="shared" si="4"/>
        <v>0</v>
      </c>
    </row>
    <row r="8" spans="1:22" x14ac:dyDescent="0.25">
      <c r="A8" s="26">
        <f>Wellpath!E8</f>
        <v>150</v>
      </c>
      <c r="B8" s="22">
        <v>0</v>
      </c>
      <c r="C8" s="22">
        <f>-COS(Wellpath!L8) / GField</f>
        <v>-0.10197162129779283</v>
      </c>
      <c r="D8" s="22">
        <f>(TAN(Dip) * COS(Wellpath!L8) * SIN(Wellpath!O8)) / GField</f>
        <v>6.3023350715308346E-2</v>
      </c>
      <c r="E8" s="20">
        <f>IF(D8="SING",(A9-A7)/2*Model!$W$7*(-SIN(Wellpath!$M8+Wellpath!$Q8) / GField),Model!$W$7*((drdp!B8+drdp!K8)*'ABXY-TI1S'!$B8+(drdp!E8+drdp!N8)*'ABXY-TI1S'!$C8+(drdp!H8+drdp!Q8)*'ABXY-TI1S'!$D8))</f>
        <v>-1.223659455573514E-2</v>
      </c>
      <c r="F8" s="20">
        <f>IF(D8="SING",(A9-A7)/2*Model!$W$7*(COS(Wellpath!$M8+Wellpath!$Q8) / GField),Model!$W$7*((drdp!C8+drdp!L8)*'ABXY-TI1S'!$B8+(drdp!F8+drdp!O8)*'ABXY-TI1S'!$C8+(drdp!I8+drdp!R8)*'ABXY-TI1S'!$D8))</f>
        <v>0</v>
      </c>
      <c r="G8" s="20">
        <f>IF(D8="SING",0,Model!$W$7*((drdp!D8+drdp!M8)*'ABXY-TI1S'!$B8+(drdp!G8+drdp!P8)*'ABXY-TI1S'!$C8+(drdp!J8+drdp!S8)*'ABXY-TI1S'!$D8))</f>
        <v>0</v>
      </c>
      <c r="H8" s="18">
        <f>IF(D8="SING",(A8-A7)/2*Model!$W$7*(-SIN(Wellpath!$M8+Wellpath!$Q8) / GField),Model!$W$7*((drdp!B8)*'ABXY-TI1S'!$B8+(drdp!E8)*'ABXY-TI1S'!$C8+(drdp!H8)*'ABXY-TI1S'!$D8))</f>
        <v>-6.1182972778675701E-3</v>
      </c>
      <c r="I8" s="18">
        <f>IF(D8="SING",(A8-A7)/2*Model!$W$7*(COS(Wellpath!$M8+Wellpath!$Q8) / GField),Model!$W$7*((drdp!C8)*'ABXY-TI1S'!$B8+(drdp!F8)*'ABXY-TI1S'!$C8+(drdp!I8)*'ABXY-TI1S'!$D8))</f>
        <v>0</v>
      </c>
      <c r="J8" s="18">
        <f>IF(D8="SING",0,Model!$W$7*((drdp!D8)*'ABXY-TI1S'!$B8+(drdp!G8)*'ABXY-TI1S'!$C8+(drdp!J8)*'ABXY-TI1S'!$D8))</f>
        <v>0</v>
      </c>
      <c r="K8" s="21">
        <f>SUM(E$3:E7)+H8</f>
        <v>-6.1182972778675709E-2</v>
      </c>
      <c r="L8" s="21">
        <f>SUM(F$3:F7)+I8</f>
        <v>0</v>
      </c>
      <c r="M8" s="21">
        <f>SUM(G$3:G7)+J8</f>
        <v>0</v>
      </c>
      <c r="N8" s="21"/>
      <c r="O8" s="21"/>
      <c r="P8" s="21"/>
      <c r="Q8" s="19">
        <f t="shared" si="1"/>
        <v>3.7433561580361729E-3</v>
      </c>
      <c r="R8" s="19">
        <f t="shared" si="0"/>
        <v>0</v>
      </c>
      <c r="S8" s="19">
        <f t="shared" si="0"/>
        <v>0</v>
      </c>
      <c r="T8" s="19">
        <f t="shared" si="2"/>
        <v>0</v>
      </c>
      <c r="U8" s="19">
        <f t="shared" si="3"/>
        <v>0</v>
      </c>
      <c r="V8" s="19">
        <f t="shared" si="4"/>
        <v>0</v>
      </c>
    </row>
    <row r="9" spans="1:22" x14ac:dyDescent="0.25">
      <c r="A9" s="26">
        <f>Wellpath!E9</f>
        <v>180</v>
      </c>
      <c r="B9" s="22">
        <v>0</v>
      </c>
      <c r="C9" s="22">
        <f>-COS(Wellpath!L9) / GField</f>
        <v>-0.10197162129779283</v>
      </c>
      <c r="D9" s="22">
        <f>(TAN(Dip) * COS(Wellpath!L9) * SIN(Wellpath!O9)) / GField</f>
        <v>6.3023350715308346E-2</v>
      </c>
      <c r="E9" s="20">
        <f>IF(D9="SING",(A10-A8)/2*Model!$W$7*(-SIN(Wellpath!$M9+Wellpath!$Q9) / GField),Model!$W$7*((drdp!B9+drdp!K9)*'ABXY-TI1S'!$B9+(drdp!E9+drdp!N9)*'ABXY-TI1S'!$C9+(drdp!H9+drdp!Q9)*'ABXY-TI1S'!$D9))</f>
        <v>-1.223659455573514E-2</v>
      </c>
      <c r="F9" s="20">
        <f>IF(D9="SING",(A10-A8)/2*Model!$W$7*(COS(Wellpath!$M9+Wellpath!$Q9) / GField),Model!$W$7*((drdp!C9+drdp!L9)*'ABXY-TI1S'!$B9+(drdp!F9+drdp!O9)*'ABXY-TI1S'!$C9+(drdp!I9+drdp!R9)*'ABXY-TI1S'!$D9))</f>
        <v>0</v>
      </c>
      <c r="G9" s="20">
        <f>IF(D9="SING",0,Model!$W$7*((drdp!D9+drdp!M9)*'ABXY-TI1S'!$B9+(drdp!G9+drdp!P9)*'ABXY-TI1S'!$C9+(drdp!J9+drdp!S9)*'ABXY-TI1S'!$D9))</f>
        <v>0</v>
      </c>
      <c r="H9" s="18">
        <f>IF(D9="SING",(A9-A8)/2*Model!$W$7*(-SIN(Wellpath!$M9+Wellpath!$Q9) / GField),Model!$W$7*((drdp!B9)*'ABXY-TI1S'!$B9+(drdp!E9)*'ABXY-TI1S'!$C9+(drdp!H9)*'ABXY-TI1S'!$D9))</f>
        <v>-6.1182972778675701E-3</v>
      </c>
      <c r="I9" s="18">
        <f>IF(D9="SING",(A9-A8)/2*Model!$W$7*(COS(Wellpath!$M9+Wellpath!$Q9) / GField),Model!$W$7*((drdp!C9)*'ABXY-TI1S'!$B9+(drdp!F9)*'ABXY-TI1S'!$C9+(drdp!I9)*'ABXY-TI1S'!$D9))</f>
        <v>0</v>
      </c>
      <c r="J9" s="18">
        <f>IF(D9="SING",0,Model!$W$7*((drdp!D9)*'ABXY-TI1S'!$B9+(drdp!G9)*'ABXY-TI1S'!$C9+(drdp!J9)*'ABXY-TI1S'!$D9))</f>
        <v>0</v>
      </c>
      <c r="K9" s="21">
        <f>SUM(E$3:E8)+H9</f>
        <v>-7.3419567334410851E-2</v>
      </c>
      <c r="L9" s="21">
        <f>SUM(F$3:F8)+I9</f>
        <v>0</v>
      </c>
      <c r="M9" s="21">
        <f>SUM(G$3:G8)+J9</f>
        <v>0</v>
      </c>
      <c r="N9" s="21"/>
      <c r="O9" s="21"/>
      <c r="P9" s="21"/>
      <c r="Q9" s="19">
        <f t="shared" si="1"/>
        <v>5.3904328675720885E-3</v>
      </c>
      <c r="R9" s="19">
        <f t="shared" si="0"/>
        <v>0</v>
      </c>
      <c r="S9" s="19">
        <f t="shared" si="0"/>
        <v>0</v>
      </c>
      <c r="T9" s="19">
        <f t="shared" si="2"/>
        <v>0</v>
      </c>
      <c r="U9" s="19">
        <f t="shared" si="3"/>
        <v>0</v>
      </c>
      <c r="V9" s="19">
        <f t="shared" si="4"/>
        <v>0</v>
      </c>
    </row>
    <row r="10" spans="1:22" x14ac:dyDescent="0.25">
      <c r="A10" s="26">
        <f>Wellpath!E10</f>
        <v>210</v>
      </c>
      <c r="B10" s="22">
        <v>0</v>
      </c>
      <c r="C10" s="22">
        <f>-COS(Wellpath!L10) / GField</f>
        <v>-0.10197162129779283</v>
      </c>
      <c r="D10" s="22">
        <f>(TAN(Dip) * COS(Wellpath!L10) * SIN(Wellpath!O10)) / GField</f>
        <v>6.3023350715308346E-2</v>
      </c>
      <c r="E10" s="20">
        <f>IF(D10="SING",(A11-A9)/2*Model!$W$7*(-SIN(Wellpath!$M10+Wellpath!$Q10) / GField),Model!$W$7*((drdp!B10+drdp!K10)*'ABXY-TI1S'!$B10+(drdp!E10+drdp!N10)*'ABXY-TI1S'!$C10+(drdp!H10+drdp!Q10)*'ABXY-TI1S'!$D10))</f>
        <v>-1.223659455573514E-2</v>
      </c>
      <c r="F10" s="20">
        <f>IF(D10="SING",(A11-A9)/2*Model!$W$7*(COS(Wellpath!$M10+Wellpath!$Q10) / GField),Model!$W$7*((drdp!C10+drdp!L10)*'ABXY-TI1S'!$B10+(drdp!F10+drdp!O10)*'ABXY-TI1S'!$C10+(drdp!I10+drdp!R10)*'ABXY-TI1S'!$D10))</f>
        <v>0</v>
      </c>
      <c r="G10" s="20">
        <f>IF(D10="SING",0,Model!$W$7*((drdp!D10+drdp!M10)*'ABXY-TI1S'!$B10+(drdp!G10+drdp!P10)*'ABXY-TI1S'!$C10+(drdp!J10+drdp!S10)*'ABXY-TI1S'!$D10))</f>
        <v>0</v>
      </c>
      <c r="H10" s="18">
        <f>IF(D10="SING",(A10-A9)/2*Model!$W$7*(-SIN(Wellpath!$M10+Wellpath!$Q10) / GField),Model!$W$7*((drdp!B10)*'ABXY-TI1S'!$B10+(drdp!E10)*'ABXY-TI1S'!$C10+(drdp!H10)*'ABXY-TI1S'!$D10))</f>
        <v>-6.1182972778675701E-3</v>
      </c>
      <c r="I10" s="18">
        <f>IF(D10="SING",(A10-A9)/2*Model!$W$7*(COS(Wellpath!$M10+Wellpath!$Q10) / GField),Model!$W$7*((drdp!C10)*'ABXY-TI1S'!$B10+(drdp!F10)*'ABXY-TI1S'!$C10+(drdp!I10)*'ABXY-TI1S'!$D10))</f>
        <v>0</v>
      </c>
      <c r="J10" s="18">
        <f>IF(D10="SING",0,Model!$W$7*((drdp!D10)*'ABXY-TI1S'!$B10+(drdp!G10)*'ABXY-TI1S'!$C10+(drdp!J10)*'ABXY-TI1S'!$D10))</f>
        <v>0</v>
      </c>
      <c r="K10" s="21">
        <f>SUM(E$3:E9)+H10</f>
        <v>-8.5656161890145993E-2</v>
      </c>
      <c r="L10" s="21">
        <f>SUM(F$3:F9)+I10</f>
        <v>0</v>
      </c>
      <c r="M10" s="21">
        <f>SUM(G$3:G9)+J10</f>
        <v>0</v>
      </c>
      <c r="N10" s="21"/>
      <c r="O10" s="21"/>
      <c r="P10" s="21"/>
      <c r="Q10" s="19">
        <f t="shared" si="1"/>
        <v>7.3369780697508987E-3</v>
      </c>
      <c r="R10" s="19">
        <f t="shared" si="0"/>
        <v>0</v>
      </c>
      <c r="S10" s="19">
        <f t="shared" si="0"/>
        <v>0</v>
      </c>
      <c r="T10" s="19">
        <f t="shared" si="2"/>
        <v>0</v>
      </c>
      <c r="U10" s="19">
        <f t="shared" si="3"/>
        <v>0</v>
      </c>
      <c r="V10" s="19">
        <f t="shared" si="4"/>
        <v>0</v>
      </c>
    </row>
    <row r="11" spans="1:22" x14ac:dyDescent="0.25">
      <c r="A11" s="26">
        <f>Wellpath!E11</f>
        <v>240</v>
      </c>
      <c r="B11" s="22">
        <v>0</v>
      </c>
      <c r="C11" s="22">
        <f>-COS(Wellpath!L11) / GField</f>
        <v>-0.10197162129779283</v>
      </c>
      <c r="D11" s="22">
        <f>(TAN(Dip) * COS(Wellpath!L11) * SIN(Wellpath!O11)) / GField</f>
        <v>6.3023350715308346E-2</v>
      </c>
      <c r="E11" s="20">
        <f>IF(D11="SING",(A12-A10)/2*Model!$W$7*(-SIN(Wellpath!$M11+Wellpath!$Q11) / GField),Model!$W$7*((drdp!B11+drdp!K11)*'ABXY-TI1S'!$B11+(drdp!E11+drdp!N11)*'ABXY-TI1S'!$C11+(drdp!H11+drdp!Q11)*'ABXY-TI1S'!$D11))</f>
        <v>-1.223659455573514E-2</v>
      </c>
      <c r="F11" s="20">
        <f>IF(D11="SING",(A12-A10)/2*Model!$W$7*(COS(Wellpath!$M11+Wellpath!$Q11) / GField),Model!$W$7*((drdp!C11+drdp!L11)*'ABXY-TI1S'!$B11+(drdp!F11+drdp!O11)*'ABXY-TI1S'!$C11+(drdp!I11+drdp!R11)*'ABXY-TI1S'!$D11))</f>
        <v>0</v>
      </c>
      <c r="G11" s="20">
        <f>IF(D11="SING",0,Model!$W$7*((drdp!D11+drdp!M11)*'ABXY-TI1S'!$B11+(drdp!G11+drdp!P11)*'ABXY-TI1S'!$C11+(drdp!J11+drdp!S11)*'ABXY-TI1S'!$D11))</f>
        <v>0</v>
      </c>
      <c r="H11" s="18">
        <f>IF(D11="SING",(A11-A10)/2*Model!$W$7*(-SIN(Wellpath!$M11+Wellpath!$Q11) / GField),Model!$W$7*((drdp!B11)*'ABXY-TI1S'!$B11+(drdp!E11)*'ABXY-TI1S'!$C11+(drdp!H11)*'ABXY-TI1S'!$D11))</f>
        <v>-6.1182972778675701E-3</v>
      </c>
      <c r="I11" s="18">
        <f>IF(D11="SING",(A11-A10)/2*Model!$W$7*(COS(Wellpath!$M11+Wellpath!$Q11) / GField),Model!$W$7*((drdp!C11)*'ABXY-TI1S'!$B11+(drdp!F11)*'ABXY-TI1S'!$C11+(drdp!I11)*'ABXY-TI1S'!$D11))</f>
        <v>0</v>
      </c>
      <c r="J11" s="18">
        <f>IF(D11="SING",0,Model!$W$7*((drdp!D11)*'ABXY-TI1S'!$B11+(drdp!G11)*'ABXY-TI1S'!$C11+(drdp!J11)*'ABXY-TI1S'!$D11))</f>
        <v>0</v>
      </c>
      <c r="K11" s="21">
        <f>SUM(E$3:E10)+H11</f>
        <v>-9.7892756445881135E-2</v>
      </c>
      <c r="L11" s="21">
        <f>SUM(F$3:F10)+I11</f>
        <v>0</v>
      </c>
      <c r="M11" s="21">
        <f>SUM(G$3:G10)+J11</f>
        <v>0</v>
      </c>
      <c r="N11" s="21"/>
      <c r="O11" s="21"/>
      <c r="P11" s="21"/>
      <c r="Q11" s="19">
        <f t="shared" si="1"/>
        <v>9.5829917645726022E-3</v>
      </c>
      <c r="R11" s="19">
        <f t="shared" si="0"/>
        <v>0</v>
      </c>
      <c r="S11" s="19">
        <f t="shared" si="0"/>
        <v>0</v>
      </c>
      <c r="T11" s="19">
        <f t="shared" si="2"/>
        <v>0</v>
      </c>
      <c r="U11" s="19">
        <f t="shared" si="3"/>
        <v>0</v>
      </c>
      <c r="V11" s="19">
        <f t="shared" si="4"/>
        <v>0</v>
      </c>
    </row>
    <row r="12" spans="1:22" x14ac:dyDescent="0.25">
      <c r="A12" s="26">
        <f>Wellpath!E12</f>
        <v>270</v>
      </c>
      <c r="B12" s="22">
        <v>0</v>
      </c>
      <c r="C12" s="22">
        <f>-COS(Wellpath!L12) / GField</f>
        <v>-0.10197162129779283</v>
      </c>
      <c r="D12" s="22">
        <f>(TAN(Dip) * COS(Wellpath!L12) * SIN(Wellpath!O12)) / GField</f>
        <v>6.3023350715308346E-2</v>
      </c>
      <c r="E12" s="20">
        <f>IF(D12="SING",(A13-A11)/2*Model!$W$7*(-SIN(Wellpath!$M12+Wellpath!$Q12) / GField),Model!$W$7*((drdp!B12+drdp!K12)*'ABXY-TI1S'!$B12+(drdp!E12+drdp!N12)*'ABXY-TI1S'!$C12+(drdp!H12+drdp!Q12)*'ABXY-TI1S'!$D12))</f>
        <v>-1.223659455573514E-2</v>
      </c>
      <c r="F12" s="20">
        <f>IF(D12="SING",(A13-A11)/2*Model!$W$7*(COS(Wellpath!$M12+Wellpath!$Q12) / GField),Model!$W$7*((drdp!C12+drdp!L12)*'ABXY-TI1S'!$B12+(drdp!F12+drdp!O12)*'ABXY-TI1S'!$C12+(drdp!I12+drdp!R12)*'ABXY-TI1S'!$D12))</f>
        <v>0</v>
      </c>
      <c r="G12" s="20">
        <f>IF(D12="SING",0,Model!$W$7*((drdp!D12+drdp!M12)*'ABXY-TI1S'!$B12+(drdp!G12+drdp!P12)*'ABXY-TI1S'!$C12+(drdp!J12+drdp!S12)*'ABXY-TI1S'!$D12))</f>
        <v>0</v>
      </c>
      <c r="H12" s="18">
        <f>IF(D12="SING",(A12-A11)/2*Model!$W$7*(-SIN(Wellpath!$M12+Wellpath!$Q12) / GField),Model!$W$7*((drdp!B12)*'ABXY-TI1S'!$B12+(drdp!E12)*'ABXY-TI1S'!$C12+(drdp!H12)*'ABXY-TI1S'!$D12))</f>
        <v>-6.1182972778675701E-3</v>
      </c>
      <c r="I12" s="18">
        <f>IF(D12="SING",(A12-A11)/2*Model!$W$7*(COS(Wellpath!$M12+Wellpath!$Q12) / GField),Model!$W$7*((drdp!C12)*'ABXY-TI1S'!$B12+(drdp!F12)*'ABXY-TI1S'!$C12+(drdp!I12)*'ABXY-TI1S'!$D12))</f>
        <v>0</v>
      </c>
      <c r="J12" s="18">
        <f>IF(D12="SING",0,Model!$W$7*((drdp!D12)*'ABXY-TI1S'!$B12+(drdp!G12)*'ABXY-TI1S'!$C12+(drdp!J12)*'ABXY-TI1S'!$D12))</f>
        <v>0</v>
      </c>
      <c r="K12" s="21">
        <f>SUM(E$3:E11)+H12</f>
        <v>-0.11012935100161628</v>
      </c>
      <c r="L12" s="21">
        <f>SUM(F$3:F11)+I12</f>
        <v>0</v>
      </c>
      <c r="M12" s="21">
        <f>SUM(G$3:G11)+J12</f>
        <v>0</v>
      </c>
      <c r="N12" s="21"/>
      <c r="O12" s="21"/>
      <c r="P12" s="21"/>
      <c r="Q12" s="19">
        <f t="shared" si="1"/>
        <v>1.21284739520372E-2</v>
      </c>
      <c r="R12" s="19">
        <f t="shared" si="0"/>
        <v>0</v>
      </c>
      <c r="S12" s="19">
        <f t="shared" si="0"/>
        <v>0</v>
      </c>
      <c r="T12" s="19">
        <f t="shared" si="2"/>
        <v>0</v>
      </c>
      <c r="U12" s="19">
        <f t="shared" si="3"/>
        <v>0</v>
      </c>
      <c r="V12" s="19">
        <f t="shared" si="4"/>
        <v>0</v>
      </c>
    </row>
    <row r="13" spans="1:22" x14ac:dyDescent="0.25">
      <c r="A13" s="26">
        <f>Wellpath!E13</f>
        <v>300</v>
      </c>
      <c r="B13" s="22">
        <v>0</v>
      </c>
      <c r="C13" s="22">
        <f>-COS(Wellpath!L13) / GField</f>
        <v>-0.10197162129779283</v>
      </c>
      <c r="D13" s="22">
        <f>(TAN(Dip) * COS(Wellpath!L13) * SIN(Wellpath!O13)) / GField</f>
        <v>6.3023350715308346E-2</v>
      </c>
      <c r="E13" s="20">
        <f>IF(D13="SING",(A14-A12)/2*Model!$W$7*(-SIN(Wellpath!$M13+Wellpath!$Q13) / GField),Model!$W$7*((drdp!B13+drdp!K13)*'ABXY-TI1S'!$B13+(drdp!E13+drdp!N13)*'ABXY-TI1S'!$C13+(drdp!H13+drdp!Q13)*'ABXY-TI1S'!$D13))</f>
        <v>-1.223659455573514E-2</v>
      </c>
      <c r="F13" s="20">
        <f>IF(D13="SING",(A14-A12)/2*Model!$W$7*(COS(Wellpath!$M13+Wellpath!$Q13) / GField),Model!$W$7*((drdp!C13+drdp!L13)*'ABXY-TI1S'!$B13+(drdp!F13+drdp!O13)*'ABXY-TI1S'!$C13+(drdp!I13+drdp!R13)*'ABXY-TI1S'!$D13))</f>
        <v>0</v>
      </c>
      <c r="G13" s="20">
        <f>IF(D13="SING",0,Model!$W$7*((drdp!D13+drdp!M13)*'ABXY-TI1S'!$B13+(drdp!G13+drdp!P13)*'ABXY-TI1S'!$C13+(drdp!J13+drdp!S13)*'ABXY-TI1S'!$D13))</f>
        <v>0</v>
      </c>
      <c r="H13" s="18">
        <f>IF(D13="SING",(A13-A12)/2*Model!$W$7*(-SIN(Wellpath!$M13+Wellpath!$Q13) / GField),Model!$W$7*((drdp!B13)*'ABXY-TI1S'!$B13+(drdp!E13)*'ABXY-TI1S'!$C13+(drdp!H13)*'ABXY-TI1S'!$D13))</f>
        <v>-6.1182972778675701E-3</v>
      </c>
      <c r="I13" s="18">
        <f>IF(D13="SING",(A13-A12)/2*Model!$W$7*(COS(Wellpath!$M13+Wellpath!$Q13) / GField),Model!$W$7*((drdp!C13)*'ABXY-TI1S'!$B13+(drdp!F13)*'ABXY-TI1S'!$C13+(drdp!I13)*'ABXY-TI1S'!$D13))</f>
        <v>0</v>
      </c>
      <c r="J13" s="18">
        <f>IF(D13="SING",0,Model!$W$7*((drdp!D13)*'ABXY-TI1S'!$B13+(drdp!G13)*'ABXY-TI1S'!$C13+(drdp!J13)*'ABXY-TI1S'!$D13))</f>
        <v>0</v>
      </c>
      <c r="K13" s="21">
        <f>SUM(E$3:E12)+H13</f>
        <v>-0.12236594555735142</v>
      </c>
      <c r="L13" s="21">
        <f>SUM(F$3:F12)+I13</f>
        <v>0</v>
      </c>
      <c r="M13" s="21">
        <f>SUM(G$3:G12)+J13</f>
        <v>0</v>
      </c>
      <c r="N13" s="21"/>
      <c r="O13" s="21"/>
      <c r="P13" s="21"/>
      <c r="Q13" s="19">
        <f t="shared" si="1"/>
        <v>1.4973424632144692E-2</v>
      </c>
      <c r="R13" s="19">
        <f t="shared" si="0"/>
        <v>0</v>
      </c>
      <c r="S13" s="19">
        <f t="shared" si="0"/>
        <v>0</v>
      </c>
      <c r="T13" s="19">
        <f t="shared" si="2"/>
        <v>0</v>
      </c>
      <c r="U13" s="19">
        <f t="shared" si="3"/>
        <v>0</v>
      </c>
      <c r="V13" s="19">
        <f t="shared" si="4"/>
        <v>0</v>
      </c>
    </row>
    <row r="14" spans="1:22" x14ac:dyDescent="0.25">
      <c r="A14" s="26">
        <f>Wellpath!E14</f>
        <v>330</v>
      </c>
      <c r="B14" s="22">
        <v>0</v>
      </c>
      <c r="C14" s="22">
        <f>-COS(Wellpath!L14) / GField</f>
        <v>-0.10197162129779283</v>
      </c>
      <c r="D14" s="22">
        <f>(TAN(Dip) * COS(Wellpath!L14) * SIN(Wellpath!O14)) / GField</f>
        <v>6.3023350715308346E-2</v>
      </c>
      <c r="E14" s="20">
        <f>IF(D14="SING",(A15-A13)/2*Model!$W$7*(-SIN(Wellpath!$M14+Wellpath!$Q14) / GField),Model!$W$7*((drdp!B14+drdp!K14)*'ABXY-TI1S'!$B14+(drdp!E14+drdp!N14)*'ABXY-TI1S'!$C14+(drdp!H14+drdp!Q14)*'ABXY-TI1S'!$D14))</f>
        <v>-1.223659455573514E-2</v>
      </c>
      <c r="F14" s="20">
        <f>IF(D14="SING",(A15-A13)/2*Model!$W$7*(COS(Wellpath!$M14+Wellpath!$Q14) / GField),Model!$W$7*((drdp!C14+drdp!L14)*'ABXY-TI1S'!$B14+(drdp!F14+drdp!O14)*'ABXY-TI1S'!$C14+(drdp!I14+drdp!R14)*'ABXY-TI1S'!$D14))</f>
        <v>0</v>
      </c>
      <c r="G14" s="20">
        <f>IF(D14="SING",0,Model!$W$7*((drdp!D14+drdp!M14)*'ABXY-TI1S'!$B14+(drdp!G14+drdp!P14)*'ABXY-TI1S'!$C14+(drdp!J14+drdp!S14)*'ABXY-TI1S'!$D14))</f>
        <v>0</v>
      </c>
      <c r="H14" s="18">
        <f>IF(D14="SING",(A14-A13)/2*Model!$W$7*(-SIN(Wellpath!$M14+Wellpath!$Q14) / GField),Model!$W$7*((drdp!B14)*'ABXY-TI1S'!$B14+(drdp!E14)*'ABXY-TI1S'!$C14+(drdp!H14)*'ABXY-TI1S'!$D14))</f>
        <v>-6.1182972778675701E-3</v>
      </c>
      <c r="I14" s="18">
        <f>IF(D14="SING",(A14-A13)/2*Model!$W$7*(COS(Wellpath!$M14+Wellpath!$Q14) / GField),Model!$W$7*((drdp!C14)*'ABXY-TI1S'!$B14+(drdp!F14)*'ABXY-TI1S'!$C14+(drdp!I14)*'ABXY-TI1S'!$D14))</f>
        <v>0</v>
      </c>
      <c r="J14" s="18">
        <f>IF(D14="SING",0,Model!$W$7*((drdp!D14)*'ABXY-TI1S'!$B14+(drdp!G14)*'ABXY-TI1S'!$C14+(drdp!J14)*'ABXY-TI1S'!$D14))</f>
        <v>0</v>
      </c>
      <c r="K14" s="21">
        <f>SUM(E$3:E13)+H14</f>
        <v>-0.13460254011308653</v>
      </c>
      <c r="L14" s="21">
        <f>SUM(F$3:F13)+I14</f>
        <v>0</v>
      </c>
      <c r="M14" s="21">
        <f>SUM(G$3:G13)+J14</f>
        <v>0</v>
      </c>
      <c r="N14" s="21"/>
      <c r="O14" s="21"/>
      <c r="P14" s="21"/>
      <c r="Q14" s="19">
        <f t="shared" si="1"/>
        <v>1.8117843804895069E-2</v>
      </c>
      <c r="R14" s="19">
        <f t="shared" si="0"/>
        <v>0</v>
      </c>
      <c r="S14" s="19">
        <f t="shared" si="0"/>
        <v>0</v>
      </c>
      <c r="T14" s="19">
        <f t="shared" si="2"/>
        <v>0</v>
      </c>
      <c r="U14" s="19">
        <f t="shared" si="3"/>
        <v>0</v>
      </c>
      <c r="V14" s="19">
        <f t="shared" si="4"/>
        <v>0</v>
      </c>
    </row>
    <row r="15" spans="1:22" x14ac:dyDescent="0.25">
      <c r="A15" s="26">
        <f>Wellpath!E15</f>
        <v>360</v>
      </c>
      <c r="B15" s="22">
        <v>0</v>
      </c>
      <c r="C15" s="22">
        <f>-COS(Wellpath!L15) / GField</f>
        <v>-0.10197162129779283</v>
      </c>
      <c r="D15" s="22">
        <f>(TAN(Dip) * COS(Wellpath!L15) * SIN(Wellpath!O15)) / GField</f>
        <v>6.3023350715308346E-2</v>
      </c>
      <c r="E15" s="20">
        <f>IF(D15="SING",(A16-A14)/2*Model!$W$7*(-SIN(Wellpath!$M15+Wellpath!$Q15) / GField),Model!$W$7*((drdp!B15+drdp!K15)*'ABXY-TI1S'!$B15+(drdp!E15+drdp!N15)*'ABXY-TI1S'!$C15+(drdp!H15+drdp!Q15)*'ABXY-TI1S'!$D15))</f>
        <v>-1.223659455573514E-2</v>
      </c>
      <c r="F15" s="20">
        <f>IF(D15="SING",(A16-A14)/2*Model!$W$7*(COS(Wellpath!$M15+Wellpath!$Q15) / GField),Model!$W$7*((drdp!C15+drdp!L15)*'ABXY-TI1S'!$B15+(drdp!F15+drdp!O15)*'ABXY-TI1S'!$C15+(drdp!I15+drdp!R15)*'ABXY-TI1S'!$D15))</f>
        <v>0</v>
      </c>
      <c r="G15" s="20">
        <f>IF(D15="SING",0,Model!$W$7*((drdp!D15+drdp!M15)*'ABXY-TI1S'!$B15+(drdp!G15+drdp!P15)*'ABXY-TI1S'!$C15+(drdp!J15+drdp!S15)*'ABXY-TI1S'!$D15))</f>
        <v>0</v>
      </c>
      <c r="H15" s="18">
        <f>IF(D15="SING",(A15-A14)/2*Model!$W$7*(-SIN(Wellpath!$M15+Wellpath!$Q15) / GField),Model!$W$7*((drdp!B15)*'ABXY-TI1S'!$B15+(drdp!E15)*'ABXY-TI1S'!$C15+(drdp!H15)*'ABXY-TI1S'!$D15))</f>
        <v>-6.1182972778675701E-3</v>
      </c>
      <c r="I15" s="18">
        <f>IF(D15="SING",(A15-A14)/2*Model!$W$7*(COS(Wellpath!$M15+Wellpath!$Q15) / GField),Model!$W$7*((drdp!C15)*'ABXY-TI1S'!$B15+(drdp!F15)*'ABXY-TI1S'!$C15+(drdp!I15)*'ABXY-TI1S'!$D15))</f>
        <v>0</v>
      </c>
      <c r="J15" s="18">
        <f>IF(D15="SING",0,Model!$W$7*((drdp!D15)*'ABXY-TI1S'!$B15+(drdp!G15)*'ABXY-TI1S'!$C15+(drdp!J15)*'ABXY-TI1S'!$D15))</f>
        <v>0</v>
      </c>
      <c r="K15" s="21">
        <f>SUM(E$3:E14)+H15</f>
        <v>-0.14683913466882167</v>
      </c>
      <c r="L15" s="21">
        <f>SUM(F$3:F14)+I15</f>
        <v>0</v>
      </c>
      <c r="M15" s="21">
        <f>SUM(G$3:G14)+J15</f>
        <v>0</v>
      </c>
      <c r="N15" s="21"/>
      <c r="O15" s="21"/>
      <c r="P15" s="21"/>
      <c r="Q15" s="19">
        <f t="shared" si="1"/>
        <v>2.1561731470288347E-2</v>
      </c>
      <c r="R15" s="19">
        <f t="shared" si="0"/>
        <v>0</v>
      </c>
      <c r="S15" s="19">
        <f t="shared" si="0"/>
        <v>0</v>
      </c>
      <c r="T15" s="19">
        <f t="shared" si="2"/>
        <v>0</v>
      </c>
      <c r="U15" s="19">
        <f t="shared" si="3"/>
        <v>0</v>
      </c>
      <c r="V15" s="19">
        <f t="shared" si="4"/>
        <v>0</v>
      </c>
    </row>
    <row r="16" spans="1:22" x14ac:dyDescent="0.25">
      <c r="A16" s="26">
        <f>Wellpath!E16</f>
        <v>390</v>
      </c>
      <c r="B16" s="22">
        <v>0</v>
      </c>
      <c r="C16" s="22">
        <f>-COS(Wellpath!L16) / GField</f>
        <v>-0.10197162129779283</v>
      </c>
      <c r="D16" s="22">
        <f>(TAN(Dip) * COS(Wellpath!L16) * SIN(Wellpath!O16)) / GField</f>
        <v>6.3023350715308346E-2</v>
      </c>
      <c r="E16" s="20">
        <f>IF(D16="SING",(A17-A15)/2*Model!$W$7*(-SIN(Wellpath!$M16+Wellpath!$Q16) / GField),Model!$W$7*((drdp!B16+drdp!K16)*'ABXY-TI1S'!$B16+(drdp!E16+drdp!N16)*'ABXY-TI1S'!$C16+(drdp!H16+drdp!Q16)*'ABXY-TI1S'!$D16))</f>
        <v>-1.223659455573514E-2</v>
      </c>
      <c r="F16" s="20">
        <f>IF(D16="SING",(A17-A15)/2*Model!$W$7*(COS(Wellpath!$M16+Wellpath!$Q16) / GField),Model!$W$7*((drdp!C16+drdp!L16)*'ABXY-TI1S'!$B16+(drdp!F16+drdp!O16)*'ABXY-TI1S'!$C16+(drdp!I16+drdp!R16)*'ABXY-TI1S'!$D16))</f>
        <v>0</v>
      </c>
      <c r="G16" s="20">
        <f>IF(D16="SING",0,Model!$W$7*((drdp!D16+drdp!M16)*'ABXY-TI1S'!$B16+(drdp!G16+drdp!P16)*'ABXY-TI1S'!$C16+(drdp!J16+drdp!S16)*'ABXY-TI1S'!$D16))</f>
        <v>0</v>
      </c>
      <c r="H16" s="18">
        <f>IF(D16="SING",(A16-A15)/2*Model!$W$7*(-SIN(Wellpath!$M16+Wellpath!$Q16) / GField),Model!$W$7*((drdp!B16)*'ABXY-TI1S'!$B16+(drdp!E16)*'ABXY-TI1S'!$C16+(drdp!H16)*'ABXY-TI1S'!$D16))</f>
        <v>-6.1182972778675701E-3</v>
      </c>
      <c r="I16" s="18">
        <f>IF(D16="SING",(A16-A15)/2*Model!$W$7*(COS(Wellpath!$M16+Wellpath!$Q16) / GField),Model!$W$7*((drdp!C16)*'ABXY-TI1S'!$B16+(drdp!F16)*'ABXY-TI1S'!$C16+(drdp!I16)*'ABXY-TI1S'!$D16))</f>
        <v>0</v>
      </c>
      <c r="J16" s="18">
        <f>IF(D16="SING",0,Model!$W$7*((drdp!D16)*'ABXY-TI1S'!$B16+(drdp!G16)*'ABXY-TI1S'!$C16+(drdp!J16)*'ABXY-TI1S'!$D16))</f>
        <v>0</v>
      </c>
      <c r="K16" s="21">
        <f>SUM(E$3:E15)+H16</f>
        <v>-0.15907572922455682</v>
      </c>
      <c r="L16" s="21">
        <f>SUM(F$3:F15)+I16</f>
        <v>0</v>
      </c>
      <c r="M16" s="21">
        <f>SUM(G$3:G15)+J16</f>
        <v>0</v>
      </c>
      <c r="N16" s="21"/>
      <c r="O16" s="21"/>
      <c r="P16" s="21"/>
      <c r="Q16" s="19">
        <f t="shared" si="1"/>
        <v>2.5305087628324521E-2</v>
      </c>
      <c r="R16" s="19">
        <f t="shared" si="0"/>
        <v>0</v>
      </c>
      <c r="S16" s="19">
        <f t="shared" si="0"/>
        <v>0</v>
      </c>
      <c r="T16" s="19">
        <f t="shared" si="2"/>
        <v>0</v>
      </c>
      <c r="U16" s="19">
        <f t="shared" si="3"/>
        <v>0</v>
      </c>
      <c r="V16" s="19">
        <f t="shared" si="4"/>
        <v>0</v>
      </c>
    </row>
    <row r="17" spans="1:22" x14ac:dyDescent="0.25">
      <c r="A17" s="26">
        <f>Wellpath!E17</f>
        <v>420</v>
      </c>
      <c r="B17" s="22">
        <v>0</v>
      </c>
      <c r="C17" s="22">
        <f>-COS(Wellpath!L17) / GField</f>
        <v>-0.10197162129779283</v>
      </c>
      <c r="D17" s="22">
        <f>(TAN(Dip) * COS(Wellpath!L17) * SIN(Wellpath!O17)) / GField</f>
        <v>6.3023350715308346E-2</v>
      </c>
      <c r="E17" s="20">
        <f>IF(D17="SING",(A18-A16)/2*Model!$W$7*(-SIN(Wellpath!$M17+Wellpath!$Q17) / GField),Model!$W$7*((drdp!B17+drdp!K17)*'ABXY-TI1S'!$B17+(drdp!E17+drdp!N17)*'ABXY-TI1S'!$C17+(drdp!H17+drdp!Q17)*'ABXY-TI1S'!$D17))</f>
        <v>-1.223659455573514E-2</v>
      </c>
      <c r="F17" s="20">
        <f>IF(D17="SING",(A18-A16)/2*Model!$W$7*(COS(Wellpath!$M17+Wellpath!$Q17) / GField),Model!$W$7*((drdp!C17+drdp!L17)*'ABXY-TI1S'!$B17+(drdp!F17+drdp!O17)*'ABXY-TI1S'!$C17+(drdp!I17+drdp!R17)*'ABXY-TI1S'!$D17))</f>
        <v>0</v>
      </c>
      <c r="G17" s="20">
        <f>IF(D17="SING",0,Model!$W$7*((drdp!D17+drdp!M17)*'ABXY-TI1S'!$B17+(drdp!G17+drdp!P17)*'ABXY-TI1S'!$C17+(drdp!J17+drdp!S17)*'ABXY-TI1S'!$D17))</f>
        <v>0</v>
      </c>
      <c r="H17" s="18">
        <f>IF(D17="SING",(A17-A16)/2*Model!$W$7*(-SIN(Wellpath!$M17+Wellpath!$Q17) / GField),Model!$W$7*((drdp!B17)*'ABXY-TI1S'!$B17+(drdp!E17)*'ABXY-TI1S'!$C17+(drdp!H17)*'ABXY-TI1S'!$D17))</f>
        <v>-6.1182972778675701E-3</v>
      </c>
      <c r="I17" s="18">
        <f>IF(D17="SING",(A17-A16)/2*Model!$W$7*(COS(Wellpath!$M17+Wellpath!$Q17) / GField),Model!$W$7*((drdp!C17)*'ABXY-TI1S'!$B17+(drdp!F17)*'ABXY-TI1S'!$C17+(drdp!I17)*'ABXY-TI1S'!$D17))</f>
        <v>0</v>
      </c>
      <c r="J17" s="18">
        <f>IF(D17="SING",0,Model!$W$7*((drdp!D17)*'ABXY-TI1S'!$B17+(drdp!G17)*'ABXY-TI1S'!$C17+(drdp!J17)*'ABXY-TI1S'!$D17))</f>
        <v>0</v>
      </c>
      <c r="K17" s="21">
        <f>SUM(E$3:E16)+H17</f>
        <v>-0.17131232378029196</v>
      </c>
      <c r="L17" s="21">
        <f>SUM(F$3:F16)+I17</f>
        <v>0</v>
      </c>
      <c r="M17" s="21">
        <f>SUM(G$3:G16)+J17</f>
        <v>0</v>
      </c>
      <c r="N17" s="21"/>
      <c r="O17" s="21"/>
      <c r="P17" s="21"/>
      <c r="Q17" s="19">
        <f t="shared" si="1"/>
        <v>2.9347912279003584E-2</v>
      </c>
      <c r="R17" s="19">
        <f t="shared" si="0"/>
        <v>0</v>
      </c>
      <c r="S17" s="19">
        <f t="shared" si="0"/>
        <v>0</v>
      </c>
      <c r="T17" s="19">
        <f t="shared" si="2"/>
        <v>0</v>
      </c>
      <c r="U17" s="19">
        <f t="shared" si="3"/>
        <v>0</v>
      </c>
      <c r="V17" s="19">
        <f t="shared" si="4"/>
        <v>0</v>
      </c>
    </row>
    <row r="18" spans="1:22" x14ac:dyDescent="0.25">
      <c r="A18" s="26">
        <f>Wellpath!E18</f>
        <v>450</v>
      </c>
      <c r="B18" s="22">
        <v>0</v>
      </c>
      <c r="C18" s="22">
        <f>-COS(Wellpath!L18) / GField</f>
        <v>-0.10197162129779283</v>
      </c>
      <c r="D18" s="22">
        <f>(TAN(Dip) * COS(Wellpath!L18) * SIN(Wellpath!O18)) / GField</f>
        <v>6.3023350715308346E-2</v>
      </c>
      <c r="E18" s="20">
        <f>IF(D18="SING",(A19-A17)/2*Model!$W$7*(-SIN(Wellpath!$M18+Wellpath!$Q18) / GField),Model!$W$7*((drdp!B18+drdp!K18)*'ABXY-TI1S'!$B18+(drdp!E18+drdp!N18)*'ABXY-TI1S'!$C18+(drdp!H18+drdp!Q18)*'ABXY-TI1S'!$D18))</f>
        <v>-1.223659455573514E-2</v>
      </c>
      <c r="F18" s="20">
        <f>IF(D18="SING",(A19-A17)/2*Model!$W$7*(COS(Wellpath!$M18+Wellpath!$Q18) / GField),Model!$W$7*((drdp!C18+drdp!L18)*'ABXY-TI1S'!$B18+(drdp!F18+drdp!O18)*'ABXY-TI1S'!$C18+(drdp!I18+drdp!R18)*'ABXY-TI1S'!$D18))</f>
        <v>0</v>
      </c>
      <c r="G18" s="20">
        <f>IF(D18="SING",0,Model!$W$7*((drdp!D18+drdp!M18)*'ABXY-TI1S'!$B18+(drdp!G18+drdp!P18)*'ABXY-TI1S'!$C18+(drdp!J18+drdp!S18)*'ABXY-TI1S'!$D18))</f>
        <v>0</v>
      </c>
      <c r="H18" s="18">
        <f>IF(D18="SING",(A18-A17)/2*Model!$W$7*(-SIN(Wellpath!$M18+Wellpath!$Q18) / GField),Model!$W$7*((drdp!B18)*'ABXY-TI1S'!$B18+(drdp!E18)*'ABXY-TI1S'!$C18+(drdp!H18)*'ABXY-TI1S'!$D18))</f>
        <v>-6.1182972778675701E-3</v>
      </c>
      <c r="I18" s="18">
        <f>IF(D18="SING",(A18-A17)/2*Model!$W$7*(COS(Wellpath!$M18+Wellpath!$Q18) / GField),Model!$W$7*((drdp!C18)*'ABXY-TI1S'!$B18+(drdp!F18)*'ABXY-TI1S'!$C18+(drdp!I18)*'ABXY-TI1S'!$D18))</f>
        <v>0</v>
      </c>
      <c r="J18" s="18">
        <f>IF(D18="SING",0,Model!$W$7*((drdp!D18)*'ABXY-TI1S'!$B18+(drdp!G18)*'ABXY-TI1S'!$C18+(drdp!J18)*'ABXY-TI1S'!$D18))</f>
        <v>0</v>
      </c>
      <c r="K18" s="21">
        <f>SUM(E$3:E17)+H18</f>
        <v>-0.1835489183360271</v>
      </c>
      <c r="L18" s="21">
        <f>SUM(F$3:F17)+I18</f>
        <v>0</v>
      </c>
      <c r="M18" s="21">
        <f>SUM(G$3:G17)+J18</f>
        <v>0</v>
      </c>
      <c r="N18" s="21"/>
      <c r="O18" s="21"/>
      <c r="P18" s="21"/>
      <c r="Q18" s="19">
        <f t="shared" si="1"/>
        <v>3.3690205422325543E-2</v>
      </c>
      <c r="R18" s="19">
        <f t="shared" si="0"/>
        <v>0</v>
      </c>
      <c r="S18" s="19">
        <f t="shared" si="0"/>
        <v>0</v>
      </c>
      <c r="T18" s="19">
        <f t="shared" si="2"/>
        <v>0</v>
      </c>
      <c r="U18" s="19">
        <f t="shared" si="3"/>
        <v>0</v>
      </c>
      <c r="V18" s="19">
        <f t="shared" si="4"/>
        <v>0</v>
      </c>
    </row>
    <row r="19" spans="1:22" x14ac:dyDescent="0.25">
      <c r="A19" s="26">
        <f>Wellpath!E19</f>
        <v>480</v>
      </c>
      <c r="B19" s="22">
        <v>0</v>
      </c>
      <c r="C19" s="22">
        <f>-COS(Wellpath!L19) / GField</f>
        <v>-0.10197162129779283</v>
      </c>
      <c r="D19" s="22">
        <f>(TAN(Dip) * COS(Wellpath!L19) * SIN(Wellpath!O19)) / GField</f>
        <v>6.3023350715308346E-2</v>
      </c>
      <c r="E19" s="20">
        <f>IF(D19="SING",(A20-A18)/2*Model!$W$7*(-SIN(Wellpath!$M19+Wellpath!$Q19) / GField),Model!$W$7*((drdp!B19+drdp!K19)*'ABXY-TI1S'!$B19+(drdp!E19+drdp!N19)*'ABXY-TI1S'!$C19+(drdp!H19+drdp!Q19)*'ABXY-TI1S'!$D19))</f>
        <v>-1.0197162129779284E-2</v>
      </c>
      <c r="F19" s="20">
        <f>IF(D19="SING",(A20-A18)/2*Model!$W$7*(COS(Wellpath!$M19+Wellpath!$Q19) / GField),Model!$W$7*((drdp!C19+drdp!L19)*'ABXY-TI1S'!$B19+(drdp!F19+drdp!O19)*'ABXY-TI1S'!$C19+(drdp!I19+drdp!R19)*'ABXY-TI1S'!$D19))</f>
        <v>0</v>
      </c>
      <c r="G19" s="20">
        <f>IF(D19="SING",0,Model!$W$7*((drdp!D19+drdp!M19)*'ABXY-TI1S'!$B19+(drdp!G19+drdp!P19)*'ABXY-TI1S'!$C19+(drdp!J19+drdp!S19)*'ABXY-TI1S'!$D19))</f>
        <v>0</v>
      </c>
      <c r="H19" s="18">
        <f>IF(D19="SING",(A19-A18)/2*Model!$W$7*(-SIN(Wellpath!$M19+Wellpath!$Q19) / GField),Model!$W$7*((drdp!B19)*'ABXY-TI1S'!$B19+(drdp!E19)*'ABXY-TI1S'!$C19+(drdp!H19)*'ABXY-TI1S'!$D19))</f>
        <v>-6.1182972778675701E-3</v>
      </c>
      <c r="I19" s="18">
        <f>IF(D19="SING",(A19-A18)/2*Model!$W$7*(COS(Wellpath!$M19+Wellpath!$Q19) / GField),Model!$W$7*((drdp!C19)*'ABXY-TI1S'!$B19+(drdp!F19)*'ABXY-TI1S'!$C19+(drdp!I19)*'ABXY-TI1S'!$D19))</f>
        <v>0</v>
      </c>
      <c r="J19" s="18">
        <f>IF(D19="SING",0,Model!$W$7*((drdp!D19)*'ABXY-TI1S'!$B19+(drdp!G19)*'ABXY-TI1S'!$C19+(drdp!J19)*'ABXY-TI1S'!$D19))</f>
        <v>0</v>
      </c>
      <c r="K19" s="21">
        <f>SUM(E$3:E18)+H19</f>
        <v>-0.19578551289176224</v>
      </c>
      <c r="L19" s="21">
        <f>SUM(F$3:F18)+I19</f>
        <v>0</v>
      </c>
      <c r="M19" s="21">
        <f>SUM(G$3:G18)+J19</f>
        <v>0</v>
      </c>
      <c r="N19" s="21"/>
      <c r="O19" s="21"/>
      <c r="P19" s="21"/>
      <c r="Q19" s="19">
        <f t="shared" si="1"/>
        <v>3.8331967058290402E-2</v>
      </c>
      <c r="R19" s="19">
        <f t="shared" si="1"/>
        <v>0</v>
      </c>
      <c r="S19" s="19">
        <f t="shared" si="1"/>
        <v>0</v>
      </c>
      <c r="T19" s="19">
        <f t="shared" si="2"/>
        <v>0</v>
      </c>
      <c r="U19" s="19">
        <f t="shared" si="3"/>
        <v>0</v>
      </c>
      <c r="V19" s="19">
        <f t="shared" si="4"/>
        <v>0</v>
      </c>
    </row>
    <row r="20" spans="1:22" x14ac:dyDescent="0.25">
      <c r="A20" s="26">
        <f>Wellpath!E20</f>
        <v>500</v>
      </c>
      <c r="B20" s="22">
        <v>0</v>
      </c>
      <c r="C20" s="22">
        <f>-COS(Wellpath!L20) / GField</f>
        <v>-0.10197162129779283</v>
      </c>
      <c r="D20" s="22">
        <f>(TAN(Dip) * COS(Wellpath!L20) * SIN(Wellpath!O20)) / GField</f>
        <v>6.3023350715308346E-2</v>
      </c>
      <c r="E20" s="20">
        <f>IF(D20="SING",(A21-A19)/2*Model!$W$7*(-SIN(Wellpath!$M20+Wellpath!$Q20) / GField),Model!$W$7*((drdp!B20+drdp!K20)*'ABXY-TI1S'!$B20+(drdp!E20+drdp!N20)*'ABXY-TI1S'!$C20+(drdp!H20+drdp!Q20)*'ABXY-TI1S'!$D20))</f>
        <v>-6.1182972778675701E-3</v>
      </c>
      <c r="F20" s="20">
        <f>IF(D20="SING",(A21-A19)/2*Model!$W$7*(COS(Wellpath!$M20+Wellpath!$Q20) / GField),Model!$W$7*((drdp!C20+drdp!L20)*'ABXY-TI1S'!$B20+(drdp!F20+drdp!O20)*'ABXY-TI1S'!$C20+(drdp!I20+drdp!R20)*'ABXY-TI1S'!$D20))</f>
        <v>0</v>
      </c>
      <c r="G20" s="20">
        <f>IF(D20="SING",0,Model!$W$7*((drdp!D20+drdp!M20)*'ABXY-TI1S'!$B20+(drdp!G20+drdp!P20)*'ABXY-TI1S'!$C20+(drdp!J20+drdp!S20)*'ABXY-TI1S'!$D20))</f>
        <v>0</v>
      </c>
      <c r="H20" s="18">
        <f>IF(D20="SING",(A20-A19)/2*Model!$W$7*(-SIN(Wellpath!$M20+Wellpath!$Q20) / GField),Model!$W$7*((drdp!B20)*'ABXY-TI1S'!$B20+(drdp!E20)*'ABXY-TI1S'!$C20+(drdp!H20)*'ABXY-TI1S'!$D20))</f>
        <v>-4.0788648519117128E-3</v>
      </c>
      <c r="I20" s="18">
        <f>IF(D20="SING",(A20-A19)/2*Model!$W$7*(COS(Wellpath!$M20+Wellpath!$Q20) / GField),Model!$W$7*((drdp!C20)*'ABXY-TI1S'!$B20+(drdp!F20)*'ABXY-TI1S'!$C20+(drdp!I20)*'ABXY-TI1S'!$D20))</f>
        <v>0</v>
      </c>
      <c r="J20" s="18">
        <f>IF(D20="SING",0,Model!$W$7*((drdp!D20)*'ABXY-TI1S'!$B20+(drdp!G20)*'ABXY-TI1S'!$C20+(drdp!J20)*'ABXY-TI1S'!$D20))</f>
        <v>0</v>
      </c>
      <c r="K20" s="21">
        <f>SUM(E$3:E19)+H20</f>
        <v>-0.20394324259558569</v>
      </c>
      <c r="L20" s="21">
        <f>SUM(F$3:F19)+I20</f>
        <v>0</v>
      </c>
      <c r="M20" s="21">
        <f>SUM(G$3:G19)+J20</f>
        <v>0</v>
      </c>
      <c r="N20" s="21"/>
      <c r="O20" s="21"/>
      <c r="P20" s="21"/>
      <c r="Q20" s="19">
        <f t="shared" si="1"/>
        <v>4.159284620040192E-2</v>
      </c>
      <c r="R20" s="19">
        <f t="shared" si="1"/>
        <v>0</v>
      </c>
      <c r="S20" s="19">
        <f t="shared" si="1"/>
        <v>0</v>
      </c>
      <c r="T20" s="19">
        <f t="shared" si="2"/>
        <v>0</v>
      </c>
      <c r="U20" s="19">
        <f t="shared" si="3"/>
        <v>0</v>
      </c>
      <c r="V20" s="19">
        <f t="shared" si="4"/>
        <v>0</v>
      </c>
    </row>
    <row r="21" spans="1:22" x14ac:dyDescent="0.25">
      <c r="A21" s="26">
        <f>Wellpath!E21</f>
        <v>510</v>
      </c>
      <c r="B21" s="22">
        <v>0</v>
      </c>
      <c r="C21" s="22">
        <f>-COS(Wellpath!L21) / GField</f>
        <v>-0.1019609220645821</v>
      </c>
      <c r="D21" s="22">
        <f>(TAN(Dip) * COS(Wellpath!L21) * SIN(Wellpath!O21)) / GField</f>
        <v>6.3016738076238352E-2</v>
      </c>
      <c r="E21" s="20">
        <f>IF(D21="SING",(A22-A20)/2*Model!$W$7*(-SIN(Wellpath!$M21+Wellpath!$Q21) / GField),Model!$W$7*((drdp!B21+drdp!K21)*'ABXY-TI1S'!$B21+(drdp!E21+drdp!N21)*'ABXY-TI1S'!$C21+(drdp!H21+drdp!Q21)*'ABXY-TI1S'!$D21))</f>
        <v>-8.156017916317905E-3</v>
      </c>
      <c r="F21" s="20">
        <f>IF(D21="SING",(A22-A20)/2*Model!$W$7*(COS(Wellpath!$M21+Wellpath!$Q21) / GField),Model!$W$7*((drdp!C21+drdp!L21)*'ABXY-TI1S'!$B21+(drdp!F21+drdp!O21)*'ABXY-TI1S'!$C21+(drdp!I21+drdp!R21)*'ABXY-TI1S'!$D21))</f>
        <v>7.302745679365465E-5</v>
      </c>
      <c r="G21" s="20">
        <f>IF(D21="SING",0,Model!$W$7*((drdp!D21+drdp!M21)*'ABXY-TI1S'!$B21+(drdp!G21+drdp!P21)*'ABXY-TI1S'!$C21+(drdp!J21+drdp!S21)*'ABXY-TI1S'!$D21))</f>
        <v>1.1815823950938668E-4</v>
      </c>
      <c r="H21" s="18">
        <f>IF(D21="SING",(A21-A20)/2*Model!$W$7*(-SIN(Wellpath!$M21+Wellpath!$Q21) / GField),Model!$W$7*((drdp!B21)*'ABXY-TI1S'!$B21+(drdp!E21)*'ABXY-TI1S'!$C21+(drdp!H21)*'ABXY-TI1S'!$D21))</f>
        <v>-2.0390044790794763E-3</v>
      </c>
      <c r="I21" s="18">
        <f>IF(D21="SING",(A21-A20)/2*Model!$W$7*(COS(Wellpath!$M21+Wellpath!$Q21) / GField),Model!$W$7*((drdp!C21)*'ABXY-TI1S'!$B21+(drdp!F21)*'ABXY-TI1S'!$C21+(drdp!I21)*'ABXY-TI1S'!$D21))</f>
        <v>1.8256864198413663E-5</v>
      </c>
      <c r="J21" s="18">
        <f>IF(D21="SING",0,Model!$W$7*((drdp!D21)*'ABXY-TI1S'!$B21+(drdp!G21)*'ABXY-TI1S'!$C21+(drdp!J21)*'ABXY-TI1S'!$D21))</f>
        <v>2.9539559877346669E-5</v>
      </c>
      <c r="K21" s="21">
        <f>SUM(E$3:E20)+H21</f>
        <v>-0.208021679500621</v>
      </c>
      <c r="L21" s="21">
        <f>SUM(F$3:F20)+I21</f>
        <v>1.8256864198413663E-5</v>
      </c>
      <c r="M21" s="21">
        <f>SUM(G$3:G20)+J21</f>
        <v>2.9539559877346669E-5</v>
      </c>
      <c r="N21" s="21"/>
      <c r="O21" s="21"/>
      <c r="P21" s="21"/>
      <c r="Q21" s="19">
        <f t="shared" si="1"/>
        <v>4.3273019142259082E-2</v>
      </c>
      <c r="R21" s="19">
        <f t="shared" si="1"/>
        <v>3.3331309035931854E-10</v>
      </c>
      <c r="S21" s="19">
        <f t="shared" si="1"/>
        <v>8.725855977473492E-10</v>
      </c>
      <c r="T21" s="19">
        <f t="shared" si="2"/>
        <v>-3.7978235529687687E-6</v>
      </c>
      <c r="U21" s="19">
        <f t="shared" si="3"/>
        <v>-6.1448688573948125E-6</v>
      </c>
      <c r="V21" s="19">
        <f t="shared" si="4"/>
        <v>5.3929973316162712E-10</v>
      </c>
    </row>
    <row r="22" spans="1:22" x14ac:dyDescent="0.25">
      <c r="A22" s="26">
        <f>Wellpath!E22</f>
        <v>540</v>
      </c>
      <c r="B22" s="22">
        <v>0</v>
      </c>
      <c r="C22" s="22">
        <f>-COS(Wellpath!L22) / GField</f>
        <v>-0.10179944622382113</v>
      </c>
      <c r="D22" s="22">
        <f>(TAN(Dip) * COS(Wellpath!L22) * SIN(Wellpath!O22)) / GField</f>
        <v>6.2916938265126107E-2</v>
      </c>
      <c r="E22" s="20">
        <f>IF(D22="SING",(A23-A21)/2*Model!$W$7*(-SIN(Wellpath!$M22+Wellpath!$Q22) / GField),Model!$W$7*((drdp!B22+drdp!K22)*'ABXY-TI1S'!$B22+(drdp!E22+drdp!N22)*'ABXY-TI1S'!$C22+(drdp!H22+drdp!Q22)*'ABXY-TI1S'!$D22))</f>
        <v>-1.2195307423283218E-2</v>
      </c>
      <c r="F22" s="20">
        <f>IF(D22="SING",(A23-A21)/2*Model!$W$7*(COS(Wellpath!$M22+Wellpath!$Q22) / GField),Model!$W$7*((drdp!C22+drdp!L22)*'ABXY-TI1S'!$B22+(drdp!F22+drdp!O22)*'ABXY-TI1S'!$C22+(drdp!I22+drdp!R22)*'ABXY-TI1S'!$D22))</f>
        <v>4.3855685261552505E-4</v>
      </c>
      <c r="G22" s="20">
        <f>IF(D22="SING",0,Model!$W$7*((drdp!D22+drdp!M22)*'ABXY-TI1S'!$B22+(drdp!G22+drdp!P22)*'ABXY-TI1S'!$C22+(drdp!J22+drdp!S22)*'ABXY-TI1S'!$D22))</f>
        <v>7.095838730389769E-4</v>
      </c>
      <c r="H22" s="18">
        <f>IF(D22="SING",(A22-A21)/2*Model!$W$7*(-SIN(Wellpath!$M22+Wellpath!$Q22) / GField),Model!$W$7*((drdp!B22)*'ABXY-TI1S'!$B22+(drdp!E22)*'ABXY-TI1S'!$C22+(drdp!H22)*'ABXY-TI1S'!$D22))</f>
        <v>-6.0976537116416091E-3</v>
      </c>
      <c r="I22" s="18">
        <f>IF(D22="SING",(A22-A21)/2*Model!$W$7*(COS(Wellpath!$M22+Wellpath!$Q22) / GField),Model!$W$7*((drdp!C22)*'ABXY-TI1S'!$B22+(drdp!F22)*'ABXY-TI1S'!$C22+(drdp!I22)*'ABXY-TI1S'!$D22))</f>
        <v>2.1927842630776253E-4</v>
      </c>
      <c r="J22" s="18">
        <f>IF(D22="SING",0,Model!$W$7*((drdp!D22)*'ABXY-TI1S'!$B22+(drdp!G22)*'ABXY-TI1S'!$C22+(drdp!J22)*'ABXY-TI1S'!$D22))</f>
        <v>3.5479193651948845E-4</v>
      </c>
      <c r="K22" s="21">
        <f>SUM(E$3:E21)+H22</f>
        <v>-0.22023634664950104</v>
      </c>
      <c r="L22" s="21">
        <f>SUM(F$3:F21)+I22</f>
        <v>2.9230588310141716E-4</v>
      </c>
      <c r="M22" s="21">
        <f>SUM(G$3:G21)+J22</f>
        <v>4.7295017602887515E-4</v>
      </c>
      <c r="N22" s="21"/>
      <c r="O22" s="21"/>
      <c r="P22" s="21"/>
      <c r="Q22" s="19">
        <f t="shared" si="1"/>
        <v>4.8504048385519187E-2</v>
      </c>
      <c r="R22" s="19">
        <f t="shared" si="1"/>
        <v>8.544272929569935E-8</v>
      </c>
      <c r="S22" s="19">
        <f t="shared" si="1"/>
        <v>2.23681869005744E-7</v>
      </c>
      <c r="T22" s="19">
        <f t="shared" si="2"/>
        <v>-6.4376379798412238E-5</v>
      </c>
      <c r="U22" s="19">
        <f t="shared" si="3"/>
        <v>-1.0416081891583788E-4</v>
      </c>
      <c r="V22" s="19">
        <f t="shared" si="4"/>
        <v>1.3824611886709104E-7</v>
      </c>
    </row>
    <row r="23" spans="1:22" x14ac:dyDescent="0.25">
      <c r="A23" s="26">
        <f>Wellpath!E23</f>
        <v>570</v>
      </c>
      <c r="B23" s="22">
        <v>0</v>
      </c>
      <c r="C23" s="22">
        <f>-COS(Wellpath!L23) / GField</f>
        <v>-0.10144418935127082</v>
      </c>
      <c r="D23" s="22">
        <f>(TAN(Dip) * COS(Wellpath!L23) * SIN(Wellpath!O23)) / GField</f>
        <v>6.2697372486061206E-2</v>
      </c>
      <c r="E23" s="20">
        <f>IF(D23="SING",(A24-A22)/2*Model!$W$7*(-SIN(Wellpath!$M23+Wellpath!$Q23) / GField),Model!$W$7*((drdp!B23+drdp!K23)*'ABXY-TI1S'!$B23+(drdp!E23+drdp!N23)*'ABXY-TI1S'!$C23+(drdp!H23+drdp!Q23)*'ABXY-TI1S'!$D23))</f>
        <v>-1.2110338255483914E-2</v>
      </c>
      <c r="F23" s="20">
        <f>IF(D23="SING",(A24-A22)/2*Model!$W$7*(COS(Wellpath!$M23+Wellpath!$Q23) / GField),Model!$W$7*((drdp!C23+drdp!L23)*'ABXY-TI1S'!$B23+(drdp!F23+drdp!O23)*'ABXY-TI1S'!$C23+(drdp!I23+drdp!R23)*'ABXY-TI1S'!$D23))</f>
        <v>7.6423483758429622E-4</v>
      </c>
      <c r="G23" s="20">
        <f>IF(D23="SING",0,Model!$W$7*((drdp!D23+drdp!M23)*'ABXY-TI1S'!$B23+(drdp!G23+drdp!P23)*'ABXY-TI1S'!$C23+(drdp!J23+drdp!S23)*'ABXY-TI1S'!$D23))</f>
        <v>1.2365300250815898E-3</v>
      </c>
      <c r="H23" s="18">
        <f>IF(D23="SING",(A23-A22)/2*Model!$W$7*(-SIN(Wellpath!$M23+Wellpath!$Q23) / GField),Model!$W$7*((drdp!B23)*'ABXY-TI1S'!$B23+(drdp!E23)*'ABXY-TI1S'!$C23+(drdp!H23)*'ABXY-TI1S'!$D23))</f>
        <v>-6.0551691277419568E-3</v>
      </c>
      <c r="I23" s="18">
        <f>IF(D23="SING",(A23-A22)/2*Model!$W$7*(COS(Wellpath!$M23+Wellpath!$Q23) / GField),Model!$W$7*((drdp!C23)*'ABXY-TI1S'!$B23+(drdp!F23)*'ABXY-TI1S'!$C23+(drdp!I23)*'ABXY-TI1S'!$D23))</f>
        <v>3.8211741879214811E-4</v>
      </c>
      <c r="J23" s="18">
        <f>IF(D23="SING",0,Model!$W$7*((drdp!D23)*'ABXY-TI1S'!$B23+(drdp!G23)*'ABXY-TI1S'!$C23+(drdp!J23)*'ABXY-TI1S'!$D23))</f>
        <v>6.182650125407949E-4</v>
      </c>
      <c r="K23" s="21">
        <f>SUM(E$3:E22)+H23</f>
        <v>-0.23238916948888461</v>
      </c>
      <c r="L23" s="21">
        <f>SUM(F$3:F22)+I23</f>
        <v>8.937017282013278E-4</v>
      </c>
      <c r="M23" s="21">
        <f>SUM(G$3:G22)+J23</f>
        <v>1.4460071250891585E-3</v>
      </c>
      <c r="N23" s="21"/>
      <c r="O23" s="21"/>
      <c r="P23" s="21"/>
      <c r="Q23" s="19">
        <f t="shared" si="1"/>
        <v>5.4004726095733535E-2</v>
      </c>
      <c r="R23" s="19">
        <f t="shared" si="1"/>
        <v>7.9870277899003995E-7</v>
      </c>
      <c r="S23" s="19">
        <f t="shared" si="1"/>
        <v>2.0909366058086131E-6</v>
      </c>
      <c r="T23" s="19">
        <f t="shared" si="2"/>
        <v>-2.0768660238748744E-4</v>
      </c>
      <c r="U23" s="19">
        <f t="shared" si="3"/>
        <v>-3.360363948744792E-4</v>
      </c>
      <c r="V23" s="19">
        <f t="shared" si="4"/>
        <v>1.2922990666836146E-6</v>
      </c>
    </row>
    <row r="24" spans="1:22" x14ac:dyDescent="0.25">
      <c r="A24" s="26">
        <f>Wellpath!E24</f>
        <v>600</v>
      </c>
      <c r="B24" s="22">
        <v>0</v>
      </c>
      <c r="C24" s="22">
        <f>-COS(Wellpath!L24) / GField</f>
        <v>-0.10089582769857958</v>
      </c>
      <c r="D24" s="22">
        <f>(TAN(Dip) * COS(Wellpath!L24) * SIN(Wellpath!O24)) / GField</f>
        <v>6.2358458694983403E-2</v>
      </c>
      <c r="E24" s="20">
        <f>IF(D24="SING",(A25-A23)/2*Model!$W$7*(-SIN(Wellpath!$M24+Wellpath!$Q24) / GField),Model!$W$7*((drdp!B24+drdp!K24)*'ABXY-TI1S'!$B24+(drdp!E24+drdp!N24)*'ABXY-TI1S'!$C24+(drdp!H24+drdp!Q24)*'ABXY-TI1S'!$D24))</f>
        <v>-1.1979766037751687E-2</v>
      </c>
      <c r="F24" s="20">
        <f>IF(D24="SING",(A25-A23)/2*Model!$W$7*(COS(Wellpath!$M24+Wellpath!$Q24) / GField),Model!$W$7*((drdp!C24+drdp!L24)*'ABXY-TI1S'!$B24+(drdp!F24+drdp!O24)*'ABXY-TI1S'!$C24+(drdp!I24+drdp!R24)*'ABXY-TI1S'!$D24))</f>
        <v>1.0840965339814397E-3</v>
      </c>
      <c r="G24" s="20">
        <f>IF(D24="SING",0,Model!$W$7*((drdp!D24+drdp!M24)*'ABXY-TI1S'!$B24+(drdp!G24+drdp!P24)*'ABXY-TI1S'!$C24+(drdp!J24+drdp!S24)*'ABXY-TI1S'!$D24))</f>
        <v>1.7540654369960895E-3</v>
      </c>
      <c r="H24" s="18">
        <f>IF(D24="SING",(A24-A23)/2*Model!$W$7*(-SIN(Wellpath!$M24+Wellpath!$Q24) / GField),Model!$W$7*((drdp!B24)*'ABXY-TI1S'!$B24+(drdp!E24)*'ABXY-TI1S'!$C24+(drdp!H24)*'ABXY-TI1S'!$D24))</f>
        <v>-5.9898830188758433E-3</v>
      </c>
      <c r="I24" s="18">
        <f>IF(D24="SING",(A24-A23)/2*Model!$W$7*(COS(Wellpath!$M24+Wellpath!$Q24) / GField),Model!$W$7*((drdp!C24)*'ABXY-TI1S'!$B24+(drdp!F24)*'ABXY-TI1S'!$C24+(drdp!I24)*'ABXY-TI1S'!$D24))</f>
        <v>5.4204826699071984E-4</v>
      </c>
      <c r="J24" s="18">
        <f>IF(D24="SING",0,Model!$W$7*((drdp!D24)*'ABXY-TI1S'!$B24+(drdp!G24)*'ABXY-TI1S'!$C24+(drdp!J24)*'ABXY-TI1S'!$D24))</f>
        <v>8.7703271849804473E-4</v>
      </c>
      <c r="K24" s="21">
        <f>SUM(E$3:E23)+H24</f>
        <v>-0.24443422163550241</v>
      </c>
      <c r="L24" s="21">
        <f>SUM(F$3:F23)+I24</f>
        <v>1.8178674139841958E-3</v>
      </c>
      <c r="M24" s="21">
        <f>SUM(G$3:G23)+J24</f>
        <v>2.941304856127998E-3</v>
      </c>
      <c r="N24" s="21"/>
      <c r="O24" s="21"/>
      <c r="P24" s="21"/>
      <c r="Q24" s="19">
        <f t="shared" si="1"/>
        <v>5.974808870655391E-2</v>
      </c>
      <c r="R24" s="19">
        <f t="shared" si="1"/>
        <v>3.3046419348255877E-6</v>
      </c>
      <c r="S24" s="19">
        <f t="shared" si="1"/>
        <v>8.6512742566821422E-6</v>
      </c>
      <c r="T24" s="19">
        <f t="shared" si="2"/>
        <v>-4.4434900637377051E-4</v>
      </c>
      <c r="U24" s="19">
        <f t="shared" si="3"/>
        <v>-7.1895556310037055E-4</v>
      </c>
      <c r="V24" s="19">
        <f t="shared" si="4"/>
        <v>5.3469022525485611E-6</v>
      </c>
    </row>
    <row r="25" spans="1:22" x14ac:dyDescent="0.25">
      <c r="A25" s="26">
        <f>Wellpath!E25</f>
        <v>630</v>
      </c>
      <c r="B25" s="22">
        <v>0</v>
      </c>
      <c r="C25" s="22">
        <f>-COS(Wellpath!L25) / GField</f>
        <v>-0.10015540510332012</v>
      </c>
      <c r="D25" s="22">
        <f>(TAN(Dip) * COS(Wellpath!L25) * SIN(Wellpath!O25)) / GField</f>
        <v>6.1900842033556586E-2</v>
      </c>
      <c r="E25" s="20">
        <f>IF(D25="SING",(A26-A24)/2*Model!$W$7*(-SIN(Wellpath!$M25+Wellpath!$Q25) / GField),Model!$W$7*((drdp!B25+drdp!K25)*'ABXY-TI1S'!$B25+(drdp!E25+drdp!N25)*'ABXY-TI1S'!$C25+(drdp!H25+drdp!Q25)*'ABXY-TI1S'!$D25))</f>
        <v>-1.1804584503505135E-2</v>
      </c>
      <c r="F25" s="20">
        <f>IF(D25="SING",(A26-A24)/2*Model!$W$7*(COS(Wellpath!$M25+Wellpath!$Q25) / GField),Model!$W$7*((drdp!C25+drdp!L25)*'ABXY-TI1S'!$B25+(drdp!F25+drdp!O25)*'ABXY-TI1S'!$C25+(drdp!I25+drdp!R25)*'ABXY-TI1S'!$D25))</f>
        <v>1.3957076011595995E-3</v>
      </c>
      <c r="G25" s="20">
        <f>IF(D25="SING",0,Model!$W$7*((drdp!D25+drdp!M25)*'ABXY-TI1S'!$B25+(drdp!G25+drdp!P25)*'ABXY-TI1S'!$C25+(drdp!J25+drdp!S25)*'ABXY-TI1S'!$D25))</f>
        <v>2.2582513518013799E-3</v>
      </c>
      <c r="H25" s="18">
        <f>IF(D25="SING",(A25-A24)/2*Model!$W$7*(-SIN(Wellpath!$M25+Wellpath!$Q25) / GField),Model!$W$7*((drdp!B25)*'ABXY-TI1S'!$B25+(drdp!E25)*'ABXY-TI1S'!$C25+(drdp!H25)*'ABXY-TI1S'!$D25))</f>
        <v>-5.9022922517525675E-3</v>
      </c>
      <c r="I25" s="18">
        <f>IF(D25="SING",(A25-A24)/2*Model!$W$7*(COS(Wellpath!$M25+Wellpath!$Q25) / GField),Model!$W$7*((drdp!C25)*'ABXY-TI1S'!$B25+(drdp!F25)*'ABXY-TI1S'!$C25+(drdp!I25)*'ABXY-TI1S'!$D25))</f>
        <v>6.9785380057979973E-4</v>
      </c>
      <c r="J25" s="18">
        <f>IF(D25="SING",0,Model!$W$7*((drdp!D25)*'ABXY-TI1S'!$B25+(drdp!G25)*'ABXY-TI1S'!$C25+(drdp!J25)*'ABXY-TI1S'!$D25))</f>
        <v>1.1291256759006899E-3</v>
      </c>
      <c r="K25" s="21">
        <f>SUM(E$3:E24)+H25</f>
        <v>-0.25632639690613085</v>
      </c>
      <c r="L25" s="21">
        <f>SUM(F$3:F24)+I25</f>
        <v>3.0577694815547155E-3</v>
      </c>
      <c r="M25" s="21">
        <f>SUM(G$3:G24)+J25</f>
        <v>4.9474632505267322E-3</v>
      </c>
      <c r="N25" s="21"/>
      <c r="O25" s="21"/>
      <c r="P25" s="21"/>
      <c r="Q25" s="19">
        <f t="shared" si="1"/>
        <v>6.5703221750879323E-2</v>
      </c>
      <c r="R25" s="19">
        <f t="shared" si="1"/>
        <v>9.3499542023273934E-6</v>
      </c>
      <c r="S25" s="19">
        <f t="shared" si="1"/>
        <v>2.4477392615312538E-5</v>
      </c>
      <c r="T25" s="19">
        <f t="shared" si="2"/>
        <v>-7.8378703377644798E-4</v>
      </c>
      <c r="U25" s="19">
        <f t="shared" si="3"/>
        <v>-1.2681654288330113E-3</v>
      </c>
      <c r="V25" s="19">
        <f t="shared" si="4"/>
        <v>1.5128202138574134E-5</v>
      </c>
    </row>
    <row r="26" spans="1:22" x14ac:dyDescent="0.25">
      <c r="A26" s="26">
        <f>Wellpath!E26</f>
        <v>660</v>
      </c>
      <c r="B26" s="22">
        <v>0</v>
      </c>
      <c r="C26" s="22">
        <f>-COS(Wellpath!L26) / GField</f>
        <v>-9.9224331001985397E-2</v>
      </c>
      <c r="D26" s="22">
        <f>(TAN(Dip) * COS(Wellpath!L26) * SIN(Wellpath!O26)) / GField</f>
        <v>6.1325393601105012E-2</v>
      </c>
      <c r="E26" s="20">
        <f>IF(D26="SING",(A27-A25)/2*Model!$W$7*(-SIN(Wellpath!$M26+Wellpath!$Q26) / GField),Model!$W$7*((drdp!B26+drdp!K26)*'ABXY-TI1S'!$B26+(drdp!E26+drdp!N26)*'ABXY-TI1S'!$C26+(drdp!H26+drdp!Q26)*'ABXY-TI1S'!$D26))</f>
        <v>-1.1586126889997382E-2</v>
      </c>
      <c r="F26" s="20">
        <f>IF(D26="SING",(A27-A25)/2*Model!$W$7*(COS(Wellpath!$M26+Wellpath!$Q26) / GField),Model!$W$7*((drdp!C26+drdp!L26)*'ABXY-TI1S'!$B26+(drdp!F26+drdp!O26)*'ABXY-TI1S'!$C26+(drdp!I26+drdp!R26)*'ABXY-TI1S'!$D26))</f>
        <v>1.6966964907416436E-3</v>
      </c>
      <c r="G26" s="20">
        <f>IF(D26="SING",0,Model!$W$7*((drdp!D26+drdp!M26)*'ABXY-TI1S'!$B26+(drdp!G26+drdp!P26)*'ABXY-TI1S'!$C26+(drdp!J26+drdp!S26)*'ABXY-TI1S'!$D26))</f>
        <v>2.7452506102500144E-3</v>
      </c>
      <c r="H26" s="18">
        <f>IF(D26="SING",(A26-A25)/2*Model!$W$7*(-SIN(Wellpath!$M26+Wellpath!$Q26) / GField),Model!$W$7*((drdp!B26)*'ABXY-TI1S'!$B26+(drdp!E26)*'ABXY-TI1S'!$C26+(drdp!H26)*'ABXY-TI1S'!$D26))</f>
        <v>-5.7930634449986909E-3</v>
      </c>
      <c r="I26" s="18">
        <f>IF(D26="SING",(A26-A25)/2*Model!$W$7*(COS(Wellpath!$M26+Wellpath!$Q26) / GField),Model!$W$7*((drdp!C26)*'ABXY-TI1S'!$B26+(drdp!F26)*'ABXY-TI1S'!$C26+(drdp!I26)*'ABXY-TI1S'!$D26))</f>
        <v>8.4834824537082182E-4</v>
      </c>
      <c r="J26" s="18">
        <f>IF(D26="SING",0,Model!$W$7*((drdp!D26)*'ABXY-TI1S'!$B26+(drdp!G26)*'ABXY-TI1S'!$C26+(drdp!J26)*'ABXY-TI1S'!$D26))</f>
        <v>1.3726253051250072E-3</v>
      </c>
      <c r="K26" s="21">
        <f>SUM(E$3:E25)+H26</f>
        <v>-0.26802175260288208</v>
      </c>
      <c r="L26" s="21">
        <f>SUM(F$3:F25)+I26</f>
        <v>4.6039715275053373E-3</v>
      </c>
      <c r="M26" s="21">
        <f>SUM(G$3:G25)+J26</f>
        <v>7.44921423155243E-3</v>
      </c>
      <c r="N26" s="21"/>
      <c r="O26" s="21"/>
      <c r="P26" s="21"/>
      <c r="Q26" s="19">
        <f t="shared" si="1"/>
        <v>7.1835659868320523E-2</v>
      </c>
      <c r="R26" s="19">
        <f t="shared" si="1"/>
        <v>2.119655382607983E-5</v>
      </c>
      <c r="S26" s="19">
        <f t="shared" si="1"/>
        <v>5.549079266756326E-5</v>
      </c>
      <c r="T26" s="19">
        <f t="shared" si="2"/>
        <v>-1.2339645177357485E-3</v>
      </c>
      <c r="U26" s="19">
        <f t="shared" si="3"/>
        <v>-1.996551453855014E-3</v>
      </c>
      <c r="V26" s="19">
        <f t="shared" si="4"/>
        <v>3.4295970224354941E-5</v>
      </c>
    </row>
    <row r="27" spans="1:22" x14ac:dyDescent="0.25">
      <c r="A27" s="26">
        <f>Wellpath!E27</f>
        <v>690</v>
      </c>
      <c r="B27" s="22">
        <v>0</v>
      </c>
      <c r="C27" s="22">
        <f>-COS(Wellpath!L27) / GField</f>
        <v>-9.8104377747046084E-2</v>
      </c>
      <c r="D27" s="22">
        <f>(TAN(Dip) * COS(Wellpath!L27) * SIN(Wellpath!O27)) / GField</f>
        <v>6.0633208796426238E-2</v>
      </c>
      <c r="E27" s="20">
        <f>IF(D27="SING",(A28-A26)/2*Model!$W$7*(-SIN(Wellpath!$M27+Wellpath!$Q27) / GField),Model!$W$7*((drdp!B27+drdp!K27)*'ABXY-TI1S'!$B27+(drdp!E27+drdp!N27)*'ABXY-TI1S'!$C27+(drdp!H27+drdp!Q27)*'ABXY-TI1S'!$D27))</f>
        <v>-1.1326055791575532E-2</v>
      </c>
      <c r="F27" s="20">
        <f>IF(D27="SING",(A28-A26)/2*Model!$W$7*(COS(Wellpath!$M27+Wellpath!$Q27) / GField),Model!$W$7*((drdp!C27+drdp!L27)*'ABXY-TI1S'!$B27+(drdp!F27+drdp!O27)*'ABXY-TI1S'!$C27+(drdp!I27+drdp!R27)*'ABXY-TI1S'!$D27))</f>
        <v>1.9847724955357926E-3</v>
      </c>
      <c r="G27" s="20">
        <f>IF(D27="SING",0,Model!$W$7*((drdp!D27+drdp!M27)*'ABXY-TI1S'!$B27+(drdp!G27+drdp!P27)*'ABXY-TI1S'!$C27+(drdp!J27+drdp!S27)*'ABXY-TI1S'!$D27))</f>
        <v>3.2113568539270071E-3</v>
      </c>
      <c r="H27" s="18">
        <f>IF(D27="SING",(A27-A26)/2*Model!$W$7*(-SIN(Wellpath!$M27+Wellpath!$Q27) / GField),Model!$W$7*((drdp!B27)*'ABXY-TI1S'!$B27+(drdp!E27)*'ABXY-TI1S'!$C27+(drdp!H27)*'ABXY-TI1S'!$D27))</f>
        <v>-5.6630278957877662E-3</v>
      </c>
      <c r="I27" s="18">
        <f>IF(D27="SING",(A27-A26)/2*Model!$W$7*(COS(Wellpath!$M27+Wellpath!$Q27) / GField),Model!$W$7*((drdp!C27)*'ABXY-TI1S'!$B27+(drdp!F27)*'ABXY-TI1S'!$C27+(drdp!I27)*'ABXY-TI1S'!$D27))</f>
        <v>9.9238624776789631E-4</v>
      </c>
      <c r="J27" s="18">
        <f>IF(D27="SING",0,Model!$W$7*((drdp!D27)*'ABXY-TI1S'!$B27+(drdp!G27)*'ABXY-TI1S'!$C27+(drdp!J27)*'ABXY-TI1S'!$D27))</f>
        <v>1.6056784269635035E-3</v>
      </c>
      <c r="K27" s="21">
        <f>SUM(E$3:E26)+H27</f>
        <v>-0.27947784394366854</v>
      </c>
      <c r="L27" s="21">
        <f>SUM(F$3:F26)+I27</f>
        <v>6.4447060206440556E-3</v>
      </c>
      <c r="M27" s="21">
        <f>SUM(G$3:G26)+J27</f>
        <v>1.042751796364094E-2</v>
      </c>
      <c r="N27" s="21"/>
      <c r="O27" s="21"/>
      <c r="P27" s="21"/>
      <c r="Q27" s="19">
        <f t="shared" si="1"/>
        <v>7.8107865255401546E-2</v>
      </c>
      <c r="R27" s="19">
        <f t="shared" si="1"/>
        <v>4.1534235692525737E-5</v>
      </c>
      <c r="S27" s="19">
        <f t="shared" si="1"/>
        <v>1.0873313088205451E-4</v>
      </c>
      <c r="T27" s="19">
        <f t="shared" si="2"/>
        <v>-1.8011525435003804E-3</v>
      </c>
      <c r="U27" s="19">
        <f t="shared" si="3"/>
        <v>-2.9142602381622431E-3</v>
      </c>
      <c r="V27" s="19">
        <f t="shared" si="4"/>
        <v>6.7202287800650809E-5</v>
      </c>
    </row>
    <row r="28" spans="1:22" x14ac:dyDescent="0.25">
      <c r="A28" s="26">
        <f>Wellpath!E28</f>
        <v>720</v>
      </c>
      <c r="B28" s="22">
        <v>0</v>
      </c>
      <c r="C28" s="22">
        <f>-COS(Wellpath!L28) / GField</f>
        <v>-9.6797677233176949E-2</v>
      </c>
      <c r="D28" s="22">
        <f>(TAN(Dip) * COS(Wellpath!L28) * SIN(Wellpath!O28)) / GField</f>
        <v>5.9825605232637157E-2</v>
      </c>
      <c r="E28" s="20">
        <f>IF(D28="SING",(A29-A27)/2*Model!$W$7*(-SIN(Wellpath!$M28+Wellpath!$Q28) / GField),Model!$W$7*((drdp!B28+drdp!K28)*'ABXY-TI1S'!$B28+(drdp!E28+drdp!N28)*'ABXY-TI1S'!$C28+(drdp!H28+drdp!Q28)*'ABXY-TI1S'!$D28))</f>
        <v>-1.1026350506333799E-2</v>
      </c>
      <c r="F28" s="20">
        <f>IF(D28="SING",(A29-A27)/2*Model!$W$7*(COS(Wellpath!$M28+Wellpath!$Q28) / GField),Model!$W$7*((drdp!C28+drdp!L28)*'ABXY-TI1S'!$B28+(drdp!F28+drdp!O28)*'ABXY-TI1S'!$C28+(drdp!I28+drdp!R28)*'ABXY-TI1S'!$D28))</f>
        <v>2.2577431832005133E-3</v>
      </c>
      <c r="G28" s="20">
        <f>IF(D28="SING",0,Model!$W$7*((drdp!D28+drdp!M28)*'ABXY-TI1S'!$B28+(drdp!G28+drdp!P28)*'ABXY-TI1S'!$C28+(drdp!J28+drdp!S28)*'ABXY-TI1S'!$D28))</f>
        <v>3.6530227328753296E-3</v>
      </c>
      <c r="H28" s="18">
        <f>IF(D28="SING",(A28-A27)/2*Model!$W$7*(-SIN(Wellpath!$M28+Wellpath!$Q28) / GField),Model!$W$7*((drdp!B28)*'ABXY-TI1S'!$B28+(drdp!E28)*'ABXY-TI1S'!$C28+(drdp!H28)*'ABXY-TI1S'!$D28))</f>
        <v>-5.5131752531668993E-3</v>
      </c>
      <c r="I28" s="18">
        <f>IF(D28="SING",(A28-A27)/2*Model!$W$7*(COS(Wellpath!$M28+Wellpath!$Q28) / GField),Model!$W$7*((drdp!C28)*'ABXY-TI1S'!$B28+(drdp!F28)*'ABXY-TI1S'!$C28+(drdp!I28)*'ABXY-TI1S'!$D28))</f>
        <v>1.1288715916002567E-3</v>
      </c>
      <c r="J28" s="18">
        <f>IF(D28="SING",0,Model!$W$7*((drdp!D28)*'ABXY-TI1S'!$B28+(drdp!G28)*'ABXY-TI1S'!$C28+(drdp!J28)*'ABXY-TI1S'!$D28))</f>
        <v>1.8265113664376648E-3</v>
      </c>
      <c r="K28" s="21">
        <f>SUM(E$3:E27)+H28</f>
        <v>-0.29065404709262321</v>
      </c>
      <c r="L28" s="21">
        <f>SUM(F$3:F27)+I28</f>
        <v>8.5659638600122084E-3</v>
      </c>
      <c r="M28" s="21">
        <f>SUM(G$3:G27)+J28</f>
        <v>1.3859707757042108E-2</v>
      </c>
      <c r="N28" s="21"/>
      <c r="O28" s="21"/>
      <c r="P28" s="21"/>
      <c r="Q28" s="19">
        <f t="shared" si="1"/>
        <v>8.4479775091320833E-2</v>
      </c>
      <c r="R28" s="19">
        <f t="shared" si="1"/>
        <v>7.3375736851035247E-5</v>
      </c>
      <c r="S28" s="19">
        <f t="shared" si="1"/>
        <v>1.9209149911061319E-4</v>
      </c>
      <c r="T28" s="19">
        <f t="shared" si="2"/>
        <v>-2.4897320631616969E-3</v>
      </c>
      <c r="U28" s="19">
        <f t="shared" si="3"/>
        <v>-4.0283801511053121E-3</v>
      </c>
      <c r="V28" s="19">
        <f t="shared" si="4"/>
        <v>1.1872175575715357E-4</v>
      </c>
    </row>
    <row r="29" spans="1:22" x14ac:dyDescent="0.25">
      <c r="A29" s="26">
        <f>Wellpath!E29</f>
        <v>750</v>
      </c>
      <c r="B29" s="22">
        <v>0</v>
      </c>
      <c r="C29" s="22">
        <f>-COS(Wellpath!L29) / GField</f>
        <v>-9.5306716839074143E-2</v>
      </c>
      <c r="D29" s="22">
        <f>(TAN(Dip) * COS(Wellpath!L29) * SIN(Wellpath!O29)) / GField</f>
        <v>5.8904120229022632E-2</v>
      </c>
      <c r="E29" s="20">
        <f>IF(D29="SING",(A30-A28)/2*Model!$W$7*(-SIN(Wellpath!$M29+Wellpath!$Q29) / GField),Model!$W$7*((drdp!B29+drdp!K29)*'ABXY-TI1S'!$B29+(drdp!E29+drdp!N29)*'ABXY-TI1S'!$C29+(drdp!H29+drdp!Q29)*'ABXY-TI1S'!$D29))</f>
        <v>-1.0689291972459871E-2</v>
      </c>
      <c r="F29" s="20">
        <f>IF(D29="SING",(A30-A28)/2*Model!$W$7*(COS(Wellpath!$M29+Wellpath!$Q29) / GField),Model!$W$7*((drdp!C29+drdp!L29)*'ABXY-TI1S'!$B29+(drdp!F29+drdp!O29)*'ABXY-TI1S'!$C29+(drdp!I29+drdp!R29)*'ABXY-TI1S'!$D29))</f>
        <v>2.5135310819784725E-3</v>
      </c>
      <c r="G29" s="20">
        <f>IF(D29="SING",0,Model!$W$7*((drdp!D29+drdp!M29)*'ABXY-TI1S'!$B29+(drdp!G29+drdp!P29)*'ABXY-TI1S'!$C29+(drdp!J29+drdp!S29)*'ABXY-TI1S'!$D29))</f>
        <v>4.0668869030710377E-3</v>
      </c>
      <c r="H29" s="18">
        <f>IF(D29="SING",(A29-A28)/2*Model!$W$7*(-SIN(Wellpath!$M29+Wellpath!$Q29) / GField),Model!$W$7*((drdp!B29)*'ABXY-TI1S'!$B29+(drdp!E29)*'ABXY-TI1S'!$C29+(drdp!H29)*'ABXY-TI1S'!$D29))</f>
        <v>-5.3446459862299357E-3</v>
      </c>
      <c r="I29" s="18">
        <f>IF(D29="SING",(A29-A28)/2*Model!$W$7*(COS(Wellpath!$M29+Wellpath!$Q29) / GField),Model!$W$7*((drdp!C29)*'ABXY-TI1S'!$B29+(drdp!F29)*'ABXY-TI1S'!$C29+(drdp!I29)*'ABXY-TI1S'!$D29))</f>
        <v>1.2567655409892362E-3</v>
      </c>
      <c r="J29" s="18">
        <f>IF(D29="SING",0,Model!$W$7*((drdp!D29)*'ABXY-TI1S'!$B29+(drdp!G29)*'ABXY-TI1S'!$C29+(drdp!J29)*'ABXY-TI1S'!$D29))</f>
        <v>2.0334434515355188E-3</v>
      </c>
      <c r="K29" s="21">
        <f>SUM(E$3:E28)+H29</f>
        <v>-0.30151186833201998</v>
      </c>
      <c r="L29" s="21">
        <f>SUM(F$3:F28)+I29</f>
        <v>1.0951600992601701E-2</v>
      </c>
      <c r="M29" s="21">
        <f>SUM(G$3:G28)+J29</f>
        <v>1.7719662575015293E-2</v>
      </c>
      <c r="N29" s="21"/>
      <c r="O29" s="21"/>
      <c r="P29" s="21"/>
      <c r="Q29" s="19">
        <f t="shared" si="1"/>
        <v>9.0909406745065355E-2</v>
      </c>
      <c r="R29" s="19">
        <f t="shared" si="1"/>
        <v>1.1993756430115456E-4</v>
      </c>
      <c r="S29" s="19">
        <f t="shared" si="1"/>
        <v>3.1398644177239762E-4</v>
      </c>
      <c r="T29" s="19">
        <f t="shared" si="2"/>
        <v>-3.3020376765061435E-3</v>
      </c>
      <c r="U29" s="19">
        <f t="shared" si="3"/>
        <v>-5.3426885692058335E-3</v>
      </c>
      <c r="V29" s="19">
        <f t="shared" si="4"/>
        <v>1.940586742451047E-4</v>
      </c>
    </row>
    <row r="30" spans="1:22" x14ac:dyDescent="0.25">
      <c r="A30" s="26">
        <f>Wellpath!E30</f>
        <v>780</v>
      </c>
      <c r="B30" s="22">
        <v>0</v>
      </c>
      <c r="C30" s="22">
        <f>-COS(Wellpath!L30) / GField</f>
        <v>-9.3634334692588486E-2</v>
      </c>
      <c r="D30" s="22">
        <f>(TAN(Dip) * COS(Wellpath!L30) * SIN(Wellpath!O30)) / GField</f>
        <v>5.7870507884660832E-2</v>
      </c>
      <c r="E30" s="20">
        <f>IF(D30="SING",(A31-A29)/2*Model!$W$7*(-SIN(Wellpath!$M30+Wellpath!$Q30) / GField),Model!$W$7*((drdp!B30+drdp!K30)*'ABXY-TI1S'!$B30+(drdp!E30+drdp!N30)*'ABXY-TI1S'!$C30+(drdp!H30+drdp!Q30)*'ABXY-TI1S'!$D30))</f>
        <v>-1.0317445408918038E-2</v>
      </c>
      <c r="F30" s="20">
        <f>IF(D30="SING",(A31-A29)/2*Model!$W$7*(COS(Wellpath!$M30+Wellpath!$Q30) / GField),Model!$W$7*((drdp!C30+drdp!L30)*'ABXY-TI1S'!$B30+(drdp!F30+drdp!O30)*'ABXY-TI1S'!$C30+(drdp!I30+drdp!R30)*'ABXY-TI1S'!$D30))</f>
        <v>2.7501894915110126E-3</v>
      </c>
      <c r="G30" s="20">
        <f>IF(D30="SING",0,Model!$W$7*((drdp!D30+drdp!M30)*'ABXY-TI1S'!$B30+(drdp!G30+drdp!P30)*'ABXY-TI1S'!$C30+(drdp!J30+drdp!S30)*'ABXY-TI1S'!$D30))</f>
        <v>4.4497996082809238E-3</v>
      </c>
      <c r="H30" s="18">
        <f>IF(D30="SING",(A30-A29)/2*Model!$W$7*(-SIN(Wellpath!$M30+Wellpath!$Q30) / GField),Model!$W$7*((drdp!B30)*'ABXY-TI1S'!$B30+(drdp!E30)*'ABXY-TI1S'!$C30+(drdp!H30)*'ABXY-TI1S'!$D30))</f>
        <v>-5.158722704459019E-3</v>
      </c>
      <c r="I30" s="18">
        <f>IF(D30="SING",(A30-A29)/2*Model!$W$7*(COS(Wellpath!$M30+Wellpath!$Q30) / GField),Model!$W$7*((drdp!C30)*'ABXY-TI1S'!$B30+(drdp!F30)*'ABXY-TI1S'!$C30+(drdp!I30)*'ABXY-TI1S'!$D30))</f>
        <v>1.3750947457555063E-3</v>
      </c>
      <c r="J30" s="18">
        <f>IF(D30="SING",0,Model!$W$7*((drdp!D30)*'ABXY-TI1S'!$B30+(drdp!G30)*'ABXY-TI1S'!$C30+(drdp!J30)*'ABXY-TI1S'!$D30))</f>
        <v>2.2248998041404619E-3</v>
      </c>
      <c r="K30" s="21">
        <f>SUM(E$3:E29)+H30</f>
        <v>-0.31201523702270895</v>
      </c>
      <c r="L30" s="21">
        <f>SUM(F$3:F29)+I30</f>
        <v>1.3583461279346443E-2</v>
      </c>
      <c r="M30" s="21">
        <f>SUM(G$3:G29)+J30</f>
        <v>2.1978005830691271E-2</v>
      </c>
      <c r="N30" s="21"/>
      <c r="O30" s="21"/>
      <c r="P30" s="21"/>
      <c r="Q30" s="19">
        <f t="shared" si="1"/>
        <v>9.7353508134337241E-2</v>
      </c>
      <c r="R30" s="19">
        <f t="shared" si="1"/>
        <v>1.8451042032750412E-4</v>
      </c>
      <c r="S30" s="19">
        <f t="shared" si="1"/>
        <v>4.8303274029389952E-4</v>
      </c>
      <c r="T30" s="19">
        <f t="shared" si="2"/>
        <v>-4.2382468906640696E-3</v>
      </c>
      <c r="U30" s="19">
        <f t="shared" si="3"/>
        <v>-6.8574726985496165E-3</v>
      </c>
      <c r="V30" s="19">
        <f t="shared" si="4"/>
        <v>2.9853739119844525E-4</v>
      </c>
    </row>
    <row r="31" spans="1:22" x14ac:dyDescent="0.25">
      <c r="A31" s="26">
        <f>Wellpath!E31</f>
        <v>810</v>
      </c>
      <c r="B31" s="22">
        <v>0</v>
      </c>
      <c r="C31" s="22">
        <f>-COS(Wellpath!L31) / GField</f>
        <v>-9.1783714268187808E-2</v>
      </c>
      <c r="D31" s="22">
        <f>(TAN(Dip) * COS(Wellpath!L31) * SIN(Wellpath!O31)) / GField</f>
        <v>5.6726735739395927E-2</v>
      </c>
      <c r="E31" s="20">
        <f>IF(D31="SING",(A32-A30)/2*Model!$W$7*(-SIN(Wellpath!$M31+Wellpath!$Q31) / GField),Model!$W$7*((drdp!B31+drdp!K31)*'ABXY-TI1S'!$B31+(drdp!E31+drdp!N31)*'ABXY-TI1S'!$C31+(drdp!H31+drdp!Q31)*'ABXY-TI1S'!$D31))</f>
        <v>-9.9136407925839477E-3</v>
      </c>
      <c r="F31" s="20">
        <f>IF(D31="SING",(A32-A30)/2*Model!$W$7*(COS(Wellpath!$M31+Wellpath!$Q31) / GField),Model!$W$7*((drdp!C31+drdp!L31)*'ABXY-TI1S'!$B31+(drdp!F31+drdp!O31)*'ABXY-TI1S'!$C31+(drdp!I31+drdp!R31)*'ABXY-TI1S'!$D31))</f>
        <v>2.9659172984033357E-3</v>
      </c>
      <c r="G31" s="20">
        <f>IF(D31="SING",0,Model!$W$7*((drdp!D31+drdp!M31)*'ABXY-TI1S'!$B31+(drdp!G31+drdp!P31)*'ABXY-TI1S'!$C31+(drdp!J31+drdp!S31)*'ABXY-TI1S'!$D31))</f>
        <v>4.7988466516093271E-3</v>
      </c>
      <c r="H31" s="18">
        <f>IF(D31="SING",(A31-A30)/2*Model!$W$7*(-SIN(Wellpath!$M31+Wellpath!$Q31) / GField),Model!$W$7*((drdp!B31)*'ABXY-TI1S'!$B31+(drdp!E31)*'ABXY-TI1S'!$C31+(drdp!H31)*'ABXY-TI1S'!$D31))</f>
        <v>-4.9568203962919739E-3</v>
      </c>
      <c r="I31" s="18">
        <f>IF(D31="SING",(A31-A30)/2*Model!$W$7*(COS(Wellpath!$M31+Wellpath!$Q31) / GField),Model!$W$7*((drdp!C31)*'ABXY-TI1S'!$B31+(drdp!F31)*'ABXY-TI1S'!$C31+(drdp!I31)*'ABXY-TI1S'!$D31))</f>
        <v>1.4829586492016678E-3</v>
      </c>
      <c r="J31" s="18">
        <f>IF(D31="SING",0,Model!$W$7*((drdp!D31)*'ABXY-TI1S'!$B31+(drdp!G31)*'ABXY-TI1S'!$C31+(drdp!J31)*'ABXY-TI1S'!$D31))</f>
        <v>2.3994233258046636E-3</v>
      </c>
      <c r="K31" s="21">
        <f>SUM(E$3:E30)+H31</f>
        <v>-0.32213078012345997</v>
      </c>
      <c r="L31" s="21">
        <f>SUM(F$3:F30)+I31</f>
        <v>1.6441514674303617E-2</v>
      </c>
      <c r="M31" s="21">
        <f>SUM(G$3:G30)+J31</f>
        <v>2.6602328960636395E-2</v>
      </c>
      <c r="N31" s="21"/>
      <c r="O31" s="21"/>
      <c r="P31" s="21"/>
      <c r="Q31" s="19">
        <f t="shared" si="1"/>
        <v>0.10376823950294892</v>
      </c>
      <c r="R31" s="19">
        <f t="shared" si="1"/>
        <v>2.703234047853412E-4</v>
      </c>
      <c r="S31" s="19">
        <f t="shared" si="1"/>
        <v>7.076839061299138E-4</v>
      </c>
      <c r="T31" s="19">
        <f t="shared" si="2"/>
        <v>-5.2963179484447395E-3</v>
      </c>
      <c r="U31" s="19">
        <f t="shared" si="3"/>
        <v>-8.5694289811907142E-3</v>
      </c>
      <c r="V31" s="19">
        <f t="shared" si="4"/>
        <v>4.3738258197695539E-4</v>
      </c>
    </row>
    <row r="32" spans="1:22" x14ac:dyDescent="0.25">
      <c r="A32" s="26">
        <f>Wellpath!E32</f>
        <v>840</v>
      </c>
      <c r="B32" s="22">
        <v>0</v>
      </c>
      <c r="C32" s="22">
        <f>-COS(Wellpath!L32) / GField</f>
        <v>-8.9758378327032332E-2</v>
      </c>
      <c r="D32" s="22">
        <f>(TAN(Dip) * COS(Wellpath!L32) * SIN(Wellpath!O32)) / GField</f>
        <v>5.5474981028514184E-2</v>
      </c>
      <c r="E32" s="20">
        <f>IF(D32="SING",(A33-A31)/2*Model!$W$7*(-SIN(Wellpath!$M32+Wellpath!$Q32) / GField),Model!$W$7*((drdp!B32+drdp!K32)*'ABXY-TI1S'!$B32+(drdp!E32+drdp!N32)*'ABXY-TI1S'!$C32+(drdp!H32+drdp!Q32)*'ABXY-TI1S'!$D32))</f>
        <v>-9.4809513204117905E-3</v>
      </c>
      <c r="F32" s="20">
        <f>IF(D32="SING",(A33-A31)/2*Model!$W$7*(COS(Wellpath!$M32+Wellpath!$Q32) / GField),Model!$W$7*((drdp!C32+drdp!L32)*'ABXY-TI1S'!$B32+(drdp!F32+drdp!O32)*'ABXY-TI1S'!$C32+(drdp!I32+drdp!R32)*'ABXY-TI1S'!$D32))</f>
        <v>3.1590726837849802E-3</v>
      </c>
      <c r="G32" s="20">
        <f>IF(D32="SING",0,Model!$W$7*((drdp!D32+drdp!M32)*'ABXY-TI1S'!$B32+(drdp!G32+drdp!P32)*'ABXY-TI1S'!$C32+(drdp!J32+drdp!S32)*'ABXY-TI1S'!$D32))</f>
        <v>5.1113715742961505E-3</v>
      </c>
      <c r="H32" s="18">
        <f>IF(D32="SING",(A32-A31)/2*Model!$W$7*(-SIN(Wellpath!$M32+Wellpath!$Q32) / GField),Model!$W$7*((drdp!B32)*'ABXY-TI1S'!$B32+(drdp!E32)*'ABXY-TI1S'!$C32+(drdp!H32)*'ABXY-TI1S'!$D32))</f>
        <v>-4.7404756602058952E-3</v>
      </c>
      <c r="I32" s="18">
        <f>IF(D32="SING",(A32-A31)/2*Model!$W$7*(COS(Wellpath!$M32+Wellpath!$Q32) / GField),Model!$W$7*((drdp!C32)*'ABXY-TI1S'!$B32+(drdp!F32)*'ABXY-TI1S'!$C32+(drdp!I32)*'ABXY-TI1S'!$D32))</f>
        <v>1.5795363418924901E-3</v>
      </c>
      <c r="J32" s="18">
        <f>IF(D32="SING",0,Model!$W$7*((drdp!D32)*'ABXY-TI1S'!$B32+(drdp!G32)*'ABXY-TI1S'!$C32+(drdp!J32)*'ABXY-TI1S'!$D32))</f>
        <v>2.5556857871480753E-3</v>
      </c>
      <c r="K32" s="21">
        <f>SUM(E$3:E31)+H32</f>
        <v>-0.33182807617995785</v>
      </c>
      <c r="L32" s="21">
        <f>SUM(F$3:F31)+I32</f>
        <v>1.9504009665397774E-2</v>
      </c>
      <c r="M32" s="21">
        <f>SUM(G$3:G31)+J32</f>
        <v>3.1557438073589135E-2</v>
      </c>
      <c r="N32" s="21"/>
      <c r="O32" s="21"/>
      <c r="P32" s="21"/>
      <c r="Q32" s="19">
        <f t="shared" si="1"/>
        <v>0.11010987214129191</v>
      </c>
      <c r="R32" s="19">
        <f t="shared" si="1"/>
        <v>3.8040639302792983E-4</v>
      </c>
      <c r="S32" s="19">
        <f t="shared" si="1"/>
        <v>9.9587189776841317E-4</v>
      </c>
      <c r="T32" s="19">
        <f t="shared" si="2"/>
        <v>-6.4719780050642465E-3</v>
      </c>
      <c r="U32" s="19">
        <f t="shared" si="3"/>
        <v>-1.0471643965127238E-2</v>
      </c>
      <c r="V32" s="19">
        <f t="shared" si="4"/>
        <v>6.1549657720247418E-4</v>
      </c>
    </row>
    <row r="33" spans="1:22" x14ac:dyDescent="0.25">
      <c r="A33" s="26">
        <f>Wellpath!E33</f>
        <v>870</v>
      </c>
      <c r="B33" s="22">
        <v>0</v>
      </c>
      <c r="C33" s="22">
        <f>-COS(Wellpath!L33) / GField</f>
        <v>-8.7562182211198644E-2</v>
      </c>
      <c r="D33" s="22">
        <f>(TAN(Dip) * COS(Wellpath!L33) * SIN(Wellpath!O33)) / GField</f>
        <v>5.4117626538252875E-2</v>
      </c>
      <c r="E33" s="20">
        <f>IF(D33="SING",(A34-A32)/2*Model!$W$7*(-SIN(Wellpath!$M33+Wellpath!$Q33) / GField),Model!$W$7*((drdp!B33+drdp!K33)*'ABXY-TI1S'!$B33+(drdp!E33+drdp!N33)*'ABXY-TI1S'!$C33+(drdp!H33+drdp!Q33)*'ABXY-TI1S'!$D33))</f>
        <v>-9.0226700205498535E-3</v>
      </c>
      <c r="F33" s="20">
        <f>IF(D33="SING",(A34-A32)/2*Model!$W$7*(COS(Wellpath!$M33+Wellpath!$Q33) / GField),Model!$W$7*((drdp!C33+drdp!L33)*'ABXY-TI1S'!$B33+(drdp!F33+drdp!O33)*'ABXY-TI1S'!$C33+(drdp!I33+drdp!R33)*'ABXY-TI1S'!$D33))</f>
        <v>3.3281856185427817E-3</v>
      </c>
      <c r="G33" s="20">
        <f>IF(D33="SING",0,Model!$W$7*((drdp!D33+drdp!M33)*'ABXY-TI1S'!$B33+(drdp!G33+drdp!P33)*'ABXY-TI1S'!$C33+(drdp!J33+drdp!S33)*'ABXY-TI1S'!$D33))</f>
        <v>5.3849958729720402E-3</v>
      </c>
      <c r="H33" s="18">
        <f>IF(D33="SING",(A33-A32)/2*Model!$W$7*(-SIN(Wellpath!$M33+Wellpath!$Q33) / GField),Model!$W$7*((drdp!B33)*'ABXY-TI1S'!$B33+(drdp!E33)*'ABXY-TI1S'!$C33+(drdp!H33)*'ABXY-TI1S'!$D33))</f>
        <v>-4.5113350102749267E-3</v>
      </c>
      <c r="I33" s="18">
        <f>IF(D33="SING",(A33-A32)/2*Model!$W$7*(COS(Wellpath!$M33+Wellpath!$Q33) / GField),Model!$W$7*((drdp!C33)*'ABXY-TI1S'!$B33+(drdp!F33)*'ABXY-TI1S'!$C33+(drdp!I33)*'ABXY-TI1S'!$D33))</f>
        <v>1.6640928092713908E-3</v>
      </c>
      <c r="J33" s="18">
        <f>IF(D33="SING",0,Model!$W$7*((drdp!D33)*'ABXY-TI1S'!$B33+(drdp!G33)*'ABXY-TI1S'!$C33+(drdp!J33)*'ABXY-TI1S'!$D33))</f>
        <v>2.6924979364860201E-3</v>
      </c>
      <c r="K33" s="21">
        <f>SUM(E$3:E32)+H33</f>
        <v>-0.34107988685043866</v>
      </c>
      <c r="L33" s="21">
        <f>SUM(F$3:F32)+I33</f>
        <v>2.2747638816561656E-2</v>
      </c>
      <c r="M33" s="21">
        <f>SUM(G$3:G32)+J33</f>
        <v>3.6805621797223236E-2</v>
      </c>
      <c r="N33" s="21"/>
      <c r="O33" s="21"/>
      <c r="P33" s="21"/>
      <c r="Q33" s="19">
        <f t="shared" si="1"/>
        <v>0.11633548921390804</v>
      </c>
      <c r="R33" s="19">
        <f t="shared" si="1"/>
        <v>5.1745507172874252E-4</v>
      </c>
      <c r="S33" s="19">
        <f t="shared" si="1"/>
        <v>1.354653795880234E-3</v>
      </c>
      <c r="T33" s="19">
        <f t="shared" si="2"/>
        <v>-7.7587620736674964E-3</v>
      </c>
      <c r="U33" s="19">
        <f t="shared" si="3"/>
        <v>-1.2553657318056939E-2</v>
      </c>
      <c r="V33" s="19">
        <f t="shared" si="4"/>
        <v>8.3724099106220306E-4</v>
      </c>
    </row>
    <row r="34" spans="1:22" x14ac:dyDescent="0.25">
      <c r="A34" s="26">
        <f>Wellpath!E34</f>
        <v>900</v>
      </c>
      <c r="B34" s="22">
        <v>0</v>
      </c>
      <c r="C34" s="22">
        <f>-COS(Wellpath!L34) / GField</f>
        <v>-8.5199306504816816E-2</v>
      </c>
      <c r="D34" s="22">
        <f>(TAN(Dip) * COS(Wellpath!L34) * SIN(Wellpath!O34)) / GField</f>
        <v>5.2657256070031182E-2</v>
      </c>
      <c r="E34" s="20">
        <f>IF(D34="SING",(A35-A33)/2*Model!$W$7*(-SIN(Wellpath!$M34+Wellpath!$Q34) / GField),Model!$W$7*((drdp!B34+drdp!K34)*'ABXY-TI1S'!$B34+(drdp!E34+drdp!N34)*'ABXY-TI1S'!$C34+(drdp!H34+drdp!Q34)*'ABXY-TI1S'!$D34))</f>
        <v>-8.5422846904078878E-3</v>
      </c>
      <c r="F34" s="20">
        <f>IF(D34="SING",(A35-A33)/2*Model!$W$7*(COS(Wellpath!$M34+Wellpath!$Q34) / GField),Model!$W$7*((drdp!C34+drdp!L34)*'ABXY-TI1S'!$B34+(drdp!F34+drdp!O34)*'ABXY-TI1S'!$C34+(drdp!I34+drdp!R34)*'ABXY-TI1S'!$D34))</f>
        <v>3.4719690511300521E-3</v>
      </c>
      <c r="G34" s="20">
        <f>IF(D34="SING",0,Model!$W$7*((drdp!D34+drdp!M34)*'ABXY-TI1S'!$B34+(drdp!G34+drdp!P34)*'ABXY-TI1S'!$C34+(drdp!J34+drdp!S34)*'ABXY-TI1S'!$D34))</f>
        <v>5.6176371015052044E-3</v>
      </c>
      <c r="H34" s="18">
        <f>IF(D34="SING",(A34-A33)/2*Model!$W$7*(-SIN(Wellpath!$M34+Wellpath!$Q34) / GField),Model!$W$7*((drdp!B34)*'ABXY-TI1S'!$B34+(drdp!E34)*'ABXY-TI1S'!$C34+(drdp!H34)*'ABXY-TI1S'!$D34))</f>
        <v>-4.2711423452039439E-3</v>
      </c>
      <c r="I34" s="18">
        <f>IF(D34="SING",(A34-A33)/2*Model!$W$7*(COS(Wellpath!$M34+Wellpath!$Q34) / GField),Model!$W$7*((drdp!C34)*'ABXY-TI1S'!$B34+(drdp!F34)*'ABXY-TI1S'!$C34+(drdp!I34)*'ABXY-TI1S'!$D34))</f>
        <v>1.7359845255650261E-3</v>
      </c>
      <c r="J34" s="18">
        <f>IF(D34="SING",0,Model!$W$7*((drdp!D34)*'ABXY-TI1S'!$B34+(drdp!G34)*'ABXY-TI1S'!$C34+(drdp!J34)*'ABXY-TI1S'!$D34))</f>
        <v>2.8088185507526022E-3</v>
      </c>
      <c r="K34" s="21">
        <f>SUM(E$3:E33)+H34</f>
        <v>-0.34986236420591749</v>
      </c>
      <c r="L34" s="21">
        <f>SUM(F$3:F33)+I34</f>
        <v>2.6147716151398069E-2</v>
      </c>
      <c r="M34" s="21">
        <f>SUM(G$3:G33)+J34</f>
        <v>4.2306938284461852E-2</v>
      </c>
      <c r="N34" s="21"/>
      <c r="O34" s="21"/>
      <c r="P34" s="21"/>
      <c r="Q34" s="19">
        <f t="shared" si="1"/>
        <v>0.12240367388775406</v>
      </c>
      <c r="R34" s="19">
        <f t="shared" si="1"/>
        <v>6.8370305993408344E-4</v>
      </c>
      <c r="S34" s="19">
        <f t="shared" si="1"/>
        <v>1.789877027005264E-3</v>
      </c>
      <c r="T34" s="19">
        <f t="shared" si="2"/>
        <v>-9.1481017913133816E-3</v>
      </c>
      <c r="U34" s="19">
        <f t="shared" si="3"/>
        <v>-1.4801605450515667E-2</v>
      </c>
      <c r="V34" s="19">
        <f t="shared" si="4"/>
        <v>1.1062298134968244E-3</v>
      </c>
    </row>
    <row r="35" spans="1:22" x14ac:dyDescent="0.25">
      <c r="A35" s="26">
        <f>Wellpath!E35</f>
        <v>930</v>
      </c>
      <c r="B35" s="22">
        <v>0</v>
      </c>
      <c r="C35" s="22">
        <f>-COS(Wellpath!L35) / GField</f>
        <v>-8.2674249076091069E-2</v>
      </c>
      <c r="D35" s="22">
        <f>(TAN(Dip) * COS(Wellpath!L35) * SIN(Wellpath!O35)) / GField</f>
        <v>5.10966495220374E-2</v>
      </c>
      <c r="E35" s="20">
        <f>IF(D35="SING",(A36-A34)/2*Model!$W$7*(-SIN(Wellpath!$M35+Wellpath!$Q35) / GField),Model!$W$7*((drdp!B35+drdp!K35)*'ABXY-TI1S'!$B35+(drdp!E35+drdp!N35)*'ABXY-TI1S'!$C35+(drdp!H35+drdp!Q35)*'ABXY-TI1S'!$D35))</f>
        <v>-8.0434513524128767E-3</v>
      </c>
      <c r="F35" s="20">
        <f>IF(D35="SING",(A36-A34)/2*Model!$W$7*(COS(Wellpath!$M35+Wellpath!$Q35) / GField),Model!$W$7*((drdp!C35+drdp!L35)*'ABXY-TI1S'!$B35+(drdp!F35+drdp!O35)*'ABXY-TI1S'!$C35+(drdp!I35+drdp!R35)*'ABXY-TI1S'!$D35))</f>
        <v>3.5893287028059906E-3</v>
      </c>
      <c r="G35" s="20">
        <f>IF(D35="SING",0,Model!$W$7*((drdp!D35+drdp!M35)*'ABXY-TI1S'!$B35+(drdp!G35+drdp!P35)*'ABXY-TI1S'!$C35+(drdp!J35+drdp!S35)*'ABXY-TI1S'!$D35))</f>
        <v>5.8075247196738913E-3</v>
      </c>
      <c r="H35" s="18">
        <f>IF(D35="SING",(A35-A34)/2*Model!$W$7*(-SIN(Wellpath!$M35+Wellpath!$Q35) / GField),Model!$W$7*((drdp!B35)*'ABXY-TI1S'!$B35+(drdp!E35)*'ABXY-TI1S'!$C35+(drdp!H35)*'ABXY-TI1S'!$D35))</f>
        <v>-4.0217256762064384E-3</v>
      </c>
      <c r="I35" s="18">
        <f>IF(D35="SING",(A35-A34)/2*Model!$W$7*(COS(Wellpath!$M35+Wellpath!$Q35) / GField),Model!$W$7*((drdp!C35)*'ABXY-TI1S'!$B35+(drdp!F35)*'ABXY-TI1S'!$C35+(drdp!I35)*'ABXY-TI1S'!$D35))</f>
        <v>1.7946643514029953E-3</v>
      </c>
      <c r="J35" s="18">
        <f>IF(D35="SING",0,Model!$W$7*((drdp!D35)*'ABXY-TI1S'!$B35+(drdp!G35)*'ABXY-TI1S'!$C35+(drdp!J35)*'ABXY-TI1S'!$D35))</f>
        <v>2.9037623598369457E-3</v>
      </c>
      <c r="K35" s="21">
        <f>SUM(E$3:E34)+H35</f>
        <v>-0.35815523222732792</v>
      </c>
      <c r="L35" s="21">
        <f>SUM(F$3:F34)+I35</f>
        <v>2.9678365028366092E-2</v>
      </c>
      <c r="M35" s="21">
        <f>SUM(G$3:G34)+J35</f>
        <v>4.8019519195051402E-2</v>
      </c>
      <c r="N35" s="21"/>
      <c r="O35" s="21"/>
      <c r="P35" s="21"/>
      <c r="Q35" s="19">
        <f t="shared" si="1"/>
        <v>0.12827517037181119</v>
      </c>
      <c r="R35" s="19">
        <f t="shared" si="1"/>
        <v>8.8080535075694348E-4</v>
      </c>
      <c r="S35" s="19">
        <f t="shared" si="1"/>
        <v>2.3058742237239099E-3</v>
      </c>
      <c r="T35" s="19">
        <f t="shared" si="2"/>
        <v>-1.0629461718861866E-2</v>
      </c>
      <c r="U35" s="19">
        <f t="shared" si="3"/>
        <v>-1.7198442048748267E-2</v>
      </c>
      <c r="V35" s="19">
        <f t="shared" si="4"/>
        <v>1.4251408191573679E-3</v>
      </c>
    </row>
    <row r="36" spans="1:22" x14ac:dyDescent="0.25">
      <c r="A36" s="26">
        <f>Wellpath!E36</f>
        <v>960</v>
      </c>
      <c r="B36" s="22">
        <v>0</v>
      </c>
      <c r="C36" s="22">
        <f>-COS(Wellpath!L36) / GField</f>
        <v>-7.9991816515351838E-2</v>
      </c>
      <c r="D36" s="22">
        <f>(TAN(Dip) * COS(Wellpath!L36) * SIN(Wellpath!O36)) / GField</f>
        <v>4.9438777597534705E-2</v>
      </c>
      <c r="E36" s="20">
        <f>IF(D36="SING",(A37-A35)/2*Model!$W$7*(-SIN(Wellpath!$M36+Wellpath!$Q36) / GField),Model!$W$7*((drdp!B36+drdp!K36)*'ABXY-TI1S'!$B36+(drdp!E36+drdp!N36)*'ABXY-TI1S'!$C36+(drdp!H36+drdp!Q36)*'ABXY-TI1S'!$D36))</f>
        <v>-7.5299664294707618E-3</v>
      </c>
      <c r="F36" s="20">
        <f>IF(D36="SING",(A37-A35)/2*Model!$W$7*(COS(Wellpath!$M36+Wellpath!$Q36) / GField),Model!$W$7*((drdp!C36+drdp!L36)*'ABXY-TI1S'!$B36+(drdp!F36+drdp!O36)*'ABXY-TI1S'!$C36+(drdp!I36+drdp!R36)*'ABXY-TI1S'!$D36))</f>
        <v>3.6793713957576492E-3</v>
      </c>
      <c r="G36" s="20">
        <f>IF(D36="SING",0,Model!$W$7*((drdp!D36+drdp!M36)*'ABXY-TI1S'!$B36+(drdp!G36+drdp!P36)*'ABXY-TI1S'!$C36+(drdp!J36+drdp!S36)*'ABXY-TI1S'!$D36))</f>
        <v>5.9532135680465583E-3</v>
      </c>
      <c r="H36" s="18">
        <f>IF(D36="SING",(A36-A35)/2*Model!$W$7*(-SIN(Wellpath!$M36+Wellpath!$Q36) / GField),Model!$W$7*((drdp!B36)*'ABXY-TI1S'!$B36+(drdp!E36)*'ABXY-TI1S'!$C36+(drdp!H36)*'ABXY-TI1S'!$D36))</f>
        <v>-3.7649832147353809E-3</v>
      </c>
      <c r="I36" s="18">
        <f>IF(D36="SING",(A36-A35)/2*Model!$W$7*(COS(Wellpath!$M36+Wellpath!$Q36) / GField),Model!$W$7*((drdp!C36)*'ABXY-TI1S'!$B36+(drdp!F36)*'ABXY-TI1S'!$C36+(drdp!I36)*'ABXY-TI1S'!$D36))</f>
        <v>1.8396856978788246E-3</v>
      </c>
      <c r="J36" s="18">
        <f>IF(D36="SING",0,Model!$W$7*((drdp!D36)*'ABXY-TI1S'!$B36+(drdp!G36)*'ABXY-TI1S'!$C36+(drdp!J36)*'ABXY-TI1S'!$D36))</f>
        <v>2.9766067840232792E-3</v>
      </c>
      <c r="K36" s="21">
        <f>SUM(E$3:E35)+H36</f>
        <v>-0.36594194111826972</v>
      </c>
      <c r="L36" s="21">
        <f>SUM(F$3:F35)+I36</f>
        <v>3.3312715077647916E-2</v>
      </c>
      <c r="M36" s="21">
        <f>SUM(G$3:G35)+J36</f>
        <v>5.3899888338911621E-2</v>
      </c>
      <c r="N36" s="21"/>
      <c r="O36" s="21"/>
      <c r="P36" s="21"/>
      <c r="Q36" s="19">
        <f t="shared" si="1"/>
        <v>0.13391350426940718</v>
      </c>
      <c r="R36" s="19">
        <f t="shared" si="1"/>
        <v>1.1097369858445508E-3</v>
      </c>
      <c r="S36" s="19">
        <f t="shared" si="1"/>
        <v>2.9051979629471409E-3</v>
      </c>
      <c r="T36" s="19">
        <f t="shared" si="2"/>
        <v>-1.2190519619434329E-2</v>
      </c>
      <c r="U36" s="19">
        <f t="shared" si="3"/>
        <v>-1.972422976479931E-2</v>
      </c>
      <c r="V36" s="19">
        <f t="shared" si="4"/>
        <v>1.7955516229512002E-3</v>
      </c>
    </row>
    <row r="37" spans="1:22" x14ac:dyDescent="0.25">
      <c r="A37" s="26">
        <f>Wellpath!E37</f>
        <v>990</v>
      </c>
      <c r="B37" s="22">
        <v>0</v>
      </c>
      <c r="C37" s="22">
        <f>-COS(Wellpath!L37) / GField</f>
        <v>-7.7157114985437994E-2</v>
      </c>
      <c r="D37" s="22">
        <f>(TAN(Dip) * COS(Wellpath!L37) * SIN(Wellpath!O37)) / GField</f>
        <v>4.7686796149958688E-2</v>
      </c>
      <c r="E37" s="20">
        <f>IF(D37="SING",(A38-A36)/2*Model!$W$7*(-SIN(Wellpath!$M37+Wellpath!$Q37) / GField),Model!$W$7*((drdp!B37+drdp!K37)*'ABXY-TI1S'!$B37+(drdp!E37+drdp!N37)*'ABXY-TI1S'!$C37+(drdp!H37+drdp!Q37)*'ABXY-TI1S'!$D37))</f>
        <v>-7.0057378518958088E-3</v>
      </c>
      <c r="F37" s="20">
        <f>IF(D37="SING",(A38-A36)/2*Model!$W$7*(COS(Wellpath!$M37+Wellpath!$Q37) / GField),Model!$W$7*((drdp!C37+drdp!L37)*'ABXY-TI1S'!$B37+(drdp!F37+drdp!O37)*'ABXY-TI1S'!$C37+(drdp!I37+drdp!R37)*'ABXY-TI1S'!$D37))</f>
        <v>3.7414118507224014E-3</v>
      </c>
      <c r="G37" s="20">
        <f>IF(D37="SING",0,Model!$W$7*((drdp!D37+drdp!M37)*'ABXY-TI1S'!$B37+(drdp!G37+drdp!P37)*'ABXY-TI1S'!$C37+(drdp!J37+drdp!S37)*'ABXY-TI1S'!$D37))</f>
        <v>6.0535948665177575E-3</v>
      </c>
      <c r="H37" s="18">
        <f>IF(D37="SING",(A37-A36)/2*Model!$W$7*(-SIN(Wellpath!$M37+Wellpath!$Q37) / GField),Model!$W$7*((drdp!B37)*'ABXY-TI1S'!$B37+(drdp!E37)*'ABXY-TI1S'!$C37+(drdp!H37)*'ABXY-TI1S'!$D37))</f>
        <v>-3.5028689259479044E-3</v>
      </c>
      <c r="I37" s="18">
        <f>IF(D37="SING",(A37-A36)/2*Model!$W$7*(COS(Wellpath!$M37+Wellpath!$Q37) / GField),Model!$W$7*((drdp!C37)*'ABXY-TI1S'!$B37+(drdp!F37)*'ABXY-TI1S'!$C37+(drdp!I37)*'ABXY-TI1S'!$D37))</f>
        <v>1.8707059253612007E-3</v>
      </c>
      <c r="J37" s="18">
        <f>IF(D37="SING",0,Model!$W$7*((drdp!D37)*'ABXY-TI1S'!$B37+(drdp!G37)*'ABXY-TI1S'!$C37+(drdp!J37)*'ABXY-TI1S'!$D37))</f>
        <v>3.0267974332588788E-3</v>
      </c>
      <c r="K37" s="21">
        <f>SUM(E$3:E36)+H37</f>
        <v>-0.37320979325895298</v>
      </c>
      <c r="L37" s="21">
        <f>SUM(F$3:F36)+I37</f>
        <v>3.7023106700887938E-2</v>
      </c>
      <c r="M37" s="21">
        <f>SUM(G$3:G36)+J37</f>
        <v>5.9903292556193782E-2</v>
      </c>
      <c r="N37" s="21"/>
      <c r="O37" s="21"/>
      <c r="P37" s="21"/>
      <c r="Q37" s="19">
        <f t="shared" si="1"/>
        <v>0.13928554978439042</v>
      </c>
      <c r="R37" s="19">
        <f t="shared" si="1"/>
        <v>1.3707104297853334E-3</v>
      </c>
      <c r="S37" s="19">
        <f t="shared" si="1"/>
        <v>3.5884044590729415E-3</v>
      </c>
      <c r="T37" s="19">
        <f t="shared" si="2"/>
        <v>-1.3817385997642545E-2</v>
      </c>
      <c r="U37" s="19">
        <f t="shared" si="3"/>
        <v>-2.2356495430427659E-2</v>
      </c>
      <c r="V37" s="19">
        <f t="shared" si="4"/>
        <v>2.2178059920424683E-3</v>
      </c>
    </row>
    <row r="38" spans="1:22" x14ac:dyDescent="0.25">
      <c r="A38" s="26">
        <f>Wellpath!E38</f>
        <v>1020</v>
      </c>
      <c r="B38" s="22">
        <v>0</v>
      </c>
      <c r="C38" s="22">
        <f>-COS(Wellpath!L38) / GField</f>
        <v>-7.4175540501825635E-2</v>
      </c>
      <c r="D38" s="22">
        <f>(TAN(Dip) * COS(Wellpath!L38) * SIN(Wellpath!O38)) / GField</f>
        <v>4.5844040175570894E-2</v>
      </c>
      <c r="E38" s="20">
        <f>IF(D38="SING",(A39-A37)/2*Model!$W$7*(-SIN(Wellpath!$M38+Wellpath!$Q38) / GField),Model!$W$7*((drdp!B38+drdp!K38)*'ABXY-TI1S'!$B38+(drdp!E38+drdp!N38)*'ABXY-TI1S'!$C38+(drdp!H38+drdp!Q38)*'ABXY-TI1S'!$D38))</f>
        <v>-6.4747553157012304E-3</v>
      </c>
      <c r="F38" s="20">
        <f>IF(D38="SING",(A39-A37)/2*Model!$W$7*(COS(Wellpath!$M38+Wellpath!$Q38) / GField),Model!$W$7*((drdp!C38+drdp!L38)*'ABXY-TI1S'!$B38+(drdp!F38+drdp!O38)*'ABXY-TI1S'!$C38+(drdp!I38+drdp!R38)*'ABXY-TI1S'!$D38))</f>
        <v>3.7749779023769124E-3</v>
      </c>
      <c r="G38" s="20">
        <f>IF(D38="SING",0,Model!$W$7*((drdp!D38+drdp!M38)*'ABXY-TI1S'!$B38+(drdp!G38+drdp!P38)*'ABXY-TI1S'!$C38+(drdp!J38+drdp!S38)*'ABXY-TI1S'!$D38))</f>
        <v>6.1079046527942387E-3</v>
      </c>
      <c r="H38" s="18">
        <f>IF(D38="SING",(A38-A37)/2*Model!$W$7*(-SIN(Wellpath!$M38+Wellpath!$Q38) / GField),Model!$W$7*((drdp!B38)*'ABXY-TI1S'!$B38+(drdp!E38)*'ABXY-TI1S'!$C38+(drdp!H38)*'ABXY-TI1S'!$D38))</f>
        <v>-3.2373776578506152E-3</v>
      </c>
      <c r="I38" s="18">
        <f>IF(D38="SING",(A38-A37)/2*Model!$W$7*(COS(Wellpath!$M38+Wellpath!$Q38) / GField),Model!$W$7*((drdp!C38)*'ABXY-TI1S'!$B38+(drdp!F38)*'ABXY-TI1S'!$C38+(drdp!I38)*'ABXY-TI1S'!$D38))</f>
        <v>1.8874889511884562E-3</v>
      </c>
      <c r="J38" s="18">
        <f>IF(D38="SING",0,Model!$W$7*((drdp!D38)*'ABXY-TI1S'!$B38+(drdp!G38)*'ABXY-TI1S'!$C38+(drdp!J38)*'ABXY-TI1S'!$D38))</f>
        <v>3.0539523263971194E-3</v>
      </c>
      <c r="K38" s="21">
        <f>SUM(E$3:E37)+H38</f>
        <v>-0.37995003984275144</v>
      </c>
      <c r="L38" s="21">
        <f>SUM(F$3:F37)+I38</f>
        <v>4.0781301577437597E-2</v>
      </c>
      <c r="M38" s="21">
        <f>SUM(G$3:G37)+J38</f>
        <v>6.5984042315849784E-2</v>
      </c>
      <c r="N38" s="21"/>
      <c r="O38" s="21"/>
      <c r="P38" s="21"/>
      <c r="Q38" s="19">
        <f t="shared" si="1"/>
        <v>0.14436203277650841</v>
      </c>
      <c r="R38" s="19">
        <f t="shared" si="1"/>
        <v>1.6631145583499143E-3</v>
      </c>
      <c r="S38" s="19">
        <f t="shared" si="1"/>
        <v>4.3538938403398552E-3</v>
      </c>
      <c r="T38" s="19">
        <f t="shared" si="2"/>
        <v>-1.5494857159186677E-2</v>
      </c>
      <c r="U38" s="19">
        <f t="shared" si="3"/>
        <v>-2.5070639506892922E-2</v>
      </c>
      <c r="V38" s="19">
        <f t="shared" si="4"/>
        <v>2.690915128981074E-3</v>
      </c>
    </row>
    <row r="39" spans="1:22" x14ac:dyDescent="0.25">
      <c r="A39" s="26">
        <f>Wellpath!E39</f>
        <v>1050</v>
      </c>
      <c r="B39" s="22">
        <v>0</v>
      </c>
      <c r="C39" s="22">
        <f>-COS(Wellpath!L39) / GField</f>
        <v>-7.1052768661005919E-2</v>
      </c>
      <c r="D39" s="22">
        <f>(TAN(Dip) * COS(Wellpath!L39) * SIN(Wellpath!O39)) / GField</f>
        <v>4.391401746510401E-2</v>
      </c>
      <c r="E39" s="20">
        <f>IF(D39="SING",(A40-A38)/2*Model!$W$7*(-SIN(Wellpath!$M39+Wellpath!$Q39) / GField),Model!$W$7*((drdp!B39+drdp!K39)*'ABXY-TI1S'!$B39+(drdp!E39+drdp!N39)*'ABXY-TI1S'!$C39+(drdp!H39+drdp!Q39)*'ABXY-TI1S'!$D39))</f>
        <v>-5.9410599186034904E-3</v>
      </c>
      <c r="F39" s="20">
        <f>IF(D39="SING",(A40-A38)/2*Model!$W$7*(COS(Wellpath!$M39+Wellpath!$Q39) / GField),Model!$W$7*((drdp!C39+drdp!L39)*'ABXY-TI1S'!$B39+(drdp!F39+drdp!O39)*'ABXY-TI1S'!$C39+(drdp!I39+drdp!R39)*'ABXY-TI1S'!$D39))</f>
        <v>3.7798140928003579E-3</v>
      </c>
      <c r="G39" s="20">
        <f>IF(D39="SING",0,Model!$W$7*((drdp!D39+drdp!M39)*'ABXY-TI1S'!$B39+(drdp!G39+drdp!P39)*'ABXY-TI1S'!$C39+(drdp!J39+drdp!S39)*'ABXY-TI1S'!$D39))</f>
        <v>6.1157295966092892E-3</v>
      </c>
      <c r="H39" s="18">
        <f>IF(D39="SING",(A39-A38)/2*Model!$W$7*(-SIN(Wellpath!$M39+Wellpath!$Q39) / GField),Model!$W$7*((drdp!B39)*'ABXY-TI1S'!$B39+(drdp!E39)*'ABXY-TI1S'!$C39+(drdp!H39)*'ABXY-TI1S'!$D39))</f>
        <v>-2.9705299593017452E-3</v>
      </c>
      <c r="I39" s="18">
        <f>IF(D39="SING",(A39-A38)/2*Model!$W$7*(COS(Wellpath!$M39+Wellpath!$Q39) / GField),Model!$W$7*((drdp!C39)*'ABXY-TI1S'!$B39+(drdp!F39)*'ABXY-TI1S'!$C39+(drdp!I39)*'ABXY-TI1S'!$D39))</f>
        <v>1.889907046400179E-3</v>
      </c>
      <c r="J39" s="18">
        <f>IF(D39="SING",0,Model!$W$7*((drdp!D39)*'ABXY-TI1S'!$B39+(drdp!G39)*'ABXY-TI1S'!$C39+(drdp!J39)*'ABXY-TI1S'!$D39))</f>
        <v>3.0578647983046446E-3</v>
      </c>
      <c r="K39" s="21">
        <f>SUM(E$3:E38)+H39</f>
        <v>-0.38615794745990384</v>
      </c>
      <c r="L39" s="21">
        <f>SUM(F$3:F38)+I39</f>
        <v>4.4558697575026236E-2</v>
      </c>
      <c r="M39" s="21">
        <f>SUM(G$3:G38)+J39</f>
        <v>7.2095859440551538E-2</v>
      </c>
      <c r="N39" s="21"/>
      <c r="O39" s="21"/>
      <c r="P39" s="21"/>
      <c r="Q39" s="19">
        <f t="shared" si="1"/>
        <v>0.14911796038644584</v>
      </c>
      <c r="R39" s="19">
        <f t="shared" si="1"/>
        <v>1.9854775295826488E-3</v>
      </c>
      <c r="S39" s="19">
        <f t="shared" si="1"/>
        <v>5.1978129484717642E-3</v>
      </c>
      <c r="T39" s="19">
        <f t="shared" si="2"/>
        <v>-1.7206695197058725E-2</v>
      </c>
      <c r="U39" s="19">
        <f t="shared" si="3"/>
        <v>-2.7840389101921114E-2</v>
      </c>
      <c r="V39" s="19">
        <f t="shared" si="4"/>
        <v>3.2124975972231363E-3</v>
      </c>
    </row>
    <row r="40" spans="1:22" x14ac:dyDescent="0.25">
      <c r="A40" s="26">
        <f>Wellpath!E40</f>
        <v>1080</v>
      </c>
      <c r="B40" s="22">
        <v>0</v>
      </c>
      <c r="C40" s="22">
        <f>-COS(Wellpath!L40) / GField</f>
        <v>-6.7794743836664617E-2</v>
      </c>
      <c r="D40" s="22">
        <f>(TAN(Dip) * COS(Wellpath!L40) * SIN(Wellpath!O40)) / GField</f>
        <v>4.1900401926482707E-2</v>
      </c>
      <c r="E40" s="20">
        <f>IF(D40="SING",(A41-A39)/2*Model!$W$7*(-SIN(Wellpath!$M40+Wellpath!$Q40) / GField),Model!$W$7*((drdp!B40+drdp!K40)*'ABXY-TI1S'!$B40+(drdp!E40+drdp!N40)*'ABXY-TI1S'!$C40+(drdp!H40+drdp!Q40)*'ABXY-TI1S'!$D40))</f>
        <v>-4.507261170690495E-3</v>
      </c>
      <c r="F40" s="20">
        <f>IF(D40="SING",(A41-A39)/2*Model!$W$7*(COS(Wellpath!$M40+Wellpath!$Q40) / GField),Model!$W$7*((drdp!C40+drdp!L40)*'ABXY-TI1S'!$B40+(drdp!F40+drdp!O40)*'ABXY-TI1S'!$C40+(drdp!I40+drdp!R40)*'ABXY-TI1S'!$D40))</f>
        <v>3.1299030130528681E-3</v>
      </c>
      <c r="G40" s="20">
        <f>IF(D40="SING",0,Model!$W$7*((drdp!D40+drdp!M40)*'ABXY-TI1S'!$B40+(drdp!G40+drdp!P40)*'ABXY-TI1S'!$C40+(drdp!J40+drdp!S40)*'ABXY-TI1S'!$D40))</f>
        <v>5.0641751211797066E-3</v>
      </c>
      <c r="H40" s="18">
        <f>IF(D40="SING",(A40-A39)/2*Model!$W$7*(-SIN(Wellpath!$M40+Wellpath!$Q40) / GField),Model!$W$7*((drdp!B40)*'ABXY-TI1S'!$B40+(drdp!E40)*'ABXY-TI1S'!$C40+(drdp!H40)*'ABXY-TI1S'!$D40))</f>
        <v>-2.7043567024142971E-3</v>
      </c>
      <c r="I40" s="18">
        <f>IF(D40="SING",(A40-A39)/2*Model!$W$7*(COS(Wellpath!$M40+Wellpath!$Q40) / GField),Model!$W$7*((drdp!C40)*'ABXY-TI1S'!$B40+(drdp!F40)*'ABXY-TI1S'!$C40+(drdp!I40)*'ABXY-TI1S'!$D40))</f>
        <v>1.8779418078317212E-3</v>
      </c>
      <c r="J40" s="18">
        <f>IF(D40="SING",0,Model!$W$7*((drdp!D40)*'ABXY-TI1S'!$B40+(drdp!G40)*'ABXY-TI1S'!$C40+(drdp!J40)*'ABXY-TI1S'!$D40))</f>
        <v>3.0385050727078241E-3</v>
      </c>
      <c r="K40" s="21">
        <f>SUM(E$3:E39)+H40</f>
        <v>-0.3918328341216199</v>
      </c>
      <c r="L40" s="21">
        <f>SUM(F$3:F39)+I40</f>
        <v>4.8326546429258134E-2</v>
      </c>
      <c r="M40" s="21">
        <f>SUM(G$3:G39)+J40</f>
        <v>7.8192229311564013E-2</v>
      </c>
      <c r="N40" s="21"/>
      <c r="O40" s="21"/>
      <c r="P40" s="21"/>
      <c r="Q40" s="19">
        <f t="shared" si="1"/>
        <v>0.15353296989578089</v>
      </c>
      <c r="R40" s="19">
        <f t="shared" si="1"/>
        <v>2.3354550897792419E-3</v>
      </c>
      <c r="S40" s="19">
        <f t="shared" si="1"/>
        <v>6.1140247247122104E-3</v>
      </c>
      <c r="T40" s="19">
        <f t="shared" si="2"/>
        <v>-1.8935927650686264E-2</v>
      </c>
      <c r="U40" s="19">
        <f t="shared" si="3"/>
        <v>-3.0638282817437728E-2</v>
      </c>
      <c r="V40" s="19">
        <f t="shared" si="4"/>
        <v>3.7787604002324972E-3</v>
      </c>
    </row>
    <row r="41" spans="1:22" x14ac:dyDescent="0.25">
      <c r="A41" s="26">
        <f>Wellpath!E41</f>
        <v>1100</v>
      </c>
      <c r="B41" s="22">
        <v>0</v>
      </c>
      <c r="C41" s="22">
        <f>-COS(Wellpath!L41) / GField</f>
        <v>-6.554609470986926E-2</v>
      </c>
      <c r="D41" s="22">
        <f>(TAN(Dip) * COS(Wellpath!L41) * SIN(Wellpath!O41)) / GField</f>
        <v>4.0510628960729503E-2</v>
      </c>
      <c r="E41" s="20">
        <f>IF(D41="SING",(A42-A40)/2*Model!$W$7*(-SIN(Wellpath!$M41+Wellpath!$Q41) / GField),Model!$W$7*((drdp!B41+drdp!K41)*'ABXY-TI1S'!$B41+(drdp!E41+drdp!N41)*'ABXY-TI1S'!$C41+(drdp!H41+drdp!Q41)*'ABXY-TI1S'!$D41))</f>
        <v>-2.5279330525706631E-3</v>
      </c>
      <c r="F41" s="20">
        <f>IF(D41="SING",(A42-A40)/2*Model!$W$7*(COS(Wellpath!$M41+Wellpath!$Q41) / GField),Model!$W$7*((drdp!C41+drdp!L41)*'ABXY-TI1S'!$B41+(drdp!F41+drdp!O41)*'ABXY-TI1S'!$C41+(drdp!I41+drdp!R41)*'ABXY-TI1S'!$D41))</f>
        <v>1.8619765321572944E-3</v>
      </c>
      <c r="G41" s="20">
        <f>IF(D41="SING",0,Model!$W$7*((drdp!D41+drdp!M41)*'ABXY-TI1S'!$B41+(drdp!G41+drdp!P41)*'ABXY-TI1S'!$C41+(drdp!J41+drdp!S41)*'ABXY-TI1S'!$D41))</f>
        <v>3.0126732972387349E-3</v>
      </c>
      <c r="H41" s="18">
        <f>IF(D41="SING",(A41-A40)/2*Model!$W$7*(-SIN(Wellpath!$M41+Wellpath!$Q41) / GField),Model!$W$7*((drdp!B41)*'ABXY-TI1S'!$B41+(drdp!E41)*'ABXY-TI1S'!$C41+(drdp!H41)*'ABXY-TI1S'!$D41))</f>
        <v>-1.6852887017137753E-3</v>
      </c>
      <c r="I41" s="18">
        <f>IF(D41="SING",(A41-A40)/2*Model!$W$7*(COS(Wellpath!$M41+Wellpath!$Q41) / GField),Model!$W$7*((drdp!C41)*'ABXY-TI1S'!$B41+(drdp!F41)*'ABXY-TI1S'!$C41+(drdp!I41)*'ABXY-TI1S'!$D41))</f>
        <v>1.2413176881048628E-3</v>
      </c>
      <c r="J41" s="18">
        <f>IF(D41="SING",0,Model!$W$7*((drdp!D41)*'ABXY-TI1S'!$B41+(drdp!G41)*'ABXY-TI1S'!$C41+(drdp!J41)*'ABXY-TI1S'!$D41))</f>
        <v>2.0084488648258233E-3</v>
      </c>
      <c r="K41" s="21">
        <f>SUM(E$3:E40)+H41</f>
        <v>-0.39532102729160984</v>
      </c>
      <c r="L41" s="21">
        <f>SUM(F$3:F40)+I41</f>
        <v>5.0819825322584146E-2</v>
      </c>
      <c r="M41" s="21">
        <f>SUM(G$3:G40)+J41</f>
        <v>8.2226348224861717E-2</v>
      </c>
      <c r="N41" s="21"/>
      <c r="O41" s="21"/>
      <c r="P41" s="21"/>
      <c r="Q41" s="19">
        <f t="shared" si="1"/>
        <v>0.15627871461889373</v>
      </c>
      <c r="R41" s="19">
        <f t="shared" si="1"/>
        <v>2.5826546458179648E-3</v>
      </c>
      <c r="S41" s="19">
        <f t="shared" si="1"/>
        <v>6.7611723423962201E-3</v>
      </c>
      <c r="T41" s="19">
        <f t="shared" si="2"/>
        <v>-2.0090145553304132E-2</v>
      </c>
      <c r="U41" s="19">
        <f t="shared" si="3"/>
        <v>-3.2505804450689971E-2</v>
      </c>
      <c r="V41" s="19">
        <f t="shared" si="4"/>
        <v>4.1787286537014494E-3</v>
      </c>
    </row>
    <row r="42" spans="1:22" x14ac:dyDescent="0.25">
      <c r="A42" s="26">
        <f>Wellpath!E42</f>
        <v>1110</v>
      </c>
      <c r="B42" s="22">
        <v>0</v>
      </c>
      <c r="C42" s="22">
        <f>-COS(Wellpath!L42) / GField</f>
        <v>-6.554609470986926E-2</v>
      </c>
      <c r="D42" s="22">
        <f>(TAN(Dip) * COS(Wellpath!L42) * SIN(Wellpath!O42)) / GField</f>
        <v>4.0510628960729503E-2</v>
      </c>
      <c r="E42" s="20">
        <f>IF(D42="SING",(A43-A41)/2*Model!$W$7*(-SIN(Wellpath!$M42+Wellpath!$Q42) / GField),Model!$W$7*((drdp!B42+drdp!K42)*'ABXY-TI1S'!$B42+(drdp!E42+drdp!N42)*'ABXY-TI1S'!$C42+(drdp!H42+drdp!Q42)*'ABXY-TI1S'!$D42))</f>
        <v>-3.3705774034275505E-3</v>
      </c>
      <c r="F42" s="20">
        <f>IF(D42="SING",(A43-A41)/2*Model!$W$7*(COS(Wellpath!$M42+Wellpath!$Q42) / GField),Model!$W$7*((drdp!C42+drdp!L42)*'ABXY-TI1S'!$B42+(drdp!F42+drdp!O42)*'ABXY-TI1S'!$C42+(drdp!I42+drdp!R42)*'ABXY-TI1S'!$D42))</f>
        <v>2.4826353762097257E-3</v>
      </c>
      <c r="G42" s="20">
        <f>IF(D42="SING",0,Model!$W$7*((drdp!D42+drdp!M42)*'ABXY-TI1S'!$B42+(drdp!G42+drdp!P42)*'ABXY-TI1S'!$C42+(drdp!J42+drdp!S42)*'ABXY-TI1S'!$D42))</f>
        <v>4.0168977296516466E-3</v>
      </c>
      <c r="H42" s="18">
        <f>IF(D42="SING",(A42-A41)/2*Model!$W$7*(-SIN(Wellpath!$M42+Wellpath!$Q42) / GField),Model!$W$7*((drdp!B42)*'ABXY-TI1S'!$B42+(drdp!E42)*'ABXY-TI1S'!$C42+(drdp!H42)*'ABXY-TI1S'!$D42))</f>
        <v>-8.4264435085688763E-4</v>
      </c>
      <c r="I42" s="18">
        <f>IF(D42="SING",(A42-A41)/2*Model!$W$7*(COS(Wellpath!$M42+Wellpath!$Q42) / GField),Model!$W$7*((drdp!C42)*'ABXY-TI1S'!$B42+(drdp!F42)*'ABXY-TI1S'!$C42+(drdp!I42)*'ABXY-TI1S'!$D42))</f>
        <v>6.2065884405243142E-4</v>
      </c>
      <c r="J42" s="18">
        <f>IF(D42="SING",0,Model!$W$7*((drdp!D42)*'ABXY-TI1S'!$B42+(drdp!G42)*'ABXY-TI1S'!$C42+(drdp!J42)*'ABXY-TI1S'!$D42))</f>
        <v>1.0042244324129116E-3</v>
      </c>
      <c r="K42" s="21">
        <f>SUM(E$3:E41)+H42</f>
        <v>-0.39700631599332364</v>
      </c>
      <c r="L42" s="21">
        <f>SUM(F$3:F41)+I42</f>
        <v>5.2061143010689002E-2</v>
      </c>
      <c r="M42" s="21">
        <f>SUM(G$3:G41)+J42</f>
        <v>8.4234797089687549E-2</v>
      </c>
      <c r="N42" s="21"/>
      <c r="O42" s="21"/>
      <c r="P42" s="21"/>
      <c r="Q42" s="19">
        <f t="shared" si="1"/>
        <v>0.15761401493859076</v>
      </c>
      <c r="R42" s="19">
        <f t="shared" si="1"/>
        <v>2.7103626115794126E-3</v>
      </c>
      <c r="S42" s="19">
        <f t="shared" si="1"/>
        <v>7.095501040740834E-3</v>
      </c>
      <c r="T42" s="19">
        <f t="shared" si="2"/>
        <v>-2.0668602593075212E-2</v>
      </c>
      <c r="U42" s="19">
        <f t="shared" si="3"/>
        <v>-3.3441746471021994E-2</v>
      </c>
      <c r="V42" s="19">
        <f t="shared" si="4"/>
        <v>4.385359817762593E-3</v>
      </c>
    </row>
    <row r="43" spans="1:22" x14ac:dyDescent="0.25">
      <c r="A43" s="26">
        <f>Wellpath!E43</f>
        <v>1140</v>
      </c>
      <c r="B43" s="22">
        <v>0</v>
      </c>
      <c r="C43" s="22">
        <f>-COS(Wellpath!L43) / GField</f>
        <v>-6.554609470986926E-2</v>
      </c>
      <c r="D43" s="22">
        <f>(TAN(Dip) * COS(Wellpath!L43) * SIN(Wellpath!O43)) / GField</f>
        <v>4.0510628960729503E-2</v>
      </c>
      <c r="E43" s="20">
        <f>IF(D43="SING",(A44-A42)/2*Model!$W$7*(-SIN(Wellpath!$M43+Wellpath!$Q43) / GField),Model!$W$7*((drdp!B43+drdp!K43)*'ABXY-TI1S'!$B43+(drdp!E43+drdp!N43)*'ABXY-TI1S'!$C43+(drdp!H43+drdp!Q43)*'ABXY-TI1S'!$D43))</f>
        <v>-5.0558661051413262E-3</v>
      </c>
      <c r="F43" s="20">
        <f>IF(D43="SING",(A44-A42)/2*Model!$W$7*(COS(Wellpath!$M43+Wellpath!$Q43) / GField),Model!$W$7*((drdp!C43+drdp!L43)*'ABXY-TI1S'!$B43+(drdp!F43+drdp!O43)*'ABXY-TI1S'!$C43+(drdp!I43+drdp!R43)*'ABXY-TI1S'!$D43))</f>
        <v>3.7239530643145887E-3</v>
      </c>
      <c r="G43" s="20">
        <f>IF(D43="SING",0,Model!$W$7*((drdp!D43+drdp!M43)*'ABXY-TI1S'!$B43+(drdp!G43+drdp!P43)*'ABXY-TI1S'!$C43+(drdp!J43+drdp!S43)*'ABXY-TI1S'!$D43))</f>
        <v>6.0253465944774699E-3</v>
      </c>
      <c r="H43" s="18">
        <f>IF(D43="SING",(A43-A42)/2*Model!$W$7*(-SIN(Wellpath!$M43+Wellpath!$Q43) / GField),Model!$W$7*((drdp!B43)*'ABXY-TI1S'!$B43+(drdp!E43)*'ABXY-TI1S'!$C43+(drdp!H43)*'ABXY-TI1S'!$D43))</f>
        <v>-2.5279330525706631E-3</v>
      </c>
      <c r="I43" s="18">
        <f>IF(D43="SING",(A43-A42)/2*Model!$W$7*(COS(Wellpath!$M43+Wellpath!$Q43) / GField),Model!$W$7*((drdp!C43)*'ABXY-TI1S'!$B43+(drdp!F43)*'ABXY-TI1S'!$C43+(drdp!I43)*'ABXY-TI1S'!$D43))</f>
        <v>1.8619765321572944E-3</v>
      </c>
      <c r="J43" s="18">
        <f>IF(D43="SING",0,Model!$W$7*((drdp!D43)*'ABXY-TI1S'!$B43+(drdp!G43)*'ABXY-TI1S'!$C43+(drdp!J43)*'ABXY-TI1S'!$D43))</f>
        <v>3.0126732972387349E-3</v>
      </c>
      <c r="K43" s="21">
        <f>SUM(E$3:E42)+H43</f>
        <v>-0.40206218209846495</v>
      </c>
      <c r="L43" s="21">
        <f>SUM(F$3:F42)+I43</f>
        <v>5.5785096075003593E-2</v>
      </c>
      <c r="M43" s="21">
        <f>SUM(G$3:G42)+J43</f>
        <v>9.0260143684165031E-2</v>
      </c>
      <c r="N43" s="21"/>
      <c r="O43" s="21"/>
      <c r="P43" s="21"/>
      <c r="Q43" s="19">
        <f t="shared" si="1"/>
        <v>0.16165399827377919</v>
      </c>
      <c r="R43" s="19">
        <f t="shared" si="1"/>
        <v>3.1119769440973812E-3</v>
      </c>
      <c r="S43" s="19">
        <f t="shared" si="1"/>
        <v>8.1468935378861164E-3</v>
      </c>
      <c r="T43" s="19">
        <f t="shared" si="2"/>
        <v>-2.2429077456488457E-2</v>
      </c>
      <c r="U43" s="19">
        <f t="shared" si="3"/>
        <v>-3.6290190326176371E-2</v>
      </c>
      <c r="V43" s="19">
        <f t="shared" si="4"/>
        <v>5.0351707871647746E-3</v>
      </c>
    </row>
    <row r="44" spans="1:22" s="36" customFormat="1" x14ac:dyDescent="0.25">
      <c r="A44" s="26">
        <f>Wellpath!E44</f>
        <v>1170</v>
      </c>
      <c r="B44" s="33">
        <v>0</v>
      </c>
      <c r="C44" s="22">
        <f>-COS(Wellpath!L44) / GField</f>
        <v>-6.554609470986926E-2</v>
      </c>
      <c r="D44" s="22">
        <f>(TAN(Dip) * COS(Wellpath!L44) * SIN(Wellpath!O44)) / GField</f>
        <v>4.0510628960729503E-2</v>
      </c>
      <c r="E44" s="20">
        <f>IF(D44="SING",(A45-A43)/2*Model!$W$7*(-SIN(Wellpath!$M44+Wellpath!$Q44) / GField),Model!$W$7*((drdp!B44+drdp!K44)*'ABXY-TI1S'!$B44+(drdp!E44+drdp!N44)*'ABXY-TI1S'!$C44+(drdp!H44+drdp!Q44)*'ABXY-TI1S'!$D44))</f>
        <v>-5.0558661051413262E-3</v>
      </c>
      <c r="F44" s="20">
        <f>IF(D44="SING",(A45-A43)/2*Model!$W$7*(COS(Wellpath!$M44+Wellpath!$Q44) / GField),Model!$W$7*((drdp!C44+drdp!L44)*'ABXY-TI1S'!$B44+(drdp!F44+drdp!O44)*'ABXY-TI1S'!$C44+(drdp!I44+drdp!R44)*'ABXY-TI1S'!$D44))</f>
        <v>3.7239530643145887E-3</v>
      </c>
      <c r="G44" s="20">
        <f>IF(D44="SING",0,Model!$W$7*((drdp!D44+drdp!M44)*'ABXY-TI1S'!$B44+(drdp!G44+drdp!P44)*'ABXY-TI1S'!$C44+(drdp!J44+drdp!S44)*'ABXY-TI1S'!$D44))</f>
        <v>6.0253465944774699E-3</v>
      </c>
      <c r="H44" s="18">
        <f>IF(D44="SING",(A44-A43)/2*Model!$W$7*(-SIN(Wellpath!$M44+Wellpath!$Q44) / GField),Model!$W$7*((drdp!B44)*'ABXY-TI1S'!$B44+(drdp!E44)*'ABXY-TI1S'!$C44+(drdp!H44)*'ABXY-TI1S'!$D44))</f>
        <v>-2.5279330525706631E-3</v>
      </c>
      <c r="I44" s="18">
        <f>IF(D44="SING",(A44-A43)/2*Model!$W$7*(COS(Wellpath!$M44+Wellpath!$Q44) / GField),Model!$W$7*((drdp!C44)*'ABXY-TI1S'!$B44+(drdp!F44)*'ABXY-TI1S'!$C44+(drdp!I44)*'ABXY-TI1S'!$D44))</f>
        <v>1.8619765321572944E-3</v>
      </c>
      <c r="J44" s="18">
        <f>IF(D44="SING",0,Model!$W$7*((drdp!D44)*'ABXY-TI1S'!$B44+(drdp!G44)*'ABXY-TI1S'!$C44+(drdp!J44)*'ABXY-TI1S'!$D44))</f>
        <v>3.0126732972387349E-3</v>
      </c>
      <c r="K44" s="34">
        <f>SUM(E$3:E43)+H44</f>
        <v>-0.40711804820360625</v>
      </c>
      <c r="L44" s="34">
        <f>SUM(F$3:F43)+I44</f>
        <v>5.9509049139318183E-2</v>
      </c>
      <c r="M44" s="34">
        <f>SUM(G$3:G43)+J44</f>
        <v>9.6285490278642499E-2</v>
      </c>
      <c r="N44" s="34"/>
      <c r="O44" s="34"/>
      <c r="P44" s="34"/>
      <c r="Q44" s="35">
        <f t="shared" si="1"/>
        <v>0.16574510517311386</v>
      </c>
      <c r="R44" s="35">
        <f t="shared" si="1"/>
        <v>3.541326929465786E-3</v>
      </c>
      <c r="S44" s="35">
        <f t="shared" si="1"/>
        <v>9.2708956381985595E-3</v>
      </c>
      <c r="T44" s="35">
        <f t="shared" si="2"/>
        <v>-2.4227207936051712E-2</v>
      </c>
      <c r="U44" s="35">
        <f t="shared" si="3"/>
        <v>-3.9199560872568241E-2</v>
      </c>
      <c r="V44" s="35">
        <f t="shared" si="4"/>
        <v>5.7298579723950799E-3</v>
      </c>
    </row>
    <row r="45" spans="1:22" x14ac:dyDescent="0.25">
      <c r="A45" s="26">
        <f>Wellpath!E45</f>
        <v>1200</v>
      </c>
      <c r="B45" s="22">
        <v>0</v>
      </c>
      <c r="C45" s="22">
        <f>-COS(Wellpath!L45) / GField</f>
        <v>-6.554609470986926E-2</v>
      </c>
      <c r="D45" s="22">
        <f>(TAN(Dip) * COS(Wellpath!L45) * SIN(Wellpath!O45)) / GField</f>
        <v>4.0510628960729503E-2</v>
      </c>
      <c r="E45" s="20">
        <f>IF(D45="SING",(A46-A44)/2*Model!$W$7*(-SIN(Wellpath!$M45+Wellpath!$Q45) / GField),Model!$W$7*((drdp!B45+drdp!K45)*'ABXY-TI1S'!$B45+(drdp!E45+drdp!N45)*'ABXY-TI1S'!$C45+(drdp!H45+drdp!Q45)*'ABXY-TI1S'!$D45))</f>
        <v>-5.0558661051413262E-3</v>
      </c>
      <c r="F45" s="20">
        <f>IF(D45="SING",(A46-A44)/2*Model!$W$7*(COS(Wellpath!$M45+Wellpath!$Q45) / GField),Model!$W$7*((drdp!C45+drdp!L45)*'ABXY-TI1S'!$B45+(drdp!F45+drdp!O45)*'ABXY-TI1S'!$C45+(drdp!I45+drdp!R45)*'ABXY-TI1S'!$D45))</f>
        <v>3.7239530643145887E-3</v>
      </c>
      <c r="G45" s="20">
        <f>IF(D45="SING",0,Model!$W$7*((drdp!D45+drdp!M45)*'ABXY-TI1S'!$B45+(drdp!G45+drdp!P45)*'ABXY-TI1S'!$C45+(drdp!J45+drdp!S45)*'ABXY-TI1S'!$D45))</f>
        <v>6.0253465944774699E-3</v>
      </c>
      <c r="H45" s="18">
        <f>IF(D45="SING",(A45-A44)/2*Model!$W$7*(-SIN(Wellpath!$M45+Wellpath!$Q45) / GField),Model!$W$7*((drdp!B45)*'ABXY-TI1S'!$B45+(drdp!E45)*'ABXY-TI1S'!$C45+(drdp!H45)*'ABXY-TI1S'!$D45))</f>
        <v>-2.5279330525706631E-3</v>
      </c>
      <c r="I45" s="18">
        <f>IF(D45="SING",(A45-A44)/2*Model!$W$7*(COS(Wellpath!$M45+Wellpath!$Q45) / GField),Model!$W$7*((drdp!C45)*'ABXY-TI1S'!$B45+(drdp!F45)*'ABXY-TI1S'!$C45+(drdp!I45)*'ABXY-TI1S'!$D45))</f>
        <v>1.8619765321572944E-3</v>
      </c>
      <c r="J45" s="18">
        <f>IF(D45="SING",0,Model!$W$7*((drdp!D45)*'ABXY-TI1S'!$B45+(drdp!G45)*'ABXY-TI1S'!$C45+(drdp!J45)*'ABXY-TI1S'!$D45))</f>
        <v>3.0126732972387349E-3</v>
      </c>
      <c r="K45" s="21">
        <f>SUM(E$3:E44)+H45</f>
        <v>-0.41217391430874756</v>
      </c>
      <c r="L45" s="21">
        <f>SUM(F$3:F44)+I45</f>
        <v>6.3233002203632774E-2</v>
      </c>
      <c r="M45" s="21">
        <f>SUM(G$3:G44)+J45</f>
        <v>0.10231083687311997</v>
      </c>
      <c r="N45" s="21"/>
      <c r="O45" s="21"/>
      <c r="P45" s="21"/>
      <c r="Q45" s="19">
        <f t="shared" si="1"/>
        <v>0.16988733563659478</v>
      </c>
      <c r="R45" s="19">
        <f t="shared" si="1"/>
        <v>3.9984125676846274E-3</v>
      </c>
      <c r="S45" s="19">
        <f t="shared" si="1"/>
        <v>1.0467507341678164E-2</v>
      </c>
      <c r="T45" s="19">
        <f t="shared" si="2"/>
        <v>-2.6062994031764982E-2</v>
      </c>
      <c r="U45" s="19">
        <f t="shared" si="3"/>
        <v>-4.2169858110197599E-2</v>
      </c>
      <c r="V45" s="19">
        <f t="shared" si="4"/>
        <v>6.4694213734535081E-3</v>
      </c>
    </row>
    <row r="46" spans="1:22" x14ac:dyDescent="0.25">
      <c r="A46" s="26">
        <f>Wellpath!E46</f>
        <v>1230</v>
      </c>
      <c r="B46" s="22">
        <v>0</v>
      </c>
      <c r="C46" s="22">
        <f>-COS(Wellpath!L46) / GField</f>
        <v>-6.554609470986926E-2</v>
      </c>
      <c r="D46" s="22">
        <f>(TAN(Dip) * COS(Wellpath!L46) * SIN(Wellpath!O46)) / GField</f>
        <v>4.0510628960729503E-2</v>
      </c>
      <c r="E46" s="20">
        <f>IF(D46="SING",(A47-A45)/2*Model!$W$7*(-SIN(Wellpath!$M46+Wellpath!$Q46) / GField),Model!$W$7*((drdp!B46+drdp!K46)*'ABXY-TI1S'!$B46+(drdp!E46+drdp!N46)*'ABXY-TI1S'!$C46+(drdp!H46+drdp!Q46)*'ABXY-TI1S'!$D46))</f>
        <v>-5.0558661051413262E-3</v>
      </c>
      <c r="F46" s="20">
        <f>IF(D46="SING",(A47-A45)/2*Model!$W$7*(COS(Wellpath!$M46+Wellpath!$Q46) / GField),Model!$W$7*((drdp!C46+drdp!L46)*'ABXY-TI1S'!$B46+(drdp!F46+drdp!O46)*'ABXY-TI1S'!$C46+(drdp!I46+drdp!R46)*'ABXY-TI1S'!$D46))</f>
        <v>3.7239530643145887E-3</v>
      </c>
      <c r="G46" s="20">
        <f>IF(D46="SING",0,Model!$W$7*((drdp!D46+drdp!M46)*'ABXY-TI1S'!$B46+(drdp!G46+drdp!P46)*'ABXY-TI1S'!$C46+(drdp!J46+drdp!S46)*'ABXY-TI1S'!$D46))</f>
        <v>6.0253465944774699E-3</v>
      </c>
      <c r="H46" s="18">
        <f>IF(D46="SING",(A46-A45)/2*Model!$W$7*(-SIN(Wellpath!$M46+Wellpath!$Q46) / GField),Model!$W$7*((drdp!B46)*'ABXY-TI1S'!$B46+(drdp!E46)*'ABXY-TI1S'!$C46+(drdp!H46)*'ABXY-TI1S'!$D46))</f>
        <v>-2.5279330525706631E-3</v>
      </c>
      <c r="I46" s="18">
        <f>IF(D46="SING",(A46-A45)/2*Model!$W$7*(COS(Wellpath!$M46+Wellpath!$Q46) / GField),Model!$W$7*((drdp!C46)*'ABXY-TI1S'!$B46+(drdp!F46)*'ABXY-TI1S'!$C46+(drdp!I46)*'ABXY-TI1S'!$D46))</f>
        <v>1.8619765321572944E-3</v>
      </c>
      <c r="J46" s="18">
        <f>IF(D46="SING",0,Model!$W$7*((drdp!D46)*'ABXY-TI1S'!$B46+(drdp!G46)*'ABXY-TI1S'!$C46+(drdp!J46)*'ABXY-TI1S'!$D46))</f>
        <v>3.0126732972387349E-3</v>
      </c>
      <c r="K46" s="21">
        <f>SUM(E$3:E45)+H46</f>
        <v>-0.41722978041388886</v>
      </c>
      <c r="L46" s="21">
        <f>SUM(F$3:F45)+I46</f>
        <v>6.6956955267947357E-2</v>
      </c>
      <c r="M46" s="21">
        <f>SUM(G$3:G45)+J46</f>
        <v>0.10833618346759744</v>
      </c>
      <c r="N46" s="21"/>
      <c r="O46" s="21"/>
      <c r="P46" s="21"/>
      <c r="Q46" s="19">
        <f t="shared" si="1"/>
        <v>0.17408068966422191</v>
      </c>
      <c r="R46" s="19">
        <f t="shared" si="1"/>
        <v>4.4832338587539036E-3</v>
      </c>
      <c r="S46" s="19">
        <f t="shared" si="1"/>
        <v>1.1736728648324932E-2</v>
      </c>
      <c r="T46" s="19">
        <f t="shared" si="2"/>
        <v>-2.7936435743628255E-2</v>
      </c>
      <c r="U46" s="19">
        <f t="shared" si="3"/>
        <v>-4.5201082039064457E-2</v>
      </c>
      <c r="V46" s="19">
        <f t="shared" si="4"/>
        <v>7.2538609903400591E-3</v>
      </c>
    </row>
    <row r="47" spans="1:22" x14ac:dyDescent="0.25">
      <c r="A47" s="26">
        <f>Wellpath!E47</f>
        <v>1260</v>
      </c>
      <c r="B47" s="22">
        <v>0</v>
      </c>
      <c r="C47" s="22">
        <f>-COS(Wellpath!L47) / GField</f>
        <v>-6.554609470986926E-2</v>
      </c>
      <c r="D47" s="22">
        <f>(TAN(Dip) * COS(Wellpath!L47) * SIN(Wellpath!O47)) / GField</f>
        <v>4.0510628960729503E-2</v>
      </c>
      <c r="E47" s="20">
        <f>IF(D47="SING",(A48-A46)/2*Model!$W$7*(-SIN(Wellpath!$M47+Wellpath!$Q47) / GField),Model!$W$7*((drdp!B47+drdp!K47)*'ABXY-TI1S'!$B47+(drdp!E47+drdp!N47)*'ABXY-TI1S'!$C47+(drdp!H47+drdp!Q47)*'ABXY-TI1S'!$D47))</f>
        <v>-5.0558661051413262E-3</v>
      </c>
      <c r="F47" s="20">
        <f>IF(D47="SING",(A48-A46)/2*Model!$W$7*(COS(Wellpath!$M47+Wellpath!$Q47) / GField),Model!$W$7*((drdp!C47+drdp!L47)*'ABXY-TI1S'!$B47+(drdp!F47+drdp!O47)*'ABXY-TI1S'!$C47+(drdp!I47+drdp!R47)*'ABXY-TI1S'!$D47))</f>
        <v>3.7239530643145887E-3</v>
      </c>
      <c r="G47" s="20">
        <f>IF(D47="SING",0,Model!$W$7*((drdp!D47+drdp!M47)*'ABXY-TI1S'!$B47+(drdp!G47+drdp!P47)*'ABXY-TI1S'!$C47+(drdp!J47+drdp!S47)*'ABXY-TI1S'!$D47))</f>
        <v>6.0253465944774699E-3</v>
      </c>
      <c r="H47" s="18">
        <f>IF(D47="SING",(A47-A46)/2*Model!$W$7*(-SIN(Wellpath!$M47+Wellpath!$Q47) / GField),Model!$W$7*((drdp!B47)*'ABXY-TI1S'!$B47+(drdp!E47)*'ABXY-TI1S'!$C47+(drdp!H47)*'ABXY-TI1S'!$D47))</f>
        <v>-2.5279330525706631E-3</v>
      </c>
      <c r="I47" s="18">
        <f>IF(D47="SING",(A47-A46)/2*Model!$W$7*(COS(Wellpath!$M47+Wellpath!$Q47) / GField),Model!$W$7*((drdp!C47)*'ABXY-TI1S'!$B47+(drdp!F47)*'ABXY-TI1S'!$C47+(drdp!I47)*'ABXY-TI1S'!$D47))</f>
        <v>1.8619765321572944E-3</v>
      </c>
      <c r="J47" s="18">
        <f>IF(D47="SING",0,Model!$W$7*((drdp!D47)*'ABXY-TI1S'!$B47+(drdp!G47)*'ABXY-TI1S'!$C47+(drdp!J47)*'ABXY-TI1S'!$D47))</f>
        <v>3.0126732972387349E-3</v>
      </c>
      <c r="K47" s="21">
        <f>SUM(E$3:E46)+H47</f>
        <v>-0.42228564651903017</v>
      </c>
      <c r="L47" s="21">
        <f>SUM(F$3:F46)+I47</f>
        <v>7.0680908332261941E-2</v>
      </c>
      <c r="M47" s="21">
        <f>SUM(G$3:G46)+J47</f>
        <v>0.1143615300620749</v>
      </c>
      <c r="N47" s="21"/>
      <c r="O47" s="21"/>
      <c r="P47" s="21"/>
      <c r="Q47" s="19">
        <f t="shared" si="1"/>
        <v>0.17832516725599529</v>
      </c>
      <c r="R47" s="19">
        <f t="shared" si="1"/>
        <v>4.995790802673615E-3</v>
      </c>
      <c r="S47" s="19">
        <f t="shared" si="1"/>
        <v>1.3078559558138862E-2</v>
      </c>
      <c r="T47" s="19">
        <f t="shared" si="2"/>
        <v>-2.9847533071641539E-2</v>
      </c>
      <c r="U47" s="19">
        <f t="shared" si="3"/>
        <v>-4.8293232659168808E-2</v>
      </c>
      <c r="V47" s="19">
        <f t="shared" si="4"/>
        <v>8.0831768230547347E-3</v>
      </c>
    </row>
    <row r="48" spans="1:22" x14ac:dyDescent="0.25">
      <c r="A48" s="26">
        <f>Wellpath!E48</f>
        <v>1290</v>
      </c>
      <c r="B48" s="22">
        <v>0</v>
      </c>
      <c r="C48" s="22">
        <f>-COS(Wellpath!L48) / GField</f>
        <v>-6.554609470986926E-2</v>
      </c>
      <c r="D48" s="22">
        <f>(TAN(Dip) * COS(Wellpath!L48) * SIN(Wellpath!O48)) / GField</f>
        <v>4.0510628960729503E-2</v>
      </c>
      <c r="E48" s="20">
        <f>IF(D48="SING",(A49-A47)/2*Model!$W$7*(-SIN(Wellpath!$M48+Wellpath!$Q48) / GField),Model!$W$7*((drdp!B48+drdp!K48)*'ABXY-TI1S'!$B48+(drdp!E48+drdp!N48)*'ABXY-TI1S'!$C48+(drdp!H48+drdp!Q48)*'ABXY-TI1S'!$D48))</f>
        <v>-5.0558661051413262E-3</v>
      </c>
      <c r="F48" s="20">
        <f>IF(D48="SING",(A49-A47)/2*Model!$W$7*(COS(Wellpath!$M48+Wellpath!$Q48) / GField),Model!$W$7*((drdp!C48+drdp!L48)*'ABXY-TI1S'!$B48+(drdp!F48+drdp!O48)*'ABXY-TI1S'!$C48+(drdp!I48+drdp!R48)*'ABXY-TI1S'!$D48))</f>
        <v>3.7239530643145887E-3</v>
      </c>
      <c r="G48" s="20">
        <f>IF(D48="SING",0,Model!$W$7*((drdp!D48+drdp!M48)*'ABXY-TI1S'!$B48+(drdp!G48+drdp!P48)*'ABXY-TI1S'!$C48+(drdp!J48+drdp!S48)*'ABXY-TI1S'!$D48))</f>
        <v>6.0253465944774699E-3</v>
      </c>
      <c r="H48" s="18">
        <f>IF(D48="SING",(A48-A47)/2*Model!$W$7*(-SIN(Wellpath!$M48+Wellpath!$Q48) / GField),Model!$W$7*((drdp!B48)*'ABXY-TI1S'!$B48+(drdp!E48)*'ABXY-TI1S'!$C48+(drdp!H48)*'ABXY-TI1S'!$D48))</f>
        <v>-2.5279330525706631E-3</v>
      </c>
      <c r="I48" s="18">
        <f>IF(D48="SING",(A48-A47)/2*Model!$W$7*(COS(Wellpath!$M48+Wellpath!$Q48) / GField),Model!$W$7*((drdp!C48)*'ABXY-TI1S'!$B48+(drdp!F48)*'ABXY-TI1S'!$C48+(drdp!I48)*'ABXY-TI1S'!$D48))</f>
        <v>1.8619765321572944E-3</v>
      </c>
      <c r="J48" s="18">
        <f>IF(D48="SING",0,Model!$W$7*((drdp!D48)*'ABXY-TI1S'!$B48+(drdp!G48)*'ABXY-TI1S'!$C48+(drdp!J48)*'ABXY-TI1S'!$D48))</f>
        <v>3.0126732972387349E-3</v>
      </c>
      <c r="K48" s="21">
        <f>SUM(E$3:E47)+H48</f>
        <v>-0.42734151262417147</v>
      </c>
      <c r="L48" s="21">
        <f>SUM(F$3:F47)+I48</f>
        <v>7.4404861396576524E-2</v>
      </c>
      <c r="M48" s="21">
        <f>SUM(G$3:G47)+J48</f>
        <v>0.12038687665655237</v>
      </c>
      <c r="N48" s="21"/>
      <c r="O48" s="21"/>
      <c r="P48" s="21"/>
      <c r="Q48" s="19">
        <f t="shared" si="1"/>
        <v>0.18262076841191491</v>
      </c>
      <c r="R48" s="19">
        <f t="shared" si="1"/>
        <v>5.5360833994437635E-3</v>
      </c>
      <c r="S48" s="19">
        <f t="shared" si="1"/>
        <v>1.4493000071119954E-2</v>
      </c>
      <c r="T48" s="19">
        <f t="shared" si="2"/>
        <v>-3.1796286015804837E-2</v>
      </c>
      <c r="U48" s="19">
        <f t="shared" si="3"/>
        <v>-5.1446309970510647E-2</v>
      </c>
      <c r="V48" s="19">
        <f t="shared" si="4"/>
        <v>8.9573688715975323E-3</v>
      </c>
    </row>
    <row r="49" spans="1:22" x14ac:dyDescent="0.25">
      <c r="A49" s="26">
        <f>Wellpath!E49</f>
        <v>1320</v>
      </c>
      <c r="B49" s="22">
        <v>0</v>
      </c>
      <c r="C49" s="22">
        <f>-COS(Wellpath!L49) / GField</f>
        <v>-6.554609470986926E-2</v>
      </c>
      <c r="D49" s="22">
        <f>(TAN(Dip) * COS(Wellpath!L49) * SIN(Wellpath!O49)) / GField</f>
        <v>4.0510628960729503E-2</v>
      </c>
      <c r="E49" s="20">
        <f>IF(D49="SING",(A50-A48)/2*Model!$W$7*(-SIN(Wellpath!$M49+Wellpath!$Q49) / GField),Model!$W$7*((drdp!B49+drdp!K49)*'ABXY-TI1S'!$B49+(drdp!E49+drdp!N49)*'ABXY-TI1S'!$C49+(drdp!H49+drdp!Q49)*'ABXY-TI1S'!$D49))</f>
        <v>-5.0558661051413262E-3</v>
      </c>
      <c r="F49" s="20">
        <f>IF(D49="SING",(A50-A48)/2*Model!$W$7*(COS(Wellpath!$M49+Wellpath!$Q49) / GField),Model!$W$7*((drdp!C49+drdp!L49)*'ABXY-TI1S'!$B49+(drdp!F49+drdp!O49)*'ABXY-TI1S'!$C49+(drdp!I49+drdp!R49)*'ABXY-TI1S'!$D49))</f>
        <v>3.7239530643145887E-3</v>
      </c>
      <c r="G49" s="20">
        <f>IF(D49="SING",0,Model!$W$7*((drdp!D49+drdp!M49)*'ABXY-TI1S'!$B49+(drdp!G49+drdp!P49)*'ABXY-TI1S'!$C49+(drdp!J49+drdp!S49)*'ABXY-TI1S'!$D49))</f>
        <v>6.0253465944774699E-3</v>
      </c>
      <c r="H49" s="18">
        <f>IF(D49="SING",(A49-A48)/2*Model!$W$7*(-SIN(Wellpath!$M49+Wellpath!$Q49) / GField),Model!$W$7*((drdp!B49)*'ABXY-TI1S'!$B49+(drdp!E49)*'ABXY-TI1S'!$C49+(drdp!H49)*'ABXY-TI1S'!$D49))</f>
        <v>-2.5279330525706631E-3</v>
      </c>
      <c r="I49" s="18">
        <f>IF(D49="SING",(A49-A48)/2*Model!$W$7*(COS(Wellpath!$M49+Wellpath!$Q49) / GField),Model!$W$7*((drdp!C49)*'ABXY-TI1S'!$B49+(drdp!F49)*'ABXY-TI1S'!$C49+(drdp!I49)*'ABXY-TI1S'!$D49))</f>
        <v>1.8619765321572944E-3</v>
      </c>
      <c r="J49" s="18">
        <f>IF(D49="SING",0,Model!$W$7*((drdp!D49)*'ABXY-TI1S'!$B49+(drdp!G49)*'ABXY-TI1S'!$C49+(drdp!J49)*'ABXY-TI1S'!$D49))</f>
        <v>3.0126732972387349E-3</v>
      </c>
      <c r="K49" s="21">
        <f>SUM(E$3:E48)+H49</f>
        <v>-0.43239737872931278</v>
      </c>
      <c r="L49" s="21">
        <f>SUM(F$3:F48)+I49</f>
        <v>7.8128814460891108E-2</v>
      </c>
      <c r="M49" s="21">
        <f>SUM(G$3:G48)+J49</f>
        <v>0.12641222325102983</v>
      </c>
      <c r="N49" s="21"/>
      <c r="O49" s="21"/>
      <c r="P49" s="21"/>
      <c r="Q49" s="19">
        <f t="shared" si="1"/>
        <v>0.18696749313198074</v>
      </c>
      <c r="R49" s="19">
        <f t="shared" si="1"/>
        <v>6.1041116490643471E-3</v>
      </c>
      <c r="S49" s="19">
        <f t="shared" si="1"/>
        <v>1.5980050187268207E-2</v>
      </c>
      <c r="T49" s="19">
        <f t="shared" si="2"/>
        <v>-3.3782694576118141E-2</v>
      </c>
      <c r="U49" s="19">
        <f t="shared" si="3"/>
        <v>-5.4660313973089979E-2</v>
      </c>
      <c r="V49" s="19">
        <f t="shared" si="4"/>
        <v>9.8764371359684536E-3</v>
      </c>
    </row>
    <row r="50" spans="1:22" x14ac:dyDescent="0.25">
      <c r="A50" s="26">
        <f>Wellpath!E50</f>
        <v>1350</v>
      </c>
      <c r="B50" s="22">
        <v>0</v>
      </c>
      <c r="C50" s="22">
        <f>-COS(Wellpath!L50) / GField</f>
        <v>-6.554609470986926E-2</v>
      </c>
      <c r="D50" s="22">
        <f>(TAN(Dip) * COS(Wellpath!L50) * SIN(Wellpath!O50)) / GField</f>
        <v>4.0510628960729503E-2</v>
      </c>
      <c r="E50" s="20">
        <f>IF(D50="SING",(A51-A49)/2*Model!$W$7*(-SIN(Wellpath!$M50+Wellpath!$Q50) / GField),Model!$W$7*((drdp!B50+drdp!K50)*'ABXY-TI1S'!$B50+(drdp!E50+drdp!N50)*'ABXY-TI1S'!$C50+(drdp!H50+drdp!Q50)*'ABXY-TI1S'!$D50))</f>
        <v>-5.0558661051413262E-3</v>
      </c>
      <c r="F50" s="20">
        <f>IF(D50="SING",(A51-A49)/2*Model!$W$7*(COS(Wellpath!$M50+Wellpath!$Q50) / GField),Model!$W$7*((drdp!C50+drdp!L50)*'ABXY-TI1S'!$B50+(drdp!F50+drdp!O50)*'ABXY-TI1S'!$C50+(drdp!I50+drdp!R50)*'ABXY-TI1S'!$D50))</f>
        <v>3.7239530643145887E-3</v>
      </c>
      <c r="G50" s="20">
        <f>IF(D50="SING",0,Model!$W$7*((drdp!D50+drdp!M50)*'ABXY-TI1S'!$B50+(drdp!G50+drdp!P50)*'ABXY-TI1S'!$C50+(drdp!J50+drdp!S50)*'ABXY-TI1S'!$D50))</f>
        <v>6.0253465944774699E-3</v>
      </c>
      <c r="H50" s="18">
        <f>IF(D50="SING",(A50-A49)/2*Model!$W$7*(-SIN(Wellpath!$M50+Wellpath!$Q50) / GField),Model!$W$7*((drdp!B50)*'ABXY-TI1S'!$B50+(drdp!E50)*'ABXY-TI1S'!$C50+(drdp!H50)*'ABXY-TI1S'!$D50))</f>
        <v>-2.5279330525706631E-3</v>
      </c>
      <c r="I50" s="18">
        <f>IF(D50="SING",(A50-A49)/2*Model!$W$7*(COS(Wellpath!$M50+Wellpath!$Q50) / GField),Model!$W$7*((drdp!C50)*'ABXY-TI1S'!$B50+(drdp!F50)*'ABXY-TI1S'!$C50+(drdp!I50)*'ABXY-TI1S'!$D50))</f>
        <v>1.8619765321572944E-3</v>
      </c>
      <c r="J50" s="18">
        <f>IF(D50="SING",0,Model!$W$7*((drdp!D50)*'ABXY-TI1S'!$B50+(drdp!G50)*'ABXY-TI1S'!$C50+(drdp!J50)*'ABXY-TI1S'!$D50))</f>
        <v>3.0126732972387349E-3</v>
      </c>
      <c r="K50" s="21">
        <f>SUM(E$3:E49)+H50</f>
        <v>-0.43745324483445408</v>
      </c>
      <c r="L50" s="21">
        <f>SUM(F$3:F49)+I50</f>
        <v>8.1852767525205691E-2</v>
      </c>
      <c r="M50" s="21">
        <f>SUM(G$3:G49)+J50</f>
        <v>0.13243756984550731</v>
      </c>
      <c r="N50" s="21"/>
      <c r="O50" s="21"/>
      <c r="P50" s="21"/>
      <c r="Q50" s="19">
        <f t="shared" si="1"/>
        <v>0.19136534141619282</v>
      </c>
      <c r="R50" s="19">
        <f t="shared" si="1"/>
        <v>6.6998755515353678E-3</v>
      </c>
      <c r="S50" s="19">
        <f t="shared" si="1"/>
        <v>1.7539709906583628E-2</v>
      </c>
      <c r="T50" s="19">
        <f t="shared" si="2"/>
        <v>-3.5806758752581457E-2</v>
      </c>
      <c r="U50" s="19">
        <f t="shared" si="3"/>
        <v>-5.7935244666906818E-2</v>
      </c>
      <c r="V50" s="19">
        <f t="shared" si="4"/>
        <v>1.08403816161675E-2</v>
      </c>
    </row>
    <row r="51" spans="1:22" x14ac:dyDescent="0.25">
      <c r="A51" s="26">
        <f>Wellpath!E51</f>
        <v>1380</v>
      </c>
      <c r="B51" s="22">
        <v>0</v>
      </c>
      <c r="C51" s="22">
        <f>-COS(Wellpath!L51) / GField</f>
        <v>-6.554609470986926E-2</v>
      </c>
      <c r="D51" s="22">
        <f>(TAN(Dip) * COS(Wellpath!L51) * SIN(Wellpath!O51)) / GField</f>
        <v>4.0510628960729503E-2</v>
      </c>
      <c r="E51" s="20">
        <f>IF(D51="SING",(A52-A50)/2*Model!$W$7*(-SIN(Wellpath!$M51+Wellpath!$Q51) / GField),Model!$W$7*((drdp!B51+drdp!K51)*'ABXY-TI1S'!$B51+(drdp!E51+drdp!N51)*'ABXY-TI1S'!$C51+(drdp!H51+drdp!Q51)*'ABXY-TI1S'!$D51))</f>
        <v>-5.0558661051413262E-3</v>
      </c>
      <c r="F51" s="20">
        <f>IF(D51="SING",(A52-A50)/2*Model!$W$7*(COS(Wellpath!$M51+Wellpath!$Q51) / GField),Model!$W$7*((drdp!C51+drdp!L51)*'ABXY-TI1S'!$B51+(drdp!F51+drdp!O51)*'ABXY-TI1S'!$C51+(drdp!I51+drdp!R51)*'ABXY-TI1S'!$D51))</f>
        <v>3.7239530643145887E-3</v>
      </c>
      <c r="G51" s="20">
        <f>IF(D51="SING",0,Model!$W$7*((drdp!D51+drdp!M51)*'ABXY-TI1S'!$B51+(drdp!G51+drdp!P51)*'ABXY-TI1S'!$C51+(drdp!J51+drdp!S51)*'ABXY-TI1S'!$D51))</f>
        <v>6.0253465944774699E-3</v>
      </c>
      <c r="H51" s="18">
        <f>IF(D51="SING",(A51-A50)/2*Model!$W$7*(-SIN(Wellpath!$M51+Wellpath!$Q51) / GField),Model!$W$7*((drdp!B51)*'ABXY-TI1S'!$B51+(drdp!E51)*'ABXY-TI1S'!$C51+(drdp!H51)*'ABXY-TI1S'!$D51))</f>
        <v>-2.5279330525706631E-3</v>
      </c>
      <c r="I51" s="18">
        <f>IF(D51="SING",(A51-A50)/2*Model!$W$7*(COS(Wellpath!$M51+Wellpath!$Q51) / GField),Model!$W$7*((drdp!C51)*'ABXY-TI1S'!$B51+(drdp!F51)*'ABXY-TI1S'!$C51+(drdp!I51)*'ABXY-TI1S'!$D51))</f>
        <v>1.8619765321572944E-3</v>
      </c>
      <c r="J51" s="18">
        <f>IF(D51="SING",0,Model!$W$7*((drdp!D51)*'ABXY-TI1S'!$B51+(drdp!G51)*'ABXY-TI1S'!$C51+(drdp!J51)*'ABXY-TI1S'!$D51))</f>
        <v>3.0126732972387349E-3</v>
      </c>
      <c r="K51" s="21">
        <f>SUM(E$3:E50)+H51</f>
        <v>-0.44250911093959538</v>
      </c>
      <c r="L51" s="21">
        <f>SUM(F$3:F50)+I51</f>
        <v>8.5576720589520275E-2</v>
      </c>
      <c r="M51" s="21">
        <f>SUM(G$3:G50)+J51</f>
        <v>0.13846291643998479</v>
      </c>
      <c r="N51" s="21"/>
      <c r="O51" s="21"/>
      <c r="P51" s="21"/>
      <c r="Q51" s="19">
        <f t="shared" si="1"/>
        <v>0.19581431326455115</v>
      </c>
      <c r="R51" s="19">
        <f t="shared" si="1"/>
        <v>7.3233751068568238E-3</v>
      </c>
      <c r="S51" s="19">
        <f t="shared" si="1"/>
        <v>1.9171979229066209E-2</v>
      </c>
      <c r="T51" s="19">
        <f t="shared" si="2"/>
        <v>-3.7868478545194782E-2</v>
      </c>
      <c r="U51" s="19">
        <f t="shared" si="3"/>
        <v>-6.1271102051961158E-2</v>
      </c>
      <c r="V51" s="19">
        <f t="shared" si="4"/>
        <v>1.1849202312194673E-2</v>
      </c>
    </row>
    <row r="52" spans="1:22" x14ac:dyDescent="0.25">
      <c r="A52" s="26">
        <f>Wellpath!E52</f>
        <v>1410</v>
      </c>
      <c r="B52" s="22">
        <v>0</v>
      </c>
      <c r="C52" s="22">
        <f>-COS(Wellpath!L52) / GField</f>
        <v>-6.554609470986926E-2</v>
      </c>
      <c r="D52" s="22">
        <f>(TAN(Dip) * COS(Wellpath!L52) * SIN(Wellpath!O52)) / GField</f>
        <v>4.0510628960729503E-2</v>
      </c>
      <c r="E52" s="20">
        <f>IF(D52="SING",(A53-A51)/2*Model!$W$7*(-SIN(Wellpath!$M52+Wellpath!$Q52) / GField),Model!$W$7*((drdp!B52+drdp!K52)*'ABXY-TI1S'!$B52+(drdp!E52+drdp!N52)*'ABXY-TI1S'!$C52+(drdp!H52+drdp!Q52)*'ABXY-TI1S'!$D52))</f>
        <v>-5.0558661051413262E-3</v>
      </c>
      <c r="F52" s="20">
        <f>IF(D52="SING",(A53-A51)/2*Model!$W$7*(COS(Wellpath!$M52+Wellpath!$Q52) / GField),Model!$W$7*((drdp!C52+drdp!L52)*'ABXY-TI1S'!$B52+(drdp!F52+drdp!O52)*'ABXY-TI1S'!$C52+(drdp!I52+drdp!R52)*'ABXY-TI1S'!$D52))</f>
        <v>3.7239530643145887E-3</v>
      </c>
      <c r="G52" s="20">
        <f>IF(D52="SING",0,Model!$W$7*((drdp!D52+drdp!M52)*'ABXY-TI1S'!$B52+(drdp!G52+drdp!P52)*'ABXY-TI1S'!$C52+(drdp!J52+drdp!S52)*'ABXY-TI1S'!$D52))</f>
        <v>6.0253465944774699E-3</v>
      </c>
      <c r="H52" s="18">
        <f>IF(D52="SING",(A52-A51)/2*Model!$W$7*(-SIN(Wellpath!$M52+Wellpath!$Q52) / GField),Model!$W$7*((drdp!B52)*'ABXY-TI1S'!$B52+(drdp!E52)*'ABXY-TI1S'!$C52+(drdp!H52)*'ABXY-TI1S'!$D52))</f>
        <v>-2.5279330525706631E-3</v>
      </c>
      <c r="I52" s="18">
        <f>IF(D52="SING",(A52-A51)/2*Model!$W$7*(COS(Wellpath!$M52+Wellpath!$Q52) / GField),Model!$W$7*((drdp!C52)*'ABXY-TI1S'!$B52+(drdp!F52)*'ABXY-TI1S'!$C52+(drdp!I52)*'ABXY-TI1S'!$D52))</f>
        <v>1.8619765321572944E-3</v>
      </c>
      <c r="J52" s="18">
        <f>IF(D52="SING",0,Model!$W$7*((drdp!D52)*'ABXY-TI1S'!$B52+(drdp!G52)*'ABXY-TI1S'!$C52+(drdp!J52)*'ABXY-TI1S'!$D52))</f>
        <v>3.0126732972387349E-3</v>
      </c>
      <c r="K52" s="21">
        <f>SUM(E$3:E51)+H52</f>
        <v>-0.44756497704473669</v>
      </c>
      <c r="L52" s="21">
        <f>SUM(F$3:F51)+I52</f>
        <v>8.9300673653834858E-2</v>
      </c>
      <c r="M52" s="21">
        <f>SUM(G$3:G51)+J52</f>
        <v>0.14448826303446227</v>
      </c>
      <c r="N52" s="21"/>
      <c r="O52" s="21"/>
      <c r="P52" s="21"/>
      <c r="Q52" s="19">
        <f t="shared" si="1"/>
        <v>0.20031440867705569</v>
      </c>
      <c r="R52" s="19">
        <f t="shared" si="1"/>
        <v>7.974610315028715E-3</v>
      </c>
      <c r="S52" s="19">
        <f t="shared" si="1"/>
        <v>2.0876858154715957E-2</v>
      </c>
      <c r="T52" s="19">
        <f t="shared" si="2"/>
        <v>-3.9967853953958118E-2</v>
      </c>
      <c r="U52" s="19">
        <f t="shared" si="3"/>
        <v>-6.4667886128252985E-2</v>
      </c>
      <c r="V52" s="19">
        <f t="shared" si="4"/>
        <v>1.2902899224049967E-2</v>
      </c>
    </row>
    <row r="53" spans="1:22" x14ac:dyDescent="0.25">
      <c r="A53" s="26">
        <f>Wellpath!E53</f>
        <v>1440</v>
      </c>
      <c r="B53" s="22">
        <v>0</v>
      </c>
      <c r="C53" s="22">
        <f>-COS(Wellpath!L53) / GField</f>
        <v>-6.554609470986926E-2</v>
      </c>
      <c r="D53" s="22">
        <f>(TAN(Dip) * COS(Wellpath!L53) * SIN(Wellpath!O53)) / GField</f>
        <v>4.0510628960729503E-2</v>
      </c>
      <c r="E53" s="20">
        <f>IF(D53="SING",(A54-A52)/2*Model!$W$7*(-SIN(Wellpath!$M53+Wellpath!$Q53) / GField),Model!$W$7*((drdp!B53+drdp!K53)*'ABXY-TI1S'!$B53+(drdp!E53+drdp!N53)*'ABXY-TI1S'!$C53+(drdp!H53+drdp!Q53)*'ABXY-TI1S'!$D53))</f>
        <v>-5.0558661051413262E-3</v>
      </c>
      <c r="F53" s="20">
        <f>IF(D53="SING",(A54-A52)/2*Model!$W$7*(COS(Wellpath!$M53+Wellpath!$Q53) / GField),Model!$W$7*((drdp!C53+drdp!L53)*'ABXY-TI1S'!$B53+(drdp!F53+drdp!O53)*'ABXY-TI1S'!$C53+(drdp!I53+drdp!R53)*'ABXY-TI1S'!$D53))</f>
        <v>3.7239530643145887E-3</v>
      </c>
      <c r="G53" s="20">
        <f>IF(D53="SING",0,Model!$W$7*((drdp!D53+drdp!M53)*'ABXY-TI1S'!$B53+(drdp!G53+drdp!P53)*'ABXY-TI1S'!$C53+(drdp!J53+drdp!S53)*'ABXY-TI1S'!$D53))</f>
        <v>6.0253465944774699E-3</v>
      </c>
      <c r="H53" s="18">
        <f>IF(D53="SING",(A53-A52)/2*Model!$W$7*(-SIN(Wellpath!$M53+Wellpath!$Q53) / GField),Model!$W$7*((drdp!B53)*'ABXY-TI1S'!$B53+(drdp!E53)*'ABXY-TI1S'!$C53+(drdp!H53)*'ABXY-TI1S'!$D53))</f>
        <v>-2.5279330525706631E-3</v>
      </c>
      <c r="I53" s="18">
        <f>IF(D53="SING",(A53-A52)/2*Model!$W$7*(COS(Wellpath!$M53+Wellpath!$Q53) / GField),Model!$W$7*((drdp!C53)*'ABXY-TI1S'!$B53+(drdp!F53)*'ABXY-TI1S'!$C53+(drdp!I53)*'ABXY-TI1S'!$D53))</f>
        <v>1.8619765321572944E-3</v>
      </c>
      <c r="J53" s="18">
        <f>IF(D53="SING",0,Model!$W$7*((drdp!D53)*'ABXY-TI1S'!$B53+(drdp!G53)*'ABXY-TI1S'!$C53+(drdp!J53)*'ABXY-TI1S'!$D53))</f>
        <v>3.0126732972387349E-3</v>
      </c>
      <c r="K53" s="21">
        <f>SUM(E$3:E52)+H53</f>
        <v>-0.45262084314987799</v>
      </c>
      <c r="L53" s="21">
        <f>SUM(F$3:F52)+I53</f>
        <v>9.3024626718149442E-2</v>
      </c>
      <c r="M53" s="21">
        <f>SUM(G$3:G52)+J53</f>
        <v>0.15051360962893975</v>
      </c>
      <c r="N53" s="21"/>
      <c r="O53" s="21"/>
      <c r="P53" s="21"/>
      <c r="Q53" s="19">
        <f t="shared" si="1"/>
        <v>0.20486562765370644</v>
      </c>
      <c r="R53" s="19">
        <f t="shared" si="1"/>
        <v>8.6535811760510423E-3</v>
      </c>
      <c r="S53" s="19">
        <f t="shared" si="1"/>
        <v>2.2654346683532865E-2</v>
      </c>
      <c r="T53" s="19">
        <f t="shared" si="2"/>
        <v>-4.2104884978871465E-2</v>
      </c>
      <c r="U53" s="19">
        <f t="shared" si="3"/>
        <v>-6.8125596895782306E-2</v>
      </c>
      <c r="V53" s="19">
        <f t="shared" si="4"/>
        <v>1.4001472351733385E-2</v>
      </c>
    </row>
    <row r="54" spans="1:22" x14ac:dyDescent="0.25">
      <c r="A54" s="26">
        <f>Wellpath!E54</f>
        <v>1470</v>
      </c>
      <c r="B54" s="22">
        <v>0</v>
      </c>
      <c r="C54" s="22">
        <f>-COS(Wellpath!L54) / GField</f>
        <v>-6.554609470986926E-2</v>
      </c>
      <c r="D54" s="22">
        <f>(TAN(Dip) * COS(Wellpath!L54) * SIN(Wellpath!O54)) / GField</f>
        <v>4.0510628960729503E-2</v>
      </c>
      <c r="E54" s="20">
        <f>IF(D54="SING",(A55-A53)/2*Model!$W$7*(-SIN(Wellpath!$M54+Wellpath!$Q54) / GField),Model!$W$7*((drdp!B54+drdp!K54)*'ABXY-TI1S'!$B54+(drdp!E54+drdp!N54)*'ABXY-TI1S'!$C54+(drdp!H54+drdp!Q54)*'ABXY-TI1S'!$D54))</f>
        <v>-5.0558661051413262E-3</v>
      </c>
      <c r="F54" s="20">
        <f>IF(D54="SING",(A55-A53)/2*Model!$W$7*(COS(Wellpath!$M54+Wellpath!$Q54) / GField),Model!$W$7*((drdp!C54+drdp!L54)*'ABXY-TI1S'!$B54+(drdp!F54+drdp!O54)*'ABXY-TI1S'!$C54+(drdp!I54+drdp!R54)*'ABXY-TI1S'!$D54))</f>
        <v>3.7239530643145887E-3</v>
      </c>
      <c r="G54" s="20">
        <f>IF(D54="SING",0,Model!$W$7*((drdp!D54+drdp!M54)*'ABXY-TI1S'!$B54+(drdp!G54+drdp!P54)*'ABXY-TI1S'!$C54+(drdp!J54+drdp!S54)*'ABXY-TI1S'!$D54))</f>
        <v>6.0253465944774699E-3</v>
      </c>
      <c r="H54" s="18">
        <f>IF(D54="SING",(A54-A53)/2*Model!$W$7*(-SIN(Wellpath!$M54+Wellpath!$Q54) / GField),Model!$W$7*((drdp!B54)*'ABXY-TI1S'!$B54+(drdp!E54)*'ABXY-TI1S'!$C54+(drdp!H54)*'ABXY-TI1S'!$D54))</f>
        <v>-2.5279330525706631E-3</v>
      </c>
      <c r="I54" s="18">
        <f>IF(D54="SING",(A54-A53)/2*Model!$W$7*(COS(Wellpath!$M54+Wellpath!$Q54) / GField),Model!$W$7*((drdp!C54)*'ABXY-TI1S'!$B54+(drdp!F54)*'ABXY-TI1S'!$C54+(drdp!I54)*'ABXY-TI1S'!$D54))</f>
        <v>1.8619765321572944E-3</v>
      </c>
      <c r="J54" s="18">
        <f>IF(D54="SING",0,Model!$W$7*((drdp!D54)*'ABXY-TI1S'!$B54+(drdp!G54)*'ABXY-TI1S'!$C54+(drdp!J54)*'ABXY-TI1S'!$D54))</f>
        <v>3.0126732972387349E-3</v>
      </c>
      <c r="K54" s="21">
        <f>SUM(E$3:E53)+H54</f>
        <v>-0.4576767092550193</v>
      </c>
      <c r="L54" s="21">
        <f>SUM(F$3:F53)+I54</f>
        <v>9.6748579782464025E-2</v>
      </c>
      <c r="M54" s="21">
        <f>SUM(G$3:G53)+J54</f>
        <v>0.15653895622341724</v>
      </c>
      <c r="N54" s="21"/>
      <c r="O54" s="21"/>
      <c r="P54" s="21"/>
      <c r="Q54" s="19">
        <f t="shared" si="1"/>
        <v>0.20946797019450347</v>
      </c>
      <c r="R54" s="19">
        <f t="shared" si="1"/>
        <v>9.3602876899238074E-3</v>
      </c>
      <c r="S54" s="19">
        <f t="shared" si="1"/>
        <v>2.4504444815516939E-2</v>
      </c>
      <c r="T54" s="19">
        <f t="shared" si="2"/>
        <v>-4.4279571619934829E-2</v>
      </c>
      <c r="U54" s="19">
        <f t="shared" si="3"/>
        <v>-7.1644234354549127E-2</v>
      </c>
      <c r="V54" s="19">
        <f t="shared" si="4"/>
        <v>1.5144921695244926E-2</v>
      </c>
    </row>
    <row r="55" spans="1:22" x14ac:dyDescent="0.25">
      <c r="A55" s="26">
        <f>Wellpath!E55</f>
        <v>1500</v>
      </c>
      <c r="B55" s="22">
        <v>0</v>
      </c>
      <c r="C55" s="22">
        <f>-COS(Wellpath!L55) / GField</f>
        <v>-6.554609470986926E-2</v>
      </c>
      <c r="D55" s="22">
        <f>(TAN(Dip) * COS(Wellpath!L55) * SIN(Wellpath!O55)) / GField</f>
        <v>4.0510628960729503E-2</v>
      </c>
      <c r="E55" s="20">
        <f>IF(D55="SING",(A56-A54)/2*Model!$W$7*(-SIN(Wellpath!$M55+Wellpath!$Q55) / GField),Model!$W$7*((drdp!B55+drdp!K55)*'ABXY-TI1S'!$B55+(drdp!E55+drdp!N55)*'ABXY-TI1S'!$C55+(drdp!H55+drdp!Q55)*'ABXY-TI1S'!$D55))</f>
        <v>-5.0558661051413262E-3</v>
      </c>
      <c r="F55" s="20">
        <f>IF(D55="SING",(A56-A54)/2*Model!$W$7*(COS(Wellpath!$M55+Wellpath!$Q55) / GField),Model!$W$7*((drdp!C55+drdp!L55)*'ABXY-TI1S'!$B55+(drdp!F55+drdp!O55)*'ABXY-TI1S'!$C55+(drdp!I55+drdp!R55)*'ABXY-TI1S'!$D55))</f>
        <v>3.7239530643145887E-3</v>
      </c>
      <c r="G55" s="20">
        <f>IF(D55="SING",0,Model!$W$7*((drdp!D55+drdp!M55)*'ABXY-TI1S'!$B55+(drdp!G55+drdp!P55)*'ABXY-TI1S'!$C55+(drdp!J55+drdp!S55)*'ABXY-TI1S'!$D55))</f>
        <v>6.0253465944774699E-3</v>
      </c>
      <c r="H55" s="18">
        <f>IF(D55="SING",(A55-A54)/2*Model!$W$7*(-SIN(Wellpath!$M55+Wellpath!$Q55) / GField),Model!$W$7*((drdp!B55)*'ABXY-TI1S'!$B55+(drdp!E55)*'ABXY-TI1S'!$C55+(drdp!H55)*'ABXY-TI1S'!$D55))</f>
        <v>-2.5279330525706631E-3</v>
      </c>
      <c r="I55" s="18">
        <f>IF(D55="SING",(A55-A54)/2*Model!$W$7*(COS(Wellpath!$M55+Wellpath!$Q55) / GField),Model!$W$7*((drdp!C55)*'ABXY-TI1S'!$B55+(drdp!F55)*'ABXY-TI1S'!$C55+(drdp!I55)*'ABXY-TI1S'!$D55))</f>
        <v>1.8619765321572944E-3</v>
      </c>
      <c r="J55" s="18">
        <f>IF(D55="SING",0,Model!$W$7*((drdp!D55)*'ABXY-TI1S'!$B55+(drdp!G55)*'ABXY-TI1S'!$C55+(drdp!J55)*'ABXY-TI1S'!$D55))</f>
        <v>3.0126732972387349E-3</v>
      </c>
      <c r="K55" s="21">
        <f>SUM(E$3:E54)+H55</f>
        <v>-0.4627325753601606</v>
      </c>
      <c r="L55" s="21">
        <f>SUM(F$3:F54)+I55</f>
        <v>0.10047253284677861</v>
      </c>
      <c r="M55" s="21">
        <f>SUM(G$3:G54)+J55</f>
        <v>0.16256430281789472</v>
      </c>
      <c r="N55" s="21"/>
      <c r="O55" s="21"/>
      <c r="P55" s="21"/>
      <c r="Q55" s="19">
        <f t="shared" si="1"/>
        <v>0.21412143629944672</v>
      </c>
      <c r="R55" s="19">
        <f t="shared" si="1"/>
        <v>1.0094729856647007E-2</v>
      </c>
      <c r="S55" s="19">
        <f t="shared" si="1"/>
        <v>2.6427152550668173E-2</v>
      </c>
      <c r="T55" s="19">
        <f t="shared" si="2"/>
        <v>-4.6491913877148197E-2</v>
      </c>
      <c r="U55" s="19">
        <f t="shared" si="3"/>
        <v>-7.5223798504553435E-2</v>
      </c>
      <c r="V55" s="19">
        <f t="shared" si="4"/>
        <v>1.6333247254584592E-2</v>
      </c>
    </row>
    <row r="56" spans="1:22" x14ac:dyDescent="0.25">
      <c r="A56" s="26">
        <f>Wellpath!E56</f>
        <v>1530</v>
      </c>
      <c r="B56" s="22">
        <v>0</v>
      </c>
      <c r="C56" s="22">
        <f>-COS(Wellpath!L56) / GField</f>
        <v>-6.554609470986926E-2</v>
      </c>
      <c r="D56" s="22">
        <f>(TAN(Dip) * COS(Wellpath!L56) * SIN(Wellpath!O56)) / GField</f>
        <v>4.0510628960729503E-2</v>
      </c>
      <c r="E56" s="20">
        <f>IF(D56="SING",(A57-A55)/2*Model!$W$7*(-SIN(Wellpath!$M56+Wellpath!$Q56) / GField),Model!$W$7*((drdp!B56+drdp!K56)*'ABXY-TI1S'!$B56+(drdp!E56+drdp!N56)*'ABXY-TI1S'!$C56+(drdp!H56+drdp!Q56)*'ABXY-TI1S'!$D56))</f>
        <v>-5.0558661051413262E-3</v>
      </c>
      <c r="F56" s="20">
        <f>IF(D56="SING",(A57-A55)/2*Model!$W$7*(COS(Wellpath!$M56+Wellpath!$Q56) / GField),Model!$W$7*((drdp!C56+drdp!L56)*'ABXY-TI1S'!$B56+(drdp!F56+drdp!O56)*'ABXY-TI1S'!$C56+(drdp!I56+drdp!R56)*'ABXY-TI1S'!$D56))</f>
        <v>3.7239530643145887E-3</v>
      </c>
      <c r="G56" s="20">
        <f>IF(D56="SING",0,Model!$W$7*((drdp!D56+drdp!M56)*'ABXY-TI1S'!$B56+(drdp!G56+drdp!P56)*'ABXY-TI1S'!$C56+(drdp!J56+drdp!S56)*'ABXY-TI1S'!$D56))</f>
        <v>6.0253465944774699E-3</v>
      </c>
      <c r="H56" s="18">
        <f>IF(D56="SING",(A56-A55)/2*Model!$W$7*(-SIN(Wellpath!$M56+Wellpath!$Q56) / GField),Model!$W$7*((drdp!B56)*'ABXY-TI1S'!$B56+(drdp!E56)*'ABXY-TI1S'!$C56+(drdp!H56)*'ABXY-TI1S'!$D56))</f>
        <v>-2.5279330525706631E-3</v>
      </c>
      <c r="I56" s="18">
        <f>IF(D56="SING",(A56-A55)/2*Model!$W$7*(COS(Wellpath!$M56+Wellpath!$Q56) / GField),Model!$W$7*((drdp!C56)*'ABXY-TI1S'!$B56+(drdp!F56)*'ABXY-TI1S'!$C56+(drdp!I56)*'ABXY-TI1S'!$D56))</f>
        <v>1.8619765321572944E-3</v>
      </c>
      <c r="J56" s="18">
        <f>IF(D56="SING",0,Model!$W$7*((drdp!D56)*'ABXY-TI1S'!$B56+(drdp!G56)*'ABXY-TI1S'!$C56+(drdp!J56)*'ABXY-TI1S'!$D56))</f>
        <v>3.0126732972387349E-3</v>
      </c>
      <c r="K56" s="21">
        <f>SUM(E$3:E55)+H56</f>
        <v>-0.46778844146530191</v>
      </c>
      <c r="L56" s="21">
        <f>SUM(F$3:F55)+I56</f>
        <v>0.10419648591109319</v>
      </c>
      <c r="M56" s="21">
        <f>SUM(G$3:G55)+J56</f>
        <v>0.1685896494123722</v>
      </c>
      <c r="N56" s="21"/>
      <c r="O56" s="21"/>
      <c r="P56" s="21"/>
      <c r="Q56" s="19">
        <f t="shared" si="1"/>
        <v>0.21882602596853618</v>
      </c>
      <c r="R56" s="19">
        <f t="shared" si="1"/>
        <v>1.0856907676220643E-2</v>
      </c>
      <c r="S56" s="19">
        <f t="shared" si="1"/>
        <v>2.8422469888986571E-2</v>
      </c>
      <c r="T56" s="19">
        <f t="shared" si="2"/>
        <v>-4.8741911750511575E-2</v>
      </c>
      <c r="U56" s="19">
        <f t="shared" si="3"/>
        <v>-7.8864289345795244E-2</v>
      </c>
      <c r="V56" s="19">
        <f t="shared" si="4"/>
        <v>1.7566449029752379E-2</v>
      </c>
    </row>
    <row r="57" spans="1:22" x14ac:dyDescent="0.25">
      <c r="A57" s="26">
        <f>Wellpath!E57</f>
        <v>1560</v>
      </c>
      <c r="B57" s="22">
        <v>0</v>
      </c>
      <c r="C57" s="22">
        <f>-COS(Wellpath!L57) / GField</f>
        <v>-6.554609470986926E-2</v>
      </c>
      <c r="D57" s="22">
        <f>(TAN(Dip) * COS(Wellpath!L57) * SIN(Wellpath!O57)) / GField</f>
        <v>4.0510628960729503E-2</v>
      </c>
      <c r="E57" s="20">
        <f>IF(D57="SING",(A58-A56)/2*Model!$W$7*(-SIN(Wellpath!$M57+Wellpath!$Q57) / GField),Model!$W$7*((drdp!B57+drdp!K57)*'ABXY-TI1S'!$B57+(drdp!E57+drdp!N57)*'ABXY-TI1S'!$C57+(drdp!H57+drdp!Q57)*'ABXY-TI1S'!$D57))</f>
        <v>-5.0558661051413262E-3</v>
      </c>
      <c r="F57" s="20">
        <f>IF(D57="SING",(A58-A56)/2*Model!$W$7*(COS(Wellpath!$M57+Wellpath!$Q57) / GField),Model!$W$7*((drdp!C57+drdp!L57)*'ABXY-TI1S'!$B57+(drdp!F57+drdp!O57)*'ABXY-TI1S'!$C57+(drdp!I57+drdp!R57)*'ABXY-TI1S'!$D57))</f>
        <v>3.7239530643145887E-3</v>
      </c>
      <c r="G57" s="20">
        <f>IF(D57="SING",0,Model!$W$7*((drdp!D57+drdp!M57)*'ABXY-TI1S'!$B57+(drdp!G57+drdp!P57)*'ABXY-TI1S'!$C57+(drdp!J57+drdp!S57)*'ABXY-TI1S'!$D57))</f>
        <v>6.0253465944774699E-3</v>
      </c>
      <c r="H57" s="18">
        <f>IF(D57="SING",(A57-A56)/2*Model!$W$7*(-SIN(Wellpath!$M57+Wellpath!$Q57) / GField),Model!$W$7*((drdp!B57)*'ABXY-TI1S'!$B57+(drdp!E57)*'ABXY-TI1S'!$C57+(drdp!H57)*'ABXY-TI1S'!$D57))</f>
        <v>-2.5279330525706631E-3</v>
      </c>
      <c r="I57" s="18">
        <f>IF(D57="SING",(A57-A56)/2*Model!$W$7*(COS(Wellpath!$M57+Wellpath!$Q57) / GField),Model!$W$7*((drdp!C57)*'ABXY-TI1S'!$B57+(drdp!F57)*'ABXY-TI1S'!$C57+(drdp!I57)*'ABXY-TI1S'!$D57))</f>
        <v>1.8619765321572944E-3</v>
      </c>
      <c r="J57" s="18">
        <f>IF(D57="SING",0,Model!$W$7*((drdp!D57)*'ABXY-TI1S'!$B57+(drdp!G57)*'ABXY-TI1S'!$C57+(drdp!J57)*'ABXY-TI1S'!$D57))</f>
        <v>3.0126732972387349E-3</v>
      </c>
      <c r="K57" s="21">
        <f>SUM(E$3:E56)+H57</f>
        <v>-0.47284430757044321</v>
      </c>
      <c r="L57" s="21">
        <f>SUM(F$3:F56)+I57</f>
        <v>0.10792043897540778</v>
      </c>
      <c r="M57" s="21">
        <f>SUM(G$3:G56)+J57</f>
        <v>0.17461499600684968</v>
      </c>
      <c r="N57" s="21"/>
      <c r="O57" s="21"/>
      <c r="P57" s="21"/>
      <c r="Q57" s="19">
        <f t="shared" si="1"/>
        <v>0.22358173920177191</v>
      </c>
      <c r="R57" s="19">
        <f t="shared" si="1"/>
        <v>1.1646821148644715E-2</v>
      </c>
      <c r="S57" s="19">
        <f t="shared" si="1"/>
        <v>3.0490396830472132E-2</v>
      </c>
      <c r="T57" s="19">
        <f t="shared" si="2"/>
        <v>-5.1029565240024964E-2</v>
      </c>
      <c r="U57" s="19">
        <f t="shared" si="3"/>
        <v>-8.2565706878274539E-2</v>
      </c>
      <c r="V57" s="19">
        <f t="shared" si="4"/>
        <v>1.8844527020748295E-2</v>
      </c>
    </row>
    <row r="58" spans="1:22" x14ac:dyDescent="0.25">
      <c r="A58" s="26">
        <f>Wellpath!E58</f>
        <v>1590</v>
      </c>
      <c r="B58" s="22">
        <v>0</v>
      </c>
      <c r="C58" s="22">
        <f>-COS(Wellpath!L58) / GField</f>
        <v>-6.554609470986926E-2</v>
      </c>
      <c r="D58" s="22">
        <f>(TAN(Dip) * COS(Wellpath!L58) * SIN(Wellpath!O58)) / GField</f>
        <v>4.0510628960729503E-2</v>
      </c>
      <c r="E58" s="20">
        <f>IF(D58="SING",(A59-A57)/2*Model!$W$7*(-SIN(Wellpath!$M58+Wellpath!$Q58) / GField),Model!$W$7*((drdp!B58+drdp!K58)*'ABXY-TI1S'!$B58+(drdp!E58+drdp!N58)*'ABXY-TI1S'!$C58+(drdp!H58+drdp!Q58)*'ABXY-TI1S'!$D58))</f>
        <v>-5.0558661051413262E-3</v>
      </c>
      <c r="F58" s="20">
        <f>IF(D58="SING",(A59-A57)/2*Model!$W$7*(COS(Wellpath!$M58+Wellpath!$Q58) / GField),Model!$W$7*((drdp!C58+drdp!L58)*'ABXY-TI1S'!$B58+(drdp!F58+drdp!O58)*'ABXY-TI1S'!$C58+(drdp!I58+drdp!R58)*'ABXY-TI1S'!$D58))</f>
        <v>3.7239530643145887E-3</v>
      </c>
      <c r="G58" s="20">
        <f>IF(D58="SING",0,Model!$W$7*((drdp!D58+drdp!M58)*'ABXY-TI1S'!$B58+(drdp!G58+drdp!P58)*'ABXY-TI1S'!$C58+(drdp!J58+drdp!S58)*'ABXY-TI1S'!$D58))</f>
        <v>6.0253465944774699E-3</v>
      </c>
      <c r="H58" s="18">
        <f>IF(D58="SING",(A58-A57)/2*Model!$W$7*(-SIN(Wellpath!$M58+Wellpath!$Q58) / GField),Model!$W$7*((drdp!B58)*'ABXY-TI1S'!$B58+(drdp!E58)*'ABXY-TI1S'!$C58+(drdp!H58)*'ABXY-TI1S'!$D58))</f>
        <v>-2.5279330525706631E-3</v>
      </c>
      <c r="I58" s="18">
        <f>IF(D58="SING",(A58-A57)/2*Model!$W$7*(COS(Wellpath!$M58+Wellpath!$Q58) / GField),Model!$W$7*((drdp!C58)*'ABXY-TI1S'!$B58+(drdp!F58)*'ABXY-TI1S'!$C58+(drdp!I58)*'ABXY-TI1S'!$D58))</f>
        <v>1.8619765321572944E-3</v>
      </c>
      <c r="J58" s="18">
        <f>IF(D58="SING",0,Model!$W$7*((drdp!D58)*'ABXY-TI1S'!$B58+(drdp!G58)*'ABXY-TI1S'!$C58+(drdp!J58)*'ABXY-TI1S'!$D58))</f>
        <v>3.0126732972387349E-3</v>
      </c>
      <c r="K58" s="21">
        <f>SUM(E$3:E57)+H58</f>
        <v>-0.47790017367558452</v>
      </c>
      <c r="L58" s="21">
        <f>SUM(F$3:F57)+I58</f>
        <v>0.11164439203972236</v>
      </c>
      <c r="M58" s="21">
        <f>SUM(G$3:G57)+J58</f>
        <v>0.18064034260132716</v>
      </c>
      <c r="N58" s="21"/>
      <c r="O58" s="21"/>
      <c r="P58" s="21"/>
      <c r="Q58" s="19">
        <f t="shared" si="1"/>
        <v>0.22838857599915385</v>
      </c>
      <c r="R58" s="19">
        <f t="shared" si="1"/>
        <v>1.2464470273919221E-2</v>
      </c>
      <c r="S58" s="19">
        <f t="shared" si="1"/>
        <v>3.2630933375124856E-2</v>
      </c>
      <c r="T58" s="19">
        <f t="shared" si="2"/>
        <v>-5.3354874345688363E-2</v>
      </c>
      <c r="U58" s="19">
        <f t="shared" si="3"/>
        <v>-8.6328051101991335E-2</v>
      </c>
      <c r="V58" s="19">
        <f t="shared" si="4"/>
        <v>2.016748122757233E-2</v>
      </c>
    </row>
    <row r="59" spans="1:22" x14ac:dyDescent="0.25">
      <c r="A59" s="26">
        <f>Wellpath!E59</f>
        <v>1620</v>
      </c>
      <c r="B59" s="22">
        <v>0</v>
      </c>
      <c r="C59" s="22">
        <f>-COS(Wellpath!L59) / GField</f>
        <v>-6.554609470986926E-2</v>
      </c>
      <c r="D59" s="22">
        <f>(TAN(Dip) * COS(Wellpath!L59) * SIN(Wellpath!O59)) / GField</f>
        <v>4.0510628960729503E-2</v>
      </c>
      <c r="E59" s="20">
        <f>IF(D59="SING",(A60-A58)/2*Model!$W$7*(-SIN(Wellpath!$M59+Wellpath!$Q59) / GField),Model!$W$7*((drdp!B59+drdp!K59)*'ABXY-TI1S'!$B59+(drdp!E59+drdp!N59)*'ABXY-TI1S'!$C59+(drdp!H59+drdp!Q59)*'ABXY-TI1S'!$D59))</f>
        <v>-5.0558661051413262E-3</v>
      </c>
      <c r="F59" s="20">
        <f>IF(D59="SING",(A60-A58)/2*Model!$W$7*(COS(Wellpath!$M59+Wellpath!$Q59) / GField),Model!$W$7*((drdp!C59+drdp!L59)*'ABXY-TI1S'!$B59+(drdp!F59+drdp!O59)*'ABXY-TI1S'!$C59+(drdp!I59+drdp!R59)*'ABXY-TI1S'!$D59))</f>
        <v>3.7239530643145887E-3</v>
      </c>
      <c r="G59" s="20">
        <f>IF(D59="SING",0,Model!$W$7*((drdp!D59+drdp!M59)*'ABXY-TI1S'!$B59+(drdp!G59+drdp!P59)*'ABXY-TI1S'!$C59+(drdp!J59+drdp!S59)*'ABXY-TI1S'!$D59))</f>
        <v>6.0253465944774699E-3</v>
      </c>
      <c r="H59" s="18">
        <f>IF(D59="SING",(A59-A58)/2*Model!$W$7*(-SIN(Wellpath!$M59+Wellpath!$Q59) / GField),Model!$W$7*((drdp!B59)*'ABXY-TI1S'!$B59+(drdp!E59)*'ABXY-TI1S'!$C59+(drdp!H59)*'ABXY-TI1S'!$D59))</f>
        <v>-2.5279330525706631E-3</v>
      </c>
      <c r="I59" s="18">
        <f>IF(D59="SING",(A59-A58)/2*Model!$W$7*(COS(Wellpath!$M59+Wellpath!$Q59) / GField),Model!$W$7*((drdp!C59)*'ABXY-TI1S'!$B59+(drdp!F59)*'ABXY-TI1S'!$C59+(drdp!I59)*'ABXY-TI1S'!$D59))</f>
        <v>1.8619765321572944E-3</v>
      </c>
      <c r="J59" s="18">
        <f>IF(D59="SING",0,Model!$W$7*((drdp!D59)*'ABXY-TI1S'!$B59+(drdp!G59)*'ABXY-TI1S'!$C59+(drdp!J59)*'ABXY-TI1S'!$D59))</f>
        <v>3.0126732972387349E-3</v>
      </c>
      <c r="K59" s="21">
        <f>SUM(E$3:E58)+H59</f>
        <v>-0.48295603978072582</v>
      </c>
      <c r="L59" s="21">
        <f>SUM(F$3:F58)+I59</f>
        <v>0.11536834510403694</v>
      </c>
      <c r="M59" s="21">
        <f>SUM(G$3:G58)+J59</f>
        <v>0.18666568919580465</v>
      </c>
      <c r="N59" s="21"/>
      <c r="O59" s="21"/>
      <c r="P59" s="21"/>
      <c r="Q59" s="19">
        <f t="shared" si="1"/>
        <v>0.23324653636068202</v>
      </c>
      <c r="R59" s="19">
        <f t="shared" si="1"/>
        <v>1.3309855052044165E-2</v>
      </c>
      <c r="S59" s="19">
        <f t="shared" si="1"/>
        <v>3.4844079522944736E-2</v>
      </c>
      <c r="T59" s="19">
        <f t="shared" si="2"/>
        <v>-5.5717839067501773E-2</v>
      </c>
      <c r="U59" s="19">
        <f t="shared" si="3"/>
        <v>-9.0151322016945631E-2</v>
      </c>
      <c r="V59" s="19">
        <f t="shared" si="4"/>
        <v>2.153531165022449E-2</v>
      </c>
    </row>
    <row r="60" spans="1:22" x14ac:dyDescent="0.25">
      <c r="A60" s="26">
        <f>Wellpath!E60</f>
        <v>1650</v>
      </c>
      <c r="B60" s="22">
        <v>0</v>
      </c>
      <c r="C60" s="22">
        <f>-COS(Wellpath!L60) / GField</f>
        <v>-6.554609470986926E-2</v>
      </c>
      <c r="D60" s="22">
        <f>(TAN(Dip) * COS(Wellpath!L60) * SIN(Wellpath!O60)) / GField</f>
        <v>4.0510628960729503E-2</v>
      </c>
      <c r="E60" s="20">
        <f>IF(D60="SING",(A61-A59)/2*Model!$W$7*(-SIN(Wellpath!$M60+Wellpath!$Q60) / GField),Model!$W$7*((drdp!B60+drdp!K60)*'ABXY-TI1S'!$B60+(drdp!E60+drdp!N60)*'ABXY-TI1S'!$C60+(drdp!H60+drdp!Q60)*'ABXY-TI1S'!$D60))</f>
        <v>-5.0558661051413262E-3</v>
      </c>
      <c r="F60" s="20">
        <f>IF(D60="SING",(A61-A59)/2*Model!$W$7*(COS(Wellpath!$M60+Wellpath!$Q60) / GField),Model!$W$7*((drdp!C60+drdp!L60)*'ABXY-TI1S'!$B60+(drdp!F60+drdp!O60)*'ABXY-TI1S'!$C60+(drdp!I60+drdp!R60)*'ABXY-TI1S'!$D60))</f>
        <v>3.7239530643145887E-3</v>
      </c>
      <c r="G60" s="20">
        <f>IF(D60="SING",0,Model!$W$7*((drdp!D60+drdp!M60)*'ABXY-TI1S'!$B60+(drdp!G60+drdp!P60)*'ABXY-TI1S'!$C60+(drdp!J60+drdp!S60)*'ABXY-TI1S'!$D60))</f>
        <v>6.0253465944774699E-3</v>
      </c>
      <c r="H60" s="18">
        <f>IF(D60="SING",(A60-A59)/2*Model!$W$7*(-SIN(Wellpath!$M60+Wellpath!$Q60) / GField),Model!$W$7*((drdp!B60)*'ABXY-TI1S'!$B60+(drdp!E60)*'ABXY-TI1S'!$C60+(drdp!H60)*'ABXY-TI1S'!$D60))</f>
        <v>-2.5279330525706631E-3</v>
      </c>
      <c r="I60" s="18">
        <f>IF(D60="SING",(A60-A59)/2*Model!$W$7*(COS(Wellpath!$M60+Wellpath!$Q60) / GField),Model!$W$7*((drdp!C60)*'ABXY-TI1S'!$B60+(drdp!F60)*'ABXY-TI1S'!$C60+(drdp!I60)*'ABXY-TI1S'!$D60))</f>
        <v>1.8619765321572944E-3</v>
      </c>
      <c r="J60" s="18">
        <f>IF(D60="SING",0,Model!$W$7*((drdp!D60)*'ABXY-TI1S'!$B60+(drdp!G60)*'ABXY-TI1S'!$C60+(drdp!J60)*'ABXY-TI1S'!$D60))</f>
        <v>3.0126732972387349E-3</v>
      </c>
      <c r="K60" s="21">
        <f>SUM(E$3:E59)+H60</f>
        <v>-0.48801190588586713</v>
      </c>
      <c r="L60" s="21">
        <f>SUM(F$3:F59)+I60</f>
        <v>0.11909229816835153</v>
      </c>
      <c r="M60" s="21">
        <f>SUM(G$3:G59)+J60</f>
        <v>0.19269103579028213</v>
      </c>
      <c r="N60" s="21"/>
      <c r="O60" s="21"/>
      <c r="P60" s="21"/>
      <c r="Q60" s="19">
        <f t="shared" si="1"/>
        <v>0.23815562028635642</v>
      </c>
      <c r="R60" s="19">
        <f t="shared" si="1"/>
        <v>1.4182975483019545E-2</v>
      </c>
      <c r="S60" s="19">
        <f t="shared" si="1"/>
        <v>3.7129835273931787E-2</v>
      </c>
      <c r="T60" s="19">
        <f t="shared" si="2"/>
        <v>-5.8118459405465193E-2</v>
      </c>
      <c r="U60" s="19">
        <f t="shared" si="3"/>
        <v>-9.4035519623137415E-2</v>
      </c>
      <c r="V60" s="19">
        <f t="shared" si="4"/>
        <v>2.2948018288704776E-2</v>
      </c>
    </row>
    <row r="61" spans="1:22" x14ac:dyDescent="0.25">
      <c r="A61" s="26">
        <f>Wellpath!E61</f>
        <v>1680</v>
      </c>
      <c r="B61" s="22">
        <v>0</v>
      </c>
      <c r="C61" s="22">
        <f>-COS(Wellpath!L61) / GField</f>
        <v>-6.554609470986926E-2</v>
      </c>
      <c r="D61" s="22">
        <f>(TAN(Dip) * COS(Wellpath!L61) * SIN(Wellpath!O61)) / GField</f>
        <v>4.0510628960729503E-2</v>
      </c>
      <c r="E61" s="20">
        <f>IF(D61="SING",(A62-A60)/2*Model!$W$7*(-SIN(Wellpath!$M61+Wellpath!$Q61) / GField),Model!$W$7*((drdp!B61+drdp!K61)*'ABXY-TI1S'!$B61+(drdp!E61+drdp!N61)*'ABXY-TI1S'!$C61+(drdp!H61+drdp!Q61)*'ABXY-TI1S'!$D61))</f>
        <v>-4.2132217542844375E-3</v>
      </c>
      <c r="F61" s="20">
        <f>IF(D61="SING",(A62-A60)/2*Model!$W$7*(COS(Wellpath!$M61+Wellpath!$Q61) / GField),Model!$W$7*((drdp!C61+drdp!L61)*'ABXY-TI1S'!$B61+(drdp!F61+drdp!O61)*'ABXY-TI1S'!$C61+(drdp!I61+drdp!R61)*'ABXY-TI1S'!$D61))</f>
        <v>3.1032942202621574E-3</v>
      </c>
      <c r="G61" s="20">
        <f>IF(D61="SING",0,Model!$W$7*((drdp!D61+drdp!M61)*'ABXY-TI1S'!$B61+(drdp!G61+drdp!P61)*'ABXY-TI1S'!$C61+(drdp!J61+drdp!S61)*'ABXY-TI1S'!$D61))</f>
        <v>5.0211221620645582E-3</v>
      </c>
      <c r="H61" s="18">
        <f>IF(D61="SING",(A61-A60)/2*Model!$W$7*(-SIN(Wellpath!$M61+Wellpath!$Q61) / GField),Model!$W$7*((drdp!B61)*'ABXY-TI1S'!$B61+(drdp!E61)*'ABXY-TI1S'!$C61+(drdp!H61)*'ABXY-TI1S'!$D61))</f>
        <v>-2.5279330525706631E-3</v>
      </c>
      <c r="I61" s="18">
        <f>IF(D61="SING",(A61-A60)/2*Model!$W$7*(COS(Wellpath!$M61+Wellpath!$Q61) / GField),Model!$W$7*((drdp!C61)*'ABXY-TI1S'!$B61+(drdp!F61)*'ABXY-TI1S'!$C61+(drdp!I61)*'ABXY-TI1S'!$D61))</f>
        <v>1.8619765321572944E-3</v>
      </c>
      <c r="J61" s="18">
        <f>IF(D61="SING",0,Model!$W$7*((drdp!D61)*'ABXY-TI1S'!$B61+(drdp!G61)*'ABXY-TI1S'!$C61+(drdp!J61)*'ABXY-TI1S'!$D61))</f>
        <v>3.0126732972387349E-3</v>
      </c>
      <c r="K61" s="21">
        <f>SUM(E$3:E60)+H61</f>
        <v>-0.49306777199100843</v>
      </c>
      <c r="L61" s="21">
        <f>SUM(F$3:F60)+I61</f>
        <v>0.12281625123266611</v>
      </c>
      <c r="M61" s="21">
        <f>SUM(G$3:G60)+J61</f>
        <v>0.19871638238475961</v>
      </c>
      <c r="N61" s="21"/>
      <c r="O61" s="21"/>
      <c r="P61" s="21"/>
      <c r="Q61" s="19">
        <f t="shared" si="1"/>
        <v>0.24311582777617707</v>
      </c>
      <c r="R61" s="19">
        <f t="shared" si="1"/>
        <v>1.508383156684536E-2</v>
      </c>
      <c r="S61" s="19">
        <f t="shared" si="1"/>
        <v>3.9488200628086001E-2</v>
      </c>
      <c r="T61" s="19">
        <f t="shared" si="2"/>
        <v>-6.0556735359578624E-2</v>
      </c>
      <c r="U61" s="19">
        <f t="shared" si="3"/>
        <v>-9.7980643920566698E-2</v>
      </c>
      <c r="V61" s="19">
        <f t="shared" si="4"/>
        <v>2.4405601143013184E-2</v>
      </c>
    </row>
    <row r="62" spans="1:22" x14ac:dyDescent="0.25">
      <c r="A62" s="26">
        <f>Wellpath!E62</f>
        <v>1700</v>
      </c>
      <c r="B62" s="22">
        <v>0</v>
      </c>
      <c r="C62" s="22">
        <f>-COS(Wellpath!L62) / GField</f>
        <v>-6.554609470986926E-2</v>
      </c>
      <c r="D62" s="22">
        <f>(TAN(Dip) * COS(Wellpath!L62) * SIN(Wellpath!O62)) / GField</f>
        <v>4.0510628960729503E-2</v>
      </c>
      <c r="E62" s="20">
        <f>IF(D62="SING",(A63-A61)/2*Model!$W$7*(-SIN(Wellpath!$M62+Wellpath!$Q62) / GField),Model!$W$7*((drdp!B62+drdp!K62)*'ABXY-TI1S'!$B62+(drdp!E62+drdp!N62)*'ABXY-TI1S'!$C62+(drdp!H62+drdp!Q62)*'ABXY-TI1S'!$D62))</f>
        <v>-2.5279330525706631E-3</v>
      </c>
      <c r="F62" s="20">
        <f>IF(D62="SING",(A63-A61)/2*Model!$W$7*(COS(Wellpath!$M62+Wellpath!$Q62) / GField),Model!$W$7*((drdp!C62+drdp!L62)*'ABXY-TI1S'!$B62+(drdp!F62+drdp!O62)*'ABXY-TI1S'!$C62+(drdp!I62+drdp!R62)*'ABXY-TI1S'!$D62))</f>
        <v>1.8619765321572944E-3</v>
      </c>
      <c r="G62" s="20">
        <f>IF(D62="SING",0,Model!$W$7*((drdp!D62+drdp!M62)*'ABXY-TI1S'!$B62+(drdp!G62+drdp!P62)*'ABXY-TI1S'!$C62+(drdp!J62+drdp!S62)*'ABXY-TI1S'!$D62))</f>
        <v>3.0126732972387349E-3</v>
      </c>
      <c r="H62" s="18">
        <f>IF(D62="SING",(A62-A61)/2*Model!$W$7*(-SIN(Wellpath!$M62+Wellpath!$Q62) / GField),Model!$W$7*((drdp!B62)*'ABXY-TI1S'!$B62+(drdp!E62)*'ABXY-TI1S'!$C62+(drdp!H62)*'ABXY-TI1S'!$D62))</f>
        <v>-1.6852887017137753E-3</v>
      </c>
      <c r="I62" s="18">
        <f>IF(D62="SING",(A62-A61)/2*Model!$W$7*(COS(Wellpath!$M62+Wellpath!$Q62) / GField),Model!$W$7*((drdp!C62)*'ABXY-TI1S'!$B62+(drdp!F62)*'ABXY-TI1S'!$C62+(drdp!I62)*'ABXY-TI1S'!$D62))</f>
        <v>1.2413176881048628E-3</v>
      </c>
      <c r="J62" s="18">
        <f>IF(D62="SING",0,Model!$W$7*((drdp!D62)*'ABXY-TI1S'!$B62+(drdp!G62)*'ABXY-TI1S'!$C62+(drdp!J62)*'ABXY-TI1S'!$D62))</f>
        <v>2.0084488648258233E-3</v>
      </c>
      <c r="K62" s="21">
        <f>SUM(E$3:E61)+H62</f>
        <v>-0.49643834939443598</v>
      </c>
      <c r="L62" s="21">
        <f>SUM(F$3:F61)+I62</f>
        <v>0.12529888660887584</v>
      </c>
      <c r="M62" s="21">
        <f>SUM(G$3:G61)+J62</f>
        <v>0.20273328011441125</v>
      </c>
      <c r="N62" s="21"/>
      <c r="O62" s="21"/>
      <c r="P62" s="21"/>
      <c r="Q62" s="19">
        <f t="shared" si="1"/>
        <v>0.24645103474947211</v>
      </c>
      <c r="R62" s="19">
        <f t="shared" si="1"/>
        <v>1.5699810985423925E-2</v>
      </c>
      <c r="S62" s="19">
        <f t="shared" si="1"/>
        <v>4.1100782865948336E-2</v>
      </c>
      <c r="T62" s="19">
        <f t="shared" si="2"/>
        <v>-6.220317244907092E-2</v>
      </c>
      <c r="U62" s="19">
        <f t="shared" si="3"/>
        <v>-0.10064457494731816</v>
      </c>
      <c r="V62" s="19">
        <f t="shared" si="4"/>
        <v>2.5402254276901078E-2</v>
      </c>
    </row>
    <row r="63" spans="1:22" x14ac:dyDescent="0.25">
      <c r="A63" s="26">
        <f>Wellpath!E63</f>
        <v>1710</v>
      </c>
      <c r="B63" s="22">
        <v>0</v>
      </c>
      <c r="C63" s="22">
        <f>-COS(Wellpath!L63) / GField</f>
        <v>-6.6455043898795238E-2</v>
      </c>
      <c r="D63" s="22">
        <f>(TAN(Dip) * COS(Wellpath!L63) * SIN(Wellpath!O63)) / GField</f>
        <v>4.1072403136593445E-2</v>
      </c>
      <c r="E63" s="20">
        <f>IF(D63="SING",(A64-A62)/2*Model!$W$7*(-SIN(Wellpath!$M63+Wellpath!$Q63) / GField),Model!$W$7*((drdp!B63+drdp!K63)*'ABXY-TI1S'!$B63+(drdp!E63+drdp!N63)*'ABXY-TI1S'!$C63+(drdp!H63+drdp!Q63)*'ABXY-TI1S'!$D63))</f>
        <v>-3.464707379080491E-3</v>
      </c>
      <c r="F63" s="20">
        <f>IF(D63="SING",(A64-A62)/2*Model!$W$7*(COS(Wellpath!$M63+Wellpath!$Q63) / GField),Model!$W$7*((drdp!C63+drdp!L63)*'ABXY-TI1S'!$B63+(drdp!F63+drdp!O63)*'ABXY-TI1S'!$C63+(drdp!I63+drdp!R63)*'ABXY-TI1S'!$D63))</f>
        <v>2.492193479609097E-3</v>
      </c>
      <c r="G63" s="20">
        <f>IF(D63="SING",0,Model!$W$7*((drdp!D63+drdp!M63)*'ABXY-TI1S'!$B63+(drdp!G63+drdp!P63)*'ABXY-TI1S'!$C63+(drdp!J63+drdp!S63)*'ABXY-TI1S'!$D63))</f>
        <v>4.0323627166620728E-3</v>
      </c>
      <c r="H63" s="18">
        <f>IF(D63="SING",(A63-A62)/2*Model!$W$7*(-SIN(Wellpath!$M63+Wellpath!$Q63) / GField),Model!$W$7*((drdp!B63)*'ABXY-TI1S'!$B63+(drdp!E63)*'ABXY-TI1S'!$C63+(drdp!H63)*'ABXY-TI1S'!$D63))</f>
        <v>-8.6617684477012275E-4</v>
      </c>
      <c r="I63" s="18">
        <f>IF(D63="SING",(A63-A62)/2*Model!$W$7*(COS(Wellpath!$M63+Wellpath!$Q63) / GField),Model!$W$7*((drdp!C63)*'ABXY-TI1S'!$B63+(drdp!F63)*'ABXY-TI1S'!$C63+(drdp!I63)*'ABXY-TI1S'!$D63))</f>
        <v>6.2304836990227425E-4</v>
      </c>
      <c r="J63" s="18">
        <f>IF(D63="SING",0,Model!$W$7*((drdp!D63)*'ABXY-TI1S'!$B63+(drdp!G63)*'ABXY-TI1S'!$C63+(drdp!J63)*'ABXY-TI1S'!$D63))</f>
        <v>1.0080906791655182E-3</v>
      </c>
      <c r="K63" s="21">
        <f>SUM(E$3:E62)+H63</f>
        <v>-0.49814717059006303</v>
      </c>
      <c r="L63" s="21">
        <f>SUM(F$3:F62)+I63</f>
        <v>0.12654259382283053</v>
      </c>
      <c r="M63" s="21">
        <f>SUM(G$3:G62)+J63</f>
        <v>0.20474559522598967</v>
      </c>
      <c r="N63" s="21"/>
      <c r="O63" s="21"/>
      <c r="P63" s="21"/>
      <c r="Q63" s="19">
        <f t="shared" si="1"/>
        <v>0.24815060356688534</v>
      </c>
      <c r="R63" s="19">
        <f t="shared" si="1"/>
        <v>1.6013028051409868E-2</v>
      </c>
      <c r="S63" s="19">
        <f t="shared" si="1"/>
        <v>4.1920758764444808E-2</v>
      </c>
      <c r="T63" s="19">
        <f t="shared" si="2"/>
        <v>-6.3036835071970623E-2</v>
      </c>
      <c r="U63" s="19">
        <f t="shared" si="3"/>
        <v>-0.10199343895260507</v>
      </c>
      <c r="V63" s="19">
        <f t="shared" si="4"/>
        <v>2.5909038693696082E-2</v>
      </c>
    </row>
    <row r="64" spans="1:22" x14ac:dyDescent="0.25">
      <c r="A64" s="26">
        <f>Wellpath!E64</f>
        <v>1740</v>
      </c>
      <c r="B64" s="22">
        <v>0</v>
      </c>
      <c r="C64" s="22">
        <f>-COS(Wellpath!L64) / GField</f>
        <v>-6.911379283881891E-2</v>
      </c>
      <c r="D64" s="22">
        <f>(TAN(Dip) * COS(Wellpath!L64) * SIN(Wellpath!O64)) / GField</f>
        <v>4.271563744804685E-2</v>
      </c>
      <c r="E64" s="20">
        <f>IF(D64="SING",(A65-A63)/2*Model!$W$7*(-SIN(Wellpath!$M64+Wellpath!$Q64) / GField),Model!$W$7*((drdp!B64+drdp!K64)*'ABXY-TI1S'!$B64+(drdp!E64+drdp!N64)*'ABXY-TI1S'!$C64+(drdp!H64+drdp!Q64)*'ABXY-TI1S'!$D64))</f>
        <v>-5.6212302596827324E-3</v>
      </c>
      <c r="F64" s="20">
        <f>IF(D64="SING",(A65-A63)/2*Model!$W$7*(COS(Wellpath!$M64+Wellpath!$Q64) / GField),Model!$W$7*((drdp!C64+drdp!L64)*'ABXY-TI1S'!$B64+(drdp!F64+drdp!O64)*'ABXY-TI1S'!$C64+(drdp!I64+drdp!R64)*'ABXY-TI1S'!$D64))</f>
        <v>3.768901046277074E-3</v>
      </c>
      <c r="G64" s="20">
        <f>IF(D64="SING",0,Model!$W$7*((drdp!D64+drdp!M64)*'ABXY-TI1S'!$B64+(drdp!G64+drdp!P64)*'ABXY-TI1S'!$C64+(drdp!J64+drdp!S64)*'ABXY-TI1S'!$D64))</f>
        <v>6.0980723150676512E-3</v>
      </c>
      <c r="H64" s="18">
        <f>IF(D64="SING",(A64-A63)/2*Model!$W$7*(-SIN(Wellpath!$M64+Wellpath!$Q64) / GField),Model!$W$7*((drdp!B64)*'ABXY-TI1S'!$B64+(drdp!E64)*'ABXY-TI1S'!$C64+(drdp!H64)*'ABXY-TI1S'!$D64))</f>
        <v>-2.8106151298413662E-3</v>
      </c>
      <c r="I64" s="18">
        <f>IF(D64="SING",(A64-A63)/2*Model!$W$7*(COS(Wellpath!$M64+Wellpath!$Q64) / GField),Model!$W$7*((drdp!C64)*'ABXY-TI1S'!$B64+(drdp!F64)*'ABXY-TI1S'!$C64+(drdp!I64)*'ABXY-TI1S'!$D64))</f>
        <v>1.884450523138537E-3</v>
      </c>
      <c r="J64" s="18">
        <f>IF(D64="SING",0,Model!$W$7*((drdp!D64)*'ABXY-TI1S'!$B64+(drdp!G64)*'ABXY-TI1S'!$C64+(drdp!J64)*'ABXY-TI1S'!$D64))</f>
        <v>3.0490361575338256E-3</v>
      </c>
      <c r="K64" s="21">
        <f>SUM(E$3:E63)+H64</f>
        <v>-0.50355631625421471</v>
      </c>
      <c r="L64" s="21">
        <f>SUM(F$3:F63)+I64</f>
        <v>0.13029618945567592</v>
      </c>
      <c r="M64" s="21">
        <f>SUM(G$3:G63)+J64</f>
        <v>0.21081890342102005</v>
      </c>
      <c r="N64" s="21"/>
      <c r="O64" s="21"/>
      <c r="P64" s="21"/>
      <c r="Q64" s="19">
        <f t="shared" si="1"/>
        <v>0.2535689636395147</v>
      </c>
      <c r="R64" s="19">
        <f t="shared" si="1"/>
        <v>1.6977096986669393E-2</v>
      </c>
      <c r="S64" s="19">
        <f t="shared" si="1"/>
        <v>4.4444610039641383E-2</v>
      </c>
      <c r="T64" s="19">
        <f t="shared" si="2"/>
        <v>-6.5611469184261417E-2</v>
      </c>
      <c r="U64" s="19">
        <f t="shared" si="3"/>
        <v>-0.10615919040344192</v>
      </c>
      <c r="V64" s="19">
        <f t="shared" si="4"/>
        <v>2.7468899780983075E-2</v>
      </c>
    </row>
    <row r="65" spans="1:22" x14ac:dyDescent="0.25">
      <c r="A65" s="26">
        <f>Wellpath!E65</f>
        <v>1770</v>
      </c>
      <c r="B65" s="22">
        <v>0</v>
      </c>
      <c r="C65" s="22">
        <f>-COS(Wellpath!L65) / GField</f>
        <v>-7.1688337268432156E-2</v>
      </c>
      <c r="D65" s="22">
        <f>(TAN(Dip) * COS(Wellpath!L65) * SIN(Wellpath!O65)) / GField</f>
        <v>4.4306829335109363E-2</v>
      </c>
      <c r="E65" s="20">
        <f>IF(D65="SING",(A66-A64)/2*Model!$W$7*(-SIN(Wellpath!$M65+Wellpath!$Q65) / GField),Model!$W$7*((drdp!B65+drdp!K65)*'ABXY-TI1S'!$B65+(drdp!E65+drdp!N65)*'ABXY-TI1S'!$C65+(drdp!H65+drdp!Q65)*'ABXY-TI1S'!$D65))</f>
        <v>-6.0478211112923235E-3</v>
      </c>
      <c r="F65" s="20">
        <f>IF(D65="SING",(A66-A64)/2*Model!$W$7*(COS(Wellpath!$M65+Wellpath!$Q65) / GField),Model!$W$7*((drdp!C65+drdp!L65)*'ABXY-TI1S'!$B65+(drdp!F65+drdp!O65)*'ABXY-TI1S'!$C65+(drdp!I65+drdp!R65)*'ABXY-TI1S'!$D65))</f>
        <v>3.7811501660916496E-3</v>
      </c>
      <c r="G65" s="20">
        <f>IF(D65="SING",0,Model!$W$7*((drdp!D65+drdp!M65)*'ABXY-TI1S'!$B65+(drdp!G65+drdp!P65)*'ABXY-TI1S'!$C65+(drdp!J65+drdp!S65)*'ABXY-TI1S'!$D65))</f>
        <v>6.1178913597992705E-3</v>
      </c>
      <c r="H65" s="18">
        <f>IF(D65="SING",(A65-A64)/2*Model!$W$7*(-SIN(Wellpath!$M65+Wellpath!$Q65) / GField),Model!$W$7*((drdp!B65)*'ABXY-TI1S'!$B65+(drdp!E65)*'ABXY-TI1S'!$C65+(drdp!H65)*'ABXY-TI1S'!$D65))</f>
        <v>-3.0239105556461618E-3</v>
      </c>
      <c r="I65" s="18">
        <f>IF(D65="SING",(A65-A64)/2*Model!$W$7*(COS(Wellpath!$M65+Wellpath!$Q65) / GField),Model!$W$7*((drdp!C65)*'ABXY-TI1S'!$B65+(drdp!F65)*'ABXY-TI1S'!$C65+(drdp!I65)*'ABXY-TI1S'!$D65))</f>
        <v>1.8905750830458248E-3</v>
      </c>
      <c r="J65" s="18">
        <f>IF(D65="SING",0,Model!$W$7*((drdp!D65)*'ABXY-TI1S'!$B65+(drdp!G65)*'ABXY-TI1S'!$C65+(drdp!J65)*'ABXY-TI1S'!$D65))</f>
        <v>3.0589456798996353E-3</v>
      </c>
      <c r="K65" s="21">
        <f>SUM(E$3:E64)+H65</f>
        <v>-0.5093908419397023</v>
      </c>
      <c r="L65" s="21">
        <f>SUM(F$3:F64)+I65</f>
        <v>0.13407121506186029</v>
      </c>
      <c r="M65" s="21">
        <f>SUM(G$3:G64)+J65</f>
        <v>0.21692688525845352</v>
      </c>
      <c r="N65" s="21"/>
      <c r="O65" s="21"/>
      <c r="P65" s="21"/>
      <c r="Q65" s="19">
        <f t="shared" si="1"/>
        <v>0.25947902985203875</v>
      </c>
      <c r="R65" s="19">
        <f t="shared" si="1"/>
        <v>1.7975090708163593E-2</v>
      </c>
      <c r="S65" s="19">
        <f t="shared" si="1"/>
        <v>4.7057273547934257E-2</v>
      </c>
      <c r="T65" s="19">
        <f t="shared" si="2"/>
        <v>-6.8294649120239914E-2</v>
      </c>
      <c r="U65" s="19">
        <f t="shared" si="3"/>
        <v>-0.11050056872116083</v>
      </c>
      <c r="V65" s="19">
        <f t="shared" si="4"/>
        <v>2.9083651086185613E-2</v>
      </c>
    </row>
    <row r="66" spans="1:22" x14ac:dyDescent="0.25">
      <c r="A66" s="26">
        <f>Wellpath!E66</f>
        <v>1800</v>
      </c>
      <c r="B66" s="22">
        <v>0</v>
      </c>
      <c r="C66" s="22">
        <f>-COS(Wellpath!L66) / GField</f>
        <v>-7.4175540501825635E-2</v>
      </c>
      <c r="D66" s="22">
        <f>(TAN(Dip) * COS(Wellpath!L66) * SIN(Wellpath!O66)) / GField</f>
        <v>4.5844040175570894E-2</v>
      </c>
      <c r="E66" s="20">
        <f>IF(D66="SING",(A67-A65)/2*Model!$W$7*(-SIN(Wellpath!$M66+Wellpath!$Q66) / GField),Model!$W$7*((drdp!B66+drdp!K66)*'ABXY-TI1S'!$B66+(drdp!E66+drdp!N66)*'ABXY-TI1S'!$C66+(drdp!H66+drdp!Q66)*'ABXY-TI1S'!$D66))</f>
        <v>-6.4747553157012304E-3</v>
      </c>
      <c r="F66" s="20">
        <f>IF(D66="SING",(A67-A65)/2*Model!$W$7*(COS(Wellpath!$M66+Wellpath!$Q66) / GField),Model!$W$7*((drdp!C66+drdp!L66)*'ABXY-TI1S'!$B66+(drdp!F66+drdp!O66)*'ABXY-TI1S'!$C66+(drdp!I66+drdp!R66)*'ABXY-TI1S'!$D66))</f>
        <v>3.7749779023769124E-3</v>
      </c>
      <c r="G66" s="20">
        <f>IF(D66="SING",0,Model!$W$7*((drdp!D66+drdp!M66)*'ABXY-TI1S'!$B66+(drdp!G66+drdp!P66)*'ABXY-TI1S'!$C66+(drdp!J66+drdp!S66)*'ABXY-TI1S'!$D66))</f>
        <v>6.1079046527942387E-3</v>
      </c>
      <c r="H66" s="18">
        <f>IF(D66="SING",(A66-A65)/2*Model!$W$7*(-SIN(Wellpath!$M66+Wellpath!$Q66) / GField),Model!$W$7*((drdp!B66)*'ABXY-TI1S'!$B66+(drdp!E66)*'ABXY-TI1S'!$C66+(drdp!H66)*'ABXY-TI1S'!$D66))</f>
        <v>-3.2373776578506152E-3</v>
      </c>
      <c r="I66" s="18">
        <f>IF(D66="SING",(A66-A65)/2*Model!$W$7*(COS(Wellpath!$M66+Wellpath!$Q66) / GField),Model!$W$7*((drdp!C66)*'ABXY-TI1S'!$B66+(drdp!F66)*'ABXY-TI1S'!$C66+(drdp!I66)*'ABXY-TI1S'!$D66))</f>
        <v>1.8874889511884562E-3</v>
      </c>
      <c r="J66" s="18">
        <f>IF(D66="SING",0,Model!$W$7*((drdp!D66)*'ABXY-TI1S'!$B66+(drdp!G66)*'ABXY-TI1S'!$C66+(drdp!J66)*'ABXY-TI1S'!$D66))</f>
        <v>3.0539523263971194E-3</v>
      </c>
      <c r="K66" s="21">
        <f>SUM(E$3:E65)+H66</f>
        <v>-0.515652130153199</v>
      </c>
      <c r="L66" s="21">
        <f>SUM(F$3:F65)+I66</f>
        <v>0.13784927909609457</v>
      </c>
      <c r="M66" s="21">
        <f>SUM(G$3:G65)+J66</f>
        <v>0.22303978326475027</v>
      </c>
      <c r="N66" s="21"/>
      <c r="O66" s="21"/>
      <c r="P66" s="21"/>
      <c r="Q66" s="19">
        <f t="shared" si="1"/>
        <v>0.26589711933153165</v>
      </c>
      <c r="R66" s="19">
        <f t="shared" si="1"/>
        <v>1.9002423747312976E-2</v>
      </c>
      <c r="S66" s="19">
        <f t="shared" si="1"/>
        <v>4.9746744918786771E-2</v>
      </c>
      <c r="T66" s="19">
        <f t="shared" si="2"/>
        <v>-7.1082274405984011E-2</v>
      </c>
      <c r="U66" s="19">
        <f t="shared" si="3"/>
        <v>-0.1150109393493763</v>
      </c>
      <c r="V66" s="19">
        <f t="shared" si="4"/>
        <v>3.0745873332795003E-2</v>
      </c>
    </row>
    <row r="67" spans="1:22" x14ac:dyDescent="0.25">
      <c r="A67" s="26">
        <f>Wellpath!E67</f>
        <v>1830</v>
      </c>
      <c r="B67" s="22">
        <v>0</v>
      </c>
      <c r="C67" s="22">
        <f>-COS(Wellpath!L67) / GField</f>
        <v>-7.6572372264983729E-2</v>
      </c>
      <c r="D67" s="22">
        <f>(TAN(Dip) * COS(Wellpath!L67) * SIN(Wellpath!O67)) / GField</f>
        <v>4.7325397114811533E-2</v>
      </c>
      <c r="E67" s="20">
        <f>IF(D67="SING",(A68-A66)/2*Model!$W$7*(-SIN(Wellpath!$M67+Wellpath!$Q67) / GField),Model!$W$7*((drdp!B67+drdp!K67)*'ABXY-TI1S'!$B67+(drdp!E67+drdp!N67)*'ABXY-TI1S'!$C67+(drdp!H67+drdp!Q67)*'ABXY-TI1S'!$D67))</f>
        <v>-6.8999528923808463E-3</v>
      </c>
      <c r="F67" s="20">
        <f>IF(D67="SING",(A68-A66)/2*Model!$W$7*(COS(Wellpath!$M67+Wellpath!$Q67) / GField),Model!$W$7*((drdp!C67+drdp!L67)*'ABXY-TI1S'!$B67+(drdp!F67+drdp!O67)*'ABXY-TI1S'!$C67+(drdp!I67+drdp!R67)*'ABXY-TI1S'!$D67))</f>
        <v>3.7504143257812467E-3</v>
      </c>
      <c r="G67" s="20">
        <f>IF(D67="SING",0,Model!$W$7*((drdp!D67+drdp!M67)*'ABXY-TI1S'!$B67+(drdp!G67+drdp!P67)*'ABXY-TI1S'!$C67+(drdp!J67+drdp!S67)*'ABXY-TI1S'!$D67))</f>
        <v>6.0681608482852185E-3</v>
      </c>
      <c r="H67" s="18">
        <f>IF(D67="SING",(A67-A66)/2*Model!$W$7*(-SIN(Wellpath!$M67+Wellpath!$Q67) / GField),Model!$W$7*((drdp!B67)*'ABXY-TI1S'!$B67+(drdp!E67)*'ABXY-TI1S'!$C67+(drdp!H67)*'ABXY-TI1S'!$D67))</f>
        <v>-3.4499764461904231E-3</v>
      </c>
      <c r="I67" s="18">
        <f>IF(D67="SING",(A67-A66)/2*Model!$W$7*(COS(Wellpath!$M67+Wellpath!$Q67) / GField),Model!$W$7*((drdp!C67)*'ABXY-TI1S'!$B67+(drdp!F67)*'ABXY-TI1S'!$C67+(drdp!I67)*'ABXY-TI1S'!$D67))</f>
        <v>1.8752071628906233E-3</v>
      </c>
      <c r="J67" s="18">
        <f>IF(D67="SING",0,Model!$W$7*((drdp!D67)*'ABXY-TI1S'!$B67+(drdp!G67)*'ABXY-TI1S'!$C67+(drdp!J67)*'ABXY-TI1S'!$D67))</f>
        <v>3.0340804241426093E-3</v>
      </c>
      <c r="K67" s="21">
        <f>SUM(E$3:E66)+H67</f>
        <v>-0.52233948425723997</v>
      </c>
      <c r="L67" s="21">
        <f>SUM(F$3:F66)+I67</f>
        <v>0.14161197521017366</v>
      </c>
      <c r="M67" s="21">
        <f>SUM(G$3:G66)+J67</f>
        <v>0.22912781601528998</v>
      </c>
      <c r="N67" s="21"/>
      <c r="O67" s="21"/>
      <c r="P67" s="21"/>
      <c r="Q67" s="19">
        <f t="shared" si="1"/>
        <v>0.27283853681411946</v>
      </c>
      <c r="R67" s="19">
        <f t="shared" si="1"/>
        <v>2.0053951522926838E-2</v>
      </c>
      <c r="S67" s="19">
        <f t="shared" si="1"/>
        <v>5.2499556071936571E-2</v>
      </c>
      <c r="T67" s="19">
        <f t="shared" si="2"/>
        <v>-7.396952609593116E-2</v>
      </c>
      <c r="U67" s="19">
        <f t="shared" si="3"/>
        <v>-0.11968250524641434</v>
      </c>
      <c r="V67" s="19">
        <f t="shared" si="4"/>
        <v>3.2447242601518475E-2</v>
      </c>
    </row>
    <row r="68" spans="1:22" x14ac:dyDescent="0.25">
      <c r="A68" s="26">
        <f>Wellpath!E68</f>
        <v>1860</v>
      </c>
      <c r="B68" s="22">
        <v>0</v>
      </c>
      <c r="C68" s="22">
        <f>-COS(Wellpath!L68) / GField</f>
        <v>-7.8875912387606703E-2</v>
      </c>
      <c r="D68" s="22">
        <f>(TAN(Dip) * COS(Wellpath!L68) * SIN(Wellpath!O68)) / GField</f>
        <v>4.8749095347586362E-2</v>
      </c>
      <c r="E68" s="20">
        <f>IF(D68="SING",(A69-A67)/2*Model!$W$7*(-SIN(Wellpath!$M68+Wellpath!$Q68) / GField),Model!$W$7*((drdp!B68+drdp!K68)*'ABXY-TI1S'!$B68+(drdp!E68+drdp!N68)*'ABXY-TI1S'!$C68+(drdp!H68+drdp!Q68)*'ABXY-TI1S'!$D68))</f>
        <v>-7.3213423214783047E-3</v>
      </c>
      <c r="F68" s="20">
        <f>IF(D68="SING",(A69-A67)/2*Model!$W$7*(COS(Wellpath!$M68+Wellpath!$Q68) / GField),Model!$W$7*((drdp!C68+drdp!L68)*'ABXY-TI1S'!$B68+(drdp!F68+drdp!O68)*'ABXY-TI1S'!$C68+(drdp!I68+drdp!R68)*'ABXY-TI1S'!$D68))</f>
        <v>3.7075791075807042E-3</v>
      </c>
      <c r="G68" s="20">
        <f>IF(D68="SING",0,Model!$W$7*((drdp!D68+drdp!M68)*'ABXY-TI1S'!$B68+(drdp!G68+drdp!P68)*'ABXY-TI1S'!$C68+(drdp!J68+drdp!S68)*'ABXY-TI1S'!$D68))</f>
        <v>5.9988535740927492E-3</v>
      </c>
      <c r="H68" s="18">
        <f>IF(D68="SING",(A68-A67)/2*Model!$W$7*(-SIN(Wellpath!$M68+Wellpath!$Q68) / GField),Model!$W$7*((drdp!B68)*'ABXY-TI1S'!$B68+(drdp!E68)*'ABXY-TI1S'!$C68+(drdp!H68)*'ABXY-TI1S'!$D68))</f>
        <v>-3.6606711607391523E-3</v>
      </c>
      <c r="I68" s="18">
        <f>IF(D68="SING",(A68-A67)/2*Model!$W$7*(COS(Wellpath!$M68+Wellpath!$Q68) / GField),Model!$W$7*((drdp!C68)*'ABXY-TI1S'!$B68+(drdp!F68)*'ABXY-TI1S'!$C68+(drdp!I68)*'ABXY-TI1S'!$D68))</f>
        <v>1.8537895537903521E-3</v>
      </c>
      <c r="J68" s="18">
        <f>IF(D68="SING",0,Model!$W$7*((drdp!D68)*'ABXY-TI1S'!$B68+(drdp!G68)*'ABXY-TI1S'!$C68+(drdp!J68)*'ABXY-TI1S'!$D68))</f>
        <v>2.9994267870463746E-3</v>
      </c>
      <c r="K68" s="21">
        <f>SUM(E$3:E67)+H68</f>
        <v>-0.52945013186416967</v>
      </c>
      <c r="L68" s="21">
        <f>SUM(F$3:F67)+I68</f>
        <v>0.14534097192685461</v>
      </c>
      <c r="M68" s="21">
        <f>SUM(G$3:G67)+J68</f>
        <v>0.23516132322647895</v>
      </c>
      <c r="N68" s="21"/>
      <c r="O68" s="21"/>
      <c r="P68" s="21"/>
      <c r="Q68" s="19">
        <f t="shared" ref="Q68:S131" si="5">K68^2</f>
        <v>0.28031744213098664</v>
      </c>
      <c r="R68" s="19">
        <f t="shared" si="5"/>
        <v>2.112399812064274E-2</v>
      </c>
      <c r="S68" s="19">
        <f t="shared" si="5"/>
        <v>5.5300847941628511E-2</v>
      </c>
      <c r="T68" s="19">
        <f t="shared" ref="T68:T131" si="6">K68*L68</f>
        <v>-7.6950796751939748E-2</v>
      </c>
      <c r="U68" s="19">
        <f t="shared" ref="U68:U131" si="7">K68*M68</f>
        <v>-0.12450619359161191</v>
      </c>
      <c r="V68" s="19">
        <f t="shared" ref="V68:V131" si="8">L68*M68</f>
        <v>3.4178575277341659E-2</v>
      </c>
    </row>
    <row r="69" spans="1:22" x14ac:dyDescent="0.25">
      <c r="A69" s="26">
        <f>Wellpath!E69</f>
        <v>1890</v>
      </c>
      <c r="B69" s="22">
        <v>0</v>
      </c>
      <c r="C69" s="22">
        <f>-COS(Wellpath!L69) / GField</f>
        <v>-8.1083354360888274E-2</v>
      </c>
      <c r="D69" s="22">
        <f>(TAN(Dip) * COS(Wellpath!L69) * SIN(Wellpath!O69)) / GField</f>
        <v>5.0113400316902652E-2</v>
      </c>
      <c r="E69" s="20">
        <f>IF(D69="SING",(A70-A68)/2*Model!$W$7*(-SIN(Wellpath!$M69+Wellpath!$Q69) / GField),Model!$W$7*((drdp!B69+drdp!K69)*'ABXY-TI1S'!$B69+(drdp!E69+drdp!N69)*'ABXY-TI1S'!$C69+(drdp!H69+drdp!Q69)*'ABXY-TI1S'!$D69))</f>
        <v>-7.7368706360529558E-3</v>
      </c>
      <c r="F69" s="20">
        <f>IF(D69="SING",(A70-A68)/2*Model!$W$7*(COS(Wellpath!$M69+Wellpath!$Q69) / GField),Model!$W$7*((drdp!C69+drdp!L69)*'ABXY-TI1S'!$B69+(drdp!F69+drdp!O69)*'ABXY-TI1S'!$C69+(drdp!I69+drdp!R69)*'ABXY-TI1S'!$D69))</f>
        <v>3.6466809366525786E-3</v>
      </c>
      <c r="G69" s="20">
        <f>IF(D69="SING",0,Model!$W$7*((drdp!D69+drdp!M69)*'ABXY-TI1S'!$B69+(drdp!G69+drdp!P69)*'ABXY-TI1S'!$C69+(drdp!J69+drdp!S69)*'ABXY-TI1S'!$D69))</f>
        <v>5.9003204882899542E-3</v>
      </c>
      <c r="H69" s="18">
        <f>IF(D69="SING",(A69-A68)/2*Model!$W$7*(-SIN(Wellpath!$M69+Wellpath!$Q69) / GField),Model!$W$7*((drdp!B69)*'ABXY-TI1S'!$B69+(drdp!E69)*'ABXY-TI1S'!$C69+(drdp!H69)*'ABXY-TI1S'!$D69))</f>
        <v>-3.8684353180264779E-3</v>
      </c>
      <c r="I69" s="18">
        <f>IF(D69="SING",(A69-A68)/2*Model!$W$7*(COS(Wellpath!$M69+Wellpath!$Q69) / GField),Model!$W$7*((drdp!C69)*'ABXY-TI1S'!$B69+(drdp!F69)*'ABXY-TI1S'!$C69+(drdp!I69)*'ABXY-TI1S'!$D69))</f>
        <v>1.8233404683262893E-3</v>
      </c>
      <c r="J69" s="18">
        <f>IF(D69="SING",0,Model!$W$7*((drdp!D69)*'ABXY-TI1S'!$B69+(drdp!G69)*'ABXY-TI1S'!$C69+(drdp!J69)*'ABXY-TI1S'!$D69))</f>
        <v>2.9501602441449771E-3</v>
      </c>
      <c r="K69" s="21">
        <f>SUM(E$3:E68)+H69</f>
        <v>-0.53697923834293526</v>
      </c>
      <c r="L69" s="21">
        <f>SUM(F$3:F68)+I69</f>
        <v>0.14901810194897128</v>
      </c>
      <c r="M69" s="21">
        <f>SUM(G$3:G68)+J69</f>
        <v>0.24111091025767031</v>
      </c>
      <c r="N69" s="21"/>
      <c r="O69" s="21"/>
      <c r="P69" s="21"/>
      <c r="Q69" s="19">
        <f t="shared" si="5"/>
        <v>0.2883467024113589</v>
      </c>
      <c r="R69" s="19">
        <f t="shared" si="5"/>
        <v>2.2206394708473996E-2</v>
      </c>
      <c r="S69" s="19">
        <f t="shared" si="5"/>
        <v>5.8134471045282347E-2</v>
      </c>
      <c r="T69" s="19">
        <f t="shared" si="6"/>
        <v>-8.0019626883868475E-2</v>
      </c>
      <c r="U69" s="19">
        <f t="shared" si="7"/>
        <v>-0.12947155294633561</v>
      </c>
      <c r="V69" s="19">
        <f t="shared" si="8"/>
        <v>3.5929890205786782E-2</v>
      </c>
    </row>
    <row r="70" spans="1:22" x14ac:dyDescent="0.25">
      <c r="A70" s="26">
        <f>Wellpath!E70</f>
        <v>1920</v>
      </c>
      <c r="B70" s="22">
        <v>0</v>
      </c>
      <c r="C70" s="22">
        <f>-COS(Wellpath!L70) / GField</f>
        <v>-8.3192008756814345E-2</v>
      </c>
      <c r="D70" s="22">
        <f>(TAN(Dip) * COS(Wellpath!L70) * SIN(Wellpath!O70)) / GField</f>
        <v>5.1416649827310326E-2</v>
      </c>
      <c r="E70" s="20">
        <f>IF(D70="SING",(A71-A69)/2*Model!$W$7*(-SIN(Wellpath!$M70+Wellpath!$Q70) / GField),Model!$W$7*((drdp!B70+drdp!K70)*'ABXY-TI1S'!$B70+(drdp!E70+drdp!N70)*'ABXY-TI1S'!$C70+(drdp!H70+drdp!Q70)*'ABXY-TI1S'!$D70))</f>
        <v>-8.1445134239249498E-3</v>
      </c>
      <c r="F70" s="20">
        <f>IF(D70="SING",(A71-A69)/2*Model!$W$7*(COS(Wellpath!$M70+Wellpath!$Q70) / GField),Model!$W$7*((drdp!C70+drdp!L70)*'ABXY-TI1S'!$B70+(drdp!F70+drdp!O70)*'ABXY-TI1S'!$C70+(drdp!I70+drdp!R70)*'ABXY-TI1S'!$D70))</f>
        <v>3.568016502764166E-3</v>
      </c>
      <c r="G70" s="20">
        <f>IF(D70="SING",0,Model!$W$7*((drdp!D70+drdp!M70)*'ABXY-TI1S'!$B70+(drdp!G70+drdp!P70)*'ABXY-TI1S'!$C70+(drdp!J70+drdp!S70)*'ABXY-TI1S'!$D70))</f>
        <v>5.773041634166351E-3</v>
      </c>
      <c r="H70" s="18">
        <f>IF(D70="SING",(A70-A69)/2*Model!$W$7*(-SIN(Wellpath!$M70+Wellpath!$Q70) / GField),Model!$W$7*((drdp!B70)*'ABXY-TI1S'!$B70+(drdp!E70)*'ABXY-TI1S'!$C70+(drdp!H70)*'ABXY-TI1S'!$D70))</f>
        <v>-4.0722567119624749E-3</v>
      </c>
      <c r="I70" s="18">
        <f>IF(D70="SING",(A70-A69)/2*Model!$W$7*(COS(Wellpath!$M70+Wellpath!$Q70) / GField),Model!$W$7*((drdp!C70)*'ABXY-TI1S'!$B70+(drdp!F70)*'ABXY-TI1S'!$C70+(drdp!I70)*'ABXY-TI1S'!$D70))</f>
        <v>1.784008251382083E-3</v>
      </c>
      <c r="J70" s="18">
        <f>IF(D70="SING",0,Model!$W$7*((drdp!D70)*'ABXY-TI1S'!$B70+(drdp!G70)*'ABXY-TI1S'!$C70+(drdp!J70)*'ABXY-TI1S'!$D70))</f>
        <v>2.8865208170831755E-3</v>
      </c>
      <c r="K70" s="21">
        <f>SUM(E$3:E69)+H70</f>
        <v>-0.54491993037292419</v>
      </c>
      <c r="L70" s="21">
        <f>SUM(F$3:F69)+I70</f>
        <v>0.15262545066867964</v>
      </c>
      <c r="M70" s="21">
        <f>SUM(G$3:G69)+J70</f>
        <v>0.24694759131889846</v>
      </c>
      <c r="N70" s="21"/>
      <c r="O70" s="21"/>
      <c r="P70" s="21"/>
      <c r="Q70" s="19">
        <f t="shared" si="5"/>
        <v>0.29693773051763256</v>
      </c>
      <c r="R70" s="19">
        <f t="shared" si="5"/>
        <v>2.329452819181756E-2</v>
      </c>
      <c r="S70" s="19">
        <f t="shared" si="5"/>
        <v>6.0983112858205693E-2</v>
      </c>
      <c r="T70" s="19">
        <f t="shared" si="6"/>
        <v>-8.3168649951513088E-2</v>
      </c>
      <c r="U70" s="19">
        <f t="shared" si="7"/>
        <v>-0.1345666642672555</v>
      </c>
      <c r="V70" s="19">
        <f t="shared" si="8"/>
        <v>3.7690487416591797E-2</v>
      </c>
    </row>
    <row r="71" spans="1:22" x14ac:dyDescent="0.25">
      <c r="A71" s="26">
        <f>Wellpath!E71</f>
        <v>1950</v>
      </c>
      <c r="B71" s="22">
        <v>0</v>
      </c>
      <c r="C71" s="22">
        <f>-COS(Wellpath!L71) / GField</f>
        <v>-8.5199306504816816E-2</v>
      </c>
      <c r="D71" s="22">
        <f>(TAN(Dip) * COS(Wellpath!L71) * SIN(Wellpath!O71)) / GField</f>
        <v>5.2657256070031182E-2</v>
      </c>
      <c r="E71" s="20">
        <f>IF(D71="SING",(A72-A70)/2*Model!$W$7*(-SIN(Wellpath!$M71+Wellpath!$Q71) / GField),Model!$W$7*((drdp!B71+drdp!K71)*'ABXY-TI1S'!$B71+(drdp!E71+drdp!N71)*'ABXY-TI1S'!$C71+(drdp!H71+drdp!Q71)*'ABXY-TI1S'!$D71))</f>
        <v>-8.5422846904078878E-3</v>
      </c>
      <c r="F71" s="20">
        <f>IF(D71="SING",(A72-A70)/2*Model!$W$7*(COS(Wellpath!$M71+Wellpath!$Q71) / GField),Model!$W$7*((drdp!C71+drdp!L71)*'ABXY-TI1S'!$B71+(drdp!F71+drdp!O71)*'ABXY-TI1S'!$C71+(drdp!I71+drdp!R71)*'ABXY-TI1S'!$D71))</f>
        <v>3.4719690511300521E-3</v>
      </c>
      <c r="G71" s="20">
        <f>IF(D71="SING",0,Model!$W$7*((drdp!D71+drdp!M71)*'ABXY-TI1S'!$B71+(drdp!G71+drdp!P71)*'ABXY-TI1S'!$C71+(drdp!J71+drdp!S71)*'ABXY-TI1S'!$D71))</f>
        <v>5.6176371015052044E-3</v>
      </c>
      <c r="H71" s="18">
        <f>IF(D71="SING",(A71-A70)/2*Model!$W$7*(-SIN(Wellpath!$M71+Wellpath!$Q71) / GField),Model!$W$7*((drdp!B71)*'ABXY-TI1S'!$B71+(drdp!E71)*'ABXY-TI1S'!$C71+(drdp!H71)*'ABXY-TI1S'!$D71))</f>
        <v>-4.2711423452039439E-3</v>
      </c>
      <c r="I71" s="18">
        <f>IF(D71="SING",(A71-A70)/2*Model!$W$7*(COS(Wellpath!$M71+Wellpath!$Q71) / GField),Model!$W$7*((drdp!C71)*'ABXY-TI1S'!$B71+(drdp!F71)*'ABXY-TI1S'!$C71+(drdp!I71)*'ABXY-TI1S'!$D71))</f>
        <v>1.7359845255650261E-3</v>
      </c>
      <c r="J71" s="18">
        <f>IF(D71="SING",0,Model!$W$7*((drdp!D71)*'ABXY-TI1S'!$B71+(drdp!G71)*'ABXY-TI1S'!$C71+(drdp!J71)*'ABXY-TI1S'!$D71))</f>
        <v>2.8088185507526022E-3</v>
      </c>
      <c r="K71" s="21">
        <f>SUM(E$3:E70)+H71</f>
        <v>-0.55326332943009071</v>
      </c>
      <c r="L71" s="21">
        <f>SUM(F$3:F70)+I71</f>
        <v>0.15614544344562675</v>
      </c>
      <c r="M71" s="21">
        <f>SUM(G$3:G70)+J71</f>
        <v>0.25264293068673421</v>
      </c>
      <c r="N71" s="21"/>
      <c r="O71" s="21"/>
      <c r="P71" s="21"/>
      <c r="Q71" s="19">
        <f t="shared" si="5"/>
        <v>0.30610031169206908</v>
      </c>
      <c r="R71" s="19">
        <f t="shared" si="5"/>
        <v>2.4381399508831423E-2</v>
      </c>
      <c r="S71" s="19">
        <f t="shared" si="5"/>
        <v>6.3828450425981995E-2</v>
      </c>
      <c r="T71" s="19">
        <f t="shared" si="6"/>
        <v>-8.6389547916065387E-2</v>
      </c>
      <c r="U71" s="19">
        <f t="shared" si="7"/>
        <v>-0.1397780689887182</v>
      </c>
      <c r="V71" s="19">
        <f t="shared" si="8"/>
        <v>3.9449042445482856E-2</v>
      </c>
    </row>
    <row r="72" spans="1:22" x14ac:dyDescent="0.25">
      <c r="A72" s="26">
        <f>Wellpath!E72</f>
        <v>1980</v>
      </c>
      <c r="B72" s="22">
        <v>0</v>
      </c>
      <c r="C72" s="22">
        <f>-COS(Wellpath!L72) / GField</f>
        <v>-8.7102802021790271E-2</v>
      </c>
      <c r="D72" s="22">
        <f>(TAN(Dip) * COS(Wellpath!L72) * SIN(Wellpath!O72)) / GField</f>
        <v>5.3833707557459198E-2</v>
      </c>
      <c r="E72" s="20">
        <f>IF(D72="SING",(A73-A71)/2*Model!$W$7*(-SIN(Wellpath!$M72+Wellpath!$Q72) / GField),Model!$W$7*((drdp!B72+drdp!K72)*'ABXY-TI1S'!$B72+(drdp!E72+drdp!N72)*'ABXY-TI1S'!$C72+(drdp!H72+drdp!Q72)*'ABXY-TI1S'!$D72))</f>
        <v>-8.9282465338752937E-3</v>
      </c>
      <c r="F72" s="20">
        <f>IF(D72="SING",(A73-A71)/2*Model!$W$7*(COS(Wellpath!$M72+Wellpath!$Q72) / GField),Model!$W$7*((drdp!C72+drdp!L72)*'ABXY-TI1S'!$B72+(drdp!F72+drdp!O72)*'ABXY-TI1S'!$C72+(drdp!I72+drdp!R72)*'ABXY-TI1S'!$D72))</f>
        <v>3.359006515279941E-3</v>
      </c>
      <c r="G72" s="20">
        <f>IF(D72="SING",0,Model!$W$7*((drdp!D72+drdp!M72)*'ABXY-TI1S'!$B72+(drdp!G72+drdp!P72)*'ABXY-TI1S'!$C72+(drdp!J72+drdp!S72)*'ABXY-TI1S'!$D72))</f>
        <v>5.4348640055684331E-3</v>
      </c>
      <c r="H72" s="18">
        <f>IF(D72="SING",(A72-A71)/2*Model!$W$7*(-SIN(Wellpath!$M72+Wellpath!$Q72) / GField),Model!$W$7*((drdp!B72)*'ABXY-TI1S'!$B72+(drdp!E72)*'ABXY-TI1S'!$C72+(drdp!H72)*'ABXY-TI1S'!$D72))</f>
        <v>-4.4641232669376469E-3</v>
      </c>
      <c r="I72" s="18">
        <f>IF(D72="SING",(A72-A71)/2*Model!$W$7*(COS(Wellpath!$M72+Wellpath!$Q72) / GField),Model!$W$7*((drdp!C72)*'ABXY-TI1S'!$B72+(drdp!F72)*'ABXY-TI1S'!$C72+(drdp!I72)*'ABXY-TI1S'!$D72))</f>
        <v>1.6795032576399705E-3</v>
      </c>
      <c r="J72" s="18">
        <f>IF(D72="SING",0,Model!$W$7*((drdp!D72)*'ABXY-TI1S'!$B72+(drdp!G72)*'ABXY-TI1S'!$C72+(drdp!J72)*'ABXY-TI1S'!$D72))</f>
        <v>2.7174320027842165E-3</v>
      </c>
      <c r="K72" s="21">
        <f>SUM(E$3:E71)+H72</f>
        <v>-0.56199859504223226</v>
      </c>
      <c r="L72" s="21">
        <f>SUM(F$3:F71)+I72</f>
        <v>0.15956093122883175</v>
      </c>
      <c r="M72" s="21">
        <f>SUM(G$3:G71)+J72</f>
        <v>0.25816918124027105</v>
      </c>
      <c r="N72" s="21"/>
      <c r="O72" s="21"/>
      <c r="P72" s="21"/>
      <c r="Q72" s="19">
        <f t="shared" si="5"/>
        <v>0.31584242082944297</v>
      </c>
      <c r="R72" s="19">
        <f t="shared" si="5"/>
        <v>2.5459690774611975E-2</v>
      </c>
      <c r="S72" s="19">
        <f t="shared" si="5"/>
        <v>6.6651326142271927E-2</v>
      </c>
      <c r="T72" s="19">
        <f t="shared" si="6"/>
        <v>-8.967301917423369E-2</v>
      </c>
      <c r="U72" s="19">
        <f t="shared" si="7"/>
        <v>-0.14509071714023575</v>
      </c>
      <c r="V72" s="19">
        <f t="shared" si="8"/>
        <v>4.119371497328269E-2</v>
      </c>
    </row>
    <row r="73" spans="1:22" x14ac:dyDescent="0.25">
      <c r="A73" s="26">
        <f>Wellpath!E73</f>
        <v>2010</v>
      </c>
      <c r="B73" s="22">
        <v>0</v>
      </c>
      <c r="C73" s="22">
        <f>-COS(Wellpath!L73) / GField</f>
        <v>-8.8900176191658256E-2</v>
      </c>
      <c r="D73" s="22">
        <f>(TAN(Dip) * COS(Wellpath!L73) * SIN(Wellpath!O73)) / GField</f>
        <v>5.49445709646754E-2</v>
      </c>
      <c r="E73" s="20">
        <f>IF(D73="SING",(A74-A72)/2*Model!$W$7*(-SIN(Wellpath!$M73+Wellpath!$Q73) / GField),Model!$W$7*((drdp!B73+drdp!K73)*'ABXY-TI1S'!$B73+(drdp!E73+drdp!N73)*'ABXY-TI1S'!$C73+(drdp!H73+drdp!Q73)*'ABXY-TI1S'!$D73))</f>
        <v>-9.3005185870225389E-3</v>
      </c>
      <c r="F73" s="20">
        <f>IF(D73="SING",(A74-A72)/2*Model!$W$7*(COS(Wellpath!$M73+Wellpath!$Q73) / GField),Model!$W$7*((drdp!C73+drdp!L73)*'ABXY-TI1S'!$B73+(drdp!F73+drdp!O73)*'ABXY-TI1S'!$C73+(drdp!I73+drdp!R73)*'ABXY-TI1S'!$D73))</f>
        <v>3.22967923733354E-3</v>
      </c>
      <c r="G73" s="20">
        <f>IF(D73="SING",0,Model!$W$7*((drdp!D73+drdp!M73)*'ABXY-TI1S'!$B73+(drdp!G73+drdp!P73)*'ABXY-TI1S'!$C73+(drdp!J73+drdp!S73)*'ABXY-TI1S'!$D73))</f>
        <v>5.2256127985071512E-3</v>
      </c>
      <c r="H73" s="18">
        <f>IF(D73="SING",(A73-A72)/2*Model!$W$7*(-SIN(Wellpath!$M73+Wellpath!$Q73) / GField),Model!$W$7*((drdp!B73)*'ABXY-TI1S'!$B73+(drdp!E73)*'ABXY-TI1S'!$C73+(drdp!H73)*'ABXY-TI1S'!$D73))</f>
        <v>-4.6502592935112694E-3</v>
      </c>
      <c r="I73" s="18">
        <f>IF(D73="SING",(A73-A72)/2*Model!$W$7*(COS(Wellpath!$M73+Wellpath!$Q73) / GField),Model!$W$7*((drdp!C73)*'ABXY-TI1S'!$B73+(drdp!F73)*'ABXY-TI1S'!$C73+(drdp!I73)*'ABXY-TI1S'!$D73))</f>
        <v>1.61483961866677E-3</v>
      </c>
      <c r="J73" s="18">
        <f>IF(D73="SING",0,Model!$W$7*((drdp!D73)*'ABXY-TI1S'!$B73+(drdp!G73)*'ABXY-TI1S'!$C73+(drdp!J73)*'ABXY-TI1S'!$D73))</f>
        <v>2.6128063992535756E-3</v>
      </c>
      <c r="K73" s="21">
        <f>SUM(E$3:E72)+H73</f>
        <v>-0.57111297760268109</v>
      </c>
      <c r="L73" s="21">
        <f>SUM(F$3:F72)+I73</f>
        <v>0.16285527410513848</v>
      </c>
      <c r="M73" s="21">
        <f>SUM(G$3:G72)+J73</f>
        <v>0.26349941964230883</v>
      </c>
      <c r="N73" s="21"/>
      <c r="O73" s="21"/>
      <c r="P73" s="21"/>
      <c r="Q73" s="19">
        <f t="shared" si="5"/>
        <v>0.32617003318620053</v>
      </c>
      <c r="R73" s="19">
        <f t="shared" si="5"/>
        <v>2.6521840303859786E-2</v>
      </c>
      <c r="S73" s="19">
        <f t="shared" si="5"/>
        <v>6.9431944151833569E-2</v>
      </c>
      <c r="T73" s="19">
        <f t="shared" si="6"/>
        <v>-9.3008760512486438E-2</v>
      </c>
      <c r="U73" s="19">
        <f t="shared" si="7"/>
        <v>-0.1504879381484974</v>
      </c>
      <c r="V73" s="19">
        <f t="shared" si="8"/>
        <v>4.2912270212393112E-2</v>
      </c>
    </row>
    <row r="74" spans="1:22" x14ac:dyDescent="0.25">
      <c r="A74" s="26">
        <f>Wellpath!E74</f>
        <v>2040</v>
      </c>
      <c r="B74" s="22">
        <v>0</v>
      </c>
      <c r="C74" s="22">
        <f>-COS(Wellpath!L74) / GField</f>
        <v>-9.0589239190859067E-2</v>
      </c>
      <c r="D74" s="22">
        <f>(TAN(Dip) * COS(Wellpath!L74) * SIN(Wellpath!O74)) / GField</f>
        <v>5.5988492875733487E-2</v>
      </c>
      <c r="E74" s="20">
        <f>IF(D74="SING",(A75-A73)/2*Model!$W$7*(-SIN(Wellpath!$M74+Wellpath!$Q74) / GField),Model!$W$7*((drdp!B74+drdp!K74)*'ABXY-TI1S'!$B74+(drdp!E74+drdp!N74)*'ABXY-TI1S'!$C74+(drdp!H74+drdp!Q74)*'ABXY-TI1S'!$D74))</f>
        <v>-9.6572871778273506E-3</v>
      </c>
      <c r="F74" s="20">
        <f>IF(D74="SING",(A75-A73)/2*Model!$W$7*(COS(Wellpath!$M74+Wellpath!$Q74) / GField),Model!$W$7*((drdp!C74+drdp!L74)*'ABXY-TI1S'!$B74+(drdp!F74+drdp!O74)*'ABXY-TI1S'!$C74+(drdp!I74+drdp!R74)*'ABXY-TI1S'!$D74))</f>
        <v>3.0846172867890717E-3</v>
      </c>
      <c r="G74" s="20">
        <f>IF(D74="SING",0,Model!$W$7*((drdp!D74+drdp!M74)*'ABXY-TI1S'!$B74+(drdp!G74+drdp!P74)*'ABXY-TI1S'!$C74+(drdp!J74+drdp!S74)*'ABXY-TI1S'!$D74))</f>
        <v>4.9909029311683032E-3</v>
      </c>
      <c r="H74" s="18">
        <f>IF(D74="SING",(A74-A73)/2*Model!$W$7*(-SIN(Wellpath!$M74+Wellpath!$Q74) / GField),Model!$W$7*((drdp!B74)*'ABXY-TI1S'!$B74+(drdp!E74)*'ABXY-TI1S'!$C74+(drdp!H74)*'ABXY-TI1S'!$D74))</f>
        <v>-4.8286435889136753E-3</v>
      </c>
      <c r="I74" s="18">
        <f>IF(D74="SING",(A74-A73)/2*Model!$W$7*(COS(Wellpath!$M74+Wellpath!$Q74) / GField),Model!$W$7*((drdp!C74)*'ABXY-TI1S'!$B74+(drdp!F74)*'ABXY-TI1S'!$C74+(drdp!I74)*'ABXY-TI1S'!$D74))</f>
        <v>1.5423086433945358E-3</v>
      </c>
      <c r="J74" s="18">
        <f>IF(D74="SING",0,Model!$W$7*((drdp!D74)*'ABXY-TI1S'!$B74+(drdp!G74)*'ABXY-TI1S'!$C74+(drdp!J74)*'ABXY-TI1S'!$D74))</f>
        <v>2.4954514655841516E-3</v>
      </c>
      <c r="K74" s="21">
        <f>SUM(E$3:E73)+H74</f>
        <v>-0.58059188048510602</v>
      </c>
      <c r="L74" s="21">
        <f>SUM(F$3:F73)+I74</f>
        <v>0.16601242236719976</v>
      </c>
      <c r="M74" s="21">
        <f>SUM(G$3:G73)+J74</f>
        <v>0.26860767750714654</v>
      </c>
      <c r="N74" s="21"/>
      <c r="O74" s="21"/>
      <c r="P74" s="21"/>
      <c r="Q74" s="19">
        <f t="shared" si="5"/>
        <v>0.33708693168523163</v>
      </c>
      <c r="R74" s="19">
        <f t="shared" si="5"/>
        <v>2.756012438022553E-2</v>
      </c>
      <c r="S74" s="19">
        <f t="shared" si="5"/>
        <v>7.2150084415783231E-2</v>
      </c>
      <c r="T74" s="19">
        <f t="shared" si="6"/>
        <v>-9.6385464486060182E-2</v>
      </c>
      <c r="U74" s="19">
        <f t="shared" si="7"/>
        <v>-0.15595143659661112</v>
      </c>
      <c r="V74" s="19">
        <f t="shared" si="8"/>
        <v>4.4592211209388992E-2</v>
      </c>
    </row>
    <row r="75" spans="1:22" x14ac:dyDescent="0.25">
      <c r="A75" s="26">
        <f>Wellpath!E75</f>
        <v>2070</v>
      </c>
      <c r="B75" s="22">
        <v>0</v>
      </c>
      <c r="C75" s="22">
        <f>-COS(Wellpath!L75) / GField</f>
        <v>-9.216793315630839E-2</v>
      </c>
      <c r="D75" s="22">
        <f>(TAN(Dip) * COS(Wellpath!L75) * SIN(Wellpath!O75)) / GField</f>
        <v>5.6964201432588679E-2</v>
      </c>
      <c r="E75" s="20">
        <f>IF(D75="SING",(A76-A74)/2*Model!$W$7*(-SIN(Wellpath!$M75+Wellpath!$Q75) / GField),Model!$W$7*((drdp!B75+drdp!K75)*'ABXY-TI1S'!$B75+(drdp!E75+drdp!N75)*'ABXY-TI1S'!$C75+(drdp!H75+drdp!Q75)*'ABXY-TI1S'!$D75))</f>
        <v>-9.9968141655775791E-3</v>
      </c>
      <c r="F75" s="20">
        <f>IF(D75="SING",(A76-A74)/2*Model!$W$7*(COS(Wellpath!$M75+Wellpath!$Q75) / GField),Model!$W$7*((drdp!C75+drdp!L75)*'ABXY-TI1S'!$B75+(drdp!F75+drdp!O75)*'ABXY-TI1S'!$C75+(drdp!I75+drdp!R75)*'ABXY-TI1S'!$D75))</f>
        <v>2.9245273908880126E-3</v>
      </c>
      <c r="G75" s="20">
        <f>IF(D75="SING",0,Model!$W$7*((drdp!D75+drdp!M75)*'ABXY-TI1S'!$B75+(drdp!G75+drdp!P75)*'ABXY-TI1S'!$C75+(drdp!J75+drdp!S75)*'ABXY-TI1S'!$D75))</f>
        <v>4.7318778864326129E-3</v>
      </c>
      <c r="H75" s="18">
        <f>IF(D75="SING",(A75-A74)/2*Model!$W$7*(-SIN(Wellpath!$M75+Wellpath!$Q75) / GField),Model!$W$7*((drdp!B75)*'ABXY-TI1S'!$B75+(drdp!E75)*'ABXY-TI1S'!$C75+(drdp!H75)*'ABXY-TI1S'!$D75))</f>
        <v>-4.9984070827887896E-3</v>
      </c>
      <c r="I75" s="18">
        <f>IF(D75="SING",(A75-A74)/2*Model!$W$7*(COS(Wellpath!$M75+Wellpath!$Q75) / GField),Model!$W$7*((drdp!C75)*'ABXY-TI1S'!$B75+(drdp!F75)*'ABXY-TI1S'!$C75+(drdp!I75)*'ABXY-TI1S'!$D75))</f>
        <v>1.4622636954440063E-3</v>
      </c>
      <c r="J75" s="18">
        <f>IF(D75="SING",0,Model!$W$7*((drdp!D75)*'ABXY-TI1S'!$B75+(drdp!G75)*'ABXY-TI1S'!$C75+(drdp!J75)*'ABXY-TI1S'!$D75))</f>
        <v>2.3659389432163064E-3</v>
      </c>
      <c r="K75" s="21">
        <f>SUM(E$3:E74)+H75</f>
        <v>-0.59041893115680844</v>
      </c>
      <c r="L75" s="21">
        <f>SUM(F$3:F74)+I75</f>
        <v>0.16901699470603831</v>
      </c>
      <c r="M75" s="21">
        <f>SUM(G$3:G74)+J75</f>
        <v>0.273469067915947</v>
      </c>
      <c r="N75" s="21"/>
      <c r="O75" s="21"/>
      <c r="P75" s="21"/>
      <c r="Q75" s="19">
        <f t="shared" si="5"/>
        <v>0.34859451426834809</v>
      </c>
      <c r="R75" s="19">
        <f t="shared" si="5"/>
        <v>2.8566744499460985E-2</v>
      </c>
      <c r="S75" s="19">
        <f t="shared" si="5"/>
        <v>7.478533110681683E-2</v>
      </c>
      <c r="T75" s="19">
        <f t="shared" si="6"/>
        <v>-9.9790833361675088E-2</v>
      </c>
      <c r="U75" s="19">
        <f t="shared" si="7"/>
        <v>-0.16146131478338208</v>
      </c>
      <c r="V75" s="19">
        <f t="shared" si="8"/>
        <v>4.6220920004214842E-2</v>
      </c>
    </row>
    <row r="76" spans="1:22" x14ac:dyDescent="0.25">
      <c r="A76" s="26">
        <f>Wellpath!E76</f>
        <v>2100</v>
      </c>
      <c r="B76" s="22">
        <v>0</v>
      </c>
      <c r="C76" s="22">
        <f>-COS(Wellpath!L76) / GField</f>
        <v>-9.3634334692588486E-2</v>
      </c>
      <c r="D76" s="22">
        <f>(TAN(Dip) * COS(Wellpath!L76) * SIN(Wellpath!O76)) / GField</f>
        <v>5.7870507884660832E-2</v>
      </c>
      <c r="E76" s="20">
        <f>IF(D76="SING",(A77-A75)/2*Model!$W$7*(-SIN(Wellpath!$M76+Wellpath!$Q76) / GField),Model!$W$7*((drdp!B76+drdp!K76)*'ABXY-TI1S'!$B76+(drdp!E76+drdp!N76)*'ABXY-TI1S'!$C76+(drdp!H76+drdp!Q76)*'ABXY-TI1S'!$D76))</f>
        <v>-1.0317445408918038E-2</v>
      </c>
      <c r="F76" s="20">
        <f>IF(D76="SING",(A77-A75)/2*Model!$W$7*(COS(Wellpath!$M76+Wellpath!$Q76) / GField),Model!$W$7*((drdp!C76+drdp!L76)*'ABXY-TI1S'!$B76+(drdp!F76+drdp!O76)*'ABXY-TI1S'!$C76+(drdp!I76+drdp!R76)*'ABXY-TI1S'!$D76))</f>
        <v>2.7501894915110126E-3</v>
      </c>
      <c r="G76" s="20">
        <f>IF(D76="SING",0,Model!$W$7*((drdp!D76+drdp!M76)*'ABXY-TI1S'!$B76+(drdp!G76+drdp!P76)*'ABXY-TI1S'!$C76+(drdp!J76+drdp!S76)*'ABXY-TI1S'!$D76))</f>
        <v>4.4497996082809238E-3</v>
      </c>
      <c r="H76" s="18">
        <f>IF(D76="SING",(A76-A75)/2*Model!$W$7*(-SIN(Wellpath!$M76+Wellpath!$Q76) / GField),Model!$W$7*((drdp!B76)*'ABXY-TI1S'!$B76+(drdp!E76)*'ABXY-TI1S'!$C76+(drdp!H76)*'ABXY-TI1S'!$D76))</f>
        <v>-5.158722704459019E-3</v>
      </c>
      <c r="I76" s="18">
        <f>IF(D76="SING",(A76-A75)/2*Model!$W$7*(COS(Wellpath!$M76+Wellpath!$Q76) / GField),Model!$W$7*((drdp!C76)*'ABXY-TI1S'!$B76+(drdp!F76)*'ABXY-TI1S'!$C76+(drdp!I76)*'ABXY-TI1S'!$D76))</f>
        <v>1.3750947457555063E-3</v>
      </c>
      <c r="J76" s="18">
        <f>IF(D76="SING",0,Model!$W$7*((drdp!D76)*'ABXY-TI1S'!$B76+(drdp!G76)*'ABXY-TI1S'!$C76+(drdp!J76)*'ABXY-TI1S'!$D76))</f>
        <v>2.2248998041404619E-3</v>
      </c>
      <c r="K76" s="21">
        <f>SUM(E$3:E75)+H76</f>
        <v>-0.60057606094405636</v>
      </c>
      <c r="L76" s="21">
        <f>SUM(F$3:F75)+I76</f>
        <v>0.17185435314723782</v>
      </c>
      <c r="M76" s="21">
        <f>SUM(G$3:G75)+J76</f>
        <v>0.27805990666330377</v>
      </c>
      <c r="N76" s="21"/>
      <c r="O76" s="21"/>
      <c r="P76" s="21"/>
      <c r="Q76" s="19">
        <f t="shared" si="5"/>
        <v>0.36069160497907887</v>
      </c>
      <c r="R76" s="19">
        <f t="shared" si="5"/>
        <v>2.9533918695655529E-2</v>
      </c>
      <c r="S76" s="19">
        <f t="shared" si="5"/>
        <v>7.7317311693605201E-2</v>
      </c>
      <c r="T76" s="19">
        <f t="shared" si="6"/>
        <v>-0.10321161046925688</v>
      </c>
      <c r="U76" s="19">
        <f t="shared" si="7"/>
        <v>-0.16699612345031895</v>
      </c>
      <c r="V76" s="19">
        <f t="shared" si="8"/>
        <v>4.7785805395803391E-2</v>
      </c>
    </row>
    <row r="77" spans="1:22" x14ac:dyDescent="0.25">
      <c r="A77" s="26">
        <f>Wellpath!E77</f>
        <v>2130</v>
      </c>
      <c r="B77" s="22">
        <v>0</v>
      </c>
      <c r="C77" s="22">
        <f>-COS(Wellpath!L77) / GField</f>
        <v>-9.4986657215309231E-2</v>
      </c>
      <c r="D77" s="22">
        <f>(TAN(Dip) * COS(Wellpath!L77) * SIN(Wellpath!O77)) / GField</f>
        <v>5.8706308037143891E-2</v>
      </c>
      <c r="E77" s="20">
        <f>IF(D77="SING",(A78-A76)/2*Model!$W$7*(-SIN(Wellpath!$M77+Wellpath!$Q77) / GField),Model!$W$7*((drdp!B77+drdp!K77)*'ABXY-TI1S'!$B77+(drdp!E77+drdp!N77)*'ABXY-TI1S'!$C77+(drdp!H77+drdp!Q77)*'ABXY-TI1S'!$D77))</f>
        <v>-1.0617618824660915E-2</v>
      </c>
      <c r="F77" s="20">
        <f>IF(D77="SING",(A78-A76)/2*Model!$W$7*(COS(Wellpath!$M77+Wellpath!$Q77) / GField),Model!$W$7*((drdp!C77+drdp!L77)*'ABXY-TI1S'!$B77+(drdp!F77+drdp!O77)*'ABXY-TI1S'!$C77+(drdp!I77+drdp!R77)*'ABXY-TI1S'!$D77))</f>
        <v>2.5624529453794512E-3</v>
      </c>
      <c r="G77" s="20">
        <f>IF(D77="SING",0,Model!$W$7*((drdp!D77+drdp!M77)*'ABXY-TI1S'!$B77+(drdp!G77+drdp!P77)*'ABXY-TI1S'!$C77+(drdp!J77+drdp!S77)*'ABXY-TI1S'!$D77))</f>
        <v>4.1460423537299828E-3</v>
      </c>
      <c r="H77" s="18">
        <f>IF(D77="SING",(A77-A76)/2*Model!$W$7*(-SIN(Wellpath!$M77+Wellpath!$Q77) / GField),Model!$W$7*((drdp!B77)*'ABXY-TI1S'!$B77+(drdp!E77)*'ABXY-TI1S'!$C77+(drdp!H77)*'ABXY-TI1S'!$D77))</f>
        <v>-5.3088094123304574E-3</v>
      </c>
      <c r="I77" s="18">
        <f>IF(D77="SING",(A77-A76)/2*Model!$W$7*(COS(Wellpath!$M77+Wellpath!$Q77) / GField),Model!$W$7*((drdp!C77)*'ABXY-TI1S'!$B77+(drdp!F77)*'ABXY-TI1S'!$C77+(drdp!I77)*'ABXY-TI1S'!$D77))</f>
        <v>1.2812264726897256E-3</v>
      </c>
      <c r="J77" s="18">
        <f>IF(D77="SING",0,Model!$W$7*((drdp!D77)*'ABXY-TI1S'!$B77+(drdp!G77)*'ABXY-TI1S'!$C77+(drdp!J77)*'ABXY-TI1S'!$D77))</f>
        <v>2.0730211768649914E-3</v>
      </c>
      <c r="K77" s="21">
        <f>SUM(E$3:E76)+H77</f>
        <v>-0.61104359306084577</v>
      </c>
      <c r="L77" s="21">
        <f>SUM(F$3:F76)+I77</f>
        <v>0.17451067436568304</v>
      </c>
      <c r="M77" s="21">
        <f>SUM(G$3:G76)+J77</f>
        <v>0.28235782764430917</v>
      </c>
      <c r="N77" s="21"/>
      <c r="O77" s="21"/>
      <c r="P77" s="21"/>
      <c r="Q77" s="19">
        <f t="shared" si="5"/>
        <v>0.37337427262070849</v>
      </c>
      <c r="R77" s="19">
        <f t="shared" si="5"/>
        <v>3.0453975467565467E-2</v>
      </c>
      <c r="S77" s="19">
        <f t="shared" si="5"/>
        <v>7.9725942832013397E-2</v>
      </c>
      <c r="T77" s="19">
        <f t="shared" si="6"/>
        <v>-0.1066336294918782</v>
      </c>
      <c r="U77" s="19">
        <f t="shared" si="7"/>
        <v>-0.17253294153263368</v>
      </c>
      <c r="V77" s="19">
        <f t="shared" si="8"/>
        <v>4.9274454914637694E-2</v>
      </c>
    </row>
    <row r="78" spans="1:22" x14ac:dyDescent="0.25">
      <c r="A78" s="26">
        <f>Wellpath!E78</f>
        <v>2160</v>
      </c>
      <c r="B78" s="22">
        <v>0</v>
      </c>
      <c r="C78" s="22">
        <f>-COS(Wellpath!L78) / GField</f>
        <v>-9.6223253127786026E-2</v>
      </c>
      <c r="D78" s="22">
        <f>(TAN(Dip) * COS(Wellpath!L78) * SIN(Wellpath!O78)) / GField</f>
        <v>5.947058359629722E-2</v>
      </c>
      <c r="E78" s="20">
        <f>IF(D78="SING",(A79-A77)/2*Model!$W$7*(-SIN(Wellpath!$M78+Wellpath!$Q78) / GField),Model!$W$7*((drdp!B78+drdp!K78)*'ABXY-TI1S'!$B78+(drdp!E78+drdp!N78)*'ABXY-TI1S'!$C78+(drdp!H78+drdp!Q78)*'ABXY-TI1S'!$D78))</f>
        <v>-1.0895871998098034E-2</v>
      </c>
      <c r="F78" s="20">
        <f>IF(D78="SING",(A79-A77)/2*Model!$W$7*(COS(Wellpath!$M78+Wellpath!$Q78) / GField),Model!$W$7*((drdp!C78+drdp!L78)*'ABXY-TI1S'!$B78+(drdp!F78+drdp!O78)*'ABXY-TI1S'!$C78+(drdp!I78+drdp!R78)*'ABXY-TI1S'!$D78))</f>
        <v>2.3622323860748714E-3</v>
      </c>
      <c r="G78" s="20">
        <f>IF(D78="SING",0,Model!$W$7*((drdp!D78+drdp!M78)*'ABXY-TI1S'!$B78+(drdp!G78+drdp!P78)*'ABXY-TI1S'!$C78+(drdp!J78+drdp!S78)*'ABXY-TI1S'!$D78))</f>
        <v>3.8220859975903899E-3</v>
      </c>
      <c r="H78" s="18">
        <f>IF(D78="SING",(A78-A77)/2*Model!$W$7*(-SIN(Wellpath!$M78+Wellpath!$Q78) / GField),Model!$W$7*((drdp!B78)*'ABXY-TI1S'!$B78+(drdp!E78)*'ABXY-TI1S'!$C78+(drdp!H78)*'ABXY-TI1S'!$D78))</f>
        <v>-5.4479359990490172E-3</v>
      </c>
      <c r="I78" s="18">
        <f>IF(D78="SING",(A78-A77)/2*Model!$W$7*(COS(Wellpath!$M78+Wellpath!$Q78) / GField),Model!$W$7*((drdp!C78)*'ABXY-TI1S'!$B78+(drdp!F78)*'ABXY-TI1S'!$C78+(drdp!I78)*'ABXY-TI1S'!$D78))</f>
        <v>1.1811161930374357E-3</v>
      </c>
      <c r="J78" s="18">
        <f>IF(D78="SING",0,Model!$W$7*((drdp!D78)*'ABXY-TI1S'!$B78+(drdp!G78)*'ABXY-TI1S'!$C78+(drdp!J78)*'ABXY-TI1S'!$D78))</f>
        <v>1.9110429987951949E-3</v>
      </c>
      <c r="K78" s="21">
        <f>SUM(E$3:E77)+H78</f>
        <v>-0.62180033847222527</v>
      </c>
      <c r="L78" s="21">
        <f>SUM(F$3:F77)+I78</f>
        <v>0.17697301703141022</v>
      </c>
      <c r="M78" s="21">
        <f>SUM(G$3:G77)+J78</f>
        <v>0.28634189181996939</v>
      </c>
      <c r="N78" s="21"/>
      <c r="O78" s="21"/>
      <c r="P78" s="21"/>
      <c r="Q78" s="19">
        <f t="shared" si="5"/>
        <v>0.3866356609241739</v>
      </c>
      <c r="R78" s="19">
        <f t="shared" si="5"/>
        <v>3.131944875719981E-2</v>
      </c>
      <c r="S78" s="19">
        <f t="shared" si="5"/>
        <v>8.1991679011039056E-2</v>
      </c>
      <c r="T78" s="19">
        <f t="shared" si="6"/>
        <v>-0.11004188189058176</v>
      </c>
      <c r="U78" s="19">
        <f t="shared" si="7"/>
        <v>-0.17804748525243427</v>
      </c>
      <c r="V78" s="19">
        <f t="shared" si="8"/>
        <v>5.0674788497861667E-2</v>
      </c>
    </row>
    <row r="79" spans="1:22" x14ac:dyDescent="0.25">
      <c r="A79" s="26">
        <f>Wellpath!E79</f>
        <v>2190</v>
      </c>
      <c r="B79" s="22">
        <v>0</v>
      </c>
      <c r="C79" s="22">
        <f>-COS(Wellpath!L79) / GField</f>
        <v>-9.7342615828382481E-2</v>
      </c>
      <c r="D79" s="22">
        <f>(TAN(Dip) * COS(Wellpath!L79) * SIN(Wellpath!O79)) / GField</f>
        <v>6.0162403410079592E-2</v>
      </c>
      <c r="E79" s="20">
        <f>IF(D79="SING",(A80-A78)/2*Model!$W$7*(-SIN(Wellpath!$M79+Wellpath!$Q79) / GField),Model!$W$7*((drdp!B79+drdp!K79)*'ABXY-TI1S'!$B79+(drdp!E79+drdp!N79)*'ABXY-TI1S'!$C79+(drdp!H79+drdp!Q79)*'ABXY-TI1S'!$D79))</f>
        <v>-1.115084930773832E-2</v>
      </c>
      <c r="F79" s="20">
        <f>IF(D79="SING",(A80-A78)/2*Model!$W$7*(COS(Wellpath!$M79+Wellpath!$Q79) / GField),Model!$W$7*((drdp!C79+drdp!L79)*'ABXY-TI1S'!$B79+(drdp!F79+drdp!O79)*'ABXY-TI1S'!$C79+(drdp!I79+drdp!R79)*'ABXY-TI1S'!$D79))</f>
        <v>2.1505032680361031E-3</v>
      </c>
      <c r="G79" s="20">
        <f>IF(D79="SING",0,Model!$W$7*((drdp!D79+drdp!M79)*'ABXY-TI1S'!$B79+(drdp!G79+drdp!P79)*'ABXY-TI1S'!$C79+(drdp!J79+drdp!S79)*'ABXY-TI1S'!$D79))</f>
        <v>3.4795088226652758E-3</v>
      </c>
      <c r="H79" s="18">
        <f>IF(D79="SING",(A79-A78)/2*Model!$W$7*(-SIN(Wellpath!$M79+Wellpath!$Q79) / GField),Model!$W$7*((drdp!B79)*'ABXY-TI1S'!$B79+(drdp!E79)*'ABXY-TI1S'!$C79+(drdp!H79)*'ABXY-TI1S'!$D79))</f>
        <v>-5.57542465386916E-3</v>
      </c>
      <c r="I79" s="18">
        <f>IF(D79="SING",(A79-A78)/2*Model!$W$7*(COS(Wellpath!$M79+Wellpath!$Q79) / GField),Model!$W$7*((drdp!C79)*'ABXY-TI1S'!$B79+(drdp!F79)*'ABXY-TI1S'!$C79+(drdp!I79)*'ABXY-TI1S'!$D79))</f>
        <v>1.0752516340180515E-3</v>
      </c>
      <c r="J79" s="18">
        <f>IF(D79="SING",0,Model!$W$7*((drdp!D79)*'ABXY-TI1S'!$B79+(drdp!G79)*'ABXY-TI1S'!$C79+(drdp!J79)*'ABXY-TI1S'!$D79))</f>
        <v>1.7397544113326379E-3</v>
      </c>
      <c r="K79" s="21">
        <f>SUM(E$3:E78)+H79</f>
        <v>-0.63282369912514347</v>
      </c>
      <c r="L79" s="21">
        <f>SUM(F$3:F78)+I79</f>
        <v>0.17922938485846571</v>
      </c>
      <c r="M79" s="21">
        <f>SUM(G$3:G78)+J79</f>
        <v>0.28999268923009719</v>
      </c>
      <c r="N79" s="21"/>
      <c r="O79" s="21"/>
      <c r="P79" s="21"/>
      <c r="Q79" s="19">
        <f t="shared" si="5"/>
        <v>0.4004658341744301</v>
      </c>
      <c r="R79" s="19">
        <f t="shared" si="5"/>
        <v>3.2123172396744018E-2</v>
      </c>
      <c r="S79" s="19">
        <f t="shared" si="5"/>
        <v>8.409575980690373E-2</v>
      </c>
      <c r="T79" s="19">
        <f t="shared" si="6"/>
        <v>-0.11342060231805824</v>
      </c>
      <c r="U79" s="19">
        <f t="shared" si="7"/>
        <v>-0.18351424631783825</v>
      </c>
      <c r="V79" s="19">
        <f t="shared" si="8"/>
        <v>5.1975211304162536E-2</v>
      </c>
    </row>
    <row r="80" spans="1:22" x14ac:dyDescent="0.25">
      <c r="A80" s="26">
        <f>Wellpath!E80</f>
        <v>2220</v>
      </c>
      <c r="B80" s="22">
        <v>0</v>
      </c>
      <c r="C80" s="22">
        <f>-COS(Wellpath!L80) / GField</f>
        <v>-9.834338154607257E-2</v>
      </c>
      <c r="D80" s="22">
        <f>(TAN(Dip) * COS(Wellpath!L80) * SIN(Wellpath!O80)) / GField</f>
        <v>6.0780924602614597E-2</v>
      </c>
      <c r="E80" s="20">
        <f>IF(D80="SING",(A81-A79)/2*Model!$W$7*(-SIN(Wellpath!$M80+Wellpath!$Q80) / GField),Model!$W$7*((drdp!B80+drdp!K80)*'ABXY-TI1S'!$B80+(drdp!E80+drdp!N80)*'ABXY-TI1S'!$C80+(drdp!H80+drdp!Q80)*'ABXY-TI1S'!$D80))</f>
        <v>-1.1381308529759439E-2</v>
      </c>
      <c r="F80" s="20">
        <f>IF(D80="SING",(A81-A79)/2*Model!$W$7*(COS(Wellpath!$M80+Wellpath!$Q80) / GField),Model!$W$7*((drdp!C80+drdp!L80)*'ABXY-TI1S'!$B80+(drdp!F80+drdp!O80)*'ABXY-TI1S'!$C80+(drdp!I80+drdp!R80)*'ABXY-TI1S'!$D80))</f>
        <v>1.9282971142432963E-3</v>
      </c>
      <c r="G80" s="20">
        <f>IF(D80="SING",0,Model!$W$7*((drdp!D80+drdp!M80)*'ABXY-TI1S'!$B80+(drdp!G80+drdp!P80)*'ABXY-TI1S'!$C80+(drdp!J80+drdp!S80)*'ABXY-TI1S'!$D80))</f>
        <v>3.1199798305151434E-3</v>
      </c>
      <c r="H80" s="18">
        <f>IF(D80="SING",(A80-A79)/2*Model!$W$7*(-SIN(Wellpath!$M80+Wellpath!$Q80) / GField),Model!$W$7*((drdp!B80)*'ABXY-TI1S'!$B80+(drdp!E80)*'ABXY-TI1S'!$C80+(drdp!H80)*'ABXY-TI1S'!$D80))</f>
        <v>-5.6906542648797196E-3</v>
      </c>
      <c r="I80" s="18">
        <f>IF(D80="SING",(A80-A79)/2*Model!$W$7*(COS(Wellpath!$M80+Wellpath!$Q80) / GField),Model!$W$7*((drdp!C80)*'ABXY-TI1S'!$B80+(drdp!F80)*'ABXY-TI1S'!$C80+(drdp!I80)*'ABXY-TI1S'!$D80))</f>
        <v>9.6414855712164814E-4</v>
      </c>
      <c r="J80" s="18">
        <f>IF(D80="SING",0,Model!$W$7*((drdp!D80)*'ABXY-TI1S'!$B80+(drdp!G80)*'ABXY-TI1S'!$C80+(drdp!J80)*'ABXY-TI1S'!$D80))</f>
        <v>1.5599899152575717E-3</v>
      </c>
      <c r="K80" s="21">
        <f>SUM(E$3:E79)+H80</f>
        <v>-0.64408977804389234</v>
      </c>
      <c r="L80" s="21">
        <f>SUM(F$3:F79)+I80</f>
        <v>0.18126878504960539</v>
      </c>
      <c r="M80" s="21">
        <f>SUM(G$3:G79)+J80</f>
        <v>0.29329243355668744</v>
      </c>
      <c r="N80" s="21"/>
      <c r="O80" s="21"/>
      <c r="P80" s="21"/>
      <c r="Q80" s="19">
        <f t="shared" si="5"/>
        <v>0.41485164218063048</v>
      </c>
      <c r="R80" s="19">
        <f t="shared" si="5"/>
        <v>3.2858372433360046E-2</v>
      </c>
      <c r="S80" s="19">
        <f t="shared" si="5"/>
        <v>8.6020451581603916E-2</v>
      </c>
      <c r="T80" s="19">
        <f t="shared" si="6"/>
        <v>-0.11675337152888636</v>
      </c>
      <c r="U80" s="19">
        <f t="shared" si="7"/>
        <v>-0.18890665843147986</v>
      </c>
      <c r="V80" s="19">
        <f t="shared" si="8"/>
        <v>5.3164763095062843E-2</v>
      </c>
    </row>
    <row r="81" spans="1:22" x14ac:dyDescent="0.25">
      <c r="A81" s="26">
        <f>Wellpath!E81</f>
        <v>2250</v>
      </c>
      <c r="B81" s="22">
        <v>0</v>
      </c>
      <c r="C81" s="22">
        <f>-COS(Wellpath!L81) / GField</f>
        <v>-9.9224331001985397E-2</v>
      </c>
      <c r="D81" s="22">
        <f>(TAN(Dip) * COS(Wellpath!L81) * SIN(Wellpath!O81)) / GField</f>
        <v>6.1325393601105012E-2</v>
      </c>
      <c r="E81" s="20">
        <f>IF(D81="SING",(A82-A80)/2*Model!$W$7*(-SIN(Wellpath!$M81+Wellpath!$Q81) / GField),Model!$W$7*((drdp!B81+drdp!K81)*'ABXY-TI1S'!$B81+(drdp!E81+drdp!N81)*'ABXY-TI1S'!$C81+(drdp!H81+drdp!Q81)*'ABXY-TI1S'!$D81))</f>
        <v>-1.1586126889997382E-2</v>
      </c>
      <c r="F81" s="20">
        <f>IF(D81="SING",(A82-A80)/2*Model!$W$7*(COS(Wellpath!$M81+Wellpath!$Q81) / GField),Model!$W$7*((drdp!C81+drdp!L81)*'ABXY-TI1S'!$B81+(drdp!F81+drdp!O81)*'ABXY-TI1S'!$C81+(drdp!I81+drdp!R81)*'ABXY-TI1S'!$D81))</f>
        <v>1.6966964907416436E-3</v>
      </c>
      <c r="G81" s="20">
        <f>IF(D81="SING",0,Model!$W$7*((drdp!D81+drdp!M81)*'ABXY-TI1S'!$B81+(drdp!G81+drdp!P81)*'ABXY-TI1S'!$C81+(drdp!J81+drdp!S81)*'ABXY-TI1S'!$D81))</f>
        <v>2.7452506102500144E-3</v>
      </c>
      <c r="H81" s="18">
        <f>IF(D81="SING",(A81-A80)/2*Model!$W$7*(-SIN(Wellpath!$M81+Wellpath!$Q81) / GField),Model!$W$7*((drdp!B81)*'ABXY-TI1S'!$B81+(drdp!E81)*'ABXY-TI1S'!$C81+(drdp!H81)*'ABXY-TI1S'!$D81))</f>
        <v>-5.7930634449986909E-3</v>
      </c>
      <c r="I81" s="18">
        <f>IF(D81="SING",(A81-A80)/2*Model!$W$7*(COS(Wellpath!$M81+Wellpath!$Q81) / GField),Model!$W$7*((drdp!C81)*'ABXY-TI1S'!$B81+(drdp!F81)*'ABXY-TI1S'!$C81+(drdp!I81)*'ABXY-TI1S'!$D81))</f>
        <v>8.4834824537082182E-4</v>
      </c>
      <c r="J81" s="18">
        <f>IF(D81="SING",0,Model!$W$7*((drdp!D81)*'ABXY-TI1S'!$B81+(drdp!G81)*'ABXY-TI1S'!$C81+(drdp!J81)*'ABXY-TI1S'!$D81))</f>
        <v>1.3726253051250072E-3</v>
      </c>
      <c r="K81" s="21">
        <f>SUM(E$3:E80)+H81</f>
        <v>-0.65557349575377077</v>
      </c>
      <c r="L81" s="21">
        <f>SUM(F$3:F80)+I81</f>
        <v>0.18308128185209788</v>
      </c>
      <c r="M81" s="21">
        <f>SUM(G$3:G80)+J81</f>
        <v>0.29622504877707001</v>
      </c>
      <c r="N81" s="21"/>
      <c r="O81" s="21"/>
      <c r="P81" s="21"/>
      <c r="Q81" s="19">
        <f t="shared" si="5"/>
        <v>0.42977660833481929</v>
      </c>
      <c r="R81" s="19">
        <f t="shared" si="5"/>
        <v>3.3518755764607305E-2</v>
      </c>
      <c r="S81" s="19">
        <f t="shared" si="5"/>
        <v>8.7749279522977508E-2</v>
      </c>
      <c r="T81" s="19">
        <f t="shared" si="6"/>
        <v>-0.1200232359508612</v>
      </c>
      <c r="U81" s="19">
        <f t="shared" si="7"/>
        <v>-0.19419729075661504</v>
      </c>
      <c r="V81" s="19">
        <f t="shared" si="8"/>
        <v>5.4233261646806197E-2</v>
      </c>
    </row>
    <row r="82" spans="1:22" x14ac:dyDescent="0.25">
      <c r="A82" s="26">
        <f>Wellpath!E82</f>
        <v>2280</v>
      </c>
      <c r="B82" s="22">
        <v>0</v>
      </c>
      <c r="C82" s="22">
        <f>-COS(Wellpath!L82) / GField</f>
        <v>-9.9984390894908792E-2</v>
      </c>
      <c r="D82" s="22">
        <f>(TAN(Dip) * COS(Wellpath!L82) * SIN(Wellpath!O82)) / GField</f>
        <v>6.1795147053945211E-2</v>
      </c>
      <c r="E82" s="20">
        <f>IF(D82="SING",(A83-A81)/2*Model!$W$7*(-SIN(Wellpath!$M82+Wellpath!$Q82) / GField),Model!$W$7*((drdp!B82+drdp!K82)*'ABXY-TI1S'!$B82+(drdp!E82+drdp!N82)*'ABXY-TI1S'!$C82+(drdp!H82+drdp!Q82)*'ABXY-TI1S'!$D82))</f>
        <v>-1.1764306533989338E-2</v>
      </c>
      <c r="F82" s="20">
        <f>IF(D82="SING",(A83-A81)/2*Model!$W$7*(COS(Wellpath!$M82+Wellpath!$Q82) / GField),Model!$W$7*((drdp!C82+drdp!L82)*'ABXY-TI1S'!$B82+(drdp!F82+drdp!O82)*'ABXY-TI1S'!$C82+(drdp!I82+drdp!R82)*'ABXY-TI1S'!$D82))</f>
        <v>1.4568297324884325E-3</v>
      </c>
      <c r="G82" s="20">
        <f>IF(D82="SING",0,Model!$W$7*((drdp!D82+drdp!M82)*'ABXY-TI1S'!$B82+(drdp!G82+drdp!P82)*'ABXY-TI1S'!$C82+(drdp!J82+drdp!S82)*'ABXY-TI1S'!$D82))</f>
        <v>2.3571468049633742E-3</v>
      </c>
      <c r="H82" s="18">
        <f>IF(D82="SING",(A82-A81)/2*Model!$W$7*(-SIN(Wellpath!$M82+Wellpath!$Q82) / GField),Model!$W$7*((drdp!B82)*'ABXY-TI1S'!$B82+(drdp!E82)*'ABXY-TI1S'!$C82+(drdp!H82)*'ABXY-TI1S'!$D82))</f>
        <v>-5.8821532669946688E-3</v>
      </c>
      <c r="I82" s="18">
        <f>IF(D82="SING",(A82-A81)/2*Model!$W$7*(COS(Wellpath!$M82+Wellpath!$Q82) / GField),Model!$W$7*((drdp!C82)*'ABXY-TI1S'!$B82+(drdp!F82)*'ABXY-TI1S'!$C82+(drdp!I82)*'ABXY-TI1S'!$D82))</f>
        <v>7.2841486624421626E-4</v>
      </c>
      <c r="J82" s="18">
        <f>IF(D82="SING",0,Model!$W$7*((drdp!D82)*'ABXY-TI1S'!$B82+(drdp!G82)*'ABXY-TI1S'!$C82+(drdp!J82)*'ABXY-TI1S'!$D82))</f>
        <v>1.1785734024816871E-3</v>
      </c>
      <c r="K82" s="21">
        <f>SUM(E$3:E81)+H82</f>
        <v>-0.66724871246576423</v>
      </c>
      <c r="L82" s="21">
        <f>SUM(F$3:F81)+I82</f>
        <v>0.18465804496371291</v>
      </c>
      <c r="M82" s="21">
        <f>SUM(G$3:G81)+J82</f>
        <v>0.29877624748467668</v>
      </c>
      <c r="N82" s="21"/>
      <c r="O82" s="21"/>
      <c r="P82" s="21"/>
      <c r="Q82" s="19">
        <f t="shared" si="5"/>
        <v>0.44522084428722009</v>
      </c>
      <c r="R82" s="19">
        <f t="shared" si="5"/>
        <v>3.4098593569820618E-2</v>
      </c>
      <c r="S82" s="19">
        <f t="shared" si="5"/>
        <v>8.9267246061024763E-2</v>
      </c>
      <c r="T82" s="19">
        <f t="shared" si="6"/>
        <v>-0.12321284274848264</v>
      </c>
      <c r="U82" s="19">
        <f t="shared" si="7"/>
        <v>-0.19935806644950305</v>
      </c>
      <c r="V82" s="19">
        <f t="shared" si="8"/>
        <v>5.5171437742114846E-2</v>
      </c>
    </row>
    <row r="83" spans="1:22" x14ac:dyDescent="0.25">
      <c r="A83" s="26">
        <f>Wellpath!E83</f>
        <v>2310</v>
      </c>
      <c r="B83" s="22">
        <v>0</v>
      </c>
      <c r="C83" s="22">
        <f>-COS(Wellpath!L83) / GField</f>
        <v>-0.10062263520894149</v>
      </c>
      <c r="D83" s="22">
        <f>(TAN(Dip) * COS(Wellpath!L83) * SIN(Wellpath!O83)) / GField</f>
        <v>6.2189612638912865E-2</v>
      </c>
      <c r="E83" s="20">
        <f>IF(D83="SING",(A84-A82)/2*Model!$W$7*(-SIN(Wellpath!$M83+Wellpath!$Q83) / GField),Model!$W$7*((drdp!B83+drdp!K83)*'ABXY-TI1S'!$B83+(drdp!E83+drdp!N83)*'ABXY-TI1S'!$C83+(drdp!H83+drdp!Q83)*'ABXY-TI1S'!$D83))</f>
        <v>-1.1914979388420333E-2</v>
      </c>
      <c r="F83" s="20">
        <f>IF(D83="SING",(A84-A82)/2*Model!$W$7*(COS(Wellpath!$M83+Wellpath!$Q83) / GField),Model!$W$7*((drdp!C83+drdp!L83)*'ABXY-TI1S'!$B83+(drdp!F83+drdp!O83)*'ABXY-TI1S'!$C83+(drdp!I83+drdp!R83)*'ABXY-TI1S'!$D83))</f>
        <v>1.2098654462185505E-3</v>
      </c>
      <c r="G83" s="20">
        <f>IF(D83="SING",0,Model!$W$7*((drdp!D83+drdp!M83)*'ABXY-TI1S'!$B83+(drdp!G83+drdp!P83)*'ABXY-TI1S'!$C83+(drdp!J83+drdp!S83)*'ABXY-TI1S'!$D83))</f>
        <v>1.9575592173825215E-3</v>
      </c>
      <c r="H83" s="18">
        <f>IF(D83="SING",(A83-A82)/2*Model!$W$7*(-SIN(Wellpath!$M83+Wellpath!$Q83) / GField),Model!$W$7*((drdp!B83)*'ABXY-TI1S'!$B83+(drdp!E83)*'ABXY-TI1S'!$C83+(drdp!H83)*'ABXY-TI1S'!$D83))</f>
        <v>-5.9574896942101666E-3</v>
      </c>
      <c r="I83" s="18">
        <f>IF(D83="SING",(A83-A82)/2*Model!$W$7*(COS(Wellpath!$M83+Wellpath!$Q83) / GField),Model!$W$7*((drdp!C83)*'ABXY-TI1S'!$B83+(drdp!F83)*'ABXY-TI1S'!$C83+(drdp!I83)*'ABXY-TI1S'!$D83))</f>
        <v>6.0493272310927523E-4</v>
      </c>
      <c r="J83" s="18">
        <f>IF(D83="SING",0,Model!$W$7*((drdp!D83)*'ABXY-TI1S'!$B83+(drdp!G83)*'ABXY-TI1S'!$C83+(drdp!J83)*'ABXY-TI1S'!$D83))</f>
        <v>9.7877960869126074E-4</v>
      </c>
      <c r="K83" s="21">
        <f>SUM(E$3:E82)+H83</f>
        <v>-0.67908835542696899</v>
      </c>
      <c r="L83" s="21">
        <f>SUM(F$3:F82)+I83</f>
        <v>0.18599139255306638</v>
      </c>
      <c r="M83" s="21">
        <f>SUM(G$3:G82)+J83</f>
        <v>0.30093360049584961</v>
      </c>
      <c r="N83" s="21"/>
      <c r="O83" s="21"/>
      <c r="P83" s="21"/>
      <c r="Q83" s="19">
        <f t="shared" si="5"/>
        <v>0.46116099447650538</v>
      </c>
      <c r="R83" s="19">
        <f t="shared" si="5"/>
        <v>3.4592798103828835E-2</v>
      </c>
      <c r="S83" s="19">
        <f t="shared" si="5"/>
        <v>9.0561031907395617E-2</v>
      </c>
      <c r="T83" s="19">
        <f t="shared" si="6"/>
        <v>-0.12630458889243365</v>
      </c>
      <c r="U83" s="19">
        <f t="shared" si="7"/>
        <v>-0.20436050385344301</v>
      </c>
      <c r="V83" s="19">
        <f t="shared" si="8"/>
        <v>5.5971059422231212E-2</v>
      </c>
    </row>
    <row r="84" spans="1:22" x14ac:dyDescent="0.25">
      <c r="A84" s="26">
        <f>Wellpath!E84</f>
        <v>2340</v>
      </c>
      <c r="B84" s="22">
        <v>0</v>
      </c>
      <c r="C84" s="22">
        <f>-COS(Wellpath!L84) / GField</f>
        <v>-0.10113828634170084</v>
      </c>
      <c r="D84" s="22">
        <f>(TAN(Dip) * COS(Wellpath!L84) * SIN(Wellpath!O84)) / GField</f>
        <v>6.2508309760455474E-2</v>
      </c>
      <c r="E84" s="20">
        <f>IF(D84="SING",(A85-A83)/2*Model!$W$7*(-SIN(Wellpath!$M84+Wellpath!$Q84) / GField),Model!$W$7*((drdp!B84+drdp!K84)*'ABXY-TI1S'!$B84+(drdp!E84+drdp!N84)*'ABXY-TI1S'!$C84+(drdp!H84+drdp!Q84)*'ABXY-TI1S'!$D84))</f>
        <v>-1.2037411390289165E-2</v>
      </c>
      <c r="F84" s="20">
        <f>IF(D84="SING",(A85-A83)/2*Model!$W$7*(COS(Wellpath!$M84+Wellpath!$Q84) / GField),Model!$W$7*((drdp!C84+drdp!L84)*'ABXY-TI1S'!$B84+(drdp!F84+drdp!O84)*'ABXY-TI1S'!$C84+(drdp!I84+drdp!R84)*'ABXY-TI1S'!$D84))</f>
        <v>9.5700681710994128E-4</v>
      </c>
      <c r="G84" s="20">
        <f>IF(D84="SING",0,Model!$W$7*((drdp!D84+drdp!M84)*'ABXY-TI1S'!$B84+(drdp!G84+drdp!P84)*'ABXY-TI1S'!$C84+(drdp!J84+drdp!S84)*'ABXY-TI1S'!$D84))</f>
        <v>1.5484345980677451E-3</v>
      </c>
      <c r="H84" s="18">
        <f>IF(D84="SING",(A84-A83)/2*Model!$W$7*(-SIN(Wellpath!$M84+Wellpath!$Q84) / GField),Model!$W$7*((drdp!B84)*'ABXY-TI1S'!$B84+(drdp!E84)*'ABXY-TI1S'!$C84+(drdp!H84)*'ABXY-TI1S'!$D84))</f>
        <v>-6.0187056951445826E-3</v>
      </c>
      <c r="I84" s="18">
        <f>IF(D84="SING",(A84-A83)/2*Model!$W$7*(COS(Wellpath!$M84+Wellpath!$Q84) / GField),Model!$W$7*((drdp!C84)*'ABXY-TI1S'!$B84+(drdp!F84)*'ABXY-TI1S'!$C84+(drdp!I84)*'ABXY-TI1S'!$D84))</f>
        <v>4.7850340855497064E-4</v>
      </c>
      <c r="J84" s="18">
        <f>IF(D84="SING",0,Model!$W$7*((drdp!D84)*'ABXY-TI1S'!$B84+(drdp!G84)*'ABXY-TI1S'!$C84+(drdp!J84)*'ABXY-TI1S'!$D84))</f>
        <v>7.7421729903387254E-4</v>
      </c>
      <c r="K84" s="21">
        <f>SUM(E$3:E83)+H84</f>
        <v>-0.69106455081632379</v>
      </c>
      <c r="L84" s="21">
        <f>SUM(F$3:F83)+I84</f>
        <v>0.1870748286847306</v>
      </c>
      <c r="M84" s="21">
        <f>SUM(G$3:G83)+J84</f>
        <v>0.30268659740357473</v>
      </c>
      <c r="N84" s="21"/>
      <c r="O84" s="21"/>
      <c r="P84" s="21"/>
      <c r="Q84" s="19">
        <f t="shared" si="5"/>
        <v>0.47757021339496736</v>
      </c>
      <c r="R84" s="19">
        <f t="shared" si="5"/>
        <v>3.4996991527421306E-2</v>
      </c>
      <c r="S84" s="19">
        <f t="shared" si="5"/>
        <v>9.1619176247753731E-2</v>
      </c>
      <c r="T84" s="19">
        <f t="shared" si="6"/>
        <v>-0.12928078245405408</v>
      </c>
      <c r="U84" s="19">
        <f t="shared" si="7"/>
        <v>-0.20917597747282282</v>
      </c>
      <c r="V84" s="19">
        <f t="shared" si="8"/>
        <v>5.6625043354437764E-2</v>
      </c>
    </row>
    <row r="85" spans="1:22" x14ac:dyDescent="0.25">
      <c r="A85" s="26">
        <f>Wellpath!E85</f>
        <v>2370</v>
      </c>
      <c r="B85" s="22">
        <v>0</v>
      </c>
      <c r="C85" s="22">
        <f>-COS(Wellpath!L85) / GField</f>
        <v>-0.10153071605171154</v>
      </c>
      <c r="D85" s="22">
        <f>(TAN(Dip) * COS(Wellpath!L85) * SIN(Wellpath!O85)) / GField</f>
        <v>6.2750850135221956E-2</v>
      </c>
      <c r="E85" s="20">
        <f>IF(D85="SING",(A86-A84)/2*Model!$W$7*(-SIN(Wellpath!$M85+Wellpath!$Q85) / GField),Model!$W$7*((drdp!B85+drdp!K85)*'ABXY-TI1S'!$B85+(drdp!E85+drdp!N85)*'ABXY-TI1S'!$C85+(drdp!H85+drdp!Q85)*'ABXY-TI1S'!$D85))</f>
        <v>-1.2131006063189547E-2</v>
      </c>
      <c r="F85" s="20">
        <f>IF(D85="SING",(A86-A84)/2*Model!$W$7*(COS(Wellpath!$M85+Wellpath!$Q85) / GField),Model!$W$7*((drdp!C85+drdp!L85)*'ABXY-TI1S'!$B85+(drdp!F85+drdp!O85)*'ABXY-TI1S'!$C85+(drdp!I85+drdp!R85)*'ABXY-TI1S'!$D85))</f>
        <v>6.9948574698636145E-4</v>
      </c>
      <c r="G85" s="20">
        <f>IF(D85="SING",0,Model!$W$7*((drdp!D85+drdp!M85)*'ABXY-TI1S'!$B85+(drdp!G85+drdp!P85)*'ABXY-TI1S'!$C85+(drdp!J85+drdp!S85)*'ABXY-TI1S'!$D85))</f>
        <v>1.1317661610392845E-3</v>
      </c>
      <c r="H85" s="18">
        <f>IF(D85="SING",(A85-A84)/2*Model!$W$7*(-SIN(Wellpath!$M85+Wellpath!$Q85) / GField),Model!$W$7*((drdp!B85)*'ABXY-TI1S'!$B85+(drdp!E85)*'ABXY-TI1S'!$C85+(drdp!H85)*'ABXY-TI1S'!$D85))</f>
        <v>-6.0655030315947735E-3</v>
      </c>
      <c r="I85" s="18">
        <f>IF(D85="SING",(A85-A84)/2*Model!$W$7*(COS(Wellpath!$M85+Wellpath!$Q85) / GField),Model!$W$7*((drdp!C85)*'ABXY-TI1S'!$B85+(drdp!F85)*'ABXY-TI1S'!$C85+(drdp!I85)*'ABXY-TI1S'!$D85))</f>
        <v>3.4974287349318073E-4</v>
      </c>
      <c r="J85" s="18">
        <f>IF(D85="SING",0,Model!$W$7*((drdp!D85)*'ABXY-TI1S'!$B85+(drdp!G85)*'ABXY-TI1S'!$C85+(drdp!J85)*'ABXY-TI1S'!$D85))</f>
        <v>5.6588308051964227E-4</v>
      </c>
      <c r="K85" s="21">
        <f>SUM(E$3:E84)+H85</f>
        <v>-0.70314875954306311</v>
      </c>
      <c r="L85" s="21">
        <f>SUM(F$3:F84)+I85</f>
        <v>0.18790307496677877</v>
      </c>
      <c r="M85" s="21">
        <f>SUM(G$3:G84)+J85</f>
        <v>0.30402669778312824</v>
      </c>
      <c r="N85" s="21"/>
      <c r="O85" s="21"/>
      <c r="P85" s="21"/>
      <c r="Q85" s="19">
        <f t="shared" si="5"/>
        <v>0.49441817804694838</v>
      </c>
      <c r="R85" s="19">
        <f t="shared" si="5"/>
        <v>3.530756558197088E-2</v>
      </c>
      <c r="S85" s="19">
        <f t="shared" si="5"/>
        <v>9.2432232964913597E-2</v>
      </c>
      <c r="T85" s="19">
        <f t="shared" si="6"/>
        <v>-0.13212381407721768</v>
      </c>
      <c r="U85" s="19">
        <f t="shared" si="7"/>
        <v>-0.21377599541418035</v>
      </c>
      <c r="V85" s="19">
        <f t="shared" si="8"/>
        <v>5.7127551385445341E-2</v>
      </c>
    </row>
    <row r="86" spans="1:22" x14ac:dyDescent="0.25">
      <c r="A86" s="26">
        <f>Wellpath!E86</f>
        <v>2400</v>
      </c>
      <c r="B86" s="22">
        <v>0</v>
      </c>
      <c r="C86" s="22">
        <f>-COS(Wellpath!L86) / GField</f>
        <v>-0.10179944622382113</v>
      </c>
      <c r="D86" s="22">
        <f>(TAN(Dip) * COS(Wellpath!L86) * SIN(Wellpath!O86)) / GField</f>
        <v>6.2916938265126107E-2</v>
      </c>
      <c r="E86" s="20">
        <f>IF(D86="SING",(A87-A85)/2*Model!$W$7*(-SIN(Wellpath!$M86+Wellpath!$Q86) / GField),Model!$W$7*((drdp!B86+drdp!K86)*'ABXY-TI1S'!$B86+(drdp!E86+drdp!N86)*'ABXY-TI1S'!$C86+(drdp!H86+drdp!Q86)*'ABXY-TI1S'!$D86))</f>
        <v>-1.2195307423283218E-2</v>
      </c>
      <c r="F86" s="20">
        <f>IF(D86="SING",(A87-A85)/2*Model!$W$7*(COS(Wellpath!$M86+Wellpath!$Q86) / GField),Model!$W$7*((drdp!C86+drdp!L86)*'ABXY-TI1S'!$B86+(drdp!F86+drdp!O86)*'ABXY-TI1S'!$C86+(drdp!I86+drdp!R86)*'ABXY-TI1S'!$D86))</f>
        <v>4.3855685261552505E-4</v>
      </c>
      <c r="G86" s="20">
        <f>IF(D86="SING",0,Model!$W$7*((drdp!D86+drdp!M86)*'ABXY-TI1S'!$B86+(drdp!G86+drdp!P86)*'ABXY-TI1S'!$C86+(drdp!J86+drdp!S86)*'ABXY-TI1S'!$D86))</f>
        <v>7.095838730389769E-4</v>
      </c>
      <c r="H86" s="18">
        <f>IF(D86="SING",(A86-A85)/2*Model!$W$7*(-SIN(Wellpath!$M86+Wellpath!$Q86) / GField),Model!$W$7*((drdp!B86)*'ABXY-TI1S'!$B86+(drdp!E86)*'ABXY-TI1S'!$C86+(drdp!H86)*'ABXY-TI1S'!$D86))</f>
        <v>-6.0976537116416091E-3</v>
      </c>
      <c r="I86" s="18">
        <f>IF(D86="SING",(A86-A85)/2*Model!$W$7*(COS(Wellpath!$M86+Wellpath!$Q86) / GField),Model!$W$7*((drdp!C86)*'ABXY-TI1S'!$B86+(drdp!F86)*'ABXY-TI1S'!$C86+(drdp!I86)*'ABXY-TI1S'!$D86))</f>
        <v>2.1927842630776253E-4</v>
      </c>
      <c r="J86" s="18">
        <f>IF(D86="SING",0,Model!$W$7*((drdp!D86)*'ABXY-TI1S'!$B86+(drdp!G86)*'ABXY-TI1S'!$C86+(drdp!J86)*'ABXY-TI1S'!$D86))</f>
        <v>3.5479193651948845E-4</v>
      </c>
      <c r="K86" s="21">
        <f>SUM(E$3:E85)+H86</f>
        <v>-0.71531191628629942</v>
      </c>
      <c r="L86" s="21">
        <f>SUM(F$3:F85)+I86</f>
        <v>0.18847209626657971</v>
      </c>
      <c r="M86" s="21">
        <f>SUM(G$3:G85)+J86</f>
        <v>0.30494737280016737</v>
      </c>
      <c r="N86" s="21"/>
      <c r="O86" s="21"/>
      <c r="P86" s="21"/>
      <c r="Q86" s="19">
        <f t="shared" si="5"/>
        <v>0.51167113758117788</v>
      </c>
      <c r="R86" s="19">
        <f t="shared" si="5"/>
        <v>3.5521731071118889E-2</v>
      </c>
      <c r="S86" s="19">
        <f t="shared" si="5"/>
        <v>9.2992900177724255E-2</v>
      </c>
      <c r="T86" s="19">
        <f t="shared" si="6"/>
        <v>-0.13481633634694304</v>
      </c>
      <c r="U86" s="19">
        <f t="shared" si="7"/>
        <v>-0.21813248960416026</v>
      </c>
      <c r="V86" s="19">
        <f t="shared" si="8"/>
        <v>5.7474070602633716E-2</v>
      </c>
    </row>
    <row r="87" spans="1:22" x14ac:dyDescent="0.25">
      <c r="A87" s="26">
        <f>Wellpath!E87</f>
        <v>2430</v>
      </c>
      <c r="B87" s="22">
        <v>0</v>
      </c>
      <c r="C87" s="22">
        <f>-COS(Wellpath!L87) / GField</f>
        <v>-0.10194414945170957</v>
      </c>
      <c r="D87" s="22">
        <f>(TAN(Dip) * COS(Wellpath!L87) * SIN(Wellpath!O87)) / GField</f>
        <v>6.300637179736561E-2</v>
      </c>
      <c r="E87" s="20">
        <f>IF(D87="SING",(A88-A86)/2*Model!$W$7*(-SIN(Wellpath!$M87+Wellpath!$Q87) / GField),Model!$W$7*((drdp!B87+drdp!K87)*'ABXY-TI1S'!$B87+(drdp!E87+drdp!N87)*'ABXY-TI1S'!$C87+(drdp!H87+drdp!Q87)*'ABXY-TI1S'!$D87))</f>
        <v>-1.0191668500672789E-2</v>
      </c>
      <c r="F87" s="20">
        <f>IF(D87="SING",(A88-A86)/2*Model!$W$7*(COS(Wellpath!$M87+Wellpath!$Q87) / GField),Model!$W$7*((drdp!C87+drdp!L87)*'ABXY-TI1S'!$B87+(drdp!F87+drdp!O87)*'ABXY-TI1S'!$C87+(drdp!I87+drdp!R87)*'ABXY-TI1S'!$D87))</f>
        <v>1.4624279445193898E-4</v>
      </c>
      <c r="G87" s="20">
        <f>IF(D87="SING",0,Model!$W$7*((drdp!D87+drdp!M87)*'ABXY-TI1S'!$B87+(drdp!G87+drdp!P87)*'ABXY-TI1S'!$C87+(drdp!J87+drdp!S87)*'ABXY-TI1S'!$D87))</f>
        <v>2.366204697802875E-4</v>
      </c>
      <c r="H87" s="18">
        <f>IF(D87="SING",(A87-A86)/2*Model!$W$7*(-SIN(Wellpath!$M87+Wellpath!$Q87) / GField),Model!$W$7*((drdp!B87)*'ABXY-TI1S'!$B87+(drdp!E87)*'ABXY-TI1S'!$C87+(drdp!H87)*'ABXY-TI1S'!$D87))</f>
        <v>-6.1150011004036725E-3</v>
      </c>
      <c r="I87" s="18">
        <f>IF(D87="SING",(A87-A86)/2*Model!$W$7*(COS(Wellpath!$M87+Wellpath!$Q87) / GField),Model!$W$7*((drdp!C87)*'ABXY-TI1S'!$B87+(drdp!F87)*'ABXY-TI1S'!$C87+(drdp!I87)*'ABXY-TI1S'!$D87))</f>
        <v>8.7745676671163351E-5</v>
      </c>
      <c r="J87" s="18">
        <f>IF(D87="SING",0,Model!$W$7*((drdp!D87)*'ABXY-TI1S'!$B87+(drdp!G87)*'ABXY-TI1S'!$C87+(drdp!J87)*'ABXY-TI1S'!$D87))</f>
        <v>1.4197228186817249E-4</v>
      </c>
      <c r="K87" s="21">
        <f>SUM(E$3:E86)+H87</f>
        <v>-0.72752457109834467</v>
      </c>
      <c r="L87" s="21">
        <f>SUM(F$3:F86)+I87</f>
        <v>0.18877912036955863</v>
      </c>
      <c r="M87" s="21">
        <f>SUM(G$3:G86)+J87</f>
        <v>0.30544413701855505</v>
      </c>
      <c r="N87" s="21"/>
      <c r="O87" s="21"/>
      <c r="P87" s="21"/>
      <c r="Q87" s="19">
        <f t="shared" si="5"/>
        <v>0.52929200155183043</v>
      </c>
      <c r="R87" s="19">
        <f t="shared" si="5"/>
        <v>3.5637556287504306E-2</v>
      </c>
      <c r="S87" s="19">
        <f t="shared" si="5"/>
        <v>9.329612083900983E-2</v>
      </c>
      <c r="T87" s="19">
        <f t="shared" si="6"/>
        <v>-0.13734144857918593</v>
      </c>
      <c r="U87" s="19">
        <f t="shared" si="7"/>
        <v>-0.22221811477892828</v>
      </c>
      <c r="V87" s="19">
        <f t="shared" si="8"/>
        <v>5.7661475508401762E-2</v>
      </c>
    </row>
    <row r="88" spans="1:22" x14ac:dyDescent="0.25">
      <c r="A88" s="26">
        <f>Wellpath!E88</f>
        <v>2450</v>
      </c>
      <c r="B88" s="22">
        <v>0</v>
      </c>
      <c r="C88" s="22">
        <f>-COS(Wellpath!L88) / GField</f>
        <v>-0.10197162129779283</v>
      </c>
      <c r="D88" s="22">
        <f>(TAN(Dip) * COS(Wellpath!L88) * SIN(Wellpath!O88)) / GField</f>
        <v>6.3023350715308346E-2</v>
      </c>
      <c r="E88" s="20">
        <f>IF(D88="SING",(A89-A87)/2*Model!$W$7*(-SIN(Wellpath!$M88+Wellpath!$Q88) / GField),Model!$W$7*((drdp!B88+drdp!K88)*'ABXY-TI1S'!$B88+(drdp!E88+drdp!N88)*'ABXY-TI1S'!$C88+(drdp!H88+drdp!Q88)*'ABXY-TI1S'!$D88))</f>
        <v>-6.1182972778675701E-3</v>
      </c>
      <c r="F88" s="20">
        <f>IF(D88="SING",(A89-A87)/2*Model!$W$7*(COS(Wellpath!$M88+Wellpath!$Q88) / GField),Model!$W$7*((drdp!C88+drdp!L88)*'ABXY-TI1S'!$B88+(drdp!F88+drdp!O88)*'ABXY-TI1S'!$C88+(drdp!I88+drdp!R88)*'ABXY-TI1S'!$D88))</f>
        <v>0</v>
      </c>
      <c r="G88" s="20">
        <f>IF(D88="SING",0,Model!$W$7*((drdp!D88+drdp!M88)*'ABXY-TI1S'!$B88+(drdp!G88+drdp!P88)*'ABXY-TI1S'!$C88+(drdp!J88+drdp!S88)*'ABXY-TI1S'!$D88))</f>
        <v>0</v>
      </c>
      <c r="H88" s="18">
        <f>IF(D88="SING",(A88-A87)/2*Model!$W$7*(-SIN(Wellpath!$M88+Wellpath!$Q88) / GField),Model!$W$7*((drdp!B88)*'ABXY-TI1S'!$B88+(drdp!E88)*'ABXY-TI1S'!$C88+(drdp!H88)*'ABXY-TI1S'!$D88))</f>
        <v>-4.0788648519117128E-3</v>
      </c>
      <c r="I88" s="18">
        <f>IF(D88="SING",(A88-A87)/2*Model!$W$7*(COS(Wellpath!$M88+Wellpath!$Q88) / GField),Model!$W$7*((drdp!C88)*'ABXY-TI1S'!$B88+(drdp!F88)*'ABXY-TI1S'!$C88+(drdp!I88)*'ABXY-TI1S'!$D88))</f>
        <v>0</v>
      </c>
      <c r="J88" s="18">
        <f>IF(D88="SING",0,Model!$W$7*((drdp!D88)*'ABXY-TI1S'!$B88+(drdp!G88)*'ABXY-TI1S'!$C88+(drdp!J88)*'ABXY-TI1S'!$D88))</f>
        <v>0</v>
      </c>
      <c r="K88" s="21">
        <f>SUM(E$3:E87)+H88</f>
        <v>-0.73568010335052547</v>
      </c>
      <c r="L88" s="21">
        <f>SUM(F$3:F87)+I88</f>
        <v>0.1888376174873394</v>
      </c>
      <c r="M88" s="21">
        <f>SUM(G$3:G87)+J88</f>
        <v>0.30553878520646716</v>
      </c>
      <c r="N88" s="21"/>
      <c r="O88" s="21"/>
      <c r="P88" s="21"/>
      <c r="Q88" s="19">
        <f t="shared" si="5"/>
        <v>0.54122521446583982</v>
      </c>
      <c r="R88" s="19">
        <f t="shared" si="5"/>
        <v>3.565964577829471E-2</v>
      </c>
      <c r="S88" s="19">
        <f t="shared" si="5"/>
        <v>9.3353949265443673E-2</v>
      </c>
      <c r="T88" s="19">
        <f t="shared" si="6"/>
        <v>-0.13892407794955286</v>
      </c>
      <c r="U88" s="19">
        <f t="shared" si="7"/>
        <v>-0.22477880507828776</v>
      </c>
      <c r="V88" s="19">
        <f t="shared" si="8"/>
        <v>5.7697216248365199E-2</v>
      </c>
    </row>
    <row r="89" spans="1:22" x14ac:dyDescent="0.25">
      <c r="A89" s="26">
        <f>Wellpath!E89</f>
        <v>2460</v>
      </c>
      <c r="B89" s="22">
        <v>0</v>
      </c>
      <c r="C89" s="22">
        <f>-COS(Wellpath!L89) / GField</f>
        <v>-0.10197162129779283</v>
      </c>
      <c r="D89" s="22">
        <f>(TAN(Dip) * COS(Wellpath!L89) * SIN(Wellpath!O89)) / GField</f>
        <v>6.3023350715308346E-2</v>
      </c>
      <c r="E89" s="20">
        <f>IF(D89="SING",(A90-A88)/2*Model!$W$7*(-SIN(Wellpath!$M89+Wellpath!$Q89) / GField),Model!$W$7*((drdp!B89+drdp!K89)*'ABXY-TI1S'!$B89+(drdp!E89+drdp!N89)*'ABXY-TI1S'!$C89+(drdp!H89+drdp!Q89)*'ABXY-TI1S'!$D89))</f>
        <v>-8.1577297038234256E-3</v>
      </c>
      <c r="F89" s="20">
        <f>IF(D89="SING",(A90-A88)/2*Model!$W$7*(COS(Wellpath!$M89+Wellpath!$Q89) / GField),Model!$W$7*((drdp!C89+drdp!L89)*'ABXY-TI1S'!$B89+(drdp!F89+drdp!O89)*'ABXY-TI1S'!$C89+(drdp!I89+drdp!R89)*'ABXY-TI1S'!$D89))</f>
        <v>0</v>
      </c>
      <c r="G89" s="20">
        <f>IF(D89="SING",0,Model!$W$7*((drdp!D89+drdp!M89)*'ABXY-TI1S'!$B89+(drdp!G89+drdp!P89)*'ABXY-TI1S'!$C89+(drdp!J89+drdp!S89)*'ABXY-TI1S'!$D89))</f>
        <v>0</v>
      </c>
      <c r="H89" s="18">
        <f>IF(D89="SING",(A89-A88)/2*Model!$W$7*(-SIN(Wellpath!$M89+Wellpath!$Q89) / GField),Model!$W$7*((drdp!B89)*'ABXY-TI1S'!$B89+(drdp!E89)*'ABXY-TI1S'!$C89+(drdp!H89)*'ABXY-TI1S'!$D89))</f>
        <v>-2.0394324259558564E-3</v>
      </c>
      <c r="I89" s="18">
        <f>IF(D89="SING",(A89-A88)/2*Model!$W$7*(COS(Wellpath!$M89+Wellpath!$Q89) / GField),Model!$W$7*((drdp!C89)*'ABXY-TI1S'!$B89+(drdp!F89)*'ABXY-TI1S'!$C89+(drdp!I89)*'ABXY-TI1S'!$D89))</f>
        <v>0</v>
      </c>
      <c r="J89" s="18">
        <f>IF(D89="SING",0,Model!$W$7*((drdp!D89)*'ABXY-TI1S'!$B89+(drdp!G89)*'ABXY-TI1S'!$C89+(drdp!J89)*'ABXY-TI1S'!$D89))</f>
        <v>0</v>
      </c>
      <c r="K89" s="21">
        <f>SUM(E$3:E88)+H89</f>
        <v>-0.73975896820243725</v>
      </c>
      <c r="L89" s="21">
        <f>SUM(F$3:F88)+I89</f>
        <v>0.1888376174873394</v>
      </c>
      <c r="M89" s="21">
        <f>SUM(G$3:G88)+J89</f>
        <v>0.30553878520646716</v>
      </c>
      <c r="N89" s="21"/>
      <c r="O89" s="21"/>
      <c r="P89" s="21"/>
      <c r="Q89" s="19">
        <f t="shared" si="5"/>
        <v>0.54724333103593459</v>
      </c>
      <c r="R89" s="19">
        <f t="shared" si="5"/>
        <v>3.565964577829471E-2</v>
      </c>
      <c r="S89" s="19">
        <f t="shared" si="5"/>
        <v>9.3353949265443673E-2</v>
      </c>
      <c r="T89" s="19">
        <f t="shared" si="6"/>
        <v>-0.13969432107024071</v>
      </c>
      <c r="U89" s="19">
        <f t="shared" si="7"/>
        <v>-0.22602505649016225</v>
      </c>
      <c r="V89" s="19">
        <f t="shared" si="8"/>
        <v>5.7697216248365199E-2</v>
      </c>
    </row>
    <row r="90" spans="1:22" x14ac:dyDescent="0.25">
      <c r="A90" s="26">
        <f>Wellpath!E90</f>
        <v>2490</v>
      </c>
      <c r="B90" s="22">
        <v>0</v>
      </c>
      <c r="C90" s="22">
        <f>-COS(Wellpath!L90) / GField</f>
        <v>-0.10197162129779283</v>
      </c>
      <c r="D90" s="22">
        <f>(TAN(Dip) * COS(Wellpath!L90) * SIN(Wellpath!O90)) / GField</f>
        <v>6.3023350715308346E-2</v>
      </c>
      <c r="E90" s="20">
        <f>IF(D90="SING",(A91-A89)/2*Model!$W$7*(-SIN(Wellpath!$M90+Wellpath!$Q90) / GField),Model!$W$7*((drdp!B90+drdp!K90)*'ABXY-TI1S'!$B90+(drdp!E90+drdp!N90)*'ABXY-TI1S'!$C90+(drdp!H90+drdp!Q90)*'ABXY-TI1S'!$D90))</f>
        <v>-1.223659455573514E-2</v>
      </c>
      <c r="F90" s="20">
        <f>IF(D90="SING",(A91-A89)/2*Model!$W$7*(COS(Wellpath!$M90+Wellpath!$Q90) / GField),Model!$W$7*((drdp!C90+drdp!L90)*'ABXY-TI1S'!$B90+(drdp!F90+drdp!O90)*'ABXY-TI1S'!$C90+(drdp!I90+drdp!R90)*'ABXY-TI1S'!$D90))</f>
        <v>0</v>
      </c>
      <c r="G90" s="20">
        <f>IF(D90="SING",0,Model!$W$7*((drdp!D90+drdp!M90)*'ABXY-TI1S'!$B90+(drdp!G90+drdp!P90)*'ABXY-TI1S'!$C90+(drdp!J90+drdp!S90)*'ABXY-TI1S'!$D90))</f>
        <v>0</v>
      </c>
      <c r="H90" s="18">
        <f>IF(D90="SING",(A90-A89)/2*Model!$W$7*(-SIN(Wellpath!$M90+Wellpath!$Q90) / GField),Model!$W$7*((drdp!B90)*'ABXY-TI1S'!$B90+(drdp!E90)*'ABXY-TI1S'!$C90+(drdp!H90)*'ABXY-TI1S'!$D90))</f>
        <v>-6.1182972778675701E-3</v>
      </c>
      <c r="I90" s="18">
        <f>IF(D90="SING",(A90-A89)/2*Model!$W$7*(COS(Wellpath!$M90+Wellpath!$Q90) / GField),Model!$W$7*((drdp!C90)*'ABXY-TI1S'!$B90+(drdp!F90)*'ABXY-TI1S'!$C90+(drdp!I90)*'ABXY-TI1S'!$D90))</f>
        <v>0</v>
      </c>
      <c r="J90" s="18">
        <f>IF(D90="SING",0,Model!$W$7*((drdp!D90)*'ABXY-TI1S'!$B90+(drdp!G90)*'ABXY-TI1S'!$C90+(drdp!J90)*'ABXY-TI1S'!$D90))</f>
        <v>0</v>
      </c>
      <c r="K90" s="21">
        <f>SUM(E$3:E89)+H90</f>
        <v>-0.75199556275817248</v>
      </c>
      <c r="L90" s="21">
        <f>SUM(F$3:F89)+I90</f>
        <v>0.1888376174873394</v>
      </c>
      <c r="M90" s="21">
        <f>SUM(G$3:G89)+J90</f>
        <v>0.30553878520646716</v>
      </c>
      <c r="N90" s="21"/>
      <c r="O90" s="21"/>
      <c r="P90" s="21"/>
      <c r="Q90" s="19">
        <f t="shared" si="5"/>
        <v>0.56549732640798056</v>
      </c>
      <c r="R90" s="19">
        <f t="shared" si="5"/>
        <v>3.565964577829471E-2</v>
      </c>
      <c r="S90" s="19">
        <f t="shared" si="5"/>
        <v>9.3353949265443673E-2</v>
      </c>
      <c r="T90" s="19">
        <f t="shared" si="6"/>
        <v>-0.1420050504323043</v>
      </c>
      <c r="U90" s="19">
        <f t="shared" si="7"/>
        <v>-0.22976381072578564</v>
      </c>
      <c r="V90" s="19">
        <f t="shared" si="8"/>
        <v>5.7697216248365199E-2</v>
      </c>
    </row>
    <row r="91" spans="1:22" x14ac:dyDescent="0.25">
      <c r="A91" s="26">
        <f>Wellpath!E91</f>
        <v>2520</v>
      </c>
      <c r="B91" s="22">
        <v>0</v>
      </c>
      <c r="C91" s="22">
        <f>-COS(Wellpath!L91) / GField</f>
        <v>-0.10197162129779283</v>
      </c>
      <c r="D91" s="22">
        <f>(TAN(Dip) * COS(Wellpath!L91) * SIN(Wellpath!O91)) / GField</f>
        <v>6.3023350715308346E-2</v>
      </c>
      <c r="E91" s="20">
        <f>IF(D91="SING",(A92-A90)/2*Model!$W$7*(-SIN(Wellpath!$M91+Wellpath!$Q91) / GField),Model!$W$7*((drdp!B91+drdp!K91)*'ABXY-TI1S'!$B91+(drdp!E91+drdp!N91)*'ABXY-TI1S'!$C91+(drdp!H91+drdp!Q91)*'ABXY-TI1S'!$D91))</f>
        <v>-1.223659455573514E-2</v>
      </c>
      <c r="F91" s="20">
        <f>IF(D91="SING",(A92-A90)/2*Model!$W$7*(COS(Wellpath!$M91+Wellpath!$Q91) / GField),Model!$W$7*((drdp!C91+drdp!L91)*'ABXY-TI1S'!$B91+(drdp!F91+drdp!O91)*'ABXY-TI1S'!$C91+(drdp!I91+drdp!R91)*'ABXY-TI1S'!$D91))</f>
        <v>0</v>
      </c>
      <c r="G91" s="20">
        <f>IF(D91="SING",0,Model!$W$7*((drdp!D91+drdp!M91)*'ABXY-TI1S'!$B91+(drdp!G91+drdp!P91)*'ABXY-TI1S'!$C91+(drdp!J91+drdp!S91)*'ABXY-TI1S'!$D91))</f>
        <v>0</v>
      </c>
      <c r="H91" s="18">
        <f>IF(D91="SING",(A91-A90)/2*Model!$W$7*(-SIN(Wellpath!$M91+Wellpath!$Q91) / GField),Model!$W$7*((drdp!B91)*'ABXY-TI1S'!$B91+(drdp!E91)*'ABXY-TI1S'!$C91+(drdp!H91)*'ABXY-TI1S'!$D91))</f>
        <v>-6.1182972778675701E-3</v>
      </c>
      <c r="I91" s="18">
        <f>IF(D91="SING",(A91-A90)/2*Model!$W$7*(COS(Wellpath!$M91+Wellpath!$Q91) / GField),Model!$W$7*((drdp!C91)*'ABXY-TI1S'!$B91+(drdp!F91)*'ABXY-TI1S'!$C91+(drdp!I91)*'ABXY-TI1S'!$D91))</f>
        <v>0</v>
      </c>
      <c r="J91" s="18">
        <f>IF(D91="SING",0,Model!$W$7*((drdp!D91)*'ABXY-TI1S'!$B91+(drdp!G91)*'ABXY-TI1S'!$C91+(drdp!J91)*'ABXY-TI1S'!$D91))</f>
        <v>0</v>
      </c>
      <c r="K91" s="21">
        <f>SUM(E$3:E90)+H91</f>
        <v>-0.76423215731390759</v>
      </c>
      <c r="L91" s="21">
        <f>SUM(F$3:F90)+I91</f>
        <v>0.1888376174873394</v>
      </c>
      <c r="M91" s="21">
        <f>SUM(G$3:G90)+J91</f>
        <v>0.30553878520646716</v>
      </c>
      <c r="N91" s="21"/>
      <c r="O91" s="21"/>
      <c r="P91" s="21"/>
      <c r="Q91" s="19">
        <f t="shared" si="5"/>
        <v>0.58405079027266915</v>
      </c>
      <c r="R91" s="19">
        <f t="shared" si="5"/>
        <v>3.565964577829471E-2</v>
      </c>
      <c r="S91" s="19">
        <f t="shared" si="5"/>
        <v>9.3353949265443673E-2</v>
      </c>
      <c r="T91" s="19">
        <f t="shared" si="6"/>
        <v>-0.14431577979436788</v>
      </c>
      <c r="U91" s="19">
        <f t="shared" si="7"/>
        <v>-0.23350256496140903</v>
      </c>
      <c r="V91" s="19">
        <f t="shared" si="8"/>
        <v>5.7697216248365199E-2</v>
      </c>
    </row>
    <row r="92" spans="1:22" x14ac:dyDescent="0.25">
      <c r="A92" s="26">
        <f>Wellpath!E92</f>
        <v>2550</v>
      </c>
      <c r="B92" s="22">
        <v>0</v>
      </c>
      <c r="C92" s="22">
        <f>-COS(Wellpath!L92) / GField</f>
        <v>-0.10197162129779283</v>
      </c>
      <c r="D92" s="22">
        <f>(TAN(Dip) * COS(Wellpath!L92) * SIN(Wellpath!O92)) / GField</f>
        <v>6.3023350715308346E-2</v>
      </c>
      <c r="E92" s="20">
        <f>IF(D92="SING",(A93-A91)/2*Model!$W$7*(-SIN(Wellpath!$M92+Wellpath!$Q92) / GField),Model!$W$7*((drdp!B92+drdp!K92)*'ABXY-TI1S'!$B92+(drdp!E92+drdp!N92)*'ABXY-TI1S'!$C92+(drdp!H92+drdp!Q92)*'ABXY-TI1S'!$D92))</f>
        <v>-1.223659455573514E-2</v>
      </c>
      <c r="F92" s="20">
        <f>IF(D92="SING",(A93-A91)/2*Model!$W$7*(COS(Wellpath!$M92+Wellpath!$Q92) / GField),Model!$W$7*((drdp!C92+drdp!L92)*'ABXY-TI1S'!$B92+(drdp!F92+drdp!O92)*'ABXY-TI1S'!$C92+(drdp!I92+drdp!R92)*'ABXY-TI1S'!$D92))</f>
        <v>0</v>
      </c>
      <c r="G92" s="20">
        <f>IF(D92="SING",0,Model!$W$7*((drdp!D92+drdp!M92)*'ABXY-TI1S'!$B92+(drdp!G92+drdp!P92)*'ABXY-TI1S'!$C92+(drdp!J92+drdp!S92)*'ABXY-TI1S'!$D92))</f>
        <v>0</v>
      </c>
      <c r="H92" s="18">
        <f>IF(D92="SING",(A92-A91)/2*Model!$W$7*(-SIN(Wellpath!$M92+Wellpath!$Q92) / GField),Model!$W$7*((drdp!B92)*'ABXY-TI1S'!$B92+(drdp!E92)*'ABXY-TI1S'!$C92+(drdp!H92)*'ABXY-TI1S'!$D92))</f>
        <v>-6.1182972778675701E-3</v>
      </c>
      <c r="I92" s="18">
        <f>IF(D92="SING",(A92-A91)/2*Model!$W$7*(COS(Wellpath!$M92+Wellpath!$Q92) / GField),Model!$W$7*((drdp!C92)*'ABXY-TI1S'!$B92+(drdp!F92)*'ABXY-TI1S'!$C92+(drdp!I92)*'ABXY-TI1S'!$D92))</f>
        <v>0</v>
      </c>
      <c r="J92" s="18">
        <f>IF(D92="SING",0,Model!$W$7*((drdp!D92)*'ABXY-TI1S'!$B92+(drdp!G92)*'ABXY-TI1S'!$C92+(drdp!J92)*'ABXY-TI1S'!$D92))</f>
        <v>0</v>
      </c>
      <c r="K92" s="21">
        <f>SUM(E$3:E91)+H92</f>
        <v>-0.7764687518696427</v>
      </c>
      <c r="L92" s="21">
        <f>SUM(F$3:F91)+I92</f>
        <v>0.1888376174873394</v>
      </c>
      <c r="M92" s="21">
        <f>SUM(G$3:G91)+J92</f>
        <v>0.30553878520646716</v>
      </c>
      <c r="N92" s="21"/>
      <c r="O92" s="21"/>
      <c r="P92" s="21"/>
      <c r="Q92" s="19">
        <f t="shared" si="5"/>
        <v>0.6029037226300008</v>
      </c>
      <c r="R92" s="19">
        <f t="shared" si="5"/>
        <v>3.565964577829471E-2</v>
      </c>
      <c r="S92" s="19">
        <f t="shared" si="5"/>
        <v>9.3353949265443673E-2</v>
      </c>
      <c r="T92" s="19">
        <f t="shared" si="6"/>
        <v>-0.14662650915643144</v>
      </c>
      <c r="U92" s="19">
        <f t="shared" si="7"/>
        <v>-0.2372413191970324</v>
      </c>
      <c r="V92" s="19">
        <f t="shared" si="8"/>
        <v>5.7697216248365199E-2</v>
      </c>
    </row>
    <row r="93" spans="1:22" x14ac:dyDescent="0.25">
      <c r="A93" s="26">
        <f>Wellpath!E93</f>
        <v>2580</v>
      </c>
      <c r="B93" s="22">
        <v>0</v>
      </c>
      <c r="C93" s="22">
        <f>-COS(Wellpath!L93) / GField</f>
        <v>-0.10197162129779283</v>
      </c>
      <c r="D93" s="22">
        <f>(TAN(Dip) * COS(Wellpath!L93) * SIN(Wellpath!O93)) / GField</f>
        <v>6.3023350715308346E-2</v>
      </c>
      <c r="E93" s="20">
        <f>IF(D93="SING",(A94-A92)/2*Model!$W$7*(-SIN(Wellpath!$M93+Wellpath!$Q93) / GField),Model!$W$7*((drdp!B93+drdp!K93)*'ABXY-TI1S'!$B93+(drdp!E93+drdp!N93)*'ABXY-TI1S'!$C93+(drdp!H93+drdp!Q93)*'ABXY-TI1S'!$D93))</f>
        <v>-1.223659455573514E-2</v>
      </c>
      <c r="F93" s="20">
        <f>IF(D93="SING",(A94-A92)/2*Model!$W$7*(COS(Wellpath!$M93+Wellpath!$Q93) / GField),Model!$W$7*((drdp!C93+drdp!L93)*'ABXY-TI1S'!$B93+(drdp!F93+drdp!O93)*'ABXY-TI1S'!$C93+(drdp!I93+drdp!R93)*'ABXY-TI1S'!$D93))</f>
        <v>0</v>
      </c>
      <c r="G93" s="20">
        <f>IF(D93="SING",0,Model!$W$7*((drdp!D93+drdp!M93)*'ABXY-TI1S'!$B93+(drdp!G93+drdp!P93)*'ABXY-TI1S'!$C93+(drdp!J93+drdp!S93)*'ABXY-TI1S'!$D93))</f>
        <v>0</v>
      </c>
      <c r="H93" s="18">
        <f>IF(D93="SING",(A93-A92)/2*Model!$W$7*(-SIN(Wellpath!$M93+Wellpath!$Q93) / GField),Model!$W$7*((drdp!B93)*'ABXY-TI1S'!$B93+(drdp!E93)*'ABXY-TI1S'!$C93+(drdp!H93)*'ABXY-TI1S'!$D93))</f>
        <v>-6.1182972778675701E-3</v>
      </c>
      <c r="I93" s="18">
        <f>IF(D93="SING",(A93-A92)/2*Model!$W$7*(COS(Wellpath!$M93+Wellpath!$Q93) / GField),Model!$W$7*((drdp!C93)*'ABXY-TI1S'!$B93+(drdp!F93)*'ABXY-TI1S'!$C93+(drdp!I93)*'ABXY-TI1S'!$D93))</f>
        <v>0</v>
      </c>
      <c r="J93" s="18">
        <f>IF(D93="SING",0,Model!$W$7*((drdp!D93)*'ABXY-TI1S'!$B93+(drdp!G93)*'ABXY-TI1S'!$C93+(drdp!J93)*'ABXY-TI1S'!$D93))</f>
        <v>0</v>
      </c>
      <c r="K93" s="21">
        <f>SUM(E$3:E92)+H93</f>
        <v>-0.78870534642537782</v>
      </c>
      <c r="L93" s="21">
        <f>SUM(F$3:F92)+I93</f>
        <v>0.1888376174873394</v>
      </c>
      <c r="M93" s="21">
        <f>SUM(G$3:G92)+J93</f>
        <v>0.30553878520646716</v>
      </c>
      <c r="N93" s="21"/>
      <c r="O93" s="21"/>
      <c r="P93" s="21"/>
      <c r="Q93" s="19">
        <f t="shared" si="5"/>
        <v>0.62205612347997519</v>
      </c>
      <c r="R93" s="19">
        <f t="shared" si="5"/>
        <v>3.565964577829471E-2</v>
      </c>
      <c r="S93" s="19">
        <f t="shared" si="5"/>
        <v>9.3353949265443673E-2</v>
      </c>
      <c r="T93" s="19">
        <f t="shared" si="6"/>
        <v>-0.148937238518495</v>
      </c>
      <c r="U93" s="19">
        <f t="shared" si="7"/>
        <v>-0.24098007343265579</v>
      </c>
      <c r="V93" s="19">
        <f t="shared" si="8"/>
        <v>5.7697216248365199E-2</v>
      </c>
    </row>
    <row r="94" spans="1:22" x14ac:dyDescent="0.25">
      <c r="A94" s="26">
        <f>Wellpath!E94</f>
        <v>2610</v>
      </c>
      <c r="B94" s="22">
        <v>0</v>
      </c>
      <c r="C94" s="22">
        <f>-COS(Wellpath!L94) / GField</f>
        <v>-0.10197162129779283</v>
      </c>
      <c r="D94" s="22">
        <f>(TAN(Dip) * COS(Wellpath!L94) * SIN(Wellpath!O94)) / GField</f>
        <v>6.3023350715308346E-2</v>
      </c>
      <c r="E94" s="20">
        <f>IF(D94="SING",(A95-A93)/2*Model!$W$7*(-SIN(Wellpath!$M94+Wellpath!$Q94) / GField),Model!$W$7*((drdp!B94+drdp!K94)*'ABXY-TI1S'!$B94+(drdp!E94+drdp!N94)*'ABXY-TI1S'!$C94+(drdp!H94+drdp!Q94)*'ABXY-TI1S'!$D94))</f>
        <v>-1.223659455573514E-2</v>
      </c>
      <c r="F94" s="20">
        <f>IF(D94="SING",(A95-A93)/2*Model!$W$7*(COS(Wellpath!$M94+Wellpath!$Q94) / GField),Model!$W$7*((drdp!C94+drdp!L94)*'ABXY-TI1S'!$B94+(drdp!F94+drdp!O94)*'ABXY-TI1S'!$C94+(drdp!I94+drdp!R94)*'ABXY-TI1S'!$D94))</f>
        <v>0</v>
      </c>
      <c r="G94" s="20">
        <f>IF(D94="SING",0,Model!$W$7*((drdp!D94+drdp!M94)*'ABXY-TI1S'!$B94+(drdp!G94+drdp!P94)*'ABXY-TI1S'!$C94+(drdp!J94+drdp!S94)*'ABXY-TI1S'!$D94))</f>
        <v>0</v>
      </c>
      <c r="H94" s="18">
        <f>IF(D94="SING",(A94-A93)/2*Model!$W$7*(-SIN(Wellpath!$M94+Wellpath!$Q94) / GField),Model!$W$7*((drdp!B94)*'ABXY-TI1S'!$B94+(drdp!E94)*'ABXY-TI1S'!$C94+(drdp!H94)*'ABXY-TI1S'!$D94))</f>
        <v>-6.1182972778675701E-3</v>
      </c>
      <c r="I94" s="18">
        <f>IF(D94="SING",(A94-A93)/2*Model!$W$7*(COS(Wellpath!$M94+Wellpath!$Q94) / GField),Model!$W$7*((drdp!C94)*'ABXY-TI1S'!$B94+(drdp!F94)*'ABXY-TI1S'!$C94+(drdp!I94)*'ABXY-TI1S'!$D94))</f>
        <v>0</v>
      </c>
      <c r="J94" s="18">
        <f>IF(D94="SING",0,Model!$W$7*((drdp!D94)*'ABXY-TI1S'!$B94+(drdp!G94)*'ABXY-TI1S'!$C94+(drdp!J94)*'ABXY-TI1S'!$D94))</f>
        <v>0</v>
      </c>
      <c r="K94" s="21">
        <f>SUM(E$3:E93)+H94</f>
        <v>-0.80094194098111293</v>
      </c>
      <c r="L94" s="21">
        <f>SUM(F$3:F93)+I94</f>
        <v>0.1888376174873394</v>
      </c>
      <c r="M94" s="21">
        <f>SUM(G$3:G93)+J94</f>
        <v>0.30553878520646716</v>
      </c>
      <c r="N94" s="21"/>
      <c r="O94" s="21"/>
      <c r="P94" s="21"/>
      <c r="Q94" s="19">
        <f t="shared" si="5"/>
        <v>0.64150799282259263</v>
      </c>
      <c r="R94" s="19">
        <f t="shared" si="5"/>
        <v>3.565964577829471E-2</v>
      </c>
      <c r="S94" s="19">
        <f t="shared" si="5"/>
        <v>9.3353949265443673E-2</v>
      </c>
      <c r="T94" s="19">
        <f t="shared" si="6"/>
        <v>-0.15124796788055858</v>
      </c>
      <c r="U94" s="19">
        <f t="shared" si="7"/>
        <v>-0.24471882766827915</v>
      </c>
      <c r="V94" s="19">
        <f t="shared" si="8"/>
        <v>5.7697216248365199E-2</v>
      </c>
    </row>
    <row r="95" spans="1:22" x14ac:dyDescent="0.25">
      <c r="A95" s="26">
        <f>Wellpath!E95</f>
        <v>2640</v>
      </c>
      <c r="B95" s="22">
        <v>0</v>
      </c>
      <c r="C95" s="22">
        <f>-COS(Wellpath!L95) / GField</f>
        <v>-0.10197162129779283</v>
      </c>
      <c r="D95" s="22">
        <f>(TAN(Dip) * COS(Wellpath!L95) * SIN(Wellpath!O95)) / GField</f>
        <v>6.3023350715308346E-2</v>
      </c>
      <c r="E95" s="20">
        <f>IF(D95="SING",(A96-A94)/2*Model!$W$7*(-SIN(Wellpath!$M95+Wellpath!$Q95) / GField),Model!$W$7*((drdp!B95+drdp!K95)*'ABXY-TI1S'!$B95+(drdp!E95+drdp!N95)*'ABXY-TI1S'!$C95+(drdp!H95+drdp!Q95)*'ABXY-TI1S'!$D95))</f>
        <v>-1.223659455573514E-2</v>
      </c>
      <c r="F95" s="20">
        <f>IF(D95="SING",(A96-A94)/2*Model!$W$7*(COS(Wellpath!$M95+Wellpath!$Q95) / GField),Model!$W$7*((drdp!C95+drdp!L95)*'ABXY-TI1S'!$B95+(drdp!F95+drdp!O95)*'ABXY-TI1S'!$C95+(drdp!I95+drdp!R95)*'ABXY-TI1S'!$D95))</f>
        <v>0</v>
      </c>
      <c r="G95" s="20">
        <f>IF(D95="SING",0,Model!$W$7*((drdp!D95+drdp!M95)*'ABXY-TI1S'!$B95+(drdp!G95+drdp!P95)*'ABXY-TI1S'!$C95+(drdp!J95+drdp!S95)*'ABXY-TI1S'!$D95))</f>
        <v>0</v>
      </c>
      <c r="H95" s="18">
        <f>IF(D95="SING",(A95-A94)/2*Model!$W$7*(-SIN(Wellpath!$M95+Wellpath!$Q95) / GField),Model!$W$7*((drdp!B95)*'ABXY-TI1S'!$B95+(drdp!E95)*'ABXY-TI1S'!$C95+(drdp!H95)*'ABXY-TI1S'!$D95))</f>
        <v>-6.1182972778675701E-3</v>
      </c>
      <c r="I95" s="18">
        <f>IF(D95="SING",(A95-A94)/2*Model!$W$7*(COS(Wellpath!$M95+Wellpath!$Q95) / GField),Model!$W$7*((drdp!C95)*'ABXY-TI1S'!$B95+(drdp!F95)*'ABXY-TI1S'!$C95+(drdp!I95)*'ABXY-TI1S'!$D95))</f>
        <v>0</v>
      </c>
      <c r="J95" s="18">
        <f>IF(D95="SING",0,Model!$W$7*((drdp!D95)*'ABXY-TI1S'!$B95+(drdp!G95)*'ABXY-TI1S'!$C95+(drdp!J95)*'ABXY-TI1S'!$D95))</f>
        <v>0</v>
      </c>
      <c r="K95" s="21">
        <f>SUM(E$3:E94)+H95</f>
        <v>-0.81317853553684805</v>
      </c>
      <c r="L95" s="21">
        <f>SUM(F$3:F94)+I95</f>
        <v>0.1888376174873394</v>
      </c>
      <c r="M95" s="21">
        <f>SUM(G$3:G94)+J95</f>
        <v>0.30553878520646716</v>
      </c>
      <c r="N95" s="21"/>
      <c r="O95" s="21"/>
      <c r="P95" s="21"/>
      <c r="Q95" s="19">
        <f t="shared" si="5"/>
        <v>0.66125933065785281</v>
      </c>
      <c r="R95" s="19">
        <f t="shared" si="5"/>
        <v>3.565964577829471E-2</v>
      </c>
      <c r="S95" s="19">
        <f t="shared" si="5"/>
        <v>9.3353949265443673E-2</v>
      </c>
      <c r="T95" s="19">
        <f t="shared" si="6"/>
        <v>-0.15355869724262214</v>
      </c>
      <c r="U95" s="19">
        <f t="shared" si="7"/>
        <v>-0.24845758190390255</v>
      </c>
      <c r="V95" s="19">
        <f t="shared" si="8"/>
        <v>5.7697216248365199E-2</v>
      </c>
    </row>
    <row r="96" spans="1:22" x14ac:dyDescent="0.25">
      <c r="A96" s="26">
        <f>Wellpath!E96</f>
        <v>2670</v>
      </c>
      <c r="B96" s="22">
        <v>0</v>
      </c>
      <c r="C96" s="22">
        <f>-COS(Wellpath!L96) / GField</f>
        <v>-0.10197162129779283</v>
      </c>
      <c r="D96" s="22">
        <f>(TAN(Dip) * COS(Wellpath!L96) * SIN(Wellpath!O96)) / GField</f>
        <v>6.3023350715308346E-2</v>
      </c>
      <c r="E96" s="20">
        <f>IF(D96="SING",(A97-A95)/2*Model!$W$7*(-SIN(Wellpath!$M96+Wellpath!$Q96) / GField),Model!$W$7*((drdp!B96+drdp!K96)*'ABXY-TI1S'!$B96+(drdp!E96+drdp!N96)*'ABXY-TI1S'!$C96+(drdp!H96+drdp!Q96)*'ABXY-TI1S'!$D96))</f>
        <v>-1.223659455573514E-2</v>
      </c>
      <c r="F96" s="20">
        <f>IF(D96="SING",(A97-A95)/2*Model!$W$7*(COS(Wellpath!$M96+Wellpath!$Q96) / GField),Model!$W$7*((drdp!C96+drdp!L96)*'ABXY-TI1S'!$B96+(drdp!F96+drdp!O96)*'ABXY-TI1S'!$C96+(drdp!I96+drdp!R96)*'ABXY-TI1S'!$D96))</f>
        <v>0</v>
      </c>
      <c r="G96" s="20">
        <f>IF(D96="SING",0,Model!$W$7*((drdp!D96+drdp!M96)*'ABXY-TI1S'!$B96+(drdp!G96+drdp!P96)*'ABXY-TI1S'!$C96+(drdp!J96+drdp!S96)*'ABXY-TI1S'!$D96))</f>
        <v>0</v>
      </c>
      <c r="H96" s="18">
        <f>IF(D96="SING",(A96-A95)/2*Model!$W$7*(-SIN(Wellpath!$M96+Wellpath!$Q96) / GField),Model!$W$7*((drdp!B96)*'ABXY-TI1S'!$B96+(drdp!E96)*'ABXY-TI1S'!$C96+(drdp!H96)*'ABXY-TI1S'!$D96))</f>
        <v>-6.1182972778675701E-3</v>
      </c>
      <c r="I96" s="18">
        <f>IF(D96="SING",(A96-A95)/2*Model!$W$7*(COS(Wellpath!$M96+Wellpath!$Q96) / GField),Model!$W$7*((drdp!C96)*'ABXY-TI1S'!$B96+(drdp!F96)*'ABXY-TI1S'!$C96+(drdp!I96)*'ABXY-TI1S'!$D96))</f>
        <v>0</v>
      </c>
      <c r="J96" s="18">
        <f>IF(D96="SING",0,Model!$W$7*((drdp!D96)*'ABXY-TI1S'!$B96+(drdp!G96)*'ABXY-TI1S'!$C96+(drdp!J96)*'ABXY-TI1S'!$D96))</f>
        <v>0</v>
      </c>
      <c r="K96" s="21">
        <f>SUM(E$3:E95)+H96</f>
        <v>-0.82541513009258316</v>
      </c>
      <c r="L96" s="21">
        <f>SUM(F$3:F95)+I96</f>
        <v>0.1888376174873394</v>
      </c>
      <c r="M96" s="21">
        <f>SUM(G$3:G95)+J96</f>
        <v>0.30553878520646716</v>
      </c>
      <c r="N96" s="21"/>
      <c r="O96" s="21"/>
      <c r="P96" s="21"/>
      <c r="Q96" s="19">
        <f t="shared" si="5"/>
        <v>0.68131013698575593</v>
      </c>
      <c r="R96" s="19">
        <f t="shared" si="5"/>
        <v>3.565964577829471E-2</v>
      </c>
      <c r="S96" s="19">
        <f t="shared" si="5"/>
        <v>9.3353949265443673E-2</v>
      </c>
      <c r="T96" s="19">
        <f t="shared" si="6"/>
        <v>-0.15586942660468572</v>
      </c>
      <c r="U96" s="19">
        <f t="shared" si="7"/>
        <v>-0.25219633613952591</v>
      </c>
      <c r="V96" s="19">
        <f t="shared" si="8"/>
        <v>5.7697216248365199E-2</v>
      </c>
    </row>
    <row r="97" spans="1:22" x14ac:dyDescent="0.25">
      <c r="A97" s="26">
        <f>Wellpath!E97</f>
        <v>2700</v>
      </c>
      <c r="B97" s="22">
        <v>0</v>
      </c>
      <c r="C97" s="22">
        <f>-COS(Wellpath!L97) / GField</f>
        <v>-0.10197162129779283</v>
      </c>
      <c r="D97" s="22">
        <f>(TAN(Dip) * COS(Wellpath!L97) * SIN(Wellpath!O97)) / GField</f>
        <v>6.3023350715308346E-2</v>
      </c>
      <c r="E97" s="20">
        <f>IF(D97="SING",(A98-A96)/2*Model!$W$7*(-SIN(Wellpath!$M97+Wellpath!$Q97) / GField),Model!$W$7*((drdp!B97+drdp!K97)*'ABXY-TI1S'!$B97+(drdp!E97+drdp!N97)*'ABXY-TI1S'!$C97+(drdp!H97+drdp!Q97)*'ABXY-TI1S'!$D97))</f>
        <v>-1.223659455573514E-2</v>
      </c>
      <c r="F97" s="20">
        <f>IF(D97="SING",(A98-A96)/2*Model!$W$7*(COS(Wellpath!$M97+Wellpath!$Q97) / GField),Model!$W$7*((drdp!C97+drdp!L97)*'ABXY-TI1S'!$B97+(drdp!F97+drdp!O97)*'ABXY-TI1S'!$C97+(drdp!I97+drdp!R97)*'ABXY-TI1S'!$D97))</f>
        <v>0</v>
      </c>
      <c r="G97" s="20">
        <f>IF(D97="SING",0,Model!$W$7*((drdp!D97+drdp!M97)*'ABXY-TI1S'!$B97+(drdp!G97+drdp!P97)*'ABXY-TI1S'!$C97+(drdp!J97+drdp!S97)*'ABXY-TI1S'!$D97))</f>
        <v>0</v>
      </c>
      <c r="H97" s="18">
        <f>IF(D97="SING",(A97-A96)/2*Model!$W$7*(-SIN(Wellpath!$M97+Wellpath!$Q97) / GField),Model!$W$7*((drdp!B97)*'ABXY-TI1S'!$B97+(drdp!E97)*'ABXY-TI1S'!$C97+(drdp!H97)*'ABXY-TI1S'!$D97))</f>
        <v>-6.1182972778675701E-3</v>
      </c>
      <c r="I97" s="18">
        <f>IF(D97="SING",(A97-A96)/2*Model!$W$7*(COS(Wellpath!$M97+Wellpath!$Q97) / GField),Model!$W$7*((drdp!C97)*'ABXY-TI1S'!$B97+(drdp!F97)*'ABXY-TI1S'!$C97+(drdp!I97)*'ABXY-TI1S'!$D97))</f>
        <v>0</v>
      </c>
      <c r="J97" s="18">
        <f>IF(D97="SING",0,Model!$W$7*((drdp!D97)*'ABXY-TI1S'!$B97+(drdp!G97)*'ABXY-TI1S'!$C97+(drdp!J97)*'ABXY-TI1S'!$D97))</f>
        <v>0</v>
      </c>
      <c r="K97" s="21">
        <f>SUM(E$3:E96)+H97</f>
        <v>-0.83765172464831827</v>
      </c>
      <c r="L97" s="21">
        <f>SUM(F$3:F96)+I97</f>
        <v>0.1888376174873394</v>
      </c>
      <c r="M97" s="21">
        <f>SUM(G$3:G96)+J97</f>
        <v>0.30553878520646716</v>
      </c>
      <c r="N97" s="21"/>
      <c r="O97" s="21"/>
      <c r="P97" s="21"/>
      <c r="Q97" s="19">
        <f t="shared" si="5"/>
        <v>0.70166041180630201</v>
      </c>
      <c r="R97" s="19">
        <f t="shared" si="5"/>
        <v>3.565964577829471E-2</v>
      </c>
      <c r="S97" s="19">
        <f t="shared" si="5"/>
        <v>9.3353949265443673E-2</v>
      </c>
      <c r="T97" s="19">
        <f t="shared" si="6"/>
        <v>-0.15818015596674928</v>
      </c>
      <c r="U97" s="19">
        <f t="shared" si="7"/>
        <v>-0.25593509037514928</v>
      </c>
      <c r="V97" s="19">
        <f t="shared" si="8"/>
        <v>5.7697216248365199E-2</v>
      </c>
    </row>
    <row r="98" spans="1:22" x14ac:dyDescent="0.25">
      <c r="A98" s="26">
        <f>Wellpath!E98</f>
        <v>2730</v>
      </c>
      <c r="B98" s="22">
        <v>0</v>
      </c>
      <c r="C98" s="22">
        <f>-COS(Wellpath!L98) / GField</f>
        <v>-0.10197162129779283</v>
      </c>
      <c r="D98" s="22">
        <f>(TAN(Dip) * COS(Wellpath!L98) * SIN(Wellpath!O98)) / GField</f>
        <v>6.3023350715308346E-2</v>
      </c>
      <c r="E98" s="20">
        <f>IF(D98="SING",(A99-A97)/2*Model!$W$7*(-SIN(Wellpath!$M98+Wellpath!$Q98) / GField),Model!$W$7*((drdp!B98+drdp!K98)*'ABXY-TI1S'!$B98+(drdp!E98+drdp!N98)*'ABXY-TI1S'!$C98+(drdp!H98+drdp!Q98)*'ABXY-TI1S'!$D98))</f>
        <v>-1.223659455573514E-2</v>
      </c>
      <c r="F98" s="20">
        <f>IF(D98="SING",(A99-A97)/2*Model!$W$7*(COS(Wellpath!$M98+Wellpath!$Q98) / GField),Model!$W$7*((drdp!C98+drdp!L98)*'ABXY-TI1S'!$B98+(drdp!F98+drdp!O98)*'ABXY-TI1S'!$C98+(drdp!I98+drdp!R98)*'ABXY-TI1S'!$D98))</f>
        <v>0</v>
      </c>
      <c r="G98" s="20">
        <f>IF(D98="SING",0,Model!$W$7*((drdp!D98+drdp!M98)*'ABXY-TI1S'!$B98+(drdp!G98+drdp!P98)*'ABXY-TI1S'!$C98+(drdp!J98+drdp!S98)*'ABXY-TI1S'!$D98))</f>
        <v>0</v>
      </c>
      <c r="H98" s="18">
        <f>IF(D98="SING",(A98-A97)/2*Model!$W$7*(-SIN(Wellpath!$M98+Wellpath!$Q98) / GField),Model!$W$7*((drdp!B98)*'ABXY-TI1S'!$B98+(drdp!E98)*'ABXY-TI1S'!$C98+(drdp!H98)*'ABXY-TI1S'!$D98))</f>
        <v>-6.1182972778675701E-3</v>
      </c>
      <c r="I98" s="18">
        <f>IF(D98="SING",(A98-A97)/2*Model!$W$7*(COS(Wellpath!$M98+Wellpath!$Q98) / GField),Model!$W$7*((drdp!C98)*'ABXY-TI1S'!$B98+(drdp!F98)*'ABXY-TI1S'!$C98+(drdp!I98)*'ABXY-TI1S'!$D98))</f>
        <v>0</v>
      </c>
      <c r="J98" s="18">
        <f>IF(D98="SING",0,Model!$W$7*((drdp!D98)*'ABXY-TI1S'!$B98+(drdp!G98)*'ABXY-TI1S'!$C98+(drdp!J98)*'ABXY-TI1S'!$D98))</f>
        <v>0</v>
      </c>
      <c r="K98" s="21">
        <f>SUM(E$3:E97)+H98</f>
        <v>-0.84988831920405339</v>
      </c>
      <c r="L98" s="21">
        <f>SUM(F$3:F97)+I98</f>
        <v>0.1888376174873394</v>
      </c>
      <c r="M98" s="21">
        <f>SUM(G$3:G97)+J98</f>
        <v>0.30553878520646716</v>
      </c>
      <c r="N98" s="21"/>
      <c r="O98" s="21"/>
      <c r="P98" s="21"/>
      <c r="Q98" s="19">
        <f t="shared" si="5"/>
        <v>0.72231015511949093</v>
      </c>
      <c r="R98" s="19">
        <f t="shared" si="5"/>
        <v>3.565964577829471E-2</v>
      </c>
      <c r="S98" s="19">
        <f t="shared" si="5"/>
        <v>9.3353949265443673E-2</v>
      </c>
      <c r="T98" s="19">
        <f t="shared" si="6"/>
        <v>-0.16049088532881284</v>
      </c>
      <c r="U98" s="19">
        <f t="shared" si="7"/>
        <v>-0.25967384461077264</v>
      </c>
      <c r="V98" s="19">
        <f t="shared" si="8"/>
        <v>5.7697216248365199E-2</v>
      </c>
    </row>
    <row r="99" spans="1:22" x14ac:dyDescent="0.25">
      <c r="A99" s="26">
        <f>Wellpath!E99</f>
        <v>2760</v>
      </c>
      <c r="B99" s="22">
        <v>0</v>
      </c>
      <c r="C99" s="22">
        <f>-COS(Wellpath!L99) / GField</f>
        <v>-0.10197162129779283</v>
      </c>
      <c r="D99" s="22">
        <f>(TAN(Dip) * COS(Wellpath!L99) * SIN(Wellpath!O99)) / GField</f>
        <v>6.3023350715308346E-2</v>
      </c>
      <c r="E99" s="20">
        <f>IF(D99="SING",(A100-A98)/2*Model!$W$7*(-SIN(Wellpath!$M99+Wellpath!$Q99) / GField),Model!$W$7*((drdp!B99+drdp!K99)*'ABXY-TI1S'!$B99+(drdp!E99+drdp!N99)*'ABXY-TI1S'!$C99+(drdp!H99+drdp!Q99)*'ABXY-TI1S'!$D99))</f>
        <v>-1.223659455573514E-2</v>
      </c>
      <c r="F99" s="20">
        <f>IF(D99="SING",(A100-A98)/2*Model!$W$7*(COS(Wellpath!$M99+Wellpath!$Q99) / GField),Model!$W$7*((drdp!C99+drdp!L99)*'ABXY-TI1S'!$B99+(drdp!F99+drdp!O99)*'ABXY-TI1S'!$C99+(drdp!I99+drdp!R99)*'ABXY-TI1S'!$D99))</f>
        <v>0</v>
      </c>
      <c r="G99" s="20">
        <f>IF(D99="SING",0,Model!$W$7*((drdp!D99+drdp!M99)*'ABXY-TI1S'!$B99+(drdp!G99+drdp!P99)*'ABXY-TI1S'!$C99+(drdp!J99+drdp!S99)*'ABXY-TI1S'!$D99))</f>
        <v>0</v>
      </c>
      <c r="H99" s="18">
        <f>IF(D99="SING",(A99-A98)/2*Model!$W$7*(-SIN(Wellpath!$M99+Wellpath!$Q99) / GField),Model!$W$7*((drdp!B99)*'ABXY-TI1S'!$B99+(drdp!E99)*'ABXY-TI1S'!$C99+(drdp!H99)*'ABXY-TI1S'!$D99))</f>
        <v>-6.1182972778675701E-3</v>
      </c>
      <c r="I99" s="18">
        <f>IF(D99="SING",(A99-A98)/2*Model!$W$7*(COS(Wellpath!$M99+Wellpath!$Q99) / GField),Model!$W$7*((drdp!C99)*'ABXY-TI1S'!$B99+(drdp!F99)*'ABXY-TI1S'!$C99+(drdp!I99)*'ABXY-TI1S'!$D99))</f>
        <v>0</v>
      </c>
      <c r="J99" s="18">
        <f>IF(D99="SING",0,Model!$W$7*((drdp!D99)*'ABXY-TI1S'!$B99+(drdp!G99)*'ABXY-TI1S'!$C99+(drdp!J99)*'ABXY-TI1S'!$D99))</f>
        <v>0</v>
      </c>
      <c r="K99" s="21">
        <f>SUM(E$3:E98)+H99</f>
        <v>-0.8621249137597885</v>
      </c>
      <c r="L99" s="21">
        <f>SUM(F$3:F98)+I99</f>
        <v>0.1888376174873394</v>
      </c>
      <c r="M99" s="21">
        <f>SUM(G$3:G98)+J99</f>
        <v>0.30553878520646716</v>
      </c>
      <c r="N99" s="21"/>
      <c r="O99" s="21"/>
      <c r="P99" s="21"/>
      <c r="Q99" s="19">
        <f t="shared" si="5"/>
        <v>0.7432593669253228</v>
      </c>
      <c r="R99" s="19">
        <f t="shared" si="5"/>
        <v>3.565964577829471E-2</v>
      </c>
      <c r="S99" s="19">
        <f t="shared" si="5"/>
        <v>9.3353949265443673E-2</v>
      </c>
      <c r="T99" s="19">
        <f t="shared" si="6"/>
        <v>-0.16280161469087642</v>
      </c>
      <c r="U99" s="19">
        <f t="shared" si="7"/>
        <v>-0.26341259884639606</v>
      </c>
      <c r="V99" s="19">
        <f t="shared" si="8"/>
        <v>5.7697216248365199E-2</v>
      </c>
    </row>
    <row r="100" spans="1:22" x14ac:dyDescent="0.25">
      <c r="A100" s="26">
        <f>Wellpath!E100</f>
        <v>2790</v>
      </c>
      <c r="B100" s="22">
        <v>0</v>
      </c>
      <c r="C100" s="22">
        <f>-COS(Wellpath!L100) / GField</f>
        <v>-0.10197162129779283</v>
      </c>
      <c r="D100" s="22">
        <f>(TAN(Dip) * COS(Wellpath!L100) * SIN(Wellpath!O100)) / GField</f>
        <v>6.3023350715308346E-2</v>
      </c>
      <c r="E100" s="20">
        <f>IF(D100="SING",(A101-A99)/2*Model!$W$7*(-SIN(Wellpath!$M100+Wellpath!$Q100) / GField),Model!$W$7*((drdp!B100+drdp!K100)*'ABXY-TI1S'!$B100+(drdp!E100+drdp!N100)*'ABXY-TI1S'!$C100+(drdp!H100+drdp!Q100)*'ABXY-TI1S'!$D100))</f>
        <v>-1.223659455573514E-2</v>
      </c>
      <c r="F100" s="20">
        <f>IF(D100="SING",(A101-A99)/2*Model!$W$7*(COS(Wellpath!$M100+Wellpath!$Q100) / GField),Model!$W$7*((drdp!C100+drdp!L100)*'ABXY-TI1S'!$B100+(drdp!F100+drdp!O100)*'ABXY-TI1S'!$C100+(drdp!I100+drdp!R100)*'ABXY-TI1S'!$D100))</f>
        <v>0</v>
      </c>
      <c r="G100" s="20">
        <f>IF(D100="SING",0,Model!$W$7*((drdp!D100+drdp!M100)*'ABXY-TI1S'!$B100+(drdp!G100+drdp!P100)*'ABXY-TI1S'!$C100+(drdp!J100+drdp!S100)*'ABXY-TI1S'!$D100))</f>
        <v>0</v>
      </c>
      <c r="H100" s="18">
        <f>IF(D100="SING",(A100-A99)/2*Model!$W$7*(-SIN(Wellpath!$M100+Wellpath!$Q100) / GField),Model!$W$7*((drdp!B100)*'ABXY-TI1S'!$B100+(drdp!E100)*'ABXY-TI1S'!$C100+(drdp!H100)*'ABXY-TI1S'!$D100))</f>
        <v>-6.1182972778675701E-3</v>
      </c>
      <c r="I100" s="18">
        <f>IF(D100="SING",(A100-A99)/2*Model!$W$7*(COS(Wellpath!$M100+Wellpath!$Q100) / GField),Model!$W$7*((drdp!C100)*'ABXY-TI1S'!$B100+(drdp!F100)*'ABXY-TI1S'!$C100+(drdp!I100)*'ABXY-TI1S'!$D100))</f>
        <v>0</v>
      </c>
      <c r="J100" s="18">
        <f>IF(D100="SING",0,Model!$W$7*((drdp!D100)*'ABXY-TI1S'!$B100+(drdp!G100)*'ABXY-TI1S'!$C100+(drdp!J100)*'ABXY-TI1S'!$D100))</f>
        <v>0</v>
      </c>
      <c r="K100" s="21">
        <f>SUM(E$3:E99)+H100</f>
        <v>-0.87436150831552362</v>
      </c>
      <c r="L100" s="21">
        <f>SUM(F$3:F99)+I100</f>
        <v>0.1888376174873394</v>
      </c>
      <c r="M100" s="21">
        <f>SUM(G$3:G99)+J100</f>
        <v>0.30553878520646716</v>
      </c>
      <c r="N100" s="21"/>
      <c r="O100" s="21"/>
      <c r="P100" s="21"/>
      <c r="Q100" s="19">
        <f t="shared" si="5"/>
        <v>0.7645080472237975</v>
      </c>
      <c r="R100" s="19">
        <f t="shared" si="5"/>
        <v>3.565964577829471E-2</v>
      </c>
      <c r="S100" s="19">
        <f t="shared" si="5"/>
        <v>9.3353949265443673E-2</v>
      </c>
      <c r="T100" s="19">
        <f t="shared" si="6"/>
        <v>-0.16511234405293998</v>
      </c>
      <c r="U100" s="19">
        <f t="shared" si="7"/>
        <v>-0.26715135308201943</v>
      </c>
      <c r="V100" s="19">
        <f t="shared" si="8"/>
        <v>5.7697216248365199E-2</v>
      </c>
    </row>
    <row r="101" spans="1:22" x14ac:dyDescent="0.25">
      <c r="A101" s="26">
        <f>Wellpath!E101</f>
        <v>2820</v>
      </c>
      <c r="B101" s="22">
        <v>0</v>
      </c>
      <c r="C101" s="22">
        <f>-COS(Wellpath!L101) / GField</f>
        <v>-0.10197162129779283</v>
      </c>
      <c r="D101" s="22">
        <f>(TAN(Dip) * COS(Wellpath!L101) * SIN(Wellpath!O101)) / GField</f>
        <v>6.3023350715308346E-2</v>
      </c>
      <c r="E101" s="20">
        <f>IF(D101="SING",(A102-A100)/2*Model!$W$7*(-SIN(Wellpath!$M101+Wellpath!$Q101) / GField),Model!$W$7*((drdp!B101+drdp!K101)*'ABXY-TI1S'!$B101+(drdp!E101+drdp!N101)*'ABXY-TI1S'!$C101+(drdp!H101+drdp!Q101)*'ABXY-TI1S'!$D101))</f>
        <v>-1.223659455573514E-2</v>
      </c>
      <c r="F101" s="20">
        <f>IF(D101="SING",(A102-A100)/2*Model!$W$7*(COS(Wellpath!$M101+Wellpath!$Q101) / GField),Model!$W$7*((drdp!C101+drdp!L101)*'ABXY-TI1S'!$B101+(drdp!F101+drdp!O101)*'ABXY-TI1S'!$C101+(drdp!I101+drdp!R101)*'ABXY-TI1S'!$D101))</f>
        <v>0</v>
      </c>
      <c r="G101" s="20">
        <f>IF(D101="SING",0,Model!$W$7*((drdp!D101+drdp!M101)*'ABXY-TI1S'!$B101+(drdp!G101+drdp!P101)*'ABXY-TI1S'!$C101+(drdp!J101+drdp!S101)*'ABXY-TI1S'!$D101))</f>
        <v>0</v>
      </c>
      <c r="H101" s="18">
        <f>IF(D101="SING",(A101-A100)/2*Model!$W$7*(-SIN(Wellpath!$M101+Wellpath!$Q101) / GField),Model!$W$7*((drdp!B101)*'ABXY-TI1S'!$B101+(drdp!E101)*'ABXY-TI1S'!$C101+(drdp!H101)*'ABXY-TI1S'!$D101))</f>
        <v>-6.1182972778675701E-3</v>
      </c>
      <c r="I101" s="18">
        <f>IF(D101="SING",(A101-A100)/2*Model!$W$7*(COS(Wellpath!$M101+Wellpath!$Q101) / GField),Model!$W$7*((drdp!C101)*'ABXY-TI1S'!$B101+(drdp!F101)*'ABXY-TI1S'!$C101+(drdp!I101)*'ABXY-TI1S'!$D101))</f>
        <v>0</v>
      </c>
      <c r="J101" s="18">
        <f>IF(D101="SING",0,Model!$W$7*((drdp!D101)*'ABXY-TI1S'!$B101+(drdp!G101)*'ABXY-TI1S'!$C101+(drdp!J101)*'ABXY-TI1S'!$D101))</f>
        <v>0</v>
      </c>
      <c r="K101" s="21">
        <f>SUM(E$3:E100)+H101</f>
        <v>-0.88659810287125873</v>
      </c>
      <c r="L101" s="21">
        <f>SUM(F$3:F100)+I101</f>
        <v>0.1888376174873394</v>
      </c>
      <c r="M101" s="21">
        <f>SUM(G$3:G100)+J101</f>
        <v>0.30553878520646716</v>
      </c>
      <c r="N101" s="21"/>
      <c r="O101" s="21"/>
      <c r="P101" s="21"/>
      <c r="Q101" s="19">
        <f t="shared" si="5"/>
        <v>0.78605619601491505</v>
      </c>
      <c r="R101" s="19">
        <f t="shared" si="5"/>
        <v>3.565964577829471E-2</v>
      </c>
      <c r="S101" s="19">
        <f t="shared" si="5"/>
        <v>9.3353949265443673E-2</v>
      </c>
      <c r="T101" s="19">
        <f t="shared" si="6"/>
        <v>-0.16742307341500354</v>
      </c>
      <c r="U101" s="19">
        <f t="shared" si="7"/>
        <v>-0.27089010731764279</v>
      </c>
      <c r="V101" s="19">
        <f t="shared" si="8"/>
        <v>5.7697216248365199E-2</v>
      </c>
    </row>
    <row r="102" spans="1:22" x14ac:dyDescent="0.25">
      <c r="A102" s="26">
        <f>Wellpath!E102</f>
        <v>2850</v>
      </c>
      <c r="B102" s="22">
        <v>0</v>
      </c>
      <c r="C102" s="22">
        <f>-COS(Wellpath!L102) / GField</f>
        <v>-0.10197162129779283</v>
      </c>
      <c r="D102" s="22">
        <f>(TAN(Dip) * COS(Wellpath!L102) * SIN(Wellpath!O102)) / GField</f>
        <v>6.3023350715308346E-2</v>
      </c>
      <c r="E102" s="20">
        <f>IF(D102="SING",(A103-A101)/2*Model!$W$7*(-SIN(Wellpath!$M102+Wellpath!$Q102) / GField),Model!$W$7*((drdp!B102+drdp!K102)*'ABXY-TI1S'!$B102+(drdp!E102+drdp!N102)*'ABXY-TI1S'!$C102+(drdp!H102+drdp!Q102)*'ABXY-TI1S'!$D102))</f>
        <v>-1.223659455573514E-2</v>
      </c>
      <c r="F102" s="20">
        <f>IF(D102="SING",(A103-A101)/2*Model!$W$7*(COS(Wellpath!$M102+Wellpath!$Q102) / GField),Model!$W$7*((drdp!C102+drdp!L102)*'ABXY-TI1S'!$B102+(drdp!F102+drdp!O102)*'ABXY-TI1S'!$C102+(drdp!I102+drdp!R102)*'ABXY-TI1S'!$D102))</f>
        <v>0</v>
      </c>
      <c r="G102" s="20">
        <f>IF(D102="SING",0,Model!$W$7*((drdp!D102+drdp!M102)*'ABXY-TI1S'!$B102+(drdp!G102+drdp!P102)*'ABXY-TI1S'!$C102+(drdp!J102+drdp!S102)*'ABXY-TI1S'!$D102))</f>
        <v>0</v>
      </c>
      <c r="H102" s="18">
        <f>IF(D102="SING",(A102-A101)/2*Model!$W$7*(-SIN(Wellpath!$M102+Wellpath!$Q102) / GField),Model!$W$7*((drdp!B102)*'ABXY-TI1S'!$B102+(drdp!E102)*'ABXY-TI1S'!$C102+(drdp!H102)*'ABXY-TI1S'!$D102))</f>
        <v>-6.1182972778675701E-3</v>
      </c>
      <c r="I102" s="18">
        <f>IF(D102="SING",(A102-A101)/2*Model!$W$7*(COS(Wellpath!$M102+Wellpath!$Q102) / GField),Model!$W$7*((drdp!C102)*'ABXY-TI1S'!$B102+(drdp!F102)*'ABXY-TI1S'!$C102+(drdp!I102)*'ABXY-TI1S'!$D102))</f>
        <v>0</v>
      </c>
      <c r="J102" s="18">
        <f>IF(D102="SING",0,Model!$W$7*((drdp!D102)*'ABXY-TI1S'!$B102+(drdp!G102)*'ABXY-TI1S'!$C102+(drdp!J102)*'ABXY-TI1S'!$D102))</f>
        <v>0</v>
      </c>
      <c r="K102" s="21">
        <f>SUM(E$3:E101)+H102</f>
        <v>-0.89883469742699384</v>
      </c>
      <c r="L102" s="21">
        <f>SUM(F$3:F101)+I102</f>
        <v>0.1888376174873394</v>
      </c>
      <c r="M102" s="21">
        <f>SUM(G$3:G101)+J102</f>
        <v>0.30553878520646716</v>
      </c>
      <c r="N102" s="21"/>
      <c r="O102" s="21"/>
      <c r="P102" s="21"/>
      <c r="Q102" s="19">
        <f t="shared" si="5"/>
        <v>0.80790381329867555</v>
      </c>
      <c r="R102" s="19">
        <f t="shared" si="5"/>
        <v>3.565964577829471E-2</v>
      </c>
      <c r="S102" s="19">
        <f t="shared" si="5"/>
        <v>9.3353949265443673E-2</v>
      </c>
      <c r="T102" s="19">
        <f t="shared" si="6"/>
        <v>-0.16973380277706712</v>
      </c>
      <c r="U102" s="19">
        <f t="shared" si="7"/>
        <v>-0.27462886155326616</v>
      </c>
      <c r="V102" s="19">
        <f t="shared" si="8"/>
        <v>5.7697216248365199E-2</v>
      </c>
    </row>
    <row r="103" spans="1:22" x14ac:dyDescent="0.25">
      <c r="A103" s="26">
        <f>Wellpath!E103</f>
        <v>2880</v>
      </c>
      <c r="B103" s="22">
        <v>0</v>
      </c>
      <c r="C103" s="22">
        <f>-COS(Wellpath!L103) / GField</f>
        <v>-9.8497022560106492E-2</v>
      </c>
      <c r="D103" s="22">
        <f>(TAN(Dip) * COS(Wellpath!L103) * SIN(Wellpath!O103)) / GField</f>
        <v>0.27061834536740503</v>
      </c>
      <c r="E103" s="20">
        <f>IF(D103="SING",(A104-A102)/2*Model!$W$7*(-SIN(Wellpath!$M103+Wellpath!$Q103) / GField),Model!$W$7*((drdp!B103+drdp!K103)*'ABXY-TI1S'!$B103+(drdp!E103+drdp!N103)*'ABXY-TI1S'!$C103+(drdp!H103+drdp!Q103)*'ABXY-TI1S'!$D103))</f>
        <v>5.6212804183767518E-3</v>
      </c>
      <c r="F103" s="20">
        <f>IF(D103="SING",(A104-A102)/2*Model!$W$7*(COS(Wellpath!$M103+Wellpath!$Q103) / GField),Model!$W$7*((drdp!C103+drdp!L103)*'ABXY-TI1S'!$B103+(drdp!F103+drdp!O103)*'ABXY-TI1S'!$C103+(drdp!I103+drdp!R103)*'ABXY-TI1S'!$D103))</f>
        <v>1.30149843099681E-2</v>
      </c>
      <c r="G103" s="20">
        <f>IF(D103="SING",0,Model!$W$7*((drdp!D103+drdp!M103)*'ABXY-TI1S'!$B103+(drdp!G103+drdp!P103)*'ABXY-TI1S'!$C103+(drdp!J103+drdp!S103)*'ABXY-TI1S'!$D103))</f>
        <v>3.0591486389337846E-3</v>
      </c>
      <c r="H103" s="18">
        <f>IF(D103="SING",(A103-A102)/2*Model!$W$7*(-SIN(Wellpath!$M103+Wellpath!$Q103) / GField),Model!$W$7*((drdp!B103)*'ABXY-TI1S'!$B103+(drdp!E103)*'ABXY-TI1S'!$C103+(drdp!H103)*'ABXY-TI1S'!$D103))</f>
        <v>2.8106402091883759E-3</v>
      </c>
      <c r="I103" s="18">
        <f>IF(D103="SING",(A103-A102)/2*Model!$W$7*(COS(Wellpath!$M103+Wellpath!$Q103) / GField),Model!$W$7*((drdp!C103)*'ABXY-TI1S'!$B103+(drdp!F103)*'ABXY-TI1S'!$C103+(drdp!I103)*'ABXY-TI1S'!$D103))</f>
        <v>6.50749215498405E-3</v>
      </c>
      <c r="J103" s="18">
        <f>IF(D103="SING",0,Model!$W$7*((drdp!D103)*'ABXY-TI1S'!$B103+(drdp!G103)*'ABXY-TI1S'!$C103+(drdp!J103)*'ABXY-TI1S'!$D103))</f>
        <v>1.5295743194668923E-3</v>
      </c>
      <c r="K103" s="21">
        <f>SUM(E$3:E102)+H103</f>
        <v>-0.90214235449567293</v>
      </c>
      <c r="L103" s="21">
        <f>SUM(F$3:F102)+I103</f>
        <v>0.19534510964232346</v>
      </c>
      <c r="M103" s="21">
        <f>SUM(G$3:G102)+J103</f>
        <v>0.30706835952593403</v>
      </c>
      <c r="N103" s="21"/>
      <c r="O103" s="21"/>
      <c r="P103" s="21"/>
      <c r="Q103" s="19">
        <f t="shared" si="5"/>
        <v>0.81386082777499635</v>
      </c>
      <c r="R103" s="19">
        <f t="shared" si="5"/>
        <v>3.8159711861171376E-2</v>
      </c>
      <c r="S103" s="19">
        <f t="shared" si="5"/>
        <v>9.429097742194828E-2</v>
      </c>
      <c r="T103" s="19">
        <f t="shared" si="6"/>
        <v>-0.17622909715194107</v>
      </c>
      <c r="U103" s="19">
        <f t="shared" si="7"/>
        <v>-0.27701937285384992</v>
      </c>
      <c r="V103" s="19">
        <f t="shared" si="8"/>
        <v>5.9984302359281982E-2</v>
      </c>
    </row>
    <row r="104" spans="1:22" x14ac:dyDescent="0.25">
      <c r="A104" s="26">
        <f>Wellpath!E104</f>
        <v>2910</v>
      </c>
      <c r="B104" s="22">
        <v>0</v>
      </c>
      <c r="C104" s="22">
        <f>-COS(Wellpath!L104) / GField</f>
        <v>-8.831001450897491E-2</v>
      </c>
      <c r="D104" s="22">
        <f>(TAN(Dip) * COS(Wellpath!L104) * SIN(Wellpath!O104)) / GField</f>
        <v>0.24262977077511858</v>
      </c>
      <c r="E104" s="20">
        <f>IF(D104="SING",(A105-A103)/2*Model!$W$7*(-SIN(Wellpath!$M104+Wellpath!$Q104) / GField),Model!$W$7*((drdp!B104+drdp!K104)*'ABXY-TI1S'!$B104+(drdp!E104+drdp!N104)*'ABXY-TI1S'!$C104+(drdp!H104+drdp!Q104)*'ABXY-TI1S'!$D104))</f>
        <v>1.2120194992970479E-2</v>
      </c>
      <c r="F104" s="20">
        <f>IF(D104="SING",(A105-A103)/2*Model!$W$7*(COS(Wellpath!$M104+Wellpath!$Q104) / GField),Model!$W$7*((drdp!C104+drdp!L104)*'ABXY-TI1S'!$B104+(drdp!F104+drdp!O104)*'ABXY-TI1S'!$C104+(drdp!I104+drdp!R104)*'ABXY-TI1S'!$D104))</f>
        <v>1.2217017937581121E-2</v>
      </c>
      <c r="G104" s="20">
        <f>IF(D104="SING",0,Model!$W$7*((drdp!D104+drdp!M104)*'ABXY-TI1S'!$B104+(drdp!G104+drdp!P104)*'ABXY-TI1S'!$C104+(drdp!J104+drdp!S104)*'ABXY-TI1S'!$D104))</f>
        <v>5.2986008705384943E-3</v>
      </c>
      <c r="H104" s="18">
        <f>IF(D104="SING",(A104-A103)/2*Model!$W$7*(-SIN(Wellpath!$M104+Wellpath!$Q104) / GField),Model!$W$7*((drdp!B104)*'ABXY-TI1S'!$B104+(drdp!E104)*'ABXY-TI1S'!$C104+(drdp!H104)*'ABXY-TI1S'!$D104))</f>
        <v>6.0600974964852396E-3</v>
      </c>
      <c r="I104" s="18">
        <f>IF(D104="SING",(A104-A103)/2*Model!$W$7*(COS(Wellpath!$M104+Wellpath!$Q104) / GField),Model!$W$7*((drdp!C104)*'ABXY-TI1S'!$B104+(drdp!F104)*'ABXY-TI1S'!$C104+(drdp!I104)*'ABXY-TI1S'!$D104))</f>
        <v>6.1085089687905603E-3</v>
      </c>
      <c r="J104" s="18">
        <f>IF(D104="SING",0,Model!$W$7*((drdp!D104)*'ABXY-TI1S'!$B104+(drdp!G104)*'ABXY-TI1S'!$C104+(drdp!J104)*'ABXY-TI1S'!$D104))</f>
        <v>2.6493004352692471E-3</v>
      </c>
      <c r="K104" s="21">
        <f>SUM(E$3:E103)+H104</f>
        <v>-0.89327161678999933</v>
      </c>
      <c r="L104" s="21">
        <f>SUM(F$3:F103)+I104</f>
        <v>0.20796111076609808</v>
      </c>
      <c r="M104" s="21">
        <f>SUM(G$3:G103)+J104</f>
        <v>0.31124723428067019</v>
      </c>
      <c r="N104" s="21"/>
      <c r="O104" s="21"/>
      <c r="P104" s="21"/>
      <c r="Q104" s="19">
        <f t="shared" si="5"/>
        <v>0.7979341813626194</v>
      </c>
      <c r="R104" s="19">
        <f t="shared" si="5"/>
        <v>4.3247823591069316E-2</v>
      </c>
      <c r="S104" s="19">
        <f t="shared" si="5"/>
        <v>9.6874840847366403E-2</v>
      </c>
      <c r="T104" s="19">
        <f t="shared" si="6"/>
        <v>-0.18576575764347658</v>
      </c>
      <c r="U104" s="19">
        <f t="shared" si="7"/>
        <v>-0.27802832018731</v>
      </c>
      <c r="V104" s="19">
        <f t="shared" si="8"/>
        <v>6.4727320563884139E-2</v>
      </c>
    </row>
    <row r="105" spans="1:22" x14ac:dyDescent="0.25">
      <c r="A105" s="26">
        <f>Wellpath!E105</f>
        <v>2940</v>
      </c>
      <c r="B105" s="22">
        <v>0</v>
      </c>
      <c r="C105" s="22">
        <f>-COS(Wellpath!L105) / GField</f>
        <v>-7.2104824908255885E-2</v>
      </c>
      <c r="D105" s="22">
        <f>(TAN(Dip) * COS(Wellpath!L105) * SIN(Wellpath!O105)) / GField</f>
        <v>0.19810637826916222</v>
      </c>
      <c r="E105" s="20">
        <f>IF(D105="SING",(A106-A104)/2*Model!$W$7*(-SIN(Wellpath!$M105+Wellpath!$Q105) / GField),Model!$W$7*((drdp!B105+drdp!K105)*'ABXY-TI1S'!$B105+(drdp!E105+drdp!N105)*'ABXY-TI1S'!$C105+(drdp!H105+drdp!Q105)*'ABXY-TI1S'!$D105))</f>
        <v>1.5002729964948926E-2</v>
      </c>
      <c r="F105" s="20">
        <f>IF(D105="SING",(A106-A104)/2*Model!$W$7*(COS(Wellpath!$M105+Wellpath!$Q105) / GField),Model!$W$7*((drdp!C105+drdp!L105)*'ABXY-TI1S'!$B105+(drdp!F105+drdp!O105)*'ABXY-TI1S'!$C105+(drdp!I105+drdp!R105)*'ABXY-TI1S'!$D105))</f>
        <v>9.7428867579296523E-3</v>
      </c>
      <c r="G105" s="20">
        <f>IF(D105="SING",0,Model!$W$7*((drdp!D105+drdp!M105)*'ABXY-TI1S'!$B105+(drdp!G105+drdp!P105)*'ABXY-TI1S'!$C105+(drdp!J105+drdp!S105)*'ABXY-TI1S'!$D105))</f>
        <v>6.1182972778675692E-3</v>
      </c>
      <c r="H105" s="18">
        <f>IF(D105="SING",(A105-A104)/2*Model!$W$7*(-SIN(Wellpath!$M105+Wellpath!$Q105) / GField),Model!$W$7*((drdp!B105)*'ABXY-TI1S'!$B105+(drdp!E105)*'ABXY-TI1S'!$C105+(drdp!H105)*'ABXY-TI1S'!$D105))</f>
        <v>7.5013649824744628E-3</v>
      </c>
      <c r="I105" s="18">
        <f>IF(D105="SING",(A105-A104)/2*Model!$W$7*(COS(Wellpath!$M105+Wellpath!$Q105) / GField),Model!$W$7*((drdp!C105)*'ABXY-TI1S'!$B105+(drdp!F105)*'ABXY-TI1S'!$C105+(drdp!I105)*'ABXY-TI1S'!$D105))</f>
        <v>4.8714433789648261E-3</v>
      </c>
      <c r="J105" s="18">
        <f>IF(D105="SING",0,Model!$W$7*((drdp!D105)*'ABXY-TI1S'!$B105+(drdp!G105)*'ABXY-TI1S'!$C105+(drdp!J105)*'ABXY-TI1S'!$D105))</f>
        <v>3.0591486389337846E-3</v>
      </c>
      <c r="K105" s="21">
        <f>SUM(E$3:E104)+H105</f>
        <v>-0.87971015431103972</v>
      </c>
      <c r="L105" s="21">
        <f>SUM(F$3:F104)+I105</f>
        <v>0.21894106311385347</v>
      </c>
      <c r="M105" s="21">
        <f>SUM(G$3:G104)+J105</f>
        <v>0.31695568335487329</v>
      </c>
      <c r="N105" s="21"/>
      <c r="O105" s="21"/>
      <c r="P105" s="21"/>
      <c r="Q105" s="19">
        <f t="shared" si="5"/>
        <v>0.77388995559795326</v>
      </c>
      <c r="R105" s="19">
        <f t="shared" si="5"/>
        <v>4.7935189117424372E-2</v>
      </c>
      <c r="S105" s="19">
        <f t="shared" si="5"/>
        <v>0.1004609052109547</v>
      </c>
      <c r="T105" s="19">
        <f t="shared" si="6"/>
        <v>-0.19260467641691112</v>
      </c>
      <c r="U105" s="19">
        <f t="shared" si="7"/>
        <v>-0.27882913311387664</v>
      </c>
      <c r="V105" s="19">
        <f t="shared" si="8"/>
        <v>6.9394614273693866E-2</v>
      </c>
    </row>
    <row r="106" spans="1:22" x14ac:dyDescent="0.25">
      <c r="A106" s="26">
        <f>Wellpath!E106</f>
        <v>2970</v>
      </c>
      <c r="B106" s="22">
        <v>0</v>
      </c>
      <c r="C106" s="22">
        <f>-COS(Wellpath!L106) / GField</f>
        <v>-5.0985810648896429E-2</v>
      </c>
      <c r="D106" s="22">
        <f>(TAN(Dip) * COS(Wellpath!L106) * SIN(Wellpath!O106)) / GField</f>
        <v>0.1400823634704319</v>
      </c>
      <c r="E106" s="20">
        <f>IF(D106="SING",(A107-A105)/2*Model!$W$7*(-SIN(Wellpath!$M106+Wellpath!$Q106) / GField),Model!$W$7*((drdp!B106+drdp!K106)*'ABXY-TI1S'!$B106+(drdp!E106+drdp!N106)*'ABXY-TI1S'!$C106+(drdp!H106+drdp!Q106)*'ABXY-TI1S'!$D106))</f>
        <v>1.3496512416415987E-2</v>
      </c>
      <c r="F106" s="20">
        <f>IF(D106="SING",(A107-A105)/2*Model!$W$7*(COS(Wellpath!$M106+Wellpath!$Q106) / GField),Model!$W$7*((drdp!C106+drdp!L106)*'ABXY-TI1S'!$B106+(drdp!F106+drdp!O106)*'ABXY-TI1S'!$C106+(drdp!I106+drdp!R106)*'ABXY-TI1S'!$D106))</f>
        <v>6.2555322225699688E-3</v>
      </c>
      <c r="G106" s="20">
        <f>IF(D106="SING",0,Model!$W$7*((drdp!D106+drdp!M106)*'ABXY-TI1S'!$B106+(drdp!G106+drdp!P106)*'ABXY-TI1S'!$C106+(drdp!J106+drdp!S106)*'ABXY-TI1S'!$D106))</f>
        <v>5.2986008705384951E-3</v>
      </c>
      <c r="H106" s="18">
        <f>IF(D106="SING",(A106-A105)/2*Model!$W$7*(-SIN(Wellpath!$M106+Wellpath!$Q106) / GField),Model!$W$7*((drdp!B106)*'ABXY-TI1S'!$B106+(drdp!E106)*'ABXY-TI1S'!$C106+(drdp!H106)*'ABXY-TI1S'!$D106))</f>
        <v>6.7482562082079936E-3</v>
      </c>
      <c r="I106" s="18">
        <f>IF(D106="SING",(A106-A105)/2*Model!$W$7*(COS(Wellpath!$M106+Wellpath!$Q106) / GField),Model!$W$7*((drdp!C106)*'ABXY-TI1S'!$B106+(drdp!F106)*'ABXY-TI1S'!$C106+(drdp!I106)*'ABXY-TI1S'!$D106))</f>
        <v>3.1277661112849844E-3</v>
      </c>
      <c r="J106" s="18">
        <f>IF(D106="SING",0,Model!$W$7*((drdp!D106)*'ABXY-TI1S'!$B106+(drdp!G106)*'ABXY-TI1S'!$C106+(drdp!J106)*'ABXY-TI1S'!$D106))</f>
        <v>2.6493004352692476E-3</v>
      </c>
      <c r="K106" s="21">
        <f>SUM(E$3:E105)+H106</f>
        <v>-0.86546053312035731</v>
      </c>
      <c r="L106" s="21">
        <f>SUM(F$3:F105)+I106</f>
        <v>0.22694027260410327</v>
      </c>
      <c r="M106" s="21">
        <f>SUM(G$3:G105)+J106</f>
        <v>0.32266413242907627</v>
      </c>
      <c r="N106" s="21"/>
      <c r="O106" s="21"/>
      <c r="P106" s="21"/>
      <c r="Q106" s="19">
        <f t="shared" si="5"/>
        <v>0.74902193438897313</v>
      </c>
      <c r="R106" s="19">
        <f t="shared" si="5"/>
        <v>5.1501887329624706E-2</v>
      </c>
      <c r="S106" s="19">
        <f t="shared" si="5"/>
        <v>0.10411214235620847</v>
      </c>
      <c r="T106" s="19">
        <f t="shared" si="6"/>
        <v>-0.19640784931442642</v>
      </c>
      <c r="U106" s="19">
        <f t="shared" si="7"/>
        <v>-0.2792530720708859</v>
      </c>
      <c r="V106" s="19">
        <f t="shared" si="8"/>
        <v>7.3225486173021048E-2</v>
      </c>
    </row>
    <row r="107" spans="1:22" x14ac:dyDescent="0.25">
      <c r="A107" s="26">
        <f>Wellpath!E107</f>
        <v>3000</v>
      </c>
      <c r="B107" s="22">
        <v>0</v>
      </c>
      <c r="C107" s="22">
        <f>-COS(Wellpath!L107) / GField</f>
        <v>-2.6392197651850607E-2</v>
      </c>
      <c r="D107" s="22">
        <f>(TAN(Dip) * COS(Wellpath!L107) * SIN(Wellpath!O107)) / GField</f>
        <v>7.2511967098242827E-2</v>
      </c>
      <c r="E107" s="20">
        <f>IF(D107="SING",(A108-A106)/2*Model!$W$7*(-SIN(Wellpath!$M107+Wellpath!$Q107) / GField),Model!$W$7*((drdp!B107+drdp!K107)*'ABXY-TI1S'!$B107+(drdp!E107+drdp!N107)*'ABXY-TI1S'!$C107+(drdp!H107+drdp!Q107)*'ABXY-TI1S'!$D107))</f>
        <v>8.0051321231266615E-3</v>
      </c>
      <c r="F107" s="20">
        <f>IF(D107="SING",(A108-A106)/2*Model!$W$7*(COS(Wellpath!$M107+Wellpath!$Q107) / GField),Model!$W$7*((drdp!C107+drdp!L107)*'ABXY-TI1S'!$B107+(drdp!F107+drdp!O107)*'ABXY-TI1S'!$C107+(drdp!I107+drdp!R107)*'ABXY-TI1S'!$D107))</f>
        <v>2.6893881629727057E-3</v>
      </c>
      <c r="G107" s="20">
        <f>IF(D107="SING",0,Model!$W$7*((drdp!D107+drdp!M107)*'ABXY-TI1S'!$B107+(drdp!G107+drdp!P107)*'ABXY-TI1S'!$C107+(drdp!J107+drdp!S107)*'ABXY-TI1S'!$D107))</f>
        <v>3.059148638933785E-3</v>
      </c>
      <c r="H107" s="18">
        <f>IF(D107="SING",(A107-A106)/2*Model!$W$7*(-SIN(Wellpath!$M107+Wellpath!$Q107) / GField),Model!$W$7*((drdp!B107)*'ABXY-TI1S'!$B107+(drdp!E107)*'ABXY-TI1S'!$C107+(drdp!H107)*'ABXY-TI1S'!$D107))</f>
        <v>4.0025660615633308E-3</v>
      </c>
      <c r="I107" s="18">
        <f>IF(D107="SING",(A107-A106)/2*Model!$W$7*(COS(Wellpath!$M107+Wellpath!$Q107) / GField),Model!$W$7*((drdp!C107)*'ABXY-TI1S'!$B107+(drdp!F107)*'ABXY-TI1S'!$C107+(drdp!I107)*'ABXY-TI1S'!$D107))</f>
        <v>1.3446940814863528E-3</v>
      </c>
      <c r="J107" s="18">
        <f>IF(D107="SING",0,Model!$W$7*((drdp!D107)*'ABXY-TI1S'!$B107+(drdp!G107)*'ABXY-TI1S'!$C107+(drdp!J107)*'ABXY-TI1S'!$D107))</f>
        <v>1.5295743194668925E-3</v>
      </c>
      <c r="K107" s="21">
        <f>SUM(E$3:E106)+H107</f>
        <v>-0.85470971085058589</v>
      </c>
      <c r="L107" s="21">
        <f>SUM(F$3:F106)+I107</f>
        <v>0.2314127327968746</v>
      </c>
      <c r="M107" s="21">
        <f>SUM(G$3:G106)+J107</f>
        <v>0.32684300718381243</v>
      </c>
      <c r="N107" s="21"/>
      <c r="O107" s="21"/>
      <c r="P107" s="21"/>
      <c r="Q107" s="19">
        <f t="shared" si="5"/>
        <v>0.73052868982229213</v>
      </c>
      <c r="R107" s="19">
        <f t="shared" si="5"/>
        <v>5.3551852900517685E-2</v>
      </c>
      <c r="S107" s="19">
        <f t="shared" si="5"/>
        <v>0.10682635134495766</v>
      </c>
      <c r="T107" s="19">
        <f t="shared" si="6"/>
        <v>-0.1977907099359606</v>
      </c>
      <c r="U107" s="19">
        <f t="shared" si="7"/>
        <v>-0.27935589216361228</v>
      </c>
      <c r="V107" s="19">
        <f t="shared" si="8"/>
        <v>7.5635633487954546E-2</v>
      </c>
    </row>
    <row r="108" spans="1:22" x14ac:dyDescent="0.25">
      <c r="A108" s="26">
        <f>Wellpath!E108</f>
        <v>3030</v>
      </c>
      <c r="B108" s="22">
        <v>0</v>
      </c>
      <c r="C108" s="22">
        <f>-COS(Wellpath!L108) / GField</f>
        <v>-6.2465187138758909E-18</v>
      </c>
      <c r="D108" s="22">
        <f>(TAN(Dip) * COS(Wellpath!L108) * SIN(Wellpath!O108)) / GField</f>
        <v>1.7162169116574735E-17</v>
      </c>
      <c r="E108" s="20">
        <f>IF(D108="SING",(A109-A107)/2*Model!$W$7*(-SIN(Wellpath!$M108+Wellpath!$Q108) / GField),Model!$W$7*((drdp!B108+drdp!K108)*'ABXY-TI1S'!$B108+(drdp!E108+drdp!N108)*'ABXY-TI1S'!$C108+(drdp!H108+drdp!Q108)*'ABXY-TI1S'!$D108))</f>
        <v>2.0066764600766503E-18</v>
      </c>
      <c r="F108" s="20">
        <f>IF(D108="SING",(A109-A107)/2*Model!$W$7*(COS(Wellpath!$M108+Wellpath!$Q108) / GField),Model!$W$7*((drdp!C108+drdp!L108)*'ABXY-TI1S'!$B108+(drdp!F108+drdp!O108)*'ABXY-TI1S'!$C108+(drdp!I108+drdp!R108)*'ABXY-TI1S'!$D108))</f>
        <v>4.632777645121444E-19</v>
      </c>
      <c r="G108" s="20">
        <f>IF(D108="SING",0,Model!$W$7*((drdp!D108+drdp!M108)*'ABXY-TI1S'!$B108+(drdp!G108+drdp!P108)*'ABXY-TI1S'!$C108+(drdp!J108+drdp!S108)*'ABXY-TI1S'!$D108))</f>
        <v>7.4958224566510691E-19</v>
      </c>
      <c r="H108" s="18">
        <f>IF(D108="SING",(A108-A107)/2*Model!$W$7*(-SIN(Wellpath!$M108+Wellpath!$Q108) / GField),Model!$W$7*((drdp!B108)*'ABXY-TI1S'!$B108+(drdp!E108)*'ABXY-TI1S'!$C108+(drdp!H108)*'ABXY-TI1S'!$D108))</f>
        <v>1.0033382300383252E-18</v>
      </c>
      <c r="I108" s="18">
        <f>IF(D108="SING",(A108-A107)/2*Model!$W$7*(COS(Wellpath!$M108+Wellpath!$Q108) / GField),Model!$W$7*((drdp!C108)*'ABXY-TI1S'!$B108+(drdp!F108)*'ABXY-TI1S'!$C108+(drdp!I108)*'ABXY-TI1S'!$D108))</f>
        <v>2.316388822560722E-19</v>
      </c>
      <c r="J108" s="18">
        <f>IF(D108="SING",0,Model!$W$7*((drdp!D108)*'ABXY-TI1S'!$B108+(drdp!G108)*'ABXY-TI1S'!$C108+(drdp!J108)*'ABXY-TI1S'!$D108))</f>
        <v>3.7479112283255345E-19</v>
      </c>
      <c r="K108" s="21">
        <f>SUM(E$3:E107)+H108</f>
        <v>-0.85070714478902254</v>
      </c>
      <c r="L108" s="21">
        <f>SUM(F$3:F107)+I108</f>
        <v>0.23275742687836096</v>
      </c>
      <c r="M108" s="21">
        <f>SUM(G$3:G107)+J108</f>
        <v>0.32837258150327936</v>
      </c>
      <c r="N108" s="21"/>
      <c r="O108" s="21"/>
      <c r="P108" s="21"/>
      <c r="Q108" s="19">
        <f t="shared" si="5"/>
        <v>0.72370264619509095</v>
      </c>
      <c r="R108" s="19">
        <f t="shared" si="5"/>
        <v>5.4176019767035545E-2</v>
      </c>
      <c r="S108" s="19">
        <f t="shared" si="5"/>
        <v>0.10782855228312785</v>
      </c>
      <c r="T108" s="19">
        <f t="shared" si="6"/>
        <v>-0.19800840604813014</v>
      </c>
      <c r="U108" s="19">
        <f t="shared" si="7"/>
        <v>-0.27934890123765538</v>
      </c>
      <c r="V108" s="19">
        <f t="shared" si="8"/>
        <v>7.6431157128108163E-2</v>
      </c>
    </row>
    <row r="109" spans="1:22" x14ac:dyDescent="0.25">
      <c r="A109" s="26">
        <f>Wellpath!E109</f>
        <v>3060</v>
      </c>
      <c r="B109" s="22">
        <v>0</v>
      </c>
      <c r="C109" s="22">
        <f>-COS(Wellpath!L109) / GField</f>
        <v>-6.2465187138758909E-18</v>
      </c>
      <c r="D109" s="22">
        <f>(TAN(Dip) * COS(Wellpath!L109) * SIN(Wellpath!O109)) / GField</f>
        <v>1.7162169116574735E-17</v>
      </c>
      <c r="E109" s="20">
        <f>IF(D109="SING",(A110-A108)/2*Model!$W$7*(-SIN(Wellpath!$M109+Wellpath!$Q109) / GField),Model!$W$7*((drdp!B109+drdp!K109)*'ABXY-TI1S'!$B109+(drdp!E109+drdp!N109)*'ABXY-TI1S'!$C109+(drdp!H109+drdp!Q109)*'ABXY-TI1S'!$D109))</f>
        <v>2.0066764600766503E-18</v>
      </c>
      <c r="F109" s="20">
        <f>IF(D109="SING",(A110-A108)/2*Model!$W$7*(COS(Wellpath!$M109+Wellpath!$Q109) / GField),Model!$W$7*((drdp!C109+drdp!L109)*'ABXY-TI1S'!$B109+(drdp!F109+drdp!O109)*'ABXY-TI1S'!$C109+(drdp!I109+drdp!R109)*'ABXY-TI1S'!$D109))</f>
        <v>4.632777645121444E-19</v>
      </c>
      <c r="G109" s="20">
        <f>IF(D109="SING",0,Model!$W$7*((drdp!D109+drdp!M109)*'ABXY-TI1S'!$B109+(drdp!G109+drdp!P109)*'ABXY-TI1S'!$C109+(drdp!J109+drdp!S109)*'ABXY-TI1S'!$D109))</f>
        <v>7.4958224566510691E-19</v>
      </c>
      <c r="H109" s="18">
        <f>IF(D109="SING",(A109-A108)/2*Model!$W$7*(-SIN(Wellpath!$M109+Wellpath!$Q109) / GField),Model!$W$7*((drdp!B109)*'ABXY-TI1S'!$B109+(drdp!E109)*'ABXY-TI1S'!$C109+(drdp!H109)*'ABXY-TI1S'!$D109))</f>
        <v>1.0033382300383252E-18</v>
      </c>
      <c r="I109" s="18">
        <f>IF(D109="SING",(A109-A108)/2*Model!$W$7*(COS(Wellpath!$M109+Wellpath!$Q109) / GField),Model!$W$7*((drdp!C109)*'ABXY-TI1S'!$B109+(drdp!F109)*'ABXY-TI1S'!$C109+(drdp!I109)*'ABXY-TI1S'!$D109))</f>
        <v>2.316388822560722E-19</v>
      </c>
      <c r="J109" s="18">
        <f>IF(D109="SING",0,Model!$W$7*((drdp!D109)*'ABXY-TI1S'!$B109+(drdp!G109)*'ABXY-TI1S'!$C109+(drdp!J109)*'ABXY-TI1S'!$D109))</f>
        <v>3.7479112283255345E-19</v>
      </c>
      <c r="K109" s="21">
        <f>SUM(E$3:E108)+H109</f>
        <v>-0.85070714478902254</v>
      </c>
      <c r="L109" s="21">
        <f>SUM(F$3:F108)+I109</f>
        <v>0.23275742687836096</v>
      </c>
      <c r="M109" s="21">
        <f>SUM(G$3:G108)+J109</f>
        <v>0.32837258150327936</v>
      </c>
      <c r="N109" s="21"/>
      <c r="O109" s="21"/>
      <c r="P109" s="21"/>
      <c r="Q109" s="19">
        <f t="shared" si="5"/>
        <v>0.72370264619509095</v>
      </c>
      <c r="R109" s="19">
        <f t="shared" si="5"/>
        <v>5.4176019767035545E-2</v>
      </c>
      <c r="S109" s="19">
        <f t="shared" si="5"/>
        <v>0.10782855228312785</v>
      </c>
      <c r="T109" s="19">
        <f t="shared" si="6"/>
        <v>-0.19800840604813014</v>
      </c>
      <c r="U109" s="19">
        <f t="shared" si="7"/>
        <v>-0.27934890123765538</v>
      </c>
      <c r="V109" s="19">
        <f t="shared" si="8"/>
        <v>7.6431157128108163E-2</v>
      </c>
    </row>
    <row r="110" spans="1:22" x14ac:dyDescent="0.25">
      <c r="A110" s="26">
        <f>Wellpath!E110</f>
        <v>3090</v>
      </c>
      <c r="B110" s="22">
        <v>0</v>
      </c>
      <c r="C110" s="22">
        <f>-COS(Wellpath!L110) / GField</f>
        <v>-6.2465187138758909E-18</v>
      </c>
      <c r="D110" s="22">
        <f>(TAN(Dip) * COS(Wellpath!L110) * SIN(Wellpath!O110)) / GField</f>
        <v>1.7162169116574735E-17</v>
      </c>
      <c r="E110" s="20">
        <f>IF(D110="SING",(A111-A109)/2*Model!$W$7*(-SIN(Wellpath!$M110+Wellpath!$Q110) / GField),Model!$W$7*((drdp!B110+drdp!K110)*'ABXY-TI1S'!$B110+(drdp!E110+drdp!N110)*'ABXY-TI1S'!$C110+(drdp!H110+drdp!Q110)*'ABXY-TI1S'!$D110))</f>
        <v>2.0066764600766503E-18</v>
      </c>
      <c r="F110" s="20">
        <f>IF(D110="SING",(A111-A109)/2*Model!$W$7*(COS(Wellpath!$M110+Wellpath!$Q110) / GField),Model!$W$7*((drdp!C110+drdp!L110)*'ABXY-TI1S'!$B110+(drdp!F110+drdp!O110)*'ABXY-TI1S'!$C110+(drdp!I110+drdp!R110)*'ABXY-TI1S'!$D110))</f>
        <v>4.632777645121444E-19</v>
      </c>
      <c r="G110" s="20">
        <f>IF(D110="SING",0,Model!$W$7*((drdp!D110+drdp!M110)*'ABXY-TI1S'!$B110+(drdp!G110+drdp!P110)*'ABXY-TI1S'!$C110+(drdp!J110+drdp!S110)*'ABXY-TI1S'!$D110))</f>
        <v>7.4958224566510691E-19</v>
      </c>
      <c r="H110" s="18">
        <f>IF(D110="SING",(A110-A109)/2*Model!$W$7*(-SIN(Wellpath!$M110+Wellpath!$Q110) / GField),Model!$W$7*((drdp!B110)*'ABXY-TI1S'!$B110+(drdp!E110)*'ABXY-TI1S'!$C110+(drdp!H110)*'ABXY-TI1S'!$D110))</f>
        <v>1.0033382300383252E-18</v>
      </c>
      <c r="I110" s="18">
        <f>IF(D110="SING",(A110-A109)/2*Model!$W$7*(COS(Wellpath!$M110+Wellpath!$Q110) / GField),Model!$W$7*((drdp!C110)*'ABXY-TI1S'!$B110+(drdp!F110)*'ABXY-TI1S'!$C110+(drdp!I110)*'ABXY-TI1S'!$D110))</f>
        <v>2.316388822560722E-19</v>
      </c>
      <c r="J110" s="18">
        <f>IF(D110="SING",0,Model!$W$7*((drdp!D110)*'ABXY-TI1S'!$B110+(drdp!G110)*'ABXY-TI1S'!$C110+(drdp!J110)*'ABXY-TI1S'!$D110))</f>
        <v>3.7479112283255345E-19</v>
      </c>
      <c r="K110" s="21">
        <f>SUM(E$3:E109)+H110</f>
        <v>-0.85070714478902254</v>
      </c>
      <c r="L110" s="21">
        <f>SUM(F$3:F109)+I110</f>
        <v>0.23275742687836096</v>
      </c>
      <c r="M110" s="21">
        <f>SUM(G$3:G109)+J110</f>
        <v>0.32837258150327936</v>
      </c>
      <c r="N110" s="21"/>
      <c r="O110" s="21"/>
      <c r="P110" s="21"/>
      <c r="Q110" s="19">
        <f t="shared" si="5"/>
        <v>0.72370264619509095</v>
      </c>
      <c r="R110" s="19">
        <f t="shared" si="5"/>
        <v>5.4176019767035545E-2</v>
      </c>
      <c r="S110" s="19">
        <f t="shared" si="5"/>
        <v>0.10782855228312785</v>
      </c>
      <c r="T110" s="19">
        <f t="shared" si="6"/>
        <v>-0.19800840604813014</v>
      </c>
      <c r="U110" s="19">
        <f t="shared" si="7"/>
        <v>-0.27934890123765538</v>
      </c>
      <c r="V110" s="19">
        <f t="shared" si="8"/>
        <v>7.6431157128108163E-2</v>
      </c>
    </row>
    <row r="111" spans="1:22" x14ac:dyDescent="0.25">
      <c r="A111" s="26">
        <f>Wellpath!E111</f>
        <v>3120</v>
      </c>
      <c r="B111" s="22">
        <v>0</v>
      </c>
      <c r="C111" s="22">
        <f>-COS(Wellpath!L111) / GField</f>
        <v>-6.2465187138758909E-18</v>
      </c>
      <c r="D111" s="22">
        <f>(TAN(Dip) * COS(Wellpath!L111) * SIN(Wellpath!O111)) / GField</f>
        <v>1.7162169116574735E-17</v>
      </c>
      <c r="E111" s="20">
        <f>IF(D111="SING",(A112-A110)/2*Model!$W$7*(-SIN(Wellpath!$M111+Wellpath!$Q111) / GField),Model!$W$7*((drdp!B111+drdp!K111)*'ABXY-TI1S'!$B111+(drdp!E111+drdp!N111)*'ABXY-TI1S'!$C111+(drdp!H111+drdp!Q111)*'ABXY-TI1S'!$D111))</f>
        <v>2.0066764600766503E-18</v>
      </c>
      <c r="F111" s="20">
        <f>IF(D111="SING",(A112-A110)/2*Model!$W$7*(COS(Wellpath!$M111+Wellpath!$Q111) / GField),Model!$W$7*((drdp!C111+drdp!L111)*'ABXY-TI1S'!$B111+(drdp!F111+drdp!O111)*'ABXY-TI1S'!$C111+(drdp!I111+drdp!R111)*'ABXY-TI1S'!$D111))</f>
        <v>4.632777645121444E-19</v>
      </c>
      <c r="G111" s="20">
        <f>IF(D111="SING",0,Model!$W$7*((drdp!D111+drdp!M111)*'ABXY-TI1S'!$B111+(drdp!G111+drdp!P111)*'ABXY-TI1S'!$C111+(drdp!J111+drdp!S111)*'ABXY-TI1S'!$D111))</f>
        <v>7.4958224566510691E-19</v>
      </c>
      <c r="H111" s="18">
        <f>IF(D111="SING",(A111-A110)/2*Model!$W$7*(-SIN(Wellpath!$M111+Wellpath!$Q111) / GField),Model!$W$7*((drdp!B111)*'ABXY-TI1S'!$B111+(drdp!E111)*'ABXY-TI1S'!$C111+(drdp!H111)*'ABXY-TI1S'!$D111))</f>
        <v>1.0033382300383252E-18</v>
      </c>
      <c r="I111" s="18">
        <f>IF(D111="SING",(A111-A110)/2*Model!$W$7*(COS(Wellpath!$M111+Wellpath!$Q111) / GField),Model!$W$7*((drdp!C111)*'ABXY-TI1S'!$B111+(drdp!F111)*'ABXY-TI1S'!$C111+(drdp!I111)*'ABXY-TI1S'!$D111))</f>
        <v>2.316388822560722E-19</v>
      </c>
      <c r="J111" s="18">
        <f>IF(D111="SING",0,Model!$W$7*((drdp!D111)*'ABXY-TI1S'!$B111+(drdp!G111)*'ABXY-TI1S'!$C111+(drdp!J111)*'ABXY-TI1S'!$D111))</f>
        <v>3.7479112283255345E-19</v>
      </c>
      <c r="K111" s="21">
        <f>SUM(E$3:E110)+H111</f>
        <v>-0.85070714478902254</v>
      </c>
      <c r="L111" s="21">
        <f>SUM(F$3:F110)+I111</f>
        <v>0.23275742687836096</v>
      </c>
      <c r="M111" s="21">
        <f>SUM(G$3:G110)+J111</f>
        <v>0.32837258150327936</v>
      </c>
      <c r="N111" s="21"/>
      <c r="O111" s="21"/>
      <c r="P111" s="21"/>
      <c r="Q111" s="19">
        <f t="shared" si="5"/>
        <v>0.72370264619509095</v>
      </c>
      <c r="R111" s="19">
        <f t="shared" si="5"/>
        <v>5.4176019767035545E-2</v>
      </c>
      <c r="S111" s="19">
        <f t="shared" si="5"/>
        <v>0.10782855228312785</v>
      </c>
      <c r="T111" s="19">
        <f t="shared" si="6"/>
        <v>-0.19800840604813014</v>
      </c>
      <c r="U111" s="19">
        <f t="shared" si="7"/>
        <v>-0.27934890123765538</v>
      </c>
      <c r="V111" s="19">
        <f t="shared" si="8"/>
        <v>7.6431157128108163E-2</v>
      </c>
    </row>
    <row r="112" spans="1:22" x14ac:dyDescent="0.25">
      <c r="A112" s="26">
        <f>Wellpath!E112</f>
        <v>3150</v>
      </c>
      <c r="B112" s="22">
        <v>0</v>
      </c>
      <c r="C112" s="22">
        <f>-COS(Wellpath!L112) / GField</f>
        <v>-6.2465187138758909E-18</v>
      </c>
      <c r="D112" s="22">
        <f>(TAN(Dip) * COS(Wellpath!L112) * SIN(Wellpath!O112)) / GField</f>
        <v>1.7162169116574735E-17</v>
      </c>
      <c r="E112" s="20">
        <f>IF(D112="SING",(A113-A111)/2*Model!$W$7*(-SIN(Wellpath!$M112+Wellpath!$Q112) / GField),Model!$W$7*((drdp!B112+drdp!K112)*'ABXY-TI1S'!$B112+(drdp!E112+drdp!N112)*'ABXY-TI1S'!$C112+(drdp!H112+drdp!Q112)*'ABXY-TI1S'!$D112))</f>
        <v>2.0066764600766503E-18</v>
      </c>
      <c r="F112" s="20">
        <f>IF(D112="SING",(A113-A111)/2*Model!$W$7*(COS(Wellpath!$M112+Wellpath!$Q112) / GField),Model!$W$7*((drdp!C112+drdp!L112)*'ABXY-TI1S'!$B112+(drdp!F112+drdp!O112)*'ABXY-TI1S'!$C112+(drdp!I112+drdp!R112)*'ABXY-TI1S'!$D112))</f>
        <v>4.632777645121444E-19</v>
      </c>
      <c r="G112" s="20">
        <f>IF(D112="SING",0,Model!$W$7*((drdp!D112+drdp!M112)*'ABXY-TI1S'!$B112+(drdp!G112+drdp!P112)*'ABXY-TI1S'!$C112+(drdp!J112+drdp!S112)*'ABXY-TI1S'!$D112))</f>
        <v>7.4958224566510691E-19</v>
      </c>
      <c r="H112" s="18">
        <f>IF(D112="SING",(A112-A111)/2*Model!$W$7*(-SIN(Wellpath!$M112+Wellpath!$Q112) / GField),Model!$W$7*((drdp!B112)*'ABXY-TI1S'!$B112+(drdp!E112)*'ABXY-TI1S'!$C112+(drdp!H112)*'ABXY-TI1S'!$D112))</f>
        <v>1.0033382300383252E-18</v>
      </c>
      <c r="I112" s="18">
        <f>IF(D112="SING",(A112-A111)/2*Model!$W$7*(COS(Wellpath!$M112+Wellpath!$Q112) / GField),Model!$W$7*((drdp!C112)*'ABXY-TI1S'!$B112+(drdp!F112)*'ABXY-TI1S'!$C112+(drdp!I112)*'ABXY-TI1S'!$D112))</f>
        <v>2.316388822560722E-19</v>
      </c>
      <c r="J112" s="18">
        <f>IF(D112="SING",0,Model!$W$7*((drdp!D112)*'ABXY-TI1S'!$B112+(drdp!G112)*'ABXY-TI1S'!$C112+(drdp!J112)*'ABXY-TI1S'!$D112))</f>
        <v>3.7479112283255345E-19</v>
      </c>
      <c r="K112" s="21">
        <f>SUM(E$3:E111)+H112</f>
        <v>-0.85070714478902254</v>
      </c>
      <c r="L112" s="21">
        <f>SUM(F$3:F111)+I112</f>
        <v>0.23275742687836096</v>
      </c>
      <c r="M112" s="21">
        <f>SUM(G$3:G111)+J112</f>
        <v>0.32837258150327936</v>
      </c>
      <c r="N112" s="21"/>
      <c r="O112" s="21"/>
      <c r="P112" s="21"/>
      <c r="Q112" s="19">
        <f t="shared" si="5"/>
        <v>0.72370264619509095</v>
      </c>
      <c r="R112" s="19">
        <f t="shared" si="5"/>
        <v>5.4176019767035545E-2</v>
      </c>
      <c r="S112" s="19">
        <f t="shared" si="5"/>
        <v>0.10782855228312785</v>
      </c>
      <c r="T112" s="19">
        <f t="shared" si="6"/>
        <v>-0.19800840604813014</v>
      </c>
      <c r="U112" s="19">
        <f t="shared" si="7"/>
        <v>-0.27934890123765538</v>
      </c>
      <c r="V112" s="19">
        <f t="shared" si="8"/>
        <v>7.6431157128108163E-2</v>
      </c>
    </row>
    <row r="113" spans="1:22" x14ac:dyDescent="0.25">
      <c r="A113" s="26">
        <f>Wellpath!E113</f>
        <v>3180</v>
      </c>
      <c r="B113" s="22">
        <v>0</v>
      </c>
      <c r="C113" s="22">
        <f>-COS(Wellpath!L113) / GField</f>
        <v>-6.2465187138758909E-18</v>
      </c>
      <c r="D113" s="22">
        <f>(TAN(Dip) * COS(Wellpath!L113) * SIN(Wellpath!O113)) / GField</f>
        <v>1.7162169116574735E-17</v>
      </c>
      <c r="E113" s="20">
        <f>IF(D113="SING",(A114-A112)/2*Model!$W$7*(-SIN(Wellpath!$M113+Wellpath!$Q113) / GField),Model!$W$7*((drdp!B113+drdp!K113)*'ABXY-TI1S'!$B113+(drdp!E113+drdp!N113)*'ABXY-TI1S'!$C113+(drdp!H113+drdp!Q113)*'ABXY-TI1S'!$D113))</f>
        <v>2.0066764600766503E-18</v>
      </c>
      <c r="F113" s="20">
        <f>IF(D113="SING",(A114-A112)/2*Model!$W$7*(COS(Wellpath!$M113+Wellpath!$Q113) / GField),Model!$W$7*((drdp!C113+drdp!L113)*'ABXY-TI1S'!$B113+(drdp!F113+drdp!O113)*'ABXY-TI1S'!$C113+(drdp!I113+drdp!R113)*'ABXY-TI1S'!$D113))</f>
        <v>4.632777645121444E-19</v>
      </c>
      <c r="G113" s="20">
        <f>IF(D113="SING",0,Model!$W$7*((drdp!D113+drdp!M113)*'ABXY-TI1S'!$B113+(drdp!G113+drdp!P113)*'ABXY-TI1S'!$C113+(drdp!J113+drdp!S113)*'ABXY-TI1S'!$D113))</f>
        <v>7.4958224566510691E-19</v>
      </c>
      <c r="H113" s="18">
        <f>IF(D113="SING",(A113-A112)/2*Model!$W$7*(-SIN(Wellpath!$M113+Wellpath!$Q113) / GField),Model!$W$7*((drdp!B113)*'ABXY-TI1S'!$B113+(drdp!E113)*'ABXY-TI1S'!$C113+(drdp!H113)*'ABXY-TI1S'!$D113))</f>
        <v>1.0033382300383252E-18</v>
      </c>
      <c r="I113" s="18">
        <f>IF(D113="SING",(A113-A112)/2*Model!$W$7*(COS(Wellpath!$M113+Wellpath!$Q113) / GField),Model!$W$7*((drdp!C113)*'ABXY-TI1S'!$B113+(drdp!F113)*'ABXY-TI1S'!$C113+(drdp!I113)*'ABXY-TI1S'!$D113))</f>
        <v>2.316388822560722E-19</v>
      </c>
      <c r="J113" s="18">
        <f>IF(D113="SING",0,Model!$W$7*((drdp!D113)*'ABXY-TI1S'!$B113+(drdp!G113)*'ABXY-TI1S'!$C113+(drdp!J113)*'ABXY-TI1S'!$D113))</f>
        <v>3.7479112283255345E-19</v>
      </c>
      <c r="K113" s="21">
        <f>SUM(E$3:E112)+H113</f>
        <v>-0.85070714478902254</v>
      </c>
      <c r="L113" s="21">
        <f>SUM(F$3:F112)+I113</f>
        <v>0.23275742687836096</v>
      </c>
      <c r="M113" s="21">
        <f>SUM(G$3:G112)+J113</f>
        <v>0.32837258150327936</v>
      </c>
      <c r="N113" s="21"/>
      <c r="O113" s="21"/>
      <c r="P113" s="21"/>
      <c r="Q113" s="19">
        <f t="shared" si="5"/>
        <v>0.72370264619509095</v>
      </c>
      <c r="R113" s="19">
        <f t="shared" si="5"/>
        <v>5.4176019767035545E-2</v>
      </c>
      <c r="S113" s="19">
        <f t="shared" si="5"/>
        <v>0.10782855228312785</v>
      </c>
      <c r="T113" s="19">
        <f t="shared" si="6"/>
        <v>-0.19800840604813014</v>
      </c>
      <c r="U113" s="19">
        <f t="shared" si="7"/>
        <v>-0.27934890123765538</v>
      </c>
      <c r="V113" s="19">
        <f t="shared" si="8"/>
        <v>7.6431157128108163E-2</v>
      </c>
    </row>
    <row r="114" spans="1:22" x14ac:dyDescent="0.25">
      <c r="A114" s="26">
        <f>Wellpath!E114</f>
        <v>3210</v>
      </c>
      <c r="B114" s="22">
        <v>0</v>
      </c>
      <c r="C114" s="22">
        <f>-COS(Wellpath!L114) / GField</f>
        <v>-6.2465187138758909E-18</v>
      </c>
      <c r="D114" s="22">
        <f>(TAN(Dip) * COS(Wellpath!L114) * SIN(Wellpath!O114)) / GField</f>
        <v>1.7162169116574735E-17</v>
      </c>
      <c r="E114" s="20">
        <f>IF(D114="SING",(A115-A113)/2*Model!$W$7*(-SIN(Wellpath!$M114+Wellpath!$Q114) / GField),Model!$W$7*((drdp!B114+drdp!K114)*'ABXY-TI1S'!$B114+(drdp!E114+drdp!N114)*'ABXY-TI1S'!$C114+(drdp!H114+drdp!Q114)*'ABXY-TI1S'!$D114))</f>
        <v>2.0066764600766503E-18</v>
      </c>
      <c r="F114" s="20">
        <f>IF(D114="SING",(A115-A113)/2*Model!$W$7*(COS(Wellpath!$M114+Wellpath!$Q114) / GField),Model!$W$7*((drdp!C114+drdp!L114)*'ABXY-TI1S'!$B114+(drdp!F114+drdp!O114)*'ABXY-TI1S'!$C114+(drdp!I114+drdp!R114)*'ABXY-TI1S'!$D114))</f>
        <v>4.632777645121444E-19</v>
      </c>
      <c r="G114" s="20">
        <f>IF(D114="SING",0,Model!$W$7*((drdp!D114+drdp!M114)*'ABXY-TI1S'!$B114+(drdp!G114+drdp!P114)*'ABXY-TI1S'!$C114+(drdp!J114+drdp!S114)*'ABXY-TI1S'!$D114))</f>
        <v>7.4958224566510691E-19</v>
      </c>
      <c r="H114" s="18">
        <f>IF(D114="SING",(A114-A113)/2*Model!$W$7*(-SIN(Wellpath!$M114+Wellpath!$Q114) / GField),Model!$W$7*((drdp!B114)*'ABXY-TI1S'!$B114+(drdp!E114)*'ABXY-TI1S'!$C114+(drdp!H114)*'ABXY-TI1S'!$D114))</f>
        <v>1.0033382300383252E-18</v>
      </c>
      <c r="I114" s="18">
        <f>IF(D114="SING",(A114-A113)/2*Model!$W$7*(COS(Wellpath!$M114+Wellpath!$Q114) / GField),Model!$W$7*((drdp!C114)*'ABXY-TI1S'!$B114+(drdp!F114)*'ABXY-TI1S'!$C114+(drdp!I114)*'ABXY-TI1S'!$D114))</f>
        <v>2.316388822560722E-19</v>
      </c>
      <c r="J114" s="18">
        <f>IF(D114="SING",0,Model!$W$7*((drdp!D114)*'ABXY-TI1S'!$B114+(drdp!G114)*'ABXY-TI1S'!$C114+(drdp!J114)*'ABXY-TI1S'!$D114))</f>
        <v>3.7479112283255345E-19</v>
      </c>
      <c r="K114" s="21">
        <f>SUM(E$3:E113)+H114</f>
        <v>-0.85070714478902254</v>
      </c>
      <c r="L114" s="21">
        <f>SUM(F$3:F113)+I114</f>
        <v>0.23275742687836096</v>
      </c>
      <c r="M114" s="21">
        <f>SUM(G$3:G113)+J114</f>
        <v>0.32837258150327936</v>
      </c>
      <c r="N114" s="21"/>
      <c r="O114" s="21"/>
      <c r="P114" s="21"/>
      <c r="Q114" s="19">
        <f t="shared" si="5"/>
        <v>0.72370264619509095</v>
      </c>
      <c r="R114" s="19">
        <f t="shared" si="5"/>
        <v>5.4176019767035545E-2</v>
      </c>
      <c r="S114" s="19">
        <f t="shared" si="5"/>
        <v>0.10782855228312785</v>
      </c>
      <c r="T114" s="19">
        <f t="shared" si="6"/>
        <v>-0.19800840604813014</v>
      </c>
      <c r="U114" s="19">
        <f t="shared" si="7"/>
        <v>-0.27934890123765538</v>
      </c>
      <c r="V114" s="19">
        <f t="shared" si="8"/>
        <v>7.6431157128108163E-2</v>
      </c>
    </row>
    <row r="115" spans="1:22" x14ac:dyDescent="0.25">
      <c r="A115" s="26">
        <f>Wellpath!E115</f>
        <v>3240</v>
      </c>
      <c r="B115" s="22">
        <v>0</v>
      </c>
      <c r="C115" s="22">
        <f>-COS(Wellpath!L115) / GField</f>
        <v>-6.2465187138758909E-18</v>
      </c>
      <c r="D115" s="22">
        <f>(TAN(Dip) * COS(Wellpath!L115) * SIN(Wellpath!O115)) / GField</f>
        <v>1.7162169116574735E-17</v>
      </c>
      <c r="E115" s="20">
        <f>IF(D115="SING",(A116-A114)/2*Model!$W$7*(-SIN(Wellpath!$M115+Wellpath!$Q115) / GField),Model!$W$7*((drdp!B115+drdp!K115)*'ABXY-TI1S'!$B115+(drdp!E115+drdp!N115)*'ABXY-TI1S'!$C115+(drdp!H115+drdp!Q115)*'ABXY-TI1S'!$D115))</f>
        <v>2.0066764600766503E-18</v>
      </c>
      <c r="F115" s="20">
        <f>IF(D115="SING",(A116-A114)/2*Model!$W$7*(COS(Wellpath!$M115+Wellpath!$Q115) / GField),Model!$W$7*((drdp!C115+drdp!L115)*'ABXY-TI1S'!$B115+(drdp!F115+drdp!O115)*'ABXY-TI1S'!$C115+(drdp!I115+drdp!R115)*'ABXY-TI1S'!$D115))</f>
        <v>4.632777645121444E-19</v>
      </c>
      <c r="G115" s="20">
        <f>IF(D115="SING",0,Model!$W$7*((drdp!D115+drdp!M115)*'ABXY-TI1S'!$B115+(drdp!G115+drdp!P115)*'ABXY-TI1S'!$C115+(drdp!J115+drdp!S115)*'ABXY-TI1S'!$D115))</f>
        <v>7.4958224566510691E-19</v>
      </c>
      <c r="H115" s="18">
        <f>IF(D115="SING",(A115-A114)/2*Model!$W$7*(-SIN(Wellpath!$M115+Wellpath!$Q115) / GField),Model!$W$7*((drdp!B115)*'ABXY-TI1S'!$B115+(drdp!E115)*'ABXY-TI1S'!$C115+(drdp!H115)*'ABXY-TI1S'!$D115))</f>
        <v>1.0033382300383252E-18</v>
      </c>
      <c r="I115" s="18">
        <f>IF(D115="SING",(A115-A114)/2*Model!$W$7*(COS(Wellpath!$M115+Wellpath!$Q115) / GField),Model!$W$7*((drdp!C115)*'ABXY-TI1S'!$B115+(drdp!F115)*'ABXY-TI1S'!$C115+(drdp!I115)*'ABXY-TI1S'!$D115))</f>
        <v>2.316388822560722E-19</v>
      </c>
      <c r="J115" s="18">
        <f>IF(D115="SING",0,Model!$W$7*((drdp!D115)*'ABXY-TI1S'!$B115+(drdp!G115)*'ABXY-TI1S'!$C115+(drdp!J115)*'ABXY-TI1S'!$D115))</f>
        <v>3.7479112283255345E-19</v>
      </c>
      <c r="K115" s="21">
        <f>SUM(E$3:E114)+H115</f>
        <v>-0.85070714478902254</v>
      </c>
      <c r="L115" s="21">
        <f>SUM(F$3:F114)+I115</f>
        <v>0.23275742687836096</v>
      </c>
      <c r="M115" s="21">
        <f>SUM(G$3:G114)+J115</f>
        <v>0.32837258150327936</v>
      </c>
      <c r="N115" s="21"/>
      <c r="O115" s="21"/>
      <c r="P115" s="21"/>
      <c r="Q115" s="19">
        <f t="shared" si="5"/>
        <v>0.72370264619509095</v>
      </c>
      <c r="R115" s="19">
        <f t="shared" si="5"/>
        <v>5.4176019767035545E-2</v>
      </c>
      <c r="S115" s="19">
        <f t="shared" si="5"/>
        <v>0.10782855228312785</v>
      </c>
      <c r="T115" s="19">
        <f t="shared" si="6"/>
        <v>-0.19800840604813014</v>
      </c>
      <c r="U115" s="19">
        <f t="shared" si="7"/>
        <v>-0.27934890123765538</v>
      </c>
      <c r="V115" s="19">
        <f t="shared" si="8"/>
        <v>7.6431157128108163E-2</v>
      </c>
    </row>
    <row r="116" spans="1:22" x14ac:dyDescent="0.25">
      <c r="A116" s="26">
        <f>Wellpath!E116</f>
        <v>3270</v>
      </c>
      <c r="B116" s="22">
        <v>0</v>
      </c>
      <c r="C116" s="22">
        <f>-COS(Wellpath!L116) / GField</f>
        <v>-6.2465187138758909E-18</v>
      </c>
      <c r="D116" s="22">
        <f>(TAN(Dip) * COS(Wellpath!L116) * SIN(Wellpath!O116)) / GField</f>
        <v>1.7162169116574735E-17</v>
      </c>
      <c r="E116" s="20">
        <f>IF(D116="SING",(A117-A115)/2*Model!$W$7*(-SIN(Wellpath!$M116+Wellpath!$Q116) / GField),Model!$W$7*((drdp!B116+drdp!K116)*'ABXY-TI1S'!$B116+(drdp!E116+drdp!N116)*'ABXY-TI1S'!$C116+(drdp!H116+drdp!Q116)*'ABXY-TI1S'!$D116))</f>
        <v>2.0066764600766503E-18</v>
      </c>
      <c r="F116" s="20">
        <f>IF(D116="SING",(A117-A115)/2*Model!$W$7*(COS(Wellpath!$M116+Wellpath!$Q116) / GField),Model!$W$7*((drdp!C116+drdp!L116)*'ABXY-TI1S'!$B116+(drdp!F116+drdp!O116)*'ABXY-TI1S'!$C116+(drdp!I116+drdp!R116)*'ABXY-TI1S'!$D116))</f>
        <v>4.632777645121444E-19</v>
      </c>
      <c r="G116" s="20">
        <f>IF(D116="SING",0,Model!$W$7*((drdp!D116+drdp!M116)*'ABXY-TI1S'!$B116+(drdp!G116+drdp!P116)*'ABXY-TI1S'!$C116+(drdp!J116+drdp!S116)*'ABXY-TI1S'!$D116))</f>
        <v>7.4958224566510691E-19</v>
      </c>
      <c r="H116" s="18">
        <f>IF(D116="SING",(A116-A115)/2*Model!$W$7*(-SIN(Wellpath!$M116+Wellpath!$Q116) / GField),Model!$W$7*((drdp!B116)*'ABXY-TI1S'!$B116+(drdp!E116)*'ABXY-TI1S'!$C116+(drdp!H116)*'ABXY-TI1S'!$D116))</f>
        <v>1.0033382300383252E-18</v>
      </c>
      <c r="I116" s="18">
        <f>IF(D116="SING",(A116-A115)/2*Model!$W$7*(COS(Wellpath!$M116+Wellpath!$Q116) / GField),Model!$W$7*((drdp!C116)*'ABXY-TI1S'!$B116+(drdp!F116)*'ABXY-TI1S'!$C116+(drdp!I116)*'ABXY-TI1S'!$D116))</f>
        <v>2.316388822560722E-19</v>
      </c>
      <c r="J116" s="18">
        <f>IF(D116="SING",0,Model!$W$7*((drdp!D116)*'ABXY-TI1S'!$B116+(drdp!G116)*'ABXY-TI1S'!$C116+(drdp!J116)*'ABXY-TI1S'!$D116))</f>
        <v>3.7479112283255345E-19</v>
      </c>
      <c r="K116" s="21">
        <f>SUM(E$3:E115)+H116</f>
        <v>-0.85070714478902254</v>
      </c>
      <c r="L116" s="21">
        <f>SUM(F$3:F115)+I116</f>
        <v>0.23275742687836096</v>
      </c>
      <c r="M116" s="21">
        <f>SUM(G$3:G115)+J116</f>
        <v>0.32837258150327936</v>
      </c>
      <c r="N116" s="21"/>
      <c r="O116" s="21"/>
      <c r="P116" s="21"/>
      <c r="Q116" s="19">
        <f t="shared" si="5"/>
        <v>0.72370264619509095</v>
      </c>
      <c r="R116" s="19">
        <f t="shared" si="5"/>
        <v>5.4176019767035545E-2</v>
      </c>
      <c r="S116" s="19">
        <f t="shared" si="5"/>
        <v>0.10782855228312785</v>
      </c>
      <c r="T116" s="19">
        <f t="shared" si="6"/>
        <v>-0.19800840604813014</v>
      </c>
      <c r="U116" s="19">
        <f t="shared" si="7"/>
        <v>-0.27934890123765538</v>
      </c>
      <c r="V116" s="19">
        <f t="shared" si="8"/>
        <v>7.6431157128108163E-2</v>
      </c>
    </row>
    <row r="117" spans="1:22" x14ac:dyDescent="0.25">
      <c r="A117" s="26">
        <f>Wellpath!E117</f>
        <v>3300</v>
      </c>
      <c r="B117" s="22">
        <v>0</v>
      </c>
      <c r="C117" s="22">
        <f>-COS(Wellpath!L117) / GField</f>
        <v>-6.2465187138758909E-18</v>
      </c>
      <c r="D117" s="22">
        <f>(TAN(Dip) * COS(Wellpath!L117) * SIN(Wellpath!O117)) / GField</f>
        <v>1.7162169116574735E-17</v>
      </c>
      <c r="E117" s="20">
        <f>IF(D117="SING",(A118-A116)/2*Model!$W$7*(-SIN(Wellpath!$M117+Wellpath!$Q117) / GField),Model!$W$7*((drdp!B117+drdp!K117)*'ABXY-TI1S'!$B117+(drdp!E117+drdp!N117)*'ABXY-TI1S'!$C117+(drdp!H117+drdp!Q117)*'ABXY-TI1S'!$D117))</f>
        <v>2.0066764600766503E-18</v>
      </c>
      <c r="F117" s="20">
        <f>IF(D117="SING",(A118-A116)/2*Model!$W$7*(COS(Wellpath!$M117+Wellpath!$Q117) / GField),Model!$W$7*((drdp!C117+drdp!L117)*'ABXY-TI1S'!$B117+(drdp!F117+drdp!O117)*'ABXY-TI1S'!$C117+(drdp!I117+drdp!R117)*'ABXY-TI1S'!$D117))</f>
        <v>4.632777645121444E-19</v>
      </c>
      <c r="G117" s="20">
        <f>IF(D117="SING",0,Model!$W$7*((drdp!D117+drdp!M117)*'ABXY-TI1S'!$B117+(drdp!G117+drdp!P117)*'ABXY-TI1S'!$C117+(drdp!J117+drdp!S117)*'ABXY-TI1S'!$D117))</f>
        <v>7.4958224566510691E-19</v>
      </c>
      <c r="H117" s="18">
        <f>IF(D117="SING",(A117-A116)/2*Model!$W$7*(-SIN(Wellpath!$M117+Wellpath!$Q117) / GField),Model!$W$7*((drdp!B117)*'ABXY-TI1S'!$B117+(drdp!E117)*'ABXY-TI1S'!$C117+(drdp!H117)*'ABXY-TI1S'!$D117))</f>
        <v>1.0033382300383252E-18</v>
      </c>
      <c r="I117" s="18">
        <f>IF(D117="SING",(A117-A116)/2*Model!$W$7*(COS(Wellpath!$M117+Wellpath!$Q117) / GField),Model!$W$7*((drdp!C117)*'ABXY-TI1S'!$B117+(drdp!F117)*'ABXY-TI1S'!$C117+(drdp!I117)*'ABXY-TI1S'!$D117))</f>
        <v>2.316388822560722E-19</v>
      </c>
      <c r="J117" s="18">
        <f>IF(D117="SING",0,Model!$W$7*((drdp!D117)*'ABXY-TI1S'!$B117+(drdp!G117)*'ABXY-TI1S'!$C117+(drdp!J117)*'ABXY-TI1S'!$D117))</f>
        <v>3.7479112283255345E-19</v>
      </c>
      <c r="K117" s="21">
        <f>SUM(E$3:E116)+H117</f>
        <v>-0.85070714478902254</v>
      </c>
      <c r="L117" s="21">
        <f>SUM(F$3:F116)+I117</f>
        <v>0.23275742687836096</v>
      </c>
      <c r="M117" s="21">
        <f>SUM(G$3:G116)+J117</f>
        <v>0.32837258150327936</v>
      </c>
      <c r="N117" s="21"/>
      <c r="O117" s="21"/>
      <c r="P117" s="21"/>
      <c r="Q117" s="19">
        <f t="shared" si="5"/>
        <v>0.72370264619509095</v>
      </c>
      <c r="R117" s="19">
        <f t="shared" si="5"/>
        <v>5.4176019767035545E-2</v>
      </c>
      <c r="S117" s="19">
        <f t="shared" si="5"/>
        <v>0.10782855228312785</v>
      </c>
      <c r="T117" s="19">
        <f t="shared" si="6"/>
        <v>-0.19800840604813014</v>
      </c>
      <c r="U117" s="19">
        <f t="shared" si="7"/>
        <v>-0.27934890123765538</v>
      </c>
      <c r="V117" s="19">
        <f t="shared" si="8"/>
        <v>7.6431157128108163E-2</v>
      </c>
    </row>
    <row r="118" spans="1:22" x14ac:dyDescent="0.25">
      <c r="A118" s="26">
        <f>Wellpath!E118</f>
        <v>3330</v>
      </c>
      <c r="B118" s="22">
        <v>0</v>
      </c>
      <c r="C118" s="22">
        <f>-COS(Wellpath!L118) / GField</f>
        <v>-6.2465187138758909E-18</v>
      </c>
      <c r="D118" s="22">
        <f>(TAN(Dip) * COS(Wellpath!L118) * SIN(Wellpath!O118)) / GField</f>
        <v>1.7162169116574735E-17</v>
      </c>
      <c r="E118" s="20">
        <f>IF(D118="SING",(A119-A117)/2*Model!$W$7*(-SIN(Wellpath!$M118+Wellpath!$Q118) / GField),Model!$W$7*((drdp!B118+drdp!K118)*'ABXY-TI1S'!$B118+(drdp!E118+drdp!N118)*'ABXY-TI1S'!$C118+(drdp!H118+drdp!Q118)*'ABXY-TI1S'!$D118))</f>
        <v>2.0066764600766503E-18</v>
      </c>
      <c r="F118" s="20">
        <f>IF(D118="SING",(A119-A117)/2*Model!$W$7*(COS(Wellpath!$M118+Wellpath!$Q118) / GField),Model!$W$7*((drdp!C118+drdp!L118)*'ABXY-TI1S'!$B118+(drdp!F118+drdp!O118)*'ABXY-TI1S'!$C118+(drdp!I118+drdp!R118)*'ABXY-TI1S'!$D118))</f>
        <v>4.632777645121444E-19</v>
      </c>
      <c r="G118" s="20">
        <f>IF(D118="SING",0,Model!$W$7*((drdp!D118+drdp!M118)*'ABXY-TI1S'!$B118+(drdp!G118+drdp!P118)*'ABXY-TI1S'!$C118+(drdp!J118+drdp!S118)*'ABXY-TI1S'!$D118))</f>
        <v>7.4958224566510691E-19</v>
      </c>
      <c r="H118" s="18">
        <f>IF(D118="SING",(A118-A117)/2*Model!$W$7*(-SIN(Wellpath!$M118+Wellpath!$Q118) / GField),Model!$W$7*((drdp!B118)*'ABXY-TI1S'!$B118+(drdp!E118)*'ABXY-TI1S'!$C118+(drdp!H118)*'ABXY-TI1S'!$D118))</f>
        <v>1.0033382300383252E-18</v>
      </c>
      <c r="I118" s="18">
        <f>IF(D118="SING",(A118-A117)/2*Model!$W$7*(COS(Wellpath!$M118+Wellpath!$Q118) / GField),Model!$W$7*((drdp!C118)*'ABXY-TI1S'!$B118+(drdp!F118)*'ABXY-TI1S'!$C118+(drdp!I118)*'ABXY-TI1S'!$D118))</f>
        <v>2.316388822560722E-19</v>
      </c>
      <c r="J118" s="18">
        <f>IF(D118="SING",0,Model!$W$7*((drdp!D118)*'ABXY-TI1S'!$B118+(drdp!G118)*'ABXY-TI1S'!$C118+(drdp!J118)*'ABXY-TI1S'!$D118))</f>
        <v>3.7479112283255345E-19</v>
      </c>
      <c r="K118" s="21">
        <f>SUM(E$3:E117)+H118</f>
        <v>-0.85070714478902254</v>
      </c>
      <c r="L118" s="21">
        <f>SUM(F$3:F117)+I118</f>
        <v>0.23275742687836096</v>
      </c>
      <c r="M118" s="21">
        <f>SUM(G$3:G117)+J118</f>
        <v>0.32837258150327936</v>
      </c>
      <c r="N118" s="21"/>
      <c r="O118" s="21"/>
      <c r="P118" s="21"/>
      <c r="Q118" s="19">
        <f t="shared" si="5"/>
        <v>0.72370264619509095</v>
      </c>
      <c r="R118" s="19">
        <f t="shared" si="5"/>
        <v>5.4176019767035545E-2</v>
      </c>
      <c r="S118" s="19">
        <f t="shared" si="5"/>
        <v>0.10782855228312785</v>
      </c>
      <c r="T118" s="19">
        <f t="shared" si="6"/>
        <v>-0.19800840604813014</v>
      </c>
      <c r="U118" s="19">
        <f t="shared" si="7"/>
        <v>-0.27934890123765538</v>
      </c>
      <c r="V118" s="19">
        <f t="shared" si="8"/>
        <v>7.6431157128108163E-2</v>
      </c>
    </row>
    <row r="119" spans="1:22" x14ac:dyDescent="0.25">
      <c r="A119" s="26">
        <f>Wellpath!E119</f>
        <v>3360</v>
      </c>
      <c r="B119" s="22">
        <v>0</v>
      </c>
      <c r="C119" s="22">
        <f>-COS(Wellpath!L119) / GField</f>
        <v>-6.2465187138758909E-18</v>
      </c>
      <c r="D119" s="22">
        <f>(TAN(Dip) * COS(Wellpath!L119) * SIN(Wellpath!O119)) / GField</f>
        <v>1.7162169116574735E-17</v>
      </c>
      <c r="E119" s="20">
        <f>IF(D119="SING",(A120-A118)/2*Model!$W$7*(-SIN(Wellpath!$M119+Wellpath!$Q119) / GField),Model!$W$7*((drdp!B119+drdp!K119)*'ABXY-TI1S'!$B119+(drdp!E119+drdp!N119)*'ABXY-TI1S'!$C119+(drdp!H119+drdp!Q119)*'ABXY-TI1S'!$D119))</f>
        <v>2.0066764600766503E-18</v>
      </c>
      <c r="F119" s="20">
        <f>IF(D119="SING",(A120-A118)/2*Model!$W$7*(COS(Wellpath!$M119+Wellpath!$Q119) / GField),Model!$W$7*((drdp!C119+drdp!L119)*'ABXY-TI1S'!$B119+(drdp!F119+drdp!O119)*'ABXY-TI1S'!$C119+(drdp!I119+drdp!R119)*'ABXY-TI1S'!$D119))</f>
        <v>4.632777645121444E-19</v>
      </c>
      <c r="G119" s="20">
        <f>IF(D119="SING",0,Model!$W$7*((drdp!D119+drdp!M119)*'ABXY-TI1S'!$B119+(drdp!G119+drdp!P119)*'ABXY-TI1S'!$C119+(drdp!J119+drdp!S119)*'ABXY-TI1S'!$D119))</f>
        <v>7.4958224566510691E-19</v>
      </c>
      <c r="H119" s="18">
        <f>IF(D119="SING",(A119-A118)/2*Model!$W$7*(-SIN(Wellpath!$M119+Wellpath!$Q119) / GField),Model!$W$7*((drdp!B119)*'ABXY-TI1S'!$B119+(drdp!E119)*'ABXY-TI1S'!$C119+(drdp!H119)*'ABXY-TI1S'!$D119))</f>
        <v>1.0033382300383252E-18</v>
      </c>
      <c r="I119" s="18">
        <f>IF(D119="SING",(A119-A118)/2*Model!$W$7*(COS(Wellpath!$M119+Wellpath!$Q119) / GField),Model!$W$7*((drdp!C119)*'ABXY-TI1S'!$B119+(drdp!F119)*'ABXY-TI1S'!$C119+(drdp!I119)*'ABXY-TI1S'!$D119))</f>
        <v>2.316388822560722E-19</v>
      </c>
      <c r="J119" s="18">
        <f>IF(D119="SING",0,Model!$W$7*((drdp!D119)*'ABXY-TI1S'!$B119+(drdp!G119)*'ABXY-TI1S'!$C119+(drdp!J119)*'ABXY-TI1S'!$D119))</f>
        <v>3.7479112283255345E-19</v>
      </c>
      <c r="K119" s="21">
        <f>SUM(E$3:E118)+H119</f>
        <v>-0.85070714478902254</v>
      </c>
      <c r="L119" s="21">
        <f>SUM(F$3:F118)+I119</f>
        <v>0.23275742687836096</v>
      </c>
      <c r="M119" s="21">
        <f>SUM(G$3:G118)+J119</f>
        <v>0.32837258150327936</v>
      </c>
      <c r="N119" s="21"/>
      <c r="O119" s="21"/>
      <c r="P119" s="21"/>
      <c r="Q119" s="19">
        <f t="shared" si="5"/>
        <v>0.72370264619509095</v>
      </c>
      <c r="R119" s="19">
        <f t="shared" si="5"/>
        <v>5.4176019767035545E-2</v>
      </c>
      <c r="S119" s="19">
        <f t="shared" si="5"/>
        <v>0.10782855228312785</v>
      </c>
      <c r="T119" s="19">
        <f t="shared" si="6"/>
        <v>-0.19800840604813014</v>
      </c>
      <c r="U119" s="19">
        <f t="shared" si="7"/>
        <v>-0.27934890123765538</v>
      </c>
      <c r="V119" s="19">
        <f t="shared" si="8"/>
        <v>7.6431157128108163E-2</v>
      </c>
    </row>
    <row r="120" spans="1:22" x14ac:dyDescent="0.25">
      <c r="A120" s="26">
        <f>Wellpath!E120</f>
        <v>3390</v>
      </c>
      <c r="B120" s="22">
        <v>0</v>
      </c>
      <c r="C120" s="22">
        <f>-COS(Wellpath!L120) / GField</f>
        <v>-6.2465187138758909E-18</v>
      </c>
      <c r="D120" s="22">
        <f>(TAN(Dip) * COS(Wellpath!L120) * SIN(Wellpath!O120)) / GField</f>
        <v>1.7162169116574735E-17</v>
      </c>
      <c r="E120" s="20">
        <f>IF(D120="SING",(A121-A119)/2*Model!$W$7*(-SIN(Wellpath!$M120+Wellpath!$Q120) / GField),Model!$W$7*((drdp!B120+drdp!K120)*'ABXY-TI1S'!$B120+(drdp!E120+drdp!N120)*'ABXY-TI1S'!$C120+(drdp!H120+drdp!Q120)*'ABXY-TI1S'!$D120))</f>
        <v>2.0066764600766503E-18</v>
      </c>
      <c r="F120" s="20">
        <f>IF(D120="SING",(A121-A119)/2*Model!$W$7*(COS(Wellpath!$M120+Wellpath!$Q120) / GField),Model!$W$7*((drdp!C120+drdp!L120)*'ABXY-TI1S'!$B120+(drdp!F120+drdp!O120)*'ABXY-TI1S'!$C120+(drdp!I120+drdp!R120)*'ABXY-TI1S'!$D120))</f>
        <v>4.632777645121444E-19</v>
      </c>
      <c r="G120" s="20">
        <f>IF(D120="SING",0,Model!$W$7*((drdp!D120+drdp!M120)*'ABXY-TI1S'!$B120+(drdp!G120+drdp!P120)*'ABXY-TI1S'!$C120+(drdp!J120+drdp!S120)*'ABXY-TI1S'!$D120))</f>
        <v>7.4958224566510691E-19</v>
      </c>
      <c r="H120" s="18">
        <f>IF(D120="SING",(A120-A119)/2*Model!$W$7*(-SIN(Wellpath!$M120+Wellpath!$Q120) / GField),Model!$W$7*((drdp!B120)*'ABXY-TI1S'!$B120+(drdp!E120)*'ABXY-TI1S'!$C120+(drdp!H120)*'ABXY-TI1S'!$D120))</f>
        <v>1.0033382300383252E-18</v>
      </c>
      <c r="I120" s="18">
        <f>IF(D120="SING",(A120-A119)/2*Model!$W$7*(COS(Wellpath!$M120+Wellpath!$Q120) / GField),Model!$W$7*((drdp!C120)*'ABXY-TI1S'!$B120+(drdp!F120)*'ABXY-TI1S'!$C120+(drdp!I120)*'ABXY-TI1S'!$D120))</f>
        <v>2.316388822560722E-19</v>
      </c>
      <c r="J120" s="18">
        <f>IF(D120="SING",0,Model!$W$7*((drdp!D120)*'ABXY-TI1S'!$B120+(drdp!G120)*'ABXY-TI1S'!$C120+(drdp!J120)*'ABXY-TI1S'!$D120))</f>
        <v>3.7479112283255345E-19</v>
      </c>
      <c r="K120" s="21">
        <f>SUM(E$3:E119)+H120</f>
        <v>-0.85070714478902254</v>
      </c>
      <c r="L120" s="21">
        <f>SUM(F$3:F119)+I120</f>
        <v>0.23275742687836096</v>
      </c>
      <c r="M120" s="21">
        <f>SUM(G$3:G119)+J120</f>
        <v>0.32837258150327936</v>
      </c>
      <c r="N120" s="21"/>
      <c r="O120" s="21"/>
      <c r="P120" s="21"/>
      <c r="Q120" s="19">
        <f t="shared" si="5"/>
        <v>0.72370264619509095</v>
      </c>
      <c r="R120" s="19">
        <f t="shared" si="5"/>
        <v>5.4176019767035545E-2</v>
      </c>
      <c r="S120" s="19">
        <f t="shared" si="5"/>
        <v>0.10782855228312785</v>
      </c>
      <c r="T120" s="19">
        <f t="shared" si="6"/>
        <v>-0.19800840604813014</v>
      </c>
      <c r="U120" s="19">
        <f t="shared" si="7"/>
        <v>-0.27934890123765538</v>
      </c>
      <c r="V120" s="19">
        <f t="shared" si="8"/>
        <v>7.6431157128108163E-2</v>
      </c>
    </row>
    <row r="121" spans="1:22" x14ac:dyDescent="0.25">
      <c r="A121" s="26">
        <f>Wellpath!E121</f>
        <v>3420</v>
      </c>
      <c r="B121" s="22">
        <v>0</v>
      </c>
      <c r="C121" s="22">
        <f>-COS(Wellpath!L121) / GField</f>
        <v>-6.2465187138758909E-18</v>
      </c>
      <c r="D121" s="22">
        <f>(TAN(Dip) * COS(Wellpath!L121) * SIN(Wellpath!O121)) / GField</f>
        <v>1.7162169116574735E-17</v>
      </c>
      <c r="E121" s="20">
        <f>IF(D121="SING",(A122-A120)/2*Model!$W$7*(-SIN(Wellpath!$M121+Wellpath!$Q121) / GField),Model!$W$7*((drdp!B121+drdp!K121)*'ABXY-TI1S'!$B121+(drdp!E121+drdp!N121)*'ABXY-TI1S'!$C121+(drdp!H121+drdp!Q121)*'ABXY-TI1S'!$D121))</f>
        <v>1.337784306717767E-18</v>
      </c>
      <c r="F121" s="20">
        <f>IF(D121="SING",(A122-A120)/2*Model!$W$7*(COS(Wellpath!$M121+Wellpath!$Q121) / GField),Model!$W$7*((drdp!C121+drdp!L121)*'ABXY-TI1S'!$B121+(drdp!F121+drdp!O121)*'ABXY-TI1S'!$C121+(drdp!I121+drdp!R121)*'ABXY-TI1S'!$D121))</f>
        <v>3.0885184300809626E-19</v>
      </c>
      <c r="G121" s="20">
        <f>IF(D121="SING",0,Model!$W$7*((drdp!D121+drdp!M121)*'ABXY-TI1S'!$B121+(drdp!G121+drdp!P121)*'ABXY-TI1S'!$C121+(drdp!J121+drdp!S121)*'ABXY-TI1S'!$D121))</f>
        <v>4.9972149711007127E-19</v>
      </c>
      <c r="H121" s="18">
        <f>IF(D121="SING",(A121-A120)/2*Model!$W$7*(-SIN(Wellpath!$M121+Wellpath!$Q121) / GField),Model!$W$7*((drdp!B121)*'ABXY-TI1S'!$B121+(drdp!E121)*'ABXY-TI1S'!$C121+(drdp!H121)*'ABXY-TI1S'!$D121))</f>
        <v>1.0033382300383252E-18</v>
      </c>
      <c r="I121" s="18">
        <f>IF(D121="SING",(A121-A120)/2*Model!$W$7*(COS(Wellpath!$M121+Wellpath!$Q121) / GField),Model!$W$7*((drdp!C121)*'ABXY-TI1S'!$B121+(drdp!F121)*'ABXY-TI1S'!$C121+(drdp!I121)*'ABXY-TI1S'!$D121))</f>
        <v>2.316388822560722E-19</v>
      </c>
      <c r="J121" s="18">
        <f>IF(D121="SING",0,Model!$W$7*((drdp!D121)*'ABXY-TI1S'!$B121+(drdp!G121)*'ABXY-TI1S'!$C121+(drdp!J121)*'ABXY-TI1S'!$D121))</f>
        <v>3.7479112283255345E-19</v>
      </c>
      <c r="K121" s="21">
        <f>SUM(E$3:E120)+H121</f>
        <v>-0.85070714478902254</v>
      </c>
      <c r="L121" s="21">
        <f>SUM(F$3:F120)+I121</f>
        <v>0.23275742687836096</v>
      </c>
      <c r="M121" s="21">
        <f>SUM(G$3:G120)+J121</f>
        <v>0.32837258150327936</v>
      </c>
      <c r="N121" s="21"/>
      <c r="O121" s="21"/>
      <c r="P121" s="21"/>
      <c r="Q121" s="19">
        <f t="shared" si="5"/>
        <v>0.72370264619509095</v>
      </c>
      <c r="R121" s="19">
        <f t="shared" si="5"/>
        <v>5.4176019767035545E-2</v>
      </c>
      <c r="S121" s="19">
        <f t="shared" si="5"/>
        <v>0.10782855228312785</v>
      </c>
      <c r="T121" s="19">
        <f t="shared" si="6"/>
        <v>-0.19800840604813014</v>
      </c>
      <c r="U121" s="19">
        <f t="shared" si="7"/>
        <v>-0.27934890123765538</v>
      </c>
      <c r="V121" s="19">
        <f t="shared" si="8"/>
        <v>7.6431157128108163E-2</v>
      </c>
    </row>
    <row r="122" spans="1:22" x14ac:dyDescent="0.25">
      <c r="A122" s="26">
        <f>Wellpath!E122</f>
        <v>3430</v>
      </c>
      <c r="B122" s="22">
        <v>0</v>
      </c>
      <c r="C122" s="22">
        <f>-COS(Wellpath!L122) / GField</f>
        <v>-6.2465187138758909E-18</v>
      </c>
      <c r="D122" s="22">
        <f>(TAN(Dip) * COS(Wellpath!L122) * SIN(Wellpath!O122)) / GField</f>
        <v>1.7162169116574735E-17</v>
      </c>
      <c r="E122" s="20">
        <f>IF(D122="SING",(A123-A121)/2*Model!$W$7*(-SIN(Wellpath!$M122+Wellpath!$Q122) / GField),Model!$W$7*((drdp!B122+drdp!K122)*'ABXY-TI1S'!$B122+(drdp!E122+drdp!N122)*'ABXY-TI1S'!$C122+(drdp!H122+drdp!Q122)*'ABXY-TI1S'!$D122))</f>
        <v>1.0033382300383252E-18</v>
      </c>
      <c r="F122" s="20">
        <f>IF(D122="SING",(A123-A121)/2*Model!$W$7*(COS(Wellpath!$M122+Wellpath!$Q122) / GField),Model!$W$7*((drdp!C122+drdp!L122)*'ABXY-TI1S'!$B122+(drdp!F122+drdp!O122)*'ABXY-TI1S'!$C122+(drdp!I122+drdp!R122)*'ABXY-TI1S'!$D122))</f>
        <v>2.316388822560722E-19</v>
      </c>
      <c r="G122" s="20">
        <f>IF(D122="SING",0,Model!$W$7*((drdp!D122+drdp!M122)*'ABXY-TI1S'!$B122+(drdp!G122+drdp!P122)*'ABXY-TI1S'!$C122+(drdp!J122+drdp!S122)*'ABXY-TI1S'!$D122))</f>
        <v>3.7479112283255345E-19</v>
      </c>
      <c r="H122" s="18">
        <f>IF(D122="SING",(A122-A121)/2*Model!$W$7*(-SIN(Wellpath!$M122+Wellpath!$Q122) / GField),Model!$W$7*((drdp!B122)*'ABXY-TI1S'!$B122+(drdp!E122)*'ABXY-TI1S'!$C122+(drdp!H122)*'ABXY-TI1S'!$D122))</f>
        <v>3.3444607667944176E-19</v>
      </c>
      <c r="I122" s="18">
        <f>IF(D122="SING",(A122-A121)/2*Model!$W$7*(COS(Wellpath!$M122+Wellpath!$Q122) / GField),Model!$W$7*((drdp!C122)*'ABXY-TI1S'!$B122+(drdp!F122)*'ABXY-TI1S'!$C122+(drdp!I122)*'ABXY-TI1S'!$D122))</f>
        <v>7.7212960752024066E-20</v>
      </c>
      <c r="J122" s="18">
        <f>IF(D122="SING",0,Model!$W$7*((drdp!D122)*'ABXY-TI1S'!$B122+(drdp!G122)*'ABXY-TI1S'!$C122+(drdp!J122)*'ABXY-TI1S'!$D122))</f>
        <v>1.2493037427751782E-19</v>
      </c>
      <c r="K122" s="21">
        <f>SUM(E$3:E121)+H122</f>
        <v>-0.85070714478902254</v>
      </c>
      <c r="L122" s="21">
        <f>SUM(F$3:F121)+I122</f>
        <v>0.23275742687836096</v>
      </c>
      <c r="M122" s="21">
        <f>SUM(G$3:G121)+J122</f>
        <v>0.32837258150327936</v>
      </c>
      <c r="N122" s="21"/>
      <c r="O122" s="21"/>
      <c r="P122" s="21"/>
      <c r="Q122" s="19">
        <f t="shared" si="5"/>
        <v>0.72370264619509095</v>
      </c>
      <c r="R122" s="19">
        <f t="shared" si="5"/>
        <v>5.4176019767035545E-2</v>
      </c>
      <c r="S122" s="19">
        <f t="shared" si="5"/>
        <v>0.10782855228312785</v>
      </c>
      <c r="T122" s="19">
        <f t="shared" si="6"/>
        <v>-0.19800840604813014</v>
      </c>
      <c r="U122" s="19">
        <f t="shared" si="7"/>
        <v>-0.27934890123765538</v>
      </c>
      <c r="V122" s="19">
        <f t="shared" si="8"/>
        <v>7.6431157128108163E-2</v>
      </c>
    </row>
    <row r="123" spans="1:22" x14ac:dyDescent="0.25">
      <c r="A123" s="26">
        <f>Wellpath!E123</f>
        <v>3450</v>
      </c>
      <c r="B123" s="22">
        <v>0</v>
      </c>
      <c r="C123" s="22">
        <f>-COS(Wellpath!L123) / GField</f>
        <v>3.6476897131384853E-3</v>
      </c>
      <c r="D123" s="22">
        <f>(TAN(Dip) * COS(Wellpath!L123) * SIN(Wellpath!O123)) / GField</f>
        <v>-9.9734292018025597E-3</v>
      </c>
      <c r="E123" s="20">
        <f>IF(D123="SING",(A124-A122)/2*Model!$W$7*(-SIN(Wellpath!$M123+Wellpath!$Q123) / GField),Model!$W$7*((drdp!B123+drdp!K123)*'ABXY-TI1S'!$B123+(drdp!E123+drdp!N123)*'ABXY-TI1S'!$C123+(drdp!H123+drdp!Q123)*'ABXY-TI1S'!$D123))</f>
        <v>-9.9016413921363712E-4</v>
      </c>
      <c r="F123" s="20">
        <f>IF(D123="SING",(A124-A122)/2*Model!$W$7*(COS(Wellpath!$M123+Wellpath!$Q123) / GField),Model!$W$7*((drdp!C123+drdp!L123)*'ABXY-TI1S'!$B123+(drdp!F123+drdp!O123)*'ABXY-TI1S'!$C123+(drdp!I123+drdp!R123)*'ABXY-TI1S'!$D123))</f>
        <v>-1.1474023022678379E-4</v>
      </c>
      <c r="G123" s="20">
        <f>IF(D123="SING",0,Model!$W$7*((drdp!D123+drdp!M123)*'ABXY-TI1S'!$B123+(drdp!G123+drdp!P123)*'ABXY-TI1S'!$C123+(drdp!J123+drdp!S123)*'ABXY-TI1S'!$D123))</f>
        <v>-3.6453551586263302E-4</v>
      </c>
      <c r="H123" s="18">
        <f>IF(D123="SING",(A123-A122)/2*Model!$W$7*(-SIN(Wellpath!$M123+Wellpath!$Q123) / GField),Model!$W$7*((drdp!B123)*'ABXY-TI1S'!$B123+(drdp!E123)*'ABXY-TI1S'!$C123+(drdp!H123)*'ABXY-TI1S'!$D123))</f>
        <v>-3.960656556854549E-4</v>
      </c>
      <c r="I123" s="18">
        <f>IF(D123="SING",(A123-A122)/2*Model!$W$7*(COS(Wellpath!$M123+Wellpath!$Q123) / GField),Model!$W$7*((drdp!C123)*'ABXY-TI1S'!$B123+(drdp!F123)*'ABXY-TI1S'!$C123+(drdp!I123)*'ABXY-TI1S'!$D123))</f>
        <v>-4.5896092090713516E-5</v>
      </c>
      <c r="J123" s="18">
        <f>IF(D123="SING",0,Model!$W$7*((drdp!D123)*'ABXY-TI1S'!$B123+(drdp!G123)*'ABXY-TI1S'!$C123+(drdp!J123)*'ABXY-TI1S'!$D123))</f>
        <v>-1.4581420634505318E-4</v>
      </c>
      <c r="K123" s="21">
        <f>SUM(E$3:E122)+H123</f>
        <v>-0.85110321044470805</v>
      </c>
      <c r="L123" s="21">
        <f>SUM(F$3:F122)+I123</f>
        <v>0.23271153078627024</v>
      </c>
      <c r="M123" s="21">
        <f>SUM(G$3:G122)+J123</f>
        <v>0.32822676729693429</v>
      </c>
      <c r="N123" s="21"/>
      <c r="O123" s="21"/>
      <c r="P123" s="21"/>
      <c r="Q123" s="19">
        <f t="shared" si="5"/>
        <v>0.72437667482928902</v>
      </c>
      <c r="R123" s="19">
        <f t="shared" si="5"/>
        <v>5.4154656560889206E-2</v>
      </c>
      <c r="S123" s="19">
        <f t="shared" si="5"/>
        <v>0.10773281077019585</v>
      </c>
      <c r="T123" s="19">
        <f t="shared" si="6"/>
        <v>-0.19806153095969711</v>
      </c>
      <c r="U123" s="19">
        <f t="shared" si="7"/>
        <v>-0.27935485540030885</v>
      </c>
      <c r="V123" s="19">
        <f t="shared" si="8"/>
        <v>7.6382153462698485E-2</v>
      </c>
    </row>
    <row r="124" spans="1:22" x14ac:dyDescent="0.25">
      <c r="A124" s="26">
        <f>Wellpath!E124</f>
        <v>3480</v>
      </c>
      <c r="B124" s="22">
        <v>0</v>
      </c>
      <c r="C124" s="22">
        <f>-COS(Wellpath!L124) / GField</f>
        <v>9.0292411308879363E-3</v>
      </c>
      <c r="D124" s="22">
        <f>(TAN(Dip) * COS(Wellpath!L124) * SIN(Wellpath!O124)) / GField</f>
        <v>-2.4057064366262645E-2</v>
      </c>
      <c r="E124" s="20">
        <f>IF(D124="SING",(A125-A123)/2*Model!$W$7*(-SIN(Wellpath!$M124+Wellpath!$Q124) / GField),Model!$W$7*((drdp!B124+drdp!K124)*'ABXY-TI1S'!$B124+(drdp!E124+drdp!N124)*'ABXY-TI1S'!$C124+(drdp!H124+drdp!Q124)*'ABXY-TI1S'!$D124))</f>
        <v>-2.8730570192151777E-3</v>
      </c>
      <c r="F124" s="20">
        <f>IF(D124="SING",(A125-A123)/2*Model!$W$7*(COS(Wellpath!$M124+Wellpath!$Q124) / GField),Model!$W$7*((drdp!C124+drdp!L124)*'ABXY-TI1S'!$B124+(drdp!F124+drdp!O124)*'ABXY-TI1S'!$C124+(drdp!I124+drdp!R124)*'ABXY-TI1S'!$D124))</f>
        <v>1.5263011440707464E-4</v>
      </c>
      <c r="G124" s="20">
        <f>IF(D124="SING",0,Model!$W$7*((drdp!D124+drdp!M124)*'ABXY-TI1S'!$B124+(drdp!G124+drdp!P124)*'ABXY-TI1S'!$C124+(drdp!J124+drdp!S124)*'ABXY-TI1S'!$D124))</f>
        <v>-1.0792529501953E-3</v>
      </c>
      <c r="H124" s="18">
        <f>IF(D124="SING",(A124-A123)/2*Model!$W$7*(-SIN(Wellpath!$M124+Wellpath!$Q124) / GField),Model!$W$7*((drdp!B124)*'ABXY-TI1S'!$B124+(drdp!E124)*'ABXY-TI1S'!$C124+(drdp!H124)*'ABXY-TI1S'!$D124))</f>
        <v>-1.4365285096075888E-3</v>
      </c>
      <c r="I124" s="18">
        <f>IF(D124="SING",(A124-A123)/2*Model!$W$7*(COS(Wellpath!$M124+Wellpath!$Q124) / GField),Model!$W$7*((drdp!C124)*'ABXY-TI1S'!$B124+(drdp!F124)*'ABXY-TI1S'!$C124+(drdp!I124)*'ABXY-TI1S'!$D124))</f>
        <v>7.6315057203537321E-5</v>
      </c>
      <c r="J124" s="18">
        <f>IF(D124="SING",0,Model!$W$7*((drdp!D124)*'ABXY-TI1S'!$B124+(drdp!G124)*'ABXY-TI1S'!$C124+(drdp!J124)*'ABXY-TI1S'!$D124))</f>
        <v>-5.3962647509765E-4</v>
      </c>
      <c r="K124" s="21">
        <f>SUM(E$3:E123)+H124</f>
        <v>-0.85313383743784377</v>
      </c>
      <c r="L124" s="21">
        <f>SUM(F$3:F123)+I124</f>
        <v>0.23271900170533771</v>
      </c>
      <c r="M124" s="21">
        <f>SUM(G$3:G123)+J124</f>
        <v>0.32746841951231909</v>
      </c>
      <c r="N124" s="21"/>
      <c r="O124" s="21"/>
      <c r="P124" s="21"/>
      <c r="Q124" s="19">
        <f t="shared" si="5"/>
        <v>0.72783734458142124</v>
      </c>
      <c r="R124" s="19">
        <f t="shared" si="5"/>
        <v>5.4158133754728978E-2</v>
      </c>
      <c r="S124" s="19">
        <f t="shared" si="5"/>
        <v>0.10723556577789621</v>
      </c>
      <c r="T124" s="19">
        <f t="shared" si="6"/>
        <v>-0.19854045496957887</v>
      </c>
      <c r="U124" s="19">
        <f t="shared" si="7"/>
        <v>-0.27937438937825043</v>
      </c>
      <c r="V124" s="19">
        <f t="shared" si="8"/>
        <v>7.6208123678931636E-2</v>
      </c>
    </row>
    <row r="125" spans="1:22" x14ac:dyDescent="0.25">
      <c r="A125" s="26">
        <f>Wellpath!E125</f>
        <v>3510</v>
      </c>
      <c r="B125" s="22">
        <v>0</v>
      </c>
      <c r="C125" s="22">
        <f>-COS(Wellpath!L125) / GField</f>
        <v>1.4191706745939272E-2</v>
      </c>
      <c r="D125" s="22">
        <f>(TAN(Dip) * COS(Wellpath!L125) * SIN(Wellpath!O125)) / GField</f>
        <v>-3.5971045967309941E-2</v>
      </c>
      <c r="E125" s="20">
        <f>IF(D125="SING",(A126-A124)/2*Model!$W$7*(-SIN(Wellpath!$M125+Wellpath!$Q125) / GField),Model!$W$7*((drdp!B125+drdp!K125)*'ABXY-TI1S'!$B125+(drdp!E125+drdp!N125)*'ABXY-TI1S'!$C125+(drdp!H125+drdp!Q125)*'ABXY-TI1S'!$D125))</f>
        <v>-4.1734725341500342E-3</v>
      </c>
      <c r="F125" s="20">
        <f>IF(D125="SING",(A126-A124)/2*Model!$W$7*(COS(Wellpath!$M125+Wellpath!$Q125) / GField),Model!$W$7*((drdp!C125+drdp!L125)*'ABXY-TI1S'!$B125+(drdp!F125+drdp!O125)*'ABXY-TI1S'!$C125+(drdp!I125+drdp!R125)*'ABXY-TI1S'!$D125))</f>
        <v>9.5383478671267382E-4</v>
      </c>
      <c r="G125" s="20">
        <f>IF(D125="SING",0,Model!$W$7*((drdp!D125+drdp!M125)*'ABXY-TI1S'!$B125+(drdp!G125+drdp!P125)*'ABXY-TI1S'!$C125+(drdp!J125+drdp!S125)*'ABXY-TI1S'!$D125))</f>
        <v>-1.6864312837737599E-3</v>
      </c>
      <c r="H125" s="18">
        <f>IF(D125="SING",(A125-A124)/2*Model!$W$7*(-SIN(Wellpath!$M125+Wellpath!$Q125) / GField),Model!$W$7*((drdp!B125)*'ABXY-TI1S'!$B125+(drdp!E125)*'ABXY-TI1S'!$C125+(drdp!H125)*'ABXY-TI1S'!$D125))</f>
        <v>-2.0867362670750171E-3</v>
      </c>
      <c r="I125" s="18">
        <f>IF(D125="SING",(A125-A124)/2*Model!$W$7*(COS(Wellpath!$M125+Wellpath!$Q125) / GField),Model!$W$7*((drdp!C125)*'ABXY-TI1S'!$B125+(drdp!F125)*'ABXY-TI1S'!$C125+(drdp!I125)*'ABXY-TI1S'!$D125))</f>
        <v>4.7691739335633691E-4</v>
      </c>
      <c r="J125" s="18">
        <f>IF(D125="SING",0,Model!$W$7*((drdp!D125)*'ABXY-TI1S'!$B125+(drdp!G125)*'ABXY-TI1S'!$C125+(drdp!J125)*'ABXY-TI1S'!$D125))</f>
        <v>-8.4321564188687994E-4</v>
      </c>
      <c r="K125" s="21">
        <f>SUM(E$3:E124)+H125</f>
        <v>-0.85665710221452629</v>
      </c>
      <c r="L125" s="21">
        <f>SUM(F$3:F124)+I125</f>
        <v>0.2332722341558976</v>
      </c>
      <c r="M125" s="21">
        <f>SUM(G$3:G124)+J125</f>
        <v>0.32608557739533456</v>
      </c>
      <c r="N125" s="21"/>
      <c r="O125" s="21"/>
      <c r="P125" s="21"/>
      <c r="Q125" s="19">
        <f t="shared" si="5"/>
        <v>0.73386139077458934</v>
      </c>
      <c r="R125" s="19">
        <f t="shared" si="5"/>
        <v>5.4415935228083918E-2</v>
      </c>
      <c r="S125" s="19">
        <f t="shared" si="5"/>
        <v>0.10633180378524873</v>
      </c>
      <c r="T125" s="19">
        <f t="shared" si="6"/>
        <v>-0.19983431613909969</v>
      </c>
      <c r="U125" s="19">
        <f t="shared" si="7"/>
        <v>-0.27934352580543792</v>
      </c>
      <c r="V125" s="19">
        <f t="shared" si="8"/>
        <v>7.6066711165025558E-2</v>
      </c>
    </row>
    <row r="126" spans="1:22" x14ac:dyDescent="0.25">
      <c r="A126" s="26">
        <f>Wellpath!E126</f>
        <v>3540</v>
      </c>
      <c r="B126" s="22">
        <v>0</v>
      </c>
      <c r="C126" s="22">
        <f>-COS(Wellpath!L126) / GField</f>
        <v>1.9002673005246759E-2</v>
      </c>
      <c r="D126" s="22">
        <f>(TAN(Dip) * COS(Wellpath!L126) * SIN(Wellpath!O126)) / GField</f>
        <v>-4.4568134688478811E-2</v>
      </c>
      <c r="E126" s="20">
        <f>IF(D126="SING",(A127-A125)/2*Model!$W$7*(-SIN(Wellpath!$M126+Wellpath!$Q126) / GField),Model!$W$7*((drdp!B126+drdp!K126)*'ABXY-TI1S'!$B126+(drdp!E126+drdp!N126)*'ABXY-TI1S'!$C126+(drdp!H126+drdp!Q126)*'ABXY-TI1S'!$D126))</f>
        <v>-4.8520879798377766E-3</v>
      </c>
      <c r="F126" s="20">
        <f>IF(D126="SING",(A127-A125)/2*Model!$W$7*(COS(Wellpath!$M126+Wellpath!$Q126) / GField),Model!$W$7*((drdp!C126+drdp!L126)*'ABXY-TI1S'!$B126+(drdp!F126+drdp!O126)*'ABXY-TI1S'!$C126+(drdp!I126+drdp!R126)*'ABXY-TI1S'!$D126))</f>
        <v>2.0609472728219274E-3</v>
      </c>
      <c r="G126" s="20">
        <f>IF(D126="SING",0,Model!$W$7*((drdp!D126+drdp!M126)*'ABXY-TI1S'!$B126+(drdp!G126+drdp!P126)*'ABXY-TI1S'!$C126+(drdp!J126+drdp!S126)*'ABXY-TI1S'!$D126))</f>
        <v>-2.2403762389976239E-3</v>
      </c>
      <c r="H126" s="18">
        <f>IF(D126="SING",(A126-A125)/2*Model!$W$7*(-SIN(Wellpath!$M126+Wellpath!$Q126) / GField),Model!$W$7*((drdp!B126)*'ABXY-TI1S'!$B126+(drdp!E126)*'ABXY-TI1S'!$C126+(drdp!H126)*'ABXY-TI1S'!$D126))</f>
        <v>-2.4260439899188883E-3</v>
      </c>
      <c r="I126" s="18">
        <f>IF(D126="SING",(A126-A125)/2*Model!$W$7*(COS(Wellpath!$M126+Wellpath!$Q126) / GField),Model!$W$7*((drdp!C126)*'ABXY-TI1S'!$B126+(drdp!F126)*'ABXY-TI1S'!$C126+(drdp!I126)*'ABXY-TI1S'!$D126))</f>
        <v>1.0304736364109637E-3</v>
      </c>
      <c r="J126" s="18">
        <f>IF(D126="SING",0,Model!$W$7*((drdp!D126)*'ABXY-TI1S'!$B126+(drdp!G126)*'ABXY-TI1S'!$C126+(drdp!J126)*'ABXY-TI1S'!$D126))</f>
        <v>-1.1201881194988119E-3</v>
      </c>
      <c r="K126" s="21">
        <f>SUM(E$3:E125)+H126</f>
        <v>-0.86116988247152015</v>
      </c>
      <c r="L126" s="21">
        <f>SUM(F$3:F125)+I126</f>
        <v>0.23477962518566489</v>
      </c>
      <c r="M126" s="21">
        <f>SUM(G$3:G125)+J126</f>
        <v>0.32412217363394885</v>
      </c>
      <c r="N126" s="21"/>
      <c r="O126" s="21"/>
      <c r="P126" s="21"/>
      <c r="Q126" s="19">
        <f t="shared" si="5"/>
        <v>0.74161356647601184</v>
      </c>
      <c r="R126" s="19">
        <f t="shared" si="5"/>
        <v>5.5121472402321292E-2</v>
      </c>
      <c r="S126" s="19">
        <f t="shared" si="5"/>
        <v>0.10505518344119569</v>
      </c>
      <c r="T126" s="19">
        <f t="shared" si="6"/>
        <v>-0.20218514222784659</v>
      </c>
      <c r="U126" s="19">
        <f t="shared" si="7"/>
        <v>-0.27912425417476139</v>
      </c>
      <c r="V126" s="19">
        <f t="shared" si="8"/>
        <v>7.6097282440141509E-2</v>
      </c>
    </row>
    <row r="127" spans="1:22" x14ac:dyDescent="0.25">
      <c r="A127" s="26">
        <f>Wellpath!E127</f>
        <v>3570</v>
      </c>
      <c r="B127" s="22">
        <v>0</v>
      </c>
      <c r="C127" s="22">
        <f>-COS(Wellpath!L127) / GField</f>
        <v>2.3337286790801437E-2</v>
      </c>
      <c r="D127" s="22">
        <f>(TAN(Dip) * COS(Wellpath!L127) * SIN(Wellpath!O127)) / GField</f>
        <v>-4.8951908041061545E-2</v>
      </c>
      <c r="E127" s="20">
        <f>IF(D127="SING",(A128-A126)/2*Model!$W$7*(-SIN(Wellpath!$M127+Wellpath!$Q127) / GField),Model!$W$7*((drdp!B127+drdp!K127)*'ABXY-TI1S'!$B127+(drdp!E127+drdp!N127)*'ABXY-TI1S'!$C127+(drdp!H127+drdp!Q127)*'ABXY-TI1S'!$D127))</f>
        <v>-4.7913393042039523E-3</v>
      </c>
      <c r="F127" s="20">
        <f>IF(D127="SING",(A128-A126)/2*Model!$W$7*(COS(Wellpath!$M127+Wellpath!$Q127) / GField),Model!$W$7*((drdp!C127+drdp!L127)*'ABXY-TI1S'!$B127+(drdp!F127+drdp!O127)*'ABXY-TI1S'!$C127+(drdp!I127+drdp!R127)*'ABXY-TI1S'!$D127))</f>
        <v>3.1863856255975537E-3</v>
      </c>
      <c r="G127" s="20">
        <f>IF(D127="SING",0,Model!$W$7*((drdp!D127+drdp!M127)*'ABXY-TI1S'!$B127+(drdp!G127+drdp!P127)*'ABXY-TI1S'!$C127+(drdp!J127+drdp!S127)*'ABXY-TI1S'!$D127))</f>
        <v>-2.7261475980700622E-3</v>
      </c>
      <c r="H127" s="18">
        <f>IF(D127="SING",(A127-A126)/2*Model!$W$7*(-SIN(Wellpath!$M127+Wellpath!$Q127) / GField),Model!$W$7*((drdp!B127)*'ABXY-TI1S'!$B127+(drdp!E127)*'ABXY-TI1S'!$C127+(drdp!H127)*'ABXY-TI1S'!$D127))</f>
        <v>-2.3956696521019762E-3</v>
      </c>
      <c r="I127" s="18">
        <f>IF(D127="SING",(A127-A126)/2*Model!$W$7*(COS(Wellpath!$M127+Wellpath!$Q127) / GField),Model!$W$7*((drdp!C127)*'ABXY-TI1S'!$B127+(drdp!F127)*'ABXY-TI1S'!$C127+(drdp!I127)*'ABXY-TI1S'!$D127))</f>
        <v>1.5931928127987769E-3</v>
      </c>
      <c r="J127" s="18">
        <f>IF(D127="SING",0,Model!$W$7*((drdp!D127)*'ABXY-TI1S'!$B127+(drdp!G127)*'ABXY-TI1S'!$C127+(drdp!J127)*'ABXY-TI1S'!$D127))</f>
        <v>-1.3630737990350311E-3</v>
      </c>
      <c r="K127" s="21">
        <f>SUM(E$3:E126)+H127</f>
        <v>-0.86599159611354115</v>
      </c>
      <c r="L127" s="21">
        <f>SUM(F$3:F126)+I127</f>
        <v>0.23740329163487464</v>
      </c>
      <c r="M127" s="21">
        <f>SUM(G$3:G126)+J127</f>
        <v>0.32163891171541498</v>
      </c>
      <c r="N127" s="21"/>
      <c r="O127" s="21"/>
      <c r="P127" s="21"/>
      <c r="Q127" s="19">
        <f t="shared" si="5"/>
        <v>0.74994144453927858</v>
      </c>
      <c r="R127" s="19">
        <f t="shared" si="5"/>
        <v>5.6360322879073339E-2</v>
      </c>
      <c r="S127" s="19">
        <f t="shared" si="5"/>
        <v>0.10345158952947651</v>
      </c>
      <c r="T127" s="19">
        <f t="shared" si="6"/>
        <v>-0.20558925544549358</v>
      </c>
      <c r="U127" s="19">
        <f t="shared" si="7"/>
        <v>-0.27853659452865459</v>
      </c>
      <c r="V127" s="19">
        <f t="shared" si="8"/>
        <v>7.6358136359098355E-2</v>
      </c>
    </row>
    <row r="128" spans="1:22" x14ac:dyDescent="0.25">
      <c r="A128" s="26">
        <f>Wellpath!E128</f>
        <v>3600</v>
      </c>
      <c r="B128" s="22">
        <v>0</v>
      </c>
      <c r="C128" s="22">
        <f>-COS(Wellpath!L128) / GField</f>
        <v>2.7096345829857878E-2</v>
      </c>
      <c r="D128" s="22">
        <f>(TAN(Dip) * COS(Wellpath!L128) * SIN(Wellpath!O128)) / GField</f>
        <v>-4.8595743089271538E-2</v>
      </c>
      <c r="E128" s="20">
        <f>IF(D128="SING",(A129-A127)/2*Model!$W$7*(-SIN(Wellpath!$M128+Wellpath!$Q128) / GField),Model!$W$7*((drdp!B128+drdp!K128)*'ABXY-TI1S'!$B128+(drdp!E128+drdp!N128)*'ABXY-TI1S'!$C128+(drdp!H128+drdp!Q128)*'ABXY-TI1S'!$D128))</f>
        <v>-4.0228009119104065E-3</v>
      </c>
      <c r="F128" s="20">
        <f>IF(D128="SING",(A129-A127)/2*Model!$W$7*(COS(Wellpath!$M128+Wellpath!$Q128) / GField),Model!$W$7*((drdp!C128+drdp!L128)*'ABXY-TI1S'!$B128+(drdp!F128+drdp!O128)*'ABXY-TI1S'!$C128+(drdp!I128+drdp!R128)*'ABXY-TI1S'!$D128))</f>
        <v>4.0210327385938986E-3</v>
      </c>
      <c r="G128" s="20">
        <f>IF(D128="SING",0,Model!$W$7*((drdp!D128+drdp!M128)*'ABXY-TI1S'!$B128+(drdp!G128+drdp!P128)*'ABXY-TI1S'!$C128+(drdp!J128+drdp!S128)*'ABXY-TI1S'!$D128))</f>
        <v>-3.1346647462849888E-3</v>
      </c>
      <c r="H128" s="18">
        <f>IF(D128="SING",(A128-A127)/2*Model!$W$7*(-SIN(Wellpath!$M128+Wellpath!$Q128) / GField),Model!$W$7*((drdp!B128)*'ABXY-TI1S'!$B128+(drdp!E128)*'ABXY-TI1S'!$C128+(drdp!H128)*'ABXY-TI1S'!$D128))</f>
        <v>-2.0114004559552033E-3</v>
      </c>
      <c r="I128" s="18">
        <f>IF(D128="SING",(A128-A127)/2*Model!$W$7*(COS(Wellpath!$M128+Wellpath!$Q128) / GField),Model!$W$7*((drdp!C128)*'ABXY-TI1S'!$B128+(drdp!F128)*'ABXY-TI1S'!$C128+(drdp!I128)*'ABXY-TI1S'!$D128))</f>
        <v>2.0105163692969493E-3</v>
      </c>
      <c r="J128" s="18">
        <f>IF(D128="SING",0,Model!$W$7*((drdp!D128)*'ABXY-TI1S'!$B128+(drdp!G128)*'ABXY-TI1S'!$C128+(drdp!J128)*'ABXY-TI1S'!$D128))</f>
        <v>-1.5673323731424944E-3</v>
      </c>
      <c r="K128" s="21">
        <f>SUM(E$3:E127)+H128</f>
        <v>-0.87039866622159823</v>
      </c>
      <c r="L128" s="21">
        <f>SUM(F$3:F127)+I128</f>
        <v>0.24100700081697038</v>
      </c>
      <c r="M128" s="21">
        <f>SUM(G$3:G127)+J128</f>
        <v>0.31870850554323749</v>
      </c>
      <c r="N128" s="21"/>
      <c r="O128" s="21"/>
      <c r="P128" s="21"/>
      <c r="Q128" s="19">
        <f t="shared" si="5"/>
        <v>0.75759383816033721</v>
      </c>
      <c r="R128" s="19">
        <f t="shared" si="5"/>
        <v>5.8084374442791159E-2</v>
      </c>
      <c r="S128" s="19">
        <f t="shared" si="5"/>
        <v>0.10157511150560385</v>
      </c>
      <c r="T128" s="19">
        <f t="shared" si="6"/>
        <v>-0.20977217206115864</v>
      </c>
      <c r="U128" s="19">
        <f t="shared" si="7"/>
        <v>-0.27740345813831274</v>
      </c>
      <c r="V128" s="19">
        <f t="shared" si="8"/>
        <v>7.6810981055834449E-2</v>
      </c>
    </row>
    <row r="129" spans="1:22" x14ac:dyDescent="0.25">
      <c r="A129" s="26">
        <f>Wellpath!E129</f>
        <v>3630</v>
      </c>
      <c r="B129" s="22">
        <v>0</v>
      </c>
      <c r="C129" s="22">
        <f>-COS(Wellpath!L129) / GField</f>
        <v>3.0204829586753423E-2</v>
      </c>
      <c r="D129" s="22">
        <f>(TAN(Dip) * COS(Wellpath!L129) * SIN(Wellpath!O129)) / GField</f>
        <v>-4.3447048951176188E-2</v>
      </c>
      <c r="E129" s="20">
        <f>IF(D129="SING",(A130-A128)/2*Model!$W$7*(-SIN(Wellpath!$M129+Wellpath!$Q129) / GField),Model!$W$7*((drdp!B129+drdp!K129)*'ABXY-TI1S'!$B129+(drdp!E129+drdp!N129)*'ABXY-TI1S'!$C129+(drdp!H129+drdp!Q129)*'ABXY-TI1S'!$D129))</f>
        <v>-2.7297898940587327E-3</v>
      </c>
      <c r="F129" s="20">
        <f>IF(D129="SING",(A130-A128)/2*Model!$W$7*(COS(Wellpath!$M129+Wellpath!$Q129) / GField),Model!$W$7*((drdp!C129+drdp!L129)*'ABXY-TI1S'!$B129+(drdp!F129+drdp!O129)*'ABXY-TI1S'!$C129+(drdp!I129+drdp!R129)*'ABXY-TI1S'!$D129))</f>
        <v>4.3009410155395627E-3</v>
      </c>
      <c r="G129" s="20">
        <f>IF(D129="SING",0,Model!$W$7*((drdp!D129+drdp!M129)*'ABXY-TI1S'!$B129+(drdp!G129+drdp!P129)*'ABXY-TI1S'!$C129+(drdp!J129+drdp!S129)*'ABXY-TI1S'!$D129))</f>
        <v>-3.4619207394415538E-3</v>
      </c>
      <c r="H129" s="18">
        <f>IF(D129="SING",(A129-A128)/2*Model!$W$7*(-SIN(Wellpath!$M129+Wellpath!$Q129) / GField),Model!$W$7*((drdp!B129)*'ABXY-TI1S'!$B129+(drdp!E129)*'ABXY-TI1S'!$C129+(drdp!H129)*'ABXY-TI1S'!$D129))</f>
        <v>-1.3648949470293663E-3</v>
      </c>
      <c r="I129" s="18">
        <f>IF(D129="SING",(A129-A128)/2*Model!$W$7*(COS(Wellpath!$M129+Wellpath!$Q129) / GField),Model!$W$7*((drdp!C129)*'ABXY-TI1S'!$B129+(drdp!F129)*'ABXY-TI1S'!$C129+(drdp!I129)*'ABXY-TI1S'!$D129))</f>
        <v>2.1504705077697813E-3</v>
      </c>
      <c r="J129" s="18">
        <f>IF(D129="SING",0,Model!$W$7*((drdp!D129)*'ABXY-TI1S'!$B129+(drdp!G129)*'ABXY-TI1S'!$C129+(drdp!J129)*'ABXY-TI1S'!$D129))</f>
        <v>-1.7309603697207769E-3</v>
      </c>
      <c r="K129" s="21">
        <f>SUM(E$3:E128)+H129</f>
        <v>-0.8737749616245829</v>
      </c>
      <c r="L129" s="21">
        <f>SUM(F$3:F128)+I129</f>
        <v>0.24516798769403711</v>
      </c>
      <c r="M129" s="21">
        <f>SUM(G$3:G128)+J129</f>
        <v>0.31541021280037423</v>
      </c>
      <c r="N129" s="21"/>
      <c r="O129" s="21"/>
      <c r="P129" s="21"/>
      <c r="Q129" s="19">
        <f t="shared" si="5"/>
        <v>0.7634826835620413</v>
      </c>
      <c r="R129" s="19">
        <f t="shared" si="5"/>
        <v>6.0107342189943534E-2</v>
      </c>
      <c r="S129" s="19">
        <f t="shared" si="5"/>
        <v>9.9483602338777358E-2</v>
      </c>
      <c r="T129" s="19">
        <f t="shared" si="6"/>
        <v>-0.21422164903893348</v>
      </c>
      <c r="U129" s="19">
        <f t="shared" si="7"/>
        <v>-0.2755975465856485</v>
      </c>
      <c r="V129" s="19">
        <f t="shared" si="8"/>
        <v>7.732848717041578E-2</v>
      </c>
    </row>
    <row r="130" spans="1:22" x14ac:dyDescent="0.25">
      <c r="A130" s="26">
        <f>Wellpath!E130</f>
        <v>3660</v>
      </c>
      <c r="B130" s="22">
        <v>0</v>
      </c>
      <c r="C130" s="22">
        <f>-COS(Wellpath!L130) / GField</f>
        <v>3.2558531552085636E-2</v>
      </c>
      <c r="D130" s="22">
        <f>(TAN(Dip) * COS(Wellpath!L130) * SIN(Wellpath!O130)) / GField</f>
        <v>-3.3828214111590642E-2</v>
      </c>
      <c r="E130" s="20">
        <f>IF(D130="SING",(A131-A129)/2*Model!$W$7*(-SIN(Wellpath!$M130+Wellpath!$Q130) / GField),Model!$W$7*((drdp!B130+drdp!K130)*'ABXY-TI1S'!$B130+(drdp!E130+drdp!N130)*'ABXY-TI1S'!$C130+(drdp!H130+drdp!Q130)*'ABXY-TI1S'!$D130))</f>
        <v>-1.1994616612198124E-3</v>
      </c>
      <c r="F130" s="20">
        <f>IF(D130="SING",(A131-A129)/2*Model!$W$7*(COS(Wellpath!$M130+Wellpath!$Q130) / GField),Model!$W$7*((drdp!C130+drdp!L130)*'ABXY-TI1S'!$B130+(drdp!F130+drdp!O130)*'ABXY-TI1S'!$C130+(drdp!I130+drdp!R130)*'ABXY-TI1S'!$D130))</f>
        <v>3.8621449952183293E-3</v>
      </c>
      <c r="G130" s="20">
        <f>IF(D130="SING",0,Model!$W$7*((drdp!D130+drdp!M130)*'ABXY-TI1S'!$B130+(drdp!G130+drdp!P130)*'ABXY-TI1S'!$C130+(drdp!J130+drdp!S130)*'ABXY-TI1S'!$D130))</f>
        <v>-3.7025184967332068E-3</v>
      </c>
      <c r="H130" s="18">
        <f>IF(D130="SING",(A130-A129)/2*Model!$W$7*(-SIN(Wellpath!$M130+Wellpath!$Q130) / GField),Model!$W$7*((drdp!B130)*'ABXY-TI1S'!$B130+(drdp!E130)*'ABXY-TI1S'!$C130+(drdp!H130)*'ABXY-TI1S'!$D130))</f>
        <v>-5.9973083060990619E-4</v>
      </c>
      <c r="I130" s="18">
        <f>IF(D130="SING",(A130-A129)/2*Model!$W$7*(COS(Wellpath!$M130+Wellpath!$Q130) / GField),Model!$W$7*((drdp!C130)*'ABXY-TI1S'!$B130+(drdp!F130)*'ABXY-TI1S'!$C130+(drdp!I130)*'ABXY-TI1S'!$D130))</f>
        <v>1.9310724976091646E-3</v>
      </c>
      <c r="J130" s="18">
        <f>IF(D130="SING",0,Model!$W$7*((drdp!D130)*'ABXY-TI1S'!$B130+(drdp!G130)*'ABXY-TI1S'!$C130+(drdp!J130)*'ABXY-TI1S'!$D130))</f>
        <v>-1.8512592483666034E-3</v>
      </c>
      <c r="K130" s="21">
        <f>SUM(E$3:E129)+H130</f>
        <v>-0.87573958740222213</v>
      </c>
      <c r="L130" s="21">
        <f>SUM(F$3:F129)+I130</f>
        <v>0.24924953069941605</v>
      </c>
      <c r="M130" s="21">
        <f>SUM(G$3:G129)+J130</f>
        <v>0.31182799318228682</v>
      </c>
      <c r="N130" s="21"/>
      <c r="O130" s="21"/>
      <c r="P130" s="21"/>
      <c r="Q130" s="19">
        <f t="shared" si="5"/>
        <v>0.76691982494341426</v>
      </c>
      <c r="R130" s="19">
        <f t="shared" si="5"/>
        <v>6.2125328553879144E-2</v>
      </c>
      <c r="S130" s="19">
        <f t="shared" si="5"/>
        <v>9.7236697332092323E-2</v>
      </c>
      <c r="T130" s="19">
        <f t="shared" si="6"/>
        <v>-0.21827768117490412</v>
      </c>
      <c r="U130" s="19">
        <f t="shared" si="7"/>
        <v>-0.27308011808991878</v>
      </c>
      <c r="V130" s="19">
        <f t="shared" si="8"/>
        <v>7.7722980959625695E-2</v>
      </c>
    </row>
    <row r="131" spans="1:22" x14ac:dyDescent="0.25">
      <c r="A131" s="26">
        <f>Wellpath!E131</f>
        <v>3690</v>
      </c>
      <c r="B131" s="22">
        <v>0</v>
      </c>
      <c r="C131" s="22">
        <f>-COS(Wellpath!L131) / GField</f>
        <v>3.4105924626761264E-2</v>
      </c>
      <c r="D131" s="22">
        <f>(TAN(Dip) * COS(Wellpath!L131) * SIN(Wellpath!O131)) / GField</f>
        <v>-2.0680510040438218E-2</v>
      </c>
      <c r="E131" s="20">
        <f>IF(D131="SING",(A132-A130)/2*Model!$W$7*(-SIN(Wellpath!$M131+Wellpath!$Q131) / GField),Model!$W$7*((drdp!B131+drdp!K131)*'ABXY-TI1S'!$B131+(drdp!E131+drdp!N131)*'ABXY-TI1S'!$C131+(drdp!H131+drdp!Q131)*'ABXY-TI1S'!$D131))</f>
        <v>2.1688341825704471E-4</v>
      </c>
      <c r="F131" s="20">
        <f>IF(D131="SING",(A132-A130)/2*Model!$W$7*(COS(Wellpath!$M131+Wellpath!$Q131) / GField),Model!$W$7*((drdp!C131+drdp!L131)*'ABXY-TI1S'!$B131+(drdp!F131+drdp!O131)*'ABXY-TI1S'!$C131+(drdp!I131+drdp!R131)*'ABXY-TI1S'!$D131))</f>
        <v>2.7011953455318926E-3</v>
      </c>
      <c r="G131" s="20">
        <f>IF(D131="SING",0,Model!$W$7*((drdp!D131+drdp!M131)*'ABXY-TI1S'!$B131+(drdp!G131+drdp!P131)*'ABXY-TI1S'!$C131+(drdp!J131+drdp!S131)*'ABXY-TI1S'!$D131))</f>
        <v>-3.8570044472768317E-3</v>
      </c>
      <c r="H131" s="18">
        <f>IF(D131="SING",(A131-A130)/2*Model!$W$7*(-SIN(Wellpath!$M131+Wellpath!$Q131) / GField),Model!$W$7*((drdp!B131)*'ABXY-TI1S'!$B131+(drdp!E131)*'ABXY-TI1S'!$C131+(drdp!H131)*'ABXY-TI1S'!$D131))</f>
        <v>1.0844170912852236E-4</v>
      </c>
      <c r="I131" s="18">
        <f>IF(D131="SING",(A131-A130)/2*Model!$W$7*(COS(Wellpath!$M131+Wellpath!$Q131) / GField),Model!$W$7*((drdp!C131)*'ABXY-TI1S'!$B131+(drdp!F131)*'ABXY-TI1S'!$C131+(drdp!I131)*'ABXY-TI1S'!$D131))</f>
        <v>1.3505976727659463E-3</v>
      </c>
      <c r="J131" s="18">
        <f>IF(D131="SING",0,Model!$W$7*((drdp!D131)*'ABXY-TI1S'!$B131+(drdp!G131)*'ABXY-TI1S'!$C131+(drdp!J131)*'ABXY-TI1S'!$D131))</f>
        <v>-1.9285022236384159E-3</v>
      </c>
      <c r="K131" s="21">
        <f>SUM(E$3:E130)+H131</f>
        <v>-0.87623087652370346</v>
      </c>
      <c r="L131" s="21">
        <f>SUM(F$3:F130)+I131</f>
        <v>0.25253120086979119</v>
      </c>
      <c r="M131" s="21">
        <f>SUM(G$3:G130)+J131</f>
        <v>0.30804823171028178</v>
      </c>
      <c r="N131" s="21"/>
      <c r="O131" s="21"/>
      <c r="P131" s="21"/>
      <c r="Q131" s="19">
        <f t="shared" si="5"/>
        <v>0.76778054897349768</v>
      </c>
      <c r="R131" s="19">
        <f t="shared" si="5"/>
        <v>6.3772007412738835E-2</v>
      </c>
      <c r="S131" s="19">
        <f t="shared" si="5"/>
        <v>9.489371305983145E-2</v>
      </c>
      <c r="T131" s="19">
        <f t="shared" si="6"/>
        <v>-0.22127563548772056</v>
      </c>
      <c r="U131" s="19">
        <f t="shared" si="7"/>
        <v>-0.26992137208307709</v>
      </c>
      <c r="V131" s="19">
        <f t="shared" si="8"/>
        <v>7.7791789879613146E-2</v>
      </c>
    </row>
    <row r="132" spans="1:22" x14ac:dyDescent="0.25">
      <c r="A132" s="26">
        <f>Wellpath!E132</f>
        <v>3720</v>
      </c>
      <c r="B132" s="22">
        <v>0</v>
      </c>
      <c r="C132" s="22">
        <f>-COS(Wellpath!L132) / GField</f>
        <v>3.4826171481503597E-2</v>
      </c>
      <c r="D132" s="22">
        <f>(TAN(Dip) * COS(Wellpath!L132) * SIN(Wellpath!O132)) / GField</f>
        <v>-5.3245574971755912E-3</v>
      </c>
      <c r="E132" s="20">
        <f>IF(D132="SING",(A133-A131)/2*Model!$W$7*(-SIN(Wellpath!$M132+Wellpath!$Q132) / GField),Model!$W$7*((drdp!B132+drdp!K132)*'ABXY-TI1S'!$B132+(drdp!E132+drdp!N132)*'ABXY-TI1S'!$C132+(drdp!H132+drdp!Q132)*'ABXY-TI1S'!$D132))</f>
        <v>8.0216627320894341E-4</v>
      </c>
      <c r="F132" s="20">
        <f>IF(D132="SING",(A133-A131)/2*Model!$W$7*(COS(Wellpath!$M132+Wellpath!$Q132) / GField),Model!$W$7*((drdp!C132+drdp!L132)*'ABXY-TI1S'!$B132+(drdp!F132+drdp!O132)*'ABXY-TI1S'!$C132+(drdp!I132+drdp!R132)*'ABXY-TI1S'!$D132))</f>
        <v>6.4978371135706258E-4</v>
      </c>
      <c r="G132" s="20">
        <f>IF(D132="SING",0,Model!$W$7*((drdp!D132+drdp!M132)*'ABXY-TI1S'!$B132+(drdp!G132+drdp!P132)*'ABXY-TI1S'!$C132+(drdp!J132+drdp!S132)*'ABXY-TI1S'!$D132))</f>
        <v>-2.6185702865728967E-3</v>
      </c>
      <c r="H132" s="18">
        <f>IF(D132="SING",(A132-A131)/2*Model!$W$7*(-SIN(Wellpath!$M132+Wellpath!$Q132) / GField),Model!$W$7*((drdp!B132)*'ABXY-TI1S'!$B132+(drdp!E132)*'ABXY-TI1S'!$C132+(drdp!H132)*'ABXY-TI1S'!$D132))</f>
        <v>6.0162470490670759E-4</v>
      </c>
      <c r="I132" s="18">
        <f>IF(D132="SING",(A132-A131)/2*Model!$W$7*(COS(Wellpath!$M132+Wellpath!$Q132) / GField),Model!$W$7*((drdp!C132)*'ABXY-TI1S'!$B132+(drdp!F132)*'ABXY-TI1S'!$C132+(drdp!I132)*'ABXY-TI1S'!$D132))</f>
        <v>4.8733778351779688E-4</v>
      </c>
      <c r="J132" s="18">
        <f>IF(D132="SING",0,Model!$W$7*((drdp!D132)*'ABXY-TI1S'!$B132+(drdp!G132)*'ABXY-TI1S'!$C132+(drdp!J132)*'ABXY-TI1S'!$D132))</f>
        <v>-1.9639277149296722E-3</v>
      </c>
      <c r="K132" s="21">
        <f>SUM(E$3:E131)+H132</f>
        <v>-0.8755208101096682</v>
      </c>
      <c r="L132" s="21">
        <f>SUM(F$3:F131)+I132</f>
        <v>0.25436913632607489</v>
      </c>
      <c r="M132" s="21">
        <f>SUM(G$3:G131)+J132</f>
        <v>0.30415580177171375</v>
      </c>
      <c r="N132" s="21"/>
      <c r="O132" s="21"/>
      <c r="P132" s="21"/>
      <c r="Q132" s="19">
        <f t="shared" ref="Q132:S133" si="9">K132^2</f>
        <v>0.76653668893508964</v>
      </c>
      <c r="R132" s="19">
        <f t="shared" si="9"/>
        <v>6.4703657515273266E-2</v>
      </c>
      <c r="S132" s="19">
        <f t="shared" si="9"/>
        <v>9.2510751751394033E-2</v>
      </c>
      <c r="T132" s="19">
        <f t="shared" ref="T132:T133" si="10">K132*L132</f>
        <v>-0.22270547230310173</v>
      </c>
      <c r="U132" s="19">
        <f t="shared" ref="U132:U133" si="11">K132*M132</f>
        <v>-0.26629473396672648</v>
      </c>
      <c r="V132" s="19">
        <f t="shared" ref="V132:V133" si="12">L132*M132</f>
        <v>7.736784860523567E-2</v>
      </c>
    </row>
    <row r="133" spans="1:22" x14ac:dyDescent="0.25">
      <c r="A133" s="26">
        <f>Wellpath!E133</f>
        <v>3730</v>
      </c>
      <c r="B133" s="22">
        <v>0</v>
      </c>
      <c r="C133" s="22">
        <f>-COS(Wellpath!L133) / GField</f>
        <v>3.4876348531421915E-2</v>
      </c>
      <c r="D133" s="22">
        <f>(TAN(Dip) * COS(Wellpath!L133) * SIN(Wellpath!O133)) / GField</f>
        <v>1.1739615082060512E-17</v>
      </c>
      <c r="E133" s="20">
        <f>IF(D133="SING",(A134-A132)/2*Model!$W$7*(-SIN(Wellpath!$M133+Wellpath!$Q133) / GField),Model!$W$7*((drdp!B133+drdp!K133)*'ABXY-TI1S'!$B133+(drdp!E133+drdp!N133)*'ABXY-TI1S'!$C133+(drdp!H133+drdp!Q133)*'ABXY-TI1S'!$D133))</f>
        <v>6.9736135514684582E-4</v>
      </c>
      <c r="F133" s="20">
        <f>IF(D133="SING",(A134-A132)/2*Model!$W$7*(COS(Wellpath!$M133+Wellpath!$Q133) / GField),Model!$W$7*((drdp!C133+drdp!L133)*'ABXY-TI1S'!$B133+(drdp!F133+drdp!O133)*'ABXY-TI1S'!$C133+(drdp!I133+drdp!R133)*'ABXY-TI1S'!$D133))</f>
        <v>1.6099855462362299E-4</v>
      </c>
      <c r="G133" s="20">
        <f>IF(D133="SING",0,Model!$W$7*((drdp!D133+drdp!M133)*'ABXY-TI1S'!$B133+(drdp!G133+drdp!P133)*'ABXY-TI1S'!$C133+(drdp!J133+drdp!S133)*'ABXY-TI1S'!$D133))</f>
        <v>-1.966382841296078E-3</v>
      </c>
      <c r="H133" s="18">
        <f>IF(D133="SING",(A133-A132)/2*Model!$W$7*(-SIN(Wellpath!$M133+Wellpath!$Q133) / GField),Model!$W$7*((drdp!B133)*'ABXY-TI1S'!$B133+(drdp!E133)*'ABXY-TI1S'!$C133+(drdp!H133)*'ABXY-TI1S'!$D133))</f>
        <v>2.3245378504894862E-4</v>
      </c>
      <c r="I133" s="18">
        <f>IF(D133="SING",(A133-A132)/2*Model!$W$7*(COS(Wellpath!$M133+Wellpath!$Q133) / GField),Model!$W$7*((drdp!C133)*'ABXY-TI1S'!$B133+(drdp!F133)*'ABXY-TI1S'!$C133+(drdp!I133)*'ABXY-TI1S'!$D133))</f>
        <v>5.3666184874541E-5</v>
      </c>
      <c r="J133" s="18">
        <f>IF(D133="SING",0,Model!$W$7*((drdp!D133)*'ABXY-TI1S'!$B133+(drdp!G133)*'ABXY-TI1S'!$C133+(drdp!J133)*'ABXY-TI1S'!$D133))</f>
        <v>-6.5546094709869262E-4</v>
      </c>
      <c r="K133" s="21">
        <f>SUM(E$3:E132)+H133</f>
        <v>-0.87508781475631692</v>
      </c>
      <c r="L133" s="21">
        <f>SUM(F$3:F132)+I133</f>
        <v>0.25458524843878871</v>
      </c>
      <c r="M133" s="21">
        <f>SUM(G$3:G132)+J133</f>
        <v>0.30284569825297181</v>
      </c>
      <c r="N133" s="21"/>
      <c r="O133" s="21"/>
      <c r="P133" s="21"/>
      <c r="Q133" s="19">
        <f t="shared" si="9"/>
        <v>0.76577868353498602</v>
      </c>
      <c r="R133" s="19">
        <f t="shared" si="9"/>
        <v>6.4813648722639769E-2</v>
      </c>
      <c r="S133" s="19">
        <f t="shared" si="9"/>
        <v>9.1715516950330048E-2</v>
      </c>
      <c r="T133" s="19">
        <f t="shared" si="10"/>
        <v>-0.22278444872549366</v>
      </c>
      <c r="U133" s="19">
        <f t="shared" si="11"/>
        <v>-0.26501658029254405</v>
      </c>
      <c r="V133" s="19">
        <f t="shared" si="12"/>
        <v>7.7100047328351268E-2</v>
      </c>
    </row>
    <row r="134" spans="1:22" x14ac:dyDescent="0.25">
      <c r="A134" s="26">
        <f>Wellpath!E134</f>
        <v>3750</v>
      </c>
      <c r="B134" s="22">
        <v>0</v>
      </c>
      <c r="C134" s="22">
        <f>-COS(Wellpath!L134) / GField</f>
        <v>3.4876348531421915E-2</v>
      </c>
      <c r="D134" s="22">
        <f>(TAN(Dip) * COS(Wellpath!L134) * SIN(Wellpath!O134)) / GField</f>
        <v>1.1739615082060512E-17</v>
      </c>
      <c r="E134" s="20">
        <f>IF(D134="SING",(A135-A133)/2*Model!$W$7*(-SIN(Wellpath!$M134+Wellpath!$Q134) / GField),Model!$W$7*((drdp!B134+drdp!K134)*'ABXY-TI1S'!$B134+(drdp!E134+drdp!N134)*'ABXY-TI1S'!$C134+(drdp!H134+drdp!Q134)*'ABXY-TI1S'!$D134))</f>
        <v>1.162268925244743E-3</v>
      </c>
      <c r="F134" s="20">
        <f>IF(D134="SING",(A135-A133)/2*Model!$W$7*(COS(Wellpath!$M134+Wellpath!$Q134) / GField),Model!$W$7*((drdp!C134+drdp!L134)*'ABXY-TI1S'!$B134+(drdp!F134+drdp!O134)*'ABXY-TI1S'!$C134+(drdp!I134+drdp!R134)*'ABXY-TI1S'!$D134))</f>
        <v>2.6833092437270501E-4</v>
      </c>
      <c r="G134" s="20">
        <f>IF(D134="SING",0,Model!$W$7*((drdp!D134+drdp!M134)*'ABXY-TI1S'!$B134+(drdp!G134+drdp!P134)*'ABXY-TI1S'!$C134+(drdp!J134+drdp!S134)*'ABXY-TI1S'!$D134))</f>
        <v>-3.277304735493463E-3</v>
      </c>
      <c r="H134" s="18">
        <f>IF(D134="SING",(A134-A133)/2*Model!$W$7*(-SIN(Wellpath!$M134+Wellpath!$Q134) / GField),Model!$W$7*((drdp!B134)*'ABXY-TI1S'!$B134+(drdp!E134)*'ABXY-TI1S'!$C134+(drdp!H134)*'ABXY-TI1S'!$D134))</f>
        <v>4.6490757009789725E-4</v>
      </c>
      <c r="I134" s="18">
        <f>IF(D134="SING",(A134-A133)/2*Model!$W$7*(COS(Wellpath!$M134+Wellpath!$Q134) / GField),Model!$W$7*((drdp!C134)*'ABXY-TI1S'!$B134+(drdp!F134)*'ABXY-TI1S'!$C134+(drdp!I134)*'ABXY-TI1S'!$D134))</f>
        <v>1.07332369749082E-4</v>
      </c>
      <c r="J134" s="18">
        <f>IF(D134="SING",0,Model!$W$7*((drdp!D134)*'ABXY-TI1S'!$B134+(drdp!G134)*'ABXY-TI1S'!$C134+(drdp!J134)*'ABXY-TI1S'!$D134))</f>
        <v>-1.3109218941973852E-3</v>
      </c>
      <c r="K134" s="21">
        <f>SUM(E$3:E133)+H134</f>
        <v>-0.87415799961612117</v>
      </c>
      <c r="L134" s="21">
        <f>SUM(F$3:F133)+I134</f>
        <v>0.25479991317828687</v>
      </c>
      <c r="M134" s="21">
        <f>SUM(G$3:G133)+J134</f>
        <v>0.300223854464577</v>
      </c>
      <c r="N134" s="21"/>
      <c r="O134" s="21"/>
      <c r="P134" s="21"/>
      <c r="Q134" s="19">
        <f t="shared" ref="Q134:Q197" si="13">K134^2</f>
        <v>0.76415220829285846</v>
      </c>
      <c r="R134" s="19">
        <f t="shared" ref="R134:R197" si="14">L134^2</f>
        <v>6.492299575566253E-2</v>
      </c>
      <c r="S134" s="19">
        <f t="shared" ref="S134:S197" si="15">M134^2</f>
        <v>9.0134362789567504E-2</v>
      </c>
      <c r="T134" s="19">
        <f t="shared" ref="T134:T197" si="16">K134*L134</f>
        <v>-0.22273538240629259</v>
      </c>
      <c r="U134" s="19">
        <f t="shared" ref="U134:U197" si="17">K134*M134</f>
        <v>-0.26244308405579614</v>
      </c>
      <c r="V134" s="19">
        <f t="shared" ref="V134:V197" si="18">L134*M134</f>
        <v>7.649701205162486E-2</v>
      </c>
    </row>
    <row r="135" spans="1:22" x14ac:dyDescent="0.25">
      <c r="A135" s="26">
        <f>Wellpath!E135</f>
        <v>3780</v>
      </c>
      <c r="B135" s="22">
        <v>0</v>
      </c>
      <c r="C135" s="22">
        <f>-COS(Wellpath!L135) / GField</f>
        <v>3.4876348531421915E-2</v>
      </c>
      <c r="D135" s="22">
        <f>(TAN(Dip) * COS(Wellpath!L135) * SIN(Wellpath!O135)) / GField</f>
        <v>1.1739615082060512E-17</v>
      </c>
      <c r="E135" s="20">
        <f>IF(D135="SING",(A136-A134)/2*Model!$W$7*(-SIN(Wellpath!$M135+Wellpath!$Q135) / GField),Model!$W$7*((drdp!B135+drdp!K135)*'ABXY-TI1S'!$B135+(drdp!E135+drdp!N135)*'ABXY-TI1S'!$C135+(drdp!H135+drdp!Q135)*'ABXY-TI1S'!$D135))</f>
        <v>1.3947227102936916E-3</v>
      </c>
      <c r="F135" s="20">
        <f>IF(D135="SING",(A136-A134)/2*Model!$W$7*(COS(Wellpath!$M135+Wellpath!$Q135) / GField),Model!$W$7*((drdp!C135+drdp!L135)*'ABXY-TI1S'!$B135+(drdp!F135+drdp!O135)*'ABXY-TI1S'!$C135+(drdp!I135+drdp!R135)*'ABXY-TI1S'!$D135))</f>
        <v>3.2199710924724599E-4</v>
      </c>
      <c r="G135" s="20">
        <f>IF(D135="SING",0,Model!$W$7*((drdp!D135+drdp!M135)*'ABXY-TI1S'!$B135+(drdp!G135+drdp!P135)*'ABXY-TI1S'!$C135+(drdp!J135+drdp!S135)*'ABXY-TI1S'!$D135))</f>
        <v>-3.9327656825921551E-3</v>
      </c>
      <c r="H135" s="18">
        <f>IF(D135="SING",(A135-A134)/2*Model!$W$7*(-SIN(Wellpath!$M135+Wellpath!$Q135) / GField),Model!$W$7*((drdp!B135)*'ABXY-TI1S'!$B135+(drdp!E135)*'ABXY-TI1S'!$C135+(drdp!H135)*'ABXY-TI1S'!$D135))</f>
        <v>6.9736135514684582E-4</v>
      </c>
      <c r="I135" s="18">
        <f>IF(D135="SING",(A135-A134)/2*Model!$W$7*(COS(Wellpath!$M135+Wellpath!$Q135) / GField),Model!$W$7*((drdp!C135)*'ABXY-TI1S'!$B135+(drdp!F135)*'ABXY-TI1S'!$C135+(drdp!I135)*'ABXY-TI1S'!$D135))</f>
        <v>1.6099855462362299E-4</v>
      </c>
      <c r="J135" s="18">
        <f>IF(D135="SING",0,Model!$W$7*((drdp!D135)*'ABXY-TI1S'!$B135+(drdp!G135)*'ABXY-TI1S'!$C135+(drdp!J135)*'ABXY-TI1S'!$D135))</f>
        <v>-1.9663828412960775E-3</v>
      </c>
      <c r="K135" s="21">
        <f>SUM(E$3:E134)+H135</f>
        <v>-0.87276327690582745</v>
      </c>
      <c r="L135" s="21">
        <f>SUM(F$3:F134)+I135</f>
        <v>0.25512191028753417</v>
      </c>
      <c r="M135" s="21">
        <f>SUM(G$3:G134)+J135</f>
        <v>0.29629108878198485</v>
      </c>
      <c r="N135" s="21"/>
      <c r="O135" s="21"/>
      <c r="P135" s="21"/>
      <c r="Q135" s="19">
        <f t="shared" si="13"/>
        <v>0.76171573751539801</v>
      </c>
      <c r="R135" s="19">
        <f t="shared" si="14"/>
        <v>6.5087189108760629E-2</v>
      </c>
      <c r="S135" s="19">
        <f t="shared" si="15"/>
        <v>8.7788409291614022E-2</v>
      </c>
      <c r="T135" s="19">
        <f t="shared" si="16"/>
        <v>-0.22266103443302285</v>
      </c>
      <c r="U135" s="19">
        <f t="shared" si="17"/>
        <v>-0.25859198156336055</v>
      </c>
      <c r="V135" s="19">
        <f t="shared" si="18"/>
        <v>7.5590348571233354E-2</v>
      </c>
    </row>
    <row r="136" spans="1:22" x14ac:dyDescent="0.25">
      <c r="A136" s="26">
        <f>Wellpath!E136</f>
        <v>3810</v>
      </c>
      <c r="B136" s="22">
        <v>0</v>
      </c>
      <c r="C136" s="22">
        <f>-COS(Wellpath!L136) / GField</f>
        <v>3.4876348531421915E-2</v>
      </c>
      <c r="D136" s="22">
        <f>(TAN(Dip) * COS(Wellpath!L136) * SIN(Wellpath!O136)) / GField</f>
        <v>1.1739615082060512E-17</v>
      </c>
      <c r="E136" s="20">
        <f>IF(D136="SING",(A137-A135)/2*Model!$W$7*(-SIN(Wellpath!$M136+Wellpath!$Q136) / GField),Model!$W$7*((drdp!B136+drdp!K136)*'ABXY-TI1S'!$B136+(drdp!E136+drdp!N136)*'ABXY-TI1S'!$C136+(drdp!H136+drdp!Q136)*'ABXY-TI1S'!$D136))</f>
        <v>1.3947227102936916E-3</v>
      </c>
      <c r="F136" s="20">
        <f>IF(D136="SING",(A137-A135)/2*Model!$W$7*(COS(Wellpath!$M136+Wellpath!$Q136) / GField),Model!$W$7*((drdp!C136+drdp!L136)*'ABXY-TI1S'!$B136+(drdp!F136+drdp!O136)*'ABXY-TI1S'!$C136+(drdp!I136+drdp!R136)*'ABXY-TI1S'!$D136))</f>
        <v>3.2199710924724599E-4</v>
      </c>
      <c r="G136" s="20">
        <f>IF(D136="SING",0,Model!$W$7*((drdp!D136+drdp!M136)*'ABXY-TI1S'!$B136+(drdp!G136+drdp!P136)*'ABXY-TI1S'!$C136+(drdp!J136+drdp!S136)*'ABXY-TI1S'!$D136))</f>
        <v>-3.9327656825921551E-3</v>
      </c>
      <c r="H136" s="18">
        <f>IF(D136="SING",(A136-A135)/2*Model!$W$7*(-SIN(Wellpath!$M136+Wellpath!$Q136) / GField),Model!$W$7*((drdp!B136)*'ABXY-TI1S'!$B136+(drdp!E136)*'ABXY-TI1S'!$C136+(drdp!H136)*'ABXY-TI1S'!$D136))</f>
        <v>6.9736135514684582E-4</v>
      </c>
      <c r="I136" s="18">
        <f>IF(D136="SING",(A136-A135)/2*Model!$W$7*(COS(Wellpath!$M136+Wellpath!$Q136) / GField),Model!$W$7*((drdp!C136)*'ABXY-TI1S'!$B136+(drdp!F136)*'ABXY-TI1S'!$C136+(drdp!I136)*'ABXY-TI1S'!$D136))</f>
        <v>1.6099855462362299E-4</v>
      </c>
      <c r="J136" s="18">
        <f>IF(D136="SING",0,Model!$W$7*((drdp!D136)*'ABXY-TI1S'!$B136+(drdp!G136)*'ABXY-TI1S'!$C136+(drdp!J136)*'ABXY-TI1S'!$D136))</f>
        <v>-1.9663828412960775E-3</v>
      </c>
      <c r="K136" s="21">
        <f>SUM(E$3:E135)+H136</f>
        <v>-0.87136855419553372</v>
      </c>
      <c r="L136" s="21">
        <f>SUM(F$3:F135)+I136</f>
        <v>0.25544390739678141</v>
      </c>
      <c r="M136" s="21">
        <f>SUM(G$3:G135)+J136</f>
        <v>0.29235832309939269</v>
      </c>
      <c r="N136" s="21"/>
      <c r="O136" s="21"/>
      <c r="P136" s="21"/>
      <c r="Q136" s="19">
        <f t="shared" si="13"/>
        <v>0.75928315724081474</v>
      </c>
      <c r="R136" s="19">
        <f t="shared" si="14"/>
        <v>6.5251589826135437E-2</v>
      </c>
      <c r="S136" s="19">
        <f t="shared" si="15"/>
        <v>8.5473389085488891E-2</v>
      </c>
      <c r="T136" s="19">
        <f t="shared" si="16"/>
        <v>-0.22258578826639122</v>
      </c>
      <c r="U136" s="19">
        <f t="shared" si="17"/>
        <v>-0.25475184930614853</v>
      </c>
      <c r="V136" s="19">
        <f t="shared" si="18"/>
        <v>7.4681152412479565E-2</v>
      </c>
    </row>
    <row r="137" spans="1:22" x14ac:dyDescent="0.25">
      <c r="A137" s="26">
        <f>Wellpath!E137</f>
        <v>3840</v>
      </c>
      <c r="B137" s="22">
        <v>0</v>
      </c>
      <c r="C137" s="22">
        <f>-COS(Wellpath!L137) / GField</f>
        <v>3.4876348531421915E-2</v>
      </c>
      <c r="D137" s="22">
        <f>(TAN(Dip) * COS(Wellpath!L137) * SIN(Wellpath!O137)) / GField</f>
        <v>1.1739615082060512E-17</v>
      </c>
      <c r="E137" s="20">
        <f>IF(D137="SING",(A138-A136)/2*Model!$W$7*(-SIN(Wellpath!$M137+Wellpath!$Q137) / GField),Model!$W$7*((drdp!B137+drdp!K137)*'ABXY-TI1S'!$B137+(drdp!E137+drdp!N137)*'ABXY-TI1S'!$C137+(drdp!H137+drdp!Q137)*'ABXY-TI1S'!$D137))</f>
        <v>1.3947227102936916E-3</v>
      </c>
      <c r="F137" s="20">
        <f>IF(D137="SING",(A138-A136)/2*Model!$W$7*(COS(Wellpath!$M137+Wellpath!$Q137) / GField),Model!$W$7*((drdp!C137+drdp!L137)*'ABXY-TI1S'!$B137+(drdp!F137+drdp!O137)*'ABXY-TI1S'!$C137+(drdp!I137+drdp!R137)*'ABXY-TI1S'!$D137))</f>
        <v>3.2199710924724599E-4</v>
      </c>
      <c r="G137" s="20">
        <f>IF(D137="SING",0,Model!$W$7*((drdp!D137+drdp!M137)*'ABXY-TI1S'!$B137+(drdp!G137+drdp!P137)*'ABXY-TI1S'!$C137+(drdp!J137+drdp!S137)*'ABXY-TI1S'!$D137))</f>
        <v>-3.9327656825921551E-3</v>
      </c>
      <c r="H137" s="18">
        <f>IF(D137="SING",(A137-A136)/2*Model!$W$7*(-SIN(Wellpath!$M137+Wellpath!$Q137) / GField),Model!$W$7*((drdp!B137)*'ABXY-TI1S'!$B137+(drdp!E137)*'ABXY-TI1S'!$C137+(drdp!H137)*'ABXY-TI1S'!$D137))</f>
        <v>6.9736135514684582E-4</v>
      </c>
      <c r="I137" s="18">
        <f>IF(D137="SING",(A137-A136)/2*Model!$W$7*(COS(Wellpath!$M137+Wellpath!$Q137) / GField),Model!$W$7*((drdp!C137)*'ABXY-TI1S'!$B137+(drdp!F137)*'ABXY-TI1S'!$C137+(drdp!I137)*'ABXY-TI1S'!$D137))</f>
        <v>1.6099855462362299E-4</v>
      </c>
      <c r="J137" s="18">
        <f>IF(D137="SING",0,Model!$W$7*((drdp!D137)*'ABXY-TI1S'!$B137+(drdp!G137)*'ABXY-TI1S'!$C137+(drdp!J137)*'ABXY-TI1S'!$D137))</f>
        <v>-1.9663828412960775E-3</v>
      </c>
      <c r="K137" s="21">
        <f>SUM(E$3:E136)+H137</f>
        <v>-0.86997383148523999</v>
      </c>
      <c r="L137" s="21">
        <f>SUM(F$3:F136)+I137</f>
        <v>0.25576590450602865</v>
      </c>
      <c r="M137" s="21">
        <f>SUM(G$3:G136)+J137</f>
        <v>0.28842555741680054</v>
      </c>
      <c r="N137" s="21"/>
      <c r="O137" s="21"/>
      <c r="P137" s="21"/>
      <c r="Q137" s="19">
        <f t="shared" si="13"/>
        <v>0.75685446746910878</v>
      </c>
      <c r="R137" s="19">
        <f t="shared" si="14"/>
        <v>6.5416197907786966E-2</v>
      </c>
      <c r="S137" s="19">
        <f t="shared" si="15"/>
        <v>8.3189302171192109E-2</v>
      </c>
      <c r="T137" s="19">
        <f t="shared" si="16"/>
        <v>-0.22250964390639774</v>
      </c>
      <c r="U137" s="19">
        <f t="shared" si="17"/>
        <v>-0.25092268728416006</v>
      </c>
      <c r="V137" s="19">
        <f t="shared" si="18"/>
        <v>7.3769423575363494E-2</v>
      </c>
    </row>
    <row r="138" spans="1:22" x14ac:dyDescent="0.25">
      <c r="A138" s="26">
        <f>Wellpath!E138</f>
        <v>3870</v>
      </c>
      <c r="B138" s="22">
        <v>0</v>
      </c>
      <c r="C138" s="22">
        <f>-COS(Wellpath!L138) / GField</f>
        <v>3.4876348531421915E-2</v>
      </c>
      <c r="D138" s="22">
        <f>(TAN(Dip) * COS(Wellpath!L138) * SIN(Wellpath!O138)) / GField</f>
        <v>1.1739615082060512E-17</v>
      </c>
      <c r="E138" s="20">
        <f>IF(D138="SING",(A139-A137)/2*Model!$W$7*(-SIN(Wellpath!$M138+Wellpath!$Q138) / GField),Model!$W$7*((drdp!B138+drdp!K138)*'ABXY-TI1S'!$B138+(drdp!E138+drdp!N138)*'ABXY-TI1S'!$C138+(drdp!H138+drdp!Q138)*'ABXY-TI1S'!$D138))</f>
        <v>1.3947227102936916E-3</v>
      </c>
      <c r="F138" s="20">
        <f>IF(D138="SING",(A139-A137)/2*Model!$W$7*(COS(Wellpath!$M138+Wellpath!$Q138) / GField),Model!$W$7*((drdp!C138+drdp!L138)*'ABXY-TI1S'!$B138+(drdp!F138+drdp!O138)*'ABXY-TI1S'!$C138+(drdp!I138+drdp!R138)*'ABXY-TI1S'!$D138))</f>
        <v>3.2199710924724599E-4</v>
      </c>
      <c r="G138" s="20">
        <f>IF(D138="SING",0,Model!$W$7*((drdp!D138+drdp!M138)*'ABXY-TI1S'!$B138+(drdp!G138+drdp!P138)*'ABXY-TI1S'!$C138+(drdp!J138+drdp!S138)*'ABXY-TI1S'!$D138))</f>
        <v>-3.9327656825921551E-3</v>
      </c>
      <c r="H138" s="18">
        <f>IF(D138="SING",(A138-A137)/2*Model!$W$7*(-SIN(Wellpath!$M138+Wellpath!$Q138) / GField),Model!$W$7*((drdp!B138)*'ABXY-TI1S'!$B138+(drdp!E138)*'ABXY-TI1S'!$C138+(drdp!H138)*'ABXY-TI1S'!$D138))</f>
        <v>6.9736135514684582E-4</v>
      </c>
      <c r="I138" s="18">
        <f>IF(D138="SING",(A138-A137)/2*Model!$W$7*(COS(Wellpath!$M138+Wellpath!$Q138) / GField),Model!$W$7*((drdp!C138)*'ABXY-TI1S'!$B138+(drdp!F138)*'ABXY-TI1S'!$C138+(drdp!I138)*'ABXY-TI1S'!$D138))</f>
        <v>1.6099855462362299E-4</v>
      </c>
      <c r="J138" s="18">
        <f>IF(D138="SING",0,Model!$W$7*((drdp!D138)*'ABXY-TI1S'!$B138+(drdp!G138)*'ABXY-TI1S'!$C138+(drdp!J138)*'ABXY-TI1S'!$D138))</f>
        <v>-1.9663828412960775E-3</v>
      </c>
      <c r="K138" s="21">
        <f>SUM(E$3:E137)+H138</f>
        <v>-0.86857910877494626</v>
      </c>
      <c r="L138" s="21">
        <f>SUM(F$3:F137)+I138</f>
        <v>0.25608790161527589</v>
      </c>
      <c r="M138" s="21">
        <f>SUM(G$3:G137)+J138</f>
        <v>0.28449279173420838</v>
      </c>
      <c r="N138" s="21"/>
      <c r="O138" s="21"/>
      <c r="P138" s="21"/>
      <c r="Q138" s="19">
        <f t="shared" si="13"/>
        <v>0.7544296682002799</v>
      </c>
      <c r="R138" s="19">
        <f t="shared" si="14"/>
        <v>6.5581013353715231E-2</v>
      </c>
      <c r="S138" s="19">
        <f t="shared" si="15"/>
        <v>8.0936148548723663E-2</v>
      </c>
      <c r="T138" s="19">
        <f t="shared" si="16"/>
        <v>-0.22243260135304246</v>
      </c>
      <c r="U138" s="19">
        <f t="shared" si="17"/>
        <v>-0.2471044954973951</v>
      </c>
      <c r="V138" s="19">
        <f t="shared" si="18"/>
        <v>7.2855162059885126E-2</v>
      </c>
    </row>
    <row r="139" spans="1:22" x14ac:dyDescent="0.25">
      <c r="A139" s="26">
        <f>Wellpath!E139</f>
        <v>3900</v>
      </c>
      <c r="B139" s="22">
        <v>0</v>
      </c>
      <c r="C139" s="22">
        <f>-COS(Wellpath!L139) / GField</f>
        <v>3.4876348531421915E-2</v>
      </c>
      <c r="D139" s="22">
        <f>(TAN(Dip) * COS(Wellpath!L139) * SIN(Wellpath!O139)) / GField</f>
        <v>1.1739615082060512E-17</v>
      </c>
      <c r="E139" s="20">
        <f>IF(D139="SING",(A140-A138)/2*Model!$W$7*(-SIN(Wellpath!$M139+Wellpath!$Q139) / GField),Model!$W$7*((drdp!B139+drdp!K139)*'ABXY-TI1S'!$B139+(drdp!E139+drdp!N139)*'ABXY-TI1S'!$C139+(drdp!H139+drdp!Q139)*'ABXY-TI1S'!$D139))</f>
        <v>1.3947227102936916E-3</v>
      </c>
      <c r="F139" s="20">
        <f>IF(D139="SING",(A140-A138)/2*Model!$W$7*(COS(Wellpath!$M139+Wellpath!$Q139) / GField),Model!$W$7*((drdp!C139+drdp!L139)*'ABXY-TI1S'!$B139+(drdp!F139+drdp!O139)*'ABXY-TI1S'!$C139+(drdp!I139+drdp!R139)*'ABXY-TI1S'!$D139))</f>
        <v>3.2199710924724599E-4</v>
      </c>
      <c r="G139" s="20">
        <f>IF(D139="SING",0,Model!$W$7*((drdp!D139+drdp!M139)*'ABXY-TI1S'!$B139+(drdp!G139+drdp!P139)*'ABXY-TI1S'!$C139+(drdp!J139+drdp!S139)*'ABXY-TI1S'!$D139))</f>
        <v>-3.9327656825921551E-3</v>
      </c>
      <c r="H139" s="18">
        <f>IF(D139="SING",(A139-A138)/2*Model!$W$7*(-SIN(Wellpath!$M139+Wellpath!$Q139) / GField),Model!$W$7*((drdp!B139)*'ABXY-TI1S'!$B139+(drdp!E139)*'ABXY-TI1S'!$C139+(drdp!H139)*'ABXY-TI1S'!$D139))</f>
        <v>6.9736135514684582E-4</v>
      </c>
      <c r="I139" s="18">
        <f>IF(D139="SING",(A139-A138)/2*Model!$W$7*(COS(Wellpath!$M139+Wellpath!$Q139) / GField),Model!$W$7*((drdp!C139)*'ABXY-TI1S'!$B139+(drdp!F139)*'ABXY-TI1S'!$C139+(drdp!I139)*'ABXY-TI1S'!$D139))</f>
        <v>1.6099855462362299E-4</v>
      </c>
      <c r="J139" s="18">
        <f>IF(D139="SING",0,Model!$W$7*((drdp!D139)*'ABXY-TI1S'!$B139+(drdp!G139)*'ABXY-TI1S'!$C139+(drdp!J139)*'ABXY-TI1S'!$D139))</f>
        <v>-1.9663828412960775E-3</v>
      </c>
      <c r="K139" s="21">
        <f>SUM(E$3:E138)+H139</f>
        <v>-0.86718438606465253</v>
      </c>
      <c r="L139" s="21">
        <f>SUM(F$3:F138)+I139</f>
        <v>0.25640989872452313</v>
      </c>
      <c r="M139" s="21">
        <f>SUM(G$3:G138)+J139</f>
        <v>0.28056002605161623</v>
      </c>
      <c r="N139" s="21"/>
      <c r="O139" s="21"/>
      <c r="P139" s="21"/>
      <c r="Q139" s="19">
        <f t="shared" si="13"/>
        <v>0.75200875943432832</v>
      </c>
      <c r="R139" s="19">
        <f t="shared" si="14"/>
        <v>6.5746036163920205E-2</v>
      </c>
      <c r="S139" s="19">
        <f t="shared" si="15"/>
        <v>7.8713928218083581E-2</v>
      </c>
      <c r="T139" s="19">
        <f t="shared" si="16"/>
        <v>-0.22235466060632533</v>
      </c>
      <c r="U139" s="19">
        <f t="shared" si="17"/>
        <v>-0.24329727394585374</v>
      </c>
      <c r="V139" s="19">
        <f t="shared" si="18"/>
        <v>7.1938367866044489E-2</v>
      </c>
    </row>
    <row r="140" spans="1:22" x14ac:dyDescent="0.25">
      <c r="A140" s="26">
        <f>Wellpath!E140</f>
        <v>3930</v>
      </c>
      <c r="B140" s="22">
        <v>0</v>
      </c>
      <c r="C140" s="22">
        <f>-COS(Wellpath!L140) / GField</f>
        <v>3.4876348531421915E-2</v>
      </c>
      <c r="D140" s="22">
        <f>(TAN(Dip) * COS(Wellpath!L140) * SIN(Wellpath!O140)) / GField</f>
        <v>1.1739615082060512E-17</v>
      </c>
      <c r="E140" s="20">
        <f>IF(D140="SING",(A141-A139)/2*Model!$W$7*(-SIN(Wellpath!$M140+Wellpath!$Q140) / GField),Model!$W$7*((drdp!B140+drdp!K140)*'ABXY-TI1S'!$B140+(drdp!E140+drdp!N140)*'ABXY-TI1S'!$C140+(drdp!H140+drdp!Q140)*'ABXY-TI1S'!$D140))</f>
        <v>1.3947227102936916E-3</v>
      </c>
      <c r="F140" s="20">
        <f>IF(D140="SING",(A141-A139)/2*Model!$W$7*(COS(Wellpath!$M140+Wellpath!$Q140) / GField),Model!$W$7*((drdp!C140+drdp!L140)*'ABXY-TI1S'!$B140+(drdp!F140+drdp!O140)*'ABXY-TI1S'!$C140+(drdp!I140+drdp!R140)*'ABXY-TI1S'!$D140))</f>
        <v>3.2199710924724599E-4</v>
      </c>
      <c r="G140" s="20">
        <f>IF(D140="SING",0,Model!$W$7*((drdp!D140+drdp!M140)*'ABXY-TI1S'!$B140+(drdp!G140+drdp!P140)*'ABXY-TI1S'!$C140+(drdp!J140+drdp!S140)*'ABXY-TI1S'!$D140))</f>
        <v>-3.9327656825921551E-3</v>
      </c>
      <c r="H140" s="18">
        <f>IF(D140="SING",(A140-A139)/2*Model!$W$7*(-SIN(Wellpath!$M140+Wellpath!$Q140) / GField),Model!$W$7*((drdp!B140)*'ABXY-TI1S'!$B140+(drdp!E140)*'ABXY-TI1S'!$C140+(drdp!H140)*'ABXY-TI1S'!$D140))</f>
        <v>6.9736135514684582E-4</v>
      </c>
      <c r="I140" s="18">
        <f>IF(D140="SING",(A140-A139)/2*Model!$W$7*(COS(Wellpath!$M140+Wellpath!$Q140) / GField),Model!$W$7*((drdp!C140)*'ABXY-TI1S'!$B140+(drdp!F140)*'ABXY-TI1S'!$C140+(drdp!I140)*'ABXY-TI1S'!$D140))</f>
        <v>1.6099855462362299E-4</v>
      </c>
      <c r="J140" s="18">
        <f>IF(D140="SING",0,Model!$W$7*((drdp!D140)*'ABXY-TI1S'!$B140+(drdp!G140)*'ABXY-TI1S'!$C140+(drdp!J140)*'ABXY-TI1S'!$D140))</f>
        <v>-1.9663828412960775E-3</v>
      </c>
      <c r="K140" s="21">
        <f>SUM(E$3:E139)+H140</f>
        <v>-0.86578966335435881</v>
      </c>
      <c r="L140" s="21">
        <f>SUM(F$3:F139)+I140</f>
        <v>0.25673189583377037</v>
      </c>
      <c r="M140" s="21">
        <f>SUM(G$3:G139)+J140</f>
        <v>0.27662726036902408</v>
      </c>
      <c r="N140" s="21"/>
      <c r="O140" s="21"/>
      <c r="P140" s="21"/>
      <c r="Q140" s="19">
        <f t="shared" si="13"/>
        <v>0.74959174117125393</v>
      </c>
      <c r="R140" s="19">
        <f t="shared" si="14"/>
        <v>6.5911266338401928E-2</v>
      </c>
      <c r="S140" s="19">
        <f t="shared" si="15"/>
        <v>7.6522641179271836E-2</v>
      </c>
      <c r="T140" s="19">
        <f t="shared" si="16"/>
        <v>-0.22227582166624638</v>
      </c>
      <c r="U140" s="19">
        <f t="shared" si="17"/>
        <v>-0.2395010226295359</v>
      </c>
      <c r="V140" s="19">
        <f t="shared" si="18"/>
        <v>7.101904099384157E-2</v>
      </c>
    </row>
    <row r="141" spans="1:22" x14ac:dyDescent="0.25">
      <c r="A141" s="26">
        <f>Wellpath!E141</f>
        <v>3960</v>
      </c>
      <c r="B141" s="22">
        <v>0</v>
      </c>
      <c r="C141" s="22">
        <f>-COS(Wellpath!L141) / GField</f>
        <v>3.4876348531421915E-2</v>
      </c>
      <c r="D141" s="22">
        <f>(TAN(Dip) * COS(Wellpath!L141) * SIN(Wellpath!O141)) / GField</f>
        <v>1.1739615082060512E-17</v>
      </c>
      <c r="E141" s="20">
        <f>IF(D141="SING",(A142-A140)/2*Model!$W$7*(-SIN(Wellpath!$M141+Wellpath!$Q141) / GField),Model!$W$7*((drdp!B141+drdp!K141)*'ABXY-TI1S'!$B141+(drdp!E141+drdp!N141)*'ABXY-TI1S'!$C141+(drdp!H141+drdp!Q141)*'ABXY-TI1S'!$D141))</f>
        <v>1.3947227102936916E-3</v>
      </c>
      <c r="F141" s="20">
        <f>IF(D141="SING",(A142-A140)/2*Model!$W$7*(COS(Wellpath!$M141+Wellpath!$Q141) / GField),Model!$W$7*((drdp!C141+drdp!L141)*'ABXY-TI1S'!$B141+(drdp!F141+drdp!O141)*'ABXY-TI1S'!$C141+(drdp!I141+drdp!R141)*'ABXY-TI1S'!$D141))</f>
        <v>3.2199710924724599E-4</v>
      </c>
      <c r="G141" s="20">
        <f>IF(D141="SING",0,Model!$W$7*((drdp!D141+drdp!M141)*'ABXY-TI1S'!$B141+(drdp!G141+drdp!P141)*'ABXY-TI1S'!$C141+(drdp!J141+drdp!S141)*'ABXY-TI1S'!$D141))</f>
        <v>-3.9327656825921551E-3</v>
      </c>
      <c r="H141" s="18">
        <f>IF(D141="SING",(A141-A140)/2*Model!$W$7*(-SIN(Wellpath!$M141+Wellpath!$Q141) / GField),Model!$W$7*((drdp!B141)*'ABXY-TI1S'!$B141+(drdp!E141)*'ABXY-TI1S'!$C141+(drdp!H141)*'ABXY-TI1S'!$D141))</f>
        <v>6.9736135514684582E-4</v>
      </c>
      <c r="I141" s="18">
        <f>IF(D141="SING",(A141-A140)/2*Model!$W$7*(COS(Wellpath!$M141+Wellpath!$Q141) / GField),Model!$W$7*((drdp!C141)*'ABXY-TI1S'!$B141+(drdp!F141)*'ABXY-TI1S'!$C141+(drdp!I141)*'ABXY-TI1S'!$D141))</f>
        <v>1.6099855462362299E-4</v>
      </c>
      <c r="J141" s="18">
        <f>IF(D141="SING",0,Model!$W$7*((drdp!D141)*'ABXY-TI1S'!$B141+(drdp!G141)*'ABXY-TI1S'!$C141+(drdp!J141)*'ABXY-TI1S'!$D141))</f>
        <v>-1.9663828412960775E-3</v>
      </c>
      <c r="K141" s="21">
        <f>SUM(E$3:E140)+H141</f>
        <v>-0.86439494064406508</v>
      </c>
      <c r="L141" s="21">
        <f>SUM(F$3:F140)+I141</f>
        <v>0.25705389294301761</v>
      </c>
      <c r="M141" s="21">
        <f>SUM(G$3:G140)+J141</f>
        <v>0.27269449468643192</v>
      </c>
      <c r="N141" s="21"/>
      <c r="O141" s="21"/>
      <c r="P141" s="21"/>
      <c r="Q141" s="19">
        <f t="shared" si="13"/>
        <v>0.74717861341105685</v>
      </c>
      <c r="R141" s="19">
        <f t="shared" si="14"/>
        <v>6.6076703877160359E-2</v>
      </c>
      <c r="S141" s="19">
        <f t="shared" si="15"/>
        <v>7.436228743228844E-2</v>
      </c>
      <c r="T141" s="19">
        <f t="shared" si="16"/>
        <v>-0.22219608453280557</v>
      </c>
      <c r="U141" s="19">
        <f t="shared" si="17"/>
        <v>-0.23571574154844163</v>
      </c>
      <c r="V141" s="19">
        <f t="shared" si="18"/>
        <v>7.0097181443276355E-2</v>
      </c>
    </row>
    <row r="142" spans="1:22" x14ac:dyDescent="0.25">
      <c r="A142" s="26">
        <f>Wellpath!E142</f>
        <v>3990</v>
      </c>
      <c r="B142" s="22">
        <v>0</v>
      </c>
      <c r="C142" s="22">
        <f>-COS(Wellpath!L142) / GField</f>
        <v>3.4876348531421915E-2</v>
      </c>
      <c r="D142" s="22">
        <f>(TAN(Dip) * COS(Wellpath!L142) * SIN(Wellpath!O142)) / GField</f>
        <v>1.1739615082060512E-17</v>
      </c>
      <c r="E142" s="20">
        <f>IF(D142="SING",(A143-A141)/2*Model!$W$7*(-SIN(Wellpath!$M142+Wellpath!$Q142) / GField),Model!$W$7*((drdp!B142+drdp!K142)*'ABXY-TI1S'!$B142+(drdp!E142+drdp!N142)*'ABXY-TI1S'!$C142+(drdp!H142+drdp!Q142)*'ABXY-TI1S'!$D142))</f>
        <v>1.3947227102936916E-3</v>
      </c>
      <c r="F142" s="20">
        <f>IF(D142="SING",(A143-A141)/2*Model!$W$7*(COS(Wellpath!$M142+Wellpath!$Q142) / GField),Model!$W$7*((drdp!C142+drdp!L142)*'ABXY-TI1S'!$B142+(drdp!F142+drdp!O142)*'ABXY-TI1S'!$C142+(drdp!I142+drdp!R142)*'ABXY-TI1S'!$D142))</f>
        <v>3.2199710924724599E-4</v>
      </c>
      <c r="G142" s="20">
        <f>IF(D142="SING",0,Model!$W$7*((drdp!D142+drdp!M142)*'ABXY-TI1S'!$B142+(drdp!G142+drdp!P142)*'ABXY-TI1S'!$C142+(drdp!J142+drdp!S142)*'ABXY-TI1S'!$D142))</f>
        <v>-3.9327656825921551E-3</v>
      </c>
      <c r="H142" s="18">
        <f>IF(D142="SING",(A142-A141)/2*Model!$W$7*(-SIN(Wellpath!$M142+Wellpath!$Q142) / GField),Model!$W$7*((drdp!B142)*'ABXY-TI1S'!$B142+(drdp!E142)*'ABXY-TI1S'!$C142+(drdp!H142)*'ABXY-TI1S'!$D142))</f>
        <v>6.9736135514684582E-4</v>
      </c>
      <c r="I142" s="18">
        <f>IF(D142="SING",(A142-A141)/2*Model!$W$7*(COS(Wellpath!$M142+Wellpath!$Q142) / GField),Model!$W$7*((drdp!C142)*'ABXY-TI1S'!$B142+(drdp!F142)*'ABXY-TI1S'!$C142+(drdp!I142)*'ABXY-TI1S'!$D142))</f>
        <v>1.6099855462362299E-4</v>
      </c>
      <c r="J142" s="18">
        <f>IF(D142="SING",0,Model!$W$7*((drdp!D142)*'ABXY-TI1S'!$B142+(drdp!G142)*'ABXY-TI1S'!$C142+(drdp!J142)*'ABXY-TI1S'!$D142))</f>
        <v>-1.9663828412960775E-3</v>
      </c>
      <c r="K142" s="21">
        <f>SUM(E$3:E141)+H142</f>
        <v>-0.86300021793377135</v>
      </c>
      <c r="L142" s="21">
        <f>SUM(F$3:F141)+I142</f>
        <v>0.25737589005226486</v>
      </c>
      <c r="M142" s="21">
        <f>SUM(G$3:G141)+J142</f>
        <v>0.26876172900383977</v>
      </c>
      <c r="N142" s="21"/>
      <c r="O142" s="21"/>
      <c r="P142" s="21"/>
      <c r="Q142" s="19">
        <f t="shared" si="13"/>
        <v>0.74476937615373684</v>
      </c>
      <c r="R142" s="19">
        <f t="shared" si="14"/>
        <v>6.6242348780195526E-2</v>
      </c>
      <c r="S142" s="19">
        <f t="shared" si="15"/>
        <v>7.2232866977133409E-2</v>
      </c>
      <c r="T142" s="19">
        <f t="shared" si="16"/>
        <v>-0.22211544920600296</v>
      </c>
      <c r="U142" s="19">
        <f t="shared" si="17"/>
        <v>-0.23194143070257092</v>
      </c>
      <c r="V142" s="19">
        <f t="shared" si="18"/>
        <v>6.917278921434887E-2</v>
      </c>
    </row>
    <row r="143" spans="1:22" x14ac:dyDescent="0.25">
      <c r="A143" s="26">
        <f>Wellpath!E143</f>
        <v>4020</v>
      </c>
      <c r="B143" s="22">
        <v>0</v>
      </c>
      <c r="C143" s="22">
        <f>-COS(Wellpath!L143) / GField</f>
        <v>3.4876348531421915E-2</v>
      </c>
      <c r="D143" s="22">
        <f>(TAN(Dip) * COS(Wellpath!L143) * SIN(Wellpath!O143)) / GField</f>
        <v>1.1739615082060512E-17</v>
      </c>
      <c r="E143" s="20">
        <f>IF(D143="SING",(A144-A142)/2*Model!$W$7*(-SIN(Wellpath!$M143+Wellpath!$Q143) / GField),Model!$W$7*((drdp!B143+drdp!K143)*'ABXY-TI1S'!$B143+(drdp!E143+drdp!N143)*'ABXY-TI1S'!$C143+(drdp!H143+drdp!Q143)*'ABXY-TI1S'!$D143))</f>
        <v>9.298151401957945E-4</v>
      </c>
      <c r="F143" s="20">
        <f>IF(D143="SING",(A144-A142)/2*Model!$W$7*(COS(Wellpath!$M143+Wellpath!$Q143) / GField),Model!$W$7*((drdp!C143+drdp!L143)*'ABXY-TI1S'!$B143+(drdp!F143+drdp!O143)*'ABXY-TI1S'!$C143+(drdp!I143+drdp!R143)*'ABXY-TI1S'!$D143))</f>
        <v>2.14664739498164E-4</v>
      </c>
      <c r="G143" s="20">
        <f>IF(D143="SING",0,Model!$W$7*((drdp!D143+drdp!M143)*'ABXY-TI1S'!$B143+(drdp!G143+drdp!P143)*'ABXY-TI1S'!$C143+(drdp!J143+drdp!S143)*'ABXY-TI1S'!$D143))</f>
        <v>-2.6218437883947705E-3</v>
      </c>
      <c r="H143" s="18">
        <f>IF(D143="SING",(A143-A142)/2*Model!$W$7*(-SIN(Wellpath!$M143+Wellpath!$Q143) / GField),Model!$W$7*((drdp!B143)*'ABXY-TI1S'!$B143+(drdp!E143)*'ABXY-TI1S'!$C143+(drdp!H143)*'ABXY-TI1S'!$D143))</f>
        <v>6.9736135514684582E-4</v>
      </c>
      <c r="I143" s="18">
        <f>IF(D143="SING",(A143-A142)/2*Model!$W$7*(COS(Wellpath!$M143+Wellpath!$Q143) / GField),Model!$W$7*((drdp!C143)*'ABXY-TI1S'!$B143+(drdp!F143)*'ABXY-TI1S'!$C143+(drdp!I143)*'ABXY-TI1S'!$D143))</f>
        <v>1.6099855462362299E-4</v>
      </c>
      <c r="J143" s="18">
        <f>IF(D143="SING",0,Model!$W$7*((drdp!D143)*'ABXY-TI1S'!$B143+(drdp!G143)*'ABXY-TI1S'!$C143+(drdp!J143)*'ABXY-TI1S'!$D143))</f>
        <v>-1.9663828412960775E-3</v>
      </c>
      <c r="K143" s="21">
        <f>SUM(E$3:E142)+H143</f>
        <v>-0.86160549522347762</v>
      </c>
      <c r="L143" s="21">
        <f>SUM(F$3:F142)+I143</f>
        <v>0.2576978871615121</v>
      </c>
      <c r="M143" s="21">
        <f>SUM(G$3:G142)+J143</f>
        <v>0.26482896332124761</v>
      </c>
      <c r="N143" s="21"/>
      <c r="O143" s="21"/>
      <c r="P143" s="21"/>
      <c r="Q143" s="19">
        <f t="shared" si="13"/>
        <v>0.74236402939929413</v>
      </c>
      <c r="R143" s="19">
        <f t="shared" si="14"/>
        <v>6.6408201047507415E-2</v>
      </c>
      <c r="S143" s="19">
        <f t="shared" si="15"/>
        <v>7.0134379813806713E-2</v>
      </c>
      <c r="T143" s="19">
        <f t="shared" si="16"/>
        <v>-0.2220339156858385</v>
      </c>
      <c r="U143" s="19">
        <f t="shared" si="17"/>
        <v>-0.22817809009192375</v>
      </c>
      <c r="V143" s="19">
        <f t="shared" si="18"/>
        <v>6.824586430705909E-2</v>
      </c>
    </row>
    <row r="144" spans="1:22" x14ac:dyDescent="0.25">
      <c r="A144" s="26">
        <f>Wellpath!E144</f>
        <v>4030</v>
      </c>
      <c r="B144" s="22">
        <v>0</v>
      </c>
      <c r="C144" s="22">
        <f>-COS(Wellpath!L144) / GField</f>
        <v>3.4876348531421915E-2</v>
      </c>
      <c r="D144" s="22">
        <f>(TAN(Dip) * COS(Wellpath!L144) * SIN(Wellpath!O144)) / GField</f>
        <v>1.1739615082060512E-17</v>
      </c>
      <c r="E144" s="20">
        <f>IF(D144="SING",(A145-A143)/2*Model!$W$7*(-SIN(Wellpath!$M144+Wellpath!$Q144) / GField),Model!$W$7*((drdp!B144+drdp!K144)*'ABXY-TI1S'!$B144+(drdp!E144+drdp!N144)*'ABXY-TI1S'!$C144+(drdp!H144+drdp!Q144)*'ABXY-TI1S'!$D144))</f>
        <v>-9.344642158967735E-2</v>
      </c>
      <c r="F144" s="20">
        <f>IF(D144="SING",(A145-A143)/2*Model!$W$7*(COS(Wellpath!$M144+Wellpath!$Q144) / GField),Model!$W$7*((drdp!C144+drdp!L144)*'ABXY-TI1S'!$B144+(drdp!F144+drdp!O144)*'ABXY-TI1S'!$C144+(drdp!I144+drdp!R144)*'ABXY-TI1S'!$D144))</f>
        <v>-2.1573806319565486E-2</v>
      </c>
      <c r="G144" s="20">
        <f>IF(D144="SING",0,Model!$W$7*((drdp!D144+drdp!M144)*'ABXY-TI1S'!$B144+(drdp!G144+drdp!P144)*'ABXY-TI1S'!$C144+(drdp!J144+drdp!S144)*'ABXY-TI1S'!$D144))</f>
        <v>0.26349530073367444</v>
      </c>
      <c r="H144" s="18">
        <f>IF(D144="SING",(A144-A143)/2*Model!$W$7*(-SIN(Wellpath!$M144+Wellpath!$Q144) / GField),Model!$W$7*((drdp!B144)*'ABXY-TI1S'!$B144+(drdp!E144)*'ABXY-TI1S'!$C144+(drdp!H144)*'ABXY-TI1S'!$D144))</f>
        <v>2.3245378504894862E-4</v>
      </c>
      <c r="I144" s="18">
        <f>IF(D144="SING",(A144-A143)/2*Model!$W$7*(COS(Wellpath!$M144+Wellpath!$Q144) / GField),Model!$W$7*((drdp!C144)*'ABXY-TI1S'!$B144+(drdp!F144)*'ABXY-TI1S'!$C144+(drdp!I144)*'ABXY-TI1S'!$D144))</f>
        <v>5.3666184874541E-5</v>
      </c>
      <c r="J144" s="18">
        <f>IF(D144="SING",0,Model!$W$7*((drdp!D144)*'ABXY-TI1S'!$B144+(drdp!G144)*'ABXY-TI1S'!$C144+(drdp!J144)*'ABXY-TI1S'!$D144))</f>
        <v>-6.5546094709869262E-4</v>
      </c>
      <c r="K144" s="21">
        <f>SUM(E$3:E143)+H144</f>
        <v>-0.86114058765337975</v>
      </c>
      <c r="L144" s="21">
        <f>SUM(F$3:F143)+I144</f>
        <v>0.25780521953126118</v>
      </c>
      <c r="M144" s="21">
        <f>SUM(G$3:G143)+J144</f>
        <v>0.26351804142705026</v>
      </c>
      <c r="N144" s="21"/>
      <c r="O144" s="21"/>
      <c r="P144" s="21"/>
      <c r="Q144" s="19">
        <f t="shared" si="13"/>
        <v>0.74156311170400824</v>
      </c>
      <c r="R144" s="19">
        <f t="shared" si="14"/>
        <v>6.6463531217561767E-2</v>
      </c>
      <c r="S144" s="19">
        <f t="shared" si="15"/>
        <v>6.9441758157548578E-2</v>
      </c>
      <c r="T144" s="19">
        <f t="shared" si="16"/>
        <v>-0.22200653824725883</v>
      </c>
      <c r="U144" s="19">
        <f t="shared" si="17"/>
        <v>-0.22692608105175774</v>
      </c>
      <c r="V144" s="19">
        <f t="shared" si="18"/>
        <v>6.7936326520548665E-2</v>
      </c>
    </row>
    <row r="145" spans="1:22" x14ac:dyDescent="0.25">
      <c r="A145" s="26">
        <f>Wellpath!E145</f>
        <v>0</v>
      </c>
      <c r="B145" s="22">
        <v>0</v>
      </c>
      <c r="C145" s="22">
        <f>-COS(Wellpath!L145) / GField</f>
        <v>-0.10197162129779283</v>
      </c>
      <c r="D145" s="22">
        <f>(TAN(Dip) * COS(Wellpath!L145) * SIN(Wellpath!O145)) / GField</f>
        <v>0</v>
      </c>
      <c r="E145" s="20">
        <f>IF(D145="SING",(A146-A144)/2*Model!$W$7*(-SIN(Wellpath!$M145+Wellpath!$Q145) / GField),Model!$W$7*((drdp!B145+drdp!K145)*'ABXY-TI1S'!$B145+(drdp!E145+drdp!N145)*'ABXY-TI1S'!$C145+(drdp!H145+drdp!Q145)*'ABXY-TI1S'!$D145))</f>
        <v>0.82189126766021026</v>
      </c>
      <c r="F145" s="20">
        <f>IF(D145="SING",(A146-A144)/2*Model!$W$7*(COS(Wellpath!$M145+Wellpath!$Q145) / GField),Model!$W$7*((drdp!C145+drdp!L145)*'ABXY-TI1S'!$B145+(drdp!F145+drdp!O145)*'ABXY-TI1S'!$C145+(drdp!I145+drdp!R145)*'ABXY-TI1S'!$D145))</f>
        <v>0</v>
      </c>
      <c r="G145" s="20">
        <f>IF(D145="SING",0,Model!$W$7*((drdp!D145+drdp!M145)*'ABXY-TI1S'!$B145+(drdp!G145+drdp!P145)*'ABXY-TI1S'!$C145+(drdp!J145+drdp!S145)*'ABXY-TI1S'!$D145))</f>
        <v>0</v>
      </c>
      <c r="H145" s="18">
        <f>IF(D145="SING",(A145-A144)/2*Model!$W$7*(-SIN(Wellpath!$M145+Wellpath!$Q145) / GField),Model!$W$7*((drdp!B145)*'ABXY-TI1S'!$B145+(drdp!E145)*'ABXY-TI1S'!$C145+(drdp!H145)*'ABXY-TI1S'!$D145))</f>
        <v>0.82189126766021026</v>
      </c>
      <c r="I145" s="18">
        <f>IF(D145="SING",(A145-A144)/2*Model!$W$7*(COS(Wellpath!$M145+Wellpath!$Q145) / GField),Model!$W$7*((drdp!C145)*'ABXY-TI1S'!$B145+(drdp!F145)*'ABXY-TI1S'!$C145+(drdp!I145)*'ABXY-TI1S'!$D145))</f>
        <v>0</v>
      </c>
      <c r="J145" s="18">
        <f>IF(D145="SING",0,Model!$W$7*((drdp!D145)*'ABXY-TI1S'!$B145+(drdp!G145)*'ABXY-TI1S'!$C145+(drdp!J145)*'ABXY-TI1S'!$D145))</f>
        <v>0</v>
      </c>
      <c r="K145" s="21">
        <f>SUM(E$3:E144)+H145</f>
        <v>-0.1329281953678958</v>
      </c>
      <c r="L145" s="21">
        <f>SUM(F$3:F144)+I145</f>
        <v>0.23617774702682112</v>
      </c>
      <c r="M145" s="21">
        <f>SUM(G$3:G144)+J145</f>
        <v>0.52766880310782338</v>
      </c>
      <c r="N145" s="21"/>
      <c r="O145" s="21"/>
      <c r="P145" s="21"/>
      <c r="Q145" s="19">
        <f t="shared" si="13"/>
        <v>1.7669905123765473E-2</v>
      </c>
      <c r="R145" s="19">
        <f t="shared" si="14"/>
        <v>5.5779928190665115E-2</v>
      </c>
      <c r="S145" s="19">
        <f t="shared" si="15"/>
        <v>0.27843436577324288</v>
      </c>
      <c r="T145" s="19">
        <f t="shared" si="16"/>
        <v>-3.1394681698330748E-2</v>
      </c>
      <c r="U145" s="19">
        <f t="shared" si="17"/>
        <v>-7.0142061749060486E-2</v>
      </c>
      <c r="V145" s="19">
        <f t="shared" si="18"/>
        <v>0.12462362909434499</v>
      </c>
    </row>
    <row r="146" spans="1:22" x14ac:dyDescent="0.25">
      <c r="A146" s="26">
        <f>Wellpath!E146</f>
        <v>0</v>
      </c>
      <c r="B146" s="22">
        <v>0</v>
      </c>
      <c r="C146" s="22">
        <f>-COS(Wellpath!L146) / GField</f>
        <v>-0.10197162129779283</v>
      </c>
      <c r="D146" s="22">
        <f>(TAN(Dip) * COS(Wellpath!L146) * SIN(Wellpath!O146)) / GField</f>
        <v>0</v>
      </c>
      <c r="E146" s="20">
        <f>IF(D146="SING",(A147-A145)/2*Model!$W$7*(-SIN(Wellpath!$M146+Wellpath!$Q146) / GField),Model!$W$7*((drdp!B146+drdp!K146)*'ABXY-TI1S'!$B146+(drdp!E146+drdp!N146)*'ABXY-TI1S'!$C146+(drdp!H146+drdp!Q146)*'ABXY-TI1S'!$D146))</f>
        <v>0</v>
      </c>
      <c r="F146" s="20">
        <f>IF(D146="SING",(A147-A145)/2*Model!$W$7*(COS(Wellpath!$M146+Wellpath!$Q146) / GField),Model!$W$7*((drdp!C146+drdp!L146)*'ABXY-TI1S'!$B146+(drdp!F146+drdp!O146)*'ABXY-TI1S'!$C146+(drdp!I146+drdp!R146)*'ABXY-TI1S'!$D146))</f>
        <v>0</v>
      </c>
      <c r="G146" s="20">
        <f>IF(D146="SING",0,Model!$W$7*((drdp!D146+drdp!M146)*'ABXY-TI1S'!$B146+(drdp!G146+drdp!P146)*'ABXY-TI1S'!$C146+(drdp!J146+drdp!S146)*'ABXY-TI1S'!$D146))</f>
        <v>0</v>
      </c>
      <c r="H146" s="18">
        <f>IF(D146="SING",(A146-A145)/2*Model!$W$7*(-SIN(Wellpath!$M146+Wellpath!$Q146) / GField),Model!$W$7*((drdp!B146)*'ABXY-TI1S'!$B146+(drdp!E146)*'ABXY-TI1S'!$C146+(drdp!H146)*'ABXY-TI1S'!$D146))</f>
        <v>0</v>
      </c>
      <c r="I146" s="18">
        <f>IF(D146="SING",(A146-A145)/2*Model!$W$7*(COS(Wellpath!$M146+Wellpath!$Q146) / GField),Model!$W$7*((drdp!C146)*'ABXY-TI1S'!$B146+(drdp!F146)*'ABXY-TI1S'!$C146+(drdp!I146)*'ABXY-TI1S'!$D146))</f>
        <v>0</v>
      </c>
      <c r="J146" s="18">
        <f>IF(D146="SING",0,Model!$W$7*((drdp!D146)*'ABXY-TI1S'!$B146+(drdp!G146)*'ABXY-TI1S'!$C146+(drdp!J146)*'ABXY-TI1S'!$D146))</f>
        <v>0</v>
      </c>
      <c r="K146" s="21">
        <f>SUM(E$3:E145)+H146</f>
        <v>-0.1329281953678958</v>
      </c>
      <c r="L146" s="21">
        <f>SUM(F$3:F145)+I146</f>
        <v>0.23617774702682112</v>
      </c>
      <c r="M146" s="21">
        <f>SUM(G$3:G145)+J146</f>
        <v>0.52766880310782338</v>
      </c>
      <c r="N146" s="21"/>
      <c r="O146" s="21"/>
      <c r="P146" s="21"/>
      <c r="Q146" s="19">
        <f t="shared" si="13"/>
        <v>1.7669905123765473E-2</v>
      </c>
      <c r="R146" s="19">
        <f t="shared" si="14"/>
        <v>5.5779928190665115E-2</v>
      </c>
      <c r="S146" s="19">
        <f t="shared" si="15"/>
        <v>0.27843436577324288</v>
      </c>
      <c r="T146" s="19">
        <f t="shared" si="16"/>
        <v>-3.1394681698330748E-2</v>
      </c>
      <c r="U146" s="19">
        <f t="shared" si="17"/>
        <v>-7.0142061749060486E-2</v>
      </c>
      <c r="V146" s="19">
        <f t="shared" si="18"/>
        <v>0.12462362909434499</v>
      </c>
    </row>
    <row r="147" spans="1:22" x14ac:dyDescent="0.25">
      <c r="A147" s="26">
        <f>Wellpath!E147</f>
        <v>0</v>
      </c>
      <c r="B147" s="22">
        <v>0</v>
      </c>
      <c r="C147" s="22">
        <f>-COS(Wellpath!L147) / GField</f>
        <v>-0.10197162129779283</v>
      </c>
      <c r="D147" s="22">
        <f>(TAN(Dip) * COS(Wellpath!L147) * SIN(Wellpath!O147)) / GField</f>
        <v>0</v>
      </c>
      <c r="E147" s="20">
        <f>IF(D147="SING",(A148-A146)/2*Model!$W$7*(-SIN(Wellpath!$M147+Wellpath!$Q147) / GField),Model!$W$7*((drdp!B147+drdp!K147)*'ABXY-TI1S'!$B147+(drdp!E147+drdp!N147)*'ABXY-TI1S'!$C147+(drdp!H147+drdp!Q147)*'ABXY-TI1S'!$D147))</f>
        <v>0</v>
      </c>
      <c r="F147" s="20">
        <f>IF(D147="SING",(A148-A146)/2*Model!$W$7*(COS(Wellpath!$M147+Wellpath!$Q147) / GField),Model!$W$7*((drdp!C147+drdp!L147)*'ABXY-TI1S'!$B147+(drdp!F147+drdp!O147)*'ABXY-TI1S'!$C147+(drdp!I147+drdp!R147)*'ABXY-TI1S'!$D147))</f>
        <v>0</v>
      </c>
      <c r="G147" s="20">
        <f>IF(D147="SING",0,Model!$W$7*((drdp!D147+drdp!M147)*'ABXY-TI1S'!$B147+(drdp!G147+drdp!P147)*'ABXY-TI1S'!$C147+(drdp!J147+drdp!S147)*'ABXY-TI1S'!$D147))</f>
        <v>0</v>
      </c>
      <c r="H147" s="18">
        <f>IF(D147="SING",(A147-A146)/2*Model!$W$7*(-SIN(Wellpath!$M147+Wellpath!$Q147) / GField),Model!$W$7*((drdp!B147)*'ABXY-TI1S'!$B147+(drdp!E147)*'ABXY-TI1S'!$C147+(drdp!H147)*'ABXY-TI1S'!$D147))</f>
        <v>0</v>
      </c>
      <c r="I147" s="18">
        <f>IF(D147="SING",(A147-A146)/2*Model!$W$7*(COS(Wellpath!$M147+Wellpath!$Q147) / GField),Model!$W$7*((drdp!C147)*'ABXY-TI1S'!$B147+(drdp!F147)*'ABXY-TI1S'!$C147+(drdp!I147)*'ABXY-TI1S'!$D147))</f>
        <v>0</v>
      </c>
      <c r="J147" s="18">
        <f>IF(D147="SING",0,Model!$W$7*((drdp!D147)*'ABXY-TI1S'!$B147+(drdp!G147)*'ABXY-TI1S'!$C147+(drdp!J147)*'ABXY-TI1S'!$D147))</f>
        <v>0</v>
      </c>
      <c r="K147" s="21">
        <f>SUM(E$3:E146)+H147</f>
        <v>-0.1329281953678958</v>
      </c>
      <c r="L147" s="21">
        <f>SUM(F$3:F146)+I147</f>
        <v>0.23617774702682112</v>
      </c>
      <c r="M147" s="21">
        <f>SUM(G$3:G146)+J147</f>
        <v>0.52766880310782338</v>
      </c>
      <c r="N147" s="21"/>
      <c r="O147" s="21"/>
      <c r="P147" s="21"/>
      <c r="Q147" s="19">
        <f t="shared" si="13"/>
        <v>1.7669905123765473E-2</v>
      </c>
      <c r="R147" s="19">
        <f t="shared" si="14"/>
        <v>5.5779928190665115E-2</v>
      </c>
      <c r="S147" s="19">
        <f t="shared" si="15"/>
        <v>0.27843436577324288</v>
      </c>
      <c r="T147" s="19">
        <f t="shared" si="16"/>
        <v>-3.1394681698330748E-2</v>
      </c>
      <c r="U147" s="19">
        <f t="shared" si="17"/>
        <v>-7.0142061749060486E-2</v>
      </c>
      <c r="V147" s="19">
        <f t="shared" si="18"/>
        <v>0.12462362909434499</v>
      </c>
    </row>
    <row r="148" spans="1:22" x14ac:dyDescent="0.25">
      <c r="A148" s="26">
        <f>Wellpath!E148</f>
        <v>0</v>
      </c>
      <c r="B148" s="22">
        <v>0</v>
      </c>
      <c r="C148" s="22">
        <f>-COS(Wellpath!L148) / GField</f>
        <v>-0.10197162129779283</v>
      </c>
      <c r="D148" s="22">
        <f>(TAN(Dip) * COS(Wellpath!L148) * SIN(Wellpath!O148)) / GField</f>
        <v>0</v>
      </c>
      <c r="E148" s="20">
        <f>IF(D148="SING",(A149-A147)/2*Model!$W$7*(-SIN(Wellpath!$M148+Wellpath!$Q148) / GField),Model!$W$7*((drdp!B148+drdp!K148)*'ABXY-TI1S'!$B148+(drdp!E148+drdp!N148)*'ABXY-TI1S'!$C148+(drdp!H148+drdp!Q148)*'ABXY-TI1S'!$D148))</f>
        <v>0</v>
      </c>
      <c r="F148" s="20">
        <f>IF(D148="SING",(A149-A147)/2*Model!$W$7*(COS(Wellpath!$M148+Wellpath!$Q148) / GField),Model!$W$7*((drdp!C148+drdp!L148)*'ABXY-TI1S'!$B148+(drdp!F148+drdp!O148)*'ABXY-TI1S'!$C148+(drdp!I148+drdp!R148)*'ABXY-TI1S'!$D148))</f>
        <v>0</v>
      </c>
      <c r="G148" s="20">
        <f>IF(D148="SING",0,Model!$W$7*((drdp!D148+drdp!M148)*'ABXY-TI1S'!$B148+(drdp!G148+drdp!P148)*'ABXY-TI1S'!$C148+(drdp!J148+drdp!S148)*'ABXY-TI1S'!$D148))</f>
        <v>0</v>
      </c>
      <c r="H148" s="18">
        <f>IF(D148="SING",(A148-A147)/2*Model!$W$7*(-SIN(Wellpath!$M148+Wellpath!$Q148) / GField),Model!$W$7*((drdp!B148)*'ABXY-TI1S'!$B148+(drdp!E148)*'ABXY-TI1S'!$C148+(drdp!H148)*'ABXY-TI1S'!$D148))</f>
        <v>0</v>
      </c>
      <c r="I148" s="18">
        <f>IF(D148="SING",(A148-A147)/2*Model!$W$7*(COS(Wellpath!$M148+Wellpath!$Q148) / GField),Model!$W$7*((drdp!C148)*'ABXY-TI1S'!$B148+(drdp!F148)*'ABXY-TI1S'!$C148+(drdp!I148)*'ABXY-TI1S'!$D148))</f>
        <v>0</v>
      </c>
      <c r="J148" s="18">
        <f>IF(D148="SING",0,Model!$W$7*((drdp!D148)*'ABXY-TI1S'!$B148+(drdp!G148)*'ABXY-TI1S'!$C148+(drdp!J148)*'ABXY-TI1S'!$D148))</f>
        <v>0</v>
      </c>
      <c r="K148" s="21">
        <f>SUM(E$3:E147)+H148</f>
        <v>-0.1329281953678958</v>
      </c>
      <c r="L148" s="21">
        <f>SUM(F$3:F147)+I148</f>
        <v>0.23617774702682112</v>
      </c>
      <c r="M148" s="21">
        <f>SUM(G$3:G147)+J148</f>
        <v>0.52766880310782338</v>
      </c>
      <c r="N148" s="21"/>
      <c r="O148" s="21"/>
      <c r="P148" s="21"/>
      <c r="Q148" s="19">
        <f t="shared" si="13"/>
        <v>1.7669905123765473E-2</v>
      </c>
      <c r="R148" s="19">
        <f t="shared" si="14"/>
        <v>5.5779928190665115E-2</v>
      </c>
      <c r="S148" s="19">
        <f t="shared" si="15"/>
        <v>0.27843436577324288</v>
      </c>
      <c r="T148" s="19">
        <f t="shared" si="16"/>
        <v>-3.1394681698330748E-2</v>
      </c>
      <c r="U148" s="19">
        <f t="shared" si="17"/>
        <v>-7.0142061749060486E-2</v>
      </c>
      <c r="V148" s="19">
        <f t="shared" si="18"/>
        <v>0.12462362909434499</v>
      </c>
    </row>
    <row r="149" spans="1:22" x14ac:dyDescent="0.25">
      <c r="A149" s="26">
        <f>Wellpath!E149</f>
        <v>0</v>
      </c>
      <c r="B149" s="22">
        <v>0</v>
      </c>
      <c r="C149" s="22">
        <f>-COS(Wellpath!L149) / GField</f>
        <v>-0.10197162129779283</v>
      </c>
      <c r="D149" s="22">
        <f>(TAN(Dip) * COS(Wellpath!L149) * SIN(Wellpath!O149)) / GField</f>
        <v>0</v>
      </c>
      <c r="E149" s="20">
        <f>IF(D149="SING",(A150-A148)/2*Model!$W$7*(-SIN(Wellpath!$M149+Wellpath!$Q149) / GField),Model!$W$7*((drdp!B149+drdp!K149)*'ABXY-TI1S'!$B149+(drdp!E149+drdp!N149)*'ABXY-TI1S'!$C149+(drdp!H149+drdp!Q149)*'ABXY-TI1S'!$D149))</f>
        <v>0</v>
      </c>
      <c r="F149" s="20">
        <f>IF(D149="SING",(A150-A148)/2*Model!$W$7*(COS(Wellpath!$M149+Wellpath!$Q149) / GField),Model!$W$7*((drdp!C149+drdp!L149)*'ABXY-TI1S'!$B149+(drdp!F149+drdp!O149)*'ABXY-TI1S'!$C149+(drdp!I149+drdp!R149)*'ABXY-TI1S'!$D149))</f>
        <v>0</v>
      </c>
      <c r="G149" s="20">
        <f>IF(D149="SING",0,Model!$W$7*((drdp!D149+drdp!M149)*'ABXY-TI1S'!$B149+(drdp!G149+drdp!P149)*'ABXY-TI1S'!$C149+(drdp!J149+drdp!S149)*'ABXY-TI1S'!$D149))</f>
        <v>0</v>
      </c>
      <c r="H149" s="18">
        <f>IF(D149="SING",(A149-A148)/2*Model!$W$7*(-SIN(Wellpath!$M149+Wellpath!$Q149) / GField),Model!$W$7*((drdp!B149)*'ABXY-TI1S'!$B149+(drdp!E149)*'ABXY-TI1S'!$C149+(drdp!H149)*'ABXY-TI1S'!$D149))</f>
        <v>0</v>
      </c>
      <c r="I149" s="18">
        <f>IF(D149="SING",(A149-A148)/2*Model!$W$7*(COS(Wellpath!$M149+Wellpath!$Q149) / GField),Model!$W$7*((drdp!C149)*'ABXY-TI1S'!$B149+(drdp!F149)*'ABXY-TI1S'!$C149+(drdp!I149)*'ABXY-TI1S'!$D149))</f>
        <v>0</v>
      </c>
      <c r="J149" s="18">
        <f>IF(D149="SING",0,Model!$W$7*((drdp!D149)*'ABXY-TI1S'!$B149+(drdp!G149)*'ABXY-TI1S'!$C149+(drdp!J149)*'ABXY-TI1S'!$D149))</f>
        <v>0</v>
      </c>
      <c r="K149" s="21">
        <f>SUM(E$3:E148)+H149</f>
        <v>-0.1329281953678958</v>
      </c>
      <c r="L149" s="21">
        <f>SUM(F$3:F148)+I149</f>
        <v>0.23617774702682112</v>
      </c>
      <c r="M149" s="21">
        <f>SUM(G$3:G148)+J149</f>
        <v>0.52766880310782338</v>
      </c>
      <c r="N149" s="21"/>
      <c r="O149" s="21"/>
      <c r="P149" s="21"/>
      <c r="Q149" s="19">
        <f t="shared" si="13"/>
        <v>1.7669905123765473E-2</v>
      </c>
      <c r="R149" s="19">
        <f t="shared" si="14"/>
        <v>5.5779928190665115E-2</v>
      </c>
      <c r="S149" s="19">
        <f t="shared" si="15"/>
        <v>0.27843436577324288</v>
      </c>
      <c r="T149" s="19">
        <f t="shared" si="16"/>
        <v>-3.1394681698330748E-2</v>
      </c>
      <c r="U149" s="19">
        <f t="shared" si="17"/>
        <v>-7.0142061749060486E-2</v>
      </c>
      <c r="V149" s="19">
        <f t="shared" si="18"/>
        <v>0.12462362909434499</v>
      </c>
    </row>
    <row r="150" spans="1:22" x14ac:dyDescent="0.25">
      <c r="A150" s="26">
        <f>Wellpath!E150</f>
        <v>0</v>
      </c>
      <c r="B150" s="22">
        <v>0</v>
      </c>
      <c r="C150" s="22">
        <f>-COS(Wellpath!L150) / GField</f>
        <v>-0.10197162129779283</v>
      </c>
      <c r="D150" s="22">
        <f>(TAN(Dip) * COS(Wellpath!L150) * SIN(Wellpath!O150)) / GField</f>
        <v>0</v>
      </c>
      <c r="E150" s="20">
        <f>IF(D150="SING",(A151-A149)/2*Model!$W$7*(-SIN(Wellpath!$M150+Wellpath!$Q150) / GField),Model!$W$7*((drdp!B150+drdp!K150)*'ABXY-TI1S'!$B150+(drdp!E150+drdp!N150)*'ABXY-TI1S'!$C150+(drdp!H150+drdp!Q150)*'ABXY-TI1S'!$D150))</f>
        <v>0</v>
      </c>
      <c r="F150" s="20">
        <f>IF(D150="SING",(A151-A149)/2*Model!$W$7*(COS(Wellpath!$M150+Wellpath!$Q150) / GField),Model!$W$7*((drdp!C150+drdp!L150)*'ABXY-TI1S'!$B150+(drdp!F150+drdp!O150)*'ABXY-TI1S'!$C150+(drdp!I150+drdp!R150)*'ABXY-TI1S'!$D150))</f>
        <v>0</v>
      </c>
      <c r="G150" s="20">
        <f>IF(D150="SING",0,Model!$W$7*((drdp!D150+drdp!M150)*'ABXY-TI1S'!$B150+(drdp!G150+drdp!P150)*'ABXY-TI1S'!$C150+(drdp!J150+drdp!S150)*'ABXY-TI1S'!$D150))</f>
        <v>0</v>
      </c>
      <c r="H150" s="18">
        <f>IF(D150="SING",(A150-A149)/2*Model!$W$7*(-SIN(Wellpath!$M150+Wellpath!$Q150) / GField),Model!$W$7*((drdp!B150)*'ABXY-TI1S'!$B150+(drdp!E150)*'ABXY-TI1S'!$C150+(drdp!H150)*'ABXY-TI1S'!$D150))</f>
        <v>0</v>
      </c>
      <c r="I150" s="18">
        <f>IF(D150="SING",(A150-A149)/2*Model!$W$7*(COS(Wellpath!$M150+Wellpath!$Q150) / GField),Model!$W$7*((drdp!C150)*'ABXY-TI1S'!$B150+(drdp!F150)*'ABXY-TI1S'!$C150+(drdp!I150)*'ABXY-TI1S'!$D150))</f>
        <v>0</v>
      </c>
      <c r="J150" s="18">
        <f>IF(D150="SING",0,Model!$W$7*((drdp!D150)*'ABXY-TI1S'!$B150+(drdp!G150)*'ABXY-TI1S'!$C150+(drdp!J150)*'ABXY-TI1S'!$D150))</f>
        <v>0</v>
      </c>
      <c r="K150" s="21">
        <f>SUM(E$3:E149)+H150</f>
        <v>-0.1329281953678958</v>
      </c>
      <c r="L150" s="21">
        <f>SUM(F$3:F149)+I150</f>
        <v>0.23617774702682112</v>
      </c>
      <c r="M150" s="21">
        <f>SUM(G$3:G149)+J150</f>
        <v>0.52766880310782338</v>
      </c>
      <c r="N150" s="21"/>
      <c r="O150" s="21"/>
      <c r="P150" s="21"/>
      <c r="Q150" s="19">
        <f t="shared" si="13"/>
        <v>1.7669905123765473E-2</v>
      </c>
      <c r="R150" s="19">
        <f t="shared" si="14"/>
        <v>5.5779928190665115E-2</v>
      </c>
      <c r="S150" s="19">
        <f t="shared" si="15"/>
        <v>0.27843436577324288</v>
      </c>
      <c r="T150" s="19">
        <f t="shared" si="16"/>
        <v>-3.1394681698330748E-2</v>
      </c>
      <c r="U150" s="19">
        <f t="shared" si="17"/>
        <v>-7.0142061749060486E-2</v>
      </c>
      <c r="V150" s="19">
        <f t="shared" si="18"/>
        <v>0.12462362909434499</v>
      </c>
    </row>
    <row r="151" spans="1:22" x14ac:dyDescent="0.25">
      <c r="A151" s="26">
        <f>Wellpath!E151</f>
        <v>0</v>
      </c>
      <c r="B151" s="22">
        <v>0</v>
      </c>
      <c r="C151" s="22">
        <f>-COS(Wellpath!L151) / GField</f>
        <v>-0.10197162129779283</v>
      </c>
      <c r="D151" s="22">
        <f>(TAN(Dip) * COS(Wellpath!L151) * SIN(Wellpath!O151)) / GField</f>
        <v>0</v>
      </c>
      <c r="E151" s="20">
        <f>IF(D151="SING",(A152-A150)/2*Model!$W$7*(-SIN(Wellpath!$M151+Wellpath!$Q151) / GField),Model!$W$7*((drdp!B151+drdp!K151)*'ABXY-TI1S'!$B151+(drdp!E151+drdp!N151)*'ABXY-TI1S'!$C151+(drdp!H151+drdp!Q151)*'ABXY-TI1S'!$D151))</f>
        <v>0</v>
      </c>
      <c r="F151" s="20">
        <f>IF(D151="SING",(A152-A150)/2*Model!$W$7*(COS(Wellpath!$M151+Wellpath!$Q151) / GField),Model!$W$7*((drdp!C151+drdp!L151)*'ABXY-TI1S'!$B151+(drdp!F151+drdp!O151)*'ABXY-TI1S'!$C151+(drdp!I151+drdp!R151)*'ABXY-TI1S'!$D151))</f>
        <v>0</v>
      </c>
      <c r="G151" s="20">
        <f>IF(D151="SING",0,Model!$W$7*((drdp!D151+drdp!M151)*'ABXY-TI1S'!$B151+(drdp!G151+drdp!P151)*'ABXY-TI1S'!$C151+(drdp!J151+drdp!S151)*'ABXY-TI1S'!$D151))</f>
        <v>0</v>
      </c>
      <c r="H151" s="18">
        <f>IF(D151="SING",(A151-A150)/2*Model!$W$7*(-SIN(Wellpath!$M151+Wellpath!$Q151) / GField),Model!$W$7*((drdp!B151)*'ABXY-TI1S'!$B151+(drdp!E151)*'ABXY-TI1S'!$C151+(drdp!H151)*'ABXY-TI1S'!$D151))</f>
        <v>0</v>
      </c>
      <c r="I151" s="18">
        <f>IF(D151="SING",(A151-A150)/2*Model!$W$7*(COS(Wellpath!$M151+Wellpath!$Q151) / GField),Model!$W$7*((drdp!C151)*'ABXY-TI1S'!$B151+(drdp!F151)*'ABXY-TI1S'!$C151+(drdp!I151)*'ABXY-TI1S'!$D151))</f>
        <v>0</v>
      </c>
      <c r="J151" s="18">
        <f>IF(D151="SING",0,Model!$W$7*((drdp!D151)*'ABXY-TI1S'!$B151+(drdp!G151)*'ABXY-TI1S'!$C151+(drdp!J151)*'ABXY-TI1S'!$D151))</f>
        <v>0</v>
      </c>
      <c r="K151" s="21">
        <f>SUM(E$3:E150)+H151</f>
        <v>-0.1329281953678958</v>
      </c>
      <c r="L151" s="21">
        <f>SUM(F$3:F150)+I151</f>
        <v>0.23617774702682112</v>
      </c>
      <c r="M151" s="21">
        <f>SUM(G$3:G150)+J151</f>
        <v>0.52766880310782338</v>
      </c>
      <c r="N151" s="21"/>
      <c r="O151" s="21"/>
      <c r="P151" s="21"/>
      <c r="Q151" s="19">
        <f t="shared" si="13"/>
        <v>1.7669905123765473E-2</v>
      </c>
      <c r="R151" s="19">
        <f t="shared" si="14"/>
        <v>5.5779928190665115E-2</v>
      </c>
      <c r="S151" s="19">
        <f t="shared" si="15"/>
        <v>0.27843436577324288</v>
      </c>
      <c r="T151" s="19">
        <f t="shared" si="16"/>
        <v>-3.1394681698330748E-2</v>
      </c>
      <c r="U151" s="19">
        <f t="shared" si="17"/>
        <v>-7.0142061749060486E-2</v>
      </c>
      <c r="V151" s="19">
        <f t="shared" si="18"/>
        <v>0.12462362909434499</v>
      </c>
    </row>
    <row r="152" spans="1:22" x14ac:dyDescent="0.25">
      <c r="A152" s="26">
        <f>Wellpath!E152</f>
        <v>0</v>
      </c>
      <c r="B152" s="22">
        <v>0</v>
      </c>
      <c r="C152" s="22">
        <f>-COS(Wellpath!L152) / GField</f>
        <v>-0.10197162129779283</v>
      </c>
      <c r="D152" s="22">
        <f>(TAN(Dip) * COS(Wellpath!L152) * SIN(Wellpath!O152)) / GField</f>
        <v>0</v>
      </c>
      <c r="E152" s="20">
        <f>IF(D152="SING",(A153-A151)/2*Model!$W$7*(-SIN(Wellpath!$M152+Wellpath!$Q152) / GField),Model!$W$7*((drdp!B152+drdp!K152)*'ABXY-TI1S'!$B152+(drdp!E152+drdp!N152)*'ABXY-TI1S'!$C152+(drdp!H152+drdp!Q152)*'ABXY-TI1S'!$D152))</f>
        <v>0</v>
      </c>
      <c r="F152" s="20">
        <f>IF(D152="SING",(A153-A151)/2*Model!$W$7*(COS(Wellpath!$M152+Wellpath!$Q152) / GField),Model!$W$7*((drdp!C152+drdp!L152)*'ABXY-TI1S'!$B152+(drdp!F152+drdp!O152)*'ABXY-TI1S'!$C152+(drdp!I152+drdp!R152)*'ABXY-TI1S'!$D152))</f>
        <v>0</v>
      </c>
      <c r="G152" s="20">
        <f>IF(D152="SING",0,Model!$W$7*((drdp!D152+drdp!M152)*'ABXY-TI1S'!$B152+(drdp!G152+drdp!P152)*'ABXY-TI1S'!$C152+(drdp!J152+drdp!S152)*'ABXY-TI1S'!$D152))</f>
        <v>0</v>
      </c>
      <c r="H152" s="18">
        <f>IF(D152="SING",(A152-A151)/2*Model!$W$7*(-SIN(Wellpath!$M152+Wellpath!$Q152) / GField),Model!$W$7*((drdp!B152)*'ABXY-TI1S'!$B152+(drdp!E152)*'ABXY-TI1S'!$C152+(drdp!H152)*'ABXY-TI1S'!$D152))</f>
        <v>0</v>
      </c>
      <c r="I152" s="18">
        <f>IF(D152="SING",(A152-A151)/2*Model!$W$7*(COS(Wellpath!$M152+Wellpath!$Q152) / GField),Model!$W$7*((drdp!C152)*'ABXY-TI1S'!$B152+(drdp!F152)*'ABXY-TI1S'!$C152+(drdp!I152)*'ABXY-TI1S'!$D152))</f>
        <v>0</v>
      </c>
      <c r="J152" s="18">
        <f>IF(D152="SING",0,Model!$W$7*((drdp!D152)*'ABXY-TI1S'!$B152+(drdp!G152)*'ABXY-TI1S'!$C152+(drdp!J152)*'ABXY-TI1S'!$D152))</f>
        <v>0</v>
      </c>
      <c r="K152" s="21">
        <f>SUM(E$3:E151)+H152</f>
        <v>-0.1329281953678958</v>
      </c>
      <c r="L152" s="21">
        <f>SUM(F$3:F151)+I152</f>
        <v>0.23617774702682112</v>
      </c>
      <c r="M152" s="21">
        <f>SUM(G$3:G151)+J152</f>
        <v>0.52766880310782338</v>
      </c>
      <c r="N152" s="21"/>
      <c r="O152" s="21"/>
      <c r="P152" s="21"/>
      <c r="Q152" s="19">
        <f t="shared" si="13"/>
        <v>1.7669905123765473E-2</v>
      </c>
      <c r="R152" s="19">
        <f t="shared" si="14"/>
        <v>5.5779928190665115E-2</v>
      </c>
      <c r="S152" s="19">
        <f t="shared" si="15"/>
        <v>0.27843436577324288</v>
      </c>
      <c r="T152" s="19">
        <f t="shared" si="16"/>
        <v>-3.1394681698330748E-2</v>
      </c>
      <c r="U152" s="19">
        <f t="shared" si="17"/>
        <v>-7.0142061749060486E-2</v>
      </c>
      <c r="V152" s="19">
        <f t="shared" si="18"/>
        <v>0.12462362909434499</v>
      </c>
    </row>
    <row r="153" spans="1:22" x14ac:dyDescent="0.25">
      <c r="A153" s="26">
        <f>Wellpath!E153</f>
        <v>0</v>
      </c>
      <c r="B153" s="22">
        <v>0</v>
      </c>
      <c r="C153" s="22">
        <f>-COS(Wellpath!L153) / GField</f>
        <v>-0.10197162129779283</v>
      </c>
      <c r="D153" s="22">
        <f>(TAN(Dip) * COS(Wellpath!L153) * SIN(Wellpath!O153)) / GField</f>
        <v>0</v>
      </c>
      <c r="E153" s="20">
        <f>IF(D153="SING",(A154-A152)/2*Model!$W$7*(-SIN(Wellpath!$M153+Wellpath!$Q153) / GField),Model!$W$7*((drdp!B153+drdp!K153)*'ABXY-TI1S'!$B153+(drdp!E153+drdp!N153)*'ABXY-TI1S'!$C153+(drdp!H153+drdp!Q153)*'ABXY-TI1S'!$D153))</f>
        <v>0</v>
      </c>
      <c r="F153" s="20">
        <f>IF(D153="SING",(A154-A152)/2*Model!$W$7*(COS(Wellpath!$M153+Wellpath!$Q153) / GField),Model!$W$7*((drdp!C153+drdp!L153)*'ABXY-TI1S'!$B153+(drdp!F153+drdp!O153)*'ABXY-TI1S'!$C153+(drdp!I153+drdp!R153)*'ABXY-TI1S'!$D153))</f>
        <v>0</v>
      </c>
      <c r="G153" s="20">
        <f>IF(D153="SING",0,Model!$W$7*((drdp!D153+drdp!M153)*'ABXY-TI1S'!$B153+(drdp!G153+drdp!P153)*'ABXY-TI1S'!$C153+(drdp!J153+drdp!S153)*'ABXY-TI1S'!$D153))</f>
        <v>0</v>
      </c>
      <c r="H153" s="18">
        <f>IF(D153="SING",(A153-A152)/2*Model!$W$7*(-SIN(Wellpath!$M153+Wellpath!$Q153) / GField),Model!$W$7*((drdp!B153)*'ABXY-TI1S'!$B153+(drdp!E153)*'ABXY-TI1S'!$C153+(drdp!H153)*'ABXY-TI1S'!$D153))</f>
        <v>0</v>
      </c>
      <c r="I153" s="18">
        <f>IF(D153="SING",(A153-A152)/2*Model!$W$7*(COS(Wellpath!$M153+Wellpath!$Q153) / GField),Model!$W$7*((drdp!C153)*'ABXY-TI1S'!$B153+(drdp!F153)*'ABXY-TI1S'!$C153+(drdp!I153)*'ABXY-TI1S'!$D153))</f>
        <v>0</v>
      </c>
      <c r="J153" s="18">
        <f>IF(D153="SING",0,Model!$W$7*((drdp!D153)*'ABXY-TI1S'!$B153+(drdp!G153)*'ABXY-TI1S'!$C153+(drdp!J153)*'ABXY-TI1S'!$D153))</f>
        <v>0</v>
      </c>
      <c r="K153" s="21">
        <f>SUM(E$3:E152)+H153</f>
        <v>-0.1329281953678958</v>
      </c>
      <c r="L153" s="21">
        <f>SUM(F$3:F152)+I153</f>
        <v>0.23617774702682112</v>
      </c>
      <c r="M153" s="21">
        <f>SUM(G$3:G152)+J153</f>
        <v>0.52766880310782338</v>
      </c>
      <c r="N153" s="21"/>
      <c r="O153" s="21"/>
      <c r="P153" s="21"/>
      <c r="Q153" s="19">
        <f t="shared" si="13"/>
        <v>1.7669905123765473E-2</v>
      </c>
      <c r="R153" s="19">
        <f t="shared" si="14"/>
        <v>5.5779928190665115E-2</v>
      </c>
      <c r="S153" s="19">
        <f t="shared" si="15"/>
        <v>0.27843436577324288</v>
      </c>
      <c r="T153" s="19">
        <f t="shared" si="16"/>
        <v>-3.1394681698330748E-2</v>
      </c>
      <c r="U153" s="19">
        <f t="shared" si="17"/>
        <v>-7.0142061749060486E-2</v>
      </c>
      <c r="V153" s="19">
        <f t="shared" si="18"/>
        <v>0.12462362909434499</v>
      </c>
    </row>
    <row r="154" spans="1:22" x14ac:dyDescent="0.25">
      <c r="A154" s="26">
        <f>Wellpath!E154</f>
        <v>0</v>
      </c>
      <c r="B154" s="22">
        <v>0</v>
      </c>
      <c r="C154" s="22">
        <f>-COS(Wellpath!L154) / GField</f>
        <v>-0.10197162129779283</v>
      </c>
      <c r="D154" s="22">
        <f>(TAN(Dip) * COS(Wellpath!L154) * SIN(Wellpath!O154)) / GField</f>
        <v>0</v>
      </c>
      <c r="E154" s="20">
        <f>IF(D154="SING",(A155-A153)/2*Model!$W$7*(-SIN(Wellpath!$M154+Wellpath!$Q154) / GField),Model!$W$7*((drdp!B154+drdp!K154)*'ABXY-TI1S'!$B154+(drdp!E154+drdp!N154)*'ABXY-TI1S'!$C154+(drdp!H154+drdp!Q154)*'ABXY-TI1S'!$D154))</f>
        <v>0</v>
      </c>
      <c r="F154" s="20">
        <f>IF(D154="SING",(A155-A153)/2*Model!$W$7*(COS(Wellpath!$M154+Wellpath!$Q154) / GField),Model!$W$7*((drdp!C154+drdp!L154)*'ABXY-TI1S'!$B154+(drdp!F154+drdp!O154)*'ABXY-TI1S'!$C154+(drdp!I154+drdp!R154)*'ABXY-TI1S'!$D154))</f>
        <v>0</v>
      </c>
      <c r="G154" s="20">
        <f>IF(D154="SING",0,Model!$W$7*((drdp!D154+drdp!M154)*'ABXY-TI1S'!$B154+(drdp!G154+drdp!P154)*'ABXY-TI1S'!$C154+(drdp!J154+drdp!S154)*'ABXY-TI1S'!$D154))</f>
        <v>0</v>
      </c>
      <c r="H154" s="18">
        <f>IF(D154="SING",(A154-A153)/2*Model!$W$7*(-SIN(Wellpath!$M154+Wellpath!$Q154) / GField),Model!$W$7*((drdp!B154)*'ABXY-TI1S'!$B154+(drdp!E154)*'ABXY-TI1S'!$C154+(drdp!H154)*'ABXY-TI1S'!$D154))</f>
        <v>0</v>
      </c>
      <c r="I154" s="18">
        <f>IF(D154="SING",(A154-A153)/2*Model!$W$7*(COS(Wellpath!$M154+Wellpath!$Q154) / GField),Model!$W$7*((drdp!C154)*'ABXY-TI1S'!$B154+(drdp!F154)*'ABXY-TI1S'!$C154+(drdp!I154)*'ABXY-TI1S'!$D154))</f>
        <v>0</v>
      </c>
      <c r="J154" s="18">
        <f>IF(D154="SING",0,Model!$W$7*((drdp!D154)*'ABXY-TI1S'!$B154+(drdp!G154)*'ABXY-TI1S'!$C154+(drdp!J154)*'ABXY-TI1S'!$D154))</f>
        <v>0</v>
      </c>
      <c r="K154" s="21">
        <f>SUM(E$3:E153)+H154</f>
        <v>-0.1329281953678958</v>
      </c>
      <c r="L154" s="21">
        <f>SUM(F$3:F153)+I154</f>
        <v>0.23617774702682112</v>
      </c>
      <c r="M154" s="21">
        <f>SUM(G$3:G153)+J154</f>
        <v>0.52766880310782338</v>
      </c>
      <c r="N154" s="21"/>
      <c r="O154" s="21"/>
      <c r="P154" s="21"/>
      <c r="Q154" s="19">
        <f t="shared" si="13"/>
        <v>1.7669905123765473E-2</v>
      </c>
      <c r="R154" s="19">
        <f t="shared" si="14"/>
        <v>5.5779928190665115E-2</v>
      </c>
      <c r="S154" s="19">
        <f t="shared" si="15"/>
        <v>0.27843436577324288</v>
      </c>
      <c r="T154" s="19">
        <f t="shared" si="16"/>
        <v>-3.1394681698330748E-2</v>
      </c>
      <c r="U154" s="19">
        <f t="shared" si="17"/>
        <v>-7.0142061749060486E-2</v>
      </c>
      <c r="V154" s="19">
        <f t="shared" si="18"/>
        <v>0.12462362909434499</v>
      </c>
    </row>
    <row r="155" spans="1:22" x14ac:dyDescent="0.25">
      <c r="A155" s="26">
        <f>Wellpath!E155</f>
        <v>0</v>
      </c>
      <c r="B155" s="22">
        <v>0</v>
      </c>
      <c r="C155" s="22">
        <f>-COS(Wellpath!L155) / GField</f>
        <v>-0.10197162129779283</v>
      </c>
      <c r="D155" s="22">
        <f>(TAN(Dip) * COS(Wellpath!L155) * SIN(Wellpath!O155)) / GField</f>
        <v>0</v>
      </c>
      <c r="E155" s="20">
        <f>IF(D155="SING",(A156-A154)/2*Model!$W$7*(-SIN(Wellpath!$M155+Wellpath!$Q155) / GField),Model!$W$7*((drdp!B155+drdp!K155)*'ABXY-TI1S'!$B155+(drdp!E155+drdp!N155)*'ABXY-TI1S'!$C155+(drdp!H155+drdp!Q155)*'ABXY-TI1S'!$D155))</f>
        <v>0</v>
      </c>
      <c r="F155" s="20">
        <f>IF(D155="SING",(A156-A154)/2*Model!$W$7*(COS(Wellpath!$M155+Wellpath!$Q155) / GField),Model!$W$7*((drdp!C155+drdp!L155)*'ABXY-TI1S'!$B155+(drdp!F155+drdp!O155)*'ABXY-TI1S'!$C155+(drdp!I155+drdp!R155)*'ABXY-TI1S'!$D155))</f>
        <v>0</v>
      </c>
      <c r="G155" s="20">
        <f>IF(D155="SING",0,Model!$W$7*((drdp!D155+drdp!M155)*'ABXY-TI1S'!$B155+(drdp!G155+drdp!P155)*'ABXY-TI1S'!$C155+(drdp!J155+drdp!S155)*'ABXY-TI1S'!$D155))</f>
        <v>0</v>
      </c>
      <c r="H155" s="18">
        <f>IF(D155="SING",(A155-A154)/2*Model!$W$7*(-SIN(Wellpath!$M155+Wellpath!$Q155) / GField),Model!$W$7*((drdp!B155)*'ABXY-TI1S'!$B155+(drdp!E155)*'ABXY-TI1S'!$C155+(drdp!H155)*'ABXY-TI1S'!$D155))</f>
        <v>0</v>
      </c>
      <c r="I155" s="18">
        <f>IF(D155="SING",(A155-A154)/2*Model!$W$7*(COS(Wellpath!$M155+Wellpath!$Q155) / GField),Model!$W$7*((drdp!C155)*'ABXY-TI1S'!$B155+(drdp!F155)*'ABXY-TI1S'!$C155+(drdp!I155)*'ABXY-TI1S'!$D155))</f>
        <v>0</v>
      </c>
      <c r="J155" s="18">
        <f>IF(D155="SING",0,Model!$W$7*((drdp!D155)*'ABXY-TI1S'!$B155+(drdp!G155)*'ABXY-TI1S'!$C155+(drdp!J155)*'ABXY-TI1S'!$D155))</f>
        <v>0</v>
      </c>
      <c r="K155" s="21">
        <f>SUM(E$3:E154)+H155</f>
        <v>-0.1329281953678958</v>
      </c>
      <c r="L155" s="21">
        <f>SUM(F$3:F154)+I155</f>
        <v>0.23617774702682112</v>
      </c>
      <c r="M155" s="21">
        <f>SUM(G$3:G154)+J155</f>
        <v>0.52766880310782338</v>
      </c>
      <c r="N155" s="21"/>
      <c r="O155" s="21"/>
      <c r="P155" s="21"/>
      <c r="Q155" s="19">
        <f t="shared" si="13"/>
        <v>1.7669905123765473E-2</v>
      </c>
      <c r="R155" s="19">
        <f t="shared" si="14"/>
        <v>5.5779928190665115E-2</v>
      </c>
      <c r="S155" s="19">
        <f t="shared" si="15"/>
        <v>0.27843436577324288</v>
      </c>
      <c r="T155" s="19">
        <f t="shared" si="16"/>
        <v>-3.1394681698330748E-2</v>
      </c>
      <c r="U155" s="19">
        <f t="shared" si="17"/>
        <v>-7.0142061749060486E-2</v>
      </c>
      <c r="V155" s="19">
        <f t="shared" si="18"/>
        <v>0.12462362909434499</v>
      </c>
    </row>
    <row r="156" spans="1:22" x14ac:dyDescent="0.25">
      <c r="A156" s="26">
        <f>Wellpath!E156</f>
        <v>0</v>
      </c>
      <c r="B156" s="22">
        <v>0</v>
      </c>
      <c r="C156" s="22">
        <f>-COS(Wellpath!L156) / GField</f>
        <v>-0.10197162129779283</v>
      </c>
      <c r="D156" s="22">
        <f>(TAN(Dip) * COS(Wellpath!L156) * SIN(Wellpath!O156)) / GField</f>
        <v>0</v>
      </c>
      <c r="E156" s="20">
        <f>IF(D156="SING",(A157-A155)/2*Model!$W$7*(-SIN(Wellpath!$M156+Wellpath!$Q156) / GField),Model!$W$7*((drdp!B156+drdp!K156)*'ABXY-TI1S'!$B156+(drdp!E156+drdp!N156)*'ABXY-TI1S'!$C156+(drdp!H156+drdp!Q156)*'ABXY-TI1S'!$D156))</f>
        <v>0</v>
      </c>
      <c r="F156" s="20">
        <f>IF(D156="SING",(A157-A155)/2*Model!$W$7*(COS(Wellpath!$M156+Wellpath!$Q156) / GField),Model!$W$7*((drdp!C156+drdp!L156)*'ABXY-TI1S'!$B156+(drdp!F156+drdp!O156)*'ABXY-TI1S'!$C156+(drdp!I156+drdp!R156)*'ABXY-TI1S'!$D156))</f>
        <v>0</v>
      </c>
      <c r="G156" s="20">
        <f>IF(D156="SING",0,Model!$W$7*((drdp!D156+drdp!M156)*'ABXY-TI1S'!$B156+(drdp!G156+drdp!P156)*'ABXY-TI1S'!$C156+(drdp!J156+drdp!S156)*'ABXY-TI1S'!$D156))</f>
        <v>0</v>
      </c>
      <c r="H156" s="18">
        <f>IF(D156="SING",(A156-A155)/2*Model!$W$7*(-SIN(Wellpath!$M156+Wellpath!$Q156) / GField),Model!$W$7*((drdp!B156)*'ABXY-TI1S'!$B156+(drdp!E156)*'ABXY-TI1S'!$C156+(drdp!H156)*'ABXY-TI1S'!$D156))</f>
        <v>0</v>
      </c>
      <c r="I156" s="18">
        <f>IF(D156="SING",(A156-A155)/2*Model!$W$7*(COS(Wellpath!$M156+Wellpath!$Q156) / GField),Model!$W$7*((drdp!C156)*'ABXY-TI1S'!$B156+(drdp!F156)*'ABXY-TI1S'!$C156+(drdp!I156)*'ABXY-TI1S'!$D156))</f>
        <v>0</v>
      </c>
      <c r="J156" s="18">
        <f>IF(D156="SING",0,Model!$W$7*((drdp!D156)*'ABXY-TI1S'!$B156+(drdp!G156)*'ABXY-TI1S'!$C156+(drdp!J156)*'ABXY-TI1S'!$D156))</f>
        <v>0</v>
      </c>
      <c r="K156" s="21">
        <f>SUM(E$3:E155)+H156</f>
        <v>-0.1329281953678958</v>
      </c>
      <c r="L156" s="21">
        <f>SUM(F$3:F155)+I156</f>
        <v>0.23617774702682112</v>
      </c>
      <c r="M156" s="21">
        <f>SUM(G$3:G155)+J156</f>
        <v>0.52766880310782338</v>
      </c>
      <c r="N156" s="21"/>
      <c r="O156" s="21"/>
      <c r="P156" s="21"/>
      <c r="Q156" s="19">
        <f t="shared" si="13"/>
        <v>1.7669905123765473E-2</v>
      </c>
      <c r="R156" s="19">
        <f t="shared" si="14"/>
        <v>5.5779928190665115E-2</v>
      </c>
      <c r="S156" s="19">
        <f t="shared" si="15"/>
        <v>0.27843436577324288</v>
      </c>
      <c r="T156" s="19">
        <f t="shared" si="16"/>
        <v>-3.1394681698330748E-2</v>
      </c>
      <c r="U156" s="19">
        <f t="shared" si="17"/>
        <v>-7.0142061749060486E-2</v>
      </c>
      <c r="V156" s="19">
        <f t="shared" si="18"/>
        <v>0.12462362909434499</v>
      </c>
    </row>
    <row r="157" spans="1:22" x14ac:dyDescent="0.25">
      <c r="A157" s="26">
        <f>Wellpath!E157</f>
        <v>0</v>
      </c>
      <c r="B157" s="22">
        <v>0</v>
      </c>
      <c r="C157" s="22">
        <f>-COS(Wellpath!L157) / GField</f>
        <v>-0.10197162129779283</v>
      </c>
      <c r="D157" s="22">
        <f>(TAN(Dip) * COS(Wellpath!L157) * SIN(Wellpath!O157)) / GField</f>
        <v>0</v>
      </c>
      <c r="E157" s="20">
        <f>IF(D157="SING",(A158-A156)/2*Model!$W$7*(-SIN(Wellpath!$M157+Wellpath!$Q157) / GField),Model!$W$7*((drdp!B157+drdp!K157)*'ABXY-TI1S'!$B157+(drdp!E157+drdp!N157)*'ABXY-TI1S'!$C157+(drdp!H157+drdp!Q157)*'ABXY-TI1S'!$D157))</f>
        <v>0</v>
      </c>
      <c r="F157" s="20">
        <f>IF(D157="SING",(A158-A156)/2*Model!$W$7*(COS(Wellpath!$M157+Wellpath!$Q157) / GField),Model!$W$7*((drdp!C157+drdp!L157)*'ABXY-TI1S'!$B157+(drdp!F157+drdp!O157)*'ABXY-TI1S'!$C157+(drdp!I157+drdp!R157)*'ABXY-TI1S'!$D157))</f>
        <v>0</v>
      </c>
      <c r="G157" s="20">
        <f>IF(D157="SING",0,Model!$W$7*((drdp!D157+drdp!M157)*'ABXY-TI1S'!$B157+(drdp!G157+drdp!P157)*'ABXY-TI1S'!$C157+(drdp!J157+drdp!S157)*'ABXY-TI1S'!$D157))</f>
        <v>0</v>
      </c>
      <c r="H157" s="18">
        <f>IF(D157="SING",(A157-A156)/2*Model!$W$7*(-SIN(Wellpath!$M157+Wellpath!$Q157) / GField),Model!$W$7*((drdp!B157)*'ABXY-TI1S'!$B157+(drdp!E157)*'ABXY-TI1S'!$C157+(drdp!H157)*'ABXY-TI1S'!$D157))</f>
        <v>0</v>
      </c>
      <c r="I157" s="18">
        <f>IF(D157="SING",(A157-A156)/2*Model!$W$7*(COS(Wellpath!$M157+Wellpath!$Q157) / GField),Model!$W$7*((drdp!C157)*'ABXY-TI1S'!$B157+(drdp!F157)*'ABXY-TI1S'!$C157+(drdp!I157)*'ABXY-TI1S'!$D157))</f>
        <v>0</v>
      </c>
      <c r="J157" s="18">
        <f>IF(D157="SING",0,Model!$W$7*((drdp!D157)*'ABXY-TI1S'!$B157+(drdp!G157)*'ABXY-TI1S'!$C157+(drdp!J157)*'ABXY-TI1S'!$D157))</f>
        <v>0</v>
      </c>
      <c r="K157" s="21">
        <f>SUM(E$3:E156)+H157</f>
        <v>-0.1329281953678958</v>
      </c>
      <c r="L157" s="21">
        <f>SUM(F$3:F156)+I157</f>
        <v>0.23617774702682112</v>
      </c>
      <c r="M157" s="21">
        <f>SUM(G$3:G156)+J157</f>
        <v>0.52766880310782338</v>
      </c>
      <c r="N157" s="21"/>
      <c r="O157" s="21"/>
      <c r="P157" s="21"/>
      <c r="Q157" s="19">
        <f t="shared" si="13"/>
        <v>1.7669905123765473E-2</v>
      </c>
      <c r="R157" s="19">
        <f t="shared" si="14"/>
        <v>5.5779928190665115E-2</v>
      </c>
      <c r="S157" s="19">
        <f t="shared" si="15"/>
        <v>0.27843436577324288</v>
      </c>
      <c r="T157" s="19">
        <f t="shared" si="16"/>
        <v>-3.1394681698330748E-2</v>
      </c>
      <c r="U157" s="19">
        <f t="shared" si="17"/>
        <v>-7.0142061749060486E-2</v>
      </c>
      <c r="V157" s="19">
        <f t="shared" si="18"/>
        <v>0.12462362909434499</v>
      </c>
    </row>
    <row r="158" spans="1:22" x14ac:dyDescent="0.25">
      <c r="A158" s="26">
        <f>Wellpath!E158</f>
        <v>0</v>
      </c>
      <c r="B158" s="22">
        <v>0</v>
      </c>
      <c r="C158" s="22">
        <f>-COS(Wellpath!L158) / GField</f>
        <v>-0.10197162129779283</v>
      </c>
      <c r="D158" s="22">
        <f>(TAN(Dip) * COS(Wellpath!L158) * SIN(Wellpath!O158)) / GField</f>
        <v>0</v>
      </c>
      <c r="E158" s="20">
        <f>IF(D158="SING",(A159-A157)/2*Model!$W$7*(-SIN(Wellpath!$M158+Wellpath!$Q158) / GField),Model!$W$7*((drdp!B158+drdp!K158)*'ABXY-TI1S'!$B158+(drdp!E158+drdp!N158)*'ABXY-TI1S'!$C158+(drdp!H158+drdp!Q158)*'ABXY-TI1S'!$D158))</f>
        <v>0</v>
      </c>
      <c r="F158" s="20">
        <f>IF(D158="SING",(A159-A157)/2*Model!$W$7*(COS(Wellpath!$M158+Wellpath!$Q158) / GField),Model!$W$7*((drdp!C158+drdp!L158)*'ABXY-TI1S'!$B158+(drdp!F158+drdp!O158)*'ABXY-TI1S'!$C158+(drdp!I158+drdp!R158)*'ABXY-TI1S'!$D158))</f>
        <v>0</v>
      </c>
      <c r="G158" s="20">
        <f>IF(D158="SING",0,Model!$W$7*((drdp!D158+drdp!M158)*'ABXY-TI1S'!$B158+(drdp!G158+drdp!P158)*'ABXY-TI1S'!$C158+(drdp!J158+drdp!S158)*'ABXY-TI1S'!$D158))</f>
        <v>0</v>
      </c>
      <c r="H158" s="18">
        <f>IF(D158="SING",(A158-A157)/2*Model!$W$7*(-SIN(Wellpath!$M158+Wellpath!$Q158) / GField),Model!$W$7*((drdp!B158)*'ABXY-TI1S'!$B158+(drdp!E158)*'ABXY-TI1S'!$C158+(drdp!H158)*'ABXY-TI1S'!$D158))</f>
        <v>0</v>
      </c>
      <c r="I158" s="18">
        <f>IF(D158="SING",(A158-A157)/2*Model!$W$7*(COS(Wellpath!$M158+Wellpath!$Q158) / GField),Model!$W$7*((drdp!C158)*'ABXY-TI1S'!$B158+(drdp!F158)*'ABXY-TI1S'!$C158+(drdp!I158)*'ABXY-TI1S'!$D158))</f>
        <v>0</v>
      </c>
      <c r="J158" s="18">
        <f>IF(D158="SING",0,Model!$W$7*((drdp!D158)*'ABXY-TI1S'!$B158+(drdp!G158)*'ABXY-TI1S'!$C158+(drdp!J158)*'ABXY-TI1S'!$D158))</f>
        <v>0</v>
      </c>
      <c r="K158" s="21">
        <f>SUM(E$3:E157)+H158</f>
        <v>-0.1329281953678958</v>
      </c>
      <c r="L158" s="21">
        <f>SUM(F$3:F157)+I158</f>
        <v>0.23617774702682112</v>
      </c>
      <c r="M158" s="21">
        <f>SUM(G$3:G157)+J158</f>
        <v>0.52766880310782338</v>
      </c>
      <c r="N158" s="21"/>
      <c r="O158" s="21"/>
      <c r="P158" s="21"/>
      <c r="Q158" s="19">
        <f t="shared" si="13"/>
        <v>1.7669905123765473E-2</v>
      </c>
      <c r="R158" s="19">
        <f t="shared" si="14"/>
        <v>5.5779928190665115E-2</v>
      </c>
      <c r="S158" s="19">
        <f t="shared" si="15"/>
        <v>0.27843436577324288</v>
      </c>
      <c r="T158" s="19">
        <f t="shared" si="16"/>
        <v>-3.1394681698330748E-2</v>
      </c>
      <c r="U158" s="19">
        <f t="shared" si="17"/>
        <v>-7.0142061749060486E-2</v>
      </c>
      <c r="V158" s="19">
        <f t="shared" si="18"/>
        <v>0.12462362909434499</v>
      </c>
    </row>
    <row r="159" spans="1:22" x14ac:dyDescent="0.25">
      <c r="A159" s="26">
        <f>Wellpath!E159</f>
        <v>0</v>
      </c>
      <c r="B159" s="22">
        <v>0</v>
      </c>
      <c r="C159" s="22">
        <f>-COS(Wellpath!L159) / GField</f>
        <v>-0.10197162129779283</v>
      </c>
      <c r="D159" s="22">
        <f>(TAN(Dip) * COS(Wellpath!L159) * SIN(Wellpath!O159)) / GField</f>
        <v>0</v>
      </c>
      <c r="E159" s="20">
        <f>IF(D159="SING",(A160-A158)/2*Model!$W$7*(-SIN(Wellpath!$M159+Wellpath!$Q159) / GField),Model!$W$7*((drdp!B159+drdp!K159)*'ABXY-TI1S'!$B159+(drdp!E159+drdp!N159)*'ABXY-TI1S'!$C159+(drdp!H159+drdp!Q159)*'ABXY-TI1S'!$D159))</f>
        <v>0</v>
      </c>
      <c r="F159" s="20">
        <f>IF(D159="SING",(A160-A158)/2*Model!$W$7*(COS(Wellpath!$M159+Wellpath!$Q159) / GField),Model!$W$7*((drdp!C159+drdp!L159)*'ABXY-TI1S'!$B159+(drdp!F159+drdp!O159)*'ABXY-TI1S'!$C159+(drdp!I159+drdp!R159)*'ABXY-TI1S'!$D159))</f>
        <v>0</v>
      </c>
      <c r="G159" s="20">
        <f>IF(D159="SING",0,Model!$W$7*((drdp!D159+drdp!M159)*'ABXY-TI1S'!$B159+(drdp!G159+drdp!P159)*'ABXY-TI1S'!$C159+(drdp!J159+drdp!S159)*'ABXY-TI1S'!$D159))</f>
        <v>0</v>
      </c>
      <c r="H159" s="18">
        <f>IF(D159="SING",(A159-A158)/2*Model!$W$7*(-SIN(Wellpath!$M159+Wellpath!$Q159) / GField),Model!$W$7*((drdp!B159)*'ABXY-TI1S'!$B159+(drdp!E159)*'ABXY-TI1S'!$C159+(drdp!H159)*'ABXY-TI1S'!$D159))</f>
        <v>0</v>
      </c>
      <c r="I159" s="18">
        <f>IF(D159="SING",(A159-A158)/2*Model!$W$7*(COS(Wellpath!$M159+Wellpath!$Q159) / GField),Model!$W$7*((drdp!C159)*'ABXY-TI1S'!$B159+(drdp!F159)*'ABXY-TI1S'!$C159+(drdp!I159)*'ABXY-TI1S'!$D159))</f>
        <v>0</v>
      </c>
      <c r="J159" s="18">
        <f>IF(D159="SING",0,Model!$W$7*((drdp!D159)*'ABXY-TI1S'!$B159+(drdp!G159)*'ABXY-TI1S'!$C159+(drdp!J159)*'ABXY-TI1S'!$D159))</f>
        <v>0</v>
      </c>
      <c r="K159" s="21">
        <f>SUM(E$3:E158)+H159</f>
        <v>-0.1329281953678958</v>
      </c>
      <c r="L159" s="21">
        <f>SUM(F$3:F158)+I159</f>
        <v>0.23617774702682112</v>
      </c>
      <c r="M159" s="21">
        <f>SUM(G$3:G158)+J159</f>
        <v>0.52766880310782338</v>
      </c>
      <c r="N159" s="21"/>
      <c r="O159" s="21"/>
      <c r="P159" s="21"/>
      <c r="Q159" s="19">
        <f t="shared" si="13"/>
        <v>1.7669905123765473E-2</v>
      </c>
      <c r="R159" s="19">
        <f t="shared" si="14"/>
        <v>5.5779928190665115E-2</v>
      </c>
      <c r="S159" s="19">
        <f t="shared" si="15"/>
        <v>0.27843436577324288</v>
      </c>
      <c r="T159" s="19">
        <f t="shared" si="16"/>
        <v>-3.1394681698330748E-2</v>
      </c>
      <c r="U159" s="19">
        <f t="shared" si="17"/>
        <v>-7.0142061749060486E-2</v>
      </c>
      <c r="V159" s="19">
        <f t="shared" si="18"/>
        <v>0.12462362909434499</v>
      </c>
    </row>
    <row r="160" spans="1:22" x14ac:dyDescent="0.25">
      <c r="A160" s="26">
        <f>Wellpath!E160</f>
        <v>0</v>
      </c>
      <c r="B160" s="22">
        <v>0</v>
      </c>
      <c r="C160" s="22">
        <f>-COS(Wellpath!L160) / GField</f>
        <v>-0.10197162129779283</v>
      </c>
      <c r="D160" s="22">
        <f>(TAN(Dip) * COS(Wellpath!L160) * SIN(Wellpath!O160)) / GField</f>
        <v>0</v>
      </c>
      <c r="E160" s="20">
        <f>IF(D160="SING",(A161-A159)/2*Model!$W$7*(-SIN(Wellpath!$M160+Wellpath!$Q160) / GField),Model!$W$7*((drdp!B160+drdp!K160)*'ABXY-TI1S'!$B160+(drdp!E160+drdp!N160)*'ABXY-TI1S'!$C160+(drdp!H160+drdp!Q160)*'ABXY-TI1S'!$D160))</f>
        <v>0</v>
      </c>
      <c r="F160" s="20">
        <f>IF(D160="SING",(A161-A159)/2*Model!$W$7*(COS(Wellpath!$M160+Wellpath!$Q160) / GField),Model!$W$7*((drdp!C160+drdp!L160)*'ABXY-TI1S'!$B160+(drdp!F160+drdp!O160)*'ABXY-TI1S'!$C160+(drdp!I160+drdp!R160)*'ABXY-TI1S'!$D160))</f>
        <v>0</v>
      </c>
      <c r="G160" s="20">
        <f>IF(D160="SING",0,Model!$W$7*((drdp!D160+drdp!M160)*'ABXY-TI1S'!$B160+(drdp!G160+drdp!P160)*'ABXY-TI1S'!$C160+(drdp!J160+drdp!S160)*'ABXY-TI1S'!$D160))</f>
        <v>0</v>
      </c>
      <c r="H160" s="18">
        <f>IF(D160="SING",(A160-A159)/2*Model!$W$7*(-SIN(Wellpath!$M160+Wellpath!$Q160) / GField),Model!$W$7*((drdp!B160)*'ABXY-TI1S'!$B160+(drdp!E160)*'ABXY-TI1S'!$C160+(drdp!H160)*'ABXY-TI1S'!$D160))</f>
        <v>0</v>
      </c>
      <c r="I160" s="18">
        <f>IF(D160="SING",(A160-A159)/2*Model!$W$7*(COS(Wellpath!$M160+Wellpath!$Q160) / GField),Model!$W$7*((drdp!C160)*'ABXY-TI1S'!$B160+(drdp!F160)*'ABXY-TI1S'!$C160+(drdp!I160)*'ABXY-TI1S'!$D160))</f>
        <v>0</v>
      </c>
      <c r="J160" s="18">
        <f>IF(D160="SING",0,Model!$W$7*((drdp!D160)*'ABXY-TI1S'!$B160+(drdp!G160)*'ABXY-TI1S'!$C160+(drdp!J160)*'ABXY-TI1S'!$D160))</f>
        <v>0</v>
      </c>
      <c r="K160" s="21">
        <f>SUM(E$3:E159)+H160</f>
        <v>-0.1329281953678958</v>
      </c>
      <c r="L160" s="21">
        <f>SUM(F$3:F159)+I160</f>
        <v>0.23617774702682112</v>
      </c>
      <c r="M160" s="21">
        <f>SUM(G$3:G159)+J160</f>
        <v>0.52766880310782338</v>
      </c>
      <c r="N160" s="21"/>
      <c r="O160" s="21"/>
      <c r="P160" s="21"/>
      <c r="Q160" s="19">
        <f t="shared" si="13"/>
        <v>1.7669905123765473E-2</v>
      </c>
      <c r="R160" s="19">
        <f t="shared" si="14"/>
        <v>5.5779928190665115E-2</v>
      </c>
      <c r="S160" s="19">
        <f t="shared" si="15"/>
        <v>0.27843436577324288</v>
      </c>
      <c r="T160" s="19">
        <f t="shared" si="16"/>
        <v>-3.1394681698330748E-2</v>
      </c>
      <c r="U160" s="19">
        <f t="shared" si="17"/>
        <v>-7.0142061749060486E-2</v>
      </c>
      <c r="V160" s="19">
        <f t="shared" si="18"/>
        <v>0.12462362909434499</v>
      </c>
    </row>
    <row r="161" spans="1:22" x14ac:dyDescent="0.25">
      <c r="A161" s="26">
        <f>Wellpath!E161</f>
        <v>0</v>
      </c>
      <c r="B161" s="22">
        <v>0</v>
      </c>
      <c r="C161" s="22">
        <f>-COS(Wellpath!L161) / GField</f>
        <v>-0.10197162129779283</v>
      </c>
      <c r="D161" s="22">
        <f>(TAN(Dip) * COS(Wellpath!L161) * SIN(Wellpath!O161)) / GField</f>
        <v>0</v>
      </c>
      <c r="E161" s="20">
        <f>IF(D161="SING",(A162-A160)/2*Model!$W$7*(-SIN(Wellpath!$M161+Wellpath!$Q161) / GField),Model!$W$7*((drdp!B161+drdp!K161)*'ABXY-TI1S'!$B161+(drdp!E161+drdp!N161)*'ABXY-TI1S'!$C161+(drdp!H161+drdp!Q161)*'ABXY-TI1S'!$D161))</f>
        <v>0</v>
      </c>
      <c r="F161" s="20">
        <f>IF(D161="SING",(A162-A160)/2*Model!$W$7*(COS(Wellpath!$M161+Wellpath!$Q161) / GField),Model!$W$7*((drdp!C161+drdp!L161)*'ABXY-TI1S'!$B161+(drdp!F161+drdp!O161)*'ABXY-TI1S'!$C161+(drdp!I161+drdp!R161)*'ABXY-TI1S'!$D161))</f>
        <v>0</v>
      </c>
      <c r="G161" s="20">
        <f>IF(D161="SING",0,Model!$W$7*((drdp!D161+drdp!M161)*'ABXY-TI1S'!$B161+(drdp!G161+drdp!P161)*'ABXY-TI1S'!$C161+(drdp!J161+drdp!S161)*'ABXY-TI1S'!$D161))</f>
        <v>0</v>
      </c>
      <c r="H161" s="18">
        <f>IF(D161="SING",(A161-A160)/2*Model!$W$7*(-SIN(Wellpath!$M161+Wellpath!$Q161) / GField),Model!$W$7*((drdp!B161)*'ABXY-TI1S'!$B161+(drdp!E161)*'ABXY-TI1S'!$C161+(drdp!H161)*'ABXY-TI1S'!$D161))</f>
        <v>0</v>
      </c>
      <c r="I161" s="18">
        <f>IF(D161="SING",(A161-A160)/2*Model!$W$7*(COS(Wellpath!$M161+Wellpath!$Q161) / GField),Model!$W$7*((drdp!C161)*'ABXY-TI1S'!$B161+(drdp!F161)*'ABXY-TI1S'!$C161+(drdp!I161)*'ABXY-TI1S'!$D161))</f>
        <v>0</v>
      </c>
      <c r="J161" s="18">
        <f>IF(D161="SING",0,Model!$W$7*((drdp!D161)*'ABXY-TI1S'!$B161+(drdp!G161)*'ABXY-TI1S'!$C161+(drdp!J161)*'ABXY-TI1S'!$D161))</f>
        <v>0</v>
      </c>
      <c r="K161" s="21">
        <f>SUM(E$3:E160)+H161</f>
        <v>-0.1329281953678958</v>
      </c>
      <c r="L161" s="21">
        <f>SUM(F$3:F160)+I161</f>
        <v>0.23617774702682112</v>
      </c>
      <c r="M161" s="21">
        <f>SUM(G$3:G160)+J161</f>
        <v>0.52766880310782338</v>
      </c>
      <c r="N161" s="21"/>
      <c r="O161" s="21"/>
      <c r="P161" s="21"/>
      <c r="Q161" s="19">
        <f t="shared" si="13"/>
        <v>1.7669905123765473E-2</v>
      </c>
      <c r="R161" s="19">
        <f t="shared" si="14"/>
        <v>5.5779928190665115E-2</v>
      </c>
      <c r="S161" s="19">
        <f t="shared" si="15"/>
        <v>0.27843436577324288</v>
      </c>
      <c r="T161" s="19">
        <f t="shared" si="16"/>
        <v>-3.1394681698330748E-2</v>
      </c>
      <c r="U161" s="19">
        <f t="shared" si="17"/>
        <v>-7.0142061749060486E-2</v>
      </c>
      <c r="V161" s="19">
        <f t="shared" si="18"/>
        <v>0.12462362909434499</v>
      </c>
    </row>
    <row r="162" spans="1:22" x14ac:dyDescent="0.25">
      <c r="A162" s="26">
        <f>Wellpath!E162</f>
        <v>0</v>
      </c>
      <c r="B162" s="22">
        <v>0</v>
      </c>
      <c r="C162" s="22">
        <f>-COS(Wellpath!L162) / GField</f>
        <v>-0.10197162129779283</v>
      </c>
      <c r="D162" s="22">
        <f>(TAN(Dip) * COS(Wellpath!L162) * SIN(Wellpath!O162)) / GField</f>
        <v>0</v>
      </c>
      <c r="E162" s="20">
        <f>IF(D162="SING",(A163-A161)/2*Model!$W$7*(-SIN(Wellpath!$M162+Wellpath!$Q162) / GField),Model!$W$7*((drdp!B162+drdp!K162)*'ABXY-TI1S'!$B162+(drdp!E162+drdp!N162)*'ABXY-TI1S'!$C162+(drdp!H162+drdp!Q162)*'ABXY-TI1S'!$D162))</f>
        <v>0</v>
      </c>
      <c r="F162" s="20">
        <f>IF(D162="SING",(A163-A161)/2*Model!$W$7*(COS(Wellpath!$M162+Wellpath!$Q162) / GField),Model!$W$7*((drdp!C162+drdp!L162)*'ABXY-TI1S'!$B162+(drdp!F162+drdp!O162)*'ABXY-TI1S'!$C162+(drdp!I162+drdp!R162)*'ABXY-TI1S'!$D162))</f>
        <v>0</v>
      </c>
      <c r="G162" s="20">
        <f>IF(D162="SING",0,Model!$W$7*((drdp!D162+drdp!M162)*'ABXY-TI1S'!$B162+(drdp!G162+drdp!P162)*'ABXY-TI1S'!$C162+(drdp!J162+drdp!S162)*'ABXY-TI1S'!$D162))</f>
        <v>0</v>
      </c>
      <c r="H162" s="18">
        <f>IF(D162="SING",(A162-A161)/2*Model!$W$7*(-SIN(Wellpath!$M162+Wellpath!$Q162) / GField),Model!$W$7*((drdp!B162)*'ABXY-TI1S'!$B162+(drdp!E162)*'ABXY-TI1S'!$C162+(drdp!H162)*'ABXY-TI1S'!$D162))</f>
        <v>0</v>
      </c>
      <c r="I162" s="18">
        <f>IF(D162="SING",(A162-A161)/2*Model!$W$7*(COS(Wellpath!$M162+Wellpath!$Q162) / GField),Model!$W$7*((drdp!C162)*'ABXY-TI1S'!$B162+(drdp!F162)*'ABXY-TI1S'!$C162+(drdp!I162)*'ABXY-TI1S'!$D162))</f>
        <v>0</v>
      </c>
      <c r="J162" s="18">
        <f>IF(D162="SING",0,Model!$W$7*((drdp!D162)*'ABXY-TI1S'!$B162+(drdp!G162)*'ABXY-TI1S'!$C162+(drdp!J162)*'ABXY-TI1S'!$D162))</f>
        <v>0</v>
      </c>
      <c r="K162" s="21">
        <f>SUM(E$3:E161)+H162</f>
        <v>-0.1329281953678958</v>
      </c>
      <c r="L162" s="21">
        <f>SUM(F$3:F161)+I162</f>
        <v>0.23617774702682112</v>
      </c>
      <c r="M162" s="21">
        <f>SUM(G$3:G161)+J162</f>
        <v>0.52766880310782338</v>
      </c>
      <c r="N162" s="21"/>
      <c r="O162" s="21"/>
      <c r="P162" s="21"/>
      <c r="Q162" s="19">
        <f t="shared" si="13"/>
        <v>1.7669905123765473E-2</v>
      </c>
      <c r="R162" s="19">
        <f t="shared" si="14"/>
        <v>5.5779928190665115E-2</v>
      </c>
      <c r="S162" s="19">
        <f t="shared" si="15"/>
        <v>0.27843436577324288</v>
      </c>
      <c r="T162" s="19">
        <f t="shared" si="16"/>
        <v>-3.1394681698330748E-2</v>
      </c>
      <c r="U162" s="19">
        <f t="shared" si="17"/>
        <v>-7.0142061749060486E-2</v>
      </c>
      <c r="V162" s="19">
        <f t="shared" si="18"/>
        <v>0.12462362909434499</v>
      </c>
    </row>
    <row r="163" spans="1:22" x14ac:dyDescent="0.25">
      <c r="A163" s="26">
        <f>Wellpath!E163</f>
        <v>0</v>
      </c>
      <c r="B163" s="22">
        <v>0</v>
      </c>
      <c r="C163" s="22">
        <f>-COS(Wellpath!L163) / GField</f>
        <v>-0.10197162129779283</v>
      </c>
      <c r="D163" s="22">
        <f>(TAN(Dip) * COS(Wellpath!L163) * SIN(Wellpath!O163)) / GField</f>
        <v>0</v>
      </c>
      <c r="E163" s="20">
        <f>IF(D163="SING",(A164-A162)/2*Model!$W$7*(-SIN(Wellpath!$M163+Wellpath!$Q163) / GField),Model!$W$7*((drdp!B163+drdp!K163)*'ABXY-TI1S'!$B163+(drdp!E163+drdp!N163)*'ABXY-TI1S'!$C163+(drdp!H163+drdp!Q163)*'ABXY-TI1S'!$D163))</f>
        <v>0</v>
      </c>
      <c r="F163" s="20">
        <f>IF(D163="SING",(A164-A162)/2*Model!$W$7*(COS(Wellpath!$M163+Wellpath!$Q163) / GField),Model!$W$7*((drdp!C163+drdp!L163)*'ABXY-TI1S'!$B163+(drdp!F163+drdp!O163)*'ABXY-TI1S'!$C163+(drdp!I163+drdp!R163)*'ABXY-TI1S'!$D163))</f>
        <v>0</v>
      </c>
      <c r="G163" s="20">
        <f>IF(D163="SING",0,Model!$W$7*((drdp!D163+drdp!M163)*'ABXY-TI1S'!$B163+(drdp!G163+drdp!P163)*'ABXY-TI1S'!$C163+(drdp!J163+drdp!S163)*'ABXY-TI1S'!$D163))</f>
        <v>0</v>
      </c>
      <c r="H163" s="18">
        <f>IF(D163="SING",(A163-A162)/2*Model!$W$7*(-SIN(Wellpath!$M163+Wellpath!$Q163) / GField),Model!$W$7*((drdp!B163)*'ABXY-TI1S'!$B163+(drdp!E163)*'ABXY-TI1S'!$C163+(drdp!H163)*'ABXY-TI1S'!$D163))</f>
        <v>0</v>
      </c>
      <c r="I163" s="18">
        <f>IF(D163="SING",(A163-A162)/2*Model!$W$7*(COS(Wellpath!$M163+Wellpath!$Q163) / GField),Model!$W$7*((drdp!C163)*'ABXY-TI1S'!$B163+(drdp!F163)*'ABXY-TI1S'!$C163+(drdp!I163)*'ABXY-TI1S'!$D163))</f>
        <v>0</v>
      </c>
      <c r="J163" s="18">
        <f>IF(D163="SING",0,Model!$W$7*((drdp!D163)*'ABXY-TI1S'!$B163+(drdp!G163)*'ABXY-TI1S'!$C163+(drdp!J163)*'ABXY-TI1S'!$D163))</f>
        <v>0</v>
      </c>
      <c r="K163" s="21">
        <f>SUM(E$3:E162)+H163</f>
        <v>-0.1329281953678958</v>
      </c>
      <c r="L163" s="21">
        <f>SUM(F$3:F162)+I163</f>
        <v>0.23617774702682112</v>
      </c>
      <c r="M163" s="21">
        <f>SUM(G$3:G162)+J163</f>
        <v>0.52766880310782338</v>
      </c>
      <c r="N163" s="21"/>
      <c r="O163" s="21"/>
      <c r="P163" s="21"/>
      <c r="Q163" s="19">
        <f t="shared" si="13"/>
        <v>1.7669905123765473E-2</v>
      </c>
      <c r="R163" s="19">
        <f t="shared" si="14"/>
        <v>5.5779928190665115E-2</v>
      </c>
      <c r="S163" s="19">
        <f t="shared" si="15"/>
        <v>0.27843436577324288</v>
      </c>
      <c r="T163" s="19">
        <f t="shared" si="16"/>
        <v>-3.1394681698330748E-2</v>
      </c>
      <c r="U163" s="19">
        <f t="shared" si="17"/>
        <v>-7.0142061749060486E-2</v>
      </c>
      <c r="V163" s="19">
        <f t="shared" si="18"/>
        <v>0.12462362909434499</v>
      </c>
    </row>
    <row r="164" spans="1:22" x14ac:dyDescent="0.25">
      <c r="A164" s="26">
        <f>Wellpath!E164</f>
        <v>0</v>
      </c>
      <c r="B164" s="22">
        <v>0</v>
      </c>
      <c r="C164" s="22">
        <f>-COS(Wellpath!L164) / GField</f>
        <v>-0.10197162129779283</v>
      </c>
      <c r="D164" s="22">
        <f>(TAN(Dip) * COS(Wellpath!L164) * SIN(Wellpath!O164)) / GField</f>
        <v>0</v>
      </c>
      <c r="E164" s="20">
        <f>IF(D164="SING",(A165-A163)/2*Model!$W$7*(-SIN(Wellpath!$M164+Wellpath!$Q164) / GField),Model!$W$7*((drdp!B164+drdp!K164)*'ABXY-TI1S'!$B164+(drdp!E164+drdp!N164)*'ABXY-TI1S'!$C164+(drdp!H164+drdp!Q164)*'ABXY-TI1S'!$D164))</f>
        <v>0</v>
      </c>
      <c r="F164" s="20">
        <f>IF(D164="SING",(A165-A163)/2*Model!$W$7*(COS(Wellpath!$M164+Wellpath!$Q164) / GField),Model!$W$7*((drdp!C164+drdp!L164)*'ABXY-TI1S'!$B164+(drdp!F164+drdp!O164)*'ABXY-TI1S'!$C164+(drdp!I164+drdp!R164)*'ABXY-TI1S'!$D164))</f>
        <v>0</v>
      </c>
      <c r="G164" s="20">
        <f>IF(D164="SING",0,Model!$W$7*((drdp!D164+drdp!M164)*'ABXY-TI1S'!$B164+(drdp!G164+drdp!P164)*'ABXY-TI1S'!$C164+(drdp!J164+drdp!S164)*'ABXY-TI1S'!$D164))</f>
        <v>0</v>
      </c>
      <c r="H164" s="18">
        <f>IF(D164="SING",(A164-A163)/2*Model!$W$7*(-SIN(Wellpath!$M164+Wellpath!$Q164) / GField),Model!$W$7*((drdp!B164)*'ABXY-TI1S'!$B164+(drdp!E164)*'ABXY-TI1S'!$C164+(drdp!H164)*'ABXY-TI1S'!$D164))</f>
        <v>0</v>
      </c>
      <c r="I164" s="18">
        <f>IF(D164="SING",(A164-A163)/2*Model!$W$7*(COS(Wellpath!$M164+Wellpath!$Q164) / GField),Model!$W$7*((drdp!C164)*'ABXY-TI1S'!$B164+(drdp!F164)*'ABXY-TI1S'!$C164+(drdp!I164)*'ABXY-TI1S'!$D164))</f>
        <v>0</v>
      </c>
      <c r="J164" s="18">
        <f>IF(D164="SING",0,Model!$W$7*((drdp!D164)*'ABXY-TI1S'!$B164+(drdp!G164)*'ABXY-TI1S'!$C164+(drdp!J164)*'ABXY-TI1S'!$D164))</f>
        <v>0</v>
      </c>
      <c r="K164" s="21">
        <f>SUM(E$3:E163)+H164</f>
        <v>-0.1329281953678958</v>
      </c>
      <c r="L164" s="21">
        <f>SUM(F$3:F163)+I164</f>
        <v>0.23617774702682112</v>
      </c>
      <c r="M164" s="21">
        <f>SUM(G$3:G163)+J164</f>
        <v>0.52766880310782338</v>
      </c>
      <c r="N164" s="21"/>
      <c r="O164" s="21"/>
      <c r="P164" s="21"/>
      <c r="Q164" s="19">
        <f t="shared" si="13"/>
        <v>1.7669905123765473E-2</v>
      </c>
      <c r="R164" s="19">
        <f t="shared" si="14"/>
        <v>5.5779928190665115E-2</v>
      </c>
      <c r="S164" s="19">
        <f t="shared" si="15"/>
        <v>0.27843436577324288</v>
      </c>
      <c r="T164" s="19">
        <f t="shared" si="16"/>
        <v>-3.1394681698330748E-2</v>
      </c>
      <c r="U164" s="19">
        <f t="shared" si="17"/>
        <v>-7.0142061749060486E-2</v>
      </c>
      <c r="V164" s="19">
        <f t="shared" si="18"/>
        <v>0.12462362909434499</v>
      </c>
    </row>
    <row r="165" spans="1:22" x14ac:dyDescent="0.25">
      <c r="A165" s="26">
        <f>Wellpath!E165</f>
        <v>0</v>
      </c>
      <c r="B165" s="22">
        <v>0</v>
      </c>
      <c r="C165" s="22">
        <f>-COS(Wellpath!L165) / GField</f>
        <v>-0.10197162129779283</v>
      </c>
      <c r="D165" s="22">
        <f>(TAN(Dip) * COS(Wellpath!L165) * SIN(Wellpath!O165)) / GField</f>
        <v>0</v>
      </c>
      <c r="E165" s="20">
        <f>IF(D165="SING",(A166-A164)/2*Model!$W$7*(-SIN(Wellpath!$M165+Wellpath!$Q165) / GField),Model!$W$7*((drdp!B165+drdp!K165)*'ABXY-TI1S'!$B165+(drdp!E165+drdp!N165)*'ABXY-TI1S'!$C165+(drdp!H165+drdp!Q165)*'ABXY-TI1S'!$D165))</f>
        <v>0</v>
      </c>
      <c r="F165" s="20">
        <f>IF(D165="SING",(A166-A164)/2*Model!$W$7*(COS(Wellpath!$M165+Wellpath!$Q165) / GField),Model!$W$7*((drdp!C165+drdp!L165)*'ABXY-TI1S'!$B165+(drdp!F165+drdp!O165)*'ABXY-TI1S'!$C165+(drdp!I165+drdp!R165)*'ABXY-TI1S'!$D165))</f>
        <v>0</v>
      </c>
      <c r="G165" s="20">
        <f>IF(D165="SING",0,Model!$W$7*((drdp!D165+drdp!M165)*'ABXY-TI1S'!$B165+(drdp!G165+drdp!P165)*'ABXY-TI1S'!$C165+(drdp!J165+drdp!S165)*'ABXY-TI1S'!$D165))</f>
        <v>0</v>
      </c>
      <c r="H165" s="18">
        <f>IF(D165="SING",(A165-A164)/2*Model!$W$7*(-SIN(Wellpath!$M165+Wellpath!$Q165) / GField),Model!$W$7*((drdp!B165)*'ABXY-TI1S'!$B165+(drdp!E165)*'ABXY-TI1S'!$C165+(drdp!H165)*'ABXY-TI1S'!$D165))</f>
        <v>0</v>
      </c>
      <c r="I165" s="18">
        <f>IF(D165="SING",(A165-A164)/2*Model!$W$7*(COS(Wellpath!$M165+Wellpath!$Q165) / GField),Model!$W$7*((drdp!C165)*'ABXY-TI1S'!$B165+(drdp!F165)*'ABXY-TI1S'!$C165+(drdp!I165)*'ABXY-TI1S'!$D165))</f>
        <v>0</v>
      </c>
      <c r="J165" s="18">
        <f>IF(D165="SING",0,Model!$W$7*((drdp!D165)*'ABXY-TI1S'!$B165+(drdp!G165)*'ABXY-TI1S'!$C165+(drdp!J165)*'ABXY-TI1S'!$D165))</f>
        <v>0</v>
      </c>
      <c r="K165" s="21">
        <f>SUM(E$3:E164)+H165</f>
        <v>-0.1329281953678958</v>
      </c>
      <c r="L165" s="21">
        <f>SUM(F$3:F164)+I165</f>
        <v>0.23617774702682112</v>
      </c>
      <c r="M165" s="21">
        <f>SUM(G$3:G164)+J165</f>
        <v>0.52766880310782338</v>
      </c>
      <c r="N165" s="21"/>
      <c r="O165" s="21"/>
      <c r="P165" s="21"/>
      <c r="Q165" s="19">
        <f t="shared" si="13"/>
        <v>1.7669905123765473E-2</v>
      </c>
      <c r="R165" s="19">
        <f t="shared" si="14"/>
        <v>5.5779928190665115E-2</v>
      </c>
      <c r="S165" s="19">
        <f t="shared" si="15"/>
        <v>0.27843436577324288</v>
      </c>
      <c r="T165" s="19">
        <f t="shared" si="16"/>
        <v>-3.1394681698330748E-2</v>
      </c>
      <c r="U165" s="19">
        <f t="shared" si="17"/>
        <v>-7.0142061749060486E-2</v>
      </c>
      <c r="V165" s="19">
        <f t="shared" si="18"/>
        <v>0.12462362909434499</v>
      </c>
    </row>
    <row r="166" spans="1:22" x14ac:dyDescent="0.25">
      <c r="A166" s="26">
        <f>Wellpath!E166</f>
        <v>0</v>
      </c>
      <c r="B166" s="22">
        <v>0</v>
      </c>
      <c r="C166" s="22">
        <f>-COS(Wellpath!L166) / GField</f>
        <v>-0.10197162129779283</v>
      </c>
      <c r="D166" s="22">
        <f>(TAN(Dip) * COS(Wellpath!L166) * SIN(Wellpath!O166)) / GField</f>
        <v>0</v>
      </c>
      <c r="E166" s="20">
        <f>IF(D166="SING",(A167-A165)/2*Model!$W$7*(-SIN(Wellpath!$M166+Wellpath!$Q166) / GField),Model!$W$7*((drdp!B166+drdp!K166)*'ABXY-TI1S'!$B166+(drdp!E166+drdp!N166)*'ABXY-TI1S'!$C166+(drdp!H166+drdp!Q166)*'ABXY-TI1S'!$D166))</f>
        <v>0</v>
      </c>
      <c r="F166" s="20">
        <f>IF(D166="SING",(A167-A165)/2*Model!$W$7*(COS(Wellpath!$M166+Wellpath!$Q166) / GField),Model!$W$7*((drdp!C166+drdp!L166)*'ABXY-TI1S'!$B166+(drdp!F166+drdp!O166)*'ABXY-TI1S'!$C166+(drdp!I166+drdp!R166)*'ABXY-TI1S'!$D166))</f>
        <v>0</v>
      </c>
      <c r="G166" s="20">
        <f>IF(D166="SING",0,Model!$W$7*((drdp!D166+drdp!M166)*'ABXY-TI1S'!$B166+(drdp!G166+drdp!P166)*'ABXY-TI1S'!$C166+(drdp!J166+drdp!S166)*'ABXY-TI1S'!$D166))</f>
        <v>0</v>
      </c>
      <c r="H166" s="18">
        <f>IF(D166="SING",(A166-A165)/2*Model!$W$7*(-SIN(Wellpath!$M166+Wellpath!$Q166) / GField),Model!$W$7*((drdp!B166)*'ABXY-TI1S'!$B166+(drdp!E166)*'ABXY-TI1S'!$C166+(drdp!H166)*'ABXY-TI1S'!$D166))</f>
        <v>0</v>
      </c>
      <c r="I166" s="18">
        <f>IF(D166="SING",(A166-A165)/2*Model!$W$7*(COS(Wellpath!$M166+Wellpath!$Q166) / GField),Model!$W$7*((drdp!C166)*'ABXY-TI1S'!$B166+(drdp!F166)*'ABXY-TI1S'!$C166+(drdp!I166)*'ABXY-TI1S'!$D166))</f>
        <v>0</v>
      </c>
      <c r="J166" s="18">
        <f>IF(D166="SING",0,Model!$W$7*((drdp!D166)*'ABXY-TI1S'!$B166+(drdp!G166)*'ABXY-TI1S'!$C166+(drdp!J166)*'ABXY-TI1S'!$D166))</f>
        <v>0</v>
      </c>
      <c r="K166" s="21">
        <f>SUM(E$3:E165)+H166</f>
        <v>-0.1329281953678958</v>
      </c>
      <c r="L166" s="21">
        <f>SUM(F$3:F165)+I166</f>
        <v>0.23617774702682112</v>
      </c>
      <c r="M166" s="21">
        <f>SUM(G$3:G165)+J166</f>
        <v>0.52766880310782338</v>
      </c>
      <c r="N166" s="21"/>
      <c r="O166" s="21"/>
      <c r="P166" s="21"/>
      <c r="Q166" s="19">
        <f t="shared" si="13"/>
        <v>1.7669905123765473E-2</v>
      </c>
      <c r="R166" s="19">
        <f t="shared" si="14"/>
        <v>5.5779928190665115E-2</v>
      </c>
      <c r="S166" s="19">
        <f t="shared" si="15"/>
        <v>0.27843436577324288</v>
      </c>
      <c r="T166" s="19">
        <f t="shared" si="16"/>
        <v>-3.1394681698330748E-2</v>
      </c>
      <c r="U166" s="19">
        <f t="shared" si="17"/>
        <v>-7.0142061749060486E-2</v>
      </c>
      <c r="V166" s="19">
        <f t="shared" si="18"/>
        <v>0.12462362909434499</v>
      </c>
    </row>
    <row r="167" spans="1:22" x14ac:dyDescent="0.25">
      <c r="A167" s="26">
        <f>Wellpath!E167</f>
        <v>0</v>
      </c>
      <c r="B167" s="22">
        <v>0</v>
      </c>
      <c r="C167" s="22">
        <f>-COS(Wellpath!L167) / GField</f>
        <v>-0.10197162129779283</v>
      </c>
      <c r="D167" s="22">
        <f>(TAN(Dip) * COS(Wellpath!L167) * SIN(Wellpath!O167)) / GField</f>
        <v>0</v>
      </c>
      <c r="E167" s="20">
        <f>IF(D167="SING",(A168-A166)/2*Model!$W$7*(-SIN(Wellpath!$M167+Wellpath!$Q167) / GField),Model!$W$7*((drdp!B167+drdp!K167)*'ABXY-TI1S'!$B167+(drdp!E167+drdp!N167)*'ABXY-TI1S'!$C167+(drdp!H167+drdp!Q167)*'ABXY-TI1S'!$D167))</f>
        <v>0</v>
      </c>
      <c r="F167" s="20">
        <f>IF(D167="SING",(A168-A166)/2*Model!$W$7*(COS(Wellpath!$M167+Wellpath!$Q167) / GField),Model!$W$7*((drdp!C167+drdp!L167)*'ABXY-TI1S'!$B167+(drdp!F167+drdp!O167)*'ABXY-TI1S'!$C167+(drdp!I167+drdp!R167)*'ABXY-TI1S'!$D167))</f>
        <v>0</v>
      </c>
      <c r="G167" s="20">
        <f>IF(D167="SING",0,Model!$W$7*((drdp!D167+drdp!M167)*'ABXY-TI1S'!$B167+(drdp!G167+drdp!P167)*'ABXY-TI1S'!$C167+(drdp!J167+drdp!S167)*'ABXY-TI1S'!$D167))</f>
        <v>0</v>
      </c>
      <c r="H167" s="18">
        <f>IF(D167="SING",(A167-A166)/2*Model!$W$7*(-SIN(Wellpath!$M167+Wellpath!$Q167) / GField),Model!$W$7*((drdp!B167)*'ABXY-TI1S'!$B167+(drdp!E167)*'ABXY-TI1S'!$C167+(drdp!H167)*'ABXY-TI1S'!$D167))</f>
        <v>0</v>
      </c>
      <c r="I167" s="18">
        <f>IF(D167="SING",(A167-A166)/2*Model!$W$7*(COS(Wellpath!$M167+Wellpath!$Q167) / GField),Model!$W$7*((drdp!C167)*'ABXY-TI1S'!$B167+(drdp!F167)*'ABXY-TI1S'!$C167+(drdp!I167)*'ABXY-TI1S'!$D167))</f>
        <v>0</v>
      </c>
      <c r="J167" s="18">
        <f>IF(D167="SING",0,Model!$W$7*((drdp!D167)*'ABXY-TI1S'!$B167+(drdp!G167)*'ABXY-TI1S'!$C167+(drdp!J167)*'ABXY-TI1S'!$D167))</f>
        <v>0</v>
      </c>
      <c r="K167" s="21">
        <f>SUM(E$3:E166)+H167</f>
        <v>-0.1329281953678958</v>
      </c>
      <c r="L167" s="21">
        <f>SUM(F$3:F166)+I167</f>
        <v>0.23617774702682112</v>
      </c>
      <c r="M167" s="21">
        <f>SUM(G$3:G166)+J167</f>
        <v>0.52766880310782338</v>
      </c>
      <c r="N167" s="21"/>
      <c r="O167" s="21"/>
      <c r="P167" s="21"/>
      <c r="Q167" s="19">
        <f t="shared" si="13"/>
        <v>1.7669905123765473E-2</v>
      </c>
      <c r="R167" s="19">
        <f t="shared" si="14"/>
        <v>5.5779928190665115E-2</v>
      </c>
      <c r="S167" s="19">
        <f t="shared" si="15"/>
        <v>0.27843436577324288</v>
      </c>
      <c r="T167" s="19">
        <f t="shared" si="16"/>
        <v>-3.1394681698330748E-2</v>
      </c>
      <c r="U167" s="19">
        <f t="shared" si="17"/>
        <v>-7.0142061749060486E-2</v>
      </c>
      <c r="V167" s="19">
        <f t="shared" si="18"/>
        <v>0.12462362909434499</v>
      </c>
    </row>
    <row r="168" spans="1:22" x14ac:dyDescent="0.25">
      <c r="A168" s="26">
        <f>Wellpath!E168</f>
        <v>0</v>
      </c>
      <c r="B168" s="22">
        <v>0</v>
      </c>
      <c r="C168" s="22">
        <f>-COS(Wellpath!L168) / GField</f>
        <v>-0.10197162129779283</v>
      </c>
      <c r="D168" s="22">
        <f>(TAN(Dip) * COS(Wellpath!L168) * SIN(Wellpath!O168)) / GField</f>
        <v>0</v>
      </c>
      <c r="E168" s="20">
        <f>IF(D168="SING",(A169-A167)/2*Model!$W$7*(-SIN(Wellpath!$M168+Wellpath!$Q168) / GField),Model!$W$7*((drdp!B168+drdp!K168)*'ABXY-TI1S'!$B168+(drdp!E168+drdp!N168)*'ABXY-TI1S'!$C168+(drdp!H168+drdp!Q168)*'ABXY-TI1S'!$D168))</f>
        <v>0</v>
      </c>
      <c r="F168" s="20">
        <f>IF(D168="SING",(A169-A167)/2*Model!$W$7*(COS(Wellpath!$M168+Wellpath!$Q168) / GField),Model!$W$7*((drdp!C168+drdp!L168)*'ABXY-TI1S'!$B168+(drdp!F168+drdp!O168)*'ABXY-TI1S'!$C168+(drdp!I168+drdp!R168)*'ABXY-TI1S'!$D168))</f>
        <v>0</v>
      </c>
      <c r="G168" s="20">
        <f>IF(D168="SING",0,Model!$W$7*((drdp!D168+drdp!M168)*'ABXY-TI1S'!$B168+(drdp!G168+drdp!P168)*'ABXY-TI1S'!$C168+(drdp!J168+drdp!S168)*'ABXY-TI1S'!$D168))</f>
        <v>0</v>
      </c>
      <c r="H168" s="18">
        <f>IF(D168="SING",(A168-A167)/2*Model!$W$7*(-SIN(Wellpath!$M168+Wellpath!$Q168) / GField),Model!$W$7*((drdp!B168)*'ABXY-TI1S'!$B168+(drdp!E168)*'ABXY-TI1S'!$C168+(drdp!H168)*'ABXY-TI1S'!$D168))</f>
        <v>0</v>
      </c>
      <c r="I168" s="18">
        <f>IF(D168="SING",(A168-A167)/2*Model!$W$7*(COS(Wellpath!$M168+Wellpath!$Q168) / GField),Model!$W$7*((drdp!C168)*'ABXY-TI1S'!$B168+(drdp!F168)*'ABXY-TI1S'!$C168+(drdp!I168)*'ABXY-TI1S'!$D168))</f>
        <v>0</v>
      </c>
      <c r="J168" s="18">
        <f>IF(D168="SING",0,Model!$W$7*((drdp!D168)*'ABXY-TI1S'!$B168+(drdp!G168)*'ABXY-TI1S'!$C168+(drdp!J168)*'ABXY-TI1S'!$D168))</f>
        <v>0</v>
      </c>
      <c r="K168" s="21">
        <f>SUM(E$3:E167)+H168</f>
        <v>-0.1329281953678958</v>
      </c>
      <c r="L168" s="21">
        <f>SUM(F$3:F167)+I168</f>
        <v>0.23617774702682112</v>
      </c>
      <c r="M168" s="21">
        <f>SUM(G$3:G167)+J168</f>
        <v>0.52766880310782338</v>
      </c>
      <c r="N168" s="21"/>
      <c r="O168" s="21"/>
      <c r="P168" s="21"/>
      <c r="Q168" s="19">
        <f t="shared" si="13"/>
        <v>1.7669905123765473E-2</v>
      </c>
      <c r="R168" s="19">
        <f t="shared" si="14"/>
        <v>5.5779928190665115E-2</v>
      </c>
      <c r="S168" s="19">
        <f t="shared" si="15"/>
        <v>0.27843436577324288</v>
      </c>
      <c r="T168" s="19">
        <f t="shared" si="16"/>
        <v>-3.1394681698330748E-2</v>
      </c>
      <c r="U168" s="19">
        <f t="shared" si="17"/>
        <v>-7.0142061749060486E-2</v>
      </c>
      <c r="V168" s="19">
        <f t="shared" si="18"/>
        <v>0.12462362909434499</v>
      </c>
    </row>
    <row r="169" spans="1:22" x14ac:dyDescent="0.25">
      <c r="A169" s="26">
        <f>Wellpath!E169</f>
        <v>0</v>
      </c>
      <c r="B169" s="22">
        <v>0</v>
      </c>
      <c r="C169" s="22">
        <f>-COS(Wellpath!L169) / GField</f>
        <v>-0.10197162129779283</v>
      </c>
      <c r="D169" s="22">
        <f>(TAN(Dip) * COS(Wellpath!L169) * SIN(Wellpath!O169)) / GField</f>
        <v>0</v>
      </c>
      <c r="E169" s="20">
        <f>IF(D169="SING",(A170-A168)/2*Model!$W$7*(-SIN(Wellpath!$M169+Wellpath!$Q169) / GField),Model!$W$7*((drdp!B169+drdp!K169)*'ABXY-TI1S'!$B169+(drdp!E169+drdp!N169)*'ABXY-TI1S'!$C169+(drdp!H169+drdp!Q169)*'ABXY-TI1S'!$D169))</f>
        <v>0</v>
      </c>
      <c r="F169" s="20">
        <f>IF(D169="SING",(A170-A168)/2*Model!$W$7*(COS(Wellpath!$M169+Wellpath!$Q169) / GField),Model!$W$7*((drdp!C169+drdp!L169)*'ABXY-TI1S'!$B169+(drdp!F169+drdp!O169)*'ABXY-TI1S'!$C169+(drdp!I169+drdp!R169)*'ABXY-TI1S'!$D169))</f>
        <v>0</v>
      </c>
      <c r="G169" s="20">
        <f>IF(D169="SING",0,Model!$W$7*((drdp!D169+drdp!M169)*'ABXY-TI1S'!$B169+(drdp!G169+drdp!P169)*'ABXY-TI1S'!$C169+(drdp!J169+drdp!S169)*'ABXY-TI1S'!$D169))</f>
        <v>0</v>
      </c>
      <c r="H169" s="18">
        <f>IF(D169="SING",(A169-A168)/2*Model!$W$7*(-SIN(Wellpath!$M169+Wellpath!$Q169) / GField),Model!$W$7*((drdp!B169)*'ABXY-TI1S'!$B169+(drdp!E169)*'ABXY-TI1S'!$C169+(drdp!H169)*'ABXY-TI1S'!$D169))</f>
        <v>0</v>
      </c>
      <c r="I169" s="18">
        <f>IF(D169="SING",(A169-A168)/2*Model!$W$7*(COS(Wellpath!$M169+Wellpath!$Q169) / GField),Model!$W$7*((drdp!C169)*'ABXY-TI1S'!$B169+(drdp!F169)*'ABXY-TI1S'!$C169+(drdp!I169)*'ABXY-TI1S'!$D169))</f>
        <v>0</v>
      </c>
      <c r="J169" s="18">
        <f>IF(D169="SING",0,Model!$W$7*((drdp!D169)*'ABXY-TI1S'!$B169+(drdp!G169)*'ABXY-TI1S'!$C169+(drdp!J169)*'ABXY-TI1S'!$D169))</f>
        <v>0</v>
      </c>
      <c r="K169" s="21">
        <f>SUM(E$3:E168)+H169</f>
        <v>-0.1329281953678958</v>
      </c>
      <c r="L169" s="21">
        <f>SUM(F$3:F168)+I169</f>
        <v>0.23617774702682112</v>
      </c>
      <c r="M169" s="21">
        <f>SUM(G$3:G168)+J169</f>
        <v>0.52766880310782338</v>
      </c>
      <c r="N169" s="21"/>
      <c r="O169" s="21"/>
      <c r="P169" s="21"/>
      <c r="Q169" s="19">
        <f t="shared" si="13"/>
        <v>1.7669905123765473E-2</v>
      </c>
      <c r="R169" s="19">
        <f t="shared" si="14"/>
        <v>5.5779928190665115E-2</v>
      </c>
      <c r="S169" s="19">
        <f t="shared" si="15"/>
        <v>0.27843436577324288</v>
      </c>
      <c r="T169" s="19">
        <f t="shared" si="16"/>
        <v>-3.1394681698330748E-2</v>
      </c>
      <c r="U169" s="19">
        <f t="shared" si="17"/>
        <v>-7.0142061749060486E-2</v>
      </c>
      <c r="V169" s="19">
        <f t="shared" si="18"/>
        <v>0.12462362909434499</v>
      </c>
    </row>
    <row r="170" spans="1:22" x14ac:dyDescent="0.25">
      <c r="A170" s="26">
        <f>Wellpath!E170</f>
        <v>0</v>
      </c>
      <c r="B170" s="22">
        <v>0</v>
      </c>
      <c r="C170" s="22">
        <f>-COS(Wellpath!L170) / GField</f>
        <v>-0.10197162129779283</v>
      </c>
      <c r="D170" s="22">
        <f>(TAN(Dip) * COS(Wellpath!L170) * SIN(Wellpath!O170)) / GField</f>
        <v>0</v>
      </c>
      <c r="E170" s="20">
        <f>IF(D170="SING",(A171-A169)/2*Model!$W$7*(-SIN(Wellpath!$M170+Wellpath!$Q170) / GField),Model!$W$7*((drdp!B170+drdp!K170)*'ABXY-TI1S'!$B170+(drdp!E170+drdp!N170)*'ABXY-TI1S'!$C170+(drdp!H170+drdp!Q170)*'ABXY-TI1S'!$D170))</f>
        <v>0</v>
      </c>
      <c r="F170" s="20">
        <f>IF(D170="SING",(A171-A169)/2*Model!$W$7*(COS(Wellpath!$M170+Wellpath!$Q170) / GField),Model!$W$7*((drdp!C170+drdp!L170)*'ABXY-TI1S'!$B170+(drdp!F170+drdp!O170)*'ABXY-TI1S'!$C170+(drdp!I170+drdp!R170)*'ABXY-TI1S'!$D170))</f>
        <v>0</v>
      </c>
      <c r="G170" s="20">
        <f>IF(D170="SING",0,Model!$W$7*((drdp!D170+drdp!M170)*'ABXY-TI1S'!$B170+(drdp!G170+drdp!P170)*'ABXY-TI1S'!$C170+(drdp!J170+drdp!S170)*'ABXY-TI1S'!$D170))</f>
        <v>0</v>
      </c>
      <c r="H170" s="18">
        <f>IF(D170="SING",(A170-A169)/2*Model!$W$7*(-SIN(Wellpath!$M170+Wellpath!$Q170) / GField),Model!$W$7*((drdp!B170)*'ABXY-TI1S'!$B170+(drdp!E170)*'ABXY-TI1S'!$C170+(drdp!H170)*'ABXY-TI1S'!$D170))</f>
        <v>0</v>
      </c>
      <c r="I170" s="18">
        <f>IF(D170="SING",(A170-A169)/2*Model!$W$7*(COS(Wellpath!$M170+Wellpath!$Q170) / GField),Model!$W$7*((drdp!C170)*'ABXY-TI1S'!$B170+(drdp!F170)*'ABXY-TI1S'!$C170+(drdp!I170)*'ABXY-TI1S'!$D170))</f>
        <v>0</v>
      </c>
      <c r="J170" s="18">
        <f>IF(D170="SING",0,Model!$W$7*((drdp!D170)*'ABXY-TI1S'!$B170+(drdp!G170)*'ABXY-TI1S'!$C170+(drdp!J170)*'ABXY-TI1S'!$D170))</f>
        <v>0</v>
      </c>
      <c r="K170" s="21">
        <f>SUM(E$3:E169)+H170</f>
        <v>-0.1329281953678958</v>
      </c>
      <c r="L170" s="21">
        <f>SUM(F$3:F169)+I170</f>
        <v>0.23617774702682112</v>
      </c>
      <c r="M170" s="21">
        <f>SUM(G$3:G169)+J170</f>
        <v>0.52766880310782338</v>
      </c>
      <c r="N170" s="21"/>
      <c r="O170" s="21"/>
      <c r="P170" s="21"/>
      <c r="Q170" s="19">
        <f t="shared" si="13"/>
        <v>1.7669905123765473E-2</v>
      </c>
      <c r="R170" s="19">
        <f t="shared" si="14"/>
        <v>5.5779928190665115E-2</v>
      </c>
      <c r="S170" s="19">
        <f t="shared" si="15"/>
        <v>0.27843436577324288</v>
      </c>
      <c r="T170" s="19">
        <f t="shared" si="16"/>
        <v>-3.1394681698330748E-2</v>
      </c>
      <c r="U170" s="19">
        <f t="shared" si="17"/>
        <v>-7.0142061749060486E-2</v>
      </c>
      <c r="V170" s="19">
        <f t="shared" si="18"/>
        <v>0.12462362909434499</v>
      </c>
    </row>
    <row r="171" spans="1:22" x14ac:dyDescent="0.25">
      <c r="A171" s="26">
        <f>Wellpath!E171</f>
        <v>0</v>
      </c>
      <c r="B171" s="22">
        <v>0</v>
      </c>
      <c r="C171" s="22">
        <f>-COS(Wellpath!L171) / GField</f>
        <v>-0.10197162129779283</v>
      </c>
      <c r="D171" s="22">
        <f>(TAN(Dip) * COS(Wellpath!L171) * SIN(Wellpath!O171)) / GField</f>
        <v>0</v>
      </c>
      <c r="E171" s="20">
        <f>IF(D171="SING",(A172-A170)/2*Model!$W$7*(-SIN(Wellpath!$M171+Wellpath!$Q171) / GField),Model!$W$7*((drdp!B171+drdp!K171)*'ABXY-TI1S'!$B171+(drdp!E171+drdp!N171)*'ABXY-TI1S'!$C171+(drdp!H171+drdp!Q171)*'ABXY-TI1S'!$D171))</f>
        <v>0</v>
      </c>
      <c r="F171" s="20">
        <f>IF(D171="SING",(A172-A170)/2*Model!$W$7*(COS(Wellpath!$M171+Wellpath!$Q171) / GField),Model!$W$7*((drdp!C171+drdp!L171)*'ABXY-TI1S'!$B171+(drdp!F171+drdp!O171)*'ABXY-TI1S'!$C171+(drdp!I171+drdp!R171)*'ABXY-TI1S'!$D171))</f>
        <v>0</v>
      </c>
      <c r="G171" s="20">
        <f>IF(D171="SING",0,Model!$W$7*((drdp!D171+drdp!M171)*'ABXY-TI1S'!$B171+(drdp!G171+drdp!P171)*'ABXY-TI1S'!$C171+(drdp!J171+drdp!S171)*'ABXY-TI1S'!$D171))</f>
        <v>0</v>
      </c>
      <c r="H171" s="18">
        <f>IF(D171="SING",(A171-A170)/2*Model!$W$7*(-SIN(Wellpath!$M171+Wellpath!$Q171) / GField),Model!$W$7*((drdp!B171)*'ABXY-TI1S'!$B171+(drdp!E171)*'ABXY-TI1S'!$C171+(drdp!H171)*'ABXY-TI1S'!$D171))</f>
        <v>0</v>
      </c>
      <c r="I171" s="18">
        <f>IF(D171="SING",(A171-A170)/2*Model!$W$7*(COS(Wellpath!$M171+Wellpath!$Q171) / GField),Model!$W$7*((drdp!C171)*'ABXY-TI1S'!$B171+(drdp!F171)*'ABXY-TI1S'!$C171+(drdp!I171)*'ABXY-TI1S'!$D171))</f>
        <v>0</v>
      </c>
      <c r="J171" s="18">
        <f>IF(D171="SING",0,Model!$W$7*((drdp!D171)*'ABXY-TI1S'!$B171+(drdp!G171)*'ABXY-TI1S'!$C171+(drdp!J171)*'ABXY-TI1S'!$D171))</f>
        <v>0</v>
      </c>
      <c r="K171" s="21">
        <f>SUM(E$3:E170)+H171</f>
        <v>-0.1329281953678958</v>
      </c>
      <c r="L171" s="21">
        <f>SUM(F$3:F170)+I171</f>
        <v>0.23617774702682112</v>
      </c>
      <c r="M171" s="21">
        <f>SUM(G$3:G170)+J171</f>
        <v>0.52766880310782338</v>
      </c>
      <c r="N171" s="21"/>
      <c r="O171" s="21"/>
      <c r="P171" s="21"/>
      <c r="Q171" s="19">
        <f t="shared" si="13"/>
        <v>1.7669905123765473E-2</v>
      </c>
      <c r="R171" s="19">
        <f t="shared" si="14"/>
        <v>5.5779928190665115E-2</v>
      </c>
      <c r="S171" s="19">
        <f t="shared" si="15"/>
        <v>0.27843436577324288</v>
      </c>
      <c r="T171" s="19">
        <f t="shared" si="16"/>
        <v>-3.1394681698330748E-2</v>
      </c>
      <c r="U171" s="19">
        <f t="shared" si="17"/>
        <v>-7.0142061749060486E-2</v>
      </c>
      <c r="V171" s="19">
        <f t="shared" si="18"/>
        <v>0.12462362909434499</v>
      </c>
    </row>
    <row r="172" spans="1:22" x14ac:dyDescent="0.25">
      <c r="A172" s="26">
        <f>Wellpath!E172</f>
        <v>0</v>
      </c>
      <c r="B172" s="22">
        <v>0</v>
      </c>
      <c r="C172" s="22">
        <f>-COS(Wellpath!L172) / GField</f>
        <v>-0.10197162129779283</v>
      </c>
      <c r="D172" s="22">
        <f>(TAN(Dip) * COS(Wellpath!L172) * SIN(Wellpath!O172)) / GField</f>
        <v>0</v>
      </c>
      <c r="E172" s="20">
        <f>IF(D172="SING",(A173-A171)/2*Model!$W$7*(-SIN(Wellpath!$M172+Wellpath!$Q172) / GField),Model!$W$7*((drdp!B172+drdp!K172)*'ABXY-TI1S'!$B172+(drdp!E172+drdp!N172)*'ABXY-TI1S'!$C172+(drdp!H172+drdp!Q172)*'ABXY-TI1S'!$D172))</f>
        <v>0</v>
      </c>
      <c r="F172" s="20">
        <f>IF(D172="SING",(A173-A171)/2*Model!$W$7*(COS(Wellpath!$M172+Wellpath!$Q172) / GField),Model!$W$7*((drdp!C172+drdp!L172)*'ABXY-TI1S'!$B172+(drdp!F172+drdp!O172)*'ABXY-TI1S'!$C172+(drdp!I172+drdp!R172)*'ABXY-TI1S'!$D172))</f>
        <v>0</v>
      </c>
      <c r="G172" s="20">
        <f>IF(D172="SING",0,Model!$W$7*((drdp!D172+drdp!M172)*'ABXY-TI1S'!$B172+(drdp!G172+drdp!P172)*'ABXY-TI1S'!$C172+(drdp!J172+drdp!S172)*'ABXY-TI1S'!$D172))</f>
        <v>0</v>
      </c>
      <c r="H172" s="18">
        <f>IF(D172="SING",(A172-A171)/2*Model!$W$7*(-SIN(Wellpath!$M172+Wellpath!$Q172) / GField),Model!$W$7*((drdp!B172)*'ABXY-TI1S'!$B172+(drdp!E172)*'ABXY-TI1S'!$C172+(drdp!H172)*'ABXY-TI1S'!$D172))</f>
        <v>0</v>
      </c>
      <c r="I172" s="18">
        <f>IF(D172="SING",(A172-A171)/2*Model!$W$7*(COS(Wellpath!$M172+Wellpath!$Q172) / GField),Model!$W$7*((drdp!C172)*'ABXY-TI1S'!$B172+(drdp!F172)*'ABXY-TI1S'!$C172+(drdp!I172)*'ABXY-TI1S'!$D172))</f>
        <v>0</v>
      </c>
      <c r="J172" s="18">
        <f>IF(D172="SING",0,Model!$W$7*((drdp!D172)*'ABXY-TI1S'!$B172+(drdp!G172)*'ABXY-TI1S'!$C172+(drdp!J172)*'ABXY-TI1S'!$D172))</f>
        <v>0</v>
      </c>
      <c r="K172" s="21">
        <f>SUM(E$3:E171)+H172</f>
        <v>-0.1329281953678958</v>
      </c>
      <c r="L172" s="21">
        <f>SUM(F$3:F171)+I172</f>
        <v>0.23617774702682112</v>
      </c>
      <c r="M172" s="21">
        <f>SUM(G$3:G171)+J172</f>
        <v>0.52766880310782338</v>
      </c>
      <c r="N172" s="21"/>
      <c r="O172" s="21"/>
      <c r="P172" s="21"/>
      <c r="Q172" s="19">
        <f t="shared" si="13"/>
        <v>1.7669905123765473E-2</v>
      </c>
      <c r="R172" s="19">
        <f t="shared" si="14"/>
        <v>5.5779928190665115E-2</v>
      </c>
      <c r="S172" s="19">
        <f t="shared" si="15"/>
        <v>0.27843436577324288</v>
      </c>
      <c r="T172" s="19">
        <f t="shared" si="16"/>
        <v>-3.1394681698330748E-2</v>
      </c>
      <c r="U172" s="19">
        <f t="shared" si="17"/>
        <v>-7.0142061749060486E-2</v>
      </c>
      <c r="V172" s="19">
        <f t="shared" si="18"/>
        <v>0.12462362909434499</v>
      </c>
    </row>
    <row r="173" spans="1:22" x14ac:dyDescent="0.25">
      <c r="A173" s="26">
        <f>Wellpath!E173</f>
        <v>0</v>
      </c>
      <c r="B173" s="22">
        <v>0</v>
      </c>
      <c r="C173" s="22">
        <f>-COS(Wellpath!L173) / GField</f>
        <v>-0.10197162129779283</v>
      </c>
      <c r="D173" s="22">
        <f>(TAN(Dip) * COS(Wellpath!L173) * SIN(Wellpath!O173)) / GField</f>
        <v>0</v>
      </c>
      <c r="E173" s="20">
        <f>IF(D173="SING",(A174-A172)/2*Model!$W$7*(-SIN(Wellpath!$M173+Wellpath!$Q173) / GField),Model!$W$7*((drdp!B173+drdp!K173)*'ABXY-TI1S'!$B173+(drdp!E173+drdp!N173)*'ABXY-TI1S'!$C173+(drdp!H173+drdp!Q173)*'ABXY-TI1S'!$D173))</f>
        <v>0</v>
      </c>
      <c r="F173" s="20">
        <f>IF(D173="SING",(A174-A172)/2*Model!$W$7*(COS(Wellpath!$M173+Wellpath!$Q173) / GField),Model!$W$7*((drdp!C173+drdp!L173)*'ABXY-TI1S'!$B173+(drdp!F173+drdp!O173)*'ABXY-TI1S'!$C173+(drdp!I173+drdp!R173)*'ABXY-TI1S'!$D173))</f>
        <v>0</v>
      </c>
      <c r="G173" s="20">
        <f>IF(D173="SING",0,Model!$W$7*((drdp!D173+drdp!M173)*'ABXY-TI1S'!$B173+(drdp!G173+drdp!P173)*'ABXY-TI1S'!$C173+(drdp!J173+drdp!S173)*'ABXY-TI1S'!$D173))</f>
        <v>0</v>
      </c>
      <c r="H173" s="18">
        <f>IF(D173="SING",(A173-A172)/2*Model!$W$7*(-SIN(Wellpath!$M173+Wellpath!$Q173) / GField),Model!$W$7*((drdp!B173)*'ABXY-TI1S'!$B173+(drdp!E173)*'ABXY-TI1S'!$C173+(drdp!H173)*'ABXY-TI1S'!$D173))</f>
        <v>0</v>
      </c>
      <c r="I173" s="18">
        <f>IF(D173="SING",(A173-A172)/2*Model!$W$7*(COS(Wellpath!$M173+Wellpath!$Q173) / GField),Model!$W$7*((drdp!C173)*'ABXY-TI1S'!$B173+(drdp!F173)*'ABXY-TI1S'!$C173+(drdp!I173)*'ABXY-TI1S'!$D173))</f>
        <v>0</v>
      </c>
      <c r="J173" s="18">
        <f>IF(D173="SING",0,Model!$W$7*((drdp!D173)*'ABXY-TI1S'!$B173+(drdp!G173)*'ABXY-TI1S'!$C173+(drdp!J173)*'ABXY-TI1S'!$D173))</f>
        <v>0</v>
      </c>
      <c r="K173" s="21">
        <f>SUM(E$3:E172)+H173</f>
        <v>-0.1329281953678958</v>
      </c>
      <c r="L173" s="21">
        <f>SUM(F$3:F172)+I173</f>
        <v>0.23617774702682112</v>
      </c>
      <c r="M173" s="21">
        <f>SUM(G$3:G172)+J173</f>
        <v>0.52766880310782338</v>
      </c>
      <c r="N173" s="21"/>
      <c r="O173" s="21"/>
      <c r="P173" s="21"/>
      <c r="Q173" s="19">
        <f t="shared" si="13"/>
        <v>1.7669905123765473E-2</v>
      </c>
      <c r="R173" s="19">
        <f t="shared" si="14"/>
        <v>5.5779928190665115E-2</v>
      </c>
      <c r="S173" s="19">
        <f t="shared" si="15"/>
        <v>0.27843436577324288</v>
      </c>
      <c r="T173" s="19">
        <f t="shared" si="16"/>
        <v>-3.1394681698330748E-2</v>
      </c>
      <c r="U173" s="19">
        <f t="shared" si="17"/>
        <v>-7.0142061749060486E-2</v>
      </c>
      <c r="V173" s="19">
        <f t="shared" si="18"/>
        <v>0.12462362909434499</v>
      </c>
    </row>
    <row r="174" spans="1:22" x14ac:dyDescent="0.25">
      <c r="A174" s="26">
        <f>Wellpath!E174</f>
        <v>0</v>
      </c>
      <c r="B174" s="22">
        <v>0</v>
      </c>
      <c r="C174" s="22">
        <f>-COS(Wellpath!L174) / GField</f>
        <v>-0.10197162129779283</v>
      </c>
      <c r="D174" s="22">
        <f>(TAN(Dip) * COS(Wellpath!L174) * SIN(Wellpath!O174)) / GField</f>
        <v>0</v>
      </c>
      <c r="E174" s="20">
        <f>IF(D174="SING",(A175-A173)/2*Model!$W$7*(-SIN(Wellpath!$M174+Wellpath!$Q174) / GField),Model!$W$7*((drdp!B174+drdp!K174)*'ABXY-TI1S'!$B174+(drdp!E174+drdp!N174)*'ABXY-TI1S'!$C174+(drdp!H174+drdp!Q174)*'ABXY-TI1S'!$D174))</f>
        <v>0</v>
      </c>
      <c r="F174" s="20">
        <f>IF(D174="SING",(A175-A173)/2*Model!$W$7*(COS(Wellpath!$M174+Wellpath!$Q174) / GField),Model!$W$7*((drdp!C174+drdp!L174)*'ABXY-TI1S'!$B174+(drdp!F174+drdp!O174)*'ABXY-TI1S'!$C174+(drdp!I174+drdp!R174)*'ABXY-TI1S'!$D174))</f>
        <v>0</v>
      </c>
      <c r="G174" s="20">
        <f>IF(D174="SING",0,Model!$W$7*((drdp!D174+drdp!M174)*'ABXY-TI1S'!$B174+(drdp!G174+drdp!P174)*'ABXY-TI1S'!$C174+(drdp!J174+drdp!S174)*'ABXY-TI1S'!$D174))</f>
        <v>0</v>
      </c>
      <c r="H174" s="18">
        <f>IF(D174="SING",(A174-A173)/2*Model!$W$7*(-SIN(Wellpath!$M174+Wellpath!$Q174) / GField),Model!$W$7*((drdp!B174)*'ABXY-TI1S'!$B174+(drdp!E174)*'ABXY-TI1S'!$C174+(drdp!H174)*'ABXY-TI1S'!$D174))</f>
        <v>0</v>
      </c>
      <c r="I174" s="18">
        <f>IF(D174="SING",(A174-A173)/2*Model!$W$7*(COS(Wellpath!$M174+Wellpath!$Q174) / GField),Model!$W$7*((drdp!C174)*'ABXY-TI1S'!$B174+(drdp!F174)*'ABXY-TI1S'!$C174+(drdp!I174)*'ABXY-TI1S'!$D174))</f>
        <v>0</v>
      </c>
      <c r="J174" s="18">
        <f>IF(D174="SING",0,Model!$W$7*((drdp!D174)*'ABXY-TI1S'!$B174+(drdp!G174)*'ABXY-TI1S'!$C174+(drdp!J174)*'ABXY-TI1S'!$D174))</f>
        <v>0</v>
      </c>
      <c r="K174" s="21">
        <f>SUM(E$3:E173)+H174</f>
        <v>-0.1329281953678958</v>
      </c>
      <c r="L174" s="21">
        <f>SUM(F$3:F173)+I174</f>
        <v>0.23617774702682112</v>
      </c>
      <c r="M174" s="21">
        <f>SUM(G$3:G173)+J174</f>
        <v>0.52766880310782338</v>
      </c>
      <c r="N174" s="21"/>
      <c r="O174" s="21"/>
      <c r="P174" s="21"/>
      <c r="Q174" s="19">
        <f t="shared" si="13"/>
        <v>1.7669905123765473E-2</v>
      </c>
      <c r="R174" s="19">
        <f t="shared" si="14"/>
        <v>5.5779928190665115E-2</v>
      </c>
      <c r="S174" s="19">
        <f t="shared" si="15"/>
        <v>0.27843436577324288</v>
      </c>
      <c r="T174" s="19">
        <f t="shared" si="16"/>
        <v>-3.1394681698330748E-2</v>
      </c>
      <c r="U174" s="19">
        <f t="shared" si="17"/>
        <v>-7.0142061749060486E-2</v>
      </c>
      <c r="V174" s="19">
        <f t="shared" si="18"/>
        <v>0.12462362909434499</v>
      </c>
    </row>
    <row r="175" spans="1:22" x14ac:dyDescent="0.25">
      <c r="A175" s="26">
        <f>Wellpath!E175</f>
        <v>0</v>
      </c>
      <c r="B175" s="22">
        <v>0</v>
      </c>
      <c r="C175" s="22">
        <f>-COS(Wellpath!L175) / GField</f>
        <v>-0.10197162129779283</v>
      </c>
      <c r="D175" s="22">
        <f>(TAN(Dip) * COS(Wellpath!L175) * SIN(Wellpath!O175)) / GField</f>
        <v>0</v>
      </c>
      <c r="E175" s="20">
        <f>IF(D175="SING",(A176-A174)/2*Model!$W$7*(-SIN(Wellpath!$M175+Wellpath!$Q175) / GField),Model!$W$7*((drdp!B175+drdp!K175)*'ABXY-TI1S'!$B175+(drdp!E175+drdp!N175)*'ABXY-TI1S'!$C175+(drdp!H175+drdp!Q175)*'ABXY-TI1S'!$D175))</f>
        <v>0</v>
      </c>
      <c r="F175" s="20">
        <f>IF(D175="SING",(A176-A174)/2*Model!$W$7*(COS(Wellpath!$M175+Wellpath!$Q175) / GField),Model!$W$7*((drdp!C175+drdp!L175)*'ABXY-TI1S'!$B175+(drdp!F175+drdp!O175)*'ABXY-TI1S'!$C175+(drdp!I175+drdp!R175)*'ABXY-TI1S'!$D175))</f>
        <v>0</v>
      </c>
      <c r="G175" s="20">
        <f>IF(D175="SING",0,Model!$W$7*((drdp!D175+drdp!M175)*'ABXY-TI1S'!$B175+(drdp!G175+drdp!P175)*'ABXY-TI1S'!$C175+(drdp!J175+drdp!S175)*'ABXY-TI1S'!$D175))</f>
        <v>0</v>
      </c>
      <c r="H175" s="18">
        <f>IF(D175="SING",(A175-A174)/2*Model!$W$7*(-SIN(Wellpath!$M175+Wellpath!$Q175) / GField),Model!$W$7*((drdp!B175)*'ABXY-TI1S'!$B175+(drdp!E175)*'ABXY-TI1S'!$C175+(drdp!H175)*'ABXY-TI1S'!$D175))</f>
        <v>0</v>
      </c>
      <c r="I175" s="18">
        <f>IF(D175="SING",(A175-A174)/2*Model!$W$7*(COS(Wellpath!$M175+Wellpath!$Q175) / GField),Model!$W$7*((drdp!C175)*'ABXY-TI1S'!$B175+(drdp!F175)*'ABXY-TI1S'!$C175+(drdp!I175)*'ABXY-TI1S'!$D175))</f>
        <v>0</v>
      </c>
      <c r="J175" s="18">
        <f>IF(D175="SING",0,Model!$W$7*((drdp!D175)*'ABXY-TI1S'!$B175+(drdp!G175)*'ABXY-TI1S'!$C175+(drdp!J175)*'ABXY-TI1S'!$D175))</f>
        <v>0</v>
      </c>
      <c r="K175" s="21">
        <f>SUM(E$3:E174)+H175</f>
        <v>-0.1329281953678958</v>
      </c>
      <c r="L175" s="21">
        <f>SUM(F$3:F174)+I175</f>
        <v>0.23617774702682112</v>
      </c>
      <c r="M175" s="21">
        <f>SUM(G$3:G174)+J175</f>
        <v>0.52766880310782338</v>
      </c>
      <c r="N175" s="21"/>
      <c r="O175" s="21"/>
      <c r="P175" s="21"/>
      <c r="Q175" s="19">
        <f t="shared" si="13"/>
        <v>1.7669905123765473E-2</v>
      </c>
      <c r="R175" s="19">
        <f t="shared" si="14"/>
        <v>5.5779928190665115E-2</v>
      </c>
      <c r="S175" s="19">
        <f t="shared" si="15"/>
        <v>0.27843436577324288</v>
      </c>
      <c r="T175" s="19">
        <f t="shared" si="16"/>
        <v>-3.1394681698330748E-2</v>
      </c>
      <c r="U175" s="19">
        <f t="shared" si="17"/>
        <v>-7.0142061749060486E-2</v>
      </c>
      <c r="V175" s="19">
        <f t="shared" si="18"/>
        <v>0.12462362909434499</v>
      </c>
    </row>
    <row r="176" spans="1:22" x14ac:dyDescent="0.25">
      <c r="A176" s="26">
        <f>Wellpath!E176</f>
        <v>0</v>
      </c>
      <c r="B176" s="22">
        <v>0</v>
      </c>
      <c r="C176" s="22">
        <f>-COS(Wellpath!L176) / GField</f>
        <v>-0.10197162129779283</v>
      </c>
      <c r="D176" s="22">
        <f>(TAN(Dip) * COS(Wellpath!L176) * SIN(Wellpath!O176)) / GField</f>
        <v>0</v>
      </c>
      <c r="E176" s="20">
        <f>IF(D176="SING",(A177-A175)/2*Model!$W$7*(-SIN(Wellpath!$M176+Wellpath!$Q176) / GField),Model!$W$7*((drdp!B176+drdp!K176)*'ABXY-TI1S'!$B176+(drdp!E176+drdp!N176)*'ABXY-TI1S'!$C176+(drdp!H176+drdp!Q176)*'ABXY-TI1S'!$D176))</f>
        <v>0</v>
      </c>
      <c r="F176" s="20">
        <f>IF(D176="SING",(A177-A175)/2*Model!$W$7*(COS(Wellpath!$M176+Wellpath!$Q176) / GField),Model!$W$7*((drdp!C176+drdp!L176)*'ABXY-TI1S'!$B176+(drdp!F176+drdp!O176)*'ABXY-TI1S'!$C176+(drdp!I176+drdp!R176)*'ABXY-TI1S'!$D176))</f>
        <v>0</v>
      </c>
      <c r="G176" s="20">
        <f>IF(D176="SING",0,Model!$W$7*((drdp!D176+drdp!M176)*'ABXY-TI1S'!$B176+(drdp!G176+drdp!P176)*'ABXY-TI1S'!$C176+(drdp!J176+drdp!S176)*'ABXY-TI1S'!$D176))</f>
        <v>0</v>
      </c>
      <c r="H176" s="18">
        <f>IF(D176="SING",(A176-A175)/2*Model!$W$7*(-SIN(Wellpath!$M176+Wellpath!$Q176) / GField),Model!$W$7*((drdp!B176)*'ABXY-TI1S'!$B176+(drdp!E176)*'ABXY-TI1S'!$C176+(drdp!H176)*'ABXY-TI1S'!$D176))</f>
        <v>0</v>
      </c>
      <c r="I176" s="18">
        <f>IF(D176="SING",(A176-A175)/2*Model!$W$7*(COS(Wellpath!$M176+Wellpath!$Q176) / GField),Model!$W$7*((drdp!C176)*'ABXY-TI1S'!$B176+(drdp!F176)*'ABXY-TI1S'!$C176+(drdp!I176)*'ABXY-TI1S'!$D176))</f>
        <v>0</v>
      </c>
      <c r="J176" s="18">
        <f>IF(D176="SING",0,Model!$W$7*((drdp!D176)*'ABXY-TI1S'!$B176+(drdp!G176)*'ABXY-TI1S'!$C176+(drdp!J176)*'ABXY-TI1S'!$D176))</f>
        <v>0</v>
      </c>
      <c r="K176" s="21">
        <f>SUM(E$3:E175)+H176</f>
        <v>-0.1329281953678958</v>
      </c>
      <c r="L176" s="21">
        <f>SUM(F$3:F175)+I176</f>
        <v>0.23617774702682112</v>
      </c>
      <c r="M176" s="21">
        <f>SUM(G$3:G175)+J176</f>
        <v>0.52766880310782338</v>
      </c>
      <c r="N176" s="21"/>
      <c r="O176" s="21"/>
      <c r="P176" s="21"/>
      <c r="Q176" s="19">
        <f t="shared" si="13"/>
        <v>1.7669905123765473E-2</v>
      </c>
      <c r="R176" s="19">
        <f t="shared" si="14"/>
        <v>5.5779928190665115E-2</v>
      </c>
      <c r="S176" s="19">
        <f t="shared" si="15"/>
        <v>0.27843436577324288</v>
      </c>
      <c r="T176" s="19">
        <f t="shared" si="16"/>
        <v>-3.1394681698330748E-2</v>
      </c>
      <c r="U176" s="19">
        <f t="shared" si="17"/>
        <v>-7.0142061749060486E-2</v>
      </c>
      <c r="V176" s="19">
        <f t="shared" si="18"/>
        <v>0.12462362909434499</v>
      </c>
    </row>
    <row r="177" spans="1:22" x14ac:dyDescent="0.25">
      <c r="A177" s="26">
        <f>Wellpath!E177</f>
        <v>0</v>
      </c>
      <c r="B177" s="22">
        <v>0</v>
      </c>
      <c r="C177" s="22">
        <f>-COS(Wellpath!L177) / GField</f>
        <v>-0.10197162129779283</v>
      </c>
      <c r="D177" s="22">
        <f>(TAN(Dip) * COS(Wellpath!L177) * SIN(Wellpath!O177)) / GField</f>
        <v>0</v>
      </c>
      <c r="E177" s="20">
        <f>IF(D177="SING",(A178-A176)/2*Model!$W$7*(-SIN(Wellpath!$M177+Wellpath!$Q177) / GField),Model!$W$7*((drdp!B177+drdp!K177)*'ABXY-TI1S'!$B177+(drdp!E177+drdp!N177)*'ABXY-TI1S'!$C177+(drdp!H177+drdp!Q177)*'ABXY-TI1S'!$D177))</f>
        <v>0</v>
      </c>
      <c r="F177" s="20">
        <f>IF(D177="SING",(A178-A176)/2*Model!$W$7*(COS(Wellpath!$M177+Wellpath!$Q177) / GField),Model!$W$7*((drdp!C177+drdp!L177)*'ABXY-TI1S'!$B177+(drdp!F177+drdp!O177)*'ABXY-TI1S'!$C177+(drdp!I177+drdp!R177)*'ABXY-TI1S'!$D177))</f>
        <v>0</v>
      </c>
      <c r="G177" s="20">
        <f>IF(D177="SING",0,Model!$W$7*((drdp!D177+drdp!M177)*'ABXY-TI1S'!$B177+(drdp!G177+drdp!P177)*'ABXY-TI1S'!$C177+(drdp!J177+drdp!S177)*'ABXY-TI1S'!$D177))</f>
        <v>0</v>
      </c>
      <c r="H177" s="18">
        <f>IF(D177="SING",(A177-A176)/2*Model!$W$7*(-SIN(Wellpath!$M177+Wellpath!$Q177) / GField),Model!$W$7*((drdp!B177)*'ABXY-TI1S'!$B177+(drdp!E177)*'ABXY-TI1S'!$C177+(drdp!H177)*'ABXY-TI1S'!$D177))</f>
        <v>0</v>
      </c>
      <c r="I177" s="18">
        <f>IF(D177="SING",(A177-A176)/2*Model!$W$7*(COS(Wellpath!$M177+Wellpath!$Q177) / GField),Model!$W$7*((drdp!C177)*'ABXY-TI1S'!$B177+(drdp!F177)*'ABXY-TI1S'!$C177+(drdp!I177)*'ABXY-TI1S'!$D177))</f>
        <v>0</v>
      </c>
      <c r="J177" s="18">
        <f>IF(D177="SING",0,Model!$W$7*((drdp!D177)*'ABXY-TI1S'!$B177+(drdp!G177)*'ABXY-TI1S'!$C177+(drdp!J177)*'ABXY-TI1S'!$D177))</f>
        <v>0</v>
      </c>
      <c r="K177" s="21">
        <f>SUM(E$3:E176)+H177</f>
        <v>-0.1329281953678958</v>
      </c>
      <c r="L177" s="21">
        <f>SUM(F$3:F176)+I177</f>
        <v>0.23617774702682112</v>
      </c>
      <c r="M177" s="21">
        <f>SUM(G$3:G176)+J177</f>
        <v>0.52766880310782338</v>
      </c>
      <c r="N177" s="21"/>
      <c r="O177" s="21"/>
      <c r="P177" s="21"/>
      <c r="Q177" s="19">
        <f t="shared" si="13"/>
        <v>1.7669905123765473E-2</v>
      </c>
      <c r="R177" s="19">
        <f t="shared" si="14"/>
        <v>5.5779928190665115E-2</v>
      </c>
      <c r="S177" s="19">
        <f t="shared" si="15"/>
        <v>0.27843436577324288</v>
      </c>
      <c r="T177" s="19">
        <f t="shared" si="16"/>
        <v>-3.1394681698330748E-2</v>
      </c>
      <c r="U177" s="19">
        <f t="shared" si="17"/>
        <v>-7.0142061749060486E-2</v>
      </c>
      <c r="V177" s="19">
        <f t="shared" si="18"/>
        <v>0.12462362909434499</v>
      </c>
    </row>
    <row r="178" spans="1:22" x14ac:dyDescent="0.25">
      <c r="A178" s="26">
        <f>Wellpath!E178</f>
        <v>0</v>
      </c>
      <c r="B178" s="22">
        <v>0</v>
      </c>
      <c r="C178" s="22">
        <f>-COS(Wellpath!L178) / GField</f>
        <v>-0.10197162129779283</v>
      </c>
      <c r="D178" s="22">
        <f>(TAN(Dip) * COS(Wellpath!L178) * SIN(Wellpath!O178)) / GField</f>
        <v>0</v>
      </c>
      <c r="E178" s="20">
        <f>IF(D178="SING",(A179-A177)/2*Model!$W$7*(-SIN(Wellpath!$M178+Wellpath!$Q178) / GField),Model!$W$7*((drdp!B178+drdp!K178)*'ABXY-TI1S'!$B178+(drdp!E178+drdp!N178)*'ABXY-TI1S'!$C178+(drdp!H178+drdp!Q178)*'ABXY-TI1S'!$D178))</f>
        <v>0</v>
      </c>
      <c r="F178" s="20">
        <f>IF(D178="SING",(A179-A177)/2*Model!$W$7*(COS(Wellpath!$M178+Wellpath!$Q178) / GField),Model!$W$7*((drdp!C178+drdp!L178)*'ABXY-TI1S'!$B178+(drdp!F178+drdp!O178)*'ABXY-TI1S'!$C178+(drdp!I178+drdp!R178)*'ABXY-TI1S'!$D178))</f>
        <v>0</v>
      </c>
      <c r="G178" s="20">
        <f>IF(D178="SING",0,Model!$W$7*((drdp!D178+drdp!M178)*'ABXY-TI1S'!$B178+(drdp!G178+drdp!P178)*'ABXY-TI1S'!$C178+(drdp!J178+drdp!S178)*'ABXY-TI1S'!$D178))</f>
        <v>0</v>
      </c>
      <c r="H178" s="18">
        <f>IF(D178="SING",(A178-A177)/2*Model!$W$7*(-SIN(Wellpath!$M178+Wellpath!$Q178) / GField),Model!$W$7*((drdp!B178)*'ABXY-TI1S'!$B178+(drdp!E178)*'ABXY-TI1S'!$C178+(drdp!H178)*'ABXY-TI1S'!$D178))</f>
        <v>0</v>
      </c>
      <c r="I178" s="18">
        <f>IF(D178="SING",(A178-A177)/2*Model!$W$7*(COS(Wellpath!$M178+Wellpath!$Q178) / GField),Model!$W$7*((drdp!C178)*'ABXY-TI1S'!$B178+(drdp!F178)*'ABXY-TI1S'!$C178+(drdp!I178)*'ABXY-TI1S'!$D178))</f>
        <v>0</v>
      </c>
      <c r="J178" s="18">
        <f>IF(D178="SING",0,Model!$W$7*((drdp!D178)*'ABXY-TI1S'!$B178+(drdp!G178)*'ABXY-TI1S'!$C178+(drdp!J178)*'ABXY-TI1S'!$D178))</f>
        <v>0</v>
      </c>
      <c r="K178" s="21">
        <f>SUM(E$3:E177)+H178</f>
        <v>-0.1329281953678958</v>
      </c>
      <c r="L178" s="21">
        <f>SUM(F$3:F177)+I178</f>
        <v>0.23617774702682112</v>
      </c>
      <c r="M178" s="21">
        <f>SUM(G$3:G177)+J178</f>
        <v>0.52766880310782338</v>
      </c>
      <c r="N178" s="21"/>
      <c r="O178" s="21"/>
      <c r="P178" s="21"/>
      <c r="Q178" s="19">
        <f t="shared" si="13"/>
        <v>1.7669905123765473E-2</v>
      </c>
      <c r="R178" s="19">
        <f t="shared" si="14"/>
        <v>5.5779928190665115E-2</v>
      </c>
      <c r="S178" s="19">
        <f t="shared" si="15"/>
        <v>0.27843436577324288</v>
      </c>
      <c r="T178" s="19">
        <f t="shared" si="16"/>
        <v>-3.1394681698330748E-2</v>
      </c>
      <c r="U178" s="19">
        <f t="shared" si="17"/>
        <v>-7.0142061749060486E-2</v>
      </c>
      <c r="V178" s="19">
        <f t="shared" si="18"/>
        <v>0.12462362909434499</v>
      </c>
    </row>
    <row r="179" spans="1:22" x14ac:dyDescent="0.25">
      <c r="A179" s="26">
        <f>Wellpath!E179</f>
        <v>0</v>
      </c>
      <c r="B179" s="22">
        <v>0</v>
      </c>
      <c r="C179" s="22">
        <f>-COS(Wellpath!L179) / GField</f>
        <v>-0.10197162129779283</v>
      </c>
      <c r="D179" s="22">
        <f>(TAN(Dip) * COS(Wellpath!L179) * SIN(Wellpath!O179)) / GField</f>
        <v>0</v>
      </c>
      <c r="E179" s="20">
        <f>IF(D179="SING",(A180-A178)/2*Model!$W$7*(-SIN(Wellpath!$M179+Wellpath!$Q179) / GField),Model!$W$7*((drdp!B179+drdp!K179)*'ABXY-TI1S'!$B179+(drdp!E179+drdp!N179)*'ABXY-TI1S'!$C179+(drdp!H179+drdp!Q179)*'ABXY-TI1S'!$D179))</f>
        <v>0</v>
      </c>
      <c r="F179" s="20">
        <f>IF(D179="SING",(A180-A178)/2*Model!$W$7*(COS(Wellpath!$M179+Wellpath!$Q179) / GField),Model!$W$7*((drdp!C179+drdp!L179)*'ABXY-TI1S'!$B179+(drdp!F179+drdp!O179)*'ABXY-TI1S'!$C179+(drdp!I179+drdp!R179)*'ABXY-TI1S'!$D179))</f>
        <v>0</v>
      </c>
      <c r="G179" s="20">
        <f>IF(D179="SING",0,Model!$W$7*((drdp!D179+drdp!M179)*'ABXY-TI1S'!$B179+(drdp!G179+drdp!P179)*'ABXY-TI1S'!$C179+(drdp!J179+drdp!S179)*'ABXY-TI1S'!$D179))</f>
        <v>0</v>
      </c>
      <c r="H179" s="18">
        <f>IF(D179="SING",(A179-A178)/2*Model!$W$7*(-SIN(Wellpath!$M179+Wellpath!$Q179) / GField),Model!$W$7*((drdp!B179)*'ABXY-TI1S'!$B179+(drdp!E179)*'ABXY-TI1S'!$C179+(drdp!H179)*'ABXY-TI1S'!$D179))</f>
        <v>0</v>
      </c>
      <c r="I179" s="18">
        <f>IF(D179="SING",(A179-A178)/2*Model!$W$7*(COS(Wellpath!$M179+Wellpath!$Q179) / GField),Model!$W$7*((drdp!C179)*'ABXY-TI1S'!$B179+(drdp!F179)*'ABXY-TI1S'!$C179+(drdp!I179)*'ABXY-TI1S'!$D179))</f>
        <v>0</v>
      </c>
      <c r="J179" s="18">
        <f>IF(D179="SING",0,Model!$W$7*((drdp!D179)*'ABXY-TI1S'!$B179+(drdp!G179)*'ABXY-TI1S'!$C179+(drdp!J179)*'ABXY-TI1S'!$D179))</f>
        <v>0</v>
      </c>
      <c r="K179" s="21">
        <f>SUM(E$3:E178)+H179</f>
        <v>-0.1329281953678958</v>
      </c>
      <c r="L179" s="21">
        <f>SUM(F$3:F178)+I179</f>
        <v>0.23617774702682112</v>
      </c>
      <c r="M179" s="21">
        <f>SUM(G$3:G178)+J179</f>
        <v>0.52766880310782338</v>
      </c>
      <c r="N179" s="21"/>
      <c r="O179" s="21"/>
      <c r="P179" s="21"/>
      <c r="Q179" s="19">
        <f t="shared" si="13"/>
        <v>1.7669905123765473E-2</v>
      </c>
      <c r="R179" s="19">
        <f t="shared" si="14"/>
        <v>5.5779928190665115E-2</v>
      </c>
      <c r="S179" s="19">
        <f t="shared" si="15"/>
        <v>0.27843436577324288</v>
      </c>
      <c r="T179" s="19">
        <f t="shared" si="16"/>
        <v>-3.1394681698330748E-2</v>
      </c>
      <c r="U179" s="19">
        <f t="shared" si="17"/>
        <v>-7.0142061749060486E-2</v>
      </c>
      <c r="V179" s="19">
        <f t="shared" si="18"/>
        <v>0.12462362909434499</v>
      </c>
    </row>
    <row r="180" spans="1:22" x14ac:dyDescent="0.25">
      <c r="A180" s="26">
        <f>Wellpath!E180</f>
        <v>0</v>
      </c>
      <c r="B180" s="22">
        <v>0</v>
      </c>
      <c r="C180" s="22">
        <f>-COS(Wellpath!L180) / GField</f>
        <v>-0.10197162129779283</v>
      </c>
      <c r="D180" s="22">
        <f>(TAN(Dip) * COS(Wellpath!L180) * SIN(Wellpath!O180)) / GField</f>
        <v>0</v>
      </c>
      <c r="E180" s="20">
        <f>IF(D180="SING",(A181-A179)/2*Model!$W$7*(-SIN(Wellpath!$M180+Wellpath!$Q180) / GField),Model!$W$7*((drdp!B180+drdp!K180)*'ABXY-TI1S'!$B180+(drdp!E180+drdp!N180)*'ABXY-TI1S'!$C180+(drdp!H180+drdp!Q180)*'ABXY-TI1S'!$D180))</f>
        <v>0</v>
      </c>
      <c r="F180" s="20">
        <f>IF(D180="SING",(A181-A179)/2*Model!$W$7*(COS(Wellpath!$M180+Wellpath!$Q180) / GField),Model!$W$7*((drdp!C180+drdp!L180)*'ABXY-TI1S'!$B180+(drdp!F180+drdp!O180)*'ABXY-TI1S'!$C180+(drdp!I180+drdp!R180)*'ABXY-TI1S'!$D180))</f>
        <v>0</v>
      </c>
      <c r="G180" s="20">
        <f>IF(D180="SING",0,Model!$W$7*((drdp!D180+drdp!M180)*'ABXY-TI1S'!$B180+(drdp!G180+drdp!P180)*'ABXY-TI1S'!$C180+(drdp!J180+drdp!S180)*'ABXY-TI1S'!$D180))</f>
        <v>0</v>
      </c>
      <c r="H180" s="18">
        <f>IF(D180="SING",(A180-A179)/2*Model!$W$7*(-SIN(Wellpath!$M180+Wellpath!$Q180) / GField),Model!$W$7*((drdp!B180)*'ABXY-TI1S'!$B180+(drdp!E180)*'ABXY-TI1S'!$C180+(drdp!H180)*'ABXY-TI1S'!$D180))</f>
        <v>0</v>
      </c>
      <c r="I180" s="18">
        <f>IF(D180="SING",(A180-A179)/2*Model!$W$7*(COS(Wellpath!$M180+Wellpath!$Q180) / GField),Model!$W$7*((drdp!C180)*'ABXY-TI1S'!$B180+(drdp!F180)*'ABXY-TI1S'!$C180+(drdp!I180)*'ABXY-TI1S'!$D180))</f>
        <v>0</v>
      </c>
      <c r="J180" s="18">
        <f>IF(D180="SING",0,Model!$W$7*((drdp!D180)*'ABXY-TI1S'!$B180+(drdp!G180)*'ABXY-TI1S'!$C180+(drdp!J180)*'ABXY-TI1S'!$D180))</f>
        <v>0</v>
      </c>
      <c r="K180" s="21">
        <f>SUM(E$3:E179)+H180</f>
        <v>-0.1329281953678958</v>
      </c>
      <c r="L180" s="21">
        <f>SUM(F$3:F179)+I180</f>
        <v>0.23617774702682112</v>
      </c>
      <c r="M180" s="21">
        <f>SUM(G$3:G179)+J180</f>
        <v>0.52766880310782338</v>
      </c>
      <c r="N180" s="21"/>
      <c r="O180" s="21"/>
      <c r="P180" s="21"/>
      <c r="Q180" s="19">
        <f t="shared" si="13"/>
        <v>1.7669905123765473E-2</v>
      </c>
      <c r="R180" s="19">
        <f t="shared" si="14"/>
        <v>5.5779928190665115E-2</v>
      </c>
      <c r="S180" s="19">
        <f t="shared" si="15"/>
        <v>0.27843436577324288</v>
      </c>
      <c r="T180" s="19">
        <f t="shared" si="16"/>
        <v>-3.1394681698330748E-2</v>
      </c>
      <c r="U180" s="19">
        <f t="shared" si="17"/>
        <v>-7.0142061749060486E-2</v>
      </c>
      <c r="V180" s="19">
        <f t="shared" si="18"/>
        <v>0.12462362909434499</v>
      </c>
    </row>
    <row r="181" spans="1:22" x14ac:dyDescent="0.25">
      <c r="A181" s="26">
        <f>Wellpath!E181</f>
        <v>0</v>
      </c>
      <c r="B181" s="22">
        <v>0</v>
      </c>
      <c r="C181" s="22">
        <f>-COS(Wellpath!L181) / GField</f>
        <v>-0.10197162129779283</v>
      </c>
      <c r="D181" s="22">
        <f>(TAN(Dip) * COS(Wellpath!L181) * SIN(Wellpath!O181)) / GField</f>
        <v>0</v>
      </c>
      <c r="E181" s="20">
        <f>IF(D181="SING",(A182-A180)/2*Model!$W$7*(-SIN(Wellpath!$M181+Wellpath!$Q181) / GField),Model!$W$7*((drdp!B181+drdp!K181)*'ABXY-TI1S'!$B181+(drdp!E181+drdp!N181)*'ABXY-TI1S'!$C181+(drdp!H181+drdp!Q181)*'ABXY-TI1S'!$D181))</f>
        <v>0</v>
      </c>
      <c r="F181" s="20">
        <f>IF(D181="SING",(A182-A180)/2*Model!$W$7*(COS(Wellpath!$M181+Wellpath!$Q181) / GField),Model!$W$7*((drdp!C181+drdp!L181)*'ABXY-TI1S'!$B181+(drdp!F181+drdp!O181)*'ABXY-TI1S'!$C181+(drdp!I181+drdp!R181)*'ABXY-TI1S'!$D181))</f>
        <v>0</v>
      </c>
      <c r="G181" s="20">
        <f>IF(D181="SING",0,Model!$W$7*((drdp!D181+drdp!M181)*'ABXY-TI1S'!$B181+(drdp!G181+drdp!P181)*'ABXY-TI1S'!$C181+(drdp!J181+drdp!S181)*'ABXY-TI1S'!$D181))</f>
        <v>0</v>
      </c>
      <c r="H181" s="18">
        <f>IF(D181="SING",(A181-A180)/2*Model!$W$7*(-SIN(Wellpath!$M181+Wellpath!$Q181) / GField),Model!$W$7*((drdp!B181)*'ABXY-TI1S'!$B181+(drdp!E181)*'ABXY-TI1S'!$C181+(drdp!H181)*'ABXY-TI1S'!$D181))</f>
        <v>0</v>
      </c>
      <c r="I181" s="18">
        <f>IF(D181="SING",(A181-A180)/2*Model!$W$7*(COS(Wellpath!$M181+Wellpath!$Q181) / GField),Model!$W$7*((drdp!C181)*'ABXY-TI1S'!$B181+(drdp!F181)*'ABXY-TI1S'!$C181+(drdp!I181)*'ABXY-TI1S'!$D181))</f>
        <v>0</v>
      </c>
      <c r="J181" s="18">
        <f>IF(D181="SING",0,Model!$W$7*((drdp!D181)*'ABXY-TI1S'!$B181+(drdp!G181)*'ABXY-TI1S'!$C181+(drdp!J181)*'ABXY-TI1S'!$D181))</f>
        <v>0</v>
      </c>
      <c r="K181" s="21">
        <f>SUM(E$3:E180)+H181</f>
        <v>-0.1329281953678958</v>
      </c>
      <c r="L181" s="21">
        <f>SUM(F$3:F180)+I181</f>
        <v>0.23617774702682112</v>
      </c>
      <c r="M181" s="21">
        <f>SUM(G$3:G180)+J181</f>
        <v>0.52766880310782338</v>
      </c>
      <c r="N181" s="21"/>
      <c r="O181" s="21"/>
      <c r="P181" s="21"/>
      <c r="Q181" s="19">
        <f t="shared" si="13"/>
        <v>1.7669905123765473E-2</v>
      </c>
      <c r="R181" s="19">
        <f t="shared" si="14"/>
        <v>5.5779928190665115E-2</v>
      </c>
      <c r="S181" s="19">
        <f t="shared" si="15"/>
        <v>0.27843436577324288</v>
      </c>
      <c r="T181" s="19">
        <f t="shared" si="16"/>
        <v>-3.1394681698330748E-2</v>
      </c>
      <c r="U181" s="19">
        <f t="shared" si="17"/>
        <v>-7.0142061749060486E-2</v>
      </c>
      <c r="V181" s="19">
        <f t="shared" si="18"/>
        <v>0.12462362909434499</v>
      </c>
    </row>
    <row r="182" spans="1:22" x14ac:dyDescent="0.25">
      <c r="A182" s="26">
        <f>Wellpath!E182</f>
        <v>0</v>
      </c>
      <c r="B182" s="22">
        <v>0</v>
      </c>
      <c r="C182" s="22">
        <f>-COS(Wellpath!L182) / GField</f>
        <v>-0.10197162129779283</v>
      </c>
      <c r="D182" s="22">
        <f>(TAN(Dip) * COS(Wellpath!L182) * SIN(Wellpath!O182)) / GField</f>
        <v>0</v>
      </c>
      <c r="E182" s="20">
        <f>IF(D182="SING",(A183-A181)/2*Model!$W$7*(-SIN(Wellpath!$M182+Wellpath!$Q182) / GField),Model!$W$7*((drdp!B182+drdp!K182)*'ABXY-TI1S'!$B182+(drdp!E182+drdp!N182)*'ABXY-TI1S'!$C182+(drdp!H182+drdp!Q182)*'ABXY-TI1S'!$D182))</f>
        <v>0</v>
      </c>
      <c r="F182" s="20">
        <f>IF(D182="SING",(A183-A181)/2*Model!$W$7*(COS(Wellpath!$M182+Wellpath!$Q182) / GField),Model!$W$7*((drdp!C182+drdp!L182)*'ABXY-TI1S'!$B182+(drdp!F182+drdp!O182)*'ABXY-TI1S'!$C182+(drdp!I182+drdp!R182)*'ABXY-TI1S'!$D182))</f>
        <v>0</v>
      </c>
      <c r="G182" s="20">
        <f>IF(D182="SING",0,Model!$W$7*((drdp!D182+drdp!M182)*'ABXY-TI1S'!$B182+(drdp!G182+drdp!P182)*'ABXY-TI1S'!$C182+(drdp!J182+drdp!S182)*'ABXY-TI1S'!$D182))</f>
        <v>0</v>
      </c>
      <c r="H182" s="18">
        <f>IF(D182="SING",(A182-A181)/2*Model!$W$7*(-SIN(Wellpath!$M182+Wellpath!$Q182) / GField),Model!$W$7*((drdp!B182)*'ABXY-TI1S'!$B182+(drdp!E182)*'ABXY-TI1S'!$C182+(drdp!H182)*'ABXY-TI1S'!$D182))</f>
        <v>0</v>
      </c>
      <c r="I182" s="18">
        <f>IF(D182="SING",(A182-A181)/2*Model!$W$7*(COS(Wellpath!$M182+Wellpath!$Q182) / GField),Model!$W$7*((drdp!C182)*'ABXY-TI1S'!$B182+(drdp!F182)*'ABXY-TI1S'!$C182+(drdp!I182)*'ABXY-TI1S'!$D182))</f>
        <v>0</v>
      </c>
      <c r="J182" s="18">
        <f>IF(D182="SING",0,Model!$W$7*((drdp!D182)*'ABXY-TI1S'!$B182+(drdp!G182)*'ABXY-TI1S'!$C182+(drdp!J182)*'ABXY-TI1S'!$D182))</f>
        <v>0</v>
      </c>
      <c r="K182" s="21">
        <f>SUM(E$3:E181)+H182</f>
        <v>-0.1329281953678958</v>
      </c>
      <c r="L182" s="21">
        <f>SUM(F$3:F181)+I182</f>
        <v>0.23617774702682112</v>
      </c>
      <c r="M182" s="21">
        <f>SUM(G$3:G181)+J182</f>
        <v>0.52766880310782338</v>
      </c>
      <c r="N182" s="21"/>
      <c r="O182" s="21"/>
      <c r="P182" s="21"/>
      <c r="Q182" s="19">
        <f t="shared" si="13"/>
        <v>1.7669905123765473E-2</v>
      </c>
      <c r="R182" s="19">
        <f t="shared" si="14"/>
        <v>5.5779928190665115E-2</v>
      </c>
      <c r="S182" s="19">
        <f t="shared" si="15"/>
        <v>0.27843436577324288</v>
      </c>
      <c r="T182" s="19">
        <f t="shared" si="16"/>
        <v>-3.1394681698330748E-2</v>
      </c>
      <c r="U182" s="19">
        <f t="shared" si="17"/>
        <v>-7.0142061749060486E-2</v>
      </c>
      <c r="V182" s="19">
        <f t="shared" si="18"/>
        <v>0.12462362909434499</v>
      </c>
    </row>
    <row r="183" spans="1:22" x14ac:dyDescent="0.25">
      <c r="A183" s="26">
        <f>Wellpath!E183</f>
        <v>0</v>
      </c>
      <c r="B183" s="22">
        <v>0</v>
      </c>
      <c r="C183" s="22">
        <f>-COS(Wellpath!L183) / GField</f>
        <v>-0.10197162129779283</v>
      </c>
      <c r="D183" s="22">
        <f>(TAN(Dip) * COS(Wellpath!L183) * SIN(Wellpath!O183)) / GField</f>
        <v>0</v>
      </c>
      <c r="E183" s="20">
        <f>IF(D183="SING",(A184-A182)/2*Model!$W$7*(-SIN(Wellpath!$M183+Wellpath!$Q183) / GField),Model!$W$7*((drdp!B183+drdp!K183)*'ABXY-TI1S'!$B183+(drdp!E183+drdp!N183)*'ABXY-TI1S'!$C183+(drdp!H183+drdp!Q183)*'ABXY-TI1S'!$D183))</f>
        <v>0</v>
      </c>
      <c r="F183" s="20">
        <f>IF(D183="SING",(A184-A182)/2*Model!$W$7*(COS(Wellpath!$M183+Wellpath!$Q183) / GField),Model!$W$7*((drdp!C183+drdp!L183)*'ABXY-TI1S'!$B183+(drdp!F183+drdp!O183)*'ABXY-TI1S'!$C183+(drdp!I183+drdp!R183)*'ABXY-TI1S'!$D183))</f>
        <v>0</v>
      </c>
      <c r="G183" s="20">
        <f>IF(D183="SING",0,Model!$W$7*((drdp!D183+drdp!M183)*'ABXY-TI1S'!$B183+(drdp!G183+drdp!P183)*'ABXY-TI1S'!$C183+(drdp!J183+drdp!S183)*'ABXY-TI1S'!$D183))</f>
        <v>0</v>
      </c>
      <c r="H183" s="18">
        <f>IF(D183="SING",(A183-A182)/2*Model!$W$7*(-SIN(Wellpath!$M183+Wellpath!$Q183) / GField),Model!$W$7*((drdp!B183)*'ABXY-TI1S'!$B183+(drdp!E183)*'ABXY-TI1S'!$C183+(drdp!H183)*'ABXY-TI1S'!$D183))</f>
        <v>0</v>
      </c>
      <c r="I183" s="18">
        <f>IF(D183="SING",(A183-A182)/2*Model!$W$7*(COS(Wellpath!$M183+Wellpath!$Q183) / GField),Model!$W$7*((drdp!C183)*'ABXY-TI1S'!$B183+(drdp!F183)*'ABXY-TI1S'!$C183+(drdp!I183)*'ABXY-TI1S'!$D183))</f>
        <v>0</v>
      </c>
      <c r="J183" s="18">
        <f>IF(D183="SING",0,Model!$W$7*((drdp!D183)*'ABXY-TI1S'!$B183+(drdp!G183)*'ABXY-TI1S'!$C183+(drdp!J183)*'ABXY-TI1S'!$D183))</f>
        <v>0</v>
      </c>
      <c r="K183" s="21">
        <f>SUM(E$3:E182)+H183</f>
        <v>-0.1329281953678958</v>
      </c>
      <c r="L183" s="21">
        <f>SUM(F$3:F182)+I183</f>
        <v>0.23617774702682112</v>
      </c>
      <c r="M183" s="21">
        <f>SUM(G$3:G182)+J183</f>
        <v>0.52766880310782338</v>
      </c>
      <c r="N183" s="21"/>
      <c r="O183" s="21"/>
      <c r="P183" s="21"/>
      <c r="Q183" s="19">
        <f t="shared" si="13"/>
        <v>1.7669905123765473E-2</v>
      </c>
      <c r="R183" s="19">
        <f t="shared" si="14"/>
        <v>5.5779928190665115E-2</v>
      </c>
      <c r="S183" s="19">
        <f t="shared" si="15"/>
        <v>0.27843436577324288</v>
      </c>
      <c r="T183" s="19">
        <f t="shared" si="16"/>
        <v>-3.1394681698330748E-2</v>
      </c>
      <c r="U183" s="19">
        <f t="shared" si="17"/>
        <v>-7.0142061749060486E-2</v>
      </c>
      <c r="V183" s="19">
        <f t="shared" si="18"/>
        <v>0.12462362909434499</v>
      </c>
    </row>
    <row r="184" spans="1:22" x14ac:dyDescent="0.25">
      <c r="A184" s="26">
        <f>Wellpath!E184</f>
        <v>0</v>
      </c>
      <c r="B184" s="22">
        <v>0</v>
      </c>
      <c r="C184" s="22">
        <f>-COS(Wellpath!L184) / GField</f>
        <v>-0.10197162129779283</v>
      </c>
      <c r="D184" s="22">
        <f>(TAN(Dip) * COS(Wellpath!L184) * SIN(Wellpath!O184)) / GField</f>
        <v>0</v>
      </c>
      <c r="E184" s="20">
        <f>IF(D184="SING",(A185-A183)/2*Model!$W$7*(-SIN(Wellpath!$M184+Wellpath!$Q184) / GField),Model!$W$7*((drdp!B184+drdp!K184)*'ABXY-TI1S'!$B184+(drdp!E184+drdp!N184)*'ABXY-TI1S'!$C184+(drdp!H184+drdp!Q184)*'ABXY-TI1S'!$D184))</f>
        <v>0</v>
      </c>
      <c r="F184" s="20">
        <f>IF(D184="SING",(A185-A183)/2*Model!$W$7*(COS(Wellpath!$M184+Wellpath!$Q184) / GField),Model!$W$7*((drdp!C184+drdp!L184)*'ABXY-TI1S'!$B184+(drdp!F184+drdp!O184)*'ABXY-TI1S'!$C184+(drdp!I184+drdp!R184)*'ABXY-TI1S'!$D184))</f>
        <v>0</v>
      </c>
      <c r="G184" s="20">
        <f>IF(D184="SING",0,Model!$W$7*((drdp!D184+drdp!M184)*'ABXY-TI1S'!$B184+(drdp!G184+drdp!P184)*'ABXY-TI1S'!$C184+(drdp!J184+drdp!S184)*'ABXY-TI1S'!$D184))</f>
        <v>0</v>
      </c>
      <c r="H184" s="18">
        <f>IF(D184="SING",(A184-A183)/2*Model!$W$7*(-SIN(Wellpath!$M184+Wellpath!$Q184) / GField),Model!$W$7*((drdp!B184)*'ABXY-TI1S'!$B184+(drdp!E184)*'ABXY-TI1S'!$C184+(drdp!H184)*'ABXY-TI1S'!$D184))</f>
        <v>0</v>
      </c>
      <c r="I184" s="18">
        <f>IF(D184="SING",(A184-A183)/2*Model!$W$7*(COS(Wellpath!$M184+Wellpath!$Q184) / GField),Model!$W$7*((drdp!C184)*'ABXY-TI1S'!$B184+(drdp!F184)*'ABXY-TI1S'!$C184+(drdp!I184)*'ABXY-TI1S'!$D184))</f>
        <v>0</v>
      </c>
      <c r="J184" s="18">
        <f>IF(D184="SING",0,Model!$W$7*((drdp!D184)*'ABXY-TI1S'!$B184+(drdp!G184)*'ABXY-TI1S'!$C184+(drdp!J184)*'ABXY-TI1S'!$D184))</f>
        <v>0</v>
      </c>
      <c r="K184" s="21">
        <f>SUM(E$3:E183)+H184</f>
        <v>-0.1329281953678958</v>
      </c>
      <c r="L184" s="21">
        <f>SUM(F$3:F183)+I184</f>
        <v>0.23617774702682112</v>
      </c>
      <c r="M184" s="21">
        <f>SUM(G$3:G183)+J184</f>
        <v>0.52766880310782338</v>
      </c>
      <c r="N184" s="21"/>
      <c r="O184" s="21"/>
      <c r="P184" s="21"/>
      <c r="Q184" s="19">
        <f t="shared" si="13"/>
        <v>1.7669905123765473E-2</v>
      </c>
      <c r="R184" s="19">
        <f t="shared" si="14"/>
        <v>5.5779928190665115E-2</v>
      </c>
      <c r="S184" s="19">
        <f t="shared" si="15"/>
        <v>0.27843436577324288</v>
      </c>
      <c r="T184" s="19">
        <f t="shared" si="16"/>
        <v>-3.1394681698330748E-2</v>
      </c>
      <c r="U184" s="19">
        <f t="shared" si="17"/>
        <v>-7.0142061749060486E-2</v>
      </c>
      <c r="V184" s="19">
        <f t="shared" si="18"/>
        <v>0.12462362909434499</v>
      </c>
    </row>
    <row r="185" spans="1:22" x14ac:dyDescent="0.25">
      <c r="A185" s="26">
        <f>Wellpath!E185</f>
        <v>0</v>
      </c>
      <c r="B185" s="22">
        <v>0</v>
      </c>
      <c r="C185" s="22">
        <f>-COS(Wellpath!L185) / GField</f>
        <v>-0.10197162129779283</v>
      </c>
      <c r="D185" s="22">
        <f>(TAN(Dip) * COS(Wellpath!L185) * SIN(Wellpath!O185)) / GField</f>
        <v>0</v>
      </c>
      <c r="E185" s="20">
        <f>IF(D185="SING",(A186-A184)/2*Model!$W$7*(-SIN(Wellpath!$M185+Wellpath!$Q185) / GField),Model!$W$7*((drdp!B185+drdp!K185)*'ABXY-TI1S'!$B185+(drdp!E185+drdp!N185)*'ABXY-TI1S'!$C185+(drdp!H185+drdp!Q185)*'ABXY-TI1S'!$D185))</f>
        <v>0</v>
      </c>
      <c r="F185" s="20">
        <f>IF(D185="SING",(A186-A184)/2*Model!$W$7*(COS(Wellpath!$M185+Wellpath!$Q185) / GField),Model!$W$7*((drdp!C185+drdp!L185)*'ABXY-TI1S'!$B185+(drdp!F185+drdp!O185)*'ABXY-TI1S'!$C185+(drdp!I185+drdp!R185)*'ABXY-TI1S'!$D185))</f>
        <v>0</v>
      </c>
      <c r="G185" s="20">
        <f>IF(D185="SING",0,Model!$W$7*((drdp!D185+drdp!M185)*'ABXY-TI1S'!$B185+(drdp!G185+drdp!P185)*'ABXY-TI1S'!$C185+(drdp!J185+drdp!S185)*'ABXY-TI1S'!$D185))</f>
        <v>0</v>
      </c>
      <c r="H185" s="18">
        <f>IF(D185="SING",(A185-A184)/2*Model!$W$7*(-SIN(Wellpath!$M185+Wellpath!$Q185) / GField),Model!$W$7*((drdp!B185)*'ABXY-TI1S'!$B185+(drdp!E185)*'ABXY-TI1S'!$C185+(drdp!H185)*'ABXY-TI1S'!$D185))</f>
        <v>0</v>
      </c>
      <c r="I185" s="18">
        <f>IF(D185="SING",(A185-A184)/2*Model!$W$7*(COS(Wellpath!$M185+Wellpath!$Q185) / GField),Model!$W$7*((drdp!C185)*'ABXY-TI1S'!$B185+(drdp!F185)*'ABXY-TI1S'!$C185+(drdp!I185)*'ABXY-TI1S'!$D185))</f>
        <v>0</v>
      </c>
      <c r="J185" s="18">
        <f>IF(D185="SING",0,Model!$W$7*((drdp!D185)*'ABXY-TI1S'!$B185+(drdp!G185)*'ABXY-TI1S'!$C185+(drdp!J185)*'ABXY-TI1S'!$D185))</f>
        <v>0</v>
      </c>
      <c r="K185" s="21">
        <f>SUM(E$3:E184)+H185</f>
        <v>-0.1329281953678958</v>
      </c>
      <c r="L185" s="21">
        <f>SUM(F$3:F184)+I185</f>
        <v>0.23617774702682112</v>
      </c>
      <c r="M185" s="21">
        <f>SUM(G$3:G184)+J185</f>
        <v>0.52766880310782338</v>
      </c>
      <c r="N185" s="21"/>
      <c r="O185" s="21"/>
      <c r="P185" s="21"/>
      <c r="Q185" s="19">
        <f t="shared" si="13"/>
        <v>1.7669905123765473E-2</v>
      </c>
      <c r="R185" s="19">
        <f t="shared" si="14"/>
        <v>5.5779928190665115E-2</v>
      </c>
      <c r="S185" s="19">
        <f t="shared" si="15"/>
        <v>0.27843436577324288</v>
      </c>
      <c r="T185" s="19">
        <f t="shared" si="16"/>
        <v>-3.1394681698330748E-2</v>
      </c>
      <c r="U185" s="19">
        <f t="shared" si="17"/>
        <v>-7.0142061749060486E-2</v>
      </c>
      <c r="V185" s="19">
        <f t="shared" si="18"/>
        <v>0.12462362909434499</v>
      </c>
    </row>
    <row r="186" spans="1:22" x14ac:dyDescent="0.25">
      <c r="A186" s="26">
        <f>Wellpath!E186</f>
        <v>0</v>
      </c>
      <c r="B186" s="22">
        <v>0</v>
      </c>
      <c r="C186" s="22">
        <f>-COS(Wellpath!L186) / GField</f>
        <v>-0.10197162129779283</v>
      </c>
      <c r="D186" s="22">
        <f>(TAN(Dip) * COS(Wellpath!L186) * SIN(Wellpath!O186)) / GField</f>
        <v>0</v>
      </c>
      <c r="E186" s="20">
        <f>IF(D186="SING",(A187-A185)/2*Model!$W$7*(-SIN(Wellpath!$M186+Wellpath!$Q186) / GField),Model!$W$7*((drdp!B186+drdp!K186)*'ABXY-TI1S'!$B186+(drdp!E186+drdp!N186)*'ABXY-TI1S'!$C186+(drdp!H186+drdp!Q186)*'ABXY-TI1S'!$D186))</f>
        <v>0</v>
      </c>
      <c r="F186" s="20">
        <f>IF(D186="SING",(A187-A185)/2*Model!$W$7*(COS(Wellpath!$M186+Wellpath!$Q186) / GField),Model!$W$7*((drdp!C186+drdp!L186)*'ABXY-TI1S'!$B186+(drdp!F186+drdp!O186)*'ABXY-TI1S'!$C186+(drdp!I186+drdp!R186)*'ABXY-TI1S'!$D186))</f>
        <v>0</v>
      </c>
      <c r="G186" s="20">
        <f>IF(D186="SING",0,Model!$W$7*((drdp!D186+drdp!M186)*'ABXY-TI1S'!$B186+(drdp!G186+drdp!P186)*'ABXY-TI1S'!$C186+(drdp!J186+drdp!S186)*'ABXY-TI1S'!$D186))</f>
        <v>0</v>
      </c>
      <c r="H186" s="18">
        <f>IF(D186="SING",(A186-A185)/2*Model!$W$7*(-SIN(Wellpath!$M186+Wellpath!$Q186) / GField),Model!$W$7*((drdp!B186)*'ABXY-TI1S'!$B186+(drdp!E186)*'ABXY-TI1S'!$C186+(drdp!H186)*'ABXY-TI1S'!$D186))</f>
        <v>0</v>
      </c>
      <c r="I186" s="18">
        <f>IF(D186="SING",(A186-A185)/2*Model!$W$7*(COS(Wellpath!$M186+Wellpath!$Q186) / GField),Model!$W$7*((drdp!C186)*'ABXY-TI1S'!$B186+(drdp!F186)*'ABXY-TI1S'!$C186+(drdp!I186)*'ABXY-TI1S'!$D186))</f>
        <v>0</v>
      </c>
      <c r="J186" s="18">
        <f>IF(D186="SING",0,Model!$W$7*((drdp!D186)*'ABXY-TI1S'!$B186+(drdp!G186)*'ABXY-TI1S'!$C186+(drdp!J186)*'ABXY-TI1S'!$D186))</f>
        <v>0</v>
      </c>
      <c r="K186" s="21">
        <f>SUM(E$3:E185)+H186</f>
        <v>-0.1329281953678958</v>
      </c>
      <c r="L186" s="21">
        <f>SUM(F$3:F185)+I186</f>
        <v>0.23617774702682112</v>
      </c>
      <c r="M186" s="21">
        <f>SUM(G$3:G185)+J186</f>
        <v>0.52766880310782338</v>
      </c>
      <c r="N186" s="21"/>
      <c r="O186" s="21"/>
      <c r="P186" s="21"/>
      <c r="Q186" s="19">
        <f t="shared" si="13"/>
        <v>1.7669905123765473E-2</v>
      </c>
      <c r="R186" s="19">
        <f t="shared" si="14"/>
        <v>5.5779928190665115E-2</v>
      </c>
      <c r="S186" s="19">
        <f t="shared" si="15"/>
        <v>0.27843436577324288</v>
      </c>
      <c r="T186" s="19">
        <f t="shared" si="16"/>
        <v>-3.1394681698330748E-2</v>
      </c>
      <c r="U186" s="19">
        <f t="shared" si="17"/>
        <v>-7.0142061749060486E-2</v>
      </c>
      <c r="V186" s="19">
        <f t="shared" si="18"/>
        <v>0.12462362909434499</v>
      </c>
    </row>
    <row r="187" spans="1:22" x14ac:dyDescent="0.25">
      <c r="A187" s="26">
        <f>Wellpath!E187</f>
        <v>0</v>
      </c>
      <c r="B187" s="22">
        <v>0</v>
      </c>
      <c r="C187" s="22">
        <f>-COS(Wellpath!L187) / GField</f>
        <v>-0.10197162129779283</v>
      </c>
      <c r="D187" s="22">
        <f>(TAN(Dip) * COS(Wellpath!L187) * SIN(Wellpath!O187)) / GField</f>
        <v>0</v>
      </c>
      <c r="E187" s="20">
        <f>IF(D187="SING",(A188-A186)/2*Model!$W$7*(-SIN(Wellpath!$M187+Wellpath!$Q187) / GField),Model!$W$7*((drdp!B187+drdp!K187)*'ABXY-TI1S'!$B187+(drdp!E187+drdp!N187)*'ABXY-TI1S'!$C187+(drdp!H187+drdp!Q187)*'ABXY-TI1S'!$D187))</f>
        <v>0</v>
      </c>
      <c r="F187" s="20">
        <f>IF(D187="SING",(A188-A186)/2*Model!$W$7*(COS(Wellpath!$M187+Wellpath!$Q187) / GField),Model!$W$7*((drdp!C187+drdp!L187)*'ABXY-TI1S'!$B187+(drdp!F187+drdp!O187)*'ABXY-TI1S'!$C187+(drdp!I187+drdp!R187)*'ABXY-TI1S'!$D187))</f>
        <v>0</v>
      </c>
      <c r="G187" s="20">
        <f>IF(D187="SING",0,Model!$W$7*((drdp!D187+drdp!M187)*'ABXY-TI1S'!$B187+(drdp!G187+drdp!P187)*'ABXY-TI1S'!$C187+(drdp!J187+drdp!S187)*'ABXY-TI1S'!$D187))</f>
        <v>0</v>
      </c>
      <c r="H187" s="18">
        <f>IF(D187="SING",(A187-A186)/2*Model!$W$7*(-SIN(Wellpath!$M187+Wellpath!$Q187) / GField),Model!$W$7*((drdp!B187)*'ABXY-TI1S'!$B187+(drdp!E187)*'ABXY-TI1S'!$C187+(drdp!H187)*'ABXY-TI1S'!$D187))</f>
        <v>0</v>
      </c>
      <c r="I187" s="18">
        <f>IF(D187="SING",(A187-A186)/2*Model!$W$7*(COS(Wellpath!$M187+Wellpath!$Q187) / GField),Model!$W$7*((drdp!C187)*'ABXY-TI1S'!$B187+(drdp!F187)*'ABXY-TI1S'!$C187+(drdp!I187)*'ABXY-TI1S'!$D187))</f>
        <v>0</v>
      </c>
      <c r="J187" s="18">
        <f>IF(D187="SING",0,Model!$W$7*((drdp!D187)*'ABXY-TI1S'!$B187+(drdp!G187)*'ABXY-TI1S'!$C187+(drdp!J187)*'ABXY-TI1S'!$D187))</f>
        <v>0</v>
      </c>
      <c r="K187" s="21">
        <f>SUM(E$3:E186)+H187</f>
        <v>-0.1329281953678958</v>
      </c>
      <c r="L187" s="21">
        <f>SUM(F$3:F186)+I187</f>
        <v>0.23617774702682112</v>
      </c>
      <c r="M187" s="21">
        <f>SUM(G$3:G186)+J187</f>
        <v>0.52766880310782338</v>
      </c>
      <c r="N187" s="21"/>
      <c r="O187" s="21"/>
      <c r="P187" s="21"/>
      <c r="Q187" s="19">
        <f t="shared" si="13"/>
        <v>1.7669905123765473E-2</v>
      </c>
      <c r="R187" s="19">
        <f t="shared" si="14"/>
        <v>5.5779928190665115E-2</v>
      </c>
      <c r="S187" s="19">
        <f t="shared" si="15"/>
        <v>0.27843436577324288</v>
      </c>
      <c r="T187" s="19">
        <f t="shared" si="16"/>
        <v>-3.1394681698330748E-2</v>
      </c>
      <c r="U187" s="19">
        <f t="shared" si="17"/>
        <v>-7.0142061749060486E-2</v>
      </c>
      <c r="V187" s="19">
        <f t="shared" si="18"/>
        <v>0.12462362909434499</v>
      </c>
    </row>
    <row r="188" spans="1:22" x14ac:dyDescent="0.25">
      <c r="A188" s="26">
        <f>Wellpath!E188</f>
        <v>0</v>
      </c>
      <c r="B188" s="22">
        <v>0</v>
      </c>
      <c r="C188" s="22">
        <f>-COS(Wellpath!L188) / GField</f>
        <v>-0.10197162129779283</v>
      </c>
      <c r="D188" s="22">
        <f>(TAN(Dip) * COS(Wellpath!L188) * SIN(Wellpath!O188)) / GField</f>
        <v>0</v>
      </c>
      <c r="E188" s="20">
        <f>IF(D188="SING",(A189-A187)/2*Model!$W$7*(-SIN(Wellpath!$M188+Wellpath!$Q188) / GField),Model!$W$7*((drdp!B188+drdp!K188)*'ABXY-TI1S'!$B188+(drdp!E188+drdp!N188)*'ABXY-TI1S'!$C188+(drdp!H188+drdp!Q188)*'ABXY-TI1S'!$D188))</f>
        <v>0</v>
      </c>
      <c r="F188" s="20">
        <f>IF(D188="SING",(A189-A187)/2*Model!$W$7*(COS(Wellpath!$M188+Wellpath!$Q188) / GField),Model!$W$7*((drdp!C188+drdp!L188)*'ABXY-TI1S'!$B188+(drdp!F188+drdp!O188)*'ABXY-TI1S'!$C188+(drdp!I188+drdp!R188)*'ABXY-TI1S'!$D188))</f>
        <v>0</v>
      </c>
      <c r="G188" s="20">
        <f>IF(D188="SING",0,Model!$W$7*((drdp!D188+drdp!M188)*'ABXY-TI1S'!$B188+(drdp!G188+drdp!P188)*'ABXY-TI1S'!$C188+(drdp!J188+drdp!S188)*'ABXY-TI1S'!$D188))</f>
        <v>0</v>
      </c>
      <c r="H188" s="18">
        <f>IF(D188="SING",(A188-A187)/2*Model!$W$7*(-SIN(Wellpath!$M188+Wellpath!$Q188) / GField),Model!$W$7*((drdp!B188)*'ABXY-TI1S'!$B188+(drdp!E188)*'ABXY-TI1S'!$C188+(drdp!H188)*'ABXY-TI1S'!$D188))</f>
        <v>0</v>
      </c>
      <c r="I188" s="18">
        <f>IF(D188="SING",(A188-A187)/2*Model!$W$7*(COS(Wellpath!$M188+Wellpath!$Q188) / GField),Model!$W$7*((drdp!C188)*'ABXY-TI1S'!$B188+(drdp!F188)*'ABXY-TI1S'!$C188+(drdp!I188)*'ABXY-TI1S'!$D188))</f>
        <v>0</v>
      </c>
      <c r="J188" s="18">
        <f>IF(D188="SING",0,Model!$W$7*((drdp!D188)*'ABXY-TI1S'!$B188+(drdp!G188)*'ABXY-TI1S'!$C188+(drdp!J188)*'ABXY-TI1S'!$D188))</f>
        <v>0</v>
      </c>
      <c r="K188" s="21">
        <f>SUM(E$3:E187)+H188</f>
        <v>-0.1329281953678958</v>
      </c>
      <c r="L188" s="21">
        <f>SUM(F$3:F187)+I188</f>
        <v>0.23617774702682112</v>
      </c>
      <c r="M188" s="21">
        <f>SUM(G$3:G187)+J188</f>
        <v>0.52766880310782338</v>
      </c>
      <c r="N188" s="21"/>
      <c r="O188" s="21"/>
      <c r="P188" s="21"/>
      <c r="Q188" s="19">
        <f t="shared" si="13"/>
        <v>1.7669905123765473E-2</v>
      </c>
      <c r="R188" s="19">
        <f t="shared" si="14"/>
        <v>5.5779928190665115E-2</v>
      </c>
      <c r="S188" s="19">
        <f t="shared" si="15"/>
        <v>0.27843436577324288</v>
      </c>
      <c r="T188" s="19">
        <f t="shared" si="16"/>
        <v>-3.1394681698330748E-2</v>
      </c>
      <c r="U188" s="19">
        <f t="shared" si="17"/>
        <v>-7.0142061749060486E-2</v>
      </c>
      <c r="V188" s="19">
        <f t="shared" si="18"/>
        <v>0.12462362909434499</v>
      </c>
    </row>
    <row r="189" spans="1:22" x14ac:dyDescent="0.25">
      <c r="A189" s="26">
        <f>Wellpath!E189</f>
        <v>0</v>
      </c>
      <c r="B189" s="22">
        <v>0</v>
      </c>
      <c r="C189" s="22">
        <f>-COS(Wellpath!L189) / GField</f>
        <v>-0.10197162129779283</v>
      </c>
      <c r="D189" s="22">
        <f>(TAN(Dip) * COS(Wellpath!L189) * SIN(Wellpath!O189)) / GField</f>
        <v>0</v>
      </c>
      <c r="E189" s="20">
        <f>IF(D189="SING",(A190-A188)/2*Model!$W$7*(-SIN(Wellpath!$M189+Wellpath!$Q189) / GField),Model!$W$7*((drdp!B189+drdp!K189)*'ABXY-TI1S'!$B189+(drdp!E189+drdp!N189)*'ABXY-TI1S'!$C189+(drdp!H189+drdp!Q189)*'ABXY-TI1S'!$D189))</f>
        <v>0</v>
      </c>
      <c r="F189" s="20">
        <f>IF(D189="SING",(A190-A188)/2*Model!$W$7*(COS(Wellpath!$M189+Wellpath!$Q189) / GField),Model!$W$7*((drdp!C189+drdp!L189)*'ABXY-TI1S'!$B189+(drdp!F189+drdp!O189)*'ABXY-TI1S'!$C189+(drdp!I189+drdp!R189)*'ABXY-TI1S'!$D189))</f>
        <v>0</v>
      </c>
      <c r="G189" s="20">
        <f>IF(D189="SING",0,Model!$W$7*((drdp!D189+drdp!M189)*'ABXY-TI1S'!$B189+(drdp!G189+drdp!P189)*'ABXY-TI1S'!$C189+(drdp!J189+drdp!S189)*'ABXY-TI1S'!$D189))</f>
        <v>0</v>
      </c>
      <c r="H189" s="18">
        <f>IF(D189="SING",(A189-A188)/2*Model!$W$7*(-SIN(Wellpath!$M189+Wellpath!$Q189) / GField),Model!$W$7*((drdp!B189)*'ABXY-TI1S'!$B189+(drdp!E189)*'ABXY-TI1S'!$C189+(drdp!H189)*'ABXY-TI1S'!$D189))</f>
        <v>0</v>
      </c>
      <c r="I189" s="18">
        <f>IF(D189="SING",(A189-A188)/2*Model!$W$7*(COS(Wellpath!$M189+Wellpath!$Q189) / GField),Model!$W$7*((drdp!C189)*'ABXY-TI1S'!$B189+(drdp!F189)*'ABXY-TI1S'!$C189+(drdp!I189)*'ABXY-TI1S'!$D189))</f>
        <v>0</v>
      </c>
      <c r="J189" s="18">
        <f>IF(D189="SING",0,Model!$W$7*((drdp!D189)*'ABXY-TI1S'!$B189+(drdp!G189)*'ABXY-TI1S'!$C189+(drdp!J189)*'ABXY-TI1S'!$D189))</f>
        <v>0</v>
      </c>
      <c r="K189" s="21">
        <f>SUM(E$3:E188)+H189</f>
        <v>-0.1329281953678958</v>
      </c>
      <c r="L189" s="21">
        <f>SUM(F$3:F188)+I189</f>
        <v>0.23617774702682112</v>
      </c>
      <c r="M189" s="21">
        <f>SUM(G$3:G188)+J189</f>
        <v>0.52766880310782338</v>
      </c>
      <c r="N189" s="21"/>
      <c r="O189" s="21"/>
      <c r="P189" s="21"/>
      <c r="Q189" s="19">
        <f t="shared" si="13"/>
        <v>1.7669905123765473E-2</v>
      </c>
      <c r="R189" s="19">
        <f t="shared" si="14"/>
        <v>5.5779928190665115E-2</v>
      </c>
      <c r="S189" s="19">
        <f t="shared" si="15"/>
        <v>0.27843436577324288</v>
      </c>
      <c r="T189" s="19">
        <f t="shared" si="16"/>
        <v>-3.1394681698330748E-2</v>
      </c>
      <c r="U189" s="19">
        <f t="shared" si="17"/>
        <v>-7.0142061749060486E-2</v>
      </c>
      <c r="V189" s="19">
        <f t="shared" si="18"/>
        <v>0.12462362909434499</v>
      </c>
    </row>
    <row r="190" spans="1:22" x14ac:dyDescent="0.25">
      <c r="A190" s="26">
        <f>Wellpath!E190</f>
        <v>0</v>
      </c>
      <c r="B190" s="22">
        <v>0</v>
      </c>
      <c r="C190" s="22">
        <f>-COS(Wellpath!L190) / GField</f>
        <v>-0.10197162129779283</v>
      </c>
      <c r="D190" s="22">
        <f>(TAN(Dip) * COS(Wellpath!L190) * SIN(Wellpath!O190)) / GField</f>
        <v>0</v>
      </c>
      <c r="E190" s="20">
        <f>IF(D190="SING",(A191-A189)/2*Model!$W$7*(-SIN(Wellpath!$M190+Wellpath!$Q190) / GField),Model!$W$7*((drdp!B190+drdp!K190)*'ABXY-TI1S'!$B190+(drdp!E190+drdp!N190)*'ABXY-TI1S'!$C190+(drdp!H190+drdp!Q190)*'ABXY-TI1S'!$D190))</f>
        <v>0</v>
      </c>
      <c r="F190" s="20">
        <f>IF(D190="SING",(A191-A189)/2*Model!$W$7*(COS(Wellpath!$M190+Wellpath!$Q190) / GField),Model!$W$7*((drdp!C190+drdp!L190)*'ABXY-TI1S'!$B190+(drdp!F190+drdp!O190)*'ABXY-TI1S'!$C190+(drdp!I190+drdp!R190)*'ABXY-TI1S'!$D190))</f>
        <v>0</v>
      </c>
      <c r="G190" s="20">
        <f>IF(D190="SING",0,Model!$W$7*((drdp!D190+drdp!M190)*'ABXY-TI1S'!$B190+(drdp!G190+drdp!P190)*'ABXY-TI1S'!$C190+(drdp!J190+drdp!S190)*'ABXY-TI1S'!$D190))</f>
        <v>0</v>
      </c>
      <c r="H190" s="18">
        <f>IF(D190="SING",(A190-A189)/2*Model!$W$7*(-SIN(Wellpath!$M190+Wellpath!$Q190) / GField),Model!$W$7*((drdp!B190)*'ABXY-TI1S'!$B190+(drdp!E190)*'ABXY-TI1S'!$C190+(drdp!H190)*'ABXY-TI1S'!$D190))</f>
        <v>0</v>
      </c>
      <c r="I190" s="18">
        <f>IF(D190="SING",(A190-A189)/2*Model!$W$7*(COS(Wellpath!$M190+Wellpath!$Q190) / GField),Model!$W$7*((drdp!C190)*'ABXY-TI1S'!$B190+(drdp!F190)*'ABXY-TI1S'!$C190+(drdp!I190)*'ABXY-TI1S'!$D190))</f>
        <v>0</v>
      </c>
      <c r="J190" s="18">
        <f>IF(D190="SING",0,Model!$W$7*((drdp!D190)*'ABXY-TI1S'!$B190+(drdp!G190)*'ABXY-TI1S'!$C190+(drdp!J190)*'ABXY-TI1S'!$D190))</f>
        <v>0</v>
      </c>
      <c r="K190" s="21">
        <f>SUM(E$3:E189)+H190</f>
        <v>-0.1329281953678958</v>
      </c>
      <c r="L190" s="21">
        <f>SUM(F$3:F189)+I190</f>
        <v>0.23617774702682112</v>
      </c>
      <c r="M190" s="21">
        <f>SUM(G$3:G189)+J190</f>
        <v>0.52766880310782338</v>
      </c>
      <c r="N190" s="21"/>
      <c r="O190" s="21"/>
      <c r="P190" s="21"/>
      <c r="Q190" s="19">
        <f t="shared" si="13"/>
        <v>1.7669905123765473E-2</v>
      </c>
      <c r="R190" s="19">
        <f t="shared" si="14"/>
        <v>5.5779928190665115E-2</v>
      </c>
      <c r="S190" s="19">
        <f t="shared" si="15"/>
        <v>0.27843436577324288</v>
      </c>
      <c r="T190" s="19">
        <f t="shared" si="16"/>
        <v>-3.1394681698330748E-2</v>
      </c>
      <c r="U190" s="19">
        <f t="shared" si="17"/>
        <v>-7.0142061749060486E-2</v>
      </c>
      <c r="V190" s="19">
        <f t="shared" si="18"/>
        <v>0.12462362909434499</v>
      </c>
    </row>
    <row r="191" spans="1:22" x14ac:dyDescent="0.25">
      <c r="A191" s="26">
        <f>Wellpath!E191</f>
        <v>0</v>
      </c>
      <c r="B191" s="22">
        <v>0</v>
      </c>
      <c r="C191" s="22">
        <f>-COS(Wellpath!L191) / GField</f>
        <v>-0.10197162129779283</v>
      </c>
      <c r="D191" s="22">
        <f>(TAN(Dip) * COS(Wellpath!L191) * SIN(Wellpath!O191)) / GField</f>
        <v>0</v>
      </c>
      <c r="E191" s="20">
        <f>IF(D191="SING",(A192-A190)/2*Model!$W$7*(-SIN(Wellpath!$M191+Wellpath!$Q191) / GField),Model!$W$7*((drdp!B191+drdp!K191)*'ABXY-TI1S'!$B191+(drdp!E191+drdp!N191)*'ABXY-TI1S'!$C191+(drdp!H191+drdp!Q191)*'ABXY-TI1S'!$D191))</f>
        <v>0</v>
      </c>
      <c r="F191" s="20">
        <f>IF(D191="SING",(A192-A190)/2*Model!$W$7*(COS(Wellpath!$M191+Wellpath!$Q191) / GField),Model!$W$7*((drdp!C191+drdp!L191)*'ABXY-TI1S'!$B191+(drdp!F191+drdp!O191)*'ABXY-TI1S'!$C191+(drdp!I191+drdp!R191)*'ABXY-TI1S'!$D191))</f>
        <v>0</v>
      </c>
      <c r="G191" s="20">
        <f>IF(D191="SING",0,Model!$W$7*((drdp!D191+drdp!M191)*'ABXY-TI1S'!$B191+(drdp!G191+drdp!P191)*'ABXY-TI1S'!$C191+(drdp!J191+drdp!S191)*'ABXY-TI1S'!$D191))</f>
        <v>0</v>
      </c>
      <c r="H191" s="18">
        <f>IF(D191="SING",(A191-A190)/2*Model!$W$7*(-SIN(Wellpath!$M191+Wellpath!$Q191) / GField),Model!$W$7*((drdp!B191)*'ABXY-TI1S'!$B191+(drdp!E191)*'ABXY-TI1S'!$C191+(drdp!H191)*'ABXY-TI1S'!$D191))</f>
        <v>0</v>
      </c>
      <c r="I191" s="18">
        <f>IF(D191="SING",(A191-A190)/2*Model!$W$7*(COS(Wellpath!$M191+Wellpath!$Q191) / GField),Model!$W$7*((drdp!C191)*'ABXY-TI1S'!$B191+(drdp!F191)*'ABXY-TI1S'!$C191+(drdp!I191)*'ABXY-TI1S'!$D191))</f>
        <v>0</v>
      </c>
      <c r="J191" s="18">
        <f>IF(D191="SING",0,Model!$W$7*((drdp!D191)*'ABXY-TI1S'!$B191+(drdp!G191)*'ABXY-TI1S'!$C191+(drdp!J191)*'ABXY-TI1S'!$D191))</f>
        <v>0</v>
      </c>
      <c r="K191" s="21">
        <f>SUM(E$3:E190)+H191</f>
        <v>-0.1329281953678958</v>
      </c>
      <c r="L191" s="21">
        <f>SUM(F$3:F190)+I191</f>
        <v>0.23617774702682112</v>
      </c>
      <c r="M191" s="21">
        <f>SUM(G$3:G190)+J191</f>
        <v>0.52766880310782338</v>
      </c>
      <c r="N191" s="21"/>
      <c r="O191" s="21"/>
      <c r="P191" s="21"/>
      <c r="Q191" s="19">
        <f t="shared" si="13"/>
        <v>1.7669905123765473E-2</v>
      </c>
      <c r="R191" s="19">
        <f t="shared" si="14"/>
        <v>5.5779928190665115E-2</v>
      </c>
      <c r="S191" s="19">
        <f t="shared" si="15"/>
        <v>0.27843436577324288</v>
      </c>
      <c r="T191" s="19">
        <f t="shared" si="16"/>
        <v>-3.1394681698330748E-2</v>
      </c>
      <c r="U191" s="19">
        <f t="shared" si="17"/>
        <v>-7.0142061749060486E-2</v>
      </c>
      <c r="V191" s="19">
        <f t="shared" si="18"/>
        <v>0.12462362909434499</v>
      </c>
    </row>
    <row r="192" spans="1:22" x14ac:dyDescent="0.25">
      <c r="A192" s="26">
        <f>Wellpath!E192</f>
        <v>0</v>
      </c>
      <c r="B192" s="22">
        <v>0</v>
      </c>
      <c r="C192" s="22">
        <f>-COS(Wellpath!L192) / GField</f>
        <v>-0.10197162129779283</v>
      </c>
      <c r="D192" s="22">
        <f>(TAN(Dip) * COS(Wellpath!L192) * SIN(Wellpath!O192)) / GField</f>
        <v>0</v>
      </c>
      <c r="E192" s="20">
        <f>IF(D192="SING",(A193-A191)/2*Model!$W$7*(-SIN(Wellpath!$M192+Wellpath!$Q192) / GField),Model!$W$7*((drdp!B192+drdp!K192)*'ABXY-TI1S'!$B192+(drdp!E192+drdp!N192)*'ABXY-TI1S'!$C192+(drdp!H192+drdp!Q192)*'ABXY-TI1S'!$D192))</f>
        <v>0</v>
      </c>
      <c r="F192" s="20">
        <f>IF(D192="SING",(A193-A191)/2*Model!$W$7*(COS(Wellpath!$M192+Wellpath!$Q192) / GField),Model!$W$7*((drdp!C192+drdp!L192)*'ABXY-TI1S'!$B192+(drdp!F192+drdp!O192)*'ABXY-TI1S'!$C192+(drdp!I192+drdp!R192)*'ABXY-TI1S'!$D192))</f>
        <v>0</v>
      </c>
      <c r="G192" s="20">
        <f>IF(D192="SING",0,Model!$W$7*((drdp!D192+drdp!M192)*'ABXY-TI1S'!$B192+(drdp!G192+drdp!P192)*'ABXY-TI1S'!$C192+(drdp!J192+drdp!S192)*'ABXY-TI1S'!$D192))</f>
        <v>0</v>
      </c>
      <c r="H192" s="18">
        <f>IF(D192="SING",(A192-A191)/2*Model!$W$7*(-SIN(Wellpath!$M192+Wellpath!$Q192) / GField),Model!$W$7*((drdp!B192)*'ABXY-TI1S'!$B192+(drdp!E192)*'ABXY-TI1S'!$C192+(drdp!H192)*'ABXY-TI1S'!$D192))</f>
        <v>0</v>
      </c>
      <c r="I192" s="18">
        <f>IF(D192="SING",(A192-A191)/2*Model!$W$7*(COS(Wellpath!$M192+Wellpath!$Q192) / GField),Model!$W$7*((drdp!C192)*'ABXY-TI1S'!$B192+(drdp!F192)*'ABXY-TI1S'!$C192+(drdp!I192)*'ABXY-TI1S'!$D192))</f>
        <v>0</v>
      </c>
      <c r="J192" s="18">
        <f>IF(D192="SING",0,Model!$W$7*((drdp!D192)*'ABXY-TI1S'!$B192+(drdp!G192)*'ABXY-TI1S'!$C192+(drdp!J192)*'ABXY-TI1S'!$D192))</f>
        <v>0</v>
      </c>
      <c r="K192" s="21">
        <f>SUM(E$3:E191)+H192</f>
        <v>-0.1329281953678958</v>
      </c>
      <c r="L192" s="21">
        <f>SUM(F$3:F191)+I192</f>
        <v>0.23617774702682112</v>
      </c>
      <c r="M192" s="21">
        <f>SUM(G$3:G191)+J192</f>
        <v>0.52766880310782338</v>
      </c>
      <c r="N192" s="21"/>
      <c r="O192" s="21"/>
      <c r="P192" s="21"/>
      <c r="Q192" s="19">
        <f t="shared" si="13"/>
        <v>1.7669905123765473E-2</v>
      </c>
      <c r="R192" s="19">
        <f t="shared" si="14"/>
        <v>5.5779928190665115E-2</v>
      </c>
      <c r="S192" s="19">
        <f t="shared" si="15"/>
        <v>0.27843436577324288</v>
      </c>
      <c r="T192" s="19">
        <f t="shared" si="16"/>
        <v>-3.1394681698330748E-2</v>
      </c>
      <c r="U192" s="19">
        <f t="shared" si="17"/>
        <v>-7.0142061749060486E-2</v>
      </c>
      <c r="V192" s="19">
        <f t="shared" si="18"/>
        <v>0.12462362909434499</v>
      </c>
    </row>
    <row r="193" spans="1:22" x14ac:dyDescent="0.25">
      <c r="A193" s="26">
        <f>Wellpath!E193</f>
        <v>0</v>
      </c>
      <c r="B193" s="22">
        <v>0</v>
      </c>
      <c r="C193" s="22">
        <f>-COS(Wellpath!L193) / GField</f>
        <v>-0.10197162129779283</v>
      </c>
      <c r="D193" s="22">
        <f>(TAN(Dip) * COS(Wellpath!L193) * SIN(Wellpath!O193)) / GField</f>
        <v>0</v>
      </c>
      <c r="E193" s="20">
        <f>IF(D193="SING",(A194-A192)/2*Model!$W$7*(-SIN(Wellpath!$M193+Wellpath!$Q193) / GField),Model!$W$7*((drdp!B193+drdp!K193)*'ABXY-TI1S'!$B193+(drdp!E193+drdp!N193)*'ABXY-TI1S'!$C193+(drdp!H193+drdp!Q193)*'ABXY-TI1S'!$D193))</f>
        <v>0</v>
      </c>
      <c r="F193" s="20">
        <f>IF(D193="SING",(A194-A192)/2*Model!$W$7*(COS(Wellpath!$M193+Wellpath!$Q193) / GField),Model!$W$7*((drdp!C193+drdp!L193)*'ABXY-TI1S'!$B193+(drdp!F193+drdp!O193)*'ABXY-TI1S'!$C193+(drdp!I193+drdp!R193)*'ABXY-TI1S'!$D193))</f>
        <v>0</v>
      </c>
      <c r="G193" s="20">
        <f>IF(D193="SING",0,Model!$W$7*((drdp!D193+drdp!M193)*'ABXY-TI1S'!$B193+(drdp!G193+drdp!P193)*'ABXY-TI1S'!$C193+(drdp!J193+drdp!S193)*'ABXY-TI1S'!$D193))</f>
        <v>0</v>
      </c>
      <c r="H193" s="18">
        <f>IF(D193="SING",(A193-A192)/2*Model!$W$7*(-SIN(Wellpath!$M193+Wellpath!$Q193) / GField),Model!$W$7*((drdp!B193)*'ABXY-TI1S'!$B193+(drdp!E193)*'ABXY-TI1S'!$C193+(drdp!H193)*'ABXY-TI1S'!$D193))</f>
        <v>0</v>
      </c>
      <c r="I193" s="18">
        <f>IF(D193="SING",(A193-A192)/2*Model!$W$7*(COS(Wellpath!$M193+Wellpath!$Q193) / GField),Model!$W$7*((drdp!C193)*'ABXY-TI1S'!$B193+(drdp!F193)*'ABXY-TI1S'!$C193+(drdp!I193)*'ABXY-TI1S'!$D193))</f>
        <v>0</v>
      </c>
      <c r="J193" s="18">
        <f>IF(D193="SING",0,Model!$W$7*((drdp!D193)*'ABXY-TI1S'!$B193+(drdp!G193)*'ABXY-TI1S'!$C193+(drdp!J193)*'ABXY-TI1S'!$D193))</f>
        <v>0</v>
      </c>
      <c r="K193" s="21">
        <f>SUM(E$3:E192)+H193</f>
        <v>-0.1329281953678958</v>
      </c>
      <c r="L193" s="21">
        <f>SUM(F$3:F192)+I193</f>
        <v>0.23617774702682112</v>
      </c>
      <c r="M193" s="21">
        <f>SUM(G$3:G192)+J193</f>
        <v>0.52766880310782338</v>
      </c>
      <c r="N193" s="21"/>
      <c r="O193" s="21"/>
      <c r="P193" s="21"/>
      <c r="Q193" s="19">
        <f t="shared" si="13"/>
        <v>1.7669905123765473E-2</v>
      </c>
      <c r="R193" s="19">
        <f t="shared" si="14"/>
        <v>5.5779928190665115E-2</v>
      </c>
      <c r="S193" s="19">
        <f t="shared" si="15"/>
        <v>0.27843436577324288</v>
      </c>
      <c r="T193" s="19">
        <f t="shared" si="16"/>
        <v>-3.1394681698330748E-2</v>
      </c>
      <c r="U193" s="19">
        <f t="shared" si="17"/>
        <v>-7.0142061749060486E-2</v>
      </c>
      <c r="V193" s="19">
        <f t="shared" si="18"/>
        <v>0.12462362909434499</v>
      </c>
    </row>
    <row r="194" spans="1:22" x14ac:dyDescent="0.25">
      <c r="A194" s="26">
        <f>Wellpath!E194</f>
        <v>0</v>
      </c>
      <c r="B194" s="22">
        <v>0</v>
      </c>
      <c r="C194" s="22">
        <f>-COS(Wellpath!L194) / GField</f>
        <v>-0.10197162129779283</v>
      </c>
      <c r="D194" s="22">
        <f>(TAN(Dip) * COS(Wellpath!L194) * SIN(Wellpath!O194)) / GField</f>
        <v>0</v>
      </c>
      <c r="E194" s="20">
        <f>IF(D194="SING",(A195-A193)/2*Model!$W$7*(-SIN(Wellpath!$M194+Wellpath!$Q194) / GField),Model!$W$7*((drdp!B194+drdp!K194)*'ABXY-TI1S'!$B194+(drdp!E194+drdp!N194)*'ABXY-TI1S'!$C194+(drdp!H194+drdp!Q194)*'ABXY-TI1S'!$D194))</f>
        <v>0</v>
      </c>
      <c r="F194" s="20">
        <f>IF(D194="SING",(A195-A193)/2*Model!$W$7*(COS(Wellpath!$M194+Wellpath!$Q194) / GField),Model!$W$7*((drdp!C194+drdp!L194)*'ABXY-TI1S'!$B194+(drdp!F194+drdp!O194)*'ABXY-TI1S'!$C194+(drdp!I194+drdp!R194)*'ABXY-TI1S'!$D194))</f>
        <v>0</v>
      </c>
      <c r="G194" s="20">
        <f>IF(D194="SING",0,Model!$W$7*((drdp!D194+drdp!M194)*'ABXY-TI1S'!$B194+(drdp!G194+drdp!P194)*'ABXY-TI1S'!$C194+(drdp!J194+drdp!S194)*'ABXY-TI1S'!$D194))</f>
        <v>0</v>
      </c>
      <c r="H194" s="18">
        <f>IF(D194="SING",(A194-A193)/2*Model!$W$7*(-SIN(Wellpath!$M194+Wellpath!$Q194) / GField),Model!$W$7*((drdp!B194)*'ABXY-TI1S'!$B194+(drdp!E194)*'ABXY-TI1S'!$C194+(drdp!H194)*'ABXY-TI1S'!$D194))</f>
        <v>0</v>
      </c>
      <c r="I194" s="18">
        <f>IF(D194="SING",(A194-A193)/2*Model!$W$7*(COS(Wellpath!$M194+Wellpath!$Q194) / GField),Model!$W$7*((drdp!C194)*'ABXY-TI1S'!$B194+(drdp!F194)*'ABXY-TI1S'!$C194+(drdp!I194)*'ABXY-TI1S'!$D194))</f>
        <v>0</v>
      </c>
      <c r="J194" s="18">
        <f>IF(D194="SING",0,Model!$W$7*((drdp!D194)*'ABXY-TI1S'!$B194+(drdp!G194)*'ABXY-TI1S'!$C194+(drdp!J194)*'ABXY-TI1S'!$D194))</f>
        <v>0</v>
      </c>
      <c r="K194" s="21">
        <f>SUM(E$3:E193)+H194</f>
        <v>-0.1329281953678958</v>
      </c>
      <c r="L194" s="21">
        <f>SUM(F$3:F193)+I194</f>
        <v>0.23617774702682112</v>
      </c>
      <c r="M194" s="21">
        <f>SUM(G$3:G193)+J194</f>
        <v>0.52766880310782338</v>
      </c>
      <c r="N194" s="21"/>
      <c r="O194" s="21"/>
      <c r="P194" s="21"/>
      <c r="Q194" s="19">
        <f t="shared" si="13"/>
        <v>1.7669905123765473E-2</v>
      </c>
      <c r="R194" s="19">
        <f t="shared" si="14"/>
        <v>5.5779928190665115E-2</v>
      </c>
      <c r="S194" s="19">
        <f t="shared" si="15"/>
        <v>0.27843436577324288</v>
      </c>
      <c r="T194" s="19">
        <f t="shared" si="16"/>
        <v>-3.1394681698330748E-2</v>
      </c>
      <c r="U194" s="19">
        <f t="shared" si="17"/>
        <v>-7.0142061749060486E-2</v>
      </c>
      <c r="V194" s="19">
        <f t="shared" si="18"/>
        <v>0.12462362909434499</v>
      </c>
    </row>
    <row r="195" spans="1:22" x14ac:dyDescent="0.25">
      <c r="A195" s="26">
        <f>Wellpath!E195</f>
        <v>0</v>
      </c>
      <c r="B195" s="22">
        <v>0</v>
      </c>
      <c r="C195" s="22">
        <f>-COS(Wellpath!L195) / GField</f>
        <v>-0.10197162129779283</v>
      </c>
      <c r="D195" s="22">
        <f>(TAN(Dip) * COS(Wellpath!L195) * SIN(Wellpath!O195)) / GField</f>
        <v>0</v>
      </c>
      <c r="E195" s="20">
        <f>IF(D195="SING",(A196-A194)/2*Model!$W$7*(-SIN(Wellpath!$M195+Wellpath!$Q195) / GField),Model!$W$7*((drdp!B195+drdp!K195)*'ABXY-TI1S'!$B195+(drdp!E195+drdp!N195)*'ABXY-TI1S'!$C195+(drdp!H195+drdp!Q195)*'ABXY-TI1S'!$D195))</f>
        <v>0</v>
      </c>
      <c r="F195" s="20">
        <f>IF(D195="SING",(A196-A194)/2*Model!$W$7*(COS(Wellpath!$M195+Wellpath!$Q195) / GField),Model!$W$7*((drdp!C195+drdp!L195)*'ABXY-TI1S'!$B195+(drdp!F195+drdp!O195)*'ABXY-TI1S'!$C195+(drdp!I195+drdp!R195)*'ABXY-TI1S'!$D195))</f>
        <v>0</v>
      </c>
      <c r="G195" s="20">
        <f>IF(D195="SING",0,Model!$W$7*((drdp!D195+drdp!M195)*'ABXY-TI1S'!$B195+(drdp!G195+drdp!P195)*'ABXY-TI1S'!$C195+(drdp!J195+drdp!S195)*'ABXY-TI1S'!$D195))</f>
        <v>0</v>
      </c>
      <c r="H195" s="18">
        <f>IF(D195="SING",(A195-A194)/2*Model!$W$7*(-SIN(Wellpath!$M195+Wellpath!$Q195) / GField),Model!$W$7*((drdp!B195)*'ABXY-TI1S'!$B195+(drdp!E195)*'ABXY-TI1S'!$C195+(drdp!H195)*'ABXY-TI1S'!$D195))</f>
        <v>0</v>
      </c>
      <c r="I195" s="18">
        <f>IF(D195="SING",(A195-A194)/2*Model!$W$7*(COS(Wellpath!$M195+Wellpath!$Q195) / GField),Model!$W$7*((drdp!C195)*'ABXY-TI1S'!$B195+(drdp!F195)*'ABXY-TI1S'!$C195+(drdp!I195)*'ABXY-TI1S'!$D195))</f>
        <v>0</v>
      </c>
      <c r="J195" s="18">
        <f>IF(D195="SING",0,Model!$W$7*((drdp!D195)*'ABXY-TI1S'!$B195+(drdp!G195)*'ABXY-TI1S'!$C195+(drdp!J195)*'ABXY-TI1S'!$D195))</f>
        <v>0</v>
      </c>
      <c r="K195" s="21">
        <f>SUM(E$3:E194)+H195</f>
        <v>-0.1329281953678958</v>
      </c>
      <c r="L195" s="21">
        <f>SUM(F$3:F194)+I195</f>
        <v>0.23617774702682112</v>
      </c>
      <c r="M195" s="21">
        <f>SUM(G$3:G194)+J195</f>
        <v>0.52766880310782338</v>
      </c>
      <c r="N195" s="21"/>
      <c r="O195" s="21"/>
      <c r="P195" s="21"/>
      <c r="Q195" s="19">
        <f t="shared" si="13"/>
        <v>1.7669905123765473E-2</v>
      </c>
      <c r="R195" s="19">
        <f t="shared" si="14"/>
        <v>5.5779928190665115E-2</v>
      </c>
      <c r="S195" s="19">
        <f t="shared" si="15"/>
        <v>0.27843436577324288</v>
      </c>
      <c r="T195" s="19">
        <f t="shared" si="16"/>
        <v>-3.1394681698330748E-2</v>
      </c>
      <c r="U195" s="19">
        <f t="shared" si="17"/>
        <v>-7.0142061749060486E-2</v>
      </c>
      <c r="V195" s="19">
        <f t="shared" si="18"/>
        <v>0.12462362909434499</v>
      </c>
    </row>
    <row r="196" spans="1:22" x14ac:dyDescent="0.25">
      <c r="A196" s="26">
        <f>Wellpath!E196</f>
        <v>0</v>
      </c>
      <c r="B196" s="22">
        <v>0</v>
      </c>
      <c r="C196" s="22">
        <f>-COS(Wellpath!L196) / GField</f>
        <v>-0.10197162129779283</v>
      </c>
      <c r="D196" s="22">
        <f>(TAN(Dip) * COS(Wellpath!L196) * SIN(Wellpath!O196)) / GField</f>
        <v>0</v>
      </c>
      <c r="E196" s="20">
        <f>IF(D196="SING",(A197-A195)/2*Model!$W$7*(-SIN(Wellpath!$M196+Wellpath!$Q196) / GField),Model!$W$7*((drdp!B196+drdp!K196)*'ABXY-TI1S'!$B196+(drdp!E196+drdp!N196)*'ABXY-TI1S'!$C196+(drdp!H196+drdp!Q196)*'ABXY-TI1S'!$D196))</f>
        <v>0</v>
      </c>
      <c r="F196" s="20">
        <f>IF(D196="SING",(A197-A195)/2*Model!$W$7*(COS(Wellpath!$M196+Wellpath!$Q196) / GField),Model!$W$7*((drdp!C196+drdp!L196)*'ABXY-TI1S'!$B196+(drdp!F196+drdp!O196)*'ABXY-TI1S'!$C196+(drdp!I196+drdp!R196)*'ABXY-TI1S'!$D196))</f>
        <v>0</v>
      </c>
      <c r="G196" s="20">
        <f>IF(D196="SING",0,Model!$W$7*((drdp!D196+drdp!M196)*'ABXY-TI1S'!$B196+(drdp!G196+drdp!P196)*'ABXY-TI1S'!$C196+(drdp!J196+drdp!S196)*'ABXY-TI1S'!$D196))</f>
        <v>0</v>
      </c>
      <c r="H196" s="18">
        <f>IF(D196="SING",(A196-A195)/2*Model!$W$7*(-SIN(Wellpath!$M196+Wellpath!$Q196) / GField),Model!$W$7*((drdp!B196)*'ABXY-TI1S'!$B196+(drdp!E196)*'ABXY-TI1S'!$C196+(drdp!H196)*'ABXY-TI1S'!$D196))</f>
        <v>0</v>
      </c>
      <c r="I196" s="18">
        <f>IF(D196="SING",(A196-A195)/2*Model!$W$7*(COS(Wellpath!$M196+Wellpath!$Q196) / GField),Model!$W$7*((drdp!C196)*'ABXY-TI1S'!$B196+(drdp!F196)*'ABXY-TI1S'!$C196+(drdp!I196)*'ABXY-TI1S'!$D196))</f>
        <v>0</v>
      </c>
      <c r="J196" s="18">
        <f>IF(D196="SING",0,Model!$W$7*((drdp!D196)*'ABXY-TI1S'!$B196+(drdp!G196)*'ABXY-TI1S'!$C196+(drdp!J196)*'ABXY-TI1S'!$D196))</f>
        <v>0</v>
      </c>
      <c r="K196" s="21">
        <f>SUM(E$3:E195)+H196</f>
        <v>-0.1329281953678958</v>
      </c>
      <c r="L196" s="21">
        <f>SUM(F$3:F195)+I196</f>
        <v>0.23617774702682112</v>
      </c>
      <c r="M196" s="21">
        <f>SUM(G$3:G195)+J196</f>
        <v>0.52766880310782338</v>
      </c>
      <c r="N196" s="21"/>
      <c r="O196" s="21"/>
      <c r="P196" s="21"/>
      <c r="Q196" s="19">
        <f t="shared" si="13"/>
        <v>1.7669905123765473E-2</v>
      </c>
      <c r="R196" s="19">
        <f t="shared" si="14"/>
        <v>5.5779928190665115E-2</v>
      </c>
      <c r="S196" s="19">
        <f t="shared" si="15"/>
        <v>0.27843436577324288</v>
      </c>
      <c r="T196" s="19">
        <f t="shared" si="16"/>
        <v>-3.1394681698330748E-2</v>
      </c>
      <c r="U196" s="19">
        <f t="shared" si="17"/>
        <v>-7.0142061749060486E-2</v>
      </c>
      <c r="V196" s="19">
        <f t="shared" si="18"/>
        <v>0.12462362909434499</v>
      </c>
    </row>
    <row r="197" spans="1:22" x14ac:dyDescent="0.25">
      <c r="A197" s="26">
        <f>Wellpath!E197</f>
        <v>0</v>
      </c>
      <c r="B197" s="22">
        <v>0</v>
      </c>
      <c r="C197" s="22">
        <f>-COS(Wellpath!L197) / GField</f>
        <v>-0.10197162129779283</v>
      </c>
      <c r="D197" s="22">
        <f>(TAN(Dip) * COS(Wellpath!L197) * SIN(Wellpath!O197)) / GField</f>
        <v>0</v>
      </c>
      <c r="E197" s="20">
        <f>IF(D197="SING",(A198-A196)/2*Model!$W$7*(-SIN(Wellpath!$M197+Wellpath!$Q197) / GField),Model!$W$7*((drdp!B197+drdp!K197)*'ABXY-TI1S'!$B197+(drdp!E197+drdp!N197)*'ABXY-TI1S'!$C197+(drdp!H197+drdp!Q197)*'ABXY-TI1S'!$D197))</f>
        <v>0</v>
      </c>
      <c r="F197" s="20">
        <f>IF(D197="SING",(A198-A196)/2*Model!$W$7*(COS(Wellpath!$M197+Wellpath!$Q197) / GField),Model!$W$7*((drdp!C197+drdp!L197)*'ABXY-TI1S'!$B197+(drdp!F197+drdp!O197)*'ABXY-TI1S'!$C197+(drdp!I197+drdp!R197)*'ABXY-TI1S'!$D197))</f>
        <v>0</v>
      </c>
      <c r="G197" s="20">
        <f>IF(D197="SING",0,Model!$W$7*((drdp!D197+drdp!M197)*'ABXY-TI1S'!$B197+(drdp!G197+drdp!P197)*'ABXY-TI1S'!$C197+(drdp!J197+drdp!S197)*'ABXY-TI1S'!$D197))</f>
        <v>0</v>
      </c>
      <c r="H197" s="18">
        <f>IF(D197="SING",(A197-A196)/2*Model!$W$7*(-SIN(Wellpath!$M197+Wellpath!$Q197) / GField),Model!$W$7*((drdp!B197)*'ABXY-TI1S'!$B197+(drdp!E197)*'ABXY-TI1S'!$C197+(drdp!H197)*'ABXY-TI1S'!$D197))</f>
        <v>0</v>
      </c>
      <c r="I197" s="18">
        <f>IF(D197="SING",(A197-A196)/2*Model!$W$7*(COS(Wellpath!$M197+Wellpath!$Q197) / GField),Model!$W$7*((drdp!C197)*'ABXY-TI1S'!$B197+(drdp!F197)*'ABXY-TI1S'!$C197+(drdp!I197)*'ABXY-TI1S'!$D197))</f>
        <v>0</v>
      </c>
      <c r="J197" s="18">
        <f>IF(D197="SING",0,Model!$W$7*((drdp!D197)*'ABXY-TI1S'!$B197+(drdp!G197)*'ABXY-TI1S'!$C197+(drdp!J197)*'ABXY-TI1S'!$D197))</f>
        <v>0</v>
      </c>
      <c r="K197" s="21">
        <f>SUM(E$3:E196)+H197</f>
        <v>-0.1329281953678958</v>
      </c>
      <c r="L197" s="21">
        <f>SUM(F$3:F196)+I197</f>
        <v>0.23617774702682112</v>
      </c>
      <c r="M197" s="21">
        <f>SUM(G$3:G196)+J197</f>
        <v>0.52766880310782338</v>
      </c>
      <c r="N197" s="21"/>
      <c r="O197" s="21"/>
      <c r="P197" s="21"/>
      <c r="Q197" s="19">
        <f t="shared" si="13"/>
        <v>1.7669905123765473E-2</v>
      </c>
      <c r="R197" s="19">
        <f t="shared" si="14"/>
        <v>5.5779928190665115E-2</v>
      </c>
      <c r="S197" s="19">
        <f t="shared" si="15"/>
        <v>0.27843436577324288</v>
      </c>
      <c r="T197" s="19">
        <f t="shared" si="16"/>
        <v>-3.1394681698330748E-2</v>
      </c>
      <c r="U197" s="19">
        <f t="shared" si="17"/>
        <v>-7.0142061749060486E-2</v>
      </c>
      <c r="V197" s="19">
        <f t="shared" si="18"/>
        <v>0.12462362909434499</v>
      </c>
    </row>
    <row r="198" spans="1:22" x14ac:dyDescent="0.25">
      <c r="A198" s="26">
        <f>Wellpath!E198</f>
        <v>0</v>
      </c>
      <c r="B198" s="22">
        <v>0</v>
      </c>
      <c r="C198" s="22">
        <f>-COS(Wellpath!L198) / GField</f>
        <v>-0.10197162129779283</v>
      </c>
      <c r="D198" s="22">
        <f>(TAN(Dip) * COS(Wellpath!L198) * SIN(Wellpath!O198)) / GField</f>
        <v>0</v>
      </c>
      <c r="E198" s="20">
        <f>IF(D198="SING",(A199-A197)/2*Model!$W$7*(-SIN(Wellpath!$M198+Wellpath!$Q198) / GField),Model!$W$7*((drdp!B198+drdp!K198)*'ABXY-TI1S'!$B198+(drdp!E198+drdp!N198)*'ABXY-TI1S'!$C198+(drdp!H198+drdp!Q198)*'ABXY-TI1S'!$D198))</f>
        <v>0</v>
      </c>
      <c r="F198" s="20">
        <f>IF(D198="SING",(A199-A197)/2*Model!$W$7*(COS(Wellpath!$M198+Wellpath!$Q198) / GField),Model!$W$7*((drdp!C198+drdp!L198)*'ABXY-TI1S'!$B198+(drdp!F198+drdp!O198)*'ABXY-TI1S'!$C198+(drdp!I198+drdp!R198)*'ABXY-TI1S'!$D198))</f>
        <v>0</v>
      </c>
      <c r="G198" s="20">
        <f>IF(D198="SING",0,Model!$W$7*((drdp!D198+drdp!M198)*'ABXY-TI1S'!$B198+(drdp!G198+drdp!P198)*'ABXY-TI1S'!$C198+(drdp!J198+drdp!S198)*'ABXY-TI1S'!$D198))</f>
        <v>0</v>
      </c>
      <c r="H198" s="18">
        <f>IF(D198="SING",(A198-A197)/2*Model!$W$7*(-SIN(Wellpath!$M198+Wellpath!$Q198) / GField),Model!$W$7*((drdp!B198)*'ABXY-TI1S'!$B198+(drdp!E198)*'ABXY-TI1S'!$C198+(drdp!H198)*'ABXY-TI1S'!$D198))</f>
        <v>0</v>
      </c>
      <c r="I198" s="18">
        <f>IF(D198="SING",(A198-A197)/2*Model!$W$7*(COS(Wellpath!$M198+Wellpath!$Q198) / GField),Model!$W$7*((drdp!C198)*'ABXY-TI1S'!$B198+(drdp!F198)*'ABXY-TI1S'!$C198+(drdp!I198)*'ABXY-TI1S'!$D198))</f>
        <v>0</v>
      </c>
      <c r="J198" s="18">
        <f>IF(D198="SING",0,Model!$W$7*((drdp!D198)*'ABXY-TI1S'!$B198+(drdp!G198)*'ABXY-TI1S'!$C198+(drdp!J198)*'ABXY-TI1S'!$D198))</f>
        <v>0</v>
      </c>
      <c r="K198" s="21">
        <f>SUM(E$3:E197)+H198</f>
        <v>-0.1329281953678958</v>
      </c>
      <c r="L198" s="21">
        <f>SUM(F$3:F197)+I198</f>
        <v>0.23617774702682112</v>
      </c>
      <c r="M198" s="21">
        <f>SUM(G$3:G197)+J198</f>
        <v>0.52766880310782338</v>
      </c>
      <c r="N198" s="21"/>
      <c r="O198" s="21"/>
      <c r="P198" s="21"/>
      <c r="Q198" s="19">
        <f t="shared" ref="Q198:Q261" si="19">K198^2</f>
        <v>1.7669905123765473E-2</v>
      </c>
      <c r="R198" s="19">
        <f t="shared" ref="R198:R261" si="20">L198^2</f>
        <v>5.5779928190665115E-2</v>
      </c>
      <c r="S198" s="19">
        <f t="shared" ref="S198:S261" si="21">M198^2</f>
        <v>0.27843436577324288</v>
      </c>
      <c r="T198" s="19">
        <f t="shared" ref="T198:T261" si="22">K198*L198</f>
        <v>-3.1394681698330748E-2</v>
      </c>
      <c r="U198" s="19">
        <f t="shared" ref="U198:U261" si="23">K198*M198</f>
        <v>-7.0142061749060486E-2</v>
      </c>
      <c r="V198" s="19">
        <f t="shared" ref="V198:V261" si="24">L198*M198</f>
        <v>0.12462362909434499</v>
      </c>
    </row>
    <row r="199" spans="1:22" x14ac:dyDescent="0.25">
      <c r="A199" s="26">
        <f>Wellpath!E199</f>
        <v>0</v>
      </c>
      <c r="B199" s="22">
        <v>0</v>
      </c>
      <c r="C199" s="22">
        <f>-COS(Wellpath!L199) / GField</f>
        <v>-0.10197162129779283</v>
      </c>
      <c r="D199" s="22">
        <f>(TAN(Dip) * COS(Wellpath!L199) * SIN(Wellpath!O199)) / GField</f>
        <v>0</v>
      </c>
      <c r="E199" s="20">
        <f>IF(D199="SING",(A200-A198)/2*Model!$W$7*(-SIN(Wellpath!$M199+Wellpath!$Q199) / GField),Model!$W$7*((drdp!B199+drdp!K199)*'ABXY-TI1S'!$B199+(drdp!E199+drdp!N199)*'ABXY-TI1S'!$C199+(drdp!H199+drdp!Q199)*'ABXY-TI1S'!$D199))</f>
        <v>0</v>
      </c>
      <c r="F199" s="20">
        <f>IF(D199="SING",(A200-A198)/2*Model!$W$7*(COS(Wellpath!$M199+Wellpath!$Q199) / GField),Model!$W$7*((drdp!C199+drdp!L199)*'ABXY-TI1S'!$B199+(drdp!F199+drdp!O199)*'ABXY-TI1S'!$C199+(drdp!I199+drdp!R199)*'ABXY-TI1S'!$D199))</f>
        <v>0</v>
      </c>
      <c r="G199" s="20">
        <f>IF(D199="SING",0,Model!$W$7*((drdp!D199+drdp!M199)*'ABXY-TI1S'!$B199+(drdp!G199+drdp!P199)*'ABXY-TI1S'!$C199+(drdp!J199+drdp!S199)*'ABXY-TI1S'!$D199))</f>
        <v>0</v>
      </c>
      <c r="H199" s="18">
        <f>IF(D199="SING",(A199-A198)/2*Model!$W$7*(-SIN(Wellpath!$M199+Wellpath!$Q199) / GField),Model!$W$7*((drdp!B199)*'ABXY-TI1S'!$B199+(drdp!E199)*'ABXY-TI1S'!$C199+(drdp!H199)*'ABXY-TI1S'!$D199))</f>
        <v>0</v>
      </c>
      <c r="I199" s="18">
        <f>IF(D199="SING",(A199-A198)/2*Model!$W$7*(COS(Wellpath!$M199+Wellpath!$Q199) / GField),Model!$W$7*((drdp!C199)*'ABXY-TI1S'!$B199+(drdp!F199)*'ABXY-TI1S'!$C199+(drdp!I199)*'ABXY-TI1S'!$D199))</f>
        <v>0</v>
      </c>
      <c r="J199" s="18">
        <f>IF(D199="SING",0,Model!$W$7*((drdp!D199)*'ABXY-TI1S'!$B199+(drdp!G199)*'ABXY-TI1S'!$C199+(drdp!J199)*'ABXY-TI1S'!$D199))</f>
        <v>0</v>
      </c>
      <c r="K199" s="21">
        <f>SUM(E$3:E198)+H199</f>
        <v>-0.1329281953678958</v>
      </c>
      <c r="L199" s="21">
        <f>SUM(F$3:F198)+I199</f>
        <v>0.23617774702682112</v>
      </c>
      <c r="M199" s="21">
        <f>SUM(G$3:G198)+J199</f>
        <v>0.52766880310782338</v>
      </c>
      <c r="N199" s="21"/>
      <c r="O199" s="21"/>
      <c r="P199" s="21"/>
      <c r="Q199" s="19">
        <f t="shared" si="19"/>
        <v>1.7669905123765473E-2</v>
      </c>
      <c r="R199" s="19">
        <f t="shared" si="20"/>
        <v>5.5779928190665115E-2</v>
      </c>
      <c r="S199" s="19">
        <f t="shared" si="21"/>
        <v>0.27843436577324288</v>
      </c>
      <c r="T199" s="19">
        <f t="shared" si="22"/>
        <v>-3.1394681698330748E-2</v>
      </c>
      <c r="U199" s="19">
        <f t="shared" si="23"/>
        <v>-7.0142061749060486E-2</v>
      </c>
      <c r="V199" s="19">
        <f t="shared" si="24"/>
        <v>0.12462362909434499</v>
      </c>
    </row>
    <row r="200" spans="1:22" x14ac:dyDescent="0.25">
      <c r="A200" s="26">
        <f>Wellpath!E200</f>
        <v>0</v>
      </c>
      <c r="B200" s="22">
        <v>0</v>
      </c>
      <c r="C200" s="22">
        <f>-COS(Wellpath!L200) / GField</f>
        <v>-0.10197162129779283</v>
      </c>
      <c r="D200" s="22">
        <f>(TAN(Dip) * COS(Wellpath!L200) * SIN(Wellpath!O200)) / GField</f>
        <v>0</v>
      </c>
      <c r="E200" s="20">
        <f>IF(D200="SING",(A201-A199)/2*Model!$W$7*(-SIN(Wellpath!$M200+Wellpath!$Q200) / GField),Model!$W$7*((drdp!B200+drdp!K200)*'ABXY-TI1S'!$B200+(drdp!E200+drdp!N200)*'ABXY-TI1S'!$C200+(drdp!H200+drdp!Q200)*'ABXY-TI1S'!$D200))</f>
        <v>0</v>
      </c>
      <c r="F200" s="20">
        <f>IF(D200="SING",(A201-A199)/2*Model!$W$7*(COS(Wellpath!$M200+Wellpath!$Q200) / GField),Model!$W$7*((drdp!C200+drdp!L200)*'ABXY-TI1S'!$B200+(drdp!F200+drdp!O200)*'ABXY-TI1S'!$C200+(drdp!I200+drdp!R200)*'ABXY-TI1S'!$D200))</f>
        <v>0</v>
      </c>
      <c r="G200" s="20">
        <f>IF(D200="SING",0,Model!$W$7*((drdp!D200+drdp!M200)*'ABXY-TI1S'!$B200+(drdp!G200+drdp!P200)*'ABXY-TI1S'!$C200+(drdp!J200+drdp!S200)*'ABXY-TI1S'!$D200))</f>
        <v>0</v>
      </c>
      <c r="H200" s="18">
        <f>IF(D200="SING",(A200-A199)/2*Model!$W$7*(-SIN(Wellpath!$M200+Wellpath!$Q200) / GField),Model!$W$7*((drdp!B200)*'ABXY-TI1S'!$B200+(drdp!E200)*'ABXY-TI1S'!$C200+(drdp!H200)*'ABXY-TI1S'!$D200))</f>
        <v>0</v>
      </c>
      <c r="I200" s="18">
        <f>IF(D200="SING",(A200-A199)/2*Model!$W$7*(COS(Wellpath!$M200+Wellpath!$Q200) / GField),Model!$W$7*((drdp!C200)*'ABXY-TI1S'!$B200+(drdp!F200)*'ABXY-TI1S'!$C200+(drdp!I200)*'ABXY-TI1S'!$D200))</f>
        <v>0</v>
      </c>
      <c r="J200" s="18">
        <f>IF(D200="SING",0,Model!$W$7*((drdp!D200)*'ABXY-TI1S'!$B200+(drdp!G200)*'ABXY-TI1S'!$C200+(drdp!J200)*'ABXY-TI1S'!$D200))</f>
        <v>0</v>
      </c>
      <c r="K200" s="21">
        <f>SUM(E$3:E199)+H200</f>
        <v>-0.1329281953678958</v>
      </c>
      <c r="L200" s="21">
        <f>SUM(F$3:F199)+I200</f>
        <v>0.23617774702682112</v>
      </c>
      <c r="M200" s="21">
        <f>SUM(G$3:G199)+J200</f>
        <v>0.52766880310782338</v>
      </c>
      <c r="N200" s="21"/>
      <c r="O200" s="21"/>
      <c r="P200" s="21"/>
      <c r="Q200" s="19">
        <f t="shared" si="19"/>
        <v>1.7669905123765473E-2</v>
      </c>
      <c r="R200" s="19">
        <f t="shared" si="20"/>
        <v>5.5779928190665115E-2</v>
      </c>
      <c r="S200" s="19">
        <f t="shared" si="21"/>
        <v>0.27843436577324288</v>
      </c>
      <c r="T200" s="19">
        <f t="shared" si="22"/>
        <v>-3.1394681698330748E-2</v>
      </c>
      <c r="U200" s="19">
        <f t="shared" si="23"/>
        <v>-7.0142061749060486E-2</v>
      </c>
      <c r="V200" s="19">
        <f t="shared" si="24"/>
        <v>0.12462362909434499</v>
      </c>
    </row>
    <row r="201" spans="1:22" x14ac:dyDescent="0.25">
      <c r="A201" s="26">
        <f>Wellpath!E201</f>
        <v>0</v>
      </c>
      <c r="B201" s="22">
        <v>0</v>
      </c>
      <c r="C201" s="22">
        <f>-COS(Wellpath!L201) / GField</f>
        <v>-0.10197162129779283</v>
      </c>
      <c r="D201" s="22">
        <f>(TAN(Dip) * COS(Wellpath!L201) * SIN(Wellpath!O201)) / GField</f>
        <v>0</v>
      </c>
      <c r="E201" s="20">
        <f>IF(D201="SING",(A202-A200)/2*Model!$W$7*(-SIN(Wellpath!$M201+Wellpath!$Q201) / GField),Model!$W$7*((drdp!B201+drdp!K201)*'ABXY-TI1S'!$B201+(drdp!E201+drdp!N201)*'ABXY-TI1S'!$C201+(drdp!H201+drdp!Q201)*'ABXY-TI1S'!$D201))</f>
        <v>0</v>
      </c>
      <c r="F201" s="20">
        <f>IF(D201="SING",(A202-A200)/2*Model!$W$7*(COS(Wellpath!$M201+Wellpath!$Q201) / GField),Model!$W$7*((drdp!C201+drdp!L201)*'ABXY-TI1S'!$B201+(drdp!F201+drdp!O201)*'ABXY-TI1S'!$C201+(drdp!I201+drdp!R201)*'ABXY-TI1S'!$D201))</f>
        <v>0</v>
      </c>
      <c r="G201" s="20">
        <f>IF(D201="SING",0,Model!$W$7*((drdp!D201+drdp!M201)*'ABXY-TI1S'!$B201+(drdp!G201+drdp!P201)*'ABXY-TI1S'!$C201+(drdp!J201+drdp!S201)*'ABXY-TI1S'!$D201))</f>
        <v>0</v>
      </c>
      <c r="H201" s="18">
        <f>IF(D201="SING",(A201-A200)/2*Model!$W$7*(-SIN(Wellpath!$M201+Wellpath!$Q201) / GField),Model!$W$7*((drdp!B201)*'ABXY-TI1S'!$B201+(drdp!E201)*'ABXY-TI1S'!$C201+(drdp!H201)*'ABXY-TI1S'!$D201))</f>
        <v>0</v>
      </c>
      <c r="I201" s="18">
        <f>IF(D201="SING",(A201-A200)/2*Model!$W$7*(COS(Wellpath!$M201+Wellpath!$Q201) / GField),Model!$W$7*((drdp!C201)*'ABXY-TI1S'!$B201+(drdp!F201)*'ABXY-TI1S'!$C201+(drdp!I201)*'ABXY-TI1S'!$D201))</f>
        <v>0</v>
      </c>
      <c r="J201" s="18">
        <f>IF(D201="SING",0,Model!$W$7*((drdp!D201)*'ABXY-TI1S'!$B201+(drdp!G201)*'ABXY-TI1S'!$C201+(drdp!J201)*'ABXY-TI1S'!$D201))</f>
        <v>0</v>
      </c>
      <c r="K201" s="21">
        <f>SUM(E$3:E200)+H201</f>
        <v>-0.1329281953678958</v>
      </c>
      <c r="L201" s="21">
        <f>SUM(F$3:F200)+I201</f>
        <v>0.23617774702682112</v>
      </c>
      <c r="M201" s="21">
        <f>SUM(G$3:G200)+J201</f>
        <v>0.52766880310782338</v>
      </c>
      <c r="N201" s="21"/>
      <c r="O201" s="21"/>
      <c r="P201" s="21"/>
      <c r="Q201" s="19">
        <f t="shared" si="19"/>
        <v>1.7669905123765473E-2</v>
      </c>
      <c r="R201" s="19">
        <f t="shared" si="20"/>
        <v>5.5779928190665115E-2</v>
      </c>
      <c r="S201" s="19">
        <f t="shared" si="21"/>
        <v>0.27843436577324288</v>
      </c>
      <c r="T201" s="19">
        <f t="shared" si="22"/>
        <v>-3.1394681698330748E-2</v>
      </c>
      <c r="U201" s="19">
        <f t="shared" si="23"/>
        <v>-7.0142061749060486E-2</v>
      </c>
      <c r="V201" s="19">
        <f t="shared" si="24"/>
        <v>0.12462362909434499</v>
      </c>
    </row>
    <row r="202" spans="1:22" x14ac:dyDescent="0.25">
      <c r="A202" s="26">
        <f>Wellpath!E202</f>
        <v>0</v>
      </c>
      <c r="B202" s="22">
        <v>0</v>
      </c>
      <c r="C202" s="22">
        <f>-COS(Wellpath!L202) / GField</f>
        <v>-0.10197162129779283</v>
      </c>
      <c r="D202" s="22">
        <f>(TAN(Dip) * COS(Wellpath!L202) * SIN(Wellpath!O202)) / GField</f>
        <v>0</v>
      </c>
      <c r="E202" s="20">
        <f>IF(D202="SING",(A203-A201)/2*Model!$W$7*(-SIN(Wellpath!$M202+Wellpath!$Q202) / GField),Model!$W$7*((drdp!B202+drdp!K202)*'ABXY-TI1S'!$B202+(drdp!E202+drdp!N202)*'ABXY-TI1S'!$C202+(drdp!H202+drdp!Q202)*'ABXY-TI1S'!$D202))</f>
        <v>0</v>
      </c>
      <c r="F202" s="20">
        <f>IF(D202="SING",(A203-A201)/2*Model!$W$7*(COS(Wellpath!$M202+Wellpath!$Q202) / GField),Model!$W$7*((drdp!C202+drdp!L202)*'ABXY-TI1S'!$B202+(drdp!F202+drdp!O202)*'ABXY-TI1S'!$C202+(drdp!I202+drdp!R202)*'ABXY-TI1S'!$D202))</f>
        <v>0</v>
      </c>
      <c r="G202" s="20">
        <f>IF(D202="SING",0,Model!$W$7*((drdp!D202+drdp!M202)*'ABXY-TI1S'!$B202+(drdp!G202+drdp!P202)*'ABXY-TI1S'!$C202+(drdp!J202+drdp!S202)*'ABXY-TI1S'!$D202))</f>
        <v>0</v>
      </c>
      <c r="H202" s="18">
        <f>IF(D202="SING",(A202-A201)/2*Model!$W$7*(-SIN(Wellpath!$M202+Wellpath!$Q202) / GField),Model!$W$7*((drdp!B202)*'ABXY-TI1S'!$B202+(drdp!E202)*'ABXY-TI1S'!$C202+(drdp!H202)*'ABXY-TI1S'!$D202))</f>
        <v>0</v>
      </c>
      <c r="I202" s="18">
        <f>IF(D202="SING",(A202-A201)/2*Model!$W$7*(COS(Wellpath!$M202+Wellpath!$Q202) / GField),Model!$W$7*((drdp!C202)*'ABXY-TI1S'!$B202+(drdp!F202)*'ABXY-TI1S'!$C202+(drdp!I202)*'ABXY-TI1S'!$D202))</f>
        <v>0</v>
      </c>
      <c r="J202" s="18">
        <f>IF(D202="SING",0,Model!$W$7*((drdp!D202)*'ABXY-TI1S'!$B202+(drdp!G202)*'ABXY-TI1S'!$C202+(drdp!J202)*'ABXY-TI1S'!$D202))</f>
        <v>0</v>
      </c>
      <c r="K202" s="21">
        <f>SUM(E$3:E201)+H202</f>
        <v>-0.1329281953678958</v>
      </c>
      <c r="L202" s="21">
        <f>SUM(F$3:F201)+I202</f>
        <v>0.23617774702682112</v>
      </c>
      <c r="M202" s="21">
        <f>SUM(G$3:G201)+J202</f>
        <v>0.52766880310782338</v>
      </c>
      <c r="N202" s="21"/>
      <c r="O202" s="21"/>
      <c r="P202" s="21"/>
      <c r="Q202" s="19">
        <f t="shared" si="19"/>
        <v>1.7669905123765473E-2</v>
      </c>
      <c r="R202" s="19">
        <f t="shared" si="20"/>
        <v>5.5779928190665115E-2</v>
      </c>
      <c r="S202" s="19">
        <f t="shared" si="21"/>
        <v>0.27843436577324288</v>
      </c>
      <c r="T202" s="19">
        <f t="shared" si="22"/>
        <v>-3.1394681698330748E-2</v>
      </c>
      <c r="U202" s="19">
        <f t="shared" si="23"/>
        <v>-7.0142061749060486E-2</v>
      </c>
      <c r="V202" s="19">
        <f t="shared" si="24"/>
        <v>0.12462362909434499</v>
      </c>
    </row>
    <row r="203" spans="1:22" x14ac:dyDescent="0.25">
      <c r="A203" s="26">
        <f>Wellpath!E203</f>
        <v>0</v>
      </c>
      <c r="B203" s="22">
        <v>0</v>
      </c>
      <c r="C203" s="22">
        <f>-COS(Wellpath!L203) / GField</f>
        <v>-0.10197162129779283</v>
      </c>
      <c r="D203" s="22">
        <f>(TAN(Dip) * COS(Wellpath!L203) * SIN(Wellpath!O203)) / GField</f>
        <v>0</v>
      </c>
      <c r="E203" s="20">
        <f>IF(D203="SING",(A204-A202)/2*Model!$W$7*(-SIN(Wellpath!$M203+Wellpath!$Q203) / GField),Model!$W$7*((drdp!B203+drdp!K203)*'ABXY-TI1S'!$B203+(drdp!E203+drdp!N203)*'ABXY-TI1S'!$C203+(drdp!H203+drdp!Q203)*'ABXY-TI1S'!$D203))</f>
        <v>0</v>
      </c>
      <c r="F203" s="20">
        <f>IF(D203="SING",(A204-A202)/2*Model!$W$7*(COS(Wellpath!$M203+Wellpath!$Q203) / GField),Model!$W$7*((drdp!C203+drdp!L203)*'ABXY-TI1S'!$B203+(drdp!F203+drdp!O203)*'ABXY-TI1S'!$C203+(drdp!I203+drdp!R203)*'ABXY-TI1S'!$D203))</f>
        <v>0</v>
      </c>
      <c r="G203" s="20">
        <f>IF(D203="SING",0,Model!$W$7*((drdp!D203+drdp!M203)*'ABXY-TI1S'!$B203+(drdp!G203+drdp!P203)*'ABXY-TI1S'!$C203+(drdp!J203+drdp!S203)*'ABXY-TI1S'!$D203))</f>
        <v>0</v>
      </c>
      <c r="H203" s="18">
        <f>IF(D203="SING",(A203-A202)/2*Model!$W$7*(-SIN(Wellpath!$M203+Wellpath!$Q203) / GField),Model!$W$7*((drdp!B203)*'ABXY-TI1S'!$B203+(drdp!E203)*'ABXY-TI1S'!$C203+(drdp!H203)*'ABXY-TI1S'!$D203))</f>
        <v>0</v>
      </c>
      <c r="I203" s="18">
        <f>IF(D203="SING",(A203-A202)/2*Model!$W$7*(COS(Wellpath!$M203+Wellpath!$Q203) / GField),Model!$W$7*((drdp!C203)*'ABXY-TI1S'!$B203+(drdp!F203)*'ABXY-TI1S'!$C203+(drdp!I203)*'ABXY-TI1S'!$D203))</f>
        <v>0</v>
      </c>
      <c r="J203" s="18">
        <f>IF(D203="SING",0,Model!$W$7*((drdp!D203)*'ABXY-TI1S'!$B203+(drdp!G203)*'ABXY-TI1S'!$C203+(drdp!J203)*'ABXY-TI1S'!$D203))</f>
        <v>0</v>
      </c>
      <c r="K203" s="21">
        <f>SUM(E$3:E202)+H203</f>
        <v>-0.1329281953678958</v>
      </c>
      <c r="L203" s="21">
        <f>SUM(F$3:F202)+I203</f>
        <v>0.23617774702682112</v>
      </c>
      <c r="M203" s="21">
        <f>SUM(G$3:G202)+J203</f>
        <v>0.52766880310782338</v>
      </c>
      <c r="N203" s="21"/>
      <c r="O203" s="21"/>
      <c r="P203" s="21"/>
      <c r="Q203" s="19">
        <f t="shared" si="19"/>
        <v>1.7669905123765473E-2</v>
      </c>
      <c r="R203" s="19">
        <f t="shared" si="20"/>
        <v>5.5779928190665115E-2</v>
      </c>
      <c r="S203" s="19">
        <f t="shared" si="21"/>
        <v>0.27843436577324288</v>
      </c>
      <c r="T203" s="19">
        <f t="shared" si="22"/>
        <v>-3.1394681698330748E-2</v>
      </c>
      <c r="U203" s="19">
        <f t="shared" si="23"/>
        <v>-7.0142061749060486E-2</v>
      </c>
      <c r="V203" s="19">
        <f t="shared" si="24"/>
        <v>0.12462362909434499</v>
      </c>
    </row>
    <row r="204" spans="1:22" x14ac:dyDescent="0.25">
      <c r="A204" s="26">
        <f>Wellpath!E204</f>
        <v>0</v>
      </c>
      <c r="B204" s="22">
        <v>0</v>
      </c>
      <c r="C204" s="22">
        <f>-COS(Wellpath!L204) / GField</f>
        <v>-0.10197162129779283</v>
      </c>
      <c r="D204" s="22">
        <f>(TAN(Dip) * COS(Wellpath!L204) * SIN(Wellpath!O204)) / GField</f>
        <v>0</v>
      </c>
      <c r="E204" s="20">
        <f>IF(D204="SING",(A205-A203)/2*Model!$W$7*(-SIN(Wellpath!$M204+Wellpath!$Q204) / GField),Model!$W$7*((drdp!B204+drdp!K204)*'ABXY-TI1S'!$B204+(drdp!E204+drdp!N204)*'ABXY-TI1S'!$C204+(drdp!H204+drdp!Q204)*'ABXY-TI1S'!$D204))</f>
        <v>0</v>
      </c>
      <c r="F204" s="20">
        <f>IF(D204="SING",(A205-A203)/2*Model!$W$7*(COS(Wellpath!$M204+Wellpath!$Q204) / GField),Model!$W$7*((drdp!C204+drdp!L204)*'ABXY-TI1S'!$B204+(drdp!F204+drdp!O204)*'ABXY-TI1S'!$C204+(drdp!I204+drdp!R204)*'ABXY-TI1S'!$D204))</f>
        <v>0</v>
      </c>
      <c r="G204" s="20">
        <f>IF(D204="SING",0,Model!$W$7*((drdp!D204+drdp!M204)*'ABXY-TI1S'!$B204+(drdp!G204+drdp!P204)*'ABXY-TI1S'!$C204+(drdp!J204+drdp!S204)*'ABXY-TI1S'!$D204))</f>
        <v>0</v>
      </c>
      <c r="H204" s="18">
        <f>IF(D204="SING",(A204-A203)/2*Model!$W$7*(-SIN(Wellpath!$M204+Wellpath!$Q204) / GField),Model!$W$7*((drdp!B204)*'ABXY-TI1S'!$B204+(drdp!E204)*'ABXY-TI1S'!$C204+(drdp!H204)*'ABXY-TI1S'!$D204))</f>
        <v>0</v>
      </c>
      <c r="I204" s="18">
        <f>IF(D204="SING",(A204-A203)/2*Model!$W$7*(COS(Wellpath!$M204+Wellpath!$Q204) / GField),Model!$W$7*((drdp!C204)*'ABXY-TI1S'!$B204+(drdp!F204)*'ABXY-TI1S'!$C204+(drdp!I204)*'ABXY-TI1S'!$D204))</f>
        <v>0</v>
      </c>
      <c r="J204" s="18">
        <f>IF(D204="SING",0,Model!$W$7*((drdp!D204)*'ABXY-TI1S'!$B204+(drdp!G204)*'ABXY-TI1S'!$C204+(drdp!J204)*'ABXY-TI1S'!$D204))</f>
        <v>0</v>
      </c>
      <c r="K204" s="21">
        <f>SUM(E$3:E203)+H204</f>
        <v>-0.1329281953678958</v>
      </c>
      <c r="L204" s="21">
        <f>SUM(F$3:F203)+I204</f>
        <v>0.23617774702682112</v>
      </c>
      <c r="M204" s="21">
        <f>SUM(G$3:G203)+J204</f>
        <v>0.52766880310782338</v>
      </c>
      <c r="N204" s="21"/>
      <c r="O204" s="21"/>
      <c r="P204" s="21"/>
      <c r="Q204" s="19">
        <f t="shared" si="19"/>
        <v>1.7669905123765473E-2</v>
      </c>
      <c r="R204" s="19">
        <f t="shared" si="20"/>
        <v>5.5779928190665115E-2</v>
      </c>
      <c r="S204" s="19">
        <f t="shared" si="21"/>
        <v>0.27843436577324288</v>
      </c>
      <c r="T204" s="19">
        <f t="shared" si="22"/>
        <v>-3.1394681698330748E-2</v>
      </c>
      <c r="U204" s="19">
        <f t="shared" si="23"/>
        <v>-7.0142061749060486E-2</v>
      </c>
      <c r="V204" s="19">
        <f t="shared" si="24"/>
        <v>0.12462362909434499</v>
      </c>
    </row>
    <row r="205" spans="1:22" x14ac:dyDescent="0.25">
      <c r="A205" s="26">
        <f>Wellpath!E205</f>
        <v>0</v>
      </c>
      <c r="B205" s="22">
        <v>0</v>
      </c>
      <c r="C205" s="22">
        <f>-COS(Wellpath!L205) / GField</f>
        <v>-0.10197162129779283</v>
      </c>
      <c r="D205" s="22">
        <f>(TAN(Dip) * COS(Wellpath!L205) * SIN(Wellpath!O205)) / GField</f>
        <v>0</v>
      </c>
      <c r="E205" s="20">
        <f>IF(D205="SING",(A206-A204)/2*Model!$W$7*(-SIN(Wellpath!$M205+Wellpath!$Q205) / GField),Model!$W$7*((drdp!B205+drdp!K205)*'ABXY-TI1S'!$B205+(drdp!E205+drdp!N205)*'ABXY-TI1S'!$C205+(drdp!H205+drdp!Q205)*'ABXY-TI1S'!$D205))</f>
        <v>0</v>
      </c>
      <c r="F205" s="20">
        <f>IF(D205="SING",(A206-A204)/2*Model!$W$7*(COS(Wellpath!$M205+Wellpath!$Q205) / GField),Model!$W$7*((drdp!C205+drdp!L205)*'ABXY-TI1S'!$B205+(drdp!F205+drdp!O205)*'ABXY-TI1S'!$C205+(drdp!I205+drdp!R205)*'ABXY-TI1S'!$D205))</f>
        <v>0</v>
      </c>
      <c r="G205" s="20">
        <f>IF(D205="SING",0,Model!$W$7*((drdp!D205+drdp!M205)*'ABXY-TI1S'!$B205+(drdp!G205+drdp!P205)*'ABXY-TI1S'!$C205+(drdp!J205+drdp!S205)*'ABXY-TI1S'!$D205))</f>
        <v>0</v>
      </c>
      <c r="H205" s="18">
        <f>IF(D205="SING",(A205-A204)/2*Model!$W$7*(-SIN(Wellpath!$M205+Wellpath!$Q205) / GField),Model!$W$7*((drdp!B205)*'ABXY-TI1S'!$B205+(drdp!E205)*'ABXY-TI1S'!$C205+(drdp!H205)*'ABXY-TI1S'!$D205))</f>
        <v>0</v>
      </c>
      <c r="I205" s="18">
        <f>IF(D205="SING",(A205-A204)/2*Model!$W$7*(COS(Wellpath!$M205+Wellpath!$Q205) / GField),Model!$W$7*((drdp!C205)*'ABXY-TI1S'!$B205+(drdp!F205)*'ABXY-TI1S'!$C205+(drdp!I205)*'ABXY-TI1S'!$D205))</f>
        <v>0</v>
      </c>
      <c r="J205" s="18">
        <f>IF(D205="SING",0,Model!$W$7*((drdp!D205)*'ABXY-TI1S'!$B205+(drdp!G205)*'ABXY-TI1S'!$C205+(drdp!J205)*'ABXY-TI1S'!$D205))</f>
        <v>0</v>
      </c>
      <c r="K205" s="21">
        <f>SUM(E$3:E204)+H205</f>
        <v>-0.1329281953678958</v>
      </c>
      <c r="L205" s="21">
        <f>SUM(F$3:F204)+I205</f>
        <v>0.23617774702682112</v>
      </c>
      <c r="M205" s="21">
        <f>SUM(G$3:G204)+J205</f>
        <v>0.52766880310782338</v>
      </c>
      <c r="N205" s="21"/>
      <c r="O205" s="21"/>
      <c r="P205" s="21"/>
      <c r="Q205" s="19">
        <f t="shared" si="19"/>
        <v>1.7669905123765473E-2</v>
      </c>
      <c r="R205" s="19">
        <f t="shared" si="20"/>
        <v>5.5779928190665115E-2</v>
      </c>
      <c r="S205" s="19">
        <f t="shared" si="21"/>
        <v>0.27843436577324288</v>
      </c>
      <c r="T205" s="19">
        <f t="shared" si="22"/>
        <v>-3.1394681698330748E-2</v>
      </c>
      <c r="U205" s="19">
        <f t="shared" si="23"/>
        <v>-7.0142061749060486E-2</v>
      </c>
      <c r="V205" s="19">
        <f t="shared" si="24"/>
        <v>0.12462362909434499</v>
      </c>
    </row>
    <row r="206" spans="1:22" x14ac:dyDescent="0.25">
      <c r="A206" s="26">
        <f>Wellpath!E206</f>
        <v>0</v>
      </c>
      <c r="B206" s="22">
        <v>0</v>
      </c>
      <c r="C206" s="22">
        <f>-COS(Wellpath!L206) / GField</f>
        <v>-0.10197162129779283</v>
      </c>
      <c r="D206" s="22">
        <f>(TAN(Dip) * COS(Wellpath!L206) * SIN(Wellpath!O206)) / GField</f>
        <v>0</v>
      </c>
      <c r="E206" s="20">
        <f>IF(D206="SING",(A207-A205)/2*Model!$W$7*(-SIN(Wellpath!$M206+Wellpath!$Q206) / GField),Model!$W$7*((drdp!B206+drdp!K206)*'ABXY-TI1S'!$B206+(drdp!E206+drdp!N206)*'ABXY-TI1S'!$C206+(drdp!H206+drdp!Q206)*'ABXY-TI1S'!$D206))</f>
        <v>0</v>
      </c>
      <c r="F206" s="20">
        <f>IF(D206="SING",(A207-A205)/2*Model!$W$7*(COS(Wellpath!$M206+Wellpath!$Q206) / GField),Model!$W$7*((drdp!C206+drdp!L206)*'ABXY-TI1S'!$B206+(drdp!F206+drdp!O206)*'ABXY-TI1S'!$C206+(drdp!I206+drdp!R206)*'ABXY-TI1S'!$D206))</f>
        <v>0</v>
      </c>
      <c r="G206" s="20">
        <f>IF(D206="SING",0,Model!$W$7*((drdp!D206+drdp!M206)*'ABXY-TI1S'!$B206+(drdp!G206+drdp!P206)*'ABXY-TI1S'!$C206+(drdp!J206+drdp!S206)*'ABXY-TI1S'!$D206))</f>
        <v>0</v>
      </c>
      <c r="H206" s="18">
        <f>IF(D206="SING",(A206-A205)/2*Model!$W$7*(-SIN(Wellpath!$M206+Wellpath!$Q206) / GField),Model!$W$7*((drdp!B206)*'ABXY-TI1S'!$B206+(drdp!E206)*'ABXY-TI1S'!$C206+(drdp!H206)*'ABXY-TI1S'!$D206))</f>
        <v>0</v>
      </c>
      <c r="I206" s="18">
        <f>IF(D206="SING",(A206-A205)/2*Model!$W$7*(COS(Wellpath!$M206+Wellpath!$Q206) / GField),Model!$W$7*((drdp!C206)*'ABXY-TI1S'!$B206+(drdp!F206)*'ABXY-TI1S'!$C206+(drdp!I206)*'ABXY-TI1S'!$D206))</f>
        <v>0</v>
      </c>
      <c r="J206" s="18">
        <f>IF(D206="SING",0,Model!$W$7*((drdp!D206)*'ABXY-TI1S'!$B206+(drdp!G206)*'ABXY-TI1S'!$C206+(drdp!J206)*'ABXY-TI1S'!$D206))</f>
        <v>0</v>
      </c>
      <c r="K206" s="21">
        <f>SUM(E$3:E205)+H206</f>
        <v>-0.1329281953678958</v>
      </c>
      <c r="L206" s="21">
        <f>SUM(F$3:F205)+I206</f>
        <v>0.23617774702682112</v>
      </c>
      <c r="M206" s="21">
        <f>SUM(G$3:G205)+J206</f>
        <v>0.52766880310782338</v>
      </c>
      <c r="N206" s="21"/>
      <c r="O206" s="21"/>
      <c r="P206" s="21"/>
      <c r="Q206" s="19">
        <f t="shared" si="19"/>
        <v>1.7669905123765473E-2</v>
      </c>
      <c r="R206" s="19">
        <f t="shared" si="20"/>
        <v>5.5779928190665115E-2</v>
      </c>
      <c r="S206" s="19">
        <f t="shared" si="21"/>
        <v>0.27843436577324288</v>
      </c>
      <c r="T206" s="19">
        <f t="shared" si="22"/>
        <v>-3.1394681698330748E-2</v>
      </c>
      <c r="U206" s="19">
        <f t="shared" si="23"/>
        <v>-7.0142061749060486E-2</v>
      </c>
      <c r="V206" s="19">
        <f t="shared" si="24"/>
        <v>0.12462362909434499</v>
      </c>
    </row>
    <row r="207" spans="1:22" x14ac:dyDescent="0.25">
      <c r="A207" s="26">
        <f>Wellpath!E207</f>
        <v>0</v>
      </c>
      <c r="B207" s="22">
        <v>0</v>
      </c>
      <c r="C207" s="22">
        <f>-COS(Wellpath!L207) / GField</f>
        <v>-0.10197162129779283</v>
      </c>
      <c r="D207" s="22">
        <f>(TAN(Dip) * COS(Wellpath!L207) * SIN(Wellpath!O207)) / GField</f>
        <v>0</v>
      </c>
      <c r="E207" s="20">
        <f>IF(D207="SING",(A208-A206)/2*Model!$W$7*(-SIN(Wellpath!$M207+Wellpath!$Q207) / GField),Model!$W$7*((drdp!B207+drdp!K207)*'ABXY-TI1S'!$B207+(drdp!E207+drdp!N207)*'ABXY-TI1S'!$C207+(drdp!H207+drdp!Q207)*'ABXY-TI1S'!$D207))</f>
        <v>0</v>
      </c>
      <c r="F207" s="20">
        <f>IF(D207="SING",(A208-A206)/2*Model!$W$7*(COS(Wellpath!$M207+Wellpath!$Q207) / GField),Model!$W$7*((drdp!C207+drdp!L207)*'ABXY-TI1S'!$B207+(drdp!F207+drdp!O207)*'ABXY-TI1S'!$C207+(drdp!I207+drdp!R207)*'ABXY-TI1S'!$D207))</f>
        <v>0</v>
      </c>
      <c r="G207" s="20">
        <f>IF(D207="SING",0,Model!$W$7*((drdp!D207+drdp!M207)*'ABXY-TI1S'!$B207+(drdp!G207+drdp!P207)*'ABXY-TI1S'!$C207+(drdp!J207+drdp!S207)*'ABXY-TI1S'!$D207))</f>
        <v>0</v>
      </c>
      <c r="H207" s="18">
        <f>IF(D207="SING",(A207-A206)/2*Model!$W$7*(-SIN(Wellpath!$M207+Wellpath!$Q207) / GField),Model!$W$7*((drdp!B207)*'ABXY-TI1S'!$B207+(drdp!E207)*'ABXY-TI1S'!$C207+(drdp!H207)*'ABXY-TI1S'!$D207))</f>
        <v>0</v>
      </c>
      <c r="I207" s="18">
        <f>IF(D207="SING",(A207-A206)/2*Model!$W$7*(COS(Wellpath!$M207+Wellpath!$Q207) / GField),Model!$W$7*((drdp!C207)*'ABXY-TI1S'!$B207+(drdp!F207)*'ABXY-TI1S'!$C207+(drdp!I207)*'ABXY-TI1S'!$D207))</f>
        <v>0</v>
      </c>
      <c r="J207" s="18">
        <f>IF(D207="SING",0,Model!$W$7*((drdp!D207)*'ABXY-TI1S'!$B207+(drdp!G207)*'ABXY-TI1S'!$C207+(drdp!J207)*'ABXY-TI1S'!$D207))</f>
        <v>0</v>
      </c>
      <c r="K207" s="21">
        <f>SUM(E$3:E206)+H207</f>
        <v>-0.1329281953678958</v>
      </c>
      <c r="L207" s="21">
        <f>SUM(F$3:F206)+I207</f>
        <v>0.23617774702682112</v>
      </c>
      <c r="M207" s="21">
        <f>SUM(G$3:G206)+J207</f>
        <v>0.52766880310782338</v>
      </c>
      <c r="N207" s="21"/>
      <c r="O207" s="21"/>
      <c r="P207" s="21"/>
      <c r="Q207" s="19">
        <f t="shared" si="19"/>
        <v>1.7669905123765473E-2</v>
      </c>
      <c r="R207" s="19">
        <f t="shared" si="20"/>
        <v>5.5779928190665115E-2</v>
      </c>
      <c r="S207" s="19">
        <f t="shared" si="21"/>
        <v>0.27843436577324288</v>
      </c>
      <c r="T207" s="19">
        <f t="shared" si="22"/>
        <v>-3.1394681698330748E-2</v>
      </c>
      <c r="U207" s="19">
        <f t="shared" si="23"/>
        <v>-7.0142061749060486E-2</v>
      </c>
      <c r="V207" s="19">
        <f t="shared" si="24"/>
        <v>0.12462362909434499</v>
      </c>
    </row>
    <row r="208" spans="1:22" x14ac:dyDescent="0.25">
      <c r="A208" s="26">
        <f>Wellpath!E208</f>
        <v>0</v>
      </c>
      <c r="B208" s="22">
        <v>0</v>
      </c>
      <c r="C208" s="22">
        <f>-COS(Wellpath!L208) / GField</f>
        <v>-0.10197162129779283</v>
      </c>
      <c r="D208" s="22">
        <f>(TAN(Dip) * COS(Wellpath!L208) * SIN(Wellpath!O208)) / GField</f>
        <v>0</v>
      </c>
      <c r="E208" s="20">
        <f>IF(D208="SING",(A209-A207)/2*Model!$W$7*(-SIN(Wellpath!$M208+Wellpath!$Q208) / GField),Model!$W$7*((drdp!B208+drdp!K208)*'ABXY-TI1S'!$B208+(drdp!E208+drdp!N208)*'ABXY-TI1S'!$C208+(drdp!H208+drdp!Q208)*'ABXY-TI1S'!$D208))</f>
        <v>0</v>
      </c>
      <c r="F208" s="20">
        <f>IF(D208="SING",(A209-A207)/2*Model!$W$7*(COS(Wellpath!$M208+Wellpath!$Q208) / GField),Model!$W$7*((drdp!C208+drdp!L208)*'ABXY-TI1S'!$B208+(drdp!F208+drdp!O208)*'ABXY-TI1S'!$C208+(drdp!I208+drdp!R208)*'ABXY-TI1S'!$D208))</f>
        <v>0</v>
      </c>
      <c r="G208" s="20">
        <f>IF(D208="SING",0,Model!$W$7*((drdp!D208+drdp!M208)*'ABXY-TI1S'!$B208+(drdp!G208+drdp!P208)*'ABXY-TI1S'!$C208+(drdp!J208+drdp!S208)*'ABXY-TI1S'!$D208))</f>
        <v>0</v>
      </c>
      <c r="H208" s="18">
        <f>IF(D208="SING",(A208-A207)/2*Model!$W$7*(-SIN(Wellpath!$M208+Wellpath!$Q208) / GField),Model!$W$7*((drdp!B208)*'ABXY-TI1S'!$B208+(drdp!E208)*'ABXY-TI1S'!$C208+(drdp!H208)*'ABXY-TI1S'!$D208))</f>
        <v>0</v>
      </c>
      <c r="I208" s="18">
        <f>IF(D208="SING",(A208-A207)/2*Model!$W$7*(COS(Wellpath!$M208+Wellpath!$Q208) / GField),Model!$W$7*((drdp!C208)*'ABXY-TI1S'!$B208+(drdp!F208)*'ABXY-TI1S'!$C208+(drdp!I208)*'ABXY-TI1S'!$D208))</f>
        <v>0</v>
      </c>
      <c r="J208" s="18">
        <f>IF(D208="SING",0,Model!$W$7*((drdp!D208)*'ABXY-TI1S'!$B208+(drdp!G208)*'ABXY-TI1S'!$C208+(drdp!J208)*'ABXY-TI1S'!$D208))</f>
        <v>0</v>
      </c>
      <c r="K208" s="21">
        <f>SUM(E$3:E207)+H208</f>
        <v>-0.1329281953678958</v>
      </c>
      <c r="L208" s="21">
        <f>SUM(F$3:F207)+I208</f>
        <v>0.23617774702682112</v>
      </c>
      <c r="M208" s="21">
        <f>SUM(G$3:G207)+J208</f>
        <v>0.52766880310782338</v>
      </c>
      <c r="N208" s="21"/>
      <c r="O208" s="21"/>
      <c r="P208" s="21"/>
      <c r="Q208" s="19">
        <f t="shared" si="19"/>
        <v>1.7669905123765473E-2</v>
      </c>
      <c r="R208" s="19">
        <f t="shared" si="20"/>
        <v>5.5779928190665115E-2</v>
      </c>
      <c r="S208" s="19">
        <f t="shared" si="21"/>
        <v>0.27843436577324288</v>
      </c>
      <c r="T208" s="19">
        <f t="shared" si="22"/>
        <v>-3.1394681698330748E-2</v>
      </c>
      <c r="U208" s="19">
        <f t="shared" si="23"/>
        <v>-7.0142061749060486E-2</v>
      </c>
      <c r="V208" s="19">
        <f t="shared" si="24"/>
        <v>0.12462362909434499</v>
      </c>
    </row>
    <row r="209" spans="1:22" x14ac:dyDescent="0.25">
      <c r="A209" s="26">
        <f>Wellpath!E209</f>
        <v>0</v>
      </c>
      <c r="B209" s="22">
        <v>0</v>
      </c>
      <c r="C209" s="22">
        <f>-COS(Wellpath!L209) / GField</f>
        <v>-0.10197162129779283</v>
      </c>
      <c r="D209" s="22">
        <f>(TAN(Dip) * COS(Wellpath!L209) * SIN(Wellpath!O209)) / GField</f>
        <v>0</v>
      </c>
      <c r="E209" s="20">
        <f>IF(D209="SING",(A210-A208)/2*Model!$W$7*(-SIN(Wellpath!$M209+Wellpath!$Q209) / GField),Model!$W$7*((drdp!B209+drdp!K209)*'ABXY-TI1S'!$B209+(drdp!E209+drdp!N209)*'ABXY-TI1S'!$C209+(drdp!H209+drdp!Q209)*'ABXY-TI1S'!$D209))</f>
        <v>0</v>
      </c>
      <c r="F209" s="20">
        <f>IF(D209="SING",(A210-A208)/2*Model!$W$7*(COS(Wellpath!$M209+Wellpath!$Q209) / GField),Model!$W$7*((drdp!C209+drdp!L209)*'ABXY-TI1S'!$B209+(drdp!F209+drdp!O209)*'ABXY-TI1S'!$C209+(drdp!I209+drdp!R209)*'ABXY-TI1S'!$D209))</f>
        <v>0</v>
      </c>
      <c r="G209" s="20">
        <f>IF(D209="SING",0,Model!$W$7*((drdp!D209+drdp!M209)*'ABXY-TI1S'!$B209+(drdp!G209+drdp!P209)*'ABXY-TI1S'!$C209+(drdp!J209+drdp!S209)*'ABXY-TI1S'!$D209))</f>
        <v>0</v>
      </c>
      <c r="H209" s="18">
        <f>IF(D209="SING",(A209-A208)/2*Model!$W$7*(-SIN(Wellpath!$M209+Wellpath!$Q209) / GField),Model!$W$7*((drdp!B209)*'ABXY-TI1S'!$B209+(drdp!E209)*'ABXY-TI1S'!$C209+(drdp!H209)*'ABXY-TI1S'!$D209))</f>
        <v>0</v>
      </c>
      <c r="I209" s="18">
        <f>IF(D209="SING",(A209-A208)/2*Model!$W$7*(COS(Wellpath!$M209+Wellpath!$Q209) / GField),Model!$W$7*((drdp!C209)*'ABXY-TI1S'!$B209+(drdp!F209)*'ABXY-TI1S'!$C209+(drdp!I209)*'ABXY-TI1S'!$D209))</f>
        <v>0</v>
      </c>
      <c r="J209" s="18">
        <f>IF(D209="SING",0,Model!$W$7*((drdp!D209)*'ABXY-TI1S'!$B209+(drdp!G209)*'ABXY-TI1S'!$C209+(drdp!J209)*'ABXY-TI1S'!$D209))</f>
        <v>0</v>
      </c>
      <c r="K209" s="21">
        <f>SUM(E$3:E208)+H209</f>
        <v>-0.1329281953678958</v>
      </c>
      <c r="L209" s="21">
        <f>SUM(F$3:F208)+I209</f>
        <v>0.23617774702682112</v>
      </c>
      <c r="M209" s="21">
        <f>SUM(G$3:G208)+J209</f>
        <v>0.52766880310782338</v>
      </c>
      <c r="N209" s="21"/>
      <c r="O209" s="21"/>
      <c r="P209" s="21"/>
      <c r="Q209" s="19">
        <f t="shared" si="19"/>
        <v>1.7669905123765473E-2</v>
      </c>
      <c r="R209" s="19">
        <f t="shared" si="20"/>
        <v>5.5779928190665115E-2</v>
      </c>
      <c r="S209" s="19">
        <f t="shared" si="21"/>
        <v>0.27843436577324288</v>
      </c>
      <c r="T209" s="19">
        <f t="shared" si="22"/>
        <v>-3.1394681698330748E-2</v>
      </c>
      <c r="U209" s="19">
        <f t="shared" si="23"/>
        <v>-7.0142061749060486E-2</v>
      </c>
      <c r="V209" s="19">
        <f t="shared" si="24"/>
        <v>0.12462362909434499</v>
      </c>
    </row>
    <row r="210" spans="1:22" x14ac:dyDescent="0.25">
      <c r="A210" s="26">
        <f>Wellpath!E210</f>
        <v>0</v>
      </c>
      <c r="B210" s="22">
        <v>0</v>
      </c>
      <c r="C210" s="22">
        <f>-COS(Wellpath!L210) / GField</f>
        <v>-0.10197162129779283</v>
      </c>
      <c r="D210" s="22">
        <f>(TAN(Dip) * COS(Wellpath!L210) * SIN(Wellpath!O210)) / GField</f>
        <v>0</v>
      </c>
      <c r="E210" s="20">
        <f>IF(D210="SING",(A211-A209)/2*Model!$W$7*(-SIN(Wellpath!$M210+Wellpath!$Q210) / GField),Model!$W$7*((drdp!B210+drdp!K210)*'ABXY-TI1S'!$B210+(drdp!E210+drdp!N210)*'ABXY-TI1S'!$C210+(drdp!H210+drdp!Q210)*'ABXY-TI1S'!$D210))</f>
        <v>0</v>
      </c>
      <c r="F210" s="20">
        <f>IF(D210="SING",(A211-A209)/2*Model!$W$7*(COS(Wellpath!$M210+Wellpath!$Q210) / GField),Model!$W$7*((drdp!C210+drdp!L210)*'ABXY-TI1S'!$B210+(drdp!F210+drdp!O210)*'ABXY-TI1S'!$C210+(drdp!I210+drdp!R210)*'ABXY-TI1S'!$D210))</f>
        <v>0</v>
      </c>
      <c r="G210" s="20">
        <f>IF(D210="SING",0,Model!$W$7*((drdp!D210+drdp!M210)*'ABXY-TI1S'!$B210+(drdp!G210+drdp!P210)*'ABXY-TI1S'!$C210+(drdp!J210+drdp!S210)*'ABXY-TI1S'!$D210))</f>
        <v>0</v>
      </c>
      <c r="H210" s="18">
        <f>IF(D210="SING",(A210-A209)/2*Model!$W$7*(-SIN(Wellpath!$M210+Wellpath!$Q210) / GField),Model!$W$7*((drdp!B210)*'ABXY-TI1S'!$B210+(drdp!E210)*'ABXY-TI1S'!$C210+(drdp!H210)*'ABXY-TI1S'!$D210))</f>
        <v>0</v>
      </c>
      <c r="I210" s="18">
        <f>IF(D210="SING",(A210-A209)/2*Model!$W$7*(COS(Wellpath!$M210+Wellpath!$Q210) / GField),Model!$W$7*((drdp!C210)*'ABXY-TI1S'!$B210+(drdp!F210)*'ABXY-TI1S'!$C210+(drdp!I210)*'ABXY-TI1S'!$D210))</f>
        <v>0</v>
      </c>
      <c r="J210" s="18">
        <f>IF(D210="SING",0,Model!$W$7*((drdp!D210)*'ABXY-TI1S'!$B210+(drdp!G210)*'ABXY-TI1S'!$C210+(drdp!J210)*'ABXY-TI1S'!$D210))</f>
        <v>0</v>
      </c>
      <c r="K210" s="21">
        <f>SUM(E$3:E209)+H210</f>
        <v>-0.1329281953678958</v>
      </c>
      <c r="L210" s="21">
        <f>SUM(F$3:F209)+I210</f>
        <v>0.23617774702682112</v>
      </c>
      <c r="M210" s="21">
        <f>SUM(G$3:G209)+J210</f>
        <v>0.52766880310782338</v>
      </c>
      <c r="N210" s="21"/>
      <c r="O210" s="21"/>
      <c r="P210" s="21"/>
      <c r="Q210" s="19">
        <f t="shared" si="19"/>
        <v>1.7669905123765473E-2</v>
      </c>
      <c r="R210" s="19">
        <f t="shared" si="20"/>
        <v>5.5779928190665115E-2</v>
      </c>
      <c r="S210" s="19">
        <f t="shared" si="21"/>
        <v>0.27843436577324288</v>
      </c>
      <c r="T210" s="19">
        <f t="shared" si="22"/>
        <v>-3.1394681698330748E-2</v>
      </c>
      <c r="U210" s="19">
        <f t="shared" si="23"/>
        <v>-7.0142061749060486E-2</v>
      </c>
      <c r="V210" s="19">
        <f t="shared" si="24"/>
        <v>0.12462362909434499</v>
      </c>
    </row>
    <row r="211" spans="1:22" x14ac:dyDescent="0.25">
      <c r="A211" s="26">
        <f>Wellpath!E211</f>
        <v>0</v>
      </c>
      <c r="B211" s="22">
        <v>0</v>
      </c>
      <c r="C211" s="22">
        <f>-COS(Wellpath!L211) / GField</f>
        <v>-0.10197162129779283</v>
      </c>
      <c r="D211" s="22">
        <f>(TAN(Dip) * COS(Wellpath!L211) * SIN(Wellpath!O211)) / GField</f>
        <v>0</v>
      </c>
      <c r="E211" s="20">
        <f>IF(D211="SING",(A212-A210)/2*Model!$W$7*(-SIN(Wellpath!$M211+Wellpath!$Q211) / GField),Model!$W$7*((drdp!B211+drdp!K211)*'ABXY-TI1S'!$B211+(drdp!E211+drdp!N211)*'ABXY-TI1S'!$C211+(drdp!H211+drdp!Q211)*'ABXY-TI1S'!$D211))</f>
        <v>0</v>
      </c>
      <c r="F211" s="20">
        <f>IF(D211="SING",(A212-A210)/2*Model!$W$7*(COS(Wellpath!$M211+Wellpath!$Q211) / GField),Model!$W$7*((drdp!C211+drdp!L211)*'ABXY-TI1S'!$B211+(drdp!F211+drdp!O211)*'ABXY-TI1S'!$C211+(drdp!I211+drdp!R211)*'ABXY-TI1S'!$D211))</f>
        <v>0</v>
      </c>
      <c r="G211" s="20">
        <f>IF(D211="SING",0,Model!$W$7*((drdp!D211+drdp!M211)*'ABXY-TI1S'!$B211+(drdp!G211+drdp!P211)*'ABXY-TI1S'!$C211+(drdp!J211+drdp!S211)*'ABXY-TI1S'!$D211))</f>
        <v>0</v>
      </c>
      <c r="H211" s="18">
        <f>IF(D211="SING",(A211-A210)/2*Model!$W$7*(-SIN(Wellpath!$M211+Wellpath!$Q211) / GField),Model!$W$7*((drdp!B211)*'ABXY-TI1S'!$B211+(drdp!E211)*'ABXY-TI1S'!$C211+(drdp!H211)*'ABXY-TI1S'!$D211))</f>
        <v>0</v>
      </c>
      <c r="I211" s="18">
        <f>IF(D211="SING",(A211-A210)/2*Model!$W$7*(COS(Wellpath!$M211+Wellpath!$Q211) / GField),Model!$W$7*((drdp!C211)*'ABXY-TI1S'!$B211+(drdp!F211)*'ABXY-TI1S'!$C211+(drdp!I211)*'ABXY-TI1S'!$D211))</f>
        <v>0</v>
      </c>
      <c r="J211" s="18">
        <f>IF(D211="SING",0,Model!$W$7*((drdp!D211)*'ABXY-TI1S'!$B211+(drdp!G211)*'ABXY-TI1S'!$C211+(drdp!J211)*'ABXY-TI1S'!$D211))</f>
        <v>0</v>
      </c>
      <c r="K211" s="21">
        <f>SUM(E$3:E210)+H211</f>
        <v>-0.1329281953678958</v>
      </c>
      <c r="L211" s="21">
        <f>SUM(F$3:F210)+I211</f>
        <v>0.23617774702682112</v>
      </c>
      <c r="M211" s="21">
        <f>SUM(G$3:G210)+J211</f>
        <v>0.52766880310782338</v>
      </c>
      <c r="N211" s="21"/>
      <c r="O211" s="21"/>
      <c r="P211" s="21"/>
      <c r="Q211" s="19">
        <f t="shared" si="19"/>
        <v>1.7669905123765473E-2</v>
      </c>
      <c r="R211" s="19">
        <f t="shared" si="20"/>
        <v>5.5779928190665115E-2</v>
      </c>
      <c r="S211" s="19">
        <f t="shared" si="21"/>
        <v>0.27843436577324288</v>
      </c>
      <c r="T211" s="19">
        <f t="shared" si="22"/>
        <v>-3.1394681698330748E-2</v>
      </c>
      <c r="U211" s="19">
        <f t="shared" si="23"/>
        <v>-7.0142061749060486E-2</v>
      </c>
      <c r="V211" s="19">
        <f t="shared" si="24"/>
        <v>0.12462362909434499</v>
      </c>
    </row>
    <row r="212" spans="1:22" x14ac:dyDescent="0.25">
      <c r="A212" s="26">
        <f>Wellpath!E212</f>
        <v>0</v>
      </c>
      <c r="B212" s="22">
        <v>0</v>
      </c>
      <c r="C212" s="22">
        <f>-COS(Wellpath!L212) / GField</f>
        <v>-0.10197162129779283</v>
      </c>
      <c r="D212" s="22">
        <f>(TAN(Dip) * COS(Wellpath!L212) * SIN(Wellpath!O212)) / GField</f>
        <v>0</v>
      </c>
      <c r="E212" s="20">
        <f>IF(D212="SING",(A213-A211)/2*Model!$W$7*(-SIN(Wellpath!$M212+Wellpath!$Q212) / GField),Model!$W$7*((drdp!B212+drdp!K212)*'ABXY-TI1S'!$B212+(drdp!E212+drdp!N212)*'ABXY-TI1S'!$C212+(drdp!H212+drdp!Q212)*'ABXY-TI1S'!$D212))</f>
        <v>0</v>
      </c>
      <c r="F212" s="20">
        <f>IF(D212="SING",(A213-A211)/2*Model!$W$7*(COS(Wellpath!$M212+Wellpath!$Q212) / GField),Model!$W$7*((drdp!C212+drdp!L212)*'ABXY-TI1S'!$B212+(drdp!F212+drdp!O212)*'ABXY-TI1S'!$C212+(drdp!I212+drdp!R212)*'ABXY-TI1S'!$D212))</f>
        <v>0</v>
      </c>
      <c r="G212" s="20">
        <f>IF(D212="SING",0,Model!$W$7*((drdp!D212+drdp!M212)*'ABXY-TI1S'!$B212+(drdp!G212+drdp!P212)*'ABXY-TI1S'!$C212+(drdp!J212+drdp!S212)*'ABXY-TI1S'!$D212))</f>
        <v>0</v>
      </c>
      <c r="H212" s="18">
        <f>IF(D212="SING",(A212-A211)/2*Model!$W$7*(-SIN(Wellpath!$M212+Wellpath!$Q212) / GField),Model!$W$7*((drdp!B212)*'ABXY-TI1S'!$B212+(drdp!E212)*'ABXY-TI1S'!$C212+(drdp!H212)*'ABXY-TI1S'!$D212))</f>
        <v>0</v>
      </c>
      <c r="I212" s="18">
        <f>IF(D212="SING",(A212-A211)/2*Model!$W$7*(COS(Wellpath!$M212+Wellpath!$Q212) / GField),Model!$W$7*((drdp!C212)*'ABXY-TI1S'!$B212+(drdp!F212)*'ABXY-TI1S'!$C212+(drdp!I212)*'ABXY-TI1S'!$D212))</f>
        <v>0</v>
      </c>
      <c r="J212" s="18">
        <f>IF(D212="SING",0,Model!$W$7*((drdp!D212)*'ABXY-TI1S'!$B212+(drdp!G212)*'ABXY-TI1S'!$C212+(drdp!J212)*'ABXY-TI1S'!$D212))</f>
        <v>0</v>
      </c>
      <c r="K212" s="21">
        <f>SUM(E$3:E211)+H212</f>
        <v>-0.1329281953678958</v>
      </c>
      <c r="L212" s="21">
        <f>SUM(F$3:F211)+I212</f>
        <v>0.23617774702682112</v>
      </c>
      <c r="M212" s="21">
        <f>SUM(G$3:G211)+J212</f>
        <v>0.52766880310782338</v>
      </c>
      <c r="N212" s="21"/>
      <c r="O212" s="21"/>
      <c r="P212" s="21"/>
      <c r="Q212" s="19">
        <f t="shared" si="19"/>
        <v>1.7669905123765473E-2</v>
      </c>
      <c r="R212" s="19">
        <f t="shared" si="20"/>
        <v>5.5779928190665115E-2</v>
      </c>
      <c r="S212" s="19">
        <f t="shared" si="21"/>
        <v>0.27843436577324288</v>
      </c>
      <c r="T212" s="19">
        <f t="shared" si="22"/>
        <v>-3.1394681698330748E-2</v>
      </c>
      <c r="U212" s="19">
        <f t="shared" si="23"/>
        <v>-7.0142061749060486E-2</v>
      </c>
      <c r="V212" s="19">
        <f t="shared" si="24"/>
        <v>0.12462362909434499</v>
      </c>
    </row>
    <row r="213" spans="1:22" x14ac:dyDescent="0.25">
      <c r="A213" s="26">
        <f>Wellpath!E213</f>
        <v>0</v>
      </c>
      <c r="B213" s="22">
        <v>0</v>
      </c>
      <c r="C213" s="22">
        <f>-COS(Wellpath!L213) / GField</f>
        <v>-0.10197162129779283</v>
      </c>
      <c r="D213" s="22">
        <f>(TAN(Dip) * COS(Wellpath!L213) * SIN(Wellpath!O213)) / GField</f>
        <v>0</v>
      </c>
      <c r="E213" s="20">
        <f>IF(D213="SING",(A214-A212)/2*Model!$W$7*(-SIN(Wellpath!$M213+Wellpath!$Q213) / GField),Model!$W$7*((drdp!B213+drdp!K213)*'ABXY-TI1S'!$B213+(drdp!E213+drdp!N213)*'ABXY-TI1S'!$C213+(drdp!H213+drdp!Q213)*'ABXY-TI1S'!$D213))</f>
        <v>0</v>
      </c>
      <c r="F213" s="20">
        <f>IF(D213="SING",(A214-A212)/2*Model!$W$7*(COS(Wellpath!$M213+Wellpath!$Q213) / GField),Model!$W$7*((drdp!C213+drdp!L213)*'ABXY-TI1S'!$B213+(drdp!F213+drdp!O213)*'ABXY-TI1S'!$C213+(drdp!I213+drdp!R213)*'ABXY-TI1S'!$D213))</f>
        <v>0</v>
      </c>
      <c r="G213" s="20">
        <f>IF(D213="SING",0,Model!$W$7*((drdp!D213+drdp!M213)*'ABXY-TI1S'!$B213+(drdp!G213+drdp!P213)*'ABXY-TI1S'!$C213+(drdp!J213+drdp!S213)*'ABXY-TI1S'!$D213))</f>
        <v>0</v>
      </c>
      <c r="H213" s="18">
        <f>IF(D213="SING",(A213-A212)/2*Model!$W$7*(-SIN(Wellpath!$M213+Wellpath!$Q213) / GField),Model!$W$7*((drdp!B213)*'ABXY-TI1S'!$B213+(drdp!E213)*'ABXY-TI1S'!$C213+(drdp!H213)*'ABXY-TI1S'!$D213))</f>
        <v>0</v>
      </c>
      <c r="I213" s="18">
        <f>IF(D213="SING",(A213-A212)/2*Model!$W$7*(COS(Wellpath!$M213+Wellpath!$Q213) / GField),Model!$W$7*((drdp!C213)*'ABXY-TI1S'!$B213+(drdp!F213)*'ABXY-TI1S'!$C213+(drdp!I213)*'ABXY-TI1S'!$D213))</f>
        <v>0</v>
      </c>
      <c r="J213" s="18">
        <f>IF(D213="SING",0,Model!$W$7*((drdp!D213)*'ABXY-TI1S'!$B213+(drdp!G213)*'ABXY-TI1S'!$C213+(drdp!J213)*'ABXY-TI1S'!$D213))</f>
        <v>0</v>
      </c>
      <c r="K213" s="21">
        <f>SUM(E$3:E212)+H213</f>
        <v>-0.1329281953678958</v>
      </c>
      <c r="L213" s="21">
        <f>SUM(F$3:F212)+I213</f>
        <v>0.23617774702682112</v>
      </c>
      <c r="M213" s="21">
        <f>SUM(G$3:G212)+J213</f>
        <v>0.52766880310782338</v>
      </c>
      <c r="N213" s="21"/>
      <c r="O213" s="21"/>
      <c r="P213" s="21"/>
      <c r="Q213" s="19">
        <f t="shared" si="19"/>
        <v>1.7669905123765473E-2</v>
      </c>
      <c r="R213" s="19">
        <f t="shared" si="20"/>
        <v>5.5779928190665115E-2</v>
      </c>
      <c r="S213" s="19">
        <f t="shared" si="21"/>
        <v>0.27843436577324288</v>
      </c>
      <c r="T213" s="19">
        <f t="shared" si="22"/>
        <v>-3.1394681698330748E-2</v>
      </c>
      <c r="U213" s="19">
        <f t="shared" si="23"/>
        <v>-7.0142061749060486E-2</v>
      </c>
      <c r="V213" s="19">
        <f t="shared" si="24"/>
        <v>0.12462362909434499</v>
      </c>
    </row>
    <row r="214" spans="1:22" x14ac:dyDescent="0.25">
      <c r="A214" s="26">
        <f>Wellpath!E214</f>
        <v>0</v>
      </c>
      <c r="B214" s="22">
        <v>0</v>
      </c>
      <c r="C214" s="22">
        <f>-COS(Wellpath!L214) / GField</f>
        <v>-0.10197162129779283</v>
      </c>
      <c r="D214" s="22">
        <f>(TAN(Dip) * COS(Wellpath!L214) * SIN(Wellpath!O214)) / GField</f>
        <v>0</v>
      </c>
      <c r="E214" s="20">
        <f>IF(D214="SING",(A215-A213)/2*Model!$W$7*(-SIN(Wellpath!$M214+Wellpath!$Q214) / GField),Model!$W$7*((drdp!B214+drdp!K214)*'ABXY-TI1S'!$B214+(drdp!E214+drdp!N214)*'ABXY-TI1S'!$C214+(drdp!H214+drdp!Q214)*'ABXY-TI1S'!$D214))</f>
        <v>0</v>
      </c>
      <c r="F214" s="20">
        <f>IF(D214="SING",(A215-A213)/2*Model!$W$7*(COS(Wellpath!$M214+Wellpath!$Q214) / GField),Model!$W$7*((drdp!C214+drdp!L214)*'ABXY-TI1S'!$B214+(drdp!F214+drdp!O214)*'ABXY-TI1S'!$C214+(drdp!I214+drdp!R214)*'ABXY-TI1S'!$D214))</f>
        <v>0</v>
      </c>
      <c r="G214" s="20">
        <f>IF(D214="SING",0,Model!$W$7*((drdp!D214+drdp!M214)*'ABXY-TI1S'!$B214+(drdp!G214+drdp!P214)*'ABXY-TI1S'!$C214+(drdp!J214+drdp!S214)*'ABXY-TI1S'!$D214))</f>
        <v>0</v>
      </c>
      <c r="H214" s="18">
        <f>IF(D214="SING",(A214-A213)/2*Model!$W$7*(-SIN(Wellpath!$M214+Wellpath!$Q214) / GField),Model!$W$7*((drdp!B214)*'ABXY-TI1S'!$B214+(drdp!E214)*'ABXY-TI1S'!$C214+(drdp!H214)*'ABXY-TI1S'!$D214))</f>
        <v>0</v>
      </c>
      <c r="I214" s="18">
        <f>IF(D214="SING",(A214-A213)/2*Model!$W$7*(COS(Wellpath!$M214+Wellpath!$Q214) / GField),Model!$W$7*((drdp!C214)*'ABXY-TI1S'!$B214+(drdp!F214)*'ABXY-TI1S'!$C214+(drdp!I214)*'ABXY-TI1S'!$D214))</f>
        <v>0</v>
      </c>
      <c r="J214" s="18">
        <f>IF(D214="SING",0,Model!$W$7*((drdp!D214)*'ABXY-TI1S'!$B214+(drdp!G214)*'ABXY-TI1S'!$C214+(drdp!J214)*'ABXY-TI1S'!$D214))</f>
        <v>0</v>
      </c>
      <c r="K214" s="21">
        <f>SUM(E$3:E213)+H214</f>
        <v>-0.1329281953678958</v>
      </c>
      <c r="L214" s="21">
        <f>SUM(F$3:F213)+I214</f>
        <v>0.23617774702682112</v>
      </c>
      <c r="M214" s="21">
        <f>SUM(G$3:G213)+J214</f>
        <v>0.52766880310782338</v>
      </c>
      <c r="N214" s="21"/>
      <c r="O214" s="21"/>
      <c r="P214" s="21"/>
      <c r="Q214" s="19">
        <f t="shared" si="19"/>
        <v>1.7669905123765473E-2</v>
      </c>
      <c r="R214" s="19">
        <f t="shared" si="20"/>
        <v>5.5779928190665115E-2</v>
      </c>
      <c r="S214" s="19">
        <f t="shared" si="21"/>
        <v>0.27843436577324288</v>
      </c>
      <c r="T214" s="19">
        <f t="shared" si="22"/>
        <v>-3.1394681698330748E-2</v>
      </c>
      <c r="U214" s="19">
        <f t="shared" si="23"/>
        <v>-7.0142061749060486E-2</v>
      </c>
      <c r="V214" s="19">
        <f t="shared" si="24"/>
        <v>0.12462362909434499</v>
      </c>
    </row>
    <row r="215" spans="1:22" x14ac:dyDescent="0.25">
      <c r="A215" s="26">
        <f>Wellpath!E215</f>
        <v>0</v>
      </c>
      <c r="B215" s="22">
        <v>0</v>
      </c>
      <c r="C215" s="22">
        <f>-COS(Wellpath!L215) / GField</f>
        <v>-0.10197162129779283</v>
      </c>
      <c r="D215" s="22">
        <f>(TAN(Dip) * COS(Wellpath!L215) * SIN(Wellpath!O215)) / GField</f>
        <v>0</v>
      </c>
      <c r="E215" s="20">
        <f>IF(D215="SING",(A216-A214)/2*Model!$W$7*(-SIN(Wellpath!$M215+Wellpath!$Q215) / GField),Model!$W$7*((drdp!B215+drdp!K215)*'ABXY-TI1S'!$B215+(drdp!E215+drdp!N215)*'ABXY-TI1S'!$C215+(drdp!H215+drdp!Q215)*'ABXY-TI1S'!$D215))</f>
        <v>0</v>
      </c>
      <c r="F215" s="20">
        <f>IF(D215="SING",(A216-A214)/2*Model!$W$7*(COS(Wellpath!$M215+Wellpath!$Q215) / GField),Model!$W$7*((drdp!C215+drdp!L215)*'ABXY-TI1S'!$B215+(drdp!F215+drdp!O215)*'ABXY-TI1S'!$C215+(drdp!I215+drdp!R215)*'ABXY-TI1S'!$D215))</f>
        <v>0</v>
      </c>
      <c r="G215" s="20">
        <f>IF(D215="SING",0,Model!$W$7*((drdp!D215+drdp!M215)*'ABXY-TI1S'!$B215+(drdp!G215+drdp!P215)*'ABXY-TI1S'!$C215+(drdp!J215+drdp!S215)*'ABXY-TI1S'!$D215))</f>
        <v>0</v>
      </c>
      <c r="H215" s="18">
        <f>IF(D215="SING",(A215-A214)/2*Model!$W$7*(-SIN(Wellpath!$M215+Wellpath!$Q215) / GField),Model!$W$7*((drdp!B215)*'ABXY-TI1S'!$B215+(drdp!E215)*'ABXY-TI1S'!$C215+(drdp!H215)*'ABXY-TI1S'!$D215))</f>
        <v>0</v>
      </c>
      <c r="I215" s="18">
        <f>IF(D215="SING",(A215-A214)/2*Model!$W$7*(COS(Wellpath!$M215+Wellpath!$Q215) / GField),Model!$W$7*((drdp!C215)*'ABXY-TI1S'!$B215+(drdp!F215)*'ABXY-TI1S'!$C215+(drdp!I215)*'ABXY-TI1S'!$D215))</f>
        <v>0</v>
      </c>
      <c r="J215" s="18">
        <f>IF(D215="SING",0,Model!$W$7*((drdp!D215)*'ABXY-TI1S'!$B215+(drdp!G215)*'ABXY-TI1S'!$C215+(drdp!J215)*'ABXY-TI1S'!$D215))</f>
        <v>0</v>
      </c>
      <c r="K215" s="21">
        <f>SUM(E$3:E214)+H215</f>
        <v>-0.1329281953678958</v>
      </c>
      <c r="L215" s="21">
        <f>SUM(F$3:F214)+I215</f>
        <v>0.23617774702682112</v>
      </c>
      <c r="M215" s="21">
        <f>SUM(G$3:G214)+J215</f>
        <v>0.52766880310782338</v>
      </c>
      <c r="N215" s="21"/>
      <c r="O215" s="21"/>
      <c r="P215" s="21"/>
      <c r="Q215" s="19">
        <f t="shared" si="19"/>
        <v>1.7669905123765473E-2</v>
      </c>
      <c r="R215" s="19">
        <f t="shared" si="20"/>
        <v>5.5779928190665115E-2</v>
      </c>
      <c r="S215" s="19">
        <f t="shared" si="21"/>
        <v>0.27843436577324288</v>
      </c>
      <c r="T215" s="19">
        <f t="shared" si="22"/>
        <v>-3.1394681698330748E-2</v>
      </c>
      <c r="U215" s="19">
        <f t="shared" si="23"/>
        <v>-7.0142061749060486E-2</v>
      </c>
      <c r="V215" s="19">
        <f t="shared" si="24"/>
        <v>0.12462362909434499</v>
      </c>
    </row>
    <row r="216" spans="1:22" x14ac:dyDescent="0.25">
      <c r="A216" s="26">
        <f>Wellpath!E216</f>
        <v>0</v>
      </c>
      <c r="B216" s="22">
        <v>0</v>
      </c>
      <c r="C216" s="22">
        <f>-COS(Wellpath!L216) / GField</f>
        <v>-0.10197162129779283</v>
      </c>
      <c r="D216" s="22">
        <f>(TAN(Dip) * COS(Wellpath!L216) * SIN(Wellpath!O216)) / GField</f>
        <v>0</v>
      </c>
      <c r="E216" s="20">
        <f>IF(D216="SING",(A217-A215)/2*Model!$W$7*(-SIN(Wellpath!$M216+Wellpath!$Q216) / GField),Model!$W$7*((drdp!B216+drdp!K216)*'ABXY-TI1S'!$B216+(drdp!E216+drdp!N216)*'ABXY-TI1S'!$C216+(drdp!H216+drdp!Q216)*'ABXY-TI1S'!$D216))</f>
        <v>0</v>
      </c>
      <c r="F216" s="20">
        <f>IF(D216="SING",(A217-A215)/2*Model!$W$7*(COS(Wellpath!$M216+Wellpath!$Q216) / GField),Model!$W$7*((drdp!C216+drdp!L216)*'ABXY-TI1S'!$B216+(drdp!F216+drdp!O216)*'ABXY-TI1S'!$C216+(drdp!I216+drdp!R216)*'ABXY-TI1S'!$D216))</f>
        <v>0</v>
      </c>
      <c r="G216" s="20">
        <f>IF(D216="SING",0,Model!$W$7*((drdp!D216+drdp!M216)*'ABXY-TI1S'!$B216+(drdp!G216+drdp!P216)*'ABXY-TI1S'!$C216+(drdp!J216+drdp!S216)*'ABXY-TI1S'!$D216))</f>
        <v>0</v>
      </c>
      <c r="H216" s="18">
        <f>IF(D216="SING",(A216-A215)/2*Model!$W$7*(-SIN(Wellpath!$M216+Wellpath!$Q216) / GField),Model!$W$7*((drdp!B216)*'ABXY-TI1S'!$B216+(drdp!E216)*'ABXY-TI1S'!$C216+(drdp!H216)*'ABXY-TI1S'!$D216))</f>
        <v>0</v>
      </c>
      <c r="I216" s="18">
        <f>IF(D216="SING",(A216-A215)/2*Model!$W$7*(COS(Wellpath!$M216+Wellpath!$Q216) / GField),Model!$W$7*((drdp!C216)*'ABXY-TI1S'!$B216+(drdp!F216)*'ABXY-TI1S'!$C216+(drdp!I216)*'ABXY-TI1S'!$D216))</f>
        <v>0</v>
      </c>
      <c r="J216" s="18">
        <f>IF(D216="SING",0,Model!$W$7*((drdp!D216)*'ABXY-TI1S'!$B216+(drdp!G216)*'ABXY-TI1S'!$C216+(drdp!J216)*'ABXY-TI1S'!$D216))</f>
        <v>0</v>
      </c>
      <c r="K216" s="21">
        <f>SUM(E$3:E215)+H216</f>
        <v>-0.1329281953678958</v>
      </c>
      <c r="L216" s="21">
        <f>SUM(F$3:F215)+I216</f>
        <v>0.23617774702682112</v>
      </c>
      <c r="M216" s="21">
        <f>SUM(G$3:G215)+J216</f>
        <v>0.52766880310782338</v>
      </c>
      <c r="N216" s="21"/>
      <c r="O216" s="21"/>
      <c r="P216" s="21"/>
      <c r="Q216" s="19">
        <f t="shared" si="19"/>
        <v>1.7669905123765473E-2</v>
      </c>
      <c r="R216" s="19">
        <f t="shared" si="20"/>
        <v>5.5779928190665115E-2</v>
      </c>
      <c r="S216" s="19">
        <f t="shared" si="21"/>
        <v>0.27843436577324288</v>
      </c>
      <c r="T216" s="19">
        <f t="shared" si="22"/>
        <v>-3.1394681698330748E-2</v>
      </c>
      <c r="U216" s="19">
        <f t="shared" si="23"/>
        <v>-7.0142061749060486E-2</v>
      </c>
      <c r="V216" s="19">
        <f t="shared" si="24"/>
        <v>0.12462362909434499</v>
      </c>
    </row>
    <row r="217" spans="1:22" x14ac:dyDescent="0.25">
      <c r="A217" s="26">
        <f>Wellpath!E217</f>
        <v>0</v>
      </c>
      <c r="B217" s="22">
        <v>0</v>
      </c>
      <c r="C217" s="22">
        <f>-COS(Wellpath!L217) / GField</f>
        <v>-0.10197162129779283</v>
      </c>
      <c r="D217" s="22">
        <f>(TAN(Dip) * COS(Wellpath!L217) * SIN(Wellpath!O217)) / GField</f>
        <v>0</v>
      </c>
      <c r="E217" s="20">
        <f>IF(D217="SING",(A218-A216)/2*Model!$W$7*(-SIN(Wellpath!$M217+Wellpath!$Q217) / GField),Model!$W$7*((drdp!B217+drdp!K217)*'ABXY-TI1S'!$B217+(drdp!E217+drdp!N217)*'ABXY-TI1S'!$C217+(drdp!H217+drdp!Q217)*'ABXY-TI1S'!$D217))</f>
        <v>0</v>
      </c>
      <c r="F217" s="20">
        <f>IF(D217="SING",(A218-A216)/2*Model!$W$7*(COS(Wellpath!$M217+Wellpath!$Q217) / GField),Model!$W$7*((drdp!C217+drdp!L217)*'ABXY-TI1S'!$B217+(drdp!F217+drdp!O217)*'ABXY-TI1S'!$C217+(drdp!I217+drdp!R217)*'ABXY-TI1S'!$D217))</f>
        <v>0</v>
      </c>
      <c r="G217" s="20">
        <f>IF(D217="SING",0,Model!$W$7*((drdp!D217+drdp!M217)*'ABXY-TI1S'!$B217+(drdp!G217+drdp!P217)*'ABXY-TI1S'!$C217+(drdp!J217+drdp!S217)*'ABXY-TI1S'!$D217))</f>
        <v>0</v>
      </c>
      <c r="H217" s="18">
        <f>IF(D217="SING",(A217-A216)/2*Model!$W$7*(-SIN(Wellpath!$M217+Wellpath!$Q217) / GField),Model!$W$7*((drdp!B217)*'ABXY-TI1S'!$B217+(drdp!E217)*'ABXY-TI1S'!$C217+(drdp!H217)*'ABXY-TI1S'!$D217))</f>
        <v>0</v>
      </c>
      <c r="I217" s="18">
        <f>IF(D217="SING",(A217-A216)/2*Model!$W$7*(COS(Wellpath!$M217+Wellpath!$Q217) / GField),Model!$W$7*((drdp!C217)*'ABXY-TI1S'!$B217+(drdp!F217)*'ABXY-TI1S'!$C217+(drdp!I217)*'ABXY-TI1S'!$D217))</f>
        <v>0</v>
      </c>
      <c r="J217" s="18">
        <f>IF(D217="SING",0,Model!$W$7*((drdp!D217)*'ABXY-TI1S'!$B217+(drdp!G217)*'ABXY-TI1S'!$C217+(drdp!J217)*'ABXY-TI1S'!$D217))</f>
        <v>0</v>
      </c>
      <c r="K217" s="21">
        <f>SUM(E$3:E216)+H217</f>
        <v>-0.1329281953678958</v>
      </c>
      <c r="L217" s="21">
        <f>SUM(F$3:F216)+I217</f>
        <v>0.23617774702682112</v>
      </c>
      <c r="M217" s="21">
        <f>SUM(G$3:G216)+J217</f>
        <v>0.52766880310782338</v>
      </c>
      <c r="N217" s="21"/>
      <c r="O217" s="21"/>
      <c r="P217" s="21"/>
      <c r="Q217" s="19">
        <f t="shared" si="19"/>
        <v>1.7669905123765473E-2</v>
      </c>
      <c r="R217" s="19">
        <f t="shared" si="20"/>
        <v>5.5779928190665115E-2</v>
      </c>
      <c r="S217" s="19">
        <f t="shared" si="21"/>
        <v>0.27843436577324288</v>
      </c>
      <c r="T217" s="19">
        <f t="shared" si="22"/>
        <v>-3.1394681698330748E-2</v>
      </c>
      <c r="U217" s="19">
        <f t="shared" si="23"/>
        <v>-7.0142061749060486E-2</v>
      </c>
      <c r="V217" s="19">
        <f t="shared" si="24"/>
        <v>0.12462362909434499</v>
      </c>
    </row>
    <row r="218" spans="1:22" x14ac:dyDescent="0.25">
      <c r="A218" s="26">
        <f>Wellpath!E218</f>
        <v>0</v>
      </c>
      <c r="B218" s="22">
        <v>0</v>
      </c>
      <c r="C218" s="22">
        <f>-COS(Wellpath!L218) / GField</f>
        <v>-0.10197162129779283</v>
      </c>
      <c r="D218" s="22">
        <f>(TAN(Dip) * COS(Wellpath!L218) * SIN(Wellpath!O218)) / GField</f>
        <v>0</v>
      </c>
      <c r="E218" s="20">
        <f>IF(D218="SING",(A219-A217)/2*Model!$W$7*(-SIN(Wellpath!$M218+Wellpath!$Q218) / GField),Model!$W$7*((drdp!B218+drdp!K218)*'ABXY-TI1S'!$B218+(drdp!E218+drdp!N218)*'ABXY-TI1S'!$C218+(drdp!H218+drdp!Q218)*'ABXY-TI1S'!$D218))</f>
        <v>0</v>
      </c>
      <c r="F218" s="20">
        <f>IF(D218="SING",(A219-A217)/2*Model!$W$7*(COS(Wellpath!$M218+Wellpath!$Q218) / GField),Model!$W$7*((drdp!C218+drdp!L218)*'ABXY-TI1S'!$B218+(drdp!F218+drdp!O218)*'ABXY-TI1S'!$C218+(drdp!I218+drdp!R218)*'ABXY-TI1S'!$D218))</f>
        <v>0</v>
      </c>
      <c r="G218" s="20">
        <f>IF(D218="SING",0,Model!$W$7*((drdp!D218+drdp!M218)*'ABXY-TI1S'!$B218+(drdp!G218+drdp!P218)*'ABXY-TI1S'!$C218+(drdp!J218+drdp!S218)*'ABXY-TI1S'!$D218))</f>
        <v>0</v>
      </c>
      <c r="H218" s="18">
        <f>IF(D218="SING",(A218-A217)/2*Model!$W$7*(-SIN(Wellpath!$M218+Wellpath!$Q218) / GField),Model!$W$7*((drdp!B218)*'ABXY-TI1S'!$B218+(drdp!E218)*'ABXY-TI1S'!$C218+(drdp!H218)*'ABXY-TI1S'!$D218))</f>
        <v>0</v>
      </c>
      <c r="I218" s="18">
        <f>IF(D218="SING",(A218-A217)/2*Model!$W$7*(COS(Wellpath!$M218+Wellpath!$Q218) / GField),Model!$W$7*((drdp!C218)*'ABXY-TI1S'!$B218+(drdp!F218)*'ABXY-TI1S'!$C218+(drdp!I218)*'ABXY-TI1S'!$D218))</f>
        <v>0</v>
      </c>
      <c r="J218" s="18">
        <f>IF(D218="SING",0,Model!$W$7*((drdp!D218)*'ABXY-TI1S'!$B218+(drdp!G218)*'ABXY-TI1S'!$C218+(drdp!J218)*'ABXY-TI1S'!$D218))</f>
        <v>0</v>
      </c>
      <c r="K218" s="21">
        <f>SUM(E$3:E217)+H218</f>
        <v>-0.1329281953678958</v>
      </c>
      <c r="L218" s="21">
        <f>SUM(F$3:F217)+I218</f>
        <v>0.23617774702682112</v>
      </c>
      <c r="M218" s="21">
        <f>SUM(G$3:G217)+J218</f>
        <v>0.52766880310782338</v>
      </c>
      <c r="N218" s="21"/>
      <c r="O218" s="21"/>
      <c r="P218" s="21"/>
      <c r="Q218" s="19">
        <f t="shared" si="19"/>
        <v>1.7669905123765473E-2</v>
      </c>
      <c r="R218" s="19">
        <f t="shared" si="20"/>
        <v>5.5779928190665115E-2</v>
      </c>
      <c r="S218" s="19">
        <f t="shared" si="21"/>
        <v>0.27843436577324288</v>
      </c>
      <c r="T218" s="19">
        <f t="shared" si="22"/>
        <v>-3.1394681698330748E-2</v>
      </c>
      <c r="U218" s="19">
        <f t="shared" si="23"/>
        <v>-7.0142061749060486E-2</v>
      </c>
      <c r="V218" s="19">
        <f t="shared" si="24"/>
        <v>0.12462362909434499</v>
      </c>
    </row>
    <row r="219" spans="1:22" x14ac:dyDescent="0.25">
      <c r="A219" s="26">
        <f>Wellpath!E219</f>
        <v>0</v>
      </c>
      <c r="B219" s="22">
        <v>0</v>
      </c>
      <c r="C219" s="22">
        <f>-COS(Wellpath!L219) / GField</f>
        <v>-0.10197162129779283</v>
      </c>
      <c r="D219" s="22">
        <f>(TAN(Dip) * COS(Wellpath!L219) * SIN(Wellpath!O219)) / GField</f>
        <v>0</v>
      </c>
      <c r="E219" s="20">
        <f>IF(D219="SING",(A220-A218)/2*Model!$W$7*(-SIN(Wellpath!$M219+Wellpath!$Q219) / GField),Model!$W$7*((drdp!B219+drdp!K219)*'ABXY-TI1S'!$B219+(drdp!E219+drdp!N219)*'ABXY-TI1S'!$C219+(drdp!H219+drdp!Q219)*'ABXY-TI1S'!$D219))</f>
        <v>0</v>
      </c>
      <c r="F219" s="20">
        <f>IF(D219="SING",(A220-A218)/2*Model!$W$7*(COS(Wellpath!$M219+Wellpath!$Q219) / GField),Model!$W$7*((drdp!C219+drdp!L219)*'ABXY-TI1S'!$B219+(drdp!F219+drdp!O219)*'ABXY-TI1S'!$C219+(drdp!I219+drdp!R219)*'ABXY-TI1S'!$D219))</f>
        <v>0</v>
      </c>
      <c r="G219" s="20">
        <f>IF(D219="SING",0,Model!$W$7*((drdp!D219+drdp!M219)*'ABXY-TI1S'!$B219+(drdp!G219+drdp!P219)*'ABXY-TI1S'!$C219+(drdp!J219+drdp!S219)*'ABXY-TI1S'!$D219))</f>
        <v>0</v>
      </c>
      <c r="H219" s="18">
        <f>IF(D219="SING",(A219-A218)/2*Model!$W$7*(-SIN(Wellpath!$M219+Wellpath!$Q219) / GField),Model!$W$7*((drdp!B219)*'ABXY-TI1S'!$B219+(drdp!E219)*'ABXY-TI1S'!$C219+(drdp!H219)*'ABXY-TI1S'!$D219))</f>
        <v>0</v>
      </c>
      <c r="I219" s="18">
        <f>IF(D219="SING",(A219-A218)/2*Model!$W$7*(COS(Wellpath!$M219+Wellpath!$Q219) / GField),Model!$W$7*((drdp!C219)*'ABXY-TI1S'!$B219+(drdp!F219)*'ABXY-TI1S'!$C219+(drdp!I219)*'ABXY-TI1S'!$D219))</f>
        <v>0</v>
      </c>
      <c r="J219" s="18">
        <f>IF(D219="SING",0,Model!$W$7*((drdp!D219)*'ABXY-TI1S'!$B219+(drdp!G219)*'ABXY-TI1S'!$C219+(drdp!J219)*'ABXY-TI1S'!$D219))</f>
        <v>0</v>
      </c>
      <c r="K219" s="21">
        <f>SUM(E$3:E218)+H219</f>
        <v>-0.1329281953678958</v>
      </c>
      <c r="L219" s="21">
        <f>SUM(F$3:F218)+I219</f>
        <v>0.23617774702682112</v>
      </c>
      <c r="M219" s="21">
        <f>SUM(G$3:G218)+J219</f>
        <v>0.52766880310782338</v>
      </c>
      <c r="N219" s="21"/>
      <c r="O219" s="21"/>
      <c r="P219" s="21"/>
      <c r="Q219" s="19">
        <f t="shared" si="19"/>
        <v>1.7669905123765473E-2</v>
      </c>
      <c r="R219" s="19">
        <f t="shared" si="20"/>
        <v>5.5779928190665115E-2</v>
      </c>
      <c r="S219" s="19">
        <f t="shared" si="21"/>
        <v>0.27843436577324288</v>
      </c>
      <c r="T219" s="19">
        <f t="shared" si="22"/>
        <v>-3.1394681698330748E-2</v>
      </c>
      <c r="U219" s="19">
        <f t="shared" si="23"/>
        <v>-7.0142061749060486E-2</v>
      </c>
      <c r="V219" s="19">
        <f t="shared" si="24"/>
        <v>0.12462362909434499</v>
      </c>
    </row>
    <row r="220" spans="1:22" x14ac:dyDescent="0.25">
      <c r="A220" s="26">
        <f>Wellpath!E220</f>
        <v>0</v>
      </c>
      <c r="B220" s="22">
        <v>0</v>
      </c>
      <c r="C220" s="22">
        <f>-COS(Wellpath!L220) / GField</f>
        <v>-0.10197162129779283</v>
      </c>
      <c r="D220" s="22">
        <f>(TAN(Dip) * COS(Wellpath!L220) * SIN(Wellpath!O220)) / GField</f>
        <v>0</v>
      </c>
      <c r="E220" s="20">
        <f>IF(D220="SING",(A221-A219)/2*Model!$W$7*(-SIN(Wellpath!$M220+Wellpath!$Q220) / GField),Model!$W$7*((drdp!B220+drdp!K220)*'ABXY-TI1S'!$B220+(drdp!E220+drdp!N220)*'ABXY-TI1S'!$C220+(drdp!H220+drdp!Q220)*'ABXY-TI1S'!$D220))</f>
        <v>0</v>
      </c>
      <c r="F220" s="20">
        <f>IF(D220="SING",(A221-A219)/2*Model!$W$7*(COS(Wellpath!$M220+Wellpath!$Q220) / GField),Model!$W$7*((drdp!C220+drdp!L220)*'ABXY-TI1S'!$B220+(drdp!F220+drdp!O220)*'ABXY-TI1S'!$C220+(drdp!I220+drdp!R220)*'ABXY-TI1S'!$D220))</f>
        <v>0</v>
      </c>
      <c r="G220" s="20">
        <f>IF(D220="SING",0,Model!$W$7*((drdp!D220+drdp!M220)*'ABXY-TI1S'!$B220+(drdp!G220+drdp!P220)*'ABXY-TI1S'!$C220+(drdp!J220+drdp!S220)*'ABXY-TI1S'!$D220))</f>
        <v>0</v>
      </c>
      <c r="H220" s="18">
        <f>IF(D220="SING",(A220-A219)/2*Model!$W$7*(-SIN(Wellpath!$M220+Wellpath!$Q220) / GField),Model!$W$7*((drdp!B220)*'ABXY-TI1S'!$B220+(drdp!E220)*'ABXY-TI1S'!$C220+(drdp!H220)*'ABXY-TI1S'!$D220))</f>
        <v>0</v>
      </c>
      <c r="I220" s="18">
        <f>IF(D220="SING",(A220-A219)/2*Model!$W$7*(COS(Wellpath!$M220+Wellpath!$Q220) / GField),Model!$W$7*((drdp!C220)*'ABXY-TI1S'!$B220+(drdp!F220)*'ABXY-TI1S'!$C220+(drdp!I220)*'ABXY-TI1S'!$D220))</f>
        <v>0</v>
      </c>
      <c r="J220" s="18">
        <f>IF(D220="SING",0,Model!$W$7*((drdp!D220)*'ABXY-TI1S'!$B220+(drdp!G220)*'ABXY-TI1S'!$C220+(drdp!J220)*'ABXY-TI1S'!$D220))</f>
        <v>0</v>
      </c>
      <c r="K220" s="21">
        <f>SUM(E$3:E219)+H220</f>
        <v>-0.1329281953678958</v>
      </c>
      <c r="L220" s="21">
        <f>SUM(F$3:F219)+I220</f>
        <v>0.23617774702682112</v>
      </c>
      <c r="M220" s="21">
        <f>SUM(G$3:G219)+J220</f>
        <v>0.52766880310782338</v>
      </c>
      <c r="N220" s="21"/>
      <c r="O220" s="21"/>
      <c r="P220" s="21"/>
      <c r="Q220" s="19">
        <f t="shared" si="19"/>
        <v>1.7669905123765473E-2</v>
      </c>
      <c r="R220" s="19">
        <f t="shared" si="20"/>
        <v>5.5779928190665115E-2</v>
      </c>
      <c r="S220" s="19">
        <f t="shared" si="21"/>
        <v>0.27843436577324288</v>
      </c>
      <c r="T220" s="19">
        <f t="shared" si="22"/>
        <v>-3.1394681698330748E-2</v>
      </c>
      <c r="U220" s="19">
        <f t="shared" si="23"/>
        <v>-7.0142061749060486E-2</v>
      </c>
      <c r="V220" s="19">
        <f t="shared" si="24"/>
        <v>0.12462362909434499</v>
      </c>
    </row>
    <row r="221" spans="1:22" x14ac:dyDescent="0.25">
      <c r="A221" s="26">
        <f>Wellpath!E221</f>
        <v>0</v>
      </c>
      <c r="B221" s="22">
        <v>0</v>
      </c>
      <c r="C221" s="22">
        <f>-COS(Wellpath!L221) / GField</f>
        <v>-0.10197162129779283</v>
      </c>
      <c r="D221" s="22">
        <f>(TAN(Dip) * COS(Wellpath!L221) * SIN(Wellpath!O221)) / GField</f>
        <v>0</v>
      </c>
      <c r="E221" s="20">
        <f>IF(D221="SING",(A222-A220)/2*Model!$W$7*(-SIN(Wellpath!$M221+Wellpath!$Q221) / GField),Model!$W$7*((drdp!B221+drdp!K221)*'ABXY-TI1S'!$B221+(drdp!E221+drdp!N221)*'ABXY-TI1S'!$C221+(drdp!H221+drdp!Q221)*'ABXY-TI1S'!$D221))</f>
        <v>0</v>
      </c>
      <c r="F221" s="20">
        <f>IF(D221="SING",(A222-A220)/2*Model!$W$7*(COS(Wellpath!$M221+Wellpath!$Q221) / GField),Model!$W$7*((drdp!C221+drdp!L221)*'ABXY-TI1S'!$B221+(drdp!F221+drdp!O221)*'ABXY-TI1S'!$C221+(drdp!I221+drdp!R221)*'ABXY-TI1S'!$D221))</f>
        <v>0</v>
      </c>
      <c r="G221" s="20">
        <f>IF(D221="SING",0,Model!$W$7*((drdp!D221+drdp!M221)*'ABXY-TI1S'!$B221+(drdp!G221+drdp!P221)*'ABXY-TI1S'!$C221+(drdp!J221+drdp!S221)*'ABXY-TI1S'!$D221))</f>
        <v>0</v>
      </c>
      <c r="H221" s="18">
        <f>IF(D221="SING",(A221-A220)/2*Model!$W$7*(-SIN(Wellpath!$M221+Wellpath!$Q221) / GField),Model!$W$7*((drdp!B221)*'ABXY-TI1S'!$B221+(drdp!E221)*'ABXY-TI1S'!$C221+(drdp!H221)*'ABXY-TI1S'!$D221))</f>
        <v>0</v>
      </c>
      <c r="I221" s="18">
        <f>IF(D221="SING",(A221-A220)/2*Model!$W$7*(COS(Wellpath!$M221+Wellpath!$Q221) / GField),Model!$W$7*((drdp!C221)*'ABXY-TI1S'!$B221+(drdp!F221)*'ABXY-TI1S'!$C221+(drdp!I221)*'ABXY-TI1S'!$D221))</f>
        <v>0</v>
      </c>
      <c r="J221" s="18">
        <f>IF(D221="SING",0,Model!$W$7*((drdp!D221)*'ABXY-TI1S'!$B221+(drdp!G221)*'ABXY-TI1S'!$C221+(drdp!J221)*'ABXY-TI1S'!$D221))</f>
        <v>0</v>
      </c>
      <c r="K221" s="21">
        <f>SUM(E$3:E220)+H221</f>
        <v>-0.1329281953678958</v>
      </c>
      <c r="L221" s="21">
        <f>SUM(F$3:F220)+I221</f>
        <v>0.23617774702682112</v>
      </c>
      <c r="M221" s="21">
        <f>SUM(G$3:G220)+J221</f>
        <v>0.52766880310782338</v>
      </c>
      <c r="N221" s="21"/>
      <c r="O221" s="21"/>
      <c r="P221" s="21"/>
      <c r="Q221" s="19">
        <f t="shared" si="19"/>
        <v>1.7669905123765473E-2</v>
      </c>
      <c r="R221" s="19">
        <f t="shared" si="20"/>
        <v>5.5779928190665115E-2</v>
      </c>
      <c r="S221" s="19">
        <f t="shared" si="21"/>
        <v>0.27843436577324288</v>
      </c>
      <c r="T221" s="19">
        <f t="shared" si="22"/>
        <v>-3.1394681698330748E-2</v>
      </c>
      <c r="U221" s="19">
        <f t="shared" si="23"/>
        <v>-7.0142061749060486E-2</v>
      </c>
      <c r="V221" s="19">
        <f t="shared" si="24"/>
        <v>0.12462362909434499</v>
      </c>
    </row>
    <row r="222" spans="1:22" x14ac:dyDescent="0.25">
      <c r="A222" s="26">
        <f>Wellpath!E222</f>
        <v>0</v>
      </c>
      <c r="B222" s="22">
        <v>0</v>
      </c>
      <c r="C222" s="22">
        <f>-COS(Wellpath!L222) / GField</f>
        <v>-0.10197162129779283</v>
      </c>
      <c r="D222" s="22">
        <f>(TAN(Dip) * COS(Wellpath!L222) * SIN(Wellpath!O222)) / GField</f>
        <v>0</v>
      </c>
      <c r="E222" s="20">
        <f>IF(D222="SING",(A223-A221)/2*Model!$W$7*(-SIN(Wellpath!$M222+Wellpath!$Q222) / GField),Model!$W$7*((drdp!B222+drdp!K222)*'ABXY-TI1S'!$B222+(drdp!E222+drdp!N222)*'ABXY-TI1S'!$C222+(drdp!H222+drdp!Q222)*'ABXY-TI1S'!$D222))</f>
        <v>0</v>
      </c>
      <c r="F222" s="20">
        <f>IF(D222="SING",(A223-A221)/2*Model!$W$7*(COS(Wellpath!$M222+Wellpath!$Q222) / GField),Model!$W$7*((drdp!C222+drdp!L222)*'ABXY-TI1S'!$B222+(drdp!F222+drdp!O222)*'ABXY-TI1S'!$C222+(drdp!I222+drdp!R222)*'ABXY-TI1S'!$D222))</f>
        <v>0</v>
      </c>
      <c r="G222" s="20">
        <f>IF(D222="SING",0,Model!$W$7*((drdp!D222+drdp!M222)*'ABXY-TI1S'!$B222+(drdp!G222+drdp!P222)*'ABXY-TI1S'!$C222+(drdp!J222+drdp!S222)*'ABXY-TI1S'!$D222))</f>
        <v>0</v>
      </c>
      <c r="H222" s="18">
        <f>IF(D222="SING",(A222-A221)/2*Model!$W$7*(-SIN(Wellpath!$M222+Wellpath!$Q222) / GField),Model!$W$7*((drdp!B222)*'ABXY-TI1S'!$B222+(drdp!E222)*'ABXY-TI1S'!$C222+(drdp!H222)*'ABXY-TI1S'!$D222))</f>
        <v>0</v>
      </c>
      <c r="I222" s="18">
        <f>IF(D222="SING",(A222-A221)/2*Model!$W$7*(COS(Wellpath!$M222+Wellpath!$Q222) / GField),Model!$W$7*((drdp!C222)*'ABXY-TI1S'!$B222+(drdp!F222)*'ABXY-TI1S'!$C222+(drdp!I222)*'ABXY-TI1S'!$D222))</f>
        <v>0</v>
      </c>
      <c r="J222" s="18">
        <f>IF(D222="SING",0,Model!$W$7*((drdp!D222)*'ABXY-TI1S'!$B222+(drdp!G222)*'ABXY-TI1S'!$C222+(drdp!J222)*'ABXY-TI1S'!$D222))</f>
        <v>0</v>
      </c>
      <c r="K222" s="21">
        <f>SUM(E$3:E221)+H222</f>
        <v>-0.1329281953678958</v>
      </c>
      <c r="L222" s="21">
        <f>SUM(F$3:F221)+I222</f>
        <v>0.23617774702682112</v>
      </c>
      <c r="M222" s="21">
        <f>SUM(G$3:G221)+J222</f>
        <v>0.52766880310782338</v>
      </c>
      <c r="N222" s="21"/>
      <c r="O222" s="21"/>
      <c r="P222" s="21"/>
      <c r="Q222" s="19">
        <f t="shared" si="19"/>
        <v>1.7669905123765473E-2</v>
      </c>
      <c r="R222" s="19">
        <f t="shared" si="20"/>
        <v>5.5779928190665115E-2</v>
      </c>
      <c r="S222" s="19">
        <f t="shared" si="21"/>
        <v>0.27843436577324288</v>
      </c>
      <c r="T222" s="19">
        <f t="shared" si="22"/>
        <v>-3.1394681698330748E-2</v>
      </c>
      <c r="U222" s="19">
        <f t="shared" si="23"/>
        <v>-7.0142061749060486E-2</v>
      </c>
      <c r="V222" s="19">
        <f t="shared" si="24"/>
        <v>0.12462362909434499</v>
      </c>
    </row>
    <row r="223" spans="1:22" x14ac:dyDescent="0.25">
      <c r="A223" s="26">
        <f>Wellpath!E223</f>
        <v>0</v>
      </c>
      <c r="B223" s="22">
        <v>0</v>
      </c>
      <c r="C223" s="22">
        <f>-COS(Wellpath!L223) / GField</f>
        <v>-0.10197162129779283</v>
      </c>
      <c r="D223" s="22">
        <f>(TAN(Dip) * COS(Wellpath!L223) * SIN(Wellpath!O223)) / GField</f>
        <v>0</v>
      </c>
      <c r="E223" s="20">
        <f>IF(D223="SING",(A224-A222)/2*Model!$W$7*(-SIN(Wellpath!$M223+Wellpath!$Q223) / GField),Model!$W$7*((drdp!B223+drdp!K223)*'ABXY-TI1S'!$B223+(drdp!E223+drdp!N223)*'ABXY-TI1S'!$C223+(drdp!H223+drdp!Q223)*'ABXY-TI1S'!$D223))</f>
        <v>0</v>
      </c>
      <c r="F223" s="20">
        <f>IF(D223="SING",(A224-A222)/2*Model!$W$7*(COS(Wellpath!$M223+Wellpath!$Q223) / GField),Model!$W$7*((drdp!C223+drdp!L223)*'ABXY-TI1S'!$B223+(drdp!F223+drdp!O223)*'ABXY-TI1S'!$C223+(drdp!I223+drdp!R223)*'ABXY-TI1S'!$D223))</f>
        <v>0</v>
      </c>
      <c r="G223" s="20">
        <f>IF(D223="SING",0,Model!$W$7*((drdp!D223+drdp!M223)*'ABXY-TI1S'!$B223+(drdp!G223+drdp!P223)*'ABXY-TI1S'!$C223+(drdp!J223+drdp!S223)*'ABXY-TI1S'!$D223))</f>
        <v>0</v>
      </c>
      <c r="H223" s="18">
        <f>IF(D223="SING",(A223-A222)/2*Model!$W$7*(-SIN(Wellpath!$M223+Wellpath!$Q223) / GField),Model!$W$7*((drdp!B223)*'ABXY-TI1S'!$B223+(drdp!E223)*'ABXY-TI1S'!$C223+(drdp!H223)*'ABXY-TI1S'!$D223))</f>
        <v>0</v>
      </c>
      <c r="I223" s="18">
        <f>IF(D223="SING",(A223-A222)/2*Model!$W$7*(COS(Wellpath!$M223+Wellpath!$Q223) / GField),Model!$W$7*((drdp!C223)*'ABXY-TI1S'!$B223+(drdp!F223)*'ABXY-TI1S'!$C223+(drdp!I223)*'ABXY-TI1S'!$D223))</f>
        <v>0</v>
      </c>
      <c r="J223" s="18">
        <f>IF(D223="SING",0,Model!$W$7*((drdp!D223)*'ABXY-TI1S'!$B223+(drdp!G223)*'ABXY-TI1S'!$C223+(drdp!J223)*'ABXY-TI1S'!$D223))</f>
        <v>0</v>
      </c>
      <c r="K223" s="21">
        <f>SUM(E$3:E222)+H223</f>
        <v>-0.1329281953678958</v>
      </c>
      <c r="L223" s="21">
        <f>SUM(F$3:F222)+I223</f>
        <v>0.23617774702682112</v>
      </c>
      <c r="M223" s="21">
        <f>SUM(G$3:G222)+J223</f>
        <v>0.52766880310782338</v>
      </c>
      <c r="N223" s="21"/>
      <c r="O223" s="21"/>
      <c r="P223" s="21"/>
      <c r="Q223" s="19">
        <f t="shared" si="19"/>
        <v>1.7669905123765473E-2</v>
      </c>
      <c r="R223" s="19">
        <f t="shared" si="20"/>
        <v>5.5779928190665115E-2</v>
      </c>
      <c r="S223" s="19">
        <f t="shared" si="21"/>
        <v>0.27843436577324288</v>
      </c>
      <c r="T223" s="19">
        <f t="shared" si="22"/>
        <v>-3.1394681698330748E-2</v>
      </c>
      <c r="U223" s="19">
        <f t="shared" si="23"/>
        <v>-7.0142061749060486E-2</v>
      </c>
      <c r="V223" s="19">
        <f t="shared" si="24"/>
        <v>0.12462362909434499</v>
      </c>
    </row>
    <row r="224" spans="1:22" x14ac:dyDescent="0.25">
      <c r="A224" s="26">
        <f>Wellpath!E224</f>
        <v>0</v>
      </c>
      <c r="B224" s="22">
        <v>0</v>
      </c>
      <c r="C224" s="22">
        <f>-COS(Wellpath!L224) / GField</f>
        <v>-0.10197162129779283</v>
      </c>
      <c r="D224" s="22">
        <f>(TAN(Dip) * COS(Wellpath!L224) * SIN(Wellpath!O224)) / GField</f>
        <v>0</v>
      </c>
      <c r="E224" s="20">
        <f>IF(D224="SING",(A225-A223)/2*Model!$W$7*(-SIN(Wellpath!$M224+Wellpath!$Q224) / GField),Model!$W$7*((drdp!B224+drdp!K224)*'ABXY-TI1S'!$B224+(drdp!E224+drdp!N224)*'ABXY-TI1S'!$C224+(drdp!H224+drdp!Q224)*'ABXY-TI1S'!$D224))</f>
        <v>0</v>
      </c>
      <c r="F224" s="20">
        <f>IF(D224="SING",(A225-A223)/2*Model!$W$7*(COS(Wellpath!$M224+Wellpath!$Q224) / GField),Model!$W$7*((drdp!C224+drdp!L224)*'ABXY-TI1S'!$B224+(drdp!F224+drdp!O224)*'ABXY-TI1S'!$C224+(drdp!I224+drdp!R224)*'ABXY-TI1S'!$D224))</f>
        <v>0</v>
      </c>
      <c r="G224" s="20">
        <f>IF(D224="SING",0,Model!$W$7*((drdp!D224+drdp!M224)*'ABXY-TI1S'!$B224+(drdp!G224+drdp!P224)*'ABXY-TI1S'!$C224+(drdp!J224+drdp!S224)*'ABXY-TI1S'!$D224))</f>
        <v>0</v>
      </c>
      <c r="H224" s="18">
        <f>IF(D224="SING",(A224-A223)/2*Model!$W$7*(-SIN(Wellpath!$M224+Wellpath!$Q224) / GField),Model!$W$7*((drdp!B224)*'ABXY-TI1S'!$B224+(drdp!E224)*'ABXY-TI1S'!$C224+(drdp!H224)*'ABXY-TI1S'!$D224))</f>
        <v>0</v>
      </c>
      <c r="I224" s="18">
        <f>IF(D224="SING",(A224-A223)/2*Model!$W$7*(COS(Wellpath!$M224+Wellpath!$Q224) / GField),Model!$W$7*((drdp!C224)*'ABXY-TI1S'!$B224+(drdp!F224)*'ABXY-TI1S'!$C224+(drdp!I224)*'ABXY-TI1S'!$D224))</f>
        <v>0</v>
      </c>
      <c r="J224" s="18">
        <f>IF(D224="SING",0,Model!$W$7*((drdp!D224)*'ABXY-TI1S'!$B224+(drdp!G224)*'ABXY-TI1S'!$C224+(drdp!J224)*'ABXY-TI1S'!$D224))</f>
        <v>0</v>
      </c>
      <c r="K224" s="21">
        <f>SUM(E$3:E223)+H224</f>
        <v>-0.1329281953678958</v>
      </c>
      <c r="L224" s="21">
        <f>SUM(F$3:F223)+I224</f>
        <v>0.23617774702682112</v>
      </c>
      <c r="M224" s="21">
        <f>SUM(G$3:G223)+J224</f>
        <v>0.52766880310782338</v>
      </c>
      <c r="N224" s="21"/>
      <c r="O224" s="21"/>
      <c r="P224" s="21"/>
      <c r="Q224" s="19">
        <f t="shared" si="19"/>
        <v>1.7669905123765473E-2</v>
      </c>
      <c r="R224" s="19">
        <f t="shared" si="20"/>
        <v>5.5779928190665115E-2</v>
      </c>
      <c r="S224" s="19">
        <f t="shared" si="21"/>
        <v>0.27843436577324288</v>
      </c>
      <c r="T224" s="19">
        <f t="shared" si="22"/>
        <v>-3.1394681698330748E-2</v>
      </c>
      <c r="U224" s="19">
        <f t="shared" si="23"/>
        <v>-7.0142061749060486E-2</v>
      </c>
      <c r="V224" s="19">
        <f t="shared" si="24"/>
        <v>0.12462362909434499</v>
      </c>
    </row>
    <row r="225" spans="1:22" x14ac:dyDescent="0.25">
      <c r="A225" s="26">
        <f>Wellpath!E225</f>
        <v>0</v>
      </c>
      <c r="B225" s="22">
        <v>0</v>
      </c>
      <c r="C225" s="22">
        <f>-COS(Wellpath!L225) / GField</f>
        <v>-0.10197162129779283</v>
      </c>
      <c r="D225" s="22">
        <f>(TAN(Dip) * COS(Wellpath!L225) * SIN(Wellpath!O225)) / GField</f>
        <v>0</v>
      </c>
      <c r="E225" s="20">
        <f>IF(D225="SING",(A226-A224)/2*Model!$W$7*(-SIN(Wellpath!$M225+Wellpath!$Q225) / GField),Model!$W$7*((drdp!B225+drdp!K225)*'ABXY-TI1S'!$B225+(drdp!E225+drdp!N225)*'ABXY-TI1S'!$C225+(drdp!H225+drdp!Q225)*'ABXY-TI1S'!$D225))</f>
        <v>0</v>
      </c>
      <c r="F225" s="20">
        <f>IF(D225="SING",(A226-A224)/2*Model!$W$7*(COS(Wellpath!$M225+Wellpath!$Q225) / GField),Model!$W$7*((drdp!C225+drdp!L225)*'ABXY-TI1S'!$B225+(drdp!F225+drdp!O225)*'ABXY-TI1S'!$C225+(drdp!I225+drdp!R225)*'ABXY-TI1S'!$D225))</f>
        <v>0</v>
      </c>
      <c r="G225" s="20">
        <f>IF(D225="SING",0,Model!$W$7*((drdp!D225+drdp!M225)*'ABXY-TI1S'!$B225+(drdp!G225+drdp!P225)*'ABXY-TI1S'!$C225+(drdp!J225+drdp!S225)*'ABXY-TI1S'!$D225))</f>
        <v>0</v>
      </c>
      <c r="H225" s="18">
        <f>IF(D225="SING",(A225-A224)/2*Model!$W$7*(-SIN(Wellpath!$M225+Wellpath!$Q225) / GField),Model!$W$7*((drdp!B225)*'ABXY-TI1S'!$B225+(drdp!E225)*'ABXY-TI1S'!$C225+(drdp!H225)*'ABXY-TI1S'!$D225))</f>
        <v>0</v>
      </c>
      <c r="I225" s="18">
        <f>IF(D225="SING",(A225-A224)/2*Model!$W$7*(COS(Wellpath!$M225+Wellpath!$Q225) / GField),Model!$W$7*((drdp!C225)*'ABXY-TI1S'!$B225+(drdp!F225)*'ABXY-TI1S'!$C225+(drdp!I225)*'ABXY-TI1S'!$D225))</f>
        <v>0</v>
      </c>
      <c r="J225" s="18">
        <f>IF(D225="SING",0,Model!$W$7*((drdp!D225)*'ABXY-TI1S'!$B225+(drdp!G225)*'ABXY-TI1S'!$C225+(drdp!J225)*'ABXY-TI1S'!$D225))</f>
        <v>0</v>
      </c>
      <c r="K225" s="21">
        <f>SUM(E$3:E224)+H225</f>
        <v>-0.1329281953678958</v>
      </c>
      <c r="L225" s="21">
        <f>SUM(F$3:F224)+I225</f>
        <v>0.23617774702682112</v>
      </c>
      <c r="M225" s="21">
        <f>SUM(G$3:G224)+J225</f>
        <v>0.52766880310782338</v>
      </c>
      <c r="N225" s="21"/>
      <c r="O225" s="21"/>
      <c r="P225" s="21"/>
      <c r="Q225" s="19">
        <f t="shared" si="19"/>
        <v>1.7669905123765473E-2</v>
      </c>
      <c r="R225" s="19">
        <f t="shared" si="20"/>
        <v>5.5779928190665115E-2</v>
      </c>
      <c r="S225" s="19">
        <f t="shared" si="21"/>
        <v>0.27843436577324288</v>
      </c>
      <c r="T225" s="19">
        <f t="shared" si="22"/>
        <v>-3.1394681698330748E-2</v>
      </c>
      <c r="U225" s="19">
        <f t="shared" si="23"/>
        <v>-7.0142061749060486E-2</v>
      </c>
      <c r="V225" s="19">
        <f t="shared" si="24"/>
        <v>0.12462362909434499</v>
      </c>
    </row>
    <row r="226" spans="1:22" x14ac:dyDescent="0.25">
      <c r="A226" s="26">
        <f>Wellpath!E226</f>
        <v>0</v>
      </c>
      <c r="B226" s="22">
        <v>0</v>
      </c>
      <c r="C226" s="22">
        <f>-COS(Wellpath!L226) / GField</f>
        <v>-0.10197162129779283</v>
      </c>
      <c r="D226" s="22">
        <f>(TAN(Dip) * COS(Wellpath!L226) * SIN(Wellpath!O226)) / GField</f>
        <v>0</v>
      </c>
      <c r="E226" s="20">
        <f>IF(D226="SING",(A227-A225)/2*Model!$W$7*(-SIN(Wellpath!$M226+Wellpath!$Q226) / GField),Model!$W$7*((drdp!B226+drdp!K226)*'ABXY-TI1S'!$B226+(drdp!E226+drdp!N226)*'ABXY-TI1S'!$C226+(drdp!H226+drdp!Q226)*'ABXY-TI1S'!$D226))</f>
        <v>0</v>
      </c>
      <c r="F226" s="20">
        <f>IF(D226="SING",(A227-A225)/2*Model!$W$7*(COS(Wellpath!$M226+Wellpath!$Q226) / GField),Model!$W$7*((drdp!C226+drdp!L226)*'ABXY-TI1S'!$B226+(drdp!F226+drdp!O226)*'ABXY-TI1S'!$C226+(drdp!I226+drdp!R226)*'ABXY-TI1S'!$D226))</f>
        <v>0</v>
      </c>
      <c r="G226" s="20">
        <f>IF(D226="SING",0,Model!$W$7*((drdp!D226+drdp!M226)*'ABXY-TI1S'!$B226+(drdp!G226+drdp!P226)*'ABXY-TI1S'!$C226+(drdp!J226+drdp!S226)*'ABXY-TI1S'!$D226))</f>
        <v>0</v>
      </c>
      <c r="H226" s="18">
        <f>IF(D226="SING",(A226-A225)/2*Model!$W$7*(-SIN(Wellpath!$M226+Wellpath!$Q226) / GField),Model!$W$7*((drdp!B226)*'ABXY-TI1S'!$B226+(drdp!E226)*'ABXY-TI1S'!$C226+(drdp!H226)*'ABXY-TI1S'!$D226))</f>
        <v>0</v>
      </c>
      <c r="I226" s="18">
        <f>IF(D226="SING",(A226-A225)/2*Model!$W$7*(COS(Wellpath!$M226+Wellpath!$Q226) / GField),Model!$W$7*((drdp!C226)*'ABXY-TI1S'!$B226+(drdp!F226)*'ABXY-TI1S'!$C226+(drdp!I226)*'ABXY-TI1S'!$D226))</f>
        <v>0</v>
      </c>
      <c r="J226" s="18">
        <f>IF(D226="SING",0,Model!$W$7*((drdp!D226)*'ABXY-TI1S'!$B226+(drdp!G226)*'ABXY-TI1S'!$C226+(drdp!J226)*'ABXY-TI1S'!$D226))</f>
        <v>0</v>
      </c>
      <c r="K226" s="21">
        <f>SUM(E$3:E225)+H226</f>
        <v>-0.1329281953678958</v>
      </c>
      <c r="L226" s="21">
        <f>SUM(F$3:F225)+I226</f>
        <v>0.23617774702682112</v>
      </c>
      <c r="M226" s="21">
        <f>SUM(G$3:G225)+J226</f>
        <v>0.52766880310782338</v>
      </c>
      <c r="N226" s="21"/>
      <c r="O226" s="21"/>
      <c r="P226" s="21"/>
      <c r="Q226" s="19">
        <f t="shared" si="19"/>
        <v>1.7669905123765473E-2</v>
      </c>
      <c r="R226" s="19">
        <f t="shared" si="20"/>
        <v>5.5779928190665115E-2</v>
      </c>
      <c r="S226" s="19">
        <f t="shared" si="21"/>
        <v>0.27843436577324288</v>
      </c>
      <c r="T226" s="19">
        <f t="shared" si="22"/>
        <v>-3.1394681698330748E-2</v>
      </c>
      <c r="U226" s="19">
        <f t="shared" si="23"/>
        <v>-7.0142061749060486E-2</v>
      </c>
      <c r="V226" s="19">
        <f t="shared" si="24"/>
        <v>0.12462362909434499</v>
      </c>
    </row>
    <row r="227" spans="1:22" x14ac:dyDescent="0.25">
      <c r="A227" s="26">
        <f>Wellpath!E227</f>
        <v>0</v>
      </c>
      <c r="B227" s="22">
        <v>0</v>
      </c>
      <c r="C227" s="22">
        <f>-COS(Wellpath!L227) / GField</f>
        <v>-0.10197162129779283</v>
      </c>
      <c r="D227" s="22">
        <f>(TAN(Dip) * COS(Wellpath!L227) * SIN(Wellpath!O227)) / GField</f>
        <v>0</v>
      </c>
      <c r="E227" s="20">
        <f>IF(D227="SING",(A228-A226)/2*Model!$W$7*(-SIN(Wellpath!$M227+Wellpath!$Q227) / GField),Model!$W$7*((drdp!B227+drdp!K227)*'ABXY-TI1S'!$B227+(drdp!E227+drdp!N227)*'ABXY-TI1S'!$C227+(drdp!H227+drdp!Q227)*'ABXY-TI1S'!$D227))</f>
        <v>0</v>
      </c>
      <c r="F227" s="20">
        <f>IF(D227="SING",(A228-A226)/2*Model!$W$7*(COS(Wellpath!$M227+Wellpath!$Q227) / GField),Model!$W$7*((drdp!C227+drdp!L227)*'ABXY-TI1S'!$B227+(drdp!F227+drdp!O227)*'ABXY-TI1S'!$C227+(drdp!I227+drdp!R227)*'ABXY-TI1S'!$D227))</f>
        <v>0</v>
      </c>
      <c r="G227" s="20">
        <f>IF(D227="SING",0,Model!$W$7*((drdp!D227+drdp!M227)*'ABXY-TI1S'!$B227+(drdp!G227+drdp!P227)*'ABXY-TI1S'!$C227+(drdp!J227+drdp!S227)*'ABXY-TI1S'!$D227))</f>
        <v>0</v>
      </c>
      <c r="H227" s="18">
        <f>IF(D227="SING",(A227-A226)/2*Model!$W$7*(-SIN(Wellpath!$M227+Wellpath!$Q227) / GField),Model!$W$7*((drdp!B227)*'ABXY-TI1S'!$B227+(drdp!E227)*'ABXY-TI1S'!$C227+(drdp!H227)*'ABXY-TI1S'!$D227))</f>
        <v>0</v>
      </c>
      <c r="I227" s="18">
        <f>IF(D227="SING",(A227-A226)/2*Model!$W$7*(COS(Wellpath!$M227+Wellpath!$Q227) / GField),Model!$W$7*((drdp!C227)*'ABXY-TI1S'!$B227+(drdp!F227)*'ABXY-TI1S'!$C227+(drdp!I227)*'ABXY-TI1S'!$D227))</f>
        <v>0</v>
      </c>
      <c r="J227" s="18">
        <f>IF(D227="SING",0,Model!$W$7*((drdp!D227)*'ABXY-TI1S'!$B227+(drdp!G227)*'ABXY-TI1S'!$C227+(drdp!J227)*'ABXY-TI1S'!$D227))</f>
        <v>0</v>
      </c>
      <c r="K227" s="21">
        <f>SUM(E$3:E226)+H227</f>
        <v>-0.1329281953678958</v>
      </c>
      <c r="L227" s="21">
        <f>SUM(F$3:F226)+I227</f>
        <v>0.23617774702682112</v>
      </c>
      <c r="M227" s="21">
        <f>SUM(G$3:G226)+J227</f>
        <v>0.52766880310782338</v>
      </c>
      <c r="N227" s="21"/>
      <c r="O227" s="21"/>
      <c r="P227" s="21"/>
      <c r="Q227" s="19">
        <f t="shared" si="19"/>
        <v>1.7669905123765473E-2</v>
      </c>
      <c r="R227" s="19">
        <f t="shared" si="20"/>
        <v>5.5779928190665115E-2</v>
      </c>
      <c r="S227" s="19">
        <f t="shared" si="21"/>
        <v>0.27843436577324288</v>
      </c>
      <c r="T227" s="19">
        <f t="shared" si="22"/>
        <v>-3.1394681698330748E-2</v>
      </c>
      <c r="U227" s="19">
        <f t="shared" si="23"/>
        <v>-7.0142061749060486E-2</v>
      </c>
      <c r="V227" s="19">
        <f t="shared" si="24"/>
        <v>0.12462362909434499</v>
      </c>
    </row>
    <row r="228" spans="1:22" x14ac:dyDescent="0.25">
      <c r="A228" s="26">
        <f>Wellpath!E228</f>
        <v>0</v>
      </c>
      <c r="B228" s="22">
        <v>0</v>
      </c>
      <c r="C228" s="22">
        <f>-COS(Wellpath!L228) / GField</f>
        <v>-0.10197162129779283</v>
      </c>
      <c r="D228" s="22">
        <f>(TAN(Dip) * COS(Wellpath!L228) * SIN(Wellpath!O228)) / GField</f>
        <v>0</v>
      </c>
      <c r="E228" s="20">
        <f>IF(D228="SING",(A229-A227)/2*Model!$W$7*(-SIN(Wellpath!$M228+Wellpath!$Q228) / GField),Model!$W$7*((drdp!B228+drdp!K228)*'ABXY-TI1S'!$B228+(drdp!E228+drdp!N228)*'ABXY-TI1S'!$C228+(drdp!H228+drdp!Q228)*'ABXY-TI1S'!$D228))</f>
        <v>0</v>
      </c>
      <c r="F228" s="20">
        <f>IF(D228="SING",(A229-A227)/2*Model!$W$7*(COS(Wellpath!$M228+Wellpath!$Q228) / GField),Model!$W$7*((drdp!C228+drdp!L228)*'ABXY-TI1S'!$B228+(drdp!F228+drdp!O228)*'ABXY-TI1S'!$C228+(drdp!I228+drdp!R228)*'ABXY-TI1S'!$D228))</f>
        <v>0</v>
      </c>
      <c r="G228" s="20">
        <f>IF(D228="SING",0,Model!$W$7*((drdp!D228+drdp!M228)*'ABXY-TI1S'!$B228+(drdp!G228+drdp!P228)*'ABXY-TI1S'!$C228+(drdp!J228+drdp!S228)*'ABXY-TI1S'!$D228))</f>
        <v>0</v>
      </c>
      <c r="H228" s="18">
        <f>IF(D228="SING",(A228-A227)/2*Model!$W$7*(-SIN(Wellpath!$M228+Wellpath!$Q228) / GField),Model!$W$7*((drdp!B228)*'ABXY-TI1S'!$B228+(drdp!E228)*'ABXY-TI1S'!$C228+(drdp!H228)*'ABXY-TI1S'!$D228))</f>
        <v>0</v>
      </c>
      <c r="I228" s="18">
        <f>IF(D228="SING",(A228-A227)/2*Model!$W$7*(COS(Wellpath!$M228+Wellpath!$Q228) / GField),Model!$W$7*((drdp!C228)*'ABXY-TI1S'!$B228+(drdp!F228)*'ABXY-TI1S'!$C228+(drdp!I228)*'ABXY-TI1S'!$D228))</f>
        <v>0</v>
      </c>
      <c r="J228" s="18">
        <f>IF(D228="SING",0,Model!$W$7*((drdp!D228)*'ABXY-TI1S'!$B228+(drdp!G228)*'ABXY-TI1S'!$C228+(drdp!J228)*'ABXY-TI1S'!$D228))</f>
        <v>0</v>
      </c>
      <c r="K228" s="21">
        <f>SUM(E$3:E227)+H228</f>
        <v>-0.1329281953678958</v>
      </c>
      <c r="L228" s="21">
        <f>SUM(F$3:F227)+I228</f>
        <v>0.23617774702682112</v>
      </c>
      <c r="M228" s="21">
        <f>SUM(G$3:G227)+J228</f>
        <v>0.52766880310782338</v>
      </c>
      <c r="N228" s="21"/>
      <c r="O228" s="21"/>
      <c r="P228" s="21"/>
      <c r="Q228" s="19">
        <f t="shared" si="19"/>
        <v>1.7669905123765473E-2</v>
      </c>
      <c r="R228" s="19">
        <f t="shared" si="20"/>
        <v>5.5779928190665115E-2</v>
      </c>
      <c r="S228" s="19">
        <f t="shared" si="21"/>
        <v>0.27843436577324288</v>
      </c>
      <c r="T228" s="19">
        <f t="shared" si="22"/>
        <v>-3.1394681698330748E-2</v>
      </c>
      <c r="U228" s="19">
        <f t="shared" si="23"/>
        <v>-7.0142061749060486E-2</v>
      </c>
      <c r="V228" s="19">
        <f t="shared" si="24"/>
        <v>0.12462362909434499</v>
      </c>
    </row>
    <row r="229" spans="1:22" x14ac:dyDescent="0.25">
      <c r="A229" s="26">
        <f>Wellpath!E229</f>
        <v>0</v>
      </c>
      <c r="B229" s="22">
        <v>0</v>
      </c>
      <c r="C229" s="22">
        <f>-COS(Wellpath!L229) / GField</f>
        <v>-0.10197162129779283</v>
      </c>
      <c r="D229" s="22">
        <f>(TAN(Dip) * COS(Wellpath!L229) * SIN(Wellpath!O229)) / GField</f>
        <v>0</v>
      </c>
      <c r="E229" s="20">
        <f>IF(D229="SING",(A230-A228)/2*Model!$W$7*(-SIN(Wellpath!$M229+Wellpath!$Q229) / GField),Model!$W$7*((drdp!B229+drdp!K229)*'ABXY-TI1S'!$B229+(drdp!E229+drdp!N229)*'ABXY-TI1S'!$C229+(drdp!H229+drdp!Q229)*'ABXY-TI1S'!$D229))</f>
        <v>0</v>
      </c>
      <c r="F229" s="20">
        <f>IF(D229="SING",(A230-A228)/2*Model!$W$7*(COS(Wellpath!$M229+Wellpath!$Q229) / GField),Model!$W$7*((drdp!C229+drdp!L229)*'ABXY-TI1S'!$B229+(drdp!F229+drdp!O229)*'ABXY-TI1S'!$C229+(drdp!I229+drdp!R229)*'ABXY-TI1S'!$D229))</f>
        <v>0</v>
      </c>
      <c r="G229" s="20">
        <f>IF(D229="SING",0,Model!$W$7*((drdp!D229+drdp!M229)*'ABXY-TI1S'!$B229+(drdp!G229+drdp!P229)*'ABXY-TI1S'!$C229+(drdp!J229+drdp!S229)*'ABXY-TI1S'!$D229))</f>
        <v>0</v>
      </c>
      <c r="H229" s="18">
        <f>IF(D229="SING",(A229-A228)/2*Model!$W$7*(-SIN(Wellpath!$M229+Wellpath!$Q229) / GField),Model!$W$7*((drdp!B229)*'ABXY-TI1S'!$B229+(drdp!E229)*'ABXY-TI1S'!$C229+(drdp!H229)*'ABXY-TI1S'!$D229))</f>
        <v>0</v>
      </c>
      <c r="I229" s="18">
        <f>IF(D229="SING",(A229-A228)/2*Model!$W$7*(COS(Wellpath!$M229+Wellpath!$Q229) / GField),Model!$W$7*((drdp!C229)*'ABXY-TI1S'!$B229+(drdp!F229)*'ABXY-TI1S'!$C229+(drdp!I229)*'ABXY-TI1S'!$D229))</f>
        <v>0</v>
      </c>
      <c r="J229" s="18">
        <f>IF(D229="SING",0,Model!$W$7*((drdp!D229)*'ABXY-TI1S'!$B229+(drdp!G229)*'ABXY-TI1S'!$C229+(drdp!J229)*'ABXY-TI1S'!$D229))</f>
        <v>0</v>
      </c>
      <c r="K229" s="21">
        <f>SUM(E$3:E228)+H229</f>
        <v>-0.1329281953678958</v>
      </c>
      <c r="L229" s="21">
        <f>SUM(F$3:F228)+I229</f>
        <v>0.23617774702682112</v>
      </c>
      <c r="M229" s="21">
        <f>SUM(G$3:G228)+J229</f>
        <v>0.52766880310782338</v>
      </c>
      <c r="N229" s="21"/>
      <c r="O229" s="21"/>
      <c r="P229" s="21"/>
      <c r="Q229" s="19">
        <f t="shared" si="19"/>
        <v>1.7669905123765473E-2</v>
      </c>
      <c r="R229" s="19">
        <f t="shared" si="20"/>
        <v>5.5779928190665115E-2</v>
      </c>
      <c r="S229" s="19">
        <f t="shared" si="21"/>
        <v>0.27843436577324288</v>
      </c>
      <c r="T229" s="19">
        <f t="shared" si="22"/>
        <v>-3.1394681698330748E-2</v>
      </c>
      <c r="U229" s="19">
        <f t="shared" si="23"/>
        <v>-7.0142061749060486E-2</v>
      </c>
      <c r="V229" s="19">
        <f t="shared" si="24"/>
        <v>0.12462362909434499</v>
      </c>
    </row>
    <row r="230" spans="1:22" x14ac:dyDescent="0.25">
      <c r="A230" s="26">
        <f>Wellpath!E230</f>
        <v>0</v>
      </c>
      <c r="B230" s="22">
        <v>0</v>
      </c>
      <c r="C230" s="22">
        <f>-COS(Wellpath!L230) / GField</f>
        <v>-0.10197162129779283</v>
      </c>
      <c r="D230" s="22">
        <f>(TAN(Dip) * COS(Wellpath!L230) * SIN(Wellpath!O230)) / GField</f>
        <v>0</v>
      </c>
      <c r="E230" s="20">
        <f>IF(D230="SING",(A231-A229)/2*Model!$W$7*(-SIN(Wellpath!$M230+Wellpath!$Q230) / GField),Model!$W$7*((drdp!B230+drdp!K230)*'ABXY-TI1S'!$B230+(drdp!E230+drdp!N230)*'ABXY-TI1S'!$C230+(drdp!H230+drdp!Q230)*'ABXY-TI1S'!$D230))</f>
        <v>0</v>
      </c>
      <c r="F230" s="20">
        <f>IF(D230="SING",(A231-A229)/2*Model!$W$7*(COS(Wellpath!$M230+Wellpath!$Q230) / GField),Model!$W$7*((drdp!C230+drdp!L230)*'ABXY-TI1S'!$B230+(drdp!F230+drdp!O230)*'ABXY-TI1S'!$C230+(drdp!I230+drdp!R230)*'ABXY-TI1S'!$D230))</f>
        <v>0</v>
      </c>
      <c r="G230" s="20">
        <f>IF(D230="SING",0,Model!$W$7*((drdp!D230+drdp!M230)*'ABXY-TI1S'!$B230+(drdp!G230+drdp!P230)*'ABXY-TI1S'!$C230+(drdp!J230+drdp!S230)*'ABXY-TI1S'!$D230))</f>
        <v>0</v>
      </c>
      <c r="H230" s="18">
        <f>IF(D230="SING",(A230-A229)/2*Model!$W$7*(-SIN(Wellpath!$M230+Wellpath!$Q230) / GField),Model!$W$7*((drdp!B230)*'ABXY-TI1S'!$B230+(drdp!E230)*'ABXY-TI1S'!$C230+(drdp!H230)*'ABXY-TI1S'!$D230))</f>
        <v>0</v>
      </c>
      <c r="I230" s="18">
        <f>IF(D230="SING",(A230-A229)/2*Model!$W$7*(COS(Wellpath!$M230+Wellpath!$Q230) / GField),Model!$W$7*((drdp!C230)*'ABXY-TI1S'!$B230+(drdp!F230)*'ABXY-TI1S'!$C230+(drdp!I230)*'ABXY-TI1S'!$D230))</f>
        <v>0</v>
      </c>
      <c r="J230" s="18">
        <f>IF(D230="SING",0,Model!$W$7*((drdp!D230)*'ABXY-TI1S'!$B230+(drdp!G230)*'ABXY-TI1S'!$C230+(drdp!J230)*'ABXY-TI1S'!$D230))</f>
        <v>0</v>
      </c>
      <c r="K230" s="21">
        <f>SUM(E$3:E229)+H230</f>
        <v>-0.1329281953678958</v>
      </c>
      <c r="L230" s="21">
        <f>SUM(F$3:F229)+I230</f>
        <v>0.23617774702682112</v>
      </c>
      <c r="M230" s="21">
        <f>SUM(G$3:G229)+J230</f>
        <v>0.52766880310782338</v>
      </c>
      <c r="N230" s="21"/>
      <c r="O230" s="21"/>
      <c r="P230" s="21"/>
      <c r="Q230" s="19">
        <f t="shared" si="19"/>
        <v>1.7669905123765473E-2</v>
      </c>
      <c r="R230" s="19">
        <f t="shared" si="20"/>
        <v>5.5779928190665115E-2</v>
      </c>
      <c r="S230" s="19">
        <f t="shared" si="21"/>
        <v>0.27843436577324288</v>
      </c>
      <c r="T230" s="19">
        <f t="shared" si="22"/>
        <v>-3.1394681698330748E-2</v>
      </c>
      <c r="U230" s="19">
        <f t="shared" si="23"/>
        <v>-7.0142061749060486E-2</v>
      </c>
      <c r="V230" s="19">
        <f t="shared" si="24"/>
        <v>0.12462362909434499</v>
      </c>
    </row>
    <row r="231" spans="1:22" x14ac:dyDescent="0.25">
      <c r="A231" s="26">
        <f>Wellpath!E231</f>
        <v>0</v>
      </c>
      <c r="B231" s="22">
        <v>0</v>
      </c>
      <c r="C231" s="22">
        <f>-COS(Wellpath!L231) / GField</f>
        <v>-0.10197162129779283</v>
      </c>
      <c r="D231" s="22">
        <f>(TAN(Dip) * COS(Wellpath!L231) * SIN(Wellpath!O231)) / GField</f>
        <v>0</v>
      </c>
      <c r="E231" s="20">
        <f>IF(D231="SING",(A232-A230)/2*Model!$W$7*(-SIN(Wellpath!$M231+Wellpath!$Q231) / GField),Model!$W$7*((drdp!B231+drdp!K231)*'ABXY-TI1S'!$B231+(drdp!E231+drdp!N231)*'ABXY-TI1S'!$C231+(drdp!H231+drdp!Q231)*'ABXY-TI1S'!$D231))</f>
        <v>0</v>
      </c>
      <c r="F231" s="20">
        <f>IF(D231="SING",(A232-A230)/2*Model!$W$7*(COS(Wellpath!$M231+Wellpath!$Q231) / GField),Model!$W$7*((drdp!C231+drdp!L231)*'ABXY-TI1S'!$B231+(drdp!F231+drdp!O231)*'ABXY-TI1S'!$C231+(drdp!I231+drdp!R231)*'ABXY-TI1S'!$D231))</f>
        <v>0</v>
      </c>
      <c r="G231" s="20">
        <f>IF(D231="SING",0,Model!$W$7*((drdp!D231+drdp!M231)*'ABXY-TI1S'!$B231+(drdp!G231+drdp!P231)*'ABXY-TI1S'!$C231+(drdp!J231+drdp!S231)*'ABXY-TI1S'!$D231))</f>
        <v>0</v>
      </c>
      <c r="H231" s="18">
        <f>IF(D231="SING",(A231-A230)/2*Model!$W$7*(-SIN(Wellpath!$M231+Wellpath!$Q231) / GField),Model!$W$7*((drdp!B231)*'ABXY-TI1S'!$B231+(drdp!E231)*'ABXY-TI1S'!$C231+(drdp!H231)*'ABXY-TI1S'!$D231))</f>
        <v>0</v>
      </c>
      <c r="I231" s="18">
        <f>IF(D231="SING",(A231-A230)/2*Model!$W$7*(COS(Wellpath!$M231+Wellpath!$Q231) / GField),Model!$W$7*((drdp!C231)*'ABXY-TI1S'!$B231+(drdp!F231)*'ABXY-TI1S'!$C231+(drdp!I231)*'ABXY-TI1S'!$D231))</f>
        <v>0</v>
      </c>
      <c r="J231" s="18">
        <f>IF(D231="SING",0,Model!$W$7*((drdp!D231)*'ABXY-TI1S'!$B231+(drdp!G231)*'ABXY-TI1S'!$C231+(drdp!J231)*'ABXY-TI1S'!$D231))</f>
        <v>0</v>
      </c>
      <c r="K231" s="21">
        <f>SUM(E$3:E230)+H231</f>
        <v>-0.1329281953678958</v>
      </c>
      <c r="L231" s="21">
        <f>SUM(F$3:F230)+I231</f>
        <v>0.23617774702682112</v>
      </c>
      <c r="M231" s="21">
        <f>SUM(G$3:G230)+J231</f>
        <v>0.52766880310782338</v>
      </c>
      <c r="N231" s="21"/>
      <c r="O231" s="21"/>
      <c r="P231" s="21"/>
      <c r="Q231" s="19">
        <f t="shared" si="19"/>
        <v>1.7669905123765473E-2</v>
      </c>
      <c r="R231" s="19">
        <f t="shared" si="20"/>
        <v>5.5779928190665115E-2</v>
      </c>
      <c r="S231" s="19">
        <f t="shared" si="21"/>
        <v>0.27843436577324288</v>
      </c>
      <c r="T231" s="19">
        <f t="shared" si="22"/>
        <v>-3.1394681698330748E-2</v>
      </c>
      <c r="U231" s="19">
        <f t="shared" si="23"/>
        <v>-7.0142061749060486E-2</v>
      </c>
      <c r="V231" s="19">
        <f t="shared" si="24"/>
        <v>0.12462362909434499</v>
      </c>
    </row>
    <row r="232" spans="1:22" x14ac:dyDescent="0.25">
      <c r="A232" s="26">
        <f>Wellpath!E232</f>
        <v>0</v>
      </c>
      <c r="B232" s="22">
        <v>0</v>
      </c>
      <c r="C232" s="22">
        <f>-COS(Wellpath!L232) / GField</f>
        <v>-0.10197162129779283</v>
      </c>
      <c r="D232" s="22">
        <f>(TAN(Dip) * COS(Wellpath!L232) * SIN(Wellpath!O232)) / GField</f>
        <v>0</v>
      </c>
      <c r="E232" s="20">
        <f>IF(D232="SING",(A233-A231)/2*Model!$W$7*(-SIN(Wellpath!$M232+Wellpath!$Q232) / GField),Model!$W$7*((drdp!B232+drdp!K232)*'ABXY-TI1S'!$B232+(drdp!E232+drdp!N232)*'ABXY-TI1S'!$C232+(drdp!H232+drdp!Q232)*'ABXY-TI1S'!$D232))</f>
        <v>0</v>
      </c>
      <c r="F232" s="20">
        <f>IF(D232="SING",(A233-A231)/2*Model!$W$7*(COS(Wellpath!$M232+Wellpath!$Q232) / GField),Model!$W$7*((drdp!C232+drdp!L232)*'ABXY-TI1S'!$B232+(drdp!F232+drdp!O232)*'ABXY-TI1S'!$C232+(drdp!I232+drdp!R232)*'ABXY-TI1S'!$D232))</f>
        <v>0</v>
      </c>
      <c r="G232" s="20">
        <f>IF(D232="SING",0,Model!$W$7*((drdp!D232+drdp!M232)*'ABXY-TI1S'!$B232+(drdp!G232+drdp!P232)*'ABXY-TI1S'!$C232+(drdp!J232+drdp!S232)*'ABXY-TI1S'!$D232))</f>
        <v>0</v>
      </c>
      <c r="H232" s="18">
        <f>IF(D232="SING",(A232-A231)/2*Model!$W$7*(-SIN(Wellpath!$M232+Wellpath!$Q232) / GField),Model!$W$7*((drdp!B232)*'ABXY-TI1S'!$B232+(drdp!E232)*'ABXY-TI1S'!$C232+(drdp!H232)*'ABXY-TI1S'!$D232))</f>
        <v>0</v>
      </c>
      <c r="I232" s="18">
        <f>IF(D232="SING",(A232-A231)/2*Model!$W$7*(COS(Wellpath!$M232+Wellpath!$Q232) / GField),Model!$W$7*((drdp!C232)*'ABXY-TI1S'!$B232+(drdp!F232)*'ABXY-TI1S'!$C232+(drdp!I232)*'ABXY-TI1S'!$D232))</f>
        <v>0</v>
      </c>
      <c r="J232" s="18">
        <f>IF(D232="SING",0,Model!$W$7*((drdp!D232)*'ABXY-TI1S'!$B232+(drdp!G232)*'ABXY-TI1S'!$C232+(drdp!J232)*'ABXY-TI1S'!$D232))</f>
        <v>0</v>
      </c>
      <c r="K232" s="21">
        <f>SUM(E$3:E231)+H232</f>
        <v>-0.1329281953678958</v>
      </c>
      <c r="L232" s="21">
        <f>SUM(F$3:F231)+I232</f>
        <v>0.23617774702682112</v>
      </c>
      <c r="M232" s="21">
        <f>SUM(G$3:G231)+J232</f>
        <v>0.52766880310782338</v>
      </c>
      <c r="N232" s="21"/>
      <c r="O232" s="21"/>
      <c r="P232" s="21"/>
      <c r="Q232" s="19">
        <f t="shared" si="19"/>
        <v>1.7669905123765473E-2</v>
      </c>
      <c r="R232" s="19">
        <f t="shared" si="20"/>
        <v>5.5779928190665115E-2</v>
      </c>
      <c r="S232" s="19">
        <f t="shared" si="21"/>
        <v>0.27843436577324288</v>
      </c>
      <c r="T232" s="19">
        <f t="shared" si="22"/>
        <v>-3.1394681698330748E-2</v>
      </c>
      <c r="U232" s="19">
        <f t="shared" si="23"/>
        <v>-7.0142061749060486E-2</v>
      </c>
      <c r="V232" s="19">
        <f t="shared" si="24"/>
        <v>0.12462362909434499</v>
      </c>
    </row>
    <row r="233" spans="1:22" x14ac:dyDescent="0.25">
      <c r="A233" s="26">
        <f>Wellpath!E233</f>
        <v>0</v>
      </c>
      <c r="B233" s="22">
        <v>0</v>
      </c>
      <c r="C233" s="22">
        <f>-COS(Wellpath!L233) / GField</f>
        <v>-0.10197162129779283</v>
      </c>
      <c r="D233" s="22">
        <f>(TAN(Dip) * COS(Wellpath!L233) * SIN(Wellpath!O233)) / GField</f>
        <v>0</v>
      </c>
      <c r="E233" s="20">
        <f>IF(D233="SING",(A234-A232)/2*Model!$W$7*(-SIN(Wellpath!$M233+Wellpath!$Q233) / GField),Model!$W$7*((drdp!B233+drdp!K233)*'ABXY-TI1S'!$B233+(drdp!E233+drdp!N233)*'ABXY-TI1S'!$C233+(drdp!H233+drdp!Q233)*'ABXY-TI1S'!$D233))</f>
        <v>0</v>
      </c>
      <c r="F233" s="20">
        <f>IF(D233="SING",(A234-A232)/2*Model!$W$7*(COS(Wellpath!$M233+Wellpath!$Q233) / GField),Model!$W$7*((drdp!C233+drdp!L233)*'ABXY-TI1S'!$B233+(drdp!F233+drdp!O233)*'ABXY-TI1S'!$C233+(drdp!I233+drdp!R233)*'ABXY-TI1S'!$D233))</f>
        <v>0</v>
      </c>
      <c r="G233" s="20">
        <f>IF(D233="SING",0,Model!$W$7*((drdp!D233+drdp!M233)*'ABXY-TI1S'!$B233+(drdp!G233+drdp!P233)*'ABXY-TI1S'!$C233+(drdp!J233+drdp!S233)*'ABXY-TI1S'!$D233))</f>
        <v>0</v>
      </c>
      <c r="H233" s="18">
        <f>IF(D233="SING",(A233-A232)/2*Model!$W$7*(-SIN(Wellpath!$M233+Wellpath!$Q233) / GField),Model!$W$7*((drdp!B233)*'ABXY-TI1S'!$B233+(drdp!E233)*'ABXY-TI1S'!$C233+(drdp!H233)*'ABXY-TI1S'!$D233))</f>
        <v>0</v>
      </c>
      <c r="I233" s="18">
        <f>IF(D233="SING",(A233-A232)/2*Model!$W$7*(COS(Wellpath!$M233+Wellpath!$Q233) / GField),Model!$W$7*((drdp!C233)*'ABXY-TI1S'!$B233+(drdp!F233)*'ABXY-TI1S'!$C233+(drdp!I233)*'ABXY-TI1S'!$D233))</f>
        <v>0</v>
      </c>
      <c r="J233" s="18">
        <f>IF(D233="SING",0,Model!$W$7*((drdp!D233)*'ABXY-TI1S'!$B233+(drdp!G233)*'ABXY-TI1S'!$C233+(drdp!J233)*'ABXY-TI1S'!$D233))</f>
        <v>0</v>
      </c>
      <c r="K233" s="21">
        <f>SUM(E$3:E232)+H233</f>
        <v>-0.1329281953678958</v>
      </c>
      <c r="L233" s="21">
        <f>SUM(F$3:F232)+I233</f>
        <v>0.23617774702682112</v>
      </c>
      <c r="M233" s="21">
        <f>SUM(G$3:G232)+J233</f>
        <v>0.52766880310782338</v>
      </c>
      <c r="N233" s="21"/>
      <c r="O233" s="21"/>
      <c r="P233" s="21"/>
      <c r="Q233" s="19">
        <f t="shared" si="19"/>
        <v>1.7669905123765473E-2</v>
      </c>
      <c r="R233" s="19">
        <f t="shared" si="20"/>
        <v>5.5779928190665115E-2</v>
      </c>
      <c r="S233" s="19">
        <f t="shared" si="21"/>
        <v>0.27843436577324288</v>
      </c>
      <c r="T233" s="19">
        <f t="shared" si="22"/>
        <v>-3.1394681698330748E-2</v>
      </c>
      <c r="U233" s="19">
        <f t="shared" si="23"/>
        <v>-7.0142061749060486E-2</v>
      </c>
      <c r="V233" s="19">
        <f t="shared" si="24"/>
        <v>0.12462362909434499</v>
      </c>
    </row>
    <row r="234" spans="1:22" x14ac:dyDescent="0.25">
      <c r="A234" s="26">
        <f>Wellpath!E234</f>
        <v>0</v>
      </c>
      <c r="B234" s="22">
        <v>0</v>
      </c>
      <c r="C234" s="22">
        <f>-COS(Wellpath!L234) / GField</f>
        <v>-0.10197162129779283</v>
      </c>
      <c r="D234" s="22">
        <f>(TAN(Dip) * COS(Wellpath!L234) * SIN(Wellpath!O234)) / GField</f>
        <v>0</v>
      </c>
      <c r="E234" s="20">
        <f>IF(D234="SING",(A235-A233)/2*Model!$W$7*(-SIN(Wellpath!$M234+Wellpath!$Q234) / GField),Model!$W$7*((drdp!B234+drdp!K234)*'ABXY-TI1S'!$B234+(drdp!E234+drdp!N234)*'ABXY-TI1S'!$C234+(drdp!H234+drdp!Q234)*'ABXY-TI1S'!$D234))</f>
        <v>0</v>
      </c>
      <c r="F234" s="20">
        <f>IF(D234="SING",(A235-A233)/2*Model!$W$7*(COS(Wellpath!$M234+Wellpath!$Q234) / GField),Model!$W$7*((drdp!C234+drdp!L234)*'ABXY-TI1S'!$B234+(drdp!F234+drdp!O234)*'ABXY-TI1S'!$C234+(drdp!I234+drdp!R234)*'ABXY-TI1S'!$D234))</f>
        <v>0</v>
      </c>
      <c r="G234" s="20">
        <f>IF(D234="SING",0,Model!$W$7*((drdp!D234+drdp!M234)*'ABXY-TI1S'!$B234+(drdp!G234+drdp!P234)*'ABXY-TI1S'!$C234+(drdp!J234+drdp!S234)*'ABXY-TI1S'!$D234))</f>
        <v>0</v>
      </c>
      <c r="H234" s="18">
        <f>IF(D234="SING",(A234-A233)/2*Model!$W$7*(-SIN(Wellpath!$M234+Wellpath!$Q234) / GField),Model!$W$7*((drdp!B234)*'ABXY-TI1S'!$B234+(drdp!E234)*'ABXY-TI1S'!$C234+(drdp!H234)*'ABXY-TI1S'!$D234))</f>
        <v>0</v>
      </c>
      <c r="I234" s="18">
        <f>IF(D234="SING",(A234-A233)/2*Model!$W$7*(COS(Wellpath!$M234+Wellpath!$Q234) / GField),Model!$W$7*((drdp!C234)*'ABXY-TI1S'!$B234+(drdp!F234)*'ABXY-TI1S'!$C234+(drdp!I234)*'ABXY-TI1S'!$D234))</f>
        <v>0</v>
      </c>
      <c r="J234" s="18">
        <f>IF(D234="SING",0,Model!$W$7*((drdp!D234)*'ABXY-TI1S'!$B234+(drdp!G234)*'ABXY-TI1S'!$C234+(drdp!J234)*'ABXY-TI1S'!$D234))</f>
        <v>0</v>
      </c>
      <c r="K234" s="21">
        <f>SUM(E$3:E233)+H234</f>
        <v>-0.1329281953678958</v>
      </c>
      <c r="L234" s="21">
        <f>SUM(F$3:F233)+I234</f>
        <v>0.23617774702682112</v>
      </c>
      <c r="M234" s="21">
        <f>SUM(G$3:G233)+J234</f>
        <v>0.52766880310782338</v>
      </c>
      <c r="N234" s="21"/>
      <c r="O234" s="21"/>
      <c r="P234" s="21"/>
      <c r="Q234" s="19">
        <f t="shared" si="19"/>
        <v>1.7669905123765473E-2</v>
      </c>
      <c r="R234" s="19">
        <f t="shared" si="20"/>
        <v>5.5779928190665115E-2</v>
      </c>
      <c r="S234" s="19">
        <f t="shared" si="21"/>
        <v>0.27843436577324288</v>
      </c>
      <c r="T234" s="19">
        <f t="shared" si="22"/>
        <v>-3.1394681698330748E-2</v>
      </c>
      <c r="U234" s="19">
        <f t="shared" si="23"/>
        <v>-7.0142061749060486E-2</v>
      </c>
      <c r="V234" s="19">
        <f t="shared" si="24"/>
        <v>0.12462362909434499</v>
      </c>
    </row>
    <row r="235" spans="1:22" x14ac:dyDescent="0.25">
      <c r="A235" s="26">
        <f>Wellpath!E235</f>
        <v>0</v>
      </c>
      <c r="B235" s="22">
        <v>0</v>
      </c>
      <c r="C235" s="22">
        <f>-COS(Wellpath!L235) / GField</f>
        <v>-0.10197162129779283</v>
      </c>
      <c r="D235" s="22">
        <f>(TAN(Dip) * COS(Wellpath!L235) * SIN(Wellpath!O235)) / GField</f>
        <v>0</v>
      </c>
      <c r="E235" s="20">
        <f>IF(D235="SING",(A236-A234)/2*Model!$W$7*(-SIN(Wellpath!$M235+Wellpath!$Q235) / GField),Model!$W$7*((drdp!B235+drdp!K235)*'ABXY-TI1S'!$B235+(drdp!E235+drdp!N235)*'ABXY-TI1S'!$C235+(drdp!H235+drdp!Q235)*'ABXY-TI1S'!$D235))</f>
        <v>0</v>
      </c>
      <c r="F235" s="20">
        <f>IF(D235="SING",(A236-A234)/2*Model!$W$7*(COS(Wellpath!$M235+Wellpath!$Q235) / GField),Model!$W$7*((drdp!C235+drdp!L235)*'ABXY-TI1S'!$B235+(drdp!F235+drdp!O235)*'ABXY-TI1S'!$C235+(drdp!I235+drdp!R235)*'ABXY-TI1S'!$D235))</f>
        <v>0</v>
      </c>
      <c r="G235" s="20">
        <f>IF(D235="SING",0,Model!$W$7*((drdp!D235+drdp!M235)*'ABXY-TI1S'!$B235+(drdp!G235+drdp!P235)*'ABXY-TI1S'!$C235+(drdp!J235+drdp!S235)*'ABXY-TI1S'!$D235))</f>
        <v>0</v>
      </c>
      <c r="H235" s="18">
        <f>IF(D235="SING",(A235-A234)/2*Model!$W$7*(-SIN(Wellpath!$M235+Wellpath!$Q235) / GField),Model!$W$7*((drdp!B235)*'ABXY-TI1S'!$B235+(drdp!E235)*'ABXY-TI1S'!$C235+(drdp!H235)*'ABXY-TI1S'!$D235))</f>
        <v>0</v>
      </c>
      <c r="I235" s="18">
        <f>IF(D235="SING",(A235-A234)/2*Model!$W$7*(COS(Wellpath!$M235+Wellpath!$Q235) / GField),Model!$W$7*((drdp!C235)*'ABXY-TI1S'!$B235+(drdp!F235)*'ABXY-TI1S'!$C235+(drdp!I235)*'ABXY-TI1S'!$D235))</f>
        <v>0</v>
      </c>
      <c r="J235" s="18">
        <f>IF(D235="SING",0,Model!$W$7*((drdp!D235)*'ABXY-TI1S'!$B235+(drdp!G235)*'ABXY-TI1S'!$C235+(drdp!J235)*'ABXY-TI1S'!$D235))</f>
        <v>0</v>
      </c>
      <c r="K235" s="21">
        <f>SUM(E$3:E234)+H235</f>
        <v>-0.1329281953678958</v>
      </c>
      <c r="L235" s="21">
        <f>SUM(F$3:F234)+I235</f>
        <v>0.23617774702682112</v>
      </c>
      <c r="M235" s="21">
        <f>SUM(G$3:G234)+J235</f>
        <v>0.52766880310782338</v>
      </c>
      <c r="N235" s="21"/>
      <c r="O235" s="21"/>
      <c r="P235" s="21"/>
      <c r="Q235" s="19">
        <f t="shared" si="19"/>
        <v>1.7669905123765473E-2</v>
      </c>
      <c r="R235" s="19">
        <f t="shared" si="20"/>
        <v>5.5779928190665115E-2</v>
      </c>
      <c r="S235" s="19">
        <f t="shared" si="21"/>
        <v>0.27843436577324288</v>
      </c>
      <c r="T235" s="19">
        <f t="shared" si="22"/>
        <v>-3.1394681698330748E-2</v>
      </c>
      <c r="U235" s="19">
        <f t="shared" si="23"/>
        <v>-7.0142061749060486E-2</v>
      </c>
      <c r="V235" s="19">
        <f t="shared" si="24"/>
        <v>0.12462362909434499</v>
      </c>
    </row>
    <row r="236" spans="1:22" x14ac:dyDescent="0.25">
      <c r="A236" s="26">
        <f>Wellpath!E236</f>
        <v>0</v>
      </c>
      <c r="B236" s="22">
        <v>0</v>
      </c>
      <c r="C236" s="22">
        <f>-COS(Wellpath!L236) / GField</f>
        <v>-0.10197162129779283</v>
      </c>
      <c r="D236" s="22">
        <f>(TAN(Dip) * COS(Wellpath!L236) * SIN(Wellpath!O236)) / GField</f>
        <v>0</v>
      </c>
      <c r="E236" s="20">
        <f>IF(D236="SING",(A237-A235)/2*Model!$W$7*(-SIN(Wellpath!$M236+Wellpath!$Q236) / GField),Model!$W$7*((drdp!B236+drdp!K236)*'ABXY-TI1S'!$B236+(drdp!E236+drdp!N236)*'ABXY-TI1S'!$C236+(drdp!H236+drdp!Q236)*'ABXY-TI1S'!$D236))</f>
        <v>0</v>
      </c>
      <c r="F236" s="20">
        <f>IF(D236="SING",(A237-A235)/2*Model!$W$7*(COS(Wellpath!$M236+Wellpath!$Q236) / GField),Model!$W$7*((drdp!C236+drdp!L236)*'ABXY-TI1S'!$B236+(drdp!F236+drdp!O236)*'ABXY-TI1S'!$C236+(drdp!I236+drdp!R236)*'ABXY-TI1S'!$D236))</f>
        <v>0</v>
      </c>
      <c r="G236" s="20">
        <f>IF(D236="SING",0,Model!$W$7*((drdp!D236+drdp!M236)*'ABXY-TI1S'!$B236+(drdp!G236+drdp!P236)*'ABXY-TI1S'!$C236+(drdp!J236+drdp!S236)*'ABXY-TI1S'!$D236))</f>
        <v>0</v>
      </c>
      <c r="H236" s="18">
        <f>IF(D236="SING",(A236-A235)/2*Model!$W$7*(-SIN(Wellpath!$M236+Wellpath!$Q236) / GField),Model!$W$7*((drdp!B236)*'ABXY-TI1S'!$B236+(drdp!E236)*'ABXY-TI1S'!$C236+(drdp!H236)*'ABXY-TI1S'!$D236))</f>
        <v>0</v>
      </c>
      <c r="I236" s="18">
        <f>IF(D236="SING",(A236-A235)/2*Model!$W$7*(COS(Wellpath!$M236+Wellpath!$Q236) / GField),Model!$W$7*((drdp!C236)*'ABXY-TI1S'!$B236+(drdp!F236)*'ABXY-TI1S'!$C236+(drdp!I236)*'ABXY-TI1S'!$D236))</f>
        <v>0</v>
      </c>
      <c r="J236" s="18">
        <f>IF(D236="SING",0,Model!$W$7*((drdp!D236)*'ABXY-TI1S'!$B236+(drdp!G236)*'ABXY-TI1S'!$C236+(drdp!J236)*'ABXY-TI1S'!$D236))</f>
        <v>0</v>
      </c>
      <c r="K236" s="21">
        <f>SUM(E$3:E235)+H236</f>
        <v>-0.1329281953678958</v>
      </c>
      <c r="L236" s="21">
        <f>SUM(F$3:F235)+I236</f>
        <v>0.23617774702682112</v>
      </c>
      <c r="M236" s="21">
        <f>SUM(G$3:G235)+J236</f>
        <v>0.52766880310782338</v>
      </c>
      <c r="N236" s="21"/>
      <c r="O236" s="21"/>
      <c r="P236" s="21"/>
      <c r="Q236" s="19">
        <f t="shared" si="19"/>
        <v>1.7669905123765473E-2</v>
      </c>
      <c r="R236" s="19">
        <f t="shared" si="20"/>
        <v>5.5779928190665115E-2</v>
      </c>
      <c r="S236" s="19">
        <f t="shared" si="21"/>
        <v>0.27843436577324288</v>
      </c>
      <c r="T236" s="19">
        <f t="shared" si="22"/>
        <v>-3.1394681698330748E-2</v>
      </c>
      <c r="U236" s="19">
        <f t="shared" si="23"/>
        <v>-7.0142061749060486E-2</v>
      </c>
      <c r="V236" s="19">
        <f t="shared" si="24"/>
        <v>0.12462362909434499</v>
      </c>
    </row>
    <row r="237" spans="1:22" x14ac:dyDescent="0.25">
      <c r="A237" s="26">
        <f>Wellpath!E237</f>
        <v>0</v>
      </c>
      <c r="B237" s="22">
        <v>0</v>
      </c>
      <c r="C237" s="22">
        <f>-COS(Wellpath!L237) / GField</f>
        <v>-0.10197162129779283</v>
      </c>
      <c r="D237" s="22">
        <f>(TAN(Dip) * COS(Wellpath!L237) * SIN(Wellpath!O237)) / GField</f>
        <v>0</v>
      </c>
      <c r="E237" s="20">
        <f>IF(D237="SING",(A238-A236)/2*Model!$W$7*(-SIN(Wellpath!$M237+Wellpath!$Q237) / GField),Model!$W$7*((drdp!B237+drdp!K237)*'ABXY-TI1S'!$B237+(drdp!E237+drdp!N237)*'ABXY-TI1S'!$C237+(drdp!H237+drdp!Q237)*'ABXY-TI1S'!$D237))</f>
        <v>0</v>
      </c>
      <c r="F237" s="20">
        <f>IF(D237="SING",(A238-A236)/2*Model!$W$7*(COS(Wellpath!$M237+Wellpath!$Q237) / GField),Model!$W$7*((drdp!C237+drdp!L237)*'ABXY-TI1S'!$B237+(drdp!F237+drdp!O237)*'ABXY-TI1S'!$C237+(drdp!I237+drdp!R237)*'ABXY-TI1S'!$D237))</f>
        <v>0</v>
      </c>
      <c r="G237" s="20">
        <f>IF(D237="SING",0,Model!$W$7*((drdp!D237+drdp!M237)*'ABXY-TI1S'!$B237+(drdp!G237+drdp!P237)*'ABXY-TI1S'!$C237+(drdp!J237+drdp!S237)*'ABXY-TI1S'!$D237))</f>
        <v>0</v>
      </c>
      <c r="H237" s="18">
        <f>IF(D237="SING",(A237-A236)/2*Model!$W$7*(-SIN(Wellpath!$M237+Wellpath!$Q237) / GField),Model!$W$7*((drdp!B237)*'ABXY-TI1S'!$B237+(drdp!E237)*'ABXY-TI1S'!$C237+(drdp!H237)*'ABXY-TI1S'!$D237))</f>
        <v>0</v>
      </c>
      <c r="I237" s="18">
        <f>IF(D237="SING",(A237-A236)/2*Model!$W$7*(COS(Wellpath!$M237+Wellpath!$Q237) / GField),Model!$W$7*((drdp!C237)*'ABXY-TI1S'!$B237+(drdp!F237)*'ABXY-TI1S'!$C237+(drdp!I237)*'ABXY-TI1S'!$D237))</f>
        <v>0</v>
      </c>
      <c r="J237" s="18">
        <f>IF(D237="SING",0,Model!$W$7*((drdp!D237)*'ABXY-TI1S'!$B237+(drdp!G237)*'ABXY-TI1S'!$C237+(drdp!J237)*'ABXY-TI1S'!$D237))</f>
        <v>0</v>
      </c>
      <c r="K237" s="21">
        <f>SUM(E$3:E236)+H237</f>
        <v>-0.1329281953678958</v>
      </c>
      <c r="L237" s="21">
        <f>SUM(F$3:F236)+I237</f>
        <v>0.23617774702682112</v>
      </c>
      <c r="M237" s="21">
        <f>SUM(G$3:G236)+J237</f>
        <v>0.52766880310782338</v>
      </c>
      <c r="N237" s="21"/>
      <c r="O237" s="21"/>
      <c r="P237" s="21"/>
      <c r="Q237" s="19">
        <f t="shared" si="19"/>
        <v>1.7669905123765473E-2</v>
      </c>
      <c r="R237" s="19">
        <f t="shared" si="20"/>
        <v>5.5779928190665115E-2</v>
      </c>
      <c r="S237" s="19">
        <f t="shared" si="21"/>
        <v>0.27843436577324288</v>
      </c>
      <c r="T237" s="19">
        <f t="shared" si="22"/>
        <v>-3.1394681698330748E-2</v>
      </c>
      <c r="U237" s="19">
        <f t="shared" si="23"/>
        <v>-7.0142061749060486E-2</v>
      </c>
      <c r="V237" s="19">
        <f t="shared" si="24"/>
        <v>0.12462362909434499</v>
      </c>
    </row>
    <row r="238" spans="1:22" x14ac:dyDescent="0.25">
      <c r="A238" s="26">
        <f>Wellpath!E238</f>
        <v>0</v>
      </c>
      <c r="B238" s="22">
        <v>0</v>
      </c>
      <c r="C238" s="22">
        <f>-COS(Wellpath!L238) / GField</f>
        <v>-0.10197162129779283</v>
      </c>
      <c r="D238" s="22">
        <f>(TAN(Dip) * COS(Wellpath!L238) * SIN(Wellpath!O238)) / GField</f>
        <v>0</v>
      </c>
      <c r="E238" s="20">
        <f>IF(D238="SING",(A239-A237)/2*Model!$W$7*(-SIN(Wellpath!$M238+Wellpath!$Q238) / GField),Model!$W$7*((drdp!B238+drdp!K238)*'ABXY-TI1S'!$B238+(drdp!E238+drdp!N238)*'ABXY-TI1S'!$C238+(drdp!H238+drdp!Q238)*'ABXY-TI1S'!$D238))</f>
        <v>0</v>
      </c>
      <c r="F238" s="20">
        <f>IF(D238="SING",(A239-A237)/2*Model!$W$7*(COS(Wellpath!$M238+Wellpath!$Q238) / GField),Model!$W$7*((drdp!C238+drdp!L238)*'ABXY-TI1S'!$B238+(drdp!F238+drdp!O238)*'ABXY-TI1S'!$C238+(drdp!I238+drdp!R238)*'ABXY-TI1S'!$D238))</f>
        <v>0</v>
      </c>
      <c r="G238" s="20">
        <f>IF(D238="SING",0,Model!$W$7*((drdp!D238+drdp!M238)*'ABXY-TI1S'!$B238+(drdp!G238+drdp!P238)*'ABXY-TI1S'!$C238+(drdp!J238+drdp!S238)*'ABXY-TI1S'!$D238))</f>
        <v>0</v>
      </c>
      <c r="H238" s="18">
        <f>IF(D238="SING",(A238-A237)/2*Model!$W$7*(-SIN(Wellpath!$M238+Wellpath!$Q238) / GField),Model!$W$7*((drdp!B238)*'ABXY-TI1S'!$B238+(drdp!E238)*'ABXY-TI1S'!$C238+(drdp!H238)*'ABXY-TI1S'!$D238))</f>
        <v>0</v>
      </c>
      <c r="I238" s="18">
        <f>IF(D238="SING",(A238-A237)/2*Model!$W$7*(COS(Wellpath!$M238+Wellpath!$Q238) / GField),Model!$W$7*((drdp!C238)*'ABXY-TI1S'!$B238+(drdp!F238)*'ABXY-TI1S'!$C238+(drdp!I238)*'ABXY-TI1S'!$D238))</f>
        <v>0</v>
      </c>
      <c r="J238" s="18">
        <f>IF(D238="SING",0,Model!$W$7*((drdp!D238)*'ABXY-TI1S'!$B238+(drdp!G238)*'ABXY-TI1S'!$C238+(drdp!J238)*'ABXY-TI1S'!$D238))</f>
        <v>0</v>
      </c>
      <c r="K238" s="21">
        <f>SUM(E$3:E237)+H238</f>
        <v>-0.1329281953678958</v>
      </c>
      <c r="L238" s="21">
        <f>SUM(F$3:F237)+I238</f>
        <v>0.23617774702682112</v>
      </c>
      <c r="M238" s="21">
        <f>SUM(G$3:G237)+J238</f>
        <v>0.52766880310782338</v>
      </c>
      <c r="N238" s="21"/>
      <c r="O238" s="21"/>
      <c r="P238" s="21"/>
      <c r="Q238" s="19">
        <f t="shared" si="19"/>
        <v>1.7669905123765473E-2</v>
      </c>
      <c r="R238" s="19">
        <f t="shared" si="20"/>
        <v>5.5779928190665115E-2</v>
      </c>
      <c r="S238" s="19">
        <f t="shared" si="21"/>
        <v>0.27843436577324288</v>
      </c>
      <c r="T238" s="19">
        <f t="shared" si="22"/>
        <v>-3.1394681698330748E-2</v>
      </c>
      <c r="U238" s="19">
        <f t="shared" si="23"/>
        <v>-7.0142061749060486E-2</v>
      </c>
      <c r="V238" s="19">
        <f t="shared" si="24"/>
        <v>0.12462362909434499</v>
      </c>
    </row>
    <row r="239" spans="1:22" x14ac:dyDescent="0.25">
      <c r="A239" s="26">
        <f>Wellpath!E239</f>
        <v>0</v>
      </c>
      <c r="B239" s="22">
        <v>0</v>
      </c>
      <c r="C239" s="22">
        <f>-COS(Wellpath!L239) / GField</f>
        <v>-0.10197162129779283</v>
      </c>
      <c r="D239" s="22">
        <f>(TAN(Dip) * COS(Wellpath!L239) * SIN(Wellpath!O239)) / GField</f>
        <v>0</v>
      </c>
      <c r="E239" s="20">
        <f>IF(D239="SING",(A240-A238)/2*Model!$W$7*(-SIN(Wellpath!$M239+Wellpath!$Q239) / GField),Model!$W$7*((drdp!B239+drdp!K239)*'ABXY-TI1S'!$B239+(drdp!E239+drdp!N239)*'ABXY-TI1S'!$C239+(drdp!H239+drdp!Q239)*'ABXY-TI1S'!$D239))</f>
        <v>0</v>
      </c>
      <c r="F239" s="20">
        <f>IF(D239="SING",(A240-A238)/2*Model!$W$7*(COS(Wellpath!$M239+Wellpath!$Q239) / GField),Model!$W$7*((drdp!C239+drdp!L239)*'ABXY-TI1S'!$B239+(drdp!F239+drdp!O239)*'ABXY-TI1S'!$C239+(drdp!I239+drdp!R239)*'ABXY-TI1S'!$D239))</f>
        <v>0</v>
      </c>
      <c r="G239" s="20">
        <f>IF(D239="SING",0,Model!$W$7*((drdp!D239+drdp!M239)*'ABXY-TI1S'!$B239+(drdp!G239+drdp!P239)*'ABXY-TI1S'!$C239+(drdp!J239+drdp!S239)*'ABXY-TI1S'!$D239))</f>
        <v>0</v>
      </c>
      <c r="H239" s="18">
        <f>IF(D239="SING",(A239-A238)/2*Model!$W$7*(-SIN(Wellpath!$M239+Wellpath!$Q239) / GField),Model!$W$7*((drdp!B239)*'ABXY-TI1S'!$B239+(drdp!E239)*'ABXY-TI1S'!$C239+(drdp!H239)*'ABXY-TI1S'!$D239))</f>
        <v>0</v>
      </c>
      <c r="I239" s="18">
        <f>IF(D239="SING",(A239-A238)/2*Model!$W$7*(COS(Wellpath!$M239+Wellpath!$Q239) / GField),Model!$W$7*((drdp!C239)*'ABXY-TI1S'!$B239+(drdp!F239)*'ABXY-TI1S'!$C239+(drdp!I239)*'ABXY-TI1S'!$D239))</f>
        <v>0</v>
      </c>
      <c r="J239" s="18">
        <f>IF(D239="SING",0,Model!$W$7*((drdp!D239)*'ABXY-TI1S'!$B239+(drdp!G239)*'ABXY-TI1S'!$C239+(drdp!J239)*'ABXY-TI1S'!$D239))</f>
        <v>0</v>
      </c>
      <c r="K239" s="21">
        <f>SUM(E$3:E238)+H239</f>
        <v>-0.1329281953678958</v>
      </c>
      <c r="L239" s="21">
        <f>SUM(F$3:F238)+I239</f>
        <v>0.23617774702682112</v>
      </c>
      <c r="M239" s="21">
        <f>SUM(G$3:G238)+J239</f>
        <v>0.52766880310782338</v>
      </c>
      <c r="N239" s="21"/>
      <c r="O239" s="21"/>
      <c r="P239" s="21"/>
      <c r="Q239" s="19">
        <f t="shared" si="19"/>
        <v>1.7669905123765473E-2</v>
      </c>
      <c r="R239" s="19">
        <f t="shared" si="20"/>
        <v>5.5779928190665115E-2</v>
      </c>
      <c r="S239" s="19">
        <f t="shared" si="21"/>
        <v>0.27843436577324288</v>
      </c>
      <c r="T239" s="19">
        <f t="shared" si="22"/>
        <v>-3.1394681698330748E-2</v>
      </c>
      <c r="U239" s="19">
        <f t="shared" si="23"/>
        <v>-7.0142061749060486E-2</v>
      </c>
      <c r="V239" s="19">
        <f t="shared" si="24"/>
        <v>0.12462362909434499</v>
      </c>
    </row>
    <row r="240" spans="1:22" x14ac:dyDescent="0.25">
      <c r="A240" s="26">
        <f>Wellpath!E240</f>
        <v>0</v>
      </c>
      <c r="B240" s="22">
        <v>0</v>
      </c>
      <c r="C240" s="22">
        <f>-COS(Wellpath!L240) / GField</f>
        <v>-0.10197162129779283</v>
      </c>
      <c r="D240" s="22">
        <f>(TAN(Dip) * COS(Wellpath!L240) * SIN(Wellpath!O240)) / GField</f>
        <v>0</v>
      </c>
      <c r="E240" s="20">
        <f>IF(D240="SING",(A241-A239)/2*Model!$W$7*(-SIN(Wellpath!$M240+Wellpath!$Q240) / GField),Model!$W$7*((drdp!B240+drdp!K240)*'ABXY-TI1S'!$B240+(drdp!E240+drdp!N240)*'ABXY-TI1S'!$C240+(drdp!H240+drdp!Q240)*'ABXY-TI1S'!$D240))</f>
        <v>0</v>
      </c>
      <c r="F240" s="20">
        <f>IF(D240="SING",(A241-A239)/2*Model!$W$7*(COS(Wellpath!$M240+Wellpath!$Q240) / GField),Model!$W$7*((drdp!C240+drdp!L240)*'ABXY-TI1S'!$B240+(drdp!F240+drdp!O240)*'ABXY-TI1S'!$C240+(drdp!I240+drdp!R240)*'ABXY-TI1S'!$D240))</f>
        <v>0</v>
      </c>
      <c r="G240" s="20">
        <f>IF(D240="SING",0,Model!$W$7*((drdp!D240+drdp!M240)*'ABXY-TI1S'!$B240+(drdp!G240+drdp!P240)*'ABXY-TI1S'!$C240+(drdp!J240+drdp!S240)*'ABXY-TI1S'!$D240))</f>
        <v>0</v>
      </c>
      <c r="H240" s="18">
        <f>IF(D240="SING",(A240-A239)/2*Model!$W$7*(-SIN(Wellpath!$M240+Wellpath!$Q240) / GField),Model!$W$7*((drdp!B240)*'ABXY-TI1S'!$B240+(drdp!E240)*'ABXY-TI1S'!$C240+(drdp!H240)*'ABXY-TI1S'!$D240))</f>
        <v>0</v>
      </c>
      <c r="I240" s="18">
        <f>IF(D240="SING",(A240-A239)/2*Model!$W$7*(COS(Wellpath!$M240+Wellpath!$Q240) / GField),Model!$W$7*((drdp!C240)*'ABXY-TI1S'!$B240+(drdp!F240)*'ABXY-TI1S'!$C240+(drdp!I240)*'ABXY-TI1S'!$D240))</f>
        <v>0</v>
      </c>
      <c r="J240" s="18">
        <f>IF(D240="SING",0,Model!$W$7*((drdp!D240)*'ABXY-TI1S'!$B240+(drdp!G240)*'ABXY-TI1S'!$C240+(drdp!J240)*'ABXY-TI1S'!$D240))</f>
        <v>0</v>
      </c>
      <c r="K240" s="21">
        <f>SUM(E$3:E239)+H240</f>
        <v>-0.1329281953678958</v>
      </c>
      <c r="L240" s="21">
        <f>SUM(F$3:F239)+I240</f>
        <v>0.23617774702682112</v>
      </c>
      <c r="M240" s="21">
        <f>SUM(G$3:G239)+J240</f>
        <v>0.52766880310782338</v>
      </c>
      <c r="N240" s="21"/>
      <c r="O240" s="21"/>
      <c r="P240" s="21"/>
      <c r="Q240" s="19">
        <f t="shared" si="19"/>
        <v>1.7669905123765473E-2</v>
      </c>
      <c r="R240" s="19">
        <f t="shared" si="20"/>
        <v>5.5779928190665115E-2</v>
      </c>
      <c r="S240" s="19">
        <f t="shared" si="21"/>
        <v>0.27843436577324288</v>
      </c>
      <c r="T240" s="19">
        <f t="shared" si="22"/>
        <v>-3.1394681698330748E-2</v>
      </c>
      <c r="U240" s="19">
        <f t="shared" si="23"/>
        <v>-7.0142061749060486E-2</v>
      </c>
      <c r="V240" s="19">
        <f t="shared" si="24"/>
        <v>0.12462362909434499</v>
      </c>
    </row>
    <row r="241" spans="1:22" x14ac:dyDescent="0.25">
      <c r="A241" s="26">
        <f>Wellpath!E241</f>
        <v>0</v>
      </c>
      <c r="B241" s="22">
        <v>0</v>
      </c>
      <c r="C241" s="22">
        <f>-COS(Wellpath!L241) / GField</f>
        <v>-0.10197162129779283</v>
      </c>
      <c r="D241" s="22">
        <f>(TAN(Dip) * COS(Wellpath!L241) * SIN(Wellpath!O241)) / GField</f>
        <v>0</v>
      </c>
      <c r="E241" s="20">
        <f>IF(D241="SING",(A242-A240)/2*Model!$W$7*(-SIN(Wellpath!$M241+Wellpath!$Q241) / GField),Model!$W$7*((drdp!B241+drdp!K241)*'ABXY-TI1S'!$B241+(drdp!E241+drdp!N241)*'ABXY-TI1S'!$C241+(drdp!H241+drdp!Q241)*'ABXY-TI1S'!$D241))</f>
        <v>0</v>
      </c>
      <c r="F241" s="20">
        <f>IF(D241="SING",(A242-A240)/2*Model!$W$7*(COS(Wellpath!$M241+Wellpath!$Q241) / GField),Model!$W$7*((drdp!C241+drdp!L241)*'ABXY-TI1S'!$B241+(drdp!F241+drdp!O241)*'ABXY-TI1S'!$C241+(drdp!I241+drdp!R241)*'ABXY-TI1S'!$D241))</f>
        <v>0</v>
      </c>
      <c r="G241" s="20">
        <f>IF(D241="SING",0,Model!$W$7*((drdp!D241+drdp!M241)*'ABXY-TI1S'!$B241+(drdp!G241+drdp!P241)*'ABXY-TI1S'!$C241+(drdp!J241+drdp!S241)*'ABXY-TI1S'!$D241))</f>
        <v>0</v>
      </c>
      <c r="H241" s="18">
        <f>IF(D241="SING",(A241-A240)/2*Model!$W$7*(-SIN(Wellpath!$M241+Wellpath!$Q241) / GField),Model!$W$7*((drdp!B241)*'ABXY-TI1S'!$B241+(drdp!E241)*'ABXY-TI1S'!$C241+(drdp!H241)*'ABXY-TI1S'!$D241))</f>
        <v>0</v>
      </c>
      <c r="I241" s="18">
        <f>IF(D241="SING",(A241-A240)/2*Model!$W$7*(COS(Wellpath!$M241+Wellpath!$Q241) / GField),Model!$W$7*((drdp!C241)*'ABXY-TI1S'!$B241+(drdp!F241)*'ABXY-TI1S'!$C241+(drdp!I241)*'ABXY-TI1S'!$D241))</f>
        <v>0</v>
      </c>
      <c r="J241" s="18">
        <f>IF(D241="SING",0,Model!$W$7*((drdp!D241)*'ABXY-TI1S'!$B241+(drdp!G241)*'ABXY-TI1S'!$C241+(drdp!J241)*'ABXY-TI1S'!$D241))</f>
        <v>0</v>
      </c>
      <c r="K241" s="21">
        <f>SUM(E$3:E240)+H241</f>
        <v>-0.1329281953678958</v>
      </c>
      <c r="L241" s="21">
        <f>SUM(F$3:F240)+I241</f>
        <v>0.23617774702682112</v>
      </c>
      <c r="M241" s="21">
        <f>SUM(G$3:G240)+J241</f>
        <v>0.52766880310782338</v>
      </c>
      <c r="N241" s="21"/>
      <c r="O241" s="21"/>
      <c r="P241" s="21"/>
      <c r="Q241" s="19">
        <f t="shared" si="19"/>
        <v>1.7669905123765473E-2</v>
      </c>
      <c r="R241" s="19">
        <f t="shared" si="20"/>
        <v>5.5779928190665115E-2</v>
      </c>
      <c r="S241" s="19">
        <f t="shared" si="21"/>
        <v>0.27843436577324288</v>
      </c>
      <c r="T241" s="19">
        <f t="shared" si="22"/>
        <v>-3.1394681698330748E-2</v>
      </c>
      <c r="U241" s="19">
        <f t="shared" si="23"/>
        <v>-7.0142061749060486E-2</v>
      </c>
      <c r="V241" s="19">
        <f t="shared" si="24"/>
        <v>0.12462362909434499</v>
      </c>
    </row>
    <row r="242" spans="1:22" x14ac:dyDescent="0.25">
      <c r="A242" s="26">
        <f>Wellpath!E242</f>
        <v>0</v>
      </c>
      <c r="B242" s="22">
        <v>0</v>
      </c>
      <c r="C242" s="22">
        <f>-COS(Wellpath!L242) / GField</f>
        <v>-0.10197162129779283</v>
      </c>
      <c r="D242" s="22">
        <f>(TAN(Dip) * COS(Wellpath!L242) * SIN(Wellpath!O242)) / GField</f>
        <v>0</v>
      </c>
      <c r="E242" s="20">
        <f>IF(D242="SING",(A243-A241)/2*Model!$W$7*(-SIN(Wellpath!$M242+Wellpath!$Q242) / GField),Model!$W$7*((drdp!B242+drdp!K242)*'ABXY-TI1S'!$B242+(drdp!E242+drdp!N242)*'ABXY-TI1S'!$C242+(drdp!H242+drdp!Q242)*'ABXY-TI1S'!$D242))</f>
        <v>0</v>
      </c>
      <c r="F242" s="20">
        <f>IF(D242="SING",(A243-A241)/2*Model!$W$7*(COS(Wellpath!$M242+Wellpath!$Q242) / GField),Model!$W$7*((drdp!C242+drdp!L242)*'ABXY-TI1S'!$B242+(drdp!F242+drdp!O242)*'ABXY-TI1S'!$C242+(drdp!I242+drdp!R242)*'ABXY-TI1S'!$D242))</f>
        <v>0</v>
      </c>
      <c r="G242" s="20">
        <f>IF(D242="SING",0,Model!$W$7*((drdp!D242+drdp!M242)*'ABXY-TI1S'!$B242+(drdp!G242+drdp!P242)*'ABXY-TI1S'!$C242+(drdp!J242+drdp!S242)*'ABXY-TI1S'!$D242))</f>
        <v>0</v>
      </c>
      <c r="H242" s="18">
        <f>IF(D242="SING",(A242-A241)/2*Model!$W$7*(-SIN(Wellpath!$M242+Wellpath!$Q242) / GField),Model!$W$7*((drdp!B242)*'ABXY-TI1S'!$B242+(drdp!E242)*'ABXY-TI1S'!$C242+(drdp!H242)*'ABXY-TI1S'!$D242))</f>
        <v>0</v>
      </c>
      <c r="I242" s="18">
        <f>IF(D242="SING",(A242-A241)/2*Model!$W$7*(COS(Wellpath!$M242+Wellpath!$Q242) / GField),Model!$W$7*((drdp!C242)*'ABXY-TI1S'!$B242+(drdp!F242)*'ABXY-TI1S'!$C242+(drdp!I242)*'ABXY-TI1S'!$D242))</f>
        <v>0</v>
      </c>
      <c r="J242" s="18">
        <f>IF(D242="SING",0,Model!$W$7*((drdp!D242)*'ABXY-TI1S'!$B242+(drdp!G242)*'ABXY-TI1S'!$C242+(drdp!J242)*'ABXY-TI1S'!$D242))</f>
        <v>0</v>
      </c>
      <c r="K242" s="21">
        <f>SUM(E$3:E241)+H242</f>
        <v>-0.1329281953678958</v>
      </c>
      <c r="L242" s="21">
        <f>SUM(F$3:F241)+I242</f>
        <v>0.23617774702682112</v>
      </c>
      <c r="M242" s="21">
        <f>SUM(G$3:G241)+J242</f>
        <v>0.52766880310782338</v>
      </c>
      <c r="N242" s="21"/>
      <c r="O242" s="21"/>
      <c r="P242" s="21"/>
      <c r="Q242" s="19">
        <f t="shared" si="19"/>
        <v>1.7669905123765473E-2</v>
      </c>
      <c r="R242" s="19">
        <f t="shared" si="20"/>
        <v>5.5779928190665115E-2</v>
      </c>
      <c r="S242" s="19">
        <f t="shared" si="21"/>
        <v>0.27843436577324288</v>
      </c>
      <c r="T242" s="19">
        <f t="shared" si="22"/>
        <v>-3.1394681698330748E-2</v>
      </c>
      <c r="U242" s="19">
        <f t="shared" si="23"/>
        <v>-7.0142061749060486E-2</v>
      </c>
      <c r="V242" s="19">
        <f t="shared" si="24"/>
        <v>0.12462362909434499</v>
      </c>
    </row>
    <row r="243" spans="1:22" x14ac:dyDescent="0.25">
      <c r="A243" s="26">
        <f>Wellpath!E243</f>
        <v>0</v>
      </c>
      <c r="B243" s="22">
        <v>0</v>
      </c>
      <c r="C243" s="22">
        <f>-COS(Wellpath!L243) / GField</f>
        <v>-0.10197162129779283</v>
      </c>
      <c r="D243" s="22">
        <f>(TAN(Dip) * COS(Wellpath!L243) * SIN(Wellpath!O243)) / GField</f>
        <v>0</v>
      </c>
      <c r="E243" s="20">
        <f>IF(D243="SING",(A244-A242)/2*Model!$W$7*(-SIN(Wellpath!$M243+Wellpath!$Q243) / GField),Model!$W$7*((drdp!B243+drdp!K243)*'ABXY-TI1S'!$B243+(drdp!E243+drdp!N243)*'ABXY-TI1S'!$C243+(drdp!H243+drdp!Q243)*'ABXY-TI1S'!$D243))</f>
        <v>0</v>
      </c>
      <c r="F243" s="20">
        <f>IF(D243="SING",(A244-A242)/2*Model!$W$7*(COS(Wellpath!$M243+Wellpath!$Q243) / GField),Model!$W$7*((drdp!C243+drdp!L243)*'ABXY-TI1S'!$B243+(drdp!F243+drdp!O243)*'ABXY-TI1S'!$C243+(drdp!I243+drdp!R243)*'ABXY-TI1S'!$D243))</f>
        <v>0</v>
      </c>
      <c r="G243" s="20">
        <f>IF(D243="SING",0,Model!$W$7*((drdp!D243+drdp!M243)*'ABXY-TI1S'!$B243+(drdp!G243+drdp!P243)*'ABXY-TI1S'!$C243+(drdp!J243+drdp!S243)*'ABXY-TI1S'!$D243))</f>
        <v>0</v>
      </c>
      <c r="H243" s="18">
        <f>IF(D243="SING",(A243-A242)/2*Model!$W$7*(-SIN(Wellpath!$M243+Wellpath!$Q243) / GField),Model!$W$7*((drdp!B243)*'ABXY-TI1S'!$B243+(drdp!E243)*'ABXY-TI1S'!$C243+(drdp!H243)*'ABXY-TI1S'!$D243))</f>
        <v>0</v>
      </c>
      <c r="I243" s="18">
        <f>IF(D243="SING",(A243-A242)/2*Model!$W$7*(COS(Wellpath!$M243+Wellpath!$Q243) / GField),Model!$W$7*((drdp!C243)*'ABXY-TI1S'!$B243+(drdp!F243)*'ABXY-TI1S'!$C243+(drdp!I243)*'ABXY-TI1S'!$D243))</f>
        <v>0</v>
      </c>
      <c r="J243" s="18">
        <f>IF(D243="SING",0,Model!$W$7*((drdp!D243)*'ABXY-TI1S'!$B243+(drdp!G243)*'ABXY-TI1S'!$C243+(drdp!J243)*'ABXY-TI1S'!$D243))</f>
        <v>0</v>
      </c>
      <c r="K243" s="21">
        <f>SUM(E$3:E242)+H243</f>
        <v>-0.1329281953678958</v>
      </c>
      <c r="L243" s="21">
        <f>SUM(F$3:F242)+I243</f>
        <v>0.23617774702682112</v>
      </c>
      <c r="M243" s="21">
        <f>SUM(G$3:G242)+J243</f>
        <v>0.52766880310782338</v>
      </c>
      <c r="N243" s="21"/>
      <c r="O243" s="21"/>
      <c r="P243" s="21"/>
      <c r="Q243" s="19">
        <f t="shared" si="19"/>
        <v>1.7669905123765473E-2</v>
      </c>
      <c r="R243" s="19">
        <f t="shared" si="20"/>
        <v>5.5779928190665115E-2</v>
      </c>
      <c r="S243" s="19">
        <f t="shared" si="21"/>
        <v>0.27843436577324288</v>
      </c>
      <c r="T243" s="19">
        <f t="shared" si="22"/>
        <v>-3.1394681698330748E-2</v>
      </c>
      <c r="U243" s="19">
        <f t="shared" si="23"/>
        <v>-7.0142061749060486E-2</v>
      </c>
      <c r="V243" s="19">
        <f t="shared" si="24"/>
        <v>0.12462362909434499</v>
      </c>
    </row>
    <row r="244" spans="1:22" x14ac:dyDescent="0.25">
      <c r="A244" s="26">
        <f>Wellpath!E244</f>
        <v>0</v>
      </c>
      <c r="B244" s="22">
        <v>0</v>
      </c>
      <c r="C244" s="22">
        <f>-COS(Wellpath!L244) / GField</f>
        <v>-0.10197162129779283</v>
      </c>
      <c r="D244" s="22">
        <f>(TAN(Dip) * COS(Wellpath!L244) * SIN(Wellpath!O244)) / GField</f>
        <v>0</v>
      </c>
      <c r="E244" s="20">
        <f>IF(D244="SING",(A245-A243)/2*Model!$W$7*(-SIN(Wellpath!$M244+Wellpath!$Q244) / GField),Model!$W$7*((drdp!B244+drdp!K244)*'ABXY-TI1S'!$B244+(drdp!E244+drdp!N244)*'ABXY-TI1S'!$C244+(drdp!H244+drdp!Q244)*'ABXY-TI1S'!$D244))</f>
        <v>0</v>
      </c>
      <c r="F244" s="20">
        <f>IF(D244="SING",(A245-A243)/2*Model!$W$7*(COS(Wellpath!$M244+Wellpath!$Q244) / GField),Model!$W$7*((drdp!C244+drdp!L244)*'ABXY-TI1S'!$B244+(drdp!F244+drdp!O244)*'ABXY-TI1S'!$C244+(drdp!I244+drdp!R244)*'ABXY-TI1S'!$D244))</f>
        <v>0</v>
      </c>
      <c r="G244" s="20">
        <f>IF(D244="SING",0,Model!$W$7*((drdp!D244+drdp!M244)*'ABXY-TI1S'!$B244+(drdp!G244+drdp!P244)*'ABXY-TI1S'!$C244+(drdp!J244+drdp!S244)*'ABXY-TI1S'!$D244))</f>
        <v>0</v>
      </c>
      <c r="H244" s="18">
        <f>IF(D244="SING",(A244-A243)/2*Model!$W$7*(-SIN(Wellpath!$M244+Wellpath!$Q244) / GField),Model!$W$7*((drdp!B244)*'ABXY-TI1S'!$B244+(drdp!E244)*'ABXY-TI1S'!$C244+(drdp!H244)*'ABXY-TI1S'!$D244))</f>
        <v>0</v>
      </c>
      <c r="I244" s="18">
        <f>IF(D244="SING",(A244-A243)/2*Model!$W$7*(COS(Wellpath!$M244+Wellpath!$Q244) / GField),Model!$W$7*((drdp!C244)*'ABXY-TI1S'!$B244+(drdp!F244)*'ABXY-TI1S'!$C244+(drdp!I244)*'ABXY-TI1S'!$D244))</f>
        <v>0</v>
      </c>
      <c r="J244" s="18">
        <f>IF(D244="SING",0,Model!$W$7*((drdp!D244)*'ABXY-TI1S'!$B244+(drdp!G244)*'ABXY-TI1S'!$C244+(drdp!J244)*'ABXY-TI1S'!$D244))</f>
        <v>0</v>
      </c>
      <c r="K244" s="21">
        <f>SUM(E$3:E243)+H244</f>
        <v>-0.1329281953678958</v>
      </c>
      <c r="L244" s="21">
        <f>SUM(F$3:F243)+I244</f>
        <v>0.23617774702682112</v>
      </c>
      <c r="M244" s="21">
        <f>SUM(G$3:G243)+J244</f>
        <v>0.52766880310782338</v>
      </c>
      <c r="N244" s="21"/>
      <c r="O244" s="21"/>
      <c r="P244" s="21"/>
      <c r="Q244" s="19">
        <f t="shared" si="19"/>
        <v>1.7669905123765473E-2</v>
      </c>
      <c r="R244" s="19">
        <f t="shared" si="20"/>
        <v>5.5779928190665115E-2</v>
      </c>
      <c r="S244" s="19">
        <f t="shared" si="21"/>
        <v>0.27843436577324288</v>
      </c>
      <c r="T244" s="19">
        <f t="shared" si="22"/>
        <v>-3.1394681698330748E-2</v>
      </c>
      <c r="U244" s="19">
        <f t="shared" si="23"/>
        <v>-7.0142061749060486E-2</v>
      </c>
      <c r="V244" s="19">
        <f t="shared" si="24"/>
        <v>0.12462362909434499</v>
      </c>
    </row>
    <row r="245" spans="1:22" x14ac:dyDescent="0.25">
      <c r="A245" s="26">
        <f>Wellpath!E245</f>
        <v>0</v>
      </c>
      <c r="B245" s="22">
        <v>0</v>
      </c>
      <c r="C245" s="22">
        <f>-COS(Wellpath!L245) / GField</f>
        <v>-0.10197162129779283</v>
      </c>
      <c r="D245" s="22">
        <f>(TAN(Dip) * COS(Wellpath!L245) * SIN(Wellpath!O245)) / GField</f>
        <v>0</v>
      </c>
      <c r="E245" s="20">
        <f>IF(D245="SING",(A246-A244)/2*Model!$W$7*(-SIN(Wellpath!$M245+Wellpath!$Q245) / GField),Model!$W$7*((drdp!B245+drdp!K245)*'ABXY-TI1S'!$B245+(drdp!E245+drdp!N245)*'ABXY-TI1S'!$C245+(drdp!H245+drdp!Q245)*'ABXY-TI1S'!$D245))</f>
        <v>0</v>
      </c>
      <c r="F245" s="20">
        <f>IF(D245="SING",(A246-A244)/2*Model!$W$7*(COS(Wellpath!$M245+Wellpath!$Q245) / GField),Model!$W$7*((drdp!C245+drdp!L245)*'ABXY-TI1S'!$B245+(drdp!F245+drdp!O245)*'ABXY-TI1S'!$C245+(drdp!I245+drdp!R245)*'ABXY-TI1S'!$D245))</f>
        <v>0</v>
      </c>
      <c r="G245" s="20">
        <f>IF(D245="SING",0,Model!$W$7*((drdp!D245+drdp!M245)*'ABXY-TI1S'!$B245+(drdp!G245+drdp!P245)*'ABXY-TI1S'!$C245+(drdp!J245+drdp!S245)*'ABXY-TI1S'!$D245))</f>
        <v>0</v>
      </c>
      <c r="H245" s="18">
        <f>IF(D245="SING",(A245-A244)/2*Model!$W$7*(-SIN(Wellpath!$M245+Wellpath!$Q245) / GField),Model!$W$7*((drdp!B245)*'ABXY-TI1S'!$B245+(drdp!E245)*'ABXY-TI1S'!$C245+(drdp!H245)*'ABXY-TI1S'!$D245))</f>
        <v>0</v>
      </c>
      <c r="I245" s="18">
        <f>IF(D245="SING",(A245-A244)/2*Model!$W$7*(COS(Wellpath!$M245+Wellpath!$Q245) / GField),Model!$W$7*((drdp!C245)*'ABXY-TI1S'!$B245+(drdp!F245)*'ABXY-TI1S'!$C245+(drdp!I245)*'ABXY-TI1S'!$D245))</f>
        <v>0</v>
      </c>
      <c r="J245" s="18">
        <f>IF(D245="SING",0,Model!$W$7*((drdp!D245)*'ABXY-TI1S'!$B245+(drdp!G245)*'ABXY-TI1S'!$C245+(drdp!J245)*'ABXY-TI1S'!$D245))</f>
        <v>0</v>
      </c>
      <c r="K245" s="21">
        <f>SUM(E$3:E244)+H245</f>
        <v>-0.1329281953678958</v>
      </c>
      <c r="L245" s="21">
        <f>SUM(F$3:F244)+I245</f>
        <v>0.23617774702682112</v>
      </c>
      <c r="M245" s="21">
        <f>SUM(G$3:G244)+J245</f>
        <v>0.52766880310782338</v>
      </c>
      <c r="N245" s="21"/>
      <c r="O245" s="21"/>
      <c r="P245" s="21"/>
      <c r="Q245" s="19">
        <f t="shared" si="19"/>
        <v>1.7669905123765473E-2</v>
      </c>
      <c r="R245" s="19">
        <f t="shared" si="20"/>
        <v>5.5779928190665115E-2</v>
      </c>
      <c r="S245" s="19">
        <f t="shared" si="21"/>
        <v>0.27843436577324288</v>
      </c>
      <c r="T245" s="19">
        <f t="shared" si="22"/>
        <v>-3.1394681698330748E-2</v>
      </c>
      <c r="U245" s="19">
        <f t="shared" si="23"/>
        <v>-7.0142061749060486E-2</v>
      </c>
      <c r="V245" s="19">
        <f t="shared" si="24"/>
        <v>0.12462362909434499</v>
      </c>
    </row>
    <row r="246" spans="1:22" x14ac:dyDescent="0.25">
      <c r="A246" s="26">
        <f>Wellpath!E246</f>
        <v>0</v>
      </c>
      <c r="B246" s="22">
        <v>0</v>
      </c>
      <c r="C246" s="22">
        <f>-COS(Wellpath!L246) / GField</f>
        <v>-0.10197162129779283</v>
      </c>
      <c r="D246" s="22">
        <f>(TAN(Dip) * COS(Wellpath!L246) * SIN(Wellpath!O246)) / GField</f>
        <v>0</v>
      </c>
      <c r="E246" s="20">
        <f>IF(D246="SING",(A247-A245)/2*Model!$W$7*(-SIN(Wellpath!$M246+Wellpath!$Q246) / GField),Model!$W$7*((drdp!B246+drdp!K246)*'ABXY-TI1S'!$B246+(drdp!E246+drdp!N246)*'ABXY-TI1S'!$C246+(drdp!H246+drdp!Q246)*'ABXY-TI1S'!$D246))</f>
        <v>0</v>
      </c>
      <c r="F246" s="20">
        <f>IF(D246="SING",(A247-A245)/2*Model!$W$7*(COS(Wellpath!$M246+Wellpath!$Q246) / GField),Model!$W$7*((drdp!C246+drdp!L246)*'ABXY-TI1S'!$B246+(drdp!F246+drdp!O246)*'ABXY-TI1S'!$C246+(drdp!I246+drdp!R246)*'ABXY-TI1S'!$D246))</f>
        <v>0</v>
      </c>
      <c r="G246" s="20">
        <f>IF(D246="SING",0,Model!$W$7*((drdp!D246+drdp!M246)*'ABXY-TI1S'!$B246+(drdp!G246+drdp!P246)*'ABXY-TI1S'!$C246+(drdp!J246+drdp!S246)*'ABXY-TI1S'!$D246))</f>
        <v>0</v>
      </c>
      <c r="H246" s="18">
        <f>IF(D246="SING",(A246-A245)/2*Model!$W$7*(-SIN(Wellpath!$M246+Wellpath!$Q246) / GField),Model!$W$7*((drdp!B246)*'ABXY-TI1S'!$B246+(drdp!E246)*'ABXY-TI1S'!$C246+(drdp!H246)*'ABXY-TI1S'!$D246))</f>
        <v>0</v>
      </c>
      <c r="I246" s="18">
        <f>IF(D246="SING",(A246-A245)/2*Model!$W$7*(COS(Wellpath!$M246+Wellpath!$Q246) / GField),Model!$W$7*((drdp!C246)*'ABXY-TI1S'!$B246+(drdp!F246)*'ABXY-TI1S'!$C246+(drdp!I246)*'ABXY-TI1S'!$D246))</f>
        <v>0</v>
      </c>
      <c r="J246" s="18">
        <f>IF(D246="SING",0,Model!$W$7*((drdp!D246)*'ABXY-TI1S'!$B246+(drdp!G246)*'ABXY-TI1S'!$C246+(drdp!J246)*'ABXY-TI1S'!$D246))</f>
        <v>0</v>
      </c>
      <c r="K246" s="21">
        <f>SUM(E$3:E245)+H246</f>
        <v>-0.1329281953678958</v>
      </c>
      <c r="L246" s="21">
        <f>SUM(F$3:F245)+I246</f>
        <v>0.23617774702682112</v>
      </c>
      <c r="M246" s="21">
        <f>SUM(G$3:G245)+J246</f>
        <v>0.52766880310782338</v>
      </c>
      <c r="N246" s="21"/>
      <c r="O246" s="21"/>
      <c r="P246" s="21"/>
      <c r="Q246" s="19">
        <f t="shared" si="19"/>
        <v>1.7669905123765473E-2</v>
      </c>
      <c r="R246" s="19">
        <f t="shared" si="20"/>
        <v>5.5779928190665115E-2</v>
      </c>
      <c r="S246" s="19">
        <f t="shared" si="21"/>
        <v>0.27843436577324288</v>
      </c>
      <c r="T246" s="19">
        <f t="shared" si="22"/>
        <v>-3.1394681698330748E-2</v>
      </c>
      <c r="U246" s="19">
        <f t="shared" si="23"/>
        <v>-7.0142061749060486E-2</v>
      </c>
      <c r="V246" s="19">
        <f t="shared" si="24"/>
        <v>0.12462362909434499</v>
      </c>
    </row>
    <row r="247" spans="1:22" x14ac:dyDescent="0.25">
      <c r="A247" s="26">
        <f>Wellpath!E247</f>
        <v>0</v>
      </c>
      <c r="B247" s="22">
        <v>0</v>
      </c>
      <c r="C247" s="22">
        <f>-COS(Wellpath!L247) / GField</f>
        <v>-0.10197162129779283</v>
      </c>
      <c r="D247" s="22">
        <f>(TAN(Dip) * COS(Wellpath!L247) * SIN(Wellpath!O247)) / GField</f>
        <v>0</v>
      </c>
      <c r="E247" s="20">
        <f>IF(D247="SING",(A248-A246)/2*Model!$W$7*(-SIN(Wellpath!$M247+Wellpath!$Q247) / GField),Model!$W$7*((drdp!B247+drdp!K247)*'ABXY-TI1S'!$B247+(drdp!E247+drdp!N247)*'ABXY-TI1S'!$C247+(drdp!H247+drdp!Q247)*'ABXY-TI1S'!$D247))</f>
        <v>0</v>
      </c>
      <c r="F247" s="20">
        <f>IF(D247="SING",(A248-A246)/2*Model!$W$7*(COS(Wellpath!$M247+Wellpath!$Q247) / GField),Model!$W$7*((drdp!C247+drdp!L247)*'ABXY-TI1S'!$B247+(drdp!F247+drdp!O247)*'ABXY-TI1S'!$C247+(drdp!I247+drdp!R247)*'ABXY-TI1S'!$D247))</f>
        <v>0</v>
      </c>
      <c r="G247" s="20">
        <f>IF(D247="SING",0,Model!$W$7*((drdp!D247+drdp!M247)*'ABXY-TI1S'!$B247+(drdp!G247+drdp!P247)*'ABXY-TI1S'!$C247+(drdp!J247+drdp!S247)*'ABXY-TI1S'!$D247))</f>
        <v>0</v>
      </c>
      <c r="H247" s="18">
        <f>IF(D247="SING",(A247-A246)/2*Model!$W$7*(-SIN(Wellpath!$M247+Wellpath!$Q247) / GField),Model!$W$7*((drdp!B247)*'ABXY-TI1S'!$B247+(drdp!E247)*'ABXY-TI1S'!$C247+(drdp!H247)*'ABXY-TI1S'!$D247))</f>
        <v>0</v>
      </c>
      <c r="I247" s="18">
        <f>IF(D247="SING",(A247-A246)/2*Model!$W$7*(COS(Wellpath!$M247+Wellpath!$Q247) / GField),Model!$W$7*((drdp!C247)*'ABXY-TI1S'!$B247+(drdp!F247)*'ABXY-TI1S'!$C247+(drdp!I247)*'ABXY-TI1S'!$D247))</f>
        <v>0</v>
      </c>
      <c r="J247" s="18">
        <f>IF(D247="SING",0,Model!$W$7*((drdp!D247)*'ABXY-TI1S'!$B247+(drdp!G247)*'ABXY-TI1S'!$C247+(drdp!J247)*'ABXY-TI1S'!$D247))</f>
        <v>0</v>
      </c>
      <c r="K247" s="21">
        <f>SUM(E$3:E246)+H247</f>
        <v>-0.1329281953678958</v>
      </c>
      <c r="L247" s="21">
        <f>SUM(F$3:F246)+I247</f>
        <v>0.23617774702682112</v>
      </c>
      <c r="M247" s="21">
        <f>SUM(G$3:G246)+J247</f>
        <v>0.52766880310782338</v>
      </c>
      <c r="N247" s="21"/>
      <c r="O247" s="21"/>
      <c r="P247" s="21"/>
      <c r="Q247" s="19">
        <f t="shared" si="19"/>
        <v>1.7669905123765473E-2</v>
      </c>
      <c r="R247" s="19">
        <f t="shared" si="20"/>
        <v>5.5779928190665115E-2</v>
      </c>
      <c r="S247" s="19">
        <f t="shared" si="21"/>
        <v>0.27843436577324288</v>
      </c>
      <c r="T247" s="19">
        <f t="shared" si="22"/>
        <v>-3.1394681698330748E-2</v>
      </c>
      <c r="U247" s="19">
        <f t="shared" si="23"/>
        <v>-7.0142061749060486E-2</v>
      </c>
      <c r="V247" s="19">
        <f t="shared" si="24"/>
        <v>0.12462362909434499</v>
      </c>
    </row>
    <row r="248" spans="1:22" x14ac:dyDescent="0.25">
      <c r="A248" s="26">
        <f>Wellpath!E248</f>
        <v>0</v>
      </c>
      <c r="B248" s="22">
        <v>0</v>
      </c>
      <c r="C248" s="22">
        <f>-COS(Wellpath!L248) / GField</f>
        <v>-0.10197162129779283</v>
      </c>
      <c r="D248" s="22">
        <f>(TAN(Dip) * COS(Wellpath!L248) * SIN(Wellpath!O248)) / GField</f>
        <v>0</v>
      </c>
      <c r="E248" s="20">
        <f>IF(D248="SING",(A249-A247)/2*Model!$W$7*(-SIN(Wellpath!$M248+Wellpath!$Q248) / GField),Model!$W$7*((drdp!B248+drdp!K248)*'ABXY-TI1S'!$B248+(drdp!E248+drdp!N248)*'ABXY-TI1S'!$C248+(drdp!H248+drdp!Q248)*'ABXY-TI1S'!$D248))</f>
        <v>0</v>
      </c>
      <c r="F248" s="20">
        <f>IF(D248="SING",(A249-A247)/2*Model!$W$7*(COS(Wellpath!$M248+Wellpath!$Q248) / GField),Model!$W$7*((drdp!C248+drdp!L248)*'ABXY-TI1S'!$B248+(drdp!F248+drdp!O248)*'ABXY-TI1S'!$C248+(drdp!I248+drdp!R248)*'ABXY-TI1S'!$D248))</f>
        <v>0</v>
      </c>
      <c r="G248" s="20">
        <f>IF(D248="SING",0,Model!$W$7*((drdp!D248+drdp!M248)*'ABXY-TI1S'!$B248+(drdp!G248+drdp!P248)*'ABXY-TI1S'!$C248+(drdp!J248+drdp!S248)*'ABXY-TI1S'!$D248))</f>
        <v>0</v>
      </c>
      <c r="H248" s="18">
        <f>IF(D248="SING",(A248-A247)/2*Model!$W$7*(-SIN(Wellpath!$M248+Wellpath!$Q248) / GField),Model!$W$7*((drdp!B248)*'ABXY-TI1S'!$B248+(drdp!E248)*'ABXY-TI1S'!$C248+(drdp!H248)*'ABXY-TI1S'!$D248))</f>
        <v>0</v>
      </c>
      <c r="I248" s="18">
        <f>IF(D248="SING",(A248-A247)/2*Model!$W$7*(COS(Wellpath!$M248+Wellpath!$Q248) / GField),Model!$W$7*((drdp!C248)*'ABXY-TI1S'!$B248+(drdp!F248)*'ABXY-TI1S'!$C248+(drdp!I248)*'ABXY-TI1S'!$D248))</f>
        <v>0</v>
      </c>
      <c r="J248" s="18">
        <f>IF(D248="SING",0,Model!$W$7*((drdp!D248)*'ABXY-TI1S'!$B248+(drdp!G248)*'ABXY-TI1S'!$C248+(drdp!J248)*'ABXY-TI1S'!$D248))</f>
        <v>0</v>
      </c>
      <c r="K248" s="21">
        <f>SUM(E$3:E247)+H248</f>
        <v>-0.1329281953678958</v>
      </c>
      <c r="L248" s="21">
        <f>SUM(F$3:F247)+I248</f>
        <v>0.23617774702682112</v>
      </c>
      <c r="M248" s="21">
        <f>SUM(G$3:G247)+J248</f>
        <v>0.52766880310782338</v>
      </c>
      <c r="N248" s="21"/>
      <c r="O248" s="21"/>
      <c r="P248" s="21"/>
      <c r="Q248" s="19">
        <f t="shared" si="19"/>
        <v>1.7669905123765473E-2</v>
      </c>
      <c r="R248" s="19">
        <f t="shared" si="20"/>
        <v>5.5779928190665115E-2</v>
      </c>
      <c r="S248" s="19">
        <f t="shared" si="21"/>
        <v>0.27843436577324288</v>
      </c>
      <c r="T248" s="19">
        <f t="shared" si="22"/>
        <v>-3.1394681698330748E-2</v>
      </c>
      <c r="U248" s="19">
        <f t="shared" si="23"/>
        <v>-7.0142061749060486E-2</v>
      </c>
      <c r="V248" s="19">
        <f t="shared" si="24"/>
        <v>0.12462362909434499</v>
      </c>
    </row>
    <row r="249" spans="1:22" x14ac:dyDescent="0.25">
      <c r="A249" s="26">
        <f>Wellpath!E249</f>
        <v>0</v>
      </c>
      <c r="B249" s="22">
        <v>0</v>
      </c>
      <c r="C249" s="22">
        <f>-COS(Wellpath!L249) / GField</f>
        <v>-0.10197162129779283</v>
      </c>
      <c r="D249" s="22">
        <f>(TAN(Dip) * COS(Wellpath!L249) * SIN(Wellpath!O249)) / GField</f>
        <v>0</v>
      </c>
      <c r="E249" s="20">
        <f>IF(D249="SING",(A250-A248)/2*Model!$W$7*(-SIN(Wellpath!$M249+Wellpath!$Q249) / GField),Model!$W$7*((drdp!B249+drdp!K249)*'ABXY-TI1S'!$B249+(drdp!E249+drdp!N249)*'ABXY-TI1S'!$C249+(drdp!H249+drdp!Q249)*'ABXY-TI1S'!$D249))</f>
        <v>0</v>
      </c>
      <c r="F249" s="20">
        <f>IF(D249="SING",(A250-A248)/2*Model!$W$7*(COS(Wellpath!$M249+Wellpath!$Q249) / GField),Model!$W$7*((drdp!C249+drdp!L249)*'ABXY-TI1S'!$B249+(drdp!F249+drdp!O249)*'ABXY-TI1S'!$C249+(drdp!I249+drdp!R249)*'ABXY-TI1S'!$D249))</f>
        <v>0</v>
      </c>
      <c r="G249" s="20">
        <f>IF(D249="SING",0,Model!$W$7*((drdp!D249+drdp!M249)*'ABXY-TI1S'!$B249+(drdp!G249+drdp!P249)*'ABXY-TI1S'!$C249+(drdp!J249+drdp!S249)*'ABXY-TI1S'!$D249))</f>
        <v>0</v>
      </c>
      <c r="H249" s="18">
        <f>IF(D249="SING",(A249-A248)/2*Model!$W$7*(-SIN(Wellpath!$M249+Wellpath!$Q249) / GField),Model!$W$7*((drdp!B249)*'ABXY-TI1S'!$B249+(drdp!E249)*'ABXY-TI1S'!$C249+(drdp!H249)*'ABXY-TI1S'!$D249))</f>
        <v>0</v>
      </c>
      <c r="I249" s="18">
        <f>IF(D249="SING",(A249-A248)/2*Model!$W$7*(COS(Wellpath!$M249+Wellpath!$Q249) / GField),Model!$W$7*((drdp!C249)*'ABXY-TI1S'!$B249+(drdp!F249)*'ABXY-TI1S'!$C249+(drdp!I249)*'ABXY-TI1S'!$D249))</f>
        <v>0</v>
      </c>
      <c r="J249" s="18">
        <f>IF(D249="SING",0,Model!$W$7*((drdp!D249)*'ABXY-TI1S'!$B249+(drdp!G249)*'ABXY-TI1S'!$C249+(drdp!J249)*'ABXY-TI1S'!$D249))</f>
        <v>0</v>
      </c>
      <c r="K249" s="21">
        <f>SUM(E$3:E248)+H249</f>
        <v>-0.1329281953678958</v>
      </c>
      <c r="L249" s="21">
        <f>SUM(F$3:F248)+I249</f>
        <v>0.23617774702682112</v>
      </c>
      <c r="M249" s="21">
        <f>SUM(G$3:G248)+J249</f>
        <v>0.52766880310782338</v>
      </c>
      <c r="N249" s="21"/>
      <c r="O249" s="21"/>
      <c r="P249" s="21"/>
      <c r="Q249" s="19">
        <f t="shared" si="19"/>
        <v>1.7669905123765473E-2</v>
      </c>
      <c r="R249" s="19">
        <f t="shared" si="20"/>
        <v>5.5779928190665115E-2</v>
      </c>
      <c r="S249" s="19">
        <f t="shared" si="21"/>
        <v>0.27843436577324288</v>
      </c>
      <c r="T249" s="19">
        <f t="shared" si="22"/>
        <v>-3.1394681698330748E-2</v>
      </c>
      <c r="U249" s="19">
        <f t="shared" si="23"/>
        <v>-7.0142061749060486E-2</v>
      </c>
      <c r="V249" s="19">
        <f t="shared" si="24"/>
        <v>0.12462362909434499</v>
      </c>
    </row>
    <row r="250" spans="1:22" x14ac:dyDescent="0.25">
      <c r="A250" s="26">
        <f>Wellpath!E250</f>
        <v>0</v>
      </c>
      <c r="B250" s="22">
        <v>0</v>
      </c>
      <c r="C250" s="22">
        <f>-COS(Wellpath!L250) / GField</f>
        <v>-0.10197162129779283</v>
      </c>
      <c r="D250" s="22">
        <f>(TAN(Dip) * COS(Wellpath!L250) * SIN(Wellpath!O250)) / GField</f>
        <v>0</v>
      </c>
      <c r="E250" s="20">
        <f>IF(D250="SING",(A251-A249)/2*Model!$W$7*(-SIN(Wellpath!$M250+Wellpath!$Q250) / GField),Model!$W$7*((drdp!B250+drdp!K250)*'ABXY-TI1S'!$B250+(drdp!E250+drdp!N250)*'ABXY-TI1S'!$C250+(drdp!H250+drdp!Q250)*'ABXY-TI1S'!$D250))</f>
        <v>0</v>
      </c>
      <c r="F250" s="20">
        <f>IF(D250="SING",(A251-A249)/2*Model!$W$7*(COS(Wellpath!$M250+Wellpath!$Q250) / GField),Model!$W$7*((drdp!C250+drdp!L250)*'ABXY-TI1S'!$B250+(drdp!F250+drdp!O250)*'ABXY-TI1S'!$C250+(drdp!I250+drdp!R250)*'ABXY-TI1S'!$D250))</f>
        <v>0</v>
      </c>
      <c r="G250" s="20">
        <f>IF(D250="SING",0,Model!$W$7*((drdp!D250+drdp!M250)*'ABXY-TI1S'!$B250+(drdp!G250+drdp!P250)*'ABXY-TI1S'!$C250+(drdp!J250+drdp!S250)*'ABXY-TI1S'!$D250))</f>
        <v>0</v>
      </c>
      <c r="H250" s="18">
        <f>IF(D250="SING",(A250-A249)/2*Model!$W$7*(-SIN(Wellpath!$M250+Wellpath!$Q250) / GField),Model!$W$7*((drdp!B250)*'ABXY-TI1S'!$B250+(drdp!E250)*'ABXY-TI1S'!$C250+(drdp!H250)*'ABXY-TI1S'!$D250))</f>
        <v>0</v>
      </c>
      <c r="I250" s="18">
        <f>IF(D250="SING",(A250-A249)/2*Model!$W$7*(COS(Wellpath!$M250+Wellpath!$Q250) / GField),Model!$W$7*((drdp!C250)*'ABXY-TI1S'!$B250+(drdp!F250)*'ABXY-TI1S'!$C250+(drdp!I250)*'ABXY-TI1S'!$D250))</f>
        <v>0</v>
      </c>
      <c r="J250" s="18">
        <f>IF(D250="SING",0,Model!$W$7*((drdp!D250)*'ABXY-TI1S'!$B250+(drdp!G250)*'ABXY-TI1S'!$C250+(drdp!J250)*'ABXY-TI1S'!$D250))</f>
        <v>0</v>
      </c>
      <c r="K250" s="21">
        <f>SUM(E$3:E249)+H250</f>
        <v>-0.1329281953678958</v>
      </c>
      <c r="L250" s="21">
        <f>SUM(F$3:F249)+I250</f>
        <v>0.23617774702682112</v>
      </c>
      <c r="M250" s="21">
        <f>SUM(G$3:G249)+J250</f>
        <v>0.52766880310782338</v>
      </c>
      <c r="N250" s="21"/>
      <c r="O250" s="21"/>
      <c r="P250" s="21"/>
      <c r="Q250" s="19">
        <f t="shared" si="19"/>
        <v>1.7669905123765473E-2</v>
      </c>
      <c r="R250" s="19">
        <f t="shared" si="20"/>
        <v>5.5779928190665115E-2</v>
      </c>
      <c r="S250" s="19">
        <f t="shared" si="21"/>
        <v>0.27843436577324288</v>
      </c>
      <c r="T250" s="19">
        <f t="shared" si="22"/>
        <v>-3.1394681698330748E-2</v>
      </c>
      <c r="U250" s="19">
        <f t="shared" si="23"/>
        <v>-7.0142061749060486E-2</v>
      </c>
      <c r="V250" s="19">
        <f t="shared" si="24"/>
        <v>0.12462362909434499</v>
      </c>
    </row>
    <row r="251" spans="1:22" x14ac:dyDescent="0.25">
      <c r="A251" s="26">
        <f>Wellpath!E251</f>
        <v>0</v>
      </c>
      <c r="B251" s="22">
        <v>0</v>
      </c>
      <c r="C251" s="22">
        <f>-COS(Wellpath!L251) / GField</f>
        <v>-0.10197162129779283</v>
      </c>
      <c r="D251" s="22">
        <f>(TAN(Dip) * COS(Wellpath!L251) * SIN(Wellpath!O251)) / GField</f>
        <v>0</v>
      </c>
      <c r="E251" s="20">
        <f>IF(D251="SING",(A252-A250)/2*Model!$W$7*(-SIN(Wellpath!$M251+Wellpath!$Q251) / GField),Model!$W$7*((drdp!B251+drdp!K251)*'ABXY-TI1S'!$B251+(drdp!E251+drdp!N251)*'ABXY-TI1S'!$C251+(drdp!H251+drdp!Q251)*'ABXY-TI1S'!$D251))</f>
        <v>0</v>
      </c>
      <c r="F251" s="20">
        <f>IF(D251="SING",(A252-A250)/2*Model!$W$7*(COS(Wellpath!$M251+Wellpath!$Q251) / GField),Model!$W$7*((drdp!C251+drdp!L251)*'ABXY-TI1S'!$B251+(drdp!F251+drdp!O251)*'ABXY-TI1S'!$C251+(drdp!I251+drdp!R251)*'ABXY-TI1S'!$D251))</f>
        <v>0</v>
      </c>
      <c r="G251" s="20">
        <f>IF(D251="SING",0,Model!$W$7*((drdp!D251+drdp!M251)*'ABXY-TI1S'!$B251+(drdp!G251+drdp!P251)*'ABXY-TI1S'!$C251+(drdp!J251+drdp!S251)*'ABXY-TI1S'!$D251))</f>
        <v>0</v>
      </c>
      <c r="H251" s="18">
        <f>IF(D251="SING",(A251-A250)/2*Model!$W$7*(-SIN(Wellpath!$M251+Wellpath!$Q251) / GField),Model!$W$7*((drdp!B251)*'ABXY-TI1S'!$B251+(drdp!E251)*'ABXY-TI1S'!$C251+(drdp!H251)*'ABXY-TI1S'!$D251))</f>
        <v>0</v>
      </c>
      <c r="I251" s="18">
        <f>IF(D251="SING",(A251-A250)/2*Model!$W$7*(COS(Wellpath!$M251+Wellpath!$Q251) / GField),Model!$W$7*((drdp!C251)*'ABXY-TI1S'!$B251+(drdp!F251)*'ABXY-TI1S'!$C251+(drdp!I251)*'ABXY-TI1S'!$D251))</f>
        <v>0</v>
      </c>
      <c r="J251" s="18">
        <f>IF(D251="SING",0,Model!$W$7*((drdp!D251)*'ABXY-TI1S'!$B251+(drdp!G251)*'ABXY-TI1S'!$C251+(drdp!J251)*'ABXY-TI1S'!$D251))</f>
        <v>0</v>
      </c>
      <c r="K251" s="21">
        <f>SUM(E$3:E250)+H251</f>
        <v>-0.1329281953678958</v>
      </c>
      <c r="L251" s="21">
        <f>SUM(F$3:F250)+I251</f>
        <v>0.23617774702682112</v>
      </c>
      <c r="M251" s="21">
        <f>SUM(G$3:G250)+J251</f>
        <v>0.52766880310782338</v>
      </c>
      <c r="N251" s="21"/>
      <c r="O251" s="21"/>
      <c r="P251" s="21"/>
      <c r="Q251" s="19">
        <f t="shared" si="19"/>
        <v>1.7669905123765473E-2</v>
      </c>
      <c r="R251" s="19">
        <f t="shared" si="20"/>
        <v>5.5779928190665115E-2</v>
      </c>
      <c r="S251" s="19">
        <f t="shared" si="21"/>
        <v>0.27843436577324288</v>
      </c>
      <c r="T251" s="19">
        <f t="shared" si="22"/>
        <v>-3.1394681698330748E-2</v>
      </c>
      <c r="U251" s="19">
        <f t="shared" si="23"/>
        <v>-7.0142061749060486E-2</v>
      </c>
      <c r="V251" s="19">
        <f t="shared" si="24"/>
        <v>0.12462362909434499</v>
      </c>
    </row>
    <row r="252" spans="1:22" x14ac:dyDescent="0.25">
      <c r="A252" s="26">
        <f>Wellpath!E252</f>
        <v>0</v>
      </c>
      <c r="B252" s="22">
        <v>0</v>
      </c>
      <c r="C252" s="22">
        <f>-COS(Wellpath!L252) / GField</f>
        <v>-0.10197162129779283</v>
      </c>
      <c r="D252" s="22">
        <f>(TAN(Dip) * COS(Wellpath!L252) * SIN(Wellpath!O252)) / GField</f>
        <v>0</v>
      </c>
      <c r="E252" s="20">
        <f>IF(D252="SING",(A253-A251)/2*Model!$W$7*(-SIN(Wellpath!$M252+Wellpath!$Q252) / GField),Model!$W$7*((drdp!B252+drdp!K252)*'ABXY-TI1S'!$B252+(drdp!E252+drdp!N252)*'ABXY-TI1S'!$C252+(drdp!H252+drdp!Q252)*'ABXY-TI1S'!$D252))</f>
        <v>0</v>
      </c>
      <c r="F252" s="20">
        <f>IF(D252="SING",(A253-A251)/2*Model!$W$7*(COS(Wellpath!$M252+Wellpath!$Q252) / GField),Model!$W$7*((drdp!C252+drdp!L252)*'ABXY-TI1S'!$B252+(drdp!F252+drdp!O252)*'ABXY-TI1S'!$C252+(drdp!I252+drdp!R252)*'ABXY-TI1S'!$D252))</f>
        <v>0</v>
      </c>
      <c r="G252" s="20">
        <f>IF(D252="SING",0,Model!$W$7*((drdp!D252+drdp!M252)*'ABXY-TI1S'!$B252+(drdp!G252+drdp!P252)*'ABXY-TI1S'!$C252+(drdp!J252+drdp!S252)*'ABXY-TI1S'!$D252))</f>
        <v>0</v>
      </c>
      <c r="H252" s="18">
        <f>IF(D252="SING",(A252-A251)/2*Model!$W$7*(-SIN(Wellpath!$M252+Wellpath!$Q252) / GField),Model!$W$7*((drdp!B252)*'ABXY-TI1S'!$B252+(drdp!E252)*'ABXY-TI1S'!$C252+(drdp!H252)*'ABXY-TI1S'!$D252))</f>
        <v>0</v>
      </c>
      <c r="I252" s="18">
        <f>IF(D252="SING",(A252-A251)/2*Model!$W$7*(COS(Wellpath!$M252+Wellpath!$Q252) / GField),Model!$W$7*((drdp!C252)*'ABXY-TI1S'!$B252+(drdp!F252)*'ABXY-TI1S'!$C252+(drdp!I252)*'ABXY-TI1S'!$D252))</f>
        <v>0</v>
      </c>
      <c r="J252" s="18">
        <f>IF(D252="SING",0,Model!$W$7*((drdp!D252)*'ABXY-TI1S'!$B252+(drdp!G252)*'ABXY-TI1S'!$C252+(drdp!J252)*'ABXY-TI1S'!$D252))</f>
        <v>0</v>
      </c>
      <c r="K252" s="21">
        <f>SUM(E$3:E251)+H252</f>
        <v>-0.1329281953678958</v>
      </c>
      <c r="L252" s="21">
        <f>SUM(F$3:F251)+I252</f>
        <v>0.23617774702682112</v>
      </c>
      <c r="M252" s="21">
        <f>SUM(G$3:G251)+J252</f>
        <v>0.52766880310782338</v>
      </c>
      <c r="N252" s="21"/>
      <c r="O252" s="21"/>
      <c r="P252" s="21"/>
      <c r="Q252" s="19">
        <f t="shared" si="19"/>
        <v>1.7669905123765473E-2</v>
      </c>
      <c r="R252" s="19">
        <f t="shared" si="20"/>
        <v>5.5779928190665115E-2</v>
      </c>
      <c r="S252" s="19">
        <f t="shared" si="21"/>
        <v>0.27843436577324288</v>
      </c>
      <c r="T252" s="19">
        <f t="shared" si="22"/>
        <v>-3.1394681698330748E-2</v>
      </c>
      <c r="U252" s="19">
        <f t="shared" si="23"/>
        <v>-7.0142061749060486E-2</v>
      </c>
      <c r="V252" s="19">
        <f t="shared" si="24"/>
        <v>0.12462362909434499</v>
      </c>
    </row>
    <row r="253" spans="1:22" x14ac:dyDescent="0.25">
      <c r="A253" s="26">
        <f>Wellpath!E253</f>
        <v>0</v>
      </c>
      <c r="B253" s="22">
        <v>0</v>
      </c>
      <c r="C253" s="22">
        <f>-COS(Wellpath!L253) / GField</f>
        <v>-0.10197162129779283</v>
      </c>
      <c r="D253" s="22">
        <f>(TAN(Dip) * COS(Wellpath!L253) * SIN(Wellpath!O253)) / GField</f>
        <v>0</v>
      </c>
      <c r="E253" s="20">
        <f>IF(D253="SING",(A254-A252)/2*Model!$W$7*(-SIN(Wellpath!$M253+Wellpath!$Q253) / GField),Model!$W$7*((drdp!B253+drdp!K253)*'ABXY-TI1S'!$B253+(drdp!E253+drdp!N253)*'ABXY-TI1S'!$C253+(drdp!H253+drdp!Q253)*'ABXY-TI1S'!$D253))</f>
        <v>0</v>
      </c>
      <c r="F253" s="20">
        <f>IF(D253="SING",(A254-A252)/2*Model!$W$7*(COS(Wellpath!$M253+Wellpath!$Q253) / GField),Model!$W$7*((drdp!C253+drdp!L253)*'ABXY-TI1S'!$B253+(drdp!F253+drdp!O253)*'ABXY-TI1S'!$C253+(drdp!I253+drdp!R253)*'ABXY-TI1S'!$D253))</f>
        <v>0</v>
      </c>
      <c r="G253" s="20">
        <f>IF(D253="SING",0,Model!$W$7*((drdp!D253+drdp!M253)*'ABXY-TI1S'!$B253+(drdp!G253+drdp!P253)*'ABXY-TI1S'!$C253+(drdp!J253+drdp!S253)*'ABXY-TI1S'!$D253))</f>
        <v>0</v>
      </c>
      <c r="H253" s="18">
        <f>IF(D253="SING",(A253-A252)/2*Model!$W$7*(-SIN(Wellpath!$M253+Wellpath!$Q253) / GField),Model!$W$7*((drdp!B253)*'ABXY-TI1S'!$B253+(drdp!E253)*'ABXY-TI1S'!$C253+(drdp!H253)*'ABXY-TI1S'!$D253))</f>
        <v>0</v>
      </c>
      <c r="I253" s="18">
        <f>IF(D253="SING",(A253-A252)/2*Model!$W$7*(COS(Wellpath!$M253+Wellpath!$Q253) / GField),Model!$W$7*((drdp!C253)*'ABXY-TI1S'!$B253+(drdp!F253)*'ABXY-TI1S'!$C253+(drdp!I253)*'ABXY-TI1S'!$D253))</f>
        <v>0</v>
      </c>
      <c r="J253" s="18">
        <f>IF(D253="SING",0,Model!$W$7*((drdp!D253)*'ABXY-TI1S'!$B253+(drdp!G253)*'ABXY-TI1S'!$C253+(drdp!J253)*'ABXY-TI1S'!$D253))</f>
        <v>0</v>
      </c>
      <c r="K253" s="21">
        <f>SUM(E$3:E252)+H253</f>
        <v>-0.1329281953678958</v>
      </c>
      <c r="L253" s="21">
        <f>SUM(F$3:F252)+I253</f>
        <v>0.23617774702682112</v>
      </c>
      <c r="M253" s="21">
        <f>SUM(G$3:G252)+J253</f>
        <v>0.52766880310782338</v>
      </c>
      <c r="N253" s="21"/>
      <c r="O253" s="21"/>
      <c r="P253" s="21"/>
      <c r="Q253" s="19">
        <f t="shared" si="19"/>
        <v>1.7669905123765473E-2</v>
      </c>
      <c r="R253" s="19">
        <f t="shared" si="20"/>
        <v>5.5779928190665115E-2</v>
      </c>
      <c r="S253" s="19">
        <f t="shared" si="21"/>
        <v>0.27843436577324288</v>
      </c>
      <c r="T253" s="19">
        <f t="shared" si="22"/>
        <v>-3.1394681698330748E-2</v>
      </c>
      <c r="U253" s="19">
        <f t="shared" si="23"/>
        <v>-7.0142061749060486E-2</v>
      </c>
      <c r="V253" s="19">
        <f t="shared" si="24"/>
        <v>0.12462362909434499</v>
      </c>
    </row>
    <row r="254" spans="1:22" x14ac:dyDescent="0.25">
      <c r="A254" s="26">
        <f>Wellpath!E254</f>
        <v>0</v>
      </c>
      <c r="B254" s="22">
        <v>0</v>
      </c>
      <c r="C254" s="22">
        <f>-COS(Wellpath!L254) / GField</f>
        <v>-0.10197162129779283</v>
      </c>
      <c r="D254" s="22">
        <f>(TAN(Dip) * COS(Wellpath!L254) * SIN(Wellpath!O254)) / GField</f>
        <v>0</v>
      </c>
      <c r="E254" s="20">
        <f>IF(D254="SING",(A255-A253)/2*Model!$W$7*(-SIN(Wellpath!$M254+Wellpath!$Q254) / GField),Model!$W$7*((drdp!B254+drdp!K254)*'ABXY-TI1S'!$B254+(drdp!E254+drdp!N254)*'ABXY-TI1S'!$C254+(drdp!H254+drdp!Q254)*'ABXY-TI1S'!$D254))</f>
        <v>0</v>
      </c>
      <c r="F254" s="20">
        <f>IF(D254="SING",(A255-A253)/2*Model!$W$7*(COS(Wellpath!$M254+Wellpath!$Q254) / GField),Model!$W$7*((drdp!C254+drdp!L254)*'ABXY-TI1S'!$B254+(drdp!F254+drdp!O254)*'ABXY-TI1S'!$C254+(drdp!I254+drdp!R254)*'ABXY-TI1S'!$D254))</f>
        <v>0</v>
      </c>
      <c r="G254" s="20">
        <f>IF(D254="SING",0,Model!$W$7*((drdp!D254+drdp!M254)*'ABXY-TI1S'!$B254+(drdp!G254+drdp!P254)*'ABXY-TI1S'!$C254+(drdp!J254+drdp!S254)*'ABXY-TI1S'!$D254))</f>
        <v>0</v>
      </c>
      <c r="H254" s="18">
        <f>IF(D254="SING",(A254-A253)/2*Model!$W$7*(-SIN(Wellpath!$M254+Wellpath!$Q254) / GField),Model!$W$7*((drdp!B254)*'ABXY-TI1S'!$B254+(drdp!E254)*'ABXY-TI1S'!$C254+(drdp!H254)*'ABXY-TI1S'!$D254))</f>
        <v>0</v>
      </c>
      <c r="I254" s="18">
        <f>IF(D254="SING",(A254-A253)/2*Model!$W$7*(COS(Wellpath!$M254+Wellpath!$Q254) / GField),Model!$W$7*((drdp!C254)*'ABXY-TI1S'!$B254+(drdp!F254)*'ABXY-TI1S'!$C254+(drdp!I254)*'ABXY-TI1S'!$D254))</f>
        <v>0</v>
      </c>
      <c r="J254" s="18">
        <f>IF(D254="SING",0,Model!$W$7*((drdp!D254)*'ABXY-TI1S'!$B254+(drdp!G254)*'ABXY-TI1S'!$C254+(drdp!J254)*'ABXY-TI1S'!$D254))</f>
        <v>0</v>
      </c>
      <c r="K254" s="21">
        <f>SUM(E$3:E253)+H254</f>
        <v>-0.1329281953678958</v>
      </c>
      <c r="L254" s="21">
        <f>SUM(F$3:F253)+I254</f>
        <v>0.23617774702682112</v>
      </c>
      <c r="M254" s="21">
        <f>SUM(G$3:G253)+J254</f>
        <v>0.52766880310782338</v>
      </c>
      <c r="N254" s="21"/>
      <c r="O254" s="21"/>
      <c r="P254" s="21"/>
      <c r="Q254" s="19">
        <f t="shared" si="19"/>
        <v>1.7669905123765473E-2</v>
      </c>
      <c r="R254" s="19">
        <f t="shared" si="20"/>
        <v>5.5779928190665115E-2</v>
      </c>
      <c r="S254" s="19">
        <f t="shared" si="21"/>
        <v>0.27843436577324288</v>
      </c>
      <c r="T254" s="19">
        <f t="shared" si="22"/>
        <v>-3.1394681698330748E-2</v>
      </c>
      <c r="U254" s="19">
        <f t="shared" si="23"/>
        <v>-7.0142061749060486E-2</v>
      </c>
      <c r="V254" s="19">
        <f t="shared" si="24"/>
        <v>0.12462362909434499</v>
      </c>
    </row>
    <row r="255" spans="1:22" x14ac:dyDescent="0.25">
      <c r="A255" s="26">
        <f>Wellpath!E255</f>
        <v>0</v>
      </c>
      <c r="B255" s="22">
        <v>0</v>
      </c>
      <c r="C255" s="22">
        <f>-COS(Wellpath!L255) / GField</f>
        <v>-0.10197162129779283</v>
      </c>
      <c r="D255" s="22">
        <f>(TAN(Dip) * COS(Wellpath!L255) * SIN(Wellpath!O255)) / GField</f>
        <v>0</v>
      </c>
      <c r="E255" s="20">
        <f>IF(D255="SING",(A256-A254)/2*Model!$W$7*(-SIN(Wellpath!$M255+Wellpath!$Q255) / GField),Model!$W$7*((drdp!B255+drdp!K255)*'ABXY-TI1S'!$B255+(drdp!E255+drdp!N255)*'ABXY-TI1S'!$C255+(drdp!H255+drdp!Q255)*'ABXY-TI1S'!$D255))</f>
        <v>0</v>
      </c>
      <c r="F255" s="20">
        <f>IF(D255="SING",(A256-A254)/2*Model!$W$7*(COS(Wellpath!$M255+Wellpath!$Q255) / GField),Model!$W$7*((drdp!C255+drdp!L255)*'ABXY-TI1S'!$B255+(drdp!F255+drdp!O255)*'ABXY-TI1S'!$C255+(drdp!I255+drdp!R255)*'ABXY-TI1S'!$D255))</f>
        <v>0</v>
      </c>
      <c r="G255" s="20">
        <f>IF(D255="SING",0,Model!$W$7*((drdp!D255+drdp!M255)*'ABXY-TI1S'!$B255+(drdp!G255+drdp!P255)*'ABXY-TI1S'!$C255+(drdp!J255+drdp!S255)*'ABXY-TI1S'!$D255))</f>
        <v>0</v>
      </c>
      <c r="H255" s="18">
        <f>IF(D255="SING",(A255-A254)/2*Model!$W$7*(-SIN(Wellpath!$M255+Wellpath!$Q255) / GField),Model!$W$7*((drdp!B255)*'ABXY-TI1S'!$B255+(drdp!E255)*'ABXY-TI1S'!$C255+(drdp!H255)*'ABXY-TI1S'!$D255))</f>
        <v>0</v>
      </c>
      <c r="I255" s="18">
        <f>IF(D255="SING",(A255-A254)/2*Model!$W$7*(COS(Wellpath!$M255+Wellpath!$Q255) / GField),Model!$W$7*((drdp!C255)*'ABXY-TI1S'!$B255+(drdp!F255)*'ABXY-TI1S'!$C255+(drdp!I255)*'ABXY-TI1S'!$D255))</f>
        <v>0</v>
      </c>
      <c r="J255" s="18">
        <f>IF(D255="SING",0,Model!$W$7*((drdp!D255)*'ABXY-TI1S'!$B255+(drdp!G255)*'ABXY-TI1S'!$C255+(drdp!J255)*'ABXY-TI1S'!$D255))</f>
        <v>0</v>
      </c>
      <c r="K255" s="21">
        <f>SUM(E$3:E254)+H255</f>
        <v>-0.1329281953678958</v>
      </c>
      <c r="L255" s="21">
        <f>SUM(F$3:F254)+I255</f>
        <v>0.23617774702682112</v>
      </c>
      <c r="M255" s="21">
        <f>SUM(G$3:G254)+J255</f>
        <v>0.52766880310782338</v>
      </c>
      <c r="N255" s="21"/>
      <c r="O255" s="21"/>
      <c r="P255" s="21"/>
      <c r="Q255" s="19">
        <f t="shared" si="19"/>
        <v>1.7669905123765473E-2</v>
      </c>
      <c r="R255" s="19">
        <f t="shared" si="20"/>
        <v>5.5779928190665115E-2</v>
      </c>
      <c r="S255" s="19">
        <f t="shared" si="21"/>
        <v>0.27843436577324288</v>
      </c>
      <c r="T255" s="19">
        <f t="shared" si="22"/>
        <v>-3.1394681698330748E-2</v>
      </c>
      <c r="U255" s="19">
        <f t="shared" si="23"/>
        <v>-7.0142061749060486E-2</v>
      </c>
      <c r="V255" s="19">
        <f t="shared" si="24"/>
        <v>0.12462362909434499</v>
      </c>
    </row>
    <row r="256" spans="1:22" x14ac:dyDescent="0.25">
      <c r="A256" s="26">
        <f>Wellpath!E256</f>
        <v>0</v>
      </c>
      <c r="B256" s="22">
        <v>0</v>
      </c>
      <c r="C256" s="22">
        <f>-COS(Wellpath!L256) / GField</f>
        <v>-0.10197162129779283</v>
      </c>
      <c r="D256" s="22">
        <f>(TAN(Dip) * COS(Wellpath!L256) * SIN(Wellpath!O256)) / GField</f>
        <v>0</v>
      </c>
      <c r="E256" s="20">
        <f>IF(D256="SING",(A257-A255)/2*Model!$W$7*(-SIN(Wellpath!$M256+Wellpath!$Q256) / GField),Model!$W$7*((drdp!B256+drdp!K256)*'ABXY-TI1S'!$B256+(drdp!E256+drdp!N256)*'ABXY-TI1S'!$C256+(drdp!H256+drdp!Q256)*'ABXY-TI1S'!$D256))</f>
        <v>0</v>
      </c>
      <c r="F256" s="20">
        <f>IF(D256="SING",(A257-A255)/2*Model!$W$7*(COS(Wellpath!$M256+Wellpath!$Q256) / GField),Model!$W$7*((drdp!C256+drdp!L256)*'ABXY-TI1S'!$B256+(drdp!F256+drdp!O256)*'ABXY-TI1S'!$C256+(drdp!I256+drdp!R256)*'ABXY-TI1S'!$D256))</f>
        <v>0</v>
      </c>
      <c r="G256" s="20">
        <f>IF(D256="SING",0,Model!$W$7*((drdp!D256+drdp!M256)*'ABXY-TI1S'!$B256+(drdp!G256+drdp!P256)*'ABXY-TI1S'!$C256+(drdp!J256+drdp!S256)*'ABXY-TI1S'!$D256))</f>
        <v>0</v>
      </c>
      <c r="H256" s="18">
        <f>IF(D256="SING",(A256-A255)/2*Model!$W$7*(-SIN(Wellpath!$M256+Wellpath!$Q256) / GField),Model!$W$7*((drdp!B256)*'ABXY-TI1S'!$B256+(drdp!E256)*'ABXY-TI1S'!$C256+(drdp!H256)*'ABXY-TI1S'!$D256))</f>
        <v>0</v>
      </c>
      <c r="I256" s="18">
        <f>IF(D256="SING",(A256-A255)/2*Model!$W$7*(COS(Wellpath!$M256+Wellpath!$Q256) / GField),Model!$W$7*((drdp!C256)*'ABXY-TI1S'!$B256+(drdp!F256)*'ABXY-TI1S'!$C256+(drdp!I256)*'ABXY-TI1S'!$D256))</f>
        <v>0</v>
      </c>
      <c r="J256" s="18">
        <f>IF(D256="SING",0,Model!$W$7*((drdp!D256)*'ABXY-TI1S'!$B256+(drdp!G256)*'ABXY-TI1S'!$C256+(drdp!J256)*'ABXY-TI1S'!$D256))</f>
        <v>0</v>
      </c>
      <c r="K256" s="21">
        <f>SUM(E$3:E255)+H256</f>
        <v>-0.1329281953678958</v>
      </c>
      <c r="L256" s="21">
        <f>SUM(F$3:F255)+I256</f>
        <v>0.23617774702682112</v>
      </c>
      <c r="M256" s="21">
        <f>SUM(G$3:G255)+J256</f>
        <v>0.52766880310782338</v>
      </c>
      <c r="N256" s="21"/>
      <c r="O256" s="21"/>
      <c r="P256" s="21"/>
      <c r="Q256" s="19">
        <f t="shared" si="19"/>
        <v>1.7669905123765473E-2</v>
      </c>
      <c r="R256" s="19">
        <f t="shared" si="20"/>
        <v>5.5779928190665115E-2</v>
      </c>
      <c r="S256" s="19">
        <f t="shared" si="21"/>
        <v>0.27843436577324288</v>
      </c>
      <c r="T256" s="19">
        <f t="shared" si="22"/>
        <v>-3.1394681698330748E-2</v>
      </c>
      <c r="U256" s="19">
        <f t="shared" si="23"/>
        <v>-7.0142061749060486E-2</v>
      </c>
      <c r="V256" s="19">
        <f t="shared" si="24"/>
        <v>0.12462362909434499</v>
      </c>
    </row>
    <row r="257" spans="1:22" x14ac:dyDescent="0.25">
      <c r="A257" s="26">
        <f>Wellpath!E257</f>
        <v>0</v>
      </c>
      <c r="B257" s="22">
        <v>0</v>
      </c>
      <c r="C257" s="22">
        <f>-COS(Wellpath!L257) / GField</f>
        <v>-0.10197162129779283</v>
      </c>
      <c r="D257" s="22">
        <f>(TAN(Dip) * COS(Wellpath!L257) * SIN(Wellpath!O257)) / GField</f>
        <v>0</v>
      </c>
      <c r="E257" s="20">
        <f>IF(D257="SING",(A258-A256)/2*Model!$W$7*(-SIN(Wellpath!$M257+Wellpath!$Q257) / GField),Model!$W$7*((drdp!B257+drdp!K257)*'ABXY-TI1S'!$B257+(drdp!E257+drdp!N257)*'ABXY-TI1S'!$C257+(drdp!H257+drdp!Q257)*'ABXY-TI1S'!$D257))</f>
        <v>0</v>
      </c>
      <c r="F257" s="20">
        <f>IF(D257="SING",(A258-A256)/2*Model!$W$7*(COS(Wellpath!$M257+Wellpath!$Q257) / GField),Model!$W$7*((drdp!C257+drdp!L257)*'ABXY-TI1S'!$B257+(drdp!F257+drdp!O257)*'ABXY-TI1S'!$C257+(drdp!I257+drdp!R257)*'ABXY-TI1S'!$D257))</f>
        <v>0</v>
      </c>
      <c r="G257" s="20">
        <f>IF(D257="SING",0,Model!$W$7*((drdp!D257+drdp!M257)*'ABXY-TI1S'!$B257+(drdp!G257+drdp!P257)*'ABXY-TI1S'!$C257+(drdp!J257+drdp!S257)*'ABXY-TI1S'!$D257))</f>
        <v>0</v>
      </c>
      <c r="H257" s="18">
        <f>IF(D257="SING",(A257-A256)/2*Model!$W$7*(-SIN(Wellpath!$M257+Wellpath!$Q257) / GField),Model!$W$7*((drdp!B257)*'ABXY-TI1S'!$B257+(drdp!E257)*'ABXY-TI1S'!$C257+(drdp!H257)*'ABXY-TI1S'!$D257))</f>
        <v>0</v>
      </c>
      <c r="I257" s="18">
        <f>IF(D257="SING",(A257-A256)/2*Model!$W$7*(COS(Wellpath!$M257+Wellpath!$Q257) / GField),Model!$W$7*((drdp!C257)*'ABXY-TI1S'!$B257+(drdp!F257)*'ABXY-TI1S'!$C257+(drdp!I257)*'ABXY-TI1S'!$D257))</f>
        <v>0</v>
      </c>
      <c r="J257" s="18">
        <f>IF(D257="SING",0,Model!$W$7*((drdp!D257)*'ABXY-TI1S'!$B257+(drdp!G257)*'ABXY-TI1S'!$C257+(drdp!J257)*'ABXY-TI1S'!$D257))</f>
        <v>0</v>
      </c>
      <c r="K257" s="21">
        <f>SUM(E$3:E256)+H257</f>
        <v>-0.1329281953678958</v>
      </c>
      <c r="L257" s="21">
        <f>SUM(F$3:F256)+I257</f>
        <v>0.23617774702682112</v>
      </c>
      <c r="M257" s="21">
        <f>SUM(G$3:G256)+J257</f>
        <v>0.52766880310782338</v>
      </c>
      <c r="N257" s="21"/>
      <c r="O257" s="21"/>
      <c r="P257" s="21"/>
      <c r="Q257" s="19">
        <f t="shared" si="19"/>
        <v>1.7669905123765473E-2</v>
      </c>
      <c r="R257" s="19">
        <f t="shared" si="20"/>
        <v>5.5779928190665115E-2</v>
      </c>
      <c r="S257" s="19">
        <f t="shared" si="21"/>
        <v>0.27843436577324288</v>
      </c>
      <c r="T257" s="19">
        <f t="shared" si="22"/>
        <v>-3.1394681698330748E-2</v>
      </c>
      <c r="U257" s="19">
        <f t="shared" si="23"/>
        <v>-7.0142061749060486E-2</v>
      </c>
      <c r="V257" s="19">
        <f t="shared" si="24"/>
        <v>0.12462362909434499</v>
      </c>
    </row>
    <row r="258" spans="1:22" x14ac:dyDescent="0.25">
      <c r="A258" s="26">
        <f>Wellpath!E258</f>
        <v>0</v>
      </c>
      <c r="B258" s="22">
        <v>0</v>
      </c>
      <c r="C258" s="22">
        <f>-COS(Wellpath!L258) / GField</f>
        <v>-0.10197162129779283</v>
      </c>
      <c r="D258" s="22">
        <f>(TAN(Dip) * COS(Wellpath!L258) * SIN(Wellpath!O258)) / GField</f>
        <v>0</v>
      </c>
      <c r="E258" s="20">
        <f>IF(D258="SING",(A259-A257)/2*Model!$W$7*(-SIN(Wellpath!$M258+Wellpath!$Q258) / GField),Model!$W$7*((drdp!B258+drdp!K258)*'ABXY-TI1S'!$B258+(drdp!E258+drdp!N258)*'ABXY-TI1S'!$C258+(drdp!H258+drdp!Q258)*'ABXY-TI1S'!$D258))</f>
        <v>0</v>
      </c>
      <c r="F258" s="20">
        <f>IF(D258="SING",(A259-A257)/2*Model!$W$7*(COS(Wellpath!$M258+Wellpath!$Q258) / GField),Model!$W$7*((drdp!C258+drdp!L258)*'ABXY-TI1S'!$B258+(drdp!F258+drdp!O258)*'ABXY-TI1S'!$C258+(drdp!I258+drdp!R258)*'ABXY-TI1S'!$D258))</f>
        <v>0</v>
      </c>
      <c r="G258" s="20">
        <f>IF(D258="SING",0,Model!$W$7*((drdp!D258+drdp!M258)*'ABXY-TI1S'!$B258+(drdp!G258+drdp!P258)*'ABXY-TI1S'!$C258+(drdp!J258+drdp!S258)*'ABXY-TI1S'!$D258))</f>
        <v>0</v>
      </c>
      <c r="H258" s="18">
        <f>IF(D258="SING",(A258-A257)/2*Model!$W$7*(-SIN(Wellpath!$M258+Wellpath!$Q258) / GField),Model!$W$7*((drdp!B258)*'ABXY-TI1S'!$B258+(drdp!E258)*'ABXY-TI1S'!$C258+(drdp!H258)*'ABXY-TI1S'!$D258))</f>
        <v>0</v>
      </c>
      <c r="I258" s="18">
        <f>IF(D258="SING",(A258-A257)/2*Model!$W$7*(COS(Wellpath!$M258+Wellpath!$Q258) / GField),Model!$W$7*((drdp!C258)*'ABXY-TI1S'!$B258+(drdp!F258)*'ABXY-TI1S'!$C258+(drdp!I258)*'ABXY-TI1S'!$D258))</f>
        <v>0</v>
      </c>
      <c r="J258" s="18">
        <f>IF(D258="SING",0,Model!$W$7*((drdp!D258)*'ABXY-TI1S'!$B258+(drdp!G258)*'ABXY-TI1S'!$C258+(drdp!J258)*'ABXY-TI1S'!$D258))</f>
        <v>0</v>
      </c>
      <c r="K258" s="21">
        <f>SUM(E$3:E257)+H258</f>
        <v>-0.1329281953678958</v>
      </c>
      <c r="L258" s="21">
        <f>SUM(F$3:F257)+I258</f>
        <v>0.23617774702682112</v>
      </c>
      <c r="M258" s="21">
        <f>SUM(G$3:G257)+J258</f>
        <v>0.52766880310782338</v>
      </c>
      <c r="N258" s="21"/>
      <c r="O258" s="21"/>
      <c r="P258" s="21"/>
      <c r="Q258" s="19">
        <f t="shared" si="19"/>
        <v>1.7669905123765473E-2</v>
      </c>
      <c r="R258" s="19">
        <f t="shared" si="20"/>
        <v>5.5779928190665115E-2</v>
      </c>
      <c r="S258" s="19">
        <f t="shared" si="21"/>
        <v>0.27843436577324288</v>
      </c>
      <c r="T258" s="19">
        <f t="shared" si="22"/>
        <v>-3.1394681698330748E-2</v>
      </c>
      <c r="U258" s="19">
        <f t="shared" si="23"/>
        <v>-7.0142061749060486E-2</v>
      </c>
      <c r="V258" s="19">
        <f t="shared" si="24"/>
        <v>0.12462362909434499</v>
      </c>
    </row>
    <row r="259" spans="1:22" x14ac:dyDescent="0.25">
      <c r="A259" s="26">
        <f>Wellpath!E259</f>
        <v>0</v>
      </c>
      <c r="B259" s="22">
        <v>0</v>
      </c>
      <c r="C259" s="22">
        <f>-COS(Wellpath!L259) / GField</f>
        <v>-0.10197162129779283</v>
      </c>
      <c r="D259" s="22">
        <f>(TAN(Dip) * COS(Wellpath!L259) * SIN(Wellpath!O259)) / GField</f>
        <v>0</v>
      </c>
      <c r="E259" s="20">
        <f>IF(D259="SING",(A260-A258)/2*Model!$W$7*(-SIN(Wellpath!$M259+Wellpath!$Q259) / GField),Model!$W$7*((drdp!B259+drdp!K259)*'ABXY-TI1S'!$B259+(drdp!E259+drdp!N259)*'ABXY-TI1S'!$C259+(drdp!H259+drdp!Q259)*'ABXY-TI1S'!$D259))</f>
        <v>0</v>
      </c>
      <c r="F259" s="20">
        <f>IF(D259="SING",(A260-A258)/2*Model!$W$7*(COS(Wellpath!$M259+Wellpath!$Q259) / GField),Model!$W$7*((drdp!C259+drdp!L259)*'ABXY-TI1S'!$B259+(drdp!F259+drdp!O259)*'ABXY-TI1S'!$C259+(drdp!I259+drdp!R259)*'ABXY-TI1S'!$D259))</f>
        <v>0</v>
      </c>
      <c r="G259" s="20">
        <f>IF(D259="SING",0,Model!$W$7*((drdp!D259+drdp!M259)*'ABXY-TI1S'!$B259+(drdp!G259+drdp!P259)*'ABXY-TI1S'!$C259+(drdp!J259+drdp!S259)*'ABXY-TI1S'!$D259))</f>
        <v>0</v>
      </c>
      <c r="H259" s="18">
        <f>IF(D259="SING",(A259-A258)/2*Model!$W$7*(-SIN(Wellpath!$M259+Wellpath!$Q259) / GField),Model!$W$7*((drdp!B259)*'ABXY-TI1S'!$B259+(drdp!E259)*'ABXY-TI1S'!$C259+(drdp!H259)*'ABXY-TI1S'!$D259))</f>
        <v>0</v>
      </c>
      <c r="I259" s="18">
        <f>IF(D259="SING",(A259-A258)/2*Model!$W$7*(COS(Wellpath!$M259+Wellpath!$Q259) / GField),Model!$W$7*((drdp!C259)*'ABXY-TI1S'!$B259+(drdp!F259)*'ABXY-TI1S'!$C259+(drdp!I259)*'ABXY-TI1S'!$D259))</f>
        <v>0</v>
      </c>
      <c r="J259" s="18">
        <f>IF(D259="SING",0,Model!$W$7*((drdp!D259)*'ABXY-TI1S'!$B259+(drdp!G259)*'ABXY-TI1S'!$C259+(drdp!J259)*'ABXY-TI1S'!$D259))</f>
        <v>0</v>
      </c>
      <c r="K259" s="21">
        <f>SUM(E$3:E258)+H259</f>
        <v>-0.1329281953678958</v>
      </c>
      <c r="L259" s="21">
        <f>SUM(F$3:F258)+I259</f>
        <v>0.23617774702682112</v>
      </c>
      <c r="M259" s="21">
        <f>SUM(G$3:G258)+J259</f>
        <v>0.52766880310782338</v>
      </c>
      <c r="N259" s="21"/>
      <c r="O259" s="21"/>
      <c r="P259" s="21"/>
      <c r="Q259" s="19">
        <f t="shared" si="19"/>
        <v>1.7669905123765473E-2</v>
      </c>
      <c r="R259" s="19">
        <f t="shared" si="20"/>
        <v>5.5779928190665115E-2</v>
      </c>
      <c r="S259" s="19">
        <f t="shared" si="21"/>
        <v>0.27843436577324288</v>
      </c>
      <c r="T259" s="19">
        <f t="shared" si="22"/>
        <v>-3.1394681698330748E-2</v>
      </c>
      <c r="U259" s="19">
        <f t="shared" si="23"/>
        <v>-7.0142061749060486E-2</v>
      </c>
      <c r="V259" s="19">
        <f t="shared" si="24"/>
        <v>0.12462362909434499</v>
      </c>
    </row>
    <row r="260" spans="1:22" x14ac:dyDescent="0.25">
      <c r="A260" s="26">
        <f>Wellpath!E260</f>
        <v>0</v>
      </c>
      <c r="B260" s="22">
        <v>0</v>
      </c>
      <c r="C260" s="22">
        <f>-COS(Wellpath!L260) / GField</f>
        <v>-0.10197162129779283</v>
      </c>
      <c r="D260" s="22">
        <f>(TAN(Dip) * COS(Wellpath!L260) * SIN(Wellpath!O260)) / GField</f>
        <v>0</v>
      </c>
      <c r="E260" s="20">
        <f>IF(D260="SING",(A261-A259)/2*Model!$W$7*(-SIN(Wellpath!$M260+Wellpath!$Q260) / GField),Model!$W$7*((drdp!B260+drdp!K260)*'ABXY-TI1S'!$B260+(drdp!E260+drdp!N260)*'ABXY-TI1S'!$C260+(drdp!H260+drdp!Q260)*'ABXY-TI1S'!$D260))</f>
        <v>0</v>
      </c>
      <c r="F260" s="20">
        <f>IF(D260="SING",(A261-A259)/2*Model!$W$7*(COS(Wellpath!$M260+Wellpath!$Q260) / GField),Model!$W$7*((drdp!C260+drdp!L260)*'ABXY-TI1S'!$B260+(drdp!F260+drdp!O260)*'ABXY-TI1S'!$C260+(drdp!I260+drdp!R260)*'ABXY-TI1S'!$D260))</f>
        <v>0</v>
      </c>
      <c r="G260" s="20">
        <f>IF(D260="SING",0,Model!$W$7*((drdp!D260+drdp!M260)*'ABXY-TI1S'!$B260+(drdp!G260+drdp!P260)*'ABXY-TI1S'!$C260+(drdp!J260+drdp!S260)*'ABXY-TI1S'!$D260))</f>
        <v>0</v>
      </c>
      <c r="H260" s="18">
        <f>IF(D260="SING",(A260-A259)/2*Model!$W$7*(-SIN(Wellpath!$M260+Wellpath!$Q260) / GField),Model!$W$7*((drdp!B260)*'ABXY-TI1S'!$B260+(drdp!E260)*'ABXY-TI1S'!$C260+(drdp!H260)*'ABXY-TI1S'!$D260))</f>
        <v>0</v>
      </c>
      <c r="I260" s="18">
        <f>IF(D260="SING",(A260-A259)/2*Model!$W$7*(COS(Wellpath!$M260+Wellpath!$Q260) / GField),Model!$W$7*((drdp!C260)*'ABXY-TI1S'!$B260+(drdp!F260)*'ABXY-TI1S'!$C260+(drdp!I260)*'ABXY-TI1S'!$D260))</f>
        <v>0</v>
      </c>
      <c r="J260" s="18">
        <f>IF(D260="SING",0,Model!$W$7*((drdp!D260)*'ABXY-TI1S'!$B260+(drdp!G260)*'ABXY-TI1S'!$C260+(drdp!J260)*'ABXY-TI1S'!$D260))</f>
        <v>0</v>
      </c>
      <c r="K260" s="21">
        <f>SUM(E$3:E259)+H260</f>
        <v>-0.1329281953678958</v>
      </c>
      <c r="L260" s="21">
        <f>SUM(F$3:F259)+I260</f>
        <v>0.23617774702682112</v>
      </c>
      <c r="M260" s="21">
        <f>SUM(G$3:G259)+J260</f>
        <v>0.52766880310782338</v>
      </c>
      <c r="N260" s="21"/>
      <c r="O260" s="21"/>
      <c r="P260" s="21"/>
      <c r="Q260" s="19">
        <f t="shared" si="19"/>
        <v>1.7669905123765473E-2</v>
      </c>
      <c r="R260" s="19">
        <f t="shared" si="20"/>
        <v>5.5779928190665115E-2</v>
      </c>
      <c r="S260" s="19">
        <f t="shared" si="21"/>
        <v>0.27843436577324288</v>
      </c>
      <c r="T260" s="19">
        <f t="shared" si="22"/>
        <v>-3.1394681698330748E-2</v>
      </c>
      <c r="U260" s="19">
        <f t="shared" si="23"/>
        <v>-7.0142061749060486E-2</v>
      </c>
      <c r="V260" s="19">
        <f t="shared" si="24"/>
        <v>0.12462362909434499</v>
      </c>
    </row>
    <row r="261" spans="1:22" x14ac:dyDescent="0.25">
      <c r="A261" s="26">
        <f>Wellpath!E261</f>
        <v>0</v>
      </c>
      <c r="B261" s="22">
        <v>0</v>
      </c>
      <c r="C261" s="22">
        <f>-COS(Wellpath!L261) / GField</f>
        <v>-0.10197162129779283</v>
      </c>
      <c r="D261" s="22">
        <f>(TAN(Dip) * COS(Wellpath!L261) * SIN(Wellpath!O261)) / GField</f>
        <v>0</v>
      </c>
      <c r="E261" s="20">
        <f>IF(D261="SING",(A262-A260)/2*Model!$W$7*(-SIN(Wellpath!$M261+Wellpath!$Q261) / GField),Model!$W$7*((drdp!B261+drdp!K261)*'ABXY-TI1S'!$B261+(drdp!E261+drdp!N261)*'ABXY-TI1S'!$C261+(drdp!H261+drdp!Q261)*'ABXY-TI1S'!$D261))</f>
        <v>0</v>
      </c>
      <c r="F261" s="20">
        <f>IF(D261="SING",(A262-A260)/2*Model!$W$7*(COS(Wellpath!$M261+Wellpath!$Q261) / GField),Model!$W$7*((drdp!C261+drdp!L261)*'ABXY-TI1S'!$B261+(drdp!F261+drdp!O261)*'ABXY-TI1S'!$C261+(drdp!I261+drdp!R261)*'ABXY-TI1S'!$D261))</f>
        <v>0</v>
      </c>
      <c r="G261" s="20">
        <f>IF(D261="SING",0,Model!$W$7*((drdp!D261+drdp!M261)*'ABXY-TI1S'!$B261+(drdp!G261+drdp!P261)*'ABXY-TI1S'!$C261+(drdp!J261+drdp!S261)*'ABXY-TI1S'!$D261))</f>
        <v>0</v>
      </c>
      <c r="H261" s="18">
        <f>IF(D261="SING",(A261-A260)/2*Model!$W$7*(-SIN(Wellpath!$M261+Wellpath!$Q261) / GField),Model!$W$7*((drdp!B261)*'ABXY-TI1S'!$B261+(drdp!E261)*'ABXY-TI1S'!$C261+(drdp!H261)*'ABXY-TI1S'!$D261))</f>
        <v>0</v>
      </c>
      <c r="I261" s="18">
        <f>IF(D261="SING",(A261-A260)/2*Model!$W$7*(COS(Wellpath!$M261+Wellpath!$Q261) / GField),Model!$W$7*((drdp!C261)*'ABXY-TI1S'!$B261+(drdp!F261)*'ABXY-TI1S'!$C261+(drdp!I261)*'ABXY-TI1S'!$D261))</f>
        <v>0</v>
      </c>
      <c r="J261" s="18">
        <f>IF(D261="SING",0,Model!$W$7*((drdp!D261)*'ABXY-TI1S'!$B261+(drdp!G261)*'ABXY-TI1S'!$C261+(drdp!J261)*'ABXY-TI1S'!$D261))</f>
        <v>0</v>
      </c>
      <c r="K261" s="21">
        <f>SUM(E$3:E260)+H261</f>
        <v>-0.1329281953678958</v>
      </c>
      <c r="L261" s="21">
        <f>SUM(F$3:F260)+I261</f>
        <v>0.23617774702682112</v>
      </c>
      <c r="M261" s="21">
        <f>SUM(G$3:G260)+J261</f>
        <v>0.52766880310782338</v>
      </c>
      <c r="N261" s="21"/>
      <c r="O261" s="21"/>
      <c r="P261" s="21"/>
      <c r="Q261" s="19">
        <f t="shared" si="19"/>
        <v>1.7669905123765473E-2</v>
      </c>
      <c r="R261" s="19">
        <f t="shared" si="20"/>
        <v>5.5779928190665115E-2</v>
      </c>
      <c r="S261" s="19">
        <f t="shared" si="21"/>
        <v>0.27843436577324288</v>
      </c>
      <c r="T261" s="19">
        <f t="shared" si="22"/>
        <v>-3.1394681698330748E-2</v>
      </c>
      <c r="U261" s="19">
        <f t="shared" si="23"/>
        <v>-7.0142061749060486E-2</v>
      </c>
      <c r="V261" s="19">
        <f t="shared" si="24"/>
        <v>0.12462362909434499</v>
      </c>
    </row>
    <row r="262" spans="1:22" x14ac:dyDescent="0.25">
      <c r="A262" s="26">
        <f>Wellpath!E262</f>
        <v>0</v>
      </c>
      <c r="B262" s="22">
        <v>0</v>
      </c>
      <c r="C262" s="22">
        <f>-COS(Wellpath!L262) / GField</f>
        <v>-0.10197162129779283</v>
      </c>
      <c r="D262" s="22">
        <f>(TAN(Dip) * COS(Wellpath!L262) * SIN(Wellpath!O262)) / GField</f>
        <v>0</v>
      </c>
      <c r="E262" s="20">
        <f>IF(D262="SING",(A263-A261)/2*Model!$W$7*(-SIN(Wellpath!$M262+Wellpath!$Q262) / GField),Model!$W$7*((drdp!B262+drdp!K262)*'ABXY-TI1S'!$B262+(drdp!E262+drdp!N262)*'ABXY-TI1S'!$C262+(drdp!H262+drdp!Q262)*'ABXY-TI1S'!$D262))</f>
        <v>0</v>
      </c>
      <c r="F262" s="20">
        <f>IF(D262="SING",(A263-A261)/2*Model!$W$7*(COS(Wellpath!$M262+Wellpath!$Q262) / GField),Model!$W$7*((drdp!C262+drdp!L262)*'ABXY-TI1S'!$B262+(drdp!F262+drdp!O262)*'ABXY-TI1S'!$C262+(drdp!I262+drdp!R262)*'ABXY-TI1S'!$D262))</f>
        <v>0</v>
      </c>
      <c r="G262" s="20">
        <f>IF(D262="SING",0,Model!$W$7*((drdp!D262+drdp!M262)*'ABXY-TI1S'!$B262+(drdp!G262+drdp!P262)*'ABXY-TI1S'!$C262+(drdp!J262+drdp!S262)*'ABXY-TI1S'!$D262))</f>
        <v>0</v>
      </c>
      <c r="H262" s="18">
        <f>IF(D262="SING",(A262-A261)/2*Model!$W$7*(-SIN(Wellpath!$M262+Wellpath!$Q262) / GField),Model!$W$7*((drdp!B262)*'ABXY-TI1S'!$B262+(drdp!E262)*'ABXY-TI1S'!$C262+(drdp!H262)*'ABXY-TI1S'!$D262))</f>
        <v>0</v>
      </c>
      <c r="I262" s="18">
        <f>IF(D262="SING",(A262-A261)/2*Model!$W$7*(COS(Wellpath!$M262+Wellpath!$Q262) / GField),Model!$W$7*((drdp!C262)*'ABXY-TI1S'!$B262+(drdp!F262)*'ABXY-TI1S'!$C262+(drdp!I262)*'ABXY-TI1S'!$D262))</f>
        <v>0</v>
      </c>
      <c r="J262" s="18">
        <f>IF(D262="SING",0,Model!$W$7*((drdp!D262)*'ABXY-TI1S'!$B262+(drdp!G262)*'ABXY-TI1S'!$C262+(drdp!J262)*'ABXY-TI1S'!$D262))</f>
        <v>0</v>
      </c>
      <c r="K262" s="21">
        <f>SUM(E$3:E261)+H262</f>
        <v>-0.1329281953678958</v>
      </c>
      <c r="L262" s="21">
        <f>SUM(F$3:F261)+I262</f>
        <v>0.23617774702682112</v>
      </c>
      <c r="M262" s="21">
        <f>SUM(G$3:G261)+J262</f>
        <v>0.52766880310782338</v>
      </c>
      <c r="N262" s="21"/>
      <c r="O262" s="21"/>
      <c r="P262" s="21"/>
      <c r="Q262" s="19">
        <f t="shared" ref="Q262:Q270" si="25">K262^2</f>
        <v>1.7669905123765473E-2</v>
      </c>
      <c r="R262" s="19">
        <f t="shared" ref="R262:R270" si="26">L262^2</f>
        <v>5.5779928190665115E-2</v>
      </c>
      <c r="S262" s="19">
        <f t="shared" ref="S262:S270" si="27">M262^2</f>
        <v>0.27843436577324288</v>
      </c>
      <c r="T262" s="19">
        <f t="shared" ref="T262:T270" si="28">K262*L262</f>
        <v>-3.1394681698330748E-2</v>
      </c>
      <c r="U262" s="19">
        <f t="shared" ref="U262:U270" si="29">K262*M262</f>
        <v>-7.0142061749060486E-2</v>
      </c>
      <c r="V262" s="19">
        <f t="shared" ref="V262:V270" si="30">L262*M262</f>
        <v>0.12462362909434499</v>
      </c>
    </row>
    <row r="263" spans="1:22" x14ac:dyDescent="0.25">
      <c r="A263" s="26">
        <f>Wellpath!E263</f>
        <v>0</v>
      </c>
      <c r="B263" s="22">
        <v>0</v>
      </c>
      <c r="C263" s="22">
        <f>-COS(Wellpath!L263) / GField</f>
        <v>-0.10197162129779283</v>
      </c>
      <c r="D263" s="22">
        <f>(TAN(Dip) * COS(Wellpath!L263) * SIN(Wellpath!O263)) / GField</f>
        <v>0</v>
      </c>
      <c r="E263" s="20">
        <f>IF(D263="SING",(A264-A262)/2*Model!$W$7*(-SIN(Wellpath!$M263+Wellpath!$Q263) / GField),Model!$W$7*((drdp!B263+drdp!K263)*'ABXY-TI1S'!$B263+(drdp!E263+drdp!N263)*'ABXY-TI1S'!$C263+(drdp!H263+drdp!Q263)*'ABXY-TI1S'!$D263))</f>
        <v>0</v>
      </c>
      <c r="F263" s="20">
        <f>IF(D263="SING",(A264-A262)/2*Model!$W$7*(COS(Wellpath!$M263+Wellpath!$Q263) / GField),Model!$W$7*((drdp!C263+drdp!L263)*'ABXY-TI1S'!$B263+(drdp!F263+drdp!O263)*'ABXY-TI1S'!$C263+(drdp!I263+drdp!R263)*'ABXY-TI1S'!$D263))</f>
        <v>0</v>
      </c>
      <c r="G263" s="20">
        <f>IF(D263="SING",0,Model!$W$7*((drdp!D263+drdp!M263)*'ABXY-TI1S'!$B263+(drdp!G263+drdp!P263)*'ABXY-TI1S'!$C263+(drdp!J263+drdp!S263)*'ABXY-TI1S'!$D263))</f>
        <v>0</v>
      </c>
      <c r="H263" s="18">
        <f>IF(D263="SING",(A263-A262)/2*Model!$W$7*(-SIN(Wellpath!$M263+Wellpath!$Q263) / GField),Model!$W$7*((drdp!B263)*'ABXY-TI1S'!$B263+(drdp!E263)*'ABXY-TI1S'!$C263+(drdp!H263)*'ABXY-TI1S'!$D263))</f>
        <v>0</v>
      </c>
      <c r="I263" s="18">
        <f>IF(D263="SING",(A263-A262)/2*Model!$W$7*(COS(Wellpath!$M263+Wellpath!$Q263) / GField),Model!$W$7*((drdp!C263)*'ABXY-TI1S'!$B263+(drdp!F263)*'ABXY-TI1S'!$C263+(drdp!I263)*'ABXY-TI1S'!$D263))</f>
        <v>0</v>
      </c>
      <c r="J263" s="18">
        <f>IF(D263="SING",0,Model!$W$7*((drdp!D263)*'ABXY-TI1S'!$B263+(drdp!G263)*'ABXY-TI1S'!$C263+(drdp!J263)*'ABXY-TI1S'!$D263))</f>
        <v>0</v>
      </c>
      <c r="K263" s="21">
        <f>SUM(E$3:E262)+H263</f>
        <v>-0.1329281953678958</v>
      </c>
      <c r="L263" s="21">
        <f>SUM(F$3:F262)+I263</f>
        <v>0.23617774702682112</v>
      </c>
      <c r="M263" s="21">
        <f>SUM(G$3:G262)+J263</f>
        <v>0.52766880310782338</v>
      </c>
      <c r="N263" s="21"/>
      <c r="O263" s="21"/>
      <c r="P263" s="21"/>
      <c r="Q263" s="19">
        <f t="shared" si="25"/>
        <v>1.7669905123765473E-2</v>
      </c>
      <c r="R263" s="19">
        <f t="shared" si="26"/>
        <v>5.5779928190665115E-2</v>
      </c>
      <c r="S263" s="19">
        <f t="shared" si="27"/>
        <v>0.27843436577324288</v>
      </c>
      <c r="T263" s="19">
        <f t="shared" si="28"/>
        <v>-3.1394681698330748E-2</v>
      </c>
      <c r="U263" s="19">
        <f t="shared" si="29"/>
        <v>-7.0142061749060486E-2</v>
      </c>
      <c r="V263" s="19">
        <f t="shared" si="30"/>
        <v>0.12462362909434499</v>
      </c>
    </row>
    <row r="264" spans="1:22" x14ac:dyDescent="0.25">
      <c r="A264" s="26">
        <f>Wellpath!E264</f>
        <v>0</v>
      </c>
      <c r="B264" s="22">
        <v>0</v>
      </c>
      <c r="C264" s="22">
        <f>-COS(Wellpath!L264) / GField</f>
        <v>-0.10197162129779283</v>
      </c>
      <c r="D264" s="22">
        <f>(TAN(Dip) * COS(Wellpath!L264) * SIN(Wellpath!O264)) / GField</f>
        <v>0</v>
      </c>
      <c r="E264" s="20">
        <f>IF(D264="SING",(A265-A263)/2*Model!$W$7*(-SIN(Wellpath!$M264+Wellpath!$Q264) / GField),Model!$W$7*((drdp!B264+drdp!K264)*'ABXY-TI1S'!$B264+(drdp!E264+drdp!N264)*'ABXY-TI1S'!$C264+(drdp!H264+drdp!Q264)*'ABXY-TI1S'!$D264))</f>
        <v>0</v>
      </c>
      <c r="F264" s="20">
        <f>IF(D264="SING",(A265-A263)/2*Model!$W$7*(COS(Wellpath!$M264+Wellpath!$Q264) / GField),Model!$W$7*((drdp!C264+drdp!L264)*'ABXY-TI1S'!$B264+(drdp!F264+drdp!O264)*'ABXY-TI1S'!$C264+(drdp!I264+drdp!R264)*'ABXY-TI1S'!$D264))</f>
        <v>0</v>
      </c>
      <c r="G264" s="20">
        <f>IF(D264="SING",0,Model!$W$7*((drdp!D264+drdp!M264)*'ABXY-TI1S'!$B264+(drdp!G264+drdp!P264)*'ABXY-TI1S'!$C264+(drdp!J264+drdp!S264)*'ABXY-TI1S'!$D264))</f>
        <v>0</v>
      </c>
      <c r="H264" s="18">
        <f>IF(D264="SING",(A264-A263)/2*Model!$W$7*(-SIN(Wellpath!$M264+Wellpath!$Q264) / GField),Model!$W$7*((drdp!B264)*'ABXY-TI1S'!$B264+(drdp!E264)*'ABXY-TI1S'!$C264+(drdp!H264)*'ABXY-TI1S'!$D264))</f>
        <v>0</v>
      </c>
      <c r="I264" s="18">
        <f>IF(D264="SING",(A264-A263)/2*Model!$W$7*(COS(Wellpath!$M264+Wellpath!$Q264) / GField),Model!$W$7*((drdp!C264)*'ABXY-TI1S'!$B264+(drdp!F264)*'ABXY-TI1S'!$C264+(drdp!I264)*'ABXY-TI1S'!$D264))</f>
        <v>0</v>
      </c>
      <c r="J264" s="18">
        <f>IF(D264="SING",0,Model!$W$7*((drdp!D264)*'ABXY-TI1S'!$B264+(drdp!G264)*'ABXY-TI1S'!$C264+(drdp!J264)*'ABXY-TI1S'!$D264))</f>
        <v>0</v>
      </c>
      <c r="K264" s="21">
        <f>SUM(E$3:E263)+H264</f>
        <v>-0.1329281953678958</v>
      </c>
      <c r="L264" s="21">
        <f>SUM(F$3:F263)+I264</f>
        <v>0.23617774702682112</v>
      </c>
      <c r="M264" s="21">
        <f>SUM(G$3:G263)+J264</f>
        <v>0.52766880310782338</v>
      </c>
      <c r="N264" s="21"/>
      <c r="O264" s="21"/>
      <c r="P264" s="21"/>
      <c r="Q264" s="19">
        <f t="shared" si="25"/>
        <v>1.7669905123765473E-2</v>
      </c>
      <c r="R264" s="19">
        <f t="shared" si="26"/>
        <v>5.5779928190665115E-2</v>
      </c>
      <c r="S264" s="19">
        <f t="shared" si="27"/>
        <v>0.27843436577324288</v>
      </c>
      <c r="T264" s="19">
        <f t="shared" si="28"/>
        <v>-3.1394681698330748E-2</v>
      </c>
      <c r="U264" s="19">
        <f t="shared" si="29"/>
        <v>-7.0142061749060486E-2</v>
      </c>
      <c r="V264" s="19">
        <f t="shared" si="30"/>
        <v>0.12462362909434499</v>
      </c>
    </row>
    <row r="265" spans="1:22" x14ac:dyDescent="0.25">
      <c r="A265" s="26">
        <f>Wellpath!E265</f>
        <v>0</v>
      </c>
      <c r="B265" s="22">
        <v>0</v>
      </c>
      <c r="C265" s="22">
        <f>-COS(Wellpath!L265) / GField</f>
        <v>-0.10197162129779283</v>
      </c>
      <c r="D265" s="22">
        <f>(TAN(Dip) * COS(Wellpath!L265) * SIN(Wellpath!O265)) / GField</f>
        <v>0</v>
      </c>
      <c r="E265" s="20">
        <f>IF(D265="SING",(A266-A264)/2*Model!$W$7*(-SIN(Wellpath!$M265+Wellpath!$Q265) / GField),Model!$W$7*((drdp!B265+drdp!K265)*'ABXY-TI1S'!$B265+(drdp!E265+drdp!N265)*'ABXY-TI1S'!$C265+(drdp!H265+drdp!Q265)*'ABXY-TI1S'!$D265))</f>
        <v>0</v>
      </c>
      <c r="F265" s="20">
        <f>IF(D265="SING",(A266-A264)/2*Model!$W$7*(COS(Wellpath!$M265+Wellpath!$Q265) / GField),Model!$W$7*((drdp!C265+drdp!L265)*'ABXY-TI1S'!$B265+(drdp!F265+drdp!O265)*'ABXY-TI1S'!$C265+(drdp!I265+drdp!R265)*'ABXY-TI1S'!$D265))</f>
        <v>0</v>
      </c>
      <c r="G265" s="20">
        <f>IF(D265="SING",0,Model!$W$7*((drdp!D265+drdp!M265)*'ABXY-TI1S'!$B265+(drdp!G265+drdp!P265)*'ABXY-TI1S'!$C265+(drdp!J265+drdp!S265)*'ABXY-TI1S'!$D265))</f>
        <v>0</v>
      </c>
      <c r="H265" s="18">
        <f>IF(D265="SING",(A265-A264)/2*Model!$W$7*(-SIN(Wellpath!$M265+Wellpath!$Q265) / GField),Model!$W$7*((drdp!B265)*'ABXY-TI1S'!$B265+(drdp!E265)*'ABXY-TI1S'!$C265+(drdp!H265)*'ABXY-TI1S'!$D265))</f>
        <v>0</v>
      </c>
      <c r="I265" s="18">
        <f>IF(D265="SING",(A265-A264)/2*Model!$W$7*(COS(Wellpath!$M265+Wellpath!$Q265) / GField),Model!$W$7*((drdp!C265)*'ABXY-TI1S'!$B265+(drdp!F265)*'ABXY-TI1S'!$C265+(drdp!I265)*'ABXY-TI1S'!$D265))</f>
        <v>0</v>
      </c>
      <c r="J265" s="18">
        <f>IF(D265="SING",0,Model!$W$7*((drdp!D265)*'ABXY-TI1S'!$B265+(drdp!G265)*'ABXY-TI1S'!$C265+(drdp!J265)*'ABXY-TI1S'!$D265))</f>
        <v>0</v>
      </c>
      <c r="K265" s="21">
        <f>SUM(E$3:E264)+H265</f>
        <v>-0.1329281953678958</v>
      </c>
      <c r="L265" s="21">
        <f>SUM(F$3:F264)+I265</f>
        <v>0.23617774702682112</v>
      </c>
      <c r="M265" s="21">
        <f>SUM(G$3:G264)+J265</f>
        <v>0.52766880310782338</v>
      </c>
      <c r="N265" s="21"/>
      <c r="O265" s="21"/>
      <c r="P265" s="21"/>
      <c r="Q265" s="19">
        <f t="shared" si="25"/>
        <v>1.7669905123765473E-2</v>
      </c>
      <c r="R265" s="19">
        <f t="shared" si="26"/>
        <v>5.5779928190665115E-2</v>
      </c>
      <c r="S265" s="19">
        <f t="shared" si="27"/>
        <v>0.27843436577324288</v>
      </c>
      <c r="T265" s="19">
        <f t="shared" si="28"/>
        <v>-3.1394681698330748E-2</v>
      </c>
      <c r="U265" s="19">
        <f t="shared" si="29"/>
        <v>-7.0142061749060486E-2</v>
      </c>
      <c r="V265" s="19">
        <f t="shared" si="30"/>
        <v>0.12462362909434499</v>
      </c>
    </row>
    <row r="266" spans="1:22" x14ac:dyDescent="0.25">
      <c r="A266" s="26">
        <f>Wellpath!E266</f>
        <v>0</v>
      </c>
      <c r="B266" s="22">
        <v>0</v>
      </c>
      <c r="C266" s="22">
        <f>-COS(Wellpath!L266) / GField</f>
        <v>-0.10197162129779283</v>
      </c>
      <c r="D266" s="22">
        <f>(TAN(Dip) * COS(Wellpath!L266) * SIN(Wellpath!O266)) / GField</f>
        <v>0</v>
      </c>
      <c r="E266" s="20">
        <f>IF(D266="SING",(A267-A265)/2*Model!$W$7*(-SIN(Wellpath!$M266+Wellpath!$Q266) / GField),Model!$W$7*((drdp!B266+drdp!K266)*'ABXY-TI1S'!$B266+(drdp!E266+drdp!N266)*'ABXY-TI1S'!$C266+(drdp!H266+drdp!Q266)*'ABXY-TI1S'!$D266))</f>
        <v>0</v>
      </c>
      <c r="F266" s="20">
        <f>IF(D266="SING",(A267-A265)/2*Model!$W$7*(COS(Wellpath!$M266+Wellpath!$Q266) / GField),Model!$W$7*((drdp!C266+drdp!L266)*'ABXY-TI1S'!$B266+(drdp!F266+drdp!O266)*'ABXY-TI1S'!$C266+(drdp!I266+drdp!R266)*'ABXY-TI1S'!$D266))</f>
        <v>0</v>
      </c>
      <c r="G266" s="20">
        <f>IF(D266="SING",0,Model!$W$7*((drdp!D266+drdp!M266)*'ABXY-TI1S'!$B266+(drdp!G266+drdp!P266)*'ABXY-TI1S'!$C266+(drdp!J266+drdp!S266)*'ABXY-TI1S'!$D266))</f>
        <v>0</v>
      </c>
      <c r="H266" s="18">
        <f>IF(D266="SING",(A266-A265)/2*Model!$W$7*(-SIN(Wellpath!$M266+Wellpath!$Q266) / GField),Model!$W$7*((drdp!B266)*'ABXY-TI1S'!$B266+(drdp!E266)*'ABXY-TI1S'!$C266+(drdp!H266)*'ABXY-TI1S'!$D266))</f>
        <v>0</v>
      </c>
      <c r="I266" s="18">
        <f>IF(D266="SING",(A266-A265)/2*Model!$W$7*(COS(Wellpath!$M266+Wellpath!$Q266) / GField),Model!$W$7*((drdp!C266)*'ABXY-TI1S'!$B266+(drdp!F266)*'ABXY-TI1S'!$C266+(drdp!I266)*'ABXY-TI1S'!$D266))</f>
        <v>0</v>
      </c>
      <c r="J266" s="18">
        <f>IF(D266="SING",0,Model!$W$7*((drdp!D266)*'ABXY-TI1S'!$B266+(drdp!G266)*'ABXY-TI1S'!$C266+(drdp!J266)*'ABXY-TI1S'!$D266))</f>
        <v>0</v>
      </c>
      <c r="K266" s="21">
        <f>SUM(E$3:E265)+H266</f>
        <v>-0.1329281953678958</v>
      </c>
      <c r="L266" s="21">
        <f>SUM(F$3:F265)+I266</f>
        <v>0.23617774702682112</v>
      </c>
      <c r="M266" s="21">
        <f>SUM(G$3:G265)+J266</f>
        <v>0.52766880310782338</v>
      </c>
      <c r="N266" s="21"/>
      <c r="O266" s="21"/>
      <c r="P266" s="21"/>
      <c r="Q266" s="19">
        <f t="shared" si="25"/>
        <v>1.7669905123765473E-2</v>
      </c>
      <c r="R266" s="19">
        <f t="shared" si="26"/>
        <v>5.5779928190665115E-2</v>
      </c>
      <c r="S266" s="19">
        <f t="shared" si="27"/>
        <v>0.27843436577324288</v>
      </c>
      <c r="T266" s="19">
        <f t="shared" si="28"/>
        <v>-3.1394681698330748E-2</v>
      </c>
      <c r="U266" s="19">
        <f t="shared" si="29"/>
        <v>-7.0142061749060486E-2</v>
      </c>
      <c r="V266" s="19">
        <f t="shared" si="30"/>
        <v>0.12462362909434499</v>
      </c>
    </row>
    <row r="267" spans="1:22" x14ac:dyDescent="0.25">
      <c r="A267" s="26">
        <f>Wellpath!E267</f>
        <v>0</v>
      </c>
      <c r="B267" s="22">
        <v>0</v>
      </c>
      <c r="C267" s="22">
        <f>-COS(Wellpath!L267) / GField</f>
        <v>-0.10197162129779283</v>
      </c>
      <c r="D267" s="22">
        <f>(TAN(Dip) * COS(Wellpath!L267) * SIN(Wellpath!O267)) / GField</f>
        <v>0</v>
      </c>
      <c r="E267" s="20">
        <f>IF(D267="SING",(A268-A266)/2*Model!$W$7*(-SIN(Wellpath!$M267+Wellpath!$Q267) / GField),Model!$W$7*((drdp!B267+drdp!K267)*'ABXY-TI1S'!$B267+(drdp!E267+drdp!N267)*'ABXY-TI1S'!$C267+(drdp!H267+drdp!Q267)*'ABXY-TI1S'!$D267))</f>
        <v>0</v>
      </c>
      <c r="F267" s="20">
        <f>IF(D267="SING",(A268-A266)/2*Model!$W$7*(COS(Wellpath!$M267+Wellpath!$Q267) / GField),Model!$W$7*((drdp!C267+drdp!L267)*'ABXY-TI1S'!$B267+(drdp!F267+drdp!O267)*'ABXY-TI1S'!$C267+(drdp!I267+drdp!R267)*'ABXY-TI1S'!$D267))</f>
        <v>0</v>
      </c>
      <c r="G267" s="20">
        <f>IF(D267="SING",0,Model!$W$7*((drdp!D267+drdp!M267)*'ABXY-TI1S'!$B267+(drdp!G267+drdp!P267)*'ABXY-TI1S'!$C267+(drdp!J267+drdp!S267)*'ABXY-TI1S'!$D267))</f>
        <v>0</v>
      </c>
      <c r="H267" s="18">
        <f>IF(D267="SING",(A267-A266)/2*Model!$W$7*(-SIN(Wellpath!$M267+Wellpath!$Q267) / GField),Model!$W$7*((drdp!B267)*'ABXY-TI1S'!$B267+(drdp!E267)*'ABXY-TI1S'!$C267+(drdp!H267)*'ABXY-TI1S'!$D267))</f>
        <v>0</v>
      </c>
      <c r="I267" s="18">
        <f>IF(D267="SING",(A267-A266)/2*Model!$W$7*(COS(Wellpath!$M267+Wellpath!$Q267) / GField),Model!$W$7*((drdp!C267)*'ABXY-TI1S'!$B267+(drdp!F267)*'ABXY-TI1S'!$C267+(drdp!I267)*'ABXY-TI1S'!$D267))</f>
        <v>0</v>
      </c>
      <c r="J267" s="18">
        <f>IF(D267="SING",0,Model!$W$7*((drdp!D267)*'ABXY-TI1S'!$B267+(drdp!G267)*'ABXY-TI1S'!$C267+(drdp!J267)*'ABXY-TI1S'!$D267))</f>
        <v>0</v>
      </c>
      <c r="K267" s="21">
        <f>SUM(E$3:E266)+H267</f>
        <v>-0.1329281953678958</v>
      </c>
      <c r="L267" s="21">
        <f>SUM(F$3:F266)+I267</f>
        <v>0.23617774702682112</v>
      </c>
      <c r="M267" s="21">
        <f>SUM(G$3:G266)+J267</f>
        <v>0.52766880310782338</v>
      </c>
      <c r="N267" s="21"/>
      <c r="O267" s="21"/>
      <c r="P267" s="21"/>
      <c r="Q267" s="19">
        <f t="shared" si="25"/>
        <v>1.7669905123765473E-2</v>
      </c>
      <c r="R267" s="19">
        <f t="shared" si="26"/>
        <v>5.5779928190665115E-2</v>
      </c>
      <c r="S267" s="19">
        <f t="shared" si="27"/>
        <v>0.27843436577324288</v>
      </c>
      <c r="T267" s="19">
        <f t="shared" si="28"/>
        <v>-3.1394681698330748E-2</v>
      </c>
      <c r="U267" s="19">
        <f t="shared" si="29"/>
        <v>-7.0142061749060486E-2</v>
      </c>
      <c r="V267" s="19">
        <f t="shared" si="30"/>
        <v>0.12462362909434499</v>
      </c>
    </row>
    <row r="268" spans="1:22" x14ac:dyDescent="0.25">
      <c r="A268" s="26">
        <f>Wellpath!E268</f>
        <v>0</v>
      </c>
      <c r="B268" s="22">
        <v>0</v>
      </c>
      <c r="C268" s="22">
        <f>-COS(Wellpath!L268) / GField</f>
        <v>-0.10197162129779283</v>
      </c>
      <c r="D268" s="22">
        <f>(TAN(Dip) * COS(Wellpath!L268) * SIN(Wellpath!O268)) / GField</f>
        <v>0</v>
      </c>
      <c r="E268" s="20">
        <f>IF(D268="SING",(A269-A267)/2*Model!$W$7*(-SIN(Wellpath!$M268+Wellpath!$Q268) / GField),Model!$W$7*((drdp!B268+drdp!K268)*'ABXY-TI1S'!$B268+(drdp!E268+drdp!N268)*'ABXY-TI1S'!$C268+(drdp!H268+drdp!Q268)*'ABXY-TI1S'!$D268))</f>
        <v>0</v>
      </c>
      <c r="F268" s="20">
        <f>IF(D268="SING",(A269-A267)/2*Model!$W$7*(COS(Wellpath!$M268+Wellpath!$Q268) / GField),Model!$W$7*((drdp!C268+drdp!L268)*'ABXY-TI1S'!$B268+(drdp!F268+drdp!O268)*'ABXY-TI1S'!$C268+(drdp!I268+drdp!R268)*'ABXY-TI1S'!$D268))</f>
        <v>0</v>
      </c>
      <c r="G268" s="20">
        <f>IF(D268="SING",0,Model!$W$7*((drdp!D268+drdp!M268)*'ABXY-TI1S'!$B268+(drdp!G268+drdp!P268)*'ABXY-TI1S'!$C268+(drdp!J268+drdp!S268)*'ABXY-TI1S'!$D268))</f>
        <v>0</v>
      </c>
      <c r="H268" s="18">
        <f>IF(D268="SING",(A268-A267)/2*Model!$W$7*(-SIN(Wellpath!$M268+Wellpath!$Q268) / GField),Model!$W$7*((drdp!B268)*'ABXY-TI1S'!$B268+(drdp!E268)*'ABXY-TI1S'!$C268+(drdp!H268)*'ABXY-TI1S'!$D268))</f>
        <v>0</v>
      </c>
      <c r="I268" s="18">
        <f>IF(D268="SING",(A268-A267)/2*Model!$W$7*(COS(Wellpath!$M268+Wellpath!$Q268) / GField),Model!$W$7*((drdp!C268)*'ABXY-TI1S'!$B268+(drdp!F268)*'ABXY-TI1S'!$C268+(drdp!I268)*'ABXY-TI1S'!$D268))</f>
        <v>0</v>
      </c>
      <c r="J268" s="18">
        <f>IF(D268="SING",0,Model!$W$7*((drdp!D268)*'ABXY-TI1S'!$B268+(drdp!G268)*'ABXY-TI1S'!$C268+(drdp!J268)*'ABXY-TI1S'!$D268))</f>
        <v>0</v>
      </c>
      <c r="K268" s="21">
        <f>SUM(E$3:E267)+H268</f>
        <v>-0.1329281953678958</v>
      </c>
      <c r="L268" s="21">
        <f>SUM(F$3:F267)+I268</f>
        <v>0.23617774702682112</v>
      </c>
      <c r="M268" s="21">
        <f>SUM(G$3:G267)+J268</f>
        <v>0.52766880310782338</v>
      </c>
      <c r="N268" s="21"/>
      <c r="O268" s="21"/>
      <c r="P268" s="21"/>
      <c r="Q268" s="19">
        <f t="shared" si="25"/>
        <v>1.7669905123765473E-2</v>
      </c>
      <c r="R268" s="19">
        <f t="shared" si="26"/>
        <v>5.5779928190665115E-2</v>
      </c>
      <c r="S268" s="19">
        <f t="shared" si="27"/>
        <v>0.27843436577324288</v>
      </c>
      <c r="T268" s="19">
        <f t="shared" si="28"/>
        <v>-3.1394681698330748E-2</v>
      </c>
      <c r="U268" s="19">
        <f t="shared" si="29"/>
        <v>-7.0142061749060486E-2</v>
      </c>
      <c r="V268" s="19">
        <f t="shared" si="30"/>
        <v>0.12462362909434499</v>
      </c>
    </row>
    <row r="269" spans="1:22" x14ac:dyDescent="0.25">
      <c r="A269" s="26">
        <f>Wellpath!E269</f>
        <v>0</v>
      </c>
      <c r="B269" s="22">
        <v>0</v>
      </c>
      <c r="C269" s="22">
        <f>-COS(Wellpath!L269) / GField</f>
        <v>-0.10197162129779283</v>
      </c>
      <c r="D269" s="22">
        <f>(TAN(Dip) * COS(Wellpath!L269) * SIN(Wellpath!O269)) / GField</f>
        <v>0</v>
      </c>
      <c r="E269" s="20">
        <f>IF(D269="SING",(A270-A268)/2*Model!$W$7*(-SIN(Wellpath!$M269+Wellpath!$Q269) / GField),Model!$W$7*((drdp!B269+drdp!K269)*'ABXY-TI1S'!$B269+(drdp!E269+drdp!N269)*'ABXY-TI1S'!$C269+(drdp!H269+drdp!Q269)*'ABXY-TI1S'!$D269))</f>
        <v>0</v>
      </c>
      <c r="F269" s="20">
        <f>IF(D269="SING",(A270-A268)/2*Model!$W$7*(COS(Wellpath!$M269+Wellpath!$Q269) / GField),Model!$W$7*((drdp!C269+drdp!L269)*'ABXY-TI1S'!$B269+(drdp!F269+drdp!O269)*'ABXY-TI1S'!$C269+(drdp!I269+drdp!R269)*'ABXY-TI1S'!$D269))</f>
        <v>0</v>
      </c>
      <c r="G269" s="20">
        <f>IF(D269="SING",0,Model!$W$7*((drdp!D269+drdp!M269)*'ABXY-TI1S'!$B269+(drdp!G269+drdp!P269)*'ABXY-TI1S'!$C269+(drdp!J269+drdp!S269)*'ABXY-TI1S'!$D269))</f>
        <v>0</v>
      </c>
      <c r="H269" s="18">
        <f>IF(D269="SING",(A269-A268)/2*Model!$W$7*(-SIN(Wellpath!$M269+Wellpath!$Q269) / GField),Model!$W$7*((drdp!B269)*'ABXY-TI1S'!$B269+(drdp!E269)*'ABXY-TI1S'!$C269+(drdp!H269)*'ABXY-TI1S'!$D269))</f>
        <v>0</v>
      </c>
      <c r="I269" s="18">
        <f>IF(D269="SING",(A269-A268)/2*Model!$W$7*(COS(Wellpath!$M269+Wellpath!$Q269) / GField),Model!$W$7*((drdp!C269)*'ABXY-TI1S'!$B269+(drdp!F269)*'ABXY-TI1S'!$C269+(drdp!I269)*'ABXY-TI1S'!$D269))</f>
        <v>0</v>
      </c>
      <c r="J269" s="18">
        <f>IF(D269="SING",0,Model!$W$7*((drdp!D269)*'ABXY-TI1S'!$B269+(drdp!G269)*'ABXY-TI1S'!$C269+(drdp!J269)*'ABXY-TI1S'!$D269))</f>
        <v>0</v>
      </c>
      <c r="K269" s="21">
        <f>SUM(E$3:E268)+H269</f>
        <v>-0.1329281953678958</v>
      </c>
      <c r="L269" s="21">
        <f>SUM(F$3:F268)+I269</f>
        <v>0.23617774702682112</v>
      </c>
      <c r="M269" s="21">
        <f>SUM(G$3:G268)+J269</f>
        <v>0.52766880310782338</v>
      </c>
      <c r="N269" s="21"/>
      <c r="O269" s="21"/>
      <c r="P269" s="21"/>
      <c r="Q269" s="19">
        <f t="shared" si="25"/>
        <v>1.7669905123765473E-2</v>
      </c>
      <c r="R269" s="19">
        <f t="shared" si="26"/>
        <v>5.5779928190665115E-2</v>
      </c>
      <c r="S269" s="19">
        <f t="shared" si="27"/>
        <v>0.27843436577324288</v>
      </c>
      <c r="T269" s="19">
        <f t="shared" si="28"/>
        <v>-3.1394681698330748E-2</v>
      </c>
      <c r="U269" s="19">
        <f t="shared" si="29"/>
        <v>-7.0142061749060486E-2</v>
      </c>
      <c r="V269" s="19">
        <f t="shared" si="30"/>
        <v>0.12462362909434499</v>
      </c>
    </row>
    <row r="270" spans="1:22" x14ac:dyDescent="0.25">
      <c r="A270" s="26">
        <f>Wellpath!E270</f>
        <v>0</v>
      </c>
      <c r="B270" s="22">
        <v>0</v>
      </c>
      <c r="C270" s="22">
        <f>-COS(Wellpath!L270) / GField</f>
        <v>-0.10197162129779283</v>
      </c>
      <c r="D270" s="22">
        <f>(TAN(Dip) * COS(Wellpath!L270) * SIN(Wellpath!O270)) / GField</f>
        <v>0</v>
      </c>
      <c r="E270" s="20">
        <f>IF(D270="SING",(A271-A269)/2*Model!$W$7*(-SIN(Wellpath!$M270+Wellpath!$Q270) / GField),Model!$W$7*((drdp!B270+drdp!K270)*'ABXY-TI1S'!$B270+(drdp!E270+drdp!N270)*'ABXY-TI1S'!$C270+(drdp!H270+drdp!Q270)*'ABXY-TI1S'!$D270))</f>
        <v>0</v>
      </c>
      <c r="F270" s="20">
        <f>IF(D270="SING",(A271-A269)/2*Model!$W$7*(COS(Wellpath!$M270+Wellpath!$Q270) / GField),Model!$W$7*((drdp!C270+drdp!L270)*'ABXY-TI1S'!$B270+(drdp!F270+drdp!O270)*'ABXY-TI1S'!$C270+(drdp!I270+drdp!R270)*'ABXY-TI1S'!$D270))</f>
        <v>0</v>
      </c>
      <c r="G270" s="20">
        <f>IF(D270="SING",0,Model!$W$7*((drdp!D270+drdp!M270)*'ABXY-TI1S'!$B270+(drdp!G270+drdp!P270)*'ABXY-TI1S'!$C270+(drdp!J270+drdp!S270)*'ABXY-TI1S'!$D270))</f>
        <v>0</v>
      </c>
      <c r="H270" s="18">
        <f>IF(D270="SING",(A270-A269)/2*Model!$W$7*(-SIN(Wellpath!$M270+Wellpath!$Q270) / GField),Model!$W$7*((drdp!B270)*'ABXY-TI1S'!$B270+(drdp!E270)*'ABXY-TI1S'!$C270+(drdp!H270)*'ABXY-TI1S'!$D270))</f>
        <v>0</v>
      </c>
      <c r="I270" s="18">
        <f>IF(D270="SING",(A270-A269)/2*Model!$W$7*(COS(Wellpath!$M270+Wellpath!$Q270) / GField),Model!$W$7*((drdp!C270)*'ABXY-TI1S'!$B270+(drdp!F270)*'ABXY-TI1S'!$C270+(drdp!I270)*'ABXY-TI1S'!$D270))</f>
        <v>0</v>
      </c>
      <c r="J270" s="18">
        <f>IF(D270="SING",0,Model!$W$7*((drdp!D270)*'ABXY-TI1S'!$B270+(drdp!G270)*'ABXY-TI1S'!$C270+(drdp!J270)*'ABXY-TI1S'!$D270))</f>
        <v>0</v>
      </c>
      <c r="K270" s="21">
        <f>SUM(E$3:E269)+H270</f>
        <v>-0.1329281953678958</v>
      </c>
      <c r="L270" s="21">
        <f>SUM(F$3:F269)+I270</f>
        <v>0.23617774702682112</v>
      </c>
      <c r="M270" s="21">
        <f>SUM(G$3:G269)+J270</f>
        <v>0.52766880310782338</v>
      </c>
      <c r="N270" s="21"/>
      <c r="O270" s="21"/>
      <c r="P270" s="21"/>
      <c r="Q270" s="19">
        <f t="shared" si="25"/>
        <v>1.7669905123765473E-2</v>
      </c>
      <c r="R270" s="19">
        <f t="shared" si="26"/>
        <v>5.5779928190665115E-2</v>
      </c>
      <c r="S270" s="19">
        <f t="shared" si="27"/>
        <v>0.27843436577324288</v>
      </c>
      <c r="T270" s="19">
        <f t="shared" si="28"/>
        <v>-3.1394681698330748E-2</v>
      </c>
      <c r="U270" s="19">
        <f t="shared" si="29"/>
        <v>-7.0142061749060486E-2</v>
      </c>
      <c r="V270" s="19">
        <f t="shared" si="30"/>
        <v>0.12462362909434499</v>
      </c>
    </row>
    <row r="271" spans="1:22" x14ac:dyDescent="0.25">
      <c r="A271" s="26">
        <f>Wellpath!E271</f>
        <v>0</v>
      </c>
      <c r="B271" s="22">
        <v>0</v>
      </c>
      <c r="C271" s="22">
        <f>-COS(Wellpath!L271) / GField</f>
        <v>-0.10197162129779283</v>
      </c>
      <c r="D271" s="22">
        <f>(TAN(Dip) * COS(Wellpath!L271) * SIN(Wellpath!O271)) / GField</f>
        <v>0</v>
      </c>
      <c r="E271" s="20">
        <f>IF(D271="SING",(A272-A270)/2*Model!$W$7*(-SIN(Wellpath!$M271+Wellpath!$Q271) / GField),Model!$W$7*((drdp!B271+drdp!K271)*'ABXY-TI1S'!$B271+(drdp!E271+drdp!N271)*'ABXY-TI1S'!$C271+(drdp!H271+drdp!Q271)*'ABXY-TI1S'!$D271))</f>
        <v>0</v>
      </c>
      <c r="F271" s="20">
        <f>IF(D271="SING",(A272-A270)/2*Model!$W$7*(COS(Wellpath!$M271+Wellpath!$Q271) / GField),Model!$W$7*((drdp!C271+drdp!L271)*'ABXY-TI1S'!$B271+(drdp!F271+drdp!O271)*'ABXY-TI1S'!$C271+(drdp!I271+drdp!R271)*'ABXY-TI1S'!$D271))</f>
        <v>0</v>
      </c>
      <c r="G271" s="20">
        <f>IF(D271="SING",0,Model!$W$7*((drdp!D271+drdp!M271)*'ABXY-TI1S'!$B271+(drdp!G271+drdp!P271)*'ABXY-TI1S'!$C271+(drdp!J271+drdp!S271)*'ABXY-TI1S'!$D271))</f>
        <v>0</v>
      </c>
      <c r="H271" s="18">
        <f>IF(D271="SING",(A271-A270)/2*Model!$W$7*(-SIN(Wellpath!$M271+Wellpath!$Q271) / GField),Model!$W$7*((drdp!B271)*'ABXY-TI1S'!$B271+(drdp!E271)*'ABXY-TI1S'!$C271+(drdp!H271)*'ABXY-TI1S'!$D271))</f>
        <v>0</v>
      </c>
      <c r="I271" s="18">
        <f>IF(D271="SING",(A271-A270)/2*Model!$W$7*(COS(Wellpath!$M271+Wellpath!$Q271) / GField),Model!$W$7*((drdp!C271)*'ABXY-TI1S'!$B271+(drdp!F271)*'ABXY-TI1S'!$C271+(drdp!I271)*'ABXY-TI1S'!$D271))</f>
        <v>0</v>
      </c>
      <c r="J271" s="18">
        <f>IF(D271="SING",0,Model!$W$7*((drdp!D271)*'ABXY-TI1S'!$B271+(drdp!G271)*'ABXY-TI1S'!$C271+(drdp!J271)*'ABXY-TI1S'!$D271))</f>
        <v>0</v>
      </c>
      <c r="K271" s="21">
        <f>SUM(E$3:E270)+H271</f>
        <v>-0.1329281953678958</v>
      </c>
      <c r="L271" s="21">
        <f>SUM(F$3:F270)+I271</f>
        <v>0.23617774702682112</v>
      </c>
      <c r="M271" s="21">
        <f>SUM(G$3:G270)+J271</f>
        <v>0.52766880310782338</v>
      </c>
      <c r="N271" s="21"/>
      <c r="O271" s="21"/>
      <c r="P271" s="21"/>
      <c r="Q271" s="19">
        <f t="shared" ref="Q271" si="31">K271^2</f>
        <v>1.7669905123765473E-2</v>
      </c>
      <c r="R271" s="19">
        <f t="shared" ref="R271" si="32">L271^2</f>
        <v>5.5779928190665115E-2</v>
      </c>
      <c r="S271" s="19">
        <f t="shared" ref="S271" si="33">M271^2</f>
        <v>0.27843436577324288</v>
      </c>
      <c r="T271" s="19">
        <f t="shared" ref="T271" si="34">K271*L271</f>
        <v>-3.1394681698330748E-2</v>
      </c>
      <c r="U271" s="19">
        <f t="shared" ref="U271" si="35">K271*M271</f>
        <v>-7.0142061749060486E-2</v>
      </c>
      <c r="V271" s="19">
        <f t="shared" ref="V271" si="36">L271*M271</f>
        <v>0.12462362909434499</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8" tint="0.59999389629810485"/>
  </sheetPr>
  <dimension ref="A1:Y271"/>
  <sheetViews>
    <sheetView workbookViewId="0">
      <pane ySplit="2" topLeftCell="A3" activePane="bottomLeft" state="frozen"/>
      <selection activeCell="H39" sqref="H39"/>
      <selection pane="bottomLeft" activeCell="N5" sqref="N5"/>
    </sheetView>
  </sheetViews>
  <sheetFormatPr defaultColWidth="9.140625" defaultRowHeight="15" x14ac:dyDescent="0.25"/>
  <cols>
    <col min="1" max="1" width="9.140625" style="1"/>
    <col min="2" max="2" width="9.5703125" style="22" bestFit="1" customWidth="1"/>
    <col min="3" max="3" width="22" style="22" bestFit="1" customWidth="1"/>
    <col min="4"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5"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5"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5" x14ac:dyDescent="0.25">
      <c r="A3" s="26">
        <f>Wellpath!E3</f>
        <v>0</v>
      </c>
      <c r="B3" s="22">
        <v>0</v>
      </c>
      <c r="C3" s="22">
        <v>0</v>
      </c>
      <c r="D3" s="22" t="str">
        <f>IF(ABS(Wellpath!$L3)&lt;VerticalInc,"SING",((TAN((PI()/ 2) - Wellpath!$L3)) - TAN(Dip) * COS(Wellpath!$O3)) / GField)</f>
        <v>SING</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c r="X3" s="25"/>
      <c r="Y3" s="25"/>
    </row>
    <row r="4" spans="1:25" x14ac:dyDescent="0.25">
      <c r="A4" s="26">
        <f>Wellpath!E4</f>
        <v>30</v>
      </c>
      <c r="B4" s="22">
        <v>0</v>
      </c>
      <c r="C4" s="22">
        <v>0</v>
      </c>
      <c r="D4" s="22" t="str">
        <f>IF(ABS(Wellpath!$L4)&lt;VerticalInc,"SING",((TAN((PI()/ 2) - Wellpath!$L4)) - TAN(Dip) * COS(Wellpath!$O4)) / GField)</f>
        <v>SING</v>
      </c>
      <c r="E4" s="20">
        <f>IF(D4="SING",(Wellpath!K5+Wellpath!K4-2*Wellpath!K3)/2*Model!$W$8*(-SIN(Wellpath!M4)) / GField,Model!$W$8*((drdp!B4+drdp!K4)*'ABXY-TI2S'!$B4+(drdp!E4+drdp!N4)*'ABXY-TI2S'!$C4+(drdp!H4+drdp!Q4)*'ABXY-TI2S'!$D4))</f>
        <v>0</v>
      </c>
      <c r="F4" s="20">
        <f>IF(D4="SING",(Wellpath!K5+Wellpath!K4-2*Wellpath!K3)/2*Model!$W$8*(COS(Wellpath!$M4) / GField),Model!$W$8*((drdp!C4+drdp!L4)*'ABXY-TI2S'!$B4+(drdp!F4+drdp!O4)*'ABXY-TI2S'!$C4+(drdp!I4+drdp!R4)*'ABXY-TI2S'!$D4))</f>
        <v>1.8354891833602709E-2</v>
      </c>
      <c r="G4" s="20">
        <f>IF(D4="SING",0,Model!$W$8*((drdp!D4+drdp!M4)*'ABXY-TI2S'!$B4+(drdp!G4+drdp!P4)*'ABXY-TI2S'!$C4+(drdp!J4+drdp!S4)*'ABXY-TI2S'!$D4))</f>
        <v>0</v>
      </c>
      <c r="H4" s="18">
        <f>IF(D4="SING",(Wellpath!K4-Wellpath!K3)/2*Model!$W$8*(-SIN(Wellpath!$M4) / GField),Model!$W$8*((drdp!B4)*'ABXY-TI2S'!$B4+(drdp!E4)*'ABXY-TI2S'!$C4+(drdp!H4)*'ABXY-TI2S'!$D4))</f>
        <v>0</v>
      </c>
      <c r="I4" s="18">
        <f>IF(D4="SING",(Wellpath!K4-Wellpath!K3)*Model!$W$8*(COS(Wellpath!$M4) / GField),Model!$W$8*((drdp!C4)*'ABXY-TI2S'!$B4+(drdp!F4)*'ABXY-TI2S'!$C4+(drdp!I4)*'ABXY-TI2S'!$D4))</f>
        <v>1.2236594555735138E-2</v>
      </c>
      <c r="J4" s="18">
        <f>IF(D4="SING",0,Model!$W$8*((drdp!D4)*'ABXY-TI2S'!$B4+(drdp!G4)*'ABXY-TI2S'!$C4+(drdp!J4)*'ABXY-TI2S'!$D4))</f>
        <v>0</v>
      </c>
      <c r="K4" s="21">
        <f>SUM(E$3:E3)+H4</f>
        <v>0</v>
      </c>
      <c r="L4" s="21">
        <f>SUM(F$3:F3)+I4</f>
        <v>1.2236594555735138E-2</v>
      </c>
      <c r="M4" s="21">
        <f>SUM(G$3:G3)+J4</f>
        <v>0</v>
      </c>
      <c r="N4" s="21"/>
      <c r="O4" s="21"/>
      <c r="P4" s="21"/>
      <c r="Q4" s="19">
        <f t="shared" ref="Q4:S67" si="1">K4^2</f>
        <v>0</v>
      </c>
      <c r="R4" s="19">
        <f t="shared" si="0"/>
        <v>1.4973424632144683E-4</v>
      </c>
      <c r="S4" s="19">
        <f t="shared" si="0"/>
        <v>0</v>
      </c>
      <c r="T4" s="19">
        <f t="shared" ref="T4:T67" si="2">K4*L4</f>
        <v>0</v>
      </c>
      <c r="U4" s="19">
        <f t="shared" ref="U4:U67" si="3">K4*M4</f>
        <v>0</v>
      </c>
      <c r="V4" s="19">
        <f t="shared" ref="V4:V67" si="4">L4*M4</f>
        <v>0</v>
      </c>
      <c r="X4" s="93"/>
      <c r="Y4" s="93"/>
    </row>
    <row r="5" spans="1:25" x14ac:dyDescent="0.25">
      <c r="A5" s="26">
        <f>Wellpath!E5</f>
        <v>60</v>
      </c>
      <c r="B5" s="22">
        <v>0</v>
      </c>
      <c r="C5" s="22">
        <v>0</v>
      </c>
      <c r="D5" s="22" t="str">
        <f>IF(ABS(Wellpath!$L5)&lt;VerticalInc,"SING",((TAN((PI()/ 2) - Wellpath!$L5)) - TAN(Dip) * COS(Wellpath!$O5)) / GField)</f>
        <v>SING</v>
      </c>
      <c r="E5" s="20">
        <f>IF(D5="SING",(Wellpath!K6-Wellpath!K4)/2*Model!$W$8*(-SIN(Wellpath!M5)) / GField,Model!$W$8*((drdp!B5+drdp!K5)*'ABXY-TI2S'!$B5+(drdp!E5+drdp!N5)*'ABXY-TI2S'!$C5+(drdp!H5+drdp!Q5)*'ABXY-TI2S'!$D5))</f>
        <v>0</v>
      </c>
      <c r="F5" s="20">
        <f>IF(D5="SING",(Wellpath!K6-Wellpath!K4)/2*Model!$W$8*(COS(Wellpath!$M5) / GField),Model!$W$8*((drdp!C5+drdp!L5)*'ABXY-TI2S'!$B5+(drdp!F5+drdp!O5)*'ABXY-TI2S'!$C5+(drdp!I5+drdp!R5)*'ABXY-TI2S'!$D5))</f>
        <v>1.2236594555735138E-2</v>
      </c>
      <c r="G5" s="20">
        <f>IF(D5="SING",0,Model!$W$8*((drdp!D5+drdp!M5)*'ABXY-TI2S'!$B5+(drdp!G5+drdp!P5)*'ABXY-TI2S'!$C5+(drdp!J5+drdp!S5)*'ABXY-TI2S'!$D5))</f>
        <v>0</v>
      </c>
      <c r="H5" s="18">
        <f>IF(D5="SING",(Wellpath!K5-Wellpath!K4)/2*Model!$W$8*(-SIN(Wellpath!$M5) / GField),Model!$W$8*((drdp!B5)*'ABXY-TI2S'!$B5+(drdp!E5)*'ABXY-TI2S'!$C5+(drdp!H5)*'ABXY-TI2S'!$D5))</f>
        <v>0</v>
      </c>
      <c r="I5" s="18">
        <f>IF(D5="SING",(Wellpath!K5-Wellpath!K4)/2*Model!$W$8*(COS(Wellpath!$M5) / GField),Model!$W$8*((drdp!C5)*'ABXY-TI2S'!$B5+(drdp!F5)*'ABXY-TI2S'!$C5+(drdp!I5)*'ABXY-TI2S'!$D5))</f>
        <v>6.1182972778675692E-3</v>
      </c>
      <c r="J5" s="18">
        <f>IF(D5="SING",0,Model!$W$8*((drdp!D5)*'ABXY-TI2S'!$B5+(drdp!G5)*'ABXY-TI2S'!$C5+(drdp!J5)*'ABXY-TI2S'!$D5))</f>
        <v>0</v>
      </c>
      <c r="K5" s="21">
        <f>SUM(E$3:E4)+H5</f>
        <v>0</v>
      </c>
      <c r="L5" s="21">
        <f>SUM(F$3:F4)+I5</f>
        <v>2.4473189111470277E-2</v>
      </c>
      <c r="M5" s="21">
        <f>SUM(G$3:G4)+J5</f>
        <v>0</v>
      </c>
      <c r="N5" s="21"/>
      <c r="O5" s="21"/>
      <c r="P5" s="21"/>
      <c r="Q5" s="19">
        <f t="shared" si="1"/>
        <v>0</v>
      </c>
      <c r="R5" s="19">
        <f t="shared" si="0"/>
        <v>5.9893698528578731E-4</v>
      </c>
      <c r="S5" s="19">
        <f t="shared" si="0"/>
        <v>0</v>
      </c>
      <c r="T5" s="19">
        <f t="shared" si="2"/>
        <v>0</v>
      </c>
      <c r="U5" s="19">
        <f t="shared" si="3"/>
        <v>0</v>
      </c>
      <c r="V5" s="19">
        <f t="shared" si="4"/>
        <v>0</v>
      </c>
      <c r="X5" s="93"/>
      <c r="Y5" s="93"/>
    </row>
    <row r="6" spans="1:25" x14ac:dyDescent="0.25">
      <c r="A6" s="26">
        <f>Wellpath!E6</f>
        <v>90</v>
      </c>
      <c r="B6" s="22">
        <v>0</v>
      </c>
      <c r="C6" s="22">
        <v>0</v>
      </c>
      <c r="D6" s="22" t="str">
        <f>IF(ABS(Wellpath!$L6)&lt;VerticalInc,"SING",((TAN((PI()/ 2) - Wellpath!$L6)) - TAN(Dip) * COS(Wellpath!$O6)) / GField)</f>
        <v>SING</v>
      </c>
      <c r="E6" s="20">
        <f>IF(D6="SING",(Wellpath!K7-Wellpath!K5)/2*Model!$W$8*(-SIN(Wellpath!M6)) / GField,Model!$W$8*((drdp!B6+drdp!K6)*'ABXY-TI2S'!$B6+(drdp!E6+drdp!N6)*'ABXY-TI2S'!$C6+(drdp!H6+drdp!Q6)*'ABXY-TI2S'!$D6))</f>
        <v>0</v>
      </c>
      <c r="F6" s="20">
        <f>IF(D6="SING",(Wellpath!K7-Wellpath!K5)/2*Model!$W$8*(COS(Wellpath!$M6) / GField),Model!$W$8*((drdp!C6+drdp!L6)*'ABXY-TI2S'!$B6+(drdp!F6+drdp!O6)*'ABXY-TI2S'!$C6+(drdp!I6+drdp!R6)*'ABXY-TI2S'!$D6))</f>
        <v>1.2236594555735138E-2</v>
      </c>
      <c r="G6" s="20">
        <f>IF(D6="SING",0,Model!$W$8*((drdp!D6+drdp!M6)*'ABXY-TI2S'!$B6+(drdp!G6+drdp!P6)*'ABXY-TI2S'!$C6+(drdp!J6+drdp!S6)*'ABXY-TI2S'!$D6))</f>
        <v>0</v>
      </c>
      <c r="H6" s="18">
        <f>IF(D6="SING",(Wellpath!K6-Wellpath!K5)/2*Model!$W$8*(-SIN(Wellpath!$M6) / GField),Model!$W$8*((drdp!B6)*'ABXY-TI2S'!$B6+(drdp!E6)*'ABXY-TI2S'!$C6+(drdp!H6)*'ABXY-TI2S'!$D6))</f>
        <v>0</v>
      </c>
      <c r="I6" s="18">
        <f>IF(D6="SING",(Wellpath!K6-Wellpath!K5)/2*Model!$W$8*(COS(Wellpath!$M6) / GField),Model!$W$8*((drdp!C6)*'ABXY-TI2S'!$B6+(drdp!F6)*'ABXY-TI2S'!$C6+(drdp!I6)*'ABXY-TI2S'!$D6))</f>
        <v>6.1182972778675692E-3</v>
      </c>
      <c r="J6" s="18">
        <f>IF(D6="SING",0,Model!$W$8*((drdp!D6)*'ABXY-TI2S'!$B6+(drdp!G6)*'ABXY-TI2S'!$C6+(drdp!J6)*'ABXY-TI2S'!$D6))</f>
        <v>0</v>
      </c>
      <c r="K6" s="21">
        <f>SUM(E$3:E5)+H6</f>
        <v>0</v>
      </c>
      <c r="L6" s="21">
        <f>SUM(F$3:F5)+I6</f>
        <v>3.6709783667205419E-2</v>
      </c>
      <c r="M6" s="21">
        <f>SUM(G$3:G5)+J6</f>
        <v>0</v>
      </c>
      <c r="N6" s="21"/>
      <c r="O6" s="21"/>
      <c r="P6" s="21"/>
      <c r="Q6" s="19">
        <f t="shared" si="1"/>
        <v>0</v>
      </c>
      <c r="R6" s="19">
        <f t="shared" si="0"/>
        <v>1.3476082168930217E-3</v>
      </c>
      <c r="S6" s="19">
        <f t="shared" si="0"/>
        <v>0</v>
      </c>
      <c r="T6" s="19">
        <f t="shared" si="2"/>
        <v>0</v>
      </c>
      <c r="U6" s="19">
        <f t="shared" si="3"/>
        <v>0</v>
      </c>
      <c r="V6" s="19">
        <f t="shared" si="4"/>
        <v>0</v>
      </c>
      <c r="X6" s="93"/>
      <c r="Y6" s="93"/>
    </row>
    <row r="7" spans="1:25" x14ac:dyDescent="0.25">
      <c r="A7" s="26">
        <f>Wellpath!E7</f>
        <v>120</v>
      </c>
      <c r="B7" s="22">
        <v>0</v>
      </c>
      <c r="C7" s="22">
        <v>0</v>
      </c>
      <c r="D7" s="22" t="str">
        <f>IF(ABS(Wellpath!$L7)&lt;VerticalInc,"SING",((TAN((PI()/ 2) - Wellpath!$L7)) - TAN(Dip) * COS(Wellpath!$O7)) / GField)</f>
        <v>SING</v>
      </c>
      <c r="E7" s="20">
        <f>IF(D7="SING",(Wellpath!K8-Wellpath!K6)/2*Model!$W$8*(-SIN(Wellpath!M7)) / GField,Model!$W$8*((drdp!B7+drdp!K7)*'ABXY-TI2S'!$B7+(drdp!E7+drdp!N7)*'ABXY-TI2S'!$C7+(drdp!H7+drdp!Q7)*'ABXY-TI2S'!$D7))</f>
        <v>0</v>
      </c>
      <c r="F7" s="20">
        <f>IF(D7="SING",(Wellpath!K8-Wellpath!K6)/2*Model!$W$8*(COS(Wellpath!$M7) / GField),Model!$W$8*((drdp!C7+drdp!L7)*'ABXY-TI2S'!$B7+(drdp!F7+drdp!O7)*'ABXY-TI2S'!$C7+(drdp!I7+drdp!R7)*'ABXY-TI2S'!$D7))</f>
        <v>1.2236594555735138E-2</v>
      </c>
      <c r="G7" s="20">
        <f>IF(D7="SING",0,Model!$W$8*((drdp!D7+drdp!M7)*'ABXY-TI2S'!$B7+(drdp!G7+drdp!P7)*'ABXY-TI2S'!$C7+(drdp!J7+drdp!S7)*'ABXY-TI2S'!$D7))</f>
        <v>0</v>
      </c>
      <c r="H7" s="18">
        <f>IF(D7="SING",(Wellpath!K7-Wellpath!K6)/2*Model!$W$8*(-SIN(Wellpath!$M7) / GField),Model!$W$8*((drdp!B7)*'ABXY-TI2S'!$B7+(drdp!E7)*'ABXY-TI2S'!$C7+(drdp!H7)*'ABXY-TI2S'!$D7))</f>
        <v>0</v>
      </c>
      <c r="I7" s="18">
        <f>IF(D7="SING",(Wellpath!K7-Wellpath!K6)/2*Model!$W$8*(COS(Wellpath!$M7) / GField),Model!$W$8*((drdp!C7)*'ABXY-TI2S'!$B7+(drdp!F7)*'ABXY-TI2S'!$C7+(drdp!I7)*'ABXY-TI2S'!$D7))</f>
        <v>6.1182972778675692E-3</v>
      </c>
      <c r="J7" s="18">
        <f>IF(D7="SING",0,Model!$W$8*((drdp!D7)*'ABXY-TI2S'!$B7+(drdp!G7)*'ABXY-TI2S'!$C7+(drdp!J7)*'ABXY-TI2S'!$D7))</f>
        <v>0</v>
      </c>
      <c r="K7" s="21">
        <f>SUM(E$3:E6)+H7</f>
        <v>0</v>
      </c>
      <c r="L7" s="21">
        <f>SUM(F$3:F6)+I7</f>
        <v>4.8946378222940554E-2</v>
      </c>
      <c r="M7" s="21">
        <f>SUM(G$3:G6)+J7</f>
        <v>0</v>
      </c>
      <c r="N7" s="21"/>
      <c r="O7" s="21"/>
      <c r="P7" s="21"/>
      <c r="Q7" s="19">
        <f t="shared" si="1"/>
        <v>0</v>
      </c>
      <c r="R7" s="19">
        <f t="shared" si="0"/>
        <v>2.3957479411431492E-3</v>
      </c>
      <c r="S7" s="19">
        <f t="shared" si="0"/>
        <v>0</v>
      </c>
      <c r="T7" s="19">
        <f t="shared" si="2"/>
        <v>0</v>
      </c>
      <c r="U7" s="19">
        <f t="shared" si="3"/>
        <v>0</v>
      </c>
      <c r="V7" s="19">
        <f t="shared" si="4"/>
        <v>0</v>
      </c>
      <c r="X7" s="93"/>
      <c r="Y7" s="93"/>
    </row>
    <row r="8" spans="1:25" x14ac:dyDescent="0.25">
      <c r="A8" s="26">
        <f>Wellpath!E8</f>
        <v>150</v>
      </c>
      <c r="B8" s="22">
        <v>0</v>
      </c>
      <c r="C8" s="22">
        <v>0</v>
      </c>
      <c r="D8" s="22" t="str">
        <f>IF(ABS(Wellpath!$L8)&lt;VerticalInc,"SING",((TAN((PI()/ 2) - Wellpath!$L8)) - TAN(Dip) * COS(Wellpath!$O8)) / GField)</f>
        <v>SING</v>
      </c>
      <c r="E8" s="20">
        <f>IF(D8="SING",(Wellpath!K9-Wellpath!K7)/2*Model!$W$8*(-SIN(Wellpath!M8)) / GField,Model!$W$8*((drdp!B8+drdp!K8)*'ABXY-TI2S'!$B8+(drdp!E8+drdp!N8)*'ABXY-TI2S'!$C8+(drdp!H8+drdp!Q8)*'ABXY-TI2S'!$D8))</f>
        <v>0</v>
      </c>
      <c r="F8" s="20">
        <f>IF(D8="SING",(Wellpath!K9-Wellpath!K7)/2*Model!$W$8*(COS(Wellpath!$M8) / GField),Model!$W$8*((drdp!C8+drdp!L8)*'ABXY-TI2S'!$B8+(drdp!F8+drdp!O8)*'ABXY-TI2S'!$C8+(drdp!I8+drdp!R8)*'ABXY-TI2S'!$D8))</f>
        <v>1.2236594555735138E-2</v>
      </c>
      <c r="G8" s="20">
        <f>IF(D8="SING",0,Model!$W$8*((drdp!D8+drdp!M8)*'ABXY-TI2S'!$B8+(drdp!G8+drdp!P8)*'ABXY-TI2S'!$C8+(drdp!J8+drdp!S8)*'ABXY-TI2S'!$D8))</f>
        <v>0</v>
      </c>
      <c r="H8" s="18">
        <f>IF(D8="SING",(Wellpath!K8-Wellpath!K7)/2*Model!$W$8*(-SIN(Wellpath!$M8) / GField),Model!$W$8*((drdp!B8)*'ABXY-TI2S'!$B8+(drdp!E8)*'ABXY-TI2S'!$C8+(drdp!H8)*'ABXY-TI2S'!$D8))</f>
        <v>0</v>
      </c>
      <c r="I8" s="18">
        <f>IF(D8="SING",(Wellpath!K8-Wellpath!K7)/2*Model!$W$8*(COS(Wellpath!$M8) / GField),Model!$W$8*((drdp!C8)*'ABXY-TI2S'!$B8+(drdp!F8)*'ABXY-TI2S'!$C8+(drdp!I8)*'ABXY-TI2S'!$D8))</f>
        <v>6.1182972778675692E-3</v>
      </c>
      <c r="J8" s="18">
        <f>IF(D8="SING",0,Model!$W$8*((drdp!D8)*'ABXY-TI2S'!$B8+(drdp!G8)*'ABXY-TI2S'!$C8+(drdp!J8)*'ABXY-TI2S'!$D8))</f>
        <v>0</v>
      </c>
      <c r="K8" s="21">
        <f>SUM(E$3:E7)+H8</f>
        <v>0</v>
      </c>
      <c r="L8" s="21">
        <f>SUM(F$3:F7)+I8</f>
        <v>6.1182972778675696E-2</v>
      </c>
      <c r="M8" s="21">
        <f>SUM(G$3:G7)+J8</f>
        <v>0</v>
      </c>
      <c r="N8" s="21"/>
      <c r="O8" s="21"/>
      <c r="P8" s="21"/>
      <c r="Q8" s="19">
        <f t="shared" si="1"/>
        <v>0</v>
      </c>
      <c r="R8" s="19">
        <f t="shared" si="0"/>
        <v>3.7433561580361712E-3</v>
      </c>
      <c r="S8" s="19">
        <f t="shared" si="0"/>
        <v>0</v>
      </c>
      <c r="T8" s="19">
        <f t="shared" si="2"/>
        <v>0</v>
      </c>
      <c r="U8" s="19">
        <f t="shared" si="3"/>
        <v>0</v>
      </c>
      <c r="V8" s="19">
        <f t="shared" si="4"/>
        <v>0</v>
      </c>
      <c r="X8" s="93"/>
      <c r="Y8" s="93"/>
    </row>
    <row r="9" spans="1:25" x14ac:dyDescent="0.25">
      <c r="A9" s="26">
        <f>Wellpath!E9</f>
        <v>180</v>
      </c>
      <c r="B9" s="22">
        <v>0</v>
      </c>
      <c r="C9" s="22">
        <v>0</v>
      </c>
      <c r="D9" s="22" t="str">
        <f>IF(ABS(Wellpath!$L9)&lt;VerticalInc,"SING",((TAN((PI()/ 2) - Wellpath!$L9)) - TAN(Dip) * COS(Wellpath!$O9)) / GField)</f>
        <v>SING</v>
      </c>
      <c r="E9" s="20">
        <f>IF(D9="SING",(Wellpath!K10-Wellpath!K8)/2*Model!$W$8*(-SIN(Wellpath!M9)) / GField,Model!$W$8*((drdp!B9+drdp!K9)*'ABXY-TI2S'!$B9+(drdp!E9+drdp!N9)*'ABXY-TI2S'!$C9+(drdp!H9+drdp!Q9)*'ABXY-TI2S'!$D9))</f>
        <v>0</v>
      </c>
      <c r="F9" s="20">
        <f>IF(D9="SING",(Wellpath!K10-Wellpath!K8)/2*Model!$W$8*(COS(Wellpath!$M9) / GField),Model!$W$8*((drdp!C9+drdp!L9)*'ABXY-TI2S'!$B9+(drdp!F9+drdp!O9)*'ABXY-TI2S'!$C9+(drdp!I9+drdp!R9)*'ABXY-TI2S'!$D9))</f>
        <v>1.2236594555735138E-2</v>
      </c>
      <c r="G9" s="20">
        <f>IF(D9="SING",0,Model!$W$8*((drdp!D9+drdp!M9)*'ABXY-TI2S'!$B9+(drdp!G9+drdp!P9)*'ABXY-TI2S'!$C9+(drdp!J9+drdp!S9)*'ABXY-TI2S'!$D9))</f>
        <v>0</v>
      </c>
      <c r="H9" s="18">
        <f>IF(D9="SING",(Wellpath!K9-Wellpath!K8)/2*Model!$W$8*(-SIN(Wellpath!$M9) / GField),Model!$W$8*((drdp!B9)*'ABXY-TI2S'!$B9+(drdp!E9)*'ABXY-TI2S'!$C9+(drdp!H9)*'ABXY-TI2S'!$D9))</f>
        <v>0</v>
      </c>
      <c r="I9" s="18">
        <f>IF(D9="SING",(Wellpath!K9-Wellpath!K8)/2*Model!$W$8*(COS(Wellpath!$M9) / GField),Model!$W$8*((drdp!C9)*'ABXY-TI2S'!$B9+(drdp!F9)*'ABXY-TI2S'!$C9+(drdp!I9)*'ABXY-TI2S'!$D9))</f>
        <v>6.1182972778675692E-3</v>
      </c>
      <c r="J9" s="18">
        <f>IF(D9="SING",0,Model!$W$8*((drdp!D9)*'ABXY-TI2S'!$B9+(drdp!G9)*'ABXY-TI2S'!$C9+(drdp!J9)*'ABXY-TI2S'!$D9))</f>
        <v>0</v>
      </c>
      <c r="K9" s="21">
        <f>SUM(E$3:E8)+H9</f>
        <v>0</v>
      </c>
      <c r="L9" s="21">
        <f>SUM(F$3:F8)+I9</f>
        <v>7.3419567334410837E-2</v>
      </c>
      <c r="M9" s="21">
        <f>SUM(G$3:G8)+J9</f>
        <v>0</v>
      </c>
      <c r="N9" s="21"/>
      <c r="O9" s="21"/>
      <c r="P9" s="21"/>
      <c r="Q9" s="19">
        <f t="shared" si="1"/>
        <v>0</v>
      </c>
      <c r="R9" s="19">
        <f t="shared" si="0"/>
        <v>5.3904328675720868E-3</v>
      </c>
      <c r="S9" s="19">
        <f t="shared" si="0"/>
        <v>0</v>
      </c>
      <c r="T9" s="19">
        <f t="shared" si="2"/>
        <v>0</v>
      </c>
      <c r="U9" s="19">
        <f t="shared" si="3"/>
        <v>0</v>
      </c>
      <c r="V9" s="19">
        <f t="shared" si="4"/>
        <v>0</v>
      </c>
      <c r="X9" s="93"/>
      <c r="Y9" s="93"/>
    </row>
    <row r="10" spans="1:25" x14ac:dyDescent="0.25">
      <c r="A10" s="26">
        <f>Wellpath!E10</f>
        <v>210</v>
      </c>
      <c r="B10" s="22">
        <v>0</v>
      </c>
      <c r="C10" s="22">
        <v>0</v>
      </c>
      <c r="D10" s="22" t="str">
        <f>IF(ABS(Wellpath!$L10)&lt;VerticalInc,"SING",((TAN((PI()/ 2) - Wellpath!$L10)) - TAN(Dip) * COS(Wellpath!$O10)) / GField)</f>
        <v>SING</v>
      </c>
      <c r="E10" s="20">
        <f>IF(D10="SING",(Wellpath!K11-Wellpath!K9)/2*Model!$W$8*(-SIN(Wellpath!M10)) / GField,Model!$W$8*((drdp!B10+drdp!K10)*'ABXY-TI2S'!$B10+(drdp!E10+drdp!N10)*'ABXY-TI2S'!$C10+(drdp!H10+drdp!Q10)*'ABXY-TI2S'!$D10))</f>
        <v>0</v>
      </c>
      <c r="F10" s="20">
        <f>IF(D10="SING",(Wellpath!K11-Wellpath!K9)/2*Model!$W$8*(COS(Wellpath!$M10) / GField),Model!$W$8*((drdp!C10+drdp!L10)*'ABXY-TI2S'!$B10+(drdp!F10+drdp!O10)*'ABXY-TI2S'!$C10+(drdp!I10+drdp!R10)*'ABXY-TI2S'!$D10))</f>
        <v>1.2236594555735138E-2</v>
      </c>
      <c r="G10" s="20">
        <f>IF(D10="SING",0,Model!$W$8*((drdp!D10+drdp!M10)*'ABXY-TI2S'!$B10+(drdp!G10+drdp!P10)*'ABXY-TI2S'!$C10+(drdp!J10+drdp!S10)*'ABXY-TI2S'!$D10))</f>
        <v>0</v>
      </c>
      <c r="H10" s="18">
        <f>IF(D10="SING",(Wellpath!K10-Wellpath!K9)/2*Model!$W$8*(-SIN(Wellpath!$M10) / GField),Model!$W$8*((drdp!B10)*'ABXY-TI2S'!$B10+(drdp!E10)*'ABXY-TI2S'!$C10+(drdp!H10)*'ABXY-TI2S'!$D10))</f>
        <v>0</v>
      </c>
      <c r="I10" s="18">
        <f>IF(D10="SING",(Wellpath!K10-Wellpath!K9)/2*Model!$W$8*(COS(Wellpath!$M10) / GField),Model!$W$8*((drdp!C10)*'ABXY-TI2S'!$B10+(drdp!F10)*'ABXY-TI2S'!$C10+(drdp!I10)*'ABXY-TI2S'!$D10))</f>
        <v>6.1182972778675692E-3</v>
      </c>
      <c r="J10" s="18">
        <f>IF(D10="SING",0,Model!$W$8*((drdp!D10)*'ABXY-TI2S'!$B10+(drdp!G10)*'ABXY-TI2S'!$C10+(drdp!J10)*'ABXY-TI2S'!$D10))</f>
        <v>0</v>
      </c>
      <c r="K10" s="21">
        <f>SUM(E$3:E9)+H10</f>
        <v>0</v>
      </c>
      <c r="L10" s="21">
        <f>SUM(F$3:F9)+I10</f>
        <v>8.5656161890145979E-2</v>
      </c>
      <c r="M10" s="21">
        <f>SUM(G$3:G9)+J10</f>
        <v>0</v>
      </c>
      <c r="N10" s="21"/>
      <c r="O10" s="21"/>
      <c r="P10" s="21"/>
      <c r="Q10" s="19">
        <f t="shared" si="1"/>
        <v>0</v>
      </c>
      <c r="R10" s="19">
        <f t="shared" si="0"/>
        <v>7.3369780697508961E-3</v>
      </c>
      <c r="S10" s="19">
        <f t="shared" si="0"/>
        <v>0</v>
      </c>
      <c r="T10" s="19">
        <f t="shared" si="2"/>
        <v>0</v>
      </c>
      <c r="U10" s="19">
        <f t="shared" si="3"/>
        <v>0</v>
      </c>
      <c r="V10" s="19">
        <f t="shared" si="4"/>
        <v>0</v>
      </c>
      <c r="X10" s="93"/>
      <c r="Y10" s="93"/>
    </row>
    <row r="11" spans="1:25" x14ac:dyDescent="0.25">
      <c r="A11" s="26">
        <f>Wellpath!E11</f>
        <v>240</v>
      </c>
      <c r="B11" s="22">
        <v>0</v>
      </c>
      <c r="C11" s="22">
        <v>0</v>
      </c>
      <c r="D11" s="22" t="str">
        <f>IF(ABS(Wellpath!$L11)&lt;VerticalInc,"SING",((TAN((PI()/ 2) - Wellpath!$L11)) - TAN(Dip) * COS(Wellpath!$O11)) / GField)</f>
        <v>SING</v>
      </c>
      <c r="E11" s="20">
        <f>IF(D11="SING",(Wellpath!K12-Wellpath!K10)/2*Model!$W$8*(-SIN(Wellpath!M11)) / GField,Model!$W$8*((drdp!B11+drdp!K11)*'ABXY-TI2S'!$B11+(drdp!E11+drdp!N11)*'ABXY-TI2S'!$C11+(drdp!H11+drdp!Q11)*'ABXY-TI2S'!$D11))</f>
        <v>0</v>
      </c>
      <c r="F11" s="20">
        <f>IF(D11="SING",(Wellpath!K12-Wellpath!K10)/2*Model!$W$8*(COS(Wellpath!$M11) / GField),Model!$W$8*((drdp!C11+drdp!L11)*'ABXY-TI2S'!$B11+(drdp!F11+drdp!O11)*'ABXY-TI2S'!$C11+(drdp!I11+drdp!R11)*'ABXY-TI2S'!$D11))</f>
        <v>1.2236594555735138E-2</v>
      </c>
      <c r="G11" s="20">
        <f>IF(D11="SING",0,Model!$W$8*((drdp!D11+drdp!M11)*'ABXY-TI2S'!$B11+(drdp!G11+drdp!P11)*'ABXY-TI2S'!$C11+(drdp!J11+drdp!S11)*'ABXY-TI2S'!$D11))</f>
        <v>0</v>
      </c>
      <c r="H11" s="18">
        <f>IF(D11="SING",(Wellpath!K11-Wellpath!K10)/2*Model!$W$8*(-SIN(Wellpath!$M11) / GField),Model!$W$8*((drdp!B11)*'ABXY-TI2S'!$B11+(drdp!E11)*'ABXY-TI2S'!$C11+(drdp!H11)*'ABXY-TI2S'!$D11))</f>
        <v>0</v>
      </c>
      <c r="I11" s="18">
        <f>IF(D11="SING",(Wellpath!K11-Wellpath!K10)/2*Model!$W$8*(COS(Wellpath!$M11) / GField),Model!$W$8*((drdp!C11)*'ABXY-TI2S'!$B11+(drdp!F11)*'ABXY-TI2S'!$C11+(drdp!I11)*'ABXY-TI2S'!$D11))</f>
        <v>6.1182972778675692E-3</v>
      </c>
      <c r="J11" s="18">
        <f>IF(D11="SING",0,Model!$W$8*((drdp!D11)*'ABXY-TI2S'!$B11+(drdp!G11)*'ABXY-TI2S'!$C11+(drdp!J11)*'ABXY-TI2S'!$D11))</f>
        <v>0</v>
      </c>
      <c r="K11" s="21">
        <f>SUM(E$3:E10)+H11</f>
        <v>0</v>
      </c>
      <c r="L11" s="21">
        <f>SUM(F$3:F10)+I11</f>
        <v>9.7892756445881121E-2</v>
      </c>
      <c r="M11" s="21">
        <f>SUM(G$3:G10)+J11</f>
        <v>0</v>
      </c>
      <c r="N11" s="21"/>
      <c r="O11" s="21"/>
      <c r="P11" s="21"/>
      <c r="Q11" s="19">
        <f t="shared" si="1"/>
        <v>0</v>
      </c>
      <c r="R11" s="19">
        <f t="shared" si="0"/>
        <v>9.5829917645726004E-3</v>
      </c>
      <c r="S11" s="19">
        <f t="shared" si="0"/>
        <v>0</v>
      </c>
      <c r="T11" s="19">
        <f t="shared" si="2"/>
        <v>0</v>
      </c>
      <c r="U11" s="19">
        <f t="shared" si="3"/>
        <v>0</v>
      </c>
      <c r="V11" s="19">
        <f t="shared" si="4"/>
        <v>0</v>
      </c>
      <c r="X11" s="93"/>
      <c r="Y11" s="93"/>
    </row>
    <row r="12" spans="1:25" x14ac:dyDescent="0.25">
      <c r="A12" s="26">
        <f>Wellpath!E12</f>
        <v>270</v>
      </c>
      <c r="B12" s="22">
        <v>0</v>
      </c>
      <c r="C12" s="22">
        <v>0</v>
      </c>
      <c r="D12" s="22" t="str">
        <f>IF(ABS(Wellpath!$L12)&lt;VerticalInc,"SING",((TAN((PI()/ 2) - Wellpath!$L12)) - TAN(Dip) * COS(Wellpath!$O12)) / GField)</f>
        <v>SING</v>
      </c>
      <c r="E12" s="20">
        <f>IF(D12="SING",(Wellpath!K13-Wellpath!K11)/2*Model!$W$8*(-SIN(Wellpath!M12)) / GField,Model!$W$8*((drdp!B12+drdp!K12)*'ABXY-TI2S'!$B12+(drdp!E12+drdp!N12)*'ABXY-TI2S'!$C12+(drdp!H12+drdp!Q12)*'ABXY-TI2S'!$D12))</f>
        <v>0</v>
      </c>
      <c r="F12" s="20">
        <f>IF(D12="SING",(Wellpath!K13-Wellpath!K11)/2*Model!$W$8*(COS(Wellpath!$M12) / GField),Model!$W$8*((drdp!C12+drdp!L12)*'ABXY-TI2S'!$B12+(drdp!F12+drdp!O12)*'ABXY-TI2S'!$C12+(drdp!I12+drdp!R12)*'ABXY-TI2S'!$D12))</f>
        <v>1.2236594555735138E-2</v>
      </c>
      <c r="G12" s="20">
        <f>IF(D12="SING",0,Model!$W$8*((drdp!D12+drdp!M12)*'ABXY-TI2S'!$B12+(drdp!G12+drdp!P12)*'ABXY-TI2S'!$C12+(drdp!J12+drdp!S12)*'ABXY-TI2S'!$D12))</f>
        <v>0</v>
      </c>
      <c r="H12" s="18">
        <f>IF(D12="SING",(Wellpath!K12-Wellpath!K11)/2*Model!$W$8*(-SIN(Wellpath!$M12) / GField),Model!$W$8*((drdp!B12)*'ABXY-TI2S'!$B12+(drdp!E12)*'ABXY-TI2S'!$C12+(drdp!H12)*'ABXY-TI2S'!$D12))</f>
        <v>0</v>
      </c>
      <c r="I12" s="18">
        <f>IF(D12="SING",(Wellpath!K12-Wellpath!K11)/2*Model!$W$8*(COS(Wellpath!$M12) / GField),Model!$W$8*((drdp!C12)*'ABXY-TI2S'!$B12+(drdp!F12)*'ABXY-TI2S'!$C12+(drdp!I12)*'ABXY-TI2S'!$D12))</f>
        <v>6.1182972778675692E-3</v>
      </c>
      <c r="J12" s="18">
        <f>IF(D12="SING",0,Model!$W$8*((drdp!D12)*'ABXY-TI2S'!$B12+(drdp!G12)*'ABXY-TI2S'!$C12+(drdp!J12)*'ABXY-TI2S'!$D12))</f>
        <v>0</v>
      </c>
      <c r="K12" s="21">
        <f>SUM(E$3:E11)+H12</f>
        <v>0</v>
      </c>
      <c r="L12" s="21">
        <f>SUM(F$3:F11)+I12</f>
        <v>0.11012935100161626</v>
      </c>
      <c r="M12" s="21">
        <f>SUM(G$3:G11)+J12</f>
        <v>0</v>
      </c>
      <c r="N12" s="21"/>
      <c r="O12" s="21"/>
      <c r="P12" s="21"/>
      <c r="Q12" s="19">
        <f t="shared" si="1"/>
        <v>0</v>
      </c>
      <c r="R12" s="19">
        <f t="shared" si="0"/>
        <v>1.2128473952037196E-2</v>
      </c>
      <c r="S12" s="19">
        <f t="shared" si="0"/>
        <v>0</v>
      </c>
      <c r="T12" s="19">
        <f t="shared" si="2"/>
        <v>0</v>
      </c>
      <c r="U12" s="19">
        <f t="shared" si="3"/>
        <v>0</v>
      </c>
      <c r="V12" s="19">
        <f t="shared" si="4"/>
        <v>0</v>
      </c>
      <c r="X12" s="93"/>
      <c r="Y12" s="93"/>
    </row>
    <row r="13" spans="1:25" x14ac:dyDescent="0.25">
      <c r="A13" s="26">
        <f>Wellpath!E13</f>
        <v>300</v>
      </c>
      <c r="B13" s="22">
        <v>0</v>
      </c>
      <c r="C13" s="22">
        <v>0</v>
      </c>
      <c r="D13" s="22" t="str">
        <f>IF(ABS(Wellpath!$L13)&lt;VerticalInc,"SING",((TAN((PI()/ 2) - Wellpath!$L13)) - TAN(Dip) * COS(Wellpath!$O13)) / GField)</f>
        <v>SING</v>
      </c>
      <c r="E13" s="20">
        <f>IF(D13="SING",(Wellpath!K14-Wellpath!K12)/2*Model!$W$8*(-SIN(Wellpath!M13)) / GField,Model!$W$8*((drdp!B13+drdp!K13)*'ABXY-TI2S'!$B13+(drdp!E13+drdp!N13)*'ABXY-TI2S'!$C13+(drdp!H13+drdp!Q13)*'ABXY-TI2S'!$D13))</f>
        <v>0</v>
      </c>
      <c r="F13" s="20">
        <f>IF(D13="SING",(Wellpath!K14-Wellpath!K12)/2*Model!$W$8*(COS(Wellpath!$M13) / GField),Model!$W$8*((drdp!C13+drdp!L13)*'ABXY-TI2S'!$B13+(drdp!F13+drdp!O13)*'ABXY-TI2S'!$C13+(drdp!I13+drdp!R13)*'ABXY-TI2S'!$D13))</f>
        <v>1.2236594555735138E-2</v>
      </c>
      <c r="G13" s="20">
        <f>IF(D13="SING",0,Model!$W$8*((drdp!D13+drdp!M13)*'ABXY-TI2S'!$B13+(drdp!G13+drdp!P13)*'ABXY-TI2S'!$C13+(drdp!J13+drdp!S13)*'ABXY-TI2S'!$D13))</f>
        <v>0</v>
      </c>
      <c r="H13" s="18">
        <f>IF(D13="SING",(Wellpath!K13-Wellpath!K12)/2*Model!$W$8*(-SIN(Wellpath!$M13) / GField),Model!$W$8*((drdp!B13)*'ABXY-TI2S'!$B13+(drdp!E13)*'ABXY-TI2S'!$C13+(drdp!H13)*'ABXY-TI2S'!$D13))</f>
        <v>0</v>
      </c>
      <c r="I13" s="18">
        <f>IF(D13="SING",(Wellpath!K13-Wellpath!K12)/2*Model!$W$8*(COS(Wellpath!$M13) / GField),Model!$W$8*((drdp!C13)*'ABXY-TI2S'!$B13+(drdp!F13)*'ABXY-TI2S'!$C13+(drdp!I13)*'ABXY-TI2S'!$D13))</f>
        <v>6.1182972778675692E-3</v>
      </c>
      <c r="J13" s="18">
        <f>IF(D13="SING",0,Model!$W$8*((drdp!D13)*'ABXY-TI2S'!$B13+(drdp!G13)*'ABXY-TI2S'!$C13+(drdp!J13)*'ABXY-TI2S'!$D13))</f>
        <v>0</v>
      </c>
      <c r="K13" s="21">
        <f>SUM(E$3:E12)+H13</f>
        <v>0</v>
      </c>
      <c r="L13" s="21">
        <f>SUM(F$3:F12)+I13</f>
        <v>0.1223659455573514</v>
      </c>
      <c r="M13" s="21">
        <f>SUM(G$3:G12)+J13</f>
        <v>0</v>
      </c>
      <c r="N13" s="21"/>
      <c r="O13" s="21"/>
      <c r="P13" s="21"/>
      <c r="Q13" s="19">
        <f t="shared" si="1"/>
        <v>0</v>
      </c>
      <c r="R13" s="19">
        <f t="shared" si="0"/>
        <v>1.4973424632144688E-2</v>
      </c>
      <c r="S13" s="19">
        <f t="shared" si="0"/>
        <v>0</v>
      </c>
      <c r="T13" s="19">
        <f t="shared" si="2"/>
        <v>0</v>
      </c>
      <c r="U13" s="19">
        <f t="shared" si="3"/>
        <v>0</v>
      </c>
      <c r="V13" s="19">
        <f t="shared" si="4"/>
        <v>0</v>
      </c>
      <c r="X13" s="94"/>
      <c r="Y13" s="94"/>
    </row>
    <row r="14" spans="1:25" x14ac:dyDescent="0.25">
      <c r="A14" s="26">
        <f>Wellpath!E14</f>
        <v>330</v>
      </c>
      <c r="B14" s="22">
        <v>0</v>
      </c>
      <c r="C14" s="22">
        <v>0</v>
      </c>
      <c r="D14" s="22" t="str">
        <f>IF(ABS(Wellpath!$L14)&lt;VerticalInc,"SING",((TAN((PI()/ 2) - Wellpath!$L14)) - TAN(Dip) * COS(Wellpath!$O14)) / GField)</f>
        <v>SING</v>
      </c>
      <c r="E14" s="20">
        <f>IF(D14="SING",(Wellpath!K15-Wellpath!K13)/2*Model!$W$8*(-SIN(Wellpath!M14)) / GField,Model!$W$8*((drdp!B14+drdp!K14)*'ABXY-TI2S'!$B14+(drdp!E14+drdp!N14)*'ABXY-TI2S'!$C14+(drdp!H14+drdp!Q14)*'ABXY-TI2S'!$D14))</f>
        <v>0</v>
      </c>
      <c r="F14" s="20">
        <f>IF(D14="SING",(Wellpath!K15-Wellpath!K13)/2*Model!$W$8*(COS(Wellpath!$M14) / GField),Model!$W$8*((drdp!C14+drdp!L14)*'ABXY-TI2S'!$B14+(drdp!F14+drdp!O14)*'ABXY-TI2S'!$C14+(drdp!I14+drdp!R14)*'ABXY-TI2S'!$D14))</f>
        <v>1.2236594555735138E-2</v>
      </c>
      <c r="G14" s="20">
        <f>IF(D14="SING",0,Model!$W$8*((drdp!D14+drdp!M14)*'ABXY-TI2S'!$B14+(drdp!G14+drdp!P14)*'ABXY-TI2S'!$C14+(drdp!J14+drdp!S14)*'ABXY-TI2S'!$D14))</f>
        <v>0</v>
      </c>
      <c r="H14" s="18">
        <f>IF(D14="SING",(Wellpath!K14-Wellpath!K13)/2*Model!$W$8*(-SIN(Wellpath!$M14) / GField),Model!$W$8*((drdp!B14)*'ABXY-TI2S'!$B14+(drdp!E14)*'ABXY-TI2S'!$C14+(drdp!H14)*'ABXY-TI2S'!$D14))</f>
        <v>0</v>
      </c>
      <c r="I14" s="18">
        <f>IF(D14="SING",(Wellpath!K14-Wellpath!K13)/2*Model!$W$8*(COS(Wellpath!$M14) / GField),Model!$W$8*((drdp!C14)*'ABXY-TI2S'!$B14+(drdp!F14)*'ABXY-TI2S'!$C14+(drdp!I14)*'ABXY-TI2S'!$D14))</f>
        <v>6.1182972778675692E-3</v>
      </c>
      <c r="J14" s="18">
        <f>IF(D14="SING",0,Model!$W$8*((drdp!D14)*'ABXY-TI2S'!$B14+(drdp!G14)*'ABXY-TI2S'!$C14+(drdp!J14)*'ABXY-TI2S'!$D14))</f>
        <v>0</v>
      </c>
      <c r="K14" s="21">
        <f>SUM(E$3:E13)+H14</f>
        <v>0</v>
      </c>
      <c r="L14" s="21">
        <f>SUM(F$3:F13)+I14</f>
        <v>0.13460254011308653</v>
      </c>
      <c r="M14" s="21">
        <f>SUM(G$3:G13)+J14</f>
        <v>0</v>
      </c>
      <c r="N14" s="21"/>
      <c r="O14" s="21"/>
      <c r="P14" s="21"/>
      <c r="Q14" s="19">
        <f t="shared" si="1"/>
        <v>0</v>
      </c>
      <c r="R14" s="19">
        <f t="shared" si="0"/>
        <v>1.8117843804895069E-2</v>
      </c>
      <c r="S14" s="19">
        <f t="shared" si="0"/>
        <v>0</v>
      </c>
      <c r="T14" s="19">
        <f t="shared" si="2"/>
        <v>0</v>
      </c>
      <c r="U14" s="19">
        <f t="shared" si="3"/>
        <v>0</v>
      </c>
      <c r="V14" s="19">
        <f t="shared" si="4"/>
        <v>0</v>
      </c>
    </row>
    <row r="15" spans="1:25" x14ac:dyDescent="0.25">
      <c r="A15" s="26">
        <f>Wellpath!E15</f>
        <v>360</v>
      </c>
      <c r="B15" s="22">
        <v>0</v>
      </c>
      <c r="C15" s="22">
        <v>0</v>
      </c>
      <c r="D15" s="22" t="str">
        <f>IF(ABS(Wellpath!$L15)&lt;VerticalInc,"SING",((TAN((PI()/ 2) - Wellpath!$L15)) - TAN(Dip) * COS(Wellpath!$O15)) / GField)</f>
        <v>SING</v>
      </c>
      <c r="E15" s="20">
        <f>IF(D15="SING",(Wellpath!K16-Wellpath!K14)/2*Model!$W$8*(-SIN(Wellpath!M15)) / GField,Model!$W$8*((drdp!B15+drdp!K15)*'ABXY-TI2S'!$B15+(drdp!E15+drdp!N15)*'ABXY-TI2S'!$C15+(drdp!H15+drdp!Q15)*'ABXY-TI2S'!$D15))</f>
        <v>0</v>
      </c>
      <c r="F15" s="20">
        <f>IF(D15="SING",(Wellpath!K16-Wellpath!K14)/2*Model!$W$8*(COS(Wellpath!$M15) / GField),Model!$W$8*((drdp!C15+drdp!L15)*'ABXY-TI2S'!$B15+(drdp!F15+drdp!O15)*'ABXY-TI2S'!$C15+(drdp!I15+drdp!R15)*'ABXY-TI2S'!$D15))</f>
        <v>1.2236594555735138E-2</v>
      </c>
      <c r="G15" s="20">
        <f>IF(D15="SING",0,Model!$W$8*((drdp!D15+drdp!M15)*'ABXY-TI2S'!$B15+(drdp!G15+drdp!P15)*'ABXY-TI2S'!$C15+(drdp!J15+drdp!S15)*'ABXY-TI2S'!$D15))</f>
        <v>0</v>
      </c>
      <c r="H15" s="18">
        <f>IF(D15="SING",(Wellpath!K15-Wellpath!K14)/2*Model!$W$8*(-SIN(Wellpath!$M15) / GField),Model!$W$8*((drdp!B15)*'ABXY-TI2S'!$B15+(drdp!E15)*'ABXY-TI2S'!$C15+(drdp!H15)*'ABXY-TI2S'!$D15))</f>
        <v>0</v>
      </c>
      <c r="I15" s="18">
        <f>IF(D15="SING",(Wellpath!K15-Wellpath!K14)/2*Model!$W$8*(COS(Wellpath!$M15) / GField),Model!$W$8*((drdp!C15)*'ABXY-TI2S'!$B15+(drdp!F15)*'ABXY-TI2S'!$C15+(drdp!I15)*'ABXY-TI2S'!$D15))</f>
        <v>6.1182972778675692E-3</v>
      </c>
      <c r="J15" s="18">
        <f>IF(D15="SING",0,Model!$W$8*((drdp!D15)*'ABXY-TI2S'!$B15+(drdp!G15)*'ABXY-TI2S'!$C15+(drdp!J15)*'ABXY-TI2S'!$D15))</f>
        <v>0</v>
      </c>
      <c r="K15" s="21">
        <f>SUM(E$3:E14)+H15</f>
        <v>0</v>
      </c>
      <c r="L15" s="21">
        <f>SUM(F$3:F14)+I15</f>
        <v>0.14683913466882167</v>
      </c>
      <c r="M15" s="21">
        <f>SUM(G$3:G14)+J15</f>
        <v>0</v>
      </c>
      <c r="N15" s="21"/>
      <c r="O15" s="21"/>
      <c r="P15" s="21"/>
      <c r="Q15" s="19">
        <f t="shared" si="1"/>
        <v>0</v>
      </c>
      <c r="R15" s="19">
        <f t="shared" si="0"/>
        <v>2.1561731470288347E-2</v>
      </c>
      <c r="S15" s="19">
        <f t="shared" si="0"/>
        <v>0</v>
      </c>
      <c r="T15" s="19">
        <f t="shared" si="2"/>
        <v>0</v>
      </c>
      <c r="U15" s="19">
        <f t="shared" si="3"/>
        <v>0</v>
      </c>
      <c r="V15" s="19">
        <f t="shared" si="4"/>
        <v>0</v>
      </c>
    </row>
    <row r="16" spans="1:25" x14ac:dyDescent="0.25">
      <c r="A16" s="26">
        <f>Wellpath!E16</f>
        <v>390</v>
      </c>
      <c r="B16" s="22">
        <v>0</v>
      </c>
      <c r="C16" s="22">
        <v>0</v>
      </c>
      <c r="D16" s="22" t="str">
        <f>IF(ABS(Wellpath!$L16)&lt;VerticalInc,"SING",((TAN((PI()/ 2) - Wellpath!$L16)) - TAN(Dip) * COS(Wellpath!$O16)) / GField)</f>
        <v>SING</v>
      </c>
      <c r="E16" s="20">
        <f>IF(D16="SING",(Wellpath!K17-Wellpath!K15)/2*Model!$W$8*(-SIN(Wellpath!M16)) / GField,Model!$W$8*((drdp!B16+drdp!K16)*'ABXY-TI2S'!$B16+(drdp!E16+drdp!N16)*'ABXY-TI2S'!$C16+(drdp!H16+drdp!Q16)*'ABXY-TI2S'!$D16))</f>
        <v>0</v>
      </c>
      <c r="F16" s="20">
        <f>IF(D16="SING",(Wellpath!K17-Wellpath!K15)/2*Model!$W$8*(COS(Wellpath!$M16) / GField),Model!$W$8*((drdp!C16+drdp!L16)*'ABXY-TI2S'!$B16+(drdp!F16+drdp!O16)*'ABXY-TI2S'!$C16+(drdp!I16+drdp!R16)*'ABXY-TI2S'!$D16))</f>
        <v>1.2236594555735138E-2</v>
      </c>
      <c r="G16" s="20">
        <f>IF(D16="SING",0,Model!$W$8*((drdp!D16+drdp!M16)*'ABXY-TI2S'!$B16+(drdp!G16+drdp!P16)*'ABXY-TI2S'!$C16+(drdp!J16+drdp!S16)*'ABXY-TI2S'!$D16))</f>
        <v>0</v>
      </c>
      <c r="H16" s="18">
        <f>IF(D16="SING",(Wellpath!K16-Wellpath!K15)/2*Model!$W$8*(-SIN(Wellpath!$M16) / GField),Model!$W$8*((drdp!B16)*'ABXY-TI2S'!$B16+(drdp!E16)*'ABXY-TI2S'!$C16+(drdp!H16)*'ABXY-TI2S'!$D16))</f>
        <v>0</v>
      </c>
      <c r="I16" s="18">
        <f>IF(D16="SING",(Wellpath!K16-Wellpath!K15)/2*Model!$W$8*(COS(Wellpath!$M16) / GField),Model!$W$8*((drdp!C16)*'ABXY-TI2S'!$B16+(drdp!F16)*'ABXY-TI2S'!$C16+(drdp!I16)*'ABXY-TI2S'!$D16))</f>
        <v>6.1182972778675692E-3</v>
      </c>
      <c r="J16" s="18">
        <f>IF(D16="SING",0,Model!$W$8*((drdp!D16)*'ABXY-TI2S'!$B16+(drdp!G16)*'ABXY-TI2S'!$C16+(drdp!J16)*'ABXY-TI2S'!$D16))</f>
        <v>0</v>
      </c>
      <c r="K16" s="21">
        <f>SUM(E$3:E15)+H16</f>
        <v>0</v>
      </c>
      <c r="L16" s="21">
        <f>SUM(F$3:F15)+I16</f>
        <v>0.15907572922455682</v>
      </c>
      <c r="M16" s="21">
        <f>SUM(G$3:G15)+J16</f>
        <v>0</v>
      </c>
      <c r="N16" s="21"/>
      <c r="O16" s="21"/>
      <c r="P16" s="21"/>
      <c r="Q16" s="19">
        <f t="shared" si="1"/>
        <v>0</v>
      </c>
      <c r="R16" s="19">
        <f t="shared" si="0"/>
        <v>2.5305087628324521E-2</v>
      </c>
      <c r="S16" s="19">
        <f t="shared" si="0"/>
        <v>0</v>
      </c>
      <c r="T16" s="19">
        <f t="shared" si="2"/>
        <v>0</v>
      </c>
      <c r="U16" s="19">
        <f t="shared" si="3"/>
        <v>0</v>
      </c>
      <c r="V16" s="19">
        <f t="shared" si="4"/>
        <v>0</v>
      </c>
    </row>
    <row r="17" spans="1:22" x14ac:dyDescent="0.25">
      <c r="A17" s="26">
        <f>Wellpath!E17</f>
        <v>420</v>
      </c>
      <c r="B17" s="22">
        <v>0</v>
      </c>
      <c r="C17" s="22">
        <v>0</v>
      </c>
      <c r="D17" s="22" t="str">
        <f>IF(ABS(Wellpath!$L17)&lt;VerticalInc,"SING",((TAN((PI()/ 2) - Wellpath!$L17)) - TAN(Dip) * COS(Wellpath!$O17)) / GField)</f>
        <v>SING</v>
      </c>
      <c r="E17" s="20">
        <f>IF(D17="SING",(Wellpath!K18-Wellpath!K16)/2*Model!$W$8*(-SIN(Wellpath!M17)) / GField,Model!$W$8*((drdp!B17+drdp!K17)*'ABXY-TI2S'!$B17+(drdp!E17+drdp!N17)*'ABXY-TI2S'!$C17+(drdp!H17+drdp!Q17)*'ABXY-TI2S'!$D17))</f>
        <v>0</v>
      </c>
      <c r="F17" s="20">
        <f>IF(D17="SING",(Wellpath!K18-Wellpath!K16)/2*Model!$W$8*(COS(Wellpath!$M17) / GField),Model!$W$8*((drdp!C17+drdp!L17)*'ABXY-TI2S'!$B17+(drdp!F17+drdp!O17)*'ABXY-TI2S'!$C17+(drdp!I17+drdp!R17)*'ABXY-TI2S'!$D17))</f>
        <v>1.2236594555735138E-2</v>
      </c>
      <c r="G17" s="20">
        <f>IF(D17="SING",0,Model!$W$8*((drdp!D17+drdp!M17)*'ABXY-TI2S'!$B17+(drdp!G17+drdp!P17)*'ABXY-TI2S'!$C17+(drdp!J17+drdp!S17)*'ABXY-TI2S'!$D17))</f>
        <v>0</v>
      </c>
      <c r="H17" s="18">
        <f>IF(D17="SING",(Wellpath!K17-Wellpath!K16)/2*Model!$W$8*(-SIN(Wellpath!$M17) / GField),Model!$W$8*((drdp!B17)*'ABXY-TI2S'!$B17+(drdp!E17)*'ABXY-TI2S'!$C17+(drdp!H17)*'ABXY-TI2S'!$D17))</f>
        <v>0</v>
      </c>
      <c r="I17" s="18">
        <f>IF(D17="SING",(Wellpath!K17-Wellpath!K16)/2*Model!$W$8*(COS(Wellpath!$M17) / GField),Model!$W$8*((drdp!C17)*'ABXY-TI2S'!$B17+(drdp!F17)*'ABXY-TI2S'!$C17+(drdp!I17)*'ABXY-TI2S'!$D17))</f>
        <v>6.1182972778675692E-3</v>
      </c>
      <c r="J17" s="18">
        <f>IF(D17="SING",0,Model!$W$8*((drdp!D17)*'ABXY-TI2S'!$B17+(drdp!G17)*'ABXY-TI2S'!$C17+(drdp!J17)*'ABXY-TI2S'!$D17))</f>
        <v>0</v>
      </c>
      <c r="K17" s="21">
        <f>SUM(E$3:E16)+H17</f>
        <v>0</v>
      </c>
      <c r="L17" s="21">
        <f>SUM(F$3:F16)+I17</f>
        <v>0.17131232378029196</v>
      </c>
      <c r="M17" s="21">
        <f>SUM(G$3:G16)+J17</f>
        <v>0</v>
      </c>
      <c r="N17" s="21"/>
      <c r="O17" s="21"/>
      <c r="P17" s="21"/>
      <c r="Q17" s="19">
        <f t="shared" si="1"/>
        <v>0</v>
      </c>
      <c r="R17" s="19">
        <f t="shared" si="0"/>
        <v>2.9347912279003584E-2</v>
      </c>
      <c r="S17" s="19">
        <f t="shared" si="0"/>
        <v>0</v>
      </c>
      <c r="T17" s="19">
        <f t="shared" si="2"/>
        <v>0</v>
      </c>
      <c r="U17" s="19">
        <f t="shared" si="3"/>
        <v>0</v>
      </c>
      <c r="V17" s="19">
        <f t="shared" si="4"/>
        <v>0</v>
      </c>
    </row>
    <row r="18" spans="1:22" x14ac:dyDescent="0.25">
      <c r="A18" s="26">
        <f>Wellpath!E18</f>
        <v>450</v>
      </c>
      <c r="B18" s="22">
        <v>0</v>
      </c>
      <c r="C18" s="22">
        <v>0</v>
      </c>
      <c r="D18" s="22" t="str">
        <f>IF(ABS(Wellpath!$L18)&lt;VerticalInc,"SING",((TAN((PI()/ 2) - Wellpath!$L18)) - TAN(Dip) * COS(Wellpath!$O18)) / GField)</f>
        <v>SING</v>
      </c>
      <c r="E18" s="20">
        <f>IF(D18="SING",(Wellpath!K19-Wellpath!K17)/2*Model!$W$8*(-SIN(Wellpath!M18)) / GField,Model!$W$8*((drdp!B18+drdp!K18)*'ABXY-TI2S'!$B18+(drdp!E18+drdp!N18)*'ABXY-TI2S'!$C18+(drdp!H18+drdp!Q18)*'ABXY-TI2S'!$D18))</f>
        <v>0</v>
      </c>
      <c r="F18" s="20">
        <f>IF(D18="SING",(Wellpath!K19-Wellpath!K17)/2*Model!$W$8*(COS(Wellpath!$M18) / GField),Model!$W$8*((drdp!C18+drdp!L18)*'ABXY-TI2S'!$B18+(drdp!F18+drdp!O18)*'ABXY-TI2S'!$C18+(drdp!I18+drdp!R18)*'ABXY-TI2S'!$D18))</f>
        <v>1.2236594555735138E-2</v>
      </c>
      <c r="G18" s="20">
        <f>IF(D18="SING",0,Model!$W$8*((drdp!D18+drdp!M18)*'ABXY-TI2S'!$B18+(drdp!G18+drdp!P18)*'ABXY-TI2S'!$C18+(drdp!J18+drdp!S18)*'ABXY-TI2S'!$D18))</f>
        <v>0</v>
      </c>
      <c r="H18" s="18">
        <f>IF(D18="SING",(Wellpath!K18-Wellpath!K17)/2*Model!$W$8*(-SIN(Wellpath!$M18) / GField),Model!$W$8*((drdp!B18)*'ABXY-TI2S'!$B18+(drdp!E18)*'ABXY-TI2S'!$C18+(drdp!H18)*'ABXY-TI2S'!$D18))</f>
        <v>0</v>
      </c>
      <c r="I18" s="18">
        <f>IF(D18="SING",(Wellpath!K18-Wellpath!K17)/2*Model!$W$8*(COS(Wellpath!$M18) / GField),Model!$W$8*((drdp!C18)*'ABXY-TI2S'!$B18+(drdp!F18)*'ABXY-TI2S'!$C18+(drdp!I18)*'ABXY-TI2S'!$D18))</f>
        <v>6.1182972778675692E-3</v>
      </c>
      <c r="J18" s="18">
        <f>IF(D18="SING",0,Model!$W$8*((drdp!D18)*'ABXY-TI2S'!$B18+(drdp!G18)*'ABXY-TI2S'!$C18+(drdp!J18)*'ABXY-TI2S'!$D18))</f>
        <v>0</v>
      </c>
      <c r="K18" s="21">
        <f>SUM(E$3:E17)+H18</f>
        <v>0</v>
      </c>
      <c r="L18" s="21">
        <f>SUM(F$3:F17)+I18</f>
        <v>0.1835489183360271</v>
      </c>
      <c r="M18" s="21">
        <f>SUM(G$3:G17)+J18</f>
        <v>0</v>
      </c>
      <c r="N18" s="21"/>
      <c r="O18" s="21"/>
      <c r="P18" s="21"/>
      <c r="Q18" s="19">
        <f t="shared" si="1"/>
        <v>0</v>
      </c>
      <c r="R18" s="19">
        <f t="shared" si="0"/>
        <v>3.3690205422325543E-2</v>
      </c>
      <c r="S18" s="19">
        <f t="shared" si="0"/>
        <v>0</v>
      </c>
      <c r="T18" s="19">
        <f t="shared" si="2"/>
        <v>0</v>
      </c>
      <c r="U18" s="19">
        <f t="shared" si="3"/>
        <v>0</v>
      </c>
      <c r="V18" s="19">
        <f t="shared" si="4"/>
        <v>0</v>
      </c>
    </row>
    <row r="19" spans="1:22" x14ac:dyDescent="0.25">
      <c r="A19" s="26">
        <f>Wellpath!E19</f>
        <v>480</v>
      </c>
      <c r="B19" s="22">
        <v>0</v>
      </c>
      <c r="C19" s="22">
        <v>0</v>
      </c>
      <c r="D19" s="22" t="str">
        <f>IF(ABS(Wellpath!$L19)&lt;VerticalInc,"SING",((TAN((PI()/ 2) - Wellpath!$L19)) - TAN(Dip) * COS(Wellpath!$O19)) / GField)</f>
        <v>SING</v>
      </c>
      <c r="E19" s="20">
        <f>IF(D19="SING",(Wellpath!K20-Wellpath!K18)/2*Model!$W$8*(-SIN(Wellpath!M19)) / GField,Model!$W$8*((drdp!B19+drdp!K19)*'ABXY-TI2S'!$B19+(drdp!E19+drdp!N19)*'ABXY-TI2S'!$C19+(drdp!H19+drdp!Q19)*'ABXY-TI2S'!$D19))</f>
        <v>0</v>
      </c>
      <c r="F19" s="20">
        <f>IF(D19="SING",(Wellpath!K20-Wellpath!K18)/2*Model!$W$8*(COS(Wellpath!$M19) / GField),Model!$W$8*((drdp!C19+drdp!L19)*'ABXY-TI2S'!$B19+(drdp!F19+drdp!O19)*'ABXY-TI2S'!$C19+(drdp!I19+drdp!R19)*'ABXY-TI2S'!$D19))</f>
        <v>1.0197162129779284E-2</v>
      </c>
      <c r="G19" s="20">
        <f>IF(D19="SING",0,Model!$W$8*((drdp!D19+drdp!M19)*'ABXY-TI2S'!$B19+(drdp!G19+drdp!P19)*'ABXY-TI2S'!$C19+(drdp!J19+drdp!S19)*'ABXY-TI2S'!$D19))</f>
        <v>0</v>
      </c>
      <c r="H19" s="18">
        <f>IF(D19="SING",(Wellpath!K19-Wellpath!K18)/2*Model!$W$8*(-SIN(Wellpath!$M19) / GField),Model!$W$8*((drdp!B19)*'ABXY-TI2S'!$B19+(drdp!E19)*'ABXY-TI2S'!$C19+(drdp!H19)*'ABXY-TI2S'!$D19))</f>
        <v>0</v>
      </c>
      <c r="I19" s="18">
        <f>IF(D19="SING",(Wellpath!K19-Wellpath!K18)/2*Model!$W$8*(COS(Wellpath!$M19) / GField),Model!$W$8*((drdp!C19)*'ABXY-TI2S'!$B19+(drdp!F19)*'ABXY-TI2S'!$C19+(drdp!I19)*'ABXY-TI2S'!$D19))</f>
        <v>6.1182972778675692E-3</v>
      </c>
      <c r="J19" s="18">
        <f>IF(D19="SING",0,Model!$W$8*((drdp!D19)*'ABXY-TI2S'!$B19+(drdp!G19)*'ABXY-TI2S'!$C19+(drdp!J19)*'ABXY-TI2S'!$D19))</f>
        <v>0</v>
      </c>
      <c r="K19" s="21">
        <f>SUM(E$3:E18)+H19</f>
        <v>0</v>
      </c>
      <c r="L19" s="21">
        <f>SUM(F$3:F18)+I19</f>
        <v>0.19578551289176224</v>
      </c>
      <c r="M19" s="21">
        <f>SUM(G$3:G18)+J19</f>
        <v>0</v>
      </c>
      <c r="N19" s="21"/>
      <c r="O19" s="21"/>
      <c r="P19" s="21"/>
      <c r="Q19" s="19">
        <f t="shared" si="1"/>
        <v>0</v>
      </c>
      <c r="R19" s="19">
        <f t="shared" si="1"/>
        <v>3.8331967058290402E-2</v>
      </c>
      <c r="S19" s="19">
        <f t="shared" si="1"/>
        <v>0</v>
      </c>
      <c r="T19" s="19">
        <f t="shared" si="2"/>
        <v>0</v>
      </c>
      <c r="U19" s="19">
        <f t="shared" si="3"/>
        <v>0</v>
      </c>
      <c r="V19" s="19">
        <f t="shared" si="4"/>
        <v>0</v>
      </c>
    </row>
    <row r="20" spans="1:22" x14ac:dyDescent="0.25">
      <c r="A20" s="26">
        <f>Wellpath!E20</f>
        <v>500</v>
      </c>
      <c r="B20" s="22">
        <v>0</v>
      </c>
      <c r="C20" s="22">
        <v>0</v>
      </c>
      <c r="D20" s="22" t="str">
        <f>IF(ABS(Wellpath!$L20)&lt;VerticalInc,"SING",((TAN((PI()/ 2) - Wellpath!$L20)) - TAN(Dip) * COS(Wellpath!$O20)) / GField)</f>
        <v>SING</v>
      </c>
      <c r="E20" s="20">
        <f>IF(D20="SING",(Wellpath!K21-Wellpath!K19)/2*Model!$W$8*(-SIN(Wellpath!M20)) / GField,Model!$W$8*((drdp!B20+drdp!K20)*'ABXY-TI2S'!$B20+(drdp!E20+drdp!N20)*'ABXY-TI2S'!$C20+(drdp!H20+drdp!Q20)*'ABXY-TI2S'!$D20))</f>
        <v>0</v>
      </c>
      <c r="F20" s="20">
        <f>IF(D20="SING",(Wellpath!K21-Wellpath!K19)/2*Model!$W$8*(COS(Wellpath!$M20) / GField),Model!$W$8*((drdp!C20+drdp!L20)*'ABXY-TI2S'!$B20+(drdp!F20+drdp!O20)*'ABXY-TI2S'!$C20+(drdp!I20+drdp!R20)*'ABXY-TI2S'!$D20))</f>
        <v>6.1182972778675692E-3</v>
      </c>
      <c r="G20" s="20">
        <f>IF(D20="SING",0,Model!$W$8*((drdp!D20+drdp!M20)*'ABXY-TI2S'!$B20+(drdp!G20+drdp!P20)*'ABXY-TI2S'!$C20+(drdp!J20+drdp!S20)*'ABXY-TI2S'!$D20))</f>
        <v>0</v>
      </c>
      <c r="H20" s="18">
        <f>IF(D20="SING",(Wellpath!K20-Wellpath!K19)/2*Model!$W$8*(-SIN(Wellpath!$M20) / GField),Model!$W$8*((drdp!B20)*'ABXY-TI2S'!$B20+(drdp!E20)*'ABXY-TI2S'!$C20+(drdp!H20)*'ABXY-TI2S'!$D20))</f>
        <v>0</v>
      </c>
      <c r="I20" s="18">
        <f>IF(D20="SING",(Wellpath!K20-Wellpath!K19)/2*Model!$W$8*(COS(Wellpath!$M20) / GField),Model!$W$8*((drdp!C20)*'ABXY-TI2S'!$B20+(drdp!F20)*'ABXY-TI2S'!$C20+(drdp!I20)*'ABXY-TI2S'!$D20))</f>
        <v>4.0788648519117137E-3</v>
      </c>
      <c r="J20" s="18">
        <f>IF(D20="SING",0,Model!$W$8*((drdp!D20)*'ABXY-TI2S'!$B20+(drdp!G20)*'ABXY-TI2S'!$C20+(drdp!J20)*'ABXY-TI2S'!$D20))</f>
        <v>0</v>
      </c>
      <c r="K20" s="21">
        <f>SUM(E$3:E19)+H20</f>
        <v>0</v>
      </c>
      <c r="L20" s="21">
        <f>SUM(F$3:F19)+I20</f>
        <v>0.20394324259558569</v>
      </c>
      <c r="M20" s="21">
        <f>SUM(G$3:G19)+J20</f>
        <v>0</v>
      </c>
      <c r="N20" s="21"/>
      <c r="O20" s="21"/>
      <c r="P20" s="21"/>
      <c r="Q20" s="19">
        <f t="shared" si="1"/>
        <v>0</v>
      </c>
      <c r="R20" s="19">
        <f t="shared" si="1"/>
        <v>4.159284620040192E-2</v>
      </c>
      <c r="S20" s="19">
        <f t="shared" si="1"/>
        <v>0</v>
      </c>
      <c r="T20" s="19">
        <f t="shared" si="2"/>
        <v>0</v>
      </c>
      <c r="U20" s="19">
        <f t="shared" si="3"/>
        <v>0</v>
      </c>
      <c r="V20" s="19">
        <f t="shared" si="4"/>
        <v>0</v>
      </c>
    </row>
    <row r="21" spans="1:22" x14ac:dyDescent="0.25">
      <c r="A21" s="26">
        <f>Wellpath!E21</f>
        <v>510</v>
      </c>
      <c r="B21" s="22">
        <v>0</v>
      </c>
      <c r="C21" s="22">
        <v>0</v>
      </c>
      <c r="D21" s="22">
        <f>IF(ABS(Wellpath!$L21)&lt;VerticalInc,"SING",((TAN((PI()/ 2) - Wellpath!$L21)) - TAN(Dip) * COS(Wellpath!$O21)) / GField)</f>
        <v>7.3117007942249561</v>
      </c>
      <c r="E21" s="20">
        <f>IF(D21="SING",(Wellpath!K22-Wellpath!K20)/2*Model!$W$8*(-SIN(Wellpath!M21)) / GField,Model!$W$8*((drdp!B21+drdp!K21)*'ABXY-TI2S'!$B21+(drdp!E21+drdp!N21)*'ABXY-TI2S'!$C21+(drdp!H21+drdp!Q21)*'ABXY-TI2S'!$D21))</f>
        <v>0</v>
      </c>
      <c r="F21" s="20">
        <f>IF(D21="SING",(Wellpath!K22-Wellpath!K20)/2*Model!$W$8*(COS(Wellpath!$M21) / GField),Model!$W$8*((drdp!C21+drdp!L21)*'ABXY-TI2S'!$B21+(drdp!F21+drdp!O21)*'ABXY-TI2S'!$C21+(drdp!I21+drdp!R21)*'ABXY-TI2S'!$D21))</f>
        <v>8.4732236250059274E-3</v>
      </c>
      <c r="G21" s="20">
        <f>IF(D21="SING",0,Model!$W$8*((drdp!D21+drdp!M21)*'ABXY-TI2S'!$B21+(drdp!G21+drdp!P21)*'ABXY-TI2S'!$C21+(drdp!J21+drdp!S21)*'ABXY-TI2S'!$D21))</f>
        <v>0</v>
      </c>
      <c r="H21" s="18">
        <f>IF(D21="SING",(Wellpath!K21-Wellpath!K20)/2*Model!$W$8*(-SIN(Wellpath!$M21) / GField),Model!$W$8*((drdp!B21)*'ABXY-TI2S'!$B21+(drdp!E21)*'ABXY-TI2S'!$C21+(drdp!H21)*'ABXY-TI2S'!$D21))</f>
        <v>0</v>
      </c>
      <c r="I21" s="18">
        <f>IF(D21="SING",(Wellpath!K21-Wellpath!K20)/2*Model!$W$8*(COS(Wellpath!$M21) / GField),Model!$W$8*((drdp!C21)*'ABXY-TI2S'!$B21+(drdp!F21)*'ABXY-TI2S'!$C21+(drdp!I21)*'ABXY-TI2S'!$D21))</f>
        <v>2.1183059062514819E-3</v>
      </c>
      <c r="J21" s="18">
        <f>IF(D21="SING",0,Model!$W$8*((drdp!D21)*'ABXY-TI2S'!$B21+(drdp!G21)*'ABXY-TI2S'!$C21+(drdp!J21)*'ABXY-TI2S'!$D21))</f>
        <v>0</v>
      </c>
      <c r="K21" s="21">
        <f>SUM(E$3:E20)+H21</f>
        <v>0</v>
      </c>
      <c r="L21" s="21">
        <f>SUM(F$3:F20)+I21</f>
        <v>0.208100980927793</v>
      </c>
      <c r="M21" s="21">
        <f>SUM(G$3:G20)+J21</f>
        <v>0</v>
      </c>
      <c r="N21" s="21"/>
      <c r="O21" s="21"/>
      <c r="P21" s="21"/>
      <c r="Q21" s="19">
        <f t="shared" si="1"/>
        <v>0</v>
      </c>
      <c r="R21" s="19">
        <f t="shared" si="1"/>
        <v>4.3306018263109668E-2</v>
      </c>
      <c r="S21" s="19">
        <f t="shared" si="1"/>
        <v>0</v>
      </c>
      <c r="T21" s="19">
        <f t="shared" si="2"/>
        <v>0</v>
      </c>
      <c r="U21" s="19">
        <f t="shared" si="3"/>
        <v>0</v>
      </c>
      <c r="V21" s="19">
        <f t="shared" si="4"/>
        <v>0</v>
      </c>
    </row>
    <row r="22" spans="1:22" x14ac:dyDescent="0.25">
      <c r="A22" s="26">
        <f>Wellpath!E22</f>
        <v>540</v>
      </c>
      <c r="B22" s="22">
        <v>0</v>
      </c>
      <c r="C22" s="22">
        <v>0</v>
      </c>
      <c r="D22" s="22">
        <f>IF(ABS(Wellpath!$L22)&lt;VerticalInc,"SING",((TAN((PI()/ 2) - Wellpath!$L22)) - TAN(Dip) * COS(Wellpath!$O22)) / GField)</f>
        <v>2.0255257428518445</v>
      </c>
      <c r="E22" s="20">
        <f>IF(D22="SING",(Wellpath!K23-Wellpath!K21)/2*Model!$W$8*(-SIN(Wellpath!M22)) / GField,Model!$W$8*((drdp!B22+drdp!K22)*'ABXY-TI2S'!$B22+(drdp!E22+drdp!N22)*'ABXY-TI2S'!$C22+(drdp!H22+drdp!Q22)*'ABXY-TI2S'!$D22))</f>
        <v>0</v>
      </c>
      <c r="F22" s="20">
        <f>IF(D22="SING",(Wellpath!K23-Wellpath!K21)/2*Model!$W$8*(COS(Wellpath!$M22) / GField),Model!$W$8*((drdp!C22+drdp!L22)*'ABXY-TI2S'!$B22+(drdp!F22+drdp!O22)*'ABXY-TI2S'!$C22+(drdp!I22+drdp!R22)*'ABXY-TI2S'!$D22))</f>
        <v>1.4118744795456835E-2</v>
      </c>
      <c r="G22" s="20">
        <f>IF(D22="SING",0,Model!$W$8*((drdp!D22+drdp!M22)*'ABXY-TI2S'!$B22+(drdp!G22+drdp!P22)*'ABXY-TI2S'!$C22+(drdp!J22+drdp!S22)*'ABXY-TI2S'!$D22))</f>
        <v>0</v>
      </c>
      <c r="H22" s="18">
        <f>IF(D22="SING",(Wellpath!K22-Wellpath!K21)/2*Model!$W$8*(-SIN(Wellpath!$M22) / GField),Model!$W$8*((drdp!B22)*'ABXY-TI2S'!$B22+(drdp!E22)*'ABXY-TI2S'!$C22+(drdp!H22)*'ABXY-TI2S'!$D22))</f>
        <v>0</v>
      </c>
      <c r="I22" s="18">
        <f>IF(D22="SING",(Wellpath!K22-Wellpath!K21)/2*Model!$W$8*(COS(Wellpath!$M22) / GField),Model!$W$8*((drdp!C22)*'ABXY-TI2S'!$B22+(drdp!F22)*'ABXY-TI2S'!$C22+(drdp!I22)*'ABXY-TI2S'!$D22))</f>
        <v>7.0593723977284174E-3</v>
      </c>
      <c r="J22" s="18">
        <f>IF(D22="SING",0,Model!$W$8*((drdp!D22)*'ABXY-TI2S'!$B22+(drdp!G22)*'ABXY-TI2S'!$C22+(drdp!J22)*'ABXY-TI2S'!$D22))</f>
        <v>0</v>
      </c>
      <c r="K22" s="21">
        <f>SUM(E$3:E21)+H22</f>
        <v>0</v>
      </c>
      <c r="L22" s="21">
        <f>SUM(F$3:F21)+I22</f>
        <v>0.22151527104427587</v>
      </c>
      <c r="M22" s="21">
        <f>SUM(G$3:G21)+J22</f>
        <v>0</v>
      </c>
      <c r="N22" s="21"/>
      <c r="O22" s="21"/>
      <c r="P22" s="21"/>
      <c r="Q22" s="19">
        <f t="shared" si="1"/>
        <v>0</v>
      </c>
      <c r="R22" s="19">
        <f t="shared" si="1"/>
        <v>4.9069015305819003E-2</v>
      </c>
      <c r="S22" s="19">
        <f t="shared" si="1"/>
        <v>0</v>
      </c>
      <c r="T22" s="19">
        <f t="shared" si="2"/>
        <v>0</v>
      </c>
      <c r="U22" s="19">
        <f t="shared" si="3"/>
        <v>0</v>
      </c>
      <c r="V22" s="19">
        <f t="shared" si="4"/>
        <v>0</v>
      </c>
    </row>
    <row r="23" spans="1:22" x14ac:dyDescent="0.25">
      <c r="A23" s="26">
        <f>Wellpath!E23</f>
        <v>570</v>
      </c>
      <c r="B23" s="22">
        <v>0</v>
      </c>
      <c r="C23" s="22">
        <v>0</v>
      </c>
      <c r="D23" s="22">
        <f>IF(ABS(Wellpath!$L23)&lt;VerticalInc,"SING",((TAN((PI()/ 2) - Wellpath!$L23)) - TAN(Dip) * COS(Wellpath!$O23)) / GField)</f>
        <v>1.271674653355618</v>
      </c>
      <c r="E23" s="20">
        <f>IF(D23="SING",(Wellpath!K24-Wellpath!K22)/2*Model!$W$8*(-SIN(Wellpath!M23)) / GField,Model!$W$8*((drdp!B23+drdp!K23)*'ABXY-TI2S'!$B23+(drdp!E23+drdp!N23)*'ABXY-TI2S'!$C23+(drdp!H23+drdp!Q23)*'ABXY-TI2S'!$D23))</f>
        <v>0</v>
      </c>
      <c r="F23" s="20">
        <f>IF(D23="SING",(Wellpath!K24-Wellpath!K22)/2*Model!$W$8*(COS(Wellpath!$M23) / GField),Model!$W$8*((drdp!C23+drdp!L23)*'ABXY-TI2S'!$B23+(drdp!F23+drdp!O23)*'ABXY-TI2S'!$C23+(drdp!I23+drdp!R23)*'ABXY-TI2S'!$D23))</f>
        <v>1.5500778320229593E-2</v>
      </c>
      <c r="G23" s="20">
        <f>IF(D23="SING",0,Model!$W$8*((drdp!D23+drdp!M23)*'ABXY-TI2S'!$B23+(drdp!G23+drdp!P23)*'ABXY-TI2S'!$C23+(drdp!J23+drdp!S23)*'ABXY-TI2S'!$D23))</f>
        <v>0</v>
      </c>
      <c r="H23" s="18">
        <f>IF(D23="SING",(Wellpath!K23-Wellpath!K22)/2*Model!$W$8*(-SIN(Wellpath!$M23) / GField),Model!$W$8*((drdp!B23)*'ABXY-TI2S'!$B23+(drdp!E23)*'ABXY-TI2S'!$C23+(drdp!H23)*'ABXY-TI2S'!$D23))</f>
        <v>0</v>
      </c>
      <c r="I23" s="18">
        <f>IF(D23="SING",(Wellpath!K23-Wellpath!K22)/2*Model!$W$8*(COS(Wellpath!$M23) / GField),Model!$W$8*((drdp!C23)*'ABXY-TI2S'!$B23+(drdp!F23)*'ABXY-TI2S'!$C23+(drdp!I23)*'ABXY-TI2S'!$D23))</f>
        <v>7.7503891601147963E-3</v>
      </c>
      <c r="J23" s="18">
        <f>IF(D23="SING",0,Model!$W$8*((drdp!D23)*'ABXY-TI2S'!$B23+(drdp!G23)*'ABXY-TI2S'!$C23+(drdp!J23)*'ABXY-TI2S'!$D23))</f>
        <v>0</v>
      </c>
      <c r="K23" s="21">
        <f>SUM(E$3:E22)+H23</f>
        <v>0</v>
      </c>
      <c r="L23" s="21">
        <f>SUM(F$3:F22)+I23</f>
        <v>0.2363250326021191</v>
      </c>
      <c r="M23" s="21">
        <f>SUM(G$3:G22)+J23</f>
        <v>0</v>
      </c>
      <c r="N23" s="21"/>
      <c r="O23" s="21"/>
      <c r="P23" s="21"/>
      <c r="Q23" s="19">
        <f t="shared" si="1"/>
        <v>0</v>
      </c>
      <c r="R23" s="19">
        <f t="shared" si="1"/>
        <v>5.5849521034392655E-2</v>
      </c>
      <c r="S23" s="19">
        <f t="shared" si="1"/>
        <v>0</v>
      </c>
      <c r="T23" s="19">
        <f t="shared" si="2"/>
        <v>0</v>
      </c>
      <c r="U23" s="19">
        <f t="shared" si="3"/>
        <v>0</v>
      </c>
      <c r="V23" s="19">
        <f t="shared" si="4"/>
        <v>0</v>
      </c>
    </row>
    <row r="24" spans="1:22" x14ac:dyDescent="0.25">
      <c r="A24" s="26">
        <f>Wellpath!E24</f>
        <v>600</v>
      </c>
      <c r="B24" s="22">
        <v>0</v>
      </c>
      <c r="C24" s="22">
        <v>0</v>
      </c>
      <c r="D24" s="22">
        <f>IF(ABS(Wellpath!$L24)&lt;VerticalInc,"SING",((TAN((PI()/ 2) - Wellpath!$L24)) - TAN(Dip) * COS(Wellpath!$O24)) / GField)</f>
        <v>0.96942117723853216</v>
      </c>
      <c r="E24" s="20">
        <f>IF(D24="SING",(Wellpath!K25-Wellpath!K23)/2*Model!$W$8*(-SIN(Wellpath!M24)) / GField,Model!$W$8*((drdp!B24+drdp!K24)*'ABXY-TI2S'!$B24+(drdp!E24+drdp!N24)*'ABXY-TI2S'!$C24+(drdp!H24+drdp!Q24)*'ABXY-TI2S'!$D24))</f>
        <v>0</v>
      </c>
      <c r="F24" s="20">
        <f>IF(D24="SING",(Wellpath!K25-Wellpath!K23)/2*Model!$W$8*(COS(Wellpath!$M24) / GField),Model!$W$8*((drdp!C24+drdp!L24)*'ABXY-TI2S'!$B24+(drdp!F24+drdp!O24)*'ABXY-TI2S'!$C24+(drdp!I24+drdp!R24)*'ABXY-TI2S'!$D24))</f>
        <v>1.6853305232463128E-2</v>
      </c>
      <c r="G24" s="20">
        <f>IF(D24="SING",0,Model!$W$8*((drdp!D24+drdp!M24)*'ABXY-TI2S'!$B24+(drdp!G24+drdp!P24)*'ABXY-TI2S'!$C24+(drdp!J24+drdp!S24)*'ABXY-TI2S'!$D24))</f>
        <v>0</v>
      </c>
      <c r="H24" s="18">
        <f>IF(D24="SING",(Wellpath!K24-Wellpath!K23)/2*Model!$W$8*(-SIN(Wellpath!$M24) / GField),Model!$W$8*((drdp!B24)*'ABXY-TI2S'!$B24+(drdp!E24)*'ABXY-TI2S'!$C24+(drdp!H24)*'ABXY-TI2S'!$D24))</f>
        <v>0</v>
      </c>
      <c r="I24" s="18">
        <f>IF(D24="SING",(Wellpath!K24-Wellpath!K23)/2*Model!$W$8*(COS(Wellpath!$M24) / GField),Model!$W$8*((drdp!C24)*'ABXY-TI2S'!$B24+(drdp!F24)*'ABXY-TI2S'!$C24+(drdp!I24)*'ABXY-TI2S'!$D24))</f>
        <v>8.4266526162315638E-3</v>
      </c>
      <c r="J24" s="18">
        <f>IF(D24="SING",0,Model!$W$8*((drdp!D24)*'ABXY-TI2S'!$B24+(drdp!G24)*'ABXY-TI2S'!$C24+(drdp!J24)*'ABXY-TI2S'!$D24))</f>
        <v>0</v>
      </c>
      <c r="K24" s="21">
        <f>SUM(E$3:E23)+H24</f>
        <v>0</v>
      </c>
      <c r="L24" s="21">
        <f>SUM(F$3:F23)+I24</f>
        <v>0.25250207437846545</v>
      </c>
      <c r="M24" s="21">
        <f>SUM(G$3:G23)+J24</f>
        <v>0</v>
      </c>
      <c r="N24" s="21"/>
      <c r="O24" s="21"/>
      <c r="P24" s="21"/>
      <c r="Q24" s="19">
        <f t="shared" si="1"/>
        <v>0</v>
      </c>
      <c r="R24" s="19">
        <f t="shared" si="1"/>
        <v>6.3757297565428098E-2</v>
      </c>
      <c r="S24" s="19">
        <f t="shared" si="1"/>
        <v>0</v>
      </c>
      <c r="T24" s="19">
        <f t="shared" si="2"/>
        <v>0</v>
      </c>
      <c r="U24" s="19">
        <f t="shared" si="3"/>
        <v>0</v>
      </c>
      <c r="V24" s="19">
        <f t="shared" si="4"/>
        <v>0</v>
      </c>
    </row>
    <row r="25" spans="1:22" x14ac:dyDescent="0.25">
      <c r="A25" s="26">
        <f>Wellpath!E25</f>
        <v>630</v>
      </c>
      <c r="B25" s="22">
        <v>0</v>
      </c>
      <c r="C25" s="22">
        <v>0</v>
      </c>
      <c r="D25" s="22">
        <f>IF(ABS(Wellpath!$L25)&lt;VerticalInc,"SING",((TAN((PI()/ 2) - Wellpath!$L25)) - TAN(Dip) * COS(Wellpath!$O25)) / GField)</f>
        <v>0.80602160792166799</v>
      </c>
      <c r="E25" s="20">
        <f>IF(D25="SING",(Wellpath!K26-Wellpath!K24)/2*Model!$W$8*(-SIN(Wellpath!M25)) / GField,Model!$W$8*((drdp!B25+drdp!K25)*'ABXY-TI2S'!$B25+(drdp!E25+drdp!N25)*'ABXY-TI2S'!$C25+(drdp!H25+drdp!Q25)*'ABXY-TI2S'!$D25))</f>
        <v>0</v>
      </c>
      <c r="F25" s="20">
        <f>IF(D25="SING",(Wellpath!K26-Wellpath!K24)/2*Model!$W$8*(COS(Wellpath!$M25) / GField),Model!$W$8*((drdp!C25+drdp!L25)*'ABXY-TI2S'!$B25+(drdp!F25+drdp!O25)*'ABXY-TI2S'!$C25+(drdp!I25+drdp!R25)*'ABXY-TI2S'!$D25))</f>
        <v>1.817375092030744E-2</v>
      </c>
      <c r="G25" s="20">
        <f>IF(D25="SING",0,Model!$W$8*((drdp!D25+drdp!M25)*'ABXY-TI2S'!$B25+(drdp!G25+drdp!P25)*'ABXY-TI2S'!$C25+(drdp!J25+drdp!S25)*'ABXY-TI2S'!$D25))</f>
        <v>0</v>
      </c>
      <c r="H25" s="18">
        <f>IF(D25="SING",(Wellpath!K25-Wellpath!K24)/2*Model!$W$8*(-SIN(Wellpath!$M25) / GField),Model!$W$8*((drdp!B25)*'ABXY-TI2S'!$B25+(drdp!E25)*'ABXY-TI2S'!$C25+(drdp!H25)*'ABXY-TI2S'!$D25))</f>
        <v>0</v>
      </c>
      <c r="I25" s="18">
        <f>IF(D25="SING",(Wellpath!K25-Wellpath!K24)/2*Model!$W$8*(COS(Wellpath!$M25) / GField),Model!$W$8*((drdp!C25)*'ABXY-TI2S'!$B25+(drdp!F25)*'ABXY-TI2S'!$C25+(drdp!I25)*'ABXY-TI2S'!$D25))</f>
        <v>9.0868754601537201E-3</v>
      </c>
      <c r="J25" s="18">
        <f>IF(D25="SING",0,Model!$W$8*((drdp!D25)*'ABXY-TI2S'!$B25+(drdp!G25)*'ABXY-TI2S'!$C25+(drdp!J25)*'ABXY-TI2S'!$D25))</f>
        <v>0</v>
      </c>
      <c r="K25" s="21">
        <f>SUM(E$3:E24)+H25</f>
        <v>0</v>
      </c>
      <c r="L25" s="21">
        <f>SUM(F$3:F24)+I25</f>
        <v>0.27001560245485073</v>
      </c>
      <c r="M25" s="21">
        <f>SUM(G$3:G24)+J25</f>
        <v>0</v>
      </c>
      <c r="N25" s="21"/>
      <c r="O25" s="21"/>
      <c r="P25" s="21"/>
      <c r="Q25" s="19">
        <f t="shared" si="1"/>
        <v>0</v>
      </c>
      <c r="R25" s="19">
        <f t="shared" si="1"/>
        <v>7.2908425569055996E-2</v>
      </c>
      <c r="S25" s="19">
        <f t="shared" si="1"/>
        <v>0</v>
      </c>
      <c r="T25" s="19">
        <f t="shared" si="2"/>
        <v>0</v>
      </c>
      <c r="U25" s="19">
        <f t="shared" si="3"/>
        <v>0</v>
      </c>
      <c r="V25" s="19">
        <f t="shared" si="4"/>
        <v>0</v>
      </c>
    </row>
    <row r="26" spans="1:22" x14ac:dyDescent="0.25">
      <c r="A26" s="26">
        <f>Wellpath!E26</f>
        <v>660</v>
      </c>
      <c r="B26" s="22">
        <v>0</v>
      </c>
      <c r="C26" s="22">
        <v>0</v>
      </c>
      <c r="D26" s="22">
        <f>IF(ABS(Wellpath!$L26)&lt;VerticalInc,"SING",((TAN((PI()/ 2) - Wellpath!$L26)) - TAN(Dip) * COS(Wellpath!$O26)) / GField)</f>
        <v>0.70334779890916233</v>
      </c>
      <c r="E26" s="20">
        <f>IF(D26="SING",(Wellpath!K27-Wellpath!K25)/2*Model!$W$8*(-SIN(Wellpath!M26)) / GField,Model!$W$8*((drdp!B26+drdp!K26)*'ABXY-TI2S'!$B26+(drdp!E26+drdp!N26)*'ABXY-TI2S'!$C26+(drdp!H26+drdp!Q26)*'ABXY-TI2S'!$D26))</f>
        <v>0</v>
      </c>
      <c r="F26" s="20">
        <f>IF(D26="SING",(Wellpath!K27-Wellpath!K25)/2*Model!$W$8*(COS(Wellpath!$M26) / GField),Model!$W$8*((drdp!C26+drdp!L26)*'ABXY-TI2S'!$B26+(drdp!F26+drdp!O26)*'ABXY-TI2S'!$C26+(drdp!I26+drdp!R26)*'ABXY-TI2S'!$D26))</f>
        <v>1.9459601840346473E-2</v>
      </c>
      <c r="G26" s="20">
        <f>IF(D26="SING",0,Model!$W$8*((drdp!D26+drdp!M26)*'ABXY-TI2S'!$B26+(drdp!G26+drdp!P26)*'ABXY-TI2S'!$C26+(drdp!J26+drdp!S26)*'ABXY-TI2S'!$D26))</f>
        <v>0</v>
      </c>
      <c r="H26" s="18">
        <f>IF(D26="SING",(Wellpath!K26-Wellpath!K25)/2*Model!$W$8*(-SIN(Wellpath!$M26) / GField),Model!$W$8*((drdp!B26)*'ABXY-TI2S'!$B26+(drdp!E26)*'ABXY-TI2S'!$C26+(drdp!H26)*'ABXY-TI2S'!$D26))</f>
        <v>0</v>
      </c>
      <c r="I26" s="18">
        <f>IF(D26="SING",(Wellpath!K26-Wellpath!K25)/2*Model!$W$8*(COS(Wellpath!$M26) / GField),Model!$W$8*((drdp!C26)*'ABXY-TI2S'!$B26+(drdp!F26)*'ABXY-TI2S'!$C26+(drdp!I26)*'ABXY-TI2S'!$D26))</f>
        <v>9.7298009201732365E-3</v>
      </c>
      <c r="J26" s="18">
        <f>IF(D26="SING",0,Model!$W$8*((drdp!D26)*'ABXY-TI2S'!$B26+(drdp!G26)*'ABXY-TI2S'!$C26+(drdp!J26)*'ABXY-TI2S'!$D26))</f>
        <v>0</v>
      </c>
      <c r="K26" s="21">
        <f>SUM(E$3:E25)+H26</f>
        <v>0</v>
      </c>
      <c r="L26" s="21">
        <f>SUM(F$3:F25)+I26</f>
        <v>0.28883227883517765</v>
      </c>
      <c r="M26" s="21">
        <f>SUM(G$3:G25)+J26</f>
        <v>0</v>
      </c>
      <c r="N26" s="21"/>
      <c r="O26" s="21"/>
      <c r="P26" s="21"/>
      <c r="Q26" s="19">
        <f t="shared" si="1"/>
        <v>0</v>
      </c>
      <c r="R26" s="19">
        <f t="shared" si="1"/>
        <v>8.3424085297121808E-2</v>
      </c>
      <c r="S26" s="19">
        <f t="shared" si="1"/>
        <v>0</v>
      </c>
      <c r="T26" s="19">
        <f t="shared" si="2"/>
        <v>0</v>
      </c>
      <c r="U26" s="19">
        <f t="shared" si="3"/>
        <v>0</v>
      </c>
      <c r="V26" s="19">
        <f t="shared" si="4"/>
        <v>0</v>
      </c>
    </row>
    <row r="27" spans="1:22" x14ac:dyDescent="0.25">
      <c r="A27" s="26">
        <f>Wellpath!E27</f>
        <v>690</v>
      </c>
      <c r="B27" s="22">
        <v>0</v>
      </c>
      <c r="C27" s="22">
        <v>0</v>
      </c>
      <c r="D27" s="22">
        <f>IF(ABS(Wellpath!$L27)&lt;VerticalInc,"SING",((TAN((PI()/ 2) - Wellpath!$L27)) - TAN(Dip) * COS(Wellpath!$O27)) / GField)</f>
        <v>0.63262533540938726</v>
      </c>
      <c r="E27" s="20">
        <f>IF(D27="SING",(Wellpath!K28-Wellpath!K26)/2*Model!$W$8*(-SIN(Wellpath!M27)) / GField,Model!$W$8*((drdp!B27+drdp!K27)*'ABXY-TI2S'!$B27+(drdp!E27+drdp!N27)*'ABXY-TI2S'!$C27+(drdp!H27+drdp!Q27)*'ABXY-TI2S'!$D27))</f>
        <v>0</v>
      </c>
      <c r="F27" s="20">
        <f>IF(D27="SING",(Wellpath!K28-Wellpath!K26)/2*Model!$W$8*(COS(Wellpath!$M27) / GField),Model!$W$8*((drdp!C27+drdp!L27)*'ABXY-TI2S'!$B27+(drdp!F27+drdp!O27)*'ABXY-TI2S'!$C27+(drdp!I27+drdp!R27)*'ABXY-TI2S'!$D27))</f>
        <v>2.0708410302270924E-2</v>
      </c>
      <c r="G27" s="20">
        <f>IF(D27="SING",0,Model!$W$8*((drdp!D27+drdp!M27)*'ABXY-TI2S'!$B27+(drdp!G27+drdp!P27)*'ABXY-TI2S'!$C27+(drdp!J27+drdp!S27)*'ABXY-TI2S'!$D27))</f>
        <v>0</v>
      </c>
      <c r="H27" s="18">
        <f>IF(D27="SING",(Wellpath!K27-Wellpath!K26)/2*Model!$W$8*(-SIN(Wellpath!$M27) / GField),Model!$W$8*((drdp!B27)*'ABXY-TI2S'!$B27+(drdp!E27)*'ABXY-TI2S'!$C27+(drdp!H27)*'ABXY-TI2S'!$D27))</f>
        <v>0</v>
      </c>
      <c r="I27" s="18">
        <f>IF(D27="SING",(Wellpath!K27-Wellpath!K26)/2*Model!$W$8*(COS(Wellpath!$M27) / GField),Model!$W$8*((drdp!C27)*'ABXY-TI2S'!$B27+(drdp!F27)*'ABXY-TI2S'!$C27+(drdp!I27)*'ABXY-TI2S'!$D27))</f>
        <v>1.0354205151135462E-2</v>
      </c>
      <c r="J27" s="18">
        <f>IF(D27="SING",0,Model!$W$8*((drdp!D27)*'ABXY-TI2S'!$B27+(drdp!G27)*'ABXY-TI2S'!$C27+(drdp!J27)*'ABXY-TI2S'!$D27))</f>
        <v>0</v>
      </c>
      <c r="K27" s="21">
        <f>SUM(E$3:E26)+H27</f>
        <v>0</v>
      </c>
      <c r="L27" s="21">
        <f>SUM(F$3:F26)+I27</f>
        <v>0.30891628490648632</v>
      </c>
      <c r="M27" s="21">
        <f>SUM(G$3:G26)+J27</f>
        <v>0</v>
      </c>
      <c r="N27" s="21"/>
      <c r="O27" s="21"/>
      <c r="P27" s="21"/>
      <c r="Q27" s="19">
        <f t="shared" si="1"/>
        <v>0</v>
      </c>
      <c r="R27" s="19">
        <f t="shared" si="1"/>
        <v>9.5429271080425426E-2</v>
      </c>
      <c r="S27" s="19">
        <f t="shared" si="1"/>
        <v>0</v>
      </c>
      <c r="T27" s="19">
        <f t="shared" si="2"/>
        <v>0</v>
      </c>
      <c r="U27" s="19">
        <f t="shared" si="3"/>
        <v>0</v>
      </c>
      <c r="V27" s="19">
        <f t="shared" si="4"/>
        <v>0</v>
      </c>
    </row>
    <row r="28" spans="1:22" x14ac:dyDescent="0.25">
      <c r="A28" s="26">
        <f>Wellpath!E28</f>
        <v>720</v>
      </c>
      <c r="B28" s="22">
        <v>0</v>
      </c>
      <c r="C28" s="22">
        <v>0</v>
      </c>
      <c r="D28" s="22">
        <f>IF(ABS(Wellpath!$L28)&lt;VerticalInc,"SING",((TAN((PI()/ 2) - Wellpath!$L28)) - TAN(Dip) * COS(Wellpath!$O28)) / GField)</f>
        <v>0.58077712645461399</v>
      </c>
      <c r="E28" s="20">
        <f>IF(D28="SING",(Wellpath!K29-Wellpath!K27)/2*Model!$W$8*(-SIN(Wellpath!M28)) / GField,Model!$W$8*((drdp!B28+drdp!K28)*'ABXY-TI2S'!$B28+(drdp!E28+drdp!N28)*'ABXY-TI2S'!$C28+(drdp!H28+drdp!Q28)*'ABXY-TI2S'!$D28))</f>
        <v>0</v>
      </c>
      <c r="F28" s="20">
        <f>IF(D28="SING",(Wellpath!K29-Wellpath!K27)/2*Model!$W$8*(COS(Wellpath!$M28) / GField),Model!$W$8*((drdp!C28+drdp!L28)*'ABXY-TI2S'!$B28+(drdp!F28+drdp!O28)*'ABXY-TI2S'!$C28+(drdp!I28+drdp!R28)*'ABXY-TI2S'!$D28))</f>
        <v>2.191779912819591E-2</v>
      </c>
      <c r="G28" s="20">
        <f>IF(D28="SING",0,Model!$W$8*((drdp!D28+drdp!M28)*'ABXY-TI2S'!$B28+(drdp!G28+drdp!P28)*'ABXY-TI2S'!$C28+(drdp!J28+drdp!S28)*'ABXY-TI2S'!$D28))</f>
        <v>0</v>
      </c>
      <c r="H28" s="18">
        <f>IF(D28="SING",(Wellpath!K28-Wellpath!K27)/2*Model!$W$8*(-SIN(Wellpath!$M28) / GField),Model!$W$8*((drdp!B28)*'ABXY-TI2S'!$B28+(drdp!E28)*'ABXY-TI2S'!$C28+(drdp!H28)*'ABXY-TI2S'!$D28))</f>
        <v>0</v>
      </c>
      <c r="I28" s="18">
        <f>IF(D28="SING",(Wellpath!K28-Wellpath!K27)/2*Model!$W$8*(COS(Wellpath!$M28) / GField),Model!$W$8*((drdp!C28)*'ABXY-TI2S'!$B28+(drdp!F28)*'ABXY-TI2S'!$C28+(drdp!I28)*'ABXY-TI2S'!$D28))</f>
        <v>1.0958899564097955E-2</v>
      </c>
      <c r="J28" s="18">
        <f>IF(D28="SING",0,Model!$W$8*((drdp!D28)*'ABXY-TI2S'!$B28+(drdp!G28)*'ABXY-TI2S'!$C28+(drdp!J28)*'ABXY-TI2S'!$D28))</f>
        <v>0</v>
      </c>
      <c r="K28" s="21">
        <f>SUM(E$3:E27)+H28</f>
        <v>0</v>
      </c>
      <c r="L28" s="21">
        <f>SUM(F$3:F27)+I28</f>
        <v>0.33022938962171977</v>
      </c>
      <c r="M28" s="21">
        <f>SUM(G$3:G27)+J28</f>
        <v>0</v>
      </c>
      <c r="N28" s="21"/>
      <c r="O28" s="21"/>
      <c r="P28" s="21"/>
      <c r="Q28" s="19">
        <f t="shared" si="1"/>
        <v>0</v>
      </c>
      <c r="R28" s="19">
        <f t="shared" si="1"/>
        <v>0.1090514497699336</v>
      </c>
      <c r="S28" s="19">
        <f t="shared" si="1"/>
        <v>0</v>
      </c>
      <c r="T28" s="19">
        <f t="shared" si="2"/>
        <v>0</v>
      </c>
      <c r="U28" s="19">
        <f t="shared" si="3"/>
        <v>0</v>
      </c>
      <c r="V28" s="19">
        <f t="shared" si="4"/>
        <v>0</v>
      </c>
    </row>
    <row r="29" spans="1:22" x14ac:dyDescent="0.25">
      <c r="A29" s="26">
        <f>Wellpath!E29</f>
        <v>750</v>
      </c>
      <c r="B29" s="22">
        <v>0</v>
      </c>
      <c r="C29" s="22">
        <v>0</v>
      </c>
      <c r="D29" s="22">
        <f>IF(ABS(Wellpath!$L29)&lt;VerticalInc,"SING",((TAN((PI()/ 2) - Wellpath!$L29)) - TAN(Dip) * COS(Wellpath!$O29)) / GField)</f>
        <v>0.54100348510793161</v>
      </c>
      <c r="E29" s="20">
        <f>IF(D29="SING",(Wellpath!K30-Wellpath!K28)/2*Model!$W$8*(-SIN(Wellpath!M29)) / GField,Model!$W$8*((drdp!B29+drdp!K29)*'ABXY-TI2S'!$B29+(drdp!E29+drdp!N29)*'ABXY-TI2S'!$C29+(drdp!H29+drdp!Q29)*'ABXY-TI2S'!$D29))</f>
        <v>0</v>
      </c>
      <c r="F29" s="20">
        <f>IF(D29="SING",(Wellpath!K30-Wellpath!K28)/2*Model!$W$8*(COS(Wellpath!$M29) / GField),Model!$W$8*((drdp!C29+drdp!L29)*'ABXY-TI2S'!$B29+(drdp!F29+drdp!O29)*'ABXY-TI2S'!$C29+(drdp!I29+drdp!R29)*'ABXY-TI2S'!$D29))</f>
        <v>2.3085466177754112E-2</v>
      </c>
      <c r="G29" s="20">
        <f>IF(D29="SING",0,Model!$W$8*((drdp!D29+drdp!M29)*'ABXY-TI2S'!$B29+(drdp!G29+drdp!P29)*'ABXY-TI2S'!$C29+(drdp!J29+drdp!S29)*'ABXY-TI2S'!$D29))</f>
        <v>0</v>
      </c>
      <c r="H29" s="18">
        <f>IF(D29="SING",(Wellpath!K29-Wellpath!K28)/2*Model!$W$8*(-SIN(Wellpath!$M29) / GField),Model!$W$8*((drdp!B29)*'ABXY-TI2S'!$B29+(drdp!E29)*'ABXY-TI2S'!$C29+(drdp!H29)*'ABXY-TI2S'!$D29))</f>
        <v>0</v>
      </c>
      <c r="I29" s="18">
        <f>IF(D29="SING",(Wellpath!K29-Wellpath!K28)/2*Model!$W$8*(COS(Wellpath!$M29) / GField),Model!$W$8*((drdp!C29)*'ABXY-TI2S'!$B29+(drdp!F29)*'ABXY-TI2S'!$C29+(drdp!I29)*'ABXY-TI2S'!$D29))</f>
        <v>1.1542733088877056E-2</v>
      </c>
      <c r="J29" s="18">
        <f>IF(D29="SING",0,Model!$W$8*((drdp!D29)*'ABXY-TI2S'!$B29+(drdp!G29)*'ABXY-TI2S'!$C29+(drdp!J29)*'ABXY-TI2S'!$D29))</f>
        <v>0</v>
      </c>
      <c r="K29" s="21">
        <f>SUM(E$3:E28)+H29</f>
        <v>0</v>
      </c>
      <c r="L29" s="21">
        <f>SUM(F$3:F28)+I29</f>
        <v>0.35273102227469477</v>
      </c>
      <c r="M29" s="21">
        <f>SUM(G$3:G28)+J29</f>
        <v>0</v>
      </c>
      <c r="N29" s="21"/>
      <c r="O29" s="21"/>
      <c r="P29" s="21"/>
      <c r="Q29" s="19">
        <f t="shared" si="1"/>
        <v>0</v>
      </c>
      <c r="R29" s="19">
        <f t="shared" si="1"/>
        <v>0.12441917407495122</v>
      </c>
      <c r="S29" s="19">
        <f t="shared" si="1"/>
        <v>0</v>
      </c>
      <c r="T29" s="19">
        <f t="shared" si="2"/>
        <v>0</v>
      </c>
      <c r="U29" s="19">
        <f t="shared" si="3"/>
        <v>0</v>
      </c>
      <c r="V29" s="19">
        <f t="shared" si="4"/>
        <v>0</v>
      </c>
    </row>
    <row r="30" spans="1:22" x14ac:dyDescent="0.25">
      <c r="A30" s="26">
        <f>Wellpath!E30</f>
        <v>780</v>
      </c>
      <c r="B30" s="22">
        <v>0</v>
      </c>
      <c r="C30" s="22">
        <v>0</v>
      </c>
      <c r="D30" s="22">
        <f>IF(ABS(Wellpath!$L30)&lt;VerticalInc,"SING",((TAN((PI()/ 2) - Wellpath!$L30)) - TAN(Dip) * COS(Wellpath!$O30)) / GField)</f>
        <v>0.50941873337290378</v>
      </c>
      <c r="E30" s="20">
        <f>IF(D30="SING",(Wellpath!K31-Wellpath!K29)/2*Model!$W$8*(-SIN(Wellpath!M30)) / GField,Model!$W$8*((drdp!B30+drdp!K30)*'ABXY-TI2S'!$B30+(drdp!E30+drdp!N30)*'ABXY-TI2S'!$C30+(drdp!H30+drdp!Q30)*'ABXY-TI2S'!$D30))</f>
        <v>0</v>
      </c>
      <c r="F30" s="20">
        <f>IF(D30="SING",(Wellpath!K31-Wellpath!K29)/2*Model!$W$8*(COS(Wellpath!$M30) / GField),Model!$W$8*((drdp!C30+drdp!L30)*'ABXY-TI2S'!$B30+(drdp!F30+drdp!O30)*'ABXY-TI2S'!$C30+(drdp!I30+drdp!R30)*'ABXY-TI2S'!$D30))</f>
        <v>2.4209188730350838E-2</v>
      </c>
      <c r="G30" s="20">
        <f>IF(D30="SING",0,Model!$W$8*((drdp!D30+drdp!M30)*'ABXY-TI2S'!$B30+(drdp!G30+drdp!P30)*'ABXY-TI2S'!$C30+(drdp!J30+drdp!S30)*'ABXY-TI2S'!$D30))</f>
        <v>0</v>
      </c>
      <c r="H30" s="18">
        <f>IF(D30="SING",(Wellpath!K30-Wellpath!K29)/2*Model!$W$8*(-SIN(Wellpath!$M30) / GField),Model!$W$8*((drdp!B30)*'ABXY-TI2S'!$B30+(drdp!E30)*'ABXY-TI2S'!$C30+(drdp!H30)*'ABXY-TI2S'!$D30))</f>
        <v>0</v>
      </c>
      <c r="I30" s="18">
        <f>IF(D30="SING",(Wellpath!K30-Wellpath!K29)/2*Model!$W$8*(COS(Wellpath!$M30) / GField),Model!$W$8*((drdp!C30)*'ABXY-TI2S'!$B30+(drdp!F30)*'ABXY-TI2S'!$C30+(drdp!I30)*'ABXY-TI2S'!$D30))</f>
        <v>1.2104594365175419E-2</v>
      </c>
      <c r="J30" s="18">
        <f>IF(D30="SING",0,Model!$W$8*((drdp!D30)*'ABXY-TI2S'!$B30+(drdp!G30)*'ABXY-TI2S'!$C30+(drdp!J30)*'ABXY-TI2S'!$D30))</f>
        <v>0</v>
      </c>
      <c r="K30" s="21">
        <f>SUM(E$3:E29)+H30</f>
        <v>0</v>
      </c>
      <c r="L30" s="21">
        <f>SUM(F$3:F29)+I30</f>
        <v>0.37637834972874723</v>
      </c>
      <c r="M30" s="21">
        <f>SUM(G$3:G29)+J30</f>
        <v>0</v>
      </c>
      <c r="N30" s="21"/>
      <c r="O30" s="21"/>
      <c r="P30" s="21"/>
      <c r="Q30" s="19">
        <f t="shared" si="1"/>
        <v>0</v>
      </c>
      <c r="R30" s="19">
        <f t="shared" si="1"/>
        <v>0.14166066214453515</v>
      </c>
      <c r="S30" s="19">
        <f t="shared" si="1"/>
        <v>0</v>
      </c>
      <c r="T30" s="19">
        <f t="shared" si="2"/>
        <v>0</v>
      </c>
      <c r="U30" s="19">
        <f t="shared" si="3"/>
        <v>0</v>
      </c>
      <c r="V30" s="19">
        <f t="shared" si="4"/>
        <v>0</v>
      </c>
    </row>
    <row r="31" spans="1:22" x14ac:dyDescent="0.25">
      <c r="A31" s="26">
        <f>Wellpath!E31</f>
        <v>810</v>
      </c>
      <c r="B31" s="22">
        <v>0</v>
      </c>
      <c r="C31" s="22">
        <v>0</v>
      </c>
      <c r="D31" s="22">
        <f>IF(ABS(Wellpath!$L31)&lt;VerticalInc,"SING",((TAN((PI()/ 2) - Wellpath!$L31)) - TAN(Dip) * COS(Wellpath!$O31)) / GField)</f>
        <v>0.48364099508740005</v>
      </c>
      <c r="E31" s="20">
        <f>IF(D31="SING",(Wellpath!K32-Wellpath!K30)/2*Model!$W$8*(-SIN(Wellpath!M31)) / GField,Model!$W$8*((drdp!B31+drdp!K31)*'ABXY-TI2S'!$B31+(drdp!E31+drdp!N31)*'ABXY-TI2S'!$C31+(drdp!H31+drdp!Q31)*'ABXY-TI2S'!$D31))</f>
        <v>0</v>
      </c>
      <c r="F31" s="20">
        <f>IF(D31="SING",(Wellpath!K32-Wellpath!K30)/2*Model!$W$8*(COS(Wellpath!$M31) / GField),Model!$W$8*((drdp!C31+drdp!L31)*'ABXY-TI2S'!$B31+(drdp!F31+drdp!O31)*'ABXY-TI2S'!$C31+(drdp!I31+drdp!R31)*'ABXY-TI2S'!$D31))</f>
        <v>2.5286827716239003E-2</v>
      </c>
      <c r="G31" s="20">
        <f>IF(D31="SING",0,Model!$W$8*((drdp!D31+drdp!M31)*'ABXY-TI2S'!$B31+(drdp!G31+drdp!P31)*'ABXY-TI2S'!$C31+(drdp!J31+drdp!S31)*'ABXY-TI2S'!$D31))</f>
        <v>0</v>
      </c>
      <c r="H31" s="18">
        <f>IF(D31="SING",(Wellpath!K31-Wellpath!K30)/2*Model!$W$8*(-SIN(Wellpath!$M31) / GField),Model!$W$8*((drdp!B31)*'ABXY-TI2S'!$B31+(drdp!E31)*'ABXY-TI2S'!$C31+(drdp!H31)*'ABXY-TI2S'!$D31))</f>
        <v>0</v>
      </c>
      <c r="I31" s="18">
        <f>IF(D31="SING",(Wellpath!K31-Wellpath!K30)/2*Model!$W$8*(COS(Wellpath!$M31) / GField),Model!$W$8*((drdp!C31)*'ABXY-TI2S'!$B31+(drdp!F31)*'ABXY-TI2S'!$C31+(drdp!I31)*'ABXY-TI2S'!$D31))</f>
        <v>1.2643413858119502E-2</v>
      </c>
      <c r="J31" s="18">
        <f>IF(D31="SING",0,Model!$W$8*((drdp!D31)*'ABXY-TI2S'!$B31+(drdp!G31)*'ABXY-TI2S'!$C31+(drdp!J31)*'ABXY-TI2S'!$D31))</f>
        <v>0</v>
      </c>
      <c r="K31" s="21">
        <f>SUM(E$3:E30)+H31</f>
        <v>0</v>
      </c>
      <c r="L31" s="21">
        <f>SUM(F$3:F30)+I31</f>
        <v>0.40112635795204216</v>
      </c>
      <c r="M31" s="21">
        <f>SUM(G$3:G30)+J31</f>
        <v>0</v>
      </c>
      <c r="N31" s="21"/>
      <c r="O31" s="21"/>
      <c r="P31" s="21"/>
      <c r="Q31" s="19">
        <f t="shared" si="1"/>
        <v>0</v>
      </c>
      <c r="R31" s="19">
        <f t="shared" si="1"/>
        <v>0.16090235504386985</v>
      </c>
      <c r="S31" s="19">
        <f t="shared" si="1"/>
        <v>0</v>
      </c>
      <c r="T31" s="19">
        <f t="shared" si="2"/>
        <v>0</v>
      </c>
      <c r="U31" s="19">
        <f t="shared" si="3"/>
        <v>0</v>
      </c>
      <c r="V31" s="19">
        <f t="shared" si="4"/>
        <v>0</v>
      </c>
    </row>
    <row r="32" spans="1:22" x14ac:dyDescent="0.25">
      <c r="A32" s="26">
        <f>Wellpath!E32</f>
        <v>840</v>
      </c>
      <c r="B32" s="22">
        <v>0</v>
      </c>
      <c r="C32" s="22">
        <v>0</v>
      </c>
      <c r="D32" s="22">
        <f>IF(ABS(Wellpath!$L32)&lt;VerticalInc,"SING",((TAN((PI()/ 2) - Wellpath!$L32)) - TAN(Dip) * COS(Wellpath!$O32)) / GField)</f>
        <v>0.46212865382704854</v>
      </c>
      <c r="E32" s="20">
        <f>IF(D32="SING",(Wellpath!K33-Wellpath!K31)/2*Model!$W$8*(-SIN(Wellpath!M32)) / GField,Model!$W$8*((drdp!B32+drdp!K32)*'ABXY-TI2S'!$B32+(drdp!E32+drdp!N32)*'ABXY-TI2S'!$C32+(drdp!H32+drdp!Q32)*'ABXY-TI2S'!$D32))</f>
        <v>0</v>
      </c>
      <c r="F32" s="20">
        <f>IF(D32="SING",(Wellpath!K33-Wellpath!K31)/2*Model!$W$8*(COS(Wellpath!$M32) / GField),Model!$W$8*((drdp!C32+drdp!L32)*'ABXY-TI2S'!$B32+(drdp!F32+drdp!O32)*'ABXY-TI2S'!$C32+(drdp!I32+drdp!R32)*'ABXY-TI2S'!$D32))</f>
        <v>2.6316331788359976E-2</v>
      </c>
      <c r="G32" s="20">
        <f>IF(D32="SING",0,Model!$W$8*((drdp!D32+drdp!M32)*'ABXY-TI2S'!$B32+(drdp!G32+drdp!P32)*'ABXY-TI2S'!$C32+(drdp!J32+drdp!S32)*'ABXY-TI2S'!$D32))</f>
        <v>0</v>
      </c>
      <c r="H32" s="18">
        <f>IF(D32="SING",(Wellpath!K32-Wellpath!K31)/2*Model!$W$8*(-SIN(Wellpath!$M32) / GField),Model!$W$8*((drdp!B32)*'ABXY-TI2S'!$B32+(drdp!E32)*'ABXY-TI2S'!$C32+(drdp!H32)*'ABXY-TI2S'!$D32))</f>
        <v>0</v>
      </c>
      <c r="I32" s="18">
        <f>IF(D32="SING",(Wellpath!K32-Wellpath!K31)/2*Model!$W$8*(COS(Wellpath!$M32) / GField),Model!$W$8*((drdp!C32)*'ABXY-TI2S'!$B32+(drdp!F32)*'ABXY-TI2S'!$C32+(drdp!I32)*'ABXY-TI2S'!$D32))</f>
        <v>1.3158165894179988E-2</v>
      </c>
      <c r="J32" s="18">
        <f>IF(D32="SING",0,Model!$W$8*((drdp!D32)*'ABXY-TI2S'!$B32+(drdp!G32)*'ABXY-TI2S'!$C32+(drdp!J32)*'ABXY-TI2S'!$D32))</f>
        <v>0</v>
      </c>
      <c r="K32" s="21">
        <f>SUM(E$3:E31)+H32</f>
        <v>0</v>
      </c>
      <c r="L32" s="21">
        <f>SUM(F$3:F31)+I32</f>
        <v>0.42692793770434168</v>
      </c>
      <c r="M32" s="21">
        <f>SUM(G$3:G31)+J32</f>
        <v>0</v>
      </c>
      <c r="N32" s="21"/>
      <c r="O32" s="21"/>
      <c r="P32" s="21"/>
      <c r="Q32" s="19">
        <f t="shared" si="1"/>
        <v>0</v>
      </c>
      <c r="R32" s="19">
        <f t="shared" si="1"/>
        <v>0.18226746399248225</v>
      </c>
      <c r="S32" s="19">
        <f t="shared" si="1"/>
        <v>0</v>
      </c>
      <c r="T32" s="19">
        <f t="shared" si="2"/>
        <v>0</v>
      </c>
      <c r="U32" s="19">
        <f t="shared" si="3"/>
        <v>0</v>
      </c>
      <c r="V32" s="19">
        <f t="shared" si="4"/>
        <v>0</v>
      </c>
    </row>
    <row r="33" spans="1:22" x14ac:dyDescent="0.25">
      <c r="A33" s="26">
        <f>Wellpath!E33</f>
        <v>870</v>
      </c>
      <c r="B33" s="22">
        <v>0</v>
      </c>
      <c r="C33" s="22">
        <v>0</v>
      </c>
      <c r="D33" s="22">
        <f>IF(ABS(Wellpath!$L33)&lt;VerticalInc,"SING",((TAN((PI()/ 2) - Wellpath!$L33)) - TAN(Dip) * COS(Wellpath!$O33)) / GField)</f>
        <v>0.4438396469200338</v>
      </c>
      <c r="E33" s="20">
        <f>IF(D33="SING",(Wellpath!K34-Wellpath!K32)/2*Model!$W$8*(-SIN(Wellpath!M33)) / GField,Model!$W$8*((drdp!B33+drdp!K33)*'ABXY-TI2S'!$B33+(drdp!E33+drdp!N33)*'ABXY-TI2S'!$C33+(drdp!H33+drdp!Q33)*'ABXY-TI2S'!$D33))</f>
        <v>0</v>
      </c>
      <c r="F33" s="20">
        <f>IF(D33="SING",(Wellpath!K34-Wellpath!K32)/2*Model!$W$8*(COS(Wellpath!$M33) / GField),Model!$W$8*((drdp!C33+drdp!L33)*'ABXY-TI2S'!$B33+(drdp!F33+drdp!O33)*'ABXY-TI2S'!$C33+(drdp!I33+drdp!R33)*'ABXY-TI2S'!$D33))</f>
        <v>2.7295741227199272E-2</v>
      </c>
      <c r="G33" s="20">
        <f>IF(D33="SING",0,Model!$W$8*((drdp!D33+drdp!M33)*'ABXY-TI2S'!$B33+(drdp!G33+drdp!P33)*'ABXY-TI2S'!$C33+(drdp!J33+drdp!S33)*'ABXY-TI2S'!$D33))</f>
        <v>0</v>
      </c>
      <c r="H33" s="18">
        <f>IF(D33="SING",(Wellpath!K33-Wellpath!K32)/2*Model!$W$8*(-SIN(Wellpath!$M33) / GField),Model!$W$8*((drdp!B33)*'ABXY-TI2S'!$B33+(drdp!E33)*'ABXY-TI2S'!$C33+(drdp!H33)*'ABXY-TI2S'!$D33))</f>
        <v>0</v>
      </c>
      <c r="I33" s="18">
        <f>IF(D33="SING",(Wellpath!K33-Wellpath!K32)/2*Model!$W$8*(COS(Wellpath!$M33) / GField),Model!$W$8*((drdp!C33)*'ABXY-TI2S'!$B33+(drdp!F33)*'ABXY-TI2S'!$C33+(drdp!I33)*'ABXY-TI2S'!$D33))</f>
        <v>1.3647870613599636E-2</v>
      </c>
      <c r="J33" s="18">
        <f>IF(D33="SING",0,Model!$W$8*((drdp!D33)*'ABXY-TI2S'!$B33+(drdp!G33)*'ABXY-TI2S'!$C33+(drdp!J33)*'ABXY-TI2S'!$D33))</f>
        <v>0</v>
      </c>
      <c r="K33" s="21">
        <f>SUM(E$3:E32)+H33</f>
        <v>0</v>
      </c>
      <c r="L33" s="21">
        <f>SUM(F$3:F32)+I33</f>
        <v>0.45373397421212125</v>
      </c>
      <c r="M33" s="21">
        <f>SUM(G$3:G32)+J33</f>
        <v>0</v>
      </c>
      <c r="N33" s="21"/>
      <c r="O33" s="21"/>
      <c r="P33" s="21"/>
      <c r="Q33" s="19">
        <f t="shared" si="1"/>
        <v>0</v>
      </c>
      <c r="R33" s="19">
        <f t="shared" si="1"/>
        <v>0.20587451935432591</v>
      </c>
      <c r="S33" s="19">
        <f t="shared" si="1"/>
        <v>0</v>
      </c>
      <c r="T33" s="19">
        <f t="shared" si="2"/>
        <v>0</v>
      </c>
      <c r="U33" s="19">
        <f t="shared" si="3"/>
        <v>0</v>
      </c>
      <c r="V33" s="19">
        <f t="shared" si="4"/>
        <v>0</v>
      </c>
    </row>
    <row r="34" spans="1:22" x14ac:dyDescent="0.25">
      <c r="A34" s="26">
        <f>Wellpath!E34</f>
        <v>900</v>
      </c>
      <c r="B34" s="22">
        <v>0</v>
      </c>
      <c r="C34" s="22">
        <v>0</v>
      </c>
      <c r="D34" s="22">
        <f>IF(ABS(Wellpath!$L34)&lt;VerticalInc,"SING",((TAN((PI()/ 2) - Wellpath!$L34)) - TAN(Dip) * COS(Wellpath!$O34)) / GField)</f>
        <v>0.42804408940843125</v>
      </c>
      <c r="E34" s="20">
        <f>IF(D34="SING",(Wellpath!K35-Wellpath!K33)/2*Model!$W$8*(-SIN(Wellpath!M34)) / GField,Model!$W$8*((drdp!B34+drdp!K34)*'ABXY-TI2S'!$B34+(drdp!E34+drdp!N34)*'ABXY-TI2S'!$C34+(drdp!H34+drdp!Q34)*'ABXY-TI2S'!$D34))</f>
        <v>0</v>
      </c>
      <c r="F34" s="20">
        <f>IF(D34="SING",(Wellpath!K35-Wellpath!K33)/2*Model!$W$8*(COS(Wellpath!$M34) / GField),Model!$W$8*((drdp!C34+drdp!L34)*'ABXY-TI2S'!$B34+(drdp!F34+drdp!O34)*'ABXY-TI2S'!$C34+(drdp!I34+drdp!R34)*'ABXY-TI2S'!$D34))</f>
        <v>2.8223191671224092E-2</v>
      </c>
      <c r="G34" s="20">
        <f>IF(D34="SING",0,Model!$W$8*((drdp!D34+drdp!M34)*'ABXY-TI2S'!$B34+(drdp!G34+drdp!P34)*'ABXY-TI2S'!$C34+(drdp!J34+drdp!S34)*'ABXY-TI2S'!$D34))</f>
        <v>0</v>
      </c>
      <c r="H34" s="18">
        <f>IF(D34="SING",(Wellpath!K34-Wellpath!K33)/2*Model!$W$8*(-SIN(Wellpath!$M34) / GField),Model!$W$8*((drdp!B34)*'ABXY-TI2S'!$B34+(drdp!E34)*'ABXY-TI2S'!$C34+(drdp!H34)*'ABXY-TI2S'!$D34))</f>
        <v>0</v>
      </c>
      <c r="I34" s="18">
        <f>IF(D34="SING",(Wellpath!K34-Wellpath!K33)/2*Model!$W$8*(COS(Wellpath!$M34) / GField),Model!$W$8*((drdp!C34)*'ABXY-TI2S'!$B34+(drdp!F34)*'ABXY-TI2S'!$C34+(drdp!I34)*'ABXY-TI2S'!$D34))</f>
        <v>1.4111595835612046E-2</v>
      </c>
      <c r="J34" s="18">
        <f>IF(D34="SING",0,Model!$W$8*((drdp!D34)*'ABXY-TI2S'!$B34+(drdp!G34)*'ABXY-TI2S'!$C34+(drdp!J34)*'ABXY-TI2S'!$D34))</f>
        <v>0</v>
      </c>
      <c r="K34" s="21">
        <f>SUM(E$3:E33)+H34</f>
        <v>0</v>
      </c>
      <c r="L34" s="21">
        <f>SUM(F$3:F33)+I34</f>
        <v>0.48149344066133293</v>
      </c>
      <c r="M34" s="21">
        <f>SUM(G$3:G33)+J34</f>
        <v>0</v>
      </c>
      <c r="N34" s="21"/>
      <c r="O34" s="21"/>
      <c r="P34" s="21"/>
      <c r="Q34" s="19">
        <f t="shared" si="1"/>
        <v>0</v>
      </c>
      <c r="R34" s="19">
        <f t="shared" si="1"/>
        <v>0.23183593339988853</v>
      </c>
      <c r="S34" s="19">
        <f t="shared" si="1"/>
        <v>0</v>
      </c>
      <c r="T34" s="19">
        <f t="shared" si="2"/>
        <v>0</v>
      </c>
      <c r="U34" s="19">
        <f t="shared" si="3"/>
        <v>0</v>
      </c>
      <c r="V34" s="19">
        <f t="shared" si="4"/>
        <v>0</v>
      </c>
    </row>
    <row r="35" spans="1:22" x14ac:dyDescent="0.25">
      <c r="A35" s="26">
        <f>Wellpath!E35</f>
        <v>930</v>
      </c>
      <c r="B35" s="22">
        <v>0</v>
      </c>
      <c r="C35" s="22">
        <v>0</v>
      </c>
      <c r="D35" s="22">
        <f>IF(ABS(Wellpath!$L35)&lt;VerticalInc,"SING",((TAN((PI()/ 2) - Wellpath!$L35)) - TAN(Dip) * COS(Wellpath!$O35)) / GField)</f>
        <v>0.41421533864500826</v>
      </c>
      <c r="E35" s="20">
        <f>IF(D35="SING",(Wellpath!K36-Wellpath!K34)/2*Model!$W$8*(-SIN(Wellpath!M35)) / GField,Model!$W$8*((drdp!B35+drdp!K35)*'ABXY-TI2S'!$B35+(drdp!E35+drdp!N35)*'ABXY-TI2S'!$C35+(drdp!H35+drdp!Q35)*'ABXY-TI2S'!$D35))</f>
        <v>0</v>
      </c>
      <c r="F35" s="20">
        <f>IF(D35="SING",(Wellpath!K36-Wellpath!K34)/2*Model!$W$8*(COS(Wellpath!$M35) / GField),Model!$W$8*((drdp!C35+drdp!L35)*'ABXY-TI2S'!$B35+(drdp!F35+drdp!O35)*'ABXY-TI2S'!$C35+(drdp!I35+drdp!R35)*'ABXY-TI2S'!$D35))</f>
        <v>2.9096917665801379E-2</v>
      </c>
      <c r="G35" s="20">
        <f>IF(D35="SING",0,Model!$W$8*((drdp!D35+drdp!M35)*'ABXY-TI2S'!$B35+(drdp!G35+drdp!P35)*'ABXY-TI2S'!$C35+(drdp!J35+drdp!S35)*'ABXY-TI2S'!$D35))</f>
        <v>0</v>
      </c>
      <c r="H35" s="18">
        <f>IF(D35="SING",(Wellpath!K35-Wellpath!K34)/2*Model!$W$8*(-SIN(Wellpath!$M35) / GField),Model!$W$8*((drdp!B35)*'ABXY-TI2S'!$B35+(drdp!E35)*'ABXY-TI2S'!$C35+(drdp!H35)*'ABXY-TI2S'!$D35))</f>
        <v>0</v>
      </c>
      <c r="I35" s="18">
        <f>IF(D35="SING",(Wellpath!K35-Wellpath!K34)/2*Model!$W$8*(COS(Wellpath!$M35) / GField),Model!$W$8*((drdp!C35)*'ABXY-TI2S'!$B35+(drdp!F35)*'ABXY-TI2S'!$C35+(drdp!I35)*'ABXY-TI2S'!$D35))</f>
        <v>1.454845883290069E-2</v>
      </c>
      <c r="J35" s="18">
        <f>IF(D35="SING",0,Model!$W$8*((drdp!D35)*'ABXY-TI2S'!$B35+(drdp!G35)*'ABXY-TI2S'!$C35+(drdp!J35)*'ABXY-TI2S'!$D35))</f>
        <v>0</v>
      </c>
      <c r="K35" s="21">
        <f>SUM(E$3:E34)+H35</f>
        <v>0</v>
      </c>
      <c r="L35" s="21">
        <f>SUM(F$3:F34)+I35</f>
        <v>0.51015349532984566</v>
      </c>
      <c r="M35" s="21">
        <f>SUM(G$3:G34)+J35</f>
        <v>0</v>
      </c>
      <c r="N35" s="21"/>
      <c r="O35" s="21"/>
      <c r="P35" s="21"/>
      <c r="Q35" s="19">
        <f t="shared" si="1"/>
        <v>0</v>
      </c>
      <c r="R35" s="19">
        <f t="shared" si="1"/>
        <v>0.26025658879725888</v>
      </c>
      <c r="S35" s="19">
        <f t="shared" si="1"/>
        <v>0</v>
      </c>
      <c r="T35" s="19">
        <f t="shared" si="2"/>
        <v>0</v>
      </c>
      <c r="U35" s="19">
        <f t="shared" si="3"/>
        <v>0</v>
      </c>
      <c r="V35" s="19">
        <f t="shared" si="4"/>
        <v>0</v>
      </c>
    </row>
    <row r="36" spans="1:22" x14ac:dyDescent="0.25">
      <c r="A36" s="26">
        <f>Wellpath!E36</f>
        <v>960</v>
      </c>
      <c r="B36" s="22">
        <v>0</v>
      </c>
      <c r="C36" s="22">
        <v>0</v>
      </c>
      <c r="D36" s="22">
        <f>IF(ABS(Wellpath!$L36)&lt;VerticalInc,"SING",((TAN((PI()/ 2) - Wellpath!$L36)) - TAN(Dip) * COS(Wellpath!$O36)) / GField)</f>
        <v>0.40196368625392453</v>
      </c>
      <c r="E36" s="20">
        <f>IF(D36="SING",(Wellpath!K37-Wellpath!K35)/2*Model!$W$8*(-SIN(Wellpath!M36)) / GField,Model!$W$8*((drdp!B36+drdp!K36)*'ABXY-TI2S'!$B36+(drdp!E36+drdp!N36)*'ABXY-TI2S'!$C36+(drdp!H36+drdp!Q36)*'ABXY-TI2S'!$D36))</f>
        <v>0</v>
      </c>
      <c r="F36" s="20">
        <f>IF(D36="SING",(Wellpath!K37-Wellpath!K35)/2*Model!$W$8*(COS(Wellpath!$M36) / GField),Model!$W$8*((drdp!C36+drdp!L36)*'ABXY-TI2S'!$B36+(drdp!F36+drdp!O36)*'ABXY-TI2S'!$C36+(drdp!I36+drdp!R36)*'ABXY-TI2S'!$D36))</f>
        <v>2.9915256023841132E-2</v>
      </c>
      <c r="G36" s="20">
        <f>IF(D36="SING",0,Model!$W$8*((drdp!D36+drdp!M36)*'ABXY-TI2S'!$B36+(drdp!G36+drdp!P36)*'ABXY-TI2S'!$C36+(drdp!J36+drdp!S36)*'ABXY-TI2S'!$D36))</f>
        <v>0</v>
      </c>
      <c r="H36" s="18">
        <f>IF(D36="SING",(Wellpath!K36-Wellpath!K35)/2*Model!$W$8*(-SIN(Wellpath!$M36) / GField),Model!$W$8*((drdp!B36)*'ABXY-TI2S'!$B36+(drdp!E36)*'ABXY-TI2S'!$C36+(drdp!H36)*'ABXY-TI2S'!$D36))</f>
        <v>0</v>
      </c>
      <c r="I36" s="18">
        <f>IF(D36="SING",(Wellpath!K36-Wellpath!K35)/2*Model!$W$8*(COS(Wellpath!$M36) / GField),Model!$W$8*((drdp!C36)*'ABXY-TI2S'!$B36+(drdp!F36)*'ABXY-TI2S'!$C36+(drdp!I36)*'ABXY-TI2S'!$D36))</f>
        <v>1.4957628011920566E-2</v>
      </c>
      <c r="J36" s="18">
        <f>IF(D36="SING",0,Model!$W$8*((drdp!D36)*'ABXY-TI2S'!$B36+(drdp!G36)*'ABXY-TI2S'!$C36+(drdp!J36)*'ABXY-TI2S'!$D36))</f>
        <v>0</v>
      </c>
      <c r="K36" s="21">
        <f>SUM(E$3:E35)+H36</f>
        <v>0</v>
      </c>
      <c r="L36" s="21">
        <f>SUM(F$3:F35)+I36</f>
        <v>0.53965958217466692</v>
      </c>
      <c r="M36" s="21">
        <f>SUM(G$3:G35)+J36</f>
        <v>0</v>
      </c>
      <c r="N36" s="21"/>
      <c r="O36" s="21"/>
      <c r="P36" s="21"/>
      <c r="Q36" s="19">
        <f t="shared" si="1"/>
        <v>0</v>
      </c>
      <c r="R36" s="19">
        <f t="shared" si="1"/>
        <v>0.29123246463293606</v>
      </c>
      <c r="S36" s="19">
        <f t="shared" si="1"/>
        <v>0</v>
      </c>
      <c r="T36" s="19">
        <f t="shared" si="2"/>
        <v>0</v>
      </c>
      <c r="U36" s="19">
        <f t="shared" si="3"/>
        <v>0</v>
      </c>
      <c r="V36" s="19">
        <f t="shared" si="4"/>
        <v>0</v>
      </c>
    </row>
    <row r="37" spans="1:22" x14ac:dyDescent="0.25">
      <c r="A37" s="26">
        <f>Wellpath!E37</f>
        <v>990</v>
      </c>
      <c r="B37" s="22">
        <v>0</v>
      </c>
      <c r="C37" s="22">
        <v>0</v>
      </c>
      <c r="D37" s="22">
        <f>IF(ABS(Wellpath!$L37)&lt;VerticalInc,"SING",((TAN((PI()/ 2) - Wellpath!$L37)) - TAN(Dip) * COS(Wellpath!$O37)) / GField)</f>
        <v>0.39099440676433356</v>
      </c>
      <c r="E37" s="20">
        <f>IF(D37="SING",(Wellpath!K38-Wellpath!K36)/2*Model!$W$8*(-SIN(Wellpath!M37)) / GField,Model!$W$8*((drdp!B37+drdp!K37)*'ABXY-TI2S'!$B37+(drdp!E37+drdp!N37)*'ABXY-TI2S'!$C37+(drdp!H37+drdp!Q37)*'ABXY-TI2S'!$D37))</f>
        <v>0</v>
      </c>
      <c r="F37" s="20">
        <f>IF(D37="SING",(Wellpath!K38-Wellpath!K36)/2*Model!$W$8*(COS(Wellpath!$M37) / GField),Model!$W$8*((drdp!C37+drdp!L37)*'ABXY-TI2S'!$B37+(drdp!F37+drdp!O37)*'ABXY-TI2S'!$C37+(drdp!I37+drdp!R37)*'ABXY-TI2S'!$D37))</f>
        <v>3.0676648991767502E-2</v>
      </c>
      <c r="G37" s="20">
        <f>IF(D37="SING",0,Model!$W$8*((drdp!D37+drdp!M37)*'ABXY-TI2S'!$B37+(drdp!G37+drdp!P37)*'ABXY-TI2S'!$C37+(drdp!J37+drdp!S37)*'ABXY-TI2S'!$D37))</f>
        <v>0</v>
      </c>
      <c r="H37" s="18">
        <f>IF(D37="SING",(Wellpath!K37-Wellpath!K36)/2*Model!$W$8*(-SIN(Wellpath!$M37) / GField),Model!$W$8*((drdp!B37)*'ABXY-TI2S'!$B37+(drdp!E37)*'ABXY-TI2S'!$C37+(drdp!H37)*'ABXY-TI2S'!$D37))</f>
        <v>0</v>
      </c>
      <c r="I37" s="18">
        <f>IF(D37="SING",(Wellpath!K37-Wellpath!K36)/2*Model!$W$8*(COS(Wellpath!$M37) / GField),Model!$W$8*((drdp!C37)*'ABXY-TI2S'!$B37+(drdp!F37)*'ABXY-TI2S'!$C37+(drdp!I37)*'ABXY-TI2S'!$D37))</f>
        <v>1.5338324495883751E-2</v>
      </c>
      <c r="J37" s="18">
        <f>IF(D37="SING",0,Model!$W$8*((drdp!D37)*'ABXY-TI2S'!$B37+(drdp!G37)*'ABXY-TI2S'!$C37+(drdp!J37)*'ABXY-TI2S'!$D37))</f>
        <v>0</v>
      </c>
      <c r="K37" s="21">
        <f>SUM(E$3:E36)+H37</f>
        <v>0</v>
      </c>
      <c r="L37" s="21">
        <f>SUM(F$3:F36)+I37</f>
        <v>0.56995553468247129</v>
      </c>
      <c r="M37" s="21">
        <f>SUM(G$3:G36)+J37</f>
        <v>0</v>
      </c>
      <c r="N37" s="21"/>
      <c r="O37" s="21"/>
      <c r="P37" s="21"/>
      <c r="Q37" s="19">
        <f t="shared" si="1"/>
        <v>0</v>
      </c>
      <c r="R37" s="19">
        <f t="shared" si="1"/>
        <v>0.3248493115151817</v>
      </c>
      <c r="S37" s="19">
        <f t="shared" si="1"/>
        <v>0</v>
      </c>
      <c r="T37" s="19">
        <f t="shared" si="2"/>
        <v>0</v>
      </c>
      <c r="U37" s="19">
        <f t="shared" si="3"/>
        <v>0</v>
      </c>
      <c r="V37" s="19">
        <f t="shared" si="4"/>
        <v>0</v>
      </c>
    </row>
    <row r="38" spans="1:22" x14ac:dyDescent="0.25">
      <c r="A38" s="26">
        <f>Wellpath!E38</f>
        <v>1020</v>
      </c>
      <c r="B38" s="22">
        <v>0</v>
      </c>
      <c r="C38" s="22">
        <v>0</v>
      </c>
      <c r="D38" s="22">
        <f>IF(ABS(Wellpath!$L38)&lt;VerticalInc,"SING",((TAN((PI()/ 2) - Wellpath!$L38)) - TAN(Dip) * COS(Wellpath!$O38)) / GField)</f>
        <v>0.38108032545153137</v>
      </c>
      <c r="E38" s="20">
        <f>IF(D38="SING",(Wellpath!K39-Wellpath!K37)/2*Model!$W$8*(-SIN(Wellpath!M38)) / GField,Model!$W$8*((drdp!B38+drdp!K38)*'ABXY-TI2S'!$B38+(drdp!E38+drdp!N38)*'ABXY-TI2S'!$C38+(drdp!H38+drdp!Q38)*'ABXY-TI2S'!$D38))</f>
        <v>0</v>
      </c>
      <c r="F38" s="20">
        <f>IF(D38="SING",(Wellpath!K39-Wellpath!K37)/2*Model!$W$8*(COS(Wellpath!$M38) / GField),Model!$W$8*((drdp!C38+drdp!L38)*'ABXY-TI2S'!$B38+(drdp!F38+drdp!O38)*'ABXY-TI2S'!$C38+(drdp!I38+drdp!R38)*'ABXY-TI2S'!$D38))</f>
        <v>3.1379647214791286E-2</v>
      </c>
      <c r="G38" s="20">
        <f>IF(D38="SING",0,Model!$W$8*((drdp!D38+drdp!M38)*'ABXY-TI2S'!$B38+(drdp!G38+drdp!P38)*'ABXY-TI2S'!$C38+(drdp!J38+drdp!S38)*'ABXY-TI2S'!$D38))</f>
        <v>0</v>
      </c>
      <c r="H38" s="18">
        <f>IF(D38="SING",(Wellpath!K38-Wellpath!K37)/2*Model!$W$8*(-SIN(Wellpath!$M38) / GField),Model!$W$8*((drdp!B38)*'ABXY-TI2S'!$B38+(drdp!E38)*'ABXY-TI2S'!$C38+(drdp!H38)*'ABXY-TI2S'!$D38))</f>
        <v>0</v>
      </c>
      <c r="I38" s="18">
        <f>IF(D38="SING",(Wellpath!K38-Wellpath!K37)/2*Model!$W$8*(COS(Wellpath!$M38) / GField),Model!$W$8*((drdp!C38)*'ABXY-TI2S'!$B38+(drdp!F38)*'ABXY-TI2S'!$C38+(drdp!I38)*'ABXY-TI2S'!$D38))</f>
        <v>1.5689823607395643E-2</v>
      </c>
      <c r="J38" s="18">
        <f>IF(D38="SING",0,Model!$W$8*((drdp!D38)*'ABXY-TI2S'!$B38+(drdp!G38)*'ABXY-TI2S'!$C38+(drdp!J38)*'ABXY-TI2S'!$D38))</f>
        <v>0</v>
      </c>
      <c r="K38" s="21">
        <f>SUM(E$3:E37)+H38</f>
        <v>0</v>
      </c>
      <c r="L38" s="21">
        <f>SUM(F$3:F37)+I38</f>
        <v>0.60098368278575065</v>
      </c>
      <c r="M38" s="21">
        <f>SUM(G$3:G37)+J38</f>
        <v>0</v>
      </c>
      <c r="N38" s="21"/>
      <c r="O38" s="21"/>
      <c r="P38" s="21"/>
      <c r="Q38" s="19">
        <f t="shared" si="1"/>
        <v>0</v>
      </c>
      <c r="R38" s="19">
        <f t="shared" si="1"/>
        <v>0.36118138697472374</v>
      </c>
      <c r="S38" s="19">
        <f t="shared" si="1"/>
        <v>0</v>
      </c>
      <c r="T38" s="19">
        <f t="shared" si="2"/>
        <v>0</v>
      </c>
      <c r="U38" s="19">
        <f t="shared" si="3"/>
        <v>0</v>
      </c>
      <c r="V38" s="19">
        <f t="shared" si="4"/>
        <v>0</v>
      </c>
    </row>
    <row r="39" spans="1:22" x14ac:dyDescent="0.25">
      <c r="A39" s="26">
        <f>Wellpath!E39</f>
        <v>1050</v>
      </c>
      <c r="B39" s="22">
        <v>0</v>
      </c>
      <c r="C39" s="22">
        <v>0</v>
      </c>
      <c r="D39" s="22">
        <f>IF(ABS(Wellpath!$L39)&lt;VerticalInc,"SING",((TAN((PI()/ 2) - Wellpath!$L39)) - TAN(Dip) * COS(Wellpath!$O39)) / GField)</f>
        <v>0.37204336089025053</v>
      </c>
      <c r="E39" s="20">
        <f>IF(D39="SING",(Wellpath!K40-Wellpath!K38)/2*Model!$W$8*(-SIN(Wellpath!M39)) / GField,Model!$W$8*((drdp!B39+drdp!K39)*'ABXY-TI2S'!$B39+(drdp!E39+drdp!N39)*'ABXY-TI2S'!$C39+(drdp!H39+drdp!Q39)*'ABXY-TI2S'!$D39))</f>
        <v>0</v>
      </c>
      <c r="F39" s="20">
        <f>IF(D39="SING",(Wellpath!K40-Wellpath!K38)/2*Model!$W$8*(COS(Wellpath!$M39) / GField),Model!$W$8*((drdp!C39+drdp!L39)*'ABXY-TI2S'!$B39+(drdp!F39+drdp!O39)*'ABXY-TI2S'!$C39+(drdp!I39+drdp!R39)*'ABXY-TI2S'!$D39))</f>
        <v>3.2022912495839169E-2</v>
      </c>
      <c r="G39" s="20">
        <f>IF(D39="SING",0,Model!$W$8*((drdp!D39+drdp!M39)*'ABXY-TI2S'!$B39+(drdp!G39+drdp!P39)*'ABXY-TI2S'!$C39+(drdp!J39+drdp!S39)*'ABXY-TI2S'!$D39))</f>
        <v>0</v>
      </c>
      <c r="H39" s="18">
        <f>IF(D39="SING",(Wellpath!K39-Wellpath!K38)/2*Model!$W$8*(-SIN(Wellpath!$M39) / GField),Model!$W$8*((drdp!B39)*'ABXY-TI2S'!$B39+(drdp!E39)*'ABXY-TI2S'!$C39+(drdp!H39)*'ABXY-TI2S'!$D39))</f>
        <v>0</v>
      </c>
      <c r="I39" s="18">
        <f>IF(D39="SING",(Wellpath!K39-Wellpath!K38)/2*Model!$W$8*(COS(Wellpath!$M39) / GField),Model!$W$8*((drdp!C39)*'ABXY-TI2S'!$B39+(drdp!F39)*'ABXY-TI2S'!$C39+(drdp!I39)*'ABXY-TI2S'!$D39))</f>
        <v>1.6011456247919584E-2</v>
      </c>
      <c r="J39" s="18">
        <f>IF(D39="SING",0,Model!$W$8*((drdp!D39)*'ABXY-TI2S'!$B39+(drdp!G39)*'ABXY-TI2S'!$C39+(drdp!J39)*'ABXY-TI2S'!$D39))</f>
        <v>0</v>
      </c>
      <c r="K39" s="21">
        <f>SUM(E$3:E38)+H39</f>
        <v>0</v>
      </c>
      <c r="L39" s="21">
        <f>SUM(F$3:F38)+I39</f>
        <v>0.63268496264106577</v>
      </c>
      <c r="M39" s="21">
        <f>SUM(G$3:G38)+J39</f>
        <v>0</v>
      </c>
      <c r="N39" s="21"/>
      <c r="O39" s="21"/>
      <c r="P39" s="21"/>
      <c r="Q39" s="19">
        <f t="shared" si="1"/>
        <v>0</v>
      </c>
      <c r="R39" s="19">
        <f t="shared" si="1"/>
        <v>0.4002902619521268</v>
      </c>
      <c r="S39" s="19">
        <f t="shared" si="1"/>
        <v>0</v>
      </c>
      <c r="T39" s="19">
        <f t="shared" si="2"/>
        <v>0</v>
      </c>
      <c r="U39" s="19">
        <f t="shared" si="3"/>
        <v>0</v>
      </c>
      <c r="V39" s="19">
        <f t="shared" si="4"/>
        <v>0</v>
      </c>
    </row>
    <row r="40" spans="1:22" x14ac:dyDescent="0.25">
      <c r="A40" s="26">
        <f>Wellpath!E40</f>
        <v>1080</v>
      </c>
      <c r="B40" s="22">
        <v>0</v>
      </c>
      <c r="C40" s="22">
        <v>0</v>
      </c>
      <c r="D40" s="22">
        <f>IF(ABS(Wellpath!$L40)&lt;VerticalInc,"SING",((TAN((PI()/ 2) - Wellpath!$L40)) - TAN(Dip) * COS(Wellpath!$O40)) / GField)</f>
        <v>0.36374179209682705</v>
      </c>
      <c r="E40" s="20">
        <f>IF(D40="SING",(Wellpath!K41-Wellpath!K39)/2*Model!$W$8*(-SIN(Wellpath!M40)) / GField,Model!$W$8*((drdp!B40+drdp!K40)*'ABXY-TI2S'!$B40+(drdp!E40+drdp!N40)*'ABXY-TI2S'!$C40+(drdp!H40+drdp!Q40)*'ABXY-TI2S'!$D40))</f>
        <v>0</v>
      </c>
      <c r="F40" s="20">
        <f>IF(D40="SING",(Wellpath!K41-Wellpath!K39)/2*Model!$W$8*(COS(Wellpath!$M40) / GField),Model!$W$8*((drdp!C40+drdp!L40)*'ABXY-TI2S'!$B40+(drdp!F40+drdp!O40)*'ABXY-TI2S'!$C40+(drdp!I40+drdp!R40)*'ABXY-TI2S'!$D40))</f>
        <v>2.7171016952406535E-2</v>
      </c>
      <c r="G40" s="20">
        <f>IF(D40="SING",0,Model!$W$8*((drdp!D40+drdp!M40)*'ABXY-TI2S'!$B40+(drdp!G40+drdp!P40)*'ABXY-TI2S'!$C40+(drdp!J40+drdp!S40)*'ABXY-TI2S'!$D40))</f>
        <v>0</v>
      </c>
      <c r="H40" s="18">
        <f>IF(D40="SING",(Wellpath!K40-Wellpath!K39)/2*Model!$W$8*(-SIN(Wellpath!$M40) / GField),Model!$W$8*((drdp!B40)*'ABXY-TI2S'!$B40+(drdp!E40)*'ABXY-TI2S'!$C40+(drdp!H40)*'ABXY-TI2S'!$D40))</f>
        <v>0</v>
      </c>
      <c r="I40" s="18">
        <f>IF(D40="SING",(Wellpath!K40-Wellpath!K39)/2*Model!$W$8*(COS(Wellpath!$M40) / GField),Model!$W$8*((drdp!C40)*'ABXY-TI2S'!$B40+(drdp!F40)*'ABXY-TI2S'!$C40+(drdp!I40)*'ABXY-TI2S'!$D40))</f>
        <v>1.6302610171443924E-2</v>
      </c>
      <c r="J40" s="18">
        <f>IF(D40="SING",0,Model!$W$8*((drdp!D40)*'ABXY-TI2S'!$B40+(drdp!G40)*'ABXY-TI2S'!$C40+(drdp!J40)*'ABXY-TI2S'!$D40))</f>
        <v>0</v>
      </c>
      <c r="K40" s="21">
        <f>SUM(E$3:E39)+H40</f>
        <v>0</v>
      </c>
      <c r="L40" s="21">
        <f>SUM(F$3:F39)+I40</f>
        <v>0.6649990290604294</v>
      </c>
      <c r="M40" s="21">
        <f>SUM(G$3:G39)+J40</f>
        <v>0</v>
      </c>
      <c r="N40" s="21"/>
      <c r="O40" s="21"/>
      <c r="P40" s="21"/>
      <c r="Q40" s="19">
        <f t="shared" si="1"/>
        <v>0</v>
      </c>
      <c r="R40" s="19">
        <f t="shared" si="1"/>
        <v>0.44222370865131383</v>
      </c>
      <c r="S40" s="19">
        <f t="shared" si="1"/>
        <v>0</v>
      </c>
      <c r="T40" s="19">
        <f t="shared" si="2"/>
        <v>0</v>
      </c>
      <c r="U40" s="19">
        <f t="shared" si="3"/>
        <v>0</v>
      </c>
      <c r="V40" s="19">
        <f t="shared" si="4"/>
        <v>0</v>
      </c>
    </row>
    <row r="41" spans="1:22" x14ac:dyDescent="0.25">
      <c r="A41" s="26">
        <f>Wellpath!E41</f>
        <v>1100</v>
      </c>
      <c r="B41" s="22">
        <v>0</v>
      </c>
      <c r="C41" s="22">
        <v>0</v>
      </c>
      <c r="D41" s="22">
        <f>IF(ABS(Wellpath!$L41)&lt;VerticalInc,"SING",((TAN((PI()/ 2) - Wellpath!$L41)) - TAN(Dip) * COS(Wellpath!$O41)) / GField)</f>
        <v>0.35854847296143438</v>
      </c>
      <c r="E41" s="20">
        <f>IF(D41="SING",(Wellpath!K42-Wellpath!K40)/2*Model!$W$8*(-SIN(Wellpath!M41)) / GField,Model!$W$8*((drdp!B41+drdp!K41)*'ABXY-TI2S'!$B41+(drdp!E41+drdp!N41)*'ABXY-TI2S'!$C41+(drdp!H41+drdp!Q41)*'ABXY-TI2S'!$D41))</f>
        <v>0</v>
      </c>
      <c r="F41" s="20">
        <f>IF(D41="SING",(Wellpath!K42-Wellpath!K40)/2*Model!$W$8*(COS(Wellpath!$M41) / GField),Model!$W$8*((drdp!C41+drdp!L41)*'ABXY-TI2S'!$B41+(drdp!F41+drdp!O41)*'ABXY-TI2S'!$C41+(drdp!I41+drdp!R41)*'ABXY-TI2S'!$D41))</f>
        <v>1.6479843918054116E-2</v>
      </c>
      <c r="G41" s="20">
        <f>IF(D41="SING",0,Model!$W$8*((drdp!D41+drdp!M41)*'ABXY-TI2S'!$B41+(drdp!G41+drdp!P41)*'ABXY-TI2S'!$C41+(drdp!J41+drdp!S41)*'ABXY-TI2S'!$D41))</f>
        <v>0</v>
      </c>
      <c r="H41" s="18">
        <f>IF(D41="SING",(Wellpath!K41-Wellpath!K40)/2*Model!$W$8*(-SIN(Wellpath!$M41) / GField),Model!$W$8*((drdp!B41)*'ABXY-TI2S'!$B41+(drdp!E41)*'ABXY-TI2S'!$C41+(drdp!H41)*'ABXY-TI2S'!$D41))</f>
        <v>0</v>
      </c>
      <c r="I41" s="18">
        <f>IF(D41="SING",(Wellpath!K41-Wellpath!K40)/2*Model!$W$8*(COS(Wellpath!$M41) / GField),Model!$W$8*((drdp!C41)*'ABXY-TI2S'!$B41+(drdp!F41)*'ABXY-TI2S'!$C41+(drdp!I41)*'ABXY-TI2S'!$D41))</f>
        <v>1.0986562612036078E-2</v>
      </c>
      <c r="J41" s="18">
        <f>IF(D41="SING",0,Model!$W$8*((drdp!D41)*'ABXY-TI2S'!$B41+(drdp!G41)*'ABXY-TI2S'!$C41+(drdp!J41)*'ABXY-TI2S'!$D41))</f>
        <v>0</v>
      </c>
      <c r="K41" s="21">
        <f>SUM(E$3:E40)+H41</f>
        <v>0</v>
      </c>
      <c r="L41" s="21">
        <f>SUM(F$3:F40)+I41</f>
        <v>0.68685399845342809</v>
      </c>
      <c r="M41" s="21">
        <f>SUM(G$3:G40)+J41</f>
        <v>0</v>
      </c>
      <c r="N41" s="21"/>
      <c r="O41" s="21"/>
      <c r="P41" s="21"/>
      <c r="Q41" s="19">
        <f t="shared" si="1"/>
        <v>0</v>
      </c>
      <c r="R41" s="19">
        <f t="shared" si="1"/>
        <v>0.47176841519146179</v>
      </c>
      <c r="S41" s="19">
        <f t="shared" si="1"/>
        <v>0</v>
      </c>
      <c r="T41" s="19">
        <f t="shared" si="2"/>
        <v>0</v>
      </c>
      <c r="U41" s="19">
        <f t="shared" si="3"/>
        <v>0</v>
      </c>
      <c r="V41" s="19">
        <f t="shared" si="4"/>
        <v>0</v>
      </c>
    </row>
    <row r="42" spans="1:22" x14ac:dyDescent="0.25">
      <c r="A42" s="26">
        <f>Wellpath!E42</f>
        <v>1110</v>
      </c>
      <c r="B42" s="22">
        <v>0</v>
      </c>
      <c r="C42" s="22">
        <v>0</v>
      </c>
      <c r="D42" s="22">
        <f>IF(ABS(Wellpath!$L42)&lt;VerticalInc,"SING",((TAN((PI()/ 2) - Wellpath!$L42)) - TAN(Dip) * COS(Wellpath!$O42)) / GField)</f>
        <v>0.35854847296143438</v>
      </c>
      <c r="E42" s="20">
        <f>IF(D42="SING",(Wellpath!K43-Wellpath!K41)/2*Model!$W$8*(-SIN(Wellpath!M42)) / GField,Model!$W$8*((drdp!B42+drdp!K42)*'ABXY-TI2S'!$B42+(drdp!E42+drdp!N42)*'ABXY-TI2S'!$C42+(drdp!H42+drdp!Q42)*'ABXY-TI2S'!$D42))</f>
        <v>0</v>
      </c>
      <c r="F42" s="20">
        <f>IF(D42="SING",(Wellpath!K43-Wellpath!K41)/2*Model!$W$8*(COS(Wellpath!$M42) / GField),Model!$W$8*((drdp!C42+drdp!L42)*'ABXY-TI2S'!$B42+(drdp!F42+drdp!O42)*'ABXY-TI2S'!$C42+(drdp!I42+drdp!R42)*'ABXY-TI2S'!$D42))</f>
        <v>2.1973125224072156E-2</v>
      </c>
      <c r="G42" s="20">
        <f>IF(D42="SING",0,Model!$W$8*((drdp!D42+drdp!M42)*'ABXY-TI2S'!$B42+(drdp!G42+drdp!P42)*'ABXY-TI2S'!$C42+(drdp!J42+drdp!S42)*'ABXY-TI2S'!$D42))</f>
        <v>0</v>
      </c>
      <c r="H42" s="18">
        <f>IF(D42="SING",(Wellpath!K42-Wellpath!K41)/2*Model!$W$8*(-SIN(Wellpath!$M42) / GField),Model!$W$8*((drdp!B42)*'ABXY-TI2S'!$B42+(drdp!E42)*'ABXY-TI2S'!$C42+(drdp!H42)*'ABXY-TI2S'!$D42))</f>
        <v>0</v>
      </c>
      <c r="I42" s="18">
        <f>IF(D42="SING",(Wellpath!K42-Wellpath!K41)/2*Model!$W$8*(COS(Wellpath!$M42) / GField),Model!$W$8*((drdp!C42)*'ABXY-TI2S'!$B42+(drdp!F42)*'ABXY-TI2S'!$C42+(drdp!I42)*'ABXY-TI2S'!$D42))</f>
        <v>5.4932813060180391E-3</v>
      </c>
      <c r="J42" s="18">
        <f>IF(D42="SING",0,Model!$W$8*((drdp!D42)*'ABXY-TI2S'!$B42+(drdp!G42)*'ABXY-TI2S'!$C42+(drdp!J42)*'ABXY-TI2S'!$D42))</f>
        <v>0</v>
      </c>
      <c r="K42" s="21">
        <f>SUM(E$3:E41)+H42</f>
        <v>0</v>
      </c>
      <c r="L42" s="21">
        <f>SUM(F$3:F41)+I42</f>
        <v>0.6978405610654641</v>
      </c>
      <c r="M42" s="21">
        <f>SUM(G$3:G41)+J42</f>
        <v>0</v>
      </c>
      <c r="N42" s="21"/>
      <c r="O42" s="21"/>
      <c r="P42" s="21"/>
      <c r="Q42" s="19">
        <f t="shared" si="1"/>
        <v>0</v>
      </c>
      <c r="R42" s="19">
        <f t="shared" si="1"/>
        <v>0.48698144866816173</v>
      </c>
      <c r="S42" s="19">
        <f t="shared" si="1"/>
        <v>0</v>
      </c>
      <c r="T42" s="19">
        <f t="shared" si="2"/>
        <v>0</v>
      </c>
      <c r="U42" s="19">
        <f t="shared" si="3"/>
        <v>0</v>
      </c>
      <c r="V42" s="19">
        <f t="shared" si="4"/>
        <v>0</v>
      </c>
    </row>
    <row r="43" spans="1:22" x14ac:dyDescent="0.25">
      <c r="A43" s="26">
        <f>Wellpath!E43</f>
        <v>1140</v>
      </c>
      <c r="B43" s="22">
        <v>0</v>
      </c>
      <c r="C43" s="22">
        <v>0</v>
      </c>
      <c r="D43" s="22">
        <f>IF(ABS(Wellpath!$L43)&lt;VerticalInc,"SING",((TAN((PI()/ 2) - Wellpath!$L43)) - TAN(Dip) * COS(Wellpath!$O43)) / GField)</f>
        <v>0.35854847296143438</v>
      </c>
      <c r="E43" s="20">
        <f>IF(D43="SING",(Wellpath!K44-Wellpath!K42)/2*Model!$W$8*(-SIN(Wellpath!M43)) / GField,Model!$W$8*((drdp!B43+drdp!K43)*'ABXY-TI2S'!$B43+(drdp!E43+drdp!N43)*'ABXY-TI2S'!$C43+(drdp!H43+drdp!Q43)*'ABXY-TI2S'!$D43))</f>
        <v>0</v>
      </c>
      <c r="F43" s="20">
        <f>IF(D43="SING",(Wellpath!K44-Wellpath!K42)/2*Model!$W$8*(COS(Wellpath!$M43) / GField),Model!$W$8*((drdp!C43+drdp!L43)*'ABXY-TI2S'!$B43+(drdp!F43+drdp!O43)*'ABXY-TI2S'!$C43+(drdp!I43+drdp!R43)*'ABXY-TI2S'!$D43))</f>
        <v>3.2959687836108233E-2</v>
      </c>
      <c r="G43" s="20">
        <f>IF(D43="SING",0,Model!$W$8*((drdp!D43+drdp!M43)*'ABXY-TI2S'!$B43+(drdp!G43+drdp!P43)*'ABXY-TI2S'!$C43+(drdp!J43+drdp!S43)*'ABXY-TI2S'!$D43))</f>
        <v>0</v>
      </c>
      <c r="H43" s="18">
        <f>IF(D43="SING",(Wellpath!K43-Wellpath!K42)/2*Model!$W$8*(-SIN(Wellpath!$M43) / GField),Model!$W$8*((drdp!B43)*'ABXY-TI2S'!$B43+(drdp!E43)*'ABXY-TI2S'!$C43+(drdp!H43)*'ABXY-TI2S'!$D43))</f>
        <v>0</v>
      </c>
      <c r="I43" s="18">
        <f>IF(D43="SING",(Wellpath!K43-Wellpath!K42)/2*Model!$W$8*(COS(Wellpath!$M43) / GField),Model!$W$8*((drdp!C43)*'ABXY-TI2S'!$B43+(drdp!F43)*'ABXY-TI2S'!$C43+(drdp!I43)*'ABXY-TI2S'!$D43))</f>
        <v>1.6479843918054116E-2</v>
      </c>
      <c r="J43" s="18">
        <f>IF(D43="SING",0,Model!$W$8*((drdp!D43)*'ABXY-TI2S'!$B43+(drdp!G43)*'ABXY-TI2S'!$C43+(drdp!J43)*'ABXY-TI2S'!$D43))</f>
        <v>0</v>
      </c>
      <c r="K43" s="21">
        <f>SUM(E$3:E42)+H43</f>
        <v>0</v>
      </c>
      <c r="L43" s="21">
        <f>SUM(F$3:F42)+I43</f>
        <v>0.73080024890157236</v>
      </c>
      <c r="M43" s="21">
        <f>SUM(G$3:G42)+J43</f>
        <v>0</v>
      </c>
      <c r="N43" s="21"/>
      <c r="O43" s="21"/>
      <c r="P43" s="21"/>
      <c r="Q43" s="19">
        <f t="shared" si="1"/>
        <v>0</v>
      </c>
      <c r="R43" s="19">
        <f t="shared" si="1"/>
        <v>0.53406900379460009</v>
      </c>
      <c r="S43" s="19">
        <f t="shared" si="1"/>
        <v>0</v>
      </c>
      <c r="T43" s="19">
        <f t="shared" si="2"/>
        <v>0</v>
      </c>
      <c r="U43" s="19">
        <f t="shared" si="3"/>
        <v>0</v>
      </c>
      <c r="V43" s="19">
        <f t="shared" si="4"/>
        <v>0</v>
      </c>
    </row>
    <row r="44" spans="1:22" s="36" customFormat="1" x14ac:dyDescent="0.25">
      <c r="A44" s="26">
        <f>Wellpath!E44</f>
        <v>1170</v>
      </c>
      <c r="B44" s="33">
        <v>0</v>
      </c>
      <c r="C44" s="22">
        <v>0</v>
      </c>
      <c r="D44" s="22">
        <f>IF(ABS(Wellpath!$L44)&lt;VerticalInc,"SING",((TAN((PI()/ 2) - Wellpath!$L44)) - TAN(Dip) * COS(Wellpath!$O44)) / GField)</f>
        <v>0.35854847296143438</v>
      </c>
      <c r="E44" s="20">
        <f>IF(D44="SING",(Wellpath!K45-Wellpath!K43)/2*Model!$W$8*(-SIN(Wellpath!M44)) / GField,Model!$W$8*((drdp!B44+drdp!K44)*'ABXY-TI2S'!$B44+(drdp!E44+drdp!N44)*'ABXY-TI2S'!$C44+(drdp!H44+drdp!Q44)*'ABXY-TI2S'!$D44))</f>
        <v>0</v>
      </c>
      <c r="F44" s="20">
        <f>IF(D44="SING",(Wellpath!K45-Wellpath!K43)/2*Model!$W$8*(COS(Wellpath!$M44) / GField),Model!$W$8*((drdp!C44+drdp!L44)*'ABXY-TI2S'!$B44+(drdp!F44+drdp!O44)*'ABXY-TI2S'!$C44+(drdp!I44+drdp!R44)*'ABXY-TI2S'!$D44))</f>
        <v>3.2959687836108233E-2</v>
      </c>
      <c r="G44" s="20">
        <f>IF(D44="SING",0,Model!$W$8*((drdp!D44+drdp!M44)*'ABXY-TI2S'!$B44+(drdp!G44+drdp!P44)*'ABXY-TI2S'!$C44+(drdp!J44+drdp!S44)*'ABXY-TI2S'!$D44))</f>
        <v>0</v>
      </c>
      <c r="H44" s="18">
        <f>IF(D44="SING",(Wellpath!K44-Wellpath!K43)/2*Model!$W$8*(-SIN(Wellpath!$M44) / GField),Model!$W$8*((drdp!B44)*'ABXY-TI2S'!$B44+(drdp!E44)*'ABXY-TI2S'!$C44+(drdp!H44)*'ABXY-TI2S'!$D44))</f>
        <v>0</v>
      </c>
      <c r="I44" s="18">
        <f>IF(D44="SING",(Wellpath!K44-Wellpath!K43)/2*Model!$W$8*(COS(Wellpath!$M44) / GField),Model!$W$8*((drdp!C44)*'ABXY-TI2S'!$B44+(drdp!F44)*'ABXY-TI2S'!$C44+(drdp!I44)*'ABXY-TI2S'!$D44))</f>
        <v>1.6479843918054116E-2</v>
      </c>
      <c r="J44" s="18">
        <f>IF(D44="SING",0,Model!$W$8*((drdp!D44)*'ABXY-TI2S'!$B44+(drdp!G44)*'ABXY-TI2S'!$C44+(drdp!J44)*'ABXY-TI2S'!$D44))</f>
        <v>0</v>
      </c>
      <c r="K44" s="34">
        <f>SUM(E$3:E43)+H44</f>
        <v>0</v>
      </c>
      <c r="L44" s="34">
        <f>SUM(F$3:F43)+I44</f>
        <v>0.76375993673768061</v>
      </c>
      <c r="M44" s="34">
        <f>SUM(G$3:G43)+J44</f>
        <v>0</v>
      </c>
      <c r="N44" s="34"/>
      <c r="O44" s="34"/>
      <c r="P44" s="34"/>
      <c r="Q44" s="35">
        <f t="shared" si="1"/>
        <v>0</v>
      </c>
      <c r="R44" s="35">
        <f t="shared" si="1"/>
        <v>0.58332924096554584</v>
      </c>
      <c r="S44" s="35">
        <f t="shared" si="1"/>
        <v>0</v>
      </c>
      <c r="T44" s="35">
        <f t="shared" si="2"/>
        <v>0</v>
      </c>
      <c r="U44" s="35">
        <f t="shared" si="3"/>
        <v>0</v>
      </c>
      <c r="V44" s="35">
        <f t="shared" si="4"/>
        <v>0</v>
      </c>
    </row>
    <row r="45" spans="1:22" x14ac:dyDescent="0.25">
      <c r="A45" s="26">
        <f>Wellpath!E45</f>
        <v>1200</v>
      </c>
      <c r="B45" s="22">
        <v>0</v>
      </c>
      <c r="C45" s="22">
        <v>0</v>
      </c>
      <c r="D45" s="22">
        <f>IF(ABS(Wellpath!$L45)&lt;VerticalInc,"SING",((TAN((PI()/ 2) - Wellpath!$L45)) - TAN(Dip) * COS(Wellpath!$O45)) / GField)</f>
        <v>0.35854847296143438</v>
      </c>
      <c r="E45" s="20">
        <f>IF(D45="SING",(Wellpath!K46-Wellpath!K44)/2*Model!$W$8*(-SIN(Wellpath!M45)) / GField,Model!$W$8*((drdp!B45+drdp!K45)*'ABXY-TI2S'!$B45+(drdp!E45+drdp!N45)*'ABXY-TI2S'!$C45+(drdp!H45+drdp!Q45)*'ABXY-TI2S'!$D45))</f>
        <v>0</v>
      </c>
      <c r="F45" s="20">
        <f>IF(D45="SING",(Wellpath!K46-Wellpath!K44)/2*Model!$W$8*(COS(Wellpath!$M45) / GField),Model!$W$8*((drdp!C45+drdp!L45)*'ABXY-TI2S'!$B45+(drdp!F45+drdp!O45)*'ABXY-TI2S'!$C45+(drdp!I45+drdp!R45)*'ABXY-TI2S'!$D45))</f>
        <v>3.2959687836108233E-2</v>
      </c>
      <c r="G45" s="20">
        <f>IF(D45="SING",0,Model!$W$8*((drdp!D45+drdp!M45)*'ABXY-TI2S'!$B45+(drdp!G45+drdp!P45)*'ABXY-TI2S'!$C45+(drdp!J45+drdp!S45)*'ABXY-TI2S'!$D45))</f>
        <v>0</v>
      </c>
      <c r="H45" s="18">
        <f>IF(D45="SING",(Wellpath!K45-Wellpath!K44)/2*Model!$W$8*(-SIN(Wellpath!$M45) / GField),Model!$W$8*((drdp!B45)*'ABXY-TI2S'!$B45+(drdp!E45)*'ABXY-TI2S'!$C45+(drdp!H45)*'ABXY-TI2S'!$D45))</f>
        <v>0</v>
      </c>
      <c r="I45" s="18">
        <f>IF(D45="SING",(Wellpath!K45-Wellpath!K44)/2*Model!$W$8*(COS(Wellpath!$M45) / GField),Model!$W$8*((drdp!C45)*'ABXY-TI2S'!$B45+(drdp!F45)*'ABXY-TI2S'!$C45+(drdp!I45)*'ABXY-TI2S'!$D45))</f>
        <v>1.6479843918054116E-2</v>
      </c>
      <c r="J45" s="18">
        <f>IF(D45="SING",0,Model!$W$8*((drdp!D45)*'ABXY-TI2S'!$B45+(drdp!G45)*'ABXY-TI2S'!$C45+(drdp!J45)*'ABXY-TI2S'!$D45))</f>
        <v>0</v>
      </c>
      <c r="K45" s="21">
        <f>SUM(E$3:E44)+H45</f>
        <v>0</v>
      </c>
      <c r="L45" s="21">
        <f>SUM(F$3:F44)+I45</f>
        <v>0.79671962457378886</v>
      </c>
      <c r="M45" s="21">
        <f>SUM(G$3:G44)+J45</f>
        <v>0</v>
      </c>
      <c r="N45" s="21"/>
      <c r="O45" s="21"/>
      <c r="P45" s="21"/>
      <c r="Q45" s="19">
        <f t="shared" si="1"/>
        <v>0</v>
      </c>
      <c r="R45" s="19">
        <f t="shared" si="1"/>
        <v>0.63476216018099907</v>
      </c>
      <c r="S45" s="19">
        <f t="shared" si="1"/>
        <v>0</v>
      </c>
      <c r="T45" s="19">
        <f t="shared" si="2"/>
        <v>0</v>
      </c>
      <c r="U45" s="19">
        <f t="shared" si="3"/>
        <v>0</v>
      </c>
      <c r="V45" s="19">
        <f t="shared" si="4"/>
        <v>0</v>
      </c>
    </row>
    <row r="46" spans="1:22" x14ac:dyDescent="0.25">
      <c r="A46" s="26">
        <f>Wellpath!E46</f>
        <v>1230</v>
      </c>
      <c r="B46" s="22">
        <v>0</v>
      </c>
      <c r="C46" s="22">
        <v>0</v>
      </c>
      <c r="D46" s="22">
        <f>IF(ABS(Wellpath!$L46)&lt;VerticalInc,"SING",((TAN((PI()/ 2) - Wellpath!$L46)) - TAN(Dip) * COS(Wellpath!$O46)) / GField)</f>
        <v>0.35854847296143438</v>
      </c>
      <c r="E46" s="20">
        <f>IF(D46="SING",(Wellpath!K47-Wellpath!K45)/2*Model!$W$8*(-SIN(Wellpath!M46)) / GField,Model!$W$8*((drdp!B46+drdp!K46)*'ABXY-TI2S'!$B46+(drdp!E46+drdp!N46)*'ABXY-TI2S'!$C46+(drdp!H46+drdp!Q46)*'ABXY-TI2S'!$D46))</f>
        <v>0</v>
      </c>
      <c r="F46" s="20">
        <f>IF(D46="SING",(Wellpath!K47-Wellpath!K45)/2*Model!$W$8*(COS(Wellpath!$M46) / GField),Model!$W$8*((drdp!C46+drdp!L46)*'ABXY-TI2S'!$B46+(drdp!F46+drdp!O46)*'ABXY-TI2S'!$C46+(drdp!I46+drdp!R46)*'ABXY-TI2S'!$D46))</f>
        <v>3.2959687836108233E-2</v>
      </c>
      <c r="G46" s="20">
        <f>IF(D46="SING",0,Model!$W$8*((drdp!D46+drdp!M46)*'ABXY-TI2S'!$B46+(drdp!G46+drdp!P46)*'ABXY-TI2S'!$C46+(drdp!J46+drdp!S46)*'ABXY-TI2S'!$D46))</f>
        <v>0</v>
      </c>
      <c r="H46" s="18">
        <f>IF(D46="SING",(Wellpath!K46-Wellpath!K45)/2*Model!$W$8*(-SIN(Wellpath!$M46) / GField),Model!$W$8*((drdp!B46)*'ABXY-TI2S'!$B46+(drdp!E46)*'ABXY-TI2S'!$C46+(drdp!H46)*'ABXY-TI2S'!$D46))</f>
        <v>0</v>
      </c>
      <c r="I46" s="18">
        <f>IF(D46="SING",(Wellpath!K46-Wellpath!K45)/2*Model!$W$8*(COS(Wellpath!$M46) / GField),Model!$W$8*((drdp!C46)*'ABXY-TI2S'!$B46+(drdp!F46)*'ABXY-TI2S'!$C46+(drdp!I46)*'ABXY-TI2S'!$D46))</f>
        <v>1.6479843918054116E-2</v>
      </c>
      <c r="J46" s="18">
        <f>IF(D46="SING",0,Model!$W$8*((drdp!D46)*'ABXY-TI2S'!$B46+(drdp!G46)*'ABXY-TI2S'!$C46+(drdp!J46)*'ABXY-TI2S'!$D46))</f>
        <v>0</v>
      </c>
      <c r="K46" s="21">
        <f>SUM(E$3:E45)+H46</f>
        <v>0</v>
      </c>
      <c r="L46" s="21">
        <f>SUM(F$3:F45)+I46</f>
        <v>0.82967931240989712</v>
      </c>
      <c r="M46" s="21">
        <f>SUM(G$3:G45)+J46</f>
        <v>0</v>
      </c>
      <c r="N46" s="21"/>
      <c r="O46" s="21"/>
      <c r="P46" s="21"/>
      <c r="Q46" s="19">
        <f t="shared" si="1"/>
        <v>0</v>
      </c>
      <c r="R46" s="19">
        <f t="shared" si="1"/>
        <v>0.68836776144095968</v>
      </c>
      <c r="S46" s="19">
        <f t="shared" si="1"/>
        <v>0</v>
      </c>
      <c r="T46" s="19">
        <f t="shared" si="2"/>
        <v>0</v>
      </c>
      <c r="U46" s="19">
        <f t="shared" si="3"/>
        <v>0</v>
      </c>
      <c r="V46" s="19">
        <f t="shared" si="4"/>
        <v>0</v>
      </c>
    </row>
    <row r="47" spans="1:22" x14ac:dyDescent="0.25">
      <c r="A47" s="26">
        <f>Wellpath!E47</f>
        <v>1260</v>
      </c>
      <c r="B47" s="22">
        <v>0</v>
      </c>
      <c r="C47" s="22">
        <v>0</v>
      </c>
      <c r="D47" s="22">
        <f>IF(ABS(Wellpath!$L47)&lt;VerticalInc,"SING",((TAN((PI()/ 2) - Wellpath!$L47)) - TAN(Dip) * COS(Wellpath!$O47)) / GField)</f>
        <v>0.35854847296143438</v>
      </c>
      <c r="E47" s="20">
        <f>IF(D47="SING",(Wellpath!K48-Wellpath!K46)/2*Model!$W$8*(-SIN(Wellpath!M47)) / GField,Model!$W$8*((drdp!B47+drdp!K47)*'ABXY-TI2S'!$B47+(drdp!E47+drdp!N47)*'ABXY-TI2S'!$C47+(drdp!H47+drdp!Q47)*'ABXY-TI2S'!$D47))</f>
        <v>0</v>
      </c>
      <c r="F47" s="20">
        <f>IF(D47="SING",(Wellpath!K48-Wellpath!K46)/2*Model!$W$8*(COS(Wellpath!$M47) / GField),Model!$W$8*((drdp!C47+drdp!L47)*'ABXY-TI2S'!$B47+(drdp!F47+drdp!O47)*'ABXY-TI2S'!$C47+(drdp!I47+drdp!R47)*'ABXY-TI2S'!$D47))</f>
        <v>3.2959687836108233E-2</v>
      </c>
      <c r="G47" s="20">
        <f>IF(D47="SING",0,Model!$W$8*((drdp!D47+drdp!M47)*'ABXY-TI2S'!$B47+(drdp!G47+drdp!P47)*'ABXY-TI2S'!$C47+(drdp!J47+drdp!S47)*'ABXY-TI2S'!$D47))</f>
        <v>0</v>
      </c>
      <c r="H47" s="18">
        <f>IF(D47="SING",(Wellpath!K47-Wellpath!K46)/2*Model!$W$8*(-SIN(Wellpath!$M47) / GField),Model!$W$8*((drdp!B47)*'ABXY-TI2S'!$B47+(drdp!E47)*'ABXY-TI2S'!$C47+(drdp!H47)*'ABXY-TI2S'!$D47))</f>
        <v>0</v>
      </c>
      <c r="I47" s="18">
        <f>IF(D47="SING",(Wellpath!K47-Wellpath!K46)/2*Model!$W$8*(COS(Wellpath!$M47) / GField),Model!$W$8*((drdp!C47)*'ABXY-TI2S'!$B47+(drdp!F47)*'ABXY-TI2S'!$C47+(drdp!I47)*'ABXY-TI2S'!$D47))</f>
        <v>1.6479843918054116E-2</v>
      </c>
      <c r="J47" s="18">
        <f>IF(D47="SING",0,Model!$W$8*((drdp!D47)*'ABXY-TI2S'!$B47+(drdp!G47)*'ABXY-TI2S'!$C47+(drdp!J47)*'ABXY-TI2S'!$D47))</f>
        <v>0</v>
      </c>
      <c r="K47" s="21">
        <f>SUM(E$3:E46)+H47</f>
        <v>0</v>
      </c>
      <c r="L47" s="21">
        <f>SUM(F$3:F46)+I47</f>
        <v>0.86263900024600537</v>
      </c>
      <c r="M47" s="21">
        <f>SUM(G$3:G46)+J47</f>
        <v>0</v>
      </c>
      <c r="N47" s="21"/>
      <c r="O47" s="21"/>
      <c r="P47" s="21"/>
      <c r="Q47" s="19">
        <f t="shared" si="1"/>
        <v>0</v>
      </c>
      <c r="R47" s="19">
        <f t="shared" si="1"/>
        <v>0.74414604474542767</v>
      </c>
      <c r="S47" s="19">
        <f t="shared" si="1"/>
        <v>0</v>
      </c>
      <c r="T47" s="19">
        <f t="shared" si="2"/>
        <v>0</v>
      </c>
      <c r="U47" s="19">
        <f t="shared" si="3"/>
        <v>0</v>
      </c>
      <c r="V47" s="19">
        <f t="shared" si="4"/>
        <v>0</v>
      </c>
    </row>
    <row r="48" spans="1:22" x14ac:dyDescent="0.25">
      <c r="A48" s="26">
        <f>Wellpath!E48</f>
        <v>1290</v>
      </c>
      <c r="B48" s="22">
        <v>0</v>
      </c>
      <c r="C48" s="22">
        <v>0</v>
      </c>
      <c r="D48" s="22">
        <f>IF(ABS(Wellpath!$L48)&lt;VerticalInc,"SING",((TAN((PI()/ 2) - Wellpath!$L48)) - TAN(Dip) * COS(Wellpath!$O48)) / GField)</f>
        <v>0.35854847296143438</v>
      </c>
      <c r="E48" s="20">
        <f>IF(D48="SING",(Wellpath!K49-Wellpath!K47)/2*Model!$W$8*(-SIN(Wellpath!M48)) / GField,Model!$W$8*((drdp!B48+drdp!K48)*'ABXY-TI2S'!$B48+(drdp!E48+drdp!N48)*'ABXY-TI2S'!$C48+(drdp!H48+drdp!Q48)*'ABXY-TI2S'!$D48))</f>
        <v>0</v>
      </c>
      <c r="F48" s="20">
        <f>IF(D48="SING",(Wellpath!K49-Wellpath!K47)/2*Model!$W$8*(COS(Wellpath!$M48) / GField),Model!$W$8*((drdp!C48+drdp!L48)*'ABXY-TI2S'!$B48+(drdp!F48+drdp!O48)*'ABXY-TI2S'!$C48+(drdp!I48+drdp!R48)*'ABXY-TI2S'!$D48))</f>
        <v>3.2959687836108233E-2</v>
      </c>
      <c r="G48" s="20">
        <f>IF(D48="SING",0,Model!$W$8*((drdp!D48+drdp!M48)*'ABXY-TI2S'!$B48+(drdp!G48+drdp!P48)*'ABXY-TI2S'!$C48+(drdp!J48+drdp!S48)*'ABXY-TI2S'!$D48))</f>
        <v>0</v>
      </c>
      <c r="H48" s="18">
        <f>IF(D48="SING",(Wellpath!K48-Wellpath!K47)/2*Model!$W$8*(-SIN(Wellpath!$M48) / GField),Model!$W$8*((drdp!B48)*'ABXY-TI2S'!$B48+(drdp!E48)*'ABXY-TI2S'!$C48+(drdp!H48)*'ABXY-TI2S'!$D48))</f>
        <v>0</v>
      </c>
      <c r="I48" s="18">
        <f>IF(D48="SING",(Wellpath!K48-Wellpath!K47)/2*Model!$W$8*(COS(Wellpath!$M48) / GField),Model!$W$8*((drdp!C48)*'ABXY-TI2S'!$B48+(drdp!F48)*'ABXY-TI2S'!$C48+(drdp!I48)*'ABXY-TI2S'!$D48))</f>
        <v>1.6479843918054116E-2</v>
      </c>
      <c r="J48" s="18">
        <f>IF(D48="SING",0,Model!$W$8*((drdp!D48)*'ABXY-TI2S'!$B48+(drdp!G48)*'ABXY-TI2S'!$C48+(drdp!J48)*'ABXY-TI2S'!$D48))</f>
        <v>0</v>
      </c>
      <c r="K48" s="21">
        <f>SUM(E$3:E47)+H48</f>
        <v>0</v>
      </c>
      <c r="L48" s="21">
        <f>SUM(F$3:F47)+I48</f>
        <v>0.89559868808211363</v>
      </c>
      <c r="M48" s="21">
        <f>SUM(G$3:G47)+J48</f>
        <v>0</v>
      </c>
      <c r="N48" s="21"/>
      <c r="O48" s="21"/>
      <c r="P48" s="21"/>
      <c r="Q48" s="19">
        <f t="shared" si="1"/>
        <v>0</v>
      </c>
      <c r="R48" s="19">
        <f t="shared" si="1"/>
        <v>0.80209701009440304</v>
      </c>
      <c r="S48" s="19">
        <f t="shared" si="1"/>
        <v>0</v>
      </c>
      <c r="T48" s="19">
        <f t="shared" si="2"/>
        <v>0</v>
      </c>
      <c r="U48" s="19">
        <f t="shared" si="3"/>
        <v>0</v>
      </c>
      <c r="V48" s="19">
        <f t="shared" si="4"/>
        <v>0</v>
      </c>
    </row>
    <row r="49" spans="1:22" x14ac:dyDescent="0.25">
      <c r="A49" s="26">
        <f>Wellpath!E49</f>
        <v>1320</v>
      </c>
      <c r="B49" s="22">
        <v>0</v>
      </c>
      <c r="C49" s="22">
        <v>0</v>
      </c>
      <c r="D49" s="22">
        <f>IF(ABS(Wellpath!$L49)&lt;VerticalInc,"SING",((TAN((PI()/ 2) - Wellpath!$L49)) - TAN(Dip) * COS(Wellpath!$O49)) / GField)</f>
        <v>0.35854847296143438</v>
      </c>
      <c r="E49" s="20">
        <f>IF(D49="SING",(Wellpath!K50-Wellpath!K48)/2*Model!$W$8*(-SIN(Wellpath!M49)) / GField,Model!$W$8*((drdp!B49+drdp!K49)*'ABXY-TI2S'!$B49+(drdp!E49+drdp!N49)*'ABXY-TI2S'!$C49+(drdp!H49+drdp!Q49)*'ABXY-TI2S'!$D49))</f>
        <v>0</v>
      </c>
      <c r="F49" s="20">
        <f>IF(D49="SING",(Wellpath!K50-Wellpath!K48)/2*Model!$W$8*(COS(Wellpath!$M49) / GField),Model!$W$8*((drdp!C49+drdp!L49)*'ABXY-TI2S'!$B49+(drdp!F49+drdp!O49)*'ABXY-TI2S'!$C49+(drdp!I49+drdp!R49)*'ABXY-TI2S'!$D49))</f>
        <v>3.2959687836108233E-2</v>
      </c>
      <c r="G49" s="20">
        <f>IF(D49="SING",0,Model!$W$8*((drdp!D49+drdp!M49)*'ABXY-TI2S'!$B49+(drdp!G49+drdp!P49)*'ABXY-TI2S'!$C49+(drdp!J49+drdp!S49)*'ABXY-TI2S'!$D49))</f>
        <v>0</v>
      </c>
      <c r="H49" s="18">
        <f>IF(D49="SING",(Wellpath!K49-Wellpath!K48)/2*Model!$W$8*(-SIN(Wellpath!$M49) / GField),Model!$W$8*((drdp!B49)*'ABXY-TI2S'!$B49+(drdp!E49)*'ABXY-TI2S'!$C49+(drdp!H49)*'ABXY-TI2S'!$D49))</f>
        <v>0</v>
      </c>
      <c r="I49" s="18">
        <f>IF(D49="SING",(Wellpath!K49-Wellpath!K48)/2*Model!$W$8*(COS(Wellpath!$M49) / GField),Model!$W$8*((drdp!C49)*'ABXY-TI2S'!$B49+(drdp!F49)*'ABXY-TI2S'!$C49+(drdp!I49)*'ABXY-TI2S'!$D49))</f>
        <v>1.6479843918054116E-2</v>
      </c>
      <c r="J49" s="18">
        <f>IF(D49="SING",0,Model!$W$8*((drdp!D49)*'ABXY-TI2S'!$B49+(drdp!G49)*'ABXY-TI2S'!$C49+(drdp!J49)*'ABXY-TI2S'!$D49))</f>
        <v>0</v>
      </c>
      <c r="K49" s="21">
        <f>SUM(E$3:E48)+H49</f>
        <v>0</v>
      </c>
      <c r="L49" s="21">
        <f>SUM(F$3:F48)+I49</f>
        <v>0.92855837591822188</v>
      </c>
      <c r="M49" s="21">
        <f>SUM(G$3:G48)+J49</f>
        <v>0</v>
      </c>
      <c r="N49" s="21"/>
      <c r="O49" s="21"/>
      <c r="P49" s="21"/>
      <c r="Q49" s="19">
        <f t="shared" si="1"/>
        <v>0</v>
      </c>
      <c r="R49" s="19">
        <f t="shared" si="1"/>
        <v>0.8622206574878859</v>
      </c>
      <c r="S49" s="19">
        <f t="shared" si="1"/>
        <v>0</v>
      </c>
      <c r="T49" s="19">
        <f t="shared" si="2"/>
        <v>0</v>
      </c>
      <c r="U49" s="19">
        <f t="shared" si="3"/>
        <v>0</v>
      </c>
      <c r="V49" s="19">
        <f t="shared" si="4"/>
        <v>0</v>
      </c>
    </row>
    <row r="50" spans="1:22" x14ac:dyDescent="0.25">
      <c r="A50" s="26">
        <f>Wellpath!E50</f>
        <v>1350</v>
      </c>
      <c r="B50" s="22">
        <v>0</v>
      </c>
      <c r="C50" s="22">
        <v>0</v>
      </c>
      <c r="D50" s="22">
        <f>IF(ABS(Wellpath!$L50)&lt;VerticalInc,"SING",((TAN((PI()/ 2) - Wellpath!$L50)) - TAN(Dip) * COS(Wellpath!$O50)) / GField)</f>
        <v>0.35854847296143438</v>
      </c>
      <c r="E50" s="20">
        <f>IF(D50="SING",(Wellpath!K51-Wellpath!K49)/2*Model!$W$8*(-SIN(Wellpath!M50)) / GField,Model!$W$8*((drdp!B50+drdp!K50)*'ABXY-TI2S'!$B50+(drdp!E50+drdp!N50)*'ABXY-TI2S'!$C50+(drdp!H50+drdp!Q50)*'ABXY-TI2S'!$D50))</f>
        <v>0</v>
      </c>
      <c r="F50" s="20">
        <f>IF(D50="SING",(Wellpath!K51-Wellpath!K49)/2*Model!$W$8*(COS(Wellpath!$M50) / GField),Model!$W$8*((drdp!C50+drdp!L50)*'ABXY-TI2S'!$B50+(drdp!F50+drdp!O50)*'ABXY-TI2S'!$C50+(drdp!I50+drdp!R50)*'ABXY-TI2S'!$D50))</f>
        <v>3.2959687836108233E-2</v>
      </c>
      <c r="G50" s="20">
        <f>IF(D50="SING",0,Model!$W$8*((drdp!D50+drdp!M50)*'ABXY-TI2S'!$B50+(drdp!G50+drdp!P50)*'ABXY-TI2S'!$C50+(drdp!J50+drdp!S50)*'ABXY-TI2S'!$D50))</f>
        <v>0</v>
      </c>
      <c r="H50" s="18">
        <f>IF(D50="SING",(Wellpath!K50-Wellpath!K49)/2*Model!$W$8*(-SIN(Wellpath!$M50) / GField),Model!$W$8*((drdp!B50)*'ABXY-TI2S'!$B50+(drdp!E50)*'ABXY-TI2S'!$C50+(drdp!H50)*'ABXY-TI2S'!$D50))</f>
        <v>0</v>
      </c>
      <c r="I50" s="18">
        <f>IF(D50="SING",(Wellpath!K50-Wellpath!K49)/2*Model!$W$8*(COS(Wellpath!$M50) / GField),Model!$W$8*((drdp!C50)*'ABXY-TI2S'!$B50+(drdp!F50)*'ABXY-TI2S'!$C50+(drdp!I50)*'ABXY-TI2S'!$D50))</f>
        <v>1.6479843918054116E-2</v>
      </c>
      <c r="J50" s="18">
        <f>IF(D50="SING",0,Model!$W$8*((drdp!D50)*'ABXY-TI2S'!$B50+(drdp!G50)*'ABXY-TI2S'!$C50+(drdp!J50)*'ABXY-TI2S'!$D50))</f>
        <v>0</v>
      </c>
      <c r="K50" s="21">
        <f>SUM(E$3:E49)+H50</f>
        <v>0</v>
      </c>
      <c r="L50" s="21">
        <f>SUM(F$3:F49)+I50</f>
        <v>0.96151806375433013</v>
      </c>
      <c r="M50" s="21">
        <f>SUM(G$3:G49)+J50</f>
        <v>0</v>
      </c>
      <c r="N50" s="21"/>
      <c r="O50" s="21"/>
      <c r="P50" s="21"/>
      <c r="Q50" s="19">
        <f t="shared" si="1"/>
        <v>0</v>
      </c>
      <c r="R50" s="19">
        <f t="shared" si="1"/>
        <v>0.92451698692587603</v>
      </c>
      <c r="S50" s="19">
        <f t="shared" si="1"/>
        <v>0</v>
      </c>
      <c r="T50" s="19">
        <f t="shared" si="2"/>
        <v>0</v>
      </c>
      <c r="U50" s="19">
        <f t="shared" si="3"/>
        <v>0</v>
      </c>
      <c r="V50" s="19">
        <f t="shared" si="4"/>
        <v>0</v>
      </c>
    </row>
    <row r="51" spans="1:22" x14ac:dyDescent="0.25">
      <c r="A51" s="26">
        <f>Wellpath!E51</f>
        <v>1380</v>
      </c>
      <c r="B51" s="22">
        <v>0</v>
      </c>
      <c r="C51" s="22">
        <v>0</v>
      </c>
      <c r="D51" s="22">
        <f>IF(ABS(Wellpath!$L51)&lt;VerticalInc,"SING",((TAN((PI()/ 2) - Wellpath!$L51)) - TAN(Dip) * COS(Wellpath!$O51)) / GField)</f>
        <v>0.35854847296143438</v>
      </c>
      <c r="E51" s="20">
        <f>IF(D51="SING",(Wellpath!K52-Wellpath!K50)/2*Model!$W$8*(-SIN(Wellpath!M51)) / GField,Model!$W$8*((drdp!B51+drdp!K51)*'ABXY-TI2S'!$B51+(drdp!E51+drdp!N51)*'ABXY-TI2S'!$C51+(drdp!H51+drdp!Q51)*'ABXY-TI2S'!$D51))</f>
        <v>0</v>
      </c>
      <c r="F51" s="20">
        <f>IF(D51="SING",(Wellpath!K52-Wellpath!K50)/2*Model!$W$8*(COS(Wellpath!$M51) / GField),Model!$W$8*((drdp!C51+drdp!L51)*'ABXY-TI2S'!$B51+(drdp!F51+drdp!O51)*'ABXY-TI2S'!$C51+(drdp!I51+drdp!R51)*'ABXY-TI2S'!$D51))</f>
        <v>3.2959687836108233E-2</v>
      </c>
      <c r="G51" s="20">
        <f>IF(D51="SING",0,Model!$W$8*((drdp!D51+drdp!M51)*'ABXY-TI2S'!$B51+(drdp!G51+drdp!P51)*'ABXY-TI2S'!$C51+(drdp!J51+drdp!S51)*'ABXY-TI2S'!$D51))</f>
        <v>0</v>
      </c>
      <c r="H51" s="18">
        <f>IF(D51="SING",(Wellpath!K51-Wellpath!K50)/2*Model!$W$8*(-SIN(Wellpath!$M51) / GField),Model!$W$8*((drdp!B51)*'ABXY-TI2S'!$B51+(drdp!E51)*'ABXY-TI2S'!$C51+(drdp!H51)*'ABXY-TI2S'!$D51))</f>
        <v>0</v>
      </c>
      <c r="I51" s="18">
        <f>IF(D51="SING",(Wellpath!K51-Wellpath!K50)/2*Model!$W$8*(COS(Wellpath!$M51) / GField),Model!$W$8*((drdp!C51)*'ABXY-TI2S'!$B51+(drdp!F51)*'ABXY-TI2S'!$C51+(drdp!I51)*'ABXY-TI2S'!$D51))</f>
        <v>1.6479843918054116E-2</v>
      </c>
      <c r="J51" s="18">
        <f>IF(D51="SING",0,Model!$W$8*((drdp!D51)*'ABXY-TI2S'!$B51+(drdp!G51)*'ABXY-TI2S'!$C51+(drdp!J51)*'ABXY-TI2S'!$D51))</f>
        <v>0</v>
      </c>
      <c r="K51" s="21">
        <f>SUM(E$3:E50)+H51</f>
        <v>0</v>
      </c>
      <c r="L51" s="21">
        <f>SUM(F$3:F50)+I51</f>
        <v>0.99447775159043839</v>
      </c>
      <c r="M51" s="21">
        <f>SUM(G$3:G50)+J51</f>
        <v>0</v>
      </c>
      <c r="N51" s="21"/>
      <c r="O51" s="21"/>
      <c r="P51" s="21"/>
      <c r="Q51" s="19">
        <f t="shared" si="1"/>
        <v>0</v>
      </c>
      <c r="R51" s="19">
        <f t="shared" si="1"/>
        <v>0.98898599840837365</v>
      </c>
      <c r="S51" s="19">
        <f t="shared" si="1"/>
        <v>0</v>
      </c>
      <c r="T51" s="19">
        <f t="shared" si="2"/>
        <v>0</v>
      </c>
      <c r="U51" s="19">
        <f t="shared" si="3"/>
        <v>0</v>
      </c>
      <c r="V51" s="19">
        <f t="shared" si="4"/>
        <v>0</v>
      </c>
    </row>
    <row r="52" spans="1:22" x14ac:dyDescent="0.25">
      <c r="A52" s="26">
        <f>Wellpath!E52</f>
        <v>1410</v>
      </c>
      <c r="B52" s="22">
        <v>0</v>
      </c>
      <c r="C52" s="22">
        <v>0</v>
      </c>
      <c r="D52" s="22">
        <f>IF(ABS(Wellpath!$L52)&lt;VerticalInc,"SING",((TAN((PI()/ 2) - Wellpath!$L52)) - TAN(Dip) * COS(Wellpath!$O52)) / GField)</f>
        <v>0.35854847296143438</v>
      </c>
      <c r="E52" s="20">
        <f>IF(D52="SING",(Wellpath!K53-Wellpath!K51)/2*Model!$W$8*(-SIN(Wellpath!M52)) / GField,Model!$W$8*((drdp!B52+drdp!K52)*'ABXY-TI2S'!$B52+(drdp!E52+drdp!N52)*'ABXY-TI2S'!$C52+(drdp!H52+drdp!Q52)*'ABXY-TI2S'!$D52))</f>
        <v>0</v>
      </c>
      <c r="F52" s="20">
        <f>IF(D52="SING",(Wellpath!K53-Wellpath!K51)/2*Model!$W$8*(COS(Wellpath!$M52) / GField),Model!$W$8*((drdp!C52+drdp!L52)*'ABXY-TI2S'!$B52+(drdp!F52+drdp!O52)*'ABXY-TI2S'!$C52+(drdp!I52+drdp!R52)*'ABXY-TI2S'!$D52))</f>
        <v>3.2959687836108233E-2</v>
      </c>
      <c r="G52" s="20">
        <f>IF(D52="SING",0,Model!$W$8*((drdp!D52+drdp!M52)*'ABXY-TI2S'!$B52+(drdp!G52+drdp!P52)*'ABXY-TI2S'!$C52+(drdp!J52+drdp!S52)*'ABXY-TI2S'!$D52))</f>
        <v>0</v>
      </c>
      <c r="H52" s="18">
        <f>IF(D52="SING",(Wellpath!K52-Wellpath!K51)/2*Model!$W$8*(-SIN(Wellpath!$M52) / GField),Model!$W$8*((drdp!B52)*'ABXY-TI2S'!$B52+(drdp!E52)*'ABXY-TI2S'!$C52+(drdp!H52)*'ABXY-TI2S'!$D52))</f>
        <v>0</v>
      </c>
      <c r="I52" s="18">
        <f>IF(D52="SING",(Wellpath!K52-Wellpath!K51)/2*Model!$W$8*(COS(Wellpath!$M52) / GField),Model!$W$8*((drdp!C52)*'ABXY-TI2S'!$B52+(drdp!F52)*'ABXY-TI2S'!$C52+(drdp!I52)*'ABXY-TI2S'!$D52))</f>
        <v>1.6479843918054116E-2</v>
      </c>
      <c r="J52" s="18">
        <f>IF(D52="SING",0,Model!$W$8*((drdp!D52)*'ABXY-TI2S'!$B52+(drdp!G52)*'ABXY-TI2S'!$C52+(drdp!J52)*'ABXY-TI2S'!$D52))</f>
        <v>0</v>
      </c>
      <c r="K52" s="21">
        <f>SUM(E$3:E51)+H52</f>
        <v>0</v>
      </c>
      <c r="L52" s="21">
        <f>SUM(F$3:F51)+I52</f>
        <v>1.0274374394265464</v>
      </c>
      <c r="M52" s="21">
        <f>SUM(G$3:G51)+J52</f>
        <v>0</v>
      </c>
      <c r="N52" s="21"/>
      <c r="O52" s="21"/>
      <c r="P52" s="21"/>
      <c r="Q52" s="19">
        <f t="shared" si="1"/>
        <v>0</v>
      </c>
      <c r="R52" s="19">
        <f t="shared" si="1"/>
        <v>1.0556276919353782</v>
      </c>
      <c r="S52" s="19">
        <f t="shared" si="1"/>
        <v>0</v>
      </c>
      <c r="T52" s="19">
        <f t="shared" si="2"/>
        <v>0</v>
      </c>
      <c r="U52" s="19">
        <f t="shared" si="3"/>
        <v>0</v>
      </c>
      <c r="V52" s="19">
        <f t="shared" si="4"/>
        <v>0</v>
      </c>
    </row>
    <row r="53" spans="1:22" x14ac:dyDescent="0.25">
      <c r="A53" s="26">
        <f>Wellpath!E53</f>
        <v>1440</v>
      </c>
      <c r="B53" s="22">
        <v>0</v>
      </c>
      <c r="C53" s="22">
        <v>0</v>
      </c>
      <c r="D53" s="22">
        <f>IF(ABS(Wellpath!$L53)&lt;VerticalInc,"SING",((TAN((PI()/ 2) - Wellpath!$L53)) - TAN(Dip) * COS(Wellpath!$O53)) / GField)</f>
        <v>0.35854847296143438</v>
      </c>
      <c r="E53" s="20">
        <f>IF(D53="SING",(Wellpath!K54-Wellpath!K52)/2*Model!$W$8*(-SIN(Wellpath!M53)) / GField,Model!$W$8*((drdp!B53+drdp!K53)*'ABXY-TI2S'!$B53+(drdp!E53+drdp!N53)*'ABXY-TI2S'!$C53+(drdp!H53+drdp!Q53)*'ABXY-TI2S'!$D53))</f>
        <v>0</v>
      </c>
      <c r="F53" s="20">
        <f>IF(D53="SING",(Wellpath!K54-Wellpath!K52)/2*Model!$W$8*(COS(Wellpath!$M53) / GField),Model!$W$8*((drdp!C53+drdp!L53)*'ABXY-TI2S'!$B53+(drdp!F53+drdp!O53)*'ABXY-TI2S'!$C53+(drdp!I53+drdp!R53)*'ABXY-TI2S'!$D53))</f>
        <v>3.2959687836108233E-2</v>
      </c>
      <c r="G53" s="20">
        <f>IF(D53="SING",0,Model!$W$8*((drdp!D53+drdp!M53)*'ABXY-TI2S'!$B53+(drdp!G53+drdp!P53)*'ABXY-TI2S'!$C53+(drdp!J53+drdp!S53)*'ABXY-TI2S'!$D53))</f>
        <v>0</v>
      </c>
      <c r="H53" s="18">
        <f>IF(D53="SING",(Wellpath!K53-Wellpath!K52)/2*Model!$W$8*(-SIN(Wellpath!$M53) / GField),Model!$W$8*((drdp!B53)*'ABXY-TI2S'!$B53+(drdp!E53)*'ABXY-TI2S'!$C53+(drdp!H53)*'ABXY-TI2S'!$D53))</f>
        <v>0</v>
      </c>
      <c r="I53" s="18">
        <f>IF(D53="SING",(Wellpath!K53-Wellpath!K52)/2*Model!$W$8*(COS(Wellpath!$M53) / GField),Model!$W$8*((drdp!C53)*'ABXY-TI2S'!$B53+(drdp!F53)*'ABXY-TI2S'!$C53+(drdp!I53)*'ABXY-TI2S'!$D53))</f>
        <v>1.6479843918054116E-2</v>
      </c>
      <c r="J53" s="18">
        <f>IF(D53="SING",0,Model!$W$8*((drdp!D53)*'ABXY-TI2S'!$B53+(drdp!G53)*'ABXY-TI2S'!$C53+(drdp!J53)*'ABXY-TI2S'!$D53))</f>
        <v>0</v>
      </c>
      <c r="K53" s="21">
        <f>SUM(E$3:E52)+H53</f>
        <v>0</v>
      </c>
      <c r="L53" s="21">
        <f>SUM(F$3:F52)+I53</f>
        <v>1.0603971272626547</v>
      </c>
      <c r="M53" s="21">
        <f>SUM(G$3:G52)+J53</f>
        <v>0</v>
      </c>
      <c r="N53" s="21"/>
      <c r="O53" s="21"/>
      <c r="P53" s="21"/>
      <c r="Q53" s="19">
        <f t="shared" si="1"/>
        <v>0</v>
      </c>
      <c r="R53" s="19">
        <f t="shared" si="1"/>
        <v>1.1244420675068907</v>
      </c>
      <c r="S53" s="19">
        <f t="shared" si="1"/>
        <v>0</v>
      </c>
      <c r="T53" s="19">
        <f t="shared" si="2"/>
        <v>0</v>
      </c>
      <c r="U53" s="19">
        <f t="shared" si="3"/>
        <v>0</v>
      </c>
      <c r="V53" s="19">
        <f t="shared" si="4"/>
        <v>0</v>
      </c>
    </row>
    <row r="54" spans="1:22" x14ac:dyDescent="0.25">
      <c r="A54" s="26">
        <f>Wellpath!E54</f>
        <v>1470</v>
      </c>
      <c r="B54" s="22">
        <v>0</v>
      </c>
      <c r="C54" s="22">
        <v>0</v>
      </c>
      <c r="D54" s="22">
        <f>IF(ABS(Wellpath!$L54)&lt;VerticalInc,"SING",((TAN((PI()/ 2) - Wellpath!$L54)) - TAN(Dip) * COS(Wellpath!$O54)) / GField)</f>
        <v>0.35854847296143438</v>
      </c>
      <c r="E54" s="20">
        <f>IF(D54="SING",(Wellpath!K55-Wellpath!K53)/2*Model!$W$8*(-SIN(Wellpath!M54)) / GField,Model!$W$8*((drdp!B54+drdp!K54)*'ABXY-TI2S'!$B54+(drdp!E54+drdp!N54)*'ABXY-TI2S'!$C54+(drdp!H54+drdp!Q54)*'ABXY-TI2S'!$D54))</f>
        <v>0</v>
      </c>
      <c r="F54" s="20">
        <f>IF(D54="SING",(Wellpath!K55-Wellpath!K53)/2*Model!$W$8*(COS(Wellpath!$M54) / GField),Model!$W$8*((drdp!C54+drdp!L54)*'ABXY-TI2S'!$B54+(drdp!F54+drdp!O54)*'ABXY-TI2S'!$C54+(drdp!I54+drdp!R54)*'ABXY-TI2S'!$D54))</f>
        <v>3.2959687836108233E-2</v>
      </c>
      <c r="G54" s="20">
        <f>IF(D54="SING",0,Model!$W$8*((drdp!D54+drdp!M54)*'ABXY-TI2S'!$B54+(drdp!G54+drdp!P54)*'ABXY-TI2S'!$C54+(drdp!J54+drdp!S54)*'ABXY-TI2S'!$D54))</f>
        <v>0</v>
      </c>
      <c r="H54" s="18">
        <f>IF(D54="SING",(Wellpath!K54-Wellpath!K53)/2*Model!$W$8*(-SIN(Wellpath!$M54) / GField),Model!$W$8*((drdp!B54)*'ABXY-TI2S'!$B54+(drdp!E54)*'ABXY-TI2S'!$C54+(drdp!H54)*'ABXY-TI2S'!$D54))</f>
        <v>0</v>
      </c>
      <c r="I54" s="18">
        <f>IF(D54="SING",(Wellpath!K54-Wellpath!K53)/2*Model!$W$8*(COS(Wellpath!$M54) / GField),Model!$W$8*((drdp!C54)*'ABXY-TI2S'!$B54+(drdp!F54)*'ABXY-TI2S'!$C54+(drdp!I54)*'ABXY-TI2S'!$D54))</f>
        <v>1.6479843918054116E-2</v>
      </c>
      <c r="J54" s="18">
        <f>IF(D54="SING",0,Model!$W$8*((drdp!D54)*'ABXY-TI2S'!$B54+(drdp!G54)*'ABXY-TI2S'!$C54+(drdp!J54)*'ABXY-TI2S'!$D54))</f>
        <v>0</v>
      </c>
      <c r="K54" s="21">
        <f>SUM(E$3:E53)+H54</f>
        <v>0</v>
      </c>
      <c r="L54" s="21">
        <f>SUM(F$3:F53)+I54</f>
        <v>1.0933568150987629</v>
      </c>
      <c r="M54" s="21">
        <f>SUM(G$3:G53)+J54</f>
        <v>0</v>
      </c>
      <c r="N54" s="21"/>
      <c r="O54" s="21"/>
      <c r="P54" s="21"/>
      <c r="Q54" s="19">
        <f t="shared" si="1"/>
        <v>0</v>
      </c>
      <c r="R54" s="19">
        <f t="shared" si="1"/>
        <v>1.1954291251229106</v>
      </c>
      <c r="S54" s="19">
        <f t="shared" si="1"/>
        <v>0</v>
      </c>
      <c r="T54" s="19">
        <f t="shared" si="2"/>
        <v>0</v>
      </c>
      <c r="U54" s="19">
        <f t="shared" si="3"/>
        <v>0</v>
      </c>
      <c r="V54" s="19">
        <f t="shared" si="4"/>
        <v>0</v>
      </c>
    </row>
    <row r="55" spans="1:22" x14ac:dyDescent="0.25">
      <c r="A55" s="26">
        <f>Wellpath!E55</f>
        <v>1500</v>
      </c>
      <c r="B55" s="22">
        <v>0</v>
      </c>
      <c r="C55" s="22">
        <v>0</v>
      </c>
      <c r="D55" s="22">
        <f>IF(ABS(Wellpath!$L55)&lt;VerticalInc,"SING",((TAN((PI()/ 2) - Wellpath!$L55)) - TAN(Dip) * COS(Wellpath!$O55)) / GField)</f>
        <v>0.35854847296143438</v>
      </c>
      <c r="E55" s="20">
        <f>IF(D55="SING",(Wellpath!K56-Wellpath!K54)/2*Model!$W$8*(-SIN(Wellpath!M55)) / GField,Model!$W$8*((drdp!B55+drdp!K55)*'ABXY-TI2S'!$B55+(drdp!E55+drdp!N55)*'ABXY-TI2S'!$C55+(drdp!H55+drdp!Q55)*'ABXY-TI2S'!$D55))</f>
        <v>0</v>
      </c>
      <c r="F55" s="20">
        <f>IF(D55="SING",(Wellpath!K56-Wellpath!K54)/2*Model!$W$8*(COS(Wellpath!$M55) / GField),Model!$W$8*((drdp!C55+drdp!L55)*'ABXY-TI2S'!$B55+(drdp!F55+drdp!O55)*'ABXY-TI2S'!$C55+(drdp!I55+drdp!R55)*'ABXY-TI2S'!$D55))</f>
        <v>3.2959687836108233E-2</v>
      </c>
      <c r="G55" s="20">
        <f>IF(D55="SING",0,Model!$W$8*((drdp!D55+drdp!M55)*'ABXY-TI2S'!$B55+(drdp!G55+drdp!P55)*'ABXY-TI2S'!$C55+(drdp!J55+drdp!S55)*'ABXY-TI2S'!$D55))</f>
        <v>0</v>
      </c>
      <c r="H55" s="18">
        <f>IF(D55="SING",(Wellpath!K55-Wellpath!K54)/2*Model!$W$8*(-SIN(Wellpath!$M55) / GField),Model!$W$8*((drdp!B55)*'ABXY-TI2S'!$B55+(drdp!E55)*'ABXY-TI2S'!$C55+(drdp!H55)*'ABXY-TI2S'!$D55))</f>
        <v>0</v>
      </c>
      <c r="I55" s="18">
        <f>IF(D55="SING",(Wellpath!K55-Wellpath!K54)/2*Model!$W$8*(COS(Wellpath!$M55) / GField),Model!$W$8*((drdp!C55)*'ABXY-TI2S'!$B55+(drdp!F55)*'ABXY-TI2S'!$C55+(drdp!I55)*'ABXY-TI2S'!$D55))</f>
        <v>1.6479843918054116E-2</v>
      </c>
      <c r="J55" s="18">
        <f>IF(D55="SING",0,Model!$W$8*((drdp!D55)*'ABXY-TI2S'!$B55+(drdp!G55)*'ABXY-TI2S'!$C55+(drdp!J55)*'ABXY-TI2S'!$D55))</f>
        <v>0</v>
      </c>
      <c r="K55" s="21">
        <f>SUM(E$3:E54)+H55</f>
        <v>0</v>
      </c>
      <c r="L55" s="21">
        <f>SUM(F$3:F54)+I55</f>
        <v>1.1263165029348712</v>
      </c>
      <c r="M55" s="21">
        <f>SUM(G$3:G54)+J55</f>
        <v>0</v>
      </c>
      <c r="N55" s="21"/>
      <c r="O55" s="21"/>
      <c r="P55" s="21"/>
      <c r="Q55" s="19">
        <f t="shared" si="1"/>
        <v>0</v>
      </c>
      <c r="R55" s="19">
        <f t="shared" si="1"/>
        <v>1.2685888647834376</v>
      </c>
      <c r="S55" s="19">
        <f t="shared" si="1"/>
        <v>0</v>
      </c>
      <c r="T55" s="19">
        <f t="shared" si="2"/>
        <v>0</v>
      </c>
      <c r="U55" s="19">
        <f t="shared" si="3"/>
        <v>0</v>
      </c>
      <c r="V55" s="19">
        <f t="shared" si="4"/>
        <v>0</v>
      </c>
    </row>
    <row r="56" spans="1:22" x14ac:dyDescent="0.25">
      <c r="A56" s="26">
        <f>Wellpath!E56</f>
        <v>1530</v>
      </c>
      <c r="B56" s="22">
        <v>0</v>
      </c>
      <c r="C56" s="22">
        <v>0</v>
      </c>
      <c r="D56" s="22">
        <f>IF(ABS(Wellpath!$L56)&lt;VerticalInc,"SING",((TAN((PI()/ 2) - Wellpath!$L56)) - TAN(Dip) * COS(Wellpath!$O56)) / GField)</f>
        <v>0.35854847296143438</v>
      </c>
      <c r="E56" s="20">
        <f>IF(D56="SING",(Wellpath!K57-Wellpath!K55)/2*Model!$W$8*(-SIN(Wellpath!M56)) / GField,Model!$W$8*((drdp!B56+drdp!K56)*'ABXY-TI2S'!$B56+(drdp!E56+drdp!N56)*'ABXY-TI2S'!$C56+(drdp!H56+drdp!Q56)*'ABXY-TI2S'!$D56))</f>
        <v>0</v>
      </c>
      <c r="F56" s="20">
        <f>IF(D56="SING",(Wellpath!K57-Wellpath!K55)/2*Model!$W$8*(COS(Wellpath!$M56) / GField),Model!$W$8*((drdp!C56+drdp!L56)*'ABXY-TI2S'!$B56+(drdp!F56+drdp!O56)*'ABXY-TI2S'!$C56+(drdp!I56+drdp!R56)*'ABXY-TI2S'!$D56))</f>
        <v>3.2959687836108233E-2</v>
      </c>
      <c r="G56" s="20">
        <f>IF(D56="SING",0,Model!$W$8*((drdp!D56+drdp!M56)*'ABXY-TI2S'!$B56+(drdp!G56+drdp!P56)*'ABXY-TI2S'!$C56+(drdp!J56+drdp!S56)*'ABXY-TI2S'!$D56))</f>
        <v>0</v>
      </c>
      <c r="H56" s="18">
        <f>IF(D56="SING",(Wellpath!K56-Wellpath!K55)/2*Model!$W$8*(-SIN(Wellpath!$M56) / GField),Model!$W$8*((drdp!B56)*'ABXY-TI2S'!$B56+(drdp!E56)*'ABXY-TI2S'!$C56+(drdp!H56)*'ABXY-TI2S'!$D56))</f>
        <v>0</v>
      </c>
      <c r="I56" s="18">
        <f>IF(D56="SING",(Wellpath!K56-Wellpath!K55)/2*Model!$W$8*(COS(Wellpath!$M56) / GField),Model!$W$8*((drdp!C56)*'ABXY-TI2S'!$B56+(drdp!F56)*'ABXY-TI2S'!$C56+(drdp!I56)*'ABXY-TI2S'!$D56))</f>
        <v>1.6479843918054116E-2</v>
      </c>
      <c r="J56" s="18">
        <f>IF(D56="SING",0,Model!$W$8*((drdp!D56)*'ABXY-TI2S'!$B56+(drdp!G56)*'ABXY-TI2S'!$C56+(drdp!J56)*'ABXY-TI2S'!$D56))</f>
        <v>0</v>
      </c>
      <c r="K56" s="21">
        <f>SUM(E$3:E55)+H56</f>
        <v>0</v>
      </c>
      <c r="L56" s="21">
        <f>SUM(F$3:F55)+I56</f>
        <v>1.1592761907709794</v>
      </c>
      <c r="M56" s="21">
        <f>SUM(G$3:G55)+J56</f>
        <v>0</v>
      </c>
      <c r="N56" s="21"/>
      <c r="O56" s="21"/>
      <c r="P56" s="21"/>
      <c r="Q56" s="19">
        <f t="shared" si="1"/>
        <v>0</v>
      </c>
      <c r="R56" s="19">
        <f t="shared" si="1"/>
        <v>1.3439212864884722</v>
      </c>
      <c r="S56" s="19">
        <f t="shared" si="1"/>
        <v>0</v>
      </c>
      <c r="T56" s="19">
        <f t="shared" si="2"/>
        <v>0</v>
      </c>
      <c r="U56" s="19">
        <f t="shared" si="3"/>
        <v>0</v>
      </c>
      <c r="V56" s="19">
        <f t="shared" si="4"/>
        <v>0</v>
      </c>
    </row>
    <row r="57" spans="1:22" x14ac:dyDescent="0.25">
      <c r="A57" s="26">
        <f>Wellpath!E57</f>
        <v>1560</v>
      </c>
      <c r="B57" s="22">
        <v>0</v>
      </c>
      <c r="C57" s="22">
        <v>0</v>
      </c>
      <c r="D57" s="22">
        <f>IF(ABS(Wellpath!$L57)&lt;VerticalInc,"SING",((TAN((PI()/ 2) - Wellpath!$L57)) - TAN(Dip) * COS(Wellpath!$O57)) / GField)</f>
        <v>0.35854847296143438</v>
      </c>
      <c r="E57" s="20">
        <f>IF(D57="SING",(Wellpath!K58-Wellpath!K56)/2*Model!$W$8*(-SIN(Wellpath!M57)) / GField,Model!$W$8*((drdp!B57+drdp!K57)*'ABXY-TI2S'!$B57+(drdp!E57+drdp!N57)*'ABXY-TI2S'!$C57+(drdp!H57+drdp!Q57)*'ABXY-TI2S'!$D57))</f>
        <v>0</v>
      </c>
      <c r="F57" s="20">
        <f>IF(D57="SING",(Wellpath!K58-Wellpath!K56)/2*Model!$W$8*(COS(Wellpath!$M57) / GField),Model!$W$8*((drdp!C57+drdp!L57)*'ABXY-TI2S'!$B57+(drdp!F57+drdp!O57)*'ABXY-TI2S'!$C57+(drdp!I57+drdp!R57)*'ABXY-TI2S'!$D57))</f>
        <v>3.2959687836108233E-2</v>
      </c>
      <c r="G57" s="20">
        <f>IF(D57="SING",0,Model!$W$8*((drdp!D57+drdp!M57)*'ABXY-TI2S'!$B57+(drdp!G57+drdp!P57)*'ABXY-TI2S'!$C57+(drdp!J57+drdp!S57)*'ABXY-TI2S'!$D57))</f>
        <v>0</v>
      </c>
      <c r="H57" s="18">
        <f>IF(D57="SING",(Wellpath!K57-Wellpath!K56)/2*Model!$W$8*(-SIN(Wellpath!$M57) / GField),Model!$W$8*((drdp!B57)*'ABXY-TI2S'!$B57+(drdp!E57)*'ABXY-TI2S'!$C57+(drdp!H57)*'ABXY-TI2S'!$D57))</f>
        <v>0</v>
      </c>
      <c r="I57" s="18">
        <f>IF(D57="SING",(Wellpath!K57-Wellpath!K56)/2*Model!$W$8*(COS(Wellpath!$M57) / GField),Model!$W$8*((drdp!C57)*'ABXY-TI2S'!$B57+(drdp!F57)*'ABXY-TI2S'!$C57+(drdp!I57)*'ABXY-TI2S'!$D57))</f>
        <v>1.6479843918054116E-2</v>
      </c>
      <c r="J57" s="18">
        <f>IF(D57="SING",0,Model!$W$8*((drdp!D57)*'ABXY-TI2S'!$B57+(drdp!G57)*'ABXY-TI2S'!$C57+(drdp!J57)*'ABXY-TI2S'!$D57))</f>
        <v>0</v>
      </c>
      <c r="K57" s="21">
        <f>SUM(E$3:E56)+H57</f>
        <v>0</v>
      </c>
      <c r="L57" s="21">
        <f>SUM(F$3:F56)+I57</f>
        <v>1.1922358786070877</v>
      </c>
      <c r="M57" s="21">
        <f>SUM(G$3:G56)+J57</f>
        <v>0</v>
      </c>
      <c r="N57" s="21"/>
      <c r="O57" s="21"/>
      <c r="P57" s="21"/>
      <c r="Q57" s="19">
        <f t="shared" si="1"/>
        <v>0</v>
      </c>
      <c r="R57" s="19">
        <f t="shared" si="1"/>
        <v>1.4214263902380144</v>
      </c>
      <c r="S57" s="19">
        <f t="shared" si="1"/>
        <v>0</v>
      </c>
      <c r="T57" s="19">
        <f t="shared" si="2"/>
        <v>0</v>
      </c>
      <c r="U57" s="19">
        <f t="shared" si="3"/>
        <v>0</v>
      </c>
      <c r="V57" s="19">
        <f t="shared" si="4"/>
        <v>0</v>
      </c>
    </row>
    <row r="58" spans="1:22" x14ac:dyDescent="0.25">
      <c r="A58" s="26">
        <f>Wellpath!E58</f>
        <v>1590</v>
      </c>
      <c r="B58" s="22">
        <v>0</v>
      </c>
      <c r="C58" s="22">
        <v>0</v>
      </c>
      <c r="D58" s="22">
        <f>IF(ABS(Wellpath!$L58)&lt;VerticalInc,"SING",((TAN((PI()/ 2) - Wellpath!$L58)) - TAN(Dip) * COS(Wellpath!$O58)) / GField)</f>
        <v>0.35854847296143438</v>
      </c>
      <c r="E58" s="20">
        <f>IF(D58="SING",(Wellpath!K59-Wellpath!K57)/2*Model!$W$8*(-SIN(Wellpath!M58)) / GField,Model!$W$8*((drdp!B58+drdp!K58)*'ABXY-TI2S'!$B58+(drdp!E58+drdp!N58)*'ABXY-TI2S'!$C58+(drdp!H58+drdp!Q58)*'ABXY-TI2S'!$D58))</f>
        <v>0</v>
      </c>
      <c r="F58" s="20">
        <f>IF(D58="SING",(Wellpath!K59-Wellpath!K57)/2*Model!$W$8*(COS(Wellpath!$M58) / GField),Model!$W$8*((drdp!C58+drdp!L58)*'ABXY-TI2S'!$B58+(drdp!F58+drdp!O58)*'ABXY-TI2S'!$C58+(drdp!I58+drdp!R58)*'ABXY-TI2S'!$D58))</f>
        <v>3.2959687836108233E-2</v>
      </c>
      <c r="G58" s="20">
        <f>IF(D58="SING",0,Model!$W$8*((drdp!D58+drdp!M58)*'ABXY-TI2S'!$B58+(drdp!G58+drdp!P58)*'ABXY-TI2S'!$C58+(drdp!J58+drdp!S58)*'ABXY-TI2S'!$D58))</f>
        <v>0</v>
      </c>
      <c r="H58" s="18">
        <f>IF(D58="SING",(Wellpath!K58-Wellpath!K57)/2*Model!$W$8*(-SIN(Wellpath!$M58) / GField),Model!$W$8*((drdp!B58)*'ABXY-TI2S'!$B58+(drdp!E58)*'ABXY-TI2S'!$C58+(drdp!H58)*'ABXY-TI2S'!$D58))</f>
        <v>0</v>
      </c>
      <c r="I58" s="18">
        <f>IF(D58="SING",(Wellpath!K58-Wellpath!K57)/2*Model!$W$8*(COS(Wellpath!$M58) / GField),Model!$W$8*((drdp!C58)*'ABXY-TI2S'!$B58+(drdp!F58)*'ABXY-TI2S'!$C58+(drdp!I58)*'ABXY-TI2S'!$D58))</f>
        <v>1.6479843918054116E-2</v>
      </c>
      <c r="J58" s="18">
        <f>IF(D58="SING",0,Model!$W$8*((drdp!D58)*'ABXY-TI2S'!$B58+(drdp!G58)*'ABXY-TI2S'!$C58+(drdp!J58)*'ABXY-TI2S'!$D58))</f>
        <v>0</v>
      </c>
      <c r="K58" s="21">
        <f>SUM(E$3:E57)+H58</f>
        <v>0</v>
      </c>
      <c r="L58" s="21">
        <f>SUM(F$3:F57)+I58</f>
        <v>1.2251955664431959</v>
      </c>
      <c r="M58" s="21">
        <f>SUM(G$3:G57)+J58</f>
        <v>0</v>
      </c>
      <c r="N58" s="21"/>
      <c r="O58" s="21"/>
      <c r="P58" s="21"/>
      <c r="Q58" s="19">
        <f t="shared" si="1"/>
        <v>0</v>
      </c>
      <c r="R58" s="19">
        <f t="shared" si="1"/>
        <v>1.5011041760320638</v>
      </c>
      <c r="S58" s="19">
        <f t="shared" si="1"/>
        <v>0</v>
      </c>
      <c r="T58" s="19">
        <f t="shared" si="2"/>
        <v>0</v>
      </c>
      <c r="U58" s="19">
        <f t="shared" si="3"/>
        <v>0</v>
      </c>
      <c r="V58" s="19">
        <f t="shared" si="4"/>
        <v>0</v>
      </c>
    </row>
    <row r="59" spans="1:22" x14ac:dyDescent="0.25">
      <c r="A59" s="26">
        <f>Wellpath!E59</f>
        <v>1620</v>
      </c>
      <c r="B59" s="22">
        <v>0</v>
      </c>
      <c r="C59" s="22">
        <v>0</v>
      </c>
      <c r="D59" s="22">
        <f>IF(ABS(Wellpath!$L59)&lt;VerticalInc,"SING",((TAN((PI()/ 2) - Wellpath!$L59)) - TAN(Dip) * COS(Wellpath!$O59)) / GField)</f>
        <v>0.35854847296143438</v>
      </c>
      <c r="E59" s="20">
        <f>IF(D59="SING",(Wellpath!K60-Wellpath!K58)/2*Model!$W$8*(-SIN(Wellpath!M59)) / GField,Model!$W$8*((drdp!B59+drdp!K59)*'ABXY-TI2S'!$B59+(drdp!E59+drdp!N59)*'ABXY-TI2S'!$C59+(drdp!H59+drdp!Q59)*'ABXY-TI2S'!$D59))</f>
        <v>0</v>
      </c>
      <c r="F59" s="20">
        <f>IF(D59="SING",(Wellpath!K60-Wellpath!K58)/2*Model!$W$8*(COS(Wellpath!$M59) / GField),Model!$W$8*((drdp!C59+drdp!L59)*'ABXY-TI2S'!$B59+(drdp!F59+drdp!O59)*'ABXY-TI2S'!$C59+(drdp!I59+drdp!R59)*'ABXY-TI2S'!$D59))</f>
        <v>3.2959687836108233E-2</v>
      </c>
      <c r="G59" s="20">
        <f>IF(D59="SING",0,Model!$W$8*((drdp!D59+drdp!M59)*'ABXY-TI2S'!$B59+(drdp!G59+drdp!P59)*'ABXY-TI2S'!$C59+(drdp!J59+drdp!S59)*'ABXY-TI2S'!$D59))</f>
        <v>0</v>
      </c>
      <c r="H59" s="18">
        <f>IF(D59="SING",(Wellpath!K59-Wellpath!K58)/2*Model!$W$8*(-SIN(Wellpath!$M59) / GField),Model!$W$8*((drdp!B59)*'ABXY-TI2S'!$B59+(drdp!E59)*'ABXY-TI2S'!$C59+(drdp!H59)*'ABXY-TI2S'!$D59))</f>
        <v>0</v>
      </c>
      <c r="I59" s="18">
        <f>IF(D59="SING",(Wellpath!K59-Wellpath!K58)/2*Model!$W$8*(COS(Wellpath!$M59) / GField),Model!$W$8*((drdp!C59)*'ABXY-TI2S'!$B59+(drdp!F59)*'ABXY-TI2S'!$C59+(drdp!I59)*'ABXY-TI2S'!$D59))</f>
        <v>1.6479843918054116E-2</v>
      </c>
      <c r="J59" s="18">
        <f>IF(D59="SING",0,Model!$W$8*((drdp!D59)*'ABXY-TI2S'!$B59+(drdp!G59)*'ABXY-TI2S'!$C59+(drdp!J59)*'ABXY-TI2S'!$D59))</f>
        <v>0</v>
      </c>
      <c r="K59" s="21">
        <f>SUM(E$3:E58)+H59</f>
        <v>0</v>
      </c>
      <c r="L59" s="21">
        <f>SUM(F$3:F58)+I59</f>
        <v>1.2581552542793042</v>
      </c>
      <c r="M59" s="21">
        <f>SUM(G$3:G58)+J59</f>
        <v>0</v>
      </c>
      <c r="N59" s="21"/>
      <c r="O59" s="21"/>
      <c r="P59" s="21"/>
      <c r="Q59" s="19">
        <f t="shared" si="1"/>
        <v>0</v>
      </c>
      <c r="R59" s="19">
        <f t="shared" si="1"/>
        <v>1.5829546438706206</v>
      </c>
      <c r="S59" s="19">
        <f t="shared" si="1"/>
        <v>0</v>
      </c>
      <c r="T59" s="19">
        <f t="shared" si="2"/>
        <v>0</v>
      </c>
      <c r="U59" s="19">
        <f t="shared" si="3"/>
        <v>0</v>
      </c>
      <c r="V59" s="19">
        <f t="shared" si="4"/>
        <v>0</v>
      </c>
    </row>
    <row r="60" spans="1:22" x14ac:dyDescent="0.25">
      <c r="A60" s="26">
        <f>Wellpath!E60</f>
        <v>1650</v>
      </c>
      <c r="B60" s="22">
        <v>0</v>
      </c>
      <c r="C60" s="22">
        <v>0</v>
      </c>
      <c r="D60" s="22">
        <f>IF(ABS(Wellpath!$L60)&lt;VerticalInc,"SING",((TAN((PI()/ 2) - Wellpath!$L60)) - TAN(Dip) * COS(Wellpath!$O60)) / GField)</f>
        <v>0.35854847296143438</v>
      </c>
      <c r="E60" s="20">
        <f>IF(D60="SING",(Wellpath!K61-Wellpath!K59)/2*Model!$W$8*(-SIN(Wellpath!M60)) / GField,Model!$W$8*((drdp!B60+drdp!K60)*'ABXY-TI2S'!$B60+(drdp!E60+drdp!N60)*'ABXY-TI2S'!$C60+(drdp!H60+drdp!Q60)*'ABXY-TI2S'!$D60))</f>
        <v>0</v>
      </c>
      <c r="F60" s="20">
        <f>IF(D60="SING",(Wellpath!K61-Wellpath!K59)/2*Model!$W$8*(COS(Wellpath!$M60) / GField),Model!$W$8*((drdp!C60+drdp!L60)*'ABXY-TI2S'!$B60+(drdp!F60+drdp!O60)*'ABXY-TI2S'!$C60+(drdp!I60+drdp!R60)*'ABXY-TI2S'!$D60))</f>
        <v>3.2959687836108233E-2</v>
      </c>
      <c r="G60" s="20">
        <f>IF(D60="SING",0,Model!$W$8*((drdp!D60+drdp!M60)*'ABXY-TI2S'!$B60+(drdp!G60+drdp!P60)*'ABXY-TI2S'!$C60+(drdp!J60+drdp!S60)*'ABXY-TI2S'!$D60))</f>
        <v>0</v>
      </c>
      <c r="H60" s="18">
        <f>IF(D60="SING",(Wellpath!K60-Wellpath!K59)/2*Model!$W$8*(-SIN(Wellpath!$M60) / GField),Model!$W$8*((drdp!B60)*'ABXY-TI2S'!$B60+(drdp!E60)*'ABXY-TI2S'!$C60+(drdp!H60)*'ABXY-TI2S'!$D60))</f>
        <v>0</v>
      </c>
      <c r="I60" s="18">
        <f>IF(D60="SING",(Wellpath!K60-Wellpath!K59)/2*Model!$W$8*(COS(Wellpath!$M60) / GField),Model!$W$8*((drdp!C60)*'ABXY-TI2S'!$B60+(drdp!F60)*'ABXY-TI2S'!$C60+(drdp!I60)*'ABXY-TI2S'!$D60))</f>
        <v>1.6479843918054116E-2</v>
      </c>
      <c r="J60" s="18">
        <f>IF(D60="SING",0,Model!$W$8*((drdp!D60)*'ABXY-TI2S'!$B60+(drdp!G60)*'ABXY-TI2S'!$C60+(drdp!J60)*'ABXY-TI2S'!$D60))</f>
        <v>0</v>
      </c>
      <c r="K60" s="21">
        <f>SUM(E$3:E59)+H60</f>
        <v>0</v>
      </c>
      <c r="L60" s="21">
        <f>SUM(F$3:F59)+I60</f>
        <v>1.2911149421154124</v>
      </c>
      <c r="M60" s="21">
        <f>SUM(G$3:G59)+J60</f>
        <v>0</v>
      </c>
      <c r="N60" s="21"/>
      <c r="O60" s="21"/>
      <c r="P60" s="21"/>
      <c r="Q60" s="19">
        <f t="shared" si="1"/>
        <v>0</v>
      </c>
      <c r="R60" s="19">
        <f t="shared" si="1"/>
        <v>1.6669777937536849</v>
      </c>
      <c r="S60" s="19">
        <f t="shared" si="1"/>
        <v>0</v>
      </c>
      <c r="T60" s="19">
        <f t="shared" si="2"/>
        <v>0</v>
      </c>
      <c r="U60" s="19">
        <f t="shared" si="3"/>
        <v>0</v>
      </c>
      <c r="V60" s="19">
        <f t="shared" si="4"/>
        <v>0</v>
      </c>
    </row>
    <row r="61" spans="1:22" x14ac:dyDescent="0.25">
      <c r="A61" s="26">
        <f>Wellpath!E61</f>
        <v>1680</v>
      </c>
      <c r="B61" s="22">
        <v>0</v>
      </c>
      <c r="C61" s="22">
        <v>0</v>
      </c>
      <c r="D61" s="22">
        <f>IF(ABS(Wellpath!$L61)&lt;VerticalInc,"SING",((TAN((PI()/ 2) - Wellpath!$L61)) - TAN(Dip) * COS(Wellpath!$O61)) / GField)</f>
        <v>0.35854847296143438</v>
      </c>
      <c r="E61" s="20">
        <f>IF(D61="SING",(Wellpath!K62-Wellpath!K60)/2*Model!$W$8*(-SIN(Wellpath!M61)) / GField,Model!$W$8*((drdp!B61+drdp!K61)*'ABXY-TI2S'!$B61+(drdp!E61+drdp!N61)*'ABXY-TI2S'!$C61+(drdp!H61+drdp!Q61)*'ABXY-TI2S'!$D61))</f>
        <v>0</v>
      </c>
      <c r="F61" s="20">
        <f>IF(D61="SING",(Wellpath!K62-Wellpath!K60)/2*Model!$W$8*(COS(Wellpath!$M61) / GField),Model!$W$8*((drdp!C61+drdp!L61)*'ABXY-TI2S'!$B61+(drdp!F61+drdp!O61)*'ABXY-TI2S'!$C61+(drdp!I61+drdp!R61)*'ABXY-TI2S'!$D61))</f>
        <v>2.7466406530090193E-2</v>
      </c>
      <c r="G61" s="20">
        <f>IF(D61="SING",0,Model!$W$8*((drdp!D61+drdp!M61)*'ABXY-TI2S'!$B61+(drdp!G61+drdp!P61)*'ABXY-TI2S'!$C61+(drdp!J61+drdp!S61)*'ABXY-TI2S'!$D61))</f>
        <v>0</v>
      </c>
      <c r="H61" s="18">
        <f>IF(D61="SING",(Wellpath!K61-Wellpath!K60)/2*Model!$W$8*(-SIN(Wellpath!$M61) / GField),Model!$W$8*((drdp!B61)*'ABXY-TI2S'!$B61+(drdp!E61)*'ABXY-TI2S'!$C61+(drdp!H61)*'ABXY-TI2S'!$D61))</f>
        <v>0</v>
      </c>
      <c r="I61" s="18">
        <f>IF(D61="SING",(Wellpath!K61-Wellpath!K60)/2*Model!$W$8*(COS(Wellpath!$M61) / GField),Model!$W$8*((drdp!C61)*'ABXY-TI2S'!$B61+(drdp!F61)*'ABXY-TI2S'!$C61+(drdp!I61)*'ABXY-TI2S'!$D61))</f>
        <v>1.6479843918054116E-2</v>
      </c>
      <c r="J61" s="18">
        <f>IF(D61="SING",0,Model!$W$8*((drdp!D61)*'ABXY-TI2S'!$B61+(drdp!G61)*'ABXY-TI2S'!$C61+(drdp!J61)*'ABXY-TI2S'!$D61))</f>
        <v>0</v>
      </c>
      <c r="K61" s="21">
        <f>SUM(E$3:E60)+H61</f>
        <v>0</v>
      </c>
      <c r="L61" s="21">
        <f>SUM(F$3:F60)+I61</f>
        <v>1.3240746299515207</v>
      </c>
      <c r="M61" s="21">
        <f>SUM(G$3:G60)+J61</f>
        <v>0</v>
      </c>
      <c r="N61" s="21"/>
      <c r="O61" s="21"/>
      <c r="P61" s="21"/>
      <c r="Q61" s="19">
        <f t="shared" si="1"/>
        <v>0</v>
      </c>
      <c r="R61" s="19">
        <f t="shared" si="1"/>
        <v>1.7531736256812565</v>
      </c>
      <c r="S61" s="19">
        <f t="shared" si="1"/>
        <v>0</v>
      </c>
      <c r="T61" s="19">
        <f t="shared" si="2"/>
        <v>0</v>
      </c>
      <c r="U61" s="19">
        <f t="shared" si="3"/>
        <v>0</v>
      </c>
      <c r="V61" s="19">
        <f t="shared" si="4"/>
        <v>0</v>
      </c>
    </row>
    <row r="62" spans="1:22" x14ac:dyDescent="0.25">
      <c r="A62" s="26">
        <f>Wellpath!E62</f>
        <v>1700</v>
      </c>
      <c r="B62" s="22">
        <v>0</v>
      </c>
      <c r="C62" s="22">
        <v>0</v>
      </c>
      <c r="D62" s="22">
        <f>IF(ABS(Wellpath!$L62)&lt;VerticalInc,"SING",((TAN((PI()/ 2) - Wellpath!$L62)) - TAN(Dip) * COS(Wellpath!$O62)) / GField)</f>
        <v>0.35854847296143438</v>
      </c>
      <c r="E62" s="20">
        <f>IF(D62="SING",(Wellpath!K63-Wellpath!K61)/2*Model!$W$8*(-SIN(Wellpath!M62)) / GField,Model!$W$8*((drdp!B62+drdp!K62)*'ABXY-TI2S'!$B62+(drdp!E62+drdp!N62)*'ABXY-TI2S'!$C62+(drdp!H62+drdp!Q62)*'ABXY-TI2S'!$D62))</f>
        <v>0</v>
      </c>
      <c r="F62" s="20">
        <f>IF(D62="SING",(Wellpath!K63-Wellpath!K61)/2*Model!$W$8*(COS(Wellpath!$M62) / GField),Model!$W$8*((drdp!C62+drdp!L62)*'ABXY-TI2S'!$B62+(drdp!F62+drdp!O62)*'ABXY-TI2S'!$C62+(drdp!I62+drdp!R62)*'ABXY-TI2S'!$D62))</f>
        <v>1.6479843918054116E-2</v>
      </c>
      <c r="G62" s="20">
        <f>IF(D62="SING",0,Model!$W$8*((drdp!D62+drdp!M62)*'ABXY-TI2S'!$B62+(drdp!G62+drdp!P62)*'ABXY-TI2S'!$C62+(drdp!J62+drdp!S62)*'ABXY-TI2S'!$D62))</f>
        <v>0</v>
      </c>
      <c r="H62" s="18">
        <f>IF(D62="SING",(Wellpath!K62-Wellpath!K61)/2*Model!$W$8*(-SIN(Wellpath!$M62) / GField),Model!$W$8*((drdp!B62)*'ABXY-TI2S'!$B62+(drdp!E62)*'ABXY-TI2S'!$C62+(drdp!H62)*'ABXY-TI2S'!$D62))</f>
        <v>0</v>
      </c>
      <c r="I62" s="18">
        <f>IF(D62="SING",(Wellpath!K62-Wellpath!K61)/2*Model!$W$8*(COS(Wellpath!$M62) / GField),Model!$W$8*((drdp!C62)*'ABXY-TI2S'!$B62+(drdp!F62)*'ABXY-TI2S'!$C62+(drdp!I62)*'ABXY-TI2S'!$D62))</f>
        <v>1.0986562612036078E-2</v>
      </c>
      <c r="J62" s="18">
        <f>IF(D62="SING",0,Model!$W$8*((drdp!D62)*'ABXY-TI2S'!$B62+(drdp!G62)*'ABXY-TI2S'!$C62+(drdp!J62)*'ABXY-TI2S'!$D62))</f>
        <v>0</v>
      </c>
      <c r="K62" s="21">
        <f>SUM(E$3:E61)+H62</f>
        <v>0</v>
      </c>
      <c r="L62" s="21">
        <f>SUM(F$3:F61)+I62</f>
        <v>1.3460477551755929</v>
      </c>
      <c r="M62" s="21">
        <f>SUM(G$3:G61)+J62</f>
        <v>0</v>
      </c>
      <c r="N62" s="21"/>
      <c r="O62" s="21"/>
      <c r="P62" s="21"/>
      <c r="Q62" s="19">
        <f t="shared" si="1"/>
        <v>0</v>
      </c>
      <c r="R62" s="19">
        <f t="shared" si="1"/>
        <v>1.811844559213253</v>
      </c>
      <c r="S62" s="19">
        <f t="shared" si="1"/>
        <v>0</v>
      </c>
      <c r="T62" s="19">
        <f t="shared" si="2"/>
        <v>0</v>
      </c>
      <c r="U62" s="19">
        <f t="shared" si="3"/>
        <v>0</v>
      </c>
      <c r="V62" s="19">
        <f t="shared" si="4"/>
        <v>0</v>
      </c>
    </row>
    <row r="63" spans="1:22" x14ac:dyDescent="0.25">
      <c r="A63" s="26">
        <f>Wellpath!E63</f>
        <v>1710</v>
      </c>
      <c r="B63" s="22">
        <v>0</v>
      </c>
      <c r="C63" s="22">
        <v>0</v>
      </c>
      <c r="D63" s="22">
        <f>IF(ABS(Wellpath!$L63)&lt;VerticalInc,"SING",((TAN((PI()/ 2) - Wellpath!$L63)) - TAN(Dip) * COS(Wellpath!$O63)) / GField)</f>
        <v>0.36060070269694711</v>
      </c>
      <c r="E63" s="20">
        <f>IF(D63="SING",(Wellpath!K64-Wellpath!K62)/2*Model!$W$8*(-SIN(Wellpath!M63)) / GField,Model!$W$8*((drdp!B63+drdp!K63)*'ABXY-TI2S'!$B63+(drdp!E63+drdp!N63)*'ABXY-TI2S'!$C63+(drdp!H63+drdp!Q63)*'ABXY-TI2S'!$D63))</f>
        <v>0</v>
      </c>
      <c r="F63" s="20">
        <f>IF(D63="SING",(Wellpath!K64-Wellpath!K62)/2*Model!$W$8*(COS(Wellpath!$M63) / GField),Model!$W$8*((drdp!C63+drdp!L63)*'ABXY-TI2S'!$B63+(drdp!F63+drdp!O63)*'ABXY-TI2S'!$C63+(drdp!I63+drdp!R63)*'ABXY-TI2S'!$D63))</f>
        <v>2.1880548771764107E-2</v>
      </c>
      <c r="G63" s="20">
        <f>IF(D63="SING",0,Model!$W$8*((drdp!D63+drdp!M63)*'ABXY-TI2S'!$B63+(drdp!G63+drdp!P63)*'ABXY-TI2S'!$C63+(drdp!J63+drdp!S63)*'ABXY-TI2S'!$D63))</f>
        <v>0</v>
      </c>
      <c r="H63" s="18">
        <f>IF(D63="SING",(Wellpath!K63-Wellpath!K62)/2*Model!$W$8*(-SIN(Wellpath!$M63) / GField),Model!$W$8*((drdp!B63)*'ABXY-TI2S'!$B63+(drdp!E63)*'ABXY-TI2S'!$C63+(drdp!H63)*'ABXY-TI2S'!$D63))</f>
        <v>0</v>
      </c>
      <c r="I63" s="18">
        <f>IF(D63="SING",(Wellpath!K63-Wellpath!K62)/2*Model!$W$8*(COS(Wellpath!$M63) / GField),Model!$W$8*((drdp!C63)*'ABXY-TI2S'!$B63+(drdp!F63)*'ABXY-TI2S'!$C63+(drdp!I63)*'ABXY-TI2S'!$D63))</f>
        <v>5.4701371929410268E-3</v>
      </c>
      <c r="J63" s="18">
        <f>IF(D63="SING",0,Model!$W$8*((drdp!D63)*'ABXY-TI2S'!$B63+(drdp!G63)*'ABXY-TI2S'!$C63+(drdp!J63)*'ABXY-TI2S'!$D63))</f>
        <v>0</v>
      </c>
      <c r="K63" s="21">
        <f>SUM(E$3:E62)+H63</f>
        <v>0</v>
      </c>
      <c r="L63" s="21">
        <f>SUM(F$3:F62)+I63</f>
        <v>1.357011173674552</v>
      </c>
      <c r="M63" s="21">
        <f>SUM(G$3:G62)+J63</f>
        <v>0</v>
      </c>
      <c r="N63" s="21"/>
      <c r="O63" s="21"/>
      <c r="P63" s="21"/>
      <c r="Q63" s="19">
        <f t="shared" si="1"/>
        <v>0</v>
      </c>
      <c r="R63" s="19">
        <f t="shared" si="1"/>
        <v>1.8414793254775852</v>
      </c>
      <c r="S63" s="19">
        <f t="shared" si="1"/>
        <v>0</v>
      </c>
      <c r="T63" s="19">
        <f t="shared" si="2"/>
        <v>0</v>
      </c>
      <c r="U63" s="19">
        <f t="shared" si="3"/>
        <v>0</v>
      </c>
      <c r="V63" s="19">
        <f t="shared" si="4"/>
        <v>0</v>
      </c>
    </row>
    <row r="64" spans="1:22" x14ac:dyDescent="0.25">
      <c r="A64" s="26">
        <f>Wellpath!E64</f>
        <v>1740</v>
      </c>
      <c r="B64" s="22">
        <v>0</v>
      </c>
      <c r="C64" s="22">
        <v>0</v>
      </c>
      <c r="D64" s="22">
        <f>IF(ABS(Wellpath!$L64)&lt;VerticalInc,"SING",((TAN((PI()/ 2) - Wellpath!$L64)) - TAN(Dip) * COS(Wellpath!$O64)) / GField)</f>
        <v>0.3669820184832821</v>
      </c>
      <c r="E64" s="20">
        <f>IF(D64="SING",(Wellpath!K65-Wellpath!K63)/2*Model!$W$8*(-SIN(Wellpath!M64)) / GField,Model!$W$8*((drdp!B64+drdp!K64)*'ABXY-TI2S'!$B64+(drdp!E64+drdp!N64)*'ABXY-TI2S'!$C64+(drdp!H64+drdp!Q64)*'ABXY-TI2S'!$D64))</f>
        <v>0</v>
      </c>
      <c r="F64" s="20">
        <f>IF(D64="SING",(Wellpath!K65-Wellpath!K63)/2*Model!$W$8*(COS(Wellpath!$M64) / GField),Model!$W$8*((drdp!C64+drdp!L64)*'ABXY-TI2S'!$B64+(drdp!F64+drdp!O64)*'ABXY-TI2S'!$C64+(drdp!I64+drdp!R64)*'ABXY-TI2S'!$D64))</f>
        <v>3.2379685662159229E-2</v>
      </c>
      <c r="G64" s="20">
        <f>IF(D64="SING",0,Model!$W$8*((drdp!D64+drdp!M64)*'ABXY-TI2S'!$B64+(drdp!G64+drdp!P64)*'ABXY-TI2S'!$C64+(drdp!J64+drdp!S64)*'ABXY-TI2S'!$D64))</f>
        <v>0</v>
      </c>
      <c r="H64" s="18">
        <f>IF(D64="SING",(Wellpath!K64-Wellpath!K63)/2*Model!$W$8*(-SIN(Wellpath!$M64) / GField),Model!$W$8*((drdp!B64)*'ABXY-TI2S'!$B64+(drdp!E64)*'ABXY-TI2S'!$C64+(drdp!H64)*'ABXY-TI2S'!$D64))</f>
        <v>0</v>
      </c>
      <c r="I64" s="18">
        <f>IF(D64="SING",(Wellpath!K64-Wellpath!K63)/2*Model!$W$8*(COS(Wellpath!$M64) / GField),Model!$W$8*((drdp!C64)*'ABXY-TI2S'!$B64+(drdp!F64)*'ABXY-TI2S'!$C64+(drdp!I64)*'ABXY-TI2S'!$D64))</f>
        <v>1.6189842831079614E-2</v>
      </c>
      <c r="J64" s="18">
        <f>IF(D64="SING",0,Model!$W$8*((drdp!D64)*'ABXY-TI2S'!$B64+(drdp!G64)*'ABXY-TI2S'!$C64+(drdp!J64)*'ABXY-TI2S'!$D64))</f>
        <v>0</v>
      </c>
      <c r="K64" s="21">
        <f>SUM(E$3:E63)+H64</f>
        <v>0</v>
      </c>
      <c r="L64" s="21">
        <f>SUM(F$3:F63)+I64</f>
        <v>1.3896114280844547</v>
      </c>
      <c r="M64" s="21">
        <f>SUM(G$3:G63)+J64</f>
        <v>0</v>
      </c>
      <c r="N64" s="21"/>
      <c r="O64" s="21"/>
      <c r="P64" s="21"/>
      <c r="Q64" s="19">
        <f t="shared" si="1"/>
        <v>0</v>
      </c>
      <c r="R64" s="19">
        <f t="shared" si="1"/>
        <v>1.9310199210629175</v>
      </c>
      <c r="S64" s="19">
        <f t="shared" si="1"/>
        <v>0</v>
      </c>
      <c r="T64" s="19">
        <f t="shared" si="2"/>
        <v>0</v>
      </c>
      <c r="U64" s="19">
        <f t="shared" si="3"/>
        <v>0</v>
      </c>
      <c r="V64" s="19">
        <f t="shared" si="4"/>
        <v>0</v>
      </c>
    </row>
    <row r="65" spans="1:22" x14ac:dyDescent="0.25">
      <c r="A65" s="26">
        <f>Wellpath!E65</f>
        <v>1770</v>
      </c>
      <c r="B65" s="22">
        <v>0</v>
      </c>
      <c r="C65" s="22">
        <v>0</v>
      </c>
      <c r="D65" s="22">
        <f>IF(ABS(Wellpath!$L65)&lt;VerticalInc,"SING",((TAN((PI()/ 2) - Wellpath!$L65)) - TAN(Dip) * COS(Wellpath!$O65)) / GField)</f>
        <v>0.37378782947733574</v>
      </c>
      <c r="E65" s="20">
        <f>IF(D65="SING",(Wellpath!K66-Wellpath!K64)/2*Model!$W$8*(-SIN(Wellpath!M65)) / GField,Model!$W$8*((drdp!B65+drdp!K65)*'ABXY-TI2S'!$B65+(drdp!E65+drdp!N65)*'ABXY-TI2S'!$C65+(drdp!H65+drdp!Q65)*'ABXY-TI2S'!$D65))</f>
        <v>0</v>
      </c>
      <c r="F65" s="20">
        <f>IF(D65="SING",(Wellpath!K66-Wellpath!K64)/2*Model!$W$8*(COS(Wellpath!$M65) / GField),Model!$W$8*((drdp!C65+drdp!L65)*'ABXY-TI2S'!$B65+(drdp!F65+drdp!O65)*'ABXY-TI2S'!$C65+(drdp!I65+drdp!R65)*'ABXY-TI2S'!$D65))</f>
        <v>3.1899098507401163E-2</v>
      </c>
      <c r="G65" s="20">
        <f>IF(D65="SING",0,Model!$W$8*((drdp!D65+drdp!M65)*'ABXY-TI2S'!$B65+(drdp!G65+drdp!P65)*'ABXY-TI2S'!$C65+(drdp!J65+drdp!S65)*'ABXY-TI2S'!$D65))</f>
        <v>0</v>
      </c>
      <c r="H65" s="18">
        <f>IF(D65="SING",(Wellpath!K65-Wellpath!K64)/2*Model!$W$8*(-SIN(Wellpath!$M65) / GField),Model!$W$8*((drdp!B65)*'ABXY-TI2S'!$B65+(drdp!E65)*'ABXY-TI2S'!$C65+(drdp!H65)*'ABXY-TI2S'!$D65))</f>
        <v>0</v>
      </c>
      <c r="I65" s="18">
        <f>IF(D65="SING",(Wellpath!K65-Wellpath!K64)/2*Model!$W$8*(COS(Wellpath!$M65) / GField),Model!$W$8*((drdp!C65)*'ABXY-TI2S'!$B65+(drdp!F65)*'ABXY-TI2S'!$C65+(drdp!I65)*'ABXY-TI2S'!$D65))</f>
        <v>1.5949549253700582E-2</v>
      </c>
      <c r="J65" s="18">
        <f>IF(D65="SING",0,Model!$W$8*((drdp!D65)*'ABXY-TI2S'!$B65+(drdp!G65)*'ABXY-TI2S'!$C65+(drdp!J65)*'ABXY-TI2S'!$D65))</f>
        <v>0</v>
      </c>
      <c r="K65" s="21">
        <f>SUM(E$3:E64)+H65</f>
        <v>0</v>
      </c>
      <c r="L65" s="21">
        <f>SUM(F$3:F64)+I65</f>
        <v>1.4217508201692348</v>
      </c>
      <c r="M65" s="21">
        <f>SUM(G$3:G64)+J65</f>
        <v>0</v>
      </c>
      <c r="N65" s="21"/>
      <c r="O65" s="21"/>
      <c r="P65" s="21"/>
      <c r="Q65" s="19">
        <f t="shared" si="1"/>
        <v>0</v>
      </c>
      <c r="R65" s="19">
        <f t="shared" si="1"/>
        <v>2.021375394651892</v>
      </c>
      <c r="S65" s="19">
        <f t="shared" si="1"/>
        <v>0</v>
      </c>
      <c r="T65" s="19">
        <f t="shared" si="2"/>
        <v>0</v>
      </c>
      <c r="U65" s="19">
        <f t="shared" si="3"/>
        <v>0</v>
      </c>
      <c r="V65" s="19">
        <f t="shared" si="4"/>
        <v>0</v>
      </c>
    </row>
    <row r="66" spans="1:22" x14ac:dyDescent="0.25">
      <c r="A66" s="26">
        <f>Wellpath!E66</f>
        <v>1800</v>
      </c>
      <c r="B66" s="22">
        <v>0</v>
      </c>
      <c r="C66" s="22">
        <v>0</v>
      </c>
      <c r="D66" s="22">
        <f>IF(ABS(Wellpath!$L66)&lt;VerticalInc,"SING",((TAN((PI()/ 2) - Wellpath!$L66)) - TAN(Dip) * COS(Wellpath!$O66)) / GField)</f>
        <v>0.38108032545153137</v>
      </c>
      <c r="E66" s="20">
        <f>IF(D66="SING",(Wellpath!K67-Wellpath!K65)/2*Model!$W$8*(-SIN(Wellpath!M66)) / GField,Model!$W$8*((drdp!B66+drdp!K66)*'ABXY-TI2S'!$B66+(drdp!E66+drdp!N66)*'ABXY-TI2S'!$C66+(drdp!H66+drdp!Q66)*'ABXY-TI2S'!$D66))</f>
        <v>0</v>
      </c>
      <c r="F66" s="20">
        <f>IF(D66="SING",(Wellpath!K67-Wellpath!K65)/2*Model!$W$8*(COS(Wellpath!$M66) / GField),Model!$W$8*((drdp!C66+drdp!L66)*'ABXY-TI2S'!$B66+(drdp!F66+drdp!O66)*'ABXY-TI2S'!$C66+(drdp!I66+drdp!R66)*'ABXY-TI2S'!$D66))</f>
        <v>3.1379647214791286E-2</v>
      </c>
      <c r="G66" s="20">
        <f>IF(D66="SING",0,Model!$W$8*((drdp!D66+drdp!M66)*'ABXY-TI2S'!$B66+(drdp!G66+drdp!P66)*'ABXY-TI2S'!$C66+(drdp!J66+drdp!S66)*'ABXY-TI2S'!$D66))</f>
        <v>0</v>
      </c>
      <c r="H66" s="18">
        <f>IF(D66="SING",(Wellpath!K66-Wellpath!K65)/2*Model!$W$8*(-SIN(Wellpath!$M66) / GField),Model!$W$8*((drdp!B66)*'ABXY-TI2S'!$B66+(drdp!E66)*'ABXY-TI2S'!$C66+(drdp!H66)*'ABXY-TI2S'!$D66))</f>
        <v>0</v>
      </c>
      <c r="I66" s="18">
        <f>IF(D66="SING",(Wellpath!K66-Wellpath!K65)/2*Model!$W$8*(COS(Wellpath!$M66) / GField),Model!$W$8*((drdp!C66)*'ABXY-TI2S'!$B66+(drdp!F66)*'ABXY-TI2S'!$C66+(drdp!I66)*'ABXY-TI2S'!$D66))</f>
        <v>1.5689823607395643E-2</v>
      </c>
      <c r="J66" s="18">
        <f>IF(D66="SING",0,Model!$W$8*((drdp!D66)*'ABXY-TI2S'!$B66+(drdp!G66)*'ABXY-TI2S'!$C66+(drdp!J66)*'ABXY-TI2S'!$D66))</f>
        <v>0</v>
      </c>
      <c r="K66" s="21">
        <f>SUM(E$3:E65)+H66</f>
        <v>0</v>
      </c>
      <c r="L66" s="21">
        <f>SUM(F$3:F65)+I66</f>
        <v>1.4533901930303312</v>
      </c>
      <c r="M66" s="21">
        <f>SUM(G$3:G65)+J66</f>
        <v>0</v>
      </c>
      <c r="N66" s="21"/>
      <c r="O66" s="21"/>
      <c r="P66" s="21"/>
      <c r="Q66" s="19">
        <f t="shared" si="1"/>
        <v>0</v>
      </c>
      <c r="R66" s="19">
        <f t="shared" si="1"/>
        <v>2.1123430531967435</v>
      </c>
      <c r="S66" s="19">
        <f t="shared" si="1"/>
        <v>0</v>
      </c>
      <c r="T66" s="19">
        <f t="shared" si="2"/>
        <v>0</v>
      </c>
      <c r="U66" s="19">
        <f t="shared" si="3"/>
        <v>0</v>
      </c>
      <c r="V66" s="19">
        <f t="shared" si="4"/>
        <v>0</v>
      </c>
    </row>
    <row r="67" spans="1:22" x14ac:dyDescent="0.25">
      <c r="A67" s="26">
        <f>Wellpath!E67</f>
        <v>1830</v>
      </c>
      <c r="B67" s="22">
        <v>0</v>
      </c>
      <c r="C67" s="22">
        <v>0</v>
      </c>
      <c r="D67" s="22">
        <f>IF(ABS(Wellpath!$L67)&lt;VerticalInc,"SING",((TAN((PI()/ 2) - Wellpath!$L67)) - TAN(Dip) * COS(Wellpath!$O67)) / GField)</f>
        <v>0.38893348587199389</v>
      </c>
      <c r="E67" s="20">
        <f>IF(D67="SING",(Wellpath!K68-Wellpath!K66)/2*Model!$W$8*(-SIN(Wellpath!M67)) / GField,Model!$W$8*((drdp!B67+drdp!K67)*'ABXY-TI2S'!$B67+(drdp!E67+drdp!N67)*'ABXY-TI2S'!$C67+(drdp!H67+drdp!Q67)*'ABXY-TI2S'!$D67))</f>
        <v>0</v>
      </c>
      <c r="F67" s="20">
        <f>IF(D67="SING",(Wellpath!K68-Wellpath!K66)/2*Model!$W$8*(COS(Wellpath!$M67) / GField),Model!$W$8*((drdp!C67+drdp!L67)*'ABXY-TI2S'!$B67+(drdp!F67+drdp!O67)*'ABXY-TI2S'!$C67+(drdp!I67+drdp!R67)*'ABXY-TI2S'!$D67))</f>
        <v>3.0821964655714285E-2</v>
      </c>
      <c r="G67" s="20">
        <f>IF(D67="SING",0,Model!$W$8*((drdp!D67+drdp!M67)*'ABXY-TI2S'!$B67+(drdp!G67+drdp!P67)*'ABXY-TI2S'!$C67+(drdp!J67+drdp!S67)*'ABXY-TI2S'!$D67))</f>
        <v>0</v>
      </c>
      <c r="H67" s="18">
        <f>IF(D67="SING",(Wellpath!K67-Wellpath!K66)/2*Model!$W$8*(-SIN(Wellpath!$M67) / GField),Model!$W$8*((drdp!B67)*'ABXY-TI2S'!$B67+(drdp!E67)*'ABXY-TI2S'!$C67+(drdp!H67)*'ABXY-TI2S'!$D67))</f>
        <v>0</v>
      </c>
      <c r="I67" s="18">
        <f>IF(D67="SING",(Wellpath!K67-Wellpath!K66)/2*Model!$W$8*(COS(Wellpath!$M67) / GField),Model!$W$8*((drdp!C67)*'ABXY-TI2S'!$B67+(drdp!F67)*'ABXY-TI2S'!$C67+(drdp!I67)*'ABXY-TI2S'!$D67))</f>
        <v>1.5410982327857143E-2</v>
      </c>
      <c r="J67" s="18">
        <f>IF(D67="SING",0,Model!$W$8*((drdp!D67)*'ABXY-TI2S'!$B67+(drdp!G67)*'ABXY-TI2S'!$C67+(drdp!J67)*'ABXY-TI2S'!$D67))</f>
        <v>0</v>
      </c>
      <c r="K67" s="21">
        <f>SUM(E$3:E66)+H67</f>
        <v>0</v>
      </c>
      <c r="L67" s="21">
        <f>SUM(F$3:F66)+I67</f>
        <v>1.4844909989655841</v>
      </c>
      <c r="M67" s="21">
        <f>SUM(G$3:G66)+J67</f>
        <v>0</v>
      </c>
      <c r="N67" s="21"/>
      <c r="O67" s="21"/>
      <c r="P67" s="21"/>
      <c r="Q67" s="19">
        <f t="shared" si="1"/>
        <v>0</v>
      </c>
      <c r="R67" s="19">
        <f t="shared" si="1"/>
        <v>2.2037135260098379</v>
      </c>
      <c r="S67" s="19">
        <f t="shared" si="1"/>
        <v>0</v>
      </c>
      <c r="T67" s="19">
        <f t="shared" si="2"/>
        <v>0</v>
      </c>
      <c r="U67" s="19">
        <f t="shared" si="3"/>
        <v>0</v>
      </c>
      <c r="V67" s="19">
        <f t="shared" si="4"/>
        <v>0</v>
      </c>
    </row>
    <row r="68" spans="1:22" x14ac:dyDescent="0.25">
      <c r="A68" s="26">
        <f>Wellpath!E68</f>
        <v>1860</v>
      </c>
      <c r="B68" s="22">
        <v>0</v>
      </c>
      <c r="C68" s="22">
        <v>0</v>
      </c>
      <c r="D68" s="22">
        <f>IF(ABS(Wellpath!$L68)&lt;VerticalInc,"SING",((TAN((PI()/ 2) - Wellpath!$L68)) - TAN(Dip) * COS(Wellpath!$O68)) / GField)</f>
        <v>0.39743609339994107</v>
      </c>
      <c r="E68" s="20">
        <f>IF(D68="SING",(Wellpath!K69-Wellpath!K67)/2*Model!$W$8*(-SIN(Wellpath!M68)) / GField,Model!$W$8*((drdp!B68+drdp!K68)*'ABXY-TI2S'!$B68+(drdp!E68+drdp!N68)*'ABXY-TI2S'!$C68+(drdp!H68+drdp!Q68)*'ABXY-TI2S'!$D68))</f>
        <v>0</v>
      </c>
      <c r="F68" s="20">
        <f>IF(D68="SING",(Wellpath!K69-Wellpath!K67)/2*Model!$W$8*(COS(Wellpath!$M68) / GField),Model!$W$8*((drdp!C68+drdp!L68)*'ABXY-TI2S'!$B68+(drdp!F68+drdp!O68)*'ABXY-TI2S'!$C68+(drdp!I68+drdp!R68)*'ABXY-TI2S'!$D68))</f>
        <v>3.0226730280463989E-2</v>
      </c>
      <c r="G68" s="20">
        <f>IF(D68="SING",0,Model!$W$8*((drdp!D68+drdp!M68)*'ABXY-TI2S'!$B68+(drdp!G68+drdp!P68)*'ABXY-TI2S'!$C68+(drdp!J68+drdp!S68)*'ABXY-TI2S'!$D68))</f>
        <v>0</v>
      </c>
      <c r="H68" s="18">
        <f>IF(D68="SING",(Wellpath!K68-Wellpath!K67)/2*Model!$W$8*(-SIN(Wellpath!$M68) / GField),Model!$W$8*((drdp!B68)*'ABXY-TI2S'!$B68+(drdp!E68)*'ABXY-TI2S'!$C68+(drdp!H68)*'ABXY-TI2S'!$D68))</f>
        <v>0</v>
      </c>
      <c r="I68" s="18">
        <f>IF(D68="SING",(Wellpath!K68-Wellpath!K67)/2*Model!$W$8*(COS(Wellpath!$M68) / GField),Model!$W$8*((drdp!C68)*'ABXY-TI2S'!$B68+(drdp!F68)*'ABXY-TI2S'!$C68+(drdp!I68)*'ABXY-TI2S'!$D68))</f>
        <v>1.5113365140231995E-2</v>
      </c>
      <c r="J68" s="18">
        <f>IF(D68="SING",0,Model!$W$8*((drdp!D68)*'ABXY-TI2S'!$B68+(drdp!G68)*'ABXY-TI2S'!$C68+(drdp!J68)*'ABXY-TI2S'!$D68))</f>
        <v>0</v>
      </c>
      <c r="K68" s="21">
        <f>SUM(E$3:E67)+H68</f>
        <v>0</v>
      </c>
      <c r="L68" s="21">
        <f>SUM(F$3:F67)+I68</f>
        <v>1.5150153464336731</v>
      </c>
      <c r="M68" s="21">
        <f>SUM(G$3:G67)+J68</f>
        <v>0</v>
      </c>
      <c r="N68" s="21"/>
      <c r="O68" s="21"/>
      <c r="P68" s="21"/>
      <c r="Q68" s="19">
        <f t="shared" ref="Q68:S131" si="5">K68^2</f>
        <v>0</v>
      </c>
      <c r="R68" s="19">
        <f t="shared" si="5"/>
        <v>2.2952714999295423</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f>IF(ABS(Wellpath!$L69)&lt;VerticalInc,"SING",((TAN((PI()/ 2) - Wellpath!$L69)) - TAN(Dip) * COS(Wellpath!$O69)) / GField)</f>
        <v>0.4066957145857234</v>
      </c>
      <c r="E69" s="20">
        <f>IF(D69="SING",(Wellpath!K70-Wellpath!K68)/2*Model!$W$8*(-SIN(Wellpath!M69)) / GField,Model!$W$8*((drdp!B69+drdp!K69)*'ABXY-TI2S'!$B69+(drdp!E69+drdp!N69)*'ABXY-TI2S'!$C69+(drdp!H69+drdp!Q69)*'ABXY-TI2S'!$D69))</f>
        <v>0</v>
      </c>
      <c r="F69" s="20">
        <f>IF(D69="SING",(Wellpath!K70-Wellpath!K68)/2*Model!$W$8*(COS(Wellpath!$M69) / GField),Model!$W$8*((drdp!C69+drdp!L69)*'ABXY-TI2S'!$B69+(drdp!F69+drdp!O69)*'ABXY-TI2S'!$C69+(drdp!I69+drdp!R69)*'ABXY-TI2S'!$D69))</f>
        <v>2.9594669290437813E-2</v>
      </c>
      <c r="G69" s="20">
        <f>IF(D69="SING",0,Model!$W$8*((drdp!D69+drdp!M69)*'ABXY-TI2S'!$B69+(drdp!G69+drdp!P69)*'ABXY-TI2S'!$C69+(drdp!J69+drdp!S69)*'ABXY-TI2S'!$D69))</f>
        <v>0</v>
      </c>
      <c r="H69" s="18">
        <f>IF(D69="SING",(Wellpath!K69-Wellpath!K68)/2*Model!$W$8*(-SIN(Wellpath!$M69) / GField),Model!$W$8*((drdp!B69)*'ABXY-TI2S'!$B69+(drdp!E69)*'ABXY-TI2S'!$C69+(drdp!H69)*'ABXY-TI2S'!$D69))</f>
        <v>0</v>
      </c>
      <c r="I69" s="18">
        <f>IF(D69="SING",(Wellpath!K69-Wellpath!K68)/2*Model!$W$8*(COS(Wellpath!$M69) / GField),Model!$W$8*((drdp!C69)*'ABXY-TI2S'!$B69+(drdp!F69)*'ABXY-TI2S'!$C69+(drdp!I69)*'ABXY-TI2S'!$D69))</f>
        <v>1.4797334645218907E-2</v>
      </c>
      <c r="J69" s="18">
        <f>IF(D69="SING",0,Model!$W$8*((drdp!D69)*'ABXY-TI2S'!$B69+(drdp!G69)*'ABXY-TI2S'!$C69+(drdp!J69)*'ABXY-TI2S'!$D69))</f>
        <v>0</v>
      </c>
      <c r="K69" s="21">
        <f>SUM(E$3:E68)+H69</f>
        <v>0</v>
      </c>
      <c r="L69" s="21">
        <f>SUM(F$3:F68)+I69</f>
        <v>1.5449260462191239</v>
      </c>
      <c r="M69" s="21">
        <f>SUM(G$3:G68)+J69</f>
        <v>0</v>
      </c>
      <c r="N69" s="21"/>
      <c r="O69" s="21"/>
      <c r="P69" s="21"/>
      <c r="Q69" s="19">
        <f t="shared" si="5"/>
        <v>0</v>
      </c>
      <c r="R69" s="19">
        <f t="shared" si="5"/>
        <v>2.3867964882862545</v>
      </c>
      <c r="S69" s="19">
        <f t="shared" si="5"/>
        <v>0</v>
      </c>
      <c r="T69" s="19">
        <f t="shared" si="6"/>
        <v>0</v>
      </c>
      <c r="U69" s="19">
        <f t="shared" si="7"/>
        <v>0</v>
      </c>
      <c r="V69" s="19">
        <f t="shared" si="8"/>
        <v>0</v>
      </c>
    </row>
    <row r="70" spans="1:22" x14ac:dyDescent="0.25">
      <c r="A70" s="26">
        <f>Wellpath!E70</f>
        <v>1920</v>
      </c>
      <c r="B70" s="22">
        <v>0</v>
      </c>
      <c r="C70" s="22">
        <v>0</v>
      </c>
      <c r="D70" s="22">
        <f>IF(ABS(Wellpath!$L70)&lt;VerticalInc,"SING",((TAN((PI()/ 2) - Wellpath!$L70)) - TAN(Dip) * COS(Wellpath!$O70)) / GField)</f>
        <v>0.41684403116553037</v>
      </c>
      <c r="E70" s="20">
        <f>IF(D70="SING",(Wellpath!K71-Wellpath!K69)/2*Model!$W$8*(-SIN(Wellpath!M70)) / GField,Model!$W$8*((drdp!B70+drdp!K70)*'ABXY-TI2S'!$B70+(drdp!E70+drdp!N70)*'ABXY-TI2S'!$C70+(drdp!H70+drdp!Q70)*'ABXY-TI2S'!$D70))</f>
        <v>0</v>
      </c>
      <c r="F70" s="20">
        <f>IF(D70="SING",(Wellpath!K71-Wellpath!K69)/2*Model!$W$8*(COS(Wellpath!$M70) / GField),Model!$W$8*((drdp!C70+drdp!L70)*'ABXY-TI2S'!$B70+(drdp!F70+drdp!O70)*'ABXY-TI2S'!$C70+(drdp!I70+drdp!R70)*'ABXY-TI2S'!$D70))</f>
        <v>2.8926551754590576E-2</v>
      </c>
      <c r="G70" s="20">
        <f>IF(D70="SING",0,Model!$W$8*((drdp!D70+drdp!M70)*'ABXY-TI2S'!$B70+(drdp!G70+drdp!P70)*'ABXY-TI2S'!$C70+(drdp!J70+drdp!S70)*'ABXY-TI2S'!$D70))</f>
        <v>0</v>
      </c>
      <c r="H70" s="18">
        <f>IF(D70="SING",(Wellpath!K70-Wellpath!K69)/2*Model!$W$8*(-SIN(Wellpath!$M70) / GField),Model!$W$8*((drdp!B70)*'ABXY-TI2S'!$B70+(drdp!E70)*'ABXY-TI2S'!$C70+(drdp!H70)*'ABXY-TI2S'!$D70))</f>
        <v>0</v>
      </c>
      <c r="I70" s="18">
        <f>IF(D70="SING",(Wellpath!K70-Wellpath!K69)/2*Model!$W$8*(COS(Wellpath!$M70) / GField),Model!$W$8*((drdp!C70)*'ABXY-TI2S'!$B70+(drdp!F70)*'ABXY-TI2S'!$C70+(drdp!I70)*'ABXY-TI2S'!$D70))</f>
        <v>1.4463275877295288E-2</v>
      </c>
      <c r="J70" s="18">
        <f>IF(D70="SING",0,Model!$W$8*((drdp!D70)*'ABXY-TI2S'!$B70+(drdp!G70)*'ABXY-TI2S'!$C70+(drdp!J70)*'ABXY-TI2S'!$D70))</f>
        <v>0</v>
      </c>
      <c r="K70" s="21">
        <f>SUM(E$3:E69)+H70</f>
        <v>0</v>
      </c>
      <c r="L70" s="21">
        <f>SUM(F$3:F69)+I70</f>
        <v>1.5741866567416383</v>
      </c>
      <c r="M70" s="21">
        <f>SUM(G$3:G69)+J70</f>
        <v>0</v>
      </c>
      <c r="N70" s="21"/>
      <c r="O70" s="21"/>
      <c r="P70" s="21"/>
      <c r="Q70" s="19">
        <f t="shared" si="5"/>
        <v>0</v>
      </c>
      <c r="R70" s="19">
        <f t="shared" si="5"/>
        <v>2.4780636302634163</v>
      </c>
      <c r="S70" s="19">
        <f t="shared" si="5"/>
        <v>0</v>
      </c>
      <c r="T70" s="19">
        <f t="shared" si="6"/>
        <v>0</v>
      </c>
      <c r="U70" s="19">
        <f t="shared" si="7"/>
        <v>0</v>
      </c>
      <c r="V70" s="19">
        <f t="shared" si="8"/>
        <v>0</v>
      </c>
    </row>
    <row r="71" spans="1:22" x14ac:dyDescent="0.25">
      <c r="A71" s="26">
        <f>Wellpath!E71</f>
        <v>1950</v>
      </c>
      <c r="B71" s="22">
        <v>0</v>
      </c>
      <c r="C71" s="22">
        <v>0</v>
      </c>
      <c r="D71" s="22">
        <f>IF(ABS(Wellpath!$L71)&lt;VerticalInc,"SING",((TAN((PI()/ 2) - Wellpath!$L71)) - TAN(Dip) * COS(Wellpath!$O71)) / GField)</f>
        <v>0.42804408940843125</v>
      </c>
      <c r="E71" s="20">
        <f>IF(D71="SING",(Wellpath!K72-Wellpath!K70)/2*Model!$W$8*(-SIN(Wellpath!M71)) / GField,Model!$W$8*((drdp!B71+drdp!K71)*'ABXY-TI2S'!$B71+(drdp!E71+drdp!N71)*'ABXY-TI2S'!$C71+(drdp!H71+drdp!Q71)*'ABXY-TI2S'!$D71))</f>
        <v>0</v>
      </c>
      <c r="F71" s="20">
        <f>IF(D71="SING",(Wellpath!K72-Wellpath!K70)/2*Model!$W$8*(COS(Wellpath!$M71) / GField),Model!$W$8*((drdp!C71+drdp!L71)*'ABXY-TI2S'!$B71+(drdp!F71+drdp!O71)*'ABXY-TI2S'!$C71+(drdp!I71+drdp!R71)*'ABXY-TI2S'!$D71))</f>
        <v>2.8223191671224092E-2</v>
      </c>
      <c r="G71" s="20">
        <f>IF(D71="SING",0,Model!$W$8*((drdp!D71+drdp!M71)*'ABXY-TI2S'!$B71+(drdp!G71+drdp!P71)*'ABXY-TI2S'!$C71+(drdp!J71+drdp!S71)*'ABXY-TI2S'!$D71))</f>
        <v>0</v>
      </c>
      <c r="H71" s="18">
        <f>IF(D71="SING",(Wellpath!K71-Wellpath!K70)/2*Model!$W$8*(-SIN(Wellpath!$M71) / GField),Model!$W$8*((drdp!B71)*'ABXY-TI2S'!$B71+(drdp!E71)*'ABXY-TI2S'!$C71+(drdp!H71)*'ABXY-TI2S'!$D71))</f>
        <v>0</v>
      </c>
      <c r="I71" s="18">
        <f>IF(D71="SING",(Wellpath!K71-Wellpath!K70)/2*Model!$W$8*(COS(Wellpath!$M71) / GField),Model!$W$8*((drdp!C71)*'ABXY-TI2S'!$B71+(drdp!F71)*'ABXY-TI2S'!$C71+(drdp!I71)*'ABXY-TI2S'!$D71))</f>
        <v>1.4111595835612046E-2</v>
      </c>
      <c r="J71" s="18">
        <f>IF(D71="SING",0,Model!$W$8*((drdp!D71)*'ABXY-TI2S'!$B71+(drdp!G71)*'ABXY-TI2S'!$C71+(drdp!J71)*'ABXY-TI2S'!$D71))</f>
        <v>0</v>
      </c>
      <c r="K71" s="21">
        <f>SUM(E$3:E70)+H71</f>
        <v>0</v>
      </c>
      <c r="L71" s="21">
        <f>SUM(F$3:F70)+I71</f>
        <v>1.6027615284545453</v>
      </c>
      <c r="M71" s="21">
        <f>SUM(G$3:G70)+J71</f>
        <v>0</v>
      </c>
      <c r="N71" s="21"/>
      <c r="O71" s="21"/>
      <c r="P71" s="21"/>
      <c r="Q71" s="19">
        <f t="shared" si="5"/>
        <v>0</v>
      </c>
      <c r="R71" s="19">
        <f t="shared" si="5"/>
        <v>2.5688445170939502</v>
      </c>
      <c r="S71" s="19">
        <f t="shared" si="5"/>
        <v>0</v>
      </c>
      <c r="T71" s="19">
        <f t="shared" si="6"/>
        <v>0</v>
      </c>
      <c r="U71" s="19">
        <f t="shared" si="7"/>
        <v>0</v>
      </c>
      <c r="V71" s="19">
        <f t="shared" si="8"/>
        <v>0</v>
      </c>
    </row>
    <row r="72" spans="1:22" x14ac:dyDescent="0.25">
      <c r="A72" s="26">
        <f>Wellpath!E72</f>
        <v>1980</v>
      </c>
      <c r="B72" s="22">
        <v>0</v>
      </c>
      <c r="C72" s="22">
        <v>0</v>
      </c>
      <c r="D72" s="22">
        <f>IF(ABS(Wellpath!$L72)&lt;VerticalInc,"SING",((TAN((PI()/ 2) - Wellpath!$L72)) - TAN(Dip) * COS(Wellpath!$O72)) / GField)</f>
        <v>0.44050032473627837</v>
      </c>
      <c r="E72" s="20">
        <f>IF(D72="SING",(Wellpath!K73-Wellpath!K71)/2*Model!$W$8*(-SIN(Wellpath!M72)) / GField,Model!$W$8*((drdp!B72+drdp!K72)*'ABXY-TI2S'!$B72+(drdp!E72+drdp!N72)*'ABXY-TI2S'!$C72+(drdp!H72+drdp!Q72)*'ABXY-TI2S'!$D72))</f>
        <v>0</v>
      </c>
      <c r="F72" s="20">
        <f>IF(D72="SING",(Wellpath!K73-Wellpath!K71)/2*Model!$W$8*(COS(Wellpath!$M72) / GField),Model!$W$8*((drdp!C72+drdp!L72)*'ABXY-TI2S'!$B72+(drdp!F72+drdp!O72)*'ABXY-TI2S'!$C72+(drdp!I72+drdp!R72)*'ABXY-TI2S'!$D72))</f>
        <v>2.7485445976255619E-2</v>
      </c>
      <c r="G72" s="20">
        <f>IF(D72="SING",0,Model!$W$8*((drdp!D72+drdp!M72)*'ABXY-TI2S'!$B72+(drdp!G72+drdp!P72)*'ABXY-TI2S'!$C72+(drdp!J72+drdp!S72)*'ABXY-TI2S'!$D72))</f>
        <v>0</v>
      </c>
      <c r="H72" s="18">
        <f>IF(D72="SING",(Wellpath!K72-Wellpath!K71)/2*Model!$W$8*(-SIN(Wellpath!$M72) / GField),Model!$W$8*((drdp!B72)*'ABXY-TI2S'!$B72+(drdp!E72)*'ABXY-TI2S'!$C72+(drdp!H72)*'ABXY-TI2S'!$D72))</f>
        <v>0</v>
      </c>
      <c r="I72" s="18">
        <f>IF(D72="SING",(Wellpath!K72-Wellpath!K71)/2*Model!$W$8*(COS(Wellpath!$M72) / GField),Model!$W$8*((drdp!C72)*'ABXY-TI2S'!$B72+(drdp!F72)*'ABXY-TI2S'!$C72+(drdp!I72)*'ABXY-TI2S'!$D72))</f>
        <v>1.3742722988127809E-2</v>
      </c>
      <c r="J72" s="18">
        <f>IF(D72="SING",0,Model!$W$8*((drdp!D72)*'ABXY-TI2S'!$B72+(drdp!G72)*'ABXY-TI2S'!$C72+(drdp!J72)*'ABXY-TI2S'!$D72))</f>
        <v>0</v>
      </c>
      <c r="K72" s="21">
        <f>SUM(E$3:E71)+H72</f>
        <v>0</v>
      </c>
      <c r="L72" s="21">
        <f>SUM(F$3:F71)+I72</f>
        <v>1.6306158472782852</v>
      </c>
      <c r="M72" s="21">
        <f>SUM(G$3:G71)+J72</f>
        <v>0</v>
      </c>
      <c r="N72" s="21"/>
      <c r="O72" s="21"/>
      <c r="P72" s="21"/>
      <c r="Q72" s="19">
        <f t="shared" si="5"/>
        <v>0</v>
      </c>
      <c r="R72" s="19">
        <f t="shared" si="5"/>
        <v>2.6589080413950801</v>
      </c>
      <c r="S72" s="19">
        <f t="shared" si="5"/>
        <v>0</v>
      </c>
      <c r="T72" s="19">
        <f t="shared" si="6"/>
        <v>0</v>
      </c>
      <c r="U72" s="19">
        <f t="shared" si="7"/>
        <v>0</v>
      </c>
      <c r="V72" s="19">
        <f t="shared" si="8"/>
        <v>0</v>
      </c>
    </row>
    <row r="73" spans="1:22" x14ac:dyDescent="0.25">
      <c r="A73" s="26">
        <f>Wellpath!E73</f>
        <v>2010</v>
      </c>
      <c r="B73" s="22">
        <v>0</v>
      </c>
      <c r="C73" s="22">
        <v>0</v>
      </c>
      <c r="D73" s="22">
        <f>IF(ABS(Wellpath!$L73)&lt;VerticalInc,"SING",((TAN((PI()/ 2) - Wellpath!$L73)) - TAN(Dip) * COS(Wellpath!$O73)) / GField)</f>
        <v>0.45447268645249717</v>
      </c>
      <c r="E73" s="20">
        <f>IF(D73="SING",(Wellpath!K74-Wellpath!K72)/2*Model!$W$8*(-SIN(Wellpath!M73)) / GField,Model!$W$8*((drdp!B73+drdp!K73)*'ABXY-TI2S'!$B73+(drdp!E73+drdp!N73)*'ABXY-TI2S'!$C73+(drdp!H73+drdp!Q73)*'ABXY-TI2S'!$D73))</f>
        <v>0</v>
      </c>
      <c r="F73" s="20">
        <f>IF(D73="SING",(Wellpath!K74-Wellpath!K72)/2*Model!$W$8*(COS(Wellpath!$M73) / GField),Model!$W$8*((drdp!C73+drdp!L73)*'ABXY-TI2S'!$B73+(drdp!F73+drdp!O73)*'ABXY-TI2S'!$C73+(drdp!I73+drdp!R73)*'ABXY-TI2S'!$D73))</f>
        <v>2.6714213499173467E-2</v>
      </c>
      <c r="G73" s="20">
        <f>IF(D73="SING",0,Model!$W$8*((drdp!D73+drdp!M73)*'ABXY-TI2S'!$B73+(drdp!G73+drdp!P73)*'ABXY-TI2S'!$C73+(drdp!J73+drdp!S73)*'ABXY-TI2S'!$D73))</f>
        <v>0</v>
      </c>
      <c r="H73" s="18">
        <f>IF(D73="SING",(Wellpath!K73-Wellpath!K72)/2*Model!$W$8*(-SIN(Wellpath!$M73) / GField),Model!$W$8*((drdp!B73)*'ABXY-TI2S'!$B73+(drdp!E73)*'ABXY-TI2S'!$C73+(drdp!H73)*'ABXY-TI2S'!$D73))</f>
        <v>0</v>
      </c>
      <c r="I73" s="18">
        <f>IF(D73="SING",(Wellpath!K73-Wellpath!K72)/2*Model!$W$8*(COS(Wellpath!$M73) / GField),Model!$W$8*((drdp!C73)*'ABXY-TI2S'!$B73+(drdp!F73)*'ABXY-TI2S'!$C73+(drdp!I73)*'ABXY-TI2S'!$D73))</f>
        <v>1.3357106749586733E-2</v>
      </c>
      <c r="J73" s="18">
        <f>IF(D73="SING",0,Model!$W$8*((drdp!D73)*'ABXY-TI2S'!$B73+(drdp!G73)*'ABXY-TI2S'!$C73+(drdp!J73)*'ABXY-TI2S'!$D73))</f>
        <v>0</v>
      </c>
      <c r="K73" s="21">
        <f>SUM(E$3:E72)+H73</f>
        <v>0</v>
      </c>
      <c r="L73" s="21">
        <f>SUM(F$3:F72)+I73</f>
        <v>1.657715677016</v>
      </c>
      <c r="M73" s="21">
        <f>SUM(G$3:G72)+J73</f>
        <v>0</v>
      </c>
      <c r="N73" s="21"/>
      <c r="O73" s="21"/>
      <c r="P73" s="21"/>
      <c r="Q73" s="19">
        <f t="shared" si="5"/>
        <v>0</v>
      </c>
      <c r="R73" s="19">
        <f t="shared" si="5"/>
        <v>2.7480212658246153</v>
      </c>
      <c r="S73" s="19">
        <f t="shared" si="5"/>
        <v>0</v>
      </c>
      <c r="T73" s="19">
        <f t="shared" si="6"/>
        <v>0</v>
      </c>
      <c r="U73" s="19">
        <f t="shared" si="7"/>
        <v>0</v>
      </c>
      <c r="V73" s="19">
        <f t="shared" si="8"/>
        <v>0</v>
      </c>
    </row>
    <row r="74" spans="1:22" x14ac:dyDescent="0.25">
      <c r="A74" s="26">
        <f>Wellpath!E74</f>
        <v>2040</v>
      </c>
      <c r="B74" s="22">
        <v>0</v>
      </c>
      <c r="C74" s="22">
        <v>0</v>
      </c>
      <c r="D74" s="22">
        <f>IF(ABS(Wellpath!$L74)&lt;VerticalInc,"SING",((TAN((PI()/ 2) - Wellpath!$L74)) - TAN(Dip) * COS(Wellpath!$O74)) / GField)</f>
        <v>0.47029696300932927</v>
      </c>
      <c r="E74" s="20">
        <f>IF(D74="SING",(Wellpath!K75-Wellpath!K73)/2*Model!$W$8*(-SIN(Wellpath!M74)) / GField,Model!$W$8*((drdp!B74+drdp!K74)*'ABXY-TI2S'!$B74+(drdp!E74+drdp!N74)*'ABXY-TI2S'!$C74+(drdp!H74+drdp!Q74)*'ABXY-TI2S'!$D74))</f>
        <v>0</v>
      </c>
      <c r="F74" s="20">
        <f>IF(D74="SING",(Wellpath!K75-Wellpath!K73)/2*Model!$W$8*(COS(Wellpath!$M74) / GField),Model!$W$8*((drdp!C74+drdp!L74)*'ABXY-TI2S'!$B74+(drdp!F74+drdp!O74)*'ABXY-TI2S'!$C74+(drdp!I74+drdp!R74)*'ABXY-TI2S'!$D74))</f>
        <v>2.5910433867951707E-2</v>
      </c>
      <c r="G74" s="20">
        <f>IF(D74="SING",0,Model!$W$8*((drdp!D74+drdp!M74)*'ABXY-TI2S'!$B74+(drdp!G74+drdp!P74)*'ABXY-TI2S'!$C74+(drdp!J74+drdp!S74)*'ABXY-TI2S'!$D74))</f>
        <v>0</v>
      </c>
      <c r="H74" s="18">
        <f>IF(D74="SING",(Wellpath!K74-Wellpath!K73)/2*Model!$W$8*(-SIN(Wellpath!$M74) / GField),Model!$W$8*((drdp!B74)*'ABXY-TI2S'!$B74+(drdp!E74)*'ABXY-TI2S'!$C74+(drdp!H74)*'ABXY-TI2S'!$D74))</f>
        <v>0</v>
      </c>
      <c r="I74" s="18">
        <f>IF(D74="SING",(Wellpath!K74-Wellpath!K73)/2*Model!$W$8*(COS(Wellpath!$M74) / GField),Model!$W$8*((drdp!C74)*'ABXY-TI2S'!$B74+(drdp!F74)*'ABXY-TI2S'!$C74+(drdp!I74)*'ABXY-TI2S'!$D74))</f>
        <v>1.2955216933975854E-2</v>
      </c>
      <c r="J74" s="18">
        <f>IF(D74="SING",0,Model!$W$8*((drdp!D74)*'ABXY-TI2S'!$B74+(drdp!G74)*'ABXY-TI2S'!$C74+(drdp!J74)*'ABXY-TI2S'!$D74))</f>
        <v>0</v>
      </c>
      <c r="K74" s="21">
        <f>SUM(E$3:E73)+H74</f>
        <v>0</v>
      </c>
      <c r="L74" s="21">
        <f>SUM(F$3:F73)+I74</f>
        <v>1.6840280006995627</v>
      </c>
      <c r="M74" s="21">
        <f>SUM(G$3:G73)+J74</f>
        <v>0</v>
      </c>
      <c r="N74" s="21"/>
      <c r="O74" s="21"/>
      <c r="P74" s="21"/>
      <c r="Q74" s="19">
        <f t="shared" si="5"/>
        <v>0</v>
      </c>
      <c r="R74" s="19">
        <f t="shared" si="5"/>
        <v>2.8359503071401666</v>
      </c>
      <c r="S74" s="19">
        <f t="shared" si="5"/>
        <v>0</v>
      </c>
      <c r="T74" s="19">
        <f t="shared" si="6"/>
        <v>0</v>
      </c>
      <c r="U74" s="19">
        <f t="shared" si="7"/>
        <v>0</v>
      </c>
      <c r="V74" s="19">
        <f t="shared" si="8"/>
        <v>0</v>
      </c>
    </row>
    <row r="75" spans="1:22" x14ac:dyDescent="0.25">
      <c r="A75" s="26">
        <f>Wellpath!E75</f>
        <v>2070</v>
      </c>
      <c r="B75" s="22">
        <v>0</v>
      </c>
      <c r="C75" s="22">
        <v>0</v>
      </c>
      <c r="D75" s="22">
        <f>IF(ABS(Wellpath!$L75)&lt;VerticalInc,"SING",((TAN((PI()/ 2) - Wellpath!$L75)) - TAN(Dip) * COS(Wellpath!$O75)) / GField)</f>
        <v>0.48841473499054638</v>
      </c>
      <c r="E75" s="20">
        <f>IF(D75="SING",(Wellpath!K76-Wellpath!K74)/2*Model!$W$8*(-SIN(Wellpath!M75)) / GField,Model!$W$8*((drdp!B75+drdp!K75)*'ABXY-TI2S'!$B75+(drdp!E75+drdp!N75)*'ABXY-TI2S'!$C75+(drdp!H75+drdp!Q75)*'ABXY-TI2S'!$D75))</f>
        <v>0</v>
      </c>
      <c r="F75" s="20">
        <f>IF(D75="SING",(Wellpath!K76-Wellpath!K74)/2*Model!$W$8*(COS(Wellpath!$M75) / GField),Model!$W$8*((drdp!C75+drdp!L75)*'ABXY-TI2S'!$B75+(drdp!F75+drdp!O75)*'ABXY-TI2S'!$C75+(drdp!I75+drdp!R75)*'ABXY-TI2S'!$D75))</f>
        <v>2.5075086364258217E-2</v>
      </c>
      <c r="G75" s="20">
        <f>IF(D75="SING",0,Model!$W$8*((drdp!D75+drdp!M75)*'ABXY-TI2S'!$B75+(drdp!G75+drdp!P75)*'ABXY-TI2S'!$C75+(drdp!J75+drdp!S75)*'ABXY-TI2S'!$D75))</f>
        <v>0</v>
      </c>
      <c r="H75" s="18">
        <f>IF(D75="SING",(Wellpath!K75-Wellpath!K74)/2*Model!$W$8*(-SIN(Wellpath!$M75) / GField),Model!$W$8*((drdp!B75)*'ABXY-TI2S'!$B75+(drdp!E75)*'ABXY-TI2S'!$C75+(drdp!H75)*'ABXY-TI2S'!$D75))</f>
        <v>0</v>
      </c>
      <c r="I75" s="18">
        <f>IF(D75="SING",(Wellpath!K75-Wellpath!K74)/2*Model!$W$8*(COS(Wellpath!$M75) / GField),Model!$W$8*((drdp!C75)*'ABXY-TI2S'!$B75+(drdp!F75)*'ABXY-TI2S'!$C75+(drdp!I75)*'ABXY-TI2S'!$D75))</f>
        <v>1.2537543182129109E-2</v>
      </c>
      <c r="J75" s="18">
        <f>IF(D75="SING",0,Model!$W$8*((drdp!D75)*'ABXY-TI2S'!$B75+(drdp!G75)*'ABXY-TI2S'!$C75+(drdp!J75)*'ABXY-TI2S'!$D75))</f>
        <v>0</v>
      </c>
      <c r="K75" s="21">
        <f>SUM(E$3:E74)+H75</f>
        <v>0</v>
      </c>
      <c r="L75" s="21">
        <f>SUM(F$3:F74)+I75</f>
        <v>1.7095207608156675</v>
      </c>
      <c r="M75" s="21">
        <f>SUM(G$3:G74)+J75</f>
        <v>0</v>
      </c>
      <c r="N75" s="21"/>
      <c r="O75" s="21"/>
      <c r="P75" s="21"/>
      <c r="Q75" s="19">
        <f t="shared" si="5"/>
        <v>0</v>
      </c>
      <c r="R75" s="19">
        <f t="shared" si="5"/>
        <v>2.9224612316597787</v>
      </c>
      <c r="S75" s="19">
        <f t="shared" si="5"/>
        <v>0</v>
      </c>
      <c r="T75" s="19">
        <f t="shared" si="6"/>
        <v>0</v>
      </c>
      <c r="U75" s="19">
        <f t="shared" si="7"/>
        <v>0</v>
      </c>
      <c r="V75" s="19">
        <f t="shared" si="8"/>
        <v>0</v>
      </c>
    </row>
    <row r="76" spans="1:22" x14ac:dyDescent="0.25">
      <c r="A76" s="26">
        <f>Wellpath!E76</f>
        <v>2100</v>
      </c>
      <c r="B76" s="22">
        <v>0</v>
      </c>
      <c r="C76" s="22">
        <v>0</v>
      </c>
      <c r="D76" s="22">
        <f>IF(ABS(Wellpath!$L76)&lt;VerticalInc,"SING",((TAN((PI()/ 2) - Wellpath!$L76)) - TAN(Dip) * COS(Wellpath!$O76)) / GField)</f>
        <v>0.50941873337290378</v>
      </c>
      <c r="E76" s="20">
        <f>IF(D76="SING",(Wellpath!K77-Wellpath!K75)/2*Model!$W$8*(-SIN(Wellpath!M76)) / GField,Model!$W$8*((drdp!B76+drdp!K76)*'ABXY-TI2S'!$B76+(drdp!E76+drdp!N76)*'ABXY-TI2S'!$C76+(drdp!H76+drdp!Q76)*'ABXY-TI2S'!$D76))</f>
        <v>0</v>
      </c>
      <c r="F76" s="20">
        <f>IF(D76="SING",(Wellpath!K77-Wellpath!K75)/2*Model!$W$8*(COS(Wellpath!$M76) / GField),Model!$W$8*((drdp!C76+drdp!L76)*'ABXY-TI2S'!$B76+(drdp!F76+drdp!O76)*'ABXY-TI2S'!$C76+(drdp!I76+drdp!R76)*'ABXY-TI2S'!$D76))</f>
        <v>2.4209188730350838E-2</v>
      </c>
      <c r="G76" s="20">
        <f>IF(D76="SING",0,Model!$W$8*((drdp!D76+drdp!M76)*'ABXY-TI2S'!$B76+(drdp!G76+drdp!P76)*'ABXY-TI2S'!$C76+(drdp!J76+drdp!S76)*'ABXY-TI2S'!$D76))</f>
        <v>0</v>
      </c>
      <c r="H76" s="18">
        <f>IF(D76="SING",(Wellpath!K76-Wellpath!K75)/2*Model!$W$8*(-SIN(Wellpath!$M76) / GField),Model!$W$8*((drdp!B76)*'ABXY-TI2S'!$B76+(drdp!E76)*'ABXY-TI2S'!$C76+(drdp!H76)*'ABXY-TI2S'!$D76))</f>
        <v>0</v>
      </c>
      <c r="I76" s="18">
        <f>IF(D76="SING",(Wellpath!K76-Wellpath!K75)/2*Model!$W$8*(COS(Wellpath!$M76) / GField),Model!$W$8*((drdp!C76)*'ABXY-TI2S'!$B76+(drdp!F76)*'ABXY-TI2S'!$C76+(drdp!I76)*'ABXY-TI2S'!$D76))</f>
        <v>1.2104594365175419E-2</v>
      </c>
      <c r="J76" s="18">
        <f>IF(D76="SING",0,Model!$W$8*((drdp!D76)*'ABXY-TI2S'!$B76+(drdp!G76)*'ABXY-TI2S'!$C76+(drdp!J76)*'ABXY-TI2S'!$D76))</f>
        <v>0</v>
      </c>
      <c r="K76" s="21">
        <f>SUM(E$3:E75)+H76</f>
        <v>0</v>
      </c>
      <c r="L76" s="21">
        <f>SUM(F$3:F75)+I76</f>
        <v>1.734162898362972</v>
      </c>
      <c r="M76" s="21">
        <f>SUM(G$3:G75)+J76</f>
        <v>0</v>
      </c>
      <c r="N76" s="21"/>
      <c r="O76" s="21"/>
      <c r="P76" s="21"/>
      <c r="Q76" s="19">
        <f t="shared" si="5"/>
        <v>0</v>
      </c>
      <c r="R76" s="19">
        <f t="shared" si="5"/>
        <v>3.0073209580586635</v>
      </c>
      <c r="S76" s="19">
        <f t="shared" si="5"/>
        <v>0</v>
      </c>
      <c r="T76" s="19">
        <f t="shared" si="6"/>
        <v>0</v>
      </c>
      <c r="U76" s="19">
        <f t="shared" si="7"/>
        <v>0</v>
      </c>
      <c r="V76" s="19">
        <f t="shared" si="8"/>
        <v>0</v>
      </c>
    </row>
    <row r="77" spans="1:22" x14ac:dyDescent="0.25">
      <c r="A77" s="26">
        <f>Wellpath!E77</f>
        <v>2130</v>
      </c>
      <c r="B77" s="22">
        <v>0</v>
      </c>
      <c r="C77" s="22">
        <v>0</v>
      </c>
      <c r="D77" s="22">
        <f>IF(ABS(Wellpath!$L77)&lt;VerticalInc,"SING",((TAN((PI()/ 2) - Wellpath!$L77)) - TAN(Dip) * COS(Wellpath!$O77)) / GField)</f>
        <v>0.53412371446573936</v>
      </c>
      <c r="E77" s="20">
        <f>IF(D77="SING",(Wellpath!K78-Wellpath!K76)/2*Model!$W$8*(-SIN(Wellpath!M77)) / GField,Model!$W$8*((drdp!B77+drdp!K77)*'ABXY-TI2S'!$B77+(drdp!E77+drdp!N77)*'ABXY-TI2S'!$C77+(drdp!H77+drdp!Q77)*'ABXY-TI2S'!$D77))</f>
        <v>0</v>
      </c>
      <c r="F77" s="20">
        <f>IF(D77="SING",(Wellpath!K78-Wellpath!K76)/2*Model!$W$8*(COS(Wellpath!$M77) / GField),Model!$W$8*((drdp!C77+drdp!L77)*'ABXY-TI2S'!$B77+(drdp!F77+drdp!O77)*'ABXY-TI2S'!$C77+(drdp!I77+drdp!R77)*'ABXY-TI2S'!$D77))</f>
        <v>2.3313795929115175E-2</v>
      </c>
      <c r="G77" s="20">
        <f>IF(D77="SING",0,Model!$W$8*((drdp!D77+drdp!M77)*'ABXY-TI2S'!$B77+(drdp!G77+drdp!P77)*'ABXY-TI2S'!$C77+(drdp!J77+drdp!S77)*'ABXY-TI2S'!$D77))</f>
        <v>0</v>
      </c>
      <c r="H77" s="18">
        <f>IF(D77="SING",(Wellpath!K77-Wellpath!K76)/2*Model!$W$8*(-SIN(Wellpath!$M77) / GField),Model!$W$8*((drdp!B77)*'ABXY-TI2S'!$B77+(drdp!E77)*'ABXY-TI2S'!$C77+(drdp!H77)*'ABXY-TI2S'!$D77))</f>
        <v>0</v>
      </c>
      <c r="I77" s="18">
        <f>IF(D77="SING",(Wellpath!K77-Wellpath!K76)/2*Model!$W$8*(COS(Wellpath!$M77) / GField),Model!$W$8*((drdp!C77)*'ABXY-TI2S'!$B77+(drdp!F77)*'ABXY-TI2S'!$C77+(drdp!I77)*'ABXY-TI2S'!$D77))</f>
        <v>1.1656897964557588E-2</v>
      </c>
      <c r="J77" s="18">
        <f>IF(D77="SING",0,Model!$W$8*((drdp!D77)*'ABXY-TI2S'!$B77+(drdp!G77)*'ABXY-TI2S'!$C77+(drdp!J77)*'ABXY-TI2S'!$D77))</f>
        <v>0</v>
      </c>
      <c r="K77" s="21">
        <f>SUM(E$3:E76)+H77</f>
        <v>0</v>
      </c>
      <c r="L77" s="21">
        <f>SUM(F$3:F76)+I77</f>
        <v>1.7579243906927049</v>
      </c>
      <c r="M77" s="21">
        <f>SUM(G$3:G76)+J77</f>
        <v>0</v>
      </c>
      <c r="N77" s="21"/>
      <c r="O77" s="21"/>
      <c r="P77" s="21"/>
      <c r="Q77" s="19">
        <f t="shared" si="5"/>
        <v>0</v>
      </c>
      <c r="R77" s="19">
        <f t="shared" si="5"/>
        <v>3.0902981633923177</v>
      </c>
      <c r="S77" s="19">
        <f t="shared" si="5"/>
        <v>0</v>
      </c>
      <c r="T77" s="19">
        <f t="shared" si="6"/>
        <v>0</v>
      </c>
      <c r="U77" s="19">
        <f t="shared" si="7"/>
        <v>0</v>
      </c>
      <c r="V77" s="19">
        <f t="shared" si="8"/>
        <v>0</v>
      </c>
    </row>
    <row r="78" spans="1:22" x14ac:dyDescent="0.25">
      <c r="A78" s="26">
        <f>Wellpath!E78</f>
        <v>2160</v>
      </c>
      <c r="B78" s="22">
        <v>0</v>
      </c>
      <c r="C78" s="22">
        <v>0</v>
      </c>
      <c r="D78" s="22">
        <f>IF(ABS(Wellpath!$L78)&lt;VerticalInc,"SING",((TAN((PI()/ 2) - Wellpath!$L78)) - TAN(Dip) * COS(Wellpath!$O78)) / GField)</f>
        <v>0.56368133241247331</v>
      </c>
      <c r="E78" s="20">
        <f>IF(D78="SING",(Wellpath!K79-Wellpath!K77)/2*Model!$W$8*(-SIN(Wellpath!M78)) / GField,Model!$W$8*((drdp!B78+drdp!K78)*'ABXY-TI2S'!$B78+(drdp!E78+drdp!N78)*'ABXY-TI2S'!$C78+(drdp!H78+drdp!Q78)*'ABXY-TI2S'!$D78))</f>
        <v>0</v>
      </c>
      <c r="F78" s="20">
        <f>IF(D78="SING",(Wellpath!K79-Wellpath!K77)/2*Model!$W$8*(COS(Wellpath!$M78) / GField),Model!$W$8*((drdp!C78+drdp!L78)*'ABXY-TI2S'!$B78+(drdp!F78+drdp!O78)*'ABXY-TI2S'!$C78+(drdp!I78+drdp!R78)*'ABXY-TI2S'!$D78))</f>
        <v>2.238999885875485E-2</v>
      </c>
      <c r="G78" s="20">
        <f>IF(D78="SING",0,Model!$W$8*((drdp!D78+drdp!M78)*'ABXY-TI2S'!$B78+(drdp!G78+drdp!P78)*'ABXY-TI2S'!$C78+(drdp!J78+drdp!S78)*'ABXY-TI2S'!$D78))</f>
        <v>0</v>
      </c>
      <c r="H78" s="18">
        <f>IF(D78="SING",(Wellpath!K78-Wellpath!K77)/2*Model!$W$8*(-SIN(Wellpath!$M78) / GField),Model!$W$8*((drdp!B78)*'ABXY-TI2S'!$B78+(drdp!E78)*'ABXY-TI2S'!$C78+(drdp!H78)*'ABXY-TI2S'!$D78))</f>
        <v>0</v>
      </c>
      <c r="I78" s="18">
        <f>IF(D78="SING",(Wellpath!K78-Wellpath!K77)/2*Model!$W$8*(COS(Wellpath!$M78) / GField),Model!$W$8*((drdp!C78)*'ABXY-TI2S'!$B78+(drdp!F78)*'ABXY-TI2S'!$C78+(drdp!I78)*'ABXY-TI2S'!$D78))</f>
        <v>1.1194999429377425E-2</v>
      </c>
      <c r="J78" s="18">
        <f>IF(D78="SING",0,Model!$W$8*((drdp!D78)*'ABXY-TI2S'!$B78+(drdp!G78)*'ABXY-TI2S'!$C78+(drdp!J78)*'ABXY-TI2S'!$D78))</f>
        <v>0</v>
      </c>
      <c r="K78" s="21">
        <f>SUM(E$3:E77)+H78</f>
        <v>0</v>
      </c>
      <c r="L78" s="21">
        <f>SUM(F$3:F77)+I78</f>
        <v>1.78077628808664</v>
      </c>
      <c r="M78" s="21">
        <f>SUM(G$3:G77)+J78</f>
        <v>0</v>
      </c>
      <c r="N78" s="21"/>
      <c r="O78" s="21"/>
      <c r="P78" s="21"/>
      <c r="Q78" s="19">
        <f t="shared" si="5"/>
        <v>0</v>
      </c>
      <c r="R78" s="19">
        <f t="shared" si="5"/>
        <v>3.1711641882116317</v>
      </c>
      <c r="S78" s="19">
        <f t="shared" si="5"/>
        <v>0</v>
      </c>
      <c r="T78" s="19">
        <f t="shared" si="6"/>
        <v>0</v>
      </c>
      <c r="U78" s="19">
        <f t="shared" si="7"/>
        <v>0</v>
      </c>
      <c r="V78" s="19">
        <f t="shared" si="8"/>
        <v>0</v>
      </c>
    </row>
    <row r="79" spans="1:22" x14ac:dyDescent="0.25">
      <c r="A79" s="26">
        <f>Wellpath!E79</f>
        <v>2190</v>
      </c>
      <c r="B79" s="22">
        <v>0</v>
      </c>
      <c r="C79" s="22">
        <v>0</v>
      </c>
      <c r="D79" s="22">
        <f>IF(ABS(Wellpath!$L79)&lt;VerticalInc,"SING",((TAN((PI()/ 2) - Wellpath!$L79)) - TAN(Dip) * COS(Wellpath!$O79)) / GField)</f>
        <v>0.59977455268290825</v>
      </c>
      <c r="E79" s="20">
        <f>IF(D79="SING",(Wellpath!K80-Wellpath!K78)/2*Model!$W$8*(-SIN(Wellpath!M79)) / GField,Model!$W$8*((drdp!B79+drdp!K79)*'ABXY-TI2S'!$B79+(drdp!E79+drdp!N79)*'ABXY-TI2S'!$C79+(drdp!H79+drdp!Q79)*'ABXY-TI2S'!$D79))</f>
        <v>0</v>
      </c>
      <c r="F79" s="20">
        <f>IF(D79="SING",(Wellpath!K80-Wellpath!K78)/2*Model!$W$8*(COS(Wellpath!$M79) / GField),Model!$W$8*((drdp!C79+drdp!L79)*'ABXY-TI2S'!$B79+(drdp!F79+drdp!O79)*'ABXY-TI2S'!$C79+(drdp!I79+drdp!R79)*'ABXY-TI2S'!$D79))</f>
        <v>2.1438923023700058E-2</v>
      </c>
      <c r="G79" s="20">
        <f>IF(D79="SING",0,Model!$W$8*((drdp!D79+drdp!M79)*'ABXY-TI2S'!$B79+(drdp!G79+drdp!P79)*'ABXY-TI2S'!$C79+(drdp!J79+drdp!S79)*'ABXY-TI2S'!$D79))</f>
        <v>0</v>
      </c>
      <c r="H79" s="18">
        <f>IF(D79="SING",(Wellpath!K79-Wellpath!K78)/2*Model!$W$8*(-SIN(Wellpath!$M79) / GField),Model!$W$8*((drdp!B79)*'ABXY-TI2S'!$B79+(drdp!E79)*'ABXY-TI2S'!$C79+(drdp!H79)*'ABXY-TI2S'!$D79))</f>
        <v>0</v>
      </c>
      <c r="I79" s="18">
        <f>IF(D79="SING",(Wellpath!K79-Wellpath!K78)/2*Model!$W$8*(COS(Wellpath!$M79) / GField),Model!$W$8*((drdp!C79)*'ABXY-TI2S'!$B79+(drdp!F79)*'ABXY-TI2S'!$C79+(drdp!I79)*'ABXY-TI2S'!$D79))</f>
        <v>1.0719461511850029E-2</v>
      </c>
      <c r="J79" s="18">
        <f>IF(D79="SING",0,Model!$W$8*((drdp!D79)*'ABXY-TI2S'!$B79+(drdp!G79)*'ABXY-TI2S'!$C79+(drdp!J79)*'ABXY-TI2S'!$D79))</f>
        <v>0</v>
      </c>
      <c r="K79" s="21">
        <f>SUM(E$3:E78)+H79</f>
        <v>0</v>
      </c>
      <c r="L79" s="21">
        <f>SUM(F$3:F78)+I79</f>
        <v>1.8026907490278674</v>
      </c>
      <c r="M79" s="21">
        <f>SUM(G$3:G78)+J79</f>
        <v>0</v>
      </c>
      <c r="N79" s="21"/>
      <c r="O79" s="21"/>
      <c r="P79" s="21"/>
      <c r="Q79" s="19">
        <f t="shared" si="5"/>
        <v>0</v>
      </c>
      <c r="R79" s="19">
        <f t="shared" si="5"/>
        <v>3.2496939366306536</v>
      </c>
      <c r="S79" s="19">
        <f t="shared" si="5"/>
        <v>0</v>
      </c>
      <c r="T79" s="19">
        <f t="shared" si="6"/>
        <v>0</v>
      </c>
      <c r="U79" s="19">
        <f t="shared" si="7"/>
        <v>0</v>
      </c>
      <c r="V79" s="19">
        <f t="shared" si="8"/>
        <v>0</v>
      </c>
    </row>
    <row r="80" spans="1:22" x14ac:dyDescent="0.25">
      <c r="A80" s="26">
        <f>Wellpath!E80</f>
        <v>2220</v>
      </c>
      <c r="B80" s="22">
        <v>0</v>
      </c>
      <c r="C80" s="22">
        <v>0</v>
      </c>
      <c r="D80" s="22">
        <f>IF(ABS(Wellpath!$L80)&lt;VerticalInc,"SING",((TAN((PI()/ 2) - Wellpath!$L80)) - TAN(Dip) * COS(Wellpath!$O80)) / GField)</f>
        <v>0.64496424683139453</v>
      </c>
      <c r="E80" s="20">
        <f>IF(D80="SING",(Wellpath!K81-Wellpath!K79)/2*Model!$W$8*(-SIN(Wellpath!M80)) / GField,Model!$W$8*((drdp!B80+drdp!K80)*'ABXY-TI2S'!$B80+(drdp!E80+drdp!N80)*'ABXY-TI2S'!$C80+(drdp!H80+drdp!Q80)*'ABXY-TI2S'!$D80))</f>
        <v>0</v>
      </c>
      <c r="F80" s="20">
        <f>IF(D80="SING",(Wellpath!K81-Wellpath!K79)/2*Model!$W$8*(COS(Wellpath!$M80) / GField),Model!$W$8*((drdp!C80+drdp!L80)*'ABXY-TI2S'!$B80+(drdp!F80+drdp!O80)*'ABXY-TI2S'!$C80+(drdp!I80+drdp!R80)*'ABXY-TI2S'!$D80))</f>
        <v>2.0461727163353816E-2</v>
      </c>
      <c r="G80" s="20">
        <f>IF(D80="SING",0,Model!$W$8*((drdp!D80+drdp!M80)*'ABXY-TI2S'!$B80+(drdp!G80+drdp!P80)*'ABXY-TI2S'!$C80+(drdp!J80+drdp!S80)*'ABXY-TI2S'!$D80))</f>
        <v>0</v>
      </c>
      <c r="H80" s="18">
        <f>IF(D80="SING",(Wellpath!K80-Wellpath!K79)/2*Model!$W$8*(-SIN(Wellpath!$M80) / GField),Model!$W$8*((drdp!B80)*'ABXY-TI2S'!$B80+(drdp!E80)*'ABXY-TI2S'!$C80+(drdp!H80)*'ABXY-TI2S'!$D80))</f>
        <v>0</v>
      </c>
      <c r="I80" s="18">
        <f>IF(D80="SING",(Wellpath!K80-Wellpath!K79)/2*Model!$W$8*(COS(Wellpath!$M80) / GField),Model!$W$8*((drdp!C80)*'ABXY-TI2S'!$B80+(drdp!F80)*'ABXY-TI2S'!$C80+(drdp!I80)*'ABXY-TI2S'!$D80))</f>
        <v>1.0230863581676908E-2</v>
      </c>
      <c r="J80" s="18">
        <f>IF(D80="SING",0,Model!$W$8*((drdp!D80)*'ABXY-TI2S'!$B80+(drdp!G80)*'ABXY-TI2S'!$C80+(drdp!J80)*'ABXY-TI2S'!$D80))</f>
        <v>0</v>
      </c>
      <c r="K80" s="21">
        <f>SUM(E$3:E79)+H80</f>
        <v>0</v>
      </c>
      <c r="L80" s="21">
        <f>SUM(F$3:F79)+I80</f>
        <v>1.8236410741213942</v>
      </c>
      <c r="M80" s="21">
        <f>SUM(G$3:G79)+J80</f>
        <v>0</v>
      </c>
      <c r="N80" s="21"/>
      <c r="O80" s="21"/>
      <c r="P80" s="21"/>
      <c r="Q80" s="19">
        <f t="shared" si="5"/>
        <v>0</v>
      </c>
      <c r="R80" s="19">
        <f t="shared" si="5"/>
        <v>3.3256667672226325</v>
      </c>
      <c r="S80" s="19">
        <f t="shared" si="5"/>
        <v>0</v>
      </c>
      <c r="T80" s="19">
        <f t="shared" si="6"/>
        <v>0</v>
      </c>
      <c r="U80" s="19">
        <f t="shared" si="7"/>
        <v>0</v>
      </c>
      <c r="V80" s="19">
        <f t="shared" si="8"/>
        <v>0</v>
      </c>
    </row>
    <row r="81" spans="1:22" x14ac:dyDescent="0.25">
      <c r="A81" s="26">
        <f>Wellpath!E81</f>
        <v>2250</v>
      </c>
      <c r="B81" s="22">
        <v>0</v>
      </c>
      <c r="C81" s="22">
        <v>0</v>
      </c>
      <c r="D81" s="22">
        <f>IF(ABS(Wellpath!$L81)&lt;VerticalInc,"SING",((TAN((PI()/ 2) - Wellpath!$L81)) - TAN(Dip) * COS(Wellpath!$O81)) / GField)</f>
        <v>0.70334779890916233</v>
      </c>
      <c r="E81" s="20">
        <f>IF(D81="SING",(Wellpath!K82-Wellpath!K80)/2*Model!$W$8*(-SIN(Wellpath!M81)) / GField,Model!$W$8*((drdp!B81+drdp!K81)*'ABXY-TI2S'!$B81+(drdp!E81+drdp!N81)*'ABXY-TI2S'!$C81+(drdp!H81+drdp!Q81)*'ABXY-TI2S'!$D81))</f>
        <v>0</v>
      </c>
      <c r="F81" s="20">
        <f>IF(D81="SING",(Wellpath!K82-Wellpath!K80)/2*Model!$W$8*(COS(Wellpath!$M81) / GField),Model!$W$8*((drdp!C81+drdp!L81)*'ABXY-TI2S'!$B81+(drdp!F81+drdp!O81)*'ABXY-TI2S'!$C81+(drdp!I81+drdp!R81)*'ABXY-TI2S'!$D81))</f>
        <v>1.9459601840346473E-2</v>
      </c>
      <c r="G81" s="20">
        <f>IF(D81="SING",0,Model!$W$8*((drdp!D81+drdp!M81)*'ABXY-TI2S'!$B81+(drdp!G81+drdp!P81)*'ABXY-TI2S'!$C81+(drdp!J81+drdp!S81)*'ABXY-TI2S'!$D81))</f>
        <v>0</v>
      </c>
      <c r="H81" s="18">
        <f>IF(D81="SING",(Wellpath!K81-Wellpath!K80)/2*Model!$W$8*(-SIN(Wellpath!$M81) / GField),Model!$W$8*((drdp!B81)*'ABXY-TI2S'!$B81+(drdp!E81)*'ABXY-TI2S'!$C81+(drdp!H81)*'ABXY-TI2S'!$D81))</f>
        <v>0</v>
      </c>
      <c r="I81" s="18">
        <f>IF(D81="SING",(Wellpath!K81-Wellpath!K80)/2*Model!$W$8*(COS(Wellpath!$M81) / GField),Model!$W$8*((drdp!C81)*'ABXY-TI2S'!$B81+(drdp!F81)*'ABXY-TI2S'!$C81+(drdp!I81)*'ABXY-TI2S'!$D81))</f>
        <v>9.7298009201732365E-3</v>
      </c>
      <c r="J81" s="18">
        <f>IF(D81="SING",0,Model!$W$8*((drdp!D81)*'ABXY-TI2S'!$B81+(drdp!G81)*'ABXY-TI2S'!$C81+(drdp!J81)*'ABXY-TI2S'!$D81))</f>
        <v>0</v>
      </c>
      <c r="K81" s="21">
        <f>SUM(E$3:E80)+H81</f>
        <v>0</v>
      </c>
      <c r="L81" s="21">
        <f>SUM(F$3:F80)+I81</f>
        <v>1.8436017386232444</v>
      </c>
      <c r="M81" s="21">
        <f>SUM(G$3:G80)+J81</f>
        <v>0</v>
      </c>
      <c r="N81" s="21"/>
      <c r="O81" s="21"/>
      <c r="P81" s="21"/>
      <c r="Q81" s="19">
        <f t="shared" si="5"/>
        <v>0</v>
      </c>
      <c r="R81" s="19">
        <f t="shared" si="5"/>
        <v>3.3988673706546497</v>
      </c>
      <c r="S81" s="19">
        <f t="shared" si="5"/>
        <v>0</v>
      </c>
      <c r="T81" s="19">
        <f t="shared" si="6"/>
        <v>0</v>
      </c>
      <c r="U81" s="19">
        <f t="shared" si="7"/>
        <v>0</v>
      </c>
      <c r="V81" s="19">
        <f t="shared" si="8"/>
        <v>0</v>
      </c>
    </row>
    <row r="82" spans="1:22" x14ac:dyDescent="0.25">
      <c r="A82" s="26">
        <f>Wellpath!E82</f>
        <v>2280</v>
      </c>
      <c r="B82" s="22">
        <v>0</v>
      </c>
      <c r="C82" s="22">
        <v>0</v>
      </c>
      <c r="D82" s="22">
        <f>IF(ABS(Wellpath!$L82)&lt;VerticalInc,"SING",((TAN((PI()/ 2) - Wellpath!$L82)) - TAN(Dip) * COS(Wellpath!$O82)) / GField)</f>
        <v>0.78191526318985849</v>
      </c>
      <c r="E82" s="20">
        <f>IF(D82="SING",(Wellpath!K83-Wellpath!K81)/2*Model!$W$8*(-SIN(Wellpath!M82)) / GField,Model!$W$8*((drdp!B82+drdp!K82)*'ABXY-TI2S'!$B82+(drdp!E82+drdp!N82)*'ABXY-TI2S'!$C82+(drdp!H82+drdp!Q82)*'ABXY-TI2S'!$D82))</f>
        <v>0</v>
      </c>
      <c r="F82" s="20">
        <f>IF(D82="SING",(Wellpath!K83-Wellpath!K81)/2*Model!$W$8*(COS(Wellpath!$M82) / GField),Model!$W$8*((drdp!C82+drdp!L82)*'ABXY-TI2S'!$B82+(drdp!F82+drdp!O82)*'ABXY-TI2S'!$C82+(drdp!I82+drdp!R82)*'ABXY-TI2S'!$D82))</f>
        <v>1.8433767990018543E-2</v>
      </c>
      <c r="G82" s="20">
        <f>IF(D82="SING",0,Model!$W$8*((drdp!D82+drdp!M82)*'ABXY-TI2S'!$B82+(drdp!G82+drdp!P82)*'ABXY-TI2S'!$C82+(drdp!J82+drdp!S82)*'ABXY-TI2S'!$D82))</f>
        <v>0</v>
      </c>
      <c r="H82" s="18">
        <f>IF(D82="SING",(Wellpath!K82-Wellpath!K81)/2*Model!$W$8*(-SIN(Wellpath!$M82) / GField),Model!$W$8*((drdp!B82)*'ABXY-TI2S'!$B82+(drdp!E82)*'ABXY-TI2S'!$C82+(drdp!H82)*'ABXY-TI2S'!$D82))</f>
        <v>0</v>
      </c>
      <c r="I82" s="18">
        <f>IF(D82="SING",(Wellpath!K82-Wellpath!K81)/2*Model!$W$8*(COS(Wellpath!$M82) / GField),Model!$W$8*((drdp!C82)*'ABXY-TI2S'!$B82+(drdp!F82)*'ABXY-TI2S'!$C82+(drdp!I82)*'ABXY-TI2S'!$D82))</f>
        <v>9.2168839950092715E-3</v>
      </c>
      <c r="J82" s="18">
        <f>IF(D82="SING",0,Model!$W$8*((drdp!D82)*'ABXY-TI2S'!$B82+(drdp!G82)*'ABXY-TI2S'!$C82+(drdp!J82)*'ABXY-TI2S'!$D82))</f>
        <v>0</v>
      </c>
      <c r="K82" s="21">
        <f>SUM(E$3:E81)+H82</f>
        <v>0</v>
      </c>
      <c r="L82" s="21">
        <f>SUM(F$3:F81)+I82</f>
        <v>1.8625484235384271</v>
      </c>
      <c r="M82" s="21">
        <f>SUM(G$3:G81)+J82</f>
        <v>0</v>
      </c>
      <c r="N82" s="21"/>
      <c r="O82" s="21"/>
      <c r="P82" s="21"/>
      <c r="Q82" s="19">
        <f t="shared" si="5"/>
        <v>0</v>
      </c>
      <c r="R82" s="19">
        <f t="shared" si="5"/>
        <v>3.4690866300254801</v>
      </c>
      <c r="S82" s="19">
        <f t="shared" si="5"/>
        <v>0</v>
      </c>
      <c r="T82" s="19">
        <f t="shared" si="6"/>
        <v>0</v>
      </c>
      <c r="U82" s="19">
        <f t="shared" si="7"/>
        <v>0</v>
      </c>
      <c r="V82" s="19">
        <f t="shared" si="8"/>
        <v>0</v>
      </c>
    </row>
    <row r="83" spans="1:22" x14ac:dyDescent="0.25">
      <c r="A83" s="26">
        <f>Wellpath!E83</f>
        <v>2310</v>
      </c>
      <c r="B83" s="22">
        <v>0</v>
      </c>
      <c r="C83" s="22">
        <v>0</v>
      </c>
      <c r="D83" s="22">
        <f>IF(ABS(Wellpath!$L83)&lt;VerticalInc,"SING",((TAN((PI()/ 2) - Wellpath!$L83)) - TAN(Dip) * COS(Wellpath!$O83)) / GField)</f>
        <v>0.89364977410886404</v>
      </c>
      <c r="E83" s="20">
        <f>IF(D83="SING",(Wellpath!K84-Wellpath!K82)/2*Model!$W$8*(-SIN(Wellpath!M83)) / GField,Model!$W$8*((drdp!B83+drdp!K83)*'ABXY-TI2S'!$B83+(drdp!E83+drdp!N83)*'ABXY-TI2S'!$C83+(drdp!H83+drdp!Q83)*'ABXY-TI2S'!$D83))</f>
        <v>0</v>
      </c>
      <c r="F83" s="20">
        <f>IF(D83="SING",(Wellpath!K84-Wellpath!K82)/2*Model!$W$8*(COS(Wellpath!$M83) / GField),Model!$W$8*((drdp!C83+drdp!L83)*'ABXY-TI2S'!$B83+(drdp!F83+drdp!O83)*'ABXY-TI2S'!$C83+(drdp!I83+drdp!R83)*'ABXY-TI2S'!$D83))</f>
        <v>1.7385475432899047E-2</v>
      </c>
      <c r="G83" s="20">
        <f>IF(D83="SING",0,Model!$W$8*((drdp!D83+drdp!M83)*'ABXY-TI2S'!$B83+(drdp!G83+drdp!P83)*'ABXY-TI2S'!$C83+(drdp!J83+drdp!S83)*'ABXY-TI2S'!$D83))</f>
        <v>0</v>
      </c>
      <c r="H83" s="18">
        <f>IF(D83="SING",(Wellpath!K83-Wellpath!K82)/2*Model!$W$8*(-SIN(Wellpath!$M83) / GField),Model!$W$8*((drdp!B83)*'ABXY-TI2S'!$B83+(drdp!E83)*'ABXY-TI2S'!$C83+(drdp!H83)*'ABXY-TI2S'!$D83))</f>
        <v>0</v>
      </c>
      <c r="I83" s="18">
        <f>IF(D83="SING",(Wellpath!K83-Wellpath!K82)/2*Model!$W$8*(COS(Wellpath!$M83) / GField),Model!$W$8*((drdp!C83)*'ABXY-TI2S'!$B83+(drdp!F83)*'ABXY-TI2S'!$C83+(drdp!I83)*'ABXY-TI2S'!$D83))</f>
        <v>8.6927377164495237E-3</v>
      </c>
      <c r="J83" s="18">
        <f>IF(D83="SING",0,Model!$W$8*((drdp!D83)*'ABXY-TI2S'!$B83+(drdp!G83)*'ABXY-TI2S'!$C83+(drdp!J83)*'ABXY-TI2S'!$D83))</f>
        <v>0</v>
      </c>
      <c r="K83" s="21">
        <f>SUM(E$3:E82)+H83</f>
        <v>0</v>
      </c>
      <c r="L83" s="21">
        <f>SUM(F$3:F82)+I83</f>
        <v>1.880458045249886</v>
      </c>
      <c r="M83" s="21">
        <f>SUM(G$3:G82)+J83</f>
        <v>0</v>
      </c>
      <c r="N83" s="21"/>
      <c r="O83" s="21"/>
      <c r="P83" s="21"/>
      <c r="Q83" s="19">
        <f t="shared" si="5"/>
        <v>0</v>
      </c>
      <c r="R83" s="19">
        <f t="shared" si="5"/>
        <v>3.5361224599450223</v>
      </c>
      <c r="S83" s="19">
        <f t="shared" si="5"/>
        <v>0</v>
      </c>
      <c r="T83" s="19">
        <f t="shared" si="6"/>
        <v>0</v>
      </c>
      <c r="U83" s="19">
        <f t="shared" si="7"/>
        <v>0</v>
      </c>
      <c r="V83" s="19">
        <f t="shared" si="8"/>
        <v>0</v>
      </c>
    </row>
    <row r="84" spans="1:22" x14ac:dyDescent="0.25">
      <c r="A84" s="26">
        <f>Wellpath!E84</f>
        <v>2340</v>
      </c>
      <c r="B84" s="22">
        <v>0</v>
      </c>
      <c r="C84" s="22">
        <v>0</v>
      </c>
      <c r="D84" s="22">
        <f>IF(ABS(Wellpath!$L84)&lt;VerticalInc,"SING",((TAN((PI()/ 2) - Wellpath!$L84)) - TAN(Dip) * COS(Wellpath!$O84)) / GField)</f>
        <v>1.065703658874926</v>
      </c>
      <c r="E84" s="20">
        <f>IF(D84="SING",(Wellpath!K85-Wellpath!K83)/2*Model!$W$8*(-SIN(Wellpath!M84)) / GField,Model!$W$8*((drdp!B84+drdp!K84)*'ABXY-TI2S'!$B84+(drdp!E84+drdp!N84)*'ABXY-TI2S'!$C84+(drdp!H84+drdp!Q84)*'ABXY-TI2S'!$D84))</f>
        <v>0</v>
      </c>
      <c r="F84" s="20">
        <f>IF(D84="SING",(Wellpath!K85-Wellpath!K83)/2*Model!$W$8*(COS(Wellpath!$M84) / GField),Model!$W$8*((drdp!C84+drdp!L84)*'ABXY-TI2S'!$B84+(drdp!F84+drdp!O84)*'ABXY-TI2S'!$C84+(drdp!I84+drdp!R84)*'ABXY-TI2S'!$D84))</f>
        <v>1.6316001351991766E-2</v>
      </c>
      <c r="G84" s="20">
        <f>IF(D84="SING",0,Model!$W$8*((drdp!D84+drdp!M84)*'ABXY-TI2S'!$B84+(drdp!G84+drdp!P84)*'ABXY-TI2S'!$C84+(drdp!J84+drdp!S84)*'ABXY-TI2S'!$D84))</f>
        <v>0</v>
      </c>
      <c r="H84" s="18">
        <f>IF(D84="SING",(Wellpath!K84-Wellpath!K83)/2*Model!$W$8*(-SIN(Wellpath!$M84) / GField),Model!$W$8*((drdp!B84)*'ABXY-TI2S'!$B84+(drdp!E84)*'ABXY-TI2S'!$C84+(drdp!H84)*'ABXY-TI2S'!$D84))</f>
        <v>0</v>
      </c>
      <c r="I84" s="18">
        <f>IF(D84="SING",(Wellpath!K84-Wellpath!K83)/2*Model!$W$8*(COS(Wellpath!$M84) / GField),Model!$W$8*((drdp!C84)*'ABXY-TI2S'!$B84+(drdp!F84)*'ABXY-TI2S'!$C84+(drdp!I84)*'ABXY-TI2S'!$D84))</f>
        <v>8.1580006759958829E-3</v>
      </c>
      <c r="J84" s="18">
        <f>IF(D84="SING",0,Model!$W$8*((drdp!D84)*'ABXY-TI2S'!$B84+(drdp!G84)*'ABXY-TI2S'!$C84+(drdp!J84)*'ABXY-TI2S'!$D84))</f>
        <v>0</v>
      </c>
      <c r="K84" s="21">
        <f>SUM(E$3:E83)+H84</f>
        <v>0</v>
      </c>
      <c r="L84" s="21">
        <f>SUM(F$3:F83)+I84</f>
        <v>1.8973087836423312</v>
      </c>
      <c r="M84" s="21">
        <f>SUM(G$3:G83)+J84</f>
        <v>0</v>
      </c>
      <c r="N84" s="21"/>
      <c r="O84" s="21"/>
      <c r="P84" s="21"/>
      <c r="Q84" s="19">
        <f t="shared" si="5"/>
        <v>0</v>
      </c>
      <c r="R84" s="19">
        <f t="shared" si="5"/>
        <v>3.5997806204863423</v>
      </c>
      <c r="S84" s="19">
        <f t="shared" si="5"/>
        <v>0</v>
      </c>
      <c r="T84" s="19">
        <f t="shared" si="6"/>
        <v>0</v>
      </c>
      <c r="U84" s="19">
        <f t="shared" si="7"/>
        <v>0</v>
      </c>
      <c r="V84" s="19">
        <f t="shared" si="8"/>
        <v>0</v>
      </c>
    </row>
    <row r="85" spans="1:22" x14ac:dyDescent="0.25">
      <c r="A85" s="26">
        <f>Wellpath!E85</f>
        <v>2370</v>
      </c>
      <c r="B85" s="22">
        <v>0</v>
      </c>
      <c r="C85" s="22">
        <v>0</v>
      </c>
      <c r="D85" s="22">
        <f>IF(ABS(Wellpath!$L85)&lt;VerticalInc,"SING",((TAN((PI()/ 2) - Wellpath!$L85)) - TAN(Dip) * COS(Wellpath!$O85)) / GField)</f>
        <v>1.3659823049382185</v>
      </c>
      <c r="E85" s="20">
        <f>IF(D85="SING",(Wellpath!K86-Wellpath!K84)/2*Model!$W$8*(-SIN(Wellpath!M85)) / GField,Model!$W$8*((drdp!B85+drdp!K85)*'ABXY-TI2S'!$B85+(drdp!E85+drdp!N85)*'ABXY-TI2S'!$C85+(drdp!H85+drdp!Q85)*'ABXY-TI2S'!$D85))</f>
        <v>0</v>
      </c>
      <c r="F85" s="20">
        <f>IF(D85="SING",(Wellpath!K86-Wellpath!K84)/2*Model!$W$8*(COS(Wellpath!$M85) / GField),Model!$W$8*((drdp!C85+drdp!L85)*'ABXY-TI2S'!$B85+(drdp!F85+drdp!O85)*'ABXY-TI2S'!$C85+(drdp!I85+drdp!R85)*'ABXY-TI2S'!$D85))</f>
        <v>1.5226648736724432E-2</v>
      </c>
      <c r="G85" s="20">
        <f>IF(D85="SING",0,Model!$W$8*((drdp!D85+drdp!M85)*'ABXY-TI2S'!$B85+(drdp!G85+drdp!P85)*'ABXY-TI2S'!$C85+(drdp!J85+drdp!S85)*'ABXY-TI2S'!$D85))</f>
        <v>0</v>
      </c>
      <c r="H85" s="18">
        <f>IF(D85="SING",(Wellpath!K85-Wellpath!K84)/2*Model!$W$8*(-SIN(Wellpath!$M85) / GField),Model!$W$8*((drdp!B85)*'ABXY-TI2S'!$B85+(drdp!E85)*'ABXY-TI2S'!$C85+(drdp!H85)*'ABXY-TI2S'!$D85))</f>
        <v>0</v>
      </c>
      <c r="I85" s="18">
        <f>IF(D85="SING",(Wellpath!K85-Wellpath!K84)/2*Model!$W$8*(COS(Wellpath!$M85) / GField),Model!$W$8*((drdp!C85)*'ABXY-TI2S'!$B85+(drdp!F85)*'ABXY-TI2S'!$C85+(drdp!I85)*'ABXY-TI2S'!$D85))</f>
        <v>7.613324368362216E-3</v>
      </c>
      <c r="J85" s="18">
        <f>IF(D85="SING",0,Model!$W$8*((drdp!D85)*'ABXY-TI2S'!$B85+(drdp!G85)*'ABXY-TI2S'!$C85+(drdp!J85)*'ABXY-TI2S'!$D85))</f>
        <v>0</v>
      </c>
      <c r="K85" s="21">
        <f>SUM(E$3:E84)+H85</f>
        <v>0</v>
      </c>
      <c r="L85" s="21">
        <f>SUM(F$3:F84)+I85</f>
        <v>1.9130801086866895</v>
      </c>
      <c r="M85" s="21">
        <f>SUM(G$3:G84)+J85</f>
        <v>0</v>
      </c>
      <c r="N85" s="21"/>
      <c r="O85" s="21"/>
      <c r="P85" s="21"/>
      <c r="Q85" s="19">
        <f t="shared" si="5"/>
        <v>0</v>
      </c>
      <c r="R85" s="19">
        <f t="shared" si="5"/>
        <v>3.6598755022526759</v>
      </c>
      <c r="S85" s="19">
        <f t="shared" si="5"/>
        <v>0</v>
      </c>
      <c r="T85" s="19">
        <f t="shared" si="6"/>
        <v>0</v>
      </c>
      <c r="U85" s="19">
        <f t="shared" si="7"/>
        <v>0</v>
      </c>
      <c r="V85" s="19">
        <f t="shared" si="8"/>
        <v>0</v>
      </c>
    </row>
    <row r="86" spans="1:22" x14ac:dyDescent="0.25">
      <c r="A86" s="26">
        <f>Wellpath!E86</f>
        <v>2400</v>
      </c>
      <c r="B86" s="22">
        <v>0</v>
      </c>
      <c r="C86" s="22">
        <v>0</v>
      </c>
      <c r="D86" s="22">
        <f>IF(ABS(Wellpath!$L86)&lt;VerticalInc,"SING",((TAN((PI()/ 2) - Wellpath!$L86)) - TAN(Dip) * COS(Wellpath!$O86)) / GField)</f>
        <v>2.0255257428518445</v>
      </c>
      <c r="E86" s="20">
        <f>IF(D86="SING",(Wellpath!K87-Wellpath!K85)/2*Model!$W$8*(-SIN(Wellpath!M86)) / GField,Model!$W$8*((drdp!B86+drdp!K86)*'ABXY-TI2S'!$B86+(drdp!E86+drdp!N86)*'ABXY-TI2S'!$C86+(drdp!H86+drdp!Q86)*'ABXY-TI2S'!$D86))</f>
        <v>0</v>
      </c>
      <c r="F86" s="20">
        <f>IF(D86="SING",(Wellpath!K87-Wellpath!K85)/2*Model!$W$8*(COS(Wellpath!$M86) / GField),Model!$W$8*((drdp!C86+drdp!L86)*'ABXY-TI2S'!$B86+(drdp!F86+drdp!O86)*'ABXY-TI2S'!$C86+(drdp!I86+drdp!R86)*'ABXY-TI2S'!$D86))</f>
        <v>1.4118744795456835E-2</v>
      </c>
      <c r="G86" s="20">
        <f>IF(D86="SING",0,Model!$W$8*((drdp!D86+drdp!M86)*'ABXY-TI2S'!$B86+(drdp!G86+drdp!P86)*'ABXY-TI2S'!$C86+(drdp!J86+drdp!S86)*'ABXY-TI2S'!$D86))</f>
        <v>0</v>
      </c>
      <c r="H86" s="18">
        <f>IF(D86="SING",(Wellpath!K86-Wellpath!K85)/2*Model!$W$8*(-SIN(Wellpath!$M86) / GField),Model!$W$8*((drdp!B86)*'ABXY-TI2S'!$B86+(drdp!E86)*'ABXY-TI2S'!$C86+(drdp!H86)*'ABXY-TI2S'!$D86))</f>
        <v>0</v>
      </c>
      <c r="I86" s="18">
        <f>IF(D86="SING",(Wellpath!K86-Wellpath!K85)/2*Model!$W$8*(COS(Wellpath!$M86) / GField),Model!$W$8*((drdp!C86)*'ABXY-TI2S'!$B86+(drdp!F86)*'ABXY-TI2S'!$C86+(drdp!I86)*'ABXY-TI2S'!$D86))</f>
        <v>7.0593723977284174E-3</v>
      </c>
      <c r="J86" s="18">
        <f>IF(D86="SING",0,Model!$W$8*((drdp!D86)*'ABXY-TI2S'!$B86+(drdp!G86)*'ABXY-TI2S'!$C86+(drdp!J86)*'ABXY-TI2S'!$D86))</f>
        <v>0</v>
      </c>
      <c r="K86" s="21">
        <f>SUM(E$3:E85)+H86</f>
        <v>0</v>
      </c>
      <c r="L86" s="21">
        <f>SUM(F$3:F85)+I86</f>
        <v>1.9277528054527802</v>
      </c>
      <c r="M86" s="21">
        <f>SUM(G$3:G85)+J86</f>
        <v>0</v>
      </c>
      <c r="N86" s="21"/>
      <c r="O86" s="21"/>
      <c r="P86" s="21"/>
      <c r="Q86" s="19">
        <f t="shared" si="5"/>
        <v>0</v>
      </c>
      <c r="R86" s="19">
        <f t="shared" si="5"/>
        <v>3.7162308789310643</v>
      </c>
      <c r="S86" s="19">
        <f t="shared" si="5"/>
        <v>0</v>
      </c>
      <c r="T86" s="19">
        <f t="shared" si="6"/>
        <v>0</v>
      </c>
      <c r="U86" s="19">
        <f t="shared" si="7"/>
        <v>0</v>
      </c>
      <c r="V86" s="19">
        <f t="shared" si="8"/>
        <v>0</v>
      </c>
    </row>
    <row r="87" spans="1:22" x14ac:dyDescent="0.25">
      <c r="A87" s="26">
        <f>Wellpath!E87</f>
        <v>2430</v>
      </c>
      <c r="B87" s="22">
        <v>0</v>
      </c>
      <c r="C87" s="22">
        <v>0</v>
      </c>
      <c r="D87" s="22">
        <f>IF(ABS(Wellpath!$L87)&lt;VerticalInc,"SING",((TAN((PI()/ 2) - Wellpath!$L87)) - TAN(Dip) * COS(Wellpath!$O87)) / GField)</f>
        <v>4.6650849490246742</v>
      </c>
      <c r="E87" s="20">
        <f>IF(D87="SING",(Wellpath!K88-Wellpath!K86)/2*Model!$W$8*(-SIN(Wellpath!M87)) / GField,Model!$W$8*((drdp!B87+drdp!K87)*'ABXY-TI2S'!$B87+(drdp!E87+drdp!N87)*'ABXY-TI2S'!$C87+(drdp!H87+drdp!Q87)*'ABXY-TI2S'!$D87))</f>
        <v>0</v>
      </c>
      <c r="F87" s="20">
        <f>IF(D87="SING",(Wellpath!K88-Wellpath!K86)/2*Model!$W$8*(COS(Wellpath!$M87) / GField),Model!$W$8*((drdp!C87+drdp!L87)*'ABXY-TI2S'!$B87+(drdp!F87+drdp!O87)*'ABXY-TI2S'!$C87+(drdp!I87+drdp!R87)*'ABXY-TI2S'!$D87))</f>
        <v>1.082803278206816E-2</v>
      </c>
      <c r="G87" s="20">
        <f>IF(D87="SING",0,Model!$W$8*((drdp!D87+drdp!M87)*'ABXY-TI2S'!$B87+(drdp!G87+drdp!P87)*'ABXY-TI2S'!$C87+(drdp!J87+drdp!S87)*'ABXY-TI2S'!$D87))</f>
        <v>0</v>
      </c>
      <c r="H87" s="18">
        <f>IF(D87="SING",(Wellpath!K87-Wellpath!K86)/2*Model!$W$8*(-SIN(Wellpath!$M87) / GField),Model!$W$8*((drdp!B87)*'ABXY-TI2S'!$B87+(drdp!E87)*'ABXY-TI2S'!$C87+(drdp!H87)*'ABXY-TI2S'!$D87))</f>
        <v>0</v>
      </c>
      <c r="I87" s="18">
        <f>IF(D87="SING",(Wellpath!K87-Wellpath!K86)/2*Model!$W$8*(COS(Wellpath!$M87) / GField),Model!$W$8*((drdp!C87)*'ABXY-TI2S'!$B87+(drdp!F87)*'ABXY-TI2S'!$C87+(drdp!I87)*'ABXY-TI2S'!$D87))</f>
        <v>6.4968196692408954E-3</v>
      </c>
      <c r="J87" s="18">
        <f>IF(D87="SING",0,Model!$W$8*((drdp!D87)*'ABXY-TI2S'!$B87+(drdp!G87)*'ABXY-TI2S'!$C87+(drdp!J87)*'ABXY-TI2S'!$D87))</f>
        <v>0</v>
      </c>
      <c r="K87" s="21">
        <f>SUM(E$3:E86)+H87</f>
        <v>0</v>
      </c>
      <c r="L87" s="21">
        <f>SUM(F$3:F86)+I87</f>
        <v>1.9413089975197497</v>
      </c>
      <c r="M87" s="21">
        <f>SUM(G$3:G86)+J87</f>
        <v>0</v>
      </c>
      <c r="N87" s="21"/>
      <c r="O87" s="21"/>
      <c r="P87" s="21"/>
      <c r="Q87" s="19">
        <f t="shared" si="5"/>
        <v>0</v>
      </c>
      <c r="R87" s="19">
        <f t="shared" si="5"/>
        <v>3.7686806238511354</v>
      </c>
      <c r="S87" s="19">
        <f t="shared" si="5"/>
        <v>0</v>
      </c>
      <c r="T87" s="19">
        <f t="shared" si="6"/>
        <v>0</v>
      </c>
      <c r="U87" s="19">
        <f t="shared" si="7"/>
        <v>0</v>
      </c>
      <c r="V87" s="19">
        <f t="shared" si="8"/>
        <v>0</v>
      </c>
    </row>
    <row r="88" spans="1:22" x14ac:dyDescent="0.25">
      <c r="A88" s="26">
        <f>Wellpath!E88</f>
        <v>2450</v>
      </c>
      <c r="B88" s="22">
        <v>0</v>
      </c>
      <c r="C88" s="22">
        <v>0</v>
      </c>
      <c r="D88" s="22" t="str">
        <f>IF(ABS(Wellpath!$L88)&lt;VerticalInc,"SING",((TAN((PI()/ 2) - Wellpath!$L88)) - TAN(Dip) * COS(Wellpath!$O88)) / GField)</f>
        <v>SING</v>
      </c>
      <c r="E88" s="20">
        <f>IF(D88="SING",(Wellpath!K89-Wellpath!K87)/2*Model!$W$8*(-SIN(Wellpath!M88)) / GField,Model!$W$8*((drdp!B88+drdp!K88)*'ABXY-TI2S'!$B88+(drdp!E88+drdp!N88)*'ABXY-TI2S'!$C88+(drdp!H88+drdp!Q88)*'ABXY-TI2S'!$D88))</f>
        <v>0</v>
      </c>
      <c r="F88" s="20">
        <f>IF(D88="SING",(Wellpath!K89-Wellpath!K87)/2*Model!$W$8*(COS(Wellpath!$M88) / GField),Model!$W$8*((drdp!C88+drdp!L88)*'ABXY-TI2S'!$B88+(drdp!F88+drdp!O88)*'ABXY-TI2S'!$C88+(drdp!I88+drdp!R88)*'ABXY-TI2S'!$D88))</f>
        <v>6.1182972778675692E-3</v>
      </c>
      <c r="G88" s="20">
        <f>IF(D88="SING",0,Model!$W$8*((drdp!D88+drdp!M88)*'ABXY-TI2S'!$B88+(drdp!G88+drdp!P88)*'ABXY-TI2S'!$C88+(drdp!J88+drdp!S88)*'ABXY-TI2S'!$D88))</f>
        <v>0</v>
      </c>
      <c r="H88" s="18">
        <f>IF(D88="SING",(Wellpath!K88-Wellpath!K87)/2*Model!$W$8*(-SIN(Wellpath!$M88) / GField),Model!$W$8*((drdp!B88)*'ABXY-TI2S'!$B88+(drdp!E88)*'ABXY-TI2S'!$C88+(drdp!H88)*'ABXY-TI2S'!$D88))</f>
        <v>0</v>
      </c>
      <c r="I88" s="18">
        <f>IF(D88="SING",(Wellpath!K88-Wellpath!K87)/2*Model!$W$8*(COS(Wellpath!$M88) / GField),Model!$W$8*((drdp!C88)*'ABXY-TI2S'!$B88+(drdp!F88)*'ABXY-TI2S'!$C88+(drdp!I88)*'ABXY-TI2S'!$D88))</f>
        <v>4.0788648519117137E-3</v>
      </c>
      <c r="J88" s="18">
        <f>IF(D88="SING",0,Model!$W$8*((drdp!D88)*'ABXY-TI2S'!$B88+(drdp!G88)*'ABXY-TI2S'!$C88+(drdp!J88)*'ABXY-TI2S'!$D88))</f>
        <v>0</v>
      </c>
      <c r="K88" s="21">
        <f>SUM(E$3:E87)+H88</f>
        <v>0</v>
      </c>
      <c r="L88" s="21">
        <f>SUM(F$3:F87)+I88</f>
        <v>1.9497190754844886</v>
      </c>
      <c r="M88" s="21">
        <f>SUM(G$3:G87)+J88</f>
        <v>0</v>
      </c>
      <c r="N88" s="21"/>
      <c r="O88" s="21"/>
      <c r="P88" s="21"/>
      <c r="Q88" s="19">
        <f t="shared" si="5"/>
        <v>0</v>
      </c>
      <c r="R88" s="19">
        <f t="shared" si="5"/>
        <v>3.8014044733080889</v>
      </c>
      <c r="S88" s="19">
        <f t="shared" si="5"/>
        <v>0</v>
      </c>
      <c r="T88" s="19">
        <f t="shared" si="6"/>
        <v>0</v>
      </c>
      <c r="U88" s="19">
        <f t="shared" si="7"/>
        <v>0</v>
      </c>
      <c r="V88" s="19">
        <f t="shared" si="8"/>
        <v>0</v>
      </c>
    </row>
    <row r="89" spans="1:22" x14ac:dyDescent="0.25">
      <c r="A89" s="26">
        <f>Wellpath!E89</f>
        <v>2460</v>
      </c>
      <c r="B89" s="22">
        <v>0</v>
      </c>
      <c r="C89" s="22">
        <v>0</v>
      </c>
      <c r="D89" s="22" t="str">
        <f>IF(ABS(Wellpath!$L89)&lt;VerticalInc,"SING",((TAN((PI()/ 2) - Wellpath!$L89)) - TAN(Dip) * COS(Wellpath!$O89)) / GField)</f>
        <v>SING</v>
      </c>
      <c r="E89" s="20">
        <f>IF(D89="SING",(Wellpath!K90-Wellpath!K88)/2*Model!$W$8*(-SIN(Wellpath!M89)) / GField,Model!$W$8*((drdp!B89+drdp!K89)*'ABXY-TI2S'!$B89+(drdp!E89+drdp!N89)*'ABXY-TI2S'!$C89+(drdp!H89+drdp!Q89)*'ABXY-TI2S'!$D89))</f>
        <v>0</v>
      </c>
      <c r="F89" s="20">
        <f>IF(D89="SING",(Wellpath!K90-Wellpath!K88)/2*Model!$W$8*(COS(Wellpath!$M89) / GField),Model!$W$8*((drdp!C89+drdp!L89)*'ABXY-TI2S'!$B89+(drdp!F89+drdp!O89)*'ABXY-TI2S'!$C89+(drdp!I89+drdp!R89)*'ABXY-TI2S'!$D89))</f>
        <v>8.1577297038234273E-3</v>
      </c>
      <c r="G89" s="20">
        <f>IF(D89="SING",0,Model!$W$8*((drdp!D89+drdp!M89)*'ABXY-TI2S'!$B89+(drdp!G89+drdp!P89)*'ABXY-TI2S'!$C89+(drdp!J89+drdp!S89)*'ABXY-TI2S'!$D89))</f>
        <v>0</v>
      </c>
      <c r="H89" s="18">
        <f>IF(D89="SING",(Wellpath!K89-Wellpath!K88)/2*Model!$W$8*(-SIN(Wellpath!$M89) / GField),Model!$W$8*((drdp!B89)*'ABXY-TI2S'!$B89+(drdp!E89)*'ABXY-TI2S'!$C89+(drdp!H89)*'ABXY-TI2S'!$D89))</f>
        <v>0</v>
      </c>
      <c r="I89" s="18">
        <f>IF(D89="SING",(Wellpath!K89-Wellpath!K88)/2*Model!$W$8*(COS(Wellpath!$M89) / GField),Model!$W$8*((drdp!C89)*'ABXY-TI2S'!$B89+(drdp!F89)*'ABXY-TI2S'!$C89+(drdp!I89)*'ABXY-TI2S'!$D89))</f>
        <v>2.0394324259558568E-3</v>
      </c>
      <c r="J89" s="18">
        <f>IF(D89="SING",0,Model!$W$8*((drdp!D89)*'ABXY-TI2S'!$B89+(drdp!G89)*'ABXY-TI2S'!$C89+(drdp!J89)*'ABXY-TI2S'!$D89))</f>
        <v>0</v>
      </c>
      <c r="K89" s="21">
        <f>SUM(E$3:E88)+H89</f>
        <v>0</v>
      </c>
      <c r="L89" s="21">
        <f>SUM(F$3:F88)+I89</f>
        <v>1.9537979403364003</v>
      </c>
      <c r="M89" s="21">
        <f>SUM(G$3:G88)+J89</f>
        <v>0</v>
      </c>
      <c r="N89" s="21"/>
      <c r="O89" s="21"/>
      <c r="P89" s="21"/>
      <c r="Q89" s="19">
        <f t="shared" si="5"/>
        <v>0</v>
      </c>
      <c r="R89" s="19">
        <f t="shared" si="5"/>
        <v>3.81732639166276</v>
      </c>
      <c r="S89" s="19">
        <f t="shared" si="5"/>
        <v>0</v>
      </c>
      <c r="T89" s="19">
        <f t="shared" si="6"/>
        <v>0</v>
      </c>
      <c r="U89" s="19">
        <f t="shared" si="7"/>
        <v>0</v>
      </c>
      <c r="V89" s="19">
        <f t="shared" si="8"/>
        <v>0</v>
      </c>
    </row>
    <row r="90" spans="1:22" x14ac:dyDescent="0.25">
      <c r="A90" s="26">
        <f>Wellpath!E90</f>
        <v>2490</v>
      </c>
      <c r="B90" s="22">
        <v>0</v>
      </c>
      <c r="C90" s="22">
        <v>0</v>
      </c>
      <c r="D90" s="22" t="str">
        <f>IF(ABS(Wellpath!$L90)&lt;VerticalInc,"SING",((TAN((PI()/ 2) - Wellpath!$L90)) - TAN(Dip) * COS(Wellpath!$O90)) / GField)</f>
        <v>SING</v>
      </c>
      <c r="E90" s="20">
        <f>IF(D90="SING",(Wellpath!K91-Wellpath!K89)/2*Model!$W$8*(-SIN(Wellpath!M90)) / GField,Model!$W$8*((drdp!B90+drdp!K90)*'ABXY-TI2S'!$B90+(drdp!E90+drdp!N90)*'ABXY-TI2S'!$C90+(drdp!H90+drdp!Q90)*'ABXY-TI2S'!$D90))</f>
        <v>0</v>
      </c>
      <c r="F90" s="20">
        <f>IF(D90="SING",(Wellpath!K91-Wellpath!K89)/2*Model!$W$8*(COS(Wellpath!$M90) / GField),Model!$W$8*((drdp!C90+drdp!L90)*'ABXY-TI2S'!$B90+(drdp!F90+drdp!O90)*'ABXY-TI2S'!$C90+(drdp!I90+drdp!R90)*'ABXY-TI2S'!$D90))</f>
        <v>1.2236594555735138E-2</v>
      </c>
      <c r="G90" s="20">
        <f>IF(D90="SING",0,Model!$W$8*((drdp!D90+drdp!M90)*'ABXY-TI2S'!$B90+(drdp!G90+drdp!P90)*'ABXY-TI2S'!$C90+(drdp!J90+drdp!S90)*'ABXY-TI2S'!$D90))</f>
        <v>0</v>
      </c>
      <c r="H90" s="18">
        <f>IF(D90="SING",(Wellpath!K90-Wellpath!K89)/2*Model!$W$8*(-SIN(Wellpath!$M90) / GField),Model!$W$8*((drdp!B90)*'ABXY-TI2S'!$B90+(drdp!E90)*'ABXY-TI2S'!$C90+(drdp!H90)*'ABXY-TI2S'!$D90))</f>
        <v>0</v>
      </c>
      <c r="I90" s="18">
        <f>IF(D90="SING",(Wellpath!K90-Wellpath!K89)/2*Model!$W$8*(COS(Wellpath!$M90) / GField),Model!$W$8*((drdp!C90)*'ABXY-TI2S'!$B90+(drdp!F90)*'ABXY-TI2S'!$C90+(drdp!I90)*'ABXY-TI2S'!$D90))</f>
        <v>6.1182972778675692E-3</v>
      </c>
      <c r="J90" s="18">
        <f>IF(D90="SING",0,Model!$W$8*((drdp!D90)*'ABXY-TI2S'!$B90+(drdp!G90)*'ABXY-TI2S'!$C90+(drdp!J90)*'ABXY-TI2S'!$D90))</f>
        <v>0</v>
      </c>
      <c r="K90" s="21">
        <f>SUM(E$3:E89)+H90</f>
        <v>0</v>
      </c>
      <c r="L90" s="21">
        <f>SUM(F$3:F89)+I90</f>
        <v>1.9660345348921353</v>
      </c>
      <c r="M90" s="21">
        <f>SUM(G$3:G89)+J90</f>
        <v>0</v>
      </c>
      <c r="N90" s="21"/>
      <c r="O90" s="21"/>
      <c r="P90" s="21"/>
      <c r="Q90" s="19">
        <f t="shared" si="5"/>
        <v>0</v>
      </c>
      <c r="R90" s="19">
        <f t="shared" si="5"/>
        <v>3.8652917923885348</v>
      </c>
      <c r="S90" s="19">
        <f t="shared" si="5"/>
        <v>0</v>
      </c>
      <c r="T90" s="19">
        <f t="shared" si="6"/>
        <v>0</v>
      </c>
      <c r="U90" s="19">
        <f t="shared" si="7"/>
        <v>0</v>
      </c>
      <c r="V90" s="19">
        <f t="shared" si="8"/>
        <v>0</v>
      </c>
    </row>
    <row r="91" spans="1:22" x14ac:dyDescent="0.25">
      <c r="A91" s="26">
        <f>Wellpath!E91</f>
        <v>2520</v>
      </c>
      <c r="B91" s="22">
        <v>0</v>
      </c>
      <c r="C91" s="22">
        <v>0</v>
      </c>
      <c r="D91" s="22" t="str">
        <f>IF(ABS(Wellpath!$L91)&lt;VerticalInc,"SING",((TAN((PI()/ 2) - Wellpath!$L91)) - TAN(Dip) * COS(Wellpath!$O91)) / GField)</f>
        <v>SING</v>
      </c>
      <c r="E91" s="20">
        <f>IF(D91="SING",(Wellpath!K92-Wellpath!K90)/2*Model!$W$8*(-SIN(Wellpath!M91)) / GField,Model!$W$8*((drdp!B91+drdp!K91)*'ABXY-TI2S'!$B91+(drdp!E91+drdp!N91)*'ABXY-TI2S'!$C91+(drdp!H91+drdp!Q91)*'ABXY-TI2S'!$D91))</f>
        <v>0</v>
      </c>
      <c r="F91" s="20">
        <f>IF(D91="SING",(Wellpath!K92-Wellpath!K90)/2*Model!$W$8*(COS(Wellpath!$M91) / GField),Model!$W$8*((drdp!C91+drdp!L91)*'ABXY-TI2S'!$B91+(drdp!F91+drdp!O91)*'ABXY-TI2S'!$C91+(drdp!I91+drdp!R91)*'ABXY-TI2S'!$D91))</f>
        <v>1.2236594555735138E-2</v>
      </c>
      <c r="G91" s="20">
        <f>IF(D91="SING",0,Model!$W$8*((drdp!D91+drdp!M91)*'ABXY-TI2S'!$B91+(drdp!G91+drdp!P91)*'ABXY-TI2S'!$C91+(drdp!J91+drdp!S91)*'ABXY-TI2S'!$D91))</f>
        <v>0</v>
      </c>
      <c r="H91" s="18">
        <f>IF(D91="SING",(Wellpath!K91-Wellpath!K90)/2*Model!$W$8*(-SIN(Wellpath!$M91) / GField),Model!$W$8*((drdp!B91)*'ABXY-TI2S'!$B91+(drdp!E91)*'ABXY-TI2S'!$C91+(drdp!H91)*'ABXY-TI2S'!$D91))</f>
        <v>0</v>
      </c>
      <c r="I91" s="18">
        <f>IF(D91="SING",(Wellpath!K91-Wellpath!K90)/2*Model!$W$8*(COS(Wellpath!$M91) / GField),Model!$W$8*((drdp!C91)*'ABXY-TI2S'!$B91+(drdp!F91)*'ABXY-TI2S'!$C91+(drdp!I91)*'ABXY-TI2S'!$D91))</f>
        <v>6.1182972778675692E-3</v>
      </c>
      <c r="J91" s="18">
        <f>IF(D91="SING",0,Model!$W$8*((drdp!D91)*'ABXY-TI2S'!$B91+(drdp!G91)*'ABXY-TI2S'!$C91+(drdp!J91)*'ABXY-TI2S'!$D91))</f>
        <v>0</v>
      </c>
      <c r="K91" s="21">
        <f>SUM(E$3:E90)+H91</f>
        <v>0</v>
      </c>
      <c r="L91" s="21">
        <f>SUM(F$3:F90)+I91</f>
        <v>1.9782711294478705</v>
      </c>
      <c r="M91" s="21">
        <f>SUM(G$3:G90)+J91</f>
        <v>0</v>
      </c>
      <c r="N91" s="21"/>
      <c r="O91" s="21"/>
      <c r="P91" s="21"/>
      <c r="Q91" s="19">
        <f t="shared" si="5"/>
        <v>0</v>
      </c>
      <c r="R91" s="19">
        <f t="shared" si="5"/>
        <v>3.9135566616069535</v>
      </c>
      <c r="S91" s="19">
        <f t="shared" si="5"/>
        <v>0</v>
      </c>
      <c r="T91" s="19">
        <f t="shared" si="6"/>
        <v>0</v>
      </c>
      <c r="U91" s="19">
        <f t="shared" si="7"/>
        <v>0</v>
      </c>
      <c r="V91" s="19">
        <f t="shared" si="8"/>
        <v>0</v>
      </c>
    </row>
    <row r="92" spans="1:22" x14ac:dyDescent="0.25">
      <c r="A92" s="26">
        <f>Wellpath!E92</f>
        <v>2550</v>
      </c>
      <c r="B92" s="22">
        <v>0</v>
      </c>
      <c r="C92" s="22">
        <v>0</v>
      </c>
      <c r="D92" s="22" t="str">
        <f>IF(ABS(Wellpath!$L92)&lt;VerticalInc,"SING",((TAN((PI()/ 2) - Wellpath!$L92)) - TAN(Dip) * COS(Wellpath!$O92)) / GField)</f>
        <v>SING</v>
      </c>
      <c r="E92" s="20">
        <f>IF(D92="SING",(Wellpath!K93-Wellpath!K91)/2*Model!$W$8*(-SIN(Wellpath!M92)) / GField,Model!$W$8*((drdp!B92+drdp!K92)*'ABXY-TI2S'!$B92+(drdp!E92+drdp!N92)*'ABXY-TI2S'!$C92+(drdp!H92+drdp!Q92)*'ABXY-TI2S'!$D92))</f>
        <v>0</v>
      </c>
      <c r="F92" s="20">
        <f>IF(D92="SING",(Wellpath!K93-Wellpath!K91)/2*Model!$W$8*(COS(Wellpath!$M92) / GField),Model!$W$8*((drdp!C92+drdp!L92)*'ABXY-TI2S'!$B92+(drdp!F92+drdp!O92)*'ABXY-TI2S'!$C92+(drdp!I92+drdp!R92)*'ABXY-TI2S'!$D92))</f>
        <v>1.2236594555735138E-2</v>
      </c>
      <c r="G92" s="20">
        <f>IF(D92="SING",0,Model!$W$8*((drdp!D92+drdp!M92)*'ABXY-TI2S'!$B92+(drdp!G92+drdp!P92)*'ABXY-TI2S'!$C92+(drdp!J92+drdp!S92)*'ABXY-TI2S'!$D92))</f>
        <v>0</v>
      </c>
      <c r="H92" s="18">
        <f>IF(D92="SING",(Wellpath!K92-Wellpath!K91)/2*Model!$W$8*(-SIN(Wellpath!$M92) / GField),Model!$W$8*((drdp!B92)*'ABXY-TI2S'!$B92+(drdp!E92)*'ABXY-TI2S'!$C92+(drdp!H92)*'ABXY-TI2S'!$D92))</f>
        <v>0</v>
      </c>
      <c r="I92" s="18">
        <f>IF(D92="SING",(Wellpath!K92-Wellpath!K91)/2*Model!$W$8*(COS(Wellpath!$M92) / GField),Model!$W$8*((drdp!C92)*'ABXY-TI2S'!$B92+(drdp!F92)*'ABXY-TI2S'!$C92+(drdp!I92)*'ABXY-TI2S'!$D92))</f>
        <v>6.1182972778675692E-3</v>
      </c>
      <c r="J92" s="18">
        <f>IF(D92="SING",0,Model!$W$8*((drdp!D92)*'ABXY-TI2S'!$B92+(drdp!G92)*'ABXY-TI2S'!$C92+(drdp!J92)*'ABXY-TI2S'!$D92))</f>
        <v>0</v>
      </c>
      <c r="K92" s="21">
        <f>SUM(E$3:E91)+H92</f>
        <v>0</v>
      </c>
      <c r="L92" s="21">
        <f>SUM(F$3:F91)+I92</f>
        <v>1.9905077240036058</v>
      </c>
      <c r="M92" s="21">
        <f>SUM(G$3:G91)+J92</f>
        <v>0</v>
      </c>
      <c r="N92" s="21"/>
      <c r="O92" s="21"/>
      <c r="P92" s="21"/>
      <c r="Q92" s="19">
        <f t="shared" si="5"/>
        <v>0</v>
      </c>
      <c r="R92" s="19">
        <f t="shared" si="5"/>
        <v>3.9621209993180146</v>
      </c>
      <c r="S92" s="19">
        <f t="shared" si="5"/>
        <v>0</v>
      </c>
      <c r="T92" s="19">
        <f t="shared" si="6"/>
        <v>0</v>
      </c>
      <c r="U92" s="19">
        <f t="shared" si="7"/>
        <v>0</v>
      </c>
      <c r="V92" s="19">
        <f t="shared" si="8"/>
        <v>0</v>
      </c>
    </row>
    <row r="93" spans="1:22" x14ac:dyDescent="0.25">
      <c r="A93" s="26">
        <f>Wellpath!E93</f>
        <v>2580</v>
      </c>
      <c r="B93" s="22">
        <v>0</v>
      </c>
      <c r="C93" s="22">
        <v>0</v>
      </c>
      <c r="D93" s="22" t="str">
        <f>IF(ABS(Wellpath!$L93)&lt;VerticalInc,"SING",((TAN((PI()/ 2) - Wellpath!$L93)) - TAN(Dip) * COS(Wellpath!$O93)) / GField)</f>
        <v>SING</v>
      </c>
      <c r="E93" s="20">
        <f>IF(D93="SING",(Wellpath!K94-Wellpath!K92)/2*Model!$W$8*(-SIN(Wellpath!M93)) / GField,Model!$W$8*((drdp!B93+drdp!K93)*'ABXY-TI2S'!$B93+(drdp!E93+drdp!N93)*'ABXY-TI2S'!$C93+(drdp!H93+drdp!Q93)*'ABXY-TI2S'!$D93))</f>
        <v>0</v>
      </c>
      <c r="F93" s="20">
        <f>IF(D93="SING",(Wellpath!K94-Wellpath!K92)/2*Model!$W$8*(COS(Wellpath!$M93) / GField),Model!$W$8*((drdp!C93+drdp!L93)*'ABXY-TI2S'!$B93+(drdp!F93+drdp!O93)*'ABXY-TI2S'!$C93+(drdp!I93+drdp!R93)*'ABXY-TI2S'!$D93))</f>
        <v>1.2236594555735138E-2</v>
      </c>
      <c r="G93" s="20">
        <f>IF(D93="SING",0,Model!$W$8*((drdp!D93+drdp!M93)*'ABXY-TI2S'!$B93+(drdp!G93+drdp!P93)*'ABXY-TI2S'!$C93+(drdp!J93+drdp!S93)*'ABXY-TI2S'!$D93))</f>
        <v>0</v>
      </c>
      <c r="H93" s="18">
        <f>IF(D93="SING",(Wellpath!K93-Wellpath!K92)/2*Model!$W$8*(-SIN(Wellpath!$M93) / GField),Model!$W$8*((drdp!B93)*'ABXY-TI2S'!$B93+(drdp!E93)*'ABXY-TI2S'!$C93+(drdp!H93)*'ABXY-TI2S'!$D93))</f>
        <v>0</v>
      </c>
      <c r="I93" s="18">
        <f>IF(D93="SING",(Wellpath!K93-Wellpath!K92)/2*Model!$W$8*(COS(Wellpath!$M93) / GField),Model!$W$8*((drdp!C93)*'ABXY-TI2S'!$B93+(drdp!F93)*'ABXY-TI2S'!$C93+(drdp!I93)*'ABXY-TI2S'!$D93))</f>
        <v>6.1182972778675692E-3</v>
      </c>
      <c r="J93" s="18">
        <f>IF(D93="SING",0,Model!$W$8*((drdp!D93)*'ABXY-TI2S'!$B93+(drdp!G93)*'ABXY-TI2S'!$C93+(drdp!J93)*'ABXY-TI2S'!$D93))</f>
        <v>0</v>
      </c>
      <c r="K93" s="21">
        <f>SUM(E$3:E92)+H93</f>
        <v>0</v>
      </c>
      <c r="L93" s="21">
        <f>SUM(F$3:F92)+I93</f>
        <v>2.002744318559341</v>
      </c>
      <c r="M93" s="21">
        <f>SUM(G$3:G92)+J93</f>
        <v>0</v>
      </c>
      <c r="N93" s="21"/>
      <c r="O93" s="21"/>
      <c r="P93" s="21"/>
      <c r="Q93" s="19">
        <f t="shared" si="5"/>
        <v>0</v>
      </c>
      <c r="R93" s="19">
        <f t="shared" si="5"/>
        <v>4.0109848055217192</v>
      </c>
      <c r="S93" s="19">
        <f t="shared" si="5"/>
        <v>0</v>
      </c>
      <c r="T93" s="19">
        <f t="shared" si="6"/>
        <v>0</v>
      </c>
      <c r="U93" s="19">
        <f t="shared" si="7"/>
        <v>0</v>
      </c>
      <c r="V93" s="19">
        <f t="shared" si="8"/>
        <v>0</v>
      </c>
    </row>
    <row r="94" spans="1:22" x14ac:dyDescent="0.25">
      <c r="A94" s="26">
        <f>Wellpath!E94</f>
        <v>2610</v>
      </c>
      <c r="B94" s="22">
        <v>0</v>
      </c>
      <c r="C94" s="22">
        <v>0</v>
      </c>
      <c r="D94" s="22" t="str">
        <f>IF(ABS(Wellpath!$L94)&lt;VerticalInc,"SING",((TAN((PI()/ 2) - Wellpath!$L94)) - TAN(Dip) * COS(Wellpath!$O94)) / GField)</f>
        <v>SING</v>
      </c>
      <c r="E94" s="20">
        <f>IF(D94="SING",(Wellpath!K95-Wellpath!K93)/2*Model!$W$8*(-SIN(Wellpath!M94)) / GField,Model!$W$8*((drdp!B94+drdp!K94)*'ABXY-TI2S'!$B94+(drdp!E94+drdp!N94)*'ABXY-TI2S'!$C94+(drdp!H94+drdp!Q94)*'ABXY-TI2S'!$D94))</f>
        <v>0</v>
      </c>
      <c r="F94" s="20">
        <f>IF(D94="SING",(Wellpath!K95-Wellpath!K93)/2*Model!$W$8*(COS(Wellpath!$M94) / GField),Model!$W$8*((drdp!C94+drdp!L94)*'ABXY-TI2S'!$B94+(drdp!F94+drdp!O94)*'ABXY-TI2S'!$C94+(drdp!I94+drdp!R94)*'ABXY-TI2S'!$D94))</f>
        <v>1.2236594555735138E-2</v>
      </c>
      <c r="G94" s="20">
        <f>IF(D94="SING",0,Model!$W$8*((drdp!D94+drdp!M94)*'ABXY-TI2S'!$B94+(drdp!G94+drdp!P94)*'ABXY-TI2S'!$C94+(drdp!J94+drdp!S94)*'ABXY-TI2S'!$D94))</f>
        <v>0</v>
      </c>
      <c r="H94" s="18">
        <f>IF(D94="SING",(Wellpath!K94-Wellpath!K93)/2*Model!$W$8*(-SIN(Wellpath!$M94) / GField),Model!$W$8*((drdp!B94)*'ABXY-TI2S'!$B94+(drdp!E94)*'ABXY-TI2S'!$C94+(drdp!H94)*'ABXY-TI2S'!$D94))</f>
        <v>0</v>
      </c>
      <c r="I94" s="18">
        <f>IF(D94="SING",(Wellpath!K94-Wellpath!K93)/2*Model!$W$8*(COS(Wellpath!$M94) / GField),Model!$W$8*((drdp!C94)*'ABXY-TI2S'!$B94+(drdp!F94)*'ABXY-TI2S'!$C94+(drdp!I94)*'ABXY-TI2S'!$D94))</f>
        <v>6.1182972778675692E-3</v>
      </c>
      <c r="J94" s="18">
        <f>IF(D94="SING",0,Model!$W$8*((drdp!D94)*'ABXY-TI2S'!$B94+(drdp!G94)*'ABXY-TI2S'!$C94+(drdp!J94)*'ABXY-TI2S'!$D94))</f>
        <v>0</v>
      </c>
      <c r="K94" s="21">
        <f>SUM(E$3:E93)+H94</f>
        <v>0</v>
      </c>
      <c r="L94" s="21">
        <f>SUM(F$3:F93)+I94</f>
        <v>2.014980913115076</v>
      </c>
      <c r="M94" s="21">
        <f>SUM(G$3:G93)+J94</f>
        <v>0</v>
      </c>
      <c r="N94" s="21"/>
      <c r="O94" s="21"/>
      <c r="P94" s="21"/>
      <c r="Q94" s="19">
        <f t="shared" si="5"/>
        <v>0</v>
      </c>
      <c r="R94" s="19">
        <f t="shared" si="5"/>
        <v>4.0601480802180658</v>
      </c>
      <c r="S94" s="19">
        <f t="shared" si="5"/>
        <v>0</v>
      </c>
      <c r="T94" s="19">
        <f t="shared" si="6"/>
        <v>0</v>
      </c>
      <c r="U94" s="19">
        <f t="shared" si="7"/>
        <v>0</v>
      </c>
      <c r="V94" s="19">
        <f t="shared" si="8"/>
        <v>0</v>
      </c>
    </row>
    <row r="95" spans="1:22" x14ac:dyDescent="0.25">
      <c r="A95" s="26">
        <f>Wellpath!E95</f>
        <v>2640</v>
      </c>
      <c r="B95" s="22">
        <v>0</v>
      </c>
      <c r="C95" s="22">
        <v>0</v>
      </c>
      <c r="D95" s="22" t="str">
        <f>IF(ABS(Wellpath!$L95)&lt;VerticalInc,"SING",((TAN((PI()/ 2) - Wellpath!$L95)) - TAN(Dip) * COS(Wellpath!$O95)) / GField)</f>
        <v>SING</v>
      </c>
      <c r="E95" s="20">
        <f>IF(D95="SING",(Wellpath!K96-Wellpath!K94)/2*Model!$W$8*(-SIN(Wellpath!M95)) / GField,Model!$W$8*((drdp!B95+drdp!K95)*'ABXY-TI2S'!$B95+(drdp!E95+drdp!N95)*'ABXY-TI2S'!$C95+(drdp!H95+drdp!Q95)*'ABXY-TI2S'!$D95))</f>
        <v>0</v>
      </c>
      <c r="F95" s="20">
        <f>IF(D95="SING",(Wellpath!K96-Wellpath!K94)/2*Model!$W$8*(COS(Wellpath!$M95) / GField),Model!$W$8*((drdp!C95+drdp!L95)*'ABXY-TI2S'!$B95+(drdp!F95+drdp!O95)*'ABXY-TI2S'!$C95+(drdp!I95+drdp!R95)*'ABXY-TI2S'!$D95))</f>
        <v>1.2236594555735138E-2</v>
      </c>
      <c r="G95" s="20">
        <f>IF(D95="SING",0,Model!$W$8*((drdp!D95+drdp!M95)*'ABXY-TI2S'!$B95+(drdp!G95+drdp!P95)*'ABXY-TI2S'!$C95+(drdp!J95+drdp!S95)*'ABXY-TI2S'!$D95))</f>
        <v>0</v>
      </c>
      <c r="H95" s="18">
        <f>IF(D95="SING",(Wellpath!K95-Wellpath!K94)/2*Model!$W$8*(-SIN(Wellpath!$M95) / GField),Model!$W$8*((drdp!B95)*'ABXY-TI2S'!$B95+(drdp!E95)*'ABXY-TI2S'!$C95+(drdp!H95)*'ABXY-TI2S'!$D95))</f>
        <v>0</v>
      </c>
      <c r="I95" s="18">
        <f>IF(D95="SING",(Wellpath!K95-Wellpath!K94)/2*Model!$W$8*(COS(Wellpath!$M95) / GField),Model!$W$8*((drdp!C95)*'ABXY-TI2S'!$B95+(drdp!F95)*'ABXY-TI2S'!$C95+(drdp!I95)*'ABXY-TI2S'!$D95))</f>
        <v>6.1182972778675692E-3</v>
      </c>
      <c r="J95" s="18">
        <f>IF(D95="SING",0,Model!$W$8*((drdp!D95)*'ABXY-TI2S'!$B95+(drdp!G95)*'ABXY-TI2S'!$C95+(drdp!J95)*'ABXY-TI2S'!$D95))</f>
        <v>0</v>
      </c>
      <c r="K95" s="21">
        <f>SUM(E$3:E94)+H95</f>
        <v>0</v>
      </c>
      <c r="L95" s="21">
        <f>SUM(F$3:F94)+I95</f>
        <v>2.027217507670811</v>
      </c>
      <c r="M95" s="21">
        <f>SUM(G$3:G94)+J95</f>
        <v>0</v>
      </c>
      <c r="N95" s="21"/>
      <c r="O95" s="21"/>
      <c r="P95" s="21"/>
      <c r="Q95" s="19">
        <f t="shared" si="5"/>
        <v>0</v>
      </c>
      <c r="R95" s="19">
        <f t="shared" si="5"/>
        <v>4.1096108234070545</v>
      </c>
      <c r="S95" s="19">
        <f t="shared" si="5"/>
        <v>0</v>
      </c>
      <c r="T95" s="19">
        <f t="shared" si="6"/>
        <v>0</v>
      </c>
      <c r="U95" s="19">
        <f t="shared" si="7"/>
        <v>0</v>
      </c>
      <c r="V95" s="19">
        <f t="shared" si="8"/>
        <v>0</v>
      </c>
    </row>
    <row r="96" spans="1:22" x14ac:dyDescent="0.25">
      <c r="A96" s="26">
        <f>Wellpath!E96</f>
        <v>2670</v>
      </c>
      <c r="B96" s="22">
        <v>0</v>
      </c>
      <c r="C96" s="22">
        <v>0</v>
      </c>
      <c r="D96" s="22" t="str">
        <f>IF(ABS(Wellpath!$L96)&lt;VerticalInc,"SING",((TAN((PI()/ 2) - Wellpath!$L96)) - TAN(Dip) * COS(Wellpath!$O96)) / GField)</f>
        <v>SING</v>
      </c>
      <c r="E96" s="20">
        <f>IF(D96="SING",(Wellpath!K97-Wellpath!K95)/2*Model!$W$8*(-SIN(Wellpath!M96)) / GField,Model!$W$8*((drdp!B96+drdp!K96)*'ABXY-TI2S'!$B96+(drdp!E96+drdp!N96)*'ABXY-TI2S'!$C96+(drdp!H96+drdp!Q96)*'ABXY-TI2S'!$D96))</f>
        <v>0</v>
      </c>
      <c r="F96" s="20">
        <f>IF(D96="SING",(Wellpath!K97-Wellpath!K95)/2*Model!$W$8*(COS(Wellpath!$M96) / GField),Model!$W$8*((drdp!C96+drdp!L96)*'ABXY-TI2S'!$B96+(drdp!F96+drdp!O96)*'ABXY-TI2S'!$C96+(drdp!I96+drdp!R96)*'ABXY-TI2S'!$D96))</f>
        <v>1.2236594555735138E-2</v>
      </c>
      <c r="G96" s="20">
        <f>IF(D96="SING",0,Model!$W$8*((drdp!D96+drdp!M96)*'ABXY-TI2S'!$B96+(drdp!G96+drdp!P96)*'ABXY-TI2S'!$C96+(drdp!J96+drdp!S96)*'ABXY-TI2S'!$D96))</f>
        <v>0</v>
      </c>
      <c r="H96" s="18">
        <f>IF(D96="SING",(Wellpath!K96-Wellpath!K95)/2*Model!$W$8*(-SIN(Wellpath!$M96) / GField),Model!$W$8*((drdp!B96)*'ABXY-TI2S'!$B96+(drdp!E96)*'ABXY-TI2S'!$C96+(drdp!H96)*'ABXY-TI2S'!$D96))</f>
        <v>0</v>
      </c>
      <c r="I96" s="18">
        <f>IF(D96="SING",(Wellpath!K96-Wellpath!K95)/2*Model!$W$8*(COS(Wellpath!$M96) / GField),Model!$W$8*((drdp!C96)*'ABXY-TI2S'!$B96+(drdp!F96)*'ABXY-TI2S'!$C96+(drdp!I96)*'ABXY-TI2S'!$D96))</f>
        <v>6.1182972778675692E-3</v>
      </c>
      <c r="J96" s="18">
        <f>IF(D96="SING",0,Model!$W$8*((drdp!D96)*'ABXY-TI2S'!$B96+(drdp!G96)*'ABXY-TI2S'!$C96+(drdp!J96)*'ABXY-TI2S'!$D96))</f>
        <v>0</v>
      </c>
      <c r="K96" s="21">
        <f>SUM(E$3:E95)+H96</f>
        <v>0</v>
      </c>
      <c r="L96" s="21">
        <f>SUM(F$3:F95)+I96</f>
        <v>2.039454102226546</v>
      </c>
      <c r="M96" s="21">
        <f>SUM(G$3:G95)+J96</f>
        <v>0</v>
      </c>
      <c r="N96" s="21"/>
      <c r="O96" s="21"/>
      <c r="P96" s="21"/>
      <c r="Q96" s="19">
        <f t="shared" si="5"/>
        <v>0</v>
      </c>
      <c r="R96" s="19">
        <f t="shared" si="5"/>
        <v>4.1593730350886871</v>
      </c>
      <c r="S96" s="19">
        <f t="shared" si="5"/>
        <v>0</v>
      </c>
      <c r="T96" s="19">
        <f t="shared" si="6"/>
        <v>0</v>
      </c>
      <c r="U96" s="19">
        <f t="shared" si="7"/>
        <v>0</v>
      </c>
      <c r="V96" s="19">
        <f t="shared" si="8"/>
        <v>0</v>
      </c>
    </row>
    <row r="97" spans="1:22" x14ac:dyDescent="0.25">
      <c r="A97" s="26">
        <f>Wellpath!E97</f>
        <v>2700</v>
      </c>
      <c r="B97" s="22">
        <v>0</v>
      </c>
      <c r="C97" s="22">
        <v>0</v>
      </c>
      <c r="D97" s="22" t="str">
        <f>IF(ABS(Wellpath!$L97)&lt;VerticalInc,"SING",((TAN((PI()/ 2) - Wellpath!$L97)) - TAN(Dip) * COS(Wellpath!$O97)) / GField)</f>
        <v>SING</v>
      </c>
      <c r="E97" s="20">
        <f>IF(D97="SING",(Wellpath!K98-Wellpath!K96)/2*Model!$W$8*(-SIN(Wellpath!M97)) / GField,Model!$W$8*((drdp!B97+drdp!K97)*'ABXY-TI2S'!$B97+(drdp!E97+drdp!N97)*'ABXY-TI2S'!$C97+(drdp!H97+drdp!Q97)*'ABXY-TI2S'!$D97))</f>
        <v>0</v>
      </c>
      <c r="F97" s="20">
        <f>IF(D97="SING",(Wellpath!K98-Wellpath!K96)/2*Model!$W$8*(COS(Wellpath!$M97) / GField),Model!$W$8*((drdp!C97+drdp!L97)*'ABXY-TI2S'!$B97+(drdp!F97+drdp!O97)*'ABXY-TI2S'!$C97+(drdp!I97+drdp!R97)*'ABXY-TI2S'!$D97))</f>
        <v>1.2236594555735138E-2</v>
      </c>
      <c r="G97" s="20">
        <f>IF(D97="SING",0,Model!$W$8*((drdp!D97+drdp!M97)*'ABXY-TI2S'!$B97+(drdp!G97+drdp!P97)*'ABXY-TI2S'!$C97+(drdp!J97+drdp!S97)*'ABXY-TI2S'!$D97))</f>
        <v>0</v>
      </c>
      <c r="H97" s="18">
        <f>IF(D97="SING",(Wellpath!K97-Wellpath!K96)/2*Model!$W$8*(-SIN(Wellpath!$M97) / GField),Model!$W$8*((drdp!B97)*'ABXY-TI2S'!$B97+(drdp!E97)*'ABXY-TI2S'!$C97+(drdp!H97)*'ABXY-TI2S'!$D97))</f>
        <v>0</v>
      </c>
      <c r="I97" s="18">
        <f>IF(D97="SING",(Wellpath!K97-Wellpath!K96)/2*Model!$W$8*(COS(Wellpath!$M97) / GField),Model!$W$8*((drdp!C97)*'ABXY-TI2S'!$B97+(drdp!F97)*'ABXY-TI2S'!$C97+(drdp!I97)*'ABXY-TI2S'!$D97))</f>
        <v>6.1182972778675692E-3</v>
      </c>
      <c r="J97" s="18">
        <f>IF(D97="SING",0,Model!$W$8*((drdp!D97)*'ABXY-TI2S'!$B97+(drdp!G97)*'ABXY-TI2S'!$C97+(drdp!J97)*'ABXY-TI2S'!$D97))</f>
        <v>0</v>
      </c>
      <c r="K97" s="21">
        <f>SUM(E$3:E96)+H97</f>
        <v>0</v>
      </c>
      <c r="L97" s="21">
        <f>SUM(F$3:F96)+I97</f>
        <v>2.051690696782281</v>
      </c>
      <c r="M97" s="21">
        <f>SUM(G$3:G96)+J97</f>
        <v>0</v>
      </c>
      <c r="N97" s="21"/>
      <c r="O97" s="21"/>
      <c r="P97" s="21"/>
      <c r="Q97" s="19">
        <f t="shared" si="5"/>
        <v>0</v>
      </c>
      <c r="R97" s="19">
        <f t="shared" si="5"/>
        <v>4.2094347152629616</v>
      </c>
      <c r="S97" s="19">
        <f t="shared" si="5"/>
        <v>0</v>
      </c>
      <c r="T97" s="19">
        <f t="shared" si="6"/>
        <v>0</v>
      </c>
      <c r="U97" s="19">
        <f t="shared" si="7"/>
        <v>0</v>
      </c>
      <c r="V97" s="19">
        <f t="shared" si="8"/>
        <v>0</v>
      </c>
    </row>
    <row r="98" spans="1:22" x14ac:dyDescent="0.25">
      <c r="A98" s="26">
        <f>Wellpath!E98</f>
        <v>2730</v>
      </c>
      <c r="B98" s="22">
        <v>0</v>
      </c>
      <c r="C98" s="22">
        <v>0</v>
      </c>
      <c r="D98" s="22" t="str">
        <f>IF(ABS(Wellpath!$L98)&lt;VerticalInc,"SING",((TAN((PI()/ 2) - Wellpath!$L98)) - TAN(Dip) * COS(Wellpath!$O98)) / GField)</f>
        <v>SING</v>
      </c>
      <c r="E98" s="20">
        <f>IF(D98="SING",(Wellpath!K99-Wellpath!K97)/2*Model!$W$8*(-SIN(Wellpath!M98)) / GField,Model!$W$8*((drdp!B98+drdp!K98)*'ABXY-TI2S'!$B98+(drdp!E98+drdp!N98)*'ABXY-TI2S'!$C98+(drdp!H98+drdp!Q98)*'ABXY-TI2S'!$D98))</f>
        <v>0</v>
      </c>
      <c r="F98" s="20">
        <f>IF(D98="SING",(Wellpath!K99-Wellpath!K97)/2*Model!$W$8*(COS(Wellpath!$M98) / GField),Model!$W$8*((drdp!C98+drdp!L98)*'ABXY-TI2S'!$B98+(drdp!F98+drdp!O98)*'ABXY-TI2S'!$C98+(drdp!I98+drdp!R98)*'ABXY-TI2S'!$D98))</f>
        <v>1.2236594555735138E-2</v>
      </c>
      <c r="G98" s="20">
        <f>IF(D98="SING",0,Model!$W$8*((drdp!D98+drdp!M98)*'ABXY-TI2S'!$B98+(drdp!G98+drdp!P98)*'ABXY-TI2S'!$C98+(drdp!J98+drdp!S98)*'ABXY-TI2S'!$D98))</f>
        <v>0</v>
      </c>
      <c r="H98" s="18">
        <f>IF(D98="SING",(Wellpath!K98-Wellpath!K97)/2*Model!$W$8*(-SIN(Wellpath!$M98) / GField),Model!$W$8*((drdp!B98)*'ABXY-TI2S'!$B98+(drdp!E98)*'ABXY-TI2S'!$C98+(drdp!H98)*'ABXY-TI2S'!$D98))</f>
        <v>0</v>
      </c>
      <c r="I98" s="18">
        <f>IF(D98="SING",(Wellpath!K98-Wellpath!K97)/2*Model!$W$8*(COS(Wellpath!$M98) / GField),Model!$W$8*((drdp!C98)*'ABXY-TI2S'!$B98+(drdp!F98)*'ABXY-TI2S'!$C98+(drdp!I98)*'ABXY-TI2S'!$D98))</f>
        <v>6.1182972778675692E-3</v>
      </c>
      <c r="J98" s="18">
        <f>IF(D98="SING",0,Model!$W$8*((drdp!D98)*'ABXY-TI2S'!$B98+(drdp!G98)*'ABXY-TI2S'!$C98+(drdp!J98)*'ABXY-TI2S'!$D98))</f>
        <v>0</v>
      </c>
      <c r="K98" s="21">
        <f>SUM(E$3:E97)+H98</f>
        <v>0</v>
      </c>
      <c r="L98" s="21">
        <f>SUM(F$3:F97)+I98</f>
        <v>2.063927291338016</v>
      </c>
      <c r="M98" s="21">
        <f>SUM(G$3:G97)+J98</f>
        <v>0</v>
      </c>
      <c r="N98" s="21"/>
      <c r="O98" s="21"/>
      <c r="P98" s="21"/>
      <c r="Q98" s="19">
        <f t="shared" si="5"/>
        <v>0</v>
      </c>
      <c r="R98" s="19">
        <f t="shared" si="5"/>
        <v>4.2597958639298792</v>
      </c>
      <c r="S98" s="19">
        <f t="shared" si="5"/>
        <v>0</v>
      </c>
      <c r="T98" s="19">
        <f t="shared" si="6"/>
        <v>0</v>
      </c>
      <c r="U98" s="19">
        <f t="shared" si="7"/>
        <v>0</v>
      </c>
      <c r="V98" s="19">
        <f t="shared" si="8"/>
        <v>0</v>
      </c>
    </row>
    <row r="99" spans="1:22" x14ac:dyDescent="0.25">
      <c r="A99" s="26">
        <f>Wellpath!E99</f>
        <v>2760</v>
      </c>
      <c r="B99" s="22">
        <v>0</v>
      </c>
      <c r="C99" s="22">
        <v>0</v>
      </c>
      <c r="D99" s="22" t="str">
        <f>IF(ABS(Wellpath!$L99)&lt;VerticalInc,"SING",((TAN((PI()/ 2) - Wellpath!$L99)) - TAN(Dip) * COS(Wellpath!$O99)) / GField)</f>
        <v>SING</v>
      </c>
      <c r="E99" s="20">
        <f>IF(D99="SING",(Wellpath!K100-Wellpath!K98)/2*Model!$W$8*(-SIN(Wellpath!M99)) / GField,Model!$W$8*((drdp!B99+drdp!K99)*'ABXY-TI2S'!$B99+(drdp!E99+drdp!N99)*'ABXY-TI2S'!$C99+(drdp!H99+drdp!Q99)*'ABXY-TI2S'!$D99))</f>
        <v>0</v>
      </c>
      <c r="F99" s="20">
        <f>IF(D99="SING",(Wellpath!K100-Wellpath!K98)/2*Model!$W$8*(COS(Wellpath!$M99) / GField),Model!$W$8*((drdp!C99+drdp!L99)*'ABXY-TI2S'!$B99+(drdp!F99+drdp!O99)*'ABXY-TI2S'!$C99+(drdp!I99+drdp!R99)*'ABXY-TI2S'!$D99))</f>
        <v>1.2236594555735138E-2</v>
      </c>
      <c r="G99" s="20">
        <f>IF(D99="SING",0,Model!$W$8*((drdp!D99+drdp!M99)*'ABXY-TI2S'!$B99+(drdp!G99+drdp!P99)*'ABXY-TI2S'!$C99+(drdp!J99+drdp!S99)*'ABXY-TI2S'!$D99))</f>
        <v>0</v>
      </c>
      <c r="H99" s="18">
        <f>IF(D99="SING",(Wellpath!K99-Wellpath!K98)/2*Model!$W$8*(-SIN(Wellpath!$M99) / GField),Model!$W$8*((drdp!B99)*'ABXY-TI2S'!$B99+(drdp!E99)*'ABXY-TI2S'!$C99+(drdp!H99)*'ABXY-TI2S'!$D99))</f>
        <v>0</v>
      </c>
      <c r="I99" s="18">
        <f>IF(D99="SING",(Wellpath!K99-Wellpath!K98)/2*Model!$W$8*(COS(Wellpath!$M99) / GField),Model!$W$8*((drdp!C99)*'ABXY-TI2S'!$B99+(drdp!F99)*'ABXY-TI2S'!$C99+(drdp!I99)*'ABXY-TI2S'!$D99))</f>
        <v>6.1182972778675692E-3</v>
      </c>
      <c r="J99" s="18">
        <f>IF(D99="SING",0,Model!$W$8*((drdp!D99)*'ABXY-TI2S'!$B99+(drdp!G99)*'ABXY-TI2S'!$C99+(drdp!J99)*'ABXY-TI2S'!$D99))</f>
        <v>0</v>
      </c>
      <c r="K99" s="21">
        <f>SUM(E$3:E98)+H99</f>
        <v>0</v>
      </c>
      <c r="L99" s="21">
        <f>SUM(F$3:F98)+I99</f>
        <v>2.076163885893751</v>
      </c>
      <c r="M99" s="21">
        <f>SUM(G$3:G98)+J99</f>
        <v>0</v>
      </c>
      <c r="N99" s="21"/>
      <c r="O99" s="21"/>
      <c r="P99" s="21"/>
      <c r="Q99" s="19">
        <f t="shared" si="5"/>
        <v>0</v>
      </c>
      <c r="R99" s="19">
        <f t="shared" si="5"/>
        <v>4.3104564810894406</v>
      </c>
      <c r="S99" s="19">
        <f t="shared" si="5"/>
        <v>0</v>
      </c>
      <c r="T99" s="19">
        <f t="shared" si="6"/>
        <v>0</v>
      </c>
      <c r="U99" s="19">
        <f t="shared" si="7"/>
        <v>0</v>
      </c>
      <c r="V99" s="19">
        <f t="shared" si="8"/>
        <v>0</v>
      </c>
    </row>
    <row r="100" spans="1:22" x14ac:dyDescent="0.25">
      <c r="A100" s="26">
        <f>Wellpath!E100</f>
        <v>2790</v>
      </c>
      <c r="B100" s="22">
        <v>0</v>
      </c>
      <c r="C100" s="22">
        <v>0</v>
      </c>
      <c r="D100" s="22" t="str">
        <f>IF(ABS(Wellpath!$L100)&lt;VerticalInc,"SING",((TAN((PI()/ 2) - Wellpath!$L100)) - TAN(Dip) * COS(Wellpath!$O100)) / GField)</f>
        <v>SING</v>
      </c>
      <c r="E100" s="20">
        <f>IF(D100="SING",(Wellpath!K101-Wellpath!K99)/2*Model!$W$8*(-SIN(Wellpath!M100)) / GField,Model!$W$8*((drdp!B100+drdp!K100)*'ABXY-TI2S'!$B100+(drdp!E100+drdp!N100)*'ABXY-TI2S'!$C100+(drdp!H100+drdp!Q100)*'ABXY-TI2S'!$D100))</f>
        <v>0</v>
      </c>
      <c r="F100" s="20">
        <f>IF(D100="SING",(Wellpath!K101-Wellpath!K99)/2*Model!$W$8*(COS(Wellpath!$M100) / GField),Model!$W$8*((drdp!C100+drdp!L100)*'ABXY-TI2S'!$B100+(drdp!F100+drdp!O100)*'ABXY-TI2S'!$C100+(drdp!I100+drdp!R100)*'ABXY-TI2S'!$D100))</f>
        <v>1.2236594555735138E-2</v>
      </c>
      <c r="G100" s="20">
        <f>IF(D100="SING",0,Model!$W$8*((drdp!D100+drdp!M100)*'ABXY-TI2S'!$B100+(drdp!G100+drdp!P100)*'ABXY-TI2S'!$C100+(drdp!J100+drdp!S100)*'ABXY-TI2S'!$D100))</f>
        <v>0</v>
      </c>
      <c r="H100" s="18">
        <f>IF(D100="SING",(Wellpath!K100-Wellpath!K99)/2*Model!$W$8*(-SIN(Wellpath!$M100) / GField),Model!$W$8*((drdp!B100)*'ABXY-TI2S'!$B100+(drdp!E100)*'ABXY-TI2S'!$C100+(drdp!H100)*'ABXY-TI2S'!$D100))</f>
        <v>0</v>
      </c>
      <c r="I100" s="18">
        <f>IF(D100="SING",(Wellpath!K100-Wellpath!K99)/2*Model!$W$8*(COS(Wellpath!$M100) / GField),Model!$W$8*((drdp!C100)*'ABXY-TI2S'!$B100+(drdp!F100)*'ABXY-TI2S'!$C100+(drdp!I100)*'ABXY-TI2S'!$D100))</f>
        <v>6.1182972778675692E-3</v>
      </c>
      <c r="J100" s="18">
        <f>IF(D100="SING",0,Model!$W$8*((drdp!D100)*'ABXY-TI2S'!$B100+(drdp!G100)*'ABXY-TI2S'!$C100+(drdp!J100)*'ABXY-TI2S'!$D100))</f>
        <v>0</v>
      </c>
      <c r="K100" s="21">
        <f>SUM(E$3:E99)+H100</f>
        <v>0</v>
      </c>
      <c r="L100" s="21">
        <f>SUM(F$3:F99)+I100</f>
        <v>2.088400480449486</v>
      </c>
      <c r="M100" s="21">
        <f>SUM(G$3:G99)+J100</f>
        <v>0</v>
      </c>
      <c r="N100" s="21"/>
      <c r="O100" s="21"/>
      <c r="P100" s="21"/>
      <c r="Q100" s="19">
        <f t="shared" si="5"/>
        <v>0</v>
      </c>
      <c r="R100" s="19">
        <f t="shared" si="5"/>
        <v>4.361416566741644</v>
      </c>
      <c r="S100" s="19">
        <f t="shared" si="5"/>
        <v>0</v>
      </c>
      <c r="T100" s="19">
        <f t="shared" si="6"/>
        <v>0</v>
      </c>
      <c r="U100" s="19">
        <f t="shared" si="7"/>
        <v>0</v>
      </c>
      <c r="V100" s="19">
        <f t="shared" si="8"/>
        <v>0</v>
      </c>
    </row>
    <row r="101" spans="1:22" x14ac:dyDescent="0.25">
      <c r="A101" s="26">
        <f>Wellpath!E101</f>
        <v>2820</v>
      </c>
      <c r="B101" s="22">
        <v>0</v>
      </c>
      <c r="C101" s="22">
        <v>0</v>
      </c>
      <c r="D101" s="22" t="str">
        <f>IF(ABS(Wellpath!$L101)&lt;VerticalInc,"SING",((TAN((PI()/ 2) - Wellpath!$L101)) - TAN(Dip) * COS(Wellpath!$O101)) / GField)</f>
        <v>SING</v>
      </c>
      <c r="E101" s="20">
        <f>IF(D101="SING",(Wellpath!K102-Wellpath!K100)/2*Model!$W$8*(-SIN(Wellpath!M101)) / GField,Model!$W$8*((drdp!B101+drdp!K101)*'ABXY-TI2S'!$B101+(drdp!E101+drdp!N101)*'ABXY-TI2S'!$C101+(drdp!H101+drdp!Q101)*'ABXY-TI2S'!$D101))</f>
        <v>0</v>
      </c>
      <c r="F101" s="20">
        <f>IF(D101="SING",(Wellpath!K102-Wellpath!K100)/2*Model!$W$8*(COS(Wellpath!$M101) / GField),Model!$W$8*((drdp!C101+drdp!L101)*'ABXY-TI2S'!$B101+(drdp!F101+drdp!O101)*'ABXY-TI2S'!$C101+(drdp!I101+drdp!R101)*'ABXY-TI2S'!$D101))</f>
        <v>1.2236594555735138E-2</v>
      </c>
      <c r="G101" s="20">
        <f>IF(D101="SING",0,Model!$W$8*((drdp!D101+drdp!M101)*'ABXY-TI2S'!$B101+(drdp!G101+drdp!P101)*'ABXY-TI2S'!$C101+(drdp!J101+drdp!S101)*'ABXY-TI2S'!$D101))</f>
        <v>0</v>
      </c>
      <c r="H101" s="18">
        <f>IF(D101="SING",(Wellpath!K101-Wellpath!K100)/2*Model!$W$8*(-SIN(Wellpath!$M101) / GField),Model!$W$8*((drdp!B101)*'ABXY-TI2S'!$B101+(drdp!E101)*'ABXY-TI2S'!$C101+(drdp!H101)*'ABXY-TI2S'!$D101))</f>
        <v>0</v>
      </c>
      <c r="I101" s="18">
        <f>IF(D101="SING",(Wellpath!K101-Wellpath!K100)/2*Model!$W$8*(COS(Wellpath!$M101) / GField),Model!$W$8*((drdp!C101)*'ABXY-TI2S'!$B101+(drdp!F101)*'ABXY-TI2S'!$C101+(drdp!I101)*'ABXY-TI2S'!$D101))</f>
        <v>6.1182972778675692E-3</v>
      </c>
      <c r="J101" s="18">
        <f>IF(D101="SING",0,Model!$W$8*((drdp!D101)*'ABXY-TI2S'!$B101+(drdp!G101)*'ABXY-TI2S'!$C101+(drdp!J101)*'ABXY-TI2S'!$D101))</f>
        <v>0</v>
      </c>
      <c r="K101" s="21">
        <f>SUM(E$3:E100)+H101</f>
        <v>0</v>
      </c>
      <c r="L101" s="21">
        <f>SUM(F$3:F100)+I101</f>
        <v>2.100637075005221</v>
      </c>
      <c r="M101" s="21">
        <f>SUM(G$3:G100)+J101</f>
        <v>0</v>
      </c>
      <c r="N101" s="21"/>
      <c r="O101" s="21"/>
      <c r="P101" s="21"/>
      <c r="Q101" s="19">
        <f t="shared" si="5"/>
        <v>0</v>
      </c>
      <c r="R101" s="19">
        <f t="shared" si="5"/>
        <v>4.4126761208864904</v>
      </c>
      <c r="S101" s="19">
        <f t="shared" si="5"/>
        <v>0</v>
      </c>
      <c r="T101" s="19">
        <f t="shared" si="6"/>
        <v>0</v>
      </c>
      <c r="U101" s="19">
        <f t="shared" si="7"/>
        <v>0</v>
      </c>
      <c r="V101" s="19">
        <f t="shared" si="8"/>
        <v>0</v>
      </c>
    </row>
    <row r="102" spans="1:22" x14ac:dyDescent="0.25">
      <c r="A102" s="26">
        <f>Wellpath!E102</f>
        <v>2850</v>
      </c>
      <c r="B102" s="22">
        <v>0</v>
      </c>
      <c r="C102" s="22">
        <v>0</v>
      </c>
      <c r="D102" s="22" t="str">
        <f>IF(ABS(Wellpath!$L102)&lt;VerticalInc,"SING",((TAN((PI()/ 2) - Wellpath!$L102)) - TAN(Dip) * COS(Wellpath!$O102)) / GField)</f>
        <v>SING</v>
      </c>
      <c r="E102" s="20">
        <f>IF(D102="SING",(Wellpath!K103-Wellpath!K101)/2*Model!$W$8*(-SIN(Wellpath!M102)) / GField,Model!$W$8*((drdp!B102+drdp!K102)*'ABXY-TI2S'!$B102+(drdp!E102+drdp!N102)*'ABXY-TI2S'!$C102+(drdp!H102+drdp!Q102)*'ABXY-TI2S'!$D102))</f>
        <v>0</v>
      </c>
      <c r="F102" s="20">
        <f>IF(D102="SING",(Wellpath!K103-Wellpath!K101)/2*Model!$W$8*(COS(Wellpath!$M102) / GField),Model!$W$8*((drdp!C102+drdp!L102)*'ABXY-TI2S'!$B102+(drdp!F102+drdp!O102)*'ABXY-TI2S'!$C102+(drdp!I102+drdp!R102)*'ABXY-TI2S'!$D102))</f>
        <v>1.2236594555735138E-2</v>
      </c>
      <c r="G102" s="20">
        <f>IF(D102="SING",0,Model!$W$8*((drdp!D102+drdp!M102)*'ABXY-TI2S'!$B102+(drdp!G102+drdp!P102)*'ABXY-TI2S'!$C102+(drdp!J102+drdp!S102)*'ABXY-TI2S'!$D102))</f>
        <v>0</v>
      </c>
      <c r="H102" s="18">
        <f>IF(D102="SING",(Wellpath!K102-Wellpath!K101)/2*Model!$W$8*(-SIN(Wellpath!$M102) / GField),Model!$W$8*((drdp!B102)*'ABXY-TI2S'!$B102+(drdp!E102)*'ABXY-TI2S'!$C102+(drdp!H102)*'ABXY-TI2S'!$D102))</f>
        <v>0</v>
      </c>
      <c r="I102" s="18">
        <f>IF(D102="SING",(Wellpath!K102-Wellpath!K101)/2*Model!$W$8*(COS(Wellpath!$M102) / GField),Model!$W$8*((drdp!C102)*'ABXY-TI2S'!$B102+(drdp!F102)*'ABXY-TI2S'!$C102+(drdp!I102)*'ABXY-TI2S'!$D102))</f>
        <v>6.1182972778675692E-3</v>
      </c>
      <c r="J102" s="18">
        <f>IF(D102="SING",0,Model!$W$8*((drdp!D102)*'ABXY-TI2S'!$B102+(drdp!G102)*'ABXY-TI2S'!$C102+(drdp!J102)*'ABXY-TI2S'!$D102))</f>
        <v>0</v>
      </c>
      <c r="K102" s="21">
        <f>SUM(E$3:E101)+H102</f>
        <v>0</v>
      </c>
      <c r="L102" s="21">
        <f>SUM(F$3:F101)+I102</f>
        <v>2.112873669560956</v>
      </c>
      <c r="M102" s="21">
        <f>SUM(G$3:G101)+J102</f>
        <v>0</v>
      </c>
      <c r="N102" s="21"/>
      <c r="O102" s="21"/>
      <c r="P102" s="21"/>
      <c r="Q102" s="19">
        <f t="shared" si="5"/>
        <v>0</v>
      </c>
      <c r="R102" s="19">
        <f t="shared" si="5"/>
        <v>4.4642351435239798</v>
      </c>
      <c r="S102" s="19">
        <f t="shared" si="5"/>
        <v>0</v>
      </c>
      <c r="T102" s="19">
        <f t="shared" si="6"/>
        <v>0</v>
      </c>
      <c r="U102" s="19">
        <f t="shared" si="7"/>
        <v>0</v>
      </c>
      <c r="V102" s="19">
        <f t="shared" si="8"/>
        <v>0</v>
      </c>
    </row>
    <row r="103" spans="1:22" x14ac:dyDescent="0.25">
      <c r="A103" s="26">
        <f>Wellpath!E103</f>
        <v>2880</v>
      </c>
      <c r="B103" s="22">
        <v>0</v>
      </c>
      <c r="C103" s="22">
        <v>0</v>
      </c>
      <c r="D103" s="22">
        <f>IF(ABS(Wellpath!$L103)&lt;VerticalInc,"SING",((TAN((PI()/ 2) - Wellpath!$L103)) - TAN(Dip) * COS(Wellpath!$O103)) / GField)</f>
        <v>0.38056327161353543</v>
      </c>
      <c r="E103" s="20">
        <f>IF(D103="SING",(Wellpath!K104-Wellpath!K102)/2*Model!$W$8*(-SIN(Wellpath!M103)) / GField,Model!$W$8*((drdp!B103+drdp!K103)*'ABXY-TI2S'!$B103+(drdp!E103+drdp!N103)*'ABXY-TI2S'!$C103+(drdp!H103+drdp!Q103)*'ABXY-TI2S'!$D103))</f>
        <v>1.1516706030365248E-2</v>
      </c>
      <c r="F103" s="20">
        <f>IF(D103="SING",(Wellpath!K104-Wellpath!K102)/2*Model!$W$8*(COS(Wellpath!$M103) / GField),Model!$W$8*((drdp!C103+drdp!L103)*'ABXY-TI2S'!$B103+(drdp!F103+drdp!O103)*'ABXY-TI2S'!$C103+(drdp!I103+drdp!R103)*'ABXY-TI2S'!$D103))</f>
        <v>2.6588410889552883E-3</v>
      </c>
      <c r="G103" s="20">
        <f>IF(D103="SING",0,Model!$W$8*((drdp!D103+drdp!M103)*'ABXY-TI2S'!$B103+(drdp!G103+drdp!P103)*'ABXY-TI2S'!$C103+(drdp!J103+drdp!S103)*'ABXY-TI2S'!$D103))</f>
        <v>0</v>
      </c>
      <c r="H103" s="18">
        <f>IF(D103="SING",(Wellpath!K103-Wellpath!K102)/2*Model!$W$8*(-SIN(Wellpath!$M103) / GField),Model!$W$8*((drdp!B103)*'ABXY-TI2S'!$B103+(drdp!E103)*'ABXY-TI2S'!$C103+(drdp!H103)*'ABXY-TI2S'!$D103))</f>
        <v>5.7583530151826242E-3</v>
      </c>
      <c r="I103" s="18">
        <f>IF(D103="SING",(Wellpath!K103-Wellpath!K102)/2*Model!$W$8*(COS(Wellpath!$M103) / GField),Model!$W$8*((drdp!C103)*'ABXY-TI2S'!$B103+(drdp!F103)*'ABXY-TI2S'!$C103+(drdp!I103)*'ABXY-TI2S'!$D103))</f>
        <v>1.3294205444776442E-3</v>
      </c>
      <c r="J103" s="18">
        <f>IF(D103="SING",0,Model!$W$8*((drdp!D103)*'ABXY-TI2S'!$B103+(drdp!G103)*'ABXY-TI2S'!$C103+(drdp!J103)*'ABXY-TI2S'!$D103))</f>
        <v>0</v>
      </c>
      <c r="K103" s="21">
        <f>SUM(E$3:E102)+H103</f>
        <v>5.7583530151826242E-3</v>
      </c>
      <c r="L103" s="21">
        <f>SUM(F$3:F102)+I103</f>
        <v>2.1203213873833011</v>
      </c>
      <c r="M103" s="21">
        <f>SUM(G$3:G102)+J103</f>
        <v>0</v>
      </c>
      <c r="N103" s="21"/>
      <c r="O103" s="21"/>
      <c r="P103" s="21"/>
      <c r="Q103" s="19">
        <f t="shared" si="5"/>
        <v>3.3158629447462817E-5</v>
      </c>
      <c r="R103" s="19">
        <f t="shared" si="5"/>
        <v>4.4957627857950468</v>
      </c>
      <c r="S103" s="19">
        <f t="shared" si="5"/>
        <v>0</v>
      </c>
      <c r="T103" s="19">
        <f t="shared" si="6"/>
        <v>1.2209559054194836E-2</v>
      </c>
      <c r="U103" s="19">
        <f t="shared" si="7"/>
        <v>0</v>
      </c>
      <c r="V103" s="19">
        <f t="shared" si="8"/>
        <v>0</v>
      </c>
    </row>
    <row r="104" spans="1:22" x14ac:dyDescent="0.25">
      <c r="A104" s="26">
        <f>Wellpath!E104</f>
        <v>2910</v>
      </c>
      <c r="B104" s="22">
        <v>0</v>
      </c>
      <c r="C104" s="22">
        <v>0</v>
      </c>
      <c r="D104" s="22">
        <f>IF(ABS(Wellpath!$L104)&lt;VerticalInc,"SING",((TAN((PI()/ 2) - Wellpath!$L104)) - TAN(Dip) * COS(Wellpath!$O104)) / GField)</f>
        <v>0.17662002901794979</v>
      </c>
      <c r="E104" s="20">
        <f>IF(D104="SING",(Wellpath!K105-Wellpath!K103)/2*Model!$W$8*(-SIN(Wellpath!M104)) / GField,Model!$W$8*((drdp!B104+drdp!K104)*'ABXY-TI2S'!$B104+(drdp!E104+drdp!N104)*'ABXY-TI2S'!$C104+(drdp!H104+drdp!Q104)*'ABXY-TI2S'!$D104))</f>
        <v>1.0325596146995391E-2</v>
      </c>
      <c r="F104" s="20">
        <f>IF(D104="SING",(Wellpath!K105-Wellpath!K103)/2*Model!$W$8*(COS(Wellpath!$M104) / GField),Model!$W$8*((drdp!C104+drdp!L104)*'ABXY-TI2S'!$B104+(drdp!F104+drdp!O104)*'ABXY-TI2S'!$C104+(drdp!I104+drdp!R104)*'ABXY-TI2S'!$D104))</f>
        <v>2.3838517047499092E-3</v>
      </c>
      <c r="G104" s="20">
        <f>IF(D104="SING",0,Model!$W$8*((drdp!D104+drdp!M104)*'ABXY-TI2S'!$B104+(drdp!G104+drdp!P104)*'ABXY-TI2S'!$C104+(drdp!J104+drdp!S104)*'ABXY-TI2S'!$D104))</f>
        <v>0</v>
      </c>
      <c r="H104" s="18">
        <f>IF(D104="SING",(Wellpath!K104-Wellpath!K103)/2*Model!$W$8*(-SIN(Wellpath!$M104) / GField),Model!$W$8*((drdp!B104)*'ABXY-TI2S'!$B104+(drdp!E104)*'ABXY-TI2S'!$C104+(drdp!H104)*'ABXY-TI2S'!$D104))</f>
        <v>5.1627980734976955E-3</v>
      </c>
      <c r="I104" s="18">
        <f>IF(D104="SING",(Wellpath!K104-Wellpath!K103)/2*Model!$W$8*(COS(Wellpath!$M104) / GField),Model!$W$8*((drdp!C104)*'ABXY-TI2S'!$B104+(drdp!F104)*'ABXY-TI2S'!$C104+(drdp!I104)*'ABXY-TI2S'!$D104))</f>
        <v>1.1919258523749546E-3</v>
      </c>
      <c r="J104" s="18">
        <f>IF(D104="SING",0,Model!$W$8*((drdp!D104)*'ABXY-TI2S'!$B104+(drdp!G104)*'ABXY-TI2S'!$C104+(drdp!J104)*'ABXY-TI2S'!$D104))</f>
        <v>0</v>
      </c>
      <c r="K104" s="21">
        <f>SUM(E$3:E103)+H104</f>
        <v>1.6679504103862944E-2</v>
      </c>
      <c r="L104" s="21">
        <f>SUM(F$3:F103)+I104</f>
        <v>2.1228427337801539</v>
      </c>
      <c r="M104" s="21">
        <f>SUM(G$3:G103)+J104</f>
        <v>0</v>
      </c>
      <c r="N104" s="21"/>
      <c r="O104" s="21"/>
      <c r="P104" s="21"/>
      <c r="Q104" s="19">
        <f t="shared" si="5"/>
        <v>2.7820585715078081E-4</v>
      </c>
      <c r="R104" s="19">
        <f t="shared" si="5"/>
        <v>4.5064612723631976</v>
      </c>
      <c r="S104" s="19">
        <f t="shared" si="5"/>
        <v>0</v>
      </c>
      <c r="T104" s="19">
        <f t="shared" si="6"/>
        <v>3.5407964089941707E-2</v>
      </c>
      <c r="U104" s="19">
        <f t="shared" si="7"/>
        <v>0</v>
      </c>
      <c r="V104" s="19">
        <f t="shared" si="8"/>
        <v>0</v>
      </c>
    </row>
    <row r="105" spans="1:22" x14ac:dyDescent="0.25">
      <c r="A105" s="26">
        <f>Wellpath!E105</f>
        <v>2940</v>
      </c>
      <c r="B105" s="22">
        <v>0</v>
      </c>
      <c r="C105" s="22">
        <v>0</v>
      </c>
      <c r="D105" s="22">
        <f>IF(ABS(Wellpath!$L105)&lt;VerticalInc,"SING",((TAN((PI()/ 2) - Wellpath!$L105)) - TAN(Dip) * COS(Wellpath!$O105)) / GField)</f>
        <v>0.10197162129779276</v>
      </c>
      <c r="E105" s="20">
        <f>IF(D105="SING",(Wellpath!K106-Wellpath!K104)/2*Model!$W$8*(-SIN(Wellpath!M105)) / GField,Model!$W$8*((drdp!B105+drdp!K105)*'ABXY-TI2S'!$B105+(drdp!E105+drdp!N105)*'ABXY-TI2S'!$C105+(drdp!H105+drdp!Q105)*'ABXY-TI2S'!$D105))</f>
        <v>8.4308139500622343E-3</v>
      </c>
      <c r="F105" s="20">
        <f>IF(D105="SING",(Wellpath!K106-Wellpath!K104)/2*Model!$W$8*(COS(Wellpath!$M105) / GField),Model!$W$8*((drdp!C105+drdp!L105)*'ABXY-TI2S'!$B105+(drdp!F105+drdp!O105)*'ABXY-TI2S'!$C105+(drdp!I105+drdp!R105)*'ABXY-TI2S'!$D105))</f>
        <v>1.9464067663670303E-3</v>
      </c>
      <c r="G105" s="20">
        <f>IF(D105="SING",0,Model!$W$8*((drdp!D105+drdp!M105)*'ABXY-TI2S'!$B105+(drdp!G105+drdp!P105)*'ABXY-TI2S'!$C105+(drdp!J105+drdp!S105)*'ABXY-TI2S'!$D105))</f>
        <v>0</v>
      </c>
      <c r="H105" s="18">
        <f>IF(D105="SING",(Wellpath!K105-Wellpath!K104)/2*Model!$W$8*(-SIN(Wellpath!$M105) / GField),Model!$W$8*((drdp!B105)*'ABXY-TI2S'!$B105+(drdp!E105)*'ABXY-TI2S'!$C105+(drdp!H105)*'ABXY-TI2S'!$D105))</f>
        <v>4.2154069750311171E-3</v>
      </c>
      <c r="I105" s="18">
        <f>IF(D105="SING",(Wellpath!K105-Wellpath!K104)/2*Model!$W$8*(COS(Wellpath!$M105) / GField),Model!$W$8*((drdp!C105)*'ABXY-TI2S'!$B105+(drdp!F105)*'ABXY-TI2S'!$C105+(drdp!I105)*'ABXY-TI2S'!$D105))</f>
        <v>9.7320338318351515E-4</v>
      </c>
      <c r="J105" s="18">
        <f>IF(D105="SING",0,Model!$W$8*((drdp!D105)*'ABXY-TI2S'!$B105+(drdp!G105)*'ABXY-TI2S'!$C105+(drdp!J105)*'ABXY-TI2S'!$D105))</f>
        <v>0</v>
      </c>
      <c r="K105" s="21">
        <f>SUM(E$3:E104)+H105</f>
        <v>2.6057709152391757E-2</v>
      </c>
      <c r="L105" s="21">
        <f>SUM(F$3:F104)+I105</f>
        <v>2.1250078630157119</v>
      </c>
      <c r="M105" s="21">
        <f>SUM(G$3:G104)+J105</f>
        <v>0</v>
      </c>
      <c r="N105" s="21"/>
      <c r="O105" s="21"/>
      <c r="P105" s="21"/>
      <c r="Q105" s="19">
        <f t="shared" si="5"/>
        <v>6.7900420627064117E-4</v>
      </c>
      <c r="R105" s="19">
        <f t="shared" si="5"/>
        <v>4.5156584178786021</v>
      </c>
      <c r="S105" s="19">
        <f t="shared" si="5"/>
        <v>0</v>
      </c>
      <c r="T105" s="19">
        <f t="shared" si="6"/>
        <v>5.5372836841008966E-2</v>
      </c>
      <c r="U105" s="19">
        <f t="shared" si="7"/>
        <v>0</v>
      </c>
      <c r="V105" s="19">
        <f t="shared" si="8"/>
        <v>0</v>
      </c>
    </row>
    <row r="106" spans="1:22" x14ac:dyDescent="0.25">
      <c r="A106" s="26">
        <f>Wellpath!E106</f>
        <v>2970</v>
      </c>
      <c r="B106" s="22">
        <v>0</v>
      </c>
      <c r="C106" s="22">
        <v>0</v>
      </c>
      <c r="D106" s="22">
        <f>IF(ABS(Wellpath!$L106)&lt;VerticalInc,"SING",((TAN((PI()/ 2) - Wellpath!$L106)) - TAN(Dip) * COS(Wellpath!$O106)) / GField)</f>
        <v>5.8873343005983216E-2</v>
      </c>
      <c r="E106" s="20">
        <f>IF(D106="SING",(Wellpath!K107-Wellpath!K105)/2*Model!$W$8*(-SIN(Wellpath!M106)) / GField,Model!$W$8*((drdp!B106+drdp!K106)*'ABXY-TI2S'!$B106+(drdp!E106+drdp!N106)*'ABXY-TI2S'!$C106+(drdp!H106+drdp!Q106)*'ABXY-TI2S'!$D106))</f>
        <v>5.9614857150111474E-3</v>
      </c>
      <c r="F106" s="20">
        <f>IF(D106="SING",(Wellpath!K107-Wellpath!K105)/2*Model!$W$8*(COS(Wellpath!$M106) / GField),Model!$W$8*((drdp!C106+drdp!L106)*'ABXY-TI2S'!$B106+(drdp!F106+drdp!O106)*'ABXY-TI2S'!$C106+(drdp!I106+drdp!R106)*'ABXY-TI2S'!$D106))</f>
        <v>1.3763174234455071E-3</v>
      </c>
      <c r="G106" s="20">
        <f>IF(D106="SING",0,Model!$W$8*((drdp!D106+drdp!M106)*'ABXY-TI2S'!$B106+(drdp!G106+drdp!P106)*'ABXY-TI2S'!$C106+(drdp!J106+drdp!S106)*'ABXY-TI2S'!$D106))</f>
        <v>0</v>
      </c>
      <c r="H106" s="18">
        <f>IF(D106="SING",(Wellpath!K106-Wellpath!K105)/2*Model!$W$8*(-SIN(Wellpath!$M106) / GField),Model!$W$8*((drdp!B106)*'ABXY-TI2S'!$B106+(drdp!E106)*'ABXY-TI2S'!$C106+(drdp!H106)*'ABXY-TI2S'!$D106))</f>
        <v>2.9807428575055737E-3</v>
      </c>
      <c r="I106" s="18">
        <f>IF(D106="SING",(Wellpath!K106-Wellpath!K105)/2*Model!$W$8*(COS(Wellpath!$M106) / GField),Model!$W$8*((drdp!C106)*'ABXY-TI2S'!$B106+(drdp!F106)*'ABXY-TI2S'!$C106+(drdp!I106)*'ABXY-TI2S'!$D106))</f>
        <v>6.8815871172275356E-4</v>
      </c>
      <c r="J106" s="18">
        <f>IF(D106="SING",0,Model!$W$8*((drdp!D106)*'ABXY-TI2S'!$B106+(drdp!G106)*'ABXY-TI2S'!$C106+(drdp!J106)*'ABXY-TI2S'!$D106))</f>
        <v>0</v>
      </c>
      <c r="K106" s="21">
        <f>SUM(E$3:E105)+H106</f>
        <v>3.3253858984928449E-2</v>
      </c>
      <c r="L106" s="21">
        <f>SUM(F$3:F105)+I106</f>
        <v>2.1266692251106183</v>
      </c>
      <c r="M106" s="21">
        <f>SUM(G$3:G105)+J106</f>
        <v>0</v>
      </c>
      <c r="N106" s="21"/>
      <c r="O106" s="21"/>
      <c r="P106" s="21"/>
      <c r="Q106" s="19">
        <f t="shared" si="5"/>
        <v>1.1058191373895065E-3</v>
      </c>
      <c r="R106" s="19">
        <f t="shared" si="5"/>
        <v>4.5227219930325973</v>
      </c>
      <c r="S106" s="19">
        <f t="shared" si="5"/>
        <v>0</v>
      </c>
      <c r="T106" s="19">
        <f t="shared" si="6"/>
        <v>7.0719958519415552E-2</v>
      </c>
      <c r="U106" s="19">
        <f t="shared" si="7"/>
        <v>0</v>
      </c>
      <c r="V106" s="19">
        <f t="shared" si="8"/>
        <v>0</v>
      </c>
    </row>
    <row r="107" spans="1:22" x14ac:dyDescent="0.25">
      <c r="A107" s="26">
        <f>Wellpath!E107</f>
        <v>3000</v>
      </c>
      <c r="B107" s="22">
        <v>0</v>
      </c>
      <c r="C107" s="22">
        <v>0</v>
      </c>
      <c r="D107" s="22">
        <f>IF(ABS(Wellpath!$L107)&lt;VerticalInc,"SING",((TAN((PI()/ 2) - Wellpath!$L107)) - TAN(Dip) * COS(Wellpath!$O107)) / GField)</f>
        <v>2.7323213577635803E-2</v>
      </c>
      <c r="E107" s="20">
        <f>IF(D107="SING",(Wellpath!K108-Wellpath!K106)/2*Model!$W$8*(-SIN(Wellpath!M107)) / GField,Model!$W$8*((drdp!B107+drdp!K107)*'ABXY-TI2S'!$B107+(drdp!E107+drdp!N107)*'ABXY-TI2S'!$C107+(drdp!H107+drdp!Q107)*'ABXY-TI2S'!$D107))</f>
        <v>3.0858920803030028E-3</v>
      </c>
      <c r="F107" s="20">
        <f>IF(D107="SING",(Wellpath!K108-Wellpath!K106)/2*Model!$W$8*(COS(Wellpath!$M107) / GField),Model!$W$8*((drdp!C107+drdp!L107)*'ABXY-TI2S'!$B107+(drdp!F107+drdp!O107)*'ABXY-TI2S'!$C107+(drdp!I107+drdp!R107)*'ABXY-TI2S'!$D107))</f>
        <v>7.124343225882549E-4</v>
      </c>
      <c r="G107" s="20">
        <f>IF(D107="SING",0,Model!$W$8*((drdp!D107+drdp!M107)*'ABXY-TI2S'!$B107+(drdp!G107+drdp!P107)*'ABXY-TI2S'!$C107+(drdp!J107+drdp!S107)*'ABXY-TI2S'!$D107))</f>
        <v>0</v>
      </c>
      <c r="H107" s="18">
        <f>IF(D107="SING",(Wellpath!K107-Wellpath!K106)/2*Model!$W$8*(-SIN(Wellpath!$M107) / GField),Model!$W$8*((drdp!B107)*'ABXY-TI2S'!$B107+(drdp!E107)*'ABXY-TI2S'!$C107+(drdp!H107)*'ABXY-TI2S'!$D107))</f>
        <v>1.5429460401515014E-3</v>
      </c>
      <c r="I107" s="18">
        <f>IF(D107="SING",(Wellpath!K107-Wellpath!K106)/2*Model!$W$8*(COS(Wellpath!$M107) / GField),Model!$W$8*((drdp!C107)*'ABXY-TI2S'!$B107+(drdp!F107)*'ABXY-TI2S'!$C107+(drdp!I107)*'ABXY-TI2S'!$D107))</f>
        <v>3.5621716129412745E-4</v>
      </c>
      <c r="J107" s="18">
        <f>IF(D107="SING",0,Model!$W$8*((drdp!D107)*'ABXY-TI2S'!$B107+(drdp!G107)*'ABXY-TI2S'!$C107+(drdp!J107)*'ABXY-TI2S'!$D107))</f>
        <v>0</v>
      </c>
      <c r="K107" s="21">
        <f>SUM(E$3:E106)+H107</f>
        <v>3.7777547882585527E-2</v>
      </c>
      <c r="L107" s="21">
        <f>SUM(F$3:F106)+I107</f>
        <v>2.1277136009836353</v>
      </c>
      <c r="M107" s="21">
        <f>SUM(G$3:G106)+J107</f>
        <v>0</v>
      </c>
      <c r="N107" s="21"/>
      <c r="O107" s="21"/>
      <c r="P107" s="21"/>
      <c r="Q107" s="19">
        <f t="shared" si="5"/>
        <v>1.4271431240210422E-3</v>
      </c>
      <c r="R107" s="19">
        <f t="shared" si="5"/>
        <v>4.5271651678107485</v>
      </c>
      <c r="S107" s="19">
        <f t="shared" si="5"/>
        <v>0</v>
      </c>
      <c r="T107" s="19">
        <f t="shared" si="6"/>
        <v>8.0379802441587753E-2</v>
      </c>
      <c r="U107" s="19">
        <f t="shared" si="7"/>
        <v>0</v>
      </c>
      <c r="V107" s="19">
        <f t="shared" si="8"/>
        <v>0</v>
      </c>
    </row>
    <row r="108" spans="1:22" x14ac:dyDescent="0.25">
      <c r="A108" s="26">
        <f>Wellpath!E108</f>
        <v>3030</v>
      </c>
      <c r="B108" s="22">
        <v>0</v>
      </c>
      <c r="C108" s="22">
        <v>0</v>
      </c>
      <c r="D108" s="22">
        <f>IF(ABS(Wellpath!$L108)&lt;VerticalInc,"SING",((TAN((PI()/ 2) - Wellpath!$L108)) - TAN(Dip) * COS(Wellpath!$O108)) / GField)</f>
        <v>-5.1486507349724204E-17</v>
      </c>
      <c r="E108" s="20">
        <f>IF(D108="SING",(Wellpath!K109-Wellpath!K107)/2*Model!$W$8*(-SIN(Wellpath!M108)) / GField,Model!$W$8*((drdp!B108+drdp!K108)*'ABXY-TI2S'!$B108+(drdp!E108+drdp!N108)*'ABXY-TI2S'!$C108+(drdp!H108+drdp!Q108)*'ABXY-TI2S'!$D108))</f>
        <v>-6.0200293802299518E-18</v>
      </c>
      <c r="F108" s="20">
        <f>IF(D108="SING",(Wellpath!K109-Wellpath!K107)/2*Model!$W$8*(COS(Wellpath!$M108) / GField),Model!$W$8*((drdp!C108+drdp!L108)*'ABXY-TI2S'!$B108+(drdp!F108+drdp!O108)*'ABXY-TI2S'!$C108+(drdp!I108+drdp!R108)*'ABXY-TI2S'!$D108))</f>
        <v>-1.3898332935364332E-18</v>
      </c>
      <c r="G108" s="20">
        <f>IF(D108="SING",0,Model!$W$8*((drdp!D108+drdp!M108)*'ABXY-TI2S'!$B108+(drdp!G108+drdp!P108)*'ABXY-TI2S'!$C108+(drdp!J108+drdp!S108)*'ABXY-TI2S'!$D108))</f>
        <v>0</v>
      </c>
      <c r="H108" s="18">
        <f>IF(D108="SING",(Wellpath!K108-Wellpath!K107)/2*Model!$W$8*(-SIN(Wellpath!$M108) / GField),Model!$W$8*((drdp!B108)*'ABXY-TI2S'!$B108+(drdp!E108)*'ABXY-TI2S'!$C108+(drdp!H108)*'ABXY-TI2S'!$D108))</f>
        <v>-3.0100146901149759E-18</v>
      </c>
      <c r="I108" s="18">
        <f>IF(D108="SING",(Wellpath!K108-Wellpath!K107)/2*Model!$W$8*(COS(Wellpath!$M108) / GField),Model!$W$8*((drdp!C108)*'ABXY-TI2S'!$B108+(drdp!F108)*'ABXY-TI2S'!$C108+(drdp!I108)*'ABXY-TI2S'!$D108))</f>
        <v>-6.9491664676821659E-19</v>
      </c>
      <c r="J108" s="18">
        <f>IF(D108="SING",0,Model!$W$8*((drdp!D108)*'ABXY-TI2S'!$B108+(drdp!G108)*'ABXY-TI2S'!$C108+(drdp!J108)*'ABXY-TI2S'!$D108))</f>
        <v>0</v>
      </c>
      <c r="K108" s="21">
        <f>SUM(E$3:E107)+H108</f>
        <v>3.9320493922737024E-2</v>
      </c>
      <c r="L108" s="21">
        <f>SUM(F$3:F107)+I108</f>
        <v>2.1280698181449291</v>
      </c>
      <c r="M108" s="21">
        <f>SUM(G$3:G107)+J108</f>
        <v>0</v>
      </c>
      <c r="N108" s="21"/>
      <c r="O108" s="21"/>
      <c r="P108" s="21"/>
      <c r="Q108" s="19">
        <f t="shared" si="5"/>
        <v>1.5461012423279993E-3</v>
      </c>
      <c r="R108" s="19">
        <f t="shared" si="5"/>
        <v>4.5286811508993914</v>
      </c>
      <c r="S108" s="19">
        <f t="shared" si="5"/>
        <v>0</v>
      </c>
      <c r="T108" s="19">
        <f t="shared" si="6"/>
        <v>8.367675635152777E-2</v>
      </c>
      <c r="U108" s="19">
        <f t="shared" si="7"/>
        <v>0</v>
      </c>
      <c r="V108" s="19">
        <f t="shared" si="8"/>
        <v>0</v>
      </c>
    </row>
    <row r="109" spans="1:22" x14ac:dyDescent="0.25">
      <c r="A109" s="26">
        <f>Wellpath!E109</f>
        <v>3060</v>
      </c>
      <c r="B109" s="22">
        <v>0</v>
      </c>
      <c r="C109" s="22">
        <v>0</v>
      </c>
      <c r="D109" s="22">
        <f>IF(ABS(Wellpath!$L109)&lt;VerticalInc,"SING",((TAN((PI()/ 2) - Wellpath!$L109)) - TAN(Dip) * COS(Wellpath!$O109)) / GField)</f>
        <v>-5.1486507349724204E-17</v>
      </c>
      <c r="E109" s="20">
        <f>IF(D109="SING",(Wellpath!K110-Wellpath!K108)/2*Model!$W$8*(-SIN(Wellpath!M109)) / GField,Model!$W$8*((drdp!B109+drdp!K109)*'ABXY-TI2S'!$B109+(drdp!E109+drdp!N109)*'ABXY-TI2S'!$C109+(drdp!H109+drdp!Q109)*'ABXY-TI2S'!$D109))</f>
        <v>-6.0200293802299518E-18</v>
      </c>
      <c r="F109" s="20">
        <f>IF(D109="SING",(Wellpath!K110-Wellpath!K108)/2*Model!$W$8*(COS(Wellpath!$M109) / GField),Model!$W$8*((drdp!C109+drdp!L109)*'ABXY-TI2S'!$B109+(drdp!F109+drdp!O109)*'ABXY-TI2S'!$C109+(drdp!I109+drdp!R109)*'ABXY-TI2S'!$D109))</f>
        <v>-1.3898332935364332E-18</v>
      </c>
      <c r="G109" s="20">
        <f>IF(D109="SING",0,Model!$W$8*((drdp!D109+drdp!M109)*'ABXY-TI2S'!$B109+(drdp!G109+drdp!P109)*'ABXY-TI2S'!$C109+(drdp!J109+drdp!S109)*'ABXY-TI2S'!$D109))</f>
        <v>0</v>
      </c>
      <c r="H109" s="18">
        <f>IF(D109="SING",(Wellpath!K109-Wellpath!K108)/2*Model!$W$8*(-SIN(Wellpath!$M109) / GField),Model!$W$8*((drdp!B109)*'ABXY-TI2S'!$B109+(drdp!E109)*'ABXY-TI2S'!$C109+(drdp!H109)*'ABXY-TI2S'!$D109))</f>
        <v>-3.0100146901149759E-18</v>
      </c>
      <c r="I109" s="18">
        <f>IF(D109="SING",(Wellpath!K109-Wellpath!K108)/2*Model!$W$8*(COS(Wellpath!$M109) / GField),Model!$W$8*((drdp!C109)*'ABXY-TI2S'!$B109+(drdp!F109)*'ABXY-TI2S'!$C109+(drdp!I109)*'ABXY-TI2S'!$D109))</f>
        <v>-6.9491664676821659E-19</v>
      </c>
      <c r="J109" s="18">
        <f>IF(D109="SING",0,Model!$W$8*((drdp!D109)*'ABXY-TI2S'!$B109+(drdp!G109)*'ABXY-TI2S'!$C109+(drdp!J109)*'ABXY-TI2S'!$D109))</f>
        <v>0</v>
      </c>
      <c r="K109" s="21">
        <f>SUM(E$3:E108)+H109</f>
        <v>3.9320493922737017E-2</v>
      </c>
      <c r="L109" s="21">
        <f>SUM(F$3:F108)+I109</f>
        <v>2.1280698181449291</v>
      </c>
      <c r="M109" s="21">
        <f>SUM(G$3:G108)+J109</f>
        <v>0</v>
      </c>
      <c r="N109" s="21"/>
      <c r="O109" s="21"/>
      <c r="P109" s="21"/>
      <c r="Q109" s="19">
        <f t="shared" si="5"/>
        <v>1.5461012423279986E-3</v>
      </c>
      <c r="R109" s="19">
        <f t="shared" si="5"/>
        <v>4.5286811508993914</v>
      </c>
      <c r="S109" s="19">
        <f t="shared" si="5"/>
        <v>0</v>
      </c>
      <c r="T109" s="19">
        <f t="shared" si="6"/>
        <v>8.3676756351527756E-2</v>
      </c>
      <c r="U109" s="19">
        <f t="shared" si="7"/>
        <v>0</v>
      </c>
      <c r="V109" s="19">
        <f t="shared" si="8"/>
        <v>0</v>
      </c>
    </row>
    <row r="110" spans="1:22" x14ac:dyDescent="0.25">
      <c r="A110" s="26">
        <f>Wellpath!E110</f>
        <v>3090</v>
      </c>
      <c r="B110" s="22">
        <v>0</v>
      </c>
      <c r="C110" s="22">
        <v>0</v>
      </c>
      <c r="D110" s="22">
        <f>IF(ABS(Wellpath!$L110)&lt;VerticalInc,"SING",((TAN((PI()/ 2) - Wellpath!$L110)) - TAN(Dip) * COS(Wellpath!$O110)) / GField)</f>
        <v>-5.1486507349724204E-17</v>
      </c>
      <c r="E110" s="20">
        <f>IF(D110="SING",(Wellpath!K111-Wellpath!K109)/2*Model!$W$8*(-SIN(Wellpath!M110)) / GField,Model!$W$8*((drdp!B110+drdp!K110)*'ABXY-TI2S'!$B110+(drdp!E110+drdp!N110)*'ABXY-TI2S'!$C110+(drdp!H110+drdp!Q110)*'ABXY-TI2S'!$D110))</f>
        <v>-6.0200293802299518E-18</v>
      </c>
      <c r="F110" s="20">
        <f>IF(D110="SING",(Wellpath!K111-Wellpath!K109)/2*Model!$W$8*(COS(Wellpath!$M110) / GField),Model!$W$8*((drdp!C110+drdp!L110)*'ABXY-TI2S'!$B110+(drdp!F110+drdp!O110)*'ABXY-TI2S'!$C110+(drdp!I110+drdp!R110)*'ABXY-TI2S'!$D110))</f>
        <v>-1.3898332935364332E-18</v>
      </c>
      <c r="G110" s="20">
        <f>IF(D110="SING",0,Model!$W$8*((drdp!D110+drdp!M110)*'ABXY-TI2S'!$B110+(drdp!G110+drdp!P110)*'ABXY-TI2S'!$C110+(drdp!J110+drdp!S110)*'ABXY-TI2S'!$D110))</f>
        <v>0</v>
      </c>
      <c r="H110" s="18">
        <f>IF(D110="SING",(Wellpath!K110-Wellpath!K109)/2*Model!$W$8*(-SIN(Wellpath!$M110) / GField),Model!$W$8*((drdp!B110)*'ABXY-TI2S'!$B110+(drdp!E110)*'ABXY-TI2S'!$C110+(drdp!H110)*'ABXY-TI2S'!$D110))</f>
        <v>-3.0100146901149759E-18</v>
      </c>
      <c r="I110" s="18">
        <f>IF(D110="SING",(Wellpath!K110-Wellpath!K109)/2*Model!$W$8*(COS(Wellpath!$M110) / GField),Model!$W$8*((drdp!C110)*'ABXY-TI2S'!$B110+(drdp!F110)*'ABXY-TI2S'!$C110+(drdp!I110)*'ABXY-TI2S'!$D110))</f>
        <v>-6.9491664676821659E-19</v>
      </c>
      <c r="J110" s="18">
        <f>IF(D110="SING",0,Model!$W$8*((drdp!D110)*'ABXY-TI2S'!$B110+(drdp!G110)*'ABXY-TI2S'!$C110+(drdp!J110)*'ABXY-TI2S'!$D110))</f>
        <v>0</v>
      </c>
      <c r="K110" s="21">
        <f>SUM(E$3:E109)+H110</f>
        <v>3.932049392273701E-2</v>
      </c>
      <c r="L110" s="21">
        <f>SUM(F$3:F109)+I110</f>
        <v>2.1280698181449291</v>
      </c>
      <c r="M110" s="21">
        <f>SUM(G$3:G109)+J110</f>
        <v>0</v>
      </c>
      <c r="N110" s="21"/>
      <c r="O110" s="21"/>
      <c r="P110" s="21"/>
      <c r="Q110" s="19">
        <f t="shared" si="5"/>
        <v>1.5461012423279982E-3</v>
      </c>
      <c r="R110" s="19">
        <f t="shared" si="5"/>
        <v>4.5286811508993914</v>
      </c>
      <c r="S110" s="19">
        <f t="shared" si="5"/>
        <v>0</v>
      </c>
      <c r="T110" s="19">
        <f t="shared" si="6"/>
        <v>8.3676756351527742E-2</v>
      </c>
      <c r="U110" s="19">
        <f t="shared" si="7"/>
        <v>0</v>
      </c>
      <c r="V110" s="19">
        <f t="shared" si="8"/>
        <v>0</v>
      </c>
    </row>
    <row r="111" spans="1:22" x14ac:dyDescent="0.25">
      <c r="A111" s="26">
        <f>Wellpath!E111</f>
        <v>3120</v>
      </c>
      <c r="B111" s="22">
        <v>0</v>
      </c>
      <c r="C111" s="22">
        <v>0</v>
      </c>
      <c r="D111" s="22">
        <f>IF(ABS(Wellpath!$L111)&lt;VerticalInc,"SING",((TAN((PI()/ 2) - Wellpath!$L111)) - TAN(Dip) * COS(Wellpath!$O111)) / GField)</f>
        <v>-5.1486507349724204E-17</v>
      </c>
      <c r="E111" s="20">
        <f>IF(D111="SING",(Wellpath!K112-Wellpath!K110)/2*Model!$W$8*(-SIN(Wellpath!M111)) / GField,Model!$W$8*((drdp!B111+drdp!K111)*'ABXY-TI2S'!$B111+(drdp!E111+drdp!N111)*'ABXY-TI2S'!$C111+(drdp!H111+drdp!Q111)*'ABXY-TI2S'!$D111))</f>
        <v>-6.0200293802299518E-18</v>
      </c>
      <c r="F111" s="20">
        <f>IF(D111="SING",(Wellpath!K112-Wellpath!K110)/2*Model!$W$8*(COS(Wellpath!$M111) / GField),Model!$W$8*((drdp!C111+drdp!L111)*'ABXY-TI2S'!$B111+(drdp!F111+drdp!O111)*'ABXY-TI2S'!$C111+(drdp!I111+drdp!R111)*'ABXY-TI2S'!$D111))</f>
        <v>-1.3898332935364332E-18</v>
      </c>
      <c r="G111" s="20">
        <f>IF(D111="SING",0,Model!$W$8*((drdp!D111+drdp!M111)*'ABXY-TI2S'!$B111+(drdp!G111+drdp!P111)*'ABXY-TI2S'!$C111+(drdp!J111+drdp!S111)*'ABXY-TI2S'!$D111))</f>
        <v>0</v>
      </c>
      <c r="H111" s="18">
        <f>IF(D111="SING",(Wellpath!K111-Wellpath!K110)/2*Model!$W$8*(-SIN(Wellpath!$M111) / GField),Model!$W$8*((drdp!B111)*'ABXY-TI2S'!$B111+(drdp!E111)*'ABXY-TI2S'!$C111+(drdp!H111)*'ABXY-TI2S'!$D111))</f>
        <v>-3.0100146901149759E-18</v>
      </c>
      <c r="I111" s="18">
        <f>IF(D111="SING",(Wellpath!K111-Wellpath!K110)/2*Model!$W$8*(COS(Wellpath!$M111) / GField),Model!$W$8*((drdp!C111)*'ABXY-TI2S'!$B111+(drdp!F111)*'ABXY-TI2S'!$C111+(drdp!I111)*'ABXY-TI2S'!$D111))</f>
        <v>-6.9491664676821659E-19</v>
      </c>
      <c r="J111" s="18">
        <f>IF(D111="SING",0,Model!$W$8*((drdp!D111)*'ABXY-TI2S'!$B111+(drdp!G111)*'ABXY-TI2S'!$C111+(drdp!J111)*'ABXY-TI2S'!$D111))</f>
        <v>0</v>
      </c>
      <c r="K111" s="21">
        <f>SUM(E$3:E110)+H111</f>
        <v>3.9320493922737003E-2</v>
      </c>
      <c r="L111" s="21">
        <f>SUM(F$3:F110)+I111</f>
        <v>2.1280698181449291</v>
      </c>
      <c r="M111" s="21">
        <f>SUM(G$3:G110)+J111</f>
        <v>0</v>
      </c>
      <c r="N111" s="21"/>
      <c r="O111" s="21"/>
      <c r="P111" s="21"/>
      <c r="Q111" s="19">
        <f t="shared" si="5"/>
        <v>1.5461012423279975E-3</v>
      </c>
      <c r="R111" s="19">
        <f t="shared" si="5"/>
        <v>4.5286811508993914</v>
      </c>
      <c r="S111" s="19">
        <f t="shared" si="5"/>
        <v>0</v>
      </c>
      <c r="T111" s="19">
        <f t="shared" si="6"/>
        <v>8.3676756351527729E-2</v>
      </c>
      <c r="U111" s="19">
        <f t="shared" si="7"/>
        <v>0</v>
      </c>
      <c r="V111" s="19">
        <f t="shared" si="8"/>
        <v>0</v>
      </c>
    </row>
    <row r="112" spans="1:22" x14ac:dyDescent="0.25">
      <c r="A112" s="26">
        <f>Wellpath!E112</f>
        <v>3150</v>
      </c>
      <c r="B112" s="22">
        <v>0</v>
      </c>
      <c r="C112" s="22">
        <v>0</v>
      </c>
      <c r="D112" s="22">
        <f>IF(ABS(Wellpath!$L112)&lt;VerticalInc,"SING",((TAN((PI()/ 2) - Wellpath!$L112)) - TAN(Dip) * COS(Wellpath!$O112)) / GField)</f>
        <v>-5.1486507349724204E-17</v>
      </c>
      <c r="E112" s="20">
        <f>IF(D112="SING",(Wellpath!K113-Wellpath!K111)/2*Model!$W$8*(-SIN(Wellpath!M112)) / GField,Model!$W$8*((drdp!B112+drdp!K112)*'ABXY-TI2S'!$B112+(drdp!E112+drdp!N112)*'ABXY-TI2S'!$C112+(drdp!H112+drdp!Q112)*'ABXY-TI2S'!$D112))</f>
        <v>-6.0200293802299518E-18</v>
      </c>
      <c r="F112" s="20">
        <f>IF(D112="SING",(Wellpath!K113-Wellpath!K111)/2*Model!$W$8*(COS(Wellpath!$M112) / GField),Model!$W$8*((drdp!C112+drdp!L112)*'ABXY-TI2S'!$B112+(drdp!F112+drdp!O112)*'ABXY-TI2S'!$C112+(drdp!I112+drdp!R112)*'ABXY-TI2S'!$D112))</f>
        <v>-1.3898332935364332E-18</v>
      </c>
      <c r="G112" s="20">
        <f>IF(D112="SING",0,Model!$W$8*((drdp!D112+drdp!M112)*'ABXY-TI2S'!$B112+(drdp!G112+drdp!P112)*'ABXY-TI2S'!$C112+(drdp!J112+drdp!S112)*'ABXY-TI2S'!$D112))</f>
        <v>0</v>
      </c>
      <c r="H112" s="18">
        <f>IF(D112="SING",(Wellpath!K112-Wellpath!K111)/2*Model!$W$8*(-SIN(Wellpath!$M112) / GField),Model!$W$8*((drdp!B112)*'ABXY-TI2S'!$B112+(drdp!E112)*'ABXY-TI2S'!$C112+(drdp!H112)*'ABXY-TI2S'!$D112))</f>
        <v>-3.0100146901149759E-18</v>
      </c>
      <c r="I112" s="18">
        <f>IF(D112="SING",(Wellpath!K112-Wellpath!K111)/2*Model!$W$8*(COS(Wellpath!$M112) / GField),Model!$W$8*((drdp!C112)*'ABXY-TI2S'!$B112+(drdp!F112)*'ABXY-TI2S'!$C112+(drdp!I112)*'ABXY-TI2S'!$D112))</f>
        <v>-6.9491664676821659E-19</v>
      </c>
      <c r="J112" s="18">
        <f>IF(D112="SING",0,Model!$W$8*((drdp!D112)*'ABXY-TI2S'!$B112+(drdp!G112)*'ABXY-TI2S'!$C112+(drdp!J112)*'ABXY-TI2S'!$D112))</f>
        <v>0</v>
      </c>
      <c r="K112" s="21">
        <f>SUM(E$3:E111)+H112</f>
        <v>3.9320493922736996E-2</v>
      </c>
      <c r="L112" s="21">
        <f>SUM(F$3:F111)+I112</f>
        <v>2.1280698181449291</v>
      </c>
      <c r="M112" s="21">
        <f>SUM(G$3:G111)+J112</f>
        <v>0</v>
      </c>
      <c r="N112" s="21"/>
      <c r="O112" s="21"/>
      <c r="P112" s="21"/>
      <c r="Q112" s="19">
        <f t="shared" si="5"/>
        <v>1.5461012423279971E-3</v>
      </c>
      <c r="R112" s="19">
        <f t="shared" si="5"/>
        <v>4.5286811508993914</v>
      </c>
      <c r="S112" s="19">
        <f t="shared" si="5"/>
        <v>0</v>
      </c>
      <c r="T112" s="19">
        <f t="shared" si="6"/>
        <v>8.3676756351527715E-2</v>
      </c>
      <c r="U112" s="19">
        <f t="shared" si="7"/>
        <v>0</v>
      </c>
      <c r="V112" s="19">
        <f t="shared" si="8"/>
        <v>0</v>
      </c>
    </row>
    <row r="113" spans="1:22" x14ac:dyDescent="0.25">
      <c r="A113" s="26">
        <f>Wellpath!E113</f>
        <v>3180</v>
      </c>
      <c r="B113" s="22">
        <v>0</v>
      </c>
      <c r="C113" s="22">
        <v>0</v>
      </c>
      <c r="D113" s="22">
        <f>IF(ABS(Wellpath!$L113)&lt;VerticalInc,"SING",((TAN((PI()/ 2) - Wellpath!$L113)) - TAN(Dip) * COS(Wellpath!$O113)) / GField)</f>
        <v>-5.1486507349724204E-17</v>
      </c>
      <c r="E113" s="20">
        <f>IF(D113="SING",(Wellpath!K114-Wellpath!K112)/2*Model!$W$8*(-SIN(Wellpath!M113)) / GField,Model!$W$8*((drdp!B113+drdp!K113)*'ABXY-TI2S'!$B113+(drdp!E113+drdp!N113)*'ABXY-TI2S'!$C113+(drdp!H113+drdp!Q113)*'ABXY-TI2S'!$D113))</f>
        <v>-6.0200293802299518E-18</v>
      </c>
      <c r="F113" s="20">
        <f>IF(D113="SING",(Wellpath!K114-Wellpath!K112)/2*Model!$W$8*(COS(Wellpath!$M113) / GField),Model!$W$8*((drdp!C113+drdp!L113)*'ABXY-TI2S'!$B113+(drdp!F113+drdp!O113)*'ABXY-TI2S'!$C113+(drdp!I113+drdp!R113)*'ABXY-TI2S'!$D113))</f>
        <v>-1.3898332935364332E-18</v>
      </c>
      <c r="G113" s="20">
        <f>IF(D113="SING",0,Model!$W$8*((drdp!D113+drdp!M113)*'ABXY-TI2S'!$B113+(drdp!G113+drdp!P113)*'ABXY-TI2S'!$C113+(drdp!J113+drdp!S113)*'ABXY-TI2S'!$D113))</f>
        <v>0</v>
      </c>
      <c r="H113" s="18">
        <f>IF(D113="SING",(Wellpath!K113-Wellpath!K112)/2*Model!$W$8*(-SIN(Wellpath!$M113) / GField),Model!$W$8*((drdp!B113)*'ABXY-TI2S'!$B113+(drdp!E113)*'ABXY-TI2S'!$C113+(drdp!H113)*'ABXY-TI2S'!$D113))</f>
        <v>-3.0100146901149759E-18</v>
      </c>
      <c r="I113" s="18">
        <f>IF(D113="SING",(Wellpath!K113-Wellpath!K112)/2*Model!$W$8*(COS(Wellpath!$M113) / GField),Model!$W$8*((drdp!C113)*'ABXY-TI2S'!$B113+(drdp!F113)*'ABXY-TI2S'!$C113+(drdp!I113)*'ABXY-TI2S'!$D113))</f>
        <v>-6.9491664676821659E-19</v>
      </c>
      <c r="J113" s="18">
        <f>IF(D113="SING",0,Model!$W$8*((drdp!D113)*'ABXY-TI2S'!$B113+(drdp!G113)*'ABXY-TI2S'!$C113+(drdp!J113)*'ABXY-TI2S'!$D113))</f>
        <v>0</v>
      </c>
      <c r="K113" s="21">
        <f>SUM(E$3:E112)+H113</f>
        <v>3.9320493922736989E-2</v>
      </c>
      <c r="L113" s="21">
        <f>SUM(F$3:F112)+I113</f>
        <v>2.1280698181449291</v>
      </c>
      <c r="M113" s="21">
        <f>SUM(G$3:G112)+J113</f>
        <v>0</v>
      </c>
      <c r="N113" s="21"/>
      <c r="O113" s="21"/>
      <c r="P113" s="21"/>
      <c r="Q113" s="19">
        <f t="shared" si="5"/>
        <v>1.5461012423279965E-3</v>
      </c>
      <c r="R113" s="19">
        <f t="shared" si="5"/>
        <v>4.5286811508993914</v>
      </c>
      <c r="S113" s="19">
        <f t="shared" si="5"/>
        <v>0</v>
      </c>
      <c r="T113" s="19">
        <f t="shared" si="6"/>
        <v>8.3676756351527701E-2</v>
      </c>
      <c r="U113" s="19">
        <f t="shared" si="7"/>
        <v>0</v>
      </c>
      <c r="V113" s="19">
        <f t="shared" si="8"/>
        <v>0</v>
      </c>
    </row>
    <row r="114" spans="1:22" x14ac:dyDescent="0.25">
      <c r="A114" s="26">
        <f>Wellpath!E114</f>
        <v>3210</v>
      </c>
      <c r="B114" s="22">
        <v>0</v>
      </c>
      <c r="C114" s="22">
        <v>0</v>
      </c>
      <c r="D114" s="22">
        <f>IF(ABS(Wellpath!$L114)&lt;VerticalInc,"SING",((TAN((PI()/ 2) - Wellpath!$L114)) - TAN(Dip) * COS(Wellpath!$O114)) / GField)</f>
        <v>-5.1486507349724204E-17</v>
      </c>
      <c r="E114" s="20">
        <f>IF(D114="SING",(Wellpath!K115-Wellpath!K113)/2*Model!$W$8*(-SIN(Wellpath!M114)) / GField,Model!$W$8*((drdp!B114+drdp!K114)*'ABXY-TI2S'!$B114+(drdp!E114+drdp!N114)*'ABXY-TI2S'!$C114+(drdp!H114+drdp!Q114)*'ABXY-TI2S'!$D114))</f>
        <v>-6.0200293802299518E-18</v>
      </c>
      <c r="F114" s="20">
        <f>IF(D114="SING",(Wellpath!K115-Wellpath!K113)/2*Model!$W$8*(COS(Wellpath!$M114) / GField),Model!$W$8*((drdp!C114+drdp!L114)*'ABXY-TI2S'!$B114+(drdp!F114+drdp!O114)*'ABXY-TI2S'!$C114+(drdp!I114+drdp!R114)*'ABXY-TI2S'!$D114))</f>
        <v>-1.3898332935364332E-18</v>
      </c>
      <c r="G114" s="20">
        <f>IF(D114="SING",0,Model!$W$8*((drdp!D114+drdp!M114)*'ABXY-TI2S'!$B114+(drdp!G114+drdp!P114)*'ABXY-TI2S'!$C114+(drdp!J114+drdp!S114)*'ABXY-TI2S'!$D114))</f>
        <v>0</v>
      </c>
      <c r="H114" s="18">
        <f>IF(D114="SING",(Wellpath!K114-Wellpath!K113)/2*Model!$W$8*(-SIN(Wellpath!$M114) / GField),Model!$W$8*((drdp!B114)*'ABXY-TI2S'!$B114+(drdp!E114)*'ABXY-TI2S'!$C114+(drdp!H114)*'ABXY-TI2S'!$D114))</f>
        <v>-3.0100146901149759E-18</v>
      </c>
      <c r="I114" s="18">
        <f>IF(D114="SING",(Wellpath!K114-Wellpath!K113)/2*Model!$W$8*(COS(Wellpath!$M114) / GField),Model!$W$8*((drdp!C114)*'ABXY-TI2S'!$B114+(drdp!F114)*'ABXY-TI2S'!$C114+(drdp!I114)*'ABXY-TI2S'!$D114))</f>
        <v>-6.9491664676821659E-19</v>
      </c>
      <c r="J114" s="18">
        <f>IF(D114="SING",0,Model!$W$8*((drdp!D114)*'ABXY-TI2S'!$B114+(drdp!G114)*'ABXY-TI2S'!$C114+(drdp!J114)*'ABXY-TI2S'!$D114))</f>
        <v>0</v>
      </c>
      <c r="K114" s="21">
        <f>SUM(E$3:E113)+H114</f>
        <v>3.9320493922736982E-2</v>
      </c>
      <c r="L114" s="21">
        <f>SUM(F$3:F113)+I114</f>
        <v>2.1280698181449291</v>
      </c>
      <c r="M114" s="21">
        <f>SUM(G$3:G113)+J114</f>
        <v>0</v>
      </c>
      <c r="N114" s="21"/>
      <c r="O114" s="21"/>
      <c r="P114" s="21"/>
      <c r="Q114" s="19">
        <f t="shared" si="5"/>
        <v>1.546101242327996E-3</v>
      </c>
      <c r="R114" s="19">
        <f t="shared" si="5"/>
        <v>4.5286811508993914</v>
      </c>
      <c r="S114" s="19">
        <f t="shared" si="5"/>
        <v>0</v>
      </c>
      <c r="T114" s="19">
        <f t="shared" si="6"/>
        <v>8.3676756351527687E-2</v>
      </c>
      <c r="U114" s="19">
        <f t="shared" si="7"/>
        <v>0</v>
      </c>
      <c r="V114" s="19">
        <f t="shared" si="8"/>
        <v>0</v>
      </c>
    </row>
    <row r="115" spans="1:22" x14ac:dyDescent="0.25">
      <c r="A115" s="26">
        <f>Wellpath!E115</f>
        <v>3240</v>
      </c>
      <c r="B115" s="22">
        <v>0</v>
      </c>
      <c r="C115" s="22">
        <v>0</v>
      </c>
      <c r="D115" s="22">
        <f>IF(ABS(Wellpath!$L115)&lt;VerticalInc,"SING",((TAN((PI()/ 2) - Wellpath!$L115)) - TAN(Dip) * COS(Wellpath!$O115)) / GField)</f>
        <v>-5.1486507349724204E-17</v>
      </c>
      <c r="E115" s="20">
        <f>IF(D115="SING",(Wellpath!K116-Wellpath!K114)/2*Model!$W$8*(-SIN(Wellpath!M115)) / GField,Model!$W$8*((drdp!B115+drdp!K115)*'ABXY-TI2S'!$B115+(drdp!E115+drdp!N115)*'ABXY-TI2S'!$C115+(drdp!H115+drdp!Q115)*'ABXY-TI2S'!$D115))</f>
        <v>-6.0200293802299518E-18</v>
      </c>
      <c r="F115" s="20">
        <f>IF(D115="SING",(Wellpath!K116-Wellpath!K114)/2*Model!$W$8*(COS(Wellpath!$M115) / GField),Model!$W$8*((drdp!C115+drdp!L115)*'ABXY-TI2S'!$B115+(drdp!F115+drdp!O115)*'ABXY-TI2S'!$C115+(drdp!I115+drdp!R115)*'ABXY-TI2S'!$D115))</f>
        <v>-1.3898332935364332E-18</v>
      </c>
      <c r="G115" s="20">
        <f>IF(D115="SING",0,Model!$W$8*((drdp!D115+drdp!M115)*'ABXY-TI2S'!$B115+(drdp!G115+drdp!P115)*'ABXY-TI2S'!$C115+(drdp!J115+drdp!S115)*'ABXY-TI2S'!$D115))</f>
        <v>0</v>
      </c>
      <c r="H115" s="18">
        <f>IF(D115="SING",(Wellpath!K115-Wellpath!K114)/2*Model!$W$8*(-SIN(Wellpath!$M115) / GField),Model!$W$8*((drdp!B115)*'ABXY-TI2S'!$B115+(drdp!E115)*'ABXY-TI2S'!$C115+(drdp!H115)*'ABXY-TI2S'!$D115))</f>
        <v>-3.0100146901149759E-18</v>
      </c>
      <c r="I115" s="18">
        <f>IF(D115="SING",(Wellpath!K115-Wellpath!K114)/2*Model!$W$8*(COS(Wellpath!$M115) / GField),Model!$W$8*((drdp!C115)*'ABXY-TI2S'!$B115+(drdp!F115)*'ABXY-TI2S'!$C115+(drdp!I115)*'ABXY-TI2S'!$D115))</f>
        <v>-6.9491664676821659E-19</v>
      </c>
      <c r="J115" s="18">
        <f>IF(D115="SING",0,Model!$W$8*((drdp!D115)*'ABXY-TI2S'!$B115+(drdp!G115)*'ABXY-TI2S'!$C115+(drdp!J115)*'ABXY-TI2S'!$D115))</f>
        <v>0</v>
      </c>
      <c r="K115" s="21">
        <f>SUM(E$3:E114)+H115</f>
        <v>3.9320493922736975E-2</v>
      </c>
      <c r="L115" s="21">
        <f>SUM(F$3:F114)+I115</f>
        <v>2.1280698181449291</v>
      </c>
      <c r="M115" s="21">
        <f>SUM(G$3:G114)+J115</f>
        <v>0</v>
      </c>
      <c r="N115" s="21"/>
      <c r="O115" s="21"/>
      <c r="P115" s="21"/>
      <c r="Q115" s="19">
        <f t="shared" si="5"/>
        <v>1.5461012423279954E-3</v>
      </c>
      <c r="R115" s="19">
        <f t="shared" si="5"/>
        <v>4.5286811508993914</v>
      </c>
      <c r="S115" s="19">
        <f t="shared" si="5"/>
        <v>0</v>
      </c>
      <c r="T115" s="19">
        <f t="shared" si="6"/>
        <v>8.3676756351527659E-2</v>
      </c>
      <c r="U115" s="19">
        <f t="shared" si="7"/>
        <v>0</v>
      </c>
      <c r="V115" s="19">
        <f t="shared" si="8"/>
        <v>0</v>
      </c>
    </row>
    <row r="116" spans="1:22" x14ac:dyDescent="0.25">
      <c r="A116" s="26">
        <f>Wellpath!E116</f>
        <v>3270</v>
      </c>
      <c r="B116" s="22">
        <v>0</v>
      </c>
      <c r="C116" s="22">
        <v>0</v>
      </c>
      <c r="D116" s="22">
        <f>IF(ABS(Wellpath!$L116)&lt;VerticalInc,"SING",((TAN((PI()/ 2) - Wellpath!$L116)) - TAN(Dip) * COS(Wellpath!$O116)) / GField)</f>
        <v>-5.1486507349724204E-17</v>
      </c>
      <c r="E116" s="20">
        <f>IF(D116="SING",(Wellpath!K117-Wellpath!K115)/2*Model!$W$8*(-SIN(Wellpath!M116)) / GField,Model!$W$8*((drdp!B116+drdp!K116)*'ABXY-TI2S'!$B116+(drdp!E116+drdp!N116)*'ABXY-TI2S'!$C116+(drdp!H116+drdp!Q116)*'ABXY-TI2S'!$D116))</f>
        <v>-6.0200293802299518E-18</v>
      </c>
      <c r="F116" s="20">
        <f>IF(D116="SING",(Wellpath!K117-Wellpath!K115)/2*Model!$W$8*(COS(Wellpath!$M116) / GField),Model!$W$8*((drdp!C116+drdp!L116)*'ABXY-TI2S'!$B116+(drdp!F116+drdp!O116)*'ABXY-TI2S'!$C116+(drdp!I116+drdp!R116)*'ABXY-TI2S'!$D116))</f>
        <v>-1.3898332935364332E-18</v>
      </c>
      <c r="G116" s="20">
        <f>IF(D116="SING",0,Model!$W$8*((drdp!D116+drdp!M116)*'ABXY-TI2S'!$B116+(drdp!G116+drdp!P116)*'ABXY-TI2S'!$C116+(drdp!J116+drdp!S116)*'ABXY-TI2S'!$D116))</f>
        <v>0</v>
      </c>
      <c r="H116" s="18">
        <f>IF(D116="SING",(Wellpath!K116-Wellpath!K115)/2*Model!$W$8*(-SIN(Wellpath!$M116) / GField),Model!$W$8*((drdp!B116)*'ABXY-TI2S'!$B116+(drdp!E116)*'ABXY-TI2S'!$C116+(drdp!H116)*'ABXY-TI2S'!$D116))</f>
        <v>-3.0100146901149759E-18</v>
      </c>
      <c r="I116" s="18">
        <f>IF(D116="SING",(Wellpath!K116-Wellpath!K115)/2*Model!$W$8*(COS(Wellpath!$M116) / GField),Model!$W$8*((drdp!C116)*'ABXY-TI2S'!$B116+(drdp!F116)*'ABXY-TI2S'!$C116+(drdp!I116)*'ABXY-TI2S'!$D116))</f>
        <v>-6.9491664676821659E-19</v>
      </c>
      <c r="J116" s="18">
        <f>IF(D116="SING",0,Model!$W$8*((drdp!D116)*'ABXY-TI2S'!$B116+(drdp!G116)*'ABXY-TI2S'!$C116+(drdp!J116)*'ABXY-TI2S'!$D116))</f>
        <v>0</v>
      </c>
      <c r="K116" s="21">
        <f>SUM(E$3:E115)+H116</f>
        <v>3.9320493922736968E-2</v>
      </c>
      <c r="L116" s="21">
        <f>SUM(F$3:F115)+I116</f>
        <v>2.1280698181449291</v>
      </c>
      <c r="M116" s="21">
        <f>SUM(G$3:G115)+J116</f>
        <v>0</v>
      </c>
      <c r="N116" s="21"/>
      <c r="O116" s="21"/>
      <c r="P116" s="21"/>
      <c r="Q116" s="19">
        <f t="shared" si="5"/>
        <v>1.5461012423279949E-3</v>
      </c>
      <c r="R116" s="19">
        <f t="shared" si="5"/>
        <v>4.5286811508993914</v>
      </c>
      <c r="S116" s="19">
        <f t="shared" si="5"/>
        <v>0</v>
      </c>
      <c r="T116" s="19">
        <f t="shared" si="6"/>
        <v>8.3676756351527645E-2</v>
      </c>
      <c r="U116" s="19">
        <f t="shared" si="7"/>
        <v>0</v>
      </c>
      <c r="V116" s="19">
        <f t="shared" si="8"/>
        <v>0</v>
      </c>
    </row>
    <row r="117" spans="1:22" x14ac:dyDescent="0.25">
      <c r="A117" s="26">
        <f>Wellpath!E117</f>
        <v>3300</v>
      </c>
      <c r="B117" s="22">
        <v>0</v>
      </c>
      <c r="C117" s="22">
        <v>0</v>
      </c>
      <c r="D117" s="22">
        <f>IF(ABS(Wellpath!$L117)&lt;VerticalInc,"SING",((TAN((PI()/ 2) - Wellpath!$L117)) - TAN(Dip) * COS(Wellpath!$O117)) / GField)</f>
        <v>-5.1486507349724204E-17</v>
      </c>
      <c r="E117" s="20">
        <f>IF(D117="SING",(Wellpath!K118-Wellpath!K116)/2*Model!$W$8*(-SIN(Wellpath!M117)) / GField,Model!$W$8*((drdp!B117+drdp!K117)*'ABXY-TI2S'!$B117+(drdp!E117+drdp!N117)*'ABXY-TI2S'!$C117+(drdp!H117+drdp!Q117)*'ABXY-TI2S'!$D117))</f>
        <v>-6.0200293802299518E-18</v>
      </c>
      <c r="F117" s="20">
        <f>IF(D117="SING",(Wellpath!K118-Wellpath!K116)/2*Model!$W$8*(COS(Wellpath!$M117) / GField),Model!$W$8*((drdp!C117+drdp!L117)*'ABXY-TI2S'!$B117+(drdp!F117+drdp!O117)*'ABXY-TI2S'!$C117+(drdp!I117+drdp!R117)*'ABXY-TI2S'!$D117))</f>
        <v>-1.3898332935364332E-18</v>
      </c>
      <c r="G117" s="20">
        <f>IF(D117="SING",0,Model!$W$8*((drdp!D117+drdp!M117)*'ABXY-TI2S'!$B117+(drdp!G117+drdp!P117)*'ABXY-TI2S'!$C117+(drdp!J117+drdp!S117)*'ABXY-TI2S'!$D117))</f>
        <v>0</v>
      </c>
      <c r="H117" s="18">
        <f>IF(D117="SING",(Wellpath!K117-Wellpath!K116)/2*Model!$W$8*(-SIN(Wellpath!$M117) / GField),Model!$W$8*((drdp!B117)*'ABXY-TI2S'!$B117+(drdp!E117)*'ABXY-TI2S'!$C117+(drdp!H117)*'ABXY-TI2S'!$D117))</f>
        <v>-3.0100146901149759E-18</v>
      </c>
      <c r="I117" s="18">
        <f>IF(D117="SING",(Wellpath!K117-Wellpath!K116)/2*Model!$W$8*(COS(Wellpath!$M117) / GField),Model!$W$8*((drdp!C117)*'ABXY-TI2S'!$B117+(drdp!F117)*'ABXY-TI2S'!$C117+(drdp!I117)*'ABXY-TI2S'!$D117))</f>
        <v>-6.9491664676821659E-19</v>
      </c>
      <c r="J117" s="18">
        <f>IF(D117="SING",0,Model!$W$8*((drdp!D117)*'ABXY-TI2S'!$B117+(drdp!G117)*'ABXY-TI2S'!$C117+(drdp!J117)*'ABXY-TI2S'!$D117))</f>
        <v>0</v>
      </c>
      <c r="K117" s="21">
        <f>SUM(E$3:E116)+H117</f>
        <v>3.9320493922736961E-2</v>
      </c>
      <c r="L117" s="21">
        <f>SUM(F$3:F116)+I117</f>
        <v>2.1280698181449291</v>
      </c>
      <c r="M117" s="21">
        <f>SUM(G$3:G116)+J117</f>
        <v>0</v>
      </c>
      <c r="N117" s="21"/>
      <c r="O117" s="21"/>
      <c r="P117" s="21"/>
      <c r="Q117" s="19">
        <f t="shared" si="5"/>
        <v>1.5461012423279943E-3</v>
      </c>
      <c r="R117" s="19">
        <f t="shared" si="5"/>
        <v>4.5286811508993914</v>
      </c>
      <c r="S117" s="19">
        <f t="shared" si="5"/>
        <v>0</v>
      </c>
      <c r="T117" s="19">
        <f t="shared" si="6"/>
        <v>8.3676756351527631E-2</v>
      </c>
      <c r="U117" s="19">
        <f t="shared" si="7"/>
        <v>0</v>
      </c>
      <c r="V117" s="19">
        <f t="shared" si="8"/>
        <v>0</v>
      </c>
    </row>
    <row r="118" spans="1:22" x14ac:dyDescent="0.25">
      <c r="A118" s="26">
        <f>Wellpath!E118</f>
        <v>3330</v>
      </c>
      <c r="B118" s="22">
        <v>0</v>
      </c>
      <c r="C118" s="22">
        <v>0</v>
      </c>
      <c r="D118" s="22">
        <f>IF(ABS(Wellpath!$L118)&lt;VerticalInc,"SING",((TAN((PI()/ 2) - Wellpath!$L118)) - TAN(Dip) * COS(Wellpath!$O118)) / GField)</f>
        <v>-5.1486507349724204E-17</v>
      </c>
      <c r="E118" s="20">
        <f>IF(D118="SING",(Wellpath!K119-Wellpath!K117)/2*Model!$W$8*(-SIN(Wellpath!M118)) / GField,Model!$W$8*((drdp!B118+drdp!K118)*'ABXY-TI2S'!$B118+(drdp!E118+drdp!N118)*'ABXY-TI2S'!$C118+(drdp!H118+drdp!Q118)*'ABXY-TI2S'!$D118))</f>
        <v>-6.0200293802299518E-18</v>
      </c>
      <c r="F118" s="20">
        <f>IF(D118="SING",(Wellpath!K119-Wellpath!K117)/2*Model!$W$8*(COS(Wellpath!$M118) / GField),Model!$W$8*((drdp!C118+drdp!L118)*'ABXY-TI2S'!$B118+(drdp!F118+drdp!O118)*'ABXY-TI2S'!$C118+(drdp!I118+drdp!R118)*'ABXY-TI2S'!$D118))</f>
        <v>-1.3898332935364332E-18</v>
      </c>
      <c r="G118" s="20">
        <f>IF(D118="SING",0,Model!$W$8*((drdp!D118+drdp!M118)*'ABXY-TI2S'!$B118+(drdp!G118+drdp!P118)*'ABXY-TI2S'!$C118+(drdp!J118+drdp!S118)*'ABXY-TI2S'!$D118))</f>
        <v>0</v>
      </c>
      <c r="H118" s="18">
        <f>IF(D118="SING",(Wellpath!K118-Wellpath!K117)/2*Model!$W$8*(-SIN(Wellpath!$M118) / GField),Model!$W$8*((drdp!B118)*'ABXY-TI2S'!$B118+(drdp!E118)*'ABXY-TI2S'!$C118+(drdp!H118)*'ABXY-TI2S'!$D118))</f>
        <v>-3.0100146901149759E-18</v>
      </c>
      <c r="I118" s="18">
        <f>IF(D118="SING",(Wellpath!K118-Wellpath!K117)/2*Model!$W$8*(COS(Wellpath!$M118) / GField),Model!$W$8*((drdp!C118)*'ABXY-TI2S'!$B118+(drdp!F118)*'ABXY-TI2S'!$C118+(drdp!I118)*'ABXY-TI2S'!$D118))</f>
        <v>-6.9491664676821659E-19</v>
      </c>
      <c r="J118" s="18">
        <f>IF(D118="SING",0,Model!$W$8*((drdp!D118)*'ABXY-TI2S'!$B118+(drdp!G118)*'ABXY-TI2S'!$C118+(drdp!J118)*'ABXY-TI2S'!$D118))</f>
        <v>0</v>
      </c>
      <c r="K118" s="21">
        <f>SUM(E$3:E117)+H118</f>
        <v>3.9320493922736954E-2</v>
      </c>
      <c r="L118" s="21">
        <f>SUM(F$3:F117)+I118</f>
        <v>2.1280698181449291</v>
      </c>
      <c r="M118" s="21">
        <f>SUM(G$3:G117)+J118</f>
        <v>0</v>
      </c>
      <c r="N118" s="21"/>
      <c r="O118" s="21"/>
      <c r="P118" s="21"/>
      <c r="Q118" s="19">
        <f t="shared" si="5"/>
        <v>1.5461012423279939E-3</v>
      </c>
      <c r="R118" s="19">
        <f t="shared" si="5"/>
        <v>4.5286811508993914</v>
      </c>
      <c r="S118" s="19">
        <f t="shared" si="5"/>
        <v>0</v>
      </c>
      <c r="T118" s="19">
        <f t="shared" si="6"/>
        <v>8.3676756351527617E-2</v>
      </c>
      <c r="U118" s="19">
        <f t="shared" si="7"/>
        <v>0</v>
      </c>
      <c r="V118" s="19">
        <f t="shared" si="8"/>
        <v>0</v>
      </c>
    </row>
    <row r="119" spans="1:22" x14ac:dyDescent="0.25">
      <c r="A119" s="26">
        <f>Wellpath!E119</f>
        <v>3360</v>
      </c>
      <c r="B119" s="22">
        <v>0</v>
      </c>
      <c r="C119" s="22">
        <v>0</v>
      </c>
      <c r="D119" s="22">
        <f>IF(ABS(Wellpath!$L119)&lt;VerticalInc,"SING",((TAN((PI()/ 2) - Wellpath!$L119)) - TAN(Dip) * COS(Wellpath!$O119)) / GField)</f>
        <v>-5.1486507349724204E-17</v>
      </c>
      <c r="E119" s="20">
        <f>IF(D119="SING",(Wellpath!K120-Wellpath!K118)/2*Model!$W$8*(-SIN(Wellpath!M119)) / GField,Model!$W$8*((drdp!B119+drdp!K119)*'ABXY-TI2S'!$B119+(drdp!E119+drdp!N119)*'ABXY-TI2S'!$C119+(drdp!H119+drdp!Q119)*'ABXY-TI2S'!$D119))</f>
        <v>-6.0200293802299518E-18</v>
      </c>
      <c r="F119" s="20">
        <f>IF(D119="SING",(Wellpath!K120-Wellpath!K118)/2*Model!$W$8*(COS(Wellpath!$M119) / GField),Model!$W$8*((drdp!C119+drdp!L119)*'ABXY-TI2S'!$B119+(drdp!F119+drdp!O119)*'ABXY-TI2S'!$C119+(drdp!I119+drdp!R119)*'ABXY-TI2S'!$D119))</f>
        <v>-1.3898332935364332E-18</v>
      </c>
      <c r="G119" s="20">
        <f>IF(D119="SING",0,Model!$W$8*((drdp!D119+drdp!M119)*'ABXY-TI2S'!$B119+(drdp!G119+drdp!P119)*'ABXY-TI2S'!$C119+(drdp!J119+drdp!S119)*'ABXY-TI2S'!$D119))</f>
        <v>0</v>
      </c>
      <c r="H119" s="18">
        <f>IF(D119="SING",(Wellpath!K119-Wellpath!K118)/2*Model!$W$8*(-SIN(Wellpath!$M119) / GField),Model!$W$8*((drdp!B119)*'ABXY-TI2S'!$B119+(drdp!E119)*'ABXY-TI2S'!$C119+(drdp!H119)*'ABXY-TI2S'!$D119))</f>
        <v>-3.0100146901149759E-18</v>
      </c>
      <c r="I119" s="18">
        <f>IF(D119="SING",(Wellpath!K119-Wellpath!K118)/2*Model!$W$8*(COS(Wellpath!$M119) / GField),Model!$W$8*((drdp!C119)*'ABXY-TI2S'!$B119+(drdp!F119)*'ABXY-TI2S'!$C119+(drdp!I119)*'ABXY-TI2S'!$D119))</f>
        <v>-6.9491664676821659E-19</v>
      </c>
      <c r="J119" s="18">
        <f>IF(D119="SING",0,Model!$W$8*((drdp!D119)*'ABXY-TI2S'!$B119+(drdp!G119)*'ABXY-TI2S'!$C119+(drdp!J119)*'ABXY-TI2S'!$D119))</f>
        <v>0</v>
      </c>
      <c r="K119" s="21">
        <f>SUM(E$3:E118)+H119</f>
        <v>3.9320493922736947E-2</v>
      </c>
      <c r="L119" s="21">
        <f>SUM(F$3:F118)+I119</f>
        <v>2.1280698181449291</v>
      </c>
      <c r="M119" s="21">
        <f>SUM(G$3:G118)+J119</f>
        <v>0</v>
      </c>
      <c r="N119" s="21"/>
      <c r="O119" s="21"/>
      <c r="P119" s="21"/>
      <c r="Q119" s="19">
        <f t="shared" si="5"/>
        <v>1.5461012423279932E-3</v>
      </c>
      <c r="R119" s="19">
        <f t="shared" si="5"/>
        <v>4.5286811508993914</v>
      </c>
      <c r="S119" s="19">
        <f t="shared" si="5"/>
        <v>0</v>
      </c>
      <c r="T119" s="19">
        <f t="shared" si="6"/>
        <v>8.3676756351527604E-2</v>
      </c>
      <c r="U119" s="19">
        <f t="shared" si="7"/>
        <v>0</v>
      </c>
      <c r="V119" s="19">
        <f t="shared" si="8"/>
        <v>0</v>
      </c>
    </row>
    <row r="120" spans="1:22" x14ac:dyDescent="0.25">
      <c r="A120" s="26">
        <f>Wellpath!E120</f>
        <v>3390</v>
      </c>
      <c r="B120" s="22">
        <v>0</v>
      </c>
      <c r="C120" s="22">
        <v>0</v>
      </c>
      <c r="D120" s="22">
        <f>IF(ABS(Wellpath!$L120)&lt;VerticalInc,"SING",((TAN((PI()/ 2) - Wellpath!$L120)) - TAN(Dip) * COS(Wellpath!$O120)) / GField)</f>
        <v>-5.1486507349724204E-17</v>
      </c>
      <c r="E120" s="20">
        <f>IF(D120="SING",(Wellpath!K121-Wellpath!K119)/2*Model!$W$8*(-SIN(Wellpath!M120)) / GField,Model!$W$8*((drdp!B120+drdp!K120)*'ABXY-TI2S'!$B120+(drdp!E120+drdp!N120)*'ABXY-TI2S'!$C120+(drdp!H120+drdp!Q120)*'ABXY-TI2S'!$D120))</f>
        <v>-6.0200293802299518E-18</v>
      </c>
      <c r="F120" s="20">
        <f>IF(D120="SING",(Wellpath!K121-Wellpath!K119)/2*Model!$W$8*(COS(Wellpath!$M120) / GField),Model!$W$8*((drdp!C120+drdp!L120)*'ABXY-TI2S'!$B120+(drdp!F120+drdp!O120)*'ABXY-TI2S'!$C120+(drdp!I120+drdp!R120)*'ABXY-TI2S'!$D120))</f>
        <v>-1.3898332935364332E-18</v>
      </c>
      <c r="G120" s="20">
        <f>IF(D120="SING",0,Model!$W$8*((drdp!D120+drdp!M120)*'ABXY-TI2S'!$B120+(drdp!G120+drdp!P120)*'ABXY-TI2S'!$C120+(drdp!J120+drdp!S120)*'ABXY-TI2S'!$D120))</f>
        <v>0</v>
      </c>
      <c r="H120" s="18">
        <f>IF(D120="SING",(Wellpath!K120-Wellpath!K119)/2*Model!$W$8*(-SIN(Wellpath!$M120) / GField),Model!$W$8*((drdp!B120)*'ABXY-TI2S'!$B120+(drdp!E120)*'ABXY-TI2S'!$C120+(drdp!H120)*'ABXY-TI2S'!$D120))</f>
        <v>-3.0100146901149759E-18</v>
      </c>
      <c r="I120" s="18">
        <f>IF(D120="SING",(Wellpath!K120-Wellpath!K119)/2*Model!$W$8*(COS(Wellpath!$M120) / GField),Model!$W$8*((drdp!C120)*'ABXY-TI2S'!$B120+(drdp!F120)*'ABXY-TI2S'!$C120+(drdp!I120)*'ABXY-TI2S'!$D120))</f>
        <v>-6.9491664676821659E-19</v>
      </c>
      <c r="J120" s="18">
        <f>IF(D120="SING",0,Model!$W$8*((drdp!D120)*'ABXY-TI2S'!$B120+(drdp!G120)*'ABXY-TI2S'!$C120+(drdp!J120)*'ABXY-TI2S'!$D120))</f>
        <v>0</v>
      </c>
      <c r="K120" s="21">
        <f>SUM(E$3:E119)+H120</f>
        <v>3.932049392273694E-2</v>
      </c>
      <c r="L120" s="21">
        <f>SUM(F$3:F119)+I120</f>
        <v>2.1280698181449291</v>
      </c>
      <c r="M120" s="21">
        <f>SUM(G$3:G119)+J120</f>
        <v>0</v>
      </c>
      <c r="N120" s="21"/>
      <c r="O120" s="21"/>
      <c r="P120" s="21"/>
      <c r="Q120" s="19">
        <f t="shared" si="5"/>
        <v>1.5461012423279928E-3</v>
      </c>
      <c r="R120" s="19">
        <f t="shared" si="5"/>
        <v>4.5286811508993914</v>
      </c>
      <c r="S120" s="19">
        <f t="shared" si="5"/>
        <v>0</v>
      </c>
      <c r="T120" s="19">
        <f t="shared" si="6"/>
        <v>8.367675635152759E-2</v>
      </c>
      <c r="U120" s="19">
        <f t="shared" si="7"/>
        <v>0</v>
      </c>
      <c r="V120" s="19">
        <f t="shared" si="8"/>
        <v>0</v>
      </c>
    </row>
    <row r="121" spans="1:22" x14ac:dyDescent="0.25">
      <c r="A121" s="26">
        <f>Wellpath!E121</f>
        <v>3420</v>
      </c>
      <c r="B121" s="22">
        <v>0</v>
      </c>
      <c r="C121" s="22">
        <v>0</v>
      </c>
      <c r="D121" s="22">
        <f>IF(ABS(Wellpath!$L121)&lt;VerticalInc,"SING",((TAN((PI()/ 2) - Wellpath!$L121)) - TAN(Dip) * COS(Wellpath!$O121)) / GField)</f>
        <v>-5.1486507349724204E-17</v>
      </c>
      <c r="E121" s="20">
        <f>IF(D121="SING",(Wellpath!K122-Wellpath!K120)/2*Model!$W$8*(-SIN(Wellpath!M121)) / GField,Model!$W$8*((drdp!B121+drdp!K121)*'ABXY-TI2S'!$B121+(drdp!E121+drdp!N121)*'ABXY-TI2S'!$C121+(drdp!H121+drdp!Q121)*'ABXY-TI2S'!$D121))</f>
        <v>-4.0133529201533007E-18</v>
      </c>
      <c r="F121" s="20">
        <f>IF(D121="SING",(Wellpath!K122-Wellpath!K120)/2*Model!$W$8*(COS(Wellpath!$M121) / GField),Model!$W$8*((drdp!C121+drdp!L121)*'ABXY-TI2S'!$B121+(drdp!F121+drdp!O121)*'ABXY-TI2S'!$C121+(drdp!I121+drdp!R121)*'ABXY-TI2S'!$D121))</f>
        <v>-9.2655552902428879E-19</v>
      </c>
      <c r="G121" s="20">
        <f>IF(D121="SING",0,Model!$W$8*((drdp!D121+drdp!M121)*'ABXY-TI2S'!$B121+(drdp!G121+drdp!P121)*'ABXY-TI2S'!$C121+(drdp!J121+drdp!S121)*'ABXY-TI2S'!$D121))</f>
        <v>0</v>
      </c>
      <c r="H121" s="18">
        <f>IF(D121="SING",(Wellpath!K121-Wellpath!K120)/2*Model!$W$8*(-SIN(Wellpath!$M121) / GField),Model!$W$8*((drdp!B121)*'ABXY-TI2S'!$B121+(drdp!E121)*'ABXY-TI2S'!$C121+(drdp!H121)*'ABXY-TI2S'!$D121))</f>
        <v>-3.0100146901149759E-18</v>
      </c>
      <c r="I121" s="18">
        <f>IF(D121="SING",(Wellpath!K121-Wellpath!K120)/2*Model!$W$8*(COS(Wellpath!$M121) / GField),Model!$W$8*((drdp!C121)*'ABXY-TI2S'!$B121+(drdp!F121)*'ABXY-TI2S'!$C121+(drdp!I121)*'ABXY-TI2S'!$D121))</f>
        <v>-6.9491664676821659E-19</v>
      </c>
      <c r="J121" s="18">
        <f>IF(D121="SING",0,Model!$W$8*((drdp!D121)*'ABXY-TI2S'!$B121+(drdp!G121)*'ABXY-TI2S'!$C121+(drdp!J121)*'ABXY-TI2S'!$D121))</f>
        <v>0</v>
      </c>
      <c r="K121" s="21">
        <f>SUM(E$3:E120)+H121</f>
        <v>3.9320493922736934E-2</v>
      </c>
      <c r="L121" s="21">
        <f>SUM(F$3:F120)+I121</f>
        <v>2.1280698181449291</v>
      </c>
      <c r="M121" s="21">
        <f>SUM(G$3:G120)+J121</f>
        <v>0</v>
      </c>
      <c r="N121" s="21"/>
      <c r="O121" s="21"/>
      <c r="P121" s="21"/>
      <c r="Q121" s="19">
        <f t="shared" si="5"/>
        <v>1.5461012423279921E-3</v>
      </c>
      <c r="R121" s="19">
        <f t="shared" si="5"/>
        <v>4.5286811508993914</v>
      </c>
      <c r="S121" s="19">
        <f t="shared" si="5"/>
        <v>0</v>
      </c>
      <c r="T121" s="19">
        <f t="shared" si="6"/>
        <v>8.3676756351527576E-2</v>
      </c>
      <c r="U121" s="19">
        <f t="shared" si="7"/>
        <v>0</v>
      </c>
      <c r="V121" s="19">
        <f t="shared" si="8"/>
        <v>0</v>
      </c>
    </row>
    <row r="122" spans="1:22" x14ac:dyDescent="0.25">
      <c r="A122" s="26">
        <f>Wellpath!E122</f>
        <v>3430</v>
      </c>
      <c r="B122" s="22">
        <v>0</v>
      </c>
      <c r="C122" s="22">
        <v>0</v>
      </c>
      <c r="D122" s="22">
        <f>IF(ABS(Wellpath!$L122)&lt;VerticalInc,"SING",((TAN((PI()/ 2) - Wellpath!$L122)) - TAN(Dip) * COS(Wellpath!$O122)) / GField)</f>
        <v>-5.1486507349724204E-17</v>
      </c>
      <c r="E122" s="20">
        <f>IF(D122="SING",(Wellpath!K123-Wellpath!K121)/2*Model!$W$8*(-SIN(Wellpath!M122)) / GField,Model!$W$8*((drdp!B122+drdp!K122)*'ABXY-TI2S'!$B122+(drdp!E122+drdp!N122)*'ABXY-TI2S'!$C122+(drdp!H122+drdp!Q122)*'ABXY-TI2S'!$D122))</f>
        <v>-3.0100146901149759E-18</v>
      </c>
      <c r="F122" s="20">
        <f>IF(D122="SING",(Wellpath!K123-Wellpath!K121)/2*Model!$W$8*(COS(Wellpath!$M122) / GField),Model!$W$8*((drdp!C122+drdp!L122)*'ABXY-TI2S'!$B122+(drdp!F122+drdp!O122)*'ABXY-TI2S'!$C122+(drdp!I122+drdp!R122)*'ABXY-TI2S'!$D122))</f>
        <v>-6.949166467682165E-19</v>
      </c>
      <c r="G122" s="20">
        <f>IF(D122="SING",0,Model!$W$8*((drdp!D122+drdp!M122)*'ABXY-TI2S'!$B122+(drdp!G122+drdp!P122)*'ABXY-TI2S'!$C122+(drdp!J122+drdp!S122)*'ABXY-TI2S'!$D122))</f>
        <v>0</v>
      </c>
      <c r="H122" s="18">
        <f>IF(D122="SING",(Wellpath!K122-Wellpath!K121)/2*Model!$W$8*(-SIN(Wellpath!$M122) / GField),Model!$W$8*((drdp!B122)*'ABXY-TI2S'!$B122+(drdp!E122)*'ABXY-TI2S'!$C122+(drdp!H122)*'ABXY-TI2S'!$D122))</f>
        <v>-1.0033382300383252E-18</v>
      </c>
      <c r="I122" s="18">
        <f>IF(D122="SING",(Wellpath!K122-Wellpath!K121)/2*Model!$W$8*(COS(Wellpath!$M122) / GField),Model!$W$8*((drdp!C122)*'ABXY-TI2S'!$B122+(drdp!F122)*'ABXY-TI2S'!$C122+(drdp!I122)*'ABXY-TI2S'!$D122))</f>
        <v>-2.316388822560722E-19</v>
      </c>
      <c r="J122" s="18">
        <f>IF(D122="SING",0,Model!$W$8*((drdp!D122)*'ABXY-TI2S'!$B122+(drdp!G122)*'ABXY-TI2S'!$C122+(drdp!J122)*'ABXY-TI2S'!$D122))</f>
        <v>0</v>
      </c>
      <c r="K122" s="21">
        <f>SUM(E$3:E121)+H122</f>
        <v>3.9320493922736927E-2</v>
      </c>
      <c r="L122" s="21">
        <f>SUM(F$3:F121)+I122</f>
        <v>2.1280698181449291</v>
      </c>
      <c r="M122" s="21">
        <f>SUM(G$3:G121)+J122</f>
        <v>0</v>
      </c>
      <c r="N122" s="21"/>
      <c r="O122" s="21"/>
      <c r="P122" s="21"/>
      <c r="Q122" s="19">
        <f t="shared" si="5"/>
        <v>1.5461012423279915E-3</v>
      </c>
      <c r="R122" s="19">
        <f t="shared" si="5"/>
        <v>4.5286811508993914</v>
      </c>
      <c r="S122" s="19">
        <f t="shared" si="5"/>
        <v>0</v>
      </c>
      <c r="T122" s="19">
        <f t="shared" si="6"/>
        <v>8.3676756351527562E-2</v>
      </c>
      <c r="U122" s="19">
        <f t="shared" si="7"/>
        <v>0</v>
      </c>
      <c r="V122" s="19">
        <f t="shared" si="8"/>
        <v>0</v>
      </c>
    </row>
    <row r="123" spans="1:22" x14ac:dyDescent="0.25">
      <c r="A123" s="26">
        <f>Wellpath!E123</f>
        <v>3450</v>
      </c>
      <c r="B123" s="22">
        <v>0</v>
      </c>
      <c r="C123" s="22">
        <v>0</v>
      </c>
      <c r="D123" s="22">
        <f>IF(ABS(Wellpath!$L123)&lt;VerticalInc,"SING",((TAN((PI()/ 2) - Wellpath!$L123)) - TAN(Dip) * COS(Wellpath!$O123)) / GField)</f>
        <v>-3.1183963945158544E-2</v>
      </c>
      <c r="E123" s="20">
        <f>IF(D123="SING",(Wellpath!K124-Wellpath!K122)/2*Model!$W$8*(-SIN(Wellpath!M123)) / GField,Model!$W$8*((drdp!B123+drdp!K123)*'ABXY-TI2S'!$B123+(drdp!E123+drdp!N123)*'ABXY-TI2S'!$C123+(drdp!H123+drdp!Q123)*'ABXY-TI2S'!$D123))</f>
        <v>-3.090724060076158E-3</v>
      </c>
      <c r="F123" s="20">
        <f>IF(D123="SING",(Wellpath!K124-Wellpath!K122)/2*Model!$W$8*(COS(Wellpath!$M123) / GField),Model!$W$8*((drdp!C123+drdp!L123)*'ABXY-TI2S'!$B123+(drdp!F123+drdp!O123)*'ABXY-TI2S'!$C123+(drdp!I123+drdp!R123)*'ABXY-TI2S'!$D123))</f>
        <v>-3.9922103850782242E-4</v>
      </c>
      <c r="G123" s="20">
        <f>IF(D123="SING",0,Model!$W$8*((drdp!D123+drdp!M123)*'ABXY-TI2S'!$B123+(drdp!G123+drdp!P123)*'ABXY-TI2S'!$C123+(drdp!J123+drdp!S123)*'ABXY-TI2S'!$D123))</f>
        <v>0</v>
      </c>
      <c r="H123" s="18">
        <f>IF(D123="SING",(Wellpath!K123-Wellpath!K122)/2*Model!$W$8*(-SIN(Wellpath!$M123) / GField),Model!$W$8*((drdp!B123)*'ABXY-TI2S'!$B123+(drdp!E123)*'ABXY-TI2S'!$C123+(drdp!H123)*'ABXY-TI2S'!$D123))</f>
        <v>-1.2362896240304636E-3</v>
      </c>
      <c r="I123" s="18">
        <f>IF(D123="SING",(Wellpath!K123-Wellpath!K122)/2*Model!$W$8*(COS(Wellpath!$M123) / GField),Model!$W$8*((drdp!C123)*'ABXY-TI2S'!$B123+(drdp!F123)*'ABXY-TI2S'!$C123+(drdp!I123)*'ABXY-TI2S'!$D123))</f>
        <v>-1.5968841540312898E-4</v>
      </c>
      <c r="J123" s="18">
        <f>IF(D123="SING",0,Model!$W$8*((drdp!D123)*'ABXY-TI2S'!$B123+(drdp!G123)*'ABXY-TI2S'!$C123+(drdp!J123)*'ABXY-TI2S'!$D123))</f>
        <v>0</v>
      </c>
      <c r="K123" s="21">
        <f>SUM(E$3:E122)+H123</f>
        <v>3.8084204298706466E-2</v>
      </c>
      <c r="L123" s="21">
        <f>SUM(F$3:F122)+I123</f>
        <v>2.1279101297295262</v>
      </c>
      <c r="M123" s="21">
        <f>SUM(G$3:G122)+J123</f>
        <v>0</v>
      </c>
      <c r="N123" s="21"/>
      <c r="O123" s="21"/>
      <c r="P123" s="21"/>
      <c r="Q123" s="19">
        <f t="shared" si="5"/>
        <v>1.4504066170656122E-3</v>
      </c>
      <c r="R123" s="19">
        <f t="shared" si="5"/>
        <v>4.528001520205529</v>
      </c>
      <c r="S123" s="19">
        <f t="shared" si="5"/>
        <v>0</v>
      </c>
      <c r="T123" s="19">
        <f t="shared" si="6"/>
        <v>8.1039764109906251E-2</v>
      </c>
      <c r="U123" s="19">
        <f t="shared" si="7"/>
        <v>0</v>
      </c>
      <c r="V123" s="19">
        <f t="shared" si="8"/>
        <v>0</v>
      </c>
    </row>
    <row r="124" spans="1:22" x14ac:dyDescent="0.25">
      <c r="A124" s="26">
        <f>Wellpath!E124</f>
        <v>3480</v>
      </c>
      <c r="B124" s="22">
        <v>0</v>
      </c>
      <c r="C124" s="22">
        <v>0</v>
      </c>
      <c r="D124" s="22">
        <f>IF(ABS(Wellpath!$L124)&lt;VerticalInc,"SING",((TAN((PI()/ 2) - Wellpath!$L124)) - TAN(Dip) * COS(Wellpath!$O124)) / GField)</f>
        <v>-7.7459445747062705E-2</v>
      </c>
      <c r="E124" s="20">
        <f>IF(D124="SING",(Wellpath!K125-Wellpath!K123)/2*Model!$W$8*(-SIN(Wellpath!M124)) / GField,Model!$W$8*((drdp!B124+drdp!K124)*'ABXY-TI2S'!$B124+(drdp!E124+drdp!N124)*'ABXY-TI2S'!$C124+(drdp!H124+drdp!Q124)*'ABXY-TI2S'!$D124))</f>
        <v>-9.2568219415164917E-3</v>
      </c>
      <c r="F124" s="20">
        <f>IF(D124="SING",(Wellpath!K125-Wellpath!K123)/2*Model!$W$8*(COS(Wellpath!$M124) / GField),Model!$W$8*((drdp!C124+drdp!L124)*'ABXY-TI2S'!$B124+(drdp!F124+drdp!O124)*'ABXY-TI2S'!$C124+(drdp!I124+drdp!R124)*'ABXY-TI2S'!$D124))</f>
        <v>1.8258875811904304E-4</v>
      </c>
      <c r="G124" s="20">
        <f>IF(D124="SING",0,Model!$W$8*((drdp!D124+drdp!M124)*'ABXY-TI2S'!$B124+(drdp!G124+drdp!P124)*'ABXY-TI2S'!$C124+(drdp!J124+drdp!S124)*'ABXY-TI2S'!$D124))</f>
        <v>0</v>
      </c>
      <c r="H124" s="18">
        <f>IF(D124="SING",(Wellpath!K124-Wellpath!K123)/2*Model!$W$8*(-SIN(Wellpath!$M124) / GField),Model!$W$8*((drdp!B124)*'ABXY-TI2S'!$B124+(drdp!E124)*'ABXY-TI2S'!$C124+(drdp!H124)*'ABXY-TI2S'!$D124))</f>
        <v>-4.6284109707582458E-3</v>
      </c>
      <c r="I124" s="18">
        <f>IF(D124="SING",(Wellpath!K124-Wellpath!K123)/2*Model!$W$8*(COS(Wellpath!$M124) / GField),Model!$W$8*((drdp!C124)*'ABXY-TI2S'!$B124+(drdp!F124)*'ABXY-TI2S'!$C124+(drdp!I124)*'ABXY-TI2S'!$D124))</f>
        <v>9.1294379059521521E-5</v>
      </c>
      <c r="J124" s="18">
        <f>IF(D124="SING",0,Model!$W$8*((drdp!D124)*'ABXY-TI2S'!$B124+(drdp!G124)*'ABXY-TI2S'!$C124+(drdp!J124)*'ABXY-TI2S'!$D124))</f>
        <v>0</v>
      </c>
      <c r="K124" s="21">
        <f>SUM(E$3:E123)+H124</f>
        <v>3.1601358891902527E-2</v>
      </c>
      <c r="L124" s="21">
        <f>SUM(F$3:F123)+I124</f>
        <v>2.127761891485481</v>
      </c>
      <c r="M124" s="21">
        <f>SUM(G$3:G123)+J124</f>
        <v>0</v>
      </c>
      <c r="N124" s="21"/>
      <c r="O124" s="21"/>
      <c r="P124" s="21"/>
      <c r="Q124" s="19">
        <f t="shared" si="5"/>
        <v>9.9864588381482692E-4</v>
      </c>
      <c r="R124" s="19">
        <f t="shared" si="5"/>
        <v>4.5273706668578715</v>
      </c>
      <c r="S124" s="19">
        <f t="shared" si="5"/>
        <v>0</v>
      </c>
      <c r="T124" s="19">
        <f t="shared" si="6"/>
        <v>6.7240167169346041E-2</v>
      </c>
      <c r="U124" s="19">
        <f t="shared" si="7"/>
        <v>0</v>
      </c>
      <c r="V124" s="19">
        <f t="shared" si="8"/>
        <v>0</v>
      </c>
    </row>
    <row r="125" spans="1:22" x14ac:dyDescent="0.25">
      <c r="A125" s="26">
        <f>Wellpath!E125</f>
        <v>3510</v>
      </c>
      <c r="B125" s="22">
        <v>0</v>
      </c>
      <c r="C125" s="22">
        <v>0</v>
      </c>
      <c r="D125" s="22">
        <f>IF(ABS(Wellpath!$L125)&lt;VerticalInc,"SING",((TAN((PI()/ 2) - Wellpath!$L125)) - TAN(Dip) * COS(Wellpath!$O125)) / GField)</f>
        <v>-0.12244843774577019</v>
      </c>
      <c r="E125" s="20">
        <f>IF(D125="SING",(Wellpath!K126-Wellpath!K124)/2*Model!$W$8*(-SIN(Wellpath!M125)) / GField,Model!$W$8*((drdp!B125+drdp!K125)*'ABXY-TI2S'!$B125+(drdp!E125+drdp!N125)*'ABXY-TI2S'!$C125+(drdp!H125+drdp!Q125)*'ABXY-TI2S'!$D125))</f>
        <v>-1.4342787203104328E-2</v>
      </c>
      <c r="F125" s="20">
        <f>IF(D125="SING",(Wellpath!K126-Wellpath!K124)/2*Model!$W$8*(COS(Wellpath!$M125) / GField),Model!$W$8*((drdp!C125+drdp!L125)*'ABXY-TI2S'!$B125+(drdp!F125+drdp!O125)*'ABXY-TI2S'!$C125+(drdp!I125+drdp!R125)*'ABXY-TI2S'!$D125))</f>
        <v>2.4516575145238462E-3</v>
      </c>
      <c r="G125" s="20">
        <f>IF(D125="SING",0,Model!$W$8*((drdp!D125+drdp!M125)*'ABXY-TI2S'!$B125+(drdp!G125+drdp!P125)*'ABXY-TI2S'!$C125+(drdp!J125+drdp!S125)*'ABXY-TI2S'!$D125))</f>
        <v>0</v>
      </c>
      <c r="H125" s="18">
        <f>IF(D125="SING",(Wellpath!K125-Wellpath!K124)/2*Model!$W$8*(-SIN(Wellpath!$M125) / GField),Model!$W$8*((drdp!B125)*'ABXY-TI2S'!$B125+(drdp!E125)*'ABXY-TI2S'!$C125+(drdp!H125)*'ABXY-TI2S'!$D125))</f>
        <v>-7.1713936015521638E-3</v>
      </c>
      <c r="I125" s="18">
        <f>IF(D125="SING",(Wellpath!K125-Wellpath!K124)/2*Model!$W$8*(COS(Wellpath!$M125) / GField),Model!$W$8*((drdp!C125)*'ABXY-TI2S'!$B125+(drdp!F125)*'ABXY-TI2S'!$C125+(drdp!I125)*'ABXY-TI2S'!$D125))</f>
        <v>1.2258287572619231E-3</v>
      </c>
      <c r="J125" s="18">
        <f>IF(D125="SING",0,Model!$W$8*((drdp!D125)*'ABXY-TI2S'!$B125+(drdp!G125)*'ABXY-TI2S'!$C125+(drdp!J125)*'ABXY-TI2S'!$D125))</f>
        <v>0</v>
      </c>
      <c r="K125" s="21">
        <f>SUM(E$3:E124)+H125</f>
        <v>1.9801554319592116E-2</v>
      </c>
      <c r="L125" s="21">
        <f>SUM(F$3:F124)+I125</f>
        <v>2.1290790146218019</v>
      </c>
      <c r="M125" s="21">
        <f>SUM(G$3:G124)+J125</f>
        <v>0</v>
      </c>
      <c r="N125" s="21"/>
      <c r="O125" s="21"/>
      <c r="P125" s="21"/>
      <c r="Q125" s="19">
        <f t="shared" si="5"/>
        <v>3.921015534717572E-4</v>
      </c>
      <c r="R125" s="19">
        <f t="shared" si="5"/>
        <v>4.5329774505029432</v>
      </c>
      <c r="S125" s="19">
        <f t="shared" si="5"/>
        <v>0</v>
      </c>
      <c r="T125" s="19">
        <f t="shared" si="6"/>
        <v>4.2159073758737266E-2</v>
      </c>
      <c r="U125" s="19">
        <f t="shared" si="7"/>
        <v>0</v>
      </c>
      <c r="V125" s="19">
        <f t="shared" si="8"/>
        <v>0</v>
      </c>
    </row>
    <row r="126" spans="1:22" x14ac:dyDescent="0.25">
      <c r="A126" s="26">
        <f>Wellpath!E126</f>
        <v>3540</v>
      </c>
      <c r="B126" s="22">
        <v>0</v>
      </c>
      <c r="C126" s="22">
        <v>0</v>
      </c>
      <c r="D126" s="22">
        <f>IF(ABS(Wellpath!$L126)&lt;VerticalInc,"SING",((TAN((PI()/ 2) - Wellpath!$L126)) - TAN(Dip) * COS(Wellpath!$O126)) / GField)</f>
        <v>-0.16526826101743622</v>
      </c>
      <c r="E126" s="20">
        <f>IF(D126="SING",(Wellpath!K127-Wellpath!K125)/2*Model!$W$8*(-SIN(Wellpath!M126)) / GField,Model!$W$8*((drdp!B126+drdp!K126)*'ABXY-TI2S'!$B126+(drdp!E126+drdp!N126)*'ABXY-TI2S'!$C126+(drdp!H126+drdp!Q126)*'ABXY-TI2S'!$D126))</f>
        <v>-1.8489722586211749E-2</v>
      </c>
      <c r="F126" s="20">
        <f>IF(D126="SING",(Wellpath!K127-Wellpath!K125)/2*Model!$W$8*(COS(Wellpath!$M126) / GField),Model!$W$8*((drdp!C126+drdp!L126)*'ABXY-TI2S'!$B126+(drdp!F126+drdp!O126)*'ABXY-TI2S'!$C126+(drdp!I126+drdp!R126)*'ABXY-TI2S'!$D126))</f>
        <v>6.1471280956319442E-3</v>
      </c>
      <c r="G126" s="20">
        <f>IF(D126="SING",0,Model!$W$8*((drdp!D126+drdp!M126)*'ABXY-TI2S'!$B126+(drdp!G126+drdp!P126)*'ABXY-TI2S'!$C126+(drdp!J126+drdp!S126)*'ABXY-TI2S'!$D126))</f>
        <v>0</v>
      </c>
      <c r="H126" s="18">
        <f>IF(D126="SING",(Wellpath!K126-Wellpath!K125)/2*Model!$W$8*(-SIN(Wellpath!$M126) / GField),Model!$W$8*((drdp!B126)*'ABXY-TI2S'!$B126+(drdp!E126)*'ABXY-TI2S'!$C126+(drdp!H126)*'ABXY-TI2S'!$D126))</f>
        <v>-9.2448612931058747E-3</v>
      </c>
      <c r="I126" s="18">
        <f>IF(D126="SING",(Wellpath!K126-Wellpath!K125)/2*Model!$W$8*(COS(Wellpath!$M126) / GField),Model!$W$8*((drdp!C126)*'ABXY-TI2S'!$B126+(drdp!F126)*'ABXY-TI2S'!$C126+(drdp!I126)*'ABXY-TI2S'!$D126))</f>
        <v>3.0735640478159721E-3</v>
      </c>
      <c r="J126" s="18">
        <f>IF(D126="SING",0,Model!$W$8*((drdp!D126)*'ABXY-TI2S'!$B126+(drdp!G126)*'ABXY-TI2S'!$C126+(drdp!J126)*'ABXY-TI2S'!$D126))</f>
        <v>0</v>
      </c>
      <c r="K126" s="21">
        <f>SUM(E$3:E125)+H126</f>
        <v>3.3852994249340771E-3</v>
      </c>
      <c r="L126" s="21">
        <f>SUM(F$3:F125)+I126</f>
        <v>2.1333784074268802</v>
      </c>
      <c r="M126" s="21">
        <f>SUM(G$3:G125)+J126</f>
        <v>0</v>
      </c>
      <c r="N126" s="21"/>
      <c r="O126" s="21"/>
      <c r="P126" s="21"/>
      <c r="Q126" s="19">
        <f t="shared" si="5"/>
        <v>1.1460252196458994E-5</v>
      </c>
      <c r="R126" s="19">
        <f t="shared" si="5"/>
        <v>4.5513034292752517</v>
      </c>
      <c r="S126" s="19">
        <f t="shared" si="5"/>
        <v>0</v>
      </c>
      <c r="T126" s="19">
        <f t="shared" si="6"/>
        <v>7.222124695828995E-3</v>
      </c>
      <c r="U126" s="19">
        <f t="shared" si="7"/>
        <v>0</v>
      </c>
      <c r="V126" s="19">
        <f t="shared" si="8"/>
        <v>0</v>
      </c>
    </row>
    <row r="127" spans="1:22" x14ac:dyDescent="0.25">
      <c r="A127" s="26">
        <f>Wellpath!E127</f>
        <v>3570</v>
      </c>
      <c r="B127" s="22">
        <v>0</v>
      </c>
      <c r="C127" s="22">
        <v>0</v>
      </c>
      <c r="D127" s="22">
        <f>IF(ABS(Wellpath!$L127)&lt;VerticalInc,"SING",((TAN((PI()/ 2) - Wellpath!$L127)) - TAN(Dip) * COS(Wellpath!$O127)) / GField)</f>
        <v>-0.20492006050414213</v>
      </c>
      <c r="E127" s="20">
        <f>IF(D127="SING",(Wellpath!K128-Wellpath!K126)/2*Model!$W$8*(-SIN(Wellpath!M127)) / GField,Model!$W$8*((drdp!B127+drdp!K127)*'ABXY-TI2S'!$B127+(drdp!E127+drdp!N127)*'ABXY-TI2S'!$C127+(drdp!H127+drdp!Q127)*'ABXY-TI2S'!$D127))</f>
        <v>-2.1284902094652239E-2</v>
      </c>
      <c r="F127" s="20">
        <f>IF(D127="SING",(Wellpath!K128-Wellpath!K126)/2*Model!$W$8*(COS(Wellpath!$M127) / GField),Model!$W$8*((drdp!C127+drdp!L127)*'ABXY-TI2S'!$B127+(drdp!F127+drdp!O127)*'ABXY-TI2S'!$C127+(drdp!I127+drdp!R127)*'ABXY-TI2S'!$D127))</f>
        <v>1.0953045950155473E-2</v>
      </c>
      <c r="G127" s="20">
        <f>IF(D127="SING",0,Model!$W$8*((drdp!D127+drdp!M127)*'ABXY-TI2S'!$B127+(drdp!G127+drdp!P127)*'ABXY-TI2S'!$C127+(drdp!J127+drdp!S127)*'ABXY-TI2S'!$D127))</f>
        <v>0</v>
      </c>
      <c r="H127" s="18">
        <f>IF(D127="SING",(Wellpath!K127-Wellpath!K126)/2*Model!$W$8*(-SIN(Wellpath!$M127) / GField),Model!$W$8*((drdp!B127)*'ABXY-TI2S'!$B127+(drdp!E127)*'ABXY-TI2S'!$C127+(drdp!H127)*'ABXY-TI2S'!$D127))</f>
        <v>-1.0642451047326119E-2</v>
      </c>
      <c r="I127" s="18">
        <f>IF(D127="SING",(Wellpath!K127-Wellpath!K126)/2*Model!$W$8*(COS(Wellpath!$M127) / GField),Model!$W$8*((drdp!C127)*'ABXY-TI2S'!$B127+(drdp!F127)*'ABXY-TI2S'!$C127+(drdp!I127)*'ABXY-TI2S'!$D127))</f>
        <v>5.4765229750777366E-3</v>
      </c>
      <c r="J127" s="18">
        <f>IF(D127="SING",0,Model!$W$8*((drdp!D127)*'ABXY-TI2S'!$B127+(drdp!G127)*'ABXY-TI2S'!$C127+(drdp!J127)*'ABXY-TI2S'!$D127))</f>
        <v>0</v>
      </c>
      <c r="K127" s="21">
        <f>SUM(E$3:E126)+H127</f>
        <v>-1.6502012915497917E-2</v>
      </c>
      <c r="L127" s="21">
        <f>SUM(F$3:F126)+I127</f>
        <v>2.1419284944497736</v>
      </c>
      <c r="M127" s="21">
        <f>SUM(G$3:G126)+J127</f>
        <v>0</v>
      </c>
      <c r="N127" s="21"/>
      <c r="O127" s="21"/>
      <c r="P127" s="21"/>
      <c r="Q127" s="19">
        <f t="shared" si="5"/>
        <v>2.7231643026326007E-4</v>
      </c>
      <c r="R127" s="19">
        <f t="shared" si="5"/>
        <v>4.587857675335874</v>
      </c>
      <c r="S127" s="19">
        <f t="shared" si="5"/>
        <v>0</v>
      </c>
      <c r="T127" s="19">
        <f t="shared" si="6"/>
        <v>-3.5346131679483174E-2</v>
      </c>
      <c r="U127" s="19">
        <f t="shared" si="7"/>
        <v>0</v>
      </c>
      <c r="V127" s="19">
        <f t="shared" si="8"/>
        <v>0</v>
      </c>
    </row>
    <row r="128" spans="1:22" x14ac:dyDescent="0.25">
      <c r="A128" s="26">
        <f>Wellpath!E128</f>
        <v>3600</v>
      </c>
      <c r="B128" s="22">
        <v>0</v>
      </c>
      <c r="C128" s="22">
        <v>0</v>
      </c>
      <c r="D128" s="22">
        <f>IF(ABS(Wellpath!$L128)&lt;VerticalInc,"SING",((TAN((PI()/ 2) - Wellpath!$L128)) - TAN(Dip) * COS(Wellpath!$O128)) / GField)</f>
        <v>-0.24034979968309828</v>
      </c>
      <c r="E128" s="20">
        <f>IF(D128="SING",(Wellpath!K129-Wellpath!K127)/2*Model!$W$8*(-SIN(Wellpath!M128)) / GField,Model!$W$8*((drdp!B128+drdp!K128)*'ABXY-TI2S'!$B128+(drdp!E128+drdp!N128)*'ABXY-TI2S'!$C128+(drdp!H128+drdp!Q128)*'ABXY-TI2S'!$D128))</f>
        <v>-2.2423256151995415E-2</v>
      </c>
      <c r="F128" s="20">
        <f>IF(D128="SING",(Wellpath!K129-Wellpath!K127)/2*Model!$W$8*(COS(Wellpath!$M128) / GField),Model!$W$8*((drdp!C128+drdp!L128)*'ABXY-TI2S'!$B128+(drdp!F128+drdp!O128)*'ABXY-TI2S'!$C128+(drdp!I128+drdp!R128)*'ABXY-TI2S'!$D128))</f>
        <v>1.6441411648412681E-2</v>
      </c>
      <c r="G128" s="20">
        <f>IF(D128="SING",0,Model!$W$8*((drdp!D128+drdp!M128)*'ABXY-TI2S'!$B128+(drdp!G128+drdp!P128)*'ABXY-TI2S'!$C128+(drdp!J128+drdp!S128)*'ABXY-TI2S'!$D128))</f>
        <v>0</v>
      </c>
      <c r="H128" s="18">
        <f>IF(D128="SING",(Wellpath!K128-Wellpath!K127)/2*Model!$W$8*(-SIN(Wellpath!$M128) / GField),Model!$W$8*((drdp!B128)*'ABXY-TI2S'!$B128+(drdp!E128)*'ABXY-TI2S'!$C128+(drdp!H128)*'ABXY-TI2S'!$D128))</f>
        <v>-1.1211628075997708E-2</v>
      </c>
      <c r="I128" s="18">
        <f>IF(D128="SING",(Wellpath!K128-Wellpath!K127)/2*Model!$W$8*(COS(Wellpath!$M128) / GField),Model!$W$8*((drdp!C128)*'ABXY-TI2S'!$B128+(drdp!F128)*'ABXY-TI2S'!$C128+(drdp!I128)*'ABXY-TI2S'!$D128))</f>
        <v>8.2207058242063404E-3</v>
      </c>
      <c r="J128" s="18">
        <f>IF(D128="SING",0,Model!$W$8*((drdp!D128)*'ABXY-TI2S'!$B128+(drdp!G128)*'ABXY-TI2S'!$C128+(drdp!J128)*'ABXY-TI2S'!$D128))</f>
        <v>0</v>
      </c>
      <c r="K128" s="21">
        <f>SUM(E$3:E127)+H128</f>
        <v>-3.8356092038821746E-2</v>
      </c>
      <c r="L128" s="21">
        <f>SUM(F$3:F127)+I128</f>
        <v>2.1556257232490577</v>
      </c>
      <c r="M128" s="21">
        <f>SUM(G$3:G127)+J128</f>
        <v>0</v>
      </c>
      <c r="N128" s="21"/>
      <c r="O128" s="21"/>
      <c r="P128" s="21"/>
      <c r="Q128" s="19">
        <f t="shared" si="5"/>
        <v>1.4711897964905648E-3</v>
      </c>
      <c r="R128" s="19">
        <f t="shared" si="5"/>
        <v>4.646722258733023</v>
      </c>
      <c r="S128" s="19">
        <f t="shared" si="5"/>
        <v>0</v>
      </c>
      <c r="T128" s="19">
        <f t="shared" si="6"/>
        <v>-8.2681378642192549E-2</v>
      </c>
      <c r="U128" s="19">
        <f t="shared" si="7"/>
        <v>0</v>
      </c>
      <c r="V128" s="19">
        <f t="shared" si="8"/>
        <v>0</v>
      </c>
    </row>
    <row r="129" spans="1:22" x14ac:dyDescent="0.25">
      <c r="A129" s="26">
        <f>Wellpath!E129</f>
        <v>3630</v>
      </c>
      <c r="B129" s="22">
        <v>0</v>
      </c>
      <c r="C129" s="22">
        <v>0</v>
      </c>
      <c r="D129" s="22">
        <f>IF(ABS(Wellpath!$L129)&lt;VerticalInc,"SING",((TAN((PI()/ 2) - Wellpath!$L129)) - TAN(Dip) * COS(Wellpath!$O129)) / GField)</f>
        <v>-0.27032468432127627</v>
      </c>
      <c r="E129" s="20">
        <f>IF(D129="SING",(Wellpath!K130-Wellpath!K128)/2*Model!$W$8*(-SIN(Wellpath!M129)) / GField,Model!$W$8*((drdp!B129+drdp!K129)*'ABXY-TI2S'!$B129+(drdp!E129+drdp!N129)*'ABXY-TI2S'!$C129+(drdp!H129+drdp!Q129)*'ABXY-TI2S'!$D129))</f>
        <v>-2.1743402706009482E-2</v>
      </c>
      <c r="F129" s="20">
        <f>IF(D129="SING",(Wellpath!K130-Wellpath!K128)/2*Model!$W$8*(COS(Wellpath!$M129) / GField),Model!$W$8*((drdp!C129+drdp!L129)*'ABXY-TI2S'!$B129+(drdp!F129+drdp!O129)*'ABXY-TI2S'!$C129+(drdp!I129+drdp!R129)*'ABXY-TI2S'!$D129))</f>
        <v>2.2072241600369569E-2</v>
      </c>
      <c r="G129" s="20">
        <f>IF(D129="SING",0,Model!$W$8*((drdp!D129+drdp!M129)*'ABXY-TI2S'!$B129+(drdp!G129+drdp!P129)*'ABXY-TI2S'!$C129+(drdp!J129+drdp!S129)*'ABXY-TI2S'!$D129))</f>
        <v>0</v>
      </c>
      <c r="H129" s="18">
        <f>IF(D129="SING",(Wellpath!K129-Wellpath!K128)/2*Model!$W$8*(-SIN(Wellpath!$M129) / GField),Model!$W$8*((drdp!B129)*'ABXY-TI2S'!$B129+(drdp!E129)*'ABXY-TI2S'!$C129+(drdp!H129)*'ABXY-TI2S'!$D129))</f>
        <v>-1.0871701353004741E-2</v>
      </c>
      <c r="I129" s="18">
        <f>IF(D129="SING",(Wellpath!K129-Wellpath!K128)/2*Model!$W$8*(COS(Wellpath!$M129) / GField),Model!$W$8*((drdp!C129)*'ABXY-TI2S'!$B129+(drdp!F129)*'ABXY-TI2S'!$C129+(drdp!I129)*'ABXY-TI2S'!$D129))</f>
        <v>1.1036120800184785E-2</v>
      </c>
      <c r="J129" s="18">
        <f>IF(D129="SING",0,Model!$W$8*((drdp!D129)*'ABXY-TI2S'!$B129+(drdp!G129)*'ABXY-TI2S'!$C129+(drdp!J129)*'ABXY-TI2S'!$D129))</f>
        <v>0</v>
      </c>
      <c r="K129" s="21">
        <f>SUM(E$3:E128)+H129</f>
        <v>-6.0439421467824196E-2</v>
      </c>
      <c r="L129" s="21">
        <f>SUM(F$3:F128)+I129</f>
        <v>2.1748825498734488</v>
      </c>
      <c r="M129" s="21">
        <f>SUM(G$3:G128)+J129</f>
        <v>0</v>
      </c>
      <c r="N129" s="21"/>
      <c r="O129" s="21"/>
      <c r="P129" s="21"/>
      <c r="Q129" s="19">
        <f t="shared" si="5"/>
        <v>3.6529236673652882E-3</v>
      </c>
      <c r="R129" s="19">
        <f t="shared" si="5"/>
        <v>4.7301141057440343</v>
      </c>
      <c r="S129" s="19">
        <f t="shared" si="5"/>
        <v>0</v>
      </c>
      <c r="T129" s="19">
        <f t="shared" si="6"/>
        <v>-0.13144864307481754</v>
      </c>
      <c r="U129" s="19">
        <f t="shared" si="7"/>
        <v>0</v>
      </c>
      <c r="V129" s="19">
        <f t="shared" si="8"/>
        <v>0</v>
      </c>
    </row>
    <row r="130" spans="1:22" x14ac:dyDescent="0.25">
      <c r="A130" s="26">
        <f>Wellpath!E130</f>
        <v>3660</v>
      </c>
      <c r="B130" s="22">
        <v>0</v>
      </c>
      <c r="C130" s="22">
        <v>0</v>
      </c>
      <c r="D130" s="22">
        <f>IF(ABS(Wellpath!$L130)&lt;VerticalInc,"SING",((TAN((PI()/ 2) - Wellpath!$L130)) - TAN(Dip) * COS(Wellpath!$O130)) / GField)</f>
        <v>-0.29371618532951682</v>
      </c>
      <c r="E130" s="20">
        <f>IF(D130="SING",(Wellpath!K131-Wellpath!K129)/2*Model!$W$8*(-SIN(Wellpath!M130)) / GField,Model!$W$8*((drdp!B130+drdp!K130)*'ABXY-TI2S'!$B130+(drdp!E130+drdp!N130)*'ABXY-TI2S'!$C130+(drdp!H130+drdp!Q130)*'ABXY-TI2S'!$D130))</f>
        <v>-1.9262978970528141E-2</v>
      </c>
      <c r="F130" s="20">
        <f>IF(D130="SING",(Wellpath!K131-Wellpath!K129)/2*Model!$W$8*(COS(Wellpath!$M130) / GField),Model!$W$8*((drdp!C130+drdp!L130)*'ABXY-TI2S'!$B130+(drdp!F130+drdp!O130)*'ABXY-TI2S'!$C130+(drdp!I130+drdp!R130)*'ABXY-TI2S'!$D130))</f>
        <v>2.7286786983609007E-2</v>
      </c>
      <c r="G130" s="20">
        <f>IF(D130="SING",0,Model!$W$8*((drdp!D130+drdp!M130)*'ABXY-TI2S'!$B130+(drdp!G130+drdp!P130)*'ABXY-TI2S'!$C130+(drdp!J130+drdp!S130)*'ABXY-TI2S'!$D130))</f>
        <v>0</v>
      </c>
      <c r="H130" s="18">
        <f>IF(D130="SING",(Wellpath!K130-Wellpath!K129)/2*Model!$W$8*(-SIN(Wellpath!$M130) / GField),Model!$W$8*((drdp!B130)*'ABXY-TI2S'!$B130+(drdp!E130)*'ABXY-TI2S'!$C130+(drdp!H130)*'ABXY-TI2S'!$D130))</f>
        <v>-9.6314894852640703E-3</v>
      </c>
      <c r="I130" s="18">
        <f>IF(D130="SING",(Wellpath!K130-Wellpath!K129)/2*Model!$W$8*(COS(Wellpath!$M130) / GField),Model!$W$8*((drdp!C130)*'ABXY-TI2S'!$B130+(drdp!F130)*'ABXY-TI2S'!$C130+(drdp!I130)*'ABXY-TI2S'!$D130))</f>
        <v>1.3643393491804504E-2</v>
      </c>
      <c r="J130" s="18">
        <f>IF(D130="SING",0,Model!$W$8*((drdp!D130)*'ABXY-TI2S'!$B130+(drdp!G130)*'ABXY-TI2S'!$C130+(drdp!J130)*'ABXY-TI2S'!$D130))</f>
        <v>0</v>
      </c>
      <c r="K130" s="21">
        <f>SUM(E$3:E129)+H130</f>
        <v>-8.0942612306093009E-2</v>
      </c>
      <c r="L130" s="21">
        <f>SUM(F$3:F129)+I130</f>
        <v>2.1995620641654381</v>
      </c>
      <c r="M130" s="21">
        <f>SUM(G$3:G129)+J130</f>
        <v>0</v>
      </c>
      <c r="N130" s="21"/>
      <c r="O130" s="21"/>
      <c r="P130" s="21"/>
      <c r="Q130" s="19">
        <f t="shared" si="5"/>
        <v>6.5517064869344797E-3</v>
      </c>
      <c r="R130" s="19">
        <f t="shared" si="5"/>
        <v>4.8380732741157226</v>
      </c>
      <c r="S130" s="19">
        <f t="shared" si="5"/>
        <v>0</v>
      </c>
      <c r="T130" s="19">
        <f t="shared" si="6"/>
        <v>-0.17803829940293273</v>
      </c>
      <c r="U130" s="19">
        <f t="shared" si="7"/>
        <v>0</v>
      </c>
      <c r="V130" s="19">
        <f t="shared" si="8"/>
        <v>0</v>
      </c>
    </row>
    <row r="131" spans="1:22" x14ac:dyDescent="0.25">
      <c r="A131" s="26">
        <f>Wellpath!E131</f>
        <v>3690</v>
      </c>
      <c r="B131" s="22">
        <v>0</v>
      </c>
      <c r="C131" s="22">
        <v>0</v>
      </c>
      <c r="D131" s="22">
        <f>IF(ABS(Wellpath!$L131)&lt;VerticalInc,"SING",((TAN((PI()/ 2) - Wellpath!$L131)) - TAN(Dip) * COS(Wellpath!$O131)) / GField)</f>
        <v>-0.30944669649358819</v>
      </c>
      <c r="E131" s="20">
        <f>IF(D131="SING",(Wellpath!K132-Wellpath!K130)/2*Model!$W$8*(-SIN(Wellpath!M131)) / GField,Model!$W$8*((drdp!B131+drdp!K131)*'ABXY-TI2S'!$B131+(drdp!E131+drdp!N131)*'ABXY-TI2S'!$C131+(drdp!H131+drdp!Q131)*'ABXY-TI2S'!$D131))</f>
        <v>-1.520341754377502E-2</v>
      </c>
      <c r="F131" s="20">
        <f>IF(D131="SING",(Wellpath!K132-Wellpath!K130)/2*Model!$W$8*(COS(Wellpath!$M131) / GField),Model!$W$8*((drdp!C131+drdp!L131)*'ABXY-TI2S'!$B131+(drdp!F131+drdp!O131)*'ABXY-TI2S'!$C131+(drdp!I131+drdp!R131)*'ABXY-TI2S'!$D131))</f>
        <v>3.1519946828691248E-2</v>
      </c>
      <c r="G131" s="20">
        <f>IF(D131="SING",0,Model!$W$8*((drdp!D131+drdp!M131)*'ABXY-TI2S'!$B131+(drdp!G131+drdp!P131)*'ABXY-TI2S'!$C131+(drdp!J131+drdp!S131)*'ABXY-TI2S'!$D131))</f>
        <v>0</v>
      </c>
      <c r="H131" s="18">
        <f>IF(D131="SING",(Wellpath!K131-Wellpath!K130)/2*Model!$W$8*(-SIN(Wellpath!$M131) / GField),Model!$W$8*((drdp!B131)*'ABXY-TI2S'!$B131+(drdp!E131)*'ABXY-TI2S'!$C131+(drdp!H131)*'ABXY-TI2S'!$D131))</f>
        <v>-7.6017087718875101E-3</v>
      </c>
      <c r="I131" s="18">
        <f>IF(D131="SING",(Wellpath!K131-Wellpath!K130)/2*Model!$W$8*(COS(Wellpath!$M131) / GField),Model!$W$8*((drdp!C131)*'ABXY-TI2S'!$B131+(drdp!F131)*'ABXY-TI2S'!$C131+(drdp!I131)*'ABXY-TI2S'!$D131))</f>
        <v>1.5759973414345624E-2</v>
      </c>
      <c r="J131" s="18">
        <f>IF(D131="SING",0,Model!$W$8*((drdp!D131)*'ABXY-TI2S'!$B131+(drdp!G131)*'ABXY-TI2S'!$C131+(drdp!J131)*'ABXY-TI2S'!$D131))</f>
        <v>0</v>
      </c>
      <c r="K131" s="21">
        <f>SUM(E$3:E130)+H131</f>
        <v>-9.8175810563244592E-2</v>
      </c>
      <c r="L131" s="21">
        <f>SUM(F$3:F130)+I131</f>
        <v>2.2289654310715883</v>
      </c>
      <c r="M131" s="21">
        <f>SUM(G$3:G130)+J131</f>
        <v>0</v>
      </c>
      <c r="N131" s="21"/>
      <c r="O131" s="21"/>
      <c r="P131" s="21"/>
      <c r="Q131" s="19">
        <f t="shared" si="5"/>
        <v>9.6384897797500892E-3</v>
      </c>
      <c r="R131" s="19">
        <f t="shared" si="5"/>
        <v>4.9682868929121513</v>
      </c>
      <c r="S131" s="19">
        <f t="shared" si="5"/>
        <v>0</v>
      </c>
      <c r="T131" s="19">
        <f t="shared" si="6"/>
        <v>-0.21883048791290508</v>
      </c>
      <c r="U131" s="19">
        <f t="shared" si="7"/>
        <v>0</v>
      </c>
      <c r="V131" s="19">
        <f t="shared" si="8"/>
        <v>0</v>
      </c>
    </row>
    <row r="132" spans="1:22" x14ac:dyDescent="0.25">
      <c r="A132" s="26">
        <f>Wellpath!E132</f>
        <v>3720</v>
      </c>
      <c r="B132" s="22">
        <v>0</v>
      </c>
      <c r="C132" s="22">
        <v>0</v>
      </c>
      <c r="D132" s="22">
        <f>IF(ABS(Wellpath!$L132)&lt;VerticalInc,"SING",((TAN((PI()/ 2) - Wellpath!$L132)) - TAN(Dip) * COS(Wellpath!$O132)) / GField)</f>
        <v>-0.31678479045489699</v>
      </c>
      <c r="E132" s="20">
        <f>IF(D132="SING",(Wellpath!K133-Wellpath!K131)/2*Model!$W$8*(-SIN(Wellpath!M132)) / GField,Model!$W$8*((drdp!B132+drdp!K132)*'ABXY-TI2S'!$B132+(drdp!E132+drdp!N132)*'ABXY-TI2S'!$C132+(drdp!H132+drdp!Q132)*'ABXY-TI2S'!$D132))</f>
        <v>-6.6412862007006954E-3</v>
      </c>
      <c r="F132" s="20">
        <f>IF(D132="SING",(Wellpath!K133-Wellpath!K131)/2*Model!$W$8*(COS(Wellpath!$M132) / GField),Model!$W$8*((drdp!C132+drdp!L132)*'ABXY-TI2S'!$B132+(drdp!F132+drdp!O132)*'ABXY-TI2S'!$C132+(drdp!I132+drdp!R132)*'ABXY-TI2S'!$D132))</f>
        <v>2.2874357849324182E-2</v>
      </c>
      <c r="G132" s="20">
        <f>IF(D132="SING",0,Model!$W$8*((drdp!D132+drdp!M132)*'ABXY-TI2S'!$B132+(drdp!G132+drdp!P132)*'ABXY-TI2S'!$C132+(drdp!J132+drdp!S132)*'ABXY-TI2S'!$D132))</f>
        <v>0</v>
      </c>
      <c r="H132" s="18">
        <f>IF(D132="SING",(Wellpath!K132-Wellpath!K131)/2*Model!$W$8*(-SIN(Wellpath!$M132) / GField),Model!$W$8*((drdp!B132)*'ABXY-TI2S'!$B132+(drdp!E132)*'ABXY-TI2S'!$C132+(drdp!H132)*'ABXY-TI2S'!$D132))</f>
        <v>-4.9809646505255207E-3</v>
      </c>
      <c r="I132" s="18">
        <f>IF(D132="SING",(Wellpath!K132-Wellpath!K131)/2*Model!$W$8*(COS(Wellpath!$M132) / GField),Model!$W$8*((drdp!C132)*'ABXY-TI2S'!$B132+(drdp!F132)*'ABXY-TI2S'!$C132+(drdp!I132)*'ABXY-TI2S'!$D132))</f>
        <v>1.7155768386993137E-2</v>
      </c>
      <c r="J132" s="18">
        <f>IF(D132="SING",0,Model!$W$8*((drdp!D132)*'ABXY-TI2S'!$B132+(drdp!G132)*'ABXY-TI2S'!$C132+(drdp!J132)*'ABXY-TI2S'!$D132))</f>
        <v>0</v>
      </c>
      <c r="K132" s="21">
        <f>SUM(E$3:E131)+H132</f>
        <v>-0.11075848398565763</v>
      </c>
      <c r="L132" s="21">
        <f>SUM(F$3:F131)+I132</f>
        <v>2.2618811728729269</v>
      </c>
      <c r="M132" s="21">
        <f>SUM(G$3:G131)+J132</f>
        <v>0</v>
      </c>
      <c r="N132" s="21"/>
      <c r="O132" s="21"/>
      <c r="P132" s="21"/>
      <c r="Q132" s="19">
        <f t="shared" ref="Q132:S133" si="9">K132^2</f>
        <v>1.2267441774801177E-2</v>
      </c>
      <c r="R132" s="19">
        <f t="shared" si="9"/>
        <v>5.1161064401970071</v>
      </c>
      <c r="S132" s="19">
        <f t="shared" si="9"/>
        <v>0</v>
      </c>
      <c r="T132" s="19">
        <f t="shared" ref="T132:T133" si="10">K132*L132</f>
        <v>-0.25052252966310656</v>
      </c>
      <c r="U132" s="19">
        <f t="shared" ref="U132:U133" si="11">K132*M132</f>
        <v>0</v>
      </c>
      <c r="V132" s="19">
        <f t="shared" ref="V132:V133" si="12">L132*M132</f>
        <v>0</v>
      </c>
    </row>
    <row r="133" spans="1:22" x14ac:dyDescent="0.25">
      <c r="A133" s="26">
        <f>Wellpath!E133</f>
        <v>3730</v>
      </c>
      <c r="B133" s="22">
        <v>0</v>
      </c>
      <c r="C133" s="22">
        <v>0</v>
      </c>
      <c r="D133" s="22">
        <f>IF(ABS(Wellpath!$L133)&lt;VerticalInc,"SING",((TAN((PI()/ 2) - Wellpath!$L133)) - TAN(Dip) * COS(Wellpath!$O133)) / GField)</f>
        <v>-0.31727936183312594</v>
      </c>
      <c r="E133" s="20">
        <f>IF(D133="SING",(Wellpath!K134-Wellpath!K132)/2*Model!$W$8*(-SIN(Wellpath!M133)) / GField,Model!$W$8*((drdp!B133+drdp!K133)*'ABXY-TI2S'!$B133+(drdp!E133+drdp!N133)*'ABXY-TI2S'!$C133+(drdp!H133+drdp!Q133)*'ABXY-TI2S'!$D133))</f>
        <v>-4.0240829386911014E-3</v>
      </c>
      <c r="F133" s="20">
        <f>IF(D133="SING",(Wellpath!K134-Wellpath!K132)/2*Model!$W$8*(COS(Wellpath!$M133) / GField),Model!$W$8*((drdp!C133+drdp!L133)*'ABXY-TI2S'!$B133+(drdp!F133+drdp!O133)*'ABXY-TI2S'!$C133+(drdp!I133+drdp!R133)*'ABXY-TI2S'!$D133))</f>
        <v>1.7430218165058995E-2</v>
      </c>
      <c r="G133" s="20">
        <f>IF(D133="SING",0,Model!$W$8*((drdp!D133+drdp!M133)*'ABXY-TI2S'!$B133+(drdp!G133+drdp!P133)*'ABXY-TI2S'!$C133+(drdp!J133+drdp!S133)*'ABXY-TI2S'!$D133))</f>
        <v>0</v>
      </c>
      <c r="H133" s="18">
        <f>IF(D133="SING",(Wellpath!K133-Wellpath!K132)/2*Model!$W$8*(-SIN(Wellpath!$M133) / GField),Model!$W$8*((drdp!B133)*'ABXY-TI2S'!$B133+(drdp!E133)*'ABXY-TI2S'!$C133+(drdp!H133)*'ABXY-TI2S'!$D133))</f>
        <v>-1.3413609795637005E-3</v>
      </c>
      <c r="I133" s="18">
        <f>IF(D133="SING",(Wellpath!K133-Wellpath!K132)/2*Model!$W$8*(COS(Wellpath!$M133) / GField),Model!$W$8*((drdp!C133)*'ABXY-TI2S'!$B133+(drdp!F133)*'ABXY-TI2S'!$C133+(drdp!I133)*'ABXY-TI2S'!$D133))</f>
        <v>5.8100727216863317E-3</v>
      </c>
      <c r="J133" s="18">
        <f>IF(D133="SING",0,Model!$W$8*((drdp!D133)*'ABXY-TI2S'!$B133+(drdp!G133)*'ABXY-TI2S'!$C133+(drdp!J133)*'ABXY-TI2S'!$D133))</f>
        <v>0</v>
      </c>
      <c r="K133" s="21">
        <f>SUM(E$3:E132)+H133</f>
        <v>-0.1137601665153965</v>
      </c>
      <c r="L133" s="21">
        <f>SUM(F$3:F132)+I133</f>
        <v>2.2734098350569445</v>
      </c>
      <c r="M133" s="21">
        <f>SUM(G$3:G132)+J133</f>
        <v>0</v>
      </c>
      <c r="N133" s="21"/>
      <c r="O133" s="21"/>
      <c r="P133" s="21"/>
      <c r="Q133" s="19">
        <f t="shared" si="9"/>
        <v>1.2941375485610739E-2</v>
      </c>
      <c r="R133" s="19">
        <f t="shared" si="9"/>
        <v>5.168392278133644</v>
      </c>
      <c r="S133" s="19">
        <f t="shared" si="9"/>
        <v>0</v>
      </c>
      <c r="T133" s="19">
        <f t="shared" si="10"/>
        <v>-0.25862348139381808</v>
      </c>
      <c r="U133" s="19">
        <f t="shared" si="11"/>
        <v>0</v>
      </c>
      <c r="V133" s="19">
        <f t="shared" si="12"/>
        <v>0</v>
      </c>
    </row>
    <row r="134" spans="1:22" x14ac:dyDescent="0.25">
      <c r="A134" s="26">
        <f>Wellpath!E134</f>
        <v>3750</v>
      </c>
      <c r="B134" s="22">
        <v>0</v>
      </c>
      <c r="C134" s="22">
        <v>0</v>
      </c>
      <c r="D134" s="22">
        <f>IF(ABS(Wellpath!$L134)&lt;VerticalInc,"SING",((TAN((PI()/ 2) - Wellpath!$L134)) - TAN(Dip) * COS(Wellpath!$O134)) / GField)</f>
        <v>-0.31727936183312594</v>
      </c>
      <c r="E134" s="20">
        <f>IF(D134="SING",(Wellpath!K135-Wellpath!K133)/2*Model!$W$8*(-SIN(Wellpath!M134)) / GField,Model!$W$8*((drdp!B134+drdp!K134)*'ABXY-TI2S'!$B134+(drdp!E134+drdp!N134)*'ABXY-TI2S'!$C134+(drdp!H134+drdp!Q134)*'ABXY-TI2S'!$D134))</f>
        <v>-6.7068048978185029E-3</v>
      </c>
      <c r="F134" s="20">
        <f>IF(D134="SING",(Wellpath!K135-Wellpath!K133)/2*Model!$W$8*(COS(Wellpath!$M134) / GField),Model!$W$8*((drdp!C134+drdp!L134)*'ABXY-TI2S'!$B134+(drdp!F134+drdp!O134)*'ABXY-TI2S'!$C134+(drdp!I134+drdp!R134)*'ABXY-TI2S'!$D134))</f>
        <v>2.9050363608431662E-2</v>
      </c>
      <c r="G134" s="20">
        <f>IF(D134="SING",0,Model!$W$8*((drdp!D134+drdp!M134)*'ABXY-TI2S'!$B134+(drdp!G134+drdp!P134)*'ABXY-TI2S'!$C134+(drdp!J134+drdp!S134)*'ABXY-TI2S'!$D134))</f>
        <v>0</v>
      </c>
      <c r="H134" s="18">
        <f>IF(D134="SING",(Wellpath!K134-Wellpath!K133)/2*Model!$W$8*(-SIN(Wellpath!$M134) / GField),Model!$W$8*((drdp!B134)*'ABXY-TI2S'!$B134+(drdp!E134)*'ABXY-TI2S'!$C134+(drdp!H134)*'ABXY-TI2S'!$D134))</f>
        <v>-2.6827219591274011E-3</v>
      </c>
      <c r="I134" s="18">
        <f>IF(D134="SING",(Wellpath!K134-Wellpath!K133)/2*Model!$W$8*(COS(Wellpath!$M134) / GField),Model!$W$8*((drdp!C134)*'ABXY-TI2S'!$B134+(drdp!F134)*'ABXY-TI2S'!$C134+(drdp!I134)*'ABXY-TI2S'!$D134))</f>
        <v>1.1620145443372663E-2</v>
      </c>
      <c r="J134" s="18">
        <f>IF(D134="SING",0,Model!$W$8*((drdp!D134)*'ABXY-TI2S'!$B134+(drdp!G134)*'ABXY-TI2S'!$C134+(drdp!J134)*'ABXY-TI2S'!$D134))</f>
        <v>0</v>
      </c>
      <c r="K134" s="21">
        <f>SUM(E$3:E133)+H134</f>
        <v>-0.1191256104336513</v>
      </c>
      <c r="L134" s="21">
        <f>SUM(F$3:F133)+I134</f>
        <v>2.2966501259436898</v>
      </c>
      <c r="M134" s="21">
        <f>SUM(G$3:G133)+J134</f>
        <v>0</v>
      </c>
      <c r="N134" s="21"/>
      <c r="O134" s="21"/>
      <c r="P134" s="21"/>
      <c r="Q134" s="19">
        <f t="shared" ref="Q134:Q197" si="13">K134^2</f>
        <v>1.4190911061190052E-2</v>
      </c>
      <c r="R134" s="19">
        <f t="shared" ref="R134:R197" si="14">L134^2</f>
        <v>5.274601800997166</v>
      </c>
      <c r="S134" s="19">
        <f t="shared" ref="S134:S197" si="15">M134^2</f>
        <v>0</v>
      </c>
      <c r="T134" s="19">
        <f t="shared" ref="T134:T197" si="16">K134*L134</f>
        <v>-0.2735898482055642</v>
      </c>
      <c r="U134" s="19">
        <f t="shared" ref="U134:U197" si="17">K134*M134</f>
        <v>0</v>
      </c>
      <c r="V134" s="19">
        <f t="shared" ref="V134:V197" si="18">L134*M134</f>
        <v>0</v>
      </c>
    </row>
    <row r="135" spans="1:22" x14ac:dyDescent="0.25">
      <c r="A135" s="26">
        <f>Wellpath!E135</f>
        <v>3780</v>
      </c>
      <c r="B135" s="22">
        <v>0</v>
      </c>
      <c r="C135" s="22">
        <v>0</v>
      </c>
      <c r="D135" s="22">
        <f>IF(ABS(Wellpath!$L135)&lt;VerticalInc,"SING",((TAN((PI()/ 2) - Wellpath!$L135)) - TAN(Dip) * COS(Wellpath!$O135)) / GField)</f>
        <v>-0.31727936183312594</v>
      </c>
      <c r="E135" s="20">
        <f>IF(D135="SING",(Wellpath!K136-Wellpath!K134)/2*Model!$W$8*(-SIN(Wellpath!M135)) / GField,Model!$W$8*((drdp!B135+drdp!K135)*'ABXY-TI2S'!$B135+(drdp!E135+drdp!N135)*'ABXY-TI2S'!$C135+(drdp!H135+drdp!Q135)*'ABXY-TI2S'!$D135))</f>
        <v>-8.0481658773822028E-3</v>
      </c>
      <c r="F135" s="20">
        <f>IF(D135="SING",(Wellpath!K136-Wellpath!K134)/2*Model!$W$8*(COS(Wellpath!$M135) / GField),Model!$W$8*((drdp!C135+drdp!L135)*'ABXY-TI2S'!$B135+(drdp!F135+drdp!O135)*'ABXY-TI2S'!$C135+(drdp!I135+drdp!R135)*'ABXY-TI2S'!$D135))</f>
        <v>3.486043633011799E-2</v>
      </c>
      <c r="G135" s="20">
        <f>IF(D135="SING",0,Model!$W$8*((drdp!D135+drdp!M135)*'ABXY-TI2S'!$B135+(drdp!G135+drdp!P135)*'ABXY-TI2S'!$C135+(drdp!J135+drdp!S135)*'ABXY-TI2S'!$D135))</f>
        <v>0</v>
      </c>
      <c r="H135" s="18">
        <f>IF(D135="SING",(Wellpath!K135-Wellpath!K134)/2*Model!$W$8*(-SIN(Wellpath!$M135) / GField),Model!$W$8*((drdp!B135)*'ABXY-TI2S'!$B135+(drdp!E135)*'ABXY-TI2S'!$C135+(drdp!H135)*'ABXY-TI2S'!$D135))</f>
        <v>-4.0240829386911014E-3</v>
      </c>
      <c r="I135" s="18">
        <f>IF(D135="SING",(Wellpath!K135-Wellpath!K134)/2*Model!$W$8*(COS(Wellpath!$M135) / GField),Model!$W$8*((drdp!C135)*'ABXY-TI2S'!$B135+(drdp!F135)*'ABXY-TI2S'!$C135+(drdp!I135)*'ABXY-TI2S'!$D135))</f>
        <v>1.7430218165058995E-2</v>
      </c>
      <c r="J135" s="18">
        <f>IF(D135="SING",0,Model!$W$8*((drdp!D135)*'ABXY-TI2S'!$B135+(drdp!G135)*'ABXY-TI2S'!$C135+(drdp!J135)*'ABXY-TI2S'!$D135))</f>
        <v>0</v>
      </c>
      <c r="K135" s="21">
        <f>SUM(E$3:E134)+H135</f>
        <v>-0.12717377631103349</v>
      </c>
      <c r="L135" s="21">
        <f>SUM(F$3:F134)+I135</f>
        <v>2.3315105622738077</v>
      </c>
      <c r="M135" s="21">
        <f>SUM(G$3:G134)+J135</f>
        <v>0</v>
      </c>
      <c r="N135" s="21"/>
      <c r="O135" s="21"/>
      <c r="P135" s="21"/>
      <c r="Q135" s="19">
        <f t="shared" si="13"/>
        <v>1.6173169381208784E-2</v>
      </c>
      <c r="R135" s="19">
        <f t="shared" si="14"/>
        <v>5.4359415019943267</v>
      </c>
      <c r="S135" s="19">
        <f t="shared" si="15"/>
        <v>0</v>
      </c>
      <c r="T135" s="19">
        <f t="shared" si="16"/>
        <v>-0.29650700271342112</v>
      </c>
      <c r="U135" s="19">
        <f t="shared" si="17"/>
        <v>0</v>
      </c>
      <c r="V135" s="19">
        <f t="shared" si="18"/>
        <v>0</v>
      </c>
    </row>
    <row r="136" spans="1:22" x14ac:dyDescent="0.25">
      <c r="A136" s="26">
        <f>Wellpath!E136</f>
        <v>3810</v>
      </c>
      <c r="B136" s="22">
        <v>0</v>
      </c>
      <c r="C136" s="22">
        <v>0</v>
      </c>
      <c r="D136" s="22">
        <f>IF(ABS(Wellpath!$L136)&lt;VerticalInc,"SING",((TAN((PI()/ 2) - Wellpath!$L136)) - TAN(Dip) * COS(Wellpath!$O136)) / GField)</f>
        <v>-0.31727936183312594</v>
      </c>
      <c r="E136" s="20">
        <f>IF(D136="SING",(Wellpath!K137-Wellpath!K135)/2*Model!$W$8*(-SIN(Wellpath!M136)) / GField,Model!$W$8*((drdp!B136+drdp!K136)*'ABXY-TI2S'!$B136+(drdp!E136+drdp!N136)*'ABXY-TI2S'!$C136+(drdp!H136+drdp!Q136)*'ABXY-TI2S'!$D136))</f>
        <v>-8.0481658773822028E-3</v>
      </c>
      <c r="F136" s="20">
        <f>IF(D136="SING",(Wellpath!K137-Wellpath!K135)/2*Model!$W$8*(COS(Wellpath!$M136) / GField),Model!$W$8*((drdp!C136+drdp!L136)*'ABXY-TI2S'!$B136+(drdp!F136+drdp!O136)*'ABXY-TI2S'!$C136+(drdp!I136+drdp!R136)*'ABXY-TI2S'!$D136))</f>
        <v>3.486043633011799E-2</v>
      </c>
      <c r="G136" s="20">
        <f>IF(D136="SING",0,Model!$W$8*((drdp!D136+drdp!M136)*'ABXY-TI2S'!$B136+(drdp!G136+drdp!P136)*'ABXY-TI2S'!$C136+(drdp!J136+drdp!S136)*'ABXY-TI2S'!$D136))</f>
        <v>0</v>
      </c>
      <c r="H136" s="18">
        <f>IF(D136="SING",(Wellpath!K136-Wellpath!K135)/2*Model!$W$8*(-SIN(Wellpath!$M136) / GField),Model!$W$8*((drdp!B136)*'ABXY-TI2S'!$B136+(drdp!E136)*'ABXY-TI2S'!$C136+(drdp!H136)*'ABXY-TI2S'!$D136))</f>
        <v>-4.0240829386911014E-3</v>
      </c>
      <c r="I136" s="18">
        <f>IF(D136="SING",(Wellpath!K136-Wellpath!K135)/2*Model!$W$8*(COS(Wellpath!$M136) / GField),Model!$W$8*((drdp!C136)*'ABXY-TI2S'!$B136+(drdp!F136)*'ABXY-TI2S'!$C136+(drdp!I136)*'ABXY-TI2S'!$D136))</f>
        <v>1.7430218165058995E-2</v>
      </c>
      <c r="J136" s="18">
        <f>IF(D136="SING",0,Model!$W$8*((drdp!D136)*'ABXY-TI2S'!$B136+(drdp!G136)*'ABXY-TI2S'!$C136+(drdp!J136)*'ABXY-TI2S'!$D136))</f>
        <v>0</v>
      </c>
      <c r="K136" s="21">
        <f>SUM(E$3:E135)+H136</f>
        <v>-0.13522194218841571</v>
      </c>
      <c r="L136" s="21">
        <f>SUM(F$3:F135)+I136</f>
        <v>2.3663709986039256</v>
      </c>
      <c r="M136" s="21">
        <f>SUM(G$3:G135)+J136</f>
        <v>0</v>
      </c>
      <c r="N136" s="21"/>
      <c r="O136" s="21"/>
      <c r="P136" s="21"/>
      <c r="Q136" s="19">
        <f t="shared" si="13"/>
        <v>1.828497364920724E-2</v>
      </c>
      <c r="R136" s="19">
        <f t="shared" si="14"/>
        <v>5.5997117030337407</v>
      </c>
      <c r="S136" s="19">
        <f t="shared" si="15"/>
        <v>0</v>
      </c>
      <c r="T136" s="19">
        <f t="shared" si="16"/>
        <v>-0.31998528236956358</v>
      </c>
      <c r="U136" s="19">
        <f t="shared" si="17"/>
        <v>0</v>
      </c>
      <c r="V136" s="19">
        <f t="shared" si="18"/>
        <v>0</v>
      </c>
    </row>
    <row r="137" spans="1:22" x14ac:dyDescent="0.25">
      <c r="A137" s="26">
        <f>Wellpath!E137</f>
        <v>3840</v>
      </c>
      <c r="B137" s="22">
        <v>0</v>
      </c>
      <c r="C137" s="22">
        <v>0</v>
      </c>
      <c r="D137" s="22">
        <f>IF(ABS(Wellpath!$L137)&lt;VerticalInc,"SING",((TAN((PI()/ 2) - Wellpath!$L137)) - TAN(Dip) * COS(Wellpath!$O137)) / GField)</f>
        <v>-0.31727936183312594</v>
      </c>
      <c r="E137" s="20">
        <f>IF(D137="SING",(Wellpath!K138-Wellpath!K136)/2*Model!$W$8*(-SIN(Wellpath!M137)) / GField,Model!$W$8*((drdp!B137+drdp!K137)*'ABXY-TI2S'!$B137+(drdp!E137+drdp!N137)*'ABXY-TI2S'!$C137+(drdp!H137+drdp!Q137)*'ABXY-TI2S'!$D137))</f>
        <v>-8.0481658773822028E-3</v>
      </c>
      <c r="F137" s="20">
        <f>IF(D137="SING",(Wellpath!K138-Wellpath!K136)/2*Model!$W$8*(COS(Wellpath!$M137) / GField),Model!$W$8*((drdp!C137+drdp!L137)*'ABXY-TI2S'!$B137+(drdp!F137+drdp!O137)*'ABXY-TI2S'!$C137+(drdp!I137+drdp!R137)*'ABXY-TI2S'!$D137))</f>
        <v>3.486043633011799E-2</v>
      </c>
      <c r="G137" s="20">
        <f>IF(D137="SING",0,Model!$W$8*((drdp!D137+drdp!M137)*'ABXY-TI2S'!$B137+(drdp!G137+drdp!P137)*'ABXY-TI2S'!$C137+(drdp!J137+drdp!S137)*'ABXY-TI2S'!$D137))</f>
        <v>0</v>
      </c>
      <c r="H137" s="18">
        <f>IF(D137="SING",(Wellpath!K137-Wellpath!K136)/2*Model!$W$8*(-SIN(Wellpath!$M137) / GField),Model!$W$8*((drdp!B137)*'ABXY-TI2S'!$B137+(drdp!E137)*'ABXY-TI2S'!$C137+(drdp!H137)*'ABXY-TI2S'!$D137))</f>
        <v>-4.0240829386911014E-3</v>
      </c>
      <c r="I137" s="18">
        <f>IF(D137="SING",(Wellpath!K137-Wellpath!K136)/2*Model!$W$8*(COS(Wellpath!$M137) / GField),Model!$W$8*((drdp!C137)*'ABXY-TI2S'!$B137+(drdp!F137)*'ABXY-TI2S'!$C137+(drdp!I137)*'ABXY-TI2S'!$D137))</f>
        <v>1.7430218165058995E-2</v>
      </c>
      <c r="J137" s="18">
        <f>IF(D137="SING",0,Model!$W$8*((drdp!D137)*'ABXY-TI2S'!$B137+(drdp!G137)*'ABXY-TI2S'!$C137+(drdp!J137)*'ABXY-TI2S'!$D137))</f>
        <v>0</v>
      </c>
      <c r="K137" s="21">
        <f>SUM(E$3:E136)+H137</f>
        <v>-0.1432701080657979</v>
      </c>
      <c r="L137" s="21">
        <f>SUM(F$3:F136)+I137</f>
        <v>2.4012314349340436</v>
      </c>
      <c r="M137" s="21">
        <f>SUM(G$3:G136)+J137</f>
        <v>0</v>
      </c>
      <c r="N137" s="21"/>
      <c r="O137" s="21"/>
      <c r="P137" s="21"/>
      <c r="Q137" s="19">
        <f t="shared" si="13"/>
        <v>2.0526323865185409E-2</v>
      </c>
      <c r="R137" s="19">
        <f t="shared" si="14"/>
        <v>5.7659124041154062</v>
      </c>
      <c r="S137" s="19">
        <f t="shared" si="15"/>
        <v>0</v>
      </c>
      <c r="T137" s="19">
        <f t="shared" si="16"/>
        <v>-0.34402468717399137</v>
      </c>
      <c r="U137" s="19">
        <f t="shared" si="17"/>
        <v>0</v>
      </c>
      <c r="V137" s="19">
        <f t="shared" si="18"/>
        <v>0</v>
      </c>
    </row>
    <row r="138" spans="1:22" x14ac:dyDescent="0.25">
      <c r="A138" s="26">
        <f>Wellpath!E138</f>
        <v>3870</v>
      </c>
      <c r="B138" s="22">
        <v>0</v>
      </c>
      <c r="C138" s="22">
        <v>0</v>
      </c>
      <c r="D138" s="22">
        <f>IF(ABS(Wellpath!$L138)&lt;VerticalInc,"SING",((TAN((PI()/ 2) - Wellpath!$L138)) - TAN(Dip) * COS(Wellpath!$O138)) / GField)</f>
        <v>-0.31727936183312594</v>
      </c>
      <c r="E138" s="20">
        <f>IF(D138="SING",(Wellpath!K139-Wellpath!K137)/2*Model!$W$8*(-SIN(Wellpath!M138)) / GField,Model!$W$8*((drdp!B138+drdp!K138)*'ABXY-TI2S'!$B138+(drdp!E138+drdp!N138)*'ABXY-TI2S'!$C138+(drdp!H138+drdp!Q138)*'ABXY-TI2S'!$D138))</f>
        <v>-8.0481658773822028E-3</v>
      </c>
      <c r="F138" s="20">
        <f>IF(D138="SING",(Wellpath!K139-Wellpath!K137)/2*Model!$W$8*(COS(Wellpath!$M138) / GField),Model!$W$8*((drdp!C138+drdp!L138)*'ABXY-TI2S'!$B138+(drdp!F138+drdp!O138)*'ABXY-TI2S'!$C138+(drdp!I138+drdp!R138)*'ABXY-TI2S'!$D138))</f>
        <v>3.486043633011799E-2</v>
      </c>
      <c r="G138" s="20">
        <f>IF(D138="SING",0,Model!$W$8*((drdp!D138+drdp!M138)*'ABXY-TI2S'!$B138+(drdp!G138+drdp!P138)*'ABXY-TI2S'!$C138+(drdp!J138+drdp!S138)*'ABXY-TI2S'!$D138))</f>
        <v>0</v>
      </c>
      <c r="H138" s="18">
        <f>IF(D138="SING",(Wellpath!K138-Wellpath!K137)/2*Model!$W$8*(-SIN(Wellpath!$M138) / GField),Model!$W$8*((drdp!B138)*'ABXY-TI2S'!$B138+(drdp!E138)*'ABXY-TI2S'!$C138+(drdp!H138)*'ABXY-TI2S'!$D138))</f>
        <v>-4.0240829386911014E-3</v>
      </c>
      <c r="I138" s="18">
        <f>IF(D138="SING",(Wellpath!K138-Wellpath!K137)/2*Model!$W$8*(COS(Wellpath!$M138) / GField),Model!$W$8*((drdp!C138)*'ABXY-TI2S'!$B138+(drdp!F138)*'ABXY-TI2S'!$C138+(drdp!I138)*'ABXY-TI2S'!$D138))</f>
        <v>1.7430218165058995E-2</v>
      </c>
      <c r="J138" s="18">
        <f>IF(D138="SING",0,Model!$W$8*((drdp!D138)*'ABXY-TI2S'!$B138+(drdp!G138)*'ABXY-TI2S'!$C138+(drdp!J138)*'ABXY-TI2S'!$D138))</f>
        <v>0</v>
      </c>
      <c r="K138" s="21">
        <f>SUM(E$3:E137)+H138</f>
        <v>-0.15131827394318009</v>
      </c>
      <c r="L138" s="21">
        <f>SUM(F$3:F137)+I138</f>
        <v>2.4360918712641615</v>
      </c>
      <c r="M138" s="21">
        <f>SUM(G$3:G137)+J138</f>
        <v>0</v>
      </c>
      <c r="N138" s="21"/>
      <c r="O138" s="21"/>
      <c r="P138" s="21"/>
      <c r="Q138" s="19">
        <f t="shared" si="13"/>
        <v>2.2897220029143295E-2</v>
      </c>
      <c r="R138" s="19">
        <f t="shared" si="14"/>
        <v>5.9345436052393241</v>
      </c>
      <c r="S138" s="19">
        <f t="shared" si="15"/>
        <v>0</v>
      </c>
      <c r="T138" s="19">
        <f t="shared" si="16"/>
        <v>-0.3686252171267046</v>
      </c>
      <c r="U138" s="19">
        <f t="shared" si="17"/>
        <v>0</v>
      </c>
      <c r="V138" s="19">
        <f t="shared" si="18"/>
        <v>0</v>
      </c>
    </row>
    <row r="139" spans="1:22" x14ac:dyDescent="0.25">
      <c r="A139" s="26">
        <f>Wellpath!E139</f>
        <v>3900</v>
      </c>
      <c r="B139" s="22">
        <v>0</v>
      </c>
      <c r="C139" s="22">
        <v>0</v>
      </c>
      <c r="D139" s="22">
        <f>IF(ABS(Wellpath!$L139)&lt;VerticalInc,"SING",((TAN((PI()/ 2) - Wellpath!$L139)) - TAN(Dip) * COS(Wellpath!$O139)) / GField)</f>
        <v>-0.31727936183312594</v>
      </c>
      <c r="E139" s="20">
        <f>IF(D139="SING",(Wellpath!K140-Wellpath!K138)/2*Model!$W$8*(-SIN(Wellpath!M139)) / GField,Model!$W$8*((drdp!B139+drdp!K139)*'ABXY-TI2S'!$B139+(drdp!E139+drdp!N139)*'ABXY-TI2S'!$C139+(drdp!H139+drdp!Q139)*'ABXY-TI2S'!$D139))</f>
        <v>-8.0481658773822028E-3</v>
      </c>
      <c r="F139" s="20">
        <f>IF(D139="SING",(Wellpath!K140-Wellpath!K138)/2*Model!$W$8*(COS(Wellpath!$M139) / GField),Model!$W$8*((drdp!C139+drdp!L139)*'ABXY-TI2S'!$B139+(drdp!F139+drdp!O139)*'ABXY-TI2S'!$C139+(drdp!I139+drdp!R139)*'ABXY-TI2S'!$D139))</f>
        <v>3.486043633011799E-2</v>
      </c>
      <c r="G139" s="20">
        <f>IF(D139="SING",0,Model!$W$8*((drdp!D139+drdp!M139)*'ABXY-TI2S'!$B139+(drdp!G139+drdp!P139)*'ABXY-TI2S'!$C139+(drdp!J139+drdp!S139)*'ABXY-TI2S'!$D139))</f>
        <v>0</v>
      </c>
      <c r="H139" s="18">
        <f>IF(D139="SING",(Wellpath!K139-Wellpath!K138)/2*Model!$W$8*(-SIN(Wellpath!$M139) / GField),Model!$W$8*((drdp!B139)*'ABXY-TI2S'!$B139+(drdp!E139)*'ABXY-TI2S'!$C139+(drdp!H139)*'ABXY-TI2S'!$D139))</f>
        <v>-4.0240829386911014E-3</v>
      </c>
      <c r="I139" s="18">
        <f>IF(D139="SING",(Wellpath!K139-Wellpath!K138)/2*Model!$W$8*(COS(Wellpath!$M139) / GField),Model!$W$8*((drdp!C139)*'ABXY-TI2S'!$B139+(drdp!F139)*'ABXY-TI2S'!$C139+(drdp!I139)*'ABXY-TI2S'!$D139))</f>
        <v>1.7430218165058995E-2</v>
      </c>
      <c r="J139" s="18">
        <f>IF(D139="SING",0,Model!$W$8*((drdp!D139)*'ABXY-TI2S'!$B139+(drdp!G139)*'ABXY-TI2S'!$C139+(drdp!J139)*'ABXY-TI2S'!$D139))</f>
        <v>0</v>
      </c>
      <c r="K139" s="21">
        <f>SUM(E$3:E138)+H139</f>
        <v>-0.15936643982056228</v>
      </c>
      <c r="L139" s="21">
        <f>SUM(F$3:F138)+I139</f>
        <v>2.4709523075942794</v>
      </c>
      <c r="M139" s="21">
        <f>SUM(G$3:G138)+J139</f>
        <v>0</v>
      </c>
      <c r="N139" s="21"/>
      <c r="O139" s="21"/>
      <c r="P139" s="21"/>
      <c r="Q139" s="19">
        <f t="shared" si="13"/>
        <v>2.5397662141080898E-2</v>
      </c>
      <c r="R139" s="19">
        <f t="shared" si="14"/>
        <v>6.1056053064054945</v>
      </c>
      <c r="S139" s="19">
        <f t="shared" si="15"/>
        <v>0</v>
      </c>
      <c r="T139" s="19">
        <f t="shared" si="16"/>
        <v>-0.39378687222770326</v>
      </c>
      <c r="U139" s="19">
        <f t="shared" si="17"/>
        <v>0</v>
      </c>
      <c r="V139" s="19">
        <f t="shared" si="18"/>
        <v>0</v>
      </c>
    </row>
    <row r="140" spans="1:22" x14ac:dyDescent="0.25">
      <c r="A140" s="26">
        <f>Wellpath!E140</f>
        <v>3930</v>
      </c>
      <c r="B140" s="22">
        <v>0</v>
      </c>
      <c r="C140" s="22">
        <v>0</v>
      </c>
      <c r="D140" s="22">
        <f>IF(ABS(Wellpath!$L140)&lt;VerticalInc,"SING",((TAN((PI()/ 2) - Wellpath!$L140)) - TAN(Dip) * COS(Wellpath!$O140)) / GField)</f>
        <v>-0.31727936183312594</v>
      </c>
      <c r="E140" s="20">
        <f>IF(D140="SING",(Wellpath!K141-Wellpath!K139)/2*Model!$W$8*(-SIN(Wellpath!M140)) / GField,Model!$W$8*((drdp!B140+drdp!K140)*'ABXY-TI2S'!$B140+(drdp!E140+drdp!N140)*'ABXY-TI2S'!$C140+(drdp!H140+drdp!Q140)*'ABXY-TI2S'!$D140))</f>
        <v>-8.0481658773822028E-3</v>
      </c>
      <c r="F140" s="20">
        <f>IF(D140="SING",(Wellpath!K141-Wellpath!K139)/2*Model!$W$8*(COS(Wellpath!$M140) / GField),Model!$W$8*((drdp!C140+drdp!L140)*'ABXY-TI2S'!$B140+(drdp!F140+drdp!O140)*'ABXY-TI2S'!$C140+(drdp!I140+drdp!R140)*'ABXY-TI2S'!$D140))</f>
        <v>3.486043633011799E-2</v>
      </c>
      <c r="G140" s="20">
        <f>IF(D140="SING",0,Model!$W$8*((drdp!D140+drdp!M140)*'ABXY-TI2S'!$B140+(drdp!G140+drdp!P140)*'ABXY-TI2S'!$C140+(drdp!J140+drdp!S140)*'ABXY-TI2S'!$D140))</f>
        <v>0</v>
      </c>
      <c r="H140" s="18">
        <f>IF(D140="SING",(Wellpath!K140-Wellpath!K139)/2*Model!$W$8*(-SIN(Wellpath!$M140) / GField),Model!$W$8*((drdp!B140)*'ABXY-TI2S'!$B140+(drdp!E140)*'ABXY-TI2S'!$C140+(drdp!H140)*'ABXY-TI2S'!$D140))</f>
        <v>-4.0240829386911014E-3</v>
      </c>
      <c r="I140" s="18">
        <f>IF(D140="SING",(Wellpath!K140-Wellpath!K139)/2*Model!$W$8*(COS(Wellpath!$M140) / GField),Model!$W$8*((drdp!C140)*'ABXY-TI2S'!$B140+(drdp!F140)*'ABXY-TI2S'!$C140+(drdp!I140)*'ABXY-TI2S'!$D140))</f>
        <v>1.7430218165058995E-2</v>
      </c>
      <c r="J140" s="18">
        <f>IF(D140="SING",0,Model!$W$8*((drdp!D140)*'ABXY-TI2S'!$B140+(drdp!G140)*'ABXY-TI2S'!$C140+(drdp!J140)*'ABXY-TI2S'!$D140))</f>
        <v>0</v>
      </c>
      <c r="K140" s="21">
        <f>SUM(E$3:E139)+H140</f>
        <v>-0.16741460569794447</v>
      </c>
      <c r="L140" s="21">
        <f>SUM(F$3:F139)+I140</f>
        <v>2.5058127439243973</v>
      </c>
      <c r="M140" s="21">
        <f>SUM(G$3:G139)+J140</f>
        <v>0</v>
      </c>
      <c r="N140" s="21"/>
      <c r="O140" s="21"/>
      <c r="P140" s="21"/>
      <c r="Q140" s="19">
        <f t="shared" si="13"/>
        <v>2.8027650200998223E-2</v>
      </c>
      <c r="R140" s="19">
        <f t="shared" si="14"/>
        <v>6.2790975076139173</v>
      </c>
      <c r="S140" s="19">
        <f t="shared" si="15"/>
        <v>0</v>
      </c>
      <c r="T140" s="19">
        <f t="shared" si="16"/>
        <v>-0.41950965247698729</v>
      </c>
      <c r="U140" s="19">
        <f t="shared" si="17"/>
        <v>0</v>
      </c>
      <c r="V140" s="19">
        <f t="shared" si="18"/>
        <v>0</v>
      </c>
    </row>
    <row r="141" spans="1:22" x14ac:dyDescent="0.25">
      <c r="A141" s="26">
        <f>Wellpath!E141</f>
        <v>3960</v>
      </c>
      <c r="B141" s="22">
        <v>0</v>
      </c>
      <c r="C141" s="22">
        <v>0</v>
      </c>
      <c r="D141" s="22">
        <f>IF(ABS(Wellpath!$L141)&lt;VerticalInc,"SING",((TAN((PI()/ 2) - Wellpath!$L141)) - TAN(Dip) * COS(Wellpath!$O141)) / GField)</f>
        <v>-0.31727936183312594</v>
      </c>
      <c r="E141" s="20">
        <f>IF(D141="SING",(Wellpath!K142-Wellpath!K140)/2*Model!$W$8*(-SIN(Wellpath!M141)) / GField,Model!$W$8*((drdp!B141+drdp!K141)*'ABXY-TI2S'!$B141+(drdp!E141+drdp!N141)*'ABXY-TI2S'!$C141+(drdp!H141+drdp!Q141)*'ABXY-TI2S'!$D141))</f>
        <v>-8.0481658773822028E-3</v>
      </c>
      <c r="F141" s="20">
        <f>IF(D141="SING",(Wellpath!K142-Wellpath!K140)/2*Model!$W$8*(COS(Wellpath!$M141) / GField),Model!$W$8*((drdp!C141+drdp!L141)*'ABXY-TI2S'!$B141+(drdp!F141+drdp!O141)*'ABXY-TI2S'!$C141+(drdp!I141+drdp!R141)*'ABXY-TI2S'!$D141))</f>
        <v>3.486043633011799E-2</v>
      </c>
      <c r="G141" s="20">
        <f>IF(D141="SING",0,Model!$W$8*((drdp!D141+drdp!M141)*'ABXY-TI2S'!$B141+(drdp!G141+drdp!P141)*'ABXY-TI2S'!$C141+(drdp!J141+drdp!S141)*'ABXY-TI2S'!$D141))</f>
        <v>0</v>
      </c>
      <c r="H141" s="18">
        <f>IF(D141="SING",(Wellpath!K141-Wellpath!K140)/2*Model!$W$8*(-SIN(Wellpath!$M141) / GField),Model!$W$8*((drdp!B141)*'ABXY-TI2S'!$B141+(drdp!E141)*'ABXY-TI2S'!$C141+(drdp!H141)*'ABXY-TI2S'!$D141))</f>
        <v>-4.0240829386911014E-3</v>
      </c>
      <c r="I141" s="18">
        <f>IF(D141="SING",(Wellpath!K141-Wellpath!K140)/2*Model!$W$8*(COS(Wellpath!$M141) / GField),Model!$W$8*((drdp!C141)*'ABXY-TI2S'!$B141+(drdp!F141)*'ABXY-TI2S'!$C141+(drdp!I141)*'ABXY-TI2S'!$D141))</f>
        <v>1.7430218165058995E-2</v>
      </c>
      <c r="J141" s="18">
        <f>IF(D141="SING",0,Model!$W$8*((drdp!D141)*'ABXY-TI2S'!$B141+(drdp!G141)*'ABXY-TI2S'!$C141+(drdp!J141)*'ABXY-TI2S'!$D141))</f>
        <v>0</v>
      </c>
      <c r="K141" s="21">
        <f>SUM(E$3:E140)+H141</f>
        <v>-0.17546277157532666</v>
      </c>
      <c r="L141" s="21">
        <f>SUM(F$3:F140)+I141</f>
        <v>2.5406731802545153</v>
      </c>
      <c r="M141" s="21">
        <f>SUM(G$3:G140)+J141</f>
        <v>0</v>
      </c>
      <c r="N141" s="21"/>
      <c r="O141" s="21"/>
      <c r="P141" s="21"/>
      <c r="Q141" s="19">
        <f t="shared" si="13"/>
        <v>3.0787184208895264E-2</v>
      </c>
      <c r="R141" s="19">
        <f t="shared" si="14"/>
        <v>6.4550202088645925</v>
      </c>
      <c r="S141" s="19">
        <f t="shared" si="15"/>
        <v>0</v>
      </c>
      <c r="T141" s="19">
        <f t="shared" si="16"/>
        <v>-0.44579355787455677</v>
      </c>
      <c r="U141" s="19">
        <f t="shared" si="17"/>
        <v>0</v>
      </c>
      <c r="V141" s="19">
        <f t="shared" si="18"/>
        <v>0</v>
      </c>
    </row>
    <row r="142" spans="1:22" x14ac:dyDescent="0.25">
      <c r="A142" s="26">
        <f>Wellpath!E142</f>
        <v>3990</v>
      </c>
      <c r="B142" s="22">
        <v>0</v>
      </c>
      <c r="C142" s="22">
        <v>0</v>
      </c>
      <c r="D142" s="22">
        <f>IF(ABS(Wellpath!$L142)&lt;VerticalInc,"SING",((TAN((PI()/ 2) - Wellpath!$L142)) - TAN(Dip) * COS(Wellpath!$O142)) / GField)</f>
        <v>-0.31727936183312594</v>
      </c>
      <c r="E142" s="20">
        <f>IF(D142="SING",(Wellpath!K143-Wellpath!K141)/2*Model!$W$8*(-SIN(Wellpath!M142)) / GField,Model!$W$8*((drdp!B142+drdp!K142)*'ABXY-TI2S'!$B142+(drdp!E142+drdp!N142)*'ABXY-TI2S'!$C142+(drdp!H142+drdp!Q142)*'ABXY-TI2S'!$D142))</f>
        <v>-8.0481658773822028E-3</v>
      </c>
      <c r="F142" s="20">
        <f>IF(D142="SING",(Wellpath!K143-Wellpath!K141)/2*Model!$W$8*(COS(Wellpath!$M142) / GField),Model!$W$8*((drdp!C142+drdp!L142)*'ABXY-TI2S'!$B142+(drdp!F142+drdp!O142)*'ABXY-TI2S'!$C142+(drdp!I142+drdp!R142)*'ABXY-TI2S'!$D142))</f>
        <v>3.486043633011799E-2</v>
      </c>
      <c r="G142" s="20">
        <f>IF(D142="SING",0,Model!$W$8*((drdp!D142+drdp!M142)*'ABXY-TI2S'!$B142+(drdp!G142+drdp!P142)*'ABXY-TI2S'!$C142+(drdp!J142+drdp!S142)*'ABXY-TI2S'!$D142))</f>
        <v>0</v>
      </c>
      <c r="H142" s="18">
        <f>IF(D142="SING",(Wellpath!K142-Wellpath!K141)/2*Model!$W$8*(-SIN(Wellpath!$M142) / GField),Model!$W$8*((drdp!B142)*'ABXY-TI2S'!$B142+(drdp!E142)*'ABXY-TI2S'!$C142+(drdp!H142)*'ABXY-TI2S'!$D142))</f>
        <v>-4.0240829386911014E-3</v>
      </c>
      <c r="I142" s="18">
        <f>IF(D142="SING",(Wellpath!K142-Wellpath!K141)/2*Model!$W$8*(COS(Wellpath!$M142) / GField),Model!$W$8*((drdp!C142)*'ABXY-TI2S'!$B142+(drdp!F142)*'ABXY-TI2S'!$C142+(drdp!I142)*'ABXY-TI2S'!$D142))</f>
        <v>1.7430218165058995E-2</v>
      </c>
      <c r="J142" s="18">
        <f>IF(D142="SING",0,Model!$W$8*((drdp!D142)*'ABXY-TI2S'!$B142+(drdp!G142)*'ABXY-TI2S'!$C142+(drdp!J142)*'ABXY-TI2S'!$D142))</f>
        <v>0</v>
      </c>
      <c r="K142" s="21">
        <f>SUM(E$3:E141)+H142</f>
        <v>-0.18351093745270886</v>
      </c>
      <c r="L142" s="21">
        <f>SUM(F$3:F141)+I142</f>
        <v>2.5755336165846332</v>
      </c>
      <c r="M142" s="21">
        <f>SUM(G$3:G141)+J142</f>
        <v>0</v>
      </c>
      <c r="N142" s="21"/>
      <c r="O142" s="21"/>
      <c r="P142" s="21"/>
      <c r="Q142" s="19">
        <f t="shared" si="13"/>
        <v>3.367626416477202E-2</v>
      </c>
      <c r="R142" s="19">
        <f t="shared" si="14"/>
        <v>6.6333734101575201</v>
      </c>
      <c r="S142" s="19">
        <f t="shared" si="15"/>
        <v>0</v>
      </c>
      <c r="T142" s="19">
        <f t="shared" si="16"/>
        <v>-0.47263858842041168</v>
      </c>
      <c r="U142" s="19">
        <f t="shared" si="17"/>
        <v>0</v>
      </c>
      <c r="V142" s="19">
        <f t="shared" si="18"/>
        <v>0</v>
      </c>
    </row>
    <row r="143" spans="1:22" x14ac:dyDescent="0.25">
      <c r="A143" s="26">
        <f>Wellpath!E143</f>
        <v>4020</v>
      </c>
      <c r="B143" s="22">
        <v>0</v>
      </c>
      <c r="C143" s="22">
        <v>0</v>
      </c>
      <c r="D143" s="22">
        <f>IF(ABS(Wellpath!$L143)&lt;VerticalInc,"SING",((TAN((PI()/ 2) - Wellpath!$L143)) - TAN(Dip) * COS(Wellpath!$O143)) / GField)</f>
        <v>-0.31727936183312594</v>
      </c>
      <c r="E143" s="20">
        <f>IF(D143="SING",(Wellpath!K144-Wellpath!K142)/2*Model!$W$8*(-SIN(Wellpath!M143)) / GField,Model!$W$8*((drdp!B143+drdp!K143)*'ABXY-TI2S'!$B143+(drdp!E143+drdp!N143)*'ABXY-TI2S'!$C143+(drdp!H143+drdp!Q143)*'ABXY-TI2S'!$D143))</f>
        <v>-5.3654439182548022E-3</v>
      </c>
      <c r="F143" s="20">
        <f>IF(D143="SING",(Wellpath!K144-Wellpath!K142)/2*Model!$W$8*(COS(Wellpath!$M143) / GField),Model!$W$8*((drdp!C143+drdp!L143)*'ABXY-TI2S'!$B143+(drdp!F143+drdp!O143)*'ABXY-TI2S'!$C143+(drdp!I143+drdp!R143)*'ABXY-TI2S'!$D143))</f>
        <v>2.3240290886745327E-2</v>
      </c>
      <c r="G143" s="20">
        <f>IF(D143="SING",0,Model!$W$8*((drdp!D143+drdp!M143)*'ABXY-TI2S'!$B143+(drdp!G143+drdp!P143)*'ABXY-TI2S'!$C143+(drdp!J143+drdp!S143)*'ABXY-TI2S'!$D143))</f>
        <v>0</v>
      </c>
      <c r="H143" s="18">
        <f>IF(D143="SING",(Wellpath!K143-Wellpath!K142)/2*Model!$W$8*(-SIN(Wellpath!$M143) / GField),Model!$W$8*((drdp!B143)*'ABXY-TI2S'!$B143+(drdp!E143)*'ABXY-TI2S'!$C143+(drdp!H143)*'ABXY-TI2S'!$D143))</f>
        <v>-4.0240829386911014E-3</v>
      </c>
      <c r="I143" s="18">
        <f>IF(D143="SING",(Wellpath!K143-Wellpath!K142)/2*Model!$W$8*(COS(Wellpath!$M143) / GField),Model!$W$8*((drdp!C143)*'ABXY-TI2S'!$B143+(drdp!F143)*'ABXY-TI2S'!$C143+(drdp!I143)*'ABXY-TI2S'!$D143))</f>
        <v>1.7430218165058995E-2</v>
      </c>
      <c r="J143" s="18">
        <f>IF(D143="SING",0,Model!$W$8*((drdp!D143)*'ABXY-TI2S'!$B143+(drdp!G143)*'ABXY-TI2S'!$C143+(drdp!J143)*'ABXY-TI2S'!$D143))</f>
        <v>0</v>
      </c>
      <c r="K143" s="21">
        <f>SUM(E$3:E142)+H143</f>
        <v>-0.19155910333009105</v>
      </c>
      <c r="L143" s="21">
        <f>SUM(F$3:F142)+I143</f>
        <v>2.6103940529147511</v>
      </c>
      <c r="M143" s="21">
        <f>SUM(G$3:G142)+J143</f>
        <v>0</v>
      </c>
      <c r="N143" s="21"/>
      <c r="O143" s="21"/>
      <c r="P143" s="21"/>
      <c r="Q143" s="19">
        <f t="shared" si="13"/>
        <v>3.66948900686285E-2</v>
      </c>
      <c r="R143" s="19">
        <f t="shared" si="14"/>
        <v>6.8141571114927002</v>
      </c>
      <c r="S143" s="19">
        <f t="shared" si="15"/>
        <v>0</v>
      </c>
      <c r="T143" s="19">
        <f t="shared" si="16"/>
        <v>-0.50004474411455202</v>
      </c>
      <c r="U143" s="19">
        <f t="shared" si="17"/>
        <v>0</v>
      </c>
      <c r="V143" s="19">
        <f t="shared" si="18"/>
        <v>0</v>
      </c>
    </row>
    <row r="144" spans="1:22" x14ac:dyDescent="0.25">
      <c r="A144" s="26">
        <f>Wellpath!E144</f>
        <v>4030</v>
      </c>
      <c r="B144" s="22">
        <v>0</v>
      </c>
      <c r="C144" s="22">
        <v>0</v>
      </c>
      <c r="D144" s="22">
        <f>IF(ABS(Wellpath!$L144)&lt;VerticalInc,"SING",((TAN((PI()/ 2) - Wellpath!$L144)) - TAN(Dip) * COS(Wellpath!$O144)) / GField)</f>
        <v>-0.31727936183312594</v>
      </c>
      <c r="E144" s="20">
        <f>IF(D144="SING",(Wellpath!K145-Wellpath!K143)/2*Model!$W$8*(-SIN(Wellpath!M144)) / GField,Model!$W$8*((drdp!B144+drdp!K144)*'ABXY-TI2S'!$B144+(drdp!E144+drdp!N144)*'ABXY-TI2S'!$C144+(drdp!H144+drdp!Q144)*'ABXY-TI2S'!$D144))</f>
        <v>0.53922711378460764</v>
      </c>
      <c r="F144" s="20">
        <f>IF(D144="SING",(Wellpath!K145-Wellpath!K143)/2*Model!$W$8*(COS(Wellpath!$M144) / GField),Model!$W$8*((drdp!C144+drdp!L144)*'ABXY-TI2S'!$B144+(drdp!F144+drdp!O144)*'ABXY-TI2S'!$C144+(drdp!I144+drdp!R144)*'ABXY-TI2S'!$D144))</f>
        <v>-2.3356492341179056</v>
      </c>
      <c r="G144" s="20">
        <f>IF(D144="SING",0,Model!$W$8*((drdp!D144+drdp!M144)*'ABXY-TI2S'!$B144+(drdp!G144+drdp!P144)*'ABXY-TI2S'!$C144+(drdp!J144+drdp!S144)*'ABXY-TI2S'!$D144))</f>
        <v>0</v>
      </c>
      <c r="H144" s="18">
        <f>IF(D144="SING",(Wellpath!K144-Wellpath!K143)/2*Model!$W$8*(-SIN(Wellpath!$M144) / GField),Model!$W$8*((drdp!B144)*'ABXY-TI2S'!$B144+(drdp!E144)*'ABXY-TI2S'!$C144+(drdp!H144)*'ABXY-TI2S'!$D144))</f>
        <v>-1.3413609795637005E-3</v>
      </c>
      <c r="I144" s="18">
        <f>IF(D144="SING",(Wellpath!K144-Wellpath!K143)/2*Model!$W$8*(COS(Wellpath!$M144) / GField),Model!$W$8*((drdp!C144)*'ABXY-TI2S'!$B144+(drdp!F144)*'ABXY-TI2S'!$C144+(drdp!I144)*'ABXY-TI2S'!$D144))</f>
        <v>5.8100727216863317E-3</v>
      </c>
      <c r="J144" s="18">
        <f>IF(D144="SING",0,Model!$W$8*((drdp!D144)*'ABXY-TI2S'!$B144+(drdp!G144)*'ABXY-TI2S'!$C144+(drdp!J144)*'ABXY-TI2S'!$D144))</f>
        <v>0</v>
      </c>
      <c r="K144" s="21">
        <f>SUM(E$3:E143)+H144</f>
        <v>-0.19424182528921843</v>
      </c>
      <c r="L144" s="21">
        <f>SUM(F$3:F143)+I144</f>
        <v>2.6220141983581238</v>
      </c>
      <c r="M144" s="21">
        <f>SUM(G$3:G143)+J144</f>
        <v>0</v>
      </c>
      <c r="N144" s="21"/>
      <c r="O144" s="21"/>
      <c r="P144" s="21"/>
      <c r="Q144" s="19">
        <f t="shared" si="13"/>
        <v>3.772988669168726E-2</v>
      </c>
      <c r="R144" s="19">
        <f t="shared" si="14"/>
        <v>6.8749584563915942</v>
      </c>
      <c r="S144" s="19">
        <f t="shared" si="15"/>
        <v>0</v>
      </c>
      <c r="T144" s="19">
        <f t="shared" si="16"/>
        <v>-0.50930482382332876</v>
      </c>
      <c r="U144" s="19">
        <f t="shared" si="17"/>
        <v>0</v>
      </c>
      <c r="V144" s="19">
        <f t="shared" si="18"/>
        <v>0</v>
      </c>
    </row>
    <row r="145" spans="1:22" x14ac:dyDescent="0.25">
      <c r="A145" s="26">
        <f>Wellpath!E145</f>
        <v>0</v>
      </c>
      <c r="B145" s="22">
        <v>0</v>
      </c>
      <c r="C145" s="22">
        <v>0</v>
      </c>
      <c r="D145" s="22" t="str">
        <f>IF(ABS(Wellpath!$L145)&lt;VerticalInc,"SING",((TAN((PI()/ 2) - Wellpath!$L145)) - TAN(Dip) * COS(Wellpath!$O145)) / GField)</f>
        <v>SING</v>
      </c>
      <c r="E145" s="20">
        <f>IF(D145="SING",(Wellpath!K146-Wellpath!K144)/2*Model!$W$8*(-SIN(Wellpath!M145)) / GField,Model!$W$8*((drdp!B145+drdp!K145)*'ABXY-TI2S'!$B145+(drdp!E145+drdp!N145)*'ABXY-TI2S'!$C145+(drdp!H145+drdp!Q145)*'ABXY-TI2S'!$D145))</f>
        <v>0</v>
      </c>
      <c r="F145" s="20">
        <f>IF(D145="SING",(Wellpath!K146-Wellpath!K144)/2*Model!$W$8*(COS(Wellpath!$M145) / GField),Model!$W$8*((drdp!C145+drdp!L145)*'ABXY-TI2S'!$B145+(drdp!F145+drdp!O145)*'ABXY-TI2S'!$C145+(drdp!I145+drdp!R145)*'ABXY-TI2S'!$D145))</f>
        <v>-0.82189126766021026</v>
      </c>
      <c r="G145" s="20">
        <f>IF(D145="SING",0,Model!$W$8*((drdp!D145+drdp!M145)*'ABXY-TI2S'!$B145+(drdp!G145+drdp!P145)*'ABXY-TI2S'!$C145+(drdp!J145+drdp!S145)*'ABXY-TI2S'!$D145))</f>
        <v>0</v>
      </c>
      <c r="H145" s="18">
        <f>IF(D145="SING",(Wellpath!K145-Wellpath!K144)/2*Model!$W$8*(-SIN(Wellpath!$M145) / GField),Model!$W$8*((drdp!B145)*'ABXY-TI2S'!$B145+(drdp!E145)*'ABXY-TI2S'!$C145+(drdp!H145)*'ABXY-TI2S'!$D145))</f>
        <v>0</v>
      </c>
      <c r="I145" s="18">
        <f>IF(D145="SING",(Wellpath!K145-Wellpath!K144)/2*Model!$W$8*(COS(Wellpath!$M145) / GField),Model!$W$8*((drdp!C145)*'ABXY-TI2S'!$B145+(drdp!F145)*'ABXY-TI2S'!$C145+(drdp!I145)*'ABXY-TI2S'!$D145))</f>
        <v>-0.82189126766021026</v>
      </c>
      <c r="J145" s="18">
        <f>IF(D145="SING",0,Model!$W$8*((drdp!D145)*'ABXY-TI2S'!$B145+(drdp!G145)*'ABXY-TI2S'!$C145+(drdp!J145)*'ABXY-TI2S'!$D145))</f>
        <v>0</v>
      </c>
      <c r="K145" s="21">
        <f>SUM(E$3:E144)+H145</f>
        <v>0.3463266494749529</v>
      </c>
      <c r="L145" s="21">
        <f>SUM(F$3:F144)+I145</f>
        <v>-0.5413363761416784</v>
      </c>
      <c r="M145" s="21">
        <f>SUM(G$3:G144)+J145</f>
        <v>0</v>
      </c>
      <c r="N145" s="21"/>
      <c r="O145" s="21"/>
      <c r="P145" s="21"/>
      <c r="Q145" s="19">
        <f t="shared" si="13"/>
        <v>0.1199421481365469</v>
      </c>
      <c r="R145" s="19">
        <f t="shared" si="14"/>
        <v>0.29304507213420472</v>
      </c>
      <c r="S145" s="19">
        <f t="shared" si="15"/>
        <v>0</v>
      </c>
      <c r="T145" s="19">
        <f t="shared" si="16"/>
        <v>-0.18747921338806031</v>
      </c>
      <c r="U145" s="19">
        <f t="shared" si="17"/>
        <v>0</v>
      </c>
      <c r="V145" s="19">
        <f t="shared" si="18"/>
        <v>0</v>
      </c>
    </row>
    <row r="146" spans="1:22" x14ac:dyDescent="0.25">
      <c r="A146" s="26">
        <f>Wellpath!E146</f>
        <v>0</v>
      </c>
      <c r="B146" s="22">
        <v>0</v>
      </c>
      <c r="C146" s="22">
        <v>0</v>
      </c>
      <c r="D146" s="22" t="str">
        <f>IF(ABS(Wellpath!$L146)&lt;VerticalInc,"SING",((TAN((PI()/ 2) - Wellpath!$L146)) - TAN(Dip) * COS(Wellpath!$O146)) / GField)</f>
        <v>SING</v>
      </c>
      <c r="E146" s="20">
        <f>IF(D146="SING",(Wellpath!K147-Wellpath!K145)/2*Model!$W$8*(-SIN(Wellpath!M146)) / GField,Model!$W$8*((drdp!B146+drdp!K146)*'ABXY-TI2S'!$B146+(drdp!E146+drdp!N146)*'ABXY-TI2S'!$C146+(drdp!H146+drdp!Q146)*'ABXY-TI2S'!$D146))</f>
        <v>0</v>
      </c>
      <c r="F146" s="20">
        <f>IF(D146="SING",(Wellpath!K147-Wellpath!K145)/2*Model!$W$8*(COS(Wellpath!$M146) / GField),Model!$W$8*((drdp!C146+drdp!L146)*'ABXY-TI2S'!$B146+(drdp!F146+drdp!O146)*'ABXY-TI2S'!$C146+(drdp!I146+drdp!R146)*'ABXY-TI2S'!$D146))</f>
        <v>0</v>
      </c>
      <c r="G146" s="20">
        <f>IF(D146="SING",0,Model!$W$8*((drdp!D146+drdp!M146)*'ABXY-TI2S'!$B146+(drdp!G146+drdp!P146)*'ABXY-TI2S'!$C146+(drdp!J146+drdp!S146)*'ABXY-TI2S'!$D146))</f>
        <v>0</v>
      </c>
      <c r="H146" s="18">
        <f>IF(D146="SING",(Wellpath!K146-Wellpath!K145)/2*Model!$W$8*(-SIN(Wellpath!$M146) / GField),Model!$W$8*((drdp!B146)*'ABXY-TI2S'!$B146+(drdp!E146)*'ABXY-TI2S'!$C146+(drdp!H146)*'ABXY-TI2S'!$D146))</f>
        <v>0</v>
      </c>
      <c r="I146" s="18">
        <f>IF(D146="SING",(Wellpath!K146-Wellpath!K145)/2*Model!$W$8*(COS(Wellpath!$M146) / GField),Model!$W$8*((drdp!C146)*'ABXY-TI2S'!$B146+(drdp!F146)*'ABXY-TI2S'!$C146+(drdp!I146)*'ABXY-TI2S'!$D146))</f>
        <v>0</v>
      </c>
      <c r="J146" s="18">
        <f>IF(D146="SING",0,Model!$W$8*((drdp!D146)*'ABXY-TI2S'!$B146+(drdp!G146)*'ABXY-TI2S'!$C146+(drdp!J146)*'ABXY-TI2S'!$D146))</f>
        <v>0</v>
      </c>
      <c r="K146" s="21">
        <f>SUM(E$3:E145)+H146</f>
        <v>0.3463266494749529</v>
      </c>
      <c r="L146" s="21">
        <f>SUM(F$3:F145)+I146</f>
        <v>-0.5413363761416784</v>
      </c>
      <c r="M146" s="21">
        <f>SUM(G$3:G145)+J146</f>
        <v>0</v>
      </c>
      <c r="N146" s="21"/>
      <c r="O146" s="21"/>
      <c r="P146" s="21"/>
      <c r="Q146" s="19">
        <f t="shared" si="13"/>
        <v>0.1199421481365469</v>
      </c>
      <c r="R146" s="19">
        <f t="shared" si="14"/>
        <v>0.29304507213420472</v>
      </c>
      <c r="S146" s="19">
        <f t="shared" si="15"/>
        <v>0</v>
      </c>
      <c r="T146" s="19">
        <f t="shared" si="16"/>
        <v>-0.18747921338806031</v>
      </c>
      <c r="U146" s="19">
        <f t="shared" si="17"/>
        <v>0</v>
      </c>
      <c r="V146" s="19">
        <f t="shared" si="18"/>
        <v>0</v>
      </c>
    </row>
    <row r="147" spans="1:22" x14ac:dyDescent="0.25">
      <c r="A147" s="26">
        <f>Wellpath!E147</f>
        <v>0</v>
      </c>
      <c r="B147" s="22">
        <v>0</v>
      </c>
      <c r="C147" s="22">
        <v>0</v>
      </c>
      <c r="D147" s="22" t="str">
        <f>IF(ABS(Wellpath!$L147)&lt;VerticalInc,"SING",((TAN((PI()/ 2) - Wellpath!$L147)) - TAN(Dip) * COS(Wellpath!$O147)) / GField)</f>
        <v>SING</v>
      </c>
      <c r="E147" s="20">
        <f>IF(D147="SING",(Wellpath!K148-Wellpath!K146)/2*Model!$W$8*(-SIN(Wellpath!M147)) / GField,Model!$W$8*((drdp!B147+drdp!K147)*'ABXY-TI2S'!$B147+(drdp!E147+drdp!N147)*'ABXY-TI2S'!$C147+(drdp!H147+drdp!Q147)*'ABXY-TI2S'!$D147))</f>
        <v>0</v>
      </c>
      <c r="F147" s="20">
        <f>IF(D147="SING",(Wellpath!K148-Wellpath!K146)/2*Model!$W$8*(COS(Wellpath!$M147) / GField),Model!$W$8*((drdp!C147+drdp!L147)*'ABXY-TI2S'!$B147+(drdp!F147+drdp!O147)*'ABXY-TI2S'!$C147+(drdp!I147+drdp!R147)*'ABXY-TI2S'!$D147))</f>
        <v>0</v>
      </c>
      <c r="G147" s="20">
        <f>IF(D147="SING",0,Model!$W$8*((drdp!D147+drdp!M147)*'ABXY-TI2S'!$B147+(drdp!G147+drdp!P147)*'ABXY-TI2S'!$C147+(drdp!J147+drdp!S147)*'ABXY-TI2S'!$D147))</f>
        <v>0</v>
      </c>
      <c r="H147" s="18">
        <f>IF(D147="SING",(Wellpath!K147-Wellpath!K146)/2*Model!$W$8*(-SIN(Wellpath!$M147) / GField),Model!$W$8*((drdp!B147)*'ABXY-TI2S'!$B147+(drdp!E147)*'ABXY-TI2S'!$C147+(drdp!H147)*'ABXY-TI2S'!$D147))</f>
        <v>0</v>
      </c>
      <c r="I147" s="18">
        <f>IF(D147="SING",(Wellpath!K147-Wellpath!K146)/2*Model!$W$8*(COS(Wellpath!$M147) / GField),Model!$W$8*((drdp!C147)*'ABXY-TI2S'!$B147+(drdp!F147)*'ABXY-TI2S'!$C147+(drdp!I147)*'ABXY-TI2S'!$D147))</f>
        <v>0</v>
      </c>
      <c r="J147" s="18">
        <f>IF(D147="SING",0,Model!$W$8*((drdp!D147)*'ABXY-TI2S'!$B147+(drdp!G147)*'ABXY-TI2S'!$C147+(drdp!J147)*'ABXY-TI2S'!$D147))</f>
        <v>0</v>
      </c>
      <c r="K147" s="21">
        <f>SUM(E$3:E146)+H147</f>
        <v>0.3463266494749529</v>
      </c>
      <c r="L147" s="21">
        <f>SUM(F$3:F146)+I147</f>
        <v>-0.5413363761416784</v>
      </c>
      <c r="M147" s="21">
        <f>SUM(G$3:G146)+J147</f>
        <v>0</v>
      </c>
      <c r="N147" s="21"/>
      <c r="O147" s="21"/>
      <c r="P147" s="21"/>
      <c r="Q147" s="19">
        <f t="shared" si="13"/>
        <v>0.1199421481365469</v>
      </c>
      <c r="R147" s="19">
        <f t="shared" si="14"/>
        <v>0.29304507213420472</v>
      </c>
      <c r="S147" s="19">
        <f t="shared" si="15"/>
        <v>0</v>
      </c>
      <c r="T147" s="19">
        <f t="shared" si="16"/>
        <v>-0.18747921338806031</v>
      </c>
      <c r="U147" s="19">
        <f t="shared" si="17"/>
        <v>0</v>
      </c>
      <c r="V147" s="19">
        <f t="shared" si="18"/>
        <v>0</v>
      </c>
    </row>
    <row r="148" spans="1:22" x14ac:dyDescent="0.25">
      <c r="A148" s="26">
        <f>Wellpath!E148</f>
        <v>0</v>
      </c>
      <c r="B148" s="22">
        <v>0</v>
      </c>
      <c r="C148" s="22">
        <v>0</v>
      </c>
      <c r="D148" s="22" t="str">
        <f>IF(ABS(Wellpath!$L148)&lt;VerticalInc,"SING",((TAN((PI()/ 2) - Wellpath!$L148)) - TAN(Dip) * COS(Wellpath!$O148)) / GField)</f>
        <v>SING</v>
      </c>
      <c r="E148" s="20">
        <f>IF(D148="SING",(Wellpath!K149-Wellpath!K147)/2*Model!$W$8*(-SIN(Wellpath!M148)) / GField,Model!$W$8*((drdp!B148+drdp!K148)*'ABXY-TI2S'!$B148+(drdp!E148+drdp!N148)*'ABXY-TI2S'!$C148+(drdp!H148+drdp!Q148)*'ABXY-TI2S'!$D148))</f>
        <v>0</v>
      </c>
      <c r="F148" s="20">
        <f>IF(D148="SING",(Wellpath!K149-Wellpath!K147)/2*Model!$W$8*(COS(Wellpath!$M148) / GField),Model!$W$8*((drdp!C148+drdp!L148)*'ABXY-TI2S'!$B148+(drdp!F148+drdp!O148)*'ABXY-TI2S'!$C148+(drdp!I148+drdp!R148)*'ABXY-TI2S'!$D148))</f>
        <v>0</v>
      </c>
      <c r="G148" s="20">
        <f>IF(D148="SING",0,Model!$W$8*((drdp!D148+drdp!M148)*'ABXY-TI2S'!$B148+(drdp!G148+drdp!P148)*'ABXY-TI2S'!$C148+(drdp!J148+drdp!S148)*'ABXY-TI2S'!$D148))</f>
        <v>0</v>
      </c>
      <c r="H148" s="18">
        <f>IF(D148="SING",(Wellpath!K148-Wellpath!K147)/2*Model!$W$8*(-SIN(Wellpath!$M148) / GField),Model!$W$8*((drdp!B148)*'ABXY-TI2S'!$B148+(drdp!E148)*'ABXY-TI2S'!$C148+(drdp!H148)*'ABXY-TI2S'!$D148))</f>
        <v>0</v>
      </c>
      <c r="I148" s="18">
        <f>IF(D148="SING",(Wellpath!K148-Wellpath!K147)/2*Model!$W$8*(COS(Wellpath!$M148) / GField),Model!$W$8*((drdp!C148)*'ABXY-TI2S'!$B148+(drdp!F148)*'ABXY-TI2S'!$C148+(drdp!I148)*'ABXY-TI2S'!$D148))</f>
        <v>0</v>
      </c>
      <c r="J148" s="18">
        <f>IF(D148="SING",0,Model!$W$8*((drdp!D148)*'ABXY-TI2S'!$B148+(drdp!G148)*'ABXY-TI2S'!$C148+(drdp!J148)*'ABXY-TI2S'!$D148))</f>
        <v>0</v>
      </c>
      <c r="K148" s="21">
        <f>SUM(E$3:E147)+H148</f>
        <v>0.3463266494749529</v>
      </c>
      <c r="L148" s="21">
        <f>SUM(F$3:F147)+I148</f>
        <v>-0.5413363761416784</v>
      </c>
      <c r="M148" s="21">
        <f>SUM(G$3:G147)+J148</f>
        <v>0</v>
      </c>
      <c r="N148" s="21"/>
      <c r="O148" s="21"/>
      <c r="P148" s="21"/>
      <c r="Q148" s="19">
        <f t="shared" si="13"/>
        <v>0.1199421481365469</v>
      </c>
      <c r="R148" s="19">
        <f t="shared" si="14"/>
        <v>0.29304507213420472</v>
      </c>
      <c r="S148" s="19">
        <f t="shared" si="15"/>
        <v>0</v>
      </c>
      <c r="T148" s="19">
        <f t="shared" si="16"/>
        <v>-0.18747921338806031</v>
      </c>
      <c r="U148" s="19">
        <f t="shared" si="17"/>
        <v>0</v>
      </c>
      <c r="V148" s="19">
        <f t="shared" si="18"/>
        <v>0</v>
      </c>
    </row>
    <row r="149" spans="1:22" x14ac:dyDescent="0.25">
      <c r="A149" s="26">
        <f>Wellpath!E149</f>
        <v>0</v>
      </c>
      <c r="B149" s="22">
        <v>0</v>
      </c>
      <c r="C149" s="22">
        <v>0</v>
      </c>
      <c r="D149" s="22" t="str">
        <f>IF(ABS(Wellpath!$L149)&lt;VerticalInc,"SING",((TAN((PI()/ 2) - Wellpath!$L149)) - TAN(Dip) * COS(Wellpath!$O149)) / GField)</f>
        <v>SING</v>
      </c>
      <c r="E149" s="20">
        <f>IF(D149="SING",(Wellpath!K150-Wellpath!K148)/2*Model!$W$8*(-SIN(Wellpath!M149)) / GField,Model!$W$8*((drdp!B149+drdp!K149)*'ABXY-TI2S'!$B149+(drdp!E149+drdp!N149)*'ABXY-TI2S'!$C149+(drdp!H149+drdp!Q149)*'ABXY-TI2S'!$D149))</f>
        <v>0</v>
      </c>
      <c r="F149" s="20">
        <f>IF(D149="SING",(Wellpath!K150-Wellpath!K148)/2*Model!$W$8*(COS(Wellpath!$M149) / GField),Model!$W$8*((drdp!C149+drdp!L149)*'ABXY-TI2S'!$B149+(drdp!F149+drdp!O149)*'ABXY-TI2S'!$C149+(drdp!I149+drdp!R149)*'ABXY-TI2S'!$D149))</f>
        <v>0</v>
      </c>
      <c r="G149" s="20">
        <f>IF(D149="SING",0,Model!$W$8*((drdp!D149+drdp!M149)*'ABXY-TI2S'!$B149+(drdp!G149+drdp!P149)*'ABXY-TI2S'!$C149+(drdp!J149+drdp!S149)*'ABXY-TI2S'!$D149))</f>
        <v>0</v>
      </c>
      <c r="H149" s="18">
        <f>IF(D149="SING",(Wellpath!K149-Wellpath!K148)/2*Model!$W$8*(-SIN(Wellpath!$M149) / GField),Model!$W$8*((drdp!B149)*'ABXY-TI2S'!$B149+(drdp!E149)*'ABXY-TI2S'!$C149+(drdp!H149)*'ABXY-TI2S'!$D149))</f>
        <v>0</v>
      </c>
      <c r="I149" s="18">
        <f>IF(D149="SING",(Wellpath!K149-Wellpath!K148)/2*Model!$W$8*(COS(Wellpath!$M149) / GField),Model!$W$8*((drdp!C149)*'ABXY-TI2S'!$B149+(drdp!F149)*'ABXY-TI2S'!$C149+(drdp!I149)*'ABXY-TI2S'!$D149))</f>
        <v>0</v>
      </c>
      <c r="J149" s="18">
        <f>IF(D149="SING",0,Model!$W$8*((drdp!D149)*'ABXY-TI2S'!$B149+(drdp!G149)*'ABXY-TI2S'!$C149+(drdp!J149)*'ABXY-TI2S'!$D149))</f>
        <v>0</v>
      </c>
      <c r="K149" s="21">
        <f>SUM(E$3:E148)+H149</f>
        <v>0.3463266494749529</v>
      </c>
      <c r="L149" s="21">
        <f>SUM(F$3:F148)+I149</f>
        <v>-0.5413363761416784</v>
      </c>
      <c r="M149" s="21">
        <f>SUM(G$3:G148)+J149</f>
        <v>0</v>
      </c>
      <c r="N149" s="21"/>
      <c r="O149" s="21"/>
      <c r="P149" s="21"/>
      <c r="Q149" s="19">
        <f t="shared" si="13"/>
        <v>0.1199421481365469</v>
      </c>
      <c r="R149" s="19">
        <f t="shared" si="14"/>
        <v>0.29304507213420472</v>
      </c>
      <c r="S149" s="19">
        <f t="shared" si="15"/>
        <v>0</v>
      </c>
      <c r="T149" s="19">
        <f t="shared" si="16"/>
        <v>-0.18747921338806031</v>
      </c>
      <c r="U149" s="19">
        <f t="shared" si="17"/>
        <v>0</v>
      </c>
      <c r="V149" s="19">
        <f t="shared" si="18"/>
        <v>0</v>
      </c>
    </row>
    <row r="150" spans="1:22" x14ac:dyDescent="0.25">
      <c r="A150" s="26">
        <f>Wellpath!E150</f>
        <v>0</v>
      </c>
      <c r="B150" s="22">
        <v>0</v>
      </c>
      <c r="C150" s="22">
        <v>0</v>
      </c>
      <c r="D150" s="22" t="str">
        <f>IF(ABS(Wellpath!$L150)&lt;VerticalInc,"SING",((TAN((PI()/ 2) - Wellpath!$L150)) - TAN(Dip) * COS(Wellpath!$O150)) / GField)</f>
        <v>SING</v>
      </c>
      <c r="E150" s="20">
        <f>IF(D150="SING",(Wellpath!K151-Wellpath!K149)/2*Model!$W$8*(-SIN(Wellpath!M150)) / GField,Model!$W$8*((drdp!B150+drdp!K150)*'ABXY-TI2S'!$B150+(drdp!E150+drdp!N150)*'ABXY-TI2S'!$C150+(drdp!H150+drdp!Q150)*'ABXY-TI2S'!$D150))</f>
        <v>0</v>
      </c>
      <c r="F150" s="20">
        <f>IF(D150="SING",(Wellpath!K151-Wellpath!K149)/2*Model!$W$8*(COS(Wellpath!$M150) / GField),Model!$W$8*((drdp!C150+drdp!L150)*'ABXY-TI2S'!$B150+(drdp!F150+drdp!O150)*'ABXY-TI2S'!$C150+(drdp!I150+drdp!R150)*'ABXY-TI2S'!$D150))</f>
        <v>0</v>
      </c>
      <c r="G150" s="20">
        <f>IF(D150="SING",0,Model!$W$8*((drdp!D150+drdp!M150)*'ABXY-TI2S'!$B150+(drdp!G150+drdp!P150)*'ABXY-TI2S'!$C150+(drdp!J150+drdp!S150)*'ABXY-TI2S'!$D150))</f>
        <v>0</v>
      </c>
      <c r="H150" s="18">
        <f>IF(D150="SING",(Wellpath!K150-Wellpath!K149)/2*Model!$W$8*(-SIN(Wellpath!$M150) / GField),Model!$W$8*((drdp!B150)*'ABXY-TI2S'!$B150+(drdp!E150)*'ABXY-TI2S'!$C150+(drdp!H150)*'ABXY-TI2S'!$D150))</f>
        <v>0</v>
      </c>
      <c r="I150" s="18">
        <f>IF(D150="SING",(Wellpath!K150-Wellpath!K149)/2*Model!$W$8*(COS(Wellpath!$M150) / GField),Model!$W$8*((drdp!C150)*'ABXY-TI2S'!$B150+(drdp!F150)*'ABXY-TI2S'!$C150+(drdp!I150)*'ABXY-TI2S'!$D150))</f>
        <v>0</v>
      </c>
      <c r="J150" s="18">
        <f>IF(D150="SING",0,Model!$W$8*((drdp!D150)*'ABXY-TI2S'!$B150+(drdp!G150)*'ABXY-TI2S'!$C150+(drdp!J150)*'ABXY-TI2S'!$D150))</f>
        <v>0</v>
      </c>
      <c r="K150" s="21">
        <f>SUM(E$3:E149)+H150</f>
        <v>0.3463266494749529</v>
      </c>
      <c r="L150" s="21">
        <f>SUM(F$3:F149)+I150</f>
        <v>-0.5413363761416784</v>
      </c>
      <c r="M150" s="21">
        <f>SUM(G$3:G149)+J150</f>
        <v>0</v>
      </c>
      <c r="N150" s="21"/>
      <c r="O150" s="21"/>
      <c r="P150" s="21"/>
      <c r="Q150" s="19">
        <f t="shared" si="13"/>
        <v>0.1199421481365469</v>
      </c>
      <c r="R150" s="19">
        <f t="shared" si="14"/>
        <v>0.29304507213420472</v>
      </c>
      <c r="S150" s="19">
        <f t="shared" si="15"/>
        <v>0</v>
      </c>
      <c r="T150" s="19">
        <f t="shared" si="16"/>
        <v>-0.18747921338806031</v>
      </c>
      <c r="U150" s="19">
        <f t="shared" si="17"/>
        <v>0</v>
      </c>
      <c r="V150" s="19">
        <f t="shared" si="18"/>
        <v>0</v>
      </c>
    </row>
    <row r="151" spans="1:22" x14ac:dyDescent="0.25">
      <c r="A151" s="26">
        <f>Wellpath!E151</f>
        <v>0</v>
      </c>
      <c r="B151" s="22">
        <v>0</v>
      </c>
      <c r="C151" s="22">
        <v>0</v>
      </c>
      <c r="D151" s="22" t="str">
        <f>IF(ABS(Wellpath!$L151)&lt;VerticalInc,"SING",((TAN((PI()/ 2) - Wellpath!$L151)) - TAN(Dip) * COS(Wellpath!$O151)) / GField)</f>
        <v>SING</v>
      </c>
      <c r="E151" s="20">
        <f>IF(D151="SING",(Wellpath!K152-Wellpath!K150)/2*Model!$W$8*(-SIN(Wellpath!M151)) / GField,Model!$W$8*((drdp!B151+drdp!K151)*'ABXY-TI2S'!$B151+(drdp!E151+drdp!N151)*'ABXY-TI2S'!$C151+(drdp!H151+drdp!Q151)*'ABXY-TI2S'!$D151))</f>
        <v>0</v>
      </c>
      <c r="F151" s="20">
        <f>IF(D151="SING",(Wellpath!K152-Wellpath!K150)/2*Model!$W$8*(COS(Wellpath!$M151) / GField),Model!$W$8*((drdp!C151+drdp!L151)*'ABXY-TI2S'!$B151+(drdp!F151+drdp!O151)*'ABXY-TI2S'!$C151+(drdp!I151+drdp!R151)*'ABXY-TI2S'!$D151))</f>
        <v>0</v>
      </c>
      <c r="G151" s="20">
        <f>IF(D151="SING",0,Model!$W$8*((drdp!D151+drdp!M151)*'ABXY-TI2S'!$B151+(drdp!G151+drdp!P151)*'ABXY-TI2S'!$C151+(drdp!J151+drdp!S151)*'ABXY-TI2S'!$D151))</f>
        <v>0</v>
      </c>
      <c r="H151" s="18">
        <f>IF(D151="SING",(Wellpath!K151-Wellpath!K150)/2*Model!$W$8*(-SIN(Wellpath!$M151) / GField),Model!$W$8*((drdp!B151)*'ABXY-TI2S'!$B151+(drdp!E151)*'ABXY-TI2S'!$C151+(drdp!H151)*'ABXY-TI2S'!$D151))</f>
        <v>0</v>
      </c>
      <c r="I151" s="18">
        <f>IF(D151="SING",(Wellpath!K151-Wellpath!K150)/2*Model!$W$8*(COS(Wellpath!$M151) / GField),Model!$W$8*((drdp!C151)*'ABXY-TI2S'!$B151+(drdp!F151)*'ABXY-TI2S'!$C151+(drdp!I151)*'ABXY-TI2S'!$D151))</f>
        <v>0</v>
      </c>
      <c r="J151" s="18">
        <f>IF(D151="SING",0,Model!$W$8*((drdp!D151)*'ABXY-TI2S'!$B151+(drdp!G151)*'ABXY-TI2S'!$C151+(drdp!J151)*'ABXY-TI2S'!$D151))</f>
        <v>0</v>
      </c>
      <c r="K151" s="21">
        <f>SUM(E$3:E150)+H151</f>
        <v>0.3463266494749529</v>
      </c>
      <c r="L151" s="21">
        <f>SUM(F$3:F150)+I151</f>
        <v>-0.5413363761416784</v>
      </c>
      <c r="M151" s="21">
        <f>SUM(G$3:G150)+J151</f>
        <v>0</v>
      </c>
      <c r="N151" s="21"/>
      <c r="O151" s="21"/>
      <c r="P151" s="21"/>
      <c r="Q151" s="19">
        <f t="shared" si="13"/>
        <v>0.1199421481365469</v>
      </c>
      <c r="R151" s="19">
        <f t="shared" si="14"/>
        <v>0.29304507213420472</v>
      </c>
      <c r="S151" s="19">
        <f t="shared" si="15"/>
        <v>0</v>
      </c>
      <c r="T151" s="19">
        <f t="shared" si="16"/>
        <v>-0.18747921338806031</v>
      </c>
      <c r="U151" s="19">
        <f t="shared" si="17"/>
        <v>0</v>
      </c>
      <c r="V151" s="19">
        <f t="shared" si="18"/>
        <v>0</v>
      </c>
    </row>
    <row r="152" spans="1:22" x14ac:dyDescent="0.25">
      <c r="A152" s="26">
        <f>Wellpath!E152</f>
        <v>0</v>
      </c>
      <c r="B152" s="22">
        <v>0</v>
      </c>
      <c r="C152" s="22">
        <v>0</v>
      </c>
      <c r="D152" s="22" t="str">
        <f>IF(ABS(Wellpath!$L152)&lt;VerticalInc,"SING",((TAN((PI()/ 2) - Wellpath!$L152)) - TAN(Dip) * COS(Wellpath!$O152)) / GField)</f>
        <v>SING</v>
      </c>
      <c r="E152" s="20">
        <f>IF(D152="SING",(Wellpath!K153-Wellpath!K151)/2*Model!$W$8*(-SIN(Wellpath!M152)) / GField,Model!$W$8*((drdp!B152+drdp!K152)*'ABXY-TI2S'!$B152+(drdp!E152+drdp!N152)*'ABXY-TI2S'!$C152+(drdp!H152+drdp!Q152)*'ABXY-TI2S'!$D152))</f>
        <v>0</v>
      </c>
      <c r="F152" s="20">
        <f>IF(D152="SING",(Wellpath!K153-Wellpath!K151)/2*Model!$W$8*(COS(Wellpath!$M152) / GField),Model!$W$8*((drdp!C152+drdp!L152)*'ABXY-TI2S'!$B152+(drdp!F152+drdp!O152)*'ABXY-TI2S'!$C152+(drdp!I152+drdp!R152)*'ABXY-TI2S'!$D152))</f>
        <v>0</v>
      </c>
      <c r="G152" s="20">
        <f>IF(D152="SING",0,Model!$W$8*((drdp!D152+drdp!M152)*'ABXY-TI2S'!$B152+(drdp!G152+drdp!P152)*'ABXY-TI2S'!$C152+(drdp!J152+drdp!S152)*'ABXY-TI2S'!$D152))</f>
        <v>0</v>
      </c>
      <c r="H152" s="18">
        <f>IF(D152="SING",(Wellpath!K152-Wellpath!K151)/2*Model!$W$8*(-SIN(Wellpath!$M152) / GField),Model!$W$8*((drdp!B152)*'ABXY-TI2S'!$B152+(drdp!E152)*'ABXY-TI2S'!$C152+(drdp!H152)*'ABXY-TI2S'!$D152))</f>
        <v>0</v>
      </c>
      <c r="I152" s="18">
        <f>IF(D152="SING",(Wellpath!K152-Wellpath!K151)/2*Model!$W$8*(COS(Wellpath!$M152) / GField),Model!$W$8*((drdp!C152)*'ABXY-TI2S'!$B152+(drdp!F152)*'ABXY-TI2S'!$C152+(drdp!I152)*'ABXY-TI2S'!$D152))</f>
        <v>0</v>
      </c>
      <c r="J152" s="18">
        <f>IF(D152="SING",0,Model!$W$8*((drdp!D152)*'ABXY-TI2S'!$B152+(drdp!G152)*'ABXY-TI2S'!$C152+(drdp!J152)*'ABXY-TI2S'!$D152))</f>
        <v>0</v>
      </c>
      <c r="K152" s="21">
        <f>SUM(E$3:E151)+H152</f>
        <v>0.3463266494749529</v>
      </c>
      <c r="L152" s="21">
        <f>SUM(F$3:F151)+I152</f>
        <v>-0.5413363761416784</v>
      </c>
      <c r="M152" s="21">
        <f>SUM(G$3:G151)+J152</f>
        <v>0</v>
      </c>
      <c r="N152" s="21"/>
      <c r="O152" s="21"/>
      <c r="P152" s="21"/>
      <c r="Q152" s="19">
        <f t="shared" si="13"/>
        <v>0.1199421481365469</v>
      </c>
      <c r="R152" s="19">
        <f t="shared" si="14"/>
        <v>0.29304507213420472</v>
      </c>
      <c r="S152" s="19">
        <f t="shared" si="15"/>
        <v>0</v>
      </c>
      <c r="T152" s="19">
        <f t="shared" si="16"/>
        <v>-0.18747921338806031</v>
      </c>
      <c r="U152" s="19">
        <f t="shared" si="17"/>
        <v>0</v>
      </c>
      <c r="V152" s="19">
        <f t="shared" si="18"/>
        <v>0</v>
      </c>
    </row>
    <row r="153" spans="1:22" x14ac:dyDescent="0.25">
      <c r="A153" s="26">
        <f>Wellpath!E153</f>
        <v>0</v>
      </c>
      <c r="B153" s="22">
        <v>0</v>
      </c>
      <c r="C153" s="22">
        <v>0</v>
      </c>
      <c r="D153" s="22" t="str">
        <f>IF(ABS(Wellpath!$L153)&lt;VerticalInc,"SING",((TAN((PI()/ 2) - Wellpath!$L153)) - TAN(Dip) * COS(Wellpath!$O153)) / GField)</f>
        <v>SING</v>
      </c>
      <c r="E153" s="20">
        <f>IF(D153="SING",(Wellpath!K154-Wellpath!K152)/2*Model!$W$8*(-SIN(Wellpath!M153)) / GField,Model!$W$8*((drdp!B153+drdp!K153)*'ABXY-TI2S'!$B153+(drdp!E153+drdp!N153)*'ABXY-TI2S'!$C153+(drdp!H153+drdp!Q153)*'ABXY-TI2S'!$D153))</f>
        <v>0</v>
      </c>
      <c r="F153" s="20">
        <f>IF(D153="SING",(Wellpath!K154-Wellpath!K152)/2*Model!$W$8*(COS(Wellpath!$M153) / GField),Model!$W$8*((drdp!C153+drdp!L153)*'ABXY-TI2S'!$B153+(drdp!F153+drdp!O153)*'ABXY-TI2S'!$C153+(drdp!I153+drdp!R153)*'ABXY-TI2S'!$D153))</f>
        <v>0</v>
      </c>
      <c r="G153" s="20">
        <f>IF(D153="SING",0,Model!$W$8*((drdp!D153+drdp!M153)*'ABXY-TI2S'!$B153+(drdp!G153+drdp!P153)*'ABXY-TI2S'!$C153+(drdp!J153+drdp!S153)*'ABXY-TI2S'!$D153))</f>
        <v>0</v>
      </c>
      <c r="H153" s="18">
        <f>IF(D153="SING",(Wellpath!K153-Wellpath!K152)/2*Model!$W$8*(-SIN(Wellpath!$M153) / GField),Model!$W$8*((drdp!B153)*'ABXY-TI2S'!$B153+(drdp!E153)*'ABXY-TI2S'!$C153+(drdp!H153)*'ABXY-TI2S'!$D153))</f>
        <v>0</v>
      </c>
      <c r="I153" s="18">
        <f>IF(D153="SING",(Wellpath!K153-Wellpath!K152)/2*Model!$W$8*(COS(Wellpath!$M153) / GField),Model!$W$8*((drdp!C153)*'ABXY-TI2S'!$B153+(drdp!F153)*'ABXY-TI2S'!$C153+(drdp!I153)*'ABXY-TI2S'!$D153))</f>
        <v>0</v>
      </c>
      <c r="J153" s="18">
        <f>IF(D153="SING",0,Model!$W$8*((drdp!D153)*'ABXY-TI2S'!$B153+(drdp!G153)*'ABXY-TI2S'!$C153+(drdp!J153)*'ABXY-TI2S'!$D153))</f>
        <v>0</v>
      </c>
      <c r="K153" s="21">
        <f>SUM(E$3:E152)+H153</f>
        <v>0.3463266494749529</v>
      </c>
      <c r="L153" s="21">
        <f>SUM(F$3:F152)+I153</f>
        <v>-0.5413363761416784</v>
      </c>
      <c r="M153" s="21">
        <f>SUM(G$3:G152)+J153</f>
        <v>0</v>
      </c>
      <c r="N153" s="21"/>
      <c r="O153" s="21"/>
      <c r="P153" s="21"/>
      <c r="Q153" s="19">
        <f t="shared" si="13"/>
        <v>0.1199421481365469</v>
      </c>
      <c r="R153" s="19">
        <f t="shared" si="14"/>
        <v>0.29304507213420472</v>
      </c>
      <c r="S153" s="19">
        <f t="shared" si="15"/>
        <v>0</v>
      </c>
      <c r="T153" s="19">
        <f t="shared" si="16"/>
        <v>-0.18747921338806031</v>
      </c>
      <c r="U153" s="19">
        <f t="shared" si="17"/>
        <v>0</v>
      </c>
      <c r="V153" s="19">
        <f t="shared" si="18"/>
        <v>0</v>
      </c>
    </row>
    <row r="154" spans="1:22" x14ac:dyDescent="0.25">
      <c r="A154" s="26">
        <f>Wellpath!E154</f>
        <v>0</v>
      </c>
      <c r="B154" s="22">
        <v>0</v>
      </c>
      <c r="C154" s="22">
        <v>0</v>
      </c>
      <c r="D154" s="22" t="str">
        <f>IF(ABS(Wellpath!$L154)&lt;VerticalInc,"SING",((TAN((PI()/ 2) - Wellpath!$L154)) - TAN(Dip) * COS(Wellpath!$O154)) / GField)</f>
        <v>SING</v>
      </c>
      <c r="E154" s="20">
        <f>IF(D154="SING",(Wellpath!K155-Wellpath!K153)/2*Model!$W$8*(-SIN(Wellpath!M154)) / GField,Model!$W$8*((drdp!B154+drdp!K154)*'ABXY-TI2S'!$B154+(drdp!E154+drdp!N154)*'ABXY-TI2S'!$C154+(drdp!H154+drdp!Q154)*'ABXY-TI2S'!$D154))</f>
        <v>0</v>
      </c>
      <c r="F154" s="20">
        <f>IF(D154="SING",(Wellpath!K155-Wellpath!K153)/2*Model!$W$8*(COS(Wellpath!$M154) / GField),Model!$W$8*((drdp!C154+drdp!L154)*'ABXY-TI2S'!$B154+(drdp!F154+drdp!O154)*'ABXY-TI2S'!$C154+(drdp!I154+drdp!R154)*'ABXY-TI2S'!$D154))</f>
        <v>0</v>
      </c>
      <c r="G154" s="20">
        <f>IF(D154="SING",0,Model!$W$8*((drdp!D154+drdp!M154)*'ABXY-TI2S'!$B154+(drdp!G154+drdp!P154)*'ABXY-TI2S'!$C154+(drdp!J154+drdp!S154)*'ABXY-TI2S'!$D154))</f>
        <v>0</v>
      </c>
      <c r="H154" s="18">
        <f>IF(D154="SING",(Wellpath!K154-Wellpath!K153)/2*Model!$W$8*(-SIN(Wellpath!$M154) / GField),Model!$W$8*((drdp!B154)*'ABXY-TI2S'!$B154+(drdp!E154)*'ABXY-TI2S'!$C154+(drdp!H154)*'ABXY-TI2S'!$D154))</f>
        <v>0</v>
      </c>
      <c r="I154" s="18">
        <f>IF(D154="SING",(Wellpath!K154-Wellpath!K153)/2*Model!$W$8*(COS(Wellpath!$M154) / GField),Model!$W$8*((drdp!C154)*'ABXY-TI2S'!$B154+(drdp!F154)*'ABXY-TI2S'!$C154+(drdp!I154)*'ABXY-TI2S'!$D154))</f>
        <v>0</v>
      </c>
      <c r="J154" s="18">
        <f>IF(D154="SING",0,Model!$W$8*((drdp!D154)*'ABXY-TI2S'!$B154+(drdp!G154)*'ABXY-TI2S'!$C154+(drdp!J154)*'ABXY-TI2S'!$D154))</f>
        <v>0</v>
      </c>
      <c r="K154" s="21">
        <f>SUM(E$3:E153)+H154</f>
        <v>0.3463266494749529</v>
      </c>
      <c r="L154" s="21">
        <f>SUM(F$3:F153)+I154</f>
        <v>-0.5413363761416784</v>
      </c>
      <c r="M154" s="21">
        <f>SUM(G$3:G153)+J154</f>
        <v>0</v>
      </c>
      <c r="N154" s="21"/>
      <c r="O154" s="21"/>
      <c r="P154" s="21"/>
      <c r="Q154" s="19">
        <f t="shared" si="13"/>
        <v>0.1199421481365469</v>
      </c>
      <c r="R154" s="19">
        <f t="shared" si="14"/>
        <v>0.29304507213420472</v>
      </c>
      <c r="S154" s="19">
        <f t="shared" si="15"/>
        <v>0</v>
      </c>
      <c r="T154" s="19">
        <f t="shared" si="16"/>
        <v>-0.18747921338806031</v>
      </c>
      <c r="U154" s="19">
        <f t="shared" si="17"/>
        <v>0</v>
      </c>
      <c r="V154" s="19">
        <f t="shared" si="18"/>
        <v>0</v>
      </c>
    </row>
    <row r="155" spans="1:22" x14ac:dyDescent="0.25">
      <c r="A155" s="26">
        <f>Wellpath!E155</f>
        <v>0</v>
      </c>
      <c r="B155" s="22">
        <v>0</v>
      </c>
      <c r="C155" s="22">
        <v>0</v>
      </c>
      <c r="D155" s="22" t="str">
        <f>IF(ABS(Wellpath!$L155)&lt;VerticalInc,"SING",((TAN((PI()/ 2) - Wellpath!$L155)) - TAN(Dip) * COS(Wellpath!$O155)) / GField)</f>
        <v>SING</v>
      </c>
      <c r="E155" s="20">
        <f>IF(D155="SING",(Wellpath!K156-Wellpath!K154)/2*Model!$W$8*(-SIN(Wellpath!M155)) / GField,Model!$W$8*((drdp!B155+drdp!K155)*'ABXY-TI2S'!$B155+(drdp!E155+drdp!N155)*'ABXY-TI2S'!$C155+(drdp!H155+drdp!Q155)*'ABXY-TI2S'!$D155))</f>
        <v>0</v>
      </c>
      <c r="F155" s="20">
        <f>IF(D155="SING",(Wellpath!K156-Wellpath!K154)/2*Model!$W$8*(COS(Wellpath!$M155) / GField),Model!$W$8*((drdp!C155+drdp!L155)*'ABXY-TI2S'!$B155+(drdp!F155+drdp!O155)*'ABXY-TI2S'!$C155+(drdp!I155+drdp!R155)*'ABXY-TI2S'!$D155))</f>
        <v>0</v>
      </c>
      <c r="G155" s="20">
        <f>IF(D155="SING",0,Model!$W$8*((drdp!D155+drdp!M155)*'ABXY-TI2S'!$B155+(drdp!G155+drdp!P155)*'ABXY-TI2S'!$C155+(drdp!J155+drdp!S155)*'ABXY-TI2S'!$D155))</f>
        <v>0</v>
      </c>
      <c r="H155" s="18">
        <f>IF(D155="SING",(Wellpath!K155-Wellpath!K154)/2*Model!$W$8*(-SIN(Wellpath!$M155) / GField),Model!$W$8*((drdp!B155)*'ABXY-TI2S'!$B155+(drdp!E155)*'ABXY-TI2S'!$C155+(drdp!H155)*'ABXY-TI2S'!$D155))</f>
        <v>0</v>
      </c>
      <c r="I155" s="18">
        <f>IF(D155="SING",(Wellpath!K155-Wellpath!K154)/2*Model!$W$8*(COS(Wellpath!$M155) / GField),Model!$W$8*((drdp!C155)*'ABXY-TI2S'!$B155+(drdp!F155)*'ABXY-TI2S'!$C155+(drdp!I155)*'ABXY-TI2S'!$D155))</f>
        <v>0</v>
      </c>
      <c r="J155" s="18">
        <f>IF(D155="SING",0,Model!$W$8*((drdp!D155)*'ABXY-TI2S'!$B155+(drdp!G155)*'ABXY-TI2S'!$C155+(drdp!J155)*'ABXY-TI2S'!$D155))</f>
        <v>0</v>
      </c>
      <c r="K155" s="21">
        <f>SUM(E$3:E154)+H155</f>
        <v>0.3463266494749529</v>
      </c>
      <c r="L155" s="21">
        <f>SUM(F$3:F154)+I155</f>
        <v>-0.5413363761416784</v>
      </c>
      <c r="M155" s="21">
        <f>SUM(G$3:G154)+J155</f>
        <v>0</v>
      </c>
      <c r="N155" s="21"/>
      <c r="O155" s="21"/>
      <c r="P155" s="21"/>
      <c r="Q155" s="19">
        <f t="shared" si="13"/>
        <v>0.1199421481365469</v>
      </c>
      <c r="R155" s="19">
        <f t="shared" si="14"/>
        <v>0.29304507213420472</v>
      </c>
      <c r="S155" s="19">
        <f t="shared" si="15"/>
        <v>0</v>
      </c>
      <c r="T155" s="19">
        <f t="shared" si="16"/>
        <v>-0.18747921338806031</v>
      </c>
      <c r="U155" s="19">
        <f t="shared" si="17"/>
        <v>0</v>
      </c>
      <c r="V155" s="19">
        <f t="shared" si="18"/>
        <v>0</v>
      </c>
    </row>
    <row r="156" spans="1:22" x14ac:dyDescent="0.25">
      <c r="A156" s="26">
        <f>Wellpath!E156</f>
        <v>0</v>
      </c>
      <c r="B156" s="22">
        <v>0</v>
      </c>
      <c r="C156" s="22">
        <v>0</v>
      </c>
      <c r="D156" s="22" t="str">
        <f>IF(ABS(Wellpath!$L156)&lt;VerticalInc,"SING",((TAN((PI()/ 2) - Wellpath!$L156)) - TAN(Dip) * COS(Wellpath!$O156)) / GField)</f>
        <v>SING</v>
      </c>
      <c r="E156" s="20">
        <f>IF(D156="SING",(Wellpath!K157-Wellpath!K155)/2*Model!$W$8*(-SIN(Wellpath!M156)) / GField,Model!$W$8*((drdp!B156+drdp!K156)*'ABXY-TI2S'!$B156+(drdp!E156+drdp!N156)*'ABXY-TI2S'!$C156+(drdp!H156+drdp!Q156)*'ABXY-TI2S'!$D156))</f>
        <v>0</v>
      </c>
      <c r="F156" s="20">
        <f>IF(D156="SING",(Wellpath!K157-Wellpath!K155)/2*Model!$W$8*(COS(Wellpath!$M156) / GField),Model!$W$8*((drdp!C156+drdp!L156)*'ABXY-TI2S'!$B156+(drdp!F156+drdp!O156)*'ABXY-TI2S'!$C156+(drdp!I156+drdp!R156)*'ABXY-TI2S'!$D156))</f>
        <v>0</v>
      </c>
      <c r="G156" s="20">
        <f>IF(D156="SING",0,Model!$W$8*((drdp!D156+drdp!M156)*'ABXY-TI2S'!$B156+(drdp!G156+drdp!P156)*'ABXY-TI2S'!$C156+(drdp!J156+drdp!S156)*'ABXY-TI2S'!$D156))</f>
        <v>0</v>
      </c>
      <c r="H156" s="18">
        <f>IF(D156="SING",(Wellpath!K156-Wellpath!K155)/2*Model!$W$8*(-SIN(Wellpath!$M156) / GField),Model!$W$8*((drdp!B156)*'ABXY-TI2S'!$B156+(drdp!E156)*'ABXY-TI2S'!$C156+(drdp!H156)*'ABXY-TI2S'!$D156))</f>
        <v>0</v>
      </c>
      <c r="I156" s="18">
        <f>IF(D156="SING",(Wellpath!K156-Wellpath!K155)/2*Model!$W$8*(COS(Wellpath!$M156) / GField),Model!$W$8*((drdp!C156)*'ABXY-TI2S'!$B156+(drdp!F156)*'ABXY-TI2S'!$C156+(drdp!I156)*'ABXY-TI2S'!$D156))</f>
        <v>0</v>
      </c>
      <c r="J156" s="18">
        <f>IF(D156="SING",0,Model!$W$8*((drdp!D156)*'ABXY-TI2S'!$B156+(drdp!G156)*'ABXY-TI2S'!$C156+(drdp!J156)*'ABXY-TI2S'!$D156))</f>
        <v>0</v>
      </c>
      <c r="K156" s="21">
        <f>SUM(E$3:E155)+H156</f>
        <v>0.3463266494749529</v>
      </c>
      <c r="L156" s="21">
        <f>SUM(F$3:F155)+I156</f>
        <v>-0.5413363761416784</v>
      </c>
      <c r="M156" s="21">
        <f>SUM(G$3:G155)+J156</f>
        <v>0</v>
      </c>
      <c r="N156" s="21"/>
      <c r="O156" s="21"/>
      <c r="P156" s="21"/>
      <c r="Q156" s="19">
        <f t="shared" si="13"/>
        <v>0.1199421481365469</v>
      </c>
      <c r="R156" s="19">
        <f t="shared" si="14"/>
        <v>0.29304507213420472</v>
      </c>
      <c r="S156" s="19">
        <f t="shared" si="15"/>
        <v>0</v>
      </c>
      <c r="T156" s="19">
        <f t="shared" si="16"/>
        <v>-0.18747921338806031</v>
      </c>
      <c r="U156" s="19">
        <f t="shared" si="17"/>
        <v>0</v>
      </c>
      <c r="V156" s="19">
        <f t="shared" si="18"/>
        <v>0</v>
      </c>
    </row>
    <row r="157" spans="1:22" x14ac:dyDescent="0.25">
      <c r="A157" s="26">
        <f>Wellpath!E157</f>
        <v>0</v>
      </c>
      <c r="B157" s="22">
        <v>0</v>
      </c>
      <c r="C157" s="22">
        <v>0</v>
      </c>
      <c r="D157" s="22" t="str">
        <f>IF(ABS(Wellpath!$L157)&lt;VerticalInc,"SING",((TAN((PI()/ 2) - Wellpath!$L157)) - TAN(Dip) * COS(Wellpath!$O157)) / GField)</f>
        <v>SING</v>
      </c>
      <c r="E157" s="20">
        <f>IF(D157="SING",(Wellpath!K158-Wellpath!K156)/2*Model!$W$8*(-SIN(Wellpath!M157)) / GField,Model!$W$8*((drdp!B157+drdp!K157)*'ABXY-TI2S'!$B157+(drdp!E157+drdp!N157)*'ABXY-TI2S'!$C157+(drdp!H157+drdp!Q157)*'ABXY-TI2S'!$D157))</f>
        <v>0</v>
      </c>
      <c r="F157" s="20">
        <f>IF(D157="SING",(Wellpath!K158-Wellpath!K156)/2*Model!$W$8*(COS(Wellpath!$M157) / GField),Model!$W$8*((drdp!C157+drdp!L157)*'ABXY-TI2S'!$B157+(drdp!F157+drdp!O157)*'ABXY-TI2S'!$C157+(drdp!I157+drdp!R157)*'ABXY-TI2S'!$D157))</f>
        <v>0</v>
      </c>
      <c r="G157" s="20">
        <f>IF(D157="SING",0,Model!$W$8*((drdp!D157+drdp!M157)*'ABXY-TI2S'!$B157+(drdp!G157+drdp!P157)*'ABXY-TI2S'!$C157+(drdp!J157+drdp!S157)*'ABXY-TI2S'!$D157))</f>
        <v>0</v>
      </c>
      <c r="H157" s="18">
        <f>IF(D157="SING",(Wellpath!K157-Wellpath!K156)/2*Model!$W$8*(-SIN(Wellpath!$M157) / GField),Model!$W$8*((drdp!B157)*'ABXY-TI2S'!$B157+(drdp!E157)*'ABXY-TI2S'!$C157+(drdp!H157)*'ABXY-TI2S'!$D157))</f>
        <v>0</v>
      </c>
      <c r="I157" s="18">
        <f>IF(D157="SING",(Wellpath!K157-Wellpath!K156)/2*Model!$W$8*(COS(Wellpath!$M157) / GField),Model!$W$8*((drdp!C157)*'ABXY-TI2S'!$B157+(drdp!F157)*'ABXY-TI2S'!$C157+(drdp!I157)*'ABXY-TI2S'!$D157))</f>
        <v>0</v>
      </c>
      <c r="J157" s="18">
        <f>IF(D157="SING",0,Model!$W$8*((drdp!D157)*'ABXY-TI2S'!$B157+(drdp!G157)*'ABXY-TI2S'!$C157+(drdp!J157)*'ABXY-TI2S'!$D157))</f>
        <v>0</v>
      </c>
      <c r="K157" s="21">
        <f>SUM(E$3:E156)+H157</f>
        <v>0.3463266494749529</v>
      </c>
      <c r="L157" s="21">
        <f>SUM(F$3:F156)+I157</f>
        <v>-0.5413363761416784</v>
      </c>
      <c r="M157" s="21">
        <f>SUM(G$3:G156)+J157</f>
        <v>0</v>
      </c>
      <c r="N157" s="21"/>
      <c r="O157" s="21"/>
      <c r="P157" s="21"/>
      <c r="Q157" s="19">
        <f t="shared" si="13"/>
        <v>0.1199421481365469</v>
      </c>
      <c r="R157" s="19">
        <f t="shared" si="14"/>
        <v>0.29304507213420472</v>
      </c>
      <c r="S157" s="19">
        <f t="shared" si="15"/>
        <v>0</v>
      </c>
      <c r="T157" s="19">
        <f t="shared" si="16"/>
        <v>-0.18747921338806031</v>
      </c>
      <c r="U157" s="19">
        <f t="shared" si="17"/>
        <v>0</v>
      </c>
      <c r="V157" s="19">
        <f t="shared" si="18"/>
        <v>0</v>
      </c>
    </row>
    <row r="158" spans="1:22" x14ac:dyDescent="0.25">
      <c r="A158" s="26">
        <f>Wellpath!E158</f>
        <v>0</v>
      </c>
      <c r="B158" s="22">
        <v>0</v>
      </c>
      <c r="C158" s="22">
        <v>0</v>
      </c>
      <c r="D158" s="22" t="str">
        <f>IF(ABS(Wellpath!$L158)&lt;VerticalInc,"SING",((TAN((PI()/ 2) - Wellpath!$L158)) - TAN(Dip) * COS(Wellpath!$O158)) / GField)</f>
        <v>SING</v>
      </c>
      <c r="E158" s="20">
        <f>IF(D158="SING",(Wellpath!K159-Wellpath!K157)/2*Model!$W$8*(-SIN(Wellpath!M158)) / GField,Model!$W$8*((drdp!B158+drdp!K158)*'ABXY-TI2S'!$B158+(drdp!E158+drdp!N158)*'ABXY-TI2S'!$C158+(drdp!H158+drdp!Q158)*'ABXY-TI2S'!$D158))</f>
        <v>0</v>
      </c>
      <c r="F158" s="20">
        <f>IF(D158="SING",(Wellpath!K159-Wellpath!K157)/2*Model!$W$8*(COS(Wellpath!$M158) / GField),Model!$W$8*((drdp!C158+drdp!L158)*'ABXY-TI2S'!$B158+(drdp!F158+drdp!O158)*'ABXY-TI2S'!$C158+(drdp!I158+drdp!R158)*'ABXY-TI2S'!$D158))</f>
        <v>0</v>
      </c>
      <c r="G158" s="20">
        <f>IF(D158="SING",0,Model!$W$8*((drdp!D158+drdp!M158)*'ABXY-TI2S'!$B158+(drdp!G158+drdp!P158)*'ABXY-TI2S'!$C158+(drdp!J158+drdp!S158)*'ABXY-TI2S'!$D158))</f>
        <v>0</v>
      </c>
      <c r="H158" s="18">
        <f>IF(D158="SING",(Wellpath!K158-Wellpath!K157)/2*Model!$W$8*(-SIN(Wellpath!$M158) / GField),Model!$W$8*((drdp!B158)*'ABXY-TI2S'!$B158+(drdp!E158)*'ABXY-TI2S'!$C158+(drdp!H158)*'ABXY-TI2S'!$D158))</f>
        <v>0</v>
      </c>
      <c r="I158" s="18">
        <f>IF(D158="SING",(Wellpath!K158-Wellpath!K157)/2*Model!$W$8*(COS(Wellpath!$M158) / GField),Model!$W$8*((drdp!C158)*'ABXY-TI2S'!$B158+(drdp!F158)*'ABXY-TI2S'!$C158+(drdp!I158)*'ABXY-TI2S'!$D158))</f>
        <v>0</v>
      </c>
      <c r="J158" s="18">
        <f>IF(D158="SING",0,Model!$W$8*((drdp!D158)*'ABXY-TI2S'!$B158+(drdp!G158)*'ABXY-TI2S'!$C158+(drdp!J158)*'ABXY-TI2S'!$D158))</f>
        <v>0</v>
      </c>
      <c r="K158" s="21">
        <f>SUM(E$3:E157)+H158</f>
        <v>0.3463266494749529</v>
      </c>
      <c r="L158" s="21">
        <f>SUM(F$3:F157)+I158</f>
        <v>-0.5413363761416784</v>
      </c>
      <c r="M158" s="21">
        <f>SUM(G$3:G157)+J158</f>
        <v>0</v>
      </c>
      <c r="N158" s="21"/>
      <c r="O158" s="21"/>
      <c r="P158" s="21"/>
      <c r="Q158" s="19">
        <f t="shared" si="13"/>
        <v>0.1199421481365469</v>
      </c>
      <c r="R158" s="19">
        <f t="shared" si="14"/>
        <v>0.29304507213420472</v>
      </c>
      <c r="S158" s="19">
        <f t="shared" si="15"/>
        <v>0</v>
      </c>
      <c r="T158" s="19">
        <f t="shared" si="16"/>
        <v>-0.18747921338806031</v>
      </c>
      <c r="U158" s="19">
        <f t="shared" si="17"/>
        <v>0</v>
      </c>
      <c r="V158" s="19">
        <f t="shared" si="18"/>
        <v>0</v>
      </c>
    </row>
    <row r="159" spans="1:22" x14ac:dyDescent="0.25">
      <c r="A159" s="26">
        <f>Wellpath!E159</f>
        <v>0</v>
      </c>
      <c r="B159" s="22">
        <v>0</v>
      </c>
      <c r="C159" s="22">
        <v>0</v>
      </c>
      <c r="D159" s="22" t="str">
        <f>IF(ABS(Wellpath!$L159)&lt;VerticalInc,"SING",((TAN((PI()/ 2) - Wellpath!$L159)) - TAN(Dip) * COS(Wellpath!$O159)) / GField)</f>
        <v>SING</v>
      </c>
      <c r="E159" s="20">
        <f>IF(D159="SING",(Wellpath!K160-Wellpath!K158)/2*Model!$W$8*(-SIN(Wellpath!M159)) / GField,Model!$W$8*((drdp!B159+drdp!K159)*'ABXY-TI2S'!$B159+(drdp!E159+drdp!N159)*'ABXY-TI2S'!$C159+(drdp!H159+drdp!Q159)*'ABXY-TI2S'!$D159))</f>
        <v>0</v>
      </c>
      <c r="F159" s="20">
        <f>IF(D159="SING",(Wellpath!K160-Wellpath!K158)/2*Model!$W$8*(COS(Wellpath!$M159) / GField),Model!$W$8*((drdp!C159+drdp!L159)*'ABXY-TI2S'!$B159+(drdp!F159+drdp!O159)*'ABXY-TI2S'!$C159+(drdp!I159+drdp!R159)*'ABXY-TI2S'!$D159))</f>
        <v>0</v>
      </c>
      <c r="G159" s="20">
        <f>IF(D159="SING",0,Model!$W$8*((drdp!D159+drdp!M159)*'ABXY-TI2S'!$B159+(drdp!G159+drdp!P159)*'ABXY-TI2S'!$C159+(drdp!J159+drdp!S159)*'ABXY-TI2S'!$D159))</f>
        <v>0</v>
      </c>
      <c r="H159" s="18">
        <f>IF(D159="SING",(Wellpath!K159-Wellpath!K158)/2*Model!$W$8*(-SIN(Wellpath!$M159) / GField),Model!$W$8*((drdp!B159)*'ABXY-TI2S'!$B159+(drdp!E159)*'ABXY-TI2S'!$C159+(drdp!H159)*'ABXY-TI2S'!$D159))</f>
        <v>0</v>
      </c>
      <c r="I159" s="18">
        <f>IF(D159="SING",(Wellpath!K159-Wellpath!K158)/2*Model!$W$8*(COS(Wellpath!$M159) / GField),Model!$W$8*((drdp!C159)*'ABXY-TI2S'!$B159+(drdp!F159)*'ABXY-TI2S'!$C159+(drdp!I159)*'ABXY-TI2S'!$D159))</f>
        <v>0</v>
      </c>
      <c r="J159" s="18">
        <f>IF(D159="SING",0,Model!$W$8*((drdp!D159)*'ABXY-TI2S'!$B159+(drdp!G159)*'ABXY-TI2S'!$C159+(drdp!J159)*'ABXY-TI2S'!$D159))</f>
        <v>0</v>
      </c>
      <c r="K159" s="21">
        <f>SUM(E$3:E158)+H159</f>
        <v>0.3463266494749529</v>
      </c>
      <c r="L159" s="21">
        <f>SUM(F$3:F158)+I159</f>
        <v>-0.5413363761416784</v>
      </c>
      <c r="M159" s="21">
        <f>SUM(G$3:G158)+J159</f>
        <v>0</v>
      </c>
      <c r="N159" s="21"/>
      <c r="O159" s="21"/>
      <c r="P159" s="21"/>
      <c r="Q159" s="19">
        <f t="shared" si="13"/>
        <v>0.1199421481365469</v>
      </c>
      <c r="R159" s="19">
        <f t="shared" si="14"/>
        <v>0.29304507213420472</v>
      </c>
      <c r="S159" s="19">
        <f t="shared" si="15"/>
        <v>0</v>
      </c>
      <c r="T159" s="19">
        <f t="shared" si="16"/>
        <v>-0.18747921338806031</v>
      </c>
      <c r="U159" s="19">
        <f t="shared" si="17"/>
        <v>0</v>
      </c>
      <c r="V159" s="19">
        <f t="shared" si="18"/>
        <v>0</v>
      </c>
    </row>
    <row r="160" spans="1:22" x14ac:dyDescent="0.25">
      <c r="A160" s="26">
        <f>Wellpath!E160</f>
        <v>0</v>
      </c>
      <c r="B160" s="22">
        <v>0</v>
      </c>
      <c r="C160" s="22">
        <v>0</v>
      </c>
      <c r="D160" s="22" t="str">
        <f>IF(ABS(Wellpath!$L160)&lt;VerticalInc,"SING",((TAN((PI()/ 2) - Wellpath!$L160)) - TAN(Dip) * COS(Wellpath!$O160)) / GField)</f>
        <v>SING</v>
      </c>
      <c r="E160" s="20">
        <f>IF(D160="SING",(Wellpath!K161-Wellpath!K159)/2*Model!$W$8*(-SIN(Wellpath!M160)) / GField,Model!$W$8*((drdp!B160+drdp!K160)*'ABXY-TI2S'!$B160+(drdp!E160+drdp!N160)*'ABXY-TI2S'!$C160+(drdp!H160+drdp!Q160)*'ABXY-TI2S'!$D160))</f>
        <v>0</v>
      </c>
      <c r="F160" s="20">
        <f>IF(D160="SING",(Wellpath!K161-Wellpath!K159)/2*Model!$W$8*(COS(Wellpath!$M160) / GField),Model!$W$8*((drdp!C160+drdp!L160)*'ABXY-TI2S'!$B160+(drdp!F160+drdp!O160)*'ABXY-TI2S'!$C160+(drdp!I160+drdp!R160)*'ABXY-TI2S'!$D160))</f>
        <v>0</v>
      </c>
      <c r="G160" s="20">
        <f>IF(D160="SING",0,Model!$W$8*((drdp!D160+drdp!M160)*'ABXY-TI2S'!$B160+(drdp!G160+drdp!P160)*'ABXY-TI2S'!$C160+(drdp!J160+drdp!S160)*'ABXY-TI2S'!$D160))</f>
        <v>0</v>
      </c>
      <c r="H160" s="18">
        <f>IF(D160="SING",(Wellpath!K160-Wellpath!K159)/2*Model!$W$8*(-SIN(Wellpath!$M160) / GField),Model!$W$8*((drdp!B160)*'ABXY-TI2S'!$B160+(drdp!E160)*'ABXY-TI2S'!$C160+(drdp!H160)*'ABXY-TI2S'!$D160))</f>
        <v>0</v>
      </c>
      <c r="I160" s="18">
        <f>IF(D160="SING",(Wellpath!K160-Wellpath!K159)/2*Model!$W$8*(COS(Wellpath!$M160) / GField),Model!$W$8*((drdp!C160)*'ABXY-TI2S'!$B160+(drdp!F160)*'ABXY-TI2S'!$C160+(drdp!I160)*'ABXY-TI2S'!$D160))</f>
        <v>0</v>
      </c>
      <c r="J160" s="18">
        <f>IF(D160="SING",0,Model!$W$8*((drdp!D160)*'ABXY-TI2S'!$B160+(drdp!G160)*'ABXY-TI2S'!$C160+(drdp!J160)*'ABXY-TI2S'!$D160))</f>
        <v>0</v>
      </c>
      <c r="K160" s="21">
        <f>SUM(E$3:E159)+H160</f>
        <v>0.3463266494749529</v>
      </c>
      <c r="L160" s="21">
        <f>SUM(F$3:F159)+I160</f>
        <v>-0.5413363761416784</v>
      </c>
      <c r="M160" s="21">
        <f>SUM(G$3:G159)+J160</f>
        <v>0</v>
      </c>
      <c r="N160" s="21"/>
      <c r="O160" s="21"/>
      <c r="P160" s="21"/>
      <c r="Q160" s="19">
        <f t="shared" si="13"/>
        <v>0.1199421481365469</v>
      </c>
      <c r="R160" s="19">
        <f t="shared" si="14"/>
        <v>0.29304507213420472</v>
      </c>
      <c r="S160" s="19">
        <f t="shared" si="15"/>
        <v>0</v>
      </c>
      <c r="T160" s="19">
        <f t="shared" si="16"/>
        <v>-0.18747921338806031</v>
      </c>
      <c r="U160" s="19">
        <f t="shared" si="17"/>
        <v>0</v>
      </c>
      <c r="V160" s="19">
        <f t="shared" si="18"/>
        <v>0</v>
      </c>
    </row>
    <row r="161" spans="1:22" x14ac:dyDescent="0.25">
      <c r="A161" s="26">
        <f>Wellpath!E161</f>
        <v>0</v>
      </c>
      <c r="B161" s="22">
        <v>0</v>
      </c>
      <c r="C161" s="22">
        <v>0</v>
      </c>
      <c r="D161" s="22" t="str">
        <f>IF(ABS(Wellpath!$L161)&lt;VerticalInc,"SING",((TAN((PI()/ 2) - Wellpath!$L161)) - TAN(Dip) * COS(Wellpath!$O161)) / GField)</f>
        <v>SING</v>
      </c>
      <c r="E161" s="20">
        <f>IF(D161="SING",(Wellpath!K162-Wellpath!K160)/2*Model!$W$8*(-SIN(Wellpath!M161)) / GField,Model!$W$8*((drdp!B161+drdp!K161)*'ABXY-TI2S'!$B161+(drdp!E161+drdp!N161)*'ABXY-TI2S'!$C161+(drdp!H161+drdp!Q161)*'ABXY-TI2S'!$D161))</f>
        <v>0</v>
      </c>
      <c r="F161" s="20">
        <f>IF(D161="SING",(Wellpath!K162-Wellpath!K160)/2*Model!$W$8*(COS(Wellpath!$M161) / GField),Model!$W$8*((drdp!C161+drdp!L161)*'ABXY-TI2S'!$B161+(drdp!F161+drdp!O161)*'ABXY-TI2S'!$C161+(drdp!I161+drdp!R161)*'ABXY-TI2S'!$D161))</f>
        <v>0</v>
      </c>
      <c r="G161" s="20">
        <f>IF(D161="SING",0,Model!$W$8*((drdp!D161+drdp!M161)*'ABXY-TI2S'!$B161+(drdp!G161+drdp!P161)*'ABXY-TI2S'!$C161+(drdp!J161+drdp!S161)*'ABXY-TI2S'!$D161))</f>
        <v>0</v>
      </c>
      <c r="H161" s="18">
        <f>IF(D161="SING",(Wellpath!K161-Wellpath!K160)/2*Model!$W$8*(-SIN(Wellpath!$M161) / GField),Model!$W$8*((drdp!B161)*'ABXY-TI2S'!$B161+(drdp!E161)*'ABXY-TI2S'!$C161+(drdp!H161)*'ABXY-TI2S'!$D161))</f>
        <v>0</v>
      </c>
      <c r="I161" s="18">
        <f>IF(D161="SING",(Wellpath!K161-Wellpath!K160)/2*Model!$W$8*(COS(Wellpath!$M161) / GField),Model!$W$8*((drdp!C161)*'ABXY-TI2S'!$B161+(drdp!F161)*'ABXY-TI2S'!$C161+(drdp!I161)*'ABXY-TI2S'!$D161))</f>
        <v>0</v>
      </c>
      <c r="J161" s="18">
        <f>IF(D161="SING",0,Model!$W$8*((drdp!D161)*'ABXY-TI2S'!$B161+(drdp!G161)*'ABXY-TI2S'!$C161+(drdp!J161)*'ABXY-TI2S'!$D161))</f>
        <v>0</v>
      </c>
      <c r="K161" s="21">
        <f>SUM(E$3:E160)+H161</f>
        <v>0.3463266494749529</v>
      </c>
      <c r="L161" s="21">
        <f>SUM(F$3:F160)+I161</f>
        <v>-0.5413363761416784</v>
      </c>
      <c r="M161" s="21">
        <f>SUM(G$3:G160)+J161</f>
        <v>0</v>
      </c>
      <c r="N161" s="21"/>
      <c r="O161" s="21"/>
      <c r="P161" s="21"/>
      <c r="Q161" s="19">
        <f t="shared" si="13"/>
        <v>0.1199421481365469</v>
      </c>
      <c r="R161" s="19">
        <f t="shared" si="14"/>
        <v>0.29304507213420472</v>
      </c>
      <c r="S161" s="19">
        <f t="shared" si="15"/>
        <v>0</v>
      </c>
      <c r="T161" s="19">
        <f t="shared" si="16"/>
        <v>-0.18747921338806031</v>
      </c>
      <c r="U161" s="19">
        <f t="shared" si="17"/>
        <v>0</v>
      </c>
      <c r="V161" s="19">
        <f t="shared" si="18"/>
        <v>0</v>
      </c>
    </row>
    <row r="162" spans="1:22" x14ac:dyDescent="0.25">
      <c r="A162" s="26">
        <f>Wellpath!E162</f>
        <v>0</v>
      </c>
      <c r="B162" s="22">
        <v>0</v>
      </c>
      <c r="C162" s="22">
        <v>0</v>
      </c>
      <c r="D162" s="22" t="str">
        <f>IF(ABS(Wellpath!$L162)&lt;VerticalInc,"SING",((TAN((PI()/ 2) - Wellpath!$L162)) - TAN(Dip) * COS(Wellpath!$O162)) / GField)</f>
        <v>SING</v>
      </c>
      <c r="E162" s="20">
        <f>IF(D162="SING",(Wellpath!K163-Wellpath!K161)/2*Model!$W$8*(-SIN(Wellpath!M162)) / GField,Model!$W$8*((drdp!B162+drdp!K162)*'ABXY-TI2S'!$B162+(drdp!E162+drdp!N162)*'ABXY-TI2S'!$C162+(drdp!H162+drdp!Q162)*'ABXY-TI2S'!$D162))</f>
        <v>0</v>
      </c>
      <c r="F162" s="20">
        <f>IF(D162="SING",(Wellpath!K163-Wellpath!K161)/2*Model!$W$8*(COS(Wellpath!$M162) / GField),Model!$W$8*((drdp!C162+drdp!L162)*'ABXY-TI2S'!$B162+(drdp!F162+drdp!O162)*'ABXY-TI2S'!$C162+(drdp!I162+drdp!R162)*'ABXY-TI2S'!$D162))</f>
        <v>0</v>
      </c>
      <c r="G162" s="20">
        <f>IF(D162="SING",0,Model!$W$8*((drdp!D162+drdp!M162)*'ABXY-TI2S'!$B162+(drdp!G162+drdp!P162)*'ABXY-TI2S'!$C162+(drdp!J162+drdp!S162)*'ABXY-TI2S'!$D162))</f>
        <v>0</v>
      </c>
      <c r="H162" s="18">
        <f>IF(D162="SING",(Wellpath!K162-Wellpath!K161)/2*Model!$W$8*(-SIN(Wellpath!$M162) / GField),Model!$W$8*((drdp!B162)*'ABXY-TI2S'!$B162+(drdp!E162)*'ABXY-TI2S'!$C162+(drdp!H162)*'ABXY-TI2S'!$D162))</f>
        <v>0</v>
      </c>
      <c r="I162" s="18">
        <f>IF(D162="SING",(Wellpath!K162-Wellpath!K161)/2*Model!$W$8*(COS(Wellpath!$M162) / GField),Model!$W$8*((drdp!C162)*'ABXY-TI2S'!$B162+(drdp!F162)*'ABXY-TI2S'!$C162+(drdp!I162)*'ABXY-TI2S'!$D162))</f>
        <v>0</v>
      </c>
      <c r="J162" s="18">
        <f>IF(D162="SING",0,Model!$W$8*((drdp!D162)*'ABXY-TI2S'!$B162+(drdp!G162)*'ABXY-TI2S'!$C162+(drdp!J162)*'ABXY-TI2S'!$D162))</f>
        <v>0</v>
      </c>
      <c r="K162" s="21">
        <f>SUM(E$3:E161)+H162</f>
        <v>0.3463266494749529</v>
      </c>
      <c r="L162" s="21">
        <f>SUM(F$3:F161)+I162</f>
        <v>-0.5413363761416784</v>
      </c>
      <c r="M162" s="21">
        <f>SUM(G$3:G161)+J162</f>
        <v>0</v>
      </c>
      <c r="N162" s="21"/>
      <c r="O162" s="21"/>
      <c r="P162" s="21"/>
      <c r="Q162" s="19">
        <f t="shared" si="13"/>
        <v>0.1199421481365469</v>
      </c>
      <c r="R162" s="19">
        <f t="shared" si="14"/>
        <v>0.29304507213420472</v>
      </c>
      <c r="S162" s="19">
        <f t="shared" si="15"/>
        <v>0</v>
      </c>
      <c r="T162" s="19">
        <f t="shared" si="16"/>
        <v>-0.18747921338806031</v>
      </c>
      <c r="U162" s="19">
        <f t="shared" si="17"/>
        <v>0</v>
      </c>
      <c r="V162" s="19">
        <f t="shared" si="18"/>
        <v>0</v>
      </c>
    </row>
    <row r="163" spans="1:22" x14ac:dyDescent="0.25">
      <c r="A163" s="26">
        <f>Wellpath!E163</f>
        <v>0</v>
      </c>
      <c r="B163" s="22">
        <v>0</v>
      </c>
      <c r="C163" s="22">
        <v>0</v>
      </c>
      <c r="D163" s="22" t="str">
        <f>IF(ABS(Wellpath!$L163)&lt;VerticalInc,"SING",((TAN((PI()/ 2) - Wellpath!$L163)) - TAN(Dip) * COS(Wellpath!$O163)) / GField)</f>
        <v>SING</v>
      </c>
      <c r="E163" s="20">
        <f>IF(D163="SING",(Wellpath!K164-Wellpath!K162)/2*Model!$W$8*(-SIN(Wellpath!M163)) / GField,Model!$W$8*((drdp!B163+drdp!K163)*'ABXY-TI2S'!$B163+(drdp!E163+drdp!N163)*'ABXY-TI2S'!$C163+(drdp!H163+drdp!Q163)*'ABXY-TI2S'!$D163))</f>
        <v>0</v>
      </c>
      <c r="F163" s="20">
        <f>IF(D163="SING",(Wellpath!K164-Wellpath!K162)/2*Model!$W$8*(COS(Wellpath!$M163) / GField),Model!$W$8*((drdp!C163+drdp!L163)*'ABXY-TI2S'!$B163+(drdp!F163+drdp!O163)*'ABXY-TI2S'!$C163+(drdp!I163+drdp!R163)*'ABXY-TI2S'!$D163))</f>
        <v>0</v>
      </c>
      <c r="G163" s="20">
        <f>IF(D163="SING",0,Model!$W$8*((drdp!D163+drdp!M163)*'ABXY-TI2S'!$B163+(drdp!G163+drdp!P163)*'ABXY-TI2S'!$C163+(drdp!J163+drdp!S163)*'ABXY-TI2S'!$D163))</f>
        <v>0</v>
      </c>
      <c r="H163" s="18">
        <f>IF(D163="SING",(Wellpath!K163-Wellpath!K162)/2*Model!$W$8*(-SIN(Wellpath!$M163) / GField),Model!$W$8*((drdp!B163)*'ABXY-TI2S'!$B163+(drdp!E163)*'ABXY-TI2S'!$C163+(drdp!H163)*'ABXY-TI2S'!$D163))</f>
        <v>0</v>
      </c>
      <c r="I163" s="18">
        <f>IF(D163="SING",(Wellpath!K163-Wellpath!K162)/2*Model!$W$8*(COS(Wellpath!$M163) / GField),Model!$W$8*((drdp!C163)*'ABXY-TI2S'!$B163+(drdp!F163)*'ABXY-TI2S'!$C163+(drdp!I163)*'ABXY-TI2S'!$D163))</f>
        <v>0</v>
      </c>
      <c r="J163" s="18">
        <f>IF(D163="SING",0,Model!$W$8*((drdp!D163)*'ABXY-TI2S'!$B163+(drdp!G163)*'ABXY-TI2S'!$C163+(drdp!J163)*'ABXY-TI2S'!$D163))</f>
        <v>0</v>
      </c>
      <c r="K163" s="21">
        <f>SUM(E$3:E162)+H163</f>
        <v>0.3463266494749529</v>
      </c>
      <c r="L163" s="21">
        <f>SUM(F$3:F162)+I163</f>
        <v>-0.5413363761416784</v>
      </c>
      <c r="M163" s="21">
        <f>SUM(G$3:G162)+J163</f>
        <v>0</v>
      </c>
      <c r="N163" s="21"/>
      <c r="O163" s="21"/>
      <c r="P163" s="21"/>
      <c r="Q163" s="19">
        <f t="shared" si="13"/>
        <v>0.1199421481365469</v>
      </c>
      <c r="R163" s="19">
        <f t="shared" si="14"/>
        <v>0.29304507213420472</v>
      </c>
      <c r="S163" s="19">
        <f t="shared" si="15"/>
        <v>0</v>
      </c>
      <c r="T163" s="19">
        <f t="shared" si="16"/>
        <v>-0.18747921338806031</v>
      </c>
      <c r="U163" s="19">
        <f t="shared" si="17"/>
        <v>0</v>
      </c>
      <c r="V163" s="19">
        <f t="shared" si="18"/>
        <v>0</v>
      </c>
    </row>
    <row r="164" spans="1:22" x14ac:dyDescent="0.25">
      <c r="A164" s="26">
        <f>Wellpath!E164</f>
        <v>0</v>
      </c>
      <c r="B164" s="22">
        <v>0</v>
      </c>
      <c r="C164" s="22">
        <v>0</v>
      </c>
      <c r="D164" s="22" t="str">
        <f>IF(ABS(Wellpath!$L164)&lt;VerticalInc,"SING",((TAN((PI()/ 2) - Wellpath!$L164)) - TAN(Dip) * COS(Wellpath!$O164)) / GField)</f>
        <v>SING</v>
      </c>
      <c r="E164" s="20">
        <f>IF(D164="SING",(Wellpath!K165-Wellpath!K163)/2*Model!$W$8*(-SIN(Wellpath!M164)) / GField,Model!$W$8*((drdp!B164+drdp!K164)*'ABXY-TI2S'!$B164+(drdp!E164+drdp!N164)*'ABXY-TI2S'!$C164+(drdp!H164+drdp!Q164)*'ABXY-TI2S'!$D164))</f>
        <v>0</v>
      </c>
      <c r="F164" s="20">
        <f>IF(D164="SING",(Wellpath!K165-Wellpath!K163)/2*Model!$W$8*(COS(Wellpath!$M164) / GField),Model!$W$8*((drdp!C164+drdp!L164)*'ABXY-TI2S'!$B164+(drdp!F164+drdp!O164)*'ABXY-TI2S'!$C164+(drdp!I164+drdp!R164)*'ABXY-TI2S'!$D164))</f>
        <v>0</v>
      </c>
      <c r="G164" s="20">
        <f>IF(D164="SING",0,Model!$W$8*((drdp!D164+drdp!M164)*'ABXY-TI2S'!$B164+(drdp!G164+drdp!P164)*'ABXY-TI2S'!$C164+(drdp!J164+drdp!S164)*'ABXY-TI2S'!$D164))</f>
        <v>0</v>
      </c>
      <c r="H164" s="18">
        <f>IF(D164="SING",(Wellpath!K164-Wellpath!K163)/2*Model!$W$8*(-SIN(Wellpath!$M164) / GField),Model!$W$8*((drdp!B164)*'ABXY-TI2S'!$B164+(drdp!E164)*'ABXY-TI2S'!$C164+(drdp!H164)*'ABXY-TI2S'!$D164))</f>
        <v>0</v>
      </c>
      <c r="I164" s="18">
        <f>IF(D164="SING",(Wellpath!K164-Wellpath!K163)/2*Model!$W$8*(COS(Wellpath!$M164) / GField),Model!$W$8*((drdp!C164)*'ABXY-TI2S'!$B164+(drdp!F164)*'ABXY-TI2S'!$C164+(drdp!I164)*'ABXY-TI2S'!$D164))</f>
        <v>0</v>
      </c>
      <c r="J164" s="18">
        <f>IF(D164="SING",0,Model!$W$8*((drdp!D164)*'ABXY-TI2S'!$B164+(drdp!G164)*'ABXY-TI2S'!$C164+(drdp!J164)*'ABXY-TI2S'!$D164))</f>
        <v>0</v>
      </c>
      <c r="K164" s="21">
        <f>SUM(E$3:E163)+H164</f>
        <v>0.3463266494749529</v>
      </c>
      <c r="L164" s="21">
        <f>SUM(F$3:F163)+I164</f>
        <v>-0.5413363761416784</v>
      </c>
      <c r="M164" s="21">
        <f>SUM(G$3:G163)+J164</f>
        <v>0</v>
      </c>
      <c r="N164" s="21"/>
      <c r="O164" s="21"/>
      <c r="P164" s="21"/>
      <c r="Q164" s="19">
        <f t="shared" si="13"/>
        <v>0.1199421481365469</v>
      </c>
      <c r="R164" s="19">
        <f t="shared" si="14"/>
        <v>0.29304507213420472</v>
      </c>
      <c r="S164" s="19">
        <f t="shared" si="15"/>
        <v>0</v>
      </c>
      <c r="T164" s="19">
        <f t="shared" si="16"/>
        <v>-0.18747921338806031</v>
      </c>
      <c r="U164" s="19">
        <f t="shared" si="17"/>
        <v>0</v>
      </c>
      <c r="V164" s="19">
        <f t="shared" si="18"/>
        <v>0</v>
      </c>
    </row>
    <row r="165" spans="1:22" x14ac:dyDescent="0.25">
      <c r="A165" s="26">
        <f>Wellpath!E165</f>
        <v>0</v>
      </c>
      <c r="B165" s="22">
        <v>0</v>
      </c>
      <c r="C165" s="22">
        <v>0</v>
      </c>
      <c r="D165" s="22" t="str">
        <f>IF(ABS(Wellpath!$L165)&lt;VerticalInc,"SING",((TAN((PI()/ 2) - Wellpath!$L165)) - TAN(Dip) * COS(Wellpath!$O165)) / GField)</f>
        <v>SING</v>
      </c>
      <c r="E165" s="20">
        <f>IF(D165="SING",(Wellpath!K166-Wellpath!K164)/2*Model!$W$8*(-SIN(Wellpath!M165)) / GField,Model!$W$8*((drdp!B165+drdp!K165)*'ABXY-TI2S'!$B165+(drdp!E165+drdp!N165)*'ABXY-TI2S'!$C165+(drdp!H165+drdp!Q165)*'ABXY-TI2S'!$D165))</f>
        <v>0</v>
      </c>
      <c r="F165" s="20">
        <f>IF(D165="SING",(Wellpath!K166-Wellpath!K164)/2*Model!$W$8*(COS(Wellpath!$M165) / GField),Model!$W$8*((drdp!C165+drdp!L165)*'ABXY-TI2S'!$B165+(drdp!F165+drdp!O165)*'ABXY-TI2S'!$C165+(drdp!I165+drdp!R165)*'ABXY-TI2S'!$D165))</f>
        <v>0</v>
      </c>
      <c r="G165" s="20">
        <f>IF(D165="SING",0,Model!$W$8*((drdp!D165+drdp!M165)*'ABXY-TI2S'!$B165+(drdp!G165+drdp!P165)*'ABXY-TI2S'!$C165+(drdp!J165+drdp!S165)*'ABXY-TI2S'!$D165))</f>
        <v>0</v>
      </c>
      <c r="H165" s="18">
        <f>IF(D165="SING",(Wellpath!K165-Wellpath!K164)/2*Model!$W$8*(-SIN(Wellpath!$M165) / GField),Model!$W$8*((drdp!B165)*'ABXY-TI2S'!$B165+(drdp!E165)*'ABXY-TI2S'!$C165+(drdp!H165)*'ABXY-TI2S'!$D165))</f>
        <v>0</v>
      </c>
      <c r="I165" s="18">
        <f>IF(D165="SING",(Wellpath!K165-Wellpath!K164)/2*Model!$W$8*(COS(Wellpath!$M165) / GField),Model!$W$8*((drdp!C165)*'ABXY-TI2S'!$B165+(drdp!F165)*'ABXY-TI2S'!$C165+(drdp!I165)*'ABXY-TI2S'!$D165))</f>
        <v>0</v>
      </c>
      <c r="J165" s="18">
        <f>IF(D165="SING",0,Model!$W$8*((drdp!D165)*'ABXY-TI2S'!$B165+(drdp!G165)*'ABXY-TI2S'!$C165+(drdp!J165)*'ABXY-TI2S'!$D165))</f>
        <v>0</v>
      </c>
      <c r="K165" s="21">
        <f>SUM(E$3:E164)+H165</f>
        <v>0.3463266494749529</v>
      </c>
      <c r="L165" s="21">
        <f>SUM(F$3:F164)+I165</f>
        <v>-0.5413363761416784</v>
      </c>
      <c r="M165" s="21">
        <f>SUM(G$3:G164)+J165</f>
        <v>0</v>
      </c>
      <c r="N165" s="21"/>
      <c r="O165" s="21"/>
      <c r="P165" s="21"/>
      <c r="Q165" s="19">
        <f t="shared" si="13"/>
        <v>0.1199421481365469</v>
      </c>
      <c r="R165" s="19">
        <f t="shared" si="14"/>
        <v>0.29304507213420472</v>
      </c>
      <c r="S165" s="19">
        <f t="shared" si="15"/>
        <v>0</v>
      </c>
      <c r="T165" s="19">
        <f t="shared" si="16"/>
        <v>-0.18747921338806031</v>
      </c>
      <c r="U165" s="19">
        <f t="shared" si="17"/>
        <v>0</v>
      </c>
      <c r="V165" s="19">
        <f t="shared" si="18"/>
        <v>0</v>
      </c>
    </row>
    <row r="166" spans="1:22" x14ac:dyDescent="0.25">
      <c r="A166" s="26">
        <f>Wellpath!E166</f>
        <v>0</v>
      </c>
      <c r="B166" s="22">
        <v>0</v>
      </c>
      <c r="C166" s="22">
        <v>0</v>
      </c>
      <c r="D166" s="22" t="str">
        <f>IF(ABS(Wellpath!$L166)&lt;VerticalInc,"SING",((TAN((PI()/ 2) - Wellpath!$L166)) - TAN(Dip) * COS(Wellpath!$O166)) / GField)</f>
        <v>SING</v>
      </c>
      <c r="E166" s="20">
        <f>IF(D166="SING",(Wellpath!K167-Wellpath!K165)/2*Model!$W$8*(-SIN(Wellpath!M166)) / GField,Model!$W$8*((drdp!B166+drdp!K166)*'ABXY-TI2S'!$B166+(drdp!E166+drdp!N166)*'ABXY-TI2S'!$C166+(drdp!H166+drdp!Q166)*'ABXY-TI2S'!$D166))</f>
        <v>0</v>
      </c>
      <c r="F166" s="20">
        <f>IF(D166="SING",(Wellpath!K167-Wellpath!K165)/2*Model!$W$8*(COS(Wellpath!$M166) / GField),Model!$W$8*((drdp!C166+drdp!L166)*'ABXY-TI2S'!$B166+(drdp!F166+drdp!O166)*'ABXY-TI2S'!$C166+(drdp!I166+drdp!R166)*'ABXY-TI2S'!$D166))</f>
        <v>0</v>
      </c>
      <c r="G166" s="20">
        <f>IF(D166="SING",0,Model!$W$8*((drdp!D166+drdp!M166)*'ABXY-TI2S'!$B166+(drdp!G166+drdp!P166)*'ABXY-TI2S'!$C166+(drdp!J166+drdp!S166)*'ABXY-TI2S'!$D166))</f>
        <v>0</v>
      </c>
      <c r="H166" s="18">
        <f>IF(D166="SING",(Wellpath!K166-Wellpath!K165)/2*Model!$W$8*(-SIN(Wellpath!$M166) / GField),Model!$W$8*((drdp!B166)*'ABXY-TI2S'!$B166+(drdp!E166)*'ABXY-TI2S'!$C166+(drdp!H166)*'ABXY-TI2S'!$D166))</f>
        <v>0</v>
      </c>
      <c r="I166" s="18">
        <f>IF(D166="SING",(Wellpath!K166-Wellpath!K165)/2*Model!$W$8*(COS(Wellpath!$M166) / GField),Model!$W$8*((drdp!C166)*'ABXY-TI2S'!$B166+(drdp!F166)*'ABXY-TI2S'!$C166+(drdp!I166)*'ABXY-TI2S'!$D166))</f>
        <v>0</v>
      </c>
      <c r="J166" s="18">
        <f>IF(D166="SING",0,Model!$W$8*((drdp!D166)*'ABXY-TI2S'!$B166+(drdp!G166)*'ABXY-TI2S'!$C166+(drdp!J166)*'ABXY-TI2S'!$D166))</f>
        <v>0</v>
      </c>
      <c r="K166" s="21">
        <f>SUM(E$3:E165)+H166</f>
        <v>0.3463266494749529</v>
      </c>
      <c r="L166" s="21">
        <f>SUM(F$3:F165)+I166</f>
        <v>-0.5413363761416784</v>
      </c>
      <c r="M166" s="21">
        <f>SUM(G$3:G165)+J166</f>
        <v>0</v>
      </c>
      <c r="N166" s="21"/>
      <c r="O166" s="21"/>
      <c r="P166" s="21"/>
      <c r="Q166" s="19">
        <f t="shared" si="13"/>
        <v>0.1199421481365469</v>
      </c>
      <c r="R166" s="19">
        <f t="shared" si="14"/>
        <v>0.29304507213420472</v>
      </c>
      <c r="S166" s="19">
        <f t="shared" si="15"/>
        <v>0</v>
      </c>
      <c r="T166" s="19">
        <f t="shared" si="16"/>
        <v>-0.18747921338806031</v>
      </c>
      <c r="U166" s="19">
        <f t="shared" si="17"/>
        <v>0</v>
      </c>
      <c r="V166" s="19">
        <f t="shared" si="18"/>
        <v>0</v>
      </c>
    </row>
    <row r="167" spans="1:22" x14ac:dyDescent="0.25">
      <c r="A167" s="26">
        <f>Wellpath!E167</f>
        <v>0</v>
      </c>
      <c r="B167" s="22">
        <v>0</v>
      </c>
      <c r="C167" s="22">
        <v>0</v>
      </c>
      <c r="D167" s="22" t="str">
        <f>IF(ABS(Wellpath!$L167)&lt;VerticalInc,"SING",((TAN((PI()/ 2) - Wellpath!$L167)) - TAN(Dip) * COS(Wellpath!$O167)) / GField)</f>
        <v>SING</v>
      </c>
      <c r="E167" s="20">
        <f>IF(D167="SING",(Wellpath!K168-Wellpath!K166)/2*Model!$W$8*(-SIN(Wellpath!M167)) / GField,Model!$W$8*((drdp!B167+drdp!K167)*'ABXY-TI2S'!$B167+(drdp!E167+drdp!N167)*'ABXY-TI2S'!$C167+(drdp!H167+drdp!Q167)*'ABXY-TI2S'!$D167))</f>
        <v>0</v>
      </c>
      <c r="F167" s="20">
        <f>IF(D167="SING",(Wellpath!K168-Wellpath!K166)/2*Model!$W$8*(COS(Wellpath!$M167) / GField),Model!$W$8*((drdp!C167+drdp!L167)*'ABXY-TI2S'!$B167+(drdp!F167+drdp!O167)*'ABXY-TI2S'!$C167+(drdp!I167+drdp!R167)*'ABXY-TI2S'!$D167))</f>
        <v>0</v>
      </c>
      <c r="G167" s="20">
        <f>IF(D167="SING",0,Model!$W$8*((drdp!D167+drdp!M167)*'ABXY-TI2S'!$B167+(drdp!G167+drdp!P167)*'ABXY-TI2S'!$C167+(drdp!J167+drdp!S167)*'ABXY-TI2S'!$D167))</f>
        <v>0</v>
      </c>
      <c r="H167" s="18">
        <f>IF(D167="SING",(Wellpath!K167-Wellpath!K166)/2*Model!$W$8*(-SIN(Wellpath!$M167) / GField),Model!$W$8*((drdp!B167)*'ABXY-TI2S'!$B167+(drdp!E167)*'ABXY-TI2S'!$C167+(drdp!H167)*'ABXY-TI2S'!$D167))</f>
        <v>0</v>
      </c>
      <c r="I167" s="18">
        <f>IF(D167="SING",(Wellpath!K167-Wellpath!K166)/2*Model!$W$8*(COS(Wellpath!$M167) / GField),Model!$W$8*((drdp!C167)*'ABXY-TI2S'!$B167+(drdp!F167)*'ABXY-TI2S'!$C167+(drdp!I167)*'ABXY-TI2S'!$D167))</f>
        <v>0</v>
      </c>
      <c r="J167" s="18">
        <f>IF(D167="SING",0,Model!$W$8*((drdp!D167)*'ABXY-TI2S'!$B167+(drdp!G167)*'ABXY-TI2S'!$C167+(drdp!J167)*'ABXY-TI2S'!$D167))</f>
        <v>0</v>
      </c>
      <c r="K167" s="21">
        <f>SUM(E$3:E166)+H167</f>
        <v>0.3463266494749529</v>
      </c>
      <c r="L167" s="21">
        <f>SUM(F$3:F166)+I167</f>
        <v>-0.5413363761416784</v>
      </c>
      <c r="M167" s="21">
        <f>SUM(G$3:G166)+J167</f>
        <v>0</v>
      </c>
      <c r="N167" s="21"/>
      <c r="O167" s="21"/>
      <c r="P167" s="21"/>
      <c r="Q167" s="19">
        <f t="shared" si="13"/>
        <v>0.1199421481365469</v>
      </c>
      <c r="R167" s="19">
        <f t="shared" si="14"/>
        <v>0.29304507213420472</v>
      </c>
      <c r="S167" s="19">
        <f t="shared" si="15"/>
        <v>0</v>
      </c>
      <c r="T167" s="19">
        <f t="shared" si="16"/>
        <v>-0.18747921338806031</v>
      </c>
      <c r="U167" s="19">
        <f t="shared" si="17"/>
        <v>0</v>
      </c>
      <c r="V167" s="19">
        <f t="shared" si="18"/>
        <v>0</v>
      </c>
    </row>
    <row r="168" spans="1:22" x14ac:dyDescent="0.25">
      <c r="A168" s="26">
        <f>Wellpath!E168</f>
        <v>0</v>
      </c>
      <c r="B168" s="22">
        <v>0</v>
      </c>
      <c r="C168" s="22">
        <v>0</v>
      </c>
      <c r="D168" s="22" t="str">
        <f>IF(ABS(Wellpath!$L168)&lt;VerticalInc,"SING",((TAN((PI()/ 2) - Wellpath!$L168)) - TAN(Dip) * COS(Wellpath!$O168)) / GField)</f>
        <v>SING</v>
      </c>
      <c r="E168" s="20">
        <f>IF(D168="SING",(Wellpath!K169-Wellpath!K167)/2*Model!$W$8*(-SIN(Wellpath!M168)) / GField,Model!$W$8*((drdp!B168+drdp!K168)*'ABXY-TI2S'!$B168+(drdp!E168+drdp!N168)*'ABXY-TI2S'!$C168+(drdp!H168+drdp!Q168)*'ABXY-TI2S'!$D168))</f>
        <v>0</v>
      </c>
      <c r="F168" s="20">
        <f>IF(D168="SING",(Wellpath!K169-Wellpath!K167)/2*Model!$W$8*(COS(Wellpath!$M168) / GField),Model!$W$8*((drdp!C168+drdp!L168)*'ABXY-TI2S'!$B168+(drdp!F168+drdp!O168)*'ABXY-TI2S'!$C168+(drdp!I168+drdp!R168)*'ABXY-TI2S'!$D168))</f>
        <v>0</v>
      </c>
      <c r="G168" s="20">
        <f>IF(D168="SING",0,Model!$W$8*((drdp!D168+drdp!M168)*'ABXY-TI2S'!$B168+(drdp!G168+drdp!P168)*'ABXY-TI2S'!$C168+(drdp!J168+drdp!S168)*'ABXY-TI2S'!$D168))</f>
        <v>0</v>
      </c>
      <c r="H168" s="18">
        <f>IF(D168="SING",(Wellpath!K168-Wellpath!K167)/2*Model!$W$8*(-SIN(Wellpath!$M168) / GField),Model!$W$8*((drdp!B168)*'ABXY-TI2S'!$B168+(drdp!E168)*'ABXY-TI2S'!$C168+(drdp!H168)*'ABXY-TI2S'!$D168))</f>
        <v>0</v>
      </c>
      <c r="I168" s="18">
        <f>IF(D168="SING",(Wellpath!K168-Wellpath!K167)/2*Model!$W$8*(COS(Wellpath!$M168) / GField),Model!$W$8*((drdp!C168)*'ABXY-TI2S'!$B168+(drdp!F168)*'ABXY-TI2S'!$C168+(drdp!I168)*'ABXY-TI2S'!$D168))</f>
        <v>0</v>
      </c>
      <c r="J168" s="18">
        <f>IF(D168="SING",0,Model!$W$8*((drdp!D168)*'ABXY-TI2S'!$B168+(drdp!G168)*'ABXY-TI2S'!$C168+(drdp!J168)*'ABXY-TI2S'!$D168))</f>
        <v>0</v>
      </c>
      <c r="K168" s="21">
        <f>SUM(E$3:E167)+H168</f>
        <v>0.3463266494749529</v>
      </c>
      <c r="L168" s="21">
        <f>SUM(F$3:F167)+I168</f>
        <v>-0.5413363761416784</v>
      </c>
      <c r="M168" s="21">
        <f>SUM(G$3:G167)+J168</f>
        <v>0</v>
      </c>
      <c r="N168" s="21"/>
      <c r="O168" s="21"/>
      <c r="P168" s="21"/>
      <c r="Q168" s="19">
        <f t="shared" si="13"/>
        <v>0.1199421481365469</v>
      </c>
      <c r="R168" s="19">
        <f t="shared" si="14"/>
        <v>0.29304507213420472</v>
      </c>
      <c r="S168" s="19">
        <f t="shared" si="15"/>
        <v>0</v>
      </c>
      <c r="T168" s="19">
        <f t="shared" si="16"/>
        <v>-0.18747921338806031</v>
      </c>
      <c r="U168" s="19">
        <f t="shared" si="17"/>
        <v>0</v>
      </c>
      <c r="V168" s="19">
        <f t="shared" si="18"/>
        <v>0</v>
      </c>
    </row>
    <row r="169" spans="1:22" x14ac:dyDescent="0.25">
      <c r="A169" s="26">
        <f>Wellpath!E169</f>
        <v>0</v>
      </c>
      <c r="B169" s="22">
        <v>0</v>
      </c>
      <c r="C169" s="22">
        <v>0</v>
      </c>
      <c r="D169" s="22" t="str">
        <f>IF(ABS(Wellpath!$L169)&lt;VerticalInc,"SING",((TAN((PI()/ 2) - Wellpath!$L169)) - TAN(Dip) * COS(Wellpath!$O169)) / GField)</f>
        <v>SING</v>
      </c>
      <c r="E169" s="20">
        <f>IF(D169="SING",(Wellpath!K170-Wellpath!K168)/2*Model!$W$8*(-SIN(Wellpath!M169)) / GField,Model!$W$8*((drdp!B169+drdp!K169)*'ABXY-TI2S'!$B169+(drdp!E169+drdp!N169)*'ABXY-TI2S'!$C169+(drdp!H169+drdp!Q169)*'ABXY-TI2S'!$D169))</f>
        <v>0</v>
      </c>
      <c r="F169" s="20">
        <f>IF(D169="SING",(Wellpath!K170-Wellpath!K168)/2*Model!$W$8*(COS(Wellpath!$M169) / GField),Model!$W$8*((drdp!C169+drdp!L169)*'ABXY-TI2S'!$B169+(drdp!F169+drdp!O169)*'ABXY-TI2S'!$C169+(drdp!I169+drdp!R169)*'ABXY-TI2S'!$D169))</f>
        <v>0</v>
      </c>
      <c r="G169" s="20">
        <f>IF(D169="SING",0,Model!$W$8*((drdp!D169+drdp!M169)*'ABXY-TI2S'!$B169+(drdp!G169+drdp!P169)*'ABXY-TI2S'!$C169+(drdp!J169+drdp!S169)*'ABXY-TI2S'!$D169))</f>
        <v>0</v>
      </c>
      <c r="H169" s="18">
        <f>IF(D169="SING",(Wellpath!K169-Wellpath!K168)/2*Model!$W$8*(-SIN(Wellpath!$M169) / GField),Model!$W$8*((drdp!B169)*'ABXY-TI2S'!$B169+(drdp!E169)*'ABXY-TI2S'!$C169+(drdp!H169)*'ABXY-TI2S'!$D169))</f>
        <v>0</v>
      </c>
      <c r="I169" s="18">
        <f>IF(D169="SING",(Wellpath!K169-Wellpath!K168)/2*Model!$W$8*(COS(Wellpath!$M169) / GField),Model!$W$8*((drdp!C169)*'ABXY-TI2S'!$B169+(drdp!F169)*'ABXY-TI2S'!$C169+(drdp!I169)*'ABXY-TI2S'!$D169))</f>
        <v>0</v>
      </c>
      <c r="J169" s="18">
        <f>IF(D169="SING",0,Model!$W$8*((drdp!D169)*'ABXY-TI2S'!$B169+(drdp!G169)*'ABXY-TI2S'!$C169+(drdp!J169)*'ABXY-TI2S'!$D169))</f>
        <v>0</v>
      </c>
      <c r="K169" s="21">
        <f>SUM(E$3:E168)+H169</f>
        <v>0.3463266494749529</v>
      </c>
      <c r="L169" s="21">
        <f>SUM(F$3:F168)+I169</f>
        <v>-0.5413363761416784</v>
      </c>
      <c r="M169" s="21">
        <f>SUM(G$3:G168)+J169</f>
        <v>0</v>
      </c>
      <c r="N169" s="21"/>
      <c r="O169" s="21"/>
      <c r="P169" s="21"/>
      <c r="Q169" s="19">
        <f t="shared" si="13"/>
        <v>0.1199421481365469</v>
      </c>
      <c r="R169" s="19">
        <f t="shared" si="14"/>
        <v>0.29304507213420472</v>
      </c>
      <c r="S169" s="19">
        <f t="shared" si="15"/>
        <v>0</v>
      </c>
      <c r="T169" s="19">
        <f t="shared" si="16"/>
        <v>-0.18747921338806031</v>
      </c>
      <c r="U169" s="19">
        <f t="shared" si="17"/>
        <v>0</v>
      </c>
      <c r="V169" s="19">
        <f t="shared" si="18"/>
        <v>0</v>
      </c>
    </row>
    <row r="170" spans="1:22" x14ac:dyDescent="0.25">
      <c r="A170" s="26">
        <f>Wellpath!E170</f>
        <v>0</v>
      </c>
      <c r="B170" s="22">
        <v>0</v>
      </c>
      <c r="C170" s="22">
        <v>0</v>
      </c>
      <c r="D170" s="22" t="str">
        <f>IF(ABS(Wellpath!$L170)&lt;VerticalInc,"SING",((TAN((PI()/ 2) - Wellpath!$L170)) - TAN(Dip) * COS(Wellpath!$O170)) / GField)</f>
        <v>SING</v>
      </c>
      <c r="E170" s="20">
        <f>IF(D170="SING",(Wellpath!K171-Wellpath!K169)/2*Model!$W$8*(-SIN(Wellpath!M170)) / GField,Model!$W$8*((drdp!B170+drdp!K170)*'ABXY-TI2S'!$B170+(drdp!E170+drdp!N170)*'ABXY-TI2S'!$C170+(drdp!H170+drdp!Q170)*'ABXY-TI2S'!$D170))</f>
        <v>0</v>
      </c>
      <c r="F170" s="20">
        <f>IF(D170="SING",(Wellpath!K171-Wellpath!K169)/2*Model!$W$8*(COS(Wellpath!$M170) / GField),Model!$W$8*((drdp!C170+drdp!L170)*'ABXY-TI2S'!$B170+(drdp!F170+drdp!O170)*'ABXY-TI2S'!$C170+(drdp!I170+drdp!R170)*'ABXY-TI2S'!$D170))</f>
        <v>0</v>
      </c>
      <c r="G170" s="20">
        <f>IF(D170="SING",0,Model!$W$8*((drdp!D170+drdp!M170)*'ABXY-TI2S'!$B170+(drdp!G170+drdp!P170)*'ABXY-TI2S'!$C170+(drdp!J170+drdp!S170)*'ABXY-TI2S'!$D170))</f>
        <v>0</v>
      </c>
      <c r="H170" s="18">
        <f>IF(D170="SING",(Wellpath!K170-Wellpath!K169)/2*Model!$W$8*(-SIN(Wellpath!$M170) / GField),Model!$W$8*((drdp!B170)*'ABXY-TI2S'!$B170+(drdp!E170)*'ABXY-TI2S'!$C170+(drdp!H170)*'ABXY-TI2S'!$D170))</f>
        <v>0</v>
      </c>
      <c r="I170" s="18">
        <f>IF(D170="SING",(Wellpath!K170-Wellpath!K169)/2*Model!$W$8*(COS(Wellpath!$M170) / GField),Model!$W$8*((drdp!C170)*'ABXY-TI2S'!$B170+(drdp!F170)*'ABXY-TI2S'!$C170+(drdp!I170)*'ABXY-TI2S'!$D170))</f>
        <v>0</v>
      </c>
      <c r="J170" s="18">
        <f>IF(D170="SING",0,Model!$W$8*((drdp!D170)*'ABXY-TI2S'!$B170+(drdp!G170)*'ABXY-TI2S'!$C170+(drdp!J170)*'ABXY-TI2S'!$D170))</f>
        <v>0</v>
      </c>
      <c r="K170" s="21">
        <f>SUM(E$3:E169)+H170</f>
        <v>0.3463266494749529</v>
      </c>
      <c r="L170" s="21">
        <f>SUM(F$3:F169)+I170</f>
        <v>-0.5413363761416784</v>
      </c>
      <c r="M170" s="21">
        <f>SUM(G$3:G169)+J170</f>
        <v>0</v>
      </c>
      <c r="N170" s="21"/>
      <c r="O170" s="21"/>
      <c r="P170" s="21"/>
      <c r="Q170" s="19">
        <f t="shared" si="13"/>
        <v>0.1199421481365469</v>
      </c>
      <c r="R170" s="19">
        <f t="shared" si="14"/>
        <v>0.29304507213420472</v>
      </c>
      <c r="S170" s="19">
        <f t="shared" si="15"/>
        <v>0</v>
      </c>
      <c r="T170" s="19">
        <f t="shared" si="16"/>
        <v>-0.18747921338806031</v>
      </c>
      <c r="U170" s="19">
        <f t="shared" si="17"/>
        <v>0</v>
      </c>
      <c r="V170" s="19">
        <f t="shared" si="18"/>
        <v>0</v>
      </c>
    </row>
    <row r="171" spans="1:22" x14ac:dyDescent="0.25">
      <c r="A171" s="26">
        <f>Wellpath!E171</f>
        <v>0</v>
      </c>
      <c r="B171" s="22">
        <v>0</v>
      </c>
      <c r="C171" s="22">
        <v>0</v>
      </c>
      <c r="D171" s="22" t="str">
        <f>IF(ABS(Wellpath!$L171)&lt;VerticalInc,"SING",((TAN((PI()/ 2) - Wellpath!$L171)) - TAN(Dip) * COS(Wellpath!$O171)) / GField)</f>
        <v>SING</v>
      </c>
      <c r="E171" s="20">
        <f>IF(D171="SING",(Wellpath!K172-Wellpath!K170)/2*Model!$W$8*(-SIN(Wellpath!M171)) / GField,Model!$W$8*((drdp!B171+drdp!K171)*'ABXY-TI2S'!$B171+(drdp!E171+drdp!N171)*'ABXY-TI2S'!$C171+(drdp!H171+drdp!Q171)*'ABXY-TI2S'!$D171))</f>
        <v>0</v>
      </c>
      <c r="F171" s="20">
        <f>IF(D171="SING",(Wellpath!K172-Wellpath!K170)/2*Model!$W$8*(COS(Wellpath!$M171) / GField),Model!$W$8*((drdp!C171+drdp!L171)*'ABXY-TI2S'!$B171+(drdp!F171+drdp!O171)*'ABXY-TI2S'!$C171+(drdp!I171+drdp!R171)*'ABXY-TI2S'!$D171))</f>
        <v>0</v>
      </c>
      <c r="G171" s="20">
        <f>IF(D171="SING",0,Model!$W$8*((drdp!D171+drdp!M171)*'ABXY-TI2S'!$B171+(drdp!G171+drdp!P171)*'ABXY-TI2S'!$C171+(drdp!J171+drdp!S171)*'ABXY-TI2S'!$D171))</f>
        <v>0</v>
      </c>
      <c r="H171" s="18">
        <f>IF(D171="SING",(Wellpath!K171-Wellpath!K170)/2*Model!$W$8*(-SIN(Wellpath!$M171) / GField),Model!$W$8*((drdp!B171)*'ABXY-TI2S'!$B171+(drdp!E171)*'ABXY-TI2S'!$C171+(drdp!H171)*'ABXY-TI2S'!$D171))</f>
        <v>0</v>
      </c>
      <c r="I171" s="18">
        <f>IF(D171="SING",(Wellpath!K171-Wellpath!K170)/2*Model!$W$8*(COS(Wellpath!$M171) / GField),Model!$W$8*((drdp!C171)*'ABXY-TI2S'!$B171+(drdp!F171)*'ABXY-TI2S'!$C171+(drdp!I171)*'ABXY-TI2S'!$D171))</f>
        <v>0</v>
      </c>
      <c r="J171" s="18">
        <f>IF(D171="SING",0,Model!$W$8*((drdp!D171)*'ABXY-TI2S'!$B171+(drdp!G171)*'ABXY-TI2S'!$C171+(drdp!J171)*'ABXY-TI2S'!$D171))</f>
        <v>0</v>
      </c>
      <c r="K171" s="21">
        <f>SUM(E$3:E170)+H171</f>
        <v>0.3463266494749529</v>
      </c>
      <c r="L171" s="21">
        <f>SUM(F$3:F170)+I171</f>
        <v>-0.5413363761416784</v>
      </c>
      <c r="M171" s="21">
        <f>SUM(G$3:G170)+J171</f>
        <v>0</v>
      </c>
      <c r="N171" s="21"/>
      <c r="O171" s="21"/>
      <c r="P171" s="21"/>
      <c r="Q171" s="19">
        <f t="shared" si="13"/>
        <v>0.1199421481365469</v>
      </c>
      <c r="R171" s="19">
        <f t="shared" si="14"/>
        <v>0.29304507213420472</v>
      </c>
      <c r="S171" s="19">
        <f t="shared" si="15"/>
        <v>0</v>
      </c>
      <c r="T171" s="19">
        <f t="shared" si="16"/>
        <v>-0.18747921338806031</v>
      </c>
      <c r="U171" s="19">
        <f t="shared" si="17"/>
        <v>0</v>
      </c>
      <c r="V171" s="19">
        <f t="shared" si="18"/>
        <v>0</v>
      </c>
    </row>
    <row r="172" spans="1:22" x14ac:dyDescent="0.25">
      <c r="A172" s="26">
        <f>Wellpath!E172</f>
        <v>0</v>
      </c>
      <c r="B172" s="22">
        <v>0</v>
      </c>
      <c r="C172" s="22">
        <v>0</v>
      </c>
      <c r="D172" s="22" t="str">
        <f>IF(ABS(Wellpath!$L172)&lt;VerticalInc,"SING",((TAN((PI()/ 2) - Wellpath!$L172)) - TAN(Dip) * COS(Wellpath!$O172)) / GField)</f>
        <v>SING</v>
      </c>
      <c r="E172" s="20">
        <f>IF(D172="SING",(Wellpath!K173-Wellpath!K171)/2*Model!$W$8*(-SIN(Wellpath!M172)) / GField,Model!$W$8*((drdp!B172+drdp!K172)*'ABXY-TI2S'!$B172+(drdp!E172+drdp!N172)*'ABXY-TI2S'!$C172+(drdp!H172+drdp!Q172)*'ABXY-TI2S'!$D172))</f>
        <v>0</v>
      </c>
      <c r="F172" s="20">
        <f>IF(D172="SING",(Wellpath!K173-Wellpath!K171)/2*Model!$W$8*(COS(Wellpath!$M172) / GField),Model!$W$8*((drdp!C172+drdp!L172)*'ABXY-TI2S'!$B172+(drdp!F172+drdp!O172)*'ABXY-TI2S'!$C172+(drdp!I172+drdp!R172)*'ABXY-TI2S'!$D172))</f>
        <v>0</v>
      </c>
      <c r="G172" s="20">
        <f>IF(D172="SING",0,Model!$W$8*((drdp!D172+drdp!M172)*'ABXY-TI2S'!$B172+(drdp!G172+drdp!P172)*'ABXY-TI2S'!$C172+(drdp!J172+drdp!S172)*'ABXY-TI2S'!$D172))</f>
        <v>0</v>
      </c>
      <c r="H172" s="18">
        <f>IF(D172="SING",(Wellpath!K172-Wellpath!K171)/2*Model!$W$8*(-SIN(Wellpath!$M172) / GField),Model!$W$8*((drdp!B172)*'ABXY-TI2S'!$B172+(drdp!E172)*'ABXY-TI2S'!$C172+(drdp!H172)*'ABXY-TI2S'!$D172))</f>
        <v>0</v>
      </c>
      <c r="I172" s="18">
        <f>IF(D172="SING",(Wellpath!K172-Wellpath!K171)/2*Model!$W$8*(COS(Wellpath!$M172) / GField),Model!$W$8*((drdp!C172)*'ABXY-TI2S'!$B172+(drdp!F172)*'ABXY-TI2S'!$C172+(drdp!I172)*'ABXY-TI2S'!$D172))</f>
        <v>0</v>
      </c>
      <c r="J172" s="18">
        <f>IF(D172="SING",0,Model!$W$8*((drdp!D172)*'ABXY-TI2S'!$B172+(drdp!G172)*'ABXY-TI2S'!$C172+(drdp!J172)*'ABXY-TI2S'!$D172))</f>
        <v>0</v>
      </c>
      <c r="K172" s="21">
        <f>SUM(E$3:E171)+H172</f>
        <v>0.3463266494749529</v>
      </c>
      <c r="L172" s="21">
        <f>SUM(F$3:F171)+I172</f>
        <v>-0.5413363761416784</v>
      </c>
      <c r="M172" s="21">
        <f>SUM(G$3:G171)+J172</f>
        <v>0</v>
      </c>
      <c r="N172" s="21"/>
      <c r="O172" s="21"/>
      <c r="P172" s="21"/>
      <c r="Q172" s="19">
        <f t="shared" si="13"/>
        <v>0.1199421481365469</v>
      </c>
      <c r="R172" s="19">
        <f t="shared" si="14"/>
        <v>0.29304507213420472</v>
      </c>
      <c r="S172" s="19">
        <f t="shared" si="15"/>
        <v>0</v>
      </c>
      <c r="T172" s="19">
        <f t="shared" si="16"/>
        <v>-0.18747921338806031</v>
      </c>
      <c r="U172" s="19">
        <f t="shared" si="17"/>
        <v>0</v>
      </c>
      <c r="V172" s="19">
        <f t="shared" si="18"/>
        <v>0</v>
      </c>
    </row>
    <row r="173" spans="1:22" x14ac:dyDescent="0.25">
      <c r="A173" s="26">
        <f>Wellpath!E173</f>
        <v>0</v>
      </c>
      <c r="B173" s="22">
        <v>0</v>
      </c>
      <c r="C173" s="22">
        <v>0</v>
      </c>
      <c r="D173" s="22" t="str">
        <f>IF(ABS(Wellpath!$L173)&lt;VerticalInc,"SING",((TAN((PI()/ 2) - Wellpath!$L173)) - TAN(Dip) * COS(Wellpath!$O173)) / GField)</f>
        <v>SING</v>
      </c>
      <c r="E173" s="20">
        <f>IF(D173="SING",(Wellpath!K174-Wellpath!K172)/2*Model!$W$8*(-SIN(Wellpath!M173)) / GField,Model!$W$8*((drdp!B173+drdp!K173)*'ABXY-TI2S'!$B173+(drdp!E173+drdp!N173)*'ABXY-TI2S'!$C173+(drdp!H173+drdp!Q173)*'ABXY-TI2S'!$D173))</f>
        <v>0</v>
      </c>
      <c r="F173" s="20">
        <f>IF(D173="SING",(Wellpath!K174-Wellpath!K172)/2*Model!$W$8*(COS(Wellpath!$M173) / GField),Model!$W$8*((drdp!C173+drdp!L173)*'ABXY-TI2S'!$B173+(drdp!F173+drdp!O173)*'ABXY-TI2S'!$C173+(drdp!I173+drdp!R173)*'ABXY-TI2S'!$D173))</f>
        <v>0</v>
      </c>
      <c r="G173" s="20">
        <f>IF(D173="SING",0,Model!$W$8*((drdp!D173+drdp!M173)*'ABXY-TI2S'!$B173+(drdp!G173+drdp!P173)*'ABXY-TI2S'!$C173+(drdp!J173+drdp!S173)*'ABXY-TI2S'!$D173))</f>
        <v>0</v>
      </c>
      <c r="H173" s="18">
        <f>IF(D173="SING",(Wellpath!K173-Wellpath!K172)/2*Model!$W$8*(-SIN(Wellpath!$M173) / GField),Model!$W$8*((drdp!B173)*'ABXY-TI2S'!$B173+(drdp!E173)*'ABXY-TI2S'!$C173+(drdp!H173)*'ABXY-TI2S'!$D173))</f>
        <v>0</v>
      </c>
      <c r="I173" s="18">
        <f>IF(D173="SING",(Wellpath!K173-Wellpath!K172)/2*Model!$W$8*(COS(Wellpath!$M173) / GField),Model!$W$8*((drdp!C173)*'ABXY-TI2S'!$B173+(drdp!F173)*'ABXY-TI2S'!$C173+(drdp!I173)*'ABXY-TI2S'!$D173))</f>
        <v>0</v>
      </c>
      <c r="J173" s="18">
        <f>IF(D173="SING",0,Model!$W$8*((drdp!D173)*'ABXY-TI2S'!$B173+(drdp!G173)*'ABXY-TI2S'!$C173+(drdp!J173)*'ABXY-TI2S'!$D173))</f>
        <v>0</v>
      </c>
      <c r="K173" s="21">
        <f>SUM(E$3:E172)+H173</f>
        <v>0.3463266494749529</v>
      </c>
      <c r="L173" s="21">
        <f>SUM(F$3:F172)+I173</f>
        <v>-0.5413363761416784</v>
      </c>
      <c r="M173" s="21">
        <f>SUM(G$3:G172)+J173</f>
        <v>0</v>
      </c>
      <c r="N173" s="21"/>
      <c r="O173" s="21"/>
      <c r="P173" s="21"/>
      <c r="Q173" s="19">
        <f t="shared" si="13"/>
        <v>0.1199421481365469</v>
      </c>
      <c r="R173" s="19">
        <f t="shared" si="14"/>
        <v>0.29304507213420472</v>
      </c>
      <c r="S173" s="19">
        <f t="shared" si="15"/>
        <v>0</v>
      </c>
      <c r="T173" s="19">
        <f t="shared" si="16"/>
        <v>-0.18747921338806031</v>
      </c>
      <c r="U173" s="19">
        <f t="shared" si="17"/>
        <v>0</v>
      </c>
      <c r="V173" s="19">
        <f t="shared" si="18"/>
        <v>0</v>
      </c>
    </row>
    <row r="174" spans="1:22" x14ac:dyDescent="0.25">
      <c r="A174" s="26">
        <f>Wellpath!E174</f>
        <v>0</v>
      </c>
      <c r="B174" s="22">
        <v>0</v>
      </c>
      <c r="C174" s="22">
        <v>0</v>
      </c>
      <c r="D174" s="22" t="str">
        <f>IF(ABS(Wellpath!$L174)&lt;VerticalInc,"SING",((TAN((PI()/ 2) - Wellpath!$L174)) - TAN(Dip) * COS(Wellpath!$O174)) / GField)</f>
        <v>SING</v>
      </c>
      <c r="E174" s="20">
        <f>IF(D174="SING",(Wellpath!K175-Wellpath!K173)/2*Model!$W$8*(-SIN(Wellpath!M174)) / GField,Model!$W$8*((drdp!B174+drdp!K174)*'ABXY-TI2S'!$B174+(drdp!E174+drdp!N174)*'ABXY-TI2S'!$C174+(drdp!H174+drdp!Q174)*'ABXY-TI2S'!$D174))</f>
        <v>0</v>
      </c>
      <c r="F174" s="20">
        <f>IF(D174="SING",(Wellpath!K175-Wellpath!K173)/2*Model!$W$8*(COS(Wellpath!$M174) / GField),Model!$W$8*((drdp!C174+drdp!L174)*'ABXY-TI2S'!$B174+(drdp!F174+drdp!O174)*'ABXY-TI2S'!$C174+(drdp!I174+drdp!R174)*'ABXY-TI2S'!$D174))</f>
        <v>0</v>
      </c>
      <c r="G174" s="20">
        <f>IF(D174="SING",0,Model!$W$8*((drdp!D174+drdp!M174)*'ABXY-TI2S'!$B174+(drdp!G174+drdp!P174)*'ABXY-TI2S'!$C174+(drdp!J174+drdp!S174)*'ABXY-TI2S'!$D174))</f>
        <v>0</v>
      </c>
      <c r="H174" s="18">
        <f>IF(D174="SING",(Wellpath!K174-Wellpath!K173)/2*Model!$W$8*(-SIN(Wellpath!$M174) / GField),Model!$W$8*((drdp!B174)*'ABXY-TI2S'!$B174+(drdp!E174)*'ABXY-TI2S'!$C174+(drdp!H174)*'ABXY-TI2S'!$D174))</f>
        <v>0</v>
      </c>
      <c r="I174" s="18">
        <f>IF(D174="SING",(Wellpath!K174-Wellpath!K173)/2*Model!$W$8*(COS(Wellpath!$M174) / GField),Model!$W$8*((drdp!C174)*'ABXY-TI2S'!$B174+(drdp!F174)*'ABXY-TI2S'!$C174+(drdp!I174)*'ABXY-TI2S'!$D174))</f>
        <v>0</v>
      </c>
      <c r="J174" s="18">
        <f>IF(D174="SING",0,Model!$W$8*((drdp!D174)*'ABXY-TI2S'!$B174+(drdp!G174)*'ABXY-TI2S'!$C174+(drdp!J174)*'ABXY-TI2S'!$D174))</f>
        <v>0</v>
      </c>
      <c r="K174" s="21">
        <f>SUM(E$3:E173)+H174</f>
        <v>0.3463266494749529</v>
      </c>
      <c r="L174" s="21">
        <f>SUM(F$3:F173)+I174</f>
        <v>-0.5413363761416784</v>
      </c>
      <c r="M174" s="21">
        <f>SUM(G$3:G173)+J174</f>
        <v>0</v>
      </c>
      <c r="N174" s="21"/>
      <c r="O174" s="21"/>
      <c r="P174" s="21"/>
      <c r="Q174" s="19">
        <f t="shared" si="13"/>
        <v>0.1199421481365469</v>
      </c>
      <c r="R174" s="19">
        <f t="shared" si="14"/>
        <v>0.29304507213420472</v>
      </c>
      <c r="S174" s="19">
        <f t="shared" si="15"/>
        <v>0</v>
      </c>
      <c r="T174" s="19">
        <f t="shared" si="16"/>
        <v>-0.18747921338806031</v>
      </c>
      <c r="U174" s="19">
        <f t="shared" si="17"/>
        <v>0</v>
      </c>
      <c r="V174" s="19">
        <f t="shared" si="18"/>
        <v>0</v>
      </c>
    </row>
    <row r="175" spans="1:22" x14ac:dyDescent="0.25">
      <c r="A175" s="26">
        <f>Wellpath!E175</f>
        <v>0</v>
      </c>
      <c r="B175" s="22">
        <v>0</v>
      </c>
      <c r="C175" s="22">
        <v>0</v>
      </c>
      <c r="D175" s="22" t="str">
        <f>IF(ABS(Wellpath!$L175)&lt;VerticalInc,"SING",((TAN((PI()/ 2) - Wellpath!$L175)) - TAN(Dip) * COS(Wellpath!$O175)) / GField)</f>
        <v>SING</v>
      </c>
      <c r="E175" s="20">
        <f>IF(D175="SING",(Wellpath!K176-Wellpath!K174)/2*Model!$W$8*(-SIN(Wellpath!M175)) / GField,Model!$W$8*((drdp!B175+drdp!K175)*'ABXY-TI2S'!$B175+(drdp!E175+drdp!N175)*'ABXY-TI2S'!$C175+(drdp!H175+drdp!Q175)*'ABXY-TI2S'!$D175))</f>
        <v>0</v>
      </c>
      <c r="F175" s="20">
        <f>IF(D175="SING",(Wellpath!K176-Wellpath!K174)/2*Model!$W$8*(COS(Wellpath!$M175) / GField),Model!$W$8*((drdp!C175+drdp!L175)*'ABXY-TI2S'!$B175+(drdp!F175+drdp!O175)*'ABXY-TI2S'!$C175+(drdp!I175+drdp!R175)*'ABXY-TI2S'!$D175))</f>
        <v>0</v>
      </c>
      <c r="G175" s="20">
        <f>IF(D175="SING",0,Model!$W$8*((drdp!D175+drdp!M175)*'ABXY-TI2S'!$B175+(drdp!G175+drdp!P175)*'ABXY-TI2S'!$C175+(drdp!J175+drdp!S175)*'ABXY-TI2S'!$D175))</f>
        <v>0</v>
      </c>
      <c r="H175" s="18">
        <f>IF(D175="SING",(Wellpath!K175-Wellpath!K174)/2*Model!$W$8*(-SIN(Wellpath!$M175) / GField),Model!$W$8*((drdp!B175)*'ABXY-TI2S'!$B175+(drdp!E175)*'ABXY-TI2S'!$C175+(drdp!H175)*'ABXY-TI2S'!$D175))</f>
        <v>0</v>
      </c>
      <c r="I175" s="18">
        <f>IF(D175="SING",(Wellpath!K175-Wellpath!K174)/2*Model!$W$8*(COS(Wellpath!$M175) / GField),Model!$W$8*((drdp!C175)*'ABXY-TI2S'!$B175+(drdp!F175)*'ABXY-TI2S'!$C175+(drdp!I175)*'ABXY-TI2S'!$D175))</f>
        <v>0</v>
      </c>
      <c r="J175" s="18">
        <f>IF(D175="SING",0,Model!$W$8*((drdp!D175)*'ABXY-TI2S'!$B175+(drdp!G175)*'ABXY-TI2S'!$C175+(drdp!J175)*'ABXY-TI2S'!$D175))</f>
        <v>0</v>
      </c>
      <c r="K175" s="21">
        <f>SUM(E$3:E174)+H175</f>
        <v>0.3463266494749529</v>
      </c>
      <c r="L175" s="21">
        <f>SUM(F$3:F174)+I175</f>
        <v>-0.5413363761416784</v>
      </c>
      <c r="M175" s="21">
        <f>SUM(G$3:G174)+J175</f>
        <v>0</v>
      </c>
      <c r="N175" s="21"/>
      <c r="O175" s="21"/>
      <c r="P175" s="21"/>
      <c r="Q175" s="19">
        <f t="shared" si="13"/>
        <v>0.1199421481365469</v>
      </c>
      <c r="R175" s="19">
        <f t="shared" si="14"/>
        <v>0.29304507213420472</v>
      </c>
      <c r="S175" s="19">
        <f t="shared" si="15"/>
        <v>0</v>
      </c>
      <c r="T175" s="19">
        <f t="shared" si="16"/>
        <v>-0.18747921338806031</v>
      </c>
      <c r="U175" s="19">
        <f t="shared" si="17"/>
        <v>0</v>
      </c>
      <c r="V175" s="19">
        <f t="shared" si="18"/>
        <v>0</v>
      </c>
    </row>
    <row r="176" spans="1:22" x14ac:dyDescent="0.25">
      <c r="A176" s="26">
        <f>Wellpath!E176</f>
        <v>0</v>
      </c>
      <c r="B176" s="22">
        <v>0</v>
      </c>
      <c r="C176" s="22">
        <v>0</v>
      </c>
      <c r="D176" s="22" t="str">
        <f>IF(ABS(Wellpath!$L176)&lt;VerticalInc,"SING",((TAN((PI()/ 2) - Wellpath!$L176)) - TAN(Dip) * COS(Wellpath!$O176)) / GField)</f>
        <v>SING</v>
      </c>
      <c r="E176" s="20">
        <f>IF(D176="SING",(Wellpath!K177-Wellpath!K175)/2*Model!$W$8*(-SIN(Wellpath!M176)) / GField,Model!$W$8*((drdp!B176+drdp!K176)*'ABXY-TI2S'!$B176+(drdp!E176+drdp!N176)*'ABXY-TI2S'!$C176+(drdp!H176+drdp!Q176)*'ABXY-TI2S'!$D176))</f>
        <v>0</v>
      </c>
      <c r="F176" s="20">
        <f>IF(D176="SING",(Wellpath!K177-Wellpath!K175)/2*Model!$W$8*(COS(Wellpath!$M176) / GField),Model!$W$8*((drdp!C176+drdp!L176)*'ABXY-TI2S'!$B176+(drdp!F176+drdp!O176)*'ABXY-TI2S'!$C176+(drdp!I176+drdp!R176)*'ABXY-TI2S'!$D176))</f>
        <v>0</v>
      </c>
      <c r="G176" s="20">
        <f>IF(D176="SING",0,Model!$W$8*((drdp!D176+drdp!M176)*'ABXY-TI2S'!$B176+(drdp!G176+drdp!P176)*'ABXY-TI2S'!$C176+(drdp!J176+drdp!S176)*'ABXY-TI2S'!$D176))</f>
        <v>0</v>
      </c>
      <c r="H176" s="18">
        <f>IF(D176="SING",(Wellpath!K176-Wellpath!K175)/2*Model!$W$8*(-SIN(Wellpath!$M176) / GField),Model!$W$8*((drdp!B176)*'ABXY-TI2S'!$B176+(drdp!E176)*'ABXY-TI2S'!$C176+(drdp!H176)*'ABXY-TI2S'!$D176))</f>
        <v>0</v>
      </c>
      <c r="I176" s="18">
        <f>IF(D176="SING",(Wellpath!K176-Wellpath!K175)/2*Model!$W$8*(COS(Wellpath!$M176) / GField),Model!$W$8*((drdp!C176)*'ABXY-TI2S'!$B176+(drdp!F176)*'ABXY-TI2S'!$C176+(drdp!I176)*'ABXY-TI2S'!$D176))</f>
        <v>0</v>
      </c>
      <c r="J176" s="18">
        <f>IF(D176="SING",0,Model!$W$8*((drdp!D176)*'ABXY-TI2S'!$B176+(drdp!G176)*'ABXY-TI2S'!$C176+(drdp!J176)*'ABXY-TI2S'!$D176))</f>
        <v>0</v>
      </c>
      <c r="K176" s="21">
        <f>SUM(E$3:E175)+H176</f>
        <v>0.3463266494749529</v>
      </c>
      <c r="L176" s="21">
        <f>SUM(F$3:F175)+I176</f>
        <v>-0.5413363761416784</v>
      </c>
      <c r="M176" s="21">
        <f>SUM(G$3:G175)+J176</f>
        <v>0</v>
      </c>
      <c r="N176" s="21"/>
      <c r="O176" s="21"/>
      <c r="P176" s="21"/>
      <c r="Q176" s="19">
        <f t="shared" si="13"/>
        <v>0.1199421481365469</v>
      </c>
      <c r="R176" s="19">
        <f t="shared" si="14"/>
        <v>0.29304507213420472</v>
      </c>
      <c r="S176" s="19">
        <f t="shared" si="15"/>
        <v>0</v>
      </c>
      <c r="T176" s="19">
        <f t="shared" si="16"/>
        <v>-0.18747921338806031</v>
      </c>
      <c r="U176" s="19">
        <f t="shared" si="17"/>
        <v>0</v>
      </c>
      <c r="V176" s="19">
        <f t="shared" si="18"/>
        <v>0</v>
      </c>
    </row>
    <row r="177" spans="1:22" x14ac:dyDescent="0.25">
      <c r="A177" s="26">
        <f>Wellpath!E177</f>
        <v>0</v>
      </c>
      <c r="B177" s="22">
        <v>0</v>
      </c>
      <c r="C177" s="22">
        <v>0</v>
      </c>
      <c r="D177" s="22" t="str">
        <f>IF(ABS(Wellpath!$L177)&lt;VerticalInc,"SING",((TAN((PI()/ 2) - Wellpath!$L177)) - TAN(Dip) * COS(Wellpath!$O177)) / GField)</f>
        <v>SING</v>
      </c>
      <c r="E177" s="20">
        <f>IF(D177="SING",(Wellpath!K178-Wellpath!K176)/2*Model!$W$8*(-SIN(Wellpath!M177)) / GField,Model!$W$8*((drdp!B177+drdp!K177)*'ABXY-TI2S'!$B177+(drdp!E177+drdp!N177)*'ABXY-TI2S'!$C177+(drdp!H177+drdp!Q177)*'ABXY-TI2S'!$D177))</f>
        <v>0</v>
      </c>
      <c r="F177" s="20">
        <f>IF(D177="SING",(Wellpath!K178-Wellpath!K176)/2*Model!$W$8*(COS(Wellpath!$M177) / GField),Model!$W$8*((drdp!C177+drdp!L177)*'ABXY-TI2S'!$B177+(drdp!F177+drdp!O177)*'ABXY-TI2S'!$C177+(drdp!I177+drdp!R177)*'ABXY-TI2S'!$D177))</f>
        <v>0</v>
      </c>
      <c r="G177" s="20">
        <f>IF(D177="SING",0,Model!$W$8*((drdp!D177+drdp!M177)*'ABXY-TI2S'!$B177+(drdp!G177+drdp!P177)*'ABXY-TI2S'!$C177+(drdp!J177+drdp!S177)*'ABXY-TI2S'!$D177))</f>
        <v>0</v>
      </c>
      <c r="H177" s="18">
        <f>IF(D177="SING",(Wellpath!K177-Wellpath!K176)/2*Model!$W$8*(-SIN(Wellpath!$M177) / GField),Model!$W$8*((drdp!B177)*'ABXY-TI2S'!$B177+(drdp!E177)*'ABXY-TI2S'!$C177+(drdp!H177)*'ABXY-TI2S'!$D177))</f>
        <v>0</v>
      </c>
      <c r="I177" s="18">
        <f>IF(D177="SING",(Wellpath!K177-Wellpath!K176)/2*Model!$W$8*(COS(Wellpath!$M177) / GField),Model!$W$8*((drdp!C177)*'ABXY-TI2S'!$B177+(drdp!F177)*'ABXY-TI2S'!$C177+(drdp!I177)*'ABXY-TI2S'!$D177))</f>
        <v>0</v>
      </c>
      <c r="J177" s="18">
        <f>IF(D177="SING",0,Model!$W$8*((drdp!D177)*'ABXY-TI2S'!$B177+(drdp!G177)*'ABXY-TI2S'!$C177+(drdp!J177)*'ABXY-TI2S'!$D177))</f>
        <v>0</v>
      </c>
      <c r="K177" s="21">
        <f>SUM(E$3:E176)+H177</f>
        <v>0.3463266494749529</v>
      </c>
      <c r="L177" s="21">
        <f>SUM(F$3:F176)+I177</f>
        <v>-0.5413363761416784</v>
      </c>
      <c r="M177" s="21">
        <f>SUM(G$3:G176)+J177</f>
        <v>0</v>
      </c>
      <c r="N177" s="21"/>
      <c r="O177" s="21"/>
      <c r="P177" s="21"/>
      <c r="Q177" s="19">
        <f t="shared" si="13"/>
        <v>0.1199421481365469</v>
      </c>
      <c r="R177" s="19">
        <f t="shared" si="14"/>
        <v>0.29304507213420472</v>
      </c>
      <c r="S177" s="19">
        <f t="shared" si="15"/>
        <v>0</v>
      </c>
      <c r="T177" s="19">
        <f t="shared" si="16"/>
        <v>-0.18747921338806031</v>
      </c>
      <c r="U177" s="19">
        <f t="shared" si="17"/>
        <v>0</v>
      </c>
      <c r="V177" s="19">
        <f t="shared" si="18"/>
        <v>0</v>
      </c>
    </row>
    <row r="178" spans="1:22" x14ac:dyDescent="0.25">
      <c r="A178" s="26">
        <f>Wellpath!E178</f>
        <v>0</v>
      </c>
      <c r="B178" s="22">
        <v>0</v>
      </c>
      <c r="C178" s="22">
        <v>0</v>
      </c>
      <c r="D178" s="22" t="str">
        <f>IF(ABS(Wellpath!$L178)&lt;VerticalInc,"SING",((TAN((PI()/ 2) - Wellpath!$L178)) - TAN(Dip) * COS(Wellpath!$O178)) / GField)</f>
        <v>SING</v>
      </c>
      <c r="E178" s="20">
        <f>IF(D178="SING",(Wellpath!K179-Wellpath!K177)/2*Model!$W$8*(-SIN(Wellpath!M178)) / GField,Model!$W$8*((drdp!B178+drdp!K178)*'ABXY-TI2S'!$B178+(drdp!E178+drdp!N178)*'ABXY-TI2S'!$C178+(drdp!H178+drdp!Q178)*'ABXY-TI2S'!$D178))</f>
        <v>0</v>
      </c>
      <c r="F178" s="20">
        <f>IF(D178="SING",(Wellpath!K179-Wellpath!K177)/2*Model!$W$8*(COS(Wellpath!$M178) / GField),Model!$W$8*((drdp!C178+drdp!L178)*'ABXY-TI2S'!$B178+(drdp!F178+drdp!O178)*'ABXY-TI2S'!$C178+(drdp!I178+drdp!R178)*'ABXY-TI2S'!$D178))</f>
        <v>0</v>
      </c>
      <c r="G178" s="20">
        <f>IF(D178="SING",0,Model!$W$8*((drdp!D178+drdp!M178)*'ABXY-TI2S'!$B178+(drdp!G178+drdp!P178)*'ABXY-TI2S'!$C178+(drdp!J178+drdp!S178)*'ABXY-TI2S'!$D178))</f>
        <v>0</v>
      </c>
      <c r="H178" s="18">
        <f>IF(D178="SING",(Wellpath!K178-Wellpath!K177)/2*Model!$W$8*(-SIN(Wellpath!$M178) / GField),Model!$W$8*((drdp!B178)*'ABXY-TI2S'!$B178+(drdp!E178)*'ABXY-TI2S'!$C178+(drdp!H178)*'ABXY-TI2S'!$D178))</f>
        <v>0</v>
      </c>
      <c r="I178" s="18">
        <f>IF(D178="SING",(Wellpath!K178-Wellpath!K177)/2*Model!$W$8*(COS(Wellpath!$M178) / GField),Model!$W$8*((drdp!C178)*'ABXY-TI2S'!$B178+(drdp!F178)*'ABXY-TI2S'!$C178+(drdp!I178)*'ABXY-TI2S'!$D178))</f>
        <v>0</v>
      </c>
      <c r="J178" s="18">
        <f>IF(D178="SING",0,Model!$W$8*((drdp!D178)*'ABXY-TI2S'!$B178+(drdp!G178)*'ABXY-TI2S'!$C178+(drdp!J178)*'ABXY-TI2S'!$D178))</f>
        <v>0</v>
      </c>
      <c r="K178" s="21">
        <f>SUM(E$3:E177)+H178</f>
        <v>0.3463266494749529</v>
      </c>
      <c r="L178" s="21">
        <f>SUM(F$3:F177)+I178</f>
        <v>-0.5413363761416784</v>
      </c>
      <c r="M178" s="21">
        <f>SUM(G$3:G177)+J178</f>
        <v>0</v>
      </c>
      <c r="N178" s="21"/>
      <c r="O178" s="21"/>
      <c r="P178" s="21"/>
      <c r="Q178" s="19">
        <f t="shared" si="13"/>
        <v>0.1199421481365469</v>
      </c>
      <c r="R178" s="19">
        <f t="shared" si="14"/>
        <v>0.29304507213420472</v>
      </c>
      <c r="S178" s="19">
        <f t="shared" si="15"/>
        <v>0</v>
      </c>
      <c r="T178" s="19">
        <f t="shared" si="16"/>
        <v>-0.18747921338806031</v>
      </c>
      <c r="U178" s="19">
        <f t="shared" si="17"/>
        <v>0</v>
      </c>
      <c r="V178" s="19">
        <f t="shared" si="18"/>
        <v>0</v>
      </c>
    </row>
    <row r="179" spans="1:22" x14ac:dyDescent="0.25">
      <c r="A179" s="26">
        <f>Wellpath!E179</f>
        <v>0</v>
      </c>
      <c r="B179" s="22">
        <v>0</v>
      </c>
      <c r="C179" s="22">
        <v>0</v>
      </c>
      <c r="D179" s="22" t="str">
        <f>IF(ABS(Wellpath!$L179)&lt;VerticalInc,"SING",((TAN((PI()/ 2) - Wellpath!$L179)) - TAN(Dip) * COS(Wellpath!$O179)) / GField)</f>
        <v>SING</v>
      </c>
      <c r="E179" s="20">
        <f>IF(D179="SING",(Wellpath!K180-Wellpath!K178)/2*Model!$W$8*(-SIN(Wellpath!M179)) / GField,Model!$W$8*((drdp!B179+drdp!K179)*'ABXY-TI2S'!$B179+(drdp!E179+drdp!N179)*'ABXY-TI2S'!$C179+(drdp!H179+drdp!Q179)*'ABXY-TI2S'!$D179))</f>
        <v>0</v>
      </c>
      <c r="F179" s="20">
        <f>IF(D179="SING",(Wellpath!K180-Wellpath!K178)/2*Model!$W$8*(COS(Wellpath!$M179) / GField),Model!$W$8*((drdp!C179+drdp!L179)*'ABXY-TI2S'!$B179+(drdp!F179+drdp!O179)*'ABXY-TI2S'!$C179+(drdp!I179+drdp!R179)*'ABXY-TI2S'!$D179))</f>
        <v>0</v>
      </c>
      <c r="G179" s="20">
        <f>IF(D179="SING",0,Model!$W$8*((drdp!D179+drdp!M179)*'ABXY-TI2S'!$B179+(drdp!G179+drdp!P179)*'ABXY-TI2S'!$C179+(drdp!J179+drdp!S179)*'ABXY-TI2S'!$D179))</f>
        <v>0</v>
      </c>
      <c r="H179" s="18">
        <f>IF(D179="SING",(Wellpath!K179-Wellpath!K178)/2*Model!$W$8*(-SIN(Wellpath!$M179) / GField),Model!$W$8*((drdp!B179)*'ABXY-TI2S'!$B179+(drdp!E179)*'ABXY-TI2S'!$C179+(drdp!H179)*'ABXY-TI2S'!$D179))</f>
        <v>0</v>
      </c>
      <c r="I179" s="18">
        <f>IF(D179="SING",(Wellpath!K179-Wellpath!K178)/2*Model!$W$8*(COS(Wellpath!$M179) / GField),Model!$W$8*((drdp!C179)*'ABXY-TI2S'!$B179+(drdp!F179)*'ABXY-TI2S'!$C179+(drdp!I179)*'ABXY-TI2S'!$D179))</f>
        <v>0</v>
      </c>
      <c r="J179" s="18">
        <f>IF(D179="SING",0,Model!$W$8*((drdp!D179)*'ABXY-TI2S'!$B179+(drdp!G179)*'ABXY-TI2S'!$C179+(drdp!J179)*'ABXY-TI2S'!$D179))</f>
        <v>0</v>
      </c>
      <c r="K179" s="21">
        <f>SUM(E$3:E178)+H179</f>
        <v>0.3463266494749529</v>
      </c>
      <c r="L179" s="21">
        <f>SUM(F$3:F178)+I179</f>
        <v>-0.5413363761416784</v>
      </c>
      <c r="M179" s="21">
        <f>SUM(G$3:G178)+J179</f>
        <v>0</v>
      </c>
      <c r="N179" s="21"/>
      <c r="O179" s="21"/>
      <c r="P179" s="21"/>
      <c r="Q179" s="19">
        <f t="shared" si="13"/>
        <v>0.1199421481365469</v>
      </c>
      <c r="R179" s="19">
        <f t="shared" si="14"/>
        <v>0.29304507213420472</v>
      </c>
      <c r="S179" s="19">
        <f t="shared" si="15"/>
        <v>0</v>
      </c>
      <c r="T179" s="19">
        <f t="shared" si="16"/>
        <v>-0.18747921338806031</v>
      </c>
      <c r="U179" s="19">
        <f t="shared" si="17"/>
        <v>0</v>
      </c>
      <c r="V179" s="19">
        <f t="shared" si="18"/>
        <v>0</v>
      </c>
    </row>
    <row r="180" spans="1:22" x14ac:dyDescent="0.25">
      <c r="A180" s="26">
        <f>Wellpath!E180</f>
        <v>0</v>
      </c>
      <c r="B180" s="22">
        <v>0</v>
      </c>
      <c r="C180" s="22">
        <v>0</v>
      </c>
      <c r="D180" s="22" t="str">
        <f>IF(ABS(Wellpath!$L180)&lt;VerticalInc,"SING",((TAN((PI()/ 2) - Wellpath!$L180)) - TAN(Dip) * COS(Wellpath!$O180)) / GField)</f>
        <v>SING</v>
      </c>
      <c r="E180" s="20">
        <f>IF(D180="SING",(Wellpath!K181-Wellpath!K179)/2*Model!$W$8*(-SIN(Wellpath!M180)) / GField,Model!$W$8*((drdp!B180+drdp!K180)*'ABXY-TI2S'!$B180+(drdp!E180+drdp!N180)*'ABXY-TI2S'!$C180+(drdp!H180+drdp!Q180)*'ABXY-TI2S'!$D180))</f>
        <v>0</v>
      </c>
      <c r="F180" s="20">
        <f>IF(D180="SING",(Wellpath!K181-Wellpath!K179)/2*Model!$W$8*(COS(Wellpath!$M180) / GField),Model!$W$8*((drdp!C180+drdp!L180)*'ABXY-TI2S'!$B180+(drdp!F180+drdp!O180)*'ABXY-TI2S'!$C180+(drdp!I180+drdp!R180)*'ABXY-TI2S'!$D180))</f>
        <v>0</v>
      </c>
      <c r="G180" s="20">
        <f>IF(D180="SING",0,Model!$W$8*((drdp!D180+drdp!M180)*'ABXY-TI2S'!$B180+(drdp!G180+drdp!P180)*'ABXY-TI2S'!$C180+(drdp!J180+drdp!S180)*'ABXY-TI2S'!$D180))</f>
        <v>0</v>
      </c>
      <c r="H180" s="18">
        <f>IF(D180="SING",(Wellpath!K180-Wellpath!K179)/2*Model!$W$8*(-SIN(Wellpath!$M180) / GField),Model!$W$8*((drdp!B180)*'ABXY-TI2S'!$B180+(drdp!E180)*'ABXY-TI2S'!$C180+(drdp!H180)*'ABXY-TI2S'!$D180))</f>
        <v>0</v>
      </c>
      <c r="I180" s="18">
        <f>IF(D180="SING",(Wellpath!K180-Wellpath!K179)/2*Model!$W$8*(COS(Wellpath!$M180) / GField),Model!$W$8*((drdp!C180)*'ABXY-TI2S'!$B180+(drdp!F180)*'ABXY-TI2S'!$C180+(drdp!I180)*'ABXY-TI2S'!$D180))</f>
        <v>0</v>
      </c>
      <c r="J180" s="18">
        <f>IF(D180="SING",0,Model!$W$8*((drdp!D180)*'ABXY-TI2S'!$B180+(drdp!G180)*'ABXY-TI2S'!$C180+(drdp!J180)*'ABXY-TI2S'!$D180))</f>
        <v>0</v>
      </c>
      <c r="K180" s="21">
        <f>SUM(E$3:E179)+H180</f>
        <v>0.3463266494749529</v>
      </c>
      <c r="L180" s="21">
        <f>SUM(F$3:F179)+I180</f>
        <v>-0.5413363761416784</v>
      </c>
      <c r="M180" s="21">
        <f>SUM(G$3:G179)+J180</f>
        <v>0</v>
      </c>
      <c r="N180" s="21"/>
      <c r="O180" s="21"/>
      <c r="P180" s="21"/>
      <c r="Q180" s="19">
        <f t="shared" si="13"/>
        <v>0.1199421481365469</v>
      </c>
      <c r="R180" s="19">
        <f t="shared" si="14"/>
        <v>0.29304507213420472</v>
      </c>
      <c r="S180" s="19">
        <f t="shared" si="15"/>
        <v>0</v>
      </c>
      <c r="T180" s="19">
        <f t="shared" si="16"/>
        <v>-0.18747921338806031</v>
      </c>
      <c r="U180" s="19">
        <f t="shared" si="17"/>
        <v>0</v>
      </c>
      <c r="V180" s="19">
        <f t="shared" si="18"/>
        <v>0</v>
      </c>
    </row>
    <row r="181" spans="1:22" x14ac:dyDescent="0.25">
      <c r="A181" s="26">
        <f>Wellpath!E181</f>
        <v>0</v>
      </c>
      <c r="B181" s="22">
        <v>0</v>
      </c>
      <c r="C181" s="22">
        <v>0</v>
      </c>
      <c r="D181" s="22" t="str">
        <f>IF(ABS(Wellpath!$L181)&lt;VerticalInc,"SING",((TAN((PI()/ 2) - Wellpath!$L181)) - TAN(Dip) * COS(Wellpath!$O181)) / GField)</f>
        <v>SING</v>
      </c>
      <c r="E181" s="20">
        <f>IF(D181="SING",(Wellpath!K182-Wellpath!K180)/2*Model!$W$8*(-SIN(Wellpath!M181)) / GField,Model!$W$8*((drdp!B181+drdp!K181)*'ABXY-TI2S'!$B181+(drdp!E181+drdp!N181)*'ABXY-TI2S'!$C181+(drdp!H181+drdp!Q181)*'ABXY-TI2S'!$D181))</f>
        <v>0</v>
      </c>
      <c r="F181" s="20">
        <f>IF(D181="SING",(Wellpath!K182-Wellpath!K180)/2*Model!$W$8*(COS(Wellpath!$M181) / GField),Model!$W$8*((drdp!C181+drdp!L181)*'ABXY-TI2S'!$B181+(drdp!F181+drdp!O181)*'ABXY-TI2S'!$C181+(drdp!I181+drdp!R181)*'ABXY-TI2S'!$D181))</f>
        <v>0</v>
      </c>
      <c r="G181" s="20">
        <f>IF(D181="SING",0,Model!$W$8*((drdp!D181+drdp!M181)*'ABXY-TI2S'!$B181+(drdp!G181+drdp!P181)*'ABXY-TI2S'!$C181+(drdp!J181+drdp!S181)*'ABXY-TI2S'!$D181))</f>
        <v>0</v>
      </c>
      <c r="H181" s="18">
        <f>IF(D181="SING",(Wellpath!K181-Wellpath!K180)/2*Model!$W$8*(-SIN(Wellpath!$M181) / GField),Model!$W$8*((drdp!B181)*'ABXY-TI2S'!$B181+(drdp!E181)*'ABXY-TI2S'!$C181+(drdp!H181)*'ABXY-TI2S'!$D181))</f>
        <v>0</v>
      </c>
      <c r="I181" s="18">
        <f>IF(D181="SING",(Wellpath!K181-Wellpath!K180)/2*Model!$W$8*(COS(Wellpath!$M181) / GField),Model!$W$8*((drdp!C181)*'ABXY-TI2S'!$B181+(drdp!F181)*'ABXY-TI2S'!$C181+(drdp!I181)*'ABXY-TI2S'!$D181))</f>
        <v>0</v>
      </c>
      <c r="J181" s="18">
        <f>IF(D181="SING",0,Model!$W$8*((drdp!D181)*'ABXY-TI2S'!$B181+(drdp!G181)*'ABXY-TI2S'!$C181+(drdp!J181)*'ABXY-TI2S'!$D181))</f>
        <v>0</v>
      </c>
      <c r="K181" s="21">
        <f>SUM(E$3:E180)+H181</f>
        <v>0.3463266494749529</v>
      </c>
      <c r="L181" s="21">
        <f>SUM(F$3:F180)+I181</f>
        <v>-0.5413363761416784</v>
      </c>
      <c r="M181" s="21">
        <f>SUM(G$3:G180)+J181</f>
        <v>0</v>
      </c>
      <c r="N181" s="21"/>
      <c r="O181" s="21"/>
      <c r="P181" s="21"/>
      <c r="Q181" s="19">
        <f t="shared" si="13"/>
        <v>0.1199421481365469</v>
      </c>
      <c r="R181" s="19">
        <f t="shared" si="14"/>
        <v>0.29304507213420472</v>
      </c>
      <c r="S181" s="19">
        <f t="shared" si="15"/>
        <v>0</v>
      </c>
      <c r="T181" s="19">
        <f t="shared" si="16"/>
        <v>-0.18747921338806031</v>
      </c>
      <c r="U181" s="19">
        <f t="shared" si="17"/>
        <v>0</v>
      </c>
      <c r="V181" s="19">
        <f t="shared" si="18"/>
        <v>0</v>
      </c>
    </row>
    <row r="182" spans="1:22" x14ac:dyDescent="0.25">
      <c r="A182" s="26">
        <f>Wellpath!E182</f>
        <v>0</v>
      </c>
      <c r="B182" s="22">
        <v>0</v>
      </c>
      <c r="C182" s="22">
        <v>0</v>
      </c>
      <c r="D182" s="22" t="str">
        <f>IF(ABS(Wellpath!$L182)&lt;VerticalInc,"SING",((TAN((PI()/ 2) - Wellpath!$L182)) - TAN(Dip) * COS(Wellpath!$O182)) / GField)</f>
        <v>SING</v>
      </c>
      <c r="E182" s="20">
        <f>IF(D182="SING",(Wellpath!K183-Wellpath!K181)/2*Model!$W$8*(-SIN(Wellpath!M182)) / GField,Model!$W$8*((drdp!B182+drdp!K182)*'ABXY-TI2S'!$B182+(drdp!E182+drdp!N182)*'ABXY-TI2S'!$C182+(drdp!H182+drdp!Q182)*'ABXY-TI2S'!$D182))</f>
        <v>0</v>
      </c>
      <c r="F182" s="20">
        <f>IF(D182="SING",(Wellpath!K183-Wellpath!K181)/2*Model!$W$8*(COS(Wellpath!$M182) / GField),Model!$W$8*((drdp!C182+drdp!L182)*'ABXY-TI2S'!$B182+(drdp!F182+drdp!O182)*'ABXY-TI2S'!$C182+(drdp!I182+drdp!R182)*'ABXY-TI2S'!$D182))</f>
        <v>0</v>
      </c>
      <c r="G182" s="20">
        <f>IF(D182="SING",0,Model!$W$8*((drdp!D182+drdp!M182)*'ABXY-TI2S'!$B182+(drdp!G182+drdp!P182)*'ABXY-TI2S'!$C182+(drdp!J182+drdp!S182)*'ABXY-TI2S'!$D182))</f>
        <v>0</v>
      </c>
      <c r="H182" s="18">
        <f>IF(D182="SING",(Wellpath!K182-Wellpath!K181)/2*Model!$W$8*(-SIN(Wellpath!$M182) / GField),Model!$W$8*((drdp!B182)*'ABXY-TI2S'!$B182+(drdp!E182)*'ABXY-TI2S'!$C182+(drdp!H182)*'ABXY-TI2S'!$D182))</f>
        <v>0</v>
      </c>
      <c r="I182" s="18">
        <f>IF(D182="SING",(Wellpath!K182-Wellpath!K181)/2*Model!$W$8*(COS(Wellpath!$M182) / GField),Model!$W$8*((drdp!C182)*'ABXY-TI2S'!$B182+(drdp!F182)*'ABXY-TI2S'!$C182+(drdp!I182)*'ABXY-TI2S'!$D182))</f>
        <v>0</v>
      </c>
      <c r="J182" s="18">
        <f>IF(D182="SING",0,Model!$W$8*((drdp!D182)*'ABXY-TI2S'!$B182+(drdp!G182)*'ABXY-TI2S'!$C182+(drdp!J182)*'ABXY-TI2S'!$D182))</f>
        <v>0</v>
      </c>
      <c r="K182" s="21">
        <f>SUM(E$3:E181)+H182</f>
        <v>0.3463266494749529</v>
      </c>
      <c r="L182" s="21">
        <f>SUM(F$3:F181)+I182</f>
        <v>-0.5413363761416784</v>
      </c>
      <c r="M182" s="21">
        <f>SUM(G$3:G181)+J182</f>
        <v>0</v>
      </c>
      <c r="N182" s="21"/>
      <c r="O182" s="21"/>
      <c r="P182" s="21"/>
      <c r="Q182" s="19">
        <f t="shared" si="13"/>
        <v>0.1199421481365469</v>
      </c>
      <c r="R182" s="19">
        <f t="shared" si="14"/>
        <v>0.29304507213420472</v>
      </c>
      <c r="S182" s="19">
        <f t="shared" si="15"/>
        <v>0</v>
      </c>
      <c r="T182" s="19">
        <f t="shared" si="16"/>
        <v>-0.18747921338806031</v>
      </c>
      <c r="U182" s="19">
        <f t="shared" si="17"/>
        <v>0</v>
      </c>
      <c r="V182" s="19">
        <f t="shared" si="18"/>
        <v>0</v>
      </c>
    </row>
    <row r="183" spans="1:22" x14ac:dyDescent="0.25">
      <c r="A183" s="26">
        <f>Wellpath!E183</f>
        <v>0</v>
      </c>
      <c r="B183" s="22">
        <v>0</v>
      </c>
      <c r="C183" s="22">
        <v>0</v>
      </c>
      <c r="D183" s="22" t="str">
        <f>IF(ABS(Wellpath!$L183)&lt;VerticalInc,"SING",((TAN((PI()/ 2) - Wellpath!$L183)) - TAN(Dip) * COS(Wellpath!$O183)) / GField)</f>
        <v>SING</v>
      </c>
      <c r="E183" s="20">
        <f>IF(D183="SING",(Wellpath!K184-Wellpath!K182)/2*Model!$W$8*(-SIN(Wellpath!M183)) / GField,Model!$W$8*((drdp!B183+drdp!K183)*'ABXY-TI2S'!$B183+(drdp!E183+drdp!N183)*'ABXY-TI2S'!$C183+(drdp!H183+drdp!Q183)*'ABXY-TI2S'!$D183))</f>
        <v>0</v>
      </c>
      <c r="F183" s="20">
        <f>IF(D183="SING",(Wellpath!K184-Wellpath!K182)/2*Model!$W$8*(COS(Wellpath!$M183) / GField),Model!$W$8*((drdp!C183+drdp!L183)*'ABXY-TI2S'!$B183+(drdp!F183+drdp!O183)*'ABXY-TI2S'!$C183+(drdp!I183+drdp!R183)*'ABXY-TI2S'!$D183))</f>
        <v>0</v>
      </c>
      <c r="G183" s="20">
        <f>IF(D183="SING",0,Model!$W$8*((drdp!D183+drdp!M183)*'ABXY-TI2S'!$B183+(drdp!G183+drdp!P183)*'ABXY-TI2S'!$C183+(drdp!J183+drdp!S183)*'ABXY-TI2S'!$D183))</f>
        <v>0</v>
      </c>
      <c r="H183" s="18">
        <f>IF(D183="SING",(Wellpath!K183-Wellpath!K182)/2*Model!$W$8*(-SIN(Wellpath!$M183) / GField),Model!$W$8*((drdp!B183)*'ABXY-TI2S'!$B183+(drdp!E183)*'ABXY-TI2S'!$C183+(drdp!H183)*'ABXY-TI2S'!$D183))</f>
        <v>0</v>
      </c>
      <c r="I183" s="18">
        <f>IF(D183="SING",(Wellpath!K183-Wellpath!K182)/2*Model!$W$8*(COS(Wellpath!$M183) / GField),Model!$W$8*((drdp!C183)*'ABXY-TI2S'!$B183+(drdp!F183)*'ABXY-TI2S'!$C183+(drdp!I183)*'ABXY-TI2S'!$D183))</f>
        <v>0</v>
      </c>
      <c r="J183" s="18">
        <f>IF(D183="SING",0,Model!$W$8*((drdp!D183)*'ABXY-TI2S'!$B183+(drdp!G183)*'ABXY-TI2S'!$C183+(drdp!J183)*'ABXY-TI2S'!$D183))</f>
        <v>0</v>
      </c>
      <c r="K183" s="21">
        <f>SUM(E$3:E182)+H183</f>
        <v>0.3463266494749529</v>
      </c>
      <c r="L183" s="21">
        <f>SUM(F$3:F182)+I183</f>
        <v>-0.5413363761416784</v>
      </c>
      <c r="M183" s="21">
        <f>SUM(G$3:G182)+J183</f>
        <v>0</v>
      </c>
      <c r="N183" s="21"/>
      <c r="O183" s="21"/>
      <c r="P183" s="21"/>
      <c r="Q183" s="19">
        <f t="shared" si="13"/>
        <v>0.1199421481365469</v>
      </c>
      <c r="R183" s="19">
        <f t="shared" si="14"/>
        <v>0.29304507213420472</v>
      </c>
      <c r="S183" s="19">
        <f t="shared" si="15"/>
        <v>0</v>
      </c>
      <c r="T183" s="19">
        <f t="shared" si="16"/>
        <v>-0.18747921338806031</v>
      </c>
      <c r="U183" s="19">
        <f t="shared" si="17"/>
        <v>0</v>
      </c>
      <c r="V183" s="19">
        <f t="shared" si="18"/>
        <v>0</v>
      </c>
    </row>
    <row r="184" spans="1:22" x14ac:dyDescent="0.25">
      <c r="A184" s="26">
        <f>Wellpath!E184</f>
        <v>0</v>
      </c>
      <c r="B184" s="22">
        <v>0</v>
      </c>
      <c r="C184" s="22">
        <v>0</v>
      </c>
      <c r="D184" s="22" t="str">
        <f>IF(ABS(Wellpath!$L184)&lt;VerticalInc,"SING",((TAN((PI()/ 2) - Wellpath!$L184)) - TAN(Dip) * COS(Wellpath!$O184)) / GField)</f>
        <v>SING</v>
      </c>
      <c r="E184" s="20">
        <f>IF(D184="SING",(Wellpath!K185-Wellpath!K183)/2*Model!$W$8*(-SIN(Wellpath!M184)) / GField,Model!$W$8*((drdp!B184+drdp!K184)*'ABXY-TI2S'!$B184+(drdp!E184+drdp!N184)*'ABXY-TI2S'!$C184+(drdp!H184+drdp!Q184)*'ABXY-TI2S'!$D184))</f>
        <v>0</v>
      </c>
      <c r="F184" s="20">
        <f>IF(D184="SING",(Wellpath!K185-Wellpath!K183)/2*Model!$W$8*(COS(Wellpath!$M184) / GField),Model!$W$8*((drdp!C184+drdp!L184)*'ABXY-TI2S'!$B184+(drdp!F184+drdp!O184)*'ABXY-TI2S'!$C184+(drdp!I184+drdp!R184)*'ABXY-TI2S'!$D184))</f>
        <v>0</v>
      </c>
      <c r="G184" s="20">
        <f>IF(D184="SING",0,Model!$W$8*((drdp!D184+drdp!M184)*'ABXY-TI2S'!$B184+(drdp!G184+drdp!P184)*'ABXY-TI2S'!$C184+(drdp!J184+drdp!S184)*'ABXY-TI2S'!$D184))</f>
        <v>0</v>
      </c>
      <c r="H184" s="18">
        <f>IF(D184="SING",(Wellpath!K184-Wellpath!K183)/2*Model!$W$8*(-SIN(Wellpath!$M184) / GField),Model!$W$8*((drdp!B184)*'ABXY-TI2S'!$B184+(drdp!E184)*'ABXY-TI2S'!$C184+(drdp!H184)*'ABXY-TI2S'!$D184))</f>
        <v>0</v>
      </c>
      <c r="I184" s="18">
        <f>IF(D184="SING",(Wellpath!K184-Wellpath!K183)/2*Model!$W$8*(COS(Wellpath!$M184) / GField),Model!$W$8*((drdp!C184)*'ABXY-TI2S'!$B184+(drdp!F184)*'ABXY-TI2S'!$C184+(drdp!I184)*'ABXY-TI2S'!$D184))</f>
        <v>0</v>
      </c>
      <c r="J184" s="18">
        <f>IF(D184="SING",0,Model!$W$8*((drdp!D184)*'ABXY-TI2S'!$B184+(drdp!G184)*'ABXY-TI2S'!$C184+(drdp!J184)*'ABXY-TI2S'!$D184))</f>
        <v>0</v>
      </c>
      <c r="K184" s="21">
        <f>SUM(E$3:E183)+H184</f>
        <v>0.3463266494749529</v>
      </c>
      <c r="L184" s="21">
        <f>SUM(F$3:F183)+I184</f>
        <v>-0.5413363761416784</v>
      </c>
      <c r="M184" s="21">
        <f>SUM(G$3:G183)+J184</f>
        <v>0</v>
      </c>
      <c r="N184" s="21"/>
      <c r="O184" s="21"/>
      <c r="P184" s="21"/>
      <c r="Q184" s="19">
        <f t="shared" si="13"/>
        <v>0.1199421481365469</v>
      </c>
      <c r="R184" s="19">
        <f t="shared" si="14"/>
        <v>0.29304507213420472</v>
      </c>
      <c r="S184" s="19">
        <f t="shared" si="15"/>
        <v>0</v>
      </c>
      <c r="T184" s="19">
        <f t="shared" si="16"/>
        <v>-0.18747921338806031</v>
      </c>
      <c r="U184" s="19">
        <f t="shared" si="17"/>
        <v>0</v>
      </c>
      <c r="V184" s="19">
        <f t="shared" si="18"/>
        <v>0</v>
      </c>
    </row>
    <row r="185" spans="1:22" x14ac:dyDescent="0.25">
      <c r="A185" s="26">
        <f>Wellpath!E185</f>
        <v>0</v>
      </c>
      <c r="B185" s="22">
        <v>0</v>
      </c>
      <c r="C185" s="22">
        <v>0</v>
      </c>
      <c r="D185" s="22" t="str">
        <f>IF(ABS(Wellpath!$L185)&lt;VerticalInc,"SING",((TAN((PI()/ 2) - Wellpath!$L185)) - TAN(Dip) * COS(Wellpath!$O185)) / GField)</f>
        <v>SING</v>
      </c>
      <c r="E185" s="20">
        <f>IF(D185="SING",(Wellpath!K186-Wellpath!K184)/2*Model!$W$8*(-SIN(Wellpath!M185)) / GField,Model!$W$8*((drdp!B185+drdp!K185)*'ABXY-TI2S'!$B185+(drdp!E185+drdp!N185)*'ABXY-TI2S'!$C185+(drdp!H185+drdp!Q185)*'ABXY-TI2S'!$D185))</f>
        <v>0</v>
      </c>
      <c r="F185" s="20">
        <f>IF(D185="SING",(Wellpath!K186-Wellpath!K184)/2*Model!$W$8*(COS(Wellpath!$M185) / GField),Model!$W$8*((drdp!C185+drdp!L185)*'ABXY-TI2S'!$B185+(drdp!F185+drdp!O185)*'ABXY-TI2S'!$C185+(drdp!I185+drdp!R185)*'ABXY-TI2S'!$D185))</f>
        <v>0</v>
      </c>
      <c r="G185" s="20">
        <f>IF(D185="SING",0,Model!$W$8*((drdp!D185+drdp!M185)*'ABXY-TI2S'!$B185+(drdp!G185+drdp!P185)*'ABXY-TI2S'!$C185+(drdp!J185+drdp!S185)*'ABXY-TI2S'!$D185))</f>
        <v>0</v>
      </c>
      <c r="H185" s="18">
        <f>IF(D185="SING",(Wellpath!K185-Wellpath!K184)/2*Model!$W$8*(-SIN(Wellpath!$M185) / GField),Model!$W$8*((drdp!B185)*'ABXY-TI2S'!$B185+(drdp!E185)*'ABXY-TI2S'!$C185+(drdp!H185)*'ABXY-TI2S'!$D185))</f>
        <v>0</v>
      </c>
      <c r="I185" s="18">
        <f>IF(D185="SING",(Wellpath!K185-Wellpath!K184)/2*Model!$W$8*(COS(Wellpath!$M185) / GField),Model!$W$8*((drdp!C185)*'ABXY-TI2S'!$B185+(drdp!F185)*'ABXY-TI2S'!$C185+(drdp!I185)*'ABXY-TI2S'!$D185))</f>
        <v>0</v>
      </c>
      <c r="J185" s="18">
        <f>IF(D185="SING",0,Model!$W$8*((drdp!D185)*'ABXY-TI2S'!$B185+(drdp!G185)*'ABXY-TI2S'!$C185+(drdp!J185)*'ABXY-TI2S'!$D185))</f>
        <v>0</v>
      </c>
      <c r="K185" s="21">
        <f>SUM(E$3:E184)+H185</f>
        <v>0.3463266494749529</v>
      </c>
      <c r="L185" s="21">
        <f>SUM(F$3:F184)+I185</f>
        <v>-0.5413363761416784</v>
      </c>
      <c r="M185" s="21">
        <f>SUM(G$3:G184)+J185</f>
        <v>0</v>
      </c>
      <c r="N185" s="21"/>
      <c r="O185" s="21"/>
      <c r="P185" s="21"/>
      <c r="Q185" s="19">
        <f t="shared" si="13"/>
        <v>0.1199421481365469</v>
      </c>
      <c r="R185" s="19">
        <f t="shared" si="14"/>
        <v>0.29304507213420472</v>
      </c>
      <c r="S185" s="19">
        <f t="shared" si="15"/>
        <v>0</v>
      </c>
      <c r="T185" s="19">
        <f t="shared" si="16"/>
        <v>-0.18747921338806031</v>
      </c>
      <c r="U185" s="19">
        <f t="shared" si="17"/>
        <v>0</v>
      </c>
      <c r="V185" s="19">
        <f t="shared" si="18"/>
        <v>0</v>
      </c>
    </row>
    <row r="186" spans="1:22" x14ac:dyDescent="0.25">
      <c r="A186" s="26">
        <f>Wellpath!E186</f>
        <v>0</v>
      </c>
      <c r="B186" s="22">
        <v>0</v>
      </c>
      <c r="C186" s="22">
        <v>0</v>
      </c>
      <c r="D186" s="22" t="str">
        <f>IF(ABS(Wellpath!$L186)&lt;VerticalInc,"SING",((TAN((PI()/ 2) - Wellpath!$L186)) - TAN(Dip) * COS(Wellpath!$O186)) / GField)</f>
        <v>SING</v>
      </c>
      <c r="E186" s="20">
        <f>IF(D186="SING",(Wellpath!K187-Wellpath!K185)/2*Model!$W$8*(-SIN(Wellpath!M186)) / GField,Model!$W$8*((drdp!B186+drdp!K186)*'ABXY-TI2S'!$B186+(drdp!E186+drdp!N186)*'ABXY-TI2S'!$C186+(drdp!H186+drdp!Q186)*'ABXY-TI2S'!$D186))</f>
        <v>0</v>
      </c>
      <c r="F186" s="20">
        <f>IF(D186="SING",(Wellpath!K187-Wellpath!K185)/2*Model!$W$8*(COS(Wellpath!$M186) / GField),Model!$W$8*((drdp!C186+drdp!L186)*'ABXY-TI2S'!$B186+(drdp!F186+drdp!O186)*'ABXY-TI2S'!$C186+(drdp!I186+drdp!R186)*'ABXY-TI2S'!$D186))</f>
        <v>0</v>
      </c>
      <c r="G186" s="20">
        <f>IF(D186="SING",0,Model!$W$8*((drdp!D186+drdp!M186)*'ABXY-TI2S'!$B186+(drdp!G186+drdp!P186)*'ABXY-TI2S'!$C186+(drdp!J186+drdp!S186)*'ABXY-TI2S'!$D186))</f>
        <v>0</v>
      </c>
      <c r="H186" s="18">
        <f>IF(D186="SING",(Wellpath!K186-Wellpath!K185)/2*Model!$W$8*(-SIN(Wellpath!$M186) / GField),Model!$W$8*((drdp!B186)*'ABXY-TI2S'!$B186+(drdp!E186)*'ABXY-TI2S'!$C186+(drdp!H186)*'ABXY-TI2S'!$D186))</f>
        <v>0</v>
      </c>
      <c r="I186" s="18">
        <f>IF(D186="SING",(Wellpath!K186-Wellpath!K185)/2*Model!$W$8*(COS(Wellpath!$M186) / GField),Model!$W$8*((drdp!C186)*'ABXY-TI2S'!$B186+(drdp!F186)*'ABXY-TI2S'!$C186+(drdp!I186)*'ABXY-TI2S'!$D186))</f>
        <v>0</v>
      </c>
      <c r="J186" s="18">
        <f>IF(D186="SING",0,Model!$W$8*((drdp!D186)*'ABXY-TI2S'!$B186+(drdp!G186)*'ABXY-TI2S'!$C186+(drdp!J186)*'ABXY-TI2S'!$D186))</f>
        <v>0</v>
      </c>
      <c r="K186" s="21">
        <f>SUM(E$3:E185)+H186</f>
        <v>0.3463266494749529</v>
      </c>
      <c r="L186" s="21">
        <f>SUM(F$3:F185)+I186</f>
        <v>-0.5413363761416784</v>
      </c>
      <c r="M186" s="21">
        <f>SUM(G$3:G185)+J186</f>
        <v>0</v>
      </c>
      <c r="N186" s="21"/>
      <c r="O186" s="21"/>
      <c r="P186" s="21"/>
      <c r="Q186" s="19">
        <f t="shared" si="13"/>
        <v>0.1199421481365469</v>
      </c>
      <c r="R186" s="19">
        <f t="shared" si="14"/>
        <v>0.29304507213420472</v>
      </c>
      <c r="S186" s="19">
        <f t="shared" si="15"/>
        <v>0</v>
      </c>
      <c r="T186" s="19">
        <f t="shared" si="16"/>
        <v>-0.18747921338806031</v>
      </c>
      <c r="U186" s="19">
        <f t="shared" si="17"/>
        <v>0</v>
      </c>
      <c r="V186" s="19">
        <f t="shared" si="18"/>
        <v>0</v>
      </c>
    </row>
    <row r="187" spans="1:22" x14ac:dyDescent="0.25">
      <c r="A187" s="26">
        <f>Wellpath!E187</f>
        <v>0</v>
      </c>
      <c r="B187" s="22">
        <v>0</v>
      </c>
      <c r="C187" s="22">
        <v>0</v>
      </c>
      <c r="D187" s="22" t="str">
        <f>IF(ABS(Wellpath!$L187)&lt;VerticalInc,"SING",((TAN((PI()/ 2) - Wellpath!$L187)) - TAN(Dip) * COS(Wellpath!$O187)) / GField)</f>
        <v>SING</v>
      </c>
      <c r="E187" s="20">
        <f>IF(D187="SING",(Wellpath!K188-Wellpath!K186)/2*Model!$W$8*(-SIN(Wellpath!M187)) / GField,Model!$W$8*((drdp!B187+drdp!K187)*'ABXY-TI2S'!$B187+(drdp!E187+drdp!N187)*'ABXY-TI2S'!$C187+(drdp!H187+drdp!Q187)*'ABXY-TI2S'!$D187))</f>
        <v>0</v>
      </c>
      <c r="F187" s="20">
        <f>IF(D187="SING",(Wellpath!K188-Wellpath!K186)/2*Model!$W$8*(COS(Wellpath!$M187) / GField),Model!$W$8*((drdp!C187+drdp!L187)*'ABXY-TI2S'!$B187+(drdp!F187+drdp!O187)*'ABXY-TI2S'!$C187+(drdp!I187+drdp!R187)*'ABXY-TI2S'!$D187))</f>
        <v>0</v>
      </c>
      <c r="G187" s="20">
        <f>IF(D187="SING",0,Model!$W$8*((drdp!D187+drdp!M187)*'ABXY-TI2S'!$B187+(drdp!G187+drdp!P187)*'ABXY-TI2S'!$C187+(drdp!J187+drdp!S187)*'ABXY-TI2S'!$D187))</f>
        <v>0</v>
      </c>
      <c r="H187" s="18">
        <f>IF(D187="SING",(Wellpath!K187-Wellpath!K186)/2*Model!$W$8*(-SIN(Wellpath!$M187) / GField),Model!$W$8*((drdp!B187)*'ABXY-TI2S'!$B187+(drdp!E187)*'ABXY-TI2S'!$C187+(drdp!H187)*'ABXY-TI2S'!$D187))</f>
        <v>0</v>
      </c>
      <c r="I187" s="18">
        <f>IF(D187="SING",(Wellpath!K187-Wellpath!K186)/2*Model!$W$8*(COS(Wellpath!$M187) / GField),Model!$W$8*((drdp!C187)*'ABXY-TI2S'!$B187+(drdp!F187)*'ABXY-TI2S'!$C187+(drdp!I187)*'ABXY-TI2S'!$D187))</f>
        <v>0</v>
      </c>
      <c r="J187" s="18">
        <f>IF(D187="SING",0,Model!$W$8*((drdp!D187)*'ABXY-TI2S'!$B187+(drdp!G187)*'ABXY-TI2S'!$C187+(drdp!J187)*'ABXY-TI2S'!$D187))</f>
        <v>0</v>
      </c>
      <c r="K187" s="21">
        <f>SUM(E$3:E186)+H187</f>
        <v>0.3463266494749529</v>
      </c>
      <c r="L187" s="21">
        <f>SUM(F$3:F186)+I187</f>
        <v>-0.5413363761416784</v>
      </c>
      <c r="M187" s="21">
        <f>SUM(G$3:G186)+J187</f>
        <v>0</v>
      </c>
      <c r="N187" s="21"/>
      <c r="O187" s="21"/>
      <c r="P187" s="21"/>
      <c r="Q187" s="19">
        <f t="shared" si="13"/>
        <v>0.1199421481365469</v>
      </c>
      <c r="R187" s="19">
        <f t="shared" si="14"/>
        <v>0.29304507213420472</v>
      </c>
      <c r="S187" s="19">
        <f t="shared" si="15"/>
        <v>0</v>
      </c>
      <c r="T187" s="19">
        <f t="shared" si="16"/>
        <v>-0.18747921338806031</v>
      </c>
      <c r="U187" s="19">
        <f t="shared" si="17"/>
        <v>0</v>
      </c>
      <c r="V187" s="19">
        <f t="shared" si="18"/>
        <v>0</v>
      </c>
    </row>
    <row r="188" spans="1:22" x14ac:dyDescent="0.25">
      <c r="A188" s="26">
        <f>Wellpath!E188</f>
        <v>0</v>
      </c>
      <c r="B188" s="22">
        <v>0</v>
      </c>
      <c r="C188" s="22">
        <v>0</v>
      </c>
      <c r="D188" s="22" t="str">
        <f>IF(ABS(Wellpath!$L188)&lt;VerticalInc,"SING",((TAN((PI()/ 2) - Wellpath!$L188)) - TAN(Dip) * COS(Wellpath!$O188)) / GField)</f>
        <v>SING</v>
      </c>
      <c r="E188" s="20">
        <f>IF(D188="SING",(Wellpath!K189-Wellpath!K187)/2*Model!$W$8*(-SIN(Wellpath!M188)) / GField,Model!$W$8*((drdp!B188+drdp!K188)*'ABXY-TI2S'!$B188+(drdp!E188+drdp!N188)*'ABXY-TI2S'!$C188+(drdp!H188+drdp!Q188)*'ABXY-TI2S'!$D188))</f>
        <v>0</v>
      </c>
      <c r="F188" s="20">
        <f>IF(D188="SING",(Wellpath!K189-Wellpath!K187)/2*Model!$W$8*(COS(Wellpath!$M188) / GField),Model!$W$8*((drdp!C188+drdp!L188)*'ABXY-TI2S'!$B188+(drdp!F188+drdp!O188)*'ABXY-TI2S'!$C188+(drdp!I188+drdp!R188)*'ABXY-TI2S'!$D188))</f>
        <v>0</v>
      </c>
      <c r="G188" s="20">
        <f>IF(D188="SING",0,Model!$W$8*((drdp!D188+drdp!M188)*'ABXY-TI2S'!$B188+(drdp!G188+drdp!P188)*'ABXY-TI2S'!$C188+(drdp!J188+drdp!S188)*'ABXY-TI2S'!$D188))</f>
        <v>0</v>
      </c>
      <c r="H188" s="18">
        <f>IF(D188="SING",(Wellpath!K188-Wellpath!K187)/2*Model!$W$8*(-SIN(Wellpath!$M188) / GField),Model!$W$8*((drdp!B188)*'ABXY-TI2S'!$B188+(drdp!E188)*'ABXY-TI2S'!$C188+(drdp!H188)*'ABXY-TI2S'!$D188))</f>
        <v>0</v>
      </c>
      <c r="I188" s="18">
        <f>IF(D188="SING",(Wellpath!K188-Wellpath!K187)/2*Model!$W$8*(COS(Wellpath!$M188) / GField),Model!$W$8*((drdp!C188)*'ABXY-TI2S'!$B188+(drdp!F188)*'ABXY-TI2S'!$C188+(drdp!I188)*'ABXY-TI2S'!$D188))</f>
        <v>0</v>
      </c>
      <c r="J188" s="18">
        <f>IF(D188="SING",0,Model!$W$8*((drdp!D188)*'ABXY-TI2S'!$B188+(drdp!G188)*'ABXY-TI2S'!$C188+(drdp!J188)*'ABXY-TI2S'!$D188))</f>
        <v>0</v>
      </c>
      <c r="K188" s="21">
        <f>SUM(E$3:E187)+H188</f>
        <v>0.3463266494749529</v>
      </c>
      <c r="L188" s="21">
        <f>SUM(F$3:F187)+I188</f>
        <v>-0.5413363761416784</v>
      </c>
      <c r="M188" s="21">
        <f>SUM(G$3:G187)+J188</f>
        <v>0</v>
      </c>
      <c r="N188" s="21"/>
      <c r="O188" s="21"/>
      <c r="P188" s="21"/>
      <c r="Q188" s="19">
        <f t="shared" si="13"/>
        <v>0.1199421481365469</v>
      </c>
      <c r="R188" s="19">
        <f t="shared" si="14"/>
        <v>0.29304507213420472</v>
      </c>
      <c r="S188" s="19">
        <f t="shared" si="15"/>
        <v>0</v>
      </c>
      <c r="T188" s="19">
        <f t="shared" si="16"/>
        <v>-0.18747921338806031</v>
      </c>
      <c r="U188" s="19">
        <f t="shared" si="17"/>
        <v>0</v>
      </c>
      <c r="V188" s="19">
        <f t="shared" si="18"/>
        <v>0</v>
      </c>
    </row>
    <row r="189" spans="1:22" x14ac:dyDescent="0.25">
      <c r="A189" s="26">
        <f>Wellpath!E189</f>
        <v>0</v>
      </c>
      <c r="B189" s="22">
        <v>0</v>
      </c>
      <c r="C189" s="22">
        <v>0</v>
      </c>
      <c r="D189" s="22" t="str">
        <f>IF(ABS(Wellpath!$L189)&lt;VerticalInc,"SING",((TAN((PI()/ 2) - Wellpath!$L189)) - TAN(Dip) * COS(Wellpath!$O189)) / GField)</f>
        <v>SING</v>
      </c>
      <c r="E189" s="20">
        <f>IF(D189="SING",(Wellpath!K190-Wellpath!K188)/2*Model!$W$8*(-SIN(Wellpath!M189)) / GField,Model!$W$8*((drdp!B189+drdp!K189)*'ABXY-TI2S'!$B189+(drdp!E189+drdp!N189)*'ABXY-TI2S'!$C189+(drdp!H189+drdp!Q189)*'ABXY-TI2S'!$D189))</f>
        <v>0</v>
      </c>
      <c r="F189" s="20">
        <f>IF(D189="SING",(Wellpath!K190-Wellpath!K188)/2*Model!$W$8*(COS(Wellpath!$M189) / GField),Model!$W$8*((drdp!C189+drdp!L189)*'ABXY-TI2S'!$B189+(drdp!F189+drdp!O189)*'ABXY-TI2S'!$C189+(drdp!I189+drdp!R189)*'ABXY-TI2S'!$D189))</f>
        <v>0</v>
      </c>
      <c r="G189" s="20">
        <f>IF(D189="SING",0,Model!$W$8*((drdp!D189+drdp!M189)*'ABXY-TI2S'!$B189+(drdp!G189+drdp!P189)*'ABXY-TI2S'!$C189+(drdp!J189+drdp!S189)*'ABXY-TI2S'!$D189))</f>
        <v>0</v>
      </c>
      <c r="H189" s="18">
        <f>IF(D189="SING",(Wellpath!K189-Wellpath!K188)/2*Model!$W$8*(-SIN(Wellpath!$M189) / GField),Model!$W$8*((drdp!B189)*'ABXY-TI2S'!$B189+(drdp!E189)*'ABXY-TI2S'!$C189+(drdp!H189)*'ABXY-TI2S'!$D189))</f>
        <v>0</v>
      </c>
      <c r="I189" s="18">
        <f>IF(D189="SING",(Wellpath!K189-Wellpath!K188)/2*Model!$W$8*(COS(Wellpath!$M189) / GField),Model!$W$8*((drdp!C189)*'ABXY-TI2S'!$B189+(drdp!F189)*'ABXY-TI2S'!$C189+(drdp!I189)*'ABXY-TI2S'!$D189))</f>
        <v>0</v>
      </c>
      <c r="J189" s="18">
        <f>IF(D189="SING",0,Model!$W$8*((drdp!D189)*'ABXY-TI2S'!$B189+(drdp!G189)*'ABXY-TI2S'!$C189+(drdp!J189)*'ABXY-TI2S'!$D189))</f>
        <v>0</v>
      </c>
      <c r="K189" s="21">
        <f>SUM(E$3:E188)+H189</f>
        <v>0.3463266494749529</v>
      </c>
      <c r="L189" s="21">
        <f>SUM(F$3:F188)+I189</f>
        <v>-0.5413363761416784</v>
      </c>
      <c r="M189" s="21">
        <f>SUM(G$3:G188)+J189</f>
        <v>0</v>
      </c>
      <c r="N189" s="21"/>
      <c r="O189" s="21"/>
      <c r="P189" s="21"/>
      <c r="Q189" s="19">
        <f t="shared" si="13"/>
        <v>0.1199421481365469</v>
      </c>
      <c r="R189" s="19">
        <f t="shared" si="14"/>
        <v>0.29304507213420472</v>
      </c>
      <c r="S189" s="19">
        <f t="shared" si="15"/>
        <v>0</v>
      </c>
      <c r="T189" s="19">
        <f t="shared" si="16"/>
        <v>-0.18747921338806031</v>
      </c>
      <c r="U189" s="19">
        <f t="shared" si="17"/>
        <v>0</v>
      </c>
      <c r="V189" s="19">
        <f t="shared" si="18"/>
        <v>0</v>
      </c>
    </row>
    <row r="190" spans="1:22" x14ac:dyDescent="0.25">
      <c r="A190" s="26">
        <f>Wellpath!E190</f>
        <v>0</v>
      </c>
      <c r="B190" s="22">
        <v>0</v>
      </c>
      <c r="C190" s="22">
        <v>0</v>
      </c>
      <c r="D190" s="22" t="str">
        <f>IF(ABS(Wellpath!$L190)&lt;VerticalInc,"SING",((TAN((PI()/ 2) - Wellpath!$L190)) - TAN(Dip) * COS(Wellpath!$O190)) / GField)</f>
        <v>SING</v>
      </c>
      <c r="E190" s="20">
        <f>IF(D190="SING",(Wellpath!K191-Wellpath!K189)/2*Model!$W$8*(-SIN(Wellpath!M190)) / GField,Model!$W$8*((drdp!B190+drdp!K190)*'ABXY-TI2S'!$B190+(drdp!E190+drdp!N190)*'ABXY-TI2S'!$C190+(drdp!H190+drdp!Q190)*'ABXY-TI2S'!$D190))</f>
        <v>0</v>
      </c>
      <c r="F190" s="20">
        <f>IF(D190="SING",(Wellpath!K191-Wellpath!K189)/2*Model!$W$8*(COS(Wellpath!$M190) / GField),Model!$W$8*((drdp!C190+drdp!L190)*'ABXY-TI2S'!$B190+(drdp!F190+drdp!O190)*'ABXY-TI2S'!$C190+(drdp!I190+drdp!R190)*'ABXY-TI2S'!$D190))</f>
        <v>0</v>
      </c>
      <c r="G190" s="20">
        <f>IF(D190="SING",0,Model!$W$8*((drdp!D190+drdp!M190)*'ABXY-TI2S'!$B190+(drdp!G190+drdp!P190)*'ABXY-TI2S'!$C190+(drdp!J190+drdp!S190)*'ABXY-TI2S'!$D190))</f>
        <v>0</v>
      </c>
      <c r="H190" s="18">
        <f>IF(D190="SING",(Wellpath!K190-Wellpath!K189)/2*Model!$W$8*(-SIN(Wellpath!$M190) / GField),Model!$W$8*((drdp!B190)*'ABXY-TI2S'!$B190+(drdp!E190)*'ABXY-TI2S'!$C190+(drdp!H190)*'ABXY-TI2S'!$D190))</f>
        <v>0</v>
      </c>
      <c r="I190" s="18">
        <f>IF(D190="SING",(Wellpath!K190-Wellpath!K189)/2*Model!$W$8*(COS(Wellpath!$M190) / GField),Model!$W$8*((drdp!C190)*'ABXY-TI2S'!$B190+(drdp!F190)*'ABXY-TI2S'!$C190+(drdp!I190)*'ABXY-TI2S'!$D190))</f>
        <v>0</v>
      </c>
      <c r="J190" s="18">
        <f>IF(D190="SING",0,Model!$W$8*((drdp!D190)*'ABXY-TI2S'!$B190+(drdp!G190)*'ABXY-TI2S'!$C190+(drdp!J190)*'ABXY-TI2S'!$D190))</f>
        <v>0</v>
      </c>
      <c r="K190" s="21">
        <f>SUM(E$3:E189)+H190</f>
        <v>0.3463266494749529</v>
      </c>
      <c r="L190" s="21">
        <f>SUM(F$3:F189)+I190</f>
        <v>-0.5413363761416784</v>
      </c>
      <c r="M190" s="21">
        <f>SUM(G$3:G189)+J190</f>
        <v>0</v>
      </c>
      <c r="N190" s="21"/>
      <c r="O190" s="21"/>
      <c r="P190" s="21"/>
      <c r="Q190" s="19">
        <f t="shared" si="13"/>
        <v>0.1199421481365469</v>
      </c>
      <c r="R190" s="19">
        <f t="shared" si="14"/>
        <v>0.29304507213420472</v>
      </c>
      <c r="S190" s="19">
        <f t="shared" si="15"/>
        <v>0</v>
      </c>
      <c r="T190" s="19">
        <f t="shared" si="16"/>
        <v>-0.18747921338806031</v>
      </c>
      <c r="U190" s="19">
        <f t="shared" si="17"/>
        <v>0</v>
      </c>
      <c r="V190" s="19">
        <f t="shared" si="18"/>
        <v>0</v>
      </c>
    </row>
    <row r="191" spans="1:22" x14ac:dyDescent="0.25">
      <c r="A191" s="26">
        <f>Wellpath!E191</f>
        <v>0</v>
      </c>
      <c r="B191" s="22">
        <v>0</v>
      </c>
      <c r="C191" s="22">
        <v>0</v>
      </c>
      <c r="D191" s="22" t="str">
        <f>IF(ABS(Wellpath!$L191)&lt;VerticalInc,"SING",((TAN((PI()/ 2) - Wellpath!$L191)) - TAN(Dip) * COS(Wellpath!$O191)) / GField)</f>
        <v>SING</v>
      </c>
      <c r="E191" s="20">
        <f>IF(D191="SING",(Wellpath!K192-Wellpath!K190)/2*Model!$W$8*(-SIN(Wellpath!M191)) / GField,Model!$W$8*((drdp!B191+drdp!K191)*'ABXY-TI2S'!$B191+(drdp!E191+drdp!N191)*'ABXY-TI2S'!$C191+(drdp!H191+drdp!Q191)*'ABXY-TI2S'!$D191))</f>
        <v>0</v>
      </c>
      <c r="F191" s="20">
        <f>IF(D191="SING",(Wellpath!K192-Wellpath!K190)/2*Model!$W$8*(COS(Wellpath!$M191) / GField),Model!$W$8*((drdp!C191+drdp!L191)*'ABXY-TI2S'!$B191+(drdp!F191+drdp!O191)*'ABXY-TI2S'!$C191+(drdp!I191+drdp!R191)*'ABXY-TI2S'!$D191))</f>
        <v>0</v>
      </c>
      <c r="G191" s="20">
        <f>IF(D191="SING",0,Model!$W$8*((drdp!D191+drdp!M191)*'ABXY-TI2S'!$B191+(drdp!G191+drdp!P191)*'ABXY-TI2S'!$C191+(drdp!J191+drdp!S191)*'ABXY-TI2S'!$D191))</f>
        <v>0</v>
      </c>
      <c r="H191" s="18">
        <f>IF(D191="SING",(Wellpath!K191-Wellpath!K190)/2*Model!$W$8*(-SIN(Wellpath!$M191) / GField),Model!$W$8*((drdp!B191)*'ABXY-TI2S'!$B191+(drdp!E191)*'ABXY-TI2S'!$C191+(drdp!H191)*'ABXY-TI2S'!$D191))</f>
        <v>0</v>
      </c>
      <c r="I191" s="18">
        <f>IF(D191="SING",(Wellpath!K191-Wellpath!K190)/2*Model!$W$8*(COS(Wellpath!$M191) / GField),Model!$W$8*((drdp!C191)*'ABXY-TI2S'!$B191+(drdp!F191)*'ABXY-TI2S'!$C191+(drdp!I191)*'ABXY-TI2S'!$D191))</f>
        <v>0</v>
      </c>
      <c r="J191" s="18">
        <f>IF(D191="SING",0,Model!$W$8*((drdp!D191)*'ABXY-TI2S'!$B191+(drdp!G191)*'ABXY-TI2S'!$C191+(drdp!J191)*'ABXY-TI2S'!$D191))</f>
        <v>0</v>
      </c>
      <c r="K191" s="21">
        <f>SUM(E$3:E190)+H191</f>
        <v>0.3463266494749529</v>
      </c>
      <c r="L191" s="21">
        <f>SUM(F$3:F190)+I191</f>
        <v>-0.5413363761416784</v>
      </c>
      <c r="M191" s="21">
        <f>SUM(G$3:G190)+J191</f>
        <v>0</v>
      </c>
      <c r="N191" s="21"/>
      <c r="O191" s="21"/>
      <c r="P191" s="21"/>
      <c r="Q191" s="19">
        <f t="shared" si="13"/>
        <v>0.1199421481365469</v>
      </c>
      <c r="R191" s="19">
        <f t="shared" si="14"/>
        <v>0.29304507213420472</v>
      </c>
      <c r="S191" s="19">
        <f t="shared" si="15"/>
        <v>0</v>
      </c>
      <c r="T191" s="19">
        <f t="shared" si="16"/>
        <v>-0.18747921338806031</v>
      </c>
      <c r="U191" s="19">
        <f t="shared" si="17"/>
        <v>0</v>
      </c>
      <c r="V191" s="19">
        <f t="shared" si="18"/>
        <v>0</v>
      </c>
    </row>
    <row r="192" spans="1:22" x14ac:dyDescent="0.25">
      <c r="A192" s="26">
        <f>Wellpath!E192</f>
        <v>0</v>
      </c>
      <c r="B192" s="22">
        <v>0</v>
      </c>
      <c r="C192" s="22">
        <v>0</v>
      </c>
      <c r="D192" s="22" t="str">
        <f>IF(ABS(Wellpath!$L192)&lt;VerticalInc,"SING",((TAN((PI()/ 2) - Wellpath!$L192)) - TAN(Dip) * COS(Wellpath!$O192)) / GField)</f>
        <v>SING</v>
      </c>
      <c r="E192" s="20">
        <f>IF(D192="SING",(Wellpath!K193-Wellpath!K191)/2*Model!$W$8*(-SIN(Wellpath!M192)) / GField,Model!$W$8*((drdp!B192+drdp!K192)*'ABXY-TI2S'!$B192+(drdp!E192+drdp!N192)*'ABXY-TI2S'!$C192+(drdp!H192+drdp!Q192)*'ABXY-TI2S'!$D192))</f>
        <v>0</v>
      </c>
      <c r="F192" s="20">
        <f>IF(D192="SING",(Wellpath!K193-Wellpath!K191)/2*Model!$W$8*(COS(Wellpath!$M192) / GField),Model!$W$8*((drdp!C192+drdp!L192)*'ABXY-TI2S'!$B192+(drdp!F192+drdp!O192)*'ABXY-TI2S'!$C192+(drdp!I192+drdp!R192)*'ABXY-TI2S'!$D192))</f>
        <v>0</v>
      </c>
      <c r="G192" s="20">
        <f>IF(D192="SING",0,Model!$W$8*((drdp!D192+drdp!M192)*'ABXY-TI2S'!$B192+(drdp!G192+drdp!P192)*'ABXY-TI2S'!$C192+(drdp!J192+drdp!S192)*'ABXY-TI2S'!$D192))</f>
        <v>0</v>
      </c>
      <c r="H192" s="18">
        <f>IF(D192="SING",(Wellpath!K192-Wellpath!K191)/2*Model!$W$8*(-SIN(Wellpath!$M192) / GField),Model!$W$8*((drdp!B192)*'ABXY-TI2S'!$B192+(drdp!E192)*'ABXY-TI2S'!$C192+(drdp!H192)*'ABXY-TI2S'!$D192))</f>
        <v>0</v>
      </c>
      <c r="I192" s="18">
        <f>IF(D192="SING",(Wellpath!K192-Wellpath!K191)/2*Model!$W$8*(COS(Wellpath!$M192) / GField),Model!$W$8*((drdp!C192)*'ABXY-TI2S'!$B192+(drdp!F192)*'ABXY-TI2S'!$C192+(drdp!I192)*'ABXY-TI2S'!$D192))</f>
        <v>0</v>
      </c>
      <c r="J192" s="18">
        <f>IF(D192="SING",0,Model!$W$8*((drdp!D192)*'ABXY-TI2S'!$B192+(drdp!G192)*'ABXY-TI2S'!$C192+(drdp!J192)*'ABXY-TI2S'!$D192))</f>
        <v>0</v>
      </c>
      <c r="K192" s="21">
        <f>SUM(E$3:E191)+H192</f>
        <v>0.3463266494749529</v>
      </c>
      <c r="L192" s="21">
        <f>SUM(F$3:F191)+I192</f>
        <v>-0.5413363761416784</v>
      </c>
      <c r="M192" s="21">
        <f>SUM(G$3:G191)+J192</f>
        <v>0</v>
      </c>
      <c r="N192" s="21"/>
      <c r="O192" s="21"/>
      <c r="P192" s="21"/>
      <c r="Q192" s="19">
        <f t="shared" si="13"/>
        <v>0.1199421481365469</v>
      </c>
      <c r="R192" s="19">
        <f t="shared" si="14"/>
        <v>0.29304507213420472</v>
      </c>
      <c r="S192" s="19">
        <f t="shared" si="15"/>
        <v>0</v>
      </c>
      <c r="T192" s="19">
        <f t="shared" si="16"/>
        <v>-0.18747921338806031</v>
      </c>
      <c r="U192" s="19">
        <f t="shared" si="17"/>
        <v>0</v>
      </c>
      <c r="V192" s="19">
        <f t="shared" si="18"/>
        <v>0</v>
      </c>
    </row>
    <row r="193" spans="1:22" x14ac:dyDescent="0.25">
      <c r="A193" s="26">
        <f>Wellpath!E193</f>
        <v>0</v>
      </c>
      <c r="B193" s="22">
        <v>0</v>
      </c>
      <c r="C193" s="22">
        <v>0</v>
      </c>
      <c r="D193" s="22" t="str">
        <f>IF(ABS(Wellpath!$L193)&lt;VerticalInc,"SING",((TAN((PI()/ 2) - Wellpath!$L193)) - TAN(Dip) * COS(Wellpath!$O193)) / GField)</f>
        <v>SING</v>
      </c>
      <c r="E193" s="20">
        <f>IF(D193="SING",(Wellpath!K194-Wellpath!K192)/2*Model!$W$8*(-SIN(Wellpath!M193)) / GField,Model!$W$8*((drdp!B193+drdp!K193)*'ABXY-TI2S'!$B193+(drdp!E193+drdp!N193)*'ABXY-TI2S'!$C193+(drdp!H193+drdp!Q193)*'ABXY-TI2S'!$D193))</f>
        <v>0</v>
      </c>
      <c r="F193" s="20">
        <f>IF(D193="SING",(Wellpath!K194-Wellpath!K192)/2*Model!$W$8*(COS(Wellpath!$M193) / GField),Model!$W$8*((drdp!C193+drdp!L193)*'ABXY-TI2S'!$B193+(drdp!F193+drdp!O193)*'ABXY-TI2S'!$C193+(drdp!I193+drdp!R193)*'ABXY-TI2S'!$D193))</f>
        <v>0</v>
      </c>
      <c r="G193" s="20">
        <f>IF(D193="SING",0,Model!$W$8*((drdp!D193+drdp!M193)*'ABXY-TI2S'!$B193+(drdp!G193+drdp!P193)*'ABXY-TI2S'!$C193+(drdp!J193+drdp!S193)*'ABXY-TI2S'!$D193))</f>
        <v>0</v>
      </c>
      <c r="H193" s="18">
        <f>IF(D193="SING",(Wellpath!K193-Wellpath!K192)/2*Model!$W$8*(-SIN(Wellpath!$M193) / GField),Model!$W$8*((drdp!B193)*'ABXY-TI2S'!$B193+(drdp!E193)*'ABXY-TI2S'!$C193+(drdp!H193)*'ABXY-TI2S'!$D193))</f>
        <v>0</v>
      </c>
      <c r="I193" s="18">
        <f>IF(D193="SING",(Wellpath!K193-Wellpath!K192)/2*Model!$W$8*(COS(Wellpath!$M193) / GField),Model!$W$8*((drdp!C193)*'ABXY-TI2S'!$B193+(drdp!F193)*'ABXY-TI2S'!$C193+(drdp!I193)*'ABXY-TI2S'!$D193))</f>
        <v>0</v>
      </c>
      <c r="J193" s="18">
        <f>IF(D193="SING",0,Model!$W$8*((drdp!D193)*'ABXY-TI2S'!$B193+(drdp!G193)*'ABXY-TI2S'!$C193+(drdp!J193)*'ABXY-TI2S'!$D193))</f>
        <v>0</v>
      </c>
      <c r="K193" s="21">
        <f>SUM(E$3:E192)+H193</f>
        <v>0.3463266494749529</v>
      </c>
      <c r="L193" s="21">
        <f>SUM(F$3:F192)+I193</f>
        <v>-0.5413363761416784</v>
      </c>
      <c r="M193" s="21">
        <f>SUM(G$3:G192)+J193</f>
        <v>0</v>
      </c>
      <c r="N193" s="21"/>
      <c r="O193" s="21"/>
      <c r="P193" s="21"/>
      <c r="Q193" s="19">
        <f t="shared" si="13"/>
        <v>0.1199421481365469</v>
      </c>
      <c r="R193" s="19">
        <f t="shared" si="14"/>
        <v>0.29304507213420472</v>
      </c>
      <c r="S193" s="19">
        <f t="shared" si="15"/>
        <v>0</v>
      </c>
      <c r="T193" s="19">
        <f t="shared" si="16"/>
        <v>-0.18747921338806031</v>
      </c>
      <c r="U193" s="19">
        <f t="shared" si="17"/>
        <v>0</v>
      </c>
      <c r="V193" s="19">
        <f t="shared" si="18"/>
        <v>0</v>
      </c>
    </row>
    <row r="194" spans="1:22" x14ac:dyDescent="0.25">
      <c r="A194" s="26">
        <f>Wellpath!E194</f>
        <v>0</v>
      </c>
      <c r="B194" s="22">
        <v>0</v>
      </c>
      <c r="C194" s="22">
        <v>0</v>
      </c>
      <c r="D194" s="22" t="str">
        <f>IF(ABS(Wellpath!$L194)&lt;VerticalInc,"SING",((TAN((PI()/ 2) - Wellpath!$L194)) - TAN(Dip) * COS(Wellpath!$O194)) / GField)</f>
        <v>SING</v>
      </c>
      <c r="E194" s="20">
        <f>IF(D194="SING",(Wellpath!K195-Wellpath!K193)/2*Model!$W$8*(-SIN(Wellpath!M194)) / GField,Model!$W$8*((drdp!B194+drdp!K194)*'ABXY-TI2S'!$B194+(drdp!E194+drdp!N194)*'ABXY-TI2S'!$C194+(drdp!H194+drdp!Q194)*'ABXY-TI2S'!$D194))</f>
        <v>0</v>
      </c>
      <c r="F194" s="20">
        <f>IF(D194="SING",(Wellpath!K195-Wellpath!K193)/2*Model!$W$8*(COS(Wellpath!$M194) / GField),Model!$W$8*((drdp!C194+drdp!L194)*'ABXY-TI2S'!$B194+(drdp!F194+drdp!O194)*'ABXY-TI2S'!$C194+(drdp!I194+drdp!R194)*'ABXY-TI2S'!$D194))</f>
        <v>0</v>
      </c>
      <c r="G194" s="20">
        <f>IF(D194="SING",0,Model!$W$8*((drdp!D194+drdp!M194)*'ABXY-TI2S'!$B194+(drdp!G194+drdp!P194)*'ABXY-TI2S'!$C194+(drdp!J194+drdp!S194)*'ABXY-TI2S'!$D194))</f>
        <v>0</v>
      </c>
      <c r="H194" s="18">
        <f>IF(D194="SING",(Wellpath!K194-Wellpath!K193)/2*Model!$W$8*(-SIN(Wellpath!$M194) / GField),Model!$W$8*((drdp!B194)*'ABXY-TI2S'!$B194+(drdp!E194)*'ABXY-TI2S'!$C194+(drdp!H194)*'ABXY-TI2S'!$D194))</f>
        <v>0</v>
      </c>
      <c r="I194" s="18">
        <f>IF(D194="SING",(Wellpath!K194-Wellpath!K193)/2*Model!$W$8*(COS(Wellpath!$M194) / GField),Model!$W$8*((drdp!C194)*'ABXY-TI2S'!$B194+(drdp!F194)*'ABXY-TI2S'!$C194+(drdp!I194)*'ABXY-TI2S'!$D194))</f>
        <v>0</v>
      </c>
      <c r="J194" s="18">
        <f>IF(D194="SING",0,Model!$W$8*((drdp!D194)*'ABXY-TI2S'!$B194+(drdp!G194)*'ABXY-TI2S'!$C194+(drdp!J194)*'ABXY-TI2S'!$D194))</f>
        <v>0</v>
      </c>
      <c r="K194" s="21">
        <f>SUM(E$3:E193)+H194</f>
        <v>0.3463266494749529</v>
      </c>
      <c r="L194" s="21">
        <f>SUM(F$3:F193)+I194</f>
        <v>-0.5413363761416784</v>
      </c>
      <c r="M194" s="21">
        <f>SUM(G$3:G193)+J194</f>
        <v>0</v>
      </c>
      <c r="N194" s="21"/>
      <c r="O194" s="21"/>
      <c r="P194" s="21"/>
      <c r="Q194" s="19">
        <f t="shared" si="13"/>
        <v>0.1199421481365469</v>
      </c>
      <c r="R194" s="19">
        <f t="shared" si="14"/>
        <v>0.29304507213420472</v>
      </c>
      <c r="S194" s="19">
        <f t="shared" si="15"/>
        <v>0</v>
      </c>
      <c r="T194" s="19">
        <f t="shared" si="16"/>
        <v>-0.18747921338806031</v>
      </c>
      <c r="U194" s="19">
        <f t="shared" si="17"/>
        <v>0</v>
      </c>
      <c r="V194" s="19">
        <f t="shared" si="18"/>
        <v>0</v>
      </c>
    </row>
    <row r="195" spans="1:22" x14ac:dyDescent="0.25">
      <c r="A195" s="26">
        <f>Wellpath!E195</f>
        <v>0</v>
      </c>
      <c r="B195" s="22">
        <v>0</v>
      </c>
      <c r="C195" s="22">
        <v>0</v>
      </c>
      <c r="D195" s="22" t="str">
        <f>IF(ABS(Wellpath!$L195)&lt;VerticalInc,"SING",((TAN((PI()/ 2) - Wellpath!$L195)) - TAN(Dip) * COS(Wellpath!$O195)) / GField)</f>
        <v>SING</v>
      </c>
      <c r="E195" s="20">
        <f>IF(D195="SING",(Wellpath!K196-Wellpath!K194)/2*Model!$W$8*(-SIN(Wellpath!M195)) / GField,Model!$W$8*((drdp!B195+drdp!K195)*'ABXY-TI2S'!$B195+(drdp!E195+drdp!N195)*'ABXY-TI2S'!$C195+(drdp!H195+drdp!Q195)*'ABXY-TI2S'!$D195))</f>
        <v>0</v>
      </c>
      <c r="F195" s="20">
        <f>IF(D195="SING",(Wellpath!K196-Wellpath!K194)/2*Model!$W$8*(COS(Wellpath!$M195) / GField),Model!$W$8*((drdp!C195+drdp!L195)*'ABXY-TI2S'!$B195+(drdp!F195+drdp!O195)*'ABXY-TI2S'!$C195+(drdp!I195+drdp!R195)*'ABXY-TI2S'!$D195))</f>
        <v>0</v>
      </c>
      <c r="G195" s="20">
        <f>IF(D195="SING",0,Model!$W$8*((drdp!D195+drdp!M195)*'ABXY-TI2S'!$B195+(drdp!G195+drdp!P195)*'ABXY-TI2S'!$C195+(drdp!J195+drdp!S195)*'ABXY-TI2S'!$D195))</f>
        <v>0</v>
      </c>
      <c r="H195" s="18">
        <f>IF(D195="SING",(Wellpath!K195-Wellpath!K194)/2*Model!$W$8*(-SIN(Wellpath!$M195) / GField),Model!$W$8*((drdp!B195)*'ABXY-TI2S'!$B195+(drdp!E195)*'ABXY-TI2S'!$C195+(drdp!H195)*'ABXY-TI2S'!$D195))</f>
        <v>0</v>
      </c>
      <c r="I195" s="18">
        <f>IF(D195="SING",(Wellpath!K195-Wellpath!K194)/2*Model!$W$8*(COS(Wellpath!$M195) / GField),Model!$W$8*((drdp!C195)*'ABXY-TI2S'!$B195+(drdp!F195)*'ABXY-TI2S'!$C195+(drdp!I195)*'ABXY-TI2S'!$D195))</f>
        <v>0</v>
      </c>
      <c r="J195" s="18">
        <f>IF(D195="SING",0,Model!$W$8*((drdp!D195)*'ABXY-TI2S'!$B195+(drdp!G195)*'ABXY-TI2S'!$C195+(drdp!J195)*'ABXY-TI2S'!$D195))</f>
        <v>0</v>
      </c>
      <c r="K195" s="21">
        <f>SUM(E$3:E194)+H195</f>
        <v>0.3463266494749529</v>
      </c>
      <c r="L195" s="21">
        <f>SUM(F$3:F194)+I195</f>
        <v>-0.5413363761416784</v>
      </c>
      <c r="M195" s="21">
        <f>SUM(G$3:G194)+J195</f>
        <v>0</v>
      </c>
      <c r="N195" s="21"/>
      <c r="O195" s="21"/>
      <c r="P195" s="21"/>
      <c r="Q195" s="19">
        <f t="shared" si="13"/>
        <v>0.1199421481365469</v>
      </c>
      <c r="R195" s="19">
        <f t="shared" si="14"/>
        <v>0.29304507213420472</v>
      </c>
      <c r="S195" s="19">
        <f t="shared" si="15"/>
        <v>0</v>
      </c>
      <c r="T195" s="19">
        <f t="shared" si="16"/>
        <v>-0.18747921338806031</v>
      </c>
      <c r="U195" s="19">
        <f t="shared" si="17"/>
        <v>0</v>
      </c>
      <c r="V195" s="19">
        <f t="shared" si="18"/>
        <v>0</v>
      </c>
    </row>
    <row r="196" spans="1:22" x14ac:dyDescent="0.25">
      <c r="A196" s="26">
        <f>Wellpath!E196</f>
        <v>0</v>
      </c>
      <c r="B196" s="22">
        <v>0</v>
      </c>
      <c r="C196" s="22">
        <v>0</v>
      </c>
      <c r="D196" s="22" t="str">
        <f>IF(ABS(Wellpath!$L196)&lt;VerticalInc,"SING",((TAN((PI()/ 2) - Wellpath!$L196)) - TAN(Dip) * COS(Wellpath!$O196)) / GField)</f>
        <v>SING</v>
      </c>
      <c r="E196" s="20">
        <f>IF(D196="SING",(Wellpath!K197-Wellpath!K195)/2*Model!$W$8*(-SIN(Wellpath!M196)) / GField,Model!$W$8*((drdp!B196+drdp!K196)*'ABXY-TI2S'!$B196+(drdp!E196+drdp!N196)*'ABXY-TI2S'!$C196+(drdp!H196+drdp!Q196)*'ABXY-TI2S'!$D196))</f>
        <v>0</v>
      </c>
      <c r="F196" s="20">
        <f>IF(D196="SING",(Wellpath!K197-Wellpath!K195)/2*Model!$W$8*(COS(Wellpath!$M196) / GField),Model!$W$8*((drdp!C196+drdp!L196)*'ABXY-TI2S'!$B196+(drdp!F196+drdp!O196)*'ABXY-TI2S'!$C196+(drdp!I196+drdp!R196)*'ABXY-TI2S'!$D196))</f>
        <v>0</v>
      </c>
      <c r="G196" s="20">
        <f>IF(D196="SING",0,Model!$W$8*((drdp!D196+drdp!M196)*'ABXY-TI2S'!$B196+(drdp!G196+drdp!P196)*'ABXY-TI2S'!$C196+(drdp!J196+drdp!S196)*'ABXY-TI2S'!$D196))</f>
        <v>0</v>
      </c>
      <c r="H196" s="18">
        <f>IF(D196="SING",(Wellpath!K196-Wellpath!K195)/2*Model!$W$8*(-SIN(Wellpath!$M196) / GField),Model!$W$8*((drdp!B196)*'ABXY-TI2S'!$B196+(drdp!E196)*'ABXY-TI2S'!$C196+(drdp!H196)*'ABXY-TI2S'!$D196))</f>
        <v>0</v>
      </c>
      <c r="I196" s="18">
        <f>IF(D196="SING",(Wellpath!K196-Wellpath!K195)/2*Model!$W$8*(COS(Wellpath!$M196) / GField),Model!$W$8*((drdp!C196)*'ABXY-TI2S'!$B196+(drdp!F196)*'ABXY-TI2S'!$C196+(drdp!I196)*'ABXY-TI2S'!$D196))</f>
        <v>0</v>
      </c>
      <c r="J196" s="18">
        <f>IF(D196="SING",0,Model!$W$8*((drdp!D196)*'ABXY-TI2S'!$B196+(drdp!G196)*'ABXY-TI2S'!$C196+(drdp!J196)*'ABXY-TI2S'!$D196))</f>
        <v>0</v>
      </c>
      <c r="K196" s="21">
        <f>SUM(E$3:E195)+H196</f>
        <v>0.3463266494749529</v>
      </c>
      <c r="L196" s="21">
        <f>SUM(F$3:F195)+I196</f>
        <v>-0.5413363761416784</v>
      </c>
      <c r="M196" s="21">
        <f>SUM(G$3:G195)+J196</f>
        <v>0</v>
      </c>
      <c r="N196" s="21"/>
      <c r="O196" s="21"/>
      <c r="P196" s="21"/>
      <c r="Q196" s="19">
        <f t="shared" si="13"/>
        <v>0.1199421481365469</v>
      </c>
      <c r="R196" s="19">
        <f t="shared" si="14"/>
        <v>0.29304507213420472</v>
      </c>
      <c r="S196" s="19">
        <f t="shared" si="15"/>
        <v>0</v>
      </c>
      <c r="T196" s="19">
        <f t="shared" si="16"/>
        <v>-0.18747921338806031</v>
      </c>
      <c r="U196" s="19">
        <f t="shared" si="17"/>
        <v>0</v>
      </c>
      <c r="V196" s="19">
        <f t="shared" si="18"/>
        <v>0</v>
      </c>
    </row>
    <row r="197" spans="1:22" x14ac:dyDescent="0.25">
      <c r="A197" s="26">
        <f>Wellpath!E197</f>
        <v>0</v>
      </c>
      <c r="B197" s="22">
        <v>0</v>
      </c>
      <c r="C197" s="22">
        <v>0</v>
      </c>
      <c r="D197" s="22" t="str">
        <f>IF(ABS(Wellpath!$L197)&lt;VerticalInc,"SING",((TAN((PI()/ 2) - Wellpath!$L197)) - TAN(Dip) * COS(Wellpath!$O197)) / GField)</f>
        <v>SING</v>
      </c>
      <c r="E197" s="20">
        <f>IF(D197="SING",(Wellpath!K198-Wellpath!K196)/2*Model!$W$8*(-SIN(Wellpath!M197)) / GField,Model!$W$8*((drdp!B197+drdp!K197)*'ABXY-TI2S'!$B197+(drdp!E197+drdp!N197)*'ABXY-TI2S'!$C197+(drdp!H197+drdp!Q197)*'ABXY-TI2S'!$D197))</f>
        <v>0</v>
      </c>
      <c r="F197" s="20">
        <f>IF(D197="SING",(Wellpath!K198-Wellpath!K196)/2*Model!$W$8*(COS(Wellpath!$M197) / GField),Model!$W$8*((drdp!C197+drdp!L197)*'ABXY-TI2S'!$B197+(drdp!F197+drdp!O197)*'ABXY-TI2S'!$C197+(drdp!I197+drdp!R197)*'ABXY-TI2S'!$D197))</f>
        <v>0</v>
      </c>
      <c r="G197" s="20">
        <f>IF(D197="SING",0,Model!$W$8*((drdp!D197+drdp!M197)*'ABXY-TI2S'!$B197+(drdp!G197+drdp!P197)*'ABXY-TI2S'!$C197+(drdp!J197+drdp!S197)*'ABXY-TI2S'!$D197))</f>
        <v>0</v>
      </c>
      <c r="H197" s="18">
        <f>IF(D197="SING",(Wellpath!K197-Wellpath!K196)/2*Model!$W$8*(-SIN(Wellpath!$M197) / GField),Model!$W$8*((drdp!B197)*'ABXY-TI2S'!$B197+(drdp!E197)*'ABXY-TI2S'!$C197+(drdp!H197)*'ABXY-TI2S'!$D197))</f>
        <v>0</v>
      </c>
      <c r="I197" s="18">
        <f>IF(D197="SING",(Wellpath!K197-Wellpath!K196)/2*Model!$W$8*(COS(Wellpath!$M197) / GField),Model!$W$8*((drdp!C197)*'ABXY-TI2S'!$B197+(drdp!F197)*'ABXY-TI2S'!$C197+(drdp!I197)*'ABXY-TI2S'!$D197))</f>
        <v>0</v>
      </c>
      <c r="J197" s="18">
        <f>IF(D197="SING",0,Model!$W$8*((drdp!D197)*'ABXY-TI2S'!$B197+(drdp!G197)*'ABXY-TI2S'!$C197+(drdp!J197)*'ABXY-TI2S'!$D197))</f>
        <v>0</v>
      </c>
      <c r="K197" s="21">
        <f>SUM(E$3:E196)+H197</f>
        <v>0.3463266494749529</v>
      </c>
      <c r="L197" s="21">
        <f>SUM(F$3:F196)+I197</f>
        <v>-0.5413363761416784</v>
      </c>
      <c r="M197" s="21">
        <f>SUM(G$3:G196)+J197</f>
        <v>0</v>
      </c>
      <c r="N197" s="21"/>
      <c r="O197" s="21"/>
      <c r="P197" s="21"/>
      <c r="Q197" s="19">
        <f t="shared" si="13"/>
        <v>0.1199421481365469</v>
      </c>
      <c r="R197" s="19">
        <f t="shared" si="14"/>
        <v>0.29304507213420472</v>
      </c>
      <c r="S197" s="19">
        <f t="shared" si="15"/>
        <v>0</v>
      </c>
      <c r="T197" s="19">
        <f t="shared" si="16"/>
        <v>-0.18747921338806031</v>
      </c>
      <c r="U197" s="19">
        <f t="shared" si="17"/>
        <v>0</v>
      </c>
      <c r="V197" s="19">
        <f t="shared" si="18"/>
        <v>0</v>
      </c>
    </row>
    <row r="198" spans="1:22" x14ac:dyDescent="0.25">
      <c r="A198" s="26">
        <f>Wellpath!E198</f>
        <v>0</v>
      </c>
      <c r="B198" s="22">
        <v>0</v>
      </c>
      <c r="C198" s="22">
        <v>0</v>
      </c>
      <c r="D198" s="22" t="str">
        <f>IF(ABS(Wellpath!$L198)&lt;VerticalInc,"SING",((TAN((PI()/ 2) - Wellpath!$L198)) - TAN(Dip) * COS(Wellpath!$O198)) / GField)</f>
        <v>SING</v>
      </c>
      <c r="E198" s="20">
        <f>IF(D198="SING",(Wellpath!K199-Wellpath!K197)/2*Model!$W$8*(-SIN(Wellpath!M198)) / GField,Model!$W$8*((drdp!B198+drdp!K198)*'ABXY-TI2S'!$B198+(drdp!E198+drdp!N198)*'ABXY-TI2S'!$C198+(drdp!H198+drdp!Q198)*'ABXY-TI2S'!$D198))</f>
        <v>0</v>
      </c>
      <c r="F198" s="20">
        <f>IF(D198="SING",(Wellpath!K199-Wellpath!K197)/2*Model!$W$8*(COS(Wellpath!$M198) / GField),Model!$W$8*((drdp!C198+drdp!L198)*'ABXY-TI2S'!$B198+(drdp!F198+drdp!O198)*'ABXY-TI2S'!$C198+(drdp!I198+drdp!R198)*'ABXY-TI2S'!$D198))</f>
        <v>0</v>
      </c>
      <c r="G198" s="20">
        <f>IF(D198="SING",0,Model!$W$8*((drdp!D198+drdp!M198)*'ABXY-TI2S'!$B198+(drdp!G198+drdp!P198)*'ABXY-TI2S'!$C198+(drdp!J198+drdp!S198)*'ABXY-TI2S'!$D198))</f>
        <v>0</v>
      </c>
      <c r="H198" s="18">
        <f>IF(D198="SING",(Wellpath!K198-Wellpath!K197)/2*Model!$W$8*(-SIN(Wellpath!$M198) / GField),Model!$W$8*((drdp!B198)*'ABXY-TI2S'!$B198+(drdp!E198)*'ABXY-TI2S'!$C198+(drdp!H198)*'ABXY-TI2S'!$D198))</f>
        <v>0</v>
      </c>
      <c r="I198" s="18">
        <f>IF(D198="SING",(Wellpath!K198-Wellpath!K197)/2*Model!$W$8*(COS(Wellpath!$M198) / GField),Model!$W$8*((drdp!C198)*'ABXY-TI2S'!$B198+(drdp!F198)*'ABXY-TI2S'!$C198+(drdp!I198)*'ABXY-TI2S'!$D198))</f>
        <v>0</v>
      </c>
      <c r="J198" s="18">
        <f>IF(D198="SING",0,Model!$W$8*((drdp!D198)*'ABXY-TI2S'!$B198+(drdp!G198)*'ABXY-TI2S'!$C198+(drdp!J198)*'ABXY-TI2S'!$D198))</f>
        <v>0</v>
      </c>
      <c r="K198" s="21">
        <f>SUM(E$3:E197)+H198</f>
        <v>0.3463266494749529</v>
      </c>
      <c r="L198" s="21">
        <f>SUM(F$3:F197)+I198</f>
        <v>-0.5413363761416784</v>
      </c>
      <c r="M198" s="21">
        <f>SUM(G$3:G197)+J198</f>
        <v>0</v>
      </c>
      <c r="N198" s="21"/>
      <c r="O198" s="21"/>
      <c r="P198" s="21"/>
      <c r="Q198" s="19">
        <f t="shared" ref="Q198:Q261" si="19">K198^2</f>
        <v>0.1199421481365469</v>
      </c>
      <c r="R198" s="19">
        <f t="shared" ref="R198:R261" si="20">L198^2</f>
        <v>0.29304507213420472</v>
      </c>
      <c r="S198" s="19">
        <f t="shared" ref="S198:S261" si="21">M198^2</f>
        <v>0</v>
      </c>
      <c r="T198" s="19">
        <f t="shared" ref="T198:T261" si="22">K198*L198</f>
        <v>-0.18747921338806031</v>
      </c>
      <c r="U198" s="19">
        <f t="shared" ref="U198:U261" si="23">K198*M198</f>
        <v>0</v>
      </c>
      <c r="V198" s="19">
        <f t="shared" ref="V198:V261" si="24">L198*M198</f>
        <v>0</v>
      </c>
    </row>
    <row r="199" spans="1:22" x14ac:dyDescent="0.25">
      <c r="A199" s="26">
        <f>Wellpath!E199</f>
        <v>0</v>
      </c>
      <c r="B199" s="22">
        <v>0</v>
      </c>
      <c r="C199" s="22">
        <v>0</v>
      </c>
      <c r="D199" s="22" t="str">
        <f>IF(ABS(Wellpath!$L199)&lt;VerticalInc,"SING",((TAN((PI()/ 2) - Wellpath!$L199)) - TAN(Dip) * COS(Wellpath!$O199)) / GField)</f>
        <v>SING</v>
      </c>
      <c r="E199" s="20">
        <f>IF(D199="SING",(Wellpath!K200-Wellpath!K198)/2*Model!$W$8*(-SIN(Wellpath!M199)) / GField,Model!$W$8*((drdp!B199+drdp!K199)*'ABXY-TI2S'!$B199+(drdp!E199+drdp!N199)*'ABXY-TI2S'!$C199+(drdp!H199+drdp!Q199)*'ABXY-TI2S'!$D199))</f>
        <v>0</v>
      </c>
      <c r="F199" s="20">
        <f>IF(D199="SING",(Wellpath!K200-Wellpath!K198)/2*Model!$W$8*(COS(Wellpath!$M199) / GField),Model!$W$8*((drdp!C199+drdp!L199)*'ABXY-TI2S'!$B199+(drdp!F199+drdp!O199)*'ABXY-TI2S'!$C199+(drdp!I199+drdp!R199)*'ABXY-TI2S'!$D199))</f>
        <v>0</v>
      </c>
      <c r="G199" s="20">
        <f>IF(D199="SING",0,Model!$W$8*((drdp!D199+drdp!M199)*'ABXY-TI2S'!$B199+(drdp!G199+drdp!P199)*'ABXY-TI2S'!$C199+(drdp!J199+drdp!S199)*'ABXY-TI2S'!$D199))</f>
        <v>0</v>
      </c>
      <c r="H199" s="18">
        <f>IF(D199="SING",(Wellpath!K199-Wellpath!K198)/2*Model!$W$8*(-SIN(Wellpath!$M199) / GField),Model!$W$8*((drdp!B199)*'ABXY-TI2S'!$B199+(drdp!E199)*'ABXY-TI2S'!$C199+(drdp!H199)*'ABXY-TI2S'!$D199))</f>
        <v>0</v>
      </c>
      <c r="I199" s="18">
        <f>IF(D199="SING",(Wellpath!K199-Wellpath!K198)/2*Model!$W$8*(COS(Wellpath!$M199) / GField),Model!$W$8*((drdp!C199)*'ABXY-TI2S'!$B199+(drdp!F199)*'ABXY-TI2S'!$C199+(drdp!I199)*'ABXY-TI2S'!$D199))</f>
        <v>0</v>
      </c>
      <c r="J199" s="18">
        <f>IF(D199="SING",0,Model!$W$8*((drdp!D199)*'ABXY-TI2S'!$B199+(drdp!G199)*'ABXY-TI2S'!$C199+(drdp!J199)*'ABXY-TI2S'!$D199))</f>
        <v>0</v>
      </c>
      <c r="K199" s="21">
        <f>SUM(E$3:E198)+H199</f>
        <v>0.3463266494749529</v>
      </c>
      <c r="L199" s="21">
        <f>SUM(F$3:F198)+I199</f>
        <v>-0.5413363761416784</v>
      </c>
      <c r="M199" s="21">
        <f>SUM(G$3:G198)+J199</f>
        <v>0</v>
      </c>
      <c r="N199" s="21"/>
      <c r="O199" s="21"/>
      <c r="P199" s="21"/>
      <c r="Q199" s="19">
        <f t="shared" si="19"/>
        <v>0.1199421481365469</v>
      </c>
      <c r="R199" s="19">
        <f t="shared" si="20"/>
        <v>0.29304507213420472</v>
      </c>
      <c r="S199" s="19">
        <f t="shared" si="21"/>
        <v>0</v>
      </c>
      <c r="T199" s="19">
        <f t="shared" si="22"/>
        <v>-0.18747921338806031</v>
      </c>
      <c r="U199" s="19">
        <f t="shared" si="23"/>
        <v>0</v>
      </c>
      <c r="V199" s="19">
        <f t="shared" si="24"/>
        <v>0</v>
      </c>
    </row>
    <row r="200" spans="1:22" x14ac:dyDescent="0.25">
      <c r="A200" s="26">
        <f>Wellpath!E200</f>
        <v>0</v>
      </c>
      <c r="B200" s="22">
        <v>0</v>
      </c>
      <c r="C200" s="22">
        <v>0</v>
      </c>
      <c r="D200" s="22" t="str">
        <f>IF(ABS(Wellpath!$L200)&lt;VerticalInc,"SING",((TAN((PI()/ 2) - Wellpath!$L200)) - TAN(Dip) * COS(Wellpath!$O200)) / GField)</f>
        <v>SING</v>
      </c>
      <c r="E200" s="20">
        <f>IF(D200="SING",(Wellpath!K201-Wellpath!K199)/2*Model!$W$8*(-SIN(Wellpath!M200)) / GField,Model!$W$8*((drdp!B200+drdp!K200)*'ABXY-TI2S'!$B200+(drdp!E200+drdp!N200)*'ABXY-TI2S'!$C200+(drdp!H200+drdp!Q200)*'ABXY-TI2S'!$D200))</f>
        <v>0</v>
      </c>
      <c r="F200" s="20">
        <f>IF(D200="SING",(Wellpath!K201-Wellpath!K199)/2*Model!$W$8*(COS(Wellpath!$M200) / GField),Model!$W$8*((drdp!C200+drdp!L200)*'ABXY-TI2S'!$B200+(drdp!F200+drdp!O200)*'ABXY-TI2S'!$C200+(drdp!I200+drdp!R200)*'ABXY-TI2S'!$D200))</f>
        <v>0</v>
      </c>
      <c r="G200" s="20">
        <f>IF(D200="SING",0,Model!$W$8*((drdp!D200+drdp!M200)*'ABXY-TI2S'!$B200+(drdp!G200+drdp!P200)*'ABXY-TI2S'!$C200+(drdp!J200+drdp!S200)*'ABXY-TI2S'!$D200))</f>
        <v>0</v>
      </c>
      <c r="H200" s="18">
        <f>IF(D200="SING",(Wellpath!K200-Wellpath!K199)/2*Model!$W$8*(-SIN(Wellpath!$M200) / GField),Model!$W$8*((drdp!B200)*'ABXY-TI2S'!$B200+(drdp!E200)*'ABXY-TI2S'!$C200+(drdp!H200)*'ABXY-TI2S'!$D200))</f>
        <v>0</v>
      </c>
      <c r="I200" s="18">
        <f>IF(D200="SING",(Wellpath!K200-Wellpath!K199)/2*Model!$W$8*(COS(Wellpath!$M200) / GField),Model!$W$8*((drdp!C200)*'ABXY-TI2S'!$B200+(drdp!F200)*'ABXY-TI2S'!$C200+(drdp!I200)*'ABXY-TI2S'!$D200))</f>
        <v>0</v>
      </c>
      <c r="J200" s="18">
        <f>IF(D200="SING",0,Model!$W$8*((drdp!D200)*'ABXY-TI2S'!$B200+(drdp!G200)*'ABXY-TI2S'!$C200+(drdp!J200)*'ABXY-TI2S'!$D200))</f>
        <v>0</v>
      </c>
      <c r="K200" s="21">
        <f>SUM(E$3:E199)+H200</f>
        <v>0.3463266494749529</v>
      </c>
      <c r="L200" s="21">
        <f>SUM(F$3:F199)+I200</f>
        <v>-0.5413363761416784</v>
      </c>
      <c r="M200" s="21">
        <f>SUM(G$3:G199)+J200</f>
        <v>0</v>
      </c>
      <c r="N200" s="21"/>
      <c r="O200" s="21"/>
      <c r="P200" s="21"/>
      <c r="Q200" s="19">
        <f t="shared" si="19"/>
        <v>0.1199421481365469</v>
      </c>
      <c r="R200" s="19">
        <f t="shared" si="20"/>
        <v>0.29304507213420472</v>
      </c>
      <c r="S200" s="19">
        <f t="shared" si="21"/>
        <v>0</v>
      </c>
      <c r="T200" s="19">
        <f t="shared" si="22"/>
        <v>-0.18747921338806031</v>
      </c>
      <c r="U200" s="19">
        <f t="shared" si="23"/>
        <v>0</v>
      </c>
      <c r="V200" s="19">
        <f t="shared" si="24"/>
        <v>0</v>
      </c>
    </row>
    <row r="201" spans="1:22" x14ac:dyDescent="0.25">
      <c r="A201" s="26">
        <f>Wellpath!E201</f>
        <v>0</v>
      </c>
      <c r="B201" s="22">
        <v>0</v>
      </c>
      <c r="C201" s="22">
        <v>0</v>
      </c>
      <c r="D201" s="22" t="str">
        <f>IF(ABS(Wellpath!$L201)&lt;VerticalInc,"SING",((TAN((PI()/ 2) - Wellpath!$L201)) - TAN(Dip) * COS(Wellpath!$O201)) / GField)</f>
        <v>SING</v>
      </c>
      <c r="E201" s="20">
        <f>IF(D201="SING",(Wellpath!K202-Wellpath!K200)/2*Model!$W$8*(-SIN(Wellpath!M201)) / GField,Model!$W$8*((drdp!B201+drdp!K201)*'ABXY-TI2S'!$B201+(drdp!E201+drdp!N201)*'ABXY-TI2S'!$C201+(drdp!H201+drdp!Q201)*'ABXY-TI2S'!$D201))</f>
        <v>0</v>
      </c>
      <c r="F201" s="20">
        <f>IF(D201="SING",(Wellpath!K202-Wellpath!K200)/2*Model!$W$8*(COS(Wellpath!$M201) / GField),Model!$W$8*((drdp!C201+drdp!L201)*'ABXY-TI2S'!$B201+(drdp!F201+drdp!O201)*'ABXY-TI2S'!$C201+(drdp!I201+drdp!R201)*'ABXY-TI2S'!$D201))</f>
        <v>0</v>
      </c>
      <c r="G201" s="20">
        <f>IF(D201="SING",0,Model!$W$8*((drdp!D201+drdp!M201)*'ABXY-TI2S'!$B201+(drdp!G201+drdp!P201)*'ABXY-TI2S'!$C201+(drdp!J201+drdp!S201)*'ABXY-TI2S'!$D201))</f>
        <v>0</v>
      </c>
      <c r="H201" s="18">
        <f>IF(D201="SING",(Wellpath!K201-Wellpath!K200)/2*Model!$W$8*(-SIN(Wellpath!$M201) / GField),Model!$W$8*((drdp!B201)*'ABXY-TI2S'!$B201+(drdp!E201)*'ABXY-TI2S'!$C201+(drdp!H201)*'ABXY-TI2S'!$D201))</f>
        <v>0</v>
      </c>
      <c r="I201" s="18">
        <f>IF(D201="SING",(Wellpath!K201-Wellpath!K200)/2*Model!$W$8*(COS(Wellpath!$M201) / GField),Model!$W$8*((drdp!C201)*'ABXY-TI2S'!$B201+(drdp!F201)*'ABXY-TI2S'!$C201+(drdp!I201)*'ABXY-TI2S'!$D201))</f>
        <v>0</v>
      </c>
      <c r="J201" s="18">
        <f>IF(D201="SING",0,Model!$W$8*((drdp!D201)*'ABXY-TI2S'!$B201+(drdp!G201)*'ABXY-TI2S'!$C201+(drdp!J201)*'ABXY-TI2S'!$D201))</f>
        <v>0</v>
      </c>
      <c r="K201" s="21">
        <f>SUM(E$3:E200)+H201</f>
        <v>0.3463266494749529</v>
      </c>
      <c r="L201" s="21">
        <f>SUM(F$3:F200)+I201</f>
        <v>-0.5413363761416784</v>
      </c>
      <c r="M201" s="21">
        <f>SUM(G$3:G200)+J201</f>
        <v>0</v>
      </c>
      <c r="N201" s="21"/>
      <c r="O201" s="21"/>
      <c r="P201" s="21"/>
      <c r="Q201" s="19">
        <f t="shared" si="19"/>
        <v>0.1199421481365469</v>
      </c>
      <c r="R201" s="19">
        <f t="shared" si="20"/>
        <v>0.29304507213420472</v>
      </c>
      <c r="S201" s="19">
        <f t="shared" si="21"/>
        <v>0</v>
      </c>
      <c r="T201" s="19">
        <f t="shared" si="22"/>
        <v>-0.18747921338806031</v>
      </c>
      <c r="U201" s="19">
        <f t="shared" si="23"/>
        <v>0</v>
      </c>
      <c r="V201" s="19">
        <f t="shared" si="24"/>
        <v>0</v>
      </c>
    </row>
    <row r="202" spans="1:22" x14ac:dyDescent="0.25">
      <c r="A202" s="26">
        <f>Wellpath!E202</f>
        <v>0</v>
      </c>
      <c r="B202" s="22">
        <v>0</v>
      </c>
      <c r="C202" s="22">
        <v>0</v>
      </c>
      <c r="D202" s="22" t="str">
        <f>IF(ABS(Wellpath!$L202)&lt;VerticalInc,"SING",((TAN((PI()/ 2) - Wellpath!$L202)) - TAN(Dip) * COS(Wellpath!$O202)) / GField)</f>
        <v>SING</v>
      </c>
      <c r="E202" s="20">
        <f>IF(D202="SING",(Wellpath!K203-Wellpath!K201)/2*Model!$W$8*(-SIN(Wellpath!M202)) / GField,Model!$W$8*((drdp!B202+drdp!K202)*'ABXY-TI2S'!$B202+(drdp!E202+drdp!N202)*'ABXY-TI2S'!$C202+(drdp!H202+drdp!Q202)*'ABXY-TI2S'!$D202))</f>
        <v>0</v>
      </c>
      <c r="F202" s="20">
        <f>IF(D202="SING",(Wellpath!K203-Wellpath!K201)/2*Model!$W$8*(COS(Wellpath!$M202) / GField),Model!$W$8*((drdp!C202+drdp!L202)*'ABXY-TI2S'!$B202+(drdp!F202+drdp!O202)*'ABXY-TI2S'!$C202+(drdp!I202+drdp!R202)*'ABXY-TI2S'!$D202))</f>
        <v>0</v>
      </c>
      <c r="G202" s="20">
        <f>IF(D202="SING",0,Model!$W$8*((drdp!D202+drdp!M202)*'ABXY-TI2S'!$B202+(drdp!G202+drdp!P202)*'ABXY-TI2S'!$C202+(drdp!J202+drdp!S202)*'ABXY-TI2S'!$D202))</f>
        <v>0</v>
      </c>
      <c r="H202" s="18">
        <f>IF(D202="SING",(Wellpath!K202-Wellpath!K201)/2*Model!$W$8*(-SIN(Wellpath!$M202) / GField),Model!$W$8*((drdp!B202)*'ABXY-TI2S'!$B202+(drdp!E202)*'ABXY-TI2S'!$C202+(drdp!H202)*'ABXY-TI2S'!$D202))</f>
        <v>0</v>
      </c>
      <c r="I202" s="18">
        <f>IF(D202="SING",(Wellpath!K202-Wellpath!K201)/2*Model!$W$8*(COS(Wellpath!$M202) / GField),Model!$W$8*((drdp!C202)*'ABXY-TI2S'!$B202+(drdp!F202)*'ABXY-TI2S'!$C202+(drdp!I202)*'ABXY-TI2S'!$D202))</f>
        <v>0</v>
      </c>
      <c r="J202" s="18">
        <f>IF(D202="SING",0,Model!$W$8*((drdp!D202)*'ABXY-TI2S'!$B202+(drdp!G202)*'ABXY-TI2S'!$C202+(drdp!J202)*'ABXY-TI2S'!$D202))</f>
        <v>0</v>
      </c>
      <c r="K202" s="21">
        <f>SUM(E$3:E201)+H202</f>
        <v>0.3463266494749529</v>
      </c>
      <c r="L202" s="21">
        <f>SUM(F$3:F201)+I202</f>
        <v>-0.5413363761416784</v>
      </c>
      <c r="M202" s="21">
        <f>SUM(G$3:G201)+J202</f>
        <v>0</v>
      </c>
      <c r="N202" s="21"/>
      <c r="O202" s="21"/>
      <c r="P202" s="21"/>
      <c r="Q202" s="19">
        <f t="shared" si="19"/>
        <v>0.1199421481365469</v>
      </c>
      <c r="R202" s="19">
        <f t="shared" si="20"/>
        <v>0.29304507213420472</v>
      </c>
      <c r="S202" s="19">
        <f t="shared" si="21"/>
        <v>0</v>
      </c>
      <c r="T202" s="19">
        <f t="shared" si="22"/>
        <v>-0.18747921338806031</v>
      </c>
      <c r="U202" s="19">
        <f t="shared" si="23"/>
        <v>0</v>
      </c>
      <c r="V202" s="19">
        <f t="shared" si="24"/>
        <v>0</v>
      </c>
    </row>
    <row r="203" spans="1:22" x14ac:dyDescent="0.25">
      <c r="A203" s="26">
        <f>Wellpath!E203</f>
        <v>0</v>
      </c>
      <c r="B203" s="22">
        <v>0</v>
      </c>
      <c r="C203" s="22">
        <v>0</v>
      </c>
      <c r="D203" s="22" t="str">
        <f>IF(ABS(Wellpath!$L203)&lt;VerticalInc,"SING",((TAN((PI()/ 2) - Wellpath!$L203)) - TAN(Dip) * COS(Wellpath!$O203)) / GField)</f>
        <v>SING</v>
      </c>
      <c r="E203" s="20">
        <f>IF(D203="SING",(Wellpath!K204-Wellpath!K202)/2*Model!$W$8*(-SIN(Wellpath!M203)) / GField,Model!$W$8*((drdp!B203+drdp!K203)*'ABXY-TI2S'!$B203+(drdp!E203+drdp!N203)*'ABXY-TI2S'!$C203+(drdp!H203+drdp!Q203)*'ABXY-TI2S'!$D203))</f>
        <v>0</v>
      </c>
      <c r="F203" s="20">
        <f>IF(D203="SING",(Wellpath!K204-Wellpath!K202)/2*Model!$W$8*(COS(Wellpath!$M203) / GField),Model!$W$8*((drdp!C203+drdp!L203)*'ABXY-TI2S'!$B203+(drdp!F203+drdp!O203)*'ABXY-TI2S'!$C203+(drdp!I203+drdp!R203)*'ABXY-TI2S'!$D203))</f>
        <v>0</v>
      </c>
      <c r="G203" s="20">
        <f>IF(D203="SING",0,Model!$W$8*((drdp!D203+drdp!M203)*'ABXY-TI2S'!$B203+(drdp!G203+drdp!P203)*'ABXY-TI2S'!$C203+(drdp!J203+drdp!S203)*'ABXY-TI2S'!$D203))</f>
        <v>0</v>
      </c>
      <c r="H203" s="18">
        <f>IF(D203="SING",(Wellpath!K203-Wellpath!K202)/2*Model!$W$8*(-SIN(Wellpath!$M203) / GField),Model!$W$8*((drdp!B203)*'ABXY-TI2S'!$B203+(drdp!E203)*'ABXY-TI2S'!$C203+(drdp!H203)*'ABXY-TI2S'!$D203))</f>
        <v>0</v>
      </c>
      <c r="I203" s="18">
        <f>IF(D203="SING",(Wellpath!K203-Wellpath!K202)/2*Model!$W$8*(COS(Wellpath!$M203) / GField),Model!$W$8*((drdp!C203)*'ABXY-TI2S'!$B203+(drdp!F203)*'ABXY-TI2S'!$C203+(drdp!I203)*'ABXY-TI2S'!$D203))</f>
        <v>0</v>
      </c>
      <c r="J203" s="18">
        <f>IF(D203="SING",0,Model!$W$8*((drdp!D203)*'ABXY-TI2S'!$B203+(drdp!G203)*'ABXY-TI2S'!$C203+(drdp!J203)*'ABXY-TI2S'!$D203))</f>
        <v>0</v>
      </c>
      <c r="K203" s="21">
        <f>SUM(E$3:E202)+H203</f>
        <v>0.3463266494749529</v>
      </c>
      <c r="L203" s="21">
        <f>SUM(F$3:F202)+I203</f>
        <v>-0.5413363761416784</v>
      </c>
      <c r="M203" s="21">
        <f>SUM(G$3:G202)+J203</f>
        <v>0</v>
      </c>
      <c r="N203" s="21"/>
      <c r="O203" s="21"/>
      <c r="P203" s="21"/>
      <c r="Q203" s="19">
        <f t="shared" si="19"/>
        <v>0.1199421481365469</v>
      </c>
      <c r="R203" s="19">
        <f t="shared" si="20"/>
        <v>0.29304507213420472</v>
      </c>
      <c r="S203" s="19">
        <f t="shared" si="21"/>
        <v>0</v>
      </c>
      <c r="T203" s="19">
        <f t="shared" si="22"/>
        <v>-0.18747921338806031</v>
      </c>
      <c r="U203" s="19">
        <f t="shared" si="23"/>
        <v>0</v>
      </c>
      <c r="V203" s="19">
        <f t="shared" si="24"/>
        <v>0</v>
      </c>
    </row>
    <row r="204" spans="1:22" x14ac:dyDescent="0.25">
      <c r="A204" s="26">
        <f>Wellpath!E204</f>
        <v>0</v>
      </c>
      <c r="B204" s="22">
        <v>0</v>
      </c>
      <c r="C204" s="22">
        <v>0</v>
      </c>
      <c r="D204" s="22" t="str">
        <f>IF(ABS(Wellpath!$L204)&lt;VerticalInc,"SING",((TAN((PI()/ 2) - Wellpath!$L204)) - TAN(Dip) * COS(Wellpath!$O204)) / GField)</f>
        <v>SING</v>
      </c>
      <c r="E204" s="20">
        <f>IF(D204="SING",(Wellpath!K205-Wellpath!K203)/2*Model!$W$8*(-SIN(Wellpath!M204)) / GField,Model!$W$8*((drdp!B204+drdp!K204)*'ABXY-TI2S'!$B204+(drdp!E204+drdp!N204)*'ABXY-TI2S'!$C204+(drdp!H204+drdp!Q204)*'ABXY-TI2S'!$D204))</f>
        <v>0</v>
      </c>
      <c r="F204" s="20">
        <f>IF(D204="SING",(Wellpath!K205-Wellpath!K203)/2*Model!$W$8*(COS(Wellpath!$M204) / GField),Model!$W$8*((drdp!C204+drdp!L204)*'ABXY-TI2S'!$B204+(drdp!F204+drdp!O204)*'ABXY-TI2S'!$C204+(drdp!I204+drdp!R204)*'ABXY-TI2S'!$D204))</f>
        <v>0</v>
      </c>
      <c r="G204" s="20">
        <f>IF(D204="SING",0,Model!$W$8*((drdp!D204+drdp!M204)*'ABXY-TI2S'!$B204+(drdp!G204+drdp!P204)*'ABXY-TI2S'!$C204+(drdp!J204+drdp!S204)*'ABXY-TI2S'!$D204))</f>
        <v>0</v>
      </c>
      <c r="H204" s="18">
        <f>IF(D204="SING",(Wellpath!K204-Wellpath!K203)/2*Model!$W$8*(-SIN(Wellpath!$M204) / GField),Model!$W$8*((drdp!B204)*'ABXY-TI2S'!$B204+(drdp!E204)*'ABXY-TI2S'!$C204+(drdp!H204)*'ABXY-TI2S'!$D204))</f>
        <v>0</v>
      </c>
      <c r="I204" s="18">
        <f>IF(D204="SING",(Wellpath!K204-Wellpath!K203)/2*Model!$W$8*(COS(Wellpath!$M204) / GField),Model!$W$8*((drdp!C204)*'ABXY-TI2S'!$B204+(drdp!F204)*'ABXY-TI2S'!$C204+(drdp!I204)*'ABXY-TI2S'!$D204))</f>
        <v>0</v>
      </c>
      <c r="J204" s="18">
        <f>IF(D204="SING",0,Model!$W$8*((drdp!D204)*'ABXY-TI2S'!$B204+(drdp!G204)*'ABXY-TI2S'!$C204+(drdp!J204)*'ABXY-TI2S'!$D204))</f>
        <v>0</v>
      </c>
      <c r="K204" s="21">
        <f>SUM(E$3:E203)+H204</f>
        <v>0.3463266494749529</v>
      </c>
      <c r="L204" s="21">
        <f>SUM(F$3:F203)+I204</f>
        <v>-0.5413363761416784</v>
      </c>
      <c r="M204" s="21">
        <f>SUM(G$3:G203)+J204</f>
        <v>0</v>
      </c>
      <c r="N204" s="21"/>
      <c r="O204" s="21"/>
      <c r="P204" s="21"/>
      <c r="Q204" s="19">
        <f t="shared" si="19"/>
        <v>0.1199421481365469</v>
      </c>
      <c r="R204" s="19">
        <f t="shared" si="20"/>
        <v>0.29304507213420472</v>
      </c>
      <c r="S204" s="19">
        <f t="shared" si="21"/>
        <v>0</v>
      </c>
      <c r="T204" s="19">
        <f t="shared" si="22"/>
        <v>-0.18747921338806031</v>
      </c>
      <c r="U204" s="19">
        <f t="shared" si="23"/>
        <v>0</v>
      </c>
      <c r="V204" s="19">
        <f t="shared" si="24"/>
        <v>0</v>
      </c>
    </row>
    <row r="205" spans="1:22" x14ac:dyDescent="0.25">
      <c r="A205" s="26">
        <f>Wellpath!E205</f>
        <v>0</v>
      </c>
      <c r="B205" s="22">
        <v>0</v>
      </c>
      <c r="C205" s="22">
        <v>0</v>
      </c>
      <c r="D205" s="22" t="str">
        <f>IF(ABS(Wellpath!$L205)&lt;VerticalInc,"SING",((TAN((PI()/ 2) - Wellpath!$L205)) - TAN(Dip) * COS(Wellpath!$O205)) / GField)</f>
        <v>SING</v>
      </c>
      <c r="E205" s="20">
        <f>IF(D205="SING",(Wellpath!K206-Wellpath!K204)/2*Model!$W$8*(-SIN(Wellpath!M205)) / GField,Model!$W$8*((drdp!B205+drdp!K205)*'ABXY-TI2S'!$B205+(drdp!E205+drdp!N205)*'ABXY-TI2S'!$C205+(drdp!H205+drdp!Q205)*'ABXY-TI2S'!$D205))</f>
        <v>0</v>
      </c>
      <c r="F205" s="20">
        <f>IF(D205="SING",(Wellpath!K206-Wellpath!K204)/2*Model!$W$8*(COS(Wellpath!$M205) / GField),Model!$W$8*((drdp!C205+drdp!L205)*'ABXY-TI2S'!$B205+(drdp!F205+drdp!O205)*'ABXY-TI2S'!$C205+(drdp!I205+drdp!R205)*'ABXY-TI2S'!$D205))</f>
        <v>0</v>
      </c>
      <c r="G205" s="20">
        <f>IF(D205="SING",0,Model!$W$8*((drdp!D205+drdp!M205)*'ABXY-TI2S'!$B205+(drdp!G205+drdp!P205)*'ABXY-TI2S'!$C205+(drdp!J205+drdp!S205)*'ABXY-TI2S'!$D205))</f>
        <v>0</v>
      </c>
      <c r="H205" s="18">
        <f>IF(D205="SING",(Wellpath!K205-Wellpath!K204)/2*Model!$W$8*(-SIN(Wellpath!$M205) / GField),Model!$W$8*((drdp!B205)*'ABXY-TI2S'!$B205+(drdp!E205)*'ABXY-TI2S'!$C205+(drdp!H205)*'ABXY-TI2S'!$D205))</f>
        <v>0</v>
      </c>
      <c r="I205" s="18">
        <f>IF(D205="SING",(Wellpath!K205-Wellpath!K204)/2*Model!$W$8*(COS(Wellpath!$M205) / GField),Model!$W$8*((drdp!C205)*'ABXY-TI2S'!$B205+(drdp!F205)*'ABXY-TI2S'!$C205+(drdp!I205)*'ABXY-TI2S'!$D205))</f>
        <v>0</v>
      </c>
      <c r="J205" s="18">
        <f>IF(D205="SING",0,Model!$W$8*((drdp!D205)*'ABXY-TI2S'!$B205+(drdp!G205)*'ABXY-TI2S'!$C205+(drdp!J205)*'ABXY-TI2S'!$D205))</f>
        <v>0</v>
      </c>
      <c r="K205" s="21">
        <f>SUM(E$3:E204)+H205</f>
        <v>0.3463266494749529</v>
      </c>
      <c r="L205" s="21">
        <f>SUM(F$3:F204)+I205</f>
        <v>-0.5413363761416784</v>
      </c>
      <c r="M205" s="21">
        <f>SUM(G$3:G204)+J205</f>
        <v>0</v>
      </c>
      <c r="N205" s="21"/>
      <c r="O205" s="21"/>
      <c r="P205" s="21"/>
      <c r="Q205" s="19">
        <f t="shared" si="19"/>
        <v>0.1199421481365469</v>
      </c>
      <c r="R205" s="19">
        <f t="shared" si="20"/>
        <v>0.29304507213420472</v>
      </c>
      <c r="S205" s="19">
        <f t="shared" si="21"/>
        <v>0</v>
      </c>
      <c r="T205" s="19">
        <f t="shared" si="22"/>
        <v>-0.18747921338806031</v>
      </c>
      <c r="U205" s="19">
        <f t="shared" si="23"/>
        <v>0</v>
      </c>
      <c r="V205" s="19">
        <f t="shared" si="24"/>
        <v>0</v>
      </c>
    </row>
    <row r="206" spans="1:22" x14ac:dyDescent="0.25">
      <c r="A206" s="26">
        <f>Wellpath!E206</f>
        <v>0</v>
      </c>
      <c r="B206" s="22">
        <v>0</v>
      </c>
      <c r="C206" s="22">
        <v>0</v>
      </c>
      <c r="D206" s="22" t="str">
        <f>IF(ABS(Wellpath!$L206)&lt;VerticalInc,"SING",((TAN((PI()/ 2) - Wellpath!$L206)) - TAN(Dip) * COS(Wellpath!$O206)) / GField)</f>
        <v>SING</v>
      </c>
      <c r="E206" s="20">
        <f>IF(D206="SING",(Wellpath!K207-Wellpath!K205)/2*Model!$W$8*(-SIN(Wellpath!M206)) / GField,Model!$W$8*((drdp!B206+drdp!K206)*'ABXY-TI2S'!$B206+(drdp!E206+drdp!N206)*'ABXY-TI2S'!$C206+(drdp!H206+drdp!Q206)*'ABXY-TI2S'!$D206))</f>
        <v>0</v>
      </c>
      <c r="F206" s="20">
        <f>IF(D206="SING",(Wellpath!K207-Wellpath!K205)/2*Model!$W$8*(COS(Wellpath!$M206) / GField),Model!$W$8*((drdp!C206+drdp!L206)*'ABXY-TI2S'!$B206+(drdp!F206+drdp!O206)*'ABXY-TI2S'!$C206+(drdp!I206+drdp!R206)*'ABXY-TI2S'!$D206))</f>
        <v>0</v>
      </c>
      <c r="G206" s="20">
        <f>IF(D206="SING",0,Model!$W$8*((drdp!D206+drdp!M206)*'ABXY-TI2S'!$B206+(drdp!G206+drdp!P206)*'ABXY-TI2S'!$C206+(drdp!J206+drdp!S206)*'ABXY-TI2S'!$D206))</f>
        <v>0</v>
      </c>
      <c r="H206" s="18">
        <f>IF(D206="SING",(Wellpath!K206-Wellpath!K205)/2*Model!$W$8*(-SIN(Wellpath!$M206) / GField),Model!$W$8*((drdp!B206)*'ABXY-TI2S'!$B206+(drdp!E206)*'ABXY-TI2S'!$C206+(drdp!H206)*'ABXY-TI2S'!$D206))</f>
        <v>0</v>
      </c>
      <c r="I206" s="18">
        <f>IF(D206="SING",(Wellpath!K206-Wellpath!K205)/2*Model!$W$8*(COS(Wellpath!$M206) / GField),Model!$W$8*((drdp!C206)*'ABXY-TI2S'!$B206+(drdp!F206)*'ABXY-TI2S'!$C206+(drdp!I206)*'ABXY-TI2S'!$D206))</f>
        <v>0</v>
      </c>
      <c r="J206" s="18">
        <f>IF(D206="SING",0,Model!$W$8*((drdp!D206)*'ABXY-TI2S'!$B206+(drdp!G206)*'ABXY-TI2S'!$C206+(drdp!J206)*'ABXY-TI2S'!$D206))</f>
        <v>0</v>
      </c>
      <c r="K206" s="21">
        <f>SUM(E$3:E205)+H206</f>
        <v>0.3463266494749529</v>
      </c>
      <c r="L206" s="21">
        <f>SUM(F$3:F205)+I206</f>
        <v>-0.5413363761416784</v>
      </c>
      <c r="M206" s="21">
        <f>SUM(G$3:G205)+J206</f>
        <v>0</v>
      </c>
      <c r="N206" s="21"/>
      <c r="O206" s="21"/>
      <c r="P206" s="21"/>
      <c r="Q206" s="19">
        <f t="shared" si="19"/>
        <v>0.1199421481365469</v>
      </c>
      <c r="R206" s="19">
        <f t="shared" si="20"/>
        <v>0.29304507213420472</v>
      </c>
      <c r="S206" s="19">
        <f t="shared" si="21"/>
        <v>0</v>
      </c>
      <c r="T206" s="19">
        <f t="shared" si="22"/>
        <v>-0.18747921338806031</v>
      </c>
      <c r="U206" s="19">
        <f t="shared" si="23"/>
        <v>0</v>
      </c>
      <c r="V206" s="19">
        <f t="shared" si="24"/>
        <v>0</v>
      </c>
    </row>
    <row r="207" spans="1:22" x14ac:dyDescent="0.25">
      <c r="A207" s="26">
        <f>Wellpath!E207</f>
        <v>0</v>
      </c>
      <c r="B207" s="22">
        <v>0</v>
      </c>
      <c r="C207" s="22">
        <v>0</v>
      </c>
      <c r="D207" s="22" t="str">
        <f>IF(ABS(Wellpath!$L207)&lt;VerticalInc,"SING",((TAN((PI()/ 2) - Wellpath!$L207)) - TAN(Dip) * COS(Wellpath!$O207)) / GField)</f>
        <v>SING</v>
      </c>
      <c r="E207" s="20">
        <f>IF(D207="SING",(Wellpath!K208-Wellpath!K206)/2*Model!$W$8*(-SIN(Wellpath!M207)) / GField,Model!$W$8*((drdp!B207+drdp!K207)*'ABXY-TI2S'!$B207+(drdp!E207+drdp!N207)*'ABXY-TI2S'!$C207+(drdp!H207+drdp!Q207)*'ABXY-TI2S'!$D207))</f>
        <v>0</v>
      </c>
      <c r="F207" s="20">
        <f>IF(D207="SING",(Wellpath!K208-Wellpath!K206)/2*Model!$W$8*(COS(Wellpath!$M207) / GField),Model!$W$8*((drdp!C207+drdp!L207)*'ABXY-TI2S'!$B207+(drdp!F207+drdp!O207)*'ABXY-TI2S'!$C207+(drdp!I207+drdp!R207)*'ABXY-TI2S'!$D207))</f>
        <v>0</v>
      </c>
      <c r="G207" s="20">
        <f>IF(D207="SING",0,Model!$W$8*((drdp!D207+drdp!M207)*'ABXY-TI2S'!$B207+(drdp!G207+drdp!P207)*'ABXY-TI2S'!$C207+(drdp!J207+drdp!S207)*'ABXY-TI2S'!$D207))</f>
        <v>0</v>
      </c>
      <c r="H207" s="18">
        <f>IF(D207="SING",(Wellpath!K207-Wellpath!K206)/2*Model!$W$8*(-SIN(Wellpath!$M207) / GField),Model!$W$8*((drdp!B207)*'ABXY-TI2S'!$B207+(drdp!E207)*'ABXY-TI2S'!$C207+(drdp!H207)*'ABXY-TI2S'!$D207))</f>
        <v>0</v>
      </c>
      <c r="I207" s="18">
        <f>IF(D207="SING",(Wellpath!K207-Wellpath!K206)/2*Model!$W$8*(COS(Wellpath!$M207) / GField),Model!$W$8*((drdp!C207)*'ABXY-TI2S'!$B207+(drdp!F207)*'ABXY-TI2S'!$C207+(drdp!I207)*'ABXY-TI2S'!$D207))</f>
        <v>0</v>
      </c>
      <c r="J207" s="18">
        <f>IF(D207="SING",0,Model!$W$8*((drdp!D207)*'ABXY-TI2S'!$B207+(drdp!G207)*'ABXY-TI2S'!$C207+(drdp!J207)*'ABXY-TI2S'!$D207))</f>
        <v>0</v>
      </c>
      <c r="K207" s="21">
        <f>SUM(E$3:E206)+H207</f>
        <v>0.3463266494749529</v>
      </c>
      <c r="L207" s="21">
        <f>SUM(F$3:F206)+I207</f>
        <v>-0.5413363761416784</v>
      </c>
      <c r="M207" s="21">
        <f>SUM(G$3:G206)+J207</f>
        <v>0</v>
      </c>
      <c r="N207" s="21"/>
      <c r="O207" s="21"/>
      <c r="P207" s="21"/>
      <c r="Q207" s="19">
        <f t="shared" si="19"/>
        <v>0.1199421481365469</v>
      </c>
      <c r="R207" s="19">
        <f t="shared" si="20"/>
        <v>0.29304507213420472</v>
      </c>
      <c r="S207" s="19">
        <f t="shared" si="21"/>
        <v>0</v>
      </c>
      <c r="T207" s="19">
        <f t="shared" si="22"/>
        <v>-0.18747921338806031</v>
      </c>
      <c r="U207" s="19">
        <f t="shared" si="23"/>
        <v>0</v>
      </c>
      <c r="V207" s="19">
        <f t="shared" si="24"/>
        <v>0</v>
      </c>
    </row>
    <row r="208" spans="1:22" x14ac:dyDescent="0.25">
      <c r="A208" s="26">
        <f>Wellpath!E208</f>
        <v>0</v>
      </c>
      <c r="B208" s="22">
        <v>0</v>
      </c>
      <c r="C208" s="22">
        <v>0</v>
      </c>
      <c r="D208" s="22" t="str">
        <f>IF(ABS(Wellpath!$L208)&lt;VerticalInc,"SING",((TAN((PI()/ 2) - Wellpath!$L208)) - TAN(Dip) * COS(Wellpath!$O208)) / GField)</f>
        <v>SING</v>
      </c>
      <c r="E208" s="20">
        <f>IF(D208="SING",(Wellpath!K209-Wellpath!K207)/2*Model!$W$8*(-SIN(Wellpath!M208)) / GField,Model!$W$8*((drdp!B208+drdp!K208)*'ABXY-TI2S'!$B208+(drdp!E208+drdp!N208)*'ABXY-TI2S'!$C208+(drdp!H208+drdp!Q208)*'ABXY-TI2S'!$D208))</f>
        <v>0</v>
      </c>
      <c r="F208" s="20">
        <f>IF(D208="SING",(Wellpath!K209-Wellpath!K207)/2*Model!$W$8*(COS(Wellpath!$M208) / GField),Model!$W$8*((drdp!C208+drdp!L208)*'ABXY-TI2S'!$B208+(drdp!F208+drdp!O208)*'ABXY-TI2S'!$C208+(drdp!I208+drdp!R208)*'ABXY-TI2S'!$D208))</f>
        <v>0</v>
      </c>
      <c r="G208" s="20">
        <f>IF(D208="SING",0,Model!$W$8*((drdp!D208+drdp!M208)*'ABXY-TI2S'!$B208+(drdp!G208+drdp!P208)*'ABXY-TI2S'!$C208+(drdp!J208+drdp!S208)*'ABXY-TI2S'!$D208))</f>
        <v>0</v>
      </c>
      <c r="H208" s="18">
        <f>IF(D208="SING",(Wellpath!K208-Wellpath!K207)/2*Model!$W$8*(-SIN(Wellpath!$M208) / GField),Model!$W$8*((drdp!B208)*'ABXY-TI2S'!$B208+(drdp!E208)*'ABXY-TI2S'!$C208+(drdp!H208)*'ABXY-TI2S'!$D208))</f>
        <v>0</v>
      </c>
      <c r="I208" s="18">
        <f>IF(D208="SING",(Wellpath!K208-Wellpath!K207)/2*Model!$W$8*(COS(Wellpath!$M208) / GField),Model!$W$8*((drdp!C208)*'ABXY-TI2S'!$B208+(drdp!F208)*'ABXY-TI2S'!$C208+(drdp!I208)*'ABXY-TI2S'!$D208))</f>
        <v>0</v>
      </c>
      <c r="J208" s="18">
        <f>IF(D208="SING",0,Model!$W$8*((drdp!D208)*'ABXY-TI2S'!$B208+(drdp!G208)*'ABXY-TI2S'!$C208+(drdp!J208)*'ABXY-TI2S'!$D208))</f>
        <v>0</v>
      </c>
      <c r="K208" s="21">
        <f>SUM(E$3:E207)+H208</f>
        <v>0.3463266494749529</v>
      </c>
      <c r="L208" s="21">
        <f>SUM(F$3:F207)+I208</f>
        <v>-0.5413363761416784</v>
      </c>
      <c r="M208" s="21">
        <f>SUM(G$3:G207)+J208</f>
        <v>0</v>
      </c>
      <c r="N208" s="21"/>
      <c r="O208" s="21"/>
      <c r="P208" s="21"/>
      <c r="Q208" s="19">
        <f t="shared" si="19"/>
        <v>0.1199421481365469</v>
      </c>
      <c r="R208" s="19">
        <f t="shared" si="20"/>
        <v>0.29304507213420472</v>
      </c>
      <c r="S208" s="19">
        <f t="shared" si="21"/>
        <v>0</v>
      </c>
      <c r="T208" s="19">
        <f t="shared" si="22"/>
        <v>-0.18747921338806031</v>
      </c>
      <c r="U208" s="19">
        <f t="shared" si="23"/>
        <v>0</v>
      </c>
      <c r="V208" s="19">
        <f t="shared" si="24"/>
        <v>0</v>
      </c>
    </row>
    <row r="209" spans="1:22" x14ac:dyDescent="0.25">
      <c r="A209" s="26">
        <f>Wellpath!E209</f>
        <v>0</v>
      </c>
      <c r="B209" s="22">
        <v>0</v>
      </c>
      <c r="C209" s="22">
        <v>0</v>
      </c>
      <c r="D209" s="22" t="str">
        <f>IF(ABS(Wellpath!$L209)&lt;VerticalInc,"SING",((TAN((PI()/ 2) - Wellpath!$L209)) - TAN(Dip) * COS(Wellpath!$O209)) / GField)</f>
        <v>SING</v>
      </c>
      <c r="E209" s="20">
        <f>IF(D209="SING",(Wellpath!K210-Wellpath!K208)/2*Model!$W$8*(-SIN(Wellpath!M209)) / GField,Model!$W$8*((drdp!B209+drdp!K209)*'ABXY-TI2S'!$B209+(drdp!E209+drdp!N209)*'ABXY-TI2S'!$C209+(drdp!H209+drdp!Q209)*'ABXY-TI2S'!$D209))</f>
        <v>0</v>
      </c>
      <c r="F209" s="20">
        <f>IF(D209="SING",(Wellpath!K210-Wellpath!K208)/2*Model!$W$8*(COS(Wellpath!$M209) / GField),Model!$W$8*((drdp!C209+drdp!L209)*'ABXY-TI2S'!$B209+(drdp!F209+drdp!O209)*'ABXY-TI2S'!$C209+(drdp!I209+drdp!R209)*'ABXY-TI2S'!$D209))</f>
        <v>0</v>
      </c>
      <c r="G209" s="20">
        <f>IF(D209="SING",0,Model!$W$8*((drdp!D209+drdp!M209)*'ABXY-TI2S'!$B209+(drdp!G209+drdp!P209)*'ABXY-TI2S'!$C209+(drdp!J209+drdp!S209)*'ABXY-TI2S'!$D209))</f>
        <v>0</v>
      </c>
      <c r="H209" s="18">
        <f>IF(D209="SING",(Wellpath!K209-Wellpath!K208)/2*Model!$W$8*(-SIN(Wellpath!$M209) / GField),Model!$W$8*((drdp!B209)*'ABXY-TI2S'!$B209+(drdp!E209)*'ABXY-TI2S'!$C209+(drdp!H209)*'ABXY-TI2S'!$D209))</f>
        <v>0</v>
      </c>
      <c r="I209" s="18">
        <f>IF(D209="SING",(Wellpath!K209-Wellpath!K208)/2*Model!$W$8*(COS(Wellpath!$M209) / GField),Model!$W$8*((drdp!C209)*'ABXY-TI2S'!$B209+(drdp!F209)*'ABXY-TI2S'!$C209+(drdp!I209)*'ABXY-TI2S'!$D209))</f>
        <v>0</v>
      </c>
      <c r="J209" s="18">
        <f>IF(D209="SING",0,Model!$W$8*((drdp!D209)*'ABXY-TI2S'!$B209+(drdp!G209)*'ABXY-TI2S'!$C209+(drdp!J209)*'ABXY-TI2S'!$D209))</f>
        <v>0</v>
      </c>
      <c r="K209" s="21">
        <f>SUM(E$3:E208)+H209</f>
        <v>0.3463266494749529</v>
      </c>
      <c r="L209" s="21">
        <f>SUM(F$3:F208)+I209</f>
        <v>-0.5413363761416784</v>
      </c>
      <c r="M209" s="21">
        <f>SUM(G$3:G208)+J209</f>
        <v>0</v>
      </c>
      <c r="N209" s="21"/>
      <c r="O209" s="21"/>
      <c r="P209" s="21"/>
      <c r="Q209" s="19">
        <f t="shared" si="19"/>
        <v>0.1199421481365469</v>
      </c>
      <c r="R209" s="19">
        <f t="shared" si="20"/>
        <v>0.29304507213420472</v>
      </c>
      <c r="S209" s="19">
        <f t="shared" si="21"/>
        <v>0</v>
      </c>
      <c r="T209" s="19">
        <f t="shared" si="22"/>
        <v>-0.18747921338806031</v>
      </c>
      <c r="U209" s="19">
        <f t="shared" si="23"/>
        <v>0</v>
      </c>
      <c r="V209" s="19">
        <f t="shared" si="24"/>
        <v>0</v>
      </c>
    </row>
    <row r="210" spans="1:22" x14ac:dyDescent="0.25">
      <c r="A210" s="26">
        <f>Wellpath!E210</f>
        <v>0</v>
      </c>
      <c r="B210" s="22">
        <v>0</v>
      </c>
      <c r="C210" s="22">
        <v>0</v>
      </c>
      <c r="D210" s="22" t="str">
        <f>IF(ABS(Wellpath!$L210)&lt;VerticalInc,"SING",((TAN((PI()/ 2) - Wellpath!$L210)) - TAN(Dip) * COS(Wellpath!$O210)) / GField)</f>
        <v>SING</v>
      </c>
      <c r="E210" s="20">
        <f>IF(D210="SING",(Wellpath!K211-Wellpath!K209)/2*Model!$W$8*(-SIN(Wellpath!M210)) / GField,Model!$W$8*((drdp!B210+drdp!K210)*'ABXY-TI2S'!$B210+(drdp!E210+drdp!N210)*'ABXY-TI2S'!$C210+(drdp!H210+drdp!Q210)*'ABXY-TI2S'!$D210))</f>
        <v>0</v>
      </c>
      <c r="F210" s="20">
        <f>IF(D210="SING",(Wellpath!K211-Wellpath!K209)/2*Model!$W$8*(COS(Wellpath!$M210) / GField),Model!$W$8*((drdp!C210+drdp!L210)*'ABXY-TI2S'!$B210+(drdp!F210+drdp!O210)*'ABXY-TI2S'!$C210+(drdp!I210+drdp!R210)*'ABXY-TI2S'!$D210))</f>
        <v>0</v>
      </c>
      <c r="G210" s="20">
        <f>IF(D210="SING",0,Model!$W$8*((drdp!D210+drdp!M210)*'ABXY-TI2S'!$B210+(drdp!G210+drdp!P210)*'ABXY-TI2S'!$C210+(drdp!J210+drdp!S210)*'ABXY-TI2S'!$D210))</f>
        <v>0</v>
      </c>
      <c r="H210" s="18">
        <f>IF(D210="SING",(Wellpath!K210-Wellpath!K209)/2*Model!$W$8*(-SIN(Wellpath!$M210) / GField),Model!$W$8*((drdp!B210)*'ABXY-TI2S'!$B210+(drdp!E210)*'ABXY-TI2S'!$C210+(drdp!H210)*'ABXY-TI2S'!$D210))</f>
        <v>0</v>
      </c>
      <c r="I210" s="18">
        <f>IF(D210="SING",(Wellpath!K210-Wellpath!K209)/2*Model!$W$8*(COS(Wellpath!$M210) / GField),Model!$W$8*((drdp!C210)*'ABXY-TI2S'!$B210+(drdp!F210)*'ABXY-TI2S'!$C210+(drdp!I210)*'ABXY-TI2S'!$D210))</f>
        <v>0</v>
      </c>
      <c r="J210" s="18">
        <f>IF(D210="SING",0,Model!$W$8*((drdp!D210)*'ABXY-TI2S'!$B210+(drdp!G210)*'ABXY-TI2S'!$C210+(drdp!J210)*'ABXY-TI2S'!$D210))</f>
        <v>0</v>
      </c>
      <c r="K210" s="21">
        <f>SUM(E$3:E209)+H210</f>
        <v>0.3463266494749529</v>
      </c>
      <c r="L210" s="21">
        <f>SUM(F$3:F209)+I210</f>
        <v>-0.5413363761416784</v>
      </c>
      <c r="M210" s="21">
        <f>SUM(G$3:G209)+J210</f>
        <v>0</v>
      </c>
      <c r="N210" s="21"/>
      <c r="O210" s="21"/>
      <c r="P210" s="21"/>
      <c r="Q210" s="19">
        <f t="shared" si="19"/>
        <v>0.1199421481365469</v>
      </c>
      <c r="R210" s="19">
        <f t="shared" si="20"/>
        <v>0.29304507213420472</v>
      </c>
      <c r="S210" s="19">
        <f t="shared" si="21"/>
        <v>0</v>
      </c>
      <c r="T210" s="19">
        <f t="shared" si="22"/>
        <v>-0.18747921338806031</v>
      </c>
      <c r="U210" s="19">
        <f t="shared" si="23"/>
        <v>0</v>
      </c>
      <c r="V210" s="19">
        <f t="shared" si="24"/>
        <v>0</v>
      </c>
    </row>
    <row r="211" spans="1:22" x14ac:dyDescent="0.25">
      <c r="A211" s="26">
        <f>Wellpath!E211</f>
        <v>0</v>
      </c>
      <c r="B211" s="22">
        <v>0</v>
      </c>
      <c r="C211" s="22">
        <v>0</v>
      </c>
      <c r="D211" s="22" t="str">
        <f>IF(ABS(Wellpath!$L211)&lt;VerticalInc,"SING",((TAN((PI()/ 2) - Wellpath!$L211)) - TAN(Dip) * COS(Wellpath!$O211)) / GField)</f>
        <v>SING</v>
      </c>
      <c r="E211" s="20">
        <f>IF(D211="SING",(Wellpath!K212-Wellpath!K210)/2*Model!$W$8*(-SIN(Wellpath!M211)) / GField,Model!$W$8*((drdp!B211+drdp!K211)*'ABXY-TI2S'!$B211+(drdp!E211+drdp!N211)*'ABXY-TI2S'!$C211+(drdp!H211+drdp!Q211)*'ABXY-TI2S'!$D211))</f>
        <v>0</v>
      </c>
      <c r="F211" s="20">
        <f>IF(D211="SING",(Wellpath!K212-Wellpath!K210)/2*Model!$W$8*(COS(Wellpath!$M211) / GField),Model!$W$8*((drdp!C211+drdp!L211)*'ABXY-TI2S'!$B211+(drdp!F211+drdp!O211)*'ABXY-TI2S'!$C211+(drdp!I211+drdp!R211)*'ABXY-TI2S'!$D211))</f>
        <v>0</v>
      </c>
      <c r="G211" s="20">
        <f>IF(D211="SING",0,Model!$W$8*((drdp!D211+drdp!M211)*'ABXY-TI2S'!$B211+(drdp!G211+drdp!P211)*'ABXY-TI2S'!$C211+(drdp!J211+drdp!S211)*'ABXY-TI2S'!$D211))</f>
        <v>0</v>
      </c>
      <c r="H211" s="18">
        <f>IF(D211="SING",(Wellpath!K211-Wellpath!K210)/2*Model!$W$8*(-SIN(Wellpath!$M211) / GField),Model!$W$8*((drdp!B211)*'ABXY-TI2S'!$B211+(drdp!E211)*'ABXY-TI2S'!$C211+(drdp!H211)*'ABXY-TI2S'!$D211))</f>
        <v>0</v>
      </c>
      <c r="I211" s="18">
        <f>IF(D211="SING",(Wellpath!K211-Wellpath!K210)/2*Model!$W$8*(COS(Wellpath!$M211) / GField),Model!$W$8*((drdp!C211)*'ABXY-TI2S'!$B211+(drdp!F211)*'ABXY-TI2S'!$C211+(drdp!I211)*'ABXY-TI2S'!$D211))</f>
        <v>0</v>
      </c>
      <c r="J211" s="18">
        <f>IF(D211="SING",0,Model!$W$8*((drdp!D211)*'ABXY-TI2S'!$B211+(drdp!G211)*'ABXY-TI2S'!$C211+(drdp!J211)*'ABXY-TI2S'!$D211))</f>
        <v>0</v>
      </c>
      <c r="K211" s="21">
        <f>SUM(E$3:E210)+H211</f>
        <v>0.3463266494749529</v>
      </c>
      <c r="L211" s="21">
        <f>SUM(F$3:F210)+I211</f>
        <v>-0.5413363761416784</v>
      </c>
      <c r="M211" s="21">
        <f>SUM(G$3:G210)+J211</f>
        <v>0</v>
      </c>
      <c r="N211" s="21"/>
      <c r="O211" s="21"/>
      <c r="P211" s="21"/>
      <c r="Q211" s="19">
        <f t="shared" si="19"/>
        <v>0.1199421481365469</v>
      </c>
      <c r="R211" s="19">
        <f t="shared" si="20"/>
        <v>0.29304507213420472</v>
      </c>
      <c r="S211" s="19">
        <f t="shared" si="21"/>
        <v>0</v>
      </c>
      <c r="T211" s="19">
        <f t="shared" si="22"/>
        <v>-0.18747921338806031</v>
      </c>
      <c r="U211" s="19">
        <f t="shared" si="23"/>
        <v>0</v>
      </c>
      <c r="V211" s="19">
        <f t="shared" si="24"/>
        <v>0</v>
      </c>
    </row>
    <row r="212" spans="1:22" x14ac:dyDescent="0.25">
      <c r="A212" s="26">
        <f>Wellpath!E212</f>
        <v>0</v>
      </c>
      <c r="B212" s="22">
        <v>0</v>
      </c>
      <c r="C212" s="22">
        <v>0</v>
      </c>
      <c r="D212" s="22" t="str">
        <f>IF(ABS(Wellpath!$L212)&lt;VerticalInc,"SING",((TAN((PI()/ 2) - Wellpath!$L212)) - TAN(Dip) * COS(Wellpath!$O212)) / GField)</f>
        <v>SING</v>
      </c>
      <c r="E212" s="20">
        <f>IF(D212="SING",(Wellpath!K213-Wellpath!K211)/2*Model!$W$8*(-SIN(Wellpath!M212)) / GField,Model!$W$8*((drdp!B212+drdp!K212)*'ABXY-TI2S'!$B212+(drdp!E212+drdp!N212)*'ABXY-TI2S'!$C212+(drdp!H212+drdp!Q212)*'ABXY-TI2S'!$D212))</f>
        <v>0</v>
      </c>
      <c r="F212" s="20">
        <f>IF(D212="SING",(Wellpath!K213-Wellpath!K211)/2*Model!$W$8*(COS(Wellpath!$M212) / GField),Model!$W$8*((drdp!C212+drdp!L212)*'ABXY-TI2S'!$B212+(drdp!F212+drdp!O212)*'ABXY-TI2S'!$C212+(drdp!I212+drdp!R212)*'ABXY-TI2S'!$D212))</f>
        <v>0</v>
      </c>
      <c r="G212" s="20">
        <f>IF(D212="SING",0,Model!$W$8*((drdp!D212+drdp!M212)*'ABXY-TI2S'!$B212+(drdp!G212+drdp!P212)*'ABXY-TI2S'!$C212+(drdp!J212+drdp!S212)*'ABXY-TI2S'!$D212))</f>
        <v>0</v>
      </c>
      <c r="H212" s="18">
        <f>IF(D212="SING",(Wellpath!K212-Wellpath!K211)/2*Model!$W$8*(-SIN(Wellpath!$M212) / GField),Model!$W$8*((drdp!B212)*'ABXY-TI2S'!$B212+(drdp!E212)*'ABXY-TI2S'!$C212+(drdp!H212)*'ABXY-TI2S'!$D212))</f>
        <v>0</v>
      </c>
      <c r="I212" s="18">
        <f>IF(D212="SING",(Wellpath!K212-Wellpath!K211)/2*Model!$W$8*(COS(Wellpath!$M212) / GField),Model!$W$8*((drdp!C212)*'ABXY-TI2S'!$B212+(drdp!F212)*'ABXY-TI2S'!$C212+(drdp!I212)*'ABXY-TI2S'!$D212))</f>
        <v>0</v>
      </c>
      <c r="J212" s="18">
        <f>IF(D212="SING",0,Model!$W$8*((drdp!D212)*'ABXY-TI2S'!$B212+(drdp!G212)*'ABXY-TI2S'!$C212+(drdp!J212)*'ABXY-TI2S'!$D212))</f>
        <v>0</v>
      </c>
      <c r="K212" s="21">
        <f>SUM(E$3:E211)+H212</f>
        <v>0.3463266494749529</v>
      </c>
      <c r="L212" s="21">
        <f>SUM(F$3:F211)+I212</f>
        <v>-0.5413363761416784</v>
      </c>
      <c r="M212" s="21">
        <f>SUM(G$3:G211)+J212</f>
        <v>0</v>
      </c>
      <c r="N212" s="21"/>
      <c r="O212" s="21"/>
      <c r="P212" s="21"/>
      <c r="Q212" s="19">
        <f t="shared" si="19"/>
        <v>0.1199421481365469</v>
      </c>
      <c r="R212" s="19">
        <f t="shared" si="20"/>
        <v>0.29304507213420472</v>
      </c>
      <c r="S212" s="19">
        <f t="shared" si="21"/>
        <v>0</v>
      </c>
      <c r="T212" s="19">
        <f t="shared" si="22"/>
        <v>-0.18747921338806031</v>
      </c>
      <c r="U212" s="19">
        <f t="shared" si="23"/>
        <v>0</v>
      </c>
      <c r="V212" s="19">
        <f t="shared" si="24"/>
        <v>0</v>
      </c>
    </row>
    <row r="213" spans="1:22" x14ac:dyDescent="0.25">
      <c r="A213" s="26">
        <f>Wellpath!E213</f>
        <v>0</v>
      </c>
      <c r="B213" s="22">
        <v>0</v>
      </c>
      <c r="C213" s="22">
        <v>0</v>
      </c>
      <c r="D213" s="22" t="str">
        <f>IF(ABS(Wellpath!$L213)&lt;VerticalInc,"SING",((TAN((PI()/ 2) - Wellpath!$L213)) - TAN(Dip) * COS(Wellpath!$O213)) / GField)</f>
        <v>SING</v>
      </c>
      <c r="E213" s="20">
        <f>IF(D213="SING",(Wellpath!K214-Wellpath!K212)/2*Model!$W$8*(-SIN(Wellpath!M213)) / GField,Model!$W$8*((drdp!B213+drdp!K213)*'ABXY-TI2S'!$B213+(drdp!E213+drdp!N213)*'ABXY-TI2S'!$C213+(drdp!H213+drdp!Q213)*'ABXY-TI2S'!$D213))</f>
        <v>0</v>
      </c>
      <c r="F213" s="20">
        <f>IF(D213="SING",(Wellpath!K214-Wellpath!K212)/2*Model!$W$8*(COS(Wellpath!$M213) / GField),Model!$W$8*((drdp!C213+drdp!L213)*'ABXY-TI2S'!$B213+(drdp!F213+drdp!O213)*'ABXY-TI2S'!$C213+(drdp!I213+drdp!R213)*'ABXY-TI2S'!$D213))</f>
        <v>0</v>
      </c>
      <c r="G213" s="20">
        <f>IF(D213="SING",0,Model!$W$8*((drdp!D213+drdp!M213)*'ABXY-TI2S'!$B213+(drdp!G213+drdp!P213)*'ABXY-TI2S'!$C213+(drdp!J213+drdp!S213)*'ABXY-TI2S'!$D213))</f>
        <v>0</v>
      </c>
      <c r="H213" s="18">
        <f>IF(D213="SING",(Wellpath!K213-Wellpath!K212)/2*Model!$W$8*(-SIN(Wellpath!$M213) / GField),Model!$W$8*((drdp!B213)*'ABXY-TI2S'!$B213+(drdp!E213)*'ABXY-TI2S'!$C213+(drdp!H213)*'ABXY-TI2S'!$D213))</f>
        <v>0</v>
      </c>
      <c r="I213" s="18">
        <f>IF(D213="SING",(Wellpath!K213-Wellpath!K212)/2*Model!$W$8*(COS(Wellpath!$M213) / GField),Model!$W$8*((drdp!C213)*'ABXY-TI2S'!$B213+(drdp!F213)*'ABXY-TI2S'!$C213+(drdp!I213)*'ABXY-TI2S'!$D213))</f>
        <v>0</v>
      </c>
      <c r="J213" s="18">
        <f>IF(D213="SING",0,Model!$W$8*((drdp!D213)*'ABXY-TI2S'!$B213+(drdp!G213)*'ABXY-TI2S'!$C213+(drdp!J213)*'ABXY-TI2S'!$D213))</f>
        <v>0</v>
      </c>
      <c r="K213" s="21">
        <f>SUM(E$3:E212)+H213</f>
        <v>0.3463266494749529</v>
      </c>
      <c r="L213" s="21">
        <f>SUM(F$3:F212)+I213</f>
        <v>-0.5413363761416784</v>
      </c>
      <c r="M213" s="21">
        <f>SUM(G$3:G212)+J213</f>
        <v>0</v>
      </c>
      <c r="N213" s="21"/>
      <c r="O213" s="21"/>
      <c r="P213" s="21"/>
      <c r="Q213" s="19">
        <f t="shared" si="19"/>
        <v>0.1199421481365469</v>
      </c>
      <c r="R213" s="19">
        <f t="shared" si="20"/>
        <v>0.29304507213420472</v>
      </c>
      <c r="S213" s="19">
        <f t="shared" si="21"/>
        <v>0</v>
      </c>
      <c r="T213" s="19">
        <f t="shared" si="22"/>
        <v>-0.18747921338806031</v>
      </c>
      <c r="U213" s="19">
        <f t="shared" si="23"/>
        <v>0</v>
      </c>
      <c r="V213" s="19">
        <f t="shared" si="24"/>
        <v>0</v>
      </c>
    </row>
    <row r="214" spans="1:22" x14ac:dyDescent="0.25">
      <c r="A214" s="26">
        <f>Wellpath!E214</f>
        <v>0</v>
      </c>
      <c r="B214" s="22">
        <v>0</v>
      </c>
      <c r="C214" s="22">
        <v>0</v>
      </c>
      <c r="D214" s="22" t="str">
        <f>IF(ABS(Wellpath!$L214)&lt;VerticalInc,"SING",((TAN((PI()/ 2) - Wellpath!$L214)) - TAN(Dip) * COS(Wellpath!$O214)) / GField)</f>
        <v>SING</v>
      </c>
      <c r="E214" s="20">
        <f>IF(D214="SING",(Wellpath!K215-Wellpath!K213)/2*Model!$W$8*(-SIN(Wellpath!M214)) / GField,Model!$W$8*((drdp!B214+drdp!K214)*'ABXY-TI2S'!$B214+(drdp!E214+drdp!N214)*'ABXY-TI2S'!$C214+(drdp!H214+drdp!Q214)*'ABXY-TI2S'!$D214))</f>
        <v>0</v>
      </c>
      <c r="F214" s="20">
        <f>IF(D214="SING",(Wellpath!K215-Wellpath!K213)/2*Model!$W$8*(COS(Wellpath!$M214) / GField),Model!$W$8*((drdp!C214+drdp!L214)*'ABXY-TI2S'!$B214+(drdp!F214+drdp!O214)*'ABXY-TI2S'!$C214+(drdp!I214+drdp!R214)*'ABXY-TI2S'!$D214))</f>
        <v>0</v>
      </c>
      <c r="G214" s="20">
        <f>IF(D214="SING",0,Model!$W$8*((drdp!D214+drdp!M214)*'ABXY-TI2S'!$B214+(drdp!G214+drdp!P214)*'ABXY-TI2S'!$C214+(drdp!J214+drdp!S214)*'ABXY-TI2S'!$D214))</f>
        <v>0</v>
      </c>
      <c r="H214" s="18">
        <f>IF(D214="SING",(Wellpath!K214-Wellpath!K213)/2*Model!$W$8*(-SIN(Wellpath!$M214) / GField),Model!$W$8*((drdp!B214)*'ABXY-TI2S'!$B214+(drdp!E214)*'ABXY-TI2S'!$C214+(drdp!H214)*'ABXY-TI2S'!$D214))</f>
        <v>0</v>
      </c>
      <c r="I214" s="18">
        <f>IF(D214="SING",(Wellpath!K214-Wellpath!K213)/2*Model!$W$8*(COS(Wellpath!$M214) / GField),Model!$W$8*((drdp!C214)*'ABXY-TI2S'!$B214+(drdp!F214)*'ABXY-TI2S'!$C214+(drdp!I214)*'ABXY-TI2S'!$D214))</f>
        <v>0</v>
      </c>
      <c r="J214" s="18">
        <f>IF(D214="SING",0,Model!$W$8*((drdp!D214)*'ABXY-TI2S'!$B214+(drdp!G214)*'ABXY-TI2S'!$C214+(drdp!J214)*'ABXY-TI2S'!$D214))</f>
        <v>0</v>
      </c>
      <c r="K214" s="21">
        <f>SUM(E$3:E213)+H214</f>
        <v>0.3463266494749529</v>
      </c>
      <c r="L214" s="21">
        <f>SUM(F$3:F213)+I214</f>
        <v>-0.5413363761416784</v>
      </c>
      <c r="M214" s="21">
        <f>SUM(G$3:G213)+J214</f>
        <v>0</v>
      </c>
      <c r="N214" s="21"/>
      <c r="O214" s="21"/>
      <c r="P214" s="21"/>
      <c r="Q214" s="19">
        <f t="shared" si="19"/>
        <v>0.1199421481365469</v>
      </c>
      <c r="R214" s="19">
        <f t="shared" si="20"/>
        <v>0.29304507213420472</v>
      </c>
      <c r="S214" s="19">
        <f t="shared" si="21"/>
        <v>0</v>
      </c>
      <c r="T214" s="19">
        <f t="shared" si="22"/>
        <v>-0.18747921338806031</v>
      </c>
      <c r="U214" s="19">
        <f t="shared" si="23"/>
        <v>0</v>
      </c>
      <c r="V214" s="19">
        <f t="shared" si="24"/>
        <v>0</v>
      </c>
    </row>
    <row r="215" spans="1:22" x14ac:dyDescent="0.25">
      <c r="A215" s="26">
        <f>Wellpath!E215</f>
        <v>0</v>
      </c>
      <c r="B215" s="22">
        <v>0</v>
      </c>
      <c r="C215" s="22">
        <v>0</v>
      </c>
      <c r="D215" s="22" t="str">
        <f>IF(ABS(Wellpath!$L215)&lt;VerticalInc,"SING",((TAN((PI()/ 2) - Wellpath!$L215)) - TAN(Dip) * COS(Wellpath!$O215)) / GField)</f>
        <v>SING</v>
      </c>
      <c r="E215" s="20">
        <f>IF(D215="SING",(Wellpath!K216-Wellpath!K214)/2*Model!$W$8*(-SIN(Wellpath!M215)) / GField,Model!$W$8*((drdp!B215+drdp!K215)*'ABXY-TI2S'!$B215+(drdp!E215+drdp!N215)*'ABXY-TI2S'!$C215+(drdp!H215+drdp!Q215)*'ABXY-TI2S'!$D215))</f>
        <v>0</v>
      </c>
      <c r="F215" s="20">
        <f>IF(D215="SING",(Wellpath!K216-Wellpath!K214)/2*Model!$W$8*(COS(Wellpath!$M215) / GField),Model!$W$8*((drdp!C215+drdp!L215)*'ABXY-TI2S'!$B215+(drdp!F215+drdp!O215)*'ABXY-TI2S'!$C215+(drdp!I215+drdp!R215)*'ABXY-TI2S'!$D215))</f>
        <v>0</v>
      </c>
      <c r="G215" s="20">
        <f>IF(D215="SING",0,Model!$W$8*((drdp!D215+drdp!M215)*'ABXY-TI2S'!$B215+(drdp!G215+drdp!P215)*'ABXY-TI2S'!$C215+(drdp!J215+drdp!S215)*'ABXY-TI2S'!$D215))</f>
        <v>0</v>
      </c>
      <c r="H215" s="18">
        <f>IF(D215="SING",(Wellpath!K215-Wellpath!K214)/2*Model!$W$8*(-SIN(Wellpath!$M215) / GField),Model!$W$8*((drdp!B215)*'ABXY-TI2S'!$B215+(drdp!E215)*'ABXY-TI2S'!$C215+(drdp!H215)*'ABXY-TI2S'!$D215))</f>
        <v>0</v>
      </c>
      <c r="I215" s="18">
        <f>IF(D215="SING",(Wellpath!K215-Wellpath!K214)/2*Model!$W$8*(COS(Wellpath!$M215) / GField),Model!$W$8*((drdp!C215)*'ABXY-TI2S'!$B215+(drdp!F215)*'ABXY-TI2S'!$C215+(drdp!I215)*'ABXY-TI2S'!$D215))</f>
        <v>0</v>
      </c>
      <c r="J215" s="18">
        <f>IF(D215="SING",0,Model!$W$8*((drdp!D215)*'ABXY-TI2S'!$B215+(drdp!G215)*'ABXY-TI2S'!$C215+(drdp!J215)*'ABXY-TI2S'!$D215))</f>
        <v>0</v>
      </c>
      <c r="K215" s="21">
        <f>SUM(E$3:E214)+H215</f>
        <v>0.3463266494749529</v>
      </c>
      <c r="L215" s="21">
        <f>SUM(F$3:F214)+I215</f>
        <v>-0.5413363761416784</v>
      </c>
      <c r="M215" s="21">
        <f>SUM(G$3:G214)+J215</f>
        <v>0</v>
      </c>
      <c r="N215" s="21"/>
      <c r="O215" s="21"/>
      <c r="P215" s="21"/>
      <c r="Q215" s="19">
        <f t="shared" si="19"/>
        <v>0.1199421481365469</v>
      </c>
      <c r="R215" s="19">
        <f t="shared" si="20"/>
        <v>0.29304507213420472</v>
      </c>
      <c r="S215" s="19">
        <f t="shared" si="21"/>
        <v>0</v>
      </c>
      <c r="T215" s="19">
        <f t="shared" si="22"/>
        <v>-0.18747921338806031</v>
      </c>
      <c r="U215" s="19">
        <f t="shared" si="23"/>
        <v>0</v>
      </c>
      <c r="V215" s="19">
        <f t="shared" si="24"/>
        <v>0</v>
      </c>
    </row>
    <row r="216" spans="1:22" x14ac:dyDescent="0.25">
      <c r="A216" s="26">
        <f>Wellpath!E216</f>
        <v>0</v>
      </c>
      <c r="B216" s="22">
        <v>0</v>
      </c>
      <c r="C216" s="22">
        <v>0</v>
      </c>
      <c r="D216" s="22" t="str">
        <f>IF(ABS(Wellpath!$L216)&lt;VerticalInc,"SING",((TAN((PI()/ 2) - Wellpath!$L216)) - TAN(Dip) * COS(Wellpath!$O216)) / GField)</f>
        <v>SING</v>
      </c>
      <c r="E216" s="20">
        <f>IF(D216="SING",(Wellpath!K217-Wellpath!K215)/2*Model!$W$8*(-SIN(Wellpath!M216)) / GField,Model!$W$8*((drdp!B216+drdp!K216)*'ABXY-TI2S'!$B216+(drdp!E216+drdp!N216)*'ABXY-TI2S'!$C216+(drdp!H216+drdp!Q216)*'ABXY-TI2S'!$D216))</f>
        <v>0</v>
      </c>
      <c r="F216" s="20">
        <f>IF(D216="SING",(Wellpath!K217-Wellpath!K215)/2*Model!$W$8*(COS(Wellpath!$M216) / GField),Model!$W$8*((drdp!C216+drdp!L216)*'ABXY-TI2S'!$B216+(drdp!F216+drdp!O216)*'ABXY-TI2S'!$C216+(drdp!I216+drdp!R216)*'ABXY-TI2S'!$D216))</f>
        <v>0</v>
      </c>
      <c r="G216" s="20">
        <f>IF(D216="SING",0,Model!$W$8*((drdp!D216+drdp!M216)*'ABXY-TI2S'!$B216+(drdp!G216+drdp!P216)*'ABXY-TI2S'!$C216+(drdp!J216+drdp!S216)*'ABXY-TI2S'!$D216))</f>
        <v>0</v>
      </c>
      <c r="H216" s="18">
        <f>IF(D216="SING",(Wellpath!K216-Wellpath!K215)/2*Model!$W$8*(-SIN(Wellpath!$M216) / GField),Model!$W$8*((drdp!B216)*'ABXY-TI2S'!$B216+(drdp!E216)*'ABXY-TI2S'!$C216+(drdp!H216)*'ABXY-TI2S'!$D216))</f>
        <v>0</v>
      </c>
      <c r="I216" s="18">
        <f>IF(D216="SING",(Wellpath!K216-Wellpath!K215)/2*Model!$W$8*(COS(Wellpath!$M216) / GField),Model!$W$8*((drdp!C216)*'ABXY-TI2S'!$B216+(drdp!F216)*'ABXY-TI2S'!$C216+(drdp!I216)*'ABXY-TI2S'!$D216))</f>
        <v>0</v>
      </c>
      <c r="J216" s="18">
        <f>IF(D216="SING",0,Model!$W$8*((drdp!D216)*'ABXY-TI2S'!$B216+(drdp!G216)*'ABXY-TI2S'!$C216+(drdp!J216)*'ABXY-TI2S'!$D216))</f>
        <v>0</v>
      </c>
      <c r="K216" s="21">
        <f>SUM(E$3:E215)+H216</f>
        <v>0.3463266494749529</v>
      </c>
      <c r="L216" s="21">
        <f>SUM(F$3:F215)+I216</f>
        <v>-0.5413363761416784</v>
      </c>
      <c r="M216" s="21">
        <f>SUM(G$3:G215)+J216</f>
        <v>0</v>
      </c>
      <c r="N216" s="21"/>
      <c r="O216" s="21"/>
      <c r="P216" s="21"/>
      <c r="Q216" s="19">
        <f t="shared" si="19"/>
        <v>0.1199421481365469</v>
      </c>
      <c r="R216" s="19">
        <f t="shared" si="20"/>
        <v>0.29304507213420472</v>
      </c>
      <c r="S216" s="19">
        <f t="shared" si="21"/>
        <v>0</v>
      </c>
      <c r="T216" s="19">
        <f t="shared" si="22"/>
        <v>-0.18747921338806031</v>
      </c>
      <c r="U216" s="19">
        <f t="shared" si="23"/>
        <v>0</v>
      </c>
      <c r="V216" s="19">
        <f t="shared" si="24"/>
        <v>0</v>
      </c>
    </row>
    <row r="217" spans="1:22" x14ac:dyDescent="0.25">
      <c r="A217" s="26">
        <f>Wellpath!E217</f>
        <v>0</v>
      </c>
      <c r="B217" s="22">
        <v>0</v>
      </c>
      <c r="C217" s="22">
        <v>0</v>
      </c>
      <c r="D217" s="22" t="str">
        <f>IF(ABS(Wellpath!$L217)&lt;VerticalInc,"SING",((TAN((PI()/ 2) - Wellpath!$L217)) - TAN(Dip) * COS(Wellpath!$O217)) / GField)</f>
        <v>SING</v>
      </c>
      <c r="E217" s="20">
        <f>IF(D217="SING",(Wellpath!K218-Wellpath!K216)/2*Model!$W$8*(-SIN(Wellpath!M217)) / GField,Model!$W$8*((drdp!B217+drdp!K217)*'ABXY-TI2S'!$B217+(drdp!E217+drdp!N217)*'ABXY-TI2S'!$C217+(drdp!H217+drdp!Q217)*'ABXY-TI2S'!$D217))</f>
        <v>0</v>
      </c>
      <c r="F217" s="20">
        <f>IF(D217="SING",(Wellpath!K218-Wellpath!K216)/2*Model!$W$8*(COS(Wellpath!$M217) / GField),Model!$W$8*((drdp!C217+drdp!L217)*'ABXY-TI2S'!$B217+(drdp!F217+drdp!O217)*'ABXY-TI2S'!$C217+(drdp!I217+drdp!R217)*'ABXY-TI2S'!$D217))</f>
        <v>0</v>
      </c>
      <c r="G217" s="20">
        <f>IF(D217="SING",0,Model!$W$8*((drdp!D217+drdp!M217)*'ABXY-TI2S'!$B217+(drdp!G217+drdp!P217)*'ABXY-TI2S'!$C217+(drdp!J217+drdp!S217)*'ABXY-TI2S'!$D217))</f>
        <v>0</v>
      </c>
      <c r="H217" s="18">
        <f>IF(D217="SING",(Wellpath!K217-Wellpath!K216)/2*Model!$W$8*(-SIN(Wellpath!$M217) / GField),Model!$W$8*((drdp!B217)*'ABXY-TI2S'!$B217+(drdp!E217)*'ABXY-TI2S'!$C217+(drdp!H217)*'ABXY-TI2S'!$D217))</f>
        <v>0</v>
      </c>
      <c r="I217" s="18">
        <f>IF(D217="SING",(Wellpath!K217-Wellpath!K216)/2*Model!$W$8*(COS(Wellpath!$M217) / GField),Model!$W$8*((drdp!C217)*'ABXY-TI2S'!$B217+(drdp!F217)*'ABXY-TI2S'!$C217+(drdp!I217)*'ABXY-TI2S'!$D217))</f>
        <v>0</v>
      </c>
      <c r="J217" s="18">
        <f>IF(D217="SING",0,Model!$W$8*((drdp!D217)*'ABXY-TI2S'!$B217+(drdp!G217)*'ABXY-TI2S'!$C217+(drdp!J217)*'ABXY-TI2S'!$D217))</f>
        <v>0</v>
      </c>
      <c r="K217" s="21">
        <f>SUM(E$3:E216)+H217</f>
        <v>0.3463266494749529</v>
      </c>
      <c r="L217" s="21">
        <f>SUM(F$3:F216)+I217</f>
        <v>-0.5413363761416784</v>
      </c>
      <c r="M217" s="21">
        <f>SUM(G$3:G216)+J217</f>
        <v>0</v>
      </c>
      <c r="N217" s="21"/>
      <c r="O217" s="21"/>
      <c r="P217" s="21"/>
      <c r="Q217" s="19">
        <f t="shared" si="19"/>
        <v>0.1199421481365469</v>
      </c>
      <c r="R217" s="19">
        <f t="shared" si="20"/>
        <v>0.29304507213420472</v>
      </c>
      <c r="S217" s="19">
        <f t="shared" si="21"/>
        <v>0</v>
      </c>
      <c r="T217" s="19">
        <f t="shared" si="22"/>
        <v>-0.18747921338806031</v>
      </c>
      <c r="U217" s="19">
        <f t="shared" si="23"/>
        <v>0</v>
      </c>
      <c r="V217" s="19">
        <f t="shared" si="24"/>
        <v>0</v>
      </c>
    </row>
    <row r="218" spans="1:22" x14ac:dyDescent="0.25">
      <c r="A218" s="26">
        <f>Wellpath!E218</f>
        <v>0</v>
      </c>
      <c r="B218" s="22">
        <v>0</v>
      </c>
      <c r="C218" s="22">
        <v>0</v>
      </c>
      <c r="D218" s="22" t="str">
        <f>IF(ABS(Wellpath!$L218)&lt;VerticalInc,"SING",((TAN((PI()/ 2) - Wellpath!$L218)) - TAN(Dip) * COS(Wellpath!$O218)) / GField)</f>
        <v>SING</v>
      </c>
      <c r="E218" s="20">
        <f>IF(D218="SING",(Wellpath!K219-Wellpath!K217)/2*Model!$W$8*(-SIN(Wellpath!M218)) / GField,Model!$W$8*((drdp!B218+drdp!K218)*'ABXY-TI2S'!$B218+(drdp!E218+drdp!N218)*'ABXY-TI2S'!$C218+(drdp!H218+drdp!Q218)*'ABXY-TI2S'!$D218))</f>
        <v>0</v>
      </c>
      <c r="F218" s="20">
        <f>IF(D218="SING",(Wellpath!K219-Wellpath!K217)/2*Model!$W$8*(COS(Wellpath!$M218) / GField),Model!$W$8*((drdp!C218+drdp!L218)*'ABXY-TI2S'!$B218+(drdp!F218+drdp!O218)*'ABXY-TI2S'!$C218+(drdp!I218+drdp!R218)*'ABXY-TI2S'!$D218))</f>
        <v>0</v>
      </c>
      <c r="G218" s="20">
        <f>IF(D218="SING",0,Model!$W$8*((drdp!D218+drdp!M218)*'ABXY-TI2S'!$B218+(drdp!G218+drdp!P218)*'ABXY-TI2S'!$C218+(drdp!J218+drdp!S218)*'ABXY-TI2S'!$D218))</f>
        <v>0</v>
      </c>
      <c r="H218" s="18">
        <f>IF(D218="SING",(Wellpath!K218-Wellpath!K217)/2*Model!$W$8*(-SIN(Wellpath!$M218) / GField),Model!$W$8*((drdp!B218)*'ABXY-TI2S'!$B218+(drdp!E218)*'ABXY-TI2S'!$C218+(drdp!H218)*'ABXY-TI2S'!$D218))</f>
        <v>0</v>
      </c>
      <c r="I218" s="18">
        <f>IF(D218="SING",(Wellpath!K218-Wellpath!K217)/2*Model!$W$8*(COS(Wellpath!$M218) / GField),Model!$W$8*((drdp!C218)*'ABXY-TI2S'!$B218+(drdp!F218)*'ABXY-TI2S'!$C218+(drdp!I218)*'ABXY-TI2S'!$D218))</f>
        <v>0</v>
      </c>
      <c r="J218" s="18">
        <f>IF(D218="SING",0,Model!$W$8*((drdp!D218)*'ABXY-TI2S'!$B218+(drdp!G218)*'ABXY-TI2S'!$C218+(drdp!J218)*'ABXY-TI2S'!$D218))</f>
        <v>0</v>
      </c>
      <c r="K218" s="21">
        <f>SUM(E$3:E217)+H218</f>
        <v>0.3463266494749529</v>
      </c>
      <c r="L218" s="21">
        <f>SUM(F$3:F217)+I218</f>
        <v>-0.5413363761416784</v>
      </c>
      <c r="M218" s="21">
        <f>SUM(G$3:G217)+J218</f>
        <v>0</v>
      </c>
      <c r="N218" s="21"/>
      <c r="O218" s="21"/>
      <c r="P218" s="21"/>
      <c r="Q218" s="19">
        <f t="shared" si="19"/>
        <v>0.1199421481365469</v>
      </c>
      <c r="R218" s="19">
        <f t="shared" si="20"/>
        <v>0.29304507213420472</v>
      </c>
      <c r="S218" s="19">
        <f t="shared" si="21"/>
        <v>0</v>
      </c>
      <c r="T218" s="19">
        <f t="shared" si="22"/>
        <v>-0.18747921338806031</v>
      </c>
      <c r="U218" s="19">
        <f t="shared" si="23"/>
        <v>0</v>
      </c>
      <c r="V218" s="19">
        <f t="shared" si="24"/>
        <v>0</v>
      </c>
    </row>
    <row r="219" spans="1:22" x14ac:dyDescent="0.25">
      <c r="A219" s="26">
        <f>Wellpath!E219</f>
        <v>0</v>
      </c>
      <c r="B219" s="22">
        <v>0</v>
      </c>
      <c r="C219" s="22">
        <v>0</v>
      </c>
      <c r="D219" s="22" t="str">
        <f>IF(ABS(Wellpath!$L219)&lt;VerticalInc,"SING",((TAN((PI()/ 2) - Wellpath!$L219)) - TAN(Dip) * COS(Wellpath!$O219)) / GField)</f>
        <v>SING</v>
      </c>
      <c r="E219" s="20">
        <f>IF(D219="SING",(Wellpath!K220-Wellpath!K218)/2*Model!$W$8*(-SIN(Wellpath!M219)) / GField,Model!$W$8*((drdp!B219+drdp!K219)*'ABXY-TI2S'!$B219+(drdp!E219+drdp!N219)*'ABXY-TI2S'!$C219+(drdp!H219+drdp!Q219)*'ABXY-TI2S'!$D219))</f>
        <v>0</v>
      </c>
      <c r="F219" s="20">
        <f>IF(D219="SING",(Wellpath!K220-Wellpath!K218)/2*Model!$W$8*(COS(Wellpath!$M219) / GField),Model!$W$8*((drdp!C219+drdp!L219)*'ABXY-TI2S'!$B219+(drdp!F219+drdp!O219)*'ABXY-TI2S'!$C219+(drdp!I219+drdp!R219)*'ABXY-TI2S'!$D219))</f>
        <v>0</v>
      </c>
      <c r="G219" s="20">
        <f>IF(D219="SING",0,Model!$W$8*((drdp!D219+drdp!M219)*'ABXY-TI2S'!$B219+(drdp!G219+drdp!P219)*'ABXY-TI2S'!$C219+(drdp!J219+drdp!S219)*'ABXY-TI2S'!$D219))</f>
        <v>0</v>
      </c>
      <c r="H219" s="18">
        <f>IF(D219="SING",(Wellpath!K219-Wellpath!K218)/2*Model!$W$8*(-SIN(Wellpath!$M219) / GField),Model!$W$8*((drdp!B219)*'ABXY-TI2S'!$B219+(drdp!E219)*'ABXY-TI2S'!$C219+(drdp!H219)*'ABXY-TI2S'!$D219))</f>
        <v>0</v>
      </c>
      <c r="I219" s="18">
        <f>IF(D219="SING",(Wellpath!K219-Wellpath!K218)/2*Model!$W$8*(COS(Wellpath!$M219) / GField),Model!$W$8*((drdp!C219)*'ABXY-TI2S'!$B219+(drdp!F219)*'ABXY-TI2S'!$C219+(drdp!I219)*'ABXY-TI2S'!$D219))</f>
        <v>0</v>
      </c>
      <c r="J219" s="18">
        <f>IF(D219="SING",0,Model!$W$8*((drdp!D219)*'ABXY-TI2S'!$B219+(drdp!G219)*'ABXY-TI2S'!$C219+(drdp!J219)*'ABXY-TI2S'!$D219))</f>
        <v>0</v>
      </c>
      <c r="K219" s="21">
        <f>SUM(E$3:E218)+H219</f>
        <v>0.3463266494749529</v>
      </c>
      <c r="L219" s="21">
        <f>SUM(F$3:F218)+I219</f>
        <v>-0.5413363761416784</v>
      </c>
      <c r="M219" s="21">
        <f>SUM(G$3:G218)+J219</f>
        <v>0</v>
      </c>
      <c r="N219" s="21"/>
      <c r="O219" s="21"/>
      <c r="P219" s="21"/>
      <c r="Q219" s="19">
        <f t="shared" si="19"/>
        <v>0.1199421481365469</v>
      </c>
      <c r="R219" s="19">
        <f t="shared" si="20"/>
        <v>0.29304507213420472</v>
      </c>
      <c r="S219" s="19">
        <f t="shared" si="21"/>
        <v>0</v>
      </c>
      <c r="T219" s="19">
        <f t="shared" si="22"/>
        <v>-0.18747921338806031</v>
      </c>
      <c r="U219" s="19">
        <f t="shared" si="23"/>
        <v>0</v>
      </c>
      <c r="V219" s="19">
        <f t="shared" si="24"/>
        <v>0</v>
      </c>
    </row>
    <row r="220" spans="1:22" x14ac:dyDescent="0.25">
      <c r="A220" s="26">
        <f>Wellpath!E220</f>
        <v>0</v>
      </c>
      <c r="B220" s="22">
        <v>0</v>
      </c>
      <c r="C220" s="22">
        <v>0</v>
      </c>
      <c r="D220" s="22" t="str">
        <f>IF(ABS(Wellpath!$L220)&lt;VerticalInc,"SING",((TAN((PI()/ 2) - Wellpath!$L220)) - TAN(Dip) * COS(Wellpath!$O220)) / GField)</f>
        <v>SING</v>
      </c>
      <c r="E220" s="20">
        <f>IF(D220="SING",(Wellpath!K221-Wellpath!K219)/2*Model!$W$8*(-SIN(Wellpath!M220)) / GField,Model!$W$8*((drdp!B220+drdp!K220)*'ABXY-TI2S'!$B220+(drdp!E220+drdp!N220)*'ABXY-TI2S'!$C220+(drdp!H220+drdp!Q220)*'ABXY-TI2S'!$D220))</f>
        <v>0</v>
      </c>
      <c r="F220" s="20">
        <f>IF(D220="SING",(Wellpath!K221-Wellpath!K219)/2*Model!$W$8*(COS(Wellpath!$M220) / GField),Model!$W$8*((drdp!C220+drdp!L220)*'ABXY-TI2S'!$B220+(drdp!F220+drdp!O220)*'ABXY-TI2S'!$C220+(drdp!I220+drdp!R220)*'ABXY-TI2S'!$D220))</f>
        <v>0</v>
      </c>
      <c r="G220" s="20">
        <f>IF(D220="SING",0,Model!$W$8*((drdp!D220+drdp!M220)*'ABXY-TI2S'!$B220+(drdp!G220+drdp!P220)*'ABXY-TI2S'!$C220+(drdp!J220+drdp!S220)*'ABXY-TI2S'!$D220))</f>
        <v>0</v>
      </c>
      <c r="H220" s="18">
        <f>IF(D220="SING",(Wellpath!K220-Wellpath!K219)/2*Model!$W$8*(-SIN(Wellpath!$M220) / GField),Model!$W$8*((drdp!B220)*'ABXY-TI2S'!$B220+(drdp!E220)*'ABXY-TI2S'!$C220+(drdp!H220)*'ABXY-TI2S'!$D220))</f>
        <v>0</v>
      </c>
      <c r="I220" s="18">
        <f>IF(D220="SING",(Wellpath!K220-Wellpath!K219)/2*Model!$W$8*(COS(Wellpath!$M220) / GField),Model!$W$8*((drdp!C220)*'ABXY-TI2S'!$B220+(drdp!F220)*'ABXY-TI2S'!$C220+(drdp!I220)*'ABXY-TI2S'!$D220))</f>
        <v>0</v>
      </c>
      <c r="J220" s="18">
        <f>IF(D220="SING",0,Model!$W$8*((drdp!D220)*'ABXY-TI2S'!$B220+(drdp!G220)*'ABXY-TI2S'!$C220+(drdp!J220)*'ABXY-TI2S'!$D220))</f>
        <v>0</v>
      </c>
      <c r="K220" s="21">
        <f>SUM(E$3:E219)+H220</f>
        <v>0.3463266494749529</v>
      </c>
      <c r="L220" s="21">
        <f>SUM(F$3:F219)+I220</f>
        <v>-0.5413363761416784</v>
      </c>
      <c r="M220" s="21">
        <f>SUM(G$3:G219)+J220</f>
        <v>0</v>
      </c>
      <c r="N220" s="21"/>
      <c r="O220" s="21"/>
      <c r="P220" s="21"/>
      <c r="Q220" s="19">
        <f t="shared" si="19"/>
        <v>0.1199421481365469</v>
      </c>
      <c r="R220" s="19">
        <f t="shared" si="20"/>
        <v>0.29304507213420472</v>
      </c>
      <c r="S220" s="19">
        <f t="shared" si="21"/>
        <v>0</v>
      </c>
      <c r="T220" s="19">
        <f t="shared" si="22"/>
        <v>-0.18747921338806031</v>
      </c>
      <c r="U220" s="19">
        <f t="shared" si="23"/>
        <v>0</v>
      </c>
      <c r="V220" s="19">
        <f t="shared" si="24"/>
        <v>0</v>
      </c>
    </row>
    <row r="221" spans="1:22" x14ac:dyDescent="0.25">
      <c r="A221" s="26">
        <f>Wellpath!E221</f>
        <v>0</v>
      </c>
      <c r="B221" s="22">
        <v>0</v>
      </c>
      <c r="C221" s="22">
        <v>0</v>
      </c>
      <c r="D221" s="22" t="str">
        <f>IF(ABS(Wellpath!$L221)&lt;VerticalInc,"SING",((TAN((PI()/ 2) - Wellpath!$L221)) - TAN(Dip) * COS(Wellpath!$O221)) / GField)</f>
        <v>SING</v>
      </c>
      <c r="E221" s="20">
        <f>IF(D221="SING",(Wellpath!K222-Wellpath!K220)/2*Model!$W$8*(-SIN(Wellpath!M221)) / GField,Model!$W$8*((drdp!B221+drdp!K221)*'ABXY-TI2S'!$B221+(drdp!E221+drdp!N221)*'ABXY-TI2S'!$C221+(drdp!H221+drdp!Q221)*'ABXY-TI2S'!$D221))</f>
        <v>0</v>
      </c>
      <c r="F221" s="20">
        <f>IF(D221="SING",(Wellpath!K222-Wellpath!K220)/2*Model!$W$8*(COS(Wellpath!$M221) / GField),Model!$W$8*((drdp!C221+drdp!L221)*'ABXY-TI2S'!$B221+(drdp!F221+drdp!O221)*'ABXY-TI2S'!$C221+(drdp!I221+drdp!R221)*'ABXY-TI2S'!$D221))</f>
        <v>0</v>
      </c>
      <c r="G221" s="20">
        <f>IF(D221="SING",0,Model!$W$8*((drdp!D221+drdp!M221)*'ABXY-TI2S'!$B221+(drdp!G221+drdp!P221)*'ABXY-TI2S'!$C221+(drdp!J221+drdp!S221)*'ABXY-TI2S'!$D221))</f>
        <v>0</v>
      </c>
      <c r="H221" s="18">
        <f>IF(D221="SING",(Wellpath!K221-Wellpath!K220)/2*Model!$W$8*(-SIN(Wellpath!$M221) / GField),Model!$W$8*((drdp!B221)*'ABXY-TI2S'!$B221+(drdp!E221)*'ABXY-TI2S'!$C221+(drdp!H221)*'ABXY-TI2S'!$D221))</f>
        <v>0</v>
      </c>
      <c r="I221" s="18">
        <f>IF(D221="SING",(Wellpath!K221-Wellpath!K220)/2*Model!$W$8*(COS(Wellpath!$M221) / GField),Model!$W$8*((drdp!C221)*'ABXY-TI2S'!$B221+(drdp!F221)*'ABXY-TI2S'!$C221+(drdp!I221)*'ABXY-TI2S'!$D221))</f>
        <v>0</v>
      </c>
      <c r="J221" s="18">
        <f>IF(D221="SING",0,Model!$W$8*((drdp!D221)*'ABXY-TI2S'!$B221+(drdp!G221)*'ABXY-TI2S'!$C221+(drdp!J221)*'ABXY-TI2S'!$D221))</f>
        <v>0</v>
      </c>
      <c r="K221" s="21">
        <f>SUM(E$3:E220)+H221</f>
        <v>0.3463266494749529</v>
      </c>
      <c r="L221" s="21">
        <f>SUM(F$3:F220)+I221</f>
        <v>-0.5413363761416784</v>
      </c>
      <c r="M221" s="21">
        <f>SUM(G$3:G220)+J221</f>
        <v>0</v>
      </c>
      <c r="N221" s="21"/>
      <c r="O221" s="21"/>
      <c r="P221" s="21"/>
      <c r="Q221" s="19">
        <f t="shared" si="19"/>
        <v>0.1199421481365469</v>
      </c>
      <c r="R221" s="19">
        <f t="shared" si="20"/>
        <v>0.29304507213420472</v>
      </c>
      <c r="S221" s="19">
        <f t="shared" si="21"/>
        <v>0</v>
      </c>
      <c r="T221" s="19">
        <f t="shared" si="22"/>
        <v>-0.18747921338806031</v>
      </c>
      <c r="U221" s="19">
        <f t="shared" si="23"/>
        <v>0</v>
      </c>
      <c r="V221" s="19">
        <f t="shared" si="24"/>
        <v>0</v>
      </c>
    </row>
    <row r="222" spans="1:22" x14ac:dyDescent="0.25">
      <c r="A222" s="26">
        <f>Wellpath!E222</f>
        <v>0</v>
      </c>
      <c r="B222" s="22">
        <v>0</v>
      </c>
      <c r="C222" s="22">
        <v>0</v>
      </c>
      <c r="D222" s="22" t="str">
        <f>IF(ABS(Wellpath!$L222)&lt;VerticalInc,"SING",((TAN((PI()/ 2) - Wellpath!$L222)) - TAN(Dip) * COS(Wellpath!$O222)) / GField)</f>
        <v>SING</v>
      </c>
      <c r="E222" s="20">
        <f>IF(D222="SING",(Wellpath!K223-Wellpath!K221)/2*Model!$W$8*(-SIN(Wellpath!M222)) / GField,Model!$W$8*((drdp!B222+drdp!K222)*'ABXY-TI2S'!$B222+(drdp!E222+drdp!N222)*'ABXY-TI2S'!$C222+(drdp!H222+drdp!Q222)*'ABXY-TI2S'!$D222))</f>
        <v>0</v>
      </c>
      <c r="F222" s="20">
        <f>IF(D222="SING",(Wellpath!K223-Wellpath!K221)/2*Model!$W$8*(COS(Wellpath!$M222) / GField),Model!$W$8*((drdp!C222+drdp!L222)*'ABXY-TI2S'!$B222+(drdp!F222+drdp!O222)*'ABXY-TI2S'!$C222+(drdp!I222+drdp!R222)*'ABXY-TI2S'!$D222))</f>
        <v>0</v>
      </c>
      <c r="G222" s="20">
        <f>IF(D222="SING",0,Model!$W$8*((drdp!D222+drdp!M222)*'ABXY-TI2S'!$B222+(drdp!G222+drdp!P222)*'ABXY-TI2S'!$C222+(drdp!J222+drdp!S222)*'ABXY-TI2S'!$D222))</f>
        <v>0</v>
      </c>
      <c r="H222" s="18">
        <f>IF(D222="SING",(Wellpath!K222-Wellpath!K221)/2*Model!$W$8*(-SIN(Wellpath!$M222) / GField),Model!$W$8*((drdp!B222)*'ABXY-TI2S'!$B222+(drdp!E222)*'ABXY-TI2S'!$C222+(drdp!H222)*'ABXY-TI2S'!$D222))</f>
        <v>0</v>
      </c>
      <c r="I222" s="18">
        <f>IF(D222="SING",(Wellpath!K222-Wellpath!K221)/2*Model!$W$8*(COS(Wellpath!$M222) / GField),Model!$W$8*((drdp!C222)*'ABXY-TI2S'!$B222+(drdp!F222)*'ABXY-TI2S'!$C222+(drdp!I222)*'ABXY-TI2S'!$D222))</f>
        <v>0</v>
      </c>
      <c r="J222" s="18">
        <f>IF(D222="SING",0,Model!$W$8*((drdp!D222)*'ABXY-TI2S'!$B222+(drdp!G222)*'ABXY-TI2S'!$C222+(drdp!J222)*'ABXY-TI2S'!$D222))</f>
        <v>0</v>
      </c>
      <c r="K222" s="21">
        <f>SUM(E$3:E221)+H222</f>
        <v>0.3463266494749529</v>
      </c>
      <c r="L222" s="21">
        <f>SUM(F$3:F221)+I222</f>
        <v>-0.5413363761416784</v>
      </c>
      <c r="M222" s="21">
        <f>SUM(G$3:G221)+J222</f>
        <v>0</v>
      </c>
      <c r="N222" s="21"/>
      <c r="O222" s="21"/>
      <c r="P222" s="21"/>
      <c r="Q222" s="19">
        <f t="shared" si="19"/>
        <v>0.1199421481365469</v>
      </c>
      <c r="R222" s="19">
        <f t="shared" si="20"/>
        <v>0.29304507213420472</v>
      </c>
      <c r="S222" s="19">
        <f t="shared" si="21"/>
        <v>0</v>
      </c>
      <c r="T222" s="19">
        <f t="shared" si="22"/>
        <v>-0.18747921338806031</v>
      </c>
      <c r="U222" s="19">
        <f t="shared" si="23"/>
        <v>0</v>
      </c>
      <c r="V222" s="19">
        <f t="shared" si="24"/>
        <v>0</v>
      </c>
    </row>
    <row r="223" spans="1:22" x14ac:dyDescent="0.25">
      <c r="A223" s="26">
        <f>Wellpath!E223</f>
        <v>0</v>
      </c>
      <c r="B223" s="22">
        <v>0</v>
      </c>
      <c r="C223" s="22">
        <v>0</v>
      </c>
      <c r="D223" s="22" t="str">
        <f>IF(ABS(Wellpath!$L223)&lt;VerticalInc,"SING",((TAN((PI()/ 2) - Wellpath!$L223)) - TAN(Dip) * COS(Wellpath!$O223)) / GField)</f>
        <v>SING</v>
      </c>
      <c r="E223" s="20">
        <f>IF(D223="SING",(Wellpath!K224-Wellpath!K222)/2*Model!$W$8*(-SIN(Wellpath!M223)) / GField,Model!$W$8*((drdp!B223+drdp!K223)*'ABXY-TI2S'!$B223+(drdp!E223+drdp!N223)*'ABXY-TI2S'!$C223+(drdp!H223+drdp!Q223)*'ABXY-TI2S'!$D223))</f>
        <v>0</v>
      </c>
      <c r="F223" s="20">
        <f>IF(D223="SING",(Wellpath!K224-Wellpath!K222)/2*Model!$W$8*(COS(Wellpath!$M223) / GField),Model!$W$8*((drdp!C223+drdp!L223)*'ABXY-TI2S'!$B223+(drdp!F223+drdp!O223)*'ABXY-TI2S'!$C223+(drdp!I223+drdp!R223)*'ABXY-TI2S'!$D223))</f>
        <v>0</v>
      </c>
      <c r="G223" s="20">
        <f>IF(D223="SING",0,Model!$W$8*((drdp!D223+drdp!M223)*'ABXY-TI2S'!$B223+(drdp!G223+drdp!P223)*'ABXY-TI2S'!$C223+(drdp!J223+drdp!S223)*'ABXY-TI2S'!$D223))</f>
        <v>0</v>
      </c>
      <c r="H223" s="18">
        <f>IF(D223="SING",(Wellpath!K223-Wellpath!K222)/2*Model!$W$8*(-SIN(Wellpath!$M223) / GField),Model!$W$8*((drdp!B223)*'ABXY-TI2S'!$B223+(drdp!E223)*'ABXY-TI2S'!$C223+(drdp!H223)*'ABXY-TI2S'!$D223))</f>
        <v>0</v>
      </c>
      <c r="I223" s="18">
        <f>IF(D223="SING",(Wellpath!K223-Wellpath!K222)/2*Model!$W$8*(COS(Wellpath!$M223) / GField),Model!$W$8*((drdp!C223)*'ABXY-TI2S'!$B223+(drdp!F223)*'ABXY-TI2S'!$C223+(drdp!I223)*'ABXY-TI2S'!$D223))</f>
        <v>0</v>
      </c>
      <c r="J223" s="18">
        <f>IF(D223="SING",0,Model!$W$8*((drdp!D223)*'ABXY-TI2S'!$B223+(drdp!G223)*'ABXY-TI2S'!$C223+(drdp!J223)*'ABXY-TI2S'!$D223))</f>
        <v>0</v>
      </c>
      <c r="K223" s="21">
        <f>SUM(E$3:E222)+H223</f>
        <v>0.3463266494749529</v>
      </c>
      <c r="L223" s="21">
        <f>SUM(F$3:F222)+I223</f>
        <v>-0.5413363761416784</v>
      </c>
      <c r="M223" s="21">
        <f>SUM(G$3:G222)+J223</f>
        <v>0</v>
      </c>
      <c r="N223" s="21"/>
      <c r="O223" s="21"/>
      <c r="P223" s="21"/>
      <c r="Q223" s="19">
        <f t="shared" si="19"/>
        <v>0.1199421481365469</v>
      </c>
      <c r="R223" s="19">
        <f t="shared" si="20"/>
        <v>0.29304507213420472</v>
      </c>
      <c r="S223" s="19">
        <f t="shared" si="21"/>
        <v>0</v>
      </c>
      <c r="T223" s="19">
        <f t="shared" si="22"/>
        <v>-0.18747921338806031</v>
      </c>
      <c r="U223" s="19">
        <f t="shared" si="23"/>
        <v>0</v>
      </c>
      <c r="V223" s="19">
        <f t="shared" si="24"/>
        <v>0</v>
      </c>
    </row>
    <row r="224" spans="1:22" x14ac:dyDescent="0.25">
      <c r="A224" s="26">
        <f>Wellpath!E224</f>
        <v>0</v>
      </c>
      <c r="B224" s="22">
        <v>0</v>
      </c>
      <c r="C224" s="22">
        <v>0</v>
      </c>
      <c r="D224" s="22" t="str">
        <f>IF(ABS(Wellpath!$L224)&lt;VerticalInc,"SING",((TAN((PI()/ 2) - Wellpath!$L224)) - TAN(Dip) * COS(Wellpath!$O224)) / GField)</f>
        <v>SING</v>
      </c>
      <c r="E224" s="20">
        <f>IF(D224="SING",(Wellpath!K225-Wellpath!K223)/2*Model!$W$8*(-SIN(Wellpath!M224)) / GField,Model!$W$8*((drdp!B224+drdp!K224)*'ABXY-TI2S'!$B224+(drdp!E224+drdp!N224)*'ABXY-TI2S'!$C224+(drdp!H224+drdp!Q224)*'ABXY-TI2S'!$D224))</f>
        <v>0</v>
      </c>
      <c r="F224" s="20">
        <f>IF(D224="SING",(Wellpath!K225-Wellpath!K223)/2*Model!$W$8*(COS(Wellpath!$M224) / GField),Model!$W$8*((drdp!C224+drdp!L224)*'ABXY-TI2S'!$B224+(drdp!F224+drdp!O224)*'ABXY-TI2S'!$C224+(drdp!I224+drdp!R224)*'ABXY-TI2S'!$D224))</f>
        <v>0</v>
      </c>
      <c r="G224" s="20">
        <f>IF(D224="SING",0,Model!$W$8*((drdp!D224+drdp!M224)*'ABXY-TI2S'!$B224+(drdp!G224+drdp!P224)*'ABXY-TI2S'!$C224+(drdp!J224+drdp!S224)*'ABXY-TI2S'!$D224))</f>
        <v>0</v>
      </c>
      <c r="H224" s="18">
        <f>IF(D224="SING",(Wellpath!K224-Wellpath!K223)/2*Model!$W$8*(-SIN(Wellpath!$M224) / GField),Model!$W$8*((drdp!B224)*'ABXY-TI2S'!$B224+(drdp!E224)*'ABXY-TI2S'!$C224+(drdp!H224)*'ABXY-TI2S'!$D224))</f>
        <v>0</v>
      </c>
      <c r="I224" s="18">
        <f>IF(D224="SING",(Wellpath!K224-Wellpath!K223)/2*Model!$W$8*(COS(Wellpath!$M224) / GField),Model!$W$8*((drdp!C224)*'ABXY-TI2S'!$B224+(drdp!F224)*'ABXY-TI2S'!$C224+(drdp!I224)*'ABXY-TI2S'!$D224))</f>
        <v>0</v>
      </c>
      <c r="J224" s="18">
        <f>IF(D224="SING",0,Model!$W$8*((drdp!D224)*'ABXY-TI2S'!$B224+(drdp!G224)*'ABXY-TI2S'!$C224+(drdp!J224)*'ABXY-TI2S'!$D224))</f>
        <v>0</v>
      </c>
      <c r="K224" s="21">
        <f>SUM(E$3:E223)+H224</f>
        <v>0.3463266494749529</v>
      </c>
      <c r="L224" s="21">
        <f>SUM(F$3:F223)+I224</f>
        <v>-0.5413363761416784</v>
      </c>
      <c r="M224" s="21">
        <f>SUM(G$3:G223)+J224</f>
        <v>0</v>
      </c>
      <c r="N224" s="21"/>
      <c r="O224" s="21"/>
      <c r="P224" s="21"/>
      <c r="Q224" s="19">
        <f t="shared" si="19"/>
        <v>0.1199421481365469</v>
      </c>
      <c r="R224" s="19">
        <f t="shared" si="20"/>
        <v>0.29304507213420472</v>
      </c>
      <c r="S224" s="19">
        <f t="shared" si="21"/>
        <v>0</v>
      </c>
      <c r="T224" s="19">
        <f t="shared" si="22"/>
        <v>-0.18747921338806031</v>
      </c>
      <c r="U224" s="19">
        <f t="shared" si="23"/>
        <v>0</v>
      </c>
      <c r="V224" s="19">
        <f t="shared" si="24"/>
        <v>0</v>
      </c>
    </row>
    <row r="225" spans="1:22" x14ac:dyDescent="0.25">
      <c r="A225" s="26">
        <f>Wellpath!E225</f>
        <v>0</v>
      </c>
      <c r="B225" s="22">
        <v>0</v>
      </c>
      <c r="C225" s="22">
        <v>0</v>
      </c>
      <c r="D225" s="22" t="str">
        <f>IF(ABS(Wellpath!$L225)&lt;VerticalInc,"SING",((TAN((PI()/ 2) - Wellpath!$L225)) - TAN(Dip) * COS(Wellpath!$O225)) / GField)</f>
        <v>SING</v>
      </c>
      <c r="E225" s="20">
        <f>IF(D225="SING",(Wellpath!K226-Wellpath!K224)/2*Model!$W$8*(-SIN(Wellpath!M225)) / GField,Model!$W$8*((drdp!B225+drdp!K225)*'ABXY-TI2S'!$B225+(drdp!E225+drdp!N225)*'ABXY-TI2S'!$C225+(drdp!H225+drdp!Q225)*'ABXY-TI2S'!$D225))</f>
        <v>0</v>
      </c>
      <c r="F225" s="20">
        <f>IF(D225="SING",(Wellpath!K226-Wellpath!K224)/2*Model!$W$8*(COS(Wellpath!$M225) / GField),Model!$W$8*((drdp!C225+drdp!L225)*'ABXY-TI2S'!$B225+(drdp!F225+drdp!O225)*'ABXY-TI2S'!$C225+(drdp!I225+drdp!R225)*'ABXY-TI2S'!$D225))</f>
        <v>0</v>
      </c>
      <c r="G225" s="20">
        <f>IF(D225="SING",0,Model!$W$8*((drdp!D225+drdp!M225)*'ABXY-TI2S'!$B225+(drdp!G225+drdp!P225)*'ABXY-TI2S'!$C225+(drdp!J225+drdp!S225)*'ABXY-TI2S'!$D225))</f>
        <v>0</v>
      </c>
      <c r="H225" s="18">
        <f>IF(D225="SING",(Wellpath!K225-Wellpath!K224)/2*Model!$W$8*(-SIN(Wellpath!$M225) / GField),Model!$W$8*((drdp!B225)*'ABXY-TI2S'!$B225+(drdp!E225)*'ABXY-TI2S'!$C225+(drdp!H225)*'ABXY-TI2S'!$D225))</f>
        <v>0</v>
      </c>
      <c r="I225" s="18">
        <f>IF(D225="SING",(Wellpath!K225-Wellpath!K224)/2*Model!$W$8*(COS(Wellpath!$M225) / GField),Model!$W$8*((drdp!C225)*'ABXY-TI2S'!$B225+(drdp!F225)*'ABXY-TI2S'!$C225+(drdp!I225)*'ABXY-TI2S'!$D225))</f>
        <v>0</v>
      </c>
      <c r="J225" s="18">
        <f>IF(D225="SING",0,Model!$W$8*((drdp!D225)*'ABXY-TI2S'!$B225+(drdp!G225)*'ABXY-TI2S'!$C225+(drdp!J225)*'ABXY-TI2S'!$D225))</f>
        <v>0</v>
      </c>
      <c r="K225" s="21">
        <f>SUM(E$3:E224)+H225</f>
        <v>0.3463266494749529</v>
      </c>
      <c r="L225" s="21">
        <f>SUM(F$3:F224)+I225</f>
        <v>-0.5413363761416784</v>
      </c>
      <c r="M225" s="21">
        <f>SUM(G$3:G224)+J225</f>
        <v>0</v>
      </c>
      <c r="N225" s="21"/>
      <c r="O225" s="21"/>
      <c r="P225" s="21"/>
      <c r="Q225" s="19">
        <f t="shared" si="19"/>
        <v>0.1199421481365469</v>
      </c>
      <c r="R225" s="19">
        <f t="shared" si="20"/>
        <v>0.29304507213420472</v>
      </c>
      <c r="S225" s="19">
        <f t="shared" si="21"/>
        <v>0</v>
      </c>
      <c r="T225" s="19">
        <f t="shared" si="22"/>
        <v>-0.18747921338806031</v>
      </c>
      <c r="U225" s="19">
        <f t="shared" si="23"/>
        <v>0</v>
      </c>
      <c r="V225" s="19">
        <f t="shared" si="24"/>
        <v>0</v>
      </c>
    </row>
    <row r="226" spans="1:22" x14ac:dyDescent="0.25">
      <c r="A226" s="26">
        <f>Wellpath!E226</f>
        <v>0</v>
      </c>
      <c r="B226" s="22">
        <v>0</v>
      </c>
      <c r="C226" s="22">
        <v>0</v>
      </c>
      <c r="D226" s="22" t="str">
        <f>IF(ABS(Wellpath!$L226)&lt;VerticalInc,"SING",((TAN((PI()/ 2) - Wellpath!$L226)) - TAN(Dip) * COS(Wellpath!$O226)) / GField)</f>
        <v>SING</v>
      </c>
      <c r="E226" s="20">
        <f>IF(D226="SING",(Wellpath!K227-Wellpath!K225)/2*Model!$W$8*(-SIN(Wellpath!M226)) / GField,Model!$W$8*((drdp!B226+drdp!K226)*'ABXY-TI2S'!$B226+(drdp!E226+drdp!N226)*'ABXY-TI2S'!$C226+(drdp!H226+drdp!Q226)*'ABXY-TI2S'!$D226))</f>
        <v>0</v>
      </c>
      <c r="F226" s="20">
        <f>IF(D226="SING",(Wellpath!K227-Wellpath!K225)/2*Model!$W$8*(COS(Wellpath!$M226) / GField),Model!$W$8*((drdp!C226+drdp!L226)*'ABXY-TI2S'!$B226+(drdp!F226+drdp!O226)*'ABXY-TI2S'!$C226+(drdp!I226+drdp!R226)*'ABXY-TI2S'!$D226))</f>
        <v>0</v>
      </c>
      <c r="G226" s="20">
        <f>IF(D226="SING",0,Model!$W$8*((drdp!D226+drdp!M226)*'ABXY-TI2S'!$B226+(drdp!G226+drdp!P226)*'ABXY-TI2S'!$C226+(drdp!J226+drdp!S226)*'ABXY-TI2S'!$D226))</f>
        <v>0</v>
      </c>
      <c r="H226" s="18">
        <f>IF(D226="SING",(Wellpath!K226-Wellpath!K225)/2*Model!$W$8*(-SIN(Wellpath!$M226) / GField),Model!$W$8*((drdp!B226)*'ABXY-TI2S'!$B226+(drdp!E226)*'ABXY-TI2S'!$C226+(drdp!H226)*'ABXY-TI2S'!$D226))</f>
        <v>0</v>
      </c>
      <c r="I226" s="18">
        <f>IF(D226="SING",(Wellpath!K226-Wellpath!K225)/2*Model!$W$8*(COS(Wellpath!$M226) / GField),Model!$W$8*((drdp!C226)*'ABXY-TI2S'!$B226+(drdp!F226)*'ABXY-TI2S'!$C226+(drdp!I226)*'ABXY-TI2S'!$D226))</f>
        <v>0</v>
      </c>
      <c r="J226" s="18">
        <f>IF(D226="SING",0,Model!$W$8*((drdp!D226)*'ABXY-TI2S'!$B226+(drdp!G226)*'ABXY-TI2S'!$C226+(drdp!J226)*'ABXY-TI2S'!$D226))</f>
        <v>0</v>
      </c>
      <c r="K226" s="21">
        <f>SUM(E$3:E225)+H226</f>
        <v>0.3463266494749529</v>
      </c>
      <c r="L226" s="21">
        <f>SUM(F$3:F225)+I226</f>
        <v>-0.5413363761416784</v>
      </c>
      <c r="M226" s="21">
        <f>SUM(G$3:G225)+J226</f>
        <v>0</v>
      </c>
      <c r="N226" s="21"/>
      <c r="O226" s="21"/>
      <c r="P226" s="21"/>
      <c r="Q226" s="19">
        <f t="shared" si="19"/>
        <v>0.1199421481365469</v>
      </c>
      <c r="R226" s="19">
        <f t="shared" si="20"/>
        <v>0.29304507213420472</v>
      </c>
      <c r="S226" s="19">
        <f t="shared" si="21"/>
        <v>0</v>
      </c>
      <c r="T226" s="19">
        <f t="shared" si="22"/>
        <v>-0.18747921338806031</v>
      </c>
      <c r="U226" s="19">
        <f t="shared" si="23"/>
        <v>0</v>
      </c>
      <c r="V226" s="19">
        <f t="shared" si="24"/>
        <v>0</v>
      </c>
    </row>
    <row r="227" spans="1:22" x14ac:dyDescent="0.25">
      <c r="A227" s="26">
        <f>Wellpath!E227</f>
        <v>0</v>
      </c>
      <c r="B227" s="22">
        <v>0</v>
      </c>
      <c r="C227" s="22">
        <v>0</v>
      </c>
      <c r="D227" s="22" t="str">
        <f>IF(ABS(Wellpath!$L227)&lt;VerticalInc,"SING",((TAN((PI()/ 2) - Wellpath!$L227)) - TAN(Dip) * COS(Wellpath!$O227)) / GField)</f>
        <v>SING</v>
      </c>
      <c r="E227" s="20">
        <f>IF(D227="SING",(Wellpath!K228-Wellpath!K226)/2*Model!$W$8*(-SIN(Wellpath!M227)) / GField,Model!$W$8*((drdp!B227+drdp!K227)*'ABXY-TI2S'!$B227+(drdp!E227+drdp!N227)*'ABXY-TI2S'!$C227+(drdp!H227+drdp!Q227)*'ABXY-TI2S'!$D227))</f>
        <v>0</v>
      </c>
      <c r="F227" s="20">
        <f>IF(D227="SING",(Wellpath!K228-Wellpath!K226)/2*Model!$W$8*(COS(Wellpath!$M227) / GField),Model!$W$8*((drdp!C227+drdp!L227)*'ABXY-TI2S'!$B227+(drdp!F227+drdp!O227)*'ABXY-TI2S'!$C227+(drdp!I227+drdp!R227)*'ABXY-TI2S'!$D227))</f>
        <v>0</v>
      </c>
      <c r="G227" s="20">
        <f>IF(D227="SING",0,Model!$W$8*((drdp!D227+drdp!M227)*'ABXY-TI2S'!$B227+(drdp!G227+drdp!P227)*'ABXY-TI2S'!$C227+(drdp!J227+drdp!S227)*'ABXY-TI2S'!$D227))</f>
        <v>0</v>
      </c>
      <c r="H227" s="18">
        <f>IF(D227="SING",(Wellpath!K227-Wellpath!K226)/2*Model!$W$8*(-SIN(Wellpath!$M227) / GField),Model!$W$8*((drdp!B227)*'ABXY-TI2S'!$B227+(drdp!E227)*'ABXY-TI2S'!$C227+(drdp!H227)*'ABXY-TI2S'!$D227))</f>
        <v>0</v>
      </c>
      <c r="I227" s="18">
        <f>IF(D227="SING",(Wellpath!K227-Wellpath!K226)/2*Model!$W$8*(COS(Wellpath!$M227) / GField),Model!$W$8*((drdp!C227)*'ABXY-TI2S'!$B227+(drdp!F227)*'ABXY-TI2S'!$C227+(drdp!I227)*'ABXY-TI2S'!$D227))</f>
        <v>0</v>
      </c>
      <c r="J227" s="18">
        <f>IF(D227="SING",0,Model!$W$8*((drdp!D227)*'ABXY-TI2S'!$B227+(drdp!G227)*'ABXY-TI2S'!$C227+(drdp!J227)*'ABXY-TI2S'!$D227))</f>
        <v>0</v>
      </c>
      <c r="K227" s="21">
        <f>SUM(E$3:E226)+H227</f>
        <v>0.3463266494749529</v>
      </c>
      <c r="L227" s="21">
        <f>SUM(F$3:F226)+I227</f>
        <v>-0.5413363761416784</v>
      </c>
      <c r="M227" s="21">
        <f>SUM(G$3:G226)+J227</f>
        <v>0</v>
      </c>
      <c r="N227" s="21"/>
      <c r="O227" s="21"/>
      <c r="P227" s="21"/>
      <c r="Q227" s="19">
        <f t="shared" si="19"/>
        <v>0.1199421481365469</v>
      </c>
      <c r="R227" s="19">
        <f t="shared" si="20"/>
        <v>0.29304507213420472</v>
      </c>
      <c r="S227" s="19">
        <f t="shared" si="21"/>
        <v>0</v>
      </c>
      <c r="T227" s="19">
        <f t="shared" si="22"/>
        <v>-0.18747921338806031</v>
      </c>
      <c r="U227" s="19">
        <f t="shared" si="23"/>
        <v>0</v>
      </c>
      <c r="V227" s="19">
        <f t="shared" si="24"/>
        <v>0</v>
      </c>
    </row>
    <row r="228" spans="1:22" x14ac:dyDescent="0.25">
      <c r="A228" s="26">
        <f>Wellpath!E228</f>
        <v>0</v>
      </c>
      <c r="B228" s="22">
        <v>0</v>
      </c>
      <c r="C228" s="22">
        <v>0</v>
      </c>
      <c r="D228" s="22" t="str">
        <f>IF(ABS(Wellpath!$L228)&lt;VerticalInc,"SING",((TAN((PI()/ 2) - Wellpath!$L228)) - TAN(Dip) * COS(Wellpath!$O228)) / GField)</f>
        <v>SING</v>
      </c>
      <c r="E228" s="20">
        <f>IF(D228="SING",(Wellpath!K229-Wellpath!K227)/2*Model!$W$8*(-SIN(Wellpath!M228)) / GField,Model!$W$8*((drdp!B228+drdp!K228)*'ABXY-TI2S'!$B228+(drdp!E228+drdp!N228)*'ABXY-TI2S'!$C228+(drdp!H228+drdp!Q228)*'ABXY-TI2S'!$D228))</f>
        <v>0</v>
      </c>
      <c r="F228" s="20">
        <f>IF(D228="SING",(Wellpath!K229-Wellpath!K227)/2*Model!$W$8*(COS(Wellpath!$M228) / GField),Model!$W$8*((drdp!C228+drdp!L228)*'ABXY-TI2S'!$B228+(drdp!F228+drdp!O228)*'ABXY-TI2S'!$C228+(drdp!I228+drdp!R228)*'ABXY-TI2S'!$D228))</f>
        <v>0</v>
      </c>
      <c r="G228" s="20">
        <f>IF(D228="SING",0,Model!$W$8*((drdp!D228+drdp!M228)*'ABXY-TI2S'!$B228+(drdp!G228+drdp!P228)*'ABXY-TI2S'!$C228+(drdp!J228+drdp!S228)*'ABXY-TI2S'!$D228))</f>
        <v>0</v>
      </c>
      <c r="H228" s="18">
        <f>IF(D228="SING",(Wellpath!K228-Wellpath!K227)/2*Model!$W$8*(-SIN(Wellpath!$M228) / GField),Model!$W$8*((drdp!B228)*'ABXY-TI2S'!$B228+(drdp!E228)*'ABXY-TI2S'!$C228+(drdp!H228)*'ABXY-TI2S'!$D228))</f>
        <v>0</v>
      </c>
      <c r="I228" s="18">
        <f>IF(D228="SING",(Wellpath!K228-Wellpath!K227)/2*Model!$W$8*(COS(Wellpath!$M228) / GField),Model!$W$8*((drdp!C228)*'ABXY-TI2S'!$B228+(drdp!F228)*'ABXY-TI2S'!$C228+(drdp!I228)*'ABXY-TI2S'!$D228))</f>
        <v>0</v>
      </c>
      <c r="J228" s="18">
        <f>IF(D228="SING",0,Model!$W$8*((drdp!D228)*'ABXY-TI2S'!$B228+(drdp!G228)*'ABXY-TI2S'!$C228+(drdp!J228)*'ABXY-TI2S'!$D228))</f>
        <v>0</v>
      </c>
      <c r="K228" s="21">
        <f>SUM(E$3:E227)+H228</f>
        <v>0.3463266494749529</v>
      </c>
      <c r="L228" s="21">
        <f>SUM(F$3:F227)+I228</f>
        <v>-0.5413363761416784</v>
      </c>
      <c r="M228" s="21">
        <f>SUM(G$3:G227)+J228</f>
        <v>0</v>
      </c>
      <c r="N228" s="21"/>
      <c r="O228" s="21"/>
      <c r="P228" s="21"/>
      <c r="Q228" s="19">
        <f t="shared" si="19"/>
        <v>0.1199421481365469</v>
      </c>
      <c r="R228" s="19">
        <f t="shared" si="20"/>
        <v>0.29304507213420472</v>
      </c>
      <c r="S228" s="19">
        <f t="shared" si="21"/>
        <v>0</v>
      </c>
      <c r="T228" s="19">
        <f t="shared" si="22"/>
        <v>-0.18747921338806031</v>
      </c>
      <c r="U228" s="19">
        <f t="shared" si="23"/>
        <v>0</v>
      </c>
      <c r="V228" s="19">
        <f t="shared" si="24"/>
        <v>0</v>
      </c>
    </row>
    <row r="229" spans="1:22" x14ac:dyDescent="0.25">
      <c r="A229" s="26">
        <f>Wellpath!E229</f>
        <v>0</v>
      </c>
      <c r="B229" s="22">
        <v>0</v>
      </c>
      <c r="C229" s="22">
        <v>0</v>
      </c>
      <c r="D229" s="22" t="str">
        <f>IF(ABS(Wellpath!$L229)&lt;VerticalInc,"SING",((TAN((PI()/ 2) - Wellpath!$L229)) - TAN(Dip) * COS(Wellpath!$O229)) / GField)</f>
        <v>SING</v>
      </c>
      <c r="E229" s="20">
        <f>IF(D229="SING",(Wellpath!K230-Wellpath!K228)/2*Model!$W$8*(-SIN(Wellpath!M229)) / GField,Model!$W$8*((drdp!B229+drdp!K229)*'ABXY-TI2S'!$B229+(drdp!E229+drdp!N229)*'ABXY-TI2S'!$C229+(drdp!H229+drdp!Q229)*'ABXY-TI2S'!$D229))</f>
        <v>0</v>
      </c>
      <c r="F229" s="20">
        <f>IF(D229="SING",(Wellpath!K230-Wellpath!K228)/2*Model!$W$8*(COS(Wellpath!$M229) / GField),Model!$W$8*((drdp!C229+drdp!L229)*'ABXY-TI2S'!$B229+(drdp!F229+drdp!O229)*'ABXY-TI2S'!$C229+(drdp!I229+drdp!R229)*'ABXY-TI2S'!$D229))</f>
        <v>0</v>
      </c>
      <c r="G229" s="20">
        <f>IF(D229="SING",0,Model!$W$8*((drdp!D229+drdp!M229)*'ABXY-TI2S'!$B229+(drdp!G229+drdp!P229)*'ABXY-TI2S'!$C229+(drdp!J229+drdp!S229)*'ABXY-TI2S'!$D229))</f>
        <v>0</v>
      </c>
      <c r="H229" s="18">
        <f>IF(D229="SING",(Wellpath!K229-Wellpath!K228)/2*Model!$W$8*(-SIN(Wellpath!$M229) / GField),Model!$W$8*((drdp!B229)*'ABXY-TI2S'!$B229+(drdp!E229)*'ABXY-TI2S'!$C229+(drdp!H229)*'ABXY-TI2S'!$D229))</f>
        <v>0</v>
      </c>
      <c r="I229" s="18">
        <f>IF(D229="SING",(Wellpath!K229-Wellpath!K228)/2*Model!$W$8*(COS(Wellpath!$M229) / GField),Model!$W$8*((drdp!C229)*'ABXY-TI2S'!$B229+(drdp!F229)*'ABXY-TI2S'!$C229+(drdp!I229)*'ABXY-TI2S'!$D229))</f>
        <v>0</v>
      </c>
      <c r="J229" s="18">
        <f>IF(D229="SING",0,Model!$W$8*((drdp!D229)*'ABXY-TI2S'!$B229+(drdp!G229)*'ABXY-TI2S'!$C229+(drdp!J229)*'ABXY-TI2S'!$D229))</f>
        <v>0</v>
      </c>
      <c r="K229" s="21">
        <f>SUM(E$3:E228)+H229</f>
        <v>0.3463266494749529</v>
      </c>
      <c r="L229" s="21">
        <f>SUM(F$3:F228)+I229</f>
        <v>-0.5413363761416784</v>
      </c>
      <c r="M229" s="21">
        <f>SUM(G$3:G228)+J229</f>
        <v>0</v>
      </c>
      <c r="N229" s="21"/>
      <c r="O229" s="21"/>
      <c r="P229" s="21"/>
      <c r="Q229" s="19">
        <f t="shared" si="19"/>
        <v>0.1199421481365469</v>
      </c>
      <c r="R229" s="19">
        <f t="shared" si="20"/>
        <v>0.29304507213420472</v>
      </c>
      <c r="S229" s="19">
        <f t="shared" si="21"/>
        <v>0</v>
      </c>
      <c r="T229" s="19">
        <f t="shared" si="22"/>
        <v>-0.18747921338806031</v>
      </c>
      <c r="U229" s="19">
        <f t="shared" si="23"/>
        <v>0</v>
      </c>
      <c r="V229" s="19">
        <f t="shared" si="24"/>
        <v>0</v>
      </c>
    </row>
    <row r="230" spans="1:22" x14ac:dyDescent="0.25">
      <c r="A230" s="26">
        <f>Wellpath!E230</f>
        <v>0</v>
      </c>
      <c r="B230" s="22">
        <v>0</v>
      </c>
      <c r="C230" s="22">
        <v>0</v>
      </c>
      <c r="D230" s="22" t="str">
        <f>IF(ABS(Wellpath!$L230)&lt;VerticalInc,"SING",((TAN((PI()/ 2) - Wellpath!$L230)) - TAN(Dip) * COS(Wellpath!$O230)) / GField)</f>
        <v>SING</v>
      </c>
      <c r="E230" s="20">
        <f>IF(D230="SING",(Wellpath!K231-Wellpath!K229)/2*Model!$W$8*(-SIN(Wellpath!M230)) / GField,Model!$W$8*((drdp!B230+drdp!K230)*'ABXY-TI2S'!$B230+(drdp!E230+drdp!N230)*'ABXY-TI2S'!$C230+(drdp!H230+drdp!Q230)*'ABXY-TI2S'!$D230))</f>
        <v>0</v>
      </c>
      <c r="F230" s="20">
        <f>IF(D230="SING",(Wellpath!K231-Wellpath!K229)/2*Model!$W$8*(COS(Wellpath!$M230) / GField),Model!$W$8*((drdp!C230+drdp!L230)*'ABXY-TI2S'!$B230+(drdp!F230+drdp!O230)*'ABXY-TI2S'!$C230+(drdp!I230+drdp!R230)*'ABXY-TI2S'!$D230))</f>
        <v>0</v>
      </c>
      <c r="G230" s="20">
        <f>IF(D230="SING",0,Model!$W$8*((drdp!D230+drdp!M230)*'ABXY-TI2S'!$B230+(drdp!G230+drdp!P230)*'ABXY-TI2S'!$C230+(drdp!J230+drdp!S230)*'ABXY-TI2S'!$D230))</f>
        <v>0</v>
      </c>
      <c r="H230" s="18">
        <f>IF(D230="SING",(Wellpath!K230-Wellpath!K229)/2*Model!$W$8*(-SIN(Wellpath!$M230) / GField),Model!$W$8*((drdp!B230)*'ABXY-TI2S'!$B230+(drdp!E230)*'ABXY-TI2S'!$C230+(drdp!H230)*'ABXY-TI2S'!$D230))</f>
        <v>0</v>
      </c>
      <c r="I230" s="18">
        <f>IF(D230="SING",(Wellpath!K230-Wellpath!K229)/2*Model!$W$8*(COS(Wellpath!$M230) / GField),Model!$W$8*((drdp!C230)*'ABXY-TI2S'!$B230+(drdp!F230)*'ABXY-TI2S'!$C230+(drdp!I230)*'ABXY-TI2S'!$D230))</f>
        <v>0</v>
      </c>
      <c r="J230" s="18">
        <f>IF(D230="SING",0,Model!$W$8*((drdp!D230)*'ABXY-TI2S'!$B230+(drdp!G230)*'ABXY-TI2S'!$C230+(drdp!J230)*'ABXY-TI2S'!$D230))</f>
        <v>0</v>
      </c>
      <c r="K230" s="21">
        <f>SUM(E$3:E229)+H230</f>
        <v>0.3463266494749529</v>
      </c>
      <c r="L230" s="21">
        <f>SUM(F$3:F229)+I230</f>
        <v>-0.5413363761416784</v>
      </c>
      <c r="M230" s="21">
        <f>SUM(G$3:G229)+J230</f>
        <v>0</v>
      </c>
      <c r="N230" s="21"/>
      <c r="O230" s="21"/>
      <c r="P230" s="21"/>
      <c r="Q230" s="19">
        <f t="shared" si="19"/>
        <v>0.1199421481365469</v>
      </c>
      <c r="R230" s="19">
        <f t="shared" si="20"/>
        <v>0.29304507213420472</v>
      </c>
      <c r="S230" s="19">
        <f t="shared" si="21"/>
        <v>0</v>
      </c>
      <c r="T230" s="19">
        <f t="shared" si="22"/>
        <v>-0.18747921338806031</v>
      </c>
      <c r="U230" s="19">
        <f t="shared" si="23"/>
        <v>0</v>
      </c>
      <c r="V230" s="19">
        <f t="shared" si="24"/>
        <v>0</v>
      </c>
    </row>
    <row r="231" spans="1:22" x14ac:dyDescent="0.25">
      <c r="A231" s="26">
        <f>Wellpath!E231</f>
        <v>0</v>
      </c>
      <c r="B231" s="22">
        <v>0</v>
      </c>
      <c r="C231" s="22">
        <v>0</v>
      </c>
      <c r="D231" s="22" t="str">
        <f>IF(ABS(Wellpath!$L231)&lt;VerticalInc,"SING",((TAN((PI()/ 2) - Wellpath!$L231)) - TAN(Dip) * COS(Wellpath!$O231)) / GField)</f>
        <v>SING</v>
      </c>
      <c r="E231" s="20">
        <f>IF(D231="SING",(Wellpath!K232-Wellpath!K230)/2*Model!$W$8*(-SIN(Wellpath!M231)) / GField,Model!$W$8*((drdp!B231+drdp!K231)*'ABXY-TI2S'!$B231+(drdp!E231+drdp!N231)*'ABXY-TI2S'!$C231+(drdp!H231+drdp!Q231)*'ABXY-TI2S'!$D231))</f>
        <v>0</v>
      </c>
      <c r="F231" s="20">
        <f>IF(D231="SING",(Wellpath!K232-Wellpath!K230)/2*Model!$W$8*(COS(Wellpath!$M231) / GField),Model!$W$8*((drdp!C231+drdp!L231)*'ABXY-TI2S'!$B231+(drdp!F231+drdp!O231)*'ABXY-TI2S'!$C231+(drdp!I231+drdp!R231)*'ABXY-TI2S'!$D231))</f>
        <v>0</v>
      </c>
      <c r="G231" s="20">
        <f>IF(D231="SING",0,Model!$W$8*((drdp!D231+drdp!M231)*'ABXY-TI2S'!$B231+(drdp!G231+drdp!P231)*'ABXY-TI2S'!$C231+(drdp!J231+drdp!S231)*'ABXY-TI2S'!$D231))</f>
        <v>0</v>
      </c>
      <c r="H231" s="18">
        <f>IF(D231="SING",(Wellpath!K231-Wellpath!K230)/2*Model!$W$8*(-SIN(Wellpath!$M231) / GField),Model!$W$8*((drdp!B231)*'ABXY-TI2S'!$B231+(drdp!E231)*'ABXY-TI2S'!$C231+(drdp!H231)*'ABXY-TI2S'!$D231))</f>
        <v>0</v>
      </c>
      <c r="I231" s="18">
        <f>IF(D231="SING",(Wellpath!K231-Wellpath!K230)/2*Model!$W$8*(COS(Wellpath!$M231) / GField),Model!$W$8*((drdp!C231)*'ABXY-TI2S'!$B231+(drdp!F231)*'ABXY-TI2S'!$C231+(drdp!I231)*'ABXY-TI2S'!$D231))</f>
        <v>0</v>
      </c>
      <c r="J231" s="18">
        <f>IF(D231="SING",0,Model!$W$8*((drdp!D231)*'ABXY-TI2S'!$B231+(drdp!G231)*'ABXY-TI2S'!$C231+(drdp!J231)*'ABXY-TI2S'!$D231))</f>
        <v>0</v>
      </c>
      <c r="K231" s="21">
        <f>SUM(E$3:E230)+H231</f>
        <v>0.3463266494749529</v>
      </c>
      <c r="L231" s="21">
        <f>SUM(F$3:F230)+I231</f>
        <v>-0.5413363761416784</v>
      </c>
      <c r="M231" s="21">
        <f>SUM(G$3:G230)+J231</f>
        <v>0</v>
      </c>
      <c r="N231" s="21"/>
      <c r="O231" s="21"/>
      <c r="P231" s="21"/>
      <c r="Q231" s="19">
        <f t="shared" si="19"/>
        <v>0.1199421481365469</v>
      </c>
      <c r="R231" s="19">
        <f t="shared" si="20"/>
        <v>0.29304507213420472</v>
      </c>
      <c r="S231" s="19">
        <f t="shared" si="21"/>
        <v>0</v>
      </c>
      <c r="T231" s="19">
        <f t="shared" si="22"/>
        <v>-0.18747921338806031</v>
      </c>
      <c r="U231" s="19">
        <f t="shared" si="23"/>
        <v>0</v>
      </c>
      <c r="V231" s="19">
        <f t="shared" si="24"/>
        <v>0</v>
      </c>
    </row>
    <row r="232" spans="1:22" x14ac:dyDescent="0.25">
      <c r="A232" s="26">
        <f>Wellpath!E232</f>
        <v>0</v>
      </c>
      <c r="B232" s="22">
        <v>0</v>
      </c>
      <c r="C232" s="22">
        <v>0</v>
      </c>
      <c r="D232" s="22" t="str">
        <f>IF(ABS(Wellpath!$L232)&lt;VerticalInc,"SING",((TAN((PI()/ 2) - Wellpath!$L232)) - TAN(Dip) * COS(Wellpath!$O232)) / GField)</f>
        <v>SING</v>
      </c>
      <c r="E232" s="20">
        <f>IF(D232="SING",(Wellpath!K233-Wellpath!K231)/2*Model!$W$8*(-SIN(Wellpath!M232)) / GField,Model!$W$8*((drdp!B232+drdp!K232)*'ABXY-TI2S'!$B232+(drdp!E232+drdp!N232)*'ABXY-TI2S'!$C232+(drdp!H232+drdp!Q232)*'ABXY-TI2S'!$D232))</f>
        <v>0</v>
      </c>
      <c r="F232" s="20">
        <f>IF(D232="SING",(Wellpath!K233-Wellpath!K231)/2*Model!$W$8*(COS(Wellpath!$M232) / GField),Model!$W$8*((drdp!C232+drdp!L232)*'ABXY-TI2S'!$B232+(drdp!F232+drdp!O232)*'ABXY-TI2S'!$C232+(drdp!I232+drdp!R232)*'ABXY-TI2S'!$D232))</f>
        <v>0</v>
      </c>
      <c r="G232" s="20">
        <f>IF(D232="SING",0,Model!$W$8*((drdp!D232+drdp!M232)*'ABXY-TI2S'!$B232+(drdp!G232+drdp!P232)*'ABXY-TI2S'!$C232+(drdp!J232+drdp!S232)*'ABXY-TI2S'!$D232))</f>
        <v>0</v>
      </c>
      <c r="H232" s="18">
        <f>IF(D232="SING",(Wellpath!K232-Wellpath!K231)/2*Model!$W$8*(-SIN(Wellpath!$M232) / GField),Model!$W$8*((drdp!B232)*'ABXY-TI2S'!$B232+(drdp!E232)*'ABXY-TI2S'!$C232+(drdp!H232)*'ABXY-TI2S'!$D232))</f>
        <v>0</v>
      </c>
      <c r="I232" s="18">
        <f>IF(D232="SING",(Wellpath!K232-Wellpath!K231)/2*Model!$W$8*(COS(Wellpath!$M232) / GField),Model!$W$8*((drdp!C232)*'ABXY-TI2S'!$B232+(drdp!F232)*'ABXY-TI2S'!$C232+(drdp!I232)*'ABXY-TI2S'!$D232))</f>
        <v>0</v>
      </c>
      <c r="J232" s="18">
        <f>IF(D232="SING",0,Model!$W$8*((drdp!D232)*'ABXY-TI2S'!$B232+(drdp!G232)*'ABXY-TI2S'!$C232+(drdp!J232)*'ABXY-TI2S'!$D232))</f>
        <v>0</v>
      </c>
      <c r="K232" s="21">
        <f>SUM(E$3:E231)+H232</f>
        <v>0.3463266494749529</v>
      </c>
      <c r="L232" s="21">
        <f>SUM(F$3:F231)+I232</f>
        <v>-0.5413363761416784</v>
      </c>
      <c r="M232" s="21">
        <f>SUM(G$3:G231)+J232</f>
        <v>0</v>
      </c>
      <c r="N232" s="21"/>
      <c r="O232" s="21"/>
      <c r="P232" s="21"/>
      <c r="Q232" s="19">
        <f t="shared" si="19"/>
        <v>0.1199421481365469</v>
      </c>
      <c r="R232" s="19">
        <f t="shared" si="20"/>
        <v>0.29304507213420472</v>
      </c>
      <c r="S232" s="19">
        <f t="shared" si="21"/>
        <v>0</v>
      </c>
      <c r="T232" s="19">
        <f t="shared" si="22"/>
        <v>-0.18747921338806031</v>
      </c>
      <c r="U232" s="19">
        <f t="shared" si="23"/>
        <v>0</v>
      </c>
      <c r="V232" s="19">
        <f t="shared" si="24"/>
        <v>0</v>
      </c>
    </row>
    <row r="233" spans="1:22" x14ac:dyDescent="0.25">
      <c r="A233" s="26">
        <f>Wellpath!E233</f>
        <v>0</v>
      </c>
      <c r="B233" s="22">
        <v>0</v>
      </c>
      <c r="C233" s="22">
        <v>0</v>
      </c>
      <c r="D233" s="22" t="str">
        <f>IF(ABS(Wellpath!$L233)&lt;VerticalInc,"SING",((TAN((PI()/ 2) - Wellpath!$L233)) - TAN(Dip) * COS(Wellpath!$O233)) / GField)</f>
        <v>SING</v>
      </c>
      <c r="E233" s="20">
        <f>IF(D233="SING",(Wellpath!K234-Wellpath!K232)/2*Model!$W$8*(-SIN(Wellpath!M233)) / GField,Model!$W$8*((drdp!B233+drdp!K233)*'ABXY-TI2S'!$B233+(drdp!E233+drdp!N233)*'ABXY-TI2S'!$C233+(drdp!H233+drdp!Q233)*'ABXY-TI2S'!$D233))</f>
        <v>0</v>
      </c>
      <c r="F233" s="20">
        <f>IF(D233="SING",(Wellpath!K234-Wellpath!K232)/2*Model!$W$8*(COS(Wellpath!$M233) / GField),Model!$W$8*((drdp!C233+drdp!L233)*'ABXY-TI2S'!$B233+(drdp!F233+drdp!O233)*'ABXY-TI2S'!$C233+(drdp!I233+drdp!R233)*'ABXY-TI2S'!$D233))</f>
        <v>0</v>
      </c>
      <c r="G233" s="20">
        <f>IF(D233="SING",0,Model!$W$8*((drdp!D233+drdp!M233)*'ABXY-TI2S'!$B233+(drdp!G233+drdp!P233)*'ABXY-TI2S'!$C233+(drdp!J233+drdp!S233)*'ABXY-TI2S'!$D233))</f>
        <v>0</v>
      </c>
      <c r="H233" s="18">
        <f>IF(D233="SING",(Wellpath!K233-Wellpath!K232)/2*Model!$W$8*(-SIN(Wellpath!$M233) / GField),Model!$W$8*((drdp!B233)*'ABXY-TI2S'!$B233+(drdp!E233)*'ABXY-TI2S'!$C233+(drdp!H233)*'ABXY-TI2S'!$D233))</f>
        <v>0</v>
      </c>
      <c r="I233" s="18">
        <f>IF(D233="SING",(Wellpath!K233-Wellpath!K232)/2*Model!$W$8*(COS(Wellpath!$M233) / GField),Model!$W$8*((drdp!C233)*'ABXY-TI2S'!$B233+(drdp!F233)*'ABXY-TI2S'!$C233+(drdp!I233)*'ABXY-TI2S'!$D233))</f>
        <v>0</v>
      </c>
      <c r="J233" s="18">
        <f>IF(D233="SING",0,Model!$W$8*((drdp!D233)*'ABXY-TI2S'!$B233+(drdp!G233)*'ABXY-TI2S'!$C233+(drdp!J233)*'ABXY-TI2S'!$D233))</f>
        <v>0</v>
      </c>
      <c r="K233" s="21">
        <f>SUM(E$3:E232)+H233</f>
        <v>0.3463266494749529</v>
      </c>
      <c r="L233" s="21">
        <f>SUM(F$3:F232)+I233</f>
        <v>-0.5413363761416784</v>
      </c>
      <c r="M233" s="21">
        <f>SUM(G$3:G232)+J233</f>
        <v>0</v>
      </c>
      <c r="N233" s="21"/>
      <c r="O233" s="21"/>
      <c r="P233" s="21"/>
      <c r="Q233" s="19">
        <f t="shared" si="19"/>
        <v>0.1199421481365469</v>
      </c>
      <c r="R233" s="19">
        <f t="shared" si="20"/>
        <v>0.29304507213420472</v>
      </c>
      <c r="S233" s="19">
        <f t="shared" si="21"/>
        <v>0</v>
      </c>
      <c r="T233" s="19">
        <f t="shared" si="22"/>
        <v>-0.18747921338806031</v>
      </c>
      <c r="U233" s="19">
        <f t="shared" si="23"/>
        <v>0</v>
      </c>
      <c r="V233" s="19">
        <f t="shared" si="24"/>
        <v>0</v>
      </c>
    </row>
    <row r="234" spans="1:22" x14ac:dyDescent="0.25">
      <c r="A234" s="26">
        <f>Wellpath!E234</f>
        <v>0</v>
      </c>
      <c r="B234" s="22">
        <v>0</v>
      </c>
      <c r="C234" s="22">
        <v>0</v>
      </c>
      <c r="D234" s="22" t="str">
        <f>IF(ABS(Wellpath!$L234)&lt;VerticalInc,"SING",((TAN((PI()/ 2) - Wellpath!$L234)) - TAN(Dip) * COS(Wellpath!$O234)) / GField)</f>
        <v>SING</v>
      </c>
      <c r="E234" s="20">
        <f>IF(D234="SING",(Wellpath!K235-Wellpath!K233)/2*Model!$W$8*(-SIN(Wellpath!M234)) / GField,Model!$W$8*((drdp!B234+drdp!K234)*'ABXY-TI2S'!$B234+(drdp!E234+drdp!N234)*'ABXY-TI2S'!$C234+(drdp!H234+drdp!Q234)*'ABXY-TI2S'!$D234))</f>
        <v>0</v>
      </c>
      <c r="F234" s="20">
        <f>IF(D234="SING",(Wellpath!K235-Wellpath!K233)/2*Model!$W$8*(COS(Wellpath!$M234) / GField),Model!$W$8*((drdp!C234+drdp!L234)*'ABXY-TI2S'!$B234+(drdp!F234+drdp!O234)*'ABXY-TI2S'!$C234+(drdp!I234+drdp!R234)*'ABXY-TI2S'!$D234))</f>
        <v>0</v>
      </c>
      <c r="G234" s="20">
        <f>IF(D234="SING",0,Model!$W$8*((drdp!D234+drdp!M234)*'ABXY-TI2S'!$B234+(drdp!G234+drdp!P234)*'ABXY-TI2S'!$C234+(drdp!J234+drdp!S234)*'ABXY-TI2S'!$D234))</f>
        <v>0</v>
      </c>
      <c r="H234" s="18">
        <f>IF(D234="SING",(Wellpath!K234-Wellpath!K233)/2*Model!$W$8*(-SIN(Wellpath!$M234) / GField),Model!$W$8*((drdp!B234)*'ABXY-TI2S'!$B234+(drdp!E234)*'ABXY-TI2S'!$C234+(drdp!H234)*'ABXY-TI2S'!$D234))</f>
        <v>0</v>
      </c>
      <c r="I234" s="18">
        <f>IF(D234="SING",(Wellpath!K234-Wellpath!K233)/2*Model!$W$8*(COS(Wellpath!$M234) / GField),Model!$W$8*((drdp!C234)*'ABXY-TI2S'!$B234+(drdp!F234)*'ABXY-TI2S'!$C234+(drdp!I234)*'ABXY-TI2S'!$D234))</f>
        <v>0</v>
      </c>
      <c r="J234" s="18">
        <f>IF(D234="SING",0,Model!$W$8*((drdp!D234)*'ABXY-TI2S'!$B234+(drdp!G234)*'ABXY-TI2S'!$C234+(drdp!J234)*'ABXY-TI2S'!$D234))</f>
        <v>0</v>
      </c>
      <c r="K234" s="21">
        <f>SUM(E$3:E233)+H234</f>
        <v>0.3463266494749529</v>
      </c>
      <c r="L234" s="21">
        <f>SUM(F$3:F233)+I234</f>
        <v>-0.5413363761416784</v>
      </c>
      <c r="M234" s="21">
        <f>SUM(G$3:G233)+J234</f>
        <v>0</v>
      </c>
      <c r="N234" s="21"/>
      <c r="O234" s="21"/>
      <c r="P234" s="21"/>
      <c r="Q234" s="19">
        <f t="shared" si="19"/>
        <v>0.1199421481365469</v>
      </c>
      <c r="R234" s="19">
        <f t="shared" si="20"/>
        <v>0.29304507213420472</v>
      </c>
      <c r="S234" s="19">
        <f t="shared" si="21"/>
        <v>0</v>
      </c>
      <c r="T234" s="19">
        <f t="shared" si="22"/>
        <v>-0.18747921338806031</v>
      </c>
      <c r="U234" s="19">
        <f t="shared" si="23"/>
        <v>0</v>
      </c>
      <c r="V234" s="19">
        <f t="shared" si="24"/>
        <v>0</v>
      </c>
    </row>
    <row r="235" spans="1:22" x14ac:dyDescent="0.25">
      <c r="A235" s="26">
        <f>Wellpath!E235</f>
        <v>0</v>
      </c>
      <c r="B235" s="22">
        <v>0</v>
      </c>
      <c r="C235" s="22">
        <v>0</v>
      </c>
      <c r="D235" s="22" t="str">
        <f>IF(ABS(Wellpath!$L235)&lt;VerticalInc,"SING",((TAN((PI()/ 2) - Wellpath!$L235)) - TAN(Dip) * COS(Wellpath!$O235)) / GField)</f>
        <v>SING</v>
      </c>
      <c r="E235" s="20">
        <f>IF(D235="SING",(Wellpath!K236-Wellpath!K234)/2*Model!$W$8*(-SIN(Wellpath!M235)) / GField,Model!$W$8*((drdp!B235+drdp!K235)*'ABXY-TI2S'!$B235+(drdp!E235+drdp!N235)*'ABXY-TI2S'!$C235+(drdp!H235+drdp!Q235)*'ABXY-TI2S'!$D235))</f>
        <v>0</v>
      </c>
      <c r="F235" s="20">
        <f>IF(D235="SING",(Wellpath!K236-Wellpath!K234)/2*Model!$W$8*(COS(Wellpath!$M235) / GField),Model!$W$8*((drdp!C235+drdp!L235)*'ABXY-TI2S'!$B235+(drdp!F235+drdp!O235)*'ABXY-TI2S'!$C235+(drdp!I235+drdp!R235)*'ABXY-TI2S'!$D235))</f>
        <v>0</v>
      </c>
      <c r="G235" s="20">
        <f>IF(D235="SING",0,Model!$W$8*((drdp!D235+drdp!M235)*'ABXY-TI2S'!$B235+(drdp!G235+drdp!P235)*'ABXY-TI2S'!$C235+(drdp!J235+drdp!S235)*'ABXY-TI2S'!$D235))</f>
        <v>0</v>
      </c>
      <c r="H235" s="18">
        <f>IF(D235="SING",(Wellpath!K235-Wellpath!K234)/2*Model!$W$8*(-SIN(Wellpath!$M235) / GField),Model!$W$8*((drdp!B235)*'ABXY-TI2S'!$B235+(drdp!E235)*'ABXY-TI2S'!$C235+(drdp!H235)*'ABXY-TI2S'!$D235))</f>
        <v>0</v>
      </c>
      <c r="I235" s="18">
        <f>IF(D235="SING",(Wellpath!K235-Wellpath!K234)/2*Model!$W$8*(COS(Wellpath!$M235) / GField),Model!$W$8*((drdp!C235)*'ABXY-TI2S'!$B235+(drdp!F235)*'ABXY-TI2S'!$C235+(drdp!I235)*'ABXY-TI2S'!$D235))</f>
        <v>0</v>
      </c>
      <c r="J235" s="18">
        <f>IF(D235="SING",0,Model!$W$8*((drdp!D235)*'ABXY-TI2S'!$B235+(drdp!G235)*'ABXY-TI2S'!$C235+(drdp!J235)*'ABXY-TI2S'!$D235))</f>
        <v>0</v>
      </c>
      <c r="K235" s="21">
        <f>SUM(E$3:E234)+H235</f>
        <v>0.3463266494749529</v>
      </c>
      <c r="L235" s="21">
        <f>SUM(F$3:F234)+I235</f>
        <v>-0.5413363761416784</v>
      </c>
      <c r="M235" s="21">
        <f>SUM(G$3:G234)+J235</f>
        <v>0</v>
      </c>
      <c r="N235" s="21"/>
      <c r="O235" s="21"/>
      <c r="P235" s="21"/>
      <c r="Q235" s="19">
        <f t="shared" si="19"/>
        <v>0.1199421481365469</v>
      </c>
      <c r="R235" s="19">
        <f t="shared" si="20"/>
        <v>0.29304507213420472</v>
      </c>
      <c r="S235" s="19">
        <f t="shared" si="21"/>
        <v>0</v>
      </c>
      <c r="T235" s="19">
        <f t="shared" si="22"/>
        <v>-0.18747921338806031</v>
      </c>
      <c r="U235" s="19">
        <f t="shared" si="23"/>
        <v>0</v>
      </c>
      <c r="V235" s="19">
        <f t="shared" si="24"/>
        <v>0</v>
      </c>
    </row>
    <row r="236" spans="1:22" x14ac:dyDescent="0.25">
      <c r="A236" s="26">
        <f>Wellpath!E236</f>
        <v>0</v>
      </c>
      <c r="B236" s="22">
        <v>0</v>
      </c>
      <c r="C236" s="22">
        <v>0</v>
      </c>
      <c r="D236" s="22" t="str">
        <f>IF(ABS(Wellpath!$L236)&lt;VerticalInc,"SING",((TAN((PI()/ 2) - Wellpath!$L236)) - TAN(Dip) * COS(Wellpath!$O236)) / GField)</f>
        <v>SING</v>
      </c>
      <c r="E236" s="20">
        <f>IF(D236="SING",(Wellpath!K237-Wellpath!K235)/2*Model!$W$8*(-SIN(Wellpath!M236)) / GField,Model!$W$8*((drdp!B236+drdp!K236)*'ABXY-TI2S'!$B236+(drdp!E236+drdp!N236)*'ABXY-TI2S'!$C236+(drdp!H236+drdp!Q236)*'ABXY-TI2S'!$D236))</f>
        <v>0</v>
      </c>
      <c r="F236" s="20">
        <f>IF(D236="SING",(Wellpath!K237-Wellpath!K235)/2*Model!$W$8*(COS(Wellpath!$M236) / GField),Model!$W$8*((drdp!C236+drdp!L236)*'ABXY-TI2S'!$B236+(drdp!F236+drdp!O236)*'ABXY-TI2S'!$C236+(drdp!I236+drdp!R236)*'ABXY-TI2S'!$D236))</f>
        <v>0</v>
      </c>
      <c r="G236" s="20">
        <f>IF(D236="SING",0,Model!$W$8*((drdp!D236+drdp!M236)*'ABXY-TI2S'!$B236+(drdp!G236+drdp!P236)*'ABXY-TI2S'!$C236+(drdp!J236+drdp!S236)*'ABXY-TI2S'!$D236))</f>
        <v>0</v>
      </c>
      <c r="H236" s="18">
        <f>IF(D236="SING",(Wellpath!K236-Wellpath!K235)/2*Model!$W$8*(-SIN(Wellpath!$M236) / GField),Model!$W$8*((drdp!B236)*'ABXY-TI2S'!$B236+(drdp!E236)*'ABXY-TI2S'!$C236+(drdp!H236)*'ABXY-TI2S'!$D236))</f>
        <v>0</v>
      </c>
      <c r="I236" s="18">
        <f>IF(D236="SING",(Wellpath!K236-Wellpath!K235)/2*Model!$W$8*(COS(Wellpath!$M236) / GField),Model!$W$8*((drdp!C236)*'ABXY-TI2S'!$B236+(drdp!F236)*'ABXY-TI2S'!$C236+(drdp!I236)*'ABXY-TI2S'!$D236))</f>
        <v>0</v>
      </c>
      <c r="J236" s="18">
        <f>IF(D236="SING",0,Model!$W$8*((drdp!D236)*'ABXY-TI2S'!$B236+(drdp!G236)*'ABXY-TI2S'!$C236+(drdp!J236)*'ABXY-TI2S'!$D236))</f>
        <v>0</v>
      </c>
      <c r="K236" s="21">
        <f>SUM(E$3:E235)+H236</f>
        <v>0.3463266494749529</v>
      </c>
      <c r="L236" s="21">
        <f>SUM(F$3:F235)+I236</f>
        <v>-0.5413363761416784</v>
      </c>
      <c r="M236" s="21">
        <f>SUM(G$3:G235)+J236</f>
        <v>0</v>
      </c>
      <c r="N236" s="21"/>
      <c r="O236" s="21"/>
      <c r="P236" s="21"/>
      <c r="Q236" s="19">
        <f t="shared" si="19"/>
        <v>0.1199421481365469</v>
      </c>
      <c r="R236" s="19">
        <f t="shared" si="20"/>
        <v>0.29304507213420472</v>
      </c>
      <c r="S236" s="19">
        <f t="shared" si="21"/>
        <v>0</v>
      </c>
      <c r="T236" s="19">
        <f t="shared" si="22"/>
        <v>-0.18747921338806031</v>
      </c>
      <c r="U236" s="19">
        <f t="shared" si="23"/>
        <v>0</v>
      </c>
      <c r="V236" s="19">
        <f t="shared" si="24"/>
        <v>0</v>
      </c>
    </row>
    <row r="237" spans="1:22" x14ac:dyDescent="0.25">
      <c r="A237" s="26">
        <f>Wellpath!E237</f>
        <v>0</v>
      </c>
      <c r="B237" s="22">
        <v>0</v>
      </c>
      <c r="C237" s="22">
        <v>0</v>
      </c>
      <c r="D237" s="22" t="str">
        <f>IF(ABS(Wellpath!$L237)&lt;VerticalInc,"SING",((TAN((PI()/ 2) - Wellpath!$L237)) - TAN(Dip) * COS(Wellpath!$O237)) / GField)</f>
        <v>SING</v>
      </c>
      <c r="E237" s="20">
        <f>IF(D237="SING",(Wellpath!K238-Wellpath!K236)/2*Model!$W$8*(-SIN(Wellpath!M237)) / GField,Model!$W$8*((drdp!B237+drdp!K237)*'ABXY-TI2S'!$B237+(drdp!E237+drdp!N237)*'ABXY-TI2S'!$C237+(drdp!H237+drdp!Q237)*'ABXY-TI2S'!$D237))</f>
        <v>0</v>
      </c>
      <c r="F237" s="20">
        <f>IF(D237="SING",(Wellpath!K238-Wellpath!K236)/2*Model!$W$8*(COS(Wellpath!$M237) / GField),Model!$W$8*((drdp!C237+drdp!L237)*'ABXY-TI2S'!$B237+(drdp!F237+drdp!O237)*'ABXY-TI2S'!$C237+(drdp!I237+drdp!R237)*'ABXY-TI2S'!$D237))</f>
        <v>0</v>
      </c>
      <c r="G237" s="20">
        <f>IF(D237="SING",0,Model!$W$8*((drdp!D237+drdp!M237)*'ABXY-TI2S'!$B237+(drdp!G237+drdp!P237)*'ABXY-TI2S'!$C237+(drdp!J237+drdp!S237)*'ABXY-TI2S'!$D237))</f>
        <v>0</v>
      </c>
      <c r="H237" s="18">
        <f>IF(D237="SING",(Wellpath!K237-Wellpath!K236)/2*Model!$W$8*(-SIN(Wellpath!$M237) / GField),Model!$W$8*((drdp!B237)*'ABXY-TI2S'!$B237+(drdp!E237)*'ABXY-TI2S'!$C237+(drdp!H237)*'ABXY-TI2S'!$D237))</f>
        <v>0</v>
      </c>
      <c r="I237" s="18">
        <f>IF(D237="SING",(Wellpath!K237-Wellpath!K236)/2*Model!$W$8*(COS(Wellpath!$M237) / GField),Model!$W$8*((drdp!C237)*'ABXY-TI2S'!$B237+(drdp!F237)*'ABXY-TI2S'!$C237+(drdp!I237)*'ABXY-TI2S'!$D237))</f>
        <v>0</v>
      </c>
      <c r="J237" s="18">
        <f>IF(D237="SING",0,Model!$W$8*((drdp!D237)*'ABXY-TI2S'!$B237+(drdp!G237)*'ABXY-TI2S'!$C237+(drdp!J237)*'ABXY-TI2S'!$D237))</f>
        <v>0</v>
      </c>
      <c r="K237" s="21">
        <f>SUM(E$3:E236)+H237</f>
        <v>0.3463266494749529</v>
      </c>
      <c r="L237" s="21">
        <f>SUM(F$3:F236)+I237</f>
        <v>-0.5413363761416784</v>
      </c>
      <c r="M237" s="21">
        <f>SUM(G$3:G236)+J237</f>
        <v>0</v>
      </c>
      <c r="N237" s="21"/>
      <c r="O237" s="21"/>
      <c r="P237" s="21"/>
      <c r="Q237" s="19">
        <f t="shared" si="19"/>
        <v>0.1199421481365469</v>
      </c>
      <c r="R237" s="19">
        <f t="shared" si="20"/>
        <v>0.29304507213420472</v>
      </c>
      <c r="S237" s="19">
        <f t="shared" si="21"/>
        <v>0</v>
      </c>
      <c r="T237" s="19">
        <f t="shared" si="22"/>
        <v>-0.18747921338806031</v>
      </c>
      <c r="U237" s="19">
        <f t="shared" si="23"/>
        <v>0</v>
      </c>
      <c r="V237" s="19">
        <f t="shared" si="24"/>
        <v>0</v>
      </c>
    </row>
    <row r="238" spans="1:22" x14ac:dyDescent="0.25">
      <c r="A238" s="26">
        <f>Wellpath!E238</f>
        <v>0</v>
      </c>
      <c r="B238" s="22">
        <v>0</v>
      </c>
      <c r="C238" s="22">
        <v>0</v>
      </c>
      <c r="D238" s="22" t="str">
        <f>IF(ABS(Wellpath!$L238)&lt;VerticalInc,"SING",((TAN((PI()/ 2) - Wellpath!$L238)) - TAN(Dip) * COS(Wellpath!$O238)) / GField)</f>
        <v>SING</v>
      </c>
      <c r="E238" s="20">
        <f>IF(D238="SING",(Wellpath!K239-Wellpath!K237)/2*Model!$W$8*(-SIN(Wellpath!M238)) / GField,Model!$W$8*((drdp!B238+drdp!K238)*'ABXY-TI2S'!$B238+(drdp!E238+drdp!N238)*'ABXY-TI2S'!$C238+(drdp!H238+drdp!Q238)*'ABXY-TI2S'!$D238))</f>
        <v>0</v>
      </c>
      <c r="F238" s="20">
        <f>IF(D238="SING",(Wellpath!K239-Wellpath!K237)/2*Model!$W$8*(COS(Wellpath!$M238) / GField),Model!$W$8*((drdp!C238+drdp!L238)*'ABXY-TI2S'!$B238+(drdp!F238+drdp!O238)*'ABXY-TI2S'!$C238+(drdp!I238+drdp!R238)*'ABXY-TI2S'!$D238))</f>
        <v>0</v>
      </c>
      <c r="G238" s="20">
        <f>IF(D238="SING",0,Model!$W$8*((drdp!D238+drdp!M238)*'ABXY-TI2S'!$B238+(drdp!G238+drdp!P238)*'ABXY-TI2S'!$C238+(drdp!J238+drdp!S238)*'ABXY-TI2S'!$D238))</f>
        <v>0</v>
      </c>
      <c r="H238" s="18">
        <f>IF(D238="SING",(Wellpath!K238-Wellpath!K237)/2*Model!$W$8*(-SIN(Wellpath!$M238) / GField),Model!$W$8*((drdp!B238)*'ABXY-TI2S'!$B238+(drdp!E238)*'ABXY-TI2S'!$C238+(drdp!H238)*'ABXY-TI2S'!$D238))</f>
        <v>0</v>
      </c>
      <c r="I238" s="18">
        <f>IF(D238="SING",(Wellpath!K238-Wellpath!K237)/2*Model!$W$8*(COS(Wellpath!$M238) / GField),Model!$W$8*((drdp!C238)*'ABXY-TI2S'!$B238+(drdp!F238)*'ABXY-TI2S'!$C238+(drdp!I238)*'ABXY-TI2S'!$D238))</f>
        <v>0</v>
      </c>
      <c r="J238" s="18">
        <f>IF(D238="SING",0,Model!$W$8*((drdp!D238)*'ABXY-TI2S'!$B238+(drdp!G238)*'ABXY-TI2S'!$C238+(drdp!J238)*'ABXY-TI2S'!$D238))</f>
        <v>0</v>
      </c>
      <c r="K238" s="21">
        <f>SUM(E$3:E237)+H238</f>
        <v>0.3463266494749529</v>
      </c>
      <c r="L238" s="21">
        <f>SUM(F$3:F237)+I238</f>
        <v>-0.5413363761416784</v>
      </c>
      <c r="M238" s="21">
        <f>SUM(G$3:G237)+J238</f>
        <v>0</v>
      </c>
      <c r="N238" s="21"/>
      <c r="O238" s="21"/>
      <c r="P238" s="21"/>
      <c r="Q238" s="19">
        <f t="shared" si="19"/>
        <v>0.1199421481365469</v>
      </c>
      <c r="R238" s="19">
        <f t="shared" si="20"/>
        <v>0.29304507213420472</v>
      </c>
      <c r="S238" s="19">
        <f t="shared" si="21"/>
        <v>0</v>
      </c>
      <c r="T238" s="19">
        <f t="shared" si="22"/>
        <v>-0.18747921338806031</v>
      </c>
      <c r="U238" s="19">
        <f t="shared" si="23"/>
        <v>0</v>
      </c>
      <c r="V238" s="19">
        <f t="shared" si="24"/>
        <v>0</v>
      </c>
    </row>
    <row r="239" spans="1:22" x14ac:dyDescent="0.25">
      <c r="A239" s="26">
        <f>Wellpath!E239</f>
        <v>0</v>
      </c>
      <c r="B239" s="22">
        <v>0</v>
      </c>
      <c r="C239" s="22">
        <v>0</v>
      </c>
      <c r="D239" s="22" t="str">
        <f>IF(ABS(Wellpath!$L239)&lt;VerticalInc,"SING",((TAN((PI()/ 2) - Wellpath!$L239)) - TAN(Dip) * COS(Wellpath!$O239)) / GField)</f>
        <v>SING</v>
      </c>
      <c r="E239" s="20">
        <f>IF(D239="SING",(Wellpath!K240-Wellpath!K238)/2*Model!$W$8*(-SIN(Wellpath!M239)) / GField,Model!$W$8*((drdp!B239+drdp!K239)*'ABXY-TI2S'!$B239+(drdp!E239+drdp!N239)*'ABXY-TI2S'!$C239+(drdp!H239+drdp!Q239)*'ABXY-TI2S'!$D239))</f>
        <v>0</v>
      </c>
      <c r="F239" s="20">
        <f>IF(D239="SING",(Wellpath!K240-Wellpath!K238)/2*Model!$W$8*(COS(Wellpath!$M239) / GField),Model!$W$8*((drdp!C239+drdp!L239)*'ABXY-TI2S'!$B239+(drdp!F239+drdp!O239)*'ABXY-TI2S'!$C239+(drdp!I239+drdp!R239)*'ABXY-TI2S'!$D239))</f>
        <v>0</v>
      </c>
      <c r="G239" s="20">
        <f>IF(D239="SING",0,Model!$W$8*((drdp!D239+drdp!M239)*'ABXY-TI2S'!$B239+(drdp!G239+drdp!P239)*'ABXY-TI2S'!$C239+(drdp!J239+drdp!S239)*'ABXY-TI2S'!$D239))</f>
        <v>0</v>
      </c>
      <c r="H239" s="18">
        <f>IF(D239="SING",(Wellpath!K239-Wellpath!K238)/2*Model!$W$8*(-SIN(Wellpath!$M239) / GField),Model!$W$8*((drdp!B239)*'ABXY-TI2S'!$B239+(drdp!E239)*'ABXY-TI2S'!$C239+(drdp!H239)*'ABXY-TI2S'!$D239))</f>
        <v>0</v>
      </c>
      <c r="I239" s="18">
        <f>IF(D239="SING",(Wellpath!K239-Wellpath!K238)/2*Model!$W$8*(COS(Wellpath!$M239) / GField),Model!$W$8*((drdp!C239)*'ABXY-TI2S'!$B239+(drdp!F239)*'ABXY-TI2S'!$C239+(drdp!I239)*'ABXY-TI2S'!$D239))</f>
        <v>0</v>
      </c>
      <c r="J239" s="18">
        <f>IF(D239="SING",0,Model!$W$8*((drdp!D239)*'ABXY-TI2S'!$B239+(drdp!G239)*'ABXY-TI2S'!$C239+(drdp!J239)*'ABXY-TI2S'!$D239))</f>
        <v>0</v>
      </c>
      <c r="K239" s="21">
        <f>SUM(E$3:E238)+H239</f>
        <v>0.3463266494749529</v>
      </c>
      <c r="L239" s="21">
        <f>SUM(F$3:F238)+I239</f>
        <v>-0.5413363761416784</v>
      </c>
      <c r="M239" s="21">
        <f>SUM(G$3:G238)+J239</f>
        <v>0</v>
      </c>
      <c r="N239" s="21"/>
      <c r="O239" s="21"/>
      <c r="P239" s="21"/>
      <c r="Q239" s="19">
        <f t="shared" si="19"/>
        <v>0.1199421481365469</v>
      </c>
      <c r="R239" s="19">
        <f t="shared" si="20"/>
        <v>0.29304507213420472</v>
      </c>
      <c r="S239" s="19">
        <f t="shared" si="21"/>
        <v>0</v>
      </c>
      <c r="T239" s="19">
        <f t="shared" si="22"/>
        <v>-0.18747921338806031</v>
      </c>
      <c r="U239" s="19">
        <f t="shared" si="23"/>
        <v>0</v>
      </c>
      <c r="V239" s="19">
        <f t="shared" si="24"/>
        <v>0</v>
      </c>
    </row>
    <row r="240" spans="1:22" x14ac:dyDescent="0.25">
      <c r="A240" s="26">
        <f>Wellpath!E240</f>
        <v>0</v>
      </c>
      <c r="B240" s="22">
        <v>0</v>
      </c>
      <c r="C240" s="22">
        <v>0</v>
      </c>
      <c r="D240" s="22" t="str">
        <f>IF(ABS(Wellpath!$L240)&lt;VerticalInc,"SING",((TAN((PI()/ 2) - Wellpath!$L240)) - TAN(Dip) * COS(Wellpath!$O240)) / GField)</f>
        <v>SING</v>
      </c>
      <c r="E240" s="20">
        <f>IF(D240="SING",(Wellpath!K241-Wellpath!K239)/2*Model!$W$8*(-SIN(Wellpath!M240)) / GField,Model!$W$8*((drdp!B240+drdp!K240)*'ABXY-TI2S'!$B240+(drdp!E240+drdp!N240)*'ABXY-TI2S'!$C240+(drdp!H240+drdp!Q240)*'ABXY-TI2S'!$D240))</f>
        <v>0</v>
      </c>
      <c r="F240" s="20">
        <f>IF(D240="SING",(Wellpath!K241-Wellpath!K239)/2*Model!$W$8*(COS(Wellpath!$M240) / GField),Model!$W$8*((drdp!C240+drdp!L240)*'ABXY-TI2S'!$B240+(drdp!F240+drdp!O240)*'ABXY-TI2S'!$C240+(drdp!I240+drdp!R240)*'ABXY-TI2S'!$D240))</f>
        <v>0</v>
      </c>
      <c r="G240" s="20">
        <f>IF(D240="SING",0,Model!$W$8*((drdp!D240+drdp!M240)*'ABXY-TI2S'!$B240+(drdp!G240+drdp!P240)*'ABXY-TI2S'!$C240+(drdp!J240+drdp!S240)*'ABXY-TI2S'!$D240))</f>
        <v>0</v>
      </c>
      <c r="H240" s="18">
        <f>IF(D240="SING",(Wellpath!K240-Wellpath!K239)/2*Model!$W$8*(-SIN(Wellpath!$M240) / GField),Model!$W$8*((drdp!B240)*'ABXY-TI2S'!$B240+(drdp!E240)*'ABXY-TI2S'!$C240+(drdp!H240)*'ABXY-TI2S'!$D240))</f>
        <v>0</v>
      </c>
      <c r="I240" s="18">
        <f>IF(D240="SING",(Wellpath!K240-Wellpath!K239)/2*Model!$W$8*(COS(Wellpath!$M240) / GField),Model!$W$8*((drdp!C240)*'ABXY-TI2S'!$B240+(drdp!F240)*'ABXY-TI2S'!$C240+(drdp!I240)*'ABXY-TI2S'!$D240))</f>
        <v>0</v>
      </c>
      <c r="J240" s="18">
        <f>IF(D240="SING",0,Model!$W$8*((drdp!D240)*'ABXY-TI2S'!$B240+(drdp!G240)*'ABXY-TI2S'!$C240+(drdp!J240)*'ABXY-TI2S'!$D240))</f>
        <v>0</v>
      </c>
      <c r="K240" s="21">
        <f>SUM(E$3:E239)+H240</f>
        <v>0.3463266494749529</v>
      </c>
      <c r="L240" s="21">
        <f>SUM(F$3:F239)+I240</f>
        <v>-0.5413363761416784</v>
      </c>
      <c r="M240" s="21">
        <f>SUM(G$3:G239)+J240</f>
        <v>0</v>
      </c>
      <c r="N240" s="21"/>
      <c r="O240" s="21"/>
      <c r="P240" s="21"/>
      <c r="Q240" s="19">
        <f t="shared" si="19"/>
        <v>0.1199421481365469</v>
      </c>
      <c r="R240" s="19">
        <f t="shared" si="20"/>
        <v>0.29304507213420472</v>
      </c>
      <c r="S240" s="19">
        <f t="shared" si="21"/>
        <v>0</v>
      </c>
      <c r="T240" s="19">
        <f t="shared" si="22"/>
        <v>-0.18747921338806031</v>
      </c>
      <c r="U240" s="19">
        <f t="shared" si="23"/>
        <v>0</v>
      </c>
      <c r="V240" s="19">
        <f t="shared" si="24"/>
        <v>0</v>
      </c>
    </row>
    <row r="241" spans="1:22" x14ac:dyDescent="0.25">
      <c r="A241" s="26">
        <f>Wellpath!E241</f>
        <v>0</v>
      </c>
      <c r="B241" s="22">
        <v>0</v>
      </c>
      <c r="C241" s="22">
        <v>0</v>
      </c>
      <c r="D241" s="22" t="str">
        <f>IF(ABS(Wellpath!$L241)&lt;VerticalInc,"SING",((TAN((PI()/ 2) - Wellpath!$L241)) - TAN(Dip) * COS(Wellpath!$O241)) / GField)</f>
        <v>SING</v>
      </c>
      <c r="E241" s="20">
        <f>IF(D241="SING",(Wellpath!K242-Wellpath!K240)/2*Model!$W$8*(-SIN(Wellpath!M241)) / GField,Model!$W$8*((drdp!B241+drdp!K241)*'ABXY-TI2S'!$B241+(drdp!E241+drdp!N241)*'ABXY-TI2S'!$C241+(drdp!H241+drdp!Q241)*'ABXY-TI2S'!$D241))</f>
        <v>0</v>
      </c>
      <c r="F241" s="20">
        <f>IF(D241="SING",(Wellpath!K242-Wellpath!K240)/2*Model!$W$8*(COS(Wellpath!$M241) / GField),Model!$W$8*((drdp!C241+drdp!L241)*'ABXY-TI2S'!$B241+(drdp!F241+drdp!O241)*'ABXY-TI2S'!$C241+(drdp!I241+drdp!R241)*'ABXY-TI2S'!$D241))</f>
        <v>0</v>
      </c>
      <c r="G241" s="20">
        <f>IF(D241="SING",0,Model!$W$8*((drdp!D241+drdp!M241)*'ABXY-TI2S'!$B241+(drdp!G241+drdp!P241)*'ABXY-TI2S'!$C241+(drdp!J241+drdp!S241)*'ABXY-TI2S'!$D241))</f>
        <v>0</v>
      </c>
      <c r="H241" s="18">
        <f>IF(D241="SING",(Wellpath!K241-Wellpath!K240)/2*Model!$W$8*(-SIN(Wellpath!$M241) / GField),Model!$W$8*((drdp!B241)*'ABXY-TI2S'!$B241+(drdp!E241)*'ABXY-TI2S'!$C241+(drdp!H241)*'ABXY-TI2S'!$D241))</f>
        <v>0</v>
      </c>
      <c r="I241" s="18">
        <f>IF(D241="SING",(Wellpath!K241-Wellpath!K240)/2*Model!$W$8*(COS(Wellpath!$M241) / GField),Model!$W$8*((drdp!C241)*'ABXY-TI2S'!$B241+(drdp!F241)*'ABXY-TI2S'!$C241+(drdp!I241)*'ABXY-TI2S'!$D241))</f>
        <v>0</v>
      </c>
      <c r="J241" s="18">
        <f>IF(D241="SING",0,Model!$W$8*((drdp!D241)*'ABXY-TI2S'!$B241+(drdp!G241)*'ABXY-TI2S'!$C241+(drdp!J241)*'ABXY-TI2S'!$D241))</f>
        <v>0</v>
      </c>
      <c r="K241" s="21">
        <f>SUM(E$3:E240)+H241</f>
        <v>0.3463266494749529</v>
      </c>
      <c r="L241" s="21">
        <f>SUM(F$3:F240)+I241</f>
        <v>-0.5413363761416784</v>
      </c>
      <c r="M241" s="21">
        <f>SUM(G$3:G240)+J241</f>
        <v>0</v>
      </c>
      <c r="N241" s="21"/>
      <c r="O241" s="21"/>
      <c r="P241" s="21"/>
      <c r="Q241" s="19">
        <f t="shared" si="19"/>
        <v>0.1199421481365469</v>
      </c>
      <c r="R241" s="19">
        <f t="shared" si="20"/>
        <v>0.29304507213420472</v>
      </c>
      <c r="S241" s="19">
        <f t="shared" si="21"/>
        <v>0</v>
      </c>
      <c r="T241" s="19">
        <f t="shared" si="22"/>
        <v>-0.18747921338806031</v>
      </c>
      <c r="U241" s="19">
        <f t="shared" si="23"/>
        <v>0</v>
      </c>
      <c r="V241" s="19">
        <f t="shared" si="24"/>
        <v>0</v>
      </c>
    </row>
    <row r="242" spans="1:22" x14ac:dyDescent="0.25">
      <c r="A242" s="26">
        <f>Wellpath!E242</f>
        <v>0</v>
      </c>
      <c r="B242" s="22">
        <v>0</v>
      </c>
      <c r="C242" s="22">
        <v>0</v>
      </c>
      <c r="D242" s="22" t="str">
        <f>IF(ABS(Wellpath!$L242)&lt;VerticalInc,"SING",((TAN((PI()/ 2) - Wellpath!$L242)) - TAN(Dip) * COS(Wellpath!$O242)) / GField)</f>
        <v>SING</v>
      </c>
      <c r="E242" s="20">
        <f>IF(D242="SING",(Wellpath!K243-Wellpath!K241)/2*Model!$W$8*(-SIN(Wellpath!M242)) / GField,Model!$W$8*((drdp!B242+drdp!K242)*'ABXY-TI2S'!$B242+(drdp!E242+drdp!N242)*'ABXY-TI2S'!$C242+(drdp!H242+drdp!Q242)*'ABXY-TI2S'!$D242))</f>
        <v>0</v>
      </c>
      <c r="F242" s="20">
        <f>IF(D242="SING",(Wellpath!K243-Wellpath!K241)/2*Model!$W$8*(COS(Wellpath!$M242) / GField),Model!$W$8*((drdp!C242+drdp!L242)*'ABXY-TI2S'!$B242+(drdp!F242+drdp!O242)*'ABXY-TI2S'!$C242+(drdp!I242+drdp!R242)*'ABXY-TI2S'!$D242))</f>
        <v>0</v>
      </c>
      <c r="G242" s="20">
        <f>IF(D242="SING",0,Model!$W$8*((drdp!D242+drdp!M242)*'ABXY-TI2S'!$B242+(drdp!G242+drdp!P242)*'ABXY-TI2S'!$C242+(drdp!J242+drdp!S242)*'ABXY-TI2S'!$D242))</f>
        <v>0</v>
      </c>
      <c r="H242" s="18">
        <f>IF(D242="SING",(Wellpath!K242-Wellpath!K241)/2*Model!$W$8*(-SIN(Wellpath!$M242) / GField),Model!$W$8*((drdp!B242)*'ABXY-TI2S'!$B242+(drdp!E242)*'ABXY-TI2S'!$C242+(drdp!H242)*'ABXY-TI2S'!$D242))</f>
        <v>0</v>
      </c>
      <c r="I242" s="18">
        <f>IF(D242="SING",(Wellpath!K242-Wellpath!K241)/2*Model!$W$8*(COS(Wellpath!$M242) / GField),Model!$W$8*((drdp!C242)*'ABXY-TI2S'!$B242+(drdp!F242)*'ABXY-TI2S'!$C242+(drdp!I242)*'ABXY-TI2S'!$D242))</f>
        <v>0</v>
      </c>
      <c r="J242" s="18">
        <f>IF(D242="SING",0,Model!$W$8*((drdp!D242)*'ABXY-TI2S'!$B242+(drdp!G242)*'ABXY-TI2S'!$C242+(drdp!J242)*'ABXY-TI2S'!$D242))</f>
        <v>0</v>
      </c>
      <c r="K242" s="21">
        <f>SUM(E$3:E241)+H242</f>
        <v>0.3463266494749529</v>
      </c>
      <c r="L242" s="21">
        <f>SUM(F$3:F241)+I242</f>
        <v>-0.5413363761416784</v>
      </c>
      <c r="M242" s="21">
        <f>SUM(G$3:G241)+J242</f>
        <v>0</v>
      </c>
      <c r="N242" s="21"/>
      <c r="O242" s="21"/>
      <c r="P242" s="21"/>
      <c r="Q242" s="19">
        <f t="shared" si="19"/>
        <v>0.1199421481365469</v>
      </c>
      <c r="R242" s="19">
        <f t="shared" si="20"/>
        <v>0.29304507213420472</v>
      </c>
      <c r="S242" s="19">
        <f t="shared" si="21"/>
        <v>0</v>
      </c>
      <c r="T242" s="19">
        <f t="shared" si="22"/>
        <v>-0.18747921338806031</v>
      </c>
      <c r="U242" s="19">
        <f t="shared" si="23"/>
        <v>0</v>
      </c>
      <c r="V242" s="19">
        <f t="shared" si="24"/>
        <v>0</v>
      </c>
    </row>
    <row r="243" spans="1:22" x14ac:dyDescent="0.25">
      <c r="A243" s="26">
        <f>Wellpath!E243</f>
        <v>0</v>
      </c>
      <c r="B243" s="22">
        <v>0</v>
      </c>
      <c r="C243" s="22">
        <v>0</v>
      </c>
      <c r="D243" s="22" t="str">
        <f>IF(ABS(Wellpath!$L243)&lt;VerticalInc,"SING",((TAN((PI()/ 2) - Wellpath!$L243)) - TAN(Dip) * COS(Wellpath!$O243)) / GField)</f>
        <v>SING</v>
      </c>
      <c r="E243" s="20">
        <f>IF(D243="SING",(Wellpath!K244-Wellpath!K242)/2*Model!$W$8*(-SIN(Wellpath!M243)) / GField,Model!$W$8*((drdp!B243+drdp!K243)*'ABXY-TI2S'!$B243+(drdp!E243+drdp!N243)*'ABXY-TI2S'!$C243+(drdp!H243+drdp!Q243)*'ABXY-TI2S'!$D243))</f>
        <v>0</v>
      </c>
      <c r="F243" s="20">
        <f>IF(D243="SING",(Wellpath!K244-Wellpath!K242)/2*Model!$W$8*(COS(Wellpath!$M243) / GField),Model!$W$8*((drdp!C243+drdp!L243)*'ABXY-TI2S'!$B243+(drdp!F243+drdp!O243)*'ABXY-TI2S'!$C243+(drdp!I243+drdp!R243)*'ABXY-TI2S'!$D243))</f>
        <v>0</v>
      </c>
      <c r="G243" s="20">
        <f>IF(D243="SING",0,Model!$W$8*((drdp!D243+drdp!M243)*'ABXY-TI2S'!$B243+(drdp!G243+drdp!P243)*'ABXY-TI2S'!$C243+(drdp!J243+drdp!S243)*'ABXY-TI2S'!$D243))</f>
        <v>0</v>
      </c>
      <c r="H243" s="18">
        <f>IF(D243="SING",(Wellpath!K243-Wellpath!K242)/2*Model!$W$8*(-SIN(Wellpath!$M243) / GField),Model!$W$8*((drdp!B243)*'ABXY-TI2S'!$B243+(drdp!E243)*'ABXY-TI2S'!$C243+(drdp!H243)*'ABXY-TI2S'!$D243))</f>
        <v>0</v>
      </c>
      <c r="I243" s="18">
        <f>IF(D243="SING",(Wellpath!K243-Wellpath!K242)/2*Model!$W$8*(COS(Wellpath!$M243) / GField),Model!$W$8*((drdp!C243)*'ABXY-TI2S'!$B243+(drdp!F243)*'ABXY-TI2S'!$C243+(drdp!I243)*'ABXY-TI2S'!$D243))</f>
        <v>0</v>
      </c>
      <c r="J243" s="18">
        <f>IF(D243="SING",0,Model!$W$8*((drdp!D243)*'ABXY-TI2S'!$B243+(drdp!G243)*'ABXY-TI2S'!$C243+(drdp!J243)*'ABXY-TI2S'!$D243))</f>
        <v>0</v>
      </c>
      <c r="K243" s="21">
        <f>SUM(E$3:E242)+H243</f>
        <v>0.3463266494749529</v>
      </c>
      <c r="L243" s="21">
        <f>SUM(F$3:F242)+I243</f>
        <v>-0.5413363761416784</v>
      </c>
      <c r="M243" s="21">
        <f>SUM(G$3:G242)+J243</f>
        <v>0</v>
      </c>
      <c r="N243" s="21"/>
      <c r="O243" s="21"/>
      <c r="P243" s="21"/>
      <c r="Q243" s="19">
        <f t="shared" si="19"/>
        <v>0.1199421481365469</v>
      </c>
      <c r="R243" s="19">
        <f t="shared" si="20"/>
        <v>0.29304507213420472</v>
      </c>
      <c r="S243" s="19">
        <f t="shared" si="21"/>
        <v>0</v>
      </c>
      <c r="T243" s="19">
        <f t="shared" si="22"/>
        <v>-0.18747921338806031</v>
      </c>
      <c r="U243" s="19">
        <f t="shared" si="23"/>
        <v>0</v>
      </c>
      <c r="V243" s="19">
        <f t="shared" si="24"/>
        <v>0</v>
      </c>
    </row>
    <row r="244" spans="1:22" x14ac:dyDescent="0.25">
      <c r="A244" s="26">
        <f>Wellpath!E244</f>
        <v>0</v>
      </c>
      <c r="B244" s="22">
        <v>0</v>
      </c>
      <c r="C244" s="22">
        <v>0</v>
      </c>
      <c r="D244" s="22" t="str">
        <f>IF(ABS(Wellpath!$L244)&lt;VerticalInc,"SING",((TAN((PI()/ 2) - Wellpath!$L244)) - TAN(Dip) * COS(Wellpath!$O244)) / GField)</f>
        <v>SING</v>
      </c>
      <c r="E244" s="20">
        <f>IF(D244="SING",(Wellpath!K245-Wellpath!K243)/2*Model!$W$8*(-SIN(Wellpath!M244)) / GField,Model!$W$8*((drdp!B244+drdp!K244)*'ABXY-TI2S'!$B244+(drdp!E244+drdp!N244)*'ABXY-TI2S'!$C244+(drdp!H244+drdp!Q244)*'ABXY-TI2S'!$D244))</f>
        <v>0</v>
      </c>
      <c r="F244" s="20">
        <f>IF(D244="SING",(Wellpath!K245-Wellpath!K243)/2*Model!$W$8*(COS(Wellpath!$M244) / GField),Model!$W$8*((drdp!C244+drdp!L244)*'ABXY-TI2S'!$B244+(drdp!F244+drdp!O244)*'ABXY-TI2S'!$C244+(drdp!I244+drdp!R244)*'ABXY-TI2S'!$D244))</f>
        <v>0</v>
      </c>
      <c r="G244" s="20">
        <f>IF(D244="SING",0,Model!$W$8*((drdp!D244+drdp!M244)*'ABXY-TI2S'!$B244+(drdp!G244+drdp!P244)*'ABXY-TI2S'!$C244+(drdp!J244+drdp!S244)*'ABXY-TI2S'!$D244))</f>
        <v>0</v>
      </c>
      <c r="H244" s="18">
        <f>IF(D244="SING",(Wellpath!K244-Wellpath!K243)/2*Model!$W$8*(-SIN(Wellpath!$M244) / GField),Model!$W$8*((drdp!B244)*'ABXY-TI2S'!$B244+(drdp!E244)*'ABXY-TI2S'!$C244+(drdp!H244)*'ABXY-TI2S'!$D244))</f>
        <v>0</v>
      </c>
      <c r="I244" s="18">
        <f>IF(D244="SING",(Wellpath!K244-Wellpath!K243)/2*Model!$W$8*(COS(Wellpath!$M244) / GField),Model!$W$8*((drdp!C244)*'ABXY-TI2S'!$B244+(drdp!F244)*'ABXY-TI2S'!$C244+(drdp!I244)*'ABXY-TI2S'!$D244))</f>
        <v>0</v>
      </c>
      <c r="J244" s="18">
        <f>IF(D244="SING",0,Model!$W$8*((drdp!D244)*'ABXY-TI2S'!$B244+(drdp!G244)*'ABXY-TI2S'!$C244+(drdp!J244)*'ABXY-TI2S'!$D244))</f>
        <v>0</v>
      </c>
      <c r="K244" s="21">
        <f>SUM(E$3:E243)+H244</f>
        <v>0.3463266494749529</v>
      </c>
      <c r="L244" s="21">
        <f>SUM(F$3:F243)+I244</f>
        <v>-0.5413363761416784</v>
      </c>
      <c r="M244" s="21">
        <f>SUM(G$3:G243)+J244</f>
        <v>0</v>
      </c>
      <c r="N244" s="21"/>
      <c r="O244" s="21"/>
      <c r="P244" s="21"/>
      <c r="Q244" s="19">
        <f t="shared" si="19"/>
        <v>0.1199421481365469</v>
      </c>
      <c r="R244" s="19">
        <f t="shared" si="20"/>
        <v>0.29304507213420472</v>
      </c>
      <c r="S244" s="19">
        <f t="shared" si="21"/>
        <v>0</v>
      </c>
      <c r="T244" s="19">
        <f t="shared" si="22"/>
        <v>-0.18747921338806031</v>
      </c>
      <c r="U244" s="19">
        <f t="shared" si="23"/>
        <v>0</v>
      </c>
      <c r="V244" s="19">
        <f t="shared" si="24"/>
        <v>0</v>
      </c>
    </row>
    <row r="245" spans="1:22" x14ac:dyDescent="0.25">
      <c r="A245" s="26">
        <f>Wellpath!E245</f>
        <v>0</v>
      </c>
      <c r="B245" s="22">
        <v>0</v>
      </c>
      <c r="C245" s="22">
        <v>0</v>
      </c>
      <c r="D245" s="22" t="str">
        <f>IF(ABS(Wellpath!$L245)&lt;VerticalInc,"SING",((TAN((PI()/ 2) - Wellpath!$L245)) - TAN(Dip) * COS(Wellpath!$O245)) / GField)</f>
        <v>SING</v>
      </c>
      <c r="E245" s="20">
        <f>IF(D245="SING",(Wellpath!K246-Wellpath!K244)/2*Model!$W$8*(-SIN(Wellpath!M245)) / GField,Model!$W$8*((drdp!B245+drdp!K245)*'ABXY-TI2S'!$B245+(drdp!E245+drdp!N245)*'ABXY-TI2S'!$C245+(drdp!H245+drdp!Q245)*'ABXY-TI2S'!$D245))</f>
        <v>0</v>
      </c>
      <c r="F245" s="20">
        <f>IF(D245="SING",(Wellpath!K246-Wellpath!K244)/2*Model!$W$8*(COS(Wellpath!$M245) / GField),Model!$W$8*((drdp!C245+drdp!L245)*'ABXY-TI2S'!$B245+(drdp!F245+drdp!O245)*'ABXY-TI2S'!$C245+(drdp!I245+drdp!R245)*'ABXY-TI2S'!$D245))</f>
        <v>0</v>
      </c>
      <c r="G245" s="20">
        <f>IF(D245="SING",0,Model!$W$8*((drdp!D245+drdp!M245)*'ABXY-TI2S'!$B245+(drdp!G245+drdp!P245)*'ABXY-TI2S'!$C245+(drdp!J245+drdp!S245)*'ABXY-TI2S'!$D245))</f>
        <v>0</v>
      </c>
      <c r="H245" s="18">
        <f>IF(D245="SING",(Wellpath!K245-Wellpath!K244)/2*Model!$W$8*(-SIN(Wellpath!$M245) / GField),Model!$W$8*((drdp!B245)*'ABXY-TI2S'!$B245+(drdp!E245)*'ABXY-TI2S'!$C245+(drdp!H245)*'ABXY-TI2S'!$D245))</f>
        <v>0</v>
      </c>
      <c r="I245" s="18">
        <f>IF(D245="SING",(Wellpath!K245-Wellpath!K244)/2*Model!$W$8*(COS(Wellpath!$M245) / GField),Model!$W$8*((drdp!C245)*'ABXY-TI2S'!$B245+(drdp!F245)*'ABXY-TI2S'!$C245+(drdp!I245)*'ABXY-TI2S'!$D245))</f>
        <v>0</v>
      </c>
      <c r="J245" s="18">
        <f>IF(D245="SING",0,Model!$W$8*((drdp!D245)*'ABXY-TI2S'!$B245+(drdp!G245)*'ABXY-TI2S'!$C245+(drdp!J245)*'ABXY-TI2S'!$D245))</f>
        <v>0</v>
      </c>
      <c r="K245" s="21">
        <f>SUM(E$3:E244)+H245</f>
        <v>0.3463266494749529</v>
      </c>
      <c r="L245" s="21">
        <f>SUM(F$3:F244)+I245</f>
        <v>-0.5413363761416784</v>
      </c>
      <c r="M245" s="21">
        <f>SUM(G$3:G244)+J245</f>
        <v>0</v>
      </c>
      <c r="N245" s="21"/>
      <c r="O245" s="21"/>
      <c r="P245" s="21"/>
      <c r="Q245" s="19">
        <f t="shared" si="19"/>
        <v>0.1199421481365469</v>
      </c>
      <c r="R245" s="19">
        <f t="shared" si="20"/>
        <v>0.29304507213420472</v>
      </c>
      <c r="S245" s="19">
        <f t="shared" si="21"/>
        <v>0</v>
      </c>
      <c r="T245" s="19">
        <f t="shared" si="22"/>
        <v>-0.18747921338806031</v>
      </c>
      <c r="U245" s="19">
        <f t="shared" si="23"/>
        <v>0</v>
      </c>
      <c r="V245" s="19">
        <f t="shared" si="24"/>
        <v>0</v>
      </c>
    </row>
    <row r="246" spans="1:22" x14ac:dyDescent="0.25">
      <c r="A246" s="26">
        <f>Wellpath!E246</f>
        <v>0</v>
      </c>
      <c r="B246" s="22">
        <v>0</v>
      </c>
      <c r="C246" s="22">
        <v>0</v>
      </c>
      <c r="D246" s="22" t="str">
        <f>IF(ABS(Wellpath!$L246)&lt;VerticalInc,"SING",((TAN((PI()/ 2) - Wellpath!$L246)) - TAN(Dip) * COS(Wellpath!$O246)) / GField)</f>
        <v>SING</v>
      </c>
      <c r="E246" s="20">
        <f>IF(D246="SING",(Wellpath!K247-Wellpath!K245)/2*Model!$W$8*(-SIN(Wellpath!M246)) / GField,Model!$W$8*((drdp!B246+drdp!K246)*'ABXY-TI2S'!$B246+(drdp!E246+drdp!N246)*'ABXY-TI2S'!$C246+(drdp!H246+drdp!Q246)*'ABXY-TI2S'!$D246))</f>
        <v>0</v>
      </c>
      <c r="F246" s="20">
        <f>IF(D246="SING",(Wellpath!K247-Wellpath!K245)/2*Model!$W$8*(COS(Wellpath!$M246) / GField),Model!$W$8*((drdp!C246+drdp!L246)*'ABXY-TI2S'!$B246+(drdp!F246+drdp!O246)*'ABXY-TI2S'!$C246+(drdp!I246+drdp!R246)*'ABXY-TI2S'!$D246))</f>
        <v>0</v>
      </c>
      <c r="G246" s="20">
        <f>IF(D246="SING",0,Model!$W$8*((drdp!D246+drdp!M246)*'ABXY-TI2S'!$B246+(drdp!G246+drdp!P246)*'ABXY-TI2S'!$C246+(drdp!J246+drdp!S246)*'ABXY-TI2S'!$D246))</f>
        <v>0</v>
      </c>
      <c r="H246" s="18">
        <f>IF(D246="SING",(Wellpath!K246-Wellpath!K245)/2*Model!$W$8*(-SIN(Wellpath!$M246) / GField),Model!$W$8*((drdp!B246)*'ABXY-TI2S'!$B246+(drdp!E246)*'ABXY-TI2S'!$C246+(drdp!H246)*'ABXY-TI2S'!$D246))</f>
        <v>0</v>
      </c>
      <c r="I246" s="18">
        <f>IF(D246="SING",(Wellpath!K246-Wellpath!K245)/2*Model!$W$8*(COS(Wellpath!$M246) / GField),Model!$W$8*((drdp!C246)*'ABXY-TI2S'!$B246+(drdp!F246)*'ABXY-TI2S'!$C246+(drdp!I246)*'ABXY-TI2S'!$D246))</f>
        <v>0</v>
      </c>
      <c r="J246" s="18">
        <f>IF(D246="SING",0,Model!$W$8*((drdp!D246)*'ABXY-TI2S'!$B246+(drdp!G246)*'ABXY-TI2S'!$C246+(drdp!J246)*'ABXY-TI2S'!$D246))</f>
        <v>0</v>
      </c>
      <c r="K246" s="21">
        <f>SUM(E$3:E245)+H246</f>
        <v>0.3463266494749529</v>
      </c>
      <c r="L246" s="21">
        <f>SUM(F$3:F245)+I246</f>
        <v>-0.5413363761416784</v>
      </c>
      <c r="M246" s="21">
        <f>SUM(G$3:G245)+J246</f>
        <v>0</v>
      </c>
      <c r="N246" s="21"/>
      <c r="O246" s="21"/>
      <c r="P246" s="21"/>
      <c r="Q246" s="19">
        <f t="shared" si="19"/>
        <v>0.1199421481365469</v>
      </c>
      <c r="R246" s="19">
        <f t="shared" si="20"/>
        <v>0.29304507213420472</v>
      </c>
      <c r="S246" s="19">
        <f t="shared" si="21"/>
        <v>0</v>
      </c>
      <c r="T246" s="19">
        <f t="shared" si="22"/>
        <v>-0.18747921338806031</v>
      </c>
      <c r="U246" s="19">
        <f t="shared" si="23"/>
        <v>0</v>
      </c>
      <c r="V246" s="19">
        <f t="shared" si="24"/>
        <v>0</v>
      </c>
    </row>
    <row r="247" spans="1:22" x14ac:dyDescent="0.25">
      <c r="A247" s="26">
        <f>Wellpath!E247</f>
        <v>0</v>
      </c>
      <c r="B247" s="22">
        <v>0</v>
      </c>
      <c r="C247" s="22">
        <v>0</v>
      </c>
      <c r="D247" s="22" t="str">
        <f>IF(ABS(Wellpath!$L247)&lt;VerticalInc,"SING",((TAN((PI()/ 2) - Wellpath!$L247)) - TAN(Dip) * COS(Wellpath!$O247)) / GField)</f>
        <v>SING</v>
      </c>
      <c r="E247" s="20">
        <f>IF(D247="SING",(Wellpath!K248-Wellpath!K246)/2*Model!$W$8*(-SIN(Wellpath!M247)) / GField,Model!$W$8*((drdp!B247+drdp!K247)*'ABXY-TI2S'!$B247+(drdp!E247+drdp!N247)*'ABXY-TI2S'!$C247+(drdp!H247+drdp!Q247)*'ABXY-TI2S'!$D247))</f>
        <v>0</v>
      </c>
      <c r="F247" s="20">
        <f>IF(D247="SING",(Wellpath!K248-Wellpath!K246)/2*Model!$W$8*(COS(Wellpath!$M247) / GField),Model!$W$8*((drdp!C247+drdp!L247)*'ABXY-TI2S'!$B247+(drdp!F247+drdp!O247)*'ABXY-TI2S'!$C247+(drdp!I247+drdp!R247)*'ABXY-TI2S'!$D247))</f>
        <v>0</v>
      </c>
      <c r="G247" s="20">
        <f>IF(D247="SING",0,Model!$W$8*((drdp!D247+drdp!M247)*'ABXY-TI2S'!$B247+(drdp!G247+drdp!P247)*'ABXY-TI2S'!$C247+(drdp!J247+drdp!S247)*'ABXY-TI2S'!$D247))</f>
        <v>0</v>
      </c>
      <c r="H247" s="18">
        <f>IF(D247="SING",(Wellpath!K247-Wellpath!K246)/2*Model!$W$8*(-SIN(Wellpath!$M247) / GField),Model!$W$8*((drdp!B247)*'ABXY-TI2S'!$B247+(drdp!E247)*'ABXY-TI2S'!$C247+(drdp!H247)*'ABXY-TI2S'!$D247))</f>
        <v>0</v>
      </c>
      <c r="I247" s="18">
        <f>IF(D247="SING",(Wellpath!K247-Wellpath!K246)/2*Model!$W$8*(COS(Wellpath!$M247) / GField),Model!$W$8*((drdp!C247)*'ABXY-TI2S'!$B247+(drdp!F247)*'ABXY-TI2S'!$C247+(drdp!I247)*'ABXY-TI2S'!$D247))</f>
        <v>0</v>
      </c>
      <c r="J247" s="18">
        <f>IF(D247="SING",0,Model!$W$8*((drdp!D247)*'ABXY-TI2S'!$B247+(drdp!G247)*'ABXY-TI2S'!$C247+(drdp!J247)*'ABXY-TI2S'!$D247))</f>
        <v>0</v>
      </c>
      <c r="K247" s="21">
        <f>SUM(E$3:E246)+H247</f>
        <v>0.3463266494749529</v>
      </c>
      <c r="L247" s="21">
        <f>SUM(F$3:F246)+I247</f>
        <v>-0.5413363761416784</v>
      </c>
      <c r="M247" s="21">
        <f>SUM(G$3:G246)+J247</f>
        <v>0</v>
      </c>
      <c r="N247" s="21"/>
      <c r="O247" s="21"/>
      <c r="P247" s="21"/>
      <c r="Q247" s="19">
        <f t="shared" si="19"/>
        <v>0.1199421481365469</v>
      </c>
      <c r="R247" s="19">
        <f t="shared" si="20"/>
        <v>0.29304507213420472</v>
      </c>
      <c r="S247" s="19">
        <f t="shared" si="21"/>
        <v>0</v>
      </c>
      <c r="T247" s="19">
        <f t="shared" si="22"/>
        <v>-0.18747921338806031</v>
      </c>
      <c r="U247" s="19">
        <f t="shared" si="23"/>
        <v>0</v>
      </c>
      <c r="V247" s="19">
        <f t="shared" si="24"/>
        <v>0</v>
      </c>
    </row>
    <row r="248" spans="1:22" x14ac:dyDescent="0.25">
      <c r="A248" s="26">
        <f>Wellpath!E248</f>
        <v>0</v>
      </c>
      <c r="B248" s="22">
        <v>0</v>
      </c>
      <c r="C248" s="22">
        <v>0</v>
      </c>
      <c r="D248" s="22" t="str">
        <f>IF(ABS(Wellpath!$L248)&lt;VerticalInc,"SING",((TAN((PI()/ 2) - Wellpath!$L248)) - TAN(Dip) * COS(Wellpath!$O248)) / GField)</f>
        <v>SING</v>
      </c>
      <c r="E248" s="20">
        <f>IF(D248="SING",(Wellpath!K249-Wellpath!K247)/2*Model!$W$8*(-SIN(Wellpath!M248)) / GField,Model!$W$8*((drdp!B248+drdp!K248)*'ABXY-TI2S'!$B248+(drdp!E248+drdp!N248)*'ABXY-TI2S'!$C248+(drdp!H248+drdp!Q248)*'ABXY-TI2S'!$D248))</f>
        <v>0</v>
      </c>
      <c r="F248" s="20">
        <f>IF(D248="SING",(Wellpath!K249-Wellpath!K247)/2*Model!$W$8*(COS(Wellpath!$M248) / GField),Model!$W$8*((drdp!C248+drdp!L248)*'ABXY-TI2S'!$B248+(drdp!F248+drdp!O248)*'ABXY-TI2S'!$C248+(drdp!I248+drdp!R248)*'ABXY-TI2S'!$D248))</f>
        <v>0</v>
      </c>
      <c r="G248" s="20">
        <f>IF(D248="SING",0,Model!$W$8*((drdp!D248+drdp!M248)*'ABXY-TI2S'!$B248+(drdp!G248+drdp!P248)*'ABXY-TI2S'!$C248+(drdp!J248+drdp!S248)*'ABXY-TI2S'!$D248))</f>
        <v>0</v>
      </c>
      <c r="H248" s="18">
        <f>IF(D248="SING",(Wellpath!K248-Wellpath!K247)/2*Model!$W$8*(-SIN(Wellpath!$M248) / GField),Model!$W$8*((drdp!B248)*'ABXY-TI2S'!$B248+(drdp!E248)*'ABXY-TI2S'!$C248+(drdp!H248)*'ABXY-TI2S'!$D248))</f>
        <v>0</v>
      </c>
      <c r="I248" s="18">
        <f>IF(D248="SING",(Wellpath!K248-Wellpath!K247)/2*Model!$W$8*(COS(Wellpath!$M248) / GField),Model!$W$8*((drdp!C248)*'ABXY-TI2S'!$B248+(drdp!F248)*'ABXY-TI2S'!$C248+(drdp!I248)*'ABXY-TI2S'!$D248))</f>
        <v>0</v>
      </c>
      <c r="J248" s="18">
        <f>IF(D248="SING",0,Model!$W$8*((drdp!D248)*'ABXY-TI2S'!$B248+(drdp!G248)*'ABXY-TI2S'!$C248+(drdp!J248)*'ABXY-TI2S'!$D248))</f>
        <v>0</v>
      </c>
      <c r="K248" s="21">
        <f>SUM(E$3:E247)+H248</f>
        <v>0.3463266494749529</v>
      </c>
      <c r="L248" s="21">
        <f>SUM(F$3:F247)+I248</f>
        <v>-0.5413363761416784</v>
      </c>
      <c r="M248" s="21">
        <f>SUM(G$3:G247)+J248</f>
        <v>0</v>
      </c>
      <c r="N248" s="21"/>
      <c r="O248" s="21"/>
      <c r="P248" s="21"/>
      <c r="Q248" s="19">
        <f t="shared" si="19"/>
        <v>0.1199421481365469</v>
      </c>
      <c r="R248" s="19">
        <f t="shared" si="20"/>
        <v>0.29304507213420472</v>
      </c>
      <c r="S248" s="19">
        <f t="shared" si="21"/>
        <v>0</v>
      </c>
      <c r="T248" s="19">
        <f t="shared" si="22"/>
        <v>-0.18747921338806031</v>
      </c>
      <c r="U248" s="19">
        <f t="shared" si="23"/>
        <v>0</v>
      </c>
      <c r="V248" s="19">
        <f t="shared" si="24"/>
        <v>0</v>
      </c>
    </row>
    <row r="249" spans="1:22" x14ac:dyDescent="0.25">
      <c r="A249" s="26">
        <f>Wellpath!E249</f>
        <v>0</v>
      </c>
      <c r="B249" s="22">
        <v>0</v>
      </c>
      <c r="C249" s="22">
        <v>0</v>
      </c>
      <c r="D249" s="22" t="str">
        <f>IF(ABS(Wellpath!$L249)&lt;VerticalInc,"SING",((TAN((PI()/ 2) - Wellpath!$L249)) - TAN(Dip) * COS(Wellpath!$O249)) / GField)</f>
        <v>SING</v>
      </c>
      <c r="E249" s="20">
        <f>IF(D249="SING",(Wellpath!K250-Wellpath!K248)/2*Model!$W$8*(-SIN(Wellpath!M249)) / GField,Model!$W$8*((drdp!B249+drdp!K249)*'ABXY-TI2S'!$B249+(drdp!E249+drdp!N249)*'ABXY-TI2S'!$C249+(drdp!H249+drdp!Q249)*'ABXY-TI2S'!$D249))</f>
        <v>0</v>
      </c>
      <c r="F249" s="20">
        <f>IF(D249="SING",(Wellpath!K250-Wellpath!K248)/2*Model!$W$8*(COS(Wellpath!$M249) / GField),Model!$W$8*((drdp!C249+drdp!L249)*'ABXY-TI2S'!$B249+(drdp!F249+drdp!O249)*'ABXY-TI2S'!$C249+(drdp!I249+drdp!R249)*'ABXY-TI2S'!$D249))</f>
        <v>0</v>
      </c>
      <c r="G249" s="20">
        <f>IF(D249="SING",0,Model!$W$8*((drdp!D249+drdp!M249)*'ABXY-TI2S'!$B249+(drdp!G249+drdp!P249)*'ABXY-TI2S'!$C249+(drdp!J249+drdp!S249)*'ABXY-TI2S'!$D249))</f>
        <v>0</v>
      </c>
      <c r="H249" s="18">
        <f>IF(D249="SING",(Wellpath!K249-Wellpath!K248)/2*Model!$W$8*(-SIN(Wellpath!$M249) / GField),Model!$W$8*((drdp!B249)*'ABXY-TI2S'!$B249+(drdp!E249)*'ABXY-TI2S'!$C249+(drdp!H249)*'ABXY-TI2S'!$D249))</f>
        <v>0</v>
      </c>
      <c r="I249" s="18">
        <f>IF(D249="SING",(Wellpath!K249-Wellpath!K248)/2*Model!$W$8*(COS(Wellpath!$M249) / GField),Model!$W$8*((drdp!C249)*'ABXY-TI2S'!$B249+(drdp!F249)*'ABXY-TI2S'!$C249+(drdp!I249)*'ABXY-TI2S'!$D249))</f>
        <v>0</v>
      </c>
      <c r="J249" s="18">
        <f>IF(D249="SING",0,Model!$W$8*((drdp!D249)*'ABXY-TI2S'!$B249+(drdp!G249)*'ABXY-TI2S'!$C249+(drdp!J249)*'ABXY-TI2S'!$D249))</f>
        <v>0</v>
      </c>
      <c r="K249" s="21">
        <f>SUM(E$3:E248)+H249</f>
        <v>0.3463266494749529</v>
      </c>
      <c r="L249" s="21">
        <f>SUM(F$3:F248)+I249</f>
        <v>-0.5413363761416784</v>
      </c>
      <c r="M249" s="21">
        <f>SUM(G$3:G248)+J249</f>
        <v>0</v>
      </c>
      <c r="N249" s="21"/>
      <c r="O249" s="21"/>
      <c r="P249" s="21"/>
      <c r="Q249" s="19">
        <f t="shared" si="19"/>
        <v>0.1199421481365469</v>
      </c>
      <c r="R249" s="19">
        <f t="shared" si="20"/>
        <v>0.29304507213420472</v>
      </c>
      <c r="S249" s="19">
        <f t="shared" si="21"/>
        <v>0</v>
      </c>
      <c r="T249" s="19">
        <f t="shared" si="22"/>
        <v>-0.18747921338806031</v>
      </c>
      <c r="U249" s="19">
        <f t="shared" si="23"/>
        <v>0</v>
      </c>
      <c r="V249" s="19">
        <f t="shared" si="24"/>
        <v>0</v>
      </c>
    </row>
    <row r="250" spans="1:22" x14ac:dyDescent="0.25">
      <c r="A250" s="26">
        <f>Wellpath!E250</f>
        <v>0</v>
      </c>
      <c r="B250" s="22">
        <v>0</v>
      </c>
      <c r="C250" s="22">
        <v>0</v>
      </c>
      <c r="D250" s="22" t="str">
        <f>IF(ABS(Wellpath!$L250)&lt;VerticalInc,"SING",((TAN((PI()/ 2) - Wellpath!$L250)) - TAN(Dip) * COS(Wellpath!$O250)) / GField)</f>
        <v>SING</v>
      </c>
      <c r="E250" s="20">
        <f>IF(D250="SING",(Wellpath!K251-Wellpath!K249)/2*Model!$W$8*(-SIN(Wellpath!M250)) / GField,Model!$W$8*((drdp!B250+drdp!K250)*'ABXY-TI2S'!$B250+(drdp!E250+drdp!N250)*'ABXY-TI2S'!$C250+(drdp!H250+drdp!Q250)*'ABXY-TI2S'!$D250))</f>
        <v>0</v>
      </c>
      <c r="F250" s="20">
        <f>IF(D250="SING",(Wellpath!K251-Wellpath!K249)/2*Model!$W$8*(COS(Wellpath!$M250) / GField),Model!$W$8*((drdp!C250+drdp!L250)*'ABXY-TI2S'!$B250+(drdp!F250+drdp!O250)*'ABXY-TI2S'!$C250+(drdp!I250+drdp!R250)*'ABXY-TI2S'!$D250))</f>
        <v>0</v>
      </c>
      <c r="G250" s="20">
        <f>IF(D250="SING",0,Model!$W$8*((drdp!D250+drdp!M250)*'ABXY-TI2S'!$B250+(drdp!G250+drdp!P250)*'ABXY-TI2S'!$C250+(drdp!J250+drdp!S250)*'ABXY-TI2S'!$D250))</f>
        <v>0</v>
      </c>
      <c r="H250" s="18">
        <f>IF(D250="SING",(Wellpath!K250-Wellpath!K249)/2*Model!$W$8*(-SIN(Wellpath!$M250) / GField),Model!$W$8*((drdp!B250)*'ABXY-TI2S'!$B250+(drdp!E250)*'ABXY-TI2S'!$C250+(drdp!H250)*'ABXY-TI2S'!$D250))</f>
        <v>0</v>
      </c>
      <c r="I250" s="18">
        <f>IF(D250="SING",(Wellpath!K250-Wellpath!K249)/2*Model!$W$8*(COS(Wellpath!$M250) / GField),Model!$W$8*((drdp!C250)*'ABXY-TI2S'!$B250+(drdp!F250)*'ABXY-TI2S'!$C250+(drdp!I250)*'ABXY-TI2S'!$D250))</f>
        <v>0</v>
      </c>
      <c r="J250" s="18">
        <f>IF(D250="SING",0,Model!$W$8*((drdp!D250)*'ABXY-TI2S'!$B250+(drdp!G250)*'ABXY-TI2S'!$C250+(drdp!J250)*'ABXY-TI2S'!$D250))</f>
        <v>0</v>
      </c>
      <c r="K250" s="21">
        <f>SUM(E$3:E249)+H250</f>
        <v>0.3463266494749529</v>
      </c>
      <c r="L250" s="21">
        <f>SUM(F$3:F249)+I250</f>
        <v>-0.5413363761416784</v>
      </c>
      <c r="M250" s="21">
        <f>SUM(G$3:G249)+J250</f>
        <v>0</v>
      </c>
      <c r="N250" s="21"/>
      <c r="O250" s="21"/>
      <c r="P250" s="21"/>
      <c r="Q250" s="19">
        <f t="shared" si="19"/>
        <v>0.1199421481365469</v>
      </c>
      <c r="R250" s="19">
        <f t="shared" si="20"/>
        <v>0.29304507213420472</v>
      </c>
      <c r="S250" s="19">
        <f t="shared" si="21"/>
        <v>0</v>
      </c>
      <c r="T250" s="19">
        <f t="shared" si="22"/>
        <v>-0.18747921338806031</v>
      </c>
      <c r="U250" s="19">
        <f t="shared" si="23"/>
        <v>0</v>
      </c>
      <c r="V250" s="19">
        <f t="shared" si="24"/>
        <v>0</v>
      </c>
    </row>
    <row r="251" spans="1:22" x14ac:dyDescent="0.25">
      <c r="A251" s="26">
        <f>Wellpath!E251</f>
        <v>0</v>
      </c>
      <c r="B251" s="22">
        <v>0</v>
      </c>
      <c r="C251" s="22">
        <v>0</v>
      </c>
      <c r="D251" s="22" t="str">
        <f>IF(ABS(Wellpath!$L251)&lt;VerticalInc,"SING",((TAN((PI()/ 2) - Wellpath!$L251)) - TAN(Dip) * COS(Wellpath!$O251)) / GField)</f>
        <v>SING</v>
      </c>
      <c r="E251" s="20">
        <f>IF(D251="SING",(Wellpath!K252-Wellpath!K250)/2*Model!$W$8*(-SIN(Wellpath!M251)) / GField,Model!$W$8*((drdp!B251+drdp!K251)*'ABXY-TI2S'!$B251+(drdp!E251+drdp!N251)*'ABXY-TI2S'!$C251+(drdp!H251+drdp!Q251)*'ABXY-TI2S'!$D251))</f>
        <v>0</v>
      </c>
      <c r="F251" s="20">
        <f>IF(D251="SING",(Wellpath!K252-Wellpath!K250)/2*Model!$W$8*(COS(Wellpath!$M251) / GField),Model!$W$8*((drdp!C251+drdp!L251)*'ABXY-TI2S'!$B251+(drdp!F251+drdp!O251)*'ABXY-TI2S'!$C251+(drdp!I251+drdp!R251)*'ABXY-TI2S'!$D251))</f>
        <v>0</v>
      </c>
      <c r="G251" s="20">
        <f>IF(D251="SING",0,Model!$W$8*((drdp!D251+drdp!M251)*'ABXY-TI2S'!$B251+(drdp!G251+drdp!P251)*'ABXY-TI2S'!$C251+(drdp!J251+drdp!S251)*'ABXY-TI2S'!$D251))</f>
        <v>0</v>
      </c>
      <c r="H251" s="18">
        <f>IF(D251="SING",(Wellpath!K251-Wellpath!K250)/2*Model!$W$8*(-SIN(Wellpath!$M251) / GField),Model!$W$8*((drdp!B251)*'ABXY-TI2S'!$B251+(drdp!E251)*'ABXY-TI2S'!$C251+(drdp!H251)*'ABXY-TI2S'!$D251))</f>
        <v>0</v>
      </c>
      <c r="I251" s="18">
        <f>IF(D251="SING",(Wellpath!K251-Wellpath!K250)/2*Model!$W$8*(COS(Wellpath!$M251) / GField),Model!$W$8*((drdp!C251)*'ABXY-TI2S'!$B251+(drdp!F251)*'ABXY-TI2S'!$C251+(drdp!I251)*'ABXY-TI2S'!$D251))</f>
        <v>0</v>
      </c>
      <c r="J251" s="18">
        <f>IF(D251="SING",0,Model!$W$8*((drdp!D251)*'ABXY-TI2S'!$B251+(drdp!G251)*'ABXY-TI2S'!$C251+(drdp!J251)*'ABXY-TI2S'!$D251))</f>
        <v>0</v>
      </c>
      <c r="K251" s="21">
        <f>SUM(E$3:E250)+H251</f>
        <v>0.3463266494749529</v>
      </c>
      <c r="L251" s="21">
        <f>SUM(F$3:F250)+I251</f>
        <v>-0.5413363761416784</v>
      </c>
      <c r="M251" s="21">
        <f>SUM(G$3:G250)+J251</f>
        <v>0</v>
      </c>
      <c r="N251" s="21"/>
      <c r="O251" s="21"/>
      <c r="P251" s="21"/>
      <c r="Q251" s="19">
        <f t="shared" si="19"/>
        <v>0.1199421481365469</v>
      </c>
      <c r="R251" s="19">
        <f t="shared" si="20"/>
        <v>0.29304507213420472</v>
      </c>
      <c r="S251" s="19">
        <f t="shared" si="21"/>
        <v>0</v>
      </c>
      <c r="T251" s="19">
        <f t="shared" si="22"/>
        <v>-0.18747921338806031</v>
      </c>
      <c r="U251" s="19">
        <f t="shared" si="23"/>
        <v>0</v>
      </c>
      <c r="V251" s="19">
        <f t="shared" si="24"/>
        <v>0</v>
      </c>
    </row>
    <row r="252" spans="1:22" x14ac:dyDescent="0.25">
      <c r="A252" s="26">
        <f>Wellpath!E252</f>
        <v>0</v>
      </c>
      <c r="B252" s="22">
        <v>0</v>
      </c>
      <c r="C252" s="22">
        <v>0</v>
      </c>
      <c r="D252" s="22" t="str">
        <f>IF(ABS(Wellpath!$L252)&lt;VerticalInc,"SING",((TAN((PI()/ 2) - Wellpath!$L252)) - TAN(Dip) * COS(Wellpath!$O252)) / GField)</f>
        <v>SING</v>
      </c>
      <c r="E252" s="20">
        <f>IF(D252="SING",(Wellpath!K253-Wellpath!K251)/2*Model!$W$8*(-SIN(Wellpath!M252)) / GField,Model!$W$8*((drdp!B252+drdp!K252)*'ABXY-TI2S'!$B252+(drdp!E252+drdp!N252)*'ABXY-TI2S'!$C252+(drdp!H252+drdp!Q252)*'ABXY-TI2S'!$D252))</f>
        <v>0</v>
      </c>
      <c r="F252" s="20">
        <f>IF(D252="SING",(Wellpath!K253-Wellpath!K251)/2*Model!$W$8*(COS(Wellpath!$M252) / GField),Model!$W$8*((drdp!C252+drdp!L252)*'ABXY-TI2S'!$B252+(drdp!F252+drdp!O252)*'ABXY-TI2S'!$C252+(drdp!I252+drdp!R252)*'ABXY-TI2S'!$D252))</f>
        <v>0</v>
      </c>
      <c r="G252" s="20">
        <f>IF(D252="SING",0,Model!$W$8*((drdp!D252+drdp!M252)*'ABXY-TI2S'!$B252+(drdp!G252+drdp!P252)*'ABXY-TI2S'!$C252+(drdp!J252+drdp!S252)*'ABXY-TI2S'!$D252))</f>
        <v>0</v>
      </c>
      <c r="H252" s="18">
        <f>IF(D252="SING",(Wellpath!K252-Wellpath!K251)/2*Model!$W$8*(-SIN(Wellpath!$M252) / GField),Model!$W$8*((drdp!B252)*'ABXY-TI2S'!$B252+(drdp!E252)*'ABXY-TI2S'!$C252+(drdp!H252)*'ABXY-TI2S'!$D252))</f>
        <v>0</v>
      </c>
      <c r="I252" s="18">
        <f>IF(D252="SING",(Wellpath!K252-Wellpath!K251)/2*Model!$W$8*(COS(Wellpath!$M252) / GField),Model!$W$8*((drdp!C252)*'ABXY-TI2S'!$B252+(drdp!F252)*'ABXY-TI2S'!$C252+(drdp!I252)*'ABXY-TI2S'!$D252))</f>
        <v>0</v>
      </c>
      <c r="J252" s="18">
        <f>IF(D252="SING",0,Model!$W$8*((drdp!D252)*'ABXY-TI2S'!$B252+(drdp!G252)*'ABXY-TI2S'!$C252+(drdp!J252)*'ABXY-TI2S'!$D252))</f>
        <v>0</v>
      </c>
      <c r="K252" s="21">
        <f>SUM(E$3:E251)+H252</f>
        <v>0.3463266494749529</v>
      </c>
      <c r="L252" s="21">
        <f>SUM(F$3:F251)+I252</f>
        <v>-0.5413363761416784</v>
      </c>
      <c r="M252" s="21">
        <f>SUM(G$3:G251)+J252</f>
        <v>0</v>
      </c>
      <c r="N252" s="21"/>
      <c r="O252" s="21"/>
      <c r="P252" s="21"/>
      <c r="Q252" s="19">
        <f t="shared" si="19"/>
        <v>0.1199421481365469</v>
      </c>
      <c r="R252" s="19">
        <f t="shared" si="20"/>
        <v>0.29304507213420472</v>
      </c>
      <c r="S252" s="19">
        <f t="shared" si="21"/>
        <v>0</v>
      </c>
      <c r="T252" s="19">
        <f t="shared" si="22"/>
        <v>-0.18747921338806031</v>
      </c>
      <c r="U252" s="19">
        <f t="shared" si="23"/>
        <v>0</v>
      </c>
      <c r="V252" s="19">
        <f t="shared" si="24"/>
        <v>0</v>
      </c>
    </row>
    <row r="253" spans="1:22" x14ac:dyDescent="0.25">
      <c r="A253" s="26">
        <f>Wellpath!E253</f>
        <v>0</v>
      </c>
      <c r="B253" s="22">
        <v>0</v>
      </c>
      <c r="C253" s="22">
        <v>0</v>
      </c>
      <c r="D253" s="22" t="str">
        <f>IF(ABS(Wellpath!$L253)&lt;VerticalInc,"SING",((TAN((PI()/ 2) - Wellpath!$L253)) - TAN(Dip) * COS(Wellpath!$O253)) / GField)</f>
        <v>SING</v>
      </c>
      <c r="E253" s="20">
        <f>IF(D253="SING",(Wellpath!K254-Wellpath!K252)/2*Model!$W$8*(-SIN(Wellpath!M253)) / GField,Model!$W$8*((drdp!B253+drdp!K253)*'ABXY-TI2S'!$B253+(drdp!E253+drdp!N253)*'ABXY-TI2S'!$C253+(drdp!H253+drdp!Q253)*'ABXY-TI2S'!$D253))</f>
        <v>0</v>
      </c>
      <c r="F253" s="20">
        <f>IF(D253="SING",(Wellpath!K254-Wellpath!K252)/2*Model!$W$8*(COS(Wellpath!$M253) / GField),Model!$W$8*((drdp!C253+drdp!L253)*'ABXY-TI2S'!$B253+(drdp!F253+drdp!O253)*'ABXY-TI2S'!$C253+(drdp!I253+drdp!R253)*'ABXY-TI2S'!$D253))</f>
        <v>0</v>
      </c>
      <c r="G253" s="20">
        <f>IF(D253="SING",0,Model!$W$8*((drdp!D253+drdp!M253)*'ABXY-TI2S'!$B253+(drdp!G253+drdp!P253)*'ABXY-TI2S'!$C253+(drdp!J253+drdp!S253)*'ABXY-TI2S'!$D253))</f>
        <v>0</v>
      </c>
      <c r="H253" s="18">
        <f>IF(D253="SING",(Wellpath!K253-Wellpath!K252)/2*Model!$W$8*(-SIN(Wellpath!$M253) / GField),Model!$W$8*((drdp!B253)*'ABXY-TI2S'!$B253+(drdp!E253)*'ABXY-TI2S'!$C253+(drdp!H253)*'ABXY-TI2S'!$D253))</f>
        <v>0</v>
      </c>
      <c r="I253" s="18">
        <f>IF(D253="SING",(Wellpath!K253-Wellpath!K252)/2*Model!$W$8*(COS(Wellpath!$M253) / GField),Model!$W$8*((drdp!C253)*'ABXY-TI2S'!$B253+(drdp!F253)*'ABXY-TI2S'!$C253+(drdp!I253)*'ABXY-TI2S'!$D253))</f>
        <v>0</v>
      </c>
      <c r="J253" s="18">
        <f>IF(D253="SING",0,Model!$W$8*((drdp!D253)*'ABXY-TI2S'!$B253+(drdp!G253)*'ABXY-TI2S'!$C253+(drdp!J253)*'ABXY-TI2S'!$D253))</f>
        <v>0</v>
      </c>
      <c r="K253" s="21">
        <f>SUM(E$3:E252)+H253</f>
        <v>0.3463266494749529</v>
      </c>
      <c r="L253" s="21">
        <f>SUM(F$3:F252)+I253</f>
        <v>-0.5413363761416784</v>
      </c>
      <c r="M253" s="21">
        <f>SUM(G$3:G252)+J253</f>
        <v>0</v>
      </c>
      <c r="N253" s="21"/>
      <c r="O253" s="21"/>
      <c r="P253" s="21"/>
      <c r="Q253" s="19">
        <f t="shared" si="19"/>
        <v>0.1199421481365469</v>
      </c>
      <c r="R253" s="19">
        <f t="shared" si="20"/>
        <v>0.29304507213420472</v>
      </c>
      <c r="S253" s="19">
        <f t="shared" si="21"/>
        <v>0</v>
      </c>
      <c r="T253" s="19">
        <f t="shared" si="22"/>
        <v>-0.18747921338806031</v>
      </c>
      <c r="U253" s="19">
        <f t="shared" si="23"/>
        <v>0</v>
      </c>
      <c r="V253" s="19">
        <f t="shared" si="24"/>
        <v>0</v>
      </c>
    </row>
    <row r="254" spans="1:22" x14ac:dyDescent="0.25">
      <c r="A254" s="26">
        <f>Wellpath!E254</f>
        <v>0</v>
      </c>
      <c r="B254" s="22">
        <v>0</v>
      </c>
      <c r="C254" s="22">
        <v>0</v>
      </c>
      <c r="D254" s="22" t="str">
        <f>IF(ABS(Wellpath!$L254)&lt;VerticalInc,"SING",((TAN((PI()/ 2) - Wellpath!$L254)) - TAN(Dip) * COS(Wellpath!$O254)) / GField)</f>
        <v>SING</v>
      </c>
      <c r="E254" s="20">
        <f>IF(D254="SING",(Wellpath!K255-Wellpath!K253)/2*Model!$W$8*(-SIN(Wellpath!M254)) / GField,Model!$W$8*((drdp!B254+drdp!K254)*'ABXY-TI2S'!$B254+(drdp!E254+drdp!N254)*'ABXY-TI2S'!$C254+(drdp!H254+drdp!Q254)*'ABXY-TI2S'!$D254))</f>
        <v>0</v>
      </c>
      <c r="F254" s="20">
        <f>IF(D254="SING",(Wellpath!K255-Wellpath!K253)/2*Model!$W$8*(COS(Wellpath!$M254) / GField),Model!$W$8*((drdp!C254+drdp!L254)*'ABXY-TI2S'!$B254+(drdp!F254+drdp!O254)*'ABXY-TI2S'!$C254+(drdp!I254+drdp!R254)*'ABXY-TI2S'!$D254))</f>
        <v>0</v>
      </c>
      <c r="G254" s="20">
        <f>IF(D254="SING",0,Model!$W$8*((drdp!D254+drdp!M254)*'ABXY-TI2S'!$B254+(drdp!G254+drdp!P254)*'ABXY-TI2S'!$C254+(drdp!J254+drdp!S254)*'ABXY-TI2S'!$D254))</f>
        <v>0</v>
      </c>
      <c r="H254" s="18">
        <f>IF(D254="SING",(Wellpath!K254-Wellpath!K253)/2*Model!$W$8*(-SIN(Wellpath!$M254) / GField),Model!$W$8*((drdp!B254)*'ABXY-TI2S'!$B254+(drdp!E254)*'ABXY-TI2S'!$C254+(drdp!H254)*'ABXY-TI2S'!$D254))</f>
        <v>0</v>
      </c>
      <c r="I254" s="18">
        <f>IF(D254="SING",(Wellpath!K254-Wellpath!K253)/2*Model!$W$8*(COS(Wellpath!$M254) / GField),Model!$W$8*((drdp!C254)*'ABXY-TI2S'!$B254+(drdp!F254)*'ABXY-TI2S'!$C254+(drdp!I254)*'ABXY-TI2S'!$D254))</f>
        <v>0</v>
      </c>
      <c r="J254" s="18">
        <f>IF(D254="SING",0,Model!$W$8*((drdp!D254)*'ABXY-TI2S'!$B254+(drdp!G254)*'ABXY-TI2S'!$C254+(drdp!J254)*'ABXY-TI2S'!$D254))</f>
        <v>0</v>
      </c>
      <c r="K254" s="21">
        <f>SUM(E$3:E253)+H254</f>
        <v>0.3463266494749529</v>
      </c>
      <c r="L254" s="21">
        <f>SUM(F$3:F253)+I254</f>
        <v>-0.5413363761416784</v>
      </c>
      <c r="M254" s="21">
        <f>SUM(G$3:G253)+J254</f>
        <v>0</v>
      </c>
      <c r="N254" s="21"/>
      <c r="O254" s="21"/>
      <c r="P254" s="21"/>
      <c r="Q254" s="19">
        <f t="shared" si="19"/>
        <v>0.1199421481365469</v>
      </c>
      <c r="R254" s="19">
        <f t="shared" si="20"/>
        <v>0.29304507213420472</v>
      </c>
      <c r="S254" s="19">
        <f t="shared" si="21"/>
        <v>0</v>
      </c>
      <c r="T254" s="19">
        <f t="shared" si="22"/>
        <v>-0.18747921338806031</v>
      </c>
      <c r="U254" s="19">
        <f t="shared" si="23"/>
        <v>0</v>
      </c>
      <c r="V254" s="19">
        <f t="shared" si="24"/>
        <v>0</v>
      </c>
    </row>
    <row r="255" spans="1:22" x14ac:dyDescent="0.25">
      <c r="A255" s="26">
        <f>Wellpath!E255</f>
        <v>0</v>
      </c>
      <c r="B255" s="22">
        <v>0</v>
      </c>
      <c r="C255" s="22">
        <v>0</v>
      </c>
      <c r="D255" s="22" t="str">
        <f>IF(ABS(Wellpath!$L255)&lt;VerticalInc,"SING",((TAN((PI()/ 2) - Wellpath!$L255)) - TAN(Dip) * COS(Wellpath!$O255)) / GField)</f>
        <v>SING</v>
      </c>
      <c r="E255" s="20">
        <f>IF(D255="SING",(Wellpath!K256-Wellpath!K254)/2*Model!$W$8*(-SIN(Wellpath!M255)) / GField,Model!$W$8*((drdp!B255+drdp!K255)*'ABXY-TI2S'!$B255+(drdp!E255+drdp!N255)*'ABXY-TI2S'!$C255+(drdp!H255+drdp!Q255)*'ABXY-TI2S'!$D255))</f>
        <v>0</v>
      </c>
      <c r="F255" s="20">
        <f>IF(D255="SING",(Wellpath!K256-Wellpath!K254)/2*Model!$W$8*(COS(Wellpath!$M255) / GField),Model!$W$8*((drdp!C255+drdp!L255)*'ABXY-TI2S'!$B255+(drdp!F255+drdp!O255)*'ABXY-TI2S'!$C255+(drdp!I255+drdp!R255)*'ABXY-TI2S'!$D255))</f>
        <v>0</v>
      </c>
      <c r="G255" s="20">
        <f>IF(D255="SING",0,Model!$W$8*((drdp!D255+drdp!M255)*'ABXY-TI2S'!$B255+(drdp!G255+drdp!P255)*'ABXY-TI2S'!$C255+(drdp!J255+drdp!S255)*'ABXY-TI2S'!$D255))</f>
        <v>0</v>
      </c>
      <c r="H255" s="18">
        <f>IF(D255="SING",(Wellpath!K255-Wellpath!K254)/2*Model!$W$8*(-SIN(Wellpath!$M255) / GField),Model!$W$8*((drdp!B255)*'ABXY-TI2S'!$B255+(drdp!E255)*'ABXY-TI2S'!$C255+(drdp!H255)*'ABXY-TI2S'!$D255))</f>
        <v>0</v>
      </c>
      <c r="I255" s="18">
        <f>IF(D255="SING",(Wellpath!K255-Wellpath!K254)/2*Model!$W$8*(COS(Wellpath!$M255) / GField),Model!$W$8*((drdp!C255)*'ABXY-TI2S'!$B255+(drdp!F255)*'ABXY-TI2S'!$C255+(drdp!I255)*'ABXY-TI2S'!$D255))</f>
        <v>0</v>
      </c>
      <c r="J255" s="18">
        <f>IF(D255="SING",0,Model!$W$8*((drdp!D255)*'ABXY-TI2S'!$B255+(drdp!G255)*'ABXY-TI2S'!$C255+(drdp!J255)*'ABXY-TI2S'!$D255))</f>
        <v>0</v>
      </c>
      <c r="K255" s="21">
        <f>SUM(E$3:E254)+H255</f>
        <v>0.3463266494749529</v>
      </c>
      <c r="L255" s="21">
        <f>SUM(F$3:F254)+I255</f>
        <v>-0.5413363761416784</v>
      </c>
      <c r="M255" s="21">
        <f>SUM(G$3:G254)+J255</f>
        <v>0</v>
      </c>
      <c r="N255" s="21"/>
      <c r="O255" s="21"/>
      <c r="P255" s="21"/>
      <c r="Q255" s="19">
        <f t="shared" si="19"/>
        <v>0.1199421481365469</v>
      </c>
      <c r="R255" s="19">
        <f t="shared" si="20"/>
        <v>0.29304507213420472</v>
      </c>
      <c r="S255" s="19">
        <f t="shared" si="21"/>
        <v>0</v>
      </c>
      <c r="T255" s="19">
        <f t="shared" si="22"/>
        <v>-0.18747921338806031</v>
      </c>
      <c r="U255" s="19">
        <f t="shared" si="23"/>
        <v>0</v>
      </c>
      <c r="V255" s="19">
        <f t="shared" si="24"/>
        <v>0</v>
      </c>
    </row>
    <row r="256" spans="1:22" x14ac:dyDescent="0.25">
      <c r="A256" s="26">
        <f>Wellpath!E256</f>
        <v>0</v>
      </c>
      <c r="B256" s="22">
        <v>0</v>
      </c>
      <c r="C256" s="22">
        <v>0</v>
      </c>
      <c r="D256" s="22" t="str">
        <f>IF(ABS(Wellpath!$L256)&lt;VerticalInc,"SING",((TAN((PI()/ 2) - Wellpath!$L256)) - TAN(Dip) * COS(Wellpath!$O256)) / GField)</f>
        <v>SING</v>
      </c>
      <c r="E256" s="20">
        <f>IF(D256="SING",(Wellpath!K257-Wellpath!K255)/2*Model!$W$8*(-SIN(Wellpath!M256)) / GField,Model!$W$8*((drdp!B256+drdp!K256)*'ABXY-TI2S'!$B256+(drdp!E256+drdp!N256)*'ABXY-TI2S'!$C256+(drdp!H256+drdp!Q256)*'ABXY-TI2S'!$D256))</f>
        <v>0</v>
      </c>
      <c r="F256" s="20">
        <f>IF(D256="SING",(Wellpath!K257-Wellpath!K255)/2*Model!$W$8*(COS(Wellpath!$M256) / GField),Model!$W$8*((drdp!C256+drdp!L256)*'ABXY-TI2S'!$B256+(drdp!F256+drdp!O256)*'ABXY-TI2S'!$C256+(drdp!I256+drdp!R256)*'ABXY-TI2S'!$D256))</f>
        <v>0</v>
      </c>
      <c r="G256" s="20">
        <f>IF(D256="SING",0,Model!$W$8*((drdp!D256+drdp!M256)*'ABXY-TI2S'!$B256+(drdp!G256+drdp!P256)*'ABXY-TI2S'!$C256+(drdp!J256+drdp!S256)*'ABXY-TI2S'!$D256))</f>
        <v>0</v>
      </c>
      <c r="H256" s="18">
        <f>IF(D256="SING",(Wellpath!K256-Wellpath!K255)/2*Model!$W$8*(-SIN(Wellpath!$M256) / GField),Model!$W$8*((drdp!B256)*'ABXY-TI2S'!$B256+(drdp!E256)*'ABXY-TI2S'!$C256+(drdp!H256)*'ABXY-TI2S'!$D256))</f>
        <v>0</v>
      </c>
      <c r="I256" s="18">
        <f>IF(D256="SING",(Wellpath!K256-Wellpath!K255)/2*Model!$W$8*(COS(Wellpath!$M256) / GField),Model!$W$8*((drdp!C256)*'ABXY-TI2S'!$B256+(drdp!F256)*'ABXY-TI2S'!$C256+(drdp!I256)*'ABXY-TI2S'!$D256))</f>
        <v>0</v>
      </c>
      <c r="J256" s="18">
        <f>IF(D256="SING",0,Model!$W$8*((drdp!D256)*'ABXY-TI2S'!$B256+(drdp!G256)*'ABXY-TI2S'!$C256+(drdp!J256)*'ABXY-TI2S'!$D256))</f>
        <v>0</v>
      </c>
      <c r="K256" s="21">
        <f>SUM(E$3:E255)+H256</f>
        <v>0.3463266494749529</v>
      </c>
      <c r="L256" s="21">
        <f>SUM(F$3:F255)+I256</f>
        <v>-0.5413363761416784</v>
      </c>
      <c r="M256" s="21">
        <f>SUM(G$3:G255)+J256</f>
        <v>0</v>
      </c>
      <c r="N256" s="21"/>
      <c r="O256" s="21"/>
      <c r="P256" s="21"/>
      <c r="Q256" s="19">
        <f t="shared" si="19"/>
        <v>0.1199421481365469</v>
      </c>
      <c r="R256" s="19">
        <f t="shared" si="20"/>
        <v>0.29304507213420472</v>
      </c>
      <c r="S256" s="19">
        <f t="shared" si="21"/>
        <v>0</v>
      </c>
      <c r="T256" s="19">
        <f t="shared" si="22"/>
        <v>-0.18747921338806031</v>
      </c>
      <c r="U256" s="19">
        <f t="shared" si="23"/>
        <v>0</v>
      </c>
      <c r="V256" s="19">
        <f t="shared" si="24"/>
        <v>0</v>
      </c>
    </row>
    <row r="257" spans="1:22" x14ac:dyDescent="0.25">
      <c r="A257" s="26">
        <f>Wellpath!E257</f>
        <v>0</v>
      </c>
      <c r="B257" s="22">
        <v>0</v>
      </c>
      <c r="C257" s="22">
        <v>0</v>
      </c>
      <c r="D257" s="22" t="str">
        <f>IF(ABS(Wellpath!$L257)&lt;VerticalInc,"SING",((TAN((PI()/ 2) - Wellpath!$L257)) - TAN(Dip) * COS(Wellpath!$O257)) / GField)</f>
        <v>SING</v>
      </c>
      <c r="E257" s="20">
        <f>IF(D257="SING",(Wellpath!K258-Wellpath!K256)/2*Model!$W$8*(-SIN(Wellpath!M257)) / GField,Model!$W$8*((drdp!B257+drdp!K257)*'ABXY-TI2S'!$B257+(drdp!E257+drdp!N257)*'ABXY-TI2S'!$C257+(drdp!H257+drdp!Q257)*'ABXY-TI2S'!$D257))</f>
        <v>0</v>
      </c>
      <c r="F257" s="20">
        <f>IF(D257="SING",(Wellpath!K258-Wellpath!K256)/2*Model!$W$8*(COS(Wellpath!$M257) / GField),Model!$W$8*((drdp!C257+drdp!L257)*'ABXY-TI2S'!$B257+(drdp!F257+drdp!O257)*'ABXY-TI2S'!$C257+(drdp!I257+drdp!R257)*'ABXY-TI2S'!$D257))</f>
        <v>0</v>
      </c>
      <c r="G257" s="20">
        <f>IF(D257="SING",0,Model!$W$8*((drdp!D257+drdp!M257)*'ABXY-TI2S'!$B257+(drdp!G257+drdp!P257)*'ABXY-TI2S'!$C257+(drdp!J257+drdp!S257)*'ABXY-TI2S'!$D257))</f>
        <v>0</v>
      </c>
      <c r="H257" s="18">
        <f>IF(D257="SING",(Wellpath!K257-Wellpath!K256)/2*Model!$W$8*(-SIN(Wellpath!$M257) / GField),Model!$W$8*((drdp!B257)*'ABXY-TI2S'!$B257+(drdp!E257)*'ABXY-TI2S'!$C257+(drdp!H257)*'ABXY-TI2S'!$D257))</f>
        <v>0</v>
      </c>
      <c r="I257" s="18">
        <f>IF(D257="SING",(Wellpath!K257-Wellpath!K256)/2*Model!$W$8*(COS(Wellpath!$M257) / GField),Model!$W$8*((drdp!C257)*'ABXY-TI2S'!$B257+(drdp!F257)*'ABXY-TI2S'!$C257+(drdp!I257)*'ABXY-TI2S'!$D257))</f>
        <v>0</v>
      </c>
      <c r="J257" s="18">
        <f>IF(D257="SING",0,Model!$W$8*((drdp!D257)*'ABXY-TI2S'!$B257+(drdp!G257)*'ABXY-TI2S'!$C257+(drdp!J257)*'ABXY-TI2S'!$D257))</f>
        <v>0</v>
      </c>
      <c r="K257" s="21">
        <f>SUM(E$3:E256)+H257</f>
        <v>0.3463266494749529</v>
      </c>
      <c r="L257" s="21">
        <f>SUM(F$3:F256)+I257</f>
        <v>-0.5413363761416784</v>
      </c>
      <c r="M257" s="21">
        <f>SUM(G$3:G256)+J257</f>
        <v>0</v>
      </c>
      <c r="N257" s="21"/>
      <c r="O257" s="21"/>
      <c r="P257" s="21"/>
      <c r="Q257" s="19">
        <f t="shared" si="19"/>
        <v>0.1199421481365469</v>
      </c>
      <c r="R257" s="19">
        <f t="shared" si="20"/>
        <v>0.29304507213420472</v>
      </c>
      <c r="S257" s="19">
        <f t="shared" si="21"/>
        <v>0</v>
      </c>
      <c r="T257" s="19">
        <f t="shared" si="22"/>
        <v>-0.18747921338806031</v>
      </c>
      <c r="U257" s="19">
        <f t="shared" si="23"/>
        <v>0</v>
      </c>
      <c r="V257" s="19">
        <f t="shared" si="24"/>
        <v>0</v>
      </c>
    </row>
    <row r="258" spans="1:22" x14ac:dyDescent="0.25">
      <c r="A258" s="26">
        <f>Wellpath!E258</f>
        <v>0</v>
      </c>
      <c r="B258" s="22">
        <v>0</v>
      </c>
      <c r="C258" s="22">
        <v>0</v>
      </c>
      <c r="D258" s="22" t="str">
        <f>IF(ABS(Wellpath!$L258)&lt;VerticalInc,"SING",((TAN((PI()/ 2) - Wellpath!$L258)) - TAN(Dip) * COS(Wellpath!$O258)) / GField)</f>
        <v>SING</v>
      </c>
      <c r="E258" s="20">
        <f>IF(D258="SING",(Wellpath!K259-Wellpath!K257)/2*Model!$W$8*(-SIN(Wellpath!M258)) / GField,Model!$W$8*((drdp!B258+drdp!K258)*'ABXY-TI2S'!$B258+(drdp!E258+drdp!N258)*'ABXY-TI2S'!$C258+(drdp!H258+drdp!Q258)*'ABXY-TI2S'!$D258))</f>
        <v>0</v>
      </c>
      <c r="F258" s="20">
        <f>IF(D258="SING",(Wellpath!K259-Wellpath!K257)/2*Model!$W$8*(COS(Wellpath!$M258) / GField),Model!$W$8*((drdp!C258+drdp!L258)*'ABXY-TI2S'!$B258+(drdp!F258+drdp!O258)*'ABXY-TI2S'!$C258+(drdp!I258+drdp!R258)*'ABXY-TI2S'!$D258))</f>
        <v>0</v>
      </c>
      <c r="G258" s="20">
        <f>IF(D258="SING",0,Model!$W$8*((drdp!D258+drdp!M258)*'ABXY-TI2S'!$B258+(drdp!G258+drdp!P258)*'ABXY-TI2S'!$C258+(drdp!J258+drdp!S258)*'ABXY-TI2S'!$D258))</f>
        <v>0</v>
      </c>
      <c r="H258" s="18">
        <f>IF(D258="SING",(Wellpath!K258-Wellpath!K257)/2*Model!$W$8*(-SIN(Wellpath!$M258) / GField),Model!$W$8*((drdp!B258)*'ABXY-TI2S'!$B258+(drdp!E258)*'ABXY-TI2S'!$C258+(drdp!H258)*'ABXY-TI2S'!$D258))</f>
        <v>0</v>
      </c>
      <c r="I258" s="18">
        <f>IF(D258="SING",(Wellpath!K258-Wellpath!K257)/2*Model!$W$8*(COS(Wellpath!$M258) / GField),Model!$W$8*((drdp!C258)*'ABXY-TI2S'!$B258+(drdp!F258)*'ABXY-TI2S'!$C258+(drdp!I258)*'ABXY-TI2S'!$D258))</f>
        <v>0</v>
      </c>
      <c r="J258" s="18">
        <f>IF(D258="SING",0,Model!$W$8*((drdp!D258)*'ABXY-TI2S'!$B258+(drdp!G258)*'ABXY-TI2S'!$C258+(drdp!J258)*'ABXY-TI2S'!$D258))</f>
        <v>0</v>
      </c>
      <c r="K258" s="21">
        <f>SUM(E$3:E257)+H258</f>
        <v>0.3463266494749529</v>
      </c>
      <c r="L258" s="21">
        <f>SUM(F$3:F257)+I258</f>
        <v>-0.5413363761416784</v>
      </c>
      <c r="M258" s="21">
        <f>SUM(G$3:G257)+J258</f>
        <v>0</v>
      </c>
      <c r="N258" s="21"/>
      <c r="O258" s="21"/>
      <c r="P258" s="21"/>
      <c r="Q258" s="19">
        <f t="shared" si="19"/>
        <v>0.1199421481365469</v>
      </c>
      <c r="R258" s="19">
        <f t="shared" si="20"/>
        <v>0.29304507213420472</v>
      </c>
      <c r="S258" s="19">
        <f t="shared" si="21"/>
        <v>0</v>
      </c>
      <c r="T258" s="19">
        <f t="shared" si="22"/>
        <v>-0.18747921338806031</v>
      </c>
      <c r="U258" s="19">
        <f t="shared" si="23"/>
        <v>0</v>
      </c>
      <c r="V258" s="19">
        <f t="shared" si="24"/>
        <v>0</v>
      </c>
    </row>
    <row r="259" spans="1:22" x14ac:dyDescent="0.25">
      <c r="A259" s="26">
        <f>Wellpath!E259</f>
        <v>0</v>
      </c>
      <c r="B259" s="22">
        <v>0</v>
      </c>
      <c r="C259" s="22">
        <v>0</v>
      </c>
      <c r="D259" s="22" t="str">
        <f>IF(ABS(Wellpath!$L259)&lt;VerticalInc,"SING",((TAN((PI()/ 2) - Wellpath!$L259)) - TAN(Dip) * COS(Wellpath!$O259)) / GField)</f>
        <v>SING</v>
      </c>
      <c r="E259" s="20">
        <f>IF(D259="SING",(Wellpath!K260-Wellpath!K258)/2*Model!$W$8*(-SIN(Wellpath!M259)) / GField,Model!$W$8*((drdp!B259+drdp!K259)*'ABXY-TI2S'!$B259+(drdp!E259+drdp!N259)*'ABXY-TI2S'!$C259+(drdp!H259+drdp!Q259)*'ABXY-TI2S'!$D259))</f>
        <v>0</v>
      </c>
      <c r="F259" s="20">
        <f>IF(D259="SING",(Wellpath!K260-Wellpath!K258)/2*Model!$W$8*(COS(Wellpath!$M259) / GField),Model!$W$8*((drdp!C259+drdp!L259)*'ABXY-TI2S'!$B259+(drdp!F259+drdp!O259)*'ABXY-TI2S'!$C259+(drdp!I259+drdp!R259)*'ABXY-TI2S'!$D259))</f>
        <v>0</v>
      </c>
      <c r="G259" s="20">
        <f>IF(D259="SING",0,Model!$W$8*((drdp!D259+drdp!M259)*'ABXY-TI2S'!$B259+(drdp!G259+drdp!P259)*'ABXY-TI2S'!$C259+(drdp!J259+drdp!S259)*'ABXY-TI2S'!$D259))</f>
        <v>0</v>
      </c>
      <c r="H259" s="18">
        <f>IF(D259="SING",(Wellpath!K259-Wellpath!K258)/2*Model!$W$8*(-SIN(Wellpath!$M259) / GField),Model!$W$8*((drdp!B259)*'ABXY-TI2S'!$B259+(drdp!E259)*'ABXY-TI2S'!$C259+(drdp!H259)*'ABXY-TI2S'!$D259))</f>
        <v>0</v>
      </c>
      <c r="I259" s="18">
        <f>IF(D259="SING",(Wellpath!K259-Wellpath!K258)/2*Model!$W$8*(COS(Wellpath!$M259) / GField),Model!$W$8*((drdp!C259)*'ABXY-TI2S'!$B259+(drdp!F259)*'ABXY-TI2S'!$C259+(drdp!I259)*'ABXY-TI2S'!$D259))</f>
        <v>0</v>
      </c>
      <c r="J259" s="18">
        <f>IF(D259="SING",0,Model!$W$8*((drdp!D259)*'ABXY-TI2S'!$B259+(drdp!G259)*'ABXY-TI2S'!$C259+(drdp!J259)*'ABXY-TI2S'!$D259))</f>
        <v>0</v>
      </c>
      <c r="K259" s="21">
        <f>SUM(E$3:E258)+H259</f>
        <v>0.3463266494749529</v>
      </c>
      <c r="L259" s="21">
        <f>SUM(F$3:F258)+I259</f>
        <v>-0.5413363761416784</v>
      </c>
      <c r="M259" s="21">
        <f>SUM(G$3:G258)+J259</f>
        <v>0</v>
      </c>
      <c r="N259" s="21"/>
      <c r="O259" s="21"/>
      <c r="P259" s="21"/>
      <c r="Q259" s="19">
        <f t="shared" si="19"/>
        <v>0.1199421481365469</v>
      </c>
      <c r="R259" s="19">
        <f t="shared" si="20"/>
        <v>0.29304507213420472</v>
      </c>
      <c r="S259" s="19">
        <f t="shared" si="21"/>
        <v>0</v>
      </c>
      <c r="T259" s="19">
        <f t="shared" si="22"/>
        <v>-0.18747921338806031</v>
      </c>
      <c r="U259" s="19">
        <f t="shared" si="23"/>
        <v>0</v>
      </c>
      <c r="V259" s="19">
        <f t="shared" si="24"/>
        <v>0</v>
      </c>
    </row>
    <row r="260" spans="1:22" x14ac:dyDescent="0.25">
      <c r="A260" s="26">
        <f>Wellpath!E260</f>
        <v>0</v>
      </c>
      <c r="B260" s="22">
        <v>0</v>
      </c>
      <c r="C260" s="22">
        <v>0</v>
      </c>
      <c r="D260" s="22" t="str">
        <f>IF(ABS(Wellpath!$L260)&lt;VerticalInc,"SING",((TAN((PI()/ 2) - Wellpath!$L260)) - TAN(Dip) * COS(Wellpath!$O260)) / GField)</f>
        <v>SING</v>
      </c>
      <c r="E260" s="20">
        <f>IF(D260="SING",(Wellpath!K261-Wellpath!K259)/2*Model!$W$8*(-SIN(Wellpath!M260)) / GField,Model!$W$8*((drdp!B260+drdp!K260)*'ABXY-TI2S'!$B260+(drdp!E260+drdp!N260)*'ABXY-TI2S'!$C260+(drdp!H260+drdp!Q260)*'ABXY-TI2S'!$D260))</f>
        <v>0</v>
      </c>
      <c r="F260" s="20">
        <f>IF(D260="SING",(Wellpath!K261-Wellpath!K259)/2*Model!$W$8*(COS(Wellpath!$M260) / GField),Model!$W$8*((drdp!C260+drdp!L260)*'ABXY-TI2S'!$B260+(drdp!F260+drdp!O260)*'ABXY-TI2S'!$C260+(drdp!I260+drdp!R260)*'ABXY-TI2S'!$D260))</f>
        <v>0</v>
      </c>
      <c r="G260" s="20">
        <f>IF(D260="SING",0,Model!$W$8*((drdp!D260+drdp!M260)*'ABXY-TI2S'!$B260+(drdp!G260+drdp!P260)*'ABXY-TI2S'!$C260+(drdp!J260+drdp!S260)*'ABXY-TI2S'!$D260))</f>
        <v>0</v>
      </c>
      <c r="H260" s="18">
        <f>IF(D260="SING",(Wellpath!K260-Wellpath!K259)/2*Model!$W$8*(-SIN(Wellpath!$M260) / GField),Model!$W$8*((drdp!B260)*'ABXY-TI2S'!$B260+(drdp!E260)*'ABXY-TI2S'!$C260+(drdp!H260)*'ABXY-TI2S'!$D260))</f>
        <v>0</v>
      </c>
      <c r="I260" s="18">
        <f>IF(D260="SING",(Wellpath!K260-Wellpath!K259)/2*Model!$W$8*(COS(Wellpath!$M260) / GField),Model!$W$8*((drdp!C260)*'ABXY-TI2S'!$B260+(drdp!F260)*'ABXY-TI2S'!$C260+(drdp!I260)*'ABXY-TI2S'!$D260))</f>
        <v>0</v>
      </c>
      <c r="J260" s="18">
        <f>IF(D260="SING",0,Model!$W$8*((drdp!D260)*'ABXY-TI2S'!$B260+(drdp!G260)*'ABXY-TI2S'!$C260+(drdp!J260)*'ABXY-TI2S'!$D260))</f>
        <v>0</v>
      </c>
      <c r="K260" s="21">
        <f>SUM(E$3:E259)+H260</f>
        <v>0.3463266494749529</v>
      </c>
      <c r="L260" s="21">
        <f>SUM(F$3:F259)+I260</f>
        <v>-0.5413363761416784</v>
      </c>
      <c r="M260" s="21">
        <f>SUM(G$3:G259)+J260</f>
        <v>0</v>
      </c>
      <c r="N260" s="21"/>
      <c r="O260" s="21"/>
      <c r="P260" s="21"/>
      <c r="Q260" s="19">
        <f t="shared" si="19"/>
        <v>0.1199421481365469</v>
      </c>
      <c r="R260" s="19">
        <f t="shared" si="20"/>
        <v>0.29304507213420472</v>
      </c>
      <c r="S260" s="19">
        <f t="shared" si="21"/>
        <v>0</v>
      </c>
      <c r="T260" s="19">
        <f t="shared" si="22"/>
        <v>-0.18747921338806031</v>
      </c>
      <c r="U260" s="19">
        <f t="shared" si="23"/>
        <v>0</v>
      </c>
      <c r="V260" s="19">
        <f t="shared" si="24"/>
        <v>0</v>
      </c>
    </row>
    <row r="261" spans="1:22" x14ac:dyDescent="0.25">
      <c r="A261" s="26">
        <f>Wellpath!E261</f>
        <v>0</v>
      </c>
      <c r="B261" s="22">
        <v>0</v>
      </c>
      <c r="C261" s="22">
        <v>0</v>
      </c>
      <c r="D261" s="22" t="str">
        <f>IF(ABS(Wellpath!$L261)&lt;VerticalInc,"SING",((TAN((PI()/ 2) - Wellpath!$L261)) - TAN(Dip) * COS(Wellpath!$O261)) / GField)</f>
        <v>SING</v>
      </c>
      <c r="E261" s="20">
        <f>IF(D261="SING",(Wellpath!K262-Wellpath!K260)/2*Model!$W$8*(-SIN(Wellpath!M261)) / GField,Model!$W$8*((drdp!B261+drdp!K261)*'ABXY-TI2S'!$B261+(drdp!E261+drdp!N261)*'ABXY-TI2S'!$C261+(drdp!H261+drdp!Q261)*'ABXY-TI2S'!$D261))</f>
        <v>0</v>
      </c>
      <c r="F261" s="20">
        <f>IF(D261="SING",(Wellpath!K262-Wellpath!K260)/2*Model!$W$8*(COS(Wellpath!$M261) / GField),Model!$W$8*((drdp!C261+drdp!L261)*'ABXY-TI2S'!$B261+(drdp!F261+drdp!O261)*'ABXY-TI2S'!$C261+(drdp!I261+drdp!R261)*'ABXY-TI2S'!$D261))</f>
        <v>0</v>
      </c>
      <c r="G261" s="20">
        <f>IF(D261="SING",0,Model!$W$8*((drdp!D261+drdp!M261)*'ABXY-TI2S'!$B261+(drdp!G261+drdp!P261)*'ABXY-TI2S'!$C261+(drdp!J261+drdp!S261)*'ABXY-TI2S'!$D261))</f>
        <v>0</v>
      </c>
      <c r="H261" s="18">
        <f>IF(D261="SING",(Wellpath!K261-Wellpath!K260)/2*Model!$W$8*(-SIN(Wellpath!$M261) / GField),Model!$W$8*((drdp!B261)*'ABXY-TI2S'!$B261+(drdp!E261)*'ABXY-TI2S'!$C261+(drdp!H261)*'ABXY-TI2S'!$D261))</f>
        <v>0</v>
      </c>
      <c r="I261" s="18">
        <f>IF(D261="SING",(Wellpath!K261-Wellpath!K260)/2*Model!$W$8*(COS(Wellpath!$M261) / GField),Model!$W$8*((drdp!C261)*'ABXY-TI2S'!$B261+(drdp!F261)*'ABXY-TI2S'!$C261+(drdp!I261)*'ABXY-TI2S'!$D261))</f>
        <v>0</v>
      </c>
      <c r="J261" s="18">
        <f>IF(D261="SING",0,Model!$W$8*((drdp!D261)*'ABXY-TI2S'!$B261+(drdp!G261)*'ABXY-TI2S'!$C261+(drdp!J261)*'ABXY-TI2S'!$D261))</f>
        <v>0</v>
      </c>
      <c r="K261" s="21">
        <f>SUM(E$3:E260)+H261</f>
        <v>0.3463266494749529</v>
      </c>
      <c r="L261" s="21">
        <f>SUM(F$3:F260)+I261</f>
        <v>-0.5413363761416784</v>
      </c>
      <c r="M261" s="21">
        <f>SUM(G$3:G260)+J261</f>
        <v>0</v>
      </c>
      <c r="N261" s="21"/>
      <c r="O261" s="21"/>
      <c r="P261" s="21"/>
      <c r="Q261" s="19">
        <f t="shared" si="19"/>
        <v>0.1199421481365469</v>
      </c>
      <c r="R261" s="19">
        <f t="shared" si="20"/>
        <v>0.29304507213420472</v>
      </c>
      <c r="S261" s="19">
        <f t="shared" si="21"/>
        <v>0</v>
      </c>
      <c r="T261" s="19">
        <f t="shared" si="22"/>
        <v>-0.18747921338806031</v>
      </c>
      <c r="U261" s="19">
        <f t="shared" si="23"/>
        <v>0</v>
      </c>
      <c r="V261" s="19">
        <f t="shared" si="24"/>
        <v>0</v>
      </c>
    </row>
    <row r="262" spans="1:22" x14ac:dyDescent="0.25">
      <c r="A262" s="26">
        <f>Wellpath!E262</f>
        <v>0</v>
      </c>
      <c r="B262" s="22">
        <v>0</v>
      </c>
      <c r="C262" s="22">
        <v>0</v>
      </c>
      <c r="D262" s="22" t="str">
        <f>IF(ABS(Wellpath!$L262)&lt;VerticalInc,"SING",((TAN((PI()/ 2) - Wellpath!$L262)) - TAN(Dip) * COS(Wellpath!$O262)) / GField)</f>
        <v>SING</v>
      </c>
      <c r="E262" s="20">
        <f>IF(D262="SING",(Wellpath!K263-Wellpath!K261)/2*Model!$W$8*(-SIN(Wellpath!M262)) / GField,Model!$W$8*((drdp!B262+drdp!K262)*'ABXY-TI2S'!$B262+(drdp!E262+drdp!N262)*'ABXY-TI2S'!$C262+(drdp!H262+drdp!Q262)*'ABXY-TI2S'!$D262))</f>
        <v>0</v>
      </c>
      <c r="F262" s="20">
        <f>IF(D262="SING",(Wellpath!K263-Wellpath!K261)/2*Model!$W$8*(COS(Wellpath!$M262) / GField),Model!$W$8*((drdp!C262+drdp!L262)*'ABXY-TI2S'!$B262+(drdp!F262+drdp!O262)*'ABXY-TI2S'!$C262+(drdp!I262+drdp!R262)*'ABXY-TI2S'!$D262))</f>
        <v>0</v>
      </c>
      <c r="G262" s="20">
        <f>IF(D262="SING",0,Model!$W$8*((drdp!D262+drdp!M262)*'ABXY-TI2S'!$B262+(drdp!G262+drdp!P262)*'ABXY-TI2S'!$C262+(drdp!J262+drdp!S262)*'ABXY-TI2S'!$D262))</f>
        <v>0</v>
      </c>
      <c r="H262" s="18">
        <f>IF(D262="SING",(Wellpath!K262-Wellpath!K261)/2*Model!$W$8*(-SIN(Wellpath!$M262) / GField),Model!$W$8*((drdp!B262)*'ABXY-TI2S'!$B262+(drdp!E262)*'ABXY-TI2S'!$C262+(drdp!H262)*'ABXY-TI2S'!$D262))</f>
        <v>0</v>
      </c>
      <c r="I262" s="18">
        <f>IF(D262="SING",(Wellpath!K262-Wellpath!K261)/2*Model!$W$8*(COS(Wellpath!$M262) / GField),Model!$W$8*((drdp!C262)*'ABXY-TI2S'!$B262+(drdp!F262)*'ABXY-TI2S'!$C262+(drdp!I262)*'ABXY-TI2S'!$D262))</f>
        <v>0</v>
      </c>
      <c r="J262" s="18">
        <f>IF(D262="SING",0,Model!$W$8*((drdp!D262)*'ABXY-TI2S'!$B262+(drdp!G262)*'ABXY-TI2S'!$C262+(drdp!J262)*'ABXY-TI2S'!$D262))</f>
        <v>0</v>
      </c>
      <c r="K262" s="21">
        <f>SUM(E$3:E261)+H262</f>
        <v>0.3463266494749529</v>
      </c>
      <c r="L262" s="21">
        <f>SUM(F$3:F261)+I262</f>
        <v>-0.5413363761416784</v>
      </c>
      <c r="M262" s="21">
        <f>SUM(G$3:G261)+J262</f>
        <v>0</v>
      </c>
      <c r="N262" s="21"/>
      <c r="O262" s="21"/>
      <c r="P262" s="21"/>
      <c r="Q262" s="19">
        <f t="shared" ref="Q262:Q270" si="25">K262^2</f>
        <v>0.1199421481365469</v>
      </c>
      <c r="R262" s="19">
        <f t="shared" ref="R262:R270" si="26">L262^2</f>
        <v>0.29304507213420472</v>
      </c>
      <c r="S262" s="19">
        <f t="shared" ref="S262:S270" si="27">M262^2</f>
        <v>0</v>
      </c>
      <c r="T262" s="19">
        <f t="shared" ref="T262:T270" si="28">K262*L262</f>
        <v>-0.18747921338806031</v>
      </c>
      <c r="U262" s="19">
        <f t="shared" ref="U262:U270" si="29">K262*M262</f>
        <v>0</v>
      </c>
      <c r="V262" s="19">
        <f t="shared" ref="V262:V270" si="30">L262*M262</f>
        <v>0</v>
      </c>
    </row>
    <row r="263" spans="1:22" x14ac:dyDescent="0.25">
      <c r="A263" s="26">
        <f>Wellpath!E263</f>
        <v>0</v>
      </c>
      <c r="B263" s="22">
        <v>0</v>
      </c>
      <c r="C263" s="22">
        <v>0</v>
      </c>
      <c r="D263" s="22" t="str">
        <f>IF(ABS(Wellpath!$L263)&lt;VerticalInc,"SING",((TAN((PI()/ 2) - Wellpath!$L263)) - TAN(Dip) * COS(Wellpath!$O263)) / GField)</f>
        <v>SING</v>
      </c>
      <c r="E263" s="20">
        <f>IF(D263="SING",(Wellpath!K264-Wellpath!K262)/2*Model!$W$8*(-SIN(Wellpath!M263)) / GField,Model!$W$8*((drdp!B263+drdp!K263)*'ABXY-TI2S'!$B263+(drdp!E263+drdp!N263)*'ABXY-TI2S'!$C263+(drdp!H263+drdp!Q263)*'ABXY-TI2S'!$D263))</f>
        <v>0</v>
      </c>
      <c r="F263" s="20">
        <f>IF(D263="SING",(Wellpath!K264-Wellpath!K262)/2*Model!$W$8*(COS(Wellpath!$M263) / GField),Model!$W$8*((drdp!C263+drdp!L263)*'ABXY-TI2S'!$B263+(drdp!F263+drdp!O263)*'ABXY-TI2S'!$C263+(drdp!I263+drdp!R263)*'ABXY-TI2S'!$D263))</f>
        <v>0</v>
      </c>
      <c r="G263" s="20">
        <f>IF(D263="SING",0,Model!$W$8*((drdp!D263+drdp!M263)*'ABXY-TI2S'!$B263+(drdp!G263+drdp!P263)*'ABXY-TI2S'!$C263+(drdp!J263+drdp!S263)*'ABXY-TI2S'!$D263))</f>
        <v>0</v>
      </c>
      <c r="H263" s="18">
        <f>IF(D263="SING",(Wellpath!K263-Wellpath!K262)/2*Model!$W$8*(-SIN(Wellpath!$M263) / GField),Model!$W$8*((drdp!B263)*'ABXY-TI2S'!$B263+(drdp!E263)*'ABXY-TI2S'!$C263+(drdp!H263)*'ABXY-TI2S'!$D263))</f>
        <v>0</v>
      </c>
      <c r="I263" s="18">
        <f>IF(D263="SING",(Wellpath!K263-Wellpath!K262)/2*Model!$W$8*(COS(Wellpath!$M263) / GField),Model!$W$8*((drdp!C263)*'ABXY-TI2S'!$B263+(drdp!F263)*'ABXY-TI2S'!$C263+(drdp!I263)*'ABXY-TI2S'!$D263))</f>
        <v>0</v>
      </c>
      <c r="J263" s="18">
        <f>IF(D263="SING",0,Model!$W$8*((drdp!D263)*'ABXY-TI2S'!$B263+(drdp!G263)*'ABXY-TI2S'!$C263+(drdp!J263)*'ABXY-TI2S'!$D263))</f>
        <v>0</v>
      </c>
      <c r="K263" s="21">
        <f>SUM(E$3:E262)+H263</f>
        <v>0.3463266494749529</v>
      </c>
      <c r="L263" s="21">
        <f>SUM(F$3:F262)+I263</f>
        <v>-0.5413363761416784</v>
      </c>
      <c r="M263" s="21">
        <f>SUM(G$3:G262)+J263</f>
        <v>0</v>
      </c>
      <c r="N263" s="21"/>
      <c r="O263" s="21"/>
      <c r="P263" s="21"/>
      <c r="Q263" s="19">
        <f t="shared" si="25"/>
        <v>0.1199421481365469</v>
      </c>
      <c r="R263" s="19">
        <f t="shared" si="26"/>
        <v>0.29304507213420472</v>
      </c>
      <c r="S263" s="19">
        <f t="shared" si="27"/>
        <v>0</v>
      </c>
      <c r="T263" s="19">
        <f t="shared" si="28"/>
        <v>-0.18747921338806031</v>
      </c>
      <c r="U263" s="19">
        <f t="shared" si="29"/>
        <v>0</v>
      </c>
      <c r="V263" s="19">
        <f t="shared" si="30"/>
        <v>0</v>
      </c>
    </row>
    <row r="264" spans="1:22" x14ac:dyDescent="0.25">
      <c r="A264" s="26">
        <f>Wellpath!E264</f>
        <v>0</v>
      </c>
      <c r="B264" s="22">
        <v>0</v>
      </c>
      <c r="C264" s="22">
        <v>0</v>
      </c>
      <c r="D264" s="22" t="str">
        <f>IF(ABS(Wellpath!$L264)&lt;VerticalInc,"SING",((TAN((PI()/ 2) - Wellpath!$L264)) - TAN(Dip) * COS(Wellpath!$O264)) / GField)</f>
        <v>SING</v>
      </c>
      <c r="E264" s="20">
        <f>IF(D264="SING",(Wellpath!K265-Wellpath!K263)/2*Model!$W$8*(-SIN(Wellpath!M264)) / GField,Model!$W$8*((drdp!B264+drdp!K264)*'ABXY-TI2S'!$B264+(drdp!E264+drdp!N264)*'ABXY-TI2S'!$C264+(drdp!H264+drdp!Q264)*'ABXY-TI2S'!$D264))</f>
        <v>0</v>
      </c>
      <c r="F264" s="20">
        <f>IF(D264="SING",(Wellpath!K265-Wellpath!K263)/2*Model!$W$8*(COS(Wellpath!$M264) / GField),Model!$W$8*((drdp!C264+drdp!L264)*'ABXY-TI2S'!$B264+(drdp!F264+drdp!O264)*'ABXY-TI2S'!$C264+(drdp!I264+drdp!R264)*'ABXY-TI2S'!$D264))</f>
        <v>0</v>
      </c>
      <c r="G264" s="20">
        <f>IF(D264="SING",0,Model!$W$8*((drdp!D264+drdp!M264)*'ABXY-TI2S'!$B264+(drdp!G264+drdp!P264)*'ABXY-TI2S'!$C264+(drdp!J264+drdp!S264)*'ABXY-TI2S'!$D264))</f>
        <v>0</v>
      </c>
      <c r="H264" s="18">
        <f>IF(D264="SING",(Wellpath!K264-Wellpath!K263)/2*Model!$W$8*(-SIN(Wellpath!$M264) / GField),Model!$W$8*((drdp!B264)*'ABXY-TI2S'!$B264+(drdp!E264)*'ABXY-TI2S'!$C264+(drdp!H264)*'ABXY-TI2S'!$D264))</f>
        <v>0</v>
      </c>
      <c r="I264" s="18">
        <f>IF(D264="SING",(Wellpath!K264-Wellpath!K263)/2*Model!$W$8*(COS(Wellpath!$M264) / GField),Model!$W$8*((drdp!C264)*'ABXY-TI2S'!$B264+(drdp!F264)*'ABXY-TI2S'!$C264+(drdp!I264)*'ABXY-TI2S'!$D264))</f>
        <v>0</v>
      </c>
      <c r="J264" s="18">
        <f>IF(D264="SING",0,Model!$W$8*((drdp!D264)*'ABXY-TI2S'!$B264+(drdp!G264)*'ABXY-TI2S'!$C264+(drdp!J264)*'ABXY-TI2S'!$D264))</f>
        <v>0</v>
      </c>
      <c r="K264" s="21">
        <f>SUM(E$3:E263)+H264</f>
        <v>0.3463266494749529</v>
      </c>
      <c r="L264" s="21">
        <f>SUM(F$3:F263)+I264</f>
        <v>-0.5413363761416784</v>
      </c>
      <c r="M264" s="21">
        <f>SUM(G$3:G263)+J264</f>
        <v>0</v>
      </c>
      <c r="N264" s="21"/>
      <c r="O264" s="21"/>
      <c r="P264" s="21"/>
      <c r="Q264" s="19">
        <f t="shared" si="25"/>
        <v>0.1199421481365469</v>
      </c>
      <c r="R264" s="19">
        <f t="shared" si="26"/>
        <v>0.29304507213420472</v>
      </c>
      <c r="S264" s="19">
        <f t="shared" si="27"/>
        <v>0</v>
      </c>
      <c r="T264" s="19">
        <f t="shared" si="28"/>
        <v>-0.18747921338806031</v>
      </c>
      <c r="U264" s="19">
        <f t="shared" si="29"/>
        <v>0</v>
      </c>
      <c r="V264" s="19">
        <f t="shared" si="30"/>
        <v>0</v>
      </c>
    </row>
    <row r="265" spans="1:22" x14ac:dyDescent="0.25">
      <c r="A265" s="26">
        <f>Wellpath!E265</f>
        <v>0</v>
      </c>
      <c r="B265" s="22">
        <v>0</v>
      </c>
      <c r="C265" s="22">
        <v>0</v>
      </c>
      <c r="D265" s="22" t="str">
        <f>IF(ABS(Wellpath!$L265)&lt;VerticalInc,"SING",((TAN((PI()/ 2) - Wellpath!$L265)) - TAN(Dip) * COS(Wellpath!$O265)) / GField)</f>
        <v>SING</v>
      </c>
      <c r="E265" s="20">
        <f>IF(D265="SING",(Wellpath!K266-Wellpath!K264)/2*Model!$W$8*(-SIN(Wellpath!M265)) / GField,Model!$W$8*((drdp!B265+drdp!K265)*'ABXY-TI2S'!$B265+(drdp!E265+drdp!N265)*'ABXY-TI2S'!$C265+(drdp!H265+drdp!Q265)*'ABXY-TI2S'!$D265))</f>
        <v>0</v>
      </c>
      <c r="F265" s="20">
        <f>IF(D265="SING",(Wellpath!K266-Wellpath!K264)/2*Model!$W$8*(COS(Wellpath!$M265) / GField),Model!$W$8*((drdp!C265+drdp!L265)*'ABXY-TI2S'!$B265+(drdp!F265+drdp!O265)*'ABXY-TI2S'!$C265+(drdp!I265+drdp!R265)*'ABXY-TI2S'!$D265))</f>
        <v>0</v>
      </c>
      <c r="G265" s="20">
        <f>IF(D265="SING",0,Model!$W$8*((drdp!D265+drdp!M265)*'ABXY-TI2S'!$B265+(drdp!G265+drdp!P265)*'ABXY-TI2S'!$C265+(drdp!J265+drdp!S265)*'ABXY-TI2S'!$D265))</f>
        <v>0</v>
      </c>
      <c r="H265" s="18">
        <f>IF(D265="SING",(Wellpath!K265-Wellpath!K264)/2*Model!$W$8*(-SIN(Wellpath!$M265) / GField),Model!$W$8*((drdp!B265)*'ABXY-TI2S'!$B265+(drdp!E265)*'ABXY-TI2S'!$C265+(drdp!H265)*'ABXY-TI2S'!$D265))</f>
        <v>0</v>
      </c>
      <c r="I265" s="18">
        <f>IF(D265="SING",(Wellpath!K265-Wellpath!K264)/2*Model!$W$8*(COS(Wellpath!$M265) / GField),Model!$W$8*((drdp!C265)*'ABXY-TI2S'!$B265+(drdp!F265)*'ABXY-TI2S'!$C265+(drdp!I265)*'ABXY-TI2S'!$D265))</f>
        <v>0</v>
      </c>
      <c r="J265" s="18">
        <f>IF(D265="SING",0,Model!$W$8*((drdp!D265)*'ABXY-TI2S'!$B265+(drdp!G265)*'ABXY-TI2S'!$C265+(drdp!J265)*'ABXY-TI2S'!$D265))</f>
        <v>0</v>
      </c>
      <c r="K265" s="21">
        <f>SUM(E$3:E264)+H265</f>
        <v>0.3463266494749529</v>
      </c>
      <c r="L265" s="21">
        <f>SUM(F$3:F264)+I265</f>
        <v>-0.5413363761416784</v>
      </c>
      <c r="M265" s="21">
        <f>SUM(G$3:G264)+J265</f>
        <v>0</v>
      </c>
      <c r="N265" s="21"/>
      <c r="O265" s="21"/>
      <c r="P265" s="21"/>
      <c r="Q265" s="19">
        <f t="shared" si="25"/>
        <v>0.1199421481365469</v>
      </c>
      <c r="R265" s="19">
        <f t="shared" si="26"/>
        <v>0.29304507213420472</v>
      </c>
      <c r="S265" s="19">
        <f t="shared" si="27"/>
        <v>0</v>
      </c>
      <c r="T265" s="19">
        <f t="shared" si="28"/>
        <v>-0.18747921338806031</v>
      </c>
      <c r="U265" s="19">
        <f t="shared" si="29"/>
        <v>0</v>
      </c>
      <c r="V265" s="19">
        <f t="shared" si="30"/>
        <v>0</v>
      </c>
    </row>
    <row r="266" spans="1:22" x14ac:dyDescent="0.25">
      <c r="A266" s="26">
        <f>Wellpath!E266</f>
        <v>0</v>
      </c>
      <c r="B266" s="22">
        <v>0</v>
      </c>
      <c r="C266" s="22">
        <v>0</v>
      </c>
      <c r="D266" s="22" t="str">
        <f>IF(ABS(Wellpath!$L266)&lt;VerticalInc,"SING",((TAN((PI()/ 2) - Wellpath!$L266)) - TAN(Dip) * COS(Wellpath!$O266)) / GField)</f>
        <v>SING</v>
      </c>
      <c r="E266" s="20">
        <f>IF(D266="SING",(Wellpath!K267-Wellpath!K265)/2*Model!$W$8*(-SIN(Wellpath!M266)) / GField,Model!$W$8*((drdp!B266+drdp!K266)*'ABXY-TI2S'!$B266+(drdp!E266+drdp!N266)*'ABXY-TI2S'!$C266+(drdp!H266+drdp!Q266)*'ABXY-TI2S'!$D266))</f>
        <v>0</v>
      </c>
      <c r="F266" s="20">
        <f>IF(D266="SING",(Wellpath!K267-Wellpath!K265)/2*Model!$W$8*(COS(Wellpath!$M266) / GField),Model!$W$8*((drdp!C266+drdp!L266)*'ABXY-TI2S'!$B266+(drdp!F266+drdp!O266)*'ABXY-TI2S'!$C266+(drdp!I266+drdp!R266)*'ABXY-TI2S'!$D266))</f>
        <v>0</v>
      </c>
      <c r="G266" s="20">
        <f>IF(D266="SING",0,Model!$W$8*((drdp!D266+drdp!M266)*'ABXY-TI2S'!$B266+(drdp!G266+drdp!P266)*'ABXY-TI2S'!$C266+(drdp!J266+drdp!S266)*'ABXY-TI2S'!$D266))</f>
        <v>0</v>
      </c>
      <c r="H266" s="18">
        <f>IF(D266="SING",(Wellpath!K266-Wellpath!K265)/2*Model!$W$8*(-SIN(Wellpath!$M266) / GField),Model!$W$8*((drdp!B266)*'ABXY-TI2S'!$B266+(drdp!E266)*'ABXY-TI2S'!$C266+(drdp!H266)*'ABXY-TI2S'!$D266))</f>
        <v>0</v>
      </c>
      <c r="I266" s="18">
        <f>IF(D266="SING",(Wellpath!K266-Wellpath!K265)/2*Model!$W$8*(COS(Wellpath!$M266) / GField),Model!$W$8*((drdp!C266)*'ABXY-TI2S'!$B266+(drdp!F266)*'ABXY-TI2S'!$C266+(drdp!I266)*'ABXY-TI2S'!$D266))</f>
        <v>0</v>
      </c>
      <c r="J266" s="18">
        <f>IF(D266="SING",0,Model!$W$8*((drdp!D266)*'ABXY-TI2S'!$B266+(drdp!G266)*'ABXY-TI2S'!$C266+(drdp!J266)*'ABXY-TI2S'!$D266))</f>
        <v>0</v>
      </c>
      <c r="K266" s="21">
        <f>SUM(E$3:E265)+H266</f>
        <v>0.3463266494749529</v>
      </c>
      <c r="L266" s="21">
        <f>SUM(F$3:F265)+I266</f>
        <v>-0.5413363761416784</v>
      </c>
      <c r="M266" s="21">
        <f>SUM(G$3:G265)+J266</f>
        <v>0</v>
      </c>
      <c r="N266" s="21"/>
      <c r="O266" s="21"/>
      <c r="P266" s="21"/>
      <c r="Q266" s="19">
        <f t="shared" si="25"/>
        <v>0.1199421481365469</v>
      </c>
      <c r="R266" s="19">
        <f t="shared" si="26"/>
        <v>0.29304507213420472</v>
      </c>
      <c r="S266" s="19">
        <f t="shared" si="27"/>
        <v>0</v>
      </c>
      <c r="T266" s="19">
        <f t="shared" si="28"/>
        <v>-0.18747921338806031</v>
      </c>
      <c r="U266" s="19">
        <f t="shared" si="29"/>
        <v>0</v>
      </c>
      <c r="V266" s="19">
        <f t="shared" si="30"/>
        <v>0</v>
      </c>
    </row>
    <row r="267" spans="1:22" x14ac:dyDescent="0.25">
      <c r="A267" s="26">
        <f>Wellpath!E267</f>
        <v>0</v>
      </c>
      <c r="B267" s="22">
        <v>0</v>
      </c>
      <c r="C267" s="22">
        <v>0</v>
      </c>
      <c r="D267" s="22" t="str">
        <f>IF(ABS(Wellpath!$L267)&lt;VerticalInc,"SING",((TAN((PI()/ 2) - Wellpath!$L267)) - TAN(Dip) * COS(Wellpath!$O267)) / GField)</f>
        <v>SING</v>
      </c>
      <c r="E267" s="20">
        <f>IF(D267="SING",(Wellpath!K268-Wellpath!K266)/2*Model!$W$8*(-SIN(Wellpath!M267)) / GField,Model!$W$8*((drdp!B267+drdp!K267)*'ABXY-TI2S'!$B267+(drdp!E267+drdp!N267)*'ABXY-TI2S'!$C267+(drdp!H267+drdp!Q267)*'ABXY-TI2S'!$D267))</f>
        <v>0</v>
      </c>
      <c r="F267" s="20">
        <f>IF(D267="SING",(Wellpath!K268-Wellpath!K266)/2*Model!$W$8*(COS(Wellpath!$M267) / GField),Model!$W$8*((drdp!C267+drdp!L267)*'ABXY-TI2S'!$B267+(drdp!F267+drdp!O267)*'ABXY-TI2S'!$C267+(drdp!I267+drdp!R267)*'ABXY-TI2S'!$D267))</f>
        <v>0</v>
      </c>
      <c r="G267" s="20">
        <f>IF(D267="SING",0,Model!$W$8*((drdp!D267+drdp!M267)*'ABXY-TI2S'!$B267+(drdp!G267+drdp!P267)*'ABXY-TI2S'!$C267+(drdp!J267+drdp!S267)*'ABXY-TI2S'!$D267))</f>
        <v>0</v>
      </c>
      <c r="H267" s="18">
        <f>IF(D267="SING",(Wellpath!K267-Wellpath!K266)/2*Model!$W$8*(-SIN(Wellpath!$M267) / GField),Model!$W$8*((drdp!B267)*'ABXY-TI2S'!$B267+(drdp!E267)*'ABXY-TI2S'!$C267+(drdp!H267)*'ABXY-TI2S'!$D267))</f>
        <v>0</v>
      </c>
      <c r="I267" s="18">
        <f>IF(D267="SING",(Wellpath!K267-Wellpath!K266)/2*Model!$W$8*(COS(Wellpath!$M267) / GField),Model!$W$8*((drdp!C267)*'ABXY-TI2S'!$B267+(drdp!F267)*'ABXY-TI2S'!$C267+(drdp!I267)*'ABXY-TI2S'!$D267))</f>
        <v>0</v>
      </c>
      <c r="J267" s="18">
        <f>IF(D267="SING",0,Model!$W$8*((drdp!D267)*'ABXY-TI2S'!$B267+(drdp!G267)*'ABXY-TI2S'!$C267+(drdp!J267)*'ABXY-TI2S'!$D267))</f>
        <v>0</v>
      </c>
      <c r="K267" s="21">
        <f>SUM(E$3:E266)+H267</f>
        <v>0.3463266494749529</v>
      </c>
      <c r="L267" s="21">
        <f>SUM(F$3:F266)+I267</f>
        <v>-0.5413363761416784</v>
      </c>
      <c r="M267" s="21">
        <f>SUM(G$3:G266)+J267</f>
        <v>0</v>
      </c>
      <c r="N267" s="21"/>
      <c r="O267" s="21"/>
      <c r="P267" s="21"/>
      <c r="Q267" s="19">
        <f t="shared" si="25"/>
        <v>0.1199421481365469</v>
      </c>
      <c r="R267" s="19">
        <f t="shared" si="26"/>
        <v>0.29304507213420472</v>
      </c>
      <c r="S267" s="19">
        <f t="shared" si="27"/>
        <v>0</v>
      </c>
      <c r="T267" s="19">
        <f t="shared" si="28"/>
        <v>-0.18747921338806031</v>
      </c>
      <c r="U267" s="19">
        <f t="shared" si="29"/>
        <v>0</v>
      </c>
      <c r="V267" s="19">
        <f t="shared" si="30"/>
        <v>0</v>
      </c>
    </row>
    <row r="268" spans="1:22" x14ac:dyDescent="0.25">
      <c r="A268" s="26">
        <f>Wellpath!E268</f>
        <v>0</v>
      </c>
      <c r="B268" s="22">
        <v>0</v>
      </c>
      <c r="C268" s="22">
        <v>0</v>
      </c>
      <c r="D268" s="22" t="str">
        <f>IF(ABS(Wellpath!$L268)&lt;VerticalInc,"SING",((TAN((PI()/ 2) - Wellpath!$L268)) - TAN(Dip) * COS(Wellpath!$O268)) / GField)</f>
        <v>SING</v>
      </c>
      <c r="E268" s="20">
        <f>IF(D268="SING",(Wellpath!K269-Wellpath!K267)/2*Model!$W$8*(-SIN(Wellpath!M268)) / GField,Model!$W$8*((drdp!B268+drdp!K268)*'ABXY-TI2S'!$B268+(drdp!E268+drdp!N268)*'ABXY-TI2S'!$C268+(drdp!H268+drdp!Q268)*'ABXY-TI2S'!$D268))</f>
        <v>0</v>
      </c>
      <c r="F268" s="20">
        <f>IF(D268="SING",(Wellpath!K269-Wellpath!K267)/2*Model!$W$8*(COS(Wellpath!$M268) / GField),Model!$W$8*((drdp!C268+drdp!L268)*'ABXY-TI2S'!$B268+(drdp!F268+drdp!O268)*'ABXY-TI2S'!$C268+(drdp!I268+drdp!R268)*'ABXY-TI2S'!$D268))</f>
        <v>0</v>
      </c>
      <c r="G268" s="20">
        <f>IF(D268="SING",0,Model!$W$8*((drdp!D268+drdp!M268)*'ABXY-TI2S'!$B268+(drdp!G268+drdp!P268)*'ABXY-TI2S'!$C268+(drdp!J268+drdp!S268)*'ABXY-TI2S'!$D268))</f>
        <v>0</v>
      </c>
      <c r="H268" s="18">
        <f>IF(D268="SING",(Wellpath!K268-Wellpath!K267)/2*Model!$W$8*(-SIN(Wellpath!$M268) / GField),Model!$W$8*((drdp!B268)*'ABXY-TI2S'!$B268+(drdp!E268)*'ABXY-TI2S'!$C268+(drdp!H268)*'ABXY-TI2S'!$D268))</f>
        <v>0</v>
      </c>
      <c r="I268" s="18">
        <f>IF(D268="SING",(Wellpath!K268-Wellpath!K267)/2*Model!$W$8*(COS(Wellpath!$M268) / GField),Model!$W$8*((drdp!C268)*'ABXY-TI2S'!$B268+(drdp!F268)*'ABXY-TI2S'!$C268+(drdp!I268)*'ABXY-TI2S'!$D268))</f>
        <v>0</v>
      </c>
      <c r="J268" s="18">
        <f>IF(D268="SING",0,Model!$W$8*((drdp!D268)*'ABXY-TI2S'!$B268+(drdp!G268)*'ABXY-TI2S'!$C268+(drdp!J268)*'ABXY-TI2S'!$D268))</f>
        <v>0</v>
      </c>
      <c r="K268" s="21">
        <f>SUM(E$3:E267)+H268</f>
        <v>0.3463266494749529</v>
      </c>
      <c r="L268" s="21">
        <f>SUM(F$3:F267)+I268</f>
        <v>-0.5413363761416784</v>
      </c>
      <c r="M268" s="21">
        <f>SUM(G$3:G267)+J268</f>
        <v>0</v>
      </c>
      <c r="N268" s="21"/>
      <c r="O268" s="21"/>
      <c r="P268" s="21"/>
      <c r="Q268" s="19">
        <f t="shared" si="25"/>
        <v>0.1199421481365469</v>
      </c>
      <c r="R268" s="19">
        <f t="shared" si="26"/>
        <v>0.29304507213420472</v>
      </c>
      <c r="S268" s="19">
        <f t="shared" si="27"/>
        <v>0</v>
      </c>
      <c r="T268" s="19">
        <f t="shared" si="28"/>
        <v>-0.18747921338806031</v>
      </c>
      <c r="U268" s="19">
        <f t="shared" si="29"/>
        <v>0</v>
      </c>
      <c r="V268" s="19">
        <f t="shared" si="30"/>
        <v>0</v>
      </c>
    </row>
    <row r="269" spans="1:22" x14ac:dyDescent="0.25">
      <c r="A269" s="26">
        <f>Wellpath!E269</f>
        <v>0</v>
      </c>
      <c r="B269" s="22">
        <v>0</v>
      </c>
      <c r="C269" s="22">
        <v>0</v>
      </c>
      <c r="D269" s="22" t="str">
        <f>IF(ABS(Wellpath!$L269)&lt;VerticalInc,"SING",((TAN((PI()/ 2) - Wellpath!$L269)) - TAN(Dip) * COS(Wellpath!$O269)) / GField)</f>
        <v>SING</v>
      </c>
      <c r="E269" s="20">
        <f>IF(D269="SING",(Wellpath!K270-Wellpath!K268)/2*Model!$W$8*(-SIN(Wellpath!M269)) / GField,Model!$W$8*((drdp!B269+drdp!K269)*'ABXY-TI2S'!$B269+(drdp!E269+drdp!N269)*'ABXY-TI2S'!$C269+(drdp!H269+drdp!Q269)*'ABXY-TI2S'!$D269))</f>
        <v>0</v>
      </c>
      <c r="F269" s="20">
        <f>IF(D269="SING",(Wellpath!K270-Wellpath!K268)/2*Model!$W$8*(COS(Wellpath!$M269) / GField),Model!$W$8*((drdp!C269+drdp!L269)*'ABXY-TI2S'!$B269+(drdp!F269+drdp!O269)*'ABXY-TI2S'!$C269+(drdp!I269+drdp!R269)*'ABXY-TI2S'!$D269))</f>
        <v>0</v>
      </c>
      <c r="G269" s="20">
        <f>IF(D269="SING",0,Model!$W$8*((drdp!D269+drdp!M269)*'ABXY-TI2S'!$B269+(drdp!G269+drdp!P269)*'ABXY-TI2S'!$C269+(drdp!J269+drdp!S269)*'ABXY-TI2S'!$D269))</f>
        <v>0</v>
      </c>
      <c r="H269" s="18">
        <f>IF(D269="SING",(Wellpath!K269-Wellpath!K268)/2*Model!$W$8*(-SIN(Wellpath!$M269) / GField),Model!$W$8*((drdp!B269)*'ABXY-TI2S'!$B269+(drdp!E269)*'ABXY-TI2S'!$C269+(drdp!H269)*'ABXY-TI2S'!$D269))</f>
        <v>0</v>
      </c>
      <c r="I269" s="18">
        <f>IF(D269="SING",(Wellpath!K269-Wellpath!K268)/2*Model!$W$8*(COS(Wellpath!$M269) / GField),Model!$W$8*((drdp!C269)*'ABXY-TI2S'!$B269+(drdp!F269)*'ABXY-TI2S'!$C269+(drdp!I269)*'ABXY-TI2S'!$D269))</f>
        <v>0</v>
      </c>
      <c r="J269" s="18">
        <f>IF(D269="SING",0,Model!$W$8*((drdp!D269)*'ABXY-TI2S'!$B269+(drdp!G269)*'ABXY-TI2S'!$C269+(drdp!J269)*'ABXY-TI2S'!$D269))</f>
        <v>0</v>
      </c>
      <c r="K269" s="21">
        <f>SUM(E$3:E268)+H269</f>
        <v>0.3463266494749529</v>
      </c>
      <c r="L269" s="21">
        <f>SUM(F$3:F268)+I269</f>
        <v>-0.5413363761416784</v>
      </c>
      <c r="M269" s="21">
        <f>SUM(G$3:G268)+J269</f>
        <v>0</v>
      </c>
      <c r="N269" s="21"/>
      <c r="O269" s="21"/>
      <c r="P269" s="21"/>
      <c r="Q269" s="19">
        <f t="shared" si="25"/>
        <v>0.1199421481365469</v>
      </c>
      <c r="R269" s="19">
        <f t="shared" si="26"/>
        <v>0.29304507213420472</v>
      </c>
      <c r="S269" s="19">
        <f t="shared" si="27"/>
        <v>0</v>
      </c>
      <c r="T269" s="19">
        <f t="shared" si="28"/>
        <v>-0.18747921338806031</v>
      </c>
      <c r="U269" s="19">
        <f t="shared" si="29"/>
        <v>0</v>
      </c>
      <c r="V269" s="19">
        <f t="shared" si="30"/>
        <v>0</v>
      </c>
    </row>
    <row r="270" spans="1:22" x14ac:dyDescent="0.25">
      <c r="A270" s="26">
        <f>Wellpath!E270</f>
        <v>0</v>
      </c>
      <c r="B270" s="22">
        <v>0</v>
      </c>
      <c r="C270" s="22">
        <v>0</v>
      </c>
      <c r="D270" s="22" t="str">
        <f>IF(ABS(Wellpath!$L270)&lt;VerticalInc,"SING",((TAN((PI()/ 2) - Wellpath!$L270)) - TAN(Dip) * COS(Wellpath!$O270)) / GField)</f>
        <v>SING</v>
      </c>
      <c r="E270" s="20">
        <f>IF(D270="SING",(Wellpath!K271-Wellpath!K269)/2*Model!$W$8*(-SIN(Wellpath!M270)) / GField,Model!$W$8*((drdp!B270+drdp!K270)*'ABXY-TI2S'!$B270+(drdp!E270+drdp!N270)*'ABXY-TI2S'!$C270+(drdp!H270+drdp!Q270)*'ABXY-TI2S'!$D270))</f>
        <v>0</v>
      </c>
      <c r="F270" s="20">
        <f>IF(D270="SING",(Wellpath!K271-Wellpath!K269)/2*Model!$W$8*(COS(Wellpath!$M270) / GField),Model!$W$8*((drdp!C270+drdp!L270)*'ABXY-TI2S'!$B270+(drdp!F270+drdp!O270)*'ABXY-TI2S'!$C270+(drdp!I270+drdp!R270)*'ABXY-TI2S'!$D270))</f>
        <v>0</v>
      </c>
      <c r="G270" s="20">
        <f>IF(D270="SING",0,Model!$W$8*((drdp!D270+drdp!M270)*'ABXY-TI2S'!$B270+(drdp!G270+drdp!P270)*'ABXY-TI2S'!$C270+(drdp!J270+drdp!S270)*'ABXY-TI2S'!$D270))</f>
        <v>0</v>
      </c>
      <c r="H270" s="18">
        <f>IF(D270="SING",(Wellpath!K270-Wellpath!K269)/2*Model!$W$8*(-SIN(Wellpath!$M270) / GField),Model!$W$8*((drdp!B270)*'ABXY-TI2S'!$B270+(drdp!E270)*'ABXY-TI2S'!$C270+(drdp!H270)*'ABXY-TI2S'!$D270))</f>
        <v>0</v>
      </c>
      <c r="I270" s="18">
        <f>IF(D270="SING",(Wellpath!K270-Wellpath!K269)/2*Model!$W$8*(COS(Wellpath!$M270) / GField),Model!$W$8*((drdp!C270)*'ABXY-TI2S'!$B270+(drdp!F270)*'ABXY-TI2S'!$C270+(drdp!I270)*'ABXY-TI2S'!$D270))</f>
        <v>0</v>
      </c>
      <c r="J270" s="18">
        <f>IF(D270="SING",0,Model!$W$8*((drdp!D270)*'ABXY-TI2S'!$B270+(drdp!G270)*'ABXY-TI2S'!$C270+(drdp!J270)*'ABXY-TI2S'!$D270))</f>
        <v>0</v>
      </c>
      <c r="K270" s="21">
        <f>SUM(E$3:E269)+H270</f>
        <v>0.3463266494749529</v>
      </c>
      <c r="L270" s="21">
        <f>SUM(F$3:F269)+I270</f>
        <v>-0.5413363761416784</v>
      </c>
      <c r="M270" s="21">
        <f>SUM(G$3:G269)+J270</f>
        <v>0</v>
      </c>
      <c r="N270" s="21"/>
      <c r="O270" s="21"/>
      <c r="P270" s="21"/>
      <c r="Q270" s="19">
        <f t="shared" si="25"/>
        <v>0.1199421481365469</v>
      </c>
      <c r="R270" s="19">
        <f t="shared" si="26"/>
        <v>0.29304507213420472</v>
      </c>
      <c r="S270" s="19">
        <f t="shared" si="27"/>
        <v>0</v>
      </c>
      <c r="T270" s="19">
        <f t="shared" si="28"/>
        <v>-0.18747921338806031</v>
      </c>
      <c r="U270" s="19">
        <f t="shared" si="29"/>
        <v>0</v>
      </c>
      <c r="V270" s="19">
        <f t="shared" si="30"/>
        <v>0</v>
      </c>
    </row>
    <row r="271" spans="1:22" x14ac:dyDescent="0.25">
      <c r="A271" s="26">
        <f>Wellpath!E271</f>
        <v>0</v>
      </c>
      <c r="B271" s="22">
        <v>0</v>
      </c>
      <c r="C271" s="22">
        <v>0</v>
      </c>
      <c r="D271" s="22" t="str">
        <f>IF(ABS(Wellpath!$L271)&lt;VerticalInc,"SING",((TAN((PI()/ 2) - Wellpath!$L271)) - TAN(Dip) * COS(Wellpath!$O271)) / GField)</f>
        <v>SING</v>
      </c>
      <c r="E271" s="20">
        <f>IF(D271="SING",(Wellpath!K272-Wellpath!K270)/2*Model!$W$8*(-SIN(Wellpath!M271)) / GField,Model!$W$8*((drdp!B271+drdp!K271)*'ABXY-TI2S'!$B271+(drdp!E271+drdp!N271)*'ABXY-TI2S'!$C271+(drdp!H271+drdp!Q271)*'ABXY-TI2S'!$D271))</f>
        <v>0</v>
      </c>
      <c r="F271" s="20">
        <f>IF(D271="SING",(Wellpath!K272-Wellpath!K270)/2*Model!$W$8*(COS(Wellpath!$M271) / GField),Model!$W$8*((drdp!C271+drdp!L271)*'ABXY-TI2S'!$B271+(drdp!F271+drdp!O271)*'ABXY-TI2S'!$C271+(drdp!I271+drdp!R271)*'ABXY-TI2S'!$D271))</f>
        <v>0</v>
      </c>
      <c r="G271" s="20">
        <f>IF(D271="SING",0,Model!$W$8*((drdp!D271+drdp!M271)*'ABXY-TI2S'!$B271+(drdp!G271+drdp!P271)*'ABXY-TI2S'!$C271+(drdp!J271+drdp!S271)*'ABXY-TI2S'!$D271))</f>
        <v>0</v>
      </c>
      <c r="H271" s="18">
        <f>IF(D271="SING",(Wellpath!K271-Wellpath!K270)/2*Model!$W$8*(-SIN(Wellpath!$M271) / GField),Model!$W$8*((drdp!B271)*'ABXY-TI2S'!$B271+(drdp!E271)*'ABXY-TI2S'!$C271+(drdp!H271)*'ABXY-TI2S'!$D271))</f>
        <v>0</v>
      </c>
      <c r="I271" s="18">
        <f>IF(D271="SING",(Wellpath!K271-Wellpath!K270)/2*Model!$W$8*(COS(Wellpath!$M271) / GField),Model!$W$8*((drdp!C271)*'ABXY-TI2S'!$B271+(drdp!F271)*'ABXY-TI2S'!$C271+(drdp!I271)*'ABXY-TI2S'!$D271))</f>
        <v>0</v>
      </c>
      <c r="J271" s="18">
        <f>IF(D271="SING",0,Model!$W$8*((drdp!D271)*'ABXY-TI2S'!$B271+(drdp!G271)*'ABXY-TI2S'!$C271+(drdp!J271)*'ABXY-TI2S'!$D271))</f>
        <v>0</v>
      </c>
      <c r="K271" s="21">
        <f>SUM(E$3:E270)+H271</f>
        <v>0.3463266494749529</v>
      </c>
      <c r="L271" s="21">
        <f>SUM(F$3:F270)+I271</f>
        <v>-0.5413363761416784</v>
      </c>
      <c r="M271" s="21">
        <f>SUM(G$3:G270)+J271</f>
        <v>0</v>
      </c>
      <c r="N271" s="21"/>
      <c r="O271" s="21"/>
      <c r="P271" s="21"/>
      <c r="Q271" s="19">
        <f t="shared" ref="Q271" si="31">K271^2</f>
        <v>0.1199421481365469</v>
      </c>
      <c r="R271" s="19">
        <f t="shared" ref="R271" si="32">L271^2</f>
        <v>0.29304507213420472</v>
      </c>
      <c r="S271" s="19">
        <f t="shared" ref="S271" si="33">M271^2</f>
        <v>0</v>
      </c>
      <c r="T271" s="19">
        <f t="shared" ref="T271" si="34">K271*L271</f>
        <v>-0.18747921338806031</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8" tint="0.59999389629810485"/>
  </sheetPr>
  <dimension ref="A1:V271"/>
  <sheetViews>
    <sheetView workbookViewId="0">
      <pane ySplit="2" topLeftCell="A250" activePane="bottomLeft" state="frozen"/>
      <selection activeCell="H39" sqref="H39"/>
      <selection pane="bottomLeft" activeCell="N256" sqref="N256"/>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f>-SIN(Wellpath!$L3) / GField</f>
        <v>0</v>
      </c>
      <c r="D3" s="22">
        <f>TAN(Dip) * SIN(Wellpath!$L3) * SIN(Wellpath!$O3) / GField</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f>-SIN(Wellpath!$L4) / GField</f>
        <v>0</v>
      </c>
      <c r="D4" s="22">
        <f>TAN(Dip) * SIN(Wellpath!$L4) * SIN(Wellpath!$O4) / GField</f>
        <v>0</v>
      </c>
      <c r="E4" s="20">
        <f>Model!$W$9*((drdp!B4+drdp!K4)*ABZ!$B4+(drdp!E4+drdp!N4)*ABZ!$C4+(drdp!H4+drdp!Q4)*ABZ!$D4)</f>
        <v>0</v>
      </c>
      <c r="F4" s="20">
        <f>Model!$W$9*((drdp!C4+drdp!L4)*ABZ!$B4+(drdp!F4+drdp!O4)*ABZ!$C4+(drdp!I4+drdp!R4)*ABZ!$D4)</f>
        <v>0</v>
      </c>
      <c r="G4" s="20">
        <f>Model!$W$9*((drdp!D4+drdp!M4)*ABZ!$B4+(drdp!G4+drdp!P4)*ABZ!$C4+(drdp!J4+drdp!S4)*ABZ!$D4)</f>
        <v>0</v>
      </c>
      <c r="H4" s="18">
        <f>Model!$W$9*((drdp!B4)*ABZ!$B4+(drdp!E4)*ABZ!$C4+(drdp!H4)*ABZ!$D4)</f>
        <v>0</v>
      </c>
      <c r="I4" s="18">
        <f>Model!$W$9*((drdp!C4)*ABZ!$B4+(drdp!F4)*ABZ!$C4+(drdp!I4)*ABZ!$D4)</f>
        <v>0</v>
      </c>
      <c r="J4" s="18">
        <f>Model!$W$9*((drdp!D4)*ABZ!$B4+(drdp!G4)*ABZ!$C4+(drdp!J4)*ABZ!$D4)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f>-SIN(Wellpath!$L5) / GField</f>
        <v>0</v>
      </c>
      <c r="D5" s="22">
        <f>TAN(Dip) * SIN(Wellpath!$L5) * SIN(Wellpath!$O5) / GField</f>
        <v>0</v>
      </c>
      <c r="E5" s="20">
        <f>Model!$W$9*((drdp!B5+drdp!K5)*ABZ!$B5+(drdp!E5+drdp!N5)*ABZ!$C5+(drdp!H5+drdp!Q5)*ABZ!$D5)</f>
        <v>0</v>
      </c>
      <c r="F5" s="20">
        <f>Model!$W$9*((drdp!C5+drdp!L5)*ABZ!$B5+(drdp!F5+drdp!O5)*ABZ!$C5+(drdp!I5+drdp!R5)*ABZ!$D5)</f>
        <v>0</v>
      </c>
      <c r="G5" s="20">
        <f>Model!$W$9*((drdp!D5+drdp!M5)*ABZ!$B5+(drdp!G5+drdp!P5)*ABZ!$C5+(drdp!J5+drdp!S5)*ABZ!$D5)</f>
        <v>0</v>
      </c>
      <c r="H5" s="18">
        <f>Model!$W$9*((drdp!B5)*ABZ!$B5+(drdp!E5)*ABZ!$C5+(drdp!H5)*ABZ!$D5)</f>
        <v>0</v>
      </c>
      <c r="I5" s="18">
        <f>Model!$W$9*((drdp!C5)*ABZ!$B5+(drdp!F5)*ABZ!$C5+(drdp!I5)*ABZ!$D5)</f>
        <v>0</v>
      </c>
      <c r="J5" s="18">
        <f>Model!$W$9*((drdp!D5)*ABZ!$B5+(drdp!G5)*ABZ!$C5+(drdp!J5)*ABZ!$D5)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f>-SIN(Wellpath!$L6) / GField</f>
        <v>0</v>
      </c>
      <c r="D6" s="22">
        <f>TAN(Dip) * SIN(Wellpath!$L6) * SIN(Wellpath!$O6) / GField</f>
        <v>0</v>
      </c>
      <c r="E6" s="20">
        <f>Model!$W$9*((drdp!B6+drdp!K6)*ABZ!$B6+(drdp!E6+drdp!N6)*ABZ!$C6+(drdp!H6+drdp!Q6)*ABZ!$D6)</f>
        <v>0</v>
      </c>
      <c r="F6" s="20">
        <f>Model!$W$9*((drdp!C6+drdp!L6)*ABZ!$B6+(drdp!F6+drdp!O6)*ABZ!$C6+(drdp!I6+drdp!R6)*ABZ!$D6)</f>
        <v>0</v>
      </c>
      <c r="G6" s="20">
        <f>Model!$W$9*((drdp!D6+drdp!M6)*ABZ!$B6+(drdp!G6+drdp!P6)*ABZ!$C6+(drdp!J6+drdp!S6)*ABZ!$D6)</f>
        <v>0</v>
      </c>
      <c r="H6" s="18">
        <f>Model!$W$9*((drdp!B6)*ABZ!$B6+(drdp!E6)*ABZ!$C6+(drdp!H6)*ABZ!$D6)</f>
        <v>0</v>
      </c>
      <c r="I6" s="18">
        <f>Model!$W$9*((drdp!C6)*ABZ!$B6+(drdp!F6)*ABZ!$C6+(drdp!I6)*ABZ!$D6)</f>
        <v>0</v>
      </c>
      <c r="J6" s="18">
        <f>Model!$W$9*((drdp!D6)*ABZ!$B6+(drdp!G6)*ABZ!$C6+(drdp!J6)*ABZ!$D6)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f>-SIN(Wellpath!$L7) / GField</f>
        <v>0</v>
      </c>
      <c r="D7" s="22">
        <f>TAN(Dip) * SIN(Wellpath!$L7) * SIN(Wellpath!$O7) / GField</f>
        <v>0</v>
      </c>
      <c r="E7" s="20">
        <f>Model!$W$9*((drdp!B7+drdp!K7)*ABZ!$B7+(drdp!E7+drdp!N7)*ABZ!$C7+(drdp!H7+drdp!Q7)*ABZ!$D7)</f>
        <v>0</v>
      </c>
      <c r="F7" s="20">
        <f>Model!$W$9*((drdp!C7+drdp!L7)*ABZ!$B7+(drdp!F7+drdp!O7)*ABZ!$C7+(drdp!I7+drdp!R7)*ABZ!$D7)</f>
        <v>0</v>
      </c>
      <c r="G7" s="20">
        <f>Model!$W$9*((drdp!D7+drdp!M7)*ABZ!$B7+(drdp!G7+drdp!P7)*ABZ!$C7+(drdp!J7+drdp!S7)*ABZ!$D7)</f>
        <v>0</v>
      </c>
      <c r="H7" s="18">
        <f>Model!$W$9*((drdp!B7)*ABZ!$B7+(drdp!E7)*ABZ!$C7+(drdp!H7)*ABZ!$D7)</f>
        <v>0</v>
      </c>
      <c r="I7" s="18">
        <f>Model!$W$9*((drdp!C7)*ABZ!$B7+(drdp!F7)*ABZ!$C7+(drdp!I7)*ABZ!$D7)</f>
        <v>0</v>
      </c>
      <c r="J7" s="18">
        <f>Model!$W$9*((drdp!D7)*ABZ!$B7+(drdp!G7)*ABZ!$C7+(drdp!J7)*ABZ!$D7)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f>-SIN(Wellpath!$L8) / GField</f>
        <v>0</v>
      </c>
      <c r="D8" s="22">
        <f>TAN(Dip) * SIN(Wellpath!$L8) * SIN(Wellpath!$O8) / GField</f>
        <v>0</v>
      </c>
      <c r="E8" s="20">
        <f>Model!$W$9*((drdp!B8+drdp!K8)*ABZ!$B8+(drdp!E8+drdp!N8)*ABZ!$C8+(drdp!H8+drdp!Q8)*ABZ!$D8)</f>
        <v>0</v>
      </c>
      <c r="F8" s="20">
        <f>Model!$W$9*((drdp!C8+drdp!L8)*ABZ!$B8+(drdp!F8+drdp!O8)*ABZ!$C8+(drdp!I8+drdp!R8)*ABZ!$D8)</f>
        <v>0</v>
      </c>
      <c r="G8" s="20">
        <f>Model!$W$9*((drdp!D8+drdp!M8)*ABZ!$B8+(drdp!G8+drdp!P8)*ABZ!$C8+(drdp!J8+drdp!S8)*ABZ!$D8)</f>
        <v>0</v>
      </c>
      <c r="H8" s="18">
        <f>Model!$W$9*((drdp!B8)*ABZ!$B8+(drdp!E8)*ABZ!$C8+(drdp!H8)*ABZ!$D8)</f>
        <v>0</v>
      </c>
      <c r="I8" s="18">
        <f>Model!$W$9*((drdp!C8)*ABZ!$B8+(drdp!F8)*ABZ!$C8+(drdp!I8)*ABZ!$D8)</f>
        <v>0</v>
      </c>
      <c r="J8" s="18">
        <f>Model!$W$9*((drdp!D8)*ABZ!$B8+(drdp!G8)*ABZ!$C8+(drdp!J8)*ABZ!$D8)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f>-SIN(Wellpath!$L9) / GField</f>
        <v>0</v>
      </c>
      <c r="D9" s="22">
        <f>TAN(Dip) * SIN(Wellpath!$L9) * SIN(Wellpath!$O9) / GField</f>
        <v>0</v>
      </c>
      <c r="E9" s="20">
        <f>Model!$W$9*((drdp!B9+drdp!K9)*ABZ!$B9+(drdp!E9+drdp!N9)*ABZ!$C9+(drdp!H9+drdp!Q9)*ABZ!$D9)</f>
        <v>0</v>
      </c>
      <c r="F9" s="20">
        <f>Model!$W$9*((drdp!C9+drdp!L9)*ABZ!$B9+(drdp!F9+drdp!O9)*ABZ!$C9+(drdp!I9+drdp!R9)*ABZ!$D9)</f>
        <v>0</v>
      </c>
      <c r="G9" s="20">
        <f>Model!$W$9*((drdp!D9+drdp!M9)*ABZ!$B9+(drdp!G9+drdp!P9)*ABZ!$C9+(drdp!J9+drdp!S9)*ABZ!$D9)</f>
        <v>0</v>
      </c>
      <c r="H9" s="18">
        <f>Model!$W$9*((drdp!B9)*ABZ!$B9+(drdp!E9)*ABZ!$C9+(drdp!H9)*ABZ!$D9)</f>
        <v>0</v>
      </c>
      <c r="I9" s="18">
        <f>Model!$W$9*((drdp!C9)*ABZ!$B9+(drdp!F9)*ABZ!$C9+(drdp!I9)*ABZ!$D9)</f>
        <v>0</v>
      </c>
      <c r="J9" s="18">
        <f>Model!$W$9*((drdp!D9)*ABZ!$B9+(drdp!G9)*ABZ!$C9+(drdp!J9)*ABZ!$D9)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f>-SIN(Wellpath!$L10) / GField</f>
        <v>0</v>
      </c>
      <c r="D10" s="22">
        <f>TAN(Dip) * SIN(Wellpath!$L10) * SIN(Wellpath!$O10) / GField</f>
        <v>0</v>
      </c>
      <c r="E10" s="20">
        <f>Model!$W$9*((drdp!B10+drdp!K10)*ABZ!$B10+(drdp!E10+drdp!N10)*ABZ!$C10+(drdp!H10+drdp!Q10)*ABZ!$D10)</f>
        <v>0</v>
      </c>
      <c r="F10" s="20">
        <f>Model!$W$9*((drdp!C10+drdp!L10)*ABZ!$B10+(drdp!F10+drdp!O10)*ABZ!$C10+(drdp!I10+drdp!R10)*ABZ!$D10)</f>
        <v>0</v>
      </c>
      <c r="G10" s="20">
        <f>Model!$W$9*((drdp!D10+drdp!M10)*ABZ!$B10+(drdp!G10+drdp!P10)*ABZ!$C10+(drdp!J10+drdp!S10)*ABZ!$D10)</f>
        <v>0</v>
      </c>
      <c r="H10" s="18">
        <f>Model!$W$9*((drdp!B10)*ABZ!$B10+(drdp!E10)*ABZ!$C10+(drdp!H10)*ABZ!$D10)</f>
        <v>0</v>
      </c>
      <c r="I10" s="18">
        <f>Model!$W$9*((drdp!C10)*ABZ!$B10+(drdp!F10)*ABZ!$C10+(drdp!I10)*ABZ!$D10)</f>
        <v>0</v>
      </c>
      <c r="J10" s="18">
        <f>Model!$W$9*((drdp!D10)*ABZ!$B10+(drdp!G10)*ABZ!$C10+(drdp!J10)*ABZ!$D10)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f>-SIN(Wellpath!$L11) / GField</f>
        <v>0</v>
      </c>
      <c r="D11" s="22">
        <f>TAN(Dip) * SIN(Wellpath!$L11) * SIN(Wellpath!$O11) / GField</f>
        <v>0</v>
      </c>
      <c r="E11" s="20">
        <f>Model!$W$9*((drdp!B11+drdp!K11)*ABZ!$B11+(drdp!E11+drdp!N11)*ABZ!$C11+(drdp!H11+drdp!Q11)*ABZ!$D11)</f>
        <v>0</v>
      </c>
      <c r="F11" s="20">
        <f>Model!$W$9*((drdp!C11+drdp!L11)*ABZ!$B11+(drdp!F11+drdp!O11)*ABZ!$C11+(drdp!I11+drdp!R11)*ABZ!$D11)</f>
        <v>0</v>
      </c>
      <c r="G11" s="20">
        <f>Model!$W$9*((drdp!D11+drdp!M11)*ABZ!$B11+(drdp!G11+drdp!P11)*ABZ!$C11+(drdp!J11+drdp!S11)*ABZ!$D11)</f>
        <v>0</v>
      </c>
      <c r="H11" s="18">
        <f>Model!$W$9*((drdp!B11)*ABZ!$B11+(drdp!E11)*ABZ!$C11+(drdp!H11)*ABZ!$D11)</f>
        <v>0</v>
      </c>
      <c r="I11" s="18">
        <f>Model!$W$9*((drdp!C11)*ABZ!$B11+(drdp!F11)*ABZ!$C11+(drdp!I11)*ABZ!$D11)</f>
        <v>0</v>
      </c>
      <c r="J11" s="18">
        <f>Model!$W$9*((drdp!D11)*ABZ!$B11+(drdp!G11)*ABZ!$C11+(drdp!J11)*ABZ!$D11)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f>-SIN(Wellpath!$L12) / GField</f>
        <v>0</v>
      </c>
      <c r="D12" s="22">
        <f>TAN(Dip) * SIN(Wellpath!$L12) * SIN(Wellpath!$O12) / GField</f>
        <v>0</v>
      </c>
      <c r="E12" s="20">
        <f>Model!$W$9*((drdp!B12+drdp!K12)*ABZ!$B12+(drdp!E12+drdp!N12)*ABZ!$C12+(drdp!H12+drdp!Q12)*ABZ!$D12)</f>
        <v>0</v>
      </c>
      <c r="F12" s="20">
        <f>Model!$W$9*((drdp!C12+drdp!L12)*ABZ!$B12+(drdp!F12+drdp!O12)*ABZ!$C12+(drdp!I12+drdp!R12)*ABZ!$D12)</f>
        <v>0</v>
      </c>
      <c r="G12" s="20">
        <f>Model!$W$9*((drdp!D12+drdp!M12)*ABZ!$B12+(drdp!G12+drdp!P12)*ABZ!$C12+(drdp!J12+drdp!S12)*ABZ!$D12)</f>
        <v>0</v>
      </c>
      <c r="H12" s="18">
        <f>Model!$W$9*((drdp!B12)*ABZ!$B12+(drdp!E12)*ABZ!$C12+(drdp!H12)*ABZ!$D12)</f>
        <v>0</v>
      </c>
      <c r="I12" s="18">
        <f>Model!$W$9*((drdp!C12)*ABZ!$B12+(drdp!F12)*ABZ!$C12+(drdp!I12)*ABZ!$D12)</f>
        <v>0</v>
      </c>
      <c r="J12" s="18">
        <f>Model!$W$9*((drdp!D12)*ABZ!$B12+(drdp!G12)*ABZ!$C12+(drdp!J12)*ABZ!$D12)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f>-SIN(Wellpath!$L13) / GField</f>
        <v>0</v>
      </c>
      <c r="D13" s="22">
        <f>TAN(Dip) * SIN(Wellpath!$L13) * SIN(Wellpath!$O13) / GField</f>
        <v>0</v>
      </c>
      <c r="E13" s="20">
        <f>Model!$W$9*((drdp!B13+drdp!K13)*ABZ!$B13+(drdp!E13+drdp!N13)*ABZ!$C13+(drdp!H13+drdp!Q13)*ABZ!$D13)</f>
        <v>0</v>
      </c>
      <c r="F13" s="20">
        <f>Model!$W$9*((drdp!C13+drdp!L13)*ABZ!$B13+(drdp!F13+drdp!O13)*ABZ!$C13+(drdp!I13+drdp!R13)*ABZ!$D13)</f>
        <v>0</v>
      </c>
      <c r="G13" s="20">
        <f>Model!$W$9*((drdp!D13+drdp!M13)*ABZ!$B13+(drdp!G13+drdp!P13)*ABZ!$C13+(drdp!J13+drdp!S13)*ABZ!$D13)</f>
        <v>0</v>
      </c>
      <c r="H13" s="18">
        <f>Model!$W$9*((drdp!B13)*ABZ!$B13+(drdp!E13)*ABZ!$C13+(drdp!H13)*ABZ!$D13)</f>
        <v>0</v>
      </c>
      <c r="I13" s="18">
        <f>Model!$W$9*((drdp!C13)*ABZ!$B13+(drdp!F13)*ABZ!$C13+(drdp!I13)*ABZ!$D13)</f>
        <v>0</v>
      </c>
      <c r="J13" s="18">
        <f>Model!$W$9*((drdp!D13)*ABZ!$B13+(drdp!G13)*ABZ!$C13+(drdp!J13)*ABZ!$D13)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f>-SIN(Wellpath!$L14) / GField</f>
        <v>0</v>
      </c>
      <c r="D14" s="22">
        <f>TAN(Dip) * SIN(Wellpath!$L14) * SIN(Wellpath!$O14) / GField</f>
        <v>0</v>
      </c>
      <c r="E14" s="20">
        <f>Model!$W$9*((drdp!B14+drdp!K14)*ABZ!$B14+(drdp!E14+drdp!N14)*ABZ!$C14+(drdp!H14+drdp!Q14)*ABZ!$D14)</f>
        <v>0</v>
      </c>
      <c r="F14" s="20">
        <f>Model!$W$9*((drdp!C14+drdp!L14)*ABZ!$B14+(drdp!F14+drdp!O14)*ABZ!$C14+(drdp!I14+drdp!R14)*ABZ!$D14)</f>
        <v>0</v>
      </c>
      <c r="G14" s="20">
        <f>Model!$W$9*((drdp!D14+drdp!M14)*ABZ!$B14+(drdp!G14+drdp!P14)*ABZ!$C14+(drdp!J14+drdp!S14)*ABZ!$D14)</f>
        <v>0</v>
      </c>
      <c r="H14" s="18">
        <f>Model!$W$9*((drdp!B14)*ABZ!$B14+(drdp!E14)*ABZ!$C14+(drdp!H14)*ABZ!$D14)</f>
        <v>0</v>
      </c>
      <c r="I14" s="18">
        <f>Model!$W$9*((drdp!C14)*ABZ!$B14+(drdp!F14)*ABZ!$C14+(drdp!I14)*ABZ!$D14)</f>
        <v>0</v>
      </c>
      <c r="J14" s="18">
        <f>Model!$W$9*((drdp!D14)*ABZ!$B14+(drdp!G14)*ABZ!$C14+(drdp!J14)*ABZ!$D14)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f>-SIN(Wellpath!$L15) / GField</f>
        <v>0</v>
      </c>
      <c r="D15" s="22">
        <f>TAN(Dip) * SIN(Wellpath!$L15) * SIN(Wellpath!$O15) / GField</f>
        <v>0</v>
      </c>
      <c r="E15" s="20">
        <f>Model!$W$9*((drdp!B15+drdp!K15)*ABZ!$B15+(drdp!E15+drdp!N15)*ABZ!$C15+(drdp!H15+drdp!Q15)*ABZ!$D15)</f>
        <v>0</v>
      </c>
      <c r="F15" s="20">
        <f>Model!$W$9*((drdp!C15+drdp!L15)*ABZ!$B15+(drdp!F15+drdp!O15)*ABZ!$C15+(drdp!I15+drdp!R15)*ABZ!$D15)</f>
        <v>0</v>
      </c>
      <c r="G15" s="20">
        <f>Model!$W$9*((drdp!D15+drdp!M15)*ABZ!$B15+(drdp!G15+drdp!P15)*ABZ!$C15+(drdp!J15+drdp!S15)*ABZ!$D15)</f>
        <v>0</v>
      </c>
      <c r="H15" s="18">
        <f>Model!$W$9*((drdp!B15)*ABZ!$B15+(drdp!E15)*ABZ!$C15+(drdp!H15)*ABZ!$D15)</f>
        <v>0</v>
      </c>
      <c r="I15" s="18">
        <f>Model!$W$9*((drdp!C15)*ABZ!$B15+(drdp!F15)*ABZ!$C15+(drdp!I15)*ABZ!$D15)</f>
        <v>0</v>
      </c>
      <c r="J15" s="18">
        <f>Model!$W$9*((drdp!D15)*ABZ!$B15+(drdp!G15)*ABZ!$C15+(drdp!J15)*ABZ!$D15)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f>-SIN(Wellpath!$L16) / GField</f>
        <v>0</v>
      </c>
      <c r="D16" s="22">
        <f>TAN(Dip) * SIN(Wellpath!$L16) * SIN(Wellpath!$O16) / GField</f>
        <v>0</v>
      </c>
      <c r="E16" s="20">
        <f>Model!$W$9*((drdp!B16+drdp!K16)*ABZ!$B16+(drdp!E16+drdp!N16)*ABZ!$C16+(drdp!H16+drdp!Q16)*ABZ!$D16)</f>
        <v>0</v>
      </c>
      <c r="F16" s="20">
        <f>Model!$W$9*((drdp!C16+drdp!L16)*ABZ!$B16+(drdp!F16+drdp!O16)*ABZ!$C16+(drdp!I16+drdp!R16)*ABZ!$D16)</f>
        <v>0</v>
      </c>
      <c r="G16" s="20">
        <f>Model!$W$9*((drdp!D16+drdp!M16)*ABZ!$B16+(drdp!G16+drdp!P16)*ABZ!$C16+(drdp!J16+drdp!S16)*ABZ!$D16)</f>
        <v>0</v>
      </c>
      <c r="H16" s="18">
        <f>Model!$W$9*((drdp!B16)*ABZ!$B16+(drdp!E16)*ABZ!$C16+(drdp!H16)*ABZ!$D16)</f>
        <v>0</v>
      </c>
      <c r="I16" s="18">
        <f>Model!$W$9*((drdp!C16)*ABZ!$B16+(drdp!F16)*ABZ!$C16+(drdp!I16)*ABZ!$D16)</f>
        <v>0</v>
      </c>
      <c r="J16" s="18">
        <f>Model!$W$9*((drdp!D16)*ABZ!$B16+(drdp!G16)*ABZ!$C16+(drdp!J16)*ABZ!$D16)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f>-SIN(Wellpath!$L17) / GField</f>
        <v>0</v>
      </c>
      <c r="D17" s="22">
        <f>TAN(Dip) * SIN(Wellpath!$L17) * SIN(Wellpath!$O17) / GField</f>
        <v>0</v>
      </c>
      <c r="E17" s="20">
        <f>Model!$W$9*((drdp!B17+drdp!K17)*ABZ!$B17+(drdp!E17+drdp!N17)*ABZ!$C17+(drdp!H17+drdp!Q17)*ABZ!$D17)</f>
        <v>0</v>
      </c>
      <c r="F17" s="20">
        <f>Model!$W$9*((drdp!C17+drdp!L17)*ABZ!$B17+(drdp!F17+drdp!O17)*ABZ!$C17+(drdp!I17+drdp!R17)*ABZ!$D17)</f>
        <v>0</v>
      </c>
      <c r="G17" s="20">
        <f>Model!$W$9*((drdp!D17+drdp!M17)*ABZ!$B17+(drdp!G17+drdp!P17)*ABZ!$C17+(drdp!J17+drdp!S17)*ABZ!$D17)</f>
        <v>0</v>
      </c>
      <c r="H17" s="18">
        <f>Model!$W$9*((drdp!B17)*ABZ!$B17+(drdp!E17)*ABZ!$C17+(drdp!H17)*ABZ!$D17)</f>
        <v>0</v>
      </c>
      <c r="I17" s="18">
        <f>Model!$W$9*((drdp!C17)*ABZ!$B17+(drdp!F17)*ABZ!$C17+(drdp!I17)*ABZ!$D17)</f>
        <v>0</v>
      </c>
      <c r="J17" s="18">
        <f>Model!$W$9*((drdp!D17)*ABZ!$B17+(drdp!G17)*ABZ!$C17+(drdp!J17)*ABZ!$D17)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f>-SIN(Wellpath!$L18) / GField</f>
        <v>0</v>
      </c>
      <c r="D18" s="22">
        <f>TAN(Dip) * SIN(Wellpath!$L18) * SIN(Wellpath!$O18) / GField</f>
        <v>0</v>
      </c>
      <c r="E18" s="20">
        <f>Model!$W$9*((drdp!B18+drdp!K18)*ABZ!$B18+(drdp!E18+drdp!N18)*ABZ!$C18+(drdp!H18+drdp!Q18)*ABZ!$D18)</f>
        <v>0</v>
      </c>
      <c r="F18" s="20">
        <f>Model!$W$9*((drdp!C18+drdp!L18)*ABZ!$B18+(drdp!F18+drdp!O18)*ABZ!$C18+(drdp!I18+drdp!R18)*ABZ!$D18)</f>
        <v>0</v>
      </c>
      <c r="G18" s="20">
        <f>Model!$W$9*((drdp!D18+drdp!M18)*ABZ!$B18+(drdp!G18+drdp!P18)*ABZ!$C18+(drdp!J18+drdp!S18)*ABZ!$D18)</f>
        <v>0</v>
      </c>
      <c r="H18" s="18">
        <f>Model!$W$9*((drdp!B18)*ABZ!$B18+(drdp!E18)*ABZ!$C18+(drdp!H18)*ABZ!$D18)</f>
        <v>0</v>
      </c>
      <c r="I18" s="18">
        <f>Model!$W$9*((drdp!C18)*ABZ!$B18+(drdp!F18)*ABZ!$C18+(drdp!I18)*ABZ!$D18)</f>
        <v>0</v>
      </c>
      <c r="J18" s="18">
        <f>Model!$W$9*((drdp!D18)*ABZ!$B18+(drdp!G18)*ABZ!$C18+(drdp!J18)*ABZ!$D18)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f>-SIN(Wellpath!$L19) / GField</f>
        <v>0</v>
      </c>
      <c r="D19" s="22">
        <f>TAN(Dip) * SIN(Wellpath!$L19) * SIN(Wellpath!$O19) / GField</f>
        <v>0</v>
      </c>
      <c r="E19" s="20">
        <f>Model!$W$9*((drdp!B19+drdp!K19)*ABZ!$B19+(drdp!E19+drdp!N19)*ABZ!$C19+(drdp!H19+drdp!Q19)*ABZ!$D19)</f>
        <v>0</v>
      </c>
      <c r="F19" s="20">
        <f>Model!$W$9*((drdp!C19+drdp!L19)*ABZ!$B19+(drdp!F19+drdp!O19)*ABZ!$C19+(drdp!I19+drdp!R19)*ABZ!$D19)</f>
        <v>0</v>
      </c>
      <c r="G19" s="20">
        <f>Model!$W$9*((drdp!D19+drdp!M19)*ABZ!$B19+(drdp!G19+drdp!P19)*ABZ!$C19+(drdp!J19+drdp!S19)*ABZ!$D19)</f>
        <v>0</v>
      </c>
      <c r="H19" s="18">
        <f>Model!$W$9*((drdp!B19)*ABZ!$B19+(drdp!E19)*ABZ!$C19+(drdp!H19)*ABZ!$D19)</f>
        <v>0</v>
      </c>
      <c r="I19" s="18">
        <f>Model!$W$9*((drdp!C19)*ABZ!$B19+(drdp!F19)*ABZ!$C19+(drdp!I19)*ABZ!$D19)</f>
        <v>0</v>
      </c>
      <c r="J19" s="18">
        <f>Model!$W$9*((drdp!D19)*ABZ!$B19+(drdp!G19)*ABZ!$C19+(drdp!J19)*ABZ!$D19)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f>-SIN(Wellpath!$L20) / GField</f>
        <v>0</v>
      </c>
      <c r="D20" s="22">
        <f>TAN(Dip) * SIN(Wellpath!$L20) * SIN(Wellpath!$O20) / GField</f>
        <v>0</v>
      </c>
      <c r="E20" s="20">
        <f>Model!$W$9*((drdp!B20+drdp!K20)*ABZ!$B20+(drdp!E20+drdp!N20)*ABZ!$C20+(drdp!H20+drdp!Q20)*ABZ!$D20)</f>
        <v>0</v>
      </c>
      <c r="F20" s="20">
        <f>Model!$W$9*((drdp!C20+drdp!L20)*ABZ!$B20+(drdp!F20+drdp!O20)*ABZ!$C20+(drdp!I20+drdp!R20)*ABZ!$D20)</f>
        <v>0</v>
      </c>
      <c r="G20" s="20">
        <f>Model!$W$9*((drdp!D20+drdp!M20)*ABZ!$B20+(drdp!G20+drdp!P20)*ABZ!$C20+(drdp!J20+drdp!S20)*ABZ!$D20)</f>
        <v>0</v>
      </c>
      <c r="H20" s="18">
        <f>Model!$W$9*((drdp!B20)*ABZ!$B20+(drdp!E20)*ABZ!$C20+(drdp!H20)*ABZ!$D20)</f>
        <v>0</v>
      </c>
      <c r="I20" s="18">
        <f>Model!$W$9*((drdp!C20)*ABZ!$B20+(drdp!F20)*ABZ!$C20+(drdp!I20)*ABZ!$D20)</f>
        <v>0</v>
      </c>
      <c r="J20" s="18">
        <f>Model!$W$9*((drdp!D20)*ABZ!$B20+(drdp!G20)*ABZ!$C20+(drdp!J20)*ABZ!$D20)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f>-SIN(Wellpath!$L21) / GField</f>
        <v>-1.4771329800295171E-3</v>
      </c>
      <c r="D21" s="22">
        <f>TAN(Dip) * SIN(Wellpath!$L21) * SIN(Wellpath!$O21) / GField</f>
        <v>9.1293899879930451E-4</v>
      </c>
      <c r="E21" s="20">
        <f>Model!$W$9*((drdp!B21+drdp!K21)*ABZ!$B21+(drdp!E21+drdp!N21)*ABZ!$C21+(drdp!H21+drdp!Q21)*ABZ!$D21)</f>
        <v>-1.1815823950938668E-4</v>
      </c>
      <c r="F21" s="20">
        <f>Model!$W$9*((drdp!C21+drdp!L21)*ABZ!$B21+(drdp!F21+drdp!O21)*ABZ!$C21+(drdp!I21+drdp!R21)*ABZ!$D21)</f>
        <v>1.057966745428824E-6</v>
      </c>
      <c r="G21" s="20">
        <f>Model!$W$9*((drdp!D21+drdp!M21)*ABZ!$B21+(drdp!G21+drdp!P21)*ABZ!$C21+(drdp!J21+drdp!S21)*ABZ!$D21)</f>
        <v>1.7117875055208987E-6</v>
      </c>
      <c r="H21" s="18">
        <f>Model!$W$9*((drdp!B21)*ABZ!$B21+(drdp!E21)*ABZ!$C21+(drdp!H21)*ABZ!$D21)</f>
        <v>-2.9539559877346669E-5</v>
      </c>
      <c r="I21" s="18">
        <f>Model!$W$9*((drdp!C21)*ABZ!$B21+(drdp!F21)*ABZ!$C21+(drdp!I21)*ABZ!$D21)</f>
        <v>2.6449168635720601E-7</v>
      </c>
      <c r="J21" s="18">
        <f>Model!$W$9*((drdp!D21)*ABZ!$B21+(drdp!G21)*ABZ!$C21+(drdp!J21)*ABZ!$D21)</f>
        <v>4.2794687638022469E-7</v>
      </c>
      <c r="K21" s="21">
        <f>SUM(E$3:E20)+H21</f>
        <v>-2.9539559877346669E-5</v>
      </c>
      <c r="L21" s="21">
        <f>SUM(F$3:F20)+I21</f>
        <v>2.6449168635720601E-7</v>
      </c>
      <c r="M21" s="21">
        <f>SUM(G$3:G20)+J21</f>
        <v>4.2794687638022469E-7</v>
      </c>
      <c r="N21" s="21"/>
      <c r="O21" s="21"/>
      <c r="P21" s="21"/>
      <c r="Q21" s="19">
        <f t="shared" si="1"/>
        <v>8.725855977473492E-10</v>
      </c>
      <c r="R21" s="19">
        <f t="shared" si="1"/>
        <v>6.9955852152078639E-14</v>
      </c>
      <c r="S21" s="19">
        <f t="shared" si="1"/>
        <v>1.8313852900359132E-13</v>
      </c>
      <c r="T21" s="19">
        <f t="shared" si="2"/>
        <v>-7.8129680062090819E-12</v>
      </c>
      <c r="U21" s="19">
        <f t="shared" si="3"/>
        <v>-1.264136237915712E-11</v>
      </c>
      <c r="V21" s="19">
        <f t="shared" si="4"/>
        <v>1.131883910051044E-13</v>
      </c>
    </row>
    <row r="22" spans="1:22" x14ac:dyDescent="0.25">
      <c r="A22" s="26">
        <f>Wellpath!E22</f>
        <v>540</v>
      </c>
      <c r="B22" s="22">
        <v>0</v>
      </c>
      <c r="C22" s="22">
        <f>-SIN(Wellpath!$L22) / GField</f>
        <v>-5.9232000324002405E-3</v>
      </c>
      <c r="D22" s="22">
        <f>TAN(Dip) * SIN(Wellpath!$L22) * SIN(Wellpath!$O22) / GField</f>
        <v>3.6608215918105267E-3</v>
      </c>
      <c r="E22" s="20">
        <f>Model!$W$9*((drdp!B22+drdp!K22)*ABZ!$B22+(drdp!E22+drdp!N22)*ABZ!$C22+(drdp!H22+drdp!Q22)*ABZ!$D22)</f>
        <v>-7.095838730389769E-4</v>
      </c>
      <c r="F22" s="20">
        <f>Model!$W$9*((drdp!C22+drdp!L22)*ABZ!$B22+(drdp!F22+drdp!O22)*ABZ!$C22+(drdp!I22+drdp!R22)*ABZ!$D22)</f>
        <v>2.5517427255058799E-5</v>
      </c>
      <c r="G22" s="20">
        <f>Model!$W$9*((drdp!D22+drdp!M22)*ABZ!$B22+(drdp!G22+drdp!P22)*ABZ!$C22+(drdp!J22+drdp!S22)*ABZ!$D22)</f>
        <v>4.1287132451921426E-5</v>
      </c>
      <c r="H22" s="18">
        <f>Model!$W$9*((drdp!B22)*ABZ!$B22+(drdp!E22)*ABZ!$C22+(drdp!H22)*ABZ!$D22)</f>
        <v>-3.5479193651948845E-4</v>
      </c>
      <c r="I22" s="18">
        <f>Model!$W$9*((drdp!C22)*ABZ!$B22+(drdp!F22)*ABZ!$C22+(drdp!I22)*ABZ!$D22)</f>
        <v>1.27587136275294E-5</v>
      </c>
      <c r="J22" s="18">
        <f>Model!$W$9*((drdp!D22)*ABZ!$B22+(drdp!G22)*ABZ!$C22+(drdp!J22)*ABZ!$D22)</f>
        <v>2.0643566225960713E-5</v>
      </c>
      <c r="K22" s="21">
        <f>SUM(E$3:E21)+H22</f>
        <v>-4.7295017602887515E-4</v>
      </c>
      <c r="L22" s="21">
        <f>SUM(F$3:F21)+I22</f>
        <v>1.3816680372958224E-5</v>
      </c>
      <c r="M22" s="21">
        <f>SUM(G$3:G21)+J22</f>
        <v>2.2355353731481611E-5</v>
      </c>
      <c r="N22" s="21"/>
      <c r="O22" s="21"/>
      <c r="P22" s="21"/>
      <c r="Q22" s="19">
        <f t="shared" si="1"/>
        <v>2.23681869005744E-7</v>
      </c>
      <c r="R22" s="19">
        <f t="shared" si="1"/>
        <v>1.90900656528489E-10</v>
      </c>
      <c r="S22" s="19">
        <f t="shared" si="1"/>
        <v>4.9976184045966878E-10</v>
      </c>
      <c r="T22" s="19">
        <f t="shared" si="2"/>
        <v>-6.5346014145252963E-9</v>
      </c>
      <c r="U22" s="19">
        <f t="shared" si="3"/>
        <v>-1.0572968482491999E-8</v>
      </c>
      <c r="V22" s="19">
        <f t="shared" si="4"/>
        <v>3.0887677713230037E-10</v>
      </c>
    </row>
    <row r="23" spans="1:22" x14ac:dyDescent="0.25">
      <c r="A23" s="26">
        <f>Wellpath!E23</f>
        <v>570</v>
      </c>
      <c r="B23" s="22">
        <v>0</v>
      </c>
      <c r="C23" s="22">
        <f>-SIN(Wellpath!$L23) / GField</f>
        <v>-1.0357991936856607E-2</v>
      </c>
      <c r="D23" s="22">
        <f>TAN(Dip) * SIN(Wellpath!$L23) * SIN(Wellpath!$O23) / GField</f>
        <v>6.4017356028542392E-3</v>
      </c>
      <c r="E23" s="20">
        <f>Model!$W$9*((drdp!B23+drdp!K23)*ABZ!$B23+(drdp!E23+drdp!N23)*ABZ!$C23+(drdp!H23+drdp!Q23)*ABZ!$D23)</f>
        <v>-1.23653002508159E-3</v>
      </c>
      <c r="F23" s="20">
        <f>Model!$W$9*((drdp!C23+drdp!L23)*ABZ!$B23+(drdp!F23+drdp!O23)*ABZ!$C23+(drdp!I23+drdp!R23)*ABZ!$D23)</f>
        <v>7.8032446571705926E-5</v>
      </c>
      <c r="G23" s="20">
        <f>Model!$W$9*((drdp!D23+drdp!M23)*ABZ!$B23+(drdp!G23+drdp!P23)*ABZ!$C23+(drdp!J23+drdp!S23)*ABZ!$D23)</f>
        <v>1.2625630025122535E-4</v>
      </c>
      <c r="H23" s="18">
        <f>Model!$W$9*((drdp!B23)*ABZ!$B23+(drdp!E23)*ABZ!$C23+(drdp!H23)*ABZ!$D23)</f>
        <v>-6.1826501254079501E-4</v>
      </c>
      <c r="I23" s="18">
        <f>Model!$W$9*((drdp!C23)*ABZ!$B23+(drdp!F23)*ABZ!$C23+(drdp!I23)*ABZ!$D23)</f>
        <v>3.9016223285852963E-5</v>
      </c>
      <c r="J23" s="18">
        <f>Model!$W$9*((drdp!D23)*ABZ!$B23+(drdp!G23)*ABZ!$C23+(drdp!J23)*ABZ!$D23)</f>
        <v>6.3128150125612675E-5</v>
      </c>
      <c r="K23" s="21">
        <f>SUM(E$3:E22)+H23</f>
        <v>-1.4460071250891587E-3</v>
      </c>
      <c r="L23" s="21">
        <f>SUM(F$3:F22)+I23</f>
        <v>6.5591617286340589E-5</v>
      </c>
      <c r="M23" s="21">
        <f>SUM(G$3:G22)+J23</f>
        <v>1.06127070083055E-4</v>
      </c>
      <c r="N23" s="21"/>
      <c r="O23" s="21"/>
      <c r="P23" s="21"/>
      <c r="Q23" s="19">
        <f t="shared" si="1"/>
        <v>2.0909366058086139E-6</v>
      </c>
      <c r="R23" s="19">
        <f t="shared" si="1"/>
        <v>4.3022602582377739E-9</v>
      </c>
      <c r="S23" s="19">
        <f t="shared" si="1"/>
        <v>1.1262955004413667E-8</v>
      </c>
      <c r="T23" s="19">
        <f t="shared" si="2"/>
        <v>-9.4845945942169716E-8</v>
      </c>
      <c r="U23" s="19">
        <f t="shared" si="3"/>
        <v>-1.53460499504934E-7</v>
      </c>
      <c r="V23" s="19">
        <f t="shared" si="4"/>
        <v>6.9610461646083894E-9</v>
      </c>
    </row>
    <row r="24" spans="1:22" x14ac:dyDescent="0.25">
      <c r="A24" s="26">
        <f>Wellpath!E24</f>
        <v>600</v>
      </c>
      <c r="B24" s="22">
        <v>0</v>
      </c>
      <c r="C24" s="22">
        <f>-SIN(Wellpath!$L24) / GField</f>
        <v>-1.4773066814951392E-2</v>
      </c>
      <c r="D24" s="22">
        <f>TAN(Dip) * SIN(Wellpath!$L24) * SIN(Wellpath!$O24) / GField</f>
        <v>9.1304635463270532E-3</v>
      </c>
      <c r="E24" s="20">
        <f>Model!$W$9*((drdp!B24+drdp!K24)*ABZ!$B24+(drdp!E24+drdp!N24)*ABZ!$C24+(drdp!H24+drdp!Q24)*ABZ!$D24)</f>
        <v>-1.7540654369960899E-3</v>
      </c>
      <c r="F24" s="20">
        <f>Model!$W$9*((drdp!C24+drdp!L24)*ABZ!$B24+(drdp!F24+drdp!O24)*ABZ!$C24+(drdp!I24+drdp!R24)*ABZ!$D24)</f>
        <v>1.5873233706164934E-4</v>
      </c>
      <c r="G24" s="20">
        <f>Model!$W$9*((drdp!D24+drdp!M24)*ABZ!$B24+(drdp!G24+drdp!P24)*ABZ!$C24+(drdp!J24+drdp!S24)*ABZ!$D24)</f>
        <v>2.5682851798345427E-4</v>
      </c>
      <c r="H24" s="18">
        <f>Model!$W$9*((drdp!B24)*ABZ!$B24+(drdp!E24)*ABZ!$C24+(drdp!H24)*ABZ!$D24)</f>
        <v>-8.7703271849804494E-4</v>
      </c>
      <c r="I24" s="18">
        <f>Model!$W$9*((drdp!C24)*ABZ!$B24+(drdp!F24)*ABZ!$C24+(drdp!I24)*ABZ!$D24)</f>
        <v>7.936616853082467E-5</v>
      </c>
      <c r="J24" s="18">
        <f>Model!$W$9*((drdp!D24)*ABZ!$B24+(drdp!G24)*ABZ!$C24+(drdp!J24)*ABZ!$D24)</f>
        <v>1.2841425899172713E-4</v>
      </c>
      <c r="K24" s="21">
        <f>SUM(E$3:E23)+H24</f>
        <v>-2.9413048561279988E-3</v>
      </c>
      <c r="L24" s="21">
        <f>SUM(F$3:F23)+I24</f>
        <v>1.8397400910301822E-4</v>
      </c>
      <c r="M24" s="21">
        <f>SUM(G$3:G23)+J24</f>
        <v>2.9766947920039483E-4</v>
      </c>
      <c r="N24" s="21"/>
      <c r="O24" s="21"/>
      <c r="P24" s="21"/>
      <c r="Q24" s="19">
        <f t="shared" si="1"/>
        <v>8.6512742566821473E-6</v>
      </c>
      <c r="R24" s="19">
        <f t="shared" si="1"/>
        <v>3.3846436025437429E-8</v>
      </c>
      <c r="S24" s="19">
        <f t="shared" si="1"/>
        <v>8.8607118847434294E-8</v>
      </c>
      <c r="T24" s="19">
        <f t="shared" si="2"/>
        <v>-5.411236463760442E-7</v>
      </c>
      <c r="U24" s="19">
        <f t="shared" si="3"/>
        <v>-8.7553668469321368E-7</v>
      </c>
      <c r="V24" s="19">
        <f t="shared" si="4"/>
        <v>5.4763447476104129E-8</v>
      </c>
    </row>
    <row r="25" spans="1:22" x14ac:dyDescent="0.25">
      <c r="A25" s="26">
        <f>Wellpath!E25</f>
        <v>630</v>
      </c>
      <c r="B25" s="22">
        <v>0</v>
      </c>
      <c r="C25" s="22">
        <f>-SIN(Wellpath!$L25) / GField</f>
        <v>-1.9160020320717688E-2</v>
      </c>
      <c r="D25" s="22">
        <f>TAN(Dip) * SIN(Wellpath!$L25) * SIN(Wellpath!$O25) / GField</f>
        <v>1.1841811133497809E-2</v>
      </c>
      <c r="E25" s="20">
        <f>Model!$W$9*((drdp!B25+drdp!K25)*ABZ!$B25+(drdp!E25+drdp!N25)*ABZ!$C25+(drdp!H25+drdp!Q25)*ABZ!$D25)</f>
        <v>-2.2582513518013799E-3</v>
      </c>
      <c r="F25" s="20">
        <f>Model!$W$9*((drdp!C25+drdp!L25)*ABZ!$B25+(drdp!F25+drdp!O25)*ABZ!$C25+(drdp!I25+drdp!R25)*ABZ!$D25)</f>
        <v>2.670029238303343E-4</v>
      </c>
      <c r="G25" s="20">
        <f>Model!$W$9*((drdp!D25+drdp!M25)*ABZ!$B25+(drdp!G25+drdp!P25)*ABZ!$C25+(drdp!J25+drdp!S25)*ABZ!$D25)</f>
        <v>4.3201005223000497E-4</v>
      </c>
      <c r="H25" s="18">
        <f>Model!$W$9*((drdp!B25)*ABZ!$B25+(drdp!E25)*ABZ!$C25+(drdp!H25)*ABZ!$D25)</f>
        <v>-1.1291256759006899E-3</v>
      </c>
      <c r="I25" s="18">
        <f>Model!$W$9*((drdp!C25)*ABZ!$B25+(drdp!F25)*ABZ!$C25+(drdp!I25)*ABZ!$D25)</f>
        <v>1.3350146191516715E-4</v>
      </c>
      <c r="J25" s="18">
        <f>Model!$W$9*((drdp!D25)*ABZ!$B25+(drdp!G25)*ABZ!$C25+(drdp!J25)*ABZ!$D25)</f>
        <v>2.1600502611500248E-4</v>
      </c>
      <c r="K25" s="21">
        <f>SUM(E$3:E24)+H25</f>
        <v>-4.9474632505267339E-3</v>
      </c>
      <c r="L25" s="21">
        <f>SUM(F$3:F24)+I25</f>
        <v>3.9684163954901004E-4</v>
      </c>
      <c r="M25" s="21">
        <f>SUM(G$3:G24)+J25</f>
        <v>6.4208876430712439E-4</v>
      </c>
      <c r="N25" s="21"/>
      <c r="O25" s="21"/>
      <c r="P25" s="21"/>
      <c r="Q25" s="19">
        <f t="shared" si="1"/>
        <v>2.4477392615312555E-5</v>
      </c>
      <c r="R25" s="19">
        <f t="shared" si="1"/>
        <v>1.5748328687994641E-7</v>
      </c>
      <c r="S25" s="19">
        <f t="shared" si="1"/>
        <v>4.1227798124944995E-7</v>
      </c>
      <c r="T25" s="19">
        <f t="shared" si="2"/>
        <v>-1.9633594279475038E-6</v>
      </c>
      <c r="U25" s="19">
        <f t="shared" si="3"/>
        <v>-3.1767105649856196E-6</v>
      </c>
      <c r="V25" s="19">
        <f t="shared" si="4"/>
        <v>2.5480755796363711E-7</v>
      </c>
    </row>
    <row r="26" spans="1:22" x14ac:dyDescent="0.25">
      <c r="A26" s="26">
        <f>Wellpath!E26</f>
        <v>660</v>
      </c>
      <c r="B26" s="22">
        <v>0</v>
      </c>
      <c r="C26" s="22">
        <f>-SIN(Wellpath!$L26) / GField</f>
        <v>-2.3510501638819133E-2</v>
      </c>
      <c r="D26" s="22">
        <f>TAN(Dip) * SIN(Wellpath!$L26) * SIN(Wellpath!$O26) / GField</f>
        <v>1.4530617160131407E-2</v>
      </c>
      <c r="E26" s="20">
        <f>Model!$W$9*((drdp!B26+drdp!K26)*ABZ!$B26+(drdp!E26+drdp!N26)*ABZ!$C26+(drdp!H26+drdp!Q26)*ABZ!$D26)</f>
        <v>-2.7452506102500144E-3</v>
      </c>
      <c r="F26" s="20">
        <f>Model!$W$9*((drdp!C26+drdp!L26)*ABZ!$B26+(drdp!F26+drdp!O26)*ABZ!$C26+(drdp!I26+drdp!R26)*ABZ!$D26)</f>
        <v>4.0202020233688358E-4</v>
      </c>
      <c r="G26" s="20">
        <f>Model!$W$9*((drdp!D26+drdp!M26)*ABZ!$B26+(drdp!G26+drdp!P26)*ABZ!$C26+(drdp!J26+drdp!S26)*ABZ!$D26)</f>
        <v>6.5046766573775903E-4</v>
      </c>
      <c r="H26" s="18">
        <f>Model!$W$9*((drdp!B26)*ABZ!$B26+(drdp!E26)*ABZ!$C26+(drdp!H26)*ABZ!$D26)</f>
        <v>-1.3726253051250072E-3</v>
      </c>
      <c r="I26" s="18">
        <f>Model!$W$9*((drdp!C26)*ABZ!$B26+(drdp!F26)*ABZ!$C26+(drdp!I26)*ABZ!$D26)</f>
        <v>2.0101010116844179E-4</v>
      </c>
      <c r="J26" s="18">
        <f>Model!$W$9*((drdp!D26)*ABZ!$B26+(drdp!G26)*ABZ!$C26+(drdp!J26)*ABZ!$D26)</f>
        <v>3.2523383286887952E-4</v>
      </c>
      <c r="K26" s="21">
        <f>SUM(E$3:E25)+H26</f>
        <v>-7.4492142315524309E-3</v>
      </c>
      <c r="L26" s="21">
        <f>SUM(F$3:F25)+I26</f>
        <v>7.3135320263261893E-4</v>
      </c>
      <c r="M26" s="21">
        <f>SUM(G$3:G25)+J26</f>
        <v>1.1833276232910066E-3</v>
      </c>
      <c r="N26" s="21"/>
      <c r="O26" s="21"/>
      <c r="P26" s="21"/>
      <c r="Q26" s="19">
        <f t="shared" si="1"/>
        <v>5.5490792667563273E-5</v>
      </c>
      <c r="R26" s="19">
        <f t="shared" si="1"/>
        <v>5.3487750700098859E-7</v>
      </c>
      <c r="S26" s="19">
        <f t="shared" si="1"/>
        <v>1.4002642640435423E-6</v>
      </c>
      <c r="T26" s="19">
        <f t="shared" si="2"/>
        <v>-5.4480066853423535E-6</v>
      </c>
      <c r="U26" s="19">
        <f t="shared" si="3"/>
        <v>-8.8148609720084792E-6</v>
      </c>
      <c r="V26" s="19">
        <f t="shared" si="4"/>
        <v>8.6543044705752288E-7</v>
      </c>
    </row>
    <row r="27" spans="1:22" x14ac:dyDescent="0.25">
      <c r="A27" s="26">
        <f>Wellpath!E27</f>
        <v>690</v>
      </c>
      <c r="B27" s="22">
        <v>0</v>
      </c>
      <c r="C27" s="22">
        <f>-SIN(Wellpath!$L27) / GField</f>
        <v>-2.7816229380801527E-2</v>
      </c>
      <c r="D27" s="22">
        <f>TAN(Dip) * SIN(Wellpath!$L27) * SIN(Wellpath!$O27) / GField</f>
        <v>1.7191763331134403E-2</v>
      </c>
      <c r="E27" s="20">
        <f>Model!$W$9*((drdp!B27+drdp!K27)*ABZ!$B27+(drdp!E27+drdp!N27)*ABZ!$C27+(drdp!H27+drdp!Q27)*ABZ!$D27)</f>
        <v>-3.2113568539270071E-3</v>
      </c>
      <c r="F27" s="20">
        <f>Model!$W$9*((drdp!C27+drdp!L27)*ABZ!$B27+(drdp!F27+drdp!O27)*ABZ!$C27+(drdp!I27+drdp!R27)*ABZ!$D27)</f>
        <v>5.6275660956620055E-4</v>
      </c>
      <c r="G27" s="20">
        <f>Model!$W$9*((drdp!D27+drdp!M27)*ABZ!$B27+(drdp!G27+drdp!P27)*ABZ!$C27+(drdp!J27+drdp!S27)*ABZ!$D27)</f>
        <v>9.1053876415960887E-4</v>
      </c>
      <c r="H27" s="18">
        <f>Model!$W$9*((drdp!B27)*ABZ!$B27+(drdp!E27)*ABZ!$C27+(drdp!H27)*ABZ!$D27)</f>
        <v>-1.6056784269635035E-3</v>
      </c>
      <c r="I27" s="18">
        <f>Model!$W$9*((drdp!C27)*ABZ!$B27+(drdp!F27)*ABZ!$C27+(drdp!I27)*ABZ!$D27)</f>
        <v>2.8137830478310028E-4</v>
      </c>
      <c r="J27" s="18">
        <f>Model!$W$9*((drdp!D27)*ABZ!$B27+(drdp!G27)*ABZ!$C27+(drdp!J27)*ABZ!$D27)</f>
        <v>4.5526938207980443E-4</v>
      </c>
      <c r="K27" s="21">
        <f>SUM(E$3:E26)+H27</f>
        <v>-1.0427517963640942E-2</v>
      </c>
      <c r="L27" s="21">
        <f>SUM(F$3:F26)+I27</f>
        <v>1.2137416085841611E-3</v>
      </c>
      <c r="M27" s="21">
        <f>SUM(G$3:G26)+J27</f>
        <v>1.9638308382396905E-3</v>
      </c>
      <c r="N27" s="21"/>
      <c r="O27" s="21"/>
      <c r="P27" s="21"/>
      <c r="Q27" s="19">
        <f t="shared" si="1"/>
        <v>1.0873313088205453E-4</v>
      </c>
      <c r="R27" s="19">
        <f t="shared" si="1"/>
        <v>1.4731686924084669E-6</v>
      </c>
      <c r="S27" s="19">
        <f t="shared" si="1"/>
        <v>3.8566315612212053E-6</v>
      </c>
      <c r="T27" s="19">
        <f t="shared" si="2"/>
        <v>-1.2656312426729794E-5</v>
      </c>
      <c r="U27" s="19">
        <f t="shared" si="3"/>
        <v>-2.0477881343296423E-5</v>
      </c>
      <c r="V27" s="19">
        <f t="shared" si="4"/>
        <v>2.3835832005922234E-6</v>
      </c>
    </row>
    <row r="28" spans="1:22" x14ac:dyDescent="0.25">
      <c r="A28" s="26">
        <f>Wellpath!E28</f>
        <v>720</v>
      </c>
      <c r="B28" s="22">
        <v>0</v>
      </c>
      <c r="C28" s="22">
        <f>-SIN(Wellpath!$L28) / GField</f>
        <v>-3.2069007349186433E-2</v>
      </c>
      <c r="D28" s="22">
        <f>TAN(Dip) * SIN(Wellpath!$L28) * SIN(Wellpath!$O28) / GField</f>
        <v>1.9820184003520633E-2</v>
      </c>
      <c r="E28" s="20">
        <f>Model!$W$9*((drdp!B28+drdp!K28)*ABZ!$B28+(drdp!E28+drdp!N28)*ABZ!$C28+(drdp!H28+drdp!Q28)*ABZ!$D28)</f>
        <v>-3.65302273287533E-3</v>
      </c>
      <c r="F28" s="20">
        <f>Model!$W$9*((drdp!C28+drdp!L28)*ABZ!$B28+(drdp!F28+drdp!O28)*ABZ!$C28+(drdp!I28+drdp!R28)*ABZ!$D28)</f>
        <v>7.4798884440397339E-4</v>
      </c>
      <c r="G28" s="20">
        <f>Model!$W$9*((drdp!D28+drdp!M28)*ABZ!$B28+(drdp!G28+drdp!P28)*ABZ!$C28+(drdp!J28+drdp!S28)*ABZ!$D28)</f>
        <v>1.210244049401341E-3</v>
      </c>
      <c r="H28" s="18">
        <f>Model!$W$9*((drdp!B28)*ABZ!$B28+(drdp!E28)*ABZ!$C28+(drdp!H28)*ABZ!$D28)</f>
        <v>-1.826511366437665E-3</v>
      </c>
      <c r="I28" s="18">
        <f>Model!$W$9*((drdp!C28)*ABZ!$B28+(drdp!F28)*ABZ!$C28+(drdp!I28)*ABZ!$D28)</f>
        <v>3.7399442220198669E-4</v>
      </c>
      <c r="J28" s="18">
        <f>Model!$W$9*((drdp!D28)*ABZ!$B28+(drdp!G28)*ABZ!$C28+(drdp!J28)*ABZ!$D28)</f>
        <v>6.0512202470067048E-4</v>
      </c>
      <c r="K28" s="21">
        <f>SUM(E$3:E27)+H28</f>
        <v>-1.385970775704211E-2</v>
      </c>
      <c r="L28" s="21">
        <f>SUM(F$3:F27)+I28</f>
        <v>1.869114335569248E-3</v>
      </c>
      <c r="M28" s="21">
        <f>SUM(G$3:G27)+J28</f>
        <v>3.0242222450201652E-3</v>
      </c>
      <c r="N28" s="21"/>
      <c r="O28" s="21"/>
      <c r="P28" s="21"/>
      <c r="Q28" s="19">
        <f t="shared" si="1"/>
        <v>1.9209149911061325E-4</v>
      </c>
      <c r="R28" s="19">
        <f t="shared" si="1"/>
        <v>3.4935883994304713E-6</v>
      </c>
      <c r="S28" s="19">
        <f t="shared" si="1"/>
        <v>9.1459201872748084E-6</v>
      </c>
      <c r="T28" s="19">
        <f t="shared" si="2"/>
        <v>-2.5905378455487716E-5</v>
      </c>
      <c r="U28" s="19">
        <f t="shared" si="3"/>
        <v>-4.1914836508325287E-5</v>
      </c>
      <c r="V28" s="19">
        <f t="shared" si="4"/>
        <v>5.6526171521146055E-6</v>
      </c>
    </row>
    <row r="29" spans="1:22" x14ac:dyDescent="0.25">
      <c r="A29" s="26">
        <f>Wellpath!E29</f>
        <v>750</v>
      </c>
      <c r="B29" s="22">
        <v>0</v>
      </c>
      <c r="C29" s="22">
        <f>-SIN(Wellpath!$L29) / GField</f>
        <v>-3.6260740139398943E-2</v>
      </c>
      <c r="D29" s="22">
        <f>TAN(Dip) * SIN(Wellpath!$L29) * SIN(Wellpath!$O29) / GField</f>
        <v>2.2410875829150547E-2</v>
      </c>
      <c r="E29" s="20">
        <f>Model!$W$9*((drdp!B29+drdp!K29)*ABZ!$B29+(drdp!E29+drdp!N29)*ABZ!$C29+(drdp!H29+drdp!Q29)*ABZ!$D29)</f>
        <v>-4.0668869030710377E-3</v>
      </c>
      <c r="F29" s="20">
        <f>Model!$W$9*((drdp!C29+drdp!L29)*ABZ!$B29+(drdp!F29+drdp!O29)*ABZ!$C29+(drdp!I29+drdp!R29)*ABZ!$D29)</f>
        <v>9.5630717769680594E-4</v>
      </c>
      <c r="G29" s="20">
        <f>Model!$W$9*((drdp!D29+drdp!M29)*ABZ!$B29+(drdp!G29+drdp!P29)*ABZ!$C29+(drdp!J29+drdp!S29)*ABZ!$D29)</f>
        <v>1.5473025832752675E-3</v>
      </c>
      <c r="H29" s="18">
        <f>Model!$W$9*((drdp!B29)*ABZ!$B29+(drdp!E29)*ABZ!$C29+(drdp!H29)*ABZ!$D29)</f>
        <v>-2.0334434515355188E-3</v>
      </c>
      <c r="I29" s="18">
        <f>Model!$W$9*((drdp!C29)*ABZ!$B29+(drdp!F29)*ABZ!$C29+(drdp!I29)*ABZ!$D29)</f>
        <v>4.7815358884840297E-4</v>
      </c>
      <c r="J29" s="18">
        <f>Model!$W$9*((drdp!D29)*ABZ!$B29+(drdp!G29)*ABZ!$C29+(drdp!J29)*ABZ!$D29)</f>
        <v>7.7365129163763373E-4</v>
      </c>
      <c r="K29" s="21">
        <f>SUM(E$3:E28)+H29</f>
        <v>-1.7719662575015296E-2</v>
      </c>
      <c r="L29" s="21">
        <f>SUM(F$3:F28)+I29</f>
        <v>2.7212623466196374E-3</v>
      </c>
      <c r="M29" s="21">
        <f>SUM(G$3:G28)+J29</f>
        <v>4.4029955613584691E-3</v>
      </c>
      <c r="N29" s="21"/>
      <c r="O29" s="21"/>
      <c r="P29" s="21"/>
      <c r="Q29" s="19">
        <f t="shared" si="1"/>
        <v>3.1398644177239773E-4</v>
      </c>
      <c r="R29" s="19">
        <f t="shared" si="1"/>
        <v>7.4052687591298153E-6</v>
      </c>
      <c r="S29" s="19">
        <f t="shared" si="1"/>
        <v>1.9386369913342379E-5</v>
      </c>
      <c r="T29" s="19">
        <f t="shared" si="2"/>
        <v>-4.8219850560194292E-5</v>
      </c>
      <c r="U29" s="19">
        <f t="shared" si="3"/>
        <v>-7.8019595666562136E-5</v>
      </c>
      <c r="V29" s="19">
        <f t="shared" si="4"/>
        <v>1.1981706033458195E-5</v>
      </c>
    </row>
    <row r="30" spans="1:22" x14ac:dyDescent="0.25">
      <c r="A30" s="26">
        <f>Wellpath!E30</f>
        <v>780</v>
      </c>
      <c r="B30" s="22">
        <v>0</v>
      </c>
      <c r="C30" s="22">
        <f>-SIN(Wellpath!$L30) / GField</f>
        <v>-4.0383448549830364E-2</v>
      </c>
      <c r="D30" s="22">
        <f>TAN(Dip) * SIN(Wellpath!$L30) * SIN(Wellpath!$O30) / GField</f>
        <v>2.4958907278888758E-2</v>
      </c>
      <c r="E30" s="20">
        <f>Model!$W$9*((drdp!B30+drdp!K30)*ABZ!$B30+(drdp!E30+drdp!N30)*ABZ!$C30+(drdp!H30+drdp!Q30)*ABZ!$D30)</f>
        <v>-4.449799608280923E-3</v>
      </c>
      <c r="F30" s="20">
        <f>Model!$W$9*((drdp!C30+drdp!L30)*ABZ!$B30+(drdp!F30+drdp!O30)*ABZ!$C30+(drdp!I30+drdp!R30)*ABZ!$D30)</f>
        <v>1.1861261811422909E-3</v>
      </c>
      <c r="G30" s="20">
        <f>Model!$W$9*((drdp!D30+drdp!M30)*ABZ!$B30+(drdp!G30+drdp!P30)*ABZ!$C30+(drdp!J30+drdp!S30)*ABZ!$D30)</f>
        <v>1.9191491468171003E-3</v>
      </c>
      <c r="H30" s="18">
        <f>Model!$W$9*((drdp!B30)*ABZ!$B30+(drdp!E30)*ABZ!$C30+(drdp!H30)*ABZ!$D30)</f>
        <v>-2.2248998041404615E-3</v>
      </c>
      <c r="I30" s="18">
        <f>Model!$W$9*((drdp!C30)*ABZ!$B30+(drdp!F30)*ABZ!$C30+(drdp!I30)*ABZ!$D30)</f>
        <v>5.9306309057114543E-4</v>
      </c>
      <c r="J30" s="18">
        <f>Model!$W$9*((drdp!D30)*ABZ!$B30+(drdp!G30)*ABZ!$C30+(drdp!J30)*ABZ!$D30)</f>
        <v>9.5957457340855017E-4</v>
      </c>
      <c r="K30" s="21">
        <f>SUM(E$3:E29)+H30</f>
        <v>-2.1978005830691275E-2</v>
      </c>
      <c r="L30" s="21">
        <f>SUM(F$3:F29)+I30</f>
        <v>3.7924790260391861E-3</v>
      </c>
      <c r="M30" s="21">
        <f>SUM(G$3:G29)+J30</f>
        <v>6.1362214264046528E-3</v>
      </c>
      <c r="N30" s="21"/>
      <c r="O30" s="21"/>
      <c r="P30" s="21"/>
      <c r="Q30" s="19">
        <f t="shared" si="1"/>
        <v>4.8303274029389969E-4</v>
      </c>
      <c r="R30" s="19">
        <f t="shared" si="1"/>
        <v>1.4382897162947134E-5</v>
      </c>
      <c r="S30" s="19">
        <f t="shared" si="1"/>
        <v>3.7653213393867552E-5</v>
      </c>
      <c r="T30" s="19">
        <f t="shared" si="2"/>
        <v>-8.3351126147063602E-5</v>
      </c>
      <c r="U30" s="19">
        <f t="shared" si="3"/>
        <v>-1.3486191028793418E-4</v>
      </c>
      <c r="V30" s="19">
        <f t="shared" si="4"/>
        <v>2.3271491058771904E-5</v>
      </c>
    </row>
    <row r="31" spans="1:22" x14ac:dyDescent="0.25">
      <c r="A31" s="26">
        <f>Wellpath!E31</f>
        <v>810</v>
      </c>
      <c r="B31" s="22">
        <v>0</v>
      </c>
      <c r="C31" s="22">
        <f>-SIN(Wellpath!$L31) / GField</f>
        <v>-4.4429284770702016E-2</v>
      </c>
      <c r="D31" s="22">
        <f>TAN(Dip) * SIN(Wellpath!$L31) * SIN(Wellpath!$O31) / GField</f>
        <v>2.7459428030050054E-2</v>
      </c>
      <c r="E31" s="20">
        <f>Model!$W$9*((drdp!B31+drdp!K31)*ABZ!$B31+(drdp!E31+drdp!N31)*ABZ!$C31+(drdp!H31+drdp!Q31)*ABZ!$D31)</f>
        <v>-4.7988466516093271E-3</v>
      </c>
      <c r="F31" s="20">
        <f>Model!$W$9*((drdp!C31+drdp!L31)*ABZ!$B31+(drdp!F31+drdp!O31)*ABZ!$C31+(drdp!I31+drdp!R31)*ABZ!$D31)</f>
        <v>1.4356967933556995E-3</v>
      </c>
      <c r="G31" s="20">
        <f>Model!$W$9*((drdp!D31+drdp!M31)*ABZ!$B31+(drdp!G31+drdp!P31)*ABZ!$C31+(drdp!J31+drdp!S31)*ABZ!$D31)</f>
        <v>2.322953763151192E-3</v>
      </c>
      <c r="H31" s="18">
        <f>Model!$W$9*((drdp!B31)*ABZ!$B31+(drdp!E31)*ABZ!$C31+(drdp!H31)*ABZ!$D31)</f>
        <v>-2.3994233258046636E-3</v>
      </c>
      <c r="I31" s="18">
        <f>Model!$W$9*((drdp!C31)*ABZ!$B31+(drdp!F31)*ABZ!$C31+(drdp!I31)*ABZ!$D31)</f>
        <v>7.1784839667784974E-4</v>
      </c>
      <c r="J31" s="18">
        <f>Model!$W$9*((drdp!D31)*ABZ!$B31+(drdp!G31)*ABZ!$C31+(drdp!J31)*ABZ!$D31)</f>
        <v>1.161476881575596E-3</v>
      </c>
      <c r="K31" s="21">
        <f>SUM(E$3:E30)+H31</f>
        <v>-2.6602328960636398E-2</v>
      </c>
      <c r="L31" s="21">
        <f>SUM(F$3:F30)+I31</f>
        <v>5.1033905132881812E-3</v>
      </c>
      <c r="M31" s="21">
        <f>SUM(G$3:G30)+J31</f>
        <v>8.2572728813887983E-3</v>
      </c>
      <c r="N31" s="21"/>
      <c r="O31" s="21"/>
      <c r="P31" s="21"/>
      <c r="Q31" s="19">
        <f t="shared" si="1"/>
        <v>7.0768390612991402E-4</v>
      </c>
      <c r="R31" s="19">
        <f t="shared" si="1"/>
        <v>2.6044594731119807E-5</v>
      </c>
      <c r="S31" s="19">
        <f t="shared" si="1"/>
        <v>6.8182555437718868E-5</v>
      </c>
      <c r="T31" s="19">
        <f t="shared" si="2"/>
        <v>-1.3576207324908325E-4</v>
      </c>
      <c r="U31" s="19">
        <f t="shared" si="3"/>
        <v>-2.1966268950844678E-4</v>
      </c>
      <c r="V31" s="19">
        <f t="shared" si="4"/>
        <v>4.2140088088511359E-5</v>
      </c>
    </row>
    <row r="32" spans="1:22" x14ac:dyDescent="0.25">
      <c r="A32" s="26">
        <f>Wellpath!E32</f>
        <v>840</v>
      </c>
      <c r="B32" s="22">
        <v>0</v>
      </c>
      <c r="C32" s="22">
        <f>-SIN(Wellpath!$L32) / GField</f>
        <v>-4.8390547322817168E-2</v>
      </c>
      <c r="D32" s="22">
        <f>TAN(Dip) * SIN(Wellpath!$L32) * SIN(Wellpath!$O32) / GField</f>
        <v>2.9907678199264282E-2</v>
      </c>
      <c r="E32" s="20">
        <f>Model!$W$9*((drdp!B32+drdp!K32)*ABZ!$B32+(drdp!E32+drdp!N32)*ABZ!$C32+(drdp!H32+drdp!Q32)*ABZ!$D32)</f>
        <v>-5.1113715742961505E-3</v>
      </c>
      <c r="F32" s="20">
        <f>Model!$W$9*((drdp!C32+drdp!L32)*ABZ!$B32+(drdp!F32+drdp!O32)*ABZ!$C32+(drdp!I32+drdp!R32)*ABZ!$D32)</f>
        <v>1.703119631283232E-3</v>
      </c>
      <c r="G32" s="20">
        <f>Model!$W$9*((drdp!D32+drdp!M32)*ABZ!$B32+(drdp!G32+drdp!P32)*ABZ!$C32+(drdp!J32+drdp!S32)*ABZ!$D32)</f>
        <v>2.7556432353233471E-3</v>
      </c>
      <c r="H32" s="18">
        <f>Model!$W$9*((drdp!B32)*ABZ!$B32+(drdp!E32)*ABZ!$C32+(drdp!H32)*ABZ!$D32)</f>
        <v>-2.5556857871480753E-3</v>
      </c>
      <c r="I32" s="18">
        <f>Model!$W$9*((drdp!C32)*ABZ!$B32+(drdp!F32)*ABZ!$C32+(drdp!I32)*ABZ!$D32)</f>
        <v>8.5155981564161598E-4</v>
      </c>
      <c r="J32" s="18">
        <f>Model!$W$9*((drdp!D32)*ABZ!$B32+(drdp!G32)*ABZ!$C32+(drdp!J32)*ABZ!$D32)</f>
        <v>1.3778216176616735E-3</v>
      </c>
      <c r="K32" s="21">
        <f>SUM(E$3:E31)+H32</f>
        <v>-3.1557438073589142E-2</v>
      </c>
      <c r="L32" s="21">
        <f>SUM(F$3:F31)+I32</f>
        <v>6.6727987256076466E-3</v>
      </c>
      <c r="M32" s="21">
        <f>SUM(G$3:G31)+J32</f>
        <v>1.0796571380626068E-2</v>
      </c>
      <c r="N32" s="21"/>
      <c r="O32" s="21"/>
      <c r="P32" s="21"/>
      <c r="Q32" s="19">
        <f t="shared" si="1"/>
        <v>9.958718977684136E-4</v>
      </c>
      <c r="R32" s="19">
        <f t="shared" si="1"/>
        <v>4.452624283247103E-5</v>
      </c>
      <c r="S32" s="19">
        <f t="shared" si="1"/>
        <v>1.165659535769539E-4</v>
      </c>
      <c r="T32" s="19">
        <f t="shared" si="2"/>
        <v>-2.1057643256088785E-4</v>
      </c>
      <c r="U32" s="19">
        <f t="shared" si="3"/>
        <v>-3.40712132751192E-4</v>
      </c>
      <c r="V32" s="19">
        <f t="shared" si="4"/>
        <v>7.2043347749573618E-5</v>
      </c>
    </row>
    <row r="33" spans="1:22" x14ac:dyDescent="0.25">
      <c r="A33" s="26">
        <f>Wellpath!E33</f>
        <v>870</v>
      </c>
      <c r="B33" s="22">
        <v>0</v>
      </c>
      <c r="C33" s="22">
        <f>-SIN(Wellpath!$L33) / GField</f>
        <v>-5.2259695717764412E-2</v>
      </c>
      <c r="D33" s="22">
        <f>TAN(Dip) * SIN(Wellpath!$L33) * SIN(Wellpath!$O33) / GField</f>
        <v>3.2298997403184898E-2</v>
      </c>
      <c r="E33" s="20">
        <f>Model!$W$9*((drdp!B33+drdp!K33)*ABZ!$B33+(drdp!E33+drdp!N33)*ABZ!$C33+(drdp!H33+drdp!Q33)*ABZ!$D33)</f>
        <v>-5.3849958729720402E-3</v>
      </c>
      <c r="F33" s="20">
        <f>Model!$W$9*((drdp!C33+drdp!L33)*ABZ!$B33+(drdp!F33+drdp!O33)*ABZ!$C33+(drdp!I33+drdp!R33)*ABZ!$D33)</f>
        <v>1.9863594456539344E-3</v>
      </c>
      <c r="G33" s="20">
        <f>Model!$W$9*((drdp!D33+drdp!M33)*ABZ!$B33+(drdp!G33+drdp!P33)*ABZ!$C33+(drdp!J33+drdp!S33)*ABZ!$D33)</f>
        <v>3.2139245351852867E-3</v>
      </c>
      <c r="H33" s="18">
        <f>Model!$W$9*((drdp!B33)*ABZ!$B33+(drdp!E33)*ABZ!$C33+(drdp!H33)*ABZ!$D33)</f>
        <v>-2.6924979364860201E-3</v>
      </c>
      <c r="I33" s="18">
        <f>Model!$W$9*((drdp!C33)*ABZ!$B33+(drdp!F33)*ABZ!$C33+(drdp!I33)*ABZ!$D33)</f>
        <v>9.9317972282696718E-4</v>
      </c>
      <c r="J33" s="18">
        <f>Model!$W$9*((drdp!D33)*ABZ!$B33+(drdp!G33)*ABZ!$C33+(drdp!J33)*ABZ!$D33)</f>
        <v>1.6069622675926433E-3</v>
      </c>
      <c r="K33" s="21">
        <f>SUM(E$3:E32)+H33</f>
        <v>-3.6805621797223236E-2</v>
      </c>
      <c r="L33" s="21">
        <f>SUM(F$3:F32)+I33</f>
        <v>8.5175382640762295E-3</v>
      </c>
      <c r="M33" s="21">
        <f>SUM(G$3:G32)+J33</f>
        <v>1.3781355265880386E-2</v>
      </c>
      <c r="N33" s="21"/>
      <c r="O33" s="21"/>
      <c r="P33" s="21"/>
      <c r="Q33" s="19">
        <f t="shared" si="1"/>
        <v>1.354653795880234E-3</v>
      </c>
      <c r="R33" s="19">
        <f t="shared" si="1"/>
        <v>7.2548458080002706E-5</v>
      </c>
      <c r="S33" s="19">
        <f t="shared" si="1"/>
        <v>1.8992575296440903E-4</v>
      </c>
      <c r="T33" s="19">
        <f t="shared" si="2"/>
        <v>-3.1349329199096702E-4</v>
      </c>
      <c r="U33" s="19">
        <f t="shared" si="3"/>
        <v>-5.0723134976916439E-4</v>
      </c>
      <c r="V33" s="19">
        <f t="shared" si="4"/>
        <v>1.1738322080796463E-4</v>
      </c>
    </row>
    <row r="34" spans="1:22" x14ac:dyDescent="0.25">
      <c r="A34" s="26">
        <f>Wellpath!E34</f>
        <v>900</v>
      </c>
      <c r="B34" s="22">
        <v>0</v>
      </c>
      <c r="C34" s="22">
        <f>-SIN(Wellpath!$L34) / GField</f>
        <v>-5.6029364811665976E-2</v>
      </c>
      <c r="D34" s="22">
        <f>TAN(Dip) * SIN(Wellpath!$L34) * SIN(Wellpath!$O34) / GField</f>
        <v>3.4628833629793555E-2</v>
      </c>
      <c r="E34" s="20">
        <f>Model!$W$9*((drdp!B34+drdp!K34)*ABZ!$B34+(drdp!E34+drdp!N34)*ABZ!$C34+(drdp!H34+drdp!Q34)*ABZ!$D34)</f>
        <v>-5.6176371015052044E-3</v>
      </c>
      <c r="F34" s="20">
        <f>Model!$W$9*((drdp!C34+drdp!L34)*ABZ!$B34+(drdp!F34+drdp!O34)*ABZ!$C34+(drdp!I34+drdp!R34)*ABZ!$D34)</f>
        <v>2.2832606104555716E-3</v>
      </c>
      <c r="G34" s="20">
        <f>Model!$W$9*((drdp!D34+drdp!M34)*ABZ!$B34+(drdp!G34+drdp!P34)*ABZ!$C34+(drdp!J34+drdp!S34)*ABZ!$D34)</f>
        <v>3.6943098653272506E-3</v>
      </c>
      <c r="H34" s="18">
        <f>Model!$W$9*((drdp!B34)*ABZ!$B34+(drdp!E34)*ABZ!$C34+(drdp!H34)*ABZ!$D34)</f>
        <v>-2.8088185507526022E-3</v>
      </c>
      <c r="I34" s="18">
        <f>Model!$W$9*((drdp!C34)*ABZ!$B34+(drdp!F34)*ABZ!$C34+(drdp!I34)*ABZ!$D34)</f>
        <v>1.1416303052277858E-3</v>
      </c>
      <c r="J34" s="18">
        <f>Model!$W$9*((drdp!D34)*ABZ!$B34+(drdp!G34)*ABZ!$C34+(drdp!J34)*ABZ!$D34)</f>
        <v>1.8471549326636253E-3</v>
      </c>
      <c r="K34" s="21">
        <f>SUM(E$3:E33)+H34</f>
        <v>-4.2306938284461852E-2</v>
      </c>
      <c r="L34" s="21">
        <f>SUM(F$3:F33)+I34</f>
        <v>1.0652348292130982E-2</v>
      </c>
      <c r="M34" s="21">
        <f>SUM(G$3:G33)+J34</f>
        <v>1.7235472466136655E-2</v>
      </c>
      <c r="N34" s="21"/>
      <c r="O34" s="21"/>
      <c r="P34" s="21"/>
      <c r="Q34" s="19">
        <f t="shared" si="1"/>
        <v>1.789877027005264E-3</v>
      </c>
      <c r="R34" s="19">
        <f t="shared" si="1"/>
        <v>1.1347252413686584E-4</v>
      </c>
      <c r="S34" s="19">
        <f t="shared" si="1"/>
        <v>2.9706151113095478E-4</v>
      </c>
      <c r="T34" s="19">
        <f t="shared" si="2"/>
        <v>-4.5066824177977804E-4</v>
      </c>
      <c r="U34" s="19">
        <f t="shared" si="3"/>
        <v>-7.2918006992838498E-4</v>
      </c>
      <c r="V34" s="19">
        <f t="shared" si="4"/>
        <v>1.8359825568872135E-4</v>
      </c>
    </row>
    <row r="35" spans="1:22" x14ac:dyDescent="0.25">
      <c r="A35" s="26">
        <f>Wellpath!E35</f>
        <v>930</v>
      </c>
      <c r="B35" s="22">
        <v>0</v>
      </c>
      <c r="C35" s="22">
        <f>-SIN(Wellpath!$L35) / GField</f>
        <v>-5.9692378825147607E-2</v>
      </c>
      <c r="D35" s="22">
        <f>TAN(Dip) * SIN(Wellpath!$L35) * SIN(Wellpath!$O35) / GField</f>
        <v>3.6892751903413665E-2</v>
      </c>
      <c r="E35" s="20">
        <f>Model!$W$9*((drdp!B35+drdp!K35)*ABZ!$B35+(drdp!E35+drdp!N35)*ABZ!$C35+(drdp!H35+drdp!Q35)*ABZ!$D35)</f>
        <v>-5.8075247196738922E-3</v>
      </c>
      <c r="F35" s="20">
        <f>Model!$W$9*((drdp!C35+drdp!L35)*ABZ!$B35+(drdp!F35+drdp!O35)*ABZ!$C35+(drdp!I35+drdp!R35)*ABZ!$D35)</f>
        <v>2.5915635285501779E-3</v>
      </c>
      <c r="G35" s="20">
        <f>Model!$W$9*((drdp!D35+drdp!M35)*ABZ!$B35+(drdp!G35+drdp!P35)*ABZ!$C35+(drdp!J35+drdp!S35)*ABZ!$D35)</f>
        <v>4.1931432033222625E-3</v>
      </c>
      <c r="H35" s="18">
        <f>Model!$W$9*((drdp!B35)*ABZ!$B35+(drdp!E35)*ABZ!$C35+(drdp!H35)*ABZ!$D35)</f>
        <v>-2.9037623598369461E-3</v>
      </c>
      <c r="I35" s="18">
        <f>Model!$W$9*((drdp!C35)*ABZ!$B35+(drdp!F35)*ABZ!$C35+(drdp!I35)*ABZ!$D35)</f>
        <v>1.2957817642750889E-3</v>
      </c>
      <c r="J35" s="18">
        <f>Model!$W$9*((drdp!D35)*ABZ!$B35+(drdp!G35)*ABZ!$C35+(drdp!J35)*ABZ!$D35)</f>
        <v>2.0965716016611313E-3</v>
      </c>
      <c r="K35" s="21">
        <f>SUM(E$3:E34)+H35</f>
        <v>-4.8019519195051402E-2</v>
      </c>
      <c r="L35" s="21">
        <f>SUM(F$3:F34)+I35</f>
        <v>1.3089760361633857E-2</v>
      </c>
      <c r="M35" s="21">
        <f>SUM(G$3:G34)+J35</f>
        <v>2.1179199000461415E-2</v>
      </c>
      <c r="N35" s="21"/>
      <c r="O35" s="21"/>
      <c r="P35" s="21"/>
      <c r="Q35" s="19">
        <f t="shared" si="1"/>
        <v>2.3058742237239099E-3</v>
      </c>
      <c r="R35" s="19">
        <f t="shared" si="1"/>
        <v>1.7134182632500092E-4</v>
      </c>
      <c r="S35" s="19">
        <f t="shared" si="1"/>
        <v>4.4855847030114579E-4</v>
      </c>
      <c r="T35" s="19">
        <f t="shared" si="2"/>
        <v>-6.2856399894410003E-4</v>
      </c>
      <c r="U35" s="19">
        <f t="shared" si="3"/>
        <v>-1.0170149529384704E-3</v>
      </c>
      <c r="V35" s="19">
        <f t="shared" si="4"/>
        <v>2.7723063956739525E-4</v>
      </c>
    </row>
    <row r="36" spans="1:22" x14ac:dyDescent="0.25">
      <c r="A36" s="26">
        <f>Wellpath!E36</f>
        <v>960</v>
      </c>
      <c r="B36" s="22">
        <v>0</v>
      </c>
      <c r="C36" s="22">
        <f>-SIN(Wellpath!$L36) / GField</f>
        <v>-6.3241765002842551E-2</v>
      </c>
      <c r="D36" s="22">
        <f>TAN(Dip) * SIN(Wellpath!$L36) * SIN(Wellpath!$O36) / GField</f>
        <v>3.9086442726938675E-2</v>
      </c>
      <c r="E36" s="20">
        <f>Model!$W$9*((drdp!B36+drdp!K36)*ABZ!$B36+(drdp!E36+drdp!N36)*ABZ!$C36+(drdp!H36+drdp!Q36)*ABZ!$D36)</f>
        <v>-5.9532135680465583E-3</v>
      </c>
      <c r="F36" s="20">
        <f>Model!$W$9*((drdp!C36+drdp!L36)*ABZ!$B36+(drdp!F36+drdp!O36)*ABZ!$C36+(drdp!I36+drdp!R36)*ABZ!$D36)</f>
        <v>2.9089218285726611E-3</v>
      </c>
      <c r="G36" s="20">
        <f>Model!$W$9*((drdp!D36+drdp!M36)*ABZ!$B36+(drdp!G36+drdp!P36)*ABZ!$C36+(drdp!J36+drdp!S36)*ABZ!$D36)</f>
        <v>4.7066281262643775E-3</v>
      </c>
      <c r="H36" s="18">
        <f>Model!$W$9*((drdp!B36)*ABZ!$B36+(drdp!E36)*ABZ!$C36+(drdp!H36)*ABZ!$D36)</f>
        <v>-2.9766067840232792E-3</v>
      </c>
      <c r="I36" s="18">
        <f>Model!$W$9*((drdp!C36)*ABZ!$B36+(drdp!F36)*ABZ!$C36+(drdp!I36)*ABZ!$D36)</f>
        <v>1.4544609142863305E-3</v>
      </c>
      <c r="J36" s="18">
        <f>Model!$W$9*((drdp!D36)*ABZ!$B36+(drdp!G36)*ABZ!$C36+(drdp!J36)*ABZ!$D36)</f>
        <v>2.3533140631321887E-3</v>
      </c>
      <c r="K36" s="21">
        <f>SUM(E$3:E35)+H36</f>
        <v>-5.3899888338911621E-2</v>
      </c>
      <c r="L36" s="21">
        <f>SUM(F$3:F35)+I36</f>
        <v>1.5840003040195276E-2</v>
      </c>
      <c r="M36" s="21">
        <f>SUM(G$3:G35)+J36</f>
        <v>2.5629084665254733E-2</v>
      </c>
      <c r="N36" s="21"/>
      <c r="O36" s="21"/>
      <c r="P36" s="21"/>
      <c r="Q36" s="19">
        <f t="shared" si="1"/>
        <v>2.9051979629471409E-3</v>
      </c>
      <c r="R36" s="19">
        <f t="shared" si="1"/>
        <v>2.5090569631339561E-4</v>
      </c>
      <c r="S36" s="19">
        <f t="shared" si="1"/>
        <v>6.5684998077879535E-4</v>
      </c>
      <c r="T36" s="19">
        <f t="shared" si="2"/>
        <v>-8.5377439515454598E-4</v>
      </c>
      <c r="U36" s="19">
        <f t="shared" si="3"/>
        <v>-1.3814048016857422E-3</v>
      </c>
      <c r="V36" s="19">
        <f t="shared" si="4"/>
        <v>4.0596477901505708E-4</v>
      </c>
    </row>
    <row r="37" spans="1:22" x14ac:dyDescent="0.25">
      <c r="A37" s="26">
        <f>Wellpath!E37</f>
        <v>990</v>
      </c>
      <c r="B37" s="22">
        <v>0</v>
      </c>
      <c r="C37" s="22">
        <f>-SIN(Wellpath!$L37) / GField</f>
        <v>-6.6670766886427646E-2</v>
      </c>
      <c r="D37" s="22">
        <f>TAN(Dip) * SIN(Wellpath!$L37) * SIN(Wellpath!$O37) / GField</f>
        <v>4.1205730285204793E-2</v>
      </c>
      <c r="E37" s="20">
        <f>Model!$W$9*((drdp!B37+drdp!K37)*ABZ!$B37+(drdp!E37+drdp!N37)*ABZ!$C37+(drdp!H37+drdp!Q37)*ABZ!$D37)</f>
        <v>-6.0535948665177584E-3</v>
      </c>
      <c r="F37" s="20">
        <f>Model!$W$9*((drdp!C37+drdp!L37)*ABZ!$B37+(drdp!F37+drdp!O37)*ABZ!$C37+(drdp!I37+drdp!R37)*ABZ!$D37)</f>
        <v>3.2329202222336701E-3</v>
      </c>
      <c r="G37" s="20">
        <f>Model!$W$9*((drdp!D37+drdp!M37)*ABZ!$B37+(drdp!G37+drdp!P37)*ABZ!$C37+(drdp!J37+drdp!S37)*ABZ!$D37)</f>
        <v>5.2308567038393322E-3</v>
      </c>
      <c r="H37" s="18">
        <f>Model!$W$9*((drdp!B37)*ABZ!$B37+(drdp!E37)*ABZ!$C37+(drdp!H37)*ABZ!$D37)</f>
        <v>-3.0267974332588792E-3</v>
      </c>
      <c r="I37" s="18">
        <f>Model!$W$9*((drdp!C37)*ABZ!$B37+(drdp!F37)*ABZ!$C37+(drdp!I37)*ABZ!$D37)</f>
        <v>1.616460111116835E-3</v>
      </c>
      <c r="J37" s="18">
        <f>Model!$W$9*((drdp!D37)*ABZ!$B37+(drdp!G37)*ABZ!$C37+(drdp!J37)*ABZ!$D37)</f>
        <v>2.6154283519196661E-3</v>
      </c>
      <c r="K37" s="21">
        <f>SUM(E$3:E36)+H37</f>
        <v>-5.9903292556193782E-2</v>
      </c>
      <c r="L37" s="21">
        <f>SUM(F$3:F36)+I37</f>
        <v>1.8910924065598442E-2</v>
      </c>
      <c r="M37" s="21">
        <f>SUM(G$3:G36)+J37</f>
        <v>3.0597827080306589E-2</v>
      </c>
      <c r="N37" s="21"/>
      <c r="O37" s="21"/>
      <c r="P37" s="21"/>
      <c r="Q37" s="19">
        <f t="shared" si="1"/>
        <v>3.5884044590729415E-3</v>
      </c>
      <c r="R37" s="19">
        <f t="shared" si="1"/>
        <v>3.5762304901483034E-4</v>
      </c>
      <c r="S37" s="19">
        <f t="shared" si="1"/>
        <v>9.3622702203634322E-4</v>
      </c>
      <c r="T37" s="19">
        <f t="shared" si="2"/>
        <v>-1.132826616809509E-3</v>
      </c>
      <c r="U37" s="19">
        <f t="shared" si="3"/>
        <v>-1.8329105871754342E-3</v>
      </c>
      <c r="V37" s="19">
        <f t="shared" si="4"/>
        <v>5.7863318448798961E-4</v>
      </c>
    </row>
    <row r="38" spans="1:22" x14ac:dyDescent="0.25">
      <c r="A38" s="26">
        <f>Wellpath!E38</f>
        <v>1020</v>
      </c>
      <c r="B38" s="22">
        <v>0</v>
      </c>
      <c r="C38" s="22">
        <f>-SIN(Wellpath!$L38) / GField</f>
        <v>-6.9972857175925746E-2</v>
      </c>
      <c r="D38" s="22">
        <f>TAN(Dip) * SIN(Wellpath!$L38) * SIN(Wellpath!$O38) / GField</f>
        <v>4.3246580393892405E-2</v>
      </c>
      <c r="E38" s="20">
        <f>Model!$W$9*((drdp!B38+drdp!K38)*ABZ!$B38+(drdp!E38+drdp!N38)*ABZ!$C38+(drdp!H38+drdp!Q38)*ABZ!$D38)</f>
        <v>-6.1079046527942379E-3</v>
      </c>
      <c r="F38" s="20">
        <f>Model!$W$9*((drdp!C38+drdp!L38)*ABZ!$B38+(drdp!F38+drdp!O38)*ABZ!$C38+(drdp!I38+drdp!R38)*ABZ!$D38)</f>
        <v>3.5610928861218648E-3</v>
      </c>
      <c r="G38" s="20">
        <f>Model!$W$9*((drdp!D38+drdp!M38)*ABZ!$B38+(drdp!G38+drdp!P38)*ABZ!$C38+(drdp!J38+drdp!S38)*ABZ!$D38)</f>
        <v>5.7618392400339115E-3</v>
      </c>
      <c r="H38" s="18">
        <f>Model!$W$9*((drdp!B38)*ABZ!$B38+(drdp!E38)*ABZ!$C38+(drdp!H38)*ABZ!$D38)</f>
        <v>-3.0539523263971189E-3</v>
      </c>
      <c r="I38" s="18">
        <f>Model!$W$9*((drdp!C38)*ABZ!$B38+(drdp!F38)*ABZ!$C38+(drdp!I38)*ABZ!$D38)</f>
        <v>1.7805464430609324E-3</v>
      </c>
      <c r="J38" s="18">
        <f>Model!$W$9*((drdp!D38)*ABZ!$B38+(drdp!G38)*ABZ!$C38+(drdp!J38)*ABZ!$D38)</f>
        <v>2.8809196200169558E-3</v>
      </c>
      <c r="K38" s="21">
        <f>SUM(E$3:E37)+H38</f>
        <v>-6.5984042315849784E-2</v>
      </c>
      <c r="L38" s="21">
        <f>SUM(F$3:F37)+I38</f>
        <v>2.230793061977621E-2</v>
      </c>
      <c r="M38" s="21">
        <f>SUM(G$3:G37)+J38</f>
        <v>3.6094175052243209E-2</v>
      </c>
      <c r="N38" s="21"/>
      <c r="O38" s="21"/>
      <c r="P38" s="21"/>
      <c r="Q38" s="19">
        <f t="shared" si="1"/>
        <v>4.3538938403398552E-3</v>
      </c>
      <c r="R38" s="19">
        <f t="shared" si="1"/>
        <v>4.9764376853674898E-4</v>
      </c>
      <c r="S38" s="19">
        <f t="shared" si="1"/>
        <v>1.302789472701976E-3</v>
      </c>
      <c r="T38" s="19">
        <f t="shared" si="2"/>
        <v>-1.4719674379943546E-3</v>
      </c>
      <c r="U38" s="19">
        <f t="shared" si="3"/>
        <v>-2.3816395740029056E-3</v>
      </c>
      <c r="V38" s="19">
        <f t="shared" si="4"/>
        <v>8.0518635284349883E-4</v>
      </c>
    </row>
    <row r="39" spans="1:22" x14ac:dyDescent="0.25">
      <c r="A39" s="26">
        <f>Wellpath!E39</f>
        <v>1050</v>
      </c>
      <c r="B39" s="22">
        <v>0</v>
      </c>
      <c r="C39" s="22">
        <f>-SIN(Wellpath!$L39) / GField</f>
        <v>-7.314175015479224E-2</v>
      </c>
      <c r="D39" s="22">
        <f>TAN(Dip) * SIN(Wellpath!$L39) * SIN(Wellpath!$O39) / GField</f>
        <v>4.5205108178825296E-2</v>
      </c>
      <c r="E39" s="20">
        <f>Model!$W$9*((drdp!B39+drdp!K39)*ABZ!$B39+(drdp!E39+drdp!N39)*ABZ!$C39+(drdp!H39+drdp!Q39)*ABZ!$D39)</f>
        <v>-6.1157295966092883E-3</v>
      </c>
      <c r="F39" s="20">
        <f>Model!$W$9*((drdp!C39+drdp!L39)*ABZ!$B39+(drdp!F39+drdp!O39)*ABZ!$C39+(drdp!I39+drdp!R39)*ABZ!$D39)</f>
        <v>3.8909422281089828E-3</v>
      </c>
      <c r="G39" s="20">
        <f>Model!$W$9*((drdp!D39+drdp!M39)*ABZ!$B39+(drdp!G39+drdp!P39)*ABZ!$C39+(drdp!J39+drdp!S39)*ABZ!$D39)</f>
        <v>6.2955346371316497E-3</v>
      </c>
      <c r="H39" s="18">
        <f>Model!$W$9*((drdp!B39)*ABZ!$B39+(drdp!E39)*ABZ!$C39+(drdp!H39)*ABZ!$D39)</f>
        <v>-3.0578647983046442E-3</v>
      </c>
      <c r="I39" s="18">
        <f>Model!$W$9*((drdp!C39)*ABZ!$B39+(drdp!F39)*ABZ!$C39+(drdp!I39)*ABZ!$D39)</f>
        <v>1.9454711140544914E-3</v>
      </c>
      <c r="J39" s="18">
        <f>Model!$W$9*((drdp!D39)*ABZ!$B39+(drdp!G39)*ABZ!$C39+(drdp!J39)*ABZ!$D39)</f>
        <v>3.1477673185658249E-3</v>
      </c>
      <c r="K39" s="21">
        <f>SUM(E$3:E38)+H39</f>
        <v>-7.2095859440551538E-2</v>
      </c>
      <c r="L39" s="21">
        <f>SUM(F$3:F38)+I39</f>
        <v>2.6033948176891634E-2</v>
      </c>
      <c r="M39" s="21">
        <f>SUM(G$3:G38)+J39</f>
        <v>4.2122861990825988E-2</v>
      </c>
      <c r="N39" s="21"/>
      <c r="O39" s="21"/>
      <c r="P39" s="21"/>
      <c r="Q39" s="19">
        <f t="shared" si="1"/>
        <v>5.1978129484717642E-3</v>
      </c>
      <c r="R39" s="19">
        <f t="shared" si="1"/>
        <v>6.7776645767707929E-4</v>
      </c>
      <c r="S39" s="19">
        <f t="shared" si="1"/>
        <v>1.7743355022981728E-3</v>
      </c>
      <c r="T39" s="19">
        <f t="shared" si="2"/>
        <v>-1.8769398684437822E-3</v>
      </c>
      <c r="U39" s="19">
        <f t="shared" si="3"/>
        <v>-3.0368839373243412E-3</v>
      </c>
      <c r="V39" s="19">
        <f t="shared" si="4"/>
        <v>1.0966244061315221E-3</v>
      </c>
    </row>
    <row r="40" spans="1:22" x14ac:dyDescent="0.25">
      <c r="A40" s="26">
        <f>Wellpath!E40</f>
        <v>1080</v>
      </c>
      <c r="B40" s="22">
        <v>0</v>
      </c>
      <c r="C40" s="22">
        <f>-SIN(Wellpath!$L40) / GField</f>
        <v>-7.6171413655133774E-2</v>
      </c>
      <c r="D40" s="22">
        <f>TAN(Dip) * SIN(Wellpath!$L40) * SIN(Wellpath!$O40) / GField</f>
        <v>4.7077585471049406E-2</v>
      </c>
      <c r="E40" s="20">
        <f>Model!$W$9*((drdp!B40+drdp!K40)*ABZ!$B40+(drdp!E40+drdp!N40)*ABZ!$C40+(drdp!H40+drdp!Q40)*ABZ!$D40)</f>
        <v>-5.0641751211797066E-3</v>
      </c>
      <c r="F40" s="20">
        <f>Model!$W$9*((drdp!C40+drdp!L40)*ABZ!$B40+(drdp!F40+drdp!O40)*ABZ!$C40+(drdp!I40+drdp!R40)*ABZ!$D40)</f>
        <v>3.5166315796116873E-3</v>
      </c>
      <c r="G40" s="20">
        <f>Model!$W$9*((drdp!D40+drdp!M40)*ABZ!$B40+(drdp!G40+drdp!P40)*ABZ!$C40+(drdp!J40+drdp!S40)*ABZ!$D40)</f>
        <v>5.689900959088787E-3</v>
      </c>
      <c r="H40" s="18">
        <f>Model!$W$9*((drdp!B40)*ABZ!$B40+(drdp!E40)*ABZ!$C40+(drdp!H40)*ABZ!$D40)</f>
        <v>-3.0385050727078241E-3</v>
      </c>
      <c r="I40" s="18">
        <f>Model!$W$9*((drdp!C40)*ABZ!$B40+(drdp!F40)*ABZ!$C40+(drdp!I40)*ABZ!$D40)</f>
        <v>2.1099789477670126E-3</v>
      </c>
      <c r="J40" s="18">
        <f>Model!$W$9*((drdp!D40)*ABZ!$B40+(drdp!G40)*ABZ!$C40+(drdp!J40)*ABZ!$D40)</f>
        <v>3.4139405754532726E-3</v>
      </c>
      <c r="K40" s="21">
        <f>SUM(E$3:E39)+H40</f>
        <v>-7.8192229311564013E-2</v>
      </c>
      <c r="L40" s="21">
        <f>SUM(F$3:F39)+I40</f>
        <v>3.0089398238713139E-2</v>
      </c>
      <c r="M40" s="21">
        <f>SUM(G$3:G39)+J40</f>
        <v>4.868456988484509E-2</v>
      </c>
      <c r="N40" s="21"/>
      <c r="O40" s="21"/>
      <c r="P40" s="21"/>
      <c r="Q40" s="19">
        <f t="shared" si="1"/>
        <v>6.1140247247122104E-3</v>
      </c>
      <c r="R40" s="19">
        <f t="shared" si="1"/>
        <v>9.0537188636787339E-4</v>
      </c>
      <c r="S40" s="19">
        <f t="shared" si="1"/>
        <v>2.3701873448723656E-3</v>
      </c>
      <c r="T40" s="19">
        <f t="shared" si="2"/>
        <v>-2.3527571269284283E-3</v>
      </c>
      <c r="U40" s="19">
        <f t="shared" si="3"/>
        <v>-3.8067550523706709E-3</v>
      </c>
      <c r="V40" s="19">
        <f t="shared" si="4"/>
        <v>1.4648894113455646E-3</v>
      </c>
    </row>
    <row r="41" spans="1:22" x14ac:dyDescent="0.25">
      <c r="A41" s="26">
        <f>Wellpath!E41</f>
        <v>1100</v>
      </c>
      <c r="B41" s="22">
        <v>0</v>
      </c>
      <c r="C41" s="22">
        <f>-SIN(Wellpath!$L41) / GField</f>
        <v>-7.8114793851007031E-2</v>
      </c>
      <c r="D41" s="22">
        <f>TAN(Dip) * SIN(Wellpath!$L41) * SIN(Wellpath!$O41) / GField</f>
        <v>4.8278687602200429E-2</v>
      </c>
      <c r="E41" s="20">
        <f>Model!$W$9*((drdp!B41+drdp!K41)*ABZ!$B41+(drdp!E41+drdp!N41)*ABZ!$C41+(drdp!H41+drdp!Q41)*ABZ!$D41)</f>
        <v>-3.0126732972387354E-3</v>
      </c>
      <c r="F41" s="20">
        <f>Model!$W$9*((drdp!C41+drdp!L41)*ABZ!$B41+(drdp!F41+drdp!O41)*ABZ!$C41+(drdp!I41+drdp!R41)*ABZ!$D41)</f>
        <v>2.2190172215245641E-3</v>
      </c>
      <c r="G41" s="20">
        <f>Model!$W$9*((drdp!D41+drdp!M41)*ABZ!$B41+(drdp!G41+drdp!P41)*ABZ!$C41+(drdp!J41+drdp!S41)*ABZ!$D41)</f>
        <v>3.5903642252969065E-3</v>
      </c>
      <c r="H41" s="18">
        <f>Model!$W$9*((drdp!B41)*ABZ!$B41+(drdp!E41)*ABZ!$C41+(drdp!H41)*ABZ!$D41)</f>
        <v>-2.0084488648258233E-3</v>
      </c>
      <c r="I41" s="18">
        <f>Model!$W$9*((drdp!C41)*ABZ!$B41+(drdp!F41)*ABZ!$C41+(drdp!I41)*ABZ!$D41)</f>
        <v>1.4793448143497095E-3</v>
      </c>
      <c r="J41" s="18">
        <f>Model!$W$9*((drdp!D41)*ABZ!$B41+(drdp!G41)*ABZ!$C41+(drdp!J41)*ABZ!$D41)</f>
        <v>2.393576150197938E-3</v>
      </c>
      <c r="K41" s="21">
        <f>SUM(E$3:E40)+H41</f>
        <v>-8.2226348224861717E-2</v>
      </c>
      <c r="L41" s="21">
        <f>SUM(F$3:F40)+I41</f>
        <v>3.2975395684907517E-2</v>
      </c>
      <c r="M41" s="21">
        <f>SUM(G$3:G40)+J41</f>
        <v>5.3354106418678542E-2</v>
      </c>
      <c r="N41" s="21"/>
      <c r="O41" s="21"/>
      <c r="P41" s="21"/>
      <c r="Q41" s="19">
        <f t="shared" si="1"/>
        <v>6.7611723423962201E-3</v>
      </c>
      <c r="R41" s="19">
        <f t="shared" si="1"/>
        <v>1.0873767205762173E-3</v>
      </c>
      <c r="S41" s="19">
        <f t="shared" si="1"/>
        <v>2.8466606717356749E-3</v>
      </c>
      <c r="T41" s="19">
        <f t="shared" si="2"/>
        <v>-2.7114463684398079E-3</v>
      </c>
      <c r="U41" s="19">
        <f t="shared" si="3"/>
        <v>-4.387113333608591E-3</v>
      </c>
      <c r="V41" s="19">
        <f t="shared" si="4"/>
        <v>1.7593727705705888E-3</v>
      </c>
    </row>
    <row r="42" spans="1:22" x14ac:dyDescent="0.25">
      <c r="A42" s="26">
        <f>Wellpath!E42</f>
        <v>1110</v>
      </c>
      <c r="B42" s="22">
        <v>0</v>
      </c>
      <c r="C42" s="22">
        <f>-SIN(Wellpath!$L42) / GField</f>
        <v>-7.8114793851007031E-2</v>
      </c>
      <c r="D42" s="22">
        <f>TAN(Dip) * SIN(Wellpath!$L42) * SIN(Wellpath!$O42) / GField</f>
        <v>4.8278687602200429E-2</v>
      </c>
      <c r="E42" s="20">
        <f>Model!$W$9*((drdp!B42+drdp!K42)*ABZ!$B42+(drdp!E42+drdp!N42)*ABZ!$C42+(drdp!H42+drdp!Q42)*ABZ!$D42)</f>
        <v>-4.0168977296516466E-3</v>
      </c>
      <c r="F42" s="20">
        <f>Model!$W$9*((drdp!C42+drdp!L42)*ABZ!$B42+(drdp!F42+drdp!O42)*ABZ!$C42+(drdp!I42+drdp!R42)*ABZ!$D42)</f>
        <v>2.9586896286994189E-3</v>
      </c>
      <c r="G42" s="20">
        <f>Model!$W$9*((drdp!D42+drdp!M42)*ABZ!$B42+(drdp!G42+drdp!P42)*ABZ!$C42+(drdp!J42+drdp!S42)*ABZ!$D42)</f>
        <v>4.787152300395876E-3</v>
      </c>
      <c r="H42" s="18">
        <f>Model!$W$9*((drdp!B42)*ABZ!$B42+(drdp!E42)*ABZ!$C42+(drdp!H42)*ABZ!$D42)</f>
        <v>-1.0042244324129116E-3</v>
      </c>
      <c r="I42" s="18">
        <f>Model!$W$9*((drdp!C42)*ABZ!$B42+(drdp!F42)*ABZ!$C42+(drdp!I42)*ABZ!$D42)</f>
        <v>7.3967240717485473E-4</v>
      </c>
      <c r="J42" s="18">
        <f>Model!$W$9*((drdp!D42)*ABZ!$B42+(drdp!G42)*ABZ!$C42+(drdp!J42)*ABZ!$D42)</f>
        <v>1.196788075098969E-3</v>
      </c>
      <c r="K42" s="21">
        <f>SUM(E$3:E41)+H42</f>
        <v>-8.4234797089687549E-2</v>
      </c>
      <c r="L42" s="21">
        <f>SUM(F$3:F41)+I42</f>
        <v>3.445474049925723E-2</v>
      </c>
      <c r="M42" s="21">
        <f>SUM(G$3:G41)+J42</f>
        <v>5.5747682568876473E-2</v>
      </c>
      <c r="N42" s="21"/>
      <c r="O42" s="21"/>
      <c r="P42" s="21"/>
      <c r="Q42" s="19">
        <f t="shared" si="1"/>
        <v>7.095501040740834E-3</v>
      </c>
      <c r="R42" s="19">
        <f t="shared" si="1"/>
        <v>1.1871291428711564E-3</v>
      </c>
      <c r="S42" s="19">
        <f t="shared" si="1"/>
        <v>3.1078041118002137E-3</v>
      </c>
      <c r="T42" s="19">
        <f t="shared" si="2"/>
        <v>-2.9022880747327728E-3</v>
      </c>
      <c r="U42" s="19">
        <f t="shared" si="3"/>
        <v>-4.6958947294096212E-3</v>
      </c>
      <c r="V42" s="19">
        <f t="shared" si="4"/>
        <v>1.9207719363456045E-3</v>
      </c>
    </row>
    <row r="43" spans="1:22" x14ac:dyDescent="0.25">
      <c r="A43" s="26">
        <f>Wellpath!E43</f>
        <v>1140</v>
      </c>
      <c r="B43" s="22">
        <v>0</v>
      </c>
      <c r="C43" s="22">
        <f>-SIN(Wellpath!$L43) / GField</f>
        <v>-7.8114793851007031E-2</v>
      </c>
      <c r="D43" s="22">
        <f>TAN(Dip) * SIN(Wellpath!$L43) * SIN(Wellpath!$O43) / GField</f>
        <v>4.8278687602200429E-2</v>
      </c>
      <c r="E43" s="20">
        <f>Model!$W$9*((drdp!B43+drdp!K43)*ABZ!$B43+(drdp!E43+drdp!N43)*ABZ!$C43+(drdp!H43+drdp!Q43)*ABZ!$D43)</f>
        <v>-6.0253465944774707E-3</v>
      </c>
      <c r="F43" s="20">
        <f>Model!$W$9*((drdp!C43+drdp!L43)*ABZ!$B43+(drdp!F43+drdp!O43)*ABZ!$C43+(drdp!I43+drdp!R43)*ABZ!$D43)</f>
        <v>4.4380344430491282E-3</v>
      </c>
      <c r="G43" s="20">
        <f>Model!$W$9*((drdp!D43+drdp!M43)*ABZ!$B43+(drdp!G43+drdp!P43)*ABZ!$C43+(drdp!J43+drdp!S43)*ABZ!$D43)</f>
        <v>7.1807284505938131E-3</v>
      </c>
      <c r="H43" s="18">
        <f>Model!$W$9*((drdp!B43)*ABZ!$B43+(drdp!E43)*ABZ!$C43+(drdp!H43)*ABZ!$D43)</f>
        <v>-3.0126732972387354E-3</v>
      </c>
      <c r="I43" s="18">
        <f>Model!$W$9*((drdp!C43)*ABZ!$B43+(drdp!F43)*ABZ!$C43+(drdp!I43)*ABZ!$D43)</f>
        <v>2.2190172215245641E-3</v>
      </c>
      <c r="J43" s="18">
        <f>Model!$W$9*((drdp!D43)*ABZ!$B43+(drdp!G43)*ABZ!$C43+(drdp!J43)*ABZ!$D43)</f>
        <v>3.5903642252969065E-3</v>
      </c>
      <c r="K43" s="21">
        <f>SUM(E$3:E42)+H43</f>
        <v>-9.0260143684165031E-2</v>
      </c>
      <c r="L43" s="21">
        <f>SUM(F$3:F42)+I43</f>
        <v>3.8892774942306363E-2</v>
      </c>
      <c r="M43" s="21">
        <f>SUM(G$3:G42)+J43</f>
        <v>6.292841101947029E-2</v>
      </c>
      <c r="N43" s="21"/>
      <c r="O43" s="21"/>
      <c r="P43" s="21"/>
      <c r="Q43" s="19">
        <f t="shared" si="1"/>
        <v>8.1468935378861164E-3</v>
      </c>
      <c r="R43" s="19">
        <f t="shared" si="1"/>
        <v>1.5126479427128936E-3</v>
      </c>
      <c r="S43" s="19">
        <f t="shared" si="1"/>
        <v>3.9599849134353896E-3</v>
      </c>
      <c r="T43" s="19">
        <f t="shared" si="2"/>
        <v>-3.5104674545684655E-3</v>
      </c>
      <c r="U43" s="19">
        <f t="shared" si="3"/>
        <v>-5.6799274204335825E-3</v>
      </c>
      <c r="V43" s="19">
        <f t="shared" si="4"/>
        <v>2.4474605272572095E-3</v>
      </c>
    </row>
    <row r="44" spans="1:22" s="36" customFormat="1" x14ac:dyDescent="0.25">
      <c r="A44" s="26">
        <f>Wellpath!E44</f>
        <v>1170</v>
      </c>
      <c r="B44" s="22">
        <v>0</v>
      </c>
      <c r="C44" s="22">
        <f>-SIN(Wellpath!$L44) / GField</f>
        <v>-7.8114793851007031E-2</v>
      </c>
      <c r="D44" s="22">
        <f>TAN(Dip) * SIN(Wellpath!$L44) * SIN(Wellpath!$O44) / GField</f>
        <v>4.8278687602200429E-2</v>
      </c>
      <c r="E44" s="20">
        <f>Model!$W$9*((drdp!B44+drdp!K44)*ABZ!$B44+(drdp!E44+drdp!N44)*ABZ!$C44+(drdp!H44+drdp!Q44)*ABZ!$D44)</f>
        <v>-6.0253465944774707E-3</v>
      </c>
      <c r="F44" s="20">
        <f>Model!$W$9*((drdp!C44+drdp!L44)*ABZ!$B44+(drdp!F44+drdp!O44)*ABZ!$C44+(drdp!I44+drdp!R44)*ABZ!$D44)</f>
        <v>4.4380344430491282E-3</v>
      </c>
      <c r="G44" s="20">
        <f>Model!$W$9*((drdp!D44+drdp!M44)*ABZ!$B44+(drdp!G44+drdp!P44)*ABZ!$C44+(drdp!J44+drdp!S44)*ABZ!$D44)</f>
        <v>7.1807284505938131E-3</v>
      </c>
      <c r="H44" s="32">
        <f>Model!$W$9*((drdp!B44)*ABZ!$B44+(drdp!E44)*ABZ!$C44+(drdp!H44)*ABZ!$D44)</f>
        <v>-3.0126732972387354E-3</v>
      </c>
      <c r="I44" s="32">
        <f>Model!$W$9*((drdp!C44)*ABZ!$B44+(drdp!F44)*ABZ!$C44+(drdp!I44)*ABZ!$D44)</f>
        <v>2.2190172215245641E-3</v>
      </c>
      <c r="J44" s="32">
        <f>Model!$W$9*((drdp!D44)*ABZ!$B44+(drdp!G44)*ABZ!$C44+(drdp!J44)*ABZ!$D44)</f>
        <v>3.5903642252969065E-3</v>
      </c>
      <c r="K44" s="34">
        <f>SUM(E$3:E43)+H44</f>
        <v>-9.6285490278642499E-2</v>
      </c>
      <c r="L44" s="34">
        <f>SUM(F$3:F43)+I44</f>
        <v>4.3330809385355488E-2</v>
      </c>
      <c r="M44" s="34">
        <f>SUM(G$3:G43)+J44</f>
        <v>7.01091394700641E-2</v>
      </c>
      <c r="N44" s="34"/>
      <c r="O44" s="34"/>
      <c r="P44" s="34"/>
      <c r="Q44" s="35">
        <f t="shared" si="1"/>
        <v>9.2708956381985595E-3</v>
      </c>
      <c r="R44" s="35">
        <f t="shared" si="1"/>
        <v>1.8775590419900113E-3</v>
      </c>
      <c r="S44" s="35">
        <f t="shared" si="1"/>
        <v>4.9152914372328996E-3</v>
      </c>
      <c r="T44" s="35">
        <f t="shared" si="2"/>
        <v>-4.1721282258393574E-3</v>
      </c>
      <c r="U44" s="35">
        <f t="shared" si="3"/>
        <v>-6.7504928668888483E-3</v>
      </c>
      <c r="V44" s="35">
        <f t="shared" si="4"/>
        <v>3.0378857585486503E-3</v>
      </c>
    </row>
    <row r="45" spans="1:22" x14ac:dyDescent="0.25">
      <c r="A45" s="26">
        <f>Wellpath!E45</f>
        <v>1200</v>
      </c>
      <c r="B45" s="22">
        <v>0</v>
      </c>
      <c r="C45" s="22">
        <f>-SIN(Wellpath!$L45) / GField</f>
        <v>-7.8114793851007031E-2</v>
      </c>
      <c r="D45" s="22">
        <f>TAN(Dip) * SIN(Wellpath!$L45) * SIN(Wellpath!$O45) / GField</f>
        <v>4.8278687602200429E-2</v>
      </c>
      <c r="E45" s="20">
        <f>Model!$W$9*((drdp!B45+drdp!K45)*ABZ!$B45+(drdp!E45+drdp!N45)*ABZ!$C45+(drdp!H45+drdp!Q45)*ABZ!$D45)</f>
        <v>-6.0253465944774707E-3</v>
      </c>
      <c r="F45" s="20">
        <f>Model!$W$9*((drdp!C45+drdp!L45)*ABZ!$B45+(drdp!F45+drdp!O45)*ABZ!$C45+(drdp!I45+drdp!R45)*ABZ!$D45)</f>
        <v>4.4380344430491282E-3</v>
      </c>
      <c r="G45" s="20">
        <f>Model!$W$9*((drdp!D45+drdp!M45)*ABZ!$B45+(drdp!G45+drdp!P45)*ABZ!$C45+(drdp!J45+drdp!S45)*ABZ!$D45)</f>
        <v>7.1807284505938131E-3</v>
      </c>
      <c r="H45" s="18">
        <f>Model!$W$9*((drdp!B45)*ABZ!$B45+(drdp!E45)*ABZ!$C45+(drdp!H45)*ABZ!$D45)</f>
        <v>-3.0126732972387354E-3</v>
      </c>
      <c r="I45" s="18">
        <f>Model!$W$9*((drdp!C45)*ABZ!$B45+(drdp!F45)*ABZ!$C45+(drdp!I45)*ABZ!$D45)</f>
        <v>2.2190172215245641E-3</v>
      </c>
      <c r="J45" s="18">
        <f>Model!$W$9*((drdp!D45)*ABZ!$B45+(drdp!G45)*ABZ!$C45+(drdp!J45)*ABZ!$D45)</f>
        <v>3.5903642252969065E-3</v>
      </c>
      <c r="K45" s="21">
        <f>SUM(E$3:E44)+H45</f>
        <v>-0.10231083687311997</v>
      </c>
      <c r="L45" s="21">
        <f>SUM(F$3:F44)+I45</f>
        <v>4.7768843828404614E-2</v>
      </c>
      <c r="M45" s="21">
        <f>SUM(G$3:G44)+J45</f>
        <v>7.7289867920657909E-2</v>
      </c>
      <c r="N45" s="21"/>
      <c r="O45" s="21"/>
      <c r="P45" s="21"/>
      <c r="Q45" s="19">
        <f t="shared" si="1"/>
        <v>1.0467507341678164E-2</v>
      </c>
      <c r="R45" s="19">
        <f t="shared" si="1"/>
        <v>2.2818624407025096E-3</v>
      </c>
      <c r="S45" s="19">
        <f t="shared" si="1"/>
        <v>5.9737236831927448E-3</v>
      </c>
      <c r="T45" s="19">
        <f t="shared" si="2"/>
        <v>-4.8872703885454484E-3</v>
      </c>
      <c r="U45" s="19">
        <f t="shared" si="3"/>
        <v>-7.9075910687754197E-3</v>
      </c>
      <c r="V45" s="19">
        <f t="shared" si="4"/>
        <v>3.6920476302199274E-3</v>
      </c>
    </row>
    <row r="46" spans="1:22" x14ac:dyDescent="0.25">
      <c r="A46" s="26">
        <f>Wellpath!E46</f>
        <v>1230</v>
      </c>
      <c r="B46" s="22">
        <v>0</v>
      </c>
      <c r="C46" s="22">
        <f>-SIN(Wellpath!$L46) / GField</f>
        <v>-7.8114793851007031E-2</v>
      </c>
      <c r="D46" s="22">
        <f>TAN(Dip) * SIN(Wellpath!$L46) * SIN(Wellpath!$O46) / GField</f>
        <v>4.8278687602200429E-2</v>
      </c>
      <c r="E46" s="20">
        <f>Model!$W$9*((drdp!B46+drdp!K46)*ABZ!$B46+(drdp!E46+drdp!N46)*ABZ!$C46+(drdp!H46+drdp!Q46)*ABZ!$D46)</f>
        <v>-6.0253465944774707E-3</v>
      </c>
      <c r="F46" s="20">
        <f>Model!$W$9*((drdp!C46+drdp!L46)*ABZ!$B46+(drdp!F46+drdp!O46)*ABZ!$C46+(drdp!I46+drdp!R46)*ABZ!$D46)</f>
        <v>4.4380344430491282E-3</v>
      </c>
      <c r="G46" s="20">
        <f>Model!$W$9*((drdp!D46+drdp!M46)*ABZ!$B46+(drdp!G46+drdp!P46)*ABZ!$C46+(drdp!J46+drdp!S46)*ABZ!$D46)</f>
        <v>7.1807284505938131E-3</v>
      </c>
      <c r="H46" s="18">
        <f>Model!$W$9*((drdp!B46)*ABZ!$B46+(drdp!E46)*ABZ!$C46+(drdp!H46)*ABZ!$D46)</f>
        <v>-3.0126732972387354E-3</v>
      </c>
      <c r="I46" s="18">
        <f>Model!$W$9*((drdp!C46)*ABZ!$B46+(drdp!F46)*ABZ!$C46+(drdp!I46)*ABZ!$D46)</f>
        <v>2.2190172215245641E-3</v>
      </c>
      <c r="J46" s="18">
        <f>Model!$W$9*((drdp!D46)*ABZ!$B46+(drdp!G46)*ABZ!$C46+(drdp!J46)*ABZ!$D46)</f>
        <v>3.5903642252969065E-3</v>
      </c>
      <c r="K46" s="21">
        <f>SUM(E$3:E45)+H46</f>
        <v>-0.10833618346759744</v>
      </c>
      <c r="L46" s="21">
        <f>SUM(F$3:F45)+I46</f>
        <v>5.220687827145374E-2</v>
      </c>
      <c r="M46" s="21">
        <f>SUM(G$3:G45)+J46</f>
        <v>8.4470596371251719E-2</v>
      </c>
      <c r="N46" s="21"/>
      <c r="O46" s="21"/>
      <c r="P46" s="21"/>
      <c r="Q46" s="19">
        <f t="shared" si="1"/>
        <v>1.1736728648324932E-2</v>
      </c>
      <c r="R46" s="19">
        <f t="shared" si="1"/>
        <v>2.7255581388503885E-3</v>
      </c>
      <c r="S46" s="19">
        <f t="shared" si="1"/>
        <v>7.1352816513149241E-3</v>
      </c>
      <c r="T46" s="19">
        <f t="shared" si="2"/>
        <v>-5.6558939426867381E-3</v>
      </c>
      <c r="U46" s="19">
        <f t="shared" si="3"/>
        <v>-9.1512220260932964E-3</v>
      </c>
      <c r="V46" s="19">
        <f t="shared" si="4"/>
        <v>4.4099461422710401E-3</v>
      </c>
    </row>
    <row r="47" spans="1:22" x14ac:dyDescent="0.25">
      <c r="A47" s="26">
        <f>Wellpath!E47</f>
        <v>1260</v>
      </c>
      <c r="B47" s="22">
        <v>0</v>
      </c>
      <c r="C47" s="22">
        <f>-SIN(Wellpath!$L47) / GField</f>
        <v>-7.8114793851007031E-2</v>
      </c>
      <c r="D47" s="22">
        <f>TAN(Dip) * SIN(Wellpath!$L47) * SIN(Wellpath!$O47) / GField</f>
        <v>4.8278687602200429E-2</v>
      </c>
      <c r="E47" s="20">
        <f>Model!$W$9*((drdp!B47+drdp!K47)*ABZ!$B47+(drdp!E47+drdp!N47)*ABZ!$C47+(drdp!H47+drdp!Q47)*ABZ!$D47)</f>
        <v>-6.0253465944774707E-3</v>
      </c>
      <c r="F47" s="20">
        <f>Model!$W$9*((drdp!C47+drdp!L47)*ABZ!$B47+(drdp!F47+drdp!O47)*ABZ!$C47+(drdp!I47+drdp!R47)*ABZ!$D47)</f>
        <v>4.4380344430491282E-3</v>
      </c>
      <c r="G47" s="20">
        <f>Model!$W$9*((drdp!D47+drdp!M47)*ABZ!$B47+(drdp!G47+drdp!P47)*ABZ!$C47+(drdp!J47+drdp!S47)*ABZ!$D47)</f>
        <v>7.1807284505938131E-3</v>
      </c>
      <c r="H47" s="18">
        <f>Model!$W$9*((drdp!B47)*ABZ!$B47+(drdp!E47)*ABZ!$C47+(drdp!H47)*ABZ!$D47)</f>
        <v>-3.0126732972387354E-3</v>
      </c>
      <c r="I47" s="18">
        <f>Model!$W$9*((drdp!C47)*ABZ!$B47+(drdp!F47)*ABZ!$C47+(drdp!I47)*ABZ!$D47)</f>
        <v>2.2190172215245641E-3</v>
      </c>
      <c r="J47" s="18">
        <f>Model!$W$9*((drdp!D47)*ABZ!$B47+(drdp!G47)*ABZ!$C47+(drdp!J47)*ABZ!$D47)</f>
        <v>3.5903642252969065E-3</v>
      </c>
      <c r="K47" s="21">
        <f>SUM(E$3:E46)+H47</f>
        <v>-0.1143615300620749</v>
      </c>
      <c r="L47" s="21">
        <f>SUM(F$3:F46)+I47</f>
        <v>5.6644912714502865E-2</v>
      </c>
      <c r="M47" s="21">
        <f>SUM(G$3:G46)+J47</f>
        <v>9.1651324821845528E-2</v>
      </c>
      <c r="N47" s="21"/>
      <c r="O47" s="21"/>
      <c r="P47" s="21"/>
      <c r="Q47" s="19">
        <f t="shared" si="1"/>
        <v>1.3078559558138862E-2</v>
      </c>
      <c r="R47" s="19">
        <f t="shared" si="1"/>
        <v>3.2086461364336486E-3</v>
      </c>
      <c r="S47" s="19">
        <f t="shared" si="1"/>
        <v>8.3999653415994385E-3</v>
      </c>
      <c r="T47" s="19">
        <f t="shared" si="2"/>
        <v>-6.4779988882632282E-3</v>
      </c>
      <c r="U47" s="19">
        <f t="shared" si="3"/>
        <v>-1.048138573884248E-2</v>
      </c>
      <c r="V47" s="19">
        <f t="shared" si="4"/>
        <v>5.19158129470199E-3</v>
      </c>
    </row>
    <row r="48" spans="1:22" x14ac:dyDescent="0.25">
      <c r="A48" s="26">
        <f>Wellpath!E48</f>
        <v>1290</v>
      </c>
      <c r="B48" s="22">
        <v>0</v>
      </c>
      <c r="C48" s="22">
        <f>-SIN(Wellpath!$L48) / GField</f>
        <v>-7.8114793851007031E-2</v>
      </c>
      <c r="D48" s="22">
        <f>TAN(Dip) * SIN(Wellpath!$L48) * SIN(Wellpath!$O48) / GField</f>
        <v>4.8278687602200429E-2</v>
      </c>
      <c r="E48" s="20">
        <f>Model!$W$9*((drdp!B48+drdp!K48)*ABZ!$B48+(drdp!E48+drdp!N48)*ABZ!$C48+(drdp!H48+drdp!Q48)*ABZ!$D48)</f>
        <v>-6.0253465944774707E-3</v>
      </c>
      <c r="F48" s="20">
        <f>Model!$W$9*((drdp!C48+drdp!L48)*ABZ!$B48+(drdp!F48+drdp!O48)*ABZ!$C48+(drdp!I48+drdp!R48)*ABZ!$D48)</f>
        <v>4.4380344430491282E-3</v>
      </c>
      <c r="G48" s="20">
        <f>Model!$W$9*((drdp!D48+drdp!M48)*ABZ!$B48+(drdp!G48+drdp!P48)*ABZ!$C48+(drdp!J48+drdp!S48)*ABZ!$D48)</f>
        <v>7.1807284505938131E-3</v>
      </c>
      <c r="H48" s="18">
        <f>Model!$W$9*((drdp!B48)*ABZ!$B48+(drdp!E48)*ABZ!$C48+(drdp!H48)*ABZ!$D48)</f>
        <v>-3.0126732972387354E-3</v>
      </c>
      <c r="I48" s="18">
        <f>Model!$W$9*((drdp!C48)*ABZ!$B48+(drdp!F48)*ABZ!$C48+(drdp!I48)*ABZ!$D48)</f>
        <v>2.2190172215245641E-3</v>
      </c>
      <c r="J48" s="18">
        <f>Model!$W$9*((drdp!D48)*ABZ!$B48+(drdp!G48)*ABZ!$C48+(drdp!J48)*ABZ!$D48)</f>
        <v>3.5903642252969065E-3</v>
      </c>
      <c r="K48" s="21">
        <f>SUM(E$3:E47)+H48</f>
        <v>-0.12038687665655237</v>
      </c>
      <c r="L48" s="21">
        <f>SUM(F$3:F47)+I48</f>
        <v>6.1082947157551991E-2</v>
      </c>
      <c r="M48" s="21">
        <f>SUM(G$3:G47)+J48</f>
        <v>9.8832053272439338E-2</v>
      </c>
      <c r="N48" s="21"/>
      <c r="O48" s="21"/>
      <c r="P48" s="21"/>
      <c r="Q48" s="19">
        <f t="shared" si="1"/>
        <v>1.4493000071119954E-2</v>
      </c>
      <c r="R48" s="19">
        <f t="shared" si="1"/>
        <v>3.7311264334522888E-3</v>
      </c>
      <c r="S48" s="19">
        <f t="shared" si="1"/>
        <v>9.7677747540462871E-3</v>
      </c>
      <c r="T48" s="19">
        <f t="shared" si="2"/>
        <v>-7.3535852252749178E-3</v>
      </c>
      <c r="U48" s="19">
        <f t="shared" si="3"/>
        <v>-1.1898082207022967E-2</v>
      </c>
      <c r="V48" s="19">
        <f t="shared" si="4"/>
        <v>6.0369530875127751E-3</v>
      </c>
    </row>
    <row r="49" spans="1:22" x14ac:dyDescent="0.25">
      <c r="A49" s="26">
        <f>Wellpath!E49</f>
        <v>1320</v>
      </c>
      <c r="B49" s="22">
        <v>0</v>
      </c>
      <c r="C49" s="22">
        <f>-SIN(Wellpath!$L49) / GField</f>
        <v>-7.8114793851007031E-2</v>
      </c>
      <c r="D49" s="22">
        <f>TAN(Dip) * SIN(Wellpath!$L49) * SIN(Wellpath!$O49) / GField</f>
        <v>4.8278687602200429E-2</v>
      </c>
      <c r="E49" s="20">
        <f>Model!$W$9*((drdp!B49+drdp!K49)*ABZ!$B49+(drdp!E49+drdp!N49)*ABZ!$C49+(drdp!H49+drdp!Q49)*ABZ!$D49)</f>
        <v>-6.0253465944774707E-3</v>
      </c>
      <c r="F49" s="20">
        <f>Model!$W$9*((drdp!C49+drdp!L49)*ABZ!$B49+(drdp!F49+drdp!O49)*ABZ!$C49+(drdp!I49+drdp!R49)*ABZ!$D49)</f>
        <v>4.4380344430491282E-3</v>
      </c>
      <c r="G49" s="20">
        <f>Model!$W$9*((drdp!D49+drdp!M49)*ABZ!$B49+(drdp!G49+drdp!P49)*ABZ!$C49+(drdp!J49+drdp!S49)*ABZ!$D49)</f>
        <v>7.1807284505938131E-3</v>
      </c>
      <c r="H49" s="18">
        <f>Model!$W$9*((drdp!B49)*ABZ!$B49+(drdp!E49)*ABZ!$C49+(drdp!H49)*ABZ!$D49)</f>
        <v>-3.0126732972387354E-3</v>
      </c>
      <c r="I49" s="18">
        <f>Model!$W$9*((drdp!C49)*ABZ!$B49+(drdp!F49)*ABZ!$C49+(drdp!I49)*ABZ!$D49)</f>
        <v>2.2190172215245641E-3</v>
      </c>
      <c r="J49" s="18">
        <f>Model!$W$9*((drdp!D49)*ABZ!$B49+(drdp!G49)*ABZ!$C49+(drdp!J49)*ABZ!$D49)</f>
        <v>3.5903642252969065E-3</v>
      </c>
      <c r="K49" s="21">
        <f>SUM(E$3:E48)+H49</f>
        <v>-0.12641222325102983</v>
      </c>
      <c r="L49" s="21">
        <f>SUM(F$3:F48)+I49</f>
        <v>6.5520981600601116E-2</v>
      </c>
      <c r="M49" s="21">
        <f>SUM(G$3:G48)+J49</f>
        <v>0.10601278172303315</v>
      </c>
      <c r="N49" s="21"/>
      <c r="O49" s="21"/>
      <c r="P49" s="21"/>
      <c r="Q49" s="19">
        <f t="shared" si="1"/>
        <v>1.5980050187268207E-2</v>
      </c>
      <c r="R49" s="19">
        <f t="shared" si="1"/>
        <v>4.2929990299063097E-3</v>
      </c>
      <c r="S49" s="19">
        <f t="shared" si="1"/>
        <v>1.1238709888655472E-2</v>
      </c>
      <c r="T49" s="19">
        <f t="shared" si="2"/>
        <v>-8.2826529537218061E-3</v>
      </c>
      <c r="U49" s="19">
        <f t="shared" si="3"/>
        <v>-1.3401311430634761E-2</v>
      </c>
      <c r="V49" s="19">
        <f t="shared" si="4"/>
        <v>6.946061520703397E-3</v>
      </c>
    </row>
    <row r="50" spans="1:22" x14ac:dyDescent="0.25">
      <c r="A50" s="26">
        <f>Wellpath!E50</f>
        <v>1350</v>
      </c>
      <c r="B50" s="22">
        <v>0</v>
      </c>
      <c r="C50" s="22">
        <f>-SIN(Wellpath!$L50) / GField</f>
        <v>-7.8114793851007031E-2</v>
      </c>
      <c r="D50" s="22">
        <f>TAN(Dip) * SIN(Wellpath!$L50) * SIN(Wellpath!$O50) / GField</f>
        <v>4.8278687602200429E-2</v>
      </c>
      <c r="E50" s="20">
        <f>Model!$W$9*((drdp!B50+drdp!K50)*ABZ!$B50+(drdp!E50+drdp!N50)*ABZ!$C50+(drdp!H50+drdp!Q50)*ABZ!$D50)</f>
        <v>-6.0253465944774707E-3</v>
      </c>
      <c r="F50" s="20">
        <f>Model!$W$9*((drdp!C50+drdp!L50)*ABZ!$B50+(drdp!F50+drdp!O50)*ABZ!$C50+(drdp!I50+drdp!R50)*ABZ!$D50)</f>
        <v>4.4380344430491282E-3</v>
      </c>
      <c r="G50" s="20">
        <f>Model!$W$9*((drdp!D50+drdp!M50)*ABZ!$B50+(drdp!G50+drdp!P50)*ABZ!$C50+(drdp!J50+drdp!S50)*ABZ!$D50)</f>
        <v>7.1807284505938131E-3</v>
      </c>
      <c r="H50" s="18">
        <f>Model!$W$9*((drdp!B50)*ABZ!$B50+(drdp!E50)*ABZ!$C50+(drdp!H50)*ABZ!$D50)</f>
        <v>-3.0126732972387354E-3</v>
      </c>
      <c r="I50" s="18">
        <f>Model!$W$9*((drdp!C50)*ABZ!$B50+(drdp!F50)*ABZ!$C50+(drdp!I50)*ABZ!$D50)</f>
        <v>2.2190172215245641E-3</v>
      </c>
      <c r="J50" s="18">
        <f>Model!$W$9*((drdp!D50)*ABZ!$B50+(drdp!G50)*ABZ!$C50+(drdp!J50)*ABZ!$D50)</f>
        <v>3.5903642252969065E-3</v>
      </c>
      <c r="K50" s="21">
        <f>SUM(E$3:E49)+H50</f>
        <v>-0.13243756984550731</v>
      </c>
      <c r="L50" s="21">
        <f>SUM(F$3:F49)+I50</f>
        <v>6.9959016043650249E-2</v>
      </c>
      <c r="M50" s="21">
        <f>SUM(G$3:G49)+J50</f>
        <v>0.11319351017362696</v>
      </c>
      <c r="N50" s="21"/>
      <c r="O50" s="21"/>
      <c r="P50" s="21"/>
      <c r="Q50" s="19">
        <f t="shared" si="1"/>
        <v>1.7539709906583628E-2</v>
      </c>
      <c r="R50" s="19">
        <f t="shared" si="1"/>
        <v>4.8942639257957129E-3</v>
      </c>
      <c r="S50" s="19">
        <f t="shared" si="1"/>
        <v>1.2812770745426989E-2</v>
      </c>
      <c r="T50" s="19">
        <f t="shared" si="2"/>
        <v>-9.2652020736038957E-3</v>
      </c>
      <c r="U50" s="19">
        <f t="shared" si="3"/>
        <v>-1.4991073409677862E-2</v>
      </c>
      <c r="V50" s="19">
        <f t="shared" si="4"/>
        <v>7.9189065942738557E-3</v>
      </c>
    </row>
    <row r="51" spans="1:22" x14ac:dyDescent="0.25">
      <c r="A51" s="26">
        <f>Wellpath!E51</f>
        <v>1380</v>
      </c>
      <c r="B51" s="22">
        <v>0</v>
      </c>
      <c r="C51" s="22">
        <f>-SIN(Wellpath!$L51) / GField</f>
        <v>-7.8114793851007031E-2</v>
      </c>
      <c r="D51" s="22">
        <f>TAN(Dip) * SIN(Wellpath!$L51) * SIN(Wellpath!$O51) / GField</f>
        <v>4.8278687602200429E-2</v>
      </c>
      <c r="E51" s="20">
        <f>Model!$W$9*((drdp!B51+drdp!K51)*ABZ!$B51+(drdp!E51+drdp!N51)*ABZ!$C51+(drdp!H51+drdp!Q51)*ABZ!$D51)</f>
        <v>-6.0253465944774707E-3</v>
      </c>
      <c r="F51" s="20">
        <f>Model!$W$9*((drdp!C51+drdp!L51)*ABZ!$B51+(drdp!F51+drdp!O51)*ABZ!$C51+(drdp!I51+drdp!R51)*ABZ!$D51)</f>
        <v>4.4380344430491282E-3</v>
      </c>
      <c r="G51" s="20">
        <f>Model!$W$9*((drdp!D51+drdp!M51)*ABZ!$B51+(drdp!G51+drdp!P51)*ABZ!$C51+(drdp!J51+drdp!S51)*ABZ!$D51)</f>
        <v>7.1807284505938131E-3</v>
      </c>
      <c r="H51" s="18">
        <f>Model!$W$9*((drdp!B51)*ABZ!$B51+(drdp!E51)*ABZ!$C51+(drdp!H51)*ABZ!$D51)</f>
        <v>-3.0126732972387354E-3</v>
      </c>
      <c r="I51" s="18">
        <f>Model!$W$9*((drdp!C51)*ABZ!$B51+(drdp!F51)*ABZ!$C51+(drdp!I51)*ABZ!$D51)</f>
        <v>2.2190172215245641E-3</v>
      </c>
      <c r="J51" s="18">
        <f>Model!$W$9*((drdp!D51)*ABZ!$B51+(drdp!G51)*ABZ!$C51+(drdp!J51)*ABZ!$D51)</f>
        <v>3.5903642252969065E-3</v>
      </c>
      <c r="K51" s="21">
        <f>SUM(E$3:E50)+H51</f>
        <v>-0.13846291643998479</v>
      </c>
      <c r="L51" s="21">
        <f>SUM(F$3:F50)+I51</f>
        <v>7.4397050486699381E-2</v>
      </c>
      <c r="M51" s="21">
        <f>SUM(G$3:G50)+J51</f>
        <v>0.12037423862422077</v>
      </c>
      <c r="N51" s="21"/>
      <c r="O51" s="21"/>
      <c r="P51" s="21"/>
      <c r="Q51" s="19">
        <f t="shared" si="1"/>
        <v>1.9171979229066209E-2</v>
      </c>
      <c r="R51" s="19">
        <f t="shared" si="1"/>
        <v>5.5349211211204964E-3</v>
      </c>
      <c r="S51" s="19">
        <f t="shared" si="1"/>
        <v>1.4489957324360843E-2</v>
      </c>
      <c r="T51" s="19">
        <f t="shared" si="2"/>
        <v>-1.0301232584921187E-2</v>
      </c>
      <c r="U51" s="19">
        <f t="shared" si="3"/>
        <v>-1.6667368144152268E-2</v>
      </c>
      <c r="V51" s="19">
        <f t="shared" si="4"/>
        <v>8.9554883082241504E-3</v>
      </c>
    </row>
    <row r="52" spans="1:22" x14ac:dyDescent="0.25">
      <c r="A52" s="26">
        <f>Wellpath!E52</f>
        <v>1410</v>
      </c>
      <c r="B52" s="22">
        <v>0</v>
      </c>
      <c r="C52" s="22">
        <f>-SIN(Wellpath!$L52) / GField</f>
        <v>-7.8114793851007031E-2</v>
      </c>
      <c r="D52" s="22">
        <f>TAN(Dip) * SIN(Wellpath!$L52) * SIN(Wellpath!$O52) / GField</f>
        <v>4.8278687602200429E-2</v>
      </c>
      <c r="E52" s="20">
        <f>Model!$W$9*((drdp!B52+drdp!K52)*ABZ!$B52+(drdp!E52+drdp!N52)*ABZ!$C52+(drdp!H52+drdp!Q52)*ABZ!$D52)</f>
        <v>-6.0253465944774707E-3</v>
      </c>
      <c r="F52" s="20">
        <f>Model!$W$9*((drdp!C52+drdp!L52)*ABZ!$B52+(drdp!F52+drdp!O52)*ABZ!$C52+(drdp!I52+drdp!R52)*ABZ!$D52)</f>
        <v>4.4380344430491282E-3</v>
      </c>
      <c r="G52" s="20">
        <f>Model!$W$9*((drdp!D52+drdp!M52)*ABZ!$B52+(drdp!G52+drdp!P52)*ABZ!$C52+(drdp!J52+drdp!S52)*ABZ!$D52)</f>
        <v>7.1807284505938131E-3</v>
      </c>
      <c r="H52" s="18">
        <f>Model!$W$9*((drdp!B52)*ABZ!$B52+(drdp!E52)*ABZ!$C52+(drdp!H52)*ABZ!$D52)</f>
        <v>-3.0126732972387354E-3</v>
      </c>
      <c r="I52" s="18">
        <f>Model!$W$9*((drdp!C52)*ABZ!$B52+(drdp!F52)*ABZ!$C52+(drdp!I52)*ABZ!$D52)</f>
        <v>2.2190172215245641E-3</v>
      </c>
      <c r="J52" s="18">
        <f>Model!$W$9*((drdp!D52)*ABZ!$B52+(drdp!G52)*ABZ!$C52+(drdp!J52)*ABZ!$D52)</f>
        <v>3.5903642252969065E-3</v>
      </c>
      <c r="K52" s="21">
        <f>SUM(E$3:E51)+H52</f>
        <v>-0.14448826303446227</v>
      </c>
      <c r="L52" s="21">
        <f>SUM(F$3:F51)+I52</f>
        <v>7.8835084929748514E-2</v>
      </c>
      <c r="M52" s="21">
        <f>SUM(G$3:G51)+J52</f>
        <v>0.12755496707481459</v>
      </c>
      <c r="N52" s="21"/>
      <c r="O52" s="21"/>
      <c r="P52" s="21"/>
      <c r="Q52" s="19">
        <f t="shared" si="1"/>
        <v>2.0876858154715957E-2</v>
      </c>
      <c r="R52" s="19">
        <f t="shared" si="1"/>
        <v>6.2149706158806609E-3</v>
      </c>
      <c r="S52" s="19">
        <f t="shared" si="1"/>
        <v>1.6270269625457034E-2</v>
      </c>
      <c r="T52" s="19">
        <f t="shared" si="2"/>
        <v>-1.1390744487673675E-2</v>
      </c>
      <c r="U52" s="19">
        <f t="shared" si="3"/>
        <v>-1.8430195634057987E-2</v>
      </c>
      <c r="V52" s="19">
        <f t="shared" si="4"/>
        <v>1.0055806662554283E-2</v>
      </c>
    </row>
    <row r="53" spans="1:22" x14ac:dyDescent="0.25">
      <c r="A53" s="26">
        <f>Wellpath!E53</f>
        <v>1440</v>
      </c>
      <c r="B53" s="22">
        <v>0</v>
      </c>
      <c r="C53" s="22">
        <f>-SIN(Wellpath!$L53) / GField</f>
        <v>-7.8114793851007031E-2</v>
      </c>
      <c r="D53" s="22">
        <f>TAN(Dip) * SIN(Wellpath!$L53) * SIN(Wellpath!$O53) / GField</f>
        <v>4.8278687602200429E-2</v>
      </c>
      <c r="E53" s="20">
        <f>Model!$W$9*((drdp!B53+drdp!K53)*ABZ!$B53+(drdp!E53+drdp!N53)*ABZ!$C53+(drdp!H53+drdp!Q53)*ABZ!$D53)</f>
        <v>-6.0253465944774707E-3</v>
      </c>
      <c r="F53" s="20">
        <f>Model!$W$9*((drdp!C53+drdp!L53)*ABZ!$B53+(drdp!F53+drdp!O53)*ABZ!$C53+(drdp!I53+drdp!R53)*ABZ!$D53)</f>
        <v>4.4380344430491282E-3</v>
      </c>
      <c r="G53" s="20">
        <f>Model!$W$9*((drdp!D53+drdp!M53)*ABZ!$B53+(drdp!G53+drdp!P53)*ABZ!$C53+(drdp!J53+drdp!S53)*ABZ!$D53)</f>
        <v>7.1807284505938131E-3</v>
      </c>
      <c r="H53" s="18">
        <f>Model!$W$9*((drdp!B53)*ABZ!$B53+(drdp!E53)*ABZ!$C53+(drdp!H53)*ABZ!$D53)</f>
        <v>-3.0126732972387354E-3</v>
      </c>
      <c r="I53" s="18">
        <f>Model!$W$9*((drdp!C53)*ABZ!$B53+(drdp!F53)*ABZ!$C53+(drdp!I53)*ABZ!$D53)</f>
        <v>2.2190172215245641E-3</v>
      </c>
      <c r="J53" s="18">
        <f>Model!$W$9*((drdp!D53)*ABZ!$B53+(drdp!G53)*ABZ!$C53+(drdp!J53)*ABZ!$D53)</f>
        <v>3.5903642252969065E-3</v>
      </c>
      <c r="K53" s="21">
        <f>SUM(E$3:E52)+H53</f>
        <v>-0.15051360962893975</v>
      </c>
      <c r="L53" s="21">
        <f>SUM(F$3:F52)+I53</f>
        <v>8.3273119372797647E-2</v>
      </c>
      <c r="M53" s="21">
        <f>SUM(G$3:G52)+J53</f>
        <v>0.1347356955254084</v>
      </c>
      <c r="N53" s="21"/>
      <c r="O53" s="21"/>
      <c r="P53" s="21"/>
      <c r="Q53" s="19">
        <f t="shared" si="1"/>
        <v>2.2654346683532865E-2</v>
      </c>
      <c r="R53" s="19">
        <f t="shared" si="1"/>
        <v>6.9344124100762065E-3</v>
      </c>
      <c r="S53" s="19">
        <f t="shared" si="1"/>
        <v>1.8153707648715559E-2</v>
      </c>
      <c r="T53" s="19">
        <f t="shared" si="2"/>
        <v>-1.2533737781861365E-2</v>
      </c>
      <c r="U53" s="19">
        <f t="shared" si="3"/>
        <v>-2.0279555879395006E-2</v>
      </c>
      <c r="V53" s="19">
        <f t="shared" si="4"/>
        <v>1.1219861657264251E-2</v>
      </c>
    </row>
    <row r="54" spans="1:22" x14ac:dyDescent="0.25">
      <c r="A54" s="26">
        <f>Wellpath!E54</f>
        <v>1470</v>
      </c>
      <c r="B54" s="22">
        <v>0</v>
      </c>
      <c r="C54" s="22">
        <f>-SIN(Wellpath!$L54) / GField</f>
        <v>-7.8114793851007031E-2</v>
      </c>
      <c r="D54" s="22">
        <f>TAN(Dip) * SIN(Wellpath!$L54) * SIN(Wellpath!$O54) / GField</f>
        <v>4.8278687602200429E-2</v>
      </c>
      <c r="E54" s="20">
        <f>Model!$W$9*((drdp!B54+drdp!K54)*ABZ!$B54+(drdp!E54+drdp!N54)*ABZ!$C54+(drdp!H54+drdp!Q54)*ABZ!$D54)</f>
        <v>-6.0253465944774707E-3</v>
      </c>
      <c r="F54" s="20">
        <f>Model!$W$9*((drdp!C54+drdp!L54)*ABZ!$B54+(drdp!F54+drdp!O54)*ABZ!$C54+(drdp!I54+drdp!R54)*ABZ!$D54)</f>
        <v>4.4380344430491282E-3</v>
      </c>
      <c r="G54" s="20">
        <f>Model!$W$9*((drdp!D54+drdp!M54)*ABZ!$B54+(drdp!G54+drdp!P54)*ABZ!$C54+(drdp!J54+drdp!S54)*ABZ!$D54)</f>
        <v>7.1807284505938131E-3</v>
      </c>
      <c r="H54" s="18">
        <f>Model!$W$9*((drdp!B54)*ABZ!$B54+(drdp!E54)*ABZ!$C54+(drdp!H54)*ABZ!$D54)</f>
        <v>-3.0126732972387354E-3</v>
      </c>
      <c r="I54" s="18">
        <f>Model!$W$9*((drdp!C54)*ABZ!$B54+(drdp!F54)*ABZ!$C54+(drdp!I54)*ABZ!$D54)</f>
        <v>2.2190172215245641E-3</v>
      </c>
      <c r="J54" s="18">
        <f>Model!$W$9*((drdp!D54)*ABZ!$B54+(drdp!G54)*ABZ!$C54+(drdp!J54)*ABZ!$D54)</f>
        <v>3.5903642252969065E-3</v>
      </c>
      <c r="K54" s="21">
        <f>SUM(E$3:E53)+H54</f>
        <v>-0.15653895622341724</v>
      </c>
      <c r="L54" s="21">
        <f>SUM(F$3:F53)+I54</f>
        <v>8.7711153815846779E-2</v>
      </c>
      <c r="M54" s="21">
        <f>SUM(G$3:G53)+J54</f>
        <v>0.14191642397600221</v>
      </c>
      <c r="N54" s="21"/>
      <c r="O54" s="21"/>
      <c r="P54" s="21"/>
      <c r="Q54" s="19">
        <f t="shared" si="1"/>
        <v>2.4504444815516939E-2</v>
      </c>
      <c r="R54" s="19">
        <f t="shared" si="1"/>
        <v>7.6932465037071332E-3</v>
      </c>
      <c r="S54" s="19">
        <f t="shared" si="1"/>
        <v>2.0140271394136416E-2</v>
      </c>
      <c r="T54" s="19">
        <f t="shared" si="2"/>
        <v>-1.3730212467484255E-2</v>
      </c>
      <c r="U54" s="19">
        <f t="shared" si="3"/>
        <v>-2.221544888016333E-2</v>
      </c>
      <c r="V54" s="19">
        <f t="shared" si="4"/>
        <v>1.2447653292354055E-2</v>
      </c>
    </row>
    <row r="55" spans="1:22" x14ac:dyDescent="0.25">
      <c r="A55" s="26">
        <f>Wellpath!E55</f>
        <v>1500</v>
      </c>
      <c r="B55" s="22">
        <v>0</v>
      </c>
      <c r="C55" s="22">
        <f>-SIN(Wellpath!$L55) / GField</f>
        <v>-7.8114793851007031E-2</v>
      </c>
      <c r="D55" s="22">
        <f>TAN(Dip) * SIN(Wellpath!$L55) * SIN(Wellpath!$O55) / GField</f>
        <v>4.8278687602200429E-2</v>
      </c>
      <c r="E55" s="20">
        <f>Model!$W$9*((drdp!B55+drdp!K55)*ABZ!$B55+(drdp!E55+drdp!N55)*ABZ!$C55+(drdp!H55+drdp!Q55)*ABZ!$D55)</f>
        <v>-6.0253465944774707E-3</v>
      </c>
      <c r="F55" s="20">
        <f>Model!$W$9*((drdp!C55+drdp!L55)*ABZ!$B55+(drdp!F55+drdp!O55)*ABZ!$C55+(drdp!I55+drdp!R55)*ABZ!$D55)</f>
        <v>4.4380344430491282E-3</v>
      </c>
      <c r="G55" s="20">
        <f>Model!$W$9*((drdp!D55+drdp!M55)*ABZ!$B55+(drdp!G55+drdp!P55)*ABZ!$C55+(drdp!J55+drdp!S55)*ABZ!$D55)</f>
        <v>7.1807284505938131E-3</v>
      </c>
      <c r="H55" s="18">
        <f>Model!$W$9*((drdp!B55)*ABZ!$B55+(drdp!E55)*ABZ!$C55+(drdp!H55)*ABZ!$D55)</f>
        <v>-3.0126732972387354E-3</v>
      </c>
      <c r="I55" s="18">
        <f>Model!$W$9*((drdp!C55)*ABZ!$B55+(drdp!F55)*ABZ!$C55+(drdp!I55)*ABZ!$D55)</f>
        <v>2.2190172215245641E-3</v>
      </c>
      <c r="J55" s="18">
        <f>Model!$W$9*((drdp!D55)*ABZ!$B55+(drdp!G55)*ABZ!$C55+(drdp!J55)*ABZ!$D55)</f>
        <v>3.5903642252969065E-3</v>
      </c>
      <c r="K55" s="21">
        <f>SUM(E$3:E54)+H55</f>
        <v>-0.16256430281789472</v>
      </c>
      <c r="L55" s="21">
        <f>SUM(F$3:F54)+I55</f>
        <v>9.2149188258895912E-2</v>
      </c>
      <c r="M55" s="21">
        <f>SUM(G$3:G54)+J55</f>
        <v>0.14909715242659602</v>
      </c>
      <c r="N55" s="21"/>
      <c r="O55" s="21"/>
      <c r="P55" s="21"/>
      <c r="Q55" s="19">
        <f t="shared" si="1"/>
        <v>2.6427152550668173E-2</v>
      </c>
      <c r="R55" s="19">
        <f t="shared" si="1"/>
        <v>8.4914728967734401E-3</v>
      </c>
      <c r="S55" s="19">
        <f t="shared" si="1"/>
        <v>2.2229960861719609E-2</v>
      </c>
      <c r="T55" s="19">
        <f t="shared" si="2"/>
        <v>-1.4980168544542344E-2</v>
      </c>
      <c r="U55" s="19">
        <f t="shared" si="3"/>
        <v>-2.4237874636362962E-2</v>
      </c>
      <c r="V55" s="19">
        <f t="shared" si="4"/>
        <v>1.3739181567823696E-2</v>
      </c>
    </row>
    <row r="56" spans="1:22" x14ac:dyDescent="0.25">
      <c r="A56" s="26">
        <f>Wellpath!E56</f>
        <v>1530</v>
      </c>
      <c r="B56" s="22">
        <v>0</v>
      </c>
      <c r="C56" s="22">
        <f>-SIN(Wellpath!$L56) / GField</f>
        <v>-7.8114793851007031E-2</v>
      </c>
      <c r="D56" s="22">
        <f>TAN(Dip) * SIN(Wellpath!$L56) * SIN(Wellpath!$O56) / GField</f>
        <v>4.8278687602200429E-2</v>
      </c>
      <c r="E56" s="20">
        <f>Model!$W$9*((drdp!B56+drdp!K56)*ABZ!$B56+(drdp!E56+drdp!N56)*ABZ!$C56+(drdp!H56+drdp!Q56)*ABZ!$D56)</f>
        <v>-6.0253465944774707E-3</v>
      </c>
      <c r="F56" s="20">
        <f>Model!$W$9*((drdp!C56+drdp!L56)*ABZ!$B56+(drdp!F56+drdp!O56)*ABZ!$C56+(drdp!I56+drdp!R56)*ABZ!$D56)</f>
        <v>4.4380344430491282E-3</v>
      </c>
      <c r="G56" s="20">
        <f>Model!$W$9*((drdp!D56+drdp!M56)*ABZ!$B56+(drdp!G56+drdp!P56)*ABZ!$C56+(drdp!J56+drdp!S56)*ABZ!$D56)</f>
        <v>7.1807284505938131E-3</v>
      </c>
      <c r="H56" s="18">
        <f>Model!$W$9*((drdp!B56)*ABZ!$B56+(drdp!E56)*ABZ!$C56+(drdp!H56)*ABZ!$D56)</f>
        <v>-3.0126732972387354E-3</v>
      </c>
      <c r="I56" s="18">
        <f>Model!$W$9*((drdp!C56)*ABZ!$B56+(drdp!F56)*ABZ!$C56+(drdp!I56)*ABZ!$D56)</f>
        <v>2.2190172215245641E-3</v>
      </c>
      <c r="J56" s="18">
        <f>Model!$W$9*((drdp!D56)*ABZ!$B56+(drdp!G56)*ABZ!$C56+(drdp!J56)*ABZ!$D56)</f>
        <v>3.5903642252969065E-3</v>
      </c>
      <c r="K56" s="21">
        <f>SUM(E$3:E55)+H56</f>
        <v>-0.1685896494123722</v>
      </c>
      <c r="L56" s="21">
        <f>SUM(F$3:F55)+I56</f>
        <v>9.6587222701945044E-2</v>
      </c>
      <c r="M56" s="21">
        <f>SUM(G$3:G55)+J56</f>
        <v>0.15627788087718983</v>
      </c>
      <c r="N56" s="21"/>
      <c r="O56" s="21"/>
      <c r="P56" s="21"/>
      <c r="Q56" s="19">
        <f t="shared" si="1"/>
        <v>2.8422469888986571E-2</v>
      </c>
      <c r="R56" s="19">
        <f t="shared" si="1"/>
        <v>9.3290915892751281E-3</v>
      </c>
      <c r="S56" s="19">
        <f t="shared" si="1"/>
        <v>2.4422776051465134E-2</v>
      </c>
      <c r="T56" s="19">
        <f t="shared" si="2"/>
        <v>-1.6283606013035631E-2</v>
      </c>
      <c r="U56" s="19">
        <f t="shared" si="3"/>
        <v>-2.6346833147993898E-2</v>
      </c>
      <c r="V56" s="19">
        <f t="shared" si="4"/>
        <v>1.5094446483673172E-2</v>
      </c>
    </row>
    <row r="57" spans="1:22" x14ac:dyDescent="0.25">
      <c r="A57" s="26">
        <f>Wellpath!E57</f>
        <v>1560</v>
      </c>
      <c r="B57" s="22">
        <v>0</v>
      </c>
      <c r="C57" s="22">
        <f>-SIN(Wellpath!$L57) / GField</f>
        <v>-7.8114793851007031E-2</v>
      </c>
      <c r="D57" s="22">
        <f>TAN(Dip) * SIN(Wellpath!$L57) * SIN(Wellpath!$O57) / GField</f>
        <v>4.8278687602200429E-2</v>
      </c>
      <c r="E57" s="20">
        <f>Model!$W$9*((drdp!B57+drdp!K57)*ABZ!$B57+(drdp!E57+drdp!N57)*ABZ!$C57+(drdp!H57+drdp!Q57)*ABZ!$D57)</f>
        <v>-6.0253465944774707E-3</v>
      </c>
      <c r="F57" s="20">
        <f>Model!$W$9*((drdp!C57+drdp!L57)*ABZ!$B57+(drdp!F57+drdp!O57)*ABZ!$C57+(drdp!I57+drdp!R57)*ABZ!$D57)</f>
        <v>4.4380344430491282E-3</v>
      </c>
      <c r="G57" s="20">
        <f>Model!$W$9*((drdp!D57+drdp!M57)*ABZ!$B57+(drdp!G57+drdp!P57)*ABZ!$C57+(drdp!J57+drdp!S57)*ABZ!$D57)</f>
        <v>7.1807284505938131E-3</v>
      </c>
      <c r="H57" s="18">
        <f>Model!$W$9*((drdp!B57)*ABZ!$B57+(drdp!E57)*ABZ!$C57+(drdp!H57)*ABZ!$D57)</f>
        <v>-3.0126732972387354E-3</v>
      </c>
      <c r="I57" s="18">
        <f>Model!$W$9*((drdp!C57)*ABZ!$B57+(drdp!F57)*ABZ!$C57+(drdp!I57)*ABZ!$D57)</f>
        <v>2.2190172215245641E-3</v>
      </c>
      <c r="J57" s="18">
        <f>Model!$W$9*((drdp!D57)*ABZ!$B57+(drdp!G57)*ABZ!$C57+(drdp!J57)*ABZ!$D57)</f>
        <v>3.5903642252969065E-3</v>
      </c>
      <c r="K57" s="21">
        <f>SUM(E$3:E56)+H57</f>
        <v>-0.17461499600684968</v>
      </c>
      <c r="L57" s="21">
        <f>SUM(F$3:F56)+I57</f>
        <v>0.10102525714499418</v>
      </c>
      <c r="M57" s="21">
        <f>SUM(G$3:G56)+J57</f>
        <v>0.16345860932778364</v>
      </c>
      <c r="N57" s="21"/>
      <c r="O57" s="21"/>
      <c r="P57" s="21"/>
      <c r="Q57" s="19">
        <f t="shared" si="1"/>
        <v>3.0490396830472132E-2</v>
      </c>
      <c r="R57" s="19">
        <f t="shared" si="1"/>
        <v>1.0206102581212196E-2</v>
      </c>
      <c r="S57" s="19">
        <f t="shared" si="1"/>
        <v>2.6718716963372996E-2</v>
      </c>
      <c r="T57" s="19">
        <f t="shared" si="2"/>
        <v>-1.7640524872964119E-2</v>
      </c>
      <c r="U57" s="19">
        <f t="shared" si="3"/>
        <v>-2.8542324415056143E-2</v>
      </c>
      <c r="V57" s="19">
        <f t="shared" si="4"/>
        <v>1.6513448039902484E-2</v>
      </c>
    </row>
    <row r="58" spans="1:22" x14ac:dyDescent="0.25">
      <c r="A58" s="26">
        <f>Wellpath!E58</f>
        <v>1590</v>
      </c>
      <c r="B58" s="22">
        <v>0</v>
      </c>
      <c r="C58" s="22">
        <f>-SIN(Wellpath!$L58) / GField</f>
        <v>-7.8114793851007031E-2</v>
      </c>
      <c r="D58" s="22">
        <f>TAN(Dip) * SIN(Wellpath!$L58) * SIN(Wellpath!$O58) / GField</f>
        <v>4.8278687602200429E-2</v>
      </c>
      <c r="E58" s="20">
        <f>Model!$W$9*((drdp!B58+drdp!K58)*ABZ!$B58+(drdp!E58+drdp!N58)*ABZ!$C58+(drdp!H58+drdp!Q58)*ABZ!$D58)</f>
        <v>-6.0253465944774707E-3</v>
      </c>
      <c r="F58" s="20">
        <f>Model!$W$9*((drdp!C58+drdp!L58)*ABZ!$B58+(drdp!F58+drdp!O58)*ABZ!$C58+(drdp!I58+drdp!R58)*ABZ!$D58)</f>
        <v>4.4380344430491282E-3</v>
      </c>
      <c r="G58" s="20">
        <f>Model!$W$9*((drdp!D58+drdp!M58)*ABZ!$B58+(drdp!G58+drdp!P58)*ABZ!$C58+(drdp!J58+drdp!S58)*ABZ!$D58)</f>
        <v>7.1807284505938131E-3</v>
      </c>
      <c r="H58" s="18">
        <f>Model!$W$9*((drdp!B58)*ABZ!$B58+(drdp!E58)*ABZ!$C58+(drdp!H58)*ABZ!$D58)</f>
        <v>-3.0126732972387354E-3</v>
      </c>
      <c r="I58" s="18">
        <f>Model!$W$9*((drdp!C58)*ABZ!$B58+(drdp!F58)*ABZ!$C58+(drdp!I58)*ABZ!$D58)</f>
        <v>2.2190172215245641E-3</v>
      </c>
      <c r="J58" s="18">
        <f>Model!$W$9*((drdp!D58)*ABZ!$B58+(drdp!G58)*ABZ!$C58+(drdp!J58)*ABZ!$D58)</f>
        <v>3.5903642252969065E-3</v>
      </c>
      <c r="K58" s="21">
        <f>SUM(E$3:E57)+H58</f>
        <v>-0.18064034260132716</v>
      </c>
      <c r="L58" s="21">
        <f>SUM(F$3:F57)+I58</f>
        <v>0.10546329158804331</v>
      </c>
      <c r="M58" s="21">
        <f>SUM(G$3:G57)+J58</f>
        <v>0.17063933777837745</v>
      </c>
      <c r="N58" s="21"/>
      <c r="O58" s="21"/>
      <c r="P58" s="21"/>
      <c r="Q58" s="19">
        <f t="shared" si="1"/>
        <v>3.2630933375124856E-2</v>
      </c>
      <c r="R58" s="19">
        <f t="shared" si="1"/>
        <v>1.1122505872584646E-2</v>
      </c>
      <c r="S58" s="19">
        <f t="shared" si="1"/>
        <v>2.9117783597443193E-2</v>
      </c>
      <c r="T58" s="19">
        <f t="shared" si="2"/>
        <v>-1.9050925124327808E-2</v>
      </c>
      <c r="U58" s="19">
        <f t="shared" si="3"/>
        <v>-3.0824348437549692E-2</v>
      </c>
      <c r="V58" s="19">
        <f t="shared" si="4"/>
        <v>1.7996186236511634E-2</v>
      </c>
    </row>
    <row r="59" spans="1:22" x14ac:dyDescent="0.25">
      <c r="A59" s="26">
        <f>Wellpath!E59</f>
        <v>1620</v>
      </c>
      <c r="B59" s="22">
        <v>0</v>
      </c>
      <c r="C59" s="22">
        <f>-SIN(Wellpath!$L59) / GField</f>
        <v>-7.8114793851007031E-2</v>
      </c>
      <c r="D59" s="22">
        <f>TAN(Dip) * SIN(Wellpath!$L59) * SIN(Wellpath!$O59) / GField</f>
        <v>4.8278687602200429E-2</v>
      </c>
      <c r="E59" s="20">
        <f>Model!$W$9*((drdp!B59+drdp!K59)*ABZ!$B59+(drdp!E59+drdp!N59)*ABZ!$C59+(drdp!H59+drdp!Q59)*ABZ!$D59)</f>
        <v>-6.0253465944774707E-3</v>
      </c>
      <c r="F59" s="20">
        <f>Model!$W$9*((drdp!C59+drdp!L59)*ABZ!$B59+(drdp!F59+drdp!O59)*ABZ!$C59+(drdp!I59+drdp!R59)*ABZ!$D59)</f>
        <v>4.4380344430491282E-3</v>
      </c>
      <c r="G59" s="20">
        <f>Model!$W$9*((drdp!D59+drdp!M59)*ABZ!$B59+(drdp!G59+drdp!P59)*ABZ!$C59+(drdp!J59+drdp!S59)*ABZ!$D59)</f>
        <v>7.1807284505938131E-3</v>
      </c>
      <c r="H59" s="18">
        <f>Model!$W$9*((drdp!B59)*ABZ!$B59+(drdp!E59)*ABZ!$C59+(drdp!H59)*ABZ!$D59)</f>
        <v>-3.0126732972387354E-3</v>
      </c>
      <c r="I59" s="18">
        <f>Model!$W$9*((drdp!C59)*ABZ!$B59+(drdp!F59)*ABZ!$C59+(drdp!I59)*ABZ!$D59)</f>
        <v>2.2190172215245641E-3</v>
      </c>
      <c r="J59" s="18">
        <f>Model!$W$9*((drdp!D59)*ABZ!$B59+(drdp!G59)*ABZ!$C59+(drdp!J59)*ABZ!$D59)</f>
        <v>3.5903642252969065E-3</v>
      </c>
      <c r="K59" s="21">
        <f>SUM(E$3:E58)+H59</f>
        <v>-0.18666568919580465</v>
      </c>
      <c r="L59" s="21">
        <f>SUM(F$3:F58)+I59</f>
        <v>0.10990132603109244</v>
      </c>
      <c r="M59" s="21">
        <f>SUM(G$3:G58)+J59</f>
        <v>0.17782006622897126</v>
      </c>
      <c r="N59" s="21"/>
      <c r="O59" s="21"/>
      <c r="P59" s="21"/>
      <c r="Q59" s="19">
        <f t="shared" si="1"/>
        <v>3.4844079522944736E-2</v>
      </c>
      <c r="R59" s="19">
        <f t="shared" si="1"/>
        <v>1.2078301463392477E-2</v>
      </c>
      <c r="S59" s="19">
        <f t="shared" si="1"/>
        <v>3.1619975953675723E-2</v>
      </c>
      <c r="T59" s="19">
        <f t="shared" si="2"/>
        <v>-2.0514806767126696E-2</v>
      </c>
      <c r="U59" s="19">
        <f t="shared" si="3"/>
        <v>-3.319290521547455E-2</v>
      </c>
      <c r="V59" s="19">
        <f t="shared" si="4"/>
        <v>1.9542661073500622E-2</v>
      </c>
    </row>
    <row r="60" spans="1:22" x14ac:dyDescent="0.25">
      <c r="A60" s="26">
        <f>Wellpath!E60</f>
        <v>1650</v>
      </c>
      <c r="B60" s="22">
        <v>0</v>
      </c>
      <c r="C60" s="22">
        <f>-SIN(Wellpath!$L60) / GField</f>
        <v>-7.8114793851007031E-2</v>
      </c>
      <c r="D60" s="22">
        <f>TAN(Dip) * SIN(Wellpath!$L60) * SIN(Wellpath!$O60) / GField</f>
        <v>4.8278687602200429E-2</v>
      </c>
      <c r="E60" s="20">
        <f>Model!$W$9*((drdp!B60+drdp!K60)*ABZ!$B60+(drdp!E60+drdp!N60)*ABZ!$C60+(drdp!H60+drdp!Q60)*ABZ!$D60)</f>
        <v>-6.0253465944774707E-3</v>
      </c>
      <c r="F60" s="20">
        <f>Model!$W$9*((drdp!C60+drdp!L60)*ABZ!$B60+(drdp!F60+drdp!O60)*ABZ!$C60+(drdp!I60+drdp!R60)*ABZ!$D60)</f>
        <v>4.4380344430491282E-3</v>
      </c>
      <c r="G60" s="20">
        <f>Model!$W$9*((drdp!D60+drdp!M60)*ABZ!$B60+(drdp!G60+drdp!P60)*ABZ!$C60+(drdp!J60+drdp!S60)*ABZ!$D60)</f>
        <v>7.1807284505938131E-3</v>
      </c>
      <c r="H60" s="18">
        <f>Model!$W$9*((drdp!B60)*ABZ!$B60+(drdp!E60)*ABZ!$C60+(drdp!H60)*ABZ!$D60)</f>
        <v>-3.0126732972387354E-3</v>
      </c>
      <c r="I60" s="18">
        <f>Model!$W$9*((drdp!C60)*ABZ!$B60+(drdp!F60)*ABZ!$C60+(drdp!I60)*ABZ!$D60)</f>
        <v>2.2190172215245641E-3</v>
      </c>
      <c r="J60" s="18">
        <f>Model!$W$9*((drdp!D60)*ABZ!$B60+(drdp!G60)*ABZ!$C60+(drdp!J60)*ABZ!$D60)</f>
        <v>3.5903642252969065E-3</v>
      </c>
      <c r="K60" s="21">
        <f>SUM(E$3:E59)+H60</f>
        <v>-0.19269103579028213</v>
      </c>
      <c r="L60" s="21">
        <f>SUM(F$3:F59)+I60</f>
        <v>0.11433936047414157</v>
      </c>
      <c r="M60" s="21">
        <f>SUM(G$3:G59)+J60</f>
        <v>0.18500079467956507</v>
      </c>
      <c r="N60" s="21"/>
      <c r="O60" s="21"/>
      <c r="P60" s="21"/>
      <c r="Q60" s="19">
        <f t="shared" si="1"/>
        <v>3.7129835273931787E-2</v>
      </c>
      <c r="R60" s="19">
        <f t="shared" si="1"/>
        <v>1.3073489353635689E-2</v>
      </c>
      <c r="S60" s="19">
        <f t="shared" si="1"/>
        <v>3.4225294032070593E-2</v>
      </c>
      <c r="T60" s="19">
        <f t="shared" si="2"/>
        <v>-2.2032169801360784E-2</v>
      </c>
      <c r="U60" s="19">
        <f t="shared" si="3"/>
        <v>-3.5647994748830708E-2</v>
      </c>
      <c r="V60" s="19">
        <f t="shared" si="4"/>
        <v>2.1152872550869443E-2</v>
      </c>
    </row>
    <row r="61" spans="1:22" x14ac:dyDescent="0.25">
      <c r="A61" s="26">
        <f>Wellpath!E61</f>
        <v>1680</v>
      </c>
      <c r="B61" s="22">
        <v>0</v>
      </c>
      <c r="C61" s="22">
        <f>-SIN(Wellpath!$L61) / GField</f>
        <v>-7.8114793851007031E-2</v>
      </c>
      <c r="D61" s="22">
        <f>TAN(Dip) * SIN(Wellpath!$L61) * SIN(Wellpath!$O61) / GField</f>
        <v>4.8278687602200429E-2</v>
      </c>
      <c r="E61" s="20">
        <f>Model!$W$9*((drdp!B61+drdp!K61)*ABZ!$B61+(drdp!E61+drdp!N61)*ABZ!$C61+(drdp!H61+drdp!Q61)*ABZ!$D61)</f>
        <v>-5.0211221620645582E-3</v>
      </c>
      <c r="F61" s="20">
        <f>Model!$W$9*((drdp!C61+drdp!L61)*ABZ!$B61+(drdp!F61+drdp!O61)*ABZ!$C61+(drdp!I61+drdp!R61)*ABZ!$D61)</f>
        <v>3.6983620358742733E-3</v>
      </c>
      <c r="G61" s="20">
        <f>Model!$W$9*((drdp!D61+drdp!M61)*ABZ!$B61+(drdp!G61+drdp!P61)*ABZ!$C61+(drdp!J61+drdp!S61)*ABZ!$D61)</f>
        <v>5.9839403754948445E-3</v>
      </c>
      <c r="H61" s="18">
        <f>Model!$W$9*((drdp!B61)*ABZ!$B61+(drdp!E61)*ABZ!$C61+(drdp!H61)*ABZ!$D61)</f>
        <v>-3.0126732972387354E-3</v>
      </c>
      <c r="I61" s="18">
        <f>Model!$W$9*((drdp!C61)*ABZ!$B61+(drdp!F61)*ABZ!$C61+(drdp!I61)*ABZ!$D61)</f>
        <v>2.2190172215245641E-3</v>
      </c>
      <c r="J61" s="18">
        <f>Model!$W$9*((drdp!D61)*ABZ!$B61+(drdp!G61)*ABZ!$C61+(drdp!J61)*ABZ!$D61)</f>
        <v>3.5903642252969065E-3</v>
      </c>
      <c r="K61" s="21">
        <f>SUM(E$3:E60)+H61</f>
        <v>-0.19871638238475961</v>
      </c>
      <c r="L61" s="21">
        <f>SUM(F$3:F60)+I61</f>
        <v>0.11877739491719071</v>
      </c>
      <c r="M61" s="21">
        <f>SUM(G$3:G60)+J61</f>
        <v>0.19218152313015888</v>
      </c>
      <c r="N61" s="21"/>
      <c r="O61" s="21"/>
      <c r="P61" s="21"/>
      <c r="Q61" s="19">
        <f t="shared" si="1"/>
        <v>3.9488200628086001E-2</v>
      </c>
      <c r="R61" s="19">
        <f t="shared" si="1"/>
        <v>1.4108069543314282E-2</v>
      </c>
      <c r="S61" s="19">
        <f t="shared" si="1"/>
        <v>3.6933737832627794E-2</v>
      </c>
      <c r="T61" s="19">
        <f t="shared" si="2"/>
        <v>-2.360301422703007E-2</v>
      </c>
      <c r="U61" s="19">
        <f t="shared" si="3"/>
        <v>-3.8189617037618175E-2</v>
      </c>
      <c r="V61" s="19">
        <f t="shared" si="4"/>
        <v>2.28268206686181E-2</v>
      </c>
    </row>
    <row r="62" spans="1:22" x14ac:dyDescent="0.25">
      <c r="A62" s="26">
        <f>Wellpath!E62</f>
        <v>1700</v>
      </c>
      <c r="B62" s="22">
        <v>0</v>
      </c>
      <c r="C62" s="22">
        <f>-SIN(Wellpath!$L62) / GField</f>
        <v>-7.8114793851007031E-2</v>
      </c>
      <c r="D62" s="22">
        <f>TAN(Dip) * SIN(Wellpath!$L62) * SIN(Wellpath!$O62) / GField</f>
        <v>4.8278687602200429E-2</v>
      </c>
      <c r="E62" s="20">
        <f>Model!$W$9*((drdp!B62+drdp!K62)*ABZ!$B62+(drdp!E62+drdp!N62)*ABZ!$C62+(drdp!H62+drdp!Q62)*ABZ!$D62)</f>
        <v>-3.0126732972387354E-3</v>
      </c>
      <c r="F62" s="20">
        <f>Model!$W$9*((drdp!C62+drdp!L62)*ABZ!$B62+(drdp!F62+drdp!O62)*ABZ!$C62+(drdp!I62+drdp!R62)*ABZ!$D62)</f>
        <v>2.2190172215245641E-3</v>
      </c>
      <c r="G62" s="20">
        <f>Model!$W$9*((drdp!D62+drdp!M62)*ABZ!$B62+(drdp!G62+drdp!P62)*ABZ!$C62+(drdp!J62+drdp!S62)*ABZ!$D62)</f>
        <v>3.5903642252969065E-3</v>
      </c>
      <c r="H62" s="18">
        <f>Model!$W$9*((drdp!B62)*ABZ!$B62+(drdp!E62)*ABZ!$C62+(drdp!H62)*ABZ!$D62)</f>
        <v>-2.0084488648258233E-3</v>
      </c>
      <c r="I62" s="18">
        <f>Model!$W$9*((drdp!C62)*ABZ!$B62+(drdp!F62)*ABZ!$C62+(drdp!I62)*ABZ!$D62)</f>
        <v>1.4793448143497095E-3</v>
      </c>
      <c r="J62" s="18">
        <f>Model!$W$9*((drdp!D62)*ABZ!$B62+(drdp!G62)*ABZ!$C62+(drdp!J62)*ABZ!$D62)</f>
        <v>2.393576150197938E-3</v>
      </c>
      <c r="K62" s="21">
        <f>SUM(E$3:E61)+H62</f>
        <v>-0.20273328011441125</v>
      </c>
      <c r="L62" s="21">
        <f>SUM(F$3:F61)+I62</f>
        <v>0.12173608454589012</v>
      </c>
      <c r="M62" s="21">
        <f>SUM(G$3:G61)+J62</f>
        <v>0.19696867543055477</v>
      </c>
      <c r="N62" s="21"/>
      <c r="O62" s="21"/>
      <c r="P62" s="21"/>
      <c r="Q62" s="19">
        <f t="shared" si="1"/>
        <v>4.1100782865948336E-2</v>
      </c>
      <c r="R62" s="19">
        <f t="shared" si="1"/>
        <v>1.4819674280564106E-2</v>
      </c>
      <c r="S62" s="19">
        <f t="shared" si="1"/>
        <v>3.8796659100867228E-2</v>
      </c>
      <c r="T62" s="19">
        <f t="shared" si="2"/>
        <v>-2.4679955728273591E-2</v>
      </c>
      <c r="U62" s="19">
        <f t="shared" si="3"/>
        <v>-3.9932105649827215E-2</v>
      </c>
      <c r="V62" s="19">
        <f t="shared" si="4"/>
        <v>2.3978195325106005E-2</v>
      </c>
    </row>
    <row r="63" spans="1:22" x14ac:dyDescent="0.25">
      <c r="A63" s="26">
        <f>Wellpath!E63</f>
        <v>1710</v>
      </c>
      <c r="B63" s="22">
        <v>0</v>
      </c>
      <c r="C63" s="22">
        <f>-SIN(Wellpath!$L63) / GField</f>
        <v>-7.7342993803638571E-2</v>
      </c>
      <c r="D63" s="22">
        <f>TAN(Dip) * SIN(Wellpath!$L63) * SIN(Wellpath!$O63) / GField</f>
        <v>4.7801678171063275E-2</v>
      </c>
      <c r="E63" s="20">
        <f>Model!$W$9*((drdp!B63+drdp!K63)*ABZ!$B63+(drdp!E63+drdp!N63)*ABZ!$C63+(drdp!H63+drdp!Q63)*ABZ!$D63)</f>
        <v>-4.032362716662072E-3</v>
      </c>
      <c r="F63" s="20">
        <f>Model!$W$9*((drdp!C63+drdp!L63)*ABZ!$B63+(drdp!F63+drdp!O63)*ABZ!$C63+(drdp!I63+drdp!R63)*ABZ!$D63)</f>
        <v>2.9005127909390973E-3</v>
      </c>
      <c r="G63" s="20">
        <f>Model!$W$9*((drdp!D63+drdp!M63)*ABZ!$B63+(drdp!G63+drdp!P63)*ABZ!$C63+(drdp!J63+drdp!S63)*ABZ!$D63)</f>
        <v>4.6930223247429355E-3</v>
      </c>
      <c r="H63" s="18">
        <f>Model!$W$9*((drdp!B63)*ABZ!$B63+(drdp!E63)*ABZ!$C63+(drdp!H63)*ABZ!$D63)</f>
        <v>-1.008090679165518E-3</v>
      </c>
      <c r="I63" s="18">
        <f>Model!$W$9*((drdp!C63)*ABZ!$B63+(drdp!F63)*ABZ!$C63+(drdp!I63)*ABZ!$D63)</f>
        <v>7.2512819773477431E-4</v>
      </c>
      <c r="J63" s="18">
        <f>Model!$W$9*((drdp!D63)*ABZ!$B63+(drdp!G63)*ABZ!$C63+(drdp!J63)*ABZ!$D63)</f>
        <v>1.1732555811857339E-3</v>
      </c>
      <c r="K63" s="21">
        <f>SUM(E$3:E62)+H63</f>
        <v>-0.20474559522598967</v>
      </c>
      <c r="L63" s="21">
        <f>SUM(F$3:F62)+I63</f>
        <v>0.12320088515079976</v>
      </c>
      <c r="M63" s="21">
        <f>SUM(G$3:G62)+J63</f>
        <v>0.19933871908683945</v>
      </c>
      <c r="N63" s="21"/>
      <c r="O63" s="21"/>
      <c r="P63" s="21"/>
      <c r="Q63" s="19">
        <f t="shared" si="1"/>
        <v>4.1920758764444808E-2</v>
      </c>
      <c r="R63" s="19">
        <f t="shared" si="1"/>
        <v>1.5178458101940552E-2</v>
      </c>
      <c r="S63" s="19">
        <f t="shared" si="1"/>
        <v>3.9735924927181893E-2</v>
      </c>
      <c r="T63" s="19">
        <f t="shared" si="2"/>
        <v>-2.5224838562569289E-2</v>
      </c>
      <c r="U63" s="19">
        <f t="shared" si="3"/>
        <v>-4.0813724691021291E-2</v>
      </c>
      <c r="V63" s="19">
        <f t="shared" si="4"/>
        <v>2.4558706636325242E-2</v>
      </c>
    </row>
    <row r="64" spans="1:22" x14ac:dyDescent="0.25">
      <c r="A64" s="26">
        <f>Wellpath!E64</f>
        <v>1740</v>
      </c>
      <c r="B64" s="22">
        <v>0</v>
      </c>
      <c r="C64" s="22">
        <f>-SIN(Wellpath!$L64) / GField</f>
        <v>-7.4976630956140586E-2</v>
      </c>
      <c r="D64" s="22">
        <f>TAN(Dip) * SIN(Wellpath!$L64) * SIN(Wellpath!$O64) / GField</f>
        <v>4.6339152482450241E-2</v>
      </c>
      <c r="E64" s="20">
        <f>Model!$W$9*((drdp!B64+drdp!K64)*ABZ!$B64+(drdp!E64+drdp!N64)*ABZ!$C64+(drdp!H64+drdp!Q64)*ABZ!$D64)</f>
        <v>-6.098072315067652E-3</v>
      </c>
      <c r="F64" s="20">
        <f>Model!$W$9*((drdp!C64+drdp!L64)*ABZ!$B64+(drdp!F64+drdp!O64)*ABZ!$C64+(drdp!I64+drdp!R64)*ABZ!$D64)</f>
        <v>4.0886122906889973E-3</v>
      </c>
      <c r="G64" s="20">
        <f>Model!$W$9*((drdp!D64+drdp!M64)*ABZ!$B64+(drdp!G64+drdp!P64)*ABZ!$C64+(drdp!J64+drdp!S64)*ABZ!$D64)</f>
        <v>6.6153642960524069E-3</v>
      </c>
      <c r="H64" s="18">
        <f>Model!$W$9*((drdp!B64)*ABZ!$B64+(drdp!E64)*ABZ!$C64+(drdp!H64)*ABZ!$D64)</f>
        <v>-3.049036157533826E-3</v>
      </c>
      <c r="I64" s="18">
        <f>Model!$W$9*((drdp!C64)*ABZ!$B64+(drdp!F64)*ABZ!$C64+(drdp!I64)*ABZ!$D64)</f>
        <v>2.0443061453444987E-3</v>
      </c>
      <c r="J64" s="18">
        <f>Model!$W$9*((drdp!D64)*ABZ!$B64+(drdp!G64)*ABZ!$C64+(drdp!J64)*ABZ!$D64)</f>
        <v>3.3076821480262034E-3</v>
      </c>
      <c r="K64" s="21">
        <f>SUM(E$3:E63)+H64</f>
        <v>-0.21081890342102005</v>
      </c>
      <c r="L64" s="21">
        <f>SUM(F$3:F63)+I64</f>
        <v>0.12742057588934858</v>
      </c>
      <c r="M64" s="21">
        <f>SUM(G$3:G63)+J64</f>
        <v>0.20616616797842288</v>
      </c>
      <c r="N64" s="21"/>
      <c r="O64" s="21"/>
      <c r="P64" s="21"/>
      <c r="Q64" s="19">
        <f t="shared" si="1"/>
        <v>4.4444610039641383E-2</v>
      </c>
      <c r="R64" s="19">
        <f t="shared" si="1"/>
        <v>1.6236003159973238E-2</v>
      </c>
      <c r="S64" s="19">
        <f t="shared" si="1"/>
        <v>4.2504488818907282E-2</v>
      </c>
      <c r="T64" s="19">
        <f t="shared" si="2"/>
        <v>-2.6862666082267332E-2</v>
      </c>
      <c r="U64" s="19">
        <f t="shared" si="3"/>
        <v>-4.3463725455724932E-2</v>
      </c>
      <c r="V64" s="19">
        <f t="shared" si="4"/>
        <v>2.6269811852710819E-2</v>
      </c>
    </row>
    <row r="65" spans="1:22" x14ac:dyDescent="0.25">
      <c r="A65" s="26">
        <f>Wellpath!E65</f>
        <v>1770</v>
      </c>
      <c r="B65" s="22">
        <v>0</v>
      </c>
      <c r="C65" s="22">
        <f>-SIN(Wellpath!$L65) / GField</f>
        <v>-7.2518920633087181E-2</v>
      </c>
      <c r="D65" s="22">
        <f>TAN(Dip) * SIN(Wellpath!$L65) * SIN(Wellpath!$O65) / GField</f>
        <v>4.4820169674536593E-2</v>
      </c>
      <c r="E65" s="20">
        <f>Model!$W$9*((drdp!B65+drdp!K65)*ABZ!$B65+(drdp!E65+drdp!N65)*ABZ!$C65+(drdp!H65+drdp!Q65)*ABZ!$D65)</f>
        <v>-6.1178913597992705E-3</v>
      </c>
      <c r="F65" s="20">
        <f>Model!$W$9*((drdp!C65+drdp!L65)*ABZ!$B65+(drdp!F65+drdp!O65)*ABZ!$C65+(drdp!I65+drdp!R65)*ABZ!$D65)</f>
        <v>3.8249586926509789E-3</v>
      </c>
      <c r="G65" s="20">
        <f>Model!$W$9*((drdp!D65+drdp!M65)*ABZ!$B65+(drdp!G65+drdp!P65)*ABZ!$C65+(drdp!J65+drdp!S65)*ABZ!$D65)</f>
        <v>6.1887734444428157E-3</v>
      </c>
      <c r="H65" s="18">
        <f>Model!$W$9*((drdp!B65)*ABZ!$B65+(drdp!E65)*ABZ!$C65+(drdp!H65)*ABZ!$D65)</f>
        <v>-3.0589456798996353E-3</v>
      </c>
      <c r="I65" s="18">
        <f>Model!$W$9*((drdp!C65)*ABZ!$B65+(drdp!F65)*ABZ!$C65+(drdp!I65)*ABZ!$D65)</f>
        <v>1.9124793463254895E-3</v>
      </c>
      <c r="J65" s="18">
        <f>Model!$W$9*((drdp!D65)*ABZ!$B65+(drdp!G65)*ABZ!$C65+(drdp!J65)*ABZ!$D65)</f>
        <v>3.0943867222214079E-3</v>
      </c>
      <c r="K65" s="21">
        <f>SUM(E$3:E64)+H65</f>
        <v>-0.21692688525845352</v>
      </c>
      <c r="L65" s="21">
        <f>SUM(F$3:F64)+I65</f>
        <v>0.13137736138101855</v>
      </c>
      <c r="M65" s="21">
        <f>SUM(G$3:G64)+J65</f>
        <v>0.21256823684867049</v>
      </c>
      <c r="N65" s="21"/>
      <c r="O65" s="21"/>
      <c r="P65" s="21"/>
      <c r="Q65" s="19">
        <f t="shared" si="1"/>
        <v>4.7057273547934257E-2</v>
      </c>
      <c r="R65" s="19">
        <f t="shared" si="1"/>
        <v>1.7260011083438744E-2</v>
      </c>
      <c r="S65" s="19">
        <f t="shared" si="1"/>
        <v>4.5185255316952472E-2</v>
      </c>
      <c r="T65" s="19">
        <f t="shared" si="2"/>
        <v>-2.8499281797858593E-2</v>
      </c>
      <c r="U65" s="19">
        <f t="shared" si="3"/>
        <v>-4.6111765524463312E-2</v>
      </c>
      <c r="V65" s="19">
        <f t="shared" si="4"/>
        <v>2.7926654070593727E-2</v>
      </c>
    </row>
    <row r="66" spans="1:22" x14ac:dyDescent="0.25">
      <c r="A66" s="26">
        <f>Wellpath!E66</f>
        <v>1800</v>
      </c>
      <c r="B66" s="22">
        <v>0</v>
      </c>
      <c r="C66" s="22">
        <f>-SIN(Wellpath!$L66) / GField</f>
        <v>-6.9972857175925746E-2</v>
      </c>
      <c r="D66" s="22">
        <f>TAN(Dip) * SIN(Wellpath!$L66) * SIN(Wellpath!$O66) / GField</f>
        <v>4.3246580393892405E-2</v>
      </c>
      <c r="E66" s="20">
        <f>Model!$W$9*((drdp!B66+drdp!K66)*ABZ!$B66+(drdp!E66+drdp!N66)*ABZ!$C66+(drdp!H66+drdp!Q66)*ABZ!$D66)</f>
        <v>-6.1079046527942379E-3</v>
      </c>
      <c r="F66" s="20">
        <f>Model!$W$9*((drdp!C66+drdp!L66)*ABZ!$B66+(drdp!F66+drdp!O66)*ABZ!$C66+(drdp!I66+drdp!R66)*ABZ!$D66)</f>
        <v>3.5610928861218648E-3</v>
      </c>
      <c r="G66" s="20">
        <f>Model!$W$9*((drdp!D66+drdp!M66)*ABZ!$B66+(drdp!G66+drdp!P66)*ABZ!$C66+(drdp!J66+drdp!S66)*ABZ!$D66)</f>
        <v>5.7618392400339115E-3</v>
      </c>
      <c r="H66" s="18">
        <f>Model!$W$9*((drdp!B66)*ABZ!$B66+(drdp!E66)*ABZ!$C66+(drdp!H66)*ABZ!$D66)</f>
        <v>-3.0539523263971189E-3</v>
      </c>
      <c r="I66" s="18">
        <f>Model!$W$9*((drdp!C66)*ABZ!$B66+(drdp!F66)*ABZ!$C66+(drdp!I66)*ABZ!$D66)</f>
        <v>1.7805464430609324E-3</v>
      </c>
      <c r="J66" s="18">
        <f>Model!$W$9*((drdp!D66)*ABZ!$B66+(drdp!G66)*ABZ!$C66+(drdp!J66)*ABZ!$D66)</f>
        <v>2.8809196200169558E-3</v>
      </c>
      <c r="K66" s="21">
        <f>SUM(E$3:E65)+H66</f>
        <v>-0.22303978326475027</v>
      </c>
      <c r="L66" s="21">
        <f>SUM(F$3:F65)+I66</f>
        <v>0.13507038717040498</v>
      </c>
      <c r="M66" s="21">
        <f>SUM(G$3:G65)+J66</f>
        <v>0.21854354319090888</v>
      </c>
      <c r="N66" s="21"/>
      <c r="O66" s="21"/>
      <c r="P66" s="21"/>
      <c r="Q66" s="19">
        <f t="shared" si="1"/>
        <v>4.9746744918786771E-2</v>
      </c>
      <c r="R66" s="19">
        <f t="shared" si="1"/>
        <v>1.8244009490363103E-2</v>
      </c>
      <c r="S66" s="19">
        <f t="shared" si="1"/>
        <v>4.7761280270436655E-2</v>
      </c>
      <c r="T66" s="19">
        <f t="shared" si="2"/>
        <v>-3.0126069879973034E-2</v>
      </c>
      <c r="U66" s="19">
        <f t="shared" si="3"/>
        <v>-4.8743904507210903E-2</v>
      </c>
      <c r="V66" s="19">
        <f t="shared" si="4"/>
        <v>2.9518760992388187E-2</v>
      </c>
    </row>
    <row r="67" spans="1:22" x14ac:dyDescent="0.25">
      <c r="A67" s="26">
        <f>Wellpath!E67</f>
        <v>1830</v>
      </c>
      <c r="B67" s="22">
        <v>0</v>
      </c>
      <c r="C67" s="22">
        <f>-SIN(Wellpath!$L67) / GField</f>
        <v>-6.734154257078781E-2</v>
      </c>
      <c r="D67" s="22">
        <f>TAN(Dip) * SIN(Wellpath!$L67) * SIN(Wellpath!$O67) / GField</f>
        <v>4.1620301816663284E-2</v>
      </c>
      <c r="E67" s="20">
        <f>Model!$W$9*((drdp!B67+drdp!K67)*ABZ!$B67+(drdp!E67+drdp!N67)*ABZ!$C67+(drdp!H67+drdp!Q67)*ABZ!$D67)</f>
        <v>-6.0681608482852185E-3</v>
      </c>
      <c r="F67" s="20">
        <f>Model!$W$9*((drdp!C67+drdp!L67)*ABZ!$B67+(drdp!F67+drdp!O67)*ABZ!$C67+(drdp!I67+drdp!R67)*ABZ!$D67)</f>
        <v>3.2983003987873639E-3</v>
      </c>
      <c r="G67" s="20">
        <f>Model!$W$9*((drdp!D67+drdp!M67)*ABZ!$B67+(drdp!G67+drdp!P67)*ABZ!$C67+(drdp!J67+drdp!S67)*ABZ!$D67)</f>
        <v>5.3366416633542938E-3</v>
      </c>
      <c r="H67" s="18">
        <f>Model!$W$9*((drdp!B67)*ABZ!$B67+(drdp!E67)*ABZ!$C67+(drdp!H67)*ABZ!$D67)</f>
        <v>-3.0340804241426093E-3</v>
      </c>
      <c r="I67" s="18">
        <f>Model!$W$9*((drdp!C67)*ABZ!$B67+(drdp!F67)*ABZ!$C67+(drdp!I67)*ABZ!$D67)</f>
        <v>1.649150199393682E-3</v>
      </c>
      <c r="J67" s="18">
        <f>Model!$W$9*((drdp!D67)*ABZ!$B67+(drdp!G67)*ABZ!$C67+(drdp!J67)*ABZ!$D67)</f>
        <v>2.6683208316771469E-3</v>
      </c>
      <c r="K67" s="21">
        <f>SUM(E$3:E66)+H67</f>
        <v>-0.22912781601528998</v>
      </c>
      <c r="L67" s="21">
        <f>SUM(F$3:F66)+I67</f>
        <v>0.13850008381285958</v>
      </c>
      <c r="M67" s="21">
        <f>SUM(G$3:G66)+J67</f>
        <v>0.22409278364260296</v>
      </c>
      <c r="N67" s="21"/>
      <c r="O67" s="21"/>
      <c r="P67" s="21"/>
      <c r="Q67" s="19">
        <f t="shared" si="1"/>
        <v>5.2499556071936571E-2</v>
      </c>
      <c r="R67" s="19">
        <f t="shared" si="1"/>
        <v>1.9182273216169127E-2</v>
      </c>
      <c r="S67" s="19">
        <f t="shared" si="1"/>
        <v>5.0217575680690463E-2</v>
      </c>
      <c r="T67" s="19">
        <f t="shared" si="2"/>
        <v>-3.1734221721975132E-2</v>
      </c>
      <c r="U67" s="19">
        <f t="shared" si="3"/>
        <v>-5.1345890100816513E-2</v>
      </c>
      <c r="V67" s="19">
        <f t="shared" si="4"/>
        <v>3.1036869316357518E-2</v>
      </c>
    </row>
    <row r="68" spans="1:22" x14ac:dyDescent="0.25">
      <c r="A68" s="26">
        <f>Wellpath!E68</f>
        <v>1860</v>
      </c>
      <c r="B68" s="22">
        <v>0</v>
      </c>
      <c r="C68" s="22">
        <f>-SIN(Wellpath!$L68) / GField</f>
        <v>-6.4628182669196774E-2</v>
      </c>
      <c r="D68" s="22">
        <f>TAN(Dip) * SIN(Wellpath!$L68) * SIN(Wellpath!$O68) / GField</f>
        <v>3.9943315312786568E-2</v>
      </c>
      <c r="E68" s="20">
        <f>Model!$W$9*((drdp!B68+drdp!K68)*ABZ!$B68+(drdp!E68+drdp!N68)*ABZ!$C68+(drdp!H68+drdp!Q68)*ABZ!$D68)</f>
        <v>-5.9988535740927501E-3</v>
      </c>
      <c r="F68" s="20">
        <f>Model!$W$9*((drdp!C68+drdp!L68)*ABZ!$B68+(drdp!F68+drdp!O68)*ABZ!$C68+(drdp!I68+drdp!R68)*ABZ!$D68)</f>
        <v>3.0378615292299613E-3</v>
      </c>
      <c r="G68" s="20">
        <f>Model!$W$9*((drdp!D68+drdp!M68)*ABZ!$B68+(drdp!G68+drdp!P68)*ABZ!$C68+(drdp!J68+drdp!S68)*ABZ!$D68)</f>
        <v>4.9152522342568346E-3</v>
      </c>
      <c r="H68" s="18">
        <f>Model!$W$9*((drdp!B68)*ABZ!$B68+(drdp!E68)*ABZ!$C68+(drdp!H68)*ABZ!$D68)</f>
        <v>-2.999426787046375E-3</v>
      </c>
      <c r="I68" s="18">
        <f>Model!$W$9*((drdp!C68)*ABZ!$B68+(drdp!F68)*ABZ!$C68+(drdp!I68)*ABZ!$D68)</f>
        <v>1.5189307646149806E-3</v>
      </c>
      <c r="J68" s="18">
        <f>Model!$W$9*((drdp!D68)*ABZ!$B68+(drdp!G68)*ABZ!$C68+(drdp!J68)*ABZ!$D68)</f>
        <v>2.4576261171284173E-3</v>
      </c>
      <c r="K68" s="21">
        <f>SUM(E$3:E67)+H68</f>
        <v>-0.23516132322647895</v>
      </c>
      <c r="L68" s="21">
        <f>SUM(F$3:F67)+I68</f>
        <v>0.14166816477686825</v>
      </c>
      <c r="M68" s="21">
        <f>SUM(G$3:G67)+J68</f>
        <v>0.22921873059140851</v>
      </c>
      <c r="N68" s="21"/>
      <c r="O68" s="21"/>
      <c r="P68" s="21"/>
      <c r="Q68" s="19">
        <f t="shared" ref="Q68:S131" si="5">K68^2</f>
        <v>5.5300847941628511E-2</v>
      </c>
      <c r="R68" s="19">
        <f t="shared" si="5"/>
        <v>2.0069868911245892E-2</v>
      </c>
      <c r="S68" s="19">
        <f t="shared" si="5"/>
        <v>5.2541226453936718E-2</v>
      </c>
      <c r="T68" s="19">
        <f t="shared" ref="T68:T131" si="6">K68*L68</f>
        <v>-3.3314873087995196E-2</v>
      </c>
      <c r="U68" s="19">
        <f t="shared" ref="U68:U131" si="7">K68*M68</f>
        <v>-5.3903379994169415E-2</v>
      </c>
      <c r="V68" s="19">
        <f t="shared" ref="V68:V131" si="8">L68*M68</f>
        <v>3.2472996895368235E-2</v>
      </c>
    </row>
    <row r="69" spans="1:22" x14ac:dyDescent="0.25">
      <c r="A69" s="26">
        <f>Wellpath!E69</f>
        <v>1890</v>
      </c>
      <c r="B69" s="22">
        <v>0</v>
      </c>
      <c r="C69" s="22">
        <f>-SIN(Wellpath!$L69) / GField</f>
        <v>-6.1836083282231724E-2</v>
      </c>
      <c r="D69" s="22">
        <f>TAN(Dip) * SIN(Wellpath!$L69) * SIN(Wellpath!$O69) / GField</f>
        <v>3.8217664031997285E-2</v>
      </c>
      <c r="E69" s="20">
        <f>Model!$W$9*((drdp!B69+drdp!K69)*ABZ!$B69+(drdp!E69+drdp!N69)*ABZ!$C69+(drdp!H69+drdp!Q69)*ABZ!$D69)</f>
        <v>-5.9003204882899542E-3</v>
      </c>
      <c r="F69" s="20">
        <f>Model!$W$9*((drdp!C69+drdp!L69)*ABZ!$B69+(drdp!F69+drdp!O69)*ABZ!$C69+(drdp!I69+drdp!R69)*ABZ!$D69)</f>
        <v>2.7810451094429202E-3</v>
      </c>
      <c r="G69" s="20">
        <f>Model!$W$9*((drdp!D69+drdp!M69)*ABZ!$B69+(drdp!G69+drdp!P69)*ABZ!$C69+(drdp!J69+drdp!S69)*ABZ!$D69)</f>
        <v>4.4997239196821852E-3</v>
      </c>
      <c r="H69" s="18">
        <f>Model!$W$9*((drdp!B69)*ABZ!$B69+(drdp!E69)*ABZ!$C69+(drdp!H69)*ABZ!$D69)</f>
        <v>-2.9501602441449771E-3</v>
      </c>
      <c r="I69" s="18">
        <f>Model!$W$9*((drdp!C69)*ABZ!$B69+(drdp!F69)*ABZ!$C69+(drdp!I69)*ABZ!$D69)</f>
        <v>1.3905225547214601E-3</v>
      </c>
      <c r="J69" s="18">
        <f>Model!$W$9*((drdp!D69)*ABZ!$B69+(drdp!G69)*ABZ!$C69+(drdp!J69)*ABZ!$D69)</f>
        <v>2.2498619598410926E-3</v>
      </c>
      <c r="K69" s="21">
        <f>SUM(E$3:E68)+H69</f>
        <v>-0.24111091025767031</v>
      </c>
      <c r="L69" s="21">
        <f>SUM(F$3:F68)+I69</f>
        <v>0.1445776180962047</v>
      </c>
      <c r="M69" s="21">
        <f>SUM(G$3:G68)+J69</f>
        <v>0.23392621866837804</v>
      </c>
      <c r="N69" s="21"/>
      <c r="O69" s="21"/>
      <c r="P69" s="21"/>
      <c r="Q69" s="19">
        <f t="shared" si="5"/>
        <v>5.8134471045282347E-2</v>
      </c>
      <c r="R69" s="19">
        <f t="shared" si="5"/>
        <v>2.0902687654372018E-2</v>
      </c>
      <c r="S69" s="19">
        <f t="shared" si="5"/>
        <v>5.472147578048582E-2</v>
      </c>
      <c r="T69" s="19">
        <f t="shared" si="6"/>
        <v>-3.485924110206174E-2</v>
      </c>
      <c r="U69" s="19">
        <f t="shared" si="7"/>
        <v>-5.6402163516267458E-2</v>
      </c>
      <c r="V69" s="19">
        <f t="shared" si="8"/>
        <v>3.382049550532603E-2</v>
      </c>
    </row>
    <row r="70" spans="1:22" x14ac:dyDescent="0.25">
      <c r="A70" s="26">
        <f>Wellpath!E70</f>
        <v>1920</v>
      </c>
      <c r="B70" s="22">
        <v>0</v>
      </c>
      <c r="C70" s="22">
        <f>-SIN(Wellpath!$L70) / GField</f>
        <v>-5.8968646152905708E-2</v>
      </c>
      <c r="D70" s="22">
        <f>TAN(Dip) * SIN(Wellpath!$L70) * SIN(Wellpath!$O70) / GField</f>
        <v>3.6445450414564859E-2</v>
      </c>
      <c r="E70" s="20">
        <f>Model!$W$9*((drdp!B70+drdp!K70)*ABZ!$B70+(drdp!E70+drdp!N70)*ABZ!$C70+(drdp!H70+drdp!Q70)*ABZ!$D70)</f>
        <v>-5.7730416341663518E-3</v>
      </c>
      <c r="F70" s="20">
        <f>Model!$W$9*((drdp!C70+drdp!L70)*ABZ!$B70+(drdp!F70+drdp!O70)*ABZ!$C70+(drdp!I70+drdp!R70)*ABZ!$D70)</f>
        <v>2.529102323208346E-3</v>
      </c>
      <c r="G70" s="20">
        <f>Model!$W$9*((drdp!D70+drdp!M70)*ABZ!$B70+(drdp!G70+drdp!P70)*ABZ!$C70+(drdp!J70+drdp!S70)*ABZ!$D70)</f>
        <v>4.0920811318101895E-3</v>
      </c>
      <c r="H70" s="18">
        <f>Model!$W$9*((drdp!B70)*ABZ!$B70+(drdp!E70)*ABZ!$C70+(drdp!H70)*ABZ!$D70)</f>
        <v>-2.8865208170831759E-3</v>
      </c>
      <c r="I70" s="18">
        <f>Model!$W$9*((drdp!C70)*ABZ!$B70+(drdp!F70)*ABZ!$C70+(drdp!I70)*ABZ!$D70)</f>
        <v>1.264551161604173E-3</v>
      </c>
      <c r="J70" s="18">
        <f>Model!$W$9*((drdp!D70)*ABZ!$B70+(drdp!G70)*ABZ!$C70+(drdp!J70)*ABZ!$D70)</f>
        <v>2.0460405659050948E-3</v>
      </c>
      <c r="K70" s="21">
        <f>SUM(E$3:E69)+H70</f>
        <v>-0.24694759131889846</v>
      </c>
      <c r="L70" s="21">
        <f>SUM(F$3:F69)+I70</f>
        <v>0.14723269181253032</v>
      </c>
      <c r="M70" s="21">
        <f>SUM(G$3:G69)+J70</f>
        <v>0.23822212119412423</v>
      </c>
      <c r="N70" s="21"/>
      <c r="O70" s="21"/>
      <c r="P70" s="21"/>
      <c r="Q70" s="19">
        <f t="shared" si="5"/>
        <v>6.0983112858205693E-2</v>
      </c>
      <c r="R70" s="19">
        <f t="shared" si="5"/>
        <v>2.1677465538363534E-2</v>
      </c>
      <c r="S70" s="19">
        <f t="shared" si="5"/>
        <v>5.6749779026228013E-2</v>
      </c>
      <c r="T70" s="19">
        <f t="shared" si="6"/>
        <v>-3.6358758606502062E-2</v>
      </c>
      <c r="U70" s="19">
        <f t="shared" si="7"/>
        <v>-5.8828379027767691E-2</v>
      </c>
      <c r="V70" s="19">
        <f t="shared" si="8"/>
        <v>3.5074084152701739E-2</v>
      </c>
    </row>
    <row r="71" spans="1:22" x14ac:dyDescent="0.25">
      <c r="A71" s="26">
        <f>Wellpath!E71</f>
        <v>1950</v>
      </c>
      <c r="B71" s="22">
        <v>0</v>
      </c>
      <c r="C71" s="22">
        <f>-SIN(Wellpath!$L71) / GField</f>
        <v>-5.6029364811665976E-2</v>
      </c>
      <c r="D71" s="22">
        <f>TAN(Dip) * SIN(Wellpath!$L71) * SIN(Wellpath!$O71) / GField</f>
        <v>3.4628833629793555E-2</v>
      </c>
      <c r="E71" s="20">
        <f>Model!$W$9*((drdp!B71+drdp!K71)*ABZ!$B71+(drdp!E71+drdp!N71)*ABZ!$C71+(drdp!H71+drdp!Q71)*ABZ!$D71)</f>
        <v>-5.6176371015052044E-3</v>
      </c>
      <c r="F71" s="20">
        <f>Model!$W$9*((drdp!C71+drdp!L71)*ABZ!$B71+(drdp!F71+drdp!O71)*ABZ!$C71+(drdp!I71+drdp!R71)*ABZ!$D71)</f>
        <v>2.2832606104555716E-3</v>
      </c>
      <c r="G71" s="20">
        <f>Model!$W$9*((drdp!D71+drdp!M71)*ABZ!$B71+(drdp!G71+drdp!P71)*ABZ!$C71+(drdp!J71+drdp!S71)*ABZ!$D71)</f>
        <v>3.6943098653272506E-3</v>
      </c>
      <c r="H71" s="18">
        <f>Model!$W$9*((drdp!B71)*ABZ!$B71+(drdp!E71)*ABZ!$C71+(drdp!H71)*ABZ!$D71)</f>
        <v>-2.8088185507526022E-3</v>
      </c>
      <c r="I71" s="18">
        <f>Model!$W$9*((drdp!C71)*ABZ!$B71+(drdp!F71)*ABZ!$C71+(drdp!I71)*ABZ!$D71)</f>
        <v>1.1416303052277858E-3</v>
      </c>
      <c r="J71" s="18">
        <f>Model!$W$9*((drdp!D71)*ABZ!$B71+(drdp!G71)*ABZ!$C71+(drdp!J71)*ABZ!$D71)</f>
        <v>1.8471549326636253E-3</v>
      </c>
      <c r="K71" s="21">
        <f>SUM(E$3:E70)+H71</f>
        <v>-0.25264293068673427</v>
      </c>
      <c r="L71" s="21">
        <f>SUM(F$3:F70)+I71</f>
        <v>0.14963887327936229</v>
      </c>
      <c r="M71" s="21">
        <f>SUM(G$3:G70)+J71</f>
        <v>0.24211531669269296</v>
      </c>
      <c r="N71" s="21"/>
      <c r="O71" s="21"/>
      <c r="P71" s="21"/>
      <c r="Q71" s="19">
        <f t="shared" si="5"/>
        <v>6.3828450425982022E-2</v>
      </c>
      <c r="R71" s="19">
        <f t="shared" si="5"/>
        <v>2.2391792396317046E-2</v>
      </c>
      <c r="S71" s="19">
        <f t="shared" si="5"/>
        <v>5.8619826577203007E-2</v>
      </c>
      <c r="T71" s="19">
        <f t="shared" si="6"/>
        <v>-3.7805203489958937E-2</v>
      </c>
      <c r="U71" s="19">
        <f t="shared" si="7"/>
        <v>-6.1168723173388742E-2</v>
      </c>
      <c r="V71" s="19">
        <f t="shared" si="8"/>
        <v>3.622986319357055E-2</v>
      </c>
    </row>
    <row r="72" spans="1:22" x14ac:dyDescent="0.25">
      <c r="A72" s="26">
        <f>Wellpath!E72</f>
        <v>1980</v>
      </c>
      <c r="B72" s="22">
        <v>0</v>
      </c>
      <c r="C72" s="22">
        <f>-SIN(Wellpath!$L72) / GField</f>
        <v>-5.3021820320065256E-2</v>
      </c>
      <c r="D72" s="22">
        <f>TAN(Dip) * SIN(Wellpath!$L72) * SIN(Wellpath!$O72) / GField</f>
        <v>3.2770026945407253E-2</v>
      </c>
      <c r="E72" s="20">
        <f>Model!$W$9*((drdp!B72+drdp!K72)*ABZ!$B72+(drdp!E72+drdp!N72)*ABZ!$C72+(drdp!H72+drdp!Q72)*ABZ!$D72)</f>
        <v>-5.4348640055684331E-3</v>
      </c>
      <c r="F72" s="20">
        <f>Model!$W$9*((drdp!C72+drdp!L72)*ABZ!$B72+(drdp!F72+drdp!O72)*ABZ!$C72+(drdp!I72+drdp!R72)*ABZ!$D72)</f>
        <v>2.0447176872972076E-3</v>
      </c>
      <c r="G72" s="20">
        <f>Model!$W$9*((drdp!D72+drdp!M72)*ABZ!$B72+(drdp!G72+drdp!P72)*ABZ!$C72+(drdp!J72+drdp!S72)*ABZ!$D72)</f>
        <v>3.3083480218598455E-3</v>
      </c>
      <c r="H72" s="18">
        <f>Model!$W$9*((drdp!B72)*ABZ!$B72+(drdp!E72)*ABZ!$C72+(drdp!H72)*ABZ!$D72)</f>
        <v>-2.7174320027842165E-3</v>
      </c>
      <c r="I72" s="18">
        <f>Model!$W$9*((drdp!C72)*ABZ!$B72+(drdp!F72)*ABZ!$C72+(drdp!I72)*ABZ!$D72)</f>
        <v>1.0223588436486038E-3</v>
      </c>
      <c r="J72" s="18">
        <f>Model!$W$9*((drdp!D72)*ABZ!$B72+(drdp!G72)*ABZ!$C72+(drdp!J72)*ABZ!$D72)</f>
        <v>1.6541740109299228E-3</v>
      </c>
      <c r="K72" s="21">
        <f>SUM(E$3:E71)+H72</f>
        <v>-0.25816918124027111</v>
      </c>
      <c r="L72" s="21">
        <f>SUM(F$3:F71)+I72</f>
        <v>0.15180286242823868</v>
      </c>
      <c r="M72" s="21">
        <f>SUM(G$3:G71)+J72</f>
        <v>0.24561664563628652</v>
      </c>
      <c r="N72" s="21"/>
      <c r="O72" s="21"/>
      <c r="P72" s="21"/>
      <c r="Q72" s="19">
        <f t="shared" si="5"/>
        <v>6.6651326142271955E-2</v>
      </c>
      <c r="R72" s="19">
        <f t="shared" si="5"/>
        <v>2.3044109041406757E-2</v>
      </c>
      <c r="S72" s="19">
        <f t="shared" si="5"/>
        <v>6.0327536613621148E-2</v>
      </c>
      <c r="T72" s="19">
        <f t="shared" si="6"/>
        <v>-3.9190820703027894E-2</v>
      </c>
      <c r="U72" s="19">
        <f t="shared" si="7"/>
        <v>-6.3410648302901898E-2</v>
      </c>
      <c r="V72" s="19">
        <f t="shared" si="8"/>
        <v>3.7285309867610653E-2</v>
      </c>
    </row>
    <row r="73" spans="1:22" x14ac:dyDescent="0.25">
      <c r="A73" s="26">
        <f>Wellpath!E73</f>
        <v>2010</v>
      </c>
      <c r="B73" s="22">
        <v>0</v>
      </c>
      <c r="C73" s="22">
        <f>-SIN(Wellpath!$L73) / GField</f>
        <v>-4.9949676907789856E-2</v>
      </c>
      <c r="D73" s="22">
        <f>TAN(Dip) * SIN(Wellpath!$L73) * SIN(Wellpath!$O73) / GField</f>
        <v>3.0871295031023663E-2</v>
      </c>
      <c r="E73" s="20">
        <f>Model!$W$9*((drdp!B73+drdp!K73)*ABZ!$B73+(drdp!E73+drdp!N73)*ABZ!$C73+(drdp!H73+drdp!Q73)*ABZ!$D73)</f>
        <v>-5.2256127985071512E-3</v>
      </c>
      <c r="F73" s="20">
        <f>Model!$W$9*((drdp!C73+drdp!L73)*ABZ!$B73+(drdp!F73+drdp!O73)*ABZ!$C73+(drdp!I73+drdp!R73)*ABZ!$D73)</f>
        <v>1.8146357108766303E-3</v>
      </c>
      <c r="G73" s="20">
        <f>Model!$W$9*((drdp!D73+drdp!M73)*ABZ!$B73+(drdp!G73+drdp!P73)*ABZ!$C73+(drdp!J73+drdp!S73)*ABZ!$D73)</f>
        <v>2.9360759687125995E-3</v>
      </c>
      <c r="H73" s="18">
        <f>Model!$W$9*((drdp!B73)*ABZ!$B73+(drdp!E73)*ABZ!$C73+(drdp!H73)*ABZ!$D73)</f>
        <v>-2.6128063992535756E-3</v>
      </c>
      <c r="I73" s="18">
        <f>Model!$W$9*((drdp!C73)*ABZ!$B73+(drdp!F73)*ABZ!$C73+(drdp!I73)*ABZ!$D73)</f>
        <v>9.0731785543831517E-4</v>
      </c>
      <c r="J73" s="18">
        <f>Model!$W$9*((drdp!D73)*ABZ!$B73+(drdp!G73)*ABZ!$C73+(drdp!J73)*ABZ!$D73)</f>
        <v>1.4680379843562998E-3</v>
      </c>
      <c r="K73" s="21">
        <f>SUM(E$3:E72)+H73</f>
        <v>-0.26349941964230889</v>
      </c>
      <c r="L73" s="21">
        <f>SUM(F$3:F72)+I73</f>
        <v>0.15373253912732562</v>
      </c>
      <c r="M73" s="21">
        <f>SUM(G$3:G72)+J73</f>
        <v>0.24873885763157272</v>
      </c>
      <c r="N73" s="21"/>
      <c r="O73" s="21"/>
      <c r="P73" s="21"/>
      <c r="Q73" s="19">
        <f t="shared" si="5"/>
        <v>6.9431944151833597E-2</v>
      </c>
      <c r="R73" s="19">
        <f t="shared" si="5"/>
        <v>2.3633693586534704E-2</v>
      </c>
      <c r="S73" s="19">
        <f t="shared" si="5"/>
        <v>6.1871019295859801E-2</v>
      </c>
      <c r="T73" s="19">
        <f t="shared" si="6"/>
        <v>-4.0508434840188845E-2</v>
      </c>
      <c r="U73" s="19">
        <f t="shared" si="7"/>
        <v>-6.5542544628410304E-2</v>
      </c>
      <c r="V73" s="19">
        <f t="shared" si="8"/>
        <v>3.8239256163332028E-2</v>
      </c>
    </row>
    <row r="74" spans="1:22" x14ac:dyDescent="0.25">
      <c r="A74" s="26">
        <f>Wellpath!E74</f>
        <v>2040</v>
      </c>
      <c r="B74" s="22">
        <v>0</v>
      </c>
      <c r="C74" s="22">
        <f>-SIN(Wellpath!$L74) / GField</f>
        <v>-4.6816677508360195E-2</v>
      </c>
      <c r="D74" s="22">
        <f>TAN(Dip) * SIN(Wellpath!$L74) * SIN(Wellpath!$O74) / GField</f>
        <v>2.8934951199003217E-2</v>
      </c>
      <c r="E74" s="20">
        <f>Model!$W$9*((drdp!B74+drdp!K74)*ABZ!$B74+(drdp!E74+drdp!N74)*ABZ!$C74+(drdp!H74+drdp!Q74)*ABZ!$D74)</f>
        <v>-4.9909029311683032E-3</v>
      </c>
      <c r="F74" s="20">
        <f>Model!$W$9*((drdp!C74+drdp!L74)*ABZ!$B74+(drdp!F74+drdp!O74)*ABZ!$C74+(drdp!I74+drdp!R74)*ABZ!$D74)</f>
        <v>1.5941356174552007E-3</v>
      </c>
      <c r="G74" s="20">
        <f>Model!$W$9*((drdp!D74+drdp!M74)*ABZ!$B74+(drdp!G74+drdp!P74)*ABZ!$C74+(drdp!J74+drdp!S74)*ABZ!$D74)</f>
        <v>2.5793073779077874E-3</v>
      </c>
      <c r="H74" s="18">
        <f>Model!$W$9*((drdp!B74)*ABZ!$B74+(drdp!E74)*ABZ!$C74+(drdp!H74)*ABZ!$D74)</f>
        <v>-2.4954514655841516E-3</v>
      </c>
      <c r="I74" s="18">
        <f>Model!$W$9*((drdp!C74)*ABZ!$B74+(drdp!F74)*ABZ!$C74+(drdp!I74)*ABZ!$D74)</f>
        <v>7.9706780872760034E-4</v>
      </c>
      <c r="J74" s="18">
        <f>Model!$W$9*((drdp!D74)*ABZ!$B74+(drdp!G74)*ABZ!$C74+(drdp!J74)*ABZ!$D74)</f>
        <v>1.2896536889538937E-3</v>
      </c>
      <c r="K74" s="21">
        <f>SUM(E$3:E73)+H74</f>
        <v>-0.26860767750714659</v>
      </c>
      <c r="L74" s="21">
        <f>SUM(F$3:F73)+I74</f>
        <v>0.15543692479149154</v>
      </c>
      <c r="M74" s="21">
        <f>SUM(G$3:G73)+J74</f>
        <v>0.25149654930488291</v>
      </c>
      <c r="N74" s="21"/>
      <c r="O74" s="21"/>
      <c r="P74" s="21"/>
      <c r="Q74" s="19">
        <f t="shared" si="5"/>
        <v>7.2150084415783258E-2</v>
      </c>
      <c r="R74" s="19">
        <f t="shared" si="5"/>
        <v>2.4160637588635799E-2</v>
      </c>
      <c r="S74" s="19">
        <f t="shared" si="5"/>
        <v>6.3250514312263403E-2</v>
      </c>
      <c r="T74" s="19">
        <f t="shared" si="6"/>
        <v>-4.175155136709556E-2</v>
      </c>
      <c r="U74" s="19">
        <f t="shared" si="7"/>
        <v>-6.7553904009846177E-2</v>
      </c>
      <c r="V74" s="19">
        <f t="shared" si="8"/>
        <v>3.9091850219622727E-2</v>
      </c>
    </row>
    <row r="75" spans="1:22" x14ac:dyDescent="0.25">
      <c r="A75" s="26">
        <f>Wellpath!E75</f>
        <v>2070</v>
      </c>
      <c r="B75" s="22">
        <v>0</v>
      </c>
      <c r="C75" s="22">
        <f>-SIN(Wellpath!$L75) / GField</f>
        <v>-4.3626639198942933E-2</v>
      </c>
      <c r="D75" s="22">
        <f>TAN(Dip) * SIN(Wellpath!$L75) * SIN(Wellpath!$O75) / GField</f>
        <v>2.6963354586034344E-2</v>
      </c>
      <c r="E75" s="20">
        <f>Model!$W$9*((drdp!B75+drdp!K75)*ABZ!$B75+(drdp!E75+drdp!N75)*ABZ!$C75+(drdp!H75+drdp!Q75)*ABZ!$D75)</f>
        <v>-4.7318778864326129E-3</v>
      </c>
      <c r="F75" s="20">
        <f>Model!$W$9*((drdp!C75+drdp!L75)*ABZ!$B75+(drdp!F75+drdp!O75)*ABZ!$C75+(drdp!I75+drdp!R75)*ABZ!$D75)</f>
        <v>1.3842916613234766E-3</v>
      </c>
      <c r="G75" s="20">
        <f>Model!$W$9*((drdp!D75+drdp!M75)*ABZ!$B75+(drdp!G75+drdp!P75)*ABZ!$C75+(drdp!J75+drdp!S75)*ABZ!$D75)</f>
        <v>2.2397803901575593E-3</v>
      </c>
      <c r="H75" s="18">
        <f>Model!$W$9*((drdp!B75)*ABZ!$B75+(drdp!E75)*ABZ!$C75+(drdp!H75)*ABZ!$D75)</f>
        <v>-2.3659389432163064E-3</v>
      </c>
      <c r="I75" s="18">
        <f>Model!$W$9*((drdp!C75)*ABZ!$B75+(drdp!F75)*ABZ!$C75+(drdp!I75)*ABZ!$D75)</f>
        <v>6.9214583066173831E-4</v>
      </c>
      <c r="J75" s="18">
        <f>Model!$W$9*((drdp!D75)*ABZ!$B75+(drdp!G75)*ABZ!$C75+(drdp!J75)*ABZ!$D75)</f>
        <v>1.1198901950787796E-3</v>
      </c>
      <c r="K75" s="21">
        <f>SUM(E$3:E74)+H75</f>
        <v>-0.27346906791594705</v>
      </c>
      <c r="L75" s="21">
        <f>SUM(F$3:F74)+I75</f>
        <v>0.15692613843088088</v>
      </c>
      <c r="M75" s="21">
        <f>SUM(G$3:G74)+J75</f>
        <v>0.2539060931889156</v>
      </c>
      <c r="N75" s="21"/>
      <c r="O75" s="21"/>
      <c r="P75" s="21"/>
      <c r="Q75" s="19">
        <f t="shared" si="5"/>
        <v>7.4785331106816857E-2</v>
      </c>
      <c r="R75" s="19">
        <f t="shared" si="5"/>
        <v>2.4625812922827988E-2</v>
      </c>
      <c r="S75" s="19">
        <f t="shared" si="5"/>
        <v>6.4468304158458292E-2</v>
      </c>
      <c r="T75" s="19">
        <f t="shared" si="6"/>
        <v>-4.2914444808341869E-2</v>
      </c>
      <c r="U75" s="19">
        <f t="shared" si="7"/>
        <v>-6.9435462642552348E-2</v>
      </c>
      <c r="V75" s="19">
        <f t="shared" si="8"/>
        <v>3.9844502728207908E-2</v>
      </c>
    </row>
    <row r="76" spans="1:22" x14ac:dyDescent="0.25">
      <c r="A76" s="26">
        <f>Wellpath!E76</f>
        <v>2100</v>
      </c>
      <c r="B76" s="22">
        <v>0</v>
      </c>
      <c r="C76" s="22">
        <f>-SIN(Wellpath!$L76) / GField</f>
        <v>-4.0383448549830364E-2</v>
      </c>
      <c r="D76" s="22">
        <f>TAN(Dip) * SIN(Wellpath!$L76) * SIN(Wellpath!$O76) / GField</f>
        <v>2.4958907278888758E-2</v>
      </c>
      <c r="E76" s="20">
        <f>Model!$W$9*((drdp!B76+drdp!K76)*ABZ!$B76+(drdp!E76+drdp!N76)*ABZ!$C76+(drdp!H76+drdp!Q76)*ABZ!$D76)</f>
        <v>-4.449799608280923E-3</v>
      </c>
      <c r="F76" s="20">
        <f>Model!$W$9*((drdp!C76+drdp!L76)*ABZ!$B76+(drdp!F76+drdp!O76)*ABZ!$C76+(drdp!I76+drdp!R76)*ABZ!$D76)</f>
        <v>1.1861261811422909E-3</v>
      </c>
      <c r="G76" s="20">
        <f>Model!$W$9*((drdp!D76+drdp!M76)*ABZ!$B76+(drdp!G76+drdp!P76)*ABZ!$C76+(drdp!J76+drdp!S76)*ABZ!$D76)</f>
        <v>1.9191491468171003E-3</v>
      </c>
      <c r="H76" s="18">
        <f>Model!$W$9*((drdp!B76)*ABZ!$B76+(drdp!E76)*ABZ!$C76+(drdp!H76)*ABZ!$D76)</f>
        <v>-2.2248998041404615E-3</v>
      </c>
      <c r="I76" s="18">
        <f>Model!$W$9*((drdp!C76)*ABZ!$B76+(drdp!F76)*ABZ!$C76+(drdp!I76)*ABZ!$D76)</f>
        <v>5.9306309057114543E-4</v>
      </c>
      <c r="J76" s="18">
        <f>Model!$W$9*((drdp!D76)*ABZ!$B76+(drdp!G76)*ABZ!$C76+(drdp!J76)*ABZ!$D76)</f>
        <v>9.5957457340855017E-4</v>
      </c>
      <c r="K76" s="21">
        <f>SUM(E$3:E75)+H76</f>
        <v>-0.27805990666330382</v>
      </c>
      <c r="L76" s="21">
        <f>SUM(F$3:F75)+I76</f>
        <v>0.15821134735211376</v>
      </c>
      <c r="M76" s="21">
        <f>SUM(G$3:G75)+J76</f>
        <v>0.25598555795740291</v>
      </c>
      <c r="N76" s="21"/>
      <c r="O76" s="21"/>
      <c r="P76" s="21"/>
      <c r="Q76" s="19">
        <f t="shared" si="5"/>
        <v>7.7317311693605228E-2</v>
      </c>
      <c r="R76" s="19">
        <f t="shared" si="5"/>
        <v>2.5030830430971193E-2</v>
      </c>
      <c r="S76" s="19">
        <f t="shared" si="5"/>
        <v>6.552860588276288E-2</v>
      </c>
      <c r="T76" s="19">
        <f t="shared" si="6"/>
        <v>-4.3992232477804295E-2</v>
      </c>
      <c r="U76" s="19">
        <f t="shared" si="7"/>
        <v>-7.1179320352789205E-2</v>
      </c>
      <c r="V76" s="19">
        <f t="shared" si="8"/>
        <v>4.0499820027123316E-2</v>
      </c>
    </row>
    <row r="77" spans="1:22" x14ac:dyDescent="0.25">
      <c r="A77" s="26">
        <f>Wellpath!E77</f>
        <v>2130</v>
      </c>
      <c r="B77" s="22">
        <v>0</v>
      </c>
      <c r="C77" s="22">
        <f>-SIN(Wellpath!$L77) / GField</f>
        <v>-3.709105688925321E-2</v>
      </c>
      <c r="D77" s="22">
        <f>TAN(Dip) * SIN(Wellpath!$L77) * SIN(Wellpath!$O77) / GField</f>
        <v>2.2924051387848789E-2</v>
      </c>
      <c r="E77" s="20">
        <f>Model!$W$9*((drdp!B77+drdp!K77)*ABZ!$B77+(drdp!E77+drdp!N77)*ABZ!$C77+(drdp!H77+drdp!Q77)*ABZ!$D77)</f>
        <v>-4.1460423537299828E-3</v>
      </c>
      <c r="F77" s="20">
        <f>Model!$W$9*((drdp!C77+drdp!L77)*ABZ!$B77+(drdp!F77+drdp!O77)*ABZ!$C77+(drdp!I77+drdp!R77)*ABZ!$D77)</f>
        <v>1.000604619211562E-3</v>
      </c>
      <c r="G77" s="20">
        <f>Model!$W$9*((drdp!D77+drdp!M77)*ABZ!$B77+(drdp!G77+drdp!P77)*ABZ!$C77+(drdp!J77+drdp!S77)*ABZ!$D77)</f>
        <v>1.618975731074225E-3</v>
      </c>
      <c r="H77" s="18">
        <f>Model!$W$9*((drdp!B77)*ABZ!$B77+(drdp!E77)*ABZ!$C77+(drdp!H77)*ABZ!$D77)</f>
        <v>-2.0730211768649914E-3</v>
      </c>
      <c r="I77" s="18">
        <f>Model!$W$9*((drdp!C77)*ABZ!$B77+(drdp!F77)*ABZ!$C77+(drdp!I77)*ABZ!$D77)</f>
        <v>5.00302309605781E-4</v>
      </c>
      <c r="J77" s="18">
        <f>Model!$W$9*((drdp!D77)*ABZ!$B77+(drdp!G77)*ABZ!$C77+(drdp!J77)*ABZ!$D77)</f>
        <v>8.0948786553711248E-4</v>
      </c>
      <c r="K77" s="21">
        <f>SUM(E$3:E76)+H77</f>
        <v>-0.28235782764430922</v>
      </c>
      <c r="L77" s="21">
        <f>SUM(F$3:F76)+I77</f>
        <v>0.15930471275229069</v>
      </c>
      <c r="M77" s="21">
        <f>SUM(G$3:G76)+J77</f>
        <v>0.25775462039634861</v>
      </c>
      <c r="N77" s="21"/>
      <c r="O77" s="21"/>
      <c r="P77" s="21"/>
      <c r="Q77" s="19">
        <f t="shared" si="5"/>
        <v>7.9725942832013438E-2</v>
      </c>
      <c r="R77" s="19">
        <f t="shared" si="5"/>
        <v>2.5377991505089847E-2</v>
      </c>
      <c r="S77" s="19">
        <f t="shared" si="5"/>
        <v>6.6437444335665771E-2</v>
      </c>
      <c r="T77" s="19">
        <f t="shared" si="6"/>
        <v>-4.4980932626237487E-2</v>
      </c>
      <c r="U77" s="19">
        <f t="shared" si="7"/>
        <v>-7.2779034680396551E-2</v>
      </c>
      <c r="V77" s="19">
        <f t="shared" si="8"/>
        <v>4.1061525762816041E-2</v>
      </c>
    </row>
    <row r="78" spans="1:22" x14ac:dyDescent="0.25">
      <c r="A78" s="26">
        <f>Wellpath!E78</f>
        <v>2160</v>
      </c>
      <c r="B78" s="22">
        <v>0</v>
      </c>
      <c r="C78" s="22">
        <f>-SIN(Wellpath!$L78) / GField</f>
        <v>-3.3753475489295817E-2</v>
      </c>
      <c r="D78" s="22">
        <f>TAN(Dip) * SIN(Wellpath!$L78) * SIN(Wellpath!$O78) / GField</f>
        <v>2.0861266071372141E-2</v>
      </c>
      <c r="E78" s="20">
        <f>Model!$W$9*((drdp!B78+drdp!K78)*ABZ!$B78+(drdp!E78+drdp!N78)*ABZ!$C78+(drdp!H78+drdp!Q78)*ABZ!$D78)</f>
        <v>-3.8220859975903894E-3</v>
      </c>
      <c r="F78" s="20">
        <f>Model!$W$9*((drdp!C78+drdp!L78)*ABZ!$B78+(drdp!F78+drdp!O78)*ABZ!$C78+(drdp!I78+drdp!R78)*ABZ!$D78)</f>
        <v>8.2863081793245442E-4</v>
      </c>
      <c r="G78" s="20">
        <f>Model!$W$9*((drdp!D78+drdp!M78)*ABZ!$B78+(drdp!G78+drdp!P78)*ABZ!$C78+(drdp!J78+drdp!S78)*ABZ!$D78)</f>
        <v>1.3407225576371063E-3</v>
      </c>
      <c r="H78" s="18">
        <f>Model!$W$9*((drdp!B78)*ABZ!$B78+(drdp!E78)*ABZ!$C78+(drdp!H78)*ABZ!$D78)</f>
        <v>-1.9110429987951947E-3</v>
      </c>
      <c r="I78" s="18">
        <f>Model!$W$9*((drdp!C78)*ABZ!$B78+(drdp!F78)*ABZ!$C78+(drdp!I78)*ABZ!$D78)</f>
        <v>4.1431540896622721E-4</v>
      </c>
      <c r="J78" s="18">
        <f>Model!$W$9*((drdp!D78)*ABZ!$B78+(drdp!G78)*ABZ!$C78+(drdp!J78)*ABZ!$D78)</f>
        <v>6.7036127881855317E-4</v>
      </c>
      <c r="K78" s="21">
        <f>SUM(E$3:E77)+H78</f>
        <v>-0.28634189181996944</v>
      </c>
      <c r="L78" s="21">
        <f>SUM(F$3:F77)+I78</f>
        <v>0.16021933047086268</v>
      </c>
      <c r="M78" s="21">
        <f>SUM(G$3:G77)+J78</f>
        <v>0.25923446954070423</v>
      </c>
      <c r="N78" s="21"/>
      <c r="O78" s="21"/>
      <c r="P78" s="21"/>
      <c r="Q78" s="19">
        <f t="shared" si="5"/>
        <v>8.1991679011039084E-2</v>
      </c>
      <c r="R78" s="19">
        <f t="shared" si="5"/>
        <v>2.5670233856531506E-2</v>
      </c>
      <c r="S78" s="19">
        <f t="shared" si="5"/>
        <v>6.7202510198050305E-2</v>
      </c>
      <c r="T78" s="19">
        <f t="shared" si="6"/>
        <v>-4.5877506193155691E-2</v>
      </c>
      <c r="U78" s="19">
        <f t="shared" si="7"/>
        <v>-7.4229688433231494E-2</v>
      </c>
      <c r="V78" s="19">
        <f t="shared" si="8"/>
        <v>4.1534373144780874E-2</v>
      </c>
    </row>
    <row r="79" spans="1:22" x14ac:dyDescent="0.25">
      <c r="A79" s="26">
        <f>Wellpath!E79</f>
        <v>2190</v>
      </c>
      <c r="B79" s="22">
        <v>0</v>
      </c>
      <c r="C79" s="22">
        <f>-SIN(Wellpath!$L79) / GField</f>
        <v>-3.0374770678779035E-2</v>
      </c>
      <c r="D79" s="22">
        <f>TAN(Dip) * SIN(Wellpath!$L79) * SIN(Wellpath!$O79) / GField</f>
        <v>1.877306451561922E-2</v>
      </c>
      <c r="E79" s="20">
        <f>Model!$W$9*((drdp!B79+drdp!K79)*ABZ!$B79+(drdp!E79+drdp!N79)*ABZ!$C79+(drdp!H79+drdp!Q79)*ABZ!$D79)</f>
        <v>-3.4795088226652758E-3</v>
      </c>
      <c r="F79" s="20">
        <f>Model!$W$9*((drdp!C79+drdp!L79)*ABZ!$B79+(drdp!F79+drdp!O79)*ABZ!$C79+(drdp!I79+drdp!R79)*ABZ!$D79)</f>
        <v>6.7104261637805358E-4</v>
      </c>
      <c r="G79" s="20">
        <f>Model!$W$9*((drdp!D79+drdp!M79)*ABZ!$B79+(drdp!G79+drdp!P79)*ABZ!$C79+(drdp!J79+drdp!S79)*ABZ!$D79)</f>
        <v>1.0857452479968185E-3</v>
      </c>
      <c r="H79" s="18">
        <f>Model!$W$9*((drdp!B79)*ABZ!$B79+(drdp!E79)*ABZ!$C79+(drdp!H79)*ABZ!$D79)</f>
        <v>-1.7397544113326379E-3</v>
      </c>
      <c r="I79" s="18">
        <f>Model!$W$9*((drdp!C79)*ABZ!$B79+(drdp!F79)*ABZ!$C79+(drdp!I79)*ABZ!$D79)</f>
        <v>3.3552130818902679E-4</v>
      </c>
      <c r="J79" s="18">
        <f>Model!$W$9*((drdp!D79)*ABZ!$B79+(drdp!G79)*ABZ!$C79+(drdp!J79)*ABZ!$D79)</f>
        <v>5.4287262399840927E-4</v>
      </c>
      <c r="K79" s="21">
        <f>SUM(E$3:E78)+H79</f>
        <v>-0.28999268923009724</v>
      </c>
      <c r="L79" s="21">
        <f>SUM(F$3:F78)+I79</f>
        <v>0.16096916718801793</v>
      </c>
      <c r="M79" s="21">
        <f>SUM(G$3:G78)+J79</f>
        <v>0.26044770344352125</v>
      </c>
      <c r="N79" s="21"/>
      <c r="O79" s="21"/>
      <c r="P79" s="21"/>
      <c r="Q79" s="19">
        <f t="shared" si="5"/>
        <v>8.4095759806903758E-2</v>
      </c>
      <c r="R79" s="19">
        <f t="shared" si="5"/>
        <v>2.5911072785204069E-2</v>
      </c>
      <c r="S79" s="19">
        <f t="shared" si="5"/>
        <v>6.7833006229004386E-2</v>
      </c>
      <c r="T79" s="19">
        <f t="shared" si="6"/>
        <v>-4.667988167598245E-2</v>
      </c>
      <c r="U79" s="19">
        <f t="shared" si="7"/>
        <v>-7.5527929925389592E-2</v>
      </c>
      <c r="V79" s="19">
        <f t="shared" si="8"/>
        <v>4.1924049919335488E-2</v>
      </c>
    </row>
    <row r="80" spans="1:22" x14ac:dyDescent="0.25">
      <c r="A80" s="26">
        <f>Wellpath!E80</f>
        <v>2220</v>
      </c>
      <c r="B80" s="22">
        <v>0</v>
      </c>
      <c r="C80" s="22">
        <f>-SIN(Wellpath!$L80) / GField</f>
        <v>-2.6959058889064913E-2</v>
      </c>
      <c r="D80" s="22">
        <f>TAN(Dip) * SIN(Wellpath!$L80) * SIN(Wellpath!$O80) / GField</f>
        <v>1.6661990872522934E-2</v>
      </c>
      <c r="E80" s="20">
        <f>Model!$W$9*((drdp!B80+drdp!K80)*ABZ!$B80+(drdp!E80+drdp!N80)*ABZ!$C80+(drdp!H80+drdp!Q80)*ABZ!$D80)</f>
        <v>-3.1199798305151429E-3</v>
      </c>
      <c r="F80" s="20">
        <f>Model!$W$9*((drdp!C80+drdp!L80)*ABZ!$B80+(drdp!F80+drdp!O80)*ABZ!$C80+(drdp!I80+drdp!R80)*ABZ!$D80)</f>
        <v>5.2860776842562256E-4</v>
      </c>
      <c r="G80" s="20">
        <f>Model!$W$9*((drdp!D80+drdp!M80)*ABZ!$B80+(drdp!G80+drdp!P80)*ABZ!$C80+(drdp!J80+drdp!S80)*ABZ!$D80)</f>
        <v>8.5528602597570111E-4</v>
      </c>
      <c r="H80" s="18">
        <f>Model!$W$9*((drdp!B80)*ABZ!$B80+(drdp!E80)*ABZ!$C80+(drdp!H80)*ABZ!$D80)</f>
        <v>-1.5599899152575715E-3</v>
      </c>
      <c r="I80" s="18">
        <f>Model!$W$9*((drdp!C80)*ABZ!$B80+(drdp!F80)*ABZ!$C80+(drdp!I80)*ABZ!$D80)</f>
        <v>2.6430388421281128E-4</v>
      </c>
      <c r="J80" s="18">
        <f>Model!$W$9*((drdp!D80)*ABZ!$B80+(drdp!G80)*ABZ!$C80+(drdp!J80)*ABZ!$D80)</f>
        <v>4.2764301298785055E-4</v>
      </c>
      <c r="K80" s="21">
        <f>SUM(E$3:E79)+H80</f>
        <v>-0.29329243355668749</v>
      </c>
      <c r="L80" s="21">
        <f>SUM(F$3:F79)+I80</f>
        <v>0.16156899238041975</v>
      </c>
      <c r="M80" s="21">
        <f>SUM(G$3:G79)+J80</f>
        <v>0.2614182190805075</v>
      </c>
      <c r="N80" s="21"/>
      <c r="O80" s="21"/>
      <c r="P80" s="21"/>
      <c r="Q80" s="19">
        <f t="shared" si="5"/>
        <v>8.6020451581603943E-2</v>
      </c>
      <c r="R80" s="19">
        <f t="shared" si="5"/>
        <v>2.6104539298824135E-2</v>
      </c>
      <c r="S80" s="19">
        <f t="shared" si="5"/>
        <v>6.833948526722422E-2</v>
      </c>
      <c r="T80" s="19">
        <f t="shared" si="6"/>
        <v>-4.7386962962555207E-2</v>
      </c>
      <c r="U80" s="19">
        <f t="shared" si="7"/>
        <v>-7.6671985650177313E-2</v>
      </c>
      <c r="V80" s="19">
        <f t="shared" si="8"/>
        <v>4.2237078246721418E-2</v>
      </c>
    </row>
    <row r="81" spans="1:22" x14ac:dyDescent="0.25">
      <c r="A81" s="26">
        <f>Wellpath!E81</f>
        <v>2250</v>
      </c>
      <c r="B81" s="22">
        <v>0</v>
      </c>
      <c r="C81" s="22">
        <f>-SIN(Wellpath!$L81) / GField</f>
        <v>-2.3510501638819133E-2</v>
      </c>
      <c r="D81" s="22">
        <f>TAN(Dip) * SIN(Wellpath!$L81) * SIN(Wellpath!$O81) / GField</f>
        <v>1.4530617160131407E-2</v>
      </c>
      <c r="E81" s="20">
        <f>Model!$W$9*((drdp!B81+drdp!K81)*ABZ!$B81+(drdp!E81+drdp!N81)*ABZ!$C81+(drdp!H81+drdp!Q81)*ABZ!$D81)</f>
        <v>-2.7452506102500144E-3</v>
      </c>
      <c r="F81" s="20">
        <f>Model!$W$9*((drdp!C81+drdp!L81)*ABZ!$B81+(drdp!F81+drdp!O81)*ABZ!$C81+(drdp!I81+drdp!R81)*ABZ!$D81)</f>
        <v>4.0202020233688358E-4</v>
      </c>
      <c r="G81" s="20">
        <f>Model!$W$9*((drdp!D81+drdp!M81)*ABZ!$B81+(drdp!G81+drdp!P81)*ABZ!$C81+(drdp!J81+drdp!S81)*ABZ!$D81)</f>
        <v>6.5046766573775903E-4</v>
      </c>
      <c r="H81" s="18">
        <f>Model!$W$9*((drdp!B81)*ABZ!$B81+(drdp!E81)*ABZ!$C81+(drdp!H81)*ABZ!$D81)</f>
        <v>-1.3726253051250072E-3</v>
      </c>
      <c r="I81" s="18">
        <f>Model!$W$9*((drdp!C81)*ABZ!$B81+(drdp!F81)*ABZ!$C81+(drdp!I81)*ABZ!$D81)</f>
        <v>2.0101010116844179E-4</v>
      </c>
      <c r="J81" s="18">
        <f>Model!$W$9*((drdp!D81)*ABZ!$B81+(drdp!G81)*ABZ!$C81+(drdp!J81)*ABZ!$D81)</f>
        <v>3.2523383286887952E-4</v>
      </c>
      <c r="K81" s="21">
        <f>SUM(E$3:E80)+H81</f>
        <v>-0.29622504877707007</v>
      </c>
      <c r="L81" s="21">
        <f>SUM(F$3:F80)+I81</f>
        <v>0.16203430636580099</v>
      </c>
      <c r="M81" s="21">
        <f>SUM(G$3:G80)+J81</f>
        <v>0.26217109592636417</v>
      </c>
      <c r="N81" s="21"/>
      <c r="O81" s="21"/>
      <c r="P81" s="21"/>
      <c r="Q81" s="19">
        <f t="shared" si="5"/>
        <v>8.7749279522977536E-2</v>
      </c>
      <c r="R81" s="19">
        <f t="shared" si="5"/>
        <v>2.6255116439446256E-2</v>
      </c>
      <c r="S81" s="19">
        <f t="shared" si="5"/>
        <v>6.8733683539230844E-2</v>
      </c>
      <c r="T81" s="19">
        <f t="shared" si="6"/>
        <v>-4.799862030676811E-2</v>
      </c>
      <c r="U81" s="19">
        <f t="shared" si="7"/>
        <v>-7.7661645678725147E-2</v>
      </c>
      <c r="V81" s="19">
        <f t="shared" si="8"/>
        <v>4.2480711677590294E-2</v>
      </c>
    </row>
    <row r="82" spans="1:22" x14ac:dyDescent="0.25">
      <c r="A82" s="26">
        <f>Wellpath!E82</f>
        <v>2280</v>
      </c>
      <c r="B82" s="22">
        <v>0</v>
      </c>
      <c r="C82" s="22">
        <f>-SIN(Wellpath!$L82) / GField</f>
        <v>-2.0033300463841601E-2</v>
      </c>
      <c r="D82" s="22">
        <f>TAN(Dip) * SIN(Wellpath!$L82) * SIN(Wellpath!$O82) / GField</f>
        <v>1.2381540129000251E-2</v>
      </c>
      <c r="E82" s="20">
        <f>Model!$W$9*((drdp!B82+drdp!K82)*ABZ!$B82+(drdp!E82+drdp!N82)*ABZ!$C82+(drdp!H82+drdp!Q82)*ABZ!$D82)</f>
        <v>-2.3571468049633742E-3</v>
      </c>
      <c r="F82" s="20">
        <f>Model!$W$9*((drdp!C82+drdp!L82)*ABZ!$B82+(drdp!F82+drdp!O82)*ABZ!$C82+(drdp!I82+drdp!R82)*ABZ!$D82)</f>
        <v>2.9189664000928427E-4</v>
      </c>
      <c r="G82" s="20">
        <f>Model!$W$9*((drdp!D82+drdp!M82)*ABZ!$B82+(drdp!G82+drdp!P82)*ABZ!$C82+(drdp!J82+drdp!S82)*ABZ!$D82)</f>
        <v>4.7228802174580271E-4</v>
      </c>
      <c r="H82" s="18">
        <f>Model!$W$9*((drdp!B82)*ABZ!$B82+(drdp!E82)*ABZ!$C82+(drdp!H82)*ABZ!$D82)</f>
        <v>-1.1785734024816871E-3</v>
      </c>
      <c r="I82" s="18">
        <f>Model!$W$9*((drdp!C82)*ABZ!$B82+(drdp!F82)*ABZ!$C82+(drdp!I82)*ABZ!$D82)</f>
        <v>1.4594832000464213E-4</v>
      </c>
      <c r="J82" s="18">
        <f>Model!$W$9*((drdp!D82)*ABZ!$B82+(drdp!G82)*ABZ!$C82+(drdp!J82)*ABZ!$D82)</f>
        <v>2.3614401087290136E-4</v>
      </c>
      <c r="K82" s="21">
        <f>SUM(E$3:E81)+H82</f>
        <v>-0.29877624748467674</v>
      </c>
      <c r="L82" s="21">
        <f>SUM(F$3:F81)+I82</f>
        <v>0.16238126478697407</v>
      </c>
      <c r="M82" s="21">
        <f>SUM(G$3:G81)+J82</f>
        <v>0.262732473770106</v>
      </c>
      <c r="N82" s="21"/>
      <c r="O82" s="21"/>
      <c r="P82" s="21"/>
      <c r="Q82" s="19">
        <f t="shared" si="5"/>
        <v>8.9267246061024805E-2</v>
      </c>
      <c r="R82" s="19">
        <f t="shared" si="5"/>
        <v>2.6367675153817383E-2</v>
      </c>
      <c r="S82" s="19">
        <f t="shared" si="5"/>
        <v>6.9028352773359433E-2</v>
      </c>
      <c r="T82" s="19">
        <f t="shared" si="6"/>
        <v>-4.8515664954867789E-2</v>
      </c>
      <c r="U82" s="19">
        <f t="shared" si="7"/>
        <v>-7.8498222605398529E-2</v>
      </c>
      <c r="V82" s="19">
        <f t="shared" si="8"/>
        <v>4.2662831391400299E-2</v>
      </c>
    </row>
    <row r="83" spans="1:22" x14ac:dyDescent="0.25">
      <c r="A83" s="26">
        <f>Wellpath!E83</f>
        <v>2310</v>
      </c>
      <c r="B83" s="22">
        <v>0</v>
      </c>
      <c r="C83" s="22">
        <f>-SIN(Wellpath!$L83) / GField</f>
        <v>-1.6531691798142255E-2</v>
      </c>
      <c r="D83" s="22">
        <f>TAN(Dip) * SIN(Wellpath!$L83) * SIN(Wellpath!$O83) / GField</f>
        <v>1.0217378098451961E-2</v>
      </c>
      <c r="E83" s="20">
        <f>Model!$W$9*((drdp!B83+drdp!K83)*ABZ!$B83+(drdp!E83+drdp!N83)*ABZ!$C83+(drdp!H83+drdp!Q83)*ABZ!$D83)</f>
        <v>-1.9575592173825215E-3</v>
      </c>
      <c r="F83" s="20">
        <f>Model!$W$9*((drdp!C83+drdp!L83)*ABZ!$B83+(drdp!F83+drdp!O83)*ABZ!$C83+(drdp!I83+drdp!R83)*ABZ!$D83)</f>
        <v>1.9877359236890275E-4</v>
      </c>
      <c r="G83" s="20">
        <f>Model!$W$9*((drdp!D83+drdp!M83)*ABZ!$B83+(drdp!G83+drdp!P83)*ABZ!$C83+(drdp!J83+drdp!S83)*ABZ!$D83)</f>
        <v>3.2161516731480592E-4</v>
      </c>
      <c r="H83" s="18">
        <f>Model!$W$9*((drdp!B83)*ABZ!$B83+(drdp!E83)*ABZ!$C83+(drdp!H83)*ABZ!$D83)</f>
        <v>-9.7877960869126074E-4</v>
      </c>
      <c r="I83" s="18">
        <f>Model!$W$9*((drdp!C83)*ABZ!$B83+(drdp!F83)*ABZ!$C83+(drdp!I83)*ABZ!$D83)</f>
        <v>9.9386796184451376E-5</v>
      </c>
      <c r="J83" s="18">
        <f>Model!$W$9*((drdp!D83)*ABZ!$B83+(drdp!G83)*ABZ!$C83+(drdp!J83)*ABZ!$D83)</f>
        <v>1.6080758365740296E-4</v>
      </c>
      <c r="K83" s="21">
        <f>SUM(E$3:E82)+H83</f>
        <v>-0.30093360049584966</v>
      </c>
      <c r="L83" s="21">
        <f>SUM(F$3:F82)+I83</f>
        <v>0.16262659990316317</v>
      </c>
      <c r="M83" s="21">
        <f>SUM(G$3:G82)+J83</f>
        <v>0.26312942536463629</v>
      </c>
      <c r="N83" s="21"/>
      <c r="O83" s="21"/>
      <c r="P83" s="21"/>
      <c r="Q83" s="19">
        <f t="shared" si="5"/>
        <v>9.0561031907395645E-2</v>
      </c>
      <c r="R83" s="19">
        <f t="shared" si="5"/>
        <v>2.6447410996063511E-2</v>
      </c>
      <c r="S83" s="19">
        <f t="shared" si="5"/>
        <v>6.9237094492723708E-2</v>
      </c>
      <c r="T83" s="19">
        <f t="shared" si="6"/>
        <v>-4.8939808245256886E-2</v>
      </c>
      <c r="U83" s="19">
        <f t="shared" si="7"/>
        <v>-7.918448537138395E-2</v>
      </c>
      <c r="V83" s="19">
        <f t="shared" si="8"/>
        <v>4.2791843781523939E-2</v>
      </c>
    </row>
    <row r="84" spans="1:22" x14ac:dyDescent="0.25">
      <c r="A84" s="26">
        <f>Wellpath!E84</f>
        <v>2340</v>
      </c>
      <c r="B84" s="22">
        <v>0</v>
      </c>
      <c r="C84" s="22">
        <f>-SIN(Wellpath!$L84) / GField</f>
        <v>-1.3009941812498779E-2</v>
      </c>
      <c r="D84" s="22">
        <f>TAN(Dip) * SIN(Wellpath!$L84) * SIN(Wellpath!$O84) / GField</f>
        <v>8.0407677665571466E-3</v>
      </c>
      <c r="E84" s="20">
        <f>Model!$W$9*((drdp!B84+drdp!K84)*ABZ!$B84+(drdp!E84+drdp!N84)*ABZ!$C84+(drdp!H84+drdp!Q84)*ABZ!$D84)</f>
        <v>-1.5484345980677453E-3</v>
      </c>
      <c r="F84" s="20">
        <f>Model!$W$9*((drdp!C84+drdp!L84)*ABZ!$B84+(drdp!F84+drdp!O84)*ABZ!$C84+(drdp!I84+drdp!R84)*ABZ!$D84)</f>
        <v>1.2310474554314674E-4</v>
      </c>
      <c r="G84" s="20">
        <f>Model!$W$9*((drdp!D84+drdp!M84)*ABZ!$B84+(drdp!G84+drdp!P84)*ABZ!$C84+(drdp!J84+drdp!S84)*ABZ!$D84)</f>
        <v>1.9918316544597405E-4</v>
      </c>
      <c r="H84" s="18">
        <f>Model!$W$9*((drdp!B84)*ABZ!$B84+(drdp!E84)*ABZ!$C84+(drdp!H84)*ABZ!$D84)</f>
        <v>-7.7421729903387265E-4</v>
      </c>
      <c r="I84" s="18">
        <f>Model!$W$9*((drdp!C84)*ABZ!$B84+(drdp!F84)*ABZ!$C84+(drdp!I84)*ABZ!$D84)</f>
        <v>6.1552372771573371E-5</v>
      </c>
      <c r="J84" s="18">
        <f>Model!$W$9*((drdp!D84)*ABZ!$B84+(drdp!G84)*ABZ!$C84+(drdp!J84)*ABZ!$D84)</f>
        <v>9.9591582722987026E-5</v>
      </c>
      <c r="K84" s="21">
        <f>SUM(E$3:E83)+H84</f>
        <v>-0.30268659740357479</v>
      </c>
      <c r="L84" s="21">
        <f>SUM(F$3:F83)+I84</f>
        <v>0.16278753907211918</v>
      </c>
      <c r="M84" s="21">
        <f>SUM(G$3:G83)+J84</f>
        <v>0.26338982453101673</v>
      </c>
      <c r="N84" s="21"/>
      <c r="O84" s="21"/>
      <c r="P84" s="21"/>
      <c r="Q84" s="19">
        <f t="shared" si="5"/>
        <v>9.1619176247753772E-2</v>
      </c>
      <c r="R84" s="19">
        <f t="shared" si="5"/>
        <v>2.6499782877156729E-2</v>
      </c>
      <c r="S84" s="19">
        <f t="shared" si="5"/>
        <v>6.9374199666479786E-2</v>
      </c>
      <c r="T84" s="19">
        <f t="shared" si="6"/>
        <v>-4.9273606301441238E-2</v>
      </c>
      <c r="U84" s="19">
        <f t="shared" si="7"/>
        <v>-7.9724569778018062E-2</v>
      </c>
      <c r="V84" s="19">
        <f t="shared" si="8"/>
        <v>4.2876581352041497E-2</v>
      </c>
    </row>
    <row r="85" spans="1:22" x14ac:dyDescent="0.25">
      <c r="A85" s="26">
        <f>Wellpath!E85</f>
        <v>2370</v>
      </c>
      <c r="B85" s="22">
        <v>0</v>
      </c>
      <c r="C85" s="22">
        <f>-SIN(Wellpath!$L85) / GField</f>
        <v>-9.4723412167846809E-3</v>
      </c>
      <c r="D85" s="22">
        <f>TAN(Dip) * SIN(Wellpath!$L85) * SIN(Wellpath!$O85) / GField</f>
        <v>5.8543609977241102E-3</v>
      </c>
      <c r="E85" s="20">
        <f>Model!$W$9*((drdp!B85+drdp!K85)*ABZ!$B85+(drdp!E85+drdp!N85)*ABZ!$C85+(drdp!H85+drdp!Q85)*ABZ!$D85)</f>
        <v>-1.1317661610392845E-3</v>
      </c>
      <c r="F85" s="20">
        <f>Model!$W$9*((drdp!C85+drdp!L85)*ABZ!$B85+(drdp!F85+drdp!O85)*ABZ!$C85+(drdp!I85+drdp!R85)*ABZ!$D85)</f>
        <v>6.5258750547545627E-5</v>
      </c>
      <c r="G85" s="20">
        <f>Model!$W$9*((drdp!D85+drdp!M85)*ABZ!$B85+(drdp!G85+drdp!P85)*ABZ!$C85+(drdp!J85+drdp!S85)*ABZ!$D85)</f>
        <v>1.0558849254559022E-4</v>
      </c>
      <c r="H85" s="18">
        <f>Model!$W$9*((drdp!B85)*ABZ!$B85+(drdp!E85)*ABZ!$C85+(drdp!H85)*ABZ!$D85)</f>
        <v>-5.6588308051964227E-4</v>
      </c>
      <c r="I85" s="18">
        <f>Model!$W$9*((drdp!C85)*ABZ!$B85+(drdp!F85)*ABZ!$C85+(drdp!I85)*ABZ!$D85)</f>
        <v>3.2629375273772813E-5</v>
      </c>
      <c r="J85" s="18">
        <f>Model!$W$9*((drdp!D85)*ABZ!$B85+(drdp!G85)*ABZ!$C85+(drdp!J85)*ABZ!$D85)</f>
        <v>5.2794246272795108E-5</v>
      </c>
      <c r="K85" s="21">
        <f>SUM(E$3:E84)+H85</f>
        <v>-0.3040266977831283</v>
      </c>
      <c r="L85" s="21">
        <f>SUM(F$3:F84)+I85</f>
        <v>0.1628817208201645</v>
      </c>
      <c r="M85" s="21">
        <f>SUM(G$3:G84)+J85</f>
        <v>0.26354221036001252</v>
      </c>
      <c r="N85" s="21"/>
      <c r="O85" s="21"/>
      <c r="P85" s="21"/>
      <c r="Q85" s="19">
        <f t="shared" si="5"/>
        <v>9.2432232964913624E-2</v>
      </c>
      <c r="R85" s="19">
        <f t="shared" si="5"/>
        <v>2.6530454977338011E-2</v>
      </c>
      <c r="S85" s="19">
        <f t="shared" si="5"/>
        <v>6.9454496641441085E-2</v>
      </c>
      <c r="T85" s="19">
        <f t="shared" si="6"/>
        <v>-4.952039171018803E-2</v>
      </c>
      <c r="U85" s="19">
        <f t="shared" si="7"/>
        <v>-8.012386794222115E-2</v>
      </c>
      <c r="V85" s="19">
        <f t="shared" si="8"/>
        <v>4.2926208732188623E-2</v>
      </c>
    </row>
    <row r="86" spans="1:22" x14ac:dyDescent="0.25">
      <c r="A86" s="26">
        <f>Wellpath!E86</f>
        <v>2400</v>
      </c>
      <c r="B86" s="22">
        <v>0</v>
      </c>
      <c r="C86" s="22">
        <f>-SIN(Wellpath!$L86) / GField</f>
        <v>-5.9232000324002405E-3</v>
      </c>
      <c r="D86" s="22">
        <f>TAN(Dip) * SIN(Wellpath!$L86) * SIN(Wellpath!$O86) / GField</f>
        <v>3.6608215918105267E-3</v>
      </c>
      <c r="E86" s="20">
        <f>Model!$W$9*((drdp!B86+drdp!K86)*ABZ!$B86+(drdp!E86+drdp!N86)*ABZ!$C86+(drdp!H86+drdp!Q86)*ABZ!$D86)</f>
        <v>-7.095838730389769E-4</v>
      </c>
      <c r="F86" s="20">
        <f>Model!$W$9*((drdp!C86+drdp!L86)*ABZ!$B86+(drdp!F86+drdp!O86)*ABZ!$C86+(drdp!I86+drdp!R86)*ABZ!$D86)</f>
        <v>2.5517427255058799E-5</v>
      </c>
      <c r="G86" s="20">
        <f>Model!$W$9*((drdp!D86+drdp!M86)*ABZ!$B86+(drdp!G86+drdp!P86)*ABZ!$C86+(drdp!J86+drdp!S86)*ABZ!$D86)</f>
        <v>4.1287132451921426E-5</v>
      </c>
      <c r="H86" s="18">
        <f>Model!$W$9*((drdp!B86)*ABZ!$B86+(drdp!E86)*ABZ!$C86+(drdp!H86)*ABZ!$D86)</f>
        <v>-3.5479193651948845E-4</v>
      </c>
      <c r="I86" s="18">
        <f>Model!$W$9*((drdp!C86)*ABZ!$B86+(drdp!F86)*ABZ!$C86+(drdp!I86)*ABZ!$D86)</f>
        <v>1.27587136275294E-5</v>
      </c>
      <c r="J86" s="18">
        <f>Model!$W$9*((drdp!D86)*ABZ!$B86+(drdp!G86)*ABZ!$C86+(drdp!J86)*ABZ!$D86)</f>
        <v>2.0643566225960713E-5</v>
      </c>
      <c r="K86" s="21">
        <f>SUM(E$3:E85)+H86</f>
        <v>-0.30494737280016743</v>
      </c>
      <c r="L86" s="21">
        <f>SUM(F$3:F85)+I86</f>
        <v>0.16292710890906581</v>
      </c>
      <c r="M86" s="21">
        <f>SUM(G$3:G85)+J86</f>
        <v>0.26361564817251126</v>
      </c>
      <c r="N86" s="21"/>
      <c r="O86" s="21"/>
      <c r="P86" s="21"/>
      <c r="Q86" s="19">
        <f t="shared" si="5"/>
        <v>9.2992900177724297E-2</v>
      </c>
      <c r="R86" s="19">
        <f t="shared" si="5"/>
        <v>2.6545242817466591E-2</v>
      </c>
      <c r="S86" s="19">
        <f t="shared" si="5"/>
        <v>6.9493209961413241E-2</v>
      </c>
      <c r="T86" s="19">
        <f t="shared" si="6"/>
        <v>-4.968419381974637E-2</v>
      </c>
      <c r="U86" s="19">
        <f t="shared" si="7"/>
        <v>-8.0388899339220568E-2</v>
      </c>
      <c r="V86" s="19">
        <f t="shared" si="8"/>
        <v>4.2950135419936718E-2</v>
      </c>
    </row>
    <row r="87" spans="1:22" x14ac:dyDescent="0.25">
      <c r="A87" s="26">
        <f>Wellpath!E87</f>
        <v>2430</v>
      </c>
      <c r="B87" s="22">
        <v>0</v>
      </c>
      <c r="C87" s="22">
        <f>-SIN(Wellpath!$L87) / GField</f>
        <v>-2.3668423411753407E-3</v>
      </c>
      <c r="D87" s="22">
        <f>TAN(Dip) * SIN(Wellpath!$L87) * SIN(Wellpath!$O87) / GField</f>
        <v>1.4628220386936584E-3</v>
      </c>
      <c r="E87" s="20">
        <f>Model!$W$9*((drdp!B87+drdp!K87)*ABZ!$B87+(drdp!E87+drdp!N87)*ABZ!$C87+(drdp!H87+drdp!Q87)*ABZ!$D87)</f>
        <v>-2.3662046978028747E-4</v>
      </c>
      <c r="F87" s="20">
        <f>Model!$W$9*((drdp!C87+drdp!L87)*ABZ!$B87+(drdp!F87+drdp!O87)*ABZ!$C87+(drdp!I87+drdp!R87)*ABZ!$D87)</f>
        <v>3.3953261649861835E-6</v>
      </c>
      <c r="G87" s="20">
        <f>Model!$W$9*((drdp!D87+drdp!M87)*ABZ!$B87+(drdp!G87+drdp!P87)*ABZ!$C87+(drdp!J87+drdp!S87)*ABZ!$D87)</f>
        <v>5.4936291064949677E-6</v>
      </c>
      <c r="H87" s="18">
        <f>Model!$W$9*((drdp!B87)*ABZ!$B87+(drdp!E87)*ABZ!$C87+(drdp!H87)*ABZ!$D87)</f>
        <v>-1.4197228186817249E-4</v>
      </c>
      <c r="I87" s="18">
        <f>Model!$W$9*((drdp!C87)*ABZ!$B87+(drdp!F87)*ABZ!$C87+(drdp!I87)*ABZ!$D87)</f>
        <v>2.0371956989917096E-6</v>
      </c>
      <c r="J87" s="18">
        <f>Model!$W$9*((drdp!D87)*ABZ!$B87+(drdp!G87)*ABZ!$C87+(drdp!J87)*ABZ!$D87)</f>
        <v>3.2961774638969799E-6</v>
      </c>
      <c r="K87" s="21">
        <f>SUM(E$3:E86)+H87</f>
        <v>-0.30544413701855511</v>
      </c>
      <c r="L87" s="21">
        <f>SUM(F$3:F86)+I87</f>
        <v>0.16294190481839235</v>
      </c>
      <c r="M87" s="21">
        <f>SUM(G$3:G86)+J87</f>
        <v>0.26363958791620118</v>
      </c>
      <c r="N87" s="21"/>
      <c r="O87" s="21"/>
      <c r="P87" s="21"/>
      <c r="Q87" s="19">
        <f t="shared" si="5"/>
        <v>9.3296120839009872E-2</v>
      </c>
      <c r="R87" s="19">
        <f t="shared" si="5"/>
        <v>2.6550064345846034E-2</v>
      </c>
      <c r="S87" s="19">
        <f t="shared" si="5"/>
        <v>6.9505832316624369E-2</v>
      </c>
      <c r="T87" s="19">
        <f t="shared" si="6"/>
        <v>-4.9769649501413396E-2</v>
      </c>
      <c r="U87" s="19">
        <f t="shared" si="7"/>
        <v>-8.0527166414991552E-2</v>
      </c>
      <c r="V87" s="19">
        <f t="shared" si="8"/>
        <v>4.2957936640601838E-2</v>
      </c>
    </row>
    <row r="88" spans="1:22" x14ac:dyDescent="0.25">
      <c r="A88" s="26">
        <f>Wellpath!E88</f>
        <v>2450</v>
      </c>
      <c r="B88" s="22">
        <v>0</v>
      </c>
      <c r="C88" s="22">
        <f>-SIN(Wellpath!$L88) / GField</f>
        <v>0</v>
      </c>
      <c r="D88" s="22">
        <f>TAN(Dip) * SIN(Wellpath!$L88) * SIN(Wellpath!$O88) / GField</f>
        <v>0</v>
      </c>
      <c r="E88" s="20">
        <f>Model!$W$9*((drdp!B88+drdp!K88)*ABZ!$B88+(drdp!E88+drdp!N88)*ABZ!$C88+(drdp!H88+drdp!Q88)*ABZ!$D88)</f>
        <v>0</v>
      </c>
      <c r="F88" s="20">
        <f>Model!$W$9*((drdp!C88+drdp!L88)*ABZ!$B88+(drdp!F88+drdp!O88)*ABZ!$C88+(drdp!I88+drdp!R88)*ABZ!$D88)</f>
        <v>0</v>
      </c>
      <c r="G88" s="20">
        <f>Model!$W$9*((drdp!D88+drdp!M88)*ABZ!$B88+(drdp!G88+drdp!P88)*ABZ!$C88+(drdp!J88+drdp!S88)*ABZ!$D88)</f>
        <v>0</v>
      </c>
      <c r="H88" s="18">
        <f>Model!$W$9*((drdp!B88)*ABZ!$B88+(drdp!E88)*ABZ!$C88+(drdp!H88)*ABZ!$D88)</f>
        <v>0</v>
      </c>
      <c r="I88" s="18">
        <f>Model!$W$9*((drdp!C88)*ABZ!$B88+(drdp!F88)*ABZ!$C88+(drdp!I88)*ABZ!$D88)</f>
        <v>0</v>
      </c>
      <c r="J88" s="18">
        <f>Model!$W$9*((drdp!D88)*ABZ!$B88+(drdp!G88)*ABZ!$C88+(drdp!J88)*ABZ!$D88)</f>
        <v>0</v>
      </c>
      <c r="K88" s="21">
        <f>SUM(E$3:E87)+H88</f>
        <v>-0.30553878520646721</v>
      </c>
      <c r="L88" s="21">
        <f>SUM(F$3:F87)+I88</f>
        <v>0.16294326294885833</v>
      </c>
      <c r="M88" s="21">
        <f>SUM(G$3:G87)+J88</f>
        <v>0.26364178536784377</v>
      </c>
      <c r="N88" s="21"/>
      <c r="O88" s="21"/>
      <c r="P88" s="21"/>
      <c r="Q88" s="19">
        <f t="shared" si="5"/>
        <v>9.33539492654437E-2</v>
      </c>
      <c r="R88" s="19">
        <f t="shared" si="5"/>
        <v>2.6550506940420788E-2</v>
      </c>
      <c r="S88" s="19">
        <f t="shared" si="5"/>
        <v>6.9506990991944198E-2</v>
      </c>
      <c r="T88" s="19">
        <f t="shared" si="6"/>
        <v>-4.9785486618972134E-2</v>
      </c>
      <c r="U88" s="19">
        <f t="shared" si="7"/>
        <v>-8.0552790830955151E-2</v>
      </c>
      <c r="V88" s="19">
        <f t="shared" si="8"/>
        <v>4.2958652757499036E-2</v>
      </c>
    </row>
    <row r="89" spans="1:22" x14ac:dyDescent="0.25">
      <c r="A89" s="26">
        <f>Wellpath!E89</f>
        <v>2460</v>
      </c>
      <c r="B89" s="22">
        <v>0</v>
      </c>
      <c r="C89" s="22">
        <f>-SIN(Wellpath!$L89) / GField</f>
        <v>0</v>
      </c>
      <c r="D89" s="22">
        <f>TAN(Dip) * SIN(Wellpath!$L89) * SIN(Wellpath!$O89) / GField</f>
        <v>0</v>
      </c>
      <c r="E89" s="20">
        <f>Model!$W$9*((drdp!B89+drdp!K89)*ABZ!$B89+(drdp!E89+drdp!N89)*ABZ!$C89+(drdp!H89+drdp!Q89)*ABZ!$D89)</f>
        <v>0</v>
      </c>
      <c r="F89" s="20">
        <f>Model!$W$9*((drdp!C89+drdp!L89)*ABZ!$B89+(drdp!F89+drdp!O89)*ABZ!$C89+(drdp!I89+drdp!R89)*ABZ!$D89)</f>
        <v>0</v>
      </c>
      <c r="G89" s="20">
        <f>Model!$W$9*((drdp!D89+drdp!M89)*ABZ!$B89+(drdp!G89+drdp!P89)*ABZ!$C89+(drdp!J89+drdp!S89)*ABZ!$D89)</f>
        <v>0</v>
      </c>
      <c r="H89" s="18">
        <f>Model!$W$9*((drdp!B89)*ABZ!$B89+(drdp!E89)*ABZ!$C89+(drdp!H89)*ABZ!$D89)</f>
        <v>0</v>
      </c>
      <c r="I89" s="18">
        <f>Model!$W$9*((drdp!C89)*ABZ!$B89+(drdp!F89)*ABZ!$C89+(drdp!I89)*ABZ!$D89)</f>
        <v>0</v>
      </c>
      <c r="J89" s="18">
        <f>Model!$W$9*((drdp!D89)*ABZ!$B89+(drdp!G89)*ABZ!$C89+(drdp!J89)*ABZ!$D89)</f>
        <v>0</v>
      </c>
      <c r="K89" s="21">
        <f>SUM(E$3:E88)+H89</f>
        <v>-0.30553878520646721</v>
      </c>
      <c r="L89" s="21">
        <f>SUM(F$3:F88)+I89</f>
        <v>0.16294326294885833</v>
      </c>
      <c r="M89" s="21">
        <f>SUM(G$3:G88)+J89</f>
        <v>0.26364178536784377</v>
      </c>
      <c r="N89" s="21"/>
      <c r="O89" s="21"/>
      <c r="P89" s="21"/>
      <c r="Q89" s="19">
        <f t="shared" si="5"/>
        <v>9.33539492654437E-2</v>
      </c>
      <c r="R89" s="19">
        <f t="shared" si="5"/>
        <v>2.6550506940420788E-2</v>
      </c>
      <c r="S89" s="19">
        <f t="shared" si="5"/>
        <v>6.9506990991944198E-2</v>
      </c>
      <c r="T89" s="19">
        <f t="shared" si="6"/>
        <v>-4.9785486618972134E-2</v>
      </c>
      <c r="U89" s="19">
        <f t="shared" si="7"/>
        <v>-8.0552790830955151E-2</v>
      </c>
      <c r="V89" s="19">
        <f t="shared" si="8"/>
        <v>4.2958652757499036E-2</v>
      </c>
    </row>
    <row r="90" spans="1:22" x14ac:dyDescent="0.25">
      <c r="A90" s="26">
        <f>Wellpath!E90</f>
        <v>2490</v>
      </c>
      <c r="B90" s="22">
        <v>0</v>
      </c>
      <c r="C90" s="22">
        <f>-SIN(Wellpath!$L90) / GField</f>
        <v>0</v>
      </c>
      <c r="D90" s="22">
        <f>TAN(Dip) * SIN(Wellpath!$L90) * SIN(Wellpath!$O90) / GField</f>
        <v>0</v>
      </c>
      <c r="E90" s="20">
        <f>Model!$W$9*((drdp!B90+drdp!K90)*ABZ!$B90+(drdp!E90+drdp!N90)*ABZ!$C90+(drdp!H90+drdp!Q90)*ABZ!$D90)</f>
        <v>0</v>
      </c>
      <c r="F90" s="20">
        <f>Model!$W$9*((drdp!C90+drdp!L90)*ABZ!$B90+(drdp!F90+drdp!O90)*ABZ!$C90+(drdp!I90+drdp!R90)*ABZ!$D90)</f>
        <v>0</v>
      </c>
      <c r="G90" s="20">
        <f>Model!$W$9*((drdp!D90+drdp!M90)*ABZ!$B90+(drdp!G90+drdp!P90)*ABZ!$C90+(drdp!J90+drdp!S90)*ABZ!$D90)</f>
        <v>0</v>
      </c>
      <c r="H90" s="18">
        <f>Model!$W$9*((drdp!B90)*ABZ!$B90+(drdp!E90)*ABZ!$C90+(drdp!H90)*ABZ!$D90)</f>
        <v>0</v>
      </c>
      <c r="I90" s="18">
        <f>Model!$W$9*((drdp!C90)*ABZ!$B90+(drdp!F90)*ABZ!$C90+(drdp!I90)*ABZ!$D90)</f>
        <v>0</v>
      </c>
      <c r="J90" s="18">
        <f>Model!$W$9*((drdp!D90)*ABZ!$B90+(drdp!G90)*ABZ!$C90+(drdp!J90)*ABZ!$D90)</f>
        <v>0</v>
      </c>
      <c r="K90" s="21">
        <f>SUM(E$3:E89)+H90</f>
        <v>-0.30553878520646721</v>
      </c>
      <c r="L90" s="21">
        <f>SUM(F$3:F89)+I90</f>
        <v>0.16294326294885833</v>
      </c>
      <c r="M90" s="21">
        <f>SUM(G$3:G89)+J90</f>
        <v>0.26364178536784377</v>
      </c>
      <c r="N90" s="21"/>
      <c r="O90" s="21"/>
      <c r="P90" s="21"/>
      <c r="Q90" s="19">
        <f t="shared" si="5"/>
        <v>9.33539492654437E-2</v>
      </c>
      <c r="R90" s="19">
        <f t="shared" si="5"/>
        <v>2.6550506940420788E-2</v>
      </c>
      <c r="S90" s="19">
        <f t="shared" si="5"/>
        <v>6.9506990991944198E-2</v>
      </c>
      <c r="T90" s="19">
        <f t="shared" si="6"/>
        <v>-4.9785486618972134E-2</v>
      </c>
      <c r="U90" s="19">
        <f t="shared" si="7"/>
        <v>-8.0552790830955151E-2</v>
      </c>
      <c r="V90" s="19">
        <f t="shared" si="8"/>
        <v>4.2958652757499036E-2</v>
      </c>
    </row>
    <row r="91" spans="1:22" x14ac:dyDescent="0.25">
      <c r="A91" s="26">
        <f>Wellpath!E91</f>
        <v>2520</v>
      </c>
      <c r="B91" s="22">
        <v>0</v>
      </c>
      <c r="C91" s="22">
        <f>-SIN(Wellpath!$L91) / GField</f>
        <v>0</v>
      </c>
      <c r="D91" s="22">
        <f>TAN(Dip) * SIN(Wellpath!$L91) * SIN(Wellpath!$O91) / GField</f>
        <v>0</v>
      </c>
      <c r="E91" s="20">
        <f>Model!$W$9*((drdp!B91+drdp!K91)*ABZ!$B91+(drdp!E91+drdp!N91)*ABZ!$C91+(drdp!H91+drdp!Q91)*ABZ!$D91)</f>
        <v>0</v>
      </c>
      <c r="F91" s="20">
        <f>Model!$W$9*((drdp!C91+drdp!L91)*ABZ!$B91+(drdp!F91+drdp!O91)*ABZ!$C91+(drdp!I91+drdp!R91)*ABZ!$D91)</f>
        <v>0</v>
      </c>
      <c r="G91" s="20">
        <f>Model!$W$9*((drdp!D91+drdp!M91)*ABZ!$B91+(drdp!G91+drdp!P91)*ABZ!$C91+(drdp!J91+drdp!S91)*ABZ!$D91)</f>
        <v>0</v>
      </c>
      <c r="H91" s="18">
        <f>Model!$W$9*((drdp!B91)*ABZ!$B91+(drdp!E91)*ABZ!$C91+(drdp!H91)*ABZ!$D91)</f>
        <v>0</v>
      </c>
      <c r="I91" s="18">
        <f>Model!$W$9*((drdp!C91)*ABZ!$B91+(drdp!F91)*ABZ!$C91+(drdp!I91)*ABZ!$D91)</f>
        <v>0</v>
      </c>
      <c r="J91" s="18">
        <f>Model!$W$9*((drdp!D91)*ABZ!$B91+(drdp!G91)*ABZ!$C91+(drdp!J91)*ABZ!$D91)</f>
        <v>0</v>
      </c>
      <c r="K91" s="21">
        <f>SUM(E$3:E90)+H91</f>
        <v>-0.30553878520646721</v>
      </c>
      <c r="L91" s="21">
        <f>SUM(F$3:F90)+I91</f>
        <v>0.16294326294885833</v>
      </c>
      <c r="M91" s="21">
        <f>SUM(G$3:G90)+J91</f>
        <v>0.26364178536784377</v>
      </c>
      <c r="N91" s="21"/>
      <c r="O91" s="21"/>
      <c r="P91" s="21"/>
      <c r="Q91" s="19">
        <f t="shared" si="5"/>
        <v>9.33539492654437E-2</v>
      </c>
      <c r="R91" s="19">
        <f t="shared" si="5"/>
        <v>2.6550506940420788E-2</v>
      </c>
      <c r="S91" s="19">
        <f t="shared" si="5"/>
        <v>6.9506990991944198E-2</v>
      </c>
      <c r="T91" s="19">
        <f t="shared" si="6"/>
        <v>-4.9785486618972134E-2</v>
      </c>
      <c r="U91" s="19">
        <f t="shared" si="7"/>
        <v>-8.0552790830955151E-2</v>
      </c>
      <c r="V91" s="19">
        <f t="shared" si="8"/>
        <v>4.2958652757499036E-2</v>
      </c>
    </row>
    <row r="92" spans="1:22" x14ac:dyDescent="0.25">
      <c r="A92" s="26">
        <f>Wellpath!E92</f>
        <v>2550</v>
      </c>
      <c r="B92" s="22">
        <v>0</v>
      </c>
      <c r="C92" s="22">
        <f>-SIN(Wellpath!$L92) / GField</f>
        <v>0</v>
      </c>
      <c r="D92" s="22">
        <f>TAN(Dip) * SIN(Wellpath!$L92) * SIN(Wellpath!$O92) / GField</f>
        <v>0</v>
      </c>
      <c r="E92" s="20">
        <f>Model!$W$9*((drdp!B92+drdp!K92)*ABZ!$B92+(drdp!E92+drdp!N92)*ABZ!$C92+(drdp!H92+drdp!Q92)*ABZ!$D92)</f>
        <v>0</v>
      </c>
      <c r="F92" s="20">
        <f>Model!$W$9*((drdp!C92+drdp!L92)*ABZ!$B92+(drdp!F92+drdp!O92)*ABZ!$C92+(drdp!I92+drdp!R92)*ABZ!$D92)</f>
        <v>0</v>
      </c>
      <c r="G92" s="20">
        <f>Model!$W$9*((drdp!D92+drdp!M92)*ABZ!$B92+(drdp!G92+drdp!P92)*ABZ!$C92+(drdp!J92+drdp!S92)*ABZ!$D92)</f>
        <v>0</v>
      </c>
      <c r="H92" s="18">
        <f>Model!$W$9*((drdp!B92)*ABZ!$B92+(drdp!E92)*ABZ!$C92+(drdp!H92)*ABZ!$D92)</f>
        <v>0</v>
      </c>
      <c r="I92" s="18">
        <f>Model!$W$9*((drdp!C92)*ABZ!$B92+(drdp!F92)*ABZ!$C92+(drdp!I92)*ABZ!$D92)</f>
        <v>0</v>
      </c>
      <c r="J92" s="18">
        <f>Model!$W$9*((drdp!D92)*ABZ!$B92+(drdp!G92)*ABZ!$C92+(drdp!J92)*ABZ!$D92)</f>
        <v>0</v>
      </c>
      <c r="K92" s="21">
        <f>SUM(E$3:E91)+H92</f>
        <v>-0.30553878520646721</v>
      </c>
      <c r="L92" s="21">
        <f>SUM(F$3:F91)+I92</f>
        <v>0.16294326294885833</v>
      </c>
      <c r="M92" s="21">
        <f>SUM(G$3:G91)+J92</f>
        <v>0.26364178536784377</v>
      </c>
      <c r="N92" s="21"/>
      <c r="O92" s="21"/>
      <c r="P92" s="21"/>
      <c r="Q92" s="19">
        <f t="shared" si="5"/>
        <v>9.33539492654437E-2</v>
      </c>
      <c r="R92" s="19">
        <f t="shared" si="5"/>
        <v>2.6550506940420788E-2</v>
      </c>
      <c r="S92" s="19">
        <f t="shared" si="5"/>
        <v>6.9506990991944198E-2</v>
      </c>
      <c r="T92" s="19">
        <f t="shared" si="6"/>
        <v>-4.9785486618972134E-2</v>
      </c>
      <c r="U92" s="19">
        <f t="shared" si="7"/>
        <v>-8.0552790830955151E-2</v>
      </c>
      <c r="V92" s="19">
        <f t="shared" si="8"/>
        <v>4.2958652757499036E-2</v>
      </c>
    </row>
    <row r="93" spans="1:22" x14ac:dyDescent="0.25">
      <c r="A93" s="26">
        <f>Wellpath!E93</f>
        <v>2580</v>
      </c>
      <c r="B93" s="22">
        <v>0</v>
      </c>
      <c r="C93" s="22">
        <f>-SIN(Wellpath!$L93) / GField</f>
        <v>0</v>
      </c>
      <c r="D93" s="22">
        <f>TAN(Dip) * SIN(Wellpath!$L93) * SIN(Wellpath!$O93) / GField</f>
        <v>0</v>
      </c>
      <c r="E93" s="20">
        <f>Model!$W$9*((drdp!B93+drdp!K93)*ABZ!$B93+(drdp!E93+drdp!N93)*ABZ!$C93+(drdp!H93+drdp!Q93)*ABZ!$D93)</f>
        <v>0</v>
      </c>
      <c r="F93" s="20">
        <f>Model!$W$9*((drdp!C93+drdp!L93)*ABZ!$B93+(drdp!F93+drdp!O93)*ABZ!$C93+(drdp!I93+drdp!R93)*ABZ!$D93)</f>
        <v>0</v>
      </c>
      <c r="G93" s="20">
        <f>Model!$W$9*((drdp!D93+drdp!M93)*ABZ!$B93+(drdp!G93+drdp!P93)*ABZ!$C93+(drdp!J93+drdp!S93)*ABZ!$D93)</f>
        <v>0</v>
      </c>
      <c r="H93" s="18">
        <f>Model!$W$9*((drdp!B93)*ABZ!$B93+(drdp!E93)*ABZ!$C93+(drdp!H93)*ABZ!$D93)</f>
        <v>0</v>
      </c>
      <c r="I93" s="18">
        <f>Model!$W$9*((drdp!C93)*ABZ!$B93+(drdp!F93)*ABZ!$C93+(drdp!I93)*ABZ!$D93)</f>
        <v>0</v>
      </c>
      <c r="J93" s="18">
        <f>Model!$W$9*((drdp!D93)*ABZ!$B93+(drdp!G93)*ABZ!$C93+(drdp!J93)*ABZ!$D93)</f>
        <v>0</v>
      </c>
      <c r="K93" s="21">
        <f>SUM(E$3:E92)+H93</f>
        <v>-0.30553878520646721</v>
      </c>
      <c r="L93" s="21">
        <f>SUM(F$3:F92)+I93</f>
        <v>0.16294326294885833</v>
      </c>
      <c r="M93" s="21">
        <f>SUM(G$3:G92)+J93</f>
        <v>0.26364178536784377</v>
      </c>
      <c r="N93" s="21"/>
      <c r="O93" s="21"/>
      <c r="P93" s="21"/>
      <c r="Q93" s="19">
        <f t="shared" si="5"/>
        <v>9.33539492654437E-2</v>
      </c>
      <c r="R93" s="19">
        <f t="shared" si="5"/>
        <v>2.6550506940420788E-2</v>
      </c>
      <c r="S93" s="19">
        <f t="shared" si="5"/>
        <v>6.9506990991944198E-2</v>
      </c>
      <c r="T93" s="19">
        <f t="shared" si="6"/>
        <v>-4.9785486618972134E-2</v>
      </c>
      <c r="U93" s="19">
        <f t="shared" si="7"/>
        <v>-8.0552790830955151E-2</v>
      </c>
      <c r="V93" s="19">
        <f t="shared" si="8"/>
        <v>4.2958652757499036E-2</v>
      </c>
    </row>
    <row r="94" spans="1:22" x14ac:dyDescent="0.25">
      <c r="A94" s="26">
        <f>Wellpath!E94</f>
        <v>2610</v>
      </c>
      <c r="B94" s="22">
        <v>0</v>
      </c>
      <c r="C94" s="22">
        <f>-SIN(Wellpath!$L94) / GField</f>
        <v>0</v>
      </c>
      <c r="D94" s="22">
        <f>TAN(Dip) * SIN(Wellpath!$L94) * SIN(Wellpath!$O94) / GField</f>
        <v>0</v>
      </c>
      <c r="E94" s="20">
        <f>Model!$W$9*((drdp!B94+drdp!K94)*ABZ!$B94+(drdp!E94+drdp!N94)*ABZ!$C94+(drdp!H94+drdp!Q94)*ABZ!$D94)</f>
        <v>0</v>
      </c>
      <c r="F94" s="20">
        <f>Model!$W$9*((drdp!C94+drdp!L94)*ABZ!$B94+(drdp!F94+drdp!O94)*ABZ!$C94+(drdp!I94+drdp!R94)*ABZ!$D94)</f>
        <v>0</v>
      </c>
      <c r="G94" s="20">
        <f>Model!$W$9*((drdp!D94+drdp!M94)*ABZ!$B94+(drdp!G94+drdp!P94)*ABZ!$C94+(drdp!J94+drdp!S94)*ABZ!$D94)</f>
        <v>0</v>
      </c>
      <c r="H94" s="18">
        <f>Model!$W$9*((drdp!B94)*ABZ!$B94+(drdp!E94)*ABZ!$C94+(drdp!H94)*ABZ!$D94)</f>
        <v>0</v>
      </c>
      <c r="I94" s="18">
        <f>Model!$W$9*((drdp!C94)*ABZ!$B94+(drdp!F94)*ABZ!$C94+(drdp!I94)*ABZ!$D94)</f>
        <v>0</v>
      </c>
      <c r="J94" s="18">
        <f>Model!$W$9*((drdp!D94)*ABZ!$B94+(drdp!G94)*ABZ!$C94+(drdp!J94)*ABZ!$D94)</f>
        <v>0</v>
      </c>
      <c r="K94" s="21">
        <f>SUM(E$3:E93)+H94</f>
        <v>-0.30553878520646721</v>
      </c>
      <c r="L94" s="21">
        <f>SUM(F$3:F93)+I94</f>
        <v>0.16294326294885833</v>
      </c>
      <c r="M94" s="21">
        <f>SUM(G$3:G93)+J94</f>
        <v>0.26364178536784377</v>
      </c>
      <c r="N94" s="21"/>
      <c r="O94" s="21"/>
      <c r="P94" s="21"/>
      <c r="Q94" s="19">
        <f t="shared" si="5"/>
        <v>9.33539492654437E-2</v>
      </c>
      <c r="R94" s="19">
        <f t="shared" si="5"/>
        <v>2.6550506940420788E-2</v>
      </c>
      <c r="S94" s="19">
        <f t="shared" si="5"/>
        <v>6.9506990991944198E-2</v>
      </c>
      <c r="T94" s="19">
        <f t="shared" si="6"/>
        <v>-4.9785486618972134E-2</v>
      </c>
      <c r="U94" s="19">
        <f t="shared" si="7"/>
        <v>-8.0552790830955151E-2</v>
      </c>
      <c r="V94" s="19">
        <f t="shared" si="8"/>
        <v>4.2958652757499036E-2</v>
      </c>
    </row>
    <row r="95" spans="1:22" x14ac:dyDescent="0.25">
      <c r="A95" s="26">
        <f>Wellpath!E95</f>
        <v>2640</v>
      </c>
      <c r="B95" s="22">
        <v>0</v>
      </c>
      <c r="C95" s="22">
        <f>-SIN(Wellpath!$L95) / GField</f>
        <v>0</v>
      </c>
      <c r="D95" s="22">
        <f>TAN(Dip) * SIN(Wellpath!$L95) * SIN(Wellpath!$O95) / GField</f>
        <v>0</v>
      </c>
      <c r="E95" s="20">
        <f>Model!$W$9*((drdp!B95+drdp!K95)*ABZ!$B95+(drdp!E95+drdp!N95)*ABZ!$C95+(drdp!H95+drdp!Q95)*ABZ!$D95)</f>
        <v>0</v>
      </c>
      <c r="F95" s="20">
        <f>Model!$W$9*((drdp!C95+drdp!L95)*ABZ!$B95+(drdp!F95+drdp!O95)*ABZ!$C95+(drdp!I95+drdp!R95)*ABZ!$D95)</f>
        <v>0</v>
      </c>
      <c r="G95" s="20">
        <f>Model!$W$9*((drdp!D95+drdp!M95)*ABZ!$B95+(drdp!G95+drdp!P95)*ABZ!$C95+(drdp!J95+drdp!S95)*ABZ!$D95)</f>
        <v>0</v>
      </c>
      <c r="H95" s="18">
        <f>Model!$W$9*((drdp!B95)*ABZ!$B95+(drdp!E95)*ABZ!$C95+(drdp!H95)*ABZ!$D95)</f>
        <v>0</v>
      </c>
      <c r="I95" s="18">
        <f>Model!$W$9*((drdp!C95)*ABZ!$B95+(drdp!F95)*ABZ!$C95+(drdp!I95)*ABZ!$D95)</f>
        <v>0</v>
      </c>
      <c r="J95" s="18">
        <f>Model!$W$9*((drdp!D95)*ABZ!$B95+(drdp!G95)*ABZ!$C95+(drdp!J95)*ABZ!$D95)</f>
        <v>0</v>
      </c>
      <c r="K95" s="21">
        <f>SUM(E$3:E94)+H95</f>
        <v>-0.30553878520646721</v>
      </c>
      <c r="L95" s="21">
        <f>SUM(F$3:F94)+I95</f>
        <v>0.16294326294885833</v>
      </c>
      <c r="M95" s="21">
        <f>SUM(G$3:G94)+J95</f>
        <v>0.26364178536784377</v>
      </c>
      <c r="N95" s="21"/>
      <c r="O95" s="21"/>
      <c r="P95" s="21"/>
      <c r="Q95" s="19">
        <f t="shared" si="5"/>
        <v>9.33539492654437E-2</v>
      </c>
      <c r="R95" s="19">
        <f t="shared" si="5"/>
        <v>2.6550506940420788E-2</v>
      </c>
      <c r="S95" s="19">
        <f t="shared" si="5"/>
        <v>6.9506990991944198E-2</v>
      </c>
      <c r="T95" s="19">
        <f t="shared" si="6"/>
        <v>-4.9785486618972134E-2</v>
      </c>
      <c r="U95" s="19">
        <f t="shared" si="7"/>
        <v>-8.0552790830955151E-2</v>
      </c>
      <c r="V95" s="19">
        <f t="shared" si="8"/>
        <v>4.2958652757499036E-2</v>
      </c>
    </row>
    <row r="96" spans="1:22" x14ac:dyDescent="0.25">
      <c r="A96" s="26">
        <f>Wellpath!E96</f>
        <v>2670</v>
      </c>
      <c r="B96" s="22">
        <v>0</v>
      </c>
      <c r="C96" s="22">
        <f>-SIN(Wellpath!$L96) / GField</f>
        <v>0</v>
      </c>
      <c r="D96" s="22">
        <f>TAN(Dip) * SIN(Wellpath!$L96) * SIN(Wellpath!$O96) / GField</f>
        <v>0</v>
      </c>
      <c r="E96" s="20">
        <f>Model!$W$9*((drdp!B96+drdp!K96)*ABZ!$B96+(drdp!E96+drdp!N96)*ABZ!$C96+(drdp!H96+drdp!Q96)*ABZ!$D96)</f>
        <v>0</v>
      </c>
      <c r="F96" s="20">
        <f>Model!$W$9*((drdp!C96+drdp!L96)*ABZ!$B96+(drdp!F96+drdp!O96)*ABZ!$C96+(drdp!I96+drdp!R96)*ABZ!$D96)</f>
        <v>0</v>
      </c>
      <c r="G96" s="20">
        <f>Model!$W$9*((drdp!D96+drdp!M96)*ABZ!$B96+(drdp!G96+drdp!P96)*ABZ!$C96+(drdp!J96+drdp!S96)*ABZ!$D96)</f>
        <v>0</v>
      </c>
      <c r="H96" s="18">
        <f>Model!$W$9*((drdp!B96)*ABZ!$B96+(drdp!E96)*ABZ!$C96+(drdp!H96)*ABZ!$D96)</f>
        <v>0</v>
      </c>
      <c r="I96" s="18">
        <f>Model!$W$9*((drdp!C96)*ABZ!$B96+(drdp!F96)*ABZ!$C96+(drdp!I96)*ABZ!$D96)</f>
        <v>0</v>
      </c>
      <c r="J96" s="18">
        <f>Model!$W$9*((drdp!D96)*ABZ!$B96+(drdp!G96)*ABZ!$C96+(drdp!J96)*ABZ!$D96)</f>
        <v>0</v>
      </c>
      <c r="K96" s="21">
        <f>SUM(E$3:E95)+H96</f>
        <v>-0.30553878520646721</v>
      </c>
      <c r="L96" s="21">
        <f>SUM(F$3:F95)+I96</f>
        <v>0.16294326294885833</v>
      </c>
      <c r="M96" s="21">
        <f>SUM(G$3:G95)+J96</f>
        <v>0.26364178536784377</v>
      </c>
      <c r="N96" s="21"/>
      <c r="O96" s="21"/>
      <c r="P96" s="21"/>
      <c r="Q96" s="19">
        <f t="shared" si="5"/>
        <v>9.33539492654437E-2</v>
      </c>
      <c r="R96" s="19">
        <f t="shared" si="5"/>
        <v>2.6550506940420788E-2</v>
      </c>
      <c r="S96" s="19">
        <f t="shared" si="5"/>
        <v>6.9506990991944198E-2</v>
      </c>
      <c r="T96" s="19">
        <f t="shared" si="6"/>
        <v>-4.9785486618972134E-2</v>
      </c>
      <c r="U96" s="19">
        <f t="shared" si="7"/>
        <v>-8.0552790830955151E-2</v>
      </c>
      <c r="V96" s="19">
        <f t="shared" si="8"/>
        <v>4.2958652757499036E-2</v>
      </c>
    </row>
    <row r="97" spans="1:22" x14ac:dyDescent="0.25">
      <c r="A97" s="26">
        <f>Wellpath!E97</f>
        <v>2700</v>
      </c>
      <c r="B97" s="22">
        <v>0</v>
      </c>
      <c r="C97" s="22">
        <f>-SIN(Wellpath!$L97) / GField</f>
        <v>0</v>
      </c>
      <c r="D97" s="22">
        <f>TAN(Dip) * SIN(Wellpath!$L97) * SIN(Wellpath!$O97) / GField</f>
        <v>0</v>
      </c>
      <c r="E97" s="20">
        <f>Model!$W$9*((drdp!B97+drdp!K97)*ABZ!$B97+(drdp!E97+drdp!N97)*ABZ!$C97+(drdp!H97+drdp!Q97)*ABZ!$D97)</f>
        <v>0</v>
      </c>
      <c r="F97" s="20">
        <f>Model!$W$9*((drdp!C97+drdp!L97)*ABZ!$B97+(drdp!F97+drdp!O97)*ABZ!$C97+(drdp!I97+drdp!R97)*ABZ!$D97)</f>
        <v>0</v>
      </c>
      <c r="G97" s="20">
        <f>Model!$W$9*((drdp!D97+drdp!M97)*ABZ!$B97+(drdp!G97+drdp!P97)*ABZ!$C97+(drdp!J97+drdp!S97)*ABZ!$D97)</f>
        <v>0</v>
      </c>
      <c r="H97" s="18">
        <f>Model!$W$9*((drdp!B97)*ABZ!$B97+(drdp!E97)*ABZ!$C97+(drdp!H97)*ABZ!$D97)</f>
        <v>0</v>
      </c>
      <c r="I97" s="18">
        <f>Model!$W$9*((drdp!C97)*ABZ!$B97+(drdp!F97)*ABZ!$C97+(drdp!I97)*ABZ!$D97)</f>
        <v>0</v>
      </c>
      <c r="J97" s="18">
        <f>Model!$W$9*((drdp!D97)*ABZ!$B97+(drdp!G97)*ABZ!$C97+(drdp!J97)*ABZ!$D97)</f>
        <v>0</v>
      </c>
      <c r="K97" s="21">
        <f>SUM(E$3:E96)+H97</f>
        <v>-0.30553878520646721</v>
      </c>
      <c r="L97" s="21">
        <f>SUM(F$3:F96)+I97</f>
        <v>0.16294326294885833</v>
      </c>
      <c r="M97" s="21">
        <f>SUM(G$3:G96)+J97</f>
        <v>0.26364178536784377</v>
      </c>
      <c r="N97" s="21"/>
      <c r="O97" s="21"/>
      <c r="P97" s="21"/>
      <c r="Q97" s="19">
        <f t="shared" si="5"/>
        <v>9.33539492654437E-2</v>
      </c>
      <c r="R97" s="19">
        <f t="shared" si="5"/>
        <v>2.6550506940420788E-2</v>
      </c>
      <c r="S97" s="19">
        <f t="shared" si="5"/>
        <v>6.9506990991944198E-2</v>
      </c>
      <c r="T97" s="19">
        <f t="shared" si="6"/>
        <v>-4.9785486618972134E-2</v>
      </c>
      <c r="U97" s="19">
        <f t="shared" si="7"/>
        <v>-8.0552790830955151E-2</v>
      </c>
      <c r="V97" s="19">
        <f t="shared" si="8"/>
        <v>4.2958652757499036E-2</v>
      </c>
    </row>
    <row r="98" spans="1:22" x14ac:dyDescent="0.25">
      <c r="A98" s="26">
        <f>Wellpath!E98</f>
        <v>2730</v>
      </c>
      <c r="B98" s="22">
        <v>0</v>
      </c>
      <c r="C98" s="22">
        <f>-SIN(Wellpath!$L98) / GField</f>
        <v>0</v>
      </c>
      <c r="D98" s="22">
        <f>TAN(Dip) * SIN(Wellpath!$L98) * SIN(Wellpath!$O98) / GField</f>
        <v>0</v>
      </c>
      <c r="E98" s="20">
        <f>Model!$W$9*((drdp!B98+drdp!K98)*ABZ!$B98+(drdp!E98+drdp!N98)*ABZ!$C98+(drdp!H98+drdp!Q98)*ABZ!$D98)</f>
        <v>0</v>
      </c>
      <c r="F98" s="20">
        <f>Model!$W$9*((drdp!C98+drdp!L98)*ABZ!$B98+(drdp!F98+drdp!O98)*ABZ!$C98+(drdp!I98+drdp!R98)*ABZ!$D98)</f>
        <v>0</v>
      </c>
      <c r="G98" s="20">
        <f>Model!$W$9*((drdp!D98+drdp!M98)*ABZ!$B98+(drdp!G98+drdp!P98)*ABZ!$C98+(drdp!J98+drdp!S98)*ABZ!$D98)</f>
        <v>0</v>
      </c>
      <c r="H98" s="18">
        <f>Model!$W$9*((drdp!B98)*ABZ!$B98+(drdp!E98)*ABZ!$C98+(drdp!H98)*ABZ!$D98)</f>
        <v>0</v>
      </c>
      <c r="I98" s="18">
        <f>Model!$W$9*((drdp!C98)*ABZ!$B98+(drdp!F98)*ABZ!$C98+(drdp!I98)*ABZ!$D98)</f>
        <v>0</v>
      </c>
      <c r="J98" s="18">
        <f>Model!$W$9*((drdp!D98)*ABZ!$B98+(drdp!G98)*ABZ!$C98+(drdp!J98)*ABZ!$D98)</f>
        <v>0</v>
      </c>
      <c r="K98" s="21">
        <f>SUM(E$3:E97)+H98</f>
        <v>-0.30553878520646721</v>
      </c>
      <c r="L98" s="21">
        <f>SUM(F$3:F97)+I98</f>
        <v>0.16294326294885833</v>
      </c>
      <c r="M98" s="21">
        <f>SUM(G$3:G97)+J98</f>
        <v>0.26364178536784377</v>
      </c>
      <c r="N98" s="21"/>
      <c r="O98" s="21"/>
      <c r="P98" s="21"/>
      <c r="Q98" s="19">
        <f t="shared" si="5"/>
        <v>9.33539492654437E-2</v>
      </c>
      <c r="R98" s="19">
        <f t="shared" si="5"/>
        <v>2.6550506940420788E-2</v>
      </c>
      <c r="S98" s="19">
        <f t="shared" si="5"/>
        <v>6.9506990991944198E-2</v>
      </c>
      <c r="T98" s="19">
        <f t="shared" si="6"/>
        <v>-4.9785486618972134E-2</v>
      </c>
      <c r="U98" s="19">
        <f t="shared" si="7"/>
        <v>-8.0552790830955151E-2</v>
      </c>
      <c r="V98" s="19">
        <f t="shared" si="8"/>
        <v>4.2958652757499036E-2</v>
      </c>
    </row>
    <row r="99" spans="1:22" x14ac:dyDescent="0.25">
      <c r="A99" s="26">
        <f>Wellpath!E99</f>
        <v>2760</v>
      </c>
      <c r="B99" s="22">
        <v>0</v>
      </c>
      <c r="C99" s="22">
        <f>-SIN(Wellpath!$L99) / GField</f>
        <v>0</v>
      </c>
      <c r="D99" s="22">
        <f>TAN(Dip) * SIN(Wellpath!$L99) * SIN(Wellpath!$O99) / GField</f>
        <v>0</v>
      </c>
      <c r="E99" s="20">
        <f>Model!$W$9*((drdp!B99+drdp!K99)*ABZ!$B99+(drdp!E99+drdp!N99)*ABZ!$C99+(drdp!H99+drdp!Q99)*ABZ!$D99)</f>
        <v>0</v>
      </c>
      <c r="F99" s="20">
        <f>Model!$W$9*((drdp!C99+drdp!L99)*ABZ!$B99+(drdp!F99+drdp!O99)*ABZ!$C99+(drdp!I99+drdp!R99)*ABZ!$D99)</f>
        <v>0</v>
      </c>
      <c r="G99" s="20">
        <f>Model!$W$9*((drdp!D99+drdp!M99)*ABZ!$B99+(drdp!G99+drdp!P99)*ABZ!$C99+(drdp!J99+drdp!S99)*ABZ!$D99)</f>
        <v>0</v>
      </c>
      <c r="H99" s="18">
        <f>Model!$W$9*((drdp!B99)*ABZ!$B99+(drdp!E99)*ABZ!$C99+(drdp!H99)*ABZ!$D99)</f>
        <v>0</v>
      </c>
      <c r="I99" s="18">
        <f>Model!$W$9*((drdp!C99)*ABZ!$B99+(drdp!F99)*ABZ!$C99+(drdp!I99)*ABZ!$D99)</f>
        <v>0</v>
      </c>
      <c r="J99" s="18">
        <f>Model!$W$9*((drdp!D99)*ABZ!$B99+(drdp!G99)*ABZ!$C99+(drdp!J99)*ABZ!$D99)</f>
        <v>0</v>
      </c>
      <c r="K99" s="21">
        <f>SUM(E$3:E98)+H99</f>
        <v>-0.30553878520646721</v>
      </c>
      <c r="L99" s="21">
        <f>SUM(F$3:F98)+I99</f>
        <v>0.16294326294885833</v>
      </c>
      <c r="M99" s="21">
        <f>SUM(G$3:G98)+J99</f>
        <v>0.26364178536784377</v>
      </c>
      <c r="N99" s="21"/>
      <c r="O99" s="21"/>
      <c r="P99" s="21"/>
      <c r="Q99" s="19">
        <f t="shared" si="5"/>
        <v>9.33539492654437E-2</v>
      </c>
      <c r="R99" s="19">
        <f t="shared" si="5"/>
        <v>2.6550506940420788E-2</v>
      </c>
      <c r="S99" s="19">
        <f t="shared" si="5"/>
        <v>6.9506990991944198E-2</v>
      </c>
      <c r="T99" s="19">
        <f t="shared" si="6"/>
        <v>-4.9785486618972134E-2</v>
      </c>
      <c r="U99" s="19">
        <f t="shared" si="7"/>
        <v>-8.0552790830955151E-2</v>
      </c>
      <c r="V99" s="19">
        <f t="shared" si="8"/>
        <v>4.2958652757499036E-2</v>
      </c>
    </row>
    <row r="100" spans="1:22" x14ac:dyDescent="0.25">
      <c r="A100" s="26">
        <f>Wellpath!E100</f>
        <v>2790</v>
      </c>
      <c r="B100" s="22">
        <v>0</v>
      </c>
      <c r="C100" s="22">
        <f>-SIN(Wellpath!$L100) / GField</f>
        <v>0</v>
      </c>
      <c r="D100" s="22">
        <f>TAN(Dip) * SIN(Wellpath!$L100) * SIN(Wellpath!$O100) / GField</f>
        <v>0</v>
      </c>
      <c r="E100" s="20">
        <f>Model!$W$9*((drdp!B100+drdp!K100)*ABZ!$B100+(drdp!E100+drdp!N100)*ABZ!$C100+(drdp!H100+drdp!Q100)*ABZ!$D100)</f>
        <v>0</v>
      </c>
      <c r="F100" s="20">
        <f>Model!$W$9*((drdp!C100+drdp!L100)*ABZ!$B100+(drdp!F100+drdp!O100)*ABZ!$C100+(drdp!I100+drdp!R100)*ABZ!$D100)</f>
        <v>0</v>
      </c>
      <c r="G100" s="20">
        <f>Model!$W$9*((drdp!D100+drdp!M100)*ABZ!$B100+(drdp!G100+drdp!P100)*ABZ!$C100+(drdp!J100+drdp!S100)*ABZ!$D100)</f>
        <v>0</v>
      </c>
      <c r="H100" s="18">
        <f>Model!$W$9*((drdp!B100)*ABZ!$B100+(drdp!E100)*ABZ!$C100+(drdp!H100)*ABZ!$D100)</f>
        <v>0</v>
      </c>
      <c r="I100" s="18">
        <f>Model!$W$9*((drdp!C100)*ABZ!$B100+(drdp!F100)*ABZ!$C100+(drdp!I100)*ABZ!$D100)</f>
        <v>0</v>
      </c>
      <c r="J100" s="18">
        <f>Model!$W$9*((drdp!D100)*ABZ!$B100+(drdp!G100)*ABZ!$C100+(drdp!J100)*ABZ!$D100)</f>
        <v>0</v>
      </c>
      <c r="K100" s="21">
        <f>SUM(E$3:E99)+H100</f>
        <v>-0.30553878520646721</v>
      </c>
      <c r="L100" s="21">
        <f>SUM(F$3:F99)+I100</f>
        <v>0.16294326294885833</v>
      </c>
      <c r="M100" s="21">
        <f>SUM(G$3:G99)+J100</f>
        <v>0.26364178536784377</v>
      </c>
      <c r="N100" s="21"/>
      <c r="O100" s="21"/>
      <c r="P100" s="21"/>
      <c r="Q100" s="19">
        <f t="shared" si="5"/>
        <v>9.33539492654437E-2</v>
      </c>
      <c r="R100" s="19">
        <f t="shared" si="5"/>
        <v>2.6550506940420788E-2</v>
      </c>
      <c r="S100" s="19">
        <f t="shared" si="5"/>
        <v>6.9506990991944198E-2</v>
      </c>
      <c r="T100" s="19">
        <f t="shared" si="6"/>
        <v>-4.9785486618972134E-2</v>
      </c>
      <c r="U100" s="19">
        <f t="shared" si="7"/>
        <v>-8.0552790830955151E-2</v>
      </c>
      <c r="V100" s="19">
        <f t="shared" si="8"/>
        <v>4.2958652757499036E-2</v>
      </c>
    </row>
    <row r="101" spans="1:22" x14ac:dyDescent="0.25">
      <c r="A101" s="26">
        <f>Wellpath!E101</f>
        <v>2820</v>
      </c>
      <c r="B101" s="22">
        <v>0</v>
      </c>
      <c r="C101" s="22">
        <f>-SIN(Wellpath!$L101) / GField</f>
        <v>0</v>
      </c>
      <c r="D101" s="22">
        <f>TAN(Dip) * SIN(Wellpath!$L101) * SIN(Wellpath!$O101) / GField</f>
        <v>0</v>
      </c>
      <c r="E101" s="20">
        <f>Model!$W$9*((drdp!B101+drdp!K101)*ABZ!$B101+(drdp!E101+drdp!N101)*ABZ!$C101+(drdp!H101+drdp!Q101)*ABZ!$D101)</f>
        <v>0</v>
      </c>
      <c r="F101" s="20">
        <f>Model!$W$9*((drdp!C101+drdp!L101)*ABZ!$B101+(drdp!F101+drdp!O101)*ABZ!$C101+(drdp!I101+drdp!R101)*ABZ!$D101)</f>
        <v>0</v>
      </c>
      <c r="G101" s="20">
        <f>Model!$W$9*((drdp!D101+drdp!M101)*ABZ!$B101+(drdp!G101+drdp!P101)*ABZ!$C101+(drdp!J101+drdp!S101)*ABZ!$D101)</f>
        <v>0</v>
      </c>
      <c r="H101" s="18">
        <f>Model!$W$9*((drdp!B101)*ABZ!$B101+(drdp!E101)*ABZ!$C101+(drdp!H101)*ABZ!$D101)</f>
        <v>0</v>
      </c>
      <c r="I101" s="18">
        <f>Model!$W$9*((drdp!C101)*ABZ!$B101+(drdp!F101)*ABZ!$C101+(drdp!I101)*ABZ!$D101)</f>
        <v>0</v>
      </c>
      <c r="J101" s="18">
        <f>Model!$W$9*((drdp!D101)*ABZ!$B101+(drdp!G101)*ABZ!$C101+(drdp!J101)*ABZ!$D101)</f>
        <v>0</v>
      </c>
      <c r="K101" s="21">
        <f>SUM(E$3:E100)+H101</f>
        <v>-0.30553878520646721</v>
      </c>
      <c r="L101" s="21">
        <f>SUM(F$3:F100)+I101</f>
        <v>0.16294326294885833</v>
      </c>
      <c r="M101" s="21">
        <f>SUM(G$3:G100)+J101</f>
        <v>0.26364178536784377</v>
      </c>
      <c r="N101" s="21"/>
      <c r="O101" s="21"/>
      <c r="P101" s="21"/>
      <c r="Q101" s="19">
        <f t="shared" si="5"/>
        <v>9.33539492654437E-2</v>
      </c>
      <c r="R101" s="19">
        <f t="shared" si="5"/>
        <v>2.6550506940420788E-2</v>
      </c>
      <c r="S101" s="19">
        <f t="shared" si="5"/>
        <v>6.9506990991944198E-2</v>
      </c>
      <c r="T101" s="19">
        <f t="shared" si="6"/>
        <v>-4.9785486618972134E-2</v>
      </c>
      <c r="U101" s="19">
        <f t="shared" si="7"/>
        <v>-8.0552790830955151E-2</v>
      </c>
      <c r="V101" s="19">
        <f t="shared" si="8"/>
        <v>4.2958652757499036E-2</v>
      </c>
    </row>
    <row r="102" spans="1:22" x14ac:dyDescent="0.25">
      <c r="A102" s="26">
        <f>Wellpath!E102</f>
        <v>2850</v>
      </c>
      <c r="B102" s="22">
        <v>0</v>
      </c>
      <c r="C102" s="22">
        <f>-SIN(Wellpath!$L102) / GField</f>
        <v>0</v>
      </c>
      <c r="D102" s="22">
        <f>TAN(Dip) * SIN(Wellpath!$L102) * SIN(Wellpath!$O102) / GField</f>
        <v>0</v>
      </c>
      <c r="E102" s="20">
        <f>Model!$W$9*((drdp!B102+drdp!K102)*ABZ!$B102+(drdp!E102+drdp!N102)*ABZ!$C102+(drdp!H102+drdp!Q102)*ABZ!$D102)</f>
        <v>0</v>
      </c>
      <c r="F102" s="20">
        <f>Model!$W$9*((drdp!C102+drdp!L102)*ABZ!$B102+(drdp!F102+drdp!O102)*ABZ!$C102+(drdp!I102+drdp!R102)*ABZ!$D102)</f>
        <v>0</v>
      </c>
      <c r="G102" s="20">
        <f>Model!$W$9*((drdp!D102+drdp!M102)*ABZ!$B102+(drdp!G102+drdp!P102)*ABZ!$C102+(drdp!J102+drdp!S102)*ABZ!$D102)</f>
        <v>0</v>
      </c>
      <c r="H102" s="18">
        <f>Model!$W$9*((drdp!B102)*ABZ!$B102+(drdp!E102)*ABZ!$C102+(drdp!H102)*ABZ!$D102)</f>
        <v>0</v>
      </c>
      <c r="I102" s="18">
        <f>Model!$W$9*((drdp!C102)*ABZ!$B102+(drdp!F102)*ABZ!$C102+(drdp!I102)*ABZ!$D102)</f>
        <v>0</v>
      </c>
      <c r="J102" s="18">
        <f>Model!$W$9*((drdp!D102)*ABZ!$B102+(drdp!G102)*ABZ!$C102+(drdp!J102)*ABZ!$D102)</f>
        <v>0</v>
      </c>
      <c r="K102" s="21">
        <f>SUM(E$3:E101)+H102</f>
        <v>-0.30553878520646721</v>
      </c>
      <c r="L102" s="21">
        <f>SUM(F$3:F101)+I102</f>
        <v>0.16294326294885833</v>
      </c>
      <c r="M102" s="21">
        <f>SUM(G$3:G101)+J102</f>
        <v>0.26364178536784377</v>
      </c>
      <c r="N102" s="21"/>
      <c r="O102" s="21"/>
      <c r="P102" s="21"/>
      <c r="Q102" s="19">
        <f t="shared" si="5"/>
        <v>9.33539492654437E-2</v>
      </c>
      <c r="R102" s="19">
        <f t="shared" si="5"/>
        <v>2.6550506940420788E-2</v>
      </c>
      <c r="S102" s="19">
        <f t="shared" si="5"/>
        <v>6.9506990991944198E-2</v>
      </c>
      <c r="T102" s="19">
        <f t="shared" si="6"/>
        <v>-4.9785486618972134E-2</v>
      </c>
      <c r="U102" s="19">
        <f t="shared" si="7"/>
        <v>-8.0552790830955151E-2</v>
      </c>
      <c r="V102" s="19">
        <f t="shared" si="8"/>
        <v>4.2958652757499036E-2</v>
      </c>
    </row>
    <row r="103" spans="1:22" x14ac:dyDescent="0.25">
      <c r="A103" s="26">
        <f>Wellpath!E103</f>
        <v>2880</v>
      </c>
      <c r="B103" s="22">
        <v>0</v>
      </c>
      <c r="C103" s="22">
        <f>-SIN(Wellpath!$L103) / GField</f>
        <v>-2.6392197651850607E-2</v>
      </c>
      <c r="D103" s="22">
        <f>TAN(Dip) * SIN(Wellpath!$L103) * SIN(Wellpath!$O103) / GField</f>
        <v>7.2511967098242827E-2</v>
      </c>
      <c r="E103" s="20">
        <f>Model!$W$9*((drdp!B103+drdp!K103)*ABZ!$B103+(drdp!E103+drdp!N103)*ABZ!$C103+(drdp!H103+drdp!Q103)*ABZ!$D103)</f>
        <v>1.5062175485329342E-3</v>
      </c>
      <c r="F103" s="20">
        <f>Model!$W$9*((drdp!C103+drdp!L103)*ABZ!$B103+(drdp!F103+drdp!O103)*ABZ!$C103+(drdp!I103+drdp!R103)*ABZ!$D103)</f>
        <v>3.4873545353596843E-3</v>
      </c>
      <c r="G103" s="20">
        <f>Model!$W$9*((drdp!D103+drdp!M103)*ABZ!$B103+(drdp!G103+drdp!P103)*ABZ!$C103+(drdp!J103+drdp!S103)*ABZ!$D103)</f>
        <v>8.1969640732907571E-4</v>
      </c>
      <c r="H103" s="18">
        <f>Model!$W$9*((drdp!B103)*ABZ!$B103+(drdp!E103)*ABZ!$C103+(drdp!H103)*ABZ!$D103)</f>
        <v>7.5310877426646708E-4</v>
      </c>
      <c r="I103" s="18">
        <f>Model!$W$9*((drdp!C103)*ABZ!$B103+(drdp!F103)*ABZ!$C103+(drdp!I103)*ABZ!$D103)</f>
        <v>1.7436772676798422E-3</v>
      </c>
      <c r="J103" s="18">
        <f>Model!$W$9*((drdp!D103)*ABZ!$B103+(drdp!G103)*ABZ!$C103+(drdp!J103)*ABZ!$D103)</f>
        <v>4.0984820366453785E-4</v>
      </c>
      <c r="K103" s="21">
        <f>SUM(E$3:E102)+H103</f>
        <v>-0.30478567643220073</v>
      </c>
      <c r="L103" s="21">
        <f>SUM(F$3:F102)+I103</f>
        <v>0.16468694021653818</v>
      </c>
      <c r="M103" s="21">
        <f>SUM(G$3:G102)+J103</f>
        <v>0.26405163357150829</v>
      </c>
      <c r="N103" s="21"/>
      <c r="O103" s="21"/>
      <c r="P103" s="21"/>
      <c r="Q103" s="19">
        <f t="shared" si="5"/>
        <v>9.2894308558234162E-2</v>
      </c>
      <c r="R103" s="19">
        <f t="shared" si="5"/>
        <v>2.7121788277885622E-2</v>
      </c>
      <c r="S103" s="19">
        <f t="shared" si="5"/>
        <v>6.9723265191782083E-2</v>
      </c>
      <c r="T103" s="19">
        <f t="shared" si="6"/>
        <v>-5.0194220473446988E-2</v>
      </c>
      <c r="U103" s="19">
        <f t="shared" si="7"/>
        <v>-8.047915575111976E-2</v>
      </c>
      <c r="V103" s="19">
        <f t="shared" si="8"/>
        <v>4.348585559207023E-2</v>
      </c>
    </row>
    <row r="104" spans="1:22" x14ac:dyDescent="0.25">
      <c r="A104" s="26">
        <f>Wellpath!E104</f>
        <v>2910</v>
      </c>
      <c r="B104" s="22">
        <v>0</v>
      </c>
      <c r="C104" s="22">
        <f>-SIN(Wellpath!$L104) / GField</f>
        <v>-5.0985810648896408E-2</v>
      </c>
      <c r="D104" s="22">
        <f>TAN(Dip) * SIN(Wellpath!$L104) * SIN(Wellpath!$O104) / GField</f>
        <v>0.14008236347043188</v>
      </c>
      <c r="E104" s="20">
        <f>Model!$W$9*((drdp!B104+drdp!K104)*ABZ!$B104+(drdp!E104+drdp!N104)*ABZ!$C104+(drdp!H104+drdp!Q104)*ABZ!$D104)</f>
        <v>6.997597841822259E-3</v>
      </c>
      <c r="F104" s="20">
        <f>Model!$W$9*((drdp!C104+drdp!L104)*ABZ!$B104+(drdp!F104+drdp!O104)*ABZ!$C104+(drdp!I104+drdp!R104)*ABZ!$D104)</f>
        <v>7.0534985949569457E-3</v>
      </c>
      <c r="G104" s="20">
        <f>Model!$W$9*((drdp!D104+drdp!M104)*ABZ!$B104+(drdp!G104+drdp!P104)*ABZ!$C104+(drdp!J104+drdp!S104)*ABZ!$D104)</f>
        <v>3.0591486389337842E-3</v>
      </c>
      <c r="H104" s="18">
        <f>Model!$W$9*((drdp!B104)*ABZ!$B104+(drdp!E104)*ABZ!$C104+(drdp!H104)*ABZ!$D104)</f>
        <v>3.4987989209111295E-3</v>
      </c>
      <c r="I104" s="18">
        <f>Model!$W$9*((drdp!C104)*ABZ!$B104+(drdp!F104)*ABZ!$C104+(drdp!I104)*ABZ!$D104)</f>
        <v>3.5267492974784729E-3</v>
      </c>
      <c r="J104" s="18">
        <f>Model!$W$9*((drdp!D104)*ABZ!$B104+(drdp!G104)*ABZ!$C104+(drdp!J104)*ABZ!$D104)</f>
        <v>1.5295743194668921E-3</v>
      </c>
      <c r="K104" s="21">
        <f>SUM(E$3:E103)+H104</f>
        <v>-0.30053376873702314</v>
      </c>
      <c r="L104" s="21">
        <f>SUM(F$3:F103)+I104</f>
        <v>0.16995736678169648</v>
      </c>
      <c r="M104" s="21">
        <f>SUM(G$3:G103)+J104</f>
        <v>0.26599105609463974</v>
      </c>
      <c r="N104" s="21"/>
      <c r="O104" s="21"/>
      <c r="P104" s="21"/>
      <c r="Q104" s="19">
        <f t="shared" si="5"/>
        <v>9.0320546151278505E-2</v>
      </c>
      <c r="R104" s="19">
        <f t="shared" si="5"/>
        <v>2.8885506523368108E-2</v>
      </c>
      <c r="S104" s="19">
        <f t="shared" si="5"/>
        <v>7.0751241922341793E-2</v>
      </c>
      <c r="T104" s="19">
        <f t="shared" si="6"/>
        <v>-5.1077927963523791E-2</v>
      </c>
      <c r="U104" s="19">
        <f t="shared" si="7"/>
        <v>-7.9939294538463004E-2</v>
      </c>
      <c r="V104" s="19">
        <f t="shared" si="8"/>
        <v>4.5207139481327492E-2</v>
      </c>
    </row>
    <row r="105" spans="1:22" x14ac:dyDescent="0.25">
      <c r="A105" s="26">
        <f>Wellpath!E105</f>
        <v>2940</v>
      </c>
      <c r="B105" s="22">
        <v>0</v>
      </c>
      <c r="C105" s="22">
        <f>-SIN(Wellpath!$L105) / GField</f>
        <v>-7.2104824908255871E-2</v>
      </c>
      <c r="D105" s="22">
        <f>TAN(Dip) * SIN(Wellpath!$L105) * SIN(Wellpath!$O105) / GField</f>
        <v>0.19810637826916219</v>
      </c>
      <c r="E105" s="20">
        <f>Model!$W$9*((drdp!B105+drdp!K105)*ABZ!$B105+(drdp!E105+drdp!N105)*ABZ!$C105+(drdp!H105+drdp!Q105)*ABZ!$D105)</f>
        <v>1.5002729964948922E-2</v>
      </c>
      <c r="F105" s="20">
        <f>Model!$W$9*((drdp!C105+drdp!L105)*ABZ!$B105+(drdp!F105+drdp!O105)*ABZ!$C105+(drdp!I105+drdp!R105)*ABZ!$D105)</f>
        <v>9.7428867579296505E-3</v>
      </c>
      <c r="G105" s="20">
        <f>Model!$W$9*((drdp!D105+drdp!M105)*ABZ!$B105+(drdp!G105+drdp!P105)*ABZ!$C105+(drdp!J105+drdp!S105)*ABZ!$D105)</f>
        <v>6.1182972778675683E-3</v>
      </c>
      <c r="H105" s="18">
        <f>Model!$W$9*((drdp!B105)*ABZ!$B105+(drdp!E105)*ABZ!$C105+(drdp!H105)*ABZ!$D105)</f>
        <v>7.5013649824744611E-3</v>
      </c>
      <c r="I105" s="18">
        <f>Model!$W$9*((drdp!C105)*ABZ!$B105+(drdp!F105)*ABZ!$C105+(drdp!I105)*ABZ!$D105)</f>
        <v>4.8714433789648253E-3</v>
      </c>
      <c r="J105" s="18">
        <f>Model!$W$9*((drdp!D105)*ABZ!$B105+(drdp!G105)*ABZ!$C105+(drdp!J105)*ABZ!$D105)</f>
        <v>3.0591486389337842E-3</v>
      </c>
      <c r="K105" s="21">
        <f>SUM(E$3:E104)+H105</f>
        <v>-0.2895336048336376</v>
      </c>
      <c r="L105" s="21">
        <f>SUM(F$3:F104)+I105</f>
        <v>0.17835555945813977</v>
      </c>
      <c r="M105" s="21">
        <f>SUM(G$3:G104)+J105</f>
        <v>0.27057977905304048</v>
      </c>
      <c r="N105" s="21"/>
      <c r="O105" s="21"/>
      <c r="P105" s="21"/>
      <c r="Q105" s="19">
        <f t="shared" si="5"/>
        <v>8.3829708327961022E-2</v>
      </c>
      <c r="R105" s="19">
        <f t="shared" si="5"/>
        <v>3.181070558962603E-2</v>
      </c>
      <c r="S105" s="19">
        <f t="shared" si="5"/>
        <v>7.32134168323922E-2</v>
      </c>
      <c r="T105" s="19">
        <f t="shared" si="6"/>
        <v>-5.16399280720354E-2</v>
      </c>
      <c r="U105" s="19">
        <f t="shared" si="7"/>
        <v>-7.834193882431599E-2</v>
      </c>
      <c r="V105" s="19">
        <f t="shared" si="8"/>
        <v>4.8259407871064884E-2</v>
      </c>
    </row>
    <row r="106" spans="1:22" x14ac:dyDescent="0.25">
      <c r="A106" s="26">
        <f>Wellpath!E106</f>
        <v>2970</v>
      </c>
      <c r="B106" s="22">
        <v>0</v>
      </c>
      <c r="C106" s="22">
        <f>-SIN(Wellpath!$L106) / GField</f>
        <v>-8.8310014508974896E-2</v>
      </c>
      <c r="D106" s="22">
        <f>TAN(Dip) * SIN(Wellpath!$L106) * SIN(Wellpath!$O106) / GField</f>
        <v>0.24262977077511852</v>
      </c>
      <c r="E106" s="20">
        <f>Model!$W$9*((drdp!B106+drdp!K106)*ABZ!$B106+(drdp!E106+drdp!N106)*ABZ!$C106+(drdp!H106+drdp!Q106)*ABZ!$D106)</f>
        <v>2.3376645230216684E-2</v>
      </c>
      <c r="F106" s="20">
        <f>Model!$W$9*((drdp!C106+drdp!L106)*ABZ!$B106+(drdp!F106+drdp!O106)*ABZ!$C106+(drdp!I106+drdp!R106)*ABZ!$D106)</f>
        <v>1.0834899637875445E-2</v>
      </c>
      <c r="G106" s="20">
        <f>Model!$W$9*((drdp!D106+drdp!M106)*ABZ!$B106+(drdp!G106+drdp!P106)*ABZ!$C106+(drdp!J106+drdp!S106)*ABZ!$D106)</f>
        <v>9.1774459168013529E-3</v>
      </c>
      <c r="H106" s="18">
        <f>Model!$W$9*((drdp!B106)*ABZ!$B106+(drdp!E106)*ABZ!$C106+(drdp!H106)*ABZ!$D106)</f>
        <v>1.1688322615108342E-2</v>
      </c>
      <c r="I106" s="18">
        <f>Model!$W$9*((drdp!C106)*ABZ!$B106+(drdp!F106)*ABZ!$C106+(drdp!I106)*ABZ!$D106)</f>
        <v>5.4174498189377227E-3</v>
      </c>
      <c r="J106" s="18">
        <f>Model!$W$9*((drdp!D106)*ABZ!$B106+(drdp!G106)*ABZ!$C106+(drdp!J106)*ABZ!$D106)</f>
        <v>4.5887229584006765E-3</v>
      </c>
      <c r="K106" s="21">
        <f>SUM(E$3:E105)+H106</f>
        <v>-0.27034391723605478</v>
      </c>
      <c r="L106" s="21">
        <f>SUM(F$3:F105)+I106</f>
        <v>0.18864445265604229</v>
      </c>
      <c r="M106" s="21">
        <f>SUM(G$3:G105)+J106</f>
        <v>0.27822765065037491</v>
      </c>
      <c r="N106" s="21"/>
      <c r="O106" s="21"/>
      <c r="P106" s="21"/>
      <c r="Q106" s="19">
        <f t="shared" si="5"/>
        <v>7.3085833586534837E-2</v>
      </c>
      <c r="R106" s="19">
        <f t="shared" si="5"/>
        <v>3.5586729517897785E-2</v>
      </c>
      <c r="S106" s="19">
        <f t="shared" si="5"/>
        <v>7.741062558642707E-2</v>
      </c>
      <c r="T106" s="19">
        <f t="shared" si="6"/>
        <v>-5.0998880295885951E-2</v>
      </c>
      <c r="U106" s="19">
        <f t="shared" si="7"/>
        <v>-7.5217152960206923E-2</v>
      </c>
      <c r="V106" s="19">
        <f t="shared" si="8"/>
        <v>5.2486102870716526E-2</v>
      </c>
    </row>
    <row r="107" spans="1:22" x14ac:dyDescent="0.25">
      <c r="A107" s="26">
        <f>Wellpath!E107</f>
        <v>3000</v>
      </c>
      <c r="B107" s="22">
        <v>0</v>
      </c>
      <c r="C107" s="22">
        <f>-SIN(Wellpath!$L107) / GField</f>
        <v>-9.8497022560106492E-2</v>
      </c>
      <c r="D107" s="22">
        <f>TAN(Dip) * SIN(Wellpath!$L107) * SIN(Wellpath!$O107) / GField</f>
        <v>0.27061834536740503</v>
      </c>
      <c r="E107" s="20">
        <f>Model!$W$9*((drdp!B107+drdp!K107)*ABZ!$B107+(drdp!E107+drdp!N107)*ABZ!$C107+(drdp!H107+drdp!Q107)*ABZ!$D107)</f>
        <v>2.9875559804810423E-2</v>
      </c>
      <c r="F107" s="20">
        <f>Model!$W$9*((drdp!C107+drdp!L107)*ABZ!$B107+(drdp!F107+drdp!O107)*ABZ!$C107+(drdp!I107+drdp!R107)*ABZ!$D107)</f>
        <v>1.0036933265488466E-2</v>
      </c>
      <c r="G107" s="20">
        <f>Model!$W$9*((drdp!D107+drdp!M107)*ABZ!$B107+(drdp!G107+drdp!P107)*ABZ!$C107+(drdp!J107+drdp!S107)*ABZ!$D107)</f>
        <v>1.1416898148406065E-2</v>
      </c>
      <c r="H107" s="18">
        <f>Model!$W$9*((drdp!B107)*ABZ!$B107+(drdp!E107)*ABZ!$C107+(drdp!H107)*ABZ!$D107)</f>
        <v>1.4937779902405211E-2</v>
      </c>
      <c r="I107" s="18">
        <f>Model!$W$9*((drdp!C107)*ABZ!$B107+(drdp!F107)*ABZ!$C107+(drdp!I107)*ABZ!$D107)</f>
        <v>5.0184666327442329E-3</v>
      </c>
      <c r="J107" s="18">
        <f>Model!$W$9*((drdp!D107)*ABZ!$B107+(drdp!G107)*ABZ!$C107+(drdp!J107)*ABZ!$D107)</f>
        <v>5.7084490742030326E-3</v>
      </c>
      <c r="K107" s="21">
        <f>SUM(E$3:E106)+H107</f>
        <v>-0.24371781471854118</v>
      </c>
      <c r="L107" s="21">
        <f>SUM(F$3:F106)+I107</f>
        <v>0.19908036910772428</v>
      </c>
      <c r="M107" s="21">
        <f>SUM(G$3:G106)+J107</f>
        <v>0.28852482268297863</v>
      </c>
      <c r="N107" s="21"/>
      <c r="O107" s="21"/>
      <c r="P107" s="21"/>
      <c r="Q107" s="19">
        <f t="shared" si="5"/>
        <v>5.9398373211181167E-2</v>
      </c>
      <c r="R107" s="19">
        <f t="shared" si="5"/>
        <v>3.963299336406774E-2</v>
      </c>
      <c r="S107" s="19">
        <f t="shared" si="5"/>
        <v>8.3246573304244259E-2</v>
      </c>
      <c r="T107" s="19">
        <f t="shared" si="6"/>
        <v>-4.8519432512295138E-2</v>
      </c>
      <c r="U107" s="19">
        <f t="shared" si="7"/>
        <v>-7.0318639276350139E-2</v>
      </c>
      <c r="V107" s="19">
        <f t="shared" si="8"/>
        <v>5.7439628196468084E-2</v>
      </c>
    </row>
    <row r="108" spans="1:22" x14ac:dyDescent="0.25">
      <c r="A108" s="26">
        <f>Wellpath!E108</f>
        <v>3030</v>
      </c>
      <c r="B108" s="22">
        <v>0</v>
      </c>
      <c r="C108" s="22">
        <f>-SIN(Wellpath!$L108) / GField</f>
        <v>-0.10197162129779283</v>
      </c>
      <c r="D108" s="22">
        <f>TAN(Dip) * SIN(Wellpath!$L108) * SIN(Wellpath!$O108) / GField</f>
        <v>0.28016472694086381</v>
      </c>
      <c r="E108" s="20">
        <f>Model!$W$9*((drdp!B108+drdp!K108)*ABZ!$B108+(drdp!E108+drdp!N108)*ABZ!$C108+(drdp!H108+drdp!Q108)*ABZ!$D108)</f>
        <v>3.2758094776788864E-2</v>
      </c>
      <c r="F108" s="20">
        <f>Model!$W$9*((drdp!C108+drdp!L108)*ABZ!$B108+(drdp!F108+drdp!O108)*ABZ!$C108+(drdp!I108+drdp!R108)*ABZ!$D108)</f>
        <v>7.5628020858370011E-3</v>
      </c>
      <c r="G108" s="20">
        <f>Model!$W$9*((drdp!D108+drdp!M108)*ABZ!$B108+(drdp!G108+drdp!P108)*ABZ!$C108+(drdp!J108+drdp!S108)*ABZ!$D108)</f>
        <v>1.223659455573514E-2</v>
      </c>
      <c r="H108" s="18">
        <f>Model!$W$9*((drdp!B108)*ABZ!$B108+(drdp!E108)*ABZ!$C108+(drdp!H108)*ABZ!$D108)</f>
        <v>1.6379047388394432E-2</v>
      </c>
      <c r="I108" s="18">
        <f>Model!$W$9*((drdp!C108)*ABZ!$B108+(drdp!F108)*ABZ!$C108+(drdp!I108)*ABZ!$D108)</f>
        <v>3.7814010429185006E-3</v>
      </c>
      <c r="J108" s="18">
        <f>Model!$W$9*((drdp!D108)*ABZ!$B108+(drdp!G108)*ABZ!$C108+(drdp!J108)*ABZ!$D108)</f>
        <v>6.1182972778675701E-3</v>
      </c>
      <c r="K108" s="21">
        <f>SUM(E$3:E107)+H108</f>
        <v>-0.21240098742774152</v>
      </c>
      <c r="L108" s="21">
        <f>SUM(F$3:F107)+I108</f>
        <v>0.20788023678338699</v>
      </c>
      <c r="M108" s="21">
        <f>SUM(G$3:G107)+J108</f>
        <v>0.30035156903504923</v>
      </c>
      <c r="N108" s="21"/>
      <c r="O108" s="21"/>
      <c r="P108" s="21"/>
      <c r="Q108" s="19">
        <f t="shared" si="5"/>
        <v>4.511417946027961E-2</v>
      </c>
      <c r="R108" s="19">
        <f t="shared" si="5"/>
        <v>4.3214192845117044E-2</v>
      </c>
      <c r="S108" s="19">
        <f t="shared" si="5"/>
        <v>9.0211065021815945E-2</v>
      </c>
      <c r="T108" s="19">
        <f t="shared" si="6"/>
        <v>-4.4153967559504112E-2</v>
      </c>
      <c r="U108" s="19">
        <f t="shared" si="7"/>
        <v>-6.379496983851593E-2</v>
      </c>
      <c r="V108" s="19">
        <f t="shared" si="8"/>
        <v>6.243715528926784E-2</v>
      </c>
    </row>
    <row r="109" spans="1:22" x14ac:dyDescent="0.25">
      <c r="A109" s="26">
        <f>Wellpath!E109</f>
        <v>3060</v>
      </c>
      <c r="B109" s="22">
        <v>0</v>
      </c>
      <c r="C109" s="22">
        <f>-SIN(Wellpath!$L109) / GField</f>
        <v>-0.10197162129779283</v>
      </c>
      <c r="D109" s="22">
        <f>TAN(Dip) * SIN(Wellpath!$L109) * SIN(Wellpath!$O109) / GField</f>
        <v>0.28016472694086381</v>
      </c>
      <c r="E109" s="20">
        <f>Model!$W$9*((drdp!B109+drdp!K109)*ABZ!$B109+(drdp!E109+drdp!N109)*ABZ!$C109+(drdp!H109+drdp!Q109)*ABZ!$D109)</f>
        <v>3.2758094776788864E-2</v>
      </c>
      <c r="F109" s="20">
        <f>Model!$W$9*((drdp!C109+drdp!L109)*ABZ!$B109+(drdp!F109+drdp!O109)*ABZ!$C109+(drdp!I109+drdp!R109)*ABZ!$D109)</f>
        <v>7.5628020858370011E-3</v>
      </c>
      <c r="G109" s="20">
        <f>Model!$W$9*((drdp!D109+drdp!M109)*ABZ!$B109+(drdp!G109+drdp!P109)*ABZ!$C109+(drdp!J109+drdp!S109)*ABZ!$D109)</f>
        <v>1.223659455573514E-2</v>
      </c>
      <c r="H109" s="18">
        <f>Model!$W$9*((drdp!B109)*ABZ!$B109+(drdp!E109)*ABZ!$C109+(drdp!H109)*ABZ!$D109)</f>
        <v>1.6379047388394432E-2</v>
      </c>
      <c r="I109" s="18">
        <f>Model!$W$9*((drdp!C109)*ABZ!$B109+(drdp!F109)*ABZ!$C109+(drdp!I109)*ABZ!$D109)</f>
        <v>3.7814010429185006E-3</v>
      </c>
      <c r="J109" s="18">
        <f>Model!$W$9*((drdp!D109)*ABZ!$B109+(drdp!G109)*ABZ!$C109+(drdp!J109)*ABZ!$D109)</f>
        <v>6.1182972778675701E-3</v>
      </c>
      <c r="K109" s="21">
        <f>SUM(E$3:E108)+H109</f>
        <v>-0.17964289265095265</v>
      </c>
      <c r="L109" s="21">
        <f>SUM(F$3:F108)+I109</f>
        <v>0.215443038869224</v>
      </c>
      <c r="M109" s="21">
        <f>SUM(G$3:G108)+J109</f>
        <v>0.31258816359078434</v>
      </c>
      <c r="N109" s="21"/>
      <c r="O109" s="21"/>
      <c r="P109" s="21"/>
      <c r="Q109" s="19">
        <f t="shared" si="5"/>
        <v>3.2271568880001697E-2</v>
      </c>
      <c r="R109" s="19">
        <f t="shared" si="5"/>
        <v>4.6415702997205967E-2</v>
      </c>
      <c r="S109" s="19">
        <f t="shared" si="5"/>
        <v>9.7711360017058949E-2</v>
      </c>
      <c r="T109" s="19">
        <f t="shared" si="6"/>
        <v>-3.8702810703979025E-2</v>
      </c>
      <c r="U109" s="19">
        <f t="shared" si="7"/>
        <v>-5.6154241915897699E-2</v>
      </c>
      <c r="V109" s="19">
        <f t="shared" si="8"/>
        <v>6.7344943878548696E-2</v>
      </c>
    </row>
    <row r="110" spans="1:22" x14ac:dyDescent="0.25">
      <c r="A110" s="26">
        <f>Wellpath!E110</f>
        <v>3090</v>
      </c>
      <c r="B110" s="22">
        <v>0</v>
      </c>
      <c r="C110" s="22">
        <f>-SIN(Wellpath!$L110) / GField</f>
        <v>-0.10197162129779283</v>
      </c>
      <c r="D110" s="22">
        <f>TAN(Dip) * SIN(Wellpath!$L110) * SIN(Wellpath!$O110) / GField</f>
        <v>0.28016472694086381</v>
      </c>
      <c r="E110" s="20">
        <f>Model!$W$9*((drdp!B110+drdp!K110)*ABZ!$B110+(drdp!E110+drdp!N110)*ABZ!$C110+(drdp!H110+drdp!Q110)*ABZ!$D110)</f>
        <v>3.2758094776788864E-2</v>
      </c>
      <c r="F110" s="20">
        <f>Model!$W$9*((drdp!C110+drdp!L110)*ABZ!$B110+(drdp!F110+drdp!O110)*ABZ!$C110+(drdp!I110+drdp!R110)*ABZ!$D110)</f>
        <v>7.5628020858370011E-3</v>
      </c>
      <c r="G110" s="20">
        <f>Model!$W$9*((drdp!D110+drdp!M110)*ABZ!$B110+(drdp!G110+drdp!P110)*ABZ!$C110+(drdp!J110+drdp!S110)*ABZ!$D110)</f>
        <v>1.223659455573514E-2</v>
      </c>
      <c r="H110" s="18">
        <f>Model!$W$9*((drdp!B110)*ABZ!$B110+(drdp!E110)*ABZ!$C110+(drdp!H110)*ABZ!$D110)</f>
        <v>1.6379047388394432E-2</v>
      </c>
      <c r="I110" s="18">
        <f>Model!$W$9*((drdp!C110)*ABZ!$B110+(drdp!F110)*ABZ!$C110+(drdp!I110)*ABZ!$D110)</f>
        <v>3.7814010429185006E-3</v>
      </c>
      <c r="J110" s="18">
        <f>Model!$W$9*((drdp!D110)*ABZ!$B110+(drdp!G110)*ABZ!$C110+(drdp!J110)*ABZ!$D110)</f>
        <v>6.1182972778675701E-3</v>
      </c>
      <c r="K110" s="21">
        <f>SUM(E$3:E109)+H110</f>
        <v>-0.14688479787416378</v>
      </c>
      <c r="L110" s="21">
        <f>SUM(F$3:F109)+I110</f>
        <v>0.22300584095506101</v>
      </c>
      <c r="M110" s="21">
        <f>SUM(G$3:G109)+J110</f>
        <v>0.32482475814651945</v>
      </c>
      <c r="N110" s="21"/>
      <c r="O110" s="21"/>
      <c r="P110" s="21"/>
      <c r="Q110" s="19">
        <f t="shared" si="5"/>
        <v>2.1575143846533949E-2</v>
      </c>
      <c r="R110" s="19">
        <f t="shared" si="5"/>
        <v>4.9731605100073968E-2</v>
      </c>
      <c r="S110" s="19">
        <f t="shared" si="5"/>
        <v>0.10551112350494486</v>
      </c>
      <c r="T110" s="19">
        <f t="shared" si="6"/>
        <v>-3.2756167873442051E-2</v>
      </c>
      <c r="U110" s="19">
        <f t="shared" si="7"/>
        <v>-4.7711818944875646E-2</v>
      </c>
      <c r="V110" s="19">
        <f t="shared" si="8"/>
        <v>7.2437818353488878E-2</v>
      </c>
    </row>
    <row r="111" spans="1:22" x14ac:dyDescent="0.25">
      <c r="A111" s="26">
        <f>Wellpath!E111</f>
        <v>3120</v>
      </c>
      <c r="B111" s="22">
        <v>0</v>
      </c>
      <c r="C111" s="22">
        <f>-SIN(Wellpath!$L111) / GField</f>
        <v>-0.10197162129779283</v>
      </c>
      <c r="D111" s="22">
        <f>TAN(Dip) * SIN(Wellpath!$L111) * SIN(Wellpath!$O111) / GField</f>
        <v>0.28016472694086381</v>
      </c>
      <c r="E111" s="20">
        <f>Model!$W$9*((drdp!B111+drdp!K111)*ABZ!$B111+(drdp!E111+drdp!N111)*ABZ!$C111+(drdp!H111+drdp!Q111)*ABZ!$D111)</f>
        <v>3.2758094776788864E-2</v>
      </c>
      <c r="F111" s="20">
        <f>Model!$W$9*((drdp!C111+drdp!L111)*ABZ!$B111+(drdp!F111+drdp!O111)*ABZ!$C111+(drdp!I111+drdp!R111)*ABZ!$D111)</f>
        <v>7.5628020858370011E-3</v>
      </c>
      <c r="G111" s="20">
        <f>Model!$W$9*((drdp!D111+drdp!M111)*ABZ!$B111+(drdp!G111+drdp!P111)*ABZ!$C111+(drdp!J111+drdp!S111)*ABZ!$D111)</f>
        <v>1.223659455573514E-2</v>
      </c>
      <c r="H111" s="18">
        <f>Model!$W$9*((drdp!B111)*ABZ!$B111+(drdp!E111)*ABZ!$C111+(drdp!H111)*ABZ!$D111)</f>
        <v>1.6379047388394432E-2</v>
      </c>
      <c r="I111" s="18">
        <f>Model!$W$9*((drdp!C111)*ABZ!$B111+(drdp!F111)*ABZ!$C111+(drdp!I111)*ABZ!$D111)</f>
        <v>3.7814010429185006E-3</v>
      </c>
      <c r="J111" s="18">
        <f>Model!$W$9*((drdp!D111)*ABZ!$B111+(drdp!G111)*ABZ!$C111+(drdp!J111)*ABZ!$D111)</f>
        <v>6.1182972778675701E-3</v>
      </c>
      <c r="K111" s="21">
        <f>SUM(E$3:E110)+H111</f>
        <v>-0.11412670309737491</v>
      </c>
      <c r="L111" s="21">
        <f>SUM(F$3:F110)+I111</f>
        <v>0.23056864304089802</v>
      </c>
      <c r="M111" s="21">
        <f>SUM(G$3:G110)+J111</f>
        <v>0.33706135270225457</v>
      </c>
      <c r="N111" s="21"/>
      <c r="O111" s="21"/>
      <c r="P111" s="21"/>
      <c r="Q111" s="19">
        <f t="shared" si="5"/>
        <v>1.3024904359876363E-2</v>
      </c>
      <c r="R111" s="19">
        <f t="shared" si="5"/>
        <v>5.3161899153721055E-2</v>
      </c>
      <c r="S111" s="19">
        <f t="shared" si="5"/>
        <v>0.11361035548547366</v>
      </c>
      <c r="T111" s="19">
        <f t="shared" si="6"/>
        <v>-2.6314039067893185E-2</v>
      </c>
      <c r="U111" s="19">
        <f t="shared" si="7"/>
        <v>-3.8467700925449773E-2</v>
      </c>
      <c r="V111" s="19">
        <f t="shared" si="8"/>
        <v>7.7715778714088357E-2</v>
      </c>
    </row>
    <row r="112" spans="1:22" x14ac:dyDescent="0.25">
      <c r="A112" s="26">
        <f>Wellpath!E112</f>
        <v>3150</v>
      </c>
      <c r="B112" s="22">
        <v>0</v>
      </c>
      <c r="C112" s="22">
        <f>-SIN(Wellpath!$L112) / GField</f>
        <v>-0.10197162129779283</v>
      </c>
      <c r="D112" s="22">
        <f>TAN(Dip) * SIN(Wellpath!$L112) * SIN(Wellpath!$O112) / GField</f>
        <v>0.28016472694086381</v>
      </c>
      <c r="E112" s="20">
        <f>Model!$W$9*((drdp!B112+drdp!K112)*ABZ!$B112+(drdp!E112+drdp!N112)*ABZ!$C112+(drdp!H112+drdp!Q112)*ABZ!$D112)</f>
        <v>3.2758094776788864E-2</v>
      </c>
      <c r="F112" s="20">
        <f>Model!$W$9*((drdp!C112+drdp!L112)*ABZ!$B112+(drdp!F112+drdp!O112)*ABZ!$C112+(drdp!I112+drdp!R112)*ABZ!$D112)</f>
        <v>7.5628020858370011E-3</v>
      </c>
      <c r="G112" s="20">
        <f>Model!$W$9*((drdp!D112+drdp!M112)*ABZ!$B112+(drdp!G112+drdp!P112)*ABZ!$C112+(drdp!J112+drdp!S112)*ABZ!$D112)</f>
        <v>1.223659455573514E-2</v>
      </c>
      <c r="H112" s="18">
        <f>Model!$W$9*((drdp!B112)*ABZ!$B112+(drdp!E112)*ABZ!$C112+(drdp!H112)*ABZ!$D112)</f>
        <v>1.6379047388394432E-2</v>
      </c>
      <c r="I112" s="18">
        <f>Model!$W$9*((drdp!C112)*ABZ!$B112+(drdp!F112)*ABZ!$C112+(drdp!I112)*ABZ!$D112)</f>
        <v>3.7814010429185006E-3</v>
      </c>
      <c r="J112" s="18">
        <f>Model!$W$9*((drdp!D112)*ABZ!$B112+(drdp!G112)*ABZ!$C112+(drdp!J112)*ABZ!$D112)</f>
        <v>6.1182972778675701E-3</v>
      </c>
      <c r="K112" s="21">
        <f>SUM(E$3:E111)+H112</f>
        <v>-8.1368608320586039E-2</v>
      </c>
      <c r="L112" s="21">
        <f>SUM(F$3:F111)+I112</f>
        <v>0.23813144512673504</v>
      </c>
      <c r="M112" s="21">
        <f>SUM(G$3:G111)+J112</f>
        <v>0.34929794725798968</v>
      </c>
      <c r="N112" s="21"/>
      <c r="O112" s="21"/>
      <c r="P112" s="21"/>
      <c r="Q112" s="19">
        <f t="shared" si="5"/>
        <v>6.6208504200289432E-3</v>
      </c>
      <c r="R112" s="19">
        <f t="shared" si="5"/>
        <v>5.6706585158147221E-2</v>
      </c>
      <c r="S112" s="19">
        <f t="shared" si="5"/>
        <v>0.12200905595864535</v>
      </c>
      <c r="T112" s="19">
        <f t="shared" si="6"/>
        <v>-1.9376424287332432E-2</v>
      </c>
      <c r="U112" s="19">
        <f t="shared" si="7"/>
        <v>-2.8421887857620082E-2</v>
      </c>
      <c r="V112" s="19">
        <f t="shared" si="8"/>
        <v>8.3178824960347161E-2</v>
      </c>
    </row>
    <row r="113" spans="1:22" x14ac:dyDescent="0.25">
      <c r="A113" s="26">
        <f>Wellpath!E113</f>
        <v>3180</v>
      </c>
      <c r="B113" s="22">
        <v>0</v>
      </c>
      <c r="C113" s="22">
        <f>-SIN(Wellpath!$L113) / GField</f>
        <v>-0.10197162129779283</v>
      </c>
      <c r="D113" s="22">
        <f>TAN(Dip) * SIN(Wellpath!$L113) * SIN(Wellpath!$O113) / GField</f>
        <v>0.28016472694086381</v>
      </c>
      <c r="E113" s="20">
        <f>Model!$W$9*((drdp!B113+drdp!K113)*ABZ!$B113+(drdp!E113+drdp!N113)*ABZ!$C113+(drdp!H113+drdp!Q113)*ABZ!$D113)</f>
        <v>3.2758094776788864E-2</v>
      </c>
      <c r="F113" s="20">
        <f>Model!$W$9*((drdp!C113+drdp!L113)*ABZ!$B113+(drdp!F113+drdp!O113)*ABZ!$C113+(drdp!I113+drdp!R113)*ABZ!$D113)</f>
        <v>7.5628020858370011E-3</v>
      </c>
      <c r="G113" s="20">
        <f>Model!$W$9*((drdp!D113+drdp!M113)*ABZ!$B113+(drdp!G113+drdp!P113)*ABZ!$C113+(drdp!J113+drdp!S113)*ABZ!$D113)</f>
        <v>1.223659455573514E-2</v>
      </c>
      <c r="H113" s="18">
        <f>Model!$W$9*((drdp!B113)*ABZ!$B113+(drdp!E113)*ABZ!$C113+(drdp!H113)*ABZ!$D113)</f>
        <v>1.6379047388394432E-2</v>
      </c>
      <c r="I113" s="18">
        <f>Model!$W$9*((drdp!C113)*ABZ!$B113+(drdp!F113)*ABZ!$C113+(drdp!I113)*ABZ!$D113)</f>
        <v>3.7814010429185006E-3</v>
      </c>
      <c r="J113" s="18">
        <f>Model!$W$9*((drdp!D113)*ABZ!$B113+(drdp!G113)*ABZ!$C113+(drdp!J113)*ABZ!$D113)</f>
        <v>6.1182972778675701E-3</v>
      </c>
      <c r="K113" s="21">
        <f>SUM(E$3:E112)+H113</f>
        <v>-4.8610513543797168E-2</v>
      </c>
      <c r="L113" s="21">
        <f>SUM(F$3:F112)+I113</f>
        <v>0.24569424721257205</v>
      </c>
      <c r="M113" s="21">
        <f>SUM(G$3:G112)+J113</f>
        <v>0.3615345418137248</v>
      </c>
      <c r="N113" s="21"/>
      <c r="O113" s="21"/>
      <c r="P113" s="21"/>
      <c r="Q113" s="19">
        <f t="shared" si="5"/>
        <v>2.362982026991688E-3</v>
      </c>
      <c r="R113" s="19">
        <f t="shared" si="5"/>
        <v>6.0365663113352466E-2</v>
      </c>
      <c r="S113" s="19">
        <f t="shared" si="5"/>
        <v>0.13070722492445994</v>
      </c>
      <c r="T113" s="19">
        <f t="shared" si="6"/>
        <v>-1.1943323531759783E-2</v>
      </c>
      <c r="U113" s="19">
        <f t="shared" si="7"/>
        <v>-1.7574379741386571E-2</v>
      </c>
      <c r="V113" s="19">
        <f t="shared" si="8"/>
        <v>8.8826957092265263E-2</v>
      </c>
    </row>
    <row r="114" spans="1:22" x14ac:dyDescent="0.25">
      <c r="A114" s="26">
        <f>Wellpath!E114</f>
        <v>3210</v>
      </c>
      <c r="B114" s="22">
        <v>0</v>
      </c>
      <c r="C114" s="22">
        <f>-SIN(Wellpath!$L114) / GField</f>
        <v>-0.10197162129779283</v>
      </c>
      <c r="D114" s="22">
        <f>TAN(Dip) * SIN(Wellpath!$L114) * SIN(Wellpath!$O114) / GField</f>
        <v>0.28016472694086381</v>
      </c>
      <c r="E114" s="20">
        <f>Model!$W$9*((drdp!B114+drdp!K114)*ABZ!$B114+(drdp!E114+drdp!N114)*ABZ!$C114+(drdp!H114+drdp!Q114)*ABZ!$D114)</f>
        <v>3.2758094776788864E-2</v>
      </c>
      <c r="F114" s="20">
        <f>Model!$W$9*((drdp!C114+drdp!L114)*ABZ!$B114+(drdp!F114+drdp!O114)*ABZ!$C114+(drdp!I114+drdp!R114)*ABZ!$D114)</f>
        <v>7.5628020858370011E-3</v>
      </c>
      <c r="G114" s="20">
        <f>Model!$W$9*((drdp!D114+drdp!M114)*ABZ!$B114+(drdp!G114+drdp!P114)*ABZ!$C114+(drdp!J114+drdp!S114)*ABZ!$D114)</f>
        <v>1.223659455573514E-2</v>
      </c>
      <c r="H114" s="18">
        <f>Model!$W$9*((drdp!B114)*ABZ!$B114+(drdp!E114)*ABZ!$C114+(drdp!H114)*ABZ!$D114)</f>
        <v>1.6379047388394432E-2</v>
      </c>
      <c r="I114" s="18">
        <f>Model!$W$9*((drdp!C114)*ABZ!$B114+(drdp!F114)*ABZ!$C114+(drdp!I114)*ABZ!$D114)</f>
        <v>3.7814010429185006E-3</v>
      </c>
      <c r="J114" s="18">
        <f>Model!$W$9*((drdp!D114)*ABZ!$B114+(drdp!G114)*ABZ!$C114+(drdp!J114)*ABZ!$D114)</f>
        <v>6.1182972778675701E-3</v>
      </c>
      <c r="K114" s="21">
        <f>SUM(E$3:E113)+H114</f>
        <v>-1.5852418767008308E-2</v>
      </c>
      <c r="L114" s="21">
        <f>SUM(F$3:F113)+I114</f>
        <v>0.25325704929840909</v>
      </c>
      <c r="M114" s="21">
        <f>SUM(G$3:G113)+J114</f>
        <v>0.37377113636945991</v>
      </c>
      <c r="N114" s="21"/>
      <c r="O114" s="21"/>
      <c r="P114" s="21"/>
      <c r="Q114" s="19">
        <f t="shared" si="5"/>
        <v>2.5129918076459721E-4</v>
      </c>
      <c r="R114" s="19">
        <f t="shared" si="5"/>
        <v>6.4139133019336811E-2</v>
      </c>
      <c r="S114" s="19">
        <f t="shared" si="5"/>
        <v>0.13970486238291741</v>
      </c>
      <c r="T114" s="19">
        <f t="shared" si="6"/>
        <v>-4.0147368011752482E-3</v>
      </c>
      <c r="U114" s="19">
        <f t="shared" si="7"/>
        <v>-5.9251765767492481E-3</v>
      </c>
      <c r="V114" s="19">
        <f t="shared" si="8"/>
        <v>9.466017510984269E-2</v>
      </c>
    </row>
    <row r="115" spans="1:22" x14ac:dyDescent="0.25">
      <c r="A115" s="26">
        <f>Wellpath!E115</f>
        <v>3240</v>
      </c>
      <c r="B115" s="22">
        <v>0</v>
      </c>
      <c r="C115" s="22">
        <f>-SIN(Wellpath!$L115) / GField</f>
        <v>-0.10197162129779283</v>
      </c>
      <c r="D115" s="22">
        <f>TAN(Dip) * SIN(Wellpath!$L115) * SIN(Wellpath!$O115) / GField</f>
        <v>0.28016472694086381</v>
      </c>
      <c r="E115" s="20">
        <f>Model!$W$9*((drdp!B115+drdp!K115)*ABZ!$B115+(drdp!E115+drdp!N115)*ABZ!$C115+(drdp!H115+drdp!Q115)*ABZ!$D115)</f>
        <v>3.2758094776788864E-2</v>
      </c>
      <c r="F115" s="20">
        <f>Model!$W$9*((drdp!C115+drdp!L115)*ABZ!$B115+(drdp!F115+drdp!O115)*ABZ!$C115+(drdp!I115+drdp!R115)*ABZ!$D115)</f>
        <v>7.5628020858370011E-3</v>
      </c>
      <c r="G115" s="20">
        <f>Model!$W$9*((drdp!D115+drdp!M115)*ABZ!$B115+(drdp!G115+drdp!P115)*ABZ!$C115+(drdp!J115+drdp!S115)*ABZ!$D115)</f>
        <v>1.223659455573514E-2</v>
      </c>
      <c r="H115" s="18">
        <f>Model!$W$9*((drdp!B115)*ABZ!$B115+(drdp!E115)*ABZ!$C115+(drdp!H115)*ABZ!$D115)</f>
        <v>1.6379047388394432E-2</v>
      </c>
      <c r="I115" s="18">
        <f>Model!$W$9*((drdp!C115)*ABZ!$B115+(drdp!F115)*ABZ!$C115+(drdp!I115)*ABZ!$D115)</f>
        <v>3.7814010429185006E-3</v>
      </c>
      <c r="J115" s="18">
        <f>Model!$W$9*((drdp!D115)*ABZ!$B115+(drdp!G115)*ABZ!$C115+(drdp!J115)*ABZ!$D115)</f>
        <v>6.1182972778675701E-3</v>
      </c>
      <c r="K115" s="21">
        <f>SUM(E$3:E114)+H115</f>
        <v>1.6905676009780556E-2</v>
      </c>
      <c r="L115" s="21">
        <f>SUM(F$3:F114)+I115</f>
        <v>0.26081985138424607</v>
      </c>
      <c r="M115" s="21">
        <f>SUM(G$3:G114)+J115</f>
        <v>0.38600773092519503</v>
      </c>
      <c r="N115" s="21"/>
      <c r="O115" s="21"/>
      <c r="P115" s="21"/>
      <c r="Q115" s="19">
        <f t="shared" si="5"/>
        <v>2.8580188134766984E-4</v>
      </c>
      <c r="R115" s="19">
        <f t="shared" si="5"/>
        <v>6.8026994876100214E-2</v>
      </c>
      <c r="S115" s="19">
        <f t="shared" si="5"/>
        <v>0.14900196833401777</v>
      </c>
      <c r="T115" s="19">
        <f t="shared" si="6"/>
        <v>4.4093359044211789E-3</v>
      </c>
      <c r="U115" s="19">
        <f t="shared" si="7"/>
        <v>6.5257216362918976E-3</v>
      </c>
      <c r="V115" s="19">
        <f t="shared" si="8"/>
        <v>0.10067847901307941</v>
      </c>
    </row>
    <row r="116" spans="1:22" x14ac:dyDescent="0.25">
      <c r="A116" s="26">
        <f>Wellpath!E116</f>
        <v>3270</v>
      </c>
      <c r="B116" s="22">
        <v>0</v>
      </c>
      <c r="C116" s="22">
        <f>-SIN(Wellpath!$L116) / GField</f>
        <v>-0.10197162129779283</v>
      </c>
      <c r="D116" s="22">
        <f>TAN(Dip) * SIN(Wellpath!$L116) * SIN(Wellpath!$O116) / GField</f>
        <v>0.28016472694086381</v>
      </c>
      <c r="E116" s="20">
        <f>Model!$W$9*((drdp!B116+drdp!K116)*ABZ!$B116+(drdp!E116+drdp!N116)*ABZ!$C116+(drdp!H116+drdp!Q116)*ABZ!$D116)</f>
        <v>3.2758094776788864E-2</v>
      </c>
      <c r="F116" s="20">
        <f>Model!$W$9*((drdp!C116+drdp!L116)*ABZ!$B116+(drdp!F116+drdp!O116)*ABZ!$C116+(drdp!I116+drdp!R116)*ABZ!$D116)</f>
        <v>7.5628020858370011E-3</v>
      </c>
      <c r="G116" s="20">
        <f>Model!$W$9*((drdp!D116+drdp!M116)*ABZ!$B116+(drdp!G116+drdp!P116)*ABZ!$C116+(drdp!J116+drdp!S116)*ABZ!$D116)</f>
        <v>1.223659455573514E-2</v>
      </c>
      <c r="H116" s="18">
        <f>Model!$W$9*((drdp!B116)*ABZ!$B116+(drdp!E116)*ABZ!$C116+(drdp!H116)*ABZ!$D116)</f>
        <v>1.6379047388394432E-2</v>
      </c>
      <c r="I116" s="18">
        <f>Model!$W$9*((drdp!C116)*ABZ!$B116+(drdp!F116)*ABZ!$C116+(drdp!I116)*ABZ!$D116)</f>
        <v>3.7814010429185006E-3</v>
      </c>
      <c r="J116" s="18">
        <f>Model!$W$9*((drdp!D116)*ABZ!$B116+(drdp!G116)*ABZ!$C116+(drdp!J116)*ABZ!$D116)</f>
        <v>6.1182972778675701E-3</v>
      </c>
      <c r="K116" s="21">
        <f>SUM(E$3:E115)+H116</f>
        <v>4.9663770786569417E-2</v>
      </c>
      <c r="L116" s="21">
        <f>SUM(F$3:F115)+I116</f>
        <v>0.26838265347008305</v>
      </c>
      <c r="M116" s="21">
        <f>SUM(G$3:G115)+J116</f>
        <v>0.39824432548093014</v>
      </c>
      <c r="N116" s="21"/>
      <c r="O116" s="21"/>
      <c r="P116" s="21"/>
      <c r="Q116" s="19">
        <f t="shared" si="5"/>
        <v>2.466490128740906E-3</v>
      </c>
      <c r="R116" s="19">
        <f t="shared" si="5"/>
        <v>7.2029248683642688E-2</v>
      </c>
      <c r="S116" s="19">
        <f t="shared" si="5"/>
        <v>0.15859854277776103</v>
      </c>
      <c r="T116" s="19">
        <f t="shared" si="6"/>
        <v>1.3328894585029494E-2</v>
      </c>
      <c r="U116" s="19">
        <f t="shared" si="7"/>
        <v>1.9778314897736862E-2</v>
      </c>
      <c r="V116" s="19">
        <f t="shared" si="8"/>
        <v>0.10688186880197544</v>
      </c>
    </row>
    <row r="117" spans="1:22" x14ac:dyDescent="0.25">
      <c r="A117" s="26">
        <f>Wellpath!E117</f>
        <v>3300</v>
      </c>
      <c r="B117" s="22">
        <v>0</v>
      </c>
      <c r="C117" s="22">
        <f>-SIN(Wellpath!$L117) / GField</f>
        <v>-0.10197162129779283</v>
      </c>
      <c r="D117" s="22">
        <f>TAN(Dip) * SIN(Wellpath!$L117) * SIN(Wellpath!$O117) / GField</f>
        <v>0.28016472694086381</v>
      </c>
      <c r="E117" s="20">
        <f>Model!$W$9*((drdp!B117+drdp!K117)*ABZ!$B117+(drdp!E117+drdp!N117)*ABZ!$C117+(drdp!H117+drdp!Q117)*ABZ!$D117)</f>
        <v>3.2758094776788864E-2</v>
      </c>
      <c r="F117" s="20">
        <f>Model!$W$9*((drdp!C117+drdp!L117)*ABZ!$B117+(drdp!F117+drdp!O117)*ABZ!$C117+(drdp!I117+drdp!R117)*ABZ!$D117)</f>
        <v>7.5628020858370011E-3</v>
      </c>
      <c r="G117" s="20">
        <f>Model!$W$9*((drdp!D117+drdp!M117)*ABZ!$B117+(drdp!G117+drdp!P117)*ABZ!$C117+(drdp!J117+drdp!S117)*ABZ!$D117)</f>
        <v>1.223659455573514E-2</v>
      </c>
      <c r="H117" s="18">
        <f>Model!$W$9*((drdp!B117)*ABZ!$B117+(drdp!E117)*ABZ!$C117+(drdp!H117)*ABZ!$D117)</f>
        <v>1.6379047388394432E-2</v>
      </c>
      <c r="I117" s="18">
        <f>Model!$W$9*((drdp!C117)*ABZ!$B117+(drdp!F117)*ABZ!$C117+(drdp!I117)*ABZ!$D117)</f>
        <v>3.7814010429185006E-3</v>
      </c>
      <c r="J117" s="18">
        <f>Model!$W$9*((drdp!D117)*ABZ!$B117+(drdp!G117)*ABZ!$C117+(drdp!J117)*ABZ!$D117)</f>
        <v>6.1182972778675701E-3</v>
      </c>
      <c r="K117" s="21">
        <f>SUM(E$3:E116)+H117</f>
        <v>8.2421865563358288E-2</v>
      </c>
      <c r="L117" s="21">
        <f>SUM(F$3:F116)+I117</f>
        <v>0.27594545555592004</v>
      </c>
      <c r="M117" s="21">
        <f>SUM(G$3:G116)+J117</f>
        <v>0.41048092003666525</v>
      </c>
      <c r="N117" s="21"/>
      <c r="O117" s="21"/>
      <c r="P117" s="21"/>
      <c r="Q117" s="19">
        <f t="shared" si="5"/>
        <v>6.7933639229443071E-3</v>
      </c>
      <c r="R117" s="19">
        <f t="shared" si="5"/>
        <v>7.6145894441964235E-2</v>
      </c>
      <c r="S117" s="19">
        <f t="shared" si="5"/>
        <v>0.16849458571414716</v>
      </c>
      <c r="T117" s="19">
        <f t="shared" si="6"/>
        <v>2.2743939240649699E-2</v>
      </c>
      <c r="U117" s="19">
        <f t="shared" si="7"/>
        <v>3.3832603207585646E-2</v>
      </c>
      <c r="V117" s="19">
        <f t="shared" si="8"/>
        <v>0.11327034447653078</v>
      </c>
    </row>
    <row r="118" spans="1:22" x14ac:dyDescent="0.25">
      <c r="A118" s="26">
        <f>Wellpath!E118</f>
        <v>3330</v>
      </c>
      <c r="B118" s="22">
        <v>0</v>
      </c>
      <c r="C118" s="22">
        <f>-SIN(Wellpath!$L118) / GField</f>
        <v>-0.10197162129779283</v>
      </c>
      <c r="D118" s="22">
        <f>TAN(Dip) * SIN(Wellpath!$L118) * SIN(Wellpath!$O118) / GField</f>
        <v>0.28016472694086381</v>
      </c>
      <c r="E118" s="20">
        <f>Model!$W$9*((drdp!B118+drdp!K118)*ABZ!$B118+(drdp!E118+drdp!N118)*ABZ!$C118+(drdp!H118+drdp!Q118)*ABZ!$D118)</f>
        <v>3.2758094776788864E-2</v>
      </c>
      <c r="F118" s="20">
        <f>Model!$W$9*((drdp!C118+drdp!L118)*ABZ!$B118+(drdp!F118+drdp!O118)*ABZ!$C118+(drdp!I118+drdp!R118)*ABZ!$D118)</f>
        <v>7.5628020858370011E-3</v>
      </c>
      <c r="G118" s="20">
        <f>Model!$W$9*((drdp!D118+drdp!M118)*ABZ!$B118+(drdp!G118+drdp!P118)*ABZ!$C118+(drdp!J118+drdp!S118)*ABZ!$D118)</f>
        <v>1.223659455573514E-2</v>
      </c>
      <c r="H118" s="18">
        <f>Model!$W$9*((drdp!B118)*ABZ!$B118+(drdp!E118)*ABZ!$C118+(drdp!H118)*ABZ!$D118)</f>
        <v>1.6379047388394432E-2</v>
      </c>
      <c r="I118" s="18">
        <f>Model!$W$9*((drdp!C118)*ABZ!$B118+(drdp!F118)*ABZ!$C118+(drdp!I118)*ABZ!$D118)</f>
        <v>3.7814010429185006E-3</v>
      </c>
      <c r="J118" s="18">
        <f>Model!$W$9*((drdp!D118)*ABZ!$B118+(drdp!G118)*ABZ!$C118+(drdp!J118)*ABZ!$D118)</f>
        <v>6.1182972778675701E-3</v>
      </c>
      <c r="K118" s="21">
        <f>SUM(E$3:E117)+H118</f>
        <v>0.11517996034014716</v>
      </c>
      <c r="L118" s="21">
        <f>SUM(F$3:F117)+I118</f>
        <v>0.28350825764175702</v>
      </c>
      <c r="M118" s="21">
        <f>SUM(G$3:G117)+J118</f>
        <v>0.42271751459240037</v>
      </c>
      <c r="N118" s="21"/>
      <c r="O118" s="21"/>
      <c r="P118" s="21"/>
      <c r="Q118" s="19">
        <f t="shared" si="5"/>
        <v>1.3266423263957872E-2</v>
      </c>
      <c r="R118" s="19">
        <f t="shared" si="5"/>
        <v>8.0376932151064881E-2</v>
      </c>
      <c r="S118" s="19">
        <f t="shared" si="5"/>
        <v>0.17869009714317621</v>
      </c>
      <c r="T118" s="19">
        <f t="shared" si="6"/>
        <v>3.2654469871281795E-2</v>
      </c>
      <c r="U118" s="19">
        <f t="shared" si="7"/>
        <v>4.868858656583825E-2</v>
      </c>
      <c r="V118" s="19">
        <f t="shared" si="8"/>
        <v>0.11984390603674543</v>
      </c>
    </row>
    <row r="119" spans="1:22" x14ac:dyDescent="0.25">
      <c r="A119" s="26">
        <f>Wellpath!E119</f>
        <v>3360</v>
      </c>
      <c r="B119" s="22">
        <v>0</v>
      </c>
      <c r="C119" s="22">
        <f>-SIN(Wellpath!$L119) / GField</f>
        <v>-0.10197162129779283</v>
      </c>
      <c r="D119" s="22">
        <f>TAN(Dip) * SIN(Wellpath!$L119) * SIN(Wellpath!$O119) / GField</f>
        <v>0.28016472694086381</v>
      </c>
      <c r="E119" s="20">
        <f>Model!$W$9*((drdp!B119+drdp!K119)*ABZ!$B119+(drdp!E119+drdp!N119)*ABZ!$C119+(drdp!H119+drdp!Q119)*ABZ!$D119)</f>
        <v>3.2758094776788864E-2</v>
      </c>
      <c r="F119" s="20">
        <f>Model!$W$9*((drdp!C119+drdp!L119)*ABZ!$B119+(drdp!F119+drdp!O119)*ABZ!$C119+(drdp!I119+drdp!R119)*ABZ!$D119)</f>
        <v>7.5628020858370011E-3</v>
      </c>
      <c r="G119" s="20">
        <f>Model!$W$9*((drdp!D119+drdp!M119)*ABZ!$B119+(drdp!G119+drdp!P119)*ABZ!$C119+(drdp!J119+drdp!S119)*ABZ!$D119)</f>
        <v>1.223659455573514E-2</v>
      </c>
      <c r="H119" s="18">
        <f>Model!$W$9*((drdp!B119)*ABZ!$B119+(drdp!E119)*ABZ!$C119+(drdp!H119)*ABZ!$D119)</f>
        <v>1.6379047388394432E-2</v>
      </c>
      <c r="I119" s="18">
        <f>Model!$W$9*((drdp!C119)*ABZ!$B119+(drdp!F119)*ABZ!$C119+(drdp!I119)*ABZ!$D119)</f>
        <v>3.7814010429185006E-3</v>
      </c>
      <c r="J119" s="18">
        <f>Model!$W$9*((drdp!D119)*ABZ!$B119+(drdp!G119)*ABZ!$C119+(drdp!J119)*ABZ!$D119)</f>
        <v>6.1182972778675701E-3</v>
      </c>
      <c r="K119" s="21">
        <f>SUM(E$3:E118)+H119</f>
        <v>0.14793805511693603</v>
      </c>
      <c r="L119" s="21">
        <f>SUM(F$3:F118)+I119</f>
        <v>0.29107105972759401</v>
      </c>
      <c r="M119" s="21">
        <f>SUM(G$3:G118)+J119</f>
        <v>0.43495410914813548</v>
      </c>
      <c r="N119" s="21"/>
      <c r="O119" s="21"/>
      <c r="P119" s="21"/>
      <c r="Q119" s="19">
        <f t="shared" si="5"/>
        <v>2.1885668151781602E-2</v>
      </c>
      <c r="R119" s="19">
        <f t="shared" si="5"/>
        <v>8.4722361810944599E-2</v>
      </c>
      <c r="S119" s="19">
        <f t="shared" si="5"/>
        <v>0.18918507706484816</v>
      </c>
      <c r="T119" s="19">
        <f t="shared" si="6"/>
        <v>4.3060486476925779E-2</v>
      </c>
      <c r="U119" s="19">
        <f t="shared" si="7"/>
        <v>6.4346264972494682E-2</v>
      </c>
      <c r="V119" s="19">
        <f t="shared" si="8"/>
        <v>0.1266025534826194</v>
      </c>
    </row>
    <row r="120" spans="1:22" x14ac:dyDescent="0.25">
      <c r="A120" s="26">
        <f>Wellpath!E120</f>
        <v>3390</v>
      </c>
      <c r="B120" s="22">
        <v>0</v>
      </c>
      <c r="C120" s="22">
        <f>-SIN(Wellpath!$L120) / GField</f>
        <v>-0.10197162129779283</v>
      </c>
      <c r="D120" s="22">
        <f>TAN(Dip) * SIN(Wellpath!$L120) * SIN(Wellpath!$O120) / GField</f>
        <v>0.28016472694086381</v>
      </c>
      <c r="E120" s="20">
        <f>Model!$W$9*((drdp!B120+drdp!K120)*ABZ!$B120+(drdp!E120+drdp!N120)*ABZ!$C120+(drdp!H120+drdp!Q120)*ABZ!$D120)</f>
        <v>3.2758094776788864E-2</v>
      </c>
      <c r="F120" s="20">
        <f>Model!$W$9*((drdp!C120+drdp!L120)*ABZ!$B120+(drdp!F120+drdp!O120)*ABZ!$C120+(drdp!I120+drdp!R120)*ABZ!$D120)</f>
        <v>7.5628020858370011E-3</v>
      </c>
      <c r="G120" s="20">
        <f>Model!$W$9*((drdp!D120+drdp!M120)*ABZ!$B120+(drdp!G120+drdp!P120)*ABZ!$C120+(drdp!J120+drdp!S120)*ABZ!$D120)</f>
        <v>1.223659455573514E-2</v>
      </c>
      <c r="H120" s="18">
        <f>Model!$W$9*((drdp!B120)*ABZ!$B120+(drdp!E120)*ABZ!$C120+(drdp!H120)*ABZ!$D120)</f>
        <v>1.6379047388394432E-2</v>
      </c>
      <c r="I120" s="18">
        <f>Model!$W$9*((drdp!C120)*ABZ!$B120+(drdp!F120)*ABZ!$C120+(drdp!I120)*ABZ!$D120)</f>
        <v>3.7814010429185006E-3</v>
      </c>
      <c r="J120" s="18">
        <f>Model!$W$9*((drdp!D120)*ABZ!$B120+(drdp!G120)*ABZ!$C120+(drdp!J120)*ABZ!$D120)</f>
        <v>6.1182972778675701E-3</v>
      </c>
      <c r="K120" s="21">
        <f>SUM(E$3:E119)+H120</f>
        <v>0.1806961498937249</v>
      </c>
      <c r="L120" s="21">
        <f>SUM(F$3:F119)+I120</f>
        <v>0.29863386181343099</v>
      </c>
      <c r="M120" s="21">
        <f>SUM(G$3:G119)+J120</f>
        <v>0.4471907037038706</v>
      </c>
      <c r="N120" s="21"/>
      <c r="O120" s="21"/>
      <c r="P120" s="21"/>
      <c r="Q120" s="19">
        <f t="shared" si="5"/>
        <v>3.2651098586415496E-2</v>
      </c>
      <c r="R120" s="19">
        <f t="shared" si="5"/>
        <v>8.9182183421603389E-2</v>
      </c>
      <c r="S120" s="19">
        <f t="shared" si="5"/>
        <v>0.19997952547916298</v>
      </c>
      <c r="T120" s="19">
        <f t="shared" si="6"/>
        <v>5.3961989057581657E-2</v>
      </c>
      <c r="U120" s="19">
        <f t="shared" si="7"/>
        <v>8.0805638427554921E-2</v>
      </c>
      <c r="V120" s="19">
        <f t="shared" si="8"/>
        <v>0.13354628681415265</v>
      </c>
    </row>
    <row r="121" spans="1:22" x14ac:dyDescent="0.25">
      <c r="A121" s="26">
        <f>Wellpath!E121</f>
        <v>3420</v>
      </c>
      <c r="B121" s="22">
        <v>0</v>
      </c>
      <c r="C121" s="22">
        <f>-SIN(Wellpath!$L121) / GField</f>
        <v>-0.10197162129779283</v>
      </c>
      <c r="D121" s="22">
        <f>TAN(Dip) * SIN(Wellpath!$L121) * SIN(Wellpath!$O121) / GField</f>
        <v>0.28016472694086381</v>
      </c>
      <c r="E121" s="20">
        <f>Model!$W$9*((drdp!B121+drdp!K121)*ABZ!$B121+(drdp!E121+drdp!N121)*ABZ!$C121+(drdp!H121+drdp!Q121)*ABZ!$D121)</f>
        <v>2.1838729851192576E-2</v>
      </c>
      <c r="F121" s="20">
        <f>Model!$W$9*((drdp!C121+drdp!L121)*ABZ!$B121+(drdp!F121+drdp!O121)*ABZ!$C121+(drdp!I121+drdp!R121)*ABZ!$D121)</f>
        <v>5.0418680572246665E-3</v>
      </c>
      <c r="G121" s="20">
        <f>Model!$W$9*((drdp!D121+drdp!M121)*ABZ!$B121+(drdp!G121+drdp!P121)*ABZ!$C121+(drdp!J121+drdp!S121)*ABZ!$D121)</f>
        <v>8.1577297038234256E-3</v>
      </c>
      <c r="H121" s="18">
        <f>Model!$W$9*((drdp!B121)*ABZ!$B121+(drdp!E121)*ABZ!$C121+(drdp!H121)*ABZ!$D121)</f>
        <v>1.6379047388394432E-2</v>
      </c>
      <c r="I121" s="18">
        <f>Model!$W$9*((drdp!C121)*ABZ!$B121+(drdp!F121)*ABZ!$C121+(drdp!I121)*ABZ!$D121)</f>
        <v>3.7814010429185006E-3</v>
      </c>
      <c r="J121" s="18">
        <f>Model!$W$9*((drdp!D121)*ABZ!$B121+(drdp!G121)*ABZ!$C121+(drdp!J121)*ABZ!$D121)</f>
        <v>6.1182972778675701E-3</v>
      </c>
      <c r="K121" s="21">
        <f>SUM(E$3:E120)+H121</f>
        <v>0.21345424467051377</v>
      </c>
      <c r="L121" s="21">
        <f>SUM(F$3:F120)+I121</f>
        <v>0.30619666389926797</v>
      </c>
      <c r="M121" s="21">
        <f>SUM(G$3:G120)+J121</f>
        <v>0.45942729825960571</v>
      </c>
      <c r="N121" s="21"/>
      <c r="O121" s="21"/>
      <c r="P121" s="21"/>
      <c r="Q121" s="19">
        <f t="shared" si="5"/>
        <v>4.5562714567859555E-2</v>
      </c>
      <c r="R121" s="19">
        <f t="shared" si="5"/>
        <v>9.3756396983041279E-2</v>
      </c>
      <c r="S121" s="19">
        <f t="shared" si="5"/>
        <v>0.21107344238612069</v>
      </c>
      <c r="T121" s="19">
        <f t="shared" si="6"/>
        <v>6.5358977613249422E-2</v>
      </c>
      <c r="U121" s="19">
        <f t="shared" si="7"/>
        <v>9.8066706931018988E-2</v>
      </c>
      <c r="V121" s="19">
        <f t="shared" si="8"/>
        <v>0.14067510603134523</v>
      </c>
    </row>
    <row r="122" spans="1:22" x14ac:dyDescent="0.25">
      <c r="A122" s="26">
        <f>Wellpath!E122</f>
        <v>3430</v>
      </c>
      <c r="B122" s="22">
        <v>0</v>
      </c>
      <c r="C122" s="22">
        <f>-SIN(Wellpath!$L122) / GField</f>
        <v>-0.10197162129779283</v>
      </c>
      <c r="D122" s="22">
        <f>TAN(Dip) * SIN(Wellpath!$L122) * SIN(Wellpath!$O122) / GField</f>
        <v>0.28016472694086381</v>
      </c>
      <c r="E122" s="20">
        <f>Model!$W$9*((drdp!B122+drdp!K122)*ABZ!$B122+(drdp!E122+drdp!N122)*ABZ!$C122+(drdp!H122+drdp!Q122)*ABZ!$D122)</f>
        <v>1.6379047388394432E-2</v>
      </c>
      <c r="F122" s="20">
        <f>Model!$W$9*((drdp!C122+drdp!L122)*ABZ!$B122+(drdp!F122+drdp!O122)*ABZ!$C122+(drdp!I122+drdp!R122)*ABZ!$D122)</f>
        <v>3.7814010429184997E-3</v>
      </c>
      <c r="G122" s="20">
        <f>Model!$W$9*((drdp!D122+drdp!M122)*ABZ!$B122+(drdp!G122+drdp!P122)*ABZ!$C122+(drdp!J122+drdp!S122)*ABZ!$D122)</f>
        <v>6.1182972778675701E-3</v>
      </c>
      <c r="H122" s="18">
        <f>Model!$W$9*((drdp!B122)*ABZ!$B122+(drdp!E122)*ABZ!$C122+(drdp!H122)*ABZ!$D122)</f>
        <v>5.459682462798144E-3</v>
      </c>
      <c r="I122" s="18">
        <f>Model!$W$9*((drdp!C122)*ABZ!$B122+(drdp!F122)*ABZ!$C122+(drdp!I122)*ABZ!$D122)</f>
        <v>1.2604670143061666E-3</v>
      </c>
      <c r="J122" s="18">
        <f>Model!$W$9*((drdp!D122)*ABZ!$B122+(drdp!G122)*ABZ!$C122+(drdp!J122)*ABZ!$D122)</f>
        <v>2.0394324259558564E-3</v>
      </c>
      <c r="K122" s="21">
        <f>SUM(E$3:E121)+H122</f>
        <v>0.22437360959611008</v>
      </c>
      <c r="L122" s="21">
        <f>SUM(F$3:F121)+I122</f>
        <v>0.30871759792788028</v>
      </c>
      <c r="M122" s="21">
        <f>SUM(G$3:G121)+J122</f>
        <v>0.46350616311151743</v>
      </c>
      <c r="N122" s="21"/>
      <c r="O122" s="21"/>
      <c r="P122" s="21"/>
      <c r="Q122" s="19">
        <f t="shared" si="5"/>
        <v>5.0343516683187622E-2</v>
      </c>
      <c r="R122" s="19">
        <f t="shared" si="5"/>
        <v>9.5306555270360346E-2</v>
      </c>
      <c r="S122" s="19">
        <f t="shared" si="5"/>
        <v>0.2148379632423606</v>
      </c>
      <c r="T122" s="19">
        <f t="shared" si="6"/>
        <v>6.9268081792919087E-2</v>
      </c>
      <c r="U122" s="19">
        <f t="shared" si="7"/>
        <v>0.10399855088737453</v>
      </c>
      <c r="V122" s="19">
        <f t="shared" si="8"/>
        <v>0.14309250930055595</v>
      </c>
    </row>
    <row r="123" spans="1:22" x14ac:dyDescent="0.25">
      <c r="A123" s="26">
        <f>Wellpath!E123</f>
        <v>3450</v>
      </c>
      <c r="B123" s="22">
        <v>0</v>
      </c>
      <c r="C123" s="22">
        <f>-SIN(Wellpath!$L123) / GField</f>
        <v>-0.1019063585349665</v>
      </c>
      <c r="D123" s="22">
        <f>TAN(Dip) * SIN(Wellpath!$L123) * SIN(Wellpath!$O123) / GField</f>
        <v>0.27863001844735313</v>
      </c>
      <c r="E123" s="20">
        <f>Model!$W$9*((drdp!B123+drdp!K123)*ABZ!$B123+(drdp!E123+drdp!N123)*ABZ!$C123+(drdp!H123+drdp!Q123)*ABZ!$D123)</f>
        <v>2.7662446566035687E-2</v>
      </c>
      <c r="F123" s="20">
        <f>Model!$W$9*((drdp!C123+drdp!L123)*ABZ!$B123+(drdp!F123+drdp!O123)*ABZ!$C123+(drdp!I123+drdp!R123)*ABZ!$D123)</f>
        <v>3.2055245811504996E-3</v>
      </c>
      <c r="G123" s="20">
        <f>Model!$W$9*((drdp!D123+drdp!M123)*ABZ!$B123+(drdp!G123+drdp!P123)*ABZ!$C123+(drdp!J123+drdp!S123)*ABZ!$D123)</f>
        <v>1.0184113754090052E-2</v>
      </c>
      <c r="H123" s="18">
        <f>Model!$W$9*((drdp!B123)*ABZ!$B123+(drdp!E123)*ABZ!$C123+(drdp!H123)*ABZ!$D123)</f>
        <v>1.1064978626414276E-2</v>
      </c>
      <c r="I123" s="18">
        <f>Model!$W$9*((drdp!C123)*ABZ!$B123+(drdp!F123)*ABZ!$C123+(drdp!I123)*ABZ!$D123)</f>
        <v>1.2822098324602E-3</v>
      </c>
      <c r="J123" s="18">
        <f>Model!$W$9*((drdp!D123)*ABZ!$B123+(drdp!G123)*ABZ!$C123+(drdp!J123)*ABZ!$D123)</f>
        <v>4.0736455016360208E-3</v>
      </c>
      <c r="K123" s="21">
        <f>SUM(E$3:E122)+H123</f>
        <v>0.24635795314812065</v>
      </c>
      <c r="L123" s="21">
        <f>SUM(F$3:F122)+I123</f>
        <v>0.31252074178895284</v>
      </c>
      <c r="M123" s="21">
        <f>SUM(G$3:G122)+J123</f>
        <v>0.47165867346506518</v>
      </c>
      <c r="N123" s="21"/>
      <c r="O123" s="21"/>
      <c r="P123" s="21"/>
      <c r="Q123" s="19">
        <f t="shared" si="5"/>
        <v>6.0692241079331605E-2</v>
      </c>
      <c r="R123" s="19">
        <f t="shared" si="5"/>
        <v>9.7669214048317327E-2</v>
      </c>
      <c r="S123" s="19">
        <f t="shared" si="5"/>
        <v>0.22246190425482498</v>
      </c>
      <c r="T123" s="19">
        <f t="shared" si="6"/>
        <v>7.6991970263458748E-2</v>
      </c>
      <c r="U123" s="19">
        <f t="shared" si="7"/>
        <v>0.11619686537941126</v>
      </c>
      <c r="V123" s="19">
        <f t="shared" si="8"/>
        <v>0.14740311850249566</v>
      </c>
    </row>
    <row r="124" spans="1:22" x14ac:dyDescent="0.25">
      <c r="A124" s="26">
        <f>Wellpath!E124</f>
        <v>3480</v>
      </c>
      <c r="B124" s="22">
        <v>0</v>
      </c>
      <c r="C124" s="22">
        <f>-SIN(Wellpath!$L124) / GField</f>
        <v>-0.10157108030685091</v>
      </c>
      <c r="D124" s="22">
        <f>TAN(Dip) * SIN(Wellpath!$L124) * SIN(Wellpath!$O124) / GField</f>
        <v>0.27062097260132101</v>
      </c>
      <c r="E124" s="20">
        <f>Model!$W$9*((drdp!B124+drdp!K124)*ABZ!$B124+(drdp!E124+drdp!N124)*ABZ!$C124+(drdp!H124+drdp!Q124)*ABZ!$D124)</f>
        <v>3.2319383322989073E-2</v>
      </c>
      <c r="F124" s="20">
        <f>Model!$W$9*((drdp!C124+drdp!L124)*ABZ!$B124+(drdp!F124+drdp!O124)*ABZ!$C124+(drdp!I124+drdp!R124)*ABZ!$D124)</f>
        <v>-1.7169555428807417E-3</v>
      </c>
      <c r="G124" s="20">
        <f>Model!$W$9*((drdp!D124+drdp!M124)*ABZ!$B124+(drdp!G124+drdp!P124)*ABZ!$C124+(drdp!J124+drdp!S124)*ABZ!$D124)</f>
        <v>1.2140653515243141E-2</v>
      </c>
      <c r="H124" s="18">
        <f>Model!$W$9*((drdp!B124)*ABZ!$B124+(drdp!E124)*ABZ!$C124+(drdp!H124)*ABZ!$D124)</f>
        <v>1.6159691661494537E-2</v>
      </c>
      <c r="I124" s="18">
        <f>Model!$W$9*((drdp!C124)*ABZ!$B124+(drdp!F124)*ABZ!$C124+(drdp!I124)*ABZ!$D124)</f>
        <v>-8.5847777144037085E-4</v>
      </c>
      <c r="J124" s="18">
        <f>Model!$W$9*((drdp!D124)*ABZ!$B124+(drdp!G124)*ABZ!$C124+(drdp!J124)*ABZ!$D124)</f>
        <v>6.0703267576215705E-3</v>
      </c>
      <c r="K124" s="21">
        <f>SUM(E$3:E123)+H124</f>
        <v>0.27911511274923662</v>
      </c>
      <c r="L124" s="21">
        <f>SUM(F$3:F123)+I124</f>
        <v>0.31358557876620274</v>
      </c>
      <c r="M124" s="21">
        <f>SUM(G$3:G123)+J124</f>
        <v>0.48383946847514081</v>
      </c>
      <c r="N124" s="21"/>
      <c r="O124" s="21"/>
      <c r="P124" s="21"/>
      <c r="Q124" s="19">
        <f t="shared" si="5"/>
        <v>7.7905246165019065E-2</v>
      </c>
      <c r="R124" s="19">
        <f t="shared" si="5"/>
        <v>9.833591521013435E-2</v>
      </c>
      <c r="S124" s="19">
        <f t="shared" si="5"/>
        <v>0.23410063125430677</v>
      </c>
      <c r="T124" s="19">
        <f t="shared" si="6"/>
        <v>8.7526474173863292E-2</v>
      </c>
      <c r="U124" s="19">
        <f t="shared" si="7"/>
        <v>0.13504690779596965</v>
      </c>
      <c r="V124" s="19">
        <f t="shared" si="8"/>
        <v>0.15172507975170893</v>
      </c>
    </row>
    <row r="125" spans="1:22" x14ac:dyDescent="0.25">
      <c r="A125" s="26">
        <f>Wellpath!E125</f>
        <v>3510</v>
      </c>
      <c r="B125" s="22">
        <v>0</v>
      </c>
      <c r="C125" s="22">
        <f>-SIN(Wellpath!$L125) / GField</f>
        <v>-0.10097924048901209</v>
      </c>
      <c r="D125" s="22">
        <f>TAN(Dip) * SIN(Wellpath!$L125) * SIN(Wellpath!$O125) / GField</f>
        <v>0.25594729135828792</v>
      </c>
      <c r="E125" s="20">
        <f>Model!$W$9*((drdp!B125+drdp!K125)*ABZ!$B125+(drdp!E125+drdp!N125)*ABZ!$C125+(drdp!H125+drdp!Q125)*ABZ!$D125)</f>
        <v>2.9695800106693267E-2</v>
      </c>
      <c r="F125" s="20">
        <f>Model!$W$9*((drdp!C125+drdp!L125)*ABZ!$B125+(drdp!F125+drdp!O125)*ABZ!$C125+(drdp!I125+drdp!R125)*ABZ!$D125)</f>
        <v>-6.7868871615321636E-3</v>
      </c>
      <c r="G125" s="20">
        <f>Model!$W$9*((drdp!D125+drdp!M125)*ABZ!$B125+(drdp!G125+drdp!P125)*ABZ!$C125+(drdp!J125+drdp!S125)*ABZ!$D125)</f>
        <v>1.1999582095445351E-2</v>
      </c>
      <c r="H125" s="18">
        <f>Model!$W$9*((drdp!B125)*ABZ!$B125+(drdp!E125)*ABZ!$C125+(drdp!H125)*ABZ!$D125)</f>
        <v>1.4847900053346633E-2</v>
      </c>
      <c r="I125" s="18">
        <f>Model!$W$9*((drdp!C125)*ABZ!$B125+(drdp!F125)*ABZ!$C125+(drdp!I125)*ABZ!$D125)</f>
        <v>-3.3934435807660818E-3</v>
      </c>
      <c r="J125" s="18">
        <f>Model!$W$9*((drdp!D125)*ABZ!$B125+(drdp!G125)*ABZ!$C125+(drdp!J125)*ABZ!$D125)</f>
        <v>5.9997910477226756E-3</v>
      </c>
      <c r="K125" s="21">
        <f>SUM(E$3:E124)+H125</f>
        <v>0.31012270446407775</v>
      </c>
      <c r="L125" s="21">
        <f>SUM(F$3:F124)+I125</f>
        <v>0.30933365741399627</v>
      </c>
      <c r="M125" s="21">
        <f>SUM(G$3:G124)+J125</f>
        <v>0.49590958628048504</v>
      </c>
      <c r="N125" s="21"/>
      <c r="O125" s="21"/>
      <c r="P125" s="21"/>
      <c r="Q125" s="19">
        <f t="shared" si="5"/>
        <v>9.6176091824113713E-2</v>
      </c>
      <c r="R125" s="19">
        <f t="shared" si="5"/>
        <v>9.5687311609119613E-2</v>
      </c>
      <c r="S125" s="19">
        <f t="shared" si="5"/>
        <v>0.24592631776488183</v>
      </c>
      <c r="T125" s="19">
        <f t="shared" si="6"/>
        <v>9.593139041899304E-2</v>
      </c>
      <c r="U125" s="19">
        <f t="shared" si="7"/>
        <v>0.15379282206696593</v>
      </c>
      <c r="V125" s="19">
        <f t="shared" si="8"/>
        <v>0.15340152607080418</v>
      </c>
    </row>
    <row r="126" spans="1:22" x14ac:dyDescent="0.25">
      <c r="A126" s="26">
        <f>Wellpath!E126</f>
        <v>3540</v>
      </c>
      <c r="B126" s="22">
        <v>0</v>
      </c>
      <c r="C126" s="22">
        <f>-SIN(Wellpath!$L126) / GField</f>
        <v>-0.10018537801873156</v>
      </c>
      <c r="D126" s="22">
        <f>TAN(Dip) * SIN(Wellpath!$L126) * SIN(Wellpath!$O126) / GField</f>
        <v>0.23497091278275206</v>
      </c>
      <c r="E126" s="20">
        <f>Model!$W$9*((drdp!B126+drdp!K126)*ABZ!$B126+(drdp!E126+drdp!N126)*ABZ!$C126+(drdp!H126+drdp!Q126)*ABZ!$D126)</f>
        <v>2.5581046850933747E-2</v>
      </c>
      <c r="F126" s="20">
        <f>Model!$W$9*((drdp!C126+drdp!L126)*ABZ!$B126+(drdp!F126+drdp!O126)*ABZ!$C126+(drdp!I126+drdp!R126)*ABZ!$D126)</f>
        <v>-1.0865670400544661E-2</v>
      </c>
      <c r="G126" s="20">
        <f>Model!$W$9*((drdp!D126+drdp!M126)*ABZ!$B126+(drdp!G126+drdp!P126)*ABZ!$C126+(drdp!J126+drdp!S126)*ABZ!$D126)</f>
        <v>1.1811650937012291E-2</v>
      </c>
      <c r="H126" s="18">
        <f>Model!$W$9*((drdp!B126)*ABZ!$B126+(drdp!E126)*ABZ!$C126+(drdp!H126)*ABZ!$D126)</f>
        <v>1.2790523425466873E-2</v>
      </c>
      <c r="I126" s="18">
        <f>Model!$W$9*((drdp!C126)*ABZ!$B126+(drdp!F126)*ABZ!$C126+(drdp!I126)*ABZ!$D126)</f>
        <v>-5.4328352002723304E-3</v>
      </c>
      <c r="J126" s="18">
        <f>Model!$W$9*((drdp!D126)*ABZ!$B126+(drdp!G126)*ABZ!$C126+(drdp!J126)*ABZ!$D126)</f>
        <v>5.9058254685061453E-3</v>
      </c>
      <c r="K126" s="21">
        <f>SUM(E$3:E125)+H126</f>
        <v>0.33776112794289126</v>
      </c>
      <c r="L126" s="21">
        <f>SUM(F$3:F125)+I126</f>
        <v>0.3005073786329579</v>
      </c>
      <c r="M126" s="21">
        <f>SUM(G$3:G125)+J126</f>
        <v>0.50781520279671388</v>
      </c>
      <c r="N126" s="21"/>
      <c r="O126" s="21"/>
      <c r="P126" s="21"/>
      <c r="Q126" s="19">
        <f t="shared" si="5"/>
        <v>0.11408257954925416</v>
      </c>
      <c r="R126" s="19">
        <f t="shared" si="5"/>
        <v>9.0304684612851918E-2</v>
      </c>
      <c r="S126" s="19">
        <f t="shared" si="5"/>
        <v>0.25787628019146763</v>
      </c>
      <c r="T126" s="19">
        <f t="shared" si="6"/>
        <v>0.10149971116222936</v>
      </c>
      <c r="U126" s="19">
        <f t="shared" si="7"/>
        <v>0.17152023568316616</v>
      </c>
      <c r="V126" s="19">
        <f t="shared" si="8"/>
        <v>0.1526022154224044</v>
      </c>
    </row>
    <row r="127" spans="1:22" x14ac:dyDescent="0.25">
      <c r="A127" s="26">
        <f>Wellpath!E127</f>
        <v>3570</v>
      </c>
      <c r="B127" s="22">
        <v>0</v>
      </c>
      <c r="C127" s="22">
        <f>-SIN(Wellpath!$L127) / GField</f>
        <v>-9.9265213420132031E-2</v>
      </c>
      <c r="D127" s="22">
        <f>TAN(Dip) * SIN(Wellpath!$L127) * SIN(Wellpath!$O127) / GField</f>
        <v>0.20821707521432822</v>
      </c>
      <c r="E127" s="20">
        <f>Model!$W$9*((drdp!B127+drdp!K127)*ABZ!$B127+(drdp!E127+drdp!N127)*ABZ!$C127+(drdp!H127+drdp!Q127)*ABZ!$D127)</f>
        <v>2.0379974881550442E-2</v>
      </c>
      <c r="F127" s="20">
        <f>Model!$W$9*((drdp!C127+drdp!L127)*ABZ!$B127+(drdp!F127+drdp!O127)*ABZ!$C127+(drdp!I127+drdp!R127)*ABZ!$D127)</f>
        <v>-1.3553300004371244E-2</v>
      </c>
      <c r="G127" s="20">
        <f>Model!$W$9*((drdp!D127+drdp!M127)*ABZ!$B127+(drdp!G127+drdp!P127)*ABZ!$C127+(drdp!J127+drdp!S127)*ABZ!$D127)</f>
        <v>1.1595676291036052E-2</v>
      </c>
      <c r="H127" s="18">
        <f>Model!$W$9*((drdp!B127)*ABZ!$B127+(drdp!E127)*ABZ!$C127+(drdp!H127)*ABZ!$D127)</f>
        <v>1.0189987440775221E-2</v>
      </c>
      <c r="I127" s="18">
        <f>Model!$W$9*((drdp!C127)*ABZ!$B127+(drdp!F127)*ABZ!$C127+(drdp!I127)*ABZ!$D127)</f>
        <v>-6.7766500021856219E-3</v>
      </c>
      <c r="J127" s="18">
        <f>Model!$W$9*((drdp!D127)*ABZ!$B127+(drdp!G127)*ABZ!$C127+(drdp!J127)*ABZ!$D127)</f>
        <v>5.7978381455180261E-3</v>
      </c>
      <c r="K127" s="21">
        <f>SUM(E$3:E126)+H127</f>
        <v>0.36074163880913335</v>
      </c>
      <c r="L127" s="21">
        <f>SUM(F$3:F126)+I127</f>
        <v>0.28829789343049994</v>
      </c>
      <c r="M127" s="21">
        <f>SUM(G$3:G126)+J127</f>
        <v>0.51951886641073808</v>
      </c>
      <c r="N127" s="21"/>
      <c r="O127" s="21"/>
      <c r="P127" s="21"/>
      <c r="Q127" s="19">
        <f t="shared" si="5"/>
        <v>0.13013452997069921</v>
      </c>
      <c r="R127" s="19">
        <f t="shared" si="5"/>
        <v>8.31156753564639E-2</v>
      </c>
      <c r="S127" s="19">
        <f t="shared" si="5"/>
        <v>0.26989985255669829</v>
      </c>
      <c r="T127" s="19">
        <f t="shared" si="6"/>
        <v>0.10400105454133943</v>
      </c>
      <c r="U127" s="19">
        <f t="shared" si="7"/>
        <v>0.18741208726127287</v>
      </c>
      <c r="V127" s="19">
        <f t="shared" si="8"/>
        <v>0.14977619478361709</v>
      </c>
    </row>
    <row r="128" spans="1:22" x14ac:dyDescent="0.25">
      <c r="A128" s="26">
        <f>Wellpath!E128</f>
        <v>3600</v>
      </c>
      <c r="B128" s="22">
        <v>0</v>
      </c>
      <c r="C128" s="22">
        <f>-SIN(Wellpath!$L128) / GField</f>
        <v>-9.8305643748307858E-2</v>
      </c>
      <c r="D128" s="22">
        <f>TAN(Dip) * SIN(Wellpath!$L128) * SIN(Wellpath!$O128) / GField</f>
        <v>0.17630553720472936</v>
      </c>
      <c r="E128" s="20">
        <f>Model!$W$9*((drdp!B128+drdp!K128)*ABZ!$B128+(drdp!E128+drdp!N128)*ABZ!$C128+(drdp!H128+drdp!Q128)*ABZ!$D128)</f>
        <v>1.4594736714677764E-2</v>
      </c>
      <c r="F128" s="20">
        <f>Model!$W$9*((drdp!C128+drdp!L128)*ABZ!$B128+(drdp!F128+drdp!O128)*ABZ!$C128+(drdp!I128+drdp!R128)*ABZ!$D128)</f>
        <v>-1.4588321775289648E-2</v>
      </c>
      <c r="G128" s="20">
        <f>Model!$W$9*((drdp!D128+drdp!M128)*ABZ!$B128+(drdp!G128+drdp!P128)*ABZ!$C128+(drdp!J128+drdp!S128)*ABZ!$D128)</f>
        <v>1.1372575392771634E-2</v>
      </c>
      <c r="H128" s="18">
        <f>Model!$W$9*((drdp!B128)*ABZ!$B128+(drdp!E128)*ABZ!$C128+(drdp!H128)*ABZ!$D128)</f>
        <v>7.2973683573388818E-3</v>
      </c>
      <c r="I128" s="18">
        <f>Model!$W$9*((drdp!C128)*ABZ!$B128+(drdp!F128)*ABZ!$C128+(drdp!I128)*ABZ!$D128)</f>
        <v>-7.294160887644824E-3</v>
      </c>
      <c r="J128" s="18">
        <f>Model!$W$9*((drdp!D128)*ABZ!$B128+(drdp!G128)*ABZ!$C128+(drdp!J128)*ABZ!$D128)</f>
        <v>5.686287696385817E-3</v>
      </c>
      <c r="K128" s="21">
        <f>SUM(E$3:E127)+H128</f>
        <v>0.37822899460724752</v>
      </c>
      <c r="L128" s="21">
        <f>SUM(F$3:F127)+I128</f>
        <v>0.27422708254066946</v>
      </c>
      <c r="M128" s="21">
        <f>SUM(G$3:G127)+J128</f>
        <v>0.53100299225264191</v>
      </c>
      <c r="N128" s="21"/>
      <c r="O128" s="21"/>
      <c r="P128" s="21"/>
      <c r="Q128" s="19">
        <f t="shared" si="5"/>
        <v>0.14305717236160928</v>
      </c>
      <c r="R128" s="19">
        <f t="shared" si="5"/>
        <v>7.5200492798767143E-2</v>
      </c>
      <c r="S128" s="19">
        <f t="shared" si="5"/>
        <v>0.28196417778125926</v>
      </c>
      <c r="T128" s="19">
        <f t="shared" si="6"/>
        <v>0.1037206337234361</v>
      </c>
      <c r="U128" s="19">
        <f t="shared" si="7"/>
        <v>0.2008407278931568</v>
      </c>
      <c r="V128" s="19">
        <f t="shared" si="8"/>
        <v>0.1456154013858077</v>
      </c>
    </row>
    <row r="129" spans="1:22" x14ac:dyDescent="0.25">
      <c r="A129" s="26">
        <f>Wellpath!E129</f>
        <v>3630</v>
      </c>
      <c r="B129" s="22">
        <v>0</v>
      </c>
      <c r="C129" s="22">
        <f>-SIN(Wellpath!$L129) / GField</f>
        <v>-9.7395481516011115E-2</v>
      </c>
      <c r="D129" s="22">
        <f>TAN(Dip) * SIN(Wellpath!$L129) * SIN(Wellpath!$O129) / GField</f>
        <v>0.14009502158904052</v>
      </c>
      <c r="E129" s="20">
        <f>Model!$W$9*((drdp!B129+drdp!K129)*ABZ!$B129+(drdp!E129+drdp!N129)*ABZ!$C129+(drdp!H129+drdp!Q129)*ABZ!$D129)</f>
        <v>8.8022082828101891E-3</v>
      </c>
      <c r="F129" s="20">
        <f>Model!$W$9*((drdp!C129+drdp!L129)*ABZ!$B129+(drdp!F129+drdp!O129)*ABZ!$C129+(drdp!I129+drdp!R129)*ABZ!$D129)</f>
        <v>-1.3868385516869336E-2</v>
      </c>
      <c r="G129" s="20">
        <f>Model!$W$9*((drdp!D129+drdp!M129)*ABZ!$B129+(drdp!G129+drdp!P129)*ABZ!$C129+(drdp!J129+drdp!S129)*ABZ!$D129)</f>
        <v>1.1162964400105288E-2</v>
      </c>
      <c r="H129" s="18">
        <f>Model!$W$9*((drdp!B129)*ABZ!$B129+(drdp!E129)*ABZ!$C129+(drdp!H129)*ABZ!$D129)</f>
        <v>4.4011041414050945E-3</v>
      </c>
      <c r="I129" s="18">
        <f>Model!$W$9*((drdp!C129)*ABZ!$B129+(drdp!F129)*ABZ!$C129+(drdp!I129)*ABZ!$D129)</f>
        <v>-6.934192758434668E-3</v>
      </c>
      <c r="J129" s="18">
        <f>Model!$W$9*((drdp!D129)*ABZ!$B129+(drdp!G129)*ABZ!$C129+(drdp!J129)*ABZ!$D129)</f>
        <v>5.5814822000526442E-3</v>
      </c>
      <c r="K129" s="21">
        <f>SUM(E$3:E128)+H129</f>
        <v>0.38992746710599147</v>
      </c>
      <c r="L129" s="21">
        <f>SUM(F$3:F128)+I129</f>
        <v>0.25999872889459003</v>
      </c>
      <c r="M129" s="21">
        <f>SUM(G$3:G128)+J129</f>
        <v>0.54227076214908032</v>
      </c>
      <c r="N129" s="21"/>
      <c r="O129" s="21"/>
      <c r="P129" s="21"/>
      <c r="Q129" s="19">
        <f t="shared" si="5"/>
        <v>0.15204342960369405</v>
      </c>
      <c r="R129" s="19">
        <f t="shared" si="5"/>
        <v>6.7599339026802527E-2</v>
      </c>
      <c r="S129" s="19">
        <f t="shared" si="5"/>
        <v>0.29405757948174444</v>
      </c>
      <c r="T129" s="19">
        <f t="shared" si="6"/>
        <v>0.10138064580864485</v>
      </c>
      <c r="U129" s="19">
        <f t="shared" si="7"/>
        <v>0.21144626477042644</v>
      </c>
      <c r="V129" s="19">
        <f t="shared" si="8"/>
        <v>0.14098970887546144</v>
      </c>
    </row>
    <row r="130" spans="1:22" x14ac:dyDescent="0.25">
      <c r="A130" s="26">
        <f>Wellpath!E130</f>
        <v>3660</v>
      </c>
      <c r="B130" s="22">
        <v>0</v>
      </c>
      <c r="C130" s="22">
        <f>-SIN(Wellpath!$L130) / GField</f>
        <v>-9.6634122199522887E-2</v>
      </c>
      <c r="D130" s="22">
        <f>TAN(Dip) * SIN(Wellpath!$L130) * SIN(Wellpath!$O130) / GField</f>
        <v>0.10040255565646576</v>
      </c>
      <c r="E130" s="20">
        <f>Model!$W$9*((drdp!B130+drdp!K130)*ABZ!$B130+(drdp!E130+drdp!N130)*ABZ!$C130+(drdp!H130+drdp!Q130)*ABZ!$D130)</f>
        <v>3.5600169669363722E-3</v>
      </c>
      <c r="F130" s="20">
        <f>Model!$W$9*((drdp!C130+drdp!L130)*ABZ!$B130+(drdp!F130+drdp!O130)*ABZ!$C130+(drdp!I130+drdp!R130)*ABZ!$D130)</f>
        <v>-1.14628938600364E-2</v>
      </c>
      <c r="G130" s="20">
        <f>Model!$W$9*((drdp!D130+drdp!M130)*ABZ!$B130+(drdp!G130+drdp!P130)*ABZ!$C130+(drdp!J130+drdp!S130)*ABZ!$D130)</f>
        <v>1.0989120448719721E-2</v>
      </c>
      <c r="H130" s="18">
        <f>Model!$W$9*((drdp!B130)*ABZ!$B130+(drdp!E130)*ABZ!$C130+(drdp!H130)*ABZ!$D130)</f>
        <v>1.7800084834681861E-3</v>
      </c>
      <c r="I130" s="18">
        <f>Model!$W$9*((drdp!C130)*ABZ!$B130+(drdp!F130)*ABZ!$C130+(drdp!I130)*ABZ!$D130)</f>
        <v>-5.7314469300181999E-3</v>
      </c>
      <c r="J130" s="18">
        <f>Model!$W$9*((drdp!D130)*ABZ!$B130+(drdp!G130)*ABZ!$C130+(drdp!J130)*ABZ!$D130)</f>
        <v>5.4945602243598604E-3</v>
      </c>
      <c r="K130" s="21">
        <f>SUM(E$3:E129)+H130</f>
        <v>0.39610857973086477</v>
      </c>
      <c r="L130" s="21">
        <f>SUM(F$3:F129)+I130</f>
        <v>0.24733308920613711</v>
      </c>
      <c r="M130" s="21">
        <f>SUM(G$3:G129)+J130</f>
        <v>0.55334680457349295</v>
      </c>
      <c r="N130" s="21"/>
      <c r="O130" s="21"/>
      <c r="P130" s="21"/>
      <c r="Q130" s="19">
        <f t="shared" si="5"/>
        <v>0.15690200693640285</v>
      </c>
      <c r="R130" s="19">
        <f t="shared" si="5"/>
        <v>6.1173657016250979E-2</v>
      </c>
      <c r="S130" s="19">
        <f t="shared" si="5"/>
        <v>0.30619268613169537</v>
      </c>
      <c r="T130" s="19">
        <f t="shared" si="6"/>
        <v>9.7970758685890252E-2</v>
      </c>
      <c r="U130" s="19">
        <f t="shared" si="7"/>
        <v>0.21918541685821868</v>
      </c>
      <c r="V130" s="19">
        <f t="shared" si="8"/>
        <v>0.13686097457750665</v>
      </c>
    </row>
    <row r="131" spans="1:22" x14ac:dyDescent="0.25">
      <c r="A131" s="26">
        <f>Wellpath!E131</f>
        <v>3690</v>
      </c>
      <c r="B131" s="22">
        <v>0</v>
      </c>
      <c r="C131" s="22">
        <f>-SIN(Wellpath!$L131) / GField</f>
        <v>-9.6098894142722352E-2</v>
      </c>
      <c r="D131" s="22">
        <f>TAN(Dip) * SIN(Wellpath!$L131) * SIN(Wellpath!$O131) / GField</f>
        <v>5.8270642621258341E-2</v>
      </c>
      <c r="E131" s="20">
        <f>Model!$W$9*((drdp!B131+drdp!K131)*ABZ!$B131+(drdp!E131+drdp!N131)*ABZ!$C131+(drdp!H131+drdp!Q131)*ABZ!$D131)</f>
        <v>-6.1110369768546267E-4</v>
      </c>
      <c r="F131" s="20">
        <f>Model!$W$9*((drdp!C131+drdp!L131)*ABZ!$B131+(drdp!F131+drdp!O131)*ABZ!$C131+(drdp!I131+drdp!R131)*ABZ!$D131)</f>
        <v>-7.6110496463538896E-3</v>
      </c>
      <c r="G131" s="20">
        <f>Model!$W$9*((drdp!D131+drdp!M131)*ABZ!$B131+(drdp!G131+drdp!P131)*ABZ!$C131+(drdp!J131+drdp!S131)*ABZ!$D131)</f>
        <v>1.0867726535583542E-2</v>
      </c>
      <c r="H131" s="18">
        <f>Model!$W$9*((drdp!B131)*ABZ!$B131+(drdp!E131)*ABZ!$C131+(drdp!H131)*ABZ!$D131)</f>
        <v>-3.0555184884273134E-4</v>
      </c>
      <c r="I131" s="18">
        <f>Model!$W$9*((drdp!C131)*ABZ!$B131+(drdp!F131)*ABZ!$C131+(drdp!I131)*ABZ!$D131)</f>
        <v>-3.8055248231769448E-3</v>
      </c>
      <c r="J131" s="18">
        <f>Model!$W$9*((drdp!D131)*ABZ!$B131+(drdp!G131)*ABZ!$C131+(drdp!J131)*ABZ!$D131)</f>
        <v>5.4338632677917711E-3</v>
      </c>
      <c r="K131" s="21">
        <f>SUM(E$3:E130)+H131</f>
        <v>0.39758303636549019</v>
      </c>
      <c r="L131" s="21">
        <f>SUM(F$3:F130)+I131</f>
        <v>0.23779611745294196</v>
      </c>
      <c r="M131" s="21">
        <f>SUM(G$3:G130)+J131</f>
        <v>0.56427522806564445</v>
      </c>
      <c r="N131" s="21"/>
      <c r="O131" s="21"/>
      <c r="P131" s="21"/>
      <c r="Q131" s="19">
        <f t="shared" si="5"/>
        <v>0.15807227080560271</v>
      </c>
      <c r="R131" s="19">
        <f t="shared" si="5"/>
        <v>5.654699347569337E-2</v>
      </c>
      <c r="S131" s="19">
        <f t="shared" si="5"/>
        <v>0.31840653300853505</v>
      </c>
      <c r="T131" s="19">
        <f t="shared" si="6"/>
        <v>9.4543702412865402E-2</v>
      </c>
      <c r="U131" s="19">
        <f t="shared" si="7"/>
        <v>0.2243462585201684</v>
      </c>
      <c r="V131" s="19">
        <f t="shared" si="8"/>
        <v>0.1341824584088836</v>
      </c>
    </row>
    <row r="132" spans="1:22" x14ac:dyDescent="0.25">
      <c r="A132" s="26">
        <f>Wellpath!E132</f>
        <v>3720</v>
      </c>
      <c r="B132" s="22">
        <v>0</v>
      </c>
      <c r="C132" s="22">
        <f>-SIN(Wellpath!$L132) / GField</f>
        <v>-9.5840228140595438E-2</v>
      </c>
      <c r="D132" s="22">
        <f>TAN(Dip) * SIN(Wellpath!$L132) * SIN(Wellpath!$O132) / GField</f>
        <v>1.4652968832593434E-2</v>
      </c>
      <c r="E132" s="20">
        <f>Model!$W$9*((drdp!B132+drdp!K132)*ABZ!$B132+(drdp!E132+drdp!N132)*ABZ!$C132+(drdp!H132+drdp!Q132)*ABZ!$D132)</f>
        <v>-2.2075294343470312E-3</v>
      </c>
      <c r="F132" s="20">
        <f>Model!$W$9*((drdp!C132+drdp!L132)*ABZ!$B132+(drdp!F132+drdp!O132)*ABZ!$C132+(drdp!I132+drdp!R132)*ABZ!$D132)</f>
        <v>-1.7881787313767338E-3</v>
      </c>
      <c r="G132" s="20">
        <f>Model!$W$9*((drdp!D132+drdp!M132)*ABZ!$B132+(drdp!G132+drdp!P132)*ABZ!$C132+(drdp!J132+drdp!S132)*ABZ!$D132)</f>
        <v>7.2062004805960251E-3</v>
      </c>
      <c r="H132" s="18">
        <f>Model!$W$9*((drdp!B132)*ABZ!$B132+(drdp!E132)*ABZ!$C132+(drdp!H132)*ABZ!$D132)</f>
        <v>-1.6556470757602738E-3</v>
      </c>
      <c r="I132" s="18">
        <f>Model!$W$9*((drdp!C132)*ABZ!$B132+(drdp!F132)*ABZ!$C132+(drdp!I132)*ABZ!$D132)</f>
        <v>-1.3411340485325503E-3</v>
      </c>
      <c r="J132" s="18">
        <f>Model!$W$9*((drdp!D132)*ABZ!$B132+(drdp!G132)*ABZ!$C132+(drdp!J132)*ABZ!$D132)</f>
        <v>5.4046503604470181E-3</v>
      </c>
      <c r="K132" s="21">
        <f>SUM(E$3:E131)+H132</f>
        <v>0.39562183744088719</v>
      </c>
      <c r="L132" s="21">
        <f>SUM(F$3:F131)+I132</f>
        <v>0.23264945858123245</v>
      </c>
      <c r="M132" s="21">
        <f>SUM(G$3:G131)+J132</f>
        <v>0.5751137416938833</v>
      </c>
      <c r="N132" s="21"/>
      <c r="O132" s="21"/>
      <c r="P132" s="21"/>
      <c r="Q132" s="19">
        <f t="shared" ref="Q132:S133" si="9">K132^2</f>
        <v>0.15651663826010376</v>
      </c>
      <c r="R132" s="19">
        <f t="shared" si="9"/>
        <v>5.4125770578140595E-2</v>
      </c>
      <c r="S132" s="19">
        <f t="shared" si="9"/>
        <v>0.33075581588513869</v>
      </c>
      <c r="T132" s="19">
        <f t="shared" ref="T132:T133" si="10">K132*L132</f>
        <v>9.2041206283534766E-2</v>
      </c>
      <c r="U132" s="19">
        <f t="shared" ref="U132:U133" si="11">K132*M132</f>
        <v>0.22752755522643789</v>
      </c>
      <c r="V132" s="19">
        <f t="shared" ref="V132:V133" si="12">L132*M132</f>
        <v>0.13379990062770872</v>
      </c>
    </row>
    <row r="133" spans="1:22" x14ac:dyDescent="0.25">
      <c r="A133" s="26">
        <f>Wellpath!E133</f>
        <v>3730</v>
      </c>
      <c r="B133" s="22">
        <v>0</v>
      </c>
      <c r="C133" s="22">
        <f>-SIN(Wellpath!$L133) / GField</f>
        <v>-9.5821980063111101E-2</v>
      </c>
      <c r="D133" s="22">
        <f>TAN(Dip) * SIN(Wellpath!$L133) * SIN(Wellpath!$O133) / GField</f>
        <v>-3.2254327351050178E-17</v>
      </c>
      <c r="E133" s="20">
        <f>Model!$W$9*((drdp!B133+drdp!K133)*ABZ!$B133+(drdp!E133+drdp!N133)*ABZ!$C133+(drdp!H133+drdp!Q133)*ABZ!$D133)</f>
        <v>-1.9159845764662347E-3</v>
      </c>
      <c r="F133" s="20">
        <f>Model!$W$9*((drdp!C133+drdp!L133)*ABZ!$B133+(drdp!F133+drdp!O133)*ABZ!$C133+(drdp!I133+drdp!R133)*ABZ!$D133)</f>
        <v>-4.4233989339323584E-4</v>
      </c>
      <c r="G133" s="20">
        <f>Model!$W$9*((drdp!D133+drdp!M133)*ABZ!$B133+(drdp!G133+drdp!P133)*ABZ!$C133+(drdp!J133+drdp!S133)*ABZ!$D133)</f>
        <v>5.4025924544639963E-3</v>
      </c>
      <c r="H133" s="18">
        <f>Model!$W$9*((drdp!B133)*ABZ!$B133+(drdp!E133)*ABZ!$C133+(drdp!H133)*ABZ!$D133)</f>
        <v>-6.3866152548874486E-4</v>
      </c>
      <c r="I133" s="18">
        <f>Model!$W$9*((drdp!C133)*ABZ!$B133+(drdp!F133)*ABZ!$C133+(drdp!I133)*ABZ!$D133)</f>
        <v>-1.4744663113107863E-4</v>
      </c>
      <c r="J133" s="18">
        <f>Model!$W$9*((drdp!D133)*ABZ!$B133+(drdp!G133)*ABZ!$C133+(drdp!J133)*ABZ!$D133)</f>
        <v>1.8008641514879989E-3</v>
      </c>
      <c r="K133" s="21">
        <f>SUM(E$3:E132)+H133</f>
        <v>0.39443129355681167</v>
      </c>
      <c r="L133" s="21">
        <f>SUM(F$3:F132)+I133</f>
        <v>0.23205496726725719</v>
      </c>
      <c r="M133" s="21">
        <f>SUM(G$3:G132)+J133</f>
        <v>0.57871615596552028</v>
      </c>
      <c r="N133" s="21"/>
      <c r="O133" s="21"/>
      <c r="P133" s="21"/>
      <c r="Q133" s="19">
        <f t="shared" si="9"/>
        <v>0.15557604533689975</v>
      </c>
      <c r="R133" s="19">
        <f t="shared" si="9"/>
        <v>5.3849507833407806E-2</v>
      </c>
      <c r="S133" s="19">
        <f t="shared" si="9"/>
        <v>0.33491238917550842</v>
      </c>
      <c r="T133" s="19">
        <f t="shared" si="10"/>
        <v>9.1529740915507848E-2</v>
      </c>
      <c r="U133" s="19">
        <f t="shared" si="11"/>
        <v>0.22826376199970574</v>
      </c>
      <c r="V133" s="19">
        <f t="shared" si="12"/>
        <v>0.13429395862961171</v>
      </c>
    </row>
    <row r="134" spans="1:22" x14ac:dyDescent="0.25">
      <c r="A134" s="26">
        <f>Wellpath!E134</f>
        <v>3750</v>
      </c>
      <c r="B134" s="22">
        <v>0</v>
      </c>
      <c r="C134" s="22">
        <f>-SIN(Wellpath!$L134) / GField</f>
        <v>-9.5821980063111101E-2</v>
      </c>
      <c r="D134" s="22">
        <f>TAN(Dip) * SIN(Wellpath!$L134) * SIN(Wellpath!$O134) / GField</f>
        <v>-3.2254327351050178E-17</v>
      </c>
      <c r="E134" s="20">
        <f>Model!$W$9*((drdp!B134+drdp!K134)*ABZ!$B134+(drdp!E134+drdp!N134)*ABZ!$C134+(drdp!H134+drdp!Q134)*ABZ!$D134)</f>
        <v>-3.1933076274437244E-3</v>
      </c>
      <c r="F134" s="20">
        <f>Model!$W$9*((drdp!C134+drdp!L134)*ABZ!$B134+(drdp!F134+drdp!O134)*ABZ!$C134+(drdp!I134+drdp!R134)*ABZ!$D134)</f>
        <v>-7.3723315565539299E-4</v>
      </c>
      <c r="G134" s="20">
        <f>Model!$W$9*((drdp!D134+drdp!M134)*ABZ!$B134+(drdp!G134+drdp!P134)*ABZ!$C134+(drdp!J134+drdp!S134)*ABZ!$D134)</f>
        <v>9.0043207574399941E-3</v>
      </c>
      <c r="H134" s="18">
        <f>Model!$W$9*((drdp!B134)*ABZ!$B134+(drdp!E134)*ABZ!$C134+(drdp!H134)*ABZ!$D134)</f>
        <v>-1.2773230509774897E-3</v>
      </c>
      <c r="I134" s="18">
        <f>Model!$W$9*((drdp!C134)*ABZ!$B134+(drdp!F134)*ABZ!$C134+(drdp!I134)*ABZ!$D134)</f>
        <v>-2.9489326226215726E-4</v>
      </c>
      <c r="J134" s="18">
        <f>Model!$W$9*((drdp!D134)*ABZ!$B134+(drdp!G134)*ABZ!$C134+(drdp!J134)*ABZ!$D134)</f>
        <v>3.6017283029759978E-3</v>
      </c>
      <c r="K134" s="21">
        <f>SUM(E$3:E133)+H134</f>
        <v>0.39187664745485667</v>
      </c>
      <c r="L134" s="21">
        <f>SUM(F$3:F133)+I134</f>
        <v>0.2314651807427329</v>
      </c>
      <c r="M134" s="21">
        <f>SUM(G$3:G133)+J134</f>
        <v>0.58591961257147229</v>
      </c>
      <c r="N134" s="21"/>
      <c r="O134" s="21"/>
      <c r="P134" s="21"/>
      <c r="Q134" s="19">
        <f t="shared" ref="Q134:Q197" si="13">K134^2</f>
        <v>0.15356730682045802</v>
      </c>
      <c r="R134" s="19">
        <f t="shared" ref="R134:R197" si="14">L134^2</f>
        <v>5.3576129896266006E-2</v>
      </c>
      <c r="S134" s="19">
        <f t="shared" ref="S134:S197" si="15">M134^2</f>
        <v>0.34330179239590419</v>
      </c>
      <c r="T134" s="19">
        <f t="shared" ref="T134:T197" si="16">K134*L134</f>
        <v>9.0705799031994619E-2</v>
      </c>
      <c r="U134" s="19">
        <f t="shared" ref="U134:U197" si="17">K134*M134</f>
        <v>0.22960821345255705</v>
      </c>
      <c r="V134" s="19">
        <f t="shared" ref="V134:V197" si="18">L134*M134</f>
        <v>0.13561998902456787</v>
      </c>
    </row>
    <row r="135" spans="1:22" x14ac:dyDescent="0.25">
      <c r="A135" s="26">
        <f>Wellpath!E135</f>
        <v>3780</v>
      </c>
      <c r="B135" s="22">
        <v>0</v>
      </c>
      <c r="C135" s="22">
        <f>-SIN(Wellpath!$L135) / GField</f>
        <v>-9.5821980063111101E-2</v>
      </c>
      <c r="D135" s="22">
        <f>TAN(Dip) * SIN(Wellpath!$L135) * SIN(Wellpath!$O135) / GField</f>
        <v>-3.2254327351050178E-17</v>
      </c>
      <c r="E135" s="20">
        <f>Model!$W$9*((drdp!B135+drdp!K135)*ABZ!$B135+(drdp!E135+drdp!N135)*ABZ!$C135+(drdp!H135+drdp!Q135)*ABZ!$D135)</f>
        <v>-3.8319691529324694E-3</v>
      </c>
      <c r="F135" s="20">
        <f>Model!$W$9*((drdp!C135+drdp!L135)*ABZ!$B135+(drdp!F135+drdp!O135)*ABZ!$C135+(drdp!I135+drdp!R135)*ABZ!$D135)</f>
        <v>-8.8467978678647167E-4</v>
      </c>
      <c r="G135" s="20">
        <f>Model!$W$9*((drdp!D135+drdp!M135)*ABZ!$B135+(drdp!G135+drdp!P135)*ABZ!$C135+(drdp!J135+drdp!S135)*ABZ!$D135)</f>
        <v>1.0805184908927993E-2</v>
      </c>
      <c r="H135" s="18">
        <f>Model!$W$9*((drdp!B135)*ABZ!$B135+(drdp!E135)*ABZ!$C135+(drdp!H135)*ABZ!$D135)</f>
        <v>-1.9159845764662347E-3</v>
      </c>
      <c r="I135" s="18">
        <f>Model!$W$9*((drdp!C135)*ABZ!$B135+(drdp!F135)*ABZ!$C135+(drdp!I135)*ABZ!$D135)</f>
        <v>-4.4233989339323584E-4</v>
      </c>
      <c r="J135" s="18">
        <f>Model!$W$9*((drdp!D135)*ABZ!$B135+(drdp!G135)*ABZ!$C135+(drdp!J135)*ABZ!$D135)</f>
        <v>5.4025924544639963E-3</v>
      </c>
      <c r="K135" s="21">
        <f>SUM(E$3:E134)+H135</f>
        <v>0.38804467830192418</v>
      </c>
      <c r="L135" s="21">
        <f>SUM(F$3:F134)+I135</f>
        <v>0.23058050095594643</v>
      </c>
      <c r="M135" s="21">
        <f>SUM(G$3:G134)+J135</f>
        <v>0.59672479748040019</v>
      </c>
      <c r="N135" s="21"/>
      <c r="O135" s="21"/>
      <c r="P135" s="21"/>
      <c r="Q135" s="19">
        <f t="shared" si="13"/>
        <v>0.15057867235844383</v>
      </c>
      <c r="R135" s="19">
        <f t="shared" si="14"/>
        <v>5.3167367421095214E-2</v>
      </c>
      <c r="S135" s="19">
        <f t="shared" si="15"/>
        <v>0.3560804839280246</v>
      </c>
      <c r="T135" s="19">
        <f t="shared" si="16"/>
        <v>8.9475536316146756E-2</v>
      </c>
      <c r="U135" s="19">
        <f t="shared" si="17"/>
        <v>0.23155588207306274</v>
      </c>
      <c r="V135" s="19">
        <f t="shared" si="18"/>
        <v>0.13759310273586636</v>
      </c>
    </row>
    <row r="136" spans="1:22" x14ac:dyDescent="0.25">
      <c r="A136" s="26">
        <f>Wellpath!E136</f>
        <v>3810</v>
      </c>
      <c r="B136" s="22">
        <v>0</v>
      </c>
      <c r="C136" s="22">
        <f>-SIN(Wellpath!$L136) / GField</f>
        <v>-9.5821980063111101E-2</v>
      </c>
      <c r="D136" s="22">
        <f>TAN(Dip) * SIN(Wellpath!$L136) * SIN(Wellpath!$O136) / GField</f>
        <v>-3.2254327351050178E-17</v>
      </c>
      <c r="E136" s="20">
        <f>Model!$W$9*((drdp!B136+drdp!K136)*ABZ!$B136+(drdp!E136+drdp!N136)*ABZ!$C136+(drdp!H136+drdp!Q136)*ABZ!$D136)</f>
        <v>-3.8319691529324694E-3</v>
      </c>
      <c r="F136" s="20">
        <f>Model!$W$9*((drdp!C136+drdp!L136)*ABZ!$B136+(drdp!F136+drdp!O136)*ABZ!$C136+(drdp!I136+drdp!R136)*ABZ!$D136)</f>
        <v>-8.8467978678647167E-4</v>
      </c>
      <c r="G136" s="20">
        <f>Model!$W$9*((drdp!D136+drdp!M136)*ABZ!$B136+(drdp!G136+drdp!P136)*ABZ!$C136+(drdp!J136+drdp!S136)*ABZ!$D136)</f>
        <v>1.0805184908927993E-2</v>
      </c>
      <c r="H136" s="18">
        <f>Model!$W$9*((drdp!B136)*ABZ!$B136+(drdp!E136)*ABZ!$C136+(drdp!H136)*ABZ!$D136)</f>
        <v>-1.9159845764662347E-3</v>
      </c>
      <c r="I136" s="18">
        <f>Model!$W$9*((drdp!C136)*ABZ!$B136+(drdp!F136)*ABZ!$C136+(drdp!I136)*ABZ!$D136)</f>
        <v>-4.4233989339323584E-4</v>
      </c>
      <c r="J136" s="18">
        <f>Model!$W$9*((drdp!D136)*ABZ!$B136+(drdp!G136)*ABZ!$C136+(drdp!J136)*ABZ!$D136)</f>
        <v>5.4025924544639963E-3</v>
      </c>
      <c r="K136" s="21">
        <f>SUM(E$3:E135)+H136</f>
        <v>0.38421270914899169</v>
      </c>
      <c r="L136" s="21">
        <f>SUM(F$3:F135)+I136</f>
        <v>0.22969582116915996</v>
      </c>
      <c r="M136" s="21">
        <f>SUM(G$3:G135)+J136</f>
        <v>0.6075299823893282</v>
      </c>
      <c r="N136" s="21"/>
      <c r="O136" s="21"/>
      <c r="P136" s="21"/>
      <c r="Q136" s="19">
        <f t="shared" si="13"/>
        <v>0.14761940587160768</v>
      </c>
      <c r="R136" s="19">
        <f t="shared" si="14"/>
        <v>5.2760170262574714E-2</v>
      </c>
      <c r="S136" s="19">
        <f t="shared" si="15"/>
        <v>0.36909267950197744</v>
      </c>
      <c r="T136" s="19">
        <f t="shared" si="16"/>
        <v>8.8252053731605259E-2</v>
      </c>
      <c r="U136" s="19">
        <f t="shared" si="17"/>
        <v>0.233420740423043</v>
      </c>
      <c r="V136" s="19">
        <f t="shared" si="18"/>
        <v>0.13954709818980204</v>
      </c>
    </row>
    <row r="137" spans="1:22" x14ac:dyDescent="0.25">
      <c r="A137" s="26">
        <f>Wellpath!E137</f>
        <v>3840</v>
      </c>
      <c r="B137" s="22">
        <v>0</v>
      </c>
      <c r="C137" s="22">
        <f>-SIN(Wellpath!$L137) / GField</f>
        <v>-9.5821980063111101E-2</v>
      </c>
      <c r="D137" s="22">
        <f>TAN(Dip) * SIN(Wellpath!$L137) * SIN(Wellpath!$O137) / GField</f>
        <v>-3.2254327351050178E-17</v>
      </c>
      <c r="E137" s="20">
        <f>Model!$W$9*((drdp!B137+drdp!K137)*ABZ!$B137+(drdp!E137+drdp!N137)*ABZ!$C137+(drdp!H137+drdp!Q137)*ABZ!$D137)</f>
        <v>-3.8319691529324694E-3</v>
      </c>
      <c r="F137" s="20">
        <f>Model!$W$9*((drdp!C137+drdp!L137)*ABZ!$B137+(drdp!F137+drdp!O137)*ABZ!$C137+(drdp!I137+drdp!R137)*ABZ!$D137)</f>
        <v>-8.8467978678647167E-4</v>
      </c>
      <c r="G137" s="20">
        <f>Model!$W$9*((drdp!D137+drdp!M137)*ABZ!$B137+(drdp!G137+drdp!P137)*ABZ!$C137+(drdp!J137+drdp!S137)*ABZ!$D137)</f>
        <v>1.0805184908927993E-2</v>
      </c>
      <c r="H137" s="18">
        <f>Model!$W$9*((drdp!B137)*ABZ!$B137+(drdp!E137)*ABZ!$C137+(drdp!H137)*ABZ!$D137)</f>
        <v>-1.9159845764662347E-3</v>
      </c>
      <c r="I137" s="18">
        <f>Model!$W$9*((drdp!C137)*ABZ!$B137+(drdp!F137)*ABZ!$C137+(drdp!I137)*ABZ!$D137)</f>
        <v>-4.4233989339323584E-4</v>
      </c>
      <c r="J137" s="18">
        <f>Model!$W$9*((drdp!D137)*ABZ!$B137+(drdp!G137)*ABZ!$C137+(drdp!J137)*ABZ!$D137)</f>
        <v>5.4025924544639963E-3</v>
      </c>
      <c r="K137" s="21">
        <f>SUM(E$3:E136)+H137</f>
        <v>0.3803807399960592</v>
      </c>
      <c r="L137" s="21">
        <f>SUM(F$3:F136)+I137</f>
        <v>0.22881114138237349</v>
      </c>
      <c r="M137" s="21">
        <f>SUM(G$3:G136)+J137</f>
        <v>0.61833516729825622</v>
      </c>
      <c r="N137" s="21"/>
      <c r="O137" s="21"/>
      <c r="P137" s="21"/>
      <c r="Q137" s="19">
        <f t="shared" si="13"/>
        <v>0.14468950735994959</v>
      </c>
      <c r="R137" s="19">
        <f t="shared" si="14"/>
        <v>5.2354538420704512E-2</v>
      </c>
      <c r="S137" s="19">
        <f t="shared" si="15"/>
        <v>0.38233837911776253</v>
      </c>
      <c r="T137" s="19">
        <f t="shared" si="16"/>
        <v>8.7035351278370157E-2</v>
      </c>
      <c r="U137" s="19">
        <f t="shared" si="17"/>
        <v>0.23520278850249776</v>
      </c>
      <c r="V137" s="19">
        <f t="shared" si="18"/>
        <v>0.14148197538637486</v>
      </c>
    </row>
    <row r="138" spans="1:22" x14ac:dyDescent="0.25">
      <c r="A138" s="26">
        <f>Wellpath!E138</f>
        <v>3870</v>
      </c>
      <c r="B138" s="22">
        <v>0</v>
      </c>
      <c r="C138" s="22">
        <f>-SIN(Wellpath!$L138) / GField</f>
        <v>-9.5821980063111101E-2</v>
      </c>
      <c r="D138" s="22">
        <f>TAN(Dip) * SIN(Wellpath!$L138) * SIN(Wellpath!$O138) / GField</f>
        <v>-3.2254327351050178E-17</v>
      </c>
      <c r="E138" s="20">
        <f>Model!$W$9*((drdp!B138+drdp!K138)*ABZ!$B138+(drdp!E138+drdp!N138)*ABZ!$C138+(drdp!H138+drdp!Q138)*ABZ!$D138)</f>
        <v>-3.8319691529324694E-3</v>
      </c>
      <c r="F138" s="20">
        <f>Model!$W$9*((drdp!C138+drdp!L138)*ABZ!$B138+(drdp!F138+drdp!O138)*ABZ!$C138+(drdp!I138+drdp!R138)*ABZ!$D138)</f>
        <v>-8.8467978678647167E-4</v>
      </c>
      <c r="G138" s="20">
        <f>Model!$W$9*((drdp!D138+drdp!M138)*ABZ!$B138+(drdp!G138+drdp!P138)*ABZ!$C138+(drdp!J138+drdp!S138)*ABZ!$D138)</f>
        <v>1.0805184908927993E-2</v>
      </c>
      <c r="H138" s="18">
        <f>Model!$W$9*((drdp!B138)*ABZ!$B138+(drdp!E138)*ABZ!$C138+(drdp!H138)*ABZ!$D138)</f>
        <v>-1.9159845764662347E-3</v>
      </c>
      <c r="I138" s="18">
        <f>Model!$W$9*((drdp!C138)*ABZ!$B138+(drdp!F138)*ABZ!$C138+(drdp!I138)*ABZ!$D138)</f>
        <v>-4.4233989339323584E-4</v>
      </c>
      <c r="J138" s="18">
        <f>Model!$W$9*((drdp!D138)*ABZ!$B138+(drdp!G138)*ABZ!$C138+(drdp!J138)*ABZ!$D138)</f>
        <v>5.4025924544639963E-3</v>
      </c>
      <c r="K138" s="21">
        <f>SUM(E$3:E137)+H138</f>
        <v>0.37654877084312671</v>
      </c>
      <c r="L138" s="21">
        <f>SUM(F$3:F137)+I138</f>
        <v>0.22792646159558702</v>
      </c>
      <c r="M138" s="21">
        <f>SUM(G$3:G137)+J138</f>
        <v>0.62914035220718423</v>
      </c>
      <c r="N138" s="21"/>
      <c r="O138" s="21"/>
      <c r="P138" s="21"/>
      <c r="Q138" s="19">
        <f t="shared" si="13"/>
        <v>0.14178897682346955</v>
      </c>
      <c r="R138" s="19">
        <f t="shared" si="14"/>
        <v>5.1950471895484608E-2</v>
      </c>
      <c r="S138" s="19">
        <f t="shared" si="15"/>
        <v>0.39581758277537982</v>
      </c>
      <c r="T138" s="19">
        <f t="shared" si="16"/>
        <v>8.5825428956441421E-2</v>
      </c>
      <c r="U138" s="19">
        <f t="shared" si="17"/>
        <v>0.23690202631142704</v>
      </c>
      <c r="V138" s="19">
        <f t="shared" si="18"/>
        <v>0.14339773432558486</v>
      </c>
    </row>
    <row r="139" spans="1:22" x14ac:dyDescent="0.25">
      <c r="A139" s="26">
        <f>Wellpath!E139</f>
        <v>3900</v>
      </c>
      <c r="B139" s="22">
        <v>0</v>
      </c>
      <c r="C139" s="22">
        <f>-SIN(Wellpath!$L139) / GField</f>
        <v>-9.5821980063111101E-2</v>
      </c>
      <c r="D139" s="22">
        <f>TAN(Dip) * SIN(Wellpath!$L139) * SIN(Wellpath!$O139) / GField</f>
        <v>-3.2254327351050178E-17</v>
      </c>
      <c r="E139" s="20">
        <f>Model!$W$9*((drdp!B139+drdp!K139)*ABZ!$B139+(drdp!E139+drdp!N139)*ABZ!$C139+(drdp!H139+drdp!Q139)*ABZ!$D139)</f>
        <v>-3.8319691529324694E-3</v>
      </c>
      <c r="F139" s="20">
        <f>Model!$W$9*((drdp!C139+drdp!L139)*ABZ!$B139+(drdp!F139+drdp!O139)*ABZ!$C139+(drdp!I139+drdp!R139)*ABZ!$D139)</f>
        <v>-8.8467978678647167E-4</v>
      </c>
      <c r="G139" s="20">
        <f>Model!$W$9*((drdp!D139+drdp!M139)*ABZ!$B139+(drdp!G139+drdp!P139)*ABZ!$C139+(drdp!J139+drdp!S139)*ABZ!$D139)</f>
        <v>1.0805184908927993E-2</v>
      </c>
      <c r="H139" s="18">
        <f>Model!$W$9*((drdp!B139)*ABZ!$B139+(drdp!E139)*ABZ!$C139+(drdp!H139)*ABZ!$D139)</f>
        <v>-1.9159845764662347E-3</v>
      </c>
      <c r="I139" s="18">
        <f>Model!$W$9*((drdp!C139)*ABZ!$B139+(drdp!F139)*ABZ!$C139+(drdp!I139)*ABZ!$D139)</f>
        <v>-4.4233989339323584E-4</v>
      </c>
      <c r="J139" s="18">
        <f>Model!$W$9*((drdp!D139)*ABZ!$B139+(drdp!G139)*ABZ!$C139+(drdp!J139)*ABZ!$D139)</f>
        <v>5.4025924544639963E-3</v>
      </c>
      <c r="K139" s="21">
        <f>SUM(E$3:E138)+H139</f>
        <v>0.37271680169019422</v>
      </c>
      <c r="L139" s="21">
        <f>SUM(F$3:F138)+I139</f>
        <v>0.22704178180880055</v>
      </c>
      <c r="M139" s="21">
        <f>SUM(G$3:G138)+J139</f>
        <v>0.63994553711611224</v>
      </c>
      <c r="N139" s="21"/>
      <c r="O139" s="21"/>
      <c r="P139" s="21"/>
      <c r="Q139" s="19">
        <f t="shared" si="13"/>
        <v>0.13891781426216757</v>
      </c>
      <c r="R139" s="19">
        <f t="shared" si="14"/>
        <v>5.1547970686914996E-2</v>
      </c>
      <c r="S139" s="19">
        <f t="shared" si="15"/>
        <v>0.40953029047482936</v>
      </c>
      <c r="T139" s="19">
        <f t="shared" si="16"/>
        <v>8.4622286765819066E-2</v>
      </c>
      <c r="U139" s="19">
        <f t="shared" si="17"/>
        <v>0.23851845384983084</v>
      </c>
      <c r="V139" s="19">
        <f t="shared" si="18"/>
        <v>0.14529437500743203</v>
      </c>
    </row>
    <row r="140" spans="1:22" x14ac:dyDescent="0.25">
      <c r="A140" s="26">
        <f>Wellpath!E140</f>
        <v>3930</v>
      </c>
      <c r="B140" s="22">
        <v>0</v>
      </c>
      <c r="C140" s="22">
        <f>-SIN(Wellpath!$L140) / GField</f>
        <v>-9.5821980063111101E-2</v>
      </c>
      <c r="D140" s="22">
        <f>TAN(Dip) * SIN(Wellpath!$L140) * SIN(Wellpath!$O140) / GField</f>
        <v>-3.2254327351050178E-17</v>
      </c>
      <c r="E140" s="20">
        <f>Model!$W$9*((drdp!B140+drdp!K140)*ABZ!$B140+(drdp!E140+drdp!N140)*ABZ!$C140+(drdp!H140+drdp!Q140)*ABZ!$D140)</f>
        <v>-3.8319691529324694E-3</v>
      </c>
      <c r="F140" s="20">
        <f>Model!$W$9*((drdp!C140+drdp!L140)*ABZ!$B140+(drdp!F140+drdp!O140)*ABZ!$C140+(drdp!I140+drdp!R140)*ABZ!$D140)</f>
        <v>-8.8467978678647167E-4</v>
      </c>
      <c r="G140" s="20">
        <f>Model!$W$9*((drdp!D140+drdp!M140)*ABZ!$B140+(drdp!G140+drdp!P140)*ABZ!$C140+(drdp!J140+drdp!S140)*ABZ!$D140)</f>
        <v>1.0805184908927993E-2</v>
      </c>
      <c r="H140" s="18">
        <f>Model!$W$9*((drdp!B140)*ABZ!$B140+(drdp!E140)*ABZ!$C140+(drdp!H140)*ABZ!$D140)</f>
        <v>-1.9159845764662347E-3</v>
      </c>
      <c r="I140" s="18">
        <f>Model!$W$9*((drdp!C140)*ABZ!$B140+(drdp!F140)*ABZ!$C140+(drdp!I140)*ABZ!$D140)</f>
        <v>-4.4233989339323584E-4</v>
      </c>
      <c r="J140" s="18">
        <f>Model!$W$9*((drdp!D140)*ABZ!$B140+(drdp!G140)*ABZ!$C140+(drdp!J140)*ABZ!$D140)</f>
        <v>5.4025924544639963E-3</v>
      </c>
      <c r="K140" s="21">
        <f>SUM(E$3:E139)+H140</f>
        <v>0.36888483253726173</v>
      </c>
      <c r="L140" s="21">
        <f>SUM(F$3:F139)+I140</f>
        <v>0.22615710202201408</v>
      </c>
      <c r="M140" s="21">
        <f>SUM(G$3:G139)+J140</f>
        <v>0.65075072202504025</v>
      </c>
      <c r="N140" s="21"/>
      <c r="O140" s="21"/>
      <c r="P140" s="21"/>
      <c r="Q140" s="19">
        <f t="shared" si="13"/>
        <v>0.13607601967604363</v>
      </c>
      <c r="R140" s="19">
        <f t="shared" si="14"/>
        <v>5.1147034794995688E-2</v>
      </c>
      <c r="S140" s="19">
        <f t="shared" si="15"/>
        <v>0.42347650221611122</v>
      </c>
      <c r="T140" s="19">
        <f t="shared" si="16"/>
        <v>8.3425924706503077E-2</v>
      </c>
      <c r="U140" s="19">
        <f t="shared" si="17"/>
        <v>0.24005207111770913</v>
      </c>
      <c r="V140" s="19">
        <f t="shared" si="18"/>
        <v>0.14717189743191636</v>
      </c>
    </row>
    <row r="141" spans="1:22" x14ac:dyDescent="0.25">
      <c r="A141" s="26">
        <f>Wellpath!E141</f>
        <v>3960</v>
      </c>
      <c r="B141" s="22">
        <v>0</v>
      </c>
      <c r="C141" s="22">
        <f>-SIN(Wellpath!$L141) / GField</f>
        <v>-9.5821980063111101E-2</v>
      </c>
      <c r="D141" s="22">
        <f>TAN(Dip) * SIN(Wellpath!$L141) * SIN(Wellpath!$O141) / GField</f>
        <v>-3.2254327351050178E-17</v>
      </c>
      <c r="E141" s="20">
        <f>Model!$W$9*((drdp!B141+drdp!K141)*ABZ!$B141+(drdp!E141+drdp!N141)*ABZ!$C141+(drdp!H141+drdp!Q141)*ABZ!$D141)</f>
        <v>-3.8319691529324694E-3</v>
      </c>
      <c r="F141" s="20">
        <f>Model!$W$9*((drdp!C141+drdp!L141)*ABZ!$B141+(drdp!F141+drdp!O141)*ABZ!$C141+(drdp!I141+drdp!R141)*ABZ!$D141)</f>
        <v>-8.8467978678647167E-4</v>
      </c>
      <c r="G141" s="20">
        <f>Model!$W$9*((drdp!D141+drdp!M141)*ABZ!$B141+(drdp!G141+drdp!P141)*ABZ!$C141+(drdp!J141+drdp!S141)*ABZ!$D141)</f>
        <v>1.0805184908927993E-2</v>
      </c>
      <c r="H141" s="18">
        <f>Model!$W$9*((drdp!B141)*ABZ!$B141+(drdp!E141)*ABZ!$C141+(drdp!H141)*ABZ!$D141)</f>
        <v>-1.9159845764662347E-3</v>
      </c>
      <c r="I141" s="18">
        <f>Model!$W$9*((drdp!C141)*ABZ!$B141+(drdp!F141)*ABZ!$C141+(drdp!I141)*ABZ!$D141)</f>
        <v>-4.4233989339323584E-4</v>
      </c>
      <c r="J141" s="18">
        <f>Model!$W$9*((drdp!D141)*ABZ!$B141+(drdp!G141)*ABZ!$C141+(drdp!J141)*ABZ!$D141)</f>
        <v>5.4025924544639963E-3</v>
      </c>
      <c r="K141" s="21">
        <f>SUM(E$3:E140)+H141</f>
        <v>0.36505286338432924</v>
      </c>
      <c r="L141" s="21">
        <f>SUM(F$3:F140)+I141</f>
        <v>0.22527242223522762</v>
      </c>
      <c r="M141" s="21">
        <f>SUM(G$3:G140)+J141</f>
        <v>0.66155590693396826</v>
      </c>
      <c r="N141" s="21"/>
      <c r="O141" s="21"/>
      <c r="P141" s="21"/>
      <c r="Q141" s="19">
        <f t="shared" si="13"/>
        <v>0.13326359306509775</v>
      </c>
      <c r="R141" s="19">
        <f t="shared" si="14"/>
        <v>5.0747664219726672E-2</v>
      </c>
      <c r="S141" s="19">
        <f t="shared" si="15"/>
        <v>0.43765621799922527</v>
      </c>
      <c r="T141" s="19">
        <f t="shared" si="16"/>
        <v>8.2236342778493482E-2</v>
      </c>
      <c r="U141" s="19">
        <f t="shared" si="17"/>
        <v>0.24150287811506194</v>
      </c>
      <c r="V141" s="19">
        <f t="shared" si="18"/>
        <v>0.14903030159903785</v>
      </c>
    </row>
    <row r="142" spans="1:22" x14ac:dyDescent="0.25">
      <c r="A142" s="26">
        <f>Wellpath!E142</f>
        <v>3990</v>
      </c>
      <c r="B142" s="22">
        <v>0</v>
      </c>
      <c r="C142" s="22">
        <f>-SIN(Wellpath!$L142) / GField</f>
        <v>-9.5821980063111101E-2</v>
      </c>
      <c r="D142" s="22">
        <f>TAN(Dip) * SIN(Wellpath!$L142) * SIN(Wellpath!$O142) / GField</f>
        <v>-3.2254327351050178E-17</v>
      </c>
      <c r="E142" s="20">
        <f>Model!$W$9*((drdp!B142+drdp!K142)*ABZ!$B142+(drdp!E142+drdp!N142)*ABZ!$C142+(drdp!H142+drdp!Q142)*ABZ!$D142)</f>
        <v>-3.8319691529324694E-3</v>
      </c>
      <c r="F142" s="20">
        <f>Model!$W$9*((drdp!C142+drdp!L142)*ABZ!$B142+(drdp!F142+drdp!O142)*ABZ!$C142+(drdp!I142+drdp!R142)*ABZ!$D142)</f>
        <v>-8.8467978678647167E-4</v>
      </c>
      <c r="G142" s="20">
        <f>Model!$W$9*((drdp!D142+drdp!M142)*ABZ!$B142+(drdp!G142+drdp!P142)*ABZ!$C142+(drdp!J142+drdp!S142)*ABZ!$D142)</f>
        <v>1.0805184908927993E-2</v>
      </c>
      <c r="H142" s="18">
        <f>Model!$W$9*((drdp!B142)*ABZ!$B142+(drdp!E142)*ABZ!$C142+(drdp!H142)*ABZ!$D142)</f>
        <v>-1.9159845764662347E-3</v>
      </c>
      <c r="I142" s="18">
        <f>Model!$W$9*((drdp!C142)*ABZ!$B142+(drdp!F142)*ABZ!$C142+(drdp!I142)*ABZ!$D142)</f>
        <v>-4.4233989339323584E-4</v>
      </c>
      <c r="J142" s="18">
        <f>Model!$W$9*((drdp!D142)*ABZ!$B142+(drdp!G142)*ABZ!$C142+(drdp!J142)*ABZ!$D142)</f>
        <v>5.4025924544639963E-3</v>
      </c>
      <c r="K142" s="21">
        <f>SUM(E$3:E141)+H142</f>
        <v>0.36122089423139675</v>
      </c>
      <c r="L142" s="21">
        <f>SUM(F$3:F141)+I142</f>
        <v>0.22438774244844115</v>
      </c>
      <c r="M142" s="21">
        <f>SUM(G$3:G141)+J142</f>
        <v>0.67236109184289627</v>
      </c>
      <c r="N142" s="21"/>
      <c r="O142" s="21"/>
      <c r="P142" s="21"/>
      <c r="Q142" s="19">
        <f t="shared" si="13"/>
        <v>0.13048053442932991</v>
      </c>
      <c r="R142" s="19">
        <f t="shared" si="14"/>
        <v>5.0349858961107954E-2</v>
      </c>
      <c r="S142" s="19">
        <f t="shared" si="15"/>
        <v>0.45206943782417158</v>
      </c>
      <c r="T142" s="19">
        <f t="shared" si="16"/>
        <v>8.1053540981790254E-2</v>
      </c>
      <c r="U142" s="19">
        <f t="shared" si="17"/>
        <v>0.24287087484188927</v>
      </c>
      <c r="V142" s="19">
        <f t="shared" si="18"/>
        <v>0.1508695875087965</v>
      </c>
    </row>
    <row r="143" spans="1:22" x14ac:dyDescent="0.25">
      <c r="A143" s="26">
        <f>Wellpath!E143</f>
        <v>4020</v>
      </c>
      <c r="B143" s="22">
        <v>0</v>
      </c>
      <c r="C143" s="22">
        <f>-SIN(Wellpath!$L143) / GField</f>
        <v>-9.5821980063111101E-2</v>
      </c>
      <c r="D143" s="22">
        <f>TAN(Dip) * SIN(Wellpath!$L143) * SIN(Wellpath!$O143) / GField</f>
        <v>-3.2254327351050178E-17</v>
      </c>
      <c r="E143" s="20">
        <f>Model!$W$9*((drdp!B143+drdp!K143)*ABZ!$B143+(drdp!E143+drdp!N143)*ABZ!$C143+(drdp!H143+drdp!Q143)*ABZ!$D143)</f>
        <v>-2.5546461019549794E-3</v>
      </c>
      <c r="F143" s="20">
        <f>Model!$W$9*((drdp!C143+drdp!L143)*ABZ!$B143+(drdp!F143+drdp!O143)*ABZ!$C143+(drdp!I143+drdp!R143)*ABZ!$D143)</f>
        <v>-5.8978652452431452E-4</v>
      </c>
      <c r="G143" s="20">
        <f>Model!$W$9*((drdp!D143+drdp!M143)*ABZ!$B143+(drdp!G143+drdp!P143)*ABZ!$C143+(drdp!J143+drdp!S143)*ABZ!$D143)</f>
        <v>7.2034566059519956E-3</v>
      </c>
      <c r="H143" s="18">
        <f>Model!$W$9*((drdp!B143)*ABZ!$B143+(drdp!E143)*ABZ!$C143+(drdp!H143)*ABZ!$D143)</f>
        <v>-1.9159845764662347E-3</v>
      </c>
      <c r="I143" s="18">
        <f>Model!$W$9*((drdp!C143)*ABZ!$B143+(drdp!F143)*ABZ!$C143+(drdp!I143)*ABZ!$D143)</f>
        <v>-4.4233989339323584E-4</v>
      </c>
      <c r="J143" s="18">
        <f>Model!$W$9*((drdp!D143)*ABZ!$B143+(drdp!G143)*ABZ!$C143+(drdp!J143)*ABZ!$D143)</f>
        <v>5.4025924544639963E-3</v>
      </c>
      <c r="K143" s="21">
        <f>SUM(E$3:E142)+H143</f>
        <v>0.35738892507846426</v>
      </c>
      <c r="L143" s="21">
        <f>SUM(F$3:F142)+I143</f>
        <v>0.22350306266165468</v>
      </c>
      <c r="M143" s="21">
        <f>SUM(G$3:G142)+J143</f>
        <v>0.68316627675182429</v>
      </c>
      <c r="N143" s="21"/>
      <c r="O143" s="21"/>
      <c r="P143" s="21"/>
      <c r="Q143" s="19">
        <f t="shared" si="13"/>
        <v>0.12772684376874013</v>
      </c>
      <c r="R143" s="19">
        <f t="shared" si="14"/>
        <v>4.9953619019139535E-2</v>
      </c>
      <c r="S143" s="19">
        <f t="shared" si="15"/>
        <v>0.46671616169095015</v>
      </c>
      <c r="T143" s="19">
        <f t="shared" si="16"/>
        <v>7.9877519316393406E-2</v>
      </c>
      <c r="U143" s="19">
        <f t="shared" si="17"/>
        <v>0.24415606129819112</v>
      </c>
      <c r="V143" s="19">
        <f t="shared" si="18"/>
        <v>0.15268975516119229</v>
      </c>
    </row>
    <row r="144" spans="1:22" x14ac:dyDescent="0.25">
      <c r="A144" s="26">
        <f>Wellpath!E144</f>
        <v>4030</v>
      </c>
      <c r="B144" s="22">
        <v>0</v>
      </c>
      <c r="C144" s="22">
        <f>-SIN(Wellpath!$L144) / GField</f>
        <v>-9.5821980063111101E-2</v>
      </c>
      <c r="D144" s="22">
        <f>TAN(Dip) * SIN(Wellpath!$L144) * SIN(Wellpath!$O144) / GField</f>
        <v>-3.2254327351050178E-17</v>
      </c>
      <c r="E144" s="20">
        <f>Model!$W$9*((drdp!B144+drdp!K144)*ABZ!$B144+(drdp!E144+drdp!N144)*ABZ!$C144+(drdp!H144+drdp!Q144)*ABZ!$D144)</f>
        <v>0.25674193324647548</v>
      </c>
      <c r="F144" s="20">
        <f>Model!$W$9*((drdp!C144+drdp!L144)*ABZ!$B144+(drdp!F144+drdp!O144)*ABZ!$C144+(drdp!I144+drdp!R144)*ABZ!$D144)</f>
        <v>5.9273545714693607E-2</v>
      </c>
      <c r="G144" s="20">
        <f>Model!$W$9*((drdp!D144+drdp!M144)*ABZ!$B144+(drdp!G144+drdp!P144)*ABZ!$C144+(drdp!J144+drdp!S144)*ABZ!$D144)</f>
        <v>-0.72394738889817556</v>
      </c>
      <c r="H144" s="18">
        <f>Model!$W$9*((drdp!B144)*ABZ!$B144+(drdp!E144)*ABZ!$C144+(drdp!H144)*ABZ!$D144)</f>
        <v>-6.3866152548874486E-4</v>
      </c>
      <c r="I144" s="18">
        <f>Model!$W$9*((drdp!C144)*ABZ!$B144+(drdp!F144)*ABZ!$C144+(drdp!I144)*ABZ!$D144)</f>
        <v>-1.4744663113107863E-4</v>
      </c>
      <c r="J144" s="18">
        <f>Model!$W$9*((drdp!D144)*ABZ!$B144+(drdp!G144)*ABZ!$C144+(drdp!J144)*ABZ!$D144)</f>
        <v>1.8008641514879989E-3</v>
      </c>
      <c r="K144" s="21">
        <f>SUM(E$3:E143)+H144</f>
        <v>0.35611160202748676</v>
      </c>
      <c r="L144" s="21">
        <f>SUM(F$3:F143)+I144</f>
        <v>0.2232081693993925</v>
      </c>
      <c r="M144" s="21">
        <f>SUM(G$3:G143)+J144</f>
        <v>0.68676800505480029</v>
      </c>
      <c r="N144" s="21"/>
      <c r="O144" s="21"/>
      <c r="P144" s="21"/>
      <c r="Q144" s="19">
        <f t="shared" si="13"/>
        <v>0.12681547309858313</v>
      </c>
      <c r="R144" s="19">
        <f t="shared" si="14"/>
        <v>4.9821886886627899E-2</v>
      </c>
      <c r="S144" s="19">
        <f t="shared" si="15"/>
        <v>0.4716502927669502</v>
      </c>
      <c r="T144" s="19">
        <f t="shared" si="16"/>
        <v>7.9487018790440317E-2</v>
      </c>
      <c r="U144" s="19">
        <f t="shared" si="17"/>
        <v>0.24456605450128605</v>
      </c>
      <c r="V144" s="19">
        <f t="shared" si="18"/>
        <v>0.15329222921035471</v>
      </c>
    </row>
    <row r="145" spans="1:22" x14ac:dyDescent="0.25">
      <c r="A145" s="26">
        <f>Wellpath!E145</f>
        <v>0</v>
      </c>
      <c r="B145" s="22">
        <v>0</v>
      </c>
      <c r="C145" s="22">
        <f>-SIN(Wellpath!$L145) / GField</f>
        <v>0</v>
      </c>
      <c r="D145" s="22">
        <f>TAN(Dip) * SIN(Wellpath!$L145) * SIN(Wellpath!$O145) / GField</f>
        <v>0</v>
      </c>
      <c r="E145" s="20">
        <f>Model!$W$9*((drdp!B145+drdp!K145)*ABZ!$B145+(drdp!E145+drdp!N145)*ABZ!$C145+(drdp!H145+drdp!Q145)*ABZ!$D145)</f>
        <v>0</v>
      </c>
      <c r="F145" s="20">
        <f>Model!$W$9*((drdp!C145+drdp!L145)*ABZ!$B145+(drdp!F145+drdp!O145)*ABZ!$C145+(drdp!I145+drdp!R145)*ABZ!$D145)</f>
        <v>0</v>
      </c>
      <c r="G145" s="20">
        <f>Model!$W$9*((drdp!D145+drdp!M145)*ABZ!$B145+(drdp!G145+drdp!P145)*ABZ!$C145+(drdp!J145+drdp!S145)*ABZ!$D145)</f>
        <v>0</v>
      </c>
      <c r="H145" s="18">
        <f>Model!$W$9*((drdp!B145)*ABZ!$B145+(drdp!E145)*ABZ!$C145+(drdp!H145)*ABZ!$D145)</f>
        <v>0</v>
      </c>
      <c r="I145" s="18">
        <f>Model!$W$9*((drdp!C145)*ABZ!$B145+(drdp!F145)*ABZ!$C145+(drdp!I145)*ABZ!$D145)</f>
        <v>0</v>
      </c>
      <c r="J145" s="18">
        <f>Model!$W$9*((drdp!D145)*ABZ!$B145+(drdp!G145)*ABZ!$C145+(drdp!J145)*ABZ!$D145)</f>
        <v>0</v>
      </c>
      <c r="K145" s="21">
        <f>SUM(E$3:E144)+H145</f>
        <v>0.613492196799451</v>
      </c>
      <c r="L145" s="21">
        <f>SUM(F$3:F144)+I145</f>
        <v>0.28262916174521718</v>
      </c>
      <c r="M145" s="21">
        <f>SUM(G$3:G144)+J145</f>
        <v>-3.8980247994863215E-2</v>
      </c>
      <c r="N145" s="21"/>
      <c r="O145" s="21"/>
      <c r="P145" s="21"/>
      <c r="Q145" s="19">
        <f t="shared" si="13"/>
        <v>0.37637267553381631</v>
      </c>
      <c r="R145" s="19">
        <f t="shared" si="14"/>
        <v>7.9879243068804132E-2</v>
      </c>
      <c r="S145" s="19">
        <f t="shared" si="15"/>
        <v>1.5194597337410377E-3</v>
      </c>
      <c r="T145" s="19">
        <f t="shared" si="16"/>
        <v>0.17339078531866065</v>
      </c>
      <c r="U145" s="19">
        <f t="shared" si="17"/>
        <v>-2.3914077974156029E-2</v>
      </c>
      <c r="V145" s="19">
        <f t="shared" si="18"/>
        <v>-1.1016954815408873E-2</v>
      </c>
    </row>
    <row r="146" spans="1:22" x14ac:dyDescent="0.25">
      <c r="A146" s="26">
        <f>Wellpath!E146</f>
        <v>0</v>
      </c>
      <c r="B146" s="22">
        <v>0</v>
      </c>
      <c r="C146" s="22">
        <f>-SIN(Wellpath!$L146) / GField</f>
        <v>0</v>
      </c>
      <c r="D146" s="22">
        <f>TAN(Dip) * SIN(Wellpath!$L146) * SIN(Wellpath!$O146) / GField</f>
        <v>0</v>
      </c>
      <c r="E146" s="20">
        <f>Model!$W$9*((drdp!B146+drdp!K146)*ABZ!$B146+(drdp!E146+drdp!N146)*ABZ!$C146+(drdp!H146+drdp!Q146)*ABZ!$D146)</f>
        <v>0</v>
      </c>
      <c r="F146" s="20">
        <f>Model!$W$9*((drdp!C146+drdp!L146)*ABZ!$B146+(drdp!F146+drdp!O146)*ABZ!$C146+(drdp!I146+drdp!R146)*ABZ!$D146)</f>
        <v>0</v>
      </c>
      <c r="G146" s="20">
        <f>Model!$W$9*((drdp!D146+drdp!M146)*ABZ!$B146+(drdp!G146+drdp!P146)*ABZ!$C146+(drdp!J146+drdp!S146)*ABZ!$D146)</f>
        <v>0</v>
      </c>
      <c r="H146" s="18">
        <f>Model!$W$9*((drdp!B146)*ABZ!$B146+(drdp!E146)*ABZ!$C146+(drdp!H146)*ABZ!$D146)</f>
        <v>0</v>
      </c>
      <c r="I146" s="18">
        <f>Model!$W$9*((drdp!C146)*ABZ!$B146+(drdp!F146)*ABZ!$C146+(drdp!I146)*ABZ!$D146)</f>
        <v>0</v>
      </c>
      <c r="J146" s="18">
        <f>Model!$W$9*((drdp!D146)*ABZ!$B146+(drdp!G146)*ABZ!$C146+(drdp!J146)*ABZ!$D146)</f>
        <v>0</v>
      </c>
      <c r="K146" s="21">
        <f>SUM(E$3:E145)+H146</f>
        <v>0.613492196799451</v>
      </c>
      <c r="L146" s="21">
        <f>SUM(F$3:F145)+I146</f>
        <v>0.28262916174521718</v>
      </c>
      <c r="M146" s="21">
        <f>SUM(G$3:G145)+J146</f>
        <v>-3.8980247994863215E-2</v>
      </c>
      <c r="N146" s="21"/>
      <c r="O146" s="21"/>
      <c r="P146" s="21"/>
      <c r="Q146" s="19">
        <f t="shared" si="13"/>
        <v>0.37637267553381631</v>
      </c>
      <c r="R146" s="19">
        <f t="shared" si="14"/>
        <v>7.9879243068804132E-2</v>
      </c>
      <c r="S146" s="19">
        <f t="shared" si="15"/>
        <v>1.5194597337410377E-3</v>
      </c>
      <c r="T146" s="19">
        <f t="shared" si="16"/>
        <v>0.17339078531866065</v>
      </c>
      <c r="U146" s="19">
        <f t="shared" si="17"/>
        <v>-2.3914077974156029E-2</v>
      </c>
      <c r="V146" s="19">
        <f t="shared" si="18"/>
        <v>-1.1016954815408873E-2</v>
      </c>
    </row>
    <row r="147" spans="1:22" x14ac:dyDescent="0.25">
      <c r="A147" s="26">
        <f>Wellpath!E147</f>
        <v>0</v>
      </c>
      <c r="B147" s="22">
        <v>0</v>
      </c>
      <c r="C147" s="22">
        <f>-SIN(Wellpath!$L147) / GField</f>
        <v>0</v>
      </c>
      <c r="D147" s="22">
        <f>TAN(Dip) * SIN(Wellpath!$L147) * SIN(Wellpath!$O147) / GField</f>
        <v>0</v>
      </c>
      <c r="E147" s="20">
        <f>Model!$W$9*((drdp!B147+drdp!K147)*ABZ!$B147+(drdp!E147+drdp!N147)*ABZ!$C147+(drdp!H147+drdp!Q147)*ABZ!$D147)</f>
        <v>0</v>
      </c>
      <c r="F147" s="20">
        <f>Model!$W$9*((drdp!C147+drdp!L147)*ABZ!$B147+(drdp!F147+drdp!O147)*ABZ!$C147+(drdp!I147+drdp!R147)*ABZ!$D147)</f>
        <v>0</v>
      </c>
      <c r="G147" s="20">
        <f>Model!$W$9*((drdp!D147+drdp!M147)*ABZ!$B147+(drdp!G147+drdp!P147)*ABZ!$C147+(drdp!J147+drdp!S147)*ABZ!$D147)</f>
        <v>0</v>
      </c>
      <c r="H147" s="18">
        <f>Model!$W$9*((drdp!B147)*ABZ!$B147+(drdp!E147)*ABZ!$C147+(drdp!H147)*ABZ!$D147)</f>
        <v>0</v>
      </c>
      <c r="I147" s="18">
        <f>Model!$W$9*((drdp!C147)*ABZ!$B147+(drdp!F147)*ABZ!$C147+(drdp!I147)*ABZ!$D147)</f>
        <v>0</v>
      </c>
      <c r="J147" s="18">
        <f>Model!$W$9*((drdp!D147)*ABZ!$B147+(drdp!G147)*ABZ!$C147+(drdp!J147)*ABZ!$D147)</f>
        <v>0</v>
      </c>
      <c r="K147" s="21">
        <f>SUM(E$3:E146)+H147</f>
        <v>0.613492196799451</v>
      </c>
      <c r="L147" s="21">
        <f>SUM(F$3:F146)+I147</f>
        <v>0.28262916174521718</v>
      </c>
      <c r="M147" s="21">
        <f>SUM(G$3:G146)+J147</f>
        <v>-3.8980247994863215E-2</v>
      </c>
      <c r="N147" s="21"/>
      <c r="O147" s="21"/>
      <c r="P147" s="21"/>
      <c r="Q147" s="19">
        <f t="shared" si="13"/>
        <v>0.37637267553381631</v>
      </c>
      <c r="R147" s="19">
        <f t="shared" si="14"/>
        <v>7.9879243068804132E-2</v>
      </c>
      <c r="S147" s="19">
        <f t="shared" si="15"/>
        <v>1.5194597337410377E-3</v>
      </c>
      <c r="T147" s="19">
        <f t="shared" si="16"/>
        <v>0.17339078531866065</v>
      </c>
      <c r="U147" s="19">
        <f t="shared" si="17"/>
        <v>-2.3914077974156029E-2</v>
      </c>
      <c r="V147" s="19">
        <f t="shared" si="18"/>
        <v>-1.1016954815408873E-2</v>
      </c>
    </row>
    <row r="148" spans="1:22" x14ac:dyDescent="0.25">
      <c r="A148" s="26">
        <f>Wellpath!E148</f>
        <v>0</v>
      </c>
      <c r="B148" s="22">
        <v>0</v>
      </c>
      <c r="C148" s="22">
        <f>-SIN(Wellpath!$L148) / GField</f>
        <v>0</v>
      </c>
      <c r="D148" s="22">
        <f>TAN(Dip) * SIN(Wellpath!$L148) * SIN(Wellpath!$O148) / GField</f>
        <v>0</v>
      </c>
      <c r="E148" s="20">
        <f>Model!$W$9*((drdp!B148+drdp!K148)*ABZ!$B148+(drdp!E148+drdp!N148)*ABZ!$C148+(drdp!H148+drdp!Q148)*ABZ!$D148)</f>
        <v>0</v>
      </c>
      <c r="F148" s="20">
        <f>Model!$W$9*((drdp!C148+drdp!L148)*ABZ!$B148+(drdp!F148+drdp!O148)*ABZ!$C148+(drdp!I148+drdp!R148)*ABZ!$D148)</f>
        <v>0</v>
      </c>
      <c r="G148" s="20">
        <f>Model!$W$9*((drdp!D148+drdp!M148)*ABZ!$B148+(drdp!G148+drdp!P148)*ABZ!$C148+(drdp!J148+drdp!S148)*ABZ!$D148)</f>
        <v>0</v>
      </c>
      <c r="H148" s="18">
        <f>Model!$W$9*((drdp!B148)*ABZ!$B148+(drdp!E148)*ABZ!$C148+(drdp!H148)*ABZ!$D148)</f>
        <v>0</v>
      </c>
      <c r="I148" s="18">
        <f>Model!$W$9*((drdp!C148)*ABZ!$B148+(drdp!F148)*ABZ!$C148+(drdp!I148)*ABZ!$D148)</f>
        <v>0</v>
      </c>
      <c r="J148" s="18">
        <f>Model!$W$9*((drdp!D148)*ABZ!$B148+(drdp!G148)*ABZ!$C148+(drdp!J148)*ABZ!$D148)</f>
        <v>0</v>
      </c>
      <c r="K148" s="21">
        <f>SUM(E$3:E147)+H148</f>
        <v>0.613492196799451</v>
      </c>
      <c r="L148" s="21">
        <f>SUM(F$3:F147)+I148</f>
        <v>0.28262916174521718</v>
      </c>
      <c r="M148" s="21">
        <f>SUM(G$3:G147)+J148</f>
        <v>-3.8980247994863215E-2</v>
      </c>
      <c r="N148" s="21"/>
      <c r="O148" s="21"/>
      <c r="P148" s="21"/>
      <c r="Q148" s="19">
        <f t="shared" si="13"/>
        <v>0.37637267553381631</v>
      </c>
      <c r="R148" s="19">
        <f t="shared" si="14"/>
        <v>7.9879243068804132E-2</v>
      </c>
      <c r="S148" s="19">
        <f t="shared" si="15"/>
        <v>1.5194597337410377E-3</v>
      </c>
      <c r="T148" s="19">
        <f t="shared" si="16"/>
        <v>0.17339078531866065</v>
      </c>
      <c r="U148" s="19">
        <f t="shared" si="17"/>
        <v>-2.3914077974156029E-2</v>
      </c>
      <c r="V148" s="19">
        <f t="shared" si="18"/>
        <v>-1.1016954815408873E-2</v>
      </c>
    </row>
    <row r="149" spans="1:22" x14ac:dyDescent="0.25">
      <c r="A149" s="26">
        <f>Wellpath!E149</f>
        <v>0</v>
      </c>
      <c r="B149" s="22">
        <v>0</v>
      </c>
      <c r="C149" s="22">
        <f>-SIN(Wellpath!$L149) / GField</f>
        <v>0</v>
      </c>
      <c r="D149" s="22">
        <f>TAN(Dip) * SIN(Wellpath!$L149) * SIN(Wellpath!$O149) / GField</f>
        <v>0</v>
      </c>
      <c r="E149" s="20">
        <f>Model!$W$9*((drdp!B149+drdp!K149)*ABZ!$B149+(drdp!E149+drdp!N149)*ABZ!$C149+(drdp!H149+drdp!Q149)*ABZ!$D149)</f>
        <v>0</v>
      </c>
      <c r="F149" s="20">
        <f>Model!$W$9*((drdp!C149+drdp!L149)*ABZ!$B149+(drdp!F149+drdp!O149)*ABZ!$C149+(drdp!I149+drdp!R149)*ABZ!$D149)</f>
        <v>0</v>
      </c>
      <c r="G149" s="20">
        <f>Model!$W$9*((drdp!D149+drdp!M149)*ABZ!$B149+(drdp!G149+drdp!P149)*ABZ!$C149+(drdp!J149+drdp!S149)*ABZ!$D149)</f>
        <v>0</v>
      </c>
      <c r="H149" s="18">
        <f>Model!$W$9*((drdp!B149)*ABZ!$B149+(drdp!E149)*ABZ!$C149+(drdp!H149)*ABZ!$D149)</f>
        <v>0</v>
      </c>
      <c r="I149" s="18">
        <f>Model!$W$9*((drdp!C149)*ABZ!$B149+(drdp!F149)*ABZ!$C149+(drdp!I149)*ABZ!$D149)</f>
        <v>0</v>
      </c>
      <c r="J149" s="18">
        <f>Model!$W$9*((drdp!D149)*ABZ!$B149+(drdp!G149)*ABZ!$C149+(drdp!J149)*ABZ!$D149)</f>
        <v>0</v>
      </c>
      <c r="K149" s="21">
        <f>SUM(E$3:E148)+H149</f>
        <v>0.613492196799451</v>
      </c>
      <c r="L149" s="21">
        <f>SUM(F$3:F148)+I149</f>
        <v>0.28262916174521718</v>
      </c>
      <c r="M149" s="21">
        <f>SUM(G$3:G148)+J149</f>
        <v>-3.8980247994863215E-2</v>
      </c>
      <c r="N149" s="21"/>
      <c r="O149" s="21"/>
      <c r="P149" s="21"/>
      <c r="Q149" s="19">
        <f t="shared" si="13"/>
        <v>0.37637267553381631</v>
      </c>
      <c r="R149" s="19">
        <f t="shared" si="14"/>
        <v>7.9879243068804132E-2</v>
      </c>
      <c r="S149" s="19">
        <f t="shared" si="15"/>
        <v>1.5194597337410377E-3</v>
      </c>
      <c r="T149" s="19">
        <f t="shared" si="16"/>
        <v>0.17339078531866065</v>
      </c>
      <c r="U149" s="19">
        <f t="shared" si="17"/>
        <v>-2.3914077974156029E-2</v>
      </c>
      <c r="V149" s="19">
        <f t="shared" si="18"/>
        <v>-1.1016954815408873E-2</v>
      </c>
    </row>
    <row r="150" spans="1:22" x14ac:dyDescent="0.25">
      <c r="A150" s="26">
        <f>Wellpath!E150</f>
        <v>0</v>
      </c>
      <c r="B150" s="22">
        <v>0</v>
      </c>
      <c r="C150" s="22">
        <f>-SIN(Wellpath!$L150) / GField</f>
        <v>0</v>
      </c>
      <c r="D150" s="22">
        <f>TAN(Dip) * SIN(Wellpath!$L150) * SIN(Wellpath!$O150) / GField</f>
        <v>0</v>
      </c>
      <c r="E150" s="20">
        <f>Model!$W$9*((drdp!B150+drdp!K150)*ABZ!$B150+(drdp!E150+drdp!N150)*ABZ!$C150+(drdp!H150+drdp!Q150)*ABZ!$D150)</f>
        <v>0</v>
      </c>
      <c r="F150" s="20">
        <f>Model!$W$9*((drdp!C150+drdp!L150)*ABZ!$B150+(drdp!F150+drdp!O150)*ABZ!$C150+(drdp!I150+drdp!R150)*ABZ!$D150)</f>
        <v>0</v>
      </c>
      <c r="G150" s="20">
        <f>Model!$W$9*((drdp!D150+drdp!M150)*ABZ!$B150+(drdp!G150+drdp!P150)*ABZ!$C150+(drdp!J150+drdp!S150)*ABZ!$D150)</f>
        <v>0</v>
      </c>
      <c r="H150" s="18">
        <f>Model!$W$9*((drdp!B150)*ABZ!$B150+(drdp!E150)*ABZ!$C150+(drdp!H150)*ABZ!$D150)</f>
        <v>0</v>
      </c>
      <c r="I150" s="18">
        <f>Model!$W$9*((drdp!C150)*ABZ!$B150+(drdp!F150)*ABZ!$C150+(drdp!I150)*ABZ!$D150)</f>
        <v>0</v>
      </c>
      <c r="J150" s="18">
        <f>Model!$W$9*((drdp!D150)*ABZ!$B150+(drdp!G150)*ABZ!$C150+(drdp!J150)*ABZ!$D150)</f>
        <v>0</v>
      </c>
      <c r="K150" s="21">
        <f>SUM(E$3:E149)+H150</f>
        <v>0.613492196799451</v>
      </c>
      <c r="L150" s="21">
        <f>SUM(F$3:F149)+I150</f>
        <v>0.28262916174521718</v>
      </c>
      <c r="M150" s="21">
        <f>SUM(G$3:G149)+J150</f>
        <v>-3.8980247994863215E-2</v>
      </c>
      <c r="N150" s="21"/>
      <c r="O150" s="21"/>
      <c r="P150" s="21"/>
      <c r="Q150" s="19">
        <f t="shared" si="13"/>
        <v>0.37637267553381631</v>
      </c>
      <c r="R150" s="19">
        <f t="shared" si="14"/>
        <v>7.9879243068804132E-2</v>
      </c>
      <c r="S150" s="19">
        <f t="shared" si="15"/>
        <v>1.5194597337410377E-3</v>
      </c>
      <c r="T150" s="19">
        <f t="shared" si="16"/>
        <v>0.17339078531866065</v>
      </c>
      <c r="U150" s="19">
        <f t="shared" si="17"/>
        <v>-2.3914077974156029E-2</v>
      </c>
      <c r="V150" s="19">
        <f t="shared" si="18"/>
        <v>-1.1016954815408873E-2</v>
      </c>
    </row>
    <row r="151" spans="1:22" x14ac:dyDescent="0.25">
      <c r="A151" s="26">
        <f>Wellpath!E151</f>
        <v>0</v>
      </c>
      <c r="B151" s="22">
        <v>0</v>
      </c>
      <c r="C151" s="22">
        <f>-SIN(Wellpath!$L151) / GField</f>
        <v>0</v>
      </c>
      <c r="D151" s="22">
        <f>TAN(Dip) * SIN(Wellpath!$L151) * SIN(Wellpath!$O151) / GField</f>
        <v>0</v>
      </c>
      <c r="E151" s="20">
        <f>Model!$W$9*((drdp!B151+drdp!K151)*ABZ!$B151+(drdp!E151+drdp!N151)*ABZ!$C151+(drdp!H151+drdp!Q151)*ABZ!$D151)</f>
        <v>0</v>
      </c>
      <c r="F151" s="20">
        <f>Model!$W$9*((drdp!C151+drdp!L151)*ABZ!$B151+(drdp!F151+drdp!O151)*ABZ!$C151+(drdp!I151+drdp!R151)*ABZ!$D151)</f>
        <v>0</v>
      </c>
      <c r="G151" s="20">
        <f>Model!$W$9*((drdp!D151+drdp!M151)*ABZ!$B151+(drdp!G151+drdp!P151)*ABZ!$C151+(drdp!J151+drdp!S151)*ABZ!$D151)</f>
        <v>0</v>
      </c>
      <c r="H151" s="18">
        <f>Model!$W$9*((drdp!B151)*ABZ!$B151+(drdp!E151)*ABZ!$C151+(drdp!H151)*ABZ!$D151)</f>
        <v>0</v>
      </c>
      <c r="I151" s="18">
        <f>Model!$W$9*((drdp!C151)*ABZ!$B151+(drdp!F151)*ABZ!$C151+(drdp!I151)*ABZ!$D151)</f>
        <v>0</v>
      </c>
      <c r="J151" s="18">
        <f>Model!$W$9*((drdp!D151)*ABZ!$B151+(drdp!G151)*ABZ!$C151+(drdp!J151)*ABZ!$D151)</f>
        <v>0</v>
      </c>
      <c r="K151" s="21">
        <f>SUM(E$3:E150)+H151</f>
        <v>0.613492196799451</v>
      </c>
      <c r="L151" s="21">
        <f>SUM(F$3:F150)+I151</f>
        <v>0.28262916174521718</v>
      </c>
      <c r="M151" s="21">
        <f>SUM(G$3:G150)+J151</f>
        <v>-3.8980247994863215E-2</v>
      </c>
      <c r="N151" s="21"/>
      <c r="O151" s="21"/>
      <c r="P151" s="21"/>
      <c r="Q151" s="19">
        <f t="shared" si="13"/>
        <v>0.37637267553381631</v>
      </c>
      <c r="R151" s="19">
        <f t="shared" si="14"/>
        <v>7.9879243068804132E-2</v>
      </c>
      <c r="S151" s="19">
        <f t="shared" si="15"/>
        <v>1.5194597337410377E-3</v>
      </c>
      <c r="T151" s="19">
        <f t="shared" si="16"/>
        <v>0.17339078531866065</v>
      </c>
      <c r="U151" s="19">
        <f t="shared" si="17"/>
        <v>-2.3914077974156029E-2</v>
      </c>
      <c r="V151" s="19">
        <f t="shared" si="18"/>
        <v>-1.1016954815408873E-2</v>
      </c>
    </row>
    <row r="152" spans="1:22" x14ac:dyDescent="0.25">
      <c r="A152" s="26">
        <f>Wellpath!E152</f>
        <v>0</v>
      </c>
      <c r="B152" s="22">
        <v>0</v>
      </c>
      <c r="C152" s="22">
        <f>-SIN(Wellpath!$L152) / GField</f>
        <v>0</v>
      </c>
      <c r="D152" s="22">
        <f>TAN(Dip) * SIN(Wellpath!$L152) * SIN(Wellpath!$O152) / GField</f>
        <v>0</v>
      </c>
      <c r="E152" s="20">
        <f>Model!$W$9*((drdp!B152+drdp!K152)*ABZ!$B152+(drdp!E152+drdp!N152)*ABZ!$C152+(drdp!H152+drdp!Q152)*ABZ!$D152)</f>
        <v>0</v>
      </c>
      <c r="F152" s="20">
        <f>Model!$W$9*((drdp!C152+drdp!L152)*ABZ!$B152+(drdp!F152+drdp!O152)*ABZ!$C152+(drdp!I152+drdp!R152)*ABZ!$D152)</f>
        <v>0</v>
      </c>
      <c r="G152" s="20">
        <f>Model!$W$9*((drdp!D152+drdp!M152)*ABZ!$B152+(drdp!G152+drdp!P152)*ABZ!$C152+(drdp!J152+drdp!S152)*ABZ!$D152)</f>
        <v>0</v>
      </c>
      <c r="H152" s="18">
        <f>Model!$W$9*((drdp!B152)*ABZ!$B152+(drdp!E152)*ABZ!$C152+(drdp!H152)*ABZ!$D152)</f>
        <v>0</v>
      </c>
      <c r="I152" s="18">
        <f>Model!$W$9*((drdp!C152)*ABZ!$B152+(drdp!F152)*ABZ!$C152+(drdp!I152)*ABZ!$D152)</f>
        <v>0</v>
      </c>
      <c r="J152" s="18">
        <f>Model!$W$9*((drdp!D152)*ABZ!$B152+(drdp!G152)*ABZ!$C152+(drdp!J152)*ABZ!$D152)</f>
        <v>0</v>
      </c>
      <c r="K152" s="21">
        <f>SUM(E$3:E151)+H152</f>
        <v>0.613492196799451</v>
      </c>
      <c r="L152" s="21">
        <f>SUM(F$3:F151)+I152</f>
        <v>0.28262916174521718</v>
      </c>
      <c r="M152" s="21">
        <f>SUM(G$3:G151)+J152</f>
        <v>-3.8980247994863215E-2</v>
      </c>
      <c r="N152" s="21"/>
      <c r="O152" s="21"/>
      <c r="P152" s="21"/>
      <c r="Q152" s="19">
        <f t="shared" si="13"/>
        <v>0.37637267553381631</v>
      </c>
      <c r="R152" s="19">
        <f t="shared" si="14"/>
        <v>7.9879243068804132E-2</v>
      </c>
      <c r="S152" s="19">
        <f t="shared" si="15"/>
        <v>1.5194597337410377E-3</v>
      </c>
      <c r="T152" s="19">
        <f t="shared" si="16"/>
        <v>0.17339078531866065</v>
      </c>
      <c r="U152" s="19">
        <f t="shared" si="17"/>
        <v>-2.3914077974156029E-2</v>
      </c>
      <c r="V152" s="19">
        <f t="shared" si="18"/>
        <v>-1.1016954815408873E-2</v>
      </c>
    </row>
    <row r="153" spans="1:22" x14ac:dyDescent="0.25">
      <c r="A153" s="26">
        <f>Wellpath!E153</f>
        <v>0</v>
      </c>
      <c r="B153" s="22">
        <v>0</v>
      </c>
      <c r="C153" s="22">
        <f>-SIN(Wellpath!$L153) / GField</f>
        <v>0</v>
      </c>
      <c r="D153" s="22">
        <f>TAN(Dip) * SIN(Wellpath!$L153) * SIN(Wellpath!$O153) / GField</f>
        <v>0</v>
      </c>
      <c r="E153" s="20">
        <f>Model!$W$9*((drdp!B153+drdp!K153)*ABZ!$B153+(drdp!E153+drdp!N153)*ABZ!$C153+(drdp!H153+drdp!Q153)*ABZ!$D153)</f>
        <v>0</v>
      </c>
      <c r="F153" s="20">
        <f>Model!$W$9*((drdp!C153+drdp!L153)*ABZ!$B153+(drdp!F153+drdp!O153)*ABZ!$C153+(drdp!I153+drdp!R153)*ABZ!$D153)</f>
        <v>0</v>
      </c>
      <c r="G153" s="20">
        <f>Model!$W$9*((drdp!D153+drdp!M153)*ABZ!$B153+(drdp!G153+drdp!P153)*ABZ!$C153+(drdp!J153+drdp!S153)*ABZ!$D153)</f>
        <v>0</v>
      </c>
      <c r="H153" s="18">
        <f>Model!$W$9*((drdp!B153)*ABZ!$B153+(drdp!E153)*ABZ!$C153+(drdp!H153)*ABZ!$D153)</f>
        <v>0</v>
      </c>
      <c r="I153" s="18">
        <f>Model!$W$9*((drdp!C153)*ABZ!$B153+(drdp!F153)*ABZ!$C153+(drdp!I153)*ABZ!$D153)</f>
        <v>0</v>
      </c>
      <c r="J153" s="18">
        <f>Model!$W$9*((drdp!D153)*ABZ!$B153+(drdp!G153)*ABZ!$C153+(drdp!J153)*ABZ!$D153)</f>
        <v>0</v>
      </c>
      <c r="K153" s="21">
        <f>SUM(E$3:E152)+H153</f>
        <v>0.613492196799451</v>
      </c>
      <c r="L153" s="21">
        <f>SUM(F$3:F152)+I153</f>
        <v>0.28262916174521718</v>
      </c>
      <c r="M153" s="21">
        <f>SUM(G$3:G152)+J153</f>
        <v>-3.8980247994863215E-2</v>
      </c>
      <c r="N153" s="21"/>
      <c r="O153" s="21"/>
      <c r="P153" s="21"/>
      <c r="Q153" s="19">
        <f t="shared" si="13"/>
        <v>0.37637267553381631</v>
      </c>
      <c r="R153" s="19">
        <f t="shared" si="14"/>
        <v>7.9879243068804132E-2</v>
      </c>
      <c r="S153" s="19">
        <f t="shared" si="15"/>
        <v>1.5194597337410377E-3</v>
      </c>
      <c r="T153" s="19">
        <f t="shared" si="16"/>
        <v>0.17339078531866065</v>
      </c>
      <c r="U153" s="19">
        <f t="shared" si="17"/>
        <v>-2.3914077974156029E-2</v>
      </c>
      <c r="V153" s="19">
        <f t="shared" si="18"/>
        <v>-1.1016954815408873E-2</v>
      </c>
    </row>
    <row r="154" spans="1:22" x14ac:dyDescent="0.25">
      <c r="A154" s="26">
        <f>Wellpath!E154</f>
        <v>0</v>
      </c>
      <c r="B154" s="22">
        <v>0</v>
      </c>
      <c r="C154" s="22">
        <f>-SIN(Wellpath!$L154) / GField</f>
        <v>0</v>
      </c>
      <c r="D154" s="22">
        <f>TAN(Dip) * SIN(Wellpath!$L154) * SIN(Wellpath!$O154) / GField</f>
        <v>0</v>
      </c>
      <c r="E154" s="20">
        <f>Model!$W$9*((drdp!B154+drdp!K154)*ABZ!$B154+(drdp!E154+drdp!N154)*ABZ!$C154+(drdp!H154+drdp!Q154)*ABZ!$D154)</f>
        <v>0</v>
      </c>
      <c r="F154" s="20">
        <f>Model!$W$9*((drdp!C154+drdp!L154)*ABZ!$B154+(drdp!F154+drdp!O154)*ABZ!$C154+(drdp!I154+drdp!R154)*ABZ!$D154)</f>
        <v>0</v>
      </c>
      <c r="G154" s="20">
        <f>Model!$W$9*((drdp!D154+drdp!M154)*ABZ!$B154+(drdp!G154+drdp!P154)*ABZ!$C154+(drdp!J154+drdp!S154)*ABZ!$D154)</f>
        <v>0</v>
      </c>
      <c r="H154" s="18">
        <f>Model!$W$9*((drdp!B154)*ABZ!$B154+(drdp!E154)*ABZ!$C154+(drdp!H154)*ABZ!$D154)</f>
        <v>0</v>
      </c>
      <c r="I154" s="18">
        <f>Model!$W$9*((drdp!C154)*ABZ!$B154+(drdp!F154)*ABZ!$C154+(drdp!I154)*ABZ!$D154)</f>
        <v>0</v>
      </c>
      <c r="J154" s="18">
        <f>Model!$W$9*((drdp!D154)*ABZ!$B154+(drdp!G154)*ABZ!$C154+(drdp!J154)*ABZ!$D154)</f>
        <v>0</v>
      </c>
      <c r="K154" s="21">
        <f>SUM(E$3:E153)+H154</f>
        <v>0.613492196799451</v>
      </c>
      <c r="L154" s="21">
        <f>SUM(F$3:F153)+I154</f>
        <v>0.28262916174521718</v>
      </c>
      <c r="M154" s="21">
        <f>SUM(G$3:G153)+J154</f>
        <v>-3.8980247994863215E-2</v>
      </c>
      <c r="N154" s="21"/>
      <c r="O154" s="21"/>
      <c r="P154" s="21"/>
      <c r="Q154" s="19">
        <f t="shared" si="13"/>
        <v>0.37637267553381631</v>
      </c>
      <c r="R154" s="19">
        <f t="shared" si="14"/>
        <v>7.9879243068804132E-2</v>
      </c>
      <c r="S154" s="19">
        <f t="shared" si="15"/>
        <v>1.5194597337410377E-3</v>
      </c>
      <c r="T154" s="19">
        <f t="shared" si="16"/>
        <v>0.17339078531866065</v>
      </c>
      <c r="U154" s="19">
        <f t="shared" si="17"/>
        <v>-2.3914077974156029E-2</v>
      </c>
      <c r="V154" s="19">
        <f t="shared" si="18"/>
        <v>-1.1016954815408873E-2</v>
      </c>
    </row>
    <row r="155" spans="1:22" x14ac:dyDescent="0.25">
      <c r="A155" s="26">
        <f>Wellpath!E155</f>
        <v>0</v>
      </c>
      <c r="B155" s="22">
        <v>0</v>
      </c>
      <c r="C155" s="22">
        <f>-SIN(Wellpath!$L155) / GField</f>
        <v>0</v>
      </c>
      <c r="D155" s="22">
        <f>TAN(Dip) * SIN(Wellpath!$L155) * SIN(Wellpath!$O155) / GField</f>
        <v>0</v>
      </c>
      <c r="E155" s="20">
        <f>Model!$W$9*((drdp!B155+drdp!K155)*ABZ!$B155+(drdp!E155+drdp!N155)*ABZ!$C155+(drdp!H155+drdp!Q155)*ABZ!$D155)</f>
        <v>0</v>
      </c>
      <c r="F155" s="20">
        <f>Model!$W$9*((drdp!C155+drdp!L155)*ABZ!$B155+(drdp!F155+drdp!O155)*ABZ!$C155+(drdp!I155+drdp!R155)*ABZ!$D155)</f>
        <v>0</v>
      </c>
      <c r="G155" s="20">
        <f>Model!$W$9*((drdp!D155+drdp!M155)*ABZ!$B155+(drdp!G155+drdp!P155)*ABZ!$C155+(drdp!J155+drdp!S155)*ABZ!$D155)</f>
        <v>0</v>
      </c>
      <c r="H155" s="18">
        <f>Model!$W$9*((drdp!B155)*ABZ!$B155+(drdp!E155)*ABZ!$C155+(drdp!H155)*ABZ!$D155)</f>
        <v>0</v>
      </c>
      <c r="I155" s="18">
        <f>Model!$W$9*((drdp!C155)*ABZ!$B155+(drdp!F155)*ABZ!$C155+(drdp!I155)*ABZ!$D155)</f>
        <v>0</v>
      </c>
      <c r="J155" s="18">
        <f>Model!$W$9*((drdp!D155)*ABZ!$B155+(drdp!G155)*ABZ!$C155+(drdp!J155)*ABZ!$D155)</f>
        <v>0</v>
      </c>
      <c r="K155" s="21">
        <f>SUM(E$3:E154)+H155</f>
        <v>0.613492196799451</v>
      </c>
      <c r="L155" s="21">
        <f>SUM(F$3:F154)+I155</f>
        <v>0.28262916174521718</v>
      </c>
      <c r="M155" s="21">
        <f>SUM(G$3:G154)+J155</f>
        <v>-3.8980247994863215E-2</v>
      </c>
      <c r="N155" s="21"/>
      <c r="O155" s="21"/>
      <c r="P155" s="21"/>
      <c r="Q155" s="19">
        <f t="shared" si="13"/>
        <v>0.37637267553381631</v>
      </c>
      <c r="R155" s="19">
        <f t="shared" si="14"/>
        <v>7.9879243068804132E-2</v>
      </c>
      <c r="S155" s="19">
        <f t="shared" si="15"/>
        <v>1.5194597337410377E-3</v>
      </c>
      <c r="T155" s="19">
        <f t="shared" si="16"/>
        <v>0.17339078531866065</v>
      </c>
      <c r="U155" s="19">
        <f t="shared" si="17"/>
        <v>-2.3914077974156029E-2</v>
      </c>
      <c r="V155" s="19">
        <f t="shared" si="18"/>
        <v>-1.1016954815408873E-2</v>
      </c>
    </row>
    <row r="156" spans="1:22" x14ac:dyDescent="0.25">
      <c r="A156" s="26">
        <f>Wellpath!E156</f>
        <v>0</v>
      </c>
      <c r="B156" s="22">
        <v>0</v>
      </c>
      <c r="C156" s="22">
        <f>-SIN(Wellpath!$L156) / GField</f>
        <v>0</v>
      </c>
      <c r="D156" s="22">
        <f>TAN(Dip) * SIN(Wellpath!$L156) * SIN(Wellpath!$O156) / GField</f>
        <v>0</v>
      </c>
      <c r="E156" s="20">
        <f>Model!$W$9*((drdp!B156+drdp!K156)*ABZ!$B156+(drdp!E156+drdp!N156)*ABZ!$C156+(drdp!H156+drdp!Q156)*ABZ!$D156)</f>
        <v>0</v>
      </c>
      <c r="F156" s="20">
        <f>Model!$W$9*((drdp!C156+drdp!L156)*ABZ!$B156+(drdp!F156+drdp!O156)*ABZ!$C156+(drdp!I156+drdp!R156)*ABZ!$D156)</f>
        <v>0</v>
      </c>
      <c r="G156" s="20">
        <f>Model!$W$9*((drdp!D156+drdp!M156)*ABZ!$B156+(drdp!G156+drdp!P156)*ABZ!$C156+(drdp!J156+drdp!S156)*ABZ!$D156)</f>
        <v>0</v>
      </c>
      <c r="H156" s="18">
        <f>Model!$W$9*((drdp!B156)*ABZ!$B156+(drdp!E156)*ABZ!$C156+(drdp!H156)*ABZ!$D156)</f>
        <v>0</v>
      </c>
      <c r="I156" s="18">
        <f>Model!$W$9*((drdp!C156)*ABZ!$B156+(drdp!F156)*ABZ!$C156+(drdp!I156)*ABZ!$D156)</f>
        <v>0</v>
      </c>
      <c r="J156" s="18">
        <f>Model!$W$9*((drdp!D156)*ABZ!$B156+(drdp!G156)*ABZ!$C156+(drdp!J156)*ABZ!$D156)</f>
        <v>0</v>
      </c>
      <c r="K156" s="21">
        <f>SUM(E$3:E155)+H156</f>
        <v>0.613492196799451</v>
      </c>
      <c r="L156" s="21">
        <f>SUM(F$3:F155)+I156</f>
        <v>0.28262916174521718</v>
      </c>
      <c r="M156" s="21">
        <f>SUM(G$3:G155)+J156</f>
        <v>-3.8980247994863215E-2</v>
      </c>
      <c r="N156" s="21"/>
      <c r="O156" s="21"/>
      <c r="P156" s="21"/>
      <c r="Q156" s="19">
        <f t="shared" si="13"/>
        <v>0.37637267553381631</v>
      </c>
      <c r="R156" s="19">
        <f t="shared" si="14"/>
        <v>7.9879243068804132E-2</v>
      </c>
      <c r="S156" s="19">
        <f t="shared" si="15"/>
        <v>1.5194597337410377E-3</v>
      </c>
      <c r="T156" s="19">
        <f t="shared" si="16"/>
        <v>0.17339078531866065</v>
      </c>
      <c r="U156" s="19">
        <f t="shared" si="17"/>
        <v>-2.3914077974156029E-2</v>
      </c>
      <c r="V156" s="19">
        <f t="shared" si="18"/>
        <v>-1.1016954815408873E-2</v>
      </c>
    </row>
    <row r="157" spans="1:22" x14ac:dyDescent="0.25">
      <c r="A157" s="26">
        <f>Wellpath!E157</f>
        <v>0</v>
      </c>
      <c r="B157" s="22">
        <v>0</v>
      </c>
      <c r="C157" s="22">
        <f>-SIN(Wellpath!$L157) / GField</f>
        <v>0</v>
      </c>
      <c r="D157" s="22">
        <f>TAN(Dip) * SIN(Wellpath!$L157) * SIN(Wellpath!$O157) / GField</f>
        <v>0</v>
      </c>
      <c r="E157" s="20">
        <f>Model!$W$9*((drdp!B157+drdp!K157)*ABZ!$B157+(drdp!E157+drdp!N157)*ABZ!$C157+(drdp!H157+drdp!Q157)*ABZ!$D157)</f>
        <v>0</v>
      </c>
      <c r="F157" s="20">
        <f>Model!$W$9*((drdp!C157+drdp!L157)*ABZ!$B157+(drdp!F157+drdp!O157)*ABZ!$C157+(drdp!I157+drdp!R157)*ABZ!$D157)</f>
        <v>0</v>
      </c>
      <c r="G157" s="20">
        <f>Model!$W$9*((drdp!D157+drdp!M157)*ABZ!$B157+(drdp!G157+drdp!P157)*ABZ!$C157+(drdp!J157+drdp!S157)*ABZ!$D157)</f>
        <v>0</v>
      </c>
      <c r="H157" s="18">
        <f>Model!$W$9*((drdp!B157)*ABZ!$B157+(drdp!E157)*ABZ!$C157+(drdp!H157)*ABZ!$D157)</f>
        <v>0</v>
      </c>
      <c r="I157" s="18">
        <f>Model!$W$9*((drdp!C157)*ABZ!$B157+(drdp!F157)*ABZ!$C157+(drdp!I157)*ABZ!$D157)</f>
        <v>0</v>
      </c>
      <c r="J157" s="18">
        <f>Model!$W$9*((drdp!D157)*ABZ!$B157+(drdp!G157)*ABZ!$C157+(drdp!J157)*ABZ!$D157)</f>
        <v>0</v>
      </c>
      <c r="K157" s="21">
        <f>SUM(E$3:E156)+H157</f>
        <v>0.613492196799451</v>
      </c>
      <c r="L157" s="21">
        <f>SUM(F$3:F156)+I157</f>
        <v>0.28262916174521718</v>
      </c>
      <c r="M157" s="21">
        <f>SUM(G$3:G156)+J157</f>
        <v>-3.8980247994863215E-2</v>
      </c>
      <c r="N157" s="21"/>
      <c r="O157" s="21"/>
      <c r="P157" s="21"/>
      <c r="Q157" s="19">
        <f t="shared" si="13"/>
        <v>0.37637267553381631</v>
      </c>
      <c r="R157" s="19">
        <f t="shared" si="14"/>
        <v>7.9879243068804132E-2</v>
      </c>
      <c r="S157" s="19">
        <f t="shared" si="15"/>
        <v>1.5194597337410377E-3</v>
      </c>
      <c r="T157" s="19">
        <f t="shared" si="16"/>
        <v>0.17339078531866065</v>
      </c>
      <c r="U157" s="19">
        <f t="shared" si="17"/>
        <v>-2.3914077974156029E-2</v>
      </c>
      <c r="V157" s="19">
        <f t="shared" si="18"/>
        <v>-1.1016954815408873E-2</v>
      </c>
    </row>
    <row r="158" spans="1:22" x14ac:dyDescent="0.25">
      <c r="A158" s="26">
        <f>Wellpath!E158</f>
        <v>0</v>
      </c>
      <c r="B158" s="22">
        <v>0</v>
      </c>
      <c r="C158" s="22">
        <f>-SIN(Wellpath!$L158) / GField</f>
        <v>0</v>
      </c>
      <c r="D158" s="22">
        <f>TAN(Dip) * SIN(Wellpath!$L158) * SIN(Wellpath!$O158) / GField</f>
        <v>0</v>
      </c>
      <c r="E158" s="20">
        <f>Model!$W$9*((drdp!B158+drdp!K158)*ABZ!$B158+(drdp!E158+drdp!N158)*ABZ!$C158+(drdp!H158+drdp!Q158)*ABZ!$D158)</f>
        <v>0</v>
      </c>
      <c r="F158" s="20">
        <f>Model!$W$9*((drdp!C158+drdp!L158)*ABZ!$B158+(drdp!F158+drdp!O158)*ABZ!$C158+(drdp!I158+drdp!R158)*ABZ!$D158)</f>
        <v>0</v>
      </c>
      <c r="G158" s="20">
        <f>Model!$W$9*((drdp!D158+drdp!M158)*ABZ!$B158+(drdp!G158+drdp!P158)*ABZ!$C158+(drdp!J158+drdp!S158)*ABZ!$D158)</f>
        <v>0</v>
      </c>
      <c r="H158" s="18">
        <f>Model!$W$9*((drdp!B158)*ABZ!$B158+(drdp!E158)*ABZ!$C158+(drdp!H158)*ABZ!$D158)</f>
        <v>0</v>
      </c>
      <c r="I158" s="18">
        <f>Model!$W$9*((drdp!C158)*ABZ!$B158+(drdp!F158)*ABZ!$C158+(drdp!I158)*ABZ!$D158)</f>
        <v>0</v>
      </c>
      <c r="J158" s="18">
        <f>Model!$W$9*((drdp!D158)*ABZ!$B158+(drdp!G158)*ABZ!$C158+(drdp!J158)*ABZ!$D158)</f>
        <v>0</v>
      </c>
      <c r="K158" s="21">
        <f>SUM(E$3:E157)+H158</f>
        <v>0.613492196799451</v>
      </c>
      <c r="L158" s="21">
        <f>SUM(F$3:F157)+I158</f>
        <v>0.28262916174521718</v>
      </c>
      <c r="M158" s="21">
        <f>SUM(G$3:G157)+J158</f>
        <v>-3.8980247994863215E-2</v>
      </c>
      <c r="N158" s="21"/>
      <c r="O158" s="21"/>
      <c r="P158" s="21"/>
      <c r="Q158" s="19">
        <f t="shared" si="13"/>
        <v>0.37637267553381631</v>
      </c>
      <c r="R158" s="19">
        <f t="shared" si="14"/>
        <v>7.9879243068804132E-2</v>
      </c>
      <c r="S158" s="19">
        <f t="shared" si="15"/>
        <v>1.5194597337410377E-3</v>
      </c>
      <c r="T158" s="19">
        <f t="shared" si="16"/>
        <v>0.17339078531866065</v>
      </c>
      <c r="U158" s="19">
        <f t="shared" si="17"/>
        <v>-2.3914077974156029E-2</v>
      </c>
      <c r="V158" s="19">
        <f t="shared" si="18"/>
        <v>-1.1016954815408873E-2</v>
      </c>
    </row>
    <row r="159" spans="1:22" x14ac:dyDescent="0.25">
      <c r="A159" s="26">
        <f>Wellpath!E159</f>
        <v>0</v>
      </c>
      <c r="B159" s="22">
        <v>0</v>
      </c>
      <c r="C159" s="22">
        <f>-SIN(Wellpath!$L159) / GField</f>
        <v>0</v>
      </c>
      <c r="D159" s="22">
        <f>TAN(Dip) * SIN(Wellpath!$L159) * SIN(Wellpath!$O159) / GField</f>
        <v>0</v>
      </c>
      <c r="E159" s="20">
        <f>Model!$W$9*((drdp!B159+drdp!K159)*ABZ!$B159+(drdp!E159+drdp!N159)*ABZ!$C159+(drdp!H159+drdp!Q159)*ABZ!$D159)</f>
        <v>0</v>
      </c>
      <c r="F159" s="20">
        <f>Model!$W$9*((drdp!C159+drdp!L159)*ABZ!$B159+(drdp!F159+drdp!O159)*ABZ!$C159+(drdp!I159+drdp!R159)*ABZ!$D159)</f>
        <v>0</v>
      </c>
      <c r="G159" s="20">
        <f>Model!$W$9*((drdp!D159+drdp!M159)*ABZ!$B159+(drdp!G159+drdp!P159)*ABZ!$C159+(drdp!J159+drdp!S159)*ABZ!$D159)</f>
        <v>0</v>
      </c>
      <c r="H159" s="18">
        <f>Model!$W$9*((drdp!B159)*ABZ!$B159+(drdp!E159)*ABZ!$C159+(drdp!H159)*ABZ!$D159)</f>
        <v>0</v>
      </c>
      <c r="I159" s="18">
        <f>Model!$W$9*((drdp!C159)*ABZ!$B159+(drdp!F159)*ABZ!$C159+(drdp!I159)*ABZ!$D159)</f>
        <v>0</v>
      </c>
      <c r="J159" s="18">
        <f>Model!$W$9*((drdp!D159)*ABZ!$B159+(drdp!G159)*ABZ!$C159+(drdp!J159)*ABZ!$D159)</f>
        <v>0</v>
      </c>
      <c r="K159" s="21">
        <f>SUM(E$3:E158)+H159</f>
        <v>0.613492196799451</v>
      </c>
      <c r="L159" s="21">
        <f>SUM(F$3:F158)+I159</f>
        <v>0.28262916174521718</v>
      </c>
      <c r="M159" s="21">
        <f>SUM(G$3:G158)+J159</f>
        <v>-3.8980247994863215E-2</v>
      </c>
      <c r="N159" s="21"/>
      <c r="O159" s="21"/>
      <c r="P159" s="21"/>
      <c r="Q159" s="19">
        <f t="shared" si="13"/>
        <v>0.37637267553381631</v>
      </c>
      <c r="R159" s="19">
        <f t="shared" si="14"/>
        <v>7.9879243068804132E-2</v>
      </c>
      <c r="S159" s="19">
        <f t="shared" si="15"/>
        <v>1.5194597337410377E-3</v>
      </c>
      <c r="T159" s="19">
        <f t="shared" si="16"/>
        <v>0.17339078531866065</v>
      </c>
      <c r="U159" s="19">
        <f t="shared" si="17"/>
        <v>-2.3914077974156029E-2</v>
      </c>
      <c r="V159" s="19">
        <f t="shared" si="18"/>
        <v>-1.1016954815408873E-2</v>
      </c>
    </row>
    <row r="160" spans="1:22" x14ac:dyDescent="0.25">
      <c r="A160" s="26">
        <f>Wellpath!E160</f>
        <v>0</v>
      </c>
      <c r="B160" s="22">
        <v>0</v>
      </c>
      <c r="C160" s="22">
        <f>-SIN(Wellpath!$L160) / GField</f>
        <v>0</v>
      </c>
      <c r="D160" s="22">
        <f>TAN(Dip) * SIN(Wellpath!$L160) * SIN(Wellpath!$O160) / GField</f>
        <v>0</v>
      </c>
      <c r="E160" s="20">
        <f>Model!$W$9*((drdp!B160+drdp!K160)*ABZ!$B160+(drdp!E160+drdp!N160)*ABZ!$C160+(drdp!H160+drdp!Q160)*ABZ!$D160)</f>
        <v>0</v>
      </c>
      <c r="F160" s="20">
        <f>Model!$W$9*((drdp!C160+drdp!L160)*ABZ!$B160+(drdp!F160+drdp!O160)*ABZ!$C160+(drdp!I160+drdp!R160)*ABZ!$D160)</f>
        <v>0</v>
      </c>
      <c r="G160" s="20">
        <f>Model!$W$9*((drdp!D160+drdp!M160)*ABZ!$B160+(drdp!G160+drdp!P160)*ABZ!$C160+(drdp!J160+drdp!S160)*ABZ!$D160)</f>
        <v>0</v>
      </c>
      <c r="H160" s="18">
        <f>Model!$W$9*((drdp!B160)*ABZ!$B160+(drdp!E160)*ABZ!$C160+(drdp!H160)*ABZ!$D160)</f>
        <v>0</v>
      </c>
      <c r="I160" s="18">
        <f>Model!$W$9*((drdp!C160)*ABZ!$B160+(drdp!F160)*ABZ!$C160+(drdp!I160)*ABZ!$D160)</f>
        <v>0</v>
      </c>
      <c r="J160" s="18">
        <f>Model!$W$9*((drdp!D160)*ABZ!$B160+(drdp!G160)*ABZ!$C160+(drdp!J160)*ABZ!$D160)</f>
        <v>0</v>
      </c>
      <c r="K160" s="21">
        <f>SUM(E$3:E159)+H160</f>
        <v>0.613492196799451</v>
      </c>
      <c r="L160" s="21">
        <f>SUM(F$3:F159)+I160</f>
        <v>0.28262916174521718</v>
      </c>
      <c r="M160" s="21">
        <f>SUM(G$3:G159)+J160</f>
        <v>-3.8980247994863215E-2</v>
      </c>
      <c r="N160" s="21"/>
      <c r="O160" s="21"/>
      <c r="P160" s="21"/>
      <c r="Q160" s="19">
        <f t="shared" si="13"/>
        <v>0.37637267553381631</v>
      </c>
      <c r="R160" s="19">
        <f t="shared" si="14"/>
        <v>7.9879243068804132E-2</v>
      </c>
      <c r="S160" s="19">
        <f t="shared" si="15"/>
        <v>1.5194597337410377E-3</v>
      </c>
      <c r="T160" s="19">
        <f t="shared" si="16"/>
        <v>0.17339078531866065</v>
      </c>
      <c r="U160" s="19">
        <f t="shared" si="17"/>
        <v>-2.3914077974156029E-2</v>
      </c>
      <c r="V160" s="19">
        <f t="shared" si="18"/>
        <v>-1.1016954815408873E-2</v>
      </c>
    </row>
    <row r="161" spans="1:22" x14ac:dyDescent="0.25">
      <c r="A161" s="26">
        <f>Wellpath!E161</f>
        <v>0</v>
      </c>
      <c r="B161" s="22">
        <v>0</v>
      </c>
      <c r="C161" s="22">
        <f>-SIN(Wellpath!$L161) / GField</f>
        <v>0</v>
      </c>
      <c r="D161" s="22">
        <f>TAN(Dip) * SIN(Wellpath!$L161) * SIN(Wellpath!$O161) / GField</f>
        <v>0</v>
      </c>
      <c r="E161" s="20">
        <f>Model!$W$9*((drdp!B161+drdp!K161)*ABZ!$B161+(drdp!E161+drdp!N161)*ABZ!$C161+(drdp!H161+drdp!Q161)*ABZ!$D161)</f>
        <v>0</v>
      </c>
      <c r="F161" s="20">
        <f>Model!$W$9*((drdp!C161+drdp!L161)*ABZ!$B161+(drdp!F161+drdp!O161)*ABZ!$C161+(drdp!I161+drdp!R161)*ABZ!$D161)</f>
        <v>0</v>
      </c>
      <c r="G161" s="20">
        <f>Model!$W$9*((drdp!D161+drdp!M161)*ABZ!$B161+(drdp!G161+drdp!P161)*ABZ!$C161+(drdp!J161+drdp!S161)*ABZ!$D161)</f>
        <v>0</v>
      </c>
      <c r="H161" s="18">
        <f>Model!$W$9*((drdp!B161)*ABZ!$B161+(drdp!E161)*ABZ!$C161+(drdp!H161)*ABZ!$D161)</f>
        <v>0</v>
      </c>
      <c r="I161" s="18">
        <f>Model!$W$9*((drdp!C161)*ABZ!$B161+(drdp!F161)*ABZ!$C161+(drdp!I161)*ABZ!$D161)</f>
        <v>0</v>
      </c>
      <c r="J161" s="18">
        <f>Model!$W$9*((drdp!D161)*ABZ!$B161+(drdp!G161)*ABZ!$C161+(drdp!J161)*ABZ!$D161)</f>
        <v>0</v>
      </c>
      <c r="K161" s="21">
        <f>SUM(E$3:E160)+H161</f>
        <v>0.613492196799451</v>
      </c>
      <c r="L161" s="21">
        <f>SUM(F$3:F160)+I161</f>
        <v>0.28262916174521718</v>
      </c>
      <c r="M161" s="21">
        <f>SUM(G$3:G160)+J161</f>
        <v>-3.8980247994863215E-2</v>
      </c>
      <c r="N161" s="21"/>
      <c r="O161" s="21"/>
      <c r="P161" s="21"/>
      <c r="Q161" s="19">
        <f t="shared" si="13"/>
        <v>0.37637267553381631</v>
      </c>
      <c r="R161" s="19">
        <f t="shared" si="14"/>
        <v>7.9879243068804132E-2</v>
      </c>
      <c r="S161" s="19">
        <f t="shared" si="15"/>
        <v>1.5194597337410377E-3</v>
      </c>
      <c r="T161" s="19">
        <f t="shared" si="16"/>
        <v>0.17339078531866065</v>
      </c>
      <c r="U161" s="19">
        <f t="shared" si="17"/>
        <v>-2.3914077974156029E-2</v>
      </c>
      <c r="V161" s="19">
        <f t="shared" si="18"/>
        <v>-1.1016954815408873E-2</v>
      </c>
    </row>
    <row r="162" spans="1:22" x14ac:dyDescent="0.25">
      <c r="A162" s="26">
        <f>Wellpath!E162</f>
        <v>0</v>
      </c>
      <c r="B162" s="22">
        <v>0</v>
      </c>
      <c r="C162" s="22">
        <f>-SIN(Wellpath!$L162) / GField</f>
        <v>0</v>
      </c>
      <c r="D162" s="22">
        <f>TAN(Dip) * SIN(Wellpath!$L162) * SIN(Wellpath!$O162) / GField</f>
        <v>0</v>
      </c>
      <c r="E162" s="20">
        <f>Model!$W$9*((drdp!B162+drdp!K162)*ABZ!$B162+(drdp!E162+drdp!N162)*ABZ!$C162+(drdp!H162+drdp!Q162)*ABZ!$D162)</f>
        <v>0</v>
      </c>
      <c r="F162" s="20">
        <f>Model!$W$9*((drdp!C162+drdp!L162)*ABZ!$B162+(drdp!F162+drdp!O162)*ABZ!$C162+(drdp!I162+drdp!R162)*ABZ!$D162)</f>
        <v>0</v>
      </c>
      <c r="G162" s="20">
        <f>Model!$W$9*((drdp!D162+drdp!M162)*ABZ!$B162+(drdp!G162+drdp!P162)*ABZ!$C162+(drdp!J162+drdp!S162)*ABZ!$D162)</f>
        <v>0</v>
      </c>
      <c r="H162" s="18">
        <f>Model!$W$9*((drdp!B162)*ABZ!$B162+(drdp!E162)*ABZ!$C162+(drdp!H162)*ABZ!$D162)</f>
        <v>0</v>
      </c>
      <c r="I162" s="18">
        <f>Model!$W$9*((drdp!C162)*ABZ!$B162+(drdp!F162)*ABZ!$C162+(drdp!I162)*ABZ!$D162)</f>
        <v>0</v>
      </c>
      <c r="J162" s="18">
        <f>Model!$W$9*((drdp!D162)*ABZ!$B162+(drdp!G162)*ABZ!$C162+(drdp!J162)*ABZ!$D162)</f>
        <v>0</v>
      </c>
      <c r="K162" s="21">
        <f>SUM(E$3:E161)+H162</f>
        <v>0.613492196799451</v>
      </c>
      <c r="L162" s="21">
        <f>SUM(F$3:F161)+I162</f>
        <v>0.28262916174521718</v>
      </c>
      <c r="M162" s="21">
        <f>SUM(G$3:G161)+J162</f>
        <v>-3.8980247994863215E-2</v>
      </c>
      <c r="N162" s="21"/>
      <c r="O162" s="21"/>
      <c r="P162" s="21"/>
      <c r="Q162" s="19">
        <f t="shared" si="13"/>
        <v>0.37637267553381631</v>
      </c>
      <c r="R162" s="19">
        <f t="shared" si="14"/>
        <v>7.9879243068804132E-2</v>
      </c>
      <c r="S162" s="19">
        <f t="shared" si="15"/>
        <v>1.5194597337410377E-3</v>
      </c>
      <c r="T162" s="19">
        <f t="shared" si="16"/>
        <v>0.17339078531866065</v>
      </c>
      <c r="U162" s="19">
        <f t="shared" si="17"/>
        <v>-2.3914077974156029E-2</v>
      </c>
      <c r="V162" s="19">
        <f t="shared" si="18"/>
        <v>-1.1016954815408873E-2</v>
      </c>
    </row>
    <row r="163" spans="1:22" x14ac:dyDescent="0.25">
      <c r="A163" s="26">
        <f>Wellpath!E163</f>
        <v>0</v>
      </c>
      <c r="B163" s="22">
        <v>0</v>
      </c>
      <c r="C163" s="22">
        <f>-SIN(Wellpath!$L163) / GField</f>
        <v>0</v>
      </c>
      <c r="D163" s="22">
        <f>TAN(Dip) * SIN(Wellpath!$L163) * SIN(Wellpath!$O163) / GField</f>
        <v>0</v>
      </c>
      <c r="E163" s="20">
        <f>Model!$W$9*((drdp!B163+drdp!K163)*ABZ!$B163+(drdp!E163+drdp!N163)*ABZ!$C163+(drdp!H163+drdp!Q163)*ABZ!$D163)</f>
        <v>0</v>
      </c>
      <c r="F163" s="20">
        <f>Model!$W$9*((drdp!C163+drdp!L163)*ABZ!$B163+(drdp!F163+drdp!O163)*ABZ!$C163+(drdp!I163+drdp!R163)*ABZ!$D163)</f>
        <v>0</v>
      </c>
      <c r="G163" s="20">
        <f>Model!$W$9*((drdp!D163+drdp!M163)*ABZ!$B163+(drdp!G163+drdp!P163)*ABZ!$C163+(drdp!J163+drdp!S163)*ABZ!$D163)</f>
        <v>0</v>
      </c>
      <c r="H163" s="18">
        <f>Model!$W$9*((drdp!B163)*ABZ!$B163+(drdp!E163)*ABZ!$C163+(drdp!H163)*ABZ!$D163)</f>
        <v>0</v>
      </c>
      <c r="I163" s="18">
        <f>Model!$W$9*((drdp!C163)*ABZ!$B163+(drdp!F163)*ABZ!$C163+(drdp!I163)*ABZ!$D163)</f>
        <v>0</v>
      </c>
      <c r="J163" s="18">
        <f>Model!$W$9*((drdp!D163)*ABZ!$B163+(drdp!G163)*ABZ!$C163+(drdp!J163)*ABZ!$D163)</f>
        <v>0</v>
      </c>
      <c r="K163" s="21">
        <f>SUM(E$3:E162)+H163</f>
        <v>0.613492196799451</v>
      </c>
      <c r="L163" s="21">
        <f>SUM(F$3:F162)+I163</f>
        <v>0.28262916174521718</v>
      </c>
      <c r="M163" s="21">
        <f>SUM(G$3:G162)+J163</f>
        <v>-3.8980247994863215E-2</v>
      </c>
      <c r="N163" s="21"/>
      <c r="O163" s="21"/>
      <c r="P163" s="21"/>
      <c r="Q163" s="19">
        <f t="shared" si="13"/>
        <v>0.37637267553381631</v>
      </c>
      <c r="R163" s="19">
        <f t="shared" si="14"/>
        <v>7.9879243068804132E-2</v>
      </c>
      <c r="S163" s="19">
        <f t="shared" si="15"/>
        <v>1.5194597337410377E-3</v>
      </c>
      <c r="T163" s="19">
        <f t="shared" si="16"/>
        <v>0.17339078531866065</v>
      </c>
      <c r="U163" s="19">
        <f t="shared" si="17"/>
        <v>-2.3914077974156029E-2</v>
      </c>
      <c r="V163" s="19">
        <f t="shared" si="18"/>
        <v>-1.1016954815408873E-2</v>
      </c>
    </row>
    <row r="164" spans="1:22" x14ac:dyDescent="0.25">
      <c r="A164" s="26">
        <f>Wellpath!E164</f>
        <v>0</v>
      </c>
      <c r="B164" s="22">
        <v>0</v>
      </c>
      <c r="C164" s="22">
        <f>-SIN(Wellpath!$L164) / GField</f>
        <v>0</v>
      </c>
      <c r="D164" s="22">
        <f>TAN(Dip) * SIN(Wellpath!$L164) * SIN(Wellpath!$O164) / GField</f>
        <v>0</v>
      </c>
      <c r="E164" s="20">
        <f>Model!$W$9*((drdp!B164+drdp!K164)*ABZ!$B164+(drdp!E164+drdp!N164)*ABZ!$C164+(drdp!H164+drdp!Q164)*ABZ!$D164)</f>
        <v>0</v>
      </c>
      <c r="F164" s="20">
        <f>Model!$W$9*((drdp!C164+drdp!L164)*ABZ!$B164+(drdp!F164+drdp!O164)*ABZ!$C164+(drdp!I164+drdp!R164)*ABZ!$D164)</f>
        <v>0</v>
      </c>
      <c r="G164" s="20">
        <f>Model!$W$9*((drdp!D164+drdp!M164)*ABZ!$B164+(drdp!G164+drdp!P164)*ABZ!$C164+(drdp!J164+drdp!S164)*ABZ!$D164)</f>
        <v>0</v>
      </c>
      <c r="H164" s="18">
        <f>Model!$W$9*((drdp!B164)*ABZ!$B164+(drdp!E164)*ABZ!$C164+(drdp!H164)*ABZ!$D164)</f>
        <v>0</v>
      </c>
      <c r="I164" s="18">
        <f>Model!$W$9*((drdp!C164)*ABZ!$B164+(drdp!F164)*ABZ!$C164+(drdp!I164)*ABZ!$D164)</f>
        <v>0</v>
      </c>
      <c r="J164" s="18">
        <f>Model!$W$9*((drdp!D164)*ABZ!$B164+(drdp!G164)*ABZ!$C164+(drdp!J164)*ABZ!$D164)</f>
        <v>0</v>
      </c>
      <c r="K164" s="21">
        <f>SUM(E$3:E163)+H164</f>
        <v>0.613492196799451</v>
      </c>
      <c r="L164" s="21">
        <f>SUM(F$3:F163)+I164</f>
        <v>0.28262916174521718</v>
      </c>
      <c r="M164" s="21">
        <f>SUM(G$3:G163)+J164</f>
        <v>-3.8980247994863215E-2</v>
      </c>
      <c r="N164" s="21"/>
      <c r="O164" s="21"/>
      <c r="P164" s="21"/>
      <c r="Q164" s="19">
        <f t="shared" si="13"/>
        <v>0.37637267553381631</v>
      </c>
      <c r="R164" s="19">
        <f t="shared" si="14"/>
        <v>7.9879243068804132E-2</v>
      </c>
      <c r="S164" s="19">
        <f t="shared" si="15"/>
        <v>1.5194597337410377E-3</v>
      </c>
      <c r="T164" s="19">
        <f t="shared" si="16"/>
        <v>0.17339078531866065</v>
      </c>
      <c r="U164" s="19">
        <f t="shared" si="17"/>
        <v>-2.3914077974156029E-2</v>
      </c>
      <c r="V164" s="19">
        <f t="shared" si="18"/>
        <v>-1.1016954815408873E-2</v>
      </c>
    </row>
    <row r="165" spans="1:22" x14ac:dyDescent="0.25">
      <c r="A165" s="26">
        <f>Wellpath!E165</f>
        <v>0</v>
      </c>
      <c r="B165" s="22">
        <v>0</v>
      </c>
      <c r="C165" s="22">
        <f>-SIN(Wellpath!$L165) / GField</f>
        <v>0</v>
      </c>
      <c r="D165" s="22">
        <f>TAN(Dip) * SIN(Wellpath!$L165) * SIN(Wellpath!$O165) / GField</f>
        <v>0</v>
      </c>
      <c r="E165" s="20">
        <f>Model!$W$9*((drdp!B165+drdp!K165)*ABZ!$B165+(drdp!E165+drdp!N165)*ABZ!$C165+(drdp!H165+drdp!Q165)*ABZ!$D165)</f>
        <v>0</v>
      </c>
      <c r="F165" s="20">
        <f>Model!$W$9*((drdp!C165+drdp!L165)*ABZ!$B165+(drdp!F165+drdp!O165)*ABZ!$C165+(drdp!I165+drdp!R165)*ABZ!$D165)</f>
        <v>0</v>
      </c>
      <c r="G165" s="20">
        <f>Model!$W$9*((drdp!D165+drdp!M165)*ABZ!$B165+(drdp!G165+drdp!P165)*ABZ!$C165+(drdp!J165+drdp!S165)*ABZ!$D165)</f>
        <v>0</v>
      </c>
      <c r="H165" s="18">
        <f>Model!$W$9*((drdp!B165)*ABZ!$B165+(drdp!E165)*ABZ!$C165+(drdp!H165)*ABZ!$D165)</f>
        <v>0</v>
      </c>
      <c r="I165" s="18">
        <f>Model!$W$9*((drdp!C165)*ABZ!$B165+(drdp!F165)*ABZ!$C165+(drdp!I165)*ABZ!$D165)</f>
        <v>0</v>
      </c>
      <c r="J165" s="18">
        <f>Model!$W$9*((drdp!D165)*ABZ!$B165+(drdp!G165)*ABZ!$C165+(drdp!J165)*ABZ!$D165)</f>
        <v>0</v>
      </c>
      <c r="K165" s="21">
        <f>SUM(E$3:E164)+H165</f>
        <v>0.613492196799451</v>
      </c>
      <c r="L165" s="21">
        <f>SUM(F$3:F164)+I165</f>
        <v>0.28262916174521718</v>
      </c>
      <c r="M165" s="21">
        <f>SUM(G$3:G164)+J165</f>
        <v>-3.8980247994863215E-2</v>
      </c>
      <c r="N165" s="21"/>
      <c r="O165" s="21"/>
      <c r="P165" s="21"/>
      <c r="Q165" s="19">
        <f t="shared" si="13"/>
        <v>0.37637267553381631</v>
      </c>
      <c r="R165" s="19">
        <f t="shared" si="14"/>
        <v>7.9879243068804132E-2</v>
      </c>
      <c r="S165" s="19">
        <f t="shared" si="15"/>
        <v>1.5194597337410377E-3</v>
      </c>
      <c r="T165" s="19">
        <f t="shared" si="16"/>
        <v>0.17339078531866065</v>
      </c>
      <c r="U165" s="19">
        <f t="shared" si="17"/>
        <v>-2.3914077974156029E-2</v>
      </c>
      <c r="V165" s="19">
        <f t="shared" si="18"/>
        <v>-1.1016954815408873E-2</v>
      </c>
    </row>
    <row r="166" spans="1:22" x14ac:dyDescent="0.25">
      <c r="A166" s="26">
        <f>Wellpath!E166</f>
        <v>0</v>
      </c>
      <c r="B166" s="22">
        <v>0</v>
      </c>
      <c r="C166" s="22">
        <f>-SIN(Wellpath!$L166) / GField</f>
        <v>0</v>
      </c>
      <c r="D166" s="22">
        <f>TAN(Dip) * SIN(Wellpath!$L166) * SIN(Wellpath!$O166) / GField</f>
        <v>0</v>
      </c>
      <c r="E166" s="20">
        <f>Model!$W$9*((drdp!B166+drdp!K166)*ABZ!$B166+(drdp!E166+drdp!N166)*ABZ!$C166+(drdp!H166+drdp!Q166)*ABZ!$D166)</f>
        <v>0</v>
      </c>
      <c r="F166" s="20">
        <f>Model!$W$9*((drdp!C166+drdp!L166)*ABZ!$B166+(drdp!F166+drdp!O166)*ABZ!$C166+(drdp!I166+drdp!R166)*ABZ!$D166)</f>
        <v>0</v>
      </c>
      <c r="G166" s="20">
        <f>Model!$W$9*((drdp!D166+drdp!M166)*ABZ!$B166+(drdp!G166+drdp!P166)*ABZ!$C166+(drdp!J166+drdp!S166)*ABZ!$D166)</f>
        <v>0</v>
      </c>
      <c r="H166" s="18">
        <f>Model!$W$9*((drdp!B166)*ABZ!$B166+(drdp!E166)*ABZ!$C166+(drdp!H166)*ABZ!$D166)</f>
        <v>0</v>
      </c>
      <c r="I166" s="18">
        <f>Model!$W$9*((drdp!C166)*ABZ!$B166+(drdp!F166)*ABZ!$C166+(drdp!I166)*ABZ!$D166)</f>
        <v>0</v>
      </c>
      <c r="J166" s="18">
        <f>Model!$W$9*((drdp!D166)*ABZ!$B166+(drdp!G166)*ABZ!$C166+(drdp!J166)*ABZ!$D166)</f>
        <v>0</v>
      </c>
      <c r="K166" s="21">
        <f>SUM(E$3:E165)+H166</f>
        <v>0.613492196799451</v>
      </c>
      <c r="L166" s="21">
        <f>SUM(F$3:F165)+I166</f>
        <v>0.28262916174521718</v>
      </c>
      <c r="M166" s="21">
        <f>SUM(G$3:G165)+J166</f>
        <v>-3.8980247994863215E-2</v>
      </c>
      <c r="N166" s="21"/>
      <c r="O166" s="21"/>
      <c r="P166" s="21"/>
      <c r="Q166" s="19">
        <f t="shared" si="13"/>
        <v>0.37637267553381631</v>
      </c>
      <c r="R166" s="19">
        <f t="shared" si="14"/>
        <v>7.9879243068804132E-2</v>
      </c>
      <c r="S166" s="19">
        <f t="shared" si="15"/>
        <v>1.5194597337410377E-3</v>
      </c>
      <c r="T166" s="19">
        <f t="shared" si="16"/>
        <v>0.17339078531866065</v>
      </c>
      <c r="U166" s="19">
        <f t="shared" si="17"/>
        <v>-2.3914077974156029E-2</v>
      </c>
      <c r="V166" s="19">
        <f t="shared" si="18"/>
        <v>-1.1016954815408873E-2</v>
      </c>
    </row>
    <row r="167" spans="1:22" x14ac:dyDescent="0.25">
      <c r="A167" s="26">
        <f>Wellpath!E167</f>
        <v>0</v>
      </c>
      <c r="B167" s="22">
        <v>0</v>
      </c>
      <c r="C167" s="22">
        <f>-SIN(Wellpath!$L167) / GField</f>
        <v>0</v>
      </c>
      <c r="D167" s="22">
        <f>TAN(Dip) * SIN(Wellpath!$L167) * SIN(Wellpath!$O167) / GField</f>
        <v>0</v>
      </c>
      <c r="E167" s="20">
        <f>Model!$W$9*((drdp!B167+drdp!K167)*ABZ!$B167+(drdp!E167+drdp!N167)*ABZ!$C167+(drdp!H167+drdp!Q167)*ABZ!$D167)</f>
        <v>0</v>
      </c>
      <c r="F167" s="20">
        <f>Model!$W$9*((drdp!C167+drdp!L167)*ABZ!$B167+(drdp!F167+drdp!O167)*ABZ!$C167+(drdp!I167+drdp!R167)*ABZ!$D167)</f>
        <v>0</v>
      </c>
      <c r="G167" s="20">
        <f>Model!$W$9*((drdp!D167+drdp!M167)*ABZ!$B167+(drdp!G167+drdp!P167)*ABZ!$C167+(drdp!J167+drdp!S167)*ABZ!$D167)</f>
        <v>0</v>
      </c>
      <c r="H167" s="18">
        <f>Model!$W$9*((drdp!B167)*ABZ!$B167+(drdp!E167)*ABZ!$C167+(drdp!H167)*ABZ!$D167)</f>
        <v>0</v>
      </c>
      <c r="I167" s="18">
        <f>Model!$W$9*((drdp!C167)*ABZ!$B167+(drdp!F167)*ABZ!$C167+(drdp!I167)*ABZ!$D167)</f>
        <v>0</v>
      </c>
      <c r="J167" s="18">
        <f>Model!$W$9*((drdp!D167)*ABZ!$B167+(drdp!G167)*ABZ!$C167+(drdp!J167)*ABZ!$D167)</f>
        <v>0</v>
      </c>
      <c r="K167" s="21">
        <f>SUM(E$3:E166)+H167</f>
        <v>0.613492196799451</v>
      </c>
      <c r="L167" s="21">
        <f>SUM(F$3:F166)+I167</f>
        <v>0.28262916174521718</v>
      </c>
      <c r="M167" s="21">
        <f>SUM(G$3:G166)+J167</f>
        <v>-3.8980247994863215E-2</v>
      </c>
      <c r="N167" s="21"/>
      <c r="O167" s="21"/>
      <c r="P167" s="21"/>
      <c r="Q167" s="19">
        <f t="shared" si="13"/>
        <v>0.37637267553381631</v>
      </c>
      <c r="R167" s="19">
        <f t="shared" si="14"/>
        <v>7.9879243068804132E-2</v>
      </c>
      <c r="S167" s="19">
        <f t="shared" si="15"/>
        <v>1.5194597337410377E-3</v>
      </c>
      <c r="T167" s="19">
        <f t="shared" si="16"/>
        <v>0.17339078531866065</v>
      </c>
      <c r="U167" s="19">
        <f t="shared" si="17"/>
        <v>-2.3914077974156029E-2</v>
      </c>
      <c r="V167" s="19">
        <f t="shared" si="18"/>
        <v>-1.1016954815408873E-2</v>
      </c>
    </row>
    <row r="168" spans="1:22" x14ac:dyDescent="0.25">
      <c r="A168" s="26">
        <f>Wellpath!E168</f>
        <v>0</v>
      </c>
      <c r="B168" s="22">
        <v>0</v>
      </c>
      <c r="C168" s="22">
        <f>-SIN(Wellpath!$L168) / GField</f>
        <v>0</v>
      </c>
      <c r="D168" s="22">
        <f>TAN(Dip) * SIN(Wellpath!$L168) * SIN(Wellpath!$O168) / GField</f>
        <v>0</v>
      </c>
      <c r="E168" s="20">
        <f>Model!$W$9*((drdp!B168+drdp!K168)*ABZ!$B168+(drdp!E168+drdp!N168)*ABZ!$C168+(drdp!H168+drdp!Q168)*ABZ!$D168)</f>
        <v>0</v>
      </c>
      <c r="F168" s="20">
        <f>Model!$W$9*((drdp!C168+drdp!L168)*ABZ!$B168+(drdp!F168+drdp!O168)*ABZ!$C168+(drdp!I168+drdp!R168)*ABZ!$D168)</f>
        <v>0</v>
      </c>
      <c r="G168" s="20">
        <f>Model!$W$9*((drdp!D168+drdp!M168)*ABZ!$B168+(drdp!G168+drdp!P168)*ABZ!$C168+(drdp!J168+drdp!S168)*ABZ!$D168)</f>
        <v>0</v>
      </c>
      <c r="H168" s="18">
        <f>Model!$W$9*((drdp!B168)*ABZ!$B168+(drdp!E168)*ABZ!$C168+(drdp!H168)*ABZ!$D168)</f>
        <v>0</v>
      </c>
      <c r="I168" s="18">
        <f>Model!$W$9*((drdp!C168)*ABZ!$B168+(drdp!F168)*ABZ!$C168+(drdp!I168)*ABZ!$D168)</f>
        <v>0</v>
      </c>
      <c r="J168" s="18">
        <f>Model!$W$9*((drdp!D168)*ABZ!$B168+(drdp!G168)*ABZ!$C168+(drdp!J168)*ABZ!$D168)</f>
        <v>0</v>
      </c>
      <c r="K168" s="21">
        <f>SUM(E$3:E167)+H168</f>
        <v>0.613492196799451</v>
      </c>
      <c r="L168" s="21">
        <f>SUM(F$3:F167)+I168</f>
        <v>0.28262916174521718</v>
      </c>
      <c r="M168" s="21">
        <f>SUM(G$3:G167)+J168</f>
        <v>-3.8980247994863215E-2</v>
      </c>
      <c r="N168" s="21"/>
      <c r="O168" s="21"/>
      <c r="P168" s="21"/>
      <c r="Q168" s="19">
        <f t="shared" si="13"/>
        <v>0.37637267553381631</v>
      </c>
      <c r="R168" s="19">
        <f t="shared" si="14"/>
        <v>7.9879243068804132E-2</v>
      </c>
      <c r="S168" s="19">
        <f t="shared" si="15"/>
        <v>1.5194597337410377E-3</v>
      </c>
      <c r="T168" s="19">
        <f t="shared" si="16"/>
        <v>0.17339078531866065</v>
      </c>
      <c r="U168" s="19">
        <f t="shared" si="17"/>
        <v>-2.3914077974156029E-2</v>
      </c>
      <c r="V168" s="19">
        <f t="shared" si="18"/>
        <v>-1.1016954815408873E-2</v>
      </c>
    </row>
    <row r="169" spans="1:22" x14ac:dyDescent="0.25">
      <c r="A169" s="26">
        <f>Wellpath!E169</f>
        <v>0</v>
      </c>
      <c r="B169" s="22">
        <v>0</v>
      </c>
      <c r="C169" s="22">
        <f>-SIN(Wellpath!$L169) / GField</f>
        <v>0</v>
      </c>
      <c r="D169" s="22">
        <f>TAN(Dip) * SIN(Wellpath!$L169) * SIN(Wellpath!$O169) / GField</f>
        <v>0</v>
      </c>
      <c r="E169" s="20">
        <f>Model!$W$9*((drdp!B169+drdp!K169)*ABZ!$B169+(drdp!E169+drdp!N169)*ABZ!$C169+(drdp!H169+drdp!Q169)*ABZ!$D169)</f>
        <v>0</v>
      </c>
      <c r="F169" s="20">
        <f>Model!$W$9*((drdp!C169+drdp!L169)*ABZ!$B169+(drdp!F169+drdp!O169)*ABZ!$C169+(drdp!I169+drdp!R169)*ABZ!$D169)</f>
        <v>0</v>
      </c>
      <c r="G169" s="20">
        <f>Model!$W$9*((drdp!D169+drdp!M169)*ABZ!$B169+(drdp!G169+drdp!P169)*ABZ!$C169+(drdp!J169+drdp!S169)*ABZ!$D169)</f>
        <v>0</v>
      </c>
      <c r="H169" s="18">
        <f>Model!$W$9*((drdp!B169)*ABZ!$B169+(drdp!E169)*ABZ!$C169+(drdp!H169)*ABZ!$D169)</f>
        <v>0</v>
      </c>
      <c r="I169" s="18">
        <f>Model!$W$9*((drdp!C169)*ABZ!$B169+(drdp!F169)*ABZ!$C169+(drdp!I169)*ABZ!$D169)</f>
        <v>0</v>
      </c>
      <c r="J169" s="18">
        <f>Model!$W$9*((drdp!D169)*ABZ!$B169+(drdp!G169)*ABZ!$C169+(drdp!J169)*ABZ!$D169)</f>
        <v>0</v>
      </c>
      <c r="K169" s="21">
        <f>SUM(E$3:E168)+H169</f>
        <v>0.613492196799451</v>
      </c>
      <c r="L169" s="21">
        <f>SUM(F$3:F168)+I169</f>
        <v>0.28262916174521718</v>
      </c>
      <c r="M169" s="21">
        <f>SUM(G$3:G168)+J169</f>
        <v>-3.8980247994863215E-2</v>
      </c>
      <c r="N169" s="21"/>
      <c r="O169" s="21"/>
      <c r="P169" s="21"/>
      <c r="Q169" s="19">
        <f t="shared" si="13"/>
        <v>0.37637267553381631</v>
      </c>
      <c r="R169" s="19">
        <f t="shared" si="14"/>
        <v>7.9879243068804132E-2</v>
      </c>
      <c r="S169" s="19">
        <f t="shared" si="15"/>
        <v>1.5194597337410377E-3</v>
      </c>
      <c r="T169" s="19">
        <f t="shared" si="16"/>
        <v>0.17339078531866065</v>
      </c>
      <c r="U169" s="19">
        <f t="shared" si="17"/>
        <v>-2.3914077974156029E-2</v>
      </c>
      <c r="V169" s="19">
        <f t="shared" si="18"/>
        <v>-1.1016954815408873E-2</v>
      </c>
    </row>
    <row r="170" spans="1:22" x14ac:dyDescent="0.25">
      <c r="A170" s="26">
        <f>Wellpath!E170</f>
        <v>0</v>
      </c>
      <c r="B170" s="22">
        <v>0</v>
      </c>
      <c r="C170" s="22">
        <f>-SIN(Wellpath!$L170) / GField</f>
        <v>0</v>
      </c>
      <c r="D170" s="22">
        <f>TAN(Dip) * SIN(Wellpath!$L170) * SIN(Wellpath!$O170) / GField</f>
        <v>0</v>
      </c>
      <c r="E170" s="20">
        <f>Model!$W$9*((drdp!B170+drdp!K170)*ABZ!$B170+(drdp!E170+drdp!N170)*ABZ!$C170+(drdp!H170+drdp!Q170)*ABZ!$D170)</f>
        <v>0</v>
      </c>
      <c r="F170" s="20">
        <f>Model!$W$9*((drdp!C170+drdp!L170)*ABZ!$B170+(drdp!F170+drdp!O170)*ABZ!$C170+(drdp!I170+drdp!R170)*ABZ!$D170)</f>
        <v>0</v>
      </c>
      <c r="G170" s="20">
        <f>Model!$W$9*((drdp!D170+drdp!M170)*ABZ!$B170+(drdp!G170+drdp!P170)*ABZ!$C170+(drdp!J170+drdp!S170)*ABZ!$D170)</f>
        <v>0</v>
      </c>
      <c r="H170" s="18">
        <f>Model!$W$9*((drdp!B170)*ABZ!$B170+(drdp!E170)*ABZ!$C170+(drdp!H170)*ABZ!$D170)</f>
        <v>0</v>
      </c>
      <c r="I170" s="18">
        <f>Model!$W$9*((drdp!C170)*ABZ!$B170+(drdp!F170)*ABZ!$C170+(drdp!I170)*ABZ!$D170)</f>
        <v>0</v>
      </c>
      <c r="J170" s="18">
        <f>Model!$W$9*((drdp!D170)*ABZ!$B170+(drdp!G170)*ABZ!$C170+(drdp!J170)*ABZ!$D170)</f>
        <v>0</v>
      </c>
      <c r="K170" s="21">
        <f>SUM(E$3:E169)+H170</f>
        <v>0.613492196799451</v>
      </c>
      <c r="L170" s="21">
        <f>SUM(F$3:F169)+I170</f>
        <v>0.28262916174521718</v>
      </c>
      <c r="M170" s="21">
        <f>SUM(G$3:G169)+J170</f>
        <v>-3.8980247994863215E-2</v>
      </c>
      <c r="N170" s="21"/>
      <c r="O170" s="21"/>
      <c r="P170" s="21"/>
      <c r="Q170" s="19">
        <f t="shared" si="13"/>
        <v>0.37637267553381631</v>
      </c>
      <c r="R170" s="19">
        <f t="shared" si="14"/>
        <v>7.9879243068804132E-2</v>
      </c>
      <c r="S170" s="19">
        <f t="shared" si="15"/>
        <v>1.5194597337410377E-3</v>
      </c>
      <c r="T170" s="19">
        <f t="shared" si="16"/>
        <v>0.17339078531866065</v>
      </c>
      <c r="U170" s="19">
        <f t="shared" si="17"/>
        <v>-2.3914077974156029E-2</v>
      </c>
      <c r="V170" s="19">
        <f t="shared" si="18"/>
        <v>-1.1016954815408873E-2</v>
      </c>
    </row>
    <row r="171" spans="1:22" x14ac:dyDescent="0.25">
      <c r="A171" s="26">
        <f>Wellpath!E171</f>
        <v>0</v>
      </c>
      <c r="B171" s="22">
        <v>0</v>
      </c>
      <c r="C171" s="22">
        <f>-SIN(Wellpath!$L171) / GField</f>
        <v>0</v>
      </c>
      <c r="D171" s="22">
        <f>TAN(Dip) * SIN(Wellpath!$L171) * SIN(Wellpath!$O171) / GField</f>
        <v>0</v>
      </c>
      <c r="E171" s="20">
        <f>Model!$W$9*((drdp!B171+drdp!K171)*ABZ!$B171+(drdp!E171+drdp!N171)*ABZ!$C171+(drdp!H171+drdp!Q171)*ABZ!$D171)</f>
        <v>0</v>
      </c>
      <c r="F171" s="20">
        <f>Model!$W$9*((drdp!C171+drdp!L171)*ABZ!$B171+(drdp!F171+drdp!O171)*ABZ!$C171+(drdp!I171+drdp!R171)*ABZ!$D171)</f>
        <v>0</v>
      </c>
      <c r="G171" s="20">
        <f>Model!$W$9*((drdp!D171+drdp!M171)*ABZ!$B171+(drdp!G171+drdp!P171)*ABZ!$C171+(drdp!J171+drdp!S171)*ABZ!$D171)</f>
        <v>0</v>
      </c>
      <c r="H171" s="18">
        <f>Model!$W$9*((drdp!B171)*ABZ!$B171+(drdp!E171)*ABZ!$C171+(drdp!H171)*ABZ!$D171)</f>
        <v>0</v>
      </c>
      <c r="I171" s="18">
        <f>Model!$W$9*((drdp!C171)*ABZ!$B171+(drdp!F171)*ABZ!$C171+(drdp!I171)*ABZ!$D171)</f>
        <v>0</v>
      </c>
      <c r="J171" s="18">
        <f>Model!$W$9*((drdp!D171)*ABZ!$B171+(drdp!G171)*ABZ!$C171+(drdp!J171)*ABZ!$D171)</f>
        <v>0</v>
      </c>
      <c r="K171" s="21">
        <f>SUM(E$3:E170)+H171</f>
        <v>0.613492196799451</v>
      </c>
      <c r="L171" s="21">
        <f>SUM(F$3:F170)+I171</f>
        <v>0.28262916174521718</v>
      </c>
      <c r="M171" s="21">
        <f>SUM(G$3:G170)+J171</f>
        <v>-3.8980247994863215E-2</v>
      </c>
      <c r="N171" s="21"/>
      <c r="O171" s="21"/>
      <c r="P171" s="21"/>
      <c r="Q171" s="19">
        <f t="shared" si="13"/>
        <v>0.37637267553381631</v>
      </c>
      <c r="R171" s="19">
        <f t="shared" si="14"/>
        <v>7.9879243068804132E-2</v>
      </c>
      <c r="S171" s="19">
        <f t="shared" si="15"/>
        <v>1.5194597337410377E-3</v>
      </c>
      <c r="T171" s="19">
        <f t="shared" si="16"/>
        <v>0.17339078531866065</v>
      </c>
      <c r="U171" s="19">
        <f t="shared" si="17"/>
        <v>-2.3914077974156029E-2</v>
      </c>
      <c r="V171" s="19">
        <f t="shared" si="18"/>
        <v>-1.1016954815408873E-2</v>
      </c>
    </row>
    <row r="172" spans="1:22" x14ac:dyDescent="0.25">
      <c r="A172" s="26">
        <f>Wellpath!E172</f>
        <v>0</v>
      </c>
      <c r="B172" s="22">
        <v>0</v>
      </c>
      <c r="C172" s="22">
        <f>-SIN(Wellpath!$L172) / GField</f>
        <v>0</v>
      </c>
      <c r="D172" s="22">
        <f>TAN(Dip) * SIN(Wellpath!$L172) * SIN(Wellpath!$O172) / GField</f>
        <v>0</v>
      </c>
      <c r="E172" s="20">
        <f>Model!$W$9*((drdp!B172+drdp!K172)*ABZ!$B172+(drdp!E172+drdp!N172)*ABZ!$C172+(drdp!H172+drdp!Q172)*ABZ!$D172)</f>
        <v>0</v>
      </c>
      <c r="F172" s="20">
        <f>Model!$W$9*((drdp!C172+drdp!L172)*ABZ!$B172+(drdp!F172+drdp!O172)*ABZ!$C172+(drdp!I172+drdp!R172)*ABZ!$D172)</f>
        <v>0</v>
      </c>
      <c r="G172" s="20">
        <f>Model!$W$9*((drdp!D172+drdp!M172)*ABZ!$B172+(drdp!G172+drdp!P172)*ABZ!$C172+(drdp!J172+drdp!S172)*ABZ!$D172)</f>
        <v>0</v>
      </c>
      <c r="H172" s="18">
        <f>Model!$W$9*((drdp!B172)*ABZ!$B172+(drdp!E172)*ABZ!$C172+(drdp!H172)*ABZ!$D172)</f>
        <v>0</v>
      </c>
      <c r="I172" s="18">
        <f>Model!$W$9*((drdp!C172)*ABZ!$B172+(drdp!F172)*ABZ!$C172+(drdp!I172)*ABZ!$D172)</f>
        <v>0</v>
      </c>
      <c r="J172" s="18">
        <f>Model!$W$9*((drdp!D172)*ABZ!$B172+(drdp!G172)*ABZ!$C172+(drdp!J172)*ABZ!$D172)</f>
        <v>0</v>
      </c>
      <c r="K172" s="21">
        <f>SUM(E$3:E171)+H172</f>
        <v>0.613492196799451</v>
      </c>
      <c r="L172" s="21">
        <f>SUM(F$3:F171)+I172</f>
        <v>0.28262916174521718</v>
      </c>
      <c r="M172" s="21">
        <f>SUM(G$3:G171)+J172</f>
        <v>-3.8980247994863215E-2</v>
      </c>
      <c r="N172" s="21"/>
      <c r="O172" s="21"/>
      <c r="P172" s="21"/>
      <c r="Q172" s="19">
        <f t="shared" si="13"/>
        <v>0.37637267553381631</v>
      </c>
      <c r="R172" s="19">
        <f t="shared" si="14"/>
        <v>7.9879243068804132E-2</v>
      </c>
      <c r="S172" s="19">
        <f t="shared" si="15"/>
        <v>1.5194597337410377E-3</v>
      </c>
      <c r="T172" s="19">
        <f t="shared" si="16"/>
        <v>0.17339078531866065</v>
      </c>
      <c r="U172" s="19">
        <f t="shared" si="17"/>
        <v>-2.3914077974156029E-2</v>
      </c>
      <c r="V172" s="19">
        <f t="shared" si="18"/>
        <v>-1.1016954815408873E-2</v>
      </c>
    </row>
    <row r="173" spans="1:22" x14ac:dyDescent="0.25">
      <c r="A173" s="26">
        <f>Wellpath!E173</f>
        <v>0</v>
      </c>
      <c r="B173" s="22">
        <v>0</v>
      </c>
      <c r="C173" s="22">
        <f>-SIN(Wellpath!$L173) / GField</f>
        <v>0</v>
      </c>
      <c r="D173" s="22">
        <f>TAN(Dip) * SIN(Wellpath!$L173) * SIN(Wellpath!$O173) / GField</f>
        <v>0</v>
      </c>
      <c r="E173" s="20">
        <f>Model!$W$9*((drdp!B173+drdp!K173)*ABZ!$B173+(drdp!E173+drdp!N173)*ABZ!$C173+(drdp!H173+drdp!Q173)*ABZ!$D173)</f>
        <v>0</v>
      </c>
      <c r="F173" s="20">
        <f>Model!$W$9*((drdp!C173+drdp!L173)*ABZ!$B173+(drdp!F173+drdp!O173)*ABZ!$C173+(drdp!I173+drdp!R173)*ABZ!$D173)</f>
        <v>0</v>
      </c>
      <c r="G173" s="20">
        <f>Model!$W$9*((drdp!D173+drdp!M173)*ABZ!$B173+(drdp!G173+drdp!P173)*ABZ!$C173+(drdp!J173+drdp!S173)*ABZ!$D173)</f>
        <v>0</v>
      </c>
      <c r="H173" s="18">
        <f>Model!$W$9*((drdp!B173)*ABZ!$B173+(drdp!E173)*ABZ!$C173+(drdp!H173)*ABZ!$D173)</f>
        <v>0</v>
      </c>
      <c r="I173" s="18">
        <f>Model!$W$9*((drdp!C173)*ABZ!$B173+(drdp!F173)*ABZ!$C173+(drdp!I173)*ABZ!$D173)</f>
        <v>0</v>
      </c>
      <c r="J173" s="18">
        <f>Model!$W$9*((drdp!D173)*ABZ!$B173+(drdp!G173)*ABZ!$C173+(drdp!J173)*ABZ!$D173)</f>
        <v>0</v>
      </c>
      <c r="K173" s="21">
        <f>SUM(E$3:E172)+H173</f>
        <v>0.613492196799451</v>
      </c>
      <c r="L173" s="21">
        <f>SUM(F$3:F172)+I173</f>
        <v>0.28262916174521718</v>
      </c>
      <c r="M173" s="21">
        <f>SUM(G$3:G172)+J173</f>
        <v>-3.8980247994863215E-2</v>
      </c>
      <c r="N173" s="21"/>
      <c r="O173" s="21"/>
      <c r="P173" s="21"/>
      <c r="Q173" s="19">
        <f t="shared" si="13"/>
        <v>0.37637267553381631</v>
      </c>
      <c r="R173" s="19">
        <f t="shared" si="14"/>
        <v>7.9879243068804132E-2</v>
      </c>
      <c r="S173" s="19">
        <f t="shared" si="15"/>
        <v>1.5194597337410377E-3</v>
      </c>
      <c r="T173" s="19">
        <f t="shared" si="16"/>
        <v>0.17339078531866065</v>
      </c>
      <c r="U173" s="19">
        <f t="shared" si="17"/>
        <v>-2.3914077974156029E-2</v>
      </c>
      <c r="V173" s="19">
        <f t="shared" si="18"/>
        <v>-1.1016954815408873E-2</v>
      </c>
    </row>
    <row r="174" spans="1:22" x14ac:dyDescent="0.25">
      <c r="A174" s="26">
        <f>Wellpath!E174</f>
        <v>0</v>
      </c>
      <c r="B174" s="22">
        <v>0</v>
      </c>
      <c r="C174" s="22">
        <f>-SIN(Wellpath!$L174) / GField</f>
        <v>0</v>
      </c>
      <c r="D174" s="22">
        <f>TAN(Dip) * SIN(Wellpath!$L174) * SIN(Wellpath!$O174) / GField</f>
        <v>0</v>
      </c>
      <c r="E174" s="20">
        <f>Model!$W$9*((drdp!B174+drdp!K174)*ABZ!$B174+(drdp!E174+drdp!N174)*ABZ!$C174+(drdp!H174+drdp!Q174)*ABZ!$D174)</f>
        <v>0</v>
      </c>
      <c r="F174" s="20">
        <f>Model!$W$9*((drdp!C174+drdp!L174)*ABZ!$B174+(drdp!F174+drdp!O174)*ABZ!$C174+(drdp!I174+drdp!R174)*ABZ!$D174)</f>
        <v>0</v>
      </c>
      <c r="G174" s="20">
        <f>Model!$W$9*((drdp!D174+drdp!M174)*ABZ!$B174+(drdp!G174+drdp!P174)*ABZ!$C174+(drdp!J174+drdp!S174)*ABZ!$D174)</f>
        <v>0</v>
      </c>
      <c r="H174" s="18">
        <f>Model!$W$9*((drdp!B174)*ABZ!$B174+(drdp!E174)*ABZ!$C174+(drdp!H174)*ABZ!$D174)</f>
        <v>0</v>
      </c>
      <c r="I174" s="18">
        <f>Model!$W$9*((drdp!C174)*ABZ!$B174+(drdp!F174)*ABZ!$C174+(drdp!I174)*ABZ!$D174)</f>
        <v>0</v>
      </c>
      <c r="J174" s="18">
        <f>Model!$W$9*((drdp!D174)*ABZ!$B174+(drdp!G174)*ABZ!$C174+(drdp!J174)*ABZ!$D174)</f>
        <v>0</v>
      </c>
      <c r="K174" s="21">
        <f>SUM(E$3:E173)+H174</f>
        <v>0.613492196799451</v>
      </c>
      <c r="L174" s="21">
        <f>SUM(F$3:F173)+I174</f>
        <v>0.28262916174521718</v>
      </c>
      <c r="M174" s="21">
        <f>SUM(G$3:G173)+J174</f>
        <v>-3.8980247994863215E-2</v>
      </c>
      <c r="N174" s="21"/>
      <c r="O174" s="21"/>
      <c r="P174" s="21"/>
      <c r="Q174" s="19">
        <f t="shared" si="13"/>
        <v>0.37637267553381631</v>
      </c>
      <c r="R174" s="19">
        <f t="shared" si="14"/>
        <v>7.9879243068804132E-2</v>
      </c>
      <c r="S174" s="19">
        <f t="shared" si="15"/>
        <v>1.5194597337410377E-3</v>
      </c>
      <c r="T174" s="19">
        <f t="shared" si="16"/>
        <v>0.17339078531866065</v>
      </c>
      <c r="U174" s="19">
        <f t="shared" si="17"/>
        <v>-2.3914077974156029E-2</v>
      </c>
      <c r="V174" s="19">
        <f t="shared" si="18"/>
        <v>-1.1016954815408873E-2</v>
      </c>
    </row>
    <row r="175" spans="1:22" x14ac:dyDescent="0.25">
      <c r="A175" s="26">
        <f>Wellpath!E175</f>
        <v>0</v>
      </c>
      <c r="B175" s="22">
        <v>0</v>
      </c>
      <c r="C175" s="22">
        <f>-SIN(Wellpath!$L175) / GField</f>
        <v>0</v>
      </c>
      <c r="D175" s="22">
        <f>TAN(Dip) * SIN(Wellpath!$L175) * SIN(Wellpath!$O175) / GField</f>
        <v>0</v>
      </c>
      <c r="E175" s="20">
        <f>Model!$W$9*((drdp!B175+drdp!K175)*ABZ!$B175+(drdp!E175+drdp!N175)*ABZ!$C175+(drdp!H175+drdp!Q175)*ABZ!$D175)</f>
        <v>0</v>
      </c>
      <c r="F175" s="20">
        <f>Model!$W$9*((drdp!C175+drdp!L175)*ABZ!$B175+(drdp!F175+drdp!O175)*ABZ!$C175+(drdp!I175+drdp!R175)*ABZ!$D175)</f>
        <v>0</v>
      </c>
      <c r="G175" s="20">
        <f>Model!$W$9*((drdp!D175+drdp!M175)*ABZ!$B175+(drdp!G175+drdp!P175)*ABZ!$C175+(drdp!J175+drdp!S175)*ABZ!$D175)</f>
        <v>0</v>
      </c>
      <c r="H175" s="18">
        <f>Model!$W$9*((drdp!B175)*ABZ!$B175+(drdp!E175)*ABZ!$C175+(drdp!H175)*ABZ!$D175)</f>
        <v>0</v>
      </c>
      <c r="I175" s="18">
        <f>Model!$W$9*((drdp!C175)*ABZ!$B175+(drdp!F175)*ABZ!$C175+(drdp!I175)*ABZ!$D175)</f>
        <v>0</v>
      </c>
      <c r="J175" s="18">
        <f>Model!$W$9*((drdp!D175)*ABZ!$B175+(drdp!G175)*ABZ!$C175+(drdp!J175)*ABZ!$D175)</f>
        <v>0</v>
      </c>
      <c r="K175" s="21">
        <f>SUM(E$3:E174)+H175</f>
        <v>0.613492196799451</v>
      </c>
      <c r="L175" s="21">
        <f>SUM(F$3:F174)+I175</f>
        <v>0.28262916174521718</v>
      </c>
      <c r="M175" s="21">
        <f>SUM(G$3:G174)+J175</f>
        <v>-3.8980247994863215E-2</v>
      </c>
      <c r="N175" s="21"/>
      <c r="O175" s="21"/>
      <c r="P175" s="21"/>
      <c r="Q175" s="19">
        <f t="shared" si="13"/>
        <v>0.37637267553381631</v>
      </c>
      <c r="R175" s="19">
        <f t="shared" si="14"/>
        <v>7.9879243068804132E-2</v>
      </c>
      <c r="S175" s="19">
        <f t="shared" si="15"/>
        <v>1.5194597337410377E-3</v>
      </c>
      <c r="T175" s="19">
        <f t="shared" si="16"/>
        <v>0.17339078531866065</v>
      </c>
      <c r="U175" s="19">
        <f t="shared" si="17"/>
        <v>-2.3914077974156029E-2</v>
      </c>
      <c r="V175" s="19">
        <f t="shared" si="18"/>
        <v>-1.1016954815408873E-2</v>
      </c>
    </row>
    <row r="176" spans="1:22" x14ac:dyDescent="0.25">
      <c r="A176" s="26">
        <f>Wellpath!E176</f>
        <v>0</v>
      </c>
      <c r="B176" s="22">
        <v>0</v>
      </c>
      <c r="C176" s="22">
        <f>-SIN(Wellpath!$L176) / GField</f>
        <v>0</v>
      </c>
      <c r="D176" s="22">
        <f>TAN(Dip) * SIN(Wellpath!$L176) * SIN(Wellpath!$O176) / GField</f>
        <v>0</v>
      </c>
      <c r="E176" s="20">
        <f>Model!$W$9*((drdp!B176+drdp!K176)*ABZ!$B176+(drdp!E176+drdp!N176)*ABZ!$C176+(drdp!H176+drdp!Q176)*ABZ!$D176)</f>
        <v>0</v>
      </c>
      <c r="F176" s="20">
        <f>Model!$W$9*((drdp!C176+drdp!L176)*ABZ!$B176+(drdp!F176+drdp!O176)*ABZ!$C176+(drdp!I176+drdp!R176)*ABZ!$D176)</f>
        <v>0</v>
      </c>
      <c r="G176" s="20">
        <f>Model!$W$9*((drdp!D176+drdp!M176)*ABZ!$B176+(drdp!G176+drdp!P176)*ABZ!$C176+(drdp!J176+drdp!S176)*ABZ!$D176)</f>
        <v>0</v>
      </c>
      <c r="H176" s="18">
        <f>Model!$W$9*((drdp!B176)*ABZ!$B176+(drdp!E176)*ABZ!$C176+(drdp!H176)*ABZ!$D176)</f>
        <v>0</v>
      </c>
      <c r="I176" s="18">
        <f>Model!$W$9*((drdp!C176)*ABZ!$B176+(drdp!F176)*ABZ!$C176+(drdp!I176)*ABZ!$D176)</f>
        <v>0</v>
      </c>
      <c r="J176" s="18">
        <f>Model!$W$9*((drdp!D176)*ABZ!$B176+(drdp!G176)*ABZ!$C176+(drdp!J176)*ABZ!$D176)</f>
        <v>0</v>
      </c>
      <c r="K176" s="21">
        <f>SUM(E$3:E175)+H176</f>
        <v>0.613492196799451</v>
      </c>
      <c r="L176" s="21">
        <f>SUM(F$3:F175)+I176</f>
        <v>0.28262916174521718</v>
      </c>
      <c r="M176" s="21">
        <f>SUM(G$3:G175)+J176</f>
        <v>-3.8980247994863215E-2</v>
      </c>
      <c r="N176" s="21"/>
      <c r="O176" s="21"/>
      <c r="P176" s="21"/>
      <c r="Q176" s="19">
        <f t="shared" si="13"/>
        <v>0.37637267553381631</v>
      </c>
      <c r="R176" s="19">
        <f t="shared" si="14"/>
        <v>7.9879243068804132E-2</v>
      </c>
      <c r="S176" s="19">
        <f t="shared" si="15"/>
        <v>1.5194597337410377E-3</v>
      </c>
      <c r="T176" s="19">
        <f t="shared" si="16"/>
        <v>0.17339078531866065</v>
      </c>
      <c r="U176" s="19">
        <f t="shared" si="17"/>
        <v>-2.3914077974156029E-2</v>
      </c>
      <c r="V176" s="19">
        <f t="shared" si="18"/>
        <v>-1.1016954815408873E-2</v>
      </c>
    </row>
    <row r="177" spans="1:22" x14ac:dyDescent="0.25">
      <c r="A177" s="26">
        <f>Wellpath!E177</f>
        <v>0</v>
      </c>
      <c r="B177" s="22">
        <v>0</v>
      </c>
      <c r="C177" s="22">
        <f>-SIN(Wellpath!$L177) / GField</f>
        <v>0</v>
      </c>
      <c r="D177" s="22">
        <f>TAN(Dip) * SIN(Wellpath!$L177) * SIN(Wellpath!$O177) / GField</f>
        <v>0</v>
      </c>
      <c r="E177" s="20">
        <f>Model!$W$9*((drdp!B177+drdp!K177)*ABZ!$B177+(drdp!E177+drdp!N177)*ABZ!$C177+(drdp!H177+drdp!Q177)*ABZ!$D177)</f>
        <v>0</v>
      </c>
      <c r="F177" s="20">
        <f>Model!$W$9*((drdp!C177+drdp!L177)*ABZ!$B177+(drdp!F177+drdp!O177)*ABZ!$C177+(drdp!I177+drdp!R177)*ABZ!$D177)</f>
        <v>0</v>
      </c>
      <c r="G177" s="20">
        <f>Model!$W$9*((drdp!D177+drdp!M177)*ABZ!$B177+(drdp!G177+drdp!P177)*ABZ!$C177+(drdp!J177+drdp!S177)*ABZ!$D177)</f>
        <v>0</v>
      </c>
      <c r="H177" s="18">
        <f>Model!$W$9*((drdp!B177)*ABZ!$B177+(drdp!E177)*ABZ!$C177+(drdp!H177)*ABZ!$D177)</f>
        <v>0</v>
      </c>
      <c r="I177" s="18">
        <f>Model!$W$9*((drdp!C177)*ABZ!$B177+(drdp!F177)*ABZ!$C177+(drdp!I177)*ABZ!$D177)</f>
        <v>0</v>
      </c>
      <c r="J177" s="18">
        <f>Model!$W$9*((drdp!D177)*ABZ!$B177+(drdp!G177)*ABZ!$C177+(drdp!J177)*ABZ!$D177)</f>
        <v>0</v>
      </c>
      <c r="K177" s="21">
        <f>SUM(E$3:E176)+H177</f>
        <v>0.613492196799451</v>
      </c>
      <c r="L177" s="21">
        <f>SUM(F$3:F176)+I177</f>
        <v>0.28262916174521718</v>
      </c>
      <c r="M177" s="21">
        <f>SUM(G$3:G176)+J177</f>
        <v>-3.8980247994863215E-2</v>
      </c>
      <c r="N177" s="21"/>
      <c r="O177" s="21"/>
      <c r="P177" s="21"/>
      <c r="Q177" s="19">
        <f t="shared" si="13"/>
        <v>0.37637267553381631</v>
      </c>
      <c r="R177" s="19">
        <f t="shared" si="14"/>
        <v>7.9879243068804132E-2</v>
      </c>
      <c r="S177" s="19">
        <f t="shared" si="15"/>
        <v>1.5194597337410377E-3</v>
      </c>
      <c r="T177" s="19">
        <f t="shared" si="16"/>
        <v>0.17339078531866065</v>
      </c>
      <c r="U177" s="19">
        <f t="shared" si="17"/>
        <v>-2.3914077974156029E-2</v>
      </c>
      <c r="V177" s="19">
        <f t="shared" si="18"/>
        <v>-1.1016954815408873E-2</v>
      </c>
    </row>
    <row r="178" spans="1:22" x14ac:dyDescent="0.25">
      <c r="A178" s="26">
        <f>Wellpath!E178</f>
        <v>0</v>
      </c>
      <c r="B178" s="22">
        <v>0</v>
      </c>
      <c r="C178" s="22">
        <f>-SIN(Wellpath!$L178) / GField</f>
        <v>0</v>
      </c>
      <c r="D178" s="22">
        <f>TAN(Dip) * SIN(Wellpath!$L178) * SIN(Wellpath!$O178) / GField</f>
        <v>0</v>
      </c>
      <c r="E178" s="20">
        <f>Model!$W$9*((drdp!B178+drdp!K178)*ABZ!$B178+(drdp!E178+drdp!N178)*ABZ!$C178+(drdp!H178+drdp!Q178)*ABZ!$D178)</f>
        <v>0</v>
      </c>
      <c r="F178" s="20">
        <f>Model!$W$9*((drdp!C178+drdp!L178)*ABZ!$B178+(drdp!F178+drdp!O178)*ABZ!$C178+(drdp!I178+drdp!R178)*ABZ!$D178)</f>
        <v>0</v>
      </c>
      <c r="G178" s="20">
        <f>Model!$W$9*((drdp!D178+drdp!M178)*ABZ!$B178+(drdp!G178+drdp!P178)*ABZ!$C178+(drdp!J178+drdp!S178)*ABZ!$D178)</f>
        <v>0</v>
      </c>
      <c r="H178" s="18">
        <f>Model!$W$9*((drdp!B178)*ABZ!$B178+(drdp!E178)*ABZ!$C178+(drdp!H178)*ABZ!$D178)</f>
        <v>0</v>
      </c>
      <c r="I178" s="18">
        <f>Model!$W$9*((drdp!C178)*ABZ!$B178+(drdp!F178)*ABZ!$C178+(drdp!I178)*ABZ!$D178)</f>
        <v>0</v>
      </c>
      <c r="J178" s="18">
        <f>Model!$W$9*((drdp!D178)*ABZ!$B178+(drdp!G178)*ABZ!$C178+(drdp!J178)*ABZ!$D178)</f>
        <v>0</v>
      </c>
      <c r="K178" s="21">
        <f>SUM(E$3:E177)+H178</f>
        <v>0.613492196799451</v>
      </c>
      <c r="L178" s="21">
        <f>SUM(F$3:F177)+I178</f>
        <v>0.28262916174521718</v>
      </c>
      <c r="M178" s="21">
        <f>SUM(G$3:G177)+J178</f>
        <v>-3.8980247994863215E-2</v>
      </c>
      <c r="N178" s="21"/>
      <c r="O178" s="21"/>
      <c r="P178" s="21"/>
      <c r="Q178" s="19">
        <f t="shared" si="13"/>
        <v>0.37637267553381631</v>
      </c>
      <c r="R178" s="19">
        <f t="shared" si="14"/>
        <v>7.9879243068804132E-2</v>
      </c>
      <c r="S178" s="19">
        <f t="shared" si="15"/>
        <v>1.5194597337410377E-3</v>
      </c>
      <c r="T178" s="19">
        <f t="shared" si="16"/>
        <v>0.17339078531866065</v>
      </c>
      <c r="U178" s="19">
        <f t="shared" si="17"/>
        <v>-2.3914077974156029E-2</v>
      </c>
      <c r="V178" s="19">
        <f t="shared" si="18"/>
        <v>-1.1016954815408873E-2</v>
      </c>
    </row>
    <row r="179" spans="1:22" x14ac:dyDescent="0.25">
      <c r="A179" s="26">
        <f>Wellpath!E179</f>
        <v>0</v>
      </c>
      <c r="B179" s="22">
        <v>0</v>
      </c>
      <c r="C179" s="22">
        <f>-SIN(Wellpath!$L179) / GField</f>
        <v>0</v>
      </c>
      <c r="D179" s="22">
        <f>TAN(Dip) * SIN(Wellpath!$L179) * SIN(Wellpath!$O179) / GField</f>
        <v>0</v>
      </c>
      <c r="E179" s="20">
        <f>Model!$W$9*((drdp!B179+drdp!K179)*ABZ!$B179+(drdp!E179+drdp!N179)*ABZ!$C179+(drdp!H179+drdp!Q179)*ABZ!$D179)</f>
        <v>0</v>
      </c>
      <c r="F179" s="20">
        <f>Model!$W$9*((drdp!C179+drdp!L179)*ABZ!$B179+(drdp!F179+drdp!O179)*ABZ!$C179+(drdp!I179+drdp!R179)*ABZ!$D179)</f>
        <v>0</v>
      </c>
      <c r="G179" s="20">
        <f>Model!$W$9*((drdp!D179+drdp!M179)*ABZ!$B179+(drdp!G179+drdp!P179)*ABZ!$C179+(drdp!J179+drdp!S179)*ABZ!$D179)</f>
        <v>0</v>
      </c>
      <c r="H179" s="18">
        <f>Model!$W$9*((drdp!B179)*ABZ!$B179+(drdp!E179)*ABZ!$C179+(drdp!H179)*ABZ!$D179)</f>
        <v>0</v>
      </c>
      <c r="I179" s="18">
        <f>Model!$W$9*((drdp!C179)*ABZ!$B179+(drdp!F179)*ABZ!$C179+(drdp!I179)*ABZ!$D179)</f>
        <v>0</v>
      </c>
      <c r="J179" s="18">
        <f>Model!$W$9*((drdp!D179)*ABZ!$B179+(drdp!G179)*ABZ!$C179+(drdp!J179)*ABZ!$D179)</f>
        <v>0</v>
      </c>
      <c r="K179" s="21">
        <f>SUM(E$3:E178)+H179</f>
        <v>0.613492196799451</v>
      </c>
      <c r="L179" s="21">
        <f>SUM(F$3:F178)+I179</f>
        <v>0.28262916174521718</v>
      </c>
      <c r="M179" s="21">
        <f>SUM(G$3:G178)+J179</f>
        <v>-3.8980247994863215E-2</v>
      </c>
      <c r="N179" s="21"/>
      <c r="O179" s="21"/>
      <c r="P179" s="21"/>
      <c r="Q179" s="19">
        <f t="shared" si="13"/>
        <v>0.37637267553381631</v>
      </c>
      <c r="R179" s="19">
        <f t="shared" si="14"/>
        <v>7.9879243068804132E-2</v>
      </c>
      <c r="S179" s="19">
        <f t="shared" si="15"/>
        <v>1.5194597337410377E-3</v>
      </c>
      <c r="T179" s="19">
        <f t="shared" si="16"/>
        <v>0.17339078531866065</v>
      </c>
      <c r="U179" s="19">
        <f t="shared" si="17"/>
        <v>-2.3914077974156029E-2</v>
      </c>
      <c r="V179" s="19">
        <f t="shared" si="18"/>
        <v>-1.1016954815408873E-2</v>
      </c>
    </row>
    <row r="180" spans="1:22" x14ac:dyDescent="0.25">
      <c r="A180" s="26">
        <f>Wellpath!E180</f>
        <v>0</v>
      </c>
      <c r="B180" s="22">
        <v>0</v>
      </c>
      <c r="C180" s="22">
        <f>-SIN(Wellpath!$L180) / GField</f>
        <v>0</v>
      </c>
      <c r="D180" s="22">
        <f>TAN(Dip) * SIN(Wellpath!$L180) * SIN(Wellpath!$O180) / GField</f>
        <v>0</v>
      </c>
      <c r="E180" s="20">
        <f>Model!$W$9*((drdp!B180+drdp!K180)*ABZ!$B180+(drdp!E180+drdp!N180)*ABZ!$C180+(drdp!H180+drdp!Q180)*ABZ!$D180)</f>
        <v>0</v>
      </c>
      <c r="F180" s="20">
        <f>Model!$W$9*((drdp!C180+drdp!L180)*ABZ!$B180+(drdp!F180+drdp!O180)*ABZ!$C180+(drdp!I180+drdp!R180)*ABZ!$D180)</f>
        <v>0</v>
      </c>
      <c r="G180" s="20">
        <f>Model!$W$9*((drdp!D180+drdp!M180)*ABZ!$B180+(drdp!G180+drdp!P180)*ABZ!$C180+(drdp!J180+drdp!S180)*ABZ!$D180)</f>
        <v>0</v>
      </c>
      <c r="H180" s="18">
        <f>Model!$W$9*((drdp!B180)*ABZ!$B180+(drdp!E180)*ABZ!$C180+(drdp!H180)*ABZ!$D180)</f>
        <v>0</v>
      </c>
      <c r="I180" s="18">
        <f>Model!$W$9*((drdp!C180)*ABZ!$B180+(drdp!F180)*ABZ!$C180+(drdp!I180)*ABZ!$D180)</f>
        <v>0</v>
      </c>
      <c r="J180" s="18">
        <f>Model!$W$9*((drdp!D180)*ABZ!$B180+(drdp!G180)*ABZ!$C180+(drdp!J180)*ABZ!$D180)</f>
        <v>0</v>
      </c>
      <c r="K180" s="21">
        <f>SUM(E$3:E179)+H180</f>
        <v>0.613492196799451</v>
      </c>
      <c r="L180" s="21">
        <f>SUM(F$3:F179)+I180</f>
        <v>0.28262916174521718</v>
      </c>
      <c r="M180" s="21">
        <f>SUM(G$3:G179)+J180</f>
        <v>-3.8980247994863215E-2</v>
      </c>
      <c r="N180" s="21"/>
      <c r="O180" s="21"/>
      <c r="P180" s="21"/>
      <c r="Q180" s="19">
        <f t="shared" si="13"/>
        <v>0.37637267553381631</v>
      </c>
      <c r="R180" s="19">
        <f t="shared" si="14"/>
        <v>7.9879243068804132E-2</v>
      </c>
      <c r="S180" s="19">
        <f t="shared" si="15"/>
        <v>1.5194597337410377E-3</v>
      </c>
      <c r="T180" s="19">
        <f t="shared" si="16"/>
        <v>0.17339078531866065</v>
      </c>
      <c r="U180" s="19">
        <f t="shared" si="17"/>
        <v>-2.3914077974156029E-2</v>
      </c>
      <c r="V180" s="19">
        <f t="shared" si="18"/>
        <v>-1.1016954815408873E-2</v>
      </c>
    </row>
    <row r="181" spans="1:22" x14ac:dyDescent="0.25">
      <c r="A181" s="26">
        <f>Wellpath!E181</f>
        <v>0</v>
      </c>
      <c r="B181" s="22">
        <v>0</v>
      </c>
      <c r="C181" s="22">
        <f>-SIN(Wellpath!$L181) / GField</f>
        <v>0</v>
      </c>
      <c r="D181" s="22">
        <f>TAN(Dip) * SIN(Wellpath!$L181) * SIN(Wellpath!$O181) / GField</f>
        <v>0</v>
      </c>
      <c r="E181" s="20">
        <f>Model!$W$9*((drdp!B181+drdp!K181)*ABZ!$B181+(drdp!E181+drdp!N181)*ABZ!$C181+(drdp!H181+drdp!Q181)*ABZ!$D181)</f>
        <v>0</v>
      </c>
      <c r="F181" s="20">
        <f>Model!$W$9*((drdp!C181+drdp!L181)*ABZ!$B181+(drdp!F181+drdp!O181)*ABZ!$C181+(drdp!I181+drdp!R181)*ABZ!$D181)</f>
        <v>0</v>
      </c>
      <c r="G181" s="20">
        <f>Model!$W$9*((drdp!D181+drdp!M181)*ABZ!$B181+(drdp!G181+drdp!P181)*ABZ!$C181+(drdp!J181+drdp!S181)*ABZ!$D181)</f>
        <v>0</v>
      </c>
      <c r="H181" s="18">
        <f>Model!$W$9*((drdp!B181)*ABZ!$B181+(drdp!E181)*ABZ!$C181+(drdp!H181)*ABZ!$D181)</f>
        <v>0</v>
      </c>
      <c r="I181" s="18">
        <f>Model!$W$9*((drdp!C181)*ABZ!$B181+(drdp!F181)*ABZ!$C181+(drdp!I181)*ABZ!$D181)</f>
        <v>0</v>
      </c>
      <c r="J181" s="18">
        <f>Model!$W$9*((drdp!D181)*ABZ!$B181+(drdp!G181)*ABZ!$C181+(drdp!J181)*ABZ!$D181)</f>
        <v>0</v>
      </c>
      <c r="K181" s="21">
        <f>SUM(E$3:E180)+H181</f>
        <v>0.613492196799451</v>
      </c>
      <c r="L181" s="21">
        <f>SUM(F$3:F180)+I181</f>
        <v>0.28262916174521718</v>
      </c>
      <c r="M181" s="21">
        <f>SUM(G$3:G180)+J181</f>
        <v>-3.8980247994863215E-2</v>
      </c>
      <c r="N181" s="21"/>
      <c r="O181" s="21"/>
      <c r="P181" s="21"/>
      <c r="Q181" s="19">
        <f t="shared" si="13"/>
        <v>0.37637267553381631</v>
      </c>
      <c r="R181" s="19">
        <f t="shared" si="14"/>
        <v>7.9879243068804132E-2</v>
      </c>
      <c r="S181" s="19">
        <f t="shared" si="15"/>
        <v>1.5194597337410377E-3</v>
      </c>
      <c r="T181" s="19">
        <f t="shared" si="16"/>
        <v>0.17339078531866065</v>
      </c>
      <c r="U181" s="19">
        <f t="shared" si="17"/>
        <v>-2.3914077974156029E-2</v>
      </c>
      <c r="V181" s="19">
        <f t="shared" si="18"/>
        <v>-1.1016954815408873E-2</v>
      </c>
    </row>
    <row r="182" spans="1:22" x14ac:dyDescent="0.25">
      <c r="A182" s="26">
        <f>Wellpath!E182</f>
        <v>0</v>
      </c>
      <c r="B182" s="22">
        <v>0</v>
      </c>
      <c r="C182" s="22">
        <f>-SIN(Wellpath!$L182) / GField</f>
        <v>0</v>
      </c>
      <c r="D182" s="22">
        <f>TAN(Dip) * SIN(Wellpath!$L182) * SIN(Wellpath!$O182) / GField</f>
        <v>0</v>
      </c>
      <c r="E182" s="20">
        <f>Model!$W$9*((drdp!B182+drdp!K182)*ABZ!$B182+(drdp!E182+drdp!N182)*ABZ!$C182+(drdp!H182+drdp!Q182)*ABZ!$D182)</f>
        <v>0</v>
      </c>
      <c r="F182" s="20">
        <f>Model!$W$9*((drdp!C182+drdp!L182)*ABZ!$B182+(drdp!F182+drdp!O182)*ABZ!$C182+(drdp!I182+drdp!R182)*ABZ!$D182)</f>
        <v>0</v>
      </c>
      <c r="G182" s="20">
        <f>Model!$W$9*((drdp!D182+drdp!M182)*ABZ!$B182+(drdp!G182+drdp!P182)*ABZ!$C182+(drdp!J182+drdp!S182)*ABZ!$D182)</f>
        <v>0</v>
      </c>
      <c r="H182" s="18">
        <f>Model!$W$9*((drdp!B182)*ABZ!$B182+(drdp!E182)*ABZ!$C182+(drdp!H182)*ABZ!$D182)</f>
        <v>0</v>
      </c>
      <c r="I182" s="18">
        <f>Model!$W$9*((drdp!C182)*ABZ!$B182+(drdp!F182)*ABZ!$C182+(drdp!I182)*ABZ!$D182)</f>
        <v>0</v>
      </c>
      <c r="J182" s="18">
        <f>Model!$W$9*((drdp!D182)*ABZ!$B182+(drdp!G182)*ABZ!$C182+(drdp!J182)*ABZ!$D182)</f>
        <v>0</v>
      </c>
      <c r="K182" s="21">
        <f>SUM(E$3:E181)+H182</f>
        <v>0.613492196799451</v>
      </c>
      <c r="L182" s="21">
        <f>SUM(F$3:F181)+I182</f>
        <v>0.28262916174521718</v>
      </c>
      <c r="M182" s="21">
        <f>SUM(G$3:G181)+J182</f>
        <v>-3.8980247994863215E-2</v>
      </c>
      <c r="N182" s="21"/>
      <c r="O182" s="21"/>
      <c r="P182" s="21"/>
      <c r="Q182" s="19">
        <f t="shared" si="13"/>
        <v>0.37637267553381631</v>
      </c>
      <c r="R182" s="19">
        <f t="shared" si="14"/>
        <v>7.9879243068804132E-2</v>
      </c>
      <c r="S182" s="19">
        <f t="shared" si="15"/>
        <v>1.5194597337410377E-3</v>
      </c>
      <c r="T182" s="19">
        <f t="shared" si="16"/>
        <v>0.17339078531866065</v>
      </c>
      <c r="U182" s="19">
        <f t="shared" si="17"/>
        <v>-2.3914077974156029E-2</v>
      </c>
      <c r="V182" s="19">
        <f t="shared" si="18"/>
        <v>-1.1016954815408873E-2</v>
      </c>
    </row>
    <row r="183" spans="1:22" x14ac:dyDescent="0.25">
      <c r="A183" s="26">
        <f>Wellpath!E183</f>
        <v>0</v>
      </c>
      <c r="B183" s="22">
        <v>0</v>
      </c>
      <c r="C183" s="22">
        <f>-SIN(Wellpath!$L183) / GField</f>
        <v>0</v>
      </c>
      <c r="D183" s="22">
        <f>TAN(Dip) * SIN(Wellpath!$L183) * SIN(Wellpath!$O183) / GField</f>
        <v>0</v>
      </c>
      <c r="E183" s="20">
        <f>Model!$W$9*((drdp!B183+drdp!K183)*ABZ!$B183+(drdp!E183+drdp!N183)*ABZ!$C183+(drdp!H183+drdp!Q183)*ABZ!$D183)</f>
        <v>0</v>
      </c>
      <c r="F183" s="20">
        <f>Model!$W$9*((drdp!C183+drdp!L183)*ABZ!$B183+(drdp!F183+drdp!O183)*ABZ!$C183+(drdp!I183+drdp!R183)*ABZ!$D183)</f>
        <v>0</v>
      </c>
      <c r="G183" s="20">
        <f>Model!$W$9*((drdp!D183+drdp!M183)*ABZ!$B183+(drdp!G183+drdp!P183)*ABZ!$C183+(drdp!J183+drdp!S183)*ABZ!$D183)</f>
        <v>0</v>
      </c>
      <c r="H183" s="18">
        <f>Model!$W$9*((drdp!B183)*ABZ!$B183+(drdp!E183)*ABZ!$C183+(drdp!H183)*ABZ!$D183)</f>
        <v>0</v>
      </c>
      <c r="I183" s="18">
        <f>Model!$W$9*((drdp!C183)*ABZ!$B183+(drdp!F183)*ABZ!$C183+(drdp!I183)*ABZ!$D183)</f>
        <v>0</v>
      </c>
      <c r="J183" s="18">
        <f>Model!$W$9*((drdp!D183)*ABZ!$B183+(drdp!G183)*ABZ!$C183+(drdp!J183)*ABZ!$D183)</f>
        <v>0</v>
      </c>
      <c r="K183" s="21">
        <f>SUM(E$3:E182)+H183</f>
        <v>0.613492196799451</v>
      </c>
      <c r="L183" s="21">
        <f>SUM(F$3:F182)+I183</f>
        <v>0.28262916174521718</v>
      </c>
      <c r="M183" s="21">
        <f>SUM(G$3:G182)+J183</f>
        <v>-3.8980247994863215E-2</v>
      </c>
      <c r="N183" s="21"/>
      <c r="O183" s="21"/>
      <c r="P183" s="21"/>
      <c r="Q183" s="19">
        <f t="shared" si="13"/>
        <v>0.37637267553381631</v>
      </c>
      <c r="R183" s="19">
        <f t="shared" si="14"/>
        <v>7.9879243068804132E-2</v>
      </c>
      <c r="S183" s="19">
        <f t="shared" si="15"/>
        <v>1.5194597337410377E-3</v>
      </c>
      <c r="T183" s="19">
        <f t="shared" si="16"/>
        <v>0.17339078531866065</v>
      </c>
      <c r="U183" s="19">
        <f t="shared" si="17"/>
        <v>-2.3914077974156029E-2</v>
      </c>
      <c r="V183" s="19">
        <f t="shared" si="18"/>
        <v>-1.1016954815408873E-2</v>
      </c>
    </row>
    <row r="184" spans="1:22" x14ac:dyDescent="0.25">
      <c r="A184" s="26">
        <f>Wellpath!E184</f>
        <v>0</v>
      </c>
      <c r="B184" s="22">
        <v>0</v>
      </c>
      <c r="C184" s="22">
        <f>-SIN(Wellpath!$L184) / GField</f>
        <v>0</v>
      </c>
      <c r="D184" s="22">
        <f>TAN(Dip) * SIN(Wellpath!$L184) * SIN(Wellpath!$O184) / GField</f>
        <v>0</v>
      </c>
      <c r="E184" s="20">
        <f>Model!$W$9*((drdp!B184+drdp!K184)*ABZ!$B184+(drdp!E184+drdp!N184)*ABZ!$C184+(drdp!H184+drdp!Q184)*ABZ!$D184)</f>
        <v>0</v>
      </c>
      <c r="F184" s="20">
        <f>Model!$W$9*((drdp!C184+drdp!L184)*ABZ!$B184+(drdp!F184+drdp!O184)*ABZ!$C184+(drdp!I184+drdp!R184)*ABZ!$D184)</f>
        <v>0</v>
      </c>
      <c r="G184" s="20">
        <f>Model!$W$9*((drdp!D184+drdp!M184)*ABZ!$B184+(drdp!G184+drdp!P184)*ABZ!$C184+(drdp!J184+drdp!S184)*ABZ!$D184)</f>
        <v>0</v>
      </c>
      <c r="H184" s="18">
        <f>Model!$W$9*((drdp!B184)*ABZ!$B184+(drdp!E184)*ABZ!$C184+(drdp!H184)*ABZ!$D184)</f>
        <v>0</v>
      </c>
      <c r="I184" s="18">
        <f>Model!$W$9*((drdp!C184)*ABZ!$B184+(drdp!F184)*ABZ!$C184+(drdp!I184)*ABZ!$D184)</f>
        <v>0</v>
      </c>
      <c r="J184" s="18">
        <f>Model!$W$9*((drdp!D184)*ABZ!$B184+(drdp!G184)*ABZ!$C184+(drdp!J184)*ABZ!$D184)</f>
        <v>0</v>
      </c>
      <c r="K184" s="21">
        <f>SUM(E$3:E183)+H184</f>
        <v>0.613492196799451</v>
      </c>
      <c r="L184" s="21">
        <f>SUM(F$3:F183)+I184</f>
        <v>0.28262916174521718</v>
      </c>
      <c r="M184" s="21">
        <f>SUM(G$3:G183)+J184</f>
        <v>-3.8980247994863215E-2</v>
      </c>
      <c r="N184" s="21"/>
      <c r="O184" s="21"/>
      <c r="P184" s="21"/>
      <c r="Q184" s="19">
        <f t="shared" si="13"/>
        <v>0.37637267553381631</v>
      </c>
      <c r="R184" s="19">
        <f t="shared" si="14"/>
        <v>7.9879243068804132E-2</v>
      </c>
      <c r="S184" s="19">
        <f t="shared" si="15"/>
        <v>1.5194597337410377E-3</v>
      </c>
      <c r="T184" s="19">
        <f t="shared" si="16"/>
        <v>0.17339078531866065</v>
      </c>
      <c r="U184" s="19">
        <f t="shared" si="17"/>
        <v>-2.3914077974156029E-2</v>
      </c>
      <c r="V184" s="19">
        <f t="shared" si="18"/>
        <v>-1.1016954815408873E-2</v>
      </c>
    </row>
    <row r="185" spans="1:22" x14ac:dyDescent="0.25">
      <c r="A185" s="26">
        <f>Wellpath!E185</f>
        <v>0</v>
      </c>
      <c r="B185" s="22">
        <v>0</v>
      </c>
      <c r="C185" s="22">
        <f>-SIN(Wellpath!$L185) / GField</f>
        <v>0</v>
      </c>
      <c r="D185" s="22">
        <f>TAN(Dip) * SIN(Wellpath!$L185) * SIN(Wellpath!$O185) / GField</f>
        <v>0</v>
      </c>
      <c r="E185" s="20">
        <f>Model!$W$9*((drdp!B185+drdp!K185)*ABZ!$B185+(drdp!E185+drdp!N185)*ABZ!$C185+(drdp!H185+drdp!Q185)*ABZ!$D185)</f>
        <v>0</v>
      </c>
      <c r="F185" s="20">
        <f>Model!$W$9*((drdp!C185+drdp!L185)*ABZ!$B185+(drdp!F185+drdp!O185)*ABZ!$C185+(drdp!I185+drdp!R185)*ABZ!$D185)</f>
        <v>0</v>
      </c>
      <c r="G185" s="20">
        <f>Model!$W$9*((drdp!D185+drdp!M185)*ABZ!$B185+(drdp!G185+drdp!P185)*ABZ!$C185+(drdp!J185+drdp!S185)*ABZ!$D185)</f>
        <v>0</v>
      </c>
      <c r="H185" s="18">
        <f>Model!$W$9*((drdp!B185)*ABZ!$B185+(drdp!E185)*ABZ!$C185+(drdp!H185)*ABZ!$D185)</f>
        <v>0</v>
      </c>
      <c r="I185" s="18">
        <f>Model!$W$9*((drdp!C185)*ABZ!$B185+(drdp!F185)*ABZ!$C185+(drdp!I185)*ABZ!$D185)</f>
        <v>0</v>
      </c>
      <c r="J185" s="18">
        <f>Model!$W$9*((drdp!D185)*ABZ!$B185+(drdp!G185)*ABZ!$C185+(drdp!J185)*ABZ!$D185)</f>
        <v>0</v>
      </c>
      <c r="K185" s="21">
        <f>SUM(E$3:E184)+H185</f>
        <v>0.613492196799451</v>
      </c>
      <c r="L185" s="21">
        <f>SUM(F$3:F184)+I185</f>
        <v>0.28262916174521718</v>
      </c>
      <c r="M185" s="21">
        <f>SUM(G$3:G184)+J185</f>
        <v>-3.8980247994863215E-2</v>
      </c>
      <c r="N185" s="21"/>
      <c r="O185" s="21"/>
      <c r="P185" s="21"/>
      <c r="Q185" s="19">
        <f t="shared" si="13"/>
        <v>0.37637267553381631</v>
      </c>
      <c r="R185" s="19">
        <f t="shared" si="14"/>
        <v>7.9879243068804132E-2</v>
      </c>
      <c r="S185" s="19">
        <f t="shared" si="15"/>
        <v>1.5194597337410377E-3</v>
      </c>
      <c r="T185" s="19">
        <f t="shared" si="16"/>
        <v>0.17339078531866065</v>
      </c>
      <c r="U185" s="19">
        <f t="shared" si="17"/>
        <v>-2.3914077974156029E-2</v>
      </c>
      <c r="V185" s="19">
        <f t="shared" si="18"/>
        <v>-1.1016954815408873E-2</v>
      </c>
    </row>
    <row r="186" spans="1:22" x14ac:dyDescent="0.25">
      <c r="A186" s="26">
        <f>Wellpath!E186</f>
        <v>0</v>
      </c>
      <c r="B186" s="22">
        <v>0</v>
      </c>
      <c r="C186" s="22">
        <f>-SIN(Wellpath!$L186) / GField</f>
        <v>0</v>
      </c>
      <c r="D186" s="22">
        <f>TAN(Dip) * SIN(Wellpath!$L186) * SIN(Wellpath!$O186) / GField</f>
        <v>0</v>
      </c>
      <c r="E186" s="20">
        <f>Model!$W$9*((drdp!B186+drdp!K186)*ABZ!$B186+(drdp!E186+drdp!N186)*ABZ!$C186+(drdp!H186+drdp!Q186)*ABZ!$D186)</f>
        <v>0</v>
      </c>
      <c r="F186" s="20">
        <f>Model!$W$9*((drdp!C186+drdp!L186)*ABZ!$B186+(drdp!F186+drdp!O186)*ABZ!$C186+(drdp!I186+drdp!R186)*ABZ!$D186)</f>
        <v>0</v>
      </c>
      <c r="G186" s="20">
        <f>Model!$W$9*((drdp!D186+drdp!M186)*ABZ!$B186+(drdp!G186+drdp!P186)*ABZ!$C186+(drdp!J186+drdp!S186)*ABZ!$D186)</f>
        <v>0</v>
      </c>
      <c r="H186" s="18">
        <f>Model!$W$9*((drdp!B186)*ABZ!$B186+(drdp!E186)*ABZ!$C186+(drdp!H186)*ABZ!$D186)</f>
        <v>0</v>
      </c>
      <c r="I186" s="18">
        <f>Model!$W$9*((drdp!C186)*ABZ!$B186+(drdp!F186)*ABZ!$C186+(drdp!I186)*ABZ!$D186)</f>
        <v>0</v>
      </c>
      <c r="J186" s="18">
        <f>Model!$W$9*((drdp!D186)*ABZ!$B186+(drdp!G186)*ABZ!$C186+(drdp!J186)*ABZ!$D186)</f>
        <v>0</v>
      </c>
      <c r="K186" s="21">
        <f>SUM(E$3:E185)+H186</f>
        <v>0.613492196799451</v>
      </c>
      <c r="L186" s="21">
        <f>SUM(F$3:F185)+I186</f>
        <v>0.28262916174521718</v>
      </c>
      <c r="M186" s="21">
        <f>SUM(G$3:G185)+J186</f>
        <v>-3.8980247994863215E-2</v>
      </c>
      <c r="N186" s="21"/>
      <c r="O186" s="21"/>
      <c r="P186" s="21"/>
      <c r="Q186" s="19">
        <f t="shared" si="13"/>
        <v>0.37637267553381631</v>
      </c>
      <c r="R186" s="19">
        <f t="shared" si="14"/>
        <v>7.9879243068804132E-2</v>
      </c>
      <c r="S186" s="19">
        <f t="shared" si="15"/>
        <v>1.5194597337410377E-3</v>
      </c>
      <c r="T186" s="19">
        <f t="shared" si="16"/>
        <v>0.17339078531866065</v>
      </c>
      <c r="U186" s="19">
        <f t="shared" si="17"/>
        <v>-2.3914077974156029E-2</v>
      </c>
      <c r="V186" s="19">
        <f t="shared" si="18"/>
        <v>-1.1016954815408873E-2</v>
      </c>
    </row>
    <row r="187" spans="1:22" x14ac:dyDescent="0.25">
      <c r="A187" s="26">
        <f>Wellpath!E187</f>
        <v>0</v>
      </c>
      <c r="B187" s="22">
        <v>0</v>
      </c>
      <c r="C187" s="22">
        <f>-SIN(Wellpath!$L187) / GField</f>
        <v>0</v>
      </c>
      <c r="D187" s="22">
        <f>TAN(Dip) * SIN(Wellpath!$L187) * SIN(Wellpath!$O187) / GField</f>
        <v>0</v>
      </c>
      <c r="E187" s="20">
        <f>Model!$W$9*((drdp!B187+drdp!K187)*ABZ!$B187+(drdp!E187+drdp!N187)*ABZ!$C187+(drdp!H187+drdp!Q187)*ABZ!$D187)</f>
        <v>0</v>
      </c>
      <c r="F187" s="20">
        <f>Model!$W$9*((drdp!C187+drdp!L187)*ABZ!$B187+(drdp!F187+drdp!O187)*ABZ!$C187+(drdp!I187+drdp!R187)*ABZ!$D187)</f>
        <v>0</v>
      </c>
      <c r="G187" s="20">
        <f>Model!$W$9*((drdp!D187+drdp!M187)*ABZ!$B187+(drdp!G187+drdp!P187)*ABZ!$C187+(drdp!J187+drdp!S187)*ABZ!$D187)</f>
        <v>0</v>
      </c>
      <c r="H187" s="18">
        <f>Model!$W$9*((drdp!B187)*ABZ!$B187+(drdp!E187)*ABZ!$C187+(drdp!H187)*ABZ!$D187)</f>
        <v>0</v>
      </c>
      <c r="I187" s="18">
        <f>Model!$W$9*((drdp!C187)*ABZ!$B187+(drdp!F187)*ABZ!$C187+(drdp!I187)*ABZ!$D187)</f>
        <v>0</v>
      </c>
      <c r="J187" s="18">
        <f>Model!$W$9*((drdp!D187)*ABZ!$B187+(drdp!G187)*ABZ!$C187+(drdp!J187)*ABZ!$D187)</f>
        <v>0</v>
      </c>
      <c r="K187" s="21">
        <f>SUM(E$3:E186)+H187</f>
        <v>0.613492196799451</v>
      </c>
      <c r="L187" s="21">
        <f>SUM(F$3:F186)+I187</f>
        <v>0.28262916174521718</v>
      </c>
      <c r="M187" s="21">
        <f>SUM(G$3:G186)+J187</f>
        <v>-3.8980247994863215E-2</v>
      </c>
      <c r="N187" s="21"/>
      <c r="O187" s="21"/>
      <c r="P187" s="21"/>
      <c r="Q187" s="19">
        <f t="shared" si="13"/>
        <v>0.37637267553381631</v>
      </c>
      <c r="R187" s="19">
        <f t="shared" si="14"/>
        <v>7.9879243068804132E-2</v>
      </c>
      <c r="S187" s="19">
        <f t="shared" si="15"/>
        <v>1.5194597337410377E-3</v>
      </c>
      <c r="T187" s="19">
        <f t="shared" si="16"/>
        <v>0.17339078531866065</v>
      </c>
      <c r="U187" s="19">
        <f t="shared" si="17"/>
        <v>-2.3914077974156029E-2</v>
      </c>
      <c r="V187" s="19">
        <f t="shared" si="18"/>
        <v>-1.1016954815408873E-2</v>
      </c>
    </row>
    <row r="188" spans="1:22" x14ac:dyDescent="0.25">
      <c r="A188" s="26">
        <f>Wellpath!E188</f>
        <v>0</v>
      </c>
      <c r="B188" s="22">
        <v>0</v>
      </c>
      <c r="C188" s="22">
        <f>-SIN(Wellpath!$L188) / GField</f>
        <v>0</v>
      </c>
      <c r="D188" s="22">
        <f>TAN(Dip) * SIN(Wellpath!$L188) * SIN(Wellpath!$O188) / GField</f>
        <v>0</v>
      </c>
      <c r="E188" s="20">
        <f>Model!$W$9*((drdp!B188+drdp!K188)*ABZ!$B188+(drdp!E188+drdp!N188)*ABZ!$C188+(drdp!H188+drdp!Q188)*ABZ!$D188)</f>
        <v>0</v>
      </c>
      <c r="F188" s="20">
        <f>Model!$W$9*((drdp!C188+drdp!L188)*ABZ!$B188+(drdp!F188+drdp!O188)*ABZ!$C188+(drdp!I188+drdp!R188)*ABZ!$D188)</f>
        <v>0</v>
      </c>
      <c r="G188" s="20">
        <f>Model!$W$9*((drdp!D188+drdp!M188)*ABZ!$B188+(drdp!G188+drdp!P188)*ABZ!$C188+(drdp!J188+drdp!S188)*ABZ!$D188)</f>
        <v>0</v>
      </c>
      <c r="H188" s="18">
        <f>Model!$W$9*((drdp!B188)*ABZ!$B188+(drdp!E188)*ABZ!$C188+(drdp!H188)*ABZ!$D188)</f>
        <v>0</v>
      </c>
      <c r="I188" s="18">
        <f>Model!$W$9*((drdp!C188)*ABZ!$B188+(drdp!F188)*ABZ!$C188+(drdp!I188)*ABZ!$D188)</f>
        <v>0</v>
      </c>
      <c r="J188" s="18">
        <f>Model!$W$9*((drdp!D188)*ABZ!$B188+(drdp!G188)*ABZ!$C188+(drdp!J188)*ABZ!$D188)</f>
        <v>0</v>
      </c>
      <c r="K188" s="21">
        <f>SUM(E$3:E187)+H188</f>
        <v>0.613492196799451</v>
      </c>
      <c r="L188" s="21">
        <f>SUM(F$3:F187)+I188</f>
        <v>0.28262916174521718</v>
      </c>
      <c r="M188" s="21">
        <f>SUM(G$3:G187)+J188</f>
        <v>-3.8980247994863215E-2</v>
      </c>
      <c r="N188" s="21"/>
      <c r="O188" s="21"/>
      <c r="P188" s="21"/>
      <c r="Q188" s="19">
        <f t="shared" si="13"/>
        <v>0.37637267553381631</v>
      </c>
      <c r="R188" s="19">
        <f t="shared" si="14"/>
        <v>7.9879243068804132E-2</v>
      </c>
      <c r="S188" s="19">
        <f t="shared" si="15"/>
        <v>1.5194597337410377E-3</v>
      </c>
      <c r="T188" s="19">
        <f t="shared" si="16"/>
        <v>0.17339078531866065</v>
      </c>
      <c r="U188" s="19">
        <f t="shared" si="17"/>
        <v>-2.3914077974156029E-2</v>
      </c>
      <c r="V188" s="19">
        <f t="shared" si="18"/>
        <v>-1.1016954815408873E-2</v>
      </c>
    </row>
    <row r="189" spans="1:22" x14ac:dyDescent="0.25">
      <c r="A189" s="26">
        <f>Wellpath!E189</f>
        <v>0</v>
      </c>
      <c r="B189" s="22">
        <v>0</v>
      </c>
      <c r="C189" s="22">
        <f>-SIN(Wellpath!$L189) / GField</f>
        <v>0</v>
      </c>
      <c r="D189" s="22">
        <f>TAN(Dip) * SIN(Wellpath!$L189) * SIN(Wellpath!$O189) / GField</f>
        <v>0</v>
      </c>
      <c r="E189" s="20">
        <f>Model!$W$9*((drdp!B189+drdp!K189)*ABZ!$B189+(drdp!E189+drdp!N189)*ABZ!$C189+(drdp!H189+drdp!Q189)*ABZ!$D189)</f>
        <v>0</v>
      </c>
      <c r="F189" s="20">
        <f>Model!$W$9*((drdp!C189+drdp!L189)*ABZ!$B189+(drdp!F189+drdp!O189)*ABZ!$C189+(drdp!I189+drdp!R189)*ABZ!$D189)</f>
        <v>0</v>
      </c>
      <c r="G189" s="20">
        <f>Model!$W$9*((drdp!D189+drdp!M189)*ABZ!$B189+(drdp!G189+drdp!P189)*ABZ!$C189+(drdp!J189+drdp!S189)*ABZ!$D189)</f>
        <v>0</v>
      </c>
      <c r="H189" s="18">
        <f>Model!$W$9*((drdp!B189)*ABZ!$B189+(drdp!E189)*ABZ!$C189+(drdp!H189)*ABZ!$D189)</f>
        <v>0</v>
      </c>
      <c r="I189" s="18">
        <f>Model!$W$9*((drdp!C189)*ABZ!$B189+(drdp!F189)*ABZ!$C189+(drdp!I189)*ABZ!$D189)</f>
        <v>0</v>
      </c>
      <c r="J189" s="18">
        <f>Model!$W$9*((drdp!D189)*ABZ!$B189+(drdp!G189)*ABZ!$C189+(drdp!J189)*ABZ!$D189)</f>
        <v>0</v>
      </c>
      <c r="K189" s="21">
        <f>SUM(E$3:E188)+H189</f>
        <v>0.613492196799451</v>
      </c>
      <c r="L189" s="21">
        <f>SUM(F$3:F188)+I189</f>
        <v>0.28262916174521718</v>
      </c>
      <c r="M189" s="21">
        <f>SUM(G$3:G188)+J189</f>
        <v>-3.8980247994863215E-2</v>
      </c>
      <c r="N189" s="21"/>
      <c r="O189" s="21"/>
      <c r="P189" s="21"/>
      <c r="Q189" s="19">
        <f t="shared" si="13"/>
        <v>0.37637267553381631</v>
      </c>
      <c r="R189" s="19">
        <f t="shared" si="14"/>
        <v>7.9879243068804132E-2</v>
      </c>
      <c r="S189" s="19">
        <f t="shared" si="15"/>
        <v>1.5194597337410377E-3</v>
      </c>
      <c r="T189" s="19">
        <f t="shared" si="16"/>
        <v>0.17339078531866065</v>
      </c>
      <c r="U189" s="19">
        <f t="shared" si="17"/>
        <v>-2.3914077974156029E-2</v>
      </c>
      <c r="V189" s="19">
        <f t="shared" si="18"/>
        <v>-1.1016954815408873E-2</v>
      </c>
    </row>
    <row r="190" spans="1:22" x14ac:dyDescent="0.25">
      <c r="A190" s="26">
        <f>Wellpath!E190</f>
        <v>0</v>
      </c>
      <c r="B190" s="22">
        <v>0</v>
      </c>
      <c r="C190" s="22">
        <f>-SIN(Wellpath!$L190) / GField</f>
        <v>0</v>
      </c>
      <c r="D190" s="22">
        <f>TAN(Dip) * SIN(Wellpath!$L190) * SIN(Wellpath!$O190) / GField</f>
        <v>0</v>
      </c>
      <c r="E190" s="20">
        <f>Model!$W$9*((drdp!B190+drdp!K190)*ABZ!$B190+(drdp!E190+drdp!N190)*ABZ!$C190+(drdp!H190+drdp!Q190)*ABZ!$D190)</f>
        <v>0</v>
      </c>
      <c r="F190" s="20">
        <f>Model!$W$9*((drdp!C190+drdp!L190)*ABZ!$B190+(drdp!F190+drdp!O190)*ABZ!$C190+(drdp!I190+drdp!R190)*ABZ!$D190)</f>
        <v>0</v>
      </c>
      <c r="G190" s="20">
        <f>Model!$W$9*((drdp!D190+drdp!M190)*ABZ!$B190+(drdp!G190+drdp!P190)*ABZ!$C190+(drdp!J190+drdp!S190)*ABZ!$D190)</f>
        <v>0</v>
      </c>
      <c r="H190" s="18">
        <f>Model!$W$9*((drdp!B190)*ABZ!$B190+(drdp!E190)*ABZ!$C190+(drdp!H190)*ABZ!$D190)</f>
        <v>0</v>
      </c>
      <c r="I190" s="18">
        <f>Model!$W$9*((drdp!C190)*ABZ!$B190+(drdp!F190)*ABZ!$C190+(drdp!I190)*ABZ!$D190)</f>
        <v>0</v>
      </c>
      <c r="J190" s="18">
        <f>Model!$W$9*((drdp!D190)*ABZ!$B190+(drdp!G190)*ABZ!$C190+(drdp!J190)*ABZ!$D190)</f>
        <v>0</v>
      </c>
      <c r="K190" s="21">
        <f>SUM(E$3:E189)+H190</f>
        <v>0.613492196799451</v>
      </c>
      <c r="L190" s="21">
        <f>SUM(F$3:F189)+I190</f>
        <v>0.28262916174521718</v>
      </c>
      <c r="M190" s="21">
        <f>SUM(G$3:G189)+J190</f>
        <v>-3.8980247994863215E-2</v>
      </c>
      <c r="N190" s="21"/>
      <c r="O190" s="21"/>
      <c r="P190" s="21"/>
      <c r="Q190" s="19">
        <f t="shared" si="13"/>
        <v>0.37637267553381631</v>
      </c>
      <c r="R190" s="19">
        <f t="shared" si="14"/>
        <v>7.9879243068804132E-2</v>
      </c>
      <c r="S190" s="19">
        <f t="shared" si="15"/>
        <v>1.5194597337410377E-3</v>
      </c>
      <c r="T190" s="19">
        <f t="shared" si="16"/>
        <v>0.17339078531866065</v>
      </c>
      <c r="U190" s="19">
        <f t="shared" si="17"/>
        <v>-2.3914077974156029E-2</v>
      </c>
      <c r="V190" s="19">
        <f t="shared" si="18"/>
        <v>-1.1016954815408873E-2</v>
      </c>
    </row>
    <row r="191" spans="1:22" x14ac:dyDescent="0.25">
      <c r="A191" s="26">
        <f>Wellpath!E191</f>
        <v>0</v>
      </c>
      <c r="B191" s="22">
        <v>0</v>
      </c>
      <c r="C191" s="22">
        <f>-SIN(Wellpath!$L191) / GField</f>
        <v>0</v>
      </c>
      <c r="D191" s="22">
        <f>TAN(Dip) * SIN(Wellpath!$L191) * SIN(Wellpath!$O191) / GField</f>
        <v>0</v>
      </c>
      <c r="E191" s="20">
        <f>Model!$W$9*((drdp!B191+drdp!K191)*ABZ!$B191+(drdp!E191+drdp!N191)*ABZ!$C191+(drdp!H191+drdp!Q191)*ABZ!$D191)</f>
        <v>0</v>
      </c>
      <c r="F191" s="20">
        <f>Model!$W$9*((drdp!C191+drdp!L191)*ABZ!$B191+(drdp!F191+drdp!O191)*ABZ!$C191+(drdp!I191+drdp!R191)*ABZ!$D191)</f>
        <v>0</v>
      </c>
      <c r="G191" s="20">
        <f>Model!$W$9*((drdp!D191+drdp!M191)*ABZ!$B191+(drdp!G191+drdp!P191)*ABZ!$C191+(drdp!J191+drdp!S191)*ABZ!$D191)</f>
        <v>0</v>
      </c>
      <c r="H191" s="18">
        <f>Model!$W$9*((drdp!B191)*ABZ!$B191+(drdp!E191)*ABZ!$C191+(drdp!H191)*ABZ!$D191)</f>
        <v>0</v>
      </c>
      <c r="I191" s="18">
        <f>Model!$W$9*((drdp!C191)*ABZ!$B191+(drdp!F191)*ABZ!$C191+(drdp!I191)*ABZ!$D191)</f>
        <v>0</v>
      </c>
      <c r="J191" s="18">
        <f>Model!$W$9*((drdp!D191)*ABZ!$B191+(drdp!G191)*ABZ!$C191+(drdp!J191)*ABZ!$D191)</f>
        <v>0</v>
      </c>
      <c r="K191" s="21">
        <f>SUM(E$3:E190)+H191</f>
        <v>0.613492196799451</v>
      </c>
      <c r="L191" s="21">
        <f>SUM(F$3:F190)+I191</f>
        <v>0.28262916174521718</v>
      </c>
      <c r="M191" s="21">
        <f>SUM(G$3:G190)+J191</f>
        <v>-3.8980247994863215E-2</v>
      </c>
      <c r="N191" s="21"/>
      <c r="O191" s="21"/>
      <c r="P191" s="21"/>
      <c r="Q191" s="19">
        <f t="shared" si="13"/>
        <v>0.37637267553381631</v>
      </c>
      <c r="R191" s="19">
        <f t="shared" si="14"/>
        <v>7.9879243068804132E-2</v>
      </c>
      <c r="S191" s="19">
        <f t="shared" si="15"/>
        <v>1.5194597337410377E-3</v>
      </c>
      <c r="T191" s="19">
        <f t="shared" si="16"/>
        <v>0.17339078531866065</v>
      </c>
      <c r="U191" s="19">
        <f t="shared" si="17"/>
        <v>-2.3914077974156029E-2</v>
      </c>
      <c r="V191" s="19">
        <f t="shared" si="18"/>
        <v>-1.1016954815408873E-2</v>
      </c>
    </row>
    <row r="192" spans="1:22" x14ac:dyDescent="0.25">
      <c r="A192" s="26">
        <f>Wellpath!E192</f>
        <v>0</v>
      </c>
      <c r="B192" s="22">
        <v>0</v>
      </c>
      <c r="C192" s="22">
        <f>-SIN(Wellpath!$L192) / GField</f>
        <v>0</v>
      </c>
      <c r="D192" s="22">
        <f>TAN(Dip) * SIN(Wellpath!$L192) * SIN(Wellpath!$O192) / GField</f>
        <v>0</v>
      </c>
      <c r="E192" s="20">
        <f>Model!$W$9*((drdp!B192+drdp!K192)*ABZ!$B192+(drdp!E192+drdp!N192)*ABZ!$C192+(drdp!H192+drdp!Q192)*ABZ!$D192)</f>
        <v>0</v>
      </c>
      <c r="F192" s="20">
        <f>Model!$W$9*((drdp!C192+drdp!L192)*ABZ!$B192+(drdp!F192+drdp!O192)*ABZ!$C192+(drdp!I192+drdp!R192)*ABZ!$D192)</f>
        <v>0</v>
      </c>
      <c r="G192" s="20">
        <f>Model!$W$9*((drdp!D192+drdp!M192)*ABZ!$B192+(drdp!G192+drdp!P192)*ABZ!$C192+(drdp!J192+drdp!S192)*ABZ!$D192)</f>
        <v>0</v>
      </c>
      <c r="H192" s="18">
        <f>Model!$W$9*((drdp!B192)*ABZ!$B192+(drdp!E192)*ABZ!$C192+(drdp!H192)*ABZ!$D192)</f>
        <v>0</v>
      </c>
      <c r="I192" s="18">
        <f>Model!$W$9*((drdp!C192)*ABZ!$B192+(drdp!F192)*ABZ!$C192+(drdp!I192)*ABZ!$D192)</f>
        <v>0</v>
      </c>
      <c r="J192" s="18">
        <f>Model!$W$9*((drdp!D192)*ABZ!$B192+(drdp!G192)*ABZ!$C192+(drdp!J192)*ABZ!$D192)</f>
        <v>0</v>
      </c>
      <c r="K192" s="21">
        <f>SUM(E$3:E191)+H192</f>
        <v>0.613492196799451</v>
      </c>
      <c r="L192" s="21">
        <f>SUM(F$3:F191)+I192</f>
        <v>0.28262916174521718</v>
      </c>
      <c r="M192" s="21">
        <f>SUM(G$3:G191)+J192</f>
        <v>-3.8980247994863215E-2</v>
      </c>
      <c r="N192" s="21"/>
      <c r="O192" s="21"/>
      <c r="P192" s="21"/>
      <c r="Q192" s="19">
        <f t="shared" si="13"/>
        <v>0.37637267553381631</v>
      </c>
      <c r="R192" s="19">
        <f t="shared" si="14"/>
        <v>7.9879243068804132E-2</v>
      </c>
      <c r="S192" s="19">
        <f t="shared" si="15"/>
        <v>1.5194597337410377E-3</v>
      </c>
      <c r="T192" s="19">
        <f t="shared" si="16"/>
        <v>0.17339078531866065</v>
      </c>
      <c r="U192" s="19">
        <f t="shared" si="17"/>
        <v>-2.3914077974156029E-2</v>
      </c>
      <c r="V192" s="19">
        <f t="shared" si="18"/>
        <v>-1.1016954815408873E-2</v>
      </c>
    </row>
    <row r="193" spans="1:22" x14ac:dyDescent="0.25">
      <c r="A193" s="26">
        <f>Wellpath!E193</f>
        <v>0</v>
      </c>
      <c r="B193" s="22">
        <v>0</v>
      </c>
      <c r="C193" s="22">
        <f>-SIN(Wellpath!$L193) / GField</f>
        <v>0</v>
      </c>
      <c r="D193" s="22">
        <f>TAN(Dip) * SIN(Wellpath!$L193) * SIN(Wellpath!$O193) / GField</f>
        <v>0</v>
      </c>
      <c r="E193" s="20">
        <f>Model!$W$9*((drdp!B193+drdp!K193)*ABZ!$B193+(drdp!E193+drdp!N193)*ABZ!$C193+(drdp!H193+drdp!Q193)*ABZ!$D193)</f>
        <v>0</v>
      </c>
      <c r="F193" s="20">
        <f>Model!$W$9*((drdp!C193+drdp!L193)*ABZ!$B193+(drdp!F193+drdp!O193)*ABZ!$C193+(drdp!I193+drdp!R193)*ABZ!$D193)</f>
        <v>0</v>
      </c>
      <c r="G193" s="20">
        <f>Model!$W$9*((drdp!D193+drdp!M193)*ABZ!$B193+(drdp!G193+drdp!P193)*ABZ!$C193+(drdp!J193+drdp!S193)*ABZ!$D193)</f>
        <v>0</v>
      </c>
      <c r="H193" s="18">
        <f>Model!$W$9*((drdp!B193)*ABZ!$B193+(drdp!E193)*ABZ!$C193+(drdp!H193)*ABZ!$D193)</f>
        <v>0</v>
      </c>
      <c r="I193" s="18">
        <f>Model!$W$9*((drdp!C193)*ABZ!$B193+(drdp!F193)*ABZ!$C193+(drdp!I193)*ABZ!$D193)</f>
        <v>0</v>
      </c>
      <c r="J193" s="18">
        <f>Model!$W$9*((drdp!D193)*ABZ!$B193+(drdp!G193)*ABZ!$C193+(drdp!J193)*ABZ!$D193)</f>
        <v>0</v>
      </c>
      <c r="K193" s="21">
        <f>SUM(E$3:E192)+H193</f>
        <v>0.613492196799451</v>
      </c>
      <c r="L193" s="21">
        <f>SUM(F$3:F192)+I193</f>
        <v>0.28262916174521718</v>
      </c>
      <c r="M193" s="21">
        <f>SUM(G$3:G192)+J193</f>
        <v>-3.8980247994863215E-2</v>
      </c>
      <c r="N193" s="21"/>
      <c r="O193" s="21"/>
      <c r="P193" s="21"/>
      <c r="Q193" s="19">
        <f t="shared" si="13"/>
        <v>0.37637267553381631</v>
      </c>
      <c r="R193" s="19">
        <f t="shared" si="14"/>
        <v>7.9879243068804132E-2</v>
      </c>
      <c r="S193" s="19">
        <f t="shared" si="15"/>
        <v>1.5194597337410377E-3</v>
      </c>
      <c r="T193" s="19">
        <f t="shared" si="16"/>
        <v>0.17339078531866065</v>
      </c>
      <c r="U193" s="19">
        <f t="shared" si="17"/>
        <v>-2.3914077974156029E-2</v>
      </c>
      <c r="V193" s="19">
        <f t="shared" si="18"/>
        <v>-1.1016954815408873E-2</v>
      </c>
    </row>
    <row r="194" spans="1:22" x14ac:dyDescent="0.25">
      <c r="A194" s="26">
        <f>Wellpath!E194</f>
        <v>0</v>
      </c>
      <c r="B194" s="22">
        <v>0</v>
      </c>
      <c r="C194" s="22">
        <f>-SIN(Wellpath!$L194) / GField</f>
        <v>0</v>
      </c>
      <c r="D194" s="22">
        <f>TAN(Dip) * SIN(Wellpath!$L194) * SIN(Wellpath!$O194) / GField</f>
        <v>0</v>
      </c>
      <c r="E194" s="20">
        <f>Model!$W$9*((drdp!B194+drdp!K194)*ABZ!$B194+(drdp!E194+drdp!N194)*ABZ!$C194+(drdp!H194+drdp!Q194)*ABZ!$D194)</f>
        <v>0</v>
      </c>
      <c r="F194" s="20">
        <f>Model!$W$9*((drdp!C194+drdp!L194)*ABZ!$B194+(drdp!F194+drdp!O194)*ABZ!$C194+(drdp!I194+drdp!R194)*ABZ!$D194)</f>
        <v>0</v>
      </c>
      <c r="G194" s="20">
        <f>Model!$W$9*((drdp!D194+drdp!M194)*ABZ!$B194+(drdp!G194+drdp!P194)*ABZ!$C194+(drdp!J194+drdp!S194)*ABZ!$D194)</f>
        <v>0</v>
      </c>
      <c r="H194" s="18">
        <f>Model!$W$9*((drdp!B194)*ABZ!$B194+(drdp!E194)*ABZ!$C194+(drdp!H194)*ABZ!$D194)</f>
        <v>0</v>
      </c>
      <c r="I194" s="18">
        <f>Model!$W$9*((drdp!C194)*ABZ!$B194+(drdp!F194)*ABZ!$C194+(drdp!I194)*ABZ!$D194)</f>
        <v>0</v>
      </c>
      <c r="J194" s="18">
        <f>Model!$W$9*((drdp!D194)*ABZ!$B194+(drdp!G194)*ABZ!$C194+(drdp!J194)*ABZ!$D194)</f>
        <v>0</v>
      </c>
      <c r="K194" s="21">
        <f>SUM(E$3:E193)+H194</f>
        <v>0.613492196799451</v>
      </c>
      <c r="L194" s="21">
        <f>SUM(F$3:F193)+I194</f>
        <v>0.28262916174521718</v>
      </c>
      <c r="M194" s="21">
        <f>SUM(G$3:G193)+J194</f>
        <v>-3.8980247994863215E-2</v>
      </c>
      <c r="N194" s="21"/>
      <c r="O194" s="21"/>
      <c r="P194" s="21"/>
      <c r="Q194" s="19">
        <f t="shared" si="13"/>
        <v>0.37637267553381631</v>
      </c>
      <c r="R194" s="19">
        <f t="shared" si="14"/>
        <v>7.9879243068804132E-2</v>
      </c>
      <c r="S194" s="19">
        <f t="shared" si="15"/>
        <v>1.5194597337410377E-3</v>
      </c>
      <c r="T194" s="19">
        <f t="shared" si="16"/>
        <v>0.17339078531866065</v>
      </c>
      <c r="U194" s="19">
        <f t="shared" si="17"/>
        <v>-2.3914077974156029E-2</v>
      </c>
      <c r="V194" s="19">
        <f t="shared" si="18"/>
        <v>-1.1016954815408873E-2</v>
      </c>
    </row>
    <row r="195" spans="1:22" x14ac:dyDescent="0.25">
      <c r="A195" s="26">
        <f>Wellpath!E195</f>
        <v>0</v>
      </c>
      <c r="B195" s="22">
        <v>0</v>
      </c>
      <c r="C195" s="22">
        <f>-SIN(Wellpath!$L195) / GField</f>
        <v>0</v>
      </c>
      <c r="D195" s="22">
        <f>TAN(Dip) * SIN(Wellpath!$L195) * SIN(Wellpath!$O195) / GField</f>
        <v>0</v>
      </c>
      <c r="E195" s="20">
        <f>Model!$W$9*((drdp!B195+drdp!K195)*ABZ!$B195+(drdp!E195+drdp!N195)*ABZ!$C195+(drdp!H195+drdp!Q195)*ABZ!$D195)</f>
        <v>0</v>
      </c>
      <c r="F195" s="20">
        <f>Model!$W$9*((drdp!C195+drdp!L195)*ABZ!$B195+(drdp!F195+drdp!O195)*ABZ!$C195+(drdp!I195+drdp!R195)*ABZ!$D195)</f>
        <v>0</v>
      </c>
      <c r="G195" s="20">
        <f>Model!$W$9*((drdp!D195+drdp!M195)*ABZ!$B195+(drdp!G195+drdp!P195)*ABZ!$C195+(drdp!J195+drdp!S195)*ABZ!$D195)</f>
        <v>0</v>
      </c>
      <c r="H195" s="18">
        <f>Model!$W$9*((drdp!B195)*ABZ!$B195+(drdp!E195)*ABZ!$C195+(drdp!H195)*ABZ!$D195)</f>
        <v>0</v>
      </c>
      <c r="I195" s="18">
        <f>Model!$W$9*((drdp!C195)*ABZ!$B195+(drdp!F195)*ABZ!$C195+(drdp!I195)*ABZ!$D195)</f>
        <v>0</v>
      </c>
      <c r="J195" s="18">
        <f>Model!$W$9*((drdp!D195)*ABZ!$B195+(drdp!G195)*ABZ!$C195+(drdp!J195)*ABZ!$D195)</f>
        <v>0</v>
      </c>
      <c r="K195" s="21">
        <f>SUM(E$3:E194)+H195</f>
        <v>0.613492196799451</v>
      </c>
      <c r="L195" s="21">
        <f>SUM(F$3:F194)+I195</f>
        <v>0.28262916174521718</v>
      </c>
      <c r="M195" s="21">
        <f>SUM(G$3:G194)+J195</f>
        <v>-3.8980247994863215E-2</v>
      </c>
      <c r="N195" s="21"/>
      <c r="O195" s="21"/>
      <c r="P195" s="21"/>
      <c r="Q195" s="19">
        <f t="shared" si="13"/>
        <v>0.37637267553381631</v>
      </c>
      <c r="R195" s="19">
        <f t="shared" si="14"/>
        <v>7.9879243068804132E-2</v>
      </c>
      <c r="S195" s="19">
        <f t="shared" si="15"/>
        <v>1.5194597337410377E-3</v>
      </c>
      <c r="T195" s="19">
        <f t="shared" si="16"/>
        <v>0.17339078531866065</v>
      </c>
      <c r="U195" s="19">
        <f t="shared" si="17"/>
        <v>-2.3914077974156029E-2</v>
      </c>
      <c r="V195" s="19">
        <f t="shared" si="18"/>
        <v>-1.1016954815408873E-2</v>
      </c>
    </row>
    <row r="196" spans="1:22" x14ac:dyDescent="0.25">
      <c r="A196" s="26">
        <f>Wellpath!E196</f>
        <v>0</v>
      </c>
      <c r="B196" s="22">
        <v>0</v>
      </c>
      <c r="C196" s="22">
        <f>-SIN(Wellpath!$L196) / GField</f>
        <v>0</v>
      </c>
      <c r="D196" s="22">
        <f>TAN(Dip) * SIN(Wellpath!$L196) * SIN(Wellpath!$O196) / GField</f>
        <v>0</v>
      </c>
      <c r="E196" s="20">
        <f>Model!$W$9*((drdp!B196+drdp!K196)*ABZ!$B196+(drdp!E196+drdp!N196)*ABZ!$C196+(drdp!H196+drdp!Q196)*ABZ!$D196)</f>
        <v>0</v>
      </c>
      <c r="F196" s="20">
        <f>Model!$W$9*((drdp!C196+drdp!L196)*ABZ!$B196+(drdp!F196+drdp!O196)*ABZ!$C196+(drdp!I196+drdp!R196)*ABZ!$D196)</f>
        <v>0</v>
      </c>
      <c r="G196" s="20">
        <f>Model!$W$9*((drdp!D196+drdp!M196)*ABZ!$B196+(drdp!G196+drdp!P196)*ABZ!$C196+(drdp!J196+drdp!S196)*ABZ!$D196)</f>
        <v>0</v>
      </c>
      <c r="H196" s="18">
        <f>Model!$W$9*((drdp!B196)*ABZ!$B196+(drdp!E196)*ABZ!$C196+(drdp!H196)*ABZ!$D196)</f>
        <v>0</v>
      </c>
      <c r="I196" s="18">
        <f>Model!$W$9*((drdp!C196)*ABZ!$B196+(drdp!F196)*ABZ!$C196+(drdp!I196)*ABZ!$D196)</f>
        <v>0</v>
      </c>
      <c r="J196" s="18">
        <f>Model!$W$9*((drdp!D196)*ABZ!$B196+(drdp!G196)*ABZ!$C196+(drdp!J196)*ABZ!$D196)</f>
        <v>0</v>
      </c>
      <c r="K196" s="21">
        <f>SUM(E$3:E195)+H196</f>
        <v>0.613492196799451</v>
      </c>
      <c r="L196" s="21">
        <f>SUM(F$3:F195)+I196</f>
        <v>0.28262916174521718</v>
      </c>
      <c r="M196" s="21">
        <f>SUM(G$3:G195)+J196</f>
        <v>-3.8980247994863215E-2</v>
      </c>
      <c r="N196" s="21"/>
      <c r="O196" s="21"/>
      <c r="P196" s="21"/>
      <c r="Q196" s="19">
        <f t="shared" si="13"/>
        <v>0.37637267553381631</v>
      </c>
      <c r="R196" s="19">
        <f t="shared" si="14"/>
        <v>7.9879243068804132E-2</v>
      </c>
      <c r="S196" s="19">
        <f t="shared" si="15"/>
        <v>1.5194597337410377E-3</v>
      </c>
      <c r="T196" s="19">
        <f t="shared" si="16"/>
        <v>0.17339078531866065</v>
      </c>
      <c r="U196" s="19">
        <f t="shared" si="17"/>
        <v>-2.3914077974156029E-2</v>
      </c>
      <c r="V196" s="19">
        <f t="shared" si="18"/>
        <v>-1.1016954815408873E-2</v>
      </c>
    </row>
    <row r="197" spans="1:22" x14ac:dyDescent="0.25">
      <c r="A197" s="26">
        <f>Wellpath!E197</f>
        <v>0</v>
      </c>
      <c r="B197" s="22">
        <v>0</v>
      </c>
      <c r="C197" s="22">
        <f>-SIN(Wellpath!$L197) / GField</f>
        <v>0</v>
      </c>
      <c r="D197" s="22">
        <f>TAN(Dip) * SIN(Wellpath!$L197) * SIN(Wellpath!$O197) / GField</f>
        <v>0</v>
      </c>
      <c r="E197" s="20">
        <f>Model!$W$9*((drdp!B197+drdp!K197)*ABZ!$B197+(drdp!E197+drdp!N197)*ABZ!$C197+(drdp!H197+drdp!Q197)*ABZ!$D197)</f>
        <v>0</v>
      </c>
      <c r="F197" s="20">
        <f>Model!$W$9*((drdp!C197+drdp!L197)*ABZ!$B197+(drdp!F197+drdp!O197)*ABZ!$C197+(drdp!I197+drdp!R197)*ABZ!$D197)</f>
        <v>0</v>
      </c>
      <c r="G197" s="20">
        <f>Model!$W$9*((drdp!D197+drdp!M197)*ABZ!$B197+(drdp!G197+drdp!P197)*ABZ!$C197+(drdp!J197+drdp!S197)*ABZ!$D197)</f>
        <v>0</v>
      </c>
      <c r="H197" s="18">
        <f>Model!$W$9*((drdp!B197)*ABZ!$B197+(drdp!E197)*ABZ!$C197+(drdp!H197)*ABZ!$D197)</f>
        <v>0</v>
      </c>
      <c r="I197" s="18">
        <f>Model!$W$9*((drdp!C197)*ABZ!$B197+(drdp!F197)*ABZ!$C197+(drdp!I197)*ABZ!$D197)</f>
        <v>0</v>
      </c>
      <c r="J197" s="18">
        <f>Model!$W$9*((drdp!D197)*ABZ!$B197+(drdp!G197)*ABZ!$C197+(drdp!J197)*ABZ!$D197)</f>
        <v>0</v>
      </c>
      <c r="K197" s="21">
        <f>SUM(E$3:E196)+H197</f>
        <v>0.613492196799451</v>
      </c>
      <c r="L197" s="21">
        <f>SUM(F$3:F196)+I197</f>
        <v>0.28262916174521718</v>
      </c>
      <c r="M197" s="21">
        <f>SUM(G$3:G196)+J197</f>
        <v>-3.8980247994863215E-2</v>
      </c>
      <c r="N197" s="21"/>
      <c r="O197" s="21"/>
      <c r="P197" s="21"/>
      <c r="Q197" s="19">
        <f t="shared" si="13"/>
        <v>0.37637267553381631</v>
      </c>
      <c r="R197" s="19">
        <f t="shared" si="14"/>
        <v>7.9879243068804132E-2</v>
      </c>
      <c r="S197" s="19">
        <f t="shared" si="15"/>
        <v>1.5194597337410377E-3</v>
      </c>
      <c r="T197" s="19">
        <f t="shared" si="16"/>
        <v>0.17339078531866065</v>
      </c>
      <c r="U197" s="19">
        <f t="shared" si="17"/>
        <v>-2.3914077974156029E-2</v>
      </c>
      <c r="V197" s="19">
        <f t="shared" si="18"/>
        <v>-1.1016954815408873E-2</v>
      </c>
    </row>
    <row r="198" spans="1:22" x14ac:dyDescent="0.25">
      <c r="A198" s="26">
        <f>Wellpath!E198</f>
        <v>0</v>
      </c>
      <c r="B198" s="22">
        <v>0</v>
      </c>
      <c r="C198" s="22">
        <f>-SIN(Wellpath!$L198) / GField</f>
        <v>0</v>
      </c>
      <c r="D198" s="22">
        <f>TAN(Dip) * SIN(Wellpath!$L198) * SIN(Wellpath!$O198) / GField</f>
        <v>0</v>
      </c>
      <c r="E198" s="20">
        <f>Model!$W$9*((drdp!B198+drdp!K198)*ABZ!$B198+(drdp!E198+drdp!N198)*ABZ!$C198+(drdp!H198+drdp!Q198)*ABZ!$D198)</f>
        <v>0</v>
      </c>
      <c r="F198" s="20">
        <f>Model!$W$9*((drdp!C198+drdp!L198)*ABZ!$B198+(drdp!F198+drdp!O198)*ABZ!$C198+(drdp!I198+drdp!R198)*ABZ!$D198)</f>
        <v>0</v>
      </c>
      <c r="G198" s="20">
        <f>Model!$W$9*((drdp!D198+drdp!M198)*ABZ!$B198+(drdp!G198+drdp!P198)*ABZ!$C198+(drdp!J198+drdp!S198)*ABZ!$D198)</f>
        <v>0</v>
      </c>
      <c r="H198" s="18">
        <f>Model!$W$9*((drdp!B198)*ABZ!$B198+(drdp!E198)*ABZ!$C198+(drdp!H198)*ABZ!$D198)</f>
        <v>0</v>
      </c>
      <c r="I198" s="18">
        <f>Model!$W$9*((drdp!C198)*ABZ!$B198+(drdp!F198)*ABZ!$C198+(drdp!I198)*ABZ!$D198)</f>
        <v>0</v>
      </c>
      <c r="J198" s="18">
        <f>Model!$W$9*((drdp!D198)*ABZ!$B198+(drdp!G198)*ABZ!$C198+(drdp!J198)*ABZ!$D198)</f>
        <v>0</v>
      </c>
      <c r="K198" s="21">
        <f>SUM(E$3:E197)+H198</f>
        <v>0.613492196799451</v>
      </c>
      <c r="L198" s="21">
        <f>SUM(F$3:F197)+I198</f>
        <v>0.28262916174521718</v>
      </c>
      <c r="M198" s="21">
        <f>SUM(G$3:G197)+J198</f>
        <v>-3.8980247994863215E-2</v>
      </c>
      <c r="N198" s="21"/>
      <c r="O198" s="21"/>
      <c r="P198" s="21"/>
      <c r="Q198" s="19">
        <f t="shared" ref="Q198:Q261" si="19">K198^2</f>
        <v>0.37637267553381631</v>
      </c>
      <c r="R198" s="19">
        <f t="shared" ref="R198:R261" si="20">L198^2</f>
        <v>7.9879243068804132E-2</v>
      </c>
      <c r="S198" s="19">
        <f t="shared" ref="S198:S261" si="21">M198^2</f>
        <v>1.5194597337410377E-3</v>
      </c>
      <c r="T198" s="19">
        <f t="shared" ref="T198:T261" si="22">K198*L198</f>
        <v>0.17339078531866065</v>
      </c>
      <c r="U198" s="19">
        <f t="shared" ref="U198:U261" si="23">K198*M198</f>
        <v>-2.3914077974156029E-2</v>
      </c>
      <c r="V198" s="19">
        <f t="shared" ref="V198:V261" si="24">L198*M198</f>
        <v>-1.1016954815408873E-2</v>
      </c>
    </row>
    <row r="199" spans="1:22" x14ac:dyDescent="0.25">
      <c r="A199" s="26">
        <f>Wellpath!E199</f>
        <v>0</v>
      </c>
      <c r="B199" s="22">
        <v>0</v>
      </c>
      <c r="C199" s="22">
        <f>-SIN(Wellpath!$L199) / GField</f>
        <v>0</v>
      </c>
      <c r="D199" s="22">
        <f>TAN(Dip) * SIN(Wellpath!$L199) * SIN(Wellpath!$O199) / GField</f>
        <v>0</v>
      </c>
      <c r="E199" s="20">
        <f>Model!$W$9*((drdp!B199+drdp!K199)*ABZ!$B199+(drdp!E199+drdp!N199)*ABZ!$C199+(drdp!H199+drdp!Q199)*ABZ!$D199)</f>
        <v>0</v>
      </c>
      <c r="F199" s="20">
        <f>Model!$W$9*((drdp!C199+drdp!L199)*ABZ!$B199+(drdp!F199+drdp!O199)*ABZ!$C199+(drdp!I199+drdp!R199)*ABZ!$D199)</f>
        <v>0</v>
      </c>
      <c r="G199" s="20">
        <f>Model!$W$9*((drdp!D199+drdp!M199)*ABZ!$B199+(drdp!G199+drdp!P199)*ABZ!$C199+(drdp!J199+drdp!S199)*ABZ!$D199)</f>
        <v>0</v>
      </c>
      <c r="H199" s="18">
        <f>Model!$W$9*((drdp!B199)*ABZ!$B199+(drdp!E199)*ABZ!$C199+(drdp!H199)*ABZ!$D199)</f>
        <v>0</v>
      </c>
      <c r="I199" s="18">
        <f>Model!$W$9*((drdp!C199)*ABZ!$B199+(drdp!F199)*ABZ!$C199+(drdp!I199)*ABZ!$D199)</f>
        <v>0</v>
      </c>
      <c r="J199" s="18">
        <f>Model!$W$9*((drdp!D199)*ABZ!$B199+(drdp!G199)*ABZ!$C199+(drdp!J199)*ABZ!$D199)</f>
        <v>0</v>
      </c>
      <c r="K199" s="21">
        <f>SUM(E$3:E198)+H199</f>
        <v>0.613492196799451</v>
      </c>
      <c r="L199" s="21">
        <f>SUM(F$3:F198)+I199</f>
        <v>0.28262916174521718</v>
      </c>
      <c r="M199" s="21">
        <f>SUM(G$3:G198)+J199</f>
        <v>-3.8980247994863215E-2</v>
      </c>
      <c r="N199" s="21"/>
      <c r="O199" s="21"/>
      <c r="P199" s="21"/>
      <c r="Q199" s="19">
        <f t="shared" si="19"/>
        <v>0.37637267553381631</v>
      </c>
      <c r="R199" s="19">
        <f t="shared" si="20"/>
        <v>7.9879243068804132E-2</v>
      </c>
      <c r="S199" s="19">
        <f t="shared" si="21"/>
        <v>1.5194597337410377E-3</v>
      </c>
      <c r="T199" s="19">
        <f t="shared" si="22"/>
        <v>0.17339078531866065</v>
      </c>
      <c r="U199" s="19">
        <f t="shared" si="23"/>
        <v>-2.3914077974156029E-2</v>
      </c>
      <c r="V199" s="19">
        <f t="shared" si="24"/>
        <v>-1.1016954815408873E-2</v>
      </c>
    </row>
    <row r="200" spans="1:22" x14ac:dyDescent="0.25">
      <c r="A200" s="26">
        <f>Wellpath!E200</f>
        <v>0</v>
      </c>
      <c r="B200" s="22">
        <v>0</v>
      </c>
      <c r="C200" s="22">
        <f>-SIN(Wellpath!$L200) / GField</f>
        <v>0</v>
      </c>
      <c r="D200" s="22">
        <f>TAN(Dip) * SIN(Wellpath!$L200) * SIN(Wellpath!$O200) / GField</f>
        <v>0</v>
      </c>
      <c r="E200" s="20">
        <f>Model!$W$9*((drdp!B200+drdp!K200)*ABZ!$B200+(drdp!E200+drdp!N200)*ABZ!$C200+(drdp!H200+drdp!Q200)*ABZ!$D200)</f>
        <v>0</v>
      </c>
      <c r="F200" s="20">
        <f>Model!$W$9*((drdp!C200+drdp!L200)*ABZ!$B200+(drdp!F200+drdp!O200)*ABZ!$C200+(drdp!I200+drdp!R200)*ABZ!$D200)</f>
        <v>0</v>
      </c>
      <c r="G200" s="20">
        <f>Model!$W$9*((drdp!D200+drdp!M200)*ABZ!$B200+(drdp!G200+drdp!P200)*ABZ!$C200+(drdp!J200+drdp!S200)*ABZ!$D200)</f>
        <v>0</v>
      </c>
      <c r="H200" s="18">
        <f>Model!$W$9*((drdp!B200)*ABZ!$B200+(drdp!E200)*ABZ!$C200+(drdp!H200)*ABZ!$D200)</f>
        <v>0</v>
      </c>
      <c r="I200" s="18">
        <f>Model!$W$9*((drdp!C200)*ABZ!$B200+(drdp!F200)*ABZ!$C200+(drdp!I200)*ABZ!$D200)</f>
        <v>0</v>
      </c>
      <c r="J200" s="18">
        <f>Model!$W$9*((drdp!D200)*ABZ!$B200+(drdp!G200)*ABZ!$C200+(drdp!J200)*ABZ!$D200)</f>
        <v>0</v>
      </c>
      <c r="K200" s="21">
        <f>SUM(E$3:E199)+H200</f>
        <v>0.613492196799451</v>
      </c>
      <c r="L200" s="21">
        <f>SUM(F$3:F199)+I200</f>
        <v>0.28262916174521718</v>
      </c>
      <c r="M200" s="21">
        <f>SUM(G$3:G199)+J200</f>
        <v>-3.8980247994863215E-2</v>
      </c>
      <c r="N200" s="21"/>
      <c r="O200" s="21"/>
      <c r="P200" s="21"/>
      <c r="Q200" s="19">
        <f t="shared" si="19"/>
        <v>0.37637267553381631</v>
      </c>
      <c r="R200" s="19">
        <f t="shared" si="20"/>
        <v>7.9879243068804132E-2</v>
      </c>
      <c r="S200" s="19">
        <f t="shared" si="21"/>
        <v>1.5194597337410377E-3</v>
      </c>
      <c r="T200" s="19">
        <f t="shared" si="22"/>
        <v>0.17339078531866065</v>
      </c>
      <c r="U200" s="19">
        <f t="shared" si="23"/>
        <v>-2.3914077974156029E-2</v>
      </c>
      <c r="V200" s="19">
        <f t="shared" si="24"/>
        <v>-1.1016954815408873E-2</v>
      </c>
    </row>
    <row r="201" spans="1:22" x14ac:dyDescent="0.25">
      <c r="A201" s="26">
        <f>Wellpath!E201</f>
        <v>0</v>
      </c>
      <c r="B201" s="22">
        <v>0</v>
      </c>
      <c r="C201" s="22">
        <f>-SIN(Wellpath!$L201) / GField</f>
        <v>0</v>
      </c>
      <c r="D201" s="22">
        <f>TAN(Dip) * SIN(Wellpath!$L201) * SIN(Wellpath!$O201) / GField</f>
        <v>0</v>
      </c>
      <c r="E201" s="20">
        <f>Model!$W$9*((drdp!B201+drdp!K201)*ABZ!$B201+(drdp!E201+drdp!N201)*ABZ!$C201+(drdp!H201+drdp!Q201)*ABZ!$D201)</f>
        <v>0</v>
      </c>
      <c r="F201" s="20">
        <f>Model!$W$9*((drdp!C201+drdp!L201)*ABZ!$B201+(drdp!F201+drdp!O201)*ABZ!$C201+(drdp!I201+drdp!R201)*ABZ!$D201)</f>
        <v>0</v>
      </c>
      <c r="G201" s="20">
        <f>Model!$W$9*((drdp!D201+drdp!M201)*ABZ!$B201+(drdp!G201+drdp!P201)*ABZ!$C201+(drdp!J201+drdp!S201)*ABZ!$D201)</f>
        <v>0</v>
      </c>
      <c r="H201" s="18">
        <f>Model!$W$9*((drdp!B201)*ABZ!$B201+(drdp!E201)*ABZ!$C201+(drdp!H201)*ABZ!$D201)</f>
        <v>0</v>
      </c>
      <c r="I201" s="18">
        <f>Model!$W$9*((drdp!C201)*ABZ!$B201+(drdp!F201)*ABZ!$C201+(drdp!I201)*ABZ!$D201)</f>
        <v>0</v>
      </c>
      <c r="J201" s="18">
        <f>Model!$W$9*((drdp!D201)*ABZ!$B201+(drdp!G201)*ABZ!$C201+(drdp!J201)*ABZ!$D201)</f>
        <v>0</v>
      </c>
      <c r="K201" s="21">
        <f>SUM(E$3:E200)+H201</f>
        <v>0.613492196799451</v>
      </c>
      <c r="L201" s="21">
        <f>SUM(F$3:F200)+I201</f>
        <v>0.28262916174521718</v>
      </c>
      <c r="M201" s="21">
        <f>SUM(G$3:G200)+J201</f>
        <v>-3.8980247994863215E-2</v>
      </c>
      <c r="N201" s="21"/>
      <c r="O201" s="21"/>
      <c r="P201" s="21"/>
      <c r="Q201" s="19">
        <f t="shared" si="19"/>
        <v>0.37637267553381631</v>
      </c>
      <c r="R201" s="19">
        <f t="shared" si="20"/>
        <v>7.9879243068804132E-2</v>
      </c>
      <c r="S201" s="19">
        <f t="shared" si="21"/>
        <v>1.5194597337410377E-3</v>
      </c>
      <c r="T201" s="19">
        <f t="shared" si="22"/>
        <v>0.17339078531866065</v>
      </c>
      <c r="U201" s="19">
        <f t="shared" si="23"/>
        <v>-2.3914077974156029E-2</v>
      </c>
      <c r="V201" s="19">
        <f t="shared" si="24"/>
        <v>-1.1016954815408873E-2</v>
      </c>
    </row>
    <row r="202" spans="1:22" x14ac:dyDescent="0.25">
      <c r="A202" s="26">
        <f>Wellpath!E202</f>
        <v>0</v>
      </c>
      <c r="B202" s="22">
        <v>0</v>
      </c>
      <c r="C202" s="22">
        <f>-SIN(Wellpath!$L202) / GField</f>
        <v>0</v>
      </c>
      <c r="D202" s="22">
        <f>TAN(Dip) * SIN(Wellpath!$L202) * SIN(Wellpath!$O202) / GField</f>
        <v>0</v>
      </c>
      <c r="E202" s="20">
        <f>Model!$W$9*((drdp!B202+drdp!K202)*ABZ!$B202+(drdp!E202+drdp!N202)*ABZ!$C202+(drdp!H202+drdp!Q202)*ABZ!$D202)</f>
        <v>0</v>
      </c>
      <c r="F202" s="20">
        <f>Model!$W$9*((drdp!C202+drdp!L202)*ABZ!$B202+(drdp!F202+drdp!O202)*ABZ!$C202+(drdp!I202+drdp!R202)*ABZ!$D202)</f>
        <v>0</v>
      </c>
      <c r="G202" s="20">
        <f>Model!$W$9*((drdp!D202+drdp!M202)*ABZ!$B202+(drdp!G202+drdp!P202)*ABZ!$C202+(drdp!J202+drdp!S202)*ABZ!$D202)</f>
        <v>0</v>
      </c>
      <c r="H202" s="18">
        <f>Model!$W$9*((drdp!B202)*ABZ!$B202+(drdp!E202)*ABZ!$C202+(drdp!H202)*ABZ!$D202)</f>
        <v>0</v>
      </c>
      <c r="I202" s="18">
        <f>Model!$W$9*((drdp!C202)*ABZ!$B202+(drdp!F202)*ABZ!$C202+(drdp!I202)*ABZ!$D202)</f>
        <v>0</v>
      </c>
      <c r="J202" s="18">
        <f>Model!$W$9*((drdp!D202)*ABZ!$B202+(drdp!G202)*ABZ!$C202+(drdp!J202)*ABZ!$D202)</f>
        <v>0</v>
      </c>
      <c r="K202" s="21">
        <f>SUM(E$3:E201)+H202</f>
        <v>0.613492196799451</v>
      </c>
      <c r="L202" s="21">
        <f>SUM(F$3:F201)+I202</f>
        <v>0.28262916174521718</v>
      </c>
      <c r="M202" s="21">
        <f>SUM(G$3:G201)+J202</f>
        <v>-3.8980247994863215E-2</v>
      </c>
      <c r="N202" s="21"/>
      <c r="O202" s="21"/>
      <c r="P202" s="21"/>
      <c r="Q202" s="19">
        <f t="shared" si="19"/>
        <v>0.37637267553381631</v>
      </c>
      <c r="R202" s="19">
        <f t="shared" si="20"/>
        <v>7.9879243068804132E-2</v>
      </c>
      <c r="S202" s="19">
        <f t="shared" si="21"/>
        <v>1.5194597337410377E-3</v>
      </c>
      <c r="T202" s="19">
        <f t="shared" si="22"/>
        <v>0.17339078531866065</v>
      </c>
      <c r="U202" s="19">
        <f t="shared" si="23"/>
        <v>-2.3914077974156029E-2</v>
      </c>
      <c r="V202" s="19">
        <f t="shared" si="24"/>
        <v>-1.1016954815408873E-2</v>
      </c>
    </row>
    <row r="203" spans="1:22" x14ac:dyDescent="0.25">
      <c r="A203" s="26">
        <f>Wellpath!E203</f>
        <v>0</v>
      </c>
      <c r="B203" s="22">
        <v>0</v>
      </c>
      <c r="C203" s="22">
        <f>-SIN(Wellpath!$L203) / GField</f>
        <v>0</v>
      </c>
      <c r="D203" s="22">
        <f>TAN(Dip) * SIN(Wellpath!$L203) * SIN(Wellpath!$O203) / GField</f>
        <v>0</v>
      </c>
      <c r="E203" s="20">
        <f>Model!$W$9*((drdp!B203+drdp!K203)*ABZ!$B203+(drdp!E203+drdp!N203)*ABZ!$C203+(drdp!H203+drdp!Q203)*ABZ!$D203)</f>
        <v>0</v>
      </c>
      <c r="F203" s="20">
        <f>Model!$W$9*((drdp!C203+drdp!L203)*ABZ!$B203+(drdp!F203+drdp!O203)*ABZ!$C203+(drdp!I203+drdp!R203)*ABZ!$D203)</f>
        <v>0</v>
      </c>
      <c r="G203" s="20">
        <f>Model!$W$9*((drdp!D203+drdp!M203)*ABZ!$B203+(drdp!G203+drdp!P203)*ABZ!$C203+(drdp!J203+drdp!S203)*ABZ!$D203)</f>
        <v>0</v>
      </c>
      <c r="H203" s="18">
        <f>Model!$W$9*((drdp!B203)*ABZ!$B203+(drdp!E203)*ABZ!$C203+(drdp!H203)*ABZ!$D203)</f>
        <v>0</v>
      </c>
      <c r="I203" s="18">
        <f>Model!$W$9*((drdp!C203)*ABZ!$B203+(drdp!F203)*ABZ!$C203+(drdp!I203)*ABZ!$D203)</f>
        <v>0</v>
      </c>
      <c r="J203" s="18">
        <f>Model!$W$9*((drdp!D203)*ABZ!$B203+(drdp!G203)*ABZ!$C203+(drdp!J203)*ABZ!$D203)</f>
        <v>0</v>
      </c>
      <c r="K203" s="21">
        <f>SUM(E$3:E202)+H203</f>
        <v>0.613492196799451</v>
      </c>
      <c r="L203" s="21">
        <f>SUM(F$3:F202)+I203</f>
        <v>0.28262916174521718</v>
      </c>
      <c r="M203" s="21">
        <f>SUM(G$3:G202)+J203</f>
        <v>-3.8980247994863215E-2</v>
      </c>
      <c r="N203" s="21"/>
      <c r="O203" s="21"/>
      <c r="P203" s="21"/>
      <c r="Q203" s="19">
        <f t="shared" si="19"/>
        <v>0.37637267553381631</v>
      </c>
      <c r="R203" s="19">
        <f t="shared" si="20"/>
        <v>7.9879243068804132E-2</v>
      </c>
      <c r="S203" s="19">
        <f t="shared" si="21"/>
        <v>1.5194597337410377E-3</v>
      </c>
      <c r="T203" s="19">
        <f t="shared" si="22"/>
        <v>0.17339078531866065</v>
      </c>
      <c r="U203" s="19">
        <f t="shared" si="23"/>
        <v>-2.3914077974156029E-2</v>
      </c>
      <c r="V203" s="19">
        <f t="shared" si="24"/>
        <v>-1.1016954815408873E-2</v>
      </c>
    </row>
    <row r="204" spans="1:22" x14ac:dyDescent="0.25">
      <c r="A204" s="26">
        <f>Wellpath!E204</f>
        <v>0</v>
      </c>
      <c r="B204" s="22">
        <v>0</v>
      </c>
      <c r="C204" s="22">
        <f>-SIN(Wellpath!$L204) / GField</f>
        <v>0</v>
      </c>
      <c r="D204" s="22">
        <f>TAN(Dip) * SIN(Wellpath!$L204) * SIN(Wellpath!$O204) / GField</f>
        <v>0</v>
      </c>
      <c r="E204" s="20">
        <f>Model!$W$9*((drdp!B204+drdp!K204)*ABZ!$B204+(drdp!E204+drdp!N204)*ABZ!$C204+(drdp!H204+drdp!Q204)*ABZ!$D204)</f>
        <v>0</v>
      </c>
      <c r="F204" s="20">
        <f>Model!$W$9*((drdp!C204+drdp!L204)*ABZ!$B204+(drdp!F204+drdp!O204)*ABZ!$C204+(drdp!I204+drdp!R204)*ABZ!$D204)</f>
        <v>0</v>
      </c>
      <c r="G204" s="20">
        <f>Model!$W$9*((drdp!D204+drdp!M204)*ABZ!$B204+(drdp!G204+drdp!P204)*ABZ!$C204+(drdp!J204+drdp!S204)*ABZ!$D204)</f>
        <v>0</v>
      </c>
      <c r="H204" s="18">
        <f>Model!$W$9*((drdp!B204)*ABZ!$B204+(drdp!E204)*ABZ!$C204+(drdp!H204)*ABZ!$D204)</f>
        <v>0</v>
      </c>
      <c r="I204" s="18">
        <f>Model!$W$9*((drdp!C204)*ABZ!$B204+(drdp!F204)*ABZ!$C204+(drdp!I204)*ABZ!$D204)</f>
        <v>0</v>
      </c>
      <c r="J204" s="18">
        <f>Model!$W$9*((drdp!D204)*ABZ!$B204+(drdp!G204)*ABZ!$C204+(drdp!J204)*ABZ!$D204)</f>
        <v>0</v>
      </c>
      <c r="K204" s="21">
        <f>SUM(E$3:E203)+H204</f>
        <v>0.613492196799451</v>
      </c>
      <c r="L204" s="21">
        <f>SUM(F$3:F203)+I204</f>
        <v>0.28262916174521718</v>
      </c>
      <c r="M204" s="21">
        <f>SUM(G$3:G203)+J204</f>
        <v>-3.8980247994863215E-2</v>
      </c>
      <c r="N204" s="21"/>
      <c r="O204" s="21"/>
      <c r="P204" s="21"/>
      <c r="Q204" s="19">
        <f t="shared" si="19"/>
        <v>0.37637267553381631</v>
      </c>
      <c r="R204" s="19">
        <f t="shared" si="20"/>
        <v>7.9879243068804132E-2</v>
      </c>
      <c r="S204" s="19">
        <f t="shared" si="21"/>
        <v>1.5194597337410377E-3</v>
      </c>
      <c r="T204" s="19">
        <f t="shared" si="22"/>
        <v>0.17339078531866065</v>
      </c>
      <c r="U204" s="19">
        <f t="shared" si="23"/>
        <v>-2.3914077974156029E-2</v>
      </c>
      <c r="V204" s="19">
        <f t="shared" si="24"/>
        <v>-1.1016954815408873E-2</v>
      </c>
    </row>
    <row r="205" spans="1:22" x14ac:dyDescent="0.25">
      <c r="A205" s="26">
        <f>Wellpath!E205</f>
        <v>0</v>
      </c>
      <c r="B205" s="22">
        <v>0</v>
      </c>
      <c r="C205" s="22">
        <f>-SIN(Wellpath!$L205) / GField</f>
        <v>0</v>
      </c>
      <c r="D205" s="22">
        <f>TAN(Dip) * SIN(Wellpath!$L205) * SIN(Wellpath!$O205) / GField</f>
        <v>0</v>
      </c>
      <c r="E205" s="20">
        <f>Model!$W$9*((drdp!B205+drdp!K205)*ABZ!$B205+(drdp!E205+drdp!N205)*ABZ!$C205+(drdp!H205+drdp!Q205)*ABZ!$D205)</f>
        <v>0</v>
      </c>
      <c r="F205" s="20">
        <f>Model!$W$9*((drdp!C205+drdp!L205)*ABZ!$B205+(drdp!F205+drdp!O205)*ABZ!$C205+(drdp!I205+drdp!R205)*ABZ!$D205)</f>
        <v>0</v>
      </c>
      <c r="G205" s="20">
        <f>Model!$W$9*((drdp!D205+drdp!M205)*ABZ!$B205+(drdp!G205+drdp!P205)*ABZ!$C205+(drdp!J205+drdp!S205)*ABZ!$D205)</f>
        <v>0</v>
      </c>
      <c r="H205" s="18">
        <f>Model!$W$9*((drdp!B205)*ABZ!$B205+(drdp!E205)*ABZ!$C205+(drdp!H205)*ABZ!$D205)</f>
        <v>0</v>
      </c>
      <c r="I205" s="18">
        <f>Model!$W$9*((drdp!C205)*ABZ!$B205+(drdp!F205)*ABZ!$C205+(drdp!I205)*ABZ!$D205)</f>
        <v>0</v>
      </c>
      <c r="J205" s="18">
        <f>Model!$W$9*((drdp!D205)*ABZ!$B205+(drdp!G205)*ABZ!$C205+(drdp!J205)*ABZ!$D205)</f>
        <v>0</v>
      </c>
      <c r="K205" s="21">
        <f>SUM(E$3:E204)+H205</f>
        <v>0.613492196799451</v>
      </c>
      <c r="L205" s="21">
        <f>SUM(F$3:F204)+I205</f>
        <v>0.28262916174521718</v>
      </c>
      <c r="M205" s="21">
        <f>SUM(G$3:G204)+J205</f>
        <v>-3.8980247994863215E-2</v>
      </c>
      <c r="N205" s="21"/>
      <c r="O205" s="21"/>
      <c r="P205" s="21"/>
      <c r="Q205" s="19">
        <f t="shared" si="19"/>
        <v>0.37637267553381631</v>
      </c>
      <c r="R205" s="19">
        <f t="shared" si="20"/>
        <v>7.9879243068804132E-2</v>
      </c>
      <c r="S205" s="19">
        <f t="shared" si="21"/>
        <v>1.5194597337410377E-3</v>
      </c>
      <c r="T205" s="19">
        <f t="shared" si="22"/>
        <v>0.17339078531866065</v>
      </c>
      <c r="U205" s="19">
        <f t="shared" si="23"/>
        <v>-2.3914077974156029E-2</v>
      </c>
      <c r="V205" s="19">
        <f t="shared" si="24"/>
        <v>-1.1016954815408873E-2</v>
      </c>
    </row>
    <row r="206" spans="1:22" x14ac:dyDescent="0.25">
      <c r="A206" s="26">
        <f>Wellpath!E206</f>
        <v>0</v>
      </c>
      <c r="B206" s="22">
        <v>0</v>
      </c>
      <c r="C206" s="22">
        <f>-SIN(Wellpath!$L206) / GField</f>
        <v>0</v>
      </c>
      <c r="D206" s="22">
        <f>TAN(Dip) * SIN(Wellpath!$L206) * SIN(Wellpath!$O206) / GField</f>
        <v>0</v>
      </c>
      <c r="E206" s="20">
        <f>Model!$W$9*((drdp!B206+drdp!K206)*ABZ!$B206+(drdp!E206+drdp!N206)*ABZ!$C206+(drdp!H206+drdp!Q206)*ABZ!$D206)</f>
        <v>0</v>
      </c>
      <c r="F206" s="20">
        <f>Model!$W$9*((drdp!C206+drdp!L206)*ABZ!$B206+(drdp!F206+drdp!O206)*ABZ!$C206+(drdp!I206+drdp!R206)*ABZ!$D206)</f>
        <v>0</v>
      </c>
      <c r="G206" s="20">
        <f>Model!$W$9*((drdp!D206+drdp!M206)*ABZ!$B206+(drdp!G206+drdp!P206)*ABZ!$C206+(drdp!J206+drdp!S206)*ABZ!$D206)</f>
        <v>0</v>
      </c>
      <c r="H206" s="18">
        <f>Model!$W$9*((drdp!B206)*ABZ!$B206+(drdp!E206)*ABZ!$C206+(drdp!H206)*ABZ!$D206)</f>
        <v>0</v>
      </c>
      <c r="I206" s="18">
        <f>Model!$W$9*((drdp!C206)*ABZ!$B206+(drdp!F206)*ABZ!$C206+(drdp!I206)*ABZ!$D206)</f>
        <v>0</v>
      </c>
      <c r="J206" s="18">
        <f>Model!$W$9*((drdp!D206)*ABZ!$B206+(drdp!G206)*ABZ!$C206+(drdp!J206)*ABZ!$D206)</f>
        <v>0</v>
      </c>
      <c r="K206" s="21">
        <f>SUM(E$3:E205)+H206</f>
        <v>0.613492196799451</v>
      </c>
      <c r="L206" s="21">
        <f>SUM(F$3:F205)+I206</f>
        <v>0.28262916174521718</v>
      </c>
      <c r="M206" s="21">
        <f>SUM(G$3:G205)+J206</f>
        <v>-3.8980247994863215E-2</v>
      </c>
      <c r="N206" s="21"/>
      <c r="O206" s="21"/>
      <c r="P206" s="21"/>
      <c r="Q206" s="19">
        <f t="shared" si="19"/>
        <v>0.37637267553381631</v>
      </c>
      <c r="R206" s="19">
        <f t="shared" si="20"/>
        <v>7.9879243068804132E-2</v>
      </c>
      <c r="S206" s="19">
        <f t="shared" si="21"/>
        <v>1.5194597337410377E-3</v>
      </c>
      <c r="T206" s="19">
        <f t="shared" si="22"/>
        <v>0.17339078531866065</v>
      </c>
      <c r="U206" s="19">
        <f t="shared" si="23"/>
        <v>-2.3914077974156029E-2</v>
      </c>
      <c r="V206" s="19">
        <f t="shared" si="24"/>
        <v>-1.1016954815408873E-2</v>
      </c>
    </row>
    <row r="207" spans="1:22" x14ac:dyDescent="0.25">
      <c r="A207" s="26">
        <f>Wellpath!E207</f>
        <v>0</v>
      </c>
      <c r="B207" s="22">
        <v>0</v>
      </c>
      <c r="C207" s="22">
        <f>-SIN(Wellpath!$L207) / GField</f>
        <v>0</v>
      </c>
      <c r="D207" s="22">
        <f>TAN(Dip) * SIN(Wellpath!$L207) * SIN(Wellpath!$O207) / GField</f>
        <v>0</v>
      </c>
      <c r="E207" s="20">
        <f>Model!$W$9*((drdp!B207+drdp!K207)*ABZ!$B207+(drdp!E207+drdp!N207)*ABZ!$C207+(drdp!H207+drdp!Q207)*ABZ!$D207)</f>
        <v>0</v>
      </c>
      <c r="F207" s="20">
        <f>Model!$W$9*((drdp!C207+drdp!L207)*ABZ!$B207+(drdp!F207+drdp!O207)*ABZ!$C207+(drdp!I207+drdp!R207)*ABZ!$D207)</f>
        <v>0</v>
      </c>
      <c r="G207" s="20">
        <f>Model!$W$9*((drdp!D207+drdp!M207)*ABZ!$B207+(drdp!G207+drdp!P207)*ABZ!$C207+(drdp!J207+drdp!S207)*ABZ!$D207)</f>
        <v>0</v>
      </c>
      <c r="H207" s="18">
        <f>Model!$W$9*((drdp!B207)*ABZ!$B207+(drdp!E207)*ABZ!$C207+(drdp!H207)*ABZ!$D207)</f>
        <v>0</v>
      </c>
      <c r="I207" s="18">
        <f>Model!$W$9*((drdp!C207)*ABZ!$B207+(drdp!F207)*ABZ!$C207+(drdp!I207)*ABZ!$D207)</f>
        <v>0</v>
      </c>
      <c r="J207" s="18">
        <f>Model!$W$9*((drdp!D207)*ABZ!$B207+(drdp!G207)*ABZ!$C207+(drdp!J207)*ABZ!$D207)</f>
        <v>0</v>
      </c>
      <c r="K207" s="21">
        <f>SUM(E$3:E206)+H207</f>
        <v>0.613492196799451</v>
      </c>
      <c r="L207" s="21">
        <f>SUM(F$3:F206)+I207</f>
        <v>0.28262916174521718</v>
      </c>
      <c r="M207" s="21">
        <f>SUM(G$3:G206)+J207</f>
        <v>-3.8980247994863215E-2</v>
      </c>
      <c r="N207" s="21"/>
      <c r="O207" s="21"/>
      <c r="P207" s="21"/>
      <c r="Q207" s="19">
        <f t="shared" si="19"/>
        <v>0.37637267553381631</v>
      </c>
      <c r="R207" s="19">
        <f t="shared" si="20"/>
        <v>7.9879243068804132E-2</v>
      </c>
      <c r="S207" s="19">
        <f t="shared" si="21"/>
        <v>1.5194597337410377E-3</v>
      </c>
      <c r="T207" s="19">
        <f t="shared" si="22"/>
        <v>0.17339078531866065</v>
      </c>
      <c r="U207" s="19">
        <f t="shared" si="23"/>
        <v>-2.3914077974156029E-2</v>
      </c>
      <c r="V207" s="19">
        <f t="shared" si="24"/>
        <v>-1.1016954815408873E-2</v>
      </c>
    </row>
    <row r="208" spans="1:22" x14ac:dyDescent="0.25">
      <c r="A208" s="26">
        <f>Wellpath!E208</f>
        <v>0</v>
      </c>
      <c r="B208" s="22">
        <v>0</v>
      </c>
      <c r="C208" s="22">
        <f>-SIN(Wellpath!$L208) / GField</f>
        <v>0</v>
      </c>
      <c r="D208" s="22">
        <f>TAN(Dip) * SIN(Wellpath!$L208) * SIN(Wellpath!$O208) / GField</f>
        <v>0</v>
      </c>
      <c r="E208" s="20">
        <f>Model!$W$9*((drdp!B208+drdp!K208)*ABZ!$B208+(drdp!E208+drdp!N208)*ABZ!$C208+(drdp!H208+drdp!Q208)*ABZ!$D208)</f>
        <v>0</v>
      </c>
      <c r="F208" s="20">
        <f>Model!$W$9*((drdp!C208+drdp!L208)*ABZ!$B208+(drdp!F208+drdp!O208)*ABZ!$C208+(drdp!I208+drdp!R208)*ABZ!$D208)</f>
        <v>0</v>
      </c>
      <c r="G208" s="20">
        <f>Model!$W$9*((drdp!D208+drdp!M208)*ABZ!$B208+(drdp!G208+drdp!P208)*ABZ!$C208+(drdp!J208+drdp!S208)*ABZ!$D208)</f>
        <v>0</v>
      </c>
      <c r="H208" s="18">
        <f>Model!$W$9*((drdp!B208)*ABZ!$B208+(drdp!E208)*ABZ!$C208+(drdp!H208)*ABZ!$D208)</f>
        <v>0</v>
      </c>
      <c r="I208" s="18">
        <f>Model!$W$9*((drdp!C208)*ABZ!$B208+(drdp!F208)*ABZ!$C208+(drdp!I208)*ABZ!$D208)</f>
        <v>0</v>
      </c>
      <c r="J208" s="18">
        <f>Model!$W$9*((drdp!D208)*ABZ!$B208+(drdp!G208)*ABZ!$C208+(drdp!J208)*ABZ!$D208)</f>
        <v>0</v>
      </c>
      <c r="K208" s="21">
        <f>SUM(E$3:E207)+H208</f>
        <v>0.613492196799451</v>
      </c>
      <c r="L208" s="21">
        <f>SUM(F$3:F207)+I208</f>
        <v>0.28262916174521718</v>
      </c>
      <c r="M208" s="21">
        <f>SUM(G$3:G207)+J208</f>
        <v>-3.8980247994863215E-2</v>
      </c>
      <c r="N208" s="21"/>
      <c r="O208" s="21"/>
      <c r="P208" s="21"/>
      <c r="Q208" s="19">
        <f t="shared" si="19"/>
        <v>0.37637267553381631</v>
      </c>
      <c r="R208" s="19">
        <f t="shared" si="20"/>
        <v>7.9879243068804132E-2</v>
      </c>
      <c r="S208" s="19">
        <f t="shared" si="21"/>
        <v>1.5194597337410377E-3</v>
      </c>
      <c r="T208" s="19">
        <f t="shared" si="22"/>
        <v>0.17339078531866065</v>
      </c>
      <c r="U208" s="19">
        <f t="shared" si="23"/>
        <v>-2.3914077974156029E-2</v>
      </c>
      <c r="V208" s="19">
        <f t="shared" si="24"/>
        <v>-1.1016954815408873E-2</v>
      </c>
    </row>
    <row r="209" spans="1:22" x14ac:dyDescent="0.25">
      <c r="A209" s="26">
        <f>Wellpath!E209</f>
        <v>0</v>
      </c>
      <c r="B209" s="22">
        <v>0</v>
      </c>
      <c r="C209" s="22">
        <f>-SIN(Wellpath!$L209) / GField</f>
        <v>0</v>
      </c>
      <c r="D209" s="22">
        <f>TAN(Dip) * SIN(Wellpath!$L209) * SIN(Wellpath!$O209) / GField</f>
        <v>0</v>
      </c>
      <c r="E209" s="20">
        <f>Model!$W$9*((drdp!B209+drdp!K209)*ABZ!$B209+(drdp!E209+drdp!N209)*ABZ!$C209+(drdp!H209+drdp!Q209)*ABZ!$D209)</f>
        <v>0</v>
      </c>
      <c r="F209" s="20">
        <f>Model!$W$9*((drdp!C209+drdp!L209)*ABZ!$B209+(drdp!F209+drdp!O209)*ABZ!$C209+(drdp!I209+drdp!R209)*ABZ!$D209)</f>
        <v>0</v>
      </c>
      <c r="G209" s="20">
        <f>Model!$W$9*((drdp!D209+drdp!M209)*ABZ!$B209+(drdp!G209+drdp!P209)*ABZ!$C209+(drdp!J209+drdp!S209)*ABZ!$D209)</f>
        <v>0</v>
      </c>
      <c r="H209" s="18">
        <f>Model!$W$9*((drdp!B209)*ABZ!$B209+(drdp!E209)*ABZ!$C209+(drdp!H209)*ABZ!$D209)</f>
        <v>0</v>
      </c>
      <c r="I209" s="18">
        <f>Model!$W$9*((drdp!C209)*ABZ!$B209+(drdp!F209)*ABZ!$C209+(drdp!I209)*ABZ!$D209)</f>
        <v>0</v>
      </c>
      <c r="J209" s="18">
        <f>Model!$W$9*((drdp!D209)*ABZ!$B209+(drdp!G209)*ABZ!$C209+(drdp!J209)*ABZ!$D209)</f>
        <v>0</v>
      </c>
      <c r="K209" s="21">
        <f>SUM(E$3:E208)+H209</f>
        <v>0.613492196799451</v>
      </c>
      <c r="L209" s="21">
        <f>SUM(F$3:F208)+I209</f>
        <v>0.28262916174521718</v>
      </c>
      <c r="M209" s="21">
        <f>SUM(G$3:G208)+J209</f>
        <v>-3.8980247994863215E-2</v>
      </c>
      <c r="N209" s="21"/>
      <c r="O209" s="21"/>
      <c r="P209" s="21"/>
      <c r="Q209" s="19">
        <f t="shared" si="19"/>
        <v>0.37637267553381631</v>
      </c>
      <c r="R209" s="19">
        <f t="shared" si="20"/>
        <v>7.9879243068804132E-2</v>
      </c>
      <c r="S209" s="19">
        <f t="shared" si="21"/>
        <v>1.5194597337410377E-3</v>
      </c>
      <c r="T209" s="19">
        <f t="shared" si="22"/>
        <v>0.17339078531866065</v>
      </c>
      <c r="U209" s="19">
        <f t="shared" si="23"/>
        <v>-2.3914077974156029E-2</v>
      </c>
      <c r="V209" s="19">
        <f t="shared" si="24"/>
        <v>-1.1016954815408873E-2</v>
      </c>
    </row>
    <row r="210" spans="1:22" x14ac:dyDescent="0.25">
      <c r="A210" s="26">
        <f>Wellpath!E210</f>
        <v>0</v>
      </c>
      <c r="B210" s="22">
        <v>0</v>
      </c>
      <c r="C210" s="22">
        <f>-SIN(Wellpath!$L210) / GField</f>
        <v>0</v>
      </c>
      <c r="D210" s="22">
        <f>TAN(Dip) * SIN(Wellpath!$L210) * SIN(Wellpath!$O210) / GField</f>
        <v>0</v>
      </c>
      <c r="E210" s="20">
        <f>Model!$W$9*((drdp!B210+drdp!K210)*ABZ!$B210+(drdp!E210+drdp!N210)*ABZ!$C210+(drdp!H210+drdp!Q210)*ABZ!$D210)</f>
        <v>0</v>
      </c>
      <c r="F210" s="20">
        <f>Model!$W$9*((drdp!C210+drdp!L210)*ABZ!$B210+(drdp!F210+drdp!O210)*ABZ!$C210+(drdp!I210+drdp!R210)*ABZ!$D210)</f>
        <v>0</v>
      </c>
      <c r="G210" s="20">
        <f>Model!$W$9*((drdp!D210+drdp!M210)*ABZ!$B210+(drdp!G210+drdp!P210)*ABZ!$C210+(drdp!J210+drdp!S210)*ABZ!$D210)</f>
        <v>0</v>
      </c>
      <c r="H210" s="18">
        <f>Model!$W$9*((drdp!B210)*ABZ!$B210+(drdp!E210)*ABZ!$C210+(drdp!H210)*ABZ!$D210)</f>
        <v>0</v>
      </c>
      <c r="I210" s="18">
        <f>Model!$W$9*((drdp!C210)*ABZ!$B210+(drdp!F210)*ABZ!$C210+(drdp!I210)*ABZ!$D210)</f>
        <v>0</v>
      </c>
      <c r="J210" s="18">
        <f>Model!$W$9*((drdp!D210)*ABZ!$B210+(drdp!G210)*ABZ!$C210+(drdp!J210)*ABZ!$D210)</f>
        <v>0</v>
      </c>
      <c r="K210" s="21">
        <f>SUM(E$3:E209)+H210</f>
        <v>0.613492196799451</v>
      </c>
      <c r="L210" s="21">
        <f>SUM(F$3:F209)+I210</f>
        <v>0.28262916174521718</v>
      </c>
      <c r="M210" s="21">
        <f>SUM(G$3:G209)+J210</f>
        <v>-3.8980247994863215E-2</v>
      </c>
      <c r="N210" s="21"/>
      <c r="O210" s="21"/>
      <c r="P210" s="21"/>
      <c r="Q210" s="19">
        <f t="shared" si="19"/>
        <v>0.37637267553381631</v>
      </c>
      <c r="R210" s="19">
        <f t="shared" si="20"/>
        <v>7.9879243068804132E-2</v>
      </c>
      <c r="S210" s="19">
        <f t="shared" si="21"/>
        <v>1.5194597337410377E-3</v>
      </c>
      <c r="T210" s="19">
        <f t="shared" si="22"/>
        <v>0.17339078531866065</v>
      </c>
      <c r="U210" s="19">
        <f t="shared" si="23"/>
        <v>-2.3914077974156029E-2</v>
      </c>
      <c r="V210" s="19">
        <f t="shared" si="24"/>
        <v>-1.1016954815408873E-2</v>
      </c>
    </row>
    <row r="211" spans="1:22" x14ac:dyDescent="0.25">
      <c r="A211" s="26">
        <f>Wellpath!E211</f>
        <v>0</v>
      </c>
      <c r="B211" s="22">
        <v>0</v>
      </c>
      <c r="C211" s="22">
        <f>-SIN(Wellpath!$L211) / GField</f>
        <v>0</v>
      </c>
      <c r="D211" s="22">
        <f>TAN(Dip) * SIN(Wellpath!$L211) * SIN(Wellpath!$O211) / GField</f>
        <v>0</v>
      </c>
      <c r="E211" s="20">
        <f>Model!$W$9*((drdp!B211+drdp!K211)*ABZ!$B211+(drdp!E211+drdp!N211)*ABZ!$C211+(drdp!H211+drdp!Q211)*ABZ!$D211)</f>
        <v>0</v>
      </c>
      <c r="F211" s="20">
        <f>Model!$W$9*((drdp!C211+drdp!L211)*ABZ!$B211+(drdp!F211+drdp!O211)*ABZ!$C211+(drdp!I211+drdp!R211)*ABZ!$D211)</f>
        <v>0</v>
      </c>
      <c r="G211" s="20">
        <f>Model!$W$9*((drdp!D211+drdp!M211)*ABZ!$B211+(drdp!G211+drdp!P211)*ABZ!$C211+(drdp!J211+drdp!S211)*ABZ!$D211)</f>
        <v>0</v>
      </c>
      <c r="H211" s="18">
        <f>Model!$W$9*((drdp!B211)*ABZ!$B211+(drdp!E211)*ABZ!$C211+(drdp!H211)*ABZ!$D211)</f>
        <v>0</v>
      </c>
      <c r="I211" s="18">
        <f>Model!$W$9*((drdp!C211)*ABZ!$B211+(drdp!F211)*ABZ!$C211+(drdp!I211)*ABZ!$D211)</f>
        <v>0</v>
      </c>
      <c r="J211" s="18">
        <f>Model!$W$9*((drdp!D211)*ABZ!$B211+(drdp!G211)*ABZ!$C211+(drdp!J211)*ABZ!$D211)</f>
        <v>0</v>
      </c>
      <c r="K211" s="21">
        <f>SUM(E$3:E210)+H211</f>
        <v>0.613492196799451</v>
      </c>
      <c r="L211" s="21">
        <f>SUM(F$3:F210)+I211</f>
        <v>0.28262916174521718</v>
      </c>
      <c r="M211" s="21">
        <f>SUM(G$3:G210)+J211</f>
        <v>-3.8980247994863215E-2</v>
      </c>
      <c r="N211" s="21"/>
      <c r="O211" s="21"/>
      <c r="P211" s="21"/>
      <c r="Q211" s="19">
        <f t="shared" si="19"/>
        <v>0.37637267553381631</v>
      </c>
      <c r="R211" s="19">
        <f t="shared" si="20"/>
        <v>7.9879243068804132E-2</v>
      </c>
      <c r="S211" s="19">
        <f t="shared" si="21"/>
        <v>1.5194597337410377E-3</v>
      </c>
      <c r="T211" s="19">
        <f t="shared" si="22"/>
        <v>0.17339078531866065</v>
      </c>
      <c r="U211" s="19">
        <f t="shared" si="23"/>
        <v>-2.3914077974156029E-2</v>
      </c>
      <c r="V211" s="19">
        <f t="shared" si="24"/>
        <v>-1.1016954815408873E-2</v>
      </c>
    </row>
    <row r="212" spans="1:22" x14ac:dyDescent="0.25">
      <c r="A212" s="26">
        <f>Wellpath!E212</f>
        <v>0</v>
      </c>
      <c r="B212" s="22">
        <v>0</v>
      </c>
      <c r="C212" s="22">
        <f>-SIN(Wellpath!$L212) / GField</f>
        <v>0</v>
      </c>
      <c r="D212" s="22">
        <f>TAN(Dip) * SIN(Wellpath!$L212) * SIN(Wellpath!$O212) / GField</f>
        <v>0</v>
      </c>
      <c r="E212" s="20">
        <f>Model!$W$9*((drdp!B212+drdp!K212)*ABZ!$B212+(drdp!E212+drdp!N212)*ABZ!$C212+(drdp!H212+drdp!Q212)*ABZ!$D212)</f>
        <v>0</v>
      </c>
      <c r="F212" s="20">
        <f>Model!$W$9*((drdp!C212+drdp!L212)*ABZ!$B212+(drdp!F212+drdp!O212)*ABZ!$C212+(drdp!I212+drdp!R212)*ABZ!$D212)</f>
        <v>0</v>
      </c>
      <c r="G212" s="20">
        <f>Model!$W$9*((drdp!D212+drdp!M212)*ABZ!$B212+(drdp!G212+drdp!P212)*ABZ!$C212+(drdp!J212+drdp!S212)*ABZ!$D212)</f>
        <v>0</v>
      </c>
      <c r="H212" s="18">
        <f>Model!$W$9*((drdp!B212)*ABZ!$B212+(drdp!E212)*ABZ!$C212+(drdp!H212)*ABZ!$D212)</f>
        <v>0</v>
      </c>
      <c r="I212" s="18">
        <f>Model!$W$9*((drdp!C212)*ABZ!$B212+(drdp!F212)*ABZ!$C212+(drdp!I212)*ABZ!$D212)</f>
        <v>0</v>
      </c>
      <c r="J212" s="18">
        <f>Model!$W$9*((drdp!D212)*ABZ!$B212+(drdp!G212)*ABZ!$C212+(drdp!J212)*ABZ!$D212)</f>
        <v>0</v>
      </c>
      <c r="K212" s="21">
        <f>SUM(E$3:E211)+H212</f>
        <v>0.613492196799451</v>
      </c>
      <c r="L212" s="21">
        <f>SUM(F$3:F211)+I212</f>
        <v>0.28262916174521718</v>
      </c>
      <c r="M212" s="21">
        <f>SUM(G$3:G211)+J212</f>
        <v>-3.8980247994863215E-2</v>
      </c>
      <c r="N212" s="21"/>
      <c r="O212" s="21"/>
      <c r="P212" s="21"/>
      <c r="Q212" s="19">
        <f t="shared" si="19"/>
        <v>0.37637267553381631</v>
      </c>
      <c r="R212" s="19">
        <f t="shared" si="20"/>
        <v>7.9879243068804132E-2</v>
      </c>
      <c r="S212" s="19">
        <f t="shared" si="21"/>
        <v>1.5194597337410377E-3</v>
      </c>
      <c r="T212" s="19">
        <f t="shared" si="22"/>
        <v>0.17339078531866065</v>
      </c>
      <c r="U212" s="19">
        <f t="shared" si="23"/>
        <v>-2.3914077974156029E-2</v>
      </c>
      <c r="V212" s="19">
        <f t="shared" si="24"/>
        <v>-1.1016954815408873E-2</v>
      </c>
    </row>
    <row r="213" spans="1:22" x14ac:dyDescent="0.25">
      <c r="A213" s="26">
        <f>Wellpath!E213</f>
        <v>0</v>
      </c>
      <c r="B213" s="22">
        <v>0</v>
      </c>
      <c r="C213" s="22">
        <f>-SIN(Wellpath!$L213) / GField</f>
        <v>0</v>
      </c>
      <c r="D213" s="22">
        <f>TAN(Dip) * SIN(Wellpath!$L213) * SIN(Wellpath!$O213) / GField</f>
        <v>0</v>
      </c>
      <c r="E213" s="20">
        <f>Model!$W$9*((drdp!B213+drdp!K213)*ABZ!$B213+(drdp!E213+drdp!N213)*ABZ!$C213+(drdp!H213+drdp!Q213)*ABZ!$D213)</f>
        <v>0</v>
      </c>
      <c r="F213" s="20">
        <f>Model!$W$9*((drdp!C213+drdp!L213)*ABZ!$B213+(drdp!F213+drdp!O213)*ABZ!$C213+(drdp!I213+drdp!R213)*ABZ!$D213)</f>
        <v>0</v>
      </c>
      <c r="G213" s="20">
        <f>Model!$W$9*((drdp!D213+drdp!M213)*ABZ!$B213+(drdp!G213+drdp!P213)*ABZ!$C213+(drdp!J213+drdp!S213)*ABZ!$D213)</f>
        <v>0</v>
      </c>
      <c r="H213" s="18">
        <f>Model!$W$9*((drdp!B213)*ABZ!$B213+(drdp!E213)*ABZ!$C213+(drdp!H213)*ABZ!$D213)</f>
        <v>0</v>
      </c>
      <c r="I213" s="18">
        <f>Model!$W$9*((drdp!C213)*ABZ!$B213+(drdp!F213)*ABZ!$C213+(drdp!I213)*ABZ!$D213)</f>
        <v>0</v>
      </c>
      <c r="J213" s="18">
        <f>Model!$W$9*((drdp!D213)*ABZ!$B213+(drdp!G213)*ABZ!$C213+(drdp!J213)*ABZ!$D213)</f>
        <v>0</v>
      </c>
      <c r="K213" s="21">
        <f>SUM(E$3:E212)+H213</f>
        <v>0.613492196799451</v>
      </c>
      <c r="L213" s="21">
        <f>SUM(F$3:F212)+I213</f>
        <v>0.28262916174521718</v>
      </c>
      <c r="M213" s="21">
        <f>SUM(G$3:G212)+J213</f>
        <v>-3.8980247994863215E-2</v>
      </c>
      <c r="N213" s="21"/>
      <c r="O213" s="21"/>
      <c r="P213" s="21"/>
      <c r="Q213" s="19">
        <f t="shared" si="19"/>
        <v>0.37637267553381631</v>
      </c>
      <c r="R213" s="19">
        <f t="shared" si="20"/>
        <v>7.9879243068804132E-2</v>
      </c>
      <c r="S213" s="19">
        <f t="shared" si="21"/>
        <v>1.5194597337410377E-3</v>
      </c>
      <c r="T213" s="19">
        <f t="shared" si="22"/>
        <v>0.17339078531866065</v>
      </c>
      <c r="U213" s="19">
        <f t="shared" si="23"/>
        <v>-2.3914077974156029E-2</v>
      </c>
      <c r="V213" s="19">
        <f t="shared" si="24"/>
        <v>-1.1016954815408873E-2</v>
      </c>
    </row>
    <row r="214" spans="1:22" x14ac:dyDescent="0.25">
      <c r="A214" s="26">
        <f>Wellpath!E214</f>
        <v>0</v>
      </c>
      <c r="B214" s="22">
        <v>0</v>
      </c>
      <c r="C214" s="22">
        <f>-SIN(Wellpath!$L214) / GField</f>
        <v>0</v>
      </c>
      <c r="D214" s="22">
        <f>TAN(Dip) * SIN(Wellpath!$L214) * SIN(Wellpath!$O214) / GField</f>
        <v>0</v>
      </c>
      <c r="E214" s="20">
        <f>Model!$W$9*((drdp!B214+drdp!K214)*ABZ!$B214+(drdp!E214+drdp!N214)*ABZ!$C214+(drdp!H214+drdp!Q214)*ABZ!$D214)</f>
        <v>0</v>
      </c>
      <c r="F214" s="20">
        <f>Model!$W$9*((drdp!C214+drdp!L214)*ABZ!$B214+(drdp!F214+drdp!O214)*ABZ!$C214+(drdp!I214+drdp!R214)*ABZ!$D214)</f>
        <v>0</v>
      </c>
      <c r="G214" s="20">
        <f>Model!$W$9*((drdp!D214+drdp!M214)*ABZ!$B214+(drdp!G214+drdp!P214)*ABZ!$C214+(drdp!J214+drdp!S214)*ABZ!$D214)</f>
        <v>0</v>
      </c>
      <c r="H214" s="18">
        <f>Model!$W$9*((drdp!B214)*ABZ!$B214+(drdp!E214)*ABZ!$C214+(drdp!H214)*ABZ!$D214)</f>
        <v>0</v>
      </c>
      <c r="I214" s="18">
        <f>Model!$W$9*((drdp!C214)*ABZ!$B214+(drdp!F214)*ABZ!$C214+(drdp!I214)*ABZ!$D214)</f>
        <v>0</v>
      </c>
      <c r="J214" s="18">
        <f>Model!$W$9*((drdp!D214)*ABZ!$B214+(drdp!G214)*ABZ!$C214+(drdp!J214)*ABZ!$D214)</f>
        <v>0</v>
      </c>
      <c r="K214" s="21">
        <f>SUM(E$3:E213)+H214</f>
        <v>0.613492196799451</v>
      </c>
      <c r="L214" s="21">
        <f>SUM(F$3:F213)+I214</f>
        <v>0.28262916174521718</v>
      </c>
      <c r="M214" s="21">
        <f>SUM(G$3:G213)+J214</f>
        <v>-3.8980247994863215E-2</v>
      </c>
      <c r="N214" s="21"/>
      <c r="O214" s="21"/>
      <c r="P214" s="21"/>
      <c r="Q214" s="19">
        <f t="shared" si="19"/>
        <v>0.37637267553381631</v>
      </c>
      <c r="R214" s="19">
        <f t="shared" si="20"/>
        <v>7.9879243068804132E-2</v>
      </c>
      <c r="S214" s="19">
        <f t="shared" si="21"/>
        <v>1.5194597337410377E-3</v>
      </c>
      <c r="T214" s="19">
        <f t="shared" si="22"/>
        <v>0.17339078531866065</v>
      </c>
      <c r="U214" s="19">
        <f t="shared" si="23"/>
        <v>-2.3914077974156029E-2</v>
      </c>
      <c r="V214" s="19">
        <f t="shared" si="24"/>
        <v>-1.1016954815408873E-2</v>
      </c>
    </row>
    <row r="215" spans="1:22" x14ac:dyDescent="0.25">
      <c r="A215" s="26">
        <f>Wellpath!E215</f>
        <v>0</v>
      </c>
      <c r="B215" s="22">
        <v>0</v>
      </c>
      <c r="C215" s="22">
        <f>-SIN(Wellpath!$L215) / GField</f>
        <v>0</v>
      </c>
      <c r="D215" s="22">
        <f>TAN(Dip) * SIN(Wellpath!$L215) * SIN(Wellpath!$O215) / GField</f>
        <v>0</v>
      </c>
      <c r="E215" s="20">
        <f>Model!$W$9*((drdp!B215+drdp!K215)*ABZ!$B215+(drdp!E215+drdp!N215)*ABZ!$C215+(drdp!H215+drdp!Q215)*ABZ!$D215)</f>
        <v>0</v>
      </c>
      <c r="F215" s="20">
        <f>Model!$W$9*((drdp!C215+drdp!L215)*ABZ!$B215+(drdp!F215+drdp!O215)*ABZ!$C215+(drdp!I215+drdp!R215)*ABZ!$D215)</f>
        <v>0</v>
      </c>
      <c r="G215" s="20">
        <f>Model!$W$9*((drdp!D215+drdp!M215)*ABZ!$B215+(drdp!G215+drdp!P215)*ABZ!$C215+(drdp!J215+drdp!S215)*ABZ!$D215)</f>
        <v>0</v>
      </c>
      <c r="H215" s="18">
        <f>Model!$W$9*((drdp!B215)*ABZ!$B215+(drdp!E215)*ABZ!$C215+(drdp!H215)*ABZ!$D215)</f>
        <v>0</v>
      </c>
      <c r="I215" s="18">
        <f>Model!$W$9*((drdp!C215)*ABZ!$B215+(drdp!F215)*ABZ!$C215+(drdp!I215)*ABZ!$D215)</f>
        <v>0</v>
      </c>
      <c r="J215" s="18">
        <f>Model!$W$9*((drdp!D215)*ABZ!$B215+(drdp!G215)*ABZ!$C215+(drdp!J215)*ABZ!$D215)</f>
        <v>0</v>
      </c>
      <c r="K215" s="21">
        <f>SUM(E$3:E214)+H215</f>
        <v>0.613492196799451</v>
      </c>
      <c r="L215" s="21">
        <f>SUM(F$3:F214)+I215</f>
        <v>0.28262916174521718</v>
      </c>
      <c r="M215" s="21">
        <f>SUM(G$3:G214)+J215</f>
        <v>-3.8980247994863215E-2</v>
      </c>
      <c r="N215" s="21"/>
      <c r="O215" s="21"/>
      <c r="P215" s="21"/>
      <c r="Q215" s="19">
        <f t="shared" si="19"/>
        <v>0.37637267553381631</v>
      </c>
      <c r="R215" s="19">
        <f t="shared" si="20"/>
        <v>7.9879243068804132E-2</v>
      </c>
      <c r="S215" s="19">
        <f t="shared" si="21"/>
        <v>1.5194597337410377E-3</v>
      </c>
      <c r="T215" s="19">
        <f t="shared" si="22"/>
        <v>0.17339078531866065</v>
      </c>
      <c r="U215" s="19">
        <f t="shared" si="23"/>
        <v>-2.3914077974156029E-2</v>
      </c>
      <c r="V215" s="19">
        <f t="shared" si="24"/>
        <v>-1.1016954815408873E-2</v>
      </c>
    </row>
    <row r="216" spans="1:22" x14ac:dyDescent="0.25">
      <c r="A216" s="26">
        <f>Wellpath!E216</f>
        <v>0</v>
      </c>
      <c r="B216" s="22">
        <v>0</v>
      </c>
      <c r="C216" s="22">
        <f>-SIN(Wellpath!$L216) / GField</f>
        <v>0</v>
      </c>
      <c r="D216" s="22">
        <f>TAN(Dip) * SIN(Wellpath!$L216) * SIN(Wellpath!$O216) / GField</f>
        <v>0</v>
      </c>
      <c r="E216" s="20">
        <f>Model!$W$9*((drdp!B216+drdp!K216)*ABZ!$B216+(drdp!E216+drdp!N216)*ABZ!$C216+(drdp!H216+drdp!Q216)*ABZ!$D216)</f>
        <v>0</v>
      </c>
      <c r="F216" s="20">
        <f>Model!$W$9*((drdp!C216+drdp!L216)*ABZ!$B216+(drdp!F216+drdp!O216)*ABZ!$C216+(drdp!I216+drdp!R216)*ABZ!$D216)</f>
        <v>0</v>
      </c>
      <c r="G216" s="20">
        <f>Model!$W$9*((drdp!D216+drdp!M216)*ABZ!$B216+(drdp!G216+drdp!P216)*ABZ!$C216+(drdp!J216+drdp!S216)*ABZ!$D216)</f>
        <v>0</v>
      </c>
      <c r="H216" s="18">
        <f>Model!$W$9*((drdp!B216)*ABZ!$B216+(drdp!E216)*ABZ!$C216+(drdp!H216)*ABZ!$D216)</f>
        <v>0</v>
      </c>
      <c r="I216" s="18">
        <f>Model!$W$9*((drdp!C216)*ABZ!$B216+(drdp!F216)*ABZ!$C216+(drdp!I216)*ABZ!$D216)</f>
        <v>0</v>
      </c>
      <c r="J216" s="18">
        <f>Model!$W$9*((drdp!D216)*ABZ!$B216+(drdp!G216)*ABZ!$C216+(drdp!J216)*ABZ!$D216)</f>
        <v>0</v>
      </c>
      <c r="K216" s="21">
        <f>SUM(E$3:E215)+H216</f>
        <v>0.613492196799451</v>
      </c>
      <c r="L216" s="21">
        <f>SUM(F$3:F215)+I216</f>
        <v>0.28262916174521718</v>
      </c>
      <c r="M216" s="21">
        <f>SUM(G$3:G215)+J216</f>
        <v>-3.8980247994863215E-2</v>
      </c>
      <c r="N216" s="21"/>
      <c r="O216" s="21"/>
      <c r="P216" s="21"/>
      <c r="Q216" s="19">
        <f t="shared" si="19"/>
        <v>0.37637267553381631</v>
      </c>
      <c r="R216" s="19">
        <f t="shared" si="20"/>
        <v>7.9879243068804132E-2</v>
      </c>
      <c r="S216" s="19">
        <f t="shared" si="21"/>
        <v>1.5194597337410377E-3</v>
      </c>
      <c r="T216" s="19">
        <f t="shared" si="22"/>
        <v>0.17339078531866065</v>
      </c>
      <c r="U216" s="19">
        <f t="shared" si="23"/>
        <v>-2.3914077974156029E-2</v>
      </c>
      <c r="V216" s="19">
        <f t="shared" si="24"/>
        <v>-1.1016954815408873E-2</v>
      </c>
    </row>
    <row r="217" spans="1:22" x14ac:dyDescent="0.25">
      <c r="A217" s="26">
        <f>Wellpath!E217</f>
        <v>0</v>
      </c>
      <c r="B217" s="22">
        <v>0</v>
      </c>
      <c r="C217" s="22">
        <f>-SIN(Wellpath!$L217) / GField</f>
        <v>0</v>
      </c>
      <c r="D217" s="22">
        <f>TAN(Dip) * SIN(Wellpath!$L217) * SIN(Wellpath!$O217) / GField</f>
        <v>0</v>
      </c>
      <c r="E217" s="20">
        <f>Model!$W$9*((drdp!B217+drdp!K217)*ABZ!$B217+(drdp!E217+drdp!N217)*ABZ!$C217+(drdp!H217+drdp!Q217)*ABZ!$D217)</f>
        <v>0</v>
      </c>
      <c r="F217" s="20">
        <f>Model!$W$9*((drdp!C217+drdp!L217)*ABZ!$B217+(drdp!F217+drdp!O217)*ABZ!$C217+(drdp!I217+drdp!R217)*ABZ!$D217)</f>
        <v>0</v>
      </c>
      <c r="G217" s="20">
        <f>Model!$W$9*((drdp!D217+drdp!M217)*ABZ!$B217+(drdp!G217+drdp!P217)*ABZ!$C217+(drdp!J217+drdp!S217)*ABZ!$D217)</f>
        <v>0</v>
      </c>
      <c r="H217" s="18">
        <f>Model!$W$9*((drdp!B217)*ABZ!$B217+(drdp!E217)*ABZ!$C217+(drdp!H217)*ABZ!$D217)</f>
        <v>0</v>
      </c>
      <c r="I217" s="18">
        <f>Model!$W$9*((drdp!C217)*ABZ!$B217+(drdp!F217)*ABZ!$C217+(drdp!I217)*ABZ!$D217)</f>
        <v>0</v>
      </c>
      <c r="J217" s="18">
        <f>Model!$W$9*((drdp!D217)*ABZ!$B217+(drdp!G217)*ABZ!$C217+(drdp!J217)*ABZ!$D217)</f>
        <v>0</v>
      </c>
      <c r="K217" s="21">
        <f>SUM(E$3:E216)+H217</f>
        <v>0.613492196799451</v>
      </c>
      <c r="L217" s="21">
        <f>SUM(F$3:F216)+I217</f>
        <v>0.28262916174521718</v>
      </c>
      <c r="M217" s="21">
        <f>SUM(G$3:G216)+J217</f>
        <v>-3.8980247994863215E-2</v>
      </c>
      <c r="N217" s="21"/>
      <c r="O217" s="21"/>
      <c r="P217" s="21"/>
      <c r="Q217" s="19">
        <f t="shared" si="19"/>
        <v>0.37637267553381631</v>
      </c>
      <c r="R217" s="19">
        <f t="shared" si="20"/>
        <v>7.9879243068804132E-2</v>
      </c>
      <c r="S217" s="19">
        <f t="shared" si="21"/>
        <v>1.5194597337410377E-3</v>
      </c>
      <c r="T217" s="19">
        <f t="shared" si="22"/>
        <v>0.17339078531866065</v>
      </c>
      <c r="U217" s="19">
        <f t="shared" si="23"/>
        <v>-2.3914077974156029E-2</v>
      </c>
      <c r="V217" s="19">
        <f t="shared" si="24"/>
        <v>-1.1016954815408873E-2</v>
      </c>
    </row>
    <row r="218" spans="1:22" x14ac:dyDescent="0.25">
      <c r="A218" s="26">
        <f>Wellpath!E218</f>
        <v>0</v>
      </c>
      <c r="B218" s="22">
        <v>0</v>
      </c>
      <c r="C218" s="22">
        <f>-SIN(Wellpath!$L218) / GField</f>
        <v>0</v>
      </c>
      <c r="D218" s="22">
        <f>TAN(Dip) * SIN(Wellpath!$L218) * SIN(Wellpath!$O218) / GField</f>
        <v>0</v>
      </c>
      <c r="E218" s="20">
        <f>Model!$W$9*((drdp!B218+drdp!K218)*ABZ!$B218+(drdp!E218+drdp!N218)*ABZ!$C218+(drdp!H218+drdp!Q218)*ABZ!$D218)</f>
        <v>0</v>
      </c>
      <c r="F218" s="20">
        <f>Model!$W$9*((drdp!C218+drdp!L218)*ABZ!$B218+(drdp!F218+drdp!O218)*ABZ!$C218+(drdp!I218+drdp!R218)*ABZ!$D218)</f>
        <v>0</v>
      </c>
      <c r="G218" s="20">
        <f>Model!$W$9*((drdp!D218+drdp!M218)*ABZ!$B218+(drdp!G218+drdp!P218)*ABZ!$C218+(drdp!J218+drdp!S218)*ABZ!$D218)</f>
        <v>0</v>
      </c>
      <c r="H218" s="18">
        <f>Model!$W$9*((drdp!B218)*ABZ!$B218+(drdp!E218)*ABZ!$C218+(drdp!H218)*ABZ!$D218)</f>
        <v>0</v>
      </c>
      <c r="I218" s="18">
        <f>Model!$W$9*((drdp!C218)*ABZ!$B218+(drdp!F218)*ABZ!$C218+(drdp!I218)*ABZ!$D218)</f>
        <v>0</v>
      </c>
      <c r="J218" s="18">
        <f>Model!$W$9*((drdp!D218)*ABZ!$B218+(drdp!G218)*ABZ!$C218+(drdp!J218)*ABZ!$D218)</f>
        <v>0</v>
      </c>
      <c r="K218" s="21">
        <f>SUM(E$3:E217)+H218</f>
        <v>0.613492196799451</v>
      </c>
      <c r="L218" s="21">
        <f>SUM(F$3:F217)+I218</f>
        <v>0.28262916174521718</v>
      </c>
      <c r="M218" s="21">
        <f>SUM(G$3:G217)+J218</f>
        <v>-3.8980247994863215E-2</v>
      </c>
      <c r="N218" s="21"/>
      <c r="O218" s="21"/>
      <c r="P218" s="21"/>
      <c r="Q218" s="19">
        <f t="shared" si="19"/>
        <v>0.37637267553381631</v>
      </c>
      <c r="R218" s="19">
        <f t="shared" si="20"/>
        <v>7.9879243068804132E-2</v>
      </c>
      <c r="S218" s="19">
        <f t="shared" si="21"/>
        <v>1.5194597337410377E-3</v>
      </c>
      <c r="T218" s="19">
        <f t="shared" si="22"/>
        <v>0.17339078531866065</v>
      </c>
      <c r="U218" s="19">
        <f t="shared" si="23"/>
        <v>-2.3914077974156029E-2</v>
      </c>
      <c r="V218" s="19">
        <f t="shared" si="24"/>
        <v>-1.1016954815408873E-2</v>
      </c>
    </row>
    <row r="219" spans="1:22" x14ac:dyDescent="0.25">
      <c r="A219" s="26">
        <f>Wellpath!E219</f>
        <v>0</v>
      </c>
      <c r="B219" s="22">
        <v>0</v>
      </c>
      <c r="C219" s="22">
        <f>-SIN(Wellpath!$L219) / GField</f>
        <v>0</v>
      </c>
      <c r="D219" s="22">
        <f>TAN(Dip) * SIN(Wellpath!$L219) * SIN(Wellpath!$O219) / GField</f>
        <v>0</v>
      </c>
      <c r="E219" s="20">
        <f>Model!$W$9*((drdp!B219+drdp!K219)*ABZ!$B219+(drdp!E219+drdp!N219)*ABZ!$C219+(drdp!H219+drdp!Q219)*ABZ!$D219)</f>
        <v>0</v>
      </c>
      <c r="F219" s="20">
        <f>Model!$W$9*((drdp!C219+drdp!L219)*ABZ!$B219+(drdp!F219+drdp!O219)*ABZ!$C219+(drdp!I219+drdp!R219)*ABZ!$D219)</f>
        <v>0</v>
      </c>
      <c r="G219" s="20">
        <f>Model!$W$9*((drdp!D219+drdp!M219)*ABZ!$B219+(drdp!G219+drdp!P219)*ABZ!$C219+(drdp!J219+drdp!S219)*ABZ!$D219)</f>
        <v>0</v>
      </c>
      <c r="H219" s="18">
        <f>Model!$W$9*((drdp!B219)*ABZ!$B219+(drdp!E219)*ABZ!$C219+(drdp!H219)*ABZ!$D219)</f>
        <v>0</v>
      </c>
      <c r="I219" s="18">
        <f>Model!$W$9*((drdp!C219)*ABZ!$B219+(drdp!F219)*ABZ!$C219+(drdp!I219)*ABZ!$D219)</f>
        <v>0</v>
      </c>
      <c r="J219" s="18">
        <f>Model!$W$9*((drdp!D219)*ABZ!$B219+(drdp!G219)*ABZ!$C219+(drdp!J219)*ABZ!$D219)</f>
        <v>0</v>
      </c>
      <c r="K219" s="21">
        <f>SUM(E$3:E218)+H219</f>
        <v>0.613492196799451</v>
      </c>
      <c r="L219" s="21">
        <f>SUM(F$3:F218)+I219</f>
        <v>0.28262916174521718</v>
      </c>
      <c r="M219" s="21">
        <f>SUM(G$3:G218)+J219</f>
        <v>-3.8980247994863215E-2</v>
      </c>
      <c r="N219" s="21"/>
      <c r="O219" s="21"/>
      <c r="P219" s="21"/>
      <c r="Q219" s="19">
        <f t="shared" si="19"/>
        <v>0.37637267553381631</v>
      </c>
      <c r="R219" s="19">
        <f t="shared" si="20"/>
        <v>7.9879243068804132E-2</v>
      </c>
      <c r="S219" s="19">
        <f t="shared" si="21"/>
        <v>1.5194597337410377E-3</v>
      </c>
      <c r="T219" s="19">
        <f t="shared" si="22"/>
        <v>0.17339078531866065</v>
      </c>
      <c r="U219" s="19">
        <f t="shared" si="23"/>
        <v>-2.3914077974156029E-2</v>
      </c>
      <c r="V219" s="19">
        <f t="shared" si="24"/>
        <v>-1.1016954815408873E-2</v>
      </c>
    </row>
    <row r="220" spans="1:22" x14ac:dyDescent="0.25">
      <c r="A220" s="26">
        <f>Wellpath!E220</f>
        <v>0</v>
      </c>
      <c r="B220" s="22">
        <v>0</v>
      </c>
      <c r="C220" s="22">
        <f>-SIN(Wellpath!$L220) / GField</f>
        <v>0</v>
      </c>
      <c r="D220" s="22">
        <f>TAN(Dip) * SIN(Wellpath!$L220) * SIN(Wellpath!$O220) / GField</f>
        <v>0</v>
      </c>
      <c r="E220" s="20">
        <f>Model!$W$9*((drdp!B220+drdp!K220)*ABZ!$B220+(drdp!E220+drdp!N220)*ABZ!$C220+(drdp!H220+drdp!Q220)*ABZ!$D220)</f>
        <v>0</v>
      </c>
      <c r="F220" s="20">
        <f>Model!$W$9*((drdp!C220+drdp!L220)*ABZ!$B220+(drdp!F220+drdp!O220)*ABZ!$C220+(drdp!I220+drdp!R220)*ABZ!$D220)</f>
        <v>0</v>
      </c>
      <c r="G220" s="20">
        <f>Model!$W$9*((drdp!D220+drdp!M220)*ABZ!$B220+(drdp!G220+drdp!P220)*ABZ!$C220+(drdp!J220+drdp!S220)*ABZ!$D220)</f>
        <v>0</v>
      </c>
      <c r="H220" s="18">
        <f>Model!$W$9*((drdp!B220)*ABZ!$B220+(drdp!E220)*ABZ!$C220+(drdp!H220)*ABZ!$D220)</f>
        <v>0</v>
      </c>
      <c r="I220" s="18">
        <f>Model!$W$9*((drdp!C220)*ABZ!$B220+(drdp!F220)*ABZ!$C220+(drdp!I220)*ABZ!$D220)</f>
        <v>0</v>
      </c>
      <c r="J220" s="18">
        <f>Model!$W$9*((drdp!D220)*ABZ!$B220+(drdp!G220)*ABZ!$C220+(drdp!J220)*ABZ!$D220)</f>
        <v>0</v>
      </c>
      <c r="K220" s="21">
        <f>SUM(E$3:E219)+H220</f>
        <v>0.613492196799451</v>
      </c>
      <c r="L220" s="21">
        <f>SUM(F$3:F219)+I220</f>
        <v>0.28262916174521718</v>
      </c>
      <c r="M220" s="21">
        <f>SUM(G$3:G219)+J220</f>
        <v>-3.8980247994863215E-2</v>
      </c>
      <c r="N220" s="21"/>
      <c r="O220" s="21"/>
      <c r="P220" s="21"/>
      <c r="Q220" s="19">
        <f t="shared" si="19"/>
        <v>0.37637267553381631</v>
      </c>
      <c r="R220" s="19">
        <f t="shared" si="20"/>
        <v>7.9879243068804132E-2</v>
      </c>
      <c r="S220" s="19">
        <f t="shared" si="21"/>
        <v>1.5194597337410377E-3</v>
      </c>
      <c r="T220" s="19">
        <f t="shared" si="22"/>
        <v>0.17339078531866065</v>
      </c>
      <c r="U220" s="19">
        <f t="shared" si="23"/>
        <v>-2.3914077974156029E-2</v>
      </c>
      <c r="V220" s="19">
        <f t="shared" si="24"/>
        <v>-1.1016954815408873E-2</v>
      </c>
    </row>
    <row r="221" spans="1:22" x14ac:dyDescent="0.25">
      <c r="A221" s="26">
        <f>Wellpath!E221</f>
        <v>0</v>
      </c>
      <c r="B221" s="22">
        <v>0</v>
      </c>
      <c r="C221" s="22">
        <f>-SIN(Wellpath!$L221) / GField</f>
        <v>0</v>
      </c>
      <c r="D221" s="22">
        <f>TAN(Dip) * SIN(Wellpath!$L221) * SIN(Wellpath!$O221) / GField</f>
        <v>0</v>
      </c>
      <c r="E221" s="20">
        <f>Model!$W$9*((drdp!B221+drdp!K221)*ABZ!$B221+(drdp!E221+drdp!N221)*ABZ!$C221+(drdp!H221+drdp!Q221)*ABZ!$D221)</f>
        <v>0</v>
      </c>
      <c r="F221" s="20">
        <f>Model!$W$9*((drdp!C221+drdp!L221)*ABZ!$B221+(drdp!F221+drdp!O221)*ABZ!$C221+(drdp!I221+drdp!R221)*ABZ!$D221)</f>
        <v>0</v>
      </c>
      <c r="G221" s="20">
        <f>Model!$W$9*((drdp!D221+drdp!M221)*ABZ!$B221+(drdp!G221+drdp!P221)*ABZ!$C221+(drdp!J221+drdp!S221)*ABZ!$D221)</f>
        <v>0</v>
      </c>
      <c r="H221" s="18">
        <f>Model!$W$9*((drdp!B221)*ABZ!$B221+(drdp!E221)*ABZ!$C221+(drdp!H221)*ABZ!$D221)</f>
        <v>0</v>
      </c>
      <c r="I221" s="18">
        <f>Model!$W$9*((drdp!C221)*ABZ!$B221+(drdp!F221)*ABZ!$C221+(drdp!I221)*ABZ!$D221)</f>
        <v>0</v>
      </c>
      <c r="J221" s="18">
        <f>Model!$W$9*((drdp!D221)*ABZ!$B221+(drdp!G221)*ABZ!$C221+(drdp!J221)*ABZ!$D221)</f>
        <v>0</v>
      </c>
      <c r="K221" s="21">
        <f>SUM(E$3:E220)+H221</f>
        <v>0.613492196799451</v>
      </c>
      <c r="L221" s="21">
        <f>SUM(F$3:F220)+I221</f>
        <v>0.28262916174521718</v>
      </c>
      <c r="M221" s="21">
        <f>SUM(G$3:G220)+J221</f>
        <v>-3.8980247994863215E-2</v>
      </c>
      <c r="N221" s="21"/>
      <c r="O221" s="21"/>
      <c r="P221" s="21"/>
      <c r="Q221" s="19">
        <f t="shared" si="19"/>
        <v>0.37637267553381631</v>
      </c>
      <c r="R221" s="19">
        <f t="shared" si="20"/>
        <v>7.9879243068804132E-2</v>
      </c>
      <c r="S221" s="19">
        <f t="shared" si="21"/>
        <v>1.5194597337410377E-3</v>
      </c>
      <c r="T221" s="19">
        <f t="shared" si="22"/>
        <v>0.17339078531866065</v>
      </c>
      <c r="U221" s="19">
        <f t="shared" si="23"/>
        <v>-2.3914077974156029E-2</v>
      </c>
      <c r="V221" s="19">
        <f t="shared" si="24"/>
        <v>-1.1016954815408873E-2</v>
      </c>
    </row>
    <row r="222" spans="1:22" x14ac:dyDescent="0.25">
      <c r="A222" s="26">
        <f>Wellpath!E222</f>
        <v>0</v>
      </c>
      <c r="B222" s="22">
        <v>0</v>
      </c>
      <c r="C222" s="22">
        <f>-SIN(Wellpath!$L222) / GField</f>
        <v>0</v>
      </c>
      <c r="D222" s="22">
        <f>TAN(Dip) * SIN(Wellpath!$L222) * SIN(Wellpath!$O222) / GField</f>
        <v>0</v>
      </c>
      <c r="E222" s="20">
        <f>Model!$W$9*((drdp!B222+drdp!K222)*ABZ!$B222+(drdp!E222+drdp!N222)*ABZ!$C222+(drdp!H222+drdp!Q222)*ABZ!$D222)</f>
        <v>0</v>
      </c>
      <c r="F222" s="20">
        <f>Model!$W$9*((drdp!C222+drdp!L222)*ABZ!$B222+(drdp!F222+drdp!O222)*ABZ!$C222+(drdp!I222+drdp!R222)*ABZ!$D222)</f>
        <v>0</v>
      </c>
      <c r="G222" s="20">
        <f>Model!$W$9*((drdp!D222+drdp!M222)*ABZ!$B222+(drdp!G222+drdp!P222)*ABZ!$C222+(drdp!J222+drdp!S222)*ABZ!$D222)</f>
        <v>0</v>
      </c>
      <c r="H222" s="18">
        <f>Model!$W$9*((drdp!B222)*ABZ!$B222+(drdp!E222)*ABZ!$C222+(drdp!H222)*ABZ!$D222)</f>
        <v>0</v>
      </c>
      <c r="I222" s="18">
        <f>Model!$W$9*((drdp!C222)*ABZ!$B222+(drdp!F222)*ABZ!$C222+(drdp!I222)*ABZ!$D222)</f>
        <v>0</v>
      </c>
      <c r="J222" s="18">
        <f>Model!$W$9*((drdp!D222)*ABZ!$B222+(drdp!G222)*ABZ!$C222+(drdp!J222)*ABZ!$D222)</f>
        <v>0</v>
      </c>
      <c r="K222" s="21">
        <f>SUM(E$3:E221)+H222</f>
        <v>0.613492196799451</v>
      </c>
      <c r="L222" s="21">
        <f>SUM(F$3:F221)+I222</f>
        <v>0.28262916174521718</v>
      </c>
      <c r="M222" s="21">
        <f>SUM(G$3:G221)+J222</f>
        <v>-3.8980247994863215E-2</v>
      </c>
      <c r="N222" s="21"/>
      <c r="O222" s="21"/>
      <c r="P222" s="21"/>
      <c r="Q222" s="19">
        <f t="shared" si="19"/>
        <v>0.37637267553381631</v>
      </c>
      <c r="R222" s="19">
        <f t="shared" si="20"/>
        <v>7.9879243068804132E-2</v>
      </c>
      <c r="S222" s="19">
        <f t="shared" si="21"/>
        <v>1.5194597337410377E-3</v>
      </c>
      <c r="T222" s="19">
        <f t="shared" si="22"/>
        <v>0.17339078531866065</v>
      </c>
      <c r="U222" s="19">
        <f t="shared" si="23"/>
        <v>-2.3914077974156029E-2</v>
      </c>
      <c r="V222" s="19">
        <f t="shared" si="24"/>
        <v>-1.1016954815408873E-2</v>
      </c>
    </row>
    <row r="223" spans="1:22" x14ac:dyDescent="0.25">
      <c r="A223" s="26">
        <f>Wellpath!E223</f>
        <v>0</v>
      </c>
      <c r="B223" s="22">
        <v>0</v>
      </c>
      <c r="C223" s="22">
        <f>-SIN(Wellpath!$L223) / GField</f>
        <v>0</v>
      </c>
      <c r="D223" s="22">
        <f>TAN(Dip) * SIN(Wellpath!$L223) * SIN(Wellpath!$O223) / GField</f>
        <v>0</v>
      </c>
      <c r="E223" s="20">
        <f>Model!$W$9*((drdp!B223+drdp!K223)*ABZ!$B223+(drdp!E223+drdp!N223)*ABZ!$C223+(drdp!H223+drdp!Q223)*ABZ!$D223)</f>
        <v>0</v>
      </c>
      <c r="F223" s="20">
        <f>Model!$W$9*((drdp!C223+drdp!L223)*ABZ!$B223+(drdp!F223+drdp!O223)*ABZ!$C223+(drdp!I223+drdp!R223)*ABZ!$D223)</f>
        <v>0</v>
      </c>
      <c r="G223" s="20">
        <f>Model!$W$9*((drdp!D223+drdp!M223)*ABZ!$B223+(drdp!G223+drdp!P223)*ABZ!$C223+(drdp!J223+drdp!S223)*ABZ!$D223)</f>
        <v>0</v>
      </c>
      <c r="H223" s="18">
        <f>Model!$W$9*((drdp!B223)*ABZ!$B223+(drdp!E223)*ABZ!$C223+(drdp!H223)*ABZ!$D223)</f>
        <v>0</v>
      </c>
      <c r="I223" s="18">
        <f>Model!$W$9*((drdp!C223)*ABZ!$B223+(drdp!F223)*ABZ!$C223+(drdp!I223)*ABZ!$D223)</f>
        <v>0</v>
      </c>
      <c r="J223" s="18">
        <f>Model!$W$9*((drdp!D223)*ABZ!$B223+(drdp!G223)*ABZ!$C223+(drdp!J223)*ABZ!$D223)</f>
        <v>0</v>
      </c>
      <c r="K223" s="21">
        <f>SUM(E$3:E222)+H223</f>
        <v>0.613492196799451</v>
      </c>
      <c r="L223" s="21">
        <f>SUM(F$3:F222)+I223</f>
        <v>0.28262916174521718</v>
      </c>
      <c r="M223" s="21">
        <f>SUM(G$3:G222)+J223</f>
        <v>-3.8980247994863215E-2</v>
      </c>
      <c r="N223" s="21"/>
      <c r="O223" s="21"/>
      <c r="P223" s="21"/>
      <c r="Q223" s="19">
        <f t="shared" si="19"/>
        <v>0.37637267553381631</v>
      </c>
      <c r="R223" s="19">
        <f t="shared" si="20"/>
        <v>7.9879243068804132E-2</v>
      </c>
      <c r="S223" s="19">
        <f t="shared" si="21"/>
        <v>1.5194597337410377E-3</v>
      </c>
      <c r="T223" s="19">
        <f t="shared" si="22"/>
        <v>0.17339078531866065</v>
      </c>
      <c r="U223" s="19">
        <f t="shared" si="23"/>
        <v>-2.3914077974156029E-2</v>
      </c>
      <c r="V223" s="19">
        <f t="shared" si="24"/>
        <v>-1.1016954815408873E-2</v>
      </c>
    </row>
    <row r="224" spans="1:22" x14ac:dyDescent="0.25">
      <c r="A224" s="26">
        <f>Wellpath!E224</f>
        <v>0</v>
      </c>
      <c r="B224" s="22">
        <v>0</v>
      </c>
      <c r="C224" s="22">
        <f>-SIN(Wellpath!$L224) / GField</f>
        <v>0</v>
      </c>
      <c r="D224" s="22">
        <f>TAN(Dip) * SIN(Wellpath!$L224) * SIN(Wellpath!$O224) / GField</f>
        <v>0</v>
      </c>
      <c r="E224" s="20">
        <f>Model!$W$9*((drdp!B224+drdp!K224)*ABZ!$B224+(drdp!E224+drdp!N224)*ABZ!$C224+(drdp!H224+drdp!Q224)*ABZ!$D224)</f>
        <v>0</v>
      </c>
      <c r="F224" s="20">
        <f>Model!$W$9*((drdp!C224+drdp!L224)*ABZ!$B224+(drdp!F224+drdp!O224)*ABZ!$C224+(drdp!I224+drdp!R224)*ABZ!$D224)</f>
        <v>0</v>
      </c>
      <c r="G224" s="20">
        <f>Model!$W$9*((drdp!D224+drdp!M224)*ABZ!$B224+(drdp!G224+drdp!P224)*ABZ!$C224+(drdp!J224+drdp!S224)*ABZ!$D224)</f>
        <v>0</v>
      </c>
      <c r="H224" s="18">
        <f>Model!$W$9*((drdp!B224)*ABZ!$B224+(drdp!E224)*ABZ!$C224+(drdp!H224)*ABZ!$D224)</f>
        <v>0</v>
      </c>
      <c r="I224" s="18">
        <f>Model!$W$9*((drdp!C224)*ABZ!$B224+(drdp!F224)*ABZ!$C224+(drdp!I224)*ABZ!$D224)</f>
        <v>0</v>
      </c>
      <c r="J224" s="18">
        <f>Model!$W$9*((drdp!D224)*ABZ!$B224+(drdp!G224)*ABZ!$C224+(drdp!J224)*ABZ!$D224)</f>
        <v>0</v>
      </c>
      <c r="K224" s="21">
        <f>SUM(E$3:E223)+H224</f>
        <v>0.613492196799451</v>
      </c>
      <c r="L224" s="21">
        <f>SUM(F$3:F223)+I224</f>
        <v>0.28262916174521718</v>
      </c>
      <c r="M224" s="21">
        <f>SUM(G$3:G223)+J224</f>
        <v>-3.8980247994863215E-2</v>
      </c>
      <c r="N224" s="21"/>
      <c r="O224" s="21"/>
      <c r="P224" s="21"/>
      <c r="Q224" s="19">
        <f t="shared" si="19"/>
        <v>0.37637267553381631</v>
      </c>
      <c r="R224" s="19">
        <f t="shared" si="20"/>
        <v>7.9879243068804132E-2</v>
      </c>
      <c r="S224" s="19">
        <f t="shared" si="21"/>
        <v>1.5194597337410377E-3</v>
      </c>
      <c r="T224" s="19">
        <f t="shared" si="22"/>
        <v>0.17339078531866065</v>
      </c>
      <c r="U224" s="19">
        <f t="shared" si="23"/>
        <v>-2.3914077974156029E-2</v>
      </c>
      <c r="V224" s="19">
        <f t="shared" si="24"/>
        <v>-1.1016954815408873E-2</v>
      </c>
    </row>
    <row r="225" spans="1:22" x14ac:dyDescent="0.25">
      <c r="A225" s="26">
        <f>Wellpath!E225</f>
        <v>0</v>
      </c>
      <c r="B225" s="22">
        <v>0</v>
      </c>
      <c r="C225" s="22">
        <f>-SIN(Wellpath!$L225) / GField</f>
        <v>0</v>
      </c>
      <c r="D225" s="22">
        <f>TAN(Dip) * SIN(Wellpath!$L225) * SIN(Wellpath!$O225) / GField</f>
        <v>0</v>
      </c>
      <c r="E225" s="20">
        <f>Model!$W$9*((drdp!B225+drdp!K225)*ABZ!$B225+(drdp!E225+drdp!N225)*ABZ!$C225+(drdp!H225+drdp!Q225)*ABZ!$D225)</f>
        <v>0</v>
      </c>
      <c r="F225" s="20">
        <f>Model!$W$9*((drdp!C225+drdp!L225)*ABZ!$B225+(drdp!F225+drdp!O225)*ABZ!$C225+(drdp!I225+drdp!R225)*ABZ!$D225)</f>
        <v>0</v>
      </c>
      <c r="G225" s="20">
        <f>Model!$W$9*((drdp!D225+drdp!M225)*ABZ!$B225+(drdp!G225+drdp!P225)*ABZ!$C225+(drdp!J225+drdp!S225)*ABZ!$D225)</f>
        <v>0</v>
      </c>
      <c r="H225" s="18">
        <f>Model!$W$9*((drdp!B225)*ABZ!$B225+(drdp!E225)*ABZ!$C225+(drdp!H225)*ABZ!$D225)</f>
        <v>0</v>
      </c>
      <c r="I225" s="18">
        <f>Model!$W$9*((drdp!C225)*ABZ!$B225+(drdp!F225)*ABZ!$C225+(drdp!I225)*ABZ!$D225)</f>
        <v>0</v>
      </c>
      <c r="J225" s="18">
        <f>Model!$W$9*((drdp!D225)*ABZ!$B225+(drdp!G225)*ABZ!$C225+(drdp!J225)*ABZ!$D225)</f>
        <v>0</v>
      </c>
      <c r="K225" s="21">
        <f>SUM(E$3:E224)+H225</f>
        <v>0.613492196799451</v>
      </c>
      <c r="L225" s="21">
        <f>SUM(F$3:F224)+I225</f>
        <v>0.28262916174521718</v>
      </c>
      <c r="M225" s="21">
        <f>SUM(G$3:G224)+J225</f>
        <v>-3.8980247994863215E-2</v>
      </c>
      <c r="N225" s="21"/>
      <c r="O225" s="21"/>
      <c r="P225" s="21"/>
      <c r="Q225" s="19">
        <f t="shared" si="19"/>
        <v>0.37637267553381631</v>
      </c>
      <c r="R225" s="19">
        <f t="shared" si="20"/>
        <v>7.9879243068804132E-2</v>
      </c>
      <c r="S225" s="19">
        <f t="shared" si="21"/>
        <v>1.5194597337410377E-3</v>
      </c>
      <c r="T225" s="19">
        <f t="shared" si="22"/>
        <v>0.17339078531866065</v>
      </c>
      <c r="U225" s="19">
        <f t="shared" si="23"/>
        <v>-2.3914077974156029E-2</v>
      </c>
      <c r="V225" s="19">
        <f t="shared" si="24"/>
        <v>-1.1016954815408873E-2</v>
      </c>
    </row>
    <row r="226" spans="1:22" x14ac:dyDescent="0.25">
      <c r="A226" s="26">
        <f>Wellpath!E226</f>
        <v>0</v>
      </c>
      <c r="B226" s="22">
        <v>0</v>
      </c>
      <c r="C226" s="22">
        <f>-SIN(Wellpath!$L226) / GField</f>
        <v>0</v>
      </c>
      <c r="D226" s="22">
        <f>TAN(Dip) * SIN(Wellpath!$L226) * SIN(Wellpath!$O226) / GField</f>
        <v>0</v>
      </c>
      <c r="E226" s="20">
        <f>Model!$W$9*((drdp!B226+drdp!K226)*ABZ!$B226+(drdp!E226+drdp!N226)*ABZ!$C226+(drdp!H226+drdp!Q226)*ABZ!$D226)</f>
        <v>0</v>
      </c>
      <c r="F226" s="20">
        <f>Model!$W$9*((drdp!C226+drdp!L226)*ABZ!$B226+(drdp!F226+drdp!O226)*ABZ!$C226+(drdp!I226+drdp!R226)*ABZ!$D226)</f>
        <v>0</v>
      </c>
      <c r="G226" s="20">
        <f>Model!$W$9*((drdp!D226+drdp!M226)*ABZ!$B226+(drdp!G226+drdp!P226)*ABZ!$C226+(drdp!J226+drdp!S226)*ABZ!$D226)</f>
        <v>0</v>
      </c>
      <c r="H226" s="18">
        <f>Model!$W$9*((drdp!B226)*ABZ!$B226+(drdp!E226)*ABZ!$C226+(drdp!H226)*ABZ!$D226)</f>
        <v>0</v>
      </c>
      <c r="I226" s="18">
        <f>Model!$W$9*((drdp!C226)*ABZ!$B226+(drdp!F226)*ABZ!$C226+(drdp!I226)*ABZ!$D226)</f>
        <v>0</v>
      </c>
      <c r="J226" s="18">
        <f>Model!$W$9*((drdp!D226)*ABZ!$B226+(drdp!G226)*ABZ!$C226+(drdp!J226)*ABZ!$D226)</f>
        <v>0</v>
      </c>
      <c r="K226" s="21">
        <f>SUM(E$3:E225)+H226</f>
        <v>0.613492196799451</v>
      </c>
      <c r="L226" s="21">
        <f>SUM(F$3:F225)+I226</f>
        <v>0.28262916174521718</v>
      </c>
      <c r="M226" s="21">
        <f>SUM(G$3:G225)+J226</f>
        <v>-3.8980247994863215E-2</v>
      </c>
      <c r="N226" s="21"/>
      <c r="O226" s="21"/>
      <c r="P226" s="21"/>
      <c r="Q226" s="19">
        <f t="shared" si="19"/>
        <v>0.37637267553381631</v>
      </c>
      <c r="R226" s="19">
        <f t="shared" si="20"/>
        <v>7.9879243068804132E-2</v>
      </c>
      <c r="S226" s="19">
        <f t="shared" si="21"/>
        <v>1.5194597337410377E-3</v>
      </c>
      <c r="T226" s="19">
        <f t="shared" si="22"/>
        <v>0.17339078531866065</v>
      </c>
      <c r="U226" s="19">
        <f t="shared" si="23"/>
        <v>-2.3914077974156029E-2</v>
      </c>
      <c r="V226" s="19">
        <f t="shared" si="24"/>
        <v>-1.1016954815408873E-2</v>
      </c>
    </row>
    <row r="227" spans="1:22" x14ac:dyDescent="0.25">
      <c r="A227" s="26">
        <f>Wellpath!E227</f>
        <v>0</v>
      </c>
      <c r="B227" s="22">
        <v>0</v>
      </c>
      <c r="C227" s="22">
        <f>-SIN(Wellpath!$L227) / GField</f>
        <v>0</v>
      </c>
      <c r="D227" s="22">
        <f>TAN(Dip) * SIN(Wellpath!$L227) * SIN(Wellpath!$O227) / GField</f>
        <v>0</v>
      </c>
      <c r="E227" s="20">
        <f>Model!$W$9*((drdp!B227+drdp!K227)*ABZ!$B227+(drdp!E227+drdp!N227)*ABZ!$C227+(drdp!H227+drdp!Q227)*ABZ!$D227)</f>
        <v>0</v>
      </c>
      <c r="F227" s="20">
        <f>Model!$W$9*((drdp!C227+drdp!L227)*ABZ!$B227+(drdp!F227+drdp!O227)*ABZ!$C227+(drdp!I227+drdp!R227)*ABZ!$D227)</f>
        <v>0</v>
      </c>
      <c r="G227" s="20">
        <f>Model!$W$9*((drdp!D227+drdp!M227)*ABZ!$B227+(drdp!G227+drdp!P227)*ABZ!$C227+(drdp!J227+drdp!S227)*ABZ!$D227)</f>
        <v>0</v>
      </c>
      <c r="H227" s="18">
        <f>Model!$W$9*((drdp!B227)*ABZ!$B227+(drdp!E227)*ABZ!$C227+(drdp!H227)*ABZ!$D227)</f>
        <v>0</v>
      </c>
      <c r="I227" s="18">
        <f>Model!$W$9*((drdp!C227)*ABZ!$B227+(drdp!F227)*ABZ!$C227+(drdp!I227)*ABZ!$D227)</f>
        <v>0</v>
      </c>
      <c r="J227" s="18">
        <f>Model!$W$9*((drdp!D227)*ABZ!$B227+(drdp!G227)*ABZ!$C227+(drdp!J227)*ABZ!$D227)</f>
        <v>0</v>
      </c>
      <c r="K227" s="21">
        <f>SUM(E$3:E226)+H227</f>
        <v>0.613492196799451</v>
      </c>
      <c r="L227" s="21">
        <f>SUM(F$3:F226)+I227</f>
        <v>0.28262916174521718</v>
      </c>
      <c r="M227" s="21">
        <f>SUM(G$3:G226)+J227</f>
        <v>-3.8980247994863215E-2</v>
      </c>
      <c r="N227" s="21"/>
      <c r="O227" s="21"/>
      <c r="P227" s="21"/>
      <c r="Q227" s="19">
        <f t="shared" si="19"/>
        <v>0.37637267553381631</v>
      </c>
      <c r="R227" s="19">
        <f t="shared" si="20"/>
        <v>7.9879243068804132E-2</v>
      </c>
      <c r="S227" s="19">
        <f t="shared" si="21"/>
        <v>1.5194597337410377E-3</v>
      </c>
      <c r="T227" s="19">
        <f t="shared" si="22"/>
        <v>0.17339078531866065</v>
      </c>
      <c r="U227" s="19">
        <f t="shared" si="23"/>
        <v>-2.3914077974156029E-2</v>
      </c>
      <c r="V227" s="19">
        <f t="shared" si="24"/>
        <v>-1.1016954815408873E-2</v>
      </c>
    </row>
    <row r="228" spans="1:22" x14ac:dyDescent="0.25">
      <c r="A228" s="26">
        <f>Wellpath!E228</f>
        <v>0</v>
      </c>
      <c r="B228" s="22">
        <v>0</v>
      </c>
      <c r="C228" s="22">
        <f>-SIN(Wellpath!$L228) / GField</f>
        <v>0</v>
      </c>
      <c r="D228" s="22">
        <f>TAN(Dip) * SIN(Wellpath!$L228) * SIN(Wellpath!$O228) / GField</f>
        <v>0</v>
      </c>
      <c r="E228" s="20">
        <f>Model!$W$9*((drdp!B228+drdp!K228)*ABZ!$B228+(drdp!E228+drdp!N228)*ABZ!$C228+(drdp!H228+drdp!Q228)*ABZ!$D228)</f>
        <v>0</v>
      </c>
      <c r="F228" s="20">
        <f>Model!$W$9*((drdp!C228+drdp!L228)*ABZ!$B228+(drdp!F228+drdp!O228)*ABZ!$C228+(drdp!I228+drdp!R228)*ABZ!$D228)</f>
        <v>0</v>
      </c>
      <c r="G228" s="20">
        <f>Model!$W$9*((drdp!D228+drdp!M228)*ABZ!$B228+(drdp!G228+drdp!P228)*ABZ!$C228+(drdp!J228+drdp!S228)*ABZ!$D228)</f>
        <v>0</v>
      </c>
      <c r="H228" s="18">
        <f>Model!$W$9*((drdp!B228)*ABZ!$B228+(drdp!E228)*ABZ!$C228+(drdp!H228)*ABZ!$D228)</f>
        <v>0</v>
      </c>
      <c r="I228" s="18">
        <f>Model!$W$9*((drdp!C228)*ABZ!$B228+(drdp!F228)*ABZ!$C228+(drdp!I228)*ABZ!$D228)</f>
        <v>0</v>
      </c>
      <c r="J228" s="18">
        <f>Model!$W$9*((drdp!D228)*ABZ!$B228+(drdp!G228)*ABZ!$C228+(drdp!J228)*ABZ!$D228)</f>
        <v>0</v>
      </c>
      <c r="K228" s="21">
        <f>SUM(E$3:E227)+H228</f>
        <v>0.613492196799451</v>
      </c>
      <c r="L228" s="21">
        <f>SUM(F$3:F227)+I228</f>
        <v>0.28262916174521718</v>
      </c>
      <c r="M228" s="21">
        <f>SUM(G$3:G227)+J228</f>
        <v>-3.8980247994863215E-2</v>
      </c>
      <c r="N228" s="21"/>
      <c r="O228" s="21"/>
      <c r="P228" s="21"/>
      <c r="Q228" s="19">
        <f t="shared" si="19"/>
        <v>0.37637267553381631</v>
      </c>
      <c r="R228" s="19">
        <f t="shared" si="20"/>
        <v>7.9879243068804132E-2</v>
      </c>
      <c r="S228" s="19">
        <f t="shared" si="21"/>
        <v>1.5194597337410377E-3</v>
      </c>
      <c r="T228" s="19">
        <f t="shared" si="22"/>
        <v>0.17339078531866065</v>
      </c>
      <c r="U228" s="19">
        <f t="shared" si="23"/>
        <v>-2.3914077974156029E-2</v>
      </c>
      <c r="V228" s="19">
        <f t="shared" si="24"/>
        <v>-1.1016954815408873E-2</v>
      </c>
    </row>
    <row r="229" spans="1:22" x14ac:dyDescent="0.25">
      <c r="A229" s="26">
        <f>Wellpath!E229</f>
        <v>0</v>
      </c>
      <c r="B229" s="22">
        <v>0</v>
      </c>
      <c r="C229" s="22">
        <f>-SIN(Wellpath!$L229) / GField</f>
        <v>0</v>
      </c>
      <c r="D229" s="22">
        <f>TAN(Dip) * SIN(Wellpath!$L229) * SIN(Wellpath!$O229) / GField</f>
        <v>0</v>
      </c>
      <c r="E229" s="20">
        <f>Model!$W$9*((drdp!B229+drdp!K229)*ABZ!$B229+(drdp!E229+drdp!N229)*ABZ!$C229+(drdp!H229+drdp!Q229)*ABZ!$D229)</f>
        <v>0</v>
      </c>
      <c r="F229" s="20">
        <f>Model!$W$9*((drdp!C229+drdp!L229)*ABZ!$B229+(drdp!F229+drdp!O229)*ABZ!$C229+(drdp!I229+drdp!R229)*ABZ!$D229)</f>
        <v>0</v>
      </c>
      <c r="G229" s="20">
        <f>Model!$W$9*((drdp!D229+drdp!M229)*ABZ!$B229+(drdp!G229+drdp!P229)*ABZ!$C229+(drdp!J229+drdp!S229)*ABZ!$D229)</f>
        <v>0</v>
      </c>
      <c r="H229" s="18">
        <f>Model!$W$9*((drdp!B229)*ABZ!$B229+(drdp!E229)*ABZ!$C229+(drdp!H229)*ABZ!$D229)</f>
        <v>0</v>
      </c>
      <c r="I229" s="18">
        <f>Model!$W$9*((drdp!C229)*ABZ!$B229+(drdp!F229)*ABZ!$C229+(drdp!I229)*ABZ!$D229)</f>
        <v>0</v>
      </c>
      <c r="J229" s="18">
        <f>Model!$W$9*((drdp!D229)*ABZ!$B229+(drdp!G229)*ABZ!$C229+(drdp!J229)*ABZ!$D229)</f>
        <v>0</v>
      </c>
      <c r="K229" s="21">
        <f>SUM(E$3:E228)+H229</f>
        <v>0.613492196799451</v>
      </c>
      <c r="L229" s="21">
        <f>SUM(F$3:F228)+I229</f>
        <v>0.28262916174521718</v>
      </c>
      <c r="M229" s="21">
        <f>SUM(G$3:G228)+J229</f>
        <v>-3.8980247994863215E-2</v>
      </c>
      <c r="N229" s="21"/>
      <c r="O229" s="21"/>
      <c r="P229" s="21"/>
      <c r="Q229" s="19">
        <f t="shared" si="19"/>
        <v>0.37637267553381631</v>
      </c>
      <c r="R229" s="19">
        <f t="shared" si="20"/>
        <v>7.9879243068804132E-2</v>
      </c>
      <c r="S229" s="19">
        <f t="shared" si="21"/>
        <v>1.5194597337410377E-3</v>
      </c>
      <c r="T229" s="19">
        <f t="shared" si="22"/>
        <v>0.17339078531866065</v>
      </c>
      <c r="U229" s="19">
        <f t="shared" si="23"/>
        <v>-2.3914077974156029E-2</v>
      </c>
      <c r="V229" s="19">
        <f t="shared" si="24"/>
        <v>-1.1016954815408873E-2</v>
      </c>
    </row>
    <row r="230" spans="1:22" x14ac:dyDescent="0.25">
      <c r="A230" s="26">
        <f>Wellpath!E230</f>
        <v>0</v>
      </c>
      <c r="B230" s="22">
        <v>0</v>
      </c>
      <c r="C230" s="22">
        <f>-SIN(Wellpath!$L230) / GField</f>
        <v>0</v>
      </c>
      <c r="D230" s="22">
        <f>TAN(Dip) * SIN(Wellpath!$L230) * SIN(Wellpath!$O230) / GField</f>
        <v>0</v>
      </c>
      <c r="E230" s="20">
        <f>Model!$W$9*((drdp!B230+drdp!K230)*ABZ!$B230+(drdp!E230+drdp!N230)*ABZ!$C230+(drdp!H230+drdp!Q230)*ABZ!$D230)</f>
        <v>0</v>
      </c>
      <c r="F230" s="20">
        <f>Model!$W$9*((drdp!C230+drdp!L230)*ABZ!$B230+(drdp!F230+drdp!O230)*ABZ!$C230+(drdp!I230+drdp!R230)*ABZ!$D230)</f>
        <v>0</v>
      </c>
      <c r="G230" s="20">
        <f>Model!$W$9*((drdp!D230+drdp!M230)*ABZ!$B230+(drdp!G230+drdp!P230)*ABZ!$C230+(drdp!J230+drdp!S230)*ABZ!$D230)</f>
        <v>0</v>
      </c>
      <c r="H230" s="18">
        <f>Model!$W$9*((drdp!B230)*ABZ!$B230+(drdp!E230)*ABZ!$C230+(drdp!H230)*ABZ!$D230)</f>
        <v>0</v>
      </c>
      <c r="I230" s="18">
        <f>Model!$W$9*((drdp!C230)*ABZ!$B230+(drdp!F230)*ABZ!$C230+(drdp!I230)*ABZ!$D230)</f>
        <v>0</v>
      </c>
      <c r="J230" s="18">
        <f>Model!$W$9*((drdp!D230)*ABZ!$B230+(drdp!G230)*ABZ!$C230+(drdp!J230)*ABZ!$D230)</f>
        <v>0</v>
      </c>
      <c r="K230" s="21">
        <f>SUM(E$3:E229)+H230</f>
        <v>0.613492196799451</v>
      </c>
      <c r="L230" s="21">
        <f>SUM(F$3:F229)+I230</f>
        <v>0.28262916174521718</v>
      </c>
      <c r="M230" s="21">
        <f>SUM(G$3:G229)+J230</f>
        <v>-3.8980247994863215E-2</v>
      </c>
      <c r="N230" s="21"/>
      <c r="O230" s="21"/>
      <c r="P230" s="21"/>
      <c r="Q230" s="19">
        <f t="shared" si="19"/>
        <v>0.37637267553381631</v>
      </c>
      <c r="R230" s="19">
        <f t="shared" si="20"/>
        <v>7.9879243068804132E-2</v>
      </c>
      <c r="S230" s="19">
        <f t="shared" si="21"/>
        <v>1.5194597337410377E-3</v>
      </c>
      <c r="T230" s="19">
        <f t="shared" si="22"/>
        <v>0.17339078531866065</v>
      </c>
      <c r="U230" s="19">
        <f t="shared" si="23"/>
        <v>-2.3914077974156029E-2</v>
      </c>
      <c r="V230" s="19">
        <f t="shared" si="24"/>
        <v>-1.1016954815408873E-2</v>
      </c>
    </row>
    <row r="231" spans="1:22" x14ac:dyDescent="0.25">
      <c r="A231" s="26">
        <f>Wellpath!E231</f>
        <v>0</v>
      </c>
      <c r="B231" s="22">
        <v>0</v>
      </c>
      <c r="C231" s="22">
        <f>-SIN(Wellpath!$L231) / GField</f>
        <v>0</v>
      </c>
      <c r="D231" s="22">
        <f>TAN(Dip) * SIN(Wellpath!$L231) * SIN(Wellpath!$O231) / GField</f>
        <v>0</v>
      </c>
      <c r="E231" s="20">
        <f>Model!$W$9*((drdp!B231+drdp!K231)*ABZ!$B231+(drdp!E231+drdp!N231)*ABZ!$C231+(drdp!H231+drdp!Q231)*ABZ!$D231)</f>
        <v>0</v>
      </c>
      <c r="F231" s="20">
        <f>Model!$W$9*((drdp!C231+drdp!L231)*ABZ!$B231+(drdp!F231+drdp!O231)*ABZ!$C231+(drdp!I231+drdp!R231)*ABZ!$D231)</f>
        <v>0</v>
      </c>
      <c r="G231" s="20">
        <f>Model!$W$9*((drdp!D231+drdp!M231)*ABZ!$B231+(drdp!G231+drdp!P231)*ABZ!$C231+(drdp!J231+drdp!S231)*ABZ!$D231)</f>
        <v>0</v>
      </c>
      <c r="H231" s="18">
        <f>Model!$W$9*((drdp!B231)*ABZ!$B231+(drdp!E231)*ABZ!$C231+(drdp!H231)*ABZ!$D231)</f>
        <v>0</v>
      </c>
      <c r="I231" s="18">
        <f>Model!$W$9*((drdp!C231)*ABZ!$B231+(drdp!F231)*ABZ!$C231+(drdp!I231)*ABZ!$D231)</f>
        <v>0</v>
      </c>
      <c r="J231" s="18">
        <f>Model!$W$9*((drdp!D231)*ABZ!$B231+(drdp!G231)*ABZ!$C231+(drdp!J231)*ABZ!$D231)</f>
        <v>0</v>
      </c>
      <c r="K231" s="21">
        <f>SUM(E$3:E230)+H231</f>
        <v>0.613492196799451</v>
      </c>
      <c r="L231" s="21">
        <f>SUM(F$3:F230)+I231</f>
        <v>0.28262916174521718</v>
      </c>
      <c r="M231" s="21">
        <f>SUM(G$3:G230)+J231</f>
        <v>-3.8980247994863215E-2</v>
      </c>
      <c r="N231" s="21"/>
      <c r="O231" s="21"/>
      <c r="P231" s="21"/>
      <c r="Q231" s="19">
        <f t="shared" si="19"/>
        <v>0.37637267553381631</v>
      </c>
      <c r="R231" s="19">
        <f t="shared" si="20"/>
        <v>7.9879243068804132E-2</v>
      </c>
      <c r="S231" s="19">
        <f t="shared" si="21"/>
        <v>1.5194597337410377E-3</v>
      </c>
      <c r="T231" s="19">
        <f t="shared" si="22"/>
        <v>0.17339078531866065</v>
      </c>
      <c r="U231" s="19">
        <f t="shared" si="23"/>
        <v>-2.3914077974156029E-2</v>
      </c>
      <c r="V231" s="19">
        <f t="shared" si="24"/>
        <v>-1.1016954815408873E-2</v>
      </c>
    </row>
    <row r="232" spans="1:22" x14ac:dyDescent="0.25">
      <c r="A232" s="26">
        <f>Wellpath!E232</f>
        <v>0</v>
      </c>
      <c r="B232" s="22">
        <v>0</v>
      </c>
      <c r="C232" s="22">
        <f>-SIN(Wellpath!$L232) / GField</f>
        <v>0</v>
      </c>
      <c r="D232" s="22">
        <f>TAN(Dip) * SIN(Wellpath!$L232) * SIN(Wellpath!$O232) / GField</f>
        <v>0</v>
      </c>
      <c r="E232" s="20">
        <f>Model!$W$9*((drdp!B232+drdp!K232)*ABZ!$B232+(drdp!E232+drdp!N232)*ABZ!$C232+(drdp!H232+drdp!Q232)*ABZ!$D232)</f>
        <v>0</v>
      </c>
      <c r="F232" s="20">
        <f>Model!$W$9*((drdp!C232+drdp!L232)*ABZ!$B232+(drdp!F232+drdp!O232)*ABZ!$C232+(drdp!I232+drdp!R232)*ABZ!$D232)</f>
        <v>0</v>
      </c>
      <c r="G232" s="20">
        <f>Model!$W$9*((drdp!D232+drdp!M232)*ABZ!$B232+(drdp!G232+drdp!P232)*ABZ!$C232+(drdp!J232+drdp!S232)*ABZ!$D232)</f>
        <v>0</v>
      </c>
      <c r="H232" s="18">
        <f>Model!$W$9*((drdp!B232)*ABZ!$B232+(drdp!E232)*ABZ!$C232+(drdp!H232)*ABZ!$D232)</f>
        <v>0</v>
      </c>
      <c r="I232" s="18">
        <f>Model!$W$9*((drdp!C232)*ABZ!$B232+(drdp!F232)*ABZ!$C232+(drdp!I232)*ABZ!$D232)</f>
        <v>0</v>
      </c>
      <c r="J232" s="18">
        <f>Model!$W$9*((drdp!D232)*ABZ!$B232+(drdp!G232)*ABZ!$C232+(drdp!J232)*ABZ!$D232)</f>
        <v>0</v>
      </c>
      <c r="K232" s="21">
        <f>SUM(E$3:E231)+H232</f>
        <v>0.613492196799451</v>
      </c>
      <c r="L232" s="21">
        <f>SUM(F$3:F231)+I232</f>
        <v>0.28262916174521718</v>
      </c>
      <c r="M232" s="21">
        <f>SUM(G$3:G231)+J232</f>
        <v>-3.8980247994863215E-2</v>
      </c>
      <c r="N232" s="21"/>
      <c r="O232" s="21"/>
      <c r="P232" s="21"/>
      <c r="Q232" s="19">
        <f t="shared" si="19"/>
        <v>0.37637267553381631</v>
      </c>
      <c r="R232" s="19">
        <f t="shared" si="20"/>
        <v>7.9879243068804132E-2</v>
      </c>
      <c r="S232" s="19">
        <f t="shared" si="21"/>
        <v>1.5194597337410377E-3</v>
      </c>
      <c r="T232" s="19">
        <f t="shared" si="22"/>
        <v>0.17339078531866065</v>
      </c>
      <c r="U232" s="19">
        <f t="shared" si="23"/>
        <v>-2.3914077974156029E-2</v>
      </c>
      <c r="V232" s="19">
        <f t="shared" si="24"/>
        <v>-1.1016954815408873E-2</v>
      </c>
    </row>
    <row r="233" spans="1:22" x14ac:dyDescent="0.25">
      <c r="A233" s="26">
        <f>Wellpath!E233</f>
        <v>0</v>
      </c>
      <c r="B233" s="22">
        <v>0</v>
      </c>
      <c r="C233" s="22">
        <f>-SIN(Wellpath!$L233) / GField</f>
        <v>0</v>
      </c>
      <c r="D233" s="22">
        <f>TAN(Dip) * SIN(Wellpath!$L233) * SIN(Wellpath!$O233) / GField</f>
        <v>0</v>
      </c>
      <c r="E233" s="20">
        <f>Model!$W$9*((drdp!B233+drdp!K233)*ABZ!$B233+(drdp!E233+drdp!N233)*ABZ!$C233+(drdp!H233+drdp!Q233)*ABZ!$D233)</f>
        <v>0</v>
      </c>
      <c r="F233" s="20">
        <f>Model!$W$9*((drdp!C233+drdp!L233)*ABZ!$B233+(drdp!F233+drdp!O233)*ABZ!$C233+(drdp!I233+drdp!R233)*ABZ!$D233)</f>
        <v>0</v>
      </c>
      <c r="G233" s="20">
        <f>Model!$W$9*((drdp!D233+drdp!M233)*ABZ!$B233+(drdp!G233+drdp!P233)*ABZ!$C233+(drdp!J233+drdp!S233)*ABZ!$D233)</f>
        <v>0</v>
      </c>
      <c r="H233" s="18">
        <f>Model!$W$9*((drdp!B233)*ABZ!$B233+(drdp!E233)*ABZ!$C233+(drdp!H233)*ABZ!$D233)</f>
        <v>0</v>
      </c>
      <c r="I233" s="18">
        <f>Model!$W$9*((drdp!C233)*ABZ!$B233+(drdp!F233)*ABZ!$C233+(drdp!I233)*ABZ!$D233)</f>
        <v>0</v>
      </c>
      <c r="J233" s="18">
        <f>Model!$W$9*((drdp!D233)*ABZ!$B233+(drdp!G233)*ABZ!$C233+(drdp!J233)*ABZ!$D233)</f>
        <v>0</v>
      </c>
      <c r="K233" s="21">
        <f>SUM(E$3:E232)+H233</f>
        <v>0.613492196799451</v>
      </c>
      <c r="L233" s="21">
        <f>SUM(F$3:F232)+I233</f>
        <v>0.28262916174521718</v>
      </c>
      <c r="M233" s="21">
        <f>SUM(G$3:G232)+J233</f>
        <v>-3.8980247994863215E-2</v>
      </c>
      <c r="N233" s="21"/>
      <c r="O233" s="21"/>
      <c r="P233" s="21"/>
      <c r="Q233" s="19">
        <f t="shared" si="19"/>
        <v>0.37637267553381631</v>
      </c>
      <c r="R233" s="19">
        <f t="shared" si="20"/>
        <v>7.9879243068804132E-2</v>
      </c>
      <c r="S233" s="19">
        <f t="shared" si="21"/>
        <v>1.5194597337410377E-3</v>
      </c>
      <c r="T233" s="19">
        <f t="shared" si="22"/>
        <v>0.17339078531866065</v>
      </c>
      <c r="U233" s="19">
        <f t="shared" si="23"/>
        <v>-2.3914077974156029E-2</v>
      </c>
      <c r="V233" s="19">
        <f t="shared" si="24"/>
        <v>-1.1016954815408873E-2</v>
      </c>
    </row>
    <row r="234" spans="1:22" x14ac:dyDescent="0.25">
      <c r="A234" s="26">
        <f>Wellpath!E234</f>
        <v>0</v>
      </c>
      <c r="B234" s="22">
        <v>0</v>
      </c>
      <c r="C234" s="22">
        <f>-SIN(Wellpath!$L234) / GField</f>
        <v>0</v>
      </c>
      <c r="D234" s="22">
        <f>TAN(Dip) * SIN(Wellpath!$L234) * SIN(Wellpath!$O234) / GField</f>
        <v>0</v>
      </c>
      <c r="E234" s="20">
        <f>Model!$W$9*((drdp!B234+drdp!K234)*ABZ!$B234+(drdp!E234+drdp!N234)*ABZ!$C234+(drdp!H234+drdp!Q234)*ABZ!$D234)</f>
        <v>0</v>
      </c>
      <c r="F234" s="20">
        <f>Model!$W$9*((drdp!C234+drdp!L234)*ABZ!$B234+(drdp!F234+drdp!O234)*ABZ!$C234+(drdp!I234+drdp!R234)*ABZ!$D234)</f>
        <v>0</v>
      </c>
      <c r="G234" s="20">
        <f>Model!$W$9*((drdp!D234+drdp!M234)*ABZ!$B234+(drdp!G234+drdp!P234)*ABZ!$C234+(drdp!J234+drdp!S234)*ABZ!$D234)</f>
        <v>0</v>
      </c>
      <c r="H234" s="18">
        <f>Model!$W$9*((drdp!B234)*ABZ!$B234+(drdp!E234)*ABZ!$C234+(drdp!H234)*ABZ!$D234)</f>
        <v>0</v>
      </c>
      <c r="I234" s="18">
        <f>Model!$W$9*((drdp!C234)*ABZ!$B234+(drdp!F234)*ABZ!$C234+(drdp!I234)*ABZ!$D234)</f>
        <v>0</v>
      </c>
      <c r="J234" s="18">
        <f>Model!$W$9*((drdp!D234)*ABZ!$B234+(drdp!G234)*ABZ!$C234+(drdp!J234)*ABZ!$D234)</f>
        <v>0</v>
      </c>
      <c r="K234" s="21">
        <f>SUM(E$3:E233)+H234</f>
        <v>0.613492196799451</v>
      </c>
      <c r="L234" s="21">
        <f>SUM(F$3:F233)+I234</f>
        <v>0.28262916174521718</v>
      </c>
      <c r="M234" s="21">
        <f>SUM(G$3:G233)+J234</f>
        <v>-3.8980247994863215E-2</v>
      </c>
      <c r="N234" s="21"/>
      <c r="O234" s="21"/>
      <c r="P234" s="21"/>
      <c r="Q234" s="19">
        <f t="shared" si="19"/>
        <v>0.37637267553381631</v>
      </c>
      <c r="R234" s="19">
        <f t="shared" si="20"/>
        <v>7.9879243068804132E-2</v>
      </c>
      <c r="S234" s="19">
        <f t="shared" si="21"/>
        <v>1.5194597337410377E-3</v>
      </c>
      <c r="T234" s="19">
        <f t="shared" si="22"/>
        <v>0.17339078531866065</v>
      </c>
      <c r="U234" s="19">
        <f t="shared" si="23"/>
        <v>-2.3914077974156029E-2</v>
      </c>
      <c r="V234" s="19">
        <f t="shared" si="24"/>
        <v>-1.1016954815408873E-2</v>
      </c>
    </row>
    <row r="235" spans="1:22" x14ac:dyDescent="0.25">
      <c r="A235" s="26">
        <f>Wellpath!E235</f>
        <v>0</v>
      </c>
      <c r="B235" s="22">
        <v>0</v>
      </c>
      <c r="C235" s="22">
        <f>-SIN(Wellpath!$L235) / GField</f>
        <v>0</v>
      </c>
      <c r="D235" s="22">
        <f>TAN(Dip) * SIN(Wellpath!$L235) * SIN(Wellpath!$O235) / GField</f>
        <v>0</v>
      </c>
      <c r="E235" s="20">
        <f>Model!$W$9*((drdp!B235+drdp!K235)*ABZ!$B235+(drdp!E235+drdp!N235)*ABZ!$C235+(drdp!H235+drdp!Q235)*ABZ!$D235)</f>
        <v>0</v>
      </c>
      <c r="F235" s="20">
        <f>Model!$W$9*((drdp!C235+drdp!L235)*ABZ!$B235+(drdp!F235+drdp!O235)*ABZ!$C235+(drdp!I235+drdp!R235)*ABZ!$D235)</f>
        <v>0</v>
      </c>
      <c r="G235" s="20">
        <f>Model!$W$9*((drdp!D235+drdp!M235)*ABZ!$B235+(drdp!G235+drdp!P235)*ABZ!$C235+(drdp!J235+drdp!S235)*ABZ!$D235)</f>
        <v>0</v>
      </c>
      <c r="H235" s="18">
        <f>Model!$W$9*((drdp!B235)*ABZ!$B235+(drdp!E235)*ABZ!$C235+(drdp!H235)*ABZ!$D235)</f>
        <v>0</v>
      </c>
      <c r="I235" s="18">
        <f>Model!$W$9*((drdp!C235)*ABZ!$B235+(drdp!F235)*ABZ!$C235+(drdp!I235)*ABZ!$D235)</f>
        <v>0</v>
      </c>
      <c r="J235" s="18">
        <f>Model!$W$9*((drdp!D235)*ABZ!$B235+(drdp!G235)*ABZ!$C235+(drdp!J235)*ABZ!$D235)</f>
        <v>0</v>
      </c>
      <c r="K235" s="21">
        <f>SUM(E$3:E234)+H235</f>
        <v>0.613492196799451</v>
      </c>
      <c r="L235" s="21">
        <f>SUM(F$3:F234)+I235</f>
        <v>0.28262916174521718</v>
      </c>
      <c r="M235" s="21">
        <f>SUM(G$3:G234)+J235</f>
        <v>-3.8980247994863215E-2</v>
      </c>
      <c r="N235" s="21"/>
      <c r="O235" s="21"/>
      <c r="P235" s="21"/>
      <c r="Q235" s="19">
        <f t="shared" si="19"/>
        <v>0.37637267553381631</v>
      </c>
      <c r="R235" s="19">
        <f t="shared" si="20"/>
        <v>7.9879243068804132E-2</v>
      </c>
      <c r="S235" s="19">
        <f t="shared" si="21"/>
        <v>1.5194597337410377E-3</v>
      </c>
      <c r="T235" s="19">
        <f t="shared" si="22"/>
        <v>0.17339078531866065</v>
      </c>
      <c r="U235" s="19">
        <f t="shared" si="23"/>
        <v>-2.3914077974156029E-2</v>
      </c>
      <c r="V235" s="19">
        <f t="shared" si="24"/>
        <v>-1.1016954815408873E-2</v>
      </c>
    </row>
    <row r="236" spans="1:22" x14ac:dyDescent="0.25">
      <c r="A236" s="26">
        <f>Wellpath!E236</f>
        <v>0</v>
      </c>
      <c r="B236" s="22">
        <v>0</v>
      </c>
      <c r="C236" s="22">
        <f>-SIN(Wellpath!$L236) / GField</f>
        <v>0</v>
      </c>
      <c r="D236" s="22">
        <f>TAN(Dip) * SIN(Wellpath!$L236) * SIN(Wellpath!$O236) / GField</f>
        <v>0</v>
      </c>
      <c r="E236" s="20">
        <f>Model!$W$9*((drdp!B236+drdp!K236)*ABZ!$B236+(drdp!E236+drdp!N236)*ABZ!$C236+(drdp!H236+drdp!Q236)*ABZ!$D236)</f>
        <v>0</v>
      </c>
      <c r="F236" s="20">
        <f>Model!$W$9*((drdp!C236+drdp!L236)*ABZ!$B236+(drdp!F236+drdp!O236)*ABZ!$C236+(drdp!I236+drdp!R236)*ABZ!$D236)</f>
        <v>0</v>
      </c>
      <c r="G236" s="20">
        <f>Model!$W$9*((drdp!D236+drdp!M236)*ABZ!$B236+(drdp!G236+drdp!P236)*ABZ!$C236+(drdp!J236+drdp!S236)*ABZ!$D236)</f>
        <v>0</v>
      </c>
      <c r="H236" s="18">
        <f>Model!$W$9*((drdp!B236)*ABZ!$B236+(drdp!E236)*ABZ!$C236+(drdp!H236)*ABZ!$D236)</f>
        <v>0</v>
      </c>
      <c r="I236" s="18">
        <f>Model!$W$9*((drdp!C236)*ABZ!$B236+(drdp!F236)*ABZ!$C236+(drdp!I236)*ABZ!$D236)</f>
        <v>0</v>
      </c>
      <c r="J236" s="18">
        <f>Model!$W$9*((drdp!D236)*ABZ!$B236+(drdp!G236)*ABZ!$C236+(drdp!J236)*ABZ!$D236)</f>
        <v>0</v>
      </c>
      <c r="K236" s="21">
        <f>SUM(E$3:E235)+H236</f>
        <v>0.613492196799451</v>
      </c>
      <c r="L236" s="21">
        <f>SUM(F$3:F235)+I236</f>
        <v>0.28262916174521718</v>
      </c>
      <c r="M236" s="21">
        <f>SUM(G$3:G235)+J236</f>
        <v>-3.8980247994863215E-2</v>
      </c>
      <c r="N236" s="21"/>
      <c r="O236" s="21"/>
      <c r="P236" s="21"/>
      <c r="Q236" s="19">
        <f t="shared" si="19"/>
        <v>0.37637267553381631</v>
      </c>
      <c r="R236" s="19">
        <f t="shared" si="20"/>
        <v>7.9879243068804132E-2</v>
      </c>
      <c r="S236" s="19">
        <f t="shared" si="21"/>
        <v>1.5194597337410377E-3</v>
      </c>
      <c r="T236" s="19">
        <f t="shared" si="22"/>
        <v>0.17339078531866065</v>
      </c>
      <c r="U236" s="19">
        <f t="shared" si="23"/>
        <v>-2.3914077974156029E-2</v>
      </c>
      <c r="V236" s="19">
        <f t="shared" si="24"/>
        <v>-1.1016954815408873E-2</v>
      </c>
    </row>
    <row r="237" spans="1:22" x14ac:dyDescent="0.25">
      <c r="A237" s="26">
        <f>Wellpath!E237</f>
        <v>0</v>
      </c>
      <c r="B237" s="22">
        <v>0</v>
      </c>
      <c r="C237" s="22">
        <f>-SIN(Wellpath!$L237) / GField</f>
        <v>0</v>
      </c>
      <c r="D237" s="22">
        <f>TAN(Dip) * SIN(Wellpath!$L237) * SIN(Wellpath!$O237) / GField</f>
        <v>0</v>
      </c>
      <c r="E237" s="20">
        <f>Model!$W$9*((drdp!B237+drdp!K237)*ABZ!$B237+(drdp!E237+drdp!N237)*ABZ!$C237+(drdp!H237+drdp!Q237)*ABZ!$D237)</f>
        <v>0</v>
      </c>
      <c r="F237" s="20">
        <f>Model!$W$9*((drdp!C237+drdp!L237)*ABZ!$B237+(drdp!F237+drdp!O237)*ABZ!$C237+(drdp!I237+drdp!R237)*ABZ!$D237)</f>
        <v>0</v>
      </c>
      <c r="G237" s="20">
        <f>Model!$W$9*((drdp!D237+drdp!M237)*ABZ!$B237+(drdp!G237+drdp!P237)*ABZ!$C237+(drdp!J237+drdp!S237)*ABZ!$D237)</f>
        <v>0</v>
      </c>
      <c r="H237" s="18">
        <f>Model!$W$9*((drdp!B237)*ABZ!$B237+(drdp!E237)*ABZ!$C237+(drdp!H237)*ABZ!$D237)</f>
        <v>0</v>
      </c>
      <c r="I237" s="18">
        <f>Model!$W$9*((drdp!C237)*ABZ!$B237+(drdp!F237)*ABZ!$C237+(drdp!I237)*ABZ!$D237)</f>
        <v>0</v>
      </c>
      <c r="J237" s="18">
        <f>Model!$W$9*((drdp!D237)*ABZ!$B237+(drdp!G237)*ABZ!$C237+(drdp!J237)*ABZ!$D237)</f>
        <v>0</v>
      </c>
      <c r="K237" s="21">
        <f>SUM(E$3:E236)+H237</f>
        <v>0.613492196799451</v>
      </c>
      <c r="L237" s="21">
        <f>SUM(F$3:F236)+I237</f>
        <v>0.28262916174521718</v>
      </c>
      <c r="M237" s="21">
        <f>SUM(G$3:G236)+J237</f>
        <v>-3.8980247994863215E-2</v>
      </c>
      <c r="N237" s="21"/>
      <c r="O237" s="21"/>
      <c r="P237" s="21"/>
      <c r="Q237" s="19">
        <f t="shared" si="19"/>
        <v>0.37637267553381631</v>
      </c>
      <c r="R237" s="19">
        <f t="shared" si="20"/>
        <v>7.9879243068804132E-2</v>
      </c>
      <c r="S237" s="19">
        <f t="shared" si="21"/>
        <v>1.5194597337410377E-3</v>
      </c>
      <c r="T237" s="19">
        <f t="shared" si="22"/>
        <v>0.17339078531866065</v>
      </c>
      <c r="U237" s="19">
        <f t="shared" si="23"/>
        <v>-2.3914077974156029E-2</v>
      </c>
      <c r="V237" s="19">
        <f t="shared" si="24"/>
        <v>-1.1016954815408873E-2</v>
      </c>
    </row>
    <row r="238" spans="1:22" x14ac:dyDescent="0.25">
      <c r="A238" s="26">
        <f>Wellpath!E238</f>
        <v>0</v>
      </c>
      <c r="B238" s="22">
        <v>0</v>
      </c>
      <c r="C238" s="22">
        <f>-SIN(Wellpath!$L238) / GField</f>
        <v>0</v>
      </c>
      <c r="D238" s="22">
        <f>TAN(Dip) * SIN(Wellpath!$L238) * SIN(Wellpath!$O238) / GField</f>
        <v>0</v>
      </c>
      <c r="E238" s="20">
        <f>Model!$W$9*((drdp!B238+drdp!K238)*ABZ!$B238+(drdp!E238+drdp!N238)*ABZ!$C238+(drdp!H238+drdp!Q238)*ABZ!$D238)</f>
        <v>0</v>
      </c>
      <c r="F238" s="20">
        <f>Model!$W$9*((drdp!C238+drdp!L238)*ABZ!$B238+(drdp!F238+drdp!O238)*ABZ!$C238+(drdp!I238+drdp!R238)*ABZ!$D238)</f>
        <v>0</v>
      </c>
      <c r="G238" s="20">
        <f>Model!$W$9*((drdp!D238+drdp!M238)*ABZ!$B238+(drdp!G238+drdp!P238)*ABZ!$C238+(drdp!J238+drdp!S238)*ABZ!$D238)</f>
        <v>0</v>
      </c>
      <c r="H238" s="18">
        <f>Model!$W$9*((drdp!B238)*ABZ!$B238+(drdp!E238)*ABZ!$C238+(drdp!H238)*ABZ!$D238)</f>
        <v>0</v>
      </c>
      <c r="I238" s="18">
        <f>Model!$W$9*((drdp!C238)*ABZ!$B238+(drdp!F238)*ABZ!$C238+(drdp!I238)*ABZ!$D238)</f>
        <v>0</v>
      </c>
      <c r="J238" s="18">
        <f>Model!$W$9*((drdp!D238)*ABZ!$B238+(drdp!G238)*ABZ!$C238+(drdp!J238)*ABZ!$D238)</f>
        <v>0</v>
      </c>
      <c r="K238" s="21">
        <f>SUM(E$3:E237)+H238</f>
        <v>0.613492196799451</v>
      </c>
      <c r="L238" s="21">
        <f>SUM(F$3:F237)+I238</f>
        <v>0.28262916174521718</v>
      </c>
      <c r="M238" s="21">
        <f>SUM(G$3:G237)+J238</f>
        <v>-3.8980247994863215E-2</v>
      </c>
      <c r="N238" s="21"/>
      <c r="O238" s="21"/>
      <c r="P238" s="21"/>
      <c r="Q238" s="19">
        <f t="shared" si="19"/>
        <v>0.37637267553381631</v>
      </c>
      <c r="R238" s="19">
        <f t="shared" si="20"/>
        <v>7.9879243068804132E-2</v>
      </c>
      <c r="S238" s="19">
        <f t="shared" si="21"/>
        <v>1.5194597337410377E-3</v>
      </c>
      <c r="T238" s="19">
        <f t="shared" si="22"/>
        <v>0.17339078531866065</v>
      </c>
      <c r="U238" s="19">
        <f t="shared" si="23"/>
        <v>-2.3914077974156029E-2</v>
      </c>
      <c r="V238" s="19">
        <f t="shared" si="24"/>
        <v>-1.1016954815408873E-2</v>
      </c>
    </row>
    <row r="239" spans="1:22" x14ac:dyDescent="0.25">
      <c r="A239" s="26">
        <f>Wellpath!E239</f>
        <v>0</v>
      </c>
      <c r="B239" s="22">
        <v>0</v>
      </c>
      <c r="C239" s="22">
        <f>-SIN(Wellpath!$L239) / GField</f>
        <v>0</v>
      </c>
      <c r="D239" s="22">
        <f>TAN(Dip) * SIN(Wellpath!$L239) * SIN(Wellpath!$O239) / GField</f>
        <v>0</v>
      </c>
      <c r="E239" s="20">
        <f>Model!$W$9*((drdp!B239+drdp!K239)*ABZ!$B239+(drdp!E239+drdp!N239)*ABZ!$C239+(drdp!H239+drdp!Q239)*ABZ!$D239)</f>
        <v>0</v>
      </c>
      <c r="F239" s="20">
        <f>Model!$W$9*((drdp!C239+drdp!L239)*ABZ!$B239+(drdp!F239+drdp!O239)*ABZ!$C239+(drdp!I239+drdp!R239)*ABZ!$D239)</f>
        <v>0</v>
      </c>
      <c r="G239" s="20">
        <f>Model!$W$9*((drdp!D239+drdp!M239)*ABZ!$B239+(drdp!G239+drdp!P239)*ABZ!$C239+(drdp!J239+drdp!S239)*ABZ!$D239)</f>
        <v>0</v>
      </c>
      <c r="H239" s="18">
        <f>Model!$W$9*((drdp!B239)*ABZ!$B239+(drdp!E239)*ABZ!$C239+(drdp!H239)*ABZ!$D239)</f>
        <v>0</v>
      </c>
      <c r="I239" s="18">
        <f>Model!$W$9*((drdp!C239)*ABZ!$B239+(drdp!F239)*ABZ!$C239+(drdp!I239)*ABZ!$D239)</f>
        <v>0</v>
      </c>
      <c r="J239" s="18">
        <f>Model!$W$9*((drdp!D239)*ABZ!$B239+(drdp!G239)*ABZ!$C239+(drdp!J239)*ABZ!$D239)</f>
        <v>0</v>
      </c>
      <c r="K239" s="21">
        <f>SUM(E$3:E238)+H239</f>
        <v>0.613492196799451</v>
      </c>
      <c r="L239" s="21">
        <f>SUM(F$3:F238)+I239</f>
        <v>0.28262916174521718</v>
      </c>
      <c r="M239" s="21">
        <f>SUM(G$3:G238)+J239</f>
        <v>-3.8980247994863215E-2</v>
      </c>
      <c r="N239" s="21"/>
      <c r="O239" s="21"/>
      <c r="P239" s="21"/>
      <c r="Q239" s="19">
        <f t="shared" si="19"/>
        <v>0.37637267553381631</v>
      </c>
      <c r="R239" s="19">
        <f t="shared" si="20"/>
        <v>7.9879243068804132E-2</v>
      </c>
      <c r="S239" s="19">
        <f t="shared" si="21"/>
        <v>1.5194597337410377E-3</v>
      </c>
      <c r="T239" s="19">
        <f t="shared" si="22"/>
        <v>0.17339078531866065</v>
      </c>
      <c r="U239" s="19">
        <f t="shared" si="23"/>
        <v>-2.3914077974156029E-2</v>
      </c>
      <c r="V239" s="19">
        <f t="shared" si="24"/>
        <v>-1.1016954815408873E-2</v>
      </c>
    </row>
    <row r="240" spans="1:22" x14ac:dyDescent="0.25">
      <c r="A240" s="26">
        <f>Wellpath!E240</f>
        <v>0</v>
      </c>
      <c r="B240" s="22">
        <v>0</v>
      </c>
      <c r="C240" s="22">
        <f>-SIN(Wellpath!$L240) / GField</f>
        <v>0</v>
      </c>
      <c r="D240" s="22">
        <f>TAN(Dip) * SIN(Wellpath!$L240) * SIN(Wellpath!$O240) / GField</f>
        <v>0</v>
      </c>
      <c r="E240" s="20">
        <f>Model!$W$9*((drdp!B240+drdp!K240)*ABZ!$B240+(drdp!E240+drdp!N240)*ABZ!$C240+(drdp!H240+drdp!Q240)*ABZ!$D240)</f>
        <v>0</v>
      </c>
      <c r="F240" s="20">
        <f>Model!$W$9*((drdp!C240+drdp!L240)*ABZ!$B240+(drdp!F240+drdp!O240)*ABZ!$C240+(drdp!I240+drdp!R240)*ABZ!$D240)</f>
        <v>0</v>
      </c>
      <c r="G240" s="20">
        <f>Model!$W$9*((drdp!D240+drdp!M240)*ABZ!$B240+(drdp!G240+drdp!P240)*ABZ!$C240+(drdp!J240+drdp!S240)*ABZ!$D240)</f>
        <v>0</v>
      </c>
      <c r="H240" s="18">
        <f>Model!$W$9*((drdp!B240)*ABZ!$B240+(drdp!E240)*ABZ!$C240+(drdp!H240)*ABZ!$D240)</f>
        <v>0</v>
      </c>
      <c r="I240" s="18">
        <f>Model!$W$9*((drdp!C240)*ABZ!$B240+(drdp!F240)*ABZ!$C240+(drdp!I240)*ABZ!$D240)</f>
        <v>0</v>
      </c>
      <c r="J240" s="18">
        <f>Model!$W$9*((drdp!D240)*ABZ!$B240+(drdp!G240)*ABZ!$C240+(drdp!J240)*ABZ!$D240)</f>
        <v>0</v>
      </c>
      <c r="K240" s="21">
        <f>SUM(E$3:E239)+H240</f>
        <v>0.613492196799451</v>
      </c>
      <c r="L240" s="21">
        <f>SUM(F$3:F239)+I240</f>
        <v>0.28262916174521718</v>
      </c>
      <c r="M240" s="21">
        <f>SUM(G$3:G239)+J240</f>
        <v>-3.8980247994863215E-2</v>
      </c>
      <c r="N240" s="21"/>
      <c r="O240" s="21"/>
      <c r="P240" s="21"/>
      <c r="Q240" s="19">
        <f t="shared" si="19"/>
        <v>0.37637267553381631</v>
      </c>
      <c r="R240" s="19">
        <f t="shared" si="20"/>
        <v>7.9879243068804132E-2</v>
      </c>
      <c r="S240" s="19">
        <f t="shared" si="21"/>
        <v>1.5194597337410377E-3</v>
      </c>
      <c r="T240" s="19">
        <f t="shared" si="22"/>
        <v>0.17339078531866065</v>
      </c>
      <c r="U240" s="19">
        <f t="shared" si="23"/>
        <v>-2.3914077974156029E-2</v>
      </c>
      <c r="V240" s="19">
        <f t="shared" si="24"/>
        <v>-1.1016954815408873E-2</v>
      </c>
    </row>
    <row r="241" spans="1:22" x14ac:dyDescent="0.25">
      <c r="A241" s="26">
        <f>Wellpath!E241</f>
        <v>0</v>
      </c>
      <c r="B241" s="22">
        <v>0</v>
      </c>
      <c r="C241" s="22">
        <f>-SIN(Wellpath!$L241) / GField</f>
        <v>0</v>
      </c>
      <c r="D241" s="22">
        <f>TAN(Dip) * SIN(Wellpath!$L241) * SIN(Wellpath!$O241) / GField</f>
        <v>0</v>
      </c>
      <c r="E241" s="20">
        <f>Model!$W$9*((drdp!B241+drdp!K241)*ABZ!$B241+(drdp!E241+drdp!N241)*ABZ!$C241+(drdp!H241+drdp!Q241)*ABZ!$D241)</f>
        <v>0</v>
      </c>
      <c r="F241" s="20">
        <f>Model!$W$9*((drdp!C241+drdp!L241)*ABZ!$B241+(drdp!F241+drdp!O241)*ABZ!$C241+(drdp!I241+drdp!R241)*ABZ!$D241)</f>
        <v>0</v>
      </c>
      <c r="G241" s="20">
        <f>Model!$W$9*((drdp!D241+drdp!M241)*ABZ!$B241+(drdp!G241+drdp!P241)*ABZ!$C241+(drdp!J241+drdp!S241)*ABZ!$D241)</f>
        <v>0</v>
      </c>
      <c r="H241" s="18">
        <f>Model!$W$9*((drdp!B241)*ABZ!$B241+(drdp!E241)*ABZ!$C241+(drdp!H241)*ABZ!$D241)</f>
        <v>0</v>
      </c>
      <c r="I241" s="18">
        <f>Model!$W$9*((drdp!C241)*ABZ!$B241+(drdp!F241)*ABZ!$C241+(drdp!I241)*ABZ!$D241)</f>
        <v>0</v>
      </c>
      <c r="J241" s="18">
        <f>Model!$W$9*((drdp!D241)*ABZ!$B241+(drdp!G241)*ABZ!$C241+(drdp!J241)*ABZ!$D241)</f>
        <v>0</v>
      </c>
      <c r="K241" s="21">
        <f>SUM(E$3:E240)+H241</f>
        <v>0.613492196799451</v>
      </c>
      <c r="L241" s="21">
        <f>SUM(F$3:F240)+I241</f>
        <v>0.28262916174521718</v>
      </c>
      <c r="M241" s="21">
        <f>SUM(G$3:G240)+J241</f>
        <v>-3.8980247994863215E-2</v>
      </c>
      <c r="N241" s="21"/>
      <c r="O241" s="21"/>
      <c r="P241" s="21"/>
      <c r="Q241" s="19">
        <f t="shared" si="19"/>
        <v>0.37637267553381631</v>
      </c>
      <c r="R241" s="19">
        <f t="shared" si="20"/>
        <v>7.9879243068804132E-2</v>
      </c>
      <c r="S241" s="19">
        <f t="shared" si="21"/>
        <v>1.5194597337410377E-3</v>
      </c>
      <c r="T241" s="19">
        <f t="shared" si="22"/>
        <v>0.17339078531866065</v>
      </c>
      <c r="U241" s="19">
        <f t="shared" si="23"/>
        <v>-2.3914077974156029E-2</v>
      </c>
      <c r="V241" s="19">
        <f t="shared" si="24"/>
        <v>-1.1016954815408873E-2</v>
      </c>
    </row>
    <row r="242" spans="1:22" x14ac:dyDescent="0.25">
      <c r="A242" s="26">
        <f>Wellpath!E242</f>
        <v>0</v>
      </c>
      <c r="B242" s="22">
        <v>0</v>
      </c>
      <c r="C242" s="22">
        <f>-SIN(Wellpath!$L242) / GField</f>
        <v>0</v>
      </c>
      <c r="D242" s="22">
        <f>TAN(Dip) * SIN(Wellpath!$L242) * SIN(Wellpath!$O242) / GField</f>
        <v>0</v>
      </c>
      <c r="E242" s="20">
        <f>Model!$W$9*((drdp!B242+drdp!K242)*ABZ!$B242+(drdp!E242+drdp!N242)*ABZ!$C242+(drdp!H242+drdp!Q242)*ABZ!$D242)</f>
        <v>0</v>
      </c>
      <c r="F242" s="20">
        <f>Model!$W$9*((drdp!C242+drdp!L242)*ABZ!$B242+(drdp!F242+drdp!O242)*ABZ!$C242+(drdp!I242+drdp!R242)*ABZ!$D242)</f>
        <v>0</v>
      </c>
      <c r="G242" s="20">
        <f>Model!$W$9*((drdp!D242+drdp!M242)*ABZ!$B242+(drdp!G242+drdp!P242)*ABZ!$C242+(drdp!J242+drdp!S242)*ABZ!$D242)</f>
        <v>0</v>
      </c>
      <c r="H242" s="18">
        <f>Model!$W$9*((drdp!B242)*ABZ!$B242+(drdp!E242)*ABZ!$C242+(drdp!H242)*ABZ!$D242)</f>
        <v>0</v>
      </c>
      <c r="I242" s="18">
        <f>Model!$W$9*((drdp!C242)*ABZ!$B242+(drdp!F242)*ABZ!$C242+(drdp!I242)*ABZ!$D242)</f>
        <v>0</v>
      </c>
      <c r="J242" s="18">
        <f>Model!$W$9*((drdp!D242)*ABZ!$B242+(drdp!G242)*ABZ!$C242+(drdp!J242)*ABZ!$D242)</f>
        <v>0</v>
      </c>
      <c r="K242" s="21">
        <f>SUM(E$3:E241)+H242</f>
        <v>0.613492196799451</v>
      </c>
      <c r="L242" s="21">
        <f>SUM(F$3:F241)+I242</f>
        <v>0.28262916174521718</v>
      </c>
      <c r="M242" s="21">
        <f>SUM(G$3:G241)+J242</f>
        <v>-3.8980247994863215E-2</v>
      </c>
      <c r="N242" s="21"/>
      <c r="O242" s="21"/>
      <c r="P242" s="21"/>
      <c r="Q242" s="19">
        <f t="shared" si="19"/>
        <v>0.37637267553381631</v>
      </c>
      <c r="R242" s="19">
        <f t="shared" si="20"/>
        <v>7.9879243068804132E-2</v>
      </c>
      <c r="S242" s="19">
        <f t="shared" si="21"/>
        <v>1.5194597337410377E-3</v>
      </c>
      <c r="T242" s="19">
        <f t="shared" si="22"/>
        <v>0.17339078531866065</v>
      </c>
      <c r="U242" s="19">
        <f t="shared" si="23"/>
        <v>-2.3914077974156029E-2</v>
      </c>
      <c r="V242" s="19">
        <f t="shared" si="24"/>
        <v>-1.1016954815408873E-2</v>
      </c>
    </row>
    <row r="243" spans="1:22" x14ac:dyDescent="0.25">
      <c r="A243" s="26">
        <f>Wellpath!E243</f>
        <v>0</v>
      </c>
      <c r="B243" s="22">
        <v>0</v>
      </c>
      <c r="C243" s="22">
        <f>-SIN(Wellpath!$L243) / GField</f>
        <v>0</v>
      </c>
      <c r="D243" s="22">
        <f>TAN(Dip) * SIN(Wellpath!$L243) * SIN(Wellpath!$O243) / GField</f>
        <v>0</v>
      </c>
      <c r="E243" s="20">
        <f>Model!$W$9*((drdp!B243+drdp!K243)*ABZ!$B243+(drdp!E243+drdp!N243)*ABZ!$C243+(drdp!H243+drdp!Q243)*ABZ!$D243)</f>
        <v>0</v>
      </c>
      <c r="F243" s="20">
        <f>Model!$W$9*((drdp!C243+drdp!L243)*ABZ!$B243+(drdp!F243+drdp!O243)*ABZ!$C243+(drdp!I243+drdp!R243)*ABZ!$D243)</f>
        <v>0</v>
      </c>
      <c r="G243" s="20">
        <f>Model!$W$9*((drdp!D243+drdp!M243)*ABZ!$B243+(drdp!G243+drdp!P243)*ABZ!$C243+(drdp!J243+drdp!S243)*ABZ!$D243)</f>
        <v>0</v>
      </c>
      <c r="H243" s="18">
        <f>Model!$W$9*((drdp!B243)*ABZ!$B243+(drdp!E243)*ABZ!$C243+(drdp!H243)*ABZ!$D243)</f>
        <v>0</v>
      </c>
      <c r="I243" s="18">
        <f>Model!$W$9*((drdp!C243)*ABZ!$B243+(drdp!F243)*ABZ!$C243+(drdp!I243)*ABZ!$D243)</f>
        <v>0</v>
      </c>
      <c r="J243" s="18">
        <f>Model!$W$9*((drdp!D243)*ABZ!$B243+(drdp!G243)*ABZ!$C243+(drdp!J243)*ABZ!$D243)</f>
        <v>0</v>
      </c>
      <c r="K243" s="21">
        <f>SUM(E$3:E242)+H243</f>
        <v>0.613492196799451</v>
      </c>
      <c r="L243" s="21">
        <f>SUM(F$3:F242)+I243</f>
        <v>0.28262916174521718</v>
      </c>
      <c r="M243" s="21">
        <f>SUM(G$3:G242)+J243</f>
        <v>-3.8980247994863215E-2</v>
      </c>
      <c r="N243" s="21"/>
      <c r="O243" s="21"/>
      <c r="P243" s="21"/>
      <c r="Q243" s="19">
        <f t="shared" si="19"/>
        <v>0.37637267553381631</v>
      </c>
      <c r="R243" s="19">
        <f t="shared" si="20"/>
        <v>7.9879243068804132E-2</v>
      </c>
      <c r="S243" s="19">
        <f t="shared" si="21"/>
        <v>1.5194597337410377E-3</v>
      </c>
      <c r="T243" s="19">
        <f t="shared" si="22"/>
        <v>0.17339078531866065</v>
      </c>
      <c r="U243" s="19">
        <f t="shared" si="23"/>
        <v>-2.3914077974156029E-2</v>
      </c>
      <c r="V243" s="19">
        <f t="shared" si="24"/>
        <v>-1.1016954815408873E-2</v>
      </c>
    </row>
    <row r="244" spans="1:22" x14ac:dyDescent="0.25">
      <c r="A244" s="26">
        <f>Wellpath!E244</f>
        <v>0</v>
      </c>
      <c r="B244" s="22">
        <v>0</v>
      </c>
      <c r="C244" s="22">
        <f>-SIN(Wellpath!$L244) / GField</f>
        <v>0</v>
      </c>
      <c r="D244" s="22">
        <f>TAN(Dip) * SIN(Wellpath!$L244) * SIN(Wellpath!$O244) / GField</f>
        <v>0</v>
      </c>
      <c r="E244" s="20">
        <f>Model!$W$9*((drdp!B244+drdp!K244)*ABZ!$B244+(drdp!E244+drdp!N244)*ABZ!$C244+(drdp!H244+drdp!Q244)*ABZ!$D244)</f>
        <v>0</v>
      </c>
      <c r="F244" s="20">
        <f>Model!$W$9*((drdp!C244+drdp!L244)*ABZ!$B244+(drdp!F244+drdp!O244)*ABZ!$C244+(drdp!I244+drdp!R244)*ABZ!$D244)</f>
        <v>0</v>
      </c>
      <c r="G244" s="20">
        <f>Model!$W$9*((drdp!D244+drdp!M244)*ABZ!$B244+(drdp!G244+drdp!P244)*ABZ!$C244+(drdp!J244+drdp!S244)*ABZ!$D244)</f>
        <v>0</v>
      </c>
      <c r="H244" s="18">
        <f>Model!$W$9*((drdp!B244)*ABZ!$B244+(drdp!E244)*ABZ!$C244+(drdp!H244)*ABZ!$D244)</f>
        <v>0</v>
      </c>
      <c r="I244" s="18">
        <f>Model!$W$9*((drdp!C244)*ABZ!$B244+(drdp!F244)*ABZ!$C244+(drdp!I244)*ABZ!$D244)</f>
        <v>0</v>
      </c>
      <c r="J244" s="18">
        <f>Model!$W$9*((drdp!D244)*ABZ!$B244+(drdp!G244)*ABZ!$C244+(drdp!J244)*ABZ!$D244)</f>
        <v>0</v>
      </c>
      <c r="K244" s="21">
        <f>SUM(E$3:E243)+H244</f>
        <v>0.613492196799451</v>
      </c>
      <c r="L244" s="21">
        <f>SUM(F$3:F243)+I244</f>
        <v>0.28262916174521718</v>
      </c>
      <c r="M244" s="21">
        <f>SUM(G$3:G243)+J244</f>
        <v>-3.8980247994863215E-2</v>
      </c>
      <c r="N244" s="21"/>
      <c r="O244" s="21"/>
      <c r="P244" s="21"/>
      <c r="Q244" s="19">
        <f t="shared" si="19"/>
        <v>0.37637267553381631</v>
      </c>
      <c r="R244" s="19">
        <f t="shared" si="20"/>
        <v>7.9879243068804132E-2</v>
      </c>
      <c r="S244" s="19">
        <f t="shared" si="21"/>
        <v>1.5194597337410377E-3</v>
      </c>
      <c r="T244" s="19">
        <f t="shared" si="22"/>
        <v>0.17339078531866065</v>
      </c>
      <c r="U244" s="19">
        <f t="shared" si="23"/>
        <v>-2.3914077974156029E-2</v>
      </c>
      <c r="V244" s="19">
        <f t="shared" si="24"/>
        <v>-1.1016954815408873E-2</v>
      </c>
    </row>
    <row r="245" spans="1:22" x14ac:dyDescent="0.25">
      <c r="A245" s="26">
        <f>Wellpath!E245</f>
        <v>0</v>
      </c>
      <c r="B245" s="22">
        <v>0</v>
      </c>
      <c r="C245" s="22">
        <f>-SIN(Wellpath!$L245) / GField</f>
        <v>0</v>
      </c>
      <c r="D245" s="22">
        <f>TAN(Dip) * SIN(Wellpath!$L245) * SIN(Wellpath!$O245) / GField</f>
        <v>0</v>
      </c>
      <c r="E245" s="20">
        <f>Model!$W$9*((drdp!B245+drdp!K245)*ABZ!$B245+(drdp!E245+drdp!N245)*ABZ!$C245+(drdp!H245+drdp!Q245)*ABZ!$D245)</f>
        <v>0</v>
      </c>
      <c r="F245" s="20">
        <f>Model!$W$9*((drdp!C245+drdp!L245)*ABZ!$B245+(drdp!F245+drdp!O245)*ABZ!$C245+(drdp!I245+drdp!R245)*ABZ!$D245)</f>
        <v>0</v>
      </c>
      <c r="G245" s="20">
        <f>Model!$W$9*((drdp!D245+drdp!M245)*ABZ!$B245+(drdp!G245+drdp!P245)*ABZ!$C245+(drdp!J245+drdp!S245)*ABZ!$D245)</f>
        <v>0</v>
      </c>
      <c r="H245" s="18">
        <f>Model!$W$9*((drdp!B245)*ABZ!$B245+(drdp!E245)*ABZ!$C245+(drdp!H245)*ABZ!$D245)</f>
        <v>0</v>
      </c>
      <c r="I245" s="18">
        <f>Model!$W$9*((drdp!C245)*ABZ!$B245+(drdp!F245)*ABZ!$C245+(drdp!I245)*ABZ!$D245)</f>
        <v>0</v>
      </c>
      <c r="J245" s="18">
        <f>Model!$W$9*((drdp!D245)*ABZ!$B245+(drdp!G245)*ABZ!$C245+(drdp!J245)*ABZ!$D245)</f>
        <v>0</v>
      </c>
      <c r="K245" s="21">
        <f>SUM(E$3:E244)+H245</f>
        <v>0.613492196799451</v>
      </c>
      <c r="L245" s="21">
        <f>SUM(F$3:F244)+I245</f>
        <v>0.28262916174521718</v>
      </c>
      <c r="M245" s="21">
        <f>SUM(G$3:G244)+J245</f>
        <v>-3.8980247994863215E-2</v>
      </c>
      <c r="N245" s="21"/>
      <c r="O245" s="21"/>
      <c r="P245" s="21"/>
      <c r="Q245" s="19">
        <f t="shared" si="19"/>
        <v>0.37637267553381631</v>
      </c>
      <c r="R245" s="19">
        <f t="shared" si="20"/>
        <v>7.9879243068804132E-2</v>
      </c>
      <c r="S245" s="19">
        <f t="shared" si="21"/>
        <v>1.5194597337410377E-3</v>
      </c>
      <c r="T245" s="19">
        <f t="shared" si="22"/>
        <v>0.17339078531866065</v>
      </c>
      <c r="U245" s="19">
        <f t="shared" si="23"/>
        <v>-2.3914077974156029E-2</v>
      </c>
      <c r="V245" s="19">
        <f t="shared" si="24"/>
        <v>-1.1016954815408873E-2</v>
      </c>
    </row>
    <row r="246" spans="1:22" x14ac:dyDescent="0.25">
      <c r="A246" s="26">
        <f>Wellpath!E246</f>
        <v>0</v>
      </c>
      <c r="B246" s="22">
        <v>0</v>
      </c>
      <c r="C246" s="22">
        <f>-SIN(Wellpath!$L246) / GField</f>
        <v>0</v>
      </c>
      <c r="D246" s="22">
        <f>TAN(Dip) * SIN(Wellpath!$L246) * SIN(Wellpath!$O246) / GField</f>
        <v>0</v>
      </c>
      <c r="E246" s="20">
        <f>Model!$W$9*((drdp!B246+drdp!K246)*ABZ!$B246+(drdp!E246+drdp!N246)*ABZ!$C246+(drdp!H246+drdp!Q246)*ABZ!$D246)</f>
        <v>0</v>
      </c>
      <c r="F246" s="20">
        <f>Model!$W$9*((drdp!C246+drdp!L246)*ABZ!$B246+(drdp!F246+drdp!O246)*ABZ!$C246+(drdp!I246+drdp!R246)*ABZ!$D246)</f>
        <v>0</v>
      </c>
      <c r="G246" s="20">
        <f>Model!$W$9*((drdp!D246+drdp!M246)*ABZ!$B246+(drdp!G246+drdp!P246)*ABZ!$C246+(drdp!J246+drdp!S246)*ABZ!$D246)</f>
        <v>0</v>
      </c>
      <c r="H246" s="18">
        <f>Model!$W$9*((drdp!B246)*ABZ!$B246+(drdp!E246)*ABZ!$C246+(drdp!H246)*ABZ!$D246)</f>
        <v>0</v>
      </c>
      <c r="I246" s="18">
        <f>Model!$W$9*((drdp!C246)*ABZ!$B246+(drdp!F246)*ABZ!$C246+(drdp!I246)*ABZ!$D246)</f>
        <v>0</v>
      </c>
      <c r="J246" s="18">
        <f>Model!$W$9*((drdp!D246)*ABZ!$B246+(drdp!G246)*ABZ!$C246+(drdp!J246)*ABZ!$D246)</f>
        <v>0</v>
      </c>
      <c r="K246" s="21">
        <f>SUM(E$3:E245)+H246</f>
        <v>0.613492196799451</v>
      </c>
      <c r="L246" s="21">
        <f>SUM(F$3:F245)+I246</f>
        <v>0.28262916174521718</v>
      </c>
      <c r="M246" s="21">
        <f>SUM(G$3:G245)+J246</f>
        <v>-3.8980247994863215E-2</v>
      </c>
      <c r="N246" s="21"/>
      <c r="O246" s="21"/>
      <c r="P246" s="21"/>
      <c r="Q246" s="19">
        <f t="shared" si="19"/>
        <v>0.37637267553381631</v>
      </c>
      <c r="R246" s="19">
        <f t="shared" si="20"/>
        <v>7.9879243068804132E-2</v>
      </c>
      <c r="S246" s="19">
        <f t="shared" si="21"/>
        <v>1.5194597337410377E-3</v>
      </c>
      <c r="T246" s="19">
        <f t="shared" si="22"/>
        <v>0.17339078531866065</v>
      </c>
      <c r="U246" s="19">
        <f t="shared" si="23"/>
        <v>-2.3914077974156029E-2</v>
      </c>
      <c r="V246" s="19">
        <f t="shared" si="24"/>
        <v>-1.1016954815408873E-2</v>
      </c>
    </row>
    <row r="247" spans="1:22" x14ac:dyDescent="0.25">
      <c r="A247" s="26">
        <f>Wellpath!E247</f>
        <v>0</v>
      </c>
      <c r="B247" s="22">
        <v>0</v>
      </c>
      <c r="C247" s="22">
        <f>-SIN(Wellpath!$L247) / GField</f>
        <v>0</v>
      </c>
      <c r="D247" s="22">
        <f>TAN(Dip) * SIN(Wellpath!$L247) * SIN(Wellpath!$O247) / GField</f>
        <v>0</v>
      </c>
      <c r="E247" s="20">
        <f>Model!$W$9*((drdp!B247+drdp!K247)*ABZ!$B247+(drdp!E247+drdp!N247)*ABZ!$C247+(drdp!H247+drdp!Q247)*ABZ!$D247)</f>
        <v>0</v>
      </c>
      <c r="F247" s="20">
        <f>Model!$W$9*((drdp!C247+drdp!L247)*ABZ!$B247+(drdp!F247+drdp!O247)*ABZ!$C247+(drdp!I247+drdp!R247)*ABZ!$D247)</f>
        <v>0</v>
      </c>
      <c r="G247" s="20">
        <f>Model!$W$9*((drdp!D247+drdp!M247)*ABZ!$B247+(drdp!G247+drdp!P247)*ABZ!$C247+(drdp!J247+drdp!S247)*ABZ!$D247)</f>
        <v>0</v>
      </c>
      <c r="H247" s="18">
        <f>Model!$W$9*((drdp!B247)*ABZ!$B247+(drdp!E247)*ABZ!$C247+(drdp!H247)*ABZ!$D247)</f>
        <v>0</v>
      </c>
      <c r="I247" s="18">
        <f>Model!$W$9*((drdp!C247)*ABZ!$B247+(drdp!F247)*ABZ!$C247+(drdp!I247)*ABZ!$D247)</f>
        <v>0</v>
      </c>
      <c r="J247" s="18">
        <f>Model!$W$9*((drdp!D247)*ABZ!$B247+(drdp!G247)*ABZ!$C247+(drdp!J247)*ABZ!$D247)</f>
        <v>0</v>
      </c>
      <c r="K247" s="21">
        <f>SUM(E$3:E246)+H247</f>
        <v>0.613492196799451</v>
      </c>
      <c r="L247" s="21">
        <f>SUM(F$3:F246)+I247</f>
        <v>0.28262916174521718</v>
      </c>
      <c r="M247" s="21">
        <f>SUM(G$3:G246)+J247</f>
        <v>-3.8980247994863215E-2</v>
      </c>
      <c r="N247" s="21"/>
      <c r="O247" s="21"/>
      <c r="P247" s="21"/>
      <c r="Q247" s="19">
        <f t="shared" si="19"/>
        <v>0.37637267553381631</v>
      </c>
      <c r="R247" s="19">
        <f t="shared" si="20"/>
        <v>7.9879243068804132E-2</v>
      </c>
      <c r="S247" s="19">
        <f t="shared" si="21"/>
        <v>1.5194597337410377E-3</v>
      </c>
      <c r="T247" s="19">
        <f t="shared" si="22"/>
        <v>0.17339078531866065</v>
      </c>
      <c r="U247" s="19">
        <f t="shared" si="23"/>
        <v>-2.3914077974156029E-2</v>
      </c>
      <c r="V247" s="19">
        <f t="shared" si="24"/>
        <v>-1.1016954815408873E-2</v>
      </c>
    </row>
    <row r="248" spans="1:22" x14ac:dyDescent="0.25">
      <c r="A248" s="26">
        <f>Wellpath!E248</f>
        <v>0</v>
      </c>
      <c r="B248" s="22">
        <v>0</v>
      </c>
      <c r="C248" s="22">
        <f>-SIN(Wellpath!$L248) / GField</f>
        <v>0</v>
      </c>
      <c r="D248" s="22">
        <f>TAN(Dip) * SIN(Wellpath!$L248) * SIN(Wellpath!$O248) / GField</f>
        <v>0</v>
      </c>
      <c r="E248" s="20">
        <f>Model!$W$9*((drdp!B248+drdp!K248)*ABZ!$B248+(drdp!E248+drdp!N248)*ABZ!$C248+(drdp!H248+drdp!Q248)*ABZ!$D248)</f>
        <v>0</v>
      </c>
      <c r="F248" s="20">
        <f>Model!$W$9*((drdp!C248+drdp!L248)*ABZ!$B248+(drdp!F248+drdp!O248)*ABZ!$C248+(drdp!I248+drdp!R248)*ABZ!$D248)</f>
        <v>0</v>
      </c>
      <c r="G248" s="20">
        <f>Model!$W$9*((drdp!D248+drdp!M248)*ABZ!$B248+(drdp!G248+drdp!P248)*ABZ!$C248+(drdp!J248+drdp!S248)*ABZ!$D248)</f>
        <v>0</v>
      </c>
      <c r="H248" s="18">
        <f>Model!$W$9*((drdp!B248)*ABZ!$B248+(drdp!E248)*ABZ!$C248+(drdp!H248)*ABZ!$D248)</f>
        <v>0</v>
      </c>
      <c r="I248" s="18">
        <f>Model!$W$9*((drdp!C248)*ABZ!$B248+(drdp!F248)*ABZ!$C248+(drdp!I248)*ABZ!$D248)</f>
        <v>0</v>
      </c>
      <c r="J248" s="18">
        <f>Model!$W$9*((drdp!D248)*ABZ!$B248+(drdp!G248)*ABZ!$C248+(drdp!J248)*ABZ!$D248)</f>
        <v>0</v>
      </c>
      <c r="K248" s="21">
        <f>SUM(E$3:E247)+H248</f>
        <v>0.613492196799451</v>
      </c>
      <c r="L248" s="21">
        <f>SUM(F$3:F247)+I248</f>
        <v>0.28262916174521718</v>
      </c>
      <c r="M248" s="21">
        <f>SUM(G$3:G247)+J248</f>
        <v>-3.8980247994863215E-2</v>
      </c>
      <c r="N248" s="21"/>
      <c r="O248" s="21"/>
      <c r="P248" s="21"/>
      <c r="Q248" s="19">
        <f t="shared" si="19"/>
        <v>0.37637267553381631</v>
      </c>
      <c r="R248" s="19">
        <f t="shared" si="20"/>
        <v>7.9879243068804132E-2</v>
      </c>
      <c r="S248" s="19">
        <f t="shared" si="21"/>
        <v>1.5194597337410377E-3</v>
      </c>
      <c r="T248" s="19">
        <f t="shared" si="22"/>
        <v>0.17339078531866065</v>
      </c>
      <c r="U248" s="19">
        <f t="shared" si="23"/>
        <v>-2.3914077974156029E-2</v>
      </c>
      <c r="V248" s="19">
        <f t="shared" si="24"/>
        <v>-1.1016954815408873E-2</v>
      </c>
    </row>
    <row r="249" spans="1:22" x14ac:dyDescent="0.25">
      <c r="A249" s="26">
        <f>Wellpath!E249</f>
        <v>0</v>
      </c>
      <c r="B249" s="22">
        <v>0</v>
      </c>
      <c r="C249" s="22">
        <f>-SIN(Wellpath!$L249) / GField</f>
        <v>0</v>
      </c>
      <c r="D249" s="22">
        <f>TAN(Dip) * SIN(Wellpath!$L249) * SIN(Wellpath!$O249) / GField</f>
        <v>0</v>
      </c>
      <c r="E249" s="20">
        <f>Model!$W$9*((drdp!B249+drdp!K249)*ABZ!$B249+(drdp!E249+drdp!N249)*ABZ!$C249+(drdp!H249+drdp!Q249)*ABZ!$D249)</f>
        <v>0</v>
      </c>
      <c r="F249" s="20">
        <f>Model!$W$9*((drdp!C249+drdp!L249)*ABZ!$B249+(drdp!F249+drdp!O249)*ABZ!$C249+(drdp!I249+drdp!R249)*ABZ!$D249)</f>
        <v>0</v>
      </c>
      <c r="G249" s="20">
        <f>Model!$W$9*((drdp!D249+drdp!M249)*ABZ!$B249+(drdp!G249+drdp!P249)*ABZ!$C249+(drdp!J249+drdp!S249)*ABZ!$D249)</f>
        <v>0</v>
      </c>
      <c r="H249" s="18">
        <f>Model!$W$9*((drdp!B249)*ABZ!$B249+(drdp!E249)*ABZ!$C249+(drdp!H249)*ABZ!$D249)</f>
        <v>0</v>
      </c>
      <c r="I249" s="18">
        <f>Model!$W$9*((drdp!C249)*ABZ!$B249+(drdp!F249)*ABZ!$C249+(drdp!I249)*ABZ!$D249)</f>
        <v>0</v>
      </c>
      <c r="J249" s="18">
        <f>Model!$W$9*((drdp!D249)*ABZ!$B249+(drdp!G249)*ABZ!$C249+(drdp!J249)*ABZ!$D249)</f>
        <v>0</v>
      </c>
      <c r="K249" s="21">
        <f>SUM(E$3:E248)+H249</f>
        <v>0.613492196799451</v>
      </c>
      <c r="L249" s="21">
        <f>SUM(F$3:F248)+I249</f>
        <v>0.28262916174521718</v>
      </c>
      <c r="M249" s="21">
        <f>SUM(G$3:G248)+J249</f>
        <v>-3.8980247994863215E-2</v>
      </c>
      <c r="N249" s="21"/>
      <c r="O249" s="21"/>
      <c r="P249" s="21"/>
      <c r="Q249" s="19">
        <f t="shared" si="19"/>
        <v>0.37637267553381631</v>
      </c>
      <c r="R249" s="19">
        <f t="shared" si="20"/>
        <v>7.9879243068804132E-2</v>
      </c>
      <c r="S249" s="19">
        <f t="shared" si="21"/>
        <v>1.5194597337410377E-3</v>
      </c>
      <c r="T249" s="19">
        <f t="shared" si="22"/>
        <v>0.17339078531866065</v>
      </c>
      <c r="U249" s="19">
        <f t="shared" si="23"/>
        <v>-2.3914077974156029E-2</v>
      </c>
      <c r="V249" s="19">
        <f t="shared" si="24"/>
        <v>-1.1016954815408873E-2</v>
      </c>
    </row>
    <row r="250" spans="1:22" x14ac:dyDescent="0.25">
      <c r="A250" s="26">
        <f>Wellpath!E250</f>
        <v>0</v>
      </c>
      <c r="B250" s="22">
        <v>0</v>
      </c>
      <c r="C250" s="22">
        <f>-SIN(Wellpath!$L250) / GField</f>
        <v>0</v>
      </c>
      <c r="D250" s="22">
        <f>TAN(Dip) * SIN(Wellpath!$L250) * SIN(Wellpath!$O250) / GField</f>
        <v>0</v>
      </c>
      <c r="E250" s="20">
        <f>Model!$W$9*((drdp!B250+drdp!K250)*ABZ!$B250+(drdp!E250+drdp!N250)*ABZ!$C250+(drdp!H250+drdp!Q250)*ABZ!$D250)</f>
        <v>0</v>
      </c>
      <c r="F250" s="20">
        <f>Model!$W$9*((drdp!C250+drdp!L250)*ABZ!$B250+(drdp!F250+drdp!O250)*ABZ!$C250+(drdp!I250+drdp!R250)*ABZ!$D250)</f>
        <v>0</v>
      </c>
      <c r="G250" s="20">
        <f>Model!$W$9*((drdp!D250+drdp!M250)*ABZ!$B250+(drdp!G250+drdp!P250)*ABZ!$C250+(drdp!J250+drdp!S250)*ABZ!$D250)</f>
        <v>0</v>
      </c>
      <c r="H250" s="18">
        <f>Model!$W$9*((drdp!B250)*ABZ!$B250+(drdp!E250)*ABZ!$C250+(drdp!H250)*ABZ!$D250)</f>
        <v>0</v>
      </c>
      <c r="I250" s="18">
        <f>Model!$W$9*((drdp!C250)*ABZ!$B250+(drdp!F250)*ABZ!$C250+(drdp!I250)*ABZ!$D250)</f>
        <v>0</v>
      </c>
      <c r="J250" s="18">
        <f>Model!$W$9*((drdp!D250)*ABZ!$B250+(drdp!G250)*ABZ!$C250+(drdp!J250)*ABZ!$D250)</f>
        <v>0</v>
      </c>
      <c r="K250" s="21">
        <f>SUM(E$3:E249)+H250</f>
        <v>0.613492196799451</v>
      </c>
      <c r="L250" s="21">
        <f>SUM(F$3:F249)+I250</f>
        <v>0.28262916174521718</v>
      </c>
      <c r="M250" s="21">
        <f>SUM(G$3:G249)+J250</f>
        <v>-3.8980247994863215E-2</v>
      </c>
      <c r="N250" s="21"/>
      <c r="O250" s="21"/>
      <c r="P250" s="21"/>
      <c r="Q250" s="19">
        <f t="shared" si="19"/>
        <v>0.37637267553381631</v>
      </c>
      <c r="R250" s="19">
        <f t="shared" si="20"/>
        <v>7.9879243068804132E-2</v>
      </c>
      <c r="S250" s="19">
        <f t="shared" si="21"/>
        <v>1.5194597337410377E-3</v>
      </c>
      <c r="T250" s="19">
        <f t="shared" si="22"/>
        <v>0.17339078531866065</v>
      </c>
      <c r="U250" s="19">
        <f t="shared" si="23"/>
        <v>-2.3914077974156029E-2</v>
      </c>
      <c r="V250" s="19">
        <f t="shared" si="24"/>
        <v>-1.1016954815408873E-2</v>
      </c>
    </row>
    <row r="251" spans="1:22" x14ac:dyDescent="0.25">
      <c r="A251" s="26">
        <f>Wellpath!E251</f>
        <v>0</v>
      </c>
      <c r="B251" s="22">
        <v>0</v>
      </c>
      <c r="C251" s="22">
        <f>-SIN(Wellpath!$L251) / GField</f>
        <v>0</v>
      </c>
      <c r="D251" s="22">
        <f>TAN(Dip) * SIN(Wellpath!$L251) * SIN(Wellpath!$O251) / GField</f>
        <v>0</v>
      </c>
      <c r="E251" s="20">
        <f>Model!$W$9*((drdp!B251+drdp!K251)*ABZ!$B251+(drdp!E251+drdp!N251)*ABZ!$C251+(drdp!H251+drdp!Q251)*ABZ!$D251)</f>
        <v>0</v>
      </c>
      <c r="F251" s="20">
        <f>Model!$W$9*((drdp!C251+drdp!L251)*ABZ!$B251+(drdp!F251+drdp!O251)*ABZ!$C251+(drdp!I251+drdp!R251)*ABZ!$D251)</f>
        <v>0</v>
      </c>
      <c r="G251" s="20">
        <f>Model!$W$9*((drdp!D251+drdp!M251)*ABZ!$B251+(drdp!G251+drdp!P251)*ABZ!$C251+(drdp!J251+drdp!S251)*ABZ!$D251)</f>
        <v>0</v>
      </c>
      <c r="H251" s="18">
        <f>Model!$W$9*((drdp!B251)*ABZ!$B251+(drdp!E251)*ABZ!$C251+(drdp!H251)*ABZ!$D251)</f>
        <v>0</v>
      </c>
      <c r="I251" s="18">
        <f>Model!$W$9*((drdp!C251)*ABZ!$B251+(drdp!F251)*ABZ!$C251+(drdp!I251)*ABZ!$D251)</f>
        <v>0</v>
      </c>
      <c r="J251" s="18">
        <f>Model!$W$9*((drdp!D251)*ABZ!$B251+(drdp!G251)*ABZ!$C251+(drdp!J251)*ABZ!$D251)</f>
        <v>0</v>
      </c>
      <c r="K251" s="21">
        <f>SUM(E$3:E250)+H251</f>
        <v>0.613492196799451</v>
      </c>
      <c r="L251" s="21">
        <f>SUM(F$3:F250)+I251</f>
        <v>0.28262916174521718</v>
      </c>
      <c r="M251" s="21">
        <f>SUM(G$3:G250)+J251</f>
        <v>-3.8980247994863215E-2</v>
      </c>
      <c r="N251" s="21"/>
      <c r="O251" s="21"/>
      <c r="P251" s="21"/>
      <c r="Q251" s="19">
        <f t="shared" si="19"/>
        <v>0.37637267553381631</v>
      </c>
      <c r="R251" s="19">
        <f t="shared" si="20"/>
        <v>7.9879243068804132E-2</v>
      </c>
      <c r="S251" s="19">
        <f t="shared" si="21"/>
        <v>1.5194597337410377E-3</v>
      </c>
      <c r="T251" s="19">
        <f t="shared" si="22"/>
        <v>0.17339078531866065</v>
      </c>
      <c r="U251" s="19">
        <f t="shared" si="23"/>
        <v>-2.3914077974156029E-2</v>
      </c>
      <c r="V251" s="19">
        <f t="shared" si="24"/>
        <v>-1.1016954815408873E-2</v>
      </c>
    </row>
    <row r="252" spans="1:22" x14ac:dyDescent="0.25">
      <c r="A252" s="26">
        <f>Wellpath!E252</f>
        <v>0</v>
      </c>
      <c r="B252" s="22">
        <v>0</v>
      </c>
      <c r="C252" s="22">
        <f>-SIN(Wellpath!$L252) / GField</f>
        <v>0</v>
      </c>
      <c r="D252" s="22">
        <f>TAN(Dip) * SIN(Wellpath!$L252) * SIN(Wellpath!$O252) / GField</f>
        <v>0</v>
      </c>
      <c r="E252" s="20">
        <f>Model!$W$9*((drdp!B252+drdp!K252)*ABZ!$B252+(drdp!E252+drdp!N252)*ABZ!$C252+(drdp!H252+drdp!Q252)*ABZ!$D252)</f>
        <v>0</v>
      </c>
      <c r="F252" s="20">
        <f>Model!$W$9*((drdp!C252+drdp!L252)*ABZ!$B252+(drdp!F252+drdp!O252)*ABZ!$C252+(drdp!I252+drdp!R252)*ABZ!$D252)</f>
        <v>0</v>
      </c>
      <c r="G252" s="20">
        <f>Model!$W$9*((drdp!D252+drdp!M252)*ABZ!$B252+(drdp!G252+drdp!P252)*ABZ!$C252+(drdp!J252+drdp!S252)*ABZ!$D252)</f>
        <v>0</v>
      </c>
      <c r="H252" s="18">
        <f>Model!$W$9*((drdp!B252)*ABZ!$B252+(drdp!E252)*ABZ!$C252+(drdp!H252)*ABZ!$D252)</f>
        <v>0</v>
      </c>
      <c r="I252" s="18">
        <f>Model!$W$9*((drdp!C252)*ABZ!$B252+(drdp!F252)*ABZ!$C252+(drdp!I252)*ABZ!$D252)</f>
        <v>0</v>
      </c>
      <c r="J252" s="18">
        <f>Model!$W$9*((drdp!D252)*ABZ!$B252+(drdp!G252)*ABZ!$C252+(drdp!J252)*ABZ!$D252)</f>
        <v>0</v>
      </c>
      <c r="K252" s="21">
        <f>SUM(E$3:E251)+H252</f>
        <v>0.613492196799451</v>
      </c>
      <c r="L252" s="21">
        <f>SUM(F$3:F251)+I252</f>
        <v>0.28262916174521718</v>
      </c>
      <c r="M252" s="21">
        <f>SUM(G$3:G251)+J252</f>
        <v>-3.8980247994863215E-2</v>
      </c>
      <c r="N252" s="21"/>
      <c r="O252" s="21"/>
      <c r="P252" s="21"/>
      <c r="Q252" s="19">
        <f t="shared" si="19"/>
        <v>0.37637267553381631</v>
      </c>
      <c r="R252" s="19">
        <f t="shared" si="20"/>
        <v>7.9879243068804132E-2</v>
      </c>
      <c r="S252" s="19">
        <f t="shared" si="21"/>
        <v>1.5194597337410377E-3</v>
      </c>
      <c r="T252" s="19">
        <f t="shared" si="22"/>
        <v>0.17339078531866065</v>
      </c>
      <c r="U252" s="19">
        <f t="shared" si="23"/>
        <v>-2.3914077974156029E-2</v>
      </c>
      <c r="V252" s="19">
        <f t="shared" si="24"/>
        <v>-1.1016954815408873E-2</v>
      </c>
    </row>
    <row r="253" spans="1:22" x14ac:dyDescent="0.25">
      <c r="A253" s="26">
        <f>Wellpath!E253</f>
        <v>0</v>
      </c>
      <c r="B253" s="22">
        <v>0</v>
      </c>
      <c r="C253" s="22">
        <f>-SIN(Wellpath!$L253) / GField</f>
        <v>0</v>
      </c>
      <c r="D253" s="22">
        <f>TAN(Dip) * SIN(Wellpath!$L253) * SIN(Wellpath!$O253) / GField</f>
        <v>0</v>
      </c>
      <c r="E253" s="20">
        <f>Model!$W$9*((drdp!B253+drdp!K253)*ABZ!$B253+(drdp!E253+drdp!N253)*ABZ!$C253+(drdp!H253+drdp!Q253)*ABZ!$D253)</f>
        <v>0</v>
      </c>
      <c r="F253" s="20">
        <f>Model!$W$9*((drdp!C253+drdp!L253)*ABZ!$B253+(drdp!F253+drdp!O253)*ABZ!$C253+(drdp!I253+drdp!R253)*ABZ!$D253)</f>
        <v>0</v>
      </c>
      <c r="G253" s="20">
        <f>Model!$W$9*((drdp!D253+drdp!M253)*ABZ!$B253+(drdp!G253+drdp!P253)*ABZ!$C253+(drdp!J253+drdp!S253)*ABZ!$D253)</f>
        <v>0</v>
      </c>
      <c r="H253" s="18">
        <f>Model!$W$9*((drdp!B253)*ABZ!$B253+(drdp!E253)*ABZ!$C253+(drdp!H253)*ABZ!$D253)</f>
        <v>0</v>
      </c>
      <c r="I253" s="18">
        <f>Model!$W$9*((drdp!C253)*ABZ!$B253+(drdp!F253)*ABZ!$C253+(drdp!I253)*ABZ!$D253)</f>
        <v>0</v>
      </c>
      <c r="J253" s="18">
        <f>Model!$W$9*((drdp!D253)*ABZ!$B253+(drdp!G253)*ABZ!$C253+(drdp!J253)*ABZ!$D253)</f>
        <v>0</v>
      </c>
      <c r="K253" s="21">
        <f>SUM(E$3:E252)+H253</f>
        <v>0.613492196799451</v>
      </c>
      <c r="L253" s="21">
        <f>SUM(F$3:F252)+I253</f>
        <v>0.28262916174521718</v>
      </c>
      <c r="M253" s="21">
        <f>SUM(G$3:G252)+J253</f>
        <v>-3.8980247994863215E-2</v>
      </c>
      <c r="N253" s="21"/>
      <c r="O253" s="21"/>
      <c r="P253" s="21"/>
      <c r="Q253" s="19">
        <f t="shared" si="19"/>
        <v>0.37637267553381631</v>
      </c>
      <c r="R253" s="19">
        <f t="shared" si="20"/>
        <v>7.9879243068804132E-2</v>
      </c>
      <c r="S253" s="19">
        <f t="shared" si="21"/>
        <v>1.5194597337410377E-3</v>
      </c>
      <c r="T253" s="19">
        <f t="shared" si="22"/>
        <v>0.17339078531866065</v>
      </c>
      <c r="U253" s="19">
        <f t="shared" si="23"/>
        <v>-2.3914077974156029E-2</v>
      </c>
      <c r="V253" s="19">
        <f t="shared" si="24"/>
        <v>-1.1016954815408873E-2</v>
      </c>
    </row>
    <row r="254" spans="1:22" x14ac:dyDescent="0.25">
      <c r="A254" s="26">
        <f>Wellpath!E254</f>
        <v>0</v>
      </c>
      <c r="B254" s="22">
        <v>0</v>
      </c>
      <c r="C254" s="22">
        <f>-SIN(Wellpath!$L254) / GField</f>
        <v>0</v>
      </c>
      <c r="D254" s="22">
        <f>TAN(Dip) * SIN(Wellpath!$L254) * SIN(Wellpath!$O254) / GField</f>
        <v>0</v>
      </c>
      <c r="E254" s="20">
        <f>Model!$W$9*((drdp!B254+drdp!K254)*ABZ!$B254+(drdp!E254+drdp!N254)*ABZ!$C254+(drdp!H254+drdp!Q254)*ABZ!$D254)</f>
        <v>0</v>
      </c>
      <c r="F254" s="20">
        <f>Model!$W$9*((drdp!C254+drdp!L254)*ABZ!$B254+(drdp!F254+drdp!O254)*ABZ!$C254+(drdp!I254+drdp!R254)*ABZ!$D254)</f>
        <v>0</v>
      </c>
      <c r="G254" s="20">
        <f>Model!$W$9*((drdp!D254+drdp!M254)*ABZ!$B254+(drdp!G254+drdp!P254)*ABZ!$C254+(drdp!J254+drdp!S254)*ABZ!$D254)</f>
        <v>0</v>
      </c>
      <c r="H254" s="18">
        <f>Model!$W$9*((drdp!B254)*ABZ!$B254+(drdp!E254)*ABZ!$C254+(drdp!H254)*ABZ!$D254)</f>
        <v>0</v>
      </c>
      <c r="I254" s="18">
        <f>Model!$W$9*((drdp!C254)*ABZ!$B254+(drdp!F254)*ABZ!$C254+(drdp!I254)*ABZ!$D254)</f>
        <v>0</v>
      </c>
      <c r="J254" s="18">
        <f>Model!$W$9*((drdp!D254)*ABZ!$B254+(drdp!G254)*ABZ!$C254+(drdp!J254)*ABZ!$D254)</f>
        <v>0</v>
      </c>
      <c r="K254" s="21">
        <f>SUM(E$3:E253)+H254</f>
        <v>0.613492196799451</v>
      </c>
      <c r="L254" s="21">
        <f>SUM(F$3:F253)+I254</f>
        <v>0.28262916174521718</v>
      </c>
      <c r="M254" s="21">
        <f>SUM(G$3:G253)+J254</f>
        <v>-3.8980247994863215E-2</v>
      </c>
      <c r="N254" s="21"/>
      <c r="O254" s="21"/>
      <c r="P254" s="21"/>
      <c r="Q254" s="19">
        <f t="shared" si="19"/>
        <v>0.37637267553381631</v>
      </c>
      <c r="R254" s="19">
        <f t="shared" si="20"/>
        <v>7.9879243068804132E-2</v>
      </c>
      <c r="S254" s="19">
        <f t="shared" si="21"/>
        <v>1.5194597337410377E-3</v>
      </c>
      <c r="T254" s="19">
        <f t="shared" si="22"/>
        <v>0.17339078531866065</v>
      </c>
      <c r="U254" s="19">
        <f t="shared" si="23"/>
        <v>-2.3914077974156029E-2</v>
      </c>
      <c r="V254" s="19">
        <f t="shared" si="24"/>
        <v>-1.1016954815408873E-2</v>
      </c>
    </row>
    <row r="255" spans="1:22" x14ac:dyDescent="0.25">
      <c r="A255" s="26">
        <f>Wellpath!E255</f>
        <v>0</v>
      </c>
      <c r="B255" s="22">
        <v>0</v>
      </c>
      <c r="C255" s="22">
        <f>-SIN(Wellpath!$L255) / GField</f>
        <v>0</v>
      </c>
      <c r="D255" s="22">
        <f>TAN(Dip) * SIN(Wellpath!$L255) * SIN(Wellpath!$O255) / GField</f>
        <v>0</v>
      </c>
      <c r="E255" s="20">
        <f>Model!$W$9*((drdp!B255+drdp!K255)*ABZ!$B255+(drdp!E255+drdp!N255)*ABZ!$C255+(drdp!H255+drdp!Q255)*ABZ!$D255)</f>
        <v>0</v>
      </c>
      <c r="F255" s="20">
        <f>Model!$W$9*((drdp!C255+drdp!L255)*ABZ!$B255+(drdp!F255+drdp!O255)*ABZ!$C255+(drdp!I255+drdp!R255)*ABZ!$D255)</f>
        <v>0</v>
      </c>
      <c r="G255" s="20">
        <f>Model!$W$9*((drdp!D255+drdp!M255)*ABZ!$B255+(drdp!G255+drdp!P255)*ABZ!$C255+(drdp!J255+drdp!S255)*ABZ!$D255)</f>
        <v>0</v>
      </c>
      <c r="H255" s="18">
        <f>Model!$W$9*((drdp!B255)*ABZ!$B255+(drdp!E255)*ABZ!$C255+(drdp!H255)*ABZ!$D255)</f>
        <v>0</v>
      </c>
      <c r="I255" s="18">
        <f>Model!$W$9*((drdp!C255)*ABZ!$B255+(drdp!F255)*ABZ!$C255+(drdp!I255)*ABZ!$D255)</f>
        <v>0</v>
      </c>
      <c r="J255" s="18">
        <f>Model!$W$9*((drdp!D255)*ABZ!$B255+(drdp!G255)*ABZ!$C255+(drdp!J255)*ABZ!$D255)</f>
        <v>0</v>
      </c>
      <c r="K255" s="21">
        <f>SUM(E$3:E254)+H255</f>
        <v>0.613492196799451</v>
      </c>
      <c r="L255" s="21">
        <f>SUM(F$3:F254)+I255</f>
        <v>0.28262916174521718</v>
      </c>
      <c r="M255" s="21">
        <f>SUM(G$3:G254)+J255</f>
        <v>-3.8980247994863215E-2</v>
      </c>
      <c r="N255" s="21"/>
      <c r="O255" s="21"/>
      <c r="P255" s="21"/>
      <c r="Q255" s="19">
        <f t="shared" si="19"/>
        <v>0.37637267553381631</v>
      </c>
      <c r="R255" s="19">
        <f t="shared" si="20"/>
        <v>7.9879243068804132E-2</v>
      </c>
      <c r="S255" s="19">
        <f t="shared" si="21"/>
        <v>1.5194597337410377E-3</v>
      </c>
      <c r="T255" s="19">
        <f t="shared" si="22"/>
        <v>0.17339078531866065</v>
      </c>
      <c r="U255" s="19">
        <f t="shared" si="23"/>
        <v>-2.3914077974156029E-2</v>
      </c>
      <c r="V255" s="19">
        <f t="shared" si="24"/>
        <v>-1.1016954815408873E-2</v>
      </c>
    </row>
    <row r="256" spans="1:22" x14ac:dyDescent="0.25">
      <c r="A256" s="26">
        <f>Wellpath!E256</f>
        <v>0</v>
      </c>
      <c r="B256" s="22">
        <v>0</v>
      </c>
      <c r="C256" s="22">
        <f>-SIN(Wellpath!$L256) / GField</f>
        <v>0</v>
      </c>
      <c r="D256" s="22">
        <f>TAN(Dip) * SIN(Wellpath!$L256) * SIN(Wellpath!$O256) / GField</f>
        <v>0</v>
      </c>
      <c r="E256" s="20">
        <f>Model!$W$9*((drdp!B256+drdp!K256)*ABZ!$B256+(drdp!E256+drdp!N256)*ABZ!$C256+(drdp!H256+drdp!Q256)*ABZ!$D256)</f>
        <v>0</v>
      </c>
      <c r="F256" s="20">
        <f>Model!$W$9*((drdp!C256+drdp!L256)*ABZ!$B256+(drdp!F256+drdp!O256)*ABZ!$C256+(drdp!I256+drdp!R256)*ABZ!$D256)</f>
        <v>0</v>
      </c>
      <c r="G256" s="20">
        <f>Model!$W$9*((drdp!D256+drdp!M256)*ABZ!$B256+(drdp!G256+drdp!P256)*ABZ!$C256+(drdp!J256+drdp!S256)*ABZ!$D256)</f>
        <v>0</v>
      </c>
      <c r="H256" s="18">
        <f>Model!$W$9*((drdp!B256)*ABZ!$B256+(drdp!E256)*ABZ!$C256+(drdp!H256)*ABZ!$D256)</f>
        <v>0</v>
      </c>
      <c r="I256" s="18">
        <f>Model!$W$9*((drdp!C256)*ABZ!$B256+(drdp!F256)*ABZ!$C256+(drdp!I256)*ABZ!$D256)</f>
        <v>0</v>
      </c>
      <c r="J256" s="18">
        <f>Model!$W$9*((drdp!D256)*ABZ!$B256+(drdp!G256)*ABZ!$C256+(drdp!J256)*ABZ!$D256)</f>
        <v>0</v>
      </c>
      <c r="K256" s="21">
        <f>SUM(E$3:E255)+H256</f>
        <v>0.613492196799451</v>
      </c>
      <c r="L256" s="21">
        <f>SUM(F$3:F255)+I256</f>
        <v>0.28262916174521718</v>
      </c>
      <c r="M256" s="21">
        <f>SUM(G$3:G255)+J256</f>
        <v>-3.8980247994863215E-2</v>
      </c>
      <c r="N256" s="21"/>
      <c r="O256" s="21"/>
      <c r="P256" s="21"/>
      <c r="Q256" s="19">
        <f t="shared" si="19"/>
        <v>0.37637267553381631</v>
      </c>
      <c r="R256" s="19">
        <f t="shared" si="20"/>
        <v>7.9879243068804132E-2</v>
      </c>
      <c r="S256" s="19">
        <f t="shared" si="21"/>
        <v>1.5194597337410377E-3</v>
      </c>
      <c r="T256" s="19">
        <f t="shared" si="22"/>
        <v>0.17339078531866065</v>
      </c>
      <c r="U256" s="19">
        <f t="shared" si="23"/>
        <v>-2.3914077974156029E-2</v>
      </c>
      <c r="V256" s="19">
        <f t="shared" si="24"/>
        <v>-1.1016954815408873E-2</v>
      </c>
    </row>
    <row r="257" spans="1:22" x14ac:dyDescent="0.25">
      <c r="A257" s="26">
        <f>Wellpath!E257</f>
        <v>0</v>
      </c>
      <c r="B257" s="22">
        <v>0</v>
      </c>
      <c r="C257" s="22">
        <f>-SIN(Wellpath!$L257) / GField</f>
        <v>0</v>
      </c>
      <c r="D257" s="22">
        <f>TAN(Dip) * SIN(Wellpath!$L257) * SIN(Wellpath!$O257) / GField</f>
        <v>0</v>
      </c>
      <c r="E257" s="20">
        <f>Model!$W$9*((drdp!B257+drdp!K257)*ABZ!$B257+(drdp!E257+drdp!N257)*ABZ!$C257+(drdp!H257+drdp!Q257)*ABZ!$D257)</f>
        <v>0</v>
      </c>
      <c r="F257" s="20">
        <f>Model!$W$9*((drdp!C257+drdp!L257)*ABZ!$B257+(drdp!F257+drdp!O257)*ABZ!$C257+(drdp!I257+drdp!R257)*ABZ!$D257)</f>
        <v>0</v>
      </c>
      <c r="G257" s="20">
        <f>Model!$W$9*((drdp!D257+drdp!M257)*ABZ!$B257+(drdp!G257+drdp!P257)*ABZ!$C257+(drdp!J257+drdp!S257)*ABZ!$D257)</f>
        <v>0</v>
      </c>
      <c r="H257" s="18">
        <f>Model!$W$9*((drdp!B257)*ABZ!$B257+(drdp!E257)*ABZ!$C257+(drdp!H257)*ABZ!$D257)</f>
        <v>0</v>
      </c>
      <c r="I257" s="18">
        <f>Model!$W$9*((drdp!C257)*ABZ!$B257+(drdp!F257)*ABZ!$C257+(drdp!I257)*ABZ!$D257)</f>
        <v>0</v>
      </c>
      <c r="J257" s="18">
        <f>Model!$W$9*((drdp!D257)*ABZ!$B257+(drdp!G257)*ABZ!$C257+(drdp!J257)*ABZ!$D257)</f>
        <v>0</v>
      </c>
      <c r="K257" s="21">
        <f>SUM(E$3:E256)+H257</f>
        <v>0.613492196799451</v>
      </c>
      <c r="L257" s="21">
        <f>SUM(F$3:F256)+I257</f>
        <v>0.28262916174521718</v>
      </c>
      <c r="M257" s="21">
        <f>SUM(G$3:G256)+J257</f>
        <v>-3.8980247994863215E-2</v>
      </c>
      <c r="N257" s="21"/>
      <c r="O257" s="21"/>
      <c r="P257" s="21"/>
      <c r="Q257" s="19">
        <f t="shared" si="19"/>
        <v>0.37637267553381631</v>
      </c>
      <c r="R257" s="19">
        <f t="shared" si="20"/>
        <v>7.9879243068804132E-2</v>
      </c>
      <c r="S257" s="19">
        <f t="shared" si="21"/>
        <v>1.5194597337410377E-3</v>
      </c>
      <c r="T257" s="19">
        <f t="shared" si="22"/>
        <v>0.17339078531866065</v>
      </c>
      <c r="U257" s="19">
        <f t="shared" si="23"/>
        <v>-2.3914077974156029E-2</v>
      </c>
      <c r="V257" s="19">
        <f t="shared" si="24"/>
        <v>-1.1016954815408873E-2</v>
      </c>
    </row>
    <row r="258" spans="1:22" x14ac:dyDescent="0.25">
      <c r="A258" s="26">
        <f>Wellpath!E258</f>
        <v>0</v>
      </c>
      <c r="B258" s="22">
        <v>0</v>
      </c>
      <c r="C258" s="22">
        <f>-SIN(Wellpath!$L258) / GField</f>
        <v>0</v>
      </c>
      <c r="D258" s="22">
        <f>TAN(Dip) * SIN(Wellpath!$L258) * SIN(Wellpath!$O258) / GField</f>
        <v>0</v>
      </c>
      <c r="E258" s="20">
        <f>Model!$W$9*((drdp!B258+drdp!K258)*ABZ!$B258+(drdp!E258+drdp!N258)*ABZ!$C258+(drdp!H258+drdp!Q258)*ABZ!$D258)</f>
        <v>0</v>
      </c>
      <c r="F258" s="20">
        <f>Model!$W$9*((drdp!C258+drdp!L258)*ABZ!$B258+(drdp!F258+drdp!O258)*ABZ!$C258+(drdp!I258+drdp!R258)*ABZ!$D258)</f>
        <v>0</v>
      </c>
      <c r="G258" s="20">
        <f>Model!$W$9*((drdp!D258+drdp!M258)*ABZ!$B258+(drdp!G258+drdp!P258)*ABZ!$C258+(drdp!J258+drdp!S258)*ABZ!$D258)</f>
        <v>0</v>
      </c>
      <c r="H258" s="18">
        <f>Model!$W$9*((drdp!B258)*ABZ!$B258+(drdp!E258)*ABZ!$C258+(drdp!H258)*ABZ!$D258)</f>
        <v>0</v>
      </c>
      <c r="I258" s="18">
        <f>Model!$W$9*((drdp!C258)*ABZ!$B258+(drdp!F258)*ABZ!$C258+(drdp!I258)*ABZ!$D258)</f>
        <v>0</v>
      </c>
      <c r="J258" s="18">
        <f>Model!$W$9*((drdp!D258)*ABZ!$B258+(drdp!G258)*ABZ!$C258+(drdp!J258)*ABZ!$D258)</f>
        <v>0</v>
      </c>
      <c r="K258" s="21">
        <f>SUM(E$3:E257)+H258</f>
        <v>0.613492196799451</v>
      </c>
      <c r="L258" s="21">
        <f>SUM(F$3:F257)+I258</f>
        <v>0.28262916174521718</v>
      </c>
      <c r="M258" s="21">
        <f>SUM(G$3:G257)+J258</f>
        <v>-3.8980247994863215E-2</v>
      </c>
      <c r="N258" s="21"/>
      <c r="O258" s="21"/>
      <c r="P258" s="21"/>
      <c r="Q258" s="19">
        <f t="shared" si="19"/>
        <v>0.37637267553381631</v>
      </c>
      <c r="R258" s="19">
        <f t="shared" si="20"/>
        <v>7.9879243068804132E-2</v>
      </c>
      <c r="S258" s="19">
        <f t="shared" si="21"/>
        <v>1.5194597337410377E-3</v>
      </c>
      <c r="T258" s="19">
        <f t="shared" si="22"/>
        <v>0.17339078531866065</v>
      </c>
      <c r="U258" s="19">
        <f t="shared" si="23"/>
        <v>-2.3914077974156029E-2</v>
      </c>
      <c r="V258" s="19">
        <f t="shared" si="24"/>
        <v>-1.1016954815408873E-2</v>
      </c>
    </row>
    <row r="259" spans="1:22" x14ac:dyDescent="0.25">
      <c r="A259" s="26">
        <f>Wellpath!E259</f>
        <v>0</v>
      </c>
      <c r="B259" s="22">
        <v>0</v>
      </c>
      <c r="C259" s="22">
        <f>-SIN(Wellpath!$L259) / GField</f>
        <v>0</v>
      </c>
      <c r="D259" s="22">
        <f>TAN(Dip) * SIN(Wellpath!$L259) * SIN(Wellpath!$O259) / GField</f>
        <v>0</v>
      </c>
      <c r="E259" s="20">
        <f>Model!$W$9*((drdp!B259+drdp!K259)*ABZ!$B259+(drdp!E259+drdp!N259)*ABZ!$C259+(drdp!H259+drdp!Q259)*ABZ!$D259)</f>
        <v>0</v>
      </c>
      <c r="F259" s="20">
        <f>Model!$W$9*((drdp!C259+drdp!L259)*ABZ!$B259+(drdp!F259+drdp!O259)*ABZ!$C259+(drdp!I259+drdp!R259)*ABZ!$D259)</f>
        <v>0</v>
      </c>
      <c r="G259" s="20">
        <f>Model!$W$9*((drdp!D259+drdp!M259)*ABZ!$B259+(drdp!G259+drdp!P259)*ABZ!$C259+(drdp!J259+drdp!S259)*ABZ!$D259)</f>
        <v>0</v>
      </c>
      <c r="H259" s="18">
        <f>Model!$W$9*((drdp!B259)*ABZ!$B259+(drdp!E259)*ABZ!$C259+(drdp!H259)*ABZ!$D259)</f>
        <v>0</v>
      </c>
      <c r="I259" s="18">
        <f>Model!$W$9*((drdp!C259)*ABZ!$B259+(drdp!F259)*ABZ!$C259+(drdp!I259)*ABZ!$D259)</f>
        <v>0</v>
      </c>
      <c r="J259" s="18">
        <f>Model!$W$9*((drdp!D259)*ABZ!$B259+(drdp!G259)*ABZ!$C259+(drdp!J259)*ABZ!$D259)</f>
        <v>0</v>
      </c>
      <c r="K259" s="21">
        <f>SUM(E$3:E258)+H259</f>
        <v>0.613492196799451</v>
      </c>
      <c r="L259" s="21">
        <f>SUM(F$3:F258)+I259</f>
        <v>0.28262916174521718</v>
      </c>
      <c r="M259" s="21">
        <f>SUM(G$3:G258)+J259</f>
        <v>-3.8980247994863215E-2</v>
      </c>
      <c r="N259" s="21"/>
      <c r="O259" s="21"/>
      <c r="P259" s="21"/>
      <c r="Q259" s="19">
        <f t="shared" si="19"/>
        <v>0.37637267553381631</v>
      </c>
      <c r="R259" s="19">
        <f t="shared" si="20"/>
        <v>7.9879243068804132E-2</v>
      </c>
      <c r="S259" s="19">
        <f t="shared" si="21"/>
        <v>1.5194597337410377E-3</v>
      </c>
      <c r="T259" s="19">
        <f t="shared" si="22"/>
        <v>0.17339078531866065</v>
      </c>
      <c r="U259" s="19">
        <f t="shared" si="23"/>
        <v>-2.3914077974156029E-2</v>
      </c>
      <c r="V259" s="19">
        <f t="shared" si="24"/>
        <v>-1.1016954815408873E-2</v>
      </c>
    </row>
    <row r="260" spans="1:22" x14ac:dyDescent="0.25">
      <c r="A260" s="26">
        <f>Wellpath!E260</f>
        <v>0</v>
      </c>
      <c r="B260" s="22">
        <v>0</v>
      </c>
      <c r="C260" s="22">
        <f>-SIN(Wellpath!$L260) / GField</f>
        <v>0</v>
      </c>
      <c r="D260" s="22">
        <f>TAN(Dip) * SIN(Wellpath!$L260) * SIN(Wellpath!$O260) / GField</f>
        <v>0</v>
      </c>
      <c r="E260" s="20">
        <f>Model!$W$9*((drdp!B260+drdp!K260)*ABZ!$B260+(drdp!E260+drdp!N260)*ABZ!$C260+(drdp!H260+drdp!Q260)*ABZ!$D260)</f>
        <v>0</v>
      </c>
      <c r="F260" s="20">
        <f>Model!$W$9*((drdp!C260+drdp!L260)*ABZ!$B260+(drdp!F260+drdp!O260)*ABZ!$C260+(drdp!I260+drdp!R260)*ABZ!$D260)</f>
        <v>0</v>
      </c>
      <c r="G260" s="20">
        <f>Model!$W$9*((drdp!D260+drdp!M260)*ABZ!$B260+(drdp!G260+drdp!P260)*ABZ!$C260+(drdp!J260+drdp!S260)*ABZ!$D260)</f>
        <v>0</v>
      </c>
      <c r="H260" s="18">
        <f>Model!$W$9*((drdp!B260)*ABZ!$B260+(drdp!E260)*ABZ!$C260+(drdp!H260)*ABZ!$D260)</f>
        <v>0</v>
      </c>
      <c r="I260" s="18">
        <f>Model!$W$9*((drdp!C260)*ABZ!$B260+(drdp!F260)*ABZ!$C260+(drdp!I260)*ABZ!$D260)</f>
        <v>0</v>
      </c>
      <c r="J260" s="18">
        <f>Model!$W$9*((drdp!D260)*ABZ!$B260+(drdp!G260)*ABZ!$C260+(drdp!J260)*ABZ!$D260)</f>
        <v>0</v>
      </c>
      <c r="K260" s="21">
        <f>SUM(E$3:E259)+H260</f>
        <v>0.613492196799451</v>
      </c>
      <c r="L260" s="21">
        <f>SUM(F$3:F259)+I260</f>
        <v>0.28262916174521718</v>
      </c>
      <c r="M260" s="21">
        <f>SUM(G$3:G259)+J260</f>
        <v>-3.8980247994863215E-2</v>
      </c>
      <c r="N260" s="21"/>
      <c r="O260" s="21"/>
      <c r="P260" s="21"/>
      <c r="Q260" s="19">
        <f t="shared" si="19"/>
        <v>0.37637267553381631</v>
      </c>
      <c r="R260" s="19">
        <f t="shared" si="20"/>
        <v>7.9879243068804132E-2</v>
      </c>
      <c r="S260" s="19">
        <f t="shared" si="21"/>
        <v>1.5194597337410377E-3</v>
      </c>
      <c r="T260" s="19">
        <f t="shared" si="22"/>
        <v>0.17339078531866065</v>
      </c>
      <c r="U260" s="19">
        <f t="shared" si="23"/>
        <v>-2.3914077974156029E-2</v>
      </c>
      <c r="V260" s="19">
        <f t="shared" si="24"/>
        <v>-1.1016954815408873E-2</v>
      </c>
    </row>
    <row r="261" spans="1:22" x14ac:dyDescent="0.25">
      <c r="A261" s="26">
        <f>Wellpath!E261</f>
        <v>0</v>
      </c>
      <c r="B261" s="22">
        <v>0</v>
      </c>
      <c r="C261" s="22">
        <f>-SIN(Wellpath!$L261) / GField</f>
        <v>0</v>
      </c>
      <c r="D261" s="22">
        <f>TAN(Dip) * SIN(Wellpath!$L261) * SIN(Wellpath!$O261) / GField</f>
        <v>0</v>
      </c>
      <c r="E261" s="20">
        <f>Model!$W$9*((drdp!B261+drdp!K261)*ABZ!$B261+(drdp!E261+drdp!N261)*ABZ!$C261+(drdp!H261+drdp!Q261)*ABZ!$D261)</f>
        <v>0</v>
      </c>
      <c r="F261" s="20">
        <f>Model!$W$9*((drdp!C261+drdp!L261)*ABZ!$B261+(drdp!F261+drdp!O261)*ABZ!$C261+(drdp!I261+drdp!R261)*ABZ!$D261)</f>
        <v>0</v>
      </c>
      <c r="G261" s="20">
        <f>Model!$W$9*((drdp!D261+drdp!M261)*ABZ!$B261+(drdp!G261+drdp!P261)*ABZ!$C261+(drdp!J261+drdp!S261)*ABZ!$D261)</f>
        <v>0</v>
      </c>
      <c r="H261" s="18">
        <f>Model!$W$9*((drdp!B261)*ABZ!$B261+(drdp!E261)*ABZ!$C261+(drdp!H261)*ABZ!$D261)</f>
        <v>0</v>
      </c>
      <c r="I261" s="18">
        <f>Model!$W$9*((drdp!C261)*ABZ!$B261+(drdp!F261)*ABZ!$C261+(drdp!I261)*ABZ!$D261)</f>
        <v>0</v>
      </c>
      <c r="J261" s="18">
        <f>Model!$W$9*((drdp!D261)*ABZ!$B261+(drdp!G261)*ABZ!$C261+(drdp!J261)*ABZ!$D261)</f>
        <v>0</v>
      </c>
      <c r="K261" s="21">
        <f>SUM(E$3:E260)+H261</f>
        <v>0.613492196799451</v>
      </c>
      <c r="L261" s="21">
        <f>SUM(F$3:F260)+I261</f>
        <v>0.28262916174521718</v>
      </c>
      <c r="M261" s="21">
        <f>SUM(G$3:G260)+J261</f>
        <v>-3.8980247994863215E-2</v>
      </c>
      <c r="N261" s="21"/>
      <c r="O261" s="21"/>
      <c r="P261" s="21"/>
      <c r="Q261" s="19">
        <f t="shared" si="19"/>
        <v>0.37637267553381631</v>
      </c>
      <c r="R261" s="19">
        <f t="shared" si="20"/>
        <v>7.9879243068804132E-2</v>
      </c>
      <c r="S261" s="19">
        <f t="shared" si="21"/>
        <v>1.5194597337410377E-3</v>
      </c>
      <c r="T261" s="19">
        <f t="shared" si="22"/>
        <v>0.17339078531866065</v>
      </c>
      <c r="U261" s="19">
        <f t="shared" si="23"/>
        <v>-2.3914077974156029E-2</v>
      </c>
      <c r="V261" s="19">
        <f t="shared" si="24"/>
        <v>-1.1016954815408873E-2</v>
      </c>
    </row>
    <row r="262" spans="1:22" x14ac:dyDescent="0.25">
      <c r="A262" s="26">
        <f>Wellpath!E262</f>
        <v>0</v>
      </c>
      <c r="B262" s="22">
        <v>0</v>
      </c>
      <c r="C262" s="22">
        <f>-SIN(Wellpath!$L262) / GField</f>
        <v>0</v>
      </c>
      <c r="D262" s="22">
        <f>TAN(Dip) * SIN(Wellpath!$L262) * SIN(Wellpath!$O262) / GField</f>
        <v>0</v>
      </c>
      <c r="E262" s="20">
        <f>Model!$W$9*((drdp!B262+drdp!K262)*ABZ!$B262+(drdp!E262+drdp!N262)*ABZ!$C262+(drdp!H262+drdp!Q262)*ABZ!$D262)</f>
        <v>0</v>
      </c>
      <c r="F262" s="20">
        <f>Model!$W$9*((drdp!C262+drdp!L262)*ABZ!$B262+(drdp!F262+drdp!O262)*ABZ!$C262+(drdp!I262+drdp!R262)*ABZ!$D262)</f>
        <v>0</v>
      </c>
      <c r="G262" s="20">
        <f>Model!$W$9*((drdp!D262+drdp!M262)*ABZ!$B262+(drdp!G262+drdp!P262)*ABZ!$C262+(drdp!J262+drdp!S262)*ABZ!$D262)</f>
        <v>0</v>
      </c>
      <c r="H262" s="18">
        <f>Model!$W$9*((drdp!B262)*ABZ!$B262+(drdp!E262)*ABZ!$C262+(drdp!H262)*ABZ!$D262)</f>
        <v>0</v>
      </c>
      <c r="I262" s="18">
        <f>Model!$W$9*((drdp!C262)*ABZ!$B262+(drdp!F262)*ABZ!$C262+(drdp!I262)*ABZ!$D262)</f>
        <v>0</v>
      </c>
      <c r="J262" s="18">
        <f>Model!$W$9*((drdp!D262)*ABZ!$B262+(drdp!G262)*ABZ!$C262+(drdp!J262)*ABZ!$D262)</f>
        <v>0</v>
      </c>
      <c r="K262" s="21">
        <f>SUM(E$3:E261)+H262</f>
        <v>0.613492196799451</v>
      </c>
      <c r="L262" s="21">
        <f>SUM(F$3:F261)+I262</f>
        <v>0.28262916174521718</v>
      </c>
      <c r="M262" s="21">
        <f>SUM(G$3:G261)+J262</f>
        <v>-3.8980247994863215E-2</v>
      </c>
      <c r="N262" s="21"/>
      <c r="O262" s="21"/>
      <c r="P262" s="21"/>
      <c r="Q262" s="19">
        <f t="shared" ref="Q262:Q270" si="25">K262^2</f>
        <v>0.37637267553381631</v>
      </c>
      <c r="R262" s="19">
        <f t="shared" ref="R262:R270" si="26">L262^2</f>
        <v>7.9879243068804132E-2</v>
      </c>
      <c r="S262" s="19">
        <f t="shared" ref="S262:S270" si="27">M262^2</f>
        <v>1.5194597337410377E-3</v>
      </c>
      <c r="T262" s="19">
        <f t="shared" ref="T262:T270" si="28">K262*L262</f>
        <v>0.17339078531866065</v>
      </c>
      <c r="U262" s="19">
        <f t="shared" ref="U262:U270" si="29">K262*M262</f>
        <v>-2.3914077974156029E-2</v>
      </c>
      <c r="V262" s="19">
        <f t="shared" ref="V262:V270" si="30">L262*M262</f>
        <v>-1.1016954815408873E-2</v>
      </c>
    </row>
    <row r="263" spans="1:22" x14ac:dyDescent="0.25">
      <c r="A263" s="26">
        <f>Wellpath!E263</f>
        <v>0</v>
      </c>
      <c r="B263" s="22">
        <v>0</v>
      </c>
      <c r="C263" s="22">
        <f>-SIN(Wellpath!$L263) / GField</f>
        <v>0</v>
      </c>
      <c r="D263" s="22">
        <f>TAN(Dip) * SIN(Wellpath!$L263) * SIN(Wellpath!$O263) / GField</f>
        <v>0</v>
      </c>
      <c r="E263" s="20">
        <f>Model!$W$9*((drdp!B263+drdp!K263)*ABZ!$B263+(drdp!E263+drdp!N263)*ABZ!$C263+(drdp!H263+drdp!Q263)*ABZ!$D263)</f>
        <v>0</v>
      </c>
      <c r="F263" s="20">
        <f>Model!$W$9*((drdp!C263+drdp!L263)*ABZ!$B263+(drdp!F263+drdp!O263)*ABZ!$C263+(drdp!I263+drdp!R263)*ABZ!$D263)</f>
        <v>0</v>
      </c>
      <c r="G263" s="20">
        <f>Model!$W$9*((drdp!D263+drdp!M263)*ABZ!$B263+(drdp!G263+drdp!P263)*ABZ!$C263+(drdp!J263+drdp!S263)*ABZ!$D263)</f>
        <v>0</v>
      </c>
      <c r="H263" s="18">
        <f>Model!$W$9*((drdp!B263)*ABZ!$B263+(drdp!E263)*ABZ!$C263+(drdp!H263)*ABZ!$D263)</f>
        <v>0</v>
      </c>
      <c r="I263" s="18">
        <f>Model!$W$9*((drdp!C263)*ABZ!$B263+(drdp!F263)*ABZ!$C263+(drdp!I263)*ABZ!$D263)</f>
        <v>0</v>
      </c>
      <c r="J263" s="18">
        <f>Model!$W$9*((drdp!D263)*ABZ!$B263+(drdp!G263)*ABZ!$C263+(drdp!J263)*ABZ!$D263)</f>
        <v>0</v>
      </c>
      <c r="K263" s="21">
        <f>SUM(E$3:E262)+H263</f>
        <v>0.613492196799451</v>
      </c>
      <c r="L263" s="21">
        <f>SUM(F$3:F262)+I263</f>
        <v>0.28262916174521718</v>
      </c>
      <c r="M263" s="21">
        <f>SUM(G$3:G262)+J263</f>
        <v>-3.8980247994863215E-2</v>
      </c>
      <c r="N263" s="21"/>
      <c r="O263" s="21"/>
      <c r="P263" s="21"/>
      <c r="Q263" s="19">
        <f t="shared" si="25"/>
        <v>0.37637267553381631</v>
      </c>
      <c r="R263" s="19">
        <f t="shared" si="26"/>
        <v>7.9879243068804132E-2</v>
      </c>
      <c r="S263" s="19">
        <f t="shared" si="27"/>
        <v>1.5194597337410377E-3</v>
      </c>
      <c r="T263" s="19">
        <f t="shared" si="28"/>
        <v>0.17339078531866065</v>
      </c>
      <c r="U263" s="19">
        <f t="shared" si="29"/>
        <v>-2.3914077974156029E-2</v>
      </c>
      <c r="V263" s="19">
        <f t="shared" si="30"/>
        <v>-1.1016954815408873E-2</v>
      </c>
    </row>
    <row r="264" spans="1:22" x14ac:dyDescent="0.25">
      <c r="A264" s="26">
        <f>Wellpath!E264</f>
        <v>0</v>
      </c>
      <c r="B264" s="22">
        <v>0</v>
      </c>
      <c r="C264" s="22">
        <f>-SIN(Wellpath!$L264) / GField</f>
        <v>0</v>
      </c>
      <c r="D264" s="22">
        <f>TAN(Dip) * SIN(Wellpath!$L264) * SIN(Wellpath!$O264) / GField</f>
        <v>0</v>
      </c>
      <c r="E264" s="20">
        <f>Model!$W$9*((drdp!B264+drdp!K264)*ABZ!$B264+(drdp!E264+drdp!N264)*ABZ!$C264+(drdp!H264+drdp!Q264)*ABZ!$D264)</f>
        <v>0</v>
      </c>
      <c r="F264" s="20">
        <f>Model!$W$9*((drdp!C264+drdp!L264)*ABZ!$B264+(drdp!F264+drdp!O264)*ABZ!$C264+(drdp!I264+drdp!R264)*ABZ!$D264)</f>
        <v>0</v>
      </c>
      <c r="G264" s="20">
        <f>Model!$W$9*((drdp!D264+drdp!M264)*ABZ!$B264+(drdp!G264+drdp!P264)*ABZ!$C264+(drdp!J264+drdp!S264)*ABZ!$D264)</f>
        <v>0</v>
      </c>
      <c r="H264" s="18">
        <f>Model!$W$9*((drdp!B264)*ABZ!$B264+(drdp!E264)*ABZ!$C264+(drdp!H264)*ABZ!$D264)</f>
        <v>0</v>
      </c>
      <c r="I264" s="18">
        <f>Model!$W$9*((drdp!C264)*ABZ!$B264+(drdp!F264)*ABZ!$C264+(drdp!I264)*ABZ!$D264)</f>
        <v>0</v>
      </c>
      <c r="J264" s="18">
        <f>Model!$W$9*((drdp!D264)*ABZ!$B264+(drdp!G264)*ABZ!$C264+(drdp!J264)*ABZ!$D264)</f>
        <v>0</v>
      </c>
      <c r="K264" s="21">
        <f>SUM(E$3:E263)+H264</f>
        <v>0.613492196799451</v>
      </c>
      <c r="L264" s="21">
        <f>SUM(F$3:F263)+I264</f>
        <v>0.28262916174521718</v>
      </c>
      <c r="M264" s="21">
        <f>SUM(G$3:G263)+J264</f>
        <v>-3.8980247994863215E-2</v>
      </c>
      <c r="N264" s="21"/>
      <c r="O264" s="21"/>
      <c r="P264" s="21"/>
      <c r="Q264" s="19">
        <f t="shared" si="25"/>
        <v>0.37637267553381631</v>
      </c>
      <c r="R264" s="19">
        <f t="shared" si="26"/>
        <v>7.9879243068804132E-2</v>
      </c>
      <c r="S264" s="19">
        <f t="shared" si="27"/>
        <v>1.5194597337410377E-3</v>
      </c>
      <c r="T264" s="19">
        <f t="shared" si="28"/>
        <v>0.17339078531866065</v>
      </c>
      <c r="U264" s="19">
        <f t="shared" si="29"/>
        <v>-2.3914077974156029E-2</v>
      </c>
      <c r="V264" s="19">
        <f t="shared" si="30"/>
        <v>-1.1016954815408873E-2</v>
      </c>
    </row>
    <row r="265" spans="1:22" x14ac:dyDescent="0.25">
      <c r="A265" s="26">
        <f>Wellpath!E265</f>
        <v>0</v>
      </c>
      <c r="B265" s="22">
        <v>0</v>
      </c>
      <c r="C265" s="22">
        <f>-SIN(Wellpath!$L265) / GField</f>
        <v>0</v>
      </c>
      <c r="D265" s="22">
        <f>TAN(Dip) * SIN(Wellpath!$L265) * SIN(Wellpath!$O265) / GField</f>
        <v>0</v>
      </c>
      <c r="E265" s="20">
        <f>Model!$W$9*((drdp!B265+drdp!K265)*ABZ!$B265+(drdp!E265+drdp!N265)*ABZ!$C265+(drdp!H265+drdp!Q265)*ABZ!$D265)</f>
        <v>0</v>
      </c>
      <c r="F265" s="20">
        <f>Model!$W$9*((drdp!C265+drdp!L265)*ABZ!$B265+(drdp!F265+drdp!O265)*ABZ!$C265+(drdp!I265+drdp!R265)*ABZ!$D265)</f>
        <v>0</v>
      </c>
      <c r="G265" s="20">
        <f>Model!$W$9*((drdp!D265+drdp!M265)*ABZ!$B265+(drdp!G265+drdp!P265)*ABZ!$C265+(drdp!J265+drdp!S265)*ABZ!$D265)</f>
        <v>0</v>
      </c>
      <c r="H265" s="18">
        <f>Model!$W$9*((drdp!B265)*ABZ!$B265+(drdp!E265)*ABZ!$C265+(drdp!H265)*ABZ!$D265)</f>
        <v>0</v>
      </c>
      <c r="I265" s="18">
        <f>Model!$W$9*((drdp!C265)*ABZ!$B265+(drdp!F265)*ABZ!$C265+(drdp!I265)*ABZ!$D265)</f>
        <v>0</v>
      </c>
      <c r="J265" s="18">
        <f>Model!$W$9*((drdp!D265)*ABZ!$B265+(drdp!G265)*ABZ!$C265+(drdp!J265)*ABZ!$D265)</f>
        <v>0</v>
      </c>
      <c r="K265" s="21">
        <f>SUM(E$3:E264)+H265</f>
        <v>0.613492196799451</v>
      </c>
      <c r="L265" s="21">
        <f>SUM(F$3:F264)+I265</f>
        <v>0.28262916174521718</v>
      </c>
      <c r="M265" s="21">
        <f>SUM(G$3:G264)+J265</f>
        <v>-3.8980247994863215E-2</v>
      </c>
      <c r="N265" s="21"/>
      <c r="O265" s="21"/>
      <c r="P265" s="21"/>
      <c r="Q265" s="19">
        <f t="shared" si="25"/>
        <v>0.37637267553381631</v>
      </c>
      <c r="R265" s="19">
        <f t="shared" si="26"/>
        <v>7.9879243068804132E-2</v>
      </c>
      <c r="S265" s="19">
        <f t="shared" si="27"/>
        <v>1.5194597337410377E-3</v>
      </c>
      <c r="T265" s="19">
        <f t="shared" si="28"/>
        <v>0.17339078531866065</v>
      </c>
      <c r="U265" s="19">
        <f t="shared" si="29"/>
        <v>-2.3914077974156029E-2</v>
      </c>
      <c r="V265" s="19">
        <f t="shared" si="30"/>
        <v>-1.1016954815408873E-2</v>
      </c>
    </row>
    <row r="266" spans="1:22" x14ac:dyDescent="0.25">
      <c r="A266" s="26">
        <f>Wellpath!E266</f>
        <v>0</v>
      </c>
      <c r="B266" s="22">
        <v>0</v>
      </c>
      <c r="C266" s="22">
        <f>-SIN(Wellpath!$L266) / GField</f>
        <v>0</v>
      </c>
      <c r="D266" s="22">
        <f>TAN(Dip) * SIN(Wellpath!$L266) * SIN(Wellpath!$O266) / GField</f>
        <v>0</v>
      </c>
      <c r="E266" s="20">
        <f>Model!$W$9*((drdp!B266+drdp!K266)*ABZ!$B266+(drdp!E266+drdp!N266)*ABZ!$C266+(drdp!H266+drdp!Q266)*ABZ!$D266)</f>
        <v>0</v>
      </c>
      <c r="F266" s="20">
        <f>Model!$W$9*((drdp!C266+drdp!L266)*ABZ!$B266+(drdp!F266+drdp!O266)*ABZ!$C266+(drdp!I266+drdp!R266)*ABZ!$D266)</f>
        <v>0</v>
      </c>
      <c r="G266" s="20">
        <f>Model!$W$9*((drdp!D266+drdp!M266)*ABZ!$B266+(drdp!G266+drdp!P266)*ABZ!$C266+(drdp!J266+drdp!S266)*ABZ!$D266)</f>
        <v>0</v>
      </c>
      <c r="H266" s="18">
        <f>Model!$W$9*((drdp!B266)*ABZ!$B266+(drdp!E266)*ABZ!$C266+(drdp!H266)*ABZ!$D266)</f>
        <v>0</v>
      </c>
      <c r="I266" s="18">
        <f>Model!$W$9*((drdp!C266)*ABZ!$B266+(drdp!F266)*ABZ!$C266+(drdp!I266)*ABZ!$D266)</f>
        <v>0</v>
      </c>
      <c r="J266" s="18">
        <f>Model!$W$9*((drdp!D266)*ABZ!$B266+(drdp!G266)*ABZ!$C266+(drdp!J266)*ABZ!$D266)</f>
        <v>0</v>
      </c>
      <c r="K266" s="21">
        <f>SUM(E$3:E265)+H266</f>
        <v>0.613492196799451</v>
      </c>
      <c r="L266" s="21">
        <f>SUM(F$3:F265)+I266</f>
        <v>0.28262916174521718</v>
      </c>
      <c r="M266" s="21">
        <f>SUM(G$3:G265)+J266</f>
        <v>-3.8980247994863215E-2</v>
      </c>
      <c r="N266" s="21"/>
      <c r="O266" s="21"/>
      <c r="P266" s="21"/>
      <c r="Q266" s="19">
        <f t="shared" si="25"/>
        <v>0.37637267553381631</v>
      </c>
      <c r="R266" s="19">
        <f t="shared" si="26"/>
        <v>7.9879243068804132E-2</v>
      </c>
      <c r="S266" s="19">
        <f t="shared" si="27"/>
        <v>1.5194597337410377E-3</v>
      </c>
      <c r="T266" s="19">
        <f t="shared" si="28"/>
        <v>0.17339078531866065</v>
      </c>
      <c r="U266" s="19">
        <f t="shared" si="29"/>
        <v>-2.3914077974156029E-2</v>
      </c>
      <c r="V266" s="19">
        <f t="shared" si="30"/>
        <v>-1.1016954815408873E-2</v>
      </c>
    </row>
    <row r="267" spans="1:22" x14ac:dyDescent="0.25">
      <c r="A267" s="26">
        <f>Wellpath!E267</f>
        <v>0</v>
      </c>
      <c r="B267" s="22">
        <v>0</v>
      </c>
      <c r="C267" s="22">
        <f>-SIN(Wellpath!$L267) / GField</f>
        <v>0</v>
      </c>
      <c r="D267" s="22">
        <f>TAN(Dip) * SIN(Wellpath!$L267) * SIN(Wellpath!$O267) / GField</f>
        <v>0</v>
      </c>
      <c r="E267" s="20">
        <f>Model!$W$9*((drdp!B267+drdp!K267)*ABZ!$B267+(drdp!E267+drdp!N267)*ABZ!$C267+(drdp!H267+drdp!Q267)*ABZ!$D267)</f>
        <v>0</v>
      </c>
      <c r="F267" s="20">
        <f>Model!$W$9*((drdp!C267+drdp!L267)*ABZ!$B267+(drdp!F267+drdp!O267)*ABZ!$C267+(drdp!I267+drdp!R267)*ABZ!$D267)</f>
        <v>0</v>
      </c>
      <c r="G267" s="20">
        <f>Model!$W$9*((drdp!D267+drdp!M267)*ABZ!$B267+(drdp!G267+drdp!P267)*ABZ!$C267+(drdp!J267+drdp!S267)*ABZ!$D267)</f>
        <v>0</v>
      </c>
      <c r="H267" s="18">
        <f>Model!$W$9*((drdp!B267)*ABZ!$B267+(drdp!E267)*ABZ!$C267+(drdp!H267)*ABZ!$D267)</f>
        <v>0</v>
      </c>
      <c r="I267" s="18">
        <f>Model!$W$9*((drdp!C267)*ABZ!$B267+(drdp!F267)*ABZ!$C267+(drdp!I267)*ABZ!$D267)</f>
        <v>0</v>
      </c>
      <c r="J267" s="18">
        <f>Model!$W$9*((drdp!D267)*ABZ!$B267+(drdp!G267)*ABZ!$C267+(drdp!J267)*ABZ!$D267)</f>
        <v>0</v>
      </c>
      <c r="K267" s="21">
        <f>SUM(E$3:E266)+H267</f>
        <v>0.613492196799451</v>
      </c>
      <c r="L267" s="21">
        <f>SUM(F$3:F266)+I267</f>
        <v>0.28262916174521718</v>
      </c>
      <c r="M267" s="21">
        <f>SUM(G$3:G266)+J267</f>
        <v>-3.8980247994863215E-2</v>
      </c>
      <c r="N267" s="21"/>
      <c r="O267" s="21"/>
      <c r="P267" s="21"/>
      <c r="Q267" s="19">
        <f t="shared" si="25"/>
        <v>0.37637267553381631</v>
      </c>
      <c r="R267" s="19">
        <f t="shared" si="26"/>
        <v>7.9879243068804132E-2</v>
      </c>
      <c r="S267" s="19">
        <f t="shared" si="27"/>
        <v>1.5194597337410377E-3</v>
      </c>
      <c r="T267" s="19">
        <f t="shared" si="28"/>
        <v>0.17339078531866065</v>
      </c>
      <c r="U267" s="19">
        <f t="shared" si="29"/>
        <v>-2.3914077974156029E-2</v>
      </c>
      <c r="V267" s="19">
        <f t="shared" si="30"/>
        <v>-1.1016954815408873E-2</v>
      </c>
    </row>
    <row r="268" spans="1:22" x14ac:dyDescent="0.25">
      <c r="A268" s="26">
        <f>Wellpath!E268</f>
        <v>0</v>
      </c>
      <c r="B268" s="22">
        <v>0</v>
      </c>
      <c r="C268" s="22">
        <f>-SIN(Wellpath!$L268) / GField</f>
        <v>0</v>
      </c>
      <c r="D268" s="22">
        <f>TAN(Dip) * SIN(Wellpath!$L268) * SIN(Wellpath!$O268) / GField</f>
        <v>0</v>
      </c>
      <c r="E268" s="20">
        <f>Model!$W$9*((drdp!B268+drdp!K268)*ABZ!$B268+(drdp!E268+drdp!N268)*ABZ!$C268+(drdp!H268+drdp!Q268)*ABZ!$D268)</f>
        <v>0</v>
      </c>
      <c r="F268" s="20">
        <f>Model!$W$9*((drdp!C268+drdp!L268)*ABZ!$B268+(drdp!F268+drdp!O268)*ABZ!$C268+(drdp!I268+drdp!R268)*ABZ!$D268)</f>
        <v>0</v>
      </c>
      <c r="G268" s="20">
        <f>Model!$W$9*((drdp!D268+drdp!M268)*ABZ!$B268+(drdp!G268+drdp!P268)*ABZ!$C268+(drdp!J268+drdp!S268)*ABZ!$D268)</f>
        <v>0</v>
      </c>
      <c r="H268" s="18">
        <f>Model!$W$9*((drdp!B268)*ABZ!$B268+(drdp!E268)*ABZ!$C268+(drdp!H268)*ABZ!$D268)</f>
        <v>0</v>
      </c>
      <c r="I268" s="18">
        <f>Model!$W$9*((drdp!C268)*ABZ!$B268+(drdp!F268)*ABZ!$C268+(drdp!I268)*ABZ!$D268)</f>
        <v>0</v>
      </c>
      <c r="J268" s="18">
        <f>Model!$W$9*((drdp!D268)*ABZ!$B268+(drdp!G268)*ABZ!$C268+(drdp!J268)*ABZ!$D268)</f>
        <v>0</v>
      </c>
      <c r="K268" s="21">
        <f>SUM(E$3:E267)+H268</f>
        <v>0.613492196799451</v>
      </c>
      <c r="L268" s="21">
        <f>SUM(F$3:F267)+I268</f>
        <v>0.28262916174521718</v>
      </c>
      <c r="M268" s="21">
        <f>SUM(G$3:G267)+J268</f>
        <v>-3.8980247994863215E-2</v>
      </c>
      <c r="N268" s="21"/>
      <c r="O268" s="21"/>
      <c r="P268" s="21"/>
      <c r="Q268" s="19">
        <f t="shared" si="25"/>
        <v>0.37637267553381631</v>
      </c>
      <c r="R268" s="19">
        <f t="shared" si="26"/>
        <v>7.9879243068804132E-2</v>
      </c>
      <c r="S268" s="19">
        <f t="shared" si="27"/>
        <v>1.5194597337410377E-3</v>
      </c>
      <c r="T268" s="19">
        <f t="shared" si="28"/>
        <v>0.17339078531866065</v>
      </c>
      <c r="U268" s="19">
        <f t="shared" si="29"/>
        <v>-2.3914077974156029E-2</v>
      </c>
      <c r="V268" s="19">
        <f t="shared" si="30"/>
        <v>-1.1016954815408873E-2</v>
      </c>
    </row>
    <row r="269" spans="1:22" x14ac:dyDescent="0.25">
      <c r="A269" s="26">
        <f>Wellpath!E269</f>
        <v>0</v>
      </c>
      <c r="B269" s="22">
        <v>0</v>
      </c>
      <c r="C269" s="22">
        <f>-SIN(Wellpath!$L269) / GField</f>
        <v>0</v>
      </c>
      <c r="D269" s="22">
        <f>TAN(Dip) * SIN(Wellpath!$L269) * SIN(Wellpath!$O269) / GField</f>
        <v>0</v>
      </c>
      <c r="E269" s="20">
        <f>Model!$W$9*((drdp!B269+drdp!K269)*ABZ!$B269+(drdp!E269+drdp!N269)*ABZ!$C269+(drdp!H269+drdp!Q269)*ABZ!$D269)</f>
        <v>0</v>
      </c>
      <c r="F269" s="20">
        <f>Model!$W$9*((drdp!C269+drdp!L269)*ABZ!$B269+(drdp!F269+drdp!O269)*ABZ!$C269+(drdp!I269+drdp!R269)*ABZ!$D269)</f>
        <v>0</v>
      </c>
      <c r="G269" s="20">
        <f>Model!$W$9*((drdp!D269+drdp!M269)*ABZ!$B269+(drdp!G269+drdp!P269)*ABZ!$C269+(drdp!J269+drdp!S269)*ABZ!$D269)</f>
        <v>0</v>
      </c>
      <c r="H269" s="18">
        <f>Model!$W$9*((drdp!B269)*ABZ!$B269+(drdp!E269)*ABZ!$C269+(drdp!H269)*ABZ!$D269)</f>
        <v>0</v>
      </c>
      <c r="I269" s="18">
        <f>Model!$W$9*((drdp!C269)*ABZ!$B269+(drdp!F269)*ABZ!$C269+(drdp!I269)*ABZ!$D269)</f>
        <v>0</v>
      </c>
      <c r="J269" s="18">
        <f>Model!$W$9*((drdp!D269)*ABZ!$B269+(drdp!G269)*ABZ!$C269+(drdp!J269)*ABZ!$D269)</f>
        <v>0</v>
      </c>
      <c r="K269" s="21">
        <f>SUM(E$3:E268)+H269</f>
        <v>0.613492196799451</v>
      </c>
      <c r="L269" s="21">
        <f>SUM(F$3:F268)+I269</f>
        <v>0.28262916174521718</v>
      </c>
      <c r="M269" s="21">
        <f>SUM(G$3:G268)+J269</f>
        <v>-3.8980247994863215E-2</v>
      </c>
      <c r="N269" s="21"/>
      <c r="O269" s="21"/>
      <c r="P269" s="21"/>
      <c r="Q269" s="19">
        <f t="shared" si="25"/>
        <v>0.37637267553381631</v>
      </c>
      <c r="R269" s="19">
        <f t="shared" si="26"/>
        <v>7.9879243068804132E-2</v>
      </c>
      <c r="S269" s="19">
        <f t="shared" si="27"/>
        <v>1.5194597337410377E-3</v>
      </c>
      <c r="T269" s="19">
        <f t="shared" si="28"/>
        <v>0.17339078531866065</v>
      </c>
      <c r="U269" s="19">
        <f t="shared" si="29"/>
        <v>-2.3914077974156029E-2</v>
      </c>
      <c r="V269" s="19">
        <f t="shared" si="30"/>
        <v>-1.1016954815408873E-2</v>
      </c>
    </row>
    <row r="270" spans="1:22" x14ac:dyDescent="0.25">
      <c r="A270" s="26">
        <f>Wellpath!E270</f>
        <v>0</v>
      </c>
      <c r="B270" s="22">
        <v>0</v>
      </c>
      <c r="C270" s="22">
        <f>-SIN(Wellpath!$L270) / GField</f>
        <v>0</v>
      </c>
      <c r="D270" s="22">
        <f>TAN(Dip) * SIN(Wellpath!$L270) * SIN(Wellpath!$O270) / GField</f>
        <v>0</v>
      </c>
      <c r="E270" s="20">
        <f>Model!$W$9*((drdp!B270+drdp!K270)*ABZ!$B270+(drdp!E270+drdp!N270)*ABZ!$C270+(drdp!H270+drdp!Q270)*ABZ!$D270)</f>
        <v>0</v>
      </c>
      <c r="F270" s="20">
        <f>Model!$W$9*((drdp!C270+drdp!L270)*ABZ!$B270+(drdp!F270+drdp!O270)*ABZ!$C270+(drdp!I270+drdp!R270)*ABZ!$D270)</f>
        <v>0</v>
      </c>
      <c r="G270" s="20">
        <f>Model!$W$9*((drdp!D270+drdp!M270)*ABZ!$B270+(drdp!G270+drdp!P270)*ABZ!$C270+(drdp!J270+drdp!S270)*ABZ!$D270)</f>
        <v>0</v>
      </c>
      <c r="H270" s="18">
        <f>Model!$W$9*((drdp!B270)*ABZ!$B270+(drdp!E270)*ABZ!$C270+(drdp!H270)*ABZ!$D270)</f>
        <v>0</v>
      </c>
      <c r="I270" s="18">
        <f>Model!$W$9*((drdp!C270)*ABZ!$B270+(drdp!F270)*ABZ!$C270+(drdp!I270)*ABZ!$D270)</f>
        <v>0</v>
      </c>
      <c r="J270" s="18">
        <f>Model!$W$9*((drdp!D270)*ABZ!$B270+(drdp!G270)*ABZ!$C270+(drdp!J270)*ABZ!$D270)</f>
        <v>0</v>
      </c>
      <c r="K270" s="21">
        <f>SUM(E$3:E269)+H270</f>
        <v>0.613492196799451</v>
      </c>
      <c r="L270" s="21">
        <f>SUM(F$3:F269)+I270</f>
        <v>0.28262916174521718</v>
      </c>
      <c r="M270" s="21">
        <f>SUM(G$3:G269)+J270</f>
        <v>-3.8980247994863215E-2</v>
      </c>
      <c r="N270" s="21"/>
      <c r="O270" s="21"/>
      <c r="P270" s="21"/>
      <c r="Q270" s="19">
        <f t="shared" si="25"/>
        <v>0.37637267553381631</v>
      </c>
      <c r="R270" s="19">
        <f t="shared" si="26"/>
        <v>7.9879243068804132E-2</v>
      </c>
      <c r="S270" s="19">
        <f t="shared" si="27"/>
        <v>1.5194597337410377E-3</v>
      </c>
      <c r="T270" s="19">
        <f t="shared" si="28"/>
        <v>0.17339078531866065</v>
      </c>
      <c r="U270" s="19">
        <f t="shared" si="29"/>
        <v>-2.3914077974156029E-2</v>
      </c>
      <c r="V270" s="19">
        <f t="shared" si="30"/>
        <v>-1.1016954815408873E-2</v>
      </c>
    </row>
    <row r="271" spans="1:22" x14ac:dyDescent="0.25">
      <c r="A271" s="26">
        <f>Wellpath!E271</f>
        <v>0</v>
      </c>
      <c r="B271" s="22">
        <v>0</v>
      </c>
      <c r="C271" s="22">
        <f>-SIN(Wellpath!$L271) / GField</f>
        <v>0</v>
      </c>
      <c r="D271" s="22">
        <f>TAN(Dip) * SIN(Wellpath!$L271) * SIN(Wellpath!$O271) / GField</f>
        <v>0</v>
      </c>
      <c r="E271" s="20">
        <f>Model!$W$9*((drdp!B271+drdp!K271)*ABZ!$B271+(drdp!E271+drdp!N271)*ABZ!$C271+(drdp!H271+drdp!Q271)*ABZ!$D271)</f>
        <v>0</v>
      </c>
      <c r="F271" s="20">
        <f>Model!$W$9*((drdp!C271+drdp!L271)*ABZ!$B271+(drdp!F271+drdp!O271)*ABZ!$C271+(drdp!I271+drdp!R271)*ABZ!$D271)</f>
        <v>0</v>
      </c>
      <c r="G271" s="20">
        <f>Model!$W$9*((drdp!D271+drdp!M271)*ABZ!$B271+(drdp!G271+drdp!P271)*ABZ!$C271+(drdp!J271+drdp!S271)*ABZ!$D271)</f>
        <v>0</v>
      </c>
      <c r="H271" s="18">
        <f>Model!$W$9*((drdp!B271)*ABZ!$B271+(drdp!E271)*ABZ!$C271+(drdp!H271)*ABZ!$D271)</f>
        <v>0</v>
      </c>
      <c r="I271" s="18">
        <f>Model!$W$9*((drdp!C271)*ABZ!$B271+(drdp!F271)*ABZ!$C271+(drdp!I271)*ABZ!$D271)</f>
        <v>0</v>
      </c>
      <c r="J271" s="18">
        <f>Model!$W$9*((drdp!D271)*ABZ!$B271+(drdp!G271)*ABZ!$C271+(drdp!J271)*ABZ!$D271)</f>
        <v>0</v>
      </c>
      <c r="K271" s="21">
        <f>SUM(E$3:E270)+H271</f>
        <v>0.613492196799451</v>
      </c>
      <c r="L271" s="21">
        <f>SUM(F$3:F270)+I271</f>
        <v>0.28262916174521718</v>
      </c>
      <c r="M271" s="21">
        <f>SUM(G$3:G270)+J271</f>
        <v>-3.8980247994863215E-2</v>
      </c>
      <c r="N271" s="21"/>
      <c r="O271" s="21"/>
      <c r="P271" s="21"/>
      <c r="Q271" s="19">
        <f t="shared" ref="Q271" si="31">K271^2</f>
        <v>0.37637267553381631</v>
      </c>
      <c r="R271" s="19">
        <f t="shared" ref="R271" si="32">L271^2</f>
        <v>7.9879243068804132E-2</v>
      </c>
      <c r="S271" s="19">
        <f t="shared" ref="S271" si="33">M271^2</f>
        <v>1.5194597337410377E-3</v>
      </c>
      <c r="T271" s="19">
        <f t="shared" ref="T271" si="34">K271*L271</f>
        <v>0.17339078531866065</v>
      </c>
      <c r="U271" s="19">
        <f t="shared" ref="U271" si="35">K271*M271</f>
        <v>-2.3914077974156029E-2</v>
      </c>
      <c r="V271" s="19">
        <f t="shared" ref="V271" si="36">L271*M271</f>
        <v>-1.1016954815408873E-2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8" tint="0.59999389629810485"/>
  </sheetPr>
  <dimension ref="A1:V271"/>
  <sheetViews>
    <sheetView workbookViewId="0">
      <pane ySplit="2" topLeftCell="A252" activePane="bottomLeft" state="frozen"/>
      <selection activeCell="H39" sqref="H39"/>
      <selection pane="bottomLeft" activeCell="N254" sqref="N254"/>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f>SIN(Wellpath!$L3) * COS(Wellpath!$L3) / SQRT(2)</f>
        <v>0</v>
      </c>
      <c r="D3" s="22">
        <f>(-TAN(Dip) * SIN(Wellpath!$L3) * COS(Wellpath!$L3) * SIN(Wellpath!$O3)) / SQRT(2)</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f>SIN(Wellpath!$L4) * COS(Wellpath!$L4) / SQRT(2)</f>
        <v>0</v>
      </c>
      <c r="D4" s="22">
        <f>(-TAN(Dip) * SIN(Wellpath!$L4) * COS(Wellpath!$L4) * SIN(Wellpath!$O4)) / SQRT(2)</f>
        <v>0</v>
      </c>
      <c r="E4" s="20">
        <f>Model!$W$10*((drdp!B4+drdp!K4)*'ASXY-TI1S'!$B4+(drdp!E4+drdp!N4)*'ASXY-TI1S'!$C4+(drdp!H4+drdp!Q4)*'ASXY-TI1S'!$D4)</f>
        <v>0</v>
      </c>
      <c r="F4" s="20">
        <f>Model!$W$10*((drdp!C4+drdp!L4)*'ASXY-TI1S'!$B4+(drdp!F4+drdp!O4)*'ASXY-TI1S'!$C4+(drdp!I4+drdp!R4)*'ASXY-TI1S'!$D4)</f>
        <v>0</v>
      </c>
      <c r="G4" s="20">
        <f>Model!$W$10*((drdp!D4+drdp!M4)*'ASXY-TI1S'!$B4+(drdp!G4+drdp!P4)*'ASXY-TI1S'!$C4+(drdp!J4+drdp!S4)*'ASXY-TI1S'!$D4)</f>
        <v>0</v>
      </c>
      <c r="H4" s="18">
        <f>Model!$W$10*((drdp!B4)*'ASXY-TI1S'!$B4+(drdp!E4)*'ASXY-TI1S'!$C4+(drdp!H4)*'ASXY-TI1S'!$D4)</f>
        <v>0</v>
      </c>
      <c r="I4" s="18">
        <f>Model!$W$10*((drdp!C4)*'ASXY-TI1S'!$B4+(drdp!F4)*'ASXY-TI1S'!$C4+(drdp!I4)*'ASXY-TI1S'!$D4)</f>
        <v>0</v>
      </c>
      <c r="J4" s="18">
        <f>Model!$W$10*((drdp!D4)*'ASXY-TI1S'!$B4+(drdp!G4)*'ASXY-TI1S'!$C4+(drdp!J4)*'ASXY-TI1S'!$D4)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f>SIN(Wellpath!$L5) * COS(Wellpath!$L5) / SQRT(2)</f>
        <v>0</v>
      </c>
      <c r="D5" s="22">
        <f>(-TAN(Dip) * SIN(Wellpath!$L5) * COS(Wellpath!$L5) * SIN(Wellpath!$O5)) / SQRT(2)</f>
        <v>0</v>
      </c>
      <c r="E5" s="20">
        <f>Model!$W$10*((drdp!B5+drdp!K5)*'ASXY-TI1S'!$B5+(drdp!E5+drdp!N5)*'ASXY-TI1S'!$C5+(drdp!H5+drdp!Q5)*'ASXY-TI1S'!$D5)</f>
        <v>0</v>
      </c>
      <c r="F5" s="20">
        <f>Model!$W$10*((drdp!C5+drdp!L5)*'ASXY-TI1S'!$B5+(drdp!F5+drdp!O5)*'ASXY-TI1S'!$C5+(drdp!I5+drdp!R5)*'ASXY-TI1S'!$D5)</f>
        <v>0</v>
      </c>
      <c r="G5" s="20">
        <f>Model!$W$10*((drdp!D5+drdp!M5)*'ASXY-TI1S'!$B5+(drdp!G5+drdp!P5)*'ASXY-TI1S'!$C5+(drdp!J5+drdp!S5)*'ASXY-TI1S'!$D5)</f>
        <v>0</v>
      </c>
      <c r="H5" s="18">
        <f>Model!$W$10*((drdp!B5)*'ASXY-TI1S'!$B5+(drdp!E5)*'ASXY-TI1S'!$C5+(drdp!H5)*'ASXY-TI1S'!$D5)</f>
        <v>0</v>
      </c>
      <c r="I5" s="18">
        <f>Model!$W$10*((drdp!C5)*'ASXY-TI1S'!$B5+(drdp!F5)*'ASXY-TI1S'!$C5+(drdp!I5)*'ASXY-TI1S'!$D5)</f>
        <v>0</v>
      </c>
      <c r="J5" s="18">
        <f>Model!$W$10*((drdp!D5)*'ASXY-TI1S'!$B5+(drdp!G5)*'ASXY-TI1S'!$C5+(drdp!J5)*'ASXY-TI1S'!$D5)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f>SIN(Wellpath!$L6) * COS(Wellpath!$L6) / SQRT(2)</f>
        <v>0</v>
      </c>
      <c r="D6" s="22">
        <f>(-TAN(Dip) * SIN(Wellpath!$L6) * COS(Wellpath!$L6) * SIN(Wellpath!$O6)) / SQRT(2)</f>
        <v>0</v>
      </c>
      <c r="E6" s="20">
        <f>Model!$W$10*((drdp!B6+drdp!K6)*'ASXY-TI1S'!$B6+(drdp!E6+drdp!N6)*'ASXY-TI1S'!$C6+(drdp!H6+drdp!Q6)*'ASXY-TI1S'!$D6)</f>
        <v>0</v>
      </c>
      <c r="F6" s="20">
        <f>Model!$W$10*((drdp!C6+drdp!L6)*'ASXY-TI1S'!$B6+(drdp!F6+drdp!O6)*'ASXY-TI1S'!$C6+(drdp!I6+drdp!R6)*'ASXY-TI1S'!$D6)</f>
        <v>0</v>
      </c>
      <c r="G6" s="20">
        <f>Model!$W$10*((drdp!D6+drdp!M6)*'ASXY-TI1S'!$B6+(drdp!G6+drdp!P6)*'ASXY-TI1S'!$C6+(drdp!J6+drdp!S6)*'ASXY-TI1S'!$D6)</f>
        <v>0</v>
      </c>
      <c r="H6" s="18">
        <f>Model!$W$10*((drdp!B6)*'ASXY-TI1S'!$B6+(drdp!E6)*'ASXY-TI1S'!$C6+(drdp!H6)*'ASXY-TI1S'!$D6)</f>
        <v>0</v>
      </c>
      <c r="I6" s="18">
        <f>Model!$W$10*((drdp!C6)*'ASXY-TI1S'!$B6+(drdp!F6)*'ASXY-TI1S'!$C6+(drdp!I6)*'ASXY-TI1S'!$D6)</f>
        <v>0</v>
      </c>
      <c r="J6" s="18">
        <f>Model!$W$10*((drdp!D6)*'ASXY-TI1S'!$B6+(drdp!G6)*'ASXY-TI1S'!$C6+(drdp!J6)*'ASXY-TI1S'!$D6)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f>SIN(Wellpath!$L7) * COS(Wellpath!$L7) / SQRT(2)</f>
        <v>0</v>
      </c>
      <c r="D7" s="22">
        <f>(-TAN(Dip) * SIN(Wellpath!$L7) * COS(Wellpath!$L7) * SIN(Wellpath!$O7)) / SQRT(2)</f>
        <v>0</v>
      </c>
      <c r="E7" s="20">
        <f>Model!$W$10*((drdp!B7+drdp!K7)*'ASXY-TI1S'!$B7+(drdp!E7+drdp!N7)*'ASXY-TI1S'!$C7+(drdp!H7+drdp!Q7)*'ASXY-TI1S'!$D7)</f>
        <v>0</v>
      </c>
      <c r="F7" s="20">
        <f>Model!$W$10*((drdp!C7+drdp!L7)*'ASXY-TI1S'!$B7+(drdp!F7+drdp!O7)*'ASXY-TI1S'!$C7+(drdp!I7+drdp!R7)*'ASXY-TI1S'!$D7)</f>
        <v>0</v>
      </c>
      <c r="G7" s="20">
        <f>Model!$W$10*((drdp!D7+drdp!M7)*'ASXY-TI1S'!$B7+(drdp!G7+drdp!P7)*'ASXY-TI1S'!$C7+(drdp!J7+drdp!S7)*'ASXY-TI1S'!$D7)</f>
        <v>0</v>
      </c>
      <c r="H7" s="18">
        <f>Model!$W$10*((drdp!B7)*'ASXY-TI1S'!$B7+(drdp!E7)*'ASXY-TI1S'!$C7+(drdp!H7)*'ASXY-TI1S'!$D7)</f>
        <v>0</v>
      </c>
      <c r="I7" s="18">
        <f>Model!$W$10*((drdp!C7)*'ASXY-TI1S'!$B7+(drdp!F7)*'ASXY-TI1S'!$C7+(drdp!I7)*'ASXY-TI1S'!$D7)</f>
        <v>0</v>
      </c>
      <c r="J7" s="18">
        <f>Model!$W$10*((drdp!D7)*'ASXY-TI1S'!$B7+(drdp!G7)*'ASXY-TI1S'!$C7+(drdp!J7)*'ASXY-TI1S'!$D7)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f>SIN(Wellpath!$L8) * COS(Wellpath!$L8) / SQRT(2)</f>
        <v>0</v>
      </c>
      <c r="D8" s="22">
        <f>(-TAN(Dip) * SIN(Wellpath!$L8) * COS(Wellpath!$L8) * SIN(Wellpath!$O8)) / SQRT(2)</f>
        <v>0</v>
      </c>
      <c r="E8" s="20">
        <f>Model!$W$10*((drdp!B8+drdp!K8)*'ASXY-TI1S'!$B8+(drdp!E8+drdp!N8)*'ASXY-TI1S'!$C8+(drdp!H8+drdp!Q8)*'ASXY-TI1S'!$D8)</f>
        <v>0</v>
      </c>
      <c r="F8" s="20">
        <f>Model!$W$10*((drdp!C8+drdp!L8)*'ASXY-TI1S'!$B8+(drdp!F8+drdp!O8)*'ASXY-TI1S'!$C8+(drdp!I8+drdp!R8)*'ASXY-TI1S'!$D8)</f>
        <v>0</v>
      </c>
      <c r="G8" s="20">
        <f>Model!$W$10*((drdp!D8+drdp!M8)*'ASXY-TI1S'!$B8+(drdp!G8+drdp!P8)*'ASXY-TI1S'!$C8+(drdp!J8+drdp!S8)*'ASXY-TI1S'!$D8)</f>
        <v>0</v>
      </c>
      <c r="H8" s="18">
        <f>Model!$W$10*((drdp!B8)*'ASXY-TI1S'!$B8+(drdp!E8)*'ASXY-TI1S'!$C8+(drdp!H8)*'ASXY-TI1S'!$D8)</f>
        <v>0</v>
      </c>
      <c r="I8" s="18">
        <f>Model!$W$10*((drdp!C8)*'ASXY-TI1S'!$B8+(drdp!F8)*'ASXY-TI1S'!$C8+(drdp!I8)*'ASXY-TI1S'!$D8)</f>
        <v>0</v>
      </c>
      <c r="J8" s="18">
        <f>Model!$W$10*((drdp!D8)*'ASXY-TI1S'!$B8+(drdp!G8)*'ASXY-TI1S'!$C8+(drdp!J8)*'ASXY-TI1S'!$D8)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f>SIN(Wellpath!$L9) * COS(Wellpath!$L9) / SQRT(2)</f>
        <v>0</v>
      </c>
      <c r="D9" s="22">
        <f>(-TAN(Dip) * SIN(Wellpath!$L9) * COS(Wellpath!$L9) * SIN(Wellpath!$O9)) / SQRT(2)</f>
        <v>0</v>
      </c>
      <c r="E9" s="20">
        <f>Model!$W$10*((drdp!B9+drdp!K9)*'ASXY-TI1S'!$B9+(drdp!E9+drdp!N9)*'ASXY-TI1S'!$C9+(drdp!H9+drdp!Q9)*'ASXY-TI1S'!$D9)</f>
        <v>0</v>
      </c>
      <c r="F9" s="20">
        <f>Model!$W$10*((drdp!C9+drdp!L9)*'ASXY-TI1S'!$B9+(drdp!F9+drdp!O9)*'ASXY-TI1S'!$C9+(drdp!I9+drdp!R9)*'ASXY-TI1S'!$D9)</f>
        <v>0</v>
      </c>
      <c r="G9" s="20">
        <f>Model!$W$10*((drdp!D9+drdp!M9)*'ASXY-TI1S'!$B9+(drdp!G9+drdp!P9)*'ASXY-TI1S'!$C9+(drdp!J9+drdp!S9)*'ASXY-TI1S'!$D9)</f>
        <v>0</v>
      </c>
      <c r="H9" s="18">
        <f>Model!$W$10*((drdp!B9)*'ASXY-TI1S'!$B9+(drdp!E9)*'ASXY-TI1S'!$C9+(drdp!H9)*'ASXY-TI1S'!$D9)</f>
        <v>0</v>
      </c>
      <c r="I9" s="18">
        <f>Model!$W$10*((drdp!C9)*'ASXY-TI1S'!$B9+(drdp!F9)*'ASXY-TI1S'!$C9+(drdp!I9)*'ASXY-TI1S'!$D9)</f>
        <v>0</v>
      </c>
      <c r="J9" s="18">
        <f>Model!$W$10*((drdp!D9)*'ASXY-TI1S'!$B9+(drdp!G9)*'ASXY-TI1S'!$C9+(drdp!J9)*'ASXY-TI1S'!$D9)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f>SIN(Wellpath!$L10) * COS(Wellpath!$L10) / SQRT(2)</f>
        <v>0</v>
      </c>
      <c r="D10" s="22">
        <f>(-TAN(Dip) * SIN(Wellpath!$L10) * COS(Wellpath!$L10) * SIN(Wellpath!$O10)) / SQRT(2)</f>
        <v>0</v>
      </c>
      <c r="E10" s="20">
        <f>Model!$W$10*((drdp!B10+drdp!K10)*'ASXY-TI1S'!$B10+(drdp!E10+drdp!N10)*'ASXY-TI1S'!$C10+(drdp!H10+drdp!Q10)*'ASXY-TI1S'!$D10)</f>
        <v>0</v>
      </c>
      <c r="F10" s="20">
        <f>Model!$W$10*((drdp!C10+drdp!L10)*'ASXY-TI1S'!$B10+(drdp!F10+drdp!O10)*'ASXY-TI1S'!$C10+(drdp!I10+drdp!R10)*'ASXY-TI1S'!$D10)</f>
        <v>0</v>
      </c>
      <c r="G10" s="20">
        <f>Model!$W$10*((drdp!D10+drdp!M10)*'ASXY-TI1S'!$B10+(drdp!G10+drdp!P10)*'ASXY-TI1S'!$C10+(drdp!J10+drdp!S10)*'ASXY-TI1S'!$D10)</f>
        <v>0</v>
      </c>
      <c r="H10" s="18">
        <f>Model!$W$10*((drdp!B10)*'ASXY-TI1S'!$B10+(drdp!E10)*'ASXY-TI1S'!$C10+(drdp!H10)*'ASXY-TI1S'!$D10)</f>
        <v>0</v>
      </c>
      <c r="I10" s="18">
        <f>Model!$W$10*((drdp!C10)*'ASXY-TI1S'!$B10+(drdp!F10)*'ASXY-TI1S'!$C10+(drdp!I10)*'ASXY-TI1S'!$D10)</f>
        <v>0</v>
      </c>
      <c r="J10" s="18">
        <f>Model!$W$10*((drdp!D10)*'ASXY-TI1S'!$B10+(drdp!G10)*'ASXY-TI1S'!$C10+(drdp!J10)*'ASXY-TI1S'!$D10)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f>SIN(Wellpath!$L11) * COS(Wellpath!$L11) / SQRT(2)</f>
        <v>0</v>
      </c>
      <c r="D11" s="22">
        <f>(-TAN(Dip) * SIN(Wellpath!$L11) * COS(Wellpath!$L11) * SIN(Wellpath!$O11)) / SQRT(2)</f>
        <v>0</v>
      </c>
      <c r="E11" s="20">
        <f>Model!$W$10*((drdp!B11+drdp!K11)*'ASXY-TI1S'!$B11+(drdp!E11+drdp!N11)*'ASXY-TI1S'!$C11+(drdp!H11+drdp!Q11)*'ASXY-TI1S'!$D11)</f>
        <v>0</v>
      </c>
      <c r="F11" s="20">
        <f>Model!$W$10*((drdp!C11+drdp!L11)*'ASXY-TI1S'!$B11+(drdp!F11+drdp!O11)*'ASXY-TI1S'!$C11+(drdp!I11+drdp!R11)*'ASXY-TI1S'!$D11)</f>
        <v>0</v>
      </c>
      <c r="G11" s="20">
        <f>Model!$W$10*((drdp!D11+drdp!M11)*'ASXY-TI1S'!$B11+(drdp!G11+drdp!P11)*'ASXY-TI1S'!$C11+(drdp!J11+drdp!S11)*'ASXY-TI1S'!$D11)</f>
        <v>0</v>
      </c>
      <c r="H11" s="18">
        <f>Model!$W$10*((drdp!B11)*'ASXY-TI1S'!$B11+(drdp!E11)*'ASXY-TI1S'!$C11+(drdp!H11)*'ASXY-TI1S'!$D11)</f>
        <v>0</v>
      </c>
      <c r="I11" s="18">
        <f>Model!$W$10*((drdp!C11)*'ASXY-TI1S'!$B11+(drdp!F11)*'ASXY-TI1S'!$C11+(drdp!I11)*'ASXY-TI1S'!$D11)</f>
        <v>0</v>
      </c>
      <c r="J11" s="18">
        <f>Model!$W$10*((drdp!D11)*'ASXY-TI1S'!$B11+(drdp!G11)*'ASXY-TI1S'!$C11+(drdp!J11)*'ASXY-TI1S'!$D11)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f>SIN(Wellpath!$L12) * COS(Wellpath!$L12) / SQRT(2)</f>
        <v>0</v>
      </c>
      <c r="D12" s="22">
        <f>(-TAN(Dip) * SIN(Wellpath!$L12) * COS(Wellpath!$L12) * SIN(Wellpath!$O12)) / SQRT(2)</f>
        <v>0</v>
      </c>
      <c r="E12" s="20">
        <f>Model!$W$10*((drdp!B12+drdp!K12)*'ASXY-TI1S'!$B12+(drdp!E12+drdp!N12)*'ASXY-TI1S'!$C12+(drdp!H12+drdp!Q12)*'ASXY-TI1S'!$D12)</f>
        <v>0</v>
      </c>
      <c r="F12" s="20">
        <f>Model!$W$10*((drdp!C12+drdp!L12)*'ASXY-TI1S'!$B12+(drdp!F12+drdp!O12)*'ASXY-TI1S'!$C12+(drdp!I12+drdp!R12)*'ASXY-TI1S'!$D12)</f>
        <v>0</v>
      </c>
      <c r="G12" s="20">
        <f>Model!$W$10*((drdp!D12+drdp!M12)*'ASXY-TI1S'!$B12+(drdp!G12+drdp!P12)*'ASXY-TI1S'!$C12+(drdp!J12+drdp!S12)*'ASXY-TI1S'!$D12)</f>
        <v>0</v>
      </c>
      <c r="H12" s="18">
        <f>Model!$W$10*((drdp!B12)*'ASXY-TI1S'!$B12+(drdp!E12)*'ASXY-TI1S'!$C12+(drdp!H12)*'ASXY-TI1S'!$D12)</f>
        <v>0</v>
      </c>
      <c r="I12" s="18">
        <f>Model!$W$10*((drdp!C12)*'ASXY-TI1S'!$B12+(drdp!F12)*'ASXY-TI1S'!$C12+(drdp!I12)*'ASXY-TI1S'!$D12)</f>
        <v>0</v>
      </c>
      <c r="J12" s="18">
        <f>Model!$W$10*((drdp!D12)*'ASXY-TI1S'!$B12+(drdp!G12)*'ASXY-TI1S'!$C12+(drdp!J12)*'ASXY-TI1S'!$D12)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f>SIN(Wellpath!$L13) * COS(Wellpath!$L13) / SQRT(2)</f>
        <v>0</v>
      </c>
      <c r="D13" s="22">
        <f>(-TAN(Dip) * SIN(Wellpath!$L13) * COS(Wellpath!$L13) * SIN(Wellpath!$O13)) / SQRT(2)</f>
        <v>0</v>
      </c>
      <c r="E13" s="20">
        <f>Model!$W$10*((drdp!B13+drdp!K13)*'ASXY-TI1S'!$B13+(drdp!E13+drdp!N13)*'ASXY-TI1S'!$C13+(drdp!H13+drdp!Q13)*'ASXY-TI1S'!$D13)</f>
        <v>0</v>
      </c>
      <c r="F13" s="20">
        <f>Model!$W$10*((drdp!C13+drdp!L13)*'ASXY-TI1S'!$B13+(drdp!F13+drdp!O13)*'ASXY-TI1S'!$C13+(drdp!I13+drdp!R13)*'ASXY-TI1S'!$D13)</f>
        <v>0</v>
      </c>
      <c r="G13" s="20">
        <f>Model!$W$10*((drdp!D13+drdp!M13)*'ASXY-TI1S'!$B13+(drdp!G13+drdp!P13)*'ASXY-TI1S'!$C13+(drdp!J13+drdp!S13)*'ASXY-TI1S'!$D13)</f>
        <v>0</v>
      </c>
      <c r="H13" s="18">
        <f>Model!$W$10*((drdp!B13)*'ASXY-TI1S'!$B13+(drdp!E13)*'ASXY-TI1S'!$C13+(drdp!H13)*'ASXY-TI1S'!$D13)</f>
        <v>0</v>
      </c>
      <c r="I13" s="18">
        <f>Model!$W$10*((drdp!C13)*'ASXY-TI1S'!$B13+(drdp!F13)*'ASXY-TI1S'!$C13+(drdp!I13)*'ASXY-TI1S'!$D13)</f>
        <v>0</v>
      </c>
      <c r="J13" s="18">
        <f>Model!$W$10*((drdp!D13)*'ASXY-TI1S'!$B13+(drdp!G13)*'ASXY-TI1S'!$C13+(drdp!J13)*'ASXY-TI1S'!$D13)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f>SIN(Wellpath!$L14) * COS(Wellpath!$L14) / SQRT(2)</f>
        <v>0</v>
      </c>
      <c r="D14" s="22">
        <f>(-TAN(Dip) * SIN(Wellpath!$L14) * COS(Wellpath!$L14) * SIN(Wellpath!$O14)) / SQRT(2)</f>
        <v>0</v>
      </c>
      <c r="E14" s="20">
        <f>Model!$W$10*((drdp!B14+drdp!K14)*'ASXY-TI1S'!$B14+(drdp!E14+drdp!N14)*'ASXY-TI1S'!$C14+(drdp!H14+drdp!Q14)*'ASXY-TI1S'!$D14)</f>
        <v>0</v>
      </c>
      <c r="F14" s="20">
        <f>Model!$W$10*((drdp!C14+drdp!L14)*'ASXY-TI1S'!$B14+(drdp!F14+drdp!O14)*'ASXY-TI1S'!$C14+(drdp!I14+drdp!R14)*'ASXY-TI1S'!$D14)</f>
        <v>0</v>
      </c>
      <c r="G14" s="20">
        <f>Model!$W$10*((drdp!D14+drdp!M14)*'ASXY-TI1S'!$B14+(drdp!G14+drdp!P14)*'ASXY-TI1S'!$C14+(drdp!J14+drdp!S14)*'ASXY-TI1S'!$D14)</f>
        <v>0</v>
      </c>
      <c r="H14" s="18">
        <f>Model!$W$10*((drdp!B14)*'ASXY-TI1S'!$B14+(drdp!E14)*'ASXY-TI1S'!$C14+(drdp!H14)*'ASXY-TI1S'!$D14)</f>
        <v>0</v>
      </c>
      <c r="I14" s="18">
        <f>Model!$W$10*((drdp!C14)*'ASXY-TI1S'!$B14+(drdp!F14)*'ASXY-TI1S'!$C14+(drdp!I14)*'ASXY-TI1S'!$D14)</f>
        <v>0</v>
      </c>
      <c r="J14" s="18">
        <f>Model!$W$10*((drdp!D14)*'ASXY-TI1S'!$B14+(drdp!G14)*'ASXY-TI1S'!$C14+(drdp!J14)*'ASXY-TI1S'!$D14)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f>SIN(Wellpath!$L15) * COS(Wellpath!$L15) / SQRT(2)</f>
        <v>0</v>
      </c>
      <c r="D15" s="22">
        <f>(-TAN(Dip) * SIN(Wellpath!$L15) * COS(Wellpath!$L15) * SIN(Wellpath!$O15)) / SQRT(2)</f>
        <v>0</v>
      </c>
      <c r="E15" s="20">
        <f>Model!$W$10*((drdp!B15+drdp!K15)*'ASXY-TI1S'!$B15+(drdp!E15+drdp!N15)*'ASXY-TI1S'!$C15+(drdp!H15+drdp!Q15)*'ASXY-TI1S'!$D15)</f>
        <v>0</v>
      </c>
      <c r="F15" s="20">
        <f>Model!$W$10*((drdp!C15+drdp!L15)*'ASXY-TI1S'!$B15+(drdp!F15+drdp!O15)*'ASXY-TI1S'!$C15+(drdp!I15+drdp!R15)*'ASXY-TI1S'!$D15)</f>
        <v>0</v>
      </c>
      <c r="G15" s="20">
        <f>Model!$W$10*((drdp!D15+drdp!M15)*'ASXY-TI1S'!$B15+(drdp!G15+drdp!P15)*'ASXY-TI1S'!$C15+(drdp!J15+drdp!S15)*'ASXY-TI1S'!$D15)</f>
        <v>0</v>
      </c>
      <c r="H15" s="18">
        <f>Model!$W$10*((drdp!B15)*'ASXY-TI1S'!$B15+(drdp!E15)*'ASXY-TI1S'!$C15+(drdp!H15)*'ASXY-TI1S'!$D15)</f>
        <v>0</v>
      </c>
      <c r="I15" s="18">
        <f>Model!$W$10*((drdp!C15)*'ASXY-TI1S'!$B15+(drdp!F15)*'ASXY-TI1S'!$C15+(drdp!I15)*'ASXY-TI1S'!$D15)</f>
        <v>0</v>
      </c>
      <c r="J15" s="18">
        <f>Model!$W$10*((drdp!D15)*'ASXY-TI1S'!$B15+(drdp!G15)*'ASXY-TI1S'!$C15+(drdp!J15)*'ASXY-TI1S'!$D15)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f>SIN(Wellpath!$L16) * COS(Wellpath!$L16) / SQRT(2)</f>
        <v>0</v>
      </c>
      <c r="D16" s="22">
        <f>(-TAN(Dip) * SIN(Wellpath!$L16) * COS(Wellpath!$L16) * SIN(Wellpath!$O16)) / SQRT(2)</f>
        <v>0</v>
      </c>
      <c r="E16" s="20">
        <f>Model!$W$10*((drdp!B16+drdp!K16)*'ASXY-TI1S'!$B16+(drdp!E16+drdp!N16)*'ASXY-TI1S'!$C16+(drdp!H16+drdp!Q16)*'ASXY-TI1S'!$D16)</f>
        <v>0</v>
      </c>
      <c r="F16" s="20">
        <f>Model!$W$10*((drdp!C16+drdp!L16)*'ASXY-TI1S'!$B16+(drdp!F16+drdp!O16)*'ASXY-TI1S'!$C16+(drdp!I16+drdp!R16)*'ASXY-TI1S'!$D16)</f>
        <v>0</v>
      </c>
      <c r="G16" s="20">
        <f>Model!$W$10*((drdp!D16+drdp!M16)*'ASXY-TI1S'!$B16+(drdp!G16+drdp!P16)*'ASXY-TI1S'!$C16+(drdp!J16+drdp!S16)*'ASXY-TI1S'!$D16)</f>
        <v>0</v>
      </c>
      <c r="H16" s="18">
        <f>Model!$W$10*((drdp!B16)*'ASXY-TI1S'!$B16+(drdp!E16)*'ASXY-TI1S'!$C16+(drdp!H16)*'ASXY-TI1S'!$D16)</f>
        <v>0</v>
      </c>
      <c r="I16" s="18">
        <f>Model!$W$10*((drdp!C16)*'ASXY-TI1S'!$B16+(drdp!F16)*'ASXY-TI1S'!$C16+(drdp!I16)*'ASXY-TI1S'!$D16)</f>
        <v>0</v>
      </c>
      <c r="J16" s="18">
        <f>Model!$W$10*((drdp!D16)*'ASXY-TI1S'!$B16+(drdp!G16)*'ASXY-TI1S'!$C16+(drdp!J16)*'ASXY-TI1S'!$D16)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f>SIN(Wellpath!$L17) * COS(Wellpath!$L17) / SQRT(2)</f>
        <v>0</v>
      </c>
      <c r="D17" s="22">
        <f>(-TAN(Dip) * SIN(Wellpath!$L17) * COS(Wellpath!$L17) * SIN(Wellpath!$O17)) / SQRT(2)</f>
        <v>0</v>
      </c>
      <c r="E17" s="20">
        <f>Model!$W$10*((drdp!B17+drdp!K17)*'ASXY-TI1S'!$B17+(drdp!E17+drdp!N17)*'ASXY-TI1S'!$C17+(drdp!H17+drdp!Q17)*'ASXY-TI1S'!$D17)</f>
        <v>0</v>
      </c>
      <c r="F17" s="20">
        <f>Model!$W$10*((drdp!C17+drdp!L17)*'ASXY-TI1S'!$B17+(drdp!F17+drdp!O17)*'ASXY-TI1S'!$C17+(drdp!I17+drdp!R17)*'ASXY-TI1S'!$D17)</f>
        <v>0</v>
      </c>
      <c r="G17" s="20">
        <f>Model!$W$10*((drdp!D17+drdp!M17)*'ASXY-TI1S'!$B17+(drdp!G17+drdp!P17)*'ASXY-TI1S'!$C17+(drdp!J17+drdp!S17)*'ASXY-TI1S'!$D17)</f>
        <v>0</v>
      </c>
      <c r="H17" s="18">
        <f>Model!$W$10*((drdp!B17)*'ASXY-TI1S'!$B17+(drdp!E17)*'ASXY-TI1S'!$C17+(drdp!H17)*'ASXY-TI1S'!$D17)</f>
        <v>0</v>
      </c>
      <c r="I17" s="18">
        <f>Model!$W$10*((drdp!C17)*'ASXY-TI1S'!$B17+(drdp!F17)*'ASXY-TI1S'!$C17+(drdp!I17)*'ASXY-TI1S'!$D17)</f>
        <v>0</v>
      </c>
      <c r="J17" s="18">
        <f>Model!$W$10*((drdp!D17)*'ASXY-TI1S'!$B17+(drdp!G17)*'ASXY-TI1S'!$C17+(drdp!J17)*'ASXY-TI1S'!$D17)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f>SIN(Wellpath!$L18) * COS(Wellpath!$L18) / SQRT(2)</f>
        <v>0</v>
      </c>
      <c r="D18" s="22">
        <f>(-TAN(Dip) * SIN(Wellpath!$L18) * COS(Wellpath!$L18) * SIN(Wellpath!$O18)) / SQRT(2)</f>
        <v>0</v>
      </c>
      <c r="E18" s="20">
        <f>Model!$W$10*((drdp!B18+drdp!K18)*'ASXY-TI1S'!$B18+(drdp!E18+drdp!N18)*'ASXY-TI1S'!$C18+(drdp!H18+drdp!Q18)*'ASXY-TI1S'!$D18)</f>
        <v>0</v>
      </c>
      <c r="F18" s="20">
        <f>Model!$W$10*((drdp!C18+drdp!L18)*'ASXY-TI1S'!$B18+(drdp!F18+drdp!O18)*'ASXY-TI1S'!$C18+(drdp!I18+drdp!R18)*'ASXY-TI1S'!$D18)</f>
        <v>0</v>
      </c>
      <c r="G18" s="20">
        <f>Model!$W$10*((drdp!D18+drdp!M18)*'ASXY-TI1S'!$B18+(drdp!G18+drdp!P18)*'ASXY-TI1S'!$C18+(drdp!J18+drdp!S18)*'ASXY-TI1S'!$D18)</f>
        <v>0</v>
      </c>
      <c r="H18" s="18">
        <f>Model!$W$10*((drdp!B18)*'ASXY-TI1S'!$B18+(drdp!E18)*'ASXY-TI1S'!$C18+(drdp!H18)*'ASXY-TI1S'!$D18)</f>
        <v>0</v>
      </c>
      <c r="I18" s="18">
        <f>Model!$W$10*((drdp!C18)*'ASXY-TI1S'!$B18+(drdp!F18)*'ASXY-TI1S'!$C18+(drdp!I18)*'ASXY-TI1S'!$D18)</f>
        <v>0</v>
      </c>
      <c r="J18" s="18">
        <f>Model!$W$10*((drdp!D18)*'ASXY-TI1S'!$B18+(drdp!G18)*'ASXY-TI1S'!$C18+(drdp!J18)*'ASXY-TI1S'!$D18)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f>SIN(Wellpath!$L19) * COS(Wellpath!$L19) / SQRT(2)</f>
        <v>0</v>
      </c>
      <c r="D19" s="22">
        <f>(-TAN(Dip) * SIN(Wellpath!$L19) * COS(Wellpath!$L19) * SIN(Wellpath!$O19)) / SQRT(2)</f>
        <v>0</v>
      </c>
      <c r="E19" s="20">
        <f>Model!$W$10*((drdp!B19+drdp!K19)*'ASXY-TI1S'!$B19+(drdp!E19+drdp!N19)*'ASXY-TI1S'!$C19+(drdp!H19+drdp!Q19)*'ASXY-TI1S'!$D19)</f>
        <v>0</v>
      </c>
      <c r="F19" s="20">
        <f>Model!$W$10*((drdp!C19+drdp!L19)*'ASXY-TI1S'!$B19+(drdp!F19+drdp!O19)*'ASXY-TI1S'!$C19+(drdp!I19+drdp!R19)*'ASXY-TI1S'!$D19)</f>
        <v>0</v>
      </c>
      <c r="G19" s="20">
        <f>Model!$W$10*((drdp!D19+drdp!M19)*'ASXY-TI1S'!$B19+(drdp!G19+drdp!P19)*'ASXY-TI1S'!$C19+(drdp!J19+drdp!S19)*'ASXY-TI1S'!$D19)</f>
        <v>0</v>
      </c>
      <c r="H19" s="18">
        <f>Model!$W$10*((drdp!B19)*'ASXY-TI1S'!$B19+(drdp!E19)*'ASXY-TI1S'!$C19+(drdp!H19)*'ASXY-TI1S'!$D19)</f>
        <v>0</v>
      </c>
      <c r="I19" s="18">
        <f>Model!$W$10*((drdp!C19)*'ASXY-TI1S'!$B19+(drdp!F19)*'ASXY-TI1S'!$C19+(drdp!I19)*'ASXY-TI1S'!$D19)</f>
        <v>0</v>
      </c>
      <c r="J19" s="18">
        <f>Model!$W$10*((drdp!D19)*'ASXY-TI1S'!$B19+(drdp!G19)*'ASXY-TI1S'!$C19+(drdp!J19)*'ASXY-TI1S'!$D19)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f>SIN(Wellpath!$L20) * COS(Wellpath!$L20) / SQRT(2)</f>
        <v>0</v>
      </c>
      <c r="D20" s="22">
        <f>(-TAN(Dip) * SIN(Wellpath!$L20) * COS(Wellpath!$L20) * SIN(Wellpath!$O20)) / SQRT(2)</f>
        <v>0</v>
      </c>
      <c r="E20" s="20">
        <f>Model!$W$10*((drdp!B20+drdp!K20)*'ASXY-TI1S'!$B20+(drdp!E20+drdp!N20)*'ASXY-TI1S'!$C20+(drdp!H20+drdp!Q20)*'ASXY-TI1S'!$D20)</f>
        <v>0</v>
      </c>
      <c r="F20" s="20">
        <f>Model!$W$10*((drdp!C20+drdp!L20)*'ASXY-TI1S'!$B20+(drdp!F20+drdp!O20)*'ASXY-TI1S'!$C20+(drdp!I20+drdp!R20)*'ASXY-TI1S'!$D20)</f>
        <v>0</v>
      </c>
      <c r="G20" s="20">
        <f>Model!$W$10*((drdp!D20+drdp!M20)*'ASXY-TI1S'!$B20+(drdp!G20+drdp!P20)*'ASXY-TI1S'!$C20+(drdp!J20+drdp!S20)*'ASXY-TI1S'!$D20)</f>
        <v>0</v>
      </c>
      <c r="H20" s="18">
        <f>Model!$W$10*((drdp!B20)*'ASXY-TI1S'!$B20+(drdp!E20)*'ASXY-TI1S'!$C20+(drdp!H20)*'ASXY-TI1S'!$D20)</f>
        <v>0</v>
      </c>
      <c r="I20" s="18">
        <f>Model!$W$10*((drdp!C20)*'ASXY-TI1S'!$B20+(drdp!F20)*'ASXY-TI1S'!$C20+(drdp!I20)*'ASXY-TI1S'!$D20)</f>
        <v>0</v>
      </c>
      <c r="J20" s="18">
        <f>Model!$W$10*((drdp!D20)*'ASXY-TI1S'!$B20+(drdp!G20)*'ASXY-TI1S'!$C20+(drdp!J20)*'ASXY-TI1S'!$D20)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f>SIN(Wellpath!$L21) * COS(Wellpath!$L21) / SQRT(2)</f>
        <v>1.0241880454925158E-2</v>
      </c>
      <c r="D21" s="22">
        <f>(-TAN(Dip) * SIN(Wellpath!$L21) * COS(Wellpath!$L21) * SIN(Wellpath!$O21)) / SQRT(2)</f>
        <v>-6.3299731403700012E-3</v>
      </c>
      <c r="E21" s="20">
        <f>Model!$W$10*((drdp!B21+drdp!K21)*'ASXY-TI1S'!$B21+(drdp!E21+drdp!N21)*'ASXY-TI1S'!$C21+(drdp!H21+drdp!Q21)*'ASXY-TI1S'!$D21)</f>
        <v>1.0240805839594844E-4</v>
      </c>
      <c r="F21" s="20">
        <f>Model!$W$10*((drdp!C21+drdp!L21)*'ASXY-TI1S'!$B21+(drdp!F21+drdp!O21)*'ASXY-TI1S'!$C21+(drdp!I21+drdp!R21)*'ASXY-TI1S'!$D21)</f>
        <v>-9.1694257376134574E-7</v>
      </c>
      <c r="G21" s="20">
        <f>Model!$W$10*((drdp!D21+drdp!M21)*'ASXY-TI1S'!$B21+(drdp!G21+drdp!P21)*'ASXY-TI1S'!$C21+(drdp!J21+drdp!S21)*'ASXY-TI1S'!$D21)</f>
        <v>-1.4836107541439203E-6</v>
      </c>
      <c r="H21" s="18">
        <f>Model!$W$10*((drdp!B21)*'ASXY-TI1S'!$B21+(drdp!E21)*'ASXY-TI1S'!$C21+(drdp!H21)*'ASXY-TI1S'!$D21)</f>
        <v>2.5602014598987109E-5</v>
      </c>
      <c r="I21" s="18">
        <f>Model!$W$10*((drdp!C21)*'ASXY-TI1S'!$B21+(drdp!F21)*'ASXY-TI1S'!$C21+(drdp!I21)*'ASXY-TI1S'!$D21)</f>
        <v>-2.2923564344033643E-7</v>
      </c>
      <c r="J21" s="18">
        <f>Model!$W$10*((drdp!D21)*'ASXY-TI1S'!$B21+(drdp!G21)*'ASXY-TI1S'!$C21+(drdp!J21)*'ASXY-TI1S'!$D21)</f>
        <v>-3.7090268853598008E-7</v>
      </c>
      <c r="K21" s="21">
        <f>SUM(E$3:E20)+H21</f>
        <v>2.5602014598987109E-5</v>
      </c>
      <c r="L21" s="21">
        <f>SUM(F$3:F20)+I21</f>
        <v>-2.2923564344033643E-7</v>
      </c>
      <c r="M21" s="21">
        <f>SUM(G$3:G20)+J21</f>
        <v>-3.7090268853598008E-7</v>
      </c>
      <c r="N21" s="21"/>
      <c r="O21" s="21"/>
      <c r="P21" s="21"/>
      <c r="Q21" s="19">
        <f t="shared" si="1"/>
        <v>6.5546315152674907E-10</v>
      </c>
      <c r="R21" s="19">
        <f t="shared" si="1"/>
        <v>5.2548980223505059E-14</v>
      </c>
      <c r="S21" s="19">
        <f t="shared" si="1"/>
        <v>1.3756880436321824E-13</v>
      </c>
      <c r="T21" s="19">
        <f t="shared" si="2"/>
        <v>-5.8688942899676972E-12</v>
      </c>
      <c r="U21" s="19">
        <f t="shared" si="3"/>
        <v>-9.4958560467017304E-12</v>
      </c>
      <c r="V21" s="19">
        <f t="shared" si="4"/>
        <v>8.5024116460296089E-14</v>
      </c>
    </row>
    <row r="22" spans="1:22" x14ac:dyDescent="0.25">
      <c r="A22" s="26">
        <f>Wellpath!E22</f>
        <v>540</v>
      </c>
      <c r="B22" s="22">
        <v>0</v>
      </c>
      <c r="C22" s="22">
        <f>SIN(Wellpath!$L22) * COS(Wellpath!$L22) / SQRT(2)</f>
        <v>4.100418348921351E-2</v>
      </c>
      <c r="D22" s="22">
        <f>(-TAN(Dip) * SIN(Wellpath!$L22) * COS(Wellpath!$L22) * SIN(Wellpath!$O22)) / SQRT(2)</f>
        <v>-2.5342551230883432E-2</v>
      </c>
      <c r="E22" s="20">
        <f>Model!$W$10*((drdp!B22+drdp!K22)*'ASXY-TI1S'!$B22+(drdp!E22+drdp!N22)*'ASXY-TI1S'!$C22+(drdp!H22+drdp!Q22)*'ASXY-TI1S'!$D22)</f>
        <v>6.1402424305951025E-4</v>
      </c>
      <c r="F22" s="20">
        <f>Model!$W$10*((drdp!C22+drdp!L22)*'ASXY-TI1S'!$B22+(drdp!F22+drdp!O22)*'ASXY-TI1S'!$C22+(drdp!I22+drdp!R22)*'ASXY-TI1S'!$D22)</f>
        <v>-2.2080996412742519E-5</v>
      </c>
      <c r="G22" s="20">
        <f>Model!$W$10*((drdp!D22+drdp!M22)*'ASXY-TI1S'!$B22+(drdp!G22+drdp!P22)*'ASXY-TI1S'!$C22+(drdp!J22+drdp!S22)*'ASXY-TI1S'!$D22)</f>
        <v>-3.5726996081964601E-5</v>
      </c>
      <c r="H22" s="18">
        <f>Model!$W$10*((drdp!B22)*'ASXY-TI1S'!$B22+(drdp!E22)*'ASXY-TI1S'!$C22+(drdp!H22)*'ASXY-TI1S'!$D22)</f>
        <v>3.0701212152975513E-4</v>
      </c>
      <c r="I22" s="18">
        <f>Model!$W$10*((drdp!C22)*'ASXY-TI1S'!$B22+(drdp!F22)*'ASXY-TI1S'!$C22+(drdp!I22)*'ASXY-TI1S'!$D22)</f>
        <v>-1.104049820637126E-5</v>
      </c>
      <c r="J22" s="18">
        <f>Model!$W$10*((drdp!D22)*'ASXY-TI1S'!$B22+(drdp!G22)*'ASXY-TI1S'!$C22+(drdp!J22)*'ASXY-TI1S'!$D22)</f>
        <v>-1.7863498040982301E-5</v>
      </c>
      <c r="K22" s="21">
        <f>SUM(E$3:E21)+H22</f>
        <v>4.0942017992570353E-4</v>
      </c>
      <c r="L22" s="21">
        <f>SUM(F$3:F21)+I22</f>
        <v>-1.1957440780132606E-5</v>
      </c>
      <c r="M22" s="21">
        <f>SUM(G$3:G21)+J22</f>
        <v>-1.9347108795126221E-5</v>
      </c>
      <c r="N22" s="21"/>
      <c r="O22" s="21"/>
      <c r="P22" s="21"/>
      <c r="Q22" s="19">
        <f t="shared" si="1"/>
        <v>1.6762488373039544E-7</v>
      </c>
      <c r="R22" s="19">
        <f t="shared" si="1"/>
        <v>1.4298039001037826E-10</v>
      </c>
      <c r="S22" s="19">
        <f t="shared" si="1"/>
        <v>3.7431061873045038E-10</v>
      </c>
      <c r="T22" s="19">
        <f t="shared" si="2"/>
        <v>-4.8956175556528366E-9</v>
      </c>
      <c r="U22" s="19">
        <f t="shared" si="3"/>
        <v>-7.9210967639427385E-9</v>
      </c>
      <c r="V22" s="19">
        <f t="shared" si="4"/>
        <v>2.3134190768450449E-10</v>
      </c>
    </row>
    <row r="23" spans="1:22" x14ac:dyDescent="0.25">
      <c r="A23" s="26">
        <f>Wellpath!E23</f>
        <v>570</v>
      </c>
      <c r="B23" s="22">
        <v>0</v>
      </c>
      <c r="C23" s="22">
        <f>SIN(Wellpath!$L23) * COS(Wellpath!$L23) / SQRT(2)</f>
        <v>7.145441992814601E-2</v>
      </c>
      <c r="D23" s="22">
        <f>(-TAN(Dip) * SIN(Wellpath!$L23) * COS(Wellpath!$L23) * SIN(Wellpath!$O23)) / SQRT(2)</f>
        <v>-4.4162257204279028E-2</v>
      </c>
      <c r="E23" s="20">
        <f>Model!$W$10*((drdp!B23+drdp!K23)*'ASXY-TI1S'!$B23+(drdp!E23+drdp!N23)*'ASXY-TI1S'!$C23+(drdp!H23+drdp!Q23)*'ASXY-TI1S'!$D23)</f>
        <v>1.0662725000724726E-3</v>
      </c>
      <c r="F23" s="20">
        <f>Model!$W$10*((drdp!C23+drdp!L23)*'ASXY-TI1S'!$B23+(drdp!F23+drdp!O23)*'ASXY-TI1S'!$C23+(drdp!I23+drdp!R23)*'ASXY-TI1S'!$D23)</f>
        <v>-6.7288177565518059E-5</v>
      </c>
      <c r="G23" s="20">
        <f>Model!$W$10*((drdp!D23+drdp!M23)*'ASXY-TI1S'!$B23+(drdp!G23+drdp!P23)*'ASXY-TI1S'!$C23+(drdp!J23+drdp!S23)*'ASXY-TI1S'!$D23)</f>
        <v>-1.0887210030334032E-4</v>
      </c>
      <c r="H23" s="18">
        <f>Model!$W$10*((drdp!B23)*'ASXY-TI1S'!$B23+(drdp!E23)*'ASXY-TI1S'!$C23+(drdp!H23)*'ASXY-TI1S'!$D23)</f>
        <v>5.3313625003623632E-4</v>
      </c>
      <c r="I23" s="18">
        <f>Model!$W$10*((drdp!C23)*'ASXY-TI1S'!$B23+(drdp!F23)*'ASXY-TI1S'!$C23+(drdp!I23)*'ASXY-TI1S'!$D23)</f>
        <v>-3.3644088782759029E-5</v>
      </c>
      <c r="J23" s="18">
        <f>Model!$W$10*((drdp!D23)*'ASXY-TI1S'!$B23+(drdp!G23)*'ASXY-TI1S'!$C23+(drdp!J23)*'ASXY-TI1S'!$D23)</f>
        <v>-5.4436050151670162E-5</v>
      </c>
      <c r="K23" s="21">
        <f>SUM(E$3:E22)+H23</f>
        <v>1.2495685514916951E-3</v>
      </c>
      <c r="L23" s="21">
        <f>SUM(F$3:F22)+I23</f>
        <v>-5.6642027769262893E-5</v>
      </c>
      <c r="M23" s="21">
        <f>SUM(G$3:G22)+J23</f>
        <v>-9.1646656987778684E-5</v>
      </c>
      <c r="N23" s="21"/>
      <c r="O23" s="21"/>
      <c r="P23" s="21"/>
      <c r="Q23" s="19">
        <f t="shared" si="1"/>
        <v>1.5614215648770531E-6</v>
      </c>
      <c r="R23" s="19">
        <f t="shared" si="1"/>
        <v>3.2083193098139488E-9</v>
      </c>
      <c r="S23" s="19">
        <f t="shared" si="1"/>
        <v>8.3991097370355642E-9</v>
      </c>
      <c r="T23" s="19">
        <f t="shared" si="2"/>
        <v>-7.07780965931902E-8</v>
      </c>
      <c r="U23" s="19">
        <f t="shared" si="3"/>
        <v>-1.1451878042127484E-7</v>
      </c>
      <c r="V23" s="19">
        <f t="shared" si="4"/>
        <v>5.1910524900618709E-9</v>
      </c>
    </row>
    <row r="24" spans="1:22" x14ac:dyDescent="0.25">
      <c r="A24" s="26">
        <f>Wellpath!E24</f>
        <v>600</v>
      </c>
      <c r="B24" s="22">
        <v>0</v>
      </c>
      <c r="C24" s="22">
        <f>SIN(Wellpath!$L24) * COS(Wellpath!$L24) / SQRT(2)</f>
        <v>0.10136084508606695</v>
      </c>
      <c r="D24" s="22">
        <f>(-TAN(Dip) * SIN(Wellpath!$L24) * COS(Wellpath!$L24) * SIN(Wellpath!$O24)) / SQRT(2)</f>
        <v>-6.2645861734450109E-2</v>
      </c>
      <c r="E24" s="20">
        <f>Model!$W$10*((drdp!B24+drdp!K24)*'ASXY-TI1S'!$B24+(drdp!E24+drdp!N24)*'ASXY-TI1S'!$C24+(drdp!H24+drdp!Q24)*'ASXY-TI1S'!$D24)</f>
        <v>1.5043724270089038E-3</v>
      </c>
      <c r="F24" s="20">
        <f>Model!$W$10*((drdp!C24+drdp!L24)*'ASXY-TI1S'!$B24+(drdp!F24+drdp!O24)*'ASXY-TI1S'!$C24+(drdp!I24+drdp!R24)*'ASXY-TI1S'!$D24)</f>
        <v>-1.3613662644146906E-4</v>
      </c>
      <c r="G24" s="20">
        <f>Model!$W$10*((drdp!D24+drdp!M24)*'ASXY-TI1S'!$B24+(drdp!G24+drdp!P24)*'ASXY-TI1S'!$C24+(drdp!J24+drdp!S24)*'ASXY-TI1S'!$D24)</f>
        <v>-2.2026871562188488E-4</v>
      </c>
      <c r="H24" s="18">
        <f>Model!$W$10*((drdp!B24)*'ASXY-TI1S'!$B24+(drdp!E24)*'ASXY-TI1S'!$C24+(drdp!H24)*'ASXY-TI1S'!$D24)</f>
        <v>7.5218621350445192E-4</v>
      </c>
      <c r="I24" s="18">
        <f>Model!$W$10*((drdp!C24)*'ASXY-TI1S'!$B24+(drdp!F24)*'ASXY-TI1S'!$C24+(drdp!I24)*'ASXY-TI1S'!$D24)</f>
        <v>-6.8068313220734532E-5</v>
      </c>
      <c r="J24" s="18">
        <f>Model!$W$10*((drdp!D24)*'ASXY-TI1S'!$B24+(drdp!G24)*'ASXY-TI1S'!$C24+(drdp!J24)*'ASXY-TI1S'!$D24)</f>
        <v>-1.1013435781094244E-4</v>
      </c>
      <c r="K24" s="21">
        <f>SUM(E$3:E23)+H24</f>
        <v>2.5348910150323834E-3</v>
      </c>
      <c r="L24" s="21">
        <f>SUM(F$3:F23)+I24</f>
        <v>-1.5835442977275645E-4</v>
      </c>
      <c r="M24" s="21">
        <f>SUM(G$3:G23)+J24</f>
        <v>-2.562170649503913E-4</v>
      </c>
      <c r="N24" s="21"/>
      <c r="O24" s="21"/>
      <c r="P24" s="21"/>
      <c r="Q24" s="19">
        <f t="shared" si="1"/>
        <v>6.4256724580919073E-6</v>
      </c>
      <c r="R24" s="19">
        <f t="shared" si="1"/>
        <v>2.5076125428654856E-8</v>
      </c>
      <c r="S24" s="19">
        <f t="shared" si="1"/>
        <v>6.564718437179304E-8</v>
      </c>
      <c r="T24" s="19">
        <f t="shared" si="2"/>
        <v>-4.0141122122153689E-7</v>
      </c>
      <c r="U24" s="19">
        <f t="shared" si="3"/>
        <v>-6.4948233584071553E-7</v>
      </c>
      <c r="V24" s="19">
        <f t="shared" si="4"/>
        <v>4.0573107218268519E-8</v>
      </c>
    </row>
    <row r="25" spans="1:22" x14ac:dyDescent="0.25">
      <c r="A25" s="26">
        <f>Wellpath!E25</f>
        <v>630</v>
      </c>
      <c r="B25" s="22">
        <v>0</v>
      </c>
      <c r="C25" s="22">
        <f>SIN(Wellpath!$L25) * COS(Wellpath!$L25) / SQRT(2)</f>
        <v>0.13049585300953129</v>
      </c>
      <c r="D25" s="22">
        <f>(-TAN(Dip) * SIN(Wellpath!$L25) * COS(Wellpath!$L25) * SIN(Wellpath!$O25)) / SQRT(2)</f>
        <v>-8.0652693430216443E-2</v>
      </c>
      <c r="E25" s="20">
        <f>Model!$W$10*((drdp!B25+drdp!K25)*'ASXY-TI1S'!$B25+(drdp!E25+drdp!N25)*'ASXY-TI1S'!$C25+(drdp!H25+drdp!Q25)*'ASXY-TI1S'!$D25)</f>
        <v>1.9225738773395113E-3</v>
      </c>
      <c r="F25" s="20">
        <f>Model!$W$10*((drdp!C25+drdp!L25)*'ASXY-TI1S'!$B25+(drdp!F25+drdp!O25)*'ASXY-TI1S'!$C25+(drdp!I25+drdp!R25)*'ASXY-TI1S'!$D25)</f>
        <v>-2.2731430941909654E-4</v>
      </c>
      <c r="G25" s="20">
        <f>Model!$W$10*((drdp!D25+drdp!M25)*'ASXY-TI1S'!$B25+(drdp!G25+drdp!P25)*'ASXY-TI1S'!$C25+(drdp!J25+drdp!S25)*'ASXY-TI1S'!$D25)</f>
        <v>-3.6779397497224947E-4</v>
      </c>
      <c r="H25" s="18">
        <f>Model!$W$10*((drdp!B25)*'ASXY-TI1S'!$B25+(drdp!E25)*'ASXY-TI1S'!$C25+(drdp!H25)*'ASXY-TI1S'!$D25)</f>
        <v>9.6128693866975564E-4</v>
      </c>
      <c r="I25" s="18">
        <f>Model!$W$10*((drdp!C25)*'ASXY-TI1S'!$B25+(drdp!F25)*'ASXY-TI1S'!$C25+(drdp!I25)*'ASXY-TI1S'!$D25)</f>
        <v>-1.1365715470954827E-4</v>
      </c>
      <c r="J25" s="18">
        <f>Model!$W$10*((drdp!D25)*'ASXY-TI1S'!$B25+(drdp!G25)*'ASXY-TI1S'!$C25+(drdp!J25)*'ASXY-TI1S'!$D25)</f>
        <v>-1.8389698748612473E-4</v>
      </c>
      <c r="K25" s="21">
        <f>SUM(E$3:E24)+H25</f>
        <v>4.2483641672065907E-3</v>
      </c>
      <c r="L25" s="21">
        <f>SUM(F$3:F24)+I25</f>
        <v>-3.4007989770303926E-4</v>
      </c>
      <c r="M25" s="21">
        <f>SUM(G$3:G24)+J25</f>
        <v>-5.5024841024745854E-4</v>
      </c>
      <c r="N25" s="21"/>
      <c r="O25" s="21"/>
      <c r="P25" s="21"/>
      <c r="Q25" s="19">
        <f t="shared" si="1"/>
        <v>1.8048598097204949E-5</v>
      </c>
      <c r="R25" s="19">
        <f t="shared" si="1"/>
        <v>1.1565433682170965E-7</v>
      </c>
      <c r="S25" s="19">
        <f t="shared" si="1"/>
        <v>3.0277331297985544E-7</v>
      </c>
      <c r="T25" s="19">
        <f t="shared" si="2"/>
        <v>-1.444783251388875E-6</v>
      </c>
      <c r="U25" s="19">
        <f t="shared" si="3"/>
        <v>-2.3376556291576946E-6</v>
      </c>
      <c r="V25" s="19">
        <f t="shared" si="4"/>
        <v>1.8712842306821567E-7</v>
      </c>
    </row>
    <row r="26" spans="1:22" x14ac:dyDescent="0.25">
      <c r="A26" s="26">
        <f>Wellpath!E26</f>
        <v>660</v>
      </c>
      <c r="B26" s="22">
        <v>0</v>
      </c>
      <c r="C26" s="22">
        <f>SIN(Wellpath!$L26) * COS(Wellpath!$L26) / SQRT(2)</f>
        <v>0.15863770869604271</v>
      </c>
      <c r="D26" s="22">
        <f>(-TAN(Dip) * SIN(Wellpath!$L26) * COS(Wellpath!$L26) * SIN(Wellpath!$O26)) / SQRT(2)</f>
        <v>-9.8045709429551098E-2</v>
      </c>
      <c r="E26" s="20">
        <f>Model!$W$10*((drdp!B26+drdp!K26)*'ASXY-TI1S'!$B26+(drdp!E26+drdp!N26)*'ASXY-TI1S'!$C26+(drdp!H26+drdp!Q26)*'ASXY-TI1S'!$D26)</f>
        <v>2.3154560528783198E-3</v>
      </c>
      <c r="F26" s="20">
        <f>Model!$W$10*((drdp!C26+drdp!L26)*'ASXY-TI1S'!$B26+(drdp!F26+drdp!O26)*'ASXY-TI1S'!$C26+(drdp!I26+drdp!R26)*'ASXY-TI1S'!$D26)</f>
        <v>-3.3908019450199807E-4</v>
      </c>
      <c r="G26" s="20">
        <f>Model!$W$10*((drdp!D26+drdp!M26)*'ASXY-TI1S'!$B26+(drdp!G26+drdp!P26)*'ASXY-TI1S'!$C26+(drdp!J26+drdp!S26)*'ASXY-TI1S'!$D26)</f>
        <v>-5.4863089300869329E-4</v>
      </c>
      <c r="H26" s="18">
        <f>Model!$W$10*((drdp!B26)*'ASXY-TI1S'!$B26+(drdp!E26)*'ASXY-TI1S'!$C26+(drdp!H26)*'ASXY-TI1S'!$D26)</f>
        <v>1.1577280264391599E-3</v>
      </c>
      <c r="I26" s="18">
        <f>Model!$W$10*((drdp!C26)*'ASXY-TI1S'!$B26+(drdp!F26)*'ASXY-TI1S'!$C26+(drdp!I26)*'ASXY-TI1S'!$D26)</f>
        <v>-1.6954009725099904E-4</v>
      </c>
      <c r="J26" s="18">
        <f>Model!$W$10*((drdp!D26)*'ASXY-TI1S'!$B26+(drdp!G26)*'ASXY-TI1S'!$C26+(drdp!J26)*'ASXY-TI1S'!$D26)</f>
        <v>-2.7431544650434664E-4</v>
      </c>
      <c r="K26" s="21">
        <f>SUM(E$3:E25)+H26</f>
        <v>6.3673791323155069E-3</v>
      </c>
      <c r="L26" s="21">
        <f>SUM(F$3:F25)+I26</f>
        <v>-6.2327714966358663E-4</v>
      </c>
      <c r="M26" s="21">
        <f>SUM(G$3:G25)+J26</f>
        <v>-1.0084608442379299E-3</v>
      </c>
      <c r="N26" s="21"/>
      <c r="O26" s="21"/>
      <c r="P26" s="21"/>
      <c r="Q26" s="19">
        <f t="shared" si="1"/>
        <v>4.0543517014646977E-5</v>
      </c>
      <c r="R26" s="19">
        <f t="shared" si="1"/>
        <v>3.8847440529276495E-7</v>
      </c>
      <c r="S26" s="19">
        <f t="shared" si="1"/>
        <v>1.0169932743610782E-6</v>
      </c>
      <c r="T26" s="19">
        <f t="shared" si="2"/>
        <v>-3.9686419164170108E-6</v>
      </c>
      <c r="U26" s="19">
        <f t="shared" si="3"/>
        <v>-6.4212525353578732E-6</v>
      </c>
      <c r="V26" s="19">
        <f t="shared" si="4"/>
        <v>6.2855060054395117E-7</v>
      </c>
    </row>
    <row r="27" spans="1:22" x14ac:dyDescent="0.25">
      <c r="A27" s="26">
        <f>Wellpath!E27</f>
        <v>690</v>
      </c>
      <c r="B27" s="22">
        <v>0</v>
      </c>
      <c r="C27" s="22">
        <f>SIN(Wellpath!$L27) * COS(Wellpath!$L27) / SQRT(2)</f>
        <v>0.18557223563130976</v>
      </c>
      <c r="D27" s="22">
        <f>(-TAN(Dip) * SIN(Wellpath!$L27) * COS(Wellpath!$L27) * SIN(Wellpath!$O27)) / SQRT(2)</f>
        <v>-0.11469253837850886</v>
      </c>
      <c r="E27" s="20">
        <f>Model!$W$10*((drdp!B27+drdp!K27)*'ASXY-TI1S'!$B27+(drdp!E27+drdp!N27)*'ASXY-TI1S'!$C27+(drdp!H27+drdp!Q27)*'ASXY-TI1S'!$D27)</f>
        <v>2.6780169529576629E-3</v>
      </c>
      <c r="F27" s="20">
        <f>Model!$W$10*((drdp!C27+drdp!L27)*'ASXY-TI1S'!$B27+(drdp!F27+drdp!O27)*'ASXY-TI1S'!$C27+(drdp!I27+drdp!R27)*'ASXY-TI1S'!$D27)</f>
        <v>-4.6929438532013012E-4</v>
      </c>
      <c r="G27" s="20">
        <f>Model!$W$10*((drdp!D27+drdp!M27)*'ASXY-TI1S'!$B27+(drdp!G27+drdp!P27)*'ASXY-TI1S'!$C27+(drdp!J27+drdp!S27)*'ASXY-TI1S'!$D27)</f>
        <v>-7.593171228425479E-4</v>
      </c>
      <c r="H27" s="18">
        <f>Model!$W$10*((drdp!B27)*'ASXY-TI1S'!$B27+(drdp!E27)*'ASXY-TI1S'!$C27+(drdp!H27)*'ASXY-TI1S'!$D27)</f>
        <v>1.3390084764788315E-3</v>
      </c>
      <c r="I27" s="18">
        <f>Model!$W$10*((drdp!C27)*'ASXY-TI1S'!$B27+(drdp!F27)*'ASXY-TI1S'!$C27+(drdp!I27)*'ASXY-TI1S'!$D27)</f>
        <v>-2.3464719266006506E-4</v>
      </c>
      <c r="J27" s="18">
        <f>Model!$W$10*((drdp!D27)*'ASXY-TI1S'!$B27+(drdp!G27)*'ASXY-TI1S'!$C27+(drdp!J27)*'ASXY-TI1S'!$D27)</f>
        <v>-3.7965856142127395E-4</v>
      </c>
      <c r="K27" s="21">
        <f>SUM(E$3:E26)+H27</f>
        <v>8.8641156352334983E-3</v>
      </c>
      <c r="L27" s="21">
        <f>SUM(F$3:F26)+I27</f>
        <v>-1.0274644395746508E-3</v>
      </c>
      <c r="M27" s="21">
        <f>SUM(G$3:G26)+J27</f>
        <v>-1.6624348521635504E-3</v>
      </c>
      <c r="N27" s="21"/>
      <c r="O27" s="21"/>
      <c r="P27" s="21"/>
      <c r="Q27" s="19">
        <f t="shared" si="1"/>
        <v>7.857254599479097E-5</v>
      </c>
      <c r="R27" s="19">
        <f t="shared" si="1"/>
        <v>1.0556831745904513E-6</v>
      </c>
      <c r="S27" s="19">
        <f t="shared" si="1"/>
        <v>2.7636896376880456E-6</v>
      </c>
      <c r="T27" s="19">
        <f t="shared" si="2"/>
        <v>-9.1075636034800865E-6</v>
      </c>
      <c r="U27" s="19">
        <f t="shared" si="3"/>
        <v>-1.4736014765620017E-5</v>
      </c>
      <c r="V27" s="19">
        <f t="shared" si="4"/>
        <v>1.7080926937075898E-6</v>
      </c>
    </row>
    <row r="28" spans="1:22" x14ac:dyDescent="0.25">
      <c r="A28" s="26">
        <f>Wellpath!E28</f>
        <v>720</v>
      </c>
      <c r="B28" s="22">
        <v>0</v>
      </c>
      <c r="C28" s="22">
        <f>SIN(Wellpath!$L28) * COS(Wellpath!$L28) / SQRT(2)</f>
        <v>0.21109444580184308</v>
      </c>
      <c r="D28" s="22">
        <f>(-TAN(Dip) * SIN(Wellpath!$L28) * COS(Wellpath!$L28) * SIN(Wellpath!$O28)) / SQRT(2)</f>
        <v>-0.13046648785715803</v>
      </c>
      <c r="E28" s="20">
        <f>Model!$W$10*((drdp!B28+drdp!K28)*'ASXY-TI1S'!$B28+(drdp!E28+drdp!N28)*'ASXY-TI1S'!$C28+(drdp!H28+drdp!Q28)*'ASXY-TI1S'!$D28)</f>
        <v>3.0057556853151832E-3</v>
      </c>
      <c r="F28" s="20">
        <f>Model!$W$10*((drdp!C28+drdp!L28)*'ASXY-TI1S'!$B28+(drdp!F28+drdp!O28)*'ASXY-TI1S'!$C28+(drdp!I28+drdp!R28)*'ASXY-TI1S'!$D28)</f>
        <v>-6.1545516850642214E-4</v>
      </c>
      <c r="G28" s="20">
        <f>Model!$W$10*((drdp!D28+drdp!M28)*'ASXY-TI1S'!$B28+(drdp!G28+drdp!P28)*'ASXY-TI1S'!$C28+(drdp!J28+drdp!S28)*'ASXY-TI1S'!$D28)</f>
        <v>-9.9580489860343177E-4</v>
      </c>
      <c r="H28" s="18">
        <f>Model!$W$10*((drdp!B28)*'ASXY-TI1S'!$B28+(drdp!E28)*'ASXY-TI1S'!$C28+(drdp!H28)*'ASXY-TI1S'!$D28)</f>
        <v>1.5028778426575916E-3</v>
      </c>
      <c r="I28" s="18">
        <f>Model!$W$10*((drdp!C28)*'ASXY-TI1S'!$B28+(drdp!F28)*'ASXY-TI1S'!$C28+(drdp!I28)*'ASXY-TI1S'!$D28)</f>
        <v>-3.0772758425321107E-4</v>
      </c>
      <c r="J28" s="18">
        <f>Model!$W$10*((drdp!D28)*'ASXY-TI1S'!$B28+(drdp!G28)*'ASXY-TI1S'!$C28+(drdp!J28)*'ASXY-TI1S'!$D28)</f>
        <v>-4.9790244930171589E-4</v>
      </c>
      <c r="K28" s="21">
        <f>SUM(E$3:E27)+H28</f>
        <v>1.170600195436992E-2</v>
      </c>
      <c r="L28" s="21">
        <f>SUM(F$3:F27)+I28</f>
        <v>-1.5698392164879269E-3</v>
      </c>
      <c r="M28" s="21">
        <f>SUM(G$3:G27)+J28</f>
        <v>-2.5399958628865402E-3</v>
      </c>
      <c r="N28" s="21"/>
      <c r="O28" s="21"/>
      <c r="P28" s="21"/>
      <c r="Q28" s="19">
        <f t="shared" si="1"/>
        <v>1.370304817557124E-4</v>
      </c>
      <c r="R28" s="19">
        <f t="shared" si="1"/>
        <v>2.4643951656234283E-6</v>
      </c>
      <c r="S28" s="19">
        <f t="shared" si="1"/>
        <v>6.4515789834807402E-6</v>
      </c>
      <c r="T28" s="19">
        <f t="shared" si="2"/>
        <v>-1.8376540936254216E-5</v>
      </c>
      <c r="U28" s="19">
        <f t="shared" si="3"/>
        <v>-2.9733196535041352E-5</v>
      </c>
      <c r="V28" s="19">
        <f t="shared" si="4"/>
        <v>3.9873851152763822E-6</v>
      </c>
    </row>
    <row r="29" spans="1:22" x14ac:dyDescent="0.25">
      <c r="A29" s="26">
        <f>Wellpath!E29</f>
        <v>750</v>
      </c>
      <c r="B29" s="22">
        <v>0</v>
      </c>
      <c r="C29" s="22">
        <f>SIN(Wellpath!$L29) * COS(Wellpath!$L29) / SQRT(2)</f>
        <v>0.23501009977751305</v>
      </c>
      <c r="D29" s="22">
        <f>(-TAN(Dip) * SIN(Wellpath!$L29) * COS(Wellpath!$L29) * SIN(Wellpath!$O29)) / SQRT(2)</f>
        <v>-0.14524750858539504</v>
      </c>
      <c r="E29" s="20">
        <f>Model!$W$10*((drdp!B29+drdp!K29)*'ASXY-TI1S'!$B29+(drdp!E29+drdp!N29)*'ASXY-TI1S'!$C29+(drdp!H29+drdp!Q29)*'ASXY-TI1S'!$D29)</f>
        <v>3.2947462365643691E-3</v>
      </c>
      <c r="F29" s="20">
        <f>Model!$W$10*((drdp!C29+drdp!L29)*'ASXY-TI1S'!$B29+(drdp!F29+drdp!O29)*'ASXY-TI1S'!$C29+(drdp!I29+drdp!R29)*'ASXY-TI1S'!$D29)</f>
        <v>-7.7474233973331833E-4</v>
      </c>
      <c r="G29" s="20">
        <f>Model!$W$10*((drdp!D29+drdp!M29)*'ASXY-TI1S'!$B29+(drdp!G29+drdp!P29)*'ASXY-TI1S'!$C29+(drdp!J29+drdp!S29)*'ASXY-TI1S'!$D29)</f>
        <v>-1.2535311368562698E-3</v>
      </c>
      <c r="H29" s="18">
        <f>Model!$W$10*((drdp!B29)*'ASXY-TI1S'!$B29+(drdp!E29)*'ASXY-TI1S'!$C29+(drdp!H29)*'ASXY-TI1S'!$D29)</f>
        <v>1.6473731182821845E-3</v>
      </c>
      <c r="I29" s="18">
        <f>Model!$W$10*((drdp!C29)*'ASXY-TI1S'!$B29+(drdp!F29)*'ASXY-TI1S'!$C29+(drdp!I29)*'ASXY-TI1S'!$D29)</f>
        <v>-3.8737116986665917E-4</v>
      </c>
      <c r="J29" s="18">
        <f>Model!$W$10*((drdp!D29)*'ASXY-TI1S'!$B29+(drdp!G29)*'ASXY-TI1S'!$C29+(drdp!J29)*'ASXY-TI1S'!$D29)</f>
        <v>-6.267655684281349E-4</v>
      </c>
      <c r="K29" s="21">
        <f>SUM(E$3:E28)+H29</f>
        <v>1.4856252915309698E-2</v>
      </c>
      <c r="L29" s="21">
        <f>SUM(F$3:F28)+I29</f>
        <v>-2.2649379706077971E-3</v>
      </c>
      <c r="M29" s="21">
        <f>SUM(G$3:G28)+J29</f>
        <v>-3.6646638806163909E-3</v>
      </c>
      <c r="N29" s="21"/>
      <c r="O29" s="21"/>
      <c r="P29" s="21"/>
      <c r="Q29" s="19">
        <f t="shared" si="1"/>
        <v>2.207082506836479E-4</v>
      </c>
      <c r="R29" s="19">
        <f t="shared" si="1"/>
        <v>5.1299440107009663E-6</v>
      </c>
      <c r="S29" s="19">
        <f t="shared" si="1"/>
        <v>1.3429761357894385E-5</v>
      </c>
      <c r="T29" s="19">
        <f t="shared" si="2"/>
        <v>-3.3648491328837716E-5</v>
      </c>
      <c r="U29" s="19">
        <f t="shared" si="3"/>
        <v>-5.4443173460037411E-5</v>
      </c>
      <c r="V29" s="19">
        <f t="shared" si="4"/>
        <v>8.3002363727229832E-6</v>
      </c>
    </row>
    <row r="30" spans="1:22" x14ac:dyDescent="0.25">
      <c r="A30" s="26">
        <f>Wellpath!E30</f>
        <v>780</v>
      </c>
      <c r="B30" s="22">
        <v>0</v>
      </c>
      <c r="C30" s="22">
        <f>SIN(Wellpath!$L30) * COS(Wellpath!$L30) / SQRT(2)</f>
        <v>0.25713718499089816</v>
      </c>
      <c r="D30" s="22">
        <f>(-TAN(Dip) * SIN(Wellpath!$L30) * COS(Wellpath!$L30) * SIN(Wellpath!$O30)) / SQRT(2)</f>
        <v>-0.15892310807045357</v>
      </c>
      <c r="E30" s="20">
        <f>Model!$W$10*((drdp!B30+drdp!K30)*'ASXY-TI1S'!$B30+(drdp!E30+drdp!N30)*'ASXY-TI1S'!$C30+(drdp!H30+drdp!Q30)*'ASXY-TI1S'!$D30)</f>
        <v>3.5417014461849505E-3</v>
      </c>
      <c r="F30" s="20">
        <f>Model!$W$10*((drdp!C30+drdp!L30)*'ASXY-TI1S'!$B30+(drdp!F30+drdp!O30)*'ASXY-TI1S'!$C30+(drdp!I30+drdp!R30)*'ASXY-TI1S'!$D30)</f>
        <v>-9.4406606609694164E-4</v>
      </c>
      <c r="G30" s="20">
        <f>Model!$W$10*((drdp!D30+drdp!M30)*'ASXY-TI1S'!$B30+(drdp!G30+drdp!P30)*'ASXY-TI1S'!$C30+(drdp!J30+drdp!S30)*'ASXY-TI1S'!$D30)</f>
        <v>-1.5274964958147006E-3</v>
      </c>
      <c r="H30" s="18">
        <f>Model!$W$10*((drdp!B30)*'ASXY-TI1S'!$B30+(drdp!E30)*'ASXY-TI1S'!$C30+(drdp!H30)*'ASXY-TI1S'!$D30)</f>
        <v>1.7708507230924752E-3</v>
      </c>
      <c r="I30" s="18">
        <f>Model!$W$10*((drdp!C30)*'ASXY-TI1S'!$B30+(drdp!F30)*'ASXY-TI1S'!$C30+(drdp!I30)*'ASXY-TI1S'!$D30)</f>
        <v>-4.7203303304847082E-4</v>
      </c>
      <c r="J30" s="18">
        <f>Model!$W$10*((drdp!D30)*'ASXY-TI1S'!$B30+(drdp!G30)*'ASXY-TI1S'!$C30+(drdp!J30)*'ASXY-TI1S'!$D30)</f>
        <v>-7.6374824790735032E-4</v>
      </c>
      <c r="K30" s="21">
        <f>SUM(E$3:E29)+H30</f>
        <v>1.8274476756684359E-2</v>
      </c>
      <c r="L30" s="21">
        <f>SUM(F$3:F29)+I30</f>
        <v>-3.1243421735229269E-3</v>
      </c>
      <c r="M30" s="21">
        <f>SUM(G$3:G29)+J30</f>
        <v>-5.0551776969518757E-3</v>
      </c>
      <c r="N30" s="21"/>
      <c r="O30" s="21"/>
      <c r="P30" s="21"/>
      <c r="Q30" s="19">
        <f t="shared" si="1"/>
        <v>3.339565007305969E-4</v>
      </c>
      <c r="R30" s="19">
        <f t="shared" si="1"/>
        <v>9.7615140172539676E-6</v>
      </c>
      <c r="S30" s="19">
        <f t="shared" si="1"/>
        <v>2.5554821547759668E-5</v>
      </c>
      <c r="T30" s="19">
        <f t="shared" si="2"/>
        <v>-5.7095718429973418E-5</v>
      </c>
      <c r="U30" s="19">
        <f t="shared" si="3"/>
        <v>-9.2380727323856219E-5</v>
      </c>
      <c r="V30" s="19">
        <f t="shared" si="4"/>
        <v>1.5794104873239248E-5</v>
      </c>
    </row>
    <row r="31" spans="1:22" x14ac:dyDescent="0.25">
      <c r="A31" s="26">
        <f>Wellpath!E31</f>
        <v>810</v>
      </c>
      <c r="B31" s="22">
        <v>0</v>
      </c>
      <c r="C31" s="22">
        <f>SIN(Wellpath!$L31) * COS(Wellpath!$L31) / SQRT(2)</f>
        <v>0.27730730096282519</v>
      </c>
      <c r="D31" s="22">
        <f>(-TAN(Dip) * SIN(Wellpath!$L31) * COS(Wellpath!$L31) * SIN(Wellpath!$O31)) / SQRT(2)</f>
        <v>-0.17138920674269967</v>
      </c>
      <c r="E31" s="20">
        <f>Model!$W$10*((drdp!B31+drdp!K31)*'ASXY-TI1S'!$B31+(drdp!E31+drdp!N31)*'ASXY-TI1S'!$C31+(drdp!H31+drdp!Q31)*'ASXY-TI1S'!$D31)</f>
        <v>3.7440260955140694E-3</v>
      </c>
      <c r="F31" s="20">
        <f>Model!$W$10*((drdp!C31+drdp!L31)*'ASXY-TI1S'!$B31+(drdp!F31+drdp!O31)*'ASXY-TI1S'!$C31+(drdp!I31+drdp!R31)*'ASXY-TI1S'!$D31)</f>
        <v>-1.1201204476427617E-3</v>
      </c>
      <c r="G31" s="20">
        <f>Model!$W$10*((drdp!D31+drdp!M31)*'ASXY-TI1S'!$B31+(drdp!G31+drdp!P31)*'ASXY-TI1S'!$C31+(drdp!J31+drdp!S31)*'ASXY-TI1S'!$D31)</f>
        <v>-1.8123520377534895E-3</v>
      </c>
      <c r="H31" s="18">
        <f>Model!$W$10*((drdp!B31)*'ASXY-TI1S'!$B31+(drdp!E31)*'ASXY-TI1S'!$C31+(drdp!H31)*'ASXY-TI1S'!$D31)</f>
        <v>1.8720130477570347E-3</v>
      </c>
      <c r="I31" s="18">
        <f>Model!$W$10*((drdp!C31)*'ASXY-TI1S'!$B31+(drdp!F31)*'ASXY-TI1S'!$C31+(drdp!I31)*'ASXY-TI1S'!$D31)</f>
        <v>-5.6006022382138084E-4</v>
      </c>
      <c r="J31" s="18">
        <f>Model!$W$10*((drdp!D31)*'ASXY-TI1S'!$B31+(drdp!G31)*'ASXY-TI1S'!$C31+(drdp!J31)*'ASXY-TI1S'!$D31)</f>
        <v>-9.0617601887674475E-4</v>
      </c>
      <c r="K31" s="21">
        <f>SUM(E$3:E30)+H31</f>
        <v>2.1917340527533868E-2</v>
      </c>
      <c r="L31" s="21">
        <f>SUM(F$3:F30)+I31</f>
        <v>-4.1564354303927787E-3</v>
      </c>
      <c r="M31" s="21">
        <f>SUM(G$3:G30)+J31</f>
        <v>-6.7251019637359711E-3</v>
      </c>
      <c r="N31" s="21"/>
      <c r="O31" s="21"/>
      <c r="P31" s="21"/>
      <c r="Q31" s="19">
        <f t="shared" si="1"/>
        <v>4.8036981579987857E-4</v>
      </c>
      <c r="R31" s="19">
        <f t="shared" si="1"/>
        <v>1.7275955487024404E-5</v>
      </c>
      <c r="S31" s="19">
        <f t="shared" si="1"/>
        <v>4.5226996422645414E-5</v>
      </c>
      <c r="T31" s="19">
        <f t="shared" si="2"/>
        <v>-9.1098010708625326E-5</v>
      </c>
      <c r="U31" s="19">
        <f t="shared" si="3"/>
        <v>-1.4739634982158801E-4</v>
      </c>
      <c r="V31" s="19">
        <f t="shared" si="4"/>
        <v>2.7952452075076243E-5</v>
      </c>
    </row>
    <row r="32" spans="1:22" x14ac:dyDescent="0.25">
      <c r="A32" s="26">
        <f>Wellpath!E32</f>
        <v>840</v>
      </c>
      <c r="B32" s="22">
        <v>0</v>
      </c>
      <c r="C32" s="22">
        <f>SIN(Wellpath!$L32) * COS(Wellpath!$L32) / SQRT(2)</f>
        <v>0.29536694093169868</v>
      </c>
      <c r="D32" s="22">
        <f>(-TAN(Dip) * SIN(Wellpath!$L32) * COS(Wellpath!$L32) * SIN(Wellpath!$O32)) / SQRT(2)</f>
        <v>-0.18255093006400136</v>
      </c>
      <c r="E32" s="20">
        <f>Model!$W$10*((drdp!B32+drdp!K32)*'ASXY-TI1S'!$B32+(drdp!E32+drdp!N32)*'ASXY-TI1S'!$C32+(drdp!H32+drdp!Q32)*'ASXY-TI1S'!$D32)</f>
        <v>3.8998582093770435E-3</v>
      </c>
      <c r="F32" s="20">
        <f>Model!$W$10*((drdp!C32+drdp!L32)*'ASXY-TI1S'!$B32+(drdp!F32+drdp!O32)*'ASXY-TI1S'!$C32+(drdp!I32+drdp!R32)*'ASXY-TI1S'!$D32)</f>
        <v>-1.2994408602598464E-3</v>
      </c>
      <c r="G32" s="20">
        <f>Model!$W$10*((drdp!D32+drdp!M32)*'ASXY-TI1S'!$B32+(drdp!G32+drdp!P32)*'ASXY-TI1S'!$C32+(drdp!J32+drdp!S32)*'ASXY-TI1S'!$D32)</f>
        <v>-2.1024920096657049E-3</v>
      </c>
      <c r="H32" s="18">
        <f>Model!$W$10*((drdp!B32)*'ASXY-TI1S'!$B32+(drdp!E32)*'ASXY-TI1S'!$C32+(drdp!H32)*'ASXY-TI1S'!$D32)</f>
        <v>1.9499291046885217E-3</v>
      </c>
      <c r="I32" s="18">
        <f>Model!$W$10*((drdp!C32)*'ASXY-TI1S'!$B32+(drdp!F32)*'ASXY-TI1S'!$C32+(drdp!I32)*'ASXY-TI1S'!$D32)</f>
        <v>-6.4972043012992322E-4</v>
      </c>
      <c r="J32" s="18">
        <f>Model!$W$10*((drdp!D32)*'ASXY-TI1S'!$B32+(drdp!G32)*'ASXY-TI1S'!$C32+(drdp!J32)*'ASXY-TI1S'!$D32)</f>
        <v>-1.0512460048328525E-3</v>
      </c>
      <c r="K32" s="21">
        <f>SUM(E$3:E31)+H32</f>
        <v>2.5739282679979426E-2</v>
      </c>
      <c r="L32" s="21">
        <f>SUM(F$3:F31)+I32</f>
        <v>-5.366216084344083E-3</v>
      </c>
      <c r="M32" s="21">
        <f>SUM(G$3:G31)+J32</f>
        <v>-8.6825239874455673E-3</v>
      </c>
      <c r="N32" s="21"/>
      <c r="O32" s="21"/>
      <c r="P32" s="21"/>
      <c r="Q32" s="19">
        <f t="shared" si="1"/>
        <v>6.625106728798888E-4</v>
      </c>
      <c r="R32" s="19">
        <f t="shared" si="1"/>
        <v>2.8796275063873141E-5</v>
      </c>
      <c r="S32" s="19">
        <f t="shared" si="1"/>
        <v>7.5386222792567679E-5</v>
      </c>
      <c r="T32" s="19">
        <f t="shared" si="2"/>
        <v>-1.3812255271678466E-4</v>
      </c>
      <c r="U32" s="19">
        <f t="shared" si="3"/>
        <v>-2.2348193928856358E-4</v>
      </c>
      <c r="V32" s="19">
        <f t="shared" si="4"/>
        <v>4.6592299874133727E-5</v>
      </c>
    </row>
    <row r="33" spans="1:22" x14ac:dyDescent="0.25">
      <c r="A33" s="26">
        <f>Wellpath!E33</f>
        <v>870</v>
      </c>
      <c r="B33" s="22">
        <v>0</v>
      </c>
      <c r="C33" s="22">
        <f>SIN(Wellpath!$L33) * COS(Wellpath!$L33) / SQRT(2)</f>
        <v>0.31117866013264683</v>
      </c>
      <c r="D33" s="22">
        <f>(-TAN(Dip) * SIN(Wellpath!$L33) * COS(Wellpath!$L33) * SIN(Wellpath!$O33)) / SQRT(2)</f>
        <v>-0.1923233305802507</v>
      </c>
      <c r="E33" s="20">
        <f>Model!$W$10*((drdp!B33+drdp!K33)*'ASXY-TI1S'!$B33+(drdp!E33+drdp!N33)*'ASXY-TI1S'!$C33+(drdp!H33+drdp!Q33)*'ASXY-TI1S'!$D33)</f>
        <v>4.0080978695826493E-3</v>
      </c>
      <c r="F33" s="20">
        <f>Model!$W$10*((drdp!C33+drdp!L33)*'ASXY-TI1S'!$B33+(drdp!F33+drdp!O33)*'ASXY-TI1S'!$C33+(drdp!I33+drdp!R33)*'ASXY-TI1S'!$D33)</f>
        <v>-1.478464097309856E-3</v>
      </c>
      <c r="G33" s="20">
        <f>Model!$W$10*((drdp!D33+drdp!M33)*'ASXY-TI1S'!$B33+(drdp!G33+drdp!P33)*'ASXY-TI1S'!$C33+(drdp!J33+drdp!S33)*'ASXY-TI1S'!$D33)</f>
        <v>-2.3921511522655976E-3</v>
      </c>
      <c r="H33" s="18">
        <f>Model!$W$10*((drdp!B33)*'ASXY-TI1S'!$B33+(drdp!E33)*'ASXY-TI1S'!$C33+(drdp!H33)*'ASXY-TI1S'!$D33)</f>
        <v>2.0040489347913247E-3</v>
      </c>
      <c r="I33" s="18">
        <f>Model!$W$10*((drdp!C33)*'ASXY-TI1S'!$B33+(drdp!F33)*'ASXY-TI1S'!$C33+(drdp!I33)*'ASXY-TI1S'!$D33)</f>
        <v>-7.39232048654928E-4</v>
      </c>
      <c r="J33" s="18">
        <f>Model!$W$10*((drdp!D33)*'ASXY-TI1S'!$B33+(drdp!G33)*'ASXY-TI1S'!$C33+(drdp!J33)*'ASXY-TI1S'!$D33)</f>
        <v>-1.1960755761327988E-3</v>
      </c>
      <c r="K33" s="21">
        <f>SUM(E$3:E32)+H33</f>
        <v>2.9693260719459273E-2</v>
      </c>
      <c r="L33" s="21">
        <f>SUM(F$3:F32)+I33</f>
        <v>-6.7551685631289347E-3</v>
      </c>
      <c r="M33" s="21">
        <f>SUM(G$3:G32)+J33</f>
        <v>-1.092984556841122E-2</v>
      </c>
      <c r="N33" s="21"/>
      <c r="O33" s="21"/>
      <c r="P33" s="21"/>
      <c r="Q33" s="19">
        <f t="shared" si="1"/>
        <v>8.8168973215378298E-4</v>
      </c>
      <c r="R33" s="19">
        <f t="shared" si="1"/>
        <v>4.5632302316285435E-5</v>
      </c>
      <c r="S33" s="19">
        <f t="shared" si="1"/>
        <v>1.1946152414931838E-4</v>
      </c>
      <c r="T33" s="19">
        <f t="shared" si="2"/>
        <v>-2.0058298134888254E-4</v>
      </c>
      <c r="U33" s="19">
        <f t="shared" si="3"/>
        <v>-3.2454275408626087E-4</v>
      </c>
      <c r="V33" s="19">
        <f t="shared" si="4"/>
        <v>7.3832949183585579E-5</v>
      </c>
    </row>
    <row r="34" spans="1:22" x14ac:dyDescent="0.25">
      <c r="A34" s="26">
        <f>Wellpath!E34</f>
        <v>900</v>
      </c>
      <c r="B34" s="22">
        <v>0</v>
      </c>
      <c r="C34" s="22">
        <f>SIN(Wellpath!$L34) * COS(Wellpath!$L34) / SQRT(2)</f>
        <v>0.32462212183517336</v>
      </c>
      <c r="D34" s="22">
        <f>(-TAN(Dip) * SIN(Wellpath!$L34) * COS(Wellpath!$L34) * SIN(Wellpath!$O34)) / SQRT(2)</f>
        <v>-0.20063203442278224</v>
      </c>
      <c r="E34" s="20">
        <f>Model!$W$10*((drdp!B34+drdp!K34)*'ASXY-TI1S'!$B34+(drdp!E34+drdp!N34)*'ASXY-TI1S'!$C34+(drdp!H34+drdp!Q34)*'ASXY-TI1S'!$D34)</f>
        <v>4.0684230530731351E-3</v>
      </c>
      <c r="F34" s="20">
        <f>Model!$W$10*((drdp!C34+drdp!L34)*'ASXY-TI1S'!$B34+(drdp!F34+drdp!O34)*'ASXY-TI1S'!$C34+(drdp!I34+drdp!R34)*'ASXY-TI1S'!$D34)</f>
        <v>-1.6535902793119721E-3</v>
      </c>
      <c r="G34" s="20">
        <f>Model!$W$10*((drdp!D34+drdp!M34)*'ASXY-TI1S'!$B34+(drdp!G34+drdp!P34)*'ASXY-TI1S'!$C34+(drdp!J34+drdp!S34)*'ASXY-TI1S'!$D34)</f>
        <v>-2.6755048697014827E-3</v>
      </c>
      <c r="H34" s="18">
        <f>Model!$W$10*((drdp!B34)*'ASXY-TI1S'!$B34+(drdp!E34)*'ASXY-TI1S'!$C34+(drdp!H34)*'ASXY-TI1S'!$D34)</f>
        <v>2.0342115265365676E-3</v>
      </c>
      <c r="I34" s="18">
        <f>Model!$W$10*((drdp!C34)*'ASXY-TI1S'!$B34+(drdp!F34)*'ASXY-TI1S'!$C34+(drdp!I34)*'ASXY-TI1S'!$D34)</f>
        <v>-8.2679513965598606E-4</v>
      </c>
      <c r="J34" s="18">
        <f>Model!$W$10*((drdp!D34)*'ASXY-TI1S'!$B34+(drdp!G34)*'ASXY-TI1S'!$C34+(drdp!J34)*'ASXY-TI1S'!$D34)</f>
        <v>-1.3377524348507413E-3</v>
      </c>
      <c r="K34" s="21">
        <f>SUM(E$3:E33)+H34</f>
        <v>3.3731521180787163E-2</v>
      </c>
      <c r="L34" s="21">
        <f>SUM(F$3:F33)+I34</f>
        <v>-8.3211957514398478E-3</v>
      </c>
      <c r="M34" s="21">
        <f>SUM(G$3:G33)+J34</f>
        <v>-1.346367357939476E-2</v>
      </c>
      <c r="N34" s="21"/>
      <c r="O34" s="21"/>
      <c r="P34" s="21"/>
      <c r="Q34" s="19">
        <f t="shared" si="1"/>
        <v>1.137815521169893E-3</v>
      </c>
      <c r="R34" s="19">
        <f t="shared" si="1"/>
        <v>6.9242298733780577E-5</v>
      </c>
      <c r="S34" s="19">
        <f t="shared" si="1"/>
        <v>1.8127050625249251E-4</v>
      </c>
      <c r="T34" s="19">
        <f t="shared" si="2"/>
        <v>-2.8068659073916938E-4</v>
      </c>
      <c r="U34" s="19">
        <f t="shared" si="3"/>
        <v>-4.5415019051455889E-4</v>
      </c>
      <c r="V34" s="19">
        <f t="shared" si="4"/>
        <v>1.120338633876326E-4</v>
      </c>
    </row>
    <row r="35" spans="1:22" x14ac:dyDescent="0.25">
      <c r="A35" s="26">
        <f>Wellpath!E35</f>
        <v>930</v>
      </c>
      <c r="B35" s="22">
        <v>0</v>
      </c>
      <c r="C35" s="22">
        <f>SIN(Wellpath!$L35) * COS(Wellpath!$L35) / SQRT(2)</f>
        <v>0.33559501317833795</v>
      </c>
      <c r="D35" s="22">
        <f>(-TAN(Dip) * SIN(Wellpath!$L35) * COS(Wellpath!$L35) * SIN(Wellpath!$O35)) / SQRT(2)</f>
        <v>-0.20741380733842188</v>
      </c>
      <c r="E35" s="20">
        <f>Model!$W$10*((drdp!B35+drdp!K35)*'ASXY-TI1S'!$B35+(drdp!E35+drdp!N35)*'ASXY-TI1S'!$C35+(drdp!H35+drdp!Q35)*'ASXY-TI1S'!$D35)</f>
        <v>4.0812922294097892E-3</v>
      </c>
      <c r="F35" s="20">
        <f>Model!$W$10*((drdp!C35+drdp!L35)*'ASXY-TI1S'!$B35+(drdp!F35+drdp!O35)*'ASXY-TI1S'!$C35+(drdp!I35+drdp!R35)*'ASXY-TI1S'!$D35)</f>
        <v>-1.8212454705982858E-3</v>
      </c>
      <c r="G35" s="20">
        <f>Model!$W$10*((drdp!D35+drdp!M35)*'ASXY-TI1S'!$B35+(drdp!G35+drdp!P35)*'ASXY-TI1S'!$C35+(drdp!J35+drdp!S35)*'ASXY-TI1S'!$D35)</f>
        <v>-2.9467705431450299E-3</v>
      </c>
      <c r="H35" s="18">
        <f>Model!$W$10*((drdp!B35)*'ASXY-TI1S'!$B35+(drdp!E35)*'ASXY-TI1S'!$C35+(drdp!H35)*'ASXY-TI1S'!$D35)</f>
        <v>2.0406461147048946E-3</v>
      </c>
      <c r="I35" s="18">
        <f>Model!$W$10*((drdp!C35)*'ASXY-TI1S'!$B35+(drdp!F35)*'ASXY-TI1S'!$C35+(drdp!I35)*'ASXY-TI1S'!$D35)</f>
        <v>-9.106227352991429E-4</v>
      </c>
      <c r="J35" s="18">
        <f>Model!$W$10*((drdp!D35)*'ASXY-TI1S'!$B35+(drdp!G35)*'ASXY-TI1S'!$C35+(drdp!J35)*'ASXY-TI1S'!$D35)</f>
        <v>-1.4733852715725149E-3</v>
      </c>
      <c r="K35" s="21">
        <f>SUM(E$3:E34)+H35</f>
        <v>3.7806378822028627E-2</v>
      </c>
      <c r="L35" s="21">
        <f>SUM(F$3:F34)+I35</f>
        <v>-1.0058613626394977E-2</v>
      </c>
      <c r="M35" s="21">
        <f>SUM(G$3:G34)+J35</f>
        <v>-1.6274811285818015E-2</v>
      </c>
      <c r="N35" s="21"/>
      <c r="O35" s="21"/>
      <c r="P35" s="21"/>
      <c r="Q35" s="19">
        <f t="shared" si="1"/>
        <v>1.4293222796347347E-3</v>
      </c>
      <c r="R35" s="19">
        <f t="shared" si="1"/>
        <v>1.011757080850987E-4</v>
      </c>
      <c r="S35" s="19">
        <f t="shared" si="1"/>
        <v>2.6486948238898942E-4</v>
      </c>
      <c r="T35" s="19">
        <f t="shared" si="2"/>
        <v>-3.8027975718390761E-4</v>
      </c>
      <c r="U35" s="19">
        <f t="shared" si="3"/>
        <v>-6.1529168072866269E-4</v>
      </c>
      <c r="V35" s="19">
        <f t="shared" si="4"/>
        <v>1.6370203856653584E-4</v>
      </c>
    </row>
    <row r="36" spans="1:22" x14ac:dyDescent="0.25">
      <c r="A36" s="26">
        <f>Wellpath!E36</f>
        <v>960</v>
      </c>
      <c r="B36" s="22">
        <v>0</v>
      </c>
      <c r="C36" s="22">
        <f>SIN(Wellpath!$L36) * COS(Wellpath!$L36) / SQRT(2)</f>
        <v>0.34401382383340601</v>
      </c>
      <c r="D36" s="22">
        <f>(-TAN(Dip) * SIN(Wellpath!$L36) * COS(Wellpath!$L36) * SIN(Wellpath!$O36)) / SQRT(2)</f>
        <v>-0.21261703594033499</v>
      </c>
      <c r="E36" s="20">
        <f>Model!$W$10*((drdp!B36+drdp!K36)*'ASXY-TI1S'!$B36+(drdp!E36+drdp!N36)*'ASXY-TI1S'!$C36+(drdp!H36+drdp!Q36)*'ASXY-TI1S'!$D36)</f>
        <v>4.0479336786942927E-3</v>
      </c>
      <c r="F36" s="20">
        <f>Model!$W$10*((drdp!C36+drdp!L36)*'ASXY-TI1S'!$B36+(drdp!F36+drdp!O36)*'ASXY-TI1S'!$C36+(drdp!I36+drdp!R36)*'ASXY-TI1S'!$D36)</f>
        <v>-1.9779439296064186E-3</v>
      </c>
      <c r="G36" s="20">
        <f>Model!$W$10*((drdp!D36+drdp!M36)*'ASXY-TI1S'!$B36+(drdp!G36+drdp!P36)*'ASXY-TI1S'!$C36+(drdp!J36+drdp!S36)*'ASXY-TI1S'!$D36)</f>
        <v>-3.2003082516065349E-3</v>
      </c>
      <c r="H36" s="18">
        <f>Model!$W$10*((drdp!B36)*'ASXY-TI1S'!$B36+(drdp!E36)*'ASXY-TI1S'!$C36+(drdp!H36)*'ASXY-TI1S'!$D36)</f>
        <v>2.0239668393471463E-3</v>
      </c>
      <c r="I36" s="18">
        <f>Model!$W$10*((drdp!C36)*'ASXY-TI1S'!$B36+(drdp!F36)*'ASXY-TI1S'!$C36+(drdp!I36)*'ASXY-TI1S'!$D36)</f>
        <v>-9.8897196480320928E-4</v>
      </c>
      <c r="J36" s="18">
        <f>Model!$W$10*((drdp!D36)*'ASXY-TI1S'!$B36+(drdp!G36)*'ASXY-TI1S'!$C36+(drdp!J36)*'ASXY-TI1S'!$D36)</f>
        <v>-1.6001541258032674E-3</v>
      </c>
      <c r="K36" s="21">
        <f>SUM(E$3:E35)+H36</f>
        <v>4.1870991776080675E-2</v>
      </c>
      <c r="L36" s="21">
        <f>SUM(F$3:F35)+I36</f>
        <v>-1.1958208326497329E-2</v>
      </c>
      <c r="M36" s="21">
        <f>SUM(G$3:G35)+J36</f>
        <v>-1.9348350683193797E-2</v>
      </c>
      <c r="N36" s="21"/>
      <c r="O36" s="21"/>
      <c r="P36" s="21"/>
      <c r="Q36" s="19">
        <f t="shared" si="1"/>
        <v>1.7531799523126156E-3</v>
      </c>
      <c r="R36" s="19">
        <f t="shared" si="1"/>
        <v>1.4299874637991005E-4</v>
      </c>
      <c r="S36" s="19">
        <f t="shared" si="1"/>
        <v>3.7435867415984588E-4</v>
      </c>
      <c r="T36" s="19">
        <f t="shared" si="2"/>
        <v>-5.0070204249542916E-4</v>
      </c>
      <c r="U36" s="19">
        <f t="shared" si="3"/>
        <v>-8.1013463233673235E-4</v>
      </c>
      <c r="V36" s="19">
        <f t="shared" si="4"/>
        <v>2.3137160824375836E-4</v>
      </c>
    </row>
    <row r="37" spans="1:22" x14ac:dyDescent="0.25">
      <c r="A37" s="26">
        <f>Wellpath!E37</f>
        <v>990</v>
      </c>
      <c r="B37" s="22">
        <v>0</v>
      </c>
      <c r="C37" s="22">
        <f>SIN(Wellpath!$L37) * COS(Wellpath!$L37) / SQRT(2)</f>
        <v>0.34981448156787581</v>
      </c>
      <c r="D37" s="22">
        <f>(-TAN(Dip) * SIN(Wellpath!$L37) * COS(Wellpath!$L37) * SIN(Wellpath!$O37)) / SQRT(2)</f>
        <v>-0.21620212051706586</v>
      </c>
      <c r="E37" s="20">
        <f>Model!$W$10*((drdp!B37+drdp!K37)*'ASXY-TI1S'!$B37+(drdp!E37+drdp!N37)*'ASXY-TI1S'!$C37+(drdp!H37+drdp!Q37)*'ASXY-TI1S'!$D37)</f>
        <v>3.9703217181006299E-3</v>
      </c>
      <c r="F37" s="20">
        <f>Model!$W$10*((drdp!C37+drdp!L37)*'ASXY-TI1S'!$B37+(drdp!F37+drdp!O37)*'ASXY-TI1S'!$C37+(drdp!I37+drdp!R37)*'ASXY-TI1S'!$D37)</f>
        <v>-2.1203489255971013E-3</v>
      </c>
      <c r="G37" s="20">
        <f>Model!$W$10*((drdp!D37+drdp!M37)*'ASXY-TI1S'!$B37+(drdp!G37+drdp!P37)*'ASXY-TI1S'!$C37+(drdp!J37+drdp!S37)*'ASXY-TI1S'!$D37)</f>
        <v>-3.4307191732294048E-3</v>
      </c>
      <c r="H37" s="18">
        <f>Model!$W$10*((drdp!B37)*'ASXY-TI1S'!$B37+(drdp!E37)*'ASXY-TI1S'!$C37+(drdp!H37)*'ASXY-TI1S'!$D37)</f>
        <v>1.985160859050315E-3</v>
      </c>
      <c r="I37" s="18">
        <f>Model!$W$10*((drdp!C37)*'ASXY-TI1S'!$B37+(drdp!F37)*'ASXY-TI1S'!$C37+(drdp!I37)*'ASXY-TI1S'!$D37)</f>
        <v>-1.0601744627985507E-3</v>
      </c>
      <c r="J37" s="18">
        <f>Model!$W$10*((drdp!D37)*'ASXY-TI1S'!$B37+(drdp!G37)*'ASXY-TI1S'!$C37+(drdp!J37)*'ASXY-TI1S'!$D37)</f>
        <v>-1.7153595866147024E-3</v>
      </c>
      <c r="K37" s="21">
        <f>SUM(E$3:E36)+H37</f>
        <v>4.5880119474478134E-2</v>
      </c>
      <c r="L37" s="21">
        <f>SUM(F$3:F36)+I37</f>
        <v>-1.4007354754099088E-2</v>
      </c>
      <c r="M37" s="21">
        <f>SUM(G$3:G36)+J37</f>
        <v>-2.2663864395611764E-2</v>
      </c>
      <c r="N37" s="21"/>
      <c r="O37" s="21"/>
      <c r="P37" s="21"/>
      <c r="Q37" s="19">
        <f t="shared" si="1"/>
        <v>2.1049853629923876E-3</v>
      </c>
      <c r="R37" s="19">
        <f t="shared" si="1"/>
        <v>1.9620598720718234E-4</v>
      </c>
      <c r="S37" s="19">
        <f t="shared" si="1"/>
        <v>5.1365074934267856E-4</v>
      </c>
      <c r="T37" s="19">
        <f t="shared" si="2"/>
        <v>-6.4265910963946544E-4</v>
      </c>
      <c r="U37" s="19">
        <f t="shared" si="3"/>
        <v>-1.039820806224039E-3</v>
      </c>
      <c r="V37" s="19">
        <f t="shared" si="4"/>
        <v>3.1746078868812949E-4</v>
      </c>
    </row>
    <row r="38" spans="1:22" x14ac:dyDescent="0.25">
      <c r="A38" s="26">
        <f>Wellpath!E38</f>
        <v>1020</v>
      </c>
      <c r="B38" s="22">
        <v>0</v>
      </c>
      <c r="C38" s="22">
        <f>SIN(Wellpath!$L38) * COS(Wellpath!$L38) / SQRT(2)</f>
        <v>0.35295283987385495</v>
      </c>
      <c r="D38" s="22">
        <f>(-TAN(Dip) * SIN(Wellpath!$L38) * COS(Wellpath!$L38) * SIN(Wellpath!$O38)) / SQRT(2)</f>
        <v>-0.21814177641025218</v>
      </c>
      <c r="E38" s="20">
        <f>Model!$W$10*((drdp!B38+drdp!K38)*'ASXY-TI1S'!$B38+(drdp!E38+drdp!N38)*'ASXY-TI1S'!$C38+(drdp!H38+drdp!Q38)*'ASXY-TI1S'!$D38)</f>
        <v>3.8511402490367451E-3</v>
      </c>
      <c r="F38" s="20">
        <f>Model!$W$10*((drdp!C38+drdp!L38)*'ASXY-TI1S'!$B38+(drdp!F38+drdp!O38)*'ASXY-TI1S'!$C38+(drdp!I38+drdp!R38)*'ASXY-TI1S'!$D38)</f>
        <v>-2.2453310789696678E-3</v>
      </c>
      <c r="G38" s="20">
        <f>Model!$W$10*((drdp!D38+drdp!M38)*'ASXY-TI1S'!$B38+(drdp!G38+drdp!P38)*'ASXY-TI1S'!$C38+(drdp!J38+drdp!S38)*'ASXY-TI1S'!$D38)</f>
        <v>-3.6329399797723739E-3</v>
      </c>
      <c r="H38" s="18">
        <f>Model!$W$10*((drdp!B38)*'ASXY-TI1S'!$B38+(drdp!E38)*'ASXY-TI1S'!$C38+(drdp!H38)*'ASXY-TI1S'!$D38)</f>
        <v>1.9255701245183725E-3</v>
      </c>
      <c r="I38" s="18">
        <f>Model!$W$10*((drdp!C38)*'ASXY-TI1S'!$B38+(drdp!F38)*'ASXY-TI1S'!$C38+(drdp!I38)*'ASXY-TI1S'!$D38)</f>
        <v>-1.1226655394848339E-3</v>
      </c>
      <c r="J38" s="18">
        <f>Model!$W$10*((drdp!D38)*'ASXY-TI1S'!$B38+(drdp!G38)*'ASXY-TI1S'!$C38+(drdp!J38)*'ASXY-TI1S'!$D38)</f>
        <v>-1.8164699898861869E-3</v>
      </c>
      <c r="K38" s="21">
        <f>SUM(E$3:E37)+H38</f>
        <v>4.979085045804682E-2</v>
      </c>
      <c r="L38" s="21">
        <f>SUM(F$3:F37)+I38</f>
        <v>-1.6190194756382476E-2</v>
      </c>
      <c r="M38" s="21">
        <f>SUM(G$3:G37)+J38</f>
        <v>-2.6195693972112657E-2</v>
      </c>
      <c r="N38" s="21"/>
      <c r="O38" s="21"/>
      <c r="P38" s="21"/>
      <c r="Q38" s="19">
        <f t="shared" si="1"/>
        <v>2.4791287893355814E-3</v>
      </c>
      <c r="R38" s="19">
        <f t="shared" si="1"/>
        <v>2.6212240624959462E-4</v>
      </c>
      <c r="S38" s="19">
        <f t="shared" si="1"/>
        <v>6.8621438268057938E-4</v>
      </c>
      <c r="T38" s="19">
        <f t="shared" si="2"/>
        <v>-8.061235660016936E-4</v>
      </c>
      <c r="U38" s="19">
        <f t="shared" si="3"/>
        <v>-1.3043058812102198E-3</v>
      </c>
      <c r="V38" s="19">
        <f t="shared" si="4"/>
        <v>4.2411338718709835E-4</v>
      </c>
    </row>
    <row r="39" spans="1:22" x14ac:dyDescent="0.25">
      <c r="A39" s="26">
        <f>Wellpath!E39</f>
        <v>1050</v>
      </c>
      <c r="B39" s="22">
        <v>0</v>
      </c>
      <c r="C39" s="22">
        <f>SIN(Wellpath!$L39) * COS(Wellpath!$L39) / SQRT(2)</f>
        <v>0.35340501394964252</v>
      </c>
      <c r="D39" s="22">
        <f>(-TAN(Dip) * SIN(Wellpath!$L39) * COS(Wellpath!$L39) * SIN(Wellpath!$O39)) / SQRT(2)</f>
        <v>-0.21842124166735052</v>
      </c>
      <c r="E39" s="20">
        <f>Model!$W$10*((drdp!B39+drdp!K39)*'ASXY-TI1S'!$B39+(drdp!E39+drdp!N39)*'ASXY-TI1S'!$C39+(drdp!H39+drdp!Q39)*'ASXY-TI1S'!$D39)</f>
        <v>3.6937342537399229E-3</v>
      </c>
      <c r="F39" s="20">
        <f>Model!$W$10*((drdp!C39+drdp!L39)*'ASXY-TI1S'!$B39+(drdp!F39+drdp!O39)*'ASXY-TI1S'!$C39+(drdp!I39+drdp!R39)*'ASXY-TI1S'!$D39)</f>
        <v>-2.3500232245810106E-3</v>
      </c>
      <c r="G39" s="20">
        <f>Model!$W$10*((drdp!D39+drdp!M39)*'ASXY-TI1S'!$B39+(drdp!G39+drdp!P39)*'ASXY-TI1S'!$C39+(drdp!J39+drdp!S39)*'ASXY-TI1S'!$D39)</f>
        <v>-3.8023316053201433E-3</v>
      </c>
      <c r="H39" s="18">
        <f>Model!$W$10*((drdp!B39)*'ASXY-TI1S'!$B39+(drdp!E39)*'ASXY-TI1S'!$C39+(drdp!H39)*'ASXY-TI1S'!$D39)</f>
        <v>1.8468671268699615E-3</v>
      </c>
      <c r="I39" s="18">
        <f>Model!$W$10*((drdp!C39)*'ASXY-TI1S'!$B39+(drdp!F39)*'ASXY-TI1S'!$C39+(drdp!I39)*'ASXY-TI1S'!$D39)</f>
        <v>-1.1750116122905053E-3</v>
      </c>
      <c r="J39" s="18">
        <f>Model!$W$10*((drdp!D39)*'ASXY-TI1S'!$B39+(drdp!G39)*'ASXY-TI1S'!$C39+(drdp!J39)*'ASXY-TI1S'!$D39)</f>
        <v>-1.9011658026600717E-3</v>
      </c>
      <c r="K39" s="21">
        <f>SUM(E$3:E38)+H39</f>
        <v>5.3563287709435158E-2</v>
      </c>
      <c r="L39" s="21">
        <f>SUM(F$3:F38)+I39</f>
        <v>-1.8487871908157816E-2</v>
      </c>
      <c r="M39" s="21">
        <f>SUM(G$3:G38)+J39</f>
        <v>-2.9913329764658911E-2</v>
      </c>
      <c r="N39" s="21"/>
      <c r="O39" s="21"/>
      <c r="P39" s="21"/>
      <c r="Q39" s="19">
        <f t="shared" si="1"/>
        <v>2.8690257902437275E-3</v>
      </c>
      <c r="R39" s="19">
        <f t="shared" si="1"/>
        <v>3.418014076924509E-4</v>
      </c>
      <c r="S39" s="19">
        <f t="shared" si="1"/>
        <v>8.9480729760922878E-4</v>
      </c>
      <c r="T39" s="19">
        <f t="shared" si="2"/>
        <v>-9.9027120215184109E-4</v>
      </c>
      <c r="U39" s="19">
        <f t="shared" si="3"/>
        <v>-1.6022562885316355E-3</v>
      </c>
      <c r="V39" s="19">
        <f t="shared" si="4"/>
        <v>5.5303380903549851E-4</v>
      </c>
    </row>
    <row r="40" spans="1:22" x14ac:dyDescent="0.25">
      <c r="A40" s="26">
        <f>Wellpath!E40</f>
        <v>1080</v>
      </c>
      <c r="B40" s="22">
        <v>0</v>
      </c>
      <c r="C40" s="22">
        <f>SIN(Wellpath!$L40) * COS(Wellpath!$L40) / SQRT(2)</f>
        <v>0.35116756247749153</v>
      </c>
      <c r="D40" s="22">
        <f>(-TAN(Dip) * SIN(Wellpath!$L40) * COS(Wellpath!$L40) * SIN(Wellpath!$O40)) / SQRT(2)</f>
        <v>-0.2170383893890088</v>
      </c>
      <c r="E40" s="20">
        <f>Model!$W$10*((drdp!B40+drdp!K40)*'ASXY-TI1S'!$B40+(drdp!E40+drdp!N40)*'ASXY-TI1S'!$C40+(drdp!H40+drdp!Q40)*'ASXY-TI1S'!$D40)</f>
        <v>2.9183750634382095E-3</v>
      </c>
      <c r="F40" s="20">
        <f>Model!$W$10*((drdp!C40+drdp!L40)*'ASXY-TI1S'!$B40+(drdp!F40+drdp!O40)*'ASXY-TI1S'!$C40+(drdp!I40+drdp!R40)*'ASXY-TI1S'!$D40)</f>
        <v>-2.0265590473591919E-3</v>
      </c>
      <c r="G40" s="20">
        <f>Model!$W$10*((drdp!D40+drdp!M40)*'ASXY-TI1S'!$B40+(drdp!G40+drdp!P40)*'ASXY-TI1S'!$C40+(drdp!J40+drdp!S40)*'ASXY-TI1S'!$D40)</f>
        <v>-3.2789673885862077E-3</v>
      </c>
      <c r="H40" s="18">
        <f>Model!$W$10*((drdp!B40)*'ASXY-TI1S'!$B40+(drdp!E40)*'ASXY-TI1S'!$C40+(drdp!H40)*'ASXY-TI1S'!$D40)</f>
        <v>1.7510250380629257E-3</v>
      </c>
      <c r="I40" s="18">
        <f>Model!$W$10*((drdp!C40)*'ASXY-TI1S'!$B40+(drdp!F40)*'ASXY-TI1S'!$C40+(drdp!I40)*'ASXY-TI1S'!$D40)</f>
        <v>-1.2159354284155153E-3</v>
      </c>
      <c r="J40" s="18">
        <f>Model!$W$10*((drdp!D40)*'ASXY-TI1S'!$B40+(drdp!G40)*'ASXY-TI1S'!$C40+(drdp!J40)*'ASXY-TI1S'!$D40)</f>
        <v>-1.9673804331517249E-3</v>
      </c>
      <c r="K40" s="21">
        <f>SUM(E$3:E39)+H40</f>
        <v>5.7161179874368043E-2</v>
      </c>
      <c r="L40" s="21">
        <f>SUM(F$3:F39)+I40</f>
        <v>-2.0878818948863835E-2</v>
      </c>
      <c r="M40" s="21">
        <f>SUM(G$3:G39)+J40</f>
        <v>-3.3781876000470709E-2</v>
      </c>
      <c r="N40" s="21"/>
      <c r="O40" s="21"/>
      <c r="P40" s="21"/>
      <c r="Q40" s="19">
        <f t="shared" si="1"/>
        <v>3.2674004846298581E-3</v>
      </c>
      <c r="R40" s="19">
        <f t="shared" si="1"/>
        <v>4.3592508069943556E-4</v>
      </c>
      <c r="S40" s="19">
        <f t="shared" si="1"/>
        <v>1.1412151461111788E-3</v>
      </c>
      <c r="T40" s="19">
        <f t="shared" si="2"/>
        <v>-1.1934579255003697E-3</v>
      </c>
      <c r="U40" s="19">
        <f t="shared" si="3"/>
        <v>-1.9310118905565032E-3</v>
      </c>
      <c r="V40" s="19">
        <f t="shared" si="4"/>
        <v>7.0532567276679629E-4</v>
      </c>
    </row>
    <row r="41" spans="1:22" x14ac:dyDescent="0.25">
      <c r="A41" s="26">
        <f>Wellpath!E41</f>
        <v>1100</v>
      </c>
      <c r="B41" s="22">
        <v>0</v>
      </c>
      <c r="C41" s="22">
        <f>SIN(Wellpath!$L41) * COS(Wellpath!$L41) / SQRT(2)</f>
        <v>0.34818212016000949</v>
      </c>
      <c r="D41" s="22">
        <f>(-TAN(Dip) * SIN(Wellpath!$L41) * COS(Wellpath!$L41) * SIN(Wellpath!$O41)) / SQRT(2)</f>
        <v>-0.21519324290785671</v>
      </c>
      <c r="E41" s="20">
        <f>Model!$W$10*((drdp!B41+drdp!K41)*'ASXY-TI1S'!$B41+(drdp!E41+drdp!N41)*'ASXY-TI1S'!$C41+(drdp!H41+drdp!Q41)*'ASXY-TI1S'!$D41)</f>
        <v>1.6785536456493293E-3</v>
      </c>
      <c r="F41" s="20">
        <f>Model!$W$10*((drdp!C41+drdp!L41)*'ASXY-TI1S'!$B41+(drdp!F41+drdp!O41)*'ASXY-TI1S'!$C41+(drdp!I41+drdp!R41)*'ASXY-TI1S'!$D41)</f>
        <v>-1.2363569094473704E-3</v>
      </c>
      <c r="G41" s="20">
        <f>Model!$W$10*((drdp!D41+drdp!M41)*'ASXY-TI1S'!$B41+(drdp!G41+drdp!P41)*'ASXY-TI1S'!$C41+(drdp!J41+drdp!S41)*'ASXY-TI1S'!$D41)</f>
        <v>-2.0004223375646966E-3</v>
      </c>
      <c r="H41" s="18">
        <f>Model!$W$10*((drdp!B41)*'ASXY-TI1S'!$B41+(drdp!E41)*'ASXY-TI1S'!$C41+(drdp!H41)*'ASXY-TI1S'!$D41)</f>
        <v>1.1190357637662195E-3</v>
      </c>
      <c r="I41" s="18">
        <f>Model!$W$10*((drdp!C41)*'ASXY-TI1S'!$B41+(drdp!F41)*'ASXY-TI1S'!$C41+(drdp!I41)*'ASXY-TI1S'!$D41)</f>
        <v>-8.2423793963158035E-4</v>
      </c>
      <c r="J41" s="18">
        <f>Model!$W$10*((drdp!D41)*'ASXY-TI1S'!$B41+(drdp!G41)*'ASXY-TI1S'!$C41+(drdp!J41)*'ASXY-TI1S'!$D41)</f>
        <v>-1.3336148917097979E-3</v>
      </c>
      <c r="K41" s="21">
        <f>SUM(E$3:E40)+H41</f>
        <v>5.9447565663509547E-2</v>
      </c>
      <c r="L41" s="21">
        <f>SUM(F$3:F40)+I41</f>
        <v>-2.2513680507439092E-2</v>
      </c>
      <c r="M41" s="21">
        <f>SUM(G$3:G40)+J41</f>
        <v>-3.6427077847614987E-2</v>
      </c>
      <c r="N41" s="21"/>
      <c r="O41" s="21"/>
      <c r="P41" s="21"/>
      <c r="Q41" s="19">
        <f t="shared" si="1"/>
        <v>3.5340130633172793E-3</v>
      </c>
      <c r="R41" s="19">
        <f t="shared" si="1"/>
        <v>5.0686580999104289E-4</v>
      </c>
      <c r="S41" s="19">
        <f t="shared" si="1"/>
        <v>1.3269320005162026E-3</v>
      </c>
      <c r="T41" s="19">
        <f t="shared" si="2"/>
        <v>-1.3383835002932604E-3</v>
      </c>
      <c r="U41" s="19">
        <f t="shared" si="3"/>
        <v>-2.165501102275866E-3</v>
      </c>
      <c r="V41" s="19">
        <f t="shared" si="4"/>
        <v>8.2010759248081586E-4</v>
      </c>
    </row>
    <row r="42" spans="1:22" x14ac:dyDescent="0.25">
      <c r="A42" s="26">
        <f>Wellpath!E42</f>
        <v>1110</v>
      </c>
      <c r="B42" s="22">
        <v>0</v>
      </c>
      <c r="C42" s="22">
        <f>SIN(Wellpath!$L42) * COS(Wellpath!$L42) / SQRT(2)</f>
        <v>0.34818212016000949</v>
      </c>
      <c r="D42" s="22">
        <f>(-TAN(Dip) * SIN(Wellpath!$L42) * COS(Wellpath!$L42) * SIN(Wellpath!$O42)) / SQRT(2)</f>
        <v>-0.21519324290785671</v>
      </c>
      <c r="E42" s="20">
        <f>Model!$W$10*((drdp!B42+drdp!K42)*'ASXY-TI1S'!$B42+(drdp!E42+drdp!N42)*'ASXY-TI1S'!$C42+(drdp!H42+drdp!Q42)*'ASXY-TI1S'!$D42)</f>
        <v>2.2380715275324391E-3</v>
      </c>
      <c r="F42" s="20">
        <f>Model!$W$10*((drdp!C42+drdp!L42)*'ASXY-TI1S'!$B42+(drdp!F42+drdp!O42)*'ASXY-TI1S'!$C42+(drdp!I42+drdp!R42)*'ASXY-TI1S'!$D42)</f>
        <v>-1.6484758792631607E-3</v>
      </c>
      <c r="G42" s="20">
        <f>Model!$W$10*((drdp!D42+drdp!M42)*'ASXY-TI1S'!$B42+(drdp!G42+drdp!P42)*'ASXY-TI1S'!$C42+(drdp!J42+drdp!S42)*'ASXY-TI1S'!$D42)</f>
        <v>-2.6672297834195958E-3</v>
      </c>
      <c r="H42" s="18">
        <f>Model!$W$10*((drdp!B42)*'ASXY-TI1S'!$B42+(drdp!E42)*'ASXY-TI1S'!$C42+(drdp!H42)*'ASXY-TI1S'!$D42)</f>
        <v>5.5951788188310977E-4</v>
      </c>
      <c r="I42" s="18">
        <f>Model!$W$10*((drdp!C42)*'ASXY-TI1S'!$B42+(drdp!F42)*'ASXY-TI1S'!$C42+(drdp!I42)*'ASXY-TI1S'!$D42)</f>
        <v>-4.1211896981579018E-4</v>
      </c>
      <c r="J42" s="18">
        <f>Model!$W$10*((drdp!D42)*'ASXY-TI1S'!$B42+(drdp!G42)*'ASXY-TI1S'!$C42+(drdp!J42)*'ASXY-TI1S'!$D42)</f>
        <v>-6.6680744585489895E-4</v>
      </c>
      <c r="K42" s="21">
        <f>SUM(E$3:E41)+H42</f>
        <v>6.0566601427275768E-2</v>
      </c>
      <c r="L42" s="21">
        <f>SUM(F$3:F41)+I42</f>
        <v>-2.3337918447070671E-2</v>
      </c>
      <c r="M42" s="21">
        <f>SUM(G$3:G41)+J42</f>
        <v>-3.776069273932478E-2</v>
      </c>
      <c r="N42" s="21"/>
      <c r="O42" s="21"/>
      <c r="P42" s="21"/>
      <c r="Q42" s="19">
        <f t="shared" si="1"/>
        <v>3.6683132084504833E-3</v>
      </c>
      <c r="R42" s="19">
        <f t="shared" si="1"/>
        <v>5.4465843744212154E-4</v>
      </c>
      <c r="S42" s="19">
        <f t="shared" si="1"/>
        <v>1.4258699161536952E-3</v>
      </c>
      <c r="T42" s="19">
        <f t="shared" si="2"/>
        <v>-1.413498404725996E-3</v>
      </c>
      <c r="U42" s="19">
        <f t="shared" si="3"/>
        <v>-2.28703682676051E-3</v>
      </c>
      <c r="V42" s="19">
        <f t="shared" si="4"/>
        <v>8.8125596765525535E-4</v>
      </c>
    </row>
    <row r="43" spans="1:22" x14ac:dyDescent="0.25">
      <c r="A43" s="26">
        <f>Wellpath!E43</f>
        <v>1140</v>
      </c>
      <c r="B43" s="22">
        <v>0</v>
      </c>
      <c r="C43" s="22">
        <f>SIN(Wellpath!$L43) * COS(Wellpath!$L43) / SQRT(2)</f>
        <v>0.34818212016000949</v>
      </c>
      <c r="D43" s="22">
        <f>(-TAN(Dip) * SIN(Wellpath!$L43) * COS(Wellpath!$L43) * SIN(Wellpath!$O43)) / SQRT(2)</f>
        <v>-0.21519324290785671</v>
      </c>
      <c r="E43" s="20">
        <f>Model!$W$10*((drdp!B43+drdp!K43)*'ASXY-TI1S'!$B43+(drdp!E43+drdp!N43)*'ASXY-TI1S'!$C43+(drdp!H43+drdp!Q43)*'ASXY-TI1S'!$D43)</f>
        <v>3.3571072912986586E-3</v>
      </c>
      <c r="F43" s="20">
        <f>Model!$W$10*((drdp!C43+drdp!L43)*'ASXY-TI1S'!$B43+(drdp!F43+drdp!O43)*'ASXY-TI1S'!$C43+(drdp!I43+drdp!R43)*'ASXY-TI1S'!$D43)</f>
        <v>-2.4727138188947407E-3</v>
      </c>
      <c r="G43" s="20">
        <f>Model!$W$10*((drdp!D43+drdp!M43)*'ASXY-TI1S'!$B43+(drdp!G43+drdp!P43)*'ASXY-TI1S'!$C43+(drdp!J43+drdp!S43)*'ASXY-TI1S'!$D43)</f>
        <v>-4.0008446751293933E-3</v>
      </c>
      <c r="H43" s="18">
        <f>Model!$W$10*((drdp!B43)*'ASXY-TI1S'!$B43+(drdp!E43)*'ASXY-TI1S'!$C43+(drdp!H43)*'ASXY-TI1S'!$D43)</f>
        <v>1.6785536456493293E-3</v>
      </c>
      <c r="I43" s="18">
        <f>Model!$W$10*((drdp!C43)*'ASXY-TI1S'!$B43+(drdp!F43)*'ASXY-TI1S'!$C43+(drdp!I43)*'ASXY-TI1S'!$D43)</f>
        <v>-1.2363569094473704E-3</v>
      </c>
      <c r="J43" s="18">
        <f>Model!$W$10*((drdp!D43)*'ASXY-TI1S'!$B43+(drdp!G43)*'ASXY-TI1S'!$C43+(drdp!J43)*'ASXY-TI1S'!$D43)</f>
        <v>-2.0004223375646966E-3</v>
      </c>
      <c r="K43" s="21">
        <f>SUM(E$3:E42)+H43</f>
        <v>6.3923708718574418E-2</v>
      </c>
      <c r="L43" s="21">
        <f>SUM(F$3:F42)+I43</f>
        <v>-2.5810632265965413E-2</v>
      </c>
      <c r="M43" s="21">
        <f>SUM(G$3:G42)+J43</f>
        <v>-4.1761537414454167E-2</v>
      </c>
      <c r="N43" s="21"/>
      <c r="O43" s="21"/>
      <c r="P43" s="21"/>
      <c r="Q43" s="19">
        <f t="shared" si="1"/>
        <v>4.0862405363371471E-3</v>
      </c>
      <c r="R43" s="19">
        <f t="shared" si="1"/>
        <v>6.6618873796889483E-4</v>
      </c>
      <c r="S43" s="19">
        <f t="shared" si="1"/>
        <v>1.7440260072188552E-3</v>
      </c>
      <c r="T43" s="19">
        <f t="shared" si="2"/>
        <v>-1.6499113388118115E-3</v>
      </c>
      <c r="U43" s="19">
        <f t="shared" si="3"/>
        <v>-2.6695523533214155E-3</v>
      </c>
      <c r="V43" s="19">
        <f t="shared" si="4"/>
        <v>1.0778916850658325E-3</v>
      </c>
    </row>
    <row r="44" spans="1:22" s="36" customFormat="1" x14ac:dyDescent="0.25">
      <c r="A44" s="26">
        <f>Wellpath!E44</f>
        <v>1170</v>
      </c>
      <c r="B44" s="22">
        <v>0</v>
      </c>
      <c r="C44" s="22">
        <f>SIN(Wellpath!$L44) * COS(Wellpath!$L44) / SQRT(2)</f>
        <v>0.34818212016000949</v>
      </c>
      <c r="D44" s="22">
        <f>(-TAN(Dip) * SIN(Wellpath!$L44) * COS(Wellpath!$L44) * SIN(Wellpath!$O44)) / SQRT(2)</f>
        <v>-0.21519324290785671</v>
      </c>
      <c r="E44" s="20">
        <f>Model!$W$10*((drdp!B44+drdp!K44)*'ASXY-TI1S'!$B44+(drdp!E44+drdp!N44)*'ASXY-TI1S'!$C44+(drdp!H44+drdp!Q44)*'ASXY-TI1S'!$D44)</f>
        <v>3.3571072912986586E-3</v>
      </c>
      <c r="F44" s="20">
        <f>Model!$W$10*((drdp!C44+drdp!L44)*'ASXY-TI1S'!$B44+(drdp!F44+drdp!O44)*'ASXY-TI1S'!$C44+(drdp!I44+drdp!R44)*'ASXY-TI1S'!$D44)</f>
        <v>-2.4727138188947407E-3</v>
      </c>
      <c r="G44" s="20">
        <f>Model!$W$10*((drdp!D44+drdp!M44)*'ASXY-TI1S'!$B44+(drdp!G44+drdp!P44)*'ASXY-TI1S'!$C44+(drdp!J44+drdp!S44)*'ASXY-TI1S'!$D44)</f>
        <v>-4.0008446751293933E-3</v>
      </c>
      <c r="H44" s="32">
        <f>Model!$W$10*((drdp!B44)*'ASXY-TI1S'!$B44+(drdp!E44)*'ASXY-TI1S'!$C44+(drdp!H44)*'ASXY-TI1S'!$D44)</f>
        <v>1.6785536456493293E-3</v>
      </c>
      <c r="I44" s="32">
        <f>Model!$W$10*((drdp!C44)*'ASXY-TI1S'!$B44+(drdp!F44)*'ASXY-TI1S'!$C44+(drdp!I44)*'ASXY-TI1S'!$D44)</f>
        <v>-1.2363569094473704E-3</v>
      </c>
      <c r="J44" s="32">
        <f>Model!$W$10*((drdp!D44)*'ASXY-TI1S'!$B44+(drdp!G44)*'ASXY-TI1S'!$C44+(drdp!J44)*'ASXY-TI1S'!$D44)</f>
        <v>-2.0004223375646966E-3</v>
      </c>
      <c r="K44" s="34">
        <f>SUM(E$3:E43)+H44</f>
        <v>6.7280816009873082E-2</v>
      </c>
      <c r="L44" s="34">
        <f>SUM(F$3:F43)+I44</f>
        <v>-2.8283346084860155E-2</v>
      </c>
      <c r="M44" s="34">
        <f>SUM(G$3:G43)+J44</f>
        <v>-4.5762382089583567E-2</v>
      </c>
      <c r="N44" s="34"/>
      <c r="O44" s="34"/>
      <c r="P44" s="34"/>
      <c r="Q44" s="35">
        <f t="shared" si="1"/>
        <v>4.5267082029543937E-3</v>
      </c>
      <c r="R44" s="35">
        <f t="shared" si="1"/>
        <v>7.9994766575597418E-4</v>
      </c>
      <c r="S44" s="35">
        <f t="shared" si="1"/>
        <v>2.0941956145130386E-3</v>
      </c>
      <c r="T44" s="35">
        <f t="shared" si="2"/>
        <v>-1.9029266040790401E-3</v>
      </c>
      <c r="U44" s="35">
        <f t="shared" si="3"/>
        <v>-3.0789304095427831E-3</v>
      </c>
      <c r="V44" s="35">
        <f t="shared" si="4"/>
        <v>1.2943132903072978E-3</v>
      </c>
    </row>
    <row r="45" spans="1:22" x14ac:dyDescent="0.25">
      <c r="A45" s="26">
        <f>Wellpath!E45</f>
        <v>1200</v>
      </c>
      <c r="B45" s="22">
        <v>0</v>
      </c>
      <c r="C45" s="22">
        <f>SIN(Wellpath!$L45) * COS(Wellpath!$L45) / SQRT(2)</f>
        <v>0.34818212016000949</v>
      </c>
      <c r="D45" s="22">
        <f>(-TAN(Dip) * SIN(Wellpath!$L45) * COS(Wellpath!$L45) * SIN(Wellpath!$O45)) / SQRT(2)</f>
        <v>-0.21519324290785671</v>
      </c>
      <c r="E45" s="20">
        <f>Model!$W$10*((drdp!B45+drdp!K45)*'ASXY-TI1S'!$B45+(drdp!E45+drdp!N45)*'ASXY-TI1S'!$C45+(drdp!H45+drdp!Q45)*'ASXY-TI1S'!$D45)</f>
        <v>3.3571072912986586E-3</v>
      </c>
      <c r="F45" s="20">
        <f>Model!$W$10*((drdp!C45+drdp!L45)*'ASXY-TI1S'!$B45+(drdp!F45+drdp!O45)*'ASXY-TI1S'!$C45+(drdp!I45+drdp!R45)*'ASXY-TI1S'!$D45)</f>
        <v>-2.4727138188947407E-3</v>
      </c>
      <c r="G45" s="20">
        <f>Model!$W$10*((drdp!D45+drdp!M45)*'ASXY-TI1S'!$B45+(drdp!G45+drdp!P45)*'ASXY-TI1S'!$C45+(drdp!J45+drdp!S45)*'ASXY-TI1S'!$D45)</f>
        <v>-4.0008446751293933E-3</v>
      </c>
      <c r="H45" s="18">
        <f>Model!$W$10*((drdp!B45)*'ASXY-TI1S'!$B45+(drdp!E45)*'ASXY-TI1S'!$C45+(drdp!H45)*'ASXY-TI1S'!$D45)</f>
        <v>1.6785536456493293E-3</v>
      </c>
      <c r="I45" s="18">
        <f>Model!$W$10*((drdp!C45)*'ASXY-TI1S'!$B45+(drdp!F45)*'ASXY-TI1S'!$C45+(drdp!I45)*'ASXY-TI1S'!$D45)</f>
        <v>-1.2363569094473704E-3</v>
      </c>
      <c r="J45" s="18">
        <f>Model!$W$10*((drdp!D45)*'ASXY-TI1S'!$B45+(drdp!G45)*'ASXY-TI1S'!$C45+(drdp!J45)*'ASXY-TI1S'!$D45)</f>
        <v>-2.0004223375646966E-3</v>
      </c>
      <c r="K45" s="21">
        <f>SUM(E$3:E44)+H45</f>
        <v>7.0637923301171746E-2</v>
      </c>
      <c r="L45" s="21">
        <f>SUM(F$3:F44)+I45</f>
        <v>-3.0756059903754896E-2</v>
      </c>
      <c r="M45" s="21">
        <f>SUM(G$3:G44)+J45</f>
        <v>-4.9763226764712953E-2</v>
      </c>
      <c r="N45" s="21"/>
      <c r="O45" s="21"/>
      <c r="P45" s="21"/>
      <c r="Q45" s="19">
        <f t="shared" si="1"/>
        <v>4.9897162083022226E-3</v>
      </c>
      <c r="R45" s="19">
        <f t="shared" si="1"/>
        <v>9.4593522080335961E-4</v>
      </c>
      <c r="S45" s="19">
        <f t="shared" si="1"/>
        <v>2.4763787380362437E-3</v>
      </c>
      <c r="T45" s="19">
        <f t="shared" si="2"/>
        <v>-2.1725442005276819E-3</v>
      </c>
      <c r="U45" s="19">
        <f t="shared" si="3"/>
        <v>-3.5151709954246105E-3</v>
      </c>
      <c r="V45" s="19">
        <f t="shared" si="4"/>
        <v>1.5305207833796505E-3</v>
      </c>
    </row>
    <row r="46" spans="1:22" x14ac:dyDescent="0.25">
      <c r="A46" s="26">
        <f>Wellpath!E46</f>
        <v>1230</v>
      </c>
      <c r="B46" s="22">
        <v>0</v>
      </c>
      <c r="C46" s="22">
        <f>SIN(Wellpath!$L46) * COS(Wellpath!$L46) / SQRT(2)</f>
        <v>0.34818212016000949</v>
      </c>
      <c r="D46" s="22">
        <f>(-TAN(Dip) * SIN(Wellpath!$L46) * COS(Wellpath!$L46) * SIN(Wellpath!$O46)) / SQRT(2)</f>
        <v>-0.21519324290785671</v>
      </c>
      <c r="E46" s="20">
        <f>Model!$W$10*((drdp!B46+drdp!K46)*'ASXY-TI1S'!$B46+(drdp!E46+drdp!N46)*'ASXY-TI1S'!$C46+(drdp!H46+drdp!Q46)*'ASXY-TI1S'!$D46)</f>
        <v>3.3571072912986586E-3</v>
      </c>
      <c r="F46" s="20">
        <f>Model!$W$10*((drdp!C46+drdp!L46)*'ASXY-TI1S'!$B46+(drdp!F46+drdp!O46)*'ASXY-TI1S'!$C46+(drdp!I46+drdp!R46)*'ASXY-TI1S'!$D46)</f>
        <v>-2.4727138188947407E-3</v>
      </c>
      <c r="G46" s="20">
        <f>Model!$W$10*((drdp!D46+drdp!M46)*'ASXY-TI1S'!$B46+(drdp!G46+drdp!P46)*'ASXY-TI1S'!$C46+(drdp!J46+drdp!S46)*'ASXY-TI1S'!$D46)</f>
        <v>-4.0008446751293933E-3</v>
      </c>
      <c r="H46" s="18">
        <f>Model!$W$10*((drdp!B46)*'ASXY-TI1S'!$B46+(drdp!E46)*'ASXY-TI1S'!$C46+(drdp!H46)*'ASXY-TI1S'!$D46)</f>
        <v>1.6785536456493293E-3</v>
      </c>
      <c r="I46" s="18">
        <f>Model!$W$10*((drdp!C46)*'ASXY-TI1S'!$B46+(drdp!F46)*'ASXY-TI1S'!$C46+(drdp!I46)*'ASXY-TI1S'!$D46)</f>
        <v>-1.2363569094473704E-3</v>
      </c>
      <c r="J46" s="18">
        <f>Model!$W$10*((drdp!D46)*'ASXY-TI1S'!$B46+(drdp!G46)*'ASXY-TI1S'!$C46+(drdp!J46)*'ASXY-TI1S'!$D46)</f>
        <v>-2.0004223375646966E-3</v>
      </c>
      <c r="K46" s="21">
        <f>SUM(E$3:E45)+H46</f>
        <v>7.3995030592470409E-2</v>
      </c>
      <c r="L46" s="21">
        <f>SUM(F$3:F45)+I46</f>
        <v>-3.3228773722649638E-2</v>
      </c>
      <c r="M46" s="21">
        <f>SUM(G$3:G45)+J46</f>
        <v>-5.3764071439842354E-2</v>
      </c>
      <c r="N46" s="21"/>
      <c r="O46" s="21"/>
      <c r="P46" s="21"/>
      <c r="Q46" s="19">
        <f t="shared" si="1"/>
        <v>5.4752645523806322E-3</v>
      </c>
      <c r="R46" s="19">
        <f t="shared" si="1"/>
        <v>1.1041514031110511E-3</v>
      </c>
      <c r="S46" s="19">
        <f t="shared" si="1"/>
        <v>2.8905753777884722E-3</v>
      </c>
      <c r="T46" s="19">
        <f t="shared" si="2"/>
        <v>-2.4587641281577366E-3</v>
      </c>
      <c r="U46" s="19">
        <f t="shared" si="3"/>
        <v>-3.9782741109668993E-3</v>
      </c>
      <c r="V46" s="19">
        <f t="shared" si="4"/>
        <v>1.7865141642828914E-3</v>
      </c>
    </row>
    <row r="47" spans="1:22" x14ac:dyDescent="0.25">
      <c r="A47" s="26">
        <f>Wellpath!E47</f>
        <v>1260</v>
      </c>
      <c r="B47" s="22">
        <v>0</v>
      </c>
      <c r="C47" s="22">
        <f>SIN(Wellpath!$L47) * COS(Wellpath!$L47) / SQRT(2)</f>
        <v>0.34818212016000949</v>
      </c>
      <c r="D47" s="22">
        <f>(-TAN(Dip) * SIN(Wellpath!$L47) * COS(Wellpath!$L47) * SIN(Wellpath!$O47)) / SQRT(2)</f>
        <v>-0.21519324290785671</v>
      </c>
      <c r="E47" s="20">
        <f>Model!$W$10*((drdp!B47+drdp!K47)*'ASXY-TI1S'!$B47+(drdp!E47+drdp!N47)*'ASXY-TI1S'!$C47+(drdp!H47+drdp!Q47)*'ASXY-TI1S'!$D47)</f>
        <v>3.3571072912986586E-3</v>
      </c>
      <c r="F47" s="20">
        <f>Model!$W$10*((drdp!C47+drdp!L47)*'ASXY-TI1S'!$B47+(drdp!F47+drdp!O47)*'ASXY-TI1S'!$C47+(drdp!I47+drdp!R47)*'ASXY-TI1S'!$D47)</f>
        <v>-2.4727138188947407E-3</v>
      </c>
      <c r="G47" s="20">
        <f>Model!$W$10*((drdp!D47+drdp!M47)*'ASXY-TI1S'!$B47+(drdp!G47+drdp!P47)*'ASXY-TI1S'!$C47+(drdp!J47+drdp!S47)*'ASXY-TI1S'!$D47)</f>
        <v>-4.0008446751293933E-3</v>
      </c>
      <c r="H47" s="18">
        <f>Model!$W$10*((drdp!B47)*'ASXY-TI1S'!$B47+(drdp!E47)*'ASXY-TI1S'!$C47+(drdp!H47)*'ASXY-TI1S'!$D47)</f>
        <v>1.6785536456493293E-3</v>
      </c>
      <c r="I47" s="18">
        <f>Model!$W$10*((drdp!C47)*'ASXY-TI1S'!$B47+(drdp!F47)*'ASXY-TI1S'!$C47+(drdp!I47)*'ASXY-TI1S'!$D47)</f>
        <v>-1.2363569094473704E-3</v>
      </c>
      <c r="J47" s="18">
        <f>Model!$W$10*((drdp!D47)*'ASXY-TI1S'!$B47+(drdp!G47)*'ASXY-TI1S'!$C47+(drdp!J47)*'ASXY-TI1S'!$D47)</f>
        <v>-2.0004223375646966E-3</v>
      </c>
      <c r="K47" s="21">
        <f>SUM(E$3:E46)+H47</f>
        <v>7.7352137883769073E-2</v>
      </c>
      <c r="L47" s="21">
        <f>SUM(F$3:F46)+I47</f>
        <v>-3.5701487541544376E-2</v>
      </c>
      <c r="M47" s="21">
        <f>SUM(G$3:G46)+J47</f>
        <v>-5.776491611497174E-2</v>
      </c>
      <c r="N47" s="21"/>
      <c r="O47" s="21"/>
      <c r="P47" s="21"/>
      <c r="Q47" s="19">
        <f t="shared" si="1"/>
        <v>5.9833532351896224E-3</v>
      </c>
      <c r="R47" s="19">
        <f t="shared" si="1"/>
        <v>1.2745962126790482E-3</v>
      </c>
      <c r="S47" s="19">
        <f t="shared" si="1"/>
        <v>3.3367855337697217E-3</v>
      </c>
      <c r="T47" s="19">
        <f t="shared" si="2"/>
        <v>-2.7615863869692044E-3</v>
      </c>
      <c r="U47" s="19">
        <f t="shared" si="3"/>
        <v>-4.4682397561696483E-3</v>
      </c>
      <c r="V47" s="19">
        <f t="shared" si="4"/>
        <v>2.0622934330170196E-3</v>
      </c>
    </row>
    <row r="48" spans="1:22" x14ac:dyDescent="0.25">
      <c r="A48" s="26">
        <f>Wellpath!E48</f>
        <v>1290</v>
      </c>
      <c r="B48" s="22">
        <v>0</v>
      </c>
      <c r="C48" s="22">
        <f>SIN(Wellpath!$L48) * COS(Wellpath!$L48) / SQRT(2)</f>
        <v>0.34818212016000949</v>
      </c>
      <c r="D48" s="22">
        <f>(-TAN(Dip) * SIN(Wellpath!$L48) * COS(Wellpath!$L48) * SIN(Wellpath!$O48)) / SQRT(2)</f>
        <v>-0.21519324290785671</v>
      </c>
      <c r="E48" s="20">
        <f>Model!$W$10*((drdp!B48+drdp!K48)*'ASXY-TI1S'!$B48+(drdp!E48+drdp!N48)*'ASXY-TI1S'!$C48+(drdp!H48+drdp!Q48)*'ASXY-TI1S'!$D48)</f>
        <v>3.3571072912986586E-3</v>
      </c>
      <c r="F48" s="20">
        <f>Model!$W$10*((drdp!C48+drdp!L48)*'ASXY-TI1S'!$B48+(drdp!F48+drdp!O48)*'ASXY-TI1S'!$C48+(drdp!I48+drdp!R48)*'ASXY-TI1S'!$D48)</f>
        <v>-2.4727138188947407E-3</v>
      </c>
      <c r="G48" s="20">
        <f>Model!$W$10*((drdp!D48+drdp!M48)*'ASXY-TI1S'!$B48+(drdp!G48+drdp!P48)*'ASXY-TI1S'!$C48+(drdp!J48+drdp!S48)*'ASXY-TI1S'!$D48)</f>
        <v>-4.0008446751293933E-3</v>
      </c>
      <c r="H48" s="18">
        <f>Model!$W$10*((drdp!B48)*'ASXY-TI1S'!$B48+(drdp!E48)*'ASXY-TI1S'!$C48+(drdp!H48)*'ASXY-TI1S'!$D48)</f>
        <v>1.6785536456493293E-3</v>
      </c>
      <c r="I48" s="18">
        <f>Model!$W$10*((drdp!C48)*'ASXY-TI1S'!$B48+(drdp!F48)*'ASXY-TI1S'!$C48+(drdp!I48)*'ASXY-TI1S'!$D48)</f>
        <v>-1.2363569094473704E-3</v>
      </c>
      <c r="J48" s="18">
        <f>Model!$W$10*((drdp!D48)*'ASXY-TI1S'!$B48+(drdp!G48)*'ASXY-TI1S'!$C48+(drdp!J48)*'ASXY-TI1S'!$D48)</f>
        <v>-2.0004223375646966E-3</v>
      </c>
      <c r="K48" s="21">
        <f>SUM(E$3:E47)+H48</f>
        <v>8.0709245175067737E-2</v>
      </c>
      <c r="L48" s="21">
        <f>SUM(F$3:F47)+I48</f>
        <v>-3.8174201360439114E-2</v>
      </c>
      <c r="M48" s="21">
        <f>SUM(G$3:G47)+J48</f>
        <v>-6.176576079010114E-2</v>
      </c>
      <c r="N48" s="21"/>
      <c r="O48" s="21"/>
      <c r="P48" s="21"/>
      <c r="Q48" s="19">
        <f t="shared" si="1"/>
        <v>6.513982256729195E-3</v>
      </c>
      <c r="R48" s="19">
        <f t="shared" si="1"/>
        <v>1.4572696495073515E-3</v>
      </c>
      <c r="S48" s="19">
        <f t="shared" si="1"/>
        <v>3.8150092059799955E-3</v>
      </c>
      <c r="T48" s="19">
        <f t="shared" si="2"/>
        <v>-3.0810109769620849E-3</v>
      </c>
      <c r="U48" s="19">
        <f t="shared" si="3"/>
        <v>-4.9850679310328586E-3</v>
      </c>
      <c r="V48" s="19">
        <f t="shared" si="4"/>
        <v>2.357858589582036E-3</v>
      </c>
    </row>
    <row r="49" spans="1:22" x14ac:dyDescent="0.25">
      <c r="A49" s="26">
        <f>Wellpath!E49</f>
        <v>1320</v>
      </c>
      <c r="B49" s="22">
        <v>0</v>
      </c>
      <c r="C49" s="22">
        <f>SIN(Wellpath!$L49) * COS(Wellpath!$L49) / SQRT(2)</f>
        <v>0.34818212016000949</v>
      </c>
      <c r="D49" s="22">
        <f>(-TAN(Dip) * SIN(Wellpath!$L49) * COS(Wellpath!$L49) * SIN(Wellpath!$O49)) / SQRT(2)</f>
        <v>-0.21519324290785671</v>
      </c>
      <c r="E49" s="20">
        <f>Model!$W$10*((drdp!B49+drdp!K49)*'ASXY-TI1S'!$B49+(drdp!E49+drdp!N49)*'ASXY-TI1S'!$C49+(drdp!H49+drdp!Q49)*'ASXY-TI1S'!$D49)</f>
        <v>3.3571072912986586E-3</v>
      </c>
      <c r="F49" s="20">
        <f>Model!$W$10*((drdp!C49+drdp!L49)*'ASXY-TI1S'!$B49+(drdp!F49+drdp!O49)*'ASXY-TI1S'!$C49+(drdp!I49+drdp!R49)*'ASXY-TI1S'!$D49)</f>
        <v>-2.4727138188947407E-3</v>
      </c>
      <c r="G49" s="20">
        <f>Model!$W$10*((drdp!D49+drdp!M49)*'ASXY-TI1S'!$B49+(drdp!G49+drdp!P49)*'ASXY-TI1S'!$C49+(drdp!J49+drdp!S49)*'ASXY-TI1S'!$D49)</f>
        <v>-4.0008446751293933E-3</v>
      </c>
      <c r="H49" s="18">
        <f>Model!$W$10*((drdp!B49)*'ASXY-TI1S'!$B49+(drdp!E49)*'ASXY-TI1S'!$C49+(drdp!H49)*'ASXY-TI1S'!$D49)</f>
        <v>1.6785536456493293E-3</v>
      </c>
      <c r="I49" s="18">
        <f>Model!$W$10*((drdp!C49)*'ASXY-TI1S'!$B49+(drdp!F49)*'ASXY-TI1S'!$C49+(drdp!I49)*'ASXY-TI1S'!$D49)</f>
        <v>-1.2363569094473704E-3</v>
      </c>
      <c r="J49" s="18">
        <f>Model!$W$10*((drdp!D49)*'ASXY-TI1S'!$B49+(drdp!G49)*'ASXY-TI1S'!$C49+(drdp!J49)*'ASXY-TI1S'!$D49)</f>
        <v>-2.0004223375646966E-3</v>
      </c>
      <c r="K49" s="21">
        <f>SUM(E$3:E48)+H49</f>
        <v>8.4066352466366401E-2</v>
      </c>
      <c r="L49" s="21">
        <f>SUM(F$3:F48)+I49</f>
        <v>-4.0646915179333852E-2</v>
      </c>
      <c r="M49" s="21">
        <f>SUM(G$3:G48)+J49</f>
        <v>-6.5766605465230527E-2</v>
      </c>
      <c r="N49" s="21"/>
      <c r="O49" s="21"/>
      <c r="P49" s="21"/>
      <c r="Q49" s="19">
        <f t="shared" si="1"/>
        <v>7.0671516169993481E-3</v>
      </c>
      <c r="R49" s="19">
        <f t="shared" si="1"/>
        <v>1.6521717135959608E-3</v>
      </c>
      <c r="S49" s="19">
        <f t="shared" si="1"/>
        <v>4.3252463944192894E-3</v>
      </c>
      <c r="T49" s="19">
        <f t="shared" si="2"/>
        <v>-3.4170378981363781E-3</v>
      </c>
      <c r="U49" s="19">
        <f t="shared" si="3"/>
        <v>-5.5287586355565283E-3</v>
      </c>
      <c r="V49" s="19">
        <f t="shared" si="4"/>
        <v>2.6732096339779393E-3</v>
      </c>
    </row>
    <row r="50" spans="1:22" x14ac:dyDescent="0.25">
      <c r="A50" s="26">
        <f>Wellpath!E50</f>
        <v>1350</v>
      </c>
      <c r="B50" s="22">
        <v>0</v>
      </c>
      <c r="C50" s="22">
        <f>SIN(Wellpath!$L50) * COS(Wellpath!$L50) / SQRT(2)</f>
        <v>0.34818212016000949</v>
      </c>
      <c r="D50" s="22">
        <f>(-TAN(Dip) * SIN(Wellpath!$L50) * COS(Wellpath!$L50) * SIN(Wellpath!$O50)) / SQRT(2)</f>
        <v>-0.21519324290785671</v>
      </c>
      <c r="E50" s="20">
        <f>Model!$W$10*((drdp!B50+drdp!K50)*'ASXY-TI1S'!$B50+(drdp!E50+drdp!N50)*'ASXY-TI1S'!$C50+(drdp!H50+drdp!Q50)*'ASXY-TI1S'!$D50)</f>
        <v>3.3571072912986586E-3</v>
      </c>
      <c r="F50" s="20">
        <f>Model!$W$10*((drdp!C50+drdp!L50)*'ASXY-TI1S'!$B50+(drdp!F50+drdp!O50)*'ASXY-TI1S'!$C50+(drdp!I50+drdp!R50)*'ASXY-TI1S'!$D50)</f>
        <v>-2.4727138188947407E-3</v>
      </c>
      <c r="G50" s="20">
        <f>Model!$W$10*((drdp!D50+drdp!M50)*'ASXY-TI1S'!$B50+(drdp!G50+drdp!P50)*'ASXY-TI1S'!$C50+(drdp!J50+drdp!S50)*'ASXY-TI1S'!$D50)</f>
        <v>-4.0008446751293933E-3</v>
      </c>
      <c r="H50" s="18">
        <f>Model!$W$10*((drdp!B50)*'ASXY-TI1S'!$B50+(drdp!E50)*'ASXY-TI1S'!$C50+(drdp!H50)*'ASXY-TI1S'!$D50)</f>
        <v>1.6785536456493293E-3</v>
      </c>
      <c r="I50" s="18">
        <f>Model!$W$10*((drdp!C50)*'ASXY-TI1S'!$B50+(drdp!F50)*'ASXY-TI1S'!$C50+(drdp!I50)*'ASXY-TI1S'!$D50)</f>
        <v>-1.2363569094473704E-3</v>
      </c>
      <c r="J50" s="18">
        <f>Model!$W$10*((drdp!D50)*'ASXY-TI1S'!$B50+(drdp!G50)*'ASXY-TI1S'!$C50+(drdp!J50)*'ASXY-TI1S'!$D50)</f>
        <v>-2.0004223375646966E-3</v>
      </c>
      <c r="K50" s="21">
        <f>SUM(E$3:E49)+H50</f>
        <v>8.7423459757665065E-2</v>
      </c>
      <c r="L50" s="21">
        <f>SUM(F$3:F49)+I50</f>
        <v>-4.311962899822859E-2</v>
      </c>
      <c r="M50" s="21">
        <f>SUM(G$3:G49)+J50</f>
        <v>-6.9767450140359927E-2</v>
      </c>
      <c r="N50" s="21"/>
      <c r="O50" s="21"/>
      <c r="P50" s="21"/>
      <c r="Q50" s="19">
        <f t="shared" si="1"/>
        <v>7.6428613160000828E-3</v>
      </c>
      <c r="R50" s="19">
        <f t="shared" si="1"/>
        <v>1.859302404944876E-3</v>
      </c>
      <c r="S50" s="19">
        <f t="shared" si="1"/>
        <v>4.8674970990876081E-3</v>
      </c>
      <c r="T50" s="19">
        <f t="shared" si="2"/>
        <v>-3.7696671504920849E-3</v>
      </c>
      <c r="U50" s="19">
        <f t="shared" si="3"/>
        <v>-6.0993118697406602E-3</v>
      </c>
      <c r="V50" s="19">
        <f t="shared" si="4"/>
        <v>3.0083465662047314E-3</v>
      </c>
    </row>
    <row r="51" spans="1:22" x14ac:dyDescent="0.25">
      <c r="A51" s="26">
        <f>Wellpath!E51</f>
        <v>1380</v>
      </c>
      <c r="B51" s="22">
        <v>0</v>
      </c>
      <c r="C51" s="22">
        <f>SIN(Wellpath!$L51) * COS(Wellpath!$L51) / SQRT(2)</f>
        <v>0.34818212016000949</v>
      </c>
      <c r="D51" s="22">
        <f>(-TAN(Dip) * SIN(Wellpath!$L51) * COS(Wellpath!$L51) * SIN(Wellpath!$O51)) / SQRT(2)</f>
        <v>-0.21519324290785671</v>
      </c>
      <c r="E51" s="20">
        <f>Model!$W$10*((drdp!B51+drdp!K51)*'ASXY-TI1S'!$B51+(drdp!E51+drdp!N51)*'ASXY-TI1S'!$C51+(drdp!H51+drdp!Q51)*'ASXY-TI1S'!$D51)</f>
        <v>3.3571072912986586E-3</v>
      </c>
      <c r="F51" s="20">
        <f>Model!$W$10*((drdp!C51+drdp!L51)*'ASXY-TI1S'!$B51+(drdp!F51+drdp!O51)*'ASXY-TI1S'!$C51+(drdp!I51+drdp!R51)*'ASXY-TI1S'!$D51)</f>
        <v>-2.4727138188947407E-3</v>
      </c>
      <c r="G51" s="20">
        <f>Model!$W$10*((drdp!D51+drdp!M51)*'ASXY-TI1S'!$B51+(drdp!G51+drdp!P51)*'ASXY-TI1S'!$C51+(drdp!J51+drdp!S51)*'ASXY-TI1S'!$D51)</f>
        <v>-4.0008446751293933E-3</v>
      </c>
      <c r="H51" s="18">
        <f>Model!$W$10*((drdp!B51)*'ASXY-TI1S'!$B51+(drdp!E51)*'ASXY-TI1S'!$C51+(drdp!H51)*'ASXY-TI1S'!$D51)</f>
        <v>1.6785536456493293E-3</v>
      </c>
      <c r="I51" s="18">
        <f>Model!$W$10*((drdp!C51)*'ASXY-TI1S'!$B51+(drdp!F51)*'ASXY-TI1S'!$C51+(drdp!I51)*'ASXY-TI1S'!$D51)</f>
        <v>-1.2363569094473704E-3</v>
      </c>
      <c r="J51" s="18">
        <f>Model!$W$10*((drdp!D51)*'ASXY-TI1S'!$B51+(drdp!G51)*'ASXY-TI1S'!$C51+(drdp!J51)*'ASXY-TI1S'!$D51)</f>
        <v>-2.0004223375646966E-3</v>
      </c>
      <c r="K51" s="21">
        <f>SUM(E$3:E50)+H51</f>
        <v>9.0780567048963728E-2</v>
      </c>
      <c r="L51" s="21">
        <f>SUM(F$3:F50)+I51</f>
        <v>-4.5592342817123328E-2</v>
      </c>
      <c r="M51" s="21">
        <f>SUM(G$3:G50)+J51</f>
        <v>-7.3768294815489327E-2</v>
      </c>
      <c r="N51" s="21"/>
      <c r="O51" s="21"/>
      <c r="P51" s="21"/>
      <c r="Q51" s="19">
        <f t="shared" si="1"/>
        <v>8.241111353731399E-3</v>
      </c>
      <c r="R51" s="19">
        <f t="shared" si="1"/>
        <v>2.0786617235540972E-3</v>
      </c>
      <c r="S51" s="19">
        <f t="shared" si="1"/>
        <v>5.4417613199849498E-3</v>
      </c>
      <c r="T51" s="19">
        <f t="shared" si="2"/>
        <v>-4.138898734029204E-3</v>
      </c>
      <c r="U51" s="19">
        <f t="shared" si="3"/>
        <v>-6.6967276335852524E-3</v>
      </c>
      <c r="V51" s="19">
        <f t="shared" si="4"/>
        <v>3.3632693862624108E-3</v>
      </c>
    </row>
    <row r="52" spans="1:22" x14ac:dyDescent="0.25">
      <c r="A52" s="26">
        <f>Wellpath!E52</f>
        <v>1410</v>
      </c>
      <c r="B52" s="22">
        <v>0</v>
      </c>
      <c r="C52" s="22">
        <f>SIN(Wellpath!$L52) * COS(Wellpath!$L52) / SQRT(2)</f>
        <v>0.34818212016000949</v>
      </c>
      <c r="D52" s="22">
        <f>(-TAN(Dip) * SIN(Wellpath!$L52) * COS(Wellpath!$L52) * SIN(Wellpath!$O52)) / SQRT(2)</f>
        <v>-0.21519324290785671</v>
      </c>
      <c r="E52" s="20">
        <f>Model!$W$10*((drdp!B52+drdp!K52)*'ASXY-TI1S'!$B52+(drdp!E52+drdp!N52)*'ASXY-TI1S'!$C52+(drdp!H52+drdp!Q52)*'ASXY-TI1S'!$D52)</f>
        <v>3.3571072912986586E-3</v>
      </c>
      <c r="F52" s="20">
        <f>Model!$W$10*((drdp!C52+drdp!L52)*'ASXY-TI1S'!$B52+(drdp!F52+drdp!O52)*'ASXY-TI1S'!$C52+(drdp!I52+drdp!R52)*'ASXY-TI1S'!$D52)</f>
        <v>-2.4727138188947407E-3</v>
      </c>
      <c r="G52" s="20">
        <f>Model!$W$10*((drdp!D52+drdp!M52)*'ASXY-TI1S'!$B52+(drdp!G52+drdp!P52)*'ASXY-TI1S'!$C52+(drdp!J52+drdp!S52)*'ASXY-TI1S'!$D52)</f>
        <v>-4.0008446751293933E-3</v>
      </c>
      <c r="H52" s="18">
        <f>Model!$W$10*((drdp!B52)*'ASXY-TI1S'!$B52+(drdp!E52)*'ASXY-TI1S'!$C52+(drdp!H52)*'ASXY-TI1S'!$D52)</f>
        <v>1.6785536456493293E-3</v>
      </c>
      <c r="I52" s="18">
        <f>Model!$W$10*((drdp!C52)*'ASXY-TI1S'!$B52+(drdp!F52)*'ASXY-TI1S'!$C52+(drdp!I52)*'ASXY-TI1S'!$D52)</f>
        <v>-1.2363569094473704E-3</v>
      </c>
      <c r="J52" s="18">
        <f>Model!$W$10*((drdp!D52)*'ASXY-TI1S'!$B52+(drdp!G52)*'ASXY-TI1S'!$C52+(drdp!J52)*'ASXY-TI1S'!$D52)</f>
        <v>-2.0004223375646966E-3</v>
      </c>
      <c r="K52" s="21">
        <f>SUM(E$3:E51)+H52</f>
        <v>9.4137674340262392E-2</v>
      </c>
      <c r="L52" s="21">
        <f>SUM(F$3:F51)+I52</f>
        <v>-4.8065056636018066E-2</v>
      </c>
      <c r="M52" s="21">
        <f>SUM(G$3:G51)+J52</f>
        <v>-7.7769139490618727E-2</v>
      </c>
      <c r="N52" s="21"/>
      <c r="O52" s="21"/>
      <c r="P52" s="21"/>
      <c r="Q52" s="19">
        <f t="shared" si="1"/>
        <v>8.8619017301932966E-3</v>
      </c>
      <c r="R52" s="19">
        <f t="shared" si="1"/>
        <v>2.3102496694236245E-3</v>
      </c>
      <c r="S52" s="19">
        <f t="shared" si="1"/>
        <v>6.0480390571113129E-3</v>
      </c>
      <c r="T52" s="19">
        <f t="shared" si="2"/>
        <v>-4.5247326487477361E-3</v>
      </c>
      <c r="U52" s="19">
        <f t="shared" si="3"/>
        <v>-7.3210059270903049E-3</v>
      </c>
      <c r="V52" s="19">
        <f t="shared" si="4"/>
        <v>3.7379780941509781E-3</v>
      </c>
    </row>
    <row r="53" spans="1:22" x14ac:dyDescent="0.25">
      <c r="A53" s="26">
        <f>Wellpath!E53</f>
        <v>1440</v>
      </c>
      <c r="B53" s="22">
        <v>0</v>
      </c>
      <c r="C53" s="22">
        <f>SIN(Wellpath!$L53) * COS(Wellpath!$L53) / SQRT(2)</f>
        <v>0.34818212016000949</v>
      </c>
      <c r="D53" s="22">
        <f>(-TAN(Dip) * SIN(Wellpath!$L53) * COS(Wellpath!$L53) * SIN(Wellpath!$O53)) / SQRT(2)</f>
        <v>-0.21519324290785671</v>
      </c>
      <c r="E53" s="20">
        <f>Model!$W$10*((drdp!B53+drdp!K53)*'ASXY-TI1S'!$B53+(drdp!E53+drdp!N53)*'ASXY-TI1S'!$C53+(drdp!H53+drdp!Q53)*'ASXY-TI1S'!$D53)</f>
        <v>3.3571072912986586E-3</v>
      </c>
      <c r="F53" s="20">
        <f>Model!$W$10*((drdp!C53+drdp!L53)*'ASXY-TI1S'!$B53+(drdp!F53+drdp!O53)*'ASXY-TI1S'!$C53+(drdp!I53+drdp!R53)*'ASXY-TI1S'!$D53)</f>
        <v>-2.4727138188947407E-3</v>
      </c>
      <c r="G53" s="20">
        <f>Model!$W$10*((drdp!D53+drdp!M53)*'ASXY-TI1S'!$B53+(drdp!G53+drdp!P53)*'ASXY-TI1S'!$C53+(drdp!J53+drdp!S53)*'ASXY-TI1S'!$D53)</f>
        <v>-4.0008446751293933E-3</v>
      </c>
      <c r="H53" s="18">
        <f>Model!$W$10*((drdp!B53)*'ASXY-TI1S'!$B53+(drdp!E53)*'ASXY-TI1S'!$C53+(drdp!H53)*'ASXY-TI1S'!$D53)</f>
        <v>1.6785536456493293E-3</v>
      </c>
      <c r="I53" s="18">
        <f>Model!$W$10*((drdp!C53)*'ASXY-TI1S'!$B53+(drdp!F53)*'ASXY-TI1S'!$C53+(drdp!I53)*'ASXY-TI1S'!$D53)</f>
        <v>-1.2363569094473704E-3</v>
      </c>
      <c r="J53" s="18">
        <f>Model!$W$10*((drdp!D53)*'ASXY-TI1S'!$B53+(drdp!G53)*'ASXY-TI1S'!$C53+(drdp!J53)*'ASXY-TI1S'!$D53)</f>
        <v>-2.0004223375646966E-3</v>
      </c>
      <c r="K53" s="21">
        <f>SUM(E$3:E52)+H53</f>
        <v>9.7494781631561056E-2</v>
      </c>
      <c r="L53" s="21">
        <f>SUM(F$3:F52)+I53</f>
        <v>-5.0537770454912805E-2</v>
      </c>
      <c r="M53" s="21">
        <f>SUM(G$3:G52)+J53</f>
        <v>-8.1769984165748127E-2</v>
      </c>
      <c r="N53" s="21"/>
      <c r="O53" s="21"/>
      <c r="P53" s="21"/>
      <c r="Q53" s="19">
        <f t="shared" si="1"/>
        <v>9.5052324453857757E-3</v>
      </c>
      <c r="R53" s="19">
        <f t="shared" si="1"/>
        <v>2.5540662425534576E-3</v>
      </c>
      <c r="S53" s="19">
        <f t="shared" si="1"/>
        <v>6.6863303104666991E-3</v>
      </c>
      <c r="T53" s="19">
        <f t="shared" si="2"/>
        <v>-4.9271688946476823E-3</v>
      </c>
      <c r="U53" s="19">
        <f t="shared" si="3"/>
        <v>-7.9721467502558187E-3</v>
      </c>
      <c r="V53" s="19">
        <f t="shared" si="4"/>
        <v>4.1324726898704332E-3</v>
      </c>
    </row>
    <row r="54" spans="1:22" x14ac:dyDescent="0.25">
      <c r="A54" s="26">
        <f>Wellpath!E54</f>
        <v>1470</v>
      </c>
      <c r="B54" s="22">
        <v>0</v>
      </c>
      <c r="C54" s="22">
        <f>SIN(Wellpath!$L54) * COS(Wellpath!$L54) / SQRT(2)</f>
        <v>0.34818212016000949</v>
      </c>
      <c r="D54" s="22">
        <f>(-TAN(Dip) * SIN(Wellpath!$L54) * COS(Wellpath!$L54) * SIN(Wellpath!$O54)) / SQRT(2)</f>
        <v>-0.21519324290785671</v>
      </c>
      <c r="E54" s="20">
        <f>Model!$W$10*((drdp!B54+drdp!K54)*'ASXY-TI1S'!$B54+(drdp!E54+drdp!N54)*'ASXY-TI1S'!$C54+(drdp!H54+drdp!Q54)*'ASXY-TI1S'!$D54)</f>
        <v>3.3571072912986586E-3</v>
      </c>
      <c r="F54" s="20">
        <f>Model!$W$10*((drdp!C54+drdp!L54)*'ASXY-TI1S'!$B54+(drdp!F54+drdp!O54)*'ASXY-TI1S'!$C54+(drdp!I54+drdp!R54)*'ASXY-TI1S'!$D54)</f>
        <v>-2.4727138188947407E-3</v>
      </c>
      <c r="G54" s="20">
        <f>Model!$W$10*((drdp!D54+drdp!M54)*'ASXY-TI1S'!$B54+(drdp!G54+drdp!P54)*'ASXY-TI1S'!$C54+(drdp!J54+drdp!S54)*'ASXY-TI1S'!$D54)</f>
        <v>-4.0008446751293933E-3</v>
      </c>
      <c r="H54" s="18">
        <f>Model!$W$10*((drdp!B54)*'ASXY-TI1S'!$B54+(drdp!E54)*'ASXY-TI1S'!$C54+(drdp!H54)*'ASXY-TI1S'!$D54)</f>
        <v>1.6785536456493293E-3</v>
      </c>
      <c r="I54" s="18">
        <f>Model!$W$10*((drdp!C54)*'ASXY-TI1S'!$B54+(drdp!F54)*'ASXY-TI1S'!$C54+(drdp!I54)*'ASXY-TI1S'!$D54)</f>
        <v>-1.2363569094473704E-3</v>
      </c>
      <c r="J54" s="18">
        <f>Model!$W$10*((drdp!D54)*'ASXY-TI1S'!$B54+(drdp!G54)*'ASXY-TI1S'!$C54+(drdp!J54)*'ASXY-TI1S'!$D54)</f>
        <v>-2.0004223375646966E-3</v>
      </c>
      <c r="K54" s="21">
        <f>SUM(E$3:E53)+H54</f>
        <v>0.10085188892285972</v>
      </c>
      <c r="L54" s="21">
        <f>SUM(F$3:F53)+I54</f>
        <v>-5.3010484273807543E-2</v>
      </c>
      <c r="M54" s="21">
        <f>SUM(G$3:G53)+J54</f>
        <v>-8.5770828840877528E-2</v>
      </c>
      <c r="N54" s="21"/>
      <c r="O54" s="21"/>
      <c r="P54" s="21"/>
      <c r="Q54" s="19">
        <f t="shared" si="1"/>
        <v>1.0171103499308835E-2</v>
      </c>
      <c r="R54" s="19">
        <f t="shared" si="1"/>
        <v>2.8101114429435969E-3</v>
      </c>
      <c r="S54" s="19">
        <f t="shared" si="1"/>
        <v>7.3566350800511084E-3</v>
      </c>
      <c r="T54" s="19">
        <f t="shared" si="2"/>
        <v>-5.3462074717290399E-3</v>
      </c>
      <c r="U54" s="19">
        <f t="shared" si="3"/>
        <v>-8.6501501030817936E-3</v>
      </c>
      <c r="V54" s="19">
        <f t="shared" si="4"/>
        <v>4.5467531734207766E-3</v>
      </c>
    </row>
    <row r="55" spans="1:22" x14ac:dyDescent="0.25">
      <c r="A55" s="26">
        <f>Wellpath!E55</f>
        <v>1500</v>
      </c>
      <c r="B55" s="22">
        <v>0</v>
      </c>
      <c r="C55" s="22">
        <f>SIN(Wellpath!$L55) * COS(Wellpath!$L55) / SQRT(2)</f>
        <v>0.34818212016000949</v>
      </c>
      <c r="D55" s="22">
        <f>(-TAN(Dip) * SIN(Wellpath!$L55) * COS(Wellpath!$L55) * SIN(Wellpath!$O55)) / SQRT(2)</f>
        <v>-0.21519324290785671</v>
      </c>
      <c r="E55" s="20">
        <f>Model!$W$10*((drdp!B55+drdp!K55)*'ASXY-TI1S'!$B55+(drdp!E55+drdp!N55)*'ASXY-TI1S'!$C55+(drdp!H55+drdp!Q55)*'ASXY-TI1S'!$D55)</f>
        <v>3.3571072912986586E-3</v>
      </c>
      <c r="F55" s="20">
        <f>Model!$W$10*((drdp!C55+drdp!L55)*'ASXY-TI1S'!$B55+(drdp!F55+drdp!O55)*'ASXY-TI1S'!$C55+(drdp!I55+drdp!R55)*'ASXY-TI1S'!$D55)</f>
        <v>-2.4727138188947407E-3</v>
      </c>
      <c r="G55" s="20">
        <f>Model!$W$10*((drdp!D55+drdp!M55)*'ASXY-TI1S'!$B55+(drdp!G55+drdp!P55)*'ASXY-TI1S'!$C55+(drdp!J55+drdp!S55)*'ASXY-TI1S'!$D55)</f>
        <v>-4.0008446751293933E-3</v>
      </c>
      <c r="H55" s="18">
        <f>Model!$W$10*((drdp!B55)*'ASXY-TI1S'!$B55+(drdp!E55)*'ASXY-TI1S'!$C55+(drdp!H55)*'ASXY-TI1S'!$D55)</f>
        <v>1.6785536456493293E-3</v>
      </c>
      <c r="I55" s="18">
        <f>Model!$W$10*((drdp!C55)*'ASXY-TI1S'!$B55+(drdp!F55)*'ASXY-TI1S'!$C55+(drdp!I55)*'ASXY-TI1S'!$D55)</f>
        <v>-1.2363569094473704E-3</v>
      </c>
      <c r="J55" s="18">
        <f>Model!$W$10*((drdp!D55)*'ASXY-TI1S'!$B55+(drdp!G55)*'ASXY-TI1S'!$C55+(drdp!J55)*'ASXY-TI1S'!$D55)</f>
        <v>-2.0004223375646966E-3</v>
      </c>
      <c r="K55" s="21">
        <f>SUM(E$3:E54)+H55</f>
        <v>0.10420899621415838</v>
      </c>
      <c r="L55" s="21">
        <f>SUM(F$3:F54)+I55</f>
        <v>-5.5483198092702281E-2</v>
      </c>
      <c r="M55" s="21">
        <f>SUM(G$3:G54)+J55</f>
        <v>-8.9771673516006928E-2</v>
      </c>
      <c r="N55" s="21"/>
      <c r="O55" s="21"/>
      <c r="P55" s="21"/>
      <c r="Q55" s="19">
        <f t="shared" si="1"/>
        <v>1.0859514891962477E-2</v>
      </c>
      <c r="R55" s="19">
        <f t="shared" si="1"/>
        <v>3.0783852705940419E-3</v>
      </c>
      <c r="S55" s="19">
        <f t="shared" si="1"/>
        <v>8.058953365864539E-3</v>
      </c>
      <c r="T55" s="19">
        <f t="shared" si="2"/>
        <v>-5.7818483799918115E-3</v>
      </c>
      <c r="U55" s="19">
        <f t="shared" si="3"/>
        <v>-9.355015985568229E-3</v>
      </c>
      <c r="V55" s="19">
        <f t="shared" si="4"/>
        <v>4.9808195448020074E-3</v>
      </c>
    </row>
    <row r="56" spans="1:22" x14ac:dyDescent="0.25">
      <c r="A56" s="26">
        <f>Wellpath!E56</f>
        <v>1530</v>
      </c>
      <c r="B56" s="22">
        <v>0</v>
      </c>
      <c r="C56" s="22">
        <f>SIN(Wellpath!$L56) * COS(Wellpath!$L56) / SQRT(2)</f>
        <v>0.34818212016000949</v>
      </c>
      <c r="D56" s="22">
        <f>(-TAN(Dip) * SIN(Wellpath!$L56) * COS(Wellpath!$L56) * SIN(Wellpath!$O56)) / SQRT(2)</f>
        <v>-0.21519324290785671</v>
      </c>
      <c r="E56" s="20">
        <f>Model!$W$10*((drdp!B56+drdp!K56)*'ASXY-TI1S'!$B56+(drdp!E56+drdp!N56)*'ASXY-TI1S'!$C56+(drdp!H56+drdp!Q56)*'ASXY-TI1S'!$D56)</f>
        <v>3.3571072912986586E-3</v>
      </c>
      <c r="F56" s="20">
        <f>Model!$W$10*((drdp!C56+drdp!L56)*'ASXY-TI1S'!$B56+(drdp!F56+drdp!O56)*'ASXY-TI1S'!$C56+(drdp!I56+drdp!R56)*'ASXY-TI1S'!$D56)</f>
        <v>-2.4727138188947407E-3</v>
      </c>
      <c r="G56" s="20">
        <f>Model!$W$10*((drdp!D56+drdp!M56)*'ASXY-TI1S'!$B56+(drdp!G56+drdp!P56)*'ASXY-TI1S'!$C56+(drdp!J56+drdp!S56)*'ASXY-TI1S'!$D56)</f>
        <v>-4.0008446751293933E-3</v>
      </c>
      <c r="H56" s="18">
        <f>Model!$W$10*((drdp!B56)*'ASXY-TI1S'!$B56+(drdp!E56)*'ASXY-TI1S'!$C56+(drdp!H56)*'ASXY-TI1S'!$D56)</f>
        <v>1.6785536456493293E-3</v>
      </c>
      <c r="I56" s="18">
        <f>Model!$W$10*((drdp!C56)*'ASXY-TI1S'!$B56+(drdp!F56)*'ASXY-TI1S'!$C56+(drdp!I56)*'ASXY-TI1S'!$D56)</f>
        <v>-1.2363569094473704E-3</v>
      </c>
      <c r="J56" s="18">
        <f>Model!$W$10*((drdp!D56)*'ASXY-TI1S'!$B56+(drdp!G56)*'ASXY-TI1S'!$C56+(drdp!J56)*'ASXY-TI1S'!$D56)</f>
        <v>-2.0004223375646966E-3</v>
      </c>
      <c r="K56" s="21">
        <f>SUM(E$3:E55)+H56</f>
        <v>0.10756610350545705</v>
      </c>
      <c r="L56" s="21">
        <f>SUM(F$3:F55)+I56</f>
        <v>-5.7955911911597019E-2</v>
      </c>
      <c r="M56" s="21">
        <f>SUM(G$3:G55)+J56</f>
        <v>-9.3772518191136328E-2</v>
      </c>
      <c r="N56" s="21"/>
      <c r="O56" s="21"/>
      <c r="P56" s="21"/>
      <c r="Q56" s="19">
        <f t="shared" si="1"/>
        <v>1.1570466623346699E-2</v>
      </c>
      <c r="R56" s="19">
        <f t="shared" si="1"/>
        <v>3.358887725504793E-3</v>
      </c>
      <c r="S56" s="19">
        <f t="shared" si="1"/>
        <v>8.7932851679069935E-3</v>
      </c>
      <c r="T56" s="19">
        <f t="shared" si="2"/>
        <v>-6.2340916194359962E-3</v>
      </c>
      <c r="U56" s="19">
        <f t="shared" si="3"/>
        <v>-1.0086744397715125E-2</v>
      </c>
      <c r="V56" s="19">
        <f t="shared" si="4"/>
        <v>5.4346718040141264E-3</v>
      </c>
    </row>
    <row r="57" spans="1:22" x14ac:dyDescent="0.25">
      <c r="A57" s="26">
        <f>Wellpath!E57</f>
        <v>1560</v>
      </c>
      <c r="B57" s="22">
        <v>0</v>
      </c>
      <c r="C57" s="22">
        <f>SIN(Wellpath!$L57) * COS(Wellpath!$L57) / SQRT(2)</f>
        <v>0.34818212016000949</v>
      </c>
      <c r="D57" s="22">
        <f>(-TAN(Dip) * SIN(Wellpath!$L57) * COS(Wellpath!$L57) * SIN(Wellpath!$O57)) / SQRT(2)</f>
        <v>-0.21519324290785671</v>
      </c>
      <c r="E57" s="20">
        <f>Model!$W$10*((drdp!B57+drdp!K57)*'ASXY-TI1S'!$B57+(drdp!E57+drdp!N57)*'ASXY-TI1S'!$C57+(drdp!H57+drdp!Q57)*'ASXY-TI1S'!$D57)</f>
        <v>3.3571072912986586E-3</v>
      </c>
      <c r="F57" s="20">
        <f>Model!$W$10*((drdp!C57+drdp!L57)*'ASXY-TI1S'!$B57+(drdp!F57+drdp!O57)*'ASXY-TI1S'!$C57+(drdp!I57+drdp!R57)*'ASXY-TI1S'!$D57)</f>
        <v>-2.4727138188947407E-3</v>
      </c>
      <c r="G57" s="20">
        <f>Model!$W$10*((drdp!D57+drdp!M57)*'ASXY-TI1S'!$B57+(drdp!G57+drdp!P57)*'ASXY-TI1S'!$C57+(drdp!J57+drdp!S57)*'ASXY-TI1S'!$D57)</f>
        <v>-4.0008446751293933E-3</v>
      </c>
      <c r="H57" s="18">
        <f>Model!$W$10*((drdp!B57)*'ASXY-TI1S'!$B57+(drdp!E57)*'ASXY-TI1S'!$C57+(drdp!H57)*'ASXY-TI1S'!$D57)</f>
        <v>1.6785536456493293E-3</v>
      </c>
      <c r="I57" s="18">
        <f>Model!$W$10*((drdp!C57)*'ASXY-TI1S'!$B57+(drdp!F57)*'ASXY-TI1S'!$C57+(drdp!I57)*'ASXY-TI1S'!$D57)</f>
        <v>-1.2363569094473704E-3</v>
      </c>
      <c r="J57" s="18">
        <f>Model!$W$10*((drdp!D57)*'ASXY-TI1S'!$B57+(drdp!G57)*'ASXY-TI1S'!$C57+(drdp!J57)*'ASXY-TI1S'!$D57)</f>
        <v>-2.0004223375646966E-3</v>
      </c>
      <c r="K57" s="21">
        <f>SUM(E$3:E56)+H57</f>
        <v>0.11092321079675571</v>
      </c>
      <c r="L57" s="21">
        <f>SUM(F$3:F56)+I57</f>
        <v>-6.0428625730491757E-2</v>
      </c>
      <c r="M57" s="21">
        <f>SUM(G$3:G56)+J57</f>
        <v>-9.7773362866265728E-2</v>
      </c>
      <c r="N57" s="21"/>
      <c r="O57" s="21"/>
      <c r="P57" s="21"/>
      <c r="Q57" s="19">
        <f t="shared" si="1"/>
        <v>1.2303958693461502E-2</v>
      </c>
      <c r="R57" s="19">
        <f t="shared" si="1"/>
        <v>3.6516188076758504E-3</v>
      </c>
      <c r="S57" s="19">
        <f t="shared" si="1"/>
        <v>9.5596304861784703E-3</v>
      </c>
      <c r="T57" s="19">
        <f t="shared" si="2"/>
        <v>-6.7029371900615932E-3</v>
      </c>
      <c r="U57" s="19">
        <f t="shared" si="3"/>
        <v>-1.0845335339522481E-2</v>
      </c>
      <c r="V57" s="19">
        <f t="shared" si="4"/>
        <v>5.9083099510571328E-3</v>
      </c>
    </row>
    <row r="58" spans="1:22" x14ac:dyDescent="0.25">
      <c r="A58" s="26">
        <f>Wellpath!E58</f>
        <v>1590</v>
      </c>
      <c r="B58" s="22">
        <v>0</v>
      </c>
      <c r="C58" s="22">
        <f>SIN(Wellpath!$L58) * COS(Wellpath!$L58) / SQRT(2)</f>
        <v>0.34818212016000949</v>
      </c>
      <c r="D58" s="22">
        <f>(-TAN(Dip) * SIN(Wellpath!$L58) * COS(Wellpath!$L58) * SIN(Wellpath!$O58)) / SQRT(2)</f>
        <v>-0.21519324290785671</v>
      </c>
      <c r="E58" s="20">
        <f>Model!$W$10*((drdp!B58+drdp!K58)*'ASXY-TI1S'!$B58+(drdp!E58+drdp!N58)*'ASXY-TI1S'!$C58+(drdp!H58+drdp!Q58)*'ASXY-TI1S'!$D58)</f>
        <v>3.3571072912986586E-3</v>
      </c>
      <c r="F58" s="20">
        <f>Model!$W$10*((drdp!C58+drdp!L58)*'ASXY-TI1S'!$B58+(drdp!F58+drdp!O58)*'ASXY-TI1S'!$C58+(drdp!I58+drdp!R58)*'ASXY-TI1S'!$D58)</f>
        <v>-2.4727138188947407E-3</v>
      </c>
      <c r="G58" s="20">
        <f>Model!$W$10*((drdp!D58+drdp!M58)*'ASXY-TI1S'!$B58+(drdp!G58+drdp!P58)*'ASXY-TI1S'!$C58+(drdp!J58+drdp!S58)*'ASXY-TI1S'!$D58)</f>
        <v>-4.0008446751293933E-3</v>
      </c>
      <c r="H58" s="18">
        <f>Model!$W$10*((drdp!B58)*'ASXY-TI1S'!$B58+(drdp!E58)*'ASXY-TI1S'!$C58+(drdp!H58)*'ASXY-TI1S'!$D58)</f>
        <v>1.6785536456493293E-3</v>
      </c>
      <c r="I58" s="18">
        <f>Model!$W$10*((drdp!C58)*'ASXY-TI1S'!$B58+(drdp!F58)*'ASXY-TI1S'!$C58+(drdp!I58)*'ASXY-TI1S'!$D58)</f>
        <v>-1.2363569094473704E-3</v>
      </c>
      <c r="J58" s="18">
        <f>Model!$W$10*((drdp!D58)*'ASXY-TI1S'!$B58+(drdp!G58)*'ASXY-TI1S'!$C58+(drdp!J58)*'ASXY-TI1S'!$D58)</f>
        <v>-2.0004223375646966E-3</v>
      </c>
      <c r="K58" s="21">
        <f>SUM(E$3:E57)+H58</f>
        <v>0.11428031808805438</v>
      </c>
      <c r="L58" s="21">
        <f>SUM(F$3:F57)+I58</f>
        <v>-6.2901339549386495E-2</v>
      </c>
      <c r="M58" s="21">
        <f>SUM(G$3:G57)+J58</f>
        <v>-0.10177420754139513</v>
      </c>
      <c r="N58" s="21"/>
      <c r="O58" s="21"/>
      <c r="P58" s="21"/>
      <c r="Q58" s="19">
        <f t="shared" si="1"/>
        <v>1.3059991102306889E-2</v>
      </c>
      <c r="R58" s="19">
        <f t="shared" si="1"/>
        <v>3.9565785171072135E-3</v>
      </c>
      <c r="S58" s="19">
        <f t="shared" si="1"/>
        <v>1.0357989320678969E-2</v>
      </c>
      <c r="T58" s="19">
        <f t="shared" si="2"/>
        <v>-7.1883850918686033E-3</v>
      </c>
      <c r="U58" s="19">
        <f t="shared" si="3"/>
        <v>-1.1630788810990297E-2</v>
      </c>
      <c r="V58" s="19">
        <f t="shared" si="4"/>
        <v>6.4017339859310267E-3</v>
      </c>
    </row>
    <row r="59" spans="1:22" x14ac:dyDescent="0.25">
      <c r="A59" s="26">
        <f>Wellpath!E59</f>
        <v>1620</v>
      </c>
      <c r="B59" s="22">
        <v>0</v>
      </c>
      <c r="C59" s="22">
        <f>SIN(Wellpath!$L59) * COS(Wellpath!$L59) / SQRT(2)</f>
        <v>0.34818212016000949</v>
      </c>
      <c r="D59" s="22">
        <f>(-TAN(Dip) * SIN(Wellpath!$L59) * COS(Wellpath!$L59) * SIN(Wellpath!$O59)) / SQRT(2)</f>
        <v>-0.21519324290785671</v>
      </c>
      <c r="E59" s="20">
        <f>Model!$W$10*((drdp!B59+drdp!K59)*'ASXY-TI1S'!$B59+(drdp!E59+drdp!N59)*'ASXY-TI1S'!$C59+(drdp!H59+drdp!Q59)*'ASXY-TI1S'!$D59)</f>
        <v>3.3571072912986586E-3</v>
      </c>
      <c r="F59" s="20">
        <f>Model!$W$10*((drdp!C59+drdp!L59)*'ASXY-TI1S'!$B59+(drdp!F59+drdp!O59)*'ASXY-TI1S'!$C59+(drdp!I59+drdp!R59)*'ASXY-TI1S'!$D59)</f>
        <v>-2.4727138188947407E-3</v>
      </c>
      <c r="G59" s="20">
        <f>Model!$W$10*((drdp!D59+drdp!M59)*'ASXY-TI1S'!$B59+(drdp!G59+drdp!P59)*'ASXY-TI1S'!$C59+(drdp!J59+drdp!S59)*'ASXY-TI1S'!$D59)</f>
        <v>-4.0008446751293933E-3</v>
      </c>
      <c r="H59" s="18">
        <f>Model!$W$10*((drdp!B59)*'ASXY-TI1S'!$B59+(drdp!E59)*'ASXY-TI1S'!$C59+(drdp!H59)*'ASXY-TI1S'!$D59)</f>
        <v>1.6785536456493293E-3</v>
      </c>
      <c r="I59" s="18">
        <f>Model!$W$10*((drdp!C59)*'ASXY-TI1S'!$B59+(drdp!F59)*'ASXY-TI1S'!$C59+(drdp!I59)*'ASXY-TI1S'!$D59)</f>
        <v>-1.2363569094473704E-3</v>
      </c>
      <c r="J59" s="18">
        <f>Model!$W$10*((drdp!D59)*'ASXY-TI1S'!$B59+(drdp!G59)*'ASXY-TI1S'!$C59+(drdp!J59)*'ASXY-TI1S'!$D59)</f>
        <v>-2.0004223375646966E-3</v>
      </c>
      <c r="K59" s="21">
        <f>SUM(E$3:E58)+H59</f>
        <v>0.11763742537935304</v>
      </c>
      <c r="L59" s="21">
        <f>SUM(F$3:F58)+I59</f>
        <v>-6.537405336828124E-2</v>
      </c>
      <c r="M59" s="21">
        <f>SUM(G$3:G58)+J59</f>
        <v>-0.10577505221652453</v>
      </c>
      <c r="N59" s="21"/>
      <c r="O59" s="21"/>
      <c r="P59" s="21"/>
      <c r="Q59" s="19">
        <f t="shared" si="1"/>
        <v>1.3838563849882855E-2</v>
      </c>
      <c r="R59" s="19">
        <f t="shared" si="1"/>
        <v>4.273766853798884E-3</v>
      </c>
      <c r="S59" s="19">
        <f t="shared" si="1"/>
        <v>1.118836167140849E-2</v>
      </c>
      <c r="T59" s="19">
        <f t="shared" si="2"/>
        <v>-7.6904353248570274E-3</v>
      </c>
      <c r="U59" s="19">
        <f t="shared" si="3"/>
        <v>-1.2443104812118575E-2</v>
      </c>
      <c r="V59" s="19">
        <f t="shared" si="4"/>
        <v>6.9149439086358096E-3</v>
      </c>
    </row>
    <row r="60" spans="1:22" x14ac:dyDescent="0.25">
      <c r="A60" s="26">
        <f>Wellpath!E60</f>
        <v>1650</v>
      </c>
      <c r="B60" s="22">
        <v>0</v>
      </c>
      <c r="C60" s="22">
        <f>SIN(Wellpath!$L60) * COS(Wellpath!$L60) / SQRT(2)</f>
        <v>0.34818212016000949</v>
      </c>
      <c r="D60" s="22">
        <f>(-TAN(Dip) * SIN(Wellpath!$L60) * COS(Wellpath!$L60) * SIN(Wellpath!$O60)) / SQRT(2)</f>
        <v>-0.21519324290785671</v>
      </c>
      <c r="E60" s="20">
        <f>Model!$W$10*((drdp!B60+drdp!K60)*'ASXY-TI1S'!$B60+(drdp!E60+drdp!N60)*'ASXY-TI1S'!$C60+(drdp!H60+drdp!Q60)*'ASXY-TI1S'!$D60)</f>
        <v>3.3571072912986586E-3</v>
      </c>
      <c r="F60" s="20">
        <f>Model!$W$10*((drdp!C60+drdp!L60)*'ASXY-TI1S'!$B60+(drdp!F60+drdp!O60)*'ASXY-TI1S'!$C60+(drdp!I60+drdp!R60)*'ASXY-TI1S'!$D60)</f>
        <v>-2.4727138188947407E-3</v>
      </c>
      <c r="G60" s="20">
        <f>Model!$W$10*((drdp!D60+drdp!M60)*'ASXY-TI1S'!$B60+(drdp!G60+drdp!P60)*'ASXY-TI1S'!$C60+(drdp!J60+drdp!S60)*'ASXY-TI1S'!$D60)</f>
        <v>-4.0008446751293933E-3</v>
      </c>
      <c r="H60" s="18">
        <f>Model!$W$10*((drdp!B60)*'ASXY-TI1S'!$B60+(drdp!E60)*'ASXY-TI1S'!$C60+(drdp!H60)*'ASXY-TI1S'!$D60)</f>
        <v>1.6785536456493293E-3</v>
      </c>
      <c r="I60" s="18">
        <f>Model!$W$10*((drdp!C60)*'ASXY-TI1S'!$B60+(drdp!F60)*'ASXY-TI1S'!$C60+(drdp!I60)*'ASXY-TI1S'!$D60)</f>
        <v>-1.2363569094473704E-3</v>
      </c>
      <c r="J60" s="18">
        <f>Model!$W$10*((drdp!D60)*'ASXY-TI1S'!$B60+(drdp!G60)*'ASXY-TI1S'!$C60+(drdp!J60)*'ASXY-TI1S'!$D60)</f>
        <v>-2.0004223375646966E-3</v>
      </c>
      <c r="K60" s="21">
        <f>SUM(E$3:E59)+H60</f>
        <v>0.1209945326706517</v>
      </c>
      <c r="L60" s="21">
        <f>SUM(F$3:F59)+I60</f>
        <v>-6.7846767187175985E-2</v>
      </c>
      <c r="M60" s="21">
        <f>SUM(G$3:G59)+J60</f>
        <v>-0.10977589689165393</v>
      </c>
      <c r="N60" s="21"/>
      <c r="O60" s="21"/>
      <c r="P60" s="21"/>
      <c r="Q60" s="19">
        <f t="shared" si="1"/>
        <v>1.4639676936189403E-2</v>
      </c>
      <c r="R60" s="19">
        <f t="shared" si="1"/>
        <v>4.6031838177508604E-3</v>
      </c>
      <c r="S60" s="19">
        <f t="shared" si="1"/>
        <v>1.2050747538367036E-2</v>
      </c>
      <c r="T60" s="19">
        <f t="shared" si="2"/>
        <v>-8.2090878890268646E-3</v>
      </c>
      <c r="U60" s="19">
        <f t="shared" si="3"/>
        <v>-1.3282283342907314E-2</v>
      </c>
      <c r="V60" s="19">
        <f t="shared" si="4"/>
        <v>7.44793971917148E-3</v>
      </c>
    </row>
    <row r="61" spans="1:22" x14ac:dyDescent="0.25">
      <c r="A61" s="26">
        <f>Wellpath!E61</f>
        <v>1680</v>
      </c>
      <c r="B61" s="22">
        <v>0</v>
      </c>
      <c r="C61" s="22">
        <f>SIN(Wellpath!$L61) * COS(Wellpath!$L61) / SQRT(2)</f>
        <v>0.34818212016000949</v>
      </c>
      <c r="D61" s="22">
        <f>(-TAN(Dip) * SIN(Wellpath!$L61) * COS(Wellpath!$L61) * SIN(Wellpath!$O61)) / SQRT(2)</f>
        <v>-0.21519324290785671</v>
      </c>
      <c r="E61" s="20">
        <f>Model!$W$10*((drdp!B61+drdp!K61)*'ASXY-TI1S'!$B61+(drdp!E61+drdp!N61)*'ASXY-TI1S'!$C61+(drdp!H61+drdp!Q61)*'ASXY-TI1S'!$D61)</f>
        <v>2.7975894094155488E-3</v>
      </c>
      <c r="F61" s="20">
        <f>Model!$W$10*((drdp!C61+drdp!L61)*'ASXY-TI1S'!$B61+(drdp!F61+drdp!O61)*'ASXY-TI1S'!$C61+(drdp!I61+drdp!R61)*'ASXY-TI1S'!$D61)</f>
        <v>-2.0605948490789506E-3</v>
      </c>
      <c r="G61" s="20">
        <f>Model!$W$10*((drdp!D61+drdp!M61)*'ASXY-TI1S'!$B61+(drdp!G61+drdp!P61)*'ASXY-TI1S'!$C61+(drdp!J61+drdp!S61)*'ASXY-TI1S'!$D61)</f>
        <v>-3.3340372292744941E-3</v>
      </c>
      <c r="H61" s="18">
        <f>Model!$W$10*((drdp!B61)*'ASXY-TI1S'!$B61+(drdp!E61)*'ASXY-TI1S'!$C61+(drdp!H61)*'ASXY-TI1S'!$D61)</f>
        <v>1.6785536456493293E-3</v>
      </c>
      <c r="I61" s="18">
        <f>Model!$W$10*((drdp!C61)*'ASXY-TI1S'!$B61+(drdp!F61)*'ASXY-TI1S'!$C61+(drdp!I61)*'ASXY-TI1S'!$D61)</f>
        <v>-1.2363569094473704E-3</v>
      </c>
      <c r="J61" s="18">
        <f>Model!$W$10*((drdp!D61)*'ASXY-TI1S'!$B61+(drdp!G61)*'ASXY-TI1S'!$C61+(drdp!J61)*'ASXY-TI1S'!$D61)</f>
        <v>-2.0004223375646966E-3</v>
      </c>
      <c r="K61" s="21">
        <f>SUM(E$3:E60)+H61</f>
        <v>0.12435163996195037</v>
      </c>
      <c r="L61" s="21">
        <f>SUM(F$3:F60)+I61</f>
        <v>-7.031948100607073E-2</v>
      </c>
      <c r="M61" s="21">
        <f>SUM(G$3:G60)+J61</f>
        <v>-0.11377674156678333</v>
      </c>
      <c r="N61" s="21"/>
      <c r="O61" s="21"/>
      <c r="P61" s="21"/>
      <c r="Q61" s="19">
        <f t="shared" si="1"/>
        <v>1.5463330361226532E-2</v>
      </c>
      <c r="R61" s="19">
        <f t="shared" si="1"/>
        <v>4.9448294089631424E-3</v>
      </c>
      <c r="S61" s="19">
        <f t="shared" si="1"/>
        <v>1.2945146921554601E-2</v>
      </c>
      <c r="T61" s="19">
        <f t="shared" si="2"/>
        <v>-8.744342784378115E-3</v>
      </c>
      <c r="U61" s="19">
        <f t="shared" si="3"/>
        <v>-1.4148324403356513E-2</v>
      </c>
      <c r="V61" s="19">
        <f t="shared" si="4"/>
        <v>8.0007214175380377E-3</v>
      </c>
    </row>
    <row r="62" spans="1:22" x14ac:dyDescent="0.25">
      <c r="A62" s="26">
        <f>Wellpath!E62</f>
        <v>1700</v>
      </c>
      <c r="B62" s="22">
        <v>0</v>
      </c>
      <c r="C62" s="22">
        <f>SIN(Wellpath!$L62) * COS(Wellpath!$L62) / SQRT(2)</f>
        <v>0.34818212016000949</v>
      </c>
      <c r="D62" s="22">
        <f>(-TAN(Dip) * SIN(Wellpath!$L62) * COS(Wellpath!$L62) * SIN(Wellpath!$O62)) / SQRT(2)</f>
        <v>-0.21519324290785671</v>
      </c>
      <c r="E62" s="20">
        <f>Model!$W$10*((drdp!B62+drdp!K62)*'ASXY-TI1S'!$B62+(drdp!E62+drdp!N62)*'ASXY-TI1S'!$C62+(drdp!H62+drdp!Q62)*'ASXY-TI1S'!$D62)</f>
        <v>1.6785536456493293E-3</v>
      </c>
      <c r="F62" s="20">
        <f>Model!$W$10*((drdp!C62+drdp!L62)*'ASXY-TI1S'!$B62+(drdp!F62+drdp!O62)*'ASXY-TI1S'!$C62+(drdp!I62+drdp!R62)*'ASXY-TI1S'!$D62)</f>
        <v>-1.2363569094473704E-3</v>
      </c>
      <c r="G62" s="20">
        <f>Model!$W$10*((drdp!D62+drdp!M62)*'ASXY-TI1S'!$B62+(drdp!G62+drdp!P62)*'ASXY-TI1S'!$C62+(drdp!J62+drdp!S62)*'ASXY-TI1S'!$D62)</f>
        <v>-2.0004223375646966E-3</v>
      </c>
      <c r="H62" s="18">
        <f>Model!$W$10*((drdp!B62)*'ASXY-TI1S'!$B62+(drdp!E62)*'ASXY-TI1S'!$C62+(drdp!H62)*'ASXY-TI1S'!$D62)</f>
        <v>1.1190357637662195E-3</v>
      </c>
      <c r="I62" s="18">
        <f>Model!$W$10*((drdp!C62)*'ASXY-TI1S'!$B62+(drdp!F62)*'ASXY-TI1S'!$C62+(drdp!I62)*'ASXY-TI1S'!$D62)</f>
        <v>-8.2423793963158035E-4</v>
      </c>
      <c r="J62" s="18">
        <f>Model!$W$10*((drdp!D62)*'ASXY-TI1S'!$B62+(drdp!G62)*'ASXY-TI1S'!$C62+(drdp!J62)*'ASXY-TI1S'!$D62)</f>
        <v>-1.3336148917097979E-3</v>
      </c>
      <c r="K62" s="21">
        <f>SUM(E$3:E61)+H62</f>
        <v>0.12658971148948281</v>
      </c>
      <c r="L62" s="21">
        <f>SUM(F$3:F61)+I62</f>
        <v>-7.1967956885333889E-2</v>
      </c>
      <c r="M62" s="21">
        <f>SUM(G$3:G61)+J62</f>
        <v>-0.11644397135020293</v>
      </c>
      <c r="N62" s="21"/>
      <c r="O62" s="21"/>
      <c r="P62" s="21"/>
      <c r="Q62" s="19">
        <f t="shared" si="1"/>
        <v>1.6024955054990495E-2</v>
      </c>
      <c r="R62" s="19">
        <f t="shared" si="1"/>
        <v>5.1793868182492776E-3</v>
      </c>
      <c r="S62" s="19">
        <f t="shared" si="1"/>
        <v>1.355919846380688E-2</v>
      </c>
      <c r="T62" s="19">
        <f t="shared" si="2"/>
        <v>-9.1104028986019551E-3</v>
      </c>
      <c r="U62" s="19">
        <f t="shared" si="3"/>
        <v>-1.4740608737911791E-2</v>
      </c>
      <c r="V62" s="19">
        <f t="shared" si="4"/>
        <v>8.3802347096884593E-3</v>
      </c>
    </row>
    <row r="63" spans="1:22" x14ac:dyDescent="0.25">
      <c r="A63" s="26">
        <f>Wellpath!E63</f>
        <v>1710</v>
      </c>
      <c r="B63" s="22">
        <v>0</v>
      </c>
      <c r="C63" s="22">
        <f>SIN(Wellpath!$L63) * COS(Wellpath!$L63) / SQRT(2)</f>
        <v>0.34952261532018963</v>
      </c>
      <c r="D63" s="22">
        <f>(-TAN(Dip) * SIN(Wellpath!$L63) * COS(Wellpath!$L63) * SIN(Wellpath!$O63)) / SQRT(2)</f>
        <v>-0.21602173318325887</v>
      </c>
      <c r="E63" s="20">
        <f>Model!$W$10*((drdp!B63+drdp!K63)*'ASXY-TI1S'!$B63+(drdp!E63+drdp!N63)*'ASXY-TI1S'!$C63+(drdp!H63+drdp!Q63)*'ASXY-TI1S'!$D63)</f>
        <v>2.2778436244425665E-3</v>
      </c>
      <c r="F63" s="20">
        <f>Model!$W$10*((drdp!C63+drdp!L63)*'ASXY-TI1S'!$B63+(drdp!F63+drdp!O63)*'ASXY-TI1S'!$C63+(drdp!I63+drdp!R63)*'ASXY-TI1S'!$D63)</f>
        <v>-1.6384722885057919E-3</v>
      </c>
      <c r="G63" s="20">
        <f>Model!$W$10*((drdp!D63+drdp!M63)*'ASXY-TI1S'!$B63+(drdp!G63+drdp!P63)*'ASXY-TI1S'!$C63+(drdp!J63+drdp!S63)*'ASXY-TI1S'!$D63)</f>
        <v>-2.6510439989960331E-3</v>
      </c>
      <c r="H63" s="18">
        <f>Model!$W$10*((drdp!B63)*'ASXY-TI1S'!$B63+(drdp!E63)*'ASXY-TI1S'!$C63+(drdp!H63)*'ASXY-TI1S'!$D63)</f>
        <v>5.6946090611064164E-4</v>
      </c>
      <c r="I63" s="18">
        <f>Model!$W$10*((drdp!C63)*'ASXY-TI1S'!$B63+(drdp!F63)*'ASXY-TI1S'!$C63+(drdp!I63)*'ASXY-TI1S'!$D63)</f>
        <v>-4.0961807212644798E-4</v>
      </c>
      <c r="J63" s="18">
        <f>Model!$W$10*((drdp!D63)*'ASXY-TI1S'!$B63+(drdp!G63)*'ASXY-TI1S'!$C63+(drdp!J63)*'ASXY-TI1S'!$D63)</f>
        <v>-6.6276099974900827E-4</v>
      </c>
      <c r="K63" s="21">
        <f>SUM(E$3:E62)+H63</f>
        <v>0.12771869027747659</v>
      </c>
      <c r="L63" s="21">
        <f>SUM(F$3:F62)+I63</f>
        <v>-7.278969392727612E-2</v>
      </c>
      <c r="M63" s="21">
        <f>SUM(G$3:G62)+J63</f>
        <v>-0.11777353979580683</v>
      </c>
      <c r="N63" s="21"/>
      <c r="O63" s="21"/>
      <c r="P63" s="21"/>
      <c r="Q63" s="19">
        <f t="shared" si="1"/>
        <v>1.6312063846193995E-2</v>
      </c>
      <c r="R63" s="19">
        <f t="shared" si="1"/>
        <v>5.2983395420265382E-3</v>
      </c>
      <c r="S63" s="19">
        <f t="shared" si="1"/>
        <v>1.3870606676034496E-2</v>
      </c>
      <c r="T63" s="19">
        <f t="shared" si="2"/>
        <v>-9.2966043740900974E-3</v>
      </c>
      <c r="U63" s="19">
        <f t="shared" si="3"/>
        <v>-1.5041882252062717E-2</v>
      </c>
      <c r="V63" s="19">
        <f t="shared" si="4"/>
        <v>8.5726999144686532E-3</v>
      </c>
    </row>
    <row r="64" spans="1:22" x14ac:dyDescent="0.25">
      <c r="A64" s="26">
        <f>Wellpath!E64</f>
        <v>1740</v>
      </c>
      <c r="B64" s="22">
        <v>0</v>
      </c>
      <c r="C64" s="22">
        <f>SIN(Wellpath!$L64) * COS(Wellpath!$L64) / SQRT(2)</f>
        <v>0.35238466605313079</v>
      </c>
      <c r="D64" s="22">
        <f>(-TAN(Dip) * SIN(Wellpath!$L64) * COS(Wellpath!$L64) * SIN(Wellpath!$O64)) / SQRT(2)</f>
        <v>-0.21779061774948921</v>
      </c>
      <c r="E64" s="20">
        <f>Model!$W$10*((drdp!B64+drdp!K64)*'ASXY-TI1S'!$B64+(drdp!E64+drdp!N64)*'ASXY-TI1S'!$C64+(drdp!H64+drdp!Q64)*'ASXY-TI1S'!$D64)</f>
        <v>3.5825615743690677E-3</v>
      </c>
      <c r="F64" s="20">
        <f>Model!$W$10*((drdp!C64+drdp!L64)*'ASXY-TI1S'!$B64+(drdp!F64+drdp!O64)*'ASXY-TI1S'!$C64+(drdp!I64+drdp!R64)*'ASXY-TI1S'!$D64)</f>
        <v>-2.4020222339644383E-3</v>
      </c>
      <c r="G64" s="20">
        <f>Model!$W$10*((drdp!D64+drdp!M64)*'ASXY-TI1S'!$B64+(drdp!G64+drdp!P64)*'ASXY-TI1S'!$C64+(drdp!J64+drdp!S64)*'ASXY-TI1S'!$D64)</f>
        <v>-3.8864658703588206E-3</v>
      </c>
      <c r="H64" s="18">
        <f>Model!$W$10*((drdp!B64)*'ASXY-TI1S'!$B64+(drdp!E64)*'ASXY-TI1S'!$C64+(drdp!H64)*'ASXY-TI1S'!$D64)</f>
        <v>1.7912807871845338E-3</v>
      </c>
      <c r="I64" s="18">
        <f>Model!$W$10*((drdp!C64)*'ASXY-TI1S'!$B64+(drdp!F64)*'ASXY-TI1S'!$C64+(drdp!I64)*'ASXY-TI1S'!$D64)</f>
        <v>-1.2010111169822191E-3</v>
      </c>
      <c r="J64" s="18">
        <f>Model!$W$10*((drdp!D64)*'ASXY-TI1S'!$B64+(drdp!G64)*'ASXY-TI1S'!$C64+(drdp!J64)*'ASXY-TI1S'!$D64)</f>
        <v>-1.9432329351794103E-3</v>
      </c>
      <c r="K64" s="21">
        <f>SUM(E$3:E63)+H64</f>
        <v>0.13121835378299304</v>
      </c>
      <c r="L64" s="21">
        <f>SUM(F$3:F63)+I64</f>
        <v>-7.5219559260637683E-2</v>
      </c>
      <c r="M64" s="21">
        <f>SUM(G$3:G63)+J64</f>
        <v>-0.12170505573023327</v>
      </c>
      <c r="N64" s="21"/>
      <c r="O64" s="21"/>
      <c r="P64" s="21"/>
      <c r="Q64" s="19">
        <f t="shared" si="1"/>
        <v>1.7218256369518726E-2</v>
      </c>
      <c r="R64" s="19">
        <f t="shared" si="1"/>
        <v>5.6579820953645841E-3</v>
      </c>
      <c r="S64" s="19">
        <f t="shared" si="1"/>
        <v>1.4812120590299186E-2</v>
      </c>
      <c r="T64" s="19">
        <f t="shared" si="2"/>
        <v>-9.8701867384631652E-3</v>
      </c>
      <c r="U64" s="19">
        <f t="shared" si="3"/>
        <v>-1.5969937059988632E-2</v>
      </c>
      <c r="V64" s="19">
        <f t="shared" si="4"/>
        <v>9.1546006518194931E-3</v>
      </c>
    </row>
    <row r="65" spans="1:22" x14ac:dyDescent="0.25">
      <c r="A65" s="26">
        <f>Wellpath!E65</f>
        <v>1770</v>
      </c>
      <c r="B65" s="22">
        <v>0</v>
      </c>
      <c r="C65" s="22">
        <f>SIN(Wellpath!$L65) * COS(Wellpath!$L65) / SQRT(2)</f>
        <v>0.35352993411464378</v>
      </c>
      <c r="D65" s="22">
        <f>(-TAN(Dip) * SIN(Wellpath!$L65) * COS(Wellpath!$L65) * SIN(Wellpath!$O65)) / SQRT(2)</f>
        <v>-0.21849844831828041</v>
      </c>
      <c r="E65" s="20">
        <f>Model!$W$10*((drdp!B65+drdp!K65)*'ASXY-TI1S'!$B65+(drdp!E65+drdp!N65)*'ASXY-TI1S'!$C65+(drdp!H65+drdp!Q65)*'ASXY-TI1S'!$D65)</f>
        <v>3.7280921145625271E-3</v>
      </c>
      <c r="F65" s="20">
        <f>Model!$W$10*((drdp!C65+drdp!L65)*'ASXY-TI1S'!$B65+(drdp!F65+drdp!O65)*'ASXY-TI1S'!$C65+(drdp!I65+drdp!R65)*'ASXY-TI1S'!$D65)</f>
        <v>-2.3308354957560702E-3</v>
      </c>
      <c r="G65" s="20">
        <f>Model!$W$10*((drdp!D65+drdp!M65)*'ASXY-TI1S'!$B65+(drdp!G65+drdp!P65)*'ASXY-TI1S'!$C65+(drdp!J65+drdp!S65)*'ASXY-TI1S'!$D65)</f>
        <v>-3.771285908842657E-3</v>
      </c>
      <c r="H65" s="18">
        <f>Model!$W$10*((drdp!B65)*'ASXY-TI1S'!$B65+(drdp!E65)*'ASXY-TI1S'!$C65+(drdp!H65)*'ASXY-TI1S'!$D65)</f>
        <v>1.8640460572812636E-3</v>
      </c>
      <c r="I65" s="18">
        <f>Model!$W$10*((drdp!C65)*'ASXY-TI1S'!$B65+(drdp!F65)*'ASXY-TI1S'!$C65+(drdp!I65)*'ASXY-TI1S'!$D65)</f>
        <v>-1.1654177478780351E-3</v>
      </c>
      <c r="J65" s="18">
        <f>Model!$W$10*((drdp!D65)*'ASXY-TI1S'!$B65+(drdp!G65)*'ASXY-TI1S'!$C65+(drdp!J65)*'ASXY-TI1S'!$D65)</f>
        <v>-1.8856429544213285E-3</v>
      </c>
      <c r="K65" s="21">
        <f>SUM(E$3:E64)+H65</f>
        <v>0.13487368062745883</v>
      </c>
      <c r="L65" s="21">
        <f>SUM(F$3:F64)+I65</f>
        <v>-7.758598812549794E-2</v>
      </c>
      <c r="M65" s="21">
        <f>SUM(G$3:G64)+J65</f>
        <v>-0.125533931619834</v>
      </c>
      <c r="N65" s="21"/>
      <c r="O65" s="21"/>
      <c r="P65" s="21"/>
      <c r="Q65" s="19">
        <f t="shared" si="1"/>
        <v>1.8190909725997764E-2</v>
      </c>
      <c r="R65" s="19">
        <f t="shared" si="1"/>
        <v>6.0195855534099073E-3</v>
      </c>
      <c r="S65" s="19">
        <f t="shared" si="1"/>
        <v>1.5758767987933159E-2</v>
      </c>
      <c r="T65" s="19">
        <f t="shared" si="2"/>
        <v>-1.0464307783604222E-2</v>
      </c>
      <c r="U65" s="19">
        <f t="shared" si="3"/>
        <v>-1.6931223401202747E-2</v>
      </c>
      <c r="V65" s="19">
        <f t="shared" si="4"/>
        <v>9.7396741280035108E-3</v>
      </c>
    </row>
    <row r="66" spans="1:22" x14ac:dyDescent="0.25">
      <c r="A66" s="26">
        <f>Wellpath!E66</f>
        <v>1800</v>
      </c>
      <c r="B66" s="22">
        <v>0</v>
      </c>
      <c r="C66" s="22">
        <f>SIN(Wellpath!$L66) * COS(Wellpath!$L66) / SQRT(2)</f>
        <v>0.35295283987385495</v>
      </c>
      <c r="D66" s="22">
        <f>(-TAN(Dip) * SIN(Wellpath!$L66) * COS(Wellpath!$L66) * SIN(Wellpath!$O66)) / SQRT(2)</f>
        <v>-0.21814177641025218</v>
      </c>
      <c r="E66" s="20">
        <f>Model!$W$10*((drdp!B66+drdp!K66)*'ASXY-TI1S'!$B66+(drdp!E66+drdp!N66)*'ASXY-TI1S'!$C66+(drdp!H66+drdp!Q66)*'ASXY-TI1S'!$D66)</f>
        <v>3.8511402490367451E-3</v>
      </c>
      <c r="F66" s="20">
        <f>Model!$W$10*((drdp!C66+drdp!L66)*'ASXY-TI1S'!$B66+(drdp!F66+drdp!O66)*'ASXY-TI1S'!$C66+(drdp!I66+drdp!R66)*'ASXY-TI1S'!$D66)</f>
        <v>-2.2453310789696678E-3</v>
      </c>
      <c r="G66" s="20">
        <f>Model!$W$10*((drdp!D66+drdp!M66)*'ASXY-TI1S'!$B66+(drdp!G66+drdp!P66)*'ASXY-TI1S'!$C66+(drdp!J66+drdp!S66)*'ASXY-TI1S'!$D66)</f>
        <v>-3.6329399797723739E-3</v>
      </c>
      <c r="H66" s="18">
        <f>Model!$W$10*((drdp!B66)*'ASXY-TI1S'!$B66+(drdp!E66)*'ASXY-TI1S'!$C66+(drdp!H66)*'ASXY-TI1S'!$D66)</f>
        <v>1.9255701245183725E-3</v>
      </c>
      <c r="I66" s="18">
        <f>Model!$W$10*((drdp!C66)*'ASXY-TI1S'!$B66+(drdp!F66)*'ASXY-TI1S'!$C66+(drdp!I66)*'ASXY-TI1S'!$D66)</f>
        <v>-1.1226655394848339E-3</v>
      </c>
      <c r="J66" s="18">
        <f>Model!$W$10*((drdp!D66)*'ASXY-TI1S'!$B66+(drdp!G66)*'ASXY-TI1S'!$C66+(drdp!J66)*'ASXY-TI1S'!$D66)</f>
        <v>-1.8164699898861869E-3</v>
      </c>
      <c r="K66" s="21">
        <f>SUM(E$3:E65)+H66</f>
        <v>0.13866329680925846</v>
      </c>
      <c r="L66" s="21">
        <f>SUM(F$3:F65)+I66</f>
        <v>-7.9874071412860806E-2</v>
      </c>
      <c r="M66" s="21">
        <f>SUM(G$3:G65)+J66</f>
        <v>-0.12923604456414153</v>
      </c>
      <c r="N66" s="21"/>
      <c r="O66" s="21"/>
      <c r="P66" s="21"/>
      <c r="Q66" s="19">
        <f t="shared" si="1"/>
        <v>1.9227509882012505E-2</v>
      </c>
      <c r="R66" s="19">
        <f t="shared" si="1"/>
        <v>6.3798672840667875E-3</v>
      </c>
      <c r="S66" s="19">
        <f t="shared" si="1"/>
        <v>1.6701955214584778E-2</v>
      </c>
      <c r="T66" s="19">
        <f t="shared" si="2"/>
        <v>-1.1075602071685424E-2</v>
      </c>
      <c r="U66" s="19">
        <f t="shared" si="3"/>
        <v>-1.7920296005852109E-2</v>
      </c>
      <c r="V66" s="19">
        <f t="shared" si="4"/>
        <v>1.0322609052631902E-2</v>
      </c>
    </row>
    <row r="67" spans="1:22" x14ac:dyDescent="0.25">
      <c r="A67" s="26">
        <f>Wellpath!E67</f>
        <v>1830</v>
      </c>
      <c r="B67" s="22">
        <v>0</v>
      </c>
      <c r="C67" s="22">
        <f>SIN(Wellpath!$L67) * COS(Wellpath!$L67) / SQRT(2)</f>
        <v>0.35065619487589611</v>
      </c>
      <c r="D67" s="22">
        <f>(-TAN(Dip) * SIN(Wellpath!$L67) * COS(Wellpath!$L67) * SIN(Wellpath!$O67)) / SQRT(2)</f>
        <v>-0.21672233969508781</v>
      </c>
      <c r="E67" s="20">
        <f>Model!$W$10*((drdp!B67+drdp!K67)*'ASXY-TI1S'!$B67+(drdp!E67+drdp!N67)*'ASXY-TI1S'!$C67+(drdp!H67+drdp!Q67)*'ASXY-TI1S'!$D67)</f>
        <v>3.9497131186107233E-3</v>
      </c>
      <c r="F67" s="20">
        <f>Model!$W$10*((drdp!C67+drdp!L67)*'ASXY-TI1S'!$B67+(drdp!F67+drdp!O67)*'ASXY-TI1S'!$C67+(drdp!I67+drdp!R67)*'ASXY-TI1S'!$D67)</f>
        <v>-2.1468350427610665E-3</v>
      </c>
      <c r="G67" s="20">
        <f>Model!$W$10*((drdp!D67+drdp!M67)*'ASXY-TI1S'!$B67+(drdp!G67+drdp!P67)*'ASXY-TI1S'!$C67+(drdp!J67+drdp!S67)*'ASXY-TI1S'!$D67)</f>
        <v>-3.4735736434922319E-3</v>
      </c>
      <c r="H67" s="18">
        <f>Model!$W$10*((drdp!B67)*'ASXY-TI1S'!$B67+(drdp!E67)*'ASXY-TI1S'!$C67+(drdp!H67)*'ASXY-TI1S'!$D67)</f>
        <v>1.9748565593053617E-3</v>
      </c>
      <c r="I67" s="18">
        <f>Model!$W$10*((drdp!C67)*'ASXY-TI1S'!$B67+(drdp!F67)*'ASXY-TI1S'!$C67+(drdp!I67)*'ASXY-TI1S'!$D67)</f>
        <v>-1.0734175213805333E-3</v>
      </c>
      <c r="J67" s="18">
        <f>Model!$W$10*((drdp!D67)*'ASXY-TI1S'!$B67+(drdp!G67)*'ASXY-TI1S'!$C67+(drdp!J67)*'ASXY-TI1S'!$D67)</f>
        <v>-1.736786821746116E-3</v>
      </c>
      <c r="K67" s="21">
        <f>SUM(E$3:E66)+H67</f>
        <v>0.14256372349308216</v>
      </c>
      <c r="L67" s="21">
        <f>SUM(F$3:F66)+I67</f>
        <v>-8.2070154473726162E-2</v>
      </c>
      <c r="M67" s="21">
        <f>SUM(G$3:G66)+J67</f>
        <v>-0.13278930137577383</v>
      </c>
      <c r="N67" s="21"/>
      <c r="O67" s="21"/>
      <c r="P67" s="21"/>
      <c r="Q67" s="19">
        <f t="shared" si="1"/>
        <v>2.0324415256211988E-2</v>
      </c>
      <c r="R67" s="19">
        <f t="shared" si="1"/>
        <v>6.7355102553412743E-3</v>
      </c>
      <c r="S67" s="19">
        <f t="shared" si="1"/>
        <v>1.7632998559866088E-2</v>
      </c>
      <c r="T67" s="19">
        <f t="shared" si="2"/>
        <v>-1.1700226809426836E-2</v>
      </c>
      <c r="U67" s="19">
        <f t="shared" si="3"/>
        <v>-1.8930937244175376E-2</v>
      </c>
      <c r="V67" s="19">
        <f t="shared" si="4"/>
        <v>1.0898038476367935E-2</v>
      </c>
    </row>
    <row r="68" spans="1:22" x14ac:dyDescent="0.25">
      <c r="A68" s="26">
        <f>Wellpath!E68</f>
        <v>1860</v>
      </c>
      <c r="B68" s="22">
        <v>0</v>
      </c>
      <c r="C68" s="22">
        <f>SIN(Wellpath!$L68) * COS(Wellpath!$L68) / SQRT(2)</f>
        <v>0.34665118814433932</v>
      </c>
      <c r="D68" s="22">
        <f>(-TAN(Dip) * SIN(Wellpath!$L68) * COS(Wellpath!$L68) * SIN(Wellpath!$O68)) / SQRT(2)</f>
        <v>-0.21424705352578244</v>
      </c>
      <c r="E68" s="20">
        <f>Model!$W$10*((drdp!B68+drdp!K68)*'ASXY-TI1S'!$B68+(drdp!E68+drdp!N68)*'ASXY-TI1S'!$C68+(drdp!H68+drdp!Q68)*'ASXY-TI1S'!$D68)</f>
        <v>4.0220644328018305E-3</v>
      </c>
      <c r="F68" s="20">
        <f>Model!$W$10*((drdp!C68+drdp!L68)*'ASXY-TI1S'!$B68+(drdp!F68+drdp!O68)*'ASXY-TI1S'!$C68+(drdp!I68+drdp!R68)*'ASXY-TI1S'!$D68)</f>
        <v>-2.0368016417771449E-3</v>
      </c>
      <c r="G68" s="20">
        <f>Model!$W$10*((drdp!D68+drdp!M68)*'ASXY-TI1S'!$B68+(drdp!G68+drdp!P68)*'ASXY-TI1S'!$C68+(drdp!J68+drdp!S68)*'ASXY-TI1S'!$D68)</f>
        <v>-3.2955398803252208E-3</v>
      </c>
      <c r="H68" s="18">
        <f>Model!$W$10*((drdp!B68)*'ASXY-TI1S'!$B68+(drdp!E68)*'ASXY-TI1S'!$C68+(drdp!H68)*'ASXY-TI1S'!$D68)</f>
        <v>2.0110322164009153E-3</v>
      </c>
      <c r="I68" s="18">
        <f>Model!$W$10*((drdp!C68)*'ASXY-TI1S'!$B68+(drdp!F68)*'ASXY-TI1S'!$C68+(drdp!I68)*'ASXY-TI1S'!$D68)</f>
        <v>-1.0184008208885724E-3</v>
      </c>
      <c r="J68" s="18">
        <f>Model!$W$10*((drdp!D68)*'ASXY-TI1S'!$B68+(drdp!G68)*'ASXY-TI1S'!$C68+(drdp!J68)*'ASXY-TI1S'!$D68)</f>
        <v>-1.6477699401626104E-3</v>
      </c>
      <c r="K68" s="21">
        <f>SUM(E$3:E67)+H68</f>
        <v>0.14654961226878846</v>
      </c>
      <c r="L68" s="21">
        <f>SUM(F$3:F67)+I68</f>
        <v>-8.4161972815995273E-2</v>
      </c>
      <c r="M68" s="21">
        <f>SUM(G$3:G67)+J68</f>
        <v>-0.13617385813768257</v>
      </c>
      <c r="N68" s="21"/>
      <c r="O68" s="21"/>
      <c r="P68" s="21"/>
      <c r="Q68" s="19">
        <f t="shared" ref="Q68:S131" si="5">K68^2</f>
        <v>2.1476788856132235E-2</v>
      </c>
      <c r="R68" s="19">
        <f t="shared" si="5"/>
        <v>7.0832376682803269E-3</v>
      </c>
      <c r="S68" s="19">
        <f t="shared" si="5"/>
        <v>1.8543319640101696E-2</v>
      </c>
      <c r="T68" s="19">
        <f t="shared" ref="T68:T131" si="6">K68*L68</f>
        <v>-1.2333904483960422E-2</v>
      </c>
      <c r="U68" s="19">
        <f t="shared" ref="U68:U131" si="7">K68*M68</f>
        <v>-1.9956226111222386E-2</v>
      </c>
      <c r="V68" s="19">
        <f t="shared" ref="V68:V131" si="8">L68*M68</f>
        <v>1.1460660546832837E-2</v>
      </c>
    </row>
    <row r="69" spans="1:22" x14ac:dyDescent="0.25">
      <c r="A69" s="26">
        <f>Wellpath!E69</f>
        <v>1890</v>
      </c>
      <c r="B69" s="22">
        <v>0</v>
      </c>
      <c r="C69" s="22">
        <f>SIN(Wellpath!$L69) * COS(Wellpath!$L69) / SQRT(2)</f>
        <v>0.34095733166939896</v>
      </c>
      <c r="D69" s="22">
        <f>(-TAN(Dip) * SIN(Wellpath!$L69) * COS(Wellpath!$L69) * SIN(Wellpath!$O69)) / SQRT(2)</f>
        <v>-0.21072797724773795</v>
      </c>
      <c r="E69" s="20">
        <f>Model!$W$10*((drdp!B69+drdp!K69)*'ASXY-TI1S'!$B69+(drdp!E69+drdp!N69)*'ASXY-TI1S'!$C69+(drdp!H69+drdp!Q69)*'ASXY-TI1S'!$D69)</f>
        <v>4.0667144143403727E-3</v>
      </c>
      <c r="F69" s="20">
        <f>Model!$W$10*((drdp!C69+drdp!L69)*'ASXY-TI1S'!$B69+(drdp!F69+drdp!O69)*'ASXY-TI1S'!$C69+(drdp!I69+drdp!R69)*'ASXY-TI1S'!$D69)</f>
        <v>-1.9167969360220521E-3</v>
      </c>
      <c r="G69" s="20">
        <f>Model!$W$10*((drdp!D69+drdp!M69)*'ASXY-TI1S'!$B69+(drdp!G69+drdp!P69)*'ASXY-TI1S'!$C69+(drdp!J69+drdp!S69)*'ASXY-TI1S'!$D69)</f>
        <v>-3.1013725713782692E-3</v>
      </c>
      <c r="H69" s="18">
        <f>Model!$W$10*((drdp!B69)*'ASXY-TI1S'!$B69+(drdp!E69)*'ASXY-TI1S'!$C69+(drdp!H69)*'ASXY-TI1S'!$D69)</f>
        <v>2.0333572071701863E-3</v>
      </c>
      <c r="I69" s="18">
        <f>Model!$W$10*((drdp!C69)*'ASXY-TI1S'!$B69+(drdp!F69)*'ASXY-TI1S'!$C69+(drdp!I69)*'ASXY-TI1S'!$D69)</f>
        <v>-9.5839846801102605E-4</v>
      </c>
      <c r="J69" s="18">
        <f>Model!$W$10*((drdp!D69)*'ASXY-TI1S'!$B69+(drdp!G69)*'ASXY-TI1S'!$C69+(drdp!J69)*'ASXY-TI1S'!$D69)</f>
        <v>-1.5506862856891346E-3</v>
      </c>
      <c r="K69" s="21">
        <f>SUM(E$3:E68)+H69</f>
        <v>0.15059400169235956</v>
      </c>
      <c r="L69" s="21">
        <f>SUM(F$3:F68)+I69</f>
        <v>-8.6138772104894887E-2</v>
      </c>
      <c r="M69" s="21">
        <f>SUM(G$3:G68)+J69</f>
        <v>-0.13937231436353431</v>
      </c>
      <c r="N69" s="21"/>
      <c r="O69" s="21"/>
      <c r="P69" s="21"/>
      <c r="Q69" s="19">
        <f t="shared" si="5"/>
        <v>2.2678553345718395E-2</v>
      </c>
      <c r="R69" s="19">
        <f t="shared" si="5"/>
        <v>7.4198880597390179E-3</v>
      </c>
      <c r="S69" s="19">
        <f t="shared" si="5"/>
        <v>1.9424642011047832E-2</v>
      </c>
      <c r="T69" s="19">
        <f t="shared" si="6"/>
        <v>-1.2971982392142315E-2</v>
      </c>
      <c r="U69" s="19">
        <f t="shared" si="7"/>
        <v>-2.0988634545130155E-2</v>
      </c>
      <c r="V69" s="19">
        <f t="shared" si="8"/>
        <v>1.200536002469225E-2</v>
      </c>
    </row>
    <row r="70" spans="1:22" x14ac:dyDescent="0.25">
      <c r="A70" s="26">
        <f>Wellpath!E70</f>
        <v>1920</v>
      </c>
      <c r="B70" s="22">
        <v>0</v>
      </c>
      <c r="C70" s="22">
        <f>SIN(Wellpath!$L70) * COS(Wellpath!$L70) / SQRT(2)</f>
        <v>0.33360236534747639</v>
      </c>
      <c r="D70" s="22">
        <f>(-TAN(Dip) * SIN(Wellpath!$L70) * COS(Wellpath!$L70) * SIN(Wellpath!$O70)) / SQRT(2)</f>
        <v>-0.20618225544684471</v>
      </c>
      <c r="E70" s="20">
        <f>Model!$W$10*((drdp!B70+drdp!K70)*'ASXY-TI1S'!$B70+(drdp!E70+drdp!N70)*'ASXY-TI1S'!$C70+(drdp!H70+drdp!Q70)*'ASXY-TI1S'!$D70)</f>
        <v>4.0824668490215448E-3</v>
      </c>
      <c r="F70" s="20">
        <f>Model!$W$10*((drdp!C70+drdp!L70)*'ASXY-TI1S'!$B70+(drdp!F70+drdp!O70)*'ASXY-TI1S'!$C70+(drdp!I70+drdp!R70)*'ASXY-TI1S'!$D70)</f>
        <v>-1.7884811935489203E-3</v>
      </c>
      <c r="G70" s="20">
        <f>Model!$W$10*((drdp!D70+drdp!M70)*'ASXY-TI1S'!$B70+(drdp!G70+drdp!P70)*'ASXY-TI1S'!$C70+(drdp!J70+drdp!S70)*'ASXY-TI1S'!$D70)</f>
        <v>-2.8937580261421481E-3</v>
      </c>
      <c r="H70" s="18">
        <f>Model!$W$10*((drdp!B70)*'ASXY-TI1S'!$B70+(drdp!E70)*'ASXY-TI1S'!$C70+(drdp!H70)*'ASXY-TI1S'!$D70)</f>
        <v>2.0412334245107724E-3</v>
      </c>
      <c r="I70" s="18">
        <f>Model!$W$10*((drdp!C70)*'ASXY-TI1S'!$B70+(drdp!F70)*'ASXY-TI1S'!$C70+(drdp!I70)*'ASXY-TI1S'!$D70)</f>
        <v>-8.9424059677446017E-4</v>
      </c>
      <c r="J70" s="18">
        <f>Model!$W$10*((drdp!D70)*'ASXY-TI1S'!$B70+(drdp!G70)*'ASXY-TI1S'!$C70+(drdp!J70)*'ASXY-TI1S'!$D70)</f>
        <v>-1.446879013071074E-3</v>
      </c>
      <c r="K70" s="21">
        <f>SUM(E$3:E69)+H70</f>
        <v>0.15466859232404051</v>
      </c>
      <c r="L70" s="21">
        <f>SUM(F$3:F69)+I70</f>
        <v>-8.7991411169680359E-2</v>
      </c>
      <c r="M70" s="21">
        <f>SUM(G$3:G69)+J70</f>
        <v>-0.14236987966229453</v>
      </c>
      <c r="N70" s="21"/>
      <c r="O70" s="21"/>
      <c r="P70" s="21"/>
      <c r="Q70" s="19">
        <f t="shared" si="5"/>
        <v>2.3922373451500244E-2</v>
      </c>
      <c r="R70" s="19">
        <f t="shared" si="5"/>
        <v>7.742488439631749E-3</v>
      </c>
      <c r="S70" s="19">
        <f t="shared" si="5"/>
        <v>2.0269182635056227E-2</v>
      </c>
      <c r="T70" s="19">
        <f t="shared" si="6"/>
        <v>-1.3609507702220316E-2</v>
      </c>
      <c r="U70" s="19">
        <f t="shared" si="7"/>
        <v>-2.2020148876710138E-2</v>
      </c>
      <c r="V70" s="19">
        <f t="shared" si="8"/>
        <v>1.2527326619542872E-2</v>
      </c>
    </row>
    <row r="71" spans="1:22" x14ac:dyDescent="0.25">
      <c r="A71" s="26">
        <f>Wellpath!E71</f>
        <v>1950</v>
      </c>
      <c r="B71" s="22">
        <v>0</v>
      </c>
      <c r="C71" s="22">
        <f>SIN(Wellpath!$L71) * COS(Wellpath!$L71) / SQRT(2)</f>
        <v>0.32462212183517336</v>
      </c>
      <c r="D71" s="22">
        <f>(-TAN(Dip) * SIN(Wellpath!$L71) * COS(Wellpath!$L71) * SIN(Wellpath!$O71)) / SQRT(2)</f>
        <v>-0.20063203442278224</v>
      </c>
      <c r="E71" s="20">
        <f>Model!$W$10*((drdp!B71+drdp!K71)*'ASXY-TI1S'!$B71+(drdp!E71+drdp!N71)*'ASXY-TI1S'!$C71+(drdp!H71+drdp!Q71)*'ASXY-TI1S'!$D71)</f>
        <v>4.0684230530731351E-3</v>
      </c>
      <c r="F71" s="20">
        <f>Model!$W$10*((drdp!C71+drdp!L71)*'ASXY-TI1S'!$B71+(drdp!F71+drdp!O71)*'ASXY-TI1S'!$C71+(drdp!I71+drdp!R71)*'ASXY-TI1S'!$D71)</f>
        <v>-1.6535902793119721E-3</v>
      </c>
      <c r="G71" s="20">
        <f>Model!$W$10*((drdp!D71+drdp!M71)*'ASXY-TI1S'!$B71+(drdp!G71+drdp!P71)*'ASXY-TI1S'!$C71+(drdp!J71+drdp!S71)*'ASXY-TI1S'!$D71)</f>
        <v>-2.6755048697014827E-3</v>
      </c>
      <c r="H71" s="18">
        <f>Model!$W$10*((drdp!B71)*'ASXY-TI1S'!$B71+(drdp!E71)*'ASXY-TI1S'!$C71+(drdp!H71)*'ASXY-TI1S'!$D71)</f>
        <v>2.0342115265365676E-3</v>
      </c>
      <c r="I71" s="18">
        <f>Model!$W$10*((drdp!C71)*'ASXY-TI1S'!$B71+(drdp!F71)*'ASXY-TI1S'!$C71+(drdp!I71)*'ASXY-TI1S'!$D71)</f>
        <v>-8.2679513965598606E-4</v>
      </c>
      <c r="J71" s="18">
        <f>Model!$W$10*((drdp!D71)*'ASXY-TI1S'!$B71+(drdp!G71)*'ASXY-TI1S'!$C71+(drdp!J71)*'ASXY-TI1S'!$D71)</f>
        <v>-1.3377524348507413E-3</v>
      </c>
      <c r="K71" s="21">
        <f>SUM(E$3:E70)+H71</f>
        <v>0.15874403727508787</v>
      </c>
      <c r="L71" s="21">
        <f>SUM(F$3:F70)+I71</f>
        <v>-8.9712446906110813E-2</v>
      </c>
      <c r="M71" s="21">
        <f>SUM(G$3:G70)+J71</f>
        <v>-0.14515451111021632</v>
      </c>
      <c r="N71" s="21"/>
      <c r="O71" s="21"/>
      <c r="P71" s="21"/>
      <c r="Q71" s="19">
        <f t="shared" si="5"/>
        <v>2.5199669370394487E-2</v>
      </c>
      <c r="R71" s="19">
        <f t="shared" si="5"/>
        <v>8.0483231298817508E-3</v>
      </c>
      <c r="S71" s="19">
        <f t="shared" si="5"/>
        <v>2.1069832095645915E-2</v>
      </c>
      <c r="T71" s="19">
        <f t="shared" si="6"/>
        <v>-1.4241316015702997E-2</v>
      </c>
      <c r="U71" s="19">
        <f t="shared" si="7"/>
        <v>-2.3042413122327337E-2</v>
      </c>
      <c r="V71" s="19">
        <f t="shared" si="8"/>
        <v>1.3022166371157754E-2</v>
      </c>
    </row>
    <row r="72" spans="1:22" x14ac:dyDescent="0.25">
      <c r="A72" s="26">
        <f>Wellpath!E72</f>
        <v>1980</v>
      </c>
      <c r="B72" s="22">
        <v>0</v>
      </c>
      <c r="C72" s="22">
        <f>SIN(Wellpath!$L72) * COS(Wellpath!$L72) / SQRT(2)</f>
        <v>0.31406035197619098</v>
      </c>
      <c r="D72" s="22">
        <f>(-TAN(Dip) * SIN(Wellpath!$L72) * COS(Wellpath!$L72) * SIN(Wellpath!$O72)) / SQRT(2)</f>
        <v>-0.19410435429447359</v>
      </c>
      <c r="E72" s="20">
        <f>Model!$W$10*((drdp!B72+drdp!K72)*'ASXY-TI1S'!$B72+(drdp!E72+drdp!N72)*'ASXY-TI1S'!$C72+(drdp!H72+drdp!Q72)*'ASXY-TI1S'!$D72)</f>
        <v>4.0239926039601038E-3</v>
      </c>
      <c r="F72" s="20">
        <f>Model!$W$10*((drdp!C72+drdp!L72)*'ASXY-TI1S'!$B72+(drdp!F72+drdp!O72)*'ASXY-TI1S'!$C72+(drdp!I72+drdp!R72)*'ASXY-TI1S'!$D72)</f>
        <v>-1.5139162345994734E-3</v>
      </c>
      <c r="G72" s="20">
        <f>Model!$W$10*((drdp!D72+drdp!M72)*'ASXY-TI1S'!$B72+(drdp!G72+drdp!P72)*'ASXY-TI1S'!$C72+(drdp!J72+drdp!S72)*'ASXY-TI1S'!$D72)</f>
        <v>-2.449512620306619E-3</v>
      </c>
      <c r="H72" s="18">
        <f>Model!$W$10*((drdp!B72)*'ASXY-TI1S'!$B72+(drdp!E72)*'ASXY-TI1S'!$C72+(drdp!H72)*'ASXY-TI1S'!$D72)</f>
        <v>2.0119963019800519E-3</v>
      </c>
      <c r="I72" s="18">
        <f>Model!$W$10*((drdp!C72)*'ASXY-TI1S'!$B72+(drdp!F72)*'ASXY-TI1S'!$C72+(drdp!I72)*'ASXY-TI1S'!$D72)</f>
        <v>-7.5695811729973672E-4</v>
      </c>
      <c r="J72" s="18">
        <f>Model!$W$10*((drdp!D72)*'ASXY-TI1S'!$B72+(drdp!G72)*'ASXY-TI1S'!$C72+(drdp!J72)*'ASXY-TI1S'!$D72)</f>
        <v>-1.2247563101533095E-3</v>
      </c>
      <c r="K72" s="21">
        <f>SUM(E$3:E71)+H72</f>
        <v>0.16279024510360449</v>
      </c>
      <c r="L72" s="21">
        <f>SUM(F$3:F71)+I72</f>
        <v>-9.129620016306654E-2</v>
      </c>
      <c r="M72" s="21">
        <f>SUM(G$3:G71)+J72</f>
        <v>-0.14771701985522037</v>
      </c>
      <c r="N72" s="21"/>
      <c r="O72" s="21"/>
      <c r="P72" s="21"/>
      <c r="Q72" s="19">
        <f t="shared" si="5"/>
        <v>2.6500663900891626E-2</v>
      </c>
      <c r="R72" s="19">
        <f t="shared" si="5"/>
        <v>8.3349961642147103E-3</v>
      </c>
      <c r="S72" s="19">
        <f t="shared" si="5"/>
        <v>2.1820317954907568E-2</v>
      </c>
      <c r="T72" s="19">
        <f t="shared" si="6"/>
        <v>-1.4862130801573338E-2</v>
      </c>
      <c r="U72" s="19">
        <f t="shared" si="7"/>
        <v>-2.4046889868205336E-2</v>
      </c>
      <c r="V72" s="19">
        <f t="shared" si="8"/>
        <v>1.3486002612193874E-2</v>
      </c>
    </row>
    <row r="73" spans="1:22" x14ac:dyDescent="0.25">
      <c r="A73" s="26">
        <f>Wellpath!E73</f>
        <v>2010</v>
      </c>
      <c r="B73" s="22">
        <v>0</v>
      </c>
      <c r="C73" s="22">
        <f>SIN(Wellpath!$L73) * COS(Wellpath!$L73) / SQRT(2)</f>
        <v>0.30196851165161687</v>
      </c>
      <c r="D73" s="22">
        <f>(-TAN(Dip) * SIN(Wellpath!$L73) * COS(Wellpath!$L73) * SIN(Wellpath!$O73)) / SQRT(2)</f>
        <v>-0.18663101726334377</v>
      </c>
      <c r="E73" s="20">
        <f>Model!$W$10*((drdp!B73+drdp!K73)*'ASXY-TI1S'!$B73+(drdp!E73+drdp!N73)*'ASXY-TI1S'!$C73+(drdp!H73+drdp!Q73)*'ASXY-TI1S'!$D73)</f>
        <v>3.9489007159792906E-3</v>
      </c>
      <c r="F73" s="20">
        <f>Model!$W$10*((drdp!C73+drdp!L73)*'ASXY-TI1S'!$B73+(drdp!F73+drdp!O73)*'ASXY-TI1S'!$C73+(drdp!I73+drdp!R73)*'ASXY-TI1S'!$D73)</f>
        <v>-1.3712872603131713E-3</v>
      </c>
      <c r="G73" s="20">
        <f>Model!$W$10*((drdp!D73+drdp!M73)*'ASXY-TI1S'!$B73+(drdp!G73+drdp!P73)*'ASXY-TI1S'!$C73+(drdp!J73+drdp!S73)*'ASXY-TI1S'!$D73)</f>
        <v>-2.2187393023706263E-3</v>
      </c>
      <c r="H73" s="18">
        <f>Model!$W$10*((drdp!B73)*'ASXY-TI1S'!$B73+(drdp!E73)*'ASXY-TI1S'!$C73+(drdp!H73)*'ASXY-TI1S'!$D73)</f>
        <v>1.9744503579896453E-3</v>
      </c>
      <c r="I73" s="18">
        <f>Model!$W$10*((drdp!C73)*'ASXY-TI1S'!$B73+(drdp!F73)*'ASXY-TI1S'!$C73+(drdp!I73)*'ASXY-TI1S'!$D73)</f>
        <v>-6.8564363015658565E-4</v>
      </c>
      <c r="J73" s="18">
        <f>Model!$W$10*((drdp!D73)*'ASXY-TI1S'!$B73+(drdp!G73)*'ASXY-TI1S'!$C73+(drdp!J73)*'ASXY-TI1S'!$D73)</f>
        <v>-1.1093696511853132E-3</v>
      </c>
      <c r="K73" s="21">
        <f>SUM(E$3:E72)+H73</f>
        <v>0.16677669176357421</v>
      </c>
      <c r="L73" s="21">
        <f>SUM(F$3:F72)+I73</f>
        <v>-9.2738801910522847E-2</v>
      </c>
      <c r="M73" s="21">
        <f>SUM(G$3:G72)+J73</f>
        <v>-0.15005114581655901</v>
      </c>
      <c r="N73" s="21"/>
      <c r="O73" s="21"/>
      <c r="P73" s="21"/>
      <c r="Q73" s="19">
        <f t="shared" si="5"/>
        <v>2.781446491560224E-2</v>
      </c>
      <c r="R73" s="19">
        <f t="shared" si="5"/>
        <v>8.6004853797991953E-3</v>
      </c>
      <c r="S73" s="19">
        <f t="shared" si="5"/>
        <v>2.2515346360862255E-2</v>
      </c>
      <c r="T73" s="19">
        <f t="shared" si="6"/>
        <v>-1.5466670580754436E-2</v>
      </c>
      <c r="U73" s="19">
        <f t="shared" si="7"/>
        <v>-2.5025033694619388E-2</v>
      </c>
      <c r="V73" s="19">
        <f t="shared" si="8"/>
        <v>1.3915563488328845E-2</v>
      </c>
    </row>
    <row r="74" spans="1:22" x14ac:dyDescent="0.25">
      <c r="A74" s="26">
        <f>Wellpath!E74</f>
        <v>2040</v>
      </c>
      <c r="B74" s="22">
        <v>0</v>
      </c>
      <c r="C74" s="22">
        <f>SIN(Wellpath!$L74) * COS(Wellpath!$L74) / SQRT(2)</f>
        <v>0.28840551109204465</v>
      </c>
      <c r="D74" s="22">
        <f>(-TAN(Dip) * SIN(Wellpath!$L74) * COS(Wellpath!$L74) * SIN(Wellpath!$O74)) / SQRT(2)</f>
        <v>-0.17824843267619112</v>
      </c>
      <c r="E74" s="20">
        <f>Model!$W$10*((drdp!B74+drdp!K74)*'ASXY-TI1S'!$B74+(drdp!E74+drdp!N74)*'ASXY-TI1S'!$C74+(drdp!H74+drdp!Q74)*'ASXY-TI1S'!$D74)</f>
        <v>3.8431921787309116E-3</v>
      </c>
      <c r="F74" s="20">
        <f>Model!$W$10*((drdp!C74+drdp!L74)*'ASXY-TI1S'!$B74+(drdp!F74+drdp!O74)*'ASXY-TI1S'!$C74+(drdp!I74+drdp!R74)*'ASXY-TI1S'!$D74)</f>
        <v>-1.2275473238679182E-3</v>
      </c>
      <c r="G74" s="20">
        <f>Model!$W$10*((drdp!D74+drdp!M74)*'ASXY-TI1S'!$B74+(drdp!G74+drdp!P74)*'ASXY-TI1S'!$C74+(drdp!J74+drdp!S74)*'ASXY-TI1S'!$D74)</f>
        <v>-1.9861684504847098E-3</v>
      </c>
      <c r="H74" s="18">
        <f>Model!$W$10*((drdp!B74)*'ASXY-TI1S'!$B74+(drdp!E74)*'ASXY-TI1S'!$C74+(drdp!H74)*'ASXY-TI1S'!$D74)</f>
        <v>1.9215960893654558E-3</v>
      </c>
      <c r="I74" s="18">
        <f>Model!$W$10*((drdp!C74)*'ASXY-TI1S'!$B74+(drdp!F74)*'ASXY-TI1S'!$C74+(drdp!I74)*'ASXY-TI1S'!$D74)</f>
        <v>-6.1377366193395911E-4</v>
      </c>
      <c r="J74" s="18">
        <f>Model!$W$10*((drdp!D74)*'ASXY-TI1S'!$B74+(drdp!G74)*'ASXY-TI1S'!$C74+(drdp!J74)*'ASXY-TI1S'!$D74)</f>
        <v>-9.9308422524235491E-4</v>
      </c>
      <c r="K74" s="21">
        <f>SUM(E$3:E73)+H74</f>
        <v>0.17067273821092929</v>
      </c>
      <c r="L74" s="21">
        <f>SUM(F$3:F73)+I74</f>
        <v>-9.4038219202613405E-2</v>
      </c>
      <c r="M74" s="21">
        <f>SUM(G$3:G73)+J74</f>
        <v>-0.15215359969298667</v>
      </c>
      <c r="N74" s="21"/>
      <c r="O74" s="21"/>
      <c r="P74" s="21"/>
      <c r="Q74" s="19">
        <f t="shared" si="5"/>
        <v>2.9129183568416404E-2</v>
      </c>
      <c r="R74" s="19">
        <f t="shared" si="5"/>
        <v>8.8431866707987684E-3</v>
      </c>
      <c r="S74" s="19">
        <f t="shared" si="5"/>
        <v>2.3150717899533633E-2</v>
      </c>
      <c r="T74" s="19">
        <f t="shared" si="6"/>
        <v>-1.6049760367789621E-2</v>
      </c>
      <c r="U74" s="19">
        <f t="shared" si="7"/>
        <v>-2.5968471488251644E-2</v>
      </c>
      <c r="V74" s="19">
        <f t="shared" si="8"/>
        <v>1.4308253560395771E-2</v>
      </c>
    </row>
    <row r="75" spans="1:22" x14ac:dyDescent="0.25">
      <c r="A75" s="26">
        <f>Wellpath!E75</f>
        <v>2070</v>
      </c>
      <c r="B75" s="22">
        <v>0</v>
      </c>
      <c r="C75" s="22">
        <f>SIN(Wellpath!$L75) * COS(Wellpath!$L75) / SQRT(2)</f>
        <v>0.27343742787285263</v>
      </c>
      <c r="D75" s="22">
        <f>(-TAN(Dip) * SIN(Wellpath!$L75) * COS(Wellpath!$L75) * SIN(Wellpath!$O75)) / SQRT(2)</f>
        <v>-0.16899743964250991</v>
      </c>
      <c r="E75" s="20">
        <f>Model!$W$10*((drdp!B75+drdp!K75)*'ASXY-TI1S'!$B75+(drdp!E75+drdp!N75)*'ASXY-TI1S'!$C75+(drdp!H75+drdp!Q75)*'ASXY-TI1S'!$D75)</f>
        <v>3.7072318141856608E-3</v>
      </c>
      <c r="F75" s="20">
        <f>Model!$W$10*((drdp!C75+drdp!L75)*'ASXY-TI1S'!$B75+(drdp!F75+drdp!O75)*'ASXY-TI1S'!$C75+(drdp!I75+drdp!R75)*'ASXY-TI1S'!$D75)</f>
        <v>-1.0845356135847522E-3</v>
      </c>
      <c r="G75" s="20">
        <f>Model!$W$10*((drdp!D75+drdp!M75)*'ASXY-TI1S'!$B75+(drdp!G75+drdp!P75)*'ASXY-TI1S'!$C75+(drdp!J75+drdp!S75)*'ASXY-TI1S'!$D75)</f>
        <v>-1.7547758666784281E-3</v>
      </c>
      <c r="H75" s="18">
        <f>Model!$W$10*((drdp!B75)*'ASXY-TI1S'!$B75+(drdp!E75)*'ASXY-TI1S'!$C75+(drdp!H75)*'ASXY-TI1S'!$D75)</f>
        <v>1.8536159070928304E-3</v>
      </c>
      <c r="I75" s="18">
        <f>Model!$W$10*((drdp!C75)*'ASXY-TI1S'!$B75+(drdp!F75)*'ASXY-TI1S'!$C75+(drdp!I75)*'ASXY-TI1S'!$D75)</f>
        <v>-5.422678067923761E-4</v>
      </c>
      <c r="J75" s="18">
        <f>Model!$W$10*((drdp!D75)*'ASXY-TI1S'!$B75+(drdp!G75)*'ASXY-TI1S'!$C75+(drdp!J75)*'ASXY-TI1S'!$D75)</f>
        <v>-8.7738793333921406E-4</v>
      </c>
      <c r="K75" s="21">
        <f>SUM(E$3:E74)+H75</f>
        <v>0.17444795020738757</v>
      </c>
      <c r="L75" s="21">
        <f>SUM(F$3:F74)+I75</f>
        <v>-9.5194260671339737E-2</v>
      </c>
      <c r="M75" s="21">
        <f>SUM(G$3:G74)+J75</f>
        <v>-0.15402407185156824</v>
      </c>
      <c r="N75" s="21"/>
      <c r="O75" s="21"/>
      <c r="P75" s="21"/>
      <c r="Q75" s="19">
        <f t="shared" si="5"/>
        <v>3.0432087331559173E-2</v>
      </c>
      <c r="R75" s="19">
        <f t="shared" si="5"/>
        <v>9.0619472647629797E-3</v>
      </c>
      <c r="S75" s="19">
        <f t="shared" si="5"/>
        <v>2.3723414709737059E-2</v>
      </c>
      <c r="T75" s="19">
        <f t="shared" si="6"/>
        <v>-1.6606443645622946E-2</v>
      </c>
      <c r="U75" s="19">
        <f t="shared" si="7"/>
        <v>-2.6869183617101462E-2</v>
      </c>
      <c r="V75" s="19">
        <f t="shared" si="8"/>
        <v>1.4662207645499348E-2</v>
      </c>
    </row>
    <row r="76" spans="1:22" x14ac:dyDescent="0.25">
      <c r="A76" s="26">
        <f>Wellpath!E76</f>
        <v>2100</v>
      </c>
      <c r="B76" s="22">
        <v>0</v>
      </c>
      <c r="C76" s="22">
        <f>SIN(Wellpath!$L76) * COS(Wellpath!$L76) / SQRT(2)</f>
        <v>0.25713718499089816</v>
      </c>
      <c r="D76" s="22">
        <f>(-TAN(Dip) * SIN(Wellpath!$L76) * COS(Wellpath!$L76) * SIN(Wellpath!$O76)) / SQRT(2)</f>
        <v>-0.15892310807045357</v>
      </c>
      <c r="E76" s="20">
        <f>Model!$W$10*((drdp!B76+drdp!K76)*'ASXY-TI1S'!$B76+(drdp!E76+drdp!N76)*'ASXY-TI1S'!$C76+(drdp!H76+drdp!Q76)*'ASXY-TI1S'!$D76)</f>
        <v>3.5417014461849505E-3</v>
      </c>
      <c r="F76" s="20">
        <f>Model!$W$10*((drdp!C76+drdp!L76)*'ASXY-TI1S'!$B76+(drdp!F76+drdp!O76)*'ASXY-TI1S'!$C76+(drdp!I76+drdp!R76)*'ASXY-TI1S'!$D76)</f>
        <v>-9.4406606609694164E-4</v>
      </c>
      <c r="G76" s="20">
        <f>Model!$W$10*((drdp!D76+drdp!M76)*'ASXY-TI1S'!$B76+(drdp!G76+drdp!P76)*'ASXY-TI1S'!$C76+(drdp!J76+drdp!S76)*'ASXY-TI1S'!$D76)</f>
        <v>-1.5274964958147006E-3</v>
      </c>
      <c r="H76" s="18">
        <f>Model!$W$10*((drdp!B76)*'ASXY-TI1S'!$B76+(drdp!E76)*'ASXY-TI1S'!$C76+(drdp!H76)*'ASXY-TI1S'!$D76)</f>
        <v>1.7708507230924752E-3</v>
      </c>
      <c r="I76" s="18">
        <f>Model!$W$10*((drdp!C76)*'ASXY-TI1S'!$B76+(drdp!F76)*'ASXY-TI1S'!$C76+(drdp!I76)*'ASXY-TI1S'!$D76)</f>
        <v>-4.7203303304847082E-4</v>
      </c>
      <c r="J76" s="18">
        <f>Model!$W$10*((drdp!D76)*'ASXY-TI1S'!$B76+(drdp!G76)*'ASXY-TI1S'!$C76+(drdp!J76)*'ASXY-TI1S'!$D76)</f>
        <v>-7.6374824790735032E-4</v>
      </c>
      <c r="K76" s="21">
        <f>SUM(E$3:E75)+H76</f>
        <v>0.17807241683757288</v>
      </c>
      <c r="L76" s="21">
        <f>SUM(F$3:F75)+I76</f>
        <v>-9.6208561511180582E-2</v>
      </c>
      <c r="M76" s="21">
        <f>SUM(G$3:G75)+J76</f>
        <v>-0.15566520803281481</v>
      </c>
      <c r="N76" s="21"/>
      <c r="O76" s="21"/>
      <c r="P76" s="21"/>
      <c r="Q76" s="19">
        <f t="shared" si="5"/>
        <v>3.1709785638374309E-2</v>
      </c>
      <c r="R76" s="19">
        <f t="shared" si="5"/>
        <v>9.2560873080506176E-3</v>
      </c>
      <c r="S76" s="19">
        <f t="shared" si="5"/>
        <v>2.4231656991899511E-2</v>
      </c>
      <c r="T76" s="19">
        <f t="shared" si="6"/>
        <v>-1.713209106876222E-2</v>
      </c>
      <c r="U76" s="19">
        <f t="shared" si="7"/>
        <v>-2.7719679811926898E-2</v>
      </c>
      <c r="V76" s="19">
        <f t="shared" si="8"/>
        <v>1.4976325742175785E-2</v>
      </c>
    </row>
    <row r="77" spans="1:22" x14ac:dyDescent="0.25">
      <c r="A77" s="26">
        <f>Wellpath!E77</f>
        <v>2130</v>
      </c>
      <c r="B77" s="22">
        <v>0</v>
      </c>
      <c r="C77" s="22">
        <f>SIN(Wellpath!$L77) * COS(Wellpath!$L77) / SQRT(2)</f>
        <v>0.23958419559100749</v>
      </c>
      <c r="D77" s="22">
        <f>(-TAN(Dip) * SIN(Wellpath!$L77) * COS(Wellpath!$L77) * SIN(Wellpath!$O77)) / SQRT(2)</f>
        <v>-0.14807451909077299</v>
      </c>
      <c r="E77" s="20">
        <f>Model!$W$10*((drdp!B77+drdp!K77)*'ASXY-TI1S'!$B77+(drdp!E77+drdp!N77)*'ASXY-TI1S'!$C77+(drdp!H77+drdp!Q77)*'ASXY-TI1S'!$D77)</f>
        <v>3.3475934143994837E-3</v>
      </c>
      <c r="F77" s="20">
        <f>Model!$W$10*((drdp!C77+drdp!L77)*'ASXY-TI1S'!$B77+(drdp!F77+drdp!O77)*'ASXY-TI1S'!$C77+(drdp!I77+drdp!R77)*'ASXY-TI1S'!$D77)</f>
        <v>-8.0790719146340824E-4</v>
      </c>
      <c r="G77" s="20">
        <f>Model!$W$10*((drdp!D77+drdp!M77)*'ASXY-TI1S'!$B77+(drdp!G77+drdp!P77)*'ASXY-TI1S'!$C77+(drdp!J77+drdp!S77)*'ASXY-TI1S'!$D77)</f>
        <v>-1.3071917826745938E-3</v>
      </c>
      <c r="H77" s="18">
        <f>Model!$W$10*((drdp!B77)*'ASXY-TI1S'!$B77+(drdp!E77)*'ASXY-TI1S'!$C77+(drdp!H77)*'ASXY-TI1S'!$D77)</f>
        <v>1.6737967071997419E-3</v>
      </c>
      <c r="I77" s="18">
        <f>Model!$W$10*((drdp!C77)*'ASXY-TI1S'!$B77+(drdp!F77)*'ASXY-TI1S'!$C77+(drdp!I77)*'ASXY-TI1S'!$D77)</f>
        <v>-4.0395359573170412E-4</v>
      </c>
      <c r="J77" s="18">
        <f>Model!$W$10*((drdp!D77)*'ASXY-TI1S'!$B77+(drdp!G77)*'ASXY-TI1S'!$C77+(drdp!J77)*'ASXY-TI1S'!$D77)</f>
        <v>-6.5359589133729692E-4</v>
      </c>
      <c r="K77" s="21">
        <f>SUM(E$3:E76)+H77</f>
        <v>0.18151706426786512</v>
      </c>
      <c r="L77" s="21">
        <f>SUM(F$3:F76)+I77</f>
        <v>-9.7084548139960744E-2</v>
      </c>
      <c r="M77" s="21">
        <f>SUM(G$3:G76)+J77</f>
        <v>-0.15708255217205946</v>
      </c>
      <c r="N77" s="21"/>
      <c r="O77" s="21"/>
      <c r="P77" s="21"/>
      <c r="Q77" s="19">
        <f t="shared" si="5"/>
        <v>3.2948444620424275E-2</v>
      </c>
      <c r="R77" s="19">
        <f t="shared" si="5"/>
        <v>9.4254094875403545E-3</v>
      </c>
      <c r="S77" s="19">
        <f t="shared" si="5"/>
        <v>2.4674928196887783E-2</v>
      </c>
      <c r="T77" s="19">
        <f t="shared" si="6"/>
        <v>-1.7622502164137899E-2</v>
      </c>
      <c r="U77" s="19">
        <f t="shared" si="7"/>
        <v>-2.8513163717975996E-2</v>
      </c>
      <c r="V77" s="19">
        <f t="shared" si="8"/>
        <v>1.5250288598296202E-2</v>
      </c>
    </row>
    <row r="78" spans="1:22" x14ac:dyDescent="0.25">
      <c r="A78" s="26">
        <f>Wellpath!E78</f>
        <v>2160</v>
      </c>
      <c r="B78" s="22">
        <v>0</v>
      </c>
      <c r="C78" s="22">
        <f>SIN(Wellpath!$L78) * COS(Wellpath!$L78) / SQRT(2)</f>
        <v>0.22086397607311659</v>
      </c>
      <c r="D78" s="22">
        <f>(-TAN(Dip) * SIN(Wellpath!$L78) * COS(Wellpath!$L78) * SIN(Wellpath!$O78)) / SQRT(2)</f>
        <v>-0.13650452593848075</v>
      </c>
      <c r="E78" s="20">
        <f>Model!$W$10*((drdp!B78+drdp!K78)*'ASXY-TI1S'!$B78+(drdp!E78+drdp!N78)*'ASXY-TI1S'!$C78+(drdp!H78+drdp!Q78)*'ASXY-TI1S'!$D78)</f>
        <v>3.1262007026095174E-3</v>
      </c>
      <c r="F78" s="20">
        <f>Model!$W$10*((drdp!C78+drdp!L78)*'ASXY-TI1S'!$B78+(drdp!F78+drdp!O78)*'ASXY-TI1S'!$C78+(drdp!I78+drdp!R78)*'ASXY-TI1S'!$D78)</f>
        <v>-6.7776241739654251E-4</v>
      </c>
      <c r="G78" s="20">
        <f>Model!$W$10*((drdp!D78+drdp!M78)*'ASXY-TI1S'!$B78+(drdp!G78+drdp!P78)*'ASXY-TI1S'!$C78+(drdp!J78+drdp!S78)*'ASXY-TI1S'!$D78)</f>
        <v>-1.0966178689678812E-3</v>
      </c>
      <c r="H78" s="18">
        <f>Model!$W$10*((drdp!B78)*'ASXY-TI1S'!$B78+(drdp!E78)*'ASXY-TI1S'!$C78+(drdp!H78)*'ASXY-TI1S'!$D78)</f>
        <v>1.5631003513047587E-3</v>
      </c>
      <c r="I78" s="18">
        <f>Model!$W$10*((drdp!C78)*'ASXY-TI1S'!$B78+(drdp!F78)*'ASXY-TI1S'!$C78+(drdp!I78)*'ASXY-TI1S'!$D78)</f>
        <v>-3.3888120869827125E-4</v>
      </c>
      <c r="J78" s="18">
        <f>Model!$W$10*((drdp!D78)*'ASXY-TI1S'!$B78+(drdp!G78)*'ASXY-TI1S'!$C78+(drdp!J78)*'ASXY-TI1S'!$D78)</f>
        <v>-5.483089344839406E-4</v>
      </c>
      <c r="K78" s="21">
        <f>SUM(E$3:E77)+H78</f>
        <v>0.18475396132636962</v>
      </c>
      <c r="L78" s="21">
        <f>SUM(F$3:F77)+I78</f>
        <v>-9.7827382944390723E-2</v>
      </c>
      <c r="M78" s="21">
        <f>SUM(G$3:G77)+J78</f>
        <v>-0.15828445699788071</v>
      </c>
      <c r="N78" s="21"/>
      <c r="O78" s="21"/>
      <c r="P78" s="21"/>
      <c r="Q78" s="19">
        <f t="shared" si="5"/>
        <v>3.413402622578568E-2</v>
      </c>
      <c r="R78" s="19">
        <f t="shared" si="5"/>
        <v>9.5701968537484691E-3</v>
      </c>
      <c r="S78" s="19">
        <f t="shared" si="5"/>
        <v>2.5053969327113949E-2</v>
      </c>
      <c r="T78" s="19">
        <f t="shared" si="6"/>
        <v>-1.8073996525167915E-2</v>
      </c>
      <c r="U78" s="19">
        <f t="shared" si="7"/>
        <v>-2.9243680446751869E-2</v>
      </c>
      <c r="V78" s="19">
        <f t="shared" si="8"/>
        <v>1.5484554188876622E-2</v>
      </c>
    </row>
    <row r="79" spans="1:22" x14ac:dyDescent="0.25">
      <c r="A79" s="26">
        <f>Wellpath!E79</f>
        <v>2190</v>
      </c>
      <c r="B79" s="22">
        <v>0</v>
      </c>
      <c r="C79" s="22">
        <f>SIN(Wellpath!$L79) * COS(Wellpath!$L79) / SQRT(2)</f>
        <v>0.20106772946496665</v>
      </c>
      <c r="D79" s="22">
        <f>(-TAN(Dip) * SIN(Wellpath!$L79) * COS(Wellpath!$L79) * SIN(Wellpath!$O79)) / SQRT(2)</f>
        <v>-0.1242694964572032</v>
      </c>
      <c r="E79" s="20">
        <f>Model!$W$10*((drdp!B79+drdp!K79)*'ASXY-TI1S'!$B79+(drdp!E79+drdp!N79)*'ASXY-TI1S'!$C79+(drdp!H79+drdp!Q79)*'ASXY-TI1S'!$D79)</f>
        <v>2.8791037882444216E-3</v>
      </c>
      <c r="F79" s="20">
        <f>Model!$W$10*((drdp!C79+drdp!L79)*'ASXY-TI1S'!$B79+(drdp!F79+drdp!O79)*'ASXY-TI1S'!$C79+(drdp!I79+drdp!R79)*'ASXY-TI1S'!$D79)</f>
        <v>-5.5525116829783019E-4</v>
      </c>
      <c r="G79" s="20">
        <f>Model!$W$10*((drdp!D79+drdp!M79)*'ASXY-TI1S'!$B79+(drdp!G79+drdp!P79)*'ASXY-TI1S'!$C79+(drdp!J79+drdp!S79)*'ASXY-TI1S'!$D79)</f>
        <v>-8.9839497926076498E-4</v>
      </c>
      <c r="H79" s="18">
        <f>Model!$W$10*((drdp!B79)*'ASXY-TI1S'!$B79+(drdp!E79)*'ASXY-TI1S'!$C79+(drdp!H79)*'ASXY-TI1S'!$D79)</f>
        <v>1.4395518941222108E-3</v>
      </c>
      <c r="I79" s="18">
        <f>Model!$W$10*((drdp!C79)*'ASXY-TI1S'!$B79+(drdp!F79)*'ASXY-TI1S'!$C79+(drdp!I79)*'ASXY-TI1S'!$D79)</f>
        <v>-2.776255841489151E-4</v>
      </c>
      <c r="J79" s="18">
        <f>Model!$W$10*((drdp!D79)*'ASXY-TI1S'!$B79+(drdp!G79)*'ASXY-TI1S'!$C79+(drdp!J79)*'ASXY-TI1S'!$D79)</f>
        <v>-4.4919748963038249E-4</v>
      </c>
      <c r="K79" s="21">
        <f>SUM(E$3:E78)+H79</f>
        <v>0.1877566135717966</v>
      </c>
      <c r="L79" s="21">
        <f>SUM(F$3:F78)+I79</f>
        <v>-9.8443889737237916E-2</v>
      </c>
      <c r="M79" s="21">
        <f>SUM(G$3:G78)+J79</f>
        <v>-0.15928196342199505</v>
      </c>
      <c r="N79" s="21"/>
      <c r="O79" s="21"/>
      <c r="P79" s="21"/>
      <c r="Q79" s="19">
        <f t="shared" si="5"/>
        <v>3.5252545939948955E-2</v>
      </c>
      <c r="R79" s="19">
        <f t="shared" si="5"/>
        <v>9.6911994265974563E-3</v>
      </c>
      <c r="S79" s="19">
        <f t="shared" si="5"/>
        <v>2.5370743871565769E-2</v>
      </c>
      <c r="T79" s="19">
        <f t="shared" si="6"/>
        <v>-1.8483491363899131E-2</v>
      </c>
      <c r="U79" s="19">
        <f t="shared" si="7"/>
        <v>-2.9906242055180565E-2</v>
      </c>
      <c r="V79" s="19">
        <f t="shared" si="8"/>
        <v>1.5680336044245645E-2</v>
      </c>
    </row>
    <row r="80" spans="1:22" x14ac:dyDescent="0.25">
      <c r="A80" s="26">
        <f>Wellpath!E80</f>
        <v>2220</v>
      </c>
      <c r="B80" s="22">
        <v>0</v>
      </c>
      <c r="C80" s="22">
        <f>SIN(Wellpath!$L80) * COS(Wellpath!$L80) / SQRT(2)</f>
        <v>0.18029190109012097</v>
      </c>
      <c r="D80" s="22">
        <f>(-TAN(Dip) * SIN(Wellpath!$L80) * COS(Wellpath!$L80) * SIN(Wellpath!$O80)) / SQRT(2)</f>
        <v>-0.11142903848071228</v>
      </c>
      <c r="E80" s="20">
        <f>Model!$W$10*((drdp!B80+drdp!K80)*'ASXY-TI1S'!$B80+(drdp!E80+drdp!N80)*'ASXY-TI1S'!$C80+(drdp!H80+drdp!Q80)*'ASXY-TI1S'!$D80)</f>
        <v>2.6081543560232162E-3</v>
      </c>
      <c r="F80" s="20">
        <f>Model!$W$10*((drdp!C80+drdp!L80)*'ASXY-TI1S'!$B80+(drdp!F80+drdp!O80)*'ASXY-TI1S'!$C80+(drdp!I80+drdp!R80)*'ASXY-TI1S'!$D80)</f>
        <v>-4.4189088671748293E-4</v>
      </c>
      <c r="G80" s="20">
        <f>Model!$W$10*((drdp!D80+drdp!M80)*'ASXY-TI1S'!$B80+(drdp!G80+drdp!P80)*'ASXY-TI1S'!$C80+(drdp!J80+drdp!S80)*'ASXY-TI1S'!$D80)</f>
        <v>-7.1497833174325191E-4</v>
      </c>
      <c r="H80" s="18">
        <f>Model!$W$10*((drdp!B80)*'ASXY-TI1S'!$B80+(drdp!E80)*'ASXY-TI1S'!$C80+(drdp!H80)*'ASXY-TI1S'!$D80)</f>
        <v>1.3040771780116081E-3</v>
      </c>
      <c r="I80" s="18">
        <f>Model!$W$10*((drdp!C80)*'ASXY-TI1S'!$B80+(drdp!F80)*'ASXY-TI1S'!$C80+(drdp!I80)*'ASXY-TI1S'!$D80)</f>
        <v>-2.2094544335874146E-4</v>
      </c>
      <c r="J80" s="18">
        <f>Model!$W$10*((drdp!D80)*'ASXY-TI1S'!$B80+(drdp!G80)*'ASXY-TI1S'!$C80+(drdp!J80)*'ASXY-TI1S'!$D80)</f>
        <v>-3.5748916587162596E-4</v>
      </c>
      <c r="K80" s="21">
        <f>SUM(E$3:E79)+H80</f>
        <v>0.19050024264393042</v>
      </c>
      <c r="L80" s="21">
        <f>SUM(F$3:F79)+I80</f>
        <v>-9.8942460764745568E-2</v>
      </c>
      <c r="M80" s="21">
        <f>SUM(G$3:G79)+J80</f>
        <v>-0.16008865007749706</v>
      </c>
      <c r="N80" s="21"/>
      <c r="O80" s="21"/>
      <c r="P80" s="21"/>
      <c r="Q80" s="19">
        <f t="shared" si="5"/>
        <v>3.6290342447396366E-2</v>
      </c>
      <c r="R80" s="19">
        <f t="shared" si="5"/>
        <v>9.7896105421832157E-3</v>
      </c>
      <c r="S80" s="19">
        <f t="shared" si="5"/>
        <v>2.5628375883635302E-2</v>
      </c>
      <c r="T80" s="19">
        <f t="shared" si="6"/>
        <v>-1.8848562783471596E-2</v>
      </c>
      <c r="U80" s="19">
        <f t="shared" si="7"/>
        <v>-3.0496926684302463E-2</v>
      </c>
      <c r="V80" s="19">
        <f t="shared" si="8"/>
        <v>1.5839564979173836E-2</v>
      </c>
    </row>
    <row r="81" spans="1:22" x14ac:dyDescent="0.25">
      <c r="A81" s="26">
        <f>Wellpath!E81</f>
        <v>2250</v>
      </c>
      <c r="B81" s="22">
        <v>0</v>
      </c>
      <c r="C81" s="22">
        <f>SIN(Wellpath!$L81) * COS(Wellpath!$L81) / SQRT(2)</f>
        <v>0.15863770869604271</v>
      </c>
      <c r="D81" s="22">
        <f>(-TAN(Dip) * SIN(Wellpath!$L81) * COS(Wellpath!$L81) * SIN(Wellpath!$O81)) / SQRT(2)</f>
        <v>-9.8045709429551098E-2</v>
      </c>
      <c r="E81" s="20">
        <f>Model!$W$10*((drdp!B81+drdp!K81)*'ASXY-TI1S'!$B81+(drdp!E81+drdp!N81)*'ASXY-TI1S'!$C81+(drdp!H81+drdp!Q81)*'ASXY-TI1S'!$D81)</f>
        <v>2.3154560528783198E-3</v>
      </c>
      <c r="F81" s="20">
        <f>Model!$W$10*((drdp!C81+drdp!L81)*'ASXY-TI1S'!$B81+(drdp!F81+drdp!O81)*'ASXY-TI1S'!$C81+(drdp!I81+drdp!R81)*'ASXY-TI1S'!$D81)</f>
        <v>-3.3908019450199807E-4</v>
      </c>
      <c r="G81" s="20">
        <f>Model!$W$10*((drdp!D81+drdp!M81)*'ASXY-TI1S'!$B81+(drdp!G81+drdp!P81)*'ASXY-TI1S'!$C81+(drdp!J81+drdp!S81)*'ASXY-TI1S'!$D81)</f>
        <v>-5.4863089300869329E-4</v>
      </c>
      <c r="H81" s="18">
        <f>Model!$W$10*((drdp!B81)*'ASXY-TI1S'!$B81+(drdp!E81)*'ASXY-TI1S'!$C81+(drdp!H81)*'ASXY-TI1S'!$D81)</f>
        <v>1.1577280264391599E-3</v>
      </c>
      <c r="I81" s="18">
        <f>Model!$W$10*((drdp!C81)*'ASXY-TI1S'!$B81+(drdp!F81)*'ASXY-TI1S'!$C81+(drdp!I81)*'ASXY-TI1S'!$D81)</f>
        <v>-1.6954009725099904E-4</v>
      </c>
      <c r="J81" s="18">
        <f>Model!$W$10*((drdp!D81)*'ASXY-TI1S'!$B81+(drdp!G81)*'ASXY-TI1S'!$C81+(drdp!J81)*'ASXY-TI1S'!$D81)</f>
        <v>-2.7431544650434664E-4</v>
      </c>
      <c r="K81" s="21">
        <f>SUM(E$3:E80)+H81</f>
        <v>0.19296204784838117</v>
      </c>
      <c r="L81" s="21">
        <f>SUM(F$3:F80)+I81</f>
        <v>-9.9332946305355302E-2</v>
      </c>
      <c r="M81" s="21">
        <f>SUM(G$3:G80)+J81</f>
        <v>-0.16072045468987303</v>
      </c>
      <c r="N81" s="21"/>
      <c r="O81" s="21"/>
      <c r="P81" s="21"/>
      <c r="Q81" s="19">
        <f t="shared" si="5"/>
        <v>3.7234351909840945E-2</v>
      </c>
      <c r="R81" s="19">
        <f t="shared" si="5"/>
        <v>9.8670342217025992E-3</v>
      </c>
      <c r="S81" s="19">
        <f t="shared" si="5"/>
        <v>2.583106455571953E-2</v>
      </c>
      <c r="T81" s="19">
        <f t="shared" si="6"/>
        <v>-1.9167488737894648E-2</v>
      </c>
      <c r="U81" s="19">
        <f t="shared" si="7"/>
        <v>-3.1012948068080859E-2</v>
      </c>
      <c r="V81" s="19">
        <f t="shared" si="8"/>
        <v>1.5964836295881447E-2</v>
      </c>
    </row>
    <row r="82" spans="1:22" x14ac:dyDescent="0.25">
      <c r="A82" s="26">
        <f>Wellpath!E82</f>
        <v>2280</v>
      </c>
      <c r="B82" s="22">
        <v>0</v>
      </c>
      <c r="C82" s="22">
        <f>SIN(Wellpath!$L82) * COS(Wellpath!$L82) / SQRT(2)</f>
        <v>0.136210649331404</v>
      </c>
      <c r="D82" s="22">
        <f>(-TAN(Dip) * SIN(Wellpath!$L82) * COS(Wellpath!$L82) * SIN(Wellpath!$O82)) / SQRT(2)</f>
        <v>-8.4184711537569359E-2</v>
      </c>
      <c r="E82" s="20">
        <f>Model!$W$10*((drdp!B82+drdp!K82)*'ASXY-TI1S'!$B82+(drdp!E82+drdp!N82)*'ASXY-TI1S'!$C82+(drdp!H82+drdp!Q82)*'ASXY-TI1S'!$D82)</f>
        <v>2.0033424937456433E-3</v>
      </c>
      <c r="F82" s="20">
        <f>Model!$W$10*((drdp!C82+drdp!L82)*'ASXY-TI1S'!$B82+(drdp!F82+drdp!O82)*'ASXY-TI1S'!$C82+(drdp!I82+drdp!R82)*'ASXY-TI1S'!$D82)</f>
        <v>-2.4808337837967629E-4</v>
      </c>
      <c r="G82" s="20">
        <f>Model!$W$10*((drdp!D82+drdp!M82)*'ASXY-TI1S'!$B82+(drdp!G82+drdp!P82)*'ASXY-TI1S'!$C82+(drdp!J82+drdp!S82)*'ASXY-TI1S'!$D82)</f>
        <v>-4.0139827577058131E-4</v>
      </c>
      <c r="H82" s="18">
        <f>Model!$W$10*((drdp!B82)*'ASXY-TI1S'!$B82+(drdp!E82)*'ASXY-TI1S'!$C82+(drdp!H82)*'ASXY-TI1S'!$D82)</f>
        <v>1.0016712468728216E-3</v>
      </c>
      <c r="I82" s="18">
        <f>Model!$W$10*((drdp!C82)*'ASXY-TI1S'!$B82+(drdp!F82)*'ASXY-TI1S'!$C82+(drdp!I82)*'ASXY-TI1S'!$D82)</f>
        <v>-1.2404168918983815E-4</v>
      </c>
      <c r="J82" s="18">
        <f>Model!$W$10*((drdp!D82)*'ASXY-TI1S'!$B82+(drdp!G82)*'ASXY-TI1S'!$C82+(drdp!J82)*'ASXY-TI1S'!$D82)</f>
        <v>-2.0069913788529065E-4</v>
      </c>
      <c r="K82" s="21">
        <f>SUM(E$3:E81)+H82</f>
        <v>0.19512144712169313</v>
      </c>
      <c r="L82" s="21">
        <f>SUM(F$3:F81)+I82</f>
        <v>-9.9626528091796146E-2</v>
      </c>
      <c r="M82" s="21">
        <f>SUM(G$3:G81)+J82</f>
        <v>-0.16119546927426265</v>
      </c>
      <c r="N82" s="21"/>
      <c r="O82" s="21"/>
      <c r="P82" s="21"/>
      <c r="Q82" s="19">
        <f t="shared" si="5"/>
        <v>3.807237912686369E-2</v>
      </c>
      <c r="R82" s="19">
        <f t="shared" si="5"/>
        <v>9.9254450996254465E-3</v>
      </c>
      <c r="S82" s="19">
        <f t="shared" si="5"/>
        <v>2.5983979314549755E-2</v>
      </c>
      <c r="T82" s="19">
        <f t="shared" si="6"/>
        <v>-1.9439272332981278E-2</v>
      </c>
      <c r="U82" s="19">
        <f t="shared" si="7"/>
        <v>-3.145269323425455E-2</v>
      </c>
      <c r="V82" s="19">
        <f t="shared" si="8"/>
        <v>1.6059344947922591E-2</v>
      </c>
    </row>
    <row r="83" spans="1:22" x14ac:dyDescent="0.25">
      <c r="A83" s="26">
        <f>Wellpath!E83</f>
        <v>2310</v>
      </c>
      <c r="B83" s="22">
        <v>0</v>
      </c>
      <c r="C83" s="22">
        <f>SIN(Wellpath!$L83) * COS(Wellpath!$L83) / SQRT(2)</f>
        <v>0.1131199853750693</v>
      </c>
      <c r="D83" s="22">
        <f>(-TAN(Dip) * SIN(Wellpath!$L83) * COS(Wellpath!$L83) * SIN(Wellpath!$O83)) / SQRT(2)</f>
        <v>-6.9913574193194244E-2</v>
      </c>
      <c r="E83" s="20">
        <f>Model!$W$10*((drdp!B83+drdp!K83)*'ASXY-TI1S'!$B83+(drdp!E83+drdp!N83)*'ASXY-TI1S'!$C83+(drdp!H83+drdp!Q83)*'ASXY-TI1S'!$D83)</f>
        <v>1.6743527579103177E-3</v>
      </c>
      <c r="F83" s="20">
        <f>Model!$W$10*((drdp!C83+drdp!L83)*'ASXY-TI1S'!$B83+(drdp!F83+drdp!O83)*'ASXY-TI1S'!$C83+(drdp!I83+drdp!R83)*'ASXY-TI1S'!$D83)</f>
        <v>-1.7001637019575217E-4</v>
      </c>
      <c r="G83" s="20">
        <f>Model!$W$10*((drdp!D83+drdp!M83)*'ASXY-TI1S'!$B83+(drdp!G83+drdp!P83)*'ASXY-TI1S'!$C83+(drdp!J83+drdp!S83)*'ASXY-TI1S'!$D83)</f>
        <v>-2.750860549186172E-4</v>
      </c>
      <c r="H83" s="18">
        <f>Model!$W$10*((drdp!B83)*'ASXY-TI1S'!$B83+(drdp!E83)*'ASXY-TI1S'!$C83+(drdp!H83)*'ASXY-TI1S'!$D83)</f>
        <v>8.3717637895515883E-4</v>
      </c>
      <c r="I83" s="18">
        <f>Model!$W$10*((drdp!C83)*'ASXY-TI1S'!$B83+(drdp!F83)*'ASXY-TI1S'!$C83+(drdp!I83)*'ASXY-TI1S'!$D83)</f>
        <v>-8.5008185097876083E-5</v>
      </c>
      <c r="J83" s="18">
        <f>Model!$W$10*((drdp!D83)*'ASXY-TI1S'!$B83+(drdp!G83)*'ASXY-TI1S'!$C83+(drdp!J83)*'ASXY-TI1S'!$D83)</f>
        <v>-1.375430274593086E-4</v>
      </c>
      <c r="K83" s="21">
        <f>SUM(E$3:E82)+H83</f>
        <v>0.19696029474752114</v>
      </c>
      <c r="L83" s="21">
        <f>SUM(F$3:F82)+I83</f>
        <v>-9.983557796608386E-2</v>
      </c>
      <c r="M83" s="21">
        <f>SUM(G$3:G82)+J83</f>
        <v>-0.16153371143960724</v>
      </c>
      <c r="N83" s="21"/>
      <c r="O83" s="21"/>
      <c r="P83" s="21"/>
      <c r="Q83" s="19">
        <f t="shared" si="5"/>
        <v>3.87933577070304E-2</v>
      </c>
      <c r="R83" s="19">
        <f t="shared" si="5"/>
        <v>9.9671426278220097E-3</v>
      </c>
      <c r="S83" s="19">
        <f t="shared" si="5"/>
        <v>2.6093139931454297E-2</v>
      </c>
      <c r="T83" s="19">
        <f t="shared" si="6"/>
        <v>-1.9663644862489005E-2</v>
      </c>
      <c r="U83" s="19">
        <f t="shared" si="7"/>
        <v>-3.1815727416806071E-2</v>
      </c>
      <c r="V83" s="19">
        <f t="shared" si="8"/>
        <v>1.6126811442579801E-2</v>
      </c>
    </row>
    <row r="84" spans="1:22" x14ac:dyDescent="0.25">
      <c r="A84" s="26">
        <f>Wellpath!E84</f>
        <v>2340</v>
      </c>
      <c r="B84" s="22">
        <v>0</v>
      </c>
      <c r="C84" s="22">
        <f>SIN(Wellpath!$L84) * COS(Wellpath!$L84) / SQRT(2)</f>
        <v>8.9478212220768447E-2</v>
      </c>
      <c r="D84" s="22">
        <f>(-TAN(Dip) * SIN(Wellpath!$L84) * COS(Wellpath!$L84) * SIN(Wellpath!$O84)) / SQRT(2)</f>
        <v>-5.5301824943037758E-2</v>
      </c>
      <c r="E84" s="20">
        <f>Model!$W$10*((drdp!B84+drdp!K84)*'ASXY-TI1S'!$B84+(drdp!E84+drdp!N84)*'ASXY-TI1S'!$C84+(drdp!H84+drdp!Q84)*'ASXY-TI1S'!$D84)</f>
        <v>1.331204643078981E-3</v>
      </c>
      <c r="F84" s="20">
        <f>Model!$W$10*((drdp!C84+drdp!L84)*'ASXY-TI1S'!$B84+(drdp!F84+drdp!O84)*'ASXY-TI1S'!$C84+(drdp!I84+drdp!R84)*'ASXY-TI1S'!$D84)</f>
        <v>-1.058343756052677E-4</v>
      </c>
      <c r="G84" s="20">
        <f>Model!$W$10*((drdp!D84+drdp!M84)*'ASXY-TI1S'!$B84+(drdp!G84+drdp!P84)*'ASXY-TI1S'!$C84+(drdp!J84+drdp!S84)*'ASXY-TI1S'!$D84)</f>
        <v>-1.7123975077522059E-4</v>
      </c>
      <c r="H84" s="18">
        <f>Model!$W$10*((drdp!B84)*'ASXY-TI1S'!$B84+(drdp!E84)*'ASXY-TI1S'!$C84+(drdp!H84)*'ASXY-TI1S'!$D84)</f>
        <v>6.6560232153949051E-4</v>
      </c>
      <c r="I84" s="18">
        <f>Model!$W$10*((drdp!C84)*'ASXY-TI1S'!$B84+(drdp!F84)*'ASXY-TI1S'!$C84+(drdp!I84)*'ASXY-TI1S'!$D84)</f>
        <v>-5.2917187802633852E-5</v>
      </c>
      <c r="J84" s="18">
        <f>Model!$W$10*((drdp!D84)*'ASXY-TI1S'!$B84+(drdp!G84)*'ASXY-TI1S'!$C84+(drdp!J84)*'ASXY-TI1S'!$D84)</f>
        <v>-8.5619875387610295E-5</v>
      </c>
      <c r="K84" s="21">
        <f>SUM(E$3:E83)+H84</f>
        <v>0.19846307344801575</v>
      </c>
      <c r="L84" s="21">
        <f>SUM(F$3:F83)+I84</f>
        <v>-9.9973503338984374E-2</v>
      </c>
      <c r="M84" s="21">
        <f>SUM(G$3:G83)+J84</f>
        <v>-0.16175687434245414</v>
      </c>
      <c r="N84" s="21"/>
      <c r="O84" s="21"/>
      <c r="P84" s="21"/>
      <c r="Q84" s="19">
        <f t="shared" si="5"/>
        <v>3.9387591522432493E-2</v>
      </c>
      <c r="R84" s="19">
        <f t="shared" si="5"/>
        <v>9.9947013698699193E-3</v>
      </c>
      <c r="S84" s="19">
        <f t="shared" si="5"/>
        <v>2.6165286397040501E-2</v>
      </c>
      <c r="T84" s="19">
        <f t="shared" si="6"/>
        <v>-1.9841048736020304E-2</v>
      </c>
      <c r="U84" s="19">
        <f t="shared" si="7"/>
        <v>-3.2102766433347932E-2</v>
      </c>
      <c r="V84" s="19">
        <f t="shared" si="8"/>
        <v>1.6171401417179015E-2</v>
      </c>
    </row>
    <row r="85" spans="1:22" x14ac:dyDescent="0.25">
      <c r="A85" s="26">
        <f>Wellpath!E85</f>
        <v>2370</v>
      </c>
      <c r="B85" s="22">
        <v>0</v>
      </c>
      <c r="C85" s="22">
        <f>SIN(Wellpath!$L85) * COS(Wellpath!$L85) / SQRT(2)</f>
        <v>6.540051021084646E-2</v>
      </c>
      <c r="D85" s="22">
        <f>(-TAN(Dip) * SIN(Wellpath!$L85) * COS(Wellpath!$L85) * SIN(Wellpath!$O85)) / SQRT(2)</f>
        <v>-4.0420650760678807E-2</v>
      </c>
      <c r="E85" s="20">
        <f>Model!$W$10*((drdp!B85+drdp!K85)*'ASXY-TI1S'!$B85+(drdp!E85+drdp!N85)*'ASXY-TI1S'!$C85+(drdp!H85+drdp!Q85)*'ASXY-TI1S'!$D85)</f>
        <v>9.7676596890564093E-4</v>
      </c>
      <c r="F85" s="20">
        <f>Model!$W$10*((drdp!C85+drdp!L85)*'ASXY-TI1S'!$B85+(drdp!F85+drdp!O85)*'ASXY-TI1S'!$C85+(drdp!I85+drdp!R85)*'ASXY-TI1S'!$D85)</f>
        <v>-5.6321286942888536E-5</v>
      </c>
      <c r="G85" s="20">
        <f>Model!$W$10*((drdp!D85+drdp!M85)*'ASXY-TI1S'!$B85+(drdp!G85+drdp!P85)*'ASXY-TI1S'!$C85+(drdp!J85+drdp!S85)*'ASXY-TI1S'!$D85)</f>
        <v>-9.1127699145795182E-5</v>
      </c>
      <c r="H85" s="18">
        <f>Model!$W$10*((drdp!B85)*'ASXY-TI1S'!$B85+(drdp!E85)*'ASXY-TI1S'!$C85+(drdp!H85)*'ASXY-TI1S'!$D85)</f>
        <v>4.8838298445282047E-4</v>
      </c>
      <c r="I85" s="18">
        <f>Model!$W$10*((drdp!C85)*'ASXY-TI1S'!$B85+(drdp!F85)*'ASXY-TI1S'!$C85+(drdp!I85)*'ASXY-TI1S'!$D85)</f>
        <v>-2.8160643471444268E-5</v>
      </c>
      <c r="J85" s="18">
        <f>Model!$W$10*((drdp!D85)*'ASXY-TI1S'!$B85+(drdp!G85)*'ASXY-TI1S'!$C85+(drdp!J85)*'ASXY-TI1S'!$D85)</f>
        <v>-4.5563849572897591E-5</v>
      </c>
      <c r="K85" s="21">
        <f>SUM(E$3:E84)+H85</f>
        <v>0.19961705875400809</v>
      </c>
      <c r="L85" s="21">
        <f>SUM(F$3:F84)+I85</f>
        <v>-0.10005458117025845</v>
      </c>
      <c r="M85" s="21">
        <f>SUM(G$3:G84)+J85</f>
        <v>-0.16188805806741466</v>
      </c>
      <c r="N85" s="21"/>
      <c r="O85" s="21"/>
      <c r="P85" s="21"/>
      <c r="Q85" s="19">
        <f t="shared" si="5"/>
        <v>3.9846970145601117E-2</v>
      </c>
      <c r="R85" s="19">
        <f t="shared" si="5"/>
        <v>1.0010919213155837E-2</v>
      </c>
      <c r="S85" s="19">
        <f t="shared" si="5"/>
        <v>2.6207743344838622E-2</v>
      </c>
      <c r="T85" s="19">
        <f t="shared" si="6"/>
        <v>-1.9972601208071154E-2</v>
      </c>
      <c r="U85" s="19">
        <f t="shared" si="7"/>
        <v>-3.2315617998815382E-2</v>
      </c>
      <c r="V85" s="19">
        <f t="shared" si="8"/>
        <v>1.6197641846401652E-2</v>
      </c>
    </row>
    <row r="86" spans="1:22" x14ac:dyDescent="0.25">
      <c r="A86" s="26">
        <f>Wellpath!E86</f>
        <v>2400</v>
      </c>
      <c r="B86" s="22">
        <v>0</v>
      </c>
      <c r="C86" s="22">
        <f>SIN(Wellpath!$L86) * COS(Wellpath!$L86) / SQRT(2)</f>
        <v>4.100418348921351E-2</v>
      </c>
      <c r="D86" s="22">
        <f>(-TAN(Dip) * SIN(Wellpath!$L86) * COS(Wellpath!$L86) * SIN(Wellpath!$O86)) / SQRT(2)</f>
        <v>-2.5342551230883432E-2</v>
      </c>
      <c r="E86" s="20">
        <f>Model!$W$10*((drdp!B86+drdp!K86)*'ASXY-TI1S'!$B86+(drdp!E86+drdp!N86)*'ASXY-TI1S'!$C86+(drdp!H86+drdp!Q86)*'ASXY-TI1S'!$D86)</f>
        <v>6.1402424305951025E-4</v>
      </c>
      <c r="F86" s="20">
        <f>Model!$W$10*((drdp!C86+drdp!L86)*'ASXY-TI1S'!$B86+(drdp!F86+drdp!O86)*'ASXY-TI1S'!$C86+(drdp!I86+drdp!R86)*'ASXY-TI1S'!$D86)</f>
        <v>-2.2080996412742519E-5</v>
      </c>
      <c r="G86" s="20">
        <f>Model!$W$10*((drdp!D86+drdp!M86)*'ASXY-TI1S'!$B86+(drdp!G86+drdp!P86)*'ASXY-TI1S'!$C86+(drdp!J86+drdp!S86)*'ASXY-TI1S'!$D86)</f>
        <v>-3.5726996081964601E-5</v>
      </c>
      <c r="H86" s="18">
        <f>Model!$W$10*((drdp!B86)*'ASXY-TI1S'!$B86+(drdp!E86)*'ASXY-TI1S'!$C86+(drdp!H86)*'ASXY-TI1S'!$D86)</f>
        <v>3.0701212152975513E-4</v>
      </c>
      <c r="I86" s="18">
        <f>Model!$W$10*((drdp!C86)*'ASXY-TI1S'!$B86+(drdp!F86)*'ASXY-TI1S'!$C86+(drdp!I86)*'ASXY-TI1S'!$D86)</f>
        <v>-1.104049820637126E-5</v>
      </c>
      <c r="J86" s="18">
        <f>Model!$W$10*((drdp!D86)*'ASXY-TI1S'!$B86+(drdp!G86)*'ASXY-TI1S'!$C86+(drdp!J86)*'ASXY-TI1S'!$D86)</f>
        <v>-1.7863498040982301E-5</v>
      </c>
      <c r="K86" s="21">
        <f>SUM(E$3:E85)+H86</f>
        <v>0.20041245385999065</v>
      </c>
      <c r="L86" s="21">
        <f>SUM(F$3:F85)+I86</f>
        <v>-0.10009378231193626</v>
      </c>
      <c r="M86" s="21">
        <f>SUM(G$3:G85)+J86</f>
        <v>-0.16195148541502852</v>
      </c>
      <c r="N86" s="21"/>
      <c r="O86" s="21"/>
      <c r="P86" s="21"/>
      <c r="Q86" s="19">
        <f t="shared" si="5"/>
        <v>4.0165151662182881E-2</v>
      </c>
      <c r="R86" s="19">
        <f t="shared" si="5"/>
        <v>1.0018765257509284E-2</v>
      </c>
      <c r="S86" s="19">
        <f t="shared" si="5"/>
        <v>2.6228283628134196E-2</v>
      </c>
      <c r="T86" s="19">
        <f t="shared" si="6"/>
        <v>-2.0060040529262874E-2</v>
      </c>
      <c r="U86" s="19">
        <f t="shared" si="7"/>
        <v>-3.2457094598296349E-2</v>
      </c>
      <c r="V86" s="19">
        <f t="shared" si="8"/>
        <v>1.6210336726226585E-2</v>
      </c>
    </row>
    <row r="87" spans="1:22" x14ac:dyDescent="0.25">
      <c r="A87" s="26">
        <f>Wellpath!E87</f>
        <v>2430</v>
      </c>
      <c r="B87" s="22">
        <v>0</v>
      </c>
      <c r="C87" s="22">
        <f>SIN(Wellpath!$L87) * COS(Wellpath!$L87) / SQRT(2)</f>
        <v>1.6408088507347224E-2</v>
      </c>
      <c r="D87" s="22">
        <f>(-TAN(Dip) * SIN(Wellpath!$L87) * COS(Wellpath!$L87) * SIN(Wellpath!$O87)) / SQRT(2)</f>
        <v>-1.0140985338915538E-2</v>
      </c>
      <c r="E87" s="20">
        <f>Model!$W$10*((drdp!B87+drdp!K87)*'ASXY-TI1S'!$B87+(drdp!E87+drdp!N87)*'ASXY-TI1S'!$C87+(drdp!H87+drdp!Q87)*'ASXY-TI1S'!$D87)</f>
        <v>2.0504585071333089E-4</v>
      </c>
      <c r="F87" s="20">
        <f>Model!$W$10*((drdp!C87+drdp!L87)*'ASXY-TI1S'!$B87+(drdp!F87+drdp!O87)*'ASXY-TI1S'!$C87+(drdp!I87+drdp!R87)*'ASXY-TI1S'!$D87)</f>
        <v>-2.9422540771526378E-6</v>
      </c>
      <c r="G87" s="20">
        <f>Model!$W$10*((drdp!D87+drdp!M87)*'ASXY-TI1S'!$B87+(drdp!G87+drdp!P87)*'ASXY-TI1S'!$C87+(drdp!J87+drdp!S87)*'ASXY-TI1S'!$D87)</f>
        <v>-4.760559619760417E-6</v>
      </c>
      <c r="H87" s="18">
        <f>Model!$W$10*((drdp!B87)*'ASXY-TI1S'!$B87+(drdp!E87)*'ASXY-TI1S'!$C87+(drdp!H87)*'ASXY-TI1S'!$D87)</f>
        <v>1.2302751042799856E-4</v>
      </c>
      <c r="I87" s="18">
        <f>Model!$W$10*((drdp!C87)*'ASXY-TI1S'!$B87+(drdp!F87)*'ASXY-TI1S'!$C87+(drdp!I87)*'ASXY-TI1S'!$D87)</f>
        <v>-1.7653524462915826E-6</v>
      </c>
      <c r="J87" s="18">
        <f>Model!$W$10*((drdp!D87)*'ASXY-TI1S'!$B87+(drdp!G87)*'ASXY-TI1S'!$C87+(drdp!J87)*'ASXY-TI1S'!$D87)</f>
        <v>-2.8563357718562494E-6</v>
      </c>
      <c r="K87" s="21">
        <f>SUM(E$3:E86)+H87</f>
        <v>0.20084249349194841</v>
      </c>
      <c r="L87" s="21">
        <f>SUM(F$3:F86)+I87</f>
        <v>-0.10010658816258892</v>
      </c>
      <c r="M87" s="21">
        <f>SUM(G$3:G86)+J87</f>
        <v>-0.16197220524884134</v>
      </c>
      <c r="N87" s="21"/>
      <c r="O87" s="21"/>
      <c r="P87" s="21"/>
      <c r="Q87" s="19">
        <f t="shared" si="5"/>
        <v>4.0337707192063338E-2</v>
      </c>
      <c r="R87" s="19">
        <f t="shared" si="5"/>
        <v>1.002132899355419E-2</v>
      </c>
      <c r="S87" s="19">
        <f t="shared" si="5"/>
        <v>2.6234995273172787E-2</v>
      </c>
      <c r="T87" s="19">
        <f t="shared" si="6"/>
        <v>-2.0105656781545925E-2</v>
      </c>
      <c r="U87" s="19">
        <f t="shared" si="7"/>
        <v>-3.2530901578566952E-2</v>
      </c>
      <c r="V87" s="19">
        <f t="shared" si="8"/>
        <v>1.6214484844632084E-2</v>
      </c>
    </row>
    <row r="88" spans="1:22" x14ac:dyDescent="0.25">
      <c r="A88" s="26">
        <f>Wellpath!E88</f>
        <v>2450</v>
      </c>
      <c r="B88" s="22">
        <v>0</v>
      </c>
      <c r="C88" s="22">
        <f>SIN(Wellpath!$L88) * COS(Wellpath!$L88) / SQRT(2)</f>
        <v>0</v>
      </c>
      <c r="D88" s="22">
        <f>(-TAN(Dip) * SIN(Wellpath!$L88) * COS(Wellpath!$L88) * SIN(Wellpath!$O88)) / SQRT(2)</f>
        <v>0</v>
      </c>
      <c r="E88" s="20">
        <f>Model!$W$10*((drdp!B88+drdp!K88)*'ASXY-TI1S'!$B88+(drdp!E88+drdp!N88)*'ASXY-TI1S'!$C88+(drdp!H88+drdp!Q88)*'ASXY-TI1S'!$D88)</f>
        <v>0</v>
      </c>
      <c r="F88" s="20">
        <f>Model!$W$10*((drdp!C88+drdp!L88)*'ASXY-TI1S'!$B88+(drdp!F88+drdp!O88)*'ASXY-TI1S'!$C88+(drdp!I88+drdp!R88)*'ASXY-TI1S'!$D88)</f>
        <v>0</v>
      </c>
      <c r="G88" s="20">
        <f>Model!$W$10*((drdp!D88+drdp!M88)*'ASXY-TI1S'!$B88+(drdp!G88+drdp!P88)*'ASXY-TI1S'!$C88+(drdp!J88+drdp!S88)*'ASXY-TI1S'!$D88)</f>
        <v>0</v>
      </c>
      <c r="H88" s="18">
        <f>Model!$W$10*((drdp!B88)*'ASXY-TI1S'!$B88+(drdp!E88)*'ASXY-TI1S'!$C88+(drdp!H88)*'ASXY-TI1S'!$D88)</f>
        <v>0</v>
      </c>
      <c r="I88" s="18">
        <f>Model!$W$10*((drdp!C88)*'ASXY-TI1S'!$B88+(drdp!F88)*'ASXY-TI1S'!$C88+(drdp!I88)*'ASXY-TI1S'!$D88)</f>
        <v>0</v>
      </c>
      <c r="J88" s="18">
        <f>Model!$W$10*((drdp!D88)*'ASXY-TI1S'!$B88+(drdp!G88)*'ASXY-TI1S'!$C88+(drdp!J88)*'ASXY-TI1S'!$D88)</f>
        <v>0</v>
      </c>
      <c r="K88" s="21">
        <f>SUM(E$3:E87)+H88</f>
        <v>0.20092451183223373</v>
      </c>
      <c r="L88" s="21">
        <f>SUM(F$3:F87)+I88</f>
        <v>-0.10010776506421978</v>
      </c>
      <c r="M88" s="21">
        <f>SUM(G$3:G87)+J88</f>
        <v>-0.16197410947268925</v>
      </c>
      <c r="N88" s="21"/>
      <c r="O88" s="21"/>
      <c r="P88" s="21"/>
      <c r="Q88" s="19">
        <f t="shared" si="5"/>
        <v>4.0370659455021433E-2</v>
      </c>
      <c r="R88" s="19">
        <f t="shared" si="5"/>
        <v>1.0021564626153024E-2</v>
      </c>
      <c r="S88" s="19">
        <f t="shared" si="5"/>
        <v>2.6235612139470722E-2</v>
      </c>
      <c r="T88" s="19">
        <f t="shared" si="6"/>
        <v>-2.0114103826144304E-2</v>
      </c>
      <c r="U88" s="19">
        <f t="shared" si="7"/>
        <v>-3.2544568875260874E-2</v>
      </c>
      <c r="V88" s="19">
        <f t="shared" si="8"/>
        <v>1.6214866097578193E-2</v>
      </c>
    </row>
    <row r="89" spans="1:22" x14ac:dyDescent="0.25">
      <c r="A89" s="26">
        <f>Wellpath!E89</f>
        <v>2460</v>
      </c>
      <c r="B89" s="22">
        <v>0</v>
      </c>
      <c r="C89" s="22">
        <f>SIN(Wellpath!$L89) * COS(Wellpath!$L89) / SQRT(2)</f>
        <v>0</v>
      </c>
      <c r="D89" s="22">
        <f>(-TAN(Dip) * SIN(Wellpath!$L89) * COS(Wellpath!$L89) * SIN(Wellpath!$O89)) / SQRT(2)</f>
        <v>0</v>
      </c>
      <c r="E89" s="20">
        <f>Model!$W$10*((drdp!B89+drdp!K89)*'ASXY-TI1S'!$B89+(drdp!E89+drdp!N89)*'ASXY-TI1S'!$C89+(drdp!H89+drdp!Q89)*'ASXY-TI1S'!$D89)</f>
        <v>0</v>
      </c>
      <c r="F89" s="20">
        <f>Model!$W$10*((drdp!C89+drdp!L89)*'ASXY-TI1S'!$B89+(drdp!F89+drdp!O89)*'ASXY-TI1S'!$C89+(drdp!I89+drdp!R89)*'ASXY-TI1S'!$D89)</f>
        <v>0</v>
      </c>
      <c r="G89" s="20">
        <f>Model!$W$10*((drdp!D89+drdp!M89)*'ASXY-TI1S'!$B89+(drdp!G89+drdp!P89)*'ASXY-TI1S'!$C89+(drdp!J89+drdp!S89)*'ASXY-TI1S'!$D89)</f>
        <v>0</v>
      </c>
      <c r="H89" s="18">
        <f>Model!$W$10*((drdp!B89)*'ASXY-TI1S'!$B89+(drdp!E89)*'ASXY-TI1S'!$C89+(drdp!H89)*'ASXY-TI1S'!$D89)</f>
        <v>0</v>
      </c>
      <c r="I89" s="18">
        <f>Model!$W$10*((drdp!C89)*'ASXY-TI1S'!$B89+(drdp!F89)*'ASXY-TI1S'!$C89+(drdp!I89)*'ASXY-TI1S'!$D89)</f>
        <v>0</v>
      </c>
      <c r="J89" s="18">
        <f>Model!$W$10*((drdp!D89)*'ASXY-TI1S'!$B89+(drdp!G89)*'ASXY-TI1S'!$C89+(drdp!J89)*'ASXY-TI1S'!$D89)</f>
        <v>0</v>
      </c>
      <c r="K89" s="21">
        <f>SUM(E$3:E88)+H89</f>
        <v>0.20092451183223373</v>
      </c>
      <c r="L89" s="21">
        <f>SUM(F$3:F88)+I89</f>
        <v>-0.10010776506421978</v>
      </c>
      <c r="M89" s="21">
        <f>SUM(G$3:G88)+J89</f>
        <v>-0.16197410947268925</v>
      </c>
      <c r="N89" s="21"/>
      <c r="O89" s="21"/>
      <c r="P89" s="21"/>
      <c r="Q89" s="19">
        <f t="shared" si="5"/>
        <v>4.0370659455021433E-2</v>
      </c>
      <c r="R89" s="19">
        <f t="shared" si="5"/>
        <v>1.0021564626153024E-2</v>
      </c>
      <c r="S89" s="19">
        <f t="shared" si="5"/>
        <v>2.6235612139470722E-2</v>
      </c>
      <c r="T89" s="19">
        <f t="shared" si="6"/>
        <v>-2.0114103826144304E-2</v>
      </c>
      <c r="U89" s="19">
        <f t="shared" si="7"/>
        <v>-3.2544568875260874E-2</v>
      </c>
      <c r="V89" s="19">
        <f t="shared" si="8"/>
        <v>1.6214866097578193E-2</v>
      </c>
    </row>
    <row r="90" spans="1:22" x14ac:dyDescent="0.25">
      <c r="A90" s="26">
        <f>Wellpath!E90</f>
        <v>2490</v>
      </c>
      <c r="B90" s="22">
        <v>0</v>
      </c>
      <c r="C90" s="22">
        <f>SIN(Wellpath!$L90) * COS(Wellpath!$L90) / SQRT(2)</f>
        <v>0</v>
      </c>
      <c r="D90" s="22">
        <f>(-TAN(Dip) * SIN(Wellpath!$L90) * COS(Wellpath!$L90) * SIN(Wellpath!$O90)) / SQRT(2)</f>
        <v>0</v>
      </c>
      <c r="E90" s="20">
        <f>Model!$W$10*((drdp!B90+drdp!K90)*'ASXY-TI1S'!$B90+(drdp!E90+drdp!N90)*'ASXY-TI1S'!$C90+(drdp!H90+drdp!Q90)*'ASXY-TI1S'!$D90)</f>
        <v>0</v>
      </c>
      <c r="F90" s="20">
        <f>Model!$W$10*((drdp!C90+drdp!L90)*'ASXY-TI1S'!$B90+(drdp!F90+drdp!O90)*'ASXY-TI1S'!$C90+(drdp!I90+drdp!R90)*'ASXY-TI1S'!$D90)</f>
        <v>0</v>
      </c>
      <c r="G90" s="20">
        <f>Model!$W$10*((drdp!D90+drdp!M90)*'ASXY-TI1S'!$B90+(drdp!G90+drdp!P90)*'ASXY-TI1S'!$C90+(drdp!J90+drdp!S90)*'ASXY-TI1S'!$D90)</f>
        <v>0</v>
      </c>
      <c r="H90" s="18">
        <f>Model!$W$10*((drdp!B90)*'ASXY-TI1S'!$B90+(drdp!E90)*'ASXY-TI1S'!$C90+(drdp!H90)*'ASXY-TI1S'!$D90)</f>
        <v>0</v>
      </c>
      <c r="I90" s="18">
        <f>Model!$W$10*((drdp!C90)*'ASXY-TI1S'!$B90+(drdp!F90)*'ASXY-TI1S'!$C90+(drdp!I90)*'ASXY-TI1S'!$D90)</f>
        <v>0</v>
      </c>
      <c r="J90" s="18">
        <f>Model!$W$10*((drdp!D90)*'ASXY-TI1S'!$B90+(drdp!G90)*'ASXY-TI1S'!$C90+(drdp!J90)*'ASXY-TI1S'!$D90)</f>
        <v>0</v>
      </c>
      <c r="K90" s="21">
        <f>SUM(E$3:E89)+H90</f>
        <v>0.20092451183223373</v>
      </c>
      <c r="L90" s="21">
        <f>SUM(F$3:F89)+I90</f>
        <v>-0.10010776506421978</v>
      </c>
      <c r="M90" s="21">
        <f>SUM(G$3:G89)+J90</f>
        <v>-0.16197410947268925</v>
      </c>
      <c r="N90" s="21"/>
      <c r="O90" s="21"/>
      <c r="P90" s="21"/>
      <c r="Q90" s="19">
        <f t="shared" si="5"/>
        <v>4.0370659455021433E-2</v>
      </c>
      <c r="R90" s="19">
        <f t="shared" si="5"/>
        <v>1.0021564626153024E-2</v>
      </c>
      <c r="S90" s="19">
        <f t="shared" si="5"/>
        <v>2.6235612139470722E-2</v>
      </c>
      <c r="T90" s="19">
        <f t="shared" si="6"/>
        <v>-2.0114103826144304E-2</v>
      </c>
      <c r="U90" s="19">
        <f t="shared" si="7"/>
        <v>-3.2544568875260874E-2</v>
      </c>
      <c r="V90" s="19">
        <f t="shared" si="8"/>
        <v>1.6214866097578193E-2</v>
      </c>
    </row>
    <row r="91" spans="1:22" x14ac:dyDescent="0.25">
      <c r="A91" s="26">
        <f>Wellpath!E91</f>
        <v>2520</v>
      </c>
      <c r="B91" s="22">
        <v>0</v>
      </c>
      <c r="C91" s="22">
        <f>SIN(Wellpath!$L91) * COS(Wellpath!$L91) / SQRT(2)</f>
        <v>0</v>
      </c>
      <c r="D91" s="22">
        <f>(-TAN(Dip) * SIN(Wellpath!$L91) * COS(Wellpath!$L91) * SIN(Wellpath!$O91)) / SQRT(2)</f>
        <v>0</v>
      </c>
      <c r="E91" s="20">
        <f>Model!$W$10*((drdp!B91+drdp!K91)*'ASXY-TI1S'!$B91+(drdp!E91+drdp!N91)*'ASXY-TI1S'!$C91+(drdp!H91+drdp!Q91)*'ASXY-TI1S'!$D91)</f>
        <v>0</v>
      </c>
      <c r="F91" s="20">
        <f>Model!$W$10*((drdp!C91+drdp!L91)*'ASXY-TI1S'!$B91+(drdp!F91+drdp!O91)*'ASXY-TI1S'!$C91+(drdp!I91+drdp!R91)*'ASXY-TI1S'!$D91)</f>
        <v>0</v>
      </c>
      <c r="G91" s="20">
        <f>Model!$W$10*((drdp!D91+drdp!M91)*'ASXY-TI1S'!$B91+(drdp!G91+drdp!P91)*'ASXY-TI1S'!$C91+(drdp!J91+drdp!S91)*'ASXY-TI1S'!$D91)</f>
        <v>0</v>
      </c>
      <c r="H91" s="18">
        <f>Model!$W$10*((drdp!B91)*'ASXY-TI1S'!$B91+(drdp!E91)*'ASXY-TI1S'!$C91+(drdp!H91)*'ASXY-TI1S'!$D91)</f>
        <v>0</v>
      </c>
      <c r="I91" s="18">
        <f>Model!$W$10*((drdp!C91)*'ASXY-TI1S'!$B91+(drdp!F91)*'ASXY-TI1S'!$C91+(drdp!I91)*'ASXY-TI1S'!$D91)</f>
        <v>0</v>
      </c>
      <c r="J91" s="18">
        <f>Model!$W$10*((drdp!D91)*'ASXY-TI1S'!$B91+(drdp!G91)*'ASXY-TI1S'!$C91+(drdp!J91)*'ASXY-TI1S'!$D91)</f>
        <v>0</v>
      </c>
      <c r="K91" s="21">
        <f>SUM(E$3:E90)+H91</f>
        <v>0.20092451183223373</v>
      </c>
      <c r="L91" s="21">
        <f>SUM(F$3:F90)+I91</f>
        <v>-0.10010776506421978</v>
      </c>
      <c r="M91" s="21">
        <f>SUM(G$3:G90)+J91</f>
        <v>-0.16197410947268925</v>
      </c>
      <c r="N91" s="21"/>
      <c r="O91" s="21"/>
      <c r="P91" s="21"/>
      <c r="Q91" s="19">
        <f t="shared" si="5"/>
        <v>4.0370659455021433E-2</v>
      </c>
      <c r="R91" s="19">
        <f t="shared" si="5"/>
        <v>1.0021564626153024E-2</v>
      </c>
      <c r="S91" s="19">
        <f t="shared" si="5"/>
        <v>2.6235612139470722E-2</v>
      </c>
      <c r="T91" s="19">
        <f t="shared" si="6"/>
        <v>-2.0114103826144304E-2</v>
      </c>
      <c r="U91" s="19">
        <f t="shared" si="7"/>
        <v>-3.2544568875260874E-2</v>
      </c>
      <c r="V91" s="19">
        <f t="shared" si="8"/>
        <v>1.6214866097578193E-2</v>
      </c>
    </row>
    <row r="92" spans="1:22" x14ac:dyDescent="0.25">
      <c r="A92" s="26">
        <f>Wellpath!E92</f>
        <v>2550</v>
      </c>
      <c r="B92" s="22">
        <v>0</v>
      </c>
      <c r="C92" s="22">
        <f>SIN(Wellpath!$L92) * COS(Wellpath!$L92) / SQRT(2)</f>
        <v>0</v>
      </c>
      <c r="D92" s="22">
        <f>(-TAN(Dip) * SIN(Wellpath!$L92) * COS(Wellpath!$L92) * SIN(Wellpath!$O92)) / SQRT(2)</f>
        <v>0</v>
      </c>
      <c r="E92" s="20">
        <f>Model!$W$10*((drdp!B92+drdp!K92)*'ASXY-TI1S'!$B92+(drdp!E92+drdp!N92)*'ASXY-TI1S'!$C92+(drdp!H92+drdp!Q92)*'ASXY-TI1S'!$D92)</f>
        <v>0</v>
      </c>
      <c r="F92" s="20">
        <f>Model!$W$10*((drdp!C92+drdp!L92)*'ASXY-TI1S'!$B92+(drdp!F92+drdp!O92)*'ASXY-TI1S'!$C92+(drdp!I92+drdp!R92)*'ASXY-TI1S'!$D92)</f>
        <v>0</v>
      </c>
      <c r="G92" s="20">
        <f>Model!$W$10*((drdp!D92+drdp!M92)*'ASXY-TI1S'!$B92+(drdp!G92+drdp!P92)*'ASXY-TI1S'!$C92+(drdp!J92+drdp!S92)*'ASXY-TI1S'!$D92)</f>
        <v>0</v>
      </c>
      <c r="H92" s="18">
        <f>Model!$W$10*((drdp!B92)*'ASXY-TI1S'!$B92+(drdp!E92)*'ASXY-TI1S'!$C92+(drdp!H92)*'ASXY-TI1S'!$D92)</f>
        <v>0</v>
      </c>
      <c r="I92" s="18">
        <f>Model!$W$10*((drdp!C92)*'ASXY-TI1S'!$B92+(drdp!F92)*'ASXY-TI1S'!$C92+(drdp!I92)*'ASXY-TI1S'!$D92)</f>
        <v>0</v>
      </c>
      <c r="J92" s="18">
        <f>Model!$W$10*((drdp!D92)*'ASXY-TI1S'!$B92+(drdp!G92)*'ASXY-TI1S'!$C92+(drdp!J92)*'ASXY-TI1S'!$D92)</f>
        <v>0</v>
      </c>
      <c r="K92" s="21">
        <f>SUM(E$3:E91)+H92</f>
        <v>0.20092451183223373</v>
      </c>
      <c r="L92" s="21">
        <f>SUM(F$3:F91)+I92</f>
        <v>-0.10010776506421978</v>
      </c>
      <c r="M92" s="21">
        <f>SUM(G$3:G91)+J92</f>
        <v>-0.16197410947268925</v>
      </c>
      <c r="N92" s="21"/>
      <c r="O92" s="21"/>
      <c r="P92" s="21"/>
      <c r="Q92" s="19">
        <f t="shared" si="5"/>
        <v>4.0370659455021433E-2</v>
      </c>
      <c r="R92" s="19">
        <f t="shared" si="5"/>
        <v>1.0021564626153024E-2</v>
      </c>
      <c r="S92" s="19">
        <f t="shared" si="5"/>
        <v>2.6235612139470722E-2</v>
      </c>
      <c r="T92" s="19">
        <f t="shared" si="6"/>
        <v>-2.0114103826144304E-2</v>
      </c>
      <c r="U92" s="19">
        <f t="shared" si="7"/>
        <v>-3.2544568875260874E-2</v>
      </c>
      <c r="V92" s="19">
        <f t="shared" si="8"/>
        <v>1.6214866097578193E-2</v>
      </c>
    </row>
    <row r="93" spans="1:22" x14ac:dyDescent="0.25">
      <c r="A93" s="26">
        <f>Wellpath!E93</f>
        <v>2580</v>
      </c>
      <c r="B93" s="22">
        <v>0</v>
      </c>
      <c r="C93" s="22">
        <f>SIN(Wellpath!$L93) * COS(Wellpath!$L93) / SQRT(2)</f>
        <v>0</v>
      </c>
      <c r="D93" s="22">
        <f>(-TAN(Dip) * SIN(Wellpath!$L93) * COS(Wellpath!$L93) * SIN(Wellpath!$O93)) / SQRT(2)</f>
        <v>0</v>
      </c>
      <c r="E93" s="20">
        <f>Model!$W$10*((drdp!B93+drdp!K93)*'ASXY-TI1S'!$B93+(drdp!E93+drdp!N93)*'ASXY-TI1S'!$C93+(drdp!H93+drdp!Q93)*'ASXY-TI1S'!$D93)</f>
        <v>0</v>
      </c>
      <c r="F93" s="20">
        <f>Model!$W$10*((drdp!C93+drdp!L93)*'ASXY-TI1S'!$B93+(drdp!F93+drdp!O93)*'ASXY-TI1S'!$C93+(drdp!I93+drdp!R93)*'ASXY-TI1S'!$D93)</f>
        <v>0</v>
      </c>
      <c r="G93" s="20">
        <f>Model!$W$10*((drdp!D93+drdp!M93)*'ASXY-TI1S'!$B93+(drdp!G93+drdp!P93)*'ASXY-TI1S'!$C93+(drdp!J93+drdp!S93)*'ASXY-TI1S'!$D93)</f>
        <v>0</v>
      </c>
      <c r="H93" s="18">
        <f>Model!$W$10*((drdp!B93)*'ASXY-TI1S'!$B93+(drdp!E93)*'ASXY-TI1S'!$C93+(drdp!H93)*'ASXY-TI1S'!$D93)</f>
        <v>0</v>
      </c>
      <c r="I93" s="18">
        <f>Model!$W$10*((drdp!C93)*'ASXY-TI1S'!$B93+(drdp!F93)*'ASXY-TI1S'!$C93+(drdp!I93)*'ASXY-TI1S'!$D93)</f>
        <v>0</v>
      </c>
      <c r="J93" s="18">
        <f>Model!$W$10*((drdp!D93)*'ASXY-TI1S'!$B93+(drdp!G93)*'ASXY-TI1S'!$C93+(drdp!J93)*'ASXY-TI1S'!$D93)</f>
        <v>0</v>
      </c>
      <c r="K93" s="21">
        <f>SUM(E$3:E92)+H93</f>
        <v>0.20092451183223373</v>
      </c>
      <c r="L93" s="21">
        <f>SUM(F$3:F92)+I93</f>
        <v>-0.10010776506421978</v>
      </c>
      <c r="M93" s="21">
        <f>SUM(G$3:G92)+J93</f>
        <v>-0.16197410947268925</v>
      </c>
      <c r="N93" s="21"/>
      <c r="O93" s="21"/>
      <c r="P93" s="21"/>
      <c r="Q93" s="19">
        <f t="shared" si="5"/>
        <v>4.0370659455021433E-2</v>
      </c>
      <c r="R93" s="19">
        <f t="shared" si="5"/>
        <v>1.0021564626153024E-2</v>
      </c>
      <c r="S93" s="19">
        <f t="shared" si="5"/>
        <v>2.6235612139470722E-2</v>
      </c>
      <c r="T93" s="19">
        <f t="shared" si="6"/>
        <v>-2.0114103826144304E-2</v>
      </c>
      <c r="U93" s="19">
        <f t="shared" si="7"/>
        <v>-3.2544568875260874E-2</v>
      </c>
      <c r="V93" s="19">
        <f t="shared" si="8"/>
        <v>1.6214866097578193E-2</v>
      </c>
    </row>
    <row r="94" spans="1:22" x14ac:dyDescent="0.25">
      <c r="A94" s="26">
        <f>Wellpath!E94</f>
        <v>2610</v>
      </c>
      <c r="B94" s="22">
        <v>0</v>
      </c>
      <c r="C94" s="22">
        <f>SIN(Wellpath!$L94) * COS(Wellpath!$L94) / SQRT(2)</f>
        <v>0</v>
      </c>
      <c r="D94" s="22">
        <f>(-TAN(Dip) * SIN(Wellpath!$L94) * COS(Wellpath!$L94) * SIN(Wellpath!$O94)) / SQRT(2)</f>
        <v>0</v>
      </c>
      <c r="E94" s="20">
        <f>Model!$W$10*((drdp!B94+drdp!K94)*'ASXY-TI1S'!$B94+(drdp!E94+drdp!N94)*'ASXY-TI1S'!$C94+(drdp!H94+drdp!Q94)*'ASXY-TI1S'!$D94)</f>
        <v>0</v>
      </c>
      <c r="F94" s="20">
        <f>Model!$W$10*((drdp!C94+drdp!L94)*'ASXY-TI1S'!$B94+(drdp!F94+drdp!O94)*'ASXY-TI1S'!$C94+(drdp!I94+drdp!R94)*'ASXY-TI1S'!$D94)</f>
        <v>0</v>
      </c>
      <c r="G94" s="20">
        <f>Model!$W$10*((drdp!D94+drdp!M94)*'ASXY-TI1S'!$B94+(drdp!G94+drdp!P94)*'ASXY-TI1S'!$C94+(drdp!J94+drdp!S94)*'ASXY-TI1S'!$D94)</f>
        <v>0</v>
      </c>
      <c r="H94" s="18">
        <f>Model!$W$10*((drdp!B94)*'ASXY-TI1S'!$B94+(drdp!E94)*'ASXY-TI1S'!$C94+(drdp!H94)*'ASXY-TI1S'!$D94)</f>
        <v>0</v>
      </c>
      <c r="I94" s="18">
        <f>Model!$W$10*((drdp!C94)*'ASXY-TI1S'!$B94+(drdp!F94)*'ASXY-TI1S'!$C94+(drdp!I94)*'ASXY-TI1S'!$D94)</f>
        <v>0</v>
      </c>
      <c r="J94" s="18">
        <f>Model!$W$10*((drdp!D94)*'ASXY-TI1S'!$B94+(drdp!G94)*'ASXY-TI1S'!$C94+(drdp!J94)*'ASXY-TI1S'!$D94)</f>
        <v>0</v>
      </c>
      <c r="K94" s="21">
        <f>SUM(E$3:E93)+H94</f>
        <v>0.20092451183223373</v>
      </c>
      <c r="L94" s="21">
        <f>SUM(F$3:F93)+I94</f>
        <v>-0.10010776506421978</v>
      </c>
      <c r="M94" s="21">
        <f>SUM(G$3:G93)+J94</f>
        <v>-0.16197410947268925</v>
      </c>
      <c r="N94" s="21"/>
      <c r="O94" s="21"/>
      <c r="P94" s="21"/>
      <c r="Q94" s="19">
        <f t="shared" si="5"/>
        <v>4.0370659455021433E-2</v>
      </c>
      <c r="R94" s="19">
        <f t="shared" si="5"/>
        <v>1.0021564626153024E-2</v>
      </c>
      <c r="S94" s="19">
        <f t="shared" si="5"/>
        <v>2.6235612139470722E-2</v>
      </c>
      <c r="T94" s="19">
        <f t="shared" si="6"/>
        <v>-2.0114103826144304E-2</v>
      </c>
      <c r="U94" s="19">
        <f t="shared" si="7"/>
        <v>-3.2544568875260874E-2</v>
      </c>
      <c r="V94" s="19">
        <f t="shared" si="8"/>
        <v>1.6214866097578193E-2</v>
      </c>
    </row>
    <row r="95" spans="1:22" x14ac:dyDescent="0.25">
      <c r="A95" s="26">
        <f>Wellpath!E95</f>
        <v>2640</v>
      </c>
      <c r="B95" s="22">
        <v>0</v>
      </c>
      <c r="C95" s="22">
        <f>SIN(Wellpath!$L95) * COS(Wellpath!$L95) / SQRT(2)</f>
        <v>0</v>
      </c>
      <c r="D95" s="22">
        <f>(-TAN(Dip) * SIN(Wellpath!$L95) * COS(Wellpath!$L95) * SIN(Wellpath!$O95)) / SQRT(2)</f>
        <v>0</v>
      </c>
      <c r="E95" s="20">
        <f>Model!$W$10*((drdp!B95+drdp!K95)*'ASXY-TI1S'!$B95+(drdp!E95+drdp!N95)*'ASXY-TI1S'!$C95+(drdp!H95+drdp!Q95)*'ASXY-TI1S'!$D95)</f>
        <v>0</v>
      </c>
      <c r="F95" s="20">
        <f>Model!$W$10*((drdp!C95+drdp!L95)*'ASXY-TI1S'!$B95+(drdp!F95+drdp!O95)*'ASXY-TI1S'!$C95+(drdp!I95+drdp!R95)*'ASXY-TI1S'!$D95)</f>
        <v>0</v>
      </c>
      <c r="G95" s="20">
        <f>Model!$W$10*((drdp!D95+drdp!M95)*'ASXY-TI1S'!$B95+(drdp!G95+drdp!P95)*'ASXY-TI1S'!$C95+(drdp!J95+drdp!S95)*'ASXY-TI1S'!$D95)</f>
        <v>0</v>
      </c>
      <c r="H95" s="18">
        <f>Model!$W$10*((drdp!B95)*'ASXY-TI1S'!$B95+(drdp!E95)*'ASXY-TI1S'!$C95+(drdp!H95)*'ASXY-TI1S'!$D95)</f>
        <v>0</v>
      </c>
      <c r="I95" s="18">
        <f>Model!$W$10*((drdp!C95)*'ASXY-TI1S'!$B95+(drdp!F95)*'ASXY-TI1S'!$C95+(drdp!I95)*'ASXY-TI1S'!$D95)</f>
        <v>0</v>
      </c>
      <c r="J95" s="18">
        <f>Model!$W$10*((drdp!D95)*'ASXY-TI1S'!$B95+(drdp!G95)*'ASXY-TI1S'!$C95+(drdp!J95)*'ASXY-TI1S'!$D95)</f>
        <v>0</v>
      </c>
      <c r="K95" s="21">
        <f>SUM(E$3:E94)+H95</f>
        <v>0.20092451183223373</v>
      </c>
      <c r="L95" s="21">
        <f>SUM(F$3:F94)+I95</f>
        <v>-0.10010776506421978</v>
      </c>
      <c r="M95" s="21">
        <f>SUM(G$3:G94)+J95</f>
        <v>-0.16197410947268925</v>
      </c>
      <c r="N95" s="21"/>
      <c r="O95" s="21"/>
      <c r="P95" s="21"/>
      <c r="Q95" s="19">
        <f t="shared" si="5"/>
        <v>4.0370659455021433E-2</v>
      </c>
      <c r="R95" s="19">
        <f t="shared" si="5"/>
        <v>1.0021564626153024E-2</v>
      </c>
      <c r="S95" s="19">
        <f t="shared" si="5"/>
        <v>2.6235612139470722E-2</v>
      </c>
      <c r="T95" s="19">
        <f t="shared" si="6"/>
        <v>-2.0114103826144304E-2</v>
      </c>
      <c r="U95" s="19">
        <f t="shared" si="7"/>
        <v>-3.2544568875260874E-2</v>
      </c>
      <c r="V95" s="19">
        <f t="shared" si="8"/>
        <v>1.6214866097578193E-2</v>
      </c>
    </row>
    <row r="96" spans="1:22" x14ac:dyDescent="0.25">
      <c r="A96" s="26">
        <f>Wellpath!E96</f>
        <v>2670</v>
      </c>
      <c r="B96" s="22">
        <v>0</v>
      </c>
      <c r="C96" s="22">
        <f>SIN(Wellpath!$L96) * COS(Wellpath!$L96) / SQRT(2)</f>
        <v>0</v>
      </c>
      <c r="D96" s="22">
        <f>(-TAN(Dip) * SIN(Wellpath!$L96) * COS(Wellpath!$L96) * SIN(Wellpath!$O96)) / SQRT(2)</f>
        <v>0</v>
      </c>
      <c r="E96" s="20">
        <f>Model!$W$10*((drdp!B96+drdp!K96)*'ASXY-TI1S'!$B96+(drdp!E96+drdp!N96)*'ASXY-TI1S'!$C96+(drdp!H96+drdp!Q96)*'ASXY-TI1S'!$D96)</f>
        <v>0</v>
      </c>
      <c r="F96" s="20">
        <f>Model!$W$10*((drdp!C96+drdp!L96)*'ASXY-TI1S'!$B96+(drdp!F96+drdp!O96)*'ASXY-TI1S'!$C96+(drdp!I96+drdp!R96)*'ASXY-TI1S'!$D96)</f>
        <v>0</v>
      </c>
      <c r="G96" s="20">
        <f>Model!$W$10*((drdp!D96+drdp!M96)*'ASXY-TI1S'!$B96+(drdp!G96+drdp!P96)*'ASXY-TI1S'!$C96+(drdp!J96+drdp!S96)*'ASXY-TI1S'!$D96)</f>
        <v>0</v>
      </c>
      <c r="H96" s="18">
        <f>Model!$W$10*((drdp!B96)*'ASXY-TI1S'!$B96+(drdp!E96)*'ASXY-TI1S'!$C96+(drdp!H96)*'ASXY-TI1S'!$D96)</f>
        <v>0</v>
      </c>
      <c r="I96" s="18">
        <f>Model!$W$10*((drdp!C96)*'ASXY-TI1S'!$B96+(drdp!F96)*'ASXY-TI1S'!$C96+(drdp!I96)*'ASXY-TI1S'!$D96)</f>
        <v>0</v>
      </c>
      <c r="J96" s="18">
        <f>Model!$W$10*((drdp!D96)*'ASXY-TI1S'!$B96+(drdp!G96)*'ASXY-TI1S'!$C96+(drdp!J96)*'ASXY-TI1S'!$D96)</f>
        <v>0</v>
      </c>
      <c r="K96" s="21">
        <f>SUM(E$3:E95)+H96</f>
        <v>0.20092451183223373</v>
      </c>
      <c r="L96" s="21">
        <f>SUM(F$3:F95)+I96</f>
        <v>-0.10010776506421978</v>
      </c>
      <c r="M96" s="21">
        <f>SUM(G$3:G95)+J96</f>
        <v>-0.16197410947268925</v>
      </c>
      <c r="N96" s="21"/>
      <c r="O96" s="21"/>
      <c r="P96" s="21"/>
      <c r="Q96" s="19">
        <f t="shared" si="5"/>
        <v>4.0370659455021433E-2</v>
      </c>
      <c r="R96" s="19">
        <f t="shared" si="5"/>
        <v>1.0021564626153024E-2</v>
      </c>
      <c r="S96" s="19">
        <f t="shared" si="5"/>
        <v>2.6235612139470722E-2</v>
      </c>
      <c r="T96" s="19">
        <f t="shared" si="6"/>
        <v>-2.0114103826144304E-2</v>
      </c>
      <c r="U96" s="19">
        <f t="shared" si="7"/>
        <v>-3.2544568875260874E-2</v>
      </c>
      <c r="V96" s="19">
        <f t="shared" si="8"/>
        <v>1.6214866097578193E-2</v>
      </c>
    </row>
    <row r="97" spans="1:22" x14ac:dyDescent="0.25">
      <c r="A97" s="26">
        <f>Wellpath!E97</f>
        <v>2700</v>
      </c>
      <c r="B97" s="22">
        <v>0</v>
      </c>
      <c r="C97" s="22">
        <f>SIN(Wellpath!$L97) * COS(Wellpath!$L97) / SQRT(2)</f>
        <v>0</v>
      </c>
      <c r="D97" s="22">
        <f>(-TAN(Dip) * SIN(Wellpath!$L97) * COS(Wellpath!$L97) * SIN(Wellpath!$O97)) / SQRT(2)</f>
        <v>0</v>
      </c>
      <c r="E97" s="20">
        <f>Model!$W$10*((drdp!B97+drdp!K97)*'ASXY-TI1S'!$B97+(drdp!E97+drdp!N97)*'ASXY-TI1S'!$C97+(drdp!H97+drdp!Q97)*'ASXY-TI1S'!$D97)</f>
        <v>0</v>
      </c>
      <c r="F97" s="20">
        <f>Model!$W$10*((drdp!C97+drdp!L97)*'ASXY-TI1S'!$B97+(drdp!F97+drdp!O97)*'ASXY-TI1S'!$C97+(drdp!I97+drdp!R97)*'ASXY-TI1S'!$D97)</f>
        <v>0</v>
      </c>
      <c r="G97" s="20">
        <f>Model!$W$10*((drdp!D97+drdp!M97)*'ASXY-TI1S'!$B97+(drdp!G97+drdp!P97)*'ASXY-TI1S'!$C97+(drdp!J97+drdp!S97)*'ASXY-TI1S'!$D97)</f>
        <v>0</v>
      </c>
      <c r="H97" s="18">
        <f>Model!$W$10*((drdp!B97)*'ASXY-TI1S'!$B97+(drdp!E97)*'ASXY-TI1S'!$C97+(drdp!H97)*'ASXY-TI1S'!$D97)</f>
        <v>0</v>
      </c>
      <c r="I97" s="18">
        <f>Model!$W$10*((drdp!C97)*'ASXY-TI1S'!$B97+(drdp!F97)*'ASXY-TI1S'!$C97+(drdp!I97)*'ASXY-TI1S'!$D97)</f>
        <v>0</v>
      </c>
      <c r="J97" s="18">
        <f>Model!$W$10*((drdp!D97)*'ASXY-TI1S'!$B97+(drdp!G97)*'ASXY-TI1S'!$C97+(drdp!J97)*'ASXY-TI1S'!$D97)</f>
        <v>0</v>
      </c>
      <c r="K97" s="21">
        <f>SUM(E$3:E96)+H97</f>
        <v>0.20092451183223373</v>
      </c>
      <c r="L97" s="21">
        <f>SUM(F$3:F96)+I97</f>
        <v>-0.10010776506421978</v>
      </c>
      <c r="M97" s="21">
        <f>SUM(G$3:G96)+J97</f>
        <v>-0.16197410947268925</v>
      </c>
      <c r="N97" s="21"/>
      <c r="O97" s="21"/>
      <c r="P97" s="21"/>
      <c r="Q97" s="19">
        <f t="shared" si="5"/>
        <v>4.0370659455021433E-2</v>
      </c>
      <c r="R97" s="19">
        <f t="shared" si="5"/>
        <v>1.0021564626153024E-2</v>
      </c>
      <c r="S97" s="19">
        <f t="shared" si="5"/>
        <v>2.6235612139470722E-2</v>
      </c>
      <c r="T97" s="19">
        <f t="shared" si="6"/>
        <v>-2.0114103826144304E-2</v>
      </c>
      <c r="U97" s="19">
        <f t="shared" si="7"/>
        <v>-3.2544568875260874E-2</v>
      </c>
      <c r="V97" s="19">
        <f t="shared" si="8"/>
        <v>1.6214866097578193E-2</v>
      </c>
    </row>
    <row r="98" spans="1:22" x14ac:dyDescent="0.25">
      <c r="A98" s="26">
        <f>Wellpath!E98</f>
        <v>2730</v>
      </c>
      <c r="B98" s="22">
        <v>0</v>
      </c>
      <c r="C98" s="22">
        <f>SIN(Wellpath!$L98) * COS(Wellpath!$L98) / SQRT(2)</f>
        <v>0</v>
      </c>
      <c r="D98" s="22">
        <f>(-TAN(Dip) * SIN(Wellpath!$L98) * COS(Wellpath!$L98) * SIN(Wellpath!$O98)) / SQRT(2)</f>
        <v>0</v>
      </c>
      <c r="E98" s="20">
        <f>Model!$W$10*((drdp!B98+drdp!K98)*'ASXY-TI1S'!$B98+(drdp!E98+drdp!N98)*'ASXY-TI1S'!$C98+(drdp!H98+drdp!Q98)*'ASXY-TI1S'!$D98)</f>
        <v>0</v>
      </c>
      <c r="F98" s="20">
        <f>Model!$W$10*((drdp!C98+drdp!L98)*'ASXY-TI1S'!$B98+(drdp!F98+drdp!O98)*'ASXY-TI1S'!$C98+(drdp!I98+drdp!R98)*'ASXY-TI1S'!$D98)</f>
        <v>0</v>
      </c>
      <c r="G98" s="20">
        <f>Model!$W$10*((drdp!D98+drdp!M98)*'ASXY-TI1S'!$B98+(drdp!G98+drdp!P98)*'ASXY-TI1S'!$C98+(drdp!J98+drdp!S98)*'ASXY-TI1S'!$D98)</f>
        <v>0</v>
      </c>
      <c r="H98" s="18">
        <f>Model!$W$10*((drdp!B98)*'ASXY-TI1S'!$B98+(drdp!E98)*'ASXY-TI1S'!$C98+(drdp!H98)*'ASXY-TI1S'!$D98)</f>
        <v>0</v>
      </c>
      <c r="I98" s="18">
        <f>Model!$W$10*((drdp!C98)*'ASXY-TI1S'!$B98+(drdp!F98)*'ASXY-TI1S'!$C98+(drdp!I98)*'ASXY-TI1S'!$D98)</f>
        <v>0</v>
      </c>
      <c r="J98" s="18">
        <f>Model!$W$10*((drdp!D98)*'ASXY-TI1S'!$B98+(drdp!G98)*'ASXY-TI1S'!$C98+(drdp!J98)*'ASXY-TI1S'!$D98)</f>
        <v>0</v>
      </c>
      <c r="K98" s="21">
        <f>SUM(E$3:E97)+H98</f>
        <v>0.20092451183223373</v>
      </c>
      <c r="L98" s="21">
        <f>SUM(F$3:F97)+I98</f>
        <v>-0.10010776506421978</v>
      </c>
      <c r="M98" s="21">
        <f>SUM(G$3:G97)+J98</f>
        <v>-0.16197410947268925</v>
      </c>
      <c r="N98" s="21"/>
      <c r="O98" s="21"/>
      <c r="P98" s="21"/>
      <c r="Q98" s="19">
        <f t="shared" si="5"/>
        <v>4.0370659455021433E-2</v>
      </c>
      <c r="R98" s="19">
        <f t="shared" si="5"/>
        <v>1.0021564626153024E-2</v>
      </c>
      <c r="S98" s="19">
        <f t="shared" si="5"/>
        <v>2.6235612139470722E-2</v>
      </c>
      <c r="T98" s="19">
        <f t="shared" si="6"/>
        <v>-2.0114103826144304E-2</v>
      </c>
      <c r="U98" s="19">
        <f t="shared" si="7"/>
        <v>-3.2544568875260874E-2</v>
      </c>
      <c r="V98" s="19">
        <f t="shared" si="8"/>
        <v>1.6214866097578193E-2</v>
      </c>
    </row>
    <row r="99" spans="1:22" x14ac:dyDescent="0.25">
      <c r="A99" s="26">
        <f>Wellpath!E99</f>
        <v>2760</v>
      </c>
      <c r="B99" s="22">
        <v>0</v>
      </c>
      <c r="C99" s="22">
        <f>SIN(Wellpath!$L99) * COS(Wellpath!$L99) / SQRT(2)</f>
        <v>0</v>
      </c>
      <c r="D99" s="22">
        <f>(-TAN(Dip) * SIN(Wellpath!$L99) * COS(Wellpath!$L99) * SIN(Wellpath!$O99)) / SQRT(2)</f>
        <v>0</v>
      </c>
      <c r="E99" s="20">
        <f>Model!$W$10*((drdp!B99+drdp!K99)*'ASXY-TI1S'!$B99+(drdp!E99+drdp!N99)*'ASXY-TI1S'!$C99+(drdp!H99+drdp!Q99)*'ASXY-TI1S'!$D99)</f>
        <v>0</v>
      </c>
      <c r="F99" s="20">
        <f>Model!$W$10*((drdp!C99+drdp!L99)*'ASXY-TI1S'!$B99+(drdp!F99+drdp!O99)*'ASXY-TI1S'!$C99+(drdp!I99+drdp!R99)*'ASXY-TI1S'!$D99)</f>
        <v>0</v>
      </c>
      <c r="G99" s="20">
        <f>Model!$W$10*((drdp!D99+drdp!M99)*'ASXY-TI1S'!$B99+(drdp!G99+drdp!P99)*'ASXY-TI1S'!$C99+(drdp!J99+drdp!S99)*'ASXY-TI1S'!$D99)</f>
        <v>0</v>
      </c>
      <c r="H99" s="18">
        <f>Model!$W$10*((drdp!B99)*'ASXY-TI1S'!$B99+(drdp!E99)*'ASXY-TI1S'!$C99+(drdp!H99)*'ASXY-TI1S'!$D99)</f>
        <v>0</v>
      </c>
      <c r="I99" s="18">
        <f>Model!$W$10*((drdp!C99)*'ASXY-TI1S'!$B99+(drdp!F99)*'ASXY-TI1S'!$C99+(drdp!I99)*'ASXY-TI1S'!$D99)</f>
        <v>0</v>
      </c>
      <c r="J99" s="18">
        <f>Model!$W$10*((drdp!D99)*'ASXY-TI1S'!$B99+(drdp!G99)*'ASXY-TI1S'!$C99+(drdp!J99)*'ASXY-TI1S'!$D99)</f>
        <v>0</v>
      </c>
      <c r="K99" s="21">
        <f>SUM(E$3:E98)+H99</f>
        <v>0.20092451183223373</v>
      </c>
      <c r="L99" s="21">
        <f>SUM(F$3:F98)+I99</f>
        <v>-0.10010776506421978</v>
      </c>
      <c r="M99" s="21">
        <f>SUM(G$3:G98)+J99</f>
        <v>-0.16197410947268925</v>
      </c>
      <c r="N99" s="21"/>
      <c r="O99" s="21"/>
      <c r="P99" s="21"/>
      <c r="Q99" s="19">
        <f t="shared" si="5"/>
        <v>4.0370659455021433E-2</v>
      </c>
      <c r="R99" s="19">
        <f t="shared" si="5"/>
        <v>1.0021564626153024E-2</v>
      </c>
      <c r="S99" s="19">
        <f t="shared" si="5"/>
        <v>2.6235612139470722E-2</v>
      </c>
      <c r="T99" s="19">
        <f t="shared" si="6"/>
        <v>-2.0114103826144304E-2</v>
      </c>
      <c r="U99" s="19">
        <f t="shared" si="7"/>
        <v>-3.2544568875260874E-2</v>
      </c>
      <c r="V99" s="19">
        <f t="shared" si="8"/>
        <v>1.6214866097578193E-2</v>
      </c>
    </row>
    <row r="100" spans="1:22" x14ac:dyDescent="0.25">
      <c r="A100" s="26">
        <f>Wellpath!E100</f>
        <v>2790</v>
      </c>
      <c r="B100" s="22">
        <v>0</v>
      </c>
      <c r="C100" s="22">
        <f>SIN(Wellpath!$L100) * COS(Wellpath!$L100) / SQRT(2)</f>
        <v>0</v>
      </c>
      <c r="D100" s="22">
        <f>(-TAN(Dip) * SIN(Wellpath!$L100) * COS(Wellpath!$L100) * SIN(Wellpath!$O100)) / SQRT(2)</f>
        <v>0</v>
      </c>
      <c r="E100" s="20">
        <f>Model!$W$10*((drdp!B100+drdp!K100)*'ASXY-TI1S'!$B100+(drdp!E100+drdp!N100)*'ASXY-TI1S'!$C100+(drdp!H100+drdp!Q100)*'ASXY-TI1S'!$D100)</f>
        <v>0</v>
      </c>
      <c r="F100" s="20">
        <f>Model!$W$10*((drdp!C100+drdp!L100)*'ASXY-TI1S'!$B100+(drdp!F100+drdp!O100)*'ASXY-TI1S'!$C100+(drdp!I100+drdp!R100)*'ASXY-TI1S'!$D100)</f>
        <v>0</v>
      </c>
      <c r="G100" s="20">
        <f>Model!$W$10*((drdp!D100+drdp!M100)*'ASXY-TI1S'!$B100+(drdp!G100+drdp!P100)*'ASXY-TI1S'!$C100+(drdp!J100+drdp!S100)*'ASXY-TI1S'!$D100)</f>
        <v>0</v>
      </c>
      <c r="H100" s="18">
        <f>Model!$W$10*((drdp!B100)*'ASXY-TI1S'!$B100+(drdp!E100)*'ASXY-TI1S'!$C100+(drdp!H100)*'ASXY-TI1S'!$D100)</f>
        <v>0</v>
      </c>
      <c r="I100" s="18">
        <f>Model!$W$10*((drdp!C100)*'ASXY-TI1S'!$B100+(drdp!F100)*'ASXY-TI1S'!$C100+(drdp!I100)*'ASXY-TI1S'!$D100)</f>
        <v>0</v>
      </c>
      <c r="J100" s="18">
        <f>Model!$W$10*((drdp!D100)*'ASXY-TI1S'!$B100+(drdp!G100)*'ASXY-TI1S'!$C100+(drdp!J100)*'ASXY-TI1S'!$D100)</f>
        <v>0</v>
      </c>
      <c r="K100" s="21">
        <f>SUM(E$3:E99)+H100</f>
        <v>0.20092451183223373</v>
      </c>
      <c r="L100" s="21">
        <f>SUM(F$3:F99)+I100</f>
        <v>-0.10010776506421978</v>
      </c>
      <c r="M100" s="21">
        <f>SUM(G$3:G99)+J100</f>
        <v>-0.16197410947268925</v>
      </c>
      <c r="N100" s="21"/>
      <c r="O100" s="21"/>
      <c r="P100" s="21"/>
      <c r="Q100" s="19">
        <f t="shared" si="5"/>
        <v>4.0370659455021433E-2</v>
      </c>
      <c r="R100" s="19">
        <f t="shared" si="5"/>
        <v>1.0021564626153024E-2</v>
      </c>
      <c r="S100" s="19">
        <f t="shared" si="5"/>
        <v>2.6235612139470722E-2</v>
      </c>
      <c r="T100" s="19">
        <f t="shared" si="6"/>
        <v>-2.0114103826144304E-2</v>
      </c>
      <c r="U100" s="19">
        <f t="shared" si="7"/>
        <v>-3.2544568875260874E-2</v>
      </c>
      <c r="V100" s="19">
        <f t="shared" si="8"/>
        <v>1.6214866097578193E-2</v>
      </c>
    </row>
    <row r="101" spans="1:22" x14ac:dyDescent="0.25">
      <c r="A101" s="26">
        <f>Wellpath!E101</f>
        <v>2820</v>
      </c>
      <c r="B101" s="22">
        <v>0</v>
      </c>
      <c r="C101" s="22">
        <f>SIN(Wellpath!$L101) * COS(Wellpath!$L101) / SQRT(2)</f>
        <v>0</v>
      </c>
      <c r="D101" s="22">
        <f>(-TAN(Dip) * SIN(Wellpath!$L101) * COS(Wellpath!$L101) * SIN(Wellpath!$O101)) / SQRT(2)</f>
        <v>0</v>
      </c>
      <c r="E101" s="20">
        <f>Model!$W$10*((drdp!B101+drdp!K101)*'ASXY-TI1S'!$B101+(drdp!E101+drdp!N101)*'ASXY-TI1S'!$C101+(drdp!H101+drdp!Q101)*'ASXY-TI1S'!$D101)</f>
        <v>0</v>
      </c>
      <c r="F101" s="20">
        <f>Model!$W$10*((drdp!C101+drdp!L101)*'ASXY-TI1S'!$B101+(drdp!F101+drdp!O101)*'ASXY-TI1S'!$C101+(drdp!I101+drdp!R101)*'ASXY-TI1S'!$D101)</f>
        <v>0</v>
      </c>
      <c r="G101" s="20">
        <f>Model!$W$10*((drdp!D101+drdp!M101)*'ASXY-TI1S'!$B101+(drdp!G101+drdp!P101)*'ASXY-TI1S'!$C101+(drdp!J101+drdp!S101)*'ASXY-TI1S'!$D101)</f>
        <v>0</v>
      </c>
      <c r="H101" s="18">
        <f>Model!$W$10*((drdp!B101)*'ASXY-TI1S'!$B101+(drdp!E101)*'ASXY-TI1S'!$C101+(drdp!H101)*'ASXY-TI1S'!$D101)</f>
        <v>0</v>
      </c>
      <c r="I101" s="18">
        <f>Model!$W$10*((drdp!C101)*'ASXY-TI1S'!$B101+(drdp!F101)*'ASXY-TI1S'!$C101+(drdp!I101)*'ASXY-TI1S'!$D101)</f>
        <v>0</v>
      </c>
      <c r="J101" s="18">
        <f>Model!$W$10*((drdp!D101)*'ASXY-TI1S'!$B101+(drdp!G101)*'ASXY-TI1S'!$C101+(drdp!J101)*'ASXY-TI1S'!$D101)</f>
        <v>0</v>
      </c>
      <c r="K101" s="21">
        <f>SUM(E$3:E100)+H101</f>
        <v>0.20092451183223373</v>
      </c>
      <c r="L101" s="21">
        <f>SUM(F$3:F100)+I101</f>
        <v>-0.10010776506421978</v>
      </c>
      <c r="M101" s="21">
        <f>SUM(G$3:G100)+J101</f>
        <v>-0.16197410947268925</v>
      </c>
      <c r="N101" s="21"/>
      <c r="O101" s="21"/>
      <c r="P101" s="21"/>
      <c r="Q101" s="19">
        <f t="shared" si="5"/>
        <v>4.0370659455021433E-2</v>
      </c>
      <c r="R101" s="19">
        <f t="shared" si="5"/>
        <v>1.0021564626153024E-2</v>
      </c>
      <c r="S101" s="19">
        <f t="shared" si="5"/>
        <v>2.6235612139470722E-2</v>
      </c>
      <c r="T101" s="19">
        <f t="shared" si="6"/>
        <v>-2.0114103826144304E-2</v>
      </c>
      <c r="U101" s="19">
        <f t="shared" si="7"/>
        <v>-3.2544568875260874E-2</v>
      </c>
      <c r="V101" s="19">
        <f t="shared" si="8"/>
        <v>1.6214866097578193E-2</v>
      </c>
    </row>
    <row r="102" spans="1:22" x14ac:dyDescent="0.25">
      <c r="A102" s="26">
        <f>Wellpath!E102</f>
        <v>2850</v>
      </c>
      <c r="B102" s="22">
        <v>0</v>
      </c>
      <c r="C102" s="22">
        <f>SIN(Wellpath!$L102) * COS(Wellpath!$L102) / SQRT(2)</f>
        <v>0</v>
      </c>
      <c r="D102" s="22">
        <f>(-TAN(Dip) * SIN(Wellpath!$L102) * COS(Wellpath!$L102) * SIN(Wellpath!$O102)) / SQRT(2)</f>
        <v>0</v>
      </c>
      <c r="E102" s="20">
        <f>Model!$W$10*((drdp!B102+drdp!K102)*'ASXY-TI1S'!$B102+(drdp!E102+drdp!N102)*'ASXY-TI1S'!$C102+(drdp!H102+drdp!Q102)*'ASXY-TI1S'!$D102)</f>
        <v>0</v>
      </c>
      <c r="F102" s="20">
        <f>Model!$W$10*((drdp!C102+drdp!L102)*'ASXY-TI1S'!$B102+(drdp!F102+drdp!O102)*'ASXY-TI1S'!$C102+(drdp!I102+drdp!R102)*'ASXY-TI1S'!$D102)</f>
        <v>0</v>
      </c>
      <c r="G102" s="20">
        <f>Model!$W$10*((drdp!D102+drdp!M102)*'ASXY-TI1S'!$B102+(drdp!G102+drdp!P102)*'ASXY-TI1S'!$C102+(drdp!J102+drdp!S102)*'ASXY-TI1S'!$D102)</f>
        <v>0</v>
      </c>
      <c r="H102" s="18">
        <f>Model!$W$10*((drdp!B102)*'ASXY-TI1S'!$B102+(drdp!E102)*'ASXY-TI1S'!$C102+(drdp!H102)*'ASXY-TI1S'!$D102)</f>
        <v>0</v>
      </c>
      <c r="I102" s="18">
        <f>Model!$W$10*((drdp!C102)*'ASXY-TI1S'!$B102+(drdp!F102)*'ASXY-TI1S'!$C102+(drdp!I102)*'ASXY-TI1S'!$D102)</f>
        <v>0</v>
      </c>
      <c r="J102" s="18">
        <f>Model!$W$10*((drdp!D102)*'ASXY-TI1S'!$B102+(drdp!G102)*'ASXY-TI1S'!$C102+(drdp!J102)*'ASXY-TI1S'!$D102)</f>
        <v>0</v>
      </c>
      <c r="K102" s="21">
        <f>SUM(E$3:E101)+H102</f>
        <v>0.20092451183223373</v>
      </c>
      <c r="L102" s="21">
        <f>SUM(F$3:F101)+I102</f>
        <v>-0.10010776506421978</v>
      </c>
      <c r="M102" s="21">
        <f>SUM(G$3:G101)+J102</f>
        <v>-0.16197410947268925</v>
      </c>
      <c r="N102" s="21"/>
      <c r="O102" s="21"/>
      <c r="P102" s="21"/>
      <c r="Q102" s="19">
        <f t="shared" si="5"/>
        <v>4.0370659455021433E-2</v>
      </c>
      <c r="R102" s="19">
        <f t="shared" si="5"/>
        <v>1.0021564626153024E-2</v>
      </c>
      <c r="S102" s="19">
        <f t="shared" si="5"/>
        <v>2.6235612139470722E-2</v>
      </c>
      <c r="T102" s="19">
        <f t="shared" si="6"/>
        <v>-2.0114103826144304E-2</v>
      </c>
      <c r="U102" s="19">
        <f t="shared" si="7"/>
        <v>-3.2544568875260874E-2</v>
      </c>
      <c r="V102" s="19">
        <f t="shared" si="8"/>
        <v>1.6214866097578193E-2</v>
      </c>
    </row>
    <row r="103" spans="1:22" x14ac:dyDescent="0.25">
      <c r="A103" s="26">
        <f>Wellpath!E103</f>
        <v>2880</v>
      </c>
      <c r="B103" s="22">
        <v>0</v>
      </c>
      <c r="C103" s="22">
        <f>SIN(Wellpath!$L103) * COS(Wellpath!$L103) / SQRT(2)</f>
        <v>0.17677669529663684</v>
      </c>
      <c r="D103" s="22">
        <f>(-TAN(Dip) * SIN(Wellpath!$L103) * COS(Wellpath!$L103) * SIN(Wellpath!$O103)) / SQRT(2)</f>
        <v>-0.48568997861331975</v>
      </c>
      <c r="E103" s="20">
        <f>Model!$W$10*((drdp!B103+drdp!K103)*'ASXY-TI1S'!$B103+(drdp!E103+drdp!N103)*'ASXY-TI1S'!$C103+(drdp!H103+drdp!Q103)*'ASXY-TI1S'!$D103)</f>
        <v>-1.2610931653923082E-3</v>
      </c>
      <c r="F103" s="20">
        <f>Model!$W$10*((drdp!C103+drdp!L103)*'ASXY-TI1S'!$B103+(drdp!F103+drdp!O103)*'ASXY-TI1S'!$C103+(drdp!I103+drdp!R103)*'ASXY-TI1S'!$D103)</f>
        <v>-2.9198165790363614E-3</v>
      </c>
      <c r="G103" s="20">
        <f>Model!$W$10*((drdp!D103+drdp!M103)*'ASXY-TI1S'!$B103+(drdp!G103+drdp!P103)*'ASXY-TI1S'!$C103+(drdp!J103+drdp!S103)*'ASXY-TI1S'!$D103)</f>
        <v>-6.8629763209582229E-4</v>
      </c>
      <c r="H103" s="18">
        <f>Model!$W$10*((drdp!B103)*'ASXY-TI1S'!$B103+(drdp!E103)*'ASXY-TI1S'!$C103+(drdp!H103)*'ASXY-TI1S'!$D103)</f>
        <v>-6.3054658269615408E-4</v>
      </c>
      <c r="I103" s="18">
        <f>Model!$W$10*((drdp!C103)*'ASXY-TI1S'!$B103+(drdp!F103)*'ASXY-TI1S'!$C103+(drdp!I103)*'ASXY-TI1S'!$D103)</f>
        <v>-1.4599082895181807E-3</v>
      </c>
      <c r="J103" s="18">
        <f>Model!$W$10*((drdp!D103)*'ASXY-TI1S'!$B103+(drdp!G103)*'ASXY-TI1S'!$C103+(drdp!J103)*'ASXY-TI1S'!$D103)</f>
        <v>-3.4314881604791115E-4</v>
      </c>
      <c r="K103" s="21">
        <f>SUM(E$3:E102)+H103</f>
        <v>0.20029396524953758</v>
      </c>
      <c r="L103" s="21">
        <f>SUM(F$3:F102)+I103</f>
        <v>-0.10156767335373797</v>
      </c>
      <c r="M103" s="21">
        <f>SUM(G$3:G102)+J103</f>
        <v>-0.16231725828873717</v>
      </c>
      <c r="N103" s="21"/>
      <c r="O103" s="21"/>
      <c r="P103" s="21"/>
      <c r="Q103" s="19">
        <f t="shared" si="5"/>
        <v>4.0117672515382966E-2</v>
      </c>
      <c r="R103" s="19">
        <f t="shared" si="5"/>
        <v>1.0315992270491613E-2</v>
      </c>
      <c r="S103" s="19">
        <f t="shared" si="5"/>
        <v>2.6346892338372615E-2</v>
      </c>
      <c r="T103" s="19">
        <f t="shared" si="6"/>
        <v>-2.0343392037189975E-2</v>
      </c>
      <c r="U103" s="19">
        <f t="shared" si="7"/>
        <v>-3.2511167291084539E-2</v>
      </c>
      <c r="V103" s="19">
        <f t="shared" si="8"/>
        <v>1.6486186269544772E-2</v>
      </c>
    </row>
    <row r="104" spans="1:22" x14ac:dyDescent="0.25">
      <c r="A104" s="26">
        <f>Wellpath!E104</f>
        <v>2910</v>
      </c>
      <c r="B104" s="22">
        <v>0</v>
      </c>
      <c r="C104" s="22">
        <f>SIN(Wellpath!$L104) * COS(Wellpath!$L104) / SQRT(2)</f>
        <v>0.30618621784789724</v>
      </c>
      <c r="D104" s="22">
        <f>(-TAN(Dip) * SIN(Wellpath!$L104) * COS(Wellpath!$L104) * SIN(Wellpath!$O104)) / SQRT(2)</f>
        <v>-0.84123971968531119</v>
      </c>
      <c r="E104" s="20">
        <f>Model!$W$10*((drdp!B104+drdp!K104)*'ASXY-TI1S'!$B104+(drdp!E104+drdp!N104)*'ASXY-TI1S'!$C104+(drdp!H104+drdp!Q104)*'ASXY-TI1S'!$D104)</f>
        <v>-5.2528536614886139E-3</v>
      </c>
      <c r="F104" s="20">
        <f>Model!$W$10*((drdp!C104+drdp!L104)*'ASXY-TI1S'!$B104+(drdp!F104+drdp!O104)*'ASXY-TI1S'!$C104+(drdp!I104+drdp!R104)*'ASXY-TI1S'!$D104)</f>
        <v>-5.2948164153394477E-3</v>
      </c>
      <c r="G104" s="20">
        <f>Model!$W$10*((drdp!D104+drdp!M104)*'ASXY-TI1S'!$B104+(drdp!G104+drdp!P104)*'ASXY-TI1S'!$C104+(drdp!J104+drdp!S104)*'ASXY-TI1S'!$D104)</f>
        <v>-2.2963966338592295E-3</v>
      </c>
      <c r="H104" s="18">
        <f>Model!$W$10*((drdp!B104)*'ASXY-TI1S'!$B104+(drdp!E104)*'ASXY-TI1S'!$C104+(drdp!H104)*'ASXY-TI1S'!$D104)</f>
        <v>-2.626426830744307E-3</v>
      </c>
      <c r="I104" s="18">
        <f>Model!$W$10*((drdp!C104)*'ASXY-TI1S'!$B104+(drdp!F104)*'ASXY-TI1S'!$C104+(drdp!I104)*'ASXY-TI1S'!$D104)</f>
        <v>-2.6474082076697238E-3</v>
      </c>
      <c r="J104" s="18">
        <f>Model!$W$10*((drdp!D104)*'ASXY-TI1S'!$B104+(drdp!G104)*'ASXY-TI1S'!$C104+(drdp!J104)*'ASXY-TI1S'!$D104)</f>
        <v>-1.1481983169296147E-3</v>
      </c>
      <c r="K104" s="21">
        <f>SUM(E$3:E103)+H104</f>
        <v>0.19703699183609713</v>
      </c>
      <c r="L104" s="21">
        <f>SUM(F$3:F103)+I104</f>
        <v>-0.10567498985092587</v>
      </c>
      <c r="M104" s="21">
        <f>SUM(G$3:G103)+J104</f>
        <v>-0.16380860542171469</v>
      </c>
      <c r="N104" s="21"/>
      <c r="O104" s="21"/>
      <c r="P104" s="21"/>
      <c r="Q104" s="19">
        <f t="shared" si="5"/>
        <v>3.8823576151818209E-2</v>
      </c>
      <c r="R104" s="19">
        <f t="shared" si="5"/>
        <v>1.1167203479993285E-2</v>
      </c>
      <c r="S104" s="19">
        <f t="shared" si="5"/>
        <v>2.6833259210207013E-2</v>
      </c>
      <c r="T104" s="19">
        <f t="shared" si="6"/>
        <v>-2.0821882112536529E-2</v>
      </c>
      <c r="U104" s="19">
        <f t="shared" si="7"/>
        <v>-3.2276354849160853E-2</v>
      </c>
      <c r="V104" s="19">
        <f t="shared" si="8"/>
        <v>1.7310472715434021E-2</v>
      </c>
    </row>
    <row r="105" spans="1:22" x14ac:dyDescent="0.25">
      <c r="A105" s="26">
        <f>Wellpath!E105</f>
        <v>2940</v>
      </c>
      <c r="B105" s="22">
        <v>0</v>
      </c>
      <c r="C105" s="22">
        <f>SIN(Wellpath!$L105) * COS(Wellpath!$L105) / SQRT(2)</f>
        <v>0.35355339059327373</v>
      </c>
      <c r="D105" s="22">
        <f>(-TAN(Dip) * SIN(Wellpath!$L105) * COS(Wellpath!$L105) * SIN(Wellpath!$O105)) / SQRT(2)</f>
        <v>-0.97137995722663961</v>
      </c>
      <c r="E105" s="20">
        <f>Model!$W$10*((drdp!B105+drdp!K105)*'ASXY-TI1S'!$B105+(drdp!E105+drdp!N105)*'ASXY-TI1S'!$C105+(drdp!H105+drdp!Q105)*'ASXY-TI1S'!$D105)</f>
        <v>-9.1954076131728953E-3</v>
      </c>
      <c r="F105" s="20">
        <f>Model!$W$10*((drdp!C105+drdp!L105)*'ASXY-TI1S'!$B105+(drdp!F105+drdp!O105)*'ASXY-TI1S'!$C105+(drdp!I105+drdp!R105)*'ASXY-TI1S'!$D105)</f>
        <v>-5.9715675265406753E-3</v>
      </c>
      <c r="G105" s="20">
        <f>Model!$W$10*((drdp!D105+drdp!M105)*'ASXY-TI1S'!$B105+(drdp!G105+drdp!P105)*'ASXY-TI1S'!$C105+(drdp!J105+drdp!S105)*'ASXY-TI1S'!$D105)</f>
        <v>-3.749999999999999E-3</v>
      </c>
      <c r="H105" s="18">
        <f>Model!$W$10*((drdp!B105)*'ASXY-TI1S'!$B105+(drdp!E105)*'ASXY-TI1S'!$C105+(drdp!H105)*'ASXY-TI1S'!$D105)</f>
        <v>-4.5977038065864477E-3</v>
      </c>
      <c r="I105" s="18">
        <f>Model!$W$10*((drdp!C105)*'ASXY-TI1S'!$B105+(drdp!F105)*'ASXY-TI1S'!$C105+(drdp!I105)*'ASXY-TI1S'!$D105)</f>
        <v>-2.9857837632703377E-3</v>
      </c>
      <c r="J105" s="18">
        <f>Model!$W$10*((drdp!D105)*'ASXY-TI1S'!$B105+(drdp!G105)*'ASXY-TI1S'!$C105+(drdp!J105)*'ASXY-TI1S'!$D105)</f>
        <v>-1.8749999999999995E-3</v>
      </c>
      <c r="K105" s="21">
        <f>SUM(E$3:E104)+H105</f>
        <v>0.18981286119876636</v>
      </c>
      <c r="L105" s="21">
        <f>SUM(F$3:F104)+I105</f>
        <v>-0.11130818182186594</v>
      </c>
      <c r="M105" s="21">
        <f>SUM(G$3:G104)+J105</f>
        <v>-0.16683180373864429</v>
      </c>
      <c r="N105" s="21"/>
      <c r="O105" s="21"/>
      <c r="P105" s="21"/>
      <c r="Q105" s="19">
        <f t="shared" si="5"/>
        <v>3.6028922276462143E-2</v>
      </c>
      <c r="R105" s="19">
        <f t="shared" si="5"/>
        <v>1.2389511340489568E-2</v>
      </c>
      <c r="S105" s="19">
        <f t="shared" si="5"/>
        <v>2.7832850738689525E-2</v>
      </c>
      <c r="T105" s="19">
        <f t="shared" si="6"/>
        <v>-2.112772446644089E-2</v>
      </c>
      <c r="U105" s="19">
        <f t="shared" si="7"/>
        <v>-3.166682200658312E-2</v>
      </c>
      <c r="V105" s="19">
        <f t="shared" si="8"/>
        <v>1.8569744744210873E-2</v>
      </c>
    </row>
    <row r="106" spans="1:22" x14ac:dyDescent="0.25">
      <c r="A106" s="26">
        <f>Wellpath!E106</f>
        <v>2970</v>
      </c>
      <c r="B106" s="22">
        <v>0</v>
      </c>
      <c r="C106" s="22">
        <f>SIN(Wellpath!$L106) * COS(Wellpath!$L106) / SQRT(2)</f>
        <v>0.30618621784789729</v>
      </c>
      <c r="D106" s="22">
        <f>(-TAN(Dip) * SIN(Wellpath!$L106) * COS(Wellpath!$L106) * SIN(Wellpath!$O106)) / SQRT(2)</f>
        <v>-0.84123971968531142</v>
      </c>
      <c r="E106" s="20">
        <f>Model!$W$10*((drdp!B106+drdp!K106)*'ASXY-TI1S'!$B106+(drdp!E106+drdp!N106)*'ASXY-TI1S'!$C106+(drdp!H106+drdp!Q106)*'ASXY-TI1S'!$D106)</f>
        <v>-1.0131363114379163E-2</v>
      </c>
      <c r="F106" s="20">
        <f>Model!$W$10*((drdp!C106+drdp!L106)*'ASXY-TI1S'!$B106+(drdp!F106+drdp!O106)*'ASXY-TI1S'!$C106+(drdp!I106+drdp!R106)*'ASXY-TI1S'!$D106)</f>
        <v>-4.6958107743056135E-3</v>
      </c>
      <c r="G106" s="20">
        <f>Model!$W$10*((drdp!D106+drdp!M106)*'ASXY-TI1S'!$B106+(drdp!G106+drdp!P106)*'ASXY-TI1S'!$C106+(drdp!J106+drdp!S106)*'ASXY-TI1S'!$D106)</f>
        <v>-3.9774756441743305E-3</v>
      </c>
      <c r="H106" s="18">
        <f>Model!$W$10*((drdp!B106)*'ASXY-TI1S'!$B106+(drdp!E106)*'ASXY-TI1S'!$C106+(drdp!H106)*'ASXY-TI1S'!$D106)</f>
        <v>-5.0656815571895816E-3</v>
      </c>
      <c r="I106" s="18">
        <f>Model!$W$10*((drdp!C106)*'ASXY-TI1S'!$B106+(drdp!F106)*'ASXY-TI1S'!$C106+(drdp!I106)*'ASXY-TI1S'!$D106)</f>
        <v>-2.3479053871528067E-3</v>
      </c>
      <c r="J106" s="18">
        <f>Model!$W$10*((drdp!D106)*'ASXY-TI1S'!$B106+(drdp!G106)*'ASXY-TI1S'!$C106+(drdp!J106)*'ASXY-TI1S'!$D106)</f>
        <v>-1.9887378220871652E-3</v>
      </c>
      <c r="K106" s="21">
        <f>SUM(E$3:E105)+H106</f>
        <v>0.18014947583499033</v>
      </c>
      <c r="L106" s="21">
        <f>SUM(F$3:F105)+I106</f>
        <v>-0.11664187097228908</v>
      </c>
      <c r="M106" s="21">
        <f>SUM(G$3:G105)+J106</f>
        <v>-0.17069554156073147</v>
      </c>
      <c r="N106" s="21"/>
      <c r="O106" s="21"/>
      <c r="P106" s="21"/>
      <c r="Q106" s="19">
        <f t="shared" si="5"/>
        <v>3.2453833643621768E-2</v>
      </c>
      <c r="R106" s="19">
        <f t="shared" si="5"/>
        <v>1.3605326063916134E-2</v>
      </c>
      <c r="S106" s="19">
        <f t="shared" si="5"/>
        <v>2.9136967908711404E-2</v>
      </c>
      <c r="T106" s="19">
        <f t="shared" si="6"/>
        <v>-2.101297191607045E-2</v>
      </c>
      <c r="U106" s="19">
        <f t="shared" si="7"/>
        <v>-3.075071233953558E-2</v>
      </c>
      <c r="V106" s="19">
        <f t="shared" si="8"/>
        <v>1.9910247334271849E-2</v>
      </c>
    </row>
    <row r="107" spans="1:22" x14ac:dyDescent="0.25">
      <c r="A107" s="26">
        <f>Wellpath!E107</f>
        <v>3000</v>
      </c>
      <c r="B107" s="22">
        <v>0</v>
      </c>
      <c r="C107" s="22">
        <f>SIN(Wellpath!$L107) * COS(Wellpath!$L107) / SQRT(2)</f>
        <v>0.17677669529663684</v>
      </c>
      <c r="D107" s="22">
        <f>(-TAN(Dip) * SIN(Wellpath!$L107) * COS(Wellpath!$L107) * SIN(Wellpath!$O107)) / SQRT(2)</f>
        <v>-0.48568997861331975</v>
      </c>
      <c r="E107" s="20">
        <f>Model!$W$10*((drdp!B107+drdp!K107)*'ASXY-TI1S'!$B107+(drdp!E107+drdp!N107)*'ASXY-TI1S'!$C107+(drdp!H107+drdp!Q107)*'ASXY-TI1S'!$D107)</f>
        <v>-6.702363425768249E-3</v>
      </c>
      <c r="F107" s="20">
        <f>Model!$W$10*((drdp!C107+drdp!L107)*'ASXY-TI1S'!$B107+(drdp!F107+drdp!O107)*'ASXY-TI1S'!$C107+(drdp!I107+drdp!R107)*'ASXY-TI1S'!$D107)</f>
        <v>-2.2517125993620681E-3</v>
      </c>
      <c r="G107" s="20">
        <f>Model!$W$10*((drdp!D107+drdp!M107)*'ASXY-TI1S'!$B107+(drdp!G107+drdp!P107)*'ASXY-TI1S'!$C107+(drdp!J107+drdp!S107)*'ASXY-TI1S'!$D107)</f>
        <v>-2.561297632095822E-3</v>
      </c>
      <c r="H107" s="18">
        <f>Model!$W$10*((drdp!B107)*'ASXY-TI1S'!$B107+(drdp!E107)*'ASXY-TI1S'!$C107+(drdp!H107)*'ASXY-TI1S'!$D107)</f>
        <v>-3.3511817128841245E-3</v>
      </c>
      <c r="I107" s="18">
        <f>Model!$W$10*((drdp!C107)*'ASXY-TI1S'!$B107+(drdp!F107)*'ASXY-TI1S'!$C107+(drdp!I107)*'ASXY-TI1S'!$D107)</f>
        <v>-1.1258562996810341E-3</v>
      </c>
      <c r="J107" s="18">
        <f>Model!$W$10*((drdp!D107)*'ASXY-TI1S'!$B107+(drdp!G107)*'ASXY-TI1S'!$C107+(drdp!J107)*'ASXY-TI1S'!$D107)</f>
        <v>-1.280648816047911E-3</v>
      </c>
      <c r="K107" s="21">
        <f>SUM(E$3:E106)+H107</f>
        <v>0.17173261256491662</v>
      </c>
      <c r="L107" s="21">
        <f>SUM(F$3:F106)+I107</f>
        <v>-0.12011563265912292</v>
      </c>
      <c r="M107" s="21">
        <f>SUM(G$3:G106)+J107</f>
        <v>-0.17396492819886655</v>
      </c>
      <c r="N107" s="21"/>
      <c r="O107" s="21"/>
      <c r="P107" s="21"/>
      <c r="Q107" s="19">
        <f t="shared" si="5"/>
        <v>2.9492090218371757E-2</v>
      </c>
      <c r="R107" s="19">
        <f t="shared" si="5"/>
        <v>1.4427765209101358E-2</v>
      </c>
      <c r="S107" s="19">
        <f t="shared" si="5"/>
        <v>3.0263796243236794E-2</v>
      </c>
      <c r="T107" s="19">
        <f t="shared" si="6"/>
        <v>-2.0627771406439004E-2</v>
      </c>
      <c r="U107" s="19">
        <f t="shared" si="7"/>
        <v>-2.9875451614259488E-2</v>
      </c>
      <c r="V107" s="19">
        <f t="shared" si="8"/>
        <v>2.0895907411105748E-2</v>
      </c>
    </row>
    <row r="108" spans="1:22" x14ac:dyDescent="0.25">
      <c r="A108" s="26">
        <f>Wellpath!E108</f>
        <v>3030</v>
      </c>
      <c r="B108" s="22">
        <v>0</v>
      </c>
      <c r="C108" s="22">
        <f>SIN(Wellpath!$L108) * COS(Wellpath!$L108) / SQRT(2)</f>
        <v>4.3315539021305316E-17</v>
      </c>
      <c r="D108" s="22">
        <f>(-TAN(Dip) * SIN(Wellpath!$L108) * COS(Wellpath!$L108) * SIN(Wellpath!$O108)) / SQRT(2)</f>
        <v>-1.1900846537254189E-16</v>
      </c>
      <c r="E108" s="20">
        <f>Model!$W$10*((drdp!B108+drdp!K108)*'ASXY-TI1S'!$B108+(drdp!E108+drdp!N108)*'ASXY-TI1S'!$C108+(drdp!H108+drdp!Q108)*'ASXY-TI1S'!$D108)</f>
        <v>-1.7393742917255261E-18</v>
      </c>
      <c r="F108" s="20">
        <f>Model!$W$10*((drdp!C108+drdp!L108)*'ASXY-TI1S'!$B108+(drdp!F108+drdp!O108)*'ASXY-TI1S'!$C108+(drdp!I108+drdp!R108)*'ASXY-TI1S'!$D108)</f>
        <v>-4.0156619642097962E-19</v>
      </c>
      <c r="G108" s="20">
        <f>Model!$W$10*((drdp!D108+drdp!M108)*'ASXY-TI1S'!$B108+(drdp!G108+drdp!P108)*'ASXY-TI1S'!$C108+(drdp!J108+drdp!S108)*'ASXY-TI1S'!$D108)</f>
        <v>-6.4973308531957974E-19</v>
      </c>
      <c r="H108" s="18">
        <f>Model!$W$10*((drdp!B108)*'ASXY-TI1S'!$B108+(drdp!E108)*'ASXY-TI1S'!$C108+(drdp!H108)*'ASXY-TI1S'!$D108)</f>
        <v>-8.6968714586276305E-19</v>
      </c>
      <c r="I108" s="18">
        <f>Model!$W$10*((drdp!C108)*'ASXY-TI1S'!$B108+(drdp!F108)*'ASXY-TI1S'!$C108+(drdp!I108)*'ASXY-TI1S'!$D108)</f>
        <v>-2.0078309821048981E-19</v>
      </c>
      <c r="J108" s="18">
        <f>Model!$W$10*((drdp!D108)*'ASXY-TI1S'!$B108+(drdp!G108)*'ASXY-TI1S'!$C108+(drdp!J108)*'ASXY-TI1S'!$D108)</f>
        <v>-3.2486654265978987E-19</v>
      </c>
      <c r="K108" s="21">
        <f>SUM(E$3:E107)+H108</f>
        <v>0.1683814308520325</v>
      </c>
      <c r="L108" s="21">
        <f>SUM(F$3:F107)+I108</f>
        <v>-0.12124148895880395</v>
      </c>
      <c r="M108" s="21">
        <f>SUM(G$3:G107)+J108</f>
        <v>-0.17524557701491444</v>
      </c>
      <c r="N108" s="21"/>
      <c r="O108" s="21"/>
      <c r="P108" s="21"/>
      <c r="Q108" s="19">
        <f t="shared" si="5"/>
        <v>2.8352306255777802E-2</v>
      </c>
      <c r="R108" s="19">
        <f t="shared" si="5"/>
        <v>1.4699498644947779E-2</v>
      </c>
      <c r="S108" s="19">
        <f t="shared" si="5"/>
        <v>3.0711012263290309E-2</v>
      </c>
      <c r="T108" s="19">
        <f t="shared" si="6"/>
        <v>-2.0414815389514309E-2</v>
      </c>
      <c r="U108" s="19">
        <f t="shared" si="7"/>
        <v>-2.9508101008261352E-2</v>
      </c>
      <c r="V108" s="19">
        <f t="shared" si="8"/>
        <v>2.1247034690732976E-2</v>
      </c>
    </row>
    <row r="109" spans="1:22" x14ac:dyDescent="0.25">
      <c r="A109" s="26">
        <f>Wellpath!E109</f>
        <v>3060</v>
      </c>
      <c r="B109" s="22">
        <v>0</v>
      </c>
      <c r="C109" s="22">
        <f>SIN(Wellpath!$L109) * COS(Wellpath!$L109) / SQRT(2)</f>
        <v>4.3315539021305316E-17</v>
      </c>
      <c r="D109" s="22">
        <f>(-TAN(Dip) * SIN(Wellpath!$L109) * COS(Wellpath!$L109) * SIN(Wellpath!$O109)) / SQRT(2)</f>
        <v>-1.1900846537254189E-16</v>
      </c>
      <c r="E109" s="20">
        <f>Model!$W$10*((drdp!B109+drdp!K109)*'ASXY-TI1S'!$B109+(drdp!E109+drdp!N109)*'ASXY-TI1S'!$C109+(drdp!H109+drdp!Q109)*'ASXY-TI1S'!$D109)</f>
        <v>-1.7393742917255261E-18</v>
      </c>
      <c r="F109" s="20">
        <f>Model!$W$10*((drdp!C109+drdp!L109)*'ASXY-TI1S'!$B109+(drdp!F109+drdp!O109)*'ASXY-TI1S'!$C109+(drdp!I109+drdp!R109)*'ASXY-TI1S'!$D109)</f>
        <v>-4.0156619642097962E-19</v>
      </c>
      <c r="G109" s="20">
        <f>Model!$W$10*((drdp!D109+drdp!M109)*'ASXY-TI1S'!$B109+(drdp!G109+drdp!P109)*'ASXY-TI1S'!$C109+(drdp!J109+drdp!S109)*'ASXY-TI1S'!$D109)</f>
        <v>-6.4973308531957974E-19</v>
      </c>
      <c r="H109" s="18">
        <f>Model!$W$10*((drdp!B109)*'ASXY-TI1S'!$B109+(drdp!E109)*'ASXY-TI1S'!$C109+(drdp!H109)*'ASXY-TI1S'!$D109)</f>
        <v>-8.6968714586276305E-19</v>
      </c>
      <c r="I109" s="18">
        <f>Model!$W$10*((drdp!C109)*'ASXY-TI1S'!$B109+(drdp!F109)*'ASXY-TI1S'!$C109+(drdp!I109)*'ASXY-TI1S'!$D109)</f>
        <v>-2.0078309821048981E-19</v>
      </c>
      <c r="J109" s="18">
        <f>Model!$W$10*((drdp!D109)*'ASXY-TI1S'!$B109+(drdp!G109)*'ASXY-TI1S'!$C109+(drdp!J109)*'ASXY-TI1S'!$D109)</f>
        <v>-3.2486654265978987E-19</v>
      </c>
      <c r="K109" s="21">
        <f>SUM(E$3:E108)+H109</f>
        <v>0.1683814308520325</v>
      </c>
      <c r="L109" s="21">
        <f>SUM(F$3:F108)+I109</f>
        <v>-0.12124148895880395</v>
      </c>
      <c r="M109" s="21">
        <f>SUM(G$3:G108)+J109</f>
        <v>-0.17524557701491444</v>
      </c>
      <c r="N109" s="21"/>
      <c r="O109" s="21"/>
      <c r="P109" s="21"/>
      <c r="Q109" s="19">
        <f t="shared" si="5"/>
        <v>2.8352306255777802E-2</v>
      </c>
      <c r="R109" s="19">
        <f t="shared" si="5"/>
        <v>1.4699498644947779E-2</v>
      </c>
      <c r="S109" s="19">
        <f t="shared" si="5"/>
        <v>3.0711012263290309E-2</v>
      </c>
      <c r="T109" s="19">
        <f t="shared" si="6"/>
        <v>-2.0414815389514309E-2</v>
      </c>
      <c r="U109" s="19">
        <f t="shared" si="7"/>
        <v>-2.9508101008261352E-2</v>
      </c>
      <c r="V109" s="19">
        <f t="shared" si="8"/>
        <v>2.1247034690732976E-2</v>
      </c>
    </row>
    <row r="110" spans="1:22" x14ac:dyDescent="0.25">
      <c r="A110" s="26">
        <f>Wellpath!E110</f>
        <v>3090</v>
      </c>
      <c r="B110" s="22">
        <v>0</v>
      </c>
      <c r="C110" s="22">
        <f>SIN(Wellpath!$L110) * COS(Wellpath!$L110) / SQRT(2)</f>
        <v>4.3315539021305316E-17</v>
      </c>
      <c r="D110" s="22">
        <f>(-TAN(Dip) * SIN(Wellpath!$L110) * COS(Wellpath!$L110) * SIN(Wellpath!$O110)) / SQRT(2)</f>
        <v>-1.1900846537254189E-16</v>
      </c>
      <c r="E110" s="20">
        <f>Model!$W$10*((drdp!B110+drdp!K110)*'ASXY-TI1S'!$B110+(drdp!E110+drdp!N110)*'ASXY-TI1S'!$C110+(drdp!H110+drdp!Q110)*'ASXY-TI1S'!$D110)</f>
        <v>-1.7393742917255261E-18</v>
      </c>
      <c r="F110" s="20">
        <f>Model!$W$10*((drdp!C110+drdp!L110)*'ASXY-TI1S'!$B110+(drdp!F110+drdp!O110)*'ASXY-TI1S'!$C110+(drdp!I110+drdp!R110)*'ASXY-TI1S'!$D110)</f>
        <v>-4.0156619642097962E-19</v>
      </c>
      <c r="G110" s="20">
        <f>Model!$W$10*((drdp!D110+drdp!M110)*'ASXY-TI1S'!$B110+(drdp!G110+drdp!P110)*'ASXY-TI1S'!$C110+(drdp!J110+drdp!S110)*'ASXY-TI1S'!$D110)</f>
        <v>-6.4973308531957974E-19</v>
      </c>
      <c r="H110" s="18">
        <f>Model!$W$10*((drdp!B110)*'ASXY-TI1S'!$B110+(drdp!E110)*'ASXY-TI1S'!$C110+(drdp!H110)*'ASXY-TI1S'!$D110)</f>
        <v>-8.6968714586276305E-19</v>
      </c>
      <c r="I110" s="18">
        <f>Model!$W$10*((drdp!C110)*'ASXY-TI1S'!$B110+(drdp!F110)*'ASXY-TI1S'!$C110+(drdp!I110)*'ASXY-TI1S'!$D110)</f>
        <v>-2.0078309821048981E-19</v>
      </c>
      <c r="J110" s="18">
        <f>Model!$W$10*((drdp!D110)*'ASXY-TI1S'!$B110+(drdp!G110)*'ASXY-TI1S'!$C110+(drdp!J110)*'ASXY-TI1S'!$D110)</f>
        <v>-3.2486654265978987E-19</v>
      </c>
      <c r="K110" s="21">
        <f>SUM(E$3:E109)+H110</f>
        <v>0.1683814308520325</v>
      </c>
      <c r="L110" s="21">
        <f>SUM(F$3:F109)+I110</f>
        <v>-0.12124148895880395</v>
      </c>
      <c r="M110" s="21">
        <f>SUM(G$3:G109)+J110</f>
        <v>-0.17524557701491444</v>
      </c>
      <c r="N110" s="21"/>
      <c r="O110" s="21"/>
      <c r="P110" s="21"/>
      <c r="Q110" s="19">
        <f t="shared" si="5"/>
        <v>2.8352306255777802E-2</v>
      </c>
      <c r="R110" s="19">
        <f t="shared" si="5"/>
        <v>1.4699498644947779E-2</v>
      </c>
      <c r="S110" s="19">
        <f t="shared" si="5"/>
        <v>3.0711012263290309E-2</v>
      </c>
      <c r="T110" s="19">
        <f t="shared" si="6"/>
        <v>-2.0414815389514309E-2</v>
      </c>
      <c r="U110" s="19">
        <f t="shared" si="7"/>
        <v>-2.9508101008261352E-2</v>
      </c>
      <c r="V110" s="19">
        <f t="shared" si="8"/>
        <v>2.1247034690732976E-2</v>
      </c>
    </row>
    <row r="111" spans="1:22" x14ac:dyDescent="0.25">
      <c r="A111" s="26">
        <f>Wellpath!E111</f>
        <v>3120</v>
      </c>
      <c r="B111" s="22">
        <v>0</v>
      </c>
      <c r="C111" s="22">
        <f>SIN(Wellpath!$L111) * COS(Wellpath!$L111) / SQRT(2)</f>
        <v>4.3315539021305316E-17</v>
      </c>
      <c r="D111" s="22">
        <f>(-TAN(Dip) * SIN(Wellpath!$L111) * COS(Wellpath!$L111) * SIN(Wellpath!$O111)) / SQRT(2)</f>
        <v>-1.1900846537254189E-16</v>
      </c>
      <c r="E111" s="20">
        <f>Model!$W$10*((drdp!B111+drdp!K111)*'ASXY-TI1S'!$B111+(drdp!E111+drdp!N111)*'ASXY-TI1S'!$C111+(drdp!H111+drdp!Q111)*'ASXY-TI1S'!$D111)</f>
        <v>-1.7393742917255261E-18</v>
      </c>
      <c r="F111" s="20">
        <f>Model!$W$10*((drdp!C111+drdp!L111)*'ASXY-TI1S'!$B111+(drdp!F111+drdp!O111)*'ASXY-TI1S'!$C111+(drdp!I111+drdp!R111)*'ASXY-TI1S'!$D111)</f>
        <v>-4.0156619642097962E-19</v>
      </c>
      <c r="G111" s="20">
        <f>Model!$W$10*((drdp!D111+drdp!M111)*'ASXY-TI1S'!$B111+(drdp!G111+drdp!P111)*'ASXY-TI1S'!$C111+(drdp!J111+drdp!S111)*'ASXY-TI1S'!$D111)</f>
        <v>-6.4973308531957974E-19</v>
      </c>
      <c r="H111" s="18">
        <f>Model!$W$10*((drdp!B111)*'ASXY-TI1S'!$B111+(drdp!E111)*'ASXY-TI1S'!$C111+(drdp!H111)*'ASXY-TI1S'!$D111)</f>
        <v>-8.6968714586276305E-19</v>
      </c>
      <c r="I111" s="18">
        <f>Model!$W$10*((drdp!C111)*'ASXY-TI1S'!$B111+(drdp!F111)*'ASXY-TI1S'!$C111+(drdp!I111)*'ASXY-TI1S'!$D111)</f>
        <v>-2.0078309821048981E-19</v>
      </c>
      <c r="J111" s="18">
        <f>Model!$W$10*((drdp!D111)*'ASXY-TI1S'!$B111+(drdp!G111)*'ASXY-TI1S'!$C111+(drdp!J111)*'ASXY-TI1S'!$D111)</f>
        <v>-3.2486654265978987E-19</v>
      </c>
      <c r="K111" s="21">
        <f>SUM(E$3:E110)+H111</f>
        <v>0.1683814308520325</v>
      </c>
      <c r="L111" s="21">
        <f>SUM(F$3:F110)+I111</f>
        <v>-0.12124148895880395</v>
      </c>
      <c r="M111" s="21">
        <f>SUM(G$3:G110)+J111</f>
        <v>-0.17524557701491444</v>
      </c>
      <c r="N111" s="21"/>
      <c r="O111" s="21"/>
      <c r="P111" s="21"/>
      <c r="Q111" s="19">
        <f t="shared" si="5"/>
        <v>2.8352306255777802E-2</v>
      </c>
      <c r="R111" s="19">
        <f t="shared" si="5"/>
        <v>1.4699498644947779E-2</v>
      </c>
      <c r="S111" s="19">
        <f t="shared" si="5"/>
        <v>3.0711012263290309E-2</v>
      </c>
      <c r="T111" s="19">
        <f t="shared" si="6"/>
        <v>-2.0414815389514309E-2</v>
      </c>
      <c r="U111" s="19">
        <f t="shared" si="7"/>
        <v>-2.9508101008261352E-2</v>
      </c>
      <c r="V111" s="19">
        <f t="shared" si="8"/>
        <v>2.1247034690732976E-2</v>
      </c>
    </row>
    <row r="112" spans="1:22" x14ac:dyDescent="0.25">
      <c r="A112" s="26">
        <f>Wellpath!E112</f>
        <v>3150</v>
      </c>
      <c r="B112" s="22">
        <v>0</v>
      </c>
      <c r="C112" s="22">
        <f>SIN(Wellpath!$L112) * COS(Wellpath!$L112) / SQRT(2)</f>
        <v>4.3315539021305316E-17</v>
      </c>
      <c r="D112" s="22">
        <f>(-TAN(Dip) * SIN(Wellpath!$L112) * COS(Wellpath!$L112) * SIN(Wellpath!$O112)) / SQRT(2)</f>
        <v>-1.1900846537254189E-16</v>
      </c>
      <c r="E112" s="20">
        <f>Model!$W$10*((drdp!B112+drdp!K112)*'ASXY-TI1S'!$B112+(drdp!E112+drdp!N112)*'ASXY-TI1S'!$C112+(drdp!H112+drdp!Q112)*'ASXY-TI1S'!$D112)</f>
        <v>-1.7393742917255261E-18</v>
      </c>
      <c r="F112" s="20">
        <f>Model!$W$10*((drdp!C112+drdp!L112)*'ASXY-TI1S'!$B112+(drdp!F112+drdp!O112)*'ASXY-TI1S'!$C112+(drdp!I112+drdp!R112)*'ASXY-TI1S'!$D112)</f>
        <v>-4.0156619642097962E-19</v>
      </c>
      <c r="G112" s="20">
        <f>Model!$W$10*((drdp!D112+drdp!M112)*'ASXY-TI1S'!$B112+(drdp!G112+drdp!P112)*'ASXY-TI1S'!$C112+(drdp!J112+drdp!S112)*'ASXY-TI1S'!$D112)</f>
        <v>-6.4973308531957974E-19</v>
      </c>
      <c r="H112" s="18">
        <f>Model!$W$10*((drdp!B112)*'ASXY-TI1S'!$B112+(drdp!E112)*'ASXY-TI1S'!$C112+(drdp!H112)*'ASXY-TI1S'!$D112)</f>
        <v>-8.6968714586276305E-19</v>
      </c>
      <c r="I112" s="18">
        <f>Model!$W$10*((drdp!C112)*'ASXY-TI1S'!$B112+(drdp!F112)*'ASXY-TI1S'!$C112+(drdp!I112)*'ASXY-TI1S'!$D112)</f>
        <v>-2.0078309821048981E-19</v>
      </c>
      <c r="J112" s="18">
        <f>Model!$W$10*((drdp!D112)*'ASXY-TI1S'!$B112+(drdp!G112)*'ASXY-TI1S'!$C112+(drdp!J112)*'ASXY-TI1S'!$D112)</f>
        <v>-3.2486654265978987E-19</v>
      </c>
      <c r="K112" s="21">
        <f>SUM(E$3:E111)+H112</f>
        <v>0.1683814308520325</v>
      </c>
      <c r="L112" s="21">
        <f>SUM(F$3:F111)+I112</f>
        <v>-0.12124148895880395</v>
      </c>
      <c r="M112" s="21">
        <f>SUM(G$3:G111)+J112</f>
        <v>-0.17524557701491444</v>
      </c>
      <c r="N112" s="21"/>
      <c r="O112" s="21"/>
      <c r="P112" s="21"/>
      <c r="Q112" s="19">
        <f t="shared" si="5"/>
        <v>2.8352306255777802E-2</v>
      </c>
      <c r="R112" s="19">
        <f t="shared" si="5"/>
        <v>1.4699498644947779E-2</v>
      </c>
      <c r="S112" s="19">
        <f t="shared" si="5"/>
        <v>3.0711012263290309E-2</v>
      </c>
      <c r="T112" s="19">
        <f t="shared" si="6"/>
        <v>-2.0414815389514309E-2</v>
      </c>
      <c r="U112" s="19">
        <f t="shared" si="7"/>
        <v>-2.9508101008261352E-2</v>
      </c>
      <c r="V112" s="19">
        <f t="shared" si="8"/>
        <v>2.1247034690732976E-2</v>
      </c>
    </row>
    <row r="113" spans="1:22" x14ac:dyDescent="0.25">
      <c r="A113" s="26">
        <f>Wellpath!E113</f>
        <v>3180</v>
      </c>
      <c r="B113" s="22">
        <v>0</v>
      </c>
      <c r="C113" s="22">
        <f>SIN(Wellpath!$L113) * COS(Wellpath!$L113) / SQRT(2)</f>
        <v>4.3315539021305316E-17</v>
      </c>
      <c r="D113" s="22">
        <f>(-TAN(Dip) * SIN(Wellpath!$L113) * COS(Wellpath!$L113) * SIN(Wellpath!$O113)) / SQRT(2)</f>
        <v>-1.1900846537254189E-16</v>
      </c>
      <c r="E113" s="20">
        <f>Model!$W$10*((drdp!B113+drdp!K113)*'ASXY-TI1S'!$B113+(drdp!E113+drdp!N113)*'ASXY-TI1S'!$C113+(drdp!H113+drdp!Q113)*'ASXY-TI1S'!$D113)</f>
        <v>-1.7393742917255261E-18</v>
      </c>
      <c r="F113" s="20">
        <f>Model!$W$10*((drdp!C113+drdp!L113)*'ASXY-TI1S'!$B113+(drdp!F113+drdp!O113)*'ASXY-TI1S'!$C113+(drdp!I113+drdp!R113)*'ASXY-TI1S'!$D113)</f>
        <v>-4.0156619642097962E-19</v>
      </c>
      <c r="G113" s="20">
        <f>Model!$W$10*((drdp!D113+drdp!M113)*'ASXY-TI1S'!$B113+(drdp!G113+drdp!P113)*'ASXY-TI1S'!$C113+(drdp!J113+drdp!S113)*'ASXY-TI1S'!$D113)</f>
        <v>-6.4973308531957974E-19</v>
      </c>
      <c r="H113" s="18">
        <f>Model!$W$10*((drdp!B113)*'ASXY-TI1S'!$B113+(drdp!E113)*'ASXY-TI1S'!$C113+(drdp!H113)*'ASXY-TI1S'!$D113)</f>
        <v>-8.6968714586276305E-19</v>
      </c>
      <c r="I113" s="18">
        <f>Model!$W$10*((drdp!C113)*'ASXY-TI1S'!$B113+(drdp!F113)*'ASXY-TI1S'!$C113+(drdp!I113)*'ASXY-TI1S'!$D113)</f>
        <v>-2.0078309821048981E-19</v>
      </c>
      <c r="J113" s="18">
        <f>Model!$W$10*((drdp!D113)*'ASXY-TI1S'!$B113+(drdp!G113)*'ASXY-TI1S'!$C113+(drdp!J113)*'ASXY-TI1S'!$D113)</f>
        <v>-3.2486654265978987E-19</v>
      </c>
      <c r="K113" s="21">
        <f>SUM(E$3:E112)+H113</f>
        <v>0.1683814308520325</v>
      </c>
      <c r="L113" s="21">
        <f>SUM(F$3:F112)+I113</f>
        <v>-0.12124148895880395</v>
      </c>
      <c r="M113" s="21">
        <f>SUM(G$3:G112)+J113</f>
        <v>-0.17524557701491444</v>
      </c>
      <c r="N113" s="21"/>
      <c r="O113" s="21"/>
      <c r="P113" s="21"/>
      <c r="Q113" s="19">
        <f t="shared" si="5"/>
        <v>2.8352306255777802E-2</v>
      </c>
      <c r="R113" s="19">
        <f t="shared" si="5"/>
        <v>1.4699498644947779E-2</v>
      </c>
      <c r="S113" s="19">
        <f t="shared" si="5"/>
        <v>3.0711012263290309E-2</v>
      </c>
      <c r="T113" s="19">
        <f t="shared" si="6"/>
        <v>-2.0414815389514309E-2</v>
      </c>
      <c r="U113" s="19">
        <f t="shared" si="7"/>
        <v>-2.9508101008261352E-2</v>
      </c>
      <c r="V113" s="19">
        <f t="shared" si="8"/>
        <v>2.1247034690732976E-2</v>
      </c>
    </row>
    <row r="114" spans="1:22" x14ac:dyDescent="0.25">
      <c r="A114" s="26">
        <f>Wellpath!E114</f>
        <v>3210</v>
      </c>
      <c r="B114" s="22">
        <v>0</v>
      </c>
      <c r="C114" s="22">
        <f>SIN(Wellpath!$L114) * COS(Wellpath!$L114) / SQRT(2)</f>
        <v>4.3315539021305316E-17</v>
      </c>
      <c r="D114" s="22">
        <f>(-TAN(Dip) * SIN(Wellpath!$L114) * COS(Wellpath!$L114) * SIN(Wellpath!$O114)) / SQRT(2)</f>
        <v>-1.1900846537254189E-16</v>
      </c>
      <c r="E114" s="20">
        <f>Model!$W$10*((drdp!B114+drdp!K114)*'ASXY-TI1S'!$B114+(drdp!E114+drdp!N114)*'ASXY-TI1S'!$C114+(drdp!H114+drdp!Q114)*'ASXY-TI1S'!$D114)</f>
        <v>-1.7393742917255261E-18</v>
      </c>
      <c r="F114" s="20">
        <f>Model!$W$10*((drdp!C114+drdp!L114)*'ASXY-TI1S'!$B114+(drdp!F114+drdp!O114)*'ASXY-TI1S'!$C114+(drdp!I114+drdp!R114)*'ASXY-TI1S'!$D114)</f>
        <v>-4.0156619642097962E-19</v>
      </c>
      <c r="G114" s="20">
        <f>Model!$W$10*((drdp!D114+drdp!M114)*'ASXY-TI1S'!$B114+(drdp!G114+drdp!P114)*'ASXY-TI1S'!$C114+(drdp!J114+drdp!S114)*'ASXY-TI1S'!$D114)</f>
        <v>-6.4973308531957974E-19</v>
      </c>
      <c r="H114" s="18">
        <f>Model!$W$10*((drdp!B114)*'ASXY-TI1S'!$B114+(drdp!E114)*'ASXY-TI1S'!$C114+(drdp!H114)*'ASXY-TI1S'!$D114)</f>
        <v>-8.6968714586276305E-19</v>
      </c>
      <c r="I114" s="18">
        <f>Model!$W$10*((drdp!C114)*'ASXY-TI1S'!$B114+(drdp!F114)*'ASXY-TI1S'!$C114+(drdp!I114)*'ASXY-TI1S'!$D114)</f>
        <v>-2.0078309821048981E-19</v>
      </c>
      <c r="J114" s="18">
        <f>Model!$W$10*((drdp!D114)*'ASXY-TI1S'!$B114+(drdp!G114)*'ASXY-TI1S'!$C114+(drdp!J114)*'ASXY-TI1S'!$D114)</f>
        <v>-3.2486654265978987E-19</v>
      </c>
      <c r="K114" s="21">
        <f>SUM(E$3:E113)+H114</f>
        <v>0.1683814308520325</v>
      </c>
      <c r="L114" s="21">
        <f>SUM(F$3:F113)+I114</f>
        <v>-0.12124148895880395</v>
      </c>
      <c r="M114" s="21">
        <f>SUM(G$3:G113)+J114</f>
        <v>-0.17524557701491444</v>
      </c>
      <c r="N114" s="21"/>
      <c r="O114" s="21"/>
      <c r="P114" s="21"/>
      <c r="Q114" s="19">
        <f t="shared" si="5"/>
        <v>2.8352306255777802E-2</v>
      </c>
      <c r="R114" s="19">
        <f t="shared" si="5"/>
        <v>1.4699498644947779E-2</v>
      </c>
      <c r="S114" s="19">
        <f t="shared" si="5"/>
        <v>3.0711012263290309E-2</v>
      </c>
      <c r="T114" s="19">
        <f t="shared" si="6"/>
        <v>-2.0414815389514309E-2</v>
      </c>
      <c r="U114" s="19">
        <f t="shared" si="7"/>
        <v>-2.9508101008261352E-2</v>
      </c>
      <c r="V114" s="19">
        <f t="shared" si="8"/>
        <v>2.1247034690732976E-2</v>
      </c>
    </row>
    <row r="115" spans="1:22" x14ac:dyDescent="0.25">
      <c r="A115" s="26">
        <f>Wellpath!E115</f>
        <v>3240</v>
      </c>
      <c r="B115" s="22">
        <v>0</v>
      </c>
      <c r="C115" s="22">
        <f>SIN(Wellpath!$L115) * COS(Wellpath!$L115) / SQRT(2)</f>
        <v>4.3315539021305316E-17</v>
      </c>
      <c r="D115" s="22">
        <f>(-TAN(Dip) * SIN(Wellpath!$L115) * COS(Wellpath!$L115) * SIN(Wellpath!$O115)) / SQRT(2)</f>
        <v>-1.1900846537254189E-16</v>
      </c>
      <c r="E115" s="20">
        <f>Model!$W$10*((drdp!B115+drdp!K115)*'ASXY-TI1S'!$B115+(drdp!E115+drdp!N115)*'ASXY-TI1S'!$C115+(drdp!H115+drdp!Q115)*'ASXY-TI1S'!$D115)</f>
        <v>-1.7393742917255261E-18</v>
      </c>
      <c r="F115" s="20">
        <f>Model!$W$10*((drdp!C115+drdp!L115)*'ASXY-TI1S'!$B115+(drdp!F115+drdp!O115)*'ASXY-TI1S'!$C115+(drdp!I115+drdp!R115)*'ASXY-TI1S'!$D115)</f>
        <v>-4.0156619642097962E-19</v>
      </c>
      <c r="G115" s="20">
        <f>Model!$W$10*((drdp!D115+drdp!M115)*'ASXY-TI1S'!$B115+(drdp!G115+drdp!P115)*'ASXY-TI1S'!$C115+(drdp!J115+drdp!S115)*'ASXY-TI1S'!$D115)</f>
        <v>-6.4973308531957974E-19</v>
      </c>
      <c r="H115" s="18">
        <f>Model!$W$10*((drdp!B115)*'ASXY-TI1S'!$B115+(drdp!E115)*'ASXY-TI1S'!$C115+(drdp!H115)*'ASXY-TI1S'!$D115)</f>
        <v>-8.6968714586276305E-19</v>
      </c>
      <c r="I115" s="18">
        <f>Model!$W$10*((drdp!C115)*'ASXY-TI1S'!$B115+(drdp!F115)*'ASXY-TI1S'!$C115+(drdp!I115)*'ASXY-TI1S'!$D115)</f>
        <v>-2.0078309821048981E-19</v>
      </c>
      <c r="J115" s="18">
        <f>Model!$W$10*((drdp!D115)*'ASXY-TI1S'!$B115+(drdp!G115)*'ASXY-TI1S'!$C115+(drdp!J115)*'ASXY-TI1S'!$D115)</f>
        <v>-3.2486654265978987E-19</v>
      </c>
      <c r="K115" s="21">
        <f>SUM(E$3:E114)+H115</f>
        <v>0.1683814308520325</v>
      </c>
      <c r="L115" s="21">
        <f>SUM(F$3:F114)+I115</f>
        <v>-0.12124148895880395</v>
      </c>
      <c r="M115" s="21">
        <f>SUM(G$3:G114)+J115</f>
        <v>-0.17524557701491444</v>
      </c>
      <c r="N115" s="21"/>
      <c r="O115" s="21"/>
      <c r="P115" s="21"/>
      <c r="Q115" s="19">
        <f t="shared" si="5"/>
        <v>2.8352306255777802E-2</v>
      </c>
      <c r="R115" s="19">
        <f t="shared" si="5"/>
        <v>1.4699498644947779E-2</v>
      </c>
      <c r="S115" s="19">
        <f t="shared" si="5"/>
        <v>3.0711012263290309E-2</v>
      </c>
      <c r="T115" s="19">
        <f t="shared" si="6"/>
        <v>-2.0414815389514309E-2</v>
      </c>
      <c r="U115" s="19">
        <f t="shared" si="7"/>
        <v>-2.9508101008261352E-2</v>
      </c>
      <c r="V115" s="19">
        <f t="shared" si="8"/>
        <v>2.1247034690732976E-2</v>
      </c>
    </row>
    <row r="116" spans="1:22" x14ac:dyDescent="0.25">
      <c r="A116" s="26">
        <f>Wellpath!E116</f>
        <v>3270</v>
      </c>
      <c r="B116" s="22">
        <v>0</v>
      </c>
      <c r="C116" s="22">
        <f>SIN(Wellpath!$L116) * COS(Wellpath!$L116) / SQRT(2)</f>
        <v>4.3315539021305316E-17</v>
      </c>
      <c r="D116" s="22">
        <f>(-TAN(Dip) * SIN(Wellpath!$L116) * COS(Wellpath!$L116) * SIN(Wellpath!$O116)) / SQRT(2)</f>
        <v>-1.1900846537254189E-16</v>
      </c>
      <c r="E116" s="20">
        <f>Model!$W$10*((drdp!B116+drdp!K116)*'ASXY-TI1S'!$B116+(drdp!E116+drdp!N116)*'ASXY-TI1S'!$C116+(drdp!H116+drdp!Q116)*'ASXY-TI1S'!$D116)</f>
        <v>-1.7393742917255261E-18</v>
      </c>
      <c r="F116" s="20">
        <f>Model!$W$10*((drdp!C116+drdp!L116)*'ASXY-TI1S'!$B116+(drdp!F116+drdp!O116)*'ASXY-TI1S'!$C116+(drdp!I116+drdp!R116)*'ASXY-TI1S'!$D116)</f>
        <v>-4.0156619642097962E-19</v>
      </c>
      <c r="G116" s="20">
        <f>Model!$W$10*((drdp!D116+drdp!M116)*'ASXY-TI1S'!$B116+(drdp!G116+drdp!P116)*'ASXY-TI1S'!$C116+(drdp!J116+drdp!S116)*'ASXY-TI1S'!$D116)</f>
        <v>-6.4973308531957974E-19</v>
      </c>
      <c r="H116" s="18">
        <f>Model!$W$10*((drdp!B116)*'ASXY-TI1S'!$B116+(drdp!E116)*'ASXY-TI1S'!$C116+(drdp!H116)*'ASXY-TI1S'!$D116)</f>
        <v>-8.6968714586276305E-19</v>
      </c>
      <c r="I116" s="18">
        <f>Model!$W$10*((drdp!C116)*'ASXY-TI1S'!$B116+(drdp!F116)*'ASXY-TI1S'!$C116+(drdp!I116)*'ASXY-TI1S'!$D116)</f>
        <v>-2.0078309821048981E-19</v>
      </c>
      <c r="J116" s="18">
        <f>Model!$W$10*((drdp!D116)*'ASXY-TI1S'!$B116+(drdp!G116)*'ASXY-TI1S'!$C116+(drdp!J116)*'ASXY-TI1S'!$D116)</f>
        <v>-3.2486654265978987E-19</v>
      </c>
      <c r="K116" s="21">
        <f>SUM(E$3:E115)+H116</f>
        <v>0.1683814308520325</v>
      </c>
      <c r="L116" s="21">
        <f>SUM(F$3:F115)+I116</f>
        <v>-0.12124148895880395</v>
      </c>
      <c r="M116" s="21">
        <f>SUM(G$3:G115)+J116</f>
        <v>-0.17524557701491444</v>
      </c>
      <c r="N116" s="21"/>
      <c r="O116" s="21"/>
      <c r="P116" s="21"/>
      <c r="Q116" s="19">
        <f t="shared" si="5"/>
        <v>2.8352306255777802E-2</v>
      </c>
      <c r="R116" s="19">
        <f t="shared" si="5"/>
        <v>1.4699498644947779E-2</v>
      </c>
      <c r="S116" s="19">
        <f t="shared" si="5"/>
        <v>3.0711012263290309E-2</v>
      </c>
      <c r="T116" s="19">
        <f t="shared" si="6"/>
        <v>-2.0414815389514309E-2</v>
      </c>
      <c r="U116" s="19">
        <f t="shared" si="7"/>
        <v>-2.9508101008261352E-2</v>
      </c>
      <c r="V116" s="19">
        <f t="shared" si="8"/>
        <v>2.1247034690732976E-2</v>
      </c>
    </row>
    <row r="117" spans="1:22" x14ac:dyDescent="0.25">
      <c r="A117" s="26">
        <f>Wellpath!E117</f>
        <v>3300</v>
      </c>
      <c r="B117" s="22">
        <v>0</v>
      </c>
      <c r="C117" s="22">
        <f>SIN(Wellpath!$L117) * COS(Wellpath!$L117) / SQRT(2)</f>
        <v>4.3315539021305316E-17</v>
      </c>
      <c r="D117" s="22">
        <f>(-TAN(Dip) * SIN(Wellpath!$L117) * COS(Wellpath!$L117) * SIN(Wellpath!$O117)) / SQRT(2)</f>
        <v>-1.1900846537254189E-16</v>
      </c>
      <c r="E117" s="20">
        <f>Model!$W$10*((drdp!B117+drdp!K117)*'ASXY-TI1S'!$B117+(drdp!E117+drdp!N117)*'ASXY-TI1S'!$C117+(drdp!H117+drdp!Q117)*'ASXY-TI1S'!$D117)</f>
        <v>-1.7393742917255261E-18</v>
      </c>
      <c r="F117" s="20">
        <f>Model!$W$10*((drdp!C117+drdp!L117)*'ASXY-TI1S'!$B117+(drdp!F117+drdp!O117)*'ASXY-TI1S'!$C117+(drdp!I117+drdp!R117)*'ASXY-TI1S'!$D117)</f>
        <v>-4.0156619642097962E-19</v>
      </c>
      <c r="G117" s="20">
        <f>Model!$W$10*((drdp!D117+drdp!M117)*'ASXY-TI1S'!$B117+(drdp!G117+drdp!P117)*'ASXY-TI1S'!$C117+(drdp!J117+drdp!S117)*'ASXY-TI1S'!$D117)</f>
        <v>-6.4973308531957974E-19</v>
      </c>
      <c r="H117" s="18">
        <f>Model!$W$10*((drdp!B117)*'ASXY-TI1S'!$B117+(drdp!E117)*'ASXY-TI1S'!$C117+(drdp!H117)*'ASXY-TI1S'!$D117)</f>
        <v>-8.6968714586276305E-19</v>
      </c>
      <c r="I117" s="18">
        <f>Model!$W$10*((drdp!C117)*'ASXY-TI1S'!$B117+(drdp!F117)*'ASXY-TI1S'!$C117+(drdp!I117)*'ASXY-TI1S'!$D117)</f>
        <v>-2.0078309821048981E-19</v>
      </c>
      <c r="J117" s="18">
        <f>Model!$W$10*((drdp!D117)*'ASXY-TI1S'!$B117+(drdp!G117)*'ASXY-TI1S'!$C117+(drdp!J117)*'ASXY-TI1S'!$D117)</f>
        <v>-3.2486654265978987E-19</v>
      </c>
      <c r="K117" s="21">
        <f>SUM(E$3:E116)+H117</f>
        <v>0.1683814308520325</v>
      </c>
      <c r="L117" s="21">
        <f>SUM(F$3:F116)+I117</f>
        <v>-0.12124148895880395</v>
      </c>
      <c r="M117" s="21">
        <f>SUM(G$3:G116)+J117</f>
        <v>-0.17524557701491444</v>
      </c>
      <c r="N117" s="21"/>
      <c r="O117" s="21"/>
      <c r="P117" s="21"/>
      <c r="Q117" s="19">
        <f t="shared" si="5"/>
        <v>2.8352306255777802E-2</v>
      </c>
      <c r="R117" s="19">
        <f t="shared" si="5"/>
        <v>1.4699498644947779E-2</v>
      </c>
      <c r="S117" s="19">
        <f t="shared" si="5"/>
        <v>3.0711012263290309E-2</v>
      </c>
      <c r="T117" s="19">
        <f t="shared" si="6"/>
        <v>-2.0414815389514309E-2</v>
      </c>
      <c r="U117" s="19">
        <f t="shared" si="7"/>
        <v>-2.9508101008261352E-2</v>
      </c>
      <c r="V117" s="19">
        <f t="shared" si="8"/>
        <v>2.1247034690732976E-2</v>
      </c>
    </row>
    <row r="118" spans="1:22" x14ac:dyDescent="0.25">
      <c r="A118" s="26">
        <f>Wellpath!E118</f>
        <v>3330</v>
      </c>
      <c r="B118" s="22">
        <v>0</v>
      </c>
      <c r="C118" s="22">
        <f>SIN(Wellpath!$L118) * COS(Wellpath!$L118) / SQRT(2)</f>
        <v>4.3315539021305316E-17</v>
      </c>
      <c r="D118" s="22">
        <f>(-TAN(Dip) * SIN(Wellpath!$L118) * COS(Wellpath!$L118) * SIN(Wellpath!$O118)) / SQRT(2)</f>
        <v>-1.1900846537254189E-16</v>
      </c>
      <c r="E118" s="20">
        <f>Model!$W$10*((drdp!B118+drdp!K118)*'ASXY-TI1S'!$B118+(drdp!E118+drdp!N118)*'ASXY-TI1S'!$C118+(drdp!H118+drdp!Q118)*'ASXY-TI1S'!$D118)</f>
        <v>-1.7393742917255261E-18</v>
      </c>
      <c r="F118" s="20">
        <f>Model!$W$10*((drdp!C118+drdp!L118)*'ASXY-TI1S'!$B118+(drdp!F118+drdp!O118)*'ASXY-TI1S'!$C118+(drdp!I118+drdp!R118)*'ASXY-TI1S'!$D118)</f>
        <v>-4.0156619642097962E-19</v>
      </c>
      <c r="G118" s="20">
        <f>Model!$W$10*((drdp!D118+drdp!M118)*'ASXY-TI1S'!$B118+(drdp!G118+drdp!P118)*'ASXY-TI1S'!$C118+(drdp!J118+drdp!S118)*'ASXY-TI1S'!$D118)</f>
        <v>-6.4973308531957974E-19</v>
      </c>
      <c r="H118" s="18">
        <f>Model!$W$10*((drdp!B118)*'ASXY-TI1S'!$B118+(drdp!E118)*'ASXY-TI1S'!$C118+(drdp!H118)*'ASXY-TI1S'!$D118)</f>
        <v>-8.6968714586276305E-19</v>
      </c>
      <c r="I118" s="18">
        <f>Model!$W$10*((drdp!C118)*'ASXY-TI1S'!$B118+(drdp!F118)*'ASXY-TI1S'!$C118+(drdp!I118)*'ASXY-TI1S'!$D118)</f>
        <v>-2.0078309821048981E-19</v>
      </c>
      <c r="J118" s="18">
        <f>Model!$W$10*((drdp!D118)*'ASXY-TI1S'!$B118+(drdp!G118)*'ASXY-TI1S'!$C118+(drdp!J118)*'ASXY-TI1S'!$D118)</f>
        <v>-3.2486654265978987E-19</v>
      </c>
      <c r="K118" s="21">
        <f>SUM(E$3:E117)+H118</f>
        <v>0.1683814308520325</v>
      </c>
      <c r="L118" s="21">
        <f>SUM(F$3:F117)+I118</f>
        <v>-0.12124148895880395</v>
      </c>
      <c r="M118" s="21">
        <f>SUM(G$3:G117)+J118</f>
        <v>-0.17524557701491444</v>
      </c>
      <c r="N118" s="21"/>
      <c r="O118" s="21"/>
      <c r="P118" s="21"/>
      <c r="Q118" s="19">
        <f t="shared" si="5"/>
        <v>2.8352306255777802E-2</v>
      </c>
      <c r="R118" s="19">
        <f t="shared" si="5"/>
        <v>1.4699498644947779E-2</v>
      </c>
      <c r="S118" s="19">
        <f t="shared" si="5"/>
        <v>3.0711012263290309E-2</v>
      </c>
      <c r="T118" s="19">
        <f t="shared" si="6"/>
        <v>-2.0414815389514309E-2</v>
      </c>
      <c r="U118" s="19">
        <f t="shared" si="7"/>
        <v>-2.9508101008261352E-2</v>
      </c>
      <c r="V118" s="19">
        <f t="shared" si="8"/>
        <v>2.1247034690732976E-2</v>
      </c>
    </row>
    <row r="119" spans="1:22" x14ac:dyDescent="0.25">
      <c r="A119" s="26">
        <f>Wellpath!E119</f>
        <v>3360</v>
      </c>
      <c r="B119" s="22">
        <v>0</v>
      </c>
      <c r="C119" s="22">
        <f>SIN(Wellpath!$L119) * COS(Wellpath!$L119) / SQRT(2)</f>
        <v>4.3315539021305316E-17</v>
      </c>
      <c r="D119" s="22">
        <f>(-TAN(Dip) * SIN(Wellpath!$L119) * COS(Wellpath!$L119) * SIN(Wellpath!$O119)) / SQRT(2)</f>
        <v>-1.1900846537254189E-16</v>
      </c>
      <c r="E119" s="20">
        <f>Model!$W$10*((drdp!B119+drdp!K119)*'ASXY-TI1S'!$B119+(drdp!E119+drdp!N119)*'ASXY-TI1S'!$C119+(drdp!H119+drdp!Q119)*'ASXY-TI1S'!$D119)</f>
        <v>-1.7393742917255261E-18</v>
      </c>
      <c r="F119" s="20">
        <f>Model!$W$10*((drdp!C119+drdp!L119)*'ASXY-TI1S'!$B119+(drdp!F119+drdp!O119)*'ASXY-TI1S'!$C119+(drdp!I119+drdp!R119)*'ASXY-TI1S'!$D119)</f>
        <v>-4.0156619642097962E-19</v>
      </c>
      <c r="G119" s="20">
        <f>Model!$W$10*((drdp!D119+drdp!M119)*'ASXY-TI1S'!$B119+(drdp!G119+drdp!P119)*'ASXY-TI1S'!$C119+(drdp!J119+drdp!S119)*'ASXY-TI1S'!$D119)</f>
        <v>-6.4973308531957974E-19</v>
      </c>
      <c r="H119" s="18">
        <f>Model!$W$10*((drdp!B119)*'ASXY-TI1S'!$B119+(drdp!E119)*'ASXY-TI1S'!$C119+(drdp!H119)*'ASXY-TI1S'!$D119)</f>
        <v>-8.6968714586276305E-19</v>
      </c>
      <c r="I119" s="18">
        <f>Model!$W$10*((drdp!C119)*'ASXY-TI1S'!$B119+(drdp!F119)*'ASXY-TI1S'!$C119+(drdp!I119)*'ASXY-TI1S'!$D119)</f>
        <v>-2.0078309821048981E-19</v>
      </c>
      <c r="J119" s="18">
        <f>Model!$W$10*((drdp!D119)*'ASXY-TI1S'!$B119+(drdp!G119)*'ASXY-TI1S'!$C119+(drdp!J119)*'ASXY-TI1S'!$D119)</f>
        <v>-3.2486654265978987E-19</v>
      </c>
      <c r="K119" s="21">
        <f>SUM(E$3:E118)+H119</f>
        <v>0.1683814308520325</v>
      </c>
      <c r="L119" s="21">
        <f>SUM(F$3:F118)+I119</f>
        <v>-0.12124148895880395</v>
      </c>
      <c r="M119" s="21">
        <f>SUM(G$3:G118)+J119</f>
        <v>-0.17524557701491444</v>
      </c>
      <c r="N119" s="21"/>
      <c r="O119" s="21"/>
      <c r="P119" s="21"/>
      <c r="Q119" s="19">
        <f t="shared" si="5"/>
        <v>2.8352306255777802E-2</v>
      </c>
      <c r="R119" s="19">
        <f t="shared" si="5"/>
        <v>1.4699498644947779E-2</v>
      </c>
      <c r="S119" s="19">
        <f t="shared" si="5"/>
        <v>3.0711012263290309E-2</v>
      </c>
      <c r="T119" s="19">
        <f t="shared" si="6"/>
        <v>-2.0414815389514309E-2</v>
      </c>
      <c r="U119" s="19">
        <f t="shared" si="7"/>
        <v>-2.9508101008261352E-2</v>
      </c>
      <c r="V119" s="19">
        <f t="shared" si="8"/>
        <v>2.1247034690732976E-2</v>
      </c>
    </row>
    <row r="120" spans="1:22" x14ac:dyDescent="0.25">
      <c r="A120" s="26">
        <f>Wellpath!E120</f>
        <v>3390</v>
      </c>
      <c r="B120" s="22">
        <v>0</v>
      </c>
      <c r="C120" s="22">
        <f>SIN(Wellpath!$L120) * COS(Wellpath!$L120) / SQRT(2)</f>
        <v>4.3315539021305316E-17</v>
      </c>
      <c r="D120" s="22">
        <f>(-TAN(Dip) * SIN(Wellpath!$L120) * COS(Wellpath!$L120) * SIN(Wellpath!$O120)) / SQRT(2)</f>
        <v>-1.1900846537254189E-16</v>
      </c>
      <c r="E120" s="20">
        <f>Model!$W$10*((drdp!B120+drdp!K120)*'ASXY-TI1S'!$B120+(drdp!E120+drdp!N120)*'ASXY-TI1S'!$C120+(drdp!H120+drdp!Q120)*'ASXY-TI1S'!$D120)</f>
        <v>-1.7393742917255261E-18</v>
      </c>
      <c r="F120" s="20">
        <f>Model!$W$10*((drdp!C120+drdp!L120)*'ASXY-TI1S'!$B120+(drdp!F120+drdp!O120)*'ASXY-TI1S'!$C120+(drdp!I120+drdp!R120)*'ASXY-TI1S'!$D120)</f>
        <v>-4.0156619642097962E-19</v>
      </c>
      <c r="G120" s="20">
        <f>Model!$W$10*((drdp!D120+drdp!M120)*'ASXY-TI1S'!$B120+(drdp!G120+drdp!P120)*'ASXY-TI1S'!$C120+(drdp!J120+drdp!S120)*'ASXY-TI1S'!$D120)</f>
        <v>-6.4973308531957974E-19</v>
      </c>
      <c r="H120" s="18">
        <f>Model!$W$10*((drdp!B120)*'ASXY-TI1S'!$B120+(drdp!E120)*'ASXY-TI1S'!$C120+(drdp!H120)*'ASXY-TI1S'!$D120)</f>
        <v>-8.6968714586276305E-19</v>
      </c>
      <c r="I120" s="18">
        <f>Model!$W$10*((drdp!C120)*'ASXY-TI1S'!$B120+(drdp!F120)*'ASXY-TI1S'!$C120+(drdp!I120)*'ASXY-TI1S'!$D120)</f>
        <v>-2.0078309821048981E-19</v>
      </c>
      <c r="J120" s="18">
        <f>Model!$W$10*((drdp!D120)*'ASXY-TI1S'!$B120+(drdp!G120)*'ASXY-TI1S'!$C120+(drdp!J120)*'ASXY-TI1S'!$D120)</f>
        <v>-3.2486654265978987E-19</v>
      </c>
      <c r="K120" s="21">
        <f>SUM(E$3:E119)+H120</f>
        <v>0.1683814308520325</v>
      </c>
      <c r="L120" s="21">
        <f>SUM(F$3:F119)+I120</f>
        <v>-0.12124148895880395</v>
      </c>
      <c r="M120" s="21">
        <f>SUM(G$3:G119)+J120</f>
        <v>-0.17524557701491444</v>
      </c>
      <c r="N120" s="21"/>
      <c r="O120" s="21"/>
      <c r="P120" s="21"/>
      <c r="Q120" s="19">
        <f t="shared" si="5"/>
        <v>2.8352306255777802E-2</v>
      </c>
      <c r="R120" s="19">
        <f t="shared" si="5"/>
        <v>1.4699498644947779E-2</v>
      </c>
      <c r="S120" s="19">
        <f t="shared" si="5"/>
        <v>3.0711012263290309E-2</v>
      </c>
      <c r="T120" s="19">
        <f t="shared" si="6"/>
        <v>-2.0414815389514309E-2</v>
      </c>
      <c r="U120" s="19">
        <f t="shared" si="7"/>
        <v>-2.9508101008261352E-2</v>
      </c>
      <c r="V120" s="19">
        <f t="shared" si="8"/>
        <v>2.1247034690732976E-2</v>
      </c>
    </row>
    <row r="121" spans="1:22" x14ac:dyDescent="0.25">
      <c r="A121" s="26">
        <f>Wellpath!E121</f>
        <v>3420</v>
      </c>
      <c r="B121" s="22">
        <v>0</v>
      </c>
      <c r="C121" s="22">
        <f>SIN(Wellpath!$L121) * COS(Wellpath!$L121) / SQRT(2)</f>
        <v>4.3315539021305316E-17</v>
      </c>
      <c r="D121" s="22">
        <f>(-TAN(Dip) * SIN(Wellpath!$L121) * COS(Wellpath!$L121) * SIN(Wellpath!$O121)) / SQRT(2)</f>
        <v>-1.1900846537254189E-16</v>
      </c>
      <c r="E121" s="20">
        <f>Model!$W$10*((drdp!B121+drdp!K121)*'ASXY-TI1S'!$B121+(drdp!E121+drdp!N121)*'ASXY-TI1S'!$C121+(drdp!H121+drdp!Q121)*'ASXY-TI1S'!$D121)</f>
        <v>-1.1595828611503507E-18</v>
      </c>
      <c r="F121" s="20">
        <f>Model!$W$10*((drdp!C121+drdp!L121)*'ASXY-TI1S'!$B121+(drdp!F121+drdp!O121)*'ASXY-TI1S'!$C121+(drdp!I121+drdp!R121)*'ASXY-TI1S'!$D121)</f>
        <v>-2.6771079761398643E-19</v>
      </c>
      <c r="G121" s="20">
        <f>Model!$W$10*((drdp!D121+drdp!M121)*'ASXY-TI1S'!$B121+(drdp!G121+drdp!P121)*'ASXY-TI1S'!$C121+(drdp!J121+drdp!S121)*'ASXY-TI1S'!$D121)</f>
        <v>-4.3315539021305314E-19</v>
      </c>
      <c r="H121" s="18">
        <f>Model!$W$10*((drdp!B121)*'ASXY-TI1S'!$B121+(drdp!E121)*'ASXY-TI1S'!$C121+(drdp!H121)*'ASXY-TI1S'!$D121)</f>
        <v>-8.6968714586276305E-19</v>
      </c>
      <c r="I121" s="18">
        <f>Model!$W$10*((drdp!C121)*'ASXY-TI1S'!$B121+(drdp!F121)*'ASXY-TI1S'!$C121+(drdp!I121)*'ASXY-TI1S'!$D121)</f>
        <v>-2.0078309821048981E-19</v>
      </c>
      <c r="J121" s="18">
        <f>Model!$W$10*((drdp!D121)*'ASXY-TI1S'!$B121+(drdp!G121)*'ASXY-TI1S'!$C121+(drdp!J121)*'ASXY-TI1S'!$D121)</f>
        <v>-3.2486654265978987E-19</v>
      </c>
      <c r="K121" s="21">
        <f>SUM(E$3:E120)+H121</f>
        <v>0.1683814308520325</v>
      </c>
      <c r="L121" s="21">
        <f>SUM(F$3:F120)+I121</f>
        <v>-0.12124148895880395</v>
      </c>
      <c r="M121" s="21">
        <f>SUM(G$3:G120)+J121</f>
        <v>-0.17524557701491444</v>
      </c>
      <c r="N121" s="21"/>
      <c r="O121" s="21"/>
      <c r="P121" s="21"/>
      <c r="Q121" s="19">
        <f t="shared" si="5"/>
        <v>2.8352306255777802E-2</v>
      </c>
      <c r="R121" s="19">
        <f t="shared" si="5"/>
        <v>1.4699498644947779E-2</v>
      </c>
      <c r="S121" s="19">
        <f t="shared" si="5"/>
        <v>3.0711012263290309E-2</v>
      </c>
      <c r="T121" s="19">
        <f t="shared" si="6"/>
        <v>-2.0414815389514309E-2</v>
      </c>
      <c r="U121" s="19">
        <f t="shared" si="7"/>
        <v>-2.9508101008261352E-2</v>
      </c>
      <c r="V121" s="19">
        <f t="shared" si="8"/>
        <v>2.1247034690732976E-2</v>
      </c>
    </row>
    <row r="122" spans="1:22" x14ac:dyDescent="0.25">
      <c r="A122" s="26">
        <f>Wellpath!E122</f>
        <v>3430</v>
      </c>
      <c r="B122" s="22">
        <v>0</v>
      </c>
      <c r="C122" s="22">
        <f>SIN(Wellpath!$L122) * COS(Wellpath!$L122) / SQRT(2)</f>
        <v>4.3315539021305316E-17</v>
      </c>
      <c r="D122" s="22">
        <f>(-TAN(Dip) * SIN(Wellpath!$L122) * COS(Wellpath!$L122) * SIN(Wellpath!$O122)) / SQRT(2)</f>
        <v>-1.1900846537254189E-16</v>
      </c>
      <c r="E122" s="20">
        <f>Model!$W$10*((drdp!B122+drdp!K122)*'ASXY-TI1S'!$B122+(drdp!E122+drdp!N122)*'ASXY-TI1S'!$C122+(drdp!H122+drdp!Q122)*'ASXY-TI1S'!$D122)</f>
        <v>-8.6968714586276305E-19</v>
      </c>
      <c r="F122" s="20">
        <f>Model!$W$10*((drdp!C122+drdp!L122)*'ASXY-TI1S'!$B122+(drdp!F122+drdp!O122)*'ASXY-TI1S'!$C122+(drdp!I122+drdp!R122)*'ASXY-TI1S'!$D122)</f>
        <v>-2.0078309821048978E-19</v>
      </c>
      <c r="G122" s="20">
        <f>Model!$W$10*((drdp!D122+drdp!M122)*'ASXY-TI1S'!$B122+(drdp!G122+drdp!P122)*'ASXY-TI1S'!$C122+(drdp!J122+drdp!S122)*'ASXY-TI1S'!$D122)</f>
        <v>-3.2486654265978987E-19</v>
      </c>
      <c r="H122" s="18">
        <f>Model!$W$10*((drdp!B122)*'ASXY-TI1S'!$B122+(drdp!E122)*'ASXY-TI1S'!$C122+(drdp!H122)*'ASXY-TI1S'!$D122)</f>
        <v>-2.8989571528758767E-19</v>
      </c>
      <c r="I122" s="18">
        <f>Model!$W$10*((drdp!C122)*'ASXY-TI1S'!$B122+(drdp!F122)*'ASXY-TI1S'!$C122+(drdp!I122)*'ASXY-TI1S'!$D122)</f>
        <v>-6.6927699403496607E-20</v>
      </c>
      <c r="J122" s="18">
        <f>Model!$W$10*((drdp!D122)*'ASXY-TI1S'!$B122+(drdp!G122)*'ASXY-TI1S'!$C122+(drdp!J122)*'ASXY-TI1S'!$D122)</f>
        <v>-1.0828884755326329E-19</v>
      </c>
      <c r="K122" s="21">
        <f>SUM(E$3:E121)+H122</f>
        <v>0.1683814308520325</v>
      </c>
      <c r="L122" s="21">
        <f>SUM(F$3:F121)+I122</f>
        <v>-0.12124148895880395</v>
      </c>
      <c r="M122" s="21">
        <f>SUM(G$3:G121)+J122</f>
        <v>-0.17524557701491444</v>
      </c>
      <c r="N122" s="21"/>
      <c r="O122" s="21"/>
      <c r="P122" s="21"/>
      <c r="Q122" s="19">
        <f t="shared" si="5"/>
        <v>2.8352306255777802E-2</v>
      </c>
      <c r="R122" s="19">
        <f t="shared" si="5"/>
        <v>1.4699498644947779E-2</v>
      </c>
      <c r="S122" s="19">
        <f t="shared" si="5"/>
        <v>3.0711012263290309E-2</v>
      </c>
      <c r="T122" s="19">
        <f t="shared" si="6"/>
        <v>-2.0414815389514309E-2</v>
      </c>
      <c r="U122" s="19">
        <f t="shared" si="7"/>
        <v>-2.9508101008261352E-2</v>
      </c>
      <c r="V122" s="19">
        <f t="shared" si="8"/>
        <v>2.1247034690732976E-2</v>
      </c>
    </row>
    <row r="123" spans="1:22" x14ac:dyDescent="0.25">
      <c r="A123" s="26">
        <f>Wellpath!E123</f>
        <v>3450</v>
      </c>
      <c r="B123" s="22">
        <v>0</v>
      </c>
      <c r="C123" s="22">
        <f>SIN(Wellpath!$L123) * COS(Wellpath!$L123) / SQRT(2)</f>
        <v>-2.5278163862574903E-2</v>
      </c>
      <c r="D123" s="22">
        <f>(-TAN(Dip) * SIN(Wellpath!$L123) * COS(Wellpath!$L123) * SIN(Wellpath!$O123)) / SQRT(2)</f>
        <v>6.9114973438362551E-2</v>
      </c>
      <c r="E123" s="20">
        <f>Model!$W$10*((drdp!B123+drdp!K123)*'ASXY-TI1S'!$B123+(drdp!E123+drdp!N123)*'ASXY-TI1S'!$C123+(drdp!H123+drdp!Q123)*'ASXY-TI1S'!$D123)</f>
        <v>8.5771862912759403E-4</v>
      </c>
      <c r="F123" s="20">
        <f>Model!$W$10*((drdp!C123+drdp!L123)*'ASXY-TI1S'!$B123+(drdp!F123+drdp!O123)*'ASXY-TI1S'!$C123+(drdp!I123+drdp!R123)*'ASXY-TI1S'!$D123)</f>
        <v>9.9392443210536834E-5</v>
      </c>
      <c r="G123" s="20">
        <f>Model!$W$10*((drdp!D123+drdp!M123)*'ASXY-TI1S'!$B123+(drdp!G123+drdp!P123)*'ASXY-TI1S'!$C123+(drdp!J123+drdp!S123)*'ASXY-TI1S'!$D123)</f>
        <v>3.1577482010440355E-4</v>
      </c>
      <c r="H123" s="18">
        <f>Model!$W$10*((drdp!B123)*'ASXY-TI1S'!$B123+(drdp!E123)*'ASXY-TI1S'!$C123+(drdp!H123)*'ASXY-TI1S'!$D123)</f>
        <v>3.4308745165103765E-4</v>
      </c>
      <c r="I123" s="18">
        <f>Model!$W$10*((drdp!C123)*'ASXY-TI1S'!$B123+(drdp!F123)*'ASXY-TI1S'!$C123+(drdp!I123)*'ASXY-TI1S'!$D123)</f>
        <v>3.9756977284214732E-5</v>
      </c>
      <c r="J123" s="18">
        <f>Model!$W$10*((drdp!D123)*'ASXY-TI1S'!$B123+(drdp!G123)*'ASXY-TI1S'!$C123+(drdp!J123)*'ASXY-TI1S'!$D123)</f>
        <v>1.2630992804176145E-4</v>
      </c>
      <c r="K123" s="21">
        <f>SUM(E$3:E122)+H123</f>
        <v>0.16872451830368354</v>
      </c>
      <c r="L123" s="21">
        <f>SUM(F$3:F122)+I123</f>
        <v>-0.12120173198151973</v>
      </c>
      <c r="M123" s="21">
        <f>SUM(G$3:G122)+J123</f>
        <v>-0.17511926708687267</v>
      </c>
      <c r="N123" s="21"/>
      <c r="O123" s="21"/>
      <c r="P123" s="21"/>
      <c r="Q123" s="19">
        <f t="shared" si="5"/>
        <v>2.8467963076810043E-2</v>
      </c>
      <c r="R123" s="19">
        <f t="shared" si="5"/>
        <v>1.4689859835320144E-2</v>
      </c>
      <c r="S123" s="19">
        <f t="shared" si="5"/>
        <v>3.0666757705043447E-2</v>
      </c>
      <c r="T123" s="19">
        <f t="shared" si="6"/>
        <v>-2.0449703846154074E-2</v>
      </c>
      <c r="U123" s="19">
        <f t="shared" si="7"/>
        <v>-2.9546913984926693E-2</v>
      </c>
      <c r="V123" s="19">
        <f t="shared" si="8"/>
        <v>2.1224758474263312E-2</v>
      </c>
    </row>
    <row r="124" spans="1:22" x14ac:dyDescent="0.25">
      <c r="A124" s="26">
        <f>Wellpath!E124</f>
        <v>3480</v>
      </c>
      <c r="B124" s="22">
        <v>0</v>
      </c>
      <c r="C124" s="22">
        <f>SIN(Wellpath!$L124) * COS(Wellpath!$L124) / SQRT(2)</f>
        <v>-6.2365969242725812E-2</v>
      </c>
      <c r="D124" s="22">
        <f>(-TAN(Dip) * SIN(Wellpath!$L124) * COS(Wellpath!$L124) * SIN(Wellpath!$O124)) / SQRT(2)</f>
        <v>0.16616480993116059</v>
      </c>
      <c r="E124" s="20">
        <f>Model!$W$10*((drdp!B124+drdp!K124)*'ASXY-TI1S'!$B124+(drdp!E124+drdp!N124)*'ASXY-TI1S'!$C124+(drdp!H124+drdp!Q124)*'ASXY-TI1S'!$D124)</f>
        <v>2.4805654082048897E-3</v>
      </c>
      <c r="F124" s="20">
        <f>Model!$W$10*((drdp!C124+drdp!L124)*'ASXY-TI1S'!$B124+(drdp!F124+drdp!O124)*'ASXY-TI1S'!$C124+(drdp!I124+drdp!R124)*'ASXY-TI1S'!$D124)</f>
        <v>-1.3177913961205241E-4</v>
      </c>
      <c r="G124" s="20">
        <f>Model!$W$10*((drdp!D124+drdp!M124)*'ASXY-TI1S'!$B124+(drdp!G124+drdp!P124)*'ASXY-TI1S'!$C124+(drdp!J124+drdp!S124)*'ASXY-TI1S'!$D124)</f>
        <v>9.3181496818634131E-4</v>
      </c>
      <c r="H124" s="18">
        <f>Model!$W$10*((drdp!B124)*'ASXY-TI1S'!$B124+(drdp!E124)*'ASXY-TI1S'!$C124+(drdp!H124)*'ASXY-TI1S'!$D124)</f>
        <v>1.2402827041024449E-3</v>
      </c>
      <c r="I124" s="18">
        <f>Model!$W$10*((drdp!C124)*'ASXY-TI1S'!$B124+(drdp!F124)*'ASXY-TI1S'!$C124+(drdp!I124)*'ASXY-TI1S'!$D124)</f>
        <v>-6.5889569806026207E-5</v>
      </c>
      <c r="J124" s="18">
        <f>Model!$W$10*((drdp!D124)*'ASXY-TI1S'!$B124+(drdp!G124)*'ASXY-TI1S'!$C124+(drdp!J124)*'ASXY-TI1S'!$D124)</f>
        <v>4.6590748409317066E-4</v>
      </c>
      <c r="K124" s="21">
        <f>SUM(E$3:E123)+H124</f>
        <v>0.17047943218526254</v>
      </c>
      <c r="L124" s="21">
        <f>SUM(F$3:F123)+I124</f>
        <v>-0.12120798608539943</v>
      </c>
      <c r="M124" s="21">
        <f>SUM(G$3:G123)+J124</f>
        <v>-0.17446389471071688</v>
      </c>
      <c r="N124" s="21"/>
      <c r="O124" s="21"/>
      <c r="P124" s="21"/>
      <c r="Q124" s="19">
        <f t="shared" si="5"/>
        <v>2.9063236798209529E-2</v>
      </c>
      <c r="R124" s="19">
        <f t="shared" si="5"/>
        <v>1.4691375890878381E-2</v>
      </c>
      <c r="S124" s="19">
        <f t="shared" si="5"/>
        <v>3.0437650557632107E-2</v>
      </c>
      <c r="T124" s="19">
        <f t="shared" si="6"/>
        <v>-2.0663468644158096E-2</v>
      </c>
      <c r="U124" s="19">
        <f t="shared" si="7"/>
        <v>-2.9742505707112444E-2</v>
      </c>
      <c r="V124" s="19">
        <f t="shared" si="8"/>
        <v>2.1146417322501162E-2</v>
      </c>
    </row>
    <row r="125" spans="1:22" x14ac:dyDescent="0.25">
      <c r="A125" s="26">
        <f>Wellpath!E125</f>
        <v>3510</v>
      </c>
      <c r="B125" s="22">
        <v>0</v>
      </c>
      <c r="C125" s="22">
        <f>SIN(Wellpath!$L125) * COS(Wellpath!$L125) / SQRT(2)</f>
        <v>-9.7452521723264615E-2</v>
      </c>
      <c r="D125" s="22">
        <f>(-TAN(Dip) * SIN(Wellpath!$L125) * COS(Wellpath!$L125) * SIN(Wellpath!$O125)) / SQRT(2)</f>
        <v>0.24700828457724833</v>
      </c>
      <c r="E125" s="20">
        <f>Model!$W$10*((drdp!B125+drdp!K125)*'ASXY-TI1S'!$B125+(drdp!E125+drdp!N125)*'ASXY-TI1S'!$C125+(drdp!H125+drdp!Q125)*'ASXY-TI1S'!$D125)</f>
        <v>3.5823335952182025E-3</v>
      </c>
      <c r="F125" s="20">
        <f>Model!$W$10*((drdp!C125+drdp!L125)*'ASXY-TI1S'!$B125+(drdp!F125+drdp!O125)*'ASXY-TI1S'!$C125+(drdp!I125+drdp!R125)*'ASXY-TI1S'!$D125)</f>
        <v>-8.1873173305176551E-4</v>
      </c>
      <c r="G125" s="20">
        <f>Model!$W$10*((drdp!D125+drdp!M125)*'ASXY-TI1S'!$B125+(drdp!G125+drdp!P125)*'ASXY-TI1S'!$C125+(drdp!J125+drdp!S125)*'ASXY-TI1S'!$D125)</f>
        <v>1.4475618072133979E-3</v>
      </c>
      <c r="H125" s="18">
        <f>Model!$W$10*((drdp!B125)*'ASXY-TI1S'!$B125+(drdp!E125)*'ASXY-TI1S'!$C125+(drdp!H125)*'ASXY-TI1S'!$D125)</f>
        <v>1.7911667976091012E-3</v>
      </c>
      <c r="I125" s="18">
        <f>Model!$W$10*((drdp!C125)*'ASXY-TI1S'!$B125+(drdp!F125)*'ASXY-TI1S'!$C125+(drdp!I125)*'ASXY-TI1S'!$D125)</f>
        <v>-4.0936586652588275E-4</v>
      </c>
      <c r="J125" s="18">
        <f>Model!$W$10*((drdp!D125)*'ASXY-TI1S'!$B125+(drdp!G125)*'ASXY-TI1S'!$C125+(drdp!J125)*'ASXY-TI1S'!$D125)</f>
        <v>7.2378090360669895E-4</v>
      </c>
      <c r="K125" s="21">
        <f>SUM(E$3:E124)+H125</f>
        <v>0.17351088168697407</v>
      </c>
      <c r="L125" s="21">
        <f>SUM(F$3:F124)+I125</f>
        <v>-0.12168324152173135</v>
      </c>
      <c r="M125" s="21">
        <f>SUM(G$3:G124)+J125</f>
        <v>-0.17327420632301702</v>
      </c>
      <c r="N125" s="21"/>
      <c r="O125" s="21"/>
      <c r="P125" s="21"/>
      <c r="Q125" s="19">
        <f t="shared" si="5"/>
        <v>3.0106026063791112E-2</v>
      </c>
      <c r="R125" s="19">
        <f t="shared" si="5"/>
        <v>1.4806811267236004E-2</v>
      </c>
      <c r="S125" s="19">
        <f t="shared" si="5"/>
        <v>3.0023950576871471E-2</v>
      </c>
      <c r="T125" s="19">
        <f t="shared" si="6"/>
        <v>-2.1113366522964618E-2</v>
      </c>
      <c r="U125" s="19">
        <f t="shared" si="7"/>
        <v>-3.006496031271734E-2</v>
      </c>
      <c r="V125" s="19">
        <f t="shared" si="8"/>
        <v>2.108456709748999E-2</v>
      </c>
    </row>
    <row r="126" spans="1:22" x14ac:dyDescent="0.25">
      <c r="A126" s="26">
        <f>Wellpath!E126</f>
        <v>3540</v>
      </c>
      <c r="B126" s="22">
        <v>0</v>
      </c>
      <c r="C126" s="22">
        <f>SIN(Wellpath!$L126) * COS(Wellpath!$L126) / SQRT(2)</f>
        <v>-0.12946291746358016</v>
      </c>
      <c r="D126" s="22">
        <f>(-TAN(Dip) * SIN(Wellpath!$L126) * COS(Wellpath!$L126) * SIN(Wellpath!$O126)) / SQRT(2)</f>
        <v>0.30363732202765081</v>
      </c>
      <c r="E126" s="20">
        <f>Model!$W$10*((drdp!B126+drdp!K126)*'ASXY-TI1S'!$B126+(drdp!E126+drdp!N126)*'ASXY-TI1S'!$C126+(drdp!H126+drdp!Q126)*'ASXY-TI1S'!$D126)</f>
        <v>4.1320862168070186E-3</v>
      </c>
      <c r="F126" s="20">
        <f>Model!$W$10*((drdp!C126+drdp!L126)*'ASXY-TI1S'!$B126+(drdp!F126+drdp!O126)*'ASXY-TI1S'!$C126+(drdp!I126+drdp!R126)*'ASXY-TI1S'!$D126)</f>
        <v>-1.7551231253391708E-3</v>
      </c>
      <c r="G126" s="20">
        <f>Model!$W$10*((drdp!D126+drdp!M126)*'ASXY-TI1S'!$B126+(drdp!G126+drdp!P126)*'ASXY-TI1S'!$C126+(drdp!J126+drdp!S126)*'ASXY-TI1S'!$D126)</f>
        <v>1.9079266114077219E-3</v>
      </c>
      <c r="H126" s="18">
        <f>Model!$W$10*((drdp!B126)*'ASXY-TI1S'!$B126+(drdp!E126)*'ASXY-TI1S'!$C126+(drdp!H126)*'ASXY-TI1S'!$D126)</f>
        <v>2.0660431084035093E-3</v>
      </c>
      <c r="I126" s="18">
        <f>Model!$W$10*((drdp!C126)*'ASXY-TI1S'!$B126+(drdp!F126)*'ASXY-TI1S'!$C126+(drdp!I126)*'ASXY-TI1S'!$D126)</f>
        <v>-8.7756156266958541E-4</v>
      </c>
      <c r="J126" s="18">
        <f>Model!$W$10*((drdp!D126)*'ASXY-TI1S'!$B126+(drdp!G126)*'ASXY-TI1S'!$C126+(drdp!J126)*'ASXY-TI1S'!$D126)</f>
        <v>9.5396330570386093E-4</v>
      </c>
      <c r="K126" s="21">
        <f>SUM(E$3:E125)+H126</f>
        <v>0.17736809159298667</v>
      </c>
      <c r="L126" s="21">
        <f>SUM(F$3:F125)+I126</f>
        <v>-0.12297016895092681</v>
      </c>
      <c r="M126" s="21">
        <f>SUM(G$3:G125)+J126</f>
        <v>-0.17159646211370647</v>
      </c>
      <c r="N126" s="21"/>
      <c r="O126" s="21"/>
      <c r="P126" s="21"/>
      <c r="Q126" s="19">
        <f t="shared" si="5"/>
        <v>3.145943991533811E-2</v>
      </c>
      <c r="R126" s="19">
        <f t="shared" si="5"/>
        <v>1.5121662451819486E-2</v>
      </c>
      <c r="S126" s="19">
        <f t="shared" si="5"/>
        <v>2.9445345809940699E-2</v>
      </c>
      <c r="T126" s="19">
        <f t="shared" si="6"/>
        <v>-2.1810984189693031E-2</v>
      </c>
      <c r="U126" s="19">
        <f t="shared" si="7"/>
        <v>-3.0435737009216354E-2</v>
      </c>
      <c r="V126" s="19">
        <f t="shared" si="8"/>
        <v>2.1101245937503798E-2</v>
      </c>
    </row>
    <row r="127" spans="1:22" x14ac:dyDescent="0.25">
      <c r="A127" s="26">
        <f>Wellpath!E127</f>
        <v>3570</v>
      </c>
      <c r="B127" s="22">
        <v>0</v>
      </c>
      <c r="C127" s="22">
        <f>SIN(Wellpath!$L127) * COS(Wellpath!$L127) / SQRT(2)</f>
        <v>-0.15753381746290526</v>
      </c>
      <c r="D127" s="22">
        <f>(-TAN(Dip) * SIN(Wellpath!$L127) * COS(Wellpath!$L127) * SIN(Wellpath!$O127)) / SQRT(2)</f>
        <v>0.33044033845618631</v>
      </c>
      <c r="E127" s="20">
        <f>Model!$W$10*((drdp!B127+drdp!K127)*'ASXY-TI1S'!$B127+(drdp!E127+drdp!N127)*'ASXY-TI1S'!$C127+(drdp!H127+drdp!Q127)*'ASXY-TI1S'!$D127)</f>
        <v>4.0428755606715279E-3</v>
      </c>
      <c r="F127" s="20">
        <f>Model!$W$10*((drdp!C127+drdp!L127)*'ASXY-TI1S'!$B127+(drdp!F127+drdp!O127)*'ASXY-TI1S'!$C127+(drdp!I127+drdp!R127)*'ASXY-TI1S'!$D127)</f>
        <v>-2.6886345872646753E-3</v>
      </c>
      <c r="G127" s="20">
        <f>Model!$W$10*((drdp!D127+drdp!M127)*'ASXY-TI1S'!$B127+(drdp!G127+drdp!P127)*'ASXY-TI1S'!$C127+(drdp!J127+drdp!S127)*'ASXY-TI1S'!$D127)</f>
        <v>2.3002911710616131E-3</v>
      </c>
      <c r="H127" s="18">
        <f>Model!$W$10*((drdp!B127)*'ASXY-TI1S'!$B127+(drdp!E127)*'ASXY-TI1S'!$C127+(drdp!H127)*'ASXY-TI1S'!$D127)</f>
        <v>2.0214377803357639E-3</v>
      </c>
      <c r="I127" s="18">
        <f>Model!$W$10*((drdp!C127)*'ASXY-TI1S'!$B127+(drdp!F127)*'ASXY-TI1S'!$C127+(drdp!I127)*'ASXY-TI1S'!$D127)</f>
        <v>-1.3443172936323377E-3</v>
      </c>
      <c r="J127" s="18">
        <f>Model!$W$10*((drdp!D127)*'ASXY-TI1S'!$B127+(drdp!G127)*'ASXY-TI1S'!$C127+(drdp!J127)*'ASXY-TI1S'!$D127)</f>
        <v>1.1501455855308066E-3</v>
      </c>
      <c r="K127" s="21">
        <f>SUM(E$3:E126)+H127</f>
        <v>0.18145557248172595</v>
      </c>
      <c r="L127" s="21">
        <f>SUM(F$3:F126)+I127</f>
        <v>-0.12519204780722873</v>
      </c>
      <c r="M127" s="21">
        <f>SUM(G$3:G126)+J127</f>
        <v>-0.16949235322247178</v>
      </c>
      <c r="N127" s="21"/>
      <c r="O127" s="21"/>
      <c r="P127" s="21"/>
      <c r="Q127" s="19">
        <f t="shared" si="5"/>
        <v>3.2926124784670899E-2</v>
      </c>
      <c r="R127" s="19">
        <f t="shared" si="5"/>
        <v>1.5673048834167442E-2</v>
      </c>
      <c r="S127" s="19">
        <f t="shared" si="5"/>
        <v>2.8727657800891138E-2</v>
      </c>
      <c r="T127" s="19">
        <f t="shared" si="6"/>
        <v>-2.2716794705020294E-2</v>
      </c>
      <c r="U127" s="19">
        <f t="shared" si="7"/>
        <v>-3.0755331985258524E-2</v>
      </c>
      <c r="V127" s="19">
        <f t="shared" si="8"/>
        <v>2.1219094787587385E-2</v>
      </c>
    </row>
    <row r="128" spans="1:22" x14ac:dyDescent="0.25">
      <c r="A128" s="26">
        <f>Wellpath!E128</f>
        <v>3600</v>
      </c>
      <c r="B128" s="22">
        <v>0</v>
      </c>
      <c r="C128" s="22">
        <f>SIN(Wellpath!$L128) * COS(Wellpath!$L128) / SQRT(2)</f>
        <v>-0.18114048714686373</v>
      </c>
      <c r="D128" s="22">
        <f>(-TAN(Dip) * SIN(Wellpath!$L128) * COS(Wellpath!$L128) * SIN(Wellpath!$O128)) / SQRT(2)</f>
        <v>0.32486508076504916</v>
      </c>
      <c r="E128" s="20">
        <f>Model!$W$10*((drdp!B128+drdp!K128)*'ASXY-TI1S'!$B128+(drdp!E128+drdp!N128)*'ASXY-TI1S'!$C128+(drdp!H128+drdp!Q128)*'ASXY-TI1S'!$D128)</f>
        <v>3.3615792764726871E-3</v>
      </c>
      <c r="F128" s="20">
        <f>Model!$W$10*((drdp!C128+drdp!L128)*'ASXY-TI1S'!$B128+(drdp!F128+drdp!O128)*'ASXY-TI1S'!$C128+(drdp!I128+drdp!R128)*'ASXY-TI1S'!$D128)</f>
        <v>-3.3601017351008559E-3</v>
      </c>
      <c r="G128" s="20">
        <f>Model!$W$10*((drdp!D128+drdp!M128)*'ASXY-TI1S'!$B128+(drdp!G128+drdp!P128)*'ASXY-TI1S'!$C128+(drdp!J128+drdp!S128)*'ASXY-TI1S'!$D128)</f>
        <v>2.619424694521351E-3</v>
      </c>
      <c r="H128" s="18">
        <f>Model!$W$10*((drdp!B128)*'ASXY-TI1S'!$B128+(drdp!E128)*'ASXY-TI1S'!$C128+(drdp!H128)*'ASXY-TI1S'!$D128)</f>
        <v>1.6807896382363436E-3</v>
      </c>
      <c r="I128" s="18">
        <f>Model!$W$10*((drdp!C128)*'ASXY-TI1S'!$B128+(drdp!F128)*'ASXY-TI1S'!$C128+(drdp!I128)*'ASXY-TI1S'!$D128)</f>
        <v>-1.680050867550428E-3</v>
      </c>
      <c r="J128" s="18">
        <f>Model!$W$10*((drdp!D128)*'ASXY-TI1S'!$B128+(drdp!G128)*'ASXY-TI1S'!$C128+(drdp!J128)*'ASXY-TI1S'!$D128)</f>
        <v>1.3097123472606755E-3</v>
      </c>
      <c r="K128" s="21">
        <f>SUM(E$3:E127)+H128</f>
        <v>0.18515779990029807</v>
      </c>
      <c r="L128" s="21">
        <f>SUM(F$3:F127)+I128</f>
        <v>-0.12821641596841149</v>
      </c>
      <c r="M128" s="21">
        <f>SUM(G$3:G127)+J128</f>
        <v>-0.16703249528968028</v>
      </c>
      <c r="N128" s="21"/>
      <c r="O128" s="21"/>
      <c r="P128" s="21"/>
      <c r="Q128" s="19">
        <f t="shared" si="5"/>
        <v>3.4283410863918819E-2</v>
      </c>
      <c r="R128" s="19">
        <f t="shared" si="5"/>
        <v>1.6439449323784727E-2</v>
      </c>
      <c r="S128" s="19">
        <f t="shared" si="5"/>
        <v>2.7899854482697065E-2</v>
      </c>
      <c r="T128" s="19">
        <f t="shared" si="6"/>
        <v>-2.3740269491812516E-2</v>
      </c>
      <c r="U128" s="19">
        <f t="shared" si="7"/>
        <v>-3.0927369339694102E-2</v>
      </c>
      <c r="V128" s="19">
        <f t="shared" si="8"/>
        <v>2.1416307896303381E-2</v>
      </c>
    </row>
    <row r="129" spans="1:22" x14ac:dyDescent="0.25">
      <c r="A129" s="26">
        <f>Wellpath!E129</f>
        <v>3630</v>
      </c>
      <c r="B129" s="22">
        <v>0</v>
      </c>
      <c r="C129" s="22">
        <f>SIN(Wellpath!$L129) * COS(Wellpath!$L129) / SQRT(2)</f>
        <v>-0.2000513802790129</v>
      </c>
      <c r="D129" s="22">
        <f>(-TAN(Dip) * SIN(Wellpath!$L129) * COS(Wellpath!$L129) * SIN(Wellpath!$O129)) / SQRT(2)</f>
        <v>0.28775670085370814</v>
      </c>
      <c r="E129" s="20">
        <f>Model!$W$10*((drdp!B129+drdp!K129)*'ASXY-TI1S'!$B129+(drdp!E129+drdp!N129)*'ASXY-TI1S'!$C129+(drdp!H129+drdp!Q129)*'ASXY-TI1S'!$D129)</f>
        <v>2.2599789654898679E-3</v>
      </c>
      <c r="F129" s="20">
        <f>Model!$W$10*((drdp!C129+drdp!L129)*'ASXY-TI1S'!$B129+(drdp!F129+drdp!O129)*'ASXY-TI1S'!$C129+(drdp!I129+drdp!R129)*'ASXY-TI1S'!$D129)</f>
        <v>-3.5607268706237321E-3</v>
      </c>
      <c r="G129" s="20">
        <f>Model!$W$10*((drdp!D129+drdp!M129)*'ASXY-TI1S'!$B129+(drdp!G129+drdp!P129)*'ASXY-TI1S'!$C129+(drdp!J129+drdp!S129)*'ASXY-TI1S'!$D129)</f>
        <v>2.8661063140278096E-3</v>
      </c>
      <c r="H129" s="18">
        <f>Model!$W$10*((drdp!B129)*'ASXY-TI1S'!$B129+(drdp!E129)*'ASXY-TI1S'!$C129+(drdp!H129)*'ASXY-TI1S'!$D129)</f>
        <v>1.129989482744934E-3</v>
      </c>
      <c r="I129" s="18">
        <f>Model!$W$10*((drdp!C129)*'ASXY-TI1S'!$B129+(drdp!F129)*'ASXY-TI1S'!$C129+(drdp!I129)*'ASXY-TI1S'!$D129)</f>
        <v>-1.7803634353118661E-3</v>
      </c>
      <c r="J129" s="18">
        <f>Model!$W$10*((drdp!D129)*'ASXY-TI1S'!$B129+(drdp!G129)*'ASXY-TI1S'!$C129+(drdp!J129)*'ASXY-TI1S'!$D129)</f>
        <v>1.4330531570139048E-3</v>
      </c>
      <c r="K129" s="21">
        <f>SUM(E$3:E128)+H129</f>
        <v>0.18796857902127934</v>
      </c>
      <c r="L129" s="21">
        <f>SUM(F$3:F128)+I129</f>
        <v>-0.13167683027127378</v>
      </c>
      <c r="M129" s="21">
        <f>SUM(G$3:G128)+J129</f>
        <v>-0.16428972978540574</v>
      </c>
      <c r="N129" s="21"/>
      <c r="O129" s="21"/>
      <c r="P129" s="21"/>
      <c r="Q129" s="19">
        <f t="shared" si="5"/>
        <v>3.5332186699278935E-2</v>
      </c>
      <c r="R129" s="19">
        <f t="shared" si="5"/>
        <v>1.7338787630289842E-2</v>
      </c>
      <c r="S129" s="19">
        <f t="shared" si="5"/>
        <v>2.6991115312961632E-2</v>
      </c>
      <c r="T129" s="19">
        <f t="shared" si="6"/>
        <v>-2.4751106676117511E-2</v>
      </c>
      <c r="U129" s="19">
        <f t="shared" si="7"/>
        <v>-3.0881307055552667E-2</v>
      </c>
      <c r="V129" s="19">
        <f t="shared" si="8"/>
        <v>2.1633150864266301E-2</v>
      </c>
    </row>
    <row r="130" spans="1:22" x14ac:dyDescent="0.25">
      <c r="A130" s="26">
        <f>Wellpath!E130</f>
        <v>3660</v>
      </c>
      <c r="B130" s="22">
        <v>0</v>
      </c>
      <c r="C130" s="22">
        <f>SIN(Wellpath!$L130) * COS(Wellpath!$L130) / SQRT(2)</f>
        <v>-0.21395461985635641</v>
      </c>
      <c r="D130" s="22">
        <f>(-TAN(Dip) * SIN(Wellpath!$L130) * COS(Wellpath!$L130) * SIN(Wellpath!$O130)) / SQRT(2)</f>
        <v>0.22229819176845447</v>
      </c>
      <c r="E130" s="20">
        <f>Model!$W$10*((drdp!B130+drdp!K130)*'ASXY-TI1S'!$B130+(drdp!E130+drdp!N130)*'ASXY-TI1S'!$C130+(drdp!H130+drdp!Q130)*'ASXY-TI1S'!$D130)</f>
        <v>9.8526542631388841E-4</v>
      </c>
      <c r="F130" s="20">
        <f>Model!$W$10*((drdp!C130+drdp!L130)*'ASXY-TI1S'!$B130+(drdp!F130+drdp!O130)*'ASXY-TI1S'!$C130+(drdp!I130+drdp!R130)*'ASXY-TI1S'!$D130)</f>
        <v>-3.172454825550688E-3</v>
      </c>
      <c r="G130" s="20">
        <f>Model!$W$10*((drdp!D130+drdp!M130)*'ASXY-TI1S'!$B130+(drdp!G130+drdp!P130)*'ASXY-TI1S'!$C130+(drdp!J130+drdp!S130)*'ASXY-TI1S'!$D130)</f>
        <v>3.0413339442705019E-3</v>
      </c>
      <c r="H130" s="18">
        <f>Model!$W$10*((drdp!B130)*'ASXY-TI1S'!$B130+(drdp!E130)*'ASXY-TI1S'!$C130+(drdp!H130)*'ASXY-TI1S'!$D130)</f>
        <v>4.9263271315694421E-4</v>
      </c>
      <c r="I130" s="18">
        <f>Model!$W$10*((drdp!C130)*'ASXY-TI1S'!$B130+(drdp!F130)*'ASXY-TI1S'!$C130+(drdp!I130)*'ASXY-TI1S'!$D130)</f>
        <v>-1.586227412775344E-3</v>
      </c>
      <c r="J130" s="18">
        <f>Model!$W$10*((drdp!D130)*'ASXY-TI1S'!$B130+(drdp!G130)*'ASXY-TI1S'!$C130+(drdp!J130)*'ASXY-TI1S'!$D130)</f>
        <v>1.5206669721352509E-3</v>
      </c>
      <c r="K130" s="21">
        <f>SUM(E$3:E129)+H130</f>
        <v>0.18959120121718123</v>
      </c>
      <c r="L130" s="21">
        <f>SUM(F$3:F129)+I130</f>
        <v>-0.13504342111936096</v>
      </c>
      <c r="M130" s="21">
        <f>SUM(G$3:G129)+J130</f>
        <v>-0.16133600965625658</v>
      </c>
      <c r="N130" s="21"/>
      <c r="O130" s="21"/>
      <c r="P130" s="21"/>
      <c r="Q130" s="19">
        <f t="shared" si="5"/>
        <v>3.5944823578973703E-2</v>
      </c>
      <c r="R130" s="19">
        <f t="shared" si="5"/>
        <v>1.8236725587621065E-2</v>
      </c>
      <c r="S130" s="19">
        <f t="shared" si="5"/>
        <v>2.6029308011803715E-2</v>
      </c>
      <c r="T130" s="19">
        <f t="shared" si="6"/>
        <v>-2.5603044426497305E-2</v>
      </c>
      <c r="U130" s="19">
        <f t="shared" si="7"/>
        <v>-3.0587887870316435E-2</v>
      </c>
      <c r="V130" s="19">
        <f t="shared" si="8"/>
        <v>2.1787366693727144E-2</v>
      </c>
    </row>
    <row r="131" spans="1:22" x14ac:dyDescent="0.25">
      <c r="A131" s="26">
        <f>Wellpath!E131</f>
        <v>3690</v>
      </c>
      <c r="B131" s="22">
        <v>0</v>
      </c>
      <c r="C131" s="22">
        <f>SIN(Wellpath!$L131) * COS(Wellpath!$L131) / SQRT(2)</f>
        <v>-0.22288178196260169</v>
      </c>
      <c r="D131" s="22">
        <f>(-TAN(Dip) * SIN(Wellpath!$L131) * COS(Wellpath!$L131) * SIN(Wellpath!$O131)) / SQRT(2)</f>
        <v>0.13514686906015286</v>
      </c>
      <c r="E131" s="20">
        <f>Model!$W$10*((drdp!B131+drdp!K131)*'ASXY-TI1S'!$B131+(drdp!E131+drdp!N131)*'ASXY-TI1S'!$C131+(drdp!H131+drdp!Q131)*'ASXY-TI1S'!$D131)</f>
        <v>-1.7716629613576286E-4</v>
      </c>
      <c r="F131" s="20">
        <f>Model!$W$10*((drdp!C131+drdp!L131)*'ASXY-TI1S'!$B131+(drdp!F131+drdp!O131)*'ASXY-TI1S'!$C131+(drdp!I131+drdp!R131)*'ASXY-TI1S'!$D131)</f>
        <v>-2.2065346366861023E-3</v>
      </c>
      <c r="G131" s="20">
        <f>Model!$W$10*((drdp!D131+drdp!M131)*'ASXY-TI1S'!$B131+(drdp!G131+drdp!P131)*'ASXY-TI1S'!$C131+(drdp!J131+drdp!S131)*'ASXY-TI1S'!$D131)</f>
        <v>3.1506843519652351E-3</v>
      </c>
      <c r="H131" s="18">
        <f>Model!$W$10*((drdp!B131)*'ASXY-TI1S'!$B131+(drdp!E131)*'ASXY-TI1S'!$C131+(drdp!H131)*'ASXY-TI1S'!$D131)</f>
        <v>-8.8583148067881431E-5</v>
      </c>
      <c r="I131" s="18">
        <f>Model!$W$10*((drdp!C131)*'ASXY-TI1S'!$B131+(drdp!F131)*'ASXY-TI1S'!$C131+(drdp!I131)*'ASXY-TI1S'!$D131)</f>
        <v>-1.1032673183430511E-3</v>
      </c>
      <c r="J131" s="18">
        <f>Model!$W$10*((drdp!D131)*'ASXY-TI1S'!$B131+(drdp!G131)*'ASXY-TI1S'!$C131+(drdp!J131)*'ASXY-TI1S'!$D131)</f>
        <v>1.5753421759826176E-3</v>
      </c>
      <c r="K131" s="21">
        <f>SUM(E$3:E130)+H131</f>
        <v>0.18999525078227028</v>
      </c>
      <c r="L131" s="21">
        <f>SUM(F$3:F130)+I131</f>
        <v>-0.13773291585047934</v>
      </c>
      <c r="M131" s="21">
        <f>SUM(G$3:G130)+J131</f>
        <v>-0.15824000050813869</v>
      </c>
      <c r="N131" s="21"/>
      <c r="O131" s="21"/>
      <c r="P131" s="21"/>
      <c r="Q131" s="19">
        <f t="shared" si="5"/>
        <v>3.6098195319817776E-2</v>
      </c>
      <c r="R131" s="19">
        <f t="shared" si="5"/>
        <v>1.8970356108675222E-2</v>
      </c>
      <c r="S131" s="19">
        <f t="shared" si="5"/>
        <v>2.5039897760815732E-2</v>
      </c>
      <c r="T131" s="19">
        <f t="shared" si="6"/>
        <v>-2.6168599887985151E-2</v>
      </c>
      <c r="U131" s="19">
        <f t="shared" si="7"/>
        <v>-3.0064848580330386E-2</v>
      </c>
      <c r="V131" s="19">
        <f t="shared" si="8"/>
        <v>2.1794856674167272E-2</v>
      </c>
    </row>
    <row r="132" spans="1:22" x14ac:dyDescent="0.25">
      <c r="A132" s="26">
        <f>Wellpath!E132</f>
        <v>3720</v>
      </c>
      <c r="B132" s="22">
        <v>0</v>
      </c>
      <c r="C132" s="22">
        <f>SIN(Wellpath!$L132) * COS(Wellpath!$L132) / SQRT(2)</f>
        <v>-0.2269759937965915</v>
      </c>
      <c r="D132" s="22">
        <f>(-TAN(Dip) * SIN(Wellpath!$L132) * COS(Wellpath!$L132) * SIN(Wellpath!$O132)) / SQRT(2)</f>
        <v>3.4702256321524995E-2</v>
      </c>
      <c r="E132" s="20">
        <f>Model!$W$10*((drdp!B132+drdp!K132)*'ASXY-TI1S'!$B132+(drdp!E132+drdp!N132)*'ASXY-TI1S'!$C132+(drdp!H132+drdp!Q132)*'ASXY-TI1S'!$D132)</f>
        <v>-6.5350453160063814E-4</v>
      </c>
      <c r="F132" s="20">
        <f>Model!$W$10*((drdp!C132+drdp!L132)*'ASXY-TI1S'!$B132+(drdp!F132+drdp!O132)*'ASXY-TI1S'!$C132+(drdp!I132+drdp!R132)*'ASXY-TI1S'!$D132)</f>
        <v>-5.2936232064884452E-4</v>
      </c>
      <c r="G132" s="20">
        <f>Model!$W$10*((drdp!D132+drdp!M132)*'ASXY-TI1S'!$B132+(drdp!G132+drdp!P132)*'ASXY-TI1S'!$C132+(drdp!J132+drdp!S132)*'ASXY-TI1S'!$D132)</f>
        <v>2.1332828438979188E-3</v>
      </c>
      <c r="H132" s="18">
        <f>Model!$W$10*((drdp!B132)*'ASXY-TI1S'!$B132+(drdp!E132)*'ASXY-TI1S'!$C132+(drdp!H132)*'ASXY-TI1S'!$D132)</f>
        <v>-4.901283987004786E-4</v>
      </c>
      <c r="I132" s="18">
        <f>Model!$W$10*((drdp!C132)*'ASXY-TI1S'!$B132+(drdp!F132)*'ASXY-TI1S'!$C132+(drdp!I132)*'ASXY-TI1S'!$D132)</f>
        <v>-3.9702174048663344E-4</v>
      </c>
      <c r="J132" s="18">
        <f>Model!$W$10*((drdp!D132)*'ASXY-TI1S'!$B132+(drdp!G132)*'ASXY-TI1S'!$C132+(drdp!J132)*'ASXY-TI1S'!$D132)</f>
        <v>1.5999621329234389E-3</v>
      </c>
      <c r="K132" s="21">
        <f>SUM(E$3:E131)+H132</f>
        <v>0.18941653923550195</v>
      </c>
      <c r="L132" s="21">
        <f>SUM(F$3:F131)+I132</f>
        <v>-0.13923320490930904</v>
      </c>
      <c r="M132" s="21">
        <f>SUM(G$3:G131)+J132</f>
        <v>-0.15506469619923266</v>
      </c>
      <c r="N132" s="21"/>
      <c r="O132" s="21"/>
      <c r="P132" s="21"/>
      <c r="Q132" s="19">
        <f t="shared" ref="Q132:S133" si="9">K132^2</f>
        <v>3.5878625335954449E-2</v>
      </c>
      <c r="R132" s="19">
        <f t="shared" si="9"/>
        <v>1.9385885349317639E-2</v>
      </c>
      <c r="S132" s="19">
        <f t="shared" si="9"/>
        <v>2.4045060007360321E-2</v>
      </c>
      <c r="T132" s="19">
        <f t="shared" ref="T132:T133" si="10">K132*L132</f>
        <v>-2.6373071820588817E-2</v>
      </c>
      <c r="U132" s="19">
        <f t="shared" ref="U132:U133" si="11">K132*M132</f>
        <v>-2.9371818111663141E-2</v>
      </c>
      <c r="V132" s="19">
        <f t="shared" ref="V132:V133" si="12">L132*M132</f>
        <v>2.1590154620107518E-2</v>
      </c>
    </row>
    <row r="133" spans="1:22" x14ac:dyDescent="0.25">
      <c r="A133" s="26">
        <f>Wellpath!E133</f>
        <v>3730</v>
      </c>
      <c r="B133" s="22">
        <v>0</v>
      </c>
      <c r="C133" s="22">
        <f>SIN(Wellpath!$L133) * COS(Wellpath!$L133) / SQRT(2)</f>
        <v>-0.22725973883602182</v>
      </c>
      <c r="D133" s="22">
        <f>(-TAN(Dip) * SIN(Wellpath!$L133) * COS(Wellpath!$L133) * SIN(Wellpath!$O133)) / SQRT(2)</f>
        <v>-7.6497166989279484E-17</v>
      </c>
      <c r="E133" s="20">
        <f>Model!$W$10*((drdp!B133+drdp!K133)*'ASXY-TI1S'!$B133+(drdp!E133+drdp!N133)*'ASXY-TI1S'!$C133+(drdp!H133+drdp!Q133)*'ASXY-TI1S'!$D133)</f>
        <v>-5.6801445004420995E-4</v>
      </c>
      <c r="F133" s="20">
        <f>Model!$W$10*((drdp!C133+drdp!L133)*'ASXY-TI1S'!$B133+(drdp!F133+drdp!O133)*'ASXY-TI1S'!$C133+(drdp!I133+drdp!R133)*'ASXY-TI1S'!$D133)</f>
        <v>-1.3113646861488771E-4</v>
      </c>
      <c r="G133" s="20">
        <f>Model!$W$10*((drdp!D133+drdp!M133)*'ASXY-TI1S'!$B133+(drdp!G133+drdp!P133)*'ASXY-TI1S'!$C133+(drdp!J133+drdp!S133)*'ASXY-TI1S'!$D133)</f>
        <v>1.6016572468945684E-3</v>
      </c>
      <c r="H133" s="18">
        <f>Model!$W$10*((drdp!B133)*'ASXY-TI1S'!$B133+(drdp!E133)*'ASXY-TI1S'!$C133+(drdp!H133)*'ASXY-TI1S'!$D133)</f>
        <v>-1.893381500147366E-4</v>
      </c>
      <c r="I133" s="18">
        <f>Model!$W$10*((drdp!C133)*'ASXY-TI1S'!$B133+(drdp!F133)*'ASXY-TI1S'!$C133+(drdp!I133)*'ASXY-TI1S'!$D133)</f>
        <v>-4.371215620496257E-5</v>
      </c>
      <c r="J133" s="18">
        <f>Model!$W$10*((drdp!D133)*'ASXY-TI1S'!$B133+(drdp!G133)*'ASXY-TI1S'!$C133+(drdp!J133)*'ASXY-TI1S'!$D133)</f>
        <v>5.3388574896485617E-4</v>
      </c>
      <c r="K133" s="21">
        <f>SUM(E$3:E132)+H133</f>
        <v>0.18906382495258703</v>
      </c>
      <c r="L133" s="21">
        <f>SUM(F$3:F132)+I133</f>
        <v>-0.13940925764567622</v>
      </c>
      <c r="M133" s="21">
        <f>SUM(G$3:G132)+J133</f>
        <v>-0.15399748973929334</v>
      </c>
      <c r="N133" s="21"/>
      <c r="O133" s="21"/>
      <c r="P133" s="21"/>
      <c r="Q133" s="19">
        <f t="shared" si="9"/>
        <v>3.5745129905702472E-2</v>
      </c>
      <c r="R133" s="19">
        <f t="shared" si="9"/>
        <v>1.9434941117318534E-2</v>
      </c>
      <c r="S133" s="19">
        <f t="shared" si="9"/>
        <v>2.3715226846003756E-2</v>
      </c>
      <c r="T133" s="19">
        <f t="shared" si="10"/>
        <v>-2.6357247484292232E-2</v>
      </c>
      <c r="U133" s="19">
        <f t="shared" si="11"/>
        <v>-2.9115354443207571E-2</v>
      </c>
      <c r="V133" s="19">
        <f t="shared" si="12"/>
        <v>2.1468675723852523E-2</v>
      </c>
    </row>
    <row r="134" spans="1:22" x14ac:dyDescent="0.25">
      <c r="A134" s="26">
        <f>Wellpath!E134</f>
        <v>3750</v>
      </c>
      <c r="B134" s="22">
        <v>0</v>
      </c>
      <c r="C134" s="22">
        <f>SIN(Wellpath!$L134) * COS(Wellpath!$L134) / SQRT(2)</f>
        <v>-0.22725973883602182</v>
      </c>
      <c r="D134" s="22">
        <f>(-TAN(Dip) * SIN(Wellpath!$L134) * COS(Wellpath!$L134) * SIN(Wellpath!$O134)) / SQRT(2)</f>
        <v>-7.6497166989279484E-17</v>
      </c>
      <c r="E134" s="20">
        <f>Model!$W$10*((drdp!B134+drdp!K134)*'ASXY-TI1S'!$B134+(drdp!E134+drdp!N134)*'ASXY-TI1S'!$C134+(drdp!H134+drdp!Q134)*'ASXY-TI1S'!$D134)</f>
        <v>-9.466907500736831E-4</v>
      </c>
      <c r="F134" s="20">
        <f>Model!$W$10*((drdp!C134+drdp!L134)*'ASXY-TI1S'!$B134+(drdp!F134+drdp!O134)*'ASXY-TI1S'!$C134+(drdp!I134+drdp!R134)*'ASXY-TI1S'!$D134)</f>
        <v>-2.185607810248128E-4</v>
      </c>
      <c r="G134" s="20">
        <f>Model!$W$10*((drdp!D134+drdp!M134)*'ASXY-TI1S'!$B134+(drdp!G134+drdp!P134)*'ASXY-TI1S'!$C134+(drdp!J134+drdp!S134)*'ASXY-TI1S'!$D134)</f>
        <v>2.6694287448242805E-3</v>
      </c>
      <c r="H134" s="18">
        <f>Model!$W$10*((drdp!B134)*'ASXY-TI1S'!$B134+(drdp!E134)*'ASXY-TI1S'!$C134+(drdp!H134)*'ASXY-TI1S'!$D134)</f>
        <v>-3.7867630002947321E-4</v>
      </c>
      <c r="I134" s="18">
        <f>Model!$W$10*((drdp!C134)*'ASXY-TI1S'!$B134+(drdp!F134)*'ASXY-TI1S'!$C134+(drdp!I134)*'ASXY-TI1S'!$D134)</f>
        <v>-8.7424312409925141E-5</v>
      </c>
      <c r="J134" s="18">
        <f>Model!$W$10*((drdp!D134)*'ASXY-TI1S'!$B134+(drdp!G134)*'ASXY-TI1S'!$C134+(drdp!J134)*'ASXY-TI1S'!$D134)</f>
        <v>1.0677714979297123E-3</v>
      </c>
      <c r="K134" s="21">
        <f>SUM(E$3:E133)+H134</f>
        <v>0.18830647235252809</v>
      </c>
      <c r="L134" s="21">
        <f>SUM(F$3:F133)+I134</f>
        <v>-0.13958410627049608</v>
      </c>
      <c r="M134" s="21">
        <f>SUM(G$3:G133)+J134</f>
        <v>-0.1518619467434339</v>
      </c>
      <c r="N134" s="21"/>
      <c r="O134" s="21"/>
      <c r="P134" s="21"/>
      <c r="Q134" s="19">
        <f t="shared" ref="Q134:Q197" si="13">K134^2</f>
        <v>3.5459327529853424E-2</v>
      </c>
      <c r="R134" s="19">
        <f t="shared" ref="R134:R197" si="14">L134^2</f>
        <v>1.9483722723333145E-2</v>
      </c>
      <c r="S134" s="19">
        <f t="shared" ref="S134:S197" si="15">M134^2</f>
        <v>2.3062050868705553E-2</v>
      </c>
      <c r="T134" s="19">
        <f t="shared" ref="T134:T197" si="16">K134*L134</f>
        <v>-2.6284590648277515E-2</v>
      </c>
      <c r="U134" s="19">
        <f t="shared" ref="U134:U197" si="17">K134*M134</f>
        <v>-2.8596587475843527E-2</v>
      </c>
      <c r="V134" s="19">
        <f t="shared" ref="V134:V197" si="18">L134*M134</f>
        <v>2.1197514112679894E-2</v>
      </c>
    </row>
    <row r="135" spans="1:22" x14ac:dyDescent="0.25">
      <c r="A135" s="26">
        <f>Wellpath!E135</f>
        <v>3780</v>
      </c>
      <c r="B135" s="22">
        <v>0</v>
      </c>
      <c r="C135" s="22">
        <f>SIN(Wellpath!$L135) * COS(Wellpath!$L135) / SQRT(2)</f>
        <v>-0.22725973883602182</v>
      </c>
      <c r="D135" s="22">
        <f>(-TAN(Dip) * SIN(Wellpath!$L135) * COS(Wellpath!$L135) * SIN(Wellpath!$O135)) / SQRT(2)</f>
        <v>-7.6497166989279484E-17</v>
      </c>
      <c r="E135" s="20">
        <f>Model!$W$10*((drdp!B135+drdp!K135)*'ASXY-TI1S'!$B135+(drdp!E135+drdp!N135)*'ASXY-TI1S'!$C135+(drdp!H135+drdp!Q135)*'ASXY-TI1S'!$D135)</f>
        <v>-1.1360289000884199E-3</v>
      </c>
      <c r="F135" s="20">
        <f>Model!$W$10*((drdp!C135+drdp!L135)*'ASXY-TI1S'!$B135+(drdp!F135+drdp!O135)*'ASXY-TI1S'!$C135+(drdp!I135+drdp!R135)*'ASXY-TI1S'!$D135)</f>
        <v>-2.6227293722977542E-4</v>
      </c>
      <c r="G135" s="20">
        <f>Model!$W$10*((drdp!D135+drdp!M135)*'ASXY-TI1S'!$B135+(drdp!G135+drdp!P135)*'ASXY-TI1S'!$C135+(drdp!J135+drdp!S135)*'ASXY-TI1S'!$D135)</f>
        <v>3.2033144937891364E-3</v>
      </c>
      <c r="H135" s="18">
        <f>Model!$W$10*((drdp!B135)*'ASXY-TI1S'!$B135+(drdp!E135)*'ASXY-TI1S'!$C135+(drdp!H135)*'ASXY-TI1S'!$D135)</f>
        <v>-5.6801445004420995E-4</v>
      </c>
      <c r="I135" s="18">
        <f>Model!$W$10*((drdp!C135)*'ASXY-TI1S'!$B135+(drdp!F135)*'ASXY-TI1S'!$C135+(drdp!I135)*'ASXY-TI1S'!$D135)</f>
        <v>-1.3113646861488771E-4</v>
      </c>
      <c r="J135" s="18">
        <f>Model!$W$10*((drdp!D135)*'ASXY-TI1S'!$B135+(drdp!G135)*'ASXY-TI1S'!$C135+(drdp!J135)*'ASXY-TI1S'!$D135)</f>
        <v>1.6016572468945682E-3</v>
      </c>
      <c r="K135" s="21">
        <f>SUM(E$3:E134)+H135</f>
        <v>0.18717044345243969</v>
      </c>
      <c r="L135" s="21">
        <f>SUM(F$3:F134)+I135</f>
        <v>-0.13984637920772586</v>
      </c>
      <c r="M135" s="21">
        <f>SUM(G$3:G134)+J135</f>
        <v>-0.14865863224964476</v>
      </c>
      <c r="N135" s="21"/>
      <c r="O135" s="21"/>
      <c r="P135" s="21"/>
      <c r="Q135" s="19">
        <f t="shared" si="13"/>
        <v>3.5032774902182921E-2</v>
      </c>
      <c r="R135" s="19">
        <f t="shared" si="14"/>
        <v>1.9557009777511059E-2</v>
      </c>
      <c r="S135" s="19">
        <f t="shared" si="15"/>
        <v>2.2099388942335121E-2</v>
      </c>
      <c r="T135" s="19">
        <f t="shared" si="16"/>
        <v>-2.617510881152809E-2</v>
      </c>
      <c r="U135" s="19">
        <f t="shared" si="17"/>
        <v>-2.7824502121199163E-2</v>
      </c>
      <c r="V135" s="19">
        <f t="shared" si="18"/>
        <v>2.0789371458085685E-2</v>
      </c>
    </row>
    <row r="136" spans="1:22" x14ac:dyDescent="0.25">
      <c r="A136" s="26">
        <f>Wellpath!E136</f>
        <v>3810</v>
      </c>
      <c r="B136" s="22">
        <v>0</v>
      </c>
      <c r="C136" s="22">
        <f>SIN(Wellpath!$L136) * COS(Wellpath!$L136) / SQRT(2)</f>
        <v>-0.22725973883602182</v>
      </c>
      <c r="D136" s="22">
        <f>(-TAN(Dip) * SIN(Wellpath!$L136) * COS(Wellpath!$L136) * SIN(Wellpath!$O136)) / SQRT(2)</f>
        <v>-7.6497166989279484E-17</v>
      </c>
      <c r="E136" s="20">
        <f>Model!$W$10*((drdp!B136+drdp!K136)*'ASXY-TI1S'!$B136+(drdp!E136+drdp!N136)*'ASXY-TI1S'!$C136+(drdp!H136+drdp!Q136)*'ASXY-TI1S'!$D136)</f>
        <v>-1.1360289000884199E-3</v>
      </c>
      <c r="F136" s="20">
        <f>Model!$W$10*((drdp!C136+drdp!L136)*'ASXY-TI1S'!$B136+(drdp!F136+drdp!O136)*'ASXY-TI1S'!$C136+(drdp!I136+drdp!R136)*'ASXY-TI1S'!$D136)</f>
        <v>-2.6227293722977542E-4</v>
      </c>
      <c r="G136" s="20">
        <f>Model!$W$10*((drdp!D136+drdp!M136)*'ASXY-TI1S'!$B136+(drdp!G136+drdp!P136)*'ASXY-TI1S'!$C136+(drdp!J136+drdp!S136)*'ASXY-TI1S'!$D136)</f>
        <v>3.2033144937891364E-3</v>
      </c>
      <c r="H136" s="18">
        <f>Model!$W$10*((drdp!B136)*'ASXY-TI1S'!$B136+(drdp!E136)*'ASXY-TI1S'!$C136+(drdp!H136)*'ASXY-TI1S'!$D136)</f>
        <v>-5.6801445004420995E-4</v>
      </c>
      <c r="I136" s="18">
        <f>Model!$W$10*((drdp!C136)*'ASXY-TI1S'!$B136+(drdp!F136)*'ASXY-TI1S'!$C136+(drdp!I136)*'ASXY-TI1S'!$D136)</f>
        <v>-1.3113646861488771E-4</v>
      </c>
      <c r="J136" s="18">
        <f>Model!$W$10*((drdp!D136)*'ASXY-TI1S'!$B136+(drdp!G136)*'ASXY-TI1S'!$C136+(drdp!J136)*'ASXY-TI1S'!$D136)</f>
        <v>1.6016572468945682E-3</v>
      </c>
      <c r="K136" s="21">
        <f>SUM(E$3:E135)+H136</f>
        <v>0.18603441455235126</v>
      </c>
      <c r="L136" s="21">
        <f>SUM(F$3:F135)+I136</f>
        <v>-0.14010865214495563</v>
      </c>
      <c r="M136" s="21">
        <f>SUM(G$3:G135)+J136</f>
        <v>-0.14545531775585563</v>
      </c>
      <c r="N136" s="21"/>
      <c r="O136" s="21"/>
      <c r="P136" s="21"/>
      <c r="Q136" s="19">
        <f t="shared" si="13"/>
        <v>3.4608803397836084E-2</v>
      </c>
      <c r="R136" s="19">
        <f t="shared" si="14"/>
        <v>1.9630434405876179E-2</v>
      </c>
      <c r="S136" s="19">
        <f t="shared" si="15"/>
        <v>2.1157249463456929E-2</v>
      </c>
      <c r="T136" s="19">
        <f t="shared" si="16"/>
        <v>-2.6065031075505854E-2</v>
      </c>
      <c r="U136" s="19">
        <f t="shared" si="17"/>
        <v>-2.7059694882236824E-2</v>
      </c>
      <c r="V136" s="19">
        <f t="shared" si="18"/>
        <v>2.0379548518089166E-2</v>
      </c>
    </row>
    <row r="137" spans="1:22" x14ac:dyDescent="0.25">
      <c r="A137" s="26">
        <f>Wellpath!E137</f>
        <v>3840</v>
      </c>
      <c r="B137" s="22">
        <v>0</v>
      </c>
      <c r="C137" s="22">
        <f>SIN(Wellpath!$L137) * COS(Wellpath!$L137) / SQRT(2)</f>
        <v>-0.22725973883602182</v>
      </c>
      <c r="D137" s="22">
        <f>(-TAN(Dip) * SIN(Wellpath!$L137) * COS(Wellpath!$L137) * SIN(Wellpath!$O137)) / SQRT(2)</f>
        <v>-7.6497166989279484E-17</v>
      </c>
      <c r="E137" s="20">
        <f>Model!$W$10*((drdp!B137+drdp!K137)*'ASXY-TI1S'!$B137+(drdp!E137+drdp!N137)*'ASXY-TI1S'!$C137+(drdp!H137+drdp!Q137)*'ASXY-TI1S'!$D137)</f>
        <v>-1.1360289000884199E-3</v>
      </c>
      <c r="F137" s="20">
        <f>Model!$W$10*((drdp!C137+drdp!L137)*'ASXY-TI1S'!$B137+(drdp!F137+drdp!O137)*'ASXY-TI1S'!$C137+(drdp!I137+drdp!R137)*'ASXY-TI1S'!$D137)</f>
        <v>-2.6227293722977542E-4</v>
      </c>
      <c r="G137" s="20">
        <f>Model!$W$10*((drdp!D137+drdp!M137)*'ASXY-TI1S'!$B137+(drdp!G137+drdp!P137)*'ASXY-TI1S'!$C137+(drdp!J137+drdp!S137)*'ASXY-TI1S'!$D137)</f>
        <v>3.2033144937891364E-3</v>
      </c>
      <c r="H137" s="18">
        <f>Model!$W$10*((drdp!B137)*'ASXY-TI1S'!$B137+(drdp!E137)*'ASXY-TI1S'!$C137+(drdp!H137)*'ASXY-TI1S'!$D137)</f>
        <v>-5.6801445004420995E-4</v>
      </c>
      <c r="I137" s="18">
        <f>Model!$W$10*((drdp!C137)*'ASXY-TI1S'!$B137+(drdp!F137)*'ASXY-TI1S'!$C137+(drdp!I137)*'ASXY-TI1S'!$D137)</f>
        <v>-1.3113646861488771E-4</v>
      </c>
      <c r="J137" s="18">
        <f>Model!$W$10*((drdp!D137)*'ASXY-TI1S'!$B137+(drdp!G137)*'ASXY-TI1S'!$C137+(drdp!J137)*'ASXY-TI1S'!$D137)</f>
        <v>1.6016572468945682E-3</v>
      </c>
      <c r="K137" s="21">
        <f>SUM(E$3:E136)+H137</f>
        <v>0.18489838565226283</v>
      </c>
      <c r="L137" s="21">
        <f>SUM(F$3:F136)+I137</f>
        <v>-0.1403709250821854</v>
      </c>
      <c r="M137" s="21">
        <f>SUM(G$3:G136)+J137</f>
        <v>-0.1422520032620665</v>
      </c>
      <c r="N137" s="21"/>
      <c r="O137" s="21"/>
      <c r="P137" s="21"/>
      <c r="Q137" s="19">
        <f t="shared" si="13"/>
        <v>3.4187413016812912E-2</v>
      </c>
      <c r="R137" s="19">
        <f t="shared" si="14"/>
        <v>1.9703996608428507E-2</v>
      </c>
      <c r="S137" s="19">
        <f t="shared" si="15"/>
        <v>2.0235632432070976E-2</v>
      </c>
      <c r="T137" s="19">
        <f t="shared" si="16"/>
        <v>-2.595435744021081E-2</v>
      </c>
      <c r="U137" s="19">
        <f t="shared" si="17"/>
        <v>-2.6302165758956522E-2</v>
      </c>
      <c r="V137" s="19">
        <f t="shared" si="18"/>
        <v>1.9968045292690331E-2</v>
      </c>
    </row>
    <row r="138" spans="1:22" x14ac:dyDescent="0.25">
      <c r="A138" s="26">
        <f>Wellpath!E138</f>
        <v>3870</v>
      </c>
      <c r="B138" s="22">
        <v>0</v>
      </c>
      <c r="C138" s="22">
        <f>SIN(Wellpath!$L138) * COS(Wellpath!$L138) / SQRT(2)</f>
        <v>-0.22725973883602182</v>
      </c>
      <c r="D138" s="22">
        <f>(-TAN(Dip) * SIN(Wellpath!$L138) * COS(Wellpath!$L138) * SIN(Wellpath!$O138)) / SQRT(2)</f>
        <v>-7.6497166989279484E-17</v>
      </c>
      <c r="E138" s="20">
        <f>Model!$W$10*((drdp!B138+drdp!K138)*'ASXY-TI1S'!$B138+(drdp!E138+drdp!N138)*'ASXY-TI1S'!$C138+(drdp!H138+drdp!Q138)*'ASXY-TI1S'!$D138)</f>
        <v>-1.1360289000884199E-3</v>
      </c>
      <c r="F138" s="20">
        <f>Model!$W$10*((drdp!C138+drdp!L138)*'ASXY-TI1S'!$B138+(drdp!F138+drdp!O138)*'ASXY-TI1S'!$C138+(drdp!I138+drdp!R138)*'ASXY-TI1S'!$D138)</f>
        <v>-2.6227293722977542E-4</v>
      </c>
      <c r="G138" s="20">
        <f>Model!$W$10*((drdp!D138+drdp!M138)*'ASXY-TI1S'!$B138+(drdp!G138+drdp!P138)*'ASXY-TI1S'!$C138+(drdp!J138+drdp!S138)*'ASXY-TI1S'!$D138)</f>
        <v>3.2033144937891364E-3</v>
      </c>
      <c r="H138" s="18">
        <f>Model!$W$10*((drdp!B138)*'ASXY-TI1S'!$B138+(drdp!E138)*'ASXY-TI1S'!$C138+(drdp!H138)*'ASXY-TI1S'!$D138)</f>
        <v>-5.6801445004420995E-4</v>
      </c>
      <c r="I138" s="18">
        <f>Model!$W$10*((drdp!C138)*'ASXY-TI1S'!$B138+(drdp!F138)*'ASXY-TI1S'!$C138+(drdp!I138)*'ASXY-TI1S'!$D138)</f>
        <v>-1.3113646861488771E-4</v>
      </c>
      <c r="J138" s="18">
        <f>Model!$W$10*((drdp!D138)*'ASXY-TI1S'!$B138+(drdp!G138)*'ASXY-TI1S'!$C138+(drdp!J138)*'ASXY-TI1S'!$D138)</f>
        <v>1.6016572468945682E-3</v>
      </c>
      <c r="K138" s="21">
        <f>SUM(E$3:E137)+H138</f>
        <v>0.18376235675217439</v>
      </c>
      <c r="L138" s="21">
        <f>SUM(F$3:F137)+I138</f>
        <v>-0.14063319801941518</v>
      </c>
      <c r="M138" s="21">
        <f>SUM(G$3:G137)+J138</f>
        <v>-0.13904868876827736</v>
      </c>
      <c r="N138" s="21"/>
      <c r="O138" s="21"/>
      <c r="P138" s="21"/>
      <c r="Q138" s="19">
        <f t="shared" si="13"/>
        <v>3.3768603759113412E-2</v>
      </c>
      <c r="R138" s="19">
        <f t="shared" si="14"/>
        <v>1.9777696385168041E-2</v>
      </c>
      <c r="S138" s="19">
        <f t="shared" si="15"/>
        <v>1.9334537848177263E-2</v>
      </c>
      <c r="T138" s="19">
        <f t="shared" si="16"/>
        <v>-2.5843087905642957E-2</v>
      </c>
      <c r="U138" s="19">
        <f t="shared" si="17"/>
        <v>-2.5551914751358248E-2</v>
      </c>
      <c r="V138" s="19">
        <f t="shared" si="18"/>
        <v>1.9554861781889182E-2</v>
      </c>
    </row>
    <row r="139" spans="1:22" x14ac:dyDescent="0.25">
      <c r="A139" s="26">
        <f>Wellpath!E139</f>
        <v>3900</v>
      </c>
      <c r="B139" s="22">
        <v>0</v>
      </c>
      <c r="C139" s="22">
        <f>SIN(Wellpath!$L139) * COS(Wellpath!$L139) / SQRT(2)</f>
        <v>-0.22725973883602182</v>
      </c>
      <c r="D139" s="22">
        <f>(-TAN(Dip) * SIN(Wellpath!$L139) * COS(Wellpath!$L139) * SIN(Wellpath!$O139)) / SQRT(2)</f>
        <v>-7.6497166989279484E-17</v>
      </c>
      <c r="E139" s="20">
        <f>Model!$W$10*((drdp!B139+drdp!K139)*'ASXY-TI1S'!$B139+(drdp!E139+drdp!N139)*'ASXY-TI1S'!$C139+(drdp!H139+drdp!Q139)*'ASXY-TI1S'!$D139)</f>
        <v>-1.1360289000884199E-3</v>
      </c>
      <c r="F139" s="20">
        <f>Model!$W$10*((drdp!C139+drdp!L139)*'ASXY-TI1S'!$B139+(drdp!F139+drdp!O139)*'ASXY-TI1S'!$C139+(drdp!I139+drdp!R139)*'ASXY-TI1S'!$D139)</f>
        <v>-2.6227293722977542E-4</v>
      </c>
      <c r="G139" s="20">
        <f>Model!$W$10*((drdp!D139+drdp!M139)*'ASXY-TI1S'!$B139+(drdp!G139+drdp!P139)*'ASXY-TI1S'!$C139+(drdp!J139+drdp!S139)*'ASXY-TI1S'!$D139)</f>
        <v>3.2033144937891364E-3</v>
      </c>
      <c r="H139" s="18">
        <f>Model!$W$10*((drdp!B139)*'ASXY-TI1S'!$B139+(drdp!E139)*'ASXY-TI1S'!$C139+(drdp!H139)*'ASXY-TI1S'!$D139)</f>
        <v>-5.6801445004420995E-4</v>
      </c>
      <c r="I139" s="18">
        <f>Model!$W$10*((drdp!C139)*'ASXY-TI1S'!$B139+(drdp!F139)*'ASXY-TI1S'!$C139+(drdp!I139)*'ASXY-TI1S'!$D139)</f>
        <v>-1.3113646861488771E-4</v>
      </c>
      <c r="J139" s="18">
        <f>Model!$W$10*((drdp!D139)*'ASXY-TI1S'!$B139+(drdp!G139)*'ASXY-TI1S'!$C139+(drdp!J139)*'ASXY-TI1S'!$D139)</f>
        <v>1.6016572468945682E-3</v>
      </c>
      <c r="K139" s="21">
        <f>SUM(E$3:E138)+H139</f>
        <v>0.18262632785208596</v>
      </c>
      <c r="L139" s="21">
        <f>SUM(F$3:F138)+I139</f>
        <v>-0.14089547095664495</v>
      </c>
      <c r="M139" s="21">
        <f>SUM(G$3:G138)+J139</f>
        <v>-0.13584537427448823</v>
      </c>
      <c r="N139" s="21"/>
      <c r="O139" s="21"/>
      <c r="P139" s="21"/>
      <c r="Q139" s="19">
        <f t="shared" si="13"/>
        <v>3.3352375624737592E-2</v>
      </c>
      <c r="R139" s="19">
        <f t="shared" si="14"/>
        <v>1.985153373609478E-2</v>
      </c>
      <c r="S139" s="19">
        <f t="shared" si="15"/>
        <v>1.8453965711775787E-2</v>
      </c>
      <c r="T139" s="19">
        <f t="shared" si="16"/>
        <v>-2.5731222471802297E-2</v>
      </c>
      <c r="U139" s="19">
        <f t="shared" si="17"/>
        <v>-2.4808941859442012E-2</v>
      </c>
      <c r="V139" s="19">
        <f t="shared" si="18"/>
        <v>1.9139997985685719E-2</v>
      </c>
    </row>
    <row r="140" spans="1:22" x14ac:dyDescent="0.25">
      <c r="A140" s="26">
        <f>Wellpath!E140</f>
        <v>3930</v>
      </c>
      <c r="B140" s="22">
        <v>0</v>
      </c>
      <c r="C140" s="22">
        <f>SIN(Wellpath!$L140) * COS(Wellpath!$L140) / SQRT(2)</f>
        <v>-0.22725973883602182</v>
      </c>
      <c r="D140" s="22">
        <f>(-TAN(Dip) * SIN(Wellpath!$L140) * COS(Wellpath!$L140) * SIN(Wellpath!$O140)) / SQRT(2)</f>
        <v>-7.6497166989279484E-17</v>
      </c>
      <c r="E140" s="20">
        <f>Model!$W$10*((drdp!B140+drdp!K140)*'ASXY-TI1S'!$B140+(drdp!E140+drdp!N140)*'ASXY-TI1S'!$C140+(drdp!H140+drdp!Q140)*'ASXY-TI1S'!$D140)</f>
        <v>-1.1360289000884199E-3</v>
      </c>
      <c r="F140" s="20">
        <f>Model!$W$10*((drdp!C140+drdp!L140)*'ASXY-TI1S'!$B140+(drdp!F140+drdp!O140)*'ASXY-TI1S'!$C140+(drdp!I140+drdp!R140)*'ASXY-TI1S'!$D140)</f>
        <v>-2.6227293722977542E-4</v>
      </c>
      <c r="G140" s="20">
        <f>Model!$W$10*((drdp!D140+drdp!M140)*'ASXY-TI1S'!$B140+(drdp!G140+drdp!P140)*'ASXY-TI1S'!$C140+(drdp!J140+drdp!S140)*'ASXY-TI1S'!$D140)</f>
        <v>3.2033144937891364E-3</v>
      </c>
      <c r="H140" s="18">
        <f>Model!$W$10*((drdp!B140)*'ASXY-TI1S'!$B140+(drdp!E140)*'ASXY-TI1S'!$C140+(drdp!H140)*'ASXY-TI1S'!$D140)</f>
        <v>-5.6801445004420995E-4</v>
      </c>
      <c r="I140" s="18">
        <f>Model!$W$10*((drdp!C140)*'ASXY-TI1S'!$B140+(drdp!F140)*'ASXY-TI1S'!$C140+(drdp!I140)*'ASXY-TI1S'!$D140)</f>
        <v>-1.3113646861488771E-4</v>
      </c>
      <c r="J140" s="18">
        <f>Model!$W$10*((drdp!D140)*'ASXY-TI1S'!$B140+(drdp!G140)*'ASXY-TI1S'!$C140+(drdp!J140)*'ASXY-TI1S'!$D140)</f>
        <v>1.6016572468945682E-3</v>
      </c>
      <c r="K140" s="21">
        <f>SUM(E$3:E139)+H140</f>
        <v>0.18149029895199753</v>
      </c>
      <c r="L140" s="21">
        <f>SUM(F$3:F139)+I140</f>
        <v>-0.14115774389387473</v>
      </c>
      <c r="M140" s="21">
        <f>SUM(G$3:G139)+J140</f>
        <v>-0.1326420597806991</v>
      </c>
      <c r="N140" s="21"/>
      <c r="O140" s="21"/>
      <c r="P140" s="21"/>
      <c r="Q140" s="19">
        <f t="shared" si="13"/>
        <v>3.2938728613685436E-2</v>
      </c>
      <c r="R140" s="19">
        <f t="shared" si="14"/>
        <v>1.9925508661208728E-2</v>
      </c>
      <c r="S140" s="19">
        <f t="shared" si="15"/>
        <v>1.7593916022866554E-2</v>
      </c>
      <c r="T140" s="19">
        <f t="shared" si="16"/>
        <v>-2.5618761138688828E-2</v>
      </c>
      <c r="U140" s="19">
        <f t="shared" si="17"/>
        <v>-2.4073247083207808E-2</v>
      </c>
      <c r="V140" s="19">
        <f t="shared" si="18"/>
        <v>1.8723453904079944E-2</v>
      </c>
    </row>
    <row r="141" spans="1:22" x14ac:dyDescent="0.25">
      <c r="A141" s="26">
        <f>Wellpath!E141</f>
        <v>3960</v>
      </c>
      <c r="B141" s="22">
        <v>0</v>
      </c>
      <c r="C141" s="22">
        <f>SIN(Wellpath!$L141) * COS(Wellpath!$L141) / SQRT(2)</f>
        <v>-0.22725973883602182</v>
      </c>
      <c r="D141" s="22">
        <f>(-TAN(Dip) * SIN(Wellpath!$L141) * COS(Wellpath!$L141) * SIN(Wellpath!$O141)) / SQRT(2)</f>
        <v>-7.6497166989279484E-17</v>
      </c>
      <c r="E141" s="20">
        <f>Model!$W$10*((drdp!B141+drdp!K141)*'ASXY-TI1S'!$B141+(drdp!E141+drdp!N141)*'ASXY-TI1S'!$C141+(drdp!H141+drdp!Q141)*'ASXY-TI1S'!$D141)</f>
        <v>-1.1360289000884199E-3</v>
      </c>
      <c r="F141" s="20">
        <f>Model!$W$10*((drdp!C141+drdp!L141)*'ASXY-TI1S'!$B141+(drdp!F141+drdp!O141)*'ASXY-TI1S'!$C141+(drdp!I141+drdp!R141)*'ASXY-TI1S'!$D141)</f>
        <v>-2.6227293722977542E-4</v>
      </c>
      <c r="G141" s="20">
        <f>Model!$W$10*((drdp!D141+drdp!M141)*'ASXY-TI1S'!$B141+(drdp!G141+drdp!P141)*'ASXY-TI1S'!$C141+(drdp!J141+drdp!S141)*'ASXY-TI1S'!$D141)</f>
        <v>3.2033144937891364E-3</v>
      </c>
      <c r="H141" s="18">
        <f>Model!$W$10*((drdp!B141)*'ASXY-TI1S'!$B141+(drdp!E141)*'ASXY-TI1S'!$C141+(drdp!H141)*'ASXY-TI1S'!$D141)</f>
        <v>-5.6801445004420995E-4</v>
      </c>
      <c r="I141" s="18">
        <f>Model!$W$10*((drdp!C141)*'ASXY-TI1S'!$B141+(drdp!F141)*'ASXY-TI1S'!$C141+(drdp!I141)*'ASXY-TI1S'!$D141)</f>
        <v>-1.3113646861488771E-4</v>
      </c>
      <c r="J141" s="18">
        <f>Model!$W$10*((drdp!D141)*'ASXY-TI1S'!$B141+(drdp!G141)*'ASXY-TI1S'!$C141+(drdp!J141)*'ASXY-TI1S'!$D141)</f>
        <v>1.6016572468945682E-3</v>
      </c>
      <c r="K141" s="21">
        <f>SUM(E$3:E140)+H141</f>
        <v>0.1803542700519091</v>
      </c>
      <c r="L141" s="21">
        <f>SUM(F$3:F140)+I141</f>
        <v>-0.1414200168311045</v>
      </c>
      <c r="M141" s="21">
        <f>SUM(G$3:G140)+J141</f>
        <v>-0.12943874528690996</v>
      </c>
      <c r="N141" s="21"/>
      <c r="O141" s="21"/>
      <c r="P141" s="21"/>
      <c r="Q141" s="19">
        <f t="shared" si="13"/>
        <v>3.2527662725956953E-2</v>
      </c>
      <c r="R141" s="19">
        <f t="shared" si="14"/>
        <v>1.9999621160509882E-2</v>
      </c>
      <c r="S141" s="19">
        <f t="shared" si="15"/>
        <v>1.6754388781449556E-2</v>
      </c>
      <c r="T141" s="19">
        <f t="shared" si="16"/>
        <v>-2.5505703906302551E-2</v>
      </c>
      <c r="U141" s="19">
        <f t="shared" si="17"/>
        <v>-2.3344830422655637E-2</v>
      </c>
      <c r="V141" s="19">
        <f t="shared" si="18"/>
        <v>1.8305229537071855E-2</v>
      </c>
    </row>
    <row r="142" spans="1:22" x14ac:dyDescent="0.25">
      <c r="A142" s="26">
        <f>Wellpath!E142</f>
        <v>3990</v>
      </c>
      <c r="B142" s="22">
        <v>0</v>
      </c>
      <c r="C142" s="22">
        <f>SIN(Wellpath!$L142) * COS(Wellpath!$L142) / SQRT(2)</f>
        <v>-0.22725973883602182</v>
      </c>
      <c r="D142" s="22">
        <f>(-TAN(Dip) * SIN(Wellpath!$L142) * COS(Wellpath!$L142) * SIN(Wellpath!$O142)) / SQRT(2)</f>
        <v>-7.6497166989279484E-17</v>
      </c>
      <c r="E142" s="20">
        <f>Model!$W$10*((drdp!B142+drdp!K142)*'ASXY-TI1S'!$B142+(drdp!E142+drdp!N142)*'ASXY-TI1S'!$C142+(drdp!H142+drdp!Q142)*'ASXY-TI1S'!$D142)</f>
        <v>-1.1360289000884199E-3</v>
      </c>
      <c r="F142" s="20">
        <f>Model!$W$10*((drdp!C142+drdp!L142)*'ASXY-TI1S'!$B142+(drdp!F142+drdp!O142)*'ASXY-TI1S'!$C142+(drdp!I142+drdp!R142)*'ASXY-TI1S'!$D142)</f>
        <v>-2.6227293722977542E-4</v>
      </c>
      <c r="G142" s="20">
        <f>Model!$W$10*((drdp!D142+drdp!M142)*'ASXY-TI1S'!$B142+(drdp!G142+drdp!P142)*'ASXY-TI1S'!$C142+(drdp!J142+drdp!S142)*'ASXY-TI1S'!$D142)</f>
        <v>3.2033144937891364E-3</v>
      </c>
      <c r="H142" s="18">
        <f>Model!$W$10*((drdp!B142)*'ASXY-TI1S'!$B142+(drdp!E142)*'ASXY-TI1S'!$C142+(drdp!H142)*'ASXY-TI1S'!$D142)</f>
        <v>-5.6801445004420995E-4</v>
      </c>
      <c r="I142" s="18">
        <f>Model!$W$10*((drdp!C142)*'ASXY-TI1S'!$B142+(drdp!F142)*'ASXY-TI1S'!$C142+(drdp!I142)*'ASXY-TI1S'!$D142)</f>
        <v>-1.3113646861488771E-4</v>
      </c>
      <c r="J142" s="18">
        <f>Model!$W$10*((drdp!D142)*'ASXY-TI1S'!$B142+(drdp!G142)*'ASXY-TI1S'!$C142+(drdp!J142)*'ASXY-TI1S'!$D142)</f>
        <v>1.6016572468945682E-3</v>
      </c>
      <c r="K142" s="21">
        <f>SUM(E$3:E141)+H142</f>
        <v>0.17921824115182067</v>
      </c>
      <c r="L142" s="21">
        <f>SUM(F$3:F141)+I142</f>
        <v>-0.14168228976833427</v>
      </c>
      <c r="M142" s="21">
        <f>SUM(G$3:G141)+J142</f>
        <v>-0.12623543079312083</v>
      </c>
      <c r="N142" s="21"/>
      <c r="O142" s="21"/>
      <c r="P142" s="21"/>
      <c r="Q142" s="19">
        <f t="shared" si="13"/>
        <v>3.2119177961552149E-2</v>
      </c>
      <c r="R142" s="19">
        <f t="shared" si="14"/>
        <v>2.0073871233998238E-2</v>
      </c>
      <c r="S142" s="19">
        <f t="shared" si="15"/>
        <v>1.5935383987524799E-2</v>
      </c>
      <c r="T142" s="19">
        <f t="shared" si="16"/>
        <v>-2.5392050774643467E-2</v>
      </c>
      <c r="U142" s="19">
        <f t="shared" si="17"/>
        <v>-2.2623691877785498E-2</v>
      </c>
      <c r="V142" s="19">
        <f t="shared" si="18"/>
        <v>1.7885324884661453E-2</v>
      </c>
    </row>
    <row r="143" spans="1:22" x14ac:dyDescent="0.25">
      <c r="A143" s="26">
        <f>Wellpath!E143</f>
        <v>4020</v>
      </c>
      <c r="B143" s="22">
        <v>0</v>
      </c>
      <c r="C143" s="22">
        <f>SIN(Wellpath!$L143) * COS(Wellpath!$L143) / SQRT(2)</f>
        <v>-0.22725973883602182</v>
      </c>
      <c r="D143" s="22">
        <f>(-TAN(Dip) * SIN(Wellpath!$L143) * COS(Wellpath!$L143) * SIN(Wellpath!$O143)) / SQRT(2)</f>
        <v>-7.6497166989279484E-17</v>
      </c>
      <c r="E143" s="20">
        <f>Model!$W$10*((drdp!B143+drdp!K143)*'ASXY-TI1S'!$B143+(drdp!E143+drdp!N143)*'ASXY-TI1S'!$C143+(drdp!H143+drdp!Q143)*'ASXY-TI1S'!$D143)</f>
        <v>-7.5735260005894642E-4</v>
      </c>
      <c r="F143" s="20">
        <f>Model!$W$10*((drdp!C143+drdp!L143)*'ASXY-TI1S'!$B143+(drdp!F143+drdp!O143)*'ASXY-TI1S'!$C143+(drdp!I143+drdp!R143)*'ASXY-TI1S'!$D143)</f>
        <v>-1.7484862481985028E-4</v>
      </c>
      <c r="G143" s="20">
        <f>Model!$W$10*((drdp!D143+drdp!M143)*'ASXY-TI1S'!$B143+(drdp!G143+drdp!P143)*'ASXY-TI1S'!$C143+(drdp!J143+drdp!S143)*'ASXY-TI1S'!$D143)</f>
        <v>2.1355429958594247E-3</v>
      </c>
      <c r="H143" s="18">
        <f>Model!$W$10*((drdp!B143)*'ASXY-TI1S'!$B143+(drdp!E143)*'ASXY-TI1S'!$C143+(drdp!H143)*'ASXY-TI1S'!$D143)</f>
        <v>-5.6801445004420995E-4</v>
      </c>
      <c r="I143" s="18">
        <f>Model!$W$10*((drdp!C143)*'ASXY-TI1S'!$B143+(drdp!F143)*'ASXY-TI1S'!$C143+(drdp!I143)*'ASXY-TI1S'!$D143)</f>
        <v>-1.3113646861488771E-4</v>
      </c>
      <c r="J143" s="18">
        <f>Model!$W$10*((drdp!D143)*'ASXY-TI1S'!$B143+(drdp!G143)*'ASXY-TI1S'!$C143+(drdp!J143)*'ASXY-TI1S'!$D143)</f>
        <v>1.6016572468945682E-3</v>
      </c>
      <c r="K143" s="21">
        <f>SUM(E$3:E142)+H143</f>
        <v>0.17808221225173224</v>
      </c>
      <c r="L143" s="21">
        <f>SUM(F$3:F142)+I143</f>
        <v>-0.14194456270556405</v>
      </c>
      <c r="M143" s="21">
        <f>SUM(G$3:G142)+J143</f>
        <v>-0.1230321162993317</v>
      </c>
      <c r="N143" s="21"/>
      <c r="O143" s="21"/>
      <c r="P143" s="21"/>
      <c r="Q143" s="19">
        <f t="shared" si="13"/>
        <v>3.171327432047101E-2</v>
      </c>
      <c r="R143" s="19">
        <f t="shared" si="14"/>
        <v>2.0148258881673806E-2</v>
      </c>
      <c r="S143" s="19">
        <f t="shared" si="15"/>
        <v>1.5136901641092279E-2</v>
      </c>
      <c r="T143" s="19">
        <f t="shared" si="16"/>
        <v>-2.5277801743711574E-2</v>
      </c>
      <c r="U143" s="19">
        <f t="shared" si="17"/>
        <v>-2.1909831448597393E-2</v>
      </c>
      <c r="V143" s="19">
        <f t="shared" si="18"/>
        <v>1.7463739946848737E-2</v>
      </c>
    </row>
    <row r="144" spans="1:22" x14ac:dyDescent="0.25">
      <c r="A144" s="26">
        <f>Wellpath!E144</f>
        <v>4030</v>
      </c>
      <c r="B144" s="22">
        <v>0</v>
      </c>
      <c r="C144" s="22">
        <f>SIN(Wellpath!$L144) * COS(Wellpath!$L144) / SQRT(2)</f>
        <v>-0.22725973883602182</v>
      </c>
      <c r="D144" s="22">
        <f>(-TAN(Dip) * SIN(Wellpath!$L144) * COS(Wellpath!$L144) * SIN(Wellpath!$O144)) / SQRT(2)</f>
        <v>-7.6497166989279484E-17</v>
      </c>
      <c r="E144" s="20">
        <f>Model!$W$10*((drdp!B144+drdp!K144)*'ASXY-TI1S'!$B144+(drdp!E144+drdp!N144)*'ASXY-TI1S'!$C144+(drdp!H144+drdp!Q144)*'ASXY-TI1S'!$D144)</f>
        <v>7.6113936305924126E-2</v>
      </c>
      <c r="F144" s="20">
        <f>Model!$W$10*((drdp!C144+drdp!L144)*'ASXY-TI1S'!$B144+(drdp!F144+drdp!O144)*'ASXY-TI1S'!$C144+(drdp!I144+drdp!R144)*'ASXY-TI1S'!$D144)</f>
        <v>1.7572286794394952E-2</v>
      </c>
      <c r="G144" s="20">
        <f>Model!$W$10*((drdp!D144+drdp!M144)*'ASXY-TI1S'!$B144+(drdp!G144+drdp!P144)*'ASXY-TI1S'!$C144+(drdp!J144+drdp!S144)*'ASXY-TI1S'!$D144)</f>
        <v>-0.21462207108387216</v>
      </c>
      <c r="H144" s="18">
        <f>Model!$W$10*((drdp!B144)*'ASXY-TI1S'!$B144+(drdp!E144)*'ASXY-TI1S'!$C144+(drdp!H144)*'ASXY-TI1S'!$D144)</f>
        <v>-1.893381500147366E-4</v>
      </c>
      <c r="I144" s="18">
        <f>Model!$W$10*((drdp!C144)*'ASXY-TI1S'!$B144+(drdp!F144)*'ASXY-TI1S'!$C144+(drdp!I144)*'ASXY-TI1S'!$D144)</f>
        <v>-4.371215620496257E-5</v>
      </c>
      <c r="J144" s="18">
        <f>Model!$W$10*((drdp!D144)*'ASXY-TI1S'!$B144+(drdp!G144)*'ASXY-TI1S'!$C144+(drdp!J144)*'ASXY-TI1S'!$D144)</f>
        <v>5.3388574896485617E-4</v>
      </c>
      <c r="K144" s="21">
        <f>SUM(E$3:E143)+H144</f>
        <v>0.17770353595170277</v>
      </c>
      <c r="L144" s="21">
        <f>SUM(F$3:F143)+I144</f>
        <v>-0.14203198701797395</v>
      </c>
      <c r="M144" s="21">
        <f>SUM(G$3:G143)+J144</f>
        <v>-0.12196434480140197</v>
      </c>
      <c r="N144" s="21"/>
      <c r="O144" s="21"/>
      <c r="P144" s="21"/>
      <c r="Q144" s="19">
        <f t="shared" si="13"/>
        <v>3.157854668973812E-2</v>
      </c>
      <c r="R144" s="19">
        <f t="shared" si="14"/>
        <v>2.0173085336273922E-2</v>
      </c>
      <c r="S144" s="19">
        <f t="shared" si="15"/>
        <v>1.4875301402835269E-2</v>
      </c>
      <c r="T144" s="19">
        <f t="shared" si="16"/>
        <v>-2.5239586311340316E-2</v>
      </c>
      <c r="U144" s="19">
        <f t="shared" si="17"/>
        <v>-2.1673495331241809E-2</v>
      </c>
      <c r="V144" s="19">
        <f t="shared" si="18"/>
        <v>1.7322838237488425E-2</v>
      </c>
    </row>
    <row r="145" spans="1:22" x14ac:dyDescent="0.25">
      <c r="A145" s="26">
        <f>Wellpath!E145</f>
        <v>0</v>
      </c>
      <c r="B145" s="22">
        <v>0</v>
      </c>
      <c r="C145" s="22">
        <f>SIN(Wellpath!$L145) * COS(Wellpath!$L145) / SQRT(2)</f>
        <v>0</v>
      </c>
      <c r="D145" s="22">
        <f>(-TAN(Dip) * SIN(Wellpath!$L145) * COS(Wellpath!$L145) * SIN(Wellpath!$O145)) / SQRT(2)</f>
        <v>0</v>
      </c>
      <c r="E145" s="20">
        <f>Model!$W$10*((drdp!B145+drdp!K145)*'ASXY-TI1S'!$B145+(drdp!E145+drdp!N145)*'ASXY-TI1S'!$C145+(drdp!H145+drdp!Q145)*'ASXY-TI1S'!$D145)</f>
        <v>0</v>
      </c>
      <c r="F145" s="20">
        <f>Model!$W$10*((drdp!C145+drdp!L145)*'ASXY-TI1S'!$B145+(drdp!F145+drdp!O145)*'ASXY-TI1S'!$C145+(drdp!I145+drdp!R145)*'ASXY-TI1S'!$D145)</f>
        <v>0</v>
      </c>
      <c r="G145" s="20">
        <f>Model!$W$10*((drdp!D145+drdp!M145)*'ASXY-TI1S'!$B145+(drdp!G145+drdp!P145)*'ASXY-TI1S'!$C145+(drdp!J145+drdp!S145)*'ASXY-TI1S'!$D145)</f>
        <v>0</v>
      </c>
      <c r="H145" s="18">
        <f>Model!$W$10*((drdp!B145)*'ASXY-TI1S'!$B145+(drdp!E145)*'ASXY-TI1S'!$C145+(drdp!H145)*'ASXY-TI1S'!$D145)</f>
        <v>0</v>
      </c>
      <c r="I145" s="18">
        <f>Model!$W$10*((drdp!C145)*'ASXY-TI1S'!$B145+(drdp!F145)*'ASXY-TI1S'!$C145+(drdp!I145)*'ASXY-TI1S'!$D145)</f>
        <v>0</v>
      </c>
      <c r="J145" s="18">
        <f>Model!$W$10*((drdp!D145)*'ASXY-TI1S'!$B145+(drdp!G145)*'ASXY-TI1S'!$C145+(drdp!J145)*'ASXY-TI1S'!$D145)</f>
        <v>0</v>
      </c>
      <c r="K145" s="21">
        <f>SUM(E$3:E144)+H145</f>
        <v>0.25400681040764161</v>
      </c>
      <c r="L145" s="21">
        <f>SUM(F$3:F144)+I145</f>
        <v>-0.12441598806737403</v>
      </c>
      <c r="M145" s="21">
        <f>SUM(G$3:G144)+J145</f>
        <v>-0.33712030163423901</v>
      </c>
      <c r="N145" s="21"/>
      <c r="O145" s="21"/>
      <c r="P145" s="21"/>
      <c r="Q145" s="19">
        <f t="shared" si="13"/>
        <v>6.4519459733463597E-2</v>
      </c>
      <c r="R145" s="19">
        <f t="shared" si="14"/>
        <v>1.5479338086780956E-2</v>
      </c>
      <c r="S145" s="19">
        <f t="shared" si="15"/>
        <v>0.11365009777396029</v>
      </c>
      <c r="T145" s="19">
        <f t="shared" si="16"/>
        <v>-3.1602508292708879E-2</v>
      </c>
      <c r="U145" s="19">
        <f t="shared" si="17"/>
        <v>-8.5630852541775104E-2</v>
      </c>
      <c r="V145" s="19">
        <f t="shared" si="18"/>
        <v>4.1943155425395014E-2</v>
      </c>
    </row>
    <row r="146" spans="1:22" x14ac:dyDescent="0.25">
      <c r="A146" s="26">
        <f>Wellpath!E146</f>
        <v>0</v>
      </c>
      <c r="B146" s="22">
        <v>0</v>
      </c>
      <c r="C146" s="22">
        <f>SIN(Wellpath!$L146) * COS(Wellpath!$L146) / SQRT(2)</f>
        <v>0</v>
      </c>
      <c r="D146" s="22">
        <f>(-TAN(Dip) * SIN(Wellpath!$L146) * COS(Wellpath!$L146) * SIN(Wellpath!$O146)) / SQRT(2)</f>
        <v>0</v>
      </c>
      <c r="E146" s="20">
        <f>Model!$W$10*((drdp!B146+drdp!K146)*'ASXY-TI1S'!$B146+(drdp!E146+drdp!N146)*'ASXY-TI1S'!$C146+(drdp!H146+drdp!Q146)*'ASXY-TI1S'!$D146)</f>
        <v>0</v>
      </c>
      <c r="F146" s="20">
        <f>Model!$W$10*((drdp!C146+drdp!L146)*'ASXY-TI1S'!$B146+(drdp!F146+drdp!O146)*'ASXY-TI1S'!$C146+(drdp!I146+drdp!R146)*'ASXY-TI1S'!$D146)</f>
        <v>0</v>
      </c>
      <c r="G146" s="20">
        <f>Model!$W$10*((drdp!D146+drdp!M146)*'ASXY-TI1S'!$B146+(drdp!G146+drdp!P146)*'ASXY-TI1S'!$C146+(drdp!J146+drdp!S146)*'ASXY-TI1S'!$D146)</f>
        <v>0</v>
      </c>
      <c r="H146" s="18">
        <f>Model!$W$10*((drdp!B146)*'ASXY-TI1S'!$B146+(drdp!E146)*'ASXY-TI1S'!$C146+(drdp!H146)*'ASXY-TI1S'!$D146)</f>
        <v>0</v>
      </c>
      <c r="I146" s="18">
        <f>Model!$W$10*((drdp!C146)*'ASXY-TI1S'!$B146+(drdp!F146)*'ASXY-TI1S'!$C146+(drdp!I146)*'ASXY-TI1S'!$D146)</f>
        <v>0</v>
      </c>
      <c r="J146" s="18">
        <f>Model!$W$10*((drdp!D146)*'ASXY-TI1S'!$B146+(drdp!G146)*'ASXY-TI1S'!$C146+(drdp!J146)*'ASXY-TI1S'!$D146)</f>
        <v>0</v>
      </c>
      <c r="K146" s="21">
        <f>SUM(E$3:E145)+H146</f>
        <v>0.25400681040764161</v>
      </c>
      <c r="L146" s="21">
        <f>SUM(F$3:F145)+I146</f>
        <v>-0.12441598806737403</v>
      </c>
      <c r="M146" s="21">
        <f>SUM(G$3:G145)+J146</f>
        <v>-0.33712030163423901</v>
      </c>
      <c r="N146" s="21"/>
      <c r="O146" s="21"/>
      <c r="P146" s="21"/>
      <c r="Q146" s="19">
        <f t="shared" si="13"/>
        <v>6.4519459733463597E-2</v>
      </c>
      <c r="R146" s="19">
        <f t="shared" si="14"/>
        <v>1.5479338086780956E-2</v>
      </c>
      <c r="S146" s="19">
        <f t="shared" si="15"/>
        <v>0.11365009777396029</v>
      </c>
      <c r="T146" s="19">
        <f t="shared" si="16"/>
        <v>-3.1602508292708879E-2</v>
      </c>
      <c r="U146" s="19">
        <f t="shared" si="17"/>
        <v>-8.5630852541775104E-2</v>
      </c>
      <c r="V146" s="19">
        <f t="shared" si="18"/>
        <v>4.1943155425395014E-2</v>
      </c>
    </row>
    <row r="147" spans="1:22" x14ac:dyDescent="0.25">
      <c r="A147" s="26">
        <f>Wellpath!E147</f>
        <v>0</v>
      </c>
      <c r="B147" s="22">
        <v>0</v>
      </c>
      <c r="C147" s="22">
        <f>SIN(Wellpath!$L147) * COS(Wellpath!$L147) / SQRT(2)</f>
        <v>0</v>
      </c>
      <c r="D147" s="22">
        <f>(-TAN(Dip) * SIN(Wellpath!$L147) * COS(Wellpath!$L147) * SIN(Wellpath!$O147)) / SQRT(2)</f>
        <v>0</v>
      </c>
      <c r="E147" s="20">
        <f>Model!$W$10*((drdp!B147+drdp!K147)*'ASXY-TI1S'!$B147+(drdp!E147+drdp!N147)*'ASXY-TI1S'!$C147+(drdp!H147+drdp!Q147)*'ASXY-TI1S'!$D147)</f>
        <v>0</v>
      </c>
      <c r="F147" s="20">
        <f>Model!$W$10*((drdp!C147+drdp!L147)*'ASXY-TI1S'!$B147+(drdp!F147+drdp!O147)*'ASXY-TI1S'!$C147+(drdp!I147+drdp!R147)*'ASXY-TI1S'!$D147)</f>
        <v>0</v>
      </c>
      <c r="G147" s="20">
        <f>Model!$W$10*((drdp!D147+drdp!M147)*'ASXY-TI1S'!$B147+(drdp!G147+drdp!P147)*'ASXY-TI1S'!$C147+(drdp!J147+drdp!S147)*'ASXY-TI1S'!$D147)</f>
        <v>0</v>
      </c>
      <c r="H147" s="18">
        <f>Model!$W$10*((drdp!B147)*'ASXY-TI1S'!$B147+(drdp!E147)*'ASXY-TI1S'!$C147+(drdp!H147)*'ASXY-TI1S'!$D147)</f>
        <v>0</v>
      </c>
      <c r="I147" s="18">
        <f>Model!$W$10*((drdp!C147)*'ASXY-TI1S'!$B147+(drdp!F147)*'ASXY-TI1S'!$C147+(drdp!I147)*'ASXY-TI1S'!$D147)</f>
        <v>0</v>
      </c>
      <c r="J147" s="18">
        <f>Model!$W$10*((drdp!D147)*'ASXY-TI1S'!$B147+(drdp!G147)*'ASXY-TI1S'!$C147+(drdp!J147)*'ASXY-TI1S'!$D147)</f>
        <v>0</v>
      </c>
      <c r="K147" s="21">
        <f>SUM(E$3:E146)+H147</f>
        <v>0.25400681040764161</v>
      </c>
      <c r="L147" s="21">
        <f>SUM(F$3:F146)+I147</f>
        <v>-0.12441598806737403</v>
      </c>
      <c r="M147" s="21">
        <f>SUM(G$3:G146)+J147</f>
        <v>-0.33712030163423901</v>
      </c>
      <c r="N147" s="21"/>
      <c r="O147" s="21"/>
      <c r="P147" s="21"/>
      <c r="Q147" s="19">
        <f t="shared" si="13"/>
        <v>6.4519459733463597E-2</v>
      </c>
      <c r="R147" s="19">
        <f t="shared" si="14"/>
        <v>1.5479338086780956E-2</v>
      </c>
      <c r="S147" s="19">
        <f t="shared" si="15"/>
        <v>0.11365009777396029</v>
      </c>
      <c r="T147" s="19">
        <f t="shared" si="16"/>
        <v>-3.1602508292708879E-2</v>
      </c>
      <c r="U147" s="19">
        <f t="shared" si="17"/>
        <v>-8.5630852541775104E-2</v>
      </c>
      <c r="V147" s="19">
        <f t="shared" si="18"/>
        <v>4.1943155425395014E-2</v>
      </c>
    </row>
    <row r="148" spans="1:22" x14ac:dyDescent="0.25">
      <c r="A148" s="26">
        <f>Wellpath!E148</f>
        <v>0</v>
      </c>
      <c r="B148" s="22">
        <v>0</v>
      </c>
      <c r="C148" s="22">
        <f>SIN(Wellpath!$L148) * COS(Wellpath!$L148) / SQRT(2)</f>
        <v>0</v>
      </c>
      <c r="D148" s="22">
        <f>(-TAN(Dip) * SIN(Wellpath!$L148) * COS(Wellpath!$L148) * SIN(Wellpath!$O148)) / SQRT(2)</f>
        <v>0</v>
      </c>
      <c r="E148" s="20">
        <f>Model!$W$10*((drdp!B148+drdp!K148)*'ASXY-TI1S'!$B148+(drdp!E148+drdp!N148)*'ASXY-TI1S'!$C148+(drdp!H148+drdp!Q148)*'ASXY-TI1S'!$D148)</f>
        <v>0</v>
      </c>
      <c r="F148" s="20">
        <f>Model!$W$10*((drdp!C148+drdp!L148)*'ASXY-TI1S'!$B148+(drdp!F148+drdp!O148)*'ASXY-TI1S'!$C148+(drdp!I148+drdp!R148)*'ASXY-TI1S'!$D148)</f>
        <v>0</v>
      </c>
      <c r="G148" s="20">
        <f>Model!$W$10*((drdp!D148+drdp!M148)*'ASXY-TI1S'!$B148+(drdp!G148+drdp!P148)*'ASXY-TI1S'!$C148+(drdp!J148+drdp!S148)*'ASXY-TI1S'!$D148)</f>
        <v>0</v>
      </c>
      <c r="H148" s="18">
        <f>Model!$W$10*((drdp!B148)*'ASXY-TI1S'!$B148+(drdp!E148)*'ASXY-TI1S'!$C148+(drdp!H148)*'ASXY-TI1S'!$D148)</f>
        <v>0</v>
      </c>
      <c r="I148" s="18">
        <f>Model!$W$10*((drdp!C148)*'ASXY-TI1S'!$B148+(drdp!F148)*'ASXY-TI1S'!$C148+(drdp!I148)*'ASXY-TI1S'!$D148)</f>
        <v>0</v>
      </c>
      <c r="J148" s="18">
        <f>Model!$W$10*((drdp!D148)*'ASXY-TI1S'!$B148+(drdp!G148)*'ASXY-TI1S'!$C148+(drdp!J148)*'ASXY-TI1S'!$D148)</f>
        <v>0</v>
      </c>
      <c r="K148" s="21">
        <f>SUM(E$3:E147)+H148</f>
        <v>0.25400681040764161</v>
      </c>
      <c r="L148" s="21">
        <f>SUM(F$3:F147)+I148</f>
        <v>-0.12441598806737403</v>
      </c>
      <c r="M148" s="21">
        <f>SUM(G$3:G147)+J148</f>
        <v>-0.33712030163423901</v>
      </c>
      <c r="N148" s="21"/>
      <c r="O148" s="21"/>
      <c r="P148" s="21"/>
      <c r="Q148" s="19">
        <f t="shared" si="13"/>
        <v>6.4519459733463597E-2</v>
      </c>
      <c r="R148" s="19">
        <f t="shared" si="14"/>
        <v>1.5479338086780956E-2</v>
      </c>
      <c r="S148" s="19">
        <f t="shared" si="15"/>
        <v>0.11365009777396029</v>
      </c>
      <c r="T148" s="19">
        <f t="shared" si="16"/>
        <v>-3.1602508292708879E-2</v>
      </c>
      <c r="U148" s="19">
        <f t="shared" si="17"/>
        <v>-8.5630852541775104E-2</v>
      </c>
      <c r="V148" s="19">
        <f t="shared" si="18"/>
        <v>4.1943155425395014E-2</v>
      </c>
    </row>
    <row r="149" spans="1:22" x14ac:dyDescent="0.25">
      <c r="A149" s="26">
        <f>Wellpath!E149</f>
        <v>0</v>
      </c>
      <c r="B149" s="22">
        <v>0</v>
      </c>
      <c r="C149" s="22">
        <f>SIN(Wellpath!$L149) * COS(Wellpath!$L149) / SQRT(2)</f>
        <v>0</v>
      </c>
      <c r="D149" s="22">
        <f>(-TAN(Dip) * SIN(Wellpath!$L149) * COS(Wellpath!$L149) * SIN(Wellpath!$O149)) / SQRT(2)</f>
        <v>0</v>
      </c>
      <c r="E149" s="20">
        <f>Model!$W$10*((drdp!B149+drdp!K149)*'ASXY-TI1S'!$B149+(drdp!E149+drdp!N149)*'ASXY-TI1S'!$C149+(drdp!H149+drdp!Q149)*'ASXY-TI1S'!$D149)</f>
        <v>0</v>
      </c>
      <c r="F149" s="20">
        <f>Model!$W$10*((drdp!C149+drdp!L149)*'ASXY-TI1S'!$B149+(drdp!F149+drdp!O149)*'ASXY-TI1S'!$C149+(drdp!I149+drdp!R149)*'ASXY-TI1S'!$D149)</f>
        <v>0</v>
      </c>
      <c r="G149" s="20">
        <f>Model!$W$10*((drdp!D149+drdp!M149)*'ASXY-TI1S'!$B149+(drdp!G149+drdp!P149)*'ASXY-TI1S'!$C149+(drdp!J149+drdp!S149)*'ASXY-TI1S'!$D149)</f>
        <v>0</v>
      </c>
      <c r="H149" s="18">
        <f>Model!$W$10*((drdp!B149)*'ASXY-TI1S'!$B149+(drdp!E149)*'ASXY-TI1S'!$C149+(drdp!H149)*'ASXY-TI1S'!$D149)</f>
        <v>0</v>
      </c>
      <c r="I149" s="18">
        <f>Model!$W$10*((drdp!C149)*'ASXY-TI1S'!$B149+(drdp!F149)*'ASXY-TI1S'!$C149+(drdp!I149)*'ASXY-TI1S'!$D149)</f>
        <v>0</v>
      </c>
      <c r="J149" s="18">
        <f>Model!$W$10*((drdp!D149)*'ASXY-TI1S'!$B149+(drdp!G149)*'ASXY-TI1S'!$C149+(drdp!J149)*'ASXY-TI1S'!$D149)</f>
        <v>0</v>
      </c>
      <c r="K149" s="21">
        <f>SUM(E$3:E148)+H149</f>
        <v>0.25400681040764161</v>
      </c>
      <c r="L149" s="21">
        <f>SUM(F$3:F148)+I149</f>
        <v>-0.12441598806737403</v>
      </c>
      <c r="M149" s="21">
        <f>SUM(G$3:G148)+J149</f>
        <v>-0.33712030163423901</v>
      </c>
      <c r="N149" s="21"/>
      <c r="O149" s="21"/>
      <c r="P149" s="21"/>
      <c r="Q149" s="19">
        <f t="shared" si="13"/>
        <v>6.4519459733463597E-2</v>
      </c>
      <c r="R149" s="19">
        <f t="shared" si="14"/>
        <v>1.5479338086780956E-2</v>
      </c>
      <c r="S149" s="19">
        <f t="shared" si="15"/>
        <v>0.11365009777396029</v>
      </c>
      <c r="T149" s="19">
        <f t="shared" si="16"/>
        <v>-3.1602508292708879E-2</v>
      </c>
      <c r="U149" s="19">
        <f t="shared" si="17"/>
        <v>-8.5630852541775104E-2</v>
      </c>
      <c r="V149" s="19">
        <f t="shared" si="18"/>
        <v>4.1943155425395014E-2</v>
      </c>
    </row>
    <row r="150" spans="1:22" x14ac:dyDescent="0.25">
      <c r="A150" s="26">
        <f>Wellpath!E150</f>
        <v>0</v>
      </c>
      <c r="B150" s="22">
        <v>0</v>
      </c>
      <c r="C150" s="22">
        <f>SIN(Wellpath!$L150) * COS(Wellpath!$L150) / SQRT(2)</f>
        <v>0</v>
      </c>
      <c r="D150" s="22">
        <f>(-TAN(Dip) * SIN(Wellpath!$L150) * COS(Wellpath!$L150) * SIN(Wellpath!$O150)) / SQRT(2)</f>
        <v>0</v>
      </c>
      <c r="E150" s="20">
        <f>Model!$W$10*((drdp!B150+drdp!K150)*'ASXY-TI1S'!$B150+(drdp!E150+drdp!N150)*'ASXY-TI1S'!$C150+(drdp!H150+drdp!Q150)*'ASXY-TI1S'!$D150)</f>
        <v>0</v>
      </c>
      <c r="F150" s="20">
        <f>Model!$W$10*((drdp!C150+drdp!L150)*'ASXY-TI1S'!$B150+(drdp!F150+drdp!O150)*'ASXY-TI1S'!$C150+(drdp!I150+drdp!R150)*'ASXY-TI1S'!$D150)</f>
        <v>0</v>
      </c>
      <c r="G150" s="20">
        <f>Model!$W$10*((drdp!D150+drdp!M150)*'ASXY-TI1S'!$B150+(drdp!G150+drdp!P150)*'ASXY-TI1S'!$C150+(drdp!J150+drdp!S150)*'ASXY-TI1S'!$D150)</f>
        <v>0</v>
      </c>
      <c r="H150" s="18">
        <f>Model!$W$10*((drdp!B150)*'ASXY-TI1S'!$B150+(drdp!E150)*'ASXY-TI1S'!$C150+(drdp!H150)*'ASXY-TI1S'!$D150)</f>
        <v>0</v>
      </c>
      <c r="I150" s="18">
        <f>Model!$W$10*((drdp!C150)*'ASXY-TI1S'!$B150+(drdp!F150)*'ASXY-TI1S'!$C150+(drdp!I150)*'ASXY-TI1S'!$D150)</f>
        <v>0</v>
      </c>
      <c r="J150" s="18">
        <f>Model!$W$10*((drdp!D150)*'ASXY-TI1S'!$B150+(drdp!G150)*'ASXY-TI1S'!$C150+(drdp!J150)*'ASXY-TI1S'!$D150)</f>
        <v>0</v>
      </c>
      <c r="K150" s="21">
        <f>SUM(E$3:E149)+H150</f>
        <v>0.25400681040764161</v>
      </c>
      <c r="L150" s="21">
        <f>SUM(F$3:F149)+I150</f>
        <v>-0.12441598806737403</v>
      </c>
      <c r="M150" s="21">
        <f>SUM(G$3:G149)+J150</f>
        <v>-0.33712030163423901</v>
      </c>
      <c r="N150" s="21"/>
      <c r="O150" s="21"/>
      <c r="P150" s="21"/>
      <c r="Q150" s="19">
        <f t="shared" si="13"/>
        <v>6.4519459733463597E-2</v>
      </c>
      <c r="R150" s="19">
        <f t="shared" si="14"/>
        <v>1.5479338086780956E-2</v>
      </c>
      <c r="S150" s="19">
        <f t="shared" si="15"/>
        <v>0.11365009777396029</v>
      </c>
      <c r="T150" s="19">
        <f t="shared" si="16"/>
        <v>-3.1602508292708879E-2</v>
      </c>
      <c r="U150" s="19">
        <f t="shared" si="17"/>
        <v>-8.5630852541775104E-2</v>
      </c>
      <c r="V150" s="19">
        <f t="shared" si="18"/>
        <v>4.1943155425395014E-2</v>
      </c>
    </row>
    <row r="151" spans="1:22" x14ac:dyDescent="0.25">
      <c r="A151" s="26">
        <f>Wellpath!E151</f>
        <v>0</v>
      </c>
      <c r="B151" s="22">
        <v>0</v>
      </c>
      <c r="C151" s="22">
        <f>SIN(Wellpath!$L151) * COS(Wellpath!$L151) / SQRT(2)</f>
        <v>0</v>
      </c>
      <c r="D151" s="22">
        <f>(-TAN(Dip) * SIN(Wellpath!$L151) * COS(Wellpath!$L151) * SIN(Wellpath!$O151)) / SQRT(2)</f>
        <v>0</v>
      </c>
      <c r="E151" s="20">
        <f>Model!$W$10*((drdp!B151+drdp!K151)*'ASXY-TI1S'!$B151+(drdp!E151+drdp!N151)*'ASXY-TI1S'!$C151+(drdp!H151+drdp!Q151)*'ASXY-TI1S'!$D151)</f>
        <v>0</v>
      </c>
      <c r="F151" s="20">
        <f>Model!$W$10*((drdp!C151+drdp!L151)*'ASXY-TI1S'!$B151+(drdp!F151+drdp!O151)*'ASXY-TI1S'!$C151+(drdp!I151+drdp!R151)*'ASXY-TI1S'!$D151)</f>
        <v>0</v>
      </c>
      <c r="G151" s="20">
        <f>Model!$W$10*((drdp!D151+drdp!M151)*'ASXY-TI1S'!$B151+(drdp!G151+drdp!P151)*'ASXY-TI1S'!$C151+(drdp!J151+drdp!S151)*'ASXY-TI1S'!$D151)</f>
        <v>0</v>
      </c>
      <c r="H151" s="18">
        <f>Model!$W$10*((drdp!B151)*'ASXY-TI1S'!$B151+(drdp!E151)*'ASXY-TI1S'!$C151+(drdp!H151)*'ASXY-TI1S'!$D151)</f>
        <v>0</v>
      </c>
      <c r="I151" s="18">
        <f>Model!$W$10*((drdp!C151)*'ASXY-TI1S'!$B151+(drdp!F151)*'ASXY-TI1S'!$C151+(drdp!I151)*'ASXY-TI1S'!$D151)</f>
        <v>0</v>
      </c>
      <c r="J151" s="18">
        <f>Model!$W$10*((drdp!D151)*'ASXY-TI1S'!$B151+(drdp!G151)*'ASXY-TI1S'!$C151+(drdp!J151)*'ASXY-TI1S'!$D151)</f>
        <v>0</v>
      </c>
      <c r="K151" s="21">
        <f>SUM(E$3:E150)+H151</f>
        <v>0.25400681040764161</v>
      </c>
      <c r="L151" s="21">
        <f>SUM(F$3:F150)+I151</f>
        <v>-0.12441598806737403</v>
      </c>
      <c r="M151" s="21">
        <f>SUM(G$3:G150)+J151</f>
        <v>-0.33712030163423901</v>
      </c>
      <c r="N151" s="21"/>
      <c r="O151" s="21"/>
      <c r="P151" s="21"/>
      <c r="Q151" s="19">
        <f t="shared" si="13"/>
        <v>6.4519459733463597E-2</v>
      </c>
      <c r="R151" s="19">
        <f t="shared" si="14"/>
        <v>1.5479338086780956E-2</v>
      </c>
      <c r="S151" s="19">
        <f t="shared" si="15"/>
        <v>0.11365009777396029</v>
      </c>
      <c r="T151" s="19">
        <f t="shared" si="16"/>
        <v>-3.1602508292708879E-2</v>
      </c>
      <c r="U151" s="19">
        <f t="shared" si="17"/>
        <v>-8.5630852541775104E-2</v>
      </c>
      <c r="V151" s="19">
        <f t="shared" si="18"/>
        <v>4.1943155425395014E-2</v>
      </c>
    </row>
    <row r="152" spans="1:22" x14ac:dyDescent="0.25">
      <c r="A152" s="26">
        <f>Wellpath!E152</f>
        <v>0</v>
      </c>
      <c r="B152" s="22">
        <v>0</v>
      </c>
      <c r="C152" s="22">
        <f>SIN(Wellpath!$L152) * COS(Wellpath!$L152) / SQRT(2)</f>
        <v>0</v>
      </c>
      <c r="D152" s="22">
        <f>(-TAN(Dip) * SIN(Wellpath!$L152) * COS(Wellpath!$L152) * SIN(Wellpath!$O152)) / SQRT(2)</f>
        <v>0</v>
      </c>
      <c r="E152" s="20">
        <f>Model!$W$10*((drdp!B152+drdp!K152)*'ASXY-TI1S'!$B152+(drdp!E152+drdp!N152)*'ASXY-TI1S'!$C152+(drdp!H152+drdp!Q152)*'ASXY-TI1S'!$D152)</f>
        <v>0</v>
      </c>
      <c r="F152" s="20">
        <f>Model!$W$10*((drdp!C152+drdp!L152)*'ASXY-TI1S'!$B152+(drdp!F152+drdp!O152)*'ASXY-TI1S'!$C152+(drdp!I152+drdp!R152)*'ASXY-TI1S'!$D152)</f>
        <v>0</v>
      </c>
      <c r="G152" s="20">
        <f>Model!$W$10*((drdp!D152+drdp!M152)*'ASXY-TI1S'!$B152+(drdp!G152+drdp!P152)*'ASXY-TI1S'!$C152+(drdp!J152+drdp!S152)*'ASXY-TI1S'!$D152)</f>
        <v>0</v>
      </c>
      <c r="H152" s="18">
        <f>Model!$W$10*((drdp!B152)*'ASXY-TI1S'!$B152+(drdp!E152)*'ASXY-TI1S'!$C152+(drdp!H152)*'ASXY-TI1S'!$D152)</f>
        <v>0</v>
      </c>
      <c r="I152" s="18">
        <f>Model!$W$10*((drdp!C152)*'ASXY-TI1S'!$B152+(drdp!F152)*'ASXY-TI1S'!$C152+(drdp!I152)*'ASXY-TI1S'!$D152)</f>
        <v>0</v>
      </c>
      <c r="J152" s="18">
        <f>Model!$W$10*((drdp!D152)*'ASXY-TI1S'!$B152+(drdp!G152)*'ASXY-TI1S'!$C152+(drdp!J152)*'ASXY-TI1S'!$D152)</f>
        <v>0</v>
      </c>
      <c r="K152" s="21">
        <f>SUM(E$3:E151)+H152</f>
        <v>0.25400681040764161</v>
      </c>
      <c r="L152" s="21">
        <f>SUM(F$3:F151)+I152</f>
        <v>-0.12441598806737403</v>
      </c>
      <c r="M152" s="21">
        <f>SUM(G$3:G151)+J152</f>
        <v>-0.33712030163423901</v>
      </c>
      <c r="N152" s="21"/>
      <c r="O152" s="21"/>
      <c r="P152" s="21"/>
      <c r="Q152" s="19">
        <f t="shared" si="13"/>
        <v>6.4519459733463597E-2</v>
      </c>
      <c r="R152" s="19">
        <f t="shared" si="14"/>
        <v>1.5479338086780956E-2</v>
      </c>
      <c r="S152" s="19">
        <f t="shared" si="15"/>
        <v>0.11365009777396029</v>
      </c>
      <c r="T152" s="19">
        <f t="shared" si="16"/>
        <v>-3.1602508292708879E-2</v>
      </c>
      <c r="U152" s="19">
        <f t="shared" si="17"/>
        <v>-8.5630852541775104E-2</v>
      </c>
      <c r="V152" s="19">
        <f t="shared" si="18"/>
        <v>4.1943155425395014E-2</v>
      </c>
    </row>
    <row r="153" spans="1:22" x14ac:dyDescent="0.25">
      <c r="A153" s="26">
        <f>Wellpath!E153</f>
        <v>0</v>
      </c>
      <c r="B153" s="22">
        <v>0</v>
      </c>
      <c r="C153" s="22">
        <f>SIN(Wellpath!$L153) * COS(Wellpath!$L153) / SQRT(2)</f>
        <v>0</v>
      </c>
      <c r="D153" s="22">
        <f>(-TAN(Dip) * SIN(Wellpath!$L153) * COS(Wellpath!$L153) * SIN(Wellpath!$O153)) / SQRT(2)</f>
        <v>0</v>
      </c>
      <c r="E153" s="20">
        <f>Model!$W$10*((drdp!B153+drdp!K153)*'ASXY-TI1S'!$B153+(drdp!E153+drdp!N153)*'ASXY-TI1S'!$C153+(drdp!H153+drdp!Q153)*'ASXY-TI1S'!$D153)</f>
        <v>0</v>
      </c>
      <c r="F153" s="20">
        <f>Model!$W$10*((drdp!C153+drdp!L153)*'ASXY-TI1S'!$B153+(drdp!F153+drdp!O153)*'ASXY-TI1S'!$C153+(drdp!I153+drdp!R153)*'ASXY-TI1S'!$D153)</f>
        <v>0</v>
      </c>
      <c r="G153" s="20">
        <f>Model!$W$10*((drdp!D153+drdp!M153)*'ASXY-TI1S'!$B153+(drdp!G153+drdp!P153)*'ASXY-TI1S'!$C153+(drdp!J153+drdp!S153)*'ASXY-TI1S'!$D153)</f>
        <v>0</v>
      </c>
      <c r="H153" s="18">
        <f>Model!$W$10*((drdp!B153)*'ASXY-TI1S'!$B153+(drdp!E153)*'ASXY-TI1S'!$C153+(drdp!H153)*'ASXY-TI1S'!$D153)</f>
        <v>0</v>
      </c>
      <c r="I153" s="18">
        <f>Model!$W$10*((drdp!C153)*'ASXY-TI1S'!$B153+(drdp!F153)*'ASXY-TI1S'!$C153+(drdp!I153)*'ASXY-TI1S'!$D153)</f>
        <v>0</v>
      </c>
      <c r="J153" s="18">
        <f>Model!$W$10*((drdp!D153)*'ASXY-TI1S'!$B153+(drdp!G153)*'ASXY-TI1S'!$C153+(drdp!J153)*'ASXY-TI1S'!$D153)</f>
        <v>0</v>
      </c>
      <c r="K153" s="21">
        <f>SUM(E$3:E152)+H153</f>
        <v>0.25400681040764161</v>
      </c>
      <c r="L153" s="21">
        <f>SUM(F$3:F152)+I153</f>
        <v>-0.12441598806737403</v>
      </c>
      <c r="M153" s="21">
        <f>SUM(G$3:G152)+J153</f>
        <v>-0.33712030163423901</v>
      </c>
      <c r="N153" s="21"/>
      <c r="O153" s="21"/>
      <c r="P153" s="21"/>
      <c r="Q153" s="19">
        <f t="shared" si="13"/>
        <v>6.4519459733463597E-2</v>
      </c>
      <c r="R153" s="19">
        <f t="shared" si="14"/>
        <v>1.5479338086780956E-2</v>
      </c>
      <c r="S153" s="19">
        <f t="shared" si="15"/>
        <v>0.11365009777396029</v>
      </c>
      <c r="T153" s="19">
        <f t="shared" si="16"/>
        <v>-3.1602508292708879E-2</v>
      </c>
      <c r="U153" s="19">
        <f t="shared" si="17"/>
        <v>-8.5630852541775104E-2</v>
      </c>
      <c r="V153" s="19">
        <f t="shared" si="18"/>
        <v>4.1943155425395014E-2</v>
      </c>
    </row>
    <row r="154" spans="1:22" x14ac:dyDescent="0.25">
      <c r="A154" s="26">
        <f>Wellpath!E154</f>
        <v>0</v>
      </c>
      <c r="B154" s="22">
        <v>0</v>
      </c>
      <c r="C154" s="22">
        <f>SIN(Wellpath!$L154) * COS(Wellpath!$L154) / SQRT(2)</f>
        <v>0</v>
      </c>
      <c r="D154" s="22">
        <f>(-TAN(Dip) * SIN(Wellpath!$L154) * COS(Wellpath!$L154) * SIN(Wellpath!$O154)) / SQRT(2)</f>
        <v>0</v>
      </c>
      <c r="E154" s="20">
        <f>Model!$W$10*((drdp!B154+drdp!K154)*'ASXY-TI1S'!$B154+(drdp!E154+drdp!N154)*'ASXY-TI1S'!$C154+(drdp!H154+drdp!Q154)*'ASXY-TI1S'!$D154)</f>
        <v>0</v>
      </c>
      <c r="F154" s="20">
        <f>Model!$W$10*((drdp!C154+drdp!L154)*'ASXY-TI1S'!$B154+(drdp!F154+drdp!O154)*'ASXY-TI1S'!$C154+(drdp!I154+drdp!R154)*'ASXY-TI1S'!$D154)</f>
        <v>0</v>
      </c>
      <c r="G154" s="20">
        <f>Model!$W$10*((drdp!D154+drdp!M154)*'ASXY-TI1S'!$B154+(drdp!G154+drdp!P154)*'ASXY-TI1S'!$C154+(drdp!J154+drdp!S154)*'ASXY-TI1S'!$D154)</f>
        <v>0</v>
      </c>
      <c r="H154" s="18">
        <f>Model!$W$10*((drdp!B154)*'ASXY-TI1S'!$B154+(drdp!E154)*'ASXY-TI1S'!$C154+(drdp!H154)*'ASXY-TI1S'!$D154)</f>
        <v>0</v>
      </c>
      <c r="I154" s="18">
        <f>Model!$W$10*((drdp!C154)*'ASXY-TI1S'!$B154+(drdp!F154)*'ASXY-TI1S'!$C154+(drdp!I154)*'ASXY-TI1S'!$D154)</f>
        <v>0</v>
      </c>
      <c r="J154" s="18">
        <f>Model!$W$10*((drdp!D154)*'ASXY-TI1S'!$B154+(drdp!G154)*'ASXY-TI1S'!$C154+(drdp!J154)*'ASXY-TI1S'!$D154)</f>
        <v>0</v>
      </c>
      <c r="K154" s="21">
        <f>SUM(E$3:E153)+H154</f>
        <v>0.25400681040764161</v>
      </c>
      <c r="L154" s="21">
        <f>SUM(F$3:F153)+I154</f>
        <v>-0.12441598806737403</v>
      </c>
      <c r="M154" s="21">
        <f>SUM(G$3:G153)+J154</f>
        <v>-0.33712030163423901</v>
      </c>
      <c r="N154" s="21"/>
      <c r="O154" s="21"/>
      <c r="P154" s="21"/>
      <c r="Q154" s="19">
        <f t="shared" si="13"/>
        <v>6.4519459733463597E-2</v>
      </c>
      <c r="R154" s="19">
        <f t="shared" si="14"/>
        <v>1.5479338086780956E-2</v>
      </c>
      <c r="S154" s="19">
        <f t="shared" si="15"/>
        <v>0.11365009777396029</v>
      </c>
      <c r="T154" s="19">
        <f t="shared" si="16"/>
        <v>-3.1602508292708879E-2</v>
      </c>
      <c r="U154" s="19">
        <f t="shared" si="17"/>
        <v>-8.5630852541775104E-2</v>
      </c>
      <c r="V154" s="19">
        <f t="shared" si="18"/>
        <v>4.1943155425395014E-2</v>
      </c>
    </row>
    <row r="155" spans="1:22" x14ac:dyDescent="0.25">
      <c r="A155" s="26">
        <f>Wellpath!E155</f>
        <v>0</v>
      </c>
      <c r="B155" s="22">
        <v>0</v>
      </c>
      <c r="C155" s="22">
        <f>SIN(Wellpath!$L155) * COS(Wellpath!$L155) / SQRT(2)</f>
        <v>0</v>
      </c>
      <c r="D155" s="22">
        <f>(-TAN(Dip) * SIN(Wellpath!$L155) * COS(Wellpath!$L155) * SIN(Wellpath!$O155)) / SQRT(2)</f>
        <v>0</v>
      </c>
      <c r="E155" s="20">
        <f>Model!$W$10*((drdp!B155+drdp!K155)*'ASXY-TI1S'!$B155+(drdp!E155+drdp!N155)*'ASXY-TI1S'!$C155+(drdp!H155+drdp!Q155)*'ASXY-TI1S'!$D155)</f>
        <v>0</v>
      </c>
      <c r="F155" s="20">
        <f>Model!$W$10*((drdp!C155+drdp!L155)*'ASXY-TI1S'!$B155+(drdp!F155+drdp!O155)*'ASXY-TI1S'!$C155+(drdp!I155+drdp!R155)*'ASXY-TI1S'!$D155)</f>
        <v>0</v>
      </c>
      <c r="G155" s="20">
        <f>Model!$W$10*((drdp!D155+drdp!M155)*'ASXY-TI1S'!$B155+(drdp!G155+drdp!P155)*'ASXY-TI1S'!$C155+(drdp!J155+drdp!S155)*'ASXY-TI1S'!$D155)</f>
        <v>0</v>
      </c>
      <c r="H155" s="18">
        <f>Model!$W$10*((drdp!B155)*'ASXY-TI1S'!$B155+(drdp!E155)*'ASXY-TI1S'!$C155+(drdp!H155)*'ASXY-TI1S'!$D155)</f>
        <v>0</v>
      </c>
      <c r="I155" s="18">
        <f>Model!$W$10*((drdp!C155)*'ASXY-TI1S'!$B155+(drdp!F155)*'ASXY-TI1S'!$C155+(drdp!I155)*'ASXY-TI1S'!$D155)</f>
        <v>0</v>
      </c>
      <c r="J155" s="18">
        <f>Model!$W$10*((drdp!D155)*'ASXY-TI1S'!$B155+(drdp!G155)*'ASXY-TI1S'!$C155+(drdp!J155)*'ASXY-TI1S'!$D155)</f>
        <v>0</v>
      </c>
      <c r="K155" s="21">
        <f>SUM(E$3:E154)+H155</f>
        <v>0.25400681040764161</v>
      </c>
      <c r="L155" s="21">
        <f>SUM(F$3:F154)+I155</f>
        <v>-0.12441598806737403</v>
      </c>
      <c r="M155" s="21">
        <f>SUM(G$3:G154)+J155</f>
        <v>-0.33712030163423901</v>
      </c>
      <c r="N155" s="21"/>
      <c r="O155" s="21"/>
      <c r="P155" s="21"/>
      <c r="Q155" s="19">
        <f t="shared" si="13"/>
        <v>6.4519459733463597E-2</v>
      </c>
      <c r="R155" s="19">
        <f t="shared" si="14"/>
        <v>1.5479338086780956E-2</v>
      </c>
      <c r="S155" s="19">
        <f t="shared" si="15"/>
        <v>0.11365009777396029</v>
      </c>
      <c r="T155" s="19">
        <f t="shared" si="16"/>
        <v>-3.1602508292708879E-2</v>
      </c>
      <c r="U155" s="19">
        <f t="shared" si="17"/>
        <v>-8.5630852541775104E-2</v>
      </c>
      <c r="V155" s="19">
        <f t="shared" si="18"/>
        <v>4.1943155425395014E-2</v>
      </c>
    </row>
    <row r="156" spans="1:22" x14ac:dyDescent="0.25">
      <c r="A156" s="26">
        <f>Wellpath!E156</f>
        <v>0</v>
      </c>
      <c r="B156" s="22">
        <v>0</v>
      </c>
      <c r="C156" s="22">
        <f>SIN(Wellpath!$L156) * COS(Wellpath!$L156) / SQRT(2)</f>
        <v>0</v>
      </c>
      <c r="D156" s="22">
        <f>(-TAN(Dip) * SIN(Wellpath!$L156) * COS(Wellpath!$L156) * SIN(Wellpath!$O156)) / SQRT(2)</f>
        <v>0</v>
      </c>
      <c r="E156" s="20">
        <f>Model!$W$10*((drdp!B156+drdp!K156)*'ASXY-TI1S'!$B156+(drdp!E156+drdp!N156)*'ASXY-TI1S'!$C156+(drdp!H156+drdp!Q156)*'ASXY-TI1S'!$D156)</f>
        <v>0</v>
      </c>
      <c r="F156" s="20">
        <f>Model!$W$10*((drdp!C156+drdp!L156)*'ASXY-TI1S'!$B156+(drdp!F156+drdp!O156)*'ASXY-TI1S'!$C156+(drdp!I156+drdp!R156)*'ASXY-TI1S'!$D156)</f>
        <v>0</v>
      </c>
      <c r="G156" s="20">
        <f>Model!$W$10*((drdp!D156+drdp!M156)*'ASXY-TI1S'!$B156+(drdp!G156+drdp!P156)*'ASXY-TI1S'!$C156+(drdp!J156+drdp!S156)*'ASXY-TI1S'!$D156)</f>
        <v>0</v>
      </c>
      <c r="H156" s="18">
        <f>Model!$W$10*((drdp!B156)*'ASXY-TI1S'!$B156+(drdp!E156)*'ASXY-TI1S'!$C156+(drdp!H156)*'ASXY-TI1S'!$D156)</f>
        <v>0</v>
      </c>
      <c r="I156" s="18">
        <f>Model!$W$10*((drdp!C156)*'ASXY-TI1S'!$B156+(drdp!F156)*'ASXY-TI1S'!$C156+(drdp!I156)*'ASXY-TI1S'!$D156)</f>
        <v>0</v>
      </c>
      <c r="J156" s="18">
        <f>Model!$W$10*((drdp!D156)*'ASXY-TI1S'!$B156+(drdp!G156)*'ASXY-TI1S'!$C156+(drdp!J156)*'ASXY-TI1S'!$D156)</f>
        <v>0</v>
      </c>
      <c r="K156" s="21">
        <f>SUM(E$3:E155)+H156</f>
        <v>0.25400681040764161</v>
      </c>
      <c r="L156" s="21">
        <f>SUM(F$3:F155)+I156</f>
        <v>-0.12441598806737403</v>
      </c>
      <c r="M156" s="21">
        <f>SUM(G$3:G155)+J156</f>
        <v>-0.33712030163423901</v>
      </c>
      <c r="N156" s="21"/>
      <c r="O156" s="21"/>
      <c r="P156" s="21"/>
      <c r="Q156" s="19">
        <f t="shared" si="13"/>
        <v>6.4519459733463597E-2</v>
      </c>
      <c r="R156" s="19">
        <f t="shared" si="14"/>
        <v>1.5479338086780956E-2</v>
      </c>
      <c r="S156" s="19">
        <f t="shared" si="15"/>
        <v>0.11365009777396029</v>
      </c>
      <c r="T156" s="19">
        <f t="shared" si="16"/>
        <v>-3.1602508292708879E-2</v>
      </c>
      <c r="U156" s="19">
        <f t="shared" si="17"/>
        <v>-8.5630852541775104E-2</v>
      </c>
      <c r="V156" s="19">
        <f t="shared" si="18"/>
        <v>4.1943155425395014E-2</v>
      </c>
    </row>
    <row r="157" spans="1:22" x14ac:dyDescent="0.25">
      <c r="A157" s="26">
        <f>Wellpath!E157</f>
        <v>0</v>
      </c>
      <c r="B157" s="22">
        <v>0</v>
      </c>
      <c r="C157" s="22">
        <f>SIN(Wellpath!$L157) * COS(Wellpath!$L157) / SQRT(2)</f>
        <v>0</v>
      </c>
      <c r="D157" s="22">
        <f>(-TAN(Dip) * SIN(Wellpath!$L157) * COS(Wellpath!$L157) * SIN(Wellpath!$O157)) / SQRT(2)</f>
        <v>0</v>
      </c>
      <c r="E157" s="20">
        <f>Model!$W$10*((drdp!B157+drdp!K157)*'ASXY-TI1S'!$B157+(drdp!E157+drdp!N157)*'ASXY-TI1S'!$C157+(drdp!H157+drdp!Q157)*'ASXY-TI1S'!$D157)</f>
        <v>0</v>
      </c>
      <c r="F157" s="20">
        <f>Model!$W$10*((drdp!C157+drdp!L157)*'ASXY-TI1S'!$B157+(drdp!F157+drdp!O157)*'ASXY-TI1S'!$C157+(drdp!I157+drdp!R157)*'ASXY-TI1S'!$D157)</f>
        <v>0</v>
      </c>
      <c r="G157" s="20">
        <f>Model!$W$10*((drdp!D157+drdp!M157)*'ASXY-TI1S'!$B157+(drdp!G157+drdp!P157)*'ASXY-TI1S'!$C157+(drdp!J157+drdp!S157)*'ASXY-TI1S'!$D157)</f>
        <v>0</v>
      </c>
      <c r="H157" s="18">
        <f>Model!$W$10*((drdp!B157)*'ASXY-TI1S'!$B157+(drdp!E157)*'ASXY-TI1S'!$C157+(drdp!H157)*'ASXY-TI1S'!$D157)</f>
        <v>0</v>
      </c>
      <c r="I157" s="18">
        <f>Model!$W$10*((drdp!C157)*'ASXY-TI1S'!$B157+(drdp!F157)*'ASXY-TI1S'!$C157+(drdp!I157)*'ASXY-TI1S'!$D157)</f>
        <v>0</v>
      </c>
      <c r="J157" s="18">
        <f>Model!$W$10*((drdp!D157)*'ASXY-TI1S'!$B157+(drdp!G157)*'ASXY-TI1S'!$C157+(drdp!J157)*'ASXY-TI1S'!$D157)</f>
        <v>0</v>
      </c>
      <c r="K157" s="21">
        <f>SUM(E$3:E156)+H157</f>
        <v>0.25400681040764161</v>
      </c>
      <c r="L157" s="21">
        <f>SUM(F$3:F156)+I157</f>
        <v>-0.12441598806737403</v>
      </c>
      <c r="M157" s="21">
        <f>SUM(G$3:G156)+J157</f>
        <v>-0.33712030163423901</v>
      </c>
      <c r="N157" s="21"/>
      <c r="O157" s="21"/>
      <c r="P157" s="21"/>
      <c r="Q157" s="19">
        <f t="shared" si="13"/>
        <v>6.4519459733463597E-2</v>
      </c>
      <c r="R157" s="19">
        <f t="shared" si="14"/>
        <v>1.5479338086780956E-2</v>
      </c>
      <c r="S157" s="19">
        <f t="shared" si="15"/>
        <v>0.11365009777396029</v>
      </c>
      <c r="T157" s="19">
        <f t="shared" si="16"/>
        <v>-3.1602508292708879E-2</v>
      </c>
      <c r="U157" s="19">
        <f t="shared" si="17"/>
        <v>-8.5630852541775104E-2</v>
      </c>
      <c r="V157" s="19">
        <f t="shared" si="18"/>
        <v>4.1943155425395014E-2</v>
      </c>
    </row>
    <row r="158" spans="1:22" x14ac:dyDescent="0.25">
      <c r="A158" s="26">
        <f>Wellpath!E158</f>
        <v>0</v>
      </c>
      <c r="B158" s="22">
        <v>0</v>
      </c>
      <c r="C158" s="22">
        <f>SIN(Wellpath!$L158) * COS(Wellpath!$L158) / SQRT(2)</f>
        <v>0</v>
      </c>
      <c r="D158" s="22">
        <f>(-TAN(Dip) * SIN(Wellpath!$L158) * COS(Wellpath!$L158) * SIN(Wellpath!$O158)) / SQRT(2)</f>
        <v>0</v>
      </c>
      <c r="E158" s="20">
        <f>Model!$W$10*((drdp!B158+drdp!K158)*'ASXY-TI1S'!$B158+(drdp!E158+drdp!N158)*'ASXY-TI1S'!$C158+(drdp!H158+drdp!Q158)*'ASXY-TI1S'!$D158)</f>
        <v>0</v>
      </c>
      <c r="F158" s="20">
        <f>Model!$W$10*((drdp!C158+drdp!L158)*'ASXY-TI1S'!$B158+(drdp!F158+drdp!O158)*'ASXY-TI1S'!$C158+(drdp!I158+drdp!R158)*'ASXY-TI1S'!$D158)</f>
        <v>0</v>
      </c>
      <c r="G158" s="20">
        <f>Model!$W$10*((drdp!D158+drdp!M158)*'ASXY-TI1S'!$B158+(drdp!G158+drdp!P158)*'ASXY-TI1S'!$C158+(drdp!J158+drdp!S158)*'ASXY-TI1S'!$D158)</f>
        <v>0</v>
      </c>
      <c r="H158" s="18">
        <f>Model!$W$10*((drdp!B158)*'ASXY-TI1S'!$B158+(drdp!E158)*'ASXY-TI1S'!$C158+(drdp!H158)*'ASXY-TI1S'!$D158)</f>
        <v>0</v>
      </c>
      <c r="I158" s="18">
        <f>Model!$W$10*((drdp!C158)*'ASXY-TI1S'!$B158+(drdp!F158)*'ASXY-TI1S'!$C158+(drdp!I158)*'ASXY-TI1S'!$D158)</f>
        <v>0</v>
      </c>
      <c r="J158" s="18">
        <f>Model!$W$10*((drdp!D158)*'ASXY-TI1S'!$B158+(drdp!G158)*'ASXY-TI1S'!$C158+(drdp!J158)*'ASXY-TI1S'!$D158)</f>
        <v>0</v>
      </c>
      <c r="K158" s="21">
        <f>SUM(E$3:E157)+H158</f>
        <v>0.25400681040764161</v>
      </c>
      <c r="L158" s="21">
        <f>SUM(F$3:F157)+I158</f>
        <v>-0.12441598806737403</v>
      </c>
      <c r="M158" s="21">
        <f>SUM(G$3:G157)+J158</f>
        <v>-0.33712030163423901</v>
      </c>
      <c r="N158" s="21"/>
      <c r="O158" s="21"/>
      <c r="P158" s="21"/>
      <c r="Q158" s="19">
        <f t="shared" si="13"/>
        <v>6.4519459733463597E-2</v>
      </c>
      <c r="R158" s="19">
        <f t="shared" si="14"/>
        <v>1.5479338086780956E-2</v>
      </c>
      <c r="S158" s="19">
        <f t="shared" si="15"/>
        <v>0.11365009777396029</v>
      </c>
      <c r="T158" s="19">
        <f t="shared" si="16"/>
        <v>-3.1602508292708879E-2</v>
      </c>
      <c r="U158" s="19">
        <f t="shared" si="17"/>
        <v>-8.5630852541775104E-2</v>
      </c>
      <c r="V158" s="19">
        <f t="shared" si="18"/>
        <v>4.1943155425395014E-2</v>
      </c>
    </row>
    <row r="159" spans="1:22" x14ac:dyDescent="0.25">
      <c r="A159" s="26">
        <f>Wellpath!E159</f>
        <v>0</v>
      </c>
      <c r="B159" s="22">
        <v>0</v>
      </c>
      <c r="C159" s="22">
        <f>SIN(Wellpath!$L159) * COS(Wellpath!$L159) / SQRT(2)</f>
        <v>0</v>
      </c>
      <c r="D159" s="22">
        <f>(-TAN(Dip) * SIN(Wellpath!$L159) * COS(Wellpath!$L159) * SIN(Wellpath!$O159)) / SQRT(2)</f>
        <v>0</v>
      </c>
      <c r="E159" s="20">
        <f>Model!$W$10*((drdp!B159+drdp!K159)*'ASXY-TI1S'!$B159+(drdp!E159+drdp!N159)*'ASXY-TI1S'!$C159+(drdp!H159+drdp!Q159)*'ASXY-TI1S'!$D159)</f>
        <v>0</v>
      </c>
      <c r="F159" s="20">
        <f>Model!$W$10*((drdp!C159+drdp!L159)*'ASXY-TI1S'!$B159+(drdp!F159+drdp!O159)*'ASXY-TI1S'!$C159+(drdp!I159+drdp!R159)*'ASXY-TI1S'!$D159)</f>
        <v>0</v>
      </c>
      <c r="G159" s="20">
        <f>Model!$W$10*((drdp!D159+drdp!M159)*'ASXY-TI1S'!$B159+(drdp!G159+drdp!P159)*'ASXY-TI1S'!$C159+(drdp!J159+drdp!S159)*'ASXY-TI1S'!$D159)</f>
        <v>0</v>
      </c>
      <c r="H159" s="18">
        <f>Model!$W$10*((drdp!B159)*'ASXY-TI1S'!$B159+(drdp!E159)*'ASXY-TI1S'!$C159+(drdp!H159)*'ASXY-TI1S'!$D159)</f>
        <v>0</v>
      </c>
      <c r="I159" s="18">
        <f>Model!$W$10*((drdp!C159)*'ASXY-TI1S'!$B159+(drdp!F159)*'ASXY-TI1S'!$C159+(drdp!I159)*'ASXY-TI1S'!$D159)</f>
        <v>0</v>
      </c>
      <c r="J159" s="18">
        <f>Model!$W$10*((drdp!D159)*'ASXY-TI1S'!$B159+(drdp!G159)*'ASXY-TI1S'!$C159+(drdp!J159)*'ASXY-TI1S'!$D159)</f>
        <v>0</v>
      </c>
      <c r="K159" s="21">
        <f>SUM(E$3:E158)+H159</f>
        <v>0.25400681040764161</v>
      </c>
      <c r="L159" s="21">
        <f>SUM(F$3:F158)+I159</f>
        <v>-0.12441598806737403</v>
      </c>
      <c r="M159" s="21">
        <f>SUM(G$3:G158)+J159</f>
        <v>-0.33712030163423901</v>
      </c>
      <c r="N159" s="21"/>
      <c r="O159" s="21"/>
      <c r="P159" s="21"/>
      <c r="Q159" s="19">
        <f t="shared" si="13"/>
        <v>6.4519459733463597E-2</v>
      </c>
      <c r="R159" s="19">
        <f t="shared" si="14"/>
        <v>1.5479338086780956E-2</v>
      </c>
      <c r="S159" s="19">
        <f t="shared" si="15"/>
        <v>0.11365009777396029</v>
      </c>
      <c r="T159" s="19">
        <f t="shared" si="16"/>
        <v>-3.1602508292708879E-2</v>
      </c>
      <c r="U159" s="19">
        <f t="shared" si="17"/>
        <v>-8.5630852541775104E-2</v>
      </c>
      <c r="V159" s="19">
        <f t="shared" si="18"/>
        <v>4.1943155425395014E-2</v>
      </c>
    </row>
    <row r="160" spans="1:22" x14ac:dyDescent="0.25">
      <c r="A160" s="26">
        <f>Wellpath!E160</f>
        <v>0</v>
      </c>
      <c r="B160" s="22">
        <v>0</v>
      </c>
      <c r="C160" s="22">
        <f>SIN(Wellpath!$L160) * COS(Wellpath!$L160) / SQRT(2)</f>
        <v>0</v>
      </c>
      <c r="D160" s="22">
        <f>(-TAN(Dip) * SIN(Wellpath!$L160) * COS(Wellpath!$L160) * SIN(Wellpath!$O160)) / SQRT(2)</f>
        <v>0</v>
      </c>
      <c r="E160" s="20">
        <f>Model!$W$10*((drdp!B160+drdp!K160)*'ASXY-TI1S'!$B160+(drdp!E160+drdp!N160)*'ASXY-TI1S'!$C160+(drdp!H160+drdp!Q160)*'ASXY-TI1S'!$D160)</f>
        <v>0</v>
      </c>
      <c r="F160" s="20">
        <f>Model!$W$10*((drdp!C160+drdp!L160)*'ASXY-TI1S'!$B160+(drdp!F160+drdp!O160)*'ASXY-TI1S'!$C160+(drdp!I160+drdp!R160)*'ASXY-TI1S'!$D160)</f>
        <v>0</v>
      </c>
      <c r="G160" s="20">
        <f>Model!$W$10*((drdp!D160+drdp!M160)*'ASXY-TI1S'!$B160+(drdp!G160+drdp!P160)*'ASXY-TI1S'!$C160+(drdp!J160+drdp!S160)*'ASXY-TI1S'!$D160)</f>
        <v>0</v>
      </c>
      <c r="H160" s="18">
        <f>Model!$W$10*((drdp!B160)*'ASXY-TI1S'!$B160+(drdp!E160)*'ASXY-TI1S'!$C160+(drdp!H160)*'ASXY-TI1S'!$D160)</f>
        <v>0</v>
      </c>
      <c r="I160" s="18">
        <f>Model!$W$10*((drdp!C160)*'ASXY-TI1S'!$B160+(drdp!F160)*'ASXY-TI1S'!$C160+(drdp!I160)*'ASXY-TI1S'!$D160)</f>
        <v>0</v>
      </c>
      <c r="J160" s="18">
        <f>Model!$W$10*((drdp!D160)*'ASXY-TI1S'!$B160+(drdp!G160)*'ASXY-TI1S'!$C160+(drdp!J160)*'ASXY-TI1S'!$D160)</f>
        <v>0</v>
      </c>
      <c r="K160" s="21">
        <f>SUM(E$3:E159)+H160</f>
        <v>0.25400681040764161</v>
      </c>
      <c r="L160" s="21">
        <f>SUM(F$3:F159)+I160</f>
        <v>-0.12441598806737403</v>
      </c>
      <c r="M160" s="21">
        <f>SUM(G$3:G159)+J160</f>
        <v>-0.33712030163423901</v>
      </c>
      <c r="N160" s="21"/>
      <c r="O160" s="21"/>
      <c r="P160" s="21"/>
      <c r="Q160" s="19">
        <f t="shared" si="13"/>
        <v>6.4519459733463597E-2</v>
      </c>
      <c r="R160" s="19">
        <f t="shared" si="14"/>
        <v>1.5479338086780956E-2</v>
      </c>
      <c r="S160" s="19">
        <f t="shared" si="15"/>
        <v>0.11365009777396029</v>
      </c>
      <c r="T160" s="19">
        <f t="shared" si="16"/>
        <v>-3.1602508292708879E-2</v>
      </c>
      <c r="U160" s="19">
        <f t="shared" si="17"/>
        <v>-8.5630852541775104E-2</v>
      </c>
      <c r="V160" s="19">
        <f t="shared" si="18"/>
        <v>4.1943155425395014E-2</v>
      </c>
    </row>
    <row r="161" spans="1:22" x14ac:dyDescent="0.25">
      <c r="A161" s="26">
        <f>Wellpath!E161</f>
        <v>0</v>
      </c>
      <c r="B161" s="22">
        <v>0</v>
      </c>
      <c r="C161" s="22">
        <f>SIN(Wellpath!$L161) * COS(Wellpath!$L161) / SQRT(2)</f>
        <v>0</v>
      </c>
      <c r="D161" s="22">
        <f>(-TAN(Dip) * SIN(Wellpath!$L161) * COS(Wellpath!$L161) * SIN(Wellpath!$O161)) / SQRT(2)</f>
        <v>0</v>
      </c>
      <c r="E161" s="20">
        <f>Model!$W$10*((drdp!B161+drdp!K161)*'ASXY-TI1S'!$B161+(drdp!E161+drdp!N161)*'ASXY-TI1S'!$C161+(drdp!H161+drdp!Q161)*'ASXY-TI1S'!$D161)</f>
        <v>0</v>
      </c>
      <c r="F161" s="20">
        <f>Model!$W$10*((drdp!C161+drdp!L161)*'ASXY-TI1S'!$B161+(drdp!F161+drdp!O161)*'ASXY-TI1S'!$C161+(drdp!I161+drdp!R161)*'ASXY-TI1S'!$D161)</f>
        <v>0</v>
      </c>
      <c r="G161" s="20">
        <f>Model!$W$10*((drdp!D161+drdp!M161)*'ASXY-TI1S'!$B161+(drdp!G161+drdp!P161)*'ASXY-TI1S'!$C161+(drdp!J161+drdp!S161)*'ASXY-TI1S'!$D161)</f>
        <v>0</v>
      </c>
      <c r="H161" s="18">
        <f>Model!$W$10*((drdp!B161)*'ASXY-TI1S'!$B161+(drdp!E161)*'ASXY-TI1S'!$C161+(drdp!H161)*'ASXY-TI1S'!$D161)</f>
        <v>0</v>
      </c>
      <c r="I161" s="18">
        <f>Model!$W$10*((drdp!C161)*'ASXY-TI1S'!$B161+(drdp!F161)*'ASXY-TI1S'!$C161+(drdp!I161)*'ASXY-TI1S'!$D161)</f>
        <v>0</v>
      </c>
      <c r="J161" s="18">
        <f>Model!$W$10*((drdp!D161)*'ASXY-TI1S'!$B161+(drdp!G161)*'ASXY-TI1S'!$C161+(drdp!J161)*'ASXY-TI1S'!$D161)</f>
        <v>0</v>
      </c>
      <c r="K161" s="21">
        <f>SUM(E$3:E160)+H161</f>
        <v>0.25400681040764161</v>
      </c>
      <c r="L161" s="21">
        <f>SUM(F$3:F160)+I161</f>
        <v>-0.12441598806737403</v>
      </c>
      <c r="M161" s="21">
        <f>SUM(G$3:G160)+J161</f>
        <v>-0.33712030163423901</v>
      </c>
      <c r="N161" s="21"/>
      <c r="O161" s="21"/>
      <c r="P161" s="21"/>
      <c r="Q161" s="19">
        <f t="shared" si="13"/>
        <v>6.4519459733463597E-2</v>
      </c>
      <c r="R161" s="19">
        <f t="shared" si="14"/>
        <v>1.5479338086780956E-2</v>
      </c>
      <c r="S161" s="19">
        <f t="shared" si="15"/>
        <v>0.11365009777396029</v>
      </c>
      <c r="T161" s="19">
        <f t="shared" si="16"/>
        <v>-3.1602508292708879E-2</v>
      </c>
      <c r="U161" s="19">
        <f t="shared" si="17"/>
        <v>-8.5630852541775104E-2</v>
      </c>
      <c r="V161" s="19">
        <f t="shared" si="18"/>
        <v>4.1943155425395014E-2</v>
      </c>
    </row>
    <row r="162" spans="1:22" x14ac:dyDescent="0.25">
      <c r="A162" s="26">
        <f>Wellpath!E162</f>
        <v>0</v>
      </c>
      <c r="B162" s="22">
        <v>0</v>
      </c>
      <c r="C162" s="22">
        <f>SIN(Wellpath!$L162) * COS(Wellpath!$L162) / SQRT(2)</f>
        <v>0</v>
      </c>
      <c r="D162" s="22">
        <f>(-TAN(Dip) * SIN(Wellpath!$L162) * COS(Wellpath!$L162) * SIN(Wellpath!$O162)) / SQRT(2)</f>
        <v>0</v>
      </c>
      <c r="E162" s="20">
        <f>Model!$W$10*((drdp!B162+drdp!K162)*'ASXY-TI1S'!$B162+(drdp!E162+drdp!N162)*'ASXY-TI1S'!$C162+(drdp!H162+drdp!Q162)*'ASXY-TI1S'!$D162)</f>
        <v>0</v>
      </c>
      <c r="F162" s="20">
        <f>Model!$W$10*((drdp!C162+drdp!L162)*'ASXY-TI1S'!$B162+(drdp!F162+drdp!O162)*'ASXY-TI1S'!$C162+(drdp!I162+drdp!R162)*'ASXY-TI1S'!$D162)</f>
        <v>0</v>
      </c>
      <c r="G162" s="20">
        <f>Model!$W$10*((drdp!D162+drdp!M162)*'ASXY-TI1S'!$B162+(drdp!G162+drdp!P162)*'ASXY-TI1S'!$C162+(drdp!J162+drdp!S162)*'ASXY-TI1S'!$D162)</f>
        <v>0</v>
      </c>
      <c r="H162" s="18">
        <f>Model!$W$10*((drdp!B162)*'ASXY-TI1S'!$B162+(drdp!E162)*'ASXY-TI1S'!$C162+(drdp!H162)*'ASXY-TI1S'!$D162)</f>
        <v>0</v>
      </c>
      <c r="I162" s="18">
        <f>Model!$W$10*((drdp!C162)*'ASXY-TI1S'!$B162+(drdp!F162)*'ASXY-TI1S'!$C162+(drdp!I162)*'ASXY-TI1S'!$D162)</f>
        <v>0</v>
      </c>
      <c r="J162" s="18">
        <f>Model!$W$10*((drdp!D162)*'ASXY-TI1S'!$B162+(drdp!G162)*'ASXY-TI1S'!$C162+(drdp!J162)*'ASXY-TI1S'!$D162)</f>
        <v>0</v>
      </c>
      <c r="K162" s="21">
        <f>SUM(E$3:E161)+H162</f>
        <v>0.25400681040764161</v>
      </c>
      <c r="L162" s="21">
        <f>SUM(F$3:F161)+I162</f>
        <v>-0.12441598806737403</v>
      </c>
      <c r="M162" s="21">
        <f>SUM(G$3:G161)+J162</f>
        <v>-0.33712030163423901</v>
      </c>
      <c r="N162" s="21"/>
      <c r="O162" s="21"/>
      <c r="P162" s="21"/>
      <c r="Q162" s="19">
        <f t="shared" si="13"/>
        <v>6.4519459733463597E-2</v>
      </c>
      <c r="R162" s="19">
        <f t="shared" si="14"/>
        <v>1.5479338086780956E-2</v>
      </c>
      <c r="S162" s="19">
        <f t="shared" si="15"/>
        <v>0.11365009777396029</v>
      </c>
      <c r="T162" s="19">
        <f t="shared" si="16"/>
        <v>-3.1602508292708879E-2</v>
      </c>
      <c r="U162" s="19">
        <f t="shared" si="17"/>
        <v>-8.5630852541775104E-2</v>
      </c>
      <c r="V162" s="19">
        <f t="shared" si="18"/>
        <v>4.1943155425395014E-2</v>
      </c>
    </row>
    <row r="163" spans="1:22" x14ac:dyDescent="0.25">
      <c r="A163" s="26">
        <f>Wellpath!E163</f>
        <v>0</v>
      </c>
      <c r="B163" s="22">
        <v>0</v>
      </c>
      <c r="C163" s="22">
        <f>SIN(Wellpath!$L163) * COS(Wellpath!$L163) / SQRT(2)</f>
        <v>0</v>
      </c>
      <c r="D163" s="22">
        <f>(-TAN(Dip) * SIN(Wellpath!$L163) * COS(Wellpath!$L163) * SIN(Wellpath!$O163)) / SQRT(2)</f>
        <v>0</v>
      </c>
      <c r="E163" s="20">
        <f>Model!$W$10*((drdp!B163+drdp!K163)*'ASXY-TI1S'!$B163+(drdp!E163+drdp!N163)*'ASXY-TI1S'!$C163+(drdp!H163+drdp!Q163)*'ASXY-TI1S'!$D163)</f>
        <v>0</v>
      </c>
      <c r="F163" s="20">
        <f>Model!$W$10*((drdp!C163+drdp!L163)*'ASXY-TI1S'!$B163+(drdp!F163+drdp!O163)*'ASXY-TI1S'!$C163+(drdp!I163+drdp!R163)*'ASXY-TI1S'!$D163)</f>
        <v>0</v>
      </c>
      <c r="G163" s="20">
        <f>Model!$W$10*((drdp!D163+drdp!M163)*'ASXY-TI1S'!$B163+(drdp!G163+drdp!P163)*'ASXY-TI1S'!$C163+(drdp!J163+drdp!S163)*'ASXY-TI1S'!$D163)</f>
        <v>0</v>
      </c>
      <c r="H163" s="18">
        <f>Model!$W$10*((drdp!B163)*'ASXY-TI1S'!$B163+(drdp!E163)*'ASXY-TI1S'!$C163+(drdp!H163)*'ASXY-TI1S'!$D163)</f>
        <v>0</v>
      </c>
      <c r="I163" s="18">
        <f>Model!$W$10*((drdp!C163)*'ASXY-TI1S'!$B163+(drdp!F163)*'ASXY-TI1S'!$C163+(drdp!I163)*'ASXY-TI1S'!$D163)</f>
        <v>0</v>
      </c>
      <c r="J163" s="18">
        <f>Model!$W$10*((drdp!D163)*'ASXY-TI1S'!$B163+(drdp!G163)*'ASXY-TI1S'!$C163+(drdp!J163)*'ASXY-TI1S'!$D163)</f>
        <v>0</v>
      </c>
      <c r="K163" s="21">
        <f>SUM(E$3:E162)+H163</f>
        <v>0.25400681040764161</v>
      </c>
      <c r="L163" s="21">
        <f>SUM(F$3:F162)+I163</f>
        <v>-0.12441598806737403</v>
      </c>
      <c r="M163" s="21">
        <f>SUM(G$3:G162)+J163</f>
        <v>-0.33712030163423901</v>
      </c>
      <c r="N163" s="21"/>
      <c r="O163" s="21"/>
      <c r="P163" s="21"/>
      <c r="Q163" s="19">
        <f t="shared" si="13"/>
        <v>6.4519459733463597E-2</v>
      </c>
      <c r="R163" s="19">
        <f t="shared" si="14"/>
        <v>1.5479338086780956E-2</v>
      </c>
      <c r="S163" s="19">
        <f t="shared" si="15"/>
        <v>0.11365009777396029</v>
      </c>
      <c r="T163" s="19">
        <f t="shared" si="16"/>
        <v>-3.1602508292708879E-2</v>
      </c>
      <c r="U163" s="19">
        <f t="shared" si="17"/>
        <v>-8.5630852541775104E-2</v>
      </c>
      <c r="V163" s="19">
        <f t="shared" si="18"/>
        <v>4.1943155425395014E-2</v>
      </c>
    </row>
    <row r="164" spans="1:22" x14ac:dyDescent="0.25">
      <c r="A164" s="26">
        <f>Wellpath!E164</f>
        <v>0</v>
      </c>
      <c r="B164" s="22">
        <v>0</v>
      </c>
      <c r="C164" s="22">
        <f>SIN(Wellpath!$L164) * COS(Wellpath!$L164) / SQRT(2)</f>
        <v>0</v>
      </c>
      <c r="D164" s="22">
        <f>(-TAN(Dip) * SIN(Wellpath!$L164) * COS(Wellpath!$L164) * SIN(Wellpath!$O164)) / SQRT(2)</f>
        <v>0</v>
      </c>
      <c r="E164" s="20">
        <f>Model!$W$10*((drdp!B164+drdp!K164)*'ASXY-TI1S'!$B164+(drdp!E164+drdp!N164)*'ASXY-TI1S'!$C164+(drdp!H164+drdp!Q164)*'ASXY-TI1S'!$D164)</f>
        <v>0</v>
      </c>
      <c r="F164" s="20">
        <f>Model!$W$10*((drdp!C164+drdp!L164)*'ASXY-TI1S'!$B164+(drdp!F164+drdp!O164)*'ASXY-TI1S'!$C164+(drdp!I164+drdp!R164)*'ASXY-TI1S'!$D164)</f>
        <v>0</v>
      </c>
      <c r="G164" s="20">
        <f>Model!$W$10*((drdp!D164+drdp!M164)*'ASXY-TI1S'!$B164+(drdp!G164+drdp!P164)*'ASXY-TI1S'!$C164+(drdp!J164+drdp!S164)*'ASXY-TI1S'!$D164)</f>
        <v>0</v>
      </c>
      <c r="H164" s="18">
        <f>Model!$W$10*((drdp!B164)*'ASXY-TI1S'!$B164+(drdp!E164)*'ASXY-TI1S'!$C164+(drdp!H164)*'ASXY-TI1S'!$D164)</f>
        <v>0</v>
      </c>
      <c r="I164" s="18">
        <f>Model!$W$10*((drdp!C164)*'ASXY-TI1S'!$B164+(drdp!F164)*'ASXY-TI1S'!$C164+(drdp!I164)*'ASXY-TI1S'!$D164)</f>
        <v>0</v>
      </c>
      <c r="J164" s="18">
        <f>Model!$W$10*((drdp!D164)*'ASXY-TI1S'!$B164+(drdp!G164)*'ASXY-TI1S'!$C164+(drdp!J164)*'ASXY-TI1S'!$D164)</f>
        <v>0</v>
      </c>
      <c r="K164" s="21">
        <f>SUM(E$3:E163)+H164</f>
        <v>0.25400681040764161</v>
      </c>
      <c r="L164" s="21">
        <f>SUM(F$3:F163)+I164</f>
        <v>-0.12441598806737403</v>
      </c>
      <c r="M164" s="21">
        <f>SUM(G$3:G163)+J164</f>
        <v>-0.33712030163423901</v>
      </c>
      <c r="N164" s="21"/>
      <c r="O164" s="21"/>
      <c r="P164" s="21"/>
      <c r="Q164" s="19">
        <f t="shared" si="13"/>
        <v>6.4519459733463597E-2</v>
      </c>
      <c r="R164" s="19">
        <f t="shared" si="14"/>
        <v>1.5479338086780956E-2</v>
      </c>
      <c r="S164" s="19">
        <f t="shared" si="15"/>
        <v>0.11365009777396029</v>
      </c>
      <c r="T164" s="19">
        <f t="shared" si="16"/>
        <v>-3.1602508292708879E-2</v>
      </c>
      <c r="U164" s="19">
        <f t="shared" si="17"/>
        <v>-8.5630852541775104E-2</v>
      </c>
      <c r="V164" s="19">
        <f t="shared" si="18"/>
        <v>4.1943155425395014E-2</v>
      </c>
    </row>
    <row r="165" spans="1:22" x14ac:dyDescent="0.25">
      <c r="A165" s="26">
        <f>Wellpath!E165</f>
        <v>0</v>
      </c>
      <c r="B165" s="22">
        <v>0</v>
      </c>
      <c r="C165" s="22">
        <f>SIN(Wellpath!$L165) * COS(Wellpath!$L165) / SQRT(2)</f>
        <v>0</v>
      </c>
      <c r="D165" s="22">
        <f>(-TAN(Dip) * SIN(Wellpath!$L165) * COS(Wellpath!$L165) * SIN(Wellpath!$O165)) / SQRT(2)</f>
        <v>0</v>
      </c>
      <c r="E165" s="20">
        <f>Model!$W$10*((drdp!B165+drdp!K165)*'ASXY-TI1S'!$B165+(drdp!E165+drdp!N165)*'ASXY-TI1S'!$C165+(drdp!H165+drdp!Q165)*'ASXY-TI1S'!$D165)</f>
        <v>0</v>
      </c>
      <c r="F165" s="20">
        <f>Model!$W$10*((drdp!C165+drdp!L165)*'ASXY-TI1S'!$B165+(drdp!F165+drdp!O165)*'ASXY-TI1S'!$C165+(drdp!I165+drdp!R165)*'ASXY-TI1S'!$D165)</f>
        <v>0</v>
      </c>
      <c r="G165" s="20">
        <f>Model!$W$10*((drdp!D165+drdp!M165)*'ASXY-TI1S'!$B165+(drdp!G165+drdp!P165)*'ASXY-TI1S'!$C165+(drdp!J165+drdp!S165)*'ASXY-TI1S'!$D165)</f>
        <v>0</v>
      </c>
      <c r="H165" s="18">
        <f>Model!$W$10*((drdp!B165)*'ASXY-TI1S'!$B165+(drdp!E165)*'ASXY-TI1S'!$C165+(drdp!H165)*'ASXY-TI1S'!$D165)</f>
        <v>0</v>
      </c>
      <c r="I165" s="18">
        <f>Model!$W$10*((drdp!C165)*'ASXY-TI1S'!$B165+(drdp!F165)*'ASXY-TI1S'!$C165+(drdp!I165)*'ASXY-TI1S'!$D165)</f>
        <v>0</v>
      </c>
      <c r="J165" s="18">
        <f>Model!$W$10*((drdp!D165)*'ASXY-TI1S'!$B165+(drdp!G165)*'ASXY-TI1S'!$C165+(drdp!J165)*'ASXY-TI1S'!$D165)</f>
        <v>0</v>
      </c>
      <c r="K165" s="21">
        <f>SUM(E$3:E164)+H165</f>
        <v>0.25400681040764161</v>
      </c>
      <c r="L165" s="21">
        <f>SUM(F$3:F164)+I165</f>
        <v>-0.12441598806737403</v>
      </c>
      <c r="M165" s="21">
        <f>SUM(G$3:G164)+J165</f>
        <v>-0.33712030163423901</v>
      </c>
      <c r="N165" s="21"/>
      <c r="O165" s="21"/>
      <c r="P165" s="21"/>
      <c r="Q165" s="19">
        <f t="shared" si="13"/>
        <v>6.4519459733463597E-2</v>
      </c>
      <c r="R165" s="19">
        <f t="shared" si="14"/>
        <v>1.5479338086780956E-2</v>
      </c>
      <c r="S165" s="19">
        <f t="shared" si="15"/>
        <v>0.11365009777396029</v>
      </c>
      <c r="T165" s="19">
        <f t="shared" si="16"/>
        <v>-3.1602508292708879E-2</v>
      </c>
      <c r="U165" s="19">
        <f t="shared" si="17"/>
        <v>-8.5630852541775104E-2</v>
      </c>
      <c r="V165" s="19">
        <f t="shared" si="18"/>
        <v>4.1943155425395014E-2</v>
      </c>
    </row>
    <row r="166" spans="1:22" x14ac:dyDescent="0.25">
      <c r="A166" s="26">
        <f>Wellpath!E166</f>
        <v>0</v>
      </c>
      <c r="B166" s="22">
        <v>0</v>
      </c>
      <c r="C166" s="22">
        <f>SIN(Wellpath!$L166) * COS(Wellpath!$L166) / SQRT(2)</f>
        <v>0</v>
      </c>
      <c r="D166" s="22">
        <f>(-TAN(Dip) * SIN(Wellpath!$L166) * COS(Wellpath!$L166) * SIN(Wellpath!$O166)) / SQRT(2)</f>
        <v>0</v>
      </c>
      <c r="E166" s="20">
        <f>Model!$W$10*((drdp!B166+drdp!K166)*'ASXY-TI1S'!$B166+(drdp!E166+drdp!N166)*'ASXY-TI1S'!$C166+(drdp!H166+drdp!Q166)*'ASXY-TI1S'!$D166)</f>
        <v>0</v>
      </c>
      <c r="F166" s="20">
        <f>Model!$W$10*((drdp!C166+drdp!L166)*'ASXY-TI1S'!$B166+(drdp!F166+drdp!O166)*'ASXY-TI1S'!$C166+(drdp!I166+drdp!R166)*'ASXY-TI1S'!$D166)</f>
        <v>0</v>
      </c>
      <c r="G166" s="20">
        <f>Model!$W$10*((drdp!D166+drdp!M166)*'ASXY-TI1S'!$B166+(drdp!G166+drdp!P166)*'ASXY-TI1S'!$C166+(drdp!J166+drdp!S166)*'ASXY-TI1S'!$D166)</f>
        <v>0</v>
      </c>
      <c r="H166" s="18">
        <f>Model!$W$10*((drdp!B166)*'ASXY-TI1S'!$B166+(drdp!E166)*'ASXY-TI1S'!$C166+(drdp!H166)*'ASXY-TI1S'!$D166)</f>
        <v>0</v>
      </c>
      <c r="I166" s="18">
        <f>Model!$W$10*((drdp!C166)*'ASXY-TI1S'!$B166+(drdp!F166)*'ASXY-TI1S'!$C166+(drdp!I166)*'ASXY-TI1S'!$D166)</f>
        <v>0</v>
      </c>
      <c r="J166" s="18">
        <f>Model!$W$10*((drdp!D166)*'ASXY-TI1S'!$B166+(drdp!G166)*'ASXY-TI1S'!$C166+(drdp!J166)*'ASXY-TI1S'!$D166)</f>
        <v>0</v>
      </c>
      <c r="K166" s="21">
        <f>SUM(E$3:E165)+H166</f>
        <v>0.25400681040764161</v>
      </c>
      <c r="L166" s="21">
        <f>SUM(F$3:F165)+I166</f>
        <v>-0.12441598806737403</v>
      </c>
      <c r="M166" s="21">
        <f>SUM(G$3:G165)+J166</f>
        <v>-0.33712030163423901</v>
      </c>
      <c r="N166" s="21"/>
      <c r="O166" s="21"/>
      <c r="P166" s="21"/>
      <c r="Q166" s="19">
        <f t="shared" si="13"/>
        <v>6.4519459733463597E-2</v>
      </c>
      <c r="R166" s="19">
        <f t="shared" si="14"/>
        <v>1.5479338086780956E-2</v>
      </c>
      <c r="S166" s="19">
        <f t="shared" si="15"/>
        <v>0.11365009777396029</v>
      </c>
      <c r="T166" s="19">
        <f t="shared" si="16"/>
        <v>-3.1602508292708879E-2</v>
      </c>
      <c r="U166" s="19">
        <f t="shared" si="17"/>
        <v>-8.5630852541775104E-2</v>
      </c>
      <c r="V166" s="19">
        <f t="shared" si="18"/>
        <v>4.1943155425395014E-2</v>
      </c>
    </row>
    <row r="167" spans="1:22" x14ac:dyDescent="0.25">
      <c r="A167" s="26">
        <f>Wellpath!E167</f>
        <v>0</v>
      </c>
      <c r="B167" s="22">
        <v>0</v>
      </c>
      <c r="C167" s="22">
        <f>SIN(Wellpath!$L167) * COS(Wellpath!$L167) / SQRT(2)</f>
        <v>0</v>
      </c>
      <c r="D167" s="22">
        <f>(-TAN(Dip) * SIN(Wellpath!$L167) * COS(Wellpath!$L167) * SIN(Wellpath!$O167)) / SQRT(2)</f>
        <v>0</v>
      </c>
      <c r="E167" s="20">
        <f>Model!$W$10*((drdp!B167+drdp!K167)*'ASXY-TI1S'!$B167+(drdp!E167+drdp!N167)*'ASXY-TI1S'!$C167+(drdp!H167+drdp!Q167)*'ASXY-TI1S'!$D167)</f>
        <v>0</v>
      </c>
      <c r="F167" s="20">
        <f>Model!$W$10*((drdp!C167+drdp!L167)*'ASXY-TI1S'!$B167+(drdp!F167+drdp!O167)*'ASXY-TI1S'!$C167+(drdp!I167+drdp!R167)*'ASXY-TI1S'!$D167)</f>
        <v>0</v>
      </c>
      <c r="G167" s="20">
        <f>Model!$W$10*((drdp!D167+drdp!M167)*'ASXY-TI1S'!$B167+(drdp!G167+drdp!P167)*'ASXY-TI1S'!$C167+(drdp!J167+drdp!S167)*'ASXY-TI1S'!$D167)</f>
        <v>0</v>
      </c>
      <c r="H167" s="18">
        <f>Model!$W$10*((drdp!B167)*'ASXY-TI1S'!$B167+(drdp!E167)*'ASXY-TI1S'!$C167+(drdp!H167)*'ASXY-TI1S'!$D167)</f>
        <v>0</v>
      </c>
      <c r="I167" s="18">
        <f>Model!$W$10*((drdp!C167)*'ASXY-TI1S'!$B167+(drdp!F167)*'ASXY-TI1S'!$C167+(drdp!I167)*'ASXY-TI1S'!$D167)</f>
        <v>0</v>
      </c>
      <c r="J167" s="18">
        <f>Model!$W$10*((drdp!D167)*'ASXY-TI1S'!$B167+(drdp!G167)*'ASXY-TI1S'!$C167+(drdp!J167)*'ASXY-TI1S'!$D167)</f>
        <v>0</v>
      </c>
      <c r="K167" s="21">
        <f>SUM(E$3:E166)+H167</f>
        <v>0.25400681040764161</v>
      </c>
      <c r="L167" s="21">
        <f>SUM(F$3:F166)+I167</f>
        <v>-0.12441598806737403</v>
      </c>
      <c r="M167" s="21">
        <f>SUM(G$3:G166)+J167</f>
        <v>-0.33712030163423901</v>
      </c>
      <c r="N167" s="21"/>
      <c r="O167" s="21"/>
      <c r="P167" s="21"/>
      <c r="Q167" s="19">
        <f t="shared" si="13"/>
        <v>6.4519459733463597E-2</v>
      </c>
      <c r="R167" s="19">
        <f t="shared" si="14"/>
        <v>1.5479338086780956E-2</v>
      </c>
      <c r="S167" s="19">
        <f t="shared" si="15"/>
        <v>0.11365009777396029</v>
      </c>
      <c r="T167" s="19">
        <f t="shared" si="16"/>
        <v>-3.1602508292708879E-2</v>
      </c>
      <c r="U167" s="19">
        <f t="shared" si="17"/>
        <v>-8.5630852541775104E-2</v>
      </c>
      <c r="V167" s="19">
        <f t="shared" si="18"/>
        <v>4.1943155425395014E-2</v>
      </c>
    </row>
    <row r="168" spans="1:22" x14ac:dyDescent="0.25">
      <c r="A168" s="26">
        <f>Wellpath!E168</f>
        <v>0</v>
      </c>
      <c r="B168" s="22">
        <v>0</v>
      </c>
      <c r="C168" s="22">
        <f>SIN(Wellpath!$L168) * COS(Wellpath!$L168) / SQRT(2)</f>
        <v>0</v>
      </c>
      <c r="D168" s="22">
        <f>(-TAN(Dip) * SIN(Wellpath!$L168) * COS(Wellpath!$L168) * SIN(Wellpath!$O168)) / SQRT(2)</f>
        <v>0</v>
      </c>
      <c r="E168" s="20">
        <f>Model!$W$10*((drdp!B168+drdp!K168)*'ASXY-TI1S'!$B168+(drdp!E168+drdp!N168)*'ASXY-TI1S'!$C168+(drdp!H168+drdp!Q168)*'ASXY-TI1S'!$D168)</f>
        <v>0</v>
      </c>
      <c r="F168" s="20">
        <f>Model!$W$10*((drdp!C168+drdp!L168)*'ASXY-TI1S'!$B168+(drdp!F168+drdp!O168)*'ASXY-TI1S'!$C168+(drdp!I168+drdp!R168)*'ASXY-TI1S'!$D168)</f>
        <v>0</v>
      </c>
      <c r="G168" s="20">
        <f>Model!$W$10*((drdp!D168+drdp!M168)*'ASXY-TI1S'!$B168+(drdp!G168+drdp!P168)*'ASXY-TI1S'!$C168+(drdp!J168+drdp!S168)*'ASXY-TI1S'!$D168)</f>
        <v>0</v>
      </c>
      <c r="H168" s="18">
        <f>Model!$W$10*((drdp!B168)*'ASXY-TI1S'!$B168+(drdp!E168)*'ASXY-TI1S'!$C168+(drdp!H168)*'ASXY-TI1S'!$D168)</f>
        <v>0</v>
      </c>
      <c r="I168" s="18">
        <f>Model!$W$10*((drdp!C168)*'ASXY-TI1S'!$B168+(drdp!F168)*'ASXY-TI1S'!$C168+(drdp!I168)*'ASXY-TI1S'!$D168)</f>
        <v>0</v>
      </c>
      <c r="J168" s="18">
        <f>Model!$W$10*((drdp!D168)*'ASXY-TI1S'!$B168+(drdp!G168)*'ASXY-TI1S'!$C168+(drdp!J168)*'ASXY-TI1S'!$D168)</f>
        <v>0</v>
      </c>
      <c r="K168" s="21">
        <f>SUM(E$3:E167)+H168</f>
        <v>0.25400681040764161</v>
      </c>
      <c r="L168" s="21">
        <f>SUM(F$3:F167)+I168</f>
        <v>-0.12441598806737403</v>
      </c>
      <c r="M168" s="21">
        <f>SUM(G$3:G167)+J168</f>
        <v>-0.33712030163423901</v>
      </c>
      <c r="N168" s="21"/>
      <c r="O168" s="21"/>
      <c r="P168" s="21"/>
      <c r="Q168" s="19">
        <f t="shared" si="13"/>
        <v>6.4519459733463597E-2</v>
      </c>
      <c r="R168" s="19">
        <f t="shared" si="14"/>
        <v>1.5479338086780956E-2</v>
      </c>
      <c r="S168" s="19">
        <f t="shared" si="15"/>
        <v>0.11365009777396029</v>
      </c>
      <c r="T168" s="19">
        <f t="shared" si="16"/>
        <v>-3.1602508292708879E-2</v>
      </c>
      <c r="U168" s="19">
        <f t="shared" si="17"/>
        <v>-8.5630852541775104E-2</v>
      </c>
      <c r="V168" s="19">
        <f t="shared" si="18"/>
        <v>4.1943155425395014E-2</v>
      </c>
    </row>
    <row r="169" spans="1:22" x14ac:dyDescent="0.25">
      <c r="A169" s="26">
        <f>Wellpath!E169</f>
        <v>0</v>
      </c>
      <c r="B169" s="22">
        <v>0</v>
      </c>
      <c r="C169" s="22">
        <f>SIN(Wellpath!$L169) * COS(Wellpath!$L169) / SQRT(2)</f>
        <v>0</v>
      </c>
      <c r="D169" s="22">
        <f>(-TAN(Dip) * SIN(Wellpath!$L169) * COS(Wellpath!$L169) * SIN(Wellpath!$O169)) / SQRT(2)</f>
        <v>0</v>
      </c>
      <c r="E169" s="20">
        <f>Model!$W$10*((drdp!B169+drdp!K169)*'ASXY-TI1S'!$B169+(drdp!E169+drdp!N169)*'ASXY-TI1S'!$C169+(drdp!H169+drdp!Q169)*'ASXY-TI1S'!$D169)</f>
        <v>0</v>
      </c>
      <c r="F169" s="20">
        <f>Model!$W$10*((drdp!C169+drdp!L169)*'ASXY-TI1S'!$B169+(drdp!F169+drdp!O169)*'ASXY-TI1S'!$C169+(drdp!I169+drdp!R169)*'ASXY-TI1S'!$D169)</f>
        <v>0</v>
      </c>
      <c r="G169" s="20">
        <f>Model!$W$10*((drdp!D169+drdp!M169)*'ASXY-TI1S'!$B169+(drdp!G169+drdp!P169)*'ASXY-TI1S'!$C169+(drdp!J169+drdp!S169)*'ASXY-TI1S'!$D169)</f>
        <v>0</v>
      </c>
      <c r="H169" s="18">
        <f>Model!$W$10*((drdp!B169)*'ASXY-TI1S'!$B169+(drdp!E169)*'ASXY-TI1S'!$C169+(drdp!H169)*'ASXY-TI1S'!$D169)</f>
        <v>0</v>
      </c>
      <c r="I169" s="18">
        <f>Model!$W$10*((drdp!C169)*'ASXY-TI1S'!$B169+(drdp!F169)*'ASXY-TI1S'!$C169+(drdp!I169)*'ASXY-TI1S'!$D169)</f>
        <v>0</v>
      </c>
      <c r="J169" s="18">
        <f>Model!$W$10*((drdp!D169)*'ASXY-TI1S'!$B169+(drdp!G169)*'ASXY-TI1S'!$C169+(drdp!J169)*'ASXY-TI1S'!$D169)</f>
        <v>0</v>
      </c>
      <c r="K169" s="21">
        <f>SUM(E$3:E168)+H169</f>
        <v>0.25400681040764161</v>
      </c>
      <c r="L169" s="21">
        <f>SUM(F$3:F168)+I169</f>
        <v>-0.12441598806737403</v>
      </c>
      <c r="M169" s="21">
        <f>SUM(G$3:G168)+J169</f>
        <v>-0.33712030163423901</v>
      </c>
      <c r="N169" s="21"/>
      <c r="O169" s="21"/>
      <c r="P169" s="21"/>
      <c r="Q169" s="19">
        <f t="shared" si="13"/>
        <v>6.4519459733463597E-2</v>
      </c>
      <c r="R169" s="19">
        <f t="shared" si="14"/>
        <v>1.5479338086780956E-2</v>
      </c>
      <c r="S169" s="19">
        <f t="shared" si="15"/>
        <v>0.11365009777396029</v>
      </c>
      <c r="T169" s="19">
        <f t="shared" si="16"/>
        <v>-3.1602508292708879E-2</v>
      </c>
      <c r="U169" s="19">
        <f t="shared" si="17"/>
        <v>-8.5630852541775104E-2</v>
      </c>
      <c r="V169" s="19">
        <f t="shared" si="18"/>
        <v>4.1943155425395014E-2</v>
      </c>
    </row>
    <row r="170" spans="1:22" x14ac:dyDescent="0.25">
      <c r="A170" s="26">
        <f>Wellpath!E170</f>
        <v>0</v>
      </c>
      <c r="B170" s="22">
        <v>0</v>
      </c>
      <c r="C170" s="22">
        <f>SIN(Wellpath!$L170) * COS(Wellpath!$L170) / SQRT(2)</f>
        <v>0</v>
      </c>
      <c r="D170" s="22">
        <f>(-TAN(Dip) * SIN(Wellpath!$L170) * COS(Wellpath!$L170) * SIN(Wellpath!$O170)) / SQRT(2)</f>
        <v>0</v>
      </c>
      <c r="E170" s="20">
        <f>Model!$W$10*((drdp!B170+drdp!K170)*'ASXY-TI1S'!$B170+(drdp!E170+drdp!N170)*'ASXY-TI1S'!$C170+(drdp!H170+drdp!Q170)*'ASXY-TI1S'!$D170)</f>
        <v>0</v>
      </c>
      <c r="F170" s="20">
        <f>Model!$W$10*((drdp!C170+drdp!L170)*'ASXY-TI1S'!$B170+(drdp!F170+drdp!O170)*'ASXY-TI1S'!$C170+(drdp!I170+drdp!R170)*'ASXY-TI1S'!$D170)</f>
        <v>0</v>
      </c>
      <c r="G170" s="20">
        <f>Model!$W$10*((drdp!D170+drdp!M170)*'ASXY-TI1S'!$B170+(drdp!G170+drdp!P170)*'ASXY-TI1S'!$C170+(drdp!J170+drdp!S170)*'ASXY-TI1S'!$D170)</f>
        <v>0</v>
      </c>
      <c r="H170" s="18">
        <f>Model!$W$10*((drdp!B170)*'ASXY-TI1S'!$B170+(drdp!E170)*'ASXY-TI1S'!$C170+(drdp!H170)*'ASXY-TI1S'!$D170)</f>
        <v>0</v>
      </c>
      <c r="I170" s="18">
        <f>Model!$W$10*((drdp!C170)*'ASXY-TI1S'!$B170+(drdp!F170)*'ASXY-TI1S'!$C170+(drdp!I170)*'ASXY-TI1S'!$D170)</f>
        <v>0</v>
      </c>
      <c r="J170" s="18">
        <f>Model!$W$10*((drdp!D170)*'ASXY-TI1S'!$B170+(drdp!G170)*'ASXY-TI1S'!$C170+(drdp!J170)*'ASXY-TI1S'!$D170)</f>
        <v>0</v>
      </c>
      <c r="K170" s="21">
        <f>SUM(E$3:E169)+H170</f>
        <v>0.25400681040764161</v>
      </c>
      <c r="L170" s="21">
        <f>SUM(F$3:F169)+I170</f>
        <v>-0.12441598806737403</v>
      </c>
      <c r="M170" s="21">
        <f>SUM(G$3:G169)+J170</f>
        <v>-0.33712030163423901</v>
      </c>
      <c r="N170" s="21"/>
      <c r="O170" s="21"/>
      <c r="P170" s="21"/>
      <c r="Q170" s="19">
        <f t="shared" si="13"/>
        <v>6.4519459733463597E-2</v>
      </c>
      <c r="R170" s="19">
        <f t="shared" si="14"/>
        <v>1.5479338086780956E-2</v>
      </c>
      <c r="S170" s="19">
        <f t="shared" si="15"/>
        <v>0.11365009777396029</v>
      </c>
      <c r="T170" s="19">
        <f t="shared" si="16"/>
        <v>-3.1602508292708879E-2</v>
      </c>
      <c r="U170" s="19">
        <f t="shared" si="17"/>
        <v>-8.5630852541775104E-2</v>
      </c>
      <c r="V170" s="19">
        <f t="shared" si="18"/>
        <v>4.1943155425395014E-2</v>
      </c>
    </row>
    <row r="171" spans="1:22" x14ac:dyDescent="0.25">
      <c r="A171" s="26">
        <f>Wellpath!E171</f>
        <v>0</v>
      </c>
      <c r="B171" s="22">
        <v>0</v>
      </c>
      <c r="C171" s="22">
        <f>SIN(Wellpath!$L171) * COS(Wellpath!$L171) / SQRT(2)</f>
        <v>0</v>
      </c>
      <c r="D171" s="22">
        <f>(-TAN(Dip) * SIN(Wellpath!$L171) * COS(Wellpath!$L171) * SIN(Wellpath!$O171)) / SQRT(2)</f>
        <v>0</v>
      </c>
      <c r="E171" s="20">
        <f>Model!$W$10*((drdp!B171+drdp!K171)*'ASXY-TI1S'!$B171+(drdp!E171+drdp!N171)*'ASXY-TI1S'!$C171+(drdp!H171+drdp!Q171)*'ASXY-TI1S'!$D171)</f>
        <v>0</v>
      </c>
      <c r="F171" s="20">
        <f>Model!$W$10*((drdp!C171+drdp!L171)*'ASXY-TI1S'!$B171+(drdp!F171+drdp!O171)*'ASXY-TI1S'!$C171+(drdp!I171+drdp!R171)*'ASXY-TI1S'!$D171)</f>
        <v>0</v>
      </c>
      <c r="G171" s="20">
        <f>Model!$W$10*((drdp!D171+drdp!M171)*'ASXY-TI1S'!$B171+(drdp!G171+drdp!P171)*'ASXY-TI1S'!$C171+(drdp!J171+drdp!S171)*'ASXY-TI1S'!$D171)</f>
        <v>0</v>
      </c>
      <c r="H171" s="18">
        <f>Model!$W$10*((drdp!B171)*'ASXY-TI1S'!$B171+(drdp!E171)*'ASXY-TI1S'!$C171+(drdp!H171)*'ASXY-TI1S'!$D171)</f>
        <v>0</v>
      </c>
      <c r="I171" s="18">
        <f>Model!$W$10*((drdp!C171)*'ASXY-TI1S'!$B171+(drdp!F171)*'ASXY-TI1S'!$C171+(drdp!I171)*'ASXY-TI1S'!$D171)</f>
        <v>0</v>
      </c>
      <c r="J171" s="18">
        <f>Model!$W$10*((drdp!D171)*'ASXY-TI1S'!$B171+(drdp!G171)*'ASXY-TI1S'!$C171+(drdp!J171)*'ASXY-TI1S'!$D171)</f>
        <v>0</v>
      </c>
      <c r="K171" s="21">
        <f>SUM(E$3:E170)+H171</f>
        <v>0.25400681040764161</v>
      </c>
      <c r="L171" s="21">
        <f>SUM(F$3:F170)+I171</f>
        <v>-0.12441598806737403</v>
      </c>
      <c r="M171" s="21">
        <f>SUM(G$3:G170)+J171</f>
        <v>-0.33712030163423901</v>
      </c>
      <c r="N171" s="21"/>
      <c r="O171" s="21"/>
      <c r="P171" s="21"/>
      <c r="Q171" s="19">
        <f t="shared" si="13"/>
        <v>6.4519459733463597E-2</v>
      </c>
      <c r="R171" s="19">
        <f t="shared" si="14"/>
        <v>1.5479338086780956E-2</v>
      </c>
      <c r="S171" s="19">
        <f t="shared" si="15"/>
        <v>0.11365009777396029</v>
      </c>
      <c r="T171" s="19">
        <f t="shared" si="16"/>
        <v>-3.1602508292708879E-2</v>
      </c>
      <c r="U171" s="19">
        <f t="shared" si="17"/>
        <v>-8.5630852541775104E-2</v>
      </c>
      <c r="V171" s="19">
        <f t="shared" si="18"/>
        <v>4.1943155425395014E-2</v>
      </c>
    </row>
    <row r="172" spans="1:22" x14ac:dyDescent="0.25">
      <c r="A172" s="26">
        <f>Wellpath!E172</f>
        <v>0</v>
      </c>
      <c r="B172" s="22">
        <v>0</v>
      </c>
      <c r="C172" s="22">
        <f>SIN(Wellpath!$L172) * COS(Wellpath!$L172) / SQRT(2)</f>
        <v>0</v>
      </c>
      <c r="D172" s="22">
        <f>(-TAN(Dip) * SIN(Wellpath!$L172) * COS(Wellpath!$L172) * SIN(Wellpath!$O172)) / SQRT(2)</f>
        <v>0</v>
      </c>
      <c r="E172" s="20">
        <f>Model!$W$10*((drdp!B172+drdp!K172)*'ASXY-TI1S'!$B172+(drdp!E172+drdp!N172)*'ASXY-TI1S'!$C172+(drdp!H172+drdp!Q172)*'ASXY-TI1S'!$D172)</f>
        <v>0</v>
      </c>
      <c r="F172" s="20">
        <f>Model!$W$10*((drdp!C172+drdp!L172)*'ASXY-TI1S'!$B172+(drdp!F172+drdp!O172)*'ASXY-TI1S'!$C172+(drdp!I172+drdp!R172)*'ASXY-TI1S'!$D172)</f>
        <v>0</v>
      </c>
      <c r="G172" s="20">
        <f>Model!$W$10*((drdp!D172+drdp!M172)*'ASXY-TI1S'!$B172+(drdp!G172+drdp!P172)*'ASXY-TI1S'!$C172+(drdp!J172+drdp!S172)*'ASXY-TI1S'!$D172)</f>
        <v>0</v>
      </c>
      <c r="H172" s="18">
        <f>Model!$W$10*((drdp!B172)*'ASXY-TI1S'!$B172+(drdp!E172)*'ASXY-TI1S'!$C172+(drdp!H172)*'ASXY-TI1S'!$D172)</f>
        <v>0</v>
      </c>
      <c r="I172" s="18">
        <f>Model!$W$10*((drdp!C172)*'ASXY-TI1S'!$B172+(drdp!F172)*'ASXY-TI1S'!$C172+(drdp!I172)*'ASXY-TI1S'!$D172)</f>
        <v>0</v>
      </c>
      <c r="J172" s="18">
        <f>Model!$W$10*((drdp!D172)*'ASXY-TI1S'!$B172+(drdp!G172)*'ASXY-TI1S'!$C172+(drdp!J172)*'ASXY-TI1S'!$D172)</f>
        <v>0</v>
      </c>
      <c r="K172" s="21">
        <f>SUM(E$3:E171)+H172</f>
        <v>0.25400681040764161</v>
      </c>
      <c r="L172" s="21">
        <f>SUM(F$3:F171)+I172</f>
        <v>-0.12441598806737403</v>
      </c>
      <c r="M172" s="21">
        <f>SUM(G$3:G171)+J172</f>
        <v>-0.33712030163423901</v>
      </c>
      <c r="N172" s="21"/>
      <c r="O172" s="21"/>
      <c r="P172" s="21"/>
      <c r="Q172" s="19">
        <f t="shared" si="13"/>
        <v>6.4519459733463597E-2</v>
      </c>
      <c r="R172" s="19">
        <f t="shared" si="14"/>
        <v>1.5479338086780956E-2</v>
      </c>
      <c r="S172" s="19">
        <f t="shared" si="15"/>
        <v>0.11365009777396029</v>
      </c>
      <c r="T172" s="19">
        <f t="shared" si="16"/>
        <v>-3.1602508292708879E-2</v>
      </c>
      <c r="U172" s="19">
        <f t="shared" si="17"/>
        <v>-8.5630852541775104E-2</v>
      </c>
      <c r="V172" s="19">
        <f t="shared" si="18"/>
        <v>4.1943155425395014E-2</v>
      </c>
    </row>
    <row r="173" spans="1:22" x14ac:dyDescent="0.25">
      <c r="A173" s="26">
        <f>Wellpath!E173</f>
        <v>0</v>
      </c>
      <c r="B173" s="22">
        <v>0</v>
      </c>
      <c r="C173" s="22">
        <f>SIN(Wellpath!$L173) * COS(Wellpath!$L173) / SQRT(2)</f>
        <v>0</v>
      </c>
      <c r="D173" s="22">
        <f>(-TAN(Dip) * SIN(Wellpath!$L173) * COS(Wellpath!$L173) * SIN(Wellpath!$O173)) / SQRT(2)</f>
        <v>0</v>
      </c>
      <c r="E173" s="20">
        <f>Model!$W$10*((drdp!B173+drdp!K173)*'ASXY-TI1S'!$B173+(drdp!E173+drdp!N173)*'ASXY-TI1S'!$C173+(drdp!H173+drdp!Q173)*'ASXY-TI1S'!$D173)</f>
        <v>0</v>
      </c>
      <c r="F173" s="20">
        <f>Model!$W$10*((drdp!C173+drdp!L173)*'ASXY-TI1S'!$B173+(drdp!F173+drdp!O173)*'ASXY-TI1S'!$C173+(drdp!I173+drdp!R173)*'ASXY-TI1S'!$D173)</f>
        <v>0</v>
      </c>
      <c r="G173" s="20">
        <f>Model!$W$10*((drdp!D173+drdp!M173)*'ASXY-TI1S'!$B173+(drdp!G173+drdp!P173)*'ASXY-TI1S'!$C173+(drdp!J173+drdp!S173)*'ASXY-TI1S'!$D173)</f>
        <v>0</v>
      </c>
      <c r="H173" s="18">
        <f>Model!$W$10*((drdp!B173)*'ASXY-TI1S'!$B173+(drdp!E173)*'ASXY-TI1S'!$C173+(drdp!H173)*'ASXY-TI1S'!$D173)</f>
        <v>0</v>
      </c>
      <c r="I173" s="18">
        <f>Model!$W$10*((drdp!C173)*'ASXY-TI1S'!$B173+(drdp!F173)*'ASXY-TI1S'!$C173+(drdp!I173)*'ASXY-TI1S'!$D173)</f>
        <v>0</v>
      </c>
      <c r="J173" s="18">
        <f>Model!$W$10*((drdp!D173)*'ASXY-TI1S'!$B173+(drdp!G173)*'ASXY-TI1S'!$C173+(drdp!J173)*'ASXY-TI1S'!$D173)</f>
        <v>0</v>
      </c>
      <c r="K173" s="21">
        <f>SUM(E$3:E172)+H173</f>
        <v>0.25400681040764161</v>
      </c>
      <c r="L173" s="21">
        <f>SUM(F$3:F172)+I173</f>
        <v>-0.12441598806737403</v>
      </c>
      <c r="M173" s="21">
        <f>SUM(G$3:G172)+J173</f>
        <v>-0.33712030163423901</v>
      </c>
      <c r="N173" s="21"/>
      <c r="O173" s="21"/>
      <c r="P173" s="21"/>
      <c r="Q173" s="19">
        <f t="shared" si="13"/>
        <v>6.4519459733463597E-2</v>
      </c>
      <c r="R173" s="19">
        <f t="shared" si="14"/>
        <v>1.5479338086780956E-2</v>
      </c>
      <c r="S173" s="19">
        <f t="shared" si="15"/>
        <v>0.11365009777396029</v>
      </c>
      <c r="T173" s="19">
        <f t="shared" si="16"/>
        <v>-3.1602508292708879E-2</v>
      </c>
      <c r="U173" s="19">
        <f t="shared" si="17"/>
        <v>-8.5630852541775104E-2</v>
      </c>
      <c r="V173" s="19">
        <f t="shared" si="18"/>
        <v>4.1943155425395014E-2</v>
      </c>
    </row>
    <row r="174" spans="1:22" x14ac:dyDescent="0.25">
      <c r="A174" s="26">
        <f>Wellpath!E174</f>
        <v>0</v>
      </c>
      <c r="B174" s="22">
        <v>0</v>
      </c>
      <c r="C174" s="22">
        <f>SIN(Wellpath!$L174) * COS(Wellpath!$L174) / SQRT(2)</f>
        <v>0</v>
      </c>
      <c r="D174" s="22">
        <f>(-TAN(Dip) * SIN(Wellpath!$L174) * COS(Wellpath!$L174) * SIN(Wellpath!$O174)) / SQRT(2)</f>
        <v>0</v>
      </c>
      <c r="E174" s="20">
        <f>Model!$W$10*((drdp!B174+drdp!K174)*'ASXY-TI1S'!$B174+(drdp!E174+drdp!N174)*'ASXY-TI1S'!$C174+(drdp!H174+drdp!Q174)*'ASXY-TI1S'!$D174)</f>
        <v>0</v>
      </c>
      <c r="F174" s="20">
        <f>Model!$W$10*((drdp!C174+drdp!L174)*'ASXY-TI1S'!$B174+(drdp!F174+drdp!O174)*'ASXY-TI1S'!$C174+(drdp!I174+drdp!R174)*'ASXY-TI1S'!$D174)</f>
        <v>0</v>
      </c>
      <c r="G174" s="20">
        <f>Model!$W$10*((drdp!D174+drdp!M174)*'ASXY-TI1S'!$B174+(drdp!G174+drdp!P174)*'ASXY-TI1S'!$C174+(drdp!J174+drdp!S174)*'ASXY-TI1S'!$D174)</f>
        <v>0</v>
      </c>
      <c r="H174" s="18">
        <f>Model!$W$10*((drdp!B174)*'ASXY-TI1S'!$B174+(drdp!E174)*'ASXY-TI1S'!$C174+(drdp!H174)*'ASXY-TI1S'!$D174)</f>
        <v>0</v>
      </c>
      <c r="I174" s="18">
        <f>Model!$W$10*((drdp!C174)*'ASXY-TI1S'!$B174+(drdp!F174)*'ASXY-TI1S'!$C174+(drdp!I174)*'ASXY-TI1S'!$D174)</f>
        <v>0</v>
      </c>
      <c r="J174" s="18">
        <f>Model!$W$10*((drdp!D174)*'ASXY-TI1S'!$B174+(drdp!G174)*'ASXY-TI1S'!$C174+(drdp!J174)*'ASXY-TI1S'!$D174)</f>
        <v>0</v>
      </c>
      <c r="K174" s="21">
        <f>SUM(E$3:E173)+H174</f>
        <v>0.25400681040764161</v>
      </c>
      <c r="L174" s="21">
        <f>SUM(F$3:F173)+I174</f>
        <v>-0.12441598806737403</v>
      </c>
      <c r="M174" s="21">
        <f>SUM(G$3:G173)+J174</f>
        <v>-0.33712030163423901</v>
      </c>
      <c r="N174" s="21"/>
      <c r="O174" s="21"/>
      <c r="P174" s="21"/>
      <c r="Q174" s="19">
        <f t="shared" si="13"/>
        <v>6.4519459733463597E-2</v>
      </c>
      <c r="R174" s="19">
        <f t="shared" si="14"/>
        <v>1.5479338086780956E-2</v>
      </c>
      <c r="S174" s="19">
        <f t="shared" si="15"/>
        <v>0.11365009777396029</v>
      </c>
      <c r="T174" s="19">
        <f t="shared" si="16"/>
        <v>-3.1602508292708879E-2</v>
      </c>
      <c r="U174" s="19">
        <f t="shared" si="17"/>
        <v>-8.5630852541775104E-2</v>
      </c>
      <c r="V174" s="19">
        <f t="shared" si="18"/>
        <v>4.1943155425395014E-2</v>
      </c>
    </row>
    <row r="175" spans="1:22" x14ac:dyDescent="0.25">
      <c r="A175" s="26">
        <f>Wellpath!E175</f>
        <v>0</v>
      </c>
      <c r="B175" s="22">
        <v>0</v>
      </c>
      <c r="C175" s="22">
        <f>SIN(Wellpath!$L175) * COS(Wellpath!$L175) / SQRT(2)</f>
        <v>0</v>
      </c>
      <c r="D175" s="22">
        <f>(-TAN(Dip) * SIN(Wellpath!$L175) * COS(Wellpath!$L175) * SIN(Wellpath!$O175)) / SQRT(2)</f>
        <v>0</v>
      </c>
      <c r="E175" s="20">
        <f>Model!$W$10*((drdp!B175+drdp!K175)*'ASXY-TI1S'!$B175+(drdp!E175+drdp!N175)*'ASXY-TI1S'!$C175+(drdp!H175+drdp!Q175)*'ASXY-TI1S'!$D175)</f>
        <v>0</v>
      </c>
      <c r="F175" s="20">
        <f>Model!$W$10*((drdp!C175+drdp!L175)*'ASXY-TI1S'!$B175+(drdp!F175+drdp!O175)*'ASXY-TI1S'!$C175+(drdp!I175+drdp!R175)*'ASXY-TI1S'!$D175)</f>
        <v>0</v>
      </c>
      <c r="G175" s="20">
        <f>Model!$W$10*((drdp!D175+drdp!M175)*'ASXY-TI1S'!$B175+(drdp!G175+drdp!P175)*'ASXY-TI1S'!$C175+(drdp!J175+drdp!S175)*'ASXY-TI1S'!$D175)</f>
        <v>0</v>
      </c>
      <c r="H175" s="18">
        <f>Model!$W$10*((drdp!B175)*'ASXY-TI1S'!$B175+(drdp!E175)*'ASXY-TI1S'!$C175+(drdp!H175)*'ASXY-TI1S'!$D175)</f>
        <v>0</v>
      </c>
      <c r="I175" s="18">
        <f>Model!$W$10*((drdp!C175)*'ASXY-TI1S'!$B175+(drdp!F175)*'ASXY-TI1S'!$C175+(drdp!I175)*'ASXY-TI1S'!$D175)</f>
        <v>0</v>
      </c>
      <c r="J175" s="18">
        <f>Model!$W$10*((drdp!D175)*'ASXY-TI1S'!$B175+(drdp!G175)*'ASXY-TI1S'!$C175+(drdp!J175)*'ASXY-TI1S'!$D175)</f>
        <v>0</v>
      </c>
      <c r="K175" s="21">
        <f>SUM(E$3:E174)+H175</f>
        <v>0.25400681040764161</v>
      </c>
      <c r="L175" s="21">
        <f>SUM(F$3:F174)+I175</f>
        <v>-0.12441598806737403</v>
      </c>
      <c r="M175" s="21">
        <f>SUM(G$3:G174)+J175</f>
        <v>-0.33712030163423901</v>
      </c>
      <c r="N175" s="21"/>
      <c r="O175" s="21"/>
      <c r="P175" s="21"/>
      <c r="Q175" s="19">
        <f t="shared" si="13"/>
        <v>6.4519459733463597E-2</v>
      </c>
      <c r="R175" s="19">
        <f t="shared" si="14"/>
        <v>1.5479338086780956E-2</v>
      </c>
      <c r="S175" s="19">
        <f t="shared" si="15"/>
        <v>0.11365009777396029</v>
      </c>
      <c r="T175" s="19">
        <f t="shared" si="16"/>
        <v>-3.1602508292708879E-2</v>
      </c>
      <c r="U175" s="19">
        <f t="shared" si="17"/>
        <v>-8.5630852541775104E-2</v>
      </c>
      <c r="V175" s="19">
        <f t="shared" si="18"/>
        <v>4.1943155425395014E-2</v>
      </c>
    </row>
    <row r="176" spans="1:22" x14ac:dyDescent="0.25">
      <c r="A176" s="26">
        <f>Wellpath!E176</f>
        <v>0</v>
      </c>
      <c r="B176" s="22">
        <v>0</v>
      </c>
      <c r="C176" s="22">
        <f>SIN(Wellpath!$L176) * COS(Wellpath!$L176) / SQRT(2)</f>
        <v>0</v>
      </c>
      <c r="D176" s="22">
        <f>(-TAN(Dip) * SIN(Wellpath!$L176) * COS(Wellpath!$L176) * SIN(Wellpath!$O176)) / SQRT(2)</f>
        <v>0</v>
      </c>
      <c r="E176" s="20">
        <f>Model!$W$10*((drdp!B176+drdp!K176)*'ASXY-TI1S'!$B176+(drdp!E176+drdp!N176)*'ASXY-TI1S'!$C176+(drdp!H176+drdp!Q176)*'ASXY-TI1S'!$D176)</f>
        <v>0</v>
      </c>
      <c r="F176" s="20">
        <f>Model!$W$10*((drdp!C176+drdp!L176)*'ASXY-TI1S'!$B176+(drdp!F176+drdp!O176)*'ASXY-TI1S'!$C176+(drdp!I176+drdp!R176)*'ASXY-TI1S'!$D176)</f>
        <v>0</v>
      </c>
      <c r="G176" s="20">
        <f>Model!$W$10*((drdp!D176+drdp!M176)*'ASXY-TI1S'!$B176+(drdp!G176+drdp!P176)*'ASXY-TI1S'!$C176+(drdp!J176+drdp!S176)*'ASXY-TI1S'!$D176)</f>
        <v>0</v>
      </c>
      <c r="H176" s="18">
        <f>Model!$W$10*((drdp!B176)*'ASXY-TI1S'!$B176+(drdp!E176)*'ASXY-TI1S'!$C176+(drdp!H176)*'ASXY-TI1S'!$D176)</f>
        <v>0</v>
      </c>
      <c r="I176" s="18">
        <f>Model!$W$10*((drdp!C176)*'ASXY-TI1S'!$B176+(drdp!F176)*'ASXY-TI1S'!$C176+(drdp!I176)*'ASXY-TI1S'!$D176)</f>
        <v>0</v>
      </c>
      <c r="J176" s="18">
        <f>Model!$W$10*((drdp!D176)*'ASXY-TI1S'!$B176+(drdp!G176)*'ASXY-TI1S'!$C176+(drdp!J176)*'ASXY-TI1S'!$D176)</f>
        <v>0</v>
      </c>
      <c r="K176" s="21">
        <f>SUM(E$3:E175)+H176</f>
        <v>0.25400681040764161</v>
      </c>
      <c r="L176" s="21">
        <f>SUM(F$3:F175)+I176</f>
        <v>-0.12441598806737403</v>
      </c>
      <c r="M176" s="21">
        <f>SUM(G$3:G175)+J176</f>
        <v>-0.33712030163423901</v>
      </c>
      <c r="N176" s="21"/>
      <c r="O176" s="21"/>
      <c r="P176" s="21"/>
      <c r="Q176" s="19">
        <f t="shared" si="13"/>
        <v>6.4519459733463597E-2</v>
      </c>
      <c r="R176" s="19">
        <f t="shared" si="14"/>
        <v>1.5479338086780956E-2</v>
      </c>
      <c r="S176" s="19">
        <f t="shared" si="15"/>
        <v>0.11365009777396029</v>
      </c>
      <c r="T176" s="19">
        <f t="shared" si="16"/>
        <v>-3.1602508292708879E-2</v>
      </c>
      <c r="U176" s="19">
        <f t="shared" si="17"/>
        <v>-8.5630852541775104E-2</v>
      </c>
      <c r="V176" s="19">
        <f t="shared" si="18"/>
        <v>4.1943155425395014E-2</v>
      </c>
    </row>
    <row r="177" spans="1:22" x14ac:dyDescent="0.25">
      <c r="A177" s="26">
        <f>Wellpath!E177</f>
        <v>0</v>
      </c>
      <c r="B177" s="22">
        <v>0</v>
      </c>
      <c r="C177" s="22">
        <f>SIN(Wellpath!$L177) * COS(Wellpath!$L177) / SQRT(2)</f>
        <v>0</v>
      </c>
      <c r="D177" s="22">
        <f>(-TAN(Dip) * SIN(Wellpath!$L177) * COS(Wellpath!$L177) * SIN(Wellpath!$O177)) / SQRT(2)</f>
        <v>0</v>
      </c>
      <c r="E177" s="20">
        <f>Model!$W$10*((drdp!B177+drdp!K177)*'ASXY-TI1S'!$B177+(drdp!E177+drdp!N177)*'ASXY-TI1S'!$C177+(drdp!H177+drdp!Q177)*'ASXY-TI1S'!$D177)</f>
        <v>0</v>
      </c>
      <c r="F177" s="20">
        <f>Model!$W$10*((drdp!C177+drdp!L177)*'ASXY-TI1S'!$B177+(drdp!F177+drdp!O177)*'ASXY-TI1S'!$C177+(drdp!I177+drdp!R177)*'ASXY-TI1S'!$D177)</f>
        <v>0</v>
      </c>
      <c r="G177" s="20">
        <f>Model!$W$10*((drdp!D177+drdp!M177)*'ASXY-TI1S'!$B177+(drdp!G177+drdp!P177)*'ASXY-TI1S'!$C177+(drdp!J177+drdp!S177)*'ASXY-TI1S'!$D177)</f>
        <v>0</v>
      </c>
      <c r="H177" s="18">
        <f>Model!$W$10*((drdp!B177)*'ASXY-TI1S'!$B177+(drdp!E177)*'ASXY-TI1S'!$C177+(drdp!H177)*'ASXY-TI1S'!$D177)</f>
        <v>0</v>
      </c>
      <c r="I177" s="18">
        <f>Model!$W$10*((drdp!C177)*'ASXY-TI1S'!$B177+(drdp!F177)*'ASXY-TI1S'!$C177+(drdp!I177)*'ASXY-TI1S'!$D177)</f>
        <v>0</v>
      </c>
      <c r="J177" s="18">
        <f>Model!$W$10*((drdp!D177)*'ASXY-TI1S'!$B177+(drdp!G177)*'ASXY-TI1S'!$C177+(drdp!J177)*'ASXY-TI1S'!$D177)</f>
        <v>0</v>
      </c>
      <c r="K177" s="21">
        <f>SUM(E$3:E176)+H177</f>
        <v>0.25400681040764161</v>
      </c>
      <c r="L177" s="21">
        <f>SUM(F$3:F176)+I177</f>
        <v>-0.12441598806737403</v>
      </c>
      <c r="M177" s="21">
        <f>SUM(G$3:G176)+J177</f>
        <v>-0.33712030163423901</v>
      </c>
      <c r="N177" s="21"/>
      <c r="O177" s="21"/>
      <c r="P177" s="21"/>
      <c r="Q177" s="19">
        <f t="shared" si="13"/>
        <v>6.4519459733463597E-2</v>
      </c>
      <c r="R177" s="19">
        <f t="shared" si="14"/>
        <v>1.5479338086780956E-2</v>
      </c>
      <c r="S177" s="19">
        <f t="shared" si="15"/>
        <v>0.11365009777396029</v>
      </c>
      <c r="T177" s="19">
        <f t="shared" si="16"/>
        <v>-3.1602508292708879E-2</v>
      </c>
      <c r="U177" s="19">
        <f t="shared" si="17"/>
        <v>-8.5630852541775104E-2</v>
      </c>
      <c r="V177" s="19">
        <f t="shared" si="18"/>
        <v>4.1943155425395014E-2</v>
      </c>
    </row>
    <row r="178" spans="1:22" x14ac:dyDescent="0.25">
      <c r="A178" s="26">
        <f>Wellpath!E178</f>
        <v>0</v>
      </c>
      <c r="B178" s="22">
        <v>0</v>
      </c>
      <c r="C178" s="22">
        <f>SIN(Wellpath!$L178) * COS(Wellpath!$L178) / SQRT(2)</f>
        <v>0</v>
      </c>
      <c r="D178" s="22">
        <f>(-TAN(Dip) * SIN(Wellpath!$L178) * COS(Wellpath!$L178) * SIN(Wellpath!$O178)) / SQRT(2)</f>
        <v>0</v>
      </c>
      <c r="E178" s="20">
        <f>Model!$W$10*((drdp!B178+drdp!K178)*'ASXY-TI1S'!$B178+(drdp!E178+drdp!N178)*'ASXY-TI1S'!$C178+(drdp!H178+drdp!Q178)*'ASXY-TI1S'!$D178)</f>
        <v>0</v>
      </c>
      <c r="F178" s="20">
        <f>Model!$W$10*((drdp!C178+drdp!L178)*'ASXY-TI1S'!$B178+(drdp!F178+drdp!O178)*'ASXY-TI1S'!$C178+(drdp!I178+drdp!R178)*'ASXY-TI1S'!$D178)</f>
        <v>0</v>
      </c>
      <c r="G178" s="20">
        <f>Model!$W$10*((drdp!D178+drdp!M178)*'ASXY-TI1S'!$B178+(drdp!G178+drdp!P178)*'ASXY-TI1S'!$C178+(drdp!J178+drdp!S178)*'ASXY-TI1S'!$D178)</f>
        <v>0</v>
      </c>
      <c r="H178" s="18">
        <f>Model!$W$10*((drdp!B178)*'ASXY-TI1S'!$B178+(drdp!E178)*'ASXY-TI1S'!$C178+(drdp!H178)*'ASXY-TI1S'!$D178)</f>
        <v>0</v>
      </c>
      <c r="I178" s="18">
        <f>Model!$W$10*((drdp!C178)*'ASXY-TI1S'!$B178+(drdp!F178)*'ASXY-TI1S'!$C178+(drdp!I178)*'ASXY-TI1S'!$D178)</f>
        <v>0</v>
      </c>
      <c r="J178" s="18">
        <f>Model!$W$10*((drdp!D178)*'ASXY-TI1S'!$B178+(drdp!G178)*'ASXY-TI1S'!$C178+(drdp!J178)*'ASXY-TI1S'!$D178)</f>
        <v>0</v>
      </c>
      <c r="K178" s="21">
        <f>SUM(E$3:E177)+H178</f>
        <v>0.25400681040764161</v>
      </c>
      <c r="L178" s="21">
        <f>SUM(F$3:F177)+I178</f>
        <v>-0.12441598806737403</v>
      </c>
      <c r="M178" s="21">
        <f>SUM(G$3:G177)+J178</f>
        <v>-0.33712030163423901</v>
      </c>
      <c r="N178" s="21"/>
      <c r="O178" s="21"/>
      <c r="P178" s="21"/>
      <c r="Q178" s="19">
        <f t="shared" si="13"/>
        <v>6.4519459733463597E-2</v>
      </c>
      <c r="R178" s="19">
        <f t="shared" si="14"/>
        <v>1.5479338086780956E-2</v>
      </c>
      <c r="S178" s="19">
        <f t="shared" si="15"/>
        <v>0.11365009777396029</v>
      </c>
      <c r="T178" s="19">
        <f t="shared" si="16"/>
        <v>-3.1602508292708879E-2</v>
      </c>
      <c r="U178" s="19">
        <f t="shared" si="17"/>
        <v>-8.5630852541775104E-2</v>
      </c>
      <c r="V178" s="19">
        <f t="shared" si="18"/>
        <v>4.1943155425395014E-2</v>
      </c>
    </row>
    <row r="179" spans="1:22" x14ac:dyDescent="0.25">
      <c r="A179" s="26">
        <f>Wellpath!E179</f>
        <v>0</v>
      </c>
      <c r="B179" s="22">
        <v>0</v>
      </c>
      <c r="C179" s="22">
        <f>SIN(Wellpath!$L179) * COS(Wellpath!$L179) / SQRT(2)</f>
        <v>0</v>
      </c>
      <c r="D179" s="22">
        <f>(-TAN(Dip) * SIN(Wellpath!$L179) * COS(Wellpath!$L179) * SIN(Wellpath!$O179)) / SQRT(2)</f>
        <v>0</v>
      </c>
      <c r="E179" s="20">
        <f>Model!$W$10*((drdp!B179+drdp!K179)*'ASXY-TI1S'!$B179+(drdp!E179+drdp!N179)*'ASXY-TI1S'!$C179+(drdp!H179+drdp!Q179)*'ASXY-TI1S'!$D179)</f>
        <v>0</v>
      </c>
      <c r="F179" s="20">
        <f>Model!$W$10*((drdp!C179+drdp!L179)*'ASXY-TI1S'!$B179+(drdp!F179+drdp!O179)*'ASXY-TI1S'!$C179+(drdp!I179+drdp!R179)*'ASXY-TI1S'!$D179)</f>
        <v>0</v>
      </c>
      <c r="G179" s="20">
        <f>Model!$W$10*((drdp!D179+drdp!M179)*'ASXY-TI1S'!$B179+(drdp!G179+drdp!P179)*'ASXY-TI1S'!$C179+(drdp!J179+drdp!S179)*'ASXY-TI1S'!$D179)</f>
        <v>0</v>
      </c>
      <c r="H179" s="18">
        <f>Model!$W$10*((drdp!B179)*'ASXY-TI1S'!$B179+(drdp!E179)*'ASXY-TI1S'!$C179+(drdp!H179)*'ASXY-TI1S'!$D179)</f>
        <v>0</v>
      </c>
      <c r="I179" s="18">
        <f>Model!$W$10*((drdp!C179)*'ASXY-TI1S'!$B179+(drdp!F179)*'ASXY-TI1S'!$C179+(drdp!I179)*'ASXY-TI1S'!$D179)</f>
        <v>0</v>
      </c>
      <c r="J179" s="18">
        <f>Model!$W$10*((drdp!D179)*'ASXY-TI1S'!$B179+(drdp!G179)*'ASXY-TI1S'!$C179+(drdp!J179)*'ASXY-TI1S'!$D179)</f>
        <v>0</v>
      </c>
      <c r="K179" s="21">
        <f>SUM(E$3:E178)+H179</f>
        <v>0.25400681040764161</v>
      </c>
      <c r="L179" s="21">
        <f>SUM(F$3:F178)+I179</f>
        <v>-0.12441598806737403</v>
      </c>
      <c r="M179" s="21">
        <f>SUM(G$3:G178)+J179</f>
        <v>-0.33712030163423901</v>
      </c>
      <c r="N179" s="21"/>
      <c r="O179" s="21"/>
      <c r="P179" s="21"/>
      <c r="Q179" s="19">
        <f t="shared" si="13"/>
        <v>6.4519459733463597E-2</v>
      </c>
      <c r="R179" s="19">
        <f t="shared" si="14"/>
        <v>1.5479338086780956E-2</v>
      </c>
      <c r="S179" s="19">
        <f t="shared" si="15"/>
        <v>0.11365009777396029</v>
      </c>
      <c r="T179" s="19">
        <f t="shared" si="16"/>
        <v>-3.1602508292708879E-2</v>
      </c>
      <c r="U179" s="19">
        <f t="shared" si="17"/>
        <v>-8.5630852541775104E-2</v>
      </c>
      <c r="V179" s="19">
        <f t="shared" si="18"/>
        <v>4.1943155425395014E-2</v>
      </c>
    </row>
    <row r="180" spans="1:22" x14ac:dyDescent="0.25">
      <c r="A180" s="26">
        <f>Wellpath!E180</f>
        <v>0</v>
      </c>
      <c r="B180" s="22">
        <v>0</v>
      </c>
      <c r="C180" s="22">
        <f>SIN(Wellpath!$L180) * COS(Wellpath!$L180) / SQRT(2)</f>
        <v>0</v>
      </c>
      <c r="D180" s="22">
        <f>(-TAN(Dip) * SIN(Wellpath!$L180) * COS(Wellpath!$L180) * SIN(Wellpath!$O180)) / SQRT(2)</f>
        <v>0</v>
      </c>
      <c r="E180" s="20">
        <f>Model!$W$10*((drdp!B180+drdp!K180)*'ASXY-TI1S'!$B180+(drdp!E180+drdp!N180)*'ASXY-TI1S'!$C180+(drdp!H180+drdp!Q180)*'ASXY-TI1S'!$D180)</f>
        <v>0</v>
      </c>
      <c r="F180" s="20">
        <f>Model!$W$10*((drdp!C180+drdp!L180)*'ASXY-TI1S'!$B180+(drdp!F180+drdp!O180)*'ASXY-TI1S'!$C180+(drdp!I180+drdp!R180)*'ASXY-TI1S'!$D180)</f>
        <v>0</v>
      </c>
      <c r="G180" s="20">
        <f>Model!$W$10*((drdp!D180+drdp!M180)*'ASXY-TI1S'!$B180+(drdp!G180+drdp!P180)*'ASXY-TI1S'!$C180+(drdp!J180+drdp!S180)*'ASXY-TI1S'!$D180)</f>
        <v>0</v>
      </c>
      <c r="H180" s="18">
        <f>Model!$W$10*((drdp!B180)*'ASXY-TI1S'!$B180+(drdp!E180)*'ASXY-TI1S'!$C180+(drdp!H180)*'ASXY-TI1S'!$D180)</f>
        <v>0</v>
      </c>
      <c r="I180" s="18">
        <f>Model!$W$10*((drdp!C180)*'ASXY-TI1S'!$B180+(drdp!F180)*'ASXY-TI1S'!$C180+(drdp!I180)*'ASXY-TI1S'!$D180)</f>
        <v>0</v>
      </c>
      <c r="J180" s="18">
        <f>Model!$W$10*((drdp!D180)*'ASXY-TI1S'!$B180+(drdp!G180)*'ASXY-TI1S'!$C180+(drdp!J180)*'ASXY-TI1S'!$D180)</f>
        <v>0</v>
      </c>
      <c r="K180" s="21">
        <f>SUM(E$3:E179)+H180</f>
        <v>0.25400681040764161</v>
      </c>
      <c r="L180" s="21">
        <f>SUM(F$3:F179)+I180</f>
        <v>-0.12441598806737403</v>
      </c>
      <c r="M180" s="21">
        <f>SUM(G$3:G179)+J180</f>
        <v>-0.33712030163423901</v>
      </c>
      <c r="N180" s="21"/>
      <c r="O180" s="21"/>
      <c r="P180" s="21"/>
      <c r="Q180" s="19">
        <f t="shared" si="13"/>
        <v>6.4519459733463597E-2</v>
      </c>
      <c r="R180" s="19">
        <f t="shared" si="14"/>
        <v>1.5479338086780956E-2</v>
      </c>
      <c r="S180" s="19">
        <f t="shared" si="15"/>
        <v>0.11365009777396029</v>
      </c>
      <c r="T180" s="19">
        <f t="shared" si="16"/>
        <v>-3.1602508292708879E-2</v>
      </c>
      <c r="U180" s="19">
        <f t="shared" si="17"/>
        <v>-8.5630852541775104E-2</v>
      </c>
      <c r="V180" s="19">
        <f t="shared" si="18"/>
        <v>4.1943155425395014E-2</v>
      </c>
    </row>
    <row r="181" spans="1:22" x14ac:dyDescent="0.25">
      <c r="A181" s="26">
        <f>Wellpath!E181</f>
        <v>0</v>
      </c>
      <c r="B181" s="22">
        <v>0</v>
      </c>
      <c r="C181" s="22">
        <f>SIN(Wellpath!$L181) * COS(Wellpath!$L181) / SQRT(2)</f>
        <v>0</v>
      </c>
      <c r="D181" s="22">
        <f>(-TAN(Dip) * SIN(Wellpath!$L181) * COS(Wellpath!$L181) * SIN(Wellpath!$O181)) / SQRT(2)</f>
        <v>0</v>
      </c>
      <c r="E181" s="20">
        <f>Model!$W$10*((drdp!B181+drdp!K181)*'ASXY-TI1S'!$B181+(drdp!E181+drdp!N181)*'ASXY-TI1S'!$C181+(drdp!H181+drdp!Q181)*'ASXY-TI1S'!$D181)</f>
        <v>0</v>
      </c>
      <c r="F181" s="20">
        <f>Model!$W$10*((drdp!C181+drdp!L181)*'ASXY-TI1S'!$B181+(drdp!F181+drdp!O181)*'ASXY-TI1S'!$C181+(drdp!I181+drdp!R181)*'ASXY-TI1S'!$D181)</f>
        <v>0</v>
      </c>
      <c r="G181" s="20">
        <f>Model!$W$10*((drdp!D181+drdp!M181)*'ASXY-TI1S'!$B181+(drdp!G181+drdp!P181)*'ASXY-TI1S'!$C181+(drdp!J181+drdp!S181)*'ASXY-TI1S'!$D181)</f>
        <v>0</v>
      </c>
      <c r="H181" s="18">
        <f>Model!$W$10*((drdp!B181)*'ASXY-TI1S'!$B181+(drdp!E181)*'ASXY-TI1S'!$C181+(drdp!H181)*'ASXY-TI1S'!$D181)</f>
        <v>0</v>
      </c>
      <c r="I181" s="18">
        <f>Model!$W$10*((drdp!C181)*'ASXY-TI1S'!$B181+(drdp!F181)*'ASXY-TI1S'!$C181+(drdp!I181)*'ASXY-TI1S'!$D181)</f>
        <v>0</v>
      </c>
      <c r="J181" s="18">
        <f>Model!$W$10*((drdp!D181)*'ASXY-TI1S'!$B181+(drdp!G181)*'ASXY-TI1S'!$C181+(drdp!J181)*'ASXY-TI1S'!$D181)</f>
        <v>0</v>
      </c>
      <c r="K181" s="21">
        <f>SUM(E$3:E180)+H181</f>
        <v>0.25400681040764161</v>
      </c>
      <c r="L181" s="21">
        <f>SUM(F$3:F180)+I181</f>
        <v>-0.12441598806737403</v>
      </c>
      <c r="M181" s="21">
        <f>SUM(G$3:G180)+J181</f>
        <v>-0.33712030163423901</v>
      </c>
      <c r="N181" s="21"/>
      <c r="O181" s="21"/>
      <c r="P181" s="21"/>
      <c r="Q181" s="19">
        <f t="shared" si="13"/>
        <v>6.4519459733463597E-2</v>
      </c>
      <c r="R181" s="19">
        <f t="shared" si="14"/>
        <v>1.5479338086780956E-2</v>
      </c>
      <c r="S181" s="19">
        <f t="shared" si="15"/>
        <v>0.11365009777396029</v>
      </c>
      <c r="T181" s="19">
        <f t="shared" si="16"/>
        <v>-3.1602508292708879E-2</v>
      </c>
      <c r="U181" s="19">
        <f t="shared" si="17"/>
        <v>-8.5630852541775104E-2</v>
      </c>
      <c r="V181" s="19">
        <f t="shared" si="18"/>
        <v>4.1943155425395014E-2</v>
      </c>
    </row>
    <row r="182" spans="1:22" x14ac:dyDescent="0.25">
      <c r="A182" s="26">
        <f>Wellpath!E182</f>
        <v>0</v>
      </c>
      <c r="B182" s="22">
        <v>0</v>
      </c>
      <c r="C182" s="22">
        <f>SIN(Wellpath!$L182) * COS(Wellpath!$L182) / SQRT(2)</f>
        <v>0</v>
      </c>
      <c r="D182" s="22">
        <f>(-TAN(Dip) * SIN(Wellpath!$L182) * COS(Wellpath!$L182) * SIN(Wellpath!$O182)) / SQRT(2)</f>
        <v>0</v>
      </c>
      <c r="E182" s="20">
        <f>Model!$W$10*((drdp!B182+drdp!K182)*'ASXY-TI1S'!$B182+(drdp!E182+drdp!N182)*'ASXY-TI1S'!$C182+(drdp!H182+drdp!Q182)*'ASXY-TI1S'!$D182)</f>
        <v>0</v>
      </c>
      <c r="F182" s="20">
        <f>Model!$W$10*((drdp!C182+drdp!L182)*'ASXY-TI1S'!$B182+(drdp!F182+drdp!O182)*'ASXY-TI1S'!$C182+(drdp!I182+drdp!R182)*'ASXY-TI1S'!$D182)</f>
        <v>0</v>
      </c>
      <c r="G182" s="20">
        <f>Model!$W$10*((drdp!D182+drdp!M182)*'ASXY-TI1S'!$B182+(drdp!G182+drdp!P182)*'ASXY-TI1S'!$C182+(drdp!J182+drdp!S182)*'ASXY-TI1S'!$D182)</f>
        <v>0</v>
      </c>
      <c r="H182" s="18">
        <f>Model!$W$10*((drdp!B182)*'ASXY-TI1S'!$B182+(drdp!E182)*'ASXY-TI1S'!$C182+(drdp!H182)*'ASXY-TI1S'!$D182)</f>
        <v>0</v>
      </c>
      <c r="I182" s="18">
        <f>Model!$W$10*((drdp!C182)*'ASXY-TI1S'!$B182+(drdp!F182)*'ASXY-TI1S'!$C182+(drdp!I182)*'ASXY-TI1S'!$D182)</f>
        <v>0</v>
      </c>
      <c r="J182" s="18">
        <f>Model!$W$10*((drdp!D182)*'ASXY-TI1S'!$B182+(drdp!G182)*'ASXY-TI1S'!$C182+(drdp!J182)*'ASXY-TI1S'!$D182)</f>
        <v>0</v>
      </c>
      <c r="K182" s="21">
        <f>SUM(E$3:E181)+H182</f>
        <v>0.25400681040764161</v>
      </c>
      <c r="L182" s="21">
        <f>SUM(F$3:F181)+I182</f>
        <v>-0.12441598806737403</v>
      </c>
      <c r="M182" s="21">
        <f>SUM(G$3:G181)+J182</f>
        <v>-0.33712030163423901</v>
      </c>
      <c r="N182" s="21"/>
      <c r="O182" s="21"/>
      <c r="P182" s="21"/>
      <c r="Q182" s="19">
        <f t="shared" si="13"/>
        <v>6.4519459733463597E-2</v>
      </c>
      <c r="R182" s="19">
        <f t="shared" si="14"/>
        <v>1.5479338086780956E-2</v>
      </c>
      <c r="S182" s="19">
        <f t="shared" si="15"/>
        <v>0.11365009777396029</v>
      </c>
      <c r="T182" s="19">
        <f t="shared" si="16"/>
        <v>-3.1602508292708879E-2</v>
      </c>
      <c r="U182" s="19">
        <f t="shared" si="17"/>
        <v>-8.5630852541775104E-2</v>
      </c>
      <c r="V182" s="19">
        <f t="shared" si="18"/>
        <v>4.1943155425395014E-2</v>
      </c>
    </row>
    <row r="183" spans="1:22" x14ac:dyDescent="0.25">
      <c r="A183" s="26">
        <f>Wellpath!E183</f>
        <v>0</v>
      </c>
      <c r="B183" s="22">
        <v>0</v>
      </c>
      <c r="C183" s="22">
        <f>SIN(Wellpath!$L183) * COS(Wellpath!$L183) / SQRT(2)</f>
        <v>0</v>
      </c>
      <c r="D183" s="22">
        <f>(-TAN(Dip) * SIN(Wellpath!$L183) * COS(Wellpath!$L183) * SIN(Wellpath!$O183)) / SQRT(2)</f>
        <v>0</v>
      </c>
      <c r="E183" s="20">
        <f>Model!$W$10*((drdp!B183+drdp!K183)*'ASXY-TI1S'!$B183+(drdp!E183+drdp!N183)*'ASXY-TI1S'!$C183+(drdp!H183+drdp!Q183)*'ASXY-TI1S'!$D183)</f>
        <v>0</v>
      </c>
      <c r="F183" s="20">
        <f>Model!$W$10*((drdp!C183+drdp!L183)*'ASXY-TI1S'!$B183+(drdp!F183+drdp!O183)*'ASXY-TI1S'!$C183+(drdp!I183+drdp!R183)*'ASXY-TI1S'!$D183)</f>
        <v>0</v>
      </c>
      <c r="G183" s="20">
        <f>Model!$W$10*((drdp!D183+drdp!M183)*'ASXY-TI1S'!$B183+(drdp!G183+drdp!P183)*'ASXY-TI1S'!$C183+(drdp!J183+drdp!S183)*'ASXY-TI1S'!$D183)</f>
        <v>0</v>
      </c>
      <c r="H183" s="18">
        <f>Model!$W$10*((drdp!B183)*'ASXY-TI1S'!$B183+(drdp!E183)*'ASXY-TI1S'!$C183+(drdp!H183)*'ASXY-TI1S'!$D183)</f>
        <v>0</v>
      </c>
      <c r="I183" s="18">
        <f>Model!$W$10*((drdp!C183)*'ASXY-TI1S'!$B183+(drdp!F183)*'ASXY-TI1S'!$C183+(drdp!I183)*'ASXY-TI1S'!$D183)</f>
        <v>0</v>
      </c>
      <c r="J183" s="18">
        <f>Model!$W$10*((drdp!D183)*'ASXY-TI1S'!$B183+(drdp!G183)*'ASXY-TI1S'!$C183+(drdp!J183)*'ASXY-TI1S'!$D183)</f>
        <v>0</v>
      </c>
      <c r="K183" s="21">
        <f>SUM(E$3:E182)+H183</f>
        <v>0.25400681040764161</v>
      </c>
      <c r="L183" s="21">
        <f>SUM(F$3:F182)+I183</f>
        <v>-0.12441598806737403</v>
      </c>
      <c r="M183" s="21">
        <f>SUM(G$3:G182)+J183</f>
        <v>-0.33712030163423901</v>
      </c>
      <c r="N183" s="21"/>
      <c r="O183" s="21"/>
      <c r="P183" s="21"/>
      <c r="Q183" s="19">
        <f t="shared" si="13"/>
        <v>6.4519459733463597E-2</v>
      </c>
      <c r="R183" s="19">
        <f t="shared" si="14"/>
        <v>1.5479338086780956E-2</v>
      </c>
      <c r="S183" s="19">
        <f t="shared" si="15"/>
        <v>0.11365009777396029</v>
      </c>
      <c r="T183" s="19">
        <f t="shared" si="16"/>
        <v>-3.1602508292708879E-2</v>
      </c>
      <c r="U183" s="19">
        <f t="shared" si="17"/>
        <v>-8.5630852541775104E-2</v>
      </c>
      <c r="V183" s="19">
        <f t="shared" si="18"/>
        <v>4.1943155425395014E-2</v>
      </c>
    </row>
    <row r="184" spans="1:22" x14ac:dyDescent="0.25">
      <c r="A184" s="26">
        <f>Wellpath!E184</f>
        <v>0</v>
      </c>
      <c r="B184" s="22">
        <v>0</v>
      </c>
      <c r="C184" s="22">
        <f>SIN(Wellpath!$L184) * COS(Wellpath!$L184) / SQRT(2)</f>
        <v>0</v>
      </c>
      <c r="D184" s="22">
        <f>(-TAN(Dip) * SIN(Wellpath!$L184) * COS(Wellpath!$L184) * SIN(Wellpath!$O184)) / SQRT(2)</f>
        <v>0</v>
      </c>
      <c r="E184" s="20">
        <f>Model!$W$10*((drdp!B184+drdp!K184)*'ASXY-TI1S'!$B184+(drdp!E184+drdp!N184)*'ASXY-TI1S'!$C184+(drdp!H184+drdp!Q184)*'ASXY-TI1S'!$D184)</f>
        <v>0</v>
      </c>
      <c r="F184" s="20">
        <f>Model!$W$10*((drdp!C184+drdp!L184)*'ASXY-TI1S'!$B184+(drdp!F184+drdp!O184)*'ASXY-TI1S'!$C184+(drdp!I184+drdp!R184)*'ASXY-TI1S'!$D184)</f>
        <v>0</v>
      </c>
      <c r="G184" s="20">
        <f>Model!$W$10*((drdp!D184+drdp!M184)*'ASXY-TI1S'!$B184+(drdp!G184+drdp!P184)*'ASXY-TI1S'!$C184+(drdp!J184+drdp!S184)*'ASXY-TI1S'!$D184)</f>
        <v>0</v>
      </c>
      <c r="H184" s="18">
        <f>Model!$W$10*((drdp!B184)*'ASXY-TI1S'!$B184+(drdp!E184)*'ASXY-TI1S'!$C184+(drdp!H184)*'ASXY-TI1S'!$D184)</f>
        <v>0</v>
      </c>
      <c r="I184" s="18">
        <f>Model!$W$10*((drdp!C184)*'ASXY-TI1S'!$B184+(drdp!F184)*'ASXY-TI1S'!$C184+(drdp!I184)*'ASXY-TI1S'!$D184)</f>
        <v>0</v>
      </c>
      <c r="J184" s="18">
        <f>Model!$W$10*((drdp!D184)*'ASXY-TI1S'!$B184+(drdp!G184)*'ASXY-TI1S'!$C184+(drdp!J184)*'ASXY-TI1S'!$D184)</f>
        <v>0</v>
      </c>
      <c r="K184" s="21">
        <f>SUM(E$3:E183)+H184</f>
        <v>0.25400681040764161</v>
      </c>
      <c r="L184" s="21">
        <f>SUM(F$3:F183)+I184</f>
        <v>-0.12441598806737403</v>
      </c>
      <c r="M184" s="21">
        <f>SUM(G$3:G183)+J184</f>
        <v>-0.33712030163423901</v>
      </c>
      <c r="N184" s="21"/>
      <c r="O184" s="21"/>
      <c r="P184" s="21"/>
      <c r="Q184" s="19">
        <f t="shared" si="13"/>
        <v>6.4519459733463597E-2</v>
      </c>
      <c r="R184" s="19">
        <f t="shared" si="14"/>
        <v>1.5479338086780956E-2</v>
      </c>
      <c r="S184" s="19">
        <f t="shared" si="15"/>
        <v>0.11365009777396029</v>
      </c>
      <c r="T184" s="19">
        <f t="shared" si="16"/>
        <v>-3.1602508292708879E-2</v>
      </c>
      <c r="U184" s="19">
        <f t="shared" si="17"/>
        <v>-8.5630852541775104E-2</v>
      </c>
      <c r="V184" s="19">
        <f t="shared" si="18"/>
        <v>4.1943155425395014E-2</v>
      </c>
    </row>
    <row r="185" spans="1:22" x14ac:dyDescent="0.25">
      <c r="A185" s="26">
        <f>Wellpath!E185</f>
        <v>0</v>
      </c>
      <c r="B185" s="22">
        <v>0</v>
      </c>
      <c r="C185" s="22">
        <f>SIN(Wellpath!$L185) * COS(Wellpath!$L185) / SQRT(2)</f>
        <v>0</v>
      </c>
      <c r="D185" s="22">
        <f>(-TAN(Dip) * SIN(Wellpath!$L185) * COS(Wellpath!$L185) * SIN(Wellpath!$O185)) / SQRT(2)</f>
        <v>0</v>
      </c>
      <c r="E185" s="20">
        <f>Model!$W$10*((drdp!B185+drdp!K185)*'ASXY-TI1S'!$B185+(drdp!E185+drdp!N185)*'ASXY-TI1S'!$C185+(drdp!H185+drdp!Q185)*'ASXY-TI1S'!$D185)</f>
        <v>0</v>
      </c>
      <c r="F185" s="20">
        <f>Model!$W$10*((drdp!C185+drdp!L185)*'ASXY-TI1S'!$B185+(drdp!F185+drdp!O185)*'ASXY-TI1S'!$C185+(drdp!I185+drdp!R185)*'ASXY-TI1S'!$D185)</f>
        <v>0</v>
      </c>
      <c r="G185" s="20">
        <f>Model!$W$10*((drdp!D185+drdp!M185)*'ASXY-TI1S'!$B185+(drdp!G185+drdp!P185)*'ASXY-TI1S'!$C185+(drdp!J185+drdp!S185)*'ASXY-TI1S'!$D185)</f>
        <v>0</v>
      </c>
      <c r="H185" s="18">
        <f>Model!$W$10*((drdp!B185)*'ASXY-TI1S'!$B185+(drdp!E185)*'ASXY-TI1S'!$C185+(drdp!H185)*'ASXY-TI1S'!$D185)</f>
        <v>0</v>
      </c>
      <c r="I185" s="18">
        <f>Model!$W$10*((drdp!C185)*'ASXY-TI1S'!$B185+(drdp!F185)*'ASXY-TI1S'!$C185+(drdp!I185)*'ASXY-TI1S'!$D185)</f>
        <v>0</v>
      </c>
      <c r="J185" s="18">
        <f>Model!$W$10*((drdp!D185)*'ASXY-TI1S'!$B185+(drdp!G185)*'ASXY-TI1S'!$C185+(drdp!J185)*'ASXY-TI1S'!$D185)</f>
        <v>0</v>
      </c>
      <c r="K185" s="21">
        <f>SUM(E$3:E184)+H185</f>
        <v>0.25400681040764161</v>
      </c>
      <c r="L185" s="21">
        <f>SUM(F$3:F184)+I185</f>
        <v>-0.12441598806737403</v>
      </c>
      <c r="M185" s="21">
        <f>SUM(G$3:G184)+J185</f>
        <v>-0.33712030163423901</v>
      </c>
      <c r="N185" s="21"/>
      <c r="O185" s="21"/>
      <c r="P185" s="21"/>
      <c r="Q185" s="19">
        <f t="shared" si="13"/>
        <v>6.4519459733463597E-2</v>
      </c>
      <c r="R185" s="19">
        <f t="shared" si="14"/>
        <v>1.5479338086780956E-2</v>
      </c>
      <c r="S185" s="19">
        <f t="shared" si="15"/>
        <v>0.11365009777396029</v>
      </c>
      <c r="T185" s="19">
        <f t="shared" si="16"/>
        <v>-3.1602508292708879E-2</v>
      </c>
      <c r="U185" s="19">
        <f t="shared" si="17"/>
        <v>-8.5630852541775104E-2</v>
      </c>
      <c r="V185" s="19">
        <f t="shared" si="18"/>
        <v>4.1943155425395014E-2</v>
      </c>
    </row>
    <row r="186" spans="1:22" x14ac:dyDescent="0.25">
      <c r="A186" s="26">
        <f>Wellpath!E186</f>
        <v>0</v>
      </c>
      <c r="B186" s="22">
        <v>0</v>
      </c>
      <c r="C186" s="22">
        <f>SIN(Wellpath!$L186) * COS(Wellpath!$L186) / SQRT(2)</f>
        <v>0</v>
      </c>
      <c r="D186" s="22">
        <f>(-TAN(Dip) * SIN(Wellpath!$L186) * COS(Wellpath!$L186) * SIN(Wellpath!$O186)) / SQRT(2)</f>
        <v>0</v>
      </c>
      <c r="E186" s="20">
        <f>Model!$W$10*((drdp!B186+drdp!K186)*'ASXY-TI1S'!$B186+(drdp!E186+drdp!N186)*'ASXY-TI1S'!$C186+(drdp!H186+drdp!Q186)*'ASXY-TI1S'!$D186)</f>
        <v>0</v>
      </c>
      <c r="F186" s="20">
        <f>Model!$W$10*((drdp!C186+drdp!L186)*'ASXY-TI1S'!$B186+(drdp!F186+drdp!O186)*'ASXY-TI1S'!$C186+(drdp!I186+drdp!R186)*'ASXY-TI1S'!$D186)</f>
        <v>0</v>
      </c>
      <c r="G186" s="20">
        <f>Model!$W$10*((drdp!D186+drdp!M186)*'ASXY-TI1S'!$B186+(drdp!G186+drdp!P186)*'ASXY-TI1S'!$C186+(drdp!J186+drdp!S186)*'ASXY-TI1S'!$D186)</f>
        <v>0</v>
      </c>
      <c r="H186" s="18">
        <f>Model!$W$10*((drdp!B186)*'ASXY-TI1S'!$B186+(drdp!E186)*'ASXY-TI1S'!$C186+(drdp!H186)*'ASXY-TI1S'!$D186)</f>
        <v>0</v>
      </c>
      <c r="I186" s="18">
        <f>Model!$W$10*((drdp!C186)*'ASXY-TI1S'!$B186+(drdp!F186)*'ASXY-TI1S'!$C186+(drdp!I186)*'ASXY-TI1S'!$D186)</f>
        <v>0</v>
      </c>
      <c r="J186" s="18">
        <f>Model!$W$10*((drdp!D186)*'ASXY-TI1S'!$B186+(drdp!G186)*'ASXY-TI1S'!$C186+(drdp!J186)*'ASXY-TI1S'!$D186)</f>
        <v>0</v>
      </c>
      <c r="K186" s="21">
        <f>SUM(E$3:E185)+H186</f>
        <v>0.25400681040764161</v>
      </c>
      <c r="L186" s="21">
        <f>SUM(F$3:F185)+I186</f>
        <v>-0.12441598806737403</v>
      </c>
      <c r="M186" s="21">
        <f>SUM(G$3:G185)+J186</f>
        <v>-0.33712030163423901</v>
      </c>
      <c r="N186" s="21"/>
      <c r="O186" s="21"/>
      <c r="P186" s="21"/>
      <c r="Q186" s="19">
        <f t="shared" si="13"/>
        <v>6.4519459733463597E-2</v>
      </c>
      <c r="R186" s="19">
        <f t="shared" si="14"/>
        <v>1.5479338086780956E-2</v>
      </c>
      <c r="S186" s="19">
        <f t="shared" si="15"/>
        <v>0.11365009777396029</v>
      </c>
      <c r="T186" s="19">
        <f t="shared" si="16"/>
        <v>-3.1602508292708879E-2</v>
      </c>
      <c r="U186" s="19">
        <f t="shared" si="17"/>
        <v>-8.5630852541775104E-2</v>
      </c>
      <c r="V186" s="19">
        <f t="shared" si="18"/>
        <v>4.1943155425395014E-2</v>
      </c>
    </row>
    <row r="187" spans="1:22" x14ac:dyDescent="0.25">
      <c r="A187" s="26">
        <f>Wellpath!E187</f>
        <v>0</v>
      </c>
      <c r="B187" s="22">
        <v>0</v>
      </c>
      <c r="C187" s="22">
        <f>SIN(Wellpath!$L187) * COS(Wellpath!$L187) / SQRT(2)</f>
        <v>0</v>
      </c>
      <c r="D187" s="22">
        <f>(-TAN(Dip) * SIN(Wellpath!$L187) * COS(Wellpath!$L187) * SIN(Wellpath!$O187)) / SQRT(2)</f>
        <v>0</v>
      </c>
      <c r="E187" s="20">
        <f>Model!$W$10*((drdp!B187+drdp!K187)*'ASXY-TI1S'!$B187+(drdp!E187+drdp!N187)*'ASXY-TI1S'!$C187+(drdp!H187+drdp!Q187)*'ASXY-TI1S'!$D187)</f>
        <v>0</v>
      </c>
      <c r="F187" s="20">
        <f>Model!$W$10*((drdp!C187+drdp!L187)*'ASXY-TI1S'!$B187+(drdp!F187+drdp!O187)*'ASXY-TI1S'!$C187+(drdp!I187+drdp!R187)*'ASXY-TI1S'!$D187)</f>
        <v>0</v>
      </c>
      <c r="G187" s="20">
        <f>Model!$W$10*((drdp!D187+drdp!M187)*'ASXY-TI1S'!$B187+(drdp!G187+drdp!P187)*'ASXY-TI1S'!$C187+(drdp!J187+drdp!S187)*'ASXY-TI1S'!$D187)</f>
        <v>0</v>
      </c>
      <c r="H187" s="18">
        <f>Model!$W$10*((drdp!B187)*'ASXY-TI1S'!$B187+(drdp!E187)*'ASXY-TI1S'!$C187+(drdp!H187)*'ASXY-TI1S'!$D187)</f>
        <v>0</v>
      </c>
      <c r="I187" s="18">
        <f>Model!$W$10*((drdp!C187)*'ASXY-TI1S'!$B187+(drdp!F187)*'ASXY-TI1S'!$C187+(drdp!I187)*'ASXY-TI1S'!$D187)</f>
        <v>0</v>
      </c>
      <c r="J187" s="18">
        <f>Model!$W$10*((drdp!D187)*'ASXY-TI1S'!$B187+(drdp!G187)*'ASXY-TI1S'!$C187+(drdp!J187)*'ASXY-TI1S'!$D187)</f>
        <v>0</v>
      </c>
      <c r="K187" s="21">
        <f>SUM(E$3:E186)+H187</f>
        <v>0.25400681040764161</v>
      </c>
      <c r="L187" s="21">
        <f>SUM(F$3:F186)+I187</f>
        <v>-0.12441598806737403</v>
      </c>
      <c r="M187" s="21">
        <f>SUM(G$3:G186)+J187</f>
        <v>-0.33712030163423901</v>
      </c>
      <c r="N187" s="21"/>
      <c r="O187" s="21"/>
      <c r="P187" s="21"/>
      <c r="Q187" s="19">
        <f t="shared" si="13"/>
        <v>6.4519459733463597E-2</v>
      </c>
      <c r="R187" s="19">
        <f t="shared" si="14"/>
        <v>1.5479338086780956E-2</v>
      </c>
      <c r="S187" s="19">
        <f t="shared" si="15"/>
        <v>0.11365009777396029</v>
      </c>
      <c r="T187" s="19">
        <f t="shared" si="16"/>
        <v>-3.1602508292708879E-2</v>
      </c>
      <c r="U187" s="19">
        <f t="shared" si="17"/>
        <v>-8.5630852541775104E-2</v>
      </c>
      <c r="V187" s="19">
        <f t="shared" si="18"/>
        <v>4.1943155425395014E-2</v>
      </c>
    </row>
    <row r="188" spans="1:22" x14ac:dyDescent="0.25">
      <c r="A188" s="26">
        <f>Wellpath!E188</f>
        <v>0</v>
      </c>
      <c r="B188" s="22">
        <v>0</v>
      </c>
      <c r="C188" s="22">
        <f>SIN(Wellpath!$L188) * COS(Wellpath!$L188) / SQRT(2)</f>
        <v>0</v>
      </c>
      <c r="D188" s="22">
        <f>(-TAN(Dip) * SIN(Wellpath!$L188) * COS(Wellpath!$L188) * SIN(Wellpath!$O188)) / SQRT(2)</f>
        <v>0</v>
      </c>
      <c r="E188" s="20">
        <f>Model!$W$10*((drdp!B188+drdp!K188)*'ASXY-TI1S'!$B188+(drdp!E188+drdp!N188)*'ASXY-TI1S'!$C188+(drdp!H188+drdp!Q188)*'ASXY-TI1S'!$D188)</f>
        <v>0</v>
      </c>
      <c r="F188" s="20">
        <f>Model!$W$10*((drdp!C188+drdp!L188)*'ASXY-TI1S'!$B188+(drdp!F188+drdp!O188)*'ASXY-TI1S'!$C188+(drdp!I188+drdp!R188)*'ASXY-TI1S'!$D188)</f>
        <v>0</v>
      </c>
      <c r="G188" s="20">
        <f>Model!$W$10*((drdp!D188+drdp!M188)*'ASXY-TI1S'!$B188+(drdp!G188+drdp!P188)*'ASXY-TI1S'!$C188+(drdp!J188+drdp!S188)*'ASXY-TI1S'!$D188)</f>
        <v>0</v>
      </c>
      <c r="H188" s="18">
        <f>Model!$W$10*((drdp!B188)*'ASXY-TI1S'!$B188+(drdp!E188)*'ASXY-TI1S'!$C188+(drdp!H188)*'ASXY-TI1S'!$D188)</f>
        <v>0</v>
      </c>
      <c r="I188" s="18">
        <f>Model!$W$10*((drdp!C188)*'ASXY-TI1S'!$B188+(drdp!F188)*'ASXY-TI1S'!$C188+(drdp!I188)*'ASXY-TI1S'!$D188)</f>
        <v>0</v>
      </c>
      <c r="J188" s="18">
        <f>Model!$W$10*((drdp!D188)*'ASXY-TI1S'!$B188+(drdp!G188)*'ASXY-TI1S'!$C188+(drdp!J188)*'ASXY-TI1S'!$D188)</f>
        <v>0</v>
      </c>
      <c r="K188" s="21">
        <f>SUM(E$3:E187)+H188</f>
        <v>0.25400681040764161</v>
      </c>
      <c r="L188" s="21">
        <f>SUM(F$3:F187)+I188</f>
        <v>-0.12441598806737403</v>
      </c>
      <c r="M188" s="21">
        <f>SUM(G$3:G187)+J188</f>
        <v>-0.33712030163423901</v>
      </c>
      <c r="N188" s="21"/>
      <c r="O188" s="21"/>
      <c r="P188" s="21"/>
      <c r="Q188" s="19">
        <f t="shared" si="13"/>
        <v>6.4519459733463597E-2</v>
      </c>
      <c r="R188" s="19">
        <f t="shared" si="14"/>
        <v>1.5479338086780956E-2</v>
      </c>
      <c r="S188" s="19">
        <f t="shared" si="15"/>
        <v>0.11365009777396029</v>
      </c>
      <c r="T188" s="19">
        <f t="shared" si="16"/>
        <v>-3.1602508292708879E-2</v>
      </c>
      <c r="U188" s="19">
        <f t="shared" si="17"/>
        <v>-8.5630852541775104E-2</v>
      </c>
      <c r="V188" s="19">
        <f t="shared" si="18"/>
        <v>4.1943155425395014E-2</v>
      </c>
    </row>
    <row r="189" spans="1:22" x14ac:dyDescent="0.25">
      <c r="A189" s="26">
        <f>Wellpath!E189</f>
        <v>0</v>
      </c>
      <c r="B189" s="22">
        <v>0</v>
      </c>
      <c r="C189" s="22">
        <f>SIN(Wellpath!$L189) * COS(Wellpath!$L189) / SQRT(2)</f>
        <v>0</v>
      </c>
      <c r="D189" s="22">
        <f>(-TAN(Dip) * SIN(Wellpath!$L189) * COS(Wellpath!$L189) * SIN(Wellpath!$O189)) / SQRT(2)</f>
        <v>0</v>
      </c>
      <c r="E189" s="20">
        <f>Model!$W$10*((drdp!B189+drdp!K189)*'ASXY-TI1S'!$B189+(drdp!E189+drdp!N189)*'ASXY-TI1S'!$C189+(drdp!H189+drdp!Q189)*'ASXY-TI1S'!$D189)</f>
        <v>0</v>
      </c>
      <c r="F189" s="20">
        <f>Model!$W$10*((drdp!C189+drdp!L189)*'ASXY-TI1S'!$B189+(drdp!F189+drdp!O189)*'ASXY-TI1S'!$C189+(drdp!I189+drdp!R189)*'ASXY-TI1S'!$D189)</f>
        <v>0</v>
      </c>
      <c r="G189" s="20">
        <f>Model!$W$10*((drdp!D189+drdp!M189)*'ASXY-TI1S'!$B189+(drdp!G189+drdp!P189)*'ASXY-TI1S'!$C189+(drdp!J189+drdp!S189)*'ASXY-TI1S'!$D189)</f>
        <v>0</v>
      </c>
      <c r="H189" s="18">
        <f>Model!$W$10*((drdp!B189)*'ASXY-TI1S'!$B189+(drdp!E189)*'ASXY-TI1S'!$C189+(drdp!H189)*'ASXY-TI1S'!$D189)</f>
        <v>0</v>
      </c>
      <c r="I189" s="18">
        <f>Model!$W$10*((drdp!C189)*'ASXY-TI1S'!$B189+(drdp!F189)*'ASXY-TI1S'!$C189+(drdp!I189)*'ASXY-TI1S'!$D189)</f>
        <v>0</v>
      </c>
      <c r="J189" s="18">
        <f>Model!$W$10*((drdp!D189)*'ASXY-TI1S'!$B189+(drdp!G189)*'ASXY-TI1S'!$C189+(drdp!J189)*'ASXY-TI1S'!$D189)</f>
        <v>0</v>
      </c>
      <c r="K189" s="21">
        <f>SUM(E$3:E188)+H189</f>
        <v>0.25400681040764161</v>
      </c>
      <c r="L189" s="21">
        <f>SUM(F$3:F188)+I189</f>
        <v>-0.12441598806737403</v>
      </c>
      <c r="M189" s="21">
        <f>SUM(G$3:G188)+J189</f>
        <v>-0.33712030163423901</v>
      </c>
      <c r="N189" s="21"/>
      <c r="O189" s="21"/>
      <c r="P189" s="21"/>
      <c r="Q189" s="19">
        <f t="shared" si="13"/>
        <v>6.4519459733463597E-2</v>
      </c>
      <c r="R189" s="19">
        <f t="shared" si="14"/>
        <v>1.5479338086780956E-2</v>
      </c>
      <c r="S189" s="19">
        <f t="shared" si="15"/>
        <v>0.11365009777396029</v>
      </c>
      <c r="T189" s="19">
        <f t="shared" si="16"/>
        <v>-3.1602508292708879E-2</v>
      </c>
      <c r="U189" s="19">
        <f t="shared" si="17"/>
        <v>-8.5630852541775104E-2</v>
      </c>
      <c r="V189" s="19">
        <f t="shared" si="18"/>
        <v>4.1943155425395014E-2</v>
      </c>
    </row>
    <row r="190" spans="1:22" x14ac:dyDescent="0.25">
      <c r="A190" s="26">
        <f>Wellpath!E190</f>
        <v>0</v>
      </c>
      <c r="B190" s="22">
        <v>0</v>
      </c>
      <c r="C190" s="22">
        <f>SIN(Wellpath!$L190) * COS(Wellpath!$L190) / SQRT(2)</f>
        <v>0</v>
      </c>
      <c r="D190" s="22">
        <f>(-TAN(Dip) * SIN(Wellpath!$L190) * COS(Wellpath!$L190) * SIN(Wellpath!$O190)) / SQRT(2)</f>
        <v>0</v>
      </c>
      <c r="E190" s="20">
        <f>Model!$W$10*((drdp!B190+drdp!K190)*'ASXY-TI1S'!$B190+(drdp!E190+drdp!N190)*'ASXY-TI1S'!$C190+(drdp!H190+drdp!Q190)*'ASXY-TI1S'!$D190)</f>
        <v>0</v>
      </c>
      <c r="F190" s="20">
        <f>Model!$W$10*((drdp!C190+drdp!L190)*'ASXY-TI1S'!$B190+(drdp!F190+drdp!O190)*'ASXY-TI1S'!$C190+(drdp!I190+drdp!R190)*'ASXY-TI1S'!$D190)</f>
        <v>0</v>
      </c>
      <c r="G190" s="20">
        <f>Model!$W$10*((drdp!D190+drdp!M190)*'ASXY-TI1S'!$B190+(drdp!G190+drdp!P190)*'ASXY-TI1S'!$C190+(drdp!J190+drdp!S190)*'ASXY-TI1S'!$D190)</f>
        <v>0</v>
      </c>
      <c r="H190" s="18">
        <f>Model!$W$10*((drdp!B190)*'ASXY-TI1S'!$B190+(drdp!E190)*'ASXY-TI1S'!$C190+(drdp!H190)*'ASXY-TI1S'!$D190)</f>
        <v>0</v>
      </c>
      <c r="I190" s="18">
        <f>Model!$W$10*((drdp!C190)*'ASXY-TI1S'!$B190+(drdp!F190)*'ASXY-TI1S'!$C190+(drdp!I190)*'ASXY-TI1S'!$D190)</f>
        <v>0</v>
      </c>
      <c r="J190" s="18">
        <f>Model!$W$10*((drdp!D190)*'ASXY-TI1S'!$B190+(drdp!G190)*'ASXY-TI1S'!$C190+(drdp!J190)*'ASXY-TI1S'!$D190)</f>
        <v>0</v>
      </c>
      <c r="K190" s="21">
        <f>SUM(E$3:E189)+H190</f>
        <v>0.25400681040764161</v>
      </c>
      <c r="L190" s="21">
        <f>SUM(F$3:F189)+I190</f>
        <v>-0.12441598806737403</v>
      </c>
      <c r="M190" s="21">
        <f>SUM(G$3:G189)+J190</f>
        <v>-0.33712030163423901</v>
      </c>
      <c r="N190" s="21"/>
      <c r="O190" s="21"/>
      <c r="P190" s="21"/>
      <c r="Q190" s="19">
        <f t="shared" si="13"/>
        <v>6.4519459733463597E-2</v>
      </c>
      <c r="R190" s="19">
        <f t="shared" si="14"/>
        <v>1.5479338086780956E-2</v>
      </c>
      <c r="S190" s="19">
        <f t="shared" si="15"/>
        <v>0.11365009777396029</v>
      </c>
      <c r="T190" s="19">
        <f t="shared" si="16"/>
        <v>-3.1602508292708879E-2</v>
      </c>
      <c r="U190" s="19">
        <f t="shared" si="17"/>
        <v>-8.5630852541775104E-2</v>
      </c>
      <c r="V190" s="19">
        <f t="shared" si="18"/>
        <v>4.1943155425395014E-2</v>
      </c>
    </row>
    <row r="191" spans="1:22" x14ac:dyDescent="0.25">
      <c r="A191" s="26">
        <f>Wellpath!E191</f>
        <v>0</v>
      </c>
      <c r="B191" s="22">
        <v>0</v>
      </c>
      <c r="C191" s="22">
        <f>SIN(Wellpath!$L191) * COS(Wellpath!$L191) / SQRT(2)</f>
        <v>0</v>
      </c>
      <c r="D191" s="22">
        <f>(-TAN(Dip) * SIN(Wellpath!$L191) * COS(Wellpath!$L191) * SIN(Wellpath!$O191)) / SQRT(2)</f>
        <v>0</v>
      </c>
      <c r="E191" s="20">
        <f>Model!$W$10*((drdp!B191+drdp!K191)*'ASXY-TI1S'!$B191+(drdp!E191+drdp!N191)*'ASXY-TI1S'!$C191+(drdp!H191+drdp!Q191)*'ASXY-TI1S'!$D191)</f>
        <v>0</v>
      </c>
      <c r="F191" s="20">
        <f>Model!$W$10*((drdp!C191+drdp!L191)*'ASXY-TI1S'!$B191+(drdp!F191+drdp!O191)*'ASXY-TI1S'!$C191+(drdp!I191+drdp!R191)*'ASXY-TI1S'!$D191)</f>
        <v>0</v>
      </c>
      <c r="G191" s="20">
        <f>Model!$W$10*((drdp!D191+drdp!M191)*'ASXY-TI1S'!$B191+(drdp!G191+drdp!P191)*'ASXY-TI1S'!$C191+(drdp!J191+drdp!S191)*'ASXY-TI1S'!$D191)</f>
        <v>0</v>
      </c>
      <c r="H191" s="18">
        <f>Model!$W$10*((drdp!B191)*'ASXY-TI1S'!$B191+(drdp!E191)*'ASXY-TI1S'!$C191+(drdp!H191)*'ASXY-TI1S'!$D191)</f>
        <v>0</v>
      </c>
      <c r="I191" s="18">
        <f>Model!$W$10*((drdp!C191)*'ASXY-TI1S'!$B191+(drdp!F191)*'ASXY-TI1S'!$C191+(drdp!I191)*'ASXY-TI1S'!$D191)</f>
        <v>0</v>
      </c>
      <c r="J191" s="18">
        <f>Model!$W$10*((drdp!D191)*'ASXY-TI1S'!$B191+(drdp!G191)*'ASXY-TI1S'!$C191+(drdp!J191)*'ASXY-TI1S'!$D191)</f>
        <v>0</v>
      </c>
      <c r="K191" s="21">
        <f>SUM(E$3:E190)+H191</f>
        <v>0.25400681040764161</v>
      </c>
      <c r="L191" s="21">
        <f>SUM(F$3:F190)+I191</f>
        <v>-0.12441598806737403</v>
      </c>
      <c r="M191" s="21">
        <f>SUM(G$3:G190)+J191</f>
        <v>-0.33712030163423901</v>
      </c>
      <c r="N191" s="21"/>
      <c r="O191" s="21"/>
      <c r="P191" s="21"/>
      <c r="Q191" s="19">
        <f t="shared" si="13"/>
        <v>6.4519459733463597E-2</v>
      </c>
      <c r="R191" s="19">
        <f t="shared" si="14"/>
        <v>1.5479338086780956E-2</v>
      </c>
      <c r="S191" s="19">
        <f t="shared" si="15"/>
        <v>0.11365009777396029</v>
      </c>
      <c r="T191" s="19">
        <f t="shared" si="16"/>
        <v>-3.1602508292708879E-2</v>
      </c>
      <c r="U191" s="19">
        <f t="shared" si="17"/>
        <v>-8.5630852541775104E-2</v>
      </c>
      <c r="V191" s="19">
        <f t="shared" si="18"/>
        <v>4.1943155425395014E-2</v>
      </c>
    </row>
    <row r="192" spans="1:22" x14ac:dyDescent="0.25">
      <c r="A192" s="26">
        <f>Wellpath!E192</f>
        <v>0</v>
      </c>
      <c r="B192" s="22">
        <v>0</v>
      </c>
      <c r="C192" s="22">
        <f>SIN(Wellpath!$L192) * COS(Wellpath!$L192) / SQRT(2)</f>
        <v>0</v>
      </c>
      <c r="D192" s="22">
        <f>(-TAN(Dip) * SIN(Wellpath!$L192) * COS(Wellpath!$L192) * SIN(Wellpath!$O192)) / SQRT(2)</f>
        <v>0</v>
      </c>
      <c r="E192" s="20">
        <f>Model!$W$10*((drdp!B192+drdp!K192)*'ASXY-TI1S'!$B192+(drdp!E192+drdp!N192)*'ASXY-TI1S'!$C192+(drdp!H192+drdp!Q192)*'ASXY-TI1S'!$D192)</f>
        <v>0</v>
      </c>
      <c r="F192" s="20">
        <f>Model!$W$10*((drdp!C192+drdp!L192)*'ASXY-TI1S'!$B192+(drdp!F192+drdp!O192)*'ASXY-TI1S'!$C192+(drdp!I192+drdp!R192)*'ASXY-TI1S'!$D192)</f>
        <v>0</v>
      </c>
      <c r="G192" s="20">
        <f>Model!$W$10*((drdp!D192+drdp!M192)*'ASXY-TI1S'!$B192+(drdp!G192+drdp!P192)*'ASXY-TI1S'!$C192+(drdp!J192+drdp!S192)*'ASXY-TI1S'!$D192)</f>
        <v>0</v>
      </c>
      <c r="H192" s="18">
        <f>Model!$W$10*((drdp!B192)*'ASXY-TI1S'!$B192+(drdp!E192)*'ASXY-TI1S'!$C192+(drdp!H192)*'ASXY-TI1S'!$D192)</f>
        <v>0</v>
      </c>
      <c r="I192" s="18">
        <f>Model!$W$10*((drdp!C192)*'ASXY-TI1S'!$B192+(drdp!F192)*'ASXY-TI1S'!$C192+(drdp!I192)*'ASXY-TI1S'!$D192)</f>
        <v>0</v>
      </c>
      <c r="J192" s="18">
        <f>Model!$W$10*((drdp!D192)*'ASXY-TI1S'!$B192+(drdp!G192)*'ASXY-TI1S'!$C192+(drdp!J192)*'ASXY-TI1S'!$D192)</f>
        <v>0</v>
      </c>
      <c r="K192" s="21">
        <f>SUM(E$3:E191)+H192</f>
        <v>0.25400681040764161</v>
      </c>
      <c r="L192" s="21">
        <f>SUM(F$3:F191)+I192</f>
        <v>-0.12441598806737403</v>
      </c>
      <c r="M192" s="21">
        <f>SUM(G$3:G191)+J192</f>
        <v>-0.33712030163423901</v>
      </c>
      <c r="N192" s="21"/>
      <c r="O192" s="21"/>
      <c r="P192" s="21"/>
      <c r="Q192" s="19">
        <f t="shared" si="13"/>
        <v>6.4519459733463597E-2</v>
      </c>
      <c r="R192" s="19">
        <f t="shared" si="14"/>
        <v>1.5479338086780956E-2</v>
      </c>
      <c r="S192" s="19">
        <f t="shared" si="15"/>
        <v>0.11365009777396029</v>
      </c>
      <c r="T192" s="19">
        <f t="shared" si="16"/>
        <v>-3.1602508292708879E-2</v>
      </c>
      <c r="U192" s="19">
        <f t="shared" si="17"/>
        <v>-8.5630852541775104E-2</v>
      </c>
      <c r="V192" s="19">
        <f t="shared" si="18"/>
        <v>4.1943155425395014E-2</v>
      </c>
    </row>
    <row r="193" spans="1:22" x14ac:dyDescent="0.25">
      <c r="A193" s="26">
        <f>Wellpath!E193</f>
        <v>0</v>
      </c>
      <c r="B193" s="22">
        <v>0</v>
      </c>
      <c r="C193" s="22">
        <f>SIN(Wellpath!$L193) * COS(Wellpath!$L193) / SQRT(2)</f>
        <v>0</v>
      </c>
      <c r="D193" s="22">
        <f>(-TAN(Dip) * SIN(Wellpath!$L193) * COS(Wellpath!$L193) * SIN(Wellpath!$O193)) / SQRT(2)</f>
        <v>0</v>
      </c>
      <c r="E193" s="20">
        <f>Model!$W$10*((drdp!B193+drdp!K193)*'ASXY-TI1S'!$B193+(drdp!E193+drdp!N193)*'ASXY-TI1S'!$C193+(drdp!H193+drdp!Q193)*'ASXY-TI1S'!$D193)</f>
        <v>0</v>
      </c>
      <c r="F193" s="20">
        <f>Model!$W$10*((drdp!C193+drdp!L193)*'ASXY-TI1S'!$B193+(drdp!F193+drdp!O193)*'ASXY-TI1S'!$C193+(drdp!I193+drdp!R193)*'ASXY-TI1S'!$D193)</f>
        <v>0</v>
      </c>
      <c r="G193" s="20">
        <f>Model!$W$10*((drdp!D193+drdp!M193)*'ASXY-TI1S'!$B193+(drdp!G193+drdp!P193)*'ASXY-TI1S'!$C193+(drdp!J193+drdp!S193)*'ASXY-TI1S'!$D193)</f>
        <v>0</v>
      </c>
      <c r="H193" s="18">
        <f>Model!$W$10*((drdp!B193)*'ASXY-TI1S'!$B193+(drdp!E193)*'ASXY-TI1S'!$C193+(drdp!H193)*'ASXY-TI1S'!$D193)</f>
        <v>0</v>
      </c>
      <c r="I193" s="18">
        <f>Model!$W$10*((drdp!C193)*'ASXY-TI1S'!$B193+(drdp!F193)*'ASXY-TI1S'!$C193+(drdp!I193)*'ASXY-TI1S'!$D193)</f>
        <v>0</v>
      </c>
      <c r="J193" s="18">
        <f>Model!$W$10*((drdp!D193)*'ASXY-TI1S'!$B193+(drdp!G193)*'ASXY-TI1S'!$C193+(drdp!J193)*'ASXY-TI1S'!$D193)</f>
        <v>0</v>
      </c>
      <c r="K193" s="21">
        <f>SUM(E$3:E192)+H193</f>
        <v>0.25400681040764161</v>
      </c>
      <c r="L193" s="21">
        <f>SUM(F$3:F192)+I193</f>
        <v>-0.12441598806737403</v>
      </c>
      <c r="M193" s="21">
        <f>SUM(G$3:G192)+J193</f>
        <v>-0.33712030163423901</v>
      </c>
      <c r="N193" s="21"/>
      <c r="O193" s="21"/>
      <c r="P193" s="21"/>
      <c r="Q193" s="19">
        <f t="shared" si="13"/>
        <v>6.4519459733463597E-2</v>
      </c>
      <c r="R193" s="19">
        <f t="shared" si="14"/>
        <v>1.5479338086780956E-2</v>
      </c>
      <c r="S193" s="19">
        <f t="shared" si="15"/>
        <v>0.11365009777396029</v>
      </c>
      <c r="T193" s="19">
        <f t="shared" si="16"/>
        <v>-3.1602508292708879E-2</v>
      </c>
      <c r="U193" s="19">
        <f t="shared" si="17"/>
        <v>-8.5630852541775104E-2</v>
      </c>
      <c r="V193" s="19">
        <f t="shared" si="18"/>
        <v>4.1943155425395014E-2</v>
      </c>
    </row>
    <row r="194" spans="1:22" x14ac:dyDescent="0.25">
      <c r="A194" s="26">
        <f>Wellpath!E194</f>
        <v>0</v>
      </c>
      <c r="B194" s="22">
        <v>0</v>
      </c>
      <c r="C194" s="22">
        <f>SIN(Wellpath!$L194) * COS(Wellpath!$L194) / SQRT(2)</f>
        <v>0</v>
      </c>
      <c r="D194" s="22">
        <f>(-TAN(Dip) * SIN(Wellpath!$L194) * COS(Wellpath!$L194) * SIN(Wellpath!$O194)) / SQRT(2)</f>
        <v>0</v>
      </c>
      <c r="E194" s="20">
        <f>Model!$W$10*((drdp!B194+drdp!K194)*'ASXY-TI1S'!$B194+(drdp!E194+drdp!N194)*'ASXY-TI1S'!$C194+(drdp!H194+drdp!Q194)*'ASXY-TI1S'!$D194)</f>
        <v>0</v>
      </c>
      <c r="F194" s="20">
        <f>Model!$W$10*((drdp!C194+drdp!L194)*'ASXY-TI1S'!$B194+(drdp!F194+drdp!O194)*'ASXY-TI1S'!$C194+(drdp!I194+drdp!R194)*'ASXY-TI1S'!$D194)</f>
        <v>0</v>
      </c>
      <c r="G194" s="20">
        <f>Model!$W$10*((drdp!D194+drdp!M194)*'ASXY-TI1S'!$B194+(drdp!G194+drdp!P194)*'ASXY-TI1S'!$C194+(drdp!J194+drdp!S194)*'ASXY-TI1S'!$D194)</f>
        <v>0</v>
      </c>
      <c r="H194" s="18">
        <f>Model!$W$10*((drdp!B194)*'ASXY-TI1S'!$B194+(drdp!E194)*'ASXY-TI1S'!$C194+(drdp!H194)*'ASXY-TI1S'!$D194)</f>
        <v>0</v>
      </c>
      <c r="I194" s="18">
        <f>Model!$W$10*((drdp!C194)*'ASXY-TI1S'!$B194+(drdp!F194)*'ASXY-TI1S'!$C194+(drdp!I194)*'ASXY-TI1S'!$D194)</f>
        <v>0</v>
      </c>
      <c r="J194" s="18">
        <f>Model!$W$10*((drdp!D194)*'ASXY-TI1S'!$B194+(drdp!G194)*'ASXY-TI1S'!$C194+(drdp!J194)*'ASXY-TI1S'!$D194)</f>
        <v>0</v>
      </c>
      <c r="K194" s="21">
        <f>SUM(E$3:E193)+H194</f>
        <v>0.25400681040764161</v>
      </c>
      <c r="L194" s="21">
        <f>SUM(F$3:F193)+I194</f>
        <v>-0.12441598806737403</v>
      </c>
      <c r="M194" s="21">
        <f>SUM(G$3:G193)+J194</f>
        <v>-0.33712030163423901</v>
      </c>
      <c r="N194" s="21"/>
      <c r="O194" s="21"/>
      <c r="P194" s="21"/>
      <c r="Q194" s="19">
        <f t="shared" si="13"/>
        <v>6.4519459733463597E-2</v>
      </c>
      <c r="R194" s="19">
        <f t="shared" si="14"/>
        <v>1.5479338086780956E-2</v>
      </c>
      <c r="S194" s="19">
        <f t="shared" si="15"/>
        <v>0.11365009777396029</v>
      </c>
      <c r="T194" s="19">
        <f t="shared" si="16"/>
        <v>-3.1602508292708879E-2</v>
      </c>
      <c r="U194" s="19">
        <f t="shared" si="17"/>
        <v>-8.5630852541775104E-2</v>
      </c>
      <c r="V194" s="19">
        <f t="shared" si="18"/>
        <v>4.1943155425395014E-2</v>
      </c>
    </row>
    <row r="195" spans="1:22" x14ac:dyDescent="0.25">
      <c r="A195" s="26">
        <f>Wellpath!E195</f>
        <v>0</v>
      </c>
      <c r="B195" s="22">
        <v>0</v>
      </c>
      <c r="C195" s="22">
        <f>SIN(Wellpath!$L195) * COS(Wellpath!$L195) / SQRT(2)</f>
        <v>0</v>
      </c>
      <c r="D195" s="22">
        <f>(-TAN(Dip) * SIN(Wellpath!$L195) * COS(Wellpath!$L195) * SIN(Wellpath!$O195)) / SQRT(2)</f>
        <v>0</v>
      </c>
      <c r="E195" s="20">
        <f>Model!$W$10*((drdp!B195+drdp!K195)*'ASXY-TI1S'!$B195+(drdp!E195+drdp!N195)*'ASXY-TI1S'!$C195+(drdp!H195+drdp!Q195)*'ASXY-TI1S'!$D195)</f>
        <v>0</v>
      </c>
      <c r="F195" s="20">
        <f>Model!$W$10*((drdp!C195+drdp!L195)*'ASXY-TI1S'!$B195+(drdp!F195+drdp!O195)*'ASXY-TI1S'!$C195+(drdp!I195+drdp!R195)*'ASXY-TI1S'!$D195)</f>
        <v>0</v>
      </c>
      <c r="G195" s="20">
        <f>Model!$W$10*((drdp!D195+drdp!M195)*'ASXY-TI1S'!$B195+(drdp!G195+drdp!P195)*'ASXY-TI1S'!$C195+(drdp!J195+drdp!S195)*'ASXY-TI1S'!$D195)</f>
        <v>0</v>
      </c>
      <c r="H195" s="18">
        <f>Model!$W$10*((drdp!B195)*'ASXY-TI1S'!$B195+(drdp!E195)*'ASXY-TI1S'!$C195+(drdp!H195)*'ASXY-TI1S'!$D195)</f>
        <v>0</v>
      </c>
      <c r="I195" s="18">
        <f>Model!$W$10*((drdp!C195)*'ASXY-TI1S'!$B195+(drdp!F195)*'ASXY-TI1S'!$C195+(drdp!I195)*'ASXY-TI1S'!$D195)</f>
        <v>0</v>
      </c>
      <c r="J195" s="18">
        <f>Model!$W$10*((drdp!D195)*'ASXY-TI1S'!$B195+(drdp!G195)*'ASXY-TI1S'!$C195+(drdp!J195)*'ASXY-TI1S'!$D195)</f>
        <v>0</v>
      </c>
      <c r="K195" s="21">
        <f>SUM(E$3:E194)+H195</f>
        <v>0.25400681040764161</v>
      </c>
      <c r="L195" s="21">
        <f>SUM(F$3:F194)+I195</f>
        <v>-0.12441598806737403</v>
      </c>
      <c r="M195" s="21">
        <f>SUM(G$3:G194)+J195</f>
        <v>-0.33712030163423901</v>
      </c>
      <c r="N195" s="21"/>
      <c r="O195" s="21"/>
      <c r="P195" s="21"/>
      <c r="Q195" s="19">
        <f t="shared" si="13"/>
        <v>6.4519459733463597E-2</v>
      </c>
      <c r="R195" s="19">
        <f t="shared" si="14"/>
        <v>1.5479338086780956E-2</v>
      </c>
      <c r="S195" s="19">
        <f t="shared" si="15"/>
        <v>0.11365009777396029</v>
      </c>
      <c r="T195" s="19">
        <f t="shared" si="16"/>
        <v>-3.1602508292708879E-2</v>
      </c>
      <c r="U195" s="19">
        <f t="shared" si="17"/>
        <v>-8.5630852541775104E-2</v>
      </c>
      <c r="V195" s="19">
        <f t="shared" si="18"/>
        <v>4.1943155425395014E-2</v>
      </c>
    </row>
    <row r="196" spans="1:22" x14ac:dyDescent="0.25">
      <c r="A196" s="26">
        <f>Wellpath!E196</f>
        <v>0</v>
      </c>
      <c r="B196" s="22">
        <v>0</v>
      </c>
      <c r="C196" s="22">
        <f>SIN(Wellpath!$L196) * COS(Wellpath!$L196) / SQRT(2)</f>
        <v>0</v>
      </c>
      <c r="D196" s="22">
        <f>(-TAN(Dip) * SIN(Wellpath!$L196) * COS(Wellpath!$L196) * SIN(Wellpath!$O196)) / SQRT(2)</f>
        <v>0</v>
      </c>
      <c r="E196" s="20">
        <f>Model!$W$10*((drdp!B196+drdp!K196)*'ASXY-TI1S'!$B196+(drdp!E196+drdp!N196)*'ASXY-TI1S'!$C196+(drdp!H196+drdp!Q196)*'ASXY-TI1S'!$D196)</f>
        <v>0</v>
      </c>
      <c r="F196" s="20">
        <f>Model!$W$10*((drdp!C196+drdp!L196)*'ASXY-TI1S'!$B196+(drdp!F196+drdp!O196)*'ASXY-TI1S'!$C196+(drdp!I196+drdp!R196)*'ASXY-TI1S'!$D196)</f>
        <v>0</v>
      </c>
      <c r="G196" s="20">
        <f>Model!$W$10*((drdp!D196+drdp!M196)*'ASXY-TI1S'!$B196+(drdp!G196+drdp!P196)*'ASXY-TI1S'!$C196+(drdp!J196+drdp!S196)*'ASXY-TI1S'!$D196)</f>
        <v>0</v>
      </c>
      <c r="H196" s="18">
        <f>Model!$W$10*((drdp!B196)*'ASXY-TI1S'!$B196+(drdp!E196)*'ASXY-TI1S'!$C196+(drdp!H196)*'ASXY-TI1S'!$D196)</f>
        <v>0</v>
      </c>
      <c r="I196" s="18">
        <f>Model!$W$10*((drdp!C196)*'ASXY-TI1S'!$B196+(drdp!F196)*'ASXY-TI1S'!$C196+(drdp!I196)*'ASXY-TI1S'!$D196)</f>
        <v>0</v>
      </c>
      <c r="J196" s="18">
        <f>Model!$W$10*((drdp!D196)*'ASXY-TI1S'!$B196+(drdp!G196)*'ASXY-TI1S'!$C196+(drdp!J196)*'ASXY-TI1S'!$D196)</f>
        <v>0</v>
      </c>
      <c r="K196" s="21">
        <f>SUM(E$3:E195)+H196</f>
        <v>0.25400681040764161</v>
      </c>
      <c r="L196" s="21">
        <f>SUM(F$3:F195)+I196</f>
        <v>-0.12441598806737403</v>
      </c>
      <c r="M196" s="21">
        <f>SUM(G$3:G195)+J196</f>
        <v>-0.33712030163423901</v>
      </c>
      <c r="N196" s="21"/>
      <c r="O196" s="21"/>
      <c r="P196" s="21"/>
      <c r="Q196" s="19">
        <f t="shared" si="13"/>
        <v>6.4519459733463597E-2</v>
      </c>
      <c r="R196" s="19">
        <f t="shared" si="14"/>
        <v>1.5479338086780956E-2</v>
      </c>
      <c r="S196" s="19">
        <f t="shared" si="15"/>
        <v>0.11365009777396029</v>
      </c>
      <c r="T196" s="19">
        <f t="shared" si="16"/>
        <v>-3.1602508292708879E-2</v>
      </c>
      <c r="U196" s="19">
        <f t="shared" si="17"/>
        <v>-8.5630852541775104E-2</v>
      </c>
      <c r="V196" s="19">
        <f t="shared" si="18"/>
        <v>4.1943155425395014E-2</v>
      </c>
    </row>
    <row r="197" spans="1:22" x14ac:dyDescent="0.25">
      <c r="A197" s="26">
        <f>Wellpath!E197</f>
        <v>0</v>
      </c>
      <c r="B197" s="22">
        <v>0</v>
      </c>
      <c r="C197" s="22">
        <f>SIN(Wellpath!$L197) * COS(Wellpath!$L197) / SQRT(2)</f>
        <v>0</v>
      </c>
      <c r="D197" s="22">
        <f>(-TAN(Dip) * SIN(Wellpath!$L197) * COS(Wellpath!$L197) * SIN(Wellpath!$O197)) / SQRT(2)</f>
        <v>0</v>
      </c>
      <c r="E197" s="20">
        <f>Model!$W$10*((drdp!B197+drdp!K197)*'ASXY-TI1S'!$B197+(drdp!E197+drdp!N197)*'ASXY-TI1S'!$C197+(drdp!H197+drdp!Q197)*'ASXY-TI1S'!$D197)</f>
        <v>0</v>
      </c>
      <c r="F197" s="20">
        <f>Model!$W$10*((drdp!C197+drdp!L197)*'ASXY-TI1S'!$B197+(drdp!F197+drdp!O197)*'ASXY-TI1S'!$C197+(drdp!I197+drdp!R197)*'ASXY-TI1S'!$D197)</f>
        <v>0</v>
      </c>
      <c r="G197" s="20">
        <f>Model!$W$10*((drdp!D197+drdp!M197)*'ASXY-TI1S'!$B197+(drdp!G197+drdp!P197)*'ASXY-TI1S'!$C197+(drdp!J197+drdp!S197)*'ASXY-TI1S'!$D197)</f>
        <v>0</v>
      </c>
      <c r="H197" s="18">
        <f>Model!$W$10*((drdp!B197)*'ASXY-TI1S'!$B197+(drdp!E197)*'ASXY-TI1S'!$C197+(drdp!H197)*'ASXY-TI1S'!$D197)</f>
        <v>0</v>
      </c>
      <c r="I197" s="18">
        <f>Model!$W$10*((drdp!C197)*'ASXY-TI1S'!$B197+(drdp!F197)*'ASXY-TI1S'!$C197+(drdp!I197)*'ASXY-TI1S'!$D197)</f>
        <v>0</v>
      </c>
      <c r="J197" s="18">
        <f>Model!$W$10*((drdp!D197)*'ASXY-TI1S'!$B197+(drdp!G197)*'ASXY-TI1S'!$C197+(drdp!J197)*'ASXY-TI1S'!$D197)</f>
        <v>0</v>
      </c>
      <c r="K197" s="21">
        <f>SUM(E$3:E196)+H197</f>
        <v>0.25400681040764161</v>
      </c>
      <c r="L197" s="21">
        <f>SUM(F$3:F196)+I197</f>
        <v>-0.12441598806737403</v>
      </c>
      <c r="M197" s="21">
        <f>SUM(G$3:G196)+J197</f>
        <v>-0.33712030163423901</v>
      </c>
      <c r="N197" s="21"/>
      <c r="O197" s="21"/>
      <c r="P197" s="21"/>
      <c r="Q197" s="19">
        <f t="shared" si="13"/>
        <v>6.4519459733463597E-2</v>
      </c>
      <c r="R197" s="19">
        <f t="shared" si="14"/>
        <v>1.5479338086780956E-2</v>
      </c>
      <c r="S197" s="19">
        <f t="shared" si="15"/>
        <v>0.11365009777396029</v>
      </c>
      <c r="T197" s="19">
        <f t="shared" si="16"/>
        <v>-3.1602508292708879E-2</v>
      </c>
      <c r="U197" s="19">
        <f t="shared" si="17"/>
        <v>-8.5630852541775104E-2</v>
      </c>
      <c r="V197" s="19">
        <f t="shared" si="18"/>
        <v>4.1943155425395014E-2</v>
      </c>
    </row>
    <row r="198" spans="1:22" x14ac:dyDescent="0.25">
      <c r="A198" s="26">
        <f>Wellpath!E198</f>
        <v>0</v>
      </c>
      <c r="B198" s="22">
        <v>0</v>
      </c>
      <c r="C198" s="22">
        <f>SIN(Wellpath!$L198) * COS(Wellpath!$L198) / SQRT(2)</f>
        <v>0</v>
      </c>
      <c r="D198" s="22">
        <f>(-TAN(Dip) * SIN(Wellpath!$L198) * COS(Wellpath!$L198) * SIN(Wellpath!$O198)) / SQRT(2)</f>
        <v>0</v>
      </c>
      <c r="E198" s="20">
        <f>Model!$W$10*((drdp!B198+drdp!K198)*'ASXY-TI1S'!$B198+(drdp!E198+drdp!N198)*'ASXY-TI1S'!$C198+(drdp!H198+drdp!Q198)*'ASXY-TI1S'!$D198)</f>
        <v>0</v>
      </c>
      <c r="F198" s="20">
        <f>Model!$W$10*((drdp!C198+drdp!L198)*'ASXY-TI1S'!$B198+(drdp!F198+drdp!O198)*'ASXY-TI1S'!$C198+(drdp!I198+drdp!R198)*'ASXY-TI1S'!$D198)</f>
        <v>0</v>
      </c>
      <c r="G198" s="20">
        <f>Model!$W$10*((drdp!D198+drdp!M198)*'ASXY-TI1S'!$B198+(drdp!G198+drdp!P198)*'ASXY-TI1S'!$C198+(drdp!J198+drdp!S198)*'ASXY-TI1S'!$D198)</f>
        <v>0</v>
      </c>
      <c r="H198" s="18">
        <f>Model!$W$10*((drdp!B198)*'ASXY-TI1S'!$B198+(drdp!E198)*'ASXY-TI1S'!$C198+(drdp!H198)*'ASXY-TI1S'!$D198)</f>
        <v>0</v>
      </c>
      <c r="I198" s="18">
        <f>Model!$W$10*((drdp!C198)*'ASXY-TI1S'!$B198+(drdp!F198)*'ASXY-TI1S'!$C198+(drdp!I198)*'ASXY-TI1S'!$D198)</f>
        <v>0</v>
      </c>
      <c r="J198" s="18">
        <f>Model!$W$10*((drdp!D198)*'ASXY-TI1S'!$B198+(drdp!G198)*'ASXY-TI1S'!$C198+(drdp!J198)*'ASXY-TI1S'!$D198)</f>
        <v>0</v>
      </c>
      <c r="K198" s="21">
        <f>SUM(E$3:E197)+H198</f>
        <v>0.25400681040764161</v>
      </c>
      <c r="L198" s="21">
        <f>SUM(F$3:F197)+I198</f>
        <v>-0.12441598806737403</v>
      </c>
      <c r="M198" s="21">
        <f>SUM(G$3:G197)+J198</f>
        <v>-0.33712030163423901</v>
      </c>
      <c r="N198" s="21"/>
      <c r="O198" s="21"/>
      <c r="P198" s="21"/>
      <c r="Q198" s="19">
        <f t="shared" ref="Q198:Q261" si="19">K198^2</f>
        <v>6.4519459733463597E-2</v>
      </c>
      <c r="R198" s="19">
        <f t="shared" ref="R198:R261" si="20">L198^2</f>
        <v>1.5479338086780956E-2</v>
      </c>
      <c r="S198" s="19">
        <f t="shared" ref="S198:S261" si="21">M198^2</f>
        <v>0.11365009777396029</v>
      </c>
      <c r="T198" s="19">
        <f t="shared" ref="T198:T261" si="22">K198*L198</f>
        <v>-3.1602508292708879E-2</v>
      </c>
      <c r="U198" s="19">
        <f t="shared" ref="U198:U261" si="23">K198*M198</f>
        <v>-8.5630852541775104E-2</v>
      </c>
      <c r="V198" s="19">
        <f t="shared" ref="V198:V261" si="24">L198*M198</f>
        <v>4.1943155425395014E-2</v>
      </c>
    </row>
    <row r="199" spans="1:22" x14ac:dyDescent="0.25">
      <c r="A199" s="26">
        <f>Wellpath!E199</f>
        <v>0</v>
      </c>
      <c r="B199" s="22">
        <v>0</v>
      </c>
      <c r="C199" s="22">
        <f>SIN(Wellpath!$L199) * COS(Wellpath!$L199) / SQRT(2)</f>
        <v>0</v>
      </c>
      <c r="D199" s="22">
        <f>(-TAN(Dip) * SIN(Wellpath!$L199) * COS(Wellpath!$L199) * SIN(Wellpath!$O199)) / SQRT(2)</f>
        <v>0</v>
      </c>
      <c r="E199" s="20">
        <f>Model!$W$10*((drdp!B199+drdp!K199)*'ASXY-TI1S'!$B199+(drdp!E199+drdp!N199)*'ASXY-TI1S'!$C199+(drdp!H199+drdp!Q199)*'ASXY-TI1S'!$D199)</f>
        <v>0</v>
      </c>
      <c r="F199" s="20">
        <f>Model!$W$10*((drdp!C199+drdp!L199)*'ASXY-TI1S'!$B199+(drdp!F199+drdp!O199)*'ASXY-TI1S'!$C199+(drdp!I199+drdp!R199)*'ASXY-TI1S'!$D199)</f>
        <v>0</v>
      </c>
      <c r="G199" s="20">
        <f>Model!$W$10*((drdp!D199+drdp!M199)*'ASXY-TI1S'!$B199+(drdp!G199+drdp!P199)*'ASXY-TI1S'!$C199+(drdp!J199+drdp!S199)*'ASXY-TI1S'!$D199)</f>
        <v>0</v>
      </c>
      <c r="H199" s="18">
        <f>Model!$W$10*((drdp!B199)*'ASXY-TI1S'!$B199+(drdp!E199)*'ASXY-TI1S'!$C199+(drdp!H199)*'ASXY-TI1S'!$D199)</f>
        <v>0</v>
      </c>
      <c r="I199" s="18">
        <f>Model!$W$10*((drdp!C199)*'ASXY-TI1S'!$B199+(drdp!F199)*'ASXY-TI1S'!$C199+(drdp!I199)*'ASXY-TI1S'!$D199)</f>
        <v>0</v>
      </c>
      <c r="J199" s="18">
        <f>Model!$W$10*((drdp!D199)*'ASXY-TI1S'!$B199+(drdp!G199)*'ASXY-TI1S'!$C199+(drdp!J199)*'ASXY-TI1S'!$D199)</f>
        <v>0</v>
      </c>
      <c r="K199" s="21">
        <f>SUM(E$3:E198)+H199</f>
        <v>0.25400681040764161</v>
      </c>
      <c r="L199" s="21">
        <f>SUM(F$3:F198)+I199</f>
        <v>-0.12441598806737403</v>
      </c>
      <c r="M199" s="21">
        <f>SUM(G$3:G198)+J199</f>
        <v>-0.33712030163423901</v>
      </c>
      <c r="N199" s="21"/>
      <c r="O199" s="21"/>
      <c r="P199" s="21"/>
      <c r="Q199" s="19">
        <f t="shared" si="19"/>
        <v>6.4519459733463597E-2</v>
      </c>
      <c r="R199" s="19">
        <f t="shared" si="20"/>
        <v>1.5479338086780956E-2</v>
      </c>
      <c r="S199" s="19">
        <f t="shared" si="21"/>
        <v>0.11365009777396029</v>
      </c>
      <c r="T199" s="19">
        <f t="shared" si="22"/>
        <v>-3.1602508292708879E-2</v>
      </c>
      <c r="U199" s="19">
        <f t="shared" si="23"/>
        <v>-8.5630852541775104E-2</v>
      </c>
      <c r="V199" s="19">
        <f t="shared" si="24"/>
        <v>4.1943155425395014E-2</v>
      </c>
    </row>
    <row r="200" spans="1:22" x14ac:dyDescent="0.25">
      <c r="A200" s="26">
        <f>Wellpath!E200</f>
        <v>0</v>
      </c>
      <c r="B200" s="22">
        <v>0</v>
      </c>
      <c r="C200" s="22">
        <f>SIN(Wellpath!$L200) * COS(Wellpath!$L200) / SQRT(2)</f>
        <v>0</v>
      </c>
      <c r="D200" s="22">
        <f>(-TAN(Dip) * SIN(Wellpath!$L200) * COS(Wellpath!$L200) * SIN(Wellpath!$O200)) / SQRT(2)</f>
        <v>0</v>
      </c>
      <c r="E200" s="20">
        <f>Model!$W$10*((drdp!B200+drdp!K200)*'ASXY-TI1S'!$B200+(drdp!E200+drdp!N200)*'ASXY-TI1S'!$C200+(drdp!H200+drdp!Q200)*'ASXY-TI1S'!$D200)</f>
        <v>0</v>
      </c>
      <c r="F200" s="20">
        <f>Model!$W$10*((drdp!C200+drdp!L200)*'ASXY-TI1S'!$B200+(drdp!F200+drdp!O200)*'ASXY-TI1S'!$C200+(drdp!I200+drdp!R200)*'ASXY-TI1S'!$D200)</f>
        <v>0</v>
      </c>
      <c r="G200" s="20">
        <f>Model!$W$10*((drdp!D200+drdp!M200)*'ASXY-TI1S'!$B200+(drdp!G200+drdp!P200)*'ASXY-TI1S'!$C200+(drdp!J200+drdp!S200)*'ASXY-TI1S'!$D200)</f>
        <v>0</v>
      </c>
      <c r="H200" s="18">
        <f>Model!$W$10*((drdp!B200)*'ASXY-TI1S'!$B200+(drdp!E200)*'ASXY-TI1S'!$C200+(drdp!H200)*'ASXY-TI1S'!$D200)</f>
        <v>0</v>
      </c>
      <c r="I200" s="18">
        <f>Model!$W$10*((drdp!C200)*'ASXY-TI1S'!$B200+(drdp!F200)*'ASXY-TI1S'!$C200+(drdp!I200)*'ASXY-TI1S'!$D200)</f>
        <v>0</v>
      </c>
      <c r="J200" s="18">
        <f>Model!$W$10*((drdp!D200)*'ASXY-TI1S'!$B200+(drdp!G200)*'ASXY-TI1S'!$C200+(drdp!J200)*'ASXY-TI1S'!$D200)</f>
        <v>0</v>
      </c>
      <c r="K200" s="21">
        <f>SUM(E$3:E199)+H200</f>
        <v>0.25400681040764161</v>
      </c>
      <c r="L200" s="21">
        <f>SUM(F$3:F199)+I200</f>
        <v>-0.12441598806737403</v>
      </c>
      <c r="M200" s="21">
        <f>SUM(G$3:G199)+J200</f>
        <v>-0.33712030163423901</v>
      </c>
      <c r="N200" s="21"/>
      <c r="O200" s="21"/>
      <c r="P200" s="21"/>
      <c r="Q200" s="19">
        <f t="shared" si="19"/>
        <v>6.4519459733463597E-2</v>
      </c>
      <c r="R200" s="19">
        <f t="shared" si="20"/>
        <v>1.5479338086780956E-2</v>
      </c>
      <c r="S200" s="19">
        <f t="shared" si="21"/>
        <v>0.11365009777396029</v>
      </c>
      <c r="T200" s="19">
        <f t="shared" si="22"/>
        <v>-3.1602508292708879E-2</v>
      </c>
      <c r="U200" s="19">
        <f t="shared" si="23"/>
        <v>-8.5630852541775104E-2</v>
      </c>
      <c r="V200" s="19">
        <f t="shared" si="24"/>
        <v>4.1943155425395014E-2</v>
      </c>
    </row>
    <row r="201" spans="1:22" x14ac:dyDescent="0.25">
      <c r="A201" s="26">
        <f>Wellpath!E201</f>
        <v>0</v>
      </c>
      <c r="B201" s="22">
        <v>0</v>
      </c>
      <c r="C201" s="22">
        <f>SIN(Wellpath!$L201) * COS(Wellpath!$L201) / SQRT(2)</f>
        <v>0</v>
      </c>
      <c r="D201" s="22">
        <f>(-TAN(Dip) * SIN(Wellpath!$L201) * COS(Wellpath!$L201) * SIN(Wellpath!$O201)) / SQRT(2)</f>
        <v>0</v>
      </c>
      <c r="E201" s="20">
        <f>Model!$W$10*((drdp!B201+drdp!K201)*'ASXY-TI1S'!$B201+(drdp!E201+drdp!N201)*'ASXY-TI1S'!$C201+(drdp!H201+drdp!Q201)*'ASXY-TI1S'!$D201)</f>
        <v>0</v>
      </c>
      <c r="F201" s="20">
        <f>Model!$W$10*((drdp!C201+drdp!L201)*'ASXY-TI1S'!$B201+(drdp!F201+drdp!O201)*'ASXY-TI1S'!$C201+(drdp!I201+drdp!R201)*'ASXY-TI1S'!$D201)</f>
        <v>0</v>
      </c>
      <c r="G201" s="20">
        <f>Model!$W$10*((drdp!D201+drdp!M201)*'ASXY-TI1S'!$B201+(drdp!G201+drdp!P201)*'ASXY-TI1S'!$C201+(drdp!J201+drdp!S201)*'ASXY-TI1S'!$D201)</f>
        <v>0</v>
      </c>
      <c r="H201" s="18">
        <f>Model!$W$10*((drdp!B201)*'ASXY-TI1S'!$B201+(drdp!E201)*'ASXY-TI1S'!$C201+(drdp!H201)*'ASXY-TI1S'!$D201)</f>
        <v>0</v>
      </c>
      <c r="I201" s="18">
        <f>Model!$W$10*((drdp!C201)*'ASXY-TI1S'!$B201+(drdp!F201)*'ASXY-TI1S'!$C201+(drdp!I201)*'ASXY-TI1S'!$D201)</f>
        <v>0</v>
      </c>
      <c r="J201" s="18">
        <f>Model!$W$10*((drdp!D201)*'ASXY-TI1S'!$B201+(drdp!G201)*'ASXY-TI1S'!$C201+(drdp!J201)*'ASXY-TI1S'!$D201)</f>
        <v>0</v>
      </c>
      <c r="K201" s="21">
        <f>SUM(E$3:E200)+H201</f>
        <v>0.25400681040764161</v>
      </c>
      <c r="L201" s="21">
        <f>SUM(F$3:F200)+I201</f>
        <v>-0.12441598806737403</v>
      </c>
      <c r="M201" s="21">
        <f>SUM(G$3:G200)+J201</f>
        <v>-0.33712030163423901</v>
      </c>
      <c r="N201" s="21"/>
      <c r="O201" s="21"/>
      <c r="P201" s="21"/>
      <c r="Q201" s="19">
        <f t="shared" si="19"/>
        <v>6.4519459733463597E-2</v>
      </c>
      <c r="R201" s="19">
        <f t="shared" si="20"/>
        <v>1.5479338086780956E-2</v>
      </c>
      <c r="S201" s="19">
        <f t="shared" si="21"/>
        <v>0.11365009777396029</v>
      </c>
      <c r="T201" s="19">
        <f t="shared" si="22"/>
        <v>-3.1602508292708879E-2</v>
      </c>
      <c r="U201" s="19">
        <f t="shared" si="23"/>
        <v>-8.5630852541775104E-2</v>
      </c>
      <c r="V201" s="19">
        <f t="shared" si="24"/>
        <v>4.1943155425395014E-2</v>
      </c>
    </row>
    <row r="202" spans="1:22" x14ac:dyDescent="0.25">
      <c r="A202" s="26">
        <f>Wellpath!E202</f>
        <v>0</v>
      </c>
      <c r="B202" s="22">
        <v>0</v>
      </c>
      <c r="C202" s="22">
        <f>SIN(Wellpath!$L202) * COS(Wellpath!$L202) / SQRT(2)</f>
        <v>0</v>
      </c>
      <c r="D202" s="22">
        <f>(-TAN(Dip) * SIN(Wellpath!$L202) * COS(Wellpath!$L202) * SIN(Wellpath!$O202)) / SQRT(2)</f>
        <v>0</v>
      </c>
      <c r="E202" s="20">
        <f>Model!$W$10*((drdp!B202+drdp!K202)*'ASXY-TI1S'!$B202+(drdp!E202+drdp!N202)*'ASXY-TI1S'!$C202+(drdp!H202+drdp!Q202)*'ASXY-TI1S'!$D202)</f>
        <v>0</v>
      </c>
      <c r="F202" s="20">
        <f>Model!$W$10*((drdp!C202+drdp!L202)*'ASXY-TI1S'!$B202+(drdp!F202+drdp!O202)*'ASXY-TI1S'!$C202+(drdp!I202+drdp!R202)*'ASXY-TI1S'!$D202)</f>
        <v>0</v>
      </c>
      <c r="G202" s="20">
        <f>Model!$W$10*((drdp!D202+drdp!M202)*'ASXY-TI1S'!$B202+(drdp!G202+drdp!P202)*'ASXY-TI1S'!$C202+(drdp!J202+drdp!S202)*'ASXY-TI1S'!$D202)</f>
        <v>0</v>
      </c>
      <c r="H202" s="18">
        <f>Model!$W$10*((drdp!B202)*'ASXY-TI1S'!$B202+(drdp!E202)*'ASXY-TI1S'!$C202+(drdp!H202)*'ASXY-TI1S'!$D202)</f>
        <v>0</v>
      </c>
      <c r="I202" s="18">
        <f>Model!$W$10*((drdp!C202)*'ASXY-TI1S'!$B202+(drdp!F202)*'ASXY-TI1S'!$C202+(drdp!I202)*'ASXY-TI1S'!$D202)</f>
        <v>0</v>
      </c>
      <c r="J202" s="18">
        <f>Model!$W$10*((drdp!D202)*'ASXY-TI1S'!$B202+(drdp!G202)*'ASXY-TI1S'!$C202+(drdp!J202)*'ASXY-TI1S'!$D202)</f>
        <v>0</v>
      </c>
      <c r="K202" s="21">
        <f>SUM(E$3:E201)+H202</f>
        <v>0.25400681040764161</v>
      </c>
      <c r="L202" s="21">
        <f>SUM(F$3:F201)+I202</f>
        <v>-0.12441598806737403</v>
      </c>
      <c r="M202" s="21">
        <f>SUM(G$3:G201)+J202</f>
        <v>-0.33712030163423901</v>
      </c>
      <c r="N202" s="21"/>
      <c r="O202" s="21"/>
      <c r="P202" s="21"/>
      <c r="Q202" s="19">
        <f t="shared" si="19"/>
        <v>6.4519459733463597E-2</v>
      </c>
      <c r="R202" s="19">
        <f t="shared" si="20"/>
        <v>1.5479338086780956E-2</v>
      </c>
      <c r="S202" s="19">
        <f t="shared" si="21"/>
        <v>0.11365009777396029</v>
      </c>
      <c r="T202" s="19">
        <f t="shared" si="22"/>
        <v>-3.1602508292708879E-2</v>
      </c>
      <c r="U202" s="19">
        <f t="shared" si="23"/>
        <v>-8.5630852541775104E-2</v>
      </c>
      <c r="V202" s="19">
        <f t="shared" si="24"/>
        <v>4.1943155425395014E-2</v>
      </c>
    </row>
    <row r="203" spans="1:22" x14ac:dyDescent="0.25">
      <c r="A203" s="26">
        <f>Wellpath!E203</f>
        <v>0</v>
      </c>
      <c r="B203" s="22">
        <v>0</v>
      </c>
      <c r="C203" s="22">
        <f>SIN(Wellpath!$L203) * COS(Wellpath!$L203) / SQRT(2)</f>
        <v>0</v>
      </c>
      <c r="D203" s="22">
        <f>(-TAN(Dip) * SIN(Wellpath!$L203) * COS(Wellpath!$L203) * SIN(Wellpath!$O203)) / SQRT(2)</f>
        <v>0</v>
      </c>
      <c r="E203" s="20">
        <f>Model!$W$10*((drdp!B203+drdp!K203)*'ASXY-TI1S'!$B203+(drdp!E203+drdp!N203)*'ASXY-TI1S'!$C203+(drdp!H203+drdp!Q203)*'ASXY-TI1S'!$D203)</f>
        <v>0</v>
      </c>
      <c r="F203" s="20">
        <f>Model!$W$10*((drdp!C203+drdp!L203)*'ASXY-TI1S'!$B203+(drdp!F203+drdp!O203)*'ASXY-TI1S'!$C203+(drdp!I203+drdp!R203)*'ASXY-TI1S'!$D203)</f>
        <v>0</v>
      </c>
      <c r="G203" s="20">
        <f>Model!$W$10*((drdp!D203+drdp!M203)*'ASXY-TI1S'!$B203+(drdp!G203+drdp!P203)*'ASXY-TI1S'!$C203+(drdp!J203+drdp!S203)*'ASXY-TI1S'!$D203)</f>
        <v>0</v>
      </c>
      <c r="H203" s="18">
        <f>Model!$W$10*((drdp!B203)*'ASXY-TI1S'!$B203+(drdp!E203)*'ASXY-TI1S'!$C203+(drdp!H203)*'ASXY-TI1S'!$D203)</f>
        <v>0</v>
      </c>
      <c r="I203" s="18">
        <f>Model!$W$10*((drdp!C203)*'ASXY-TI1S'!$B203+(drdp!F203)*'ASXY-TI1S'!$C203+(drdp!I203)*'ASXY-TI1S'!$D203)</f>
        <v>0</v>
      </c>
      <c r="J203" s="18">
        <f>Model!$W$10*((drdp!D203)*'ASXY-TI1S'!$B203+(drdp!G203)*'ASXY-TI1S'!$C203+(drdp!J203)*'ASXY-TI1S'!$D203)</f>
        <v>0</v>
      </c>
      <c r="K203" s="21">
        <f>SUM(E$3:E202)+H203</f>
        <v>0.25400681040764161</v>
      </c>
      <c r="L203" s="21">
        <f>SUM(F$3:F202)+I203</f>
        <v>-0.12441598806737403</v>
      </c>
      <c r="M203" s="21">
        <f>SUM(G$3:G202)+J203</f>
        <v>-0.33712030163423901</v>
      </c>
      <c r="N203" s="21"/>
      <c r="O203" s="21"/>
      <c r="P203" s="21"/>
      <c r="Q203" s="19">
        <f t="shared" si="19"/>
        <v>6.4519459733463597E-2</v>
      </c>
      <c r="R203" s="19">
        <f t="shared" si="20"/>
        <v>1.5479338086780956E-2</v>
      </c>
      <c r="S203" s="19">
        <f t="shared" si="21"/>
        <v>0.11365009777396029</v>
      </c>
      <c r="T203" s="19">
        <f t="shared" si="22"/>
        <v>-3.1602508292708879E-2</v>
      </c>
      <c r="U203" s="19">
        <f t="shared" si="23"/>
        <v>-8.5630852541775104E-2</v>
      </c>
      <c r="V203" s="19">
        <f t="shared" si="24"/>
        <v>4.1943155425395014E-2</v>
      </c>
    </row>
    <row r="204" spans="1:22" x14ac:dyDescent="0.25">
      <c r="A204" s="26">
        <f>Wellpath!E204</f>
        <v>0</v>
      </c>
      <c r="B204" s="22">
        <v>0</v>
      </c>
      <c r="C204" s="22">
        <f>SIN(Wellpath!$L204) * COS(Wellpath!$L204) / SQRT(2)</f>
        <v>0</v>
      </c>
      <c r="D204" s="22">
        <f>(-TAN(Dip) * SIN(Wellpath!$L204) * COS(Wellpath!$L204) * SIN(Wellpath!$O204)) / SQRT(2)</f>
        <v>0</v>
      </c>
      <c r="E204" s="20">
        <f>Model!$W$10*((drdp!B204+drdp!K204)*'ASXY-TI1S'!$B204+(drdp!E204+drdp!N204)*'ASXY-TI1S'!$C204+(drdp!H204+drdp!Q204)*'ASXY-TI1S'!$D204)</f>
        <v>0</v>
      </c>
      <c r="F204" s="20">
        <f>Model!$W$10*((drdp!C204+drdp!L204)*'ASXY-TI1S'!$B204+(drdp!F204+drdp!O204)*'ASXY-TI1S'!$C204+(drdp!I204+drdp!R204)*'ASXY-TI1S'!$D204)</f>
        <v>0</v>
      </c>
      <c r="G204" s="20">
        <f>Model!$W$10*((drdp!D204+drdp!M204)*'ASXY-TI1S'!$B204+(drdp!G204+drdp!P204)*'ASXY-TI1S'!$C204+(drdp!J204+drdp!S204)*'ASXY-TI1S'!$D204)</f>
        <v>0</v>
      </c>
      <c r="H204" s="18">
        <f>Model!$W$10*((drdp!B204)*'ASXY-TI1S'!$B204+(drdp!E204)*'ASXY-TI1S'!$C204+(drdp!H204)*'ASXY-TI1S'!$D204)</f>
        <v>0</v>
      </c>
      <c r="I204" s="18">
        <f>Model!$W$10*((drdp!C204)*'ASXY-TI1S'!$B204+(drdp!F204)*'ASXY-TI1S'!$C204+(drdp!I204)*'ASXY-TI1S'!$D204)</f>
        <v>0</v>
      </c>
      <c r="J204" s="18">
        <f>Model!$W$10*((drdp!D204)*'ASXY-TI1S'!$B204+(drdp!G204)*'ASXY-TI1S'!$C204+(drdp!J204)*'ASXY-TI1S'!$D204)</f>
        <v>0</v>
      </c>
      <c r="K204" s="21">
        <f>SUM(E$3:E203)+H204</f>
        <v>0.25400681040764161</v>
      </c>
      <c r="L204" s="21">
        <f>SUM(F$3:F203)+I204</f>
        <v>-0.12441598806737403</v>
      </c>
      <c r="M204" s="21">
        <f>SUM(G$3:G203)+J204</f>
        <v>-0.33712030163423901</v>
      </c>
      <c r="N204" s="21"/>
      <c r="O204" s="21"/>
      <c r="P204" s="21"/>
      <c r="Q204" s="19">
        <f t="shared" si="19"/>
        <v>6.4519459733463597E-2</v>
      </c>
      <c r="R204" s="19">
        <f t="shared" si="20"/>
        <v>1.5479338086780956E-2</v>
      </c>
      <c r="S204" s="19">
        <f t="shared" si="21"/>
        <v>0.11365009777396029</v>
      </c>
      <c r="T204" s="19">
        <f t="shared" si="22"/>
        <v>-3.1602508292708879E-2</v>
      </c>
      <c r="U204" s="19">
        <f t="shared" si="23"/>
        <v>-8.5630852541775104E-2</v>
      </c>
      <c r="V204" s="19">
        <f t="shared" si="24"/>
        <v>4.1943155425395014E-2</v>
      </c>
    </row>
    <row r="205" spans="1:22" x14ac:dyDescent="0.25">
      <c r="A205" s="26">
        <f>Wellpath!E205</f>
        <v>0</v>
      </c>
      <c r="B205" s="22">
        <v>0</v>
      </c>
      <c r="C205" s="22">
        <f>SIN(Wellpath!$L205) * COS(Wellpath!$L205) / SQRT(2)</f>
        <v>0</v>
      </c>
      <c r="D205" s="22">
        <f>(-TAN(Dip) * SIN(Wellpath!$L205) * COS(Wellpath!$L205) * SIN(Wellpath!$O205)) / SQRT(2)</f>
        <v>0</v>
      </c>
      <c r="E205" s="20">
        <f>Model!$W$10*((drdp!B205+drdp!K205)*'ASXY-TI1S'!$B205+(drdp!E205+drdp!N205)*'ASXY-TI1S'!$C205+(drdp!H205+drdp!Q205)*'ASXY-TI1S'!$D205)</f>
        <v>0</v>
      </c>
      <c r="F205" s="20">
        <f>Model!$W$10*((drdp!C205+drdp!L205)*'ASXY-TI1S'!$B205+(drdp!F205+drdp!O205)*'ASXY-TI1S'!$C205+(drdp!I205+drdp!R205)*'ASXY-TI1S'!$D205)</f>
        <v>0</v>
      </c>
      <c r="G205" s="20">
        <f>Model!$W$10*((drdp!D205+drdp!M205)*'ASXY-TI1S'!$B205+(drdp!G205+drdp!P205)*'ASXY-TI1S'!$C205+(drdp!J205+drdp!S205)*'ASXY-TI1S'!$D205)</f>
        <v>0</v>
      </c>
      <c r="H205" s="18">
        <f>Model!$W$10*((drdp!B205)*'ASXY-TI1S'!$B205+(drdp!E205)*'ASXY-TI1S'!$C205+(drdp!H205)*'ASXY-TI1S'!$D205)</f>
        <v>0</v>
      </c>
      <c r="I205" s="18">
        <f>Model!$W$10*((drdp!C205)*'ASXY-TI1S'!$B205+(drdp!F205)*'ASXY-TI1S'!$C205+(drdp!I205)*'ASXY-TI1S'!$D205)</f>
        <v>0</v>
      </c>
      <c r="J205" s="18">
        <f>Model!$W$10*((drdp!D205)*'ASXY-TI1S'!$B205+(drdp!G205)*'ASXY-TI1S'!$C205+(drdp!J205)*'ASXY-TI1S'!$D205)</f>
        <v>0</v>
      </c>
      <c r="K205" s="21">
        <f>SUM(E$3:E204)+H205</f>
        <v>0.25400681040764161</v>
      </c>
      <c r="L205" s="21">
        <f>SUM(F$3:F204)+I205</f>
        <v>-0.12441598806737403</v>
      </c>
      <c r="M205" s="21">
        <f>SUM(G$3:G204)+J205</f>
        <v>-0.33712030163423901</v>
      </c>
      <c r="N205" s="21"/>
      <c r="O205" s="21"/>
      <c r="P205" s="21"/>
      <c r="Q205" s="19">
        <f t="shared" si="19"/>
        <v>6.4519459733463597E-2</v>
      </c>
      <c r="R205" s="19">
        <f t="shared" si="20"/>
        <v>1.5479338086780956E-2</v>
      </c>
      <c r="S205" s="19">
        <f t="shared" si="21"/>
        <v>0.11365009777396029</v>
      </c>
      <c r="T205" s="19">
        <f t="shared" si="22"/>
        <v>-3.1602508292708879E-2</v>
      </c>
      <c r="U205" s="19">
        <f t="shared" si="23"/>
        <v>-8.5630852541775104E-2</v>
      </c>
      <c r="V205" s="19">
        <f t="shared" si="24"/>
        <v>4.1943155425395014E-2</v>
      </c>
    </row>
    <row r="206" spans="1:22" x14ac:dyDescent="0.25">
      <c r="A206" s="26">
        <f>Wellpath!E206</f>
        <v>0</v>
      </c>
      <c r="B206" s="22">
        <v>0</v>
      </c>
      <c r="C206" s="22">
        <f>SIN(Wellpath!$L206) * COS(Wellpath!$L206) / SQRT(2)</f>
        <v>0</v>
      </c>
      <c r="D206" s="22">
        <f>(-TAN(Dip) * SIN(Wellpath!$L206) * COS(Wellpath!$L206) * SIN(Wellpath!$O206)) / SQRT(2)</f>
        <v>0</v>
      </c>
      <c r="E206" s="20">
        <f>Model!$W$10*((drdp!B206+drdp!K206)*'ASXY-TI1S'!$B206+(drdp!E206+drdp!N206)*'ASXY-TI1S'!$C206+(drdp!H206+drdp!Q206)*'ASXY-TI1S'!$D206)</f>
        <v>0</v>
      </c>
      <c r="F206" s="20">
        <f>Model!$W$10*((drdp!C206+drdp!L206)*'ASXY-TI1S'!$B206+(drdp!F206+drdp!O206)*'ASXY-TI1S'!$C206+(drdp!I206+drdp!R206)*'ASXY-TI1S'!$D206)</f>
        <v>0</v>
      </c>
      <c r="G206" s="20">
        <f>Model!$W$10*((drdp!D206+drdp!M206)*'ASXY-TI1S'!$B206+(drdp!G206+drdp!P206)*'ASXY-TI1S'!$C206+(drdp!J206+drdp!S206)*'ASXY-TI1S'!$D206)</f>
        <v>0</v>
      </c>
      <c r="H206" s="18">
        <f>Model!$W$10*((drdp!B206)*'ASXY-TI1S'!$B206+(drdp!E206)*'ASXY-TI1S'!$C206+(drdp!H206)*'ASXY-TI1S'!$D206)</f>
        <v>0</v>
      </c>
      <c r="I206" s="18">
        <f>Model!$W$10*((drdp!C206)*'ASXY-TI1S'!$B206+(drdp!F206)*'ASXY-TI1S'!$C206+(drdp!I206)*'ASXY-TI1S'!$D206)</f>
        <v>0</v>
      </c>
      <c r="J206" s="18">
        <f>Model!$W$10*((drdp!D206)*'ASXY-TI1S'!$B206+(drdp!G206)*'ASXY-TI1S'!$C206+(drdp!J206)*'ASXY-TI1S'!$D206)</f>
        <v>0</v>
      </c>
      <c r="K206" s="21">
        <f>SUM(E$3:E205)+H206</f>
        <v>0.25400681040764161</v>
      </c>
      <c r="L206" s="21">
        <f>SUM(F$3:F205)+I206</f>
        <v>-0.12441598806737403</v>
      </c>
      <c r="M206" s="21">
        <f>SUM(G$3:G205)+J206</f>
        <v>-0.33712030163423901</v>
      </c>
      <c r="N206" s="21"/>
      <c r="O206" s="21"/>
      <c r="P206" s="21"/>
      <c r="Q206" s="19">
        <f t="shared" si="19"/>
        <v>6.4519459733463597E-2</v>
      </c>
      <c r="R206" s="19">
        <f t="shared" si="20"/>
        <v>1.5479338086780956E-2</v>
      </c>
      <c r="S206" s="19">
        <f t="shared" si="21"/>
        <v>0.11365009777396029</v>
      </c>
      <c r="T206" s="19">
        <f t="shared" si="22"/>
        <v>-3.1602508292708879E-2</v>
      </c>
      <c r="U206" s="19">
        <f t="shared" si="23"/>
        <v>-8.5630852541775104E-2</v>
      </c>
      <c r="V206" s="19">
        <f t="shared" si="24"/>
        <v>4.1943155425395014E-2</v>
      </c>
    </row>
    <row r="207" spans="1:22" x14ac:dyDescent="0.25">
      <c r="A207" s="26">
        <f>Wellpath!E207</f>
        <v>0</v>
      </c>
      <c r="B207" s="22">
        <v>0</v>
      </c>
      <c r="C207" s="22">
        <f>SIN(Wellpath!$L207) * COS(Wellpath!$L207) / SQRT(2)</f>
        <v>0</v>
      </c>
      <c r="D207" s="22">
        <f>(-TAN(Dip) * SIN(Wellpath!$L207) * COS(Wellpath!$L207) * SIN(Wellpath!$O207)) / SQRT(2)</f>
        <v>0</v>
      </c>
      <c r="E207" s="20">
        <f>Model!$W$10*((drdp!B207+drdp!K207)*'ASXY-TI1S'!$B207+(drdp!E207+drdp!N207)*'ASXY-TI1S'!$C207+(drdp!H207+drdp!Q207)*'ASXY-TI1S'!$D207)</f>
        <v>0</v>
      </c>
      <c r="F207" s="20">
        <f>Model!$W$10*((drdp!C207+drdp!L207)*'ASXY-TI1S'!$B207+(drdp!F207+drdp!O207)*'ASXY-TI1S'!$C207+(drdp!I207+drdp!R207)*'ASXY-TI1S'!$D207)</f>
        <v>0</v>
      </c>
      <c r="G207" s="20">
        <f>Model!$W$10*((drdp!D207+drdp!M207)*'ASXY-TI1S'!$B207+(drdp!G207+drdp!P207)*'ASXY-TI1S'!$C207+(drdp!J207+drdp!S207)*'ASXY-TI1S'!$D207)</f>
        <v>0</v>
      </c>
      <c r="H207" s="18">
        <f>Model!$W$10*((drdp!B207)*'ASXY-TI1S'!$B207+(drdp!E207)*'ASXY-TI1S'!$C207+(drdp!H207)*'ASXY-TI1S'!$D207)</f>
        <v>0</v>
      </c>
      <c r="I207" s="18">
        <f>Model!$W$10*((drdp!C207)*'ASXY-TI1S'!$B207+(drdp!F207)*'ASXY-TI1S'!$C207+(drdp!I207)*'ASXY-TI1S'!$D207)</f>
        <v>0</v>
      </c>
      <c r="J207" s="18">
        <f>Model!$W$10*((drdp!D207)*'ASXY-TI1S'!$B207+(drdp!G207)*'ASXY-TI1S'!$C207+(drdp!J207)*'ASXY-TI1S'!$D207)</f>
        <v>0</v>
      </c>
      <c r="K207" s="21">
        <f>SUM(E$3:E206)+H207</f>
        <v>0.25400681040764161</v>
      </c>
      <c r="L207" s="21">
        <f>SUM(F$3:F206)+I207</f>
        <v>-0.12441598806737403</v>
      </c>
      <c r="M207" s="21">
        <f>SUM(G$3:G206)+J207</f>
        <v>-0.33712030163423901</v>
      </c>
      <c r="N207" s="21"/>
      <c r="O207" s="21"/>
      <c r="P207" s="21"/>
      <c r="Q207" s="19">
        <f t="shared" si="19"/>
        <v>6.4519459733463597E-2</v>
      </c>
      <c r="R207" s="19">
        <f t="shared" si="20"/>
        <v>1.5479338086780956E-2</v>
      </c>
      <c r="S207" s="19">
        <f t="shared" si="21"/>
        <v>0.11365009777396029</v>
      </c>
      <c r="T207" s="19">
        <f t="shared" si="22"/>
        <v>-3.1602508292708879E-2</v>
      </c>
      <c r="U207" s="19">
        <f t="shared" si="23"/>
        <v>-8.5630852541775104E-2</v>
      </c>
      <c r="V207" s="19">
        <f t="shared" si="24"/>
        <v>4.1943155425395014E-2</v>
      </c>
    </row>
    <row r="208" spans="1:22" x14ac:dyDescent="0.25">
      <c r="A208" s="26">
        <f>Wellpath!E208</f>
        <v>0</v>
      </c>
      <c r="B208" s="22">
        <v>0</v>
      </c>
      <c r="C208" s="22">
        <f>SIN(Wellpath!$L208) * COS(Wellpath!$L208) / SQRT(2)</f>
        <v>0</v>
      </c>
      <c r="D208" s="22">
        <f>(-TAN(Dip) * SIN(Wellpath!$L208) * COS(Wellpath!$L208) * SIN(Wellpath!$O208)) / SQRT(2)</f>
        <v>0</v>
      </c>
      <c r="E208" s="20">
        <f>Model!$W$10*((drdp!B208+drdp!K208)*'ASXY-TI1S'!$B208+(drdp!E208+drdp!N208)*'ASXY-TI1S'!$C208+(drdp!H208+drdp!Q208)*'ASXY-TI1S'!$D208)</f>
        <v>0</v>
      </c>
      <c r="F208" s="20">
        <f>Model!$W$10*((drdp!C208+drdp!L208)*'ASXY-TI1S'!$B208+(drdp!F208+drdp!O208)*'ASXY-TI1S'!$C208+(drdp!I208+drdp!R208)*'ASXY-TI1S'!$D208)</f>
        <v>0</v>
      </c>
      <c r="G208" s="20">
        <f>Model!$W$10*((drdp!D208+drdp!M208)*'ASXY-TI1S'!$B208+(drdp!G208+drdp!P208)*'ASXY-TI1S'!$C208+(drdp!J208+drdp!S208)*'ASXY-TI1S'!$D208)</f>
        <v>0</v>
      </c>
      <c r="H208" s="18">
        <f>Model!$W$10*((drdp!B208)*'ASXY-TI1S'!$B208+(drdp!E208)*'ASXY-TI1S'!$C208+(drdp!H208)*'ASXY-TI1S'!$D208)</f>
        <v>0</v>
      </c>
      <c r="I208" s="18">
        <f>Model!$W$10*((drdp!C208)*'ASXY-TI1S'!$B208+(drdp!F208)*'ASXY-TI1S'!$C208+(drdp!I208)*'ASXY-TI1S'!$D208)</f>
        <v>0</v>
      </c>
      <c r="J208" s="18">
        <f>Model!$W$10*((drdp!D208)*'ASXY-TI1S'!$B208+(drdp!G208)*'ASXY-TI1S'!$C208+(drdp!J208)*'ASXY-TI1S'!$D208)</f>
        <v>0</v>
      </c>
      <c r="K208" s="21">
        <f>SUM(E$3:E207)+H208</f>
        <v>0.25400681040764161</v>
      </c>
      <c r="L208" s="21">
        <f>SUM(F$3:F207)+I208</f>
        <v>-0.12441598806737403</v>
      </c>
      <c r="M208" s="21">
        <f>SUM(G$3:G207)+J208</f>
        <v>-0.33712030163423901</v>
      </c>
      <c r="N208" s="21"/>
      <c r="O208" s="21"/>
      <c r="P208" s="21"/>
      <c r="Q208" s="19">
        <f t="shared" si="19"/>
        <v>6.4519459733463597E-2</v>
      </c>
      <c r="R208" s="19">
        <f t="shared" si="20"/>
        <v>1.5479338086780956E-2</v>
      </c>
      <c r="S208" s="19">
        <f t="shared" si="21"/>
        <v>0.11365009777396029</v>
      </c>
      <c r="T208" s="19">
        <f t="shared" si="22"/>
        <v>-3.1602508292708879E-2</v>
      </c>
      <c r="U208" s="19">
        <f t="shared" si="23"/>
        <v>-8.5630852541775104E-2</v>
      </c>
      <c r="V208" s="19">
        <f t="shared" si="24"/>
        <v>4.1943155425395014E-2</v>
      </c>
    </row>
    <row r="209" spans="1:22" x14ac:dyDescent="0.25">
      <c r="A209" s="26">
        <f>Wellpath!E209</f>
        <v>0</v>
      </c>
      <c r="B209" s="22">
        <v>0</v>
      </c>
      <c r="C209" s="22">
        <f>SIN(Wellpath!$L209) * COS(Wellpath!$L209) / SQRT(2)</f>
        <v>0</v>
      </c>
      <c r="D209" s="22">
        <f>(-TAN(Dip) * SIN(Wellpath!$L209) * COS(Wellpath!$L209) * SIN(Wellpath!$O209)) / SQRT(2)</f>
        <v>0</v>
      </c>
      <c r="E209" s="20">
        <f>Model!$W$10*((drdp!B209+drdp!K209)*'ASXY-TI1S'!$B209+(drdp!E209+drdp!N209)*'ASXY-TI1S'!$C209+(drdp!H209+drdp!Q209)*'ASXY-TI1S'!$D209)</f>
        <v>0</v>
      </c>
      <c r="F209" s="20">
        <f>Model!$W$10*((drdp!C209+drdp!L209)*'ASXY-TI1S'!$B209+(drdp!F209+drdp!O209)*'ASXY-TI1S'!$C209+(drdp!I209+drdp!R209)*'ASXY-TI1S'!$D209)</f>
        <v>0</v>
      </c>
      <c r="G209" s="20">
        <f>Model!$W$10*((drdp!D209+drdp!M209)*'ASXY-TI1S'!$B209+(drdp!G209+drdp!P209)*'ASXY-TI1S'!$C209+(drdp!J209+drdp!S209)*'ASXY-TI1S'!$D209)</f>
        <v>0</v>
      </c>
      <c r="H209" s="18">
        <f>Model!$W$10*((drdp!B209)*'ASXY-TI1S'!$B209+(drdp!E209)*'ASXY-TI1S'!$C209+(drdp!H209)*'ASXY-TI1S'!$D209)</f>
        <v>0</v>
      </c>
      <c r="I209" s="18">
        <f>Model!$W$10*((drdp!C209)*'ASXY-TI1S'!$B209+(drdp!F209)*'ASXY-TI1S'!$C209+(drdp!I209)*'ASXY-TI1S'!$D209)</f>
        <v>0</v>
      </c>
      <c r="J209" s="18">
        <f>Model!$W$10*((drdp!D209)*'ASXY-TI1S'!$B209+(drdp!G209)*'ASXY-TI1S'!$C209+(drdp!J209)*'ASXY-TI1S'!$D209)</f>
        <v>0</v>
      </c>
      <c r="K209" s="21">
        <f>SUM(E$3:E208)+H209</f>
        <v>0.25400681040764161</v>
      </c>
      <c r="L209" s="21">
        <f>SUM(F$3:F208)+I209</f>
        <v>-0.12441598806737403</v>
      </c>
      <c r="M209" s="21">
        <f>SUM(G$3:G208)+J209</f>
        <v>-0.33712030163423901</v>
      </c>
      <c r="N209" s="21"/>
      <c r="O209" s="21"/>
      <c r="P209" s="21"/>
      <c r="Q209" s="19">
        <f t="shared" si="19"/>
        <v>6.4519459733463597E-2</v>
      </c>
      <c r="R209" s="19">
        <f t="shared" si="20"/>
        <v>1.5479338086780956E-2</v>
      </c>
      <c r="S209" s="19">
        <f t="shared" si="21"/>
        <v>0.11365009777396029</v>
      </c>
      <c r="T209" s="19">
        <f t="shared" si="22"/>
        <v>-3.1602508292708879E-2</v>
      </c>
      <c r="U209" s="19">
        <f t="shared" si="23"/>
        <v>-8.5630852541775104E-2</v>
      </c>
      <c r="V209" s="19">
        <f t="shared" si="24"/>
        <v>4.1943155425395014E-2</v>
      </c>
    </row>
    <row r="210" spans="1:22" x14ac:dyDescent="0.25">
      <c r="A210" s="26">
        <f>Wellpath!E210</f>
        <v>0</v>
      </c>
      <c r="B210" s="22">
        <v>0</v>
      </c>
      <c r="C210" s="22">
        <f>SIN(Wellpath!$L210) * COS(Wellpath!$L210) / SQRT(2)</f>
        <v>0</v>
      </c>
      <c r="D210" s="22">
        <f>(-TAN(Dip) * SIN(Wellpath!$L210) * COS(Wellpath!$L210) * SIN(Wellpath!$O210)) / SQRT(2)</f>
        <v>0</v>
      </c>
      <c r="E210" s="20">
        <f>Model!$W$10*((drdp!B210+drdp!K210)*'ASXY-TI1S'!$B210+(drdp!E210+drdp!N210)*'ASXY-TI1S'!$C210+(drdp!H210+drdp!Q210)*'ASXY-TI1S'!$D210)</f>
        <v>0</v>
      </c>
      <c r="F210" s="20">
        <f>Model!$W$10*((drdp!C210+drdp!L210)*'ASXY-TI1S'!$B210+(drdp!F210+drdp!O210)*'ASXY-TI1S'!$C210+(drdp!I210+drdp!R210)*'ASXY-TI1S'!$D210)</f>
        <v>0</v>
      </c>
      <c r="G210" s="20">
        <f>Model!$W$10*((drdp!D210+drdp!M210)*'ASXY-TI1S'!$B210+(drdp!G210+drdp!P210)*'ASXY-TI1S'!$C210+(drdp!J210+drdp!S210)*'ASXY-TI1S'!$D210)</f>
        <v>0</v>
      </c>
      <c r="H210" s="18">
        <f>Model!$W$10*((drdp!B210)*'ASXY-TI1S'!$B210+(drdp!E210)*'ASXY-TI1S'!$C210+(drdp!H210)*'ASXY-TI1S'!$D210)</f>
        <v>0</v>
      </c>
      <c r="I210" s="18">
        <f>Model!$W$10*((drdp!C210)*'ASXY-TI1S'!$B210+(drdp!F210)*'ASXY-TI1S'!$C210+(drdp!I210)*'ASXY-TI1S'!$D210)</f>
        <v>0</v>
      </c>
      <c r="J210" s="18">
        <f>Model!$W$10*((drdp!D210)*'ASXY-TI1S'!$B210+(drdp!G210)*'ASXY-TI1S'!$C210+(drdp!J210)*'ASXY-TI1S'!$D210)</f>
        <v>0</v>
      </c>
      <c r="K210" s="21">
        <f>SUM(E$3:E209)+H210</f>
        <v>0.25400681040764161</v>
      </c>
      <c r="L210" s="21">
        <f>SUM(F$3:F209)+I210</f>
        <v>-0.12441598806737403</v>
      </c>
      <c r="M210" s="21">
        <f>SUM(G$3:G209)+J210</f>
        <v>-0.33712030163423901</v>
      </c>
      <c r="N210" s="21"/>
      <c r="O210" s="21"/>
      <c r="P210" s="21"/>
      <c r="Q210" s="19">
        <f t="shared" si="19"/>
        <v>6.4519459733463597E-2</v>
      </c>
      <c r="R210" s="19">
        <f t="shared" si="20"/>
        <v>1.5479338086780956E-2</v>
      </c>
      <c r="S210" s="19">
        <f t="shared" si="21"/>
        <v>0.11365009777396029</v>
      </c>
      <c r="T210" s="19">
        <f t="shared" si="22"/>
        <v>-3.1602508292708879E-2</v>
      </c>
      <c r="U210" s="19">
        <f t="shared" si="23"/>
        <v>-8.5630852541775104E-2</v>
      </c>
      <c r="V210" s="19">
        <f t="shared" si="24"/>
        <v>4.1943155425395014E-2</v>
      </c>
    </row>
    <row r="211" spans="1:22" x14ac:dyDescent="0.25">
      <c r="A211" s="26">
        <f>Wellpath!E211</f>
        <v>0</v>
      </c>
      <c r="B211" s="22">
        <v>0</v>
      </c>
      <c r="C211" s="22">
        <f>SIN(Wellpath!$L211) * COS(Wellpath!$L211) / SQRT(2)</f>
        <v>0</v>
      </c>
      <c r="D211" s="22">
        <f>(-TAN(Dip) * SIN(Wellpath!$L211) * COS(Wellpath!$L211) * SIN(Wellpath!$O211)) / SQRT(2)</f>
        <v>0</v>
      </c>
      <c r="E211" s="20">
        <f>Model!$W$10*((drdp!B211+drdp!K211)*'ASXY-TI1S'!$B211+(drdp!E211+drdp!N211)*'ASXY-TI1S'!$C211+(drdp!H211+drdp!Q211)*'ASXY-TI1S'!$D211)</f>
        <v>0</v>
      </c>
      <c r="F211" s="20">
        <f>Model!$W$10*((drdp!C211+drdp!L211)*'ASXY-TI1S'!$B211+(drdp!F211+drdp!O211)*'ASXY-TI1S'!$C211+(drdp!I211+drdp!R211)*'ASXY-TI1S'!$D211)</f>
        <v>0</v>
      </c>
      <c r="G211" s="20">
        <f>Model!$W$10*((drdp!D211+drdp!M211)*'ASXY-TI1S'!$B211+(drdp!G211+drdp!P211)*'ASXY-TI1S'!$C211+(drdp!J211+drdp!S211)*'ASXY-TI1S'!$D211)</f>
        <v>0</v>
      </c>
      <c r="H211" s="18">
        <f>Model!$W$10*((drdp!B211)*'ASXY-TI1S'!$B211+(drdp!E211)*'ASXY-TI1S'!$C211+(drdp!H211)*'ASXY-TI1S'!$D211)</f>
        <v>0</v>
      </c>
      <c r="I211" s="18">
        <f>Model!$W$10*((drdp!C211)*'ASXY-TI1S'!$B211+(drdp!F211)*'ASXY-TI1S'!$C211+(drdp!I211)*'ASXY-TI1S'!$D211)</f>
        <v>0</v>
      </c>
      <c r="J211" s="18">
        <f>Model!$W$10*((drdp!D211)*'ASXY-TI1S'!$B211+(drdp!G211)*'ASXY-TI1S'!$C211+(drdp!J211)*'ASXY-TI1S'!$D211)</f>
        <v>0</v>
      </c>
      <c r="K211" s="21">
        <f>SUM(E$3:E210)+H211</f>
        <v>0.25400681040764161</v>
      </c>
      <c r="L211" s="21">
        <f>SUM(F$3:F210)+I211</f>
        <v>-0.12441598806737403</v>
      </c>
      <c r="M211" s="21">
        <f>SUM(G$3:G210)+J211</f>
        <v>-0.33712030163423901</v>
      </c>
      <c r="N211" s="21"/>
      <c r="O211" s="21"/>
      <c r="P211" s="21"/>
      <c r="Q211" s="19">
        <f t="shared" si="19"/>
        <v>6.4519459733463597E-2</v>
      </c>
      <c r="R211" s="19">
        <f t="shared" si="20"/>
        <v>1.5479338086780956E-2</v>
      </c>
      <c r="S211" s="19">
        <f t="shared" si="21"/>
        <v>0.11365009777396029</v>
      </c>
      <c r="T211" s="19">
        <f t="shared" si="22"/>
        <v>-3.1602508292708879E-2</v>
      </c>
      <c r="U211" s="19">
        <f t="shared" si="23"/>
        <v>-8.5630852541775104E-2</v>
      </c>
      <c r="V211" s="19">
        <f t="shared" si="24"/>
        <v>4.1943155425395014E-2</v>
      </c>
    </row>
    <row r="212" spans="1:22" x14ac:dyDescent="0.25">
      <c r="A212" s="26">
        <f>Wellpath!E212</f>
        <v>0</v>
      </c>
      <c r="B212" s="22">
        <v>0</v>
      </c>
      <c r="C212" s="22">
        <f>SIN(Wellpath!$L212) * COS(Wellpath!$L212) / SQRT(2)</f>
        <v>0</v>
      </c>
      <c r="D212" s="22">
        <f>(-TAN(Dip) * SIN(Wellpath!$L212) * COS(Wellpath!$L212) * SIN(Wellpath!$O212)) / SQRT(2)</f>
        <v>0</v>
      </c>
      <c r="E212" s="20">
        <f>Model!$W$10*((drdp!B212+drdp!K212)*'ASXY-TI1S'!$B212+(drdp!E212+drdp!N212)*'ASXY-TI1S'!$C212+(drdp!H212+drdp!Q212)*'ASXY-TI1S'!$D212)</f>
        <v>0</v>
      </c>
      <c r="F212" s="20">
        <f>Model!$W$10*((drdp!C212+drdp!L212)*'ASXY-TI1S'!$B212+(drdp!F212+drdp!O212)*'ASXY-TI1S'!$C212+(drdp!I212+drdp!R212)*'ASXY-TI1S'!$D212)</f>
        <v>0</v>
      </c>
      <c r="G212" s="20">
        <f>Model!$W$10*((drdp!D212+drdp!M212)*'ASXY-TI1S'!$B212+(drdp!G212+drdp!P212)*'ASXY-TI1S'!$C212+(drdp!J212+drdp!S212)*'ASXY-TI1S'!$D212)</f>
        <v>0</v>
      </c>
      <c r="H212" s="18">
        <f>Model!$W$10*((drdp!B212)*'ASXY-TI1S'!$B212+(drdp!E212)*'ASXY-TI1S'!$C212+(drdp!H212)*'ASXY-TI1S'!$D212)</f>
        <v>0</v>
      </c>
      <c r="I212" s="18">
        <f>Model!$W$10*((drdp!C212)*'ASXY-TI1S'!$B212+(drdp!F212)*'ASXY-TI1S'!$C212+(drdp!I212)*'ASXY-TI1S'!$D212)</f>
        <v>0</v>
      </c>
      <c r="J212" s="18">
        <f>Model!$W$10*((drdp!D212)*'ASXY-TI1S'!$B212+(drdp!G212)*'ASXY-TI1S'!$C212+(drdp!J212)*'ASXY-TI1S'!$D212)</f>
        <v>0</v>
      </c>
      <c r="K212" s="21">
        <f>SUM(E$3:E211)+H212</f>
        <v>0.25400681040764161</v>
      </c>
      <c r="L212" s="21">
        <f>SUM(F$3:F211)+I212</f>
        <v>-0.12441598806737403</v>
      </c>
      <c r="M212" s="21">
        <f>SUM(G$3:G211)+J212</f>
        <v>-0.33712030163423901</v>
      </c>
      <c r="N212" s="21"/>
      <c r="O212" s="21"/>
      <c r="P212" s="21"/>
      <c r="Q212" s="19">
        <f t="shared" si="19"/>
        <v>6.4519459733463597E-2</v>
      </c>
      <c r="R212" s="19">
        <f t="shared" si="20"/>
        <v>1.5479338086780956E-2</v>
      </c>
      <c r="S212" s="19">
        <f t="shared" si="21"/>
        <v>0.11365009777396029</v>
      </c>
      <c r="T212" s="19">
        <f t="shared" si="22"/>
        <v>-3.1602508292708879E-2</v>
      </c>
      <c r="U212" s="19">
        <f t="shared" si="23"/>
        <v>-8.5630852541775104E-2</v>
      </c>
      <c r="V212" s="19">
        <f t="shared" si="24"/>
        <v>4.1943155425395014E-2</v>
      </c>
    </row>
    <row r="213" spans="1:22" x14ac:dyDescent="0.25">
      <c r="A213" s="26">
        <f>Wellpath!E213</f>
        <v>0</v>
      </c>
      <c r="B213" s="22">
        <v>0</v>
      </c>
      <c r="C213" s="22">
        <f>SIN(Wellpath!$L213) * COS(Wellpath!$L213) / SQRT(2)</f>
        <v>0</v>
      </c>
      <c r="D213" s="22">
        <f>(-TAN(Dip) * SIN(Wellpath!$L213) * COS(Wellpath!$L213) * SIN(Wellpath!$O213)) / SQRT(2)</f>
        <v>0</v>
      </c>
      <c r="E213" s="20">
        <f>Model!$W$10*((drdp!B213+drdp!K213)*'ASXY-TI1S'!$B213+(drdp!E213+drdp!N213)*'ASXY-TI1S'!$C213+(drdp!H213+drdp!Q213)*'ASXY-TI1S'!$D213)</f>
        <v>0</v>
      </c>
      <c r="F213" s="20">
        <f>Model!$W$10*((drdp!C213+drdp!L213)*'ASXY-TI1S'!$B213+(drdp!F213+drdp!O213)*'ASXY-TI1S'!$C213+(drdp!I213+drdp!R213)*'ASXY-TI1S'!$D213)</f>
        <v>0</v>
      </c>
      <c r="G213" s="20">
        <f>Model!$W$10*((drdp!D213+drdp!M213)*'ASXY-TI1S'!$B213+(drdp!G213+drdp!P213)*'ASXY-TI1S'!$C213+(drdp!J213+drdp!S213)*'ASXY-TI1S'!$D213)</f>
        <v>0</v>
      </c>
      <c r="H213" s="18">
        <f>Model!$W$10*((drdp!B213)*'ASXY-TI1S'!$B213+(drdp!E213)*'ASXY-TI1S'!$C213+(drdp!H213)*'ASXY-TI1S'!$D213)</f>
        <v>0</v>
      </c>
      <c r="I213" s="18">
        <f>Model!$W$10*((drdp!C213)*'ASXY-TI1S'!$B213+(drdp!F213)*'ASXY-TI1S'!$C213+(drdp!I213)*'ASXY-TI1S'!$D213)</f>
        <v>0</v>
      </c>
      <c r="J213" s="18">
        <f>Model!$W$10*((drdp!D213)*'ASXY-TI1S'!$B213+(drdp!G213)*'ASXY-TI1S'!$C213+(drdp!J213)*'ASXY-TI1S'!$D213)</f>
        <v>0</v>
      </c>
      <c r="K213" s="21">
        <f>SUM(E$3:E212)+H213</f>
        <v>0.25400681040764161</v>
      </c>
      <c r="L213" s="21">
        <f>SUM(F$3:F212)+I213</f>
        <v>-0.12441598806737403</v>
      </c>
      <c r="M213" s="21">
        <f>SUM(G$3:G212)+J213</f>
        <v>-0.33712030163423901</v>
      </c>
      <c r="N213" s="21"/>
      <c r="O213" s="21"/>
      <c r="P213" s="21"/>
      <c r="Q213" s="19">
        <f t="shared" si="19"/>
        <v>6.4519459733463597E-2</v>
      </c>
      <c r="R213" s="19">
        <f t="shared" si="20"/>
        <v>1.5479338086780956E-2</v>
      </c>
      <c r="S213" s="19">
        <f t="shared" si="21"/>
        <v>0.11365009777396029</v>
      </c>
      <c r="T213" s="19">
        <f t="shared" si="22"/>
        <v>-3.1602508292708879E-2</v>
      </c>
      <c r="U213" s="19">
        <f t="shared" si="23"/>
        <v>-8.5630852541775104E-2</v>
      </c>
      <c r="V213" s="19">
        <f t="shared" si="24"/>
        <v>4.1943155425395014E-2</v>
      </c>
    </row>
    <row r="214" spans="1:22" x14ac:dyDescent="0.25">
      <c r="A214" s="26">
        <f>Wellpath!E214</f>
        <v>0</v>
      </c>
      <c r="B214" s="22">
        <v>0</v>
      </c>
      <c r="C214" s="22">
        <f>SIN(Wellpath!$L214) * COS(Wellpath!$L214) / SQRT(2)</f>
        <v>0</v>
      </c>
      <c r="D214" s="22">
        <f>(-TAN(Dip) * SIN(Wellpath!$L214) * COS(Wellpath!$L214) * SIN(Wellpath!$O214)) / SQRT(2)</f>
        <v>0</v>
      </c>
      <c r="E214" s="20">
        <f>Model!$W$10*((drdp!B214+drdp!K214)*'ASXY-TI1S'!$B214+(drdp!E214+drdp!N214)*'ASXY-TI1S'!$C214+(drdp!H214+drdp!Q214)*'ASXY-TI1S'!$D214)</f>
        <v>0</v>
      </c>
      <c r="F214" s="20">
        <f>Model!$W$10*((drdp!C214+drdp!L214)*'ASXY-TI1S'!$B214+(drdp!F214+drdp!O214)*'ASXY-TI1S'!$C214+(drdp!I214+drdp!R214)*'ASXY-TI1S'!$D214)</f>
        <v>0</v>
      </c>
      <c r="G214" s="20">
        <f>Model!$W$10*((drdp!D214+drdp!M214)*'ASXY-TI1S'!$B214+(drdp!G214+drdp!P214)*'ASXY-TI1S'!$C214+(drdp!J214+drdp!S214)*'ASXY-TI1S'!$D214)</f>
        <v>0</v>
      </c>
      <c r="H214" s="18">
        <f>Model!$W$10*((drdp!B214)*'ASXY-TI1S'!$B214+(drdp!E214)*'ASXY-TI1S'!$C214+(drdp!H214)*'ASXY-TI1S'!$D214)</f>
        <v>0</v>
      </c>
      <c r="I214" s="18">
        <f>Model!$W$10*((drdp!C214)*'ASXY-TI1S'!$B214+(drdp!F214)*'ASXY-TI1S'!$C214+(drdp!I214)*'ASXY-TI1S'!$D214)</f>
        <v>0</v>
      </c>
      <c r="J214" s="18">
        <f>Model!$W$10*((drdp!D214)*'ASXY-TI1S'!$B214+(drdp!G214)*'ASXY-TI1S'!$C214+(drdp!J214)*'ASXY-TI1S'!$D214)</f>
        <v>0</v>
      </c>
      <c r="K214" s="21">
        <f>SUM(E$3:E213)+H214</f>
        <v>0.25400681040764161</v>
      </c>
      <c r="L214" s="21">
        <f>SUM(F$3:F213)+I214</f>
        <v>-0.12441598806737403</v>
      </c>
      <c r="M214" s="21">
        <f>SUM(G$3:G213)+J214</f>
        <v>-0.33712030163423901</v>
      </c>
      <c r="N214" s="21"/>
      <c r="O214" s="21"/>
      <c r="P214" s="21"/>
      <c r="Q214" s="19">
        <f t="shared" si="19"/>
        <v>6.4519459733463597E-2</v>
      </c>
      <c r="R214" s="19">
        <f t="shared" si="20"/>
        <v>1.5479338086780956E-2</v>
      </c>
      <c r="S214" s="19">
        <f t="shared" si="21"/>
        <v>0.11365009777396029</v>
      </c>
      <c r="T214" s="19">
        <f t="shared" si="22"/>
        <v>-3.1602508292708879E-2</v>
      </c>
      <c r="U214" s="19">
        <f t="shared" si="23"/>
        <v>-8.5630852541775104E-2</v>
      </c>
      <c r="V214" s="19">
        <f t="shared" si="24"/>
        <v>4.1943155425395014E-2</v>
      </c>
    </row>
    <row r="215" spans="1:22" x14ac:dyDescent="0.25">
      <c r="A215" s="26">
        <f>Wellpath!E215</f>
        <v>0</v>
      </c>
      <c r="B215" s="22">
        <v>0</v>
      </c>
      <c r="C215" s="22">
        <f>SIN(Wellpath!$L215) * COS(Wellpath!$L215) / SQRT(2)</f>
        <v>0</v>
      </c>
      <c r="D215" s="22">
        <f>(-TAN(Dip) * SIN(Wellpath!$L215) * COS(Wellpath!$L215) * SIN(Wellpath!$O215)) / SQRT(2)</f>
        <v>0</v>
      </c>
      <c r="E215" s="20">
        <f>Model!$W$10*((drdp!B215+drdp!K215)*'ASXY-TI1S'!$B215+(drdp!E215+drdp!N215)*'ASXY-TI1S'!$C215+(drdp!H215+drdp!Q215)*'ASXY-TI1S'!$D215)</f>
        <v>0</v>
      </c>
      <c r="F215" s="20">
        <f>Model!$W$10*((drdp!C215+drdp!L215)*'ASXY-TI1S'!$B215+(drdp!F215+drdp!O215)*'ASXY-TI1S'!$C215+(drdp!I215+drdp!R215)*'ASXY-TI1S'!$D215)</f>
        <v>0</v>
      </c>
      <c r="G215" s="20">
        <f>Model!$W$10*((drdp!D215+drdp!M215)*'ASXY-TI1S'!$B215+(drdp!G215+drdp!P215)*'ASXY-TI1S'!$C215+(drdp!J215+drdp!S215)*'ASXY-TI1S'!$D215)</f>
        <v>0</v>
      </c>
      <c r="H215" s="18">
        <f>Model!$W$10*((drdp!B215)*'ASXY-TI1S'!$B215+(drdp!E215)*'ASXY-TI1S'!$C215+(drdp!H215)*'ASXY-TI1S'!$D215)</f>
        <v>0</v>
      </c>
      <c r="I215" s="18">
        <f>Model!$W$10*((drdp!C215)*'ASXY-TI1S'!$B215+(drdp!F215)*'ASXY-TI1S'!$C215+(drdp!I215)*'ASXY-TI1S'!$D215)</f>
        <v>0</v>
      </c>
      <c r="J215" s="18">
        <f>Model!$W$10*((drdp!D215)*'ASXY-TI1S'!$B215+(drdp!G215)*'ASXY-TI1S'!$C215+(drdp!J215)*'ASXY-TI1S'!$D215)</f>
        <v>0</v>
      </c>
      <c r="K215" s="21">
        <f>SUM(E$3:E214)+H215</f>
        <v>0.25400681040764161</v>
      </c>
      <c r="L215" s="21">
        <f>SUM(F$3:F214)+I215</f>
        <v>-0.12441598806737403</v>
      </c>
      <c r="M215" s="21">
        <f>SUM(G$3:G214)+J215</f>
        <v>-0.33712030163423901</v>
      </c>
      <c r="N215" s="21"/>
      <c r="O215" s="21"/>
      <c r="P215" s="21"/>
      <c r="Q215" s="19">
        <f t="shared" si="19"/>
        <v>6.4519459733463597E-2</v>
      </c>
      <c r="R215" s="19">
        <f t="shared" si="20"/>
        <v>1.5479338086780956E-2</v>
      </c>
      <c r="S215" s="19">
        <f t="shared" si="21"/>
        <v>0.11365009777396029</v>
      </c>
      <c r="T215" s="19">
        <f t="shared" si="22"/>
        <v>-3.1602508292708879E-2</v>
      </c>
      <c r="U215" s="19">
        <f t="shared" si="23"/>
        <v>-8.5630852541775104E-2</v>
      </c>
      <c r="V215" s="19">
        <f t="shared" si="24"/>
        <v>4.1943155425395014E-2</v>
      </c>
    </row>
    <row r="216" spans="1:22" x14ac:dyDescent="0.25">
      <c r="A216" s="26">
        <f>Wellpath!E216</f>
        <v>0</v>
      </c>
      <c r="B216" s="22">
        <v>0</v>
      </c>
      <c r="C216" s="22">
        <f>SIN(Wellpath!$L216) * COS(Wellpath!$L216) / SQRT(2)</f>
        <v>0</v>
      </c>
      <c r="D216" s="22">
        <f>(-TAN(Dip) * SIN(Wellpath!$L216) * COS(Wellpath!$L216) * SIN(Wellpath!$O216)) / SQRT(2)</f>
        <v>0</v>
      </c>
      <c r="E216" s="20">
        <f>Model!$W$10*((drdp!B216+drdp!K216)*'ASXY-TI1S'!$B216+(drdp!E216+drdp!N216)*'ASXY-TI1S'!$C216+(drdp!H216+drdp!Q216)*'ASXY-TI1S'!$D216)</f>
        <v>0</v>
      </c>
      <c r="F216" s="20">
        <f>Model!$W$10*((drdp!C216+drdp!L216)*'ASXY-TI1S'!$B216+(drdp!F216+drdp!O216)*'ASXY-TI1S'!$C216+(drdp!I216+drdp!R216)*'ASXY-TI1S'!$D216)</f>
        <v>0</v>
      </c>
      <c r="G216" s="20">
        <f>Model!$W$10*((drdp!D216+drdp!M216)*'ASXY-TI1S'!$B216+(drdp!G216+drdp!P216)*'ASXY-TI1S'!$C216+(drdp!J216+drdp!S216)*'ASXY-TI1S'!$D216)</f>
        <v>0</v>
      </c>
      <c r="H216" s="18">
        <f>Model!$W$10*((drdp!B216)*'ASXY-TI1S'!$B216+(drdp!E216)*'ASXY-TI1S'!$C216+(drdp!H216)*'ASXY-TI1S'!$D216)</f>
        <v>0</v>
      </c>
      <c r="I216" s="18">
        <f>Model!$W$10*((drdp!C216)*'ASXY-TI1S'!$B216+(drdp!F216)*'ASXY-TI1S'!$C216+(drdp!I216)*'ASXY-TI1S'!$D216)</f>
        <v>0</v>
      </c>
      <c r="J216" s="18">
        <f>Model!$W$10*((drdp!D216)*'ASXY-TI1S'!$B216+(drdp!G216)*'ASXY-TI1S'!$C216+(drdp!J216)*'ASXY-TI1S'!$D216)</f>
        <v>0</v>
      </c>
      <c r="K216" s="21">
        <f>SUM(E$3:E215)+H216</f>
        <v>0.25400681040764161</v>
      </c>
      <c r="L216" s="21">
        <f>SUM(F$3:F215)+I216</f>
        <v>-0.12441598806737403</v>
      </c>
      <c r="M216" s="21">
        <f>SUM(G$3:G215)+J216</f>
        <v>-0.33712030163423901</v>
      </c>
      <c r="N216" s="21"/>
      <c r="O216" s="21"/>
      <c r="P216" s="21"/>
      <c r="Q216" s="19">
        <f t="shared" si="19"/>
        <v>6.4519459733463597E-2</v>
      </c>
      <c r="R216" s="19">
        <f t="shared" si="20"/>
        <v>1.5479338086780956E-2</v>
      </c>
      <c r="S216" s="19">
        <f t="shared" si="21"/>
        <v>0.11365009777396029</v>
      </c>
      <c r="T216" s="19">
        <f t="shared" si="22"/>
        <v>-3.1602508292708879E-2</v>
      </c>
      <c r="U216" s="19">
        <f t="shared" si="23"/>
        <v>-8.5630852541775104E-2</v>
      </c>
      <c r="V216" s="19">
        <f t="shared" si="24"/>
        <v>4.1943155425395014E-2</v>
      </c>
    </row>
    <row r="217" spans="1:22" x14ac:dyDescent="0.25">
      <c r="A217" s="26">
        <f>Wellpath!E217</f>
        <v>0</v>
      </c>
      <c r="B217" s="22">
        <v>0</v>
      </c>
      <c r="C217" s="22">
        <f>SIN(Wellpath!$L217) * COS(Wellpath!$L217) / SQRT(2)</f>
        <v>0</v>
      </c>
      <c r="D217" s="22">
        <f>(-TAN(Dip) * SIN(Wellpath!$L217) * COS(Wellpath!$L217) * SIN(Wellpath!$O217)) / SQRT(2)</f>
        <v>0</v>
      </c>
      <c r="E217" s="20">
        <f>Model!$W$10*((drdp!B217+drdp!K217)*'ASXY-TI1S'!$B217+(drdp!E217+drdp!N217)*'ASXY-TI1S'!$C217+(drdp!H217+drdp!Q217)*'ASXY-TI1S'!$D217)</f>
        <v>0</v>
      </c>
      <c r="F217" s="20">
        <f>Model!$W$10*((drdp!C217+drdp!L217)*'ASXY-TI1S'!$B217+(drdp!F217+drdp!O217)*'ASXY-TI1S'!$C217+(drdp!I217+drdp!R217)*'ASXY-TI1S'!$D217)</f>
        <v>0</v>
      </c>
      <c r="G217" s="20">
        <f>Model!$W$10*((drdp!D217+drdp!M217)*'ASXY-TI1S'!$B217+(drdp!G217+drdp!P217)*'ASXY-TI1S'!$C217+(drdp!J217+drdp!S217)*'ASXY-TI1S'!$D217)</f>
        <v>0</v>
      </c>
      <c r="H217" s="18">
        <f>Model!$W$10*((drdp!B217)*'ASXY-TI1S'!$B217+(drdp!E217)*'ASXY-TI1S'!$C217+(drdp!H217)*'ASXY-TI1S'!$D217)</f>
        <v>0</v>
      </c>
      <c r="I217" s="18">
        <f>Model!$W$10*((drdp!C217)*'ASXY-TI1S'!$B217+(drdp!F217)*'ASXY-TI1S'!$C217+(drdp!I217)*'ASXY-TI1S'!$D217)</f>
        <v>0</v>
      </c>
      <c r="J217" s="18">
        <f>Model!$W$10*((drdp!D217)*'ASXY-TI1S'!$B217+(drdp!G217)*'ASXY-TI1S'!$C217+(drdp!J217)*'ASXY-TI1S'!$D217)</f>
        <v>0</v>
      </c>
      <c r="K217" s="21">
        <f>SUM(E$3:E216)+H217</f>
        <v>0.25400681040764161</v>
      </c>
      <c r="L217" s="21">
        <f>SUM(F$3:F216)+I217</f>
        <v>-0.12441598806737403</v>
      </c>
      <c r="M217" s="21">
        <f>SUM(G$3:G216)+J217</f>
        <v>-0.33712030163423901</v>
      </c>
      <c r="N217" s="21"/>
      <c r="O217" s="21"/>
      <c r="P217" s="21"/>
      <c r="Q217" s="19">
        <f t="shared" si="19"/>
        <v>6.4519459733463597E-2</v>
      </c>
      <c r="R217" s="19">
        <f t="shared" si="20"/>
        <v>1.5479338086780956E-2</v>
      </c>
      <c r="S217" s="19">
        <f t="shared" si="21"/>
        <v>0.11365009777396029</v>
      </c>
      <c r="T217" s="19">
        <f t="shared" si="22"/>
        <v>-3.1602508292708879E-2</v>
      </c>
      <c r="U217" s="19">
        <f t="shared" si="23"/>
        <v>-8.5630852541775104E-2</v>
      </c>
      <c r="V217" s="19">
        <f t="shared" si="24"/>
        <v>4.1943155425395014E-2</v>
      </c>
    </row>
    <row r="218" spans="1:22" x14ac:dyDescent="0.25">
      <c r="A218" s="26">
        <f>Wellpath!E218</f>
        <v>0</v>
      </c>
      <c r="B218" s="22">
        <v>0</v>
      </c>
      <c r="C218" s="22">
        <f>SIN(Wellpath!$L218) * COS(Wellpath!$L218) / SQRT(2)</f>
        <v>0</v>
      </c>
      <c r="D218" s="22">
        <f>(-TAN(Dip) * SIN(Wellpath!$L218) * COS(Wellpath!$L218) * SIN(Wellpath!$O218)) / SQRT(2)</f>
        <v>0</v>
      </c>
      <c r="E218" s="20">
        <f>Model!$W$10*((drdp!B218+drdp!K218)*'ASXY-TI1S'!$B218+(drdp!E218+drdp!N218)*'ASXY-TI1S'!$C218+(drdp!H218+drdp!Q218)*'ASXY-TI1S'!$D218)</f>
        <v>0</v>
      </c>
      <c r="F218" s="20">
        <f>Model!$W$10*((drdp!C218+drdp!L218)*'ASXY-TI1S'!$B218+(drdp!F218+drdp!O218)*'ASXY-TI1S'!$C218+(drdp!I218+drdp!R218)*'ASXY-TI1S'!$D218)</f>
        <v>0</v>
      </c>
      <c r="G218" s="20">
        <f>Model!$W$10*((drdp!D218+drdp!M218)*'ASXY-TI1S'!$B218+(drdp!G218+drdp!P218)*'ASXY-TI1S'!$C218+(drdp!J218+drdp!S218)*'ASXY-TI1S'!$D218)</f>
        <v>0</v>
      </c>
      <c r="H218" s="18">
        <f>Model!$W$10*((drdp!B218)*'ASXY-TI1S'!$B218+(drdp!E218)*'ASXY-TI1S'!$C218+(drdp!H218)*'ASXY-TI1S'!$D218)</f>
        <v>0</v>
      </c>
      <c r="I218" s="18">
        <f>Model!$W$10*((drdp!C218)*'ASXY-TI1S'!$B218+(drdp!F218)*'ASXY-TI1S'!$C218+(drdp!I218)*'ASXY-TI1S'!$D218)</f>
        <v>0</v>
      </c>
      <c r="J218" s="18">
        <f>Model!$W$10*((drdp!D218)*'ASXY-TI1S'!$B218+(drdp!G218)*'ASXY-TI1S'!$C218+(drdp!J218)*'ASXY-TI1S'!$D218)</f>
        <v>0</v>
      </c>
      <c r="K218" s="21">
        <f>SUM(E$3:E217)+H218</f>
        <v>0.25400681040764161</v>
      </c>
      <c r="L218" s="21">
        <f>SUM(F$3:F217)+I218</f>
        <v>-0.12441598806737403</v>
      </c>
      <c r="M218" s="21">
        <f>SUM(G$3:G217)+J218</f>
        <v>-0.33712030163423901</v>
      </c>
      <c r="N218" s="21"/>
      <c r="O218" s="21"/>
      <c r="P218" s="21"/>
      <c r="Q218" s="19">
        <f t="shared" si="19"/>
        <v>6.4519459733463597E-2</v>
      </c>
      <c r="R218" s="19">
        <f t="shared" si="20"/>
        <v>1.5479338086780956E-2</v>
      </c>
      <c r="S218" s="19">
        <f t="shared" si="21"/>
        <v>0.11365009777396029</v>
      </c>
      <c r="T218" s="19">
        <f t="shared" si="22"/>
        <v>-3.1602508292708879E-2</v>
      </c>
      <c r="U218" s="19">
        <f t="shared" si="23"/>
        <v>-8.5630852541775104E-2</v>
      </c>
      <c r="V218" s="19">
        <f t="shared" si="24"/>
        <v>4.1943155425395014E-2</v>
      </c>
    </row>
    <row r="219" spans="1:22" x14ac:dyDescent="0.25">
      <c r="A219" s="26">
        <f>Wellpath!E219</f>
        <v>0</v>
      </c>
      <c r="B219" s="22">
        <v>0</v>
      </c>
      <c r="C219" s="22">
        <f>SIN(Wellpath!$L219) * COS(Wellpath!$L219) / SQRT(2)</f>
        <v>0</v>
      </c>
      <c r="D219" s="22">
        <f>(-TAN(Dip) * SIN(Wellpath!$L219) * COS(Wellpath!$L219) * SIN(Wellpath!$O219)) / SQRT(2)</f>
        <v>0</v>
      </c>
      <c r="E219" s="20">
        <f>Model!$W$10*((drdp!B219+drdp!K219)*'ASXY-TI1S'!$B219+(drdp!E219+drdp!N219)*'ASXY-TI1S'!$C219+(drdp!H219+drdp!Q219)*'ASXY-TI1S'!$D219)</f>
        <v>0</v>
      </c>
      <c r="F219" s="20">
        <f>Model!$W$10*((drdp!C219+drdp!L219)*'ASXY-TI1S'!$B219+(drdp!F219+drdp!O219)*'ASXY-TI1S'!$C219+(drdp!I219+drdp!R219)*'ASXY-TI1S'!$D219)</f>
        <v>0</v>
      </c>
      <c r="G219" s="20">
        <f>Model!$W$10*((drdp!D219+drdp!M219)*'ASXY-TI1S'!$B219+(drdp!G219+drdp!P219)*'ASXY-TI1S'!$C219+(drdp!J219+drdp!S219)*'ASXY-TI1S'!$D219)</f>
        <v>0</v>
      </c>
      <c r="H219" s="18">
        <f>Model!$W$10*((drdp!B219)*'ASXY-TI1S'!$B219+(drdp!E219)*'ASXY-TI1S'!$C219+(drdp!H219)*'ASXY-TI1S'!$D219)</f>
        <v>0</v>
      </c>
      <c r="I219" s="18">
        <f>Model!$W$10*((drdp!C219)*'ASXY-TI1S'!$B219+(drdp!F219)*'ASXY-TI1S'!$C219+(drdp!I219)*'ASXY-TI1S'!$D219)</f>
        <v>0</v>
      </c>
      <c r="J219" s="18">
        <f>Model!$W$10*((drdp!D219)*'ASXY-TI1S'!$B219+(drdp!G219)*'ASXY-TI1S'!$C219+(drdp!J219)*'ASXY-TI1S'!$D219)</f>
        <v>0</v>
      </c>
      <c r="K219" s="21">
        <f>SUM(E$3:E218)+H219</f>
        <v>0.25400681040764161</v>
      </c>
      <c r="L219" s="21">
        <f>SUM(F$3:F218)+I219</f>
        <v>-0.12441598806737403</v>
      </c>
      <c r="M219" s="21">
        <f>SUM(G$3:G218)+J219</f>
        <v>-0.33712030163423901</v>
      </c>
      <c r="N219" s="21"/>
      <c r="O219" s="21"/>
      <c r="P219" s="21"/>
      <c r="Q219" s="19">
        <f t="shared" si="19"/>
        <v>6.4519459733463597E-2</v>
      </c>
      <c r="R219" s="19">
        <f t="shared" si="20"/>
        <v>1.5479338086780956E-2</v>
      </c>
      <c r="S219" s="19">
        <f t="shared" si="21"/>
        <v>0.11365009777396029</v>
      </c>
      <c r="T219" s="19">
        <f t="shared" si="22"/>
        <v>-3.1602508292708879E-2</v>
      </c>
      <c r="U219" s="19">
        <f t="shared" si="23"/>
        <v>-8.5630852541775104E-2</v>
      </c>
      <c r="V219" s="19">
        <f t="shared" si="24"/>
        <v>4.1943155425395014E-2</v>
      </c>
    </row>
    <row r="220" spans="1:22" x14ac:dyDescent="0.25">
      <c r="A220" s="26">
        <f>Wellpath!E220</f>
        <v>0</v>
      </c>
      <c r="B220" s="22">
        <v>0</v>
      </c>
      <c r="C220" s="22">
        <f>SIN(Wellpath!$L220) * COS(Wellpath!$L220) / SQRT(2)</f>
        <v>0</v>
      </c>
      <c r="D220" s="22">
        <f>(-TAN(Dip) * SIN(Wellpath!$L220) * COS(Wellpath!$L220) * SIN(Wellpath!$O220)) / SQRT(2)</f>
        <v>0</v>
      </c>
      <c r="E220" s="20">
        <f>Model!$W$10*((drdp!B220+drdp!K220)*'ASXY-TI1S'!$B220+(drdp!E220+drdp!N220)*'ASXY-TI1S'!$C220+(drdp!H220+drdp!Q220)*'ASXY-TI1S'!$D220)</f>
        <v>0</v>
      </c>
      <c r="F220" s="20">
        <f>Model!$W$10*((drdp!C220+drdp!L220)*'ASXY-TI1S'!$B220+(drdp!F220+drdp!O220)*'ASXY-TI1S'!$C220+(drdp!I220+drdp!R220)*'ASXY-TI1S'!$D220)</f>
        <v>0</v>
      </c>
      <c r="G220" s="20">
        <f>Model!$W$10*((drdp!D220+drdp!M220)*'ASXY-TI1S'!$B220+(drdp!G220+drdp!P220)*'ASXY-TI1S'!$C220+(drdp!J220+drdp!S220)*'ASXY-TI1S'!$D220)</f>
        <v>0</v>
      </c>
      <c r="H220" s="18">
        <f>Model!$W$10*((drdp!B220)*'ASXY-TI1S'!$B220+(drdp!E220)*'ASXY-TI1S'!$C220+(drdp!H220)*'ASXY-TI1S'!$D220)</f>
        <v>0</v>
      </c>
      <c r="I220" s="18">
        <f>Model!$W$10*((drdp!C220)*'ASXY-TI1S'!$B220+(drdp!F220)*'ASXY-TI1S'!$C220+(drdp!I220)*'ASXY-TI1S'!$D220)</f>
        <v>0</v>
      </c>
      <c r="J220" s="18">
        <f>Model!$W$10*((drdp!D220)*'ASXY-TI1S'!$B220+(drdp!G220)*'ASXY-TI1S'!$C220+(drdp!J220)*'ASXY-TI1S'!$D220)</f>
        <v>0</v>
      </c>
      <c r="K220" s="21">
        <f>SUM(E$3:E219)+H220</f>
        <v>0.25400681040764161</v>
      </c>
      <c r="L220" s="21">
        <f>SUM(F$3:F219)+I220</f>
        <v>-0.12441598806737403</v>
      </c>
      <c r="M220" s="21">
        <f>SUM(G$3:G219)+J220</f>
        <v>-0.33712030163423901</v>
      </c>
      <c r="N220" s="21"/>
      <c r="O220" s="21"/>
      <c r="P220" s="21"/>
      <c r="Q220" s="19">
        <f t="shared" si="19"/>
        <v>6.4519459733463597E-2</v>
      </c>
      <c r="R220" s="19">
        <f t="shared" si="20"/>
        <v>1.5479338086780956E-2</v>
      </c>
      <c r="S220" s="19">
        <f t="shared" si="21"/>
        <v>0.11365009777396029</v>
      </c>
      <c r="T220" s="19">
        <f t="shared" si="22"/>
        <v>-3.1602508292708879E-2</v>
      </c>
      <c r="U220" s="19">
        <f t="shared" si="23"/>
        <v>-8.5630852541775104E-2</v>
      </c>
      <c r="V220" s="19">
        <f t="shared" si="24"/>
        <v>4.1943155425395014E-2</v>
      </c>
    </row>
    <row r="221" spans="1:22" x14ac:dyDescent="0.25">
      <c r="A221" s="26">
        <f>Wellpath!E221</f>
        <v>0</v>
      </c>
      <c r="B221" s="22">
        <v>0</v>
      </c>
      <c r="C221" s="22">
        <f>SIN(Wellpath!$L221) * COS(Wellpath!$L221) / SQRT(2)</f>
        <v>0</v>
      </c>
      <c r="D221" s="22">
        <f>(-TAN(Dip) * SIN(Wellpath!$L221) * COS(Wellpath!$L221) * SIN(Wellpath!$O221)) / SQRT(2)</f>
        <v>0</v>
      </c>
      <c r="E221" s="20">
        <f>Model!$W$10*((drdp!B221+drdp!K221)*'ASXY-TI1S'!$B221+(drdp!E221+drdp!N221)*'ASXY-TI1S'!$C221+(drdp!H221+drdp!Q221)*'ASXY-TI1S'!$D221)</f>
        <v>0</v>
      </c>
      <c r="F221" s="20">
        <f>Model!$W$10*((drdp!C221+drdp!L221)*'ASXY-TI1S'!$B221+(drdp!F221+drdp!O221)*'ASXY-TI1S'!$C221+(drdp!I221+drdp!R221)*'ASXY-TI1S'!$D221)</f>
        <v>0</v>
      </c>
      <c r="G221" s="20">
        <f>Model!$W$10*((drdp!D221+drdp!M221)*'ASXY-TI1S'!$B221+(drdp!G221+drdp!P221)*'ASXY-TI1S'!$C221+(drdp!J221+drdp!S221)*'ASXY-TI1S'!$D221)</f>
        <v>0</v>
      </c>
      <c r="H221" s="18">
        <f>Model!$W$10*((drdp!B221)*'ASXY-TI1S'!$B221+(drdp!E221)*'ASXY-TI1S'!$C221+(drdp!H221)*'ASXY-TI1S'!$D221)</f>
        <v>0</v>
      </c>
      <c r="I221" s="18">
        <f>Model!$W$10*((drdp!C221)*'ASXY-TI1S'!$B221+(drdp!F221)*'ASXY-TI1S'!$C221+(drdp!I221)*'ASXY-TI1S'!$D221)</f>
        <v>0</v>
      </c>
      <c r="J221" s="18">
        <f>Model!$W$10*((drdp!D221)*'ASXY-TI1S'!$B221+(drdp!G221)*'ASXY-TI1S'!$C221+(drdp!J221)*'ASXY-TI1S'!$D221)</f>
        <v>0</v>
      </c>
      <c r="K221" s="21">
        <f>SUM(E$3:E220)+H221</f>
        <v>0.25400681040764161</v>
      </c>
      <c r="L221" s="21">
        <f>SUM(F$3:F220)+I221</f>
        <v>-0.12441598806737403</v>
      </c>
      <c r="M221" s="21">
        <f>SUM(G$3:G220)+J221</f>
        <v>-0.33712030163423901</v>
      </c>
      <c r="N221" s="21"/>
      <c r="O221" s="21"/>
      <c r="P221" s="21"/>
      <c r="Q221" s="19">
        <f t="shared" si="19"/>
        <v>6.4519459733463597E-2</v>
      </c>
      <c r="R221" s="19">
        <f t="shared" si="20"/>
        <v>1.5479338086780956E-2</v>
      </c>
      <c r="S221" s="19">
        <f t="shared" si="21"/>
        <v>0.11365009777396029</v>
      </c>
      <c r="T221" s="19">
        <f t="shared" si="22"/>
        <v>-3.1602508292708879E-2</v>
      </c>
      <c r="U221" s="19">
        <f t="shared" si="23"/>
        <v>-8.5630852541775104E-2</v>
      </c>
      <c r="V221" s="19">
        <f t="shared" si="24"/>
        <v>4.1943155425395014E-2</v>
      </c>
    </row>
    <row r="222" spans="1:22" x14ac:dyDescent="0.25">
      <c r="A222" s="26">
        <f>Wellpath!E222</f>
        <v>0</v>
      </c>
      <c r="B222" s="22">
        <v>0</v>
      </c>
      <c r="C222" s="22">
        <f>SIN(Wellpath!$L222) * COS(Wellpath!$L222) / SQRT(2)</f>
        <v>0</v>
      </c>
      <c r="D222" s="22">
        <f>(-TAN(Dip) * SIN(Wellpath!$L222) * COS(Wellpath!$L222) * SIN(Wellpath!$O222)) / SQRT(2)</f>
        <v>0</v>
      </c>
      <c r="E222" s="20">
        <f>Model!$W$10*((drdp!B222+drdp!K222)*'ASXY-TI1S'!$B222+(drdp!E222+drdp!N222)*'ASXY-TI1S'!$C222+(drdp!H222+drdp!Q222)*'ASXY-TI1S'!$D222)</f>
        <v>0</v>
      </c>
      <c r="F222" s="20">
        <f>Model!$W$10*((drdp!C222+drdp!L222)*'ASXY-TI1S'!$B222+(drdp!F222+drdp!O222)*'ASXY-TI1S'!$C222+(drdp!I222+drdp!R222)*'ASXY-TI1S'!$D222)</f>
        <v>0</v>
      </c>
      <c r="G222" s="20">
        <f>Model!$W$10*((drdp!D222+drdp!M222)*'ASXY-TI1S'!$B222+(drdp!G222+drdp!P222)*'ASXY-TI1S'!$C222+(drdp!J222+drdp!S222)*'ASXY-TI1S'!$D222)</f>
        <v>0</v>
      </c>
      <c r="H222" s="18">
        <f>Model!$W$10*((drdp!B222)*'ASXY-TI1S'!$B222+(drdp!E222)*'ASXY-TI1S'!$C222+(drdp!H222)*'ASXY-TI1S'!$D222)</f>
        <v>0</v>
      </c>
      <c r="I222" s="18">
        <f>Model!$W$10*((drdp!C222)*'ASXY-TI1S'!$B222+(drdp!F222)*'ASXY-TI1S'!$C222+(drdp!I222)*'ASXY-TI1S'!$D222)</f>
        <v>0</v>
      </c>
      <c r="J222" s="18">
        <f>Model!$W$10*((drdp!D222)*'ASXY-TI1S'!$B222+(drdp!G222)*'ASXY-TI1S'!$C222+(drdp!J222)*'ASXY-TI1S'!$D222)</f>
        <v>0</v>
      </c>
      <c r="K222" s="21">
        <f>SUM(E$3:E221)+H222</f>
        <v>0.25400681040764161</v>
      </c>
      <c r="L222" s="21">
        <f>SUM(F$3:F221)+I222</f>
        <v>-0.12441598806737403</v>
      </c>
      <c r="M222" s="21">
        <f>SUM(G$3:G221)+J222</f>
        <v>-0.33712030163423901</v>
      </c>
      <c r="N222" s="21"/>
      <c r="O222" s="21"/>
      <c r="P222" s="21"/>
      <c r="Q222" s="19">
        <f t="shared" si="19"/>
        <v>6.4519459733463597E-2</v>
      </c>
      <c r="R222" s="19">
        <f t="shared" si="20"/>
        <v>1.5479338086780956E-2</v>
      </c>
      <c r="S222" s="19">
        <f t="shared" si="21"/>
        <v>0.11365009777396029</v>
      </c>
      <c r="T222" s="19">
        <f t="shared" si="22"/>
        <v>-3.1602508292708879E-2</v>
      </c>
      <c r="U222" s="19">
        <f t="shared" si="23"/>
        <v>-8.5630852541775104E-2</v>
      </c>
      <c r="V222" s="19">
        <f t="shared" si="24"/>
        <v>4.1943155425395014E-2</v>
      </c>
    </row>
    <row r="223" spans="1:22" x14ac:dyDescent="0.25">
      <c r="A223" s="26">
        <f>Wellpath!E223</f>
        <v>0</v>
      </c>
      <c r="B223" s="22">
        <v>0</v>
      </c>
      <c r="C223" s="22">
        <f>SIN(Wellpath!$L223) * COS(Wellpath!$L223) / SQRT(2)</f>
        <v>0</v>
      </c>
      <c r="D223" s="22">
        <f>(-TAN(Dip) * SIN(Wellpath!$L223) * COS(Wellpath!$L223) * SIN(Wellpath!$O223)) / SQRT(2)</f>
        <v>0</v>
      </c>
      <c r="E223" s="20">
        <f>Model!$W$10*((drdp!B223+drdp!K223)*'ASXY-TI1S'!$B223+(drdp!E223+drdp!N223)*'ASXY-TI1S'!$C223+(drdp!H223+drdp!Q223)*'ASXY-TI1S'!$D223)</f>
        <v>0</v>
      </c>
      <c r="F223" s="20">
        <f>Model!$W$10*((drdp!C223+drdp!L223)*'ASXY-TI1S'!$B223+(drdp!F223+drdp!O223)*'ASXY-TI1S'!$C223+(drdp!I223+drdp!R223)*'ASXY-TI1S'!$D223)</f>
        <v>0</v>
      </c>
      <c r="G223" s="20">
        <f>Model!$W$10*((drdp!D223+drdp!M223)*'ASXY-TI1S'!$B223+(drdp!G223+drdp!P223)*'ASXY-TI1S'!$C223+(drdp!J223+drdp!S223)*'ASXY-TI1S'!$D223)</f>
        <v>0</v>
      </c>
      <c r="H223" s="18">
        <f>Model!$W$10*((drdp!B223)*'ASXY-TI1S'!$B223+(drdp!E223)*'ASXY-TI1S'!$C223+(drdp!H223)*'ASXY-TI1S'!$D223)</f>
        <v>0</v>
      </c>
      <c r="I223" s="18">
        <f>Model!$W$10*((drdp!C223)*'ASXY-TI1S'!$B223+(drdp!F223)*'ASXY-TI1S'!$C223+(drdp!I223)*'ASXY-TI1S'!$D223)</f>
        <v>0</v>
      </c>
      <c r="J223" s="18">
        <f>Model!$W$10*((drdp!D223)*'ASXY-TI1S'!$B223+(drdp!G223)*'ASXY-TI1S'!$C223+(drdp!J223)*'ASXY-TI1S'!$D223)</f>
        <v>0</v>
      </c>
      <c r="K223" s="21">
        <f>SUM(E$3:E222)+H223</f>
        <v>0.25400681040764161</v>
      </c>
      <c r="L223" s="21">
        <f>SUM(F$3:F222)+I223</f>
        <v>-0.12441598806737403</v>
      </c>
      <c r="M223" s="21">
        <f>SUM(G$3:G222)+J223</f>
        <v>-0.33712030163423901</v>
      </c>
      <c r="N223" s="21"/>
      <c r="O223" s="21"/>
      <c r="P223" s="21"/>
      <c r="Q223" s="19">
        <f t="shared" si="19"/>
        <v>6.4519459733463597E-2</v>
      </c>
      <c r="R223" s="19">
        <f t="shared" si="20"/>
        <v>1.5479338086780956E-2</v>
      </c>
      <c r="S223" s="19">
        <f t="shared" si="21"/>
        <v>0.11365009777396029</v>
      </c>
      <c r="T223" s="19">
        <f t="shared" si="22"/>
        <v>-3.1602508292708879E-2</v>
      </c>
      <c r="U223" s="19">
        <f t="shared" si="23"/>
        <v>-8.5630852541775104E-2</v>
      </c>
      <c r="V223" s="19">
        <f t="shared" si="24"/>
        <v>4.1943155425395014E-2</v>
      </c>
    </row>
    <row r="224" spans="1:22" x14ac:dyDescent="0.25">
      <c r="A224" s="26">
        <f>Wellpath!E224</f>
        <v>0</v>
      </c>
      <c r="B224" s="22">
        <v>0</v>
      </c>
      <c r="C224" s="22">
        <f>SIN(Wellpath!$L224) * COS(Wellpath!$L224) / SQRT(2)</f>
        <v>0</v>
      </c>
      <c r="D224" s="22">
        <f>(-TAN(Dip) * SIN(Wellpath!$L224) * COS(Wellpath!$L224) * SIN(Wellpath!$O224)) / SQRT(2)</f>
        <v>0</v>
      </c>
      <c r="E224" s="20">
        <f>Model!$W$10*((drdp!B224+drdp!K224)*'ASXY-TI1S'!$B224+(drdp!E224+drdp!N224)*'ASXY-TI1S'!$C224+(drdp!H224+drdp!Q224)*'ASXY-TI1S'!$D224)</f>
        <v>0</v>
      </c>
      <c r="F224" s="20">
        <f>Model!$W$10*((drdp!C224+drdp!L224)*'ASXY-TI1S'!$B224+(drdp!F224+drdp!O224)*'ASXY-TI1S'!$C224+(drdp!I224+drdp!R224)*'ASXY-TI1S'!$D224)</f>
        <v>0</v>
      </c>
      <c r="G224" s="20">
        <f>Model!$W$10*((drdp!D224+drdp!M224)*'ASXY-TI1S'!$B224+(drdp!G224+drdp!P224)*'ASXY-TI1S'!$C224+(drdp!J224+drdp!S224)*'ASXY-TI1S'!$D224)</f>
        <v>0</v>
      </c>
      <c r="H224" s="18">
        <f>Model!$W$10*((drdp!B224)*'ASXY-TI1S'!$B224+(drdp!E224)*'ASXY-TI1S'!$C224+(drdp!H224)*'ASXY-TI1S'!$D224)</f>
        <v>0</v>
      </c>
      <c r="I224" s="18">
        <f>Model!$W$10*((drdp!C224)*'ASXY-TI1S'!$B224+(drdp!F224)*'ASXY-TI1S'!$C224+(drdp!I224)*'ASXY-TI1S'!$D224)</f>
        <v>0</v>
      </c>
      <c r="J224" s="18">
        <f>Model!$W$10*((drdp!D224)*'ASXY-TI1S'!$B224+(drdp!G224)*'ASXY-TI1S'!$C224+(drdp!J224)*'ASXY-TI1S'!$D224)</f>
        <v>0</v>
      </c>
      <c r="K224" s="21">
        <f>SUM(E$3:E223)+H224</f>
        <v>0.25400681040764161</v>
      </c>
      <c r="L224" s="21">
        <f>SUM(F$3:F223)+I224</f>
        <v>-0.12441598806737403</v>
      </c>
      <c r="M224" s="21">
        <f>SUM(G$3:G223)+J224</f>
        <v>-0.33712030163423901</v>
      </c>
      <c r="N224" s="21"/>
      <c r="O224" s="21"/>
      <c r="P224" s="21"/>
      <c r="Q224" s="19">
        <f t="shared" si="19"/>
        <v>6.4519459733463597E-2</v>
      </c>
      <c r="R224" s="19">
        <f t="shared" si="20"/>
        <v>1.5479338086780956E-2</v>
      </c>
      <c r="S224" s="19">
        <f t="shared" si="21"/>
        <v>0.11365009777396029</v>
      </c>
      <c r="T224" s="19">
        <f t="shared" si="22"/>
        <v>-3.1602508292708879E-2</v>
      </c>
      <c r="U224" s="19">
        <f t="shared" si="23"/>
        <v>-8.5630852541775104E-2</v>
      </c>
      <c r="V224" s="19">
        <f t="shared" si="24"/>
        <v>4.1943155425395014E-2</v>
      </c>
    </row>
    <row r="225" spans="1:22" x14ac:dyDescent="0.25">
      <c r="A225" s="26">
        <f>Wellpath!E225</f>
        <v>0</v>
      </c>
      <c r="B225" s="22">
        <v>0</v>
      </c>
      <c r="C225" s="22">
        <f>SIN(Wellpath!$L225) * COS(Wellpath!$L225) / SQRT(2)</f>
        <v>0</v>
      </c>
      <c r="D225" s="22">
        <f>(-TAN(Dip) * SIN(Wellpath!$L225) * COS(Wellpath!$L225) * SIN(Wellpath!$O225)) / SQRT(2)</f>
        <v>0</v>
      </c>
      <c r="E225" s="20">
        <f>Model!$W$10*((drdp!B225+drdp!K225)*'ASXY-TI1S'!$B225+(drdp!E225+drdp!N225)*'ASXY-TI1S'!$C225+(drdp!H225+drdp!Q225)*'ASXY-TI1S'!$D225)</f>
        <v>0</v>
      </c>
      <c r="F225" s="20">
        <f>Model!$W$10*((drdp!C225+drdp!L225)*'ASXY-TI1S'!$B225+(drdp!F225+drdp!O225)*'ASXY-TI1S'!$C225+(drdp!I225+drdp!R225)*'ASXY-TI1S'!$D225)</f>
        <v>0</v>
      </c>
      <c r="G225" s="20">
        <f>Model!$W$10*((drdp!D225+drdp!M225)*'ASXY-TI1S'!$B225+(drdp!G225+drdp!P225)*'ASXY-TI1S'!$C225+(drdp!J225+drdp!S225)*'ASXY-TI1S'!$D225)</f>
        <v>0</v>
      </c>
      <c r="H225" s="18">
        <f>Model!$W$10*((drdp!B225)*'ASXY-TI1S'!$B225+(drdp!E225)*'ASXY-TI1S'!$C225+(drdp!H225)*'ASXY-TI1S'!$D225)</f>
        <v>0</v>
      </c>
      <c r="I225" s="18">
        <f>Model!$W$10*((drdp!C225)*'ASXY-TI1S'!$B225+(drdp!F225)*'ASXY-TI1S'!$C225+(drdp!I225)*'ASXY-TI1S'!$D225)</f>
        <v>0</v>
      </c>
      <c r="J225" s="18">
        <f>Model!$W$10*((drdp!D225)*'ASXY-TI1S'!$B225+(drdp!G225)*'ASXY-TI1S'!$C225+(drdp!J225)*'ASXY-TI1S'!$D225)</f>
        <v>0</v>
      </c>
      <c r="K225" s="21">
        <f>SUM(E$3:E224)+H225</f>
        <v>0.25400681040764161</v>
      </c>
      <c r="L225" s="21">
        <f>SUM(F$3:F224)+I225</f>
        <v>-0.12441598806737403</v>
      </c>
      <c r="M225" s="21">
        <f>SUM(G$3:G224)+J225</f>
        <v>-0.33712030163423901</v>
      </c>
      <c r="N225" s="21"/>
      <c r="O225" s="21"/>
      <c r="P225" s="21"/>
      <c r="Q225" s="19">
        <f t="shared" si="19"/>
        <v>6.4519459733463597E-2</v>
      </c>
      <c r="R225" s="19">
        <f t="shared" si="20"/>
        <v>1.5479338086780956E-2</v>
      </c>
      <c r="S225" s="19">
        <f t="shared" si="21"/>
        <v>0.11365009777396029</v>
      </c>
      <c r="T225" s="19">
        <f t="shared" si="22"/>
        <v>-3.1602508292708879E-2</v>
      </c>
      <c r="U225" s="19">
        <f t="shared" si="23"/>
        <v>-8.5630852541775104E-2</v>
      </c>
      <c r="V225" s="19">
        <f t="shared" si="24"/>
        <v>4.1943155425395014E-2</v>
      </c>
    </row>
    <row r="226" spans="1:22" x14ac:dyDescent="0.25">
      <c r="A226" s="26">
        <f>Wellpath!E226</f>
        <v>0</v>
      </c>
      <c r="B226" s="22">
        <v>0</v>
      </c>
      <c r="C226" s="22">
        <f>SIN(Wellpath!$L226) * COS(Wellpath!$L226) / SQRT(2)</f>
        <v>0</v>
      </c>
      <c r="D226" s="22">
        <f>(-TAN(Dip) * SIN(Wellpath!$L226) * COS(Wellpath!$L226) * SIN(Wellpath!$O226)) / SQRT(2)</f>
        <v>0</v>
      </c>
      <c r="E226" s="20">
        <f>Model!$W$10*((drdp!B226+drdp!K226)*'ASXY-TI1S'!$B226+(drdp!E226+drdp!N226)*'ASXY-TI1S'!$C226+(drdp!H226+drdp!Q226)*'ASXY-TI1S'!$D226)</f>
        <v>0</v>
      </c>
      <c r="F226" s="20">
        <f>Model!$W$10*((drdp!C226+drdp!L226)*'ASXY-TI1S'!$B226+(drdp!F226+drdp!O226)*'ASXY-TI1S'!$C226+(drdp!I226+drdp!R226)*'ASXY-TI1S'!$D226)</f>
        <v>0</v>
      </c>
      <c r="G226" s="20">
        <f>Model!$W$10*((drdp!D226+drdp!M226)*'ASXY-TI1S'!$B226+(drdp!G226+drdp!P226)*'ASXY-TI1S'!$C226+(drdp!J226+drdp!S226)*'ASXY-TI1S'!$D226)</f>
        <v>0</v>
      </c>
      <c r="H226" s="18">
        <f>Model!$W$10*((drdp!B226)*'ASXY-TI1S'!$B226+(drdp!E226)*'ASXY-TI1S'!$C226+(drdp!H226)*'ASXY-TI1S'!$D226)</f>
        <v>0</v>
      </c>
      <c r="I226" s="18">
        <f>Model!$W$10*((drdp!C226)*'ASXY-TI1S'!$B226+(drdp!F226)*'ASXY-TI1S'!$C226+(drdp!I226)*'ASXY-TI1S'!$D226)</f>
        <v>0</v>
      </c>
      <c r="J226" s="18">
        <f>Model!$W$10*((drdp!D226)*'ASXY-TI1S'!$B226+(drdp!G226)*'ASXY-TI1S'!$C226+(drdp!J226)*'ASXY-TI1S'!$D226)</f>
        <v>0</v>
      </c>
      <c r="K226" s="21">
        <f>SUM(E$3:E225)+H226</f>
        <v>0.25400681040764161</v>
      </c>
      <c r="L226" s="21">
        <f>SUM(F$3:F225)+I226</f>
        <v>-0.12441598806737403</v>
      </c>
      <c r="M226" s="21">
        <f>SUM(G$3:G225)+J226</f>
        <v>-0.33712030163423901</v>
      </c>
      <c r="N226" s="21"/>
      <c r="O226" s="21"/>
      <c r="P226" s="21"/>
      <c r="Q226" s="19">
        <f t="shared" si="19"/>
        <v>6.4519459733463597E-2</v>
      </c>
      <c r="R226" s="19">
        <f t="shared" si="20"/>
        <v>1.5479338086780956E-2</v>
      </c>
      <c r="S226" s="19">
        <f t="shared" si="21"/>
        <v>0.11365009777396029</v>
      </c>
      <c r="T226" s="19">
        <f t="shared" si="22"/>
        <v>-3.1602508292708879E-2</v>
      </c>
      <c r="U226" s="19">
        <f t="shared" si="23"/>
        <v>-8.5630852541775104E-2</v>
      </c>
      <c r="V226" s="19">
        <f t="shared" si="24"/>
        <v>4.1943155425395014E-2</v>
      </c>
    </row>
    <row r="227" spans="1:22" x14ac:dyDescent="0.25">
      <c r="A227" s="26">
        <f>Wellpath!E227</f>
        <v>0</v>
      </c>
      <c r="B227" s="22">
        <v>0</v>
      </c>
      <c r="C227" s="22">
        <f>SIN(Wellpath!$L227) * COS(Wellpath!$L227) / SQRT(2)</f>
        <v>0</v>
      </c>
      <c r="D227" s="22">
        <f>(-TAN(Dip) * SIN(Wellpath!$L227) * COS(Wellpath!$L227) * SIN(Wellpath!$O227)) / SQRT(2)</f>
        <v>0</v>
      </c>
      <c r="E227" s="20">
        <f>Model!$W$10*((drdp!B227+drdp!K227)*'ASXY-TI1S'!$B227+(drdp!E227+drdp!N227)*'ASXY-TI1S'!$C227+(drdp!H227+drdp!Q227)*'ASXY-TI1S'!$D227)</f>
        <v>0</v>
      </c>
      <c r="F227" s="20">
        <f>Model!$W$10*((drdp!C227+drdp!L227)*'ASXY-TI1S'!$B227+(drdp!F227+drdp!O227)*'ASXY-TI1S'!$C227+(drdp!I227+drdp!R227)*'ASXY-TI1S'!$D227)</f>
        <v>0</v>
      </c>
      <c r="G227" s="20">
        <f>Model!$W$10*((drdp!D227+drdp!M227)*'ASXY-TI1S'!$B227+(drdp!G227+drdp!P227)*'ASXY-TI1S'!$C227+(drdp!J227+drdp!S227)*'ASXY-TI1S'!$D227)</f>
        <v>0</v>
      </c>
      <c r="H227" s="18">
        <f>Model!$W$10*((drdp!B227)*'ASXY-TI1S'!$B227+(drdp!E227)*'ASXY-TI1S'!$C227+(drdp!H227)*'ASXY-TI1S'!$D227)</f>
        <v>0</v>
      </c>
      <c r="I227" s="18">
        <f>Model!$W$10*((drdp!C227)*'ASXY-TI1S'!$B227+(drdp!F227)*'ASXY-TI1S'!$C227+(drdp!I227)*'ASXY-TI1S'!$D227)</f>
        <v>0</v>
      </c>
      <c r="J227" s="18">
        <f>Model!$W$10*((drdp!D227)*'ASXY-TI1S'!$B227+(drdp!G227)*'ASXY-TI1S'!$C227+(drdp!J227)*'ASXY-TI1S'!$D227)</f>
        <v>0</v>
      </c>
      <c r="K227" s="21">
        <f>SUM(E$3:E226)+H227</f>
        <v>0.25400681040764161</v>
      </c>
      <c r="L227" s="21">
        <f>SUM(F$3:F226)+I227</f>
        <v>-0.12441598806737403</v>
      </c>
      <c r="M227" s="21">
        <f>SUM(G$3:G226)+J227</f>
        <v>-0.33712030163423901</v>
      </c>
      <c r="N227" s="21"/>
      <c r="O227" s="21"/>
      <c r="P227" s="21"/>
      <c r="Q227" s="19">
        <f t="shared" si="19"/>
        <v>6.4519459733463597E-2</v>
      </c>
      <c r="R227" s="19">
        <f t="shared" si="20"/>
        <v>1.5479338086780956E-2</v>
      </c>
      <c r="S227" s="19">
        <f t="shared" si="21"/>
        <v>0.11365009777396029</v>
      </c>
      <c r="T227" s="19">
        <f t="shared" si="22"/>
        <v>-3.1602508292708879E-2</v>
      </c>
      <c r="U227" s="19">
        <f t="shared" si="23"/>
        <v>-8.5630852541775104E-2</v>
      </c>
      <c r="V227" s="19">
        <f t="shared" si="24"/>
        <v>4.1943155425395014E-2</v>
      </c>
    </row>
    <row r="228" spans="1:22" x14ac:dyDescent="0.25">
      <c r="A228" s="26">
        <f>Wellpath!E228</f>
        <v>0</v>
      </c>
      <c r="B228" s="22">
        <v>0</v>
      </c>
      <c r="C228" s="22">
        <f>SIN(Wellpath!$L228) * COS(Wellpath!$L228) / SQRT(2)</f>
        <v>0</v>
      </c>
      <c r="D228" s="22">
        <f>(-TAN(Dip) * SIN(Wellpath!$L228) * COS(Wellpath!$L228) * SIN(Wellpath!$O228)) / SQRT(2)</f>
        <v>0</v>
      </c>
      <c r="E228" s="20">
        <f>Model!$W$10*((drdp!B228+drdp!K228)*'ASXY-TI1S'!$B228+(drdp!E228+drdp!N228)*'ASXY-TI1S'!$C228+(drdp!H228+drdp!Q228)*'ASXY-TI1S'!$D228)</f>
        <v>0</v>
      </c>
      <c r="F228" s="20">
        <f>Model!$W$10*((drdp!C228+drdp!L228)*'ASXY-TI1S'!$B228+(drdp!F228+drdp!O228)*'ASXY-TI1S'!$C228+(drdp!I228+drdp!R228)*'ASXY-TI1S'!$D228)</f>
        <v>0</v>
      </c>
      <c r="G228" s="20">
        <f>Model!$W$10*((drdp!D228+drdp!M228)*'ASXY-TI1S'!$B228+(drdp!G228+drdp!P228)*'ASXY-TI1S'!$C228+(drdp!J228+drdp!S228)*'ASXY-TI1S'!$D228)</f>
        <v>0</v>
      </c>
      <c r="H228" s="18">
        <f>Model!$W$10*((drdp!B228)*'ASXY-TI1S'!$B228+(drdp!E228)*'ASXY-TI1S'!$C228+(drdp!H228)*'ASXY-TI1S'!$D228)</f>
        <v>0</v>
      </c>
      <c r="I228" s="18">
        <f>Model!$W$10*((drdp!C228)*'ASXY-TI1S'!$B228+(drdp!F228)*'ASXY-TI1S'!$C228+(drdp!I228)*'ASXY-TI1S'!$D228)</f>
        <v>0</v>
      </c>
      <c r="J228" s="18">
        <f>Model!$W$10*((drdp!D228)*'ASXY-TI1S'!$B228+(drdp!G228)*'ASXY-TI1S'!$C228+(drdp!J228)*'ASXY-TI1S'!$D228)</f>
        <v>0</v>
      </c>
      <c r="K228" s="21">
        <f>SUM(E$3:E227)+H228</f>
        <v>0.25400681040764161</v>
      </c>
      <c r="L228" s="21">
        <f>SUM(F$3:F227)+I228</f>
        <v>-0.12441598806737403</v>
      </c>
      <c r="M228" s="21">
        <f>SUM(G$3:G227)+J228</f>
        <v>-0.33712030163423901</v>
      </c>
      <c r="N228" s="21"/>
      <c r="O228" s="21"/>
      <c r="P228" s="21"/>
      <c r="Q228" s="19">
        <f t="shared" si="19"/>
        <v>6.4519459733463597E-2</v>
      </c>
      <c r="R228" s="19">
        <f t="shared" si="20"/>
        <v>1.5479338086780956E-2</v>
      </c>
      <c r="S228" s="19">
        <f t="shared" si="21"/>
        <v>0.11365009777396029</v>
      </c>
      <c r="T228" s="19">
        <f t="shared" si="22"/>
        <v>-3.1602508292708879E-2</v>
      </c>
      <c r="U228" s="19">
        <f t="shared" si="23"/>
        <v>-8.5630852541775104E-2</v>
      </c>
      <c r="V228" s="19">
        <f t="shared" si="24"/>
        <v>4.1943155425395014E-2</v>
      </c>
    </row>
    <row r="229" spans="1:22" x14ac:dyDescent="0.25">
      <c r="A229" s="26">
        <f>Wellpath!E229</f>
        <v>0</v>
      </c>
      <c r="B229" s="22">
        <v>0</v>
      </c>
      <c r="C229" s="22">
        <f>SIN(Wellpath!$L229) * COS(Wellpath!$L229) / SQRT(2)</f>
        <v>0</v>
      </c>
      <c r="D229" s="22">
        <f>(-TAN(Dip) * SIN(Wellpath!$L229) * COS(Wellpath!$L229) * SIN(Wellpath!$O229)) / SQRT(2)</f>
        <v>0</v>
      </c>
      <c r="E229" s="20">
        <f>Model!$W$10*((drdp!B229+drdp!K229)*'ASXY-TI1S'!$B229+(drdp!E229+drdp!N229)*'ASXY-TI1S'!$C229+(drdp!H229+drdp!Q229)*'ASXY-TI1S'!$D229)</f>
        <v>0</v>
      </c>
      <c r="F229" s="20">
        <f>Model!$W$10*((drdp!C229+drdp!L229)*'ASXY-TI1S'!$B229+(drdp!F229+drdp!O229)*'ASXY-TI1S'!$C229+(drdp!I229+drdp!R229)*'ASXY-TI1S'!$D229)</f>
        <v>0</v>
      </c>
      <c r="G229" s="20">
        <f>Model!$W$10*((drdp!D229+drdp!M229)*'ASXY-TI1S'!$B229+(drdp!G229+drdp!P229)*'ASXY-TI1S'!$C229+(drdp!J229+drdp!S229)*'ASXY-TI1S'!$D229)</f>
        <v>0</v>
      </c>
      <c r="H229" s="18">
        <f>Model!$W$10*((drdp!B229)*'ASXY-TI1S'!$B229+(drdp!E229)*'ASXY-TI1S'!$C229+(drdp!H229)*'ASXY-TI1S'!$D229)</f>
        <v>0</v>
      </c>
      <c r="I229" s="18">
        <f>Model!$W$10*((drdp!C229)*'ASXY-TI1S'!$B229+(drdp!F229)*'ASXY-TI1S'!$C229+(drdp!I229)*'ASXY-TI1S'!$D229)</f>
        <v>0</v>
      </c>
      <c r="J229" s="18">
        <f>Model!$W$10*((drdp!D229)*'ASXY-TI1S'!$B229+(drdp!G229)*'ASXY-TI1S'!$C229+(drdp!J229)*'ASXY-TI1S'!$D229)</f>
        <v>0</v>
      </c>
      <c r="K229" s="21">
        <f>SUM(E$3:E228)+H229</f>
        <v>0.25400681040764161</v>
      </c>
      <c r="L229" s="21">
        <f>SUM(F$3:F228)+I229</f>
        <v>-0.12441598806737403</v>
      </c>
      <c r="M229" s="21">
        <f>SUM(G$3:G228)+J229</f>
        <v>-0.33712030163423901</v>
      </c>
      <c r="N229" s="21"/>
      <c r="O229" s="21"/>
      <c r="P229" s="21"/>
      <c r="Q229" s="19">
        <f t="shared" si="19"/>
        <v>6.4519459733463597E-2</v>
      </c>
      <c r="R229" s="19">
        <f t="shared" si="20"/>
        <v>1.5479338086780956E-2</v>
      </c>
      <c r="S229" s="19">
        <f t="shared" si="21"/>
        <v>0.11365009777396029</v>
      </c>
      <c r="T229" s="19">
        <f t="shared" si="22"/>
        <v>-3.1602508292708879E-2</v>
      </c>
      <c r="U229" s="19">
        <f t="shared" si="23"/>
        <v>-8.5630852541775104E-2</v>
      </c>
      <c r="V229" s="19">
        <f t="shared" si="24"/>
        <v>4.1943155425395014E-2</v>
      </c>
    </row>
    <row r="230" spans="1:22" x14ac:dyDescent="0.25">
      <c r="A230" s="26">
        <f>Wellpath!E230</f>
        <v>0</v>
      </c>
      <c r="B230" s="22">
        <v>0</v>
      </c>
      <c r="C230" s="22">
        <f>SIN(Wellpath!$L230) * COS(Wellpath!$L230) / SQRT(2)</f>
        <v>0</v>
      </c>
      <c r="D230" s="22">
        <f>(-TAN(Dip) * SIN(Wellpath!$L230) * COS(Wellpath!$L230) * SIN(Wellpath!$O230)) / SQRT(2)</f>
        <v>0</v>
      </c>
      <c r="E230" s="20">
        <f>Model!$W$10*((drdp!B230+drdp!K230)*'ASXY-TI1S'!$B230+(drdp!E230+drdp!N230)*'ASXY-TI1S'!$C230+(drdp!H230+drdp!Q230)*'ASXY-TI1S'!$D230)</f>
        <v>0</v>
      </c>
      <c r="F230" s="20">
        <f>Model!$W$10*((drdp!C230+drdp!L230)*'ASXY-TI1S'!$B230+(drdp!F230+drdp!O230)*'ASXY-TI1S'!$C230+(drdp!I230+drdp!R230)*'ASXY-TI1S'!$D230)</f>
        <v>0</v>
      </c>
      <c r="G230" s="20">
        <f>Model!$W$10*((drdp!D230+drdp!M230)*'ASXY-TI1S'!$B230+(drdp!G230+drdp!P230)*'ASXY-TI1S'!$C230+(drdp!J230+drdp!S230)*'ASXY-TI1S'!$D230)</f>
        <v>0</v>
      </c>
      <c r="H230" s="18">
        <f>Model!$W$10*((drdp!B230)*'ASXY-TI1S'!$B230+(drdp!E230)*'ASXY-TI1S'!$C230+(drdp!H230)*'ASXY-TI1S'!$D230)</f>
        <v>0</v>
      </c>
      <c r="I230" s="18">
        <f>Model!$W$10*((drdp!C230)*'ASXY-TI1S'!$B230+(drdp!F230)*'ASXY-TI1S'!$C230+(drdp!I230)*'ASXY-TI1S'!$D230)</f>
        <v>0</v>
      </c>
      <c r="J230" s="18">
        <f>Model!$W$10*((drdp!D230)*'ASXY-TI1S'!$B230+(drdp!G230)*'ASXY-TI1S'!$C230+(drdp!J230)*'ASXY-TI1S'!$D230)</f>
        <v>0</v>
      </c>
      <c r="K230" s="21">
        <f>SUM(E$3:E229)+H230</f>
        <v>0.25400681040764161</v>
      </c>
      <c r="L230" s="21">
        <f>SUM(F$3:F229)+I230</f>
        <v>-0.12441598806737403</v>
      </c>
      <c r="M230" s="21">
        <f>SUM(G$3:G229)+J230</f>
        <v>-0.33712030163423901</v>
      </c>
      <c r="N230" s="21"/>
      <c r="O230" s="21"/>
      <c r="P230" s="21"/>
      <c r="Q230" s="19">
        <f t="shared" si="19"/>
        <v>6.4519459733463597E-2</v>
      </c>
      <c r="R230" s="19">
        <f t="shared" si="20"/>
        <v>1.5479338086780956E-2</v>
      </c>
      <c r="S230" s="19">
        <f t="shared" si="21"/>
        <v>0.11365009777396029</v>
      </c>
      <c r="T230" s="19">
        <f t="shared" si="22"/>
        <v>-3.1602508292708879E-2</v>
      </c>
      <c r="U230" s="19">
        <f t="shared" si="23"/>
        <v>-8.5630852541775104E-2</v>
      </c>
      <c r="V230" s="19">
        <f t="shared" si="24"/>
        <v>4.1943155425395014E-2</v>
      </c>
    </row>
    <row r="231" spans="1:22" x14ac:dyDescent="0.25">
      <c r="A231" s="26">
        <f>Wellpath!E231</f>
        <v>0</v>
      </c>
      <c r="B231" s="22">
        <v>0</v>
      </c>
      <c r="C231" s="22">
        <f>SIN(Wellpath!$L231) * COS(Wellpath!$L231) / SQRT(2)</f>
        <v>0</v>
      </c>
      <c r="D231" s="22">
        <f>(-TAN(Dip) * SIN(Wellpath!$L231) * COS(Wellpath!$L231) * SIN(Wellpath!$O231)) / SQRT(2)</f>
        <v>0</v>
      </c>
      <c r="E231" s="20">
        <f>Model!$W$10*((drdp!B231+drdp!K231)*'ASXY-TI1S'!$B231+(drdp!E231+drdp!N231)*'ASXY-TI1S'!$C231+(drdp!H231+drdp!Q231)*'ASXY-TI1S'!$D231)</f>
        <v>0</v>
      </c>
      <c r="F231" s="20">
        <f>Model!$W$10*((drdp!C231+drdp!L231)*'ASXY-TI1S'!$B231+(drdp!F231+drdp!O231)*'ASXY-TI1S'!$C231+(drdp!I231+drdp!R231)*'ASXY-TI1S'!$D231)</f>
        <v>0</v>
      </c>
      <c r="G231" s="20">
        <f>Model!$W$10*((drdp!D231+drdp!M231)*'ASXY-TI1S'!$B231+(drdp!G231+drdp!P231)*'ASXY-TI1S'!$C231+(drdp!J231+drdp!S231)*'ASXY-TI1S'!$D231)</f>
        <v>0</v>
      </c>
      <c r="H231" s="18">
        <f>Model!$W$10*((drdp!B231)*'ASXY-TI1S'!$B231+(drdp!E231)*'ASXY-TI1S'!$C231+(drdp!H231)*'ASXY-TI1S'!$D231)</f>
        <v>0</v>
      </c>
      <c r="I231" s="18">
        <f>Model!$W$10*((drdp!C231)*'ASXY-TI1S'!$B231+(drdp!F231)*'ASXY-TI1S'!$C231+(drdp!I231)*'ASXY-TI1S'!$D231)</f>
        <v>0</v>
      </c>
      <c r="J231" s="18">
        <f>Model!$W$10*((drdp!D231)*'ASXY-TI1S'!$B231+(drdp!G231)*'ASXY-TI1S'!$C231+(drdp!J231)*'ASXY-TI1S'!$D231)</f>
        <v>0</v>
      </c>
      <c r="K231" s="21">
        <f>SUM(E$3:E230)+H231</f>
        <v>0.25400681040764161</v>
      </c>
      <c r="L231" s="21">
        <f>SUM(F$3:F230)+I231</f>
        <v>-0.12441598806737403</v>
      </c>
      <c r="M231" s="21">
        <f>SUM(G$3:G230)+J231</f>
        <v>-0.33712030163423901</v>
      </c>
      <c r="N231" s="21"/>
      <c r="O231" s="21"/>
      <c r="P231" s="21"/>
      <c r="Q231" s="19">
        <f t="shared" si="19"/>
        <v>6.4519459733463597E-2</v>
      </c>
      <c r="R231" s="19">
        <f t="shared" si="20"/>
        <v>1.5479338086780956E-2</v>
      </c>
      <c r="S231" s="19">
        <f t="shared" si="21"/>
        <v>0.11365009777396029</v>
      </c>
      <c r="T231" s="19">
        <f t="shared" si="22"/>
        <v>-3.1602508292708879E-2</v>
      </c>
      <c r="U231" s="19">
        <f t="shared" si="23"/>
        <v>-8.5630852541775104E-2</v>
      </c>
      <c r="V231" s="19">
        <f t="shared" si="24"/>
        <v>4.1943155425395014E-2</v>
      </c>
    </row>
    <row r="232" spans="1:22" x14ac:dyDescent="0.25">
      <c r="A232" s="26">
        <f>Wellpath!E232</f>
        <v>0</v>
      </c>
      <c r="B232" s="22">
        <v>0</v>
      </c>
      <c r="C232" s="22">
        <f>SIN(Wellpath!$L232) * COS(Wellpath!$L232) / SQRT(2)</f>
        <v>0</v>
      </c>
      <c r="D232" s="22">
        <f>(-TAN(Dip) * SIN(Wellpath!$L232) * COS(Wellpath!$L232) * SIN(Wellpath!$O232)) / SQRT(2)</f>
        <v>0</v>
      </c>
      <c r="E232" s="20">
        <f>Model!$W$10*((drdp!B232+drdp!K232)*'ASXY-TI1S'!$B232+(drdp!E232+drdp!N232)*'ASXY-TI1S'!$C232+(drdp!H232+drdp!Q232)*'ASXY-TI1S'!$D232)</f>
        <v>0</v>
      </c>
      <c r="F232" s="20">
        <f>Model!$W$10*((drdp!C232+drdp!L232)*'ASXY-TI1S'!$B232+(drdp!F232+drdp!O232)*'ASXY-TI1S'!$C232+(drdp!I232+drdp!R232)*'ASXY-TI1S'!$D232)</f>
        <v>0</v>
      </c>
      <c r="G232" s="20">
        <f>Model!$W$10*((drdp!D232+drdp!M232)*'ASXY-TI1S'!$B232+(drdp!G232+drdp!P232)*'ASXY-TI1S'!$C232+(drdp!J232+drdp!S232)*'ASXY-TI1S'!$D232)</f>
        <v>0</v>
      </c>
      <c r="H232" s="18">
        <f>Model!$W$10*((drdp!B232)*'ASXY-TI1S'!$B232+(drdp!E232)*'ASXY-TI1S'!$C232+(drdp!H232)*'ASXY-TI1S'!$D232)</f>
        <v>0</v>
      </c>
      <c r="I232" s="18">
        <f>Model!$W$10*((drdp!C232)*'ASXY-TI1S'!$B232+(drdp!F232)*'ASXY-TI1S'!$C232+(drdp!I232)*'ASXY-TI1S'!$D232)</f>
        <v>0</v>
      </c>
      <c r="J232" s="18">
        <f>Model!$W$10*((drdp!D232)*'ASXY-TI1S'!$B232+(drdp!G232)*'ASXY-TI1S'!$C232+(drdp!J232)*'ASXY-TI1S'!$D232)</f>
        <v>0</v>
      </c>
      <c r="K232" s="21">
        <f>SUM(E$3:E231)+H232</f>
        <v>0.25400681040764161</v>
      </c>
      <c r="L232" s="21">
        <f>SUM(F$3:F231)+I232</f>
        <v>-0.12441598806737403</v>
      </c>
      <c r="M232" s="21">
        <f>SUM(G$3:G231)+J232</f>
        <v>-0.33712030163423901</v>
      </c>
      <c r="N232" s="21"/>
      <c r="O232" s="21"/>
      <c r="P232" s="21"/>
      <c r="Q232" s="19">
        <f t="shared" si="19"/>
        <v>6.4519459733463597E-2</v>
      </c>
      <c r="R232" s="19">
        <f t="shared" si="20"/>
        <v>1.5479338086780956E-2</v>
      </c>
      <c r="S232" s="19">
        <f t="shared" si="21"/>
        <v>0.11365009777396029</v>
      </c>
      <c r="T232" s="19">
        <f t="shared" si="22"/>
        <v>-3.1602508292708879E-2</v>
      </c>
      <c r="U232" s="19">
        <f t="shared" si="23"/>
        <v>-8.5630852541775104E-2</v>
      </c>
      <c r="V232" s="19">
        <f t="shared" si="24"/>
        <v>4.1943155425395014E-2</v>
      </c>
    </row>
    <row r="233" spans="1:22" x14ac:dyDescent="0.25">
      <c r="A233" s="26">
        <f>Wellpath!E233</f>
        <v>0</v>
      </c>
      <c r="B233" s="22">
        <v>0</v>
      </c>
      <c r="C233" s="22">
        <f>SIN(Wellpath!$L233) * COS(Wellpath!$L233) / SQRT(2)</f>
        <v>0</v>
      </c>
      <c r="D233" s="22">
        <f>(-TAN(Dip) * SIN(Wellpath!$L233) * COS(Wellpath!$L233) * SIN(Wellpath!$O233)) / SQRT(2)</f>
        <v>0</v>
      </c>
      <c r="E233" s="20">
        <f>Model!$W$10*((drdp!B233+drdp!K233)*'ASXY-TI1S'!$B233+(drdp!E233+drdp!N233)*'ASXY-TI1S'!$C233+(drdp!H233+drdp!Q233)*'ASXY-TI1S'!$D233)</f>
        <v>0</v>
      </c>
      <c r="F233" s="20">
        <f>Model!$W$10*((drdp!C233+drdp!L233)*'ASXY-TI1S'!$B233+(drdp!F233+drdp!O233)*'ASXY-TI1S'!$C233+(drdp!I233+drdp!R233)*'ASXY-TI1S'!$D233)</f>
        <v>0</v>
      </c>
      <c r="G233" s="20">
        <f>Model!$W$10*((drdp!D233+drdp!M233)*'ASXY-TI1S'!$B233+(drdp!G233+drdp!P233)*'ASXY-TI1S'!$C233+(drdp!J233+drdp!S233)*'ASXY-TI1S'!$D233)</f>
        <v>0</v>
      </c>
      <c r="H233" s="18">
        <f>Model!$W$10*((drdp!B233)*'ASXY-TI1S'!$B233+(drdp!E233)*'ASXY-TI1S'!$C233+(drdp!H233)*'ASXY-TI1S'!$D233)</f>
        <v>0</v>
      </c>
      <c r="I233" s="18">
        <f>Model!$W$10*((drdp!C233)*'ASXY-TI1S'!$B233+(drdp!F233)*'ASXY-TI1S'!$C233+(drdp!I233)*'ASXY-TI1S'!$D233)</f>
        <v>0</v>
      </c>
      <c r="J233" s="18">
        <f>Model!$W$10*((drdp!D233)*'ASXY-TI1S'!$B233+(drdp!G233)*'ASXY-TI1S'!$C233+(drdp!J233)*'ASXY-TI1S'!$D233)</f>
        <v>0</v>
      </c>
      <c r="K233" s="21">
        <f>SUM(E$3:E232)+H233</f>
        <v>0.25400681040764161</v>
      </c>
      <c r="L233" s="21">
        <f>SUM(F$3:F232)+I233</f>
        <v>-0.12441598806737403</v>
      </c>
      <c r="M233" s="21">
        <f>SUM(G$3:G232)+J233</f>
        <v>-0.33712030163423901</v>
      </c>
      <c r="N233" s="21"/>
      <c r="O233" s="21"/>
      <c r="P233" s="21"/>
      <c r="Q233" s="19">
        <f t="shared" si="19"/>
        <v>6.4519459733463597E-2</v>
      </c>
      <c r="R233" s="19">
        <f t="shared" si="20"/>
        <v>1.5479338086780956E-2</v>
      </c>
      <c r="S233" s="19">
        <f t="shared" si="21"/>
        <v>0.11365009777396029</v>
      </c>
      <c r="T233" s="19">
        <f t="shared" si="22"/>
        <v>-3.1602508292708879E-2</v>
      </c>
      <c r="U233" s="19">
        <f t="shared" si="23"/>
        <v>-8.5630852541775104E-2</v>
      </c>
      <c r="V233" s="19">
        <f t="shared" si="24"/>
        <v>4.1943155425395014E-2</v>
      </c>
    </row>
    <row r="234" spans="1:22" x14ac:dyDescent="0.25">
      <c r="A234" s="26">
        <f>Wellpath!E234</f>
        <v>0</v>
      </c>
      <c r="B234" s="22">
        <v>0</v>
      </c>
      <c r="C234" s="22">
        <f>SIN(Wellpath!$L234) * COS(Wellpath!$L234) / SQRT(2)</f>
        <v>0</v>
      </c>
      <c r="D234" s="22">
        <f>(-TAN(Dip) * SIN(Wellpath!$L234) * COS(Wellpath!$L234) * SIN(Wellpath!$O234)) / SQRT(2)</f>
        <v>0</v>
      </c>
      <c r="E234" s="20">
        <f>Model!$W$10*((drdp!B234+drdp!K234)*'ASXY-TI1S'!$B234+(drdp!E234+drdp!N234)*'ASXY-TI1S'!$C234+(drdp!H234+drdp!Q234)*'ASXY-TI1S'!$D234)</f>
        <v>0</v>
      </c>
      <c r="F234" s="20">
        <f>Model!$W$10*((drdp!C234+drdp!L234)*'ASXY-TI1S'!$B234+(drdp!F234+drdp!O234)*'ASXY-TI1S'!$C234+(drdp!I234+drdp!R234)*'ASXY-TI1S'!$D234)</f>
        <v>0</v>
      </c>
      <c r="G234" s="20">
        <f>Model!$W$10*((drdp!D234+drdp!M234)*'ASXY-TI1S'!$B234+(drdp!G234+drdp!P234)*'ASXY-TI1S'!$C234+(drdp!J234+drdp!S234)*'ASXY-TI1S'!$D234)</f>
        <v>0</v>
      </c>
      <c r="H234" s="18">
        <f>Model!$W$10*((drdp!B234)*'ASXY-TI1S'!$B234+(drdp!E234)*'ASXY-TI1S'!$C234+(drdp!H234)*'ASXY-TI1S'!$D234)</f>
        <v>0</v>
      </c>
      <c r="I234" s="18">
        <f>Model!$W$10*((drdp!C234)*'ASXY-TI1S'!$B234+(drdp!F234)*'ASXY-TI1S'!$C234+(drdp!I234)*'ASXY-TI1S'!$D234)</f>
        <v>0</v>
      </c>
      <c r="J234" s="18">
        <f>Model!$W$10*((drdp!D234)*'ASXY-TI1S'!$B234+(drdp!G234)*'ASXY-TI1S'!$C234+(drdp!J234)*'ASXY-TI1S'!$D234)</f>
        <v>0</v>
      </c>
      <c r="K234" s="21">
        <f>SUM(E$3:E233)+H234</f>
        <v>0.25400681040764161</v>
      </c>
      <c r="L234" s="21">
        <f>SUM(F$3:F233)+I234</f>
        <v>-0.12441598806737403</v>
      </c>
      <c r="M234" s="21">
        <f>SUM(G$3:G233)+J234</f>
        <v>-0.33712030163423901</v>
      </c>
      <c r="N234" s="21"/>
      <c r="O234" s="21"/>
      <c r="P234" s="21"/>
      <c r="Q234" s="19">
        <f t="shared" si="19"/>
        <v>6.4519459733463597E-2</v>
      </c>
      <c r="R234" s="19">
        <f t="shared" si="20"/>
        <v>1.5479338086780956E-2</v>
      </c>
      <c r="S234" s="19">
        <f t="shared" si="21"/>
        <v>0.11365009777396029</v>
      </c>
      <c r="T234" s="19">
        <f t="shared" si="22"/>
        <v>-3.1602508292708879E-2</v>
      </c>
      <c r="U234" s="19">
        <f t="shared" si="23"/>
        <v>-8.5630852541775104E-2</v>
      </c>
      <c r="V234" s="19">
        <f t="shared" si="24"/>
        <v>4.1943155425395014E-2</v>
      </c>
    </row>
    <row r="235" spans="1:22" x14ac:dyDescent="0.25">
      <c r="A235" s="26">
        <f>Wellpath!E235</f>
        <v>0</v>
      </c>
      <c r="B235" s="22">
        <v>0</v>
      </c>
      <c r="C235" s="22">
        <f>SIN(Wellpath!$L235) * COS(Wellpath!$L235) / SQRT(2)</f>
        <v>0</v>
      </c>
      <c r="D235" s="22">
        <f>(-TAN(Dip) * SIN(Wellpath!$L235) * COS(Wellpath!$L235) * SIN(Wellpath!$O235)) / SQRT(2)</f>
        <v>0</v>
      </c>
      <c r="E235" s="20">
        <f>Model!$W$10*((drdp!B235+drdp!K235)*'ASXY-TI1S'!$B235+(drdp!E235+drdp!N235)*'ASXY-TI1S'!$C235+(drdp!H235+drdp!Q235)*'ASXY-TI1S'!$D235)</f>
        <v>0</v>
      </c>
      <c r="F235" s="20">
        <f>Model!$W$10*((drdp!C235+drdp!L235)*'ASXY-TI1S'!$B235+(drdp!F235+drdp!O235)*'ASXY-TI1S'!$C235+(drdp!I235+drdp!R235)*'ASXY-TI1S'!$D235)</f>
        <v>0</v>
      </c>
      <c r="G235" s="20">
        <f>Model!$W$10*((drdp!D235+drdp!M235)*'ASXY-TI1S'!$B235+(drdp!G235+drdp!P235)*'ASXY-TI1S'!$C235+(drdp!J235+drdp!S235)*'ASXY-TI1S'!$D235)</f>
        <v>0</v>
      </c>
      <c r="H235" s="18">
        <f>Model!$W$10*((drdp!B235)*'ASXY-TI1S'!$B235+(drdp!E235)*'ASXY-TI1S'!$C235+(drdp!H235)*'ASXY-TI1S'!$D235)</f>
        <v>0</v>
      </c>
      <c r="I235" s="18">
        <f>Model!$W$10*((drdp!C235)*'ASXY-TI1S'!$B235+(drdp!F235)*'ASXY-TI1S'!$C235+(drdp!I235)*'ASXY-TI1S'!$D235)</f>
        <v>0</v>
      </c>
      <c r="J235" s="18">
        <f>Model!$W$10*((drdp!D235)*'ASXY-TI1S'!$B235+(drdp!G235)*'ASXY-TI1S'!$C235+(drdp!J235)*'ASXY-TI1S'!$D235)</f>
        <v>0</v>
      </c>
      <c r="K235" s="21">
        <f>SUM(E$3:E234)+H235</f>
        <v>0.25400681040764161</v>
      </c>
      <c r="L235" s="21">
        <f>SUM(F$3:F234)+I235</f>
        <v>-0.12441598806737403</v>
      </c>
      <c r="M235" s="21">
        <f>SUM(G$3:G234)+J235</f>
        <v>-0.33712030163423901</v>
      </c>
      <c r="N235" s="21"/>
      <c r="O235" s="21"/>
      <c r="P235" s="21"/>
      <c r="Q235" s="19">
        <f t="shared" si="19"/>
        <v>6.4519459733463597E-2</v>
      </c>
      <c r="R235" s="19">
        <f t="shared" si="20"/>
        <v>1.5479338086780956E-2</v>
      </c>
      <c r="S235" s="19">
        <f t="shared" si="21"/>
        <v>0.11365009777396029</v>
      </c>
      <c r="T235" s="19">
        <f t="shared" si="22"/>
        <v>-3.1602508292708879E-2</v>
      </c>
      <c r="U235" s="19">
        <f t="shared" si="23"/>
        <v>-8.5630852541775104E-2</v>
      </c>
      <c r="V235" s="19">
        <f t="shared" si="24"/>
        <v>4.1943155425395014E-2</v>
      </c>
    </row>
    <row r="236" spans="1:22" x14ac:dyDescent="0.25">
      <c r="A236" s="26">
        <f>Wellpath!E236</f>
        <v>0</v>
      </c>
      <c r="B236" s="22">
        <v>0</v>
      </c>
      <c r="C236" s="22">
        <f>SIN(Wellpath!$L236) * COS(Wellpath!$L236) / SQRT(2)</f>
        <v>0</v>
      </c>
      <c r="D236" s="22">
        <f>(-TAN(Dip) * SIN(Wellpath!$L236) * COS(Wellpath!$L236) * SIN(Wellpath!$O236)) / SQRT(2)</f>
        <v>0</v>
      </c>
      <c r="E236" s="20">
        <f>Model!$W$10*((drdp!B236+drdp!K236)*'ASXY-TI1S'!$B236+(drdp!E236+drdp!N236)*'ASXY-TI1S'!$C236+(drdp!H236+drdp!Q236)*'ASXY-TI1S'!$D236)</f>
        <v>0</v>
      </c>
      <c r="F236" s="20">
        <f>Model!$W$10*((drdp!C236+drdp!L236)*'ASXY-TI1S'!$B236+(drdp!F236+drdp!O236)*'ASXY-TI1S'!$C236+(drdp!I236+drdp!R236)*'ASXY-TI1S'!$D236)</f>
        <v>0</v>
      </c>
      <c r="G236" s="20">
        <f>Model!$W$10*((drdp!D236+drdp!M236)*'ASXY-TI1S'!$B236+(drdp!G236+drdp!P236)*'ASXY-TI1S'!$C236+(drdp!J236+drdp!S236)*'ASXY-TI1S'!$D236)</f>
        <v>0</v>
      </c>
      <c r="H236" s="18">
        <f>Model!$W$10*((drdp!B236)*'ASXY-TI1S'!$B236+(drdp!E236)*'ASXY-TI1S'!$C236+(drdp!H236)*'ASXY-TI1S'!$D236)</f>
        <v>0</v>
      </c>
      <c r="I236" s="18">
        <f>Model!$W$10*((drdp!C236)*'ASXY-TI1S'!$B236+(drdp!F236)*'ASXY-TI1S'!$C236+(drdp!I236)*'ASXY-TI1S'!$D236)</f>
        <v>0</v>
      </c>
      <c r="J236" s="18">
        <f>Model!$W$10*((drdp!D236)*'ASXY-TI1S'!$B236+(drdp!G236)*'ASXY-TI1S'!$C236+(drdp!J236)*'ASXY-TI1S'!$D236)</f>
        <v>0</v>
      </c>
      <c r="K236" s="21">
        <f>SUM(E$3:E235)+H236</f>
        <v>0.25400681040764161</v>
      </c>
      <c r="L236" s="21">
        <f>SUM(F$3:F235)+I236</f>
        <v>-0.12441598806737403</v>
      </c>
      <c r="M236" s="21">
        <f>SUM(G$3:G235)+J236</f>
        <v>-0.33712030163423901</v>
      </c>
      <c r="N236" s="21"/>
      <c r="O236" s="21"/>
      <c r="P236" s="21"/>
      <c r="Q236" s="19">
        <f t="shared" si="19"/>
        <v>6.4519459733463597E-2</v>
      </c>
      <c r="R236" s="19">
        <f t="shared" si="20"/>
        <v>1.5479338086780956E-2</v>
      </c>
      <c r="S236" s="19">
        <f t="shared" si="21"/>
        <v>0.11365009777396029</v>
      </c>
      <c r="T236" s="19">
        <f t="shared" si="22"/>
        <v>-3.1602508292708879E-2</v>
      </c>
      <c r="U236" s="19">
        <f t="shared" si="23"/>
        <v>-8.5630852541775104E-2</v>
      </c>
      <c r="V236" s="19">
        <f t="shared" si="24"/>
        <v>4.1943155425395014E-2</v>
      </c>
    </row>
    <row r="237" spans="1:22" x14ac:dyDescent="0.25">
      <c r="A237" s="26">
        <f>Wellpath!E237</f>
        <v>0</v>
      </c>
      <c r="B237" s="22">
        <v>0</v>
      </c>
      <c r="C237" s="22">
        <f>SIN(Wellpath!$L237) * COS(Wellpath!$L237) / SQRT(2)</f>
        <v>0</v>
      </c>
      <c r="D237" s="22">
        <f>(-TAN(Dip) * SIN(Wellpath!$L237) * COS(Wellpath!$L237) * SIN(Wellpath!$O237)) / SQRT(2)</f>
        <v>0</v>
      </c>
      <c r="E237" s="20">
        <f>Model!$W$10*((drdp!B237+drdp!K237)*'ASXY-TI1S'!$B237+(drdp!E237+drdp!N237)*'ASXY-TI1S'!$C237+(drdp!H237+drdp!Q237)*'ASXY-TI1S'!$D237)</f>
        <v>0</v>
      </c>
      <c r="F237" s="20">
        <f>Model!$W$10*((drdp!C237+drdp!L237)*'ASXY-TI1S'!$B237+(drdp!F237+drdp!O237)*'ASXY-TI1S'!$C237+(drdp!I237+drdp!R237)*'ASXY-TI1S'!$D237)</f>
        <v>0</v>
      </c>
      <c r="G237" s="20">
        <f>Model!$W$10*((drdp!D237+drdp!M237)*'ASXY-TI1S'!$B237+(drdp!G237+drdp!P237)*'ASXY-TI1S'!$C237+(drdp!J237+drdp!S237)*'ASXY-TI1S'!$D237)</f>
        <v>0</v>
      </c>
      <c r="H237" s="18">
        <f>Model!$W$10*((drdp!B237)*'ASXY-TI1S'!$B237+(drdp!E237)*'ASXY-TI1S'!$C237+(drdp!H237)*'ASXY-TI1S'!$D237)</f>
        <v>0</v>
      </c>
      <c r="I237" s="18">
        <f>Model!$W$10*((drdp!C237)*'ASXY-TI1S'!$B237+(drdp!F237)*'ASXY-TI1S'!$C237+(drdp!I237)*'ASXY-TI1S'!$D237)</f>
        <v>0</v>
      </c>
      <c r="J237" s="18">
        <f>Model!$W$10*((drdp!D237)*'ASXY-TI1S'!$B237+(drdp!G237)*'ASXY-TI1S'!$C237+(drdp!J237)*'ASXY-TI1S'!$D237)</f>
        <v>0</v>
      </c>
      <c r="K237" s="21">
        <f>SUM(E$3:E236)+H237</f>
        <v>0.25400681040764161</v>
      </c>
      <c r="L237" s="21">
        <f>SUM(F$3:F236)+I237</f>
        <v>-0.12441598806737403</v>
      </c>
      <c r="M237" s="21">
        <f>SUM(G$3:G236)+J237</f>
        <v>-0.33712030163423901</v>
      </c>
      <c r="N237" s="21"/>
      <c r="O237" s="21"/>
      <c r="P237" s="21"/>
      <c r="Q237" s="19">
        <f t="shared" si="19"/>
        <v>6.4519459733463597E-2</v>
      </c>
      <c r="R237" s="19">
        <f t="shared" si="20"/>
        <v>1.5479338086780956E-2</v>
      </c>
      <c r="S237" s="19">
        <f t="shared" si="21"/>
        <v>0.11365009777396029</v>
      </c>
      <c r="T237" s="19">
        <f t="shared" si="22"/>
        <v>-3.1602508292708879E-2</v>
      </c>
      <c r="U237" s="19">
        <f t="shared" si="23"/>
        <v>-8.5630852541775104E-2</v>
      </c>
      <c r="V237" s="19">
        <f t="shared" si="24"/>
        <v>4.1943155425395014E-2</v>
      </c>
    </row>
    <row r="238" spans="1:22" x14ac:dyDescent="0.25">
      <c r="A238" s="26">
        <f>Wellpath!E238</f>
        <v>0</v>
      </c>
      <c r="B238" s="22">
        <v>0</v>
      </c>
      <c r="C238" s="22">
        <f>SIN(Wellpath!$L238) * COS(Wellpath!$L238) / SQRT(2)</f>
        <v>0</v>
      </c>
      <c r="D238" s="22">
        <f>(-TAN(Dip) * SIN(Wellpath!$L238) * COS(Wellpath!$L238) * SIN(Wellpath!$O238)) / SQRT(2)</f>
        <v>0</v>
      </c>
      <c r="E238" s="20">
        <f>Model!$W$10*((drdp!B238+drdp!K238)*'ASXY-TI1S'!$B238+(drdp!E238+drdp!N238)*'ASXY-TI1S'!$C238+(drdp!H238+drdp!Q238)*'ASXY-TI1S'!$D238)</f>
        <v>0</v>
      </c>
      <c r="F238" s="20">
        <f>Model!$W$10*((drdp!C238+drdp!L238)*'ASXY-TI1S'!$B238+(drdp!F238+drdp!O238)*'ASXY-TI1S'!$C238+(drdp!I238+drdp!R238)*'ASXY-TI1S'!$D238)</f>
        <v>0</v>
      </c>
      <c r="G238" s="20">
        <f>Model!$W$10*((drdp!D238+drdp!M238)*'ASXY-TI1S'!$B238+(drdp!G238+drdp!P238)*'ASXY-TI1S'!$C238+(drdp!J238+drdp!S238)*'ASXY-TI1S'!$D238)</f>
        <v>0</v>
      </c>
      <c r="H238" s="18">
        <f>Model!$W$10*((drdp!B238)*'ASXY-TI1S'!$B238+(drdp!E238)*'ASXY-TI1S'!$C238+(drdp!H238)*'ASXY-TI1S'!$D238)</f>
        <v>0</v>
      </c>
      <c r="I238" s="18">
        <f>Model!$W$10*((drdp!C238)*'ASXY-TI1S'!$B238+(drdp!F238)*'ASXY-TI1S'!$C238+(drdp!I238)*'ASXY-TI1S'!$D238)</f>
        <v>0</v>
      </c>
      <c r="J238" s="18">
        <f>Model!$W$10*((drdp!D238)*'ASXY-TI1S'!$B238+(drdp!G238)*'ASXY-TI1S'!$C238+(drdp!J238)*'ASXY-TI1S'!$D238)</f>
        <v>0</v>
      </c>
      <c r="K238" s="21">
        <f>SUM(E$3:E237)+H238</f>
        <v>0.25400681040764161</v>
      </c>
      <c r="L238" s="21">
        <f>SUM(F$3:F237)+I238</f>
        <v>-0.12441598806737403</v>
      </c>
      <c r="M238" s="21">
        <f>SUM(G$3:G237)+J238</f>
        <v>-0.33712030163423901</v>
      </c>
      <c r="N238" s="21"/>
      <c r="O238" s="21"/>
      <c r="P238" s="21"/>
      <c r="Q238" s="19">
        <f t="shared" si="19"/>
        <v>6.4519459733463597E-2</v>
      </c>
      <c r="R238" s="19">
        <f t="shared" si="20"/>
        <v>1.5479338086780956E-2</v>
      </c>
      <c r="S238" s="19">
        <f t="shared" si="21"/>
        <v>0.11365009777396029</v>
      </c>
      <c r="T238" s="19">
        <f t="shared" si="22"/>
        <v>-3.1602508292708879E-2</v>
      </c>
      <c r="U238" s="19">
        <f t="shared" si="23"/>
        <v>-8.5630852541775104E-2</v>
      </c>
      <c r="V238" s="19">
        <f t="shared" si="24"/>
        <v>4.1943155425395014E-2</v>
      </c>
    </row>
    <row r="239" spans="1:22" x14ac:dyDescent="0.25">
      <c r="A239" s="26">
        <f>Wellpath!E239</f>
        <v>0</v>
      </c>
      <c r="B239" s="22">
        <v>0</v>
      </c>
      <c r="C239" s="22">
        <f>SIN(Wellpath!$L239) * COS(Wellpath!$L239) / SQRT(2)</f>
        <v>0</v>
      </c>
      <c r="D239" s="22">
        <f>(-TAN(Dip) * SIN(Wellpath!$L239) * COS(Wellpath!$L239) * SIN(Wellpath!$O239)) / SQRT(2)</f>
        <v>0</v>
      </c>
      <c r="E239" s="20">
        <f>Model!$W$10*((drdp!B239+drdp!K239)*'ASXY-TI1S'!$B239+(drdp!E239+drdp!N239)*'ASXY-TI1S'!$C239+(drdp!H239+drdp!Q239)*'ASXY-TI1S'!$D239)</f>
        <v>0</v>
      </c>
      <c r="F239" s="20">
        <f>Model!$W$10*((drdp!C239+drdp!L239)*'ASXY-TI1S'!$B239+(drdp!F239+drdp!O239)*'ASXY-TI1S'!$C239+(drdp!I239+drdp!R239)*'ASXY-TI1S'!$D239)</f>
        <v>0</v>
      </c>
      <c r="G239" s="20">
        <f>Model!$W$10*((drdp!D239+drdp!M239)*'ASXY-TI1S'!$B239+(drdp!G239+drdp!P239)*'ASXY-TI1S'!$C239+(drdp!J239+drdp!S239)*'ASXY-TI1S'!$D239)</f>
        <v>0</v>
      </c>
      <c r="H239" s="18">
        <f>Model!$W$10*((drdp!B239)*'ASXY-TI1S'!$B239+(drdp!E239)*'ASXY-TI1S'!$C239+(drdp!H239)*'ASXY-TI1S'!$D239)</f>
        <v>0</v>
      </c>
      <c r="I239" s="18">
        <f>Model!$W$10*((drdp!C239)*'ASXY-TI1S'!$B239+(drdp!F239)*'ASXY-TI1S'!$C239+(drdp!I239)*'ASXY-TI1S'!$D239)</f>
        <v>0</v>
      </c>
      <c r="J239" s="18">
        <f>Model!$W$10*((drdp!D239)*'ASXY-TI1S'!$B239+(drdp!G239)*'ASXY-TI1S'!$C239+(drdp!J239)*'ASXY-TI1S'!$D239)</f>
        <v>0</v>
      </c>
      <c r="K239" s="21">
        <f>SUM(E$3:E238)+H239</f>
        <v>0.25400681040764161</v>
      </c>
      <c r="L239" s="21">
        <f>SUM(F$3:F238)+I239</f>
        <v>-0.12441598806737403</v>
      </c>
      <c r="M239" s="21">
        <f>SUM(G$3:G238)+J239</f>
        <v>-0.33712030163423901</v>
      </c>
      <c r="N239" s="21"/>
      <c r="O239" s="21"/>
      <c r="P239" s="21"/>
      <c r="Q239" s="19">
        <f t="shared" si="19"/>
        <v>6.4519459733463597E-2</v>
      </c>
      <c r="R239" s="19">
        <f t="shared" si="20"/>
        <v>1.5479338086780956E-2</v>
      </c>
      <c r="S239" s="19">
        <f t="shared" si="21"/>
        <v>0.11365009777396029</v>
      </c>
      <c r="T239" s="19">
        <f t="shared" si="22"/>
        <v>-3.1602508292708879E-2</v>
      </c>
      <c r="U239" s="19">
        <f t="shared" si="23"/>
        <v>-8.5630852541775104E-2</v>
      </c>
      <c r="V239" s="19">
        <f t="shared" si="24"/>
        <v>4.1943155425395014E-2</v>
      </c>
    </row>
    <row r="240" spans="1:22" x14ac:dyDescent="0.25">
      <c r="A240" s="26">
        <f>Wellpath!E240</f>
        <v>0</v>
      </c>
      <c r="B240" s="22">
        <v>0</v>
      </c>
      <c r="C240" s="22">
        <f>SIN(Wellpath!$L240) * COS(Wellpath!$L240) / SQRT(2)</f>
        <v>0</v>
      </c>
      <c r="D240" s="22">
        <f>(-TAN(Dip) * SIN(Wellpath!$L240) * COS(Wellpath!$L240) * SIN(Wellpath!$O240)) / SQRT(2)</f>
        <v>0</v>
      </c>
      <c r="E240" s="20">
        <f>Model!$W$10*((drdp!B240+drdp!K240)*'ASXY-TI1S'!$B240+(drdp!E240+drdp!N240)*'ASXY-TI1S'!$C240+(drdp!H240+drdp!Q240)*'ASXY-TI1S'!$D240)</f>
        <v>0</v>
      </c>
      <c r="F240" s="20">
        <f>Model!$W$10*((drdp!C240+drdp!L240)*'ASXY-TI1S'!$B240+(drdp!F240+drdp!O240)*'ASXY-TI1S'!$C240+(drdp!I240+drdp!R240)*'ASXY-TI1S'!$D240)</f>
        <v>0</v>
      </c>
      <c r="G240" s="20">
        <f>Model!$W$10*((drdp!D240+drdp!M240)*'ASXY-TI1S'!$B240+(drdp!G240+drdp!P240)*'ASXY-TI1S'!$C240+(drdp!J240+drdp!S240)*'ASXY-TI1S'!$D240)</f>
        <v>0</v>
      </c>
      <c r="H240" s="18">
        <f>Model!$W$10*((drdp!B240)*'ASXY-TI1S'!$B240+(drdp!E240)*'ASXY-TI1S'!$C240+(drdp!H240)*'ASXY-TI1S'!$D240)</f>
        <v>0</v>
      </c>
      <c r="I240" s="18">
        <f>Model!$W$10*((drdp!C240)*'ASXY-TI1S'!$B240+(drdp!F240)*'ASXY-TI1S'!$C240+(drdp!I240)*'ASXY-TI1S'!$D240)</f>
        <v>0</v>
      </c>
      <c r="J240" s="18">
        <f>Model!$W$10*((drdp!D240)*'ASXY-TI1S'!$B240+(drdp!G240)*'ASXY-TI1S'!$C240+(drdp!J240)*'ASXY-TI1S'!$D240)</f>
        <v>0</v>
      </c>
      <c r="K240" s="21">
        <f>SUM(E$3:E239)+H240</f>
        <v>0.25400681040764161</v>
      </c>
      <c r="L240" s="21">
        <f>SUM(F$3:F239)+I240</f>
        <v>-0.12441598806737403</v>
      </c>
      <c r="M240" s="21">
        <f>SUM(G$3:G239)+J240</f>
        <v>-0.33712030163423901</v>
      </c>
      <c r="N240" s="21"/>
      <c r="O240" s="21"/>
      <c r="P240" s="21"/>
      <c r="Q240" s="19">
        <f t="shared" si="19"/>
        <v>6.4519459733463597E-2</v>
      </c>
      <c r="R240" s="19">
        <f t="shared" si="20"/>
        <v>1.5479338086780956E-2</v>
      </c>
      <c r="S240" s="19">
        <f t="shared" si="21"/>
        <v>0.11365009777396029</v>
      </c>
      <c r="T240" s="19">
        <f t="shared" si="22"/>
        <v>-3.1602508292708879E-2</v>
      </c>
      <c r="U240" s="19">
        <f t="shared" si="23"/>
        <v>-8.5630852541775104E-2</v>
      </c>
      <c r="V240" s="19">
        <f t="shared" si="24"/>
        <v>4.1943155425395014E-2</v>
      </c>
    </row>
    <row r="241" spans="1:22" x14ac:dyDescent="0.25">
      <c r="A241" s="26">
        <f>Wellpath!E241</f>
        <v>0</v>
      </c>
      <c r="B241" s="22">
        <v>0</v>
      </c>
      <c r="C241" s="22">
        <f>SIN(Wellpath!$L241) * COS(Wellpath!$L241) / SQRT(2)</f>
        <v>0</v>
      </c>
      <c r="D241" s="22">
        <f>(-TAN(Dip) * SIN(Wellpath!$L241) * COS(Wellpath!$L241) * SIN(Wellpath!$O241)) / SQRT(2)</f>
        <v>0</v>
      </c>
      <c r="E241" s="20">
        <f>Model!$W$10*((drdp!B241+drdp!K241)*'ASXY-TI1S'!$B241+(drdp!E241+drdp!N241)*'ASXY-TI1S'!$C241+(drdp!H241+drdp!Q241)*'ASXY-TI1S'!$D241)</f>
        <v>0</v>
      </c>
      <c r="F241" s="20">
        <f>Model!$W$10*((drdp!C241+drdp!L241)*'ASXY-TI1S'!$B241+(drdp!F241+drdp!O241)*'ASXY-TI1S'!$C241+(drdp!I241+drdp!R241)*'ASXY-TI1S'!$D241)</f>
        <v>0</v>
      </c>
      <c r="G241" s="20">
        <f>Model!$W$10*((drdp!D241+drdp!M241)*'ASXY-TI1S'!$B241+(drdp!G241+drdp!P241)*'ASXY-TI1S'!$C241+(drdp!J241+drdp!S241)*'ASXY-TI1S'!$D241)</f>
        <v>0</v>
      </c>
      <c r="H241" s="18">
        <f>Model!$W$10*((drdp!B241)*'ASXY-TI1S'!$B241+(drdp!E241)*'ASXY-TI1S'!$C241+(drdp!H241)*'ASXY-TI1S'!$D241)</f>
        <v>0</v>
      </c>
      <c r="I241" s="18">
        <f>Model!$W$10*((drdp!C241)*'ASXY-TI1S'!$B241+(drdp!F241)*'ASXY-TI1S'!$C241+(drdp!I241)*'ASXY-TI1S'!$D241)</f>
        <v>0</v>
      </c>
      <c r="J241" s="18">
        <f>Model!$W$10*((drdp!D241)*'ASXY-TI1S'!$B241+(drdp!G241)*'ASXY-TI1S'!$C241+(drdp!J241)*'ASXY-TI1S'!$D241)</f>
        <v>0</v>
      </c>
      <c r="K241" s="21">
        <f>SUM(E$3:E240)+H241</f>
        <v>0.25400681040764161</v>
      </c>
      <c r="L241" s="21">
        <f>SUM(F$3:F240)+I241</f>
        <v>-0.12441598806737403</v>
      </c>
      <c r="M241" s="21">
        <f>SUM(G$3:G240)+J241</f>
        <v>-0.33712030163423901</v>
      </c>
      <c r="N241" s="21"/>
      <c r="O241" s="21"/>
      <c r="P241" s="21"/>
      <c r="Q241" s="19">
        <f t="shared" si="19"/>
        <v>6.4519459733463597E-2</v>
      </c>
      <c r="R241" s="19">
        <f t="shared" si="20"/>
        <v>1.5479338086780956E-2</v>
      </c>
      <c r="S241" s="19">
        <f t="shared" si="21"/>
        <v>0.11365009777396029</v>
      </c>
      <c r="T241" s="19">
        <f t="shared" si="22"/>
        <v>-3.1602508292708879E-2</v>
      </c>
      <c r="U241" s="19">
        <f t="shared" si="23"/>
        <v>-8.5630852541775104E-2</v>
      </c>
      <c r="V241" s="19">
        <f t="shared" si="24"/>
        <v>4.1943155425395014E-2</v>
      </c>
    </row>
    <row r="242" spans="1:22" x14ac:dyDescent="0.25">
      <c r="A242" s="26">
        <f>Wellpath!E242</f>
        <v>0</v>
      </c>
      <c r="B242" s="22">
        <v>0</v>
      </c>
      <c r="C242" s="22">
        <f>SIN(Wellpath!$L242) * COS(Wellpath!$L242) / SQRT(2)</f>
        <v>0</v>
      </c>
      <c r="D242" s="22">
        <f>(-TAN(Dip) * SIN(Wellpath!$L242) * COS(Wellpath!$L242) * SIN(Wellpath!$O242)) / SQRT(2)</f>
        <v>0</v>
      </c>
      <c r="E242" s="20">
        <f>Model!$W$10*((drdp!B242+drdp!K242)*'ASXY-TI1S'!$B242+(drdp!E242+drdp!N242)*'ASXY-TI1S'!$C242+(drdp!H242+drdp!Q242)*'ASXY-TI1S'!$D242)</f>
        <v>0</v>
      </c>
      <c r="F242" s="20">
        <f>Model!$W$10*((drdp!C242+drdp!L242)*'ASXY-TI1S'!$B242+(drdp!F242+drdp!O242)*'ASXY-TI1S'!$C242+(drdp!I242+drdp!R242)*'ASXY-TI1S'!$D242)</f>
        <v>0</v>
      </c>
      <c r="G242" s="20">
        <f>Model!$W$10*((drdp!D242+drdp!M242)*'ASXY-TI1S'!$B242+(drdp!G242+drdp!P242)*'ASXY-TI1S'!$C242+(drdp!J242+drdp!S242)*'ASXY-TI1S'!$D242)</f>
        <v>0</v>
      </c>
      <c r="H242" s="18">
        <f>Model!$W$10*((drdp!B242)*'ASXY-TI1S'!$B242+(drdp!E242)*'ASXY-TI1S'!$C242+(drdp!H242)*'ASXY-TI1S'!$D242)</f>
        <v>0</v>
      </c>
      <c r="I242" s="18">
        <f>Model!$W$10*((drdp!C242)*'ASXY-TI1S'!$B242+(drdp!F242)*'ASXY-TI1S'!$C242+(drdp!I242)*'ASXY-TI1S'!$D242)</f>
        <v>0</v>
      </c>
      <c r="J242" s="18">
        <f>Model!$W$10*((drdp!D242)*'ASXY-TI1S'!$B242+(drdp!G242)*'ASXY-TI1S'!$C242+(drdp!J242)*'ASXY-TI1S'!$D242)</f>
        <v>0</v>
      </c>
      <c r="K242" s="21">
        <f>SUM(E$3:E241)+H242</f>
        <v>0.25400681040764161</v>
      </c>
      <c r="L242" s="21">
        <f>SUM(F$3:F241)+I242</f>
        <v>-0.12441598806737403</v>
      </c>
      <c r="M242" s="21">
        <f>SUM(G$3:G241)+J242</f>
        <v>-0.33712030163423901</v>
      </c>
      <c r="N242" s="21"/>
      <c r="O242" s="21"/>
      <c r="P242" s="21"/>
      <c r="Q242" s="19">
        <f t="shared" si="19"/>
        <v>6.4519459733463597E-2</v>
      </c>
      <c r="R242" s="19">
        <f t="shared" si="20"/>
        <v>1.5479338086780956E-2</v>
      </c>
      <c r="S242" s="19">
        <f t="shared" si="21"/>
        <v>0.11365009777396029</v>
      </c>
      <c r="T242" s="19">
        <f t="shared" si="22"/>
        <v>-3.1602508292708879E-2</v>
      </c>
      <c r="U242" s="19">
        <f t="shared" si="23"/>
        <v>-8.5630852541775104E-2</v>
      </c>
      <c r="V242" s="19">
        <f t="shared" si="24"/>
        <v>4.1943155425395014E-2</v>
      </c>
    </row>
    <row r="243" spans="1:22" x14ac:dyDescent="0.25">
      <c r="A243" s="26">
        <f>Wellpath!E243</f>
        <v>0</v>
      </c>
      <c r="B243" s="22">
        <v>0</v>
      </c>
      <c r="C243" s="22">
        <f>SIN(Wellpath!$L243) * COS(Wellpath!$L243) / SQRT(2)</f>
        <v>0</v>
      </c>
      <c r="D243" s="22">
        <f>(-TAN(Dip) * SIN(Wellpath!$L243) * COS(Wellpath!$L243) * SIN(Wellpath!$O243)) / SQRT(2)</f>
        <v>0</v>
      </c>
      <c r="E243" s="20">
        <f>Model!$W$10*((drdp!B243+drdp!K243)*'ASXY-TI1S'!$B243+(drdp!E243+drdp!N243)*'ASXY-TI1S'!$C243+(drdp!H243+drdp!Q243)*'ASXY-TI1S'!$D243)</f>
        <v>0</v>
      </c>
      <c r="F243" s="20">
        <f>Model!$W$10*((drdp!C243+drdp!L243)*'ASXY-TI1S'!$B243+(drdp!F243+drdp!O243)*'ASXY-TI1S'!$C243+(drdp!I243+drdp!R243)*'ASXY-TI1S'!$D243)</f>
        <v>0</v>
      </c>
      <c r="G243" s="20">
        <f>Model!$W$10*((drdp!D243+drdp!M243)*'ASXY-TI1S'!$B243+(drdp!G243+drdp!P243)*'ASXY-TI1S'!$C243+(drdp!J243+drdp!S243)*'ASXY-TI1S'!$D243)</f>
        <v>0</v>
      </c>
      <c r="H243" s="18">
        <f>Model!$W$10*((drdp!B243)*'ASXY-TI1S'!$B243+(drdp!E243)*'ASXY-TI1S'!$C243+(drdp!H243)*'ASXY-TI1S'!$D243)</f>
        <v>0</v>
      </c>
      <c r="I243" s="18">
        <f>Model!$W$10*((drdp!C243)*'ASXY-TI1S'!$B243+(drdp!F243)*'ASXY-TI1S'!$C243+(drdp!I243)*'ASXY-TI1S'!$D243)</f>
        <v>0</v>
      </c>
      <c r="J243" s="18">
        <f>Model!$W$10*((drdp!D243)*'ASXY-TI1S'!$B243+(drdp!G243)*'ASXY-TI1S'!$C243+(drdp!J243)*'ASXY-TI1S'!$D243)</f>
        <v>0</v>
      </c>
      <c r="K243" s="21">
        <f>SUM(E$3:E242)+H243</f>
        <v>0.25400681040764161</v>
      </c>
      <c r="L243" s="21">
        <f>SUM(F$3:F242)+I243</f>
        <v>-0.12441598806737403</v>
      </c>
      <c r="M243" s="21">
        <f>SUM(G$3:G242)+J243</f>
        <v>-0.33712030163423901</v>
      </c>
      <c r="N243" s="21"/>
      <c r="O243" s="21"/>
      <c r="P243" s="21"/>
      <c r="Q243" s="19">
        <f t="shared" si="19"/>
        <v>6.4519459733463597E-2</v>
      </c>
      <c r="R243" s="19">
        <f t="shared" si="20"/>
        <v>1.5479338086780956E-2</v>
      </c>
      <c r="S243" s="19">
        <f t="shared" si="21"/>
        <v>0.11365009777396029</v>
      </c>
      <c r="T243" s="19">
        <f t="shared" si="22"/>
        <v>-3.1602508292708879E-2</v>
      </c>
      <c r="U243" s="19">
        <f t="shared" si="23"/>
        <v>-8.5630852541775104E-2</v>
      </c>
      <c r="V243" s="19">
        <f t="shared" si="24"/>
        <v>4.1943155425395014E-2</v>
      </c>
    </row>
    <row r="244" spans="1:22" x14ac:dyDescent="0.25">
      <c r="A244" s="26">
        <f>Wellpath!E244</f>
        <v>0</v>
      </c>
      <c r="B244" s="22">
        <v>0</v>
      </c>
      <c r="C244" s="22">
        <f>SIN(Wellpath!$L244) * COS(Wellpath!$L244) / SQRT(2)</f>
        <v>0</v>
      </c>
      <c r="D244" s="22">
        <f>(-TAN(Dip) * SIN(Wellpath!$L244) * COS(Wellpath!$L244) * SIN(Wellpath!$O244)) / SQRT(2)</f>
        <v>0</v>
      </c>
      <c r="E244" s="20">
        <f>Model!$W$10*((drdp!B244+drdp!K244)*'ASXY-TI1S'!$B244+(drdp!E244+drdp!N244)*'ASXY-TI1S'!$C244+(drdp!H244+drdp!Q244)*'ASXY-TI1S'!$D244)</f>
        <v>0</v>
      </c>
      <c r="F244" s="20">
        <f>Model!$W$10*((drdp!C244+drdp!L244)*'ASXY-TI1S'!$B244+(drdp!F244+drdp!O244)*'ASXY-TI1S'!$C244+(drdp!I244+drdp!R244)*'ASXY-TI1S'!$D244)</f>
        <v>0</v>
      </c>
      <c r="G244" s="20">
        <f>Model!$W$10*((drdp!D244+drdp!M244)*'ASXY-TI1S'!$B244+(drdp!G244+drdp!P244)*'ASXY-TI1S'!$C244+(drdp!J244+drdp!S244)*'ASXY-TI1S'!$D244)</f>
        <v>0</v>
      </c>
      <c r="H244" s="18">
        <f>Model!$W$10*((drdp!B244)*'ASXY-TI1S'!$B244+(drdp!E244)*'ASXY-TI1S'!$C244+(drdp!H244)*'ASXY-TI1S'!$D244)</f>
        <v>0</v>
      </c>
      <c r="I244" s="18">
        <f>Model!$W$10*((drdp!C244)*'ASXY-TI1S'!$B244+(drdp!F244)*'ASXY-TI1S'!$C244+(drdp!I244)*'ASXY-TI1S'!$D244)</f>
        <v>0</v>
      </c>
      <c r="J244" s="18">
        <f>Model!$W$10*((drdp!D244)*'ASXY-TI1S'!$B244+(drdp!G244)*'ASXY-TI1S'!$C244+(drdp!J244)*'ASXY-TI1S'!$D244)</f>
        <v>0</v>
      </c>
      <c r="K244" s="21">
        <f>SUM(E$3:E243)+H244</f>
        <v>0.25400681040764161</v>
      </c>
      <c r="L244" s="21">
        <f>SUM(F$3:F243)+I244</f>
        <v>-0.12441598806737403</v>
      </c>
      <c r="M244" s="21">
        <f>SUM(G$3:G243)+J244</f>
        <v>-0.33712030163423901</v>
      </c>
      <c r="N244" s="21"/>
      <c r="O244" s="21"/>
      <c r="P244" s="21"/>
      <c r="Q244" s="19">
        <f t="shared" si="19"/>
        <v>6.4519459733463597E-2</v>
      </c>
      <c r="R244" s="19">
        <f t="shared" si="20"/>
        <v>1.5479338086780956E-2</v>
      </c>
      <c r="S244" s="19">
        <f t="shared" si="21"/>
        <v>0.11365009777396029</v>
      </c>
      <c r="T244" s="19">
        <f t="shared" si="22"/>
        <v>-3.1602508292708879E-2</v>
      </c>
      <c r="U244" s="19">
        <f t="shared" si="23"/>
        <v>-8.5630852541775104E-2</v>
      </c>
      <c r="V244" s="19">
        <f t="shared" si="24"/>
        <v>4.1943155425395014E-2</v>
      </c>
    </row>
    <row r="245" spans="1:22" x14ac:dyDescent="0.25">
      <c r="A245" s="26">
        <f>Wellpath!E245</f>
        <v>0</v>
      </c>
      <c r="B245" s="22">
        <v>0</v>
      </c>
      <c r="C245" s="22">
        <f>SIN(Wellpath!$L245) * COS(Wellpath!$L245) / SQRT(2)</f>
        <v>0</v>
      </c>
      <c r="D245" s="22">
        <f>(-TAN(Dip) * SIN(Wellpath!$L245) * COS(Wellpath!$L245) * SIN(Wellpath!$O245)) / SQRT(2)</f>
        <v>0</v>
      </c>
      <c r="E245" s="20">
        <f>Model!$W$10*((drdp!B245+drdp!K245)*'ASXY-TI1S'!$B245+(drdp!E245+drdp!N245)*'ASXY-TI1S'!$C245+(drdp!H245+drdp!Q245)*'ASXY-TI1S'!$D245)</f>
        <v>0</v>
      </c>
      <c r="F245" s="20">
        <f>Model!$W$10*((drdp!C245+drdp!L245)*'ASXY-TI1S'!$B245+(drdp!F245+drdp!O245)*'ASXY-TI1S'!$C245+(drdp!I245+drdp!R245)*'ASXY-TI1S'!$D245)</f>
        <v>0</v>
      </c>
      <c r="G245" s="20">
        <f>Model!$W$10*((drdp!D245+drdp!M245)*'ASXY-TI1S'!$B245+(drdp!G245+drdp!P245)*'ASXY-TI1S'!$C245+(drdp!J245+drdp!S245)*'ASXY-TI1S'!$D245)</f>
        <v>0</v>
      </c>
      <c r="H245" s="18">
        <f>Model!$W$10*((drdp!B245)*'ASXY-TI1S'!$B245+(drdp!E245)*'ASXY-TI1S'!$C245+(drdp!H245)*'ASXY-TI1S'!$D245)</f>
        <v>0</v>
      </c>
      <c r="I245" s="18">
        <f>Model!$W$10*((drdp!C245)*'ASXY-TI1S'!$B245+(drdp!F245)*'ASXY-TI1S'!$C245+(drdp!I245)*'ASXY-TI1S'!$D245)</f>
        <v>0</v>
      </c>
      <c r="J245" s="18">
        <f>Model!$W$10*((drdp!D245)*'ASXY-TI1S'!$B245+(drdp!G245)*'ASXY-TI1S'!$C245+(drdp!J245)*'ASXY-TI1S'!$D245)</f>
        <v>0</v>
      </c>
      <c r="K245" s="21">
        <f>SUM(E$3:E244)+H245</f>
        <v>0.25400681040764161</v>
      </c>
      <c r="L245" s="21">
        <f>SUM(F$3:F244)+I245</f>
        <v>-0.12441598806737403</v>
      </c>
      <c r="M245" s="21">
        <f>SUM(G$3:G244)+J245</f>
        <v>-0.33712030163423901</v>
      </c>
      <c r="N245" s="21"/>
      <c r="O245" s="21"/>
      <c r="P245" s="21"/>
      <c r="Q245" s="19">
        <f t="shared" si="19"/>
        <v>6.4519459733463597E-2</v>
      </c>
      <c r="R245" s="19">
        <f t="shared" si="20"/>
        <v>1.5479338086780956E-2</v>
      </c>
      <c r="S245" s="19">
        <f t="shared" si="21"/>
        <v>0.11365009777396029</v>
      </c>
      <c r="T245" s="19">
        <f t="shared" si="22"/>
        <v>-3.1602508292708879E-2</v>
      </c>
      <c r="U245" s="19">
        <f t="shared" si="23"/>
        <v>-8.5630852541775104E-2</v>
      </c>
      <c r="V245" s="19">
        <f t="shared" si="24"/>
        <v>4.1943155425395014E-2</v>
      </c>
    </row>
    <row r="246" spans="1:22" x14ac:dyDescent="0.25">
      <c r="A246" s="26">
        <f>Wellpath!E246</f>
        <v>0</v>
      </c>
      <c r="B246" s="22">
        <v>0</v>
      </c>
      <c r="C246" s="22">
        <f>SIN(Wellpath!$L246) * COS(Wellpath!$L246) / SQRT(2)</f>
        <v>0</v>
      </c>
      <c r="D246" s="22">
        <f>(-TAN(Dip) * SIN(Wellpath!$L246) * COS(Wellpath!$L246) * SIN(Wellpath!$O246)) / SQRT(2)</f>
        <v>0</v>
      </c>
      <c r="E246" s="20">
        <f>Model!$W$10*((drdp!B246+drdp!K246)*'ASXY-TI1S'!$B246+(drdp!E246+drdp!N246)*'ASXY-TI1S'!$C246+(drdp!H246+drdp!Q246)*'ASXY-TI1S'!$D246)</f>
        <v>0</v>
      </c>
      <c r="F246" s="20">
        <f>Model!$W$10*((drdp!C246+drdp!L246)*'ASXY-TI1S'!$B246+(drdp!F246+drdp!O246)*'ASXY-TI1S'!$C246+(drdp!I246+drdp!R246)*'ASXY-TI1S'!$D246)</f>
        <v>0</v>
      </c>
      <c r="G246" s="20">
        <f>Model!$W$10*((drdp!D246+drdp!M246)*'ASXY-TI1S'!$B246+(drdp!G246+drdp!P246)*'ASXY-TI1S'!$C246+(drdp!J246+drdp!S246)*'ASXY-TI1S'!$D246)</f>
        <v>0</v>
      </c>
      <c r="H246" s="18">
        <f>Model!$W$10*((drdp!B246)*'ASXY-TI1S'!$B246+(drdp!E246)*'ASXY-TI1S'!$C246+(drdp!H246)*'ASXY-TI1S'!$D246)</f>
        <v>0</v>
      </c>
      <c r="I246" s="18">
        <f>Model!$W$10*((drdp!C246)*'ASXY-TI1S'!$B246+(drdp!F246)*'ASXY-TI1S'!$C246+(drdp!I246)*'ASXY-TI1S'!$D246)</f>
        <v>0</v>
      </c>
      <c r="J246" s="18">
        <f>Model!$W$10*((drdp!D246)*'ASXY-TI1S'!$B246+(drdp!G246)*'ASXY-TI1S'!$C246+(drdp!J246)*'ASXY-TI1S'!$D246)</f>
        <v>0</v>
      </c>
      <c r="K246" s="21">
        <f>SUM(E$3:E245)+H246</f>
        <v>0.25400681040764161</v>
      </c>
      <c r="L246" s="21">
        <f>SUM(F$3:F245)+I246</f>
        <v>-0.12441598806737403</v>
      </c>
      <c r="M246" s="21">
        <f>SUM(G$3:G245)+J246</f>
        <v>-0.33712030163423901</v>
      </c>
      <c r="N246" s="21"/>
      <c r="O246" s="21"/>
      <c r="P246" s="21"/>
      <c r="Q246" s="19">
        <f t="shared" si="19"/>
        <v>6.4519459733463597E-2</v>
      </c>
      <c r="R246" s="19">
        <f t="shared" si="20"/>
        <v>1.5479338086780956E-2</v>
      </c>
      <c r="S246" s="19">
        <f t="shared" si="21"/>
        <v>0.11365009777396029</v>
      </c>
      <c r="T246" s="19">
        <f t="shared" si="22"/>
        <v>-3.1602508292708879E-2</v>
      </c>
      <c r="U246" s="19">
        <f t="shared" si="23"/>
        <v>-8.5630852541775104E-2</v>
      </c>
      <c r="V246" s="19">
        <f t="shared" si="24"/>
        <v>4.1943155425395014E-2</v>
      </c>
    </row>
    <row r="247" spans="1:22" x14ac:dyDescent="0.25">
      <c r="A247" s="26">
        <f>Wellpath!E247</f>
        <v>0</v>
      </c>
      <c r="B247" s="22">
        <v>0</v>
      </c>
      <c r="C247" s="22">
        <f>SIN(Wellpath!$L247) * COS(Wellpath!$L247) / SQRT(2)</f>
        <v>0</v>
      </c>
      <c r="D247" s="22">
        <f>(-TAN(Dip) * SIN(Wellpath!$L247) * COS(Wellpath!$L247) * SIN(Wellpath!$O247)) / SQRT(2)</f>
        <v>0</v>
      </c>
      <c r="E247" s="20">
        <f>Model!$W$10*((drdp!B247+drdp!K247)*'ASXY-TI1S'!$B247+(drdp!E247+drdp!N247)*'ASXY-TI1S'!$C247+(drdp!H247+drdp!Q247)*'ASXY-TI1S'!$D247)</f>
        <v>0</v>
      </c>
      <c r="F247" s="20">
        <f>Model!$W$10*((drdp!C247+drdp!L247)*'ASXY-TI1S'!$B247+(drdp!F247+drdp!O247)*'ASXY-TI1S'!$C247+(drdp!I247+drdp!R247)*'ASXY-TI1S'!$D247)</f>
        <v>0</v>
      </c>
      <c r="G247" s="20">
        <f>Model!$W$10*((drdp!D247+drdp!M247)*'ASXY-TI1S'!$B247+(drdp!G247+drdp!P247)*'ASXY-TI1S'!$C247+(drdp!J247+drdp!S247)*'ASXY-TI1S'!$D247)</f>
        <v>0</v>
      </c>
      <c r="H247" s="18">
        <f>Model!$W$10*((drdp!B247)*'ASXY-TI1S'!$B247+(drdp!E247)*'ASXY-TI1S'!$C247+(drdp!H247)*'ASXY-TI1S'!$D247)</f>
        <v>0</v>
      </c>
      <c r="I247" s="18">
        <f>Model!$W$10*((drdp!C247)*'ASXY-TI1S'!$B247+(drdp!F247)*'ASXY-TI1S'!$C247+(drdp!I247)*'ASXY-TI1S'!$D247)</f>
        <v>0</v>
      </c>
      <c r="J247" s="18">
        <f>Model!$W$10*((drdp!D247)*'ASXY-TI1S'!$B247+(drdp!G247)*'ASXY-TI1S'!$C247+(drdp!J247)*'ASXY-TI1S'!$D247)</f>
        <v>0</v>
      </c>
      <c r="K247" s="21">
        <f>SUM(E$3:E246)+H247</f>
        <v>0.25400681040764161</v>
      </c>
      <c r="L247" s="21">
        <f>SUM(F$3:F246)+I247</f>
        <v>-0.12441598806737403</v>
      </c>
      <c r="M247" s="21">
        <f>SUM(G$3:G246)+J247</f>
        <v>-0.33712030163423901</v>
      </c>
      <c r="N247" s="21"/>
      <c r="O247" s="21"/>
      <c r="P247" s="21"/>
      <c r="Q247" s="19">
        <f t="shared" si="19"/>
        <v>6.4519459733463597E-2</v>
      </c>
      <c r="R247" s="19">
        <f t="shared" si="20"/>
        <v>1.5479338086780956E-2</v>
      </c>
      <c r="S247" s="19">
        <f t="shared" si="21"/>
        <v>0.11365009777396029</v>
      </c>
      <c r="T247" s="19">
        <f t="shared" si="22"/>
        <v>-3.1602508292708879E-2</v>
      </c>
      <c r="U247" s="19">
        <f t="shared" si="23"/>
        <v>-8.5630852541775104E-2</v>
      </c>
      <c r="V247" s="19">
        <f t="shared" si="24"/>
        <v>4.1943155425395014E-2</v>
      </c>
    </row>
    <row r="248" spans="1:22" x14ac:dyDescent="0.25">
      <c r="A248" s="26">
        <f>Wellpath!E248</f>
        <v>0</v>
      </c>
      <c r="B248" s="22">
        <v>0</v>
      </c>
      <c r="C248" s="22">
        <f>SIN(Wellpath!$L248) * COS(Wellpath!$L248) / SQRT(2)</f>
        <v>0</v>
      </c>
      <c r="D248" s="22">
        <f>(-TAN(Dip) * SIN(Wellpath!$L248) * COS(Wellpath!$L248) * SIN(Wellpath!$O248)) / SQRT(2)</f>
        <v>0</v>
      </c>
      <c r="E248" s="20">
        <f>Model!$W$10*((drdp!B248+drdp!K248)*'ASXY-TI1S'!$B248+(drdp!E248+drdp!N248)*'ASXY-TI1S'!$C248+(drdp!H248+drdp!Q248)*'ASXY-TI1S'!$D248)</f>
        <v>0</v>
      </c>
      <c r="F248" s="20">
        <f>Model!$W$10*((drdp!C248+drdp!L248)*'ASXY-TI1S'!$B248+(drdp!F248+drdp!O248)*'ASXY-TI1S'!$C248+(drdp!I248+drdp!R248)*'ASXY-TI1S'!$D248)</f>
        <v>0</v>
      </c>
      <c r="G248" s="20">
        <f>Model!$W$10*((drdp!D248+drdp!M248)*'ASXY-TI1S'!$B248+(drdp!G248+drdp!P248)*'ASXY-TI1S'!$C248+(drdp!J248+drdp!S248)*'ASXY-TI1S'!$D248)</f>
        <v>0</v>
      </c>
      <c r="H248" s="18">
        <f>Model!$W$10*((drdp!B248)*'ASXY-TI1S'!$B248+(drdp!E248)*'ASXY-TI1S'!$C248+(drdp!H248)*'ASXY-TI1S'!$D248)</f>
        <v>0</v>
      </c>
      <c r="I248" s="18">
        <f>Model!$W$10*((drdp!C248)*'ASXY-TI1S'!$B248+(drdp!F248)*'ASXY-TI1S'!$C248+(drdp!I248)*'ASXY-TI1S'!$D248)</f>
        <v>0</v>
      </c>
      <c r="J248" s="18">
        <f>Model!$W$10*((drdp!D248)*'ASXY-TI1S'!$B248+(drdp!G248)*'ASXY-TI1S'!$C248+(drdp!J248)*'ASXY-TI1S'!$D248)</f>
        <v>0</v>
      </c>
      <c r="K248" s="21">
        <f>SUM(E$3:E247)+H248</f>
        <v>0.25400681040764161</v>
      </c>
      <c r="L248" s="21">
        <f>SUM(F$3:F247)+I248</f>
        <v>-0.12441598806737403</v>
      </c>
      <c r="M248" s="21">
        <f>SUM(G$3:G247)+J248</f>
        <v>-0.33712030163423901</v>
      </c>
      <c r="N248" s="21"/>
      <c r="O248" s="21"/>
      <c r="P248" s="21"/>
      <c r="Q248" s="19">
        <f t="shared" si="19"/>
        <v>6.4519459733463597E-2</v>
      </c>
      <c r="R248" s="19">
        <f t="shared" si="20"/>
        <v>1.5479338086780956E-2</v>
      </c>
      <c r="S248" s="19">
        <f t="shared" si="21"/>
        <v>0.11365009777396029</v>
      </c>
      <c r="T248" s="19">
        <f t="shared" si="22"/>
        <v>-3.1602508292708879E-2</v>
      </c>
      <c r="U248" s="19">
        <f t="shared" si="23"/>
        <v>-8.5630852541775104E-2</v>
      </c>
      <c r="V248" s="19">
        <f t="shared" si="24"/>
        <v>4.1943155425395014E-2</v>
      </c>
    </row>
    <row r="249" spans="1:22" x14ac:dyDescent="0.25">
      <c r="A249" s="26">
        <f>Wellpath!E249</f>
        <v>0</v>
      </c>
      <c r="B249" s="22">
        <v>0</v>
      </c>
      <c r="C249" s="22">
        <f>SIN(Wellpath!$L249) * COS(Wellpath!$L249) / SQRT(2)</f>
        <v>0</v>
      </c>
      <c r="D249" s="22">
        <f>(-TAN(Dip) * SIN(Wellpath!$L249) * COS(Wellpath!$L249) * SIN(Wellpath!$O249)) / SQRT(2)</f>
        <v>0</v>
      </c>
      <c r="E249" s="20">
        <f>Model!$W$10*((drdp!B249+drdp!K249)*'ASXY-TI1S'!$B249+(drdp!E249+drdp!N249)*'ASXY-TI1S'!$C249+(drdp!H249+drdp!Q249)*'ASXY-TI1S'!$D249)</f>
        <v>0</v>
      </c>
      <c r="F249" s="20">
        <f>Model!$W$10*((drdp!C249+drdp!L249)*'ASXY-TI1S'!$B249+(drdp!F249+drdp!O249)*'ASXY-TI1S'!$C249+(drdp!I249+drdp!R249)*'ASXY-TI1S'!$D249)</f>
        <v>0</v>
      </c>
      <c r="G249" s="20">
        <f>Model!$W$10*((drdp!D249+drdp!M249)*'ASXY-TI1S'!$B249+(drdp!G249+drdp!P249)*'ASXY-TI1S'!$C249+(drdp!J249+drdp!S249)*'ASXY-TI1S'!$D249)</f>
        <v>0</v>
      </c>
      <c r="H249" s="18">
        <f>Model!$W$10*((drdp!B249)*'ASXY-TI1S'!$B249+(drdp!E249)*'ASXY-TI1S'!$C249+(drdp!H249)*'ASXY-TI1S'!$D249)</f>
        <v>0</v>
      </c>
      <c r="I249" s="18">
        <f>Model!$W$10*((drdp!C249)*'ASXY-TI1S'!$B249+(drdp!F249)*'ASXY-TI1S'!$C249+(drdp!I249)*'ASXY-TI1S'!$D249)</f>
        <v>0</v>
      </c>
      <c r="J249" s="18">
        <f>Model!$W$10*((drdp!D249)*'ASXY-TI1S'!$B249+(drdp!G249)*'ASXY-TI1S'!$C249+(drdp!J249)*'ASXY-TI1S'!$D249)</f>
        <v>0</v>
      </c>
      <c r="K249" s="21">
        <f>SUM(E$3:E248)+H249</f>
        <v>0.25400681040764161</v>
      </c>
      <c r="L249" s="21">
        <f>SUM(F$3:F248)+I249</f>
        <v>-0.12441598806737403</v>
      </c>
      <c r="M249" s="21">
        <f>SUM(G$3:G248)+J249</f>
        <v>-0.33712030163423901</v>
      </c>
      <c r="N249" s="21"/>
      <c r="O249" s="21"/>
      <c r="P249" s="21"/>
      <c r="Q249" s="19">
        <f t="shared" si="19"/>
        <v>6.4519459733463597E-2</v>
      </c>
      <c r="R249" s="19">
        <f t="shared" si="20"/>
        <v>1.5479338086780956E-2</v>
      </c>
      <c r="S249" s="19">
        <f t="shared" si="21"/>
        <v>0.11365009777396029</v>
      </c>
      <c r="T249" s="19">
        <f t="shared" si="22"/>
        <v>-3.1602508292708879E-2</v>
      </c>
      <c r="U249" s="19">
        <f t="shared" si="23"/>
        <v>-8.5630852541775104E-2</v>
      </c>
      <c r="V249" s="19">
        <f t="shared" si="24"/>
        <v>4.1943155425395014E-2</v>
      </c>
    </row>
    <row r="250" spans="1:22" x14ac:dyDescent="0.25">
      <c r="A250" s="26">
        <f>Wellpath!E250</f>
        <v>0</v>
      </c>
      <c r="B250" s="22">
        <v>0</v>
      </c>
      <c r="C250" s="22">
        <f>SIN(Wellpath!$L250) * COS(Wellpath!$L250) / SQRT(2)</f>
        <v>0</v>
      </c>
      <c r="D250" s="22">
        <f>(-TAN(Dip) * SIN(Wellpath!$L250) * COS(Wellpath!$L250) * SIN(Wellpath!$O250)) / SQRT(2)</f>
        <v>0</v>
      </c>
      <c r="E250" s="20">
        <f>Model!$W$10*((drdp!B250+drdp!K250)*'ASXY-TI1S'!$B250+(drdp!E250+drdp!N250)*'ASXY-TI1S'!$C250+(drdp!H250+drdp!Q250)*'ASXY-TI1S'!$D250)</f>
        <v>0</v>
      </c>
      <c r="F250" s="20">
        <f>Model!$W$10*((drdp!C250+drdp!L250)*'ASXY-TI1S'!$B250+(drdp!F250+drdp!O250)*'ASXY-TI1S'!$C250+(drdp!I250+drdp!R250)*'ASXY-TI1S'!$D250)</f>
        <v>0</v>
      </c>
      <c r="G250" s="20">
        <f>Model!$W$10*((drdp!D250+drdp!M250)*'ASXY-TI1S'!$B250+(drdp!G250+drdp!P250)*'ASXY-TI1S'!$C250+(drdp!J250+drdp!S250)*'ASXY-TI1S'!$D250)</f>
        <v>0</v>
      </c>
      <c r="H250" s="18">
        <f>Model!$W$10*((drdp!B250)*'ASXY-TI1S'!$B250+(drdp!E250)*'ASXY-TI1S'!$C250+(drdp!H250)*'ASXY-TI1S'!$D250)</f>
        <v>0</v>
      </c>
      <c r="I250" s="18">
        <f>Model!$W$10*((drdp!C250)*'ASXY-TI1S'!$B250+(drdp!F250)*'ASXY-TI1S'!$C250+(drdp!I250)*'ASXY-TI1S'!$D250)</f>
        <v>0</v>
      </c>
      <c r="J250" s="18">
        <f>Model!$W$10*((drdp!D250)*'ASXY-TI1S'!$B250+(drdp!G250)*'ASXY-TI1S'!$C250+(drdp!J250)*'ASXY-TI1S'!$D250)</f>
        <v>0</v>
      </c>
      <c r="K250" s="21">
        <f>SUM(E$3:E249)+H250</f>
        <v>0.25400681040764161</v>
      </c>
      <c r="L250" s="21">
        <f>SUM(F$3:F249)+I250</f>
        <v>-0.12441598806737403</v>
      </c>
      <c r="M250" s="21">
        <f>SUM(G$3:G249)+J250</f>
        <v>-0.33712030163423901</v>
      </c>
      <c r="N250" s="21"/>
      <c r="O250" s="21"/>
      <c r="P250" s="21"/>
      <c r="Q250" s="19">
        <f t="shared" si="19"/>
        <v>6.4519459733463597E-2</v>
      </c>
      <c r="R250" s="19">
        <f t="shared" si="20"/>
        <v>1.5479338086780956E-2</v>
      </c>
      <c r="S250" s="19">
        <f t="shared" si="21"/>
        <v>0.11365009777396029</v>
      </c>
      <c r="T250" s="19">
        <f t="shared" si="22"/>
        <v>-3.1602508292708879E-2</v>
      </c>
      <c r="U250" s="19">
        <f t="shared" si="23"/>
        <v>-8.5630852541775104E-2</v>
      </c>
      <c r="V250" s="19">
        <f t="shared" si="24"/>
        <v>4.1943155425395014E-2</v>
      </c>
    </row>
    <row r="251" spans="1:22" x14ac:dyDescent="0.25">
      <c r="A251" s="26">
        <f>Wellpath!E251</f>
        <v>0</v>
      </c>
      <c r="B251" s="22">
        <v>0</v>
      </c>
      <c r="C251" s="22">
        <f>SIN(Wellpath!$L251) * COS(Wellpath!$L251) / SQRT(2)</f>
        <v>0</v>
      </c>
      <c r="D251" s="22">
        <f>(-TAN(Dip) * SIN(Wellpath!$L251) * COS(Wellpath!$L251) * SIN(Wellpath!$O251)) / SQRT(2)</f>
        <v>0</v>
      </c>
      <c r="E251" s="20">
        <f>Model!$W$10*((drdp!B251+drdp!K251)*'ASXY-TI1S'!$B251+(drdp!E251+drdp!N251)*'ASXY-TI1S'!$C251+(drdp!H251+drdp!Q251)*'ASXY-TI1S'!$D251)</f>
        <v>0</v>
      </c>
      <c r="F251" s="20">
        <f>Model!$W$10*((drdp!C251+drdp!L251)*'ASXY-TI1S'!$B251+(drdp!F251+drdp!O251)*'ASXY-TI1S'!$C251+(drdp!I251+drdp!R251)*'ASXY-TI1S'!$D251)</f>
        <v>0</v>
      </c>
      <c r="G251" s="20">
        <f>Model!$W$10*((drdp!D251+drdp!M251)*'ASXY-TI1S'!$B251+(drdp!G251+drdp!P251)*'ASXY-TI1S'!$C251+(drdp!J251+drdp!S251)*'ASXY-TI1S'!$D251)</f>
        <v>0</v>
      </c>
      <c r="H251" s="18">
        <f>Model!$W$10*((drdp!B251)*'ASXY-TI1S'!$B251+(drdp!E251)*'ASXY-TI1S'!$C251+(drdp!H251)*'ASXY-TI1S'!$D251)</f>
        <v>0</v>
      </c>
      <c r="I251" s="18">
        <f>Model!$W$10*((drdp!C251)*'ASXY-TI1S'!$B251+(drdp!F251)*'ASXY-TI1S'!$C251+(drdp!I251)*'ASXY-TI1S'!$D251)</f>
        <v>0</v>
      </c>
      <c r="J251" s="18">
        <f>Model!$W$10*((drdp!D251)*'ASXY-TI1S'!$B251+(drdp!G251)*'ASXY-TI1S'!$C251+(drdp!J251)*'ASXY-TI1S'!$D251)</f>
        <v>0</v>
      </c>
      <c r="K251" s="21">
        <f>SUM(E$3:E250)+H251</f>
        <v>0.25400681040764161</v>
      </c>
      <c r="L251" s="21">
        <f>SUM(F$3:F250)+I251</f>
        <v>-0.12441598806737403</v>
      </c>
      <c r="M251" s="21">
        <f>SUM(G$3:G250)+J251</f>
        <v>-0.33712030163423901</v>
      </c>
      <c r="N251" s="21"/>
      <c r="O251" s="21"/>
      <c r="P251" s="21"/>
      <c r="Q251" s="19">
        <f t="shared" si="19"/>
        <v>6.4519459733463597E-2</v>
      </c>
      <c r="R251" s="19">
        <f t="shared" si="20"/>
        <v>1.5479338086780956E-2</v>
      </c>
      <c r="S251" s="19">
        <f t="shared" si="21"/>
        <v>0.11365009777396029</v>
      </c>
      <c r="T251" s="19">
        <f t="shared" si="22"/>
        <v>-3.1602508292708879E-2</v>
      </c>
      <c r="U251" s="19">
        <f t="shared" si="23"/>
        <v>-8.5630852541775104E-2</v>
      </c>
      <c r="V251" s="19">
        <f t="shared" si="24"/>
        <v>4.1943155425395014E-2</v>
      </c>
    </row>
    <row r="252" spans="1:22" x14ac:dyDescent="0.25">
      <c r="A252" s="26">
        <f>Wellpath!E252</f>
        <v>0</v>
      </c>
      <c r="B252" s="22">
        <v>0</v>
      </c>
      <c r="C252" s="22">
        <f>SIN(Wellpath!$L252) * COS(Wellpath!$L252) / SQRT(2)</f>
        <v>0</v>
      </c>
      <c r="D252" s="22">
        <f>(-TAN(Dip) * SIN(Wellpath!$L252) * COS(Wellpath!$L252) * SIN(Wellpath!$O252)) / SQRT(2)</f>
        <v>0</v>
      </c>
      <c r="E252" s="20">
        <f>Model!$W$10*((drdp!B252+drdp!K252)*'ASXY-TI1S'!$B252+(drdp!E252+drdp!N252)*'ASXY-TI1S'!$C252+(drdp!H252+drdp!Q252)*'ASXY-TI1S'!$D252)</f>
        <v>0</v>
      </c>
      <c r="F252" s="20">
        <f>Model!$W$10*((drdp!C252+drdp!L252)*'ASXY-TI1S'!$B252+(drdp!F252+drdp!O252)*'ASXY-TI1S'!$C252+(drdp!I252+drdp!R252)*'ASXY-TI1S'!$D252)</f>
        <v>0</v>
      </c>
      <c r="G252" s="20">
        <f>Model!$W$10*((drdp!D252+drdp!M252)*'ASXY-TI1S'!$B252+(drdp!G252+drdp!P252)*'ASXY-TI1S'!$C252+(drdp!J252+drdp!S252)*'ASXY-TI1S'!$D252)</f>
        <v>0</v>
      </c>
      <c r="H252" s="18">
        <f>Model!$W$10*((drdp!B252)*'ASXY-TI1S'!$B252+(drdp!E252)*'ASXY-TI1S'!$C252+(drdp!H252)*'ASXY-TI1S'!$D252)</f>
        <v>0</v>
      </c>
      <c r="I252" s="18">
        <f>Model!$W$10*((drdp!C252)*'ASXY-TI1S'!$B252+(drdp!F252)*'ASXY-TI1S'!$C252+(drdp!I252)*'ASXY-TI1S'!$D252)</f>
        <v>0</v>
      </c>
      <c r="J252" s="18">
        <f>Model!$W$10*((drdp!D252)*'ASXY-TI1S'!$B252+(drdp!G252)*'ASXY-TI1S'!$C252+(drdp!J252)*'ASXY-TI1S'!$D252)</f>
        <v>0</v>
      </c>
      <c r="K252" s="21">
        <f>SUM(E$3:E251)+H252</f>
        <v>0.25400681040764161</v>
      </c>
      <c r="L252" s="21">
        <f>SUM(F$3:F251)+I252</f>
        <v>-0.12441598806737403</v>
      </c>
      <c r="M252" s="21">
        <f>SUM(G$3:G251)+J252</f>
        <v>-0.33712030163423901</v>
      </c>
      <c r="N252" s="21"/>
      <c r="O252" s="21"/>
      <c r="P252" s="21"/>
      <c r="Q252" s="19">
        <f t="shared" si="19"/>
        <v>6.4519459733463597E-2</v>
      </c>
      <c r="R252" s="19">
        <f t="shared" si="20"/>
        <v>1.5479338086780956E-2</v>
      </c>
      <c r="S252" s="19">
        <f t="shared" si="21"/>
        <v>0.11365009777396029</v>
      </c>
      <c r="T252" s="19">
        <f t="shared" si="22"/>
        <v>-3.1602508292708879E-2</v>
      </c>
      <c r="U252" s="19">
        <f t="shared" si="23"/>
        <v>-8.5630852541775104E-2</v>
      </c>
      <c r="V252" s="19">
        <f t="shared" si="24"/>
        <v>4.1943155425395014E-2</v>
      </c>
    </row>
    <row r="253" spans="1:22" x14ac:dyDescent="0.25">
      <c r="A253" s="26">
        <f>Wellpath!E253</f>
        <v>0</v>
      </c>
      <c r="B253" s="22">
        <v>0</v>
      </c>
      <c r="C253" s="22">
        <f>SIN(Wellpath!$L253) * COS(Wellpath!$L253) / SQRT(2)</f>
        <v>0</v>
      </c>
      <c r="D253" s="22">
        <f>(-TAN(Dip) * SIN(Wellpath!$L253) * COS(Wellpath!$L253) * SIN(Wellpath!$O253)) / SQRT(2)</f>
        <v>0</v>
      </c>
      <c r="E253" s="20">
        <f>Model!$W$10*((drdp!B253+drdp!K253)*'ASXY-TI1S'!$B253+(drdp!E253+drdp!N253)*'ASXY-TI1S'!$C253+(drdp!H253+drdp!Q253)*'ASXY-TI1S'!$D253)</f>
        <v>0</v>
      </c>
      <c r="F253" s="20">
        <f>Model!$W$10*((drdp!C253+drdp!L253)*'ASXY-TI1S'!$B253+(drdp!F253+drdp!O253)*'ASXY-TI1S'!$C253+(drdp!I253+drdp!R253)*'ASXY-TI1S'!$D253)</f>
        <v>0</v>
      </c>
      <c r="G253" s="20">
        <f>Model!$W$10*((drdp!D253+drdp!M253)*'ASXY-TI1S'!$B253+(drdp!G253+drdp!P253)*'ASXY-TI1S'!$C253+(drdp!J253+drdp!S253)*'ASXY-TI1S'!$D253)</f>
        <v>0</v>
      </c>
      <c r="H253" s="18">
        <f>Model!$W$10*((drdp!B253)*'ASXY-TI1S'!$B253+(drdp!E253)*'ASXY-TI1S'!$C253+(drdp!H253)*'ASXY-TI1S'!$D253)</f>
        <v>0</v>
      </c>
      <c r="I253" s="18">
        <f>Model!$W$10*((drdp!C253)*'ASXY-TI1S'!$B253+(drdp!F253)*'ASXY-TI1S'!$C253+(drdp!I253)*'ASXY-TI1S'!$D253)</f>
        <v>0</v>
      </c>
      <c r="J253" s="18">
        <f>Model!$W$10*((drdp!D253)*'ASXY-TI1S'!$B253+(drdp!G253)*'ASXY-TI1S'!$C253+(drdp!J253)*'ASXY-TI1S'!$D253)</f>
        <v>0</v>
      </c>
      <c r="K253" s="21">
        <f>SUM(E$3:E252)+H253</f>
        <v>0.25400681040764161</v>
      </c>
      <c r="L253" s="21">
        <f>SUM(F$3:F252)+I253</f>
        <v>-0.12441598806737403</v>
      </c>
      <c r="M253" s="21">
        <f>SUM(G$3:G252)+J253</f>
        <v>-0.33712030163423901</v>
      </c>
      <c r="N253" s="21"/>
      <c r="O253" s="21"/>
      <c r="P253" s="21"/>
      <c r="Q253" s="19">
        <f t="shared" si="19"/>
        <v>6.4519459733463597E-2</v>
      </c>
      <c r="R253" s="19">
        <f t="shared" si="20"/>
        <v>1.5479338086780956E-2</v>
      </c>
      <c r="S253" s="19">
        <f t="shared" si="21"/>
        <v>0.11365009777396029</v>
      </c>
      <c r="T253" s="19">
        <f t="shared" si="22"/>
        <v>-3.1602508292708879E-2</v>
      </c>
      <c r="U253" s="19">
        <f t="shared" si="23"/>
        <v>-8.5630852541775104E-2</v>
      </c>
      <c r="V253" s="19">
        <f t="shared" si="24"/>
        <v>4.1943155425395014E-2</v>
      </c>
    </row>
    <row r="254" spans="1:22" x14ac:dyDescent="0.25">
      <c r="A254" s="26">
        <f>Wellpath!E254</f>
        <v>0</v>
      </c>
      <c r="B254" s="22">
        <v>0</v>
      </c>
      <c r="C254" s="22">
        <f>SIN(Wellpath!$L254) * COS(Wellpath!$L254) / SQRT(2)</f>
        <v>0</v>
      </c>
      <c r="D254" s="22">
        <f>(-TAN(Dip) * SIN(Wellpath!$L254) * COS(Wellpath!$L254) * SIN(Wellpath!$O254)) / SQRT(2)</f>
        <v>0</v>
      </c>
      <c r="E254" s="20">
        <f>Model!$W$10*((drdp!B254+drdp!K254)*'ASXY-TI1S'!$B254+(drdp!E254+drdp!N254)*'ASXY-TI1S'!$C254+(drdp!H254+drdp!Q254)*'ASXY-TI1S'!$D254)</f>
        <v>0</v>
      </c>
      <c r="F254" s="20">
        <f>Model!$W$10*((drdp!C254+drdp!L254)*'ASXY-TI1S'!$B254+(drdp!F254+drdp!O254)*'ASXY-TI1S'!$C254+(drdp!I254+drdp!R254)*'ASXY-TI1S'!$D254)</f>
        <v>0</v>
      </c>
      <c r="G254" s="20">
        <f>Model!$W$10*((drdp!D254+drdp!M254)*'ASXY-TI1S'!$B254+(drdp!G254+drdp!P254)*'ASXY-TI1S'!$C254+(drdp!J254+drdp!S254)*'ASXY-TI1S'!$D254)</f>
        <v>0</v>
      </c>
      <c r="H254" s="18">
        <f>Model!$W$10*((drdp!B254)*'ASXY-TI1S'!$B254+(drdp!E254)*'ASXY-TI1S'!$C254+(drdp!H254)*'ASXY-TI1S'!$D254)</f>
        <v>0</v>
      </c>
      <c r="I254" s="18">
        <f>Model!$W$10*((drdp!C254)*'ASXY-TI1S'!$B254+(drdp!F254)*'ASXY-TI1S'!$C254+(drdp!I254)*'ASXY-TI1S'!$D254)</f>
        <v>0</v>
      </c>
      <c r="J254" s="18">
        <f>Model!$W$10*((drdp!D254)*'ASXY-TI1S'!$B254+(drdp!G254)*'ASXY-TI1S'!$C254+(drdp!J254)*'ASXY-TI1S'!$D254)</f>
        <v>0</v>
      </c>
      <c r="K254" s="21">
        <f>SUM(E$3:E253)+H254</f>
        <v>0.25400681040764161</v>
      </c>
      <c r="L254" s="21">
        <f>SUM(F$3:F253)+I254</f>
        <v>-0.12441598806737403</v>
      </c>
      <c r="M254" s="21">
        <f>SUM(G$3:G253)+J254</f>
        <v>-0.33712030163423901</v>
      </c>
      <c r="N254" s="21"/>
      <c r="O254" s="21"/>
      <c r="P254" s="21"/>
      <c r="Q254" s="19">
        <f t="shared" si="19"/>
        <v>6.4519459733463597E-2</v>
      </c>
      <c r="R254" s="19">
        <f t="shared" si="20"/>
        <v>1.5479338086780956E-2</v>
      </c>
      <c r="S254" s="19">
        <f t="shared" si="21"/>
        <v>0.11365009777396029</v>
      </c>
      <c r="T254" s="19">
        <f t="shared" si="22"/>
        <v>-3.1602508292708879E-2</v>
      </c>
      <c r="U254" s="19">
        <f t="shared" si="23"/>
        <v>-8.5630852541775104E-2</v>
      </c>
      <c r="V254" s="19">
        <f t="shared" si="24"/>
        <v>4.1943155425395014E-2</v>
      </c>
    </row>
    <row r="255" spans="1:22" x14ac:dyDescent="0.25">
      <c r="A255" s="26">
        <f>Wellpath!E255</f>
        <v>0</v>
      </c>
      <c r="B255" s="22">
        <v>0</v>
      </c>
      <c r="C255" s="22">
        <f>SIN(Wellpath!$L255) * COS(Wellpath!$L255) / SQRT(2)</f>
        <v>0</v>
      </c>
      <c r="D255" s="22">
        <f>(-TAN(Dip) * SIN(Wellpath!$L255) * COS(Wellpath!$L255) * SIN(Wellpath!$O255)) / SQRT(2)</f>
        <v>0</v>
      </c>
      <c r="E255" s="20">
        <f>Model!$W$10*((drdp!B255+drdp!K255)*'ASXY-TI1S'!$B255+(drdp!E255+drdp!N255)*'ASXY-TI1S'!$C255+(drdp!H255+drdp!Q255)*'ASXY-TI1S'!$D255)</f>
        <v>0</v>
      </c>
      <c r="F255" s="20">
        <f>Model!$W$10*((drdp!C255+drdp!L255)*'ASXY-TI1S'!$B255+(drdp!F255+drdp!O255)*'ASXY-TI1S'!$C255+(drdp!I255+drdp!R255)*'ASXY-TI1S'!$D255)</f>
        <v>0</v>
      </c>
      <c r="G255" s="20">
        <f>Model!$W$10*((drdp!D255+drdp!M255)*'ASXY-TI1S'!$B255+(drdp!G255+drdp!P255)*'ASXY-TI1S'!$C255+(drdp!J255+drdp!S255)*'ASXY-TI1S'!$D255)</f>
        <v>0</v>
      </c>
      <c r="H255" s="18">
        <f>Model!$W$10*((drdp!B255)*'ASXY-TI1S'!$B255+(drdp!E255)*'ASXY-TI1S'!$C255+(drdp!H255)*'ASXY-TI1S'!$D255)</f>
        <v>0</v>
      </c>
      <c r="I255" s="18">
        <f>Model!$W$10*((drdp!C255)*'ASXY-TI1S'!$B255+(drdp!F255)*'ASXY-TI1S'!$C255+(drdp!I255)*'ASXY-TI1S'!$D255)</f>
        <v>0</v>
      </c>
      <c r="J255" s="18">
        <f>Model!$W$10*((drdp!D255)*'ASXY-TI1S'!$B255+(drdp!G255)*'ASXY-TI1S'!$C255+(drdp!J255)*'ASXY-TI1S'!$D255)</f>
        <v>0</v>
      </c>
      <c r="K255" s="21">
        <f>SUM(E$3:E254)+H255</f>
        <v>0.25400681040764161</v>
      </c>
      <c r="L255" s="21">
        <f>SUM(F$3:F254)+I255</f>
        <v>-0.12441598806737403</v>
      </c>
      <c r="M255" s="21">
        <f>SUM(G$3:G254)+J255</f>
        <v>-0.33712030163423901</v>
      </c>
      <c r="N255" s="21"/>
      <c r="O255" s="21"/>
      <c r="P255" s="21"/>
      <c r="Q255" s="19">
        <f t="shared" si="19"/>
        <v>6.4519459733463597E-2</v>
      </c>
      <c r="R255" s="19">
        <f t="shared" si="20"/>
        <v>1.5479338086780956E-2</v>
      </c>
      <c r="S255" s="19">
        <f t="shared" si="21"/>
        <v>0.11365009777396029</v>
      </c>
      <c r="T255" s="19">
        <f t="shared" si="22"/>
        <v>-3.1602508292708879E-2</v>
      </c>
      <c r="U255" s="19">
        <f t="shared" si="23"/>
        <v>-8.5630852541775104E-2</v>
      </c>
      <c r="V255" s="19">
        <f t="shared" si="24"/>
        <v>4.1943155425395014E-2</v>
      </c>
    </row>
    <row r="256" spans="1:22" x14ac:dyDescent="0.25">
      <c r="A256" s="26">
        <f>Wellpath!E256</f>
        <v>0</v>
      </c>
      <c r="B256" s="22">
        <v>0</v>
      </c>
      <c r="C256" s="22">
        <f>SIN(Wellpath!$L256) * COS(Wellpath!$L256) / SQRT(2)</f>
        <v>0</v>
      </c>
      <c r="D256" s="22">
        <f>(-TAN(Dip) * SIN(Wellpath!$L256) * COS(Wellpath!$L256) * SIN(Wellpath!$O256)) / SQRT(2)</f>
        <v>0</v>
      </c>
      <c r="E256" s="20">
        <f>Model!$W$10*((drdp!B256+drdp!K256)*'ASXY-TI1S'!$B256+(drdp!E256+drdp!N256)*'ASXY-TI1S'!$C256+(drdp!H256+drdp!Q256)*'ASXY-TI1S'!$D256)</f>
        <v>0</v>
      </c>
      <c r="F256" s="20">
        <f>Model!$W$10*((drdp!C256+drdp!L256)*'ASXY-TI1S'!$B256+(drdp!F256+drdp!O256)*'ASXY-TI1S'!$C256+(drdp!I256+drdp!R256)*'ASXY-TI1S'!$D256)</f>
        <v>0</v>
      </c>
      <c r="G256" s="20">
        <f>Model!$W$10*((drdp!D256+drdp!M256)*'ASXY-TI1S'!$B256+(drdp!G256+drdp!P256)*'ASXY-TI1S'!$C256+(drdp!J256+drdp!S256)*'ASXY-TI1S'!$D256)</f>
        <v>0</v>
      </c>
      <c r="H256" s="18">
        <f>Model!$W$10*((drdp!B256)*'ASXY-TI1S'!$B256+(drdp!E256)*'ASXY-TI1S'!$C256+(drdp!H256)*'ASXY-TI1S'!$D256)</f>
        <v>0</v>
      </c>
      <c r="I256" s="18">
        <f>Model!$W$10*((drdp!C256)*'ASXY-TI1S'!$B256+(drdp!F256)*'ASXY-TI1S'!$C256+(drdp!I256)*'ASXY-TI1S'!$D256)</f>
        <v>0</v>
      </c>
      <c r="J256" s="18">
        <f>Model!$W$10*((drdp!D256)*'ASXY-TI1S'!$B256+(drdp!G256)*'ASXY-TI1S'!$C256+(drdp!J256)*'ASXY-TI1S'!$D256)</f>
        <v>0</v>
      </c>
      <c r="K256" s="21">
        <f>SUM(E$3:E255)+H256</f>
        <v>0.25400681040764161</v>
      </c>
      <c r="L256" s="21">
        <f>SUM(F$3:F255)+I256</f>
        <v>-0.12441598806737403</v>
      </c>
      <c r="M256" s="21">
        <f>SUM(G$3:G255)+J256</f>
        <v>-0.33712030163423901</v>
      </c>
      <c r="N256" s="21"/>
      <c r="O256" s="21"/>
      <c r="P256" s="21"/>
      <c r="Q256" s="19">
        <f t="shared" si="19"/>
        <v>6.4519459733463597E-2</v>
      </c>
      <c r="R256" s="19">
        <f t="shared" si="20"/>
        <v>1.5479338086780956E-2</v>
      </c>
      <c r="S256" s="19">
        <f t="shared" si="21"/>
        <v>0.11365009777396029</v>
      </c>
      <c r="T256" s="19">
        <f t="shared" si="22"/>
        <v>-3.1602508292708879E-2</v>
      </c>
      <c r="U256" s="19">
        <f t="shared" si="23"/>
        <v>-8.5630852541775104E-2</v>
      </c>
      <c r="V256" s="19">
        <f t="shared" si="24"/>
        <v>4.1943155425395014E-2</v>
      </c>
    </row>
    <row r="257" spans="1:22" x14ac:dyDescent="0.25">
      <c r="A257" s="26">
        <f>Wellpath!E257</f>
        <v>0</v>
      </c>
      <c r="B257" s="22">
        <v>0</v>
      </c>
      <c r="C257" s="22">
        <f>SIN(Wellpath!$L257) * COS(Wellpath!$L257) / SQRT(2)</f>
        <v>0</v>
      </c>
      <c r="D257" s="22">
        <f>(-TAN(Dip) * SIN(Wellpath!$L257) * COS(Wellpath!$L257) * SIN(Wellpath!$O257)) / SQRT(2)</f>
        <v>0</v>
      </c>
      <c r="E257" s="20">
        <f>Model!$W$10*((drdp!B257+drdp!K257)*'ASXY-TI1S'!$B257+(drdp!E257+drdp!N257)*'ASXY-TI1S'!$C257+(drdp!H257+drdp!Q257)*'ASXY-TI1S'!$D257)</f>
        <v>0</v>
      </c>
      <c r="F257" s="20">
        <f>Model!$W$10*((drdp!C257+drdp!L257)*'ASXY-TI1S'!$B257+(drdp!F257+drdp!O257)*'ASXY-TI1S'!$C257+(drdp!I257+drdp!R257)*'ASXY-TI1S'!$D257)</f>
        <v>0</v>
      </c>
      <c r="G257" s="20">
        <f>Model!$W$10*((drdp!D257+drdp!M257)*'ASXY-TI1S'!$B257+(drdp!G257+drdp!P257)*'ASXY-TI1S'!$C257+(drdp!J257+drdp!S257)*'ASXY-TI1S'!$D257)</f>
        <v>0</v>
      </c>
      <c r="H257" s="18">
        <f>Model!$W$10*((drdp!B257)*'ASXY-TI1S'!$B257+(drdp!E257)*'ASXY-TI1S'!$C257+(drdp!H257)*'ASXY-TI1S'!$D257)</f>
        <v>0</v>
      </c>
      <c r="I257" s="18">
        <f>Model!$W$10*((drdp!C257)*'ASXY-TI1S'!$B257+(drdp!F257)*'ASXY-TI1S'!$C257+(drdp!I257)*'ASXY-TI1S'!$D257)</f>
        <v>0</v>
      </c>
      <c r="J257" s="18">
        <f>Model!$W$10*((drdp!D257)*'ASXY-TI1S'!$B257+(drdp!G257)*'ASXY-TI1S'!$C257+(drdp!J257)*'ASXY-TI1S'!$D257)</f>
        <v>0</v>
      </c>
      <c r="K257" s="21">
        <f>SUM(E$3:E256)+H257</f>
        <v>0.25400681040764161</v>
      </c>
      <c r="L257" s="21">
        <f>SUM(F$3:F256)+I257</f>
        <v>-0.12441598806737403</v>
      </c>
      <c r="M257" s="21">
        <f>SUM(G$3:G256)+J257</f>
        <v>-0.33712030163423901</v>
      </c>
      <c r="N257" s="21"/>
      <c r="O257" s="21"/>
      <c r="P257" s="21"/>
      <c r="Q257" s="19">
        <f t="shared" si="19"/>
        <v>6.4519459733463597E-2</v>
      </c>
      <c r="R257" s="19">
        <f t="shared" si="20"/>
        <v>1.5479338086780956E-2</v>
      </c>
      <c r="S257" s="19">
        <f t="shared" si="21"/>
        <v>0.11365009777396029</v>
      </c>
      <c r="T257" s="19">
        <f t="shared" si="22"/>
        <v>-3.1602508292708879E-2</v>
      </c>
      <c r="U257" s="19">
        <f t="shared" si="23"/>
        <v>-8.5630852541775104E-2</v>
      </c>
      <c r="V257" s="19">
        <f t="shared" si="24"/>
        <v>4.1943155425395014E-2</v>
      </c>
    </row>
    <row r="258" spans="1:22" x14ac:dyDescent="0.25">
      <c r="A258" s="26">
        <f>Wellpath!E258</f>
        <v>0</v>
      </c>
      <c r="B258" s="22">
        <v>0</v>
      </c>
      <c r="C258" s="22">
        <f>SIN(Wellpath!$L258) * COS(Wellpath!$L258) / SQRT(2)</f>
        <v>0</v>
      </c>
      <c r="D258" s="22">
        <f>(-TAN(Dip) * SIN(Wellpath!$L258) * COS(Wellpath!$L258) * SIN(Wellpath!$O258)) / SQRT(2)</f>
        <v>0</v>
      </c>
      <c r="E258" s="20">
        <f>Model!$W$10*((drdp!B258+drdp!K258)*'ASXY-TI1S'!$B258+(drdp!E258+drdp!N258)*'ASXY-TI1S'!$C258+(drdp!H258+drdp!Q258)*'ASXY-TI1S'!$D258)</f>
        <v>0</v>
      </c>
      <c r="F258" s="20">
        <f>Model!$W$10*((drdp!C258+drdp!L258)*'ASXY-TI1S'!$B258+(drdp!F258+drdp!O258)*'ASXY-TI1S'!$C258+(drdp!I258+drdp!R258)*'ASXY-TI1S'!$D258)</f>
        <v>0</v>
      </c>
      <c r="G258" s="20">
        <f>Model!$W$10*((drdp!D258+drdp!M258)*'ASXY-TI1S'!$B258+(drdp!G258+drdp!P258)*'ASXY-TI1S'!$C258+(drdp!J258+drdp!S258)*'ASXY-TI1S'!$D258)</f>
        <v>0</v>
      </c>
      <c r="H258" s="18">
        <f>Model!$W$10*((drdp!B258)*'ASXY-TI1S'!$B258+(drdp!E258)*'ASXY-TI1S'!$C258+(drdp!H258)*'ASXY-TI1S'!$D258)</f>
        <v>0</v>
      </c>
      <c r="I258" s="18">
        <f>Model!$W$10*((drdp!C258)*'ASXY-TI1S'!$B258+(drdp!F258)*'ASXY-TI1S'!$C258+(drdp!I258)*'ASXY-TI1S'!$D258)</f>
        <v>0</v>
      </c>
      <c r="J258" s="18">
        <f>Model!$W$10*((drdp!D258)*'ASXY-TI1S'!$B258+(drdp!G258)*'ASXY-TI1S'!$C258+(drdp!J258)*'ASXY-TI1S'!$D258)</f>
        <v>0</v>
      </c>
      <c r="K258" s="21">
        <f>SUM(E$3:E257)+H258</f>
        <v>0.25400681040764161</v>
      </c>
      <c r="L258" s="21">
        <f>SUM(F$3:F257)+I258</f>
        <v>-0.12441598806737403</v>
      </c>
      <c r="M258" s="21">
        <f>SUM(G$3:G257)+J258</f>
        <v>-0.33712030163423901</v>
      </c>
      <c r="N258" s="21"/>
      <c r="O258" s="21"/>
      <c r="P258" s="21"/>
      <c r="Q258" s="19">
        <f t="shared" si="19"/>
        <v>6.4519459733463597E-2</v>
      </c>
      <c r="R258" s="19">
        <f t="shared" si="20"/>
        <v>1.5479338086780956E-2</v>
      </c>
      <c r="S258" s="19">
        <f t="shared" si="21"/>
        <v>0.11365009777396029</v>
      </c>
      <c r="T258" s="19">
        <f t="shared" si="22"/>
        <v>-3.1602508292708879E-2</v>
      </c>
      <c r="U258" s="19">
        <f t="shared" si="23"/>
        <v>-8.5630852541775104E-2</v>
      </c>
      <c r="V258" s="19">
        <f t="shared" si="24"/>
        <v>4.1943155425395014E-2</v>
      </c>
    </row>
    <row r="259" spans="1:22" x14ac:dyDescent="0.25">
      <c r="A259" s="26">
        <f>Wellpath!E259</f>
        <v>0</v>
      </c>
      <c r="B259" s="22">
        <v>0</v>
      </c>
      <c r="C259" s="22">
        <f>SIN(Wellpath!$L259) * COS(Wellpath!$L259) / SQRT(2)</f>
        <v>0</v>
      </c>
      <c r="D259" s="22">
        <f>(-TAN(Dip) * SIN(Wellpath!$L259) * COS(Wellpath!$L259) * SIN(Wellpath!$O259)) / SQRT(2)</f>
        <v>0</v>
      </c>
      <c r="E259" s="20">
        <f>Model!$W$10*((drdp!B259+drdp!K259)*'ASXY-TI1S'!$B259+(drdp!E259+drdp!N259)*'ASXY-TI1S'!$C259+(drdp!H259+drdp!Q259)*'ASXY-TI1S'!$D259)</f>
        <v>0</v>
      </c>
      <c r="F259" s="20">
        <f>Model!$W$10*((drdp!C259+drdp!L259)*'ASXY-TI1S'!$B259+(drdp!F259+drdp!O259)*'ASXY-TI1S'!$C259+(drdp!I259+drdp!R259)*'ASXY-TI1S'!$D259)</f>
        <v>0</v>
      </c>
      <c r="G259" s="20">
        <f>Model!$W$10*((drdp!D259+drdp!M259)*'ASXY-TI1S'!$B259+(drdp!G259+drdp!P259)*'ASXY-TI1S'!$C259+(drdp!J259+drdp!S259)*'ASXY-TI1S'!$D259)</f>
        <v>0</v>
      </c>
      <c r="H259" s="18">
        <f>Model!$W$10*((drdp!B259)*'ASXY-TI1S'!$B259+(drdp!E259)*'ASXY-TI1S'!$C259+(drdp!H259)*'ASXY-TI1S'!$D259)</f>
        <v>0</v>
      </c>
      <c r="I259" s="18">
        <f>Model!$W$10*((drdp!C259)*'ASXY-TI1S'!$B259+(drdp!F259)*'ASXY-TI1S'!$C259+(drdp!I259)*'ASXY-TI1S'!$D259)</f>
        <v>0</v>
      </c>
      <c r="J259" s="18">
        <f>Model!$W$10*((drdp!D259)*'ASXY-TI1S'!$B259+(drdp!G259)*'ASXY-TI1S'!$C259+(drdp!J259)*'ASXY-TI1S'!$D259)</f>
        <v>0</v>
      </c>
      <c r="K259" s="21">
        <f>SUM(E$3:E258)+H259</f>
        <v>0.25400681040764161</v>
      </c>
      <c r="L259" s="21">
        <f>SUM(F$3:F258)+I259</f>
        <v>-0.12441598806737403</v>
      </c>
      <c r="M259" s="21">
        <f>SUM(G$3:G258)+J259</f>
        <v>-0.33712030163423901</v>
      </c>
      <c r="N259" s="21"/>
      <c r="O259" s="21"/>
      <c r="P259" s="21"/>
      <c r="Q259" s="19">
        <f t="shared" si="19"/>
        <v>6.4519459733463597E-2</v>
      </c>
      <c r="R259" s="19">
        <f t="shared" si="20"/>
        <v>1.5479338086780956E-2</v>
      </c>
      <c r="S259" s="19">
        <f t="shared" si="21"/>
        <v>0.11365009777396029</v>
      </c>
      <c r="T259" s="19">
        <f t="shared" si="22"/>
        <v>-3.1602508292708879E-2</v>
      </c>
      <c r="U259" s="19">
        <f t="shared" si="23"/>
        <v>-8.5630852541775104E-2</v>
      </c>
      <c r="V259" s="19">
        <f t="shared" si="24"/>
        <v>4.1943155425395014E-2</v>
      </c>
    </row>
    <row r="260" spans="1:22" x14ac:dyDescent="0.25">
      <c r="A260" s="26">
        <f>Wellpath!E260</f>
        <v>0</v>
      </c>
      <c r="B260" s="22">
        <v>0</v>
      </c>
      <c r="C260" s="22">
        <f>SIN(Wellpath!$L260) * COS(Wellpath!$L260) / SQRT(2)</f>
        <v>0</v>
      </c>
      <c r="D260" s="22">
        <f>(-TAN(Dip) * SIN(Wellpath!$L260) * COS(Wellpath!$L260) * SIN(Wellpath!$O260)) / SQRT(2)</f>
        <v>0</v>
      </c>
      <c r="E260" s="20">
        <f>Model!$W$10*((drdp!B260+drdp!K260)*'ASXY-TI1S'!$B260+(drdp!E260+drdp!N260)*'ASXY-TI1S'!$C260+(drdp!H260+drdp!Q260)*'ASXY-TI1S'!$D260)</f>
        <v>0</v>
      </c>
      <c r="F260" s="20">
        <f>Model!$W$10*((drdp!C260+drdp!L260)*'ASXY-TI1S'!$B260+(drdp!F260+drdp!O260)*'ASXY-TI1S'!$C260+(drdp!I260+drdp!R260)*'ASXY-TI1S'!$D260)</f>
        <v>0</v>
      </c>
      <c r="G260" s="20">
        <f>Model!$W$10*((drdp!D260+drdp!M260)*'ASXY-TI1S'!$B260+(drdp!G260+drdp!P260)*'ASXY-TI1S'!$C260+(drdp!J260+drdp!S260)*'ASXY-TI1S'!$D260)</f>
        <v>0</v>
      </c>
      <c r="H260" s="18">
        <f>Model!$W$10*((drdp!B260)*'ASXY-TI1S'!$B260+(drdp!E260)*'ASXY-TI1S'!$C260+(drdp!H260)*'ASXY-TI1S'!$D260)</f>
        <v>0</v>
      </c>
      <c r="I260" s="18">
        <f>Model!$W$10*((drdp!C260)*'ASXY-TI1S'!$B260+(drdp!F260)*'ASXY-TI1S'!$C260+(drdp!I260)*'ASXY-TI1S'!$D260)</f>
        <v>0</v>
      </c>
      <c r="J260" s="18">
        <f>Model!$W$10*((drdp!D260)*'ASXY-TI1S'!$B260+(drdp!G260)*'ASXY-TI1S'!$C260+(drdp!J260)*'ASXY-TI1S'!$D260)</f>
        <v>0</v>
      </c>
      <c r="K260" s="21">
        <f>SUM(E$3:E259)+H260</f>
        <v>0.25400681040764161</v>
      </c>
      <c r="L260" s="21">
        <f>SUM(F$3:F259)+I260</f>
        <v>-0.12441598806737403</v>
      </c>
      <c r="M260" s="21">
        <f>SUM(G$3:G259)+J260</f>
        <v>-0.33712030163423901</v>
      </c>
      <c r="N260" s="21"/>
      <c r="O260" s="21"/>
      <c r="P260" s="21"/>
      <c r="Q260" s="19">
        <f t="shared" si="19"/>
        <v>6.4519459733463597E-2</v>
      </c>
      <c r="R260" s="19">
        <f t="shared" si="20"/>
        <v>1.5479338086780956E-2</v>
      </c>
      <c r="S260" s="19">
        <f t="shared" si="21"/>
        <v>0.11365009777396029</v>
      </c>
      <c r="T260" s="19">
        <f t="shared" si="22"/>
        <v>-3.1602508292708879E-2</v>
      </c>
      <c r="U260" s="19">
        <f t="shared" si="23"/>
        <v>-8.5630852541775104E-2</v>
      </c>
      <c r="V260" s="19">
        <f t="shared" si="24"/>
        <v>4.1943155425395014E-2</v>
      </c>
    </row>
    <row r="261" spans="1:22" x14ac:dyDescent="0.25">
      <c r="A261" s="26">
        <f>Wellpath!E261</f>
        <v>0</v>
      </c>
      <c r="B261" s="22">
        <v>0</v>
      </c>
      <c r="C261" s="22">
        <f>SIN(Wellpath!$L261) * COS(Wellpath!$L261) / SQRT(2)</f>
        <v>0</v>
      </c>
      <c r="D261" s="22">
        <f>(-TAN(Dip) * SIN(Wellpath!$L261) * COS(Wellpath!$L261) * SIN(Wellpath!$O261)) / SQRT(2)</f>
        <v>0</v>
      </c>
      <c r="E261" s="20">
        <f>Model!$W$10*((drdp!B261+drdp!K261)*'ASXY-TI1S'!$B261+(drdp!E261+drdp!N261)*'ASXY-TI1S'!$C261+(drdp!H261+drdp!Q261)*'ASXY-TI1S'!$D261)</f>
        <v>0</v>
      </c>
      <c r="F261" s="20">
        <f>Model!$W$10*((drdp!C261+drdp!L261)*'ASXY-TI1S'!$B261+(drdp!F261+drdp!O261)*'ASXY-TI1S'!$C261+(drdp!I261+drdp!R261)*'ASXY-TI1S'!$D261)</f>
        <v>0</v>
      </c>
      <c r="G261" s="20">
        <f>Model!$W$10*((drdp!D261+drdp!M261)*'ASXY-TI1S'!$B261+(drdp!G261+drdp!P261)*'ASXY-TI1S'!$C261+(drdp!J261+drdp!S261)*'ASXY-TI1S'!$D261)</f>
        <v>0</v>
      </c>
      <c r="H261" s="18">
        <f>Model!$W$10*((drdp!B261)*'ASXY-TI1S'!$B261+(drdp!E261)*'ASXY-TI1S'!$C261+(drdp!H261)*'ASXY-TI1S'!$D261)</f>
        <v>0</v>
      </c>
      <c r="I261" s="18">
        <f>Model!$W$10*((drdp!C261)*'ASXY-TI1S'!$B261+(drdp!F261)*'ASXY-TI1S'!$C261+(drdp!I261)*'ASXY-TI1S'!$D261)</f>
        <v>0</v>
      </c>
      <c r="J261" s="18">
        <f>Model!$W$10*((drdp!D261)*'ASXY-TI1S'!$B261+(drdp!G261)*'ASXY-TI1S'!$C261+(drdp!J261)*'ASXY-TI1S'!$D261)</f>
        <v>0</v>
      </c>
      <c r="K261" s="21">
        <f>SUM(E$3:E260)+H261</f>
        <v>0.25400681040764161</v>
      </c>
      <c r="L261" s="21">
        <f>SUM(F$3:F260)+I261</f>
        <v>-0.12441598806737403</v>
      </c>
      <c r="M261" s="21">
        <f>SUM(G$3:G260)+J261</f>
        <v>-0.33712030163423901</v>
      </c>
      <c r="N261" s="21"/>
      <c r="O261" s="21"/>
      <c r="P261" s="21"/>
      <c r="Q261" s="19">
        <f t="shared" si="19"/>
        <v>6.4519459733463597E-2</v>
      </c>
      <c r="R261" s="19">
        <f t="shared" si="20"/>
        <v>1.5479338086780956E-2</v>
      </c>
      <c r="S261" s="19">
        <f t="shared" si="21"/>
        <v>0.11365009777396029</v>
      </c>
      <c r="T261" s="19">
        <f t="shared" si="22"/>
        <v>-3.1602508292708879E-2</v>
      </c>
      <c r="U261" s="19">
        <f t="shared" si="23"/>
        <v>-8.5630852541775104E-2</v>
      </c>
      <c r="V261" s="19">
        <f t="shared" si="24"/>
        <v>4.1943155425395014E-2</v>
      </c>
    </row>
    <row r="262" spans="1:22" x14ac:dyDescent="0.25">
      <c r="A262" s="26">
        <f>Wellpath!E262</f>
        <v>0</v>
      </c>
      <c r="B262" s="22">
        <v>0</v>
      </c>
      <c r="C262" s="22">
        <f>SIN(Wellpath!$L262) * COS(Wellpath!$L262) / SQRT(2)</f>
        <v>0</v>
      </c>
      <c r="D262" s="22">
        <f>(-TAN(Dip) * SIN(Wellpath!$L262) * COS(Wellpath!$L262) * SIN(Wellpath!$O262)) / SQRT(2)</f>
        <v>0</v>
      </c>
      <c r="E262" s="20">
        <f>Model!$W$10*((drdp!B262+drdp!K262)*'ASXY-TI1S'!$B262+(drdp!E262+drdp!N262)*'ASXY-TI1S'!$C262+(drdp!H262+drdp!Q262)*'ASXY-TI1S'!$D262)</f>
        <v>0</v>
      </c>
      <c r="F262" s="20">
        <f>Model!$W$10*((drdp!C262+drdp!L262)*'ASXY-TI1S'!$B262+(drdp!F262+drdp!O262)*'ASXY-TI1S'!$C262+(drdp!I262+drdp!R262)*'ASXY-TI1S'!$D262)</f>
        <v>0</v>
      </c>
      <c r="G262" s="20">
        <f>Model!$W$10*((drdp!D262+drdp!M262)*'ASXY-TI1S'!$B262+(drdp!G262+drdp!P262)*'ASXY-TI1S'!$C262+(drdp!J262+drdp!S262)*'ASXY-TI1S'!$D262)</f>
        <v>0</v>
      </c>
      <c r="H262" s="18">
        <f>Model!$W$10*((drdp!B262)*'ASXY-TI1S'!$B262+(drdp!E262)*'ASXY-TI1S'!$C262+(drdp!H262)*'ASXY-TI1S'!$D262)</f>
        <v>0</v>
      </c>
      <c r="I262" s="18">
        <f>Model!$W$10*((drdp!C262)*'ASXY-TI1S'!$B262+(drdp!F262)*'ASXY-TI1S'!$C262+(drdp!I262)*'ASXY-TI1S'!$D262)</f>
        <v>0</v>
      </c>
      <c r="J262" s="18">
        <f>Model!$W$10*((drdp!D262)*'ASXY-TI1S'!$B262+(drdp!G262)*'ASXY-TI1S'!$C262+(drdp!J262)*'ASXY-TI1S'!$D262)</f>
        <v>0</v>
      </c>
      <c r="K262" s="21">
        <f>SUM(E$3:E261)+H262</f>
        <v>0.25400681040764161</v>
      </c>
      <c r="L262" s="21">
        <f>SUM(F$3:F261)+I262</f>
        <v>-0.12441598806737403</v>
      </c>
      <c r="M262" s="21">
        <f>SUM(G$3:G261)+J262</f>
        <v>-0.33712030163423901</v>
      </c>
      <c r="N262" s="21"/>
      <c r="O262" s="21"/>
      <c r="P262" s="21"/>
      <c r="Q262" s="19">
        <f t="shared" ref="Q262:Q270" si="25">K262^2</f>
        <v>6.4519459733463597E-2</v>
      </c>
      <c r="R262" s="19">
        <f t="shared" ref="R262:R270" si="26">L262^2</f>
        <v>1.5479338086780956E-2</v>
      </c>
      <c r="S262" s="19">
        <f t="shared" ref="S262:S270" si="27">M262^2</f>
        <v>0.11365009777396029</v>
      </c>
      <c r="T262" s="19">
        <f t="shared" ref="T262:T270" si="28">K262*L262</f>
        <v>-3.1602508292708879E-2</v>
      </c>
      <c r="U262" s="19">
        <f t="shared" ref="U262:U270" si="29">K262*M262</f>
        <v>-8.5630852541775104E-2</v>
      </c>
      <c r="V262" s="19">
        <f t="shared" ref="V262:V270" si="30">L262*M262</f>
        <v>4.1943155425395014E-2</v>
      </c>
    </row>
    <row r="263" spans="1:22" x14ac:dyDescent="0.25">
      <c r="A263" s="26">
        <f>Wellpath!E263</f>
        <v>0</v>
      </c>
      <c r="B263" s="22">
        <v>0</v>
      </c>
      <c r="C263" s="22">
        <f>SIN(Wellpath!$L263) * COS(Wellpath!$L263) / SQRT(2)</f>
        <v>0</v>
      </c>
      <c r="D263" s="22">
        <f>(-TAN(Dip) * SIN(Wellpath!$L263) * COS(Wellpath!$L263) * SIN(Wellpath!$O263)) / SQRT(2)</f>
        <v>0</v>
      </c>
      <c r="E263" s="20">
        <f>Model!$W$10*((drdp!B263+drdp!K263)*'ASXY-TI1S'!$B263+(drdp!E263+drdp!N263)*'ASXY-TI1S'!$C263+(drdp!H263+drdp!Q263)*'ASXY-TI1S'!$D263)</f>
        <v>0</v>
      </c>
      <c r="F263" s="20">
        <f>Model!$W$10*((drdp!C263+drdp!L263)*'ASXY-TI1S'!$B263+(drdp!F263+drdp!O263)*'ASXY-TI1S'!$C263+(drdp!I263+drdp!R263)*'ASXY-TI1S'!$D263)</f>
        <v>0</v>
      </c>
      <c r="G263" s="20">
        <f>Model!$W$10*((drdp!D263+drdp!M263)*'ASXY-TI1S'!$B263+(drdp!G263+drdp!P263)*'ASXY-TI1S'!$C263+(drdp!J263+drdp!S263)*'ASXY-TI1S'!$D263)</f>
        <v>0</v>
      </c>
      <c r="H263" s="18">
        <f>Model!$W$10*((drdp!B263)*'ASXY-TI1S'!$B263+(drdp!E263)*'ASXY-TI1S'!$C263+(drdp!H263)*'ASXY-TI1S'!$D263)</f>
        <v>0</v>
      </c>
      <c r="I263" s="18">
        <f>Model!$W$10*((drdp!C263)*'ASXY-TI1S'!$B263+(drdp!F263)*'ASXY-TI1S'!$C263+(drdp!I263)*'ASXY-TI1S'!$D263)</f>
        <v>0</v>
      </c>
      <c r="J263" s="18">
        <f>Model!$W$10*((drdp!D263)*'ASXY-TI1S'!$B263+(drdp!G263)*'ASXY-TI1S'!$C263+(drdp!J263)*'ASXY-TI1S'!$D263)</f>
        <v>0</v>
      </c>
      <c r="K263" s="21">
        <f>SUM(E$3:E262)+H263</f>
        <v>0.25400681040764161</v>
      </c>
      <c r="L263" s="21">
        <f>SUM(F$3:F262)+I263</f>
        <v>-0.12441598806737403</v>
      </c>
      <c r="M263" s="21">
        <f>SUM(G$3:G262)+J263</f>
        <v>-0.33712030163423901</v>
      </c>
      <c r="N263" s="21"/>
      <c r="O263" s="21"/>
      <c r="P263" s="21"/>
      <c r="Q263" s="19">
        <f t="shared" si="25"/>
        <v>6.4519459733463597E-2</v>
      </c>
      <c r="R263" s="19">
        <f t="shared" si="26"/>
        <v>1.5479338086780956E-2</v>
      </c>
      <c r="S263" s="19">
        <f t="shared" si="27"/>
        <v>0.11365009777396029</v>
      </c>
      <c r="T263" s="19">
        <f t="shared" si="28"/>
        <v>-3.1602508292708879E-2</v>
      </c>
      <c r="U263" s="19">
        <f t="shared" si="29"/>
        <v>-8.5630852541775104E-2</v>
      </c>
      <c r="V263" s="19">
        <f t="shared" si="30"/>
        <v>4.1943155425395014E-2</v>
      </c>
    </row>
    <row r="264" spans="1:22" x14ac:dyDescent="0.25">
      <c r="A264" s="26">
        <f>Wellpath!E264</f>
        <v>0</v>
      </c>
      <c r="B264" s="22">
        <v>0</v>
      </c>
      <c r="C264" s="22">
        <f>SIN(Wellpath!$L264) * COS(Wellpath!$L264) / SQRT(2)</f>
        <v>0</v>
      </c>
      <c r="D264" s="22">
        <f>(-TAN(Dip) * SIN(Wellpath!$L264) * COS(Wellpath!$L264) * SIN(Wellpath!$O264)) / SQRT(2)</f>
        <v>0</v>
      </c>
      <c r="E264" s="20">
        <f>Model!$W$10*((drdp!B264+drdp!K264)*'ASXY-TI1S'!$B264+(drdp!E264+drdp!N264)*'ASXY-TI1S'!$C264+(drdp!H264+drdp!Q264)*'ASXY-TI1S'!$D264)</f>
        <v>0</v>
      </c>
      <c r="F264" s="20">
        <f>Model!$W$10*((drdp!C264+drdp!L264)*'ASXY-TI1S'!$B264+(drdp!F264+drdp!O264)*'ASXY-TI1S'!$C264+(drdp!I264+drdp!R264)*'ASXY-TI1S'!$D264)</f>
        <v>0</v>
      </c>
      <c r="G264" s="20">
        <f>Model!$W$10*((drdp!D264+drdp!M264)*'ASXY-TI1S'!$B264+(drdp!G264+drdp!P264)*'ASXY-TI1S'!$C264+(drdp!J264+drdp!S264)*'ASXY-TI1S'!$D264)</f>
        <v>0</v>
      </c>
      <c r="H264" s="18">
        <f>Model!$W$10*((drdp!B264)*'ASXY-TI1S'!$B264+(drdp!E264)*'ASXY-TI1S'!$C264+(drdp!H264)*'ASXY-TI1S'!$D264)</f>
        <v>0</v>
      </c>
      <c r="I264" s="18">
        <f>Model!$W$10*((drdp!C264)*'ASXY-TI1S'!$B264+(drdp!F264)*'ASXY-TI1S'!$C264+(drdp!I264)*'ASXY-TI1S'!$D264)</f>
        <v>0</v>
      </c>
      <c r="J264" s="18">
        <f>Model!$W$10*((drdp!D264)*'ASXY-TI1S'!$B264+(drdp!G264)*'ASXY-TI1S'!$C264+(drdp!J264)*'ASXY-TI1S'!$D264)</f>
        <v>0</v>
      </c>
      <c r="K264" s="21">
        <f>SUM(E$3:E263)+H264</f>
        <v>0.25400681040764161</v>
      </c>
      <c r="L264" s="21">
        <f>SUM(F$3:F263)+I264</f>
        <v>-0.12441598806737403</v>
      </c>
      <c r="M264" s="21">
        <f>SUM(G$3:G263)+J264</f>
        <v>-0.33712030163423901</v>
      </c>
      <c r="N264" s="21"/>
      <c r="O264" s="21"/>
      <c r="P264" s="21"/>
      <c r="Q264" s="19">
        <f t="shared" si="25"/>
        <v>6.4519459733463597E-2</v>
      </c>
      <c r="R264" s="19">
        <f t="shared" si="26"/>
        <v>1.5479338086780956E-2</v>
      </c>
      <c r="S264" s="19">
        <f t="shared" si="27"/>
        <v>0.11365009777396029</v>
      </c>
      <c r="T264" s="19">
        <f t="shared" si="28"/>
        <v>-3.1602508292708879E-2</v>
      </c>
      <c r="U264" s="19">
        <f t="shared" si="29"/>
        <v>-8.5630852541775104E-2</v>
      </c>
      <c r="V264" s="19">
        <f t="shared" si="30"/>
        <v>4.1943155425395014E-2</v>
      </c>
    </row>
    <row r="265" spans="1:22" x14ac:dyDescent="0.25">
      <c r="A265" s="26">
        <f>Wellpath!E265</f>
        <v>0</v>
      </c>
      <c r="B265" s="22">
        <v>0</v>
      </c>
      <c r="C265" s="22">
        <f>SIN(Wellpath!$L265) * COS(Wellpath!$L265) / SQRT(2)</f>
        <v>0</v>
      </c>
      <c r="D265" s="22">
        <f>(-TAN(Dip) * SIN(Wellpath!$L265) * COS(Wellpath!$L265) * SIN(Wellpath!$O265)) / SQRT(2)</f>
        <v>0</v>
      </c>
      <c r="E265" s="20">
        <f>Model!$W$10*((drdp!B265+drdp!K265)*'ASXY-TI1S'!$B265+(drdp!E265+drdp!N265)*'ASXY-TI1S'!$C265+(drdp!H265+drdp!Q265)*'ASXY-TI1S'!$D265)</f>
        <v>0</v>
      </c>
      <c r="F265" s="20">
        <f>Model!$W$10*((drdp!C265+drdp!L265)*'ASXY-TI1S'!$B265+(drdp!F265+drdp!O265)*'ASXY-TI1S'!$C265+(drdp!I265+drdp!R265)*'ASXY-TI1S'!$D265)</f>
        <v>0</v>
      </c>
      <c r="G265" s="20">
        <f>Model!$W$10*((drdp!D265+drdp!M265)*'ASXY-TI1S'!$B265+(drdp!G265+drdp!P265)*'ASXY-TI1S'!$C265+(drdp!J265+drdp!S265)*'ASXY-TI1S'!$D265)</f>
        <v>0</v>
      </c>
      <c r="H265" s="18">
        <f>Model!$W$10*((drdp!B265)*'ASXY-TI1S'!$B265+(drdp!E265)*'ASXY-TI1S'!$C265+(drdp!H265)*'ASXY-TI1S'!$D265)</f>
        <v>0</v>
      </c>
      <c r="I265" s="18">
        <f>Model!$W$10*((drdp!C265)*'ASXY-TI1S'!$B265+(drdp!F265)*'ASXY-TI1S'!$C265+(drdp!I265)*'ASXY-TI1S'!$D265)</f>
        <v>0</v>
      </c>
      <c r="J265" s="18">
        <f>Model!$W$10*((drdp!D265)*'ASXY-TI1S'!$B265+(drdp!G265)*'ASXY-TI1S'!$C265+(drdp!J265)*'ASXY-TI1S'!$D265)</f>
        <v>0</v>
      </c>
      <c r="K265" s="21">
        <f>SUM(E$3:E264)+H265</f>
        <v>0.25400681040764161</v>
      </c>
      <c r="L265" s="21">
        <f>SUM(F$3:F264)+I265</f>
        <v>-0.12441598806737403</v>
      </c>
      <c r="M265" s="21">
        <f>SUM(G$3:G264)+J265</f>
        <v>-0.33712030163423901</v>
      </c>
      <c r="N265" s="21"/>
      <c r="O265" s="21"/>
      <c r="P265" s="21"/>
      <c r="Q265" s="19">
        <f t="shared" si="25"/>
        <v>6.4519459733463597E-2</v>
      </c>
      <c r="R265" s="19">
        <f t="shared" si="26"/>
        <v>1.5479338086780956E-2</v>
      </c>
      <c r="S265" s="19">
        <f t="shared" si="27"/>
        <v>0.11365009777396029</v>
      </c>
      <c r="T265" s="19">
        <f t="shared" si="28"/>
        <v>-3.1602508292708879E-2</v>
      </c>
      <c r="U265" s="19">
        <f t="shared" si="29"/>
        <v>-8.5630852541775104E-2</v>
      </c>
      <c r="V265" s="19">
        <f t="shared" si="30"/>
        <v>4.1943155425395014E-2</v>
      </c>
    </row>
    <row r="266" spans="1:22" x14ac:dyDescent="0.25">
      <c r="A266" s="26">
        <f>Wellpath!E266</f>
        <v>0</v>
      </c>
      <c r="B266" s="22">
        <v>0</v>
      </c>
      <c r="C266" s="22">
        <f>SIN(Wellpath!$L266) * COS(Wellpath!$L266) / SQRT(2)</f>
        <v>0</v>
      </c>
      <c r="D266" s="22">
        <f>(-TAN(Dip) * SIN(Wellpath!$L266) * COS(Wellpath!$L266) * SIN(Wellpath!$O266)) / SQRT(2)</f>
        <v>0</v>
      </c>
      <c r="E266" s="20">
        <f>Model!$W$10*((drdp!B266+drdp!K266)*'ASXY-TI1S'!$B266+(drdp!E266+drdp!N266)*'ASXY-TI1S'!$C266+(drdp!H266+drdp!Q266)*'ASXY-TI1S'!$D266)</f>
        <v>0</v>
      </c>
      <c r="F266" s="20">
        <f>Model!$W$10*((drdp!C266+drdp!L266)*'ASXY-TI1S'!$B266+(drdp!F266+drdp!O266)*'ASXY-TI1S'!$C266+(drdp!I266+drdp!R266)*'ASXY-TI1S'!$D266)</f>
        <v>0</v>
      </c>
      <c r="G266" s="20">
        <f>Model!$W$10*((drdp!D266+drdp!M266)*'ASXY-TI1S'!$B266+(drdp!G266+drdp!P266)*'ASXY-TI1S'!$C266+(drdp!J266+drdp!S266)*'ASXY-TI1S'!$D266)</f>
        <v>0</v>
      </c>
      <c r="H266" s="18">
        <f>Model!$W$10*((drdp!B266)*'ASXY-TI1S'!$B266+(drdp!E266)*'ASXY-TI1S'!$C266+(drdp!H266)*'ASXY-TI1S'!$D266)</f>
        <v>0</v>
      </c>
      <c r="I266" s="18">
        <f>Model!$W$10*((drdp!C266)*'ASXY-TI1S'!$B266+(drdp!F266)*'ASXY-TI1S'!$C266+(drdp!I266)*'ASXY-TI1S'!$D266)</f>
        <v>0</v>
      </c>
      <c r="J266" s="18">
        <f>Model!$W$10*((drdp!D266)*'ASXY-TI1S'!$B266+(drdp!G266)*'ASXY-TI1S'!$C266+(drdp!J266)*'ASXY-TI1S'!$D266)</f>
        <v>0</v>
      </c>
      <c r="K266" s="21">
        <f>SUM(E$3:E265)+H266</f>
        <v>0.25400681040764161</v>
      </c>
      <c r="L266" s="21">
        <f>SUM(F$3:F265)+I266</f>
        <v>-0.12441598806737403</v>
      </c>
      <c r="M266" s="21">
        <f>SUM(G$3:G265)+J266</f>
        <v>-0.33712030163423901</v>
      </c>
      <c r="N266" s="21"/>
      <c r="O266" s="21"/>
      <c r="P266" s="21"/>
      <c r="Q266" s="19">
        <f t="shared" si="25"/>
        <v>6.4519459733463597E-2</v>
      </c>
      <c r="R266" s="19">
        <f t="shared" si="26"/>
        <v>1.5479338086780956E-2</v>
      </c>
      <c r="S266" s="19">
        <f t="shared" si="27"/>
        <v>0.11365009777396029</v>
      </c>
      <c r="T266" s="19">
        <f t="shared" si="28"/>
        <v>-3.1602508292708879E-2</v>
      </c>
      <c r="U266" s="19">
        <f t="shared" si="29"/>
        <v>-8.5630852541775104E-2</v>
      </c>
      <c r="V266" s="19">
        <f t="shared" si="30"/>
        <v>4.1943155425395014E-2</v>
      </c>
    </row>
    <row r="267" spans="1:22" x14ac:dyDescent="0.25">
      <c r="A267" s="26">
        <f>Wellpath!E267</f>
        <v>0</v>
      </c>
      <c r="B267" s="22">
        <v>0</v>
      </c>
      <c r="C267" s="22">
        <f>SIN(Wellpath!$L267) * COS(Wellpath!$L267) / SQRT(2)</f>
        <v>0</v>
      </c>
      <c r="D267" s="22">
        <f>(-TAN(Dip) * SIN(Wellpath!$L267) * COS(Wellpath!$L267) * SIN(Wellpath!$O267)) / SQRT(2)</f>
        <v>0</v>
      </c>
      <c r="E267" s="20">
        <f>Model!$W$10*((drdp!B267+drdp!K267)*'ASXY-TI1S'!$B267+(drdp!E267+drdp!N267)*'ASXY-TI1S'!$C267+(drdp!H267+drdp!Q267)*'ASXY-TI1S'!$D267)</f>
        <v>0</v>
      </c>
      <c r="F267" s="20">
        <f>Model!$W$10*((drdp!C267+drdp!L267)*'ASXY-TI1S'!$B267+(drdp!F267+drdp!O267)*'ASXY-TI1S'!$C267+(drdp!I267+drdp!R267)*'ASXY-TI1S'!$D267)</f>
        <v>0</v>
      </c>
      <c r="G267" s="20">
        <f>Model!$W$10*((drdp!D267+drdp!M267)*'ASXY-TI1S'!$B267+(drdp!G267+drdp!P267)*'ASXY-TI1S'!$C267+(drdp!J267+drdp!S267)*'ASXY-TI1S'!$D267)</f>
        <v>0</v>
      </c>
      <c r="H267" s="18">
        <f>Model!$W$10*((drdp!B267)*'ASXY-TI1S'!$B267+(drdp!E267)*'ASXY-TI1S'!$C267+(drdp!H267)*'ASXY-TI1S'!$D267)</f>
        <v>0</v>
      </c>
      <c r="I267" s="18">
        <f>Model!$W$10*((drdp!C267)*'ASXY-TI1S'!$B267+(drdp!F267)*'ASXY-TI1S'!$C267+(drdp!I267)*'ASXY-TI1S'!$D267)</f>
        <v>0</v>
      </c>
      <c r="J267" s="18">
        <f>Model!$W$10*((drdp!D267)*'ASXY-TI1S'!$B267+(drdp!G267)*'ASXY-TI1S'!$C267+(drdp!J267)*'ASXY-TI1S'!$D267)</f>
        <v>0</v>
      </c>
      <c r="K267" s="21">
        <f>SUM(E$3:E266)+H267</f>
        <v>0.25400681040764161</v>
      </c>
      <c r="L267" s="21">
        <f>SUM(F$3:F266)+I267</f>
        <v>-0.12441598806737403</v>
      </c>
      <c r="M267" s="21">
        <f>SUM(G$3:G266)+J267</f>
        <v>-0.33712030163423901</v>
      </c>
      <c r="N267" s="21"/>
      <c r="O267" s="21"/>
      <c r="P267" s="21"/>
      <c r="Q267" s="19">
        <f t="shared" si="25"/>
        <v>6.4519459733463597E-2</v>
      </c>
      <c r="R267" s="19">
        <f t="shared" si="26"/>
        <v>1.5479338086780956E-2</v>
      </c>
      <c r="S267" s="19">
        <f t="shared" si="27"/>
        <v>0.11365009777396029</v>
      </c>
      <c r="T267" s="19">
        <f t="shared" si="28"/>
        <v>-3.1602508292708879E-2</v>
      </c>
      <c r="U267" s="19">
        <f t="shared" si="29"/>
        <v>-8.5630852541775104E-2</v>
      </c>
      <c r="V267" s="19">
        <f t="shared" si="30"/>
        <v>4.1943155425395014E-2</v>
      </c>
    </row>
    <row r="268" spans="1:22" x14ac:dyDescent="0.25">
      <c r="A268" s="26">
        <f>Wellpath!E268</f>
        <v>0</v>
      </c>
      <c r="B268" s="22">
        <v>0</v>
      </c>
      <c r="C268" s="22">
        <f>SIN(Wellpath!$L268) * COS(Wellpath!$L268) / SQRT(2)</f>
        <v>0</v>
      </c>
      <c r="D268" s="22">
        <f>(-TAN(Dip) * SIN(Wellpath!$L268) * COS(Wellpath!$L268) * SIN(Wellpath!$O268)) / SQRT(2)</f>
        <v>0</v>
      </c>
      <c r="E268" s="20">
        <f>Model!$W$10*((drdp!B268+drdp!K268)*'ASXY-TI1S'!$B268+(drdp!E268+drdp!N268)*'ASXY-TI1S'!$C268+(drdp!H268+drdp!Q268)*'ASXY-TI1S'!$D268)</f>
        <v>0</v>
      </c>
      <c r="F268" s="20">
        <f>Model!$W$10*((drdp!C268+drdp!L268)*'ASXY-TI1S'!$B268+(drdp!F268+drdp!O268)*'ASXY-TI1S'!$C268+(drdp!I268+drdp!R268)*'ASXY-TI1S'!$D268)</f>
        <v>0</v>
      </c>
      <c r="G268" s="20">
        <f>Model!$W$10*((drdp!D268+drdp!M268)*'ASXY-TI1S'!$B268+(drdp!G268+drdp!P268)*'ASXY-TI1S'!$C268+(drdp!J268+drdp!S268)*'ASXY-TI1S'!$D268)</f>
        <v>0</v>
      </c>
      <c r="H268" s="18">
        <f>Model!$W$10*((drdp!B268)*'ASXY-TI1S'!$B268+(drdp!E268)*'ASXY-TI1S'!$C268+(drdp!H268)*'ASXY-TI1S'!$D268)</f>
        <v>0</v>
      </c>
      <c r="I268" s="18">
        <f>Model!$W$10*((drdp!C268)*'ASXY-TI1S'!$B268+(drdp!F268)*'ASXY-TI1S'!$C268+(drdp!I268)*'ASXY-TI1S'!$D268)</f>
        <v>0</v>
      </c>
      <c r="J268" s="18">
        <f>Model!$W$10*((drdp!D268)*'ASXY-TI1S'!$B268+(drdp!G268)*'ASXY-TI1S'!$C268+(drdp!J268)*'ASXY-TI1S'!$D268)</f>
        <v>0</v>
      </c>
      <c r="K268" s="21">
        <f>SUM(E$3:E267)+H268</f>
        <v>0.25400681040764161</v>
      </c>
      <c r="L268" s="21">
        <f>SUM(F$3:F267)+I268</f>
        <v>-0.12441598806737403</v>
      </c>
      <c r="M268" s="21">
        <f>SUM(G$3:G267)+J268</f>
        <v>-0.33712030163423901</v>
      </c>
      <c r="N268" s="21"/>
      <c r="O268" s="21"/>
      <c r="P268" s="21"/>
      <c r="Q268" s="19">
        <f t="shared" si="25"/>
        <v>6.4519459733463597E-2</v>
      </c>
      <c r="R268" s="19">
        <f t="shared" si="26"/>
        <v>1.5479338086780956E-2</v>
      </c>
      <c r="S268" s="19">
        <f t="shared" si="27"/>
        <v>0.11365009777396029</v>
      </c>
      <c r="T268" s="19">
        <f t="shared" si="28"/>
        <v>-3.1602508292708879E-2</v>
      </c>
      <c r="U268" s="19">
        <f t="shared" si="29"/>
        <v>-8.5630852541775104E-2</v>
      </c>
      <c r="V268" s="19">
        <f t="shared" si="30"/>
        <v>4.1943155425395014E-2</v>
      </c>
    </row>
    <row r="269" spans="1:22" x14ac:dyDescent="0.25">
      <c r="A269" s="26">
        <f>Wellpath!E269</f>
        <v>0</v>
      </c>
      <c r="B269" s="22">
        <v>0</v>
      </c>
      <c r="C269" s="22">
        <f>SIN(Wellpath!$L269) * COS(Wellpath!$L269) / SQRT(2)</f>
        <v>0</v>
      </c>
      <c r="D269" s="22">
        <f>(-TAN(Dip) * SIN(Wellpath!$L269) * COS(Wellpath!$L269) * SIN(Wellpath!$O269)) / SQRT(2)</f>
        <v>0</v>
      </c>
      <c r="E269" s="20">
        <f>Model!$W$10*((drdp!B269+drdp!K269)*'ASXY-TI1S'!$B269+(drdp!E269+drdp!N269)*'ASXY-TI1S'!$C269+(drdp!H269+drdp!Q269)*'ASXY-TI1S'!$D269)</f>
        <v>0</v>
      </c>
      <c r="F269" s="20">
        <f>Model!$W$10*((drdp!C269+drdp!L269)*'ASXY-TI1S'!$B269+(drdp!F269+drdp!O269)*'ASXY-TI1S'!$C269+(drdp!I269+drdp!R269)*'ASXY-TI1S'!$D269)</f>
        <v>0</v>
      </c>
      <c r="G269" s="20">
        <f>Model!$W$10*((drdp!D269+drdp!M269)*'ASXY-TI1S'!$B269+(drdp!G269+drdp!P269)*'ASXY-TI1S'!$C269+(drdp!J269+drdp!S269)*'ASXY-TI1S'!$D269)</f>
        <v>0</v>
      </c>
      <c r="H269" s="18">
        <f>Model!$W$10*((drdp!B269)*'ASXY-TI1S'!$B269+(drdp!E269)*'ASXY-TI1S'!$C269+(drdp!H269)*'ASXY-TI1S'!$D269)</f>
        <v>0</v>
      </c>
      <c r="I269" s="18">
        <f>Model!$W$10*((drdp!C269)*'ASXY-TI1S'!$B269+(drdp!F269)*'ASXY-TI1S'!$C269+(drdp!I269)*'ASXY-TI1S'!$D269)</f>
        <v>0</v>
      </c>
      <c r="J269" s="18">
        <f>Model!$W$10*((drdp!D269)*'ASXY-TI1S'!$B269+(drdp!G269)*'ASXY-TI1S'!$C269+(drdp!J269)*'ASXY-TI1S'!$D269)</f>
        <v>0</v>
      </c>
      <c r="K269" s="21">
        <f>SUM(E$3:E268)+H269</f>
        <v>0.25400681040764161</v>
      </c>
      <c r="L269" s="21">
        <f>SUM(F$3:F268)+I269</f>
        <v>-0.12441598806737403</v>
      </c>
      <c r="M269" s="21">
        <f>SUM(G$3:G268)+J269</f>
        <v>-0.33712030163423901</v>
      </c>
      <c r="N269" s="21"/>
      <c r="O269" s="21"/>
      <c r="P269" s="21"/>
      <c r="Q269" s="19">
        <f t="shared" si="25"/>
        <v>6.4519459733463597E-2</v>
      </c>
      <c r="R269" s="19">
        <f t="shared" si="26"/>
        <v>1.5479338086780956E-2</v>
      </c>
      <c r="S269" s="19">
        <f t="shared" si="27"/>
        <v>0.11365009777396029</v>
      </c>
      <c r="T269" s="19">
        <f t="shared" si="28"/>
        <v>-3.1602508292708879E-2</v>
      </c>
      <c r="U269" s="19">
        <f t="shared" si="29"/>
        <v>-8.5630852541775104E-2</v>
      </c>
      <c r="V269" s="19">
        <f t="shared" si="30"/>
        <v>4.1943155425395014E-2</v>
      </c>
    </row>
    <row r="270" spans="1:22" x14ac:dyDescent="0.25">
      <c r="A270" s="26">
        <f>Wellpath!E270</f>
        <v>0</v>
      </c>
      <c r="B270" s="22">
        <v>0</v>
      </c>
      <c r="C270" s="22">
        <f>SIN(Wellpath!$L270) * COS(Wellpath!$L270) / SQRT(2)</f>
        <v>0</v>
      </c>
      <c r="D270" s="22">
        <f>(-TAN(Dip) * SIN(Wellpath!$L270) * COS(Wellpath!$L270) * SIN(Wellpath!$O270)) / SQRT(2)</f>
        <v>0</v>
      </c>
      <c r="E270" s="20">
        <f>Model!$W$10*((drdp!B270+drdp!K270)*'ASXY-TI1S'!$B270+(drdp!E270+drdp!N270)*'ASXY-TI1S'!$C270+(drdp!H270+drdp!Q270)*'ASXY-TI1S'!$D270)</f>
        <v>0</v>
      </c>
      <c r="F270" s="20">
        <f>Model!$W$10*((drdp!C270+drdp!L270)*'ASXY-TI1S'!$B270+(drdp!F270+drdp!O270)*'ASXY-TI1S'!$C270+(drdp!I270+drdp!R270)*'ASXY-TI1S'!$D270)</f>
        <v>0</v>
      </c>
      <c r="G270" s="20">
        <f>Model!$W$10*((drdp!D270+drdp!M270)*'ASXY-TI1S'!$B270+(drdp!G270+drdp!P270)*'ASXY-TI1S'!$C270+(drdp!J270+drdp!S270)*'ASXY-TI1S'!$D270)</f>
        <v>0</v>
      </c>
      <c r="H270" s="18">
        <f>Model!$W$10*((drdp!B270)*'ASXY-TI1S'!$B270+(drdp!E270)*'ASXY-TI1S'!$C270+(drdp!H270)*'ASXY-TI1S'!$D270)</f>
        <v>0</v>
      </c>
      <c r="I270" s="18">
        <f>Model!$W$10*((drdp!C270)*'ASXY-TI1S'!$B270+(drdp!F270)*'ASXY-TI1S'!$C270+(drdp!I270)*'ASXY-TI1S'!$D270)</f>
        <v>0</v>
      </c>
      <c r="J270" s="18">
        <f>Model!$W$10*((drdp!D270)*'ASXY-TI1S'!$B270+(drdp!G270)*'ASXY-TI1S'!$C270+(drdp!J270)*'ASXY-TI1S'!$D270)</f>
        <v>0</v>
      </c>
      <c r="K270" s="21">
        <f>SUM(E$3:E269)+H270</f>
        <v>0.25400681040764161</v>
      </c>
      <c r="L270" s="21">
        <f>SUM(F$3:F269)+I270</f>
        <v>-0.12441598806737403</v>
      </c>
      <c r="M270" s="21">
        <f>SUM(G$3:G269)+J270</f>
        <v>-0.33712030163423901</v>
      </c>
      <c r="N270" s="21"/>
      <c r="O270" s="21"/>
      <c r="P270" s="21"/>
      <c r="Q270" s="19">
        <f t="shared" si="25"/>
        <v>6.4519459733463597E-2</v>
      </c>
      <c r="R270" s="19">
        <f t="shared" si="26"/>
        <v>1.5479338086780956E-2</v>
      </c>
      <c r="S270" s="19">
        <f t="shared" si="27"/>
        <v>0.11365009777396029</v>
      </c>
      <c r="T270" s="19">
        <f t="shared" si="28"/>
        <v>-3.1602508292708879E-2</v>
      </c>
      <c r="U270" s="19">
        <f t="shared" si="29"/>
        <v>-8.5630852541775104E-2</v>
      </c>
      <c r="V270" s="19">
        <f t="shared" si="30"/>
        <v>4.1943155425395014E-2</v>
      </c>
    </row>
    <row r="271" spans="1:22" x14ac:dyDescent="0.25">
      <c r="A271" s="26">
        <f>Wellpath!E271</f>
        <v>0</v>
      </c>
      <c r="B271" s="22">
        <v>0</v>
      </c>
      <c r="C271" s="22">
        <f>SIN(Wellpath!$L271) * COS(Wellpath!$L271) / SQRT(2)</f>
        <v>0</v>
      </c>
      <c r="D271" s="22">
        <f>(-TAN(Dip) * SIN(Wellpath!$L271) * COS(Wellpath!$L271) * SIN(Wellpath!$O271)) / SQRT(2)</f>
        <v>0</v>
      </c>
      <c r="E271" s="20">
        <f>Model!$W$10*((drdp!B271+drdp!K271)*'ASXY-TI1S'!$B271+(drdp!E271+drdp!N271)*'ASXY-TI1S'!$C271+(drdp!H271+drdp!Q271)*'ASXY-TI1S'!$D271)</f>
        <v>0</v>
      </c>
      <c r="F271" s="20">
        <f>Model!$W$10*((drdp!C271+drdp!L271)*'ASXY-TI1S'!$B271+(drdp!F271+drdp!O271)*'ASXY-TI1S'!$C271+(drdp!I271+drdp!R271)*'ASXY-TI1S'!$D271)</f>
        <v>0</v>
      </c>
      <c r="G271" s="20">
        <f>Model!$W$10*((drdp!D271+drdp!M271)*'ASXY-TI1S'!$B271+(drdp!G271+drdp!P271)*'ASXY-TI1S'!$C271+(drdp!J271+drdp!S271)*'ASXY-TI1S'!$D271)</f>
        <v>0</v>
      </c>
      <c r="H271" s="18">
        <f>Model!$W$10*((drdp!B271)*'ASXY-TI1S'!$B271+(drdp!E271)*'ASXY-TI1S'!$C271+(drdp!H271)*'ASXY-TI1S'!$D271)</f>
        <v>0</v>
      </c>
      <c r="I271" s="18">
        <f>Model!$W$10*((drdp!C271)*'ASXY-TI1S'!$B271+(drdp!F271)*'ASXY-TI1S'!$C271+(drdp!I271)*'ASXY-TI1S'!$D271)</f>
        <v>0</v>
      </c>
      <c r="J271" s="18">
        <f>Model!$W$10*((drdp!D271)*'ASXY-TI1S'!$B271+(drdp!G271)*'ASXY-TI1S'!$C271+(drdp!J271)*'ASXY-TI1S'!$D271)</f>
        <v>0</v>
      </c>
      <c r="K271" s="21">
        <f>SUM(E$3:E270)+H271</f>
        <v>0.25400681040764161</v>
      </c>
      <c r="L271" s="21">
        <f>SUM(F$3:F270)+I271</f>
        <v>-0.12441598806737403</v>
      </c>
      <c r="M271" s="21">
        <f>SUM(G$3:G270)+J271</f>
        <v>-0.33712030163423901</v>
      </c>
      <c r="N271" s="21"/>
      <c r="O271" s="21"/>
      <c r="P271" s="21"/>
      <c r="Q271" s="19">
        <f t="shared" ref="Q271" si="31">K271^2</f>
        <v>6.4519459733463597E-2</v>
      </c>
      <c r="R271" s="19">
        <f t="shared" ref="R271" si="32">L271^2</f>
        <v>1.5479338086780956E-2</v>
      </c>
      <c r="S271" s="19">
        <f t="shared" ref="S271" si="33">M271^2</f>
        <v>0.11365009777396029</v>
      </c>
      <c r="T271" s="19">
        <f t="shared" ref="T271" si="34">K271*L271</f>
        <v>-3.1602508292708879E-2</v>
      </c>
      <c r="U271" s="19">
        <f t="shared" ref="U271" si="35">K271*M271</f>
        <v>-8.5630852541775104E-2</v>
      </c>
      <c r="V271" s="19">
        <f t="shared" ref="V271" si="36">L271*M271</f>
        <v>4.1943155425395014E-2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8" tint="0.59999389629810485"/>
  </sheetPr>
  <dimension ref="A1:V271"/>
  <sheetViews>
    <sheetView workbookViewId="0">
      <pane ySplit="2" topLeftCell="A243" activePane="bottomLeft" state="frozen"/>
      <selection activeCell="H39" sqref="H39"/>
      <selection pane="bottomLeft" activeCell="N244" sqref="N244"/>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f>SIN(Wellpath!$L3) * COS(Wellpath!$L3) / 2</f>
        <v>0</v>
      </c>
      <c r="D3" s="22">
        <f>(-TAN(Dip) * SIN(Wellpath!$L3) * COS(Wellpath!$L3) * SIN(Wellpath!$O3)) / 2</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f>SIN(Wellpath!$L4) * COS(Wellpath!$L4) / 2</f>
        <v>0</v>
      </c>
      <c r="D4" s="22">
        <f>(-TAN(Dip) * SIN(Wellpath!$L4) * COS(Wellpath!$L4) * SIN(Wellpath!$O4)) / 2</f>
        <v>0</v>
      </c>
      <c r="E4" s="20">
        <f>Model!$W$11*((drdp!B4+drdp!K4)*'ASXY-TI2S'!$B4+(drdp!E4+drdp!N4)*'ASXY-TI2S'!$C4+(drdp!H4+drdp!Q4)*'ASXY-TI2S'!$D4)</f>
        <v>0</v>
      </c>
      <c r="F4" s="20">
        <f>Model!$W$11*((drdp!C4+drdp!L4)*'ASXY-TI2S'!$B4+(drdp!F4+drdp!O4)*'ASXY-TI2S'!$C4+(drdp!I4+drdp!R4)*'ASXY-TI2S'!$D4)</f>
        <v>0</v>
      </c>
      <c r="G4" s="20">
        <f>Model!$W$11*((drdp!D4+drdp!M4)*'ASXY-TI2S'!$B4+(drdp!G4+drdp!P4)*'ASXY-TI2S'!$C4+(drdp!J4+drdp!S4)*'ASXY-TI2S'!$D4)</f>
        <v>0</v>
      </c>
      <c r="H4" s="18">
        <f>Model!$W$11*((drdp!B4)*'ASXY-TI2S'!$B4+(drdp!E4)*'ASXY-TI2S'!$C4+(drdp!H4)*'ASXY-TI2S'!$D4)</f>
        <v>0</v>
      </c>
      <c r="I4" s="18">
        <f>Model!$W$11*((drdp!C4)*'ASXY-TI2S'!$B4+(drdp!F4)*'ASXY-TI2S'!$C4+(drdp!I4)*'ASXY-TI2S'!$D4)</f>
        <v>0</v>
      </c>
      <c r="J4" s="18">
        <f>Model!$W$11*((drdp!D4)*'ASXY-TI2S'!$B4+(drdp!G4)*'ASXY-TI2S'!$C4+(drdp!J4)*'ASXY-TI2S'!$D4)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f>SIN(Wellpath!$L5) * COS(Wellpath!$L5) / 2</f>
        <v>0</v>
      </c>
      <c r="D5" s="22">
        <f>(-TAN(Dip) * SIN(Wellpath!$L5) * COS(Wellpath!$L5) * SIN(Wellpath!$O5)) / 2</f>
        <v>0</v>
      </c>
      <c r="E5" s="20">
        <f>Model!$W$11*((drdp!B5+drdp!K5)*'ASXY-TI2S'!$B5+(drdp!E5+drdp!N5)*'ASXY-TI2S'!$C5+(drdp!H5+drdp!Q5)*'ASXY-TI2S'!$D5)</f>
        <v>0</v>
      </c>
      <c r="F5" s="20">
        <f>Model!$W$11*((drdp!C5+drdp!L5)*'ASXY-TI2S'!$B5+(drdp!F5+drdp!O5)*'ASXY-TI2S'!$C5+(drdp!I5+drdp!R5)*'ASXY-TI2S'!$D5)</f>
        <v>0</v>
      </c>
      <c r="G5" s="20">
        <f>Model!$W$11*((drdp!D5+drdp!M5)*'ASXY-TI2S'!$B5+(drdp!G5+drdp!P5)*'ASXY-TI2S'!$C5+(drdp!J5+drdp!S5)*'ASXY-TI2S'!$D5)</f>
        <v>0</v>
      </c>
      <c r="H5" s="18">
        <f>Model!$W$11*((drdp!B5)*'ASXY-TI2S'!$B5+(drdp!E5)*'ASXY-TI2S'!$C5+(drdp!H5)*'ASXY-TI2S'!$D5)</f>
        <v>0</v>
      </c>
      <c r="I5" s="18">
        <f>Model!$W$11*((drdp!C5)*'ASXY-TI2S'!$B5+(drdp!F5)*'ASXY-TI2S'!$C5+(drdp!I5)*'ASXY-TI2S'!$D5)</f>
        <v>0</v>
      </c>
      <c r="J5" s="18">
        <f>Model!$W$11*((drdp!D5)*'ASXY-TI2S'!$B5+(drdp!G5)*'ASXY-TI2S'!$C5+(drdp!J5)*'ASXY-TI2S'!$D5)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f>SIN(Wellpath!$L6) * COS(Wellpath!$L6) / 2</f>
        <v>0</v>
      </c>
      <c r="D6" s="22">
        <f>(-TAN(Dip) * SIN(Wellpath!$L6) * COS(Wellpath!$L6) * SIN(Wellpath!$O6)) / 2</f>
        <v>0</v>
      </c>
      <c r="E6" s="20">
        <f>Model!$W$11*((drdp!B6+drdp!K6)*'ASXY-TI2S'!$B6+(drdp!E6+drdp!N6)*'ASXY-TI2S'!$C6+(drdp!H6+drdp!Q6)*'ASXY-TI2S'!$D6)</f>
        <v>0</v>
      </c>
      <c r="F6" s="20">
        <f>Model!$W$11*((drdp!C6+drdp!L6)*'ASXY-TI2S'!$B6+(drdp!F6+drdp!O6)*'ASXY-TI2S'!$C6+(drdp!I6+drdp!R6)*'ASXY-TI2S'!$D6)</f>
        <v>0</v>
      </c>
      <c r="G6" s="20">
        <f>Model!$W$11*((drdp!D6+drdp!M6)*'ASXY-TI2S'!$B6+(drdp!G6+drdp!P6)*'ASXY-TI2S'!$C6+(drdp!J6+drdp!S6)*'ASXY-TI2S'!$D6)</f>
        <v>0</v>
      </c>
      <c r="H6" s="18">
        <f>Model!$W$11*((drdp!B6)*'ASXY-TI2S'!$B6+(drdp!E6)*'ASXY-TI2S'!$C6+(drdp!H6)*'ASXY-TI2S'!$D6)</f>
        <v>0</v>
      </c>
      <c r="I6" s="18">
        <f>Model!$W$11*((drdp!C6)*'ASXY-TI2S'!$B6+(drdp!F6)*'ASXY-TI2S'!$C6+(drdp!I6)*'ASXY-TI2S'!$D6)</f>
        <v>0</v>
      </c>
      <c r="J6" s="18">
        <f>Model!$W$11*((drdp!D6)*'ASXY-TI2S'!$B6+(drdp!G6)*'ASXY-TI2S'!$C6+(drdp!J6)*'ASXY-TI2S'!$D6)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f>SIN(Wellpath!$L7) * COS(Wellpath!$L7) / 2</f>
        <v>0</v>
      </c>
      <c r="D7" s="22">
        <f>(-TAN(Dip) * SIN(Wellpath!$L7) * COS(Wellpath!$L7) * SIN(Wellpath!$O7)) / 2</f>
        <v>0</v>
      </c>
      <c r="E7" s="20">
        <f>Model!$W$11*((drdp!B7+drdp!K7)*'ASXY-TI2S'!$B7+(drdp!E7+drdp!N7)*'ASXY-TI2S'!$C7+(drdp!H7+drdp!Q7)*'ASXY-TI2S'!$D7)</f>
        <v>0</v>
      </c>
      <c r="F7" s="20">
        <f>Model!$W$11*((drdp!C7+drdp!L7)*'ASXY-TI2S'!$B7+(drdp!F7+drdp!O7)*'ASXY-TI2S'!$C7+(drdp!I7+drdp!R7)*'ASXY-TI2S'!$D7)</f>
        <v>0</v>
      </c>
      <c r="G7" s="20">
        <f>Model!$W$11*((drdp!D7+drdp!M7)*'ASXY-TI2S'!$B7+(drdp!G7+drdp!P7)*'ASXY-TI2S'!$C7+(drdp!J7+drdp!S7)*'ASXY-TI2S'!$D7)</f>
        <v>0</v>
      </c>
      <c r="H7" s="18">
        <f>Model!$W$11*((drdp!B7)*'ASXY-TI2S'!$B7+(drdp!E7)*'ASXY-TI2S'!$C7+(drdp!H7)*'ASXY-TI2S'!$D7)</f>
        <v>0</v>
      </c>
      <c r="I7" s="18">
        <f>Model!$W$11*((drdp!C7)*'ASXY-TI2S'!$B7+(drdp!F7)*'ASXY-TI2S'!$C7+(drdp!I7)*'ASXY-TI2S'!$D7)</f>
        <v>0</v>
      </c>
      <c r="J7" s="18">
        <f>Model!$W$11*((drdp!D7)*'ASXY-TI2S'!$B7+(drdp!G7)*'ASXY-TI2S'!$C7+(drdp!J7)*'ASXY-TI2S'!$D7)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f>SIN(Wellpath!$L8) * COS(Wellpath!$L8) / 2</f>
        <v>0</v>
      </c>
      <c r="D8" s="22">
        <f>(-TAN(Dip) * SIN(Wellpath!$L8) * COS(Wellpath!$L8) * SIN(Wellpath!$O8)) / 2</f>
        <v>0</v>
      </c>
      <c r="E8" s="20">
        <f>Model!$W$11*((drdp!B8+drdp!K8)*'ASXY-TI2S'!$B8+(drdp!E8+drdp!N8)*'ASXY-TI2S'!$C8+(drdp!H8+drdp!Q8)*'ASXY-TI2S'!$D8)</f>
        <v>0</v>
      </c>
      <c r="F8" s="20">
        <f>Model!$W$11*((drdp!C8+drdp!L8)*'ASXY-TI2S'!$B8+(drdp!F8+drdp!O8)*'ASXY-TI2S'!$C8+(drdp!I8+drdp!R8)*'ASXY-TI2S'!$D8)</f>
        <v>0</v>
      </c>
      <c r="G8" s="20">
        <f>Model!$W$11*((drdp!D8+drdp!M8)*'ASXY-TI2S'!$B8+(drdp!G8+drdp!P8)*'ASXY-TI2S'!$C8+(drdp!J8+drdp!S8)*'ASXY-TI2S'!$D8)</f>
        <v>0</v>
      </c>
      <c r="H8" s="18">
        <f>Model!$W$11*((drdp!B8)*'ASXY-TI2S'!$B8+(drdp!E8)*'ASXY-TI2S'!$C8+(drdp!H8)*'ASXY-TI2S'!$D8)</f>
        <v>0</v>
      </c>
      <c r="I8" s="18">
        <f>Model!$W$11*((drdp!C8)*'ASXY-TI2S'!$B8+(drdp!F8)*'ASXY-TI2S'!$C8+(drdp!I8)*'ASXY-TI2S'!$D8)</f>
        <v>0</v>
      </c>
      <c r="J8" s="18">
        <f>Model!$W$11*((drdp!D8)*'ASXY-TI2S'!$B8+(drdp!G8)*'ASXY-TI2S'!$C8+(drdp!J8)*'ASXY-TI2S'!$D8)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f>SIN(Wellpath!$L9) * COS(Wellpath!$L9) / 2</f>
        <v>0</v>
      </c>
      <c r="D9" s="22">
        <f>(-TAN(Dip) * SIN(Wellpath!$L9) * COS(Wellpath!$L9) * SIN(Wellpath!$O9)) / 2</f>
        <v>0</v>
      </c>
      <c r="E9" s="20">
        <f>Model!$W$11*((drdp!B9+drdp!K9)*'ASXY-TI2S'!$B9+(drdp!E9+drdp!N9)*'ASXY-TI2S'!$C9+(drdp!H9+drdp!Q9)*'ASXY-TI2S'!$D9)</f>
        <v>0</v>
      </c>
      <c r="F9" s="20">
        <f>Model!$W$11*((drdp!C9+drdp!L9)*'ASXY-TI2S'!$B9+(drdp!F9+drdp!O9)*'ASXY-TI2S'!$C9+(drdp!I9+drdp!R9)*'ASXY-TI2S'!$D9)</f>
        <v>0</v>
      </c>
      <c r="G9" s="20">
        <f>Model!$W$11*((drdp!D9+drdp!M9)*'ASXY-TI2S'!$B9+(drdp!G9+drdp!P9)*'ASXY-TI2S'!$C9+(drdp!J9+drdp!S9)*'ASXY-TI2S'!$D9)</f>
        <v>0</v>
      </c>
      <c r="H9" s="18">
        <f>Model!$W$11*((drdp!B9)*'ASXY-TI2S'!$B9+(drdp!E9)*'ASXY-TI2S'!$C9+(drdp!H9)*'ASXY-TI2S'!$D9)</f>
        <v>0</v>
      </c>
      <c r="I9" s="18">
        <f>Model!$W$11*((drdp!C9)*'ASXY-TI2S'!$B9+(drdp!F9)*'ASXY-TI2S'!$C9+(drdp!I9)*'ASXY-TI2S'!$D9)</f>
        <v>0</v>
      </c>
      <c r="J9" s="18">
        <f>Model!$W$11*((drdp!D9)*'ASXY-TI2S'!$B9+(drdp!G9)*'ASXY-TI2S'!$C9+(drdp!J9)*'ASXY-TI2S'!$D9)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f>SIN(Wellpath!$L10) * COS(Wellpath!$L10) / 2</f>
        <v>0</v>
      </c>
      <c r="D10" s="22">
        <f>(-TAN(Dip) * SIN(Wellpath!$L10) * COS(Wellpath!$L10) * SIN(Wellpath!$O10)) / 2</f>
        <v>0</v>
      </c>
      <c r="E10" s="20">
        <f>Model!$W$11*((drdp!B10+drdp!K10)*'ASXY-TI2S'!$B10+(drdp!E10+drdp!N10)*'ASXY-TI2S'!$C10+(drdp!H10+drdp!Q10)*'ASXY-TI2S'!$D10)</f>
        <v>0</v>
      </c>
      <c r="F10" s="20">
        <f>Model!$W$11*((drdp!C10+drdp!L10)*'ASXY-TI2S'!$B10+(drdp!F10+drdp!O10)*'ASXY-TI2S'!$C10+(drdp!I10+drdp!R10)*'ASXY-TI2S'!$D10)</f>
        <v>0</v>
      </c>
      <c r="G10" s="20">
        <f>Model!$W$11*((drdp!D10+drdp!M10)*'ASXY-TI2S'!$B10+(drdp!G10+drdp!P10)*'ASXY-TI2S'!$C10+(drdp!J10+drdp!S10)*'ASXY-TI2S'!$D10)</f>
        <v>0</v>
      </c>
      <c r="H10" s="18">
        <f>Model!$W$11*((drdp!B10)*'ASXY-TI2S'!$B10+(drdp!E10)*'ASXY-TI2S'!$C10+(drdp!H10)*'ASXY-TI2S'!$D10)</f>
        <v>0</v>
      </c>
      <c r="I10" s="18">
        <f>Model!$W$11*((drdp!C10)*'ASXY-TI2S'!$B10+(drdp!F10)*'ASXY-TI2S'!$C10+(drdp!I10)*'ASXY-TI2S'!$D10)</f>
        <v>0</v>
      </c>
      <c r="J10" s="18">
        <f>Model!$W$11*((drdp!D10)*'ASXY-TI2S'!$B10+(drdp!G10)*'ASXY-TI2S'!$C10+(drdp!J10)*'ASXY-TI2S'!$D10)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f>SIN(Wellpath!$L11) * COS(Wellpath!$L11) / 2</f>
        <v>0</v>
      </c>
      <c r="D11" s="22">
        <f>(-TAN(Dip) * SIN(Wellpath!$L11) * COS(Wellpath!$L11) * SIN(Wellpath!$O11)) / 2</f>
        <v>0</v>
      </c>
      <c r="E11" s="20">
        <f>Model!$W$11*((drdp!B11+drdp!K11)*'ASXY-TI2S'!$B11+(drdp!E11+drdp!N11)*'ASXY-TI2S'!$C11+(drdp!H11+drdp!Q11)*'ASXY-TI2S'!$D11)</f>
        <v>0</v>
      </c>
      <c r="F11" s="20">
        <f>Model!$W$11*((drdp!C11+drdp!L11)*'ASXY-TI2S'!$B11+(drdp!F11+drdp!O11)*'ASXY-TI2S'!$C11+(drdp!I11+drdp!R11)*'ASXY-TI2S'!$D11)</f>
        <v>0</v>
      </c>
      <c r="G11" s="20">
        <f>Model!$W$11*((drdp!D11+drdp!M11)*'ASXY-TI2S'!$B11+(drdp!G11+drdp!P11)*'ASXY-TI2S'!$C11+(drdp!J11+drdp!S11)*'ASXY-TI2S'!$D11)</f>
        <v>0</v>
      </c>
      <c r="H11" s="18">
        <f>Model!$W$11*((drdp!B11)*'ASXY-TI2S'!$B11+(drdp!E11)*'ASXY-TI2S'!$C11+(drdp!H11)*'ASXY-TI2S'!$D11)</f>
        <v>0</v>
      </c>
      <c r="I11" s="18">
        <f>Model!$W$11*((drdp!C11)*'ASXY-TI2S'!$B11+(drdp!F11)*'ASXY-TI2S'!$C11+(drdp!I11)*'ASXY-TI2S'!$D11)</f>
        <v>0</v>
      </c>
      <c r="J11" s="18">
        <f>Model!$W$11*((drdp!D11)*'ASXY-TI2S'!$B11+(drdp!G11)*'ASXY-TI2S'!$C11+(drdp!J11)*'ASXY-TI2S'!$D11)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f>SIN(Wellpath!$L12) * COS(Wellpath!$L12) / 2</f>
        <v>0</v>
      </c>
      <c r="D12" s="22">
        <f>(-TAN(Dip) * SIN(Wellpath!$L12) * COS(Wellpath!$L12) * SIN(Wellpath!$O12)) / 2</f>
        <v>0</v>
      </c>
      <c r="E12" s="20">
        <f>Model!$W$11*((drdp!B12+drdp!K12)*'ASXY-TI2S'!$B12+(drdp!E12+drdp!N12)*'ASXY-TI2S'!$C12+(drdp!H12+drdp!Q12)*'ASXY-TI2S'!$D12)</f>
        <v>0</v>
      </c>
      <c r="F12" s="20">
        <f>Model!$W$11*((drdp!C12+drdp!L12)*'ASXY-TI2S'!$B12+(drdp!F12+drdp!O12)*'ASXY-TI2S'!$C12+(drdp!I12+drdp!R12)*'ASXY-TI2S'!$D12)</f>
        <v>0</v>
      </c>
      <c r="G12" s="20">
        <f>Model!$W$11*((drdp!D12+drdp!M12)*'ASXY-TI2S'!$B12+(drdp!G12+drdp!P12)*'ASXY-TI2S'!$C12+(drdp!J12+drdp!S12)*'ASXY-TI2S'!$D12)</f>
        <v>0</v>
      </c>
      <c r="H12" s="18">
        <f>Model!$W$11*((drdp!B12)*'ASXY-TI2S'!$B12+(drdp!E12)*'ASXY-TI2S'!$C12+(drdp!H12)*'ASXY-TI2S'!$D12)</f>
        <v>0</v>
      </c>
      <c r="I12" s="18">
        <f>Model!$W$11*((drdp!C12)*'ASXY-TI2S'!$B12+(drdp!F12)*'ASXY-TI2S'!$C12+(drdp!I12)*'ASXY-TI2S'!$D12)</f>
        <v>0</v>
      </c>
      <c r="J12" s="18">
        <f>Model!$W$11*((drdp!D12)*'ASXY-TI2S'!$B12+(drdp!G12)*'ASXY-TI2S'!$C12+(drdp!J12)*'ASXY-TI2S'!$D12)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f>SIN(Wellpath!$L13) * COS(Wellpath!$L13) / 2</f>
        <v>0</v>
      </c>
      <c r="D13" s="22">
        <f>(-TAN(Dip) * SIN(Wellpath!$L13) * COS(Wellpath!$L13) * SIN(Wellpath!$O13)) / 2</f>
        <v>0</v>
      </c>
      <c r="E13" s="20">
        <f>Model!$W$11*((drdp!B13+drdp!K13)*'ASXY-TI2S'!$B13+(drdp!E13+drdp!N13)*'ASXY-TI2S'!$C13+(drdp!H13+drdp!Q13)*'ASXY-TI2S'!$D13)</f>
        <v>0</v>
      </c>
      <c r="F13" s="20">
        <f>Model!$W$11*((drdp!C13+drdp!L13)*'ASXY-TI2S'!$B13+(drdp!F13+drdp!O13)*'ASXY-TI2S'!$C13+(drdp!I13+drdp!R13)*'ASXY-TI2S'!$D13)</f>
        <v>0</v>
      </c>
      <c r="G13" s="20">
        <f>Model!$W$11*((drdp!D13+drdp!M13)*'ASXY-TI2S'!$B13+(drdp!G13+drdp!P13)*'ASXY-TI2S'!$C13+(drdp!J13+drdp!S13)*'ASXY-TI2S'!$D13)</f>
        <v>0</v>
      </c>
      <c r="H13" s="18">
        <f>Model!$W$11*((drdp!B13)*'ASXY-TI2S'!$B13+(drdp!E13)*'ASXY-TI2S'!$C13+(drdp!H13)*'ASXY-TI2S'!$D13)</f>
        <v>0</v>
      </c>
      <c r="I13" s="18">
        <f>Model!$W$11*((drdp!C13)*'ASXY-TI2S'!$B13+(drdp!F13)*'ASXY-TI2S'!$C13+(drdp!I13)*'ASXY-TI2S'!$D13)</f>
        <v>0</v>
      </c>
      <c r="J13" s="18">
        <f>Model!$W$11*((drdp!D13)*'ASXY-TI2S'!$B13+(drdp!G13)*'ASXY-TI2S'!$C13+(drdp!J13)*'ASXY-TI2S'!$D13)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f>SIN(Wellpath!$L14) * COS(Wellpath!$L14) / 2</f>
        <v>0</v>
      </c>
      <c r="D14" s="22">
        <f>(-TAN(Dip) * SIN(Wellpath!$L14) * COS(Wellpath!$L14) * SIN(Wellpath!$O14)) / 2</f>
        <v>0</v>
      </c>
      <c r="E14" s="20">
        <f>Model!$W$11*((drdp!B14+drdp!K14)*'ASXY-TI2S'!$B14+(drdp!E14+drdp!N14)*'ASXY-TI2S'!$C14+(drdp!H14+drdp!Q14)*'ASXY-TI2S'!$D14)</f>
        <v>0</v>
      </c>
      <c r="F14" s="20">
        <f>Model!$W$11*((drdp!C14+drdp!L14)*'ASXY-TI2S'!$B14+(drdp!F14+drdp!O14)*'ASXY-TI2S'!$C14+(drdp!I14+drdp!R14)*'ASXY-TI2S'!$D14)</f>
        <v>0</v>
      </c>
      <c r="G14" s="20">
        <f>Model!$W$11*((drdp!D14+drdp!M14)*'ASXY-TI2S'!$B14+(drdp!G14+drdp!P14)*'ASXY-TI2S'!$C14+(drdp!J14+drdp!S14)*'ASXY-TI2S'!$D14)</f>
        <v>0</v>
      </c>
      <c r="H14" s="18">
        <f>Model!$W$11*((drdp!B14)*'ASXY-TI2S'!$B14+(drdp!E14)*'ASXY-TI2S'!$C14+(drdp!H14)*'ASXY-TI2S'!$D14)</f>
        <v>0</v>
      </c>
      <c r="I14" s="18">
        <f>Model!$W$11*((drdp!C14)*'ASXY-TI2S'!$B14+(drdp!F14)*'ASXY-TI2S'!$C14+(drdp!I14)*'ASXY-TI2S'!$D14)</f>
        <v>0</v>
      </c>
      <c r="J14" s="18">
        <f>Model!$W$11*((drdp!D14)*'ASXY-TI2S'!$B14+(drdp!G14)*'ASXY-TI2S'!$C14+(drdp!J14)*'ASXY-TI2S'!$D14)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f>SIN(Wellpath!$L15) * COS(Wellpath!$L15) / 2</f>
        <v>0</v>
      </c>
      <c r="D15" s="22">
        <f>(-TAN(Dip) * SIN(Wellpath!$L15) * COS(Wellpath!$L15) * SIN(Wellpath!$O15)) / 2</f>
        <v>0</v>
      </c>
      <c r="E15" s="20">
        <f>Model!$W$11*((drdp!B15+drdp!K15)*'ASXY-TI2S'!$B15+(drdp!E15+drdp!N15)*'ASXY-TI2S'!$C15+(drdp!H15+drdp!Q15)*'ASXY-TI2S'!$D15)</f>
        <v>0</v>
      </c>
      <c r="F15" s="20">
        <f>Model!$W$11*((drdp!C15+drdp!L15)*'ASXY-TI2S'!$B15+(drdp!F15+drdp!O15)*'ASXY-TI2S'!$C15+(drdp!I15+drdp!R15)*'ASXY-TI2S'!$D15)</f>
        <v>0</v>
      </c>
      <c r="G15" s="20">
        <f>Model!$W$11*((drdp!D15+drdp!M15)*'ASXY-TI2S'!$B15+(drdp!G15+drdp!P15)*'ASXY-TI2S'!$C15+(drdp!J15+drdp!S15)*'ASXY-TI2S'!$D15)</f>
        <v>0</v>
      </c>
      <c r="H15" s="18">
        <f>Model!$W$11*((drdp!B15)*'ASXY-TI2S'!$B15+(drdp!E15)*'ASXY-TI2S'!$C15+(drdp!H15)*'ASXY-TI2S'!$D15)</f>
        <v>0</v>
      </c>
      <c r="I15" s="18">
        <f>Model!$W$11*((drdp!C15)*'ASXY-TI2S'!$B15+(drdp!F15)*'ASXY-TI2S'!$C15+(drdp!I15)*'ASXY-TI2S'!$D15)</f>
        <v>0</v>
      </c>
      <c r="J15" s="18">
        <f>Model!$W$11*((drdp!D15)*'ASXY-TI2S'!$B15+(drdp!G15)*'ASXY-TI2S'!$C15+(drdp!J15)*'ASXY-TI2S'!$D15)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f>SIN(Wellpath!$L16) * COS(Wellpath!$L16) / 2</f>
        <v>0</v>
      </c>
      <c r="D16" s="22">
        <f>(-TAN(Dip) * SIN(Wellpath!$L16) * COS(Wellpath!$L16) * SIN(Wellpath!$O16)) / 2</f>
        <v>0</v>
      </c>
      <c r="E16" s="20">
        <f>Model!$W$11*((drdp!B16+drdp!K16)*'ASXY-TI2S'!$B16+(drdp!E16+drdp!N16)*'ASXY-TI2S'!$C16+(drdp!H16+drdp!Q16)*'ASXY-TI2S'!$D16)</f>
        <v>0</v>
      </c>
      <c r="F16" s="20">
        <f>Model!$W$11*((drdp!C16+drdp!L16)*'ASXY-TI2S'!$B16+(drdp!F16+drdp!O16)*'ASXY-TI2S'!$C16+(drdp!I16+drdp!R16)*'ASXY-TI2S'!$D16)</f>
        <v>0</v>
      </c>
      <c r="G16" s="20">
        <f>Model!$W$11*((drdp!D16+drdp!M16)*'ASXY-TI2S'!$B16+(drdp!G16+drdp!P16)*'ASXY-TI2S'!$C16+(drdp!J16+drdp!S16)*'ASXY-TI2S'!$D16)</f>
        <v>0</v>
      </c>
      <c r="H16" s="18">
        <f>Model!$W$11*((drdp!B16)*'ASXY-TI2S'!$B16+(drdp!E16)*'ASXY-TI2S'!$C16+(drdp!H16)*'ASXY-TI2S'!$D16)</f>
        <v>0</v>
      </c>
      <c r="I16" s="18">
        <f>Model!$W$11*((drdp!C16)*'ASXY-TI2S'!$B16+(drdp!F16)*'ASXY-TI2S'!$C16+(drdp!I16)*'ASXY-TI2S'!$D16)</f>
        <v>0</v>
      </c>
      <c r="J16" s="18">
        <f>Model!$W$11*((drdp!D16)*'ASXY-TI2S'!$B16+(drdp!G16)*'ASXY-TI2S'!$C16+(drdp!J16)*'ASXY-TI2S'!$D16)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f>SIN(Wellpath!$L17) * COS(Wellpath!$L17) / 2</f>
        <v>0</v>
      </c>
      <c r="D17" s="22">
        <f>(-TAN(Dip) * SIN(Wellpath!$L17) * COS(Wellpath!$L17) * SIN(Wellpath!$O17)) / 2</f>
        <v>0</v>
      </c>
      <c r="E17" s="20">
        <f>Model!$W$11*((drdp!B17+drdp!K17)*'ASXY-TI2S'!$B17+(drdp!E17+drdp!N17)*'ASXY-TI2S'!$C17+(drdp!H17+drdp!Q17)*'ASXY-TI2S'!$D17)</f>
        <v>0</v>
      </c>
      <c r="F17" s="20">
        <f>Model!$W$11*((drdp!C17+drdp!L17)*'ASXY-TI2S'!$B17+(drdp!F17+drdp!O17)*'ASXY-TI2S'!$C17+(drdp!I17+drdp!R17)*'ASXY-TI2S'!$D17)</f>
        <v>0</v>
      </c>
      <c r="G17" s="20">
        <f>Model!$W$11*((drdp!D17+drdp!M17)*'ASXY-TI2S'!$B17+(drdp!G17+drdp!P17)*'ASXY-TI2S'!$C17+(drdp!J17+drdp!S17)*'ASXY-TI2S'!$D17)</f>
        <v>0</v>
      </c>
      <c r="H17" s="18">
        <f>Model!$W$11*((drdp!B17)*'ASXY-TI2S'!$B17+(drdp!E17)*'ASXY-TI2S'!$C17+(drdp!H17)*'ASXY-TI2S'!$D17)</f>
        <v>0</v>
      </c>
      <c r="I17" s="18">
        <f>Model!$W$11*((drdp!C17)*'ASXY-TI2S'!$B17+(drdp!F17)*'ASXY-TI2S'!$C17+(drdp!I17)*'ASXY-TI2S'!$D17)</f>
        <v>0</v>
      </c>
      <c r="J17" s="18">
        <f>Model!$W$11*((drdp!D17)*'ASXY-TI2S'!$B17+(drdp!G17)*'ASXY-TI2S'!$C17+(drdp!J17)*'ASXY-TI2S'!$D17)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f>SIN(Wellpath!$L18) * COS(Wellpath!$L18) / 2</f>
        <v>0</v>
      </c>
      <c r="D18" s="22">
        <f>(-TAN(Dip) * SIN(Wellpath!$L18) * COS(Wellpath!$L18) * SIN(Wellpath!$O18)) / 2</f>
        <v>0</v>
      </c>
      <c r="E18" s="20">
        <f>Model!$W$11*((drdp!B18+drdp!K18)*'ASXY-TI2S'!$B18+(drdp!E18+drdp!N18)*'ASXY-TI2S'!$C18+(drdp!H18+drdp!Q18)*'ASXY-TI2S'!$D18)</f>
        <v>0</v>
      </c>
      <c r="F18" s="20">
        <f>Model!$W$11*((drdp!C18+drdp!L18)*'ASXY-TI2S'!$B18+(drdp!F18+drdp!O18)*'ASXY-TI2S'!$C18+(drdp!I18+drdp!R18)*'ASXY-TI2S'!$D18)</f>
        <v>0</v>
      </c>
      <c r="G18" s="20">
        <f>Model!$W$11*((drdp!D18+drdp!M18)*'ASXY-TI2S'!$B18+(drdp!G18+drdp!P18)*'ASXY-TI2S'!$C18+(drdp!J18+drdp!S18)*'ASXY-TI2S'!$D18)</f>
        <v>0</v>
      </c>
      <c r="H18" s="18">
        <f>Model!$W$11*((drdp!B18)*'ASXY-TI2S'!$B18+(drdp!E18)*'ASXY-TI2S'!$C18+(drdp!H18)*'ASXY-TI2S'!$D18)</f>
        <v>0</v>
      </c>
      <c r="I18" s="18">
        <f>Model!$W$11*((drdp!C18)*'ASXY-TI2S'!$B18+(drdp!F18)*'ASXY-TI2S'!$C18+(drdp!I18)*'ASXY-TI2S'!$D18)</f>
        <v>0</v>
      </c>
      <c r="J18" s="18">
        <f>Model!$W$11*((drdp!D18)*'ASXY-TI2S'!$B18+(drdp!G18)*'ASXY-TI2S'!$C18+(drdp!J18)*'ASXY-TI2S'!$D18)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f>SIN(Wellpath!$L19) * COS(Wellpath!$L19) / 2</f>
        <v>0</v>
      </c>
      <c r="D19" s="22">
        <f>(-TAN(Dip) * SIN(Wellpath!$L19) * COS(Wellpath!$L19) * SIN(Wellpath!$O19)) / 2</f>
        <v>0</v>
      </c>
      <c r="E19" s="20">
        <f>Model!$W$11*((drdp!B19+drdp!K19)*'ASXY-TI2S'!$B19+(drdp!E19+drdp!N19)*'ASXY-TI2S'!$C19+(drdp!H19+drdp!Q19)*'ASXY-TI2S'!$D19)</f>
        <v>0</v>
      </c>
      <c r="F19" s="20">
        <f>Model!$W$11*((drdp!C19+drdp!L19)*'ASXY-TI2S'!$B19+(drdp!F19+drdp!O19)*'ASXY-TI2S'!$C19+(drdp!I19+drdp!R19)*'ASXY-TI2S'!$D19)</f>
        <v>0</v>
      </c>
      <c r="G19" s="20">
        <f>Model!$W$11*((drdp!D19+drdp!M19)*'ASXY-TI2S'!$B19+(drdp!G19+drdp!P19)*'ASXY-TI2S'!$C19+(drdp!J19+drdp!S19)*'ASXY-TI2S'!$D19)</f>
        <v>0</v>
      </c>
      <c r="H19" s="18">
        <f>Model!$W$11*((drdp!B19)*'ASXY-TI2S'!$B19+(drdp!E19)*'ASXY-TI2S'!$C19+(drdp!H19)*'ASXY-TI2S'!$D19)</f>
        <v>0</v>
      </c>
      <c r="I19" s="18">
        <f>Model!$W$11*((drdp!C19)*'ASXY-TI2S'!$B19+(drdp!F19)*'ASXY-TI2S'!$C19+(drdp!I19)*'ASXY-TI2S'!$D19)</f>
        <v>0</v>
      </c>
      <c r="J19" s="18">
        <f>Model!$W$11*((drdp!D19)*'ASXY-TI2S'!$B19+(drdp!G19)*'ASXY-TI2S'!$C19+(drdp!J19)*'ASXY-TI2S'!$D19)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f>SIN(Wellpath!$L20) * COS(Wellpath!$L20) / 2</f>
        <v>0</v>
      </c>
      <c r="D20" s="22">
        <f>(-TAN(Dip) * SIN(Wellpath!$L20) * COS(Wellpath!$L20) * SIN(Wellpath!$O20)) / 2</f>
        <v>0</v>
      </c>
      <c r="E20" s="20">
        <f>Model!$W$11*((drdp!B20+drdp!K20)*'ASXY-TI2S'!$B20+(drdp!E20+drdp!N20)*'ASXY-TI2S'!$C20+(drdp!H20+drdp!Q20)*'ASXY-TI2S'!$D20)</f>
        <v>0</v>
      </c>
      <c r="F20" s="20">
        <f>Model!$W$11*((drdp!C20+drdp!L20)*'ASXY-TI2S'!$B20+(drdp!F20+drdp!O20)*'ASXY-TI2S'!$C20+(drdp!I20+drdp!R20)*'ASXY-TI2S'!$D20)</f>
        <v>0</v>
      </c>
      <c r="G20" s="20">
        <f>Model!$W$11*((drdp!D20+drdp!M20)*'ASXY-TI2S'!$B20+(drdp!G20+drdp!P20)*'ASXY-TI2S'!$C20+(drdp!J20+drdp!S20)*'ASXY-TI2S'!$D20)</f>
        <v>0</v>
      </c>
      <c r="H20" s="18">
        <f>Model!$W$11*((drdp!B20)*'ASXY-TI2S'!$B20+(drdp!E20)*'ASXY-TI2S'!$C20+(drdp!H20)*'ASXY-TI2S'!$D20)</f>
        <v>0</v>
      </c>
      <c r="I20" s="18">
        <f>Model!$W$11*((drdp!C20)*'ASXY-TI2S'!$B20+(drdp!F20)*'ASXY-TI2S'!$C20+(drdp!I20)*'ASXY-TI2S'!$D20)</f>
        <v>0</v>
      </c>
      <c r="J20" s="18">
        <f>Model!$W$11*((drdp!D20)*'ASXY-TI2S'!$B20+(drdp!G20)*'ASXY-TI2S'!$C20+(drdp!J20)*'ASXY-TI2S'!$D20)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f>SIN(Wellpath!$L21) * COS(Wellpath!$L21) / 2</f>
        <v>7.2421031217795428E-3</v>
      </c>
      <c r="D21" s="22">
        <f>(-TAN(Dip) * SIN(Wellpath!$L21) * COS(Wellpath!$L21) * SIN(Wellpath!$O21)) / 2</f>
        <v>-4.4759669322843336E-3</v>
      </c>
      <c r="E21" s="20">
        <f>Model!$W$11*((drdp!B21+drdp!K21)*'ASXY-TI2S'!$B21+(drdp!E21+drdp!N21)*'ASXY-TI2S'!$C21+(drdp!H21+drdp!Q21)*'ASXY-TI2S'!$D21)</f>
        <v>7.2413432539923108E-5</v>
      </c>
      <c r="F21" s="20">
        <f>Model!$W$11*((drdp!C21+drdp!L21)*'ASXY-TI2S'!$B21+(drdp!F21+drdp!O21)*'ASXY-TI2S'!$C21+(drdp!I21+drdp!R21)*'ASXY-TI2S'!$D21)</f>
        <v>-6.4837631186529355E-7</v>
      </c>
      <c r="G21" s="20">
        <f>Model!$W$11*((drdp!D21+drdp!M21)*'ASXY-TI2S'!$B21+(drdp!G21+drdp!P21)*'ASXY-TI2S'!$C21+(drdp!J21+drdp!S21)*'ASXY-TI2S'!$D21)</f>
        <v>-1.049071224896454E-6</v>
      </c>
      <c r="H21" s="18">
        <f>Model!$W$11*((drdp!B21)*'ASXY-TI2S'!$B21+(drdp!E21)*'ASXY-TI2S'!$C21+(drdp!H21)*'ASXY-TI2S'!$D21)</f>
        <v>1.8103358134980777E-5</v>
      </c>
      <c r="I21" s="18">
        <f>Model!$W$11*((drdp!C21)*'ASXY-TI2S'!$B21+(drdp!F21)*'ASXY-TI2S'!$C21+(drdp!I21)*'ASXY-TI2S'!$D21)</f>
        <v>-1.6209407796632339E-7</v>
      </c>
      <c r="J21" s="18">
        <f>Model!$W$11*((drdp!D21)*'ASXY-TI2S'!$B21+(drdp!G21)*'ASXY-TI2S'!$C21+(drdp!J21)*'ASXY-TI2S'!$D21)</f>
        <v>-2.622678062241135E-7</v>
      </c>
      <c r="K21" s="21">
        <f>SUM(E$3:E20)+H21</f>
        <v>1.8103358134980777E-5</v>
      </c>
      <c r="L21" s="21">
        <f>SUM(F$3:F20)+I21</f>
        <v>-1.6209407796632339E-7</v>
      </c>
      <c r="M21" s="21">
        <f>SUM(G$3:G20)+J21</f>
        <v>-2.622678062241135E-7</v>
      </c>
      <c r="N21" s="21"/>
      <c r="O21" s="21"/>
      <c r="P21" s="21"/>
      <c r="Q21" s="19">
        <f t="shared" si="1"/>
        <v>3.2773157576337469E-10</v>
      </c>
      <c r="R21" s="19">
        <f t="shared" si="1"/>
        <v>2.6274490111752526E-14</v>
      </c>
      <c r="S21" s="19">
        <f t="shared" si="1"/>
        <v>6.8784402181609148E-14</v>
      </c>
      <c r="T21" s="19">
        <f t="shared" si="2"/>
        <v>-2.934447144983849E-12</v>
      </c>
      <c r="U21" s="19">
        <f t="shared" si="3"/>
        <v>-4.7479280233508668E-12</v>
      </c>
      <c r="V21" s="19">
        <f t="shared" si="4"/>
        <v>4.2512058230148044E-14</v>
      </c>
    </row>
    <row r="22" spans="1:22" x14ac:dyDescent="0.25">
      <c r="A22" s="26">
        <f>Wellpath!E22</f>
        <v>540</v>
      </c>
      <c r="B22" s="22">
        <v>0</v>
      </c>
      <c r="C22" s="22">
        <f>SIN(Wellpath!$L22) * COS(Wellpath!$L22) / 2</f>
        <v>2.8994336202240342E-2</v>
      </c>
      <c r="D22" s="22">
        <f>(-TAN(Dip) * SIN(Wellpath!$L22) * COS(Wellpath!$L22) * SIN(Wellpath!$O22)) / 2</f>
        <v>-1.7919889827925164E-2</v>
      </c>
      <c r="E22" s="20">
        <f>Model!$W$11*((drdp!B22+drdp!K22)*'ASXY-TI2S'!$B22+(drdp!E22+drdp!N22)*'ASXY-TI2S'!$C22+(drdp!H22+drdp!Q22)*'ASXY-TI2S'!$D22)</f>
        <v>4.3418070608031655E-4</v>
      </c>
      <c r="F22" s="20">
        <f>Model!$W$11*((drdp!C22+drdp!L22)*'ASXY-TI2S'!$B22+(drdp!F22+drdp!O22)*'ASXY-TI2S'!$C22+(drdp!I22+drdp!R22)*'ASXY-TI2S'!$D22)</f>
        <v>-1.5613622298806067E-5</v>
      </c>
      <c r="G22" s="20">
        <f>Model!$W$11*((drdp!D22+drdp!M22)*'ASXY-TI2S'!$B22+(drdp!G22+drdp!P22)*'ASXY-TI2S'!$C22+(drdp!J22+drdp!S22)*'ASXY-TI2S'!$D22)</f>
        <v>-2.5262801200982386E-5</v>
      </c>
      <c r="H22" s="18">
        <f>Model!$W$11*((drdp!B22)*'ASXY-TI2S'!$B22+(drdp!E22)*'ASXY-TI2S'!$C22+(drdp!H22)*'ASXY-TI2S'!$D22)</f>
        <v>2.1709035304015827E-4</v>
      </c>
      <c r="I22" s="18">
        <f>Model!$W$11*((drdp!C22)*'ASXY-TI2S'!$B22+(drdp!F22)*'ASXY-TI2S'!$C22+(drdp!I22)*'ASXY-TI2S'!$D22)</f>
        <v>-7.8068111494030336E-6</v>
      </c>
      <c r="J22" s="18">
        <f>Model!$W$11*((drdp!D22)*'ASXY-TI2S'!$B22+(drdp!G22)*'ASXY-TI2S'!$C22+(drdp!J22)*'ASXY-TI2S'!$D22)</f>
        <v>-1.2631400600491193E-5</v>
      </c>
      <c r="K22" s="21">
        <f>SUM(E$3:E21)+H22</f>
        <v>2.8950378558008138E-4</v>
      </c>
      <c r="L22" s="21">
        <f>SUM(F$3:F21)+I22</f>
        <v>-8.4551874612683266E-6</v>
      </c>
      <c r="M22" s="21">
        <f>SUM(G$3:G21)+J22</f>
        <v>-1.3680471825387647E-5</v>
      </c>
      <c r="N22" s="21"/>
      <c r="O22" s="21"/>
      <c r="P22" s="21"/>
      <c r="Q22" s="19">
        <f t="shared" si="1"/>
        <v>8.3812441865197736E-8</v>
      </c>
      <c r="R22" s="19">
        <f t="shared" si="1"/>
        <v>7.149019500518913E-11</v>
      </c>
      <c r="S22" s="19">
        <f t="shared" si="1"/>
        <v>1.8715530936522521E-10</v>
      </c>
      <c r="T22" s="19">
        <f t="shared" si="2"/>
        <v>-2.4478087778264183E-9</v>
      </c>
      <c r="U22" s="19">
        <f t="shared" si="3"/>
        <v>-3.9605483819713701E-9</v>
      </c>
      <c r="V22" s="19">
        <f t="shared" si="4"/>
        <v>1.1567095384225224E-10</v>
      </c>
    </row>
    <row r="23" spans="1:22" x14ac:dyDescent="0.25">
      <c r="A23" s="26">
        <f>Wellpath!E23</f>
        <v>570</v>
      </c>
      <c r="B23" s="22">
        <v>0</v>
      </c>
      <c r="C23" s="22">
        <f>SIN(Wellpath!$L23) * COS(Wellpath!$L23) / 2</f>
        <v>5.0525904876943223E-2</v>
      </c>
      <c r="D23" s="22">
        <f>(-TAN(Dip) * SIN(Wellpath!$L23) * COS(Wellpath!$L23) * SIN(Wellpath!$O23)) / 2</f>
        <v>-3.1227431541650166E-2</v>
      </c>
      <c r="E23" s="20">
        <f>Model!$W$11*((drdp!B23+drdp!K23)*'ASXY-TI2S'!$B23+(drdp!E23+drdp!N23)*'ASXY-TI2S'!$C23+(drdp!H23+drdp!Q23)*'ASXY-TI2S'!$D23)</f>
        <v>7.5396851539397895E-4</v>
      </c>
      <c r="F23" s="20">
        <f>Model!$W$11*((drdp!C23+drdp!L23)*'ASXY-TI2S'!$B23+(drdp!F23+drdp!O23)*'ASXY-TI2S'!$C23+(drdp!I23+drdp!R23)*'ASXY-TI2S'!$D23)</f>
        <v>-4.7579926650262334E-5</v>
      </c>
      <c r="G23" s="20">
        <f>Model!$W$11*((drdp!D23+drdp!M23)*'ASXY-TI2S'!$B23+(drdp!G23+drdp!P23)*'ASXY-TI2S'!$C23+(drdp!J23+drdp!S23)*'ASXY-TI2S'!$D23)</f>
        <v>-7.6984200406513928E-5</v>
      </c>
      <c r="H23" s="18">
        <f>Model!$W$11*((drdp!B23)*'ASXY-TI2S'!$B23+(drdp!E23)*'ASXY-TI2S'!$C23+(drdp!H23)*'ASXY-TI2S'!$D23)</f>
        <v>3.7698425769698947E-4</v>
      </c>
      <c r="I23" s="18">
        <f>Model!$W$11*((drdp!C23)*'ASXY-TI2S'!$B23+(drdp!F23)*'ASXY-TI2S'!$C23+(drdp!I23)*'ASXY-TI2S'!$D23)</f>
        <v>-2.3789963325131167E-5</v>
      </c>
      <c r="J23" s="18">
        <f>Model!$W$11*((drdp!D23)*'ASXY-TI2S'!$B23+(drdp!G23)*'ASXY-TI2S'!$C23+(drdp!J23)*'ASXY-TI2S'!$D23)</f>
        <v>-3.8492100203256964E-5</v>
      </c>
      <c r="K23" s="21">
        <f>SUM(E$3:E22)+H23</f>
        <v>8.8357839631722913E-4</v>
      </c>
      <c r="L23" s="21">
        <f>SUM(F$3:F22)+I23</f>
        <v>-4.0051961935802524E-5</v>
      </c>
      <c r="M23" s="21">
        <f>SUM(G$3:G22)+J23</f>
        <v>-6.480397262913581E-5</v>
      </c>
      <c r="N23" s="21"/>
      <c r="O23" s="21"/>
      <c r="P23" s="21"/>
      <c r="Q23" s="19">
        <f t="shared" si="1"/>
        <v>7.8071078243852647E-7</v>
      </c>
      <c r="R23" s="19">
        <f t="shared" si="1"/>
        <v>1.6041596549069742E-9</v>
      </c>
      <c r="S23" s="19">
        <f t="shared" si="1"/>
        <v>4.1995548685177829E-9</v>
      </c>
      <c r="T23" s="19">
        <f t="shared" si="2"/>
        <v>-3.53890482965951E-8</v>
      </c>
      <c r="U23" s="19">
        <f t="shared" si="3"/>
        <v>-5.7259390210637429E-8</v>
      </c>
      <c r="V23" s="19">
        <f t="shared" si="4"/>
        <v>2.5955262450309359E-9</v>
      </c>
    </row>
    <row r="24" spans="1:22" x14ac:dyDescent="0.25">
      <c r="A24" s="26">
        <f>Wellpath!E24</f>
        <v>600</v>
      </c>
      <c r="B24" s="22">
        <v>0</v>
      </c>
      <c r="C24" s="22">
        <f>SIN(Wellpath!$L24) * COS(Wellpath!$L24) / 2</f>
        <v>7.167294090715709E-2</v>
      </c>
      <c r="D24" s="22">
        <f>(-TAN(Dip) * SIN(Wellpath!$L24) * COS(Wellpath!$L24) * SIN(Wellpath!$O24)) / 2</f>
        <v>-4.4297313645704522E-2</v>
      </c>
      <c r="E24" s="20">
        <f>Model!$W$11*((drdp!B24+drdp!K24)*'ASXY-TI2S'!$B24+(drdp!E24+drdp!N24)*'ASXY-TI2S'!$C24+(drdp!H24+drdp!Q24)*'ASXY-TI2S'!$D24)</f>
        <v>1.0637519445680604E-3</v>
      </c>
      <c r="F24" s="20">
        <f>Model!$W$11*((drdp!C24+drdp!L24)*'ASXY-TI2S'!$B24+(drdp!F24+drdp!O24)*'ASXY-TI2S'!$C24+(drdp!I24+drdp!R24)*'ASXY-TI2S'!$D24)</f>
        <v>-9.626313172462262E-5</v>
      </c>
      <c r="G24" s="20">
        <f>Model!$W$11*((drdp!D24+drdp!M24)*'ASXY-TI2S'!$B24+(drdp!G24+drdp!P24)*'ASXY-TI2S'!$C24+(drdp!J24+drdp!S24)*'ASXY-TI2S'!$D24)</f>
        <v>-1.5575350249948602E-4</v>
      </c>
      <c r="H24" s="18">
        <f>Model!$W$11*((drdp!B24)*'ASXY-TI2S'!$B24+(drdp!E24)*'ASXY-TI2S'!$C24+(drdp!H24)*'ASXY-TI2S'!$D24)</f>
        <v>5.3187597228403021E-4</v>
      </c>
      <c r="I24" s="18">
        <f>Model!$W$11*((drdp!C24)*'ASXY-TI2S'!$B24+(drdp!F24)*'ASXY-TI2S'!$C24+(drdp!I24)*'ASXY-TI2S'!$D24)</f>
        <v>-4.813156586231131E-5</v>
      </c>
      <c r="J24" s="18">
        <f>Model!$W$11*((drdp!D24)*'ASXY-TI2S'!$B24+(drdp!G24)*'ASXY-TI2S'!$C24+(drdp!J24)*'ASXY-TI2S'!$D24)</f>
        <v>-7.7876751249743008E-5</v>
      </c>
      <c r="K24" s="21">
        <f>SUM(E$3:E23)+H24</f>
        <v>1.7924386262982487E-3</v>
      </c>
      <c r="L24" s="21">
        <f>SUM(F$3:F23)+I24</f>
        <v>-1.1197349112324501E-4</v>
      </c>
      <c r="M24" s="21">
        <f>SUM(G$3:G23)+J24</f>
        <v>-1.8117282408213576E-4</v>
      </c>
      <c r="N24" s="21"/>
      <c r="O24" s="21"/>
      <c r="P24" s="21"/>
      <c r="Q24" s="19">
        <f t="shared" si="1"/>
        <v>3.2128362290459528E-6</v>
      </c>
      <c r="R24" s="19">
        <f t="shared" si="1"/>
        <v>1.253806271432743E-8</v>
      </c>
      <c r="S24" s="19">
        <f t="shared" si="1"/>
        <v>3.2823592185896513E-8</v>
      </c>
      <c r="T24" s="19">
        <f t="shared" si="2"/>
        <v>-2.0070561061076842E-7</v>
      </c>
      <c r="U24" s="19">
        <f t="shared" si="3"/>
        <v>-3.2474116792035771E-7</v>
      </c>
      <c r="V24" s="19">
        <f t="shared" si="4"/>
        <v>2.0286553609134259E-8</v>
      </c>
    </row>
    <row r="25" spans="1:22" x14ac:dyDescent="0.25">
      <c r="A25" s="26">
        <f>Wellpath!E25</f>
        <v>630</v>
      </c>
      <c r="B25" s="22">
        <v>0</v>
      </c>
      <c r="C25" s="22">
        <f>SIN(Wellpath!$L25) * COS(Wellpath!$L25) / 2</f>
        <v>9.227450257976251E-2</v>
      </c>
      <c r="D25" s="22">
        <f>(-TAN(Dip) * SIN(Wellpath!$L25) * COS(Wellpath!$L25) * SIN(Wellpath!$O25)) / 2</f>
        <v>-5.7030066445465766E-2</v>
      </c>
      <c r="E25" s="20">
        <f>Model!$W$11*((drdp!B25+drdp!K25)*'ASXY-TI2S'!$B25+(drdp!E25+drdp!N25)*'ASXY-TI2S'!$C25+(drdp!H25+drdp!Q25)*'ASXY-TI2S'!$D25)</f>
        <v>1.3594650259988819E-3</v>
      </c>
      <c r="F25" s="20">
        <f>Model!$W$11*((drdp!C25+drdp!L25)*'ASXY-TI2S'!$B25+(drdp!F25+drdp!O25)*'ASXY-TI2S'!$C25+(drdp!I25+drdp!R25)*'ASXY-TI2S'!$D25)</f>
        <v>-1.6073548965098028E-4</v>
      </c>
      <c r="G25" s="20">
        <f>Model!$W$11*((drdp!D25+drdp!M25)*'ASXY-TI2S'!$B25+(drdp!G25+drdp!P25)*'ASXY-TI2S'!$C25+(drdp!J25+drdp!S25)*'ASXY-TI2S'!$D25)</f>
        <v>-2.6006961378243295E-4</v>
      </c>
      <c r="H25" s="18">
        <f>Model!$W$11*((drdp!B25)*'ASXY-TI2S'!$B25+(drdp!E25)*'ASXY-TI2S'!$C25+(drdp!H25)*'ASXY-TI2S'!$D25)</f>
        <v>6.7973251299944094E-4</v>
      </c>
      <c r="I25" s="18">
        <f>Model!$W$11*((drdp!C25)*'ASXY-TI2S'!$B25+(drdp!F25)*'ASXY-TI2S'!$C25+(drdp!I25)*'ASXY-TI2S'!$D25)</f>
        <v>-8.0367744825490141E-5</v>
      </c>
      <c r="J25" s="18">
        <f>Model!$W$11*((drdp!D25)*'ASXY-TI2S'!$B25+(drdp!G25)*'ASXY-TI2S'!$C25+(drdp!J25)*'ASXY-TI2S'!$D25)</f>
        <v>-1.3003480689121648E-4</v>
      </c>
      <c r="K25" s="21">
        <f>SUM(E$3:E24)+H25</f>
        <v>3.0040471115817197E-3</v>
      </c>
      <c r="L25" s="21">
        <f>SUM(F$3:F24)+I25</f>
        <v>-2.4047280181104647E-4</v>
      </c>
      <c r="M25" s="21">
        <f>SUM(G$3:G24)+J25</f>
        <v>-3.8908438222309523E-4</v>
      </c>
      <c r="N25" s="21"/>
      <c r="O25" s="21"/>
      <c r="P25" s="21"/>
      <c r="Q25" s="19">
        <f t="shared" si="1"/>
        <v>9.0242990486024726E-6</v>
      </c>
      <c r="R25" s="19">
        <f t="shared" si="1"/>
        <v>5.7827168410854833E-8</v>
      </c>
      <c r="S25" s="19">
        <f t="shared" si="1"/>
        <v>1.5138665648992767E-7</v>
      </c>
      <c r="T25" s="19">
        <f t="shared" si="2"/>
        <v>-7.2239162569443749E-7</v>
      </c>
      <c r="U25" s="19">
        <f t="shared" si="3"/>
        <v>-1.1688278145788471E-6</v>
      </c>
      <c r="V25" s="19">
        <f t="shared" si="4"/>
        <v>9.3564211534107836E-8</v>
      </c>
    </row>
    <row r="26" spans="1:22" x14ac:dyDescent="0.25">
      <c r="A26" s="26">
        <f>Wellpath!E26</f>
        <v>660</v>
      </c>
      <c r="B26" s="22">
        <v>0</v>
      </c>
      <c r="C26" s="22">
        <f>SIN(Wellpath!$L26) * COS(Wellpath!$L26) / 2</f>
        <v>0.11217379957086794</v>
      </c>
      <c r="D26" s="22">
        <f>(-TAN(Dip) * SIN(Wellpath!$L26) * COS(Wellpath!$L26) * SIN(Wellpath!$O26)) / 2</f>
        <v>-6.9328786003881412E-2</v>
      </c>
      <c r="E26" s="20">
        <f>Model!$W$11*((drdp!B26+drdp!K26)*'ASXY-TI2S'!$B26+(drdp!E26+drdp!N26)*'ASXY-TI2S'!$C26+(drdp!H26+drdp!Q26)*'ASXY-TI2S'!$D26)</f>
        <v>1.637274676529697E-3</v>
      </c>
      <c r="F26" s="20">
        <f>Model!$W$11*((drdp!C26+drdp!L26)*'ASXY-TI2S'!$B26+(drdp!F26+drdp!O26)*'ASXY-TI2S'!$C26+(drdp!I26+drdp!R26)*'ASXY-TI2S'!$D26)</f>
        <v>-2.3976590489841634E-4</v>
      </c>
      <c r="G26" s="20">
        <f>Model!$W$11*((drdp!D26+drdp!M26)*'ASXY-TI2S'!$B26+(drdp!G26+drdp!P26)*'ASXY-TI2S'!$C26+(drdp!J26+drdp!S26)*'ASXY-TI2S'!$D26)</f>
        <v>-3.8794062481487825E-4</v>
      </c>
      <c r="H26" s="18">
        <f>Model!$W$11*((drdp!B26)*'ASXY-TI2S'!$B26+(drdp!E26)*'ASXY-TI2S'!$C26+(drdp!H26)*'ASXY-TI2S'!$D26)</f>
        <v>8.1863733826484852E-4</v>
      </c>
      <c r="I26" s="18">
        <f>Model!$W$11*((drdp!C26)*'ASXY-TI2S'!$B26+(drdp!F26)*'ASXY-TI2S'!$C26+(drdp!I26)*'ASXY-TI2S'!$D26)</f>
        <v>-1.1988295244920817E-4</v>
      </c>
      <c r="J26" s="18">
        <f>Model!$W$11*((drdp!D26)*'ASXY-TI2S'!$B26+(drdp!G26)*'ASXY-TI2S'!$C26+(drdp!J26)*'ASXY-TI2S'!$D26)</f>
        <v>-1.9397031240743913E-4</v>
      </c>
      <c r="K26" s="21">
        <f>SUM(E$3:E25)+H26</f>
        <v>4.5024169628460099E-3</v>
      </c>
      <c r="L26" s="21">
        <f>SUM(F$3:F25)+I26</f>
        <v>-4.4072349908574475E-4</v>
      </c>
      <c r="M26" s="21">
        <f>SUM(G$3:G25)+J26</f>
        <v>-7.1308950152175086E-4</v>
      </c>
      <c r="N26" s="21"/>
      <c r="O26" s="21"/>
      <c r="P26" s="21"/>
      <c r="Q26" s="19">
        <f t="shared" si="1"/>
        <v>2.0271758507323489E-5</v>
      </c>
      <c r="R26" s="19">
        <f t="shared" si="1"/>
        <v>1.9423720264638245E-7</v>
      </c>
      <c r="S26" s="19">
        <f t="shared" si="1"/>
        <v>5.084966371805391E-7</v>
      </c>
      <c r="T26" s="19">
        <f t="shared" si="2"/>
        <v>-1.984320958208505E-6</v>
      </c>
      <c r="U26" s="19">
        <f t="shared" si="3"/>
        <v>-3.2106262676789366E-6</v>
      </c>
      <c r="V26" s="19">
        <f t="shared" si="4"/>
        <v>3.1427530027197553E-7</v>
      </c>
    </row>
    <row r="27" spans="1:22" x14ac:dyDescent="0.25">
      <c r="A27" s="26">
        <f>Wellpath!E27</f>
        <v>690</v>
      </c>
      <c r="B27" s="22">
        <v>0</v>
      </c>
      <c r="C27" s="22">
        <f>SIN(Wellpath!$L27) * COS(Wellpath!$L27) / 2</f>
        <v>0.13121938621484699</v>
      </c>
      <c r="D27" s="22">
        <f>(-TAN(Dip) * SIN(Wellpath!$L27) * COS(Wellpath!$L27) * SIN(Wellpath!$O27)) / 2</f>
        <v>-8.1099871638941973E-2</v>
      </c>
      <c r="E27" s="20">
        <f>Model!$W$11*((drdp!B27+drdp!K27)*'ASXY-TI2S'!$B27+(drdp!E27+drdp!N27)*'ASXY-TI2S'!$C27+(drdp!H27+drdp!Q27)*'ASXY-TI2S'!$D27)</f>
        <v>1.893643947568899E-3</v>
      </c>
      <c r="F27" s="20">
        <f>Model!$W$11*((drdp!C27+drdp!L27)*'ASXY-TI2S'!$B27+(drdp!F27+drdp!O27)*'ASXY-TI2S'!$C27+(drdp!I27+drdp!R27)*'ASXY-TI2S'!$D27)</f>
        <v>-3.3184124223263655E-4</v>
      </c>
      <c r="G27" s="20">
        <f>Model!$W$11*((drdp!D27+drdp!M27)*'ASXY-TI2S'!$B27+(drdp!G27+drdp!P27)*'ASXY-TI2S'!$C27+(drdp!J27+drdp!S27)*'ASXY-TI2S'!$D27)</f>
        <v>-5.3691828663302444E-4</v>
      </c>
      <c r="H27" s="18">
        <f>Model!$W$11*((drdp!B27)*'ASXY-TI2S'!$B27+(drdp!E27)*'ASXY-TI2S'!$C27+(drdp!H27)*'ASXY-TI2S'!$D27)</f>
        <v>9.4682197378444949E-4</v>
      </c>
      <c r="I27" s="18">
        <f>Model!$W$11*((drdp!C27)*'ASXY-TI2S'!$B27+(drdp!F27)*'ASXY-TI2S'!$C27+(drdp!I27)*'ASXY-TI2S'!$D27)</f>
        <v>-1.6592062111631827E-4</v>
      </c>
      <c r="J27" s="18">
        <f>Model!$W$11*((drdp!D27)*'ASXY-TI2S'!$B27+(drdp!G27)*'ASXY-TI2S'!$C27+(drdp!J27)*'ASXY-TI2S'!$D27)</f>
        <v>-2.6845914331651222E-4</v>
      </c>
      <c r="K27" s="21">
        <f>SUM(E$3:E26)+H27</f>
        <v>6.2678762748953074E-3</v>
      </c>
      <c r="L27" s="21">
        <f>SUM(F$3:F26)+I27</f>
        <v>-7.2652707265127121E-4</v>
      </c>
      <c r="M27" s="21">
        <f>SUM(G$3:G26)+J27</f>
        <v>-1.1755189572457022E-3</v>
      </c>
      <c r="N27" s="21"/>
      <c r="O27" s="21"/>
      <c r="P27" s="21"/>
      <c r="Q27" s="19">
        <f t="shared" si="1"/>
        <v>3.9286272997395472E-5</v>
      </c>
      <c r="R27" s="19">
        <f t="shared" si="1"/>
        <v>5.2784158729522553E-7</v>
      </c>
      <c r="S27" s="19">
        <f t="shared" si="1"/>
        <v>1.381844818844023E-6</v>
      </c>
      <c r="T27" s="19">
        <f t="shared" si="2"/>
        <v>-4.5537818017400424E-6</v>
      </c>
      <c r="U27" s="19">
        <f t="shared" si="3"/>
        <v>-7.3680073828100078E-6</v>
      </c>
      <c r="V27" s="19">
        <f t="shared" si="4"/>
        <v>8.5404634685379479E-7</v>
      </c>
    </row>
    <row r="28" spans="1:22" x14ac:dyDescent="0.25">
      <c r="A28" s="26">
        <f>Wellpath!E28</f>
        <v>720</v>
      </c>
      <c r="B28" s="22">
        <v>0</v>
      </c>
      <c r="C28" s="22">
        <f>SIN(Wellpath!$L28) * COS(Wellpath!$L28) / 2</f>
        <v>0.14926631409729937</v>
      </c>
      <c r="D28" s="22">
        <f>(-TAN(Dip) * SIN(Wellpath!$L28) * COS(Wellpath!$L28) * SIN(Wellpath!$O28)) / 2</f>
        <v>-9.2253738281388803E-2</v>
      </c>
      <c r="E28" s="20">
        <f>Model!$W$11*((drdp!B28+drdp!K28)*'ASXY-TI2S'!$B28+(drdp!E28+drdp!N28)*'ASXY-TI2S'!$C28+(drdp!H28+drdp!Q28)*'ASXY-TI2S'!$D28)</f>
        <v>2.1253902276763843E-3</v>
      </c>
      <c r="F28" s="20">
        <f>Model!$W$11*((drdp!C28+drdp!L28)*'ASXY-TI2S'!$B28+(drdp!F28+drdp!O28)*'ASXY-TI2S'!$C28+(drdp!I28+drdp!R28)*'ASXY-TI2S'!$D28)</f>
        <v>-4.3519252316720031E-4</v>
      </c>
      <c r="G28" s="20">
        <f>Model!$W$11*((drdp!D28+drdp!M28)*'ASXY-TI2S'!$B28+(drdp!G28+drdp!P28)*'ASXY-TI2S'!$C28+(drdp!J28+drdp!S28)*'ASXY-TI2S'!$D28)</f>
        <v>-7.0414039654126902E-4</v>
      </c>
      <c r="H28" s="18">
        <f>Model!$W$11*((drdp!B28)*'ASXY-TI2S'!$B28+(drdp!E28)*'ASXY-TI2S'!$C28+(drdp!H28)*'ASXY-TI2S'!$D28)</f>
        <v>1.0626951138381921E-3</v>
      </c>
      <c r="I28" s="18">
        <f>Model!$W$11*((drdp!C28)*'ASXY-TI2S'!$B28+(drdp!F28)*'ASXY-TI2S'!$C28+(drdp!I28)*'ASXY-TI2S'!$D28)</f>
        <v>-2.1759626158360015E-4</v>
      </c>
      <c r="J28" s="18">
        <f>Model!$W$11*((drdp!D28)*'ASXY-TI2S'!$B28+(drdp!G28)*'ASXY-TI2S'!$C28+(drdp!J28)*'ASXY-TI2S'!$D28)</f>
        <v>-3.5207019827063451E-4</v>
      </c>
      <c r="K28" s="21">
        <f>SUM(E$3:E27)+H28</f>
        <v>8.2773933625179489E-3</v>
      </c>
      <c r="L28" s="21">
        <f>SUM(F$3:F27)+I28</f>
        <v>-1.1100439553511897E-3</v>
      </c>
      <c r="M28" s="21">
        <f>SUM(G$3:G27)+J28</f>
        <v>-1.7960482988328488E-3</v>
      </c>
      <c r="N28" s="21"/>
      <c r="O28" s="21"/>
      <c r="P28" s="21"/>
      <c r="Q28" s="19">
        <f t="shared" si="1"/>
        <v>6.8515240877856199E-5</v>
      </c>
      <c r="R28" s="19">
        <f t="shared" si="1"/>
        <v>1.2321975828117139E-6</v>
      </c>
      <c r="S28" s="19">
        <f t="shared" si="1"/>
        <v>3.2257894917403701E-6</v>
      </c>
      <c r="T28" s="19">
        <f t="shared" si="2"/>
        <v>-9.1882704681271081E-6</v>
      </c>
      <c r="U28" s="19">
        <f t="shared" si="3"/>
        <v>-1.4866598267520676E-5</v>
      </c>
      <c r="V28" s="19">
        <f t="shared" si="4"/>
        <v>1.9936925576381911E-6</v>
      </c>
    </row>
    <row r="29" spans="1:22" x14ac:dyDescent="0.25">
      <c r="A29" s="26">
        <f>Wellpath!E29</f>
        <v>750</v>
      </c>
      <c r="B29" s="22">
        <v>0</v>
      </c>
      <c r="C29" s="22">
        <f>SIN(Wellpath!$L29) * COS(Wellpath!$L29) / 2</f>
        <v>0.16617723520000663</v>
      </c>
      <c r="D29" s="22">
        <f>(-TAN(Dip) * SIN(Wellpath!$L29) * COS(Wellpath!$L29) * SIN(Wellpath!$O29)) / 2</f>
        <v>-0.10270549827118411</v>
      </c>
      <c r="E29" s="20">
        <f>Model!$W$11*((drdp!B29+drdp!K29)*'ASXY-TI2S'!$B29+(drdp!E29+drdp!N29)*'ASXY-TI2S'!$C29+(drdp!H29+drdp!Q29)*'ASXY-TI2S'!$D29)</f>
        <v>2.3297374061635222E-3</v>
      </c>
      <c r="F29" s="20">
        <f>Model!$W$11*((drdp!C29+drdp!L29)*'ASXY-TI2S'!$B29+(drdp!F29+drdp!O29)*'ASXY-TI2S'!$C29+(drdp!I29+drdp!R29)*'ASXY-TI2S'!$D29)</f>
        <v>-5.478255620977614E-4</v>
      </c>
      <c r="G29" s="20">
        <f>Model!$W$11*((drdp!D29+drdp!M29)*'ASXY-TI2S'!$B29+(drdp!G29+drdp!P29)*'ASXY-TI2S'!$C29+(drdp!J29+drdp!S29)*'ASXY-TI2S'!$D29)</f>
        <v>-8.8638036729955067E-4</v>
      </c>
      <c r="H29" s="18">
        <f>Model!$W$11*((drdp!B29)*'ASXY-TI2S'!$B29+(drdp!E29)*'ASXY-TI2S'!$C29+(drdp!H29)*'ASXY-TI2S'!$D29)</f>
        <v>1.1648687030817611E-3</v>
      </c>
      <c r="I29" s="18">
        <f>Model!$W$11*((drdp!C29)*'ASXY-TI2S'!$B29+(drdp!F29)*'ASXY-TI2S'!$C29+(drdp!I29)*'ASXY-TI2S'!$D29)</f>
        <v>-2.739127810488807E-4</v>
      </c>
      <c r="J29" s="18">
        <f>Model!$W$11*((drdp!D29)*'ASXY-TI2S'!$B29+(drdp!G29)*'ASXY-TI2S'!$C29+(drdp!J29)*'ASXY-TI2S'!$D29)</f>
        <v>-4.4319018364977534E-4</v>
      </c>
      <c r="K29" s="21">
        <f>SUM(E$3:E28)+H29</f>
        <v>1.0504957179437903E-2</v>
      </c>
      <c r="L29" s="21">
        <f>SUM(F$3:F28)+I29</f>
        <v>-1.6015529979836705E-3</v>
      </c>
      <c r="M29" s="21">
        <f>SUM(G$3:G28)+J29</f>
        <v>-2.591308680753259E-3</v>
      </c>
      <c r="N29" s="21"/>
      <c r="O29" s="21"/>
      <c r="P29" s="21"/>
      <c r="Q29" s="19">
        <f t="shared" si="1"/>
        <v>1.1035412534182394E-4</v>
      </c>
      <c r="R29" s="19">
        <f t="shared" si="1"/>
        <v>2.5649720053504832E-6</v>
      </c>
      <c r="S29" s="19">
        <f t="shared" si="1"/>
        <v>6.7148806789471957E-6</v>
      </c>
      <c r="T29" s="19">
        <f t="shared" si="2"/>
        <v>-1.6824245664418858E-5</v>
      </c>
      <c r="U29" s="19">
        <f t="shared" si="3"/>
        <v>-2.7221586730018709E-5</v>
      </c>
      <c r="V29" s="19">
        <f t="shared" si="4"/>
        <v>4.1501181863614925E-6</v>
      </c>
    </row>
    <row r="30" spans="1:22" x14ac:dyDescent="0.25">
      <c r="A30" s="26">
        <f>Wellpath!E30</f>
        <v>780</v>
      </c>
      <c r="B30" s="22">
        <v>0</v>
      </c>
      <c r="C30" s="22">
        <f>SIN(Wellpath!$L30) * COS(Wellpath!$L30) / 2</f>
        <v>0.18182344720228383</v>
      </c>
      <c r="D30" s="22">
        <f>(-TAN(Dip) * SIN(Wellpath!$L30) * COS(Wellpath!$L30) * SIN(Wellpath!$O30)) / 2</f>
        <v>-0.11237560740386027</v>
      </c>
      <c r="E30" s="20">
        <f>Model!$W$11*((drdp!B30+drdp!K30)*'ASXY-TI2S'!$B30+(drdp!E30+drdp!N30)*'ASXY-TI2S'!$C30+(drdp!H30+drdp!Q30)*'ASXY-TI2S'!$D30)</f>
        <v>2.5043611095355808E-3</v>
      </c>
      <c r="F30" s="20">
        <f>Model!$W$11*((drdp!C30+drdp!L30)*'ASXY-TI2S'!$B30+(drdp!F30+drdp!O30)*'ASXY-TI2S'!$C30+(drdp!I30+drdp!R30)*'ASXY-TI2S'!$D30)</f>
        <v>-6.6755551722525494E-4</v>
      </c>
      <c r="G30" s="20">
        <f>Model!$W$11*((drdp!D30+drdp!M30)*'ASXY-TI2S'!$B30+(drdp!G30+drdp!P30)*'ASXY-TI2S'!$C30+(drdp!J30+drdp!S30)*'ASXY-TI2S'!$D30)</f>
        <v>-1.0801031304292638E-3</v>
      </c>
      <c r="H30" s="18">
        <f>Model!$W$11*((drdp!B30)*'ASXY-TI2S'!$B30+(drdp!E30)*'ASXY-TI2S'!$C30+(drdp!H30)*'ASXY-TI2S'!$D30)</f>
        <v>1.2521805547677904E-3</v>
      </c>
      <c r="I30" s="18">
        <f>Model!$W$11*((drdp!C30)*'ASXY-TI2S'!$B30+(drdp!F30)*'ASXY-TI2S'!$C30+(drdp!I30)*'ASXY-TI2S'!$D30)</f>
        <v>-3.3377775861262747E-4</v>
      </c>
      <c r="J30" s="18">
        <f>Model!$W$11*((drdp!D30)*'ASXY-TI2S'!$B30+(drdp!G30)*'ASXY-TI2S'!$C30+(drdp!J30)*'ASXY-TI2S'!$D30)</f>
        <v>-5.4005156521463188E-4</v>
      </c>
      <c r="K30" s="21">
        <f>SUM(E$3:E29)+H30</f>
        <v>1.2922006437287454E-2</v>
      </c>
      <c r="L30" s="21">
        <f>SUM(F$3:F29)+I30</f>
        <v>-2.2092435376451784E-3</v>
      </c>
      <c r="M30" s="21">
        <f>SUM(G$3:G29)+J30</f>
        <v>-3.5745504296176658E-3</v>
      </c>
      <c r="N30" s="21"/>
      <c r="O30" s="21"/>
      <c r="P30" s="21"/>
      <c r="Q30" s="19">
        <f t="shared" si="1"/>
        <v>1.669782503652984E-4</v>
      </c>
      <c r="R30" s="19">
        <f t="shared" si="1"/>
        <v>4.8807570086269829E-6</v>
      </c>
      <c r="S30" s="19">
        <f t="shared" si="1"/>
        <v>1.2777410773879839E-5</v>
      </c>
      <c r="T30" s="19">
        <f t="shared" si="2"/>
        <v>-2.8547859214986706E-5</v>
      </c>
      <c r="U30" s="19">
        <f t="shared" si="3"/>
        <v>-4.6190363661928109E-5</v>
      </c>
      <c r="V30" s="19">
        <f t="shared" si="4"/>
        <v>7.8970524366196241E-6</v>
      </c>
    </row>
    <row r="31" spans="1:22" x14ac:dyDescent="0.25">
      <c r="A31" s="26">
        <f>Wellpath!E31</f>
        <v>810</v>
      </c>
      <c r="B31" s="22">
        <v>0</v>
      </c>
      <c r="C31" s="22">
        <f>SIN(Wellpath!$L31) * COS(Wellpath!$L31) / 2</f>
        <v>0.19608587298335253</v>
      </c>
      <c r="D31" s="22">
        <f>(-TAN(Dip) * SIN(Wellpath!$L31) * COS(Wellpath!$L31) * SIN(Wellpath!$O31)) / 2</f>
        <v>-0.12119047030994611</v>
      </c>
      <c r="E31" s="20">
        <f>Model!$W$11*((drdp!B31+drdp!K31)*'ASXY-TI2S'!$B31+(drdp!E31+drdp!N31)*'ASXY-TI2S'!$C31+(drdp!H31+drdp!Q31)*'ASXY-TI2S'!$D31)</f>
        <v>2.6474262410773912E-3</v>
      </c>
      <c r="F31" s="20">
        <f>Model!$W$11*((drdp!C31+drdp!L31)*'ASXY-TI2S'!$B31+(drdp!F31+drdp!O31)*'ASXY-TI2S'!$C31+(drdp!I31+drdp!R31)*'ASXY-TI2S'!$D31)</f>
        <v>-7.9204476427390815E-4</v>
      </c>
      <c r="G31" s="20">
        <f>Model!$W$11*((drdp!D31+drdp!M31)*'ASXY-TI2S'!$B31+(drdp!G31+drdp!P31)*'ASXY-TI2S'!$C31+(drdp!J31+drdp!S31)*'ASXY-TI2S'!$D31)</f>
        <v>-1.2815264157927501E-3</v>
      </c>
      <c r="H31" s="18">
        <f>Model!$W$11*((drdp!B31)*'ASXY-TI2S'!$B31+(drdp!E31)*'ASXY-TI2S'!$C31+(drdp!H31)*'ASXY-TI2S'!$D31)</f>
        <v>1.3237131205386956E-3</v>
      </c>
      <c r="I31" s="18">
        <f>Model!$W$11*((drdp!C31)*'ASXY-TI2S'!$B31+(drdp!F31)*'ASXY-TI2S'!$C31+(drdp!I31)*'ASXY-TI2S'!$D31)</f>
        <v>-3.9602238213695408E-4</v>
      </c>
      <c r="J31" s="18">
        <f>Model!$W$11*((drdp!D31)*'ASXY-TI2S'!$B31+(drdp!G31)*'ASXY-TI2S'!$C31+(drdp!J31)*'ASXY-TI2S'!$D31)</f>
        <v>-6.4076320789637506E-4</v>
      </c>
      <c r="K31" s="21">
        <f>SUM(E$3:E30)+H31</f>
        <v>1.549790011259394E-2</v>
      </c>
      <c r="L31" s="21">
        <f>SUM(F$3:F30)+I31</f>
        <v>-2.9390436783947602E-3</v>
      </c>
      <c r="M31" s="21">
        <f>SUM(G$3:G30)+J31</f>
        <v>-4.7553652027286734E-3</v>
      </c>
      <c r="N31" s="21"/>
      <c r="O31" s="21"/>
      <c r="P31" s="21"/>
      <c r="Q31" s="19">
        <f t="shared" si="1"/>
        <v>2.4018490789993923E-4</v>
      </c>
      <c r="R31" s="19">
        <f t="shared" si="1"/>
        <v>8.6379777435122021E-6</v>
      </c>
      <c r="S31" s="19">
        <f t="shared" si="1"/>
        <v>2.2613498211322717E-5</v>
      </c>
      <c r="T31" s="19">
        <f t="shared" si="2"/>
        <v>-4.5549005354312663E-5</v>
      </c>
      <c r="U31" s="19">
        <f t="shared" si="3"/>
        <v>-7.3698174910794004E-5</v>
      </c>
      <c r="V31" s="19">
        <f t="shared" si="4"/>
        <v>1.3976226037538125E-5</v>
      </c>
    </row>
    <row r="32" spans="1:22" x14ac:dyDescent="0.25">
      <c r="A32" s="26">
        <f>Wellpath!E32</f>
        <v>840</v>
      </c>
      <c r="B32" s="22">
        <v>0</v>
      </c>
      <c r="C32" s="22">
        <f>SIN(Wellpath!$L32) * COS(Wellpath!$L32) / 2</f>
        <v>0.20885596687113059</v>
      </c>
      <c r="D32" s="22">
        <f>(-TAN(Dip) * SIN(Wellpath!$L32) * COS(Wellpath!$L32) * SIN(Wellpath!$O32)) / 2</f>
        <v>-0.12908300056016656</v>
      </c>
      <c r="E32" s="20">
        <f>Model!$W$11*((drdp!B32+drdp!K32)*'ASXY-TI2S'!$B32+(drdp!E32+drdp!N32)*'ASXY-TI2S'!$C32+(drdp!H32+drdp!Q32)*'ASXY-TI2S'!$D32)</f>
        <v>2.7576161855165341E-3</v>
      </c>
      <c r="F32" s="20">
        <f>Model!$W$11*((drdp!C32+drdp!L32)*'ASXY-TI2S'!$B32+(drdp!F32+drdp!O32)*'ASXY-TI2S'!$C32+(drdp!I32+drdp!R32)*'ASXY-TI2S'!$D32)</f>
        <v>-9.1884344404061821E-4</v>
      </c>
      <c r="G32" s="20">
        <f>Model!$W$11*((drdp!D32+drdp!M32)*'ASXY-TI2S'!$B32+(drdp!G32+drdp!P32)*'ASXY-TI2S'!$C32+(drdp!J32+drdp!S32)*'ASXY-TI2S'!$D32)</f>
        <v>-1.4866863574251523E-3</v>
      </c>
      <c r="H32" s="18">
        <f>Model!$W$11*((drdp!B32)*'ASXY-TI2S'!$B32+(drdp!E32)*'ASXY-TI2S'!$C32+(drdp!H32)*'ASXY-TI2S'!$D32)</f>
        <v>1.378808092758267E-3</v>
      </c>
      <c r="I32" s="18">
        <f>Model!$W$11*((drdp!C32)*'ASXY-TI2S'!$B32+(drdp!F32)*'ASXY-TI2S'!$C32+(drdp!I32)*'ASXY-TI2S'!$D32)</f>
        <v>-4.5942172202030911E-4</v>
      </c>
      <c r="J32" s="18">
        <f>Model!$W$11*((drdp!D32)*'ASXY-TI2S'!$B32+(drdp!G32)*'ASXY-TI2S'!$C32+(drdp!J32)*'ASXY-TI2S'!$D32)</f>
        <v>-7.4334317871257614E-4</v>
      </c>
      <c r="K32" s="21">
        <f>SUM(E$3:E31)+H32</f>
        <v>1.8200421325890902E-2</v>
      </c>
      <c r="L32" s="21">
        <f>SUM(F$3:F31)+I32</f>
        <v>-3.7944877825520232E-3</v>
      </c>
      <c r="M32" s="21">
        <f>SUM(G$3:G31)+J32</f>
        <v>-6.1394715893376244E-3</v>
      </c>
      <c r="N32" s="21"/>
      <c r="O32" s="21"/>
      <c r="P32" s="21"/>
      <c r="Q32" s="19">
        <f t="shared" si="1"/>
        <v>3.3125533643994434E-4</v>
      </c>
      <c r="R32" s="19">
        <f t="shared" si="1"/>
        <v>1.439813753193657E-5</v>
      </c>
      <c r="S32" s="19">
        <f t="shared" si="1"/>
        <v>3.7693111396283853E-5</v>
      </c>
      <c r="T32" s="19">
        <f t="shared" si="2"/>
        <v>-6.9061276358392329E-5</v>
      </c>
      <c r="U32" s="19">
        <f t="shared" si="3"/>
        <v>-1.1174096964428182E-4</v>
      </c>
      <c r="V32" s="19">
        <f t="shared" si="4"/>
        <v>2.3296149937066867E-5</v>
      </c>
    </row>
    <row r="33" spans="1:22" x14ac:dyDescent="0.25">
      <c r="A33" s="26">
        <f>Wellpath!E33</f>
        <v>870</v>
      </c>
      <c r="B33" s="22">
        <v>0</v>
      </c>
      <c r="C33" s="22">
        <f>SIN(Wellpath!$L33) * COS(Wellpath!$L33) / 2</f>
        <v>0.22003654074033857</v>
      </c>
      <c r="D33" s="22">
        <f>(-TAN(Dip) * SIN(Wellpath!$L33) * COS(Wellpath!$L33) * SIN(Wellpath!$O33)) / 2</f>
        <v>-0.13599313123367737</v>
      </c>
      <c r="E33" s="20">
        <f>Model!$W$11*((drdp!B33+drdp!K33)*'ASXY-TI2S'!$B33+(drdp!E33+drdp!N33)*'ASXY-TI2S'!$C33+(drdp!H33+drdp!Q33)*'ASXY-TI2S'!$D33)</f>
        <v>2.8341531832412458E-3</v>
      </c>
      <c r="F33" s="20">
        <f>Model!$W$11*((drdp!C33+drdp!L33)*'ASXY-TI2S'!$B33+(drdp!F33+drdp!O33)*'ASXY-TI2S'!$C33+(drdp!I33+drdp!R33)*'ASXY-TI2S'!$D33)</f>
        <v>-1.0454319889486468E-3</v>
      </c>
      <c r="G33" s="20">
        <f>Model!$W$11*((drdp!D33+drdp!M33)*'ASXY-TI2S'!$B33+(drdp!G33+drdp!P33)*'ASXY-TI2S'!$C33+(drdp!J33+drdp!S33)*'ASXY-TI2S'!$D33)</f>
        <v>-1.6915063013902176E-3</v>
      </c>
      <c r="H33" s="18">
        <f>Model!$W$11*((drdp!B33)*'ASXY-TI2S'!$B33+(drdp!E33)*'ASXY-TI2S'!$C33+(drdp!H33)*'ASXY-TI2S'!$D33)</f>
        <v>1.4170765916206229E-3</v>
      </c>
      <c r="I33" s="18">
        <f>Model!$W$11*((drdp!C33)*'ASXY-TI2S'!$B33+(drdp!F33)*'ASXY-TI2S'!$C33+(drdp!I33)*'ASXY-TI2S'!$D33)</f>
        <v>-5.227159944743234E-4</v>
      </c>
      <c r="J33" s="18">
        <f>Model!$W$11*((drdp!D33)*'ASXY-TI2S'!$B33+(drdp!G33)*'ASXY-TI2S'!$C33+(drdp!J33)*'ASXY-TI2S'!$D33)</f>
        <v>-8.4575315069510882E-4</v>
      </c>
      <c r="K33" s="21">
        <f>SUM(E$3:E32)+H33</f>
        <v>2.0996306010269791E-2</v>
      </c>
      <c r="L33" s="21">
        <f>SUM(F$3:F32)+I33</f>
        <v>-4.7766254990466552E-3</v>
      </c>
      <c r="M33" s="21">
        <f>SUM(G$3:G32)+J33</f>
        <v>-7.7285679187453086E-3</v>
      </c>
      <c r="N33" s="21"/>
      <c r="O33" s="21"/>
      <c r="P33" s="21"/>
      <c r="Q33" s="19">
        <f t="shared" si="1"/>
        <v>4.4084486607689138E-4</v>
      </c>
      <c r="R33" s="19">
        <f t="shared" si="1"/>
        <v>2.2816151158142708E-5</v>
      </c>
      <c r="S33" s="19">
        <f t="shared" si="1"/>
        <v>5.9730762074659188E-5</v>
      </c>
      <c r="T33" s="19">
        <f t="shared" si="2"/>
        <v>-1.0029149067444123E-4</v>
      </c>
      <c r="U33" s="19">
        <f t="shared" si="3"/>
        <v>-1.6227137704313041E-4</v>
      </c>
      <c r="V33" s="19">
        <f t="shared" si="4"/>
        <v>3.6916474591792776E-5</v>
      </c>
    </row>
    <row r="34" spans="1:22" x14ac:dyDescent="0.25">
      <c r="A34" s="26">
        <f>Wellpath!E34</f>
        <v>900</v>
      </c>
      <c r="B34" s="22">
        <v>0</v>
      </c>
      <c r="C34" s="22">
        <f>SIN(Wellpath!$L34) * COS(Wellpath!$L34) / 2</f>
        <v>0.22954250367281673</v>
      </c>
      <c r="D34" s="22">
        <f>(-TAN(Dip) * SIN(Wellpath!$L34) * COS(Wellpath!$L34) * SIN(Wellpath!$O34)) / 2</f>
        <v>-0.14186827206360217</v>
      </c>
      <c r="E34" s="20">
        <f>Model!$W$11*((drdp!B34+drdp!K34)*'ASXY-TI2S'!$B34+(drdp!E34+drdp!N34)*'ASXY-TI2S'!$C34+(drdp!H34+drdp!Q34)*'ASXY-TI2S'!$D34)</f>
        <v>2.8768095295636916E-3</v>
      </c>
      <c r="F34" s="20">
        <f>Model!$W$11*((drdp!C34+drdp!L34)*'ASXY-TI2S'!$B34+(drdp!F34+drdp!O34)*'ASXY-TI2S'!$C34+(drdp!I34+drdp!R34)*'ASXY-TI2S'!$D34)</f>
        <v>-1.1692648998056527E-3</v>
      </c>
      <c r="G34" s="20">
        <f>Model!$W$11*((drdp!D34+drdp!M34)*'ASXY-TI2S'!$B34+(drdp!G34+drdp!P34)*'ASXY-TI2S'!$C34+(drdp!J34+drdp!S34)*'ASXY-TI2S'!$D34)</f>
        <v>-1.8918676364635487E-3</v>
      </c>
      <c r="H34" s="18">
        <f>Model!$W$11*((drdp!B34)*'ASXY-TI2S'!$B34+(drdp!E34)*'ASXY-TI2S'!$C34+(drdp!H34)*'ASXY-TI2S'!$D34)</f>
        <v>1.4384047647818458E-3</v>
      </c>
      <c r="I34" s="18">
        <f>Model!$W$11*((drdp!C34)*'ASXY-TI2S'!$B34+(drdp!F34)*'ASXY-TI2S'!$C34+(drdp!I34)*'ASXY-TI2S'!$D34)</f>
        <v>-5.8463244990282633E-4</v>
      </c>
      <c r="J34" s="18">
        <f>Model!$W$11*((drdp!D34)*'ASXY-TI2S'!$B34+(drdp!G34)*'ASXY-TI2S'!$C34+(drdp!J34)*'ASXY-TI2S'!$D34)</f>
        <v>-9.4593381823177437E-4</v>
      </c>
      <c r="K34" s="21">
        <f>SUM(E$3:E33)+H34</f>
        <v>2.3851787366672261E-2</v>
      </c>
      <c r="L34" s="21">
        <f>SUM(F$3:F33)+I34</f>
        <v>-5.883973943423805E-3</v>
      </c>
      <c r="M34" s="21">
        <f>SUM(G$3:G33)+J34</f>
        <v>-9.5202548876721915E-3</v>
      </c>
      <c r="N34" s="21"/>
      <c r="O34" s="21"/>
      <c r="P34" s="21"/>
      <c r="Q34" s="19">
        <f t="shared" si="1"/>
        <v>5.6890776058494648E-4</v>
      </c>
      <c r="R34" s="19">
        <f t="shared" si="1"/>
        <v>3.4621149366890282E-5</v>
      </c>
      <c r="S34" s="19">
        <f t="shared" si="1"/>
        <v>9.0635253126246257E-5</v>
      </c>
      <c r="T34" s="19">
        <f t="shared" si="2"/>
        <v>-1.4034329536958469E-4</v>
      </c>
      <c r="U34" s="19">
        <f t="shared" si="3"/>
        <v>-2.2707509525727942E-4</v>
      </c>
      <c r="V34" s="19">
        <f t="shared" si="4"/>
        <v>5.6016931693816302E-5</v>
      </c>
    </row>
    <row r="35" spans="1:22" x14ac:dyDescent="0.25">
      <c r="A35" s="26">
        <f>Wellpath!E35</f>
        <v>930</v>
      </c>
      <c r="B35" s="22">
        <v>0</v>
      </c>
      <c r="C35" s="22">
        <f>SIN(Wellpath!$L35) * COS(Wellpath!$L35) / 2</f>
        <v>0.23730150955079155</v>
      </c>
      <c r="D35" s="22">
        <f>(-TAN(Dip) * SIN(Wellpath!$L35) * COS(Wellpath!$L35) * SIN(Wellpath!$O35)) / 2</f>
        <v>-0.14666370968071821</v>
      </c>
      <c r="E35" s="20">
        <f>Model!$W$11*((drdp!B35+drdp!K35)*'ASXY-TI2S'!$B35+(drdp!E35+drdp!N35)*'ASXY-TI2S'!$C35+(drdp!H35+drdp!Q35)*'ASXY-TI2S'!$D35)</f>
        <v>2.8859094114196248E-3</v>
      </c>
      <c r="F35" s="20">
        <f>Model!$W$11*((drdp!C35+drdp!L35)*'ASXY-TI2S'!$B35+(drdp!F35+drdp!O35)*'ASXY-TI2S'!$C35+(drdp!I35+drdp!R35)*'ASXY-TI2S'!$D35)</f>
        <v>-1.2878150224653329E-3</v>
      </c>
      <c r="G35" s="20">
        <f>Model!$W$11*((drdp!D35+drdp!M35)*'ASXY-TI2S'!$B35+(drdp!G35+drdp!P35)*'ASXY-TI2S'!$C35+(drdp!J35+drdp!S35)*'ASXY-TI2S'!$D35)</f>
        <v>-2.0836814336586164E-3</v>
      </c>
      <c r="H35" s="18">
        <f>Model!$W$11*((drdp!B35)*'ASXY-TI2S'!$B35+(drdp!E35)*'ASXY-TI2S'!$C35+(drdp!H35)*'ASXY-TI2S'!$D35)</f>
        <v>1.4429547057098124E-3</v>
      </c>
      <c r="I35" s="18">
        <f>Model!$W$11*((drdp!C35)*'ASXY-TI2S'!$B35+(drdp!F35)*'ASXY-TI2S'!$C35+(drdp!I35)*'ASXY-TI2S'!$D35)</f>
        <v>-6.4390751123266643E-4</v>
      </c>
      <c r="J35" s="18">
        <f>Model!$W$11*((drdp!D35)*'ASXY-TI2S'!$B35+(drdp!G35)*'ASXY-TI2S'!$C35+(drdp!J35)*'ASXY-TI2S'!$D35)</f>
        <v>-1.0418407168293082E-3</v>
      </c>
      <c r="K35" s="21">
        <f>SUM(E$3:E34)+H35</f>
        <v>2.6733146837163921E-2</v>
      </c>
      <c r="L35" s="21">
        <f>SUM(F$3:F34)+I35</f>
        <v>-7.1125139045592973E-3</v>
      </c>
      <c r="M35" s="21">
        <f>SUM(G$3:G34)+J35</f>
        <v>-1.1508029422733275E-2</v>
      </c>
      <c r="N35" s="21"/>
      <c r="O35" s="21"/>
      <c r="P35" s="21"/>
      <c r="Q35" s="19">
        <f t="shared" si="1"/>
        <v>7.1466113981736733E-4</v>
      </c>
      <c r="R35" s="19">
        <f t="shared" si="1"/>
        <v>5.0587854042549343E-5</v>
      </c>
      <c r="S35" s="19">
        <f t="shared" si="1"/>
        <v>1.3243474119449476E-4</v>
      </c>
      <c r="T35" s="19">
        <f t="shared" si="2"/>
        <v>-1.9013987859195378E-4</v>
      </c>
      <c r="U35" s="19">
        <f t="shared" si="3"/>
        <v>-3.076458403643314E-4</v>
      </c>
      <c r="V35" s="19">
        <f t="shared" si="4"/>
        <v>8.1851019283267921E-5</v>
      </c>
    </row>
    <row r="36" spans="1:22" x14ac:dyDescent="0.25">
      <c r="A36" s="26">
        <f>Wellpath!E36</f>
        <v>960</v>
      </c>
      <c r="B36" s="22">
        <v>0</v>
      </c>
      <c r="C36" s="22">
        <f>SIN(Wellpath!$L36) * COS(Wellpath!$L36) / 2</f>
        <v>0.24325450765451573</v>
      </c>
      <c r="D36" s="22">
        <f>(-TAN(Dip) * SIN(Wellpath!$L36) * COS(Wellpath!$L36) * SIN(Wellpath!$O36)) / 2</f>
        <v>-0.15034294790919478</v>
      </c>
      <c r="E36" s="20">
        <f>Model!$W$11*((drdp!B36+drdp!K36)*'ASXY-TI2S'!$B36+(drdp!E36+drdp!N36)*'ASXY-TI2S'!$C36+(drdp!H36+drdp!Q36)*'ASXY-TI2S'!$D36)</f>
        <v>2.8623213539981413E-3</v>
      </c>
      <c r="F36" s="20">
        <f>Model!$W$11*((drdp!C36+drdp!L36)*'ASXY-TI2S'!$B36+(drdp!F36+drdp!O36)*'ASXY-TI2S'!$C36+(drdp!I36+drdp!R36)*'ASXY-TI2S'!$D36)</f>
        <v>-1.398617565431466E-3</v>
      </c>
      <c r="G36" s="20">
        <f>Model!$W$11*((drdp!D36+drdp!M36)*'ASXY-TI2S'!$B36+(drdp!G36+drdp!P36)*'ASXY-TI2S'!$C36+(drdp!J36+drdp!S36)*'ASXY-TI2S'!$D36)</f>
        <v>-2.2629596665982446E-3</v>
      </c>
      <c r="H36" s="18">
        <f>Model!$W$11*((drdp!B36)*'ASXY-TI2S'!$B36+(drdp!E36)*'ASXY-TI2S'!$C36+(drdp!H36)*'ASXY-TI2S'!$D36)</f>
        <v>1.4311606769990706E-3</v>
      </c>
      <c r="I36" s="18">
        <f>Model!$W$11*((drdp!C36)*'ASXY-TI2S'!$B36+(drdp!F36)*'ASXY-TI2S'!$C36+(drdp!I36)*'ASXY-TI2S'!$D36)</f>
        <v>-6.9930878271573299E-4</v>
      </c>
      <c r="J36" s="18">
        <f>Model!$W$11*((drdp!D36)*'ASXY-TI2S'!$B36+(drdp!G36)*'ASXY-TI2S'!$C36+(drdp!J36)*'ASXY-TI2S'!$D36)</f>
        <v>-1.1314798332991223E-3</v>
      </c>
      <c r="K36" s="21">
        <f>SUM(E$3:E35)+H36</f>
        <v>2.9607262219872806E-2</v>
      </c>
      <c r="L36" s="21">
        <f>SUM(F$3:F35)+I36</f>
        <v>-8.4557301985076962E-3</v>
      </c>
      <c r="M36" s="21">
        <f>SUM(G$3:G35)+J36</f>
        <v>-1.3681349972861705E-2</v>
      </c>
      <c r="N36" s="21"/>
      <c r="O36" s="21"/>
      <c r="P36" s="21"/>
      <c r="Q36" s="19">
        <f t="shared" si="1"/>
        <v>8.7658997615630758E-4</v>
      </c>
      <c r="R36" s="19">
        <f t="shared" si="1"/>
        <v>7.1499373189955E-5</v>
      </c>
      <c r="S36" s="19">
        <f t="shared" si="1"/>
        <v>1.8717933707992297E-4</v>
      </c>
      <c r="T36" s="19">
        <f t="shared" si="2"/>
        <v>-2.5035102124771447E-4</v>
      </c>
      <c r="U36" s="19">
        <f t="shared" si="3"/>
        <v>-4.0506731616836618E-4</v>
      </c>
      <c r="V36" s="19">
        <f t="shared" si="4"/>
        <v>1.1568580412187916E-4</v>
      </c>
    </row>
    <row r="37" spans="1:22" x14ac:dyDescent="0.25">
      <c r="A37" s="26">
        <f>Wellpath!E37</f>
        <v>990</v>
      </c>
      <c r="B37" s="22">
        <v>0</v>
      </c>
      <c r="C37" s="22">
        <f>SIN(Wellpath!$L37) * COS(Wellpath!$L37) / 2</f>
        <v>0.24735619207390153</v>
      </c>
      <c r="D37" s="22">
        <f>(-TAN(Dip) * SIN(Wellpath!$L37) * COS(Wellpath!$L37) * SIN(Wellpath!$O37)) / 2</f>
        <v>-0.15287798552452847</v>
      </c>
      <c r="E37" s="20">
        <f>Model!$W$11*((drdp!B37+drdp!K37)*'ASXY-TI2S'!$B37+(drdp!E37+drdp!N37)*'ASXY-TI2S'!$C37+(drdp!H37+drdp!Q37)*'ASXY-TI2S'!$D37)</f>
        <v>2.8074414103611794E-3</v>
      </c>
      <c r="F37" s="20">
        <f>Model!$W$11*((drdp!C37+drdp!L37)*'ASXY-TI2S'!$B37+(drdp!F37+drdp!O37)*'ASXY-TI2S'!$C37+(drdp!I37+drdp!R37)*'ASXY-TI2S'!$D37)</f>
        <v>-1.4993131037713205E-3</v>
      </c>
      <c r="G37" s="20">
        <f>Model!$W$11*((drdp!D37+drdp!M37)*'ASXY-TI2S'!$B37+(drdp!G37+drdp!P37)*'ASXY-TI2S'!$C37+(drdp!J37+drdp!S37)*'ASXY-TI2S'!$D37)</f>
        <v>-2.425884791737218E-3</v>
      </c>
      <c r="H37" s="18">
        <f>Model!$W$11*((drdp!B37)*'ASXY-TI2S'!$B37+(drdp!E37)*'ASXY-TI2S'!$C37+(drdp!H37)*'ASXY-TI2S'!$D37)</f>
        <v>1.4037207051805897E-3</v>
      </c>
      <c r="I37" s="18">
        <f>Model!$W$11*((drdp!C37)*'ASXY-TI2S'!$B37+(drdp!F37)*'ASXY-TI2S'!$C37+(drdp!I37)*'ASXY-TI2S'!$D37)</f>
        <v>-7.4965655188566024E-4</v>
      </c>
      <c r="J37" s="18">
        <f>Model!$W$11*((drdp!D37)*'ASXY-TI2S'!$B37+(drdp!G37)*'ASXY-TI2S'!$C37+(drdp!J37)*'ASXY-TI2S'!$D37)</f>
        <v>-1.212942395868609E-3</v>
      </c>
      <c r="K37" s="21">
        <f>SUM(E$3:E36)+H37</f>
        <v>3.2442143602052463E-2</v>
      </c>
      <c r="L37" s="21">
        <f>SUM(F$3:F36)+I37</f>
        <v>-9.9046955331090897E-3</v>
      </c>
      <c r="M37" s="21">
        <f>SUM(G$3:G36)+J37</f>
        <v>-1.6025772202029439E-2</v>
      </c>
      <c r="N37" s="21"/>
      <c r="O37" s="21"/>
      <c r="P37" s="21"/>
      <c r="Q37" s="19">
        <f t="shared" si="1"/>
        <v>1.0524926814961936E-3</v>
      </c>
      <c r="R37" s="19">
        <f t="shared" si="1"/>
        <v>9.8102993603591158E-5</v>
      </c>
      <c r="S37" s="19">
        <f t="shared" si="1"/>
        <v>2.5682537467133949E-4</v>
      </c>
      <c r="T37" s="19">
        <f t="shared" si="2"/>
        <v>-3.2132955481973266E-4</v>
      </c>
      <c r="U37" s="19">
        <f t="shared" si="3"/>
        <v>-5.1991040311201962E-4</v>
      </c>
      <c r="V37" s="19">
        <f t="shared" si="4"/>
        <v>1.587303943440648E-4</v>
      </c>
    </row>
    <row r="38" spans="1:22" x14ac:dyDescent="0.25">
      <c r="A38" s="26">
        <f>Wellpath!E38</f>
        <v>1020</v>
      </c>
      <c r="B38" s="22">
        <v>0</v>
      </c>
      <c r="C38" s="22">
        <f>SIN(Wellpath!$L38) * COS(Wellpath!$L38) / 2</f>
        <v>0.24957534651385252</v>
      </c>
      <c r="D38" s="22">
        <f>(-TAN(Dip) * SIN(Wellpath!$L38) * COS(Wellpath!$L38) * SIN(Wellpath!$O38)) / 2</f>
        <v>-0.15424952935976896</v>
      </c>
      <c r="E38" s="20">
        <f>Model!$W$11*((drdp!B38+drdp!K38)*'ASXY-TI2S'!$B38+(drdp!E38+drdp!N38)*'ASXY-TI2S'!$C38+(drdp!H38+drdp!Q38)*'ASXY-TI2S'!$D38)</f>
        <v>2.7231673853943322E-3</v>
      </c>
      <c r="F38" s="20">
        <f>Model!$W$11*((drdp!C38+drdp!L38)*'ASXY-TI2S'!$B38+(drdp!F38+drdp!O38)*'ASXY-TI2S'!$C38+(drdp!I38+drdp!R38)*'ASXY-TI2S'!$D38)</f>
        <v>-1.5876888319483597E-3</v>
      </c>
      <c r="G38" s="20">
        <f>Model!$W$11*((drdp!D38+drdp!M38)*'ASXY-TI2S'!$B38+(drdp!G38+drdp!P38)*'ASXY-TI2S'!$C38+(drdp!J38+drdp!S38)*'ASXY-TI2S'!$D38)</f>
        <v>-2.5688764953407644E-3</v>
      </c>
      <c r="H38" s="18">
        <f>Model!$W$11*((drdp!B38)*'ASXY-TI2S'!$B38+(drdp!E38)*'ASXY-TI2S'!$C38+(drdp!H38)*'ASXY-TI2S'!$D38)</f>
        <v>1.3615836926971661E-3</v>
      </c>
      <c r="I38" s="18">
        <f>Model!$W$11*((drdp!C38)*'ASXY-TI2S'!$B38+(drdp!F38)*'ASXY-TI2S'!$C38+(drdp!I38)*'ASXY-TI2S'!$D38)</f>
        <v>-7.9384441597417984E-4</v>
      </c>
      <c r="J38" s="18">
        <f>Model!$W$11*((drdp!D38)*'ASXY-TI2S'!$B38+(drdp!G38)*'ASXY-TI2S'!$C38+(drdp!J38)*'ASXY-TI2S'!$D38)</f>
        <v>-1.2844382476703822E-3</v>
      </c>
      <c r="K38" s="21">
        <f>SUM(E$3:E37)+H38</f>
        <v>3.5207447999930218E-2</v>
      </c>
      <c r="L38" s="21">
        <f>SUM(F$3:F37)+I38</f>
        <v>-1.144819650096893E-2</v>
      </c>
      <c r="M38" s="21">
        <f>SUM(G$3:G37)+J38</f>
        <v>-1.8523152845568429E-2</v>
      </c>
      <c r="N38" s="21"/>
      <c r="O38" s="21"/>
      <c r="P38" s="21"/>
      <c r="Q38" s="19">
        <f t="shared" si="1"/>
        <v>1.2395643946677903E-3</v>
      </c>
      <c r="R38" s="19">
        <f t="shared" si="1"/>
        <v>1.3106120312479725E-4</v>
      </c>
      <c r="S38" s="19">
        <f t="shared" si="1"/>
        <v>3.431071913402898E-4</v>
      </c>
      <c r="T38" s="19">
        <f t="shared" si="2"/>
        <v>-4.0306178300084669E-4</v>
      </c>
      <c r="U38" s="19">
        <f t="shared" si="3"/>
        <v>-6.5215294060510989E-4</v>
      </c>
      <c r="V38" s="19">
        <f t="shared" si="4"/>
        <v>2.1205669359354918E-4</v>
      </c>
    </row>
    <row r="39" spans="1:22" x14ac:dyDescent="0.25">
      <c r="A39" s="26">
        <f>Wellpath!E39</f>
        <v>1050</v>
      </c>
      <c r="B39" s="22">
        <v>0</v>
      </c>
      <c r="C39" s="22">
        <f>SIN(Wellpath!$L39) * COS(Wellpath!$L39) / 2</f>
        <v>0.24989508186911866</v>
      </c>
      <c r="D39" s="22">
        <f>(-TAN(Dip) * SIN(Wellpath!$L39) * COS(Wellpath!$L39) * SIN(Wellpath!$O39)) / 2</f>
        <v>-0.15444714113816926</v>
      </c>
      <c r="E39" s="20">
        <f>Model!$W$11*((drdp!B39+drdp!K39)*'ASXY-TI2S'!$B39+(drdp!E39+drdp!N39)*'ASXY-TI2S'!$C39+(drdp!H39+drdp!Q39)*'ASXY-TI2S'!$D39)</f>
        <v>2.6118645387205311E-3</v>
      </c>
      <c r="F39" s="20">
        <f>Model!$W$11*((drdp!C39+drdp!L39)*'ASXY-TI2S'!$B39+(drdp!F39+drdp!O39)*'ASXY-TI2S'!$C39+(drdp!I39+drdp!R39)*'ASXY-TI2S'!$D39)</f>
        <v>-1.6617173580471096E-3</v>
      </c>
      <c r="G39" s="20">
        <f>Model!$W$11*((drdp!D39+drdp!M39)*'ASXY-TI2S'!$B39+(drdp!G39+drdp!P39)*'ASXY-TI2S'!$C39+(drdp!J39+drdp!S39)*'ASXY-TI2S'!$D39)</f>
        <v>-2.6886544624418044E-3</v>
      </c>
      <c r="H39" s="18">
        <f>Model!$W$11*((drdp!B39)*'ASXY-TI2S'!$B39+(drdp!E39)*'ASXY-TI2S'!$C39+(drdp!H39)*'ASXY-TI2S'!$D39)</f>
        <v>1.3059322693602655E-3</v>
      </c>
      <c r="I39" s="18">
        <f>Model!$W$11*((drdp!C39)*'ASXY-TI2S'!$B39+(drdp!F39)*'ASXY-TI2S'!$C39+(drdp!I39)*'ASXY-TI2S'!$D39)</f>
        <v>-8.308586790235548E-4</v>
      </c>
      <c r="J39" s="18">
        <f>Model!$W$11*((drdp!D39)*'ASXY-TI2S'!$B39+(drdp!G39)*'ASXY-TI2S'!$C39+(drdp!J39)*'ASXY-TI2S'!$D39)</f>
        <v>-1.3443272312209022E-3</v>
      </c>
      <c r="K39" s="21">
        <f>SUM(E$3:E38)+H39</f>
        <v>3.7874963961987654E-2</v>
      </c>
      <c r="L39" s="21">
        <f>SUM(F$3:F38)+I39</f>
        <v>-1.3072899595966664E-2</v>
      </c>
      <c r="M39" s="21">
        <f>SUM(G$3:G38)+J39</f>
        <v>-2.1151918324459715E-2</v>
      </c>
      <c r="N39" s="21"/>
      <c r="O39" s="21"/>
      <c r="P39" s="21"/>
      <c r="Q39" s="19">
        <f t="shared" si="1"/>
        <v>1.4345128951218636E-3</v>
      </c>
      <c r="R39" s="19">
        <f t="shared" si="1"/>
        <v>1.7090070384622537E-4</v>
      </c>
      <c r="S39" s="19">
        <f t="shared" si="1"/>
        <v>4.4740364880461466E-4</v>
      </c>
      <c r="T39" s="19">
        <f t="shared" si="2"/>
        <v>-4.9513560107592033E-4</v>
      </c>
      <c r="U39" s="19">
        <f t="shared" si="3"/>
        <v>-8.0112814426581795E-4</v>
      </c>
      <c r="V39" s="19">
        <f t="shared" si="4"/>
        <v>2.7651690451774925E-4</v>
      </c>
    </row>
    <row r="40" spans="1:22" x14ac:dyDescent="0.25">
      <c r="A40" s="26">
        <f>Wellpath!E40</f>
        <v>1080</v>
      </c>
      <c r="B40" s="22">
        <v>0</v>
      </c>
      <c r="C40" s="22">
        <f>SIN(Wellpath!$L40) * COS(Wellpath!$L40) / 2</f>
        <v>0.24831296476058487</v>
      </c>
      <c r="D40" s="22">
        <f>(-TAN(Dip) * SIN(Wellpath!$L40) * COS(Wellpath!$L40) * SIN(Wellpath!$O40)) / 2</f>
        <v>-0.15346931691477456</v>
      </c>
      <c r="E40" s="20">
        <f>Model!$W$11*((drdp!B40+drdp!K40)*'ASXY-TI2S'!$B40+(drdp!E40+drdp!N40)*'ASXY-TI2S'!$C40+(drdp!H40+drdp!Q40)*'ASXY-TI2S'!$D40)</f>
        <v>2.0636027974028789E-3</v>
      </c>
      <c r="F40" s="20">
        <f>Model!$W$11*((drdp!C40+drdp!L40)*'ASXY-TI2S'!$B40+(drdp!F40+drdp!O40)*'ASXY-TI2S'!$C40+(drdp!I40+drdp!R40)*'ASXY-TI2S'!$D40)</f>
        <v>-1.4329936448626345E-3</v>
      </c>
      <c r="G40" s="20">
        <f>Model!$W$11*((drdp!D40+drdp!M40)*'ASXY-TI2S'!$B40+(drdp!G40+drdp!P40)*'ASXY-TI2S'!$C40+(drdp!J40+drdp!S40)*'ASXY-TI2S'!$D40)</f>
        <v>-2.318580075758853E-3</v>
      </c>
      <c r="H40" s="18">
        <f>Model!$W$11*((drdp!B40)*'ASXY-TI2S'!$B40+(drdp!E40)*'ASXY-TI2S'!$C40+(drdp!H40)*'ASXY-TI2S'!$D40)</f>
        <v>1.2381616784417273E-3</v>
      </c>
      <c r="I40" s="18">
        <f>Model!$W$11*((drdp!C40)*'ASXY-TI2S'!$B40+(drdp!F40)*'ASXY-TI2S'!$C40+(drdp!I40)*'ASXY-TI2S'!$D40)</f>
        <v>-8.5979618691758072E-4</v>
      </c>
      <c r="J40" s="18">
        <f>Model!$W$11*((drdp!D40)*'ASXY-TI2S'!$B40+(drdp!G40)*'ASXY-TI2S'!$C40+(drdp!J40)*'ASXY-TI2S'!$D40)</f>
        <v>-1.3911480454553121E-3</v>
      </c>
      <c r="K40" s="21">
        <f>SUM(E$3:E39)+H40</f>
        <v>4.0419057909789648E-2</v>
      </c>
      <c r="L40" s="21">
        <f>SUM(F$3:F39)+I40</f>
        <v>-1.4763554461907798E-2</v>
      </c>
      <c r="M40" s="21">
        <f>SUM(G$3:G39)+J40</f>
        <v>-2.3887393601135929E-2</v>
      </c>
      <c r="N40" s="21"/>
      <c r="O40" s="21"/>
      <c r="P40" s="21"/>
      <c r="Q40" s="19">
        <f t="shared" si="1"/>
        <v>1.6337002423149291E-3</v>
      </c>
      <c r="R40" s="19">
        <f t="shared" si="1"/>
        <v>2.1796254034971767E-4</v>
      </c>
      <c r="S40" s="19">
        <f t="shared" si="1"/>
        <v>5.7060757305558974E-4</v>
      </c>
      <c r="T40" s="19">
        <f t="shared" si="2"/>
        <v>-5.9672896275018462E-4</v>
      </c>
      <c r="U40" s="19">
        <f t="shared" si="3"/>
        <v>-9.655059452782518E-4</v>
      </c>
      <c r="V40" s="19">
        <f t="shared" si="4"/>
        <v>3.5266283638339815E-4</v>
      </c>
    </row>
    <row r="41" spans="1:22" x14ac:dyDescent="0.25">
      <c r="A41" s="26">
        <f>Wellpath!E41</f>
        <v>1100</v>
      </c>
      <c r="B41" s="22">
        <v>0</v>
      </c>
      <c r="C41" s="22">
        <f>SIN(Wellpath!$L41) * COS(Wellpath!$L41) / 2</f>
        <v>0.24620193825305203</v>
      </c>
      <c r="D41" s="22">
        <f>(-TAN(Dip) * SIN(Wellpath!$L41) * COS(Wellpath!$L41) * SIN(Wellpath!$O41)) / 2</f>
        <v>-0.15216460132566942</v>
      </c>
      <c r="E41" s="20">
        <f>Model!$W$11*((drdp!B41+drdp!K41)*'ASXY-TI2S'!$B41+(drdp!E41+drdp!N41)*'ASXY-TI2S'!$C41+(drdp!H41+drdp!Q41)*'ASXY-TI2S'!$D41)</f>
        <v>1.1869166654240419E-3</v>
      </c>
      <c r="F41" s="20">
        <f>Model!$W$11*((drdp!C41+drdp!L41)*'ASXY-TI2S'!$B41+(drdp!F41+drdp!O41)*'ASXY-TI2S'!$C41+(drdp!I41+drdp!R41)*'ASXY-TI2S'!$D41)</f>
        <v>-8.7423635463707797E-4</v>
      </c>
      <c r="G41" s="20">
        <f>Model!$W$11*((drdp!D41+drdp!M41)*'ASXY-TI2S'!$B41+(drdp!G41+drdp!P41)*'ASXY-TI2S'!$C41+(drdp!J41+drdp!S41)*'ASXY-TI2S'!$D41)</f>
        <v>-1.4145122001290417E-3</v>
      </c>
      <c r="H41" s="18">
        <f>Model!$W$11*((drdp!B41)*'ASXY-TI2S'!$B41+(drdp!E41)*'ASXY-TI2S'!$C41+(drdp!H41)*'ASXY-TI2S'!$D41)</f>
        <v>7.9127777694936135E-4</v>
      </c>
      <c r="I41" s="18">
        <f>Model!$W$11*((drdp!C41)*'ASXY-TI2S'!$B41+(drdp!F41)*'ASXY-TI2S'!$C41+(drdp!I41)*'ASXY-TI2S'!$D41)</f>
        <v>-5.8282423642471869E-4</v>
      </c>
      <c r="J41" s="18">
        <f>Model!$W$11*((drdp!D41)*'ASXY-TI2S'!$B41+(drdp!G41)*'ASXY-TI2S'!$C41+(drdp!J41)*'ASXY-TI2S'!$D41)</f>
        <v>-9.4300813341936134E-4</v>
      </c>
      <c r="K41" s="21">
        <f>SUM(E$3:E40)+H41</f>
        <v>4.2035776805700156E-2</v>
      </c>
      <c r="L41" s="21">
        <f>SUM(F$3:F40)+I41</f>
        <v>-1.5919576156277572E-2</v>
      </c>
      <c r="M41" s="21">
        <f>SUM(G$3:G40)+J41</f>
        <v>-2.575783376485883E-2</v>
      </c>
      <c r="N41" s="21"/>
      <c r="O41" s="21"/>
      <c r="P41" s="21"/>
      <c r="Q41" s="19">
        <f t="shared" si="1"/>
        <v>1.7670065316586392E-3</v>
      </c>
      <c r="R41" s="19">
        <f t="shared" si="1"/>
        <v>2.5343290499552139E-4</v>
      </c>
      <c r="S41" s="19">
        <f t="shared" si="1"/>
        <v>6.6346600025810163E-4</v>
      </c>
      <c r="T41" s="19">
        <f t="shared" si="2"/>
        <v>-6.6919175014663E-4</v>
      </c>
      <c r="U41" s="19">
        <f t="shared" si="3"/>
        <v>-1.0827505511379332E-3</v>
      </c>
      <c r="V41" s="19">
        <f t="shared" si="4"/>
        <v>4.1005379624040798E-4</v>
      </c>
    </row>
    <row r="42" spans="1:22" x14ac:dyDescent="0.25">
      <c r="A42" s="26">
        <f>Wellpath!E42</f>
        <v>1110</v>
      </c>
      <c r="B42" s="22">
        <v>0</v>
      </c>
      <c r="C42" s="22">
        <f>SIN(Wellpath!$L42) * COS(Wellpath!$L42) / 2</f>
        <v>0.24620193825305203</v>
      </c>
      <c r="D42" s="22">
        <f>(-TAN(Dip) * SIN(Wellpath!$L42) * COS(Wellpath!$L42) * SIN(Wellpath!$O42)) / 2</f>
        <v>-0.15216460132566942</v>
      </c>
      <c r="E42" s="20">
        <f>Model!$W$11*((drdp!B42+drdp!K42)*'ASXY-TI2S'!$B42+(drdp!E42+drdp!N42)*'ASXY-TI2S'!$C42+(drdp!H42+drdp!Q42)*'ASXY-TI2S'!$D42)</f>
        <v>1.5825555538987227E-3</v>
      </c>
      <c r="F42" s="20">
        <f>Model!$W$11*((drdp!C42+drdp!L42)*'ASXY-TI2S'!$B42+(drdp!F42+drdp!O42)*'ASXY-TI2S'!$C42+(drdp!I42+drdp!R42)*'ASXY-TI2S'!$D42)</f>
        <v>-1.1656484728494374E-3</v>
      </c>
      <c r="G42" s="20">
        <f>Model!$W$11*((drdp!D42+drdp!M42)*'ASXY-TI2S'!$B42+(drdp!G42+drdp!P42)*'ASXY-TI2S'!$C42+(drdp!J42+drdp!S42)*'ASXY-TI2S'!$D42)</f>
        <v>-1.8860162668387227E-3</v>
      </c>
      <c r="H42" s="18">
        <f>Model!$W$11*((drdp!B42)*'ASXY-TI2S'!$B42+(drdp!E42)*'ASXY-TI2S'!$C42+(drdp!H42)*'ASXY-TI2S'!$D42)</f>
        <v>3.9563888847468068E-4</v>
      </c>
      <c r="I42" s="18">
        <f>Model!$W$11*((drdp!C42)*'ASXY-TI2S'!$B42+(drdp!F42)*'ASXY-TI2S'!$C42+(drdp!I42)*'ASXY-TI2S'!$D42)</f>
        <v>-2.9141211821235934E-4</v>
      </c>
      <c r="J42" s="18">
        <f>Model!$W$11*((drdp!D42)*'ASXY-TI2S'!$B42+(drdp!G42)*'ASXY-TI2S'!$C42+(drdp!J42)*'ASXY-TI2S'!$D42)</f>
        <v>-4.7150406670968067E-4</v>
      </c>
      <c r="K42" s="21">
        <f>SUM(E$3:E41)+H42</f>
        <v>4.2827054582649522E-2</v>
      </c>
      <c r="L42" s="21">
        <f>SUM(F$3:F41)+I42</f>
        <v>-1.6502400392702288E-2</v>
      </c>
      <c r="M42" s="21">
        <f>SUM(G$3:G41)+J42</f>
        <v>-2.6700841898278191E-2</v>
      </c>
      <c r="N42" s="21"/>
      <c r="O42" s="21"/>
      <c r="P42" s="21"/>
      <c r="Q42" s="19">
        <f t="shared" si="1"/>
        <v>1.8341566042252414E-3</v>
      </c>
      <c r="R42" s="19">
        <f t="shared" si="1"/>
        <v>2.7232921872106061E-4</v>
      </c>
      <c r="S42" s="19">
        <f t="shared" si="1"/>
        <v>7.1293495807684814E-4</v>
      </c>
      <c r="T42" s="19">
        <f t="shared" si="2"/>
        <v>-7.0674920236299778E-4</v>
      </c>
      <c r="U42" s="19">
        <f t="shared" si="3"/>
        <v>-1.1435184133802554E-3</v>
      </c>
      <c r="V42" s="19">
        <f t="shared" si="4"/>
        <v>4.4062798382762773E-4</v>
      </c>
    </row>
    <row r="43" spans="1:22" x14ac:dyDescent="0.25">
      <c r="A43" s="26">
        <f>Wellpath!E43</f>
        <v>1140</v>
      </c>
      <c r="B43" s="22">
        <v>0</v>
      </c>
      <c r="C43" s="22">
        <f>SIN(Wellpath!$L43) * COS(Wellpath!$L43) / 2</f>
        <v>0.24620193825305203</v>
      </c>
      <c r="D43" s="22">
        <f>(-TAN(Dip) * SIN(Wellpath!$L43) * COS(Wellpath!$L43) * SIN(Wellpath!$O43)) / 2</f>
        <v>-0.15216460132566942</v>
      </c>
      <c r="E43" s="20">
        <f>Model!$W$11*((drdp!B43+drdp!K43)*'ASXY-TI2S'!$B43+(drdp!E43+drdp!N43)*'ASXY-TI2S'!$C43+(drdp!H43+drdp!Q43)*'ASXY-TI2S'!$D43)</f>
        <v>2.3738333308480838E-3</v>
      </c>
      <c r="F43" s="20">
        <f>Model!$W$11*((drdp!C43+drdp!L43)*'ASXY-TI2S'!$B43+(drdp!F43+drdp!O43)*'ASXY-TI2S'!$C43+(drdp!I43+drdp!R43)*'ASXY-TI2S'!$D43)</f>
        <v>-1.7484727092741559E-3</v>
      </c>
      <c r="G43" s="20">
        <f>Model!$W$11*((drdp!D43+drdp!M43)*'ASXY-TI2S'!$B43+(drdp!G43+drdp!P43)*'ASXY-TI2S'!$C43+(drdp!J43+drdp!S43)*'ASXY-TI2S'!$D43)</f>
        <v>-2.8290244002580835E-3</v>
      </c>
      <c r="H43" s="18">
        <f>Model!$W$11*((drdp!B43)*'ASXY-TI2S'!$B43+(drdp!E43)*'ASXY-TI2S'!$C43+(drdp!H43)*'ASXY-TI2S'!$D43)</f>
        <v>1.1869166654240419E-3</v>
      </c>
      <c r="I43" s="18">
        <f>Model!$W$11*((drdp!C43)*'ASXY-TI2S'!$B43+(drdp!F43)*'ASXY-TI2S'!$C43+(drdp!I43)*'ASXY-TI2S'!$D43)</f>
        <v>-8.7423635463707797E-4</v>
      </c>
      <c r="J43" s="18">
        <f>Model!$W$11*((drdp!D43)*'ASXY-TI2S'!$B43+(drdp!G43)*'ASXY-TI2S'!$C43+(drdp!J43)*'ASXY-TI2S'!$D43)</f>
        <v>-1.4145122001290417E-3</v>
      </c>
      <c r="K43" s="21">
        <f>SUM(E$3:E42)+H43</f>
        <v>4.5200887913497606E-2</v>
      </c>
      <c r="L43" s="21">
        <f>SUM(F$3:F42)+I43</f>
        <v>-1.8250873101976445E-2</v>
      </c>
      <c r="M43" s="21">
        <f>SUM(G$3:G42)+J43</f>
        <v>-2.9529866298536274E-2</v>
      </c>
      <c r="N43" s="21"/>
      <c r="O43" s="21"/>
      <c r="P43" s="21"/>
      <c r="Q43" s="19">
        <f t="shared" si="1"/>
        <v>2.043120268168574E-3</v>
      </c>
      <c r="R43" s="19">
        <f t="shared" si="1"/>
        <v>3.330943689844473E-4</v>
      </c>
      <c r="S43" s="19">
        <f t="shared" si="1"/>
        <v>8.7201300360942844E-4</v>
      </c>
      <c r="T43" s="19">
        <f t="shared" si="2"/>
        <v>-8.2495566940590564E-4</v>
      </c>
      <c r="U43" s="19">
        <f t="shared" si="3"/>
        <v>-1.3347761766607086E-3</v>
      </c>
      <c r="V43" s="19">
        <f t="shared" si="4"/>
        <v>5.3894584253291646E-4</v>
      </c>
    </row>
    <row r="44" spans="1:22" s="36" customFormat="1" x14ac:dyDescent="0.25">
      <c r="A44" s="26">
        <f>Wellpath!E44</f>
        <v>1170</v>
      </c>
      <c r="B44" s="22">
        <v>0</v>
      </c>
      <c r="C44" s="22">
        <f>SIN(Wellpath!$L44) * COS(Wellpath!$L44) / 2</f>
        <v>0.24620193825305203</v>
      </c>
      <c r="D44" s="22">
        <f>(-TAN(Dip) * SIN(Wellpath!$L44) * COS(Wellpath!$L44) * SIN(Wellpath!$O44)) / 2</f>
        <v>-0.15216460132566942</v>
      </c>
      <c r="E44" s="20">
        <f>Model!$W$11*((drdp!B44+drdp!K44)*'ASXY-TI2S'!$B44+(drdp!E44+drdp!N44)*'ASXY-TI2S'!$C44+(drdp!H44+drdp!Q44)*'ASXY-TI2S'!$D44)</f>
        <v>2.3738333308480838E-3</v>
      </c>
      <c r="F44" s="20">
        <f>Model!$W$11*((drdp!C44+drdp!L44)*'ASXY-TI2S'!$B44+(drdp!F44+drdp!O44)*'ASXY-TI2S'!$C44+(drdp!I44+drdp!R44)*'ASXY-TI2S'!$D44)</f>
        <v>-1.7484727092741559E-3</v>
      </c>
      <c r="G44" s="20">
        <f>Model!$W$11*((drdp!D44+drdp!M44)*'ASXY-TI2S'!$B44+(drdp!G44+drdp!P44)*'ASXY-TI2S'!$C44+(drdp!J44+drdp!S44)*'ASXY-TI2S'!$D44)</f>
        <v>-2.8290244002580835E-3</v>
      </c>
      <c r="H44" s="32">
        <f>Model!$W$11*((drdp!B44)*'ASXY-TI2S'!$B44+(drdp!E44)*'ASXY-TI2S'!$C44+(drdp!H44)*'ASXY-TI2S'!$D44)</f>
        <v>1.1869166654240419E-3</v>
      </c>
      <c r="I44" s="32">
        <f>Model!$W$11*((drdp!C44)*'ASXY-TI2S'!$B44+(drdp!F44)*'ASXY-TI2S'!$C44+(drdp!I44)*'ASXY-TI2S'!$D44)</f>
        <v>-8.7423635463707797E-4</v>
      </c>
      <c r="J44" s="32">
        <f>Model!$W$11*((drdp!D44)*'ASXY-TI2S'!$B44+(drdp!G44)*'ASXY-TI2S'!$C44+(drdp!J44)*'ASXY-TI2S'!$D44)</f>
        <v>-1.4145122001290417E-3</v>
      </c>
      <c r="K44" s="34">
        <f>SUM(E$3:E43)+H44</f>
        <v>4.7574721244345697E-2</v>
      </c>
      <c r="L44" s="34">
        <f>SUM(F$3:F43)+I44</f>
        <v>-1.9999345811250603E-2</v>
      </c>
      <c r="M44" s="34">
        <f>SUM(G$3:G43)+J44</f>
        <v>-3.2358890698794357E-2</v>
      </c>
      <c r="N44" s="34"/>
      <c r="O44" s="34"/>
      <c r="P44" s="34"/>
      <c r="Q44" s="35">
        <f t="shared" si="1"/>
        <v>2.2633541014771977E-3</v>
      </c>
      <c r="R44" s="35">
        <f t="shared" si="1"/>
        <v>3.9997383287798704E-4</v>
      </c>
      <c r="S44" s="35">
        <f t="shared" si="1"/>
        <v>1.04709780725652E-3</v>
      </c>
      <c r="T44" s="35">
        <f t="shared" si="2"/>
        <v>-9.5146330203952018E-4</v>
      </c>
      <c r="U44" s="35">
        <f t="shared" si="3"/>
        <v>-1.5394652047713922E-3</v>
      </c>
      <c r="V44" s="35">
        <f t="shared" si="4"/>
        <v>6.47156645153649E-4</v>
      </c>
    </row>
    <row r="45" spans="1:22" x14ac:dyDescent="0.25">
      <c r="A45" s="26">
        <f>Wellpath!E45</f>
        <v>1200</v>
      </c>
      <c r="B45" s="22">
        <v>0</v>
      </c>
      <c r="C45" s="22">
        <f>SIN(Wellpath!$L45) * COS(Wellpath!$L45) / 2</f>
        <v>0.24620193825305203</v>
      </c>
      <c r="D45" s="22">
        <f>(-TAN(Dip) * SIN(Wellpath!$L45) * COS(Wellpath!$L45) * SIN(Wellpath!$O45)) / 2</f>
        <v>-0.15216460132566942</v>
      </c>
      <c r="E45" s="20">
        <f>Model!$W$11*((drdp!B45+drdp!K45)*'ASXY-TI2S'!$B45+(drdp!E45+drdp!N45)*'ASXY-TI2S'!$C45+(drdp!H45+drdp!Q45)*'ASXY-TI2S'!$D45)</f>
        <v>2.3738333308480838E-3</v>
      </c>
      <c r="F45" s="20">
        <f>Model!$W$11*((drdp!C45+drdp!L45)*'ASXY-TI2S'!$B45+(drdp!F45+drdp!O45)*'ASXY-TI2S'!$C45+(drdp!I45+drdp!R45)*'ASXY-TI2S'!$D45)</f>
        <v>-1.7484727092741559E-3</v>
      </c>
      <c r="G45" s="20">
        <f>Model!$W$11*((drdp!D45+drdp!M45)*'ASXY-TI2S'!$B45+(drdp!G45+drdp!P45)*'ASXY-TI2S'!$C45+(drdp!J45+drdp!S45)*'ASXY-TI2S'!$D45)</f>
        <v>-2.8290244002580835E-3</v>
      </c>
      <c r="H45" s="18">
        <f>Model!$W$11*((drdp!B45)*'ASXY-TI2S'!$B45+(drdp!E45)*'ASXY-TI2S'!$C45+(drdp!H45)*'ASXY-TI2S'!$D45)</f>
        <v>1.1869166654240419E-3</v>
      </c>
      <c r="I45" s="18">
        <f>Model!$W$11*((drdp!C45)*'ASXY-TI2S'!$B45+(drdp!F45)*'ASXY-TI2S'!$C45+(drdp!I45)*'ASXY-TI2S'!$D45)</f>
        <v>-8.7423635463707797E-4</v>
      </c>
      <c r="J45" s="18">
        <f>Model!$W$11*((drdp!D45)*'ASXY-TI2S'!$B45+(drdp!G45)*'ASXY-TI2S'!$C45+(drdp!J45)*'ASXY-TI2S'!$D45)</f>
        <v>-1.4145122001290417E-3</v>
      </c>
      <c r="K45" s="21">
        <f>SUM(E$3:E44)+H45</f>
        <v>4.9948554575193774E-2</v>
      </c>
      <c r="L45" s="21">
        <f>SUM(F$3:F44)+I45</f>
        <v>-2.1747818520524757E-2</v>
      </c>
      <c r="M45" s="21">
        <f>SUM(G$3:G44)+J45</f>
        <v>-3.5187915099052447E-2</v>
      </c>
      <c r="N45" s="21"/>
      <c r="O45" s="21"/>
      <c r="P45" s="21"/>
      <c r="Q45" s="19">
        <f t="shared" si="1"/>
        <v>2.4948581041511109E-3</v>
      </c>
      <c r="R45" s="19">
        <f t="shared" si="1"/>
        <v>4.7296761040167964E-4</v>
      </c>
      <c r="S45" s="19">
        <f t="shared" si="1"/>
        <v>1.2381893690181231E-3</v>
      </c>
      <c r="T45" s="19">
        <f t="shared" si="2"/>
        <v>-1.0862721002638407E-3</v>
      </c>
      <c r="U45" s="19">
        <f t="shared" si="3"/>
        <v>-1.7575854977123061E-3</v>
      </c>
      <c r="V45" s="19">
        <f t="shared" si="4"/>
        <v>7.6526039168982557E-4</v>
      </c>
    </row>
    <row r="46" spans="1:22" x14ac:dyDescent="0.25">
      <c r="A46" s="26">
        <f>Wellpath!E46</f>
        <v>1230</v>
      </c>
      <c r="B46" s="22">
        <v>0</v>
      </c>
      <c r="C46" s="22">
        <f>SIN(Wellpath!$L46) * COS(Wellpath!$L46) / 2</f>
        <v>0.24620193825305203</v>
      </c>
      <c r="D46" s="22">
        <f>(-TAN(Dip) * SIN(Wellpath!$L46) * COS(Wellpath!$L46) * SIN(Wellpath!$O46)) / 2</f>
        <v>-0.15216460132566942</v>
      </c>
      <c r="E46" s="20">
        <f>Model!$W$11*((drdp!B46+drdp!K46)*'ASXY-TI2S'!$B46+(drdp!E46+drdp!N46)*'ASXY-TI2S'!$C46+(drdp!H46+drdp!Q46)*'ASXY-TI2S'!$D46)</f>
        <v>2.3738333308480838E-3</v>
      </c>
      <c r="F46" s="20">
        <f>Model!$W$11*((drdp!C46+drdp!L46)*'ASXY-TI2S'!$B46+(drdp!F46+drdp!O46)*'ASXY-TI2S'!$C46+(drdp!I46+drdp!R46)*'ASXY-TI2S'!$D46)</f>
        <v>-1.7484727092741559E-3</v>
      </c>
      <c r="G46" s="20">
        <f>Model!$W$11*((drdp!D46+drdp!M46)*'ASXY-TI2S'!$B46+(drdp!G46+drdp!P46)*'ASXY-TI2S'!$C46+(drdp!J46+drdp!S46)*'ASXY-TI2S'!$D46)</f>
        <v>-2.8290244002580835E-3</v>
      </c>
      <c r="H46" s="18">
        <f>Model!$W$11*((drdp!B46)*'ASXY-TI2S'!$B46+(drdp!E46)*'ASXY-TI2S'!$C46+(drdp!H46)*'ASXY-TI2S'!$D46)</f>
        <v>1.1869166654240419E-3</v>
      </c>
      <c r="I46" s="18">
        <f>Model!$W$11*((drdp!C46)*'ASXY-TI2S'!$B46+(drdp!F46)*'ASXY-TI2S'!$C46+(drdp!I46)*'ASXY-TI2S'!$D46)</f>
        <v>-8.7423635463707797E-4</v>
      </c>
      <c r="J46" s="18">
        <f>Model!$W$11*((drdp!D46)*'ASXY-TI2S'!$B46+(drdp!G46)*'ASXY-TI2S'!$C46+(drdp!J46)*'ASXY-TI2S'!$D46)</f>
        <v>-1.4145122001290417E-3</v>
      </c>
      <c r="K46" s="21">
        <f>SUM(E$3:E45)+H46</f>
        <v>5.2322387906041865E-2</v>
      </c>
      <c r="L46" s="21">
        <f>SUM(F$3:F45)+I46</f>
        <v>-2.3496291229798912E-2</v>
      </c>
      <c r="M46" s="21">
        <f>SUM(G$3:G45)+J46</f>
        <v>-3.801693949931053E-2</v>
      </c>
      <c r="N46" s="21"/>
      <c r="O46" s="21"/>
      <c r="P46" s="21"/>
      <c r="Q46" s="19">
        <f t="shared" si="1"/>
        <v>2.7376322761903161E-3</v>
      </c>
      <c r="R46" s="19">
        <f t="shared" si="1"/>
        <v>5.5207570155552522E-4</v>
      </c>
      <c r="S46" s="19">
        <f t="shared" si="1"/>
        <v>1.4452876888942372E-3</v>
      </c>
      <c r="T46" s="19">
        <f t="shared" si="2"/>
        <v>-1.2293820640788681E-3</v>
      </c>
      <c r="U46" s="19">
        <f t="shared" si="3"/>
        <v>-1.9891370554834505E-3</v>
      </c>
      <c r="V46" s="19">
        <f t="shared" si="4"/>
        <v>8.9325708214144583E-4</v>
      </c>
    </row>
    <row r="47" spans="1:22" x14ac:dyDescent="0.25">
      <c r="A47" s="26">
        <f>Wellpath!E47</f>
        <v>1260</v>
      </c>
      <c r="B47" s="22">
        <v>0</v>
      </c>
      <c r="C47" s="22">
        <f>SIN(Wellpath!$L47) * COS(Wellpath!$L47) / 2</f>
        <v>0.24620193825305203</v>
      </c>
      <c r="D47" s="22">
        <f>(-TAN(Dip) * SIN(Wellpath!$L47) * COS(Wellpath!$L47) * SIN(Wellpath!$O47)) / 2</f>
        <v>-0.15216460132566942</v>
      </c>
      <c r="E47" s="20">
        <f>Model!$W$11*((drdp!B47+drdp!K47)*'ASXY-TI2S'!$B47+(drdp!E47+drdp!N47)*'ASXY-TI2S'!$C47+(drdp!H47+drdp!Q47)*'ASXY-TI2S'!$D47)</f>
        <v>2.3738333308480838E-3</v>
      </c>
      <c r="F47" s="20">
        <f>Model!$W$11*((drdp!C47+drdp!L47)*'ASXY-TI2S'!$B47+(drdp!F47+drdp!O47)*'ASXY-TI2S'!$C47+(drdp!I47+drdp!R47)*'ASXY-TI2S'!$D47)</f>
        <v>-1.7484727092741559E-3</v>
      </c>
      <c r="G47" s="20">
        <f>Model!$W$11*((drdp!D47+drdp!M47)*'ASXY-TI2S'!$B47+(drdp!G47+drdp!P47)*'ASXY-TI2S'!$C47+(drdp!J47+drdp!S47)*'ASXY-TI2S'!$D47)</f>
        <v>-2.8290244002580835E-3</v>
      </c>
      <c r="H47" s="18">
        <f>Model!$W$11*((drdp!B47)*'ASXY-TI2S'!$B47+(drdp!E47)*'ASXY-TI2S'!$C47+(drdp!H47)*'ASXY-TI2S'!$D47)</f>
        <v>1.1869166654240419E-3</v>
      </c>
      <c r="I47" s="18">
        <f>Model!$W$11*((drdp!C47)*'ASXY-TI2S'!$B47+(drdp!F47)*'ASXY-TI2S'!$C47+(drdp!I47)*'ASXY-TI2S'!$D47)</f>
        <v>-8.7423635463707797E-4</v>
      </c>
      <c r="J47" s="18">
        <f>Model!$W$11*((drdp!D47)*'ASXY-TI2S'!$B47+(drdp!G47)*'ASXY-TI2S'!$C47+(drdp!J47)*'ASXY-TI2S'!$D47)</f>
        <v>-1.4145122001290417E-3</v>
      </c>
      <c r="K47" s="21">
        <f>SUM(E$3:E46)+H47</f>
        <v>5.4696221236889941E-2</v>
      </c>
      <c r="L47" s="21">
        <f>SUM(F$3:F46)+I47</f>
        <v>-2.5244763939073066E-2</v>
      </c>
      <c r="M47" s="21">
        <f>SUM(G$3:G46)+J47</f>
        <v>-4.0845963899568613E-2</v>
      </c>
      <c r="N47" s="21"/>
      <c r="O47" s="21"/>
      <c r="P47" s="21"/>
      <c r="Q47" s="19">
        <f t="shared" si="1"/>
        <v>2.9916766175948103E-3</v>
      </c>
      <c r="R47" s="19">
        <f t="shared" si="1"/>
        <v>6.3729810633952389E-4</v>
      </c>
      <c r="S47" s="19">
        <f t="shared" si="1"/>
        <v>1.6683927668848623E-3</v>
      </c>
      <c r="T47" s="19">
        <f t="shared" si="2"/>
        <v>-1.3807931934846016E-3</v>
      </c>
      <c r="U47" s="19">
        <f t="shared" si="3"/>
        <v>-2.2341198780848246E-3</v>
      </c>
      <c r="V47" s="19">
        <f t="shared" si="4"/>
        <v>1.03114671650851E-3</v>
      </c>
    </row>
    <row r="48" spans="1:22" x14ac:dyDescent="0.25">
      <c r="A48" s="26">
        <f>Wellpath!E48</f>
        <v>1290</v>
      </c>
      <c r="B48" s="22">
        <v>0</v>
      </c>
      <c r="C48" s="22">
        <f>SIN(Wellpath!$L48) * COS(Wellpath!$L48) / 2</f>
        <v>0.24620193825305203</v>
      </c>
      <c r="D48" s="22">
        <f>(-TAN(Dip) * SIN(Wellpath!$L48) * COS(Wellpath!$L48) * SIN(Wellpath!$O48)) / 2</f>
        <v>-0.15216460132566942</v>
      </c>
      <c r="E48" s="20">
        <f>Model!$W$11*((drdp!B48+drdp!K48)*'ASXY-TI2S'!$B48+(drdp!E48+drdp!N48)*'ASXY-TI2S'!$C48+(drdp!H48+drdp!Q48)*'ASXY-TI2S'!$D48)</f>
        <v>2.3738333308480838E-3</v>
      </c>
      <c r="F48" s="20">
        <f>Model!$W$11*((drdp!C48+drdp!L48)*'ASXY-TI2S'!$B48+(drdp!F48+drdp!O48)*'ASXY-TI2S'!$C48+(drdp!I48+drdp!R48)*'ASXY-TI2S'!$D48)</f>
        <v>-1.7484727092741559E-3</v>
      </c>
      <c r="G48" s="20">
        <f>Model!$W$11*((drdp!D48+drdp!M48)*'ASXY-TI2S'!$B48+(drdp!G48+drdp!P48)*'ASXY-TI2S'!$C48+(drdp!J48+drdp!S48)*'ASXY-TI2S'!$D48)</f>
        <v>-2.8290244002580835E-3</v>
      </c>
      <c r="H48" s="18">
        <f>Model!$W$11*((drdp!B48)*'ASXY-TI2S'!$B48+(drdp!E48)*'ASXY-TI2S'!$C48+(drdp!H48)*'ASXY-TI2S'!$D48)</f>
        <v>1.1869166654240419E-3</v>
      </c>
      <c r="I48" s="18">
        <f>Model!$W$11*((drdp!C48)*'ASXY-TI2S'!$B48+(drdp!F48)*'ASXY-TI2S'!$C48+(drdp!I48)*'ASXY-TI2S'!$D48)</f>
        <v>-8.7423635463707797E-4</v>
      </c>
      <c r="J48" s="18">
        <f>Model!$W$11*((drdp!D48)*'ASXY-TI2S'!$B48+(drdp!G48)*'ASXY-TI2S'!$C48+(drdp!J48)*'ASXY-TI2S'!$D48)</f>
        <v>-1.4145122001290417E-3</v>
      </c>
      <c r="K48" s="21">
        <f>SUM(E$3:E47)+H48</f>
        <v>5.7070054567738032E-2</v>
      </c>
      <c r="L48" s="21">
        <f>SUM(F$3:F47)+I48</f>
        <v>-2.699323664834722E-2</v>
      </c>
      <c r="M48" s="21">
        <f>SUM(G$3:G47)+J48</f>
        <v>-4.3674988299826696E-2</v>
      </c>
      <c r="N48" s="21"/>
      <c r="O48" s="21"/>
      <c r="P48" s="21"/>
      <c r="Q48" s="19">
        <f t="shared" si="1"/>
        <v>3.2569911283645966E-3</v>
      </c>
      <c r="R48" s="19">
        <f t="shared" si="1"/>
        <v>7.2863482475367543E-4</v>
      </c>
      <c r="S48" s="19">
        <f t="shared" si="1"/>
        <v>1.9075046029899988E-3</v>
      </c>
      <c r="T48" s="19">
        <f t="shared" si="2"/>
        <v>-1.5405054884810418E-3</v>
      </c>
      <c r="U48" s="19">
        <f t="shared" si="3"/>
        <v>-2.4925339655164297E-3</v>
      </c>
      <c r="V48" s="19">
        <f t="shared" si="4"/>
        <v>1.178929294791018E-3</v>
      </c>
    </row>
    <row r="49" spans="1:22" x14ac:dyDescent="0.25">
      <c r="A49" s="26">
        <f>Wellpath!E49</f>
        <v>1320</v>
      </c>
      <c r="B49" s="22">
        <v>0</v>
      </c>
      <c r="C49" s="22">
        <f>SIN(Wellpath!$L49) * COS(Wellpath!$L49) / 2</f>
        <v>0.24620193825305203</v>
      </c>
      <c r="D49" s="22">
        <f>(-TAN(Dip) * SIN(Wellpath!$L49) * COS(Wellpath!$L49) * SIN(Wellpath!$O49)) / 2</f>
        <v>-0.15216460132566942</v>
      </c>
      <c r="E49" s="20">
        <f>Model!$W$11*((drdp!B49+drdp!K49)*'ASXY-TI2S'!$B49+(drdp!E49+drdp!N49)*'ASXY-TI2S'!$C49+(drdp!H49+drdp!Q49)*'ASXY-TI2S'!$D49)</f>
        <v>2.3738333308480838E-3</v>
      </c>
      <c r="F49" s="20">
        <f>Model!$W$11*((drdp!C49+drdp!L49)*'ASXY-TI2S'!$B49+(drdp!F49+drdp!O49)*'ASXY-TI2S'!$C49+(drdp!I49+drdp!R49)*'ASXY-TI2S'!$D49)</f>
        <v>-1.7484727092741559E-3</v>
      </c>
      <c r="G49" s="20">
        <f>Model!$W$11*((drdp!D49+drdp!M49)*'ASXY-TI2S'!$B49+(drdp!G49+drdp!P49)*'ASXY-TI2S'!$C49+(drdp!J49+drdp!S49)*'ASXY-TI2S'!$D49)</f>
        <v>-2.8290244002580835E-3</v>
      </c>
      <c r="H49" s="18">
        <f>Model!$W$11*((drdp!B49)*'ASXY-TI2S'!$B49+(drdp!E49)*'ASXY-TI2S'!$C49+(drdp!H49)*'ASXY-TI2S'!$D49)</f>
        <v>1.1869166654240419E-3</v>
      </c>
      <c r="I49" s="18">
        <f>Model!$W$11*((drdp!C49)*'ASXY-TI2S'!$B49+(drdp!F49)*'ASXY-TI2S'!$C49+(drdp!I49)*'ASXY-TI2S'!$D49)</f>
        <v>-8.7423635463707797E-4</v>
      </c>
      <c r="J49" s="18">
        <f>Model!$W$11*((drdp!D49)*'ASXY-TI2S'!$B49+(drdp!G49)*'ASXY-TI2S'!$C49+(drdp!J49)*'ASXY-TI2S'!$D49)</f>
        <v>-1.4145122001290417E-3</v>
      </c>
      <c r="K49" s="21">
        <f>SUM(E$3:E48)+H49</f>
        <v>5.9443887898586109E-2</v>
      </c>
      <c r="L49" s="21">
        <f>SUM(F$3:F48)+I49</f>
        <v>-2.8741709357621374E-2</v>
      </c>
      <c r="M49" s="21">
        <f>SUM(G$3:G48)+J49</f>
        <v>-4.6504012700084779E-2</v>
      </c>
      <c r="N49" s="21"/>
      <c r="O49" s="21"/>
      <c r="P49" s="21"/>
      <c r="Q49" s="19">
        <f t="shared" si="1"/>
        <v>3.5335758084996719E-3</v>
      </c>
      <c r="R49" s="19">
        <f t="shared" si="1"/>
        <v>8.2608585679798006E-4</v>
      </c>
      <c r="S49" s="19">
        <f t="shared" si="1"/>
        <v>2.1626231972096464E-3</v>
      </c>
      <c r="T49" s="19">
        <f t="shared" si="2"/>
        <v>-1.7085189490681884E-3</v>
      </c>
      <c r="U49" s="19">
        <f t="shared" si="3"/>
        <v>-2.7643793177782642E-3</v>
      </c>
      <c r="V49" s="19">
        <f t="shared" si="4"/>
        <v>1.3366048169889699E-3</v>
      </c>
    </row>
    <row r="50" spans="1:22" x14ac:dyDescent="0.25">
      <c r="A50" s="26">
        <f>Wellpath!E50</f>
        <v>1350</v>
      </c>
      <c r="B50" s="22">
        <v>0</v>
      </c>
      <c r="C50" s="22">
        <f>SIN(Wellpath!$L50) * COS(Wellpath!$L50) / 2</f>
        <v>0.24620193825305203</v>
      </c>
      <c r="D50" s="22">
        <f>(-TAN(Dip) * SIN(Wellpath!$L50) * COS(Wellpath!$L50) * SIN(Wellpath!$O50)) / 2</f>
        <v>-0.15216460132566942</v>
      </c>
      <c r="E50" s="20">
        <f>Model!$W$11*((drdp!B50+drdp!K50)*'ASXY-TI2S'!$B50+(drdp!E50+drdp!N50)*'ASXY-TI2S'!$C50+(drdp!H50+drdp!Q50)*'ASXY-TI2S'!$D50)</f>
        <v>2.3738333308480838E-3</v>
      </c>
      <c r="F50" s="20">
        <f>Model!$W$11*((drdp!C50+drdp!L50)*'ASXY-TI2S'!$B50+(drdp!F50+drdp!O50)*'ASXY-TI2S'!$C50+(drdp!I50+drdp!R50)*'ASXY-TI2S'!$D50)</f>
        <v>-1.7484727092741559E-3</v>
      </c>
      <c r="G50" s="20">
        <f>Model!$W$11*((drdp!D50+drdp!M50)*'ASXY-TI2S'!$B50+(drdp!G50+drdp!P50)*'ASXY-TI2S'!$C50+(drdp!J50+drdp!S50)*'ASXY-TI2S'!$D50)</f>
        <v>-2.8290244002580835E-3</v>
      </c>
      <c r="H50" s="18">
        <f>Model!$W$11*((drdp!B50)*'ASXY-TI2S'!$B50+(drdp!E50)*'ASXY-TI2S'!$C50+(drdp!H50)*'ASXY-TI2S'!$D50)</f>
        <v>1.1869166654240419E-3</v>
      </c>
      <c r="I50" s="18">
        <f>Model!$W$11*((drdp!C50)*'ASXY-TI2S'!$B50+(drdp!F50)*'ASXY-TI2S'!$C50+(drdp!I50)*'ASXY-TI2S'!$D50)</f>
        <v>-8.7423635463707797E-4</v>
      </c>
      <c r="J50" s="18">
        <f>Model!$W$11*((drdp!D50)*'ASXY-TI2S'!$B50+(drdp!G50)*'ASXY-TI2S'!$C50+(drdp!J50)*'ASXY-TI2S'!$D50)</f>
        <v>-1.4145122001290417E-3</v>
      </c>
      <c r="K50" s="21">
        <f>SUM(E$3:E49)+H50</f>
        <v>6.18177212294342E-2</v>
      </c>
      <c r="L50" s="21">
        <f>SUM(F$3:F49)+I50</f>
        <v>-3.0490182066895528E-2</v>
      </c>
      <c r="M50" s="21">
        <f>SUM(G$3:G49)+J50</f>
        <v>-4.9333037100342862E-2</v>
      </c>
      <c r="N50" s="21"/>
      <c r="O50" s="21"/>
      <c r="P50" s="21"/>
      <c r="Q50" s="19">
        <f t="shared" si="1"/>
        <v>3.8214306580000397E-3</v>
      </c>
      <c r="R50" s="19">
        <f t="shared" si="1"/>
        <v>9.2965120247243767E-4</v>
      </c>
      <c r="S50" s="19">
        <f t="shared" si="1"/>
        <v>2.4337485495438053E-3</v>
      </c>
      <c r="T50" s="19">
        <f t="shared" si="2"/>
        <v>-1.8848335752460416E-3</v>
      </c>
      <c r="U50" s="19">
        <f t="shared" si="3"/>
        <v>-3.0496559348703301E-3</v>
      </c>
      <c r="V50" s="19">
        <f t="shared" si="4"/>
        <v>1.5041732831023657E-3</v>
      </c>
    </row>
    <row r="51" spans="1:22" x14ac:dyDescent="0.25">
      <c r="A51" s="26">
        <f>Wellpath!E51</f>
        <v>1380</v>
      </c>
      <c r="B51" s="22">
        <v>0</v>
      </c>
      <c r="C51" s="22">
        <f>SIN(Wellpath!$L51) * COS(Wellpath!$L51) / 2</f>
        <v>0.24620193825305203</v>
      </c>
      <c r="D51" s="22">
        <f>(-TAN(Dip) * SIN(Wellpath!$L51) * COS(Wellpath!$L51) * SIN(Wellpath!$O51)) / 2</f>
        <v>-0.15216460132566942</v>
      </c>
      <c r="E51" s="20">
        <f>Model!$W$11*((drdp!B51+drdp!K51)*'ASXY-TI2S'!$B51+(drdp!E51+drdp!N51)*'ASXY-TI2S'!$C51+(drdp!H51+drdp!Q51)*'ASXY-TI2S'!$D51)</f>
        <v>2.3738333308480838E-3</v>
      </c>
      <c r="F51" s="20">
        <f>Model!$W$11*((drdp!C51+drdp!L51)*'ASXY-TI2S'!$B51+(drdp!F51+drdp!O51)*'ASXY-TI2S'!$C51+(drdp!I51+drdp!R51)*'ASXY-TI2S'!$D51)</f>
        <v>-1.7484727092741559E-3</v>
      </c>
      <c r="G51" s="20">
        <f>Model!$W$11*((drdp!D51+drdp!M51)*'ASXY-TI2S'!$B51+(drdp!G51+drdp!P51)*'ASXY-TI2S'!$C51+(drdp!J51+drdp!S51)*'ASXY-TI2S'!$D51)</f>
        <v>-2.8290244002580835E-3</v>
      </c>
      <c r="H51" s="18">
        <f>Model!$W$11*((drdp!B51)*'ASXY-TI2S'!$B51+(drdp!E51)*'ASXY-TI2S'!$C51+(drdp!H51)*'ASXY-TI2S'!$D51)</f>
        <v>1.1869166654240419E-3</v>
      </c>
      <c r="I51" s="18">
        <f>Model!$W$11*((drdp!C51)*'ASXY-TI2S'!$B51+(drdp!F51)*'ASXY-TI2S'!$C51+(drdp!I51)*'ASXY-TI2S'!$D51)</f>
        <v>-8.7423635463707797E-4</v>
      </c>
      <c r="J51" s="18">
        <f>Model!$W$11*((drdp!D51)*'ASXY-TI2S'!$B51+(drdp!G51)*'ASXY-TI2S'!$C51+(drdp!J51)*'ASXY-TI2S'!$D51)</f>
        <v>-1.4145122001290417E-3</v>
      </c>
      <c r="K51" s="21">
        <f>SUM(E$3:E50)+H51</f>
        <v>6.4191554560282291E-2</v>
      </c>
      <c r="L51" s="21">
        <f>SUM(F$3:F50)+I51</f>
        <v>-3.2238654776169683E-2</v>
      </c>
      <c r="M51" s="21">
        <f>SUM(G$3:G50)+J51</f>
        <v>-5.2162061500600945E-2</v>
      </c>
      <c r="N51" s="21"/>
      <c r="O51" s="21"/>
      <c r="P51" s="21"/>
      <c r="Q51" s="19">
        <f t="shared" si="1"/>
        <v>4.1205556768656977E-3</v>
      </c>
      <c r="R51" s="19">
        <f t="shared" si="1"/>
        <v>1.0393308617770484E-3</v>
      </c>
      <c r="S51" s="19">
        <f t="shared" si="1"/>
        <v>2.7208806599924753E-3</v>
      </c>
      <c r="T51" s="19">
        <f t="shared" si="2"/>
        <v>-2.0694493670146016E-3</v>
      </c>
      <c r="U51" s="19">
        <f t="shared" si="3"/>
        <v>-3.3483638167926258E-3</v>
      </c>
      <c r="V51" s="19">
        <f t="shared" si="4"/>
        <v>1.6816346931312054E-3</v>
      </c>
    </row>
    <row r="52" spans="1:22" x14ac:dyDescent="0.25">
      <c r="A52" s="26">
        <f>Wellpath!E52</f>
        <v>1410</v>
      </c>
      <c r="B52" s="22">
        <v>0</v>
      </c>
      <c r="C52" s="22">
        <f>SIN(Wellpath!$L52) * COS(Wellpath!$L52) / 2</f>
        <v>0.24620193825305203</v>
      </c>
      <c r="D52" s="22">
        <f>(-TAN(Dip) * SIN(Wellpath!$L52) * COS(Wellpath!$L52) * SIN(Wellpath!$O52)) / 2</f>
        <v>-0.15216460132566942</v>
      </c>
      <c r="E52" s="20">
        <f>Model!$W$11*((drdp!B52+drdp!K52)*'ASXY-TI2S'!$B52+(drdp!E52+drdp!N52)*'ASXY-TI2S'!$C52+(drdp!H52+drdp!Q52)*'ASXY-TI2S'!$D52)</f>
        <v>2.3738333308480838E-3</v>
      </c>
      <c r="F52" s="20">
        <f>Model!$W$11*((drdp!C52+drdp!L52)*'ASXY-TI2S'!$B52+(drdp!F52+drdp!O52)*'ASXY-TI2S'!$C52+(drdp!I52+drdp!R52)*'ASXY-TI2S'!$D52)</f>
        <v>-1.7484727092741559E-3</v>
      </c>
      <c r="G52" s="20">
        <f>Model!$W$11*((drdp!D52+drdp!M52)*'ASXY-TI2S'!$B52+(drdp!G52+drdp!P52)*'ASXY-TI2S'!$C52+(drdp!J52+drdp!S52)*'ASXY-TI2S'!$D52)</f>
        <v>-2.8290244002580835E-3</v>
      </c>
      <c r="H52" s="18">
        <f>Model!$W$11*((drdp!B52)*'ASXY-TI2S'!$B52+(drdp!E52)*'ASXY-TI2S'!$C52+(drdp!H52)*'ASXY-TI2S'!$D52)</f>
        <v>1.1869166654240419E-3</v>
      </c>
      <c r="I52" s="18">
        <f>Model!$W$11*((drdp!C52)*'ASXY-TI2S'!$B52+(drdp!F52)*'ASXY-TI2S'!$C52+(drdp!I52)*'ASXY-TI2S'!$D52)</f>
        <v>-8.7423635463707797E-4</v>
      </c>
      <c r="J52" s="18">
        <f>Model!$W$11*((drdp!D52)*'ASXY-TI2S'!$B52+(drdp!G52)*'ASXY-TI2S'!$C52+(drdp!J52)*'ASXY-TI2S'!$D52)</f>
        <v>-1.4145122001290417E-3</v>
      </c>
      <c r="K52" s="21">
        <f>SUM(E$3:E51)+H52</f>
        <v>6.6565387891130381E-2</v>
      </c>
      <c r="L52" s="21">
        <f>SUM(F$3:F51)+I52</f>
        <v>-3.3987127485443837E-2</v>
      </c>
      <c r="M52" s="21">
        <f>SUM(G$3:G51)+J52</f>
        <v>-5.4991085900859028E-2</v>
      </c>
      <c r="N52" s="21"/>
      <c r="O52" s="21"/>
      <c r="P52" s="21"/>
      <c r="Q52" s="19">
        <f t="shared" si="1"/>
        <v>4.4309508650966474E-3</v>
      </c>
      <c r="R52" s="19">
        <f t="shared" si="1"/>
        <v>1.1551248347118118E-3</v>
      </c>
      <c r="S52" s="19">
        <f t="shared" si="1"/>
        <v>3.0240195285556565E-3</v>
      </c>
      <c r="T52" s="19">
        <f t="shared" si="2"/>
        <v>-2.2623663243738676E-3</v>
      </c>
      <c r="U52" s="19">
        <f t="shared" si="3"/>
        <v>-3.660502963545152E-3</v>
      </c>
      <c r="V52" s="19">
        <f t="shared" si="4"/>
        <v>1.8689890470754888E-3</v>
      </c>
    </row>
    <row r="53" spans="1:22" x14ac:dyDescent="0.25">
      <c r="A53" s="26">
        <f>Wellpath!E53</f>
        <v>1440</v>
      </c>
      <c r="B53" s="22">
        <v>0</v>
      </c>
      <c r="C53" s="22">
        <f>SIN(Wellpath!$L53) * COS(Wellpath!$L53) / 2</f>
        <v>0.24620193825305203</v>
      </c>
      <c r="D53" s="22">
        <f>(-TAN(Dip) * SIN(Wellpath!$L53) * COS(Wellpath!$L53) * SIN(Wellpath!$O53)) / 2</f>
        <v>-0.15216460132566942</v>
      </c>
      <c r="E53" s="20">
        <f>Model!$W$11*((drdp!B53+drdp!K53)*'ASXY-TI2S'!$B53+(drdp!E53+drdp!N53)*'ASXY-TI2S'!$C53+(drdp!H53+drdp!Q53)*'ASXY-TI2S'!$D53)</f>
        <v>2.3738333308480838E-3</v>
      </c>
      <c r="F53" s="20">
        <f>Model!$W$11*((drdp!C53+drdp!L53)*'ASXY-TI2S'!$B53+(drdp!F53+drdp!O53)*'ASXY-TI2S'!$C53+(drdp!I53+drdp!R53)*'ASXY-TI2S'!$D53)</f>
        <v>-1.7484727092741559E-3</v>
      </c>
      <c r="G53" s="20">
        <f>Model!$W$11*((drdp!D53+drdp!M53)*'ASXY-TI2S'!$B53+(drdp!G53+drdp!P53)*'ASXY-TI2S'!$C53+(drdp!J53+drdp!S53)*'ASXY-TI2S'!$D53)</f>
        <v>-2.8290244002580835E-3</v>
      </c>
      <c r="H53" s="18">
        <f>Model!$W$11*((drdp!B53)*'ASXY-TI2S'!$B53+(drdp!E53)*'ASXY-TI2S'!$C53+(drdp!H53)*'ASXY-TI2S'!$D53)</f>
        <v>1.1869166654240419E-3</v>
      </c>
      <c r="I53" s="18">
        <f>Model!$W$11*((drdp!C53)*'ASXY-TI2S'!$B53+(drdp!F53)*'ASXY-TI2S'!$C53+(drdp!I53)*'ASXY-TI2S'!$D53)</f>
        <v>-8.7423635463707797E-4</v>
      </c>
      <c r="J53" s="18">
        <f>Model!$W$11*((drdp!D53)*'ASXY-TI2S'!$B53+(drdp!G53)*'ASXY-TI2S'!$C53+(drdp!J53)*'ASXY-TI2S'!$D53)</f>
        <v>-1.4145122001290417E-3</v>
      </c>
      <c r="K53" s="21">
        <f>SUM(E$3:E52)+H53</f>
        <v>6.8939221221978472E-2</v>
      </c>
      <c r="L53" s="21">
        <f>SUM(F$3:F52)+I53</f>
        <v>-3.5735600194717991E-2</v>
      </c>
      <c r="M53" s="21">
        <f>SUM(G$3:G52)+J53</f>
        <v>-5.7820110301117111E-2</v>
      </c>
      <c r="N53" s="21"/>
      <c r="O53" s="21"/>
      <c r="P53" s="21"/>
      <c r="Q53" s="19">
        <f t="shared" si="1"/>
        <v>4.752616222692887E-3</v>
      </c>
      <c r="R53" s="19">
        <f t="shared" si="1"/>
        <v>1.2770331212767286E-3</v>
      </c>
      <c r="S53" s="19">
        <f t="shared" si="1"/>
        <v>3.3431651552333491E-3</v>
      </c>
      <c r="T53" s="19">
        <f t="shared" si="2"/>
        <v>-2.4635844473238407E-3</v>
      </c>
      <c r="U53" s="19">
        <f t="shared" si="3"/>
        <v>-3.9860733751279085E-3</v>
      </c>
      <c r="V53" s="19">
        <f t="shared" si="4"/>
        <v>2.0662363449352162E-3</v>
      </c>
    </row>
    <row r="54" spans="1:22" x14ac:dyDescent="0.25">
      <c r="A54" s="26">
        <f>Wellpath!E54</f>
        <v>1470</v>
      </c>
      <c r="B54" s="22">
        <v>0</v>
      </c>
      <c r="C54" s="22">
        <f>SIN(Wellpath!$L54) * COS(Wellpath!$L54) / 2</f>
        <v>0.24620193825305203</v>
      </c>
      <c r="D54" s="22">
        <f>(-TAN(Dip) * SIN(Wellpath!$L54) * COS(Wellpath!$L54) * SIN(Wellpath!$O54)) / 2</f>
        <v>-0.15216460132566942</v>
      </c>
      <c r="E54" s="20">
        <f>Model!$W$11*((drdp!B54+drdp!K54)*'ASXY-TI2S'!$B54+(drdp!E54+drdp!N54)*'ASXY-TI2S'!$C54+(drdp!H54+drdp!Q54)*'ASXY-TI2S'!$D54)</f>
        <v>2.3738333308480838E-3</v>
      </c>
      <c r="F54" s="20">
        <f>Model!$W$11*((drdp!C54+drdp!L54)*'ASXY-TI2S'!$B54+(drdp!F54+drdp!O54)*'ASXY-TI2S'!$C54+(drdp!I54+drdp!R54)*'ASXY-TI2S'!$D54)</f>
        <v>-1.7484727092741559E-3</v>
      </c>
      <c r="G54" s="20">
        <f>Model!$W$11*((drdp!D54+drdp!M54)*'ASXY-TI2S'!$B54+(drdp!G54+drdp!P54)*'ASXY-TI2S'!$C54+(drdp!J54+drdp!S54)*'ASXY-TI2S'!$D54)</f>
        <v>-2.8290244002580835E-3</v>
      </c>
      <c r="H54" s="18">
        <f>Model!$W$11*((drdp!B54)*'ASXY-TI2S'!$B54+(drdp!E54)*'ASXY-TI2S'!$C54+(drdp!H54)*'ASXY-TI2S'!$D54)</f>
        <v>1.1869166654240419E-3</v>
      </c>
      <c r="I54" s="18">
        <f>Model!$W$11*((drdp!C54)*'ASXY-TI2S'!$B54+(drdp!F54)*'ASXY-TI2S'!$C54+(drdp!I54)*'ASXY-TI2S'!$D54)</f>
        <v>-8.7423635463707797E-4</v>
      </c>
      <c r="J54" s="18">
        <f>Model!$W$11*((drdp!D54)*'ASXY-TI2S'!$B54+(drdp!G54)*'ASXY-TI2S'!$C54+(drdp!J54)*'ASXY-TI2S'!$D54)</f>
        <v>-1.4145122001290417E-3</v>
      </c>
      <c r="K54" s="21">
        <f>SUM(E$3:E53)+H54</f>
        <v>7.1313054552826563E-2</v>
      </c>
      <c r="L54" s="21">
        <f>SUM(F$3:F53)+I54</f>
        <v>-3.7484072903992145E-2</v>
      </c>
      <c r="M54" s="21">
        <f>SUM(G$3:G53)+J54</f>
        <v>-6.0649134701375194E-2</v>
      </c>
      <c r="N54" s="21"/>
      <c r="O54" s="21"/>
      <c r="P54" s="21"/>
      <c r="Q54" s="19">
        <f t="shared" si="1"/>
        <v>5.0855517496544173E-3</v>
      </c>
      <c r="R54" s="19">
        <f t="shared" si="1"/>
        <v>1.4050557214717982E-3</v>
      </c>
      <c r="S54" s="19">
        <f t="shared" si="1"/>
        <v>3.6783175400255529E-3</v>
      </c>
      <c r="T54" s="19">
        <f t="shared" si="2"/>
        <v>-2.67310373586452E-3</v>
      </c>
      <c r="U54" s="19">
        <f t="shared" si="3"/>
        <v>-4.325075051540896E-3</v>
      </c>
      <c r="V54" s="19">
        <f t="shared" si="4"/>
        <v>2.2733765867103879E-3</v>
      </c>
    </row>
    <row r="55" spans="1:22" x14ac:dyDescent="0.25">
      <c r="A55" s="26">
        <f>Wellpath!E55</f>
        <v>1500</v>
      </c>
      <c r="B55" s="22">
        <v>0</v>
      </c>
      <c r="C55" s="22">
        <f>SIN(Wellpath!$L55) * COS(Wellpath!$L55) / 2</f>
        <v>0.24620193825305203</v>
      </c>
      <c r="D55" s="22">
        <f>(-TAN(Dip) * SIN(Wellpath!$L55) * COS(Wellpath!$L55) * SIN(Wellpath!$O55)) / 2</f>
        <v>-0.15216460132566942</v>
      </c>
      <c r="E55" s="20">
        <f>Model!$W$11*((drdp!B55+drdp!K55)*'ASXY-TI2S'!$B55+(drdp!E55+drdp!N55)*'ASXY-TI2S'!$C55+(drdp!H55+drdp!Q55)*'ASXY-TI2S'!$D55)</f>
        <v>2.3738333308480838E-3</v>
      </c>
      <c r="F55" s="20">
        <f>Model!$W$11*((drdp!C55+drdp!L55)*'ASXY-TI2S'!$B55+(drdp!F55+drdp!O55)*'ASXY-TI2S'!$C55+(drdp!I55+drdp!R55)*'ASXY-TI2S'!$D55)</f>
        <v>-1.7484727092741559E-3</v>
      </c>
      <c r="G55" s="20">
        <f>Model!$W$11*((drdp!D55+drdp!M55)*'ASXY-TI2S'!$B55+(drdp!G55+drdp!P55)*'ASXY-TI2S'!$C55+(drdp!J55+drdp!S55)*'ASXY-TI2S'!$D55)</f>
        <v>-2.8290244002580835E-3</v>
      </c>
      <c r="H55" s="18">
        <f>Model!$W$11*((drdp!B55)*'ASXY-TI2S'!$B55+(drdp!E55)*'ASXY-TI2S'!$C55+(drdp!H55)*'ASXY-TI2S'!$D55)</f>
        <v>1.1869166654240419E-3</v>
      </c>
      <c r="I55" s="18">
        <f>Model!$W$11*((drdp!C55)*'ASXY-TI2S'!$B55+(drdp!F55)*'ASXY-TI2S'!$C55+(drdp!I55)*'ASXY-TI2S'!$D55)</f>
        <v>-8.7423635463707797E-4</v>
      </c>
      <c r="J55" s="18">
        <f>Model!$W$11*((drdp!D55)*'ASXY-TI2S'!$B55+(drdp!G55)*'ASXY-TI2S'!$C55+(drdp!J55)*'ASXY-TI2S'!$D55)</f>
        <v>-1.4145122001290417E-3</v>
      </c>
      <c r="K55" s="21">
        <f>SUM(E$3:E54)+H55</f>
        <v>7.3686887883674654E-2</v>
      </c>
      <c r="L55" s="21">
        <f>SUM(F$3:F54)+I55</f>
        <v>-3.9232545613266299E-2</v>
      </c>
      <c r="M55" s="21">
        <f>SUM(G$3:G54)+J55</f>
        <v>-6.3478159101633277E-2</v>
      </c>
      <c r="N55" s="21"/>
      <c r="O55" s="21"/>
      <c r="P55" s="21"/>
      <c r="Q55" s="19">
        <f t="shared" si="1"/>
        <v>5.4297574459812384E-3</v>
      </c>
      <c r="R55" s="19">
        <f t="shared" si="1"/>
        <v>1.5391926352970207E-3</v>
      </c>
      <c r="S55" s="19">
        <f t="shared" si="1"/>
        <v>4.0294766829322677E-3</v>
      </c>
      <c r="T55" s="19">
        <f t="shared" si="2"/>
        <v>-2.8909241899959057E-3</v>
      </c>
      <c r="U55" s="19">
        <f t="shared" si="3"/>
        <v>-4.6775079927841128E-3</v>
      </c>
      <c r="V55" s="19">
        <f t="shared" si="4"/>
        <v>2.4904097724010028E-3</v>
      </c>
    </row>
    <row r="56" spans="1:22" x14ac:dyDescent="0.25">
      <c r="A56" s="26">
        <f>Wellpath!E56</f>
        <v>1530</v>
      </c>
      <c r="B56" s="22">
        <v>0</v>
      </c>
      <c r="C56" s="22">
        <f>SIN(Wellpath!$L56) * COS(Wellpath!$L56) / 2</f>
        <v>0.24620193825305203</v>
      </c>
      <c r="D56" s="22">
        <f>(-TAN(Dip) * SIN(Wellpath!$L56) * COS(Wellpath!$L56) * SIN(Wellpath!$O56)) / 2</f>
        <v>-0.15216460132566942</v>
      </c>
      <c r="E56" s="20">
        <f>Model!$W$11*((drdp!B56+drdp!K56)*'ASXY-TI2S'!$B56+(drdp!E56+drdp!N56)*'ASXY-TI2S'!$C56+(drdp!H56+drdp!Q56)*'ASXY-TI2S'!$D56)</f>
        <v>2.3738333308480838E-3</v>
      </c>
      <c r="F56" s="20">
        <f>Model!$W$11*((drdp!C56+drdp!L56)*'ASXY-TI2S'!$B56+(drdp!F56+drdp!O56)*'ASXY-TI2S'!$C56+(drdp!I56+drdp!R56)*'ASXY-TI2S'!$D56)</f>
        <v>-1.7484727092741559E-3</v>
      </c>
      <c r="G56" s="20">
        <f>Model!$W$11*((drdp!D56+drdp!M56)*'ASXY-TI2S'!$B56+(drdp!G56+drdp!P56)*'ASXY-TI2S'!$C56+(drdp!J56+drdp!S56)*'ASXY-TI2S'!$D56)</f>
        <v>-2.8290244002580835E-3</v>
      </c>
      <c r="H56" s="18">
        <f>Model!$W$11*((drdp!B56)*'ASXY-TI2S'!$B56+(drdp!E56)*'ASXY-TI2S'!$C56+(drdp!H56)*'ASXY-TI2S'!$D56)</f>
        <v>1.1869166654240419E-3</v>
      </c>
      <c r="I56" s="18">
        <f>Model!$W$11*((drdp!C56)*'ASXY-TI2S'!$B56+(drdp!F56)*'ASXY-TI2S'!$C56+(drdp!I56)*'ASXY-TI2S'!$D56)</f>
        <v>-8.7423635463707797E-4</v>
      </c>
      <c r="J56" s="18">
        <f>Model!$W$11*((drdp!D56)*'ASXY-TI2S'!$B56+(drdp!G56)*'ASXY-TI2S'!$C56+(drdp!J56)*'ASXY-TI2S'!$D56)</f>
        <v>-1.4145122001290417E-3</v>
      </c>
      <c r="K56" s="21">
        <f>SUM(E$3:E55)+H56</f>
        <v>7.6060721214522745E-2</v>
      </c>
      <c r="L56" s="21">
        <f>SUM(F$3:F55)+I56</f>
        <v>-4.0981018322540454E-2</v>
      </c>
      <c r="M56" s="21">
        <f>SUM(G$3:G55)+J56</f>
        <v>-6.6307183501891367E-2</v>
      </c>
      <c r="N56" s="21"/>
      <c r="O56" s="21"/>
      <c r="P56" s="21"/>
      <c r="Q56" s="19">
        <f t="shared" si="1"/>
        <v>5.7852333116733502E-3</v>
      </c>
      <c r="R56" s="19">
        <f t="shared" si="1"/>
        <v>1.6794438627523963E-3</v>
      </c>
      <c r="S56" s="19">
        <f t="shared" si="1"/>
        <v>4.396642583953495E-3</v>
      </c>
      <c r="T56" s="19">
        <f t="shared" si="2"/>
        <v>-3.1170458097179981E-3</v>
      </c>
      <c r="U56" s="19">
        <f t="shared" si="3"/>
        <v>-5.0433721988575615E-3</v>
      </c>
      <c r="V56" s="19">
        <f t="shared" si="4"/>
        <v>2.7173359020070623E-3</v>
      </c>
    </row>
    <row r="57" spans="1:22" x14ac:dyDescent="0.25">
      <c r="A57" s="26">
        <f>Wellpath!E57</f>
        <v>1560</v>
      </c>
      <c r="B57" s="22">
        <v>0</v>
      </c>
      <c r="C57" s="22">
        <f>SIN(Wellpath!$L57) * COS(Wellpath!$L57) / 2</f>
        <v>0.24620193825305203</v>
      </c>
      <c r="D57" s="22">
        <f>(-TAN(Dip) * SIN(Wellpath!$L57) * COS(Wellpath!$L57) * SIN(Wellpath!$O57)) / 2</f>
        <v>-0.15216460132566942</v>
      </c>
      <c r="E57" s="20">
        <f>Model!$W$11*((drdp!B57+drdp!K57)*'ASXY-TI2S'!$B57+(drdp!E57+drdp!N57)*'ASXY-TI2S'!$C57+(drdp!H57+drdp!Q57)*'ASXY-TI2S'!$D57)</f>
        <v>2.3738333308480838E-3</v>
      </c>
      <c r="F57" s="20">
        <f>Model!$W$11*((drdp!C57+drdp!L57)*'ASXY-TI2S'!$B57+(drdp!F57+drdp!O57)*'ASXY-TI2S'!$C57+(drdp!I57+drdp!R57)*'ASXY-TI2S'!$D57)</f>
        <v>-1.7484727092741559E-3</v>
      </c>
      <c r="G57" s="20">
        <f>Model!$W$11*((drdp!D57+drdp!M57)*'ASXY-TI2S'!$B57+(drdp!G57+drdp!P57)*'ASXY-TI2S'!$C57+(drdp!J57+drdp!S57)*'ASXY-TI2S'!$D57)</f>
        <v>-2.8290244002580835E-3</v>
      </c>
      <c r="H57" s="18">
        <f>Model!$W$11*((drdp!B57)*'ASXY-TI2S'!$B57+(drdp!E57)*'ASXY-TI2S'!$C57+(drdp!H57)*'ASXY-TI2S'!$D57)</f>
        <v>1.1869166654240419E-3</v>
      </c>
      <c r="I57" s="18">
        <f>Model!$W$11*((drdp!C57)*'ASXY-TI2S'!$B57+(drdp!F57)*'ASXY-TI2S'!$C57+(drdp!I57)*'ASXY-TI2S'!$D57)</f>
        <v>-8.7423635463707797E-4</v>
      </c>
      <c r="J57" s="18">
        <f>Model!$W$11*((drdp!D57)*'ASXY-TI2S'!$B57+(drdp!G57)*'ASXY-TI2S'!$C57+(drdp!J57)*'ASXY-TI2S'!$D57)</f>
        <v>-1.4145122001290417E-3</v>
      </c>
      <c r="K57" s="21">
        <f>SUM(E$3:E56)+H57</f>
        <v>7.8434554545370835E-2</v>
      </c>
      <c r="L57" s="21">
        <f>SUM(F$3:F56)+I57</f>
        <v>-4.2729491031814608E-2</v>
      </c>
      <c r="M57" s="21">
        <f>SUM(G$3:G56)+J57</f>
        <v>-6.9136207902149457E-2</v>
      </c>
      <c r="N57" s="21"/>
      <c r="O57" s="21"/>
      <c r="P57" s="21"/>
      <c r="Q57" s="19">
        <f t="shared" si="1"/>
        <v>6.1519793467307527E-3</v>
      </c>
      <c r="R57" s="19">
        <f t="shared" si="1"/>
        <v>1.825809403837925E-3</v>
      </c>
      <c r="S57" s="19">
        <f t="shared" si="1"/>
        <v>4.7798152430892334E-3</v>
      </c>
      <c r="T57" s="19">
        <f t="shared" si="2"/>
        <v>-3.351468595030797E-3</v>
      </c>
      <c r="U57" s="19">
        <f t="shared" si="3"/>
        <v>-5.4226676697612395E-3</v>
      </c>
      <c r="V57" s="19">
        <f t="shared" si="4"/>
        <v>2.9541549755285655E-3</v>
      </c>
    </row>
    <row r="58" spans="1:22" x14ac:dyDescent="0.25">
      <c r="A58" s="26">
        <f>Wellpath!E58</f>
        <v>1590</v>
      </c>
      <c r="B58" s="22">
        <v>0</v>
      </c>
      <c r="C58" s="22">
        <f>SIN(Wellpath!$L58) * COS(Wellpath!$L58) / 2</f>
        <v>0.24620193825305203</v>
      </c>
      <c r="D58" s="22">
        <f>(-TAN(Dip) * SIN(Wellpath!$L58) * COS(Wellpath!$L58) * SIN(Wellpath!$O58)) / 2</f>
        <v>-0.15216460132566942</v>
      </c>
      <c r="E58" s="20">
        <f>Model!$W$11*((drdp!B58+drdp!K58)*'ASXY-TI2S'!$B58+(drdp!E58+drdp!N58)*'ASXY-TI2S'!$C58+(drdp!H58+drdp!Q58)*'ASXY-TI2S'!$D58)</f>
        <v>2.3738333308480838E-3</v>
      </c>
      <c r="F58" s="20">
        <f>Model!$W$11*((drdp!C58+drdp!L58)*'ASXY-TI2S'!$B58+(drdp!F58+drdp!O58)*'ASXY-TI2S'!$C58+(drdp!I58+drdp!R58)*'ASXY-TI2S'!$D58)</f>
        <v>-1.7484727092741559E-3</v>
      </c>
      <c r="G58" s="20">
        <f>Model!$W$11*((drdp!D58+drdp!M58)*'ASXY-TI2S'!$B58+(drdp!G58+drdp!P58)*'ASXY-TI2S'!$C58+(drdp!J58+drdp!S58)*'ASXY-TI2S'!$D58)</f>
        <v>-2.8290244002580835E-3</v>
      </c>
      <c r="H58" s="18">
        <f>Model!$W$11*((drdp!B58)*'ASXY-TI2S'!$B58+(drdp!E58)*'ASXY-TI2S'!$C58+(drdp!H58)*'ASXY-TI2S'!$D58)</f>
        <v>1.1869166654240419E-3</v>
      </c>
      <c r="I58" s="18">
        <f>Model!$W$11*((drdp!C58)*'ASXY-TI2S'!$B58+(drdp!F58)*'ASXY-TI2S'!$C58+(drdp!I58)*'ASXY-TI2S'!$D58)</f>
        <v>-8.7423635463707797E-4</v>
      </c>
      <c r="J58" s="18">
        <f>Model!$W$11*((drdp!D58)*'ASXY-TI2S'!$B58+(drdp!G58)*'ASXY-TI2S'!$C58+(drdp!J58)*'ASXY-TI2S'!$D58)</f>
        <v>-1.4145122001290417E-3</v>
      </c>
      <c r="K58" s="21">
        <f>SUM(E$3:E57)+H58</f>
        <v>8.0808387876218926E-2</v>
      </c>
      <c r="L58" s="21">
        <f>SUM(F$3:F57)+I58</f>
        <v>-4.4477963741088762E-2</v>
      </c>
      <c r="M58" s="21">
        <f>SUM(G$3:G57)+J58</f>
        <v>-7.1965232302407547E-2</v>
      </c>
      <c r="N58" s="21"/>
      <c r="O58" s="21"/>
      <c r="P58" s="21"/>
      <c r="Q58" s="19">
        <f t="shared" si="1"/>
        <v>6.529995551153446E-3</v>
      </c>
      <c r="R58" s="19">
        <f t="shared" si="1"/>
        <v>1.9782892585536067E-3</v>
      </c>
      <c r="S58" s="19">
        <f t="shared" si="1"/>
        <v>5.1789946603394829E-3</v>
      </c>
      <c r="T58" s="19">
        <f t="shared" si="2"/>
        <v>-3.5941925459343021E-3</v>
      </c>
      <c r="U58" s="19">
        <f t="shared" si="3"/>
        <v>-5.8153944054951485E-3</v>
      </c>
      <c r="V58" s="19">
        <f t="shared" si="4"/>
        <v>3.2008669929655125E-3</v>
      </c>
    </row>
    <row r="59" spans="1:22" x14ac:dyDescent="0.25">
      <c r="A59" s="26">
        <f>Wellpath!E59</f>
        <v>1620</v>
      </c>
      <c r="B59" s="22">
        <v>0</v>
      </c>
      <c r="C59" s="22">
        <f>SIN(Wellpath!$L59) * COS(Wellpath!$L59) / 2</f>
        <v>0.24620193825305203</v>
      </c>
      <c r="D59" s="22">
        <f>(-TAN(Dip) * SIN(Wellpath!$L59) * COS(Wellpath!$L59) * SIN(Wellpath!$O59)) / 2</f>
        <v>-0.15216460132566942</v>
      </c>
      <c r="E59" s="20">
        <f>Model!$W$11*((drdp!B59+drdp!K59)*'ASXY-TI2S'!$B59+(drdp!E59+drdp!N59)*'ASXY-TI2S'!$C59+(drdp!H59+drdp!Q59)*'ASXY-TI2S'!$D59)</f>
        <v>2.3738333308480838E-3</v>
      </c>
      <c r="F59" s="20">
        <f>Model!$W$11*((drdp!C59+drdp!L59)*'ASXY-TI2S'!$B59+(drdp!F59+drdp!O59)*'ASXY-TI2S'!$C59+(drdp!I59+drdp!R59)*'ASXY-TI2S'!$D59)</f>
        <v>-1.7484727092741559E-3</v>
      </c>
      <c r="G59" s="20">
        <f>Model!$W$11*((drdp!D59+drdp!M59)*'ASXY-TI2S'!$B59+(drdp!G59+drdp!P59)*'ASXY-TI2S'!$C59+(drdp!J59+drdp!S59)*'ASXY-TI2S'!$D59)</f>
        <v>-2.8290244002580835E-3</v>
      </c>
      <c r="H59" s="18">
        <f>Model!$W$11*((drdp!B59)*'ASXY-TI2S'!$B59+(drdp!E59)*'ASXY-TI2S'!$C59+(drdp!H59)*'ASXY-TI2S'!$D59)</f>
        <v>1.1869166654240419E-3</v>
      </c>
      <c r="I59" s="18">
        <f>Model!$W$11*((drdp!C59)*'ASXY-TI2S'!$B59+(drdp!F59)*'ASXY-TI2S'!$C59+(drdp!I59)*'ASXY-TI2S'!$D59)</f>
        <v>-8.7423635463707797E-4</v>
      </c>
      <c r="J59" s="18">
        <f>Model!$W$11*((drdp!D59)*'ASXY-TI2S'!$B59+(drdp!G59)*'ASXY-TI2S'!$C59+(drdp!J59)*'ASXY-TI2S'!$D59)</f>
        <v>-1.4145122001290417E-3</v>
      </c>
      <c r="K59" s="21">
        <f>SUM(E$3:E58)+H59</f>
        <v>8.3182221207067017E-2</v>
      </c>
      <c r="L59" s="21">
        <f>SUM(F$3:F58)+I59</f>
        <v>-4.6226436450362916E-2</v>
      </c>
      <c r="M59" s="21">
        <f>SUM(G$3:G58)+J59</f>
        <v>-7.4794256702665637E-2</v>
      </c>
      <c r="N59" s="21"/>
      <c r="O59" s="21"/>
      <c r="P59" s="21"/>
      <c r="Q59" s="19">
        <f t="shared" si="1"/>
        <v>6.9192819249414301E-3</v>
      </c>
      <c r="R59" s="19">
        <f t="shared" si="1"/>
        <v>2.1368834268994412E-3</v>
      </c>
      <c r="S59" s="19">
        <f t="shared" si="1"/>
        <v>5.5941808357042435E-3</v>
      </c>
      <c r="T59" s="19">
        <f t="shared" si="2"/>
        <v>-3.8452176624285141E-3</v>
      </c>
      <c r="U59" s="19">
        <f t="shared" si="3"/>
        <v>-6.2215524060592877E-3</v>
      </c>
      <c r="V59" s="19">
        <f t="shared" si="4"/>
        <v>3.4574719543179035E-3</v>
      </c>
    </row>
    <row r="60" spans="1:22" x14ac:dyDescent="0.25">
      <c r="A60" s="26">
        <f>Wellpath!E60</f>
        <v>1650</v>
      </c>
      <c r="B60" s="22">
        <v>0</v>
      </c>
      <c r="C60" s="22">
        <f>SIN(Wellpath!$L60) * COS(Wellpath!$L60) / 2</f>
        <v>0.24620193825305203</v>
      </c>
      <c r="D60" s="22">
        <f>(-TAN(Dip) * SIN(Wellpath!$L60) * COS(Wellpath!$L60) * SIN(Wellpath!$O60)) / 2</f>
        <v>-0.15216460132566942</v>
      </c>
      <c r="E60" s="20">
        <f>Model!$W$11*((drdp!B60+drdp!K60)*'ASXY-TI2S'!$B60+(drdp!E60+drdp!N60)*'ASXY-TI2S'!$C60+(drdp!H60+drdp!Q60)*'ASXY-TI2S'!$D60)</f>
        <v>2.3738333308480838E-3</v>
      </c>
      <c r="F60" s="20">
        <f>Model!$W$11*((drdp!C60+drdp!L60)*'ASXY-TI2S'!$B60+(drdp!F60+drdp!O60)*'ASXY-TI2S'!$C60+(drdp!I60+drdp!R60)*'ASXY-TI2S'!$D60)</f>
        <v>-1.7484727092741559E-3</v>
      </c>
      <c r="G60" s="20">
        <f>Model!$W$11*((drdp!D60+drdp!M60)*'ASXY-TI2S'!$B60+(drdp!G60+drdp!P60)*'ASXY-TI2S'!$C60+(drdp!J60+drdp!S60)*'ASXY-TI2S'!$D60)</f>
        <v>-2.8290244002580835E-3</v>
      </c>
      <c r="H60" s="18">
        <f>Model!$W$11*((drdp!B60)*'ASXY-TI2S'!$B60+(drdp!E60)*'ASXY-TI2S'!$C60+(drdp!H60)*'ASXY-TI2S'!$D60)</f>
        <v>1.1869166654240419E-3</v>
      </c>
      <c r="I60" s="18">
        <f>Model!$W$11*((drdp!C60)*'ASXY-TI2S'!$B60+(drdp!F60)*'ASXY-TI2S'!$C60+(drdp!I60)*'ASXY-TI2S'!$D60)</f>
        <v>-8.7423635463707797E-4</v>
      </c>
      <c r="J60" s="18">
        <f>Model!$W$11*((drdp!D60)*'ASXY-TI2S'!$B60+(drdp!G60)*'ASXY-TI2S'!$C60+(drdp!J60)*'ASXY-TI2S'!$D60)</f>
        <v>-1.4145122001290417E-3</v>
      </c>
      <c r="K60" s="21">
        <f>SUM(E$3:E59)+H60</f>
        <v>8.5556054537915108E-2</v>
      </c>
      <c r="L60" s="21">
        <f>SUM(F$3:F59)+I60</f>
        <v>-4.7974909159637071E-2</v>
      </c>
      <c r="M60" s="21">
        <f>SUM(G$3:G59)+J60</f>
        <v>-7.7623281102923727E-2</v>
      </c>
      <c r="N60" s="21"/>
      <c r="O60" s="21"/>
      <c r="P60" s="21"/>
      <c r="Q60" s="19">
        <f t="shared" si="1"/>
        <v>7.319838468094704E-3</v>
      </c>
      <c r="R60" s="19">
        <f t="shared" si="1"/>
        <v>2.3015919088754289E-3</v>
      </c>
      <c r="S60" s="19">
        <f t="shared" si="1"/>
        <v>6.025373769183516E-3</v>
      </c>
      <c r="T60" s="19">
        <f t="shared" si="2"/>
        <v>-4.1045439445134323E-3</v>
      </c>
      <c r="U60" s="19">
        <f t="shared" si="3"/>
        <v>-6.641141671453658E-3</v>
      </c>
      <c r="V60" s="19">
        <f t="shared" si="4"/>
        <v>3.7239698595857387E-3</v>
      </c>
    </row>
    <row r="61" spans="1:22" x14ac:dyDescent="0.25">
      <c r="A61" s="26">
        <f>Wellpath!E61</f>
        <v>1680</v>
      </c>
      <c r="B61" s="22">
        <v>0</v>
      </c>
      <c r="C61" s="22">
        <f>SIN(Wellpath!$L61) * COS(Wellpath!$L61) / 2</f>
        <v>0.24620193825305203</v>
      </c>
      <c r="D61" s="22">
        <f>(-TAN(Dip) * SIN(Wellpath!$L61) * COS(Wellpath!$L61) * SIN(Wellpath!$O61)) / 2</f>
        <v>-0.15216460132566942</v>
      </c>
      <c r="E61" s="20">
        <f>Model!$W$11*((drdp!B61+drdp!K61)*'ASXY-TI2S'!$B61+(drdp!E61+drdp!N61)*'ASXY-TI2S'!$C61+(drdp!H61+drdp!Q61)*'ASXY-TI2S'!$D61)</f>
        <v>1.9781944423734035E-3</v>
      </c>
      <c r="F61" s="20">
        <f>Model!$W$11*((drdp!C61+drdp!L61)*'ASXY-TI2S'!$B61+(drdp!F61+drdp!O61)*'ASXY-TI2S'!$C61+(drdp!I61+drdp!R61)*'ASXY-TI2S'!$D61)</f>
        <v>-1.4570605910617966E-3</v>
      </c>
      <c r="G61" s="20">
        <f>Model!$W$11*((drdp!D61+drdp!M61)*'ASXY-TI2S'!$B61+(drdp!G61+drdp!P61)*'ASXY-TI2S'!$C61+(drdp!J61+drdp!S61)*'ASXY-TI2S'!$D61)</f>
        <v>-2.357520333548403E-3</v>
      </c>
      <c r="H61" s="18">
        <f>Model!$W$11*((drdp!B61)*'ASXY-TI2S'!$B61+(drdp!E61)*'ASXY-TI2S'!$C61+(drdp!H61)*'ASXY-TI2S'!$D61)</f>
        <v>1.1869166654240419E-3</v>
      </c>
      <c r="I61" s="18">
        <f>Model!$W$11*((drdp!C61)*'ASXY-TI2S'!$B61+(drdp!F61)*'ASXY-TI2S'!$C61+(drdp!I61)*'ASXY-TI2S'!$D61)</f>
        <v>-8.7423635463707797E-4</v>
      </c>
      <c r="J61" s="18">
        <f>Model!$W$11*((drdp!D61)*'ASXY-TI2S'!$B61+(drdp!G61)*'ASXY-TI2S'!$C61+(drdp!J61)*'ASXY-TI2S'!$D61)</f>
        <v>-1.4145122001290417E-3</v>
      </c>
      <c r="K61" s="21">
        <f>SUM(E$3:E60)+H61</f>
        <v>8.7929887868763199E-2</v>
      </c>
      <c r="L61" s="21">
        <f>SUM(F$3:F60)+I61</f>
        <v>-4.9723381868911225E-2</v>
      </c>
      <c r="M61" s="21">
        <f>SUM(G$3:G60)+J61</f>
        <v>-8.0452305503181817E-2</v>
      </c>
      <c r="N61" s="21"/>
      <c r="O61" s="21"/>
      <c r="P61" s="21"/>
      <c r="Q61" s="19">
        <f t="shared" si="1"/>
        <v>7.7316651806132695E-3</v>
      </c>
      <c r="R61" s="19">
        <f t="shared" si="1"/>
        <v>2.4724147044815695E-3</v>
      </c>
      <c r="S61" s="19">
        <f t="shared" si="1"/>
        <v>6.4725734607772997E-3</v>
      </c>
      <c r="T61" s="19">
        <f t="shared" si="2"/>
        <v>-4.3721713921890575E-3</v>
      </c>
      <c r="U61" s="19">
        <f t="shared" si="3"/>
        <v>-7.0741622016782576E-3</v>
      </c>
      <c r="V61" s="19">
        <f t="shared" si="4"/>
        <v>4.0003607087690171E-3</v>
      </c>
    </row>
    <row r="62" spans="1:22" x14ac:dyDescent="0.25">
      <c r="A62" s="26">
        <f>Wellpath!E62</f>
        <v>1700</v>
      </c>
      <c r="B62" s="22">
        <v>0</v>
      </c>
      <c r="C62" s="22">
        <f>SIN(Wellpath!$L62) * COS(Wellpath!$L62) / 2</f>
        <v>0.24620193825305203</v>
      </c>
      <c r="D62" s="22">
        <f>(-TAN(Dip) * SIN(Wellpath!$L62) * COS(Wellpath!$L62) * SIN(Wellpath!$O62)) / 2</f>
        <v>-0.15216460132566942</v>
      </c>
      <c r="E62" s="20">
        <f>Model!$W$11*((drdp!B62+drdp!K62)*'ASXY-TI2S'!$B62+(drdp!E62+drdp!N62)*'ASXY-TI2S'!$C62+(drdp!H62+drdp!Q62)*'ASXY-TI2S'!$D62)</f>
        <v>1.1869166654240419E-3</v>
      </c>
      <c r="F62" s="20">
        <f>Model!$W$11*((drdp!C62+drdp!L62)*'ASXY-TI2S'!$B62+(drdp!F62+drdp!O62)*'ASXY-TI2S'!$C62+(drdp!I62+drdp!R62)*'ASXY-TI2S'!$D62)</f>
        <v>-8.7423635463707797E-4</v>
      </c>
      <c r="G62" s="20">
        <f>Model!$W$11*((drdp!D62+drdp!M62)*'ASXY-TI2S'!$B62+(drdp!G62+drdp!P62)*'ASXY-TI2S'!$C62+(drdp!J62+drdp!S62)*'ASXY-TI2S'!$D62)</f>
        <v>-1.4145122001290417E-3</v>
      </c>
      <c r="H62" s="18">
        <f>Model!$W$11*((drdp!B62)*'ASXY-TI2S'!$B62+(drdp!E62)*'ASXY-TI2S'!$C62+(drdp!H62)*'ASXY-TI2S'!$D62)</f>
        <v>7.9127777694936135E-4</v>
      </c>
      <c r="I62" s="18">
        <f>Model!$W$11*((drdp!C62)*'ASXY-TI2S'!$B62+(drdp!F62)*'ASXY-TI2S'!$C62+(drdp!I62)*'ASXY-TI2S'!$D62)</f>
        <v>-5.8282423642471869E-4</v>
      </c>
      <c r="J62" s="18">
        <f>Model!$W$11*((drdp!D62)*'ASXY-TI2S'!$B62+(drdp!G62)*'ASXY-TI2S'!$C62+(drdp!J62)*'ASXY-TI2S'!$D62)</f>
        <v>-9.4300813341936134E-4</v>
      </c>
      <c r="K62" s="21">
        <f>SUM(E$3:E61)+H62</f>
        <v>8.9512443422661916E-2</v>
      </c>
      <c r="L62" s="21">
        <f>SUM(F$3:F61)+I62</f>
        <v>-5.0889030341760663E-2</v>
      </c>
      <c r="M62" s="21">
        <f>SUM(G$3:G61)+J62</f>
        <v>-8.2338321770020539E-2</v>
      </c>
      <c r="N62" s="21"/>
      <c r="O62" s="21"/>
      <c r="P62" s="21"/>
      <c r="Q62" s="19">
        <f t="shared" si="1"/>
        <v>8.0124775274952511E-3</v>
      </c>
      <c r="R62" s="19">
        <f t="shared" si="1"/>
        <v>2.5896934091246375E-3</v>
      </c>
      <c r="S62" s="19">
        <f t="shared" si="1"/>
        <v>6.7795992319034382E-3</v>
      </c>
      <c r="T62" s="19">
        <f t="shared" si="2"/>
        <v>-4.5552014493009767E-3</v>
      </c>
      <c r="U62" s="19">
        <f t="shared" si="3"/>
        <v>-7.3703043689558956E-3</v>
      </c>
      <c r="V62" s="19">
        <f t="shared" si="4"/>
        <v>4.1901173548442279E-3</v>
      </c>
    </row>
    <row r="63" spans="1:22" x14ac:dyDescent="0.25">
      <c r="A63" s="26">
        <f>Wellpath!E63</f>
        <v>1710</v>
      </c>
      <c r="B63" s="22">
        <v>0</v>
      </c>
      <c r="C63" s="22">
        <f>SIN(Wellpath!$L63) * COS(Wellpath!$L63) / 2</f>
        <v>0.24714981147096318</v>
      </c>
      <c r="D63" s="22">
        <f>(-TAN(Dip) * SIN(Wellpath!$L63) * COS(Wellpath!$L63) * SIN(Wellpath!$O63)) / 2</f>
        <v>-0.1527504324175534</v>
      </c>
      <c r="E63" s="20">
        <f>Model!$W$11*((drdp!B63+drdp!K63)*'ASXY-TI2S'!$B63+(drdp!E63+drdp!N63)*'ASXY-TI2S'!$C63+(drdp!H63+drdp!Q63)*'ASXY-TI2S'!$D63)</f>
        <v>1.6106786733258822E-3</v>
      </c>
      <c r="F63" s="20">
        <f>Model!$W$11*((drdp!C63+drdp!L63)*'ASXY-TI2S'!$B63+(drdp!F63+drdp!O63)*'ASXY-TI2S'!$C63+(drdp!I63+drdp!R63)*'ASXY-TI2S'!$D63)</f>
        <v>-1.1585748659886867E-3</v>
      </c>
      <c r="G63" s="20">
        <f>Model!$W$11*((drdp!D63+drdp!M63)*'ASXY-TI2S'!$B63+(drdp!G63+drdp!P63)*'ASXY-TI2S'!$C63+(drdp!J63+drdp!S63)*'ASXY-TI2S'!$D63)</f>
        <v>-1.8745711889139979E-3</v>
      </c>
      <c r="H63" s="18">
        <f>Model!$W$11*((drdp!B63)*'ASXY-TI2S'!$B63+(drdp!E63)*'ASXY-TI2S'!$C63+(drdp!H63)*'ASXY-TI2S'!$D63)</f>
        <v>4.0266966833147055E-4</v>
      </c>
      <c r="I63" s="18">
        <f>Model!$W$11*((drdp!C63)*'ASXY-TI2S'!$B63+(drdp!F63)*'ASXY-TI2S'!$C63+(drdp!I63)*'ASXY-TI2S'!$D63)</f>
        <v>-2.8964371649717167E-4</v>
      </c>
      <c r="J63" s="18">
        <f>Model!$W$11*((drdp!D63)*'ASXY-TI2S'!$B63+(drdp!G63)*'ASXY-TI2S'!$C63+(drdp!J63)*'ASXY-TI2S'!$D63)</f>
        <v>-4.6864279722849949E-4</v>
      </c>
      <c r="K63" s="21">
        <f>SUM(E$3:E62)+H63</f>
        <v>9.0310751979468071E-2</v>
      </c>
      <c r="L63" s="21">
        <f>SUM(F$3:F62)+I63</f>
        <v>-5.1470086176470198E-2</v>
      </c>
      <c r="M63" s="21">
        <f>SUM(G$3:G62)+J63</f>
        <v>-8.3278468633958713E-2</v>
      </c>
      <c r="N63" s="21"/>
      <c r="O63" s="21"/>
      <c r="P63" s="21"/>
      <c r="Q63" s="19">
        <f t="shared" si="1"/>
        <v>8.1560319230969958E-3</v>
      </c>
      <c r="R63" s="19">
        <f t="shared" si="1"/>
        <v>2.6491697710132687E-3</v>
      </c>
      <c r="S63" s="19">
        <f t="shared" si="1"/>
        <v>6.9353033380172456E-3</v>
      </c>
      <c r="T63" s="19">
        <f t="shared" si="2"/>
        <v>-4.6483021870450478E-3</v>
      </c>
      <c r="U63" s="19">
        <f t="shared" si="3"/>
        <v>-7.5209411260313561E-3</v>
      </c>
      <c r="V63" s="19">
        <f t="shared" si="4"/>
        <v>4.2863499572343257E-3</v>
      </c>
    </row>
    <row r="64" spans="1:22" x14ac:dyDescent="0.25">
      <c r="A64" s="26">
        <f>Wellpath!E64</f>
        <v>1740</v>
      </c>
      <c r="B64" s="22">
        <v>0</v>
      </c>
      <c r="C64" s="22">
        <f>SIN(Wellpath!$L64) * COS(Wellpath!$L64) / 2</f>
        <v>0.24917358695232578</v>
      </c>
      <c r="D64" s="22">
        <f>(-TAN(Dip) * SIN(Wellpath!$L64) * COS(Wellpath!$L64) * SIN(Wellpath!$O64)) / 2</f>
        <v>-0.15400122268947108</v>
      </c>
      <c r="E64" s="20">
        <f>Model!$W$11*((drdp!B64+drdp!K64)*'ASXY-TI2S'!$B64+(drdp!E64+drdp!N64)*'ASXY-TI2S'!$C64+(drdp!H64+drdp!Q64)*'ASXY-TI2S'!$D64)</f>
        <v>2.5332535832547215E-3</v>
      </c>
      <c r="F64" s="20">
        <f>Model!$W$11*((drdp!C64+drdp!L64)*'ASXY-TI2S'!$B64+(drdp!F64+drdp!O64)*'ASXY-TI2S'!$C64+(drdp!I64+drdp!R64)*'ASXY-TI2S'!$D64)</f>
        <v>-1.6984862101971142E-3</v>
      </c>
      <c r="G64" s="20">
        <f>Model!$W$11*((drdp!D64+drdp!M64)*'ASXY-TI2S'!$B64+(drdp!G64+drdp!P64)*'ASXY-TI2S'!$C64+(drdp!J64+drdp!S64)*'ASXY-TI2S'!$D64)</f>
        <v>-2.7481463717807992E-3</v>
      </c>
      <c r="H64" s="18">
        <f>Model!$W$11*((drdp!B64)*'ASXY-TI2S'!$B64+(drdp!E64)*'ASXY-TI2S'!$C64+(drdp!H64)*'ASXY-TI2S'!$D64)</f>
        <v>1.2666267916273607E-3</v>
      </c>
      <c r="I64" s="18">
        <f>Model!$W$11*((drdp!C64)*'ASXY-TI2S'!$B64+(drdp!F64)*'ASXY-TI2S'!$C64+(drdp!I64)*'ASXY-TI2S'!$D64)</f>
        <v>-8.492431050985571E-4</v>
      </c>
      <c r="J64" s="18">
        <f>Model!$W$11*((drdp!D64)*'ASXY-TI2S'!$B64+(drdp!G64)*'ASXY-TI2S'!$C64+(drdp!J64)*'ASXY-TI2S'!$D64)</f>
        <v>-1.3740731858903996E-3</v>
      </c>
      <c r="K64" s="21">
        <f>SUM(E$3:E63)+H64</f>
        <v>9.2785387776089856E-2</v>
      </c>
      <c r="L64" s="21">
        <f>SUM(F$3:F63)+I64</f>
        <v>-5.3188260431060265E-2</v>
      </c>
      <c r="M64" s="21">
        <f>SUM(G$3:G63)+J64</f>
        <v>-8.6058470211534621E-2</v>
      </c>
      <c r="N64" s="21"/>
      <c r="O64" s="21"/>
      <c r="P64" s="21"/>
      <c r="Q64" s="19">
        <f t="shared" si="1"/>
        <v>8.6091281847593647E-3</v>
      </c>
      <c r="R64" s="19">
        <f t="shared" si="1"/>
        <v>2.8289910476822912E-3</v>
      </c>
      <c r="S64" s="19">
        <f t="shared" si="1"/>
        <v>7.4060602951495922E-3</v>
      </c>
      <c r="T64" s="19">
        <f t="shared" si="2"/>
        <v>-4.9350933692315826E-3</v>
      </c>
      <c r="U64" s="19">
        <f t="shared" si="3"/>
        <v>-7.9849685299943178E-3</v>
      </c>
      <c r="V64" s="19">
        <f t="shared" si="4"/>
        <v>4.5773003259097457E-3</v>
      </c>
    </row>
    <row r="65" spans="1:22" x14ac:dyDescent="0.25">
      <c r="A65" s="26">
        <f>Wellpath!E65</f>
        <v>1770</v>
      </c>
      <c r="B65" s="22">
        <v>0</v>
      </c>
      <c r="C65" s="22">
        <f>SIN(Wellpath!$L65) * COS(Wellpath!$L65) / 2</f>
        <v>0.24998341376489799</v>
      </c>
      <c r="D65" s="22">
        <f>(-TAN(Dip) * SIN(Wellpath!$L65) * COS(Wellpath!$L65) * SIN(Wellpath!$O65)) / 2</f>
        <v>-0.15450173448459448</v>
      </c>
      <c r="E65" s="20">
        <f>Model!$W$11*((drdp!B65+drdp!K65)*'ASXY-TI2S'!$B65+(drdp!E65+drdp!N65)*'ASXY-TI2S'!$C65+(drdp!H65+drdp!Q65)*'ASXY-TI2S'!$D65)</f>
        <v>2.6361592150952588E-3</v>
      </c>
      <c r="F65" s="20">
        <f>Model!$W$11*((drdp!C65+drdp!L65)*'ASXY-TI2S'!$B65+(drdp!F65+drdp!O65)*'ASXY-TI2S'!$C65+(drdp!I65+drdp!R65)*'ASXY-TI2S'!$D65)</f>
        <v>-1.6481495848794255E-3</v>
      </c>
      <c r="G65" s="20">
        <f>Model!$W$11*((drdp!D65+drdp!M65)*'ASXY-TI2S'!$B65+(drdp!G65+drdp!P65)*'ASXY-TI2S'!$C65+(drdp!J65+drdp!S65)*'ASXY-TI2S'!$D65)</f>
        <v>-2.6667018399359147E-3</v>
      </c>
      <c r="H65" s="18">
        <f>Model!$W$11*((drdp!B65)*'ASXY-TI2S'!$B65+(drdp!E65)*'ASXY-TI2S'!$C65+(drdp!H65)*'ASXY-TI2S'!$D65)</f>
        <v>1.3180796075476294E-3</v>
      </c>
      <c r="I65" s="18">
        <f>Model!$W$11*((drdp!C65)*'ASXY-TI2S'!$B65+(drdp!F65)*'ASXY-TI2S'!$C65+(drdp!I65)*'ASXY-TI2S'!$D65)</f>
        <v>-8.2407479243971275E-4</v>
      </c>
      <c r="J65" s="18">
        <f>Model!$W$11*((drdp!D65)*'ASXY-TI2S'!$B65+(drdp!G65)*'ASXY-TI2S'!$C65+(drdp!J65)*'ASXY-TI2S'!$D65)</f>
        <v>-1.3333509199679574E-3</v>
      </c>
      <c r="K65" s="21">
        <f>SUM(E$3:E64)+H65</f>
        <v>9.5370094175264833E-2</v>
      </c>
      <c r="L65" s="21">
        <f>SUM(F$3:F64)+I65</f>
        <v>-5.4861578328598538E-2</v>
      </c>
      <c r="M65" s="21">
        <f>SUM(G$3:G64)+J65</f>
        <v>-8.8765894317392971E-2</v>
      </c>
      <c r="N65" s="21"/>
      <c r="O65" s="21"/>
      <c r="P65" s="21"/>
      <c r="Q65" s="19">
        <f t="shared" si="1"/>
        <v>9.0954548629988835E-3</v>
      </c>
      <c r="R65" s="19">
        <f t="shared" si="1"/>
        <v>3.0097927767049528E-3</v>
      </c>
      <c r="S65" s="19">
        <f t="shared" si="1"/>
        <v>7.8793839939665777E-3</v>
      </c>
      <c r="T65" s="19">
        <f t="shared" si="2"/>
        <v>-5.2321538918021111E-3</v>
      </c>
      <c r="U65" s="19">
        <f t="shared" si="3"/>
        <v>-8.4656117006013734E-3</v>
      </c>
      <c r="V65" s="19">
        <f t="shared" si="4"/>
        <v>4.8698370640017545E-3</v>
      </c>
    </row>
    <row r="66" spans="1:22" x14ac:dyDescent="0.25">
      <c r="A66" s="26">
        <f>Wellpath!E66</f>
        <v>1800</v>
      </c>
      <c r="B66" s="22">
        <v>0</v>
      </c>
      <c r="C66" s="22">
        <f>SIN(Wellpath!$L66) * COS(Wellpath!$L66) / 2</f>
        <v>0.24957534651385252</v>
      </c>
      <c r="D66" s="22">
        <f>(-TAN(Dip) * SIN(Wellpath!$L66) * COS(Wellpath!$L66) * SIN(Wellpath!$O66)) / 2</f>
        <v>-0.15424952935976896</v>
      </c>
      <c r="E66" s="20">
        <f>Model!$W$11*((drdp!B66+drdp!K66)*'ASXY-TI2S'!$B66+(drdp!E66+drdp!N66)*'ASXY-TI2S'!$C66+(drdp!H66+drdp!Q66)*'ASXY-TI2S'!$D66)</f>
        <v>2.7231673853943322E-3</v>
      </c>
      <c r="F66" s="20">
        <f>Model!$W$11*((drdp!C66+drdp!L66)*'ASXY-TI2S'!$B66+(drdp!F66+drdp!O66)*'ASXY-TI2S'!$C66+(drdp!I66+drdp!R66)*'ASXY-TI2S'!$D66)</f>
        <v>-1.5876888319483597E-3</v>
      </c>
      <c r="G66" s="20">
        <f>Model!$W$11*((drdp!D66+drdp!M66)*'ASXY-TI2S'!$B66+(drdp!G66+drdp!P66)*'ASXY-TI2S'!$C66+(drdp!J66+drdp!S66)*'ASXY-TI2S'!$D66)</f>
        <v>-2.5688764953407644E-3</v>
      </c>
      <c r="H66" s="18">
        <f>Model!$W$11*((drdp!B66)*'ASXY-TI2S'!$B66+(drdp!E66)*'ASXY-TI2S'!$C66+(drdp!H66)*'ASXY-TI2S'!$D66)</f>
        <v>1.3615836926971661E-3</v>
      </c>
      <c r="I66" s="18">
        <f>Model!$W$11*((drdp!C66)*'ASXY-TI2S'!$B66+(drdp!F66)*'ASXY-TI2S'!$C66+(drdp!I66)*'ASXY-TI2S'!$D66)</f>
        <v>-7.9384441597417984E-4</v>
      </c>
      <c r="J66" s="18">
        <f>Model!$W$11*((drdp!D66)*'ASXY-TI2S'!$B66+(drdp!G66)*'ASXY-TI2S'!$C66+(drdp!J66)*'ASXY-TI2S'!$D66)</f>
        <v>-1.2844382476703822E-3</v>
      </c>
      <c r="K66" s="21">
        <f>SUM(E$3:E65)+H66</f>
        <v>9.8049757475509633E-2</v>
      </c>
      <c r="L66" s="21">
        <f>SUM(F$3:F65)+I66</f>
        <v>-5.6479497537012431E-2</v>
      </c>
      <c r="M66" s="21">
        <f>SUM(G$3:G65)+J66</f>
        <v>-9.1383683485031314E-2</v>
      </c>
      <c r="N66" s="21"/>
      <c r="O66" s="21"/>
      <c r="P66" s="21"/>
      <c r="Q66" s="19">
        <f t="shared" si="1"/>
        <v>9.6137549410062577E-3</v>
      </c>
      <c r="R66" s="19">
        <f t="shared" si="1"/>
        <v>3.1899336420333933E-3</v>
      </c>
      <c r="S66" s="19">
        <f t="shared" si="1"/>
        <v>8.3509776072923855E-3</v>
      </c>
      <c r="T66" s="19">
        <f t="shared" si="2"/>
        <v>-5.5378010358427127E-3</v>
      </c>
      <c r="U66" s="19">
        <f t="shared" si="3"/>
        <v>-8.9601480029260546E-3</v>
      </c>
      <c r="V66" s="19">
        <f t="shared" si="4"/>
        <v>5.1613045263159494E-3</v>
      </c>
    </row>
    <row r="67" spans="1:22" x14ac:dyDescent="0.25">
      <c r="A67" s="26">
        <f>Wellpath!E67</f>
        <v>1830</v>
      </c>
      <c r="B67" s="22">
        <v>0</v>
      </c>
      <c r="C67" s="22">
        <f>SIN(Wellpath!$L67) * COS(Wellpath!$L67) / 2</f>
        <v>0.24795137326181765</v>
      </c>
      <c r="D67" s="22">
        <f>(-TAN(Dip) * SIN(Wellpath!$L67) * COS(Wellpath!$L67) * SIN(Wellpath!$O67)) / 2</f>
        <v>-0.15324583603301109</v>
      </c>
      <c r="E67" s="20">
        <f>Model!$W$11*((drdp!B67+drdp!K67)*'ASXY-TI2S'!$B67+(drdp!E67+drdp!N67)*'ASXY-TI2S'!$C67+(drdp!H67+drdp!Q67)*'ASXY-TI2S'!$D67)</f>
        <v>2.7928689299111091E-3</v>
      </c>
      <c r="F67" s="20">
        <f>Model!$W$11*((drdp!C67+drdp!L67)*'ASXY-TI2S'!$B67+(drdp!F67+drdp!O67)*'ASXY-TI2S'!$C67+(drdp!I67+drdp!R67)*'ASXY-TI2S'!$D67)</f>
        <v>-1.5180416168252622E-3</v>
      </c>
      <c r="G67" s="20">
        <f>Model!$W$11*((drdp!D67+drdp!M67)*'ASXY-TI2S'!$B67+(drdp!G67+drdp!P67)*'ASXY-TI2S'!$C67+(drdp!J67+drdp!S67)*'ASXY-TI2S'!$D67)</f>
        <v>-2.4561874782642206E-3</v>
      </c>
      <c r="H67" s="18">
        <f>Model!$W$11*((drdp!B67)*'ASXY-TI2S'!$B67+(drdp!E67)*'ASXY-TI2S'!$C67+(drdp!H67)*'ASXY-TI2S'!$D67)</f>
        <v>1.3964344649555545E-3</v>
      </c>
      <c r="I67" s="18">
        <f>Model!$W$11*((drdp!C67)*'ASXY-TI2S'!$B67+(drdp!F67)*'ASXY-TI2S'!$C67+(drdp!I67)*'ASXY-TI2S'!$D67)</f>
        <v>-7.5902080841263111E-4</v>
      </c>
      <c r="J67" s="18">
        <f>Model!$W$11*((drdp!D67)*'ASXY-TI2S'!$B67+(drdp!G67)*'ASXY-TI2S'!$C67+(drdp!J67)*'ASXY-TI2S'!$D67)</f>
        <v>-1.2280937391321103E-3</v>
      </c>
      <c r="K67" s="21">
        <f>SUM(E$3:E66)+H67</f>
        <v>0.10080777563316234</v>
      </c>
      <c r="L67" s="21">
        <f>SUM(F$3:F66)+I67</f>
        <v>-5.8032362761399239E-2</v>
      </c>
      <c r="M67" s="21">
        <f>SUM(G$3:G66)+J67</f>
        <v>-9.3896215471833813E-2</v>
      </c>
      <c r="N67" s="21"/>
      <c r="O67" s="21"/>
      <c r="P67" s="21"/>
      <c r="Q67" s="19">
        <f t="shared" si="1"/>
        <v>1.0162207628105999E-2</v>
      </c>
      <c r="R67" s="19">
        <f t="shared" si="1"/>
        <v>3.3677551276706371E-3</v>
      </c>
      <c r="S67" s="19">
        <f t="shared" si="1"/>
        <v>8.816499279933044E-3</v>
      </c>
      <c r="T67" s="19">
        <f t="shared" si="2"/>
        <v>-5.8501134047134204E-3</v>
      </c>
      <c r="U67" s="19">
        <f t="shared" si="3"/>
        <v>-9.4654686220876898E-3</v>
      </c>
      <c r="V67" s="19">
        <f t="shared" si="4"/>
        <v>5.4490192381839676E-3</v>
      </c>
    </row>
    <row r="68" spans="1:22" x14ac:dyDescent="0.25">
      <c r="A68" s="26">
        <f>Wellpath!E68</f>
        <v>1860</v>
      </c>
      <c r="B68" s="22">
        <v>0</v>
      </c>
      <c r="C68" s="22">
        <f>SIN(Wellpath!$L68) * COS(Wellpath!$L68) / 2</f>
        <v>0.24511940584323608</v>
      </c>
      <c r="D68" s="22">
        <f>(-TAN(Dip) * SIN(Wellpath!$L68) * COS(Wellpath!$L68) * SIN(Wellpath!$O68)) / 2</f>
        <v>-0.15149554439731799</v>
      </c>
      <c r="E68" s="20">
        <f>Model!$W$11*((drdp!B68+drdp!K68)*'ASXY-TI2S'!$B68+(drdp!E68+drdp!N68)*'ASXY-TI2S'!$C68+(drdp!H68+drdp!Q68)*'ASXY-TI2S'!$D68)</f>
        <v>2.8440290348033998E-3</v>
      </c>
      <c r="F68" s="20">
        <f>Model!$W$11*((drdp!C68+drdp!L68)*'ASXY-TI2S'!$B68+(drdp!F68+drdp!O68)*'ASXY-TI2S'!$C68+(drdp!I68+drdp!R68)*'ASXY-TI2S'!$D68)</f>
        <v>-1.4402362528325126E-3</v>
      </c>
      <c r="G68" s="20">
        <f>Model!$W$11*((drdp!D68+drdp!M68)*'ASXY-TI2S'!$B68+(drdp!G68+drdp!P68)*'ASXY-TI2S'!$C68+(drdp!J68+drdp!S68)*'ASXY-TI2S'!$D68)</f>
        <v>-2.3302985970486672E-3</v>
      </c>
      <c r="H68" s="18">
        <f>Model!$W$11*((drdp!B68)*'ASXY-TI2S'!$B68+(drdp!E68)*'ASXY-TI2S'!$C68+(drdp!H68)*'ASXY-TI2S'!$D68)</f>
        <v>1.4220145174016999E-3</v>
      </c>
      <c r="I68" s="18">
        <f>Model!$W$11*((drdp!C68)*'ASXY-TI2S'!$B68+(drdp!F68)*'ASXY-TI2S'!$C68+(drdp!I68)*'ASXY-TI2S'!$D68)</f>
        <v>-7.2011812641625632E-4</v>
      </c>
      <c r="J68" s="18">
        <f>Model!$W$11*((drdp!D68)*'ASXY-TI2S'!$B68+(drdp!G68)*'ASXY-TI2S'!$C68+(drdp!J68)*'ASXY-TI2S'!$D68)</f>
        <v>-1.1651492985243336E-3</v>
      </c>
      <c r="K68" s="21">
        <f>SUM(E$3:E67)+H68</f>
        <v>0.10362622461551961</v>
      </c>
      <c r="L68" s="21">
        <f>SUM(F$3:F67)+I68</f>
        <v>-5.9511501696228132E-2</v>
      </c>
      <c r="M68" s="21">
        <f>SUM(G$3:G67)+J68</f>
        <v>-9.628945850949025E-2</v>
      </c>
      <c r="N68" s="21"/>
      <c r="O68" s="21"/>
      <c r="P68" s="21"/>
      <c r="Q68" s="19">
        <f t="shared" ref="Q68:S131" si="5">K68^2</f>
        <v>1.0738394428066123E-2</v>
      </c>
      <c r="R68" s="19">
        <f t="shared" si="5"/>
        <v>3.5416188341401639E-3</v>
      </c>
      <c r="S68" s="19">
        <f t="shared" si="5"/>
        <v>9.2716598200508447E-3</v>
      </c>
      <c r="T68" s="19">
        <f t="shared" ref="T68:T131" si="6">K68*L68</f>
        <v>-6.1669522419802126E-3</v>
      </c>
      <c r="U68" s="19">
        <f t="shared" ref="U68:U131" si="7">K68*M68</f>
        <v>-9.978113055611193E-3</v>
      </c>
      <c r="V68" s="19">
        <f t="shared" ref="V68:V131" si="8">L68*M68</f>
        <v>5.7303302734164176E-3</v>
      </c>
    </row>
    <row r="69" spans="1:22" x14ac:dyDescent="0.25">
      <c r="A69" s="26">
        <f>Wellpath!E69</f>
        <v>1890</v>
      </c>
      <c r="B69" s="22">
        <v>0</v>
      </c>
      <c r="C69" s="22">
        <f>SIN(Wellpath!$L69) * COS(Wellpath!$L69) / 2</f>
        <v>0.2410932413187028</v>
      </c>
      <c r="D69" s="22">
        <f>(-TAN(Dip) * SIN(Wellpath!$L69) * COS(Wellpath!$L69) * SIN(Wellpath!$O69)) / 2</f>
        <v>-0.14900718169760002</v>
      </c>
      <c r="E69" s="20">
        <f>Model!$W$11*((drdp!B69+drdp!K69)*'ASXY-TI2S'!$B69+(drdp!E69+drdp!N69)*'ASXY-TI2S'!$C69+(drdp!H69+drdp!Q69)*'ASXY-TI2S'!$D69)</f>
        <v>2.8756013395291567E-3</v>
      </c>
      <c r="F69" s="20">
        <f>Model!$W$11*((drdp!C69+drdp!L69)*'ASXY-TI2S'!$B69+(drdp!F69+drdp!O69)*'ASXY-TI2S'!$C69+(drdp!I69+drdp!R69)*'ASXY-TI2S'!$D69)</f>
        <v>-1.3553801116187899E-3</v>
      </c>
      <c r="G69" s="20">
        <f>Model!$W$11*((drdp!D69+drdp!M69)*'ASXY-TI2S'!$B69+(drdp!G69+drdp!P69)*'ASXY-TI2S'!$C69+(drdp!J69+drdp!S69)*'ASXY-TI2S'!$D69)</f>
        <v>-2.1930015762075344E-3</v>
      </c>
      <c r="H69" s="18">
        <f>Model!$W$11*((drdp!B69)*'ASXY-TI2S'!$B69+(drdp!E69)*'ASXY-TI2S'!$C69+(drdp!H69)*'ASXY-TI2S'!$D69)</f>
        <v>1.4378006697645784E-3</v>
      </c>
      <c r="I69" s="18">
        <f>Model!$W$11*((drdp!C69)*'ASXY-TI2S'!$B69+(drdp!F69)*'ASXY-TI2S'!$C69+(drdp!I69)*'ASXY-TI2S'!$D69)</f>
        <v>-6.7769005580939497E-4</v>
      </c>
      <c r="J69" s="18">
        <f>Model!$W$11*((drdp!D69)*'ASXY-TI2S'!$B69+(drdp!G69)*'ASXY-TI2S'!$C69+(drdp!J69)*'ASXY-TI2S'!$D69)</f>
        <v>-1.0965007881037672E-3</v>
      </c>
      <c r="K69" s="21">
        <f>SUM(E$3:E68)+H69</f>
        <v>0.10648603980268588</v>
      </c>
      <c r="L69" s="21">
        <f>SUM(F$3:F68)+I69</f>
        <v>-6.0909309878453777E-2</v>
      </c>
      <c r="M69" s="21">
        <f>SUM(G$3:G68)+J69</f>
        <v>-9.8551108596118348E-2</v>
      </c>
      <c r="N69" s="21"/>
      <c r="O69" s="21"/>
      <c r="P69" s="21"/>
      <c r="Q69" s="19">
        <f t="shared" si="5"/>
        <v>1.1339276672859201E-2</v>
      </c>
      <c r="R69" s="19">
        <f t="shared" si="5"/>
        <v>3.7099440298695068E-3</v>
      </c>
      <c r="S69" s="19">
        <f t="shared" si="5"/>
        <v>9.7123210055239124E-3</v>
      </c>
      <c r="T69" s="19">
        <f t="shared" si="6"/>
        <v>-6.4859911960711576E-3</v>
      </c>
      <c r="U69" s="19">
        <f t="shared" si="7"/>
        <v>-1.0494317272565078E-2</v>
      </c>
      <c r="V69" s="19">
        <f t="shared" si="8"/>
        <v>6.0026800123461222E-3</v>
      </c>
    </row>
    <row r="70" spans="1:22" x14ac:dyDescent="0.25">
      <c r="A70" s="26">
        <f>Wellpath!E70</f>
        <v>1920</v>
      </c>
      <c r="B70" s="22">
        <v>0</v>
      </c>
      <c r="C70" s="22">
        <f>SIN(Wellpath!$L70) * COS(Wellpath!$L70) / 2</f>
        <v>0.23589249475707269</v>
      </c>
      <c r="D70" s="22">
        <f>(-TAN(Dip) * SIN(Wellpath!$L70) * COS(Wellpath!$L70) * SIN(Wellpath!$O70)) / 2</f>
        <v>-0.14579287098680088</v>
      </c>
      <c r="E70" s="20">
        <f>Model!$W$11*((drdp!B70+drdp!K70)*'ASXY-TI2S'!$B70+(drdp!E70+drdp!N70)*'ASXY-TI2S'!$C70+(drdp!H70+drdp!Q70)*'ASXY-TI2S'!$D70)</f>
        <v>2.8867399929124117E-3</v>
      </c>
      <c r="F70" s="20">
        <f>Model!$W$11*((drdp!C70+drdp!L70)*'ASXY-TI2S'!$B70+(drdp!F70+drdp!O70)*'ASXY-TI2S'!$C70+(drdp!I70+drdp!R70)*'ASXY-TI2S'!$D70)</f>
        <v>-1.2646471799830517E-3</v>
      </c>
      <c r="G70" s="20">
        <f>Model!$W$11*((drdp!D70+drdp!M70)*'ASXY-TI2S'!$B70+(drdp!G70+drdp!P70)*'ASXY-TI2S'!$C70+(drdp!J70+drdp!S70)*'ASXY-TI2S'!$D70)</f>
        <v>-2.0461959233981117E-3</v>
      </c>
      <c r="H70" s="18">
        <f>Model!$W$11*((drdp!B70)*'ASXY-TI2S'!$B70+(drdp!E70)*'ASXY-TI2S'!$C70+(drdp!H70)*'ASXY-TI2S'!$D70)</f>
        <v>1.4433699964562059E-3</v>
      </c>
      <c r="I70" s="18">
        <f>Model!$W$11*((drdp!C70)*'ASXY-TI2S'!$B70+(drdp!F70)*'ASXY-TI2S'!$C70+(drdp!I70)*'ASXY-TI2S'!$D70)</f>
        <v>-6.3232358999152586E-4</v>
      </c>
      <c r="J70" s="18">
        <f>Model!$W$11*((drdp!D70)*'ASXY-TI2S'!$B70+(drdp!G70)*'ASXY-TI2S'!$C70+(drdp!J70)*'ASXY-TI2S'!$D70)</f>
        <v>-1.0230979616990558E-3</v>
      </c>
      <c r="K70" s="21">
        <f>SUM(E$3:E69)+H70</f>
        <v>0.10936721046890667</v>
      </c>
      <c r="L70" s="21">
        <f>SUM(F$3:F69)+I70</f>
        <v>-6.2219323524254695E-2</v>
      </c>
      <c r="M70" s="21">
        <f>SUM(G$3:G69)+J70</f>
        <v>-0.10067070734592118</v>
      </c>
      <c r="N70" s="21"/>
      <c r="O70" s="21"/>
      <c r="P70" s="21"/>
      <c r="Q70" s="19">
        <f t="shared" si="5"/>
        <v>1.1961186725750129E-2</v>
      </c>
      <c r="R70" s="19">
        <f t="shared" si="5"/>
        <v>3.8712442198158737E-3</v>
      </c>
      <c r="S70" s="19">
        <f t="shared" si="5"/>
        <v>1.0134591317528108E-2</v>
      </c>
      <c r="T70" s="19">
        <f t="shared" si="6"/>
        <v>-6.8047538511101591E-3</v>
      </c>
      <c r="U70" s="19">
        <f t="shared" si="7"/>
        <v>-1.1010074438355071E-2</v>
      </c>
      <c r="V70" s="19">
        <f t="shared" si="8"/>
        <v>6.2636633097714334E-3</v>
      </c>
    </row>
    <row r="71" spans="1:22" x14ac:dyDescent="0.25">
      <c r="A71" s="26">
        <f>Wellpath!E71</f>
        <v>1950</v>
      </c>
      <c r="B71" s="22">
        <v>0</v>
      </c>
      <c r="C71" s="22">
        <f>SIN(Wellpath!$L71) * COS(Wellpath!$L71) / 2</f>
        <v>0.22954250367281673</v>
      </c>
      <c r="D71" s="22">
        <f>(-TAN(Dip) * SIN(Wellpath!$L71) * COS(Wellpath!$L71) * SIN(Wellpath!$O71)) / 2</f>
        <v>-0.14186827206360217</v>
      </c>
      <c r="E71" s="20">
        <f>Model!$W$11*((drdp!B71+drdp!K71)*'ASXY-TI2S'!$B71+(drdp!E71+drdp!N71)*'ASXY-TI2S'!$C71+(drdp!H71+drdp!Q71)*'ASXY-TI2S'!$D71)</f>
        <v>2.8768095295636916E-3</v>
      </c>
      <c r="F71" s="20">
        <f>Model!$W$11*((drdp!C71+drdp!L71)*'ASXY-TI2S'!$B71+(drdp!F71+drdp!O71)*'ASXY-TI2S'!$C71+(drdp!I71+drdp!R71)*'ASXY-TI2S'!$D71)</f>
        <v>-1.1692648998056527E-3</v>
      </c>
      <c r="G71" s="20">
        <f>Model!$W$11*((drdp!D71+drdp!M71)*'ASXY-TI2S'!$B71+(drdp!G71+drdp!P71)*'ASXY-TI2S'!$C71+(drdp!J71+drdp!S71)*'ASXY-TI2S'!$D71)</f>
        <v>-1.8918676364635487E-3</v>
      </c>
      <c r="H71" s="18">
        <f>Model!$W$11*((drdp!B71)*'ASXY-TI2S'!$B71+(drdp!E71)*'ASXY-TI2S'!$C71+(drdp!H71)*'ASXY-TI2S'!$D71)</f>
        <v>1.4384047647818458E-3</v>
      </c>
      <c r="I71" s="18">
        <f>Model!$W$11*((drdp!C71)*'ASXY-TI2S'!$B71+(drdp!F71)*'ASXY-TI2S'!$C71+(drdp!I71)*'ASXY-TI2S'!$D71)</f>
        <v>-5.8463244990282633E-4</v>
      </c>
      <c r="J71" s="18">
        <f>Model!$W$11*((drdp!D71)*'ASXY-TI2S'!$B71+(drdp!G71)*'ASXY-TI2S'!$C71+(drdp!J71)*'ASXY-TI2S'!$D71)</f>
        <v>-9.4593381823177437E-4</v>
      </c>
      <c r="K71" s="21">
        <f>SUM(E$3:E70)+H71</f>
        <v>0.11224898523014472</v>
      </c>
      <c r="L71" s="21">
        <f>SUM(F$3:F70)+I71</f>
        <v>-6.3436279564149045E-2</v>
      </c>
      <c r="M71" s="21">
        <f>SUM(G$3:G70)+J71</f>
        <v>-0.102639739125852</v>
      </c>
      <c r="N71" s="21"/>
      <c r="O71" s="21"/>
      <c r="P71" s="21"/>
      <c r="Q71" s="19">
        <f t="shared" si="5"/>
        <v>1.2599834685197247E-2</v>
      </c>
      <c r="R71" s="19">
        <f t="shared" si="5"/>
        <v>4.0241615649408737E-3</v>
      </c>
      <c r="S71" s="19">
        <f t="shared" si="5"/>
        <v>1.0534916047822954E-2</v>
      </c>
      <c r="T71" s="19">
        <f t="shared" si="6"/>
        <v>-7.1206580078514974E-3</v>
      </c>
      <c r="U71" s="19">
        <f t="shared" si="7"/>
        <v>-1.1521206561163668E-2</v>
      </c>
      <c r="V71" s="19">
        <f t="shared" si="8"/>
        <v>6.5110831855788743E-3</v>
      </c>
    </row>
    <row r="72" spans="1:22" x14ac:dyDescent="0.25">
      <c r="A72" s="26">
        <f>Wellpath!E72</f>
        <v>1980</v>
      </c>
      <c r="B72" s="22">
        <v>0</v>
      </c>
      <c r="C72" s="22">
        <f>SIN(Wellpath!$L72) * COS(Wellpath!$L72) / 2</f>
        <v>0.2220742045841986</v>
      </c>
      <c r="D72" s="22">
        <f>(-TAN(Dip) * SIN(Wellpath!$L72) * COS(Wellpath!$L72) * SIN(Wellpath!$O72)) / 2</f>
        <v>-0.13725250517945844</v>
      </c>
      <c r="E72" s="20">
        <f>Model!$W$11*((drdp!B72+drdp!K72)*'ASXY-TI2S'!$B72+(drdp!E72+drdp!N72)*'ASXY-TI2S'!$C72+(drdp!H72+drdp!Q72)*'ASXY-TI2S'!$D72)</f>
        <v>2.8453924577047035E-3</v>
      </c>
      <c r="F72" s="20">
        <f>Model!$W$11*((drdp!C72+drdp!L72)*'ASXY-TI2S'!$B72+(drdp!F72+drdp!O72)*'ASXY-TI2S'!$C72+(drdp!I72+drdp!R72)*'ASXY-TI2S'!$D72)</f>
        <v>-1.0705004356336917E-3</v>
      </c>
      <c r="G72" s="20">
        <f>Model!$W$11*((drdp!D72+drdp!M72)*'ASXY-TI2S'!$B72+(drdp!G72+drdp!P72)*'ASXY-TI2S'!$C72+(drdp!J72+drdp!S72)*'ASXY-TI2S'!$D72)</f>
        <v>-1.7320669844208391E-3</v>
      </c>
      <c r="H72" s="18">
        <f>Model!$W$11*((drdp!B72)*'ASXY-TI2S'!$B72+(drdp!E72)*'ASXY-TI2S'!$C72+(drdp!H72)*'ASXY-TI2S'!$D72)</f>
        <v>1.4226962288523518E-3</v>
      </c>
      <c r="I72" s="18">
        <f>Model!$W$11*((drdp!C72)*'ASXY-TI2S'!$B72+(drdp!F72)*'ASXY-TI2S'!$C72+(drdp!I72)*'ASXY-TI2S'!$D72)</f>
        <v>-5.3525021781684586E-4</v>
      </c>
      <c r="J72" s="18">
        <f>Model!$W$11*((drdp!D72)*'ASXY-TI2S'!$B72+(drdp!G72)*'ASXY-TI2S'!$C72+(drdp!J72)*'ASXY-TI2S'!$D72)</f>
        <v>-8.6603349221041955E-4</v>
      </c>
      <c r="K72" s="21">
        <f>SUM(E$3:E71)+H72</f>
        <v>0.11511008622377893</v>
      </c>
      <c r="L72" s="21">
        <f>SUM(F$3:F71)+I72</f>
        <v>-6.4556162231868719E-2</v>
      </c>
      <c r="M72" s="21">
        <f>SUM(G$3:G71)+J72</f>
        <v>-0.1044517064362942</v>
      </c>
      <c r="N72" s="21"/>
      <c r="O72" s="21"/>
      <c r="P72" s="21"/>
      <c r="Q72" s="19">
        <f t="shared" si="5"/>
        <v>1.3250331950445818E-2</v>
      </c>
      <c r="R72" s="19">
        <f t="shared" si="5"/>
        <v>4.1674980821073534E-3</v>
      </c>
      <c r="S72" s="19">
        <f t="shared" si="5"/>
        <v>1.0910158977453783E-2</v>
      </c>
      <c r="T72" s="19">
        <f t="shared" si="6"/>
        <v>-7.4310654007866692E-3</v>
      </c>
      <c r="U72" s="19">
        <f t="shared" si="7"/>
        <v>-1.202344493410267E-2</v>
      </c>
      <c r="V72" s="19">
        <f t="shared" si="8"/>
        <v>6.7430013060969345E-3</v>
      </c>
    </row>
    <row r="73" spans="1:22" x14ac:dyDescent="0.25">
      <c r="A73" s="26">
        <f>Wellpath!E73</f>
        <v>2010</v>
      </c>
      <c r="B73" s="22">
        <v>0</v>
      </c>
      <c r="C73" s="22">
        <f>SIN(Wellpath!$L73) * COS(Wellpath!$L73) / 2</f>
        <v>0.21352398229366729</v>
      </c>
      <c r="D73" s="22">
        <f>(-TAN(Dip) * SIN(Wellpath!$L73) * COS(Wellpath!$L73) * SIN(Wellpath!$O73)) / 2</f>
        <v>-0.131968057886654</v>
      </c>
      <c r="E73" s="20">
        <f>Model!$W$11*((drdp!B73+drdp!K73)*'ASXY-TI2S'!$B73+(drdp!E73+drdp!N73)*'ASXY-TI2S'!$C73+(drdp!H73+drdp!Q73)*'ASXY-TI2S'!$D73)</f>
        <v>2.7922944745013695E-3</v>
      </c>
      <c r="F73" s="20">
        <f>Model!$W$11*((drdp!C73+drdp!L73)*'ASXY-TI2S'!$B73+(drdp!F73+drdp!O73)*'ASXY-TI2S'!$C73+(drdp!I73+drdp!R73)*'ASXY-TI2S'!$D73)</f>
        <v>-9.6964652072216602E-4</v>
      </c>
      <c r="G73" s="20">
        <f>Model!$W$11*((drdp!D73+drdp!M73)*'ASXY-TI2S'!$B73+(drdp!G73+drdp!P73)*'ASXY-TI2S'!$C73+(drdp!J73+drdp!S73)*'ASXY-TI2S'!$D73)</f>
        <v>-1.5688856063913797E-3</v>
      </c>
      <c r="H73" s="18">
        <f>Model!$W$11*((drdp!B73)*'ASXY-TI2S'!$B73+(drdp!E73)*'ASXY-TI2S'!$C73+(drdp!H73)*'ASXY-TI2S'!$D73)</f>
        <v>1.3961472372506847E-3</v>
      </c>
      <c r="I73" s="18">
        <f>Model!$W$11*((drdp!C73)*'ASXY-TI2S'!$B73+(drdp!F73)*'ASXY-TI2S'!$C73+(drdp!I73)*'ASXY-TI2S'!$D73)</f>
        <v>-4.8482326036108301E-4</v>
      </c>
      <c r="J73" s="18">
        <f>Model!$W$11*((drdp!D73)*'ASXY-TI2S'!$B73+(drdp!G73)*'ASXY-TI2S'!$C73+(drdp!J73)*'ASXY-TI2S'!$D73)</f>
        <v>-7.8444280319568986E-4</v>
      </c>
      <c r="K73" s="21">
        <f>SUM(E$3:E72)+H73</f>
        <v>0.11792892968988197</v>
      </c>
      <c r="L73" s="21">
        <f>SUM(F$3:F72)+I73</f>
        <v>-6.5576235710046657E-2</v>
      </c>
      <c r="M73" s="21">
        <f>SUM(G$3:G72)+J73</f>
        <v>-0.10610218273170031</v>
      </c>
      <c r="N73" s="21"/>
      <c r="O73" s="21"/>
      <c r="P73" s="21"/>
      <c r="Q73" s="19">
        <f t="shared" si="5"/>
        <v>1.3907232457801125E-2</v>
      </c>
      <c r="R73" s="19">
        <f t="shared" si="5"/>
        <v>4.3002426898995985E-3</v>
      </c>
      <c r="S73" s="19">
        <f t="shared" si="5"/>
        <v>1.1257673180431124E-2</v>
      </c>
      <c r="T73" s="19">
        <f t="shared" si="6"/>
        <v>-7.7333352903772197E-3</v>
      </c>
      <c r="U73" s="19">
        <f t="shared" si="7"/>
        <v>-1.2512516847309696E-2</v>
      </c>
      <c r="V73" s="19">
        <f t="shared" si="8"/>
        <v>6.9577817441644216E-3</v>
      </c>
    </row>
    <row r="74" spans="1:22" x14ac:dyDescent="0.25">
      <c r="A74" s="26">
        <f>Wellpath!E74</f>
        <v>2040</v>
      </c>
      <c r="B74" s="22">
        <v>0</v>
      </c>
      <c r="C74" s="22">
        <f>SIN(Wellpath!$L74) * COS(Wellpath!$L74) / 2</f>
        <v>0.20393349262475685</v>
      </c>
      <c r="D74" s="22">
        <f>(-TAN(Dip) * SIN(Wellpath!$L74) * COS(Wellpath!$L74) * SIN(Wellpath!$O74)) / 2</f>
        <v>-0.12604067548120854</v>
      </c>
      <c r="E74" s="20">
        <f>Model!$W$11*((drdp!B74+drdp!K74)*'ASXY-TI2S'!$B74+(drdp!E74+drdp!N74)*'ASXY-TI2S'!$C74+(drdp!H74+drdp!Q74)*'ASXY-TI2S'!$D74)</f>
        <v>2.7175472509837302E-3</v>
      </c>
      <c r="F74" s="20">
        <f>Model!$W$11*((drdp!C74+drdp!L74)*'ASXY-TI2S'!$B74+(drdp!F74+drdp!O74)*'ASXY-TI2S'!$C74+(drdp!I74+drdp!R74)*'ASXY-TI2S'!$D74)</f>
        <v>-8.6800703693440406E-4</v>
      </c>
      <c r="G74" s="20">
        <f>Model!$W$11*((drdp!D74+drdp!M74)*'ASXY-TI2S'!$B74+(drdp!G74+drdp!P74)*'ASXY-TI2S'!$C74+(drdp!J74+drdp!S74)*'ASXY-TI2S'!$D74)</f>
        <v>-1.404433179916516E-3</v>
      </c>
      <c r="H74" s="18">
        <f>Model!$W$11*((drdp!B74)*'ASXY-TI2S'!$B74+(drdp!E74)*'ASXY-TI2S'!$C74+(drdp!H74)*'ASXY-TI2S'!$D74)</f>
        <v>1.3587736254918651E-3</v>
      </c>
      <c r="I74" s="18">
        <f>Model!$W$11*((drdp!C74)*'ASXY-TI2S'!$B74+(drdp!F74)*'ASXY-TI2S'!$C74+(drdp!I74)*'ASXY-TI2S'!$D74)</f>
        <v>-4.3400351846720203E-4</v>
      </c>
      <c r="J74" s="18">
        <f>Model!$W$11*((drdp!D74)*'ASXY-TI2S'!$B74+(drdp!G74)*'ASXY-TI2S'!$C74+(drdp!J74)*'ASXY-TI2S'!$D74)</f>
        <v>-7.02216589958258E-4</v>
      </c>
      <c r="K74" s="21">
        <f>SUM(E$3:E73)+H74</f>
        <v>0.12068385055262451</v>
      </c>
      <c r="L74" s="21">
        <f>SUM(F$3:F73)+I74</f>
        <v>-6.6495062488874934E-2</v>
      </c>
      <c r="M74" s="21">
        <f>SUM(G$3:G73)+J74</f>
        <v>-0.10758884212485426</v>
      </c>
      <c r="N74" s="21"/>
      <c r="O74" s="21"/>
      <c r="P74" s="21"/>
      <c r="Q74" s="19">
        <f t="shared" si="5"/>
        <v>1.4564591784208207E-2</v>
      </c>
      <c r="R74" s="19">
        <f t="shared" si="5"/>
        <v>4.4215933353993825E-3</v>
      </c>
      <c r="S74" s="19">
        <f t="shared" si="5"/>
        <v>1.1575358949766813E-2</v>
      </c>
      <c r="T74" s="19">
        <f t="shared" si="6"/>
        <v>-8.0248801838948107E-3</v>
      </c>
      <c r="U74" s="19">
        <f t="shared" si="7"/>
        <v>-1.2984235744125824E-2</v>
      </c>
      <c r="V74" s="19">
        <f t="shared" si="8"/>
        <v>7.154126780197884E-3</v>
      </c>
    </row>
    <row r="75" spans="1:22" x14ac:dyDescent="0.25">
      <c r="A75" s="26">
        <f>Wellpath!E75</f>
        <v>2070</v>
      </c>
      <c r="B75" s="22">
        <v>0</v>
      </c>
      <c r="C75" s="22">
        <f>SIN(Wellpath!$L75) * COS(Wellpath!$L75) / 2</f>
        <v>0.19334945947910159</v>
      </c>
      <c r="D75" s="22">
        <f>(-TAN(Dip) * SIN(Wellpath!$L75) * COS(Wellpath!$L75) * SIN(Wellpath!$O75)) / 2</f>
        <v>-0.11949923557438304</v>
      </c>
      <c r="E75" s="20">
        <f>Model!$W$11*((drdp!B75+drdp!K75)*'ASXY-TI2S'!$B75+(drdp!E75+drdp!N75)*'ASXY-TI2S'!$C75+(drdp!H75+drdp!Q75)*'ASXY-TI2S'!$D75)</f>
        <v>2.6214087552411877E-3</v>
      </c>
      <c r="F75" s="20">
        <f>Model!$W$11*((drdp!C75+drdp!L75)*'ASXY-TI2S'!$B75+(drdp!F75+drdp!O75)*'ASXY-TI2S'!$C75+(drdp!I75+drdp!R75)*'ASXY-TI2S'!$D75)</f>
        <v>-7.6688248680409159E-4</v>
      </c>
      <c r="G75" s="20">
        <f>Model!$W$11*((drdp!D75+drdp!M75)*'ASXY-TI2S'!$B75+(drdp!G75+drdp!P75)*'ASXY-TI2S'!$C75+(drdp!J75+drdp!S75)*'ASXY-TI2S'!$D75)</f>
        <v>-1.2408139147908176E-3</v>
      </c>
      <c r="H75" s="18">
        <f>Model!$W$11*((drdp!B75)*'ASXY-TI2S'!$B75+(drdp!E75)*'ASXY-TI2S'!$C75+(drdp!H75)*'ASXY-TI2S'!$D75)</f>
        <v>1.3107043776205939E-3</v>
      </c>
      <c r="I75" s="18">
        <f>Model!$W$11*((drdp!C75)*'ASXY-TI2S'!$B75+(drdp!F75)*'ASXY-TI2S'!$C75+(drdp!I75)*'ASXY-TI2S'!$D75)</f>
        <v>-3.834412434020458E-4</v>
      </c>
      <c r="J75" s="18">
        <f>Model!$W$11*((drdp!D75)*'ASXY-TI2S'!$B75+(drdp!G75)*'ASXY-TI2S'!$C75+(drdp!J75)*'ASXY-TI2S'!$D75)</f>
        <v>-6.2040695739540882E-4</v>
      </c>
      <c r="K75" s="21">
        <f>SUM(E$3:E74)+H75</f>
        <v>0.12335332855573698</v>
      </c>
      <c r="L75" s="21">
        <f>SUM(F$3:F74)+I75</f>
        <v>-6.7312507250744183E-2</v>
      </c>
      <c r="M75" s="21">
        <f>SUM(G$3:G74)+J75</f>
        <v>-0.10891146567220793</v>
      </c>
      <c r="N75" s="21"/>
      <c r="O75" s="21"/>
      <c r="P75" s="21"/>
      <c r="Q75" s="19">
        <f t="shared" si="5"/>
        <v>1.5216043665779597E-2</v>
      </c>
      <c r="R75" s="19">
        <f t="shared" si="5"/>
        <v>4.5309736323814881E-3</v>
      </c>
      <c r="S75" s="19">
        <f t="shared" si="5"/>
        <v>1.1861707354868526E-2</v>
      </c>
      <c r="T75" s="19">
        <f t="shared" si="6"/>
        <v>-8.3032218228114747E-3</v>
      </c>
      <c r="U75" s="19">
        <f t="shared" si="7"/>
        <v>-1.3434591808550734E-2</v>
      </c>
      <c r="V75" s="19">
        <f t="shared" si="8"/>
        <v>7.3311038227496725E-3</v>
      </c>
    </row>
    <row r="76" spans="1:22" x14ac:dyDescent="0.25">
      <c r="A76" s="26">
        <f>Wellpath!E76</f>
        <v>2100</v>
      </c>
      <c r="B76" s="22">
        <v>0</v>
      </c>
      <c r="C76" s="22">
        <f>SIN(Wellpath!$L76) * COS(Wellpath!$L76) / 2</f>
        <v>0.18182344720228383</v>
      </c>
      <c r="D76" s="22">
        <f>(-TAN(Dip) * SIN(Wellpath!$L76) * COS(Wellpath!$L76) * SIN(Wellpath!$O76)) / 2</f>
        <v>-0.11237560740386027</v>
      </c>
      <c r="E76" s="20">
        <f>Model!$W$11*((drdp!B76+drdp!K76)*'ASXY-TI2S'!$B76+(drdp!E76+drdp!N76)*'ASXY-TI2S'!$C76+(drdp!H76+drdp!Q76)*'ASXY-TI2S'!$D76)</f>
        <v>2.5043611095355808E-3</v>
      </c>
      <c r="F76" s="20">
        <f>Model!$W$11*((drdp!C76+drdp!L76)*'ASXY-TI2S'!$B76+(drdp!F76+drdp!O76)*'ASXY-TI2S'!$C76+(drdp!I76+drdp!R76)*'ASXY-TI2S'!$D76)</f>
        <v>-6.6755551722525494E-4</v>
      </c>
      <c r="G76" s="20">
        <f>Model!$W$11*((drdp!D76+drdp!M76)*'ASXY-TI2S'!$B76+(drdp!G76+drdp!P76)*'ASXY-TI2S'!$C76+(drdp!J76+drdp!S76)*'ASXY-TI2S'!$D76)</f>
        <v>-1.0801031304292638E-3</v>
      </c>
      <c r="H76" s="18">
        <f>Model!$W$11*((drdp!B76)*'ASXY-TI2S'!$B76+(drdp!E76)*'ASXY-TI2S'!$C76+(drdp!H76)*'ASXY-TI2S'!$D76)</f>
        <v>1.2521805547677904E-3</v>
      </c>
      <c r="I76" s="18">
        <f>Model!$W$11*((drdp!C76)*'ASXY-TI2S'!$B76+(drdp!F76)*'ASXY-TI2S'!$C76+(drdp!I76)*'ASXY-TI2S'!$D76)</f>
        <v>-3.3377775861262747E-4</v>
      </c>
      <c r="J76" s="18">
        <f>Model!$W$11*((drdp!D76)*'ASXY-TI2S'!$B76+(drdp!G76)*'ASXY-TI2S'!$C76+(drdp!J76)*'ASXY-TI2S'!$D76)</f>
        <v>-5.4005156521463188E-4</v>
      </c>
      <c r="K76" s="21">
        <f>SUM(E$3:E75)+H76</f>
        <v>0.12591621348812534</v>
      </c>
      <c r="L76" s="21">
        <f>SUM(F$3:F75)+I76</f>
        <v>-6.8029726252758854E-2</v>
      </c>
      <c r="M76" s="21">
        <f>SUM(G$3:G75)+J76</f>
        <v>-0.11007192419481798</v>
      </c>
      <c r="N76" s="21"/>
      <c r="O76" s="21"/>
      <c r="P76" s="21"/>
      <c r="Q76" s="19">
        <f t="shared" si="5"/>
        <v>1.5854892819187158E-2</v>
      </c>
      <c r="R76" s="19">
        <f t="shared" si="5"/>
        <v>4.6280436540253071E-3</v>
      </c>
      <c r="S76" s="19">
        <f t="shared" si="5"/>
        <v>1.2115828495949756E-2</v>
      </c>
      <c r="T76" s="19">
        <f t="shared" si="6"/>
        <v>-8.5660455343811101E-3</v>
      </c>
      <c r="U76" s="19">
        <f t="shared" si="7"/>
        <v>-1.3859839905963451E-2</v>
      </c>
      <c r="V76" s="19">
        <f t="shared" si="8"/>
        <v>7.4881628710878915E-3</v>
      </c>
    </row>
    <row r="77" spans="1:22" x14ac:dyDescent="0.25">
      <c r="A77" s="26">
        <f>Wellpath!E77</f>
        <v>2130</v>
      </c>
      <c r="B77" s="22">
        <v>0</v>
      </c>
      <c r="C77" s="22">
        <f>SIN(Wellpath!$L77) * COS(Wellpath!$L77) / 2</f>
        <v>0.16941160936752556</v>
      </c>
      <c r="D77" s="22">
        <f>(-TAN(Dip) * SIN(Wellpath!$L77) * COS(Wellpath!$L77) * SIN(Wellpath!$O77)) / 2</f>
        <v>-0.10470449657002248</v>
      </c>
      <c r="E77" s="20">
        <f>Model!$W$11*((drdp!B77+drdp!K77)*'ASXY-TI2S'!$B77+(drdp!E77+drdp!N77)*'ASXY-TI2S'!$C77+(drdp!H77+drdp!Q77)*'ASXY-TI2S'!$D77)</f>
        <v>2.3671060039773036E-3</v>
      </c>
      <c r="F77" s="20">
        <f>Model!$W$11*((drdp!C77+drdp!L77)*'ASXY-TI2S'!$B77+(drdp!F77+drdp!O77)*'ASXY-TI2S'!$C77+(drdp!I77+drdp!R77)*'ASXY-TI2S'!$D77)</f>
        <v>-5.712766536531544E-4</v>
      </c>
      <c r="G77" s="20">
        <f>Model!$W$11*((drdp!D77+drdp!M77)*'ASXY-TI2S'!$B77+(drdp!G77+drdp!P77)*'ASXY-TI2S'!$C77+(drdp!J77+drdp!S77)*'ASXY-TI2S'!$D77)</f>
        <v>-9.2432417384053715E-4</v>
      </c>
      <c r="H77" s="18">
        <f>Model!$W$11*((drdp!B77)*'ASXY-TI2S'!$B77+(drdp!E77)*'ASXY-TI2S'!$C77+(drdp!H77)*'ASXY-TI2S'!$D77)</f>
        <v>1.1835530019886518E-3</v>
      </c>
      <c r="I77" s="18">
        <f>Model!$W$11*((drdp!C77)*'ASXY-TI2S'!$B77+(drdp!F77)*'ASXY-TI2S'!$C77+(drdp!I77)*'ASXY-TI2S'!$D77)</f>
        <v>-2.856383268265772E-4</v>
      </c>
      <c r="J77" s="18">
        <f>Model!$W$11*((drdp!D77)*'ASXY-TI2S'!$B77+(drdp!G77)*'ASXY-TI2S'!$C77+(drdp!J77)*'ASXY-TI2S'!$D77)</f>
        <v>-4.6216208692026857E-4</v>
      </c>
      <c r="K77" s="21">
        <f>SUM(E$3:E76)+H77</f>
        <v>0.12835194704488181</v>
      </c>
      <c r="L77" s="21">
        <f>SUM(F$3:F76)+I77</f>
        <v>-6.8649142338198049E-2</v>
      </c>
      <c r="M77" s="21">
        <f>SUM(G$3:G76)+J77</f>
        <v>-0.11107413784695287</v>
      </c>
      <c r="N77" s="21"/>
      <c r="O77" s="21"/>
      <c r="P77" s="21"/>
      <c r="Q77" s="19">
        <f t="shared" si="5"/>
        <v>1.6474222310212144E-2</v>
      </c>
      <c r="R77" s="19">
        <f t="shared" si="5"/>
        <v>4.7127047437701755E-3</v>
      </c>
      <c r="S77" s="19">
        <f t="shared" si="5"/>
        <v>1.2337464098443888E-2</v>
      </c>
      <c r="T77" s="19">
        <f t="shared" si="6"/>
        <v>-8.8112510820689497E-3</v>
      </c>
      <c r="U77" s="19">
        <f t="shared" si="7"/>
        <v>-1.4256581858987998E-2</v>
      </c>
      <c r="V77" s="19">
        <f t="shared" si="8"/>
        <v>7.625144299148099E-3</v>
      </c>
    </row>
    <row r="78" spans="1:22" x14ac:dyDescent="0.25">
      <c r="A78" s="26">
        <f>Wellpath!E78</f>
        <v>2160</v>
      </c>
      <c r="B78" s="22">
        <v>0</v>
      </c>
      <c r="C78" s="22">
        <f>SIN(Wellpath!$L78) * COS(Wellpath!$L78) / 2</f>
        <v>0.15617441520112413</v>
      </c>
      <c r="D78" s="22">
        <f>(-TAN(Dip) * SIN(Wellpath!$L78) * COS(Wellpath!$L78) * SIN(Wellpath!$O78)) / 2</f>
        <v>-9.652327595375472E-2</v>
      </c>
      <c r="E78" s="20">
        <f>Model!$W$11*((drdp!B78+drdp!K78)*'ASXY-TI2S'!$B78+(drdp!E78+drdp!N78)*'ASXY-TI2S'!$C78+(drdp!H78+drdp!Q78)*'ASXY-TI2S'!$D78)</f>
        <v>2.2105577161653394E-3</v>
      </c>
      <c r="F78" s="20">
        <f>Model!$W$11*((drdp!C78+drdp!L78)*'ASXY-TI2S'!$B78+(drdp!F78+drdp!O78)*'ASXY-TI2S'!$C78+(drdp!I78+drdp!R78)*'ASXY-TI2S'!$D78)</f>
        <v>-4.7925040137448255E-4</v>
      </c>
      <c r="G78" s="20">
        <f>Model!$W$11*((drdp!D78+drdp!M78)*'ASXY-TI2S'!$B78+(drdp!G78+drdp!P78)*'ASXY-TI2S'!$C78+(drdp!J78+drdp!S78)*'ASXY-TI2S'!$D78)</f>
        <v>-7.7542593151752972E-4</v>
      </c>
      <c r="H78" s="18">
        <f>Model!$W$11*((drdp!B78)*'ASXY-TI2S'!$B78+(drdp!E78)*'ASXY-TI2S'!$C78+(drdp!H78)*'ASXY-TI2S'!$D78)</f>
        <v>1.1052788580826697E-3</v>
      </c>
      <c r="I78" s="18">
        <f>Model!$W$11*((drdp!C78)*'ASXY-TI2S'!$B78+(drdp!F78)*'ASXY-TI2S'!$C78+(drdp!I78)*'ASXY-TI2S'!$D78)</f>
        <v>-2.3962520068724128E-4</v>
      </c>
      <c r="J78" s="18">
        <f>Model!$W$11*((drdp!D78)*'ASXY-TI2S'!$B78+(drdp!G78)*'ASXY-TI2S'!$C78+(drdp!J78)*'ASXY-TI2S'!$D78)</f>
        <v>-3.8771296575876486E-4</v>
      </c>
      <c r="K78" s="21">
        <f>SUM(E$3:E77)+H78</f>
        <v>0.13064077890495313</v>
      </c>
      <c r="L78" s="21">
        <f>SUM(F$3:F77)+I78</f>
        <v>-6.9174405865711872E-2</v>
      </c>
      <c r="M78" s="21">
        <f>SUM(G$3:G77)+J78</f>
        <v>-0.11192401289963191</v>
      </c>
      <c r="N78" s="21"/>
      <c r="O78" s="21"/>
      <c r="P78" s="21"/>
      <c r="Q78" s="19">
        <f t="shared" si="5"/>
        <v>1.7067013112892847E-2</v>
      </c>
      <c r="R78" s="19">
        <f t="shared" si="5"/>
        <v>4.7850984268742328E-3</v>
      </c>
      <c r="S78" s="19">
        <f t="shared" si="5"/>
        <v>1.2526984663556971E-2</v>
      </c>
      <c r="T78" s="19">
        <f t="shared" si="6"/>
        <v>-9.0369982625839573E-3</v>
      </c>
      <c r="U78" s="19">
        <f t="shared" si="7"/>
        <v>-1.4621840223375935E-2</v>
      </c>
      <c r="V78" s="19">
        <f t="shared" si="8"/>
        <v>7.7422770944383093E-3</v>
      </c>
    </row>
    <row r="79" spans="1:22" x14ac:dyDescent="0.25">
      <c r="A79" s="26">
        <f>Wellpath!E79</f>
        <v>2190</v>
      </c>
      <c r="B79" s="22">
        <v>0</v>
      </c>
      <c r="C79" s="22">
        <f>SIN(Wellpath!$L79) * COS(Wellpath!$L79) / 2</f>
        <v>0.14217635498246012</v>
      </c>
      <c r="D79" s="22">
        <f>(-TAN(Dip) * SIN(Wellpath!$L79) * COS(Wellpath!$L79) * SIN(Wellpath!$O79)) / 2</f>
        <v>-8.7871803639526028E-2</v>
      </c>
      <c r="E79" s="20">
        <f>Model!$W$11*((drdp!B79+drdp!K79)*'ASXY-TI2S'!$B79+(drdp!E79+drdp!N79)*'ASXY-TI2S'!$C79+(drdp!H79+drdp!Q79)*'ASXY-TI2S'!$D79)</f>
        <v>2.0358338124075084E-3</v>
      </c>
      <c r="F79" s="20">
        <f>Model!$W$11*((drdp!C79+drdp!L79)*'ASXY-TI2S'!$B79+(drdp!F79+drdp!O79)*'ASXY-TI2S'!$C79+(drdp!I79+drdp!R79)*'ASXY-TI2S'!$D79)</f>
        <v>-3.9262186636514863E-4</v>
      </c>
      <c r="G79" s="20">
        <f>Model!$W$11*((drdp!D79+drdp!M79)*'ASXY-TI2S'!$B79+(drdp!G79+drdp!P79)*'ASXY-TI2S'!$C79+(drdp!J79+drdp!S79)*'ASXY-TI2S'!$D79)</f>
        <v>-6.3526118201923467E-4</v>
      </c>
      <c r="H79" s="18">
        <f>Model!$W$11*((drdp!B79)*'ASXY-TI2S'!$B79+(drdp!E79)*'ASXY-TI2S'!$C79+(drdp!H79)*'ASXY-TI2S'!$D79)</f>
        <v>1.0179169062037542E-3</v>
      </c>
      <c r="I79" s="18">
        <f>Model!$W$11*((drdp!C79)*'ASXY-TI2S'!$B79+(drdp!F79)*'ASXY-TI2S'!$C79+(drdp!I79)*'ASXY-TI2S'!$D79)</f>
        <v>-1.9631093318257431E-4</v>
      </c>
      <c r="J79" s="18">
        <f>Model!$W$11*((drdp!D79)*'ASXY-TI2S'!$B79+(drdp!G79)*'ASXY-TI2S'!$C79+(drdp!J79)*'ASXY-TI2S'!$D79)</f>
        <v>-3.1763059100961734E-4</v>
      </c>
      <c r="K79" s="21">
        <f>SUM(E$3:E78)+H79</f>
        <v>0.13276397466923956</v>
      </c>
      <c r="L79" s="21">
        <f>SUM(F$3:F78)+I79</f>
        <v>-6.9610341999581687E-2</v>
      </c>
      <c r="M79" s="21">
        <f>SUM(G$3:G78)+J79</f>
        <v>-0.11262935645640029</v>
      </c>
      <c r="N79" s="21"/>
      <c r="O79" s="21"/>
      <c r="P79" s="21"/>
      <c r="Q79" s="19">
        <f t="shared" si="5"/>
        <v>1.7626272969974485E-2</v>
      </c>
      <c r="R79" s="19">
        <f t="shared" si="5"/>
        <v>4.8455997132987264E-3</v>
      </c>
      <c r="S79" s="19">
        <f t="shared" si="5"/>
        <v>1.2685371935782879E-2</v>
      </c>
      <c r="T79" s="19">
        <f t="shared" si="6"/>
        <v>-9.2417456819495654E-3</v>
      </c>
      <c r="U79" s="19">
        <f t="shared" si="7"/>
        <v>-1.4953121027590282E-2</v>
      </c>
      <c r="V79" s="19">
        <f t="shared" si="8"/>
        <v>7.840168022122819E-3</v>
      </c>
    </row>
    <row r="80" spans="1:22" x14ac:dyDescent="0.25">
      <c r="A80" s="26">
        <f>Wellpath!E80</f>
        <v>2220</v>
      </c>
      <c r="B80" s="22">
        <v>0</v>
      </c>
      <c r="C80" s="22">
        <f>SIN(Wellpath!$L80) * COS(Wellpath!$L80) / 2</f>
        <v>0.12748562585383885</v>
      </c>
      <c r="D80" s="22">
        <f>(-TAN(Dip) * SIN(Wellpath!$L80) * COS(Wellpath!$L80) * SIN(Wellpath!$O80)) / 2</f>
        <v>-7.8792228730808406E-2</v>
      </c>
      <c r="E80" s="20">
        <f>Model!$W$11*((drdp!B80+drdp!K80)*'ASXY-TI2S'!$B80+(drdp!E80+drdp!N80)*'ASXY-TI2S'!$C80+(drdp!H80+drdp!Q80)*'ASXY-TI2S'!$D80)</f>
        <v>1.8442436315252494E-3</v>
      </c>
      <c r="F80" s="20">
        <f>Model!$W$11*((drdp!C80+drdp!L80)*'ASXY-TI2S'!$B80+(drdp!F80+drdp!O80)*'ASXY-TI2S'!$C80+(drdp!I80+drdp!R80)*'ASXY-TI2S'!$D80)</f>
        <v>-3.1246404254246866E-4</v>
      </c>
      <c r="G80" s="20">
        <f>Model!$W$11*((drdp!D80+drdp!M80)*'ASXY-TI2S'!$B80+(drdp!G80+drdp!P80)*'ASXY-TI2S'!$C80+(drdp!J80+drdp!S80)*'ASXY-TI2S'!$D80)</f>
        <v>-5.0556602677709849E-4</v>
      </c>
      <c r="H80" s="18">
        <f>Model!$W$11*((drdp!B80)*'ASXY-TI2S'!$B80+(drdp!E80)*'ASXY-TI2S'!$C80+(drdp!H80)*'ASXY-TI2S'!$D80)</f>
        <v>9.2212181576262469E-4</v>
      </c>
      <c r="I80" s="18">
        <f>Model!$W$11*((drdp!C80)*'ASXY-TI2S'!$B80+(drdp!F80)*'ASXY-TI2S'!$C80+(drdp!I80)*'ASXY-TI2S'!$D80)</f>
        <v>-1.5623202127123433E-4</v>
      </c>
      <c r="J80" s="18">
        <f>Model!$W$11*((drdp!D80)*'ASXY-TI2S'!$B80+(drdp!G80)*'ASXY-TI2S'!$C80+(drdp!J80)*'ASXY-TI2S'!$D80)</f>
        <v>-2.5278301338854924E-4</v>
      </c>
      <c r="K80" s="21">
        <f>SUM(E$3:E79)+H80</f>
        <v>0.13470401339120594</v>
      </c>
      <c r="L80" s="21">
        <f>SUM(F$3:F79)+I80</f>
        <v>-6.9962884954035492E-2</v>
      </c>
      <c r="M80" s="21">
        <f>SUM(G$3:G79)+J80</f>
        <v>-0.11319977006079845</v>
      </c>
      <c r="N80" s="21"/>
      <c r="O80" s="21"/>
      <c r="P80" s="21"/>
      <c r="Q80" s="19">
        <f t="shared" si="5"/>
        <v>1.814517122369819E-2</v>
      </c>
      <c r="R80" s="19">
        <f t="shared" si="5"/>
        <v>4.8948052710916061E-3</v>
      </c>
      <c r="S80" s="19">
        <f t="shared" si="5"/>
        <v>1.2814187941817642E-2</v>
      </c>
      <c r="T80" s="19">
        <f t="shared" si="6"/>
        <v>-9.4242813917357979E-3</v>
      </c>
      <c r="U80" s="19">
        <f t="shared" si="7"/>
        <v>-1.5248463342151228E-2</v>
      </c>
      <c r="V80" s="19">
        <f t="shared" si="8"/>
        <v>7.9197824895869129E-3</v>
      </c>
    </row>
    <row r="81" spans="1:22" x14ac:dyDescent="0.25">
      <c r="A81" s="26">
        <f>Wellpath!E81</f>
        <v>2250</v>
      </c>
      <c r="B81" s="22">
        <v>0</v>
      </c>
      <c r="C81" s="22">
        <f>SIN(Wellpath!$L81) * COS(Wellpath!$L81) / 2</f>
        <v>0.11217379957086794</v>
      </c>
      <c r="D81" s="22">
        <f>(-TAN(Dip) * SIN(Wellpath!$L81) * COS(Wellpath!$L81) * SIN(Wellpath!$O81)) / 2</f>
        <v>-6.9328786003881412E-2</v>
      </c>
      <c r="E81" s="20">
        <f>Model!$W$11*((drdp!B81+drdp!K81)*'ASXY-TI2S'!$B81+(drdp!E81+drdp!N81)*'ASXY-TI2S'!$C81+(drdp!H81+drdp!Q81)*'ASXY-TI2S'!$D81)</f>
        <v>1.637274676529697E-3</v>
      </c>
      <c r="F81" s="20">
        <f>Model!$W$11*((drdp!C81+drdp!L81)*'ASXY-TI2S'!$B81+(drdp!F81+drdp!O81)*'ASXY-TI2S'!$C81+(drdp!I81+drdp!R81)*'ASXY-TI2S'!$D81)</f>
        <v>-2.3976590489841634E-4</v>
      </c>
      <c r="G81" s="20">
        <f>Model!$W$11*((drdp!D81+drdp!M81)*'ASXY-TI2S'!$B81+(drdp!G81+drdp!P81)*'ASXY-TI2S'!$C81+(drdp!J81+drdp!S81)*'ASXY-TI2S'!$D81)</f>
        <v>-3.8794062481487825E-4</v>
      </c>
      <c r="H81" s="18">
        <f>Model!$W$11*((drdp!B81)*'ASXY-TI2S'!$B81+(drdp!E81)*'ASXY-TI2S'!$C81+(drdp!H81)*'ASXY-TI2S'!$D81)</f>
        <v>8.1863733826484852E-4</v>
      </c>
      <c r="I81" s="18">
        <f>Model!$W$11*((drdp!C81)*'ASXY-TI2S'!$B81+(drdp!F81)*'ASXY-TI2S'!$C81+(drdp!I81)*'ASXY-TI2S'!$D81)</f>
        <v>-1.1988295244920817E-4</v>
      </c>
      <c r="J81" s="18">
        <f>Model!$W$11*((drdp!D81)*'ASXY-TI2S'!$B81+(drdp!G81)*'ASXY-TI2S'!$C81+(drdp!J81)*'ASXY-TI2S'!$D81)</f>
        <v>-1.9397031240743913E-4</v>
      </c>
      <c r="K81" s="21">
        <f>SUM(E$3:E80)+H81</f>
        <v>0.13644477254523341</v>
      </c>
      <c r="L81" s="21">
        <f>SUM(F$3:F80)+I81</f>
        <v>-7.0238999927755924E-2</v>
      </c>
      <c r="M81" s="21">
        <f>SUM(G$3:G80)+J81</f>
        <v>-0.11364652338659444</v>
      </c>
      <c r="N81" s="21"/>
      <c r="O81" s="21"/>
      <c r="P81" s="21"/>
      <c r="Q81" s="19">
        <f t="shared" si="5"/>
        <v>1.8617175954920479E-2</v>
      </c>
      <c r="R81" s="19">
        <f t="shared" si="5"/>
        <v>4.933517110851297E-3</v>
      </c>
      <c r="S81" s="19">
        <f t="shared" si="5"/>
        <v>1.2915532277859756E-2</v>
      </c>
      <c r="T81" s="19">
        <f t="shared" si="6"/>
        <v>-9.5837443689473223E-3</v>
      </c>
      <c r="U81" s="19">
        <f t="shared" si="7"/>
        <v>-1.5506474034040426E-2</v>
      </c>
      <c r="V81" s="19">
        <f t="shared" si="8"/>
        <v>7.9824181479407185E-3</v>
      </c>
    </row>
    <row r="82" spans="1:22" x14ac:dyDescent="0.25">
      <c r="A82" s="26">
        <f>Wellpath!E82</f>
        <v>2280</v>
      </c>
      <c r="B82" s="22">
        <v>0</v>
      </c>
      <c r="C82" s="22">
        <f>SIN(Wellpath!$L82) * COS(Wellpath!$L82) / 2</f>
        <v>9.6315473812058655E-2</v>
      </c>
      <c r="D82" s="22">
        <f>(-TAN(Dip) * SIN(Wellpath!$L82) * COS(Wellpath!$L82) * SIN(Wellpath!$O82)) / 2</f>
        <v>-5.9527580400448685E-2</v>
      </c>
      <c r="E82" s="20">
        <f>Model!$W$11*((drdp!B82+drdp!K82)*'ASXY-TI2S'!$B82+(drdp!E82+drdp!N82)*'ASXY-TI2S'!$C82+(drdp!H82+drdp!Q82)*'ASXY-TI2S'!$D82)</f>
        <v>1.4165770623667134E-3</v>
      </c>
      <c r="F82" s="20">
        <f>Model!$W$11*((drdp!C82+drdp!L82)*'ASXY-TI2S'!$B82+(drdp!F82+drdp!O82)*'ASXY-TI2S'!$C82+(drdp!I82+drdp!R82)*'ASXY-TI2S'!$D82)</f>
        <v>-1.7542143915193727E-4</v>
      </c>
      <c r="G82" s="20">
        <f>Model!$W$11*((drdp!D82+drdp!M82)*'ASXY-TI2S'!$B82+(drdp!G82+drdp!P82)*'ASXY-TI2S'!$C82+(drdp!J82+drdp!S82)*'ASXY-TI2S'!$D82)</f>
        <v>-2.8383144275396588E-4</v>
      </c>
      <c r="H82" s="18">
        <f>Model!$W$11*((drdp!B82)*'ASXY-TI2S'!$B82+(drdp!E82)*'ASXY-TI2S'!$C82+(drdp!H82)*'ASXY-TI2S'!$D82)</f>
        <v>7.0828853118335669E-4</v>
      </c>
      <c r="I82" s="18">
        <f>Model!$W$11*((drdp!C82)*'ASXY-TI2S'!$B82+(drdp!F82)*'ASXY-TI2S'!$C82+(drdp!I82)*'ASXY-TI2S'!$D82)</f>
        <v>-8.7710719575968634E-5</v>
      </c>
      <c r="J82" s="18">
        <f>Model!$W$11*((drdp!D82)*'ASXY-TI2S'!$B82+(drdp!G82)*'ASXY-TI2S'!$C82+(drdp!J82)*'ASXY-TI2S'!$D82)</f>
        <v>-1.4191572137698294E-4</v>
      </c>
      <c r="K82" s="21">
        <f>SUM(E$3:E81)+H82</f>
        <v>0.1379716984146816</v>
      </c>
      <c r="L82" s="21">
        <f>SUM(F$3:F81)+I82</f>
        <v>-7.0446593599781115E-2</v>
      </c>
      <c r="M82" s="21">
        <f>SUM(G$3:G81)+J82</f>
        <v>-0.11398240942037886</v>
      </c>
      <c r="N82" s="21"/>
      <c r="O82" s="21"/>
      <c r="P82" s="21"/>
      <c r="Q82" s="19">
        <f t="shared" si="5"/>
        <v>1.9036189563431852E-2</v>
      </c>
      <c r="R82" s="19">
        <f t="shared" si="5"/>
        <v>4.9627225498127215E-3</v>
      </c>
      <c r="S82" s="19">
        <f t="shared" si="5"/>
        <v>1.2991989657274872E-2</v>
      </c>
      <c r="T82" s="19">
        <f t="shared" si="6"/>
        <v>-9.7196361664906392E-3</v>
      </c>
      <c r="U82" s="19">
        <f t="shared" si="7"/>
        <v>-1.5726346617127275E-2</v>
      </c>
      <c r="V82" s="19">
        <f t="shared" si="8"/>
        <v>8.0296724739612919E-3</v>
      </c>
    </row>
    <row r="83" spans="1:22" x14ac:dyDescent="0.25">
      <c r="A83" s="26">
        <f>Wellpath!E83</f>
        <v>2310</v>
      </c>
      <c r="B83" s="22">
        <v>0</v>
      </c>
      <c r="C83" s="22">
        <f>SIN(Wellpath!$L83) * COS(Wellpath!$L83) / 2</f>
        <v>7.9987908746434591E-2</v>
      </c>
      <c r="D83" s="22">
        <f>(-TAN(Dip) * SIN(Wellpath!$L83) * COS(Wellpath!$L83) * SIN(Wellpath!$O83)) / 2</f>
        <v>-4.9436362408996459E-2</v>
      </c>
      <c r="E83" s="20">
        <f>Model!$W$11*((drdp!B83+drdp!K83)*'ASXY-TI2S'!$B83+(drdp!E83+drdp!N83)*'ASXY-TI2S'!$C83+(drdp!H83+drdp!Q83)*'ASXY-TI2S'!$D83)</f>
        <v>1.1839461892167835E-3</v>
      </c>
      <c r="F83" s="20">
        <f>Model!$W$11*((drdp!C83+drdp!L83)*'ASXY-TI2S'!$B83+(drdp!F83+drdp!O83)*'ASXY-TI2S'!$C83+(drdp!I83+drdp!R83)*'ASXY-TI2S'!$D83)</f>
        <v>-1.2021972827813879E-4</v>
      </c>
      <c r="G83" s="20">
        <f>Model!$W$11*((drdp!D83+drdp!M83)*'ASXY-TI2S'!$B83+(drdp!G83+drdp!P83)*'ASXY-TI2S'!$C83+(drdp!J83+drdp!S83)*'ASXY-TI2S'!$D83)</f>
        <v>-1.9451521484280929E-4</v>
      </c>
      <c r="H83" s="18">
        <f>Model!$W$11*((drdp!B83)*'ASXY-TI2S'!$B83+(drdp!E83)*'ASXY-TI2S'!$C83+(drdp!H83)*'ASXY-TI2S'!$D83)</f>
        <v>5.9197309460839174E-4</v>
      </c>
      <c r="I83" s="18">
        <f>Model!$W$11*((drdp!C83)*'ASXY-TI2S'!$B83+(drdp!F83)*'ASXY-TI2S'!$C83+(drdp!I83)*'ASXY-TI2S'!$D83)</f>
        <v>-6.0109864139069393E-5</v>
      </c>
      <c r="J83" s="18">
        <f>Model!$W$11*((drdp!D83)*'ASXY-TI2S'!$B83+(drdp!G83)*'ASXY-TI2S'!$C83+(drdp!J83)*'ASXY-TI2S'!$D83)</f>
        <v>-9.7257607421404645E-5</v>
      </c>
      <c r="K83" s="21">
        <f>SUM(E$3:E82)+H83</f>
        <v>0.13927196004047337</v>
      </c>
      <c r="L83" s="21">
        <f>SUM(F$3:F82)+I83</f>
        <v>-7.0594414183496143E-2</v>
      </c>
      <c r="M83" s="21">
        <f>SUM(G$3:G82)+J83</f>
        <v>-0.11422158274917726</v>
      </c>
      <c r="N83" s="21"/>
      <c r="O83" s="21"/>
      <c r="P83" s="21"/>
      <c r="Q83" s="19">
        <f t="shared" si="5"/>
        <v>1.9396678853515214E-2</v>
      </c>
      <c r="R83" s="19">
        <f t="shared" si="5"/>
        <v>4.9835713139110014E-3</v>
      </c>
      <c r="S83" s="19">
        <f t="shared" si="5"/>
        <v>1.3046569965727148E-2</v>
      </c>
      <c r="T83" s="19">
        <f t="shared" si="6"/>
        <v>-9.8318224312445024E-3</v>
      </c>
      <c r="U83" s="19">
        <f t="shared" si="7"/>
        <v>-1.5907863708403039E-2</v>
      </c>
      <c r="V83" s="19">
        <f t="shared" si="8"/>
        <v>8.0634057212898985E-3</v>
      </c>
    </row>
    <row r="84" spans="1:22" x14ac:dyDescent="0.25">
      <c r="A84" s="26">
        <f>Wellpath!E84</f>
        <v>2340</v>
      </c>
      <c r="B84" s="22">
        <v>0</v>
      </c>
      <c r="C84" s="22">
        <f>SIN(Wellpath!$L84) * COS(Wellpath!$L84) / 2</f>
        <v>6.3270650629754385E-2</v>
      </c>
      <c r="D84" s="22">
        <f>(-TAN(Dip) * SIN(Wellpath!$L84) * COS(Wellpath!$L84) * SIN(Wellpath!$O84)) / 2</f>
        <v>-3.9104295429213357E-2</v>
      </c>
      <c r="E84" s="20">
        <f>Model!$W$11*((drdp!B84+drdp!K84)*'ASXY-TI2S'!$B84+(drdp!E84+drdp!N84)*'ASXY-TI2S'!$C84+(drdp!H84+drdp!Q84)*'ASXY-TI2S'!$D84)</f>
        <v>9.413038302681652E-4</v>
      </c>
      <c r="F84" s="20">
        <f>Model!$W$11*((drdp!C84+drdp!L84)*'ASXY-TI2S'!$B84+(drdp!F84+drdp!O84)*'ASXY-TI2S'!$C84+(drdp!I84+drdp!R84)*'ASXY-TI2S'!$D84)</f>
        <v>-7.4836204673128922E-5</v>
      </c>
      <c r="G84" s="20">
        <f>Model!$W$11*((drdp!D84+drdp!M84)*'ASXY-TI2S'!$B84+(drdp!G84+drdp!P84)*'ASXY-TI2S'!$C84+(drdp!J84+drdp!S84)*'ASXY-TI2S'!$D84)</f>
        <v>-1.2108478898185285E-4</v>
      </c>
      <c r="H84" s="18">
        <f>Model!$W$11*((drdp!B84)*'ASXY-TI2S'!$B84+(drdp!E84)*'ASXY-TI2S'!$C84+(drdp!H84)*'ASXY-TI2S'!$D84)</f>
        <v>4.706519151340826E-4</v>
      </c>
      <c r="I84" s="18">
        <f>Model!$W$11*((drdp!C84)*'ASXY-TI2S'!$B84+(drdp!F84)*'ASXY-TI2S'!$C84+(drdp!I84)*'ASXY-TI2S'!$D84)</f>
        <v>-3.7418102336564461E-5</v>
      </c>
      <c r="J84" s="18">
        <f>Model!$W$11*((drdp!D84)*'ASXY-TI2S'!$B84+(drdp!G84)*'ASXY-TI2S'!$C84+(drdp!J84)*'ASXY-TI2S'!$D84)</f>
        <v>-6.0542394490926427E-5</v>
      </c>
      <c r="K84" s="21">
        <f>SUM(E$3:E83)+H84</f>
        <v>0.14033458505021584</v>
      </c>
      <c r="L84" s="21">
        <f>SUM(F$3:F83)+I84</f>
        <v>-7.0691942149971779E-2</v>
      </c>
      <c r="M84" s="21">
        <f>SUM(G$3:G83)+J84</f>
        <v>-0.11437938275108958</v>
      </c>
      <c r="N84" s="21"/>
      <c r="O84" s="21"/>
      <c r="P84" s="21"/>
      <c r="Q84" s="19">
        <f t="shared" si="5"/>
        <v>1.9693795761216264E-2</v>
      </c>
      <c r="R84" s="19">
        <f t="shared" si="5"/>
        <v>4.9973506849349562E-3</v>
      </c>
      <c r="S84" s="19">
        <f t="shared" si="5"/>
        <v>1.3082643198520249E-2</v>
      </c>
      <c r="T84" s="19">
        <f t="shared" si="6"/>
        <v>-9.9205243680101536E-3</v>
      </c>
      <c r="U84" s="19">
        <f t="shared" si="7"/>
        <v>-1.6051383216673973E-2</v>
      </c>
      <c r="V84" s="19">
        <f t="shared" si="8"/>
        <v>8.0857007085895043E-3</v>
      </c>
    </row>
    <row r="85" spans="1:22" x14ac:dyDescent="0.25">
      <c r="A85" s="26">
        <f>Wellpath!E85</f>
        <v>2370</v>
      </c>
      <c r="B85" s="22">
        <v>0</v>
      </c>
      <c r="C85" s="22">
        <f>SIN(Wellpath!$L85) * COS(Wellpath!$L85) / 2</f>
        <v>4.6245144263149573E-2</v>
      </c>
      <c r="D85" s="22">
        <f>(-TAN(Dip) * SIN(Wellpath!$L85) * COS(Wellpath!$L85) * SIN(Wellpath!$O85)) / 2</f>
        <v>-2.8581716252849165E-2</v>
      </c>
      <c r="E85" s="20">
        <f>Model!$W$11*((drdp!B85+drdp!K85)*'ASXY-TI2S'!$B85+(drdp!E85+drdp!N85)*'ASXY-TI2S'!$C85+(drdp!H85+drdp!Q85)*'ASXY-TI2S'!$D85)</f>
        <v>6.9067784024542717E-4</v>
      </c>
      <c r="F85" s="20">
        <f>Model!$W$11*((drdp!C85+drdp!L85)*'ASXY-TI2S'!$B85+(drdp!F85+drdp!O85)*'ASXY-TI2S'!$C85+(drdp!I85+drdp!R85)*'ASXY-TI2S'!$D85)</f>
        <v>-3.9825163922469842E-5</v>
      </c>
      <c r="G85" s="20">
        <f>Model!$W$11*((drdp!D85+drdp!M85)*'ASXY-TI2S'!$B85+(drdp!G85+drdp!P85)*'ASXY-TI2S'!$C85+(drdp!J85+drdp!S85)*'ASXY-TI2S'!$D85)</f>
        <v>-6.443701401991932E-5</v>
      </c>
      <c r="H85" s="18">
        <f>Model!$W$11*((drdp!B85)*'ASXY-TI2S'!$B85+(drdp!E85)*'ASXY-TI2S'!$C85+(drdp!H85)*'ASXY-TI2S'!$D85)</f>
        <v>3.4533892012271358E-4</v>
      </c>
      <c r="I85" s="18">
        <f>Model!$W$11*((drdp!C85)*'ASXY-TI2S'!$B85+(drdp!F85)*'ASXY-TI2S'!$C85+(drdp!I85)*'ASXY-TI2S'!$D85)</f>
        <v>-1.9912581961234921E-5</v>
      </c>
      <c r="J85" s="18">
        <f>Model!$W$11*((drdp!D85)*'ASXY-TI2S'!$B85+(drdp!G85)*'ASXY-TI2S'!$C85+(drdp!J85)*'ASXY-TI2S'!$D85)</f>
        <v>-3.221850700995966E-5</v>
      </c>
      <c r="K85" s="21">
        <f>SUM(E$3:E84)+H85</f>
        <v>0.14115057588547261</v>
      </c>
      <c r="L85" s="21">
        <f>SUM(F$3:F84)+I85</f>
        <v>-7.0749272834269586E-2</v>
      </c>
      <c r="M85" s="21">
        <f>SUM(G$3:G84)+J85</f>
        <v>-0.11447214365259048</v>
      </c>
      <c r="N85" s="21"/>
      <c r="O85" s="21"/>
      <c r="P85" s="21"/>
      <c r="Q85" s="19">
        <f t="shared" si="5"/>
        <v>1.9923485072800562E-2</v>
      </c>
      <c r="R85" s="19">
        <f t="shared" si="5"/>
        <v>5.0054596065779167E-3</v>
      </c>
      <c r="S85" s="19">
        <f t="shared" si="5"/>
        <v>1.3103871672419311E-2</v>
      </c>
      <c r="T85" s="19">
        <f t="shared" si="6"/>
        <v>-9.9863006040355751E-3</v>
      </c>
      <c r="U85" s="19">
        <f t="shared" si="7"/>
        <v>-1.6157808999407695E-2</v>
      </c>
      <c r="V85" s="19">
        <f t="shared" si="8"/>
        <v>8.0988209232008244E-3</v>
      </c>
    </row>
    <row r="86" spans="1:22" x14ac:dyDescent="0.25">
      <c r="A86" s="26">
        <f>Wellpath!E86</f>
        <v>2400</v>
      </c>
      <c r="B86" s="22">
        <v>0</v>
      </c>
      <c r="C86" s="22">
        <f>SIN(Wellpath!$L86) * COS(Wellpath!$L86) / 2</f>
        <v>2.8994336202240342E-2</v>
      </c>
      <c r="D86" s="22">
        <f>(-TAN(Dip) * SIN(Wellpath!$L86) * COS(Wellpath!$L86) * SIN(Wellpath!$O86)) / 2</f>
        <v>-1.7919889827925164E-2</v>
      </c>
      <c r="E86" s="20">
        <f>Model!$W$11*((drdp!B86+drdp!K86)*'ASXY-TI2S'!$B86+(drdp!E86+drdp!N86)*'ASXY-TI2S'!$C86+(drdp!H86+drdp!Q86)*'ASXY-TI2S'!$D86)</f>
        <v>4.3418070608031655E-4</v>
      </c>
      <c r="F86" s="20">
        <f>Model!$W$11*((drdp!C86+drdp!L86)*'ASXY-TI2S'!$B86+(drdp!F86+drdp!O86)*'ASXY-TI2S'!$C86+(drdp!I86+drdp!R86)*'ASXY-TI2S'!$D86)</f>
        <v>-1.5613622298806067E-5</v>
      </c>
      <c r="G86" s="20">
        <f>Model!$W$11*((drdp!D86+drdp!M86)*'ASXY-TI2S'!$B86+(drdp!G86+drdp!P86)*'ASXY-TI2S'!$C86+(drdp!J86+drdp!S86)*'ASXY-TI2S'!$D86)</f>
        <v>-2.5262801200982386E-5</v>
      </c>
      <c r="H86" s="18">
        <f>Model!$W$11*((drdp!B86)*'ASXY-TI2S'!$B86+(drdp!E86)*'ASXY-TI2S'!$C86+(drdp!H86)*'ASXY-TI2S'!$D86)</f>
        <v>2.1709035304015827E-4</v>
      </c>
      <c r="I86" s="18">
        <f>Model!$W$11*((drdp!C86)*'ASXY-TI2S'!$B86+(drdp!F86)*'ASXY-TI2S'!$C86+(drdp!I86)*'ASXY-TI2S'!$D86)</f>
        <v>-7.8068111494030336E-6</v>
      </c>
      <c r="J86" s="18">
        <f>Model!$W$11*((drdp!D86)*'ASXY-TI2S'!$B86+(drdp!G86)*'ASXY-TI2S'!$C86+(drdp!J86)*'ASXY-TI2S'!$D86)</f>
        <v>-1.2631400600491193E-5</v>
      </c>
      <c r="K86" s="21">
        <f>SUM(E$3:E85)+H86</f>
        <v>0.1417130051586355</v>
      </c>
      <c r="L86" s="21">
        <f>SUM(F$3:F85)+I86</f>
        <v>-7.0776992227380209E-2</v>
      </c>
      <c r="M86" s="21">
        <f>SUM(G$3:G85)+J86</f>
        <v>-0.11451699356020094</v>
      </c>
      <c r="N86" s="21"/>
      <c r="O86" s="21"/>
      <c r="P86" s="21"/>
      <c r="Q86" s="19">
        <f t="shared" si="5"/>
        <v>2.0082575831091451E-2</v>
      </c>
      <c r="R86" s="19">
        <f t="shared" si="5"/>
        <v>5.0093826287546384E-3</v>
      </c>
      <c r="S86" s="19">
        <f t="shared" si="5"/>
        <v>1.3114141814067103E-2</v>
      </c>
      <c r="T86" s="19">
        <f t="shared" si="6"/>
        <v>-1.0030020264631435E-2</v>
      </c>
      <c r="U86" s="19">
        <f t="shared" si="7"/>
        <v>-1.6228547299148185E-2</v>
      </c>
      <c r="V86" s="19">
        <f t="shared" si="8"/>
        <v>8.1051683631132906E-3</v>
      </c>
    </row>
    <row r="87" spans="1:22" x14ac:dyDescent="0.25">
      <c r="A87" s="26">
        <f>Wellpath!E87</f>
        <v>2430</v>
      </c>
      <c r="B87" s="22">
        <v>0</v>
      </c>
      <c r="C87" s="22">
        <f>SIN(Wellpath!$L87) * COS(Wellpath!$L87) / 2</f>
        <v>1.1602270649854279E-2</v>
      </c>
      <c r="D87" s="22">
        <f>(-TAN(Dip) * SIN(Wellpath!$L87) * COS(Wellpath!$L87) * SIN(Wellpath!$O87)) / 2</f>
        <v>-7.1707595010605365E-3</v>
      </c>
      <c r="E87" s="20">
        <f>Model!$W$11*((drdp!B87+drdp!K87)*'ASXY-TI2S'!$B87+(drdp!E87+drdp!N87)*'ASXY-TI2S'!$C87+(drdp!H87+drdp!Q87)*'ASXY-TI2S'!$D87)</f>
        <v>1.4498931149356078E-4</v>
      </c>
      <c r="F87" s="20">
        <f>Model!$W$11*((drdp!C87+drdp!L87)*'ASXY-TI2S'!$B87+(drdp!F87+drdp!O87)*'ASXY-TI2S'!$C87+(drdp!I87+drdp!R87)*'ASXY-TI2S'!$D87)</f>
        <v>-2.0804878099283976E-6</v>
      </c>
      <c r="G87" s="20">
        <f>Model!$W$11*((drdp!D87+drdp!M87)*'ASXY-TI2S'!$B87+(drdp!G87+drdp!P87)*'ASXY-TI2S'!$C87+(drdp!J87+drdp!S87)*'ASXY-TI2S'!$D87)</f>
        <v>-3.3662239893754428E-6</v>
      </c>
      <c r="H87" s="18">
        <f>Model!$W$11*((drdp!B87)*'ASXY-TI2S'!$B87+(drdp!E87)*'ASXY-TI2S'!$C87+(drdp!H87)*'ASXY-TI2S'!$D87)</f>
        <v>8.6993586896136465E-5</v>
      </c>
      <c r="I87" s="18">
        <f>Model!$W$11*((drdp!C87)*'ASXY-TI2S'!$B87+(drdp!F87)*'ASXY-TI2S'!$C87+(drdp!I87)*'ASXY-TI2S'!$D87)</f>
        <v>-1.2482926859570386E-6</v>
      </c>
      <c r="J87" s="18">
        <f>Model!$W$11*((drdp!D87)*'ASXY-TI2S'!$B87+(drdp!G87)*'ASXY-TI2S'!$C87+(drdp!J87)*'ASXY-TI2S'!$D87)</f>
        <v>-2.0197343936252654E-6</v>
      </c>
      <c r="K87" s="21">
        <f>SUM(E$3:E86)+H87</f>
        <v>0.1420170890985718</v>
      </c>
      <c r="L87" s="21">
        <f>SUM(F$3:F86)+I87</f>
        <v>-7.0786047331215574E-2</v>
      </c>
      <c r="M87" s="21">
        <f>SUM(G$3:G86)+J87</f>
        <v>-0.11453164469519504</v>
      </c>
      <c r="N87" s="21"/>
      <c r="O87" s="21"/>
      <c r="P87" s="21"/>
      <c r="Q87" s="19">
        <f t="shared" si="5"/>
        <v>2.0168853596031683E-2</v>
      </c>
      <c r="R87" s="19">
        <f t="shared" si="5"/>
        <v>5.0106644967770914E-3</v>
      </c>
      <c r="S87" s="19">
        <f t="shared" si="5"/>
        <v>1.3117497636586399E-2</v>
      </c>
      <c r="T87" s="19">
        <f t="shared" si="6"/>
        <v>-1.0052828390772962E-2</v>
      </c>
      <c r="U87" s="19">
        <f t="shared" si="7"/>
        <v>-1.6265450789283483E-2</v>
      </c>
      <c r="V87" s="19">
        <f t="shared" si="8"/>
        <v>8.1072424223160421E-3</v>
      </c>
    </row>
    <row r="88" spans="1:22" x14ac:dyDescent="0.25">
      <c r="A88" s="26">
        <f>Wellpath!E88</f>
        <v>2450</v>
      </c>
      <c r="B88" s="22">
        <v>0</v>
      </c>
      <c r="C88" s="22">
        <f>SIN(Wellpath!$L88) * COS(Wellpath!$L88) / 2</f>
        <v>0</v>
      </c>
      <c r="D88" s="22">
        <f>(-TAN(Dip) * SIN(Wellpath!$L88) * COS(Wellpath!$L88) * SIN(Wellpath!$O88)) / 2</f>
        <v>0</v>
      </c>
      <c r="E88" s="20">
        <f>Model!$W$11*((drdp!B88+drdp!K88)*'ASXY-TI2S'!$B88+(drdp!E88+drdp!N88)*'ASXY-TI2S'!$C88+(drdp!H88+drdp!Q88)*'ASXY-TI2S'!$D88)</f>
        <v>0</v>
      </c>
      <c r="F88" s="20">
        <f>Model!$W$11*((drdp!C88+drdp!L88)*'ASXY-TI2S'!$B88+(drdp!F88+drdp!O88)*'ASXY-TI2S'!$C88+(drdp!I88+drdp!R88)*'ASXY-TI2S'!$D88)</f>
        <v>0</v>
      </c>
      <c r="G88" s="20">
        <f>Model!$W$11*((drdp!D88+drdp!M88)*'ASXY-TI2S'!$B88+(drdp!G88+drdp!P88)*'ASXY-TI2S'!$C88+(drdp!J88+drdp!S88)*'ASXY-TI2S'!$D88)</f>
        <v>0</v>
      </c>
      <c r="H88" s="18">
        <f>Model!$W$11*((drdp!B88)*'ASXY-TI2S'!$B88+(drdp!E88)*'ASXY-TI2S'!$C88+(drdp!H88)*'ASXY-TI2S'!$D88)</f>
        <v>0</v>
      </c>
      <c r="I88" s="18">
        <f>Model!$W$11*((drdp!C88)*'ASXY-TI2S'!$B88+(drdp!F88)*'ASXY-TI2S'!$C88+(drdp!I88)*'ASXY-TI2S'!$D88)</f>
        <v>0</v>
      </c>
      <c r="J88" s="18">
        <f>Model!$W$11*((drdp!D88)*'ASXY-TI2S'!$B88+(drdp!G88)*'ASXY-TI2S'!$C88+(drdp!J88)*'ASXY-TI2S'!$D88)</f>
        <v>0</v>
      </c>
      <c r="K88" s="21">
        <f>SUM(E$3:E87)+H88</f>
        <v>0.14207508482316922</v>
      </c>
      <c r="L88" s="21">
        <f>SUM(F$3:F87)+I88</f>
        <v>-7.0786879526339552E-2</v>
      </c>
      <c r="M88" s="21">
        <f>SUM(G$3:G87)+J88</f>
        <v>-0.11453299118479079</v>
      </c>
      <c r="N88" s="21"/>
      <c r="O88" s="21"/>
      <c r="P88" s="21"/>
      <c r="Q88" s="19">
        <f t="shared" si="5"/>
        <v>2.0185329727510727E-2</v>
      </c>
      <c r="R88" s="19">
        <f t="shared" si="5"/>
        <v>5.0107823130765092E-3</v>
      </c>
      <c r="S88" s="19">
        <f t="shared" si="5"/>
        <v>1.3117806069735366E-2</v>
      </c>
      <c r="T88" s="19">
        <f t="shared" si="6"/>
        <v>-1.0057051913072152E-2</v>
      </c>
      <c r="U88" s="19">
        <f t="shared" si="7"/>
        <v>-1.6272284437630444E-2</v>
      </c>
      <c r="V88" s="19">
        <f t="shared" si="8"/>
        <v>8.1074330487890967E-3</v>
      </c>
    </row>
    <row r="89" spans="1:22" x14ac:dyDescent="0.25">
      <c r="A89" s="26">
        <f>Wellpath!E89</f>
        <v>2460</v>
      </c>
      <c r="B89" s="22">
        <v>0</v>
      </c>
      <c r="C89" s="22">
        <f>SIN(Wellpath!$L89) * COS(Wellpath!$L89) / 2</f>
        <v>0</v>
      </c>
      <c r="D89" s="22">
        <f>(-TAN(Dip) * SIN(Wellpath!$L89) * COS(Wellpath!$L89) * SIN(Wellpath!$O89)) / 2</f>
        <v>0</v>
      </c>
      <c r="E89" s="20">
        <f>Model!$W$11*((drdp!B89+drdp!K89)*'ASXY-TI2S'!$B89+(drdp!E89+drdp!N89)*'ASXY-TI2S'!$C89+(drdp!H89+drdp!Q89)*'ASXY-TI2S'!$D89)</f>
        <v>0</v>
      </c>
      <c r="F89" s="20">
        <f>Model!$W$11*((drdp!C89+drdp!L89)*'ASXY-TI2S'!$B89+(drdp!F89+drdp!O89)*'ASXY-TI2S'!$C89+(drdp!I89+drdp!R89)*'ASXY-TI2S'!$D89)</f>
        <v>0</v>
      </c>
      <c r="G89" s="20">
        <f>Model!$W$11*((drdp!D89+drdp!M89)*'ASXY-TI2S'!$B89+(drdp!G89+drdp!P89)*'ASXY-TI2S'!$C89+(drdp!J89+drdp!S89)*'ASXY-TI2S'!$D89)</f>
        <v>0</v>
      </c>
      <c r="H89" s="18">
        <f>Model!$W$11*((drdp!B89)*'ASXY-TI2S'!$B89+(drdp!E89)*'ASXY-TI2S'!$C89+(drdp!H89)*'ASXY-TI2S'!$D89)</f>
        <v>0</v>
      </c>
      <c r="I89" s="18">
        <f>Model!$W$11*((drdp!C89)*'ASXY-TI2S'!$B89+(drdp!F89)*'ASXY-TI2S'!$C89+(drdp!I89)*'ASXY-TI2S'!$D89)</f>
        <v>0</v>
      </c>
      <c r="J89" s="18">
        <f>Model!$W$11*((drdp!D89)*'ASXY-TI2S'!$B89+(drdp!G89)*'ASXY-TI2S'!$C89+(drdp!J89)*'ASXY-TI2S'!$D89)</f>
        <v>0</v>
      </c>
      <c r="K89" s="21">
        <f>SUM(E$3:E88)+H89</f>
        <v>0.14207508482316922</v>
      </c>
      <c r="L89" s="21">
        <f>SUM(F$3:F88)+I89</f>
        <v>-7.0786879526339552E-2</v>
      </c>
      <c r="M89" s="21">
        <f>SUM(G$3:G88)+J89</f>
        <v>-0.11453299118479079</v>
      </c>
      <c r="N89" s="21"/>
      <c r="O89" s="21"/>
      <c r="P89" s="21"/>
      <c r="Q89" s="19">
        <f t="shared" si="5"/>
        <v>2.0185329727510727E-2</v>
      </c>
      <c r="R89" s="19">
        <f t="shared" si="5"/>
        <v>5.0107823130765092E-3</v>
      </c>
      <c r="S89" s="19">
        <f t="shared" si="5"/>
        <v>1.3117806069735366E-2</v>
      </c>
      <c r="T89" s="19">
        <f t="shared" si="6"/>
        <v>-1.0057051913072152E-2</v>
      </c>
      <c r="U89" s="19">
        <f t="shared" si="7"/>
        <v>-1.6272284437630444E-2</v>
      </c>
      <c r="V89" s="19">
        <f t="shared" si="8"/>
        <v>8.1074330487890967E-3</v>
      </c>
    </row>
    <row r="90" spans="1:22" x14ac:dyDescent="0.25">
      <c r="A90" s="26">
        <f>Wellpath!E90</f>
        <v>2490</v>
      </c>
      <c r="B90" s="22">
        <v>0</v>
      </c>
      <c r="C90" s="22">
        <f>SIN(Wellpath!$L90) * COS(Wellpath!$L90) / 2</f>
        <v>0</v>
      </c>
      <c r="D90" s="22">
        <f>(-TAN(Dip) * SIN(Wellpath!$L90) * COS(Wellpath!$L90) * SIN(Wellpath!$O90)) / 2</f>
        <v>0</v>
      </c>
      <c r="E90" s="20">
        <f>Model!$W$11*((drdp!B90+drdp!K90)*'ASXY-TI2S'!$B90+(drdp!E90+drdp!N90)*'ASXY-TI2S'!$C90+(drdp!H90+drdp!Q90)*'ASXY-TI2S'!$D90)</f>
        <v>0</v>
      </c>
      <c r="F90" s="20">
        <f>Model!$W$11*((drdp!C90+drdp!L90)*'ASXY-TI2S'!$B90+(drdp!F90+drdp!O90)*'ASXY-TI2S'!$C90+(drdp!I90+drdp!R90)*'ASXY-TI2S'!$D90)</f>
        <v>0</v>
      </c>
      <c r="G90" s="20">
        <f>Model!$W$11*((drdp!D90+drdp!M90)*'ASXY-TI2S'!$B90+(drdp!G90+drdp!P90)*'ASXY-TI2S'!$C90+(drdp!J90+drdp!S90)*'ASXY-TI2S'!$D90)</f>
        <v>0</v>
      </c>
      <c r="H90" s="18">
        <f>Model!$W$11*((drdp!B90)*'ASXY-TI2S'!$B90+(drdp!E90)*'ASXY-TI2S'!$C90+(drdp!H90)*'ASXY-TI2S'!$D90)</f>
        <v>0</v>
      </c>
      <c r="I90" s="18">
        <f>Model!$W$11*((drdp!C90)*'ASXY-TI2S'!$B90+(drdp!F90)*'ASXY-TI2S'!$C90+(drdp!I90)*'ASXY-TI2S'!$D90)</f>
        <v>0</v>
      </c>
      <c r="J90" s="18">
        <f>Model!$W$11*((drdp!D90)*'ASXY-TI2S'!$B90+(drdp!G90)*'ASXY-TI2S'!$C90+(drdp!J90)*'ASXY-TI2S'!$D90)</f>
        <v>0</v>
      </c>
      <c r="K90" s="21">
        <f>SUM(E$3:E89)+H90</f>
        <v>0.14207508482316922</v>
      </c>
      <c r="L90" s="21">
        <f>SUM(F$3:F89)+I90</f>
        <v>-7.0786879526339552E-2</v>
      </c>
      <c r="M90" s="21">
        <f>SUM(G$3:G89)+J90</f>
        <v>-0.11453299118479079</v>
      </c>
      <c r="N90" s="21"/>
      <c r="O90" s="21"/>
      <c r="P90" s="21"/>
      <c r="Q90" s="19">
        <f t="shared" si="5"/>
        <v>2.0185329727510727E-2</v>
      </c>
      <c r="R90" s="19">
        <f t="shared" si="5"/>
        <v>5.0107823130765092E-3</v>
      </c>
      <c r="S90" s="19">
        <f t="shared" si="5"/>
        <v>1.3117806069735366E-2</v>
      </c>
      <c r="T90" s="19">
        <f t="shared" si="6"/>
        <v>-1.0057051913072152E-2</v>
      </c>
      <c r="U90" s="19">
        <f t="shared" si="7"/>
        <v>-1.6272284437630444E-2</v>
      </c>
      <c r="V90" s="19">
        <f t="shared" si="8"/>
        <v>8.1074330487890967E-3</v>
      </c>
    </row>
    <row r="91" spans="1:22" x14ac:dyDescent="0.25">
      <c r="A91" s="26">
        <f>Wellpath!E91</f>
        <v>2520</v>
      </c>
      <c r="B91" s="22">
        <v>0</v>
      </c>
      <c r="C91" s="22">
        <f>SIN(Wellpath!$L91) * COS(Wellpath!$L91) / 2</f>
        <v>0</v>
      </c>
      <c r="D91" s="22">
        <f>(-TAN(Dip) * SIN(Wellpath!$L91) * COS(Wellpath!$L91) * SIN(Wellpath!$O91)) / 2</f>
        <v>0</v>
      </c>
      <c r="E91" s="20">
        <f>Model!$W$11*((drdp!B91+drdp!K91)*'ASXY-TI2S'!$B91+(drdp!E91+drdp!N91)*'ASXY-TI2S'!$C91+(drdp!H91+drdp!Q91)*'ASXY-TI2S'!$D91)</f>
        <v>0</v>
      </c>
      <c r="F91" s="20">
        <f>Model!$W$11*((drdp!C91+drdp!L91)*'ASXY-TI2S'!$B91+(drdp!F91+drdp!O91)*'ASXY-TI2S'!$C91+(drdp!I91+drdp!R91)*'ASXY-TI2S'!$D91)</f>
        <v>0</v>
      </c>
      <c r="G91" s="20">
        <f>Model!$W$11*((drdp!D91+drdp!M91)*'ASXY-TI2S'!$B91+(drdp!G91+drdp!P91)*'ASXY-TI2S'!$C91+(drdp!J91+drdp!S91)*'ASXY-TI2S'!$D91)</f>
        <v>0</v>
      </c>
      <c r="H91" s="18">
        <f>Model!$W$11*((drdp!B91)*'ASXY-TI2S'!$B91+(drdp!E91)*'ASXY-TI2S'!$C91+(drdp!H91)*'ASXY-TI2S'!$D91)</f>
        <v>0</v>
      </c>
      <c r="I91" s="18">
        <f>Model!$W$11*((drdp!C91)*'ASXY-TI2S'!$B91+(drdp!F91)*'ASXY-TI2S'!$C91+(drdp!I91)*'ASXY-TI2S'!$D91)</f>
        <v>0</v>
      </c>
      <c r="J91" s="18">
        <f>Model!$W$11*((drdp!D91)*'ASXY-TI2S'!$B91+(drdp!G91)*'ASXY-TI2S'!$C91+(drdp!J91)*'ASXY-TI2S'!$D91)</f>
        <v>0</v>
      </c>
      <c r="K91" s="21">
        <f>SUM(E$3:E90)+H91</f>
        <v>0.14207508482316922</v>
      </c>
      <c r="L91" s="21">
        <f>SUM(F$3:F90)+I91</f>
        <v>-7.0786879526339552E-2</v>
      </c>
      <c r="M91" s="21">
        <f>SUM(G$3:G90)+J91</f>
        <v>-0.11453299118479079</v>
      </c>
      <c r="N91" s="21"/>
      <c r="O91" s="21"/>
      <c r="P91" s="21"/>
      <c r="Q91" s="19">
        <f t="shared" si="5"/>
        <v>2.0185329727510727E-2</v>
      </c>
      <c r="R91" s="19">
        <f t="shared" si="5"/>
        <v>5.0107823130765092E-3</v>
      </c>
      <c r="S91" s="19">
        <f t="shared" si="5"/>
        <v>1.3117806069735366E-2</v>
      </c>
      <c r="T91" s="19">
        <f t="shared" si="6"/>
        <v>-1.0057051913072152E-2</v>
      </c>
      <c r="U91" s="19">
        <f t="shared" si="7"/>
        <v>-1.6272284437630444E-2</v>
      </c>
      <c r="V91" s="19">
        <f t="shared" si="8"/>
        <v>8.1074330487890967E-3</v>
      </c>
    </row>
    <row r="92" spans="1:22" x14ac:dyDescent="0.25">
      <c r="A92" s="26">
        <f>Wellpath!E92</f>
        <v>2550</v>
      </c>
      <c r="B92" s="22">
        <v>0</v>
      </c>
      <c r="C92" s="22">
        <f>SIN(Wellpath!$L92) * COS(Wellpath!$L92) / 2</f>
        <v>0</v>
      </c>
      <c r="D92" s="22">
        <f>(-TAN(Dip) * SIN(Wellpath!$L92) * COS(Wellpath!$L92) * SIN(Wellpath!$O92)) / 2</f>
        <v>0</v>
      </c>
      <c r="E92" s="20">
        <f>Model!$W$11*((drdp!B92+drdp!K92)*'ASXY-TI2S'!$B92+(drdp!E92+drdp!N92)*'ASXY-TI2S'!$C92+(drdp!H92+drdp!Q92)*'ASXY-TI2S'!$D92)</f>
        <v>0</v>
      </c>
      <c r="F92" s="20">
        <f>Model!$W$11*((drdp!C92+drdp!L92)*'ASXY-TI2S'!$B92+(drdp!F92+drdp!O92)*'ASXY-TI2S'!$C92+(drdp!I92+drdp!R92)*'ASXY-TI2S'!$D92)</f>
        <v>0</v>
      </c>
      <c r="G92" s="20">
        <f>Model!$W$11*((drdp!D92+drdp!M92)*'ASXY-TI2S'!$B92+(drdp!G92+drdp!P92)*'ASXY-TI2S'!$C92+(drdp!J92+drdp!S92)*'ASXY-TI2S'!$D92)</f>
        <v>0</v>
      </c>
      <c r="H92" s="18">
        <f>Model!$W$11*((drdp!B92)*'ASXY-TI2S'!$B92+(drdp!E92)*'ASXY-TI2S'!$C92+(drdp!H92)*'ASXY-TI2S'!$D92)</f>
        <v>0</v>
      </c>
      <c r="I92" s="18">
        <f>Model!$W$11*((drdp!C92)*'ASXY-TI2S'!$B92+(drdp!F92)*'ASXY-TI2S'!$C92+(drdp!I92)*'ASXY-TI2S'!$D92)</f>
        <v>0</v>
      </c>
      <c r="J92" s="18">
        <f>Model!$W$11*((drdp!D92)*'ASXY-TI2S'!$B92+(drdp!G92)*'ASXY-TI2S'!$C92+(drdp!J92)*'ASXY-TI2S'!$D92)</f>
        <v>0</v>
      </c>
      <c r="K92" s="21">
        <f>SUM(E$3:E91)+H92</f>
        <v>0.14207508482316922</v>
      </c>
      <c r="L92" s="21">
        <f>SUM(F$3:F91)+I92</f>
        <v>-7.0786879526339552E-2</v>
      </c>
      <c r="M92" s="21">
        <f>SUM(G$3:G91)+J92</f>
        <v>-0.11453299118479079</v>
      </c>
      <c r="N92" s="21"/>
      <c r="O92" s="21"/>
      <c r="P92" s="21"/>
      <c r="Q92" s="19">
        <f t="shared" si="5"/>
        <v>2.0185329727510727E-2</v>
      </c>
      <c r="R92" s="19">
        <f t="shared" si="5"/>
        <v>5.0107823130765092E-3</v>
      </c>
      <c r="S92" s="19">
        <f t="shared" si="5"/>
        <v>1.3117806069735366E-2</v>
      </c>
      <c r="T92" s="19">
        <f t="shared" si="6"/>
        <v>-1.0057051913072152E-2</v>
      </c>
      <c r="U92" s="19">
        <f t="shared" si="7"/>
        <v>-1.6272284437630444E-2</v>
      </c>
      <c r="V92" s="19">
        <f t="shared" si="8"/>
        <v>8.1074330487890967E-3</v>
      </c>
    </row>
    <row r="93" spans="1:22" x14ac:dyDescent="0.25">
      <c r="A93" s="26">
        <f>Wellpath!E93</f>
        <v>2580</v>
      </c>
      <c r="B93" s="22">
        <v>0</v>
      </c>
      <c r="C93" s="22">
        <f>SIN(Wellpath!$L93) * COS(Wellpath!$L93) / 2</f>
        <v>0</v>
      </c>
      <c r="D93" s="22">
        <f>(-TAN(Dip) * SIN(Wellpath!$L93) * COS(Wellpath!$L93) * SIN(Wellpath!$O93)) / 2</f>
        <v>0</v>
      </c>
      <c r="E93" s="20">
        <f>Model!$W$11*((drdp!B93+drdp!K93)*'ASXY-TI2S'!$B93+(drdp!E93+drdp!N93)*'ASXY-TI2S'!$C93+(drdp!H93+drdp!Q93)*'ASXY-TI2S'!$D93)</f>
        <v>0</v>
      </c>
      <c r="F93" s="20">
        <f>Model!$W$11*((drdp!C93+drdp!L93)*'ASXY-TI2S'!$B93+(drdp!F93+drdp!O93)*'ASXY-TI2S'!$C93+(drdp!I93+drdp!R93)*'ASXY-TI2S'!$D93)</f>
        <v>0</v>
      </c>
      <c r="G93" s="20">
        <f>Model!$W$11*((drdp!D93+drdp!M93)*'ASXY-TI2S'!$B93+(drdp!G93+drdp!P93)*'ASXY-TI2S'!$C93+(drdp!J93+drdp!S93)*'ASXY-TI2S'!$D93)</f>
        <v>0</v>
      </c>
      <c r="H93" s="18">
        <f>Model!$W$11*((drdp!B93)*'ASXY-TI2S'!$B93+(drdp!E93)*'ASXY-TI2S'!$C93+(drdp!H93)*'ASXY-TI2S'!$D93)</f>
        <v>0</v>
      </c>
      <c r="I93" s="18">
        <f>Model!$W$11*((drdp!C93)*'ASXY-TI2S'!$B93+(drdp!F93)*'ASXY-TI2S'!$C93+(drdp!I93)*'ASXY-TI2S'!$D93)</f>
        <v>0</v>
      </c>
      <c r="J93" s="18">
        <f>Model!$W$11*((drdp!D93)*'ASXY-TI2S'!$B93+(drdp!G93)*'ASXY-TI2S'!$C93+(drdp!J93)*'ASXY-TI2S'!$D93)</f>
        <v>0</v>
      </c>
      <c r="K93" s="21">
        <f>SUM(E$3:E92)+H93</f>
        <v>0.14207508482316922</v>
      </c>
      <c r="L93" s="21">
        <f>SUM(F$3:F92)+I93</f>
        <v>-7.0786879526339552E-2</v>
      </c>
      <c r="M93" s="21">
        <f>SUM(G$3:G92)+J93</f>
        <v>-0.11453299118479079</v>
      </c>
      <c r="N93" s="21"/>
      <c r="O93" s="21"/>
      <c r="P93" s="21"/>
      <c r="Q93" s="19">
        <f t="shared" si="5"/>
        <v>2.0185329727510727E-2</v>
      </c>
      <c r="R93" s="19">
        <f t="shared" si="5"/>
        <v>5.0107823130765092E-3</v>
      </c>
      <c r="S93" s="19">
        <f t="shared" si="5"/>
        <v>1.3117806069735366E-2</v>
      </c>
      <c r="T93" s="19">
        <f t="shared" si="6"/>
        <v>-1.0057051913072152E-2</v>
      </c>
      <c r="U93" s="19">
        <f t="shared" si="7"/>
        <v>-1.6272284437630444E-2</v>
      </c>
      <c r="V93" s="19">
        <f t="shared" si="8"/>
        <v>8.1074330487890967E-3</v>
      </c>
    </row>
    <row r="94" spans="1:22" x14ac:dyDescent="0.25">
      <c r="A94" s="26">
        <f>Wellpath!E94</f>
        <v>2610</v>
      </c>
      <c r="B94" s="22">
        <v>0</v>
      </c>
      <c r="C94" s="22">
        <f>SIN(Wellpath!$L94) * COS(Wellpath!$L94) / 2</f>
        <v>0</v>
      </c>
      <c r="D94" s="22">
        <f>(-TAN(Dip) * SIN(Wellpath!$L94) * COS(Wellpath!$L94) * SIN(Wellpath!$O94)) / 2</f>
        <v>0</v>
      </c>
      <c r="E94" s="20">
        <f>Model!$W$11*((drdp!B94+drdp!K94)*'ASXY-TI2S'!$B94+(drdp!E94+drdp!N94)*'ASXY-TI2S'!$C94+(drdp!H94+drdp!Q94)*'ASXY-TI2S'!$D94)</f>
        <v>0</v>
      </c>
      <c r="F94" s="20">
        <f>Model!$W$11*((drdp!C94+drdp!L94)*'ASXY-TI2S'!$B94+(drdp!F94+drdp!O94)*'ASXY-TI2S'!$C94+(drdp!I94+drdp!R94)*'ASXY-TI2S'!$D94)</f>
        <v>0</v>
      </c>
      <c r="G94" s="20">
        <f>Model!$W$11*((drdp!D94+drdp!M94)*'ASXY-TI2S'!$B94+(drdp!G94+drdp!P94)*'ASXY-TI2S'!$C94+(drdp!J94+drdp!S94)*'ASXY-TI2S'!$D94)</f>
        <v>0</v>
      </c>
      <c r="H94" s="18">
        <f>Model!$W$11*((drdp!B94)*'ASXY-TI2S'!$B94+(drdp!E94)*'ASXY-TI2S'!$C94+(drdp!H94)*'ASXY-TI2S'!$D94)</f>
        <v>0</v>
      </c>
      <c r="I94" s="18">
        <f>Model!$W$11*((drdp!C94)*'ASXY-TI2S'!$B94+(drdp!F94)*'ASXY-TI2S'!$C94+(drdp!I94)*'ASXY-TI2S'!$D94)</f>
        <v>0</v>
      </c>
      <c r="J94" s="18">
        <f>Model!$W$11*((drdp!D94)*'ASXY-TI2S'!$B94+(drdp!G94)*'ASXY-TI2S'!$C94+(drdp!J94)*'ASXY-TI2S'!$D94)</f>
        <v>0</v>
      </c>
      <c r="K94" s="21">
        <f>SUM(E$3:E93)+H94</f>
        <v>0.14207508482316922</v>
      </c>
      <c r="L94" s="21">
        <f>SUM(F$3:F93)+I94</f>
        <v>-7.0786879526339552E-2</v>
      </c>
      <c r="M94" s="21">
        <f>SUM(G$3:G93)+J94</f>
        <v>-0.11453299118479079</v>
      </c>
      <c r="N94" s="21"/>
      <c r="O94" s="21"/>
      <c r="P94" s="21"/>
      <c r="Q94" s="19">
        <f t="shared" si="5"/>
        <v>2.0185329727510727E-2</v>
      </c>
      <c r="R94" s="19">
        <f t="shared" si="5"/>
        <v>5.0107823130765092E-3</v>
      </c>
      <c r="S94" s="19">
        <f t="shared" si="5"/>
        <v>1.3117806069735366E-2</v>
      </c>
      <c r="T94" s="19">
        <f t="shared" si="6"/>
        <v>-1.0057051913072152E-2</v>
      </c>
      <c r="U94" s="19">
        <f t="shared" si="7"/>
        <v>-1.6272284437630444E-2</v>
      </c>
      <c r="V94" s="19">
        <f t="shared" si="8"/>
        <v>8.1074330487890967E-3</v>
      </c>
    </row>
    <row r="95" spans="1:22" x14ac:dyDescent="0.25">
      <c r="A95" s="26">
        <f>Wellpath!E95</f>
        <v>2640</v>
      </c>
      <c r="B95" s="22">
        <v>0</v>
      </c>
      <c r="C95" s="22">
        <f>SIN(Wellpath!$L95) * COS(Wellpath!$L95) / 2</f>
        <v>0</v>
      </c>
      <c r="D95" s="22">
        <f>(-TAN(Dip) * SIN(Wellpath!$L95) * COS(Wellpath!$L95) * SIN(Wellpath!$O95)) / 2</f>
        <v>0</v>
      </c>
      <c r="E95" s="20">
        <f>Model!$W$11*((drdp!B95+drdp!K95)*'ASXY-TI2S'!$B95+(drdp!E95+drdp!N95)*'ASXY-TI2S'!$C95+(drdp!H95+drdp!Q95)*'ASXY-TI2S'!$D95)</f>
        <v>0</v>
      </c>
      <c r="F95" s="20">
        <f>Model!$W$11*((drdp!C95+drdp!L95)*'ASXY-TI2S'!$B95+(drdp!F95+drdp!O95)*'ASXY-TI2S'!$C95+(drdp!I95+drdp!R95)*'ASXY-TI2S'!$D95)</f>
        <v>0</v>
      </c>
      <c r="G95" s="20">
        <f>Model!$W$11*((drdp!D95+drdp!M95)*'ASXY-TI2S'!$B95+(drdp!G95+drdp!P95)*'ASXY-TI2S'!$C95+(drdp!J95+drdp!S95)*'ASXY-TI2S'!$D95)</f>
        <v>0</v>
      </c>
      <c r="H95" s="18">
        <f>Model!$W$11*((drdp!B95)*'ASXY-TI2S'!$B95+(drdp!E95)*'ASXY-TI2S'!$C95+(drdp!H95)*'ASXY-TI2S'!$D95)</f>
        <v>0</v>
      </c>
      <c r="I95" s="18">
        <f>Model!$W$11*((drdp!C95)*'ASXY-TI2S'!$B95+(drdp!F95)*'ASXY-TI2S'!$C95+(drdp!I95)*'ASXY-TI2S'!$D95)</f>
        <v>0</v>
      </c>
      <c r="J95" s="18">
        <f>Model!$W$11*((drdp!D95)*'ASXY-TI2S'!$B95+(drdp!G95)*'ASXY-TI2S'!$C95+(drdp!J95)*'ASXY-TI2S'!$D95)</f>
        <v>0</v>
      </c>
      <c r="K95" s="21">
        <f>SUM(E$3:E94)+H95</f>
        <v>0.14207508482316922</v>
      </c>
      <c r="L95" s="21">
        <f>SUM(F$3:F94)+I95</f>
        <v>-7.0786879526339552E-2</v>
      </c>
      <c r="M95" s="21">
        <f>SUM(G$3:G94)+J95</f>
        <v>-0.11453299118479079</v>
      </c>
      <c r="N95" s="21"/>
      <c r="O95" s="21"/>
      <c r="P95" s="21"/>
      <c r="Q95" s="19">
        <f t="shared" si="5"/>
        <v>2.0185329727510727E-2</v>
      </c>
      <c r="R95" s="19">
        <f t="shared" si="5"/>
        <v>5.0107823130765092E-3</v>
      </c>
      <c r="S95" s="19">
        <f t="shared" si="5"/>
        <v>1.3117806069735366E-2</v>
      </c>
      <c r="T95" s="19">
        <f t="shared" si="6"/>
        <v>-1.0057051913072152E-2</v>
      </c>
      <c r="U95" s="19">
        <f t="shared" si="7"/>
        <v>-1.6272284437630444E-2</v>
      </c>
      <c r="V95" s="19">
        <f t="shared" si="8"/>
        <v>8.1074330487890967E-3</v>
      </c>
    </row>
    <row r="96" spans="1:22" x14ac:dyDescent="0.25">
      <c r="A96" s="26">
        <f>Wellpath!E96</f>
        <v>2670</v>
      </c>
      <c r="B96" s="22">
        <v>0</v>
      </c>
      <c r="C96" s="22">
        <f>SIN(Wellpath!$L96) * COS(Wellpath!$L96) / 2</f>
        <v>0</v>
      </c>
      <c r="D96" s="22">
        <f>(-TAN(Dip) * SIN(Wellpath!$L96) * COS(Wellpath!$L96) * SIN(Wellpath!$O96)) / 2</f>
        <v>0</v>
      </c>
      <c r="E96" s="20">
        <f>Model!$W$11*((drdp!B96+drdp!K96)*'ASXY-TI2S'!$B96+(drdp!E96+drdp!N96)*'ASXY-TI2S'!$C96+(drdp!H96+drdp!Q96)*'ASXY-TI2S'!$D96)</f>
        <v>0</v>
      </c>
      <c r="F96" s="20">
        <f>Model!$W$11*((drdp!C96+drdp!L96)*'ASXY-TI2S'!$B96+(drdp!F96+drdp!O96)*'ASXY-TI2S'!$C96+(drdp!I96+drdp!R96)*'ASXY-TI2S'!$D96)</f>
        <v>0</v>
      </c>
      <c r="G96" s="20">
        <f>Model!$W$11*((drdp!D96+drdp!M96)*'ASXY-TI2S'!$B96+(drdp!G96+drdp!P96)*'ASXY-TI2S'!$C96+(drdp!J96+drdp!S96)*'ASXY-TI2S'!$D96)</f>
        <v>0</v>
      </c>
      <c r="H96" s="18">
        <f>Model!$W$11*((drdp!B96)*'ASXY-TI2S'!$B96+(drdp!E96)*'ASXY-TI2S'!$C96+(drdp!H96)*'ASXY-TI2S'!$D96)</f>
        <v>0</v>
      </c>
      <c r="I96" s="18">
        <f>Model!$W$11*((drdp!C96)*'ASXY-TI2S'!$B96+(drdp!F96)*'ASXY-TI2S'!$C96+(drdp!I96)*'ASXY-TI2S'!$D96)</f>
        <v>0</v>
      </c>
      <c r="J96" s="18">
        <f>Model!$W$11*((drdp!D96)*'ASXY-TI2S'!$B96+(drdp!G96)*'ASXY-TI2S'!$C96+(drdp!J96)*'ASXY-TI2S'!$D96)</f>
        <v>0</v>
      </c>
      <c r="K96" s="21">
        <f>SUM(E$3:E95)+H96</f>
        <v>0.14207508482316922</v>
      </c>
      <c r="L96" s="21">
        <f>SUM(F$3:F95)+I96</f>
        <v>-7.0786879526339552E-2</v>
      </c>
      <c r="M96" s="21">
        <f>SUM(G$3:G95)+J96</f>
        <v>-0.11453299118479079</v>
      </c>
      <c r="N96" s="21"/>
      <c r="O96" s="21"/>
      <c r="P96" s="21"/>
      <c r="Q96" s="19">
        <f t="shared" si="5"/>
        <v>2.0185329727510727E-2</v>
      </c>
      <c r="R96" s="19">
        <f t="shared" si="5"/>
        <v>5.0107823130765092E-3</v>
      </c>
      <c r="S96" s="19">
        <f t="shared" si="5"/>
        <v>1.3117806069735366E-2</v>
      </c>
      <c r="T96" s="19">
        <f t="shared" si="6"/>
        <v>-1.0057051913072152E-2</v>
      </c>
      <c r="U96" s="19">
        <f t="shared" si="7"/>
        <v>-1.6272284437630444E-2</v>
      </c>
      <c r="V96" s="19">
        <f t="shared" si="8"/>
        <v>8.1074330487890967E-3</v>
      </c>
    </row>
    <row r="97" spans="1:22" x14ac:dyDescent="0.25">
      <c r="A97" s="26">
        <f>Wellpath!E97</f>
        <v>2700</v>
      </c>
      <c r="B97" s="22">
        <v>0</v>
      </c>
      <c r="C97" s="22">
        <f>SIN(Wellpath!$L97) * COS(Wellpath!$L97) / 2</f>
        <v>0</v>
      </c>
      <c r="D97" s="22">
        <f>(-TAN(Dip) * SIN(Wellpath!$L97) * COS(Wellpath!$L97) * SIN(Wellpath!$O97)) / 2</f>
        <v>0</v>
      </c>
      <c r="E97" s="20">
        <f>Model!$W$11*((drdp!B97+drdp!K97)*'ASXY-TI2S'!$B97+(drdp!E97+drdp!N97)*'ASXY-TI2S'!$C97+(drdp!H97+drdp!Q97)*'ASXY-TI2S'!$D97)</f>
        <v>0</v>
      </c>
      <c r="F97" s="20">
        <f>Model!$W$11*((drdp!C97+drdp!L97)*'ASXY-TI2S'!$B97+(drdp!F97+drdp!O97)*'ASXY-TI2S'!$C97+(drdp!I97+drdp!R97)*'ASXY-TI2S'!$D97)</f>
        <v>0</v>
      </c>
      <c r="G97" s="20">
        <f>Model!$W$11*((drdp!D97+drdp!M97)*'ASXY-TI2S'!$B97+(drdp!G97+drdp!P97)*'ASXY-TI2S'!$C97+(drdp!J97+drdp!S97)*'ASXY-TI2S'!$D97)</f>
        <v>0</v>
      </c>
      <c r="H97" s="18">
        <f>Model!$W$11*((drdp!B97)*'ASXY-TI2S'!$B97+(drdp!E97)*'ASXY-TI2S'!$C97+(drdp!H97)*'ASXY-TI2S'!$D97)</f>
        <v>0</v>
      </c>
      <c r="I97" s="18">
        <f>Model!$W$11*((drdp!C97)*'ASXY-TI2S'!$B97+(drdp!F97)*'ASXY-TI2S'!$C97+(drdp!I97)*'ASXY-TI2S'!$D97)</f>
        <v>0</v>
      </c>
      <c r="J97" s="18">
        <f>Model!$W$11*((drdp!D97)*'ASXY-TI2S'!$B97+(drdp!G97)*'ASXY-TI2S'!$C97+(drdp!J97)*'ASXY-TI2S'!$D97)</f>
        <v>0</v>
      </c>
      <c r="K97" s="21">
        <f>SUM(E$3:E96)+H97</f>
        <v>0.14207508482316922</v>
      </c>
      <c r="L97" s="21">
        <f>SUM(F$3:F96)+I97</f>
        <v>-7.0786879526339552E-2</v>
      </c>
      <c r="M97" s="21">
        <f>SUM(G$3:G96)+J97</f>
        <v>-0.11453299118479079</v>
      </c>
      <c r="N97" s="21"/>
      <c r="O97" s="21"/>
      <c r="P97" s="21"/>
      <c r="Q97" s="19">
        <f t="shared" si="5"/>
        <v>2.0185329727510727E-2</v>
      </c>
      <c r="R97" s="19">
        <f t="shared" si="5"/>
        <v>5.0107823130765092E-3</v>
      </c>
      <c r="S97" s="19">
        <f t="shared" si="5"/>
        <v>1.3117806069735366E-2</v>
      </c>
      <c r="T97" s="19">
        <f t="shared" si="6"/>
        <v>-1.0057051913072152E-2</v>
      </c>
      <c r="U97" s="19">
        <f t="shared" si="7"/>
        <v>-1.6272284437630444E-2</v>
      </c>
      <c r="V97" s="19">
        <f t="shared" si="8"/>
        <v>8.1074330487890967E-3</v>
      </c>
    </row>
    <row r="98" spans="1:22" x14ac:dyDescent="0.25">
      <c r="A98" s="26">
        <f>Wellpath!E98</f>
        <v>2730</v>
      </c>
      <c r="B98" s="22">
        <v>0</v>
      </c>
      <c r="C98" s="22">
        <f>SIN(Wellpath!$L98) * COS(Wellpath!$L98) / 2</f>
        <v>0</v>
      </c>
      <c r="D98" s="22">
        <f>(-TAN(Dip) * SIN(Wellpath!$L98) * COS(Wellpath!$L98) * SIN(Wellpath!$O98)) / 2</f>
        <v>0</v>
      </c>
      <c r="E98" s="20">
        <f>Model!$W$11*((drdp!B98+drdp!K98)*'ASXY-TI2S'!$B98+(drdp!E98+drdp!N98)*'ASXY-TI2S'!$C98+(drdp!H98+drdp!Q98)*'ASXY-TI2S'!$D98)</f>
        <v>0</v>
      </c>
      <c r="F98" s="20">
        <f>Model!$W$11*((drdp!C98+drdp!L98)*'ASXY-TI2S'!$B98+(drdp!F98+drdp!O98)*'ASXY-TI2S'!$C98+(drdp!I98+drdp!R98)*'ASXY-TI2S'!$D98)</f>
        <v>0</v>
      </c>
      <c r="G98" s="20">
        <f>Model!$W$11*((drdp!D98+drdp!M98)*'ASXY-TI2S'!$B98+(drdp!G98+drdp!P98)*'ASXY-TI2S'!$C98+(drdp!J98+drdp!S98)*'ASXY-TI2S'!$D98)</f>
        <v>0</v>
      </c>
      <c r="H98" s="18">
        <f>Model!$W$11*((drdp!B98)*'ASXY-TI2S'!$B98+(drdp!E98)*'ASXY-TI2S'!$C98+(drdp!H98)*'ASXY-TI2S'!$D98)</f>
        <v>0</v>
      </c>
      <c r="I98" s="18">
        <f>Model!$W$11*((drdp!C98)*'ASXY-TI2S'!$B98+(drdp!F98)*'ASXY-TI2S'!$C98+(drdp!I98)*'ASXY-TI2S'!$D98)</f>
        <v>0</v>
      </c>
      <c r="J98" s="18">
        <f>Model!$W$11*((drdp!D98)*'ASXY-TI2S'!$B98+(drdp!G98)*'ASXY-TI2S'!$C98+(drdp!J98)*'ASXY-TI2S'!$D98)</f>
        <v>0</v>
      </c>
      <c r="K98" s="21">
        <f>SUM(E$3:E97)+H98</f>
        <v>0.14207508482316922</v>
      </c>
      <c r="L98" s="21">
        <f>SUM(F$3:F97)+I98</f>
        <v>-7.0786879526339552E-2</v>
      </c>
      <c r="M98" s="21">
        <f>SUM(G$3:G97)+J98</f>
        <v>-0.11453299118479079</v>
      </c>
      <c r="N98" s="21"/>
      <c r="O98" s="21"/>
      <c r="P98" s="21"/>
      <c r="Q98" s="19">
        <f t="shared" si="5"/>
        <v>2.0185329727510727E-2</v>
      </c>
      <c r="R98" s="19">
        <f t="shared" si="5"/>
        <v>5.0107823130765092E-3</v>
      </c>
      <c r="S98" s="19">
        <f t="shared" si="5"/>
        <v>1.3117806069735366E-2</v>
      </c>
      <c r="T98" s="19">
        <f t="shared" si="6"/>
        <v>-1.0057051913072152E-2</v>
      </c>
      <c r="U98" s="19">
        <f t="shared" si="7"/>
        <v>-1.6272284437630444E-2</v>
      </c>
      <c r="V98" s="19">
        <f t="shared" si="8"/>
        <v>8.1074330487890967E-3</v>
      </c>
    </row>
    <row r="99" spans="1:22" x14ac:dyDescent="0.25">
      <c r="A99" s="26">
        <f>Wellpath!E99</f>
        <v>2760</v>
      </c>
      <c r="B99" s="22">
        <v>0</v>
      </c>
      <c r="C99" s="22">
        <f>SIN(Wellpath!$L99) * COS(Wellpath!$L99) / 2</f>
        <v>0</v>
      </c>
      <c r="D99" s="22">
        <f>(-TAN(Dip) * SIN(Wellpath!$L99) * COS(Wellpath!$L99) * SIN(Wellpath!$O99)) / 2</f>
        <v>0</v>
      </c>
      <c r="E99" s="20">
        <f>Model!$W$11*((drdp!B99+drdp!K99)*'ASXY-TI2S'!$B99+(drdp!E99+drdp!N99)*'ASXY-TI2S'!$C99+(drdp!H99+drdp!Q99)*'ASXY-TI2S'!$D99)</f>
        <v>0</v>
      </c>
      <c r="F99" s="20">
        <f>Model!$W$11*((drdp!C99+drdp!L99)*'ASXY-TI2S'!$B99+(drdp!F99+drdp!O99)*'ASXY-TI2S'!$C99+(drdp!I99+drdp!R99)*'ASXY-TI2S'!$D99)</f>
        <v>0</v>
      </c>
      <c r="G99" s="20">
        <f>Model!$W$11*((drdp!D99+drdp!M99)*'ASXY-TI2S'!$B99+(drdp!G99+drdp!P99)*'ASXY-TI2S'!$C99+(drdp!J99+drdp!S99)*'ASXY-TI2S'!$D99)</f>
        <v>0</v>
      </c>
      <c r="H99" s="18">
        <f>Model!$W$11*((drdp!B99)*'ASXY-TI2S'!$B99+(drdp!E99)*'ASXY-TI2S'!$C99+(drdp!H99)*'ASXY-TI2S'!$D99)</f>
        <v>0</v>
      </c>
      <c r="I99" s="18">
        <f>Model!$W$11*((drdp!C99)*'ASXY-TI2S'!$B99+(drdp!F99)*'ASXY-TI2S'!$C99+(drdp!I99)*'ASXY-TI2S'!$D99)</f>
        <v>0</v>
      </c>
      <c r="J99" s="18">
        <f>Model!$W$11*((drdp!D99)*'ASXY-TI2S'!$B99+(drdp!G99)*'ASXY-TI2S'!$C99+(drdp!J99)*'ASXY-TI2S'!$D99)</f>
        <v>0</v>
      </c>
      <c r="K99" s="21">
        <f>SUM(E$3:E98)+H99</f>
        <v>0.14207508482316922</v>
      </c>
      <c r="L99" s="21">
        <f>SUM(F$3:F98)+I99</f>
        <v>-7.0786879526339552E-2</v>
      </c>
      <c r="M99" s="21">
        <f>SUM(G$3:G98)+J99</f>
        <v>-0.11453299118479079</v>
      </c>
      <c r="N99" s="21"/>
      <c r="O99" s="21"/>
      <c r="P99" s="21"/>
      <c r="Q99" s="19">
        <f t="shared" si="5"/>
        <v>2.0185329727510727E-2</v>
      </c>
      <c r="R99" s="19">
        <f t="shared" si="5"/>
        <v>5.0107823130765092E-3</v>
      </c>
      <c r="S99" s="19">
        <f t="shared" si="5"/>
        <v>1.3117806069735366E-2</v>
      </c>
      <c r="T99" s="19">
        <f t="shared" si="6"/>
        <v>-1.0057051913072152E-2</v>
      </c>
      <c r="U99" s="19">
        <f t="shared" si="7"/>
        <v>-1.6272284437630444E-2</v>
      </c>
      <c r="V99" s="19">
        <f t="shared" si="8"/>
        <v>8.1074330487890967E-3</v>
      </c>
    </row>
    <row r="100" spans="1:22" x14ac:dyDescent="0.25">
      <c r="A100" s="26">
        <f>Wellpath!E100</f>
        <v>2790</v>
      </c>
      <c r="B100" s="22">
        <v>0</v>
      </c>
      <c r="C100" s="22">
        <f>SIN(Wellpath!$L100) * COS(Wellpath!$L100) / 2</f>
        <v>0</v>
      </c>
      <c r="D100" s="22">
        <f>(-TAN(Dip) * SIN(Wellpath!$L100) * COS(Wellpath!$L100) * SIN(Wellpath!$O100)) / 2</f>
        <v>0</v>
      </c>
      <c r="E100" s="20">
        <f>Model!$W$11*((drdp!B100+drdp!K100)*'ASXY-TI2S'!$B100+(drdp!E100+drdp!N100)*'ASXY-TI2S'!$C100+(drdp!H100+drdp!Q100)*'ASXY-TI2S'!$D100)</f>
        <v>0</v>
      </c>
      <c r="F100" s="20">
        <f>Model!$W$11*((drdp!C100+drdp!L100)*'ASXY-TI2S'!$B100+(drdp!F100+drdp!O100)*'ASXY-TI2S'!$C100+(drdp!I100+drdp!R100)*'ASXY-TI2S'!$D100)</f>
        <v>0</v>
      </c>
      <c r="G100" s="20">
        <f>Model!$W$11*((drdp!D100+drdp!M100)*'ASXY-TI2S'!$B100+(drdp!G100+drdp!P100)*'ASXY-TI2S'!$C100+(drdp!J100+drdp!S100)*'ASXY-TI2S'!$D100)</f>
        <v>0</v>
      </c>
      <c r="H100" s="18">
        <f>Model!$W$11*((drdp!B100)*'ASXY-TI2S'!$B100+(drdp!E100)*'ASXY-TI2S'!$C100+(drdp!H100)*'ASXY-TI2S'!$D100)</f>
        <v>0</v>
      </c>
      <c r="I100" s="18">
        <f>Model!$W$11*((drdp!C100)*'ASXY-TI2S'!$B100+(drdp!F100)*'ASXY-TI2S'!$C100+(drdp!I100)*'ASXY-TI2S'!$D100)</f>
        <v>0</v>
      </c>
      <c r="J100" s="18">
        <f>Model!$W$11*((drdp!D100)*'ASXY-TI2S'!$B100+(drdp!G100)*'ASXY-TI2S'!$C100+(drdp!J100)*'ASXY-TI2S'!$D100)</f>
        <v>0</v>
      </c>
      <c r="K100" s="21">
        <f>SUM(E$3:E99)+H100</f>
        <v>0.14207508482316922</v>
      </c>
      <c r="L100" s="21">
        <f>SUM(F$3:F99)+I100</f>
        <v>-7.0786879526339552E-2</v>
      </c>
      <c r="M100" s="21">
        <f>SUM(G$3:G99)+J100</f>
        <v>-0.11453299118479079</v>
      </c>
      <c r="N100" s="21"/>
      <c r="O100" s="21"/>
      <c r="P100" s="21"/>
      <c r="Q100" s="19">
        <f t="shared" si="5"/>
        <v>2.0185329727510727E-2</v>
      </c>
      <c r="R100" s="19">
        <f t="shared" si="5"/>
        <v>5.0107823130765092E-3</v>
      </c>
      <c r="S100" s="19">
        <f t="shared" si="5"/>
        <v>1.3117806069735366E-2</v>
      </c>
      <c r="T100" s="19">
        <f t="shared" si="6"/>
        <v>-1.0057051913072152E-2</v>
      </c>
      <c r="U100" s="19">
        <f t="shared" si="7"/>
        <v>-1.6272284437630444E-2</v>
      </c>
      <c r="V100" s="19">
        <f t="shared" si="8"/>
        <v>8.1074330487890967E-3</v>
      </c>
    </row>
    <row r="101" spans="1:22" x14ac:dyDescent="0.25">
      <c r="A101" s="26">
        <f>Wellpath!E101</f>
        <v>2820</v>
      </c>
      <c r="B101" s="22">
        <v>0</v>
      </c>
      <c r="C101" s="22">
        <f>SIN(Wellpath!$L101) * COS(Wellpath!$L101) / 2</f>
        <v>0</v>
      </c>
      <c r="D101" s="22">
        <f>(-TAN(Dip) * SIN(Wellpath!$L101) * COS(Wellpath!$L101) * SIN(Wellpath!$O101)) / 2</f>
        <v>0</v>
      </c>
      <c r="E101" s="20">
        <f>Model!$W$11*((drdp!B101+drdp!K101)*'ASXY-TI2S'!$B101+(drdp!E101+drdp!N101)*'ASXY-TI2S'!$C101+(drdp!H101+drdp!Q101)*'ASXY-TI2S'!$D101)</f>
        <v>0</v>
      </c>
      <c r="F101" s="20">
        <f>Model!$W$11*((drdp!C101+drdp!L101)*'ASXY-TI2S'!$B101+(drdp!F101+drdp!O101)*'ASXY-TI2S'!$C101+(drdp!I101+drdp!R101)*'ASXY-TI2S'!$D101)</f>
        <v>0</v>
      </c>
      <c r="G101" s="20">
        <f>Model!$W$11*((drdp!D101+drdp!M101)*'ASXY-TI2S'!$B101+(drdp!G101+drdp!P101)*'ASXY-TI2S'!$C101+(drdp!J101+drdp!S101)*'ASXY-TI2S'!$D101)</f>
        <v>0</v>
      </c>
      <c r="H101" s="18">
        <f>Model!$W$11*((drdp!B101)*'ASXY-TI2S'!$B101+(drdp!E101)*'ASXY-TI2S'!$C101+(drdp!H101)*'ASXY-TI2S'!$D101)</f>
        <v>0</v>
      </c>
      <c r="I101" s="18">
        <f>Model!$W$11*((drdp!C101)*'ASXY-TI2S'!$B101+(drdp!F101)*'ASXY-TI2S'!$C101+(drdp!I101)*'ASXY-TI2S'!$D101)</f>
        <v>0</v>
      </c>
      <c r="J101" s="18">
        <f>Model!$W$11*((drdp!D101)*'ASXY-TI2S'!$B101+(drdp!G101)*'ASXY-TI2S'!$C101+(drdp!J101)*'ASXY-TI2S'!$D101)</f>
        <v>0</v>
      </c>
      <c r="K101" s="21">
        <f>SUM(E$3:E100)+H101</f>
        <v>0.14207508482316922</v>
      </c>
      <c r="L101" s="21">
        <f>SUM(F$3:F100)+I101</f>
        <v>-7.0786879526339552E-2</v>
      </c>
      <c r="M101" s="21">
        <f>SUM(G$3:G100)+J101</f>
        <v>-0.11453299118479079</v>
      </c>
      <c r="N101" s="21"/>
      <c r="O101" s="21"/>
      <c r="P101" s="21"/>
      <c r="Q101" s="19">
        <f t="shared" si="5"/>
        <v>2.0185329727510727E-2</v>
      </c>
      <c r="R101" s="19">
        <f t="shared" si="5"/>
        <v>5.0107823130765092E-3</v>
      </c>
      <c r="S101" s="19">
        <f t="shared" si="5"/>
        <v>1.3117806069735366E-2</v>
      </c>
      <c r="T101" s="19">
        <f t="shared" si="6"/>
        <v>-1.0057051913072152E-2</v>
      </c>
      <c r="U101" s="19">
        <f t="shared" si="7"/>
        <v>-1.6272284437630444E-2</v>
      </c>
      <c r="V101" s="19">
        <f t="shared" si="8"/>
        <v>8.1074330487890967E-3</v>
      </c>
    </row>
    <row r="102" spans="1:22" x14ac:dyDescent="0.25">
      <c r="A102" s="26">
        <f>Wellpath!E102</f>
        <v>2850</v>
      </c>
      <c r="B102" s="22">
        <v>0</v>
      </c>
      <c r="C102" s="22">
        <f>SIN(Wellpath!$L102) * COS(Wellpath!$L102) / 2</f>
        <v>0</v>
      </c>
      <c r="D102" s="22">
        <f>(-TAN(Dip) * SIN(Wellpath!$L102) * COS(Wellpath!$L102) * SIN(Wellpath!$O102)) / 2</f>
        <v>0</v>
      </c>
      <c r="E102" s="20">
        <f>Model!$W$11*((drdp!B102+drdp!K102)*'ASXY-TI2S'!$B102+(drdp!E102+drdp!N102)*'ASXY-TI2S'!$C102+(drdp!H102+drdp!Q102)*'ASXY-TI2S'!$D102)</f>
        <v>0</v>
      </c>
      <c r="F102" s="20">
        <f>Model!$W$11*((drdp!C102+drdp!L102)*'ASXY-TI2S'!$B102+(drdp!F102+drdp!O102)*'ASXY-TI2S'!$C102+(drdp!I102+drdp!R102)*'ASXY-TI2S'!$D102)</f>
        <v>0</v>
      </c>
      <c r="G102" s="20">
        <f>Model!$W$11*((drdp!D102+drdp!M102)*'ASXY-TI2S'!$B102+(drdp!G102+drdp!P102)*'ASXY-TI2S'!$C102+(drdp!J102+drdp!S102)*'ASXY-TI2S'!$D102)</f>
        <v>0</v>
      </c>
      <c r="H102" s="18">
        <f>Model!$W$11*((drdp!B102)*'ASXY-TI2S'!$B102+(drdp!E102)*'ASXY-TI2S'!$C102+(drdp!H102)*'ASXY-TI2S'!$D102)</f>
        <v>0</v>
      </c>
      <c r="I102" s="18">
        <f>Model!$W$11*((drdp!C102)*'ASXY-TI2S'!$B102+(drdp!F102)*'ASXY-TI2S'!$C102+(drdp!I102)*'ASXY-TI2S'!$D102)</f>
        <v>0</v>
      </c>
      <c r="J102" s="18">
        <f>Model!$W$11*((drdp!D102)*'ASXY-TI2S'!$B102+(drdp!G102)*'ASXY-TI2S'!$C102+(drdp!J102)*'ASXY-TI2S'!$D102)</f>
        <v>0</v>
      </c>
      <c r="K102" s="21">
        <f>SUM(E$3:E101)+H102</f>
        <v>0.14207508482316922</v>
      </c>
      <c r="L102" s="21">
        <f>SUM(F$3:F101)+I102</f>
        <v>-7.0786879526339552E-2</v>
      </c>
      <c r="M102" s="21">
        <f>SUM(G$3:G101)+J102</f>
        <v>-0.11453299118479079</v>
      </c>
      <c r="N102" s="21"/>
      <c r="O102" s="21"/>
      <c r="P102" s="21"/>
      <c r="Q102" s="19">
        <f t="shared" si="5"/>
        <v>2.0185329727510727E-2</v>
      </c>
      <c r="R102" s="19">
        <f t="shared" si="5"/>
        <v>5.0107823130765092E-3</v>
      </c>
      <c r="S102" s="19">
        <f t="shared" si="5"/>
        <v>1.3117806069735366E-2</v>
      </c>
      <c r="T102" s="19">
        <f t="shared" si="6"/>
        <v>-1.0057051913072152E-2</v>
      </c>
      <c r="U102" s="19">
        <f t="shared" si="7"/>
        <v>-1.6272284437630444E-2</v>
      </c>
      <c r="V102" s="19">
        <f t="shared" si="8"/>
        <v>8.1074330487890967E-3</v>
      </c>
    </row>
    <row r="103" spans="1:22" x14ac:dyDescent="0.25">
      <c r="A103" s="26">
        <f>Wellpath!E103</f>
        <v>2880</v>
      </c>
      <c r="B103" s="22">
        <v>0</v>
      </c>
      <c r="C103" s="22">
        <f>SIN(Wellpath!$L103) * COS(Wellpath!$L103) / 2</f>
        <v>0.12499999999999999</v>
      </c>
      <c r="D103" s="22">
        <f>(-TAN(Dip) * SIN(Wellpath!$L103) * COS(Wellpath!$L103) * SIN(Wellpath!$O103)) / 2</f>
        <v>-0.34343467743182765</v>
      </c>
      <c r="E103" s="20">
        <f>Model!$W$11*((drdp!B103+drdp!K103)*'ASXY-TI2S'!$B103+(drdp!E103+drdp!N103)*'ASXY-TI2S'!$C103+(drdp!H103+drdp!Q103)*'ASXY-TI2S'!$D103)</f>
        <v>-8.9172752895690956E-4</v>
      </c>
      <c r="F103" s="20">
        <f>Model!$W$11*((drdp!C103+drdp!L103)*'ASXY-TI2S'!$B103+(drdp!F103+drdp!O103)*'ASXY-TI2S'!$C103+(drdp!I103+drdp!R103)*'ASXY-TI2S'!$D103)</f>
        <v>-2.0646221028575184E-3</v>
      </c>
      <c r="G103" s="20">
        <f>Model!$W$11*((drdp!D103+drdp!M103)*'ASXY-TI2S'!$B103+(drdp!G103+drdp!P103)*'ASXY-TI2S'!$C103+(drdp!J103+drdp!S103)*'ASXY-TI2S'!$D103)</f>
        <v>-4.8528570956722633E-4</v>
      </c>
      <c r="H103" s="18">
        <f>Model!$W$11*((drdp!B103)*'ASXY-TI2S'!$B103+(drdp!E103)*'ASXY-TI2S'!$C103+(drdp!H103)*'ASXY-TI2S'!$D103)</f>
        <v>-4.4586376447845478E-4</v>
      </c>
      <c r="I103" s="18">
        <f>Model!$W$11*((drdp!C103)*'ASXY-TI2S'!$B103+(drdp!F103)*'ASXY-TI2S'!$C103+(drdp!I103)*'ASXY-TI2S'!$D103)</f>
        <v>-1.0323110514287592E-3</v>
      </c>
      <c r="J103" s="18">
        <f>Model!$W$11*((drdp!D103)*'ASXY-TI2S'!$B103+(drdp!G103)*'ASXY-TI2S'!$C103+(drdp!J103)*'ASXY-TI2S'!$D103)</f>
        <v>-2.4264285478361317E-4</v>
      </c>
      <c r="K103" s="21">
        <f>SUM(E$3:E102)+H103</f>
        <v>0.14162922105869077</v>
      </c>
      <c r="L103" s="21">
        <f>SUM(F$3:F102)+I103</f>
        <v>-7.181919057776831E-2</v>
      </c>
      <c r="M103" s="21">
        <f>SUM(G$3:G102)+J103</f>
        <v>-0.1147756340395744</v>
      </c>
      <c r="N103" s="21"/>
      <c r="O103" s="21"/>
      <c r="P103" s="21"/>
      <c r="Q103" s="19">
        <f t="shared" si="5"/>
        <v>2.0058836257691497E-2</v>
      </c>
      <c r="R103" s="19">
        <f t="shared" si="5"/>
        <v>5.1579961352458048E-3</v>
      </c>
      <c r="S103" s="19">
        <f t="shared" si="5"/>
        <v>1.3173446169186309E-2</v>
      </c>
      <c r="T103" s="19">
        <f t="shared" si="6"/>
        <v>-1.0171696018594989E-2</v>
      </c>
      <c r="U103" s="19">
        <f t="shared" si="7"/>
        <v>-1.6255583645542276E-2</v>
      </c>
      <c r="V103" s="19">
        <f t="shared" si="8"/>
        <v>8.2430931347723859E-3</v>
      </c>
    </row>
    <row r="104" spans="1:22" x14ac:dyDescent="0.25">
      <c r="A104" s="26">
        <f>Wellpath!E104</f>
        <v>2910</v>
      </c>
      <c r="B104" s="22">
        <v>0</v>
      </c>
      <c r="C104" s="22">
        <f>SIN(Wellpath!$L104) * COS(Wellpath!$L104) / 2</f>
        <v>0.21650635094610965</v>
      </c>
      <c r="D104" s="22">
        <f>(-TAN(Dip) * SIN(Wellpath!$L104) * COS(Wellpath!$L104) * SIN(Wellpath!$O104)) / 2</f>
        <v>-0.59484631039295399</v>
      </c>
      <c r="E104" s="20">
        <f>Model!$W$11*((drdp!B104+drdp!K104)*'ASXY-TI2S'!$B104+(drdp!E104+drdp!N104)*'ASXY-TI2S'!$C104+(drdp!H104+drdp!Q104)*'ASXY-TI2S'!$D104)</f>
        <v>-3.714328444619185E-3</v>
      </c>
      <c r="F104" s="20">
        <f>Model!$W$11*((drdp!C104+drdp!L104)*'ASXY-TI2S'!$B104+(drdp!F104+drdp!O104)*'ASXY-TI2S'!$C104+(drdp!I104+drdp!R104)*'ASXY-TI2S'!$D104)</f>
        <v>-3.7440005924243708E-3</v>
      </c>
      <c r="G104" s="20">
        <f>Model!$W$11*((drdp!D104+drdp!M104)*'ASXY-TI2S'!$B104+(drdp!G104+drdp!P104)*'ASXY-TI2S'!$C104+(drdp!J104+drdp!S104)*'ASXY-TI2S'!$D104)</f>
        <v>-1.6237976320958223E-3</v>
      </c>
      <c r="H104" s="18">
        <f>Model!$W$11*((drdp!B104)*'ASXY-TI2S'!$B104+(drdp!E104)*'ASXY-TI2S'!$C104+(drdp!H104)*'ASXY-TI2S'!$D104)</f>
        <v>-1.8571642223095925E-3</v>
      </c>
      <c r="I104" s="18">
        <f>Model!$W$11*((drdp!C104)*'ASXY-TI2S'!$B104+(drdp!F104)*'ASXY-TI2S'!$C104+(drdp!I104)*'ASXY-TI2S'!$D104)</f>
        <v>-1.8720002962121854E-3</v>
      </c>
      <c r="J104" s="18">
        <f>Model!$W$11*((drdp!D104)*'ASXY-TI2S'!$B104+(drdp!G104)*'ASXY-TI2S'!$C104+(drdp!J104)*'ASXY-TI2S'!$D104)</f>
        <v>-8.1189881604791113E-4</v>
      </c>
      <c r="K104" s="21">
        <f>SUM(E$3:E103)+H104</f>
        <v>0.13932619307190272</v>
      </c>
      <c r="L104" s="21">
        <f>SUM(F$3:F103)+I104</f>
        <v>-7.4723501925409247E-2</v>
      </c>
      <c r="M104" s="21">
        <f>SUM(G$3:G103)+J104</f>
        <v>-0.11583017571040594</v>
      </c>
      <c r="N104" s="21"/>
      <c r="O104" s="21"/>
      <c r="P104" s="21"/>
      <c r="Q104" s="19">
        <f t="shared" si="5"/>
        <v>1.9411788075909115E-2</v>
      </c>
      <c r="R104" s="19">
        <f t="shared" si="5"/>
        <v>5.5836017399966392E-3</v>
      </c>
      <c r="S104" s="19">
        <f t="shared" si="5"/>
        <v>1.3416629605103514E-2</v>
      </c>
      <c r="T104" s="19">
        <f t="shared" si="6"/>
        <v>-1.0410941056268264E-2</v>
      </c>
      <c r="U104" s="19">
        <f t="shared" si="7"/>
        <v>-1.6138177424580433E-2</v>
      </c>
      <c r="V104" s="19">
        <f t="shared" si="8"/>
        <v>8.655236357717009E-3</v>
      </c>
    </row>
    <row r="105" spans="1:22" x14ac:dyDescent="0.25">
      <c r="A105" s="26">
        <f>Wellpath!E105</f>
        <v>2940</v>
      </c>
      <c r="B105" s="22">
        <v>0</v>
      </c>
      <c r="C105" s="22">
        <f>SIN(Wellpath!$L105) * COS(Wellpath!$L105) / 2</f>
        <v>0.25</v>
      </c>
      <c r="D105" s="22">
        <f>(-TAN(Dip) * SIN(Wellpath!$L105) * COS(Wellpath!$L105) * SIN(Wellpath!$O105)) / 2</f>
        <v>-0.68686935486365541</v>
      </c>
      <c r="E105" s="20">
        <f>Model!$W$11*((drdp!B105+drdp!K105)*'ASXY-TI2S'!$B105+(drdp!E105+drdp!N105)*'ASXY-TI2S'!$C105+(drdp!H105+drdp!Q105)*'ASXY-TI2S'!$D105)</f>
        <v>-6.5021350790489601E-3</v>
      </c>
      <c r="F105" s="20">
        <f>Model!$W$11*((drdp!C105+drdp!L105)*'ASXY-TI2S'!$B105+(drdp!F105+drdp!O105)*'ASXY-TI2S'!$C105+(drdp!I105+drdp!R105)*'ASXY-TI2S'!$D105)</f>
        <v>-4.2225358923302907E-3</v>
      </c>
      <c r="G105" s="20">
        <f>Model!$W$11*((drdp!D105+drdp!M105)*'ASXY-TI2S'!$B105+(drdp!G105+drdp!P105)*'ASXY-TI2S'!$C105+(drdp!J105+drdp!S105)*'ASXY-TI2S'!$D105)</f>
        <v>-2.6516504294495529E-3</v>
      </c>
      <c r="H105" s="18">
        <f>Model!$W$11*((drdp!B105)*'ASXY-TI2S'!$B105+(drdp!E105)*'ASXY-TI2S'!$C105+(drdp!H105)*'ASXY-TI2S'!$D105)</f>
        <v>-3.2510675395244801E-3</v>
      </c>
      <c r="I105" s="18">
        <f>Model!$W$11*((drdp!C105)*'ASXY-TI2S'!$B105+(drdp!F105)*'ASXY-TI2S'!$C105+(drdp!I105)*'ASXY-TI2S'!$D105)</f>
        <v>-2.1112679461651454E-3</v>
      </c>
      <c r="J105" s="18">
        <f>Model!$W$11*((drdp!D105)*'ASXY-TI2S'!$B105+(drdp!G105)*'ASXY-TI2S'!$C105+(drdp!J105)*'ASXY-TI2S'!$D105)</f>
        <v>-1.3258252147247765E-3</v>
      </c>
      <c r="K105" s="21">
        <f>SUM(E$3:E104)+H105</f>
        <v>0.13421796131006863</v>
      </c>
      <c r="L105" s="21">
        <f>SUM(F$3:F104)+I105</f>
        <v>-7.8706770167786586E-2</v>
      </c>
      <c r="M105" s="21">
        <f>SUM(G$3:G104)+J105</f>
        <v>-0.11796789974117862</v>
      </c>
      <c r="N105" s="21"/>
      <c r="O105" s="21"/>
      <c r="P105" s="21"/>
      <c r="Q105" s="19">
        <f t="shared" si="5"/>
        <v>1.8014461138231082E-2</v>
      </c>
      <c r="R105" s="19">
        <f t="shared" si="5"/>
        <v>6.1947556702447804E-3</v>
      </c>
      <c r="S105" s="19">
        <f t="shared" si="5"/>
        <v>1.3916425369344771E-2</v>
      </c>
      <c r="T105" s="19">
        <f t="shared" si="6"/>
        <v>-1.0563862233220445E-2</v>
      </c>
      <c r="U105" s="19">
        <f t="shared" si="7"/>
        <v>-1.5833411003291567E-2</v>
      </c>
      <c r="V105" s="19">
        <f t="shared" si="8"/>
        <v>9.2848723721054363E-3</v>
      </c>
    </row>
    <row r="106" spans="1:22" x14ac:dyDescent="0.25">
      <c r="A106" s="26">
        <f>Wellpath!E106</f>
        <v>2970</v>
      </c>
      <c r="B106" s="22">
        <v>0</v>
      </c>
      <c r="C106" s="22">
        <f>SIN(Wellpath!$L106) * COS(Wellpath!$L106) / 2</f>
        <v>0.2165063509461097</v>
      </c>
      <c r="D106" s="22">
        <f>(-TAN(Dip) * SIN(Wellpath!$L106) * COS(Wellpath!$L106) * SIN(Wellpath!$O106)) / 2</f>
        <v>-0.5948463103929541</v>
      </c>
      <c r="E106" s="20">
        <f>Model!$W$11*((drdp!B106+drdp!K106)*'ASXY-TI2S'!$B106+(drdp!E106+drdp!N106)*'ASXY-TI2S'!$C106+(drdp!H106+drdp!Q106)*'ASXY-TI2S'!$D106)</f>
        <v>-7.1639555608407658E-3</v>
      </c>
      <c r="F106" s="20">
        <f>Model!$W$11*((drdp!C106+drdp!L106)*'ASXY-TI2S'!$B106+(drdp!F106+drdp!O106)*'ASXY-TI2S'!$C106+(drdp!I106+drdp!R106)*'ASXY-TI2S'!$D106)</f>
        <v>-3.3204396416803518E-3</v>
      </c>
      <c r="G106" s="20">
        <f>Model!$W$11*((drdp!D106+drdp!M106)*'ASXY-TI2S'!$B106+(drdp!G106+drdp!P106)*'ASXY-TI2S'!$C106+(drdp!J106+drdp!S106)*'ASXY-TI2S'!$D106)</f>
        <v>-2.8125000000000003E-3</v>
      </c>
      <c r="H106" s="18">
        <f>Model!$W$11*((drdp!B106)*'ASXY-TI2S'!$B106+(drdp!E106)*'ASXY-TI2S'!$C106+(drdp!H106)*'ASXY-TI2S'!$D106)</f>
        <v>-3.5819777804203829E-3</v>
      </c>
      <c r="I106" s="18">
        <f>Model!$W$11*((drdp!C106)*'ASXY-TI2S'!$B106+(drdp!F106)*'ASXY-TI2S'!$C106+(drdp!I106)*'ASXY-TI2S'!$D106)</f>
        <v>-1.6602198208401759E-3</v>
      </c>
      <c r="J106" s="18">
        <f>Model!$W$11*((drdp!D106)*'ASXY-TI2S'!$B106+(drdp!G106)*'ASXY-TI2S'!$C106+(drdp!J106)*'ASXY-TI2S'!$D106)</f>
        <v>-1.4062500000000002E-3</v>
      </c>
      <c r="K106" s="21">
        <f>SUM(E$3:E105)+H106</f>
        <v>0.12738491599012378</v>
      </c>
      <c r="L106" s="21">
        <f>SUM(F$3:F105)+I106</f>
        <v>-8.247825793479191E-2</v>
      </c>
      <c r="M106" s="21">
        <f>SUM(G$3:G105)+J106</f>
        <v>-0.12069997495590339</v>
      </c>
      <c r="N106" s="21"/>
      <c r="O106" s="21"/>
      <c r="P106" s="21"/>
      <c r="Q106" s="19">
        <f t="shared" si="5"/>
        <v>1.6226916821810891E-2</v>
      </c>
      <c r="R106" s="19">
        <f t="shared" si="5"/>
        <v>6.8026630319580643E-3</v>
      </c>
      <c r="S106" s="19">
        <f t="shared" si="5"/>
        <v>1.4568483954355704E-2</v>
      </c>
      <c r="T106" s="19">
        <f t="shared" si="6"/>
        <v>-1.0506485958035227E-2</v>
      </c>
      <c r="U106" s="19">
        <f t="shared" si="7"/>
        <v>-1.5375356169767797E-2</v>
      </c>
      <c r="V106" s="19">
        <f t="shared" si="8"/>
        <v>9.9551236671359226E-3</v>
      </c>
    </row>
    <row r="107" spans="1:22" x14ac:dyDescent="0.25">
      <c r="A107" s="26">
        <f>Wellpath!E107</f>
        <v>3000</v>
      </c>
      <c r="B107" s="22">
        <v>0</v>
      </c>
      <c r="C107" s="22">
        <f>SIN(Wellpath!$L107) * COS(Wellpath!$L107) / 2</f>
        <v>0.12499999999999999</v>
      </c>
      <c r="D107" s="22">
        <f>(-TAN(Dip) * SIN(Wellpath!$L107) * COS(Wellpath!$L107) * SIN(Wellpath!$O107)) / 2</f>
        <v>-0.34343467743182765</v>
      </c>
      <c r="E107" s="20">
        <f>Model!$W$11*((drdp!B107+drdp!K107)*'ASXY-TI2S'!$B107+(drdp!E107+drdp!N107)*'ASXY-TI2S'!$C107+(drdp!H107+drdp!Q107)*'ASXY-TI2S'!$D107)</f>
        <v>-4.7392866283374286E-3</v>
      </c>
      <c r="F107" s="20">
        <f>Model!$W$11*((drdp!C107+drdp!L107)*'ASXY-TI2S'!$B107+(drdp!F107+drdp!O107)*'ASXY-TI2S'!$C107+(drdp!I107+drdp!R107)*'ASXY-TI2S'!$D107)</f>
        <v>-1.5922012482921057E-3</v>
      </c>
      <c r="G107" s="20">
        <f>Model!$W$11*((drdp!D107+drdp!M107)*'ASXY-TI2S'!$B107+(drdp!G107+drdp!P107)*'ASXY-TI2S'!$C107+(drdp!J107+drdp!S107)*'ASXY-TI2S'!$D107)</f>
        <v>-1.8111109242920031E-3</v>
      </c>
      <c r="H107" s="18">
        <f>Model!$W$11*((drdp!B107)*'ASXY-TI2S'!$B107+(drdp!E107)*'ASXY-TI2S'!$C107+(drdp!H107)*'ASXY-TI2S'!$D107)</f>
        <v>-2.3696433141687143E-3</v>
      </c>
      <c r="I107" s="18">
        <f>Model!$W$11*((drdp!C107)*'ASXY-TI2S'!$B107+(drdp!F107)*'ASXY-TI2S'!$C107+(drdp!I107)*'ASXY-TI2S'!$D107)</f>
        <v>-7.9610062414605287E-4</v>
      </c>
      <c r="J107" s="18">
        <f>Model!$W$11*((drdp!D107)*'ASXY-TI2S'!$B107+(drdp!G107)*'ASXY-TI2S'!$C107+(drdp!J107)*'ASXY-TI2S'!$D107)</f>
        <v>-9.0555546214600153E-4</v>
      </c>
      <c r="K107" s="21">
        <f>SUM(E$3:E106)+H107</f>
        <v>0.12143329489553469</v>
      </c>
      <c r="L107" s="21">
        <f>SUM(F$3:F106)+I107</f>
        <v>-8.4934578379778136E-2</v>
      </c>
      <c r="M107" s="21">
        <f>SUM(G$3:G106)+J107</f>
        <v>-0.12301178041804939</v>
      </c>
      <c r="N107" s="21"/>
      <c r="O107" s="21"/>
      <c r="P107" s="21"/>
      <c r="Q107" s="19">
        <f t="shared" si="5"/>
        <v>1.4746045109185891E-2</v>
      </c>
      <c r="R107" s="19">
        <f t="shared" si="5"/>
        <v>7.2138826045506756E-3</v>
      </c>
      <c r="S107" s="19">
        <f t="shared" si="5"/>
        <v>1.5131898121618399E-2</v>
      </c>
      <c r="T107" s="19">
        <f t="shared" si="6"/>
        <v>-1.0313885703219504E-2</v>
      </c>
      <c r="U107" s="19">
        <f t="shared" si="7"/>
        <v>-1.4937725807129751E-2</v>
      </c>
      <c r="V107" s="19">
        <f t="shared" si="8"/>
        <v>1.0447953705552872E-2</v>
      </c>
    </row>
    <row r="108" spans="1:22" x14ac:dyDescent="0.25">
      <c r="A108" s="26">
        <f>Wellpath!E108</f>
        <v>3030</v>
      </c>
      <c r="B108" s="22">
        <v>0</v>
      </c>
      <c r="C108" s="22">
        <f>SIN(Wellpath!$L108) * COS(Wellpath!$L108) / 2</f>
        <v>3.06287113727155E-17</v>
      </c>
      <c r="D108" s="22">
        <f>(-TAN(Dip) * SIN(Wellpath!$L108) * COS(Wellpath!$L108) * SIN(Wellpath!$O108)) / 2</f>
        <v>-8.4151692883528802E-17</v>
      </c>
      <c r="E108" s="20">
        <f>Model!$W$11*((drdp!B108+drdp!K108)*'ASXY-TI2S'!$B108+(drdp!E108+drdp!N108)*'ASXY-TI2S'!$C108+(drdp!H108+drdp!Q108)*'ASXY-TI2S'!$D108)</f>
        <v>-1.2299233567006677E-18</v>
      </c>
      <c r="F108" s="20">
        <f>Model!$W$11*((drdp!C108+drdp!L108)*'ASXY-TI2S'!$B108+(drdp!F108+drdp!O108)*'ASXY-TI2S'!$C108+(drdp!I108+drdp!R108)*'ASXY-TI2S'!$D108)</f>
        <v>-2.8395018058456387E-19</v>
      </c>
      <c r="G108" s="20">
        <f>Model!$W$11*((drdp!D108+drdp!M108)*'ASXY-TI2S'!$B108+(drdp!G108+drdp!P108)*'ASXY-TI2S'!$C108+(drdp!J108+drdp!S108)*'ASXY-TI2S'!$D108)</f>
        <v>-4.5943067059073248E-19</v>
      </c>
      <c r="H108" s="18">
        <f>Model!$W$11*((drdp!B108)*'ASXY-TI2S'!$B108+(drdp!E108)*'ASXY-TI2S'!$C108+(drdp!H108)*'ASXY-TI2S'!$D108)</f>
        <v>-6.1496167835033384E-19</v>
      </c>
      <c r="I108" s="18">
        <f>Model!$W$11*((drdp!C108)*'ASXY-TI2S'!$B108+(drdp!F108)*'ASXY-TI2S'!$C108+(drdp!I108)*'ASXY-TI2S'!$D108)</f>
        <v>-1.4197509029228194E-19</v>
      </c>
      <c r="J108" s="18">
        <f>Model!$W$11*((drdp!D108)*'ASXY-TI2S'!$B108+(drdp!G108)*'ASXY-TI2S'!$C108+(drdp!J108)*'ASXY-TI2S'!$D108)</f>
        <v>-2.2971533529536624E-19</v>
      </c>
      <c r="K108" s="21">
        <f>SUM(E$3:E107)+H108</f>
        <v>0.11906365158136596</v>
      </c>
      <c r="L108" s="21">
        <f>SUM(F$3:F107)+I108</f>
        <v>-8.5730679003924198E-2</v>
      </c>
      <c r="M108" s="21">
        <f>SUM(G$3:G107)+J108</f>
        <v>-0.12391733588019539</v>
      </c>
      <c r="N108" s="21"/>
      <c r="O108" s="21"/>
      <c r="P108" s="21"/>
      <c r="Q108" s="19">
        <f t="shared" si="5"/>
        <v>1.417615312788891E-2</v>
      </c>
      <c r="R108" s="19">
        <f t="shared" si="5"/>
        <v>7.3497493224738896E-3</v>
      </c>
      <c r="S108" s="19">
        <f t="shared" si="5"/>
        <v>1.535550613164516E-2</v>
      </c>
      <c r="T108" s="19">
        <f t="shared" si="6"/>
        <v>-1.0207407694757156E-2</v>
      </c>
      <c r="U108" s="19">
        <f t="shared" si="7"/>
        <v>-1.4754050504130683E-2</v>
      </c>
      <c r="V108" s="19">
        <f t="shared" si="8"/>
        <v>1.062351734536649E-2</v>
      </c>
    </row>
    <row r="109" spans="1:22" x14ac:dyDescent="0.25">
      <c r="A109" s="26">
        <f>Wellpath!E109</f>
        <v>3060</v>
      </c>
      <c r="B109" s="22">
        <v>0</v>
      </c>
      <c r="C109" s="22">
        <f>SIN(Wellpath!$L109) * COS(Wellpath!$L109) / 2</f>
        <v>3.06287113727155E-17</v>
      </c>
      <c r="D109" s="22">
        <f>(-TAN(Dip) * SIN(Wellpath!$L109) * COS(Wellpath!$L109) * SIN(Wellpath!$O109)) / 2</f>
        <v>-8.4151692883528802E-17</v>
      </c>
      <c r="E109" s="20">
        <f>Model!$W$11*((drdp!B109+drdp!K109)*'ASXY-TI2S'!$B109+(drdp!E109+drdp!N109)*'ASXY-TI2S'!$C109+(drdp!H109+drdp!Q109)*'ASXY-TI2S'!$D109)</f>
        <v>-1.2299233567006677E-18</v>
      </c>
      <c r="F109" s="20">
        <f>Model!$W$11*((drdp!C109+drdp!L109)*'ASXY-TI2S'!$B109+(drdp!F109+drdp!O109)*'ASXY-TI2S'!$C109+(drdp!I109+drdp!R109)*'ASXY-TI2S'!$D109)</f>
        <v>-2.8395018058456387E-19</v>
      </c>
      <c r="G109" s="20">
        <f>Model!$W$11*((drdp!D109+drdp!M109)*'ASXY-TI2S'!$B109+(drdp!G109+drdp!P109)*'ASXY-TI2S'!$C109+(drdp!J109+drdp!S109)*'ASXY-TI2S'!$D109)</f>
        <v>-4.5943067059073248E-19</v>
      </c>
      <c r="H109" s="18">
        <f>Model!$W$11*((drdp!B109)*'ASXY-TI2S'!$B109+(drdp!E109)*'ASXY-TI2S'!$C109+(drdp!H109)*'ASXY-TI2S'!$D109)</f>
        <v>-6.1496167835033384E-19</v>
      </c>
      <c r="I109" s="18">
        <f>Model!$W$11*((drdp!C109)*'ASXY-TI2S'!$B109+(drdp!F109)*'ASXY-TI2S'!$C109+(drdp!I109)*'ASXY-TI2S'!$D109)</f>
        <v>-1.4197509029228194E-19</v>
      </c>
      <c r="J109" s="18">
        <f>Model!$W$11*((drdp!D109)*'ASXY-TI2S'!$B109+(drdp!G109)*'ASXY-TI2S'!$C109+(drdp!J109)*'ASXY-TI2S'!$D109)</f>
        <v>-2.2971533529536624E-19</v>
      </c>
      <c r="K109" s="21">
        <f>SUM(E$3:E108)+H109</f>
        <v>0.11906365158136596</v>
      </c>
      <c r="L109" s="21">
        <f>SUM(F$3:F108)+I109</f>
        <v>-8.5730679003924198E-2</v>
      </c>
      <c r="M109" s="21">
        <f>SUM(G$3:G108)+J109</f>
        <v>-0.12391733588019539</v>
      </c>
      <c r="N109" s="21"/>
      <c r="O109" s="21"/>
      <c r="P109" s="21"/>
      <c r="Q109" s="19">
        <f t="shared" si="5"/>
        <v>1.417615312788891E-2</v>
      </c>
      <c r="R109" s="19">
        <f t="shared" si="5"/>
        <v>7.3497493224738896E-3</v>
      </c>
      <c r="S109" s="19">
        <f t="shared" si="5"/>
        <v>1.535550613164516E-2</v>
      </c>
      <c r="T109" s="19">
        <f t="shared" si="6"/>
        <v>-1.0207407694757156E-2</v>
      </c>
      <c r="U109" s="19">
        <f t="shared" si="7"/>
        <v>-1.4754050504130683E-2</v>
      </c>
      <c r="V109" s="19">
        <f t="shared" si="8"/>
        <v>1.062351734536649E-2</v>
      </c>
    </row>
    <row r="110" spans="1:22" x14ac:dyDescent="0.25">
      <c r="A110" s="26">
        <f>Wellpath!E110</f>
        <v>3090</v>
      </c>
      <c r="B110" s="22">
        <v>0</v>
      </c>
      <c r="C110" s="22">
        <f>SIN(Wellpath!$L110) * COS(Wellpath!$L110) / 2</f>
        <v>3.06287113727155E-17</v>
      </c>
      <c r="D110" s="22">
        <f>(-TAN(Dip) * SIN(Wellpath!$L110) * COS(Wellpath!$L110) * SIN(Wellpath!$O110)) / 2</f>
        <v>-8.4151692883528802E-17</v>
      </c>
      <c r="E110" s="20">
        <f>Model!$W$11*((drdp!B110+drdp!K110)*'ASXY-TI2S'!$B110+(drdp!E110+drdp!N110)*'ASXY-TI2S'!$C110+(drdp!H110+drdp!Q110)*'ASXY-TI2S'!$D110)</f>
        <v>-1.2299233567006677E-18</v>
      </c>
      <c r="F110" s="20">
        <f>Model!$W$11*((drdp!C110+drdp!L110)*'ASXY-TI2S'!$B110+(drdp!F110+drdp!O110)*'ASXY-TI2S'!$C110+(drdp!I110+drdp!R110)*'ASXY-TI2S'!$D110)</f>
        <v>-2.8395018058456387E-19</v>
      </c>
      <c r="G110" s="20">
        <f>Model!$W$11*((drdp!D110+drdp!M110)*'ASXY-TI2S'!$B110+(drdp!G110+drdp!P110)*'ASXY-TI2S'!$C110+(drdp!J110+drdp!S110)*'ASXY-TI2S'!$D110)</f>
        <v>-4.5943067059073248E-19</v>
      </c>
      <c r="H110" s="18">
        <f>Model!$W$11*((drdp!B110)*'ASXY-TI2S'!$B110+(drdp!E110)*'ASXY-TI2S'!$C110+(drdp!H110)*'ASXY-TI2S'!$D110)</f>
        <v>-6.1496167835033384E-19</v>
      </c>
      <c r="I110" s="18">
        <f>Model!$W$11*((drdp!C110)*'ASXY-TI2S'!$B110+(drdp!F110)*'ASXY-TI2S'!$C110+(drdp!I110)*'ASXY-TI2S'!$D110)</f>
        <v>-1.4197509029228194E-19</v>
      </c>
      <c r="J110" s="18">
        <f>Model!$W$11*((drdp!D110)*'ASXY-TI2S'!$B110+(drdp!G110)*'ASXY-TI2S'!$C110+(drdp!J110)*'ASXY-TI2S'!$D110)</f>
        <v>-2.2971533529536624E-19</v>
      </c>
      <c r="K110" s="21">
        <f>SUM(E$3:E109)+H110</f>
        <v>0.11906365158136596</v>
      </c>
      <c r="L110" s="21">
        <f>SUM(F$3:F109)+I110</f>
        <v>-8.5730679003924198E-2</v>
      </c>
      <c r="M110" s="21">
        <f>SUM(G$3:G109)+J110</f>
        <v>-0.12391733588019539</v>
      </c>
      <c r="N110" s="21"/>
      <c r="O110" s="21"/>
      <c r="P110" s="21"/>
      <c r="Q110" s="19">
        <f t="shared" si="5"/>
        <v>1.417615312788891E-2</v>
      </c>
      <c r="R110" s="19">
        <f t="shared" si="5"/>
        <v>7.3497493224738896E-3</v>
      </c>
      <c r="S110" s="19">
        <f t="shared" si="5"/>
        <v>1.535550613164516E-2</v>
      </c>
      <c r="T110" s="19">
        <f t="shared" si="6"/>
        <v>-1.0207407694757156E-2</v>
      </c>
      <c r="U110" s="19">
        <f t="shared" si="7"/>
        <v>-1.4754050504130683E-2</v>
      </c>
      <c r="V110" s="19">
        <f t="shared" si="8"/>
        <v>1.062351734536649E-2</v>
      </c>
    </row>
    <row r="111" spans="1:22" x14ac:dyDescent="0.25">
      <c r="A111" s="26">
        <f>Wellpath!E111</f>
        <v>3120</v>
      </c>
      <c r="B111" s="22">
        <v>0</v>
      </c>
      <c r="C111" s="22">
        <f>SIN(Wellpath!$L111) * COS(Wellpath!$L111) / 2</f>
        <v>3.06287113727155E-17</v>
      </c>
      <c r="D111" s="22">
        <f>(-TAN(Dip) * SIN(Wellpath!$L111) * COS(Wellpath!$L111) * SIN(Wellpath!$O111)) / 2</f>
        <v>-8.4151692883528802E-17</v>
      </c>
      <c r="E111" s="20">
        <f>Model!$W$11*((drdp!B111+drdp!K111)*'ASXY-TI2S'!$B111+(drdp!E111+drdp!N111)*'ASXY-TI2S'!$C111+(drdp!H111+drdp!Q111)*'ASXY-TI2S'!$D111)</f>
        <v>-1.2299233567006677E-18</v>
      </c>
      <c r="F111" s="20">
        <f>Model!$W$11*((drdp!C111+drdp!L111)*'ASXY-TI2S'!$B111+(drdp!F111+drdp!O111)*'ASXY-TI2S'!$C111+(drdp!I111+drdp!R111)*'ASXY-TI2S'!$D111)</f>
        <v>-2.8395018058456387E-19</v>
      </c>
      <c r="G111" s="20">
        <f>Model!$W$11*((drdp!D111+drdp!M111)*'ASXY-TI2S'!$B111+(drdp!G111+drdp!P111)*'ASXY-TI2S'!$C111+(drdp!J111+drdp!S111)*'ASXY-TI2S'!$D111)</f>
        <v>-4.5943067059073248E-19</v>
      </c>
      <c r="H111" s="18">
        <f>Model!$W$11*((drdp!B111)*'ASXY-TI2S'!$B111+(drdp!E111)*'ASXY-TI2S'!$C111+(drdp!H111)*'ASXY-TI2S'!$D111)</f>
        <v>-6.1496167835033384E-19</v>
      </c>
      <c r="I111" s="18">
        <f>Model!$W$11*((drdp!C111)*'ASXY-TI2S'!$B111+(drdp!F111)*'ASXY-TI2S'!$C111+(drdp!I111)*'ASXY-TI2S'!$D111)</f>
        <v>-1.4197509029228194E-19</v>
      </c>
      <c r="J111" s="18">
        <f>Model!$W$11*((drdp!D111)*'ASXY-TI2S'!$B111+(drdp!G111)*'ASXY-TI2S'!$C111+(drdp!J111)*'ASXY-TI2S'!$D111)</f>
        <v>-2.2971533529536624E-19</v>
      </c>
      <c r="K111" s="21">
        <f>SUM(E$3:E110)+H111</f>
        <v>0.11906365158136596</v>
      </c>
      <c r="L111" s="21">
        <f>SUM(F$3:F110)+I111</f>
        <v>-8.5730679003924198E-2</v>
      </c>
      <c r="M111" s="21">
        <f>SUM(G$3:G110)+J111</f>
        <v>-0.12391733588019539</v>
      </c>
      <c r="N111" s="21"/>
      <c r="O111" s="21"/>
      <c r="P111" s="21"/>
      <c r="Q111" s="19">
        <f t="shared" si="5"/>
        <v>1.417615312788891E-2</v>
      </c>
      <c r="R111" s="19">
        <f t="shared" si="5"/>
        <v>7.3497493224738896E-3</v>
      </c>
      <c r="S111" s="19">
        <f t="shared" si="5"/>
        <v>1.535550613164516E-2</v>
      </c>
      <c r="T111" s="19">
        <f t="shared" si="6"/>
        <v>-1.0207407694757156E-2</v>
      </c>
      <c r="U111" s="19">
        <f t="shared" si="7"/>
        <v>-1.4754050504130683E-2</v>
      </c>
      <c r="V111" s="19">
        <f t="shared" si="8"/>
        <v>1.062351734536649E-2</v>
      </c>
    </row>
    <row r="112" spans="1:22" x14ac:dyDescent="0.25">
      <c r="A112" s="26">
        <f>Wellpath!E112</f>
        <v>3150</v>
      </c>
      <c r="B112" s="22">
        <v>0</v>
      </c>
      <c r="C112" s="22">
        <f>SIN(Wellpath!$L112) * COS(Wellpath!$L112) / 2</f>
        <v>3.06287113727155E-17</v>
      </c>
      <c r="D112" s="22">
        <f>(-TAN(Dip) * SIN(Wellpath!$L112) * COS(Wellpath!$L112) * SIN(Wellpath!$O112)) / 2</f>
        <v>-8.4151692883528802E-17</v>
      </c>
      <c r="E112" s="20">
        <f>Model!$W$11*((drdp!B112+drdp!K112)*'ASXY-TI2S'!$B112+(drdp!E112+drdp!N112)*'ASXY-TI2S'!$C112+(drdp!H112+drdp!Q112)*'ASXY-TI2S'!$D112)</f>
        <v>-1.2299233567006677E-18</v>
      </c>
      <c r="F112" s="20">
        <f>Model!$W$11*((drdp!C112+drdp!L112)*'ASXY-TI2S'!$B112+(drdp!F112+drdp!O112)*'ASXY-TI2S'!$C112+(drdp!I112+drdp!R112)*'ASXY-TI2S'!$D112)</f>
        <v>-2.8395018058456387E-19</v>
      </c>
      <c r="G112" s="20">
        <f>Model!$W$11*((drdp!D112+drdp!M112)*'ASXY-TI2S'!$B112+(drdp!G112+drdp!P112)*'ASXY-TI2S'!$C112+(drdp!J112+drdp!S112)*'ASXY-TI2S'!$D112)</f>
        <v>-4.5943067059073248E-19</v>
      </c>
      <c r="H112" s="18">
        <f>Model!$W$11*((drdp!B112)*'ASXY-TI2S'!$B112+(drdp!E112)*'ASXY-TI2S'!$C112+(drdp!H112)*'ASXY-TI2S'!$D112)</f>
        <v>-6.1496167835033384E-19</v>
      </c>
      <c r="I112" s="18">
        <f>Model!$W$11*((drdp!C112)*'ASXY-TI2S'!$B112+(drdp!F112)*'ASXY-TI2S'!$C112+(drdp!I112)*'ASXY-TI2S'!$D112)</f>
        <v>-1.4197509029228194E-19</v>
      </c>
      <c r="J112" s="18">
        <f>Model!$W$11*((drdp!D112)*'ASXY-TI2S'!$B112+(drdp!G112)*'ASXY-TI2S'!$C112+(drdp!J112)*'ASXY-TI2S'!$D112)</f>
        <v>-2.2971533529536624E-19</v>
      </c>
      <c r="K112" s="21">
        <f>SUM(E$3:E111)+H112</f>
        <v>0.11906365158136596</v>
      </c>
      <c r="L112" s="21">
        <f>SUM(F$3:F111)+I112</f>
        <v>-8.5730679003924198E-2</v>
      </c>
      <c r="M112" s="21">
        <f>SUM(G$3:G111)+J112</f>
        <v>-0.12391733588019539</v>
      </c>
      <c r="N112" s="21"/>
      <c r="O112" s="21"/>
      <c r="P112" s="21"/>
      <c r="Q112" s="19">
        <f t="shared" si="5"/>
        <v>1.417615312788891E-2</v>
      </c>
      <c r="R112" s="19">
        <f t="shared" si="5"/>
        <v>7.3497493224738896E-3</v>
      </c>
      <c r="S112" s="19">
        <f t="shared" si="5"/>
        <v>1.535550613164516E-2</v>
      </c>
      <c r="T112" s="19">
        <f t="shared" si="6"/>
        <v>-1.0207407694757156E-2</v>
      </c>
      <c r="U112" s="19">
        <f t="shared" si="7"/>
        <v>-1.4754050504130683E-2</v>
      </c>
      <c r="V112" s="19">
        <f t="shared" si="8"/>
        <v>1.062351734536649E-2</v>
      </c>
    </row>
    <row r="113" spans="1:22" x14ac:dyDescent="0.25">
      <c r="A113" s="26">
        <f>Wellpath!E113</f>
        <v>3180</v>
      </c>
      <c r="B113" s="22">
        <v>0</v>
      </c>
      <c r="C113" s="22">
        <f>SIN(Wellpath!$L113) * COS(Wellpath!$L113) / 2</f>
        <v>3.06287113727155E-17</v>
      </c>
      <c r="D113" s="22">
        <f>(-TAN(Dip) * SIN(Wellpath!$L113) * COS(Wellpath!$L113) * SIN(Wellpath!$O113)) / 2</f>
        <v>-8.4151692883528802E-17</v>
      </c>
      <c r="E113" s="20">
        <f>Model!$W$11*((drdp!B113+drdp!K113)*'ASXY-TI2S'!$B113+(drdp!E113+drdp!N113)*'ASXY-TI2S'!$C113+(drdp!H113+drdp!Q113)*'ASXY-TI2S'!$D113)</f>
        <v>-1.2299233567006677E-18</v>
      </c>
      <c r="F113" s="20">
        <f>Model!$W$11*((drdp!C113+drdp!L113)*'ASXY-TI2S'!$B113+(drdp!F113+drdp!O113)*'ASXY-TI2S'!$C113+(drdp!I113+drdp!R113)*'ASXY-TI2S'!$D113)</f>
        <v>-2.8395018058456387E-19</v>
      </c>
      <c r="G113" s="20">
        <f>Model!$W$11*((drdp!D113+drdp!M113)*'ASXY-TI2S'!$B113+(drdp!G113+drdp!P113)*'ASXY-TI2S'!$C113+(drdp!J113+drdp!S113)*'ASXY-TI2S'!$D113)</f>
        <v>-4.5943067059073248E-19</v>
      </c>
      <c r="H113" s="18">
        <f>Model!$W$11*((drdp!B113)*'ASXY-TI2S'!$B113+(drdp!E113)*'ASXY-TI2S'!$C113+(drdp!H113)*'ASXY-TI2S'!$D113)</f>
        <v>-6.1496167835033384E-19</v>
      </c>
      <c r="I113" s="18">
        <f>Model!$W$11*((drdp!C113)*'ASXY-TI2S'!$B113+(drdp!F113)*'ASXY-TI2S'!$C113+(drdp!I113)*'ASXY-TI2S'!$D113)</f>
        <v>-1.4197509029228194E-19</v>
      </c>
      <c r="J113" s="18">
        <f>Model!$W$11*((drdp!D113)*'ASXY-TI2S'!$B113+(drdp!G113)*'ASXY-TI2S'!$C113+(drdp!J113)*'ASXY-TI2S'!$D113)</f>
        <v>-2.2971533529536624E-19</v>
      </c>
      <c r="K113" s="21">
        <f>SUM(E$3:E112)+H113</f>
        <v>0.11906365158136596</v>
      </c>
      <c r="L113" s="21">
        <f>SUM(F$3:F112)+I113</f>
        <v>-8.5730679003924198E-2</v>
      </c>
      <c r="M113" s="21">
        <f>SUM(G$3:G112)+J113</f>
        <v>-0.12391733588019539</v>
      </c>
      <c r="N113" s="21"/>
      <c r="O113" s="21"/>
      <c r="P113" s="21"/>
      <c r="Q113" s="19">
        <f t="shared" si="5"/>
        <v>1.417615312788891E-2</v>
      </c>
      <c r="R113" s="19">
        <f t="shared" si="5"/>
        <v>7.3497493224738896E-3</v>
      </c>
      <c r="S113" s="19">
        <f t="shared" si="5"/>
        <v>1.535550613164516E-2</v>
      </c>
      <c r="T113" s="19">
        <f t="shared" si="6"/>
        <v>-1.0207407694757156E-2</v>
      </c>
      <c r="U113" s="19">
        <f t="shared" si="7"/>
        <v>-1.4754050504130683E-2</v>
      </c>
      <c r="V113" s="19">
        <f t="shared" si="8"/>
        <v>1.062351734536649E-2</v>
      </c>
    </row>
    <row r="114" spans="1:22" x14ac:dyDescent="0.25">
      <c r="A114" s="26">
        <f>Wellpath!E114</f>
        <v>3210</v>
      </c>
      <c r="B114" s="22">
        <v>0</v>
      </c>
      <c r="C114" s="22">
        <f>SIN(Wellpath!$L114) * COS(Wellpath!$L114) / 2</f>
        <v>3.06287113727155E-17</v>
      </c>
      <c r="D114" s="22">
        <f>(-TAN(Dip) * SIN(Wellpath!$L114) * COS(Wellpath!$L114) * SIN(Wellpath!$O114)) / 2</f>
        <v>-8.4151692883528802E-17</v>
      </c>
      <c r="E114" s="20">
        <f>Model!$W$11*((drdp!B114+drdp!K114)*'ASXY-TI2S'!$B114+(drdp!E114+drdp!N114)*'ASXY-TI2S'!$C114+(drdp!H114+drdp!Q114)*'ASXY-TI2S'!$D114)</f>
        <v>-1.2299233567006677E-18</v>
      </c>
      <c r="F114" s="20">
        <f>Model!$W$11*((drdp!C114+drdp!L114)*'ASXY-TI2S'!$B114+(drdp!F114+drdp!O114)*'ASXY-TI2S'!$C114+(drdp!I114+drdp!R114)*'ASXY-TI2S'!$D114)</f>
        <v>-2.8395018058456387E-19</v>
      </c>
      <c r="G114" s="20">
        <f>Model!$W$11*((drdp!D114+drdp!M114)*'ASXY-TI2S'!$B114+(drdp!G114+drdp!P114)*'ASXY-TI2S'!$C114+(drdp!J114+drdp!S114)*'ASXY-TI2S'!$D114)</f>
        <v>-4.5943067059073248E-19</v>
      </c>
      <c r="H114" s="18">
        <f>Model!$W$11*((drdp!B114)*'ASXY-TI2S'!$B114+(drdp!E114)*'ASXY-TI2S'!$C114+(drdp!H114)*'ASXY-TI2S'!$D114)</f>
        <v>-6.1496167835033384E-19</v>
      </c>
      <c r="I114" s="18">
        <f>Model!$W$11*((drdp!C114)*'ASXY-TI2S'!$B114+(drdp!F114)*'ASXY-TI2S'!$C114+(drdp!I114)*'ASXY-TI2S'!$D114)</f>
        <v>-1.4197509029228194E-19</v>
      </c>
      <c r="J114" s="18">
        <f>Model!$W$11*((drdp!D114)*'ASXY-TI2S'!$B114+(drdp!G114)*'ASXY-TI2S'!$C114+(drdp!J114)*'ASXY-TI2S'!$D114)</f>
        <v>-2.2971533529536624E-19</v>
      </c>
      <c r="K114" s="21">
        <f>SUM(E$3:E113)+H114</f>
        <v>0.11906365158136596</v>
      </c>
      <c r="L114" s="21">
        <f>SUM(F$3:F113)+I114</f>
        <v>-8.5730679003924198E-2</v>
      </c>
      <c r="M114" s="21">
        <f>SUM(G$3:G113)+J114</f>
        <v>-0.12391733588019539</v>
      </c>
      <c r="N114" s="21"/>
      <c r="O114" s="21"/>
      <c r="P114" s="21"/>
      <c r="Q114" s="19">
        <f t="shared" si="5"/>
        <v>1.417615312788891E-2</v>
      </c>
      <c r="R114" s="19">
        <f t="shared" si="5"/>
        <v>7.3497493224738896E-3</v>
      </c>
      <c r="S114" s="19">
        <f t="shared" si="5"/>
        <v>1.535550613164516E-2</v>
      </c>
      <c r="T114" s="19">
        <f t="shared" si="6"/>
        <v>-1.0207407694757156E-2</v>
      </c>
      <c r="U114" s="19">
        <f t="shared" si="7"/>
        <v>-1.4754050504130683E-2</v>
      </c>
      <c r="V114" s="19">
        <f t="shared" si="8"/>
        <v>1.062351734536649E-2</v>
      </c>
    </row>
    <row r="115" spans="1:22" x14ac:dyDescent="0.25">
      <c r="A115" s="26">
        <f>Wellpath!E115</f>
        <v>3240</v>
      </c>
      <c r="B115" s="22">
        <v>0</v>
      </c>
      <c r="C115" s="22">
        <f>SIN(Wellpath!$L115) * COS(Wellpath!$L115) / 2</f>
        <v>3.06287113727155E-17</v>
      </c>
      <c r="D115" s="22">
        <f>(-TAN(Dip) * SIN(Wellpath!$L115) * COS(Wellpath!$L115) * SIN(Wellpath!$O115)) / 2</f>
        <v>-8.4151692883528802E-17</v>
      </c>
      <c r="E115" s="20">
        <f>Model!$W$11*((drdp!B115+drdp!K115)*'ASXY-TI2S'!$B115+(drdp!E115+drdp!N115)*'ASXY-TI2S'!$C115+(drdp!H115+drdp!Q115)*'ASXY-TI2S'!$D115)</f>
        <v>-1.2299233567006677E-18</v>
      </c>
      <c r="F115" s="20">
        <f>Model!$W$11*((drdp!C115+drdp!L115)*'ASXY-TI2S'!$B115+(drdp!F115+drdp!O115)*'ASXY-TI2S'!$C115+(drdp!I115+drdp!R115)*'ASXY-TI2S'!$D115)</f>
        <v>-2.8395018058456387E-19</v>
      </c>
      <c r="G115" s="20">
        <f>Model!$W$11*((drdp!D115+drdp!M115)*'ASXY-TI2S'!$B115+(drdp!G115+drdp!P115)*'ASXY-TI2S'!$C115+(drdp!J115+drdp!S115)*'ASXY-TI2S'!$D115)</f>
        <v>-4.5943067059073248E-19</v>
      </c>
      <c r="H115" s="18">
        <f>Model!$W$11*((drdp!B115)*'ASXY-TI2S'!$B115+(drdp!E115)*'ASXY-TI2S'!$C115+(drdp!H115)*'ASXY-TI2S'!$D115)</f>
        <v>-6.1496167835033384E-19</v>
      </c>
      <c r="I115" s="18">
        <f>Model!$W$11*((drdp!C115)*'ASXY-TI2S'!$B115+(drdp!F115)*'ASXY-TI2S'!$C115+(drdp!I115)*'ASXY-TI2S'!$D115)</f>
        <v>-1.4197509029228194E-19</v>
      </c>
      <c r="J115" s="18">
        <f>Model!$W$11*((drdp!D115)*'ASXY-TI2S'!$B115+(drdp!G115)*'ASXY-TI2S'!$C115+(drdp!J115)*'ASXY-TI2S'!$D115)</f>
        <v>-2.2971533529536624E-19</v>
      </c>
      <c r="K115" s="21">
        <f>SUM(E$3:E114)+H115</f>
        <v>0.11906365158136596</v>
      </c>
      <c r="L115" s="21">
        <f>SUM(F$3:F114)+I115</f>
        <v>-8.5730679003924198E-2</v>
      </c>
      <c r="M115" s="21">
        <f>SUM(G$3:G114)+J115</f>
        <v>-0.12391733588019539</v>
      </c>
      <c r="N115" s="21"/>
      <c r="O115" s="21"/>
      <c r="P115" s="21"/>
      <c r="Q115" s="19">
        <f t="shared" si="5"/>
        <v>1.417615312788891E-2</v>
      </c>
      <c r="R115" s="19">
        <f t="shared" si="5"/>
        <v>7.3497493224738896E-3</v>
      </c>
      <c r="S115" s="19">
        <f t="shared" si="5"/>
        <v>1.535550613164516E-2</v>
      </c>
      <c r="T115" s="19">
        <f t="shared" si="6"/>
        <v>-1.0207407694757156E-2</v>
      </c>
      <c r="U115" s="19">
        <f t="shared" si="7"/>
        <v>-1.4754050504130683E-2</v>
      </c>
      <c r="V115" s="19">
        <f t="shared" si="8"/>
        <v>1.062351734536649E-2</v>
      </c>
    </row>
    <row r="116" spans="1:22" x14ac:dyDescent="0.25">
      <c r="A116" s="26">
        <f>Wellpath!E116</f>
        <v>3270</v>
      </c>
      <c r="B116" s="22">
        <v>0</v>
      </c>
      <c r="C116" s="22">
        <f>SIN(Wellpath!$L116) * COS(Wellpath!$L116) / 2</f>
        <v>3.06287113727155E-17</v>
      </c>
      <c r="D116" s="22">
        <f>(-TAN(Dip) * SIN(Wellpath!$L116) * COS(Wellpath!$L116) * SIN(Wellpath!$O116)) / 2</f>
        <v>-8.4151692883528802E-17</v>
      </c>
      <c r="E116" s="20">
        <f>Model!$W$11*((drdp!B116+drdp!K116)*'ASXY-TI2S'!$B116+(drdp!E116+drdp!N116)*'ASXY-TI2S'!$C116+(drdp!H116+drdp!Q116)*'ASXY-TI2S'!$D116)</f>
        <v>-1.2299233567006677E-18</v>
      </c>
      <c r="F116" s="20">
        <f>Model!$W$11*((drdp!C116+drdp!L116)*'ASXY-TI2S'!$B116+(drdp!F116+drdp!O116)*'ASXY-TI2S'!$C116+(drdp!I116+drdp!R116)*'ASXY-TI2S'!$D116)</f>
        <v>-2.8395018058456387E-19</v>
      </c>
      <c r="G116" s="20">
        <f>Model!$W$11*((drdp!D116+drdp!M116)*'ASXY-TI2S'!$B116+(drdp!G116+drdp!P116)*'ASXY-TI2S'!$C116+(drdp!J116+drdp!S116)*'ASXY-TI2S'!$D116)</f>
        <v>-4.5943067059073248E-19</v>
      </c>
      <c r="H116" s="18">
        <f>Model!$W$11*((drdp!B116)*'ASXY-TI2S'!$B116+(drdp!E116)*'ASXY-TI2S'!$C116+(drdp!H116)*'ASXY-TI2S'!$D116)</f>
        <v>-6.1496167835033384E-19</v>
      </c>
      <c r="I116" s="18">
        <f>Model!$W$11*((drdp!C116)*'ASXY-TI2S'!$B116+(drdp!F116)*'ASXY-TI2S'!$C116+(drdp!I116)*'ASXY-TI2S'!$D116)</f>
        <v>-1.4197509029228194E-19</v>
      </c>
      <c r="J116" s="18">
        <f>Model!$W$11*((drdp!D116)*'ASXY-TI2S'!$B116+(drdp!G116)*'ASXY-TI2S'!$C116+(drdp!J116)*'ASXY-TI2S'!$D116)</f>
        <v>-2.2971533529536624E-19</v>
      </c>
      <c r="K116" s="21">
        <f>SUM(E$3:E115)+H116</f>
        <v>0.11906365158136596</v>
      </c>
      <c r="L116" s="21">
        <f>SUM(F$3:F115)+I116</f>
        <v>-8.5730679003924198E-2</v>
      </c>
      <c r="M116" s="21">
        <f>SUM(G$3:G115)+J116</f>
        <v>-0.12391733588019539</v>
      </c>
      <c r="N116" s="21"/>
      <c r="O116" s="21"/>
      <c r="P116" s="21"/>
      <c r="Q116" s="19">
        <f t="shared" si="5"/>
        <v>1.417615312788891E-2</v>
      </c>
      <c r="R116" s="19">
        <f t="shared" si="5"/>
        <v>7.3497493224738896E-3</v>
      </c>
      <c r="S116" s="19">
        <f t="shared" si="5"/>
        <v>1.535550613164516E-2</v>
      </c>
      <c r="T116" s="19">
        <f t="shared" si="6"/>
        <v>-1.0207407694757156E-2</v>
      </c>
      <c r="U116" s="19">
        <f t="shared" si="7"/>
        <v>-1.4754050504130683E-2</v>
      </c>
      <c r="V116" s="19">
        <f t="shared" si="8"/>
        <v>1.062351734536649E-2</v>
      </c>
    </row>
    <row r="117" spans="1:22" x14ac:dyDescent="0.25">
      <c r="A117" s="26">
        <f>Wellpath!E117</f>
        <v>3300</v>
      </c>
      <c r="B117" s="22">
        <v>0</v>
      </c>
      <c r="C117" s="22">
        <f>SIN(Wellpath!$L117) * COS(Wellpath!$L117) / 2</f>
        <v>3.06287113727155E-17</v>
      </c>
      <c r="D117" s="22">
        <f>(-TAN(Dip) * SIN(Wellpath!$L117) * COS(Wellpath!$L117) * SIN(Wellpath!$O117)) / 2</f>
        <v>-8.4151692883528802E-17</v>
      </c>
      <c r="E117" s="20">
        <f>Model!$W$11*((drdp!B117+drdp!K117)*'ASXY-TI2S'!$B117+(drdp!E117+drdp!N117)*'ASXY-TI2S'!$C117+(drdp!H117+drdp!Q117)*'ASXY-TI2S'!$D117)</f>
        <v>-1.2299233567006677E-18</v>
      </c>
      <c r="F117" s="20">
        <f>Model!$W$11*((drdp!C117+drdp!L117)*'ASXY-TI2S'!$B117+(drdp!F117+drdp!O117)*'ASXY-TI2S'!$C117+(drdp!I117+drdp!R117)*'ASXY-TI2S'!$D117)</f>
        <v>-2.8395018058456387E-19</v>
      </c>
      <c r="G117" s="20">
        <f>Model!$W$11*((drdp!D117+drdp!M117)*'ASXY-TI2S'!$B117+(drdp!G117+drdp!P117)*'ASXY-TI2S'!$C117+(drdp!J117+drdp!S117)*'ASXY-TI2S'!$D117)</f>
        <v>-4.5943067059073248E-19</v>
      </c>
      <c r="H117" s="18">
        <f>Model!$W$11*((drdp!B117)*'ASXY-TI2S'!$B117+(drdp!E117)*'ASXY-TI2S'!$C117+(drdp!H117)*'ASXY-TI2S'!$D117)</f>
        <v>-6.1496167835033384E-19</v>
      </c>
      <c r="I117" s="18">
        <f>Model!$W$11*((drdp!C117)*'ASXY-TI2S'!$B117+(drdp!F117)*'ASXY-TI2S'!$C117+(drdp!I117)*'ASXY-TI2S'!$D117)</f>
        <v>-1.4197509029228194E-19</v>
      </c>
      <c r="J117" s="18">
        <f>Model!$W$11*((drdp!D117)*'ASXY-TI2S'!$B117+(drdp!G117)*'ASXY-TI2S'!$C117+(drdp!J117)*'ASXY-TI2S'!$D117)</f>
        <v>-2.2971533529536624E-19</v>
      </c>
      <c r="K117" s="21">
        <f>SUM(E$3:E116)+H117</f>
        <v>0.11906365158136596</v>
      </c>
      <c r="L117" s="21">
        <f>SUM(F$3:F116)+I117</f>
        <v>-8.5730679003924198E-2</v>
      </c>
      <c r="M117" s="21">
        <f>SUM(G$3:G116)+J117</f>
        <v>-0.12391733588019539</v>
      </c>
      <c r="N117" s="21"/>
      <c r="O117" s="21"/>
      <c r="P117" s="21"/>
      <c r="Q117" s="19">
        <f t="shared" si="5"/>
        <v>1.417615312788891E-2</v>
      </c>
      <c r="R117" s="19">
        <f t="shared" si="5"/>
        <v>7.3497493224738896E-3</v>
      </c>
      <c r="S117" s="19">
        <f t="shared" si="5"/>
        <v>1.535550613164516E-2</v>
      </c>
      <c r="T117" s="19">
        <f t="shared" si="6"/>
        <v>-1.0207407694757156E-2</v>
      </c>
      <c r="U117" s="19">
        <f t="shared" si="7"/>
        <v>-1.4754050504130683E-2</v>
      </c>
      <c r="V117" s="19">
        <f t="shared" si="8"/>
        <v>1.062351734536649E-2</v>
      </c>
    </row>
    <row r="118" spans="1:22" x14ac:dyDescent="0.25">
      <c r="A118" s="26">
        <f>Wellpath!E118</f>
        <v>3330</v>
      </c>
      <c r="B118" s="22">
        <v>0</v>
      </c>
      <c r="C118" s="22">
        <f>SIN(Wellpath!$L118) * COS(Wellpath!$L118) / 2</f>
        <v>3.06287113727155E-17</v>
      </c>
      <c r="D118" s="22">
        <f>(-TAN(Dip) * SIN(Wellpath!$L118) * COS(Wellpath!$L118) * SIN(Wellpath!$O118)) / 2</f>
        <v>-8.4151692883528802E-17</v>
      </c>
      <c r="E118" s="20">
        <f>Model!$W$11*((drdp!B118+drdp!K118)*'ASXY-TI2S'!$B118+(drdp!E118+drdp!N118)*'ASXY-TI2S'!$C118+(drdp!H118+drdp!Q118)*'ASXY-TI2S'!$D118)</f>
        <v>-1.2299233567006677E-18</v>
      </c>
      <c r="F118" s="20">
        <f>Model!$W$11*((drdp!C118+drdp!L118)*'ASXY-TI2S'!$B118+(drdp!F118+drdp!O118)*'ASXY-TI2S'!$C118+(drdp!I118+drdp!R118)*'ASXY-TI2S'!$D118)</f>
        <v>-2.8395018058456387E-19</v>
      </c>
      <c r="G118" s="20">
        <f>Model!$W$11*((drdp!D118+drdp!M118)*'ASXY-TI2S'!$B118+(drdp!G118+drdp!P118)*'ASXY-TI2S'!$C118+(drdp!J118+drdp!S118)*'ASXY-TI2S'!$D118)</f>
        <v>-4.5943067059073248E-19</v>
      </c>
      <c r="H118" s="18">
        <f>Model!$W$11*((drdp!B118)*'ASXY-TI2S'!$B118+(drdp!E118)*'ASXY-TI2S'!$C118+(drdp!H118)*'ASXY-TI2S'!$D118)</f>
        <v>-6.1496167835033384E-19</v>
      </c>
      <c r="I118" s="18">
        <f>Model!$W$11*((drdp!C118)*'ASXY-TI2S'!$B118+(drdp!F118)*'ASXY-TI2S'!$C118+(drdp!I118)*'ASXY-TI2S'!$D118)</f>
        <v>-1.4197509029228194E-19</v>
      </c>
      <c r="J118" s="18">
        <f>Model!$W$11*((drdp!D118)*'ASXY-TI2S'!$B118+(drdp!G118)*'ASXY-TI2S'!$C118+(drdp!J118)*'ASXY-TI2S'!$D118)</f>
        <v>-2.2971533529536624E-19</v>
      </c>
      <c r="K118" s="21">
        <f>SUM(E$3:E117)+H118</f>
        <v>0.11906365158136596</v>
      </c>
      <c r="L118" s="21">
        <f>SUM(F$3:F117)+I118</f>
        <v>-8.5730679003924198E-2</v>
      </c>
      <c r="M118" s="21">
        <f>SUM(G$3:G117)+J118</f>
        <v>-0.12391733588019539</v>
      </c>
      <c r="N118" s="21"/>
      <c r="O118" s="21"/>
      <c r="P118" s="21"/>
      <c r="Q118" s="19">
        <f t="shared" si="5"/>
        <v>1.417615312788891E-2</v>
      </c>
      <c r="R118" s="19">
        <f t="shared" si="5"/>
        <v>7.3497493224738896E-3</v>
      </c>
      <c r="S118" s="19">
        <f t="shared" si="5"/>
        <v>1.535550613164516E-2</v>
      </c>
      <c r="T118" s="19">
        <f t="shared" si="6"/>
        <v>-1.0207407694757156E-2</v>
      </c>
      <c r="U118" s="19">
        <f t="shared" si="7"/>
        <v>-1.4754050504130683E-2</v>
      </c>
      <c r="V118" s="19">
        <f t="shared" si="8"/>
        <v>1.062351734536649E-2</v>
      </c>
    </row>
    <row r="119" spans="1:22" x14ac:dyDescent="0.25">
      <c r="A119" s="26">
        <f>Wellpath!E119</f>
        <v>3360</v>
      </c>
      <c r="B119" s="22">
        <v>0</v>
      </c>
      <c r="C119" s="22">
        <f>SIN(Wellpath!$L119) * COS(Wellpath!$L119) / 2</f>
        <v>3.06287113727155E-17</v>
      </c>
      <c r="D119" s="22">
        <f>(-TAN(Dip) * SIN(Wellpath!$L119) * COS(Wellpath!$L119) * SIN(Wellpath!$O119)) / 2</f>
        <v>-8.4151692883528802E-17</v>
      </c>
      <c r="E119" s="20">
        <f>Model!$W$11*((drdp!B119+drdp!K119)*'ASXY-TI2S'!$B119+(drdp!E119+drdp!N119)*'ASXY-TI2S'!$C119+(drdp!H119+drdp!Q119)*'ASXY-TI2S'!$D119)</f>
        <v>-1.2299233567006677E-18</v>
      </c>
      <c r="F119" s="20">
        <f>Model!$W$11*((drdp!C119+drdp!L119)*'ASXY-TI2S'!$B119+(drdp!F119+drdp!O119)*'ASXY-TI2S'!$C119+(drdp!I119+drdp!R119)*'ASXY-TI2S'!$D119)</f>
        <v>-2.8395018058456387E-19</v>
      </c>
      <c r="G119" s="20">
        <f>Model!$W$11*((drdp!D119+drdp!M119)*'ASXY-TI2S'!$B119+(drdp!G119+drdp!P119)*'ASXY-TI2S'!$C119+(drdp!J119+drdp!S119)*'ASXY-TI2S'!$D119)</f>
        <v>-4.5943067059073248E-19</v>
      </c>
      <c r="H119" s="18">
        <f>Model!$W$11*((drdp!B119)*'ASXY-TI2S'!$B119+(drdp!E119)*'ASXY-TI2S'!$C119+(drdp!H119)*'ASXY-TI2S'!$D119)</f>
        <v>-6.1496167835033384E-19</v>
      </c>
      <c r="I119" s="18">
        <f>Model!$W$11*((drdp!C119)*'ASXY-TI2S'!$B119+(drdp!F119)*'ASXY-TI2S'!$C119+(drdp!I119)*'ASXY-TI2S'!$D119)</f>
        <v>-1.4197509029228194E-19</v>
      </c>
      <c r="J119" s="18">
        <f>Model!$W$11*((drdp!D119)*'ASXY-TI2S'!$B119+(drdp!G119)*'ASXY-TI2S'!$C119+(drdp!J119)*'ASXY-TI2S'!$D119)</f>
        <v>-2.2971533529536624E-19</v>
      </c>
      <c r="K119" s="21">
        <f>SUM(E$3:E118)+H119</f>
        <v>0.11906365158136596</v>
      </c>
      <c r="L119" s="21">
        <f>SUM(F$3:F118)+I119</f>
        <v>-8.5730679003924198E-2</v>
      </c>
      <c r="M119" s="21">
        <f>SUM(G$3:G118)+J119</f>
        <v>-0.12391733588019539</v>
      </c>
      <c r="N119" s="21"/>
      <c r="O119" s="21"/>
      <c r="P119" s="21"/>
      <c r="Q119" s="19">
        <f t="shared" si="5"/>
        <v>1.417615312788891E-2</v>
      </c>
      <c r="R119" s="19">
        <f t="shared" si="5"/>
        <v>7.3497493224738896E-3</v>
      </c>
      <c r="S119" s="19">
        <f t="shared" si="5"/>
        <v>1.535550613164516E-2</v>
      </c>
      <c r="T119" s="19">
        <f t="shared" si="6"/>
        <v>-1.0207407694757156E-2</v>
      </c>
      <c r="U119" s="19">
        <f t="shared" si="7"/>
        <v>-1.4754050504130683E-2</v>
      </c>
      <c r="V119" s="19">
        <f t="shared" si="8"/>
        <v>1.062351734536649E-2</v>
      </c>
    </row>
    <row r="120" spans="1:22" x14ac:dyDescent="0.25">
      <c r="A120" s="26">
        <f>Wellpath!E120</f>
        <v>3390</v>
      </c>
      <c r="B120" s="22">
        <v>0</v>
      </c>
      <c r="C120" s="22">
        <f>SIN(Wellpath!$L120) * COS(Wellpath!$L120) / 2</f>
        <v>3.06287113727155E-17</v>
      </c>
      <c r="D120" s="22">
        <f>(-TAN(Dip) * SIN(Wellpath!$L120) * COS(Wellpath!$L120) * SIN(Wellpath!$O120)) / 2</f>
        <v>-8.4151692883528802E-17</v>
      </c>
      <c r="E120" s="20">
        <f>Model!$W$11*((drdp!B120+drdp!K120)*'ASXY-TI2S'!$B120+(drdp!E120+drdp!N120)*'ASXY-TI2S'!$C120+(drdp!H120+drdp!Q120)*'ASXY-TI2S'!$D120)</f>
        <v>-1.2299233567006677E-18</v>
      </c>
      <c r="F120" s="20">
        <f>Model!$W$11*((drdp!C120+drdp!L120)*'ASXY-TI2S'!$B120+(drdp!F120+drdp!O120)*'ASXY-TI2S'!$C120+(drdp!I120+drdp!R120)*'ASXY-TI2S'!$D120)</f>
        <v>-2.8395018058456387E-19</v>
      </c>
      <c r="G120" s="20">
        <f>Model!$W$11*((drdp!D120+drdp!M120)*'ASXY-TI2S'!$B120+(drdp!G120+drdp!P120)*'ASXY-TI2S'!$C120+(drdp!J120+drdp!S120)*'ASXY-TI2S'!$D120)</f>
        <v>-4.5943067059073248E-19</v>
      </c>
      <c r="H120" s="18">
        <f>Model!$W$11*((drdp!B120)*'ASXY-TI2S'!$B120+(drdp!E120)*'ASXY-TI2S'!$C120+(drdp!H120)*'ASXY-TI2S'!$D120)</f>
        <v>-6.1496167835033384E-19</v>
      </c>
      <c r="I120" s="18">
        <f>Model!$W$11*((drdp!C120)*'ASXY-TI2S'!$B120+(drdp!F120)*'ASXY-TI2S'!$C120+(drdp!I120)*'ASXY-TI2S'!$D120)</f>
        <v>-1.4197509029228194E-19</v>
      </c>
      <c r="J120" s="18">
        <f>Model!$W$11*((drdp!D120)*'ASXY-TI2S'!$B120+(drdp!G120)*'ASXY-TI2S'!$C120+(drdp!J120)*'ASXY-TI2S'!$D120)</f>
        <v>-2.2971533529536624E-19</v>
      </c>
      <c r="K120" s="21">
        <f>SUM(E$3:E119)+H120</f>
        <v>0.11906365158136596</v>
      </c>
      <c r="L120" s="21">
        <f>SUM(F$3:F119)+I120</f>
        <v>-8.5730679003924198E-2</v>
      </c>
      <c r="M120" s="21">
        <f>SUM(G$3:G119)+J120</f>
        <v>-0.12391733588019539</v>
      </c>
      <c r="N120" s="21"/>
      <c r="O120" s="21"/>
      <c r="P120" s="21"/>
      <c r="Q120" s="19">
        <f t="shared" si="5"/>
        <v>1.417615312788891E-2</v>
      </c>
      <c r="R120" s="19">
        <f t="shared" si="5"/>
        <v>7.3497493224738896E-3</v>
      </c>
      <c r="S120" s="19">
        <f t="shared" si="5"/>
        <v>1.535550613164516E-2</v>
      </c>
      <c r="T120" s="19">
        <f t="shared" si="6"/>
        <v>-1.0207407694757156E-2</v>
      </c>
      <c r="U120" s="19">
        <f t="shared" si="7"/>
        <v>-1.4754050504130683E-2</v>
      </c>
      <c r="V120" s="19">
        <f t="shared" si="8"/>
        <v>1.062351734536649E-2</v>
      </c>
    </row>
    <row r="121" spans="1:22" x14ac:dyDescent="0.25">
      <c r="A121" s="26">
        <f>Wellpath!E121</f>
        <v>3420</v>
      </c>
      <c r="B121" s="22">
        <v>0</v>
      </c>
      <c r="C121" s="22">
        <f>SIN(Wellpath!$L121) * COS(Wellpath!$L121) / 2</f>
        <v>3.06287113727155E-17</v>
      </c>
      <c r="D121" s="22">
        <f>(-TAN(Dip) * SIN(Wellpath!$L121) * COS(Wellpath!$L121) * SIN(Wellpath!$O121)) / 2</f>
        <v>-8.4151692883528802E-17</v>
      </c>
      <c r="E121" s="20">
        <f>Model!$W$11*((drdp!B121+drdp!K121)*'ASXY-TI2S'!$B121+(drdp!E121+drdp!N121)*'ASXY-TI2S'!$C121+(drdp!H121+drdp!Q121)*'ASXY-TI2S'!$D121)</f>
        <v>-8.1994890446711169E-19</v>
      </c>
      <c r="F121" s="20">
        <f>Model!$W$11*((drdp!C121+drdp!L121)*'ASXY-TI2S'!$B121+(drdp!F121+drdp!O121)*'ASXY-TI2S'!$C121+(drdp!I121+drdp!R121)*'ASXY-TI2S'!$D121)</f>
        <v>-1.893001203897092E-19</v>
      </c>
      <c r="G121" s="20">
        <f>Model!$W$11*((drdp!D121+drdp!M121)*'ASXY-TI2S'!$B121+(drdp!G121+drdp!P121)*'ASXY-TI2S'!$C121+(drdp!J121+drdp!S121)*'ASXY-TI2S'!$D121)</f>
        <v>-3.0628711372715502E-19</v>
      </c>
      <c r="H121" s="18">
        <f>Model!$W$11*((drdp!B121)*'ASXY-TI2S'!$B121+(drdp!E121)*'ASXY-TI2S'!$C121+(drdp!H121)*'ASXY-TI2S'!$D121)</f>
        <v>-6.1496167835033384E-19</v>
      </c>
      <c r="I121" s="18">
        <f>Model!$W$11*((drdp!C121)*'ASXY-TI2S'!$B121+(drdp!F121)*'ASXY-TI2S'!$C121+(drdp!I121)*'ASXY-TI2S'!$D121)</f>
        <v>-1.4197509029228194E-19</v>
      </c>
      <c r="J121" s="18">
        <f>Model!$W$11*((drdp!D121)*'ASXY-TI2S'!$B121+(drdp!G121)*'ASXY-TI2S'!$C121+(drdp!J121)*'ASXY-TI2S'!$D121)</f>
        <v>-2.2971533529536624E-19</v>
      </c>
      <c r="K121" s="21">
        <f>SUM(E$3:E120)+H121</f>
        <v>0.11906365158136596</v>
      </c>
      <c r="L121" s="21">
        <f>SUM(F$3:F120)+I121</f>
        <v>-8.5730679003924198E-2</v>
      </c>
      <c r="M121" s="21">
        <f>SUM(G$3:G120)+J121</f>
        <v>-0.12391733588019539</v>
      </c>
      <c r="N121" s="21"/>
      <c r="O121" s="21"/>
      <c r="P121" s="21"/>
      <c r="Q121" s="19">
        <f t="shared" si="5"/>
        <v>1.417615312788891E-2</v>
      </c>
      <c r="R121" s="19">
        <f t="shared" si="5"/>
        <v>7.3497493224738896E-3</v>
      </c>
      <c r="S121" s="19">
        <f t="shared" si="5"/>
        <v>1.535550613164516E-2</v>
      </c>
      <c r="T121" s="19">
        <f t="shared" si="6"/>
        <v>-1.0207407694757156E-2</v>
      </c>
      <c r="U121" s="19">
        <f t="shared" si="7"/>
        <v>-1.4754050504130683E-2</v>
      </c>
      <c r="V121" s="19">
        <f t="shared" si="8"/>
        <v>1.062351734536649E-2</v>
      </c>
    </row>
    <row r="122" spans="1:22" x14ac:dyDescent="0.25">
      <c r="A122" s="26">
        <f>Wellpath!E122</f>
        <v>3430</v>
      </c>
      <c r="B122" s="22">
        <v>0</v>
      </c>
      <c r="C122" s="22">
        <f>SIN(Wellpath!$L122) * COS(Wellpath!$L122) / 2</f>
        <v>3.06287113727155E-17</v>
      </c>
      <c r="D122" s="22">
        <f>(-TAN(Dip) * SIN(Wellpath!$L122) * COS(Wellpath!$L122) * SIN(Wellpath!$O122)) / 2</f>
        <v>-8.4151692883528802E-17</v>
      </c>
      <c r="E122" s="20">
        <f>Model!$W$11*((drdp!B122+drdp!K122)*'ASXY-TI2S'!$B122+(drdp!E122+drdp!N122)*'ASXY-TI2S'!$C122+(drdp!H122+drdp!Q122)*'ASXY-TI2S'!$D122)</f>
        <v>-6.1496167835033384E-19</v>
      </c>
      <c r="F122" s="20">
        <f>Model!$W$11*((drdp!C122+drdp!L122)*'ASXY-TI2S'!$B122+(drdp!F122+drdp!O122)*'ASXY-TI2S'!$C122+(drdp!I122+drdp!R122)*'ASXY-TI2S'!$D122)</f>
        <v>-1.4197509029228191E-19</v>
      </c>
      <c r="G122" s="20">
        <f>Model!$W$11*((drdp!D122+drdp!M122)*'ASXY-TI2S'!$B122+(drdp!G122+drdp!P122)*'ASXY-TI2S'!$C122+(drdp!J122+drdp!S122)*'ASXY-TI2S'!$D122)</f>
        <v>-2.2971533529536624E-19</v>
      </c>
      <c r="H122" s="18">
        <f>Model!$W$11*((drdp!B122)*'ASXY-TI2S'!$B122+(drdp!E122)*'ASXY-TI2S'!$C122+(drdp!H122)*'ASXY-TI2S'!$D122)</f>
        <v>-2.0498722611677792E-19</v>
      </c>
      <c r="I122" s="18">
        <f>Model!$W$11*((drdp!C122)*'ASXY-TI2S'!$B122+(drdp!F122)*'ASXY-TI2S'!$C122+(drdp!I122)*'ASXY-TI2S'!$D122)</f>
        <v>-4.73250300974273E-20</v>
      </c>
      <c r="J122" s="18">
        <f>Model!$W$11*((drdp!D122)*'ASXY-TI2S'!$B122+(drdp!G122)*'ASXY-TI2S'!$C122+(drdp!J122)*'ASXY-TI2S'!$D122)</f>
        <v>-7.6571778431788755E-20</v>
      </c>
      <c r="K122" s="21">
        <f>SUM(E$3:E121)+H122</f>
        <v>0.11906365158136596</v>
      </c>
      <c r="L122" s="21">
        <f>SUM(F$3:F121)+I122</f>
        <v>-8.5730679003924198E-2</v>
      </c>
      <c r="M122" s="21">
        <f>SUM(G$3:G121)+J122</f>
        <v>-0.12391733588019539</v>
      </c>
      <c r="N122" s="21"/>
      <c r="O122" s="21"/>
      <c r="P122" s="21"/>
      <c r="Q122" s="19">
        <f t="shared" si="5"/>
        <v>1.417615312788891E-2</v>
      </c>
      <c r="R122" s="19">
        <f t="shared" si="5"/>
        <v>7.3497493224738896E-3</v>
      </c>
      <c r="S122" s="19">
        <f t="shared" si="5"/>
        <v>1.535550613164516E-2</v>
      </c>
      <c r="T122" s="19">
        <f t="shared" si="6"/>
        <v>-1.0207407694757156E-2</v>
      </c>
      <c r="U122" s="19">
        <f t="shared" si="7"/>
        <v>-1.4754050504130683E-2</v>
      </c>
      <c r="V122" s="19">
        <f t="shared" si="8"/>
        <v>1.062351734536649E-2</v>
      </c>
    </row>
    <row r="123" spans="1:22" x14ac:dyDescent="0.25">
      <c r="A123" s="26">
        <f>Wellpath!E123</f>
        <v>3450</v>
      </c>
      <c r="B123" s="22">
        <v>0</v>
      </c>
      <c r="C123" s="22">
        <f>SIN(Wellpath!$L123) * COS(Wellpath!$L123) / 2</f>
        <v>-1.7874361083171447E-2</v>
      </c>
      <c r="D123" s="22">
        <f>(-TAN(Dip) * SIN(Wellpath!$L123) * COS(Wellpath!$L123) * SIN(Wellpath!$O123)) / 2</f>
        <v>4.8871666399794275E-2</v>
      </c>
      <c r="E123" s="20">
        <f>Model!$W$11*((drdp!B123+drdp!K123)*'ASXY-TI2S'!$B123+(drdp!E123+drdp!N123)*'ASXY-TI2S'!$C123+(drdp!H123+drdp!Q123)*'ASXY-TI2S'!$D123)</f>
        <v>6.0649865900615121E-4</v>
      </c>
      <c r="F123" s="20">
        <f>Model!$W$11*((drdp!C123+drdp!L123)*'ASXY-TI2S'!$B123+(drdp!F123+drdp!O123)*'ASXY-TI2S'!$C123+(drdp!I123+drdp!R123)*'ASXY-TI2S'!$D123)</f>
        <v>7.0281070592869427E-5</v>
      </c>
      <c r="G123" s="20">
        <f>Model!$W$11*((drdp!D123+drdp!M123)*'ASXY-TI2S'!$B123+(drdp!G123+drdp!P123)*'ASXY-TI2S'!$C123+(drdp!J123+drdp!S123)*'ASXY-TI2S'!$D123)</f>
        <v>2.2328651662378594E-4</v>
      </c>
      <c r="H123" s="18">
        <f>Model!$W$11*((drdp!B123)*'ASXY-TI2S'!$B123+(drdp!E123)*'ASXY-TI2S'!$C123+(drdp!H123)*'ASXY-TI2S'!$D123)</f>
        <v>2.4259946360246048E-4</v>
      </c>
      <c r="I123" s="18">
        <f>Model!$W$11*((drdp!C123)*'ASXY-TI2S'!$B123+(drdp!F123)*'ASXY-TI2S'!$C123+(drdp!I123)*'ASXY-TI2S'!$D123)</f>
        <v>2.8112428237147774E-5</v>
      </c>
      <c r="J123" s="18">
        <f>Model!$W$11*((drdp!D123)*'ASXY-TI2S'!$B123+(drdp!G123)*'ASXY-TI2S'!$C123+(drdp!J123)*'ASXY-TI2S'!$D123)</f>
        <v>8.9314606649514375E-5</v>
      </c>
      <c r="K123" s="21">
        <f>SUM(E$3:E122)+H123</f>
        <v>0.11930625104496842</v>
      </c>
      <c r="L123" s="21">
        <f>SUM(F$3:F122)+I123</f>
        <v>-8.5702566575687048E-2</v>
      </c>
      <c r="M123" s="21">
        <f>SUM(G$3:G122)+J123</f>
        <v>-0.12382802127354588</v>
      </c>
      <c r="N123" s="21"/>
      <c r="O123" s="21"/>
      <c r="P123" s="21"/>
      <c r="Q123" s="19">
        <f t="shared" si="5"/>
        <v>1.4233981538405029E-2</v>
      </c>
      <c r="R123" s="19">
        <f t="shared" si="5"/>
        <v>7.3449299176600704E-3</v>
      </c>
      <c r="S123" s="19">
        <f t="shared" si="5"/>
        <v>1.533337885252173E-2</v>
      </c>
      <c r="T123" s="19">
        <f t="shared" si="6"/>
        <v>-1.0224851923077038E-2</v>
      </c>
      <c r="U123" s="19">
        <f t="shared" si="7"/>
        <v>-1.4773456992463355E-2</v>
      </c>
      <c r="V123" s="19">
        <f t="shared" si="8"/>
        <v>1.0612379237131658E-2</v>
      </c>
    </row>
    <row r="124" spans="1:22" x14ac:dyDescent="0.25">
      <c r="A124" s="26">
        <f>Wellpath!E124</f>
        <v>3480</v>
      </c>
      <c r="B124" s="22">
        <v>0</v>
      </c>
      <c r="C124" s="22">
        <f>SIN(Wellpath!$L124) * COS(Wellpath!$L124) / 2</f>
        <v>-4.4099399766803077E-2</v>
      </c>
      <c r="D124" s="22">
        <f>(-TAN(Dip) * SIN(Wellpath!$L124) * COS(Wellpath!$L124) * SIN(Wellpath!$O124)) / 2</f>
        <v>0.11749626389689743</v>
      </c>
      <c r="E124" s="20">
        <f>Model!$W$11*((drdp!B124+drdp!K124)*'ASXY-TI2S'!$B124+(drdp!E124+drdp!N124)*'ASXY-TI2S'!$C124+(drdp!H124+drdp!Q124)*'ASXY-TI2S'!$D124)</f>
        <v>1.7540246213184538E-3</v>
      </c>
      <c r="F124" s="20">
        <f>Model!$W$11*((drdp!C124+drdp!L124)*'ASXY-TI2S'!$B124+(drdp!F124+drdp!O124)*'ASXY-TI2S'!$C124+(drdp!I124+drdp!R124)*'ASXY-TI2S'!$D124)</f>
        <v>-9.3181923238611051E-5</v>
      </c>
      <c r="G124" s="20">
        <f>Model!$W$11*((drdp!D124+drdp!M124)*'ASXY-TI2S'!$B124+(drdp!G124+drdp!P124)*'ASXY-TI2S'!$C124+(drdp!J124+drdp!S124)*'ASXY-TI2S'!$D124)</f>
        <v>6.5889268281568909E-4</v>
      </c>
      <c r="H124" s="18">
        <f>Model!$W$11*((drdp!B124)*'ASXY-TI2S'!$B124+(drdp!E124)*'ASXY-TI2S'!$C124+(drdp!H124)*'ASXY-TI2S'!$D124)</f>
        <v>8.770123106592269E-4</v>
      </c>
      <c r="I124" s="18">
        <f>Model!$W$11*((drdp!C124)*'ASXY-TI2S'!$B124+(drdp!F124)*'ASXY-TI2S'!$C124+(drdp!I124)*'ASXY-TI2S'!$D124)</f>
        <v>-4.6590961619305525E-5</v>
      </c>
      <c r="J124" s="18">
        <f>Model!$W$11*((drdp!D124)*'ASXY-TI2S'!$B124+(drdp!G124)*'ASXY-TI2S'!$C124+(drdp!J124)*'ASXY-TI2S'!$D124)</f>
        <v>3.2944634140784454E-4</v>
      </c>
      <c r="K124" s="21">
        <f>SUM(E$3:E123)+H124</f>
        <v>0.12054716255103134</v>
      </c>
      <c r="L124" s="21">
        <f>SUM(F$3:F123)+I124</f>
        <v>-8.5706988894950639E-2</v>
      </c>
      <c r="M124" s="21">
        <f>SUM(G$3:G123)+J124</f>
        <v>-0.12336460302216376</v>
      </c>
      <c r="N124" s="21"/>
      <c r="O124" s="21"/>
      <c r="P124" s="21"/>
      <c r="Q124" s="19">
        <f t="shared" si="5"/>
        <v>1.4531618399104773E-2</v>
      </c>
      <c r="R124" s="19">
        <f t="shared" si="5"/>
        <v>7.3456879454391923E-3</v>
      </c>
      <c r="S124" s="19">
        <f t="shared" si="5"/>
        <v>1.5218825278816055E-2</v>
      </c>
      <c r="T124" s="19">
        <f t="shared" si="6"/>
        <v>-1.0331734322079053E-2</v>
      </c>
      <c r="U124" s="19">
        <f t="shared" si="7"/>
        <v>-1.4871252853556227E-2</v>
      </c>
      <c r="V124" s="19">
        <f t="shared" si="8"/>
        <v>1.0573208661250583E-2</v>
      </c>
    </row>
    <row r="125" spans="1:22" x14ac:dyDescent="0.25">
      <c r="A125" s="26">
        <f>Wellpath!E125</f>
        <v>3510</v>
      </c>
      <c r="B125" s="22">
        <v>0</v>
      </c>
      <c r="C125" s="22">
        <f>SIN(Wellpath!$L125) * COS(Wellpath!$L125) / 2</f>
        <v>-6.8909338954249749E-2</v>
      </c>
      <c r="D125" s="22">
        <f>(-TAN(Dip) * SIN(Wellpath!$L125) * COS(Wellpath!$L125) * SIN(Wellpath!$O125)) / 2</f>
        <v>0.1746612330338288</v>
      </c>
      <c r="E125" s="20">
        <f>Model!$W$11*((drdp!B125+drdp!K125)*'ASXY-TI2S'!$B125+(drdp!E125+drdp!N125)*'ASXY-TI2S'!$C125+(drdp!H125+drdp!Q125)*'ASXY-TI2S'!$D125)</f>
        <v>2.5330923776511762E-3</v>
      </c>
      <c r="F125" s="20">
        <f>Model!$W$11*((drdp!C125+drdp!L125)*'ASXY-TI2S'!$B125+(drdp!F125+drdp!O125)*'ASXY-TI2S'!$C125+(drdp!I125+drdp!R125)*'ASXY-TI2S'!$D125)</f>
        <v>-5.789307604135176E-4</v>
      </c>
      <c r="G125" s="20">
        <f>Model!$W$11*((drdp!D125+drdp!M125)*'ASXY-TI2S'!$B125+(drdp!G125+drdp!P125)*'ASXY-TI2S'!$C125+(drdp!J125+drdp!S125)*'ASXY-TI2S'!$D125)</f>
        <v>1.0235807700672474E-3</v>
      </c>
      <c r="H125" s="18">
        <f>Model!$W$11*((drdp!B125)*'ASXY-TI2S'!$B125+(drdp!E125)*'ASXY-TI2S'!$C125+(drdp!H125)*'ASXY-TI2S'!$D125)</f>
        <v>1.2665461888255881E-3</v>
      </c>
      <c r="I125" s="18">
        <f>Model!$W$11*((drdp!C125)*'ASXY-TI2S'!$B125+(drdp!F125)*'ASXY-TI2S'!$C125+(drdp!I125)*'ASXY-TI2S'!$D125)</f>
        <v>-2.894653802067588E-4</v>
      </c>
      <c r="J125" s="18">
        <f>Model!$W$11*((drdp!D125)*'ASXY-TI2S'!$B125+(drdp!G125)*'ASXY-TI2S'!$C125+(drdp!J125)*'ASXY-TI2S'!$D125)</f>
        <v>5.1179038503362372E-4</v>
      </c>
      <c r="K125" s="21">
        <f>SUM(E$3:E124)+H125</f>
        <v>0.12269072105051615</v>
      </c>
      <c r="L125" s="21">
        <f>SUM(F$3:F124)+I125</f>
        <v>-8.6043045236776694E-2</v>
      </c>
      <c r="M125" s="21">
        <f>SUM(G$3:G124)+J125</f>
        <v>-0.12252336629572229</v>
      </c>
      <c r="N125" s="21"/>
      <c r="O125" s="21"/>
      <c r="P125" s="21"/>
      <c r="Q125" s="19">
        <f t="shared" si="5"/>
        <v>1.5053013031895567E-2</v>
      </c>
      <c r="R125" s="19">
        <f t="shared" si="5"/>
        <v>7.4034056336180001E-3</v>
      </c>
      <c r="S125" s="19">
        <f t="shared" si="5"/>
        <v>1.5011975288435736E-2</v>
      </c>
      <c r="T125" s="19">
        <f t="shared" si="6"/>
        <v>-1.0556683261482312E-2</v>
      </c>
      <c r="U125" s="19">
        <f t="shared" si="7"/>
        <v>-1.5032480156358675E-2</v>
      </c>
      <c r="V125" s="19">
        <f t="shared" si="8"/>
        <v>1.0542283548744993E-2</v>
      </c>
    </row>
    <row r="126" spans="1:22" x14ac:dyDescent="0.25">
      <c r="A126" s="26">
        <f>Wellpath!E126</f>
        <v>3540</v>
      </c>
      <c r="B126" s="22">
        <v>0</v>
      </c>
      <c r="C126" s="22">
        <f>SIN(Wellpath!$L126) * COS(Wellpath!$L126) / 2</f>
        <v>-9.154410685069185E-2</v>
      </c>
      <c r="D126" s="22">
        <f>(-TAN(Dip) * SIN(Wellpath!$L126) * COS(Wellpath!$L126) * SIN(Wellpath!$O126)) / 2</f>
        <v>0.21470400942707535</v>
      </c>
      <c r="E126" s="20">
        <f>Model!$W$11*((drdp!B126+drdp!K126)*'ASXY-TI2S'!$B126+(drdp!E126+drdp!N126)*'ASXY-TI2S'!$C126+(drdp!H126+drdp!Q126)*'ASXY-TI2S'!$D126)</f>
        <v>2.9218261843517099E-3</v>
      </c>
      <c r="F126" s="20">
        <f>Model!$W$11*((drdp!C126+drdp!L126)*'ASXY-TI2S'!$B126+(drdp!F126+drdp!O126)*'ASXY-TI2S'!$C126+(drdp!I126+drdp!R126)*'ASXY-TI2S'!$D126)</f>
        <v>-1.2410594637446545E-3</v>
      </c>
      <c r="G126" s="20">
        <f>Model!$W$11*((drdp!D126+drdp!M126)*'ASXY-TI2S'!$B126+(drdp!G126+drdp!P126)*'ASXY-TI2S'!$C126+(drdp!J126+drdp!S126)*'ASXY-TI2S'!$D126)</f>
        <v>1.3491078449326714E-3</v>
      </c>
      <c r="H126" s="18">
        <f>Model!$W$11*((drdp!B126)*'ASXY-TI2S'!$B126+(drdp!E126)*'ASXY-TI2S'!$C126+(drdp!H126)*'ASXY-TI2S'!$D126)</f>
        <v>1.4609130921758549E-3</v>
      </c>
      <c r="I126" s="18">
        <f>Model!$W$11*((drdp!C126)*'ASXY-TI2S'!$B126+(drdp!F126)*'ASXY-TI2S'!$C126+(drdp!I126)*'ASXY-TI2S'!$D126)</f>
        <v>-6.2052973187232726E-4</v>
      </c>
      <c r="J126" s="18">
        <f>Model!$W$11*((drdp!D126)*'ASXY-TI2S'!$B126+(drdp!G126)*'ASXY-TI2S'!$C126+(drdp!J126)*'ASXY-TI2S'!$D126)</f>
        <v>6.7455392246633568E-4</v>
      </c>
      <c r="K126" s="21">
        <f>SUM(E$3:E125)+H126</f>
        <v>0.12541818033151758</v>
      </c>
      <c r="L126" s="21">
        <f>SUM(F$3:F125)+I126</f>
        <v>-8.6953040348855773E-2</v>
      </c>
      <c r="M126" s="21">
        <f>SUM(G$3:G125)+J126</f>
        <v>-0.12133702198822234</v>
      </c>
      <c r="N126" s="21"/>
      <c r="O126" s="21"/>
      <c r="P126" s="21"/>
      <c r="Q126" s="19">
        <f t="shared" si="5"/>
        <v>1.5729719957669065E-2</v>
      </c>
      <c r="R126" s="19">
        <f t="shared" si="5"/>
        <v>7.5608312259097402E-3</v>
      </c>
      <c r="S126" s="19">
        <f t="shared" si="5"/>
        <v>1.4722672904970351E-2</v>
      </c>
      <c r="T126" s="19">
        <f t="shared" si="6"/>
        <v>-1.0905492094846517E-2</v>
      </c>
      <c r="U126" s="19">
        <f t="shared" si="7"/>
        <v>-1.5217868504608184E-2</v>
      </c>
      <c r="V126" s="19">
        <f t="shared" si="8"/>
        <v>1.0550622968751897E-2</v>
      </c>
    </row>
    <row r="127" spans="1:22" x14ac:dyDescent="0.25">
      <c r="A127" s="26">
        <f>Wellpath!E127</f>
        <v>3570</v>
      </c>
      <c r="B127" s="22">
        <v>0</v>
      </c>
      <c r="C127" s="22">
        <f>SIN(Wellpath!$L127) * COS(Wellpath!$L127) / 2</f>
        <v>-0.11139323059422407</v>
      </c>
      <c r="D127" s="22">
        <f>(-TAN(Dip) * SIN(Wellpath!$L127) * COS(Wellpath!$L127) * SIN(Wellpath!$O127)) / 2</f>
        <v>0.23365660409994726</v>
      </c>
      <c r="E127" s="20">
        <f>Model!$W$11*((drdp!B127+drdp!K127)*'ASXY-TI2S'!$B127+(drdp!E127+drdp!N127)*'ASXY-TI2S'!$C127+(drdp!H127+drdp!Q127)*'ASXY-TI2S'!$D127)</f>
        <v>2.8587447244442033E-3</v>
      </c>
      <c r="F127" s="20">
        <f>Model!$W$11*((drdp!C127+drdp!L127)*'ASXY-TI2S'!$B127+(drdp!F127+drdp!O127)*'ASXY-TI2S'!$C127+(drdp!I127+drdp!R127)*'ASXY-TI2S'!$D127)</f>
        <v>-1.9011517487875461E-3</v>
      </c>
      <c r="G127" s="20">
        <f>Model!$W$11*((drdp!D127+drdp!M127)*'ASXY-TI2S'!$B127+(drdp!G127+drdp!P127)*'ASXY-TI2S'!$C127+(drdp!J127+drdp!S127)*'ASXY-TI2S'!$D127)</f>
        <v>1.6265514857612112E-3</v>
      </c>
      <c r="H127" s="18">
        <f>Model!$W$11*((drdp!B127)*'ASXY-TI2S'!$B127+(drdp!E127)*'ASXY-TI2S'!$C127+(drdp!H127)*'ASXY-TI2S'!$D127)</f>
        <v>1.4293723622221016E-3</v>
      </c>
      <c r="I127" s="18">
        <f>Model!$W$11*((drdp!C127)*'ASXY-TI2S'!$B127+(drdp!F127)*'ASXY-TI2S'!$C127+(drdp!I127)*'ASXY-TI2S'!$D127)</f>
        <v>-9.5057587439377304E-4</v>
      </c>
      <c r="J127" s="18">
        <f>Model!$W$11*((drdp!D127)*'ASXY-TI2S'!$B127+(drdp!G127)*'ASXY-TI2S'!$C127+(drdp!J127)*'ASXY-TI2S'!$D127)</f>
        <v>8.1327574288060558E-4</v>
      </c>
      <c r="K127" s="21">
        <f>SUM(E$3:E126)+H127</f>
        <v>0.12830846578591554</v>
      </c>
      <c r="L127" s="21">
        <f>SUM(F$3:F126)+I127</f>
        <v>-8.8524145955121883E-2</v>
      </c>
      <c r="M127" s="21">
        <f>SUM(G$3:G126)+J127</f>
        <v>-0.1198491923228754</v>
      </c>
      <c r="N127" s="21"/>
      <c r="O127" s="21"/>
      <c r="P127" s="21"/>
      <c r="Q127" s="19">
        <f t="shared" si="5"/>
        <v>1.646306239233546E-2</v>
      </c>
      <c r="R127" s="19">
        <f t="shared" si="5"/>
        <v>7.8365244170837227E-3</v>
      </c>
      <c r="S127" s="19">
        <f t="shared" si="5"/>
        <v>1.4363828900445576E-2</v>
      </c>
      <c r="T127" s="19">
        <f t="shared" si="6"/>
        <v>-1.1358397352510149E-2</v>
      </c>
      <c r="U127" s="19">
        <f t="shared" si="7"/>
        <v>-1.5377665992629269E-2</v>
      </c>
      <c r="V127" s="19">
        <f t="shared" si="8"/>
        <v>1.0609547393793694E-2</v>
      </c>
    </row>
    <row r="128" spans="1:22" x14ac:dyDescent="0.25">
      <c r="A128" s="26">
        <f>Wellpath!E128</f>
        <v>3600</v>
      </c>
      <c r="B128" s="22">
        <v>0</v>
      </c>
      <c r="C128" s="22">
        <f>SIN(Wellpath!$L128) * COS(Wellpath!$L128) / 2</f>
        <v>-0.12808566680898201</v>
      </c>
      <c r="D128" s="22">
        <f>(-TAN(Dip) * SIN(Wellpath!$L128) * COS(Wellpath!$L128) * SIN(Wellpath!$O128)) / 2</f>
        <v>0.22971430157968173</v>
      </c>
      <c r="E128" s="20">
        <f>Model!$W$11*((drdp!B128+drdp!K128)*'ASXY-TI2S'!$B128+(drdp!E128+drdp!N128)*'ASXY-TI2S'!$C128+(drdp!H128+drdp!Q128)*'ASXY-TI2S'!$D128)</f>
        <v>2.3769955018900051E-3</v>
      </c>
      <c r="F128" s="20">
        <f>Model!$W$11*((drdp!C128+drdp!L128)*'ASXY-TI2S'!$B128+(drdp!F128+drdp!O128)*'ASXY-TI2S'!$C128+(drdp!I128+drdp!R128)*'ASXY-TI2S'!$D128)</f>
        <v>-2.3759507223664999E-3</v>
      </c>
      <c r="G128" s="20">
        <f>Model!$W$11*((drdp!D128+drdp!M128)*'ASXY-TI2S'!$B128+(drdp!G128+drdp!P128)*'ASXY-TI2S'!$C128+(drdp!J128+drdp!S128)*'ASXY-TI2S'!$D128)</f>
        <v>1.8522129643035483E-3</v>
      </c>
      <c r="H128" s="18">
        <f>Model!$W$11*((drdp!B128)*'ASXY-TI2S'!$B128+(drdp!E128)*'ASXY-TI2S'!$C128+(drdp!H128)*'ASXY-TI2S'!$D128)</f>
        <v>1.1884977509450025E-3</v>
      </c>
      <c r="I128" s="18">
        <f>Model!$W$11*((drdp!C128)*'ASXY-TI2S'!$B128+(drdp!F128)*'ASXY-TI2S'!$C128+(drdp!I128)*'ASXY-TI2S'!$D128)</f>
        <v>-1.1879753611832499E-3</v>
      </c>
      <c r="J128" s="18">
        <f>Model!$W$11*((drdp!D128)*'ASXY-TI2S'!$B128+(drdp!G128)*'ASXY-TI2S'!$C128+(drdp!J128)*'ASXY-TI2S'!$D128)</f>
        <v>9.2610648215177413E-4</v>
      </c>
      <c r="K128" s="21">
        <f>SUM(E$3:E127)+H128</f>
        <v>0.13092633589908265</v>
      </c>
      <c r="L128" s="21">
        <f>SUM(F$3:F127)+I128</f>
        <v>-9.0662697190698902E-2</v>
      </c>
      <c r="M128" s="21">
        <f>SUM(G$3:G127)+J128</f>
        <v>-0.11810981009784302</v>
      </c>
      <c r="N128" s="21"/>
      <c r="O128" s="21"/>
      <c r="P128" s="21"/>
      <c r="Q128" s="19">
        <f t="shared" si="5"/>
        <v>1.7141705431959416E-2</v>
      </c>
      <c r="R128" s="19">
        <f t="shared" si="5"/>
        <v>8.2197246618923633E-3</v>
      </c>
      <c r="S128" s="19">
        <f t="shared" si="5"/>
        <v>1.3949927241348541E-2</v>
      </c>
      <c r="T128" s="19">
        <f t="shared" si="6"/>
        <v>-1.1870134745906261E-2</v>
      </c>
      <c r="U128" s="19">
        <f t="shared" si="7"/>
        <v>-1.5463684669847058E-2</v>
      </c>
      <c r="V128" s="19">
        <f t="shared" si="8"/>
        <v>1.0708153948151694E-2</v>
      </c>
    </row>
    <row r="129" spans="1:22" x14ac:dyDescent="0.25">
      <c r="A129" s="26">
        <f>Wellpath!E129</f>
        <v>3630</v>
      </c>
      <c r="B129" s="22">
        <v>0</v>
      </c>
      <c r="C129" s="22">
        <f>SIN(Wellpath!$L129) * COS(Wellpath!$L129) / 2</f>
        <v>-0.14145768758101879</v>
      </c>
      <c r="D129" s="22">
        <f>(-TAN(Dip) * SIN(Wellpath!$L129) * COS(Wellpath!$L129) * SIN(Wellpath!$O129)) / 2</f>
        <v>0.20347471450552582</v>
      </c>
      <c r="E129" s="20">
        <f>Model!$W$11*((drdp!B129+drdp!K129)*'ASXY-TI2S'!$B129+(drdp!E129+drdp!N129)*'ASXY-TI2S'!$C129+(drdp!H129+drdp!Q129)*'ASXY-TI2S'!$D129)</f>
        <v>1.5980464518368436E-3</v>
      </c>
      <c r="F129" s="20">
        <f>Model!$W$11*((drdp!C129+drdp!L129)*'ASXY-TI2S'!$B129+(drdp!F129+drdp!O129)*'ASXY-TI2S'!$C129+(drdp!I129+drdp!R129)*'ASXY-TI2S'!$D129)</f>
        <v>-2.5178141161711952E-3</v>
      </c>
      <c r="G129" s="20">
        <f>Model!$W$11*((drdp!D129+drdp!M129)*'ASXY-TI2S'!$B129+(drdp!G129+drdp!P129)*'ASXY-TI2S'!$C129+(drdp!J129+drdp!S129)*'ASXY-TI2S'!$D129)</f>
        <v>2.0266432102506444E-3</v>
      </c>
      <c r="H129" s="18">
        <f>Model!$W$11*((drdp!B129)*'ASXY-TI2S'!$B129+(drdp!E129)*'ASXY-TI2S'!$C129+(drdp!H129)*'ASXY-TI2S'!$D129)</f>
        <v>7.9902322591842182E-4</v>
      </c>
      <c r="I129" s="18">
        <f>Model!$W$11*((drdp!C129)*'ASXY-TI2S'!$B129+(drdp!F129)*'ASXY-TI2S'!$C129+(drdp!I129)*'ASXY-TI2S'!$D129)</f>
        <v>-1.2589070580855976E-3</v>
      </c>
      <c r="J129" s="18">
        <f>Model!$W$11*((drdp!D129)*'ASXY-TI2S'!$B129+(drdp!G129)*'ASXY-TI2S'!$C129+(drdp!J129)*'ASXY-TI2S'!$D129)</f>
        <v>1.0133216051253222E-3</v>
      </c>
      <c r="K129" s="21">
        <f>SUM(E$3:E128)+H129</f>
        <v>0.13291385687594606</v>
      </c>
      <c r="L129" s="21">
        <f>SUM(F$3:F128)+I129</f>
        <v>-9.3109579609967755E-2</v>
      </c>
      <c r="M129" s="21">
        <f>SUM(G$3:G128)+J129</f>
        <v>-0.11617038201056593</v>
      </c>
      <c r="N129" s="21"/>
      <c r="O129" s="21"/>
      <c r="P129" s="21"/>
      <c r="Q129" s="19">
        <f t="shared" si="5"/>
        <v>1.7666093349639474E-2</v>
      </c>
      <c r="R129" s="19">
        <f t="shared" si="5"/>
        <v>8.669393815144923E-3</v>
      </c>
      <c r="S129" s="19">
        <f t="shared" si="5"/>
        <v>1.3495557656480819E-2</v>
      </c>
      <c r="T129" s="19">
        <f t="shared" si="6"/>
        <v>-1.2375553338058761E-2</v>
      </c>
      <c r="U129" s="19">
        <f t="shared" si="7"/>
        <v>-1.5440653527776339E-2</v>
      </c>
      <c r="V129" s="19">
        <f t="shared" si="8"/>
        <v>1.0816575432133154E-2</v>
      </c>
    </row>
    <row r="130" spans="1:22" x14ac:dyDescent="0.25">
      <c r="A130" s="26">
        <f>Wellpath!E130</f>
        <v>3660</v>
      </c>
      <c r="B130" s="22">
        <v>0</v>
      </c>
      <c r="C130" s="22">
        <f>SIN(Wellpath!$L130) * COS(Wellpath!$L130) / 2</f>
        <v>-0.15128876256661958</v>
      </c>
      <c r="D130" s="22">
        <f>(-TAN(Dip) * SIN(Wellpath!$L130) * COS(Wellpath!$L130) * SIN(Wellpath!$O130)) / 2</f>
        <v>0.15718855884498173</v>
      </c>
      <c r="E130" s="20">
        <f>Model!$W$11*((drdp!B130+drdp!K130)*'ASXY-TI2S'!$B130+(drdp!E130+drdp!N130)*'ASXY-TI2S'!$C130+(drdp!H130+drdp!Q130)*'ASXY-TI2S'!$D130)</f>
        <v>6.9668786421520524E-4</v>
      </c>
      <c r="F130" s="20">
        <f>Model!$W$11*((drdp!C130+drdp!L130)*'ASXY-TI2S'!$B130+(drdp!F130+drdp!O130)*'ASXY-TI2S'!$C130+(drdp!I130+drdp!R130)*'ASXY-TI2S'!$D130)</f>
        <v>-2.2432643201548775E-3</v>
      </c>
      <c r="G130" s="20">
        <f>Model!$W$11*((drdp!D130+drdp!M130)*'ASXY-TI2S'!$B130+(drdp!G130+drdp!P130)*'ASXY-TI2S'!$C130+(drdp!J130+drdp!S130)*'ASXY-TI2S'!$D130)</f>
        <v>2.1505478558465014E-3</v>
      </c>
      <c r="H130" s="18">
        <f>Model!$W$11*((drdp!B130)*'ASXY-TI2S'!$B130+(drdp!E130)*'ASXY-TI2S'!$C130+(drdp!H130)*'ASXY-TI2S'!$D130)</f>
        <v>3.4834393210760262E-4</v>
      </c>
      <c r="I130" s="18">
        <f>Model!$W$11*((drdp!C130)*'ASXY-TI2S'!$B130+(drdp!F130)*'ASXY-TI2S'!$C130+(drdp!I130)*'ASXY-TI2S'!$D130)</f>
        <v>-1.1216321600774387E-3</v>
      </c>
      <c r="J130" s="18">
        <f>Model!$W$11*((drdp!D130)*'ASXY-TI2S'!$B130+(drdp!G130)*'ASXY-TI2S'!$C130+(drdp!J130)*'ASXY-TI2S'!$D130)</f>
        <v>1.0752739279232507E-3</v>
      </c>
      <c r="K130" s="21">
        <f>SUM(E$3:E129)+H130</f>
        <v>0.13406122403397208</v>
      </c>
      <c r="L130" s="21">
        <f>SUM(F$3:F129)+I130</f>
        <v>-9.5490118828130785E-2</v>
      </c>
      <c r="M130" s="21">
        <f>SUM(G$3:G129)+J130</f>
        <v>-0.11408178647751735</v>
      </c>
      <c r="N130" s="21"/>
      <c r="O130" s="21"/>
      <c r="P130" s="21"/>
      <c r="Q130" s="19">
        <f t="shared" si="5"/>
        <v>1.7972411789486855E-2</v>
      </c>
      <c r="R130" s="19">
        <f t="shared" si="5"/>
        <v>9.1183627938105378E-3</v>
      </c>
      <c r="S130" s="19">
        <f t="shared" si="5"/>
        <v>1.3014654005901861E-2</v>
      </c>
      <c r="T130" s="19">
        <f t="shared" si="6"/>
        <v>-1.2801522213248658E-2</v>
      </c>
      <c r="U130" s="19">
        <f t="shared" si="7"/>
        <v>-1.5293943935158221E-2</v>
      </c>
      <c r="V130" s="19">
        <f t="shared" si="8"/>
        <v>1.0893683346863576E-2</v>
      </c>
    </row>
    <row r="131" spans="1:22" x14ac:dyDescent="0.25">
      <c r="A131" s="26">
        <f>Wellpath!E131</f>
        <v>3690</v>
      </c>
      <c r="B131" s="22">
        <v>0</v>
      </c>
      <c r="C131" s="22">
        <f>SIN(Wellpath!$L131) * COS(Wellpath!$L131) / 2</f>
        <v>-0.1576012194286972</v>
      </c>
      <c r="D131" s="22">
        <f>(-TAN(Dip) * SIN(Wellpath!$L131) * COS(Wellpath!$L131) * SIN(Wellpath!$O131)) / 2</f>
        <v>9.5563267568564494E-2</v>
      </c>
      <c r="E131" s="20">
        <f>Model!$W$11*((drdp!B131+drdp!K131)*'ASXY-TI2S'!$B131+(drdp!E131+drdp!N131)*'ASXY-TI2S'!$C131+(drdp!H131+drdp!Q131)*'ASXY-TI2S'!$D131)</f>
        <v>-1.2527548939530198E-4</v>
      </c>
      <c r="F131" s="20">
        <f>Model!$W$11*((drdp!C131+drdp!L131)*'ASXY-TI2S'!$B131+(drdp!F131+drdp!O131)*'ASXY-TI2S'!$C131+(drdp!I131+drdp!R131)*'ASXY-TI2S'!$D131)</f>
        <v>-1.5602556045237377E-3</v>
      </c>
      <c r="G131" s="20">
        <f>Model!$W$11*((drdp!D131+drdp!M131)*'ASXY-TI2S'!$B131+(drdp!G131+drdp!P131)*'ASXY-TI2S'!$C131+(drdp!J131+drdp!S131)*'ASXY-TI2S'!$D131)</f>
        <v>2.2278702706529613E-3</v>
      </c>
      <c r="H131" s="18">
        <f>Model!$W$11*((drdp!B131)*'ASXY-TI2S'!$B131+(drdp!E131)*'ASXY-TI2S'!$C131+(drdp!H131)*'ASXY-TI2S'!$D131)</f>
        <v>-6.2637744697650988E-5</v>
      </c>
      <c r="I131" s="18">
        <f>Model!$W$11*((drdp!C131)*'ASXY-TI2S'!$B131+(drdp!F131)*'ASXY-TI2S'!$C131+(drdp!I131)*'ASXY-TI2S'!$D131)</f>
        <v>-7.8012780226186884E-4</v>
      </c>
      <c r="J131" s="18">
        <f>Model!$W$11*((drdp!D131)*'ASXY-TI2S'!$B131+(drdp!G131)*'ASXY-TI2S'!$C131+(drdp!J131)*'ASXY-TI2S'!$D131)</f>
        <v>1.1139351353264806E-3</v>
      </c>
      <c r="K131" s="21">
        <f>SUM(E$3:E130)+H131</f>
        <v>0.13434693022138203</v>
      </c>
      <c r="L131" s="21">
        <f>SUM(F$3:F130)+I131</f>
        <v>-9.7391878790470107E-2</v>
      </c>
      <c r="M131" s="21">
        <f>SUM(G$3:G130)+J131</f>
        <v>-0.11189257741426761</v>
      </c>
      <c r="N131" s="21"/>
      <c r="O131" s="21"/>
      <c r="P131" s="21"/>
      <c r="Q131" s="19">
        <f t="shared" si="5"/>
        <v>1.8049097659908891E-2</v>
      </c>
      <c r="R131" s="19">
        <f t="shared" si="5"/>
        <v>9.4851780543376216E-3</v>
      </c>
      <c r="S131" s="19">
        <f t="shared" si="5"/>
        <v>1.2519948880407871E-2</v>
      </c>
      <c r="T131" s="19">
        <f t="shared" si="6"/>
        <v>-1.3084299943992584E-2</v>
      </c>
      <c r="U131" s="19">
        <f t="shared" si="7"/>
        <v>-1.5032424290165198E-2</v>
      </c>
      <c r="V131" s="19">
        <f t="shared" si="8"/>
        <v>1.0897428337083645E-2</v>
      </c>
    </row>
    <row r="132" spans="1:22" x14ac:dyDescent="0.25">
      <c r="A132" s="26">
        <f>Wellpath!E132</f>
        <v>3720</v>
      </c>
      <c r="B132" s="22">
        <v>0</v>
      </c>
      <c r="C132" s="22">
        <f>SIN(Wellpath!$L132) * COS(Wellpath!$L132) / 2</f>
        <v>-0.1604962643801256</v>
      </c>
      <c r="D132" s="22">
        <f>(-TAN(Dip) * SIN(Wellpath!$L132) * COS(Wellpath!$L132) * SIN(Wellpath!$O132)) / 2</f>
        <v>2.4538200767424061E-2</v>
      </c>
      <c r="E132" s="20">
        <f>Model!$W$11*((drdp!B132+drdp!K132)*'ASXY-TI2S'!$B132+(drdp!E132+drdp!N132)*'ASXY-TI2S'!$C132+(drdp!H132+drdp!Q132)*'ASXY-TI2S'!$D132)</f>
        <v>-4.6209748583094976E-4</v>
      </c>
      <c r="F132" s="20">
        <f>Model!$W$11*((drdp!C132+drdp!L132)*'ASXY-TI2S'!$B132+(drdp!F132+drdp!O132)*'ASXY-TI2S'!$C132+(drdp!I132+drdp!R132)*'ASXY-TI2S'!$D132)</f>
        <v>-3.7431568663544556E-4</v>
      </c>
      <c r="G132" s="20">
        <f>Model!$W$11*((drdp!D132+drdp!M132)*'ASXY-TI2S'!$B132+(drdp!G132+drdp!P132)*'ASXY-TI2S'!$C132+(drdp!J132+drdp!S132)*'ASXY-TI2S'!$D132)</f>
        <v>1.5084587651091413E-3</v>
      </c>
      <c r="H132" s="18">
        <f>Model!$W$11*((drdp!B132)*'ASXY-TI2S'!$B132+(drdp!E132)*'ASXY-TI2S'!$C132+(drdp!H132)*'ASXY-TI2S'!$D132)</f>
        <v>-3.4657311437321227E-4</v>
      </c>
      <c r="I132" s="18">
        <f>Model!$W$11*((drdp!C132)*'ASXY-TI2S'!$B132+(drdp!F132)*'ASXY-TI2S'!$C132+(drdp!I132)*'ASXY-TI2S'!$D132)</f>
        <v>-2.8073676497658416E-4</v>
      </c>
      <c r="J132" s="18">
        <f>Model!$W$11*((drdp!D132)*'ASXY-TI2S'!$B132+(drdp!G132)*'ASXY-TI2S'!$C132+(drdp!J132)*'ASXY-TI2S'!$D132)</f>
        <v>1.1313440738318558E-3</v>
      </c>
      <c r="K132" s="21">
        <f>SUM(E$3:E131)+H132</f>
        <v>0.13393771936231114</v>
      </c>
      <c r="L132" s="21">
        <f>SUM(F$3:F131)+I132</f>
        <v>-9.8452743357708553E-2</v>
      </c>
      <c r="M132" s="21">
        <f>SUM(G$3:G131)+J132</f>
        <v>-0.10964729820510928</v>
      </c>
      <c r="N132" s="21"/>
      <c r="O132" s="21"/>
      <c r="P132" s="21"/>
      <c r="Q132" s="19">
        <f t="shared" ref="Q132:S133" si="9">K132^2</f>
        <v>1.7939312667977214E-2</v>
      </c>
      <c r="R132" s="19">
        <f t="shared" si="9"/>
        <v>9.6929426746588249E-3</v>
      </c>
      <c r="S132" s="19">
        <f t="shared" si="9"/>
        <v>1.202253000368016E-2</v>
      </c>
      <c r="T132" s="19">
        <f t="shared" ref="T132:T133" si="10">K132*L132</f>
        <v>-1.318653591029441E-2</v>
      </c>
      <c r="U132" s="19">
        <f t="shared" ref="U132:U133" si="11">K132*M132</f>
        <v>-1.4685909055831569E-2</v>
      </c>
      <c r="V132" s="19">
        <f t="shared" ref="V132:V133" si="12">L132*M132</f>
        <v>1.0795077310053762E-2</v>
      </c>
    </row>
    <row r="133" spans="1:22" x14ac:dyDescent="0.25">
      <c r="A133" s="26">
        <f>Wellpath!E133</f>
        <v>3730</v>
      </c>
      <c r="B133" s="22">
        <v>0</v>
      </c>
      <c r="C133" s="22">
        <f>SIN(Wellpath!$L133) * COS(Wellpath!$L133) / 2</f>
        <v>-0.16069690242163484</v>
      </c>
      <c r="D133" s="22">
        <f>(-TAN(Dip) * SIN(Wellpath!$L133) * COS(Wellpath!$L133) * SIN(Wellpath!$O133)) / 2</f>
        <v>-5.4091665519679239E-17</v>
      </c>
      <c r="E133" s="20">
        <f>Model!$W$11*((drdp!B133+drdp!K133)*'ASXY-TI2S'!$B133+(drdp!E133+drdp!N133)*'ASXY-TI2S'!$C133+(drdp!H133+drdp!Q133)*'ASXY-TI2S'!$D133)</f>
        <v>-4.0164686943820836E-4</v>
      </c>
      <c r="F133" s="20">
        <f>Model!$W$11*((drdp!C133+drdp!L133)*'ASXY-TI2S'!$B133+(drdp!F133+drdp!O133)*'ASXY-TI2S'!$C133+(drdp!I133+drdp!R133)*'ASXY-TI2S'!$D133)</f>
        <v>-9.2727486218443974E-5</v>
      </c>
      <c r="G133" s="20">
        <f>Model!$W$11*((drdp!D133+drdp!M133)*'ASXY-TI2S'!$B133+(drdp!G133+drdp!P133)*'ASXY-TI2S'!$C133+(drdp!J133+drdp!S133)*'ASXY-TI2S'!$D133)</f>
        <v>1.1325427004157259E-3</v>
      </c>
      <c r="H133" s="18">
        <f>Model!$W$11*((drdp!B133)*'ASXY-TI2S'!$B133+(drdp!E133)*'ASXY-TI2S'!$C133+(drdp!H133)*'ASXY-TI2S'!$D133)</f>
        <v>-1.3388228981273608E-4</v>
      </c>
      <c r="I133" s="18">
        <f>Model!$W$11*((drdp!C133)*'ASXY-TI2S'!$B133+(drdp!F133)*'ASXY-TI2S'!$C133+(drdp!I133)*'ASXY-TI2S'!$D133)</f>
        <v>-3.0909162072814654E-5</v>
      </c>
      <c r="J133" s="18">
        <f>Model!$W$11*((drdp!D133)*'ASXY-TI2S'!$B133+(drdp!G133)*'ASXY-TI2S'!$C133+(drdp!J133)*'ASXY-TI2S'!$D133)</f>
        <v>3.7751423347190865E-4</v>
      </c>
      <c r="K133" s="21">
        <f>SUM(E$3:E132)+H133</f>
        <v>0.13368831270104067</v>
      </c>
      <c r="L133" s="21">
        <f>SUM(F$3:F132)+I133</f>
        <v>-9.8577231441440219E-2</v>
      </c>
      <c r="M133" s="21">
        <f>SUM(G$3:G132)+J133</f>
        <v>-0.10889266928036008</v>
      </c>
      <c r="N133" s="21"/>
      <c r="O133" s="21"/>
      <c r="P133" s="21"/>
      <c r="Q133" s="19">
        <f t="shared" si="9"/>
        <v>1.7872564952851232E-2</v>
      </c>
      <c r="R133" s="19">
        <f t="shared" si="9"/>
        <v>9.7174705586592705E-3</v>
      </c>
      <c r="S133" s="19">
        <f t="shared" si="9"/>
        <v>1.1857613423001876E-2</v>
      </c>
      <c r="T133" s="19">
        <f t="shared" si="10"/>
        <v>-1.3178623742146119E-2</v>
      </c>
      <c r="U133" s="19">
        <f t="shared" si="11"/>
        <v>-1.4557677221603784E-2</v>
      </c>
      <c r="V133" s="19">
        <f t="shared" si="12"/>
        <v>1.0734337861926263E-2</v>
      </c>
    </row>
    <row r="134" spans="1:22" x14ac:dyDescent="0.25">
      <c r="A134" s="26">
        <f>Wellpath!E134</f>
        <v>3750</v>
      </c>
      <c r="B134" s="22">
        <v>0</v>
      </c>
      <c r="C134" s="22">
        <f>SIN(Wellpath!$L134) * COS(Wellpath!$L134) / 2</f>
        <v>-0.16069690242163484</v>
      </c>
      <c r="D134" s="22">
        <f>(-TAN(Dip) * SIN(Wellpath!$L134) * COS(Wellpath!$L134) * SIN(Wellpath!$O134)) / 2</f>
        <v>-5.4091665519679239E-17</v>
      </c>
      <c r="E134" s="20">
        <f>Model!$W$11*((drdp!B134+drdp!K134)*'ASXY-TI2S'!$B134+(drdp!E134+drdp!N134)*'ASXY-TI2S'!$C134+(drdp!H134+drdp!Q134)*'ASXY-TI2S'!$D134)</f>
        <v>-6.6941144906368041E-4</v>
      </c>
      <c r="F134" s="20">
        <f>Model!$W$11*((drdp!C134+drdp!L134)*'ASXY-TI2S'!$B134+(drdp!F134+drdp!O134)*'ASXY-TI2S'!$C134+(drdp!I134+drdp!R134)*'ASXY-TI2S'!$D134)</f>
        <v>-1.5454581036407328E-4</v>
      </c>
      <c r="G134" s="20">
        <f>Model!$W$11*((drdp!D134+drdp!M134)*'ASXY-TI2S'!$B134+(drdp!G134+drdp!P134)*'ASXY-TI2S'!$C134+(drdp!J134+drdp!S134)*'ASXY-TI2S'!$D134)</f>
        <v>1.8875711673595431E-3</v>
      </c>
      <c r="H134" s="18">
        <f>Model!$W$11*((drdp!B134)*'ASXY-TI2S'!$B134+(drdp!E134)*'ASXY-TI2S'!$C134+(drdp!H134)*'ASXY-TI2S'!$D134)</f>
        <v>-2.6776457962547216E-4</v>
      </c>
      <c r="I134" s="18">
        <f>Model!$W$11*((drdp!C134)*'ASXY-TI2S'!$B134+(drdp!F134)*'ASXY-TI2S'!$C134+(drdp!I134)*'ASXY-TI2S'!$D134)</f>
        <v>-6.1818324145629307E-5</v>
      </c>
      <c r="J134" s="18">
        <f>Model!$W$11*((drdp!D134)*'ASXY-TI2S'!$B134+(drdp!G134)*'ASXY-TI2S'!$C134+(drdp!J134)*'ASXY-TI2S'!$D134)</f>
        <v>7.5502846694381731E-4</v>
      </c>
      <c r="K134" s="21">
        <f>SUM(E$3:E133)+H134</f>
        <v>0.13315278354178972</v>
      </c>
      <c r="L134" s="21">
        <f>SUM(F$3:F133)+I134</f>
        <v>-9.8700868089731483E-2</v>
      </c>
      <c r="M134" s="21">
        <f>SUM(G$3:G133)+J134</f>
        <v>-0.10738261234647244</v>
      </c>
      <c r="N134" s="21"/>
      <c r="O134" s="21"/>
      <c r="P134" s="21"/>
      <c r="Q134" s="19">
        <f t="shared" ref="Q134:Q197" si="13">K134^2</f>
        <v>1.7729663764926708E-2</v>
      </c>
      <c r="R134" s="19">
        <f t="shared" ref="R134:R197" si="14">L134^2</f>
        <v>9.7418613616665744E-3</v>
      </c>
      <c r="S134" s="19">
        <f t="shared" ref="S134:S197" si="15">M134^2</f>
        <v>1.1531025434352775E-2</v>
      </c>
      <c r="T134" s="19">
        <f t="shared" ref="T134:T197" si="16">K134*L134</f>
        <v>-1.3142295324138756E-2</v>
      </c>
      <c r="U134" s="19">
        <f t="shared" ref="U134:U197" si="17">K134*M134</f>
        <v>-1.429829373792176E-2</v>
      </c>
      <c r="V134" s="19">
        <f t="shared" ref="V134:V197" si="18">L134*M134</f>
        <v>1.0598757056339947E-2</v>
      </c>
    </row>
    <row r="135" spans="1:22" x14ac:dyDescent="0.25">
      <c r="A135" s="26">
        <f>Wellpath!E135</f>
        <v>3780</v>
      </c>
      <c r="B135" s="22">
        <v>0</v>
      </c>
      <c r="C135" s="22">
        <f>SIN(Wellpath!$L135) * COS(Wellpath!$L135) / 2</f>
        <v>-0.16069690242163484</v>
      </c>
      <c r="D135" s="22">
        <f>(-TAN(Dip) * SIN(Wellpath!$L135) * COS(Wellpath!$L135) * SIN(Wellpath!$O135)) / 2</f>
        <v>-5.4091665519679239E-17</v>
      </c>
      <c r="E135" s="20">
        <f>Model!$W$11*((drdp!B135+drdp!K135)*'ASXY-TI2S'!$B135+(drdp!E135+drdp!N135)*'ASXY-TI2S'!$C135+(drdp!H135+drdp!Q135)*'ASXY-TI2S'!$D135)</f>
        <v>-8.0329373887641671E-4</v>
      </c>
      <c r="F135" s="20">
        <f>Model!$W$11*((drdp!C135+drdp!L135)*'ASXY-TI2S'!$B135+(drdp!F135+drdp!O135)*'ASXY-TI2S'!$C135+(drdp!I135+drdp!R135)*'ASXY-TI2S'!$D135)</f>
        <v>-1.8545497243688795E-4</v>
      </c>
      <c r="G135" s="20">
        <f>Model!$W$11*((drdp!D135+drdp!M135)*'ASXY-TI2S'!$B135+(drdp!G135+drdp!P135)*'ASXY-TI2S'!$C135+(drdp!J135+drdp!S135)*'ASXY-TI2S'!$D135)</f>
        <v>2.2650854008314518E-3</v>
      </c>
      <c r="H135" s="18">
        <f>Model!$W$11*((drdp!B135)*'ASXY-TI2S'!$B135+(drdp!E135)*'ASXY-TI2S'!$C135+(drdp!H135)*'ASXY-TI2S'!$D135)</f>
        <v>-4.0164686943820836E-4</v>
      </c>
      <c r="I135" s="18">
        <f>Model!$W$11*((drdp!C135)*'ASXY-TI2S'!$B135+(drdp!F135)*'ASXY-TI2S'!$C135+(drdp!I135)*'ASXY-TI2S'!$D135)</f>
        <v>-9.2727486218443974E-5</v>
      </c>
      <c r="J135" s="18">
        <f>Model!$W$11*((drdp!D135)*'ASXY-TI2S'!$B135+(drdp!G135)*'ASXY-TI2S'!$C135+(drdp!J135)*'ASXY-TI2S'!$D135)</f>
        <v>1.1325427004157259E-3</v>
      </c>
      <c r="K135" s="21">
        <f>SUM(E$3:E134)+H135</f>
        <v>0.13234948980291328</v>
      </c>
      <c r="L135" s="21">
        <f>SUM(F$3:F134)+I135</f>
        <v>-9.8886323062168366E-2</v>
      </c>
      <c r="M135" s="21">
        <f>SUM(G$3:G134)+J135</f>
        <v>-0.10511752694564098</v>
      </c>
      <c r="N135" s="21"/>
      <c r="O135" s="21"/>
      <c r="P135" s="21"/>
      <c r="Q135" s="19">
        <f t="shared" si="13"/>
        <v>1.7516387451091447E-2</v>
      </c>
      <c r="R135" s="19">
        <f t="shared" si="14"/>
        <v>9.7785048887555313E-3</v>
      </c>
      <c r="S135" s="19">
        <f t="shared" si="15"/>
        <v>1.1049694471167559E-2</v>
      </c>
      <c r="T135" s="19">
        <f t="shared" si="16"/>
        <v>-1.308755440576404E-2</v>
      </c>
      <c r="U135" s="19">
        <f t="shared" si="17"/>
        <v>-1.3912251060599573E-2</v>
      </c>
      <c r="V135" s="19">
        <f t="shared" si="18"/>
        <v>1.0394685729042842E-2</v>
      </c>
    </row>
    <row r="136" spans="1:22" x14ac:dyDescent="0.25">
      <c r="A136" s="26">
        <f>Wellpath!E136</f>
        <v>3810</v>
      </c>
      <c r="B136" s="22">
        <v>0</v>
      </c>
      <c r="C136" s="22">
        <f>SIN(Wellpath!$L136) * COS(Wellpath!$L136) / 2</f>
        <v>-0.16069690242163484</v>
      </c>
      <c r="D136" s="22">
        <f>(-TAN(Dip) * SIN(Wellpath!$L136) * COS(Wellpath!$L136) * SIN(Wellpath!$O136)) / 2</f>
        <v>-5.4091665519679239E-17</v>
      </c>
      <c r="E136" s="20">
        <f>Model!$W$11*((drdp!B136+drdp!K136)*'ASXY-TI2S'!$B136+(drdp!E136+drdp!N136)*'ASXY-TI2S'!$C136+(drdp!H136+drdp!Q136)*'ASXY-TI2S'!$D136)</f>
        <v>-8.0329373887641671E-4</v>
      </c>
      <c r="F136" s="20">
        <f>Model!$W$11*((drdp!C136+drdp!L136)*'ASXY-TI2S'!$B136+(drdp!F136+drdp!O136)*'ASXY-TI2S'!$C136+(drdp!I136+drdp!R136)*'ASXY-TI2S'!$D136)</f>
        <v>-1.8545497243688795E-4</v>
      </c>
      <c r="G136" s="20">
        <f>Model!$W$11*((drdp!D136+drdp!M136)*'ASXY-TI2S'!$B136+(drdp!G136+drdp!P136)*'ASXY-TI2S'!$C136+(drdp!J136+drdp!S136)*'ASXY-TI2S'!$D136)</f>
        <v>2.2650854008314518E-3</v>
      </c>
      <c r="H136" s="18">
        <f>Model!$W$11*((drdp!B136)*'ASXY-TI2S'!$B136+(drdp!E136)*'ASXY-TI2S'!$C136+(drdp!H136)*'ASXY-TI2S'!$D136)</f>
        <v>-4.0164686943820836E-4</v>
      </c>
      <c r="I136" s="18">
        <f>Model!$W$11*((drdp!C136)*'ASXY-TI2S'!$B136+(drdp!F136)*'ASXY-TI2S'!$C136+(drdp!I136)*'ASXY-TI2S'!$D136)</f>
        <v>-9.2727486218443974E-5</v>
      </c>
      <c r="J136" s="18">
        <f>Model!$W$11*((drdp!D136)*'ASXY-TI2S'!$B136+(drdp!G136)*'ASXY-TI2S'!$C136+(drdp!J136)*'ASXY-TI2S'!$D136)</f>
        <v>1.1325427004157259E-3</v>
      </c>
      <c r="K136" s="21">
        <f>SUM(E$3:E135)+H136</f>
        <v>0.13154619606403686</v>
      </c>
      <c r="L136" s="21">
        <f>SUM(F$3:F135)+I136</f>
        <v>-9.9071778034605248E-2</v>
      </c>
      <c r="M136" s="21">
        <f>SUM(G$3:G135)+J136</f>
        <v>-0.10285244154480953</v>
      </c>
      <c r="N136" s="21"/>
      <c r="O136" s="21"/>
      <c r="P136" s="21"/>
      <c r="Q136" s="19">
        <f t="shared" si="13"/>
        <v>1.7304401698918028E-2</v>
      </c>
      <c r="R136" s="19">
        <f t="shared" si="14"/>
        <v>9.815217202938091E-3</v>
      </c>
      <c r="S136" s="19">
        <f t="shared" si="15"/>
        <v>1.0578624731728463E-2</v>
      </c>
      <c r="T136" s="19">
        <f t="shared" si="16"/>
        <v>-1.3032515537752924E-2</v>
      </c>
      <c r="U136" s="19">
        <f t="shared" si="17"/>
        <v>-1.3529847441118405E-2</v>
      </c>
      <c r="V136" s="19">
        <f t="shared" si="18"/>
        <v>1.0189774259044581E-2</v>
      </c>
    </row>
    <row r="137" spans="1:22" x14ac:dyDescent="0.25">
      <c r="A137" s="26">
        <f>Wellpath!E137</f>
        <v>3840</v>
      </c>
      <c r="B137" s="22">
        <v>0</v>
      </c>
      <c r="C137" s="22">
        <f>SIN(Wellpath!$L137) * COS(Wellpath!$L137) / 2</f>
        <v>-0.16069690242163484</v>
      </c>
      <c r="D137" s="22">
        <f>(-TAN(Dip) * SIN(Wellpath!$L137) * COS(Wellpath!$L137) * SIN(Wellpath!$O137)) / 2</f>
        <v>-5.4091665519679239E-17</v>
      </c>
      <c r="E137" s="20">
        <f>Model!$W$11*((drdp!B137+drdp!K137)*'ASXY-TI2S'!$B137+(drdp!E137+drdp!N137)*'ASXY-TI2S'!$C137+(drdp!H137+drdp!Q137)*'ASXY-TI2S'!$D137)</f>
        <v>-8.0329373887641671E-4</v>
      </c>
      <c r="F137" s="20">
        <f>Model!$W$11*((drdp!C137+drdp!L137)*'ASXY-TI2S'!$B137+(drdp!F137+drdp!O137)*'ASXY-TI2S'!$C137+(drdp!I137+drdp!R137)*'ASXY-TI2S'!$D137)</f>
        <v>-1.8545497243688795E-4</v>
      </c>
      <c r="G137" s="20">
        <f>Model!$W$11*((drdp!D137+drdp!M137)*'ASXY-TI2S'!$B137+(drdp!G137+drdp!P137)*'ASXY-TI2S'!$C137+(drdp!J137+drdp!S137)*'ASXY-TI2S'!$D137)</f>
        <v>2.2650854008314518E-3</v>
      </c>
      <c r="H137" s="18">
        <f>Model!$W$11*((drdp!B137)*'ASXY-TI2S'!$B137+(drdp!E137)*'ASXY-TI2S'!$C137+(drdp!H137)*'ASXY-TI2S'!$D137)</f>
        <v>-4.0164686943820836E-4</v>
      </c>
      <c r="I137" s="18">
        <f>Model!$W$11*((drdp!C137)*'ASXY-TI2S'!$B137+(drdp!F137)*'ASXY-TI2S'!$C137+(drdp!I137)*'ASXY-TI2S'!$D137)</f>
        <v>-9.2727486218443974E-5</v>
      </c>
      <c r="J137" s="18">
        <f>Model!$W$11*((drdp!D137)*'ASXY-TI2S'!$B137+(drdp!G137)*'ASXY-TI2S'!$C137+(drdp!J137)*'ASXY-TI2S'!$D137)</f>
        <v>1.1325427004157259E-3</v>
      </c>
      <c r="K137" s="21">
        <f>SUM(E$3:E136)+H137</f>
        <v>0.13074290232516045</v>
      </c>
      <c r="L137" s="21">
        <f>SUM(F$3:F136)+I137</f>
        <v>-9.9257233007042131E-2</v>
      </c>
      <c r="M137" s="21">
        <f>SUM(G$3:G136)+J137</f>
        <v>-0.10058735614397808</v>
      </c>
      <c r="N137" s="21"/>
      <c r="O137" s="21"/>
      <c r="P137" s="21"/>
      <c r="Q137" s="19">
        <f t="shared" si="13"/>
        <v>1.7093706508406446E-2</v>
      </c>
      <c r="R137" s="19">
        <f t="shared" si="14"/>
        <v>9.8519983042142534E-3</v>
      </c>
      <c r="S137" s="19">
        <f t="shared" si="15"/>
        <v>1.0117816216035485E-2</v>
      </c>
      <c r="T137" s="19">
        <f t="shared" si="16"/>
        <v>-1.2977178720105401E-2</v>
      </c>
      <c r="U137" s="19">
        <f t="shared" si="17"/>
        <v>-1.3151082879478254E-2</v>
      </c>
      <c r="V137" s="19">
        <f t="shared" si="18"/>
        <v>9.9840226463451635E-3</v>
      </c>
    </row>
    <row r="138" spans="1:22" x14ac:dyDescent="0.25">
      <c r="A138" s="26">
        <f>Wellpath!E138</f>
        <v>3870</v>
      </c>
      <c r="B138" s="22">
        <v>0</v>
      </c>
      <c r="C138" s="22">
        <f>SIN(Wellpath!$L138) * COS(Wellpath!$L138) / 2</f>
        <v>-0.16069690242163484</v>
      </c>
      <c r="D138" s="22">
        <f>(-TAN(Dip) * SIN(Wellpath!$L138) * COS(Wellpath!$L138) * SIN(Wellpath!$O138)) / 2</f>
        <v>-5.4091665519679239E-17</v>
      </c>
      <c r="E138" s="20">
        <f>Model!$W$11*((drdp!B138+drdp!K138)*'ASXY-TI2S'!$B138+(drdp!E138+drdp!N138)*'ASXY-TI2S'!$C138+(drdp!H138+drdp!Q138)*'ASXY-TI2S'!$D138)</f>
        <v>-8.0329373887641671E-4</v>
      </c>
      <c r="F138" s="20">
        <f>Model!$W$11*((drdp!C138+drdp!L138)*'ASXY-TI2S'!$B138+(drdp!F138+drdp!O138)*'ASXY-TI2S'!$C138+(drdp!I138+drdp!R138)*'ASXY-TI2S'!$D138)</f>
        <v>-1.8545497243688795E-4</v>
      </c>
      <c r="G138" s="20">
        <f>Model!$W$11*((drdp!D138+drdp!M138)*'ASXY-TI2S'!$B138+(drdp!G138+drdp!P138)*'ASXY-TI2S'!$C138+(drdp!J138+drdp!S138)*'ASXY-TI2S'!$D138)</f>
        <v>2.2650854008314518E-3</v>
      </c>
      <c r="H138" s="18">
        <f>Model!$W$11*((drdp!B138)*'ASXY-TI2S'!$B138+(drdp!E138)*'ASXY-TI2S'!$C138+(drdp!H138)*'ASXY-TI2S'!$D138)</f>
        <v>-4.0164686943820836E-4</v>
      </c>
      <c r="I138" s="18">
        <f>Model!$W$11*((drdp!C138)*'ASXY-TI2S'!$B138+(drdp!F138)*'ASXY-TI2S'!$C138+(drdp!I138)*'ASXY-TI2S'!$D138)</f>
        <v>-9.2727486218443974E-5</v>
      </c>
      <c r="J138" s="18">
        <f>Model!$W$11*((drdp!D138)*'ASXY-TI2S'!$B138+(drdp!G138)*'ASXY-TI2S'!$C138+(drdp!J138)*'ASXY-TI2S'!$D138)</f>
        <v>1.1325427004157259E-3</v>
      </c>
      <c r="K138" s="21">
        <f>SUM(E$3:E137)+H138</f>
        <v>0.12993960858628403</v>
      </c>
      <c r="L138" s="21">
        <f>SUM(F$3:F137)+I138</f>
        <v>-9.9442687979479014E-2</v>
      </c>
      <c r="M138" s="21">
        <f>SUM(G$3:G137)+J138</f>
        <v>-9.8322270743146631E-2</v>
      </c>
      <c r="N138" s="21"/>
      <c r="O138" s="21"/>
      <c r="P138" s="21"/>
      <c r="Q138" s="19">
        <f t="shared" si="13"/>
        <v>1.6884301879556699E-2</v>
      </c>
      <c r="R138" s="19">
        <f t="shared" si="14"/>
        <v>9.8888481925840203E-3</v>
      </c>
      <c r="S138" s="19">
        <f t="shared" si="15"/>
        <v>9.6672689240886282E-3</v>
      </c>
      <c r="T138" s="19">
        <f t="shared" si="16"/>
        <v>-1.2921543952821475E-2</v>
      </c>
      <c r="U138" s="19">
        <f t="shared" si="17"/>
        <v>-1.2775957375679119E-2</v>
      </c>
      <c r="V138" s="19">
        <f t="shared" si="18"/>
        <v>9.7774308909445891E-3</v>
      </c>
    </row>
    <row r="139" spans="1:22" x14ac:dyDescent="0.25">
      <c r="A139" s="26">
        <f>Wellpath!E139</f>
        <v>3900</v>
      </c>
      <c r="B139" s="22">
        <v>0</v>
      </c>
      <c r="C139" s="22">
        <f>SIN(Wellpath!$L139) * COS(Wellpath!$L139) / 2</f>
        <v>-0.16069690242163484</v>
      </c>
      <c r="D139" s="22">
        <f>(-TAN(Dip) * SIN(Wellpath!$L139) * COS(Wellpath!$L139) * SIN(Wellpath!$O139)) / 2</f>
        <v>-5.4091665519679239E-17</v>
      </c>
      <c r="E139" s="20">
        <f>Model!$W$11*((drdp!B139+drdp!K139)*'ASXY-TI2S'!$B139+(drdp!E139+drdp!N139)*'ASXY-TI2S'!$C139+(drdp!H139+drdp!Q139)*'ASXY-TI2S'!$D139)</f>
        <v>-8.0329373887641671E-4</v>
      </c>
      <c r="F139" s="20">
        <f>Model!$W$11*((drdp!C139+drdp!L139)*'ASXY-TI2S'!$B139+(drdp!F139+drdp!O139)*'ASXY-TI2S'!$C139+(drdp!I139+drdp!R139)*'ASXY-TI2S'!$D139)</f>
        <v>-1.8545497243688795E-4</v>
      </c>
      <c r="G139" s="20">
        <f>Model!$W$11*((drdp!D139+drdp!M139)*'ASXY-TI2S'!$B139+(drdp!G139+drdp!P139)*'ASXY-TI2S'!$C139+(drdp!J139+drdp!S139)*'ASXY-TI2S'!$D139)</f>
        <v>2.2650854008314518E-3</v>
      </c>
      <c r="H139" s="18">
        <f>Model!$W$11*((drdp!B139)*'ASXY-TI2S'!$B139+(drdp!E139)*'ASXY-TI2S'!$C139+(drdp!H139)*'ASXY-TI2S'!$D139)</f>
        <v>-4.0164686943820836E-4</v>
      </c>
      <c r="I139" s="18">
        <f>Model!$W$11*((drdp!C139)*'ASXY-TI2S'!$B139+(drdp!F139)*'ASXY-TI2S'!$C139+(drdp!I139)*'ASXY-TI2S'!$D139)</f>
        <v>-9.2727486218443974E-5</v>
      </c>
      <c r="J139" s="18">
        <f>Model!$W$11*((drdp!D139)*'ASXY-TI2S'!$B139+(drdp!G139)*'ASXY-TI2S'!$C139+(drdp!J139)*'ASXY-TI2S'!$D139)</f>
        <v>1.1325427004157259E-3</v>
      </c>
      <c r="K139" s="21">
        <f>SUM(E$3:E138)+H139</f>
        <v>0.12913631484740762</v>
      </c>
      <c r="L139" s="21">
        <f>SUM(F$3:F138)+I139</f>
        <v>-9.9628142951915896E-2</v>
      </c>
      <c r="M139" s="21">
        <f>SUM(G$3:G138)+J139</f>
        <v>-9.6057185342315179E-2</v>
      </c>
      <c r="N139" s="21"/>
      <c r="O139" s="21"/>
      <c r="P139" s="21"/>
      <c r="Q139" s="19">
        <f t="shared" si="13"/>
        <v>1.6676187812368789E-2</v>
      </c>
      <c r="R139" s="19">
        <f t="shared" si="14"/>
        <v>9.9257668680473882E-3</v>
      </c>
      <c r="S139" s="19">
        <f t="shared" si="15"/>
        <v>9.22698285588789E-3</v>
      </c>
      <c r="T139" s="19">
        <f t="shared" si="16"/>
        <v>-1.2865611235901145E-2</v>
      </c>
      <c r="U139" s="19">
        <f t="shared" si="17"/>
        <v>-1.2404470929721001E-2</v>
      </c>
      <c r="V139" s="19">
        <f t="shared" si="18"/>
        <v>9.5699989928428562E-3</v>
      </c>
    </row>
    <row r="140" spans="1:22" x14ac:dyDescent="0.25">
      <c r="A140" s="26">
        <f>Wellpath!E140</f>
        <v>3930</v>
      </c>
      <c r="B140" s="22">
        <v>0</v>
      </c>
      <c r="C140" s="22">
        <f>SIN(Wellpath!$L140) * COS(Wellpath!$L140) / 2</f>
        <v>-0.16069690242163484</v>
      </c>
      <c r="D140" s="22">
        <f>(-TAN(Dip) * SIN(Wellpath!$L140) * COS(Wellpath!$L140) * SIN(Wellpath!$O140)) / 2</f>
        <v>-5.4091665519679239E-17</v>
      </c>
      <c r="E140" s="20">
        <f>Model!$W$11*((drdp!B140+drdp!K140)*'ASXY-TI2S'!$B140+(drdp!E140+drdp!N140)*'ASXY-TI2S'!$C140+(drdp!H140+drdp!Q140)*'ASXY-TI2S'!$D140)</f>
        <v>-8.0329373887641671E-4</v>
      </c>
      <c r="F140" s="20">
        <f>Model!$W$11*((drdp!C140+drdp!L140)*'ASXY-TI2S'!$B140+(drdp!F140+drdp!O140)*'ASXY-TI2S'!$C140+(drdp!I140+drdp!R140)*'ASXY-TI2S'!$D140)</f>
        <v>-1.8545497243688795E-4</v>
      </c>
      <c r="G140" s="20">
        <f>Model!$W$11*((drdp!D140+drdp!M140)*'ASXY-TI2S'!$B140+(drdp!G140+drdp!P140)*'ASXY-TI2S'!$C140+(drdp!J140+drdp!S140)*'ASXY-TI2S'!$D140)</f>
        <v>2.2650854008314518E-3</v>
      </c>
      <c r="H140" s="18">
        <f>Model!$W$11*((drdp!B140)*'ASXY-TI2S'!$B140+(drdp!E140)*'ASXY-TI2S'!$C140+(drdp!H140)*'ASXY-TI2S'!$D140)</f>
        <v>-4.0164686943820836E-4</v>
      </c>
      <c r="I140" s="18">
        <f>Model!$W$11*((drdp!C140)*'ASXY-TI2S'!$B140+(drdp!F140)*'ASXY-TI2S'!$C140+(drdp!I140)*'ASXY-TI2S'!$D140)</f>
        <v>-9.2727486218443974E-5</v>
      </c>
      <c r="J140" s="18">
        <f>Model!$W$11*((drdp!D140)*'ASXY-TI2S'!$B140+(drdp!G140)*'ASXY-TI2S'!$C140+(drdp!J140)*'ASXY-TI2S'!$D140)</f>
        <v>1.1325427004157259E-3</v>
      </c>
      <c r="K140" s="21">
        <f>SUM(E$3:E139)+H140</f>
        <v>0.1283330211085312</v>
      </c>
      <c r="L140" s="21">
        <f>SUM(F$3:F139)+I140</f>
        <v>-9.9813597924352779E-2</v>
      </c>
      <c r="M140" s="21">
        <f>SUM(G$3:G139)+J140</f>
        <v>-9.3792099941483728E-2</v>
      </c>
      <c r="N140" s="21"/>
      <c r="O140" s="21"/>
      <c r="P140" s="21"/>
      <c r="Q140" s="19">
        <f t="shared" si="13"/>
        <v>1.6469364306842715E-2</v>
      </c>
      <c r="R140" s="19">
        <f t="shared" si="14"/>
        <v>9.9627543306043606E-3</v>
      </c>
      <c r="S140" s="19">
        <f t="shared" si="15"/>
        <v>8.7969580114332716E-3</v>
      </c>
      <c r="T140" s="19">
        <f t="shared" si="16"/>
        <v>-1.2809380569344412E-2</v>
      </c>
      <c r="U140" s="19">
        <f t="shared" si="17"/>
        <v>-1.20366235416039E-2</v>
      </c>
      <c r="V140" s="19">
        <f t="shared" si="18"/>
        <v>9.3617269520399685E-3</v>
      </c>
    </row>
    <row r="141" spans="1:22" x14ac:dyDescent="0.25">
      <c r="A141" s="26">
        <f>Wellpath!E141</f>
        <v>3960</v>
      </c>
      <c r="B141" s="22">
        <v>0</v>
      </c>
      <c r="C141" s="22">
        <f>SIN(Wellpath!$L141) * COS(Wellpath!$L141) / 2</f>
        <v>-0.16069690242163484</v>
      </c>
      <c r="D141" s="22">
        <f>(-TAN(Dip) * SIN(Wellpath!$L141) * COS(Wellpath!$L141) * SIN(Wellpath!$O141)) / 2</f>
        <v>-5.4091665519679239E-17</v>
      </c>
      <c r="E141" s="20">
        <f>Model!$W$11*((drdp!B141+drdp!K141)*'ASXY-TI2S'!$B141+(drdp!E141+drdp!N141)*'ASXY-TI2S'!$C141+(drdp!H141+drdp!Q141)*'ASXY-TI2S'!$D141)</f>
        <v>-8.0329373887641671E-4</v>
      </c>
      <c r="F141" s="20">
        <f>Model!$W$11*((drdp!C141+drdp!L141)*'ASXY-TI2S'!$B141+(drdp!F141+drdp!O141)*'ASXY-TI2S'!$C141+(drdp!I141+drdp!R141)*'ASXY-TI2S'!$D141)</f>
        <v>-1.8545497243688795E-4</v>
      </c>
      <c r="G141" s="20">
        <f>Model!$W$11*((drdp!D141+drdp!M141)*'ASXY-TI2S'!$B141+(drdp!G141+drdp!P141)*'ASXY-TI2S'!$C141+(drdp!J141+drdp!S141)*'ASXY-TI2S'!$D141)</f>
        <v>2.2650854008314518E-3</v>
      </c>
      <c r="H141" s="18">
        <f>Model!$W$11*((drdp!B141)*'ASXY-TI2S'!$B141+(drdp!E141)*'ASXY-TI2S'!$C141+(drdp!H141)*'ASXY-TI2S'!$D141)</f>
        <v>-4.0164686943820836E-4</v>
      </c>
      <c r="I141" s="18">
        <f>Model!$W$11*((drdp!C141)*'ASXY-TI2S'!$B141+(drdp!F141)*'ASXY-TI2S'!$C141+(drdp!I141)*'ASXY-TI2S'!$D141)</f>
        <v>-9.2727486218443974E-5</v>
      </c>
      <c r="J141" s="18">
        <f>Model!$W$11*((drdp!D141)*'ASXY-TI2S'!$B141+(drdp!G141)*'ASXY-TI2S'!$C141+(drdp!J141)*'ASXY-TI2S'!$D141)</f>
        <v>1.1325427004157259E-3</v>
      </c>
      <c r="K141" s="21">
        <f>SUM(E$3:E140)+H141</f>
        <v>0.12752972736965479</v>
      </c>
      <c r="L141" s="21">
        <f>SUM(F$3:F140)+I141</f>
        <v>-9.9999052896789661E-2</v>
      </c>
      <c r="M141" s="21">
        <f>SUM(G$3:G140)+J141</f>
        <v>-9.1527014540652277E-2</v>
      </c>
      <c r="N141" s="21"/>
      <c r="O141" s="21"/>
      <c r="P141" s="21"/>
      <c r="Q141" s="19">
        <f t="shared" si="13"/>
        <v>1.6263831362978477E-2</v>
      </c>
      <c r="R141" s="19">
        <f t="shared" si="14"/>
        <v>9.9998105802549375E-3</v>
      </c>
      <c r="S141" s="19">
        <f t="shared" si="15"/>
        <v>8.377194390724773E-3</v>
      </c>
      <c r="T141" s="19">
        <f t="shared" si="16"/>
        <v>-1.2752851953151274E-2</v>
      </c>
      <c r="U141" s="19">
        <f t="shared" si="17"/>
        <v>-1.1672415211327815E-2</v>
      </c>
      <c r="V141" s="19">
        <f t="shared" si="18"/>
        <v>9.152614768535924E-3</v>
      </c>
    </row>
    <row r="142" spans="1:22" x14ac:dyDescent="0.25">
      <c r="A142" s="26">
        <f>Wellpath!E142</f>
        <v>3990</v>
      </c>
      <c r="B142" s="22">
        <v>0</v>
      </c>
      <c r="C142" s="22">
        <f>SIN(Wellpath!$L142) * COS(Wellpath!$L142) / 2</f>
        <v>-0.16069690242163484</v>
      </c>
      <c r="D142" s="22">
        <f>(-TAN(Dip) * SIN(Wellpath!$L142) * COS(Wellpath!$L142) * SIN(Wellpath!$O142)) / 2</f>
        <v>-5.4091665519679239E-17</v>
      </c>
      <c r="E142" s="20">
        <f>Model!$W$11*((drdp!B142+drdp!K142)*'ASXY-TI2S'!$B142+(drdp!E142+drdp!N142)*'ASXY-TI2S'!$C142+(drdp!H142+drdp!Q142)*'ASXY-TI2S'!$D142)</f>
        <v>-8.0329373887641671E-4</v>
      </c>
      <c r="F142" s="20">
        <f>Model!$W$11*((drdp!C142+drdp!L142)*'ASXY-TI2S'!$B142+(drdp!F142+drdp!O142)*'ASXY-TI2S'!$C142+(drdp!I142+drdp!R142)*'ASXY-TI2S'!$D142)</f>
        <v>-1.8545497243688795E-4</v>
      </c>
      <c r="G142" s="20">
        <f>Model!$W$11*((drdp!D142+drdp!M142)*'ASXY-TI2S'!$B142+(drdp!G142+drdp!P142)*'ASXY-TI2S'!$C142+(drdp!J142+drdp!S142)*'ASXY-TI2S'!$D142)</f>
        <v>2.2650854008314518E-3</v>
      </c>
      <c r="H142" s="18">
        <f>Model!$W$11*((drdp!B142)*'ASXY-TI2S'!$B142+(drdp!E142)*'ASXY-TI2S'!$C142+(drdp!H142)*'ASXY-TI2S'!$D142)</f>
        <v>-4.0164686943820836E-4</v>
      </c>
      <c r="I142" s="18">
        <f>Model!$W$11*((drdp!C142)*'ASXY-TI2S'!$B142+(drdp!F142)*'ASXY-TI2S'!$C142+(drdp!I142)*'ASXY-TI2S'!$D142)</f>
        <v>-9.2727486218443974E-5</v>
      </c>
      <c r="J142" s="18">
        <f>Model!$W$11*((drdp!D142)*'ASXY-TI2S'!$B142+(drdp!G142)*'ASXY-TI2S'!$C142+(drdp!J142)*'ASXY-TI2S'!$D142)</f>
        <v>1.1325427004157259E-3</v>
      </c>
      <c r="K142" s="21">
        <f>SUM(E$3:E141)+H142</f>
        <v>0.12672643363077837</v>
      </c>
      <c r="L142" s="21">
        <f>SUM(F$3:F141)+I142</f>
        <v>-0.10018450786922654</v>
      </c>
      <c r="M142" s="21">
        <f>SUM(G$3:G141)+J142</f>
        <v>-8.9261929139820825E-2</v>
      </c>
      <c r="N142" s="21"/>
      <c r="O142" s="21"/>
      <c r="P142" s="21"/>
      <c r="Q142" s="19">
        <f t="shared" si="13"/>
        <v>1.6059588980776075E-2</v>
      </c>
      <c r="R142" s="19">
        <f t="shared" si="14"/>
        <v>1.0036935616999115E-2</v>
      </c>
      <c r="S142" s="19">
        <f t="shared" si="15"/>
        <v>7.9676919937623943E-3</v>
      </c>
      <c r="T142" s="19">
        <f t="shared" si="16"/>
        <v>-1.2696025387321732E-2</v>
      </c>
      <c r="U142" s="19">
        <f t="shared" si="17"/>
        <v>-1.1311845938892746E-2</v>
      </c>
      <c r="V142" s="19">
        <f t="shared" si="18"/>
        <v>8.9426624423307212E-3</v>
      </c>
    </row>
    <row r="143" spans="1:22" x14ac:dyDescent="0.25">
      <c r="A143" s="26">
        <f>Wellpath!E143</f>
        <v>4020</v>
      </c>
      <c r="B143" s="22">
        <v>0</v>
      </c>
      <c r="C143" s="22">
        <f>SIN(Wellpath!$L143) * COS(Wellpath!$L143) / 2</f>
        <v>-0.16069690242163484</v>
      </c>
      <c r="D143" s="22">
        <f>(-TAN(Dip) * SIN(Wellpath!$L143) * COS(Wellpath!$L143) * SIN(Wellpath!$O143)) / 2</f>
        <v>-5.4091665519679239E-17</v>
      </c>
      <c r="E143" s="20">
        <f>Model!$W$11*((drdp!B143+drdp!K143)*'ASXY-TI2S'!$B143+(drdp!E143+drdp!N143)*'ASXY-TI2S'!$C143+(drdp!H143+drdp!Q143)*'ASXY-TI2S'!$D143)</f>
        <v>-5.3552915925094433E-4</v>
      </c>
      <c r="F143" s="20">
        <f>Model!$W$11*((drdp!C143+drdp!L143)*'ASXY-TI2S'!$B143+(drdp!F143+drdp!O143)*'ASXY-TI2S'!$C143+(drdp!I143+drdp!R143)*'ASXY-TI2S'!$D143)</f>
        <v>-1.2363664829125861E-4</v>
      </c>
      <c r="G143" s="20">
        <f>Model!$W$11*((drdp!D143+drdp!M143)*'ASXY-TI2S'!$B143+(drdp!G143+drdp!P143)*'ASXY-TI2S'!$C143+(drdp!J143+drdp!S143)*'ASXY-TI2S'!$D143)</f>
        <v>1.5100569338876346E-3</v>
      </c>
      <c r="H143" s="18">
        <f>Model!$W$11*((drdp!B143)*'ASXY-TI2S'!$B143+(drdp!E143)*'ASXY-TI2S'!$C143+(drdp!H143)*'ASXY-TI2S'!$D143)</f>
        <v>-4.0164686943820836E-4</v>
      </c>
      <c r="I143" s="18">
        <f>Model!$W$11*((drdp!C143)*'ASXY-TI2S'!$B143+(drdp!F143)*'ASXY-TI2S'!$C143+(drdp!I143)*'ASXY-TI2S'!$D143)</f>
        <v>-9.2727486218443974E-5</v>
      </c>
      <c r="J143" s="18">
        <f>Model!$W$11*((drdp!D143)*'ASXY-TI2S'!$B143+(drdp!G143)*'ASXY-TI2S'!$C143+(drdp!J143)*'ASXY-TI2S'!$D143)</f>
        <v>1.1325427004157259E-3</v>
      </c>
      <c r="K143" s="21">
        <f>SUM(E$3:E142)+H143</f>
        <v>0.12592313989190196</v>
      </c>
      <c r="L143" s="21">
        <f>SUM(F$3:F142)+I143</f>
        <v>-0.10036996284166343</v>
      </c>
      <c r="M143" s="21">
        <f>SUM(G$3:G142)+J143</f>
        <v>-8.6996843738989374E-2</v>
      </c>
      <c r="N143" s="21"/>
      <c r="O143" s="21"/>
      <c r="P143" s="21"/>
      <c r="Q143" s="19">
        <f t="shared" si="13"/>
        <v>1.5856637160235509E-2</v>
      </c>
      <c r="R143" s="19">
        <f t="shared" si="14"/>
        <v>1.0074129440836898E-2</v>
      </c>
      <c r="S143" s="19">
        <f t="shared" si="15"/>
        <v>7.5684508205461345E-3</v>
      </c>
      <c r="T143" s="19">
        <f t="shared" si="16"/>
        <v>-1.2638900871855785E-2</v>
      </c>
      <c r="U143" s="19">
        <f t="shared" si="17"/>
        <v>-1.0954915724298695E-2</v>
      </c>
      <c r="V143" s="19">
        <f t="shared" si="18"/>
        <v>8.7318699734243634E-3</v>
      </c>
    </row>
    <row r="144" spans="1:22" x14ac:dyDescent="0.25">
      <c r="A144" s="26">
        <f>Wellpath!E144</f>
        <v>4030</v>
      </c>
      <c r="B144" s="22">
        <v>0</v>
      </c>
      <c r="C144" s="22">
        <f>SIN(Wellpath!$L144) * COS(Wellpath!$L144) / 2</f>
        <v>-0.16069690242163484</v>
      </c>
      <c r="D144" s="22">
        <f>(-TAN(Dip) * SIN(Wellpath!$L144) * COS(Wellpath!$L144) * SIN(Wellpath!$O144)) / 2</f>
        <v>-5.4091665519679239E-17</v>
      </c>
      <c r="E144" s="20">
        <f>Model!$W$11*((drdp!B144+drdp!K144)*'ASXY-TI2S'!$B144+(drdp!E144+drdp!N144)*'ASXY-TI2S'!$C144+(drdp!H144+drdp!Q144)*'ASXY-TI2S'!$D144)</f>
        <v>5.3820680504719921E-2</v>
      </c>
      <c r="F144" s="20">
        <f>Model!$W$11*((drdp!C144+drdp!L144)*'ASXY-TI2S'!$B144+(drdp!F144+drdp!O144)*'ASXY-TI2S'!$C144+(drdp!I144+drdp!R144)*'ASXY-TI2S'!$D144)</f>
        <v>1.2425483153271492E-2</v>
      </c>
      <c r="G144" s="20">
        <f>Model!$W$11*((drdp!D144+drdp!M144)*'ASXY-TI2S'!$B144+(drdp!G144+drdp!P144)*'ASXY-TI2S'!$C144+(drdp!J144+drdp!S144)*'ASXY-TI2S'!$D144)</f>
        <v>-0.15176072185570727</v>
      </c>
      <c r="H144" s="18">
        <f>Model!$W$11*((drdp!B144)*'ASXY-TI2S'!$B144+(drdp!E144)*'ASXY-TI2S'!$C144+(drdp!H144)*'ASXY-TI2S'!$D144)</f>
        <v>-1.3388228981273608E-4</v>
      </c>
      <c r="I144" s="18">
        <f>Model!$W$11*((drdp!C144)*'ASXY-TI2S'!$B144+(drdp!F144)*'ASXY-TI2S'!$C144+(drdp!I144)*'ASXY-TI2S'!$D144)</f>
        <v>-3.0909162072814654E-5</v>
      </c>
      <c r="J144" s="18">
        <f>Model!$W$11*((drdp!D144)*'ASXY-TI2S'!$B144+(drdp!G144)*'ASXY-TI2S'!$C144+(drdp!J144)*'ASXY-TI2S'!$D144)</f>
        <v>3.7751423347190865E-4</v>
      </c>
      <c r="K144" s="21">
        <f>SUM(E$3:E143)+H144</f>
        <v>0.1256553753122765</v>
      </c>
      <c r="L144" s="21">
        <f>SUM(F$3:F143)+I144</f>
        <v>-0.10043178116580906</v>
      </c>
      <c r="M144" s="21">
        <f>SUM(G$3:G143)+J144</f>
        <v>-8.6241815272045566E-2</v>
      </c>
      <c r="N144" s="21"/>
      <c r="O144" s="21"/>
      <c r="P144" s="21"/>
      <c r="Q144" s="19">
        <f t="shared" si="13"/>
        <v>1.5789273344869067E-2</v>
      </c>
      <c r="R144" s="19">
        <f t="shared" si="14"/>
        <v>1.0086542668136959E-2</v>
      </c>
      <c r="S144" s="19">
        <f t="shared" si="15"/>
        <v>7.437650701417632E-3</v>
      </c>
      <c r="T144" s="19">
        <f t="shared" si="16"/>
        <v>-1.261979315567016E-2</v>
      </c>
      <c r="U144" s="19">
        <f t="shared" si="17"/>
        <v>-1.0836747665620905E-2</v>
      </c>
      <c r="V144" s="19">
        <f t="shared" si="18"/>
        <v>8.6614191187442107E-3</v>
      </c>
    </row>
    <row r="145" spans="1:22" x14ac:dyDescent="0.25">
      <c r="A145" s="26">
        <f>Wellpath!E145</f>
        <v>0</v>
      </c>
      <c r="B145" s="22">
        <v>0</v>
      </c>
      <c r="C145" s="22">
        <f>SIN(Wellpath!$L145) * COS(Wellpath!$L145) / 2</f>
        <v>0</v>
      </c>
      <c r="D145" s="22">
        <f>(-TAN(Dip) * SIN(Wellpath!$L145) * COS(Wellpath!$L145) * SIN(Wellpath!$O145)) / 2</f>
        <v>0</v>
      </c>
      <c r="E145" s="20">
        <f>Model!$W$11*((drdp!B145+drdp!K145)*'ASXY-TI2S'!$B145+(drdp!E145+drdp!N145)*'ASXY-TI2S'!$C145+(drdp!H145+drdp!Q145)*'ASXY-TI2S'!$D145)</f>
        <v>0</v>
      </c>
      <c r="F145" s="20">
        <f>Model!$W$11*((drdp!C145+drdp!L145)*'ASXY-TI2S'!$B145+(drdp!F145+drdp!O145)*'ASXY-TI2S'!$C145+(drdp!I145+drdp!R145)*'ASXY-TI2S'!$D145)</f>
        <v>0</v>
      </c>
      <c r="G145" s="20">
        <f>Model!$W$11*((drdp!D145+drdp!M145)*'ASXY-TI2S'!$B145+(drdp!G145+drdp!P145)*'ASXY-TI2S'!$C145+(drdp!J145+drdp!S145)*'ASXY-TI2S'!$D145)</f>
        <v>0</v>
      </c>
      <c r="H145" s="18">
        <f>Model!$W$11*((drdp!B145)*'ASXY-TI2S'!$B145+(drdp!E145)*'ASXY-TI2S'!$C145+(drdp!H145)*'ASXY-TI2S'!$D145)</f>
        <v>0</v>
      </c>
      <c r="I145" s="18">
        <f>Model!$W$11*((drdp!C145)*'ASXY-TI2S'!$B145+(drdp!F145)*'ASXY-TI2S'!$C145+(drdp!I145)*'ASXY-TI2S'!$D145)</f>
        <v>0</v>
      </c>
      <c r="J145" s="18">
        <f>Model!$W$11*((drdp!D145)*'ASXY-TI2S'!$B145+(drdp!G145)*'ASXY-TI2S'!$C145+(drdp!J145)*'ASXY-TI2S'!$D145)</f>
        <v>0</v>
      </c>
      <c r="K145" s="21">
        <f>SUM(E$3:E144)+H145</f>
        <v>0.17960993810680914</v>
      </c>
      <c r="L145" s="21">
        <f>SUM(F$3:F144)+I145</f>
        <v>-8.7975388850464756E-2</v>
      </c>
      <c r="M145" s="21">
        <f>SUM(G$3:G144)+J145</f>
        <v>-0.23838005136122475</v>
      </c>
      <c r="N145" s="21"/>
      <c r="O145" s="21"/>
      <c r="P145" s="21"/>
      <c r="Q145" s="19">
        <f t="shared" si="13"/>
        <v>3.2259729866731812E-2</v>
      </c>
      <c r="R145" s="19">
        <f t="shared" si="14"/>
        <v>7.7396690433904781E-3</v>
      </c>
      <c r="S145" s="19">
        <f t="shared" si="15"/>
        <v>5.6825048886980152E-2</v>
      </c>
      <c r="T145" s="19">
        <f t="shared" si="16"/>
        <v>-1.5801254146354443E-2</v>
      </c>
      <c r="U145" s="19">
        <f t="shared" si="17"/>
        <v>-4.2815426270887559E-2</v>
      </c>
      <c r="V145" s="19">
        <f t="shared" si="18"/>
        <v>2.0971577712697507E-2</v>
      </c>
    </row>
    <row r="146" spans="1:22" x14ac:dyDescent="0.25">
      <c r="A146" s="26">
        <f>Wellpath!E146</f>
        <v>0</v>
      </c>
      <c r="B146" s="22">
        <v>0</v>
      </c>
      <c r="C146" s="22">
        <f>SIN(Wellpath!$L146) * COS(Wellpath!$L146) / 2</f>
        <v>0</v>
      </c>
      <c r="D146" s="22">
        <f>(-TAN(Dip) * SIN(Wellpath!$L146) * COS(Wellpath!$L146) * SIN(Wellpath!$O146)) / 2</f>
        <v>0</v>
      </c>
      <c r="E146" s="20">
        <f>Model!$W$11*((drdp!B146+drdp!K146)*'ASXY-TI2S'!$B146+(drdp!E146+drdp!N146)*'ASXY-TI2S'!$C146+(drdp!H146+drdp!Q146)*'ASXY-TI2S'!$D146)</f>
        <v>0</v>
      </c>
      <c r="F146" s="20">
        <f>Model!$W$11*((drdp!C146+drdp!L146)*'ASXY-TI2S'!$B146+(drdp!F146+drdp!O146)*'ASXY-TI2S'!$C146+(drdp!I146+drdp!R146)*'ASXY-TI2S'!$D146)</f>
        <v>0</v>
      </c>
      <c r="G146" s="20">
        <f>Model!$W$11*((drdp!D146+drdp!M146)*'ASXY-TI2S'!$B146+(drdp!G146+drdp!P146)*'ASXY-TI2S'!$C146+(drdp!J146+drdp!S146)*'ASXY-TI2S'!$D146)</f>
        <v>0</v>
      </c>
      <c r="H146" s="18">
        <f>Model!$W$11*((drdp!B146)*'ASXY-TI2S'!$B146+(drdp!E146)*'ASXY-TI2S'!$C146+(drdp!H146)*'ASXY-TI2S'!$D146)</f>
        <v>0</v>
      </c>
      <c r="I146" s="18">
        <f>Model!$W$11*((drdp!C146)*'ASXY-TI2S'!$B146+(drdp!F146)*'ASXY-TI2S'!$C146+(drdp!I146)*'ASXY-TI2S'!$D146)</f>
        <v>0</v>
      </c>
      <c r="J146" s="18">
        <f>Model!$W$11*((drdp!D146)*'ASXY-TI2S'!$B146+(drdp!G146)*'ASXY-TI2S'!$C146+(drdp!J146)*'ASXY-TI2S'!$D146)</f>
        <v>0</v>
      </c>
      <c r="K146" s="21">
        <f>SUM(E$3:E145)+H146</f>
        <v>0.17960993810680914</v>
      </c>
      <c r="L146" s="21">
        <f>SUM(F$3:F145)+I146</f>
        <v>-8.7975388850464756E-2</v>
      </c>
      <c r="M146" s="21">
        <f>SUM(G$3:G145)+J146</f>
        <v>-0.23838005136122475</v>
      </c>
      <c r="N146" s="21"/>
      <c r="O146" s="21"/>
      <c r="P146" s="21"/>
      <c r="Q146" s="19">
        <f t="shared" si="13"/>
        <v>3.2259729866731812E-2</v>
      </c>
      <c r="R146" s="19">
        <f t="shared" si="14"/>
        <v>7.7396690433904781E-3</v>
      </c>
      <c r="S146" s="19">
        <f t="shared" si="15"/>
        <v>5.6825048886980152E-2</v>
      </c>
      <c r="T146" s="19">
        <f t="shared" si="16"/>
        <v>-1.5801254146354443E-2</v>
      </c>
      <c r="U146" s="19">
        <f t="shared" si="17"/>
        <v>-4.2815426270887559E-2</v>
      </c>
      <c r="V146" s="19">
        <f t="shared" si="18"/>
        <v>2.0971577712697507E-2</v>
      </c>
    </row>
    <row r="147" spans="1:22" x14ac:dyDescent="0.25">
      <c r="A147" s="26">
        <f>Wellpath!E147</f>
        <v>0</v>
      </c>
      <c r="B147" s="22">
        <v>0</v>
      </c>
      <c r="C147" s="22">
        <f>SIN(Wellpath!$L147) * COS(Wellpath!$L147) / 2</f>
        <v>0</v>
      </c>
      <c r="D147" s="22">
        <f>(-TAN(Dip) * SIN(Wellpath!$L147) * COS(Wellpath!$L147) * SIN(Wellpath!$O147)) / 2</f>
        <v>0</v>
      </c>
      <c r="E147" s="20">
        <f>Model!$W$11*((drdp!B147+drdp!K147)*'ASXY-TI2S'!$B147+(drdp!E147+drdp!N147)*'ASXY-TI2S'!$C147+(drdp!H147+drdp!Q147)*'ASXY-TI2S'!$D147)</f>
        <v>0</v>
      </c>
      <c r="F147" s="20">
        <f>Model!$W$11*((drdp!C147+drdp!L147)*'ASXY-TI2S'!$B147+(drdp!F147+drdp!O147)*'ASXY-TI2S'!$C147+(drdp!I147+drdp!R147)*'ASXY-TI2S'!$D147)</f>
        <v>0</v>
      </c>
      <c r="G147" s="20">
        <f>Model!$W$11*((drdp!D147+drdp!M147)*'ASXY-TI2S'!$B147+(drdp!G147+drdp!P147)*'ASXY-TI2S'!$C147+(drdp!J147+drdp!S147)*'ASXY-TI2S'!$D147)</f>
        <v>0</v>
      </c>
      <c r="H147" s="18">
        <f>Model!$W$11*((drdp!B147)*'ASXY-TI2S'!$B147+(drdp!E147)*'ASXY-TI2S'!$C147+(drdp!H147)*'ASXY-TI2S'!$D147)</f>
        <v>0</v>
      </c>
      <c r="I147" s="18">
        <f>Model!$W$11*((drdp!C147)*'ASXY-TI2S'!$B147+(drdp!F147)*'ASXY-TI2S'!$C147+(drdp!I147)*'ASXY-TI2S'!$D147)</f>
        <v>0</v>
      </c>
      <c r="J147" s="18">
        <f>Model!$W$11*((drdp!D147)*'ASXY-TI2S'!$B147+(drdp!G147)*'ASXY-TI2S'!$C147+(drdp!J147)*'ASXY-TI2S'!$D147)</f>
        <v>0</v>
      </c>
      <c r="K147" s="21">
        <f>SUM(E$3:E146)+H147</f>
        <v>0.17960993810680914</v>
      </c>
      <c r="L147" s="21">
        <f>SUM(F$3:F146)+I147</f>
        <v>-8.7975388850464756E-2</v>
      </c>
      <c r="M147" s="21">
        <f>SUM(G$3:G146)+J147</f>
        <v>-0.23838005136122475</v>
      </c>
      <c r="N147" s="21"/>
      <c r="O147" s="21"/>
      <c r="P147" s="21"/>
      <c r="Q147" s="19">
        <f t="shared" si="13"/>
        <v>3.2259729866731812E-2</v>
      </c>
      <c r="R147" s="19">
        <f t="shared" si="14"/>
        <v>7.7396690433904781E-3</v>
      </c>
      <c r="S147" s="19">
        <f t="shared" si="15"/>
        <v>5.6825048886980152E-2</v>
      </c>
      <c r="T147" s="19">
        <f t="shared" si="16"/>
        <v>-1.5801254146354443E-2</v>
      </c>
      <c r="U147" s="19">
        <f t="shared" si="17"/>
        <v>-4.2815426270887559E-2</v>
      </c>
      <c r="V147" s="19">
        <f t="shared" si="18"/>
        <v>2.0971577712697507E-2</v>
      </c>
    </row>
    <row r="148" spans="1:22" x14ac:dyDescent="0.25">
      <c r="A148" s="26">
        <f>Wellpath!E148</f>
        <v>0</v>
      </c>
      <c r="B148" s="22">
        <v>0</v>
      </c>
      <c r="C148" s="22">
        <f>SIN(Wellpath!$L148) * COS(Wellpath!$L148) / 2</f>
        <v>0</v>
      </c>
      <c r="D148" s="22">
        <f>(-TAN(Dip) * SIN(Wellpath!$L148) * COS(Wellpath!$L148) * SIN(Wellpath!$O148)) / 2</f>
        <v>0</v>
      </c>
      <c r="E148" s="20">
        <f>Model!$W$11*((drdp!B148+drdp!K148)*'ASXY-TI2S'!$B148+(drdp!E148+drdp!N148)*'ASXY-TI2S'!$C148+(drdp!H148+drdp!Q148)*'ASXY-TI2S'!$D148)</f>
        <v>0</v>
      </c>
      <c r="F148" s="20">
        <f>Model!$W$11*((drdp!C148+drdp!L148)*'ASXY-TI2S'!$B148+(drdp!F148+drdp!O148)*'ASXY-TI2S'!$C148+(drdp!I148+drdp!R148)*'ASXY-TI2S'!$D148)</f>
        <v>0</v>
      </c>
      <c r="G148" s="20">
        <f>Model!$W$11*((drdp!D148+drdp!M148)*'ASXY-TI2S'!$B148+(drdp!G148+drdp!P148)*'ASXY-TI2S'!$C148+(drdp!J148+drdp!S148)*'ASXY-TI2S'!$D148)</f>
        <v>0</v>
      </c>
      <c r="H148" s="18">
        <f>Model!$W$11*((drdp!B148)*'ASXY-TI2S'!$B148+(drdp!E148)*'ASXY-TI2S'!$C148+(drdp!H148)*'ASXY-TI2S'!$D148)</f>
        <v>0</v>
      </c>
      <c r="I148" s="18">
        <f>Model!$W$11*((drdp!C148)*'ASXY-TI2S'!$B148+(drdp!F148)*'ASXY-TI2S'!$C148+(drdp!I148)*'ASXY-TI2S'!$D148)</f>
        <v>0</v>
      </c>
      <c r="J148" s="18">
        <f>Model!$W$11*((drdp!D148)*'ASXY-TI2S'!$B148+(drdp!G148)*'ASXY-TI2S'!$C148+(drdp!J148)*'ASXY-TI2S'!$D148)</f>
        <v>0</v>
      </c>
      <c r="K148" s="21">
        <f>SUM(E$3:E147)+H148</f>
        <v>0.17960993810680914</v>
      </c>
      <c r="L148" s="21">
        <f>SUM(F$3:F147)+I148</f>
        <v>-8.7975388850464756E-2</v>
      </c>
      <c r="M148" s="21">
        <f>SUM(G$3:G147)+J148</f>
        <v>-0.23838005136122475</v>
      </c>
      <c r="N148" s="21"/>
      <c r="O148" s="21"/>
      <c r="P148" s="21"/>
      <c r="Q148" s="19">
        <f t="shared" si="13"/>
        <v>3.2259729866731812E-2</v>
      </c>
      <c r="R148" s="19">
        <f t="shared" si="14"/>
        <v>7.7396690433904781E-3</v>
      </c>
      <c r="S148" s="19">
        <f t="shared" si="15"/>
        <v>5.6825048886980152E-2</v>
      </c>
      <c r="T148" s="19">
        <f t="shared" si="16"/>
        <v>-1.5801254146354443E-2</v>
      </c>
      <c r="U148" s="19">
        <f t="shared" si="17"/>
        <v>-4.2815426270887559E-2</v>
      </c>
      <c r="V148" s="19">
        <f t="shared" si="18"/>
        <v>2.0971577712697507E-2</v>
      </c>
    </row>
    <row r="149" spans="1:22" x14ac:dyDescent="0.25">
      <c r="A149" s="26">
        <f>Wellpath!E149</f>
        <v>0</v>
      </c>
      <c r="B149" s="22">
        <v>0</v>
      </c>
      <c r="C149" s="22">
        <f>SIN(Wellpath!$L149) * COS(Wellpath!$L149) / 2</f>
        <v>0</v>
      </c>
      <c r="D149" s="22">
        <f>(-TAN(Dip) * SIN(Wellpath!$L149) * COS(Wellpath!$L149) * SIN(Wellpath!$O149)) / 2</f>
        <v>0</v>
      </c>
      <c r="E149" s="20">
        <f>Model!$W$11*((drdp!B149+drdp!K149)*'ASXY-TI2S'!$B149+(drdp!E149+drdp!N149)*'ASXY-TI2S'!$C149+(drdp!H149+drdp!Q149)*'ASXY-TI2S'!$D149)</f>
        <v>0</v>
      </c>
      <c r="F149" s="20">
        <f>Model!$W$11*((drdp!C149+drdp!L149)*'ASXY-TI2S'!$B149+(drdp!F149+drdp!O149)*'ASXY-TI2S'!$C149+(drdp!I149+drdp!R149)*'ASXY-TI2S'!$D149)</f>
        <v>0</v>
      </c>
      <c r="G149" s="20">
        <f>Model!$W$11*((drdp!D149+drdp!M149)*'ASXY-TI2S'!$B149+(drdp!G149+drdp!P149)*'ASXY-TI2S'!$C149+(drdp!J149+drdp!S149)*'ASXY-TI2S'!$D149)</f>
        <v>0</v>
      </c>
      <c r="H149" s="18">
        <f>Model!$W$11*((drdp!B149)*'ASXY-TI2S'!$B149+(drdp!E149)*'ASXY-TI2S'!$C149+(drdp!H149)*'ASXY-TI2S'!$D149)</f>
        <v>0</v>
      </c>
      <c r="I149" s="18">
        <f>Model!$W$11*((drdp!C149)*'ASXY-TI2S'!$B149+(drdp!F149)*'ASXY-TI2S'!$C149+(drdp!I149)*'ASXY-TI2S'!$D149)</f>
        <v>0</v>
      </c>
      <c r="J149" s="18">
        <f>Model!$W$11*((drdp!D149)*'ASXY-TI2S'!$B149+(drdp!G149)*'ASXY-TI2S'!$C149+(drdp!J149)*'ASXY-TI2S'!$D149)</f>
        <v>0</v>
      </c>
      <c r="K149" s="21">
        <f>SUM(E$3:E148)+H149</f>
        <v>0.17960993810680914</v>
      </c>
      <c r="L149" s="21">
        <f>SUM(F$3:F148)+I149</f>
        <v>-8.7975388850464756E-2</v>
      </c>
      <c r="M149" s="21">
        <f>SUM(G$3:G148)+J149</f>
        <v>-0.23838005136122475</v>
      </c>
      <c r="N149" s="21"/>
      <c r="O149" s="21"/>
      <c r="P149" s="21"/>
      <c r="Q149" s="19">
        <f t="shared" si="13"/>
        <v>3.2259729866731812E-2</v>
      </c>
      <c r="R149" s="19">
        <f t="shared" si="14"/>
        <v>7.7396690433904781E-3</v>
      </c>
      <c r="S149" s="19">
        <f t="shared" si="15"/>
        <v>5.6825048886980152E-2</v>
      </c>
      <c r="T149" s="19">
        <f t="shared" si="16"/>
        <v>-1.5801254146354443E-2</v>
      </c>
      <c r="U149" s="19">
        <f t="shared" si="17"/>
        <v>-4.2815426270887559E-2</v>
      </c>
      <c r="V149" s="19">
        <f t="shared" si="18"/>
        <v>2.0971577712697507E-2</v>
      </c>
    </row>
    <row r="150" spans="1:22" x14ac:dyDescent="0.25">
      <c r="A150" s="26">
        <f>Wellpath!E150</f>
        <v>0</v>
      </c>
      <c r="B150" s="22">
        <v>0</v>
      </c>
      <c r="C150" s="22">
        <f>SIN(Wellpath!$L150) * COS(Wellpath!$L150) / 2</f>
        <v>0</v>
      </c>
      <c r="D150" s="22">
        <f>(-TAN(Dip) * SIN(Wellpath!$L150) * COS(Wellpath!$L150) * SIN(Wellpath!$O150)) / 2</f>
        <v>0</v>
      </c>
      <c r="E150" s="20">
        <f>Model!$W$11*((drdp!B150+drdp!K150)*'ASXY-TI2S'!$B150+(drdp!E150+drdp!N150)*'ASXY-TI2S'!$C150+(drdp!H150+drdp!Q150)*'ASXY-TI2S'!$D150)</f>
        <v>0</v>
      </c>
      <c r="F150" s="20">
        <f>Model!$W$11*((drdp!C150+drdp!L150)*'ASXY-TI2S'!$B150+(drdp!F150+drdp!O150)*'ASXY-TI2S'!$C150+(drdp!I150+drdp!R150)*'ASXY-TI2S'!$D150)</f>
        <v>0</v>
      </c>
      <c r="G150" s="20">
        <f>Model!$W$11*((drdp!D150+drdp!M150)*'ASXY-TI2S'!$B150+(drdp!G150+drdp!P150)*'ASXY-TI2S'!$C150+(drdp!J150+drdp!S150)*'ASXY-TI2S'!$D150)</f>
        <v>0</v>
      </c>
      <c r="H150" s="18">
        <f>Model!$W$11*((drdp!B150)*'ASXY-TI2S'!$B150+(drdp!E150)*'ASXY-TI2S'!$C150+(drdp!H150)*'ASXY-TI2S'!$D150)</f>
        <v>0</v>
      </c>
      <c r="I150" s="18">
        <f>Model!$W$11*((drdp!C150)*'ASXY-TI2S'!$B150+(drdp!F150)*'ASXY-TI2S'!$C150+(drdp!I150)*'ASXY-TI2S'!$D150)</f>
        <v>0</v>
      </c>
      <c r="J150" s="18">
        <f>Model!$W$11*((drdp!D150)*'ASXY-TI2S'!$B150+(drdp!G150)*'ASXY-TI2S'!$C150+(drdp!J150)*'ASXY-TI2S'!$D150)</f>
        <v>0</v>
      </c>
      <c r="K150" s="21">
        <f>SUM(E$3:E149)+H150</f>
        <v>0.17960993810680914</v>
      </c>
      <c r="L150" s="21">
        <f>SUM(F$3:F149)+I150</f>
        <v>-8.7975388850464756E-2</v>
      </c>
      <c r="M150" s="21">
        <f>SUM(G$3:G149)+J150</f>
        <v>-0.23838005136122475</v>
      </c>
      <c r="N150" s="21"/>
      <c r="O150" s="21"/>
      <c r="P150" s="21"/>
      <c r="Q150" s="19">
        <f t="shared" si="13"/>
        <v>3.2259729866731812E-2</v>
      </c>
      <c r="R150" s="19">
        <f t="shared" si="14"/>
        <v>7.7396690433904781E-3</v>
      </c>
      <c r="S150" s="19">
        <f t="shared" si="15"/>
        <v>5.6825048886980152E-2</v>
      </c>
      <c r="T150" s="19">
        <f t="shared" si="16"/>
        <v>-1.5801254146354443E-2</v>
      </c>
      <c r="U150" s="19">
        <f t="shared" si="17"/>
        <v>-4.2815426270887559E-2</v>
      </c>
      <c r="V150" s="19">
        <f t="shared" si="18"/>
        <v>2.0971577712697507E-2</v>
      </c>
    </row>
    <row r="151" spans="1:22" x14ac:dyDescent="0.25">
      <c r="A151" s="26">
        <f>Wellpath!E151</f>
        <v>0</v>
      </c>
      <c r="B151" s="22">
        <v>0</v>
      </c>
      <c r="C151" s="22">
        <f>SIN(Wellpath!$L151) * COS(Wellpath!$L151) / 2</f>
        <v>0</v>
      </c>
      <c r="D151" s="22">
        <f>(-TAN(Dip) * SIN(Wellpath!$L151) * COS(Wellpath!$L151) * SIN(Wellpath!$O151)) / 2</f>
        <v>0</v>
      </c>
      <c r="E151" s="20">
        <f>Model!$W$11*((drdp!B151+drdp!K151)*'ASXY-TI2S'!$B151+(drdp!E151+drdp!N151)*'ASXY-TI2S'!$C151+(drdp!H151+drdp!Q151)*'ASXY-TI2S'!$D151)</f>
        <v>0</v>
      </c>
      <c r="F151" s="20">
        <f>Model!$W$11*((drdp!C151+drdp!L151)*'ASXY-TI2S'!$B151+(drdp!F151+drdp!O151)*'ASXY-TI2S'!$C151+(drdp!I151+drdp!R151)*'ASXY-TI2S'!$D151)</f>
        <v>0</v>
      </c>
      <c r="G151" s="20">
        <f>Model!$W$11*((drdp!D151+drdp!M151)*'ASXY-TI2S'!$B151+(drdp!G151+drdp!P151)*'ASXY-TI2S'!$C151+(drdp!J151+drdp!S151)*'ASXY-TI2S'!$D151)</f>
        <v>0</v>
      </c>
      <c r="H151" s="18">
        <f>Model!$W$11*((drdp!B151)*'ASXY-TI2S'!$B151+(drdp!E151)*'ASXY-TI2S'!$C151+(drdp!H151)*'ASXY-TI2S'!$D151)</f>
        <v>0</v>
      </c>
      <c r="I151" s="18">
        <f>Model!$W$11*((drdp!C151)*'ASXY-TI2S'!$B151+(drdp!F151)*'ASXY-TI2S'!$C151+(drdp!I151)*'ASXY-TI2S'!$D151)</f>
        <v>0</v>
      </c>
      <c r="J151" s="18">
        <f>Model!$W$11*((drdp!D151)*'ASXY-TI2S'!$B151+(drdp!G151)*'ASXY-TI2S'!$C151+(drdp!J151)*'ASXY-TI2S'!$D151)</f>
        <v>0</v>
      </c>
      <c r="K151" s="21">
        <f>SUM(E$3:E150)+H151</f>
        <v>0.17960993810680914</v>
      </c>
      <c r="L151" s="21">
        <f>SUM(F$3:F150)+I151</f>
        <v>-8.7975388850464756E-2</v>
      </c>
      <c r="M151" s="21">
        <f>SUM(G$3:G150)+J151</f>
        <v>-0.23838005136122475</v>
      </c>
      <c r="N151" s="21"/>
      <c r="O151" s="21"/>
      <c r="P151" s="21"/>
      <c r="Q151" s="19">
        <f t="shared" si="13"/>
        <v>3.2259729866731812E-2</v>
      </c>
      <c r="R151" s="19">
        <f t="shared" si="14"/>
        <v>7.7396690433904781E-3</v>
      </c>
      <c r="S151" s="19">
        <f t="shared" si="15"/>
        <v>5.6825048886980152E-2</v>
      </c>
      <c r="T151" s="19">
        <f t="shared" si="16"/>
        <v>-1.5801254146354443E-2</v>
      </c>
      <c r="U151" s="19">
        <f t="shared" si="17"/>
        <v>-4.2815426270887559E-2</v>
      </c>
      <c r="V151" s="19">
        <f t="shared" si="18"/>
        <v>2.0971577712697507E-2</v>
      </c>
    </row>
    <row r="152" spans="1:22" x14ac:dyDescent="0.25">
      <c r="A152" s="26">
        <f>Wellpath!E152</f>
        <v>0</v>
      </c>
      <c r="B152" s="22">
        <v>0</v>
      </c>
      <c r="C152" s="22">
        <f>SIN(Wellpath!$L152) * COS(Wellpath!$L152) / 2</f>
        <v>0</v>
      </c>
      <c r="D152" s="22">
        <f>(-TAN(Dip) * SIN(Wellpath!$L152) * COS(Wellpath!$L152) * SIN(Wellpath!$O152)) / 2</f>
        <v>0</v>
      </c>
      <c r="E152" s="20">
        <f>Model!$W$11*((drdp!B152+drdp!K152)*'ASXY-TI2S'!$B152+(drdp!E152+drdp!N152)*'ASXY-TI2S'!$C152+(drdp!H152+drdp!Q152)*'ASXY-TI2S'!$D152)</f>
        <v>0</v>
      </c>
      <c r="F152" s="20">
        <f>Model!$W$11*((drdp!C152+drdp!L152)*'ASXY-TI2S'!$B152+(drdp!F152+drdp!O152)*'ASXY-TI2S'!$C152+(drdp!I152+drdp!R152)*'ASXY-TI2S'!$D152)</f>
        <v>0</v>
      </c>
      <c r="G152" s="20">
        <f>Model!$W$11*((drdp!D152+drdp!M152)*'ASXY-TI2S'!$B152+(drdp!G152+drdp!P152)*'ASXY-TI2S'!$C152+(drdp!J152+drdp!S152)*'ASXY-TI2S'!$D152)</f>
        <v>0</v>
      </c>
      <c r="H152" s="18">
        <f>Model!$W$11*((drdp!B152)*'ASXY-TI2S'!$B152+(drdp!E152)*'ASXY-TI2S'!$C152+(drdp!H152)*'ASXY-TI2S'!$D152)</f>
        <v>0</v>
      </c>
      <c r="I152" s="18">
        <f>Model!$W$11*((drdp!C152)*'ASXY-TI2S'!$B152+(drdp!F152)*'ASXY-TI2S'!$C152+(drdp!I152)*'ASXY-TI2S'!$D152)</f>
        <v>0</v>
      </c>
      <c r="J152" s="18">
        <f>Model!$W$11*((drdp!D152)*'ASXY-TI2S'!$B152+(drdp!G152)*'ASXY-TI2S'!$C152+(drdp!J152)*'ASXY-TI2S'!$D152)</f>
        <v>0</v>
      </c>
      <c r="K152" s="21">
        <f>SUM(E$3:E151)+H152</f>
        <v>0.17960993810680914</v>
      </c>
      <c r="L152" s="21">
        <f>SUM(F$3:F151)+I152</f>
        <v>-8.7975388850464756E-2</v>
      </c>
      <c r="M152" s="21">
        <f>SUM(G$3:G151)+J152</f>
        <v>-0.23838005136122475</v>
      </c>
      <c r="N152" s="21"/>
      <c r="O152" s="21"/>
      <c r="P152" s="21"/>
      <c r="Q152" s="19">
        <f t="shared" si="13"/>
        <v>3.2259729866731812E-2</v>
      </c>
      <c r="R152" s="19">
        <f t="shared" si="14"/>
        <v>7.7396690433904781E-3</v>
      </c>
      <c r="S152" s="19">
        <f t="shared" si="15"/>
        <v>5.6825048886980152E-2</v>
      </c>
      <c r="T152" s="19">
        <f t="shared" si="16"/>
        <v>-1.5801254146354443E-2</v>
      </c>
      <c r="U152" s="19">
        <f t="shared" si="17"/>
        <v>-4.2815426270887559E-2</v>
      </c>
      <c r="V152" s="19">
        <f t="shared" si="18"/>
        <v>2.0971577712697507E-2</v>
      </c>
    </row>
    <row r="153" spans="1:22" x14ac:dyDescent="0.25">
      <c r="A153" s="26">
        <f>Wellpath!E153</f>
        <v>0</v>
      </c>
      <c r="B153" s="22">
        <v>0</v>
      </c>
      <c r="C153" s="22">
        <f>SIN(Wellpath!$L153) * COS(Wellpath!$L153) / 2</f>
        <v>0</v>
      </c>
      <c r="D153" s="22">
        <f>(-TAN(Dip) * SIN(Wellpath!$L153) * COS(Wellpath!$L153) * SIN(Wellpath!$O153)) / 2</f>
        <v>0</v>
      </c>
      <c r="E153" s="20">
        <f>Model!$W$11*((drdp!B153+drdp!K153)*'ASXY-TI2S'!$B153+(drdp!E153+drdp!N153)*'ASXY-TI2S'!$C153+(drdp!H153+drdp!Q153)*'ASXY-TI2S'!$D153)</f>
        <v>0</v>
      </c>
      <c r="F153" s="20">
        <f>Model!$W$11*((drdp!C153+drdp!L153)*'ASXY-TI2S'!$B153+(drdp!F153+drdp!O153)*'ASXY-TI2S'!$C153+(drdp!I153+drdp!R153)*'ASXY-TI2S'!$D153)</f>
        <v>0</v>
      </c>
      <c r="G153" s="20">
        <f>Model!$W$11*((drdp!D153+drdp!M153)*'ASXY-TI2S'!$B153+(drdp!G153+drdp!P153)*'ASXY-TI2S'!$C153+(drdp!J153+drdp!S153)*'ASXY-TI2S'!$D153)</f>
        <v>0</v>
      </c>
      <c r="H153" s="18">
        <f>Model!$W$11*((drdp!B153)*'ASXY-TI2S'!$B153+(drdp!E153)*'ASXY-TI2S'!$C153+(drdp!H153)*'ASXY-TI2S'!$D153)</f>
        <v>0</v>
      </c>
      <c r="I153" s="18">
        <f>Model!$W$11*((drdp!C153)*'ASXY-TI2S'!$B153+(drdp!F153)*'ASXY-TI2S'!$C153+(drdp!I153)*'ASXY-TI2S'!$D153)</f>
        <v>0</v>
      </c>
      <c r="J153" s="18">
        <f>Model!$W$11*((drdp!D153)*'ASXY-TI2S'!$B153+(drdp!G153)*'ASXY-TI2S'!$C153+(drdp!J153)*'ASXY-TI2S'!$D153)</f>
        <v>0</v>
      </c>
      <c r="K153" s="21">
        <f>SUM(E$3:E152)+H153</f>
        <v>0.17960993810680914</v>
      </c>
      <c r="L153" s="21">
        <f>SUM(F$3:F152)+I153</f>
        <v>-8.7975388850464756E-2</v>
      </c>
      <c r="M153" s="21">
        <f>SUM(G$3:G152)+J153</f>
        <v>-0.23838005136122475</v>
      </c>
      <c r="N153" s="21"/>
      <c r="O153" s="21"/>
      <c r="P153" s="21"/>
      <c r="Q153" s="19">
        <f t="shared" si="13"/>
        <v>3.2259729866731812E-2</v>
      </c>
      <c r="R153" s="19">
        <f t="shared" si="14"/>
        <v>7.7396690433904781E-3</v>
      </c>
      <c r="S153" s="19">
        <f t="shared" si="15"/>
        <v>5.6825048886980152E-2</v>
      </c>
      <c r="T153" s="19">
        <f t="shared" si="16"/>
        <v>-1.5801254146354443E-2</v>
      </c>
      <c r="U153" s="19">
        <f t="shared" si="17"/>
        <v>-4.2815426270887559E-2</v>
      </c>
      <c r="V153" s="19">
        <f t="shared" si="18"/>
        <v>2.0971577712697507E-2</v>
      </c>
    </row>
    <row r="154" spans="1:22" x14ac:dyDescent="0.25">
      <c r="A154" s="26">
        <f>Wellpath!E154</f>
        <v>0</v>
      </c>
      <c r="B154" s="22">
        <v>0</v>
      </c>
      <c r="C154" s="22">
        <f>SIN(Wellpath!$L154) * COS(Wellpath!$L154) / 2</f>
        <v>0</v>
      </c>
      <c r="D154" s="22">
        <f>(-TAN(Dip) * SIN(Wellpath!$L154) * COS(Wellpath!$L154) * SIN(Wellpath!$O154)) / 2</f>
        <v>0</v>
      </c>
      <c r="E154" s="20">
        <f>Model!$W$11*((drdp!B154+drdp!K154)*'ASXY-TI2S'!$B154+(drdp!E154+drdp!N154)*'ASXY-TI2S'!$C154+(drdp!H154+drdp!Q154)*'ASXY-TI2S'!$D154)</f>
        <v>0</v>
      </c>
      <c r="F154" s="20">
        <f>Model!$W$11*((drdp!C154+drdp!L154)*'ASXY-TI2S'!$B154+(drdp!F154+drdp!O154)*'ASXY-TI2S'!$C154+(drdp!I154+drdp!R154)*'ASXY-TI2S'!$D154)</f>
        <v>0</v>
      </c>
      <c r="G154" s="20">
        <f>Model!$W$11*((drdp!D154+drdp!M154)*'ASXY-TI2S'!$B154+(drdp!G154+drdp!P154)*'ASXY-TI2S'!$C154+(drdp!J154+drdp!S154)*'ASXY-TI2S'!$D154)</f>
        <v>0</v>
      </c>
      <c r="H154" s="18">
        <f>Model!$W$11*((drdp!B154)*'ASXY-TI2S'!$B154+(drdp!E154)*'ASXY-TI2S'!$C154+(drdp!H154)*'ASXY-TI2S'!$D154)</f>
        <v>0</v>
      </c>
      <c r="I154" s="18">
        <f>Model!$W$11*((drdp!C154)*'ASXY-TI2S'!$B154+(drdp!F154)*'ASXY-TI2S'!$C154+(drdp!I154)*'ASXY-TI2S'!$D154)</f>
        <v>0</v>
      </c>
      <c r="J154" s="18">
        <f>Model!$W$11*((drdp!D154)*'ASXY-TI2S'!$B154+(drdp!G154)*'ASXY-TI2S'!$C154+(drdp!J154)*'ASXY-TI2S'!$D154)</f>
        <v>0</v>
      </c>
      <c r="K154" s="21">
        <f>SUM(E$3:E153)+H154</f>
        <v>0.17960993810680914</v>
      </c>
      <c r="L154" s="21">
        <f>SUM(F$3:F153)+I154</f>
        <v>-8.7975388850464756E-2</v>
      </c>
      <c r="M154" s="21">
        <f>SUM(G$3:G153)+J154</f>
        <v>-0.23838005136122475</v>
      </c>
      <c r="N154" s="21"/>
      <c r="O154" s="21"/>
      <c r="P154" s="21"/>
      <c r="Q154" s="19">
        <f t="shared" si="13"/>
        <v>3.2259729866731812E-2</v>
      </c>
      <c r="R154" s="19">
        <f t="shared" si="14"/>
        <v>7.7396690433904781E-3</v>
      </c>
      <c r="S154" s="19">
        <f t="shared" si="15"/>
        <v>5.6825048886980152E-2</v>
      </c>
      <c r="T154" s="19">
        <f t="shared" si="16"/>
        <v>-1.5801254146354443E-2</v>
      </c>
      <c r="U154" s="19">
        <f t="shared" si="17"/>
        <v>-4.2815426270887559E-2</v>
      </c>
      <c r="V154" s="19">
        <f t="shared" si="18"/>
        <v>2.0971577712697507E-2</v>
      </c>
    </row>
    <row r="155" spans="1:22" x14ac:dyDescent="0.25">
      <c r="A155" s="26">
        <f>Wellpath!E155</f>
        <v>0</v>
      </c>
      <c r="B155" s="22">
        <v>0</v>
      </c>
      <c r="C155" s="22">
        <f>SIN(Wellpath!$L155) * COS(Wellpath!$L155) / 2</f>
        <v>0</v>
      </c>
      <c r="D155" s="22">
        <f>(-TAN(Dip) * SIN(Wellpath!$L155) * COS(Wellpath!$L155) * SIN(Wellpath!$O155)) / 2</f>
        <v>0</v>
      </c>
      <c r="E155" s="20">
        <f>Model!$W$11*((drdp!B155+drdp!K155)*'ASXY-TI2S'!$B155+(drdp!E155+drdp!N155)*'ASXY-TI2S'!$C155+(drdp!H155+drdp!Q155)*'ASXY-TI2S'!$D155)</f>
        <v>0</v>
      </c>
      <c r="F155" s="20">
        <f>Model!$W$11*((drdp!C155+drdp!L155)*'ASXY-TI2S'!$B155+(drdp!F155+drdp!O155)*'ASXY-TI2S'!$C155+(drdp!I155+drdp!R155)*'ASXY-TI2S'!$D155)</f>
        <v>0</v>
      </c>
      <c r="G155" s="20">
        <f>Model!$W$11*((drdp!D155+drdp!M155)*'ASXY-TI2S'!$B155+(drdp!G155+drdp!P155)*'ASXY-TI2S'!$C155+(drdp!J155+drdp!S155)*'ASXY-TI2S'!$D155)</f>
        <v>0</v>
      </c>
      <c r="H155" s="18">
        <f>Model!$W$11*((drdp!B155)*'ASXY-TI2S'!$B155+(drdp!E155)*'ASXY-TI2S'!$C155+(drdp!H155)*'ASXY-TI2S'!$D155)</f>
        <v>0</v>
      </c>
      <c r="I155" s="18">
        <f>Model!$W$11*((drdp!C155)*'ASXY-TI2S'!$B155+(drdp!F155)*'ASXY-TI2S'!$C155+(drdp!I155)*'ASXY-TI2S'!$D155)</f>
        <v>0</v>
      </c>
      <c r="J155" s="18">
        <f>Model!$W$11*((drdp!D155)*'ASXY-TI2S'!$B155+(drdp!G155)*'ASXY-TI2S'!$C155+(drdp!J155)*'ASXY-TI2S'!$D155)</f>
        <v>0</v>
      </c>
      <c r="K155" s="21">
        <f>SUM(E$3:E154)+H155</f>
        <v>0.17960993810680914</v>
      </c>
      <c r="L155" s="21">
        <f>SUM(F$3:F154)+I155</f>
        <v>-8.7975388850464756E-2</v>
      </c>
      <c r="M155" s="21">
        <f>SUM(G$3:G154)+J155</f>
        <v>-0.23838005136122475</v>
      </c>
      <c r="N155" s="21"/>
      <c r="O155" s="21"/>
      <c r="P155" s="21"/>
      <c r="Q155" s="19">
        <f t="shared" si="13"/>
        <v>3.2259729866731812E-2</v>
      </c>
      <c r="R155" s="19">
        <f t="shared" si="14"/>
        <v>7.7396690433904781E-3</v>
      </c>
      <c r="S155" s="19">
        <f t="shared" si="15"/>
        <v>5.6825048886980152E-2</v>
      </c>
      <c r="T155" s="19">
        <f t="shared" si="16"/>
        <v>-1.5801254146354443E-2</v>
      </c>
      <c r="U155" s="19">
        <f t="shared" si="17"/>
        <v>-4.2815426270887559E-2</v>
      </c>
      <c r="V155" s="19">
        <f t="shared" si="18"/>
        <v>2.0971577712697507E-2</v>
      </c>
    </row>
    <row r="156" spans="1:22" x14ac:dyDescent="0.25">
      <c r="A156" s="26">
        <f>Wellpath!E156</f>
        <v>0</v>
      </c>
      <c r="B156" s="22">
        <v>0</v>
      </c>
      <c r="C156" s="22">
        <f>SIN(Wellpath!$L156) * COS(Wellpath!$L156) / 2</f>
        <v>0</v>
      </c>
      <c r="D156" s="22">
        <f>(-TAN(Dip) * SIN(Wellpath!$L156) * COS(Wellpath!$L156) * SIN(Wellpath!$O156)) / 2</f>
        <v>0</v>
      </c>
      <c r="E156" s="20">
        <f>Model!$W$11*((drdp!B156+drdp!K156)*'ASXY-TI2S'!$B156+(drdp!E156+drdp!N156)*'ASXY-TI2S'!$C156+(drdp!H156+drdp!Q156)*'ASXY-TI2S'!$D156)</f>
        <v>0</v>
      </c>
      <c r="F156" s="20">
        <f>Model!$W$11*((drdp!C156+drdp!L156)*'ASXY-TI2S'!$B156+(drdp!F156+drdp!O156)*'ASXY-TI2S'!$C156+(drdp!I156+drdp!R156)*'ASXY-TI2S'!$D156)</f>
        <v>0</v>
      </c>
      <c r="G156" s="20">
        <f>Model!$W$11*((drdp!D156+drdp!M156)*'ASXY-TI2S'!$B156+(drdp!G156+drdp!P156)*'ASXY-TI2S'!$C156+(drdp!J156+drdp!S156)*'ASXY-TI2S'!$D156)</f>
        <v>0</v>
      </c>
      <c r="H156" s="18">
        <f>Model!$W$11*((drdp!B156)*'ASXY-TI2S'!$B156+(drdp!E156)*'ASXY-TI2S'!$C156+(drdp!H156)*'ASXY-TI2S'!$D156)</f>
        <v>0</v>
      </c>
      <c r="I156" s="18">
        <f>Model!$W$11*((drdp!C156)*'ASXY-TI2S'!$B156+(drdp!F156)*'ASXY-TI2S'!$C156+(drdp!I156)*'ASXY-TI2S'!$D156)</f>
        <v>0</v>
      </c>
      <c r="J156" s="18">
        <f>Model!$W$11*((drdp!D156)*'ASXY-TI2S'!$B156+(drdp!G156)*'ASXY-TI2S'!$C156+(drdp!J156)*'ASXY-TI2S'!$D156)</f>
        <v>0</v>
      </c>
      <c r="K156" s="21">
        <f>SUM(E$3:E155)+H156</f>
        <v>0.17960993810680914</v>
      </c>
      <c r="L156" s="21">
        <f>SUM(F$3:F155)+I156</f>
        <v>-8.7975388850464756E-2</v>
      </c>
      <c r="M156" s="21">
        <f>SUM(G$3:G155)+J156</f>
        <v>-0.23838005136122475</v>
      </c>
      <c r="N156" s="21"/>
      <c r="O156" s="21"/>
      <c r="P156" s="21"/>
      <c r="Q156" s="19">
        <f t="shared" si="13"/>
        <v>3.2259729866731812E-2</v>
      </c>
      <c r="R156" s="19">
        <f t="shared" si="14"/>
        <v>7.7396690433904781E-3</v>
      </c>
      <c r="S156" s="19">
        <f t="shared" si="15"/>
        <v>5.6825048886980152E-2</v>
      </c>
      <c r="T156" s="19">
        <f t="shared" si="16"/>
        <v>-1.5801254146354443E-2</v>
      </c>
      <c r="U156" s="19">
        <f t="shared" si="17"/>
        <v>-4.2815426270887559E-2</v>
      </c>
      <c r="V156" s="19">
        <f t="shared" si="18"/>
        <v>2.0971577712697507E-2</v>
      </c>
    </row>
    <row r="157" spans="1:22" x14ac:dyDescent="0.25">
      <c r="A157" s="26">
        <f>Wellpath!E157</f>
        <v>0</v>
      </c>
      <c r="B157" s="22">
        <v>0</v>
      </c>
      <c r="C157" s="22">
        <f>SIN(Wellpath!$L157) * COS(Wellpath!$L157) / 2</f>
        <v>0</v>
      </c>
      <c r="D157" s="22">
        <f>(-TAN(Dip) * SIN(Wellpath!$L157) * COS(Wellpath!$L157) * SIN(Wellpath!$O157)) / 2</f>
        <v>0</v>
      </c>
      <c r="E157" s="20">
        <f>Model!$W$11*((drdp!B157+drdp!K157)*'ASXY-TI2S'!$B157+(drdp!E157+drdp!N157)*'ASXY-TI2S'!$C157+(drdp!H157+drdp!Q157)*'ASXY-TI2S'!$D157)</f>
        <v>0</v>
      </c>
      <c r="F157" s="20">
        <f>Model!$W$11*((drdp!C157+drdp!L157)*'ASXY-TI2S'!$B157+(drdp!F157+drdp!O157)*'ASXY-TI2S'!$C157+(drdp!I157+drdp!R157)*'ASXY-TI2S'!$D157)</f>
        <v>0</v>
      </c>
      <c r="G157" s="20">
        <f>Model!$W$11*((drdp!D157+drdp!M157)*'ASXY-TI2S'!$B157+(drdp!G157+drdp!P157)*'ASXY-TI2S'!$C157+(drdp!J157+drdp!S157)*'ASXY-TI2S'!$D157)</f>
        <v>0</v>
      </c>
      <c r="H157" s="18">
        <f>Model!$W$11*((drdp!B157)*'ASXY-TI2S'!$B157+(drdp!E157)*'ASXY-TI2S'!$C157+(drdp!H157)*'ASXY-TI2S'!$D157)</f>
        <v>0</v>
      </c>
      <c r="I157" s="18">
        <f>Model!$W$11*((drdp!C157)*'ASXY-TI2S'!$B157+(drdp!F157)*'ASXY-TI2S'!$C157+(drdp!I157)*'ASXY-TI2S'!$D157)</f>
        <v>0</v>
      </c>
      <c r="J157" s="18">
        <f>Model!$W$11*((drdp!D157)*'ASXY-TI2S'!$B157+(drdp!G157)*'ASXY-TI2S'!$C157+(drdp!J157)*'ASXY-TI2S'!$D157)</f>
        <v>0</v>
      </c>
      <c r="K157" s="21">
        <f>SUM(E$3:E156)+H157</f>
        <v>0.17960993810680914</v>
      </c>
      <c r="L157" s="21">
        <f>SUM(F$3:F156)+I157</f>
        <v>-8.7975388850464756E-2</v>
      </c>
      <c r="M157" s="21">
        <f>SUM(G$3:G156)+J157</f>
        <v>-0.23838005136122475</v>
      </c>
      <c r="N157" s="21"/>
      <c r="O157" s="21"/>
      <c r="P157" s="21"/>
      <c r="Q157" s="19">
        <f t="shared" si="13"/>
        <v>3.2259729866731812E-2</v>
      </c>
      <c r="R157" s="19">
        <f t="shared" si="14"/>
        <v>7.7396690433904781E-3</v>
      </c>
      <c r="S157" s="19">
        <f t="shared" si="15"/>
        <v>5.6825048886980152E-2</v>
      </c>
      <c r="T157" s="19">
        <f t="shared" si="16"/>
        <v>-1.5801254146354443E-2</v>
      </c>
      <c r="U157" s="19">
        <f t="shared" si="17"/>
        <v>-4.2815426270887559E-2</v>
      </c>
      <c r="V157" s="19">
        <f t="shared" si="18"/>
        <v>2.0971577712697507E-2</v>
      </c>
    </row>
    <row r="158" spans="1:22" x14ac:dyDescent="0.25">
      <c r="A158" s="26">
        <f>Wellpath!E158</f>
        <v>0</v>
      </c>
      <c r="B158" s="22">
        <v>0</v>
      </c>
      <c r="C158" s="22">
        <f>SIN(Wellpath!$L158) * COS(Wellpath!$L158) / 2</f>
        <v>0</v>
      </c>
      <c r="D158" s="22">
        <f>(-TAN(Dip) * SIN(Wellpath!$L158) * COS(Wellpath!$L158) * SIN(Wellpath!$O158)) / 2</f>
        <v>0</v>
      </c>
      <c r="E158" s="20">
        <f>Model!$W$11*((drdp!B158+drdp!K158)*'ASXY-TI2S'!$B158+(drdp!E158+drdp!N158)*'ASXY-TI2S'!$C158+(drdp!H158+drdp!Q158)*'ASXY-TI2S'!$D158)</f>
        <v>0</v>
      </c>
      <c r="F158" s="20">
        <f>Model!$W$11*((drdp!C158+drdp!L158)*'ASXY-TI2S'!$B158+(drdp!F158+drdp!O158)*'ASXY-TI2S'!$C158+(drdp!I158+drdp!R158)*'ASXY-TI2S'!$D158)</f>
        <v>0</v>
      </c>
      <c r="G158" s="20">
        <f>Model!$W$11*((drdp!D158+drdp!M158)*'ASXY-TI2S'!$B158+(drdp!G158+drdp!P158)*'ASXY-TI2S'!$C158+(drdp!J158+drdp!S158)*'ASXY-TI2S'!$D158)</f>
        <v>0</v>
      </c>
      <c r="H158" s="18">
        <f>Model!$W$11*((drdp!B158)*'ASXY-TI2S'!$B158+(drdp!E158)*'ASXY-TI2S'!$C158+(drdp!H158)*'ASXY-TI2S'!$D158)</f>
        <v>0</v>
      </c>
      <c r="I158" s="18">
        <f>Model!$W$11*((drdp!C158)*'ASXY-TI2S'!$B158+(drdp!F158)*'ASXY-TI2S'!$C158+(drdp!I158)*'ASXY-TI2S'!$D158)</f>
        <v>0</v>
      </c>
      <c r="J158" s="18">
        <f>Model!$W$11*((drdp!D158)*'ASXY-TI2S'!$B158+(drdp!G158)*'ASXY-TI2S'!$C158+(drdp!J158)*'ASXY-TI2S'!$D158)</f>
        <v>0</v>
      </c>
      <c r="K158" s="21">
        <f>SUM(E$3:E157)+H158</f>
        <v>0.17960993810680914</v>
      </c>
      <c r="L158" s="21">
        <f>SUM(F$3:F157)+I158</f>
        <v>-8.7975388850464756E-2</v>
      </c>
      <c r="M158" s="21">
        <f>SUM(G$3:G157)+J158</f>
        <v>-0.23838005136122475</v>
      </c>
      <c r="N158" s="21"/>
      <c r="O158" s="21"/>
      <c r="P158" s="21"/>
      <c r="Q158" s="19">
        <f t="shared" si="13"/>
        <v>3.2259729866731812E-2</v>
      </c>
      <c r="R158" s="19">
        <f t="shared" si="14"/>
        <v>7.7396690433904781E-3</v>
      </c>
      <c r="S158" s="19">
        <f t="shared" si="15"/>
        <v>5.6825048886980152E-2</v>
      </c>
      <c r="T158" s="19">
        <f t="shared" si="16"/>
        <v>-1.5801254146354443E-2</v>
      </c>
      <c r="U158" s="19">
        <f t="shared" si="17"/>
        <v>-4.2815426270887559E-2</v>
      </c>
      <c r="V158" s="19">
        <f t="shared" si="18"/>
        <v>2.0971577712697507E-2</v>
      </c>
    </row>
    <row r="159" spans="1:22" x14ac:dyDescent="0.25">
      <c r="A159" s="26">
        <f>Wellpath!E159</f>
        <v>0</v>
      </c>
      <c r="B159" s="22">
        <v>0</v>
      </c>
      <c r="C159" s="22">
        <f>SIN(Wellpath!$L159) * COS(Wellpath!$L159) / 2</f>
        <v>0</v>
      </c>
      <c r="D159" s="22">
        <f>(-TAN(Dip) * SIN(Wellpath!$L159) * COS(Wellpath!$L159) * SIN(Wellpath!$O159)) / 2</f>
        <v>0</v>
      </c>
      <c r="E159" s="20">
        <f>Model!$W$11*((drdp!B159+drdp!K159)*'ASXY-TI2S'!$B159+(drdp!E159+drdp!N159)*'ASXY-TI2S'!$C159+(drdp!H159+drdp!Q159)*'ASXY-TI2S'!$D159)</f>
        <v>0</v>
      </c>
      <c r="F159" s="20">
        <f>Model!$W$11*((drdp!C159+drdp!L159)*'ASXY-TI2S'!$B159+(drdp!F159+drdp!O159)*'ASXY-TI2S'!$C159+(drdp!I159+drdp!R159)*'ASXY-TI2S'!$D159)</f>
        <v>0</v>
      </c>
      <c r="G159" s="20">
        <f>Model!$W$11*((drdp!D159+drdp!M159)*'ASXY-TI2S'!$B159+(drdp!G159+drdp!P159)*'ASXY-TI2S'!$C159+(drdp!J159+drdp!S159)*'ASXY-TI2S'!$D159)</f>
        <v>0</v>
      </c>
      <c r="H159" s="18">
        <f>Model!$W$11*((drdp!B159)*'ASXY-TI2S'!$B159+(drdp!E159)*'ASXY-TI2S'!$C159+(drdp!H159)*'ASXY-TI2S'!$D159)</f>
        <v>0</v>
      </c>
      <c r="I159" s="18">
        <f>Model!$W$11*((drdp!C159)*'ASXY-TI2S'!$B159+(drdp!F159)*'ASXY-TI2S'!$C159+(drdp!I159)*'ASXY-TI2S'!$D159)</f>
        <v>0</v>
      </c>
      <c r="J159" s="18">
        <f>Model!$W$11*((drdp!D159)*'ASXY-TI2S'!$B159+(drdp!G159)*'ASXY-TI2S'!$C159+(drdp!J159)*'ASXY-TI2S'!$D159)</f>
        <v>0</v>
      </c>
      <c r="K159" s="21">
        <f>SUM(E$3:E158)+H159</f>
        <v>0.17960993810680914</v>
      </c>
      <c r="L159" s="21">
        <f>SUM(F$3:F158)+I159</f>
        <v>-8.7975388850464756E-2</v>
      </c>
      <c r="M159" s="21">
        <f>SUM(G$3:G158)+J159</f>
        <v>-0.23838005136122475</v>
      </c>
      <c r="N159" s="21"/>
      <c r="O159" s="21"/>
      <c r="P159" s="21"/>
      <c r="Q159" s="19">
        <f t="shared" si="13"/>
        <v>3.2259729866731812E-2</v>
      </c>
      <c r="R159" s="19">
        <f t="shared" si="14"/>
        <v>7.7396690433904781E-3</v>
      </c>
      <c r="S159" s="19">
        <f t="shared" si="15"/>
        <v>5.6825048886980152E-2</v>
      </c>
      <c r="T159" s="19">
        <f t="shared" si="16"/>
        <v>-1.5801254146354443E-2</v>
      </c>
      <c r="U159" s="19">
        <f t="shared" si="17"/>
        <v>-4.2815426270887559E-2</v>
      </c>
      <c r="V159" s="19">
        <f t="shared" si="18"/>
        <v>2.0971577712697507E-2</v>
      </c>
    </row>
    <row r="160" spans="1:22" x14ac:dyDescent="0.25">
      <c r="A160" s="26">
        <f>Wellpath!E160</f>
        <v>0</v>
      </c>
      <c r="B160" s="22">
        <v>0</v>
      </c>
      <c r="C160" s="22">
        <f>SIN(Wellpath!$L160) * COS(Wellpath!$L160) / 2</f>
        <v>0</v>
      </c>
      <c r="D160" s="22">
        <f>(-TAN(Dip) * SIN(Wellpath!$L160) * COS(Wellpath!$L160) * SIN(Wellpath!$O160)) / 2</f>
        <v>0</v>
      </c>
      <c r="E160" s="20">
        <f>Model!$W$11*((drdp!B160+drdp!K160)*'ASXY-TI2S'!$B160+(drdp!E160+drdp!N160)*'ASXY-TI2S'!$C160+(drdp!H160+drdp!Q160)*'ASXY-TI2S'!$D160)</f>
        <v>0</v>
      </c>
      <c r="F160" s="20">
        <f>Model!$W$11*((drdp!C160+drdp!L160)*'ASXY-TI2S'!$B160+(drdp!F160+drdp!O160)*'ASXY-TI2S'!$C160+(drdp!I160+drdp!R160)*'ASXY-TI2S'!$D160)</f>
        <v>0</v>
      </c>
      <c r="G160" s="20">
        <f>Model!$W$11*((drdp!D160+drdp!M160)*'ASXY-TI2S'!$B160+(drdp!G160+drdp!P160)*'ASXY-TI2S'!$C160+(drdp!J160+drdp!S160)*'ASXY-TI2S'!$D160)</f>
        <v>0</v>
      </c>
      <c r="H160" s="18">
        <f>Model!$W$11*((drdp!B160)*'ASXY-TI2S'!$B160+(drdp!E160)*'ASXY-TI2S'!$C160+(drdp!H160)*'ASXY-TI2S'!$D160)</f>
        <v>0</v>
      </c>
      <c r="I160" s="18">
        <f>Model!$W$11*((drdp!C160)*'ASXY-TI2S'!$B160+(drdp!F160)*'ASXY-TI2S'!$C160+(drdp!I160)*'ASXY-TI2S'!$D160)</f>
        <v>0</v>
      </c>
      <c r="J160" s="18">
        <f>Model!$W$11*((drdp!D160)*'ASXY-TI2S'!$B160+(drdp!G160)*'ASXY-TI2S'!$C160+(drdp!J160)*'ASXY-TI2S'!$D160)</f>
        <v>0</v>
      </c>
      <c r="K160" s="21">
        <f>SUM(E$3:E159)+H160</f>
        <v>0.17960993810680914</v>
      </c>
      <c r="L160" s="21">
        <f>SUM(F$3:F159)+I160</f>
        <v>-8.7975388850464756E-2</v>
      </c>
      <c r="M160" s="21">
        <f>SUM(G$3:G159)+J160</f>
        <v>-0.23838005136122475</v>
      </c>
      <c r="N160" s="21"/>
      <c r="O160" s="21"/>
      <c r="P160" s="21"/>
      <c r="Q160" s="19">
        <f t="shared" si="13"/>
        <v>3.2259729866731812E-2</v>
      </c>
      <c r="R160" s="19">
        <f t="shared" si="14"/>
        <v>7.7396690433904781E-3</v>
      </c>
      <c r="S160" s="19">
        <f t="shared" si="15"/>
        <v>5.6825048886980152E-2</v>
      </c>
      <c r="T160" s="19">
        <f t="shared" si="16"/>
        <v>-1.5801254146354443E-2</v>
      </c>
      <c r="U160" s="19">
        <f t="shared" si="17"/>
        <v>-4.2815426270887559E-2</v>
      </c>
      <c r="V160" s="19">
        <f t="shared" si="18"/>
        <v>2.0971577712697507E-2</v>
      </c>
    </row>
    <row r="161" spans="1:22" x14ac:dyDescent="0.25">
      <c r="A161" s="26">
        <f>Wellpath!E161</f>
        <v>0</v>
      </c>
      <c r="B161" s="22">
        <v>0</v>
      </c>
      <c r="C161" s="22">
        <f>SIN(Wellpath!$L161) * COS(Wellpath!$L161) / 2</f>
        <v>0</v>
      </c>
      <c r="D161" s="22">
        <f>(-TAN(Dip) * SIN(Wellpath!$L161) * COS(Wellpath!$L161) * SIN(Wellpath!$O161)) / 2</f>
        <v>0</v>
      </c>
      <c r="E161" s="20">
        <f>Model!$W$11*((drdp!B161+drdp!K161)*'ASXY-TI2S'!$B161+(drdp!E161+drdp!N161)*'ASXY-TI2S'!$C161+(drdp!H161+drdp!Q161)*'ASXY-TI2S'!$D161)</f>
        <v>0</v>
      </c>
      <c r="F161" s="20">
        <f>Model!$W$11*((drdp!C161+drdp!L161)*'ASXY-TI2S'!$B161+(drdp!F161+drdp!O161)*'ASXY-TI2S'!$C161+(drdp!I161+drdp!R161)*'ASXY-TI2S'!$D161)</f>
        <v>0</v>
      </c>
      <c r="G161" s="20">
        <f>Model!$W$11*((drdp!D161+drdp!M161)*'ASXY-TI2S'!$B161+(drdp!G161+drdp!P161)*'ASXY-TI2S'!$C161+(drdp!J161+drdp!S161)*'ASXY-TI2S'!$D161)</f>
        <v>0</v>
      </c>
      <c r="H161" s="18">
        <f>Model!$W$11*((drdp!B161)*'ASXY-TI2S'!$B161+(drdp!E161)*'ASXY-TI2S'!$C161+(drdp!H161)*'ASXY-TI2S'!$D161)</f>
        <v>0</v>
      </c>
      <c r="I161" s="18">
        <f>Model!$W$11*((drdp!C161)*'ASXY-TI2S'!$B161+(drdp!F161)*'ASXY-TI2S'!$C161+(drdp!I161)*'ASXY-TI2S'!$D161)</f>
        <v>0</v>
      </c>
      <c r="J161" s="18">
        <f>Model!$W$11*((drdp!D161)*'ASXY-TI2S'!$B161+(drdp!G161)*'ASXY-TI2S'!$C161+(drdp!J161)*'ASXY-TI2S'!$D161)</f>
        <v>0</v>
      </c>
      <c r="K161" s="21">
        <f>SUM(E$3:E160)+H161</f>
        <v>0.17960993810680914</v>
      </c>
      <c r="L161" s="21">
        <f>SUM(F$3:F160)+I161</f>
        <v>-8.7975388850464756E-2</v>
      </c>
      <c r="M161" s="21">
        <f>SUM(G$3:G160)+J161</f>
        <v>-0.23838005136122475</v>
      </c>
      <c r="N161" s="21"/>
      <c r="O161" s="21"/>
      <c r="P161" s="21"/>
      <c r="Q161" s="19">
        <f t="shared" si="13"/>
        <v>3.2259729866731812E-2</v>
      </c>
      <c r="R161" s="19">
        <f t="shared" si="14"/>
        <v>7.7396690433904781E-3</v>
      </c>
      <c r="S161" s="19">
        <f t="shared" si="15"/>
        <v>5.6825048886980152E-2</v>
      </c>
      <c r="T161" s="19">
        <f t="shared" si="16"/>
        <v>-1.5801254146354443E-2</v>
      </c>
      <c r="U161" s="19">
        <f t="shared" si="17"/>
        <v>-4.2815426270887559E-2</v>
      </c>
      <c r="V161" s="19">
        <f t="shared" si="18"/>
        <v>2.0971577712697507E-2</v>
      </c>
    </row>
    <row r="162" spans="1:22" x14ac:dyDescent="0.25">
      <c r="A162" s="26">
        <f>Wellpath!E162</f>
        <v>0</v>
      </c>
      <c r="B162" s="22">
        <v>0</v>
      </c>
      <c r="C162" s="22">
        <f>SIN(Wellpath!$L162) * COS(Wellpath!$L162) / 2</f>
        <v>0</v>
      </c>
      <c r="D162" s="22">
        <f>(-TAN(Dip) * SIN(Wellpath!$L162) * COS(Wellpath!$L162) * SIN(Wellpath!$O162)) / 2</f>
        <v>0</v>
      </c>
      <c r="E162" s="20">
        <f>Model!$W$11*((drdp!B162+drdp!K162)*'ASXY-TI2S'!$B162+(drdp!E162+drdp!N162)*'ASXY-TI2S'!$C162+(drdp!H162+drdp!Q162)*'ASXY-TI2S'!$D162)</f>
        <v>0</v>
      </c>
      <c r="F162" s="20">
        <f>Model!$W$11*((drdp!C162+drdp!L162)*'ASXY-TI2S'!$B162+(drdp!F162+drdp!O162)*'ASXY-TI2S'!$C162+(drdp!I162+drdp!R162)*'ASXY-TI2S'!$D162)</f>
        <v>0</v>
      </c>
      <c r="G162" s="20">
        <f>Model!$W$11*((drdp!D162+drdp!M162)*'ASXY-TI2S'!$B162+(drdp!G162+drdp!P162)*'ASXY-TI2S'!$C162+(drdp!J162+drdp!S162)*'ASXY-TI2S'!$D162)</f>
        <v>0</v>
      </c>
      <c r="H162" s="18">
        <f>Model!$W$11*((drdp!B162)*'ASXY-TI2S'!$B162+(drdp!E162)*'ASXY-TI2S'!$C162+(drdp!H162)*'ASXY-TI2S'!$D162)</f>
        <v>0</v>
      </c>
      <c r="I162" s="18">
        <f>Model!$W$11*((drdp!C162)*'ASXY-TI2S'!$B162+(drdp!F162)*'ASXY-TI2S'!$C162+(drdp!I162)*'ASXY-TI2S'!$D162)</f>
        <v>0</v>
      </c>
      <c r="J162" s="18">
        <f>Model!$W$11*((drdp!D162)*'ASXY-TI2S'!$B162+(drdp!G162)*'ASXY-TI2S'!$C162+(drdp!J162)*'ASXY-TI2S'!$D162)</f>
        <v>0</v>
      </c>
      <c r="K162" s="21">
        <f>SUM(E$3:E161)+H162</f>
        <v>0.17960993810680914</v>
      </c>
      <c r="L162" s="21">
        <f>SUM(F$3:F161)+I162</f>
        <v>-8.7975388850464756E-2</v>
      </c>
      <c r="M162" s="21">
        <f>SUM(G$3:G161)+J162</f>
        <v>-0.23838005136122475</v>
      </c>
      <c r="N162" s="21"/>
      <c r="O162" s="21"/>
      <c r="P162" s="21"/>
      <c r="Q162" s="19">
        <f t="shared" si="13"/>
        <v>3.2259729866731812E-2</v>
      </c>
      <c r="R162" s="19">
        <f t="shared" si="14"/>
        <v>7.7396690433904781E-3</v>
      </c>
      <c r="S162" s="19">
        <f t="shared" si="15"/>
        <v>5.6825048886980152E-2</v>
      </c>
      <c r="T162" s="19">
        <f t="shared" si="16"/>
        <v>-1.5801254146354443E-2</v>
      </c>
      <c r="U162" s="19">
        <f t="shared" si="17"/>
        <v>-4.2815426270887559E-2</v>
      </c>
      <c r="V162" s="19">
        <f t="shared" si="18"/>
        <v>2.0971577712697507E-2</v>
      </c>
    </row>
    <row r="163" spans="1:22" x14ac:dyDescent="0.25">
      <c r="A163" s="26">
        <f>Wellpath!E163</f>
        <v>0</v>
      </c>
      <c r="B163" s="22">
        <v>0</v>
      </c>
      <c r="C163" s="22">
        <f>SIN(Wellpath!$L163) * COS(Wellpath!$L163) / 2</f>
        <v>0</v>
      </c>
      <c r="D163" s="22">
        <f>(-TAN(Dip) * SIN(Wellpath!$L163) * COS(Wellpath!$L163) * SIN(Wellpath!$O163)) / 2</f>
        <v>0</v>
      </c>
      <c r="E163" s="20">
        <f>Model!$W$11*((drdp!B163+drdp!K163)*'ASXY-TI2S'!$B163+(drdp!E163+drdp!N163)*'ASXY-TI2S'!$C163+(drdp!H163+drdp!Q163)*'ASXY-TI2S'!$D163)</f>
        <v>0</v>
      </c>
      <c r="F163" s="20">
        <f>Model!$W$11*((drdp!C163+drdp!L163)*'ASXY-TI2S'!$B163+(drdp!F163+drdp!O163)*'ASXY-TI2S'!$C163+(drdp!I163+drdp!R163)*'ASXY-TI2S'!$D163)</f>
        <v>0</v>
      </c>
      <c r="G163" s="20">
        <f>Model!$W$11*((drdp!D163+drdp!M163)*'ASXY-TI2S'!$B163+(drdp!G163+drdp!P163)*'ASXY-TI2S'!$C163+(drdp!J163+drdp!S163)*'ASXY-TI2S'!$D163)</f>
        <v>0</v>
      </c>
      <c r="H163" s="18">
        <f>Model!$W$11*((drdp!B163)*'ASXY-TI2S'!$B163+(drdp!E163)*'ASXY-TI2S'!$C163+(drdp!H163)*'ASXY-TI2S'!$D163)</f>
        <v>0</v>
      </c>
      <c r="I163" s="18">
        <f>Model!$W$11*((drdp!C163)*'ASXY-TI2S'!$B163+(drdp!F163)*'ASXY-TI2S'!$C163+(drdp!I163)*'ASXY-TI2S'!$D163)</f>
        <v>0</v>
      </c>
      <c r="J163" s="18">
        <f>Model!$W$11*((drdp!D163)*'ASXY-TI2S'!$B163+(drdp!G163)*'ASXY-TI2S'!$C163+(drdp!J163)*'ASXY-TI2S'!$D163)</f>
        <v>0</v>
      </c>
      <c r="K163" s="21">
        <f>SUM(E$3:E162)+H163</f>
        <v>0.17960993810680914</v>
      </c>
      <c r="L163" s="21">
        <f>SUM(F$3:F162)+I163</f>
        <v>-8.7975388850464756E-2</v>
      </c>
      <c r="M163" s="21">
        <f>SUM(G$3:G162)+J163</f>
        <v>-0.23838005136122475</v>
      </c>
      <c r="N163" s="21"/>
      <c r="O163" s="21"/>
      <c r="P163" s="21"/>
      <c r="Q163" s="19">
        <f t="shared" si="13"/>
        <v>3.2259729866731812E-2</v>
      </c>
      <c r="R163" s="19">
        <f t="shared" si="14"/>
        <v>7.7396690433904781E-3</v>
      </c>
      <c r="S163" s="19">
        <f t="shared" si="15"/>
        <v>5.6825048886980152E-2</v>
      </c>
      <c r="T163" s="19">
        <f t="shared" si="16"/>
        <v>-1.5801254146354443E-2</v>
      </c>
      <c r="U163" s="19">
        <f t="shared" si="17"/>
        <v>-4.2815426270887559E-2</v>
      </c>
      <c r="V163" s="19">
        <f t="shared" si="18"/>
        <v>2.0971577712697507E-2</v>
      </c>
    </row>
    <row r="164" spans="1:22" x14ac:dyDescent="0.25">
      <c r="A164" s="26">
        <f>Wellpath!E164</f>
        <v>0</v>
      </c>
      <c r="B164" s="22">
        <v>0</v>
      </c>
      <c r="C164" s="22">
        <f>SIN(Wellpath!$L164) * COS(Wellpath!$L164) / 2</f>
        <v>0</v>
      </c>
      <c r="D164" s="22">
        <f>(-TAN(Dip) * SIN(Wellpath!$L164) * COS(Wellpath!$L164) * SIN(Wellpath!$O164)) / 2</f>
        <v>0</v>
      </c>
      <c r="E164" s="20">
        <f>Model!$W$11*((drdp!B164+drdp!K164)*'ASXY-TI2S'!$B164+(drdp!E164+drdp!N164)*'ASXY-TI2S'!$C164+(drdp!H164+drdp!Q164)*'ASXY-TI2S'!$D164)</f>
        <v>0</v>
      </c>
      <c r="F164" s="20">
        <f>Model!$W$11*((drdp!C164+drdp!L164)*'ASXY-TI2S'!$B164+(drdp!F164+drdp!O164)*'ASXY-TI2S'!$C164+(drdp!I164+drdp!R164)*'ASXY-TI2S'!$D164)</f>
        <v>0</v>
      </c>
      <c r="G164" s="20">
        <f>Model!$W$11*((drdp!D164+drdp!M164)*'ASXY-TI2S'!$B164+(drdp!G164+drdp!P164)*'ASXY-TI2S'!$C164+(drdp!J164+drdp!S164)*'ASXY-TI2S'!$D164)</f>
        <v>0</v>
      </c>
      <c r="H164" s="18">
        <f>Model!$W$11*((drdp!B164)*'ASXY-TI2S'!$B164+(drdp!E164)*'ASXY-TI2S'!$C164+(drdp!H164)*'ASXY-TI2S'!$D164)</f>
        <v>0</v>
      </c>
      <c r="I164" s="18">
        <f>Model!$W$11*((drdp!C164)*'ASXY-TI2S'!$B164+(drdp!F164)*'ASXY-TI2S'!$C164+(drdp!I164)*'ASXY-TI2S'!$D164)</f>
        <v>0</v>
      </c>
      <c r="J164" s="18">
        <f>Model!$W$11*((drdp!D164)*'ASXY-TI2S'!$B164+(drdp!G164)*'ASXY-TI2S'!$C164+(drdp!J164)*'ASXY-TI2S'!$D164)</f>
        <v>0</v>
      </c>
      <c r="K164" s="21">
        <f>SUM(E$3:E163)+H164</f>
        <v>0.17960993810680914</v>
      </c>
      <c r="L164" s="21">
        <f>SUM(F$3:F163)+I164</f>
        <v>-8.7975388850464756E-2</v>
      </c>
      <c r="M164" s="21">
        <f>SUM(G$3:G163)+J164</f>
        <v>-0.23838005136122475</v>
      </c>
      <c r="N164" s="21"/>
      <c r="O164" s="21"/>
      <c r="P164" s="21"/>
      <c r="Q164" s="19">
        <f t="shared" si="13"/>
        <v>3.2259729866731812E-2</v>
      </c>
      <c r="R164" s="19">
        <f t="shared" si="14"/>
        <v>7.7396690433904781E-3</v>
      </c>
      <c r="S164" s="19">
        <f t="shared" si="15"/>
        <v>5.6825048886980152E-2</v>
      </c>
      <c r="T164" s="19">
        <f t="shared" si="16"/>
        <v>-1.5801254146354443E-2</v>
      </c>
      <c r="U164" s="19">
        <f t="shared" si="17"/>
        <v>-4.2815426270887559E-2</v>
      </c>
      <c r="V164" s="19">
        <f t="shared" si="18"/>
        <v>2.0971577712697507E-2</v>
      </c>
    </row>
    <row r="165" spans="1:22" x14ac:dyDescent="0.25">
      <c r="A165" s="26">
        <f>Wellpath!E165</f>
        <v>0</v>
      </c>
      <c r="B165" s="22">
        <v>0</v>
      </c>
      <c r="C165" s="22">
        <f>SIN(Wellpath!$L165) * COS(Wellpath!$L165) / 2</f>
        <v>0</v>
      </c>
      <c r="D165" s="22">
        <f>(-TAN(Dip) * SIN(Wellpath!$L165) * COS(Wellpath!$L165) * SIN(Wellpath!$O165)) / 2</f>
        <v>0</v>
      </c>
      <c r="E165" s="20">
        <f>Model!$W$11*((drdp!B165+drdp!K165)*'ASXY-TI2S'!$B165+(drdp!E165+drdp!N165)*'ASXY-TI2S'!$C165+(drdp!H165+drdp!Q165)*'ASXY-TI2S'!$D165)</f>
        <v>0</v>
      </c>
      <c r="F165" s="20">
        <f>Model!$W$11*((drdp!C165+drdp!L165)*'ASXY-TI2S'!$B165+(drdp!F165+drdp!O165)*'ASXY-TI2S'!$C165+(drdp!I165+drdp!R165)*'ASXY-TI2S'!$D165)</f>
        <v>0</v>
      </c>
      <c r="G165" s="20">
        <f>Model!$W$11*((drdp!D165+drdp!M165)*'ASXY-TI2S'!$B165+(drdp!G165+drdp!P165)*'ASXY-TI2S'!$C165+(drdp!J165+drdp!S165)*'ASXY-TI2S'!$D165)</f>
        <v>0</v>
      </c>
      <c r="H165" s="18">
        <f>Model!$W$11*((drdp!B165)*'ASXY-TI2S'!$B165+(drdp!E165)*'ASXY-TI2S'!$C165+(drdp!H165)*'ASXY-TI2S'!$D165)</f>
        <v>0</v>
      </c>
      <c r="I165" s="18">
        <f>Model!$W$11*((drdp!C165)*'ASXY-TI2S'!$B165+(drdp!F165)*'ASXY-TI2S'!$C165+(drdp!I165)*'ASXY-TI2S'!$D165)</f>
        <v>0</v>
      </c>
      <c r="J165" s="18">
        <f>Model!$W$11*((drdp!D165)*'ASXY-TI2S'!$B165+(drdp!G165)*'ASXY-TI2S'!$C165+(drdp!J165)*'ASXY-TI2S'!$D165)</f>
        <v>0</v>
      </c>
      <c r="K165" s="21">
        <f>SUM(E$3:E164)+H165</f>
        <v>0.17960993810680914</v>
      </c>
      <c r="L165" s="21">
        <f>SUM(F$3:F164)+I165</f>
        <v>-8.7975388850464756E-2</v>
      </c>
      <c r="M165" s="21">
        <f>SUM(G$3:G164)+J165</f>
        <v>-0.23838005136122475</v>
      </c>
      <c r="N165" s="21"/>
      <c r="O165" s="21"/>
      <c r="P165" s="21"/>
      <c r="Q165" s="19">
        <f t="shared" si="13"/>
        <v>3.2259729866731812E-2</v>
      </c>
      <c r="R165" s="19">
        <f t="shared" si="14"/>
        <v>7.7396690433904781E-3</v>
      </c>
      <c r="S165" s="19">
        <f t="shared" si="15"/>
        <v>5.6825048886980152E-2</v>
      </c>
      <c r="T165" s="19">
        <f t="shared" si="16"/>
        <v>-1.5801254146354443E-2</v>
      </c>
      <c r="U165" s="19">
        <f t="shared" si="17"/>
        <v>-4.2815426270887559E-2</v>
      </c>
      <c r="V165" s="19">
        <f t="shared" si="18"/>
        <v>2.0971577712697507E-2</v>
      </c>
    </row>
    <row r="166" spans="1:22" x14ac:dyDescent="0.25">
      <c r="A166" s="26">
        <f>Wellpath!E166</f>
        <v>0</v>
      </c>
      <c r="B166" s="22">
        <v>0</v>
      </c>
      <c r="C166" s="22">
        <f>SIN(Wellpath!$L166) * COS(Wellpath!$L166) / 2</f>
        <v>0</v>
      </c>
      <c r="D166" s="22">
        <f>(-TAN(Dip) * SIN(Wellpath!$L166) * COS(Wellpath!$L166) * SIN(Wellpath!$O166)) / 2</f>
        <v>0</v>
      </c>
      <c r="E166" s="20">
        <f>Model!$W$11*((drdp!B166+drdp!K166)*'ASXY-TI2S'!$B166+(drdp!E166+drdp!N166)*'ASXY-TI2S'!$C166+(drdp!H166+drdp!Q166)*'ASXY-TI2S'!$D166)</f>
        <v>0</v>
      </c>
      <c r="F166" s="20">
        <f>Model!$W$11*((drdp!C166+drdp!L166)*'ASXY-TI2S'!$B166+(drdp!F166+drdp!O166)*'ASXY-TI2S'!$C166+(drdp!I166+drdp!R166)*'ASXY-TI2S'!$D166)</f>
        <v>0</v>
      </c>
      <c r="G166" s="20">
        <f>Model!$W$11*((drdp!D166+drdp!M166)*'ASXY-TI2S'!$B166+(drdp!G166+drdp!P166)*'ASXY-TI2S'!$C166+(drdp!J166+drdp!S166)*'ASXY-TI2S'!$D166)</f>
        <v>0</v>
      </c>
      <c r="H166" s="18">
        <f>Model!$W$11*((drdp!B166)*'ASXY-TI2S'!$B166+(drdp!E166)*'ASXY-TI2S'!$C166+(drdp!H166)*'ASXY-TI2S'!$D166)</f>
        <v>0</v>
      </c>
      <c r="I166" s="18">
        <f>Model!$W$11*((drdp!C166)*'ASXY-TI2S'!$B166+(drdp!F166)*'ASXY-TI2S'!$C166+(drdp!I166)*'ASXY-TI2S'!$D166)</f>
        <v>0</v>
      </c>
      <c r="J166" s="18">
        <f>Model!$W$11*((drdp!D166)*'ASXY-TI2S'!$B166+(drdp!G166)*'ASXY-TI2S'!$C166+(drdp!J166)*'ASXY-TI2S'!$D166)</f>
        <v>0</v>
      </c>
      <c r="K166" s="21">
        <f>SUM(E$3:E165)+H166</f>
        <v>0.17960993810680914</v>
      </c>
      <c r="L166" s="21">
        <f>SUM(F$3:F165)+I166</f>
        <v>-8.7975388850464756E-2</v>
      </c>
      <c r="M166" s="21">
        <f>SUM(G$3:G165)+J166</f>
        <v>-0.23838005136122475</v>
      </c>
      <c r="N166" s="21"/>
      <c r="O166" s="21"/>
      <c r="P166" s="21"/>
      <c r="Q166" s="19">
        <f t="shared" si="13"/>
        <v>3.2259729866731812E-2</v>
      </c>
      <c r="R166" s="19">
        <f t="shared" si="14"/>
        <v>7.7396690433904781E-3</v>
      </c>
      <c r="S166" s="19">
        <f t="shared" si="15"/>
        <v>5.6825048886980152E-2</v>
      </c>
      <c r="T166" s="19">
        <f t="shared" si="16"/>
        <v>-1.5801254146354443E-2</v>
      </c>
      <c r="U166" s="19">
        <f t="shared" si="17"/>
        <v>-4.2815426270887559E-2</v>
      </c>
      <c r="V166" s="19">
        <f t="shared" si="18"/>
        <v>2.0971577712697507E-2</v>
      </c>
    </row>
    <row r="167" spans="1:22" x14ac:dyDescent="0.25">
      <c r="A167" s="26">
        <f>Wellpath!E167</f>
        <v>0</v>
      </c>
      <c r="B167" s="22">
        <v>0</v>
      </c>
      <c r="C167" s="22">
        <f>SIN(Wellpath!$L167) * COS(Wellpath!$L167) / 2</f>
        <v>0</v>
      </c>
      <c r="D167" s="22">
        <f>(-TAN(Dip) * SIN(Wellpath!$L167) * COS(Wellpath!$L167) * SIN(Wellpath!$O167)) / 2</f>
        <v>0</v>
      </c>
      <c r="E167" s="20">
        <f>Model!$W$11*((drdp!B167+drdp!K167)*'ASXY-TI2S'!$B167+(drdp!E167+drdp!N167)*'ASXY-TI2S'!$C167+(drdp!H167+drdp!Q167)*'ASXY-TI2S'!$D167)</f>
        <v>0</v>
      </c>
      <c r="F167" s="20">
        <f>Model!$W$11*((drdp!C167+drdp!L167)*'ASXY-TI2S'!$B167+(drdp!F167+drdp!O167)*'ASXY-TI2S'!$C167+(drdp!I167+drdp!R167)*'ASXY-TI2S'!$D167)</f>
        <v>0</v>
      </c>
      <c r="G167" s="20">
        <f>Model!$W$11*((drdp!D167+drdp!M167)*'ASXY-TI2S'!$B167+(drdp!G167+drdp!P167)*'ASXY-TI2S'!$C167+(drdp!J167+drdp!S167)*'ASXY-TI2S'!$D167)</f>
        <v>0</v>
      </c>
      <c r="H167" s="18">
        <f>Model!$W$11*((drdp!B167)*'ASXY-TI2S'!$B167+(drdp!E167)*'ASXY-TI2S'!$C167+(drdp!H167)*'ASXY-TI2S'!$D167)</f>
        <v>0</v>
      </c>
      <c r="I167" s="18">
        <f>Model!$W$11*((drdp!C167)*'ASXY-TI2S'!$B167+(drdp!F167)*'ASXY-TI2S'!$C167+(drdp!I167)*'ASXY-TI2S'!$D167)</f>
        <v>0</v>
      </c>
      <c r="J167" s="18">
        <f>Model!$W$11*((drdp!D167)*'ASXY-TI2S'!$B167+(drdp!G167)*'ASXY-TI2S'!$C167+(drdp!J167)*'ASXY-TI2S'!$D167)</f>
        <v>0</v>
      </c>
      <c r="K167" s="21">
        <f>SUM(E$3:E166)+H167</f>
        <v>0.17960993810680914</v>
      </c>
      <c r="L167" s="21">
        <f>SUM(F$3:F166)+I167</f>
        <v>-8.7975388850464756E-2</v>
      </c>
      <c r="M167" s="21">
        <f>SUM(G$3:G166)+J167</f>
        <v>-0.23838005136122475</v>
      </c>
      <c r="N167" s="21"/>
      <c r="O167" s="21"/>
      <c r="P167" s="21"/>
      <c r="Q167" s="19">
        <f t="shared" si="13"/>
        <v>3.2259729866731812E-2</v>
      </c>
      <c r="R167" s="19">
        <f t="shared" si="14"/>
        <v>7.7396690433904781E-3</v>
      </c>
      <c r="S167" s="19">
        <f t="shared" si="15"/>
        <v>5.6825048886980152E-2</v>
      </c>
      <c r="T167" s="19">
        <f t="shared" si="16"/>
        <v>-1.5801254146354443E-2</v>
      </c>
      <c r="U167" s="19">
        <f t="shared" si="17"/>
        <v>-4.2815426270887559E-2</v>
      </c>
      <c r="V167" s="19">
        <f t="shared" si="18"/>
        <v>2.0971577712697507E-2</v>
      </c>
    </row>
    <row r="168" spans="1:22" x14ac:dyDescent="0.25">
      <c r="A168" s="26">
        <f>Wellpath!E168</f>
        <v>0</v>
      </c>
      <c r="B168" s="22">
        <v>0</v>
      </c>
      <c r="C168" s="22">
        <f>SIN(Wellpath!$L168) * COS(Wellpath!$L168) / 2</f>
        <v>0</v>
      </c>
      <c r="D168" s="22">
        <f>(-TAN(Dip) * SIN(Wellpath!$L168) * COS(Wellpath!$L168) * SIN(Wellpath!$O168)) / 2</f>
        <v>0</v>
      </c>
      <c r="E168" s="20">
        <f>Model!$W$11*((drdp!B168+drdp!K168)*'ASXY-TI2S'!$B168+(drdp!E168+drdp!N168)*'ASXY-TI2S'!$C168+(drdp!H168+drdp!Q168)*'ASXY-TI2S'!$D168)</f>
        <v>0</v>
      </c>
      <c r="F168" s="20">
        <f>Model!$W$11*((drdp!C168+drdp!L168)*'ASXY-TI2S'!$B168+(drdp!F168+drdp!O168)*'ASXY-TI2S'!$C168+(drdp!I168+drdp!R168)*'ASXY-TI2S'!$D168)</f>
        <v>0</v>
      </c>
      <c r="G168" s="20">
        <f>Model!$W$11*((drdp!D168+drdp!M168)*'ASXY-TI2S'!$B168+(drdp!G168+drdp!P168)*'ASXY-TI2S'!$C168+(drdp!J168+drdp!S168)*'ASXY-TI2S'!$D168)</f>
        <v>0</v>
      </c>
      <c r="H168" s="18">
        <f>Model!$W$11*((drdp!B168)*'ASXY-TI2S'!$B168+(drdp!E168)*'ASXY-TI2S'!$C168+(drdp!H168)*'ASXY-TI2S'!$D168)</f>
        <v>0</v>
      </c>
      <c r="I168" s="18">
        <f>Model!$W$11*((drdp!C168)*'ASXY-TI2S'!$B168+(drdp!F168)*'ASXY-TI2S'!$C168+(drdp!I168)*'ASXY-TI2S'!$D168)</f>
        <v>0</v>
      </c>
      <c r="J168" s="18">
        <f>Model!$W$11*((drdp!D168)*'ASXY-TI2S'!$B168+(drdp!G168)*'ASXY-TI2S'!$C168+(drdp!J168)*'ASXY-TI2S'!$D168)</f>
        <v>0</v>
      </c>
      <c r="K168" s="21">
        <f>SUM(E$3:E167)+H168</f>
        <v>0.17960993810680914</v>
      </c>
      <c r="L168" s="21">
        <f>SUM(F$3:F167)+I168</f>
        <v>-8.7975388850464756E-2</v>
      </c>
      <c r="M168" s="21">
        <f>SUM(G$3:G167)+J168</f>
        <v>-0.23838005136122475</v>
      </c>
      <c r="N168" s="21"/>
      <c r="O168" s="21"/>
      <c r="P168" s="21"/>
      <c r="Q168" s="19">
        <f t="shared" si="13"/>
        <v>3.2259729866731812E-2</v>
      </c>
      <c r="R168" s="19">
        <f t="shared" si="14"/>
        <v>7.7396690433904781E-3</v>
      </c>
      <c r="S168" s="19">
        <f t="shared" si="15"/>
        <v>5.6825048886980152E-2</v>
      </c>
      <c r="T168" s="19">
        <f t="shared" si="16"/>
        <v>-1.5801254146354443E-2</v>
      </c>
      <c r="U168" s="19">
        <f t="shared" si="17"/>
        <v>-4.2815426270887559E-2</v>
      </c>
      <c r="V168" s="19">
        <f t="shared" si="18"/>
        <v>2.0971577712697507E-2</v>
      </c>
    </row>
    <row r="169" spans="1:22" x14ac:dyDescent="0.25">
      <c r="A169" s="26">
        <f>Wellpath!E169</f>
        <v>0</v>
      </c>
      <c r="B169" s="22">
        <v>0</v>
      </c>
      <c r="C169" s="22">
        <f>SIN(Wellpath!$L169) * COS(Wellpath!$L169) / 2</f>
        <v>0</v>
      </c>
      <c r="D169" s="22">
        <f>(-TAN(Dip) * SIN(Wellpath!$L169) * COS(Wellpath!$L169) * SIN(Wellpath!$O169)) / 2</f>
        <v>0</v>
      </c>
      <c r="E169" s="20">
        <f>Model!$W$11*((drdp!B169+drdp!K169)*'ASXY-TI2S'!$B169+(drdp!E169+drdp!N169)*'ASXY-TI2S'!$C169+(drdp!H169+drdp!Q169)*'ASXY-TI2S'!$D169)</f>
        <v>0</v>
      </c>
      <c r="F169" s="20">
        <f>Model!$W$11*((drdp!C169+drdp!L169)*'ASXY-TI2S'!$B169+(drdp!F169+drdp!O169)*'ASXY-TI2S'!$C169+(drdp!I169+drdp!R169)*'ASXY-TI2S'!$D169)</f>
        <v>0</v>
      </c>
      <c r="G169" s="20">
        <f>Model!$W$11*((drdp!D169+drdp!M169)*'ASXY-TI2S'!$B169+(drdp!G169+drdp!P169)*'ASXY-TI2S'!$C169+(drdp!J169+drdp!S169)*'ASXY-TI2S'!$D169)</f>
        <v>0</v>
      </c>
      <c r="H169" s="18">
        <f>Model!$W$11*((drdp!B169)*'ASXY-TI2S'!$B169+(drdp!E169)*'ASXY-TI2S'!$C169+(drdp!H169)*'ASXY-TI2S'!$D169)</f>
        <v>0</v>
      </c>
      <c r="I169" s="18">
        <f>Model!$W$11*((drdp!C169)*'ASXY-TI2S'!$B169+(drdp!F169)*'ASXY-TI2S'!$C169+(drdp!I169)*'ASXY-TI2S'!$D169)</f>
        <v>0</v>
      </c>
      <c r="J169" s="18">
        <f>Model!$W$11*((drdp!D169)*'ASXY-TI2S'!$B169+(drdp!G169)*'ASXY-TI2S'!$C169+(drdp!J169)*'ASXY-TI2S'!$D169)</f>
        <v>0</v>
      </c>
      <c r="K169" s="21">
        <f>SUM(E$3:E168)+H169</f>
        <v>0.17960993810680914</v>
      </c>
      <c r="L169" s="21">
        <f>SUM(F$3:F168)+I169</f>
        <v>-8.7975388850464756E-2</v>
      </c>
      <c r="M169" s="21">
        <f>SUM(G$3:G168)+J169</f>
        <v>-0.23838005136122475</v>
      </c>
      <c r="N169" s="21"/>
      <c r="O169" s="21"/>
      <c r="P169" s="21"/>
      <c r="Q169" s="19">
        <f t="shared" si="13"/>
        <v>3.2259729866731812E-2</v>
      </c>
      <c r="R169" s="19">
        <f t="shared" si="14"/>
        <v>7.7396690433904781E-3</v>
      </c>
      <c r="S169" s="19">
        <f t="shared" si="15"/>
        <v>5.6825048886980152E-2</v>
      </c>
      <c r="T169" s="19">
        <f t="shared" si="16"/>
        <v>-1.5801254146354443E-2</v>
      </c>
      <c r="U169" s="19">
        <f t="shared" si="17"/>
        <v>-4.2815426270887559E-2</v>
      </c>
      <c r="V169" s="19">
        <f t="shared" si="18"/>
        <v>2.0971577712697507E-2</v>
      </c>
    </row>
    <row r="170" spans="1:22" x14ac:dyDescent="0.25">
      <c r="A170" s="26">
        <f>Wellpath!E170</f>
        <v>0</v>
      </c>
      <c r="B170" s="22">
        <v>0</v>
      </c>
      <c r="C170" s="22">
        <f>SIN(Wellpath!$L170) * COS(Wellpath!$L170) / 2</f>
        <v>0</v>
      </c>
      <c r="D170" s="22">
        <f>(-TAN(Dip) * SIN(Wellpath!$L170) * COS(Wellpath!$L170) * SIN(Wellpath!$O170)) / 2</f>
        <v>0</v>
      </c>
      <c r="E170" s="20">
        <f>Model!$W$11*((drdp!B170+drdp!K170)*'ASXY-TI2S'!$B170+(drdp!E170+drdp!N170)*'ASXY-TI2S'!$C170+(drdp!H170+drdp!Q170)*'ASXY-TI2S'!$D170)</f>
        <v>0</v>
      </c>
      <c r="F170" s="20">
        <f>Model!$W$11*((drdp!C170+drdp!L170)*'ASXY-TI2S'!$B170+(drdp!F170+drdp!O170)*'ASXY-TI2S'!$C170+(drdp!I170+drdp!R170)*'ASXY-TI2S'!$D170)</f>
        <v>0</v>
      </c>
      <c r="G170" s="20">
        <f>Model!$W$11*((drdp!D170+drdp!M170)*'ASXY-TI2S'!$B170+(drdp!G170+drdp!P170)*'ASXY-TI2S'!$C170+(drdp!J170+drdp!S170)*'ASXY-TI2S'!$D170)</f>
        <v>0</v>
      </c>
      <c r="H170" s="18">
        <f>Model!$W$11*((drdp!B170)*'ASXY-TI2S'!$B170+(drdp!E170)*'ASXY-TI2S'!$C170+(drdp!H170)*'ASXY-TI2S'!$D170)</f>
        <v>0</v>
      </c>
      <c r="I170" s="18">
        <f>Model!$W$11*((drdp!C170)*'ASXY-TI2S'!$B170+(drdp!F170)*'ASXY-TI2S'!$C170+(drdp!I170)*'ASXY-TI2S'!$D170)</f>
        <v>0</v>
      </c>
      <c r="J170" s="18">
        <f>Model!$W$11*((drdp!D170)*'ASXY-TI2S'!$B170+(drdp!G170)*'ASXY-TI2S'!$C170+(drdp!J170)*'ASXY-TI2S'!$D170)</f>
        <v>0</v>
      </c>
      <c r="K170" s="21">
        <f>SUM(E$3:E169)+H170</f>
        <v>0.17960993810680914</v>
      </c>
      <c r="L170" s="21">
        <f>SUM(F$3:F169)+I170</f>
        <v>-8.7975388850464756E-2</v>
      </c>
      <c r="M170" s="21">
        <f>SUM(G$3:G169)+J170</f>
        <v>-0.23838005136122475</v>
      </c>
      <c r="N170" s="21"/>
      <c r="O170" s="21"/>
      <c r="P170" s="21"/>
      <c r="Q170" s="19">
        <f t="shared" si="13"/>
        <v>3.2259729866731812E-2</v>
      </c>
      <c r="R170" s="19">
        <f t="shared" si="14"/>
        <v>7.7396690433904781E-3</v>
      </c>
      <c r="S170" s="19">
        <f t="shared" si="15"/>
        <v>5.6825048886980152E-2</v>
      </c>
      <c r="T170" s="19">
        <f t="shared" si="16"/>
        <v>-1.5801254146354443E-2</v>
      </c>
      <c r="U170" s="19">
        <f t="shared" si="17"/>
        <v>-4.2815426270887559E-2</v>
      </c>
      <c r="V170" s="19">
        <f t="shared" si="18"/>
        <v>2.0971577712697507E-2</v>
      </c>
    </row>
    <row r="171" spans="1:22" x14ac:dyDescent="0.25">
      <c r="A171" s="26">
        <f>Wellpath!E171</f>
        <v>0</v>
      </c>
      <c r="B171" s="22">
        <v>0</v>
      </c>
      <c r="C171" s="22">
        <f>SIN(Wellpath!$L171) * COS(Wellpath!$L171) / 2</f>
        <v>0</v>
      </c>
      <c r="D171" s="22">
        <f>(-TAN(Dip) * SIN(Wellpath!$L171) * COS(Wellpath!$L171) * SIN(Wellpath!$O171)) / 2</f>
        <v>0</v>
      </c>
      <c r="E171" s="20">
        <f>Model!$W$11*((drdp!B171+drdp!K171)*'ASXY-TI2S'!$B171+(drdp!E171+drdp!N171)*'ASXY-TI2S'!$C171+(drdp!H171+drdp!Q171)*'ASXY-TI2S'!$D171)</f>
        <v>0</v>
      </c>
      <c r="F171" s="20">
        <f>Model!$W$11*((drdp!C171+drdp!L171)*'ASXY-TI2S'!$B171+(drdp!F171+drdp!O171)*'ASXY-TI2S'!$C171+(drdp!I171+drdp!R171)*'ASXY-TI2S'!$D171)</f>
        <v>0</v>
      </c>
      <c r="G171" s="20">
        <f>Model!$W$11*((drdp!D171+drdp!M171)*'ASXY-TI2S'!$B171+(drdp!G171+drdp!P171)*'ASXY-TI2S'!$C171+(drdp!J171+drdp!S171)*'ASXY-TI2S'!$D171)</f>
        <v>0</v>
      </c>
      <c r="H171" s="18">
        <f>Model!$W$11*((drdp!B171)*'ASXY-TI2S'!$B171+(drdp!E171)*'ASXY-TI2S'!$C171+(drdp!H171)*'ASXY-TI2S'!$D171)</f>
        <v>0</v>
      </c>
      <c r="I171" s="18">
        <f>Model!$W$11*((drdp!C171)*'ASXY-TI2S'!$B171+(drdp!F171)*'ASXY-TI2S'!$C171+(drdp!I171)*'ASXY-TI2S'!$D171)</f>
        <v>0</v>
      </c>
      <c r="J171" s="18">
        <f>Model!$W$11*((drdp!D171)*'ASXY-TI2S'!$B171+(drdp!G171)*'ASXY-TI2S'!$C171+(drdp!J171)*'ASXY-TI2S'!$D171)</f>
        <v>0</v>
      </c>
      <c r="K171" s="21">
        <f>SUM(E$3:E170)+H171</f>
        <v>0.17960993810680914</v>
      </c>
      <c r="L171" s="21">
        <f>SUM(F$3:F170)+I171</f>
        <v>-8.7975388850464756E-2</v>
      </c>
      <c r="M171" s="21">
        <f>SUM(G$3:G170)+J171</f>
        <v>-0.23838005136122475</v>
      </c>
      <c r="N171" s="21"/>
      <c r="O171" s="21"/>
      <c r="P171" s="21"/>
      <c r="Q171" s="19">
        <f t="shared" si="13"/>
        <v>3.2259729866731812E-2</v>
      </c>
      <c r="R171" s="19">
        <f t="shared" si="14"/>
        <v>7.7396690433904781E-3</v>
      </c>
      <c r="S171" s="19">
        <f t="shared" si="15"/>
        <v>5.6825048886980152E-2</v>
      </c>
      <c r="T171" s="19">
        <f t="shared" si="16"/>
        <v>-1.5801254146354443E-2</v>
      </c>
      <c r="U171" s="19">
        <f t="shared" si="17"/>
        <v>-4.2815426270887559E-2</v>
      </c>
      <c r="V171" s="19">
        <f t="shared" si="18"/>
        <v>2.0971577712697507E-2</v>
      </c>
    </row>
    <row r="172" spans="1:22" x14ac:dyDescent="0.25">
      <c r="A172" s="26">
        <f>Wellpath!E172</f>
        <v>0</v>
      </c>
      <c r="B172" s="22">
        <v>0</v>
      </c>
      <c r="C172" s="22">
        <f>SIN(Wellpath!$L172) * COS(Wellpath!$L172) / 2</f>
        <v>0</v>
      </c>
      <c r="D172" s="22">
        <f>(-TAN(Dip) * SIN(Wellpath!$L172) * COS(Wellpath!$L172) * SIN(Wellpath!$O172)) / 2</f>
        <v>0</v>
      </c>
      <c r="E172" s="20">
        <f>Model!$W$11*((drdp!B172+drdp!K172)*'ASXY-TI2S'!$B172+(drdp!E172+drdp!N172)*'ASXY-TI2S'!$C172+(drdp!H172+drdp!Q172)*'ASXY-TI2S'!$D172)</f>
        <v>0</v>
      </c>
      <c r="F172" s="20">
        <f>Model!$W$11*((drdp!C172+drdp!L172)*'ASXY-TI2S'!$B172+(drdp!F172+drdp!O172)*'ASXY-TI2S'!$C172+(drdp!I172+drdp!R172)*'ASXY-TI2S'!$D172)</f>
        <v>0</v>
      </c>
      <c r="G172" s="20">
        <f>Model!$W$11*((drdp!D172+drdp!M172)*'ASXY-TI2S'!$B172+(drdp!G172+drdp!P172)*'ASXY-TI2S'!$C172+(drdp!J172+drdp!S172)*'ASXY-TI2S'!$D172)</f>
        <v>0</v>
      </c>
      <c r="H172" s="18">
        <f>Model!$W$11*((drdp!B172)*'ASXY-TI2S'!$B172+(drdp!E172)*'ASXY-TI2S'!$C172+(drdp!H172)*'ASXY-TI2S'!$D172)</f>
        <v>0</v>
      </c>
      <c r="I172" s="18">
        <f>Model!$W$11*((drdp!C172)*'ASXY-TI2S'!$B172+(drdp!F172)*'ASXY-TI2S'!$C172+(drdp!I172)*'ASXY-TI2S'!$D172)</f>
        <v>0</v>
      </c>
      <c r="J172" s="18">
        <f>Model!$W$11*((drdp!D172)*'ASXY-TI2S'!$B172+(drdp!G172)*'ASXY-TI2S'!$C172+(drdp!J172)*'ASXY-TI2S'!$D172)</f>
        <v>0</v>
      </c>
      <c r="K172" s="21">
        <f>SUM(E$3:E171)+H172</f>
        <v>0.17960993810680914</v>
      </c>
      <c r="L172" s="21">
        <f>SUM(F$3:F171)+I172</f>
        <v>-8.7975388850464756E-2</v>
      </c>
      <c r="M172" s="21">
        <f>SUM(G$3:G171)+J172</f>
        <v>-0.23838005136122475</v>
      </c>
      <c r="N172" s="21"/>
      <c r="O172" s="21"/>
      <c r="P172" s="21"/>
      <c r="Q172" s="19">
        <f t="shared" si="13"/>
        <v>3.2259729866731812E-2</v>
      </c>
      <c r="R172" s="19">
        <f t="shared" si="14"/>
        <v>7.7396690433904781E-3</v>
      </c>
      <c r="S172" s="19">
        <f t="shared" si="15"/>
        <v>5.6825048886980152E-2</v>
      </c>
      <c r="T172" s="19">
        <f t="shared" si="16"/>
        <v>-1.5801254146354443E-2</v>
      </c>
      <c r="U172" s="19">
        <f t="shared" si="17"/>
        <v>-4.2815426270887559E-2</v>
      </c>
      <c r="V172" s="19">
        <f t="shared" si="18"/>
        <v>2.0971577712697507E-2</v>
      </c>
    </row>
    <row r="173" spans="1:22" x14ac:dyDescent="0.25">
      <c r="A173" s="26">
        <f>Wellpath!E173</f>
        <v>0</v>
      </c>
      <c r="B173" s="22">
        <v>0</v>
      </c>
      <c r="C173" s="22">
        <f>SIN(Wellpath!$L173) * COS(Wellpath!$L173) / 2</f>
        <v>0</v>
      </c>
      <c r="D173" s="22">
        <f>(-TAN(Dip) * SIN(Wellpath!$L173) * COS(Wellpath!$L173) * SIN(Wellpath!$O173)) / 2</f>
        <v>0</v>
      </c>
      <c r="E173" s="20">
        <f>Model!$W$11*((drdp!B173+drdp!K173)*'ASXY-TI2S'!$B173+(drdp!E173+drdp!N173)*'ASXY-TI2S'!$C173+(drdp!H173+drdp!Q173)*'ASXY-TI2S'!$D173)</f>
        <v>0</v>
      </c>
      <c r="F173" s="20">
        <f>Model!$W$11*((drdp!C173+drdp!L173)*'ASXY-TI2S'!$B173+(drdp!F173+drdp!O173)*'ASXY-TI2S'!$C173+(drdp!I173+drdp!R173)*'ASXY-TI2S'!$D173)</f>
        <v>0</v>
      </c>
      <c r="G173" s="20">
        <f>Model!$W$11*((drdp!D173+drdp!M173)*'ASXY-TI2S'!$B173+(drdp!G173+drdp!P173)*'ASXY-TI2S'!$C173+(drdp!J173+drdp!S173)*'ASXY-TI2S'!$D173)</f>
        <v>0</v>
      </c>
      <c r="H173" s="18">
        <f>Model!$W$11*((drdp!B173)*'ASXY-TI2S'!$B173+(drdp!E173)*'ASXY-TI2S'!$C173+(drdp!H173)*'ASXY-TI2S'!$D173)</f>
        <v>0</v>
      </c>
      <c r="I173" s="18">
        <f>Model!$W$11*((drdp!C173)*'ASXY-TI2S'!$B173+(drdp!F173)*'ASXY-TI2S'!$C173+(drdp!I173)*'ASXY-TI2S'!$D173)</f>
        <v>0</v>
      </c>
      <c r="J173" s="18">
        <f>Model!$W$11*((drdp!D173)*'ASXY-TI2S'!$B173+(drdp!G173)*'ASXY-TI2S'!$C173+(drdp!J173)*'ASXY-TI2S'!$D173)</f>
        <v>0</v>
      </c>
      <c r="K173" s="21">
        <f>SUM(E$3:E172)+H173</f>
        <v>0.17960993810680914</v>
      </c>
      <c r="L173" s="21">
        <f>SUM(F$3:F172)+I173</f>
        <v>-8.7975388850464756E-2</v>
      </c>
      <c r="M173" s="21">
        <f>SUM(G$3:G172)+J173</f>
        <v>-0.23838005136122475</v>
      </c>
      <c r="N173" s="21"/>
      <c r="O173" s="21"/>
      <c r="P173" s="21"/>
      <c r="Q173" s="19">
        <f t="shared" si="13"/>
        <v>3.2259729866731812E-2</v>
      </c>
      <c r="R173" s="19">
        <f t="shared" si="14"/>
        <v>7.7396690433904781E-3</v>
      </c>
      <c r="S173" s="19">
        <f t="shared" si="15"/>
        <v>5.6825048886980152E-2</v>
      </c>
      <c r="T173" s="19">
        <f t="shared" si="16"/>
        <v>-1.5801254146354443E-2</v>
      </c>
      <c r="U173" s="19">
        <f t="shared" si="17"/>
        <v>-4.2815426270887559E-2</v>
      </c>
      <c r="V173" s="19">
        <f t="shared" si="18"/>
        <v>2.0971577712697507E-2</v>
      </c>
    </row>
    <row r="174" spans="1:22" x14ac:dyDescent="0.25">
      <c r="A174" s="26">
        <f>Wellpath!E174</f>
        <v>0</v>
      </c>
      <c r="B174" s="22">
        <v>0</v>
      </c>
      <c r="C174" s="22">
        <f>SIN(Wellpath!$L174) * COS(Wellpath!$L174) / 2</f>
        <v>0</v>
      </c>
      <c r="D174" s="22">
        <f>(-TAN(Dip) * SIN(Wellpath!$L174) * COS(Wellpath!$L174) * SIN(Wellpath!$O174)) / 2</f>
        <v>0</v>
      </c>
      <c r="E174" s="20">
        <f>Model!$W$11*((drdp!B174+drdp!K174)*'ASXY-TI2S'!$B174+(drdp!E174+drdp!N174)*'ASXY-TI2S'!$C174+(drdp!H174+drdp!Q174)*'ASXY-TI2S'!$D174)</f>
        <v>0</v>
      </c>
      <c r="F174" s="20">
        <f>Model!$W$11*((drdp!C174+drdp!L174)*'ASXY-TI2S'!$B174+(drdp!F174+drdp!O174)*'ASXY-TI2S'!$C174+(drdp!I174+drdp!R174)*'ASXY-TI2S'!$D174)</f>
        <v>0</v>
      </c>
      <c r="G174" s="20">
        <f>Model!$W$11*((drdp!D174+drdp!M174)*'ASXY-TI2S'!$B174+(drdp!G174+drdp!P174)*'ASXY-TI2S'!$C174+(drdp!J174+drdp!S174)*'ASXY-TI2S'!$D174)</f>
        <v>0</v>
      </c>
      <c r="H174" s="18">
        <f>Model!$W$11*((drdp!B174)*'ASXY-TI2S'!$B174+(drdp!E174)*'ASXY-TI2S'!$C174+(drdp!H174)*'ASXY-TI2S'!$D174)</f>
        <v>0</v>
      </c>
      <c r="I174" s="18">
        <f>Model!$W$11*((drdp!C174)*'ASXY-TI2S'!$B174+(drdp!F174)*'ASXY-TI2S'!$C174+(drdp!I174)*'ASXY-TI2S'!$D174)</f>
        <v>0</v>
      </c>
      <c r="J174" s="18">
        <f>Model!$W$11*((drdp!D174)*'ASXY-TI2S'!$B174+(drdp!G174)*'ASXY-TI2S'!$C174+(drdp!J174)*'ASXY-TI2S'!$D174)</f>
        <v>0</v>
      </c>
      <c r="K174" s="21">
        <f>SUM(E$3:E173)+H174</f>
        <v>0.17960993810680914</v>
      </c>
      <c r="L174" s="21">
        <f>SUM(F$3:F173)+I174</f>
        <v>-8.7975388850464756E-2</v>
      </c>
      <c r="M174" s="21">
        <f>SUM(G$3:G173)+J174</f>
        <v>-0.23838005136122475</v>
      </c>
      <c r="N174" s="21"/>
      <c r="O174" s="21"/>
      <c r="P174" s="21"/>
      <c r="Q174" s="19">
        <f t="shared" si="13"/>
        <v>3.2259729866731812E-2</v>
      </c>
      <c r="R174" s="19">
        <f t="shared" si="14"/>
        <v>7.7396690433904781E-3</v>
      </c>
      <c r="S174" s="19">
        <f t="shared" si="15"/>
        <v>5.6825048886980152E-2</v>
      </c>
      <c r="T174" s="19">
        <f t="shared" si="16"/>
        <v>-1.5801254146354443E-2</v>
      </c>
      <c r="U174" s="19">
        <f t="shared" si="17"/>
        <v>-4.2815426270887559E-2</v>
      </c>
      <c r="V174" s="19">
        <f t="shared" si="18"/>
        <v>2.0971577712697507E-2</v>
      </c>
    </row>
    <row r="175" spans="1:22" x14ac:dyDescent="0.25">
      <c r="A175" s="26">
        <f>Wellpath!E175</f>
        <v>0</v>
      </c>
      <c r="B175" s="22">
        <v>0</v>
      </c>
      <c r="C175" s="22">
        <f>SIN(Wellpath!$L175) * COS(Wellpath!$L175) / 2</f>
        <v>0</v>
      </c>
      <c r="D175" s="22">
        <f>(-TAN(Dip) * SIN(Wellpath!$L175) * COS(Wellpath!$L175) * SIN(Wellpath!$O175)) / 2</f>
        <v>0</v>
      </c>
      <c r="E175" s="20">
        <f>Model!$W$11*((drdp!B175+drdp!K175)*'ASXY-TI2S'!$B175+(drdp!E175+drdp!N175)*'ASXY-TI2S'!$C175+(drdp!H175+drdp!Q175)*'ASXY-TI2S'!$D175)</f>
        <v>0</v>
      </c>
      <c r="F175" s="20">
        <f>Model!$W$11*((drdp!C175+drdp!L175)*'ASXY-TI2S'!$B175+(drdp!F175+drdp!O175)*'ASXY-TI2S'!$C175+(drdp!I175+drdp!R175)*'ASXY-TI2S'!$D175)</f>
        <v>0</v>
      </c>
      <c r="G175" s="20">
        <f>Model!$W$11*((drdp!D175+drdp!M175)*'ASXY-TI2S'!$B175+(drdp!G175+drdp!P175)*'ASXY-TI2S'!$C175+(drdp!J175+drdp!S175)*'ASXY-TI2S'!$D175)</f>
        <v>0</v>
      </c>
      <c r="H175" s="18">
        <f>Model!$W$11*((drdp!B175)*'ASXY-TI2S'!$B175+(drdp!E175)*'ASXY-TI2S'!$C175+(drdp!H175)*'ASXY-TI2S'!$D175)</f>
        <v>0</v>
      </c>
      <c r="I175" s="18">
        <f>Model!$W$11*((drdp!C175)*'ASXY-TI2S'!$B175+(drdp!F175)*'ASXY-TI2S'!$C175+(drdp!I175)*'ASXY-TI2S'!$D175)</f>
        <v>0</v>
      </c>
      <c r="J175" s="18">
        <f>Model!$W$11*((drdp!D175)*'ASXY-TI2S'!$B175+(drdp!G175)*'ASXY-TI2S'!$C175+(drdp!J175)*'ASXY-TI2S'!$D175)</f>
        <v>0</v>
      </c>
      <c r="K175" s="21">
        <f>SUM(E$3:E174)+H175</f>
        <v>0.17960993810680914</v>
      </c>
      <c r="L175" s="21">
        <f>SUM(F$3:F174)+I175</f>
        <v>-8.7975388850464756E-2</v>
      </c>
      <c r="M175" s="21">
        <f>SUM(G$3:G174)+J175</f>
        <v>-0.23838005136122475</v>
      </c>
      <c r="N175" s="21"/>
      <c r="O175" s="21"/>
      <c r="P175" s="21"/>
      <c r="Q175" s="19">
        <f t="shared" si="13"/>
        <v>3.2259729866731812E-2</v>
      </c>
      <c r="R175" s="19">
        <f t="shared" si="14"/>
        <v>7.7396690433904781E-3</v>
      </c>
      <c r="S175" s="19">
        <f t="shared" si="15"/>
        <v>5.6825048886980152E-2</v>
      </c>
      <c r="T175" s="19">
        <f t="shared" si="16"/>
        <v>-1.5801254146354443E-2</v>
      </c>
      <c r="U175" s="19">
        <f t="shared" si="17"/>
        <v>-4.2815426270887559E-2</v>
      </c>
      <c r="V175" s="19">
        <f t="shared" si="18"/>
        <v>2.0971577712697507E-2</v>
      </c>
    </row>
    <row r="176" spans="1:22" x14ac:dyDescent="0.25">
      <c r="A176" s="26">
        <f>Wellpath!E176</f>
        <v>0</v>
      </c>
      <c r="B176" s="22">
        <v>0</v>
      </c>
      <c r="C176" s="22">
        <f>SIN(Wellpath!$L176) * COS(Wellpath!$L176) / 2</f>
        <v>0</v>
      </c>
      <c r="D176" s="22">
        <f>(-TAN(Dip) * SIN(Wellpath!$L176) * COS(Wellpath!$L176) * SIN(Wellpath!$O176)) / 2</f>
        <v>0</v>
      </c>
      <c r="E176" s="20">
        <f>Model!$W$11*((drdp!B176+drdp!K176)*'ASXY-TI2S'!$B176+(drdp!E176+drdp!N176)*'ASXY-TI2S'!$C176+(drdp!H176+drdp!Q176)*'ASXY-TI2S'!$D176)</f>
        <v>0</v>
      </c>
      <c r="F176" s="20">
        <f>Model!$W$11*((drdp!C176+drdp!L176)*'ASXY-TI2S'!$B176+(drdp!F176+drdp!O176)*'ASXY-TI2S'!$C176+(drdp!I176+drdp!R176)*'ASXY-TI2S'!$D176)</f>
        <v>0</v>
      </c>
      <c r="G176" s="20">
        <f>Model!$W$11*((drdp!D176+drdp!M176)*'ASXY-TI2S'!$B176+(drdp!G176+drdp!P176)*'ASXY-TI2S'!$C176+(drdp!J176+drdp!S176)*'ASXY-TI2S'!$D176)</f>
        <v>0</v>
      </c>
      <c r="H176" s="18">
        <f>Model!$W$11*((drdp!B176)*'ASXY-TI2S'!$B176+(drdp!E176)*'ASXY-TI2S'!$C176+(drdp!H176)*'ASXY-TI2S'!$D176)</f>
        <v>0</v>
      </c>
      <c r="I176" s="18">
        <f>Model!$W$11*((drdp!C176)*'ASXY-TI2S'!$B176+(drdp!F176)*'ASXY-TI2S'!$C176+(drdp!I176)*'ASXY-TI2S'!$D176)</f>
        <v>0</v>
      </c>
      <c r="J176" s="18">
        <f>Model!$W$11*((drdp!D176)*'ASXY-TI2S'!$B176+(drdp!G176)*'ASXY-TI2S'!$C176+(drdp!J176)*'ASXY-TI2S'!$D176)</f>
        <v>0</v>
      </c>
      <c r="K176" s="21">
        <f>SUM(E$3:E175)+H176</f>
        <v>0.17960993810680914</v>
      </c>
      <c r="L176" s="21">
        <f>SUM(F$3:F175)+I176</f>
        <v>-8.7975388850464756E-2</v>
      </c>
      <c r="M176" s="21">
        <f>SUM(G$3:G175)+J176</f>
        <v>-0.23838005136122475</v>
      </c>
      <c r="N176" s="21"/>
      <c r="O176" s="21"/>
      <c r="P176" s="21"/>
      <c r="Q176" s="19">
        <f t="shared" si="13"/>
        <v>3.2259729866731812E-2</v>
      </c>
      <c r="R176" s="19">
        <f t="shared" si="14"/>
        <v>7.7396690433904781E-3</v>
      </c>
      <c r="S176" s="19">
        <f t="shared" si="15"/>
        <v>5.6825048886980152E-2</v>
      </c>
      <c r="T176" s="19">
        <f t="shared" si="16"/>
        <v>-1.5801254146354443E-2</v>
      </c>
      <c r="U176" s="19">
        <f t="shared" si="17"/>
        <v>-4.2815426270887559E-2</v>
      </c>
      <c r="V176" s="19">
        <f t="shared" si="18"/>
        <v>2.0971577712697507E-2</v>
      </c>
    </row>
    <row r="177" spans="1:22" x14ac:dyDescent="0.25">
      <c r="A177" s="26">
        <f>Wellpath!E177</f>
        <v>0</v>
      </c>
      <c r="B177" s="22">
        <v>0</v>
      </c>
      <c r="C177" s="22">
        <f>SIN(Wellpath!$L177) * COS(Wellpath!$L177) / 2</f>
        <v>0</v>
      </c>
      <c r="D177" s="22">
        <f>(-TAN(Dip) * SIN(Wellpath!$L177) * COS(Wellpath!$L177) * SIN(Wellpath!$O177)) / 2</f>
        <v>0</v>
      </c>
      <c r="E177" s="20">
        <f>Model!$W$11*((drdp!B177+drdp!K177)*'ASXY-TI2S'!$B177+(drdp!E177+drdp!N177)*'ASXY-TI2S'!$C177+(drdp!H177+drdp!Q177)*'ASXY-TI2S'!$D177)</f>
        <v>0</v>
      </c>
      <c r="F177" s="20">
        <f>Model!$W$11*((drdp!C177+drdp!L177)*'ASXY-TI2S'!$B177+(drdp!F177+drdp!O177)*'ASXY-TI2S'!$C177+(drdp!I177+drdp!R177)*'ASXY-TI2S'!$D177)</f>
        <v>0</v>
      </c>
      <c r="G177" s="20">
        <f>Model!$W$11*((drdp!D177+drdp!M177)*'ASXY-TI2S'!$B177+(drdp!G177+drdp!P177)*'ASXY-TI2S'!$C177+(drdp!J177+drdp!S177)*'ASXY-TI2S'!$D177)</f>
        <v>0</v>
      </c>
      <c r="H177" s="18">
        <f>Model!$W$11*((drdp!B177)*'ASXY-TI2S'!$B177+(drdp!E177)*'ASXY-TI2S'!$C177+(drdp!H177)*'ASXY-TI2S'!$D177)</f>
        <v>0</v>
      </c>
      <c r="I177" s="18">
        <f>Model!$W$11*((drdp!C177)*'ASXY-TI2S'!$B177+(drdp!F177)*'ASXY-TI2S'!$C177+(drdp!I177)*'ASXY-TI2S'!$D177)</f>
        <v>0</v>
      </c>
      <c r="J177" s="18">
        <f>Model!$W$11*((drdp!D177)*'ASXY-TI2S'!$B177+(drdp!G177)*'ASXY-TI2S'!$C177+(drdp!J177)*'ASXY-TI2S'!$D177)</f>
        <v>0</v>
      </c>
      <c r="K177" s="21">
        <f>SUM(E$3:E176)+H177</f>
        <v>0.17960993810680914</v>
      </c>
      <c r="L177" s="21">
        <f>SUM(F$3:F176)+I177</f>
        <v>-8.7975388850464756E-2</v>
      </c>
      <c r="M177" s="21">
        <f>SUM(G$3:G176)+J177</f>
        <v>-0.23838005136122475</v>
      </c>
      <c r="N177" s="21"/>
      <c r="O177" s="21"/>
      <c r="P177" s="21"/>
      <c r="Q177" s="19">
        <f t="shared" si="13"/>
        <v>3.2259729866731812E-2</v>
      </c>
      <c r="R177" s="19">
        <f t="shared" si="14"/>
        <v>7.7396690433904781E-3</v>
      </c>
      <c r="S177" s="19">
        <f t="shared" si="15"/>
        <v>5.6825048886980152E-2</v>
      </c>
      <c r="T177" s="19">
        <f t="shared" si="16"/>
        <v>-1.5801254146354443E-2</v>
      </c>
      <c r="U177" s="19">
        <f t="shared" si="17"/>
        <v>-4.2815426270887559E-2</v>
      </c>
      <c r="V177" s="19">
        <f t="shared" si="18"/>
        <v>2.0971577712697507E-2</v>
      </c>
    </row>
    <row r="178" spans="1:22" x14ac:dyDescent="0.25">
      <c r="A178" s="26">
        <f>Wellpath!E178</f>
        <v>0</v>
      </c>
      <c r="B178" s="22">
        <v>0</v>
      </c>
      <c r="C178" s="22">
        <f>SIN(Wellpath!$L178) * COS(Wellpath!$L178) / 2</f>
        <v>0</v>
      </c>
      <c r="D178" s="22">
        <f>(-TAN(Dip) * SIN(Wellpath!$L178) * COS(Wellpath!$L178) * SIN(Wellpath!$O178)) / 2</f>
        <v>0</v>
      </c>
      <c r="E178" s="20">
        <f>Model!$W$11*((drdp!B178+drdp!K178)*'ASXY-TI2S'!$B178+(drdp!E178+drdp!N178)*'ASXY-TI2S'!$C178+(drdp!H178+drdp!Q178)*'ASXY-TI2S'!$D178)</f>
        <v>0</v>
      </c>
      <c r="F178" s="20">
        <f>Model!$W$11*((drdp!C178+drdp!L178)*'ASXY-TI2S'!$B178+(drdp!F178+drdp!O178)*'ASXY-TI2S'!$C178+(drdp!I178+drdp!R178)*'ASXY-TI2S'!$D178)</f>
        <v>0</v>
      </c>
      <c r="G178" s="20">
        <f>Model!$W$11*((drdp!D178+drdp!M178)*'ASXY-TI2S'!$B178+(drdp!G178+drdp!P178)*'ASXY-TI2S'!$C178+(drdp!J178+drdp!S178)*'ASXY-TI2S'!$D178)</f>
        <v>0</v>
      </c>
      <c r="H178" s="18">
        <f>Model!$W$11*((drdp!B178)*'ASXY-TI2S'!$B178+(drdp!E178)*'ASXY-TI2S'!$C178+(drdp!H178)*'ASXY-TI2S'!$D178)</f>
        <v>0</v>
      </c>
      <c r="I178" s="18">
        <f>Model!$W$11*((drdp!C178)*'ASXY-TI2S'!$B178+(drdp!F178)*'ASXY-TI2S'!$C178+(drdp!I178)*'ASXY-TI2S'!$D178)</f>
        <v>0</v>
      </c>
      <c r="J178" s="18">
        <f>Model!$W$11*((drdp!D178)*'ASXY-TI2S'!$B178+(drdp!G178)*'ASXY-TI2S'!$C178+(drdp!J178)*'ASXY-TI2S'!$D178)</f>
        <v>0</v>
      </c>
      <c r="K178" s="21">
        <f>SUM(E$3:E177)+H178</f>
        <v>0.17960993810680914</v>
      </c>
      <c r="L178" s="21">
        <f>SUM(F$3:F177)+I178</f>
        <v>-8.7975388850464756E-2</v>
      </c>
      <c r="M178" s="21">
        <f>SUM(G$3:G177)+J178</f>
        <v>-0.23838005136122475</v>
      </c>
      <c r="N178" s="21"/>
      <c r="O178" s="21"/>
      <c r="P178" s="21"/>
      <c r="Q178" s="19">
        <f t="shared" si="13"/>
        <v>3.2259729866731812E-2</v>
      </c>
      <c r="R178" s="19">
        <f t="shared" si="14"/>
        <v>7.7396690433904781E-3</v>
      </c>
      <c r="S178" s="19">
        <f t="shared" si="15"/>
        <v>5.6825048886980152E-2</v>
      </c>
      <c r="T178" s="19">
        <f t="shared" si="16"/>
        <v>-1.5801254146354443E-2</v>
      </c>
      <c r="U178" s="19">
        <f t="shared" si="17"/>
        <v>-4.2815426270887559E-2</v>
      </c>
      <c r="V178" s="19">
        <f t="shared" si="18"/>
        <v>2.0971577712697507E-2</v>
      </c>
    </row>
    <row r="179" spans="1:22" x14ac:dyDescent="0.25">
      <c r="A179" s="26">
        <f>Wellpath!E179</f>
        <v>0</v>
      </c>
      <c r="B179" s="22">
        <v>0</v>
      </c>
      <c r="C179" s="22">
        <f>SIN(Wellpath!$L179) * COS(Wellpath!$L179) / 2</f>
        <v>0</v>
      </c>
      <c r="D179" s="22">
        <f>(-TAN(Dip) * SIN(Wellpath!$L179) * COS(Wellpath!$L179) * SIN(Wellpath!$O179)) / 2</f>
        <v>0</v>
      </c>
      <c r="E179" s="20">
        <f>Model!$W$11*((drdp!B179+drdp!K179)*'ASXY-TI2S'!$B179+(drdp!E179+drdp!N179)*'ASXY-TI2S'!$C179+(drdp!H179+drdp!Q179)*'ASXY-TI2S'!$D179)</f>
        <v>0</v>
      </c>
      <c r="F179" s="20">
        <f>Model!$W$11*((drdp!C179+drdp!L179)*'ASXY-TI2S'!$B179+(drdp!F179+drdp!O179)*'ASXY-TI2S'!$C179+(drdp!I179+drdp!R179)*'ASXY-TI2S'!$D179)</f>
        <v>0</v>
      </c>
      <c r="G179" s="20">
        <f>Model!$W$11*((drdp!D179+drdp!M179)*'ASXY-TI2S'!$B179+(drdp!G179+drdp!P179)*'ASXY-TI2S'!$C179+(drdp!J179+drdp!S179)*'ASXY-TI2S'!$D179)</f>
        <v>0</v>
      </c>
      <c r="H179" s="18">
        <f>Model!$W$11*((drdp!B179)*'ASXY-TI2S'!$B179+(drdp!E179)*'ASXY-TI2S'!$C179+(drdp!H179)*'ASXY-TI2S'!$D179)</f>
        <v>0</v>
      </c>
      <c r="I179" s="18">
        <f>Model!$W$11*((drdp!C179)*'ASXY-TI2S'!$B179+(drdp!F179)*'ASXY-TI2S'!$C179+(drdp!I179)*'ASXY-TI2S'!$D179)</f>
        <v>0</v>
      </c>
      <c r="J179" s="18">
        <f>Model!$W$11*((drdp!D179)*'ASXY-TI2S'!$B179+(drdp!G179)*'ASXY-TI2S'!$C179+(drdp!J179)*'ASXY-TI2S'!$D179)</f>
        <v>0</v>
      </c>
      <c r="K179" s="21">
        <f>SUM(E$3:E178)+H179</f>
        <v>0.17960993810680914</v>
      </c>
      <c r="L179" s="21">
        <f>SUM(F$3:F178)+I179</f>
        <v>-8.7975388850464756E-2</v>
      </c>
      <c r="M179" s="21">
        <f>SUM(G$3:G178)+J179</f>
        <v>-0.23838005136122475</v>
      </c>
      <c r="N179" s="21"/>
      <c r="O179" s="21"/>
      <c r="P179" s="21"/>
      <c r="Q179" s="19">
        <f t="shared" si="13"/>
        <v>3.2259729866731812E-2</v>
      </c>
      <c r="R179" s="19">
        <f t="shared" si="14"/>
        <v>7.7396690433904781E-3</v>
      </c>
      <c r="S179" s="19">
        <f t="shared" si="15"/>
        <v>5.6825048886980152E-2</v>
      </c>
      <c r="T179" s="19">
        <f t="shared" si="16"/>
        <v>-1.5801254146354443E-2</v>
      </c>
      <c r="U179" s="19">
        <f t="shared" si="17"/>
        <v>-4.2815426270887559E-2</v>
      </c>
      <c r="V179" s="19">
        <f t="shared" si="18"/>
        <v>2.0971577712697507E-2</v>
      </c>
    </row>
    <row r="180" spans="1:22" x14ac:dyDescent="0.25">
      <c r="A180" s="26">
        <f>Wellpath!E180</f>
        <v>0</v>
      </c>
      <c r="B180" s="22">
        <v>0</v>
      </c>
      <c r="C180" s="22">
        <f>SIN(Wellpath!$L180) * COS(Wellpath!$L180) / 2</f>
        <v>0</v>
      </c>
      <c r="D180" s="22">
        <f>(-TAN(Dip) * SIN(Wellpath!$L180) * COS(Wellpath!$L180) * SIN(Wellpath!$O180)) / 2</f>
        <v>0</v>
      </c>
      <c r="E180" s="20">
        <f>Model!$W$11*((drdp!B180+drdp!K180)*'ASXY-TI2S'!$B180+(drdp!E180+drdp!N180)*'ASXY-TI2S'!$C180+(drdp!H180+drdp!Q180)*'ASXY-TI2S'!$D180)</f>
        <v>0</v>
      </c>
      <c r="F180" s="20">
        <f>Model!$W$11*((drdp!C180+drdp!L180)*'ASXY-TI2S'!$B180+(drdp!F180+drdp!O180)*'ASXY-TI2S'!$C180+(drdp!I180+drdp!R180)*'ASXY-TI2S'!$D180)</f>
        <v>0</v>
      </c>
      <c r="G180" s="20">
        <f>Model!$W$11*((drdp!D180+drdp!M180)*'ASXY-TI2S'!$B180+(drdp!G180+drdp!P180)*'ASXY-TI2S'!$C180+(drdp!J180+drdp!S180)*'ASXY-TI2S'!$D180)</f>
        <v>0</v>
      </c>
      <c r="H180" s="18">
        <f>Model!$W$11*((drdp!B180)*'ASXY-TI2S'!$B180+(drdp!E180)*'ASXY-TI2S'!$C180+(drdp!H180)*'ASXY-TI2S'!$D180)</f>
        <v>0</v>
      </c>
      <c r="I180" s="18">
        <f>Model!$W$11*((drdp!C180)*'ASXY-TI2S'!$B180+(drdp!F180)*'ASXY-TI2S'!$C180+(drdp!I180)*'ASXY-TI2S'!$D180)</f>
        <v>0</v>
      </c>
      <c r="J180" s="18">
        <f>Model!$W$11*((drdp!D180)*'ASXY-TI2S'!$B180+(drdp!G180)*'ASXY-TI2S'!$C180+(drdp!J180)*'ASXY-TI2S'!$D180)</f>
        <v>0</v>
      </c>
      <c r="K180" s="21">
        <f>SUM(E$3:E179)+H180</f>
        <v>0.17960993810680914</v>
      </c>
      <c r="L180" s="21">
        <f>SUM(F$3:F179)+I180</f>
        <v>-8.7975388850464756E-2</v>
      </c>
      <c r="M180" s="21">
        <f>SUM(G$3:G179)+J180</f>
        <v>-0.23838005136122475</v>
      </c>
      <c r="N180" s="21"/>
      <c r="O180" s="21"/>
      <c r="P180" s="21"/>
      <c r="Q180" s="19">
        <f t="shared" si="13"/>
        <v>3.2259729866731812E-2</v>
      </c>
      <c r="R180" s="19">
        <f t="shared" si="14"/>
        <v>7.7396690433904781E-3</v>
      </c>
      <c r="S180" s="19">
        <f t="shared" si="15"/>
        <v>5.6825048886980152E-2</v>
      </c>
      <c r="T180" s="19">
        <f t="shared" si="16"/>
        <v>-1.5801254146354443E-2</v>
      </c>
      <c r="U180" s="19">
        <f t="shared" si="17"/>
        <v>-4.2815426270887559E-2</v>
      </c>
      <c r="V180" s="19">
        <f t="shared" si="18"/>
        <v>2.0971577712697507E-2</v>
      </c>
    </row>
    <row r="181" spans="1:22" x14ac:dyDescent="0.25">
      <c r="A181" s="26">
        <f>Wellpath!E181</f>
        <v>0</v>
      </c>
      <c r="B181" s="22">
        <v>0</v>
      </c>
      <c r="C181" s="22">
        <f>SIN(Wellpath!$L181) * COS(Wellpath!$L181) / 2</f>
        <v>0</v>
      </c>
      <c r="D181" s="22">
        <f>(-TAN(Dip) * SIN(Wellpath!$L181) * COS(Wellpath!$L181) * SIN(Wellpath!$O181)) / 2</f>
        <v>0</v>
      </c>
      <c r="E181" s="20">
        <f>Model!$W$11*((drdp!B181+drdp!K181)*'ASXY-TI2S'!$B181+(drdp!E181+drdp!N181)*'ASXY-TI2S'!$C181+(drdp!H181+drdp!Q181)*'ASXY-TI2S'!$D181)</f>
        <v>0</v>
      </c>
      <c r="F181" s="20">
        <f>Model!$W$11*((drdp!C181+drdp!L181)*'ASXY-TI2S'!$B181+(drdp!F181+drdp!O181)*'ASXY-TI2S'!$C181+(drdp!I181+drdp!R181)*'ASXY-TI2S'!$D181)</f>
        <v>0</v>
      </c>
      <c r="G181" s="20">
        <f>Model!$W$11*((drdp!D181+drdp!M181)*'ASXY-TI2S'!$B181+(drdp!G181+drdp!P181)*'ASXY-TI2S'!$C181+(drdp!J181+drdp!S181)*'ASXY-TI2S'!$D181)</f>
        <v>0</v>
      </c>
      <c r="H181" s="18">
        <f>Model!$W$11*((drdp!B181)*'ASXY-TI2S'!$B181+(drdp!E181)*'ASXY-TI2S'!$C181+(drdp!H181)*'ASXY-TI2S'!$D181)</f>
        <v>0</v>
      </c>
      <c r="I181" s="18">
        <f>Model!$W$11*((drdp!C181)*'ASXY-TI2S'!$B181+(drdp!F181)*'ASXY-TI2S'!$C181+(drdp!I181)*'ASXY-TI2S'!$D181)</f>
        <v>0</v>
      </c>
      <c r="J181" s="18">
        <f>Model!$W$11*((drdp!D181)*'ASXY-TI2S'!$B181+(drdp!G181)*'ASXY-TI2S'!$C181+(drdp!J181)*'ASXY-TI2S'!$D181)</f>
        <v>0</v>
      </c>
      <c r="K181" s="21">
        <f>SUM(E$3:E180)+H181</f>
        <v>0.17960993810680914</v>
      </c>
      <c r="L181" s="21">
        <f>SUM(F$3:F180)+I181</f>
        <v>-8.7975388850464756E-2</v>
      </c>
      <c r="M181" s="21">
        <f>SUM(G$3:G180)+J181</f>
        <v>-0.23838005136122475</v>
      </c>
      <c r="N181" s="21"/>
      <c r="O181" s="21"/>
      <c r="P181" s="21"/>
      <c r="Q181" s="19">
        <f t="shared" si="13"/>
        <v>3.2259729866731812E-2</v>
      </c>
      <c r="R181" s="19">
        <f t="shared" si="14"/>
        <v>7.7396690433904781E-3</v>
      </c>
      <c r="S181" s="19">
        <f t="shared" si="15"/>
        <v>5.6825048886980152E-2</v>
      </c>
      <c r="T181" s="19">
        <f t="shared" si="16"/>
        <v>-1.5801254146354443E-2</v>
      </c>
      <c r="U181" s="19">
        <f t="shared" si="17"/>
        <v>-4.2815426270887559E-2</v>
      </c>
      <c r="V181" s="19">
        <f t="shared" si="18"/>
        <v>2.0971577712697507E-2</v>
      </c>
    </row>
    <row r="182" spans="1:22" x14ac:dyDescent="0.25">
      <c r="A182" s="26">
        <f>Wellpath!E182</f>
        <v>0</v>
      </c>
      <c r="B182" s="22">
        <v>0</v>
      </c>
      <c r="C182" s="22">
        <f>SIN(Wellpath!$L182) * COS(Wellpath!$L182) / 2</f>
        <v>0</v>
      </c>
      <c r="D182" s="22">
        <f>(-TAN(Dip) * SIN(Wellpath!$L182) * COS(Wellpath!$L182) * SIN(Wellpath!$O182)) / 2</f>
        <v>0</v>
      </c>
      <c r="E182" s="20">
        <f>Model!$W$11*((drdp!B182+drdp!K182)*'ASXY-TI2S'!$B182+(drdp!E182+drdp!N182)*'ASXY-TI2S'!$C182+(drdp!H182+drdp!Q182)*'ASXY-TI2S'!$D182)</f>
        <v>0</v>
      </c>
      <c r="F182" s="20">
        <f>Model!$W$11*((drdp!C182+drdp!L182)*'ASXY-TI2S'!$B182+(drdp!F182+drdp!O182)*'ASXY-TI2S'!$C182+(drdp!I182+drdp!R182)*'ASXY-TI2S'!$D182)</f>
        <v>0</v>
      </c>
      <c r="G182" s="20">
        <f>Model!$W$11*((drdp!D182+drdp!M182)*'ASXY-TI2S'!$B182+(drdp!G182+drdp!P182)*'ASXY-TI2S'!$C182+(drdp!J182+drdp!S182)*'ASXY-TI2S'!$D182)</f>
        <v>0</v>
      </c>
      <c r="H182" s="18">
        <f>Model!$W$11*((drdp!B182)*'ASXY-TI2S'!$B182+(drdp!E182)*'ASXY-TI2S'!$C182+(drdp!H182)*'ASXY-TI2S'!$D182)</f>
        <v>0</v>
      </c>
      <c r="I182" s="18">
        <f>Model!$W$11*((drdp!C182)*'ASXY-TI2S'!$B182+(drdp!F182)*'ASXY-TI2S'!$C182+(drdp!I182)*'ASXY-TI2S'!$D182)</f>
        <v>0</v>
      </c>
      <c r="J182" s="18">
        <f>Model!$W$11*((drdp!D182)*'ASXY-TI2S'!$B182+(drdp!G182)*'ASXY-TI2S'!$C182+(drdp!J182)*'ASXY-TI2S'!$D182)</f>
        <v>0</v>
      </c>
      <c r="K182" s="21">
        <f>SUM(E$3:E181)+H182</f>
        <v>0.17960993810680914</v>
      </c>
      <c r="L182" s="21">
        <f>SUM(F$3:F181)+I182</f>
        <v>-8.7975388850464756E-2</v>
      </c>
      <c r="M182" s="21">
        <f>SUM(G$3:G181)+J182</f>
        <v>-0.23838005136122475</v>
      </c>
      <c r="N182" s="21"/>
      <c r="O182" s="21"/>
      <c r="P182" s="21"/>
      <c r="Q182" s="19">
        <f t="shared" si="13"/>
        <v>3.2259729866731812E-2</v>
      </c>
      <c r="R182" s="19">
        <f t="shared" si="14"/>
        <v>7.7396690433904781E-3</v>
      </c>
      <c r="S182" s="19">
        <f t="shared" si="15"/>
        <v>5.6825048886980152E-2</v>
      </c>
      <c r="T182" s="19">
        <f t="shared" si="16"/>
        <v>-1.5801254146354443E-2</v>
      </c>
      <c r="U182" s="19">
        <f t="shared" si="17"/>
        <v>-4.2815426270887559E-2</v>
      </c>
      <c r="V182" s="19">
        <f t="shared" si="18"/>
        <v>2.0971577712697507E-2</v>
      </c>
    </row>
    <row r="183" spans="1:22" x14ac:dyDescent="0.25">
      <c r="A183" s="26">
        <f>Wellpath!E183</f>
        <v>0</v>
      </c>
      <c r="B183" s="22">
        <v>0</v>
      </c>
      <c r="C183" s="22">
        <f>SIN(Wellpath!$L183) * COS(Wellpath!$L183) / 2</f>
        <v>0</v>
      </c>
      <c r="D183" s="22">
        <f>(-TAN(Dip) * SIN(Wellpath!$L183) * COS(Wellpath!$L183) * SIN(Wellpath!$O183)) / 2</f>
        <v>0</v>
      </c>
      <c r="E183" s="20">
        <f>Model!$W$11*((drdp!B183+drdp!K183)*'ASXY-TI2S'!$B183+(drdp!E183+drdp!N183)*'ASXY-TI2S'!$C183+(drdp!H183+drdp!Q183)*'ASXY-TI2S'!$D183)</f>
        <v>0</v>
      </c>
      <c r="F183" s="20">
        <f>Model!$W$11*((drdp!C183+drdp!L183)*'ASXY-TI2S'!$B183+(drdp!F183+drdp!O183)*'ASXY-TI2S'!$C183+(drdp!I183+drdp!R183)*'ASXY-TI2S'!$D183)</f>
        <v>0</v>
      </c>
      <c r="G183" s="20">
        <f>Model!$W$11*((drdp!D183+drdp!M183)*'ASXY-TI2S'!$B183+(drdp!G183+drdp!P183)*'ASXY-TI2S'!$C183+(drdp!J183+drdp!S183)*'ASXY-TI2S'!$D183)</f>
        <v>0</v>
      </c>
      <c r="H183" s="18">
        <f>Model!$W$11*((drdp!B183)*'ASXY-TI2S'!$B183+(drdp!E183)*'ASXY-TI2S'!$C183+(drdp!H183)*'ASXY-TI2S'!$D183)</f>
        <v>0</v>
      </c>
      <c r="I183" s="18">
        <f>Model!$W$11*((drdp!C183)*'ASXY-TI2S'!$B183+(drdp!F183)*'ASXY-TI2S'!$C183+(drdp!I183)*'ASXY-TI2S'!$D183)</f>
        <v>0</v>
      </c>
      <c r="J183" s="18">
        <f>Model!$W$11*((drdp!D183)*'ASXY-TI2S'!$B183+(drdp!G183)*'ASXY-TI2S'!$C183+(drdp!J183)*'ASXY-TI2S'!$D183)</f>
        <v>0</v>
      </c>
      <c r="K183" s="21">
        <f>SUM(E$3:E182)+H183</f>
        <v>0.17960993810680914</v>
      </c>
      <c r="L183" s="21">
        <f>SUM(F$3:F182)+I183</f>
        <v>-8.7975388850464756E-2</v>
      </c>
      <c r="M183" s="21">
        <f>SUM(G$3:G182)+J183</f>
        <v>-0.23838005136122475</v>
      </c>
      <c r="N183" s="21"/>
      <c r="O183" s="21"/>
      <c r="P183" s="21"/>
      <c r="Q183" s="19">
        <f t="shared" si="13"/>
        <v>3.2259729866731812E-2</v>
      </c>
      <c r="R183" s="19">
        <f t="shared" si="14"/>
        <v>7.7396690433904781E-3</v>
      </c>
      <c r="S183" s="19">
        <f t="shared" si="15"/>
        <v>5.6825048886980152E-2</v>
      </c>
      <c r="T183" s="19">
        <f t="shared" si="16"/>
        <v>-1.5801254146354443E-2</v>
      </c>
      <c r="U183" s="19">
        <f t="shared" si="17"/>
        <v>-4.2815426270887559E-2</v>
      </c>
      <c r="V183" s="19">
        <f t="shared" si="18"/>
        <v>2.0971577712697507E-2</v>
      </c>
    </row>
    <row r="184" spans="1:22" x14ac:dyDescent="0.25">
      <c r="A184" s="26">
        <f>Wellpath!E184</f>
        <v>0</v>
      </c>
      <c r="B184" s="22">
        <v>0</v>
      </c>
      <c r="C184" s="22">
        <f>SIN(Wellpath!$L184) * COS(Wellpath!$L184) / 2</f>
        <v>0</v>
      </c>
      <c r="D184" s="22">
        <f>(-TAN(Dip) * SIN(Wellpath!$L184) * COS(Wellpath!$L184) * SIN(Wellpath!$O184)) / 2</f>
        <v>0</v>
      </c>
      <c r="E184" s="20">
        <f>Model!$W$11*((drdp!B184+drdp!K184)*'ASXY-TI2S'!$B184+(drdp!E184+drdp!N184)*'ASXY-TI2S'!$C184+(drdp!H184+drdp!Q184)*'ASXY-TI2S'!$D184)</f>
        <v>0</v>
      </c>
      <c r="F184" s="20">
        <f>Model!$W$11*((drdp!C184+drdp!L184)*'ASXY-TI2S'!$B184+(drdp!F184+drdp!O184)*'ASXY-TI2S'!$C184+(drdp!I184+drdp!R184)*'ASXY-TI2S'!$D184)</f>
        <v>0</v>
      </c>
      <c r="G184" s="20">
        <f>Model!$W$11*((drdp!D184+drdp!M184)*'ASXY-TI2S'!$B184+(drdp!G184+drdp!P184)*'ASXY-TI2S'!$C184+(drdp!J184+drdp!S184)*'ASXY-TI2S'!$D184)</f>
        <v>0</v>
      </c>
      <c r="H184" s="18">
        <f>Model!$W$11*((drdp!B184)*'ASXY-TI2S'!$B184+(drdp!E184)*'ASXY-TI2S'!$C184+(drdp!H184)*'ASXY-TI2S'!$D184)</f>
        <v>0</v>
      </c>
      <c r="I184" s="18">
        <f>Model!$W$11*((drdp!C184)*'ASXY-TI2S'!$B184+(drdp!F184)*'ASXY-TI2S'!$C184+(drdp!I184)*'ASXY-TI2S'!$D184)</f>
        <v>0</v>
      </c>
      <c r="J184" s="18">
        <f>Model!$W$11*((drdp!D184)*'ASXY-TI2S'!$B184+(drdp!G184)*'ASXY-TI2S'!$C184+(drdp!J184)*'ASXY-TI2S'!$D184)</f>
        <v>0</v>
      </c>
      <c r="K184" s="21">
        <f>SUM(E$3:E183)+H184</f>
        <v>0.17960993810680914</v>
      </c>
      <c r="L184" s="21">
        <f>SUM(F$3:F183)+I184</f>
        <v>-8.7975388850464756E-2</v>
      </c>
      <c r="M184" s="21">
        <f>SUM(G$3:G183)+J184</f>
        <v>-0.23838005136122475</v>
      </c>
      <c r="N184" s="21"/>
      <c r="O184" s="21"/>
      <c r="P184" s="21"/>
      <c r="Q184" s="19">
        <f t="shared" si="13"/>
        <v>3.2259729866731812E-2</v>
      </c>
      <c r="R184" s="19">
        <f t="shared" si="14"/>
        <v>7.7396690433904781E-3</v>
      </c>
      <c r="S184" s="19">
        <f t="shared" si="15"/>
        <v>5.6825048886980152E-2</v>
      </c>
      <c r="T184" s="19">
        <f t="shared" si="16"/>
        <v>-1.5801254146354443E-2</v>
      </c>
      <c r="U184" s="19">
        <f t="shared" si="17"/>
        <v>-4.2815426270887559E-2</v>
      </c>
      <c r="V184" s="19">
        <f t="shared" si="18"/>
        <v>2.0971577712697507E-2</v>
      </c>
    </row>
    <row r="185" spans="1:22" x14ac:dyDescent="0.25">
      <c r="A185" s="26">
        <f>Wellpath!E185</f>
        <v>0</v>
      </c>
      <c r="B185" s="22">
        <v>0</v>
      </c>
      <c r="C185" s="22">
        <f>SIN(Wellpath!$L185) * COS(Wellpath!$L185) / 2</f>
        <v>0</v>
      </c>
      <c r="D185" s="22">
        <f>(-TAN(Dip) * SIN(Wellpath!$L185) * COS(Wellpath!$L185) * SIN(Wellpath!$O185)) / 2</f>
        <v>0</v>
      </c>
      <c r="E185" s="20">
        <f>Model!$W$11*((drdp!B185+drdp!K185)*'ASXY-TI2S'!$B185+(drdp!E185+drdp!N185)*'ASXY-TI2S'!$C185+(drdp!H185+drdp!Q185)*'ASXY-TI2S'!$D185)</f>
        <v>0</v>
      </c>
      <c r="F185" s="20">
        <f>Model!$W$11*((drdp!C185+drdp!L185)*'ASXY-TI2S'!$B185+(drdp!F185+drdp!O185)*'ASXY-TI2S'!$C185+(drdp!I185+drdp!R185)*'ASXY-TI2S'!$D185)</f>
        <v>0</v>
      </c>
      <c r="G185" s="20">
        <f>Model!$W$11*((drdp!D185+drdp!M185)*'ASXY-TI2S'!$B185+(drdp!G185+drdp!P185)*'ASXY-TI2S'!$C185+(drdp!J185+drdp!S185)*'ASXY-TI2S'!$D185)</f>
        <v>0</v>
      </c>
      <c r="H185" s="18">
        <f>Model!$W$11*((drdp!B185)*'ASXY-TI2S'!$B185+(drdp!E185)*'ASXY-TI2S'!$C185+(drdp!H185)*'ASXY-TI2S'!$D185)</f>
        <v>0</v>
      </c>
      <c r="I185" s="18">
        <f>Model!$W$11*((drdp!C185)*'ASXY-TI2S'!$B185+(drdp!F185)*'ASXY-TI2S'!$C185+(drdp!I185)*'ASXY-TI2S'!$D185)</f>
        <v>0</v>
      </c>
      <c r="J185" s="18">
        <f>Model!$W$11*((drdp!D185)*'ASXY-TI2S'!$B185+(drdp!G185)*'ASXY-TI2S'!$C185+(drdp!J185)*'ASXY-TI2S'!$D185)</f>
        <v>0</v>
      </c>
      <c r="K185" s="21">
        <f>SUM(E$3:E184)+H185</f>
        <v>0.17960993810680914</v>
      </c>
      <c r="L185" s="21">
        <f>SUM(F$3:F184)+I185</f>
        <v>-8.7975388850464756E-2</v>
      </c>
      <c r="M185" s="21">
        <f>SUM(G$3:G184)+J185</f>
        <v>-0.23838005136122475</v>
      </c>
      <c r="N185" s="21"/>
      <c r="O185" s="21"/>
      <c r="P185" s="21"/>
      <c r="Q185" s="19">
        <f t="shared" si="13"/>
        <v>3.2259729866731812E-2</v>
      </c>
      <c r="R185" s="19">
        <f t="shared" si="14"/>
        <v>7.7396690433904781E-3</v>
      </c>
      <c r="S185" s="19">
        <f t="shared" si="15"/>
        <v>5.6825048886980152E-2</v>
      </c>
      <c r="T185" s="19">
        <f t="shared" si="16"/>
        <v>-1.5801254146354443E-2</v>
      </c>
      <c r="U185" s="19">
        <f t="shared" si="17"/>
        <v>-4.2815426270887559E-2</v>
      </c>
      <c r="V185" s="19">
        <f t="shared" si="18"/>
        <v>2.0971577712697507E-2</v>
      </c>
    </row>
    <row r="186" spans="1:22" x14ac:dyDescent="0.25">
      <c r="A186" s="26">
        <f>Wellpath!E186</f>
        <v>0</v>
      </c>
      <c r="B186" s="22">
        <v>0</v>
      </c>
      <c r="C186" s="22">
        <f>SIN(Wellpath!$L186) * COS(Wellpath!$L186) / 2</f>
        <v>0</v>
      </c>
      <c r="D186" s="22">
        <f>(-TAN(Dip) * SIN(Wellpath!$L186) * COS(Wellpath!$L186) * SIN(Wellpath!$O186)) / 2</f>
        <v>0</v>
      </c>
      <c r="E186" s="20">
        <f>Model!$W$11*((drdp!B186+drdp!K186)*'ASXY-TI2S'!$B186+(drdp!E186+drdp!N186)*'ASXY-TI2S'!$C186+(drdp!H186+drdp!Q186)*'ASXY-TI2S'!$D186)</f>
        <v>0</v>
      </c>
      <c r="F186" s="20">
        <f>Model!$W$11*((drdp!C186+drdp!L186)*'ASXY-TI2S'!$B186+(drdp!F186+drdp!O186)*'ASXY-TI2S'!$C186+(drdp!I186+drdp!R186)*'ASXY-TI2S'!$D186)</f>
        <v>0</v>
      </c>
      <c r="G186" s="20">
        <f>Model!$W$11*((drdp!D186+drdp!M186)*'ASXY-TI2S'!$B186+(drdp!G186+drdp!P186)*'ASXY-TI2S'!$C186+(drdp!J186+drdp!S186)*'ASXY-TI2S'!$D186)</f>
        <v>0</v>
      </c>
      <c r="H186" s="18">
        <f>Model!$W$11*((drdp!B186)*'ASXY-TI2S'!$B186+(drdp!E186)*'ASXY-TI2S'!$C186+(drdp!H186)*'ASXY-TI2S'!$D186)</f>
        <v>0</v>
      </c>
      <c r="I186" s="18">
        <f>Model!$W$11*((drdp!C186)*'ASXY-TI2S'!$B186+(drdp!F186)*'ASXY-TI2S'!$C186+(drdp!I186)*'ASXY-TI2S'!$D186)</f>
        <v>0</v>
      </c>
      <c r="J186" s="18">
        <f>Model!$W$11*((drdp!D186)*'ASXY-TI2S'!$B186+(drdp!G186)*'ASXY-TI2S'!$C186+(drdp!J186)*'ASXY-TI2S'!$D186)</f>
        <v>0</v>
      </c>
      <c r="K186" s="21">
        <f>SUM(E$3:E185)+H186</f>
        <v>0.17960993810680914</v>
      </c>
      <c r="L186" s="21">
        <f>SUM(F$3:F185)+I186</f>
        <v>-8.7975388850464756E-2</v>
      </c>
      <c r="M186" s="21">
        <f>SUM(G$3:G185)+J186</f>
        <v>-0.23838005136122475</v>
      </c>
      <c r="N186" s="21"/>
      <c r="O186" s="21"/>
      <c r="P186" s="21"/>
      <c r="Q186" s="19">
        <f t="shared" si="13"/>
        <v>3.2259729866731812E-2</v>
      </c>
      <c r="R186" s="19">
        <f t="shared" si="14"/>
        <v>7.7396690433904781E-3</v>
      </c>
      <c r="S186" s="19">
        <f t="shared" si="15"/>
        <v>5.6825048886980152E-2</v>
      </c>
      <c r="T186" s="19">
        <f t="shared" si="16"/>
        <v>-1.5801254146354443E-2</v>
      </c>
      <c r="U186" s="19">
        <f t="shared" si="17"/>
        <v>-4.2815426270887559E-2</v>
      </c>
      <c r="V186" s="19">
        <f t="shared" si="18"/>
        <v>2.0971577712697507E-2</v>
      </c>
    </row>
    <row r="187" spans="1:22" x14ac:dyDescent="0.25">
      <c r="A187" s="26">
        <f>Wellpath!E187</f>
        <v>0</v>
      </c>
      <c r="B187" s="22">
        <v>0</v>
      </c>
      <c r="C187" s="22">
        <f>SIN(Wellpath!$L187) * COS(Wellpath!$L187) / 2</f>
        <v>0</v>
      </c>
      <c r="D187" s="22">
        <f>(-TAN(Dip) * SIN(Wellpath!$L187) * COS(Wellpath!$L187) * SIN(Wellpath!$O187)) / 2</f>
        <v>0</v>
      </c>
      <c r="E187" s="20">
        <f>Model!$W$11*((drdp!B187+drdp!K187)*'ASXY-TI2S'!$B187+(drdp!E187+drdp!N187)*'ASXY-TI2S'!$C187+(drdp!H187+drdp!Q187)*'ASXY-TI2S'!$D187)</f>
        <v>0</v>
      </c>
      <c r="F187" s="20">
        <f>Model!$W$11*((drdp!C187+drdp!L187)*'ASXY-TI2S'!$B187+(drdp!F187+drdp!O187)*'ASXY-TI2S'!$C187+(drdp!I187+drdp!R187)*'ASXY-TI2S'!$D187)</f>
        <v>0</v>
      </c>
      <c r="G187" s="20">
        <f>Model!$W$11*((drdp!D187+drdp!M187)*'ASXY-TI2S'!$B187+(drdp!G187+drdp!P187)*'ASXY-TI2S'!$C187+(drdp!J187+drdp!S187)*'ASXY-TI2S'!$D187)</f>
        <v>0</v>
      </c>
      <c r="H187" s="18">
        <f>Model!$W$11*((drdp!B187)*'ASXY-TI2S'!$B187+(drdp!E187)*'ASXY-TI2S'!$C187+(drdp!H187)*'ASXY-TI2S'!$D187)</f>
        <v>0</v>
      </c>
      <c r="I187" s="18">
        <f>Model!$W$11*((drdp!C187)*'ASXY-TI2S'!$B187+(drdp!F187)*'ASXY-TI2S'!$C187+(drdp!I187)*'ASXY-TI2S'!$D187)</f>
        <v>0</v>
      </c>
      <c r="J187" s="18">
        <f>Model!$W$11*((drdp!D187)*'ASXY-TI2S'!$B187+(drdp!G187)*'ASXY-TI2S'!$C187+(drdp!J187)*'ASXY-TI2S'!$D187)</f>
        <v>0</v>
      </c>
      <c r="K187" s="21">
        <f>SUM(E$3:E186)+H187</f>
        <v>0.17960993810680914</v>
      </c>
      <c r="L187" s="21">
        <f>SUM(F$3:F186)+I187</f>
        <v>-8.7975388850464756E-2</v>
      </c>
      <c r="M187" s="21">
        <f>SUM(G$3:G186)+J187</f>
        <v>-0.23838005136122475</v>
      </c>
      <c r="N187" s="21"/>
      <c r="O187" s="21"/>
      <c r="P187" s="21"/>
      <c r="Q187" s="19">
        <f t="shared" si="13"/>
        <v>3.2259729866731812E-2</v>
      </c>
      <c r="R187" s="19">
        <f t="shared" si="14"/>
        <v>7.7396690433904781E-3</v>
      </c>
      <c r="S187" s="19">
        <f t="shared" si="15"/>
        <v>5.6825048886980152E-2</v>
      </c>
      <c r="T187" s="19">
        <f t="shared" si="16"/>
        <v>-1.5801254146354443E-2</v>
      </c>
      <c r="U187" s="19">
        <f t="shared" si="17"/>
        <v>-4.2815426270887559E-2</v>
      </c>
      <c r="V187" s="19">
        <f t="shared" si="18"/>
        <v>2.0971577712697507E-2</v>
      </c>
    </row>
    <row r="188" spans="1:22" x14ac:dyDescent="0.25">
      <c r="A188" s="26">
        <f>Wellpath!E188</f>
        <v>0</v>
      </c>
      <c r="B188" s="22">
        <v>0</v>
      </c>
      <c r="C188" s="22">
        <f>SIN(Wellpath!$L188) * COS(Wellpath!$L188) / 2</f>
        <v>0</v>
      </c>
      <c r="D188" s="22">
        <f>(-TAN(Dip) * SIN(Wellpath!$L188) * COS(Wellpath!$L188) * SIN(Wellpath!$O188)) / 2</f>
        <v>0</v>
      </c>
      <c r="E188" s="20">
        <f>Model!$W$11*((drdp!B188+drdp!K188)*'ASXY-TI2S'!$B188+(drdp!E188+drdp!N188)*'ASXY-TI2S'!$C188+(drdp!H188+drdp!Q188)*'ASXY-TI2S'!$D188)</f>
        <v>0</v>
      </c>
      <c r="F188" s="20">
        <f>Model!$W$11*((drdp!C188+drdp!L188)*'ASXY-TI2S'!$B188+(drdp!F188+drdp!O188)*'ASXY-TI2S'!$C188+(drdp!I188+drdp!R188)*'ASXY-TI2S'!$D188)</f>
        <v>0</v>
      </c>
      <c r="G188" s="20">
        <f>Model!$W$11*((drdp!D188+drdp!M188)*'ASXY-TI2S'!$B188+(drdp!G188+drdp!P188)*'ASXY-TI2S'!$C188+(drdp!J188+drdp!S188)*'ASXY-TI2S'!$D188)</f>
        <v>0</v>
      </c>
      <c r="H188" s="18">
        <f>Model!$W$11*((drdp!B188)*'ASXY-TI2S'!$B188+(drdp!E188)*'ASXY-TI2S'!$C188+(drdp!H188)*'ASXY-TI2S'!$D188)</f>
        <v>0</v>
      </c>
      <c r="I188" s="18">
        <f>Model!$W$11*((drdp!C188)*'ASXY-TI2S'!$B188+(drdp!F188)*'ASXY-TI2S'!$C188+(drdp!I188)*'ASXY-TI2S'!$D188)</f>
        <v>0</v>
      </c>
      <c r="J188" s="18">
        <f>Model!$W$11*((drdp!D188)*'ASXY-TI2S'!$B188+(drdp!G188)*'ASXY-TI2S'!$C188+(drdp!J188)*'ASXY-TI2S'!$D188)</f>
        <v>0</v>
      </c>
      <c r="K188" s="21">
        <f>SUM(E$3:E187)+H188</f>
        <v>0.17960993810680914</v>
      </c>
      <c r="L188" s="21">
        <f>SUM(F$3:F187)+I188</f>
        <v>-8.7975388850464756E-2</v>
      </c>
      <c r="M188" s="21">
        <f>SUM(G$3:G187)+J188</f>
        <v>-0.23838005136122475</v>
      </c>
      <c r="N188" s="21"/>
      <c r="O188" s="21"/>
      <c r="P188" s="21"/>
      <c r="Q188" s="19">
        <f t="shared" si="13"/>
        <v>3.2259729866731812E-2</v>
      </c>
      <c r="R188" s="19">
        <f t="shared" si="14"/>
        <v>7.7396690433904781E-3</v>
      </c>
      <c r="S188" s="19">
        <f t="shared" si="15"/>
        <v>5.6825048886980152E-2</v>
      </c>
      <c r="T188" s="19">
        <f t="shared" si="16"/>
        <v>-1.5801254146354443E-2</v>
      </c>
      <c r="U188" s="19">
        <f t="shared" si="17"/>
        <v>-4.2815426270887559E-2</v>
      </c>
      <c r="V188" s="19">
        <f t="shared" si="18"/>
        <v>2.0971577712697507E-2</v>
      </c>
    </row>
    <row r="189" spans="1:22" x14ac:dyDescent="0.25">
      <c r="A189" s="26">
        <f>Wellpath!E189</f>
        <v>0</v>
      </c>
      <c r="B189" s="22">
        <v>0</v>
      </c>
      <c r="C189" s="22">
        <f>SIN(Wellpath!$L189) * COS(Wellpath!$L189) / 2</f>
        <v>0</v>
      </c>
      <c r="D189" s="22">
        <f>(-TAN(Dip) * SIN(Wellpath!$L189) * COS(Wellpath!$L189) * SIN(Wellpath!$O189)) / 2</f>
        <v>0</v>
      </c>
      <c r="E189" s="20">
        <f>Model!$W$11*((drdp!B189+drdp!K189)*'ASXY-TI2S'!$B189+(drdp!E189+drdp!N189)*'ASXY-TI2S'!$C189+(drdp!H189+drdp!Q189)*'ASXY-TI2S'!$D189)</f>
        <v>0</v>
      </c>
      <c r="F189" s="20">
        <f>Model!$W$11*((drdp!C189+drdp!L189)*'ASXY-TI2S'!$B189+(drdp!F189+drdp!O189)*'ASXY-TI2S'!$C189+(drdp!I189+drdp!R189)*'ASXY-TI2S'!$D189)</f>
        <v>0</v>
      </c>
      <c r="G189" s="20">
        <f>Model!$W$11*((drdp!D189+drdp!M189)*'ASXY-TI2S'!$B189+(drdp!G189+drdp!P189)*'ASXY-TI2S'!$C189+(drdp!J189+drdp!S189)*'ASXY-TI2S'!$D189)</f>
        <v>0</v>
      </c>
      <c r="H189" s="18">
        <f>Model!$W$11*((drdp!B189)*'ASXY-TI2S'!$B189+(drdp!E189)*'ASXY-TI2S'!$C189+(drdp!H189)*'ASXY-TI2S'!$D189)</f>
        <v>0</v>
      </c>
      <c r="I189" s="18">
        <f>Model!$W$11*((drdp!C189)*'ASXY-TI2S'!$B189+(drdp!F189)*'ASXY-TI2S'!$C189+(drdp!I189)*'ASXY-TI2S'!$D189)</f>
        <v>0</v>
      </c>
      <c r="J189" s="18">
        <f>Model!$W$11*((drdp!D189)*'ASXY-TI2S'!$B189+(drdp!G189)*'ASXY-TI2S'!$C189+(drdp!J189)*'ASXY-TI2S'!$D189)</f>
        <v>0</v>
      </c>
      <c r="K189" s="21">
        <f>SUM(E$3:E188)+H189</f>
        <v>0.17960993810680914</v>
      </c>
      <c r="L189" s="21">
        <f>SUM(F$3:F188)+I189</f>
        <v>-8.7975388850464756E-2</v>
      </c>
      <c r="M189" s="21">
        <f>SUM(G$3:G188)+J189</f>
        <v>-0.23838005136122475</v>
      </c>
      <c r="N189" s="21"/>
      <c r="O189" s="21"/>
      <c r="P189" s="21"/>
      <c r="Q189" s="19">
        <f t="shared" si="13"/>
        <v>3.2259729866731812E-2</v>
      </c>
      <c r="R189" s="19">
        <f t="shared" si="14"/>
        <v>7.7396690433904781E-3</v>
      </c>
      <c r="S189" s="19">
        <f t="shared" si="15"/>
        <v>5.6825048886980152E-2</v>
      </c>
      <c r="T189" s="19">
        <f t="shared" si="16"/>
        <v>-1.5801254146354443E-2</v>
      </c>
      <c r="U189" s="19">
        <f t="shared" si="17"/>
        <v>-4.2815426270887559E-2</v>
      </c>
      <c r="V189" s="19">
        <f t="shared" si="18"/>
        <v>2.0971577712697507E-2</v>
      </c>
    </row>
    <row r="190" spans="1:22" x14ac:dyDescent="0.25">
      <c r="A190" s="26">
        <f>Wellpath!E190</f>
        <v>0</v>
      </c>
      <c r="B190" s="22">
        <v>0</v>
      </c>
      <c r="C190" s="22">
        <f>SIN(Wellpath!$L190) * COS(Wellpath!$L190) / 2</f>
        <v>0</v>
      </c>
      <c r="D190" s="22">
        <f>(-TAN(Dip) * SIN(Wellpath!$L190) * COS(Wellpath!$L190) * SIN(Wellpath!$O190)) / 2</f>
        <v>0</v>
      </c>
      <c r="E190" s="20">
        <f>Model!$W$11*((drdp!B190+drdp!K190)*'ASXY-TI2S'!$B190+(drdp!E190+drdp!N190)*'ASXY-TI2S'!$C190+(drdp!H190+drdp!Q190)*'ASXY-TI2S'!$D190)</f>
        <v>0</v>
      </c>
      <c r="F190" s="20">
        <f>Model!$W$11*((drdp!C190+drdp!L190)*'ASXY-TI2S'!$B190+(drdp!F190+drdp!O190)*'ASXY-TI2S'!$C190+(drdp!I190+drdp!R190)*'ASXY-TI2S'!$D190)</f>
        <v>0</v>
      </c>
      <c r="G190" s="20">
        <f>Model!$W$11*((drdp!D190+drdp!M190)*'ASXY-TI2S'!$B190+(drdp!G190+drdp!P190)*'ASXY-TI2S'!$C190+(drdp!J190+drdp!S190)*'ASXY-TI2S'!$D190)</f>
        <v>0</v>
      </c>
      <c r="H190" s="18">
        <f>Model!$W$11*((drdp!B190)*'ASXY-TI2S'!$B190+(drdp!E190)*'ASXY-TI2S'!$C190+(drdp!H190)*'ASXY-TI2S'!$D190)</f>
        <v>0</v>
      </c>
      <c r="I190" s="18">
        <f>Model!$W$11*((drdp!C190)*'ASXY-TI2S'!$B190+(drdp!F190)*'ASXY-TI2S'!$C190+(drdp!I190)*'ASXY-TI2S'!$D190)</f>
        <v>0</v>
      </c>
      <c r="J190" s="18">
        <f>Model!$W$11*((drdp!D190)*'ASXY-TI2S'!$B190+(drdp!G190)*'ASXY-TI2S'!$C190+(drdp!J190)*'ASXY-TI2S'!$D190)</f>
        <v>0</v>
      </c>
      <c r="K190" s="21">
        <f>SUM(E$3:E189)+H190</f>
        <v>0.17960993810680914</v>
      </c>
      <c r="L190" s="21">
        <f>SUM(F$3:F189)+I190</f>
        <v>-8.7975388850464756E-2</v>
      </c>
      <c r="M190" s="21">
        <f>SUM(G$3:G189)+J190</f>
        <v>-0.23838005136122475</v>
      </c>
      <c r="N190" s="21"/>
      <c r="O190" s="21"/>
      <c r="P190" s="21"/>
      <c r="Q190" s="19">
        <f t="shared" si="13"/>
        <v>3.2259729866731812E-2</v>
      </c>
      <c r="R190" s="19">
        <f t="shared" si="14"/>
        <v>7.7396690433904781E-3</v>
      </c>
      <c r="S190" s="19">
        <f t="shared" si="15"/>
        <v>5.6825048886980152E-2</v>
      </c>
      <c r="T190" s="19">
        <f t="shared" si="16"/>
        <v>-1.5801254146354443E-2</v>
      </c>
      <c r="U190" s="19">
        <f t="shared" si="17"/>
        <v>-4.2815426270887559E-2</v>
      </c>
      <c r="V190" s="19">
        <f t="shared" si="18"/>
        <v>2.0971577712697507E-2</v>
      </c>
    </row>
    <row r="191" spans="1:22" x14ac:dyDescent="0.25">
      <c r="A191" s="26">
        <f>Wellpath!E191</f>
        <v>0</v>
      </c>
      <c r="B191" s="22">
        <v>0</v>
      </c>
      <c r="C191" s="22">
        <f>SIN(Wellpath!$L191) * COS(Wellpath!$L191) / 2</f>
        <v>0</v>
      </c>
      <c r="D191" s="22">
        <f>(-TAN(Dip) * SIN(Wellpath!$L191) * COS(Wellpath!$L191) * SIN(Wellpath!$O191)) / 2</f>
        <v>0</v>
      </c>
      <c r="E191" s="20">
        <f>Model!$W$11*((drdp!B191+drdp!K191)*'ASXY-TI2S'!$B191+(drdp!E191+drdp!N191)*'ASXY-TI2S'!$C191+(drdp!H191+drdp!Q191)*'ASXY-TI2S'!$D191)</f>
        <v>0</v>
      </c>
      <c r="F191" s="20">
        <f>Model!$W$11*((drdp!C191+drdp!L191)*'ASXY-TI2S'!$B191+(drdp!F191+drdp!O191)*'ASXY-TI2S'!$C191+(drdp!I191+drdp!R191)*'ASXY-TI2S'!$D191)</f>
        <v>0</v>
      </c>
      <c r="G191" s="20">
        <f>Model!$W$11*((drdp!D191+drdp!M191)*'ASXY-TI2S'!$B191+(drdp!G191+drdp!P191)*'ASXY-TI2S'!$C191+(drdp!J191+drdp!S191)*'ASXY-TI2S'!$D191)</f>
        <v>0</v>
      </c>
      <c r="H191" s="18">
        <f>Model!$W$11*((drdp!B191)*'ASXY-TI2S'!$B191+(drdp!E191)*'ASXY-TI2S'!$C191+(drdp!H191)*'ASXY-TI2S'!$D191)</f>
        <v>0</v>
      </c>
      <c r="I191" s="18">
        <f>Model!$W$11*((drdp!C191)*'ASXY-TI2S'!$B191+(drdp!F191)*'ASXY-TI2S'!$C191+(drdp!I191)*'ASXY-TI2S'!$D191)</f>
        <v>0</v>
      </c>
      <c r="J191" s="18">
        <f>Model!$W$11*((drdp!D191)*'ASXY-TI2S'!$B191+(drdp!G191)*'ASXY-TI2S'!$C191+(drdp!J191)*'ASXY-TI2S'!$D191)</f>
        <v>0</v>
      </c>
      <c r="K191" s="21">
        <f>SUM(E$3:E190)+H191</f>
        <v>0.17960993810680914</v>
      </c>
      <c r="L191" s="21">
        <f>SUM(F$3:F190)+I191</f>
        <v>-8.7975388850464756E-2</v>
      </c>
      <c r="M191" s="21">
        <f>SUM(G$3:G190)+J191</f>
        <v>-0.23838005136122475</v>
      </c>
      <c r="N191" s="21"/>
      <c r="O191" s="21"/>
      <c r="P191" s="21"/>
      <c r="Q191" s="19">
        <f t="shared" si="13"/>
        <v>3.2259729866731812E-2</v>
      </c>
      <c r="R191" s="19">
        <f t="shared" si="14"/>
        <v>7.7396690433904781E-3</v>
      </c>
      <c r="S191" s="19">
        <f t="shared" si="15"/>
        <v>5.6825048886980152E-2</v>
      </c>
      <c r="T191" s="19">
        <f t="shared" si="16"/>
        <v>-1.5801254146354443E-2</v>
      </c>
      <c r="U191" s="19">
        <f t="shared" si="17"/>
        <v>-4.2815426270887559E-2</v>
      </c>
      <c r="V191" s="19">
        <f t="shared" si="18"/>
        <v>2.0971577712697507E-2</v>
      </c>
    </row>
    <row r="192" spans="1:22" x14ac:dyDescent="0.25">
      <c r="A192" s="26">
        <f>Wellpath!E192</f>
        <v>0</v>
      </c>
      <c r="B192" s="22">
        <v>0</v>
      </c>
      <c r="C192" s="22">
        <f>SIN(Wellpath!$L192) * COS(Wellpath!$L192) / 2</f>
        <v>0</v>
      </c>
      <c r="D192" s="22">
        <f>(-TAN(Dip) * SIN(Wellpath!$L192) * COS(Wellpath!$L192) * SIN(Wellpath!$O192)) / 2</f>
        <v>0</v>
      </c>
      <c r="E192" s="20">
        <f>Model!$W$11*((drdp!B192+drdp!K192)*'ASXY-TI2S'!$B192+(drdp!E192+drdp!N192)*'ASXY-TI2S'!$C192+(drdp!H192+drdp!Q192)*'ASXY-TI2S'!$D192)</f>
        <v>0</v>
      </c>
      <c r="F192" s="20">
        <f>Model!$W$11*((drdp!C192+drdp!L192)*'ASXY-TI2S'!$B192+(drdp!F192+drdp!O192)*'ASXY-TI2S'!$C192+(drdp!I192+drdp!R192)*'ASXY-TI2S'!$D192)</f>
        <v>0</v>
      </c>
      <c r="G192" s="20">
        <f>Model!$W$11*((drdp!D192+drdp!M192)*'ASXY-TI2S'!$B192+(drdp!G192+drdp!P192)*'ASXY-TI2S'!$C192+(drdp!J192+drdp!S192)*'ASXY-TI2S'!$D192)</f>
        <v>0</v>
      </c>
      <c r="H192" s="18">
        <f>Model!$W$11*((drdp!B192)*'ASXY-TI2S'!$B192+(drdp!E192)*'ASXY-TI2S'!$C192+(drdp!H192)*'ASXY-TI2S'!$D192)</f>
        <v>0</v>
      </c>
      <c r="I192" s="18">
        <f>Model!$W$11*((drdp!C192)*'ASXY-TI2S'!$B192+(drdp!F192)*'ASXY-TI2S'!$C192+(drdp!I192)*'ASXY-TI2S'!$D192)</f>
        <v>0</v>
      </c>
      <c r="J192" s="18">
        <f>Model!$W$11*((drdp!D192)*'ASXY-TI2S'!$B192+(drdp!G192)*'ASXY-TI2S'!$C192+(drdp!J192)*'ASXY-TI2S'!$D192)</f>
        <v>0</v>
      </c>
      <c r="K192" s="21">
        <f>SUM(E$3:E191)+H192</f>
        <v>0.17960993810680914</v>
      </c>
      <c r="L192" s="21">
        <f>SUM(F$3:F191)+I192</f>
        <v>-8.7975388850464756E-2</v>
      </c>
      <c r="M192" s="21">
        <f>SUM(G$3:G191)+J192</f>
        <v>-0.23838005136122475</v>
      </c>
      <c r="N192" s="21"/>
      <c r="O192" s="21"/>
      <c r="P192" s="21"/>
      <c r="Q192" s="19">
        <f t="shared" si="13"/>
        <v>3.2259729866731812E-2</v>
      </c>
      <c r="R192" s="19">
        <f t="shared" si="14"/>
        <v>7.7396690433904781E-3</v>
      </c>
      <c r="S192" s="19">
        <f t="shared" si="15"/>
        <v>5.6825048886980152E-2</v>
      </c>
      <c r="T192" s="19">
        <f t="shared" si="16"/>
        <v>-1.5801254146354443E-2</v>
      </c>
      <c r="U192" s="19">
        <f t="shared" si="17"/>
        <v>-4.2815426270887559E-2</v>
      </c>
      <c r="V192" s="19">
        <f t="shared" si="18"/>
        <v>2.0971577712697507E-2</v>
      </c>
    </row>
    <row r="193" spans="1:22" x14ac:dyDescent="0.25">
      <c r="A193" s="26">
        <f>Wellpath!E193</f>
        <v>0</v>
      </c>
      <c r="B193" s="22">
        <v>0</v>
      </c>
      <c r="C193" s="22">
        <f>SIN(Wellpath!$L193) * COS(Wellpath!$L193) / 2</f>
        <v>0</v>
      </c>
      <c r="D193" s="22">
        <f>(-TAN(Dip) * SIN(Wellpath!$L193) * COS(Wellpath!$L193) * SIN(Wellpath!$O193)) / 2</f>
        <v>0</v>
      </c>
      <c r="E193" s="20">
        <f>Model!$W$11*((drdp!B193+drdp!K193)*'ASXY-TI2S'!$B193+(drdp!E193+drdp!N193)*'ASXY-TI2S'!$C193+(drdp!H193+drdp!Q193)*'ASXY-TI2S'!$D193)</f>
        <v>0</v>
      </c>
      <c r="F193" s="20">
        <f>Model!$W$11*((drdp!C193+drdp!L193)*'ASXY-TI2S'!$B193+(drdp!F193+drdp!O193)*'ASXY-TI2S'!$C193+(drdp!I193+drdp!R193)*'ASXY-TI2S'!$D193)</f>
        <v>0</v>
      </c>
      <c r="G193" s="20">
        <f>Model!$W$11*((drdp!D193+drdp!M193)*'ASXY-TI2S'!$B193+(drdp!G193+drdp!P193)*'ASXY-TI2S'!$C193+(drdp!J193+drdp!S193)*'ASXY-TI2S'!$D193)</f>
        <v>0</v>
      </c>
      <c r="H193" s="18">
        <f>Model!$W$11*((drdp!B193)*'ASXY-TI2S'!$B193+(drdp!E193)*'ASXY-TI2S'!$C193+(drdp!H193)*'ASXY-TI2S'!$D193)</f>
        <v>0</v>
      </c>
      <c r="I193" s="18">
        <f>Model!$W$11*((drdp!C193)*'ASXY-TI2S'!$B193+(drdp!F193)*'ASXY-TI2S'!$C193+(drdp!I193)*'ASXY-TI2S'!$D193)</f>
        <v>0</v>
      </c>
      <c r="J193" s="18">
        <f>Model!$W$11*((drdp!D193)*'ASXY-TI2S'!$B193+(drdp!G193)*'ASXY-TI2S'!$C193+(drdp!J193)*'ASXY-TI2S'!$D193)</f>
        <v>0</v>
      </c>
      <c r="K193" s="21">
        <f>SUM(E$3:E192)+H193</f>
        <v>0.17960993810680914</v>
      </c>
      <c r="L193" s="21">
        <f>SUM(F$3:F192)+I193</f>
        <v>-8.7975388850464756E-2</v>
      </c>
      <c r="M193" s="21">
        <f>SUM(G$3:G192)+J193</f>
        <v>-0.23838005136122475</v>
      </c>
      <c r="N193" s="21"/>
      <c r="O193" s="21"/>
      <c r="P193" s="21"/>
      <c r="Q193" s="19">
        <f t="shared" si="13"/>
        <v>3.2259729866731812E-2</v>
      </c>
      <c r="R193" s="19">
        <f t="shared" si="14"/>
        <v>7.7396690433904781E-3</v>
      </c>
      <c r="S193" s="19">
        <f t="shared" si="15"/>
        <v>5.6825048886980152E-2</v>
      </c>
      <c r="T193" s="19">
        <f t="shared" si="16"/>
        <v>-1.5801254146354443E-2</v>
      </c>
      <c r="U193" s="19">
        <f t="shared" si="17"/>
        <v>-4.2815426270887559E-2</v>
      </c>
      <c r="V193" s="19">
        <f t="shared" si="18"/>
        <v>2.0971577712697507E-2</v>
      </c>
    </row>
    <row r="194" spans="1:22" x14ac:dyDescent="0.25">
      <c r="A194" s="26">
        <f>Wellpath!E194</f>
        <v>0</v>
      </c>
      <c r="B194" s="22">
        <v>0</v>
      </c>
      <c r="C194" s="22">
        <f>SIN(Wellpath!$L194) * COS(Wellpath!$L194) / 2</f>
        <v>0</v>
      </c>
      <c r="D194" s="22">
        <f>(-TAN(Dip) * SIN(Wellpath!$L194) * COS(Wellpath!$L194) * SIN(Wellpath!$O194)) / 2</f>
        <v>0</v>
      </c>
      <c r="E194" s="20">
        <f>Model!$W$11*((drdp!B194+drdp!K194)*'ASXY-TI2S'!$B194+(drdp!E194+drdp!N194)*'ASXY-TI2S'!$C194+(drdp!H194+drdp!Q194)*'ASXY-TI2S'!$D194)</f>
        <v>0</v>
      </c>
      <c r="F194" s="20">
        <f>Model!$W$11*((drdp!C194+drdp!L194)*'ASXY-TI2S'!$B194+(drdp!F194+drdp!O194)*'ASXY-TI2S'!$C194+(drdp!I194+drdp!R194)*'ASXY-TI2S'!$D194)</f>
        <v>0</v>
      </c>
      <c r="G194" s="20">
        <f>Model!$W$11*((drdp!D194+drdp!M194)*'ASXY-TI2S'!$B194+(drdp!G194+drdp!P194)*'ASXY-TI2S'!$C194+(drdp!J194+drdp!S194)*'ASXY-TI2S'!$D194)</f>
        <v>0</v>
      </c>
      <c r="H194" s="18">
        <f>Model!$W$11*((drdp!B194)*'ASXY-TI2S'!$B194+(drdp!E194)*'ASXY-TI2S'!$C194+(drdp!H194)*'ASXY-TI2S'!$D194)</f>
        <v>0</v>
      </c>
      <c r="I194" s="18">
        <f>Model!$W$11*((drdp!C194)*'ASXY-TI2S'!$B194+(drdp!F194)*'ASXY-TI2S'!$C194+(drdp!I194)*'ASXY-TI2S'!$D194)</f>
        <v>0</v>
      </c>
      <c r="J194" s="18">
        <f>Model!$W$11*((drdp!D194)*'ASXY-TI2S'!$B194+(drdp!G194)*'ASXY-TI2S'!$C194+(drdp!J194)*'ASXY-TI2S'!$D194)</f>
        <v>0</v>
      </c>
      <c r="K194" s="21">
        <f>SUM(E$3:E193)+H194</f>
        <v>0.17960993810680914</v>
      </c>
      <c r="L194" s="21">
        <f>SUM(F$3:F193)+I194</f>
        <v>-8.7975388850464756E-2</v>
      </c>
      <c r="M194" s="21">
        <f>SUM(G$3:G193)+J194</f>
        <v>-0.23838005136122475</v>
      </c>
      <c r="N194" s="21"/>
      <c r="O194" s="21"/>
      <c r="P194" s="21"/>
      <c r="Q194" s="19">
        <f t="shared" si="13"/>
        <v>3.2259729866731812E-2</v>
      </c>
      <c r="R194" s="19">
        <f t="shared" si="14"/>
        <v>7.7396690433904781E-3</v>
      </c>
      <c r="S194" s="19">
        <f t="shared" si="15"/>
        <v>5.6825048886980152E-2</v>
      </c>
      <c r="T194" s="19">
        <f t="shared" si="16"/>
        <v>-1.5801254146354443E-2</v>
      </c>
      <c r="U194" s="19">
        <f t="shared" si="17"/>
        <v>-4.2815426270887559E-2</v>
      </c>
      <c r="V194" s="19">
        <f t="shared" si="18"/>
        <v>2.0971577712697507E-2</v>
      </c>
    </row>
    <row r="195" spans="1:22" x14ac:dyDescent="0.25">
      <c r="A195" s="26">
        <f>Wellpath!E195</f>
        <v>0</v>
      </c>
      <c r="B195" s="22">
        <v>0</v>
      </c>
      <c r="C195" s="22">
        <f>SIN(Wellpath!$L195) * COS(Wellpath!$L195) / 2</f>
        <v>0</v>
      </c>
      <c r="D195" s="22">
        <f>(-TAN(Dip) * SIN(Wellpath!$L195) * COS(Wellpath!$L195) * SIN(Wellpath!$O195)) / 2</f>
        <v>0</v>
      </c>
      <c r="E195" s="20">
        <f>Model!$W$11*((drdp!B195+drdp!K195)*'ASXY-TI2S'!$B195+(drdp!E195+drdp!N195)*'ASXY-TI2S'!$C195+(drdp!H195+drdp!Q195)*'ASXY-TI2S'!$D195)</f>
        <v>0</v>
      </c>
      <c r="F195" s="20">
        <f>Model!$W$11*((drdp!C195+drdp!L195)*'ASXY-TI2S'!$B195+(drdp!F195+drdp!O195)*'ASXY-TI2S'!$C195+(drdp!I195+drdp!R195)*'ASXY-TI2S'!$D195)</f>
        <v>0</v>
      </c>
      <c r="G195" s="20">
        <f>Model!$W$11*((drdp!D195+drdp!M195)*'ASXY-TI2S'!$B195+(drdp!G195+drdp!P195)*'ASXY-TI2S'!$C195+(drdp!J195+drdp!S195)*'ASXY-TI2S'!$D195)</f>
        <v>0</v>
      </c>
      <c r="H195" s="18">
        <f>Model!$W$11*((drdp!B195)*'ASXY-TI2S'!$B195+(drdp!E195)*'ASXY-TI2S'!$C195+(drdp!H195)*'ASXY-TI2S'!$D195)</f>
        <v>0</v>
      </c>
      <c r="I195" s="18">
        <f>Model!$W$11*((drdp!C195)*'ASXY-TI2S'!$B195+(drdp!F195)*'ASXY-TI2S'!$C195+(drdp!I195)*'ASXY-TI2S'!$D195)</f>
        <v>0</v>
      </c>
      <c r="J195" s="18">
        <f>Model!$W$11*((drdp!D195)*'ASXY-TI2S'!$B195+(drdp!G195)*'ASXY-TI2S'!$C195+(drdp!J195)*'ASXY-TI2S'!$D195)</f>
        <v>0</v>
      </c>
      <c r="K195" s="21">
        <f>SUM(E$3:E194)+H195</f>
        <v>0.17960993810680914</v>
      </c>
      <c r="L195" s="21">
        <f>SUM(F$3:F194)+I195</f>
        <v>-8.7975388850464756E-2</v>
      </c>
      <c r="M195" s="21">
        <f>SUM(G$3:G194)+J195</f>
        <v>-0.23838005136122475</v>
      </c>
      <c r="N195" s="21"/>
      <c r="O195" s="21"/>
      <c r="P195" s="21"/>
      <c r="Q195" s="19">
        <f t="shared" si="13"/>
        <v>3.2259729866731812E-2</v>
      </c>
      <c r="R195" s="19">
        <f t="shared" si="14"/>
        <v>7.7396690433904781E-3</v>
      </c>
      <c r="S195" s="19">
        <f t="shared" si="15"/>
        <v>5.6825048886980152E-2</v>
      </c>
      <c r="T195" s="19">
        <f t="shared" si="16"/>
        <v>-1.5801254146354443E-2</v>
      </c>
      <c r="U195" s="19">
        <f t="shared" si="17"/>
        <v>-4.2815426270887559E-2</v>
      </c>
      <c r="V195" s="19">
        <f t="shared" si="18"/>
        <v>2.0971577712697507E-2</v>
      </c>
    </row>
    <row r="196" spans="1:22" x14ac:dyDescent="0.25">
      <c r="A196" s="26">
        <f>Wellpath!E196</f>
        <v>0</v>
      </c>
      <c r="B196" s="22">
        <v>0</v>
      </c>
      <c r="C196" s="22">
        <f>SIN(Wellpath!$L196) * COS(Wellpath!$L196) / 2</f>
        <v>0</v>
      </c>
      <c r="D196" s="22">
        <f>(-TAN(Dip) * SIN(Wellpath!$L196) * COS(Wellpath!$L196) * SIN(Wellpath!$O196)) / 2</f>
        <v>0</v>
      </c>
      <c r="E196" s="20">
        <f>Model!$W$11*((drdp!B196+drdp!K196)*'ASXY-TI2S'!$B196+(drdp!E196+drdp!N196)*'ASXY-TI2S'!$C196+(drdp!H196+drdp!Q196)*'ASXY-TI2S'!$D196)</f>
        <v>0</v>
      </c>
      <c r="F196" s="20">
        <f>Model!$W$11*((drdp!C196+drdp!L196)*'ASXY-TI2S'!$B196+(drdp!F196+drdp!O196)*'ASXY-TI2S'!$C196+(drdp!I196+drdp!R196)*'ASXY-TI2S'!$D196)</f>
        <v>0</v>
      </c>
      <c r="G196" s="20">
        <f>Model!$W$11*((drdp!D196+drdp!M196)*'ASXY-TI2S'!$B196+(drdp!G196+drdp!P196)*'ASXY-TI2S'!$C196+(drdp!J196+drdp!S196)*'ASXY-TI2S'!$D196)</f>
        <v>0</v>
      </c>
      <c r="H196" s="18">
        <f>Model!$W$11*((drdp!B196)*'ASXY-TI2S'!$B196+(drdp!E196)*'ASXY-TI2S'!$C196+(drdp!H196)*'ASXY-TI2S'!$D196)</f>
        <v>0</v>
      </c>
      <c r="I196" s="18">
        <f>Model!$W$11*((drdp!C196)*'ASXY-TI2S'!$B196+(drdp!F196)*'ASXY-TI2S'!$C196+(drdp!I196)*'ASXY-TI2S'!$D196)</f>
        <v>0</v>
      </c>
      <c r="J196" s="18">
        <f>Model!$W$11*((drdp!D196)*'ASXY-TI2S'!$B196+(drdp!G196)*'ASXY-TI2S'!$C196+(drdp!J196)*'ASXY-TI2S'!$D196)</f>
        <v>0</v>
      </c>
      <c r="K196" s="21">
        <f>SUM(E$3:E195)+H196</f>
        <v>0.17960993810680914</v>
      </c>
      <c r="L196" s="21">
        <f>SUM(F$3:F195)+I196</f>
        <v>-8.7975388850464756E-2</v>
      </c>
      <c r="M196" s="21">
        <f>SUM(G$3:G195)+J196</f>
        <v>-0.23838005136122475</v>
      </c>
      <c r="N196" s="21"/>
      <c r="O196" s="21"/>
      <c r="P196" s="21"/>
      <c r="Q196" s="19">
        <f t="shared" si="13"/>
        <v>3.2259729866731812E-2</v>
      </c>
      <c r="R196" s="19">
        <f t="shared" si="14"/>
        <v>7.7396690433904781E-3</v>
      </c>
      <c r="S196" s="19">
        <f t="shared" si="15"/>
        <v>5.6825048886980152E-2</v>
      </c>
      <c r="T196" s="19">
        <f t="shared" si="16"/>
        <v>-1.5801254146354443E-2</v>
      </c>
      <c r="U196" s="19">
        <f t="shared" si="17"/>
        <v>-4.2815426270887559E-2</v>
      </c>
      <c r="V196" s="19">
        <f t="shared" si="18"/>
        <v>2.0971577712697507E-2</v>
      </c>
    </row>
    <row r="197" spans="1:22" x14ac:dyDescent="0.25">
      <c r="A197" s="26">
        <f>Wellpath!E197</f>
        <v>0</v>
      </c>
      <c r="B197" s="22">
        <v>0</v>
      </c>
      <c r="C197" s="22">
        <f>SIN(Wellpath!$L197) * COS(Wellpath!$L197) / 2</f>
        <v>0</v>
      </c>
      <c r="D197" s="22">
        <f>(-TAN(Dip) * SIN(Wellpath!$L197) * COS(Wellpath!$L197) * SIN(Wellpath!$O197)) / 2</f>
        <v>0</v>
      </c>
      <c r="E197" s="20">
        <f>Model!$W$11*((drdp!B197+drdp!K197)*'ASXY-TI2S'!$B197+(drdp!E197+drdp!N197)*'ASXY-TI2S'!$C197+(drdp!H197+drdp!Q197)*'ASXY-TI2S'!$D197)</f>
        <v>0</v>
      </c>
      <c r="F197" s="20">
        <f>Model!$W$11*((drdp!C197+drdp!L197)*'ASXY-TI2S'!$B197+(drdp!F197+drdp!O197)*'ASXY-TI2S'!$C197+(drdp!I197+drdp!R197)*'ASXY-TI2S'!$D197)</f>
        <v>0</v>
      </c>
      <c r="G197" s="20">
        <f>Model!$W$11*((drdp!D197+drdp!M197)*'ASXY-TI2S'!$B197+(drdp!G197+drdp!P197)*'ASXY-TI2S'!$C197+(drdp!J197+drdp!S197)*'ASXY-TI2S'!$D197)</f>
        <v>0</v>
      </c>
      <c r="H197" s="18">
        <f>Model!$W$11*((drdp!B197)*'ASXY-TI2S'!$B197+(drdp!E197)*'ASXY-TI2S'!$C197+(drdp!H197)*'ASXY-TI2S'!$D197)</f>
        <v>0</v>
      </c>
      <c r="I197" s="18">
        <f>Model!$W$11*((drdp!C197)*'ASXY-TI2S'!$B197+(drdp!F197)*'ASXY-TI2S'!$C197+(drdp!I197)*'ASXY-TI2S'!$D197)</f>
        <v>0</v>
      </c>
      <c r="J197" s="18">
        <f>Model!$W$11*((drdp!D197)*'ASXY-TI2S'!$B197+(drdp!G197)*'ASXY-TI2S'!$C197+(drdp!J197)*'ASXY-TI2S'!$D197)</f>
        <v>0</v>
      </c>
      <c r="K197" s="21">
        <f>SUM(E$3:E196)+H197</f>
        <v>0.17960993810680914</v>
      </c>
      <c r="L197" s="21">
        <f>SUM(F$3:F196)+I197</f>
        <v>-8.7975388850464756E-2</v>
      </c>
      <c r="M197" s="21">
        <f>SUM(G$3:G196)+J197</f>
        <v>-0.23838005136122475</v>
      </c>
      <c r="N197" s="21"/>
      <c r="O197" s="21"/>
      <c r="P197" s="21"/>
      <c r="Q197" s="19">
        <f t="shared" si="13"/>
        <v>3.2259729866731812E-2</v>
      </c>
      <c r="R197" s="19">
        <f t="shared" si="14"/>
        <v>7.7396690433904781E-3</v>
      </c>
      <c r="S197" s="19">
        <f t="shared" si="15"/>
        <v>5.6825048886980152E-2</v>
      </c>
      <c r="T197" s="19">
        <f t="shared" si="16"/>
        <v>-1.5801254146354443E-2</v>
      </c>
      <c r="U197" s="19">
        <f t="shared" si="17"/>
        <v>-4.2815426270887559E-2</v>
      </c>
      <c r="V197" s="19">
        <f t="shared" si="18"/>
        <v>2.0971577712697507E-2</v>
      </c>
    </row>
    <row r="198" spans="1:22" x14ac:dyDescent="0.25">
      <c r="A198" s="26">
        <f>Wellpath!E198</f>
        <v>0</v>
      </c>
      <c r="B198" s="22">
        <v>0</v>
      </c>
      <c r="C198" s="22">
        <f>SIN(Wellpath!$L198) * COS(Wellpath!$L198) / 2</f>
        <v>0</v>
      </c>
      <c r="D198" s="22">
        <f>(-TAN(Dip) * SIN(Wellpath!$L198) * COS(Wellpath!$L198) * SIN(Wellpath!$O198)) / 2</f>
        <v>0</v>
      </c>
      <c r="E198" s="20">
        <f>Model!$W$11*((drdp!B198+drdp!K198)*'ASXY-TI2S'!$B198+(drdp!E198+drdp!N198)*'ASXY-TI2S'!$C198+(drdp!H198+drdp!Q198)*'ASXY-TI2S'!$D198)</f>
        <v>0</v>
      </c>
      <c r="F198" s="20">
        <f>Model!$W$11*((drdp!C198+drdp!L198)*'ASXY-TI2S'!$B198+(drdp!F198+drdp!O198)*'ASXY-TI2S'!$C198+(drdp!I198+drdp!R198)*'ASXY-TI2S'!$D198)</f>
        <v>0</v>
      </c>
      <c r="G198" s="20">
        <f>Model!$W$11*((drdp!D198+drdp!M198)*'ASXY-TI2S'!$B198+(drdp!G198+drdp!P198)*'ASXY-TI2S'!$C198+(drdp!J198+drdp!S198)*'ASXY-TI2S'!$D198)</f>
        <v>0</v>
      </c>
      <c r="H198" s="18">
        <f>Model!$W$11*((drdp!B198)*'ASXY-TI2S'!$B198+(drdp!E198)*'ASXY-TI2S'!$C198+(drdp!H198)*'ASXY-TI2S'!$D198)</f>
        <v>0</v>
      </c>
      <c r="I198" s="18">
        <f>Model!$W$11*((drdp!C198)*'ASXY-TI2S'!$B198+(drdp!F198)*'ASXY-TI2S'!$C198+(drdp!I198)*'ASXY-TI2S'!$D198)</f>
        <v>0</v>
      </c>
      <c r="J198" s="18">
        <f>Model!$W$11*((drdp!D198)*'ASXY-TI2S'!$B198+(drdp!G198)*'ASXY-TI2S'!$C198+(drdp!J198)*'ASXY-TI2S'!$D198)</f>
        <v>0</v>
      </c>
      <c r="K198" s="21">
        <f>SUM(E$3:E197)+H198</f>
        <v>0.17960993810680914</v>
      </c>
      <c r="L198" s="21">
        <f>SUM(F$3:F197)+I198</f>
        <v>-8.7975388850464756E-2</v>
      </c>
      <c r="M198" s="21">
        <f>SUM(G$3:G197)+J198</f>
        <v>-0.23838005136122475</v>
      </c>
      <c r="N198" s="21"/>
      <c r="O198" s="21"/>
      <c r="P198" s="21"/>
      <c r="Q198" s="19">
        <f t="shared" ref="Q198:Q261" si="19">K198^2</f>
        <v>3.2259729866731812E-2</v>
      </c>
      <c r="R198" s="19">
        <f t="shared" ref="R198:R261" si="20">L198^2</f>
        <v>7.7396690433904781E-3</v>
      </c>
      <c r="S198" s="19">
        <f t="shared" ref="S198:S261" si="21">M198^2</f>
        <v>5.6825048886980152E-2</v>
      </c>
      <c r="T198" s="19">
        <f t="shared" ref="T198:T261" si="22">K198*L198</f>
        <v>-1.5801254146354443E-2</v>
      </c>
      <c r="U198" s="19">
        <f t="shared" ref="U198:U261" si="23">K198*M198</f>
        <v>-4.2815426270887559E-2</v>
      </c>
      <c r="V198" s="19">
        <f t="shared" ref="V198:V261" si="24">L198*M198</f>
        <v>2.0971577712697507E-2</v>
      </c>
    </row>
    <row r="199" spans="1:22" x14ac:dyDescent="0.25">
      <c r="A199" s="26">
        <f>Wellpath!E199</f>
        <v>0</v>
      </c>
      <c r="B199" s="22">
        <v>0</v>
      </c>
      <c r="C199" s="22">
        <f>SIN(Wellpath!$L199) * COS(Wellpath!$L199) / 2</f>
        <v>0</v>
      </c>
      <c r="D199" s="22">
        <f>(-TAN(Dip) * SIN(Wellpath!$L199) * COS(Wellpath!$L199) * SIN(Wellpath!$O199)) / 2</f>
        <v>0</v>
      </c>
      <c r="E199" s="20">
        <f>Model!$W$11*((drdp!B199+drdp!K199)*'ASXY-TI2S'!$B199+(drdp!E199+drdp!N199)*'ASXY-TI2S'!$C199+(drdp!H199+drdp!Q199)*'ASXY-TI2S'!$D199)</f>
        <v>0</v>
      </c>
      <c r="F199" s="20">
        <f>Model!$W$11*((drdp!C199+drdp!L199)*'ASXY-TI2S'!$B199+(drdp!F199+drdp!O199)*'ASXY-TI2S'!$C199+(drdp!I199+drdp!R199)*'ASXY-TI2S'!$D199)</f>
        <v>0</v>
      </c>
      <c r="G199" s="20">
        <f>Model!$W$11*((drdp!D199+drdp!M199)*'ASXY-TI2S'!$B199+(drdp!G199+drdp!P199)*'ASXY-TI2S'!$C199+(drdp!J199+drdp!S199)*'ASXY-TI2S'!$D199)</f>
        <v>0</v>
      </c>
      <c r="H199" s="18">
        <f>Model!$W$11*((drdp!B199)*'ASXY-TI2S'!$B199+(drdp!E199)*'ASXY-TI2S'!$C199+(drdp!H199)*'ASXY-TI2S'!$D199)</f>
        <v>0</v>
      </c>
      <c r="I199" s="18">
        <f>Model!$W$11*((drdp!C199)*'ASXY-TI2S'!$B199+(drdp!F199)*'ASXY-TI2S'!$C199+(drdp!I199)*'ASXY-TI2S'!$D199)</f>
        <v>0</v>
      </c>
      <c r="J199" s="18">
        <f>Model!$W$11*((drdp!D199)*'ASXY-TI2S'!$B199+(drdp!G199)*'ASXY-TI2S'!$C199+(drdp!J199)*'ASXY-TI2S'!$D199)</f>
        <v>0</v>
      </c>
      <c r="K199" s="21">
        <f>SUM(E$3:E198)+H199</f>
        <v>0.17960993810680914</v>
      </c>
      <c r="L199" s="21">
        <f>SUM(F$3:F198)+I199</f>
        <v>-8.7975388850464756E-2</v>
      </c>
      <c r="M199" s="21">
        <f>SUM(G$3:G198)+J199</f>
        <v>-0.23838005136122475</v>
      </c>
      <c r="N199" s="21"/>
      <c r="O199" s="21"/>
      <c r="P199" s="21"/>
      <c r="Q199" s="19">
        <f t="shared" si="19"/>
        <v>3.2259729866731812E-2</v>
      </c>
      <c r="R199" s="19">
        <f t="shared" si="20"/>
        <v>7.7396690433904781E-3</v>
      </c>
      <c r="S199" s="19">
        <f t="shared" si="21"/>
        <v>5.6825048886980152E-2</v>
      </c>
      <c r="T199" s="19">
        <f t="shared" si="22"/>
        <v>-1.5801254146354443E-2</v>
      </c>
      <c r="U199" s="19">
        <f t="shared" si="23"/>
        <v>-4.2815426270887559E-2</v>
      </c>
      <c r="V199" s="19">
        <f t="shared" si="24"/>
        <v>2.0971577712697507E-2</v>
      </c>
    </row>
    <row r="200" spans="1:22" x14ac:dyDescent="0.25">
      <c r="A200" s="26">
        <f>Wellpath!E200</f>
        <v>0</v>
      </c>
      <c r="B200" s="22">
        <v>0</v>
      </c>
      <c r="C200" s="22">
        <f>SIN(Wellpath!$L200) * COS(Wellpath!$L200) / 2</f>
        <v>0</v>
      </c>
      <c r="D200" s="22">
        <f>(-TAN(Dip) * SIN(Wellpath!$L200) * COS(Wellpath!$L200) * SIN(Wellpath!$O200)) / 2</f>
        <v>0</v>
      </c>
      <c r="E200" s="20">
        <f>Model!$W$11*((drdp!B200+drdp!K200)*'ASXY-TI2S'!$B200+(drdp!E200+drdp!N200)*'ASXY-TI2S'!$C200+(drdp!H200+drdp!Q200)*'ASXY-TI2S'!$D200)</f>
        <v>0</v>
      </c>
      <c r="F200" s="20">
        <f>Model!$W$11*((drdp!C200+drdp!L200)*'ASXY-TI2S'!$B200+(drdp!F200+drdp!O200)*'ASXY-TI2S'!$C200+(drdp!I200+drdp!R200)*'ASXY-TI2S'!$D200)</f>
        <v>0</v>
      </c>
      <c r="G200" s="20">
        <f>Model!$W$11*((drdp!D200+drdp!M200)*'ASXY-TI2S'!$B200+(drdp!G200+drdp!P200)*'ASXY-TI2S'!$C200+(drdp!J200+drdp!S200)*'ASXY-TI2S'!$D200)</f>
        <v>0</v>
      </c>
      <c r="H200" s="18">
        <f>Model!$W$11*((drdp!B200)*'ASXY-TI2S'!$B200+(drdp!E200)*'ASXY-TI2S'!$C200+(drdp!H200)*'ASXY-TI2S'!$D200)</f>
        <v>0</v>
      </c>
      <c r="I200" s="18">
        <f>Model!$W$11*((drdp!C200)*'ASXY-TI2S'!$B200+(drdp!F200)*'ASXY-TI2S'!$C200+(drdp!I200)*'ASXY-TI2S'!$D200)</f>
        <v>0</v>
      </c>
      <c r="J200" s="18">
        <f>Model!$W$11*((drdp!D200)*'ASXY-TI2S'!$B200+(drdp!G200)*'ASXY-TI2S'!$C200+(drdp!J200)*'ASXY-TI2S'!$D200)</f>
        <v>0</v>
      </c>
      <c r="K200" s="21">
        <f>SUM(E$3:E199)+H200</f>
        <v>0.17960993810680914</v>
      </c>
      <c r="L200" s="21">
        <f>SUM(F$3:F199)+I200</f>
        <v>-8.7975388850464756E-2</v>
      </c>
      <c r="M200" s="21">
        <f>SUM(G$3:G199)+J200</f>
        <v>-0.23838005136122475</v>
      </c>
      <c r="N200" s="21"/>
      <c r="O200" s="21"/>
      <c r="P200" s="21"/>
      <c r="Q200" s="19">
        <f t="shared" si="19"/>
        <v>3.2259729866731812E-2</v>
      </c>
      <c r="R200" s="19">
        <f t="shared" si="20"/>
        <v>7.7396690433904781E-3</v>
      </c>
      <c r="S200" s="19">
        <f t="shared" si="21"/>
        <v>5.6825048886980152E-2</v>
      </c>
      <c r="T200" s="19">
        <f t="shared" si="22"/>
        <v>-1.5801254146354443E-2</v>
      </c>
      <c r="U200" s="19">
        <f t="shared" si="23"/>
        <v>-4.2815426270887559E-2</v>
      </c>
      <c r="V200" s="19">
        <f t="shared" si="24"/>
        <v>2.0971577712697507E-2</v>
      </c>
    </row>
    <row r="201" spans="1:22" x14ac:dyDescent="0.25">
      <c r="A201" s="26">
        <f>Wellpath!E201</f>
        <v>0</v>
      </c>
      <c r="B201" s="22">
        <v>0</v>
      </c>
      <c r="C201" s="22">
        <f>SIN(Wellpath!$L201) * COS(Wellpath!$L201) / 2</f>
        <v>0</v>
      </c>
      <c r="D201" s="22">
        <f>(-TAN(Dip) * SIN(Wellpath!$L201) * COS(Wellpath!$L201) * SIN(Wellpath!$O201)) / 2</f>
        <v>0</v>
      </c>
      <c r="E201" s="20">
        <f>Model!$W$11*((drdp!B201+drdp!K201)*'ASXY-TI2S'!$B201+(drdp!E201+drdp!N201)*'ASXY-TI2S'!$C201+(drdp!H201+drdp!Q201)*'ASXY-TI2S'!$D201)</f>
        <v>0</v>
      </c>
      <c r="F201" s="20">
        <f>Model!$W$11*((drdp!C201+drdp!L201)*'ASXY-TI2S'!$B201+(drdp!F201+drdp!O201)*'ASXY-TI2S'!$C201+(drdp!I201+drdp!R201)*'ASXY-TI2S'!$D201)</f>
        <v>0</v>
      </c>
      <c r="G201" s="20">
        <f>Model!$W$11*((drdp!D201+drdp!M201)*'ASXY-TI2S'!$B201+(drdp!G201+drdp!P201)*'ASXY-TI2S'!$C201+(drdp!J201+drdp!S201)*'ASXY-TI2S'!$D201)</f>
        <v>0</v>
      </c>
      <c r="H201" s="18">
        <f>Model!$W$11*((drdp!B201)*'ASXY-TI2S'!$B201+(drdp!E201)*'ASXY-TI2S'!$C201+(drdp!H201)*'ASXY-TI2S'!$D201)</f>
        <v>0</v>
      </c>
      <c r="I201" s="18">
        <f>Model!$W$11*((drdp!C201)*'ASXY-TI2S'!$B201+(drdp!F201)*'ASXY-TI2S'!$C201+(drdp!I201)*'ASXY-TI2S'!$D201)</f>
        <v>0</v>
      </c>
      <c r="J201" s="18">
        <f>Model!$W$11*((drdp!D201)*'ASXY-TI2S'!$B201+(drdp!G201)*'ASXY-TI2S'!$C201+(drdp!J201)*'ASXY-TI2S'!$D201)</f>
        <v>0</v>
      </c>
      <c r="K201" s="21">
        <f>SUM(E$3:E200)+H201</f>
        <v>0.17960993810680914</v>
      </c>
      <c r="L201" s="21">
        <f>SUM(F$3:F200)+I201</f>
        <v>-8.7975388850464756E-2</v>
      </c>
      <c r="M201" s="21">
        <f>SUM(G$3:G200)+J201</f>
        <v>-0.23838005136122475</v>
      </c>
      <c r="N201" s="21"/>
      <c r="O201" s="21"/>
      <c r="P201" s="21"/>
      <c r="Q201" s="19">
        <f t="shared" si="19"/>
        <v>3.2259729866731812E-2</v>
      </c>
      <c r="R201" s="19">
        <f t="shared" si="20"/>
        <v>7.7396690433904781E-3</v>
      </c>
      <c r="S201" s="19">
        <f t="shared" si="21"/>
        <v>5.6825048886980152E-2</v>
      </c>
      <c r="T201" s="19">
        <f t="shared" si="22"/>
        <v>-1.5801254146354443E-2</v>
      </c>
      <c r="U201" s="19">
        <f t="shared" si="23"/>
        <v>-4.2815426270887559E-2</v>
      </c>
      <c r="V201" s="19">
        <f t="shared" si="24"/>
        <v>2.0971577712697507E-2</v>
      </c>
    </row>
    <row r="202" spans="1:22" x14ac:dyDescent="0.25">
      <c r="A202" s="26">
        <f>Wellpath!E202</f>
        <v>0</v>
      </c>
      <c r="B202" s="22">
        <v>0</v>
      </c>
      <c r="C202" s="22">
        <f>SIN(Wellpath!$L202) * COS(Wellpath!$L202) / 2</f>
        <v>0</v>
      </c>
      <c r="D202" s="22">
        <f>(-TAN(Dip) * SIN(Wellpath!$L202) * COS(Wellpath!$L202) * SIN(Wellpath!$O202)) / 2</f>
        <v>0</v>
      </c>
      <c r="E202" s="20">
        <f>Model!$W$11*((drdp!B202+drdp!K202)*'ASXY-TI2S'!$B202+(drdp!E202+drdp!N202)*'ASXY-TI2S'!$C202+(drdp!H202+drdp!Q202)*'ASXY-TI2S'!$D202)</f>
        <v>0</v>
      </c>
      <c r="F202" s="20">
        <f>Model!$W$11*((drdp!C202+drdp!L202)*'ASXY-TI2S'!$B202+(drdp!F202+drdp!O202)*'ASXY-TI2S'!$C202+(drdp!I202+drdp!R202)*'ASXY-TI2S'!$D202)</f>
        <v>0</v>
      </c>
      <c r="G202" s="20">
        <f>Model!$W$11*((drdp!D202+drdp!M202)*'ASXY-TI2S'!$B202+(drdp!G202+drdp!P202)*'ASXY-TI2S'!$C202+(drdp!J202+drdp!S202)*'ASXY-TI2S'!$D202)</f>
        <v>0</v>
      </c>
      <c r="H202" s="18">
        <f>Model!$W$11*((drdp!B202)*'ASXY-TI2S'!$B202+(drdp!E202)*'ASXY-TI2S'!$C202+(drdp!H202)*'ASXY-TI2S'!$D202)</f>
        <v>0</v>
      </c>
      <c r="I202" s="18">
        <f>Model!$W$11*((drdp!C202)*'ASXY-TI2S'!$B202+(drdp!F202)*'ASXY-TI2S'!$C202+(drdp!I202)*'ASXY-TI2S'!$D202)</f>
        <v>0</v>
      </c>
      <c r="J202" s="18">
        <f>Model!$W$11*((drdp!D202)*'ASXY-TI2S'!$B202+(drdp!G202)*'ASXY-TI2S'!$C202+(drdp!J202)*'ASXY-TI2S'!$D202)</f>
        <v>0</v>
      </c>
      <c r="K202" s="21">
        <f>SUM(E$3:E201)+H202</f>
        <v>0.17960993810680914</v>
      </c>
      <c r="L202" s="21">
        <f>SUM(F$3:F201)+I202</f>
        <v>-8.7975388850464756E-2</v>
      </c>
      <c r="M202" s="21">
        <f>SUM(G$3:G201)+J202</f>
        <v>-0.23838005136122475</v>
      </c>
      <c r="N202" s="21"/>
      <c r="O202" s="21"/>
      <c r="P202" s="21"/>
      <c r="Q202" s="19">
        <f t="shared" si="19"/>
        <v>3.2259729866731812E-2</v>
      </c>
      <c r="R202" s="19">
        <f t="shared" si="20"/>
        <v>7.7396690433904781E-3</v>
      </c>
      <c r="S202" s="19">
        <f t="shared" si="21"/>
        <v>5.6825048886980152E-2</v>
      </c>
      <c r="T202" s="19">
        <f t="shared" si="22"/>
        <v>-1.5801254146354443E-2</v>
      </c>
      <c r="U202" s="19">
        <f t="shared" si="23"/>
        <v>-4.2815426270887559E-2</v>
      </c>
      <c r="V202" s="19">
        <f t="shared" si="24"/>
        <v>2.0971577712697507E-2</v>
      </c>
    </row>
    <row r="203" spans="1:22" x14ac:dyDescent="0.25">
      <c r="A203" s="26">
        <f>Wellpath!E203</f>
        <v>0</v>
      </c>
      <c r="B203" s="22">
        <v>0</v>
      </c>
      <c r="C203" s="22">
        <f>SIN(Wellpath!$L203) * COS(Wellpath!$L203) / 2</f>
        <v>0</v>
      </c>
      <c r="D203" s="22">
        <f>(-TAN(Dip) * SIN(Wellpath!$L203) * COS(Wellpath!$L203) * SIN(Wellpath!$O203)) / 2</f>
        <v>0</v>
      </c>
      <c r="E203" s="20">
        <f>Model!$W$11*((drdp!B203+drdp!K203)*'ASXY-TI2S'!$B203+(drdp!E203+drdp!N203)*'ASXY-TI2S'!$C203+(drdp!H203+drdp!Q203)*'ASXY-TI2S'!$D203)</f>
        <v>0</v>
      </c>
      <c r="F203" s="20">
        <f>Model!$W$11*((drdp!C203+drdp!L203)*'ASXY-TI2S'!$B203+(drdp!F203+drdp!O203)*'ASXY-TI2S'!$C203+(drdp!I203+drdp!R203)*'ASXY-TI2S'!$D203)</f>
        <v>0</v>
      </c>
      <c r="G203" s="20">
        <f>Model!$W$11*((drdp!D203+drdp!M203)*'ASXY-TI2S'!$B203+(drdp!G203+drdp!P203)*'ASXY-TI2S'!$C203+(drdp!J203+drdp!S203)*'ASXY-TI2S'!$D203)</f>
        <v>0</v>
      </c>
      <c r="H203" s="18">
        <f>Model!$W$11*((drdp!B203)*'ASXY-TI2S'!$B203+(drdp!E203)*'ASXY-TI2S'!$C203+(drdp!H203)*'ASXY-TI2S'!$D203)</f>
        <v>0</v>
      </c>
      <c r="I203" s="18">
        <f>Model!$W$11*((drdp!C203)*'ASXY-TI2S'!$B203+(drdp!F203)*'ASXY-TI2S'!$C203+(drdp!I203)*'ASXY-TI2S'!$D203)</f>
        <v>0</v>
      </c>
      <c r="J203" s="18">
        <f>Model!$W$11*((drdp!D203)*'ASXY-TI2S'!$B203+(drdp!G203)*'ASXY-TI2S'!$C203+(drdp!J203)*'ASXY-TI2S'!$D203)</f>
        <v>0</v>
      </c>
      <c r="K203" s="21">
        <f>SUM(E$3:E202)+H203</f>
        <v>0.17960993810680914</v>
      </c>
      <c r="L203" s="21">
        <f>SUM(F$3:F202)+I203</f>
        <v>-8.7975388850464756E-2</v>
      </c>
      <c r="M203" s="21">
        <f>SUM(G$3:G202)+J203</f>
        <v>-0.23838005136122475</v>
      </c>
      <c r="N203" s="21"/>
      <c r="O203" s="21"/>
      <c r="P203" s="21"/>
      <c r="Q203" s="19">
        <f t="shared" si="19"/>
        <v>3.2259729866731812E-2</v>
      </c>
      <c r="R203" s="19">
        <f t="shared" si="20"/>
        <v>7.7396690433904781E-3</v>
      </c>
      <c r="S203" s="19">
        <f t="shared" si="21"/>
        <v>5.6825048886980152E-2</v>
      </c>
      <c r="T203" s="19">
        <f t="shared" si="22"/>
        <v>-1.5801254146354443E-2</v>
      </c>
      <c r="U203" s="19">
        <f t="shared" si="23"/>
        <v>-4.2815426270887559E-2</v>
      </c>
      <c r="V203" s="19">
        <f t="shared" si="24"/>
        <v>2.0971577712697507E-2</v>
      </c>
    </row>
    <row r="204" spans="1:22" x14ac:dyDescent="0.25">
      <c r="A204" s="26">
        <f>Wellpath!E204</f>
        <v>0</v>
      </c>
      <c r="B204" s="22">
        <v>0</v>
      </c>
      <c r="C204" s="22">
        <f>SIN(Wellpath!$L204) * COS(Wellpath!$L204) / 2</f>
        <v>0</v>
      </c>
      <c r="D204" s="22">
        <f>(-TAN(Dip) * SIN(Wellpath!$L204) * COS(Wellpath!$L204) * SIN(Wellpath!$O204)) / 2</f>
        <v>0</v>
      </c>
      <c r="E204" s="20">
        <f>Model!$W$11*((drdp!B204+drdp!K204)*'ASXY-TI2S'!$B204+(drdp!E204+drdp!N204)*'ASXY-TI2S'!$C204+(drdp!H204+drdp!Q204)*'ASXY-TI2S'!$D204)</f>
        <v>0</v>
      </c>
      <c r="F204" s="20">
        <f>Model!$W$11*((drdp!C204+drdp!L204)*'ASXY-TI2S'!$B204+(drdp!F204+drdp!O204)*'ASXY-TI2S'!$C204+(drdp!I204+drdp!R204)*'ASXY-TI2S'!$D204)</f>
        <v>0</v>
      </c>
      <c r="G204" s="20">
        <f>Model!$W$11*((drdp!D204+drdp!M204)*'ASXY-TI2S'!$B204+(drdp!G204+drdp!P204)*'ASXY-TI2S'!$C204+(drdp!J204+drdp!S204)*'ASXY-TI2S'!$D204)</f>
        <v>0</v>
      </c>
      <c r="H204" s="18">
        <f>Model!$W$11*((drdp!B204)*'ASXY-TI2S'!$B204+(drdp!E204)*'ASXY-TI2S'!$C204+(drdp!H204)*'ASXY-TI2S'!$D204)</f>
        <v>0</v>
      </c>
      <c r="I204" s="18">
        <f>Model!$W$11*((drdp!C204)*'ASXY-TI2S'!$B204+(drdp!F204)*'ASXY-TI2S'!$C204+(drdp!I204)*'ASXY-TI2S'!$D204)</f>
        <v>0</v>
      </c>
      <c r="J204" s="18">
        <f>Model!$W$11*((drdp!D204)*'ASXY-TI2S'!$B204+(drdp!G204)*'ASXY-TI2S'!$C204+(drdp!J204)*'ASXY-TI2S'!$D204)</f>
        <v>0</v>
      </c>
      <c r="K204" s="21">
        <f>SUM(E$3:E203)+H204</f>
        <v>0.17960993810680914</v>
      </c>
      <c r="L204" s="21">
        <f>SUM(F$3:F203)+I204</f>
        <v>-8.7975388850464756E-2</v>
      </c>
      <c r="M204" s="21">
        <f>SUM(G$3:G203)+J204</f>
        <v>-0.23838005136122475</v>
      </c>
      <c r="N204" s="21"/>
      <c r="O204" s="21"/>
      <c r="P204" s="21"/>
      <c r="Q204" s="19">
        <f t="shared" si="19"/>
        <v>3.2259729866731812E-2</v>
      </c>
      <c r="R204" s="19">
        <f t="shared" si="20"/>
        <v>7.7396690433904781E-3</v>
      </c>
      <c r="S204" s="19">
        <f t="shared" si="21"/>
        <v>5.6825048886980152E-2</v>
      </c>
      <c r="T204" s="19">
        <f t="shared" si="22"/>
        <v>-1.5801254146354443E-2</v>
      </c>
      <c r="U204" s="19">
        <f t="shared" si="23"/>
        <v>-4.2815426270887559E-2</v>
      </c>
      <c r="V204" s="19">
        <f t="shared" si="24"/>
        <v>2.0971577712697507E-2</v>
      </c>
    </row>
    <row r="205" spans="1:22" x14ac:dyDescent="0.25">
      <c r="A205" s="26">
        <f>Wellpath!E205</f>
        <v>0</v>
      </c>
      <c r="B205" s="22">
        <v>0</v>
      </c>
      <c r="C205" s="22">
        <f>SIN(Wellpath!$L205) * COS(Wellpath!$L205) / 2</f>
        <v>0</v>
      </c>
      <c r="D205" s="22">
        <f>(-TAN(Dip) * SIN(Wellpath!$L205) * COS(Wellpath!$L205) * SIN(Wellpath!$O205)) / 2</f>
        <v>0</v>
      </c>
      <c r="E205" s="20">
        <f>Model!$W$11*((drdp!B205+drdp!K205)*'ASXY-TI2S'!$B205+(drdp!E205+drdp!N205)*'ASXY-TI2S'!$C205+(drdp!H205+drdp!Q205)*'ASXY-TI2S'!$D205)</f>
        <v>0</v>
      </c>
      <c r="F205" s="20">
        <f>Model!$W$11*((drdp!C205+drdp!L205)*'ASXY-TI2S'!$B205+(drdp!F205+drdp!O205)*'ASXY-TI2S'!$C205+(drdp!I205+drdp!R205)*'ASXY-TI2S'!$D205)</f>
        <v>0</v>
      </c>
      <c r="G205" s="20">
        <f>Model!$W$11*((drdp!D205+drdp!M205)*'ASXY-TI2S'!$B205+(drdp!G205+drdp!P205)*'ASXY-TI2S'!$C205+(drdp!J205+drdp!S205)*'ASXY-TI2S'!$D205)</f>
        <v>0</v>
      </c>
      <c r="H205" s="18">
        <f>Model!$W$11*((drdp!B205)*'ASXY-TI2S'!$B205+(drdp!E205)*'ASXY-TI2S'!$C205+(drdp!H205)*'ASXY-TI2S'!$D205)</f>
        <v>0</v>
      </c>
      <c r="I205" s="18">
        <f>Model!$W$11*((drdp!C205)*'ASXY-TI2S'!$B205+(drdp!F205)*'ASXY-TI2S'!$C205+(drdp!I205)*'ASXY-TI2S'!$D205)</f>
        <v>0</v>
      </c>
      <c r="J205" s="18">
        <f>Model!$W$11*((drdp!D205)*'ASXY-TI2S'!$B205+(drdp!G205)*'ASXY-TI2S'!$C205+(drdp!J205)*'ASXY-TI2S'!$D205)</f>
        <v>0</v>
      </c>
      <c r="K205" s="21">
        <f>SUM(E$3:E204)+H205</f>
        <v>0.17960993810680914</v>
      </c>
      <c r="L205" s="21">
        <f>SUM(F$3:F204)+I205</f>
        <v>-8.7975388850464756E-2</v>
      </c>
      <c r="M205" s="21">
        <f>SUM(G$3:G204)+J205</f>
        <v>-0.23838005136122475</v>
      </c>
      <c r="N205" s="21"/>
      <c r="O205" s="21"/>
      <c r="P205" s="21"/>
      <c r="Q205" s="19">
        <f t="shared" si="19"/>
        <v>3.2259729866731812E-2</v>
      </c>
      <c r="R205" s="19">
        <f t="shared" si="20"/>
        <v>7.7396690433904781E-3</v>
      </c>
      <c r="S205" s="19">
        <f t="shared" si="21"/>
        <v>5.6825048886980152E-2</v>
      </c>
      <c r="T205" s="19">
        <f t="shared" si="22"/>
        <v>-1.5801254146354443E-2</v>
      </c>
      <c r="U205" s="19">
        <f t="shared" si="23"/>
        <v>-4.2815426270887559E-2</v>
      </c>
      <c r="V205" s="19">
        <f t="shared" si="24"/>
        <v>2.0971577712697507E-2</v>
      </c>
    </row>
    <row r="206" spans="1:22" x14ac:dyDescent="0.25">
      <c r="A206" s="26">
        <f>Wellpath!E206</f>
        <v>0</v>
      </c>
      <c r="B206" s="22">
        <v>0</v>
      </c>
      <c r="C206" s="22">
        <f>SIN(Wellpath!$L206) * COS(Wellpath!$L206) / 2</f>
        <v>0</v>
      </c>
      <c r="D206" s="22">
        <f>(-TAN(Dip) * SIN(Wellpath!$L206) * COS(Wellpath!$L206) * SIN(Wellpath!$O206)) / 2</f>
        <v>0</v>
      </c>
      <c r="E206" s="20">
        <f>Model!$W$11*((drdp!B206+drdp!K206)*'ASXY-TI2S'!$B206+(drdp!E206+drdp!N206)*'ASXY-TI2S'!$C206+(drdp!H206+drdp!Q206)*'ASXY-TI2S'!$D206)</f>
        <v>0</v>
      </c>
      <c r="F206" s="20">
        <f>Model!$W$11*((drdp!C206+drdp!L206)*'ASXY-TI2S'!$B206+(drdp!F206+drdp!O206)*'ASXY-TI2S'!$C206+(drdp!I206+drdp!R206)*'ASXY-TI2S'!$D206)</f>
        <v>0</v>
      </c>
      <c r="G206" s="20">
        <f>Model!$W$11*((drdp!D206+drdp!M206)*'ASXY-TI2S'!$B206+(drdp!G206+drdp!P206)*'ASXY-TI2S'!$C206+(drdp!J206+drdp!S206)*'ASXY-TI2S'!$D206)</f>
        <v>0</v>
      </c>
      <c r="H206" s="18">
        <f>Model!$W$11*((drdp!B206)*'ASXY-TI2S'!$B206+(drdp!E206)*'ASXY-TI2S'!$C206+(drdp!H206)*'ASXY-TI2S'!$D206)</f>
        <v>0</v>
      </c>
      <c r="I206" s="18">
        <f>Model!$W$11*((drdp!C206)*'ASXY-TI2S'!$B206+(drdp!F206)*'ASXY-TI2S'!$C206+(drdp!I206)*'ASXY-TI2S'!$D206)</f>
        <v>0</v>
      </c>
      <c r="J206" s="18">
        <f>Model!$W$11*((drdp!D206)*'ASXY-TI2S'!$B206+(drdp!G206)*'ASXY-TI2S'!$C206+(drdp!J206)*'ASXY-TI2S'!$D206)</f>
        <v>0</v>
      </c>
      <c r="K206" s="21">
        <f>SUM(E$3:E205)+H206</f>
        <v>0.17960993810680914</v>
      </c>
      <c r="L206" s="21">
        <f>SUM(F$3:F205)+I206</f>
        <v>-8.7975388850464756E-2</v>
      </c>
      <c r="M206" s="21">
        <f>SUM(G$3:G205)+J206</f>
        <v>-0.23838005136122475</v>
      </c>
      <c r="N206" s="21"/>
      <c r="O206" s="21"/>
      <c r="P206" s="21"/>
      <c r="Q206" s="19">
        <f t="shared" si="19"/>
        <v>3.2259729866731812E-2</v>
      </c>
      <c r="R206" s="19">
        <f t="shared" si="20"/>
        <v>7.7396690433904781E-3</v>
      </c>
      <c r="S206" s="19">
        <f t="shared" si="21"/>
        <v>5.6825048886980152E-2</v>
      </c>
      <c r="T206" s="19">
        <f t="shared" si="22"/>
        <v>-1.5801254146354443E-2</v>
      </c>
      <c r="U206" s="19">
        <f t="shared" si="23"/>
        <v>-4.2815426270887559E-2</v>
      </c>
      <c r="V206" s="19">
        <f t="shared" si="24"/>
        <v>2.0971577712697507E-2</v>
      </c>
    </row>
    <row r="207" spans="1:22" x14ac:dyDescent="0.25">
      <c r="A207" s="26">
        <f>Wellpath!E207</f>
        <v>0</v>
      </c>
      <c r="B207" s="22">
        <v>0</v>
      </c>
      <c r="C207" s="22">
        <f>SIN(Wellpath!$L207) * COS(Wellpath!$L207) / 2</f>
        <v>0</v>
      </c>
      <c r="D207" s="22">
        <f>(-TAN(Dip) * SIN(Wellpath!$L207) * COS(Wellpath!$L207) * SIN(Wellpath!$O207)) / 2</f>
        <v>0</v>
      </c>
      <c r="E207" s="20">
        <f>Model!$W$11*((drdp!B207+drdp!K207)*'ASXY-TI2S'!$B207+(drdp!E207+drdp!N207)*'ASXY-TI2S'!$C207+(drdp!H207+drdp!Q207)*'ASXY-TI2S'!$D207)</f>
        <v>0</v>
      </c>
      <c r="F207" s="20">
        <f>Model!$W$11*((drdp!C207+drdp!L207)*'ASXY-TI2S'!$B207+(drdp!F207+drdp!O207)*'ASXY-TI2S'!$C207+(drdp!I207+drdp!R207)*'ASXY-TI2S'!$D207)</f>
        <v>0</v>
      </c>
      <c r="G207" s="20">
        <f>Model!$W$11*((drdp!D207+drdp!M207)*'ASXY-TI2S'!$B207+(drdp!G207+drdp!P207)*'ASXY-TI2S'!$C207+(drdp!J207+drdp!S207)*'ASXY-TI2S'!$D207)</f>
        <v>0</v>
      </c>
      <c r="H207" s="18">
        <f>Model!$W$11*((drdp!B207)*'ASXY-TI2S'!$B207+(drdp!E207)*'ASXY-TI2S'!$C207+(drdp!H207)*'ASXY-TI2S'!$D207)</f>
        <v>0</v>
      </c>
      <c r="I207" s="18">
        <f>Model!$W$11*((drdp!C207)*'ASXY-TI2S'!$B207+(drdp!F207)*'ASXY-TI2S'!$C207+(drdp!I207)*'ASXY-TI2S'!$D207)</f>
        <v>0</v>
      </c>
      <c r="J207" s="18">
        <f>Model!$W$11*((drdp!D207)*'ASXY-TI2S'!$B207+(drdp!G207)*'ASXY-TI2S'!$C207+(drdp!J207)*'ASXY-TI2S'!$D207)</f>
        <v>0</v>
      </c>
      <c r="K207" s="21">
        <f>SUM(E$3:E206)+H207</f>
        <v>0.17960993810680914</v>
      </c>
      <c r="L207" s="21">
        <f>SUM(F$3:F206)+I207</f>
        <v>-8.7975388850464756E-2</v>
      </c>
      <c r="M207" s="21">
        <f>SUM(G$3:G206)+J207</f>
        <v>-0.23838005136122475</v>
      </c>
      <c r="N207" s="21"/>
      <c r="O207" s="21"/>
      <c r="P207" s="21"/>
      <c r="Q207" s="19">
        <f t="shared" si="19"/>
        <v>3.2259729866731812E-2</v>
      </c>
      <c r="R207" s="19">
        <f t="shared" si="20"/>
        <v>7.7396690433904781E-3</v>
      </c>
      <c r="S207" s="19">
        <f t="shared" si="21"/>
        <v>5.6825048886980152E-2</v>
      </c>
      <c r="T207" s="19">
        <f t="shared" si="22"/>
        <v>-1.5801254146354443E-2</v>
      </c>
      <c r="U207" s="19">
        <f t="shared" si="23"/>
        <v>-4.2815426270887559E-2</v>
      </c>
      <c r="V207" s="19">
        <f t="shared" si="24"/>
        <v>2.0971577712697507E-2</v>
      </c>
    </row>
    <row r="208" spans="1:22" x14ac:dyDescent="0.25">
      <c r="A208" s="26">
        <f>Wellpath!E208</f>
        <v>0</v>
      </c>
      <c r="B208" s="22">
        <v>0</v>
      </c>
      <c r="C208" s="22">
        <f>SIN(Wellpath!$L208) * COS(Wellpath!$L208) / 2</f>
        <v>0</v>
      </c>
      <c r="D208" s="22">
        <f>(-TAN(Dip) * SIN(Wellpath!$L208) * COS(Wellpath!$L208) * SIN(Wellpath!$O208)) / 2</f>
        <v>0</v>
      </c>
      <c r="E208" s="20">
        <f>Model!$W$11*((drdp!B208+drdp!K208)*'ASXY-TI2S'!$B208+(drdp!E208+drdp!N208)*'ASXY-TI2S'!$C208+(drdp!H208+drdp!Q208)*'ASXY-TI2S'!$D208)</f>
        <v>0</v>
      </c>
      <c r="F208" s="20">
        <f>Model!$W$11*((drdp!C208+drdp!L208)*'ASXY-TI2S'!$B208+(drdp!F208+drdp!O208)*'ASXY-TI2S'!$C208+(drdp!I208+drdp!R208)*'ASXY-TI2S'!$D208)</f>
        <v>0</v>
      </c>
      <c r="G208" s="20">
        <f>Model!$W$11*((drdp!D208+drdp!M208)*'ASXY-TI2S'!$B208+(drdp!G208+drdp!P208)*'ASXY-TI2S'!$C208+(drdp!J208+drdp!S208)*'ASXY-TI2S'!$D208)</f>
        <v>0</v>
      </c>
      <c r="H208" s="18">
        <f>Model!$W$11*((drdp!B208)*'ASXY-TI2S'!$B208+(drdp!E208)*'ASXY-TI2S'!$C208+(drdp!H208)*'ASXY-TI2S'!$D208)</f>
        <v>0</v>
      </c>
      <c r="I208" s="18">
        <f>Model!$W$11*((drdp!C208)*'ASXY-TI2S'!$B208+(drdp!F208)*'ASXY-TI2S'!$C208+(drdp!I208)*'ASXY-TI2S'!$D208)</f>
        <v>0</v>
      </c>
      <c r="J208" s="18">
        <f>Model!$W$11*((drdp!D208)*'ASXY-TI2S'!$B208+(drdp!G208)*'ASXY-TI2S'!$C208+(drdp!J208)*'ASXY-TI2S'!$D208)</f>
        <v>0</v>
      </c>
      <c r="K208" s="21">
        <f>SUM(E$3:E207)+H208</f>
        <v>0.17960993810680914</v>
      </c>
      <c r="L208" s="21">
        <f>SUM(F$3:F207)+I208</f>
        <v>-8.7975388850464756E-2</v>
      </c>
      <c r="M208" s="21">
        <f>SUM(G$3:G207)+J208</f>
        <v>-0.23838005136122475</v>
      </c>
      <c r="N208" s="21"/>
      <c r="O208" s="21"/>
      <c r="P208" s="21"/>
      <c r="Q208" s="19">
        <f t="shared" si="19"/>
        <v>3.2259729866731812E-2</v>
      </c>
      <c r="R208" s="19">
        <f t="shared" si="20"/>
        <v>7.7396690433904781E-3</v>
      </c>
      <c r="S208" s="19">
        <f t="shared" si="21"/>
        <v>5.6825048886980152E-2</v>
      </c>
      <c r="T208" s="19">
        <f t="shared" si="22"/>
        <v>-1.5801254146354443E-2</v>
      </c>
      <c r="U208" s="19">
        <f t="shared" si="23"/>
        <v>-4.2815426270887559E-2</v>
      </c>
      <c r="V208" s="19">
        <f t="shared" si="24"/>
        <v>2.0971577712697507E-2</v>
      </c>
    </row>
    <row r="209" spans="1:22" x14ac:dyDescent="0.25">
      <c r="A209" s="26">
        <f>Wellpath!E209</f>
        <v>0</v>
      </c>
      <c r="B209" s="22">
        <v>0</v>
      </c>
      <c r="C209" s="22">
        <f>SIN(Wellpath!$L209) * COS(Wellpath!$L209) / 2</f>
        <v>0</v>
      </c>
      <c r="D209" s="22">
        <f>(-TAN(Dip) * SIN(Wellpath!$L209) * COS(Wellpath!$L209) * SIN(Wellpath!$O209)) / 2</f>
        <v>0</v>
      </c>
      <c r="E209" s="20">
        <f>Model!$W$11*((drdp!B209+drdp!K209)*'ASXY-TI2S'!$B209+(drdp!E209+drdp!N209)*'ASXY-TI2S'!$C209+(drdp!H209+drdp!Q209)*'ASXY-TI2S'!$D209)</f>
        <v>0</v>
      </c>
      <c r="F209" s="20">
        <f>Model!$W$11*((drdp!C209+drdp!L209)*'ASXY-TI2S'!$B209+(drdp!F209+drdp!O209)*'ASXY-TI2S'!$C209+(drdp!I209+drdp!R209)*'ASXY-TI2S'!$D209)</f>
        <v>0</v>
      </c>
      <c r="G209" s="20">
        <f>Model!$W$11*((drdp!D209+drdp!M209)*'ASXY-TI2S'!$B209+(drdp!G209+drdp!P209)*'ASXY-TI2S'!$C209+(drdp!J209+drdp!S209)*'ASXY-TI2S'!$D209)</f>
        <v>0</v>
      </c>
      <c r="H209" s="18">
        <f>Model!$W$11*((drdp!B209)*'ASXY-TI2S'!$B209+(drdp!E209)*'ASXY-TI2S'!$C209+(drdp!H209)*'ASXY-TI2S'!$D209)</f>
        <v>0</v>
      </c>
      <c r="I209" s="18">
        <f>Model!$W$11*((drdp!C209)*'ASXY-TI2S'!$B209+(drdp!F209)*'ASXY-TI2S'!$C209+(drdp!I209)*'ASXY-TI2S'!$D209)</f>
        <v>0</v>
      </c>
      <c r="J209" s="18">
        <f>Model!$W$11*((drdp!D209)*'ASXY-TI2S'!$B209+(drdp!G209)*'ASXY-TI2S'!$C209+(drdp!J209)*'ASXY-TI2S'!$D209)</f>
        <v>0</v>
      </c>
      <c r="K209" s="21">
        <f>SUM(E$3:E208)+H209</f>
        <v>0.17960993810680914</v>
      </c>
      <c r="L209" s="21">
        <f>SUM(F$3:F208)+I209</f>
        <v>-8.7975388850464756E-2</v>
      </c>
      <c r="M209" s="21">
        <f>SUM(G$3:G208)+J209</f>
        <v>-0.23838005136122475</v>
      </c>
      <c r="N209" s="21"/>
      <c r="O209" s="21"/>
      <c r="P209" s="21"/>
      <c r="Q209" s="19">
        <f t="shared" si="19"/>
        <v>3.2259729866731812E-2</v>
      </c>
      <c r="R209" s="19">
        <f t="shared" si="20"/>
        <v>7.7396690433904781E-3</v>
      </c>
      <c r="S209" s="19">
        <f t="shared" si="21"/>
        <v>5.6825048886980152E-2</v>
      </c>
      <c r="T209" s="19">
        <f t="shared" si="22"/>
        <v>-1.5801254146354443E-2</v>
      </c>
      <c r="U209" s="19">
        <f t="shared" si="23"/>
        <v>-4.2815426270887559E-2</v>
      </c>
      <c r="V209" s="19">
        <f t="shared" si="24"/>
        <v>2.0971577712697507E-2</v>
      </c>
    </row>
    <row r="210" spans="1:22" x14ac:dyDescent="0.25">
      <c r="A210" s="26">
        <f>Wellpath!E210</f>
        <v>0</v>
      </c>
      <c r="B210" s="22">
        <v>0</v>
      </c>
      <c r="C210" s="22">
        <f>SIN(Wellpath!$L210) * COS(Wellpath!$L210) / 2</f>
        <v>0</v>
      </c>
      <c r="D210" s="22">
        <f>(-TAN(Dip) * SIN(Wellpath!$L210) * COS(Wellpath!$L210) * SIN(Wellpath!$O210)) / 2</f>
        <v>0</v>
      </c>
      <c r="E210" s="20">
        <f>Model!$W$11*((drdp!B210+drdp!K210)*'ASXY-TI2S'!$B210+(drdp!E210+drdp!N210)*'ASXY-TI2S'!$C210+(drdp!H210+drdp!Q210)*'ASXY-TI2S'!$D210)</f>
        <v>0</v>
      </c>
      <c r="F210" s="20">
        <f>Model!$W$11*((drdp!C210+drdp!L210)*'ASXY-TI2S'!$B210+(drdp!F210+drdp!O210)*'ASXY-TI2S'!$C210+(drdp!I210+drdp!R210)*'ASXY-TI2S'!$D210)</f>
        <v>0</v>
      </c>
      <c r="G210" s="20">
        <f>Model!$W$11*((drdp!D210+drdp!M210)*'ASXY-TI2S'!$B210+(drdp!G210+drdp!P210)*'ASXY-TI2S'!$C210+(drdp!J210+drdp!S210)*'ASXY-TI2S'!$D210)</f>
        <v>0</v>
      </c>
      <c r="H210" s="18">
        <f>Model!$W$11*((drdp!B210)*'ASXY-TI2S'!$B210+(drdp!E210)*'ASXY-TI2S'!$C210+(drdp!H210)*'ASXY-TI2S'!$D210)</f>
        <v>0</v>
      </c>
      <c r="I210" s="18">
        <f>Model!$W$11*((drdp!C210)*'ASXY-TI2S'!$B210+(drdp!F210)*'ASXY-TI2S'!$C210+(drdp!I210)*'ASXY-TI2S'!$D210)</f>
        <v>0</v>
      </c>
      <c r="J210" s="18">
        <f>Model!$W$11*((drdp!D210)*'ASXY-TI2S'!$B210+(drdp!G210)*'ASXY-TI2S'!$C210+(drdp!J210)*'ASXY-TI2S'!$D210)</f>
        <v>0</v>
      </c>
      <c r="K210" s="21">
        <f>SUM(E$3:E209)+H210</f>
        <v>0.17960993810680914</v>
      </c>
      <c r="L210" s="21">
        <f>SUM(F$3:F209)+I210</f>
        <v>-8.7975388850464756E-2</v>
      </c>
      <c r="M210" s="21">
        <f>SUM(G$3:G209)+J210</f>
        <v>-0.23838005136122475</v>
      </c>
      <c r="N210" s="21"/>
      <c r="O210" s="21"/>
      <c r="P210" s="21"/>
      <c r="Q210" s="19">
        <f t="shared" si="19"/>
        <v>3.2259729866731812E-2</v>
      </c>
      <c r="R210" s="19">
        <f t="shared" si="20"/>
        <v>7.7396690433904781E-3</v>
      </c>
      <c r="S210" s="19">
        <f t="shared" si="21"/>
        <v>5.6825048886980152E-2</v>
      </c>
      <c r="T210" s="19">
        <f t="shared" si="22"/>
        <v>-1.5801254146354443E-2</v>
      </c>
      <c r="U210" s="19">
        <f t="shared" si="23"/>
        <v>-4.2815426270887559E-2</v>
      </c>
      <c r="V210" s="19">
        <f t="shared" si="24"/>
        <v>2.0971577712697507E-2</v>
      </c>
    </row>
    <row r="211" spans="1:22" x14ac:dyDescent="0.25">
      <c r="A211" s="26">
        <f>Wellpath!E211</f>
        <v>0</v>
      </c>
      <c r="B211" s="22">
        <v>0</v>
      </c>
      <c r="C211" s="22">
        <f>SIN(Wellpath!$L211) * COS(Wellpath!$L211) / 2</f>
        <v>0</v>
      </c>
      <c r="D211" s="22">
        <f>(-TAN(Dip) * SIN(Wellpath!$L211) * COS(Wellpath!$L211) * SIN(Wellpath!$O211)) / 2</f>
        <v>0</v>
      </c>
      <c r="E211" s="20">
        <f>Model!$W$11*((drdp!B211+drdp!K211)*'ASXY-TI2S'!$B211+(drdp!E211+drdp!N211)*'ASXY-TI2S'!$C211+(drdp!H211+drdp!Q211)*'ASXY-TI2S'!$D211)</f>
        <v>0</v>
      </c>
      <c r="F211" s="20">
        <f>Model!$W$11*((drdp!C211+drdp!L211)*'ASXY-TI2S'!$B211+(drdp!F211+drdp!O211)*'ASXY-TI2S'!$C211+(drdp!I211+drdp!R211)*'ASXY-TI2S'!$D211)</f>
        <v>0</v>
      </c>
      <c r="G211" s="20">
        <f>Model!$W$11*((drdp!D211+drdp!M211)*'ASXY-TI2S'!$B211+(drdp!G211+drdp!P211)*'ASXY-TI2S'!$C211+(drdp!J211+drdp!S211)*'ASXY-TI2S'!$D211)</f>
        <v>0</v>
      </c>
      <c r="H211" s="18">
        <f>Model!$W$11*((drdp!B211)*'ASXY-TI2S'!$B211+(drdp!E211)*'ASXY-TI2S'!$C211+(drdp!H211)*'ASXY-TI2S'!$D211)</f>
        <v>0</v>
      </c>
      <c r="I211" s="18">
        <f>Model!$W$11*((drdp!C211)*'ASXY-TI2S'!$B211+(drdp!F211)*'ASXY-TI2S'!$C211+(drdp!I211)*'ASXY-TI2S'!$D211)</f>
        <v>0</v>
      </c>
      <c r="J211" s="18">
        <f>Model!$W$11*((drdp!D211)*'ASXY-TI2S'!$B211+(drdp!G211)*'ASXY-TI2S'!$C211+(drdp!J211)*'ASXY-TI2S'!$D211)</f>
        <v>0</v>
      </c>
      <c r="K211" s="21">
        <f>SUM(E$3:E210)+H211</f>
        <v>0.17960993810680914</v>
      </c>
      <c r="L211" s="21">
        <f>SUM(F$3:F210)+I211</f>
        <v>-8.7975388850464756E-2</v>
      </c>
      <c r="M211" s="21">
        <f>SUM(G$3:G210)+J211</f>
        <v>-0.23838005136122475</v>
      </c>
      <c r="N211" s="21"/>
      <c r="O211" s="21"/>
      <c r="P211" s="21"/>
      <c r="Q211" s="19">
        <f t="shared" si="19"/>
        <v>3.2259729866731812E-2</v>
      </c>
      <c r="R211" s="19">
        <f t="shared" si="20"/>
        <v>7.7396690433904781E-3</v>
      </c>
      <c r="S211" s="19">
        <f t="shared" si="21"/>
        <v>5.6825048886980152E-2</v>
      </c>
      <c r="T211" s="19">
        <f t="shared" si="22"/>
        <v>-1.5801254146354443E-2</v>
      </c>
      <c r="U211" s="19">
        <f t="shared" si="23"/>
        <v>-4.2815426270887559E-2</v>
      </c>
      <c r="V211" s="19">
        <f t="shared" si="24"/>
        <v>2.0971577712697507E-2</v>
      </c>
    </row>
    <row r="212" spans="1:22" x14ac:dyDescent="0.25">
      <c r="A212" s="26">
        <f>Wellpath!E212</f>
        <v>0</v>
      </c>
      <c r="B212" s="22">
        <v>0</v>
      </c>
      <c r="C212" s="22">
        <f>SIN(Wellpath!$L212) * COS(Wellpath!$L212) / 2</f>
        <v>0</v>
      </c>
      <c r="D212" s="22">
        <f>(-TAN(Dip) * SIN(Wellpath!$L212) * COS(Wellpath!$L212) * SIN(Wellpath!$O212)) / 2</f>
        <v>0</v>
      </c>
      <c r="E212" s="20">
        <f>Model!$W$11*((drdp!B212+drdp!K212)*'ASXY-TI2S'!$B212+(drdp!E212+drdp!N212)*'ASXY-TI2S'!$C212+(drdp!H212+drdp!Q212)*'ASXY-TI2S'!$D212)</f>
        <v>0</v>
      </c>
      <c r="F212" s="20">
        <f>Model!$W$11*((drdp!C212+drdp!L212)*'ASXY-TI2S'!$B212+(drdp!F212+drdp!O212)*'ASXY-TI2S'!$C212+(drdp!I212+drdp!R212)*'ASXY-TI2S'!$D212)</f>
        <v>0</v>
      </c>
      <c r="G212" s="20">
        <f>Model!$W$11*((drdp!D212+drdp!M212)*'ASXY-TI2S'!$B212+(drdp!G212+drdp!P212)*'ASXY-TI2S'!$C212+(drdp!J212+drdp!S212)*'ASXY-TI2S'!$D212)</f>
        <v>0</v>
      </c>
      <c r="H212" s="18">
        <f>Model!$W$11*((drdp!B212)*'ASXY-TI2S'!$B212+(drdp!E212)*'ASXY-TI2S'!$C212+(drdp!H212)*'ASXY-TI2S'!$D212)</f>
        <v>0</v>
      </c>
      <c r="I212" s="18">
        <f>Model!$W$11*((drdp!C212)*'ASXY-TI2S'!$B212+(drdp!F212)*'ASXY-TI2S'!$C212+(drdp!I212)*'ASXY-TI2S'!$D212)</f>
        <v>0</v>
      </c>
      <c r="J212" s="18">
        <f>Model!$W$11*((drdp!D212)*'ASXY-TI2S'!$B212+(drdp!G212)*'ASXY-TI2S'!$C212+(drdp!J212)*'ASXY-TI2S'!$D212)</f>
        <v>0</v>
      </c>
      <c r="K212" s="21">
        <f>SUM(E$3:E211)+H212</f>
        <v>0.17960993810680914</v>
      </c>
      <c r="L212" s="21">
        <f>SUM(F$3:F211)+I212</f>
        <v>-8.7975388850464756E-2</v>
      </c>
      <c r="M212" s="21">
        <f>SUM(G$3:G211)+J212</f>
        <v>-0.23838005136122475</v>
      </c>
      <c r="N212" s="21"/>
      <c r="O212" s="21"/>
      <c r="P212" s="21"/>
      <c r="Q212" s="19">
        <f t="shared" si="19"/>
        <v>3.2259729866731812E-2</v>
      </c>
      <c r="R212" s="19">
        <f t="shared" si="20"/>
        <v>7.7396690433904781E-3</v>
      </c>
      <c r="S212" s="19">
        <f t="shared" si="21"/>
        <v>5.6825048886980152E-2</v>
      </c>
      <c r="T212" s="19">
        <f t="shared" si="22"/>
        <v>-1.5801254146354443E-2</v>
      </c>
      <c r="U212" s="19">
        <f t="shared" si="23"/>
        <v>-4.2815426270887559E-2</v>
      </c>
      <c r="V212" s="19">
        <f t="shared" si="24"/>
        <v>2.0971577712697507E-2</v>
      </c>
    </row>
    <row r="213" spans="1:22" x14ac:dyDescent="0.25">
      <c r="A213" s="26">
        <f>Wellpath!E213</f>
        <v>0</v>
      </c>
      <c r="B213" s="22">
        <v>0</v>
      </c>
      <c r="C213" s="22">
        <f>SIN(Wellpath!$L213) * COS(Wellpath!$L213) / 2</f>
        <v>0</v>
      </c>
      <c r="D213" s="22">
        <f>(-TAN(Dip) * SIN(Wellpath!$L213) * COS(Wellpath!$L213) * SIN(Wellpath!$O213)) / 2</f>
        <v>0</v>
      </c>
      <c r="E213" s="20">
        <f>Model!$W$11*((drdp!B213+drdp!K213)*'ASXY-TI2S'!$B213+(drdp!E213+drdp!N213)*'ASXY-TI2S'!$C213+(drdp!H213+drdp!Q213)*'ASXY-TI2S'!$D213)</f>
        <v>0</v>
      </c>
      <c r="F213" s="20">
        <f>Model!$W$11*((drdp!C213+drdp!L213)*'ASXY-TI2S'!$B213+(drdp!F213+drdp!O213)*'ASXY-TI2S'!$C213+(drdp!I213+drdp!R213)*'ASXY-TI2S'!$D213)</f>
        <v>0</v>
      </c>
      <c r="G213" s="20">
        <f>Model!$W$11*((drdp!D213+drdp!M213)*'ASXY-TI2S'!$B213+(drdp!G213+drdp!P213)*'ASXY-TI2S'!$C213+(drdp!J213+drdp!S213)*'ASXY-TI2S'!$D213)</f>
        <v>0</v>
      </c>
      <c r="H213" s="18">
        <f>Model!$W$11*((drdp!B213)*'ASXY-TI2S'!$B213+(drdp!E213)*'ASXY-TI2S'!$C213+(drdp!H213)*'ASXY-TI2S'!$D213)</f>
        <v>0</v>
      </c>
      <c r="I213" s="18">
        <f>Model!$W$11*((drdp!C213)*'ASXY-TI2S'!$B213+(drdp!F213)*'ASXY-TI2S'!$C213+(drdp!I213)*'ASXY-TI2S'!$D213)</f>
        <v>0</v>
      </c>
      <c r="J213" s="18">
        <f>Model!$W$11*((drdp!D213)*'ASXY-TI2S'!$B213+(drdp!G213)*'ASXY-TI2S'!$C213+(drdp!J213)*'ASXY-TI2S'!$D213)</f>
        <v>0</v>
      </c>
      <c r="K213" s="21">
        <f>SUM(E$3:E212)+H213</f>
        <v>0.17960993810680914</v>
      </c>
      <c r="L213" s="21">
        <f>SUM(F$3:F212)+I213</f>
        <v>-8.7975388850464756E-2</v>
      </c>
      <c r="M213" s="21">
        <f>SUM(G$3:G212)+J213</f>
        <v>-0.23838005136122475</v>
      </c>
      <c r="N213" s="21"/>
      <c r="O213" s="21"/>
      <c r="P213" s="21"/>
      <c r="Q213" s="19">
        <f t="shared" si="19"/>
        <v>3.2259729866731812E-2</v>
      </c>
      <c r="R213" s="19">
        <f t="shared" si="20"/>
        <v>7.7396690433904781E-3</v>
      </c>
      <c r="S213" s="19">
        <f t="shared" si="21"/>
        <v>5.6825048886980152E-2</v>
      </c>
      <c r="T213" s="19">
        <f t="shared" si="22"/>
        <v>-1.5801254146354443E-2</v>
      </c>
      <c r="U213" s="19">
        <f t="shared" si="23"/>
        <v>-4.2815426270887559E-2</v>
      </c>
      <c r="V213" s="19">
        <f t="shared" si="24"/>
        <v>2.0971577712697507E-2</v>
      </c>
    </row>
    <row r="214" spans="1:22" x14ac:dyDescent="0.25">
      <c r="A214" s="26">
        <f>Wellpath!E214</f>
        <v>0</v>
      </c>
      <c r="B214" s="22">
        <v>0</v>
      </c>
      <c r="C214" s="22">
        <f>SIN(Wellpath!$L214) * COS(Wellpath!$L214) / 2</f>
        <v>0</v>
      </c>
      <c r="D214" s="22">
        <f>(-TAN(Dip) * SIN(Wellpath!$L214) * COS(Wellpath!$L214) * SIN(Wellpath!$O214)) / 2</f>
        <v>0</v>
      </c>
      <c r="E214" s="20">
        <f>Model!$W$11*((drdp!B214+drdp!K214)*'ASXY-TI2S'!$B214+(drdp!E214+drdp!N214)*'ASXY-TI2S'!$C214+(drdp!H214+drdp!Q214)*'ASXY-TI2S'!$D214)</f>
        <v>0</v>
      </c>
      <c r="F214" s="20">
        <f>Model!$W$11*((drdp!C214+drdp!L214)*'ASXY-TI2S'!$B214+(drdp!F214+drdp!O214)*'ASXY-TI2S'!$C214+(drdp!I214+drdp!R214)*'ASXY-TI2S'!$D214)</f>
        <v>0</v>
      </c>
      <c r="G214" s="20">
        <f>Model!$W$11*((drdp!D214+drdp!M214)*'ASXY-TI2S'!$B214+(drdp!G214+drdp!P214)*'ASXY-TI2S'!$C214+(drdp!J214+drdp!S214)*'ASXY-TI2S'!$D214)</f>
        <v>0</v>
      </c>
      <c r="H214" s="18">
        <f>Model!$W$11*((drdp!B214)*'ASXY-TI2S'!$B214+(drdp!E214)*'ASXY-TI2S'!$C214+(drdp!H214)*'ASXY-TI2S'!$D214)</f>
        <v>0</v>
      </c>
      <c r="I214" s="18">
        <f>Model!$W$11*((drdp!C214)*'ASXY-TI2S'!$B214+(drdp!F214)*'ASXY-TI2S'!$C214+(drdp!I214)*'ASXY-TI2S'!$D214)</f>
        <v>0</v>
      </c>
      <c r="J214" s="18">
        <f>Model!$W$11*((drdp!D214)*'ASXY-TI2S'!$B214+(drdp!G214)*'ASXY-TI2S'!$C214+(drdp!J214)*'ASXY-TI2S'!$D214)</f>
        <v>0</v>
      </c>
      <c r="K214" s="21">
        <f>SUM(E$3:E213)+H214</f>
        <v>0.17960993810680914</v>
      </c>
      <c r="L214" s="21">
        <f>SUM(F$3:F213)+I214</f>
        <v>-8.7975388850464756E-2</v>
      </c>
      <c r="M214" s="21">
        <f>SUM(G$3:G213)+J214</f>
        <v>-0.23838005136122475</v>
      </c>
      <c r="N214" s="21"/>
      <c r="O214" s="21"/>
      <c r="P214" s="21"/>
      <c r="Q214" s="19">
        <f t="shared" si="19"/>
        <v>3.2259729866731812E-2</v>
      </c>
      <c r="R214" s="19">
        <f t="shared" si="20"/>
        <v>7.7396690433904781E-3</v>
      </c>
      <c r="S214" s="19">
        <f t="shared" si="21"/>
        <v>5.6825048886980152E-2</v>
      </c>
      <c r="T214" s="19">
        <f t="shared" si="22"/>
        <v>-1.5801254146354443E-2</v>
      </c>
      <c r="U214" s="19">
        <f t="shared" si="23"/>
        <v>-4.2815426270887559E-2</v>
      </c>
      <c r="V214" s="19">
        <f t="shared" si="24"/>
        <v>2.0971577712697507E-2</v>
      </c>
    </row>
    <row r="215" spans="1:22" x14ac:dyDescent="0.25">
      <c r="A215" s="26">
        <f>Wellpath!E215</f>
        <v>0</v>
      </c>
      <c r="B215" s="22">
        <v>0</v>
      </c>
      <c r="C215" s="22">
        <f>SIN(Wellpath!$L215) * COS(Wellpath!$L215) / 2</f>
        <v>0</v>
      </c>
      <c r="D215" s="22">
        <f>(-TAN(Dip) * SIN(Wellpath!$L215) * COS(Wellpath!$L215) * SIN(Wellpath!$O215)) / 2</f>
        <v>0</v>
      </c>
      <c r="E215" s="20">
        <f>Model!$W$11*((drdp!B215+drdp!K215)*'ASXY-TI2S'!$B215+(drdp!E215+drdp!N215)*'ASXY-TI2S'!$C215+(drdp!H215+drdp!Q215)*'ASXY-TI2S'!$D215)</f>
        <v>0</v>
      </c>
      <c r="F215" s="20">
        <f>Model!$W$11*((drdp!C215+drdp!L215)*'ASXY-TI2S'!$B215+(drdp!F215+drdp!O215)*'ASXY-TI2S'!$C215+(drdp!I215+drdp!R215)*'ASXY-TI2S'!$D215)</f>
        <v>0</v>
      </c>
      <c r="G215" s="20">
        <f>Model!$W$11*((drdp!D215+drdp!M215)*'ASXY-TI2S'!$B215+(drdp!G215+drdp!P215)*'ASXY-TI2S'!$C215+(drdp!J215+drdp!S215)*'ASXY-TI2S'!$D215)</f>
        <v>0</v>
      </c>
      <c r="H215" s="18">
        <f>Model!$W$11*((drdp!B215)*'ASXY-TI2S'!$B215+(drdp!E215)*'ASXY-TI2S'!$C215+(drdp!H215)*'ASXY-TI2S'!$D215)</f>
        <v>0</v>
      </c>
      <c r="I215" s="18">
        <f>Model!$W$11*((drdp!C215)*'ASXY-TI2S'!$B215+(drdp!F215)*'ASXY-TI2S'!$C215+(drdp!I215)*'ASXY-TI2S'!$D215)</f>
        <v>0</v>
      </c>
      <c r="J215" s="18">
        <f>Model!$W$11*((drdp!D215)*'ASXY-TI2S'!$B215+(drdp!G215)*'ASXY-TI2S'!$C215+(drdp!J215)*'ASXY-TI2S'!$D215)</f>
        <v>0</v>
      </c>
      <c r="K215" s="21">
        <f>SUM(E$3:E214)+H215</f>
        <v>0.17960993810680914</v>
      </c>
      <c r="L215" s="21">
        <f>SUM(F$3:F214)+I215</f>
        <v>-8.7975388850464756E-2</v>
      </c>
      <c r="M215" s="21">
        <f>SUM(G$3:G214)+J215</f>
        <v>-0.23838005136122475</v>
      </c>
      <c r="N215" s="21"/>
      <c r="O215" s="21"/>
      <c r="P215" s="21"/>
      <c r="Q215" s="19">
        <f t="shared" si="19"/>
        <v>3.2259729866731812E-2</v>
      </c>
      <c r="R215" s="19">
        <f t="shared" si="20"/>
        <v>7.7396690433904781E-3</v>
      </c>
      <c r="S215" s="19">
        <f t="shared" si="21"/>
        <v>5.6825048886980152E-2</v>
      </c>
      <c r="T215" s="19">
        <f t="shared" si="22"/>
        <v>-1.5801254146354443E-2</v>
      </c>
      <c r="U215" s="19">
        <f t="shared" si="23"/>
        <v>-4.2815426270887559E-2</v>
      </c>
      <c r="V215" s="19">
        <f t="shared" si="24"/>
        <v>2.0971577712697507E-2</v>
      </c>
    </row>
    <row r="216" spans="1:22" x14ac:dyDescent="0.25">
      <c r="A216" s="26">
        <f>Wellpath!E216</f>
        <v>0</v>
      </c>
      <c r="B216" s="22">
        <v>0</v>
      </c>
      <c r="C216" s="22">
        <f>SIN(Wellpath!$L216) * COS(Wellpath!$L216) / 2</f>
        <v>0</v>
      </c>
      <c r="D216" s="22">
        <f>(-TAN(Dip) * SIN(Wellpath!$L216) * COS(Wellpath!$L216) * SIN(Wellpath!$O216)) / 2</f>
        <v>0</v>
      </c>
      <c r="E216" s="20">
        <f>Model!$W$11*((drdp!B216+drdp!K216)*'ASXY-TI2S'!$B216+(drdp!E216+drdp!N216)*'ASXY-TI2S'!$C216+(drdp!H216+drdp!Q216)*'ASXY-TI2S'!$D216)</f>
        <v>0</v>
      </c>
      <c r="F216" s="20">
        <f>Model!$W$11*((drdp!C216+drdp!L216)*'ASXY-TI2S'!$B216+(drdp!F216+drdp!O216)*'ASXY-TI2S'!$C216+(drdp!I216+drdp!R216)*'ASXY-TI2S'!$D216)</f>
        <v>0</v>
      </c>
      <c r="G216" s="20">
        <f>Model!$W$11*((drdp!D216+drdp!M216)*'ASXY-TI2S'!$B216+(drdp!G216+drdp!P216)*'ASXY-TI2S'!$C216+(drdp!J216+drdp!S216)*'ASXY-TI2S'!$D216)</f>
        <v>0</v>
      </c>
      <c r="H216" s="18">
        <f>Model!$W$11*((drdp!B216)*'ASXY-TI2S'!$B216+(drdp!E216)*'ASXY-TI2S'!$C216+(drdp!H216)*'ASXY-TI2S'!$D216)</f>
        <v>0</v>
      </c>
      <c r="I216" s="18">
        <f>Model!$W$11*((drdp!C216)*'ASXY-TI2S'!$B216+(drdp!F216)*'ASXY-TI2S'!$C216+(drdp!I216)*'ASXY-TI2S'!$D216)</f>
        <v>0</v>
      </c>
      <c r="J216" s="18">
        <f>Model!$W$11*((drdp!D216)*'ASXY-TI2S'!$B216+(drdp!G216)*'ASXY-TI2S'!$C216+(drdp!J216)*'ASXY-TI2S'!$D216)</f>
        <v>0</v>
      </c>
      <c r="K216" s="21">
        <f>SUM(E$3:E215)+H216</f>
        <v>0.17960993810680914</v>
      </c>
      <c r="L216" s="21">
        <f>SUM(F$3:F215)+I216</f>
        <v>-8.7975388850464756E-2</v>
      </c>
      <c r="M216" s="21">
        <f>SUM(G$3:G215)+J216</f>
        <v>-0.23838005136122475</v>
      </c>
      <c r="N216" s="21"/>
      <c r="O216" s="21"/>
      <c r="P216" s="21"/>
      <c r="Q216" s="19">
        <f t="shared" si="19"/>
        <v>3.2259729866731812E-2</v>
      </c>
      <c r="R216" s="19">
        <f t="shared" si="20"/>
        <v>7.7396690433904781E-3</v>
      </c>
      <c r="S216" s="19">
        <f t="shared" si="21"/>
        <v>5.6825048886980152E-2</v>
      </c>
      <c r="T216" s="19">
        <f t="shared" si="22"/>
        <v>-1.5801254146354443E-2</v>
      </c>
      <c r="U216" s="19">
        <f t="shared" si="23"/>
        <v>-4.2815426270887559E-2</v>
      </c>
      <c r="V216" s="19">
        <f t="shared" si="24"/>
        <v>2.0971577712697507E-2</v>
      </c>
    </row>
    <row r="217" spans="1:22" x14ac:dyDescent="0.25">
      <c r="A217" s="26">
        <f>Wellpath!E217</f>
        <v>0</v>
      </c>
      <c r="B217" s="22">
        <v>0</v>
      </c>
      <c r="C217" s="22">
        <f>SIN(Wellpath!$L217) * COS(Wellpath!$L217) / 2</f>
        <v>0</v>
      </c>
      <c r="D217" s="22">
        <f>(-TAN(Dip) * SIN(Wellpath!$L217) * COS(Wellpath!$L217) * SIN(Wellpath!$O217)) / 2</f>
        <v>0</v>
      </c>
      <c r="E217" s="20">
        <f>Model!$W$11*((drdp!B217+drdp!K217)*'ASXY-TI2S'!$B217+(drdp!E217+drdp!N217)*'ASXY-TI2S'!$C217+(drdp!H217+drdp!Q217)*'ASXY-TI2S'!$D217)</f>
        <v>0</v>
      </c>
      <c r="F217" s="20">
        <f>Model!$W$11*((drdp!C217+drdp!L217)*'ASXY-TI2S'!$B217+(drdp!F217+drdp!O217)*'ASXY-TI2S'!$C217+(drdp!I217+drdp!R217)*'ASXY-TI2S'!$D217)</f>
        <v>0</v>
      </c>
      <c r="G217" s="20">
        <f>Model!$W$11*((drdp!D217+drdp!M217)*'ASXY-TI2S'!$B217+(drdp!G217+drdp!P217)*'ASXY-TI2S'!$C217+(drdp!J217+drdp!S217)*'ASXY-TI2S'!$D217)</f>
        <v>0</v>
      </c>
      <c r="H217" s="18">
        <f>Model!$W$11*((drdp!B217)*'ASXY-TI2S'!$B217+(drdp!E217)*'ASXY-TI2S'!$C217+(drdp!H217)*'ASXY-TI2S'!$D217)</f>
        <v>0</v>
      </c>
      <c r="I217" s="18">
        <f>Model!$W$11*((drdp!C217)*'ASXY-TI2S'!$B217+(drdp!F217)*'ASXY-TI2S'!$C217+(drdp!I217)*'ASXY-TI2S'!$D217)</f>
        <v>0</v>
      </c>
      <c r="J217" s="18">
        <f>Model!$W$11*((drdp!D217)*'ASXY-TI2S'!$B217+(drdp!G217)*'ASXY-TI2S'!$C217+(drdp!J217)*'ASXY-TI2S'!$D217)</f>
        <v>0</v>
      </c>
      <c r="K217" s="21">
        <f>SUM(E$3:E216)+H217</f>
        <v>0.17960993810680914</v>
      </c>
      <c r="L217" s="21">
        <f>SUM(F$3:F216)+I217</f>
        <v>-8.7975388850464756E-2</v>
      </c>
      <c r="M217" s="21">
        <f>SUM(G$3:G216)+J217</f>
        <v>-0.23838005136122475</v>
      </c>
      <c r="N217" s="21"/>
      <c r="O217" s="21"/>
      <c r="P217" s="21"/>
      <c r="Q217" s="19">
        <f t="shared" si="19"/>
        <v>3.2259729866731812E-2</v>
      </c>
      <c r="R217" s="19">
        <f t="shared" si="20"/>
        <v>7.7396690433904781E-3</v>
      </c>
      <c r="S217" s="19">
        <f t="shared" si="21"/>
        <v>5.6825048886980152E-2</v>
      </c>
      <c r="T217" s="19">
        <f t="shared" si="22"/>
        <v>-1.5801254146354443E-2</v>
      </c>
      <c r="U217" s="19">
        <f t="shared" si="23"/>
        <v>-4.2815426270887559E-2</v>
      </c>
      <c r="V217" s="19">
        <f t="shared" si="24"/>
        <v>2.0971577712697507E-2</v>
      </c>
    </row>
    <row r="218" spans="1:22" x14ac:dyDescent="0.25">
      <c r="A218" s="26">
        <f>Wellpath!E218</f>
        <v>0</v>
      </c>
      <c r="B218" s="22">
        <v>0</v>
      </c>
      <c r="C218" s="22">
        <f>SIN(Wellpath!$L218) * COS(Wellpath!$L218) / 2</f>
        <v>0</v>
      </c>
      <c r="D218" s="22">
        <f>(-TAN(Dip) * SIN(Wellpath!$L218) * COS(Wellpath!$L218) * SIN(Wellpath!$O218)) / 2</f>
        <v>0</v>
      </c>
      <c r="E218" s="20">
        <f>Model!$W$11*((drdp!B218+drdp!K218)*'ASXY-TI2S'!$B218+(drdp!E218+drdp!N218)*'ASXY-TI2S'!$C218+(drdp!H218+drdp!Q218)*'ASXY-TI2S'!$D218)</f>
        <v>0</v>
      </c>
      <c r="F218" s="20">
        <f>Model!$W$11*((drdp!C218+drdp!L218)*'ASXY-TI2S'!$B218+(drdp!F218+drdp!O218)*'ASXY-TI2S'!$C218+(drdp!I218+drdp!R218)*'ASXY-TI2S'!$D218)</f>
        <v>0</v>
      </c>
      <c r="G218" s="20">
        <f>Model!$W$11*((drdp!D218+drdp!M218)*'ASXY-TI2S'!$B218+(drdp!G218+drdp!P218)*'ASXY-TI2S'!$C218+(drdp!J218+drdp!S218)*'ASXY-TI2S'!$D218)</f>
        <v>0</v>
      </c>
      <c r="H218" s="18">
        <f>Model!$W$11*((drdp!B218)*'ASXY-TI2S'!$B218+(drdp!E218)*'ASXY-TI2S'!$C218+(drdp!H218)*'ASXY-TI2S'!$D218)</f>
        <v>0</v>
      </c>
      <c r="I218" s="18">
        <f>Model!$W$11*((drdp!C218)*'ASXY-TI2S'!$B218+(drdp!F218)*'ASXY-TI2S'!$C218+(drdp!I218)*'ASXY-TI2S'!$D218)</f>
        <v>0</v>
      </c>
      <c r="J218" s="18">
        <f>Model!$W$11*((drdp!D218)*'ASXY-TI2S'!$B218+(drdp!G218)*'ASXY-TI2S'!$C218+(drdp!J218)*'ASXY-TI2S'!$D218)</f>
        <v>0</v>
      </c>
      <c r="K218" s="21">
        <f>SUM(E$3:E217)+H218</f>
        <v>0.17960993810680914</v>
      </c>
      <c r="L218" s="21">
        <f>SUM(F$3:F217)+I218</f>
        <v>-8.7975388850464756E-2</v>
      </c>
      <c r="M218" s="21">
        <f>SUM(G$3:G217)+J218</f>
        <v>-0.23838005136122475</v>
      </c>
      <c r="N218" s="21"/>
      <c r="O218" s="21"/>
      <c r="P218" s="21"/>
      <c r="Q218" s="19">
        <f t="shared" si="19"/>
        <v>3.2259729866731812E-2</v>
      </c>
      <c r="R218" s="19">
        <f t="shared" si="20"/>
        <v>7.7396690433904781E-3</v>
      </c>
      <c r="S218" s="19">
        <f t="shared" si="21"/>
        <v>5.6825048886980152E-2</v>
      </c>
      <c r="T218" s="19">
        <f t="shared" si="22"/>
        <v>-1.5801254146354443E-2</v>
      </c>
      <c r="U218" s="19">
        <f t="shared" si="23"/>
        <v>-4.2815426270887559E-2</v>
      </c>
      <c r="V218" s="19">
        <f t="shared" si="24"/>
        <v>2.0971577712697507E-2</v>
      </c>
    </row>
    <row r="219" spans="1:22" x14ac:dyDescent="0.25">
      <c r="A219" s="26">
        <f>Wellpath!E219</f>
        <v>0</v>
      </c>
      <c r="B219" s="22">
        <v>0</v>
      </c>
      <c r="C219" s="22">
        <f>SIN(Wellpath!$L219) * COS(Wellpath!$L219) / 2</f>
        <v>0</v>
      </c>
      <c r="D219" s="22">
        <f>(-TAN(Dip) * SIN(Wellpath!$L219) * COS(Wellpath!$L219) * SIN(Wellpath!$O219)) / 2</f>
        <v>0</v>
      </c>
      <c r="E219" s="20">
        <f>Model!$W$11*((drdp!B219+drdp!K219)*'ASXY-TI2S'!$B219+(drdp!E219+drdp!N219)*'ASXY-TI2S'!$C219+(drdp!H219+drdp!Q219)*'ASXY-TI2S'!$D219)</f>
        <v>0</v>
      </c>
      <c r="F219" s="20">
        <f>Model!$W$11*((drdp!C219+drdp!L219)*'ASXY-TI2S'!$B219+(drdp!F219+drdp!O219)*'ASXY-TI2S'!$C219+(drdp!I219+drdp!R219)*'ASXY-TI2S'!$D219)</f>
        <v>0</v>
      </c>
      <c r="G219" s="20">
        <f>Model!$W$11*((drdp!D219+drdp!M219)*'ASXY-TI2S'!$B219+(drdp!G219+drdp!P219)*'ASXY-TI2S'!$C219+(drdp!J219+drdp!S219)*'ASXY-TI2S'!$D219)</f>
        <v>0</v>
      </c>
      <c r="H219" s="18">
        <f>Model!$W$11*((drdp!B219)*'ASXY-TI2S'!$B219+(drdp!E219)*'ASXY-TI2S'!$C219+(drdp!H219)*'ASXY-TI2S'!$D219)</f>
        <v>0</v>
      </c>
      <c r="I219" s="18">
        <f>Model!$W$11*((drdp!C219)*'ASXY-TI2S'!$B219+(drdp!F219)*'ASXY-TI2S'!$C219+(drdp!I219)*'ASXY-TI2S'!$D219)</f>
        <v>0</v>
      </c>
      <c r="J219" s="18">
        <f>Model!$W$11*((drdp!D219)*'ASXY-TI2S'!$B219+(drdp!G219)*'ASXY-TI2S'!$C219+(drdp!J219)*'ASXY-TI2S'!$D219)</f>
        <v>0</v>
      </c>
      <c r="K219" s="21">
        <f>SUM(E$3:E218)+H219</f>
        <v>0.17960993810680914</v>
      </c>
      <c r="L219" s="21">
        <f>SUM(F$3:F218)+I219</f>
        <v>-8.7975388850464756E-2</v>
      </c>
      <c r="M219" s="21">
        <f>SUM(G$3:G218)+J219</f>
        <v>-0.23838005136122475</v>
      </c>
      <c r="N219" s="21"/>
      <c r="O219" s="21"/>
      <c r="P219" s="21"/>
      <c r="Q219" s="19">
        <f t="shared" si="19"/>
        <v>3.2259729866731812E-2</v>
      </c>
      <c r="R219" s="19">
        <f t="shared" si="20"/>
        <v>7.7396690433904781E-3</v>
      </c>
      <c r="S219" s="19">
        <f t="shared" si="21"/>
        <v>5.6825048886980152E-2</v>
      </c>
      <c r="T219" s="19">
        <f t="shared" si="22"/>
        <v>-1.5801254146354443E-2</v>
      </c>
      <c r="U219" s="19">
        <f t="shared" si="23"/>
        <v>-4.2815426270887559E-2</v>
      </c>
      <c r="V219" s="19">
        <f t="shared" si="24"/>
        <v>2.0971577712697507E-2</v>
      </c>
    </row>
    <row r="220" spans="1:22" x14ac:dyDescent="0.25">
      <c r="A220" s="26">
        <f>Wellpath!E220</f>
        <v>0</v>
      </c>
      <c r="B220" s="22">
        <v>0</v>
      </c>
      <c r="C220" s="22">
        <f>SIN(Wellpath!$L220) * COS(Wellpath!$L220) / 2</f>
        <v>0</v>
      </c>
      <c r="D220" s="22">
        <f>(-TAN(Dip) * SIN(Wellpath!$L220) * COS(Wellpath!$L220) * SIN(Wellpath!$O220)) / 2</f>
        <v>0</v>
      </c>
      <c r="E220" s="20">
        <f>Model!$W$11*((drdp!B220+drdp!K220)*'ASXY-TI2S'!$B220+(drdp!E220+drdp!N220)*'ASXY-TI2S'!$C220+(drdp!H220+drdp!Q220)*'ASXY-TI2S'!$D220)</f>
        <v>0</v>
      </c>
      <c r="F220" s="20">
        <f>Model!$W$11*((drdp!C220+drdp!L220)*'ASXY-TI2S'!$B220+(drdp!F220+drdp!O220)*'ASXY-TI2S'!$C220+(drdp!I220+drdp!R220)*'ASXY-TI2S'!$D220)</f>
        <v>0</v>
      </c>
      <c r="G220" s="20">
        <f>Model!$W$11*((drdp!D220+drdp!M220)*'ASXY-TI2S'!$B220+(drdp!G220+drdp!P220)*'ASXY-TI2S'!$C220+(drdp!J220+drdp!S220)*'ASXY-TI2S'!$D220)</f>
        <v>0</v>
      </c>
      <c r="H220" s="18">
        <f>Model!$W$11*((drdp!B220)*'ASXY-TI2S'!$B220+(drdp!E220)*'ASXY-TI2S'!$C220+(drdp!H220)*'ASXY-TI2S'!$D220)</f>
        <v>0</v>
      </c>
      <c r="I220" s="18">
        <f>Model!$W$11*((drdp!C220)*'ASXY-TI2S'!$B220+(drdp!F220)*'ASXY-TI2S'!$C220+(drdp!I220)*'ASXY-TI2S'!$D220)</f>
        <v>0</v>
      </c>
      <c r="J220" s="18">
        <f>Model!$W$11*((drdp!D220)*'ASXY-TI2S'!$B220+(drdp!G220)*'ASXY-TI2S'!$C220+(drdp!J220)*'ASXY-TI2S'!$D220)</f>
        <v>0</v>
      </c>
      <c r="K220" s="21">
        <f>SUM(E$3:E219)+H220</f>
        <v>0.17960993810680914</v>
      </c>
      <c r="L220" s="21">
        <f>SUM(F$3:F219)+I220</f>
        <v>-8.7975388850464756E-2</v>
      </c>
      <c r="M220" s="21">
        <f>SUM(G$3:G219)+J220</f>
        <v>-0.23838005136122475</v>
      </c>
      <c r="N220" s="21"/>
      <c r="O220" s="21"/>
      <c r="P220" s="21"/>
      <c r="Q220" s="19">
        <f t="shared" si="19"/>
        <v>3.2259729866731812E-2</v>
      </c>
      <c r="R220" s="19">
        <f t="shared" si="20"/>
        <v>7.7396690433904781E-3</v>
      </c>
      <c r="S220" s="19">
        <f t="shared" si="21"/>
        <v>5.6825048886980152E-2</v>
      </c>
      <c r="T220" s="19">
        <f t="shared" si="22"/>
        <v>-1.5801254146354443E-2</v>
      </c>
      <c r="U220" s="19">
        <f t="shared" si="23"/>
        <v>-4.2815426270887559E-2</v>
      </c>
      <c r="V220" s="19">
        <f t="shared" si="24"/>
        <v>2.0971577712697507E-2</v>
      </c>
    </row>
    <row r="221" spans="1:22" x14ac:dyDescent="0.25">
      <c r="A221" s="26">
        <f>Wellpath!E221</f>
        <v>0</v>
      </c>
      <c r="B221" s="22">
        <v>0</v>
      </c>
      <c r="C221" s="22">
        <f>SIN(Wellpath!$L221) * COS(Wellpath!$L221) / 2</f>
        <v>0</v>
      </c>
      <c r="D221" s="22">
        <f>(-TAN(Dip) * SIN(Wellpath!$L221) * COS(Wellpath!$L221) * SIN(Wellpath!$O221)) / 2</f>
        <v>0</v>
      </c>
      <c r="E221" s="20">
        <f>Model!$W$11*((drdp!B221+drdp!K221)*'ASXY-TI2S'!$B221+(drdp!E221+drdp!N221)*'ASXY-TI2S'!$C221+(drdp!H221+drdp!Q221)*'ASXY-TI2S'!$D221)</f>
        <v>0</v>
      </c>
      <c r="F221" s="20">
        <f>Model!$W$11*((drdp!C221+drdp!L221)*'ASXY-TI2S'!$B221+(drdp!F221+drdp!O221)*'ASXY-TI2S'!$C221+(drdp!I221+drdp!R221)*'ASXY-TI2S'!$D221)</f>
        <v>0</v>
      </c>
      <c r="G221" s="20">
        <f>Model!$W$11*((drdp!D221+drdp!M221)*'ASXY-TI2S'!$B221+(drdp!G221+drdp!P221)*'ASXY-TI2S'!$C221+(drdp!J221+drdp!S221)*'ASXY-TI2S'!$D221)</f>
        <v>0</v>
      </c>
      <c r="H221" s="18">
        <f>Model!$W$11*((drdp!B221)*'ASXY-TI2S'!$B221+(drdp!E221)*'ASXY-TI2S'!$C221+(drdp!H221)*'ASXY-TI2S'!$D221)</f>
        <v>0</v>
      </c>
      <c r="I221" s="18">
        <f>Model!$W$11*((drdp!C221)*'ASXY-TI2S'!$B221+(drdp!F221)*'ASXY-TI2S'!$C221+(drdp!I221)*'ASXY-TI2S'!$D221)</f>
        <v>0</v>
      </c>
      <c r="J221" s="18">
        <f>Model!$W$11*((drdp!D221)*'ASXY-TI2S'!$B221+(drdp!G221)*'ASXY-TI2S'!$C221+(drdp!J221)*'ASXY-TI2S'!$D221)</f>
        <v>0</v>
      </c>
      <c r="K221" s="21">
        <f>SUM(E$3:E220)+H221</f>
        <v>0.17960993810680914</v>
      </c>
      <c r="L221" s="21">
        <f>SUM(F$3:F220)+I221</f>
        <v>-8.7975388850464756E-2</v>
      </c>
      <c r="M221" s="21">
        <f>SUM(G$3:G220)+J221</f>
        <v>-0.23838005136122475</v>
      </c>
      <c r="N221" s="21"/>
      <c r="O221" s="21"/>
      <c r="P221" s="21"/>
      <c r="Q221" s="19">
        <f t="shared" si="19"/>
        <v>3.2259729866731812E-2</v>
      </c>
      <c r="R221" s="19">
        <f t="shared" si="20"/>
        <v>7.7396690433904781E-3</v>
      </c>
      <c r="S221" s="19">
        <f t="shared" si="21"/>
        <v>5.6825048886980152E-2</v>
      </c>
      <c r="T221" s="19">
        <f t="shared" si="22"/>
        <v>-1.5801254146354443E-2</v>
      </c>
      <c r="U221" s="19">
        <f t="shared" si="23"/>
        <v>-4.2815426270887559E-2</v>
      </c>
      <c r="V221" s="19">
        <f t="shared" si="24"/>
        <v>2.0971577712697507E-2</v>
      </c>
    </row>
    <row r="222" spans="1:22" x14ac:dyDescent="0.25">
      <c r="A222" s="26">
        <f>Wellpath!E222</f>
        <v>0</v>
      </c>
      <c r="B222" s="22">
        <v>0</v>
      </c>
      <c r="C222" s="22">
        <f>SIN(Wellpath!$L222) * COS(Wellpath!$L222) / 2</f>
        <v>0</v>
      </c>
      <c r="D222" s="22">
        <f>(-TAN(Dip) * SIN(Wellpath!$L222) * COS(Wellpath!$L222) * SIN(Wellpath!$O222)) / 2</f>
        <v>0</v>
      </c>
      <c r="E222" s="20">
        <f>Model!$W$11*((drdp!B222+drdp!K222)*'ASXY-TI2S'!$B222+(drdp!E222+drdp!N222)*'ASXY-TI2S'!$C222+(drdp!H222+drdp!Q222)*'ASXY-TI2S'!$D222)</f>
        <v>0</v>
      </c>
      <c r="F222" s="20">
        <f>Model!$W$11*((drdp!C222+drdp!L222)*'ASXY-TI2S'!$B222+(drdp!F222+drdp!O222)*'ASXY-TI2S'!$C222+(drdp!I222+drdp!R222)*'ASXY-TI2S'!$D222)</f>
        <v>0</v>
      </c>
      <c r="G222" s="20">
        <f>Model!$W$11*((drdp!D222+drdp!M222)*'ASXY-TI2S'!$B222+(drdp!G222+drdp!P222)*'ASXY-TI2S'!$C222+(drdp!J222+drdp!S222)*'ASXY-TI2S'!$D222)</f>
        <v>0</v>
      </c>
      <c r="H222" s="18">
        <f>Model!$W$11*((drdp!B222)*'ASXY-TI2S'!$B222+(drdp!E222)*'ASXY-TI2S'!$C222+(drdp!H222)*'ASXY-TI2S'!$D222)</f>
        <v>0</v>
      </c>
      <c r="I222" s="18">
        <f>Model!$W$11*((drdp!C222)*'ASXY-TI2S'!$B222+(drdp!F222)*'ASXY-TI2S'!$C222+(drdp!I222)*'ASXY-TI2S'!$D222)</f>
        <v>0</v>
      </c>
      <c r="J222" s="18">
        <f>Model!$W$11*((drdp!D222)*'ASXY-TI2S'!$B222+(drdp!G222)*'ASXY-TI2S'!$C222+(drdp!J222)*'ASXY-TI2S'!$D222)</f>
        <v>0</v>
      </c>
      <c r="K222" s="21">
        <f>SUM(E$3:E221)+H222</f>
        <v>0.17960993810680914</v>
      </c>
      <c r="L222" s="21">
        <f>SUM(F$3:F221)+I222</f>
        <v>-8.7975388850464756E-2</v>
      </c>
      <c r="M222" s="21">
        <f>SUM(G$3:G221)+J222</f>
        <v>-0.23838005136122475</v>
      </c>
      <c r="N222" s="21"/>
      <c r="O222" s="21"/>
      <c r="P222" s="21"/>
      <c r="Q222" s="19">
        <f t="shared" si="19"/>
        <v>3.2259729866731812E-2</v>
      </c>
      <c r="R222" s="19">
        <f t="shared" si="20"/>
        <v>7.7396690433904781E-3</v>
      </c>
      <c r="S222" s="19">
        <f t="shared" si="21"/>
        <v>5.6825048886980152E-2</v>
      </c>
      <c r="T222" s="19">
        <f t="shared" si="22"/>
        <v>-1.5801254146354443E-2</v>
      </c>
      <c r="U222" s="19">
        <f t="shared" si="23"/>
        <v>-4.2815426270887559E-2</v>
      </c>
      <c r="V222" s="19">
        <f t="shared" si="24"/>
        <v>2.0971577712697507E-2</v>
      </c>
    </row>
    <row r="223" spans="1:22" x14ac:dyDescent="0.25">
      <c r="A223" s="26">
        <f>Wellpath!E223</f>
        <v>0</v>
      </c>
      <c r="B223" s="22">
        <v>0</v>
      </c>
      <c r="C223" s="22">
        <f>SIN(Wellpath!$L223) * COS(Wellpath!$L223) / 2</f>
        <v>0</v>
      </c>
      <c r="D223" s="22">
        <f>(-TAN(Dip) * SIN(Wellpath!$L223) * COS(Wellpath!$L223) * SIN(Wellpath!$O223)) / 2</f>
        <v>0</v>
      </c>
      <c r="E223" s="20">
        <f>Model!$W$11*((drdp!B223+drdp!K223)*'ASXY-TI2S'!$B223+(drdp!E223+drdp!N223)*'ASXY-TI2S'!$C223+(drdp!H223+drdp!Q223)*'ASXY-TI2S'!$D223)</f>
        <v>0</v>
      </c>
      <c r="F223" s="20">
        <f>Model!$W$11*((drdp!C223+drdp!L223)*'ASXY-TI2S'!$B223+(drdp!F223+drdp!O223)*'ASXY-TI2S'!$C223+(drdp!I223+drdp!R223)*'ASXY-TI2S'!$D223)</f>
        <v>0</v>
      </c>
      <c r="G223" s="20">
        <f>Model!$W$11*((drdp!D223+drdp!M223)*'ASXY-TI2S'!$B223+(drdp!G223+drdp!P223)*'ASXY-TI2S'!$C223+(drdp!J223+drdp!S223)*'ASXY-TI2S'!$D223)</f>
        <v>0</v>
      </c>
      <c r="H223" s="18">
        <f>Model!$W$11*((drdp!B223)*'ASXY-TI2S'!$B223+(drdp!E223)*'ASXY-TI2S'!$C223+(drdp!H223)*'ASXY-TI2S'!$D223)</f>
        <v>0</v>
      </c>
      <c r="I223" s="18">
        <f>Model!$W$11*((drdp!C223)*'ASXY-TI2S'!$B223+(drdp!F223)*'ASXY-TI2S'!$C223+(drdp!I223)*'ASXY-TI2S'!$D223)</f>
        <v>0</v>
      </c>
      <c r="J223" s="18">
        <f>Model!$W$11*((drdp!D223)*'ASXY-TI2S'!$B223+(drdp!G223)*'ASXY-TI2S'!$C223+(drdp!J223)*'ASXY-TI2S'!$D223)</f>
        <v>0</v>
      </c>
      <c r="K223" s="21">
        <f>SUM(E$3:E222)+H223</f>
        <v>0.17960993810680914</v>
      </c>
      <c r="L223" s="21">
        <f>SUM(F$3:F222)+I223</f>
        <v>-8.7975388850464756E-2</v>
      </c>
      <c r="M223" s="21">
        <f>SUM(G$3:G222)+J223</f>
        <v>-0.23838005136122475</v>
      </c>
      <c r="N223" s="21"/>
      <c r="O223" s="21"/>
      <c r="P223" s="21"/>
      <c r="Q223" s="19">
        <f t="shared" si="19"/>
        <v>3.2259729866731812E-2</v>
      </c>
      <c r="R223" s="19">
        <f t="shared" si="20"/>
        <v>7.7396690433904781E-3</v>
      </c>
      <c r="S223" s="19">
        <f t="shared" si="21"/>
        <v>5.6825048886980152E-2</v>
      </c>
      <c r="T223" s="19">
        <f t="shared" si="22"/>
        <v>-1.5801254146354443E-2</v>
      </c>
      <c r="U223" s="19">
        <f t="shared" si="23"/>
        <v>-4.2815426270887559E-2</v>
      </c>
      <c r="V223" s="19">
        <f t="shared" si="24"/>
        <v>2.0971577712697507E-2</v>
      </c>
    </row>
    <row r="224" spans="1:22" x14ac:dyDescent="0.25">
      <c r="A224" s="26">
        <f>Wellpath!E224</f>
        <v>0</v>
      </c>
      <c r="B224" s="22">
        <v>0</v>
      </c>
      <c r="C224" s="22">
        <f>SIN(Wellpath!$L224) * COS(Wellpath!$L224) / 2</f>
        <v>0</v>
      </c>
      <c r="D224" s="22">
        <f>(-TAN(Dip) * SIN(Wellpath!$L224) * COS(Wellpath!$L224) * SIN(Wellpath!$O224)) / 2</f>
        <v>0</v>
      </c>
      <c r="E224" s="20">
        <f>Model!$W$11*((drdp!B224+drdp!K224)*'ASXY-TI2S'!$B224+(drdp!E224+drdp!N224)*'ASXY-TI2S'!$C224+(drdp!H224+drdp!Q224)*'ASXY-TI2S'!$D224)</f>
        <v>0</v>
      </c>
      <c r="F224" s="20">
        <f>Model!$W$11*((drdp!C224+drdp!L224)*'ASXY-TI2S'!$B224+(drdp!F224+drdp!O224)*'ASXY-TI2S'!$C224+(drdp!I224+drdp!R224)*'ASXY-TI2S'!$D224)</f>
        <v>0</v>
      </c>
      <c r="G224" s="20">
        <f>Model!$W$11*((drdp!D224+drdp!M224)*'ASXY-TI2S'!$B224+(drdp!G224+drdp!P224)*'ASXY-TI2S'!$C224+(drdp!J224+drdp!S224)*'ASXY-TI2S'!$D224)</f>
        <v>0</v>
      </c>
      <c r="H224" s="18">
        <f>Model!$W$11*((drdp!B224)*'ASXY-TI2S'!$B224+(drdp!E224)*'ASXY-TI2S'!$C224+(drdp!H224)*'ASXY-TI2S'!$D224)</f>
        <v>0</v>
      </c>
      <c r="I224" s="18">
        <f>Model!$W$11*((drdp!C224)*'ASXY-TI2S'!$B224+(drdp!F224)*'ASXY-TI2S'!$C224+(drdp!I224)*'ASXY-TI2S'!$D224)</f>
        <v>0</v>
      </c>
      <c r="J224" s="18">
        <f>Model!$W$11*((drdp!D224)*'ASXY-TI2S'!$B224+(drdp!G224)*'ASXY-TI2S'!$C224+(drdp!J224)*'ASXY-TI2S'!$D224)</f>
        <v>0</v>
      </c>
      <c r="K224" s="21">
        <f>SUM(E$3:E223)+H224</f>
        <v>0.17960993810680914</v>
      </c>
      <c r="L224" s="21">
        <f>SUM(F$3:F223)+I224</f>
        <v>-8.7975388850464756E-2</v>
      </c>
      <c r="M224" s="21">
        <f>SUM(G$3:G223)+J224</f>
        <v>-0.23838005136122475</v>
      </c>
      <c r="N224" s="21"/>
      <c r="O224" s="21"/>
      <c r="P224" s="21"/>
      <c r="Q224" s="19">
        <f t="shared" si="19"/>
        <v>3.2259729866731812E-2</v>
      </c>
      <c r="R224" s="19">
        <f t="shared" si="20"/>
        <v>7.7396690433904781E-3</v>
      </c>
      <c r="S224" s="19">
        <f t="shared" si="21"/>
        <v>5.6825048886980152E-2</v>
      </c>
      <c r="T224" s="19">
        <f t="shared" si="22"/>
        <v>-1.5801254146354443E-2</v>
      </c>
      <c r="U224" s="19">
        <f t="shared" si="23"/>
        <v>-4.2815426270887559E-2</v>
      </c>
      <c r="V224" s="19">
        <f t="shared" si="24"/>
        <v>2.0971577712697507E-2</v>
      </c>
    </row>
    <row r="225" spans="1:22" x14ac:dyDescent="0.25">
      <c r="A225" s="26">
        <f>Wellpath!E225</f>
        <v>0</v>
      </c>
      <c r="B225" s="22">
        <v>0</v>
      </c>
      <c r="C225" s="22">
        <f>SIN(Wellpath!$L225) * COS(Wellpath!$L225) / 2</f>
        <v>0</v>
      </c>
      <c r="D225" s="22">
        <f>(-TAN(Dip) * SIN(Wellpath!$L225) * COS(Wellpath!$L225) * SIN(Wellpath!$O225)) / 2</f>
        <v>0</v>
      </c>
      <c r="E225" s="20">
        <f>Model!$W$11*((drdp!B225+drdp!K225)*'ASXY-TI2S'!$B225+(drdp!E225+drdp!N225)*'ASXY-TI2S'!$C225+(drdp!H225+drdp!Q225)*'ASXY-TI2S'!$D225)</f>
        <v>0</v>
      </c>
      <c r="F225" s="20">
        <f>Model!$W$11*((drdp!C225+drdp!L225)*'ASXY-TI2S'!$B225+(drdp!F225+drdp!O225)*'ASXY-TI2S'!$C225+(drdp!I225+drdp!R225)*'ASXY-TI2S'!$D225)</f>
        <v>0</v>
      </c>
      <c r="G225" s="20">
        <f>Model!$W$11*((drdp!D225+drdp!M225)*'ASXY-TI2S'!$B225+(drdp!G225+drdp!P225)*'ASXY-TI2S'!$C225+(drdp!J225+drdp!S225)*'ASXY-TI2S'!$D225)</f>
        <v>0</v>
      </c>
      <c r="H225" s="18">
        <f>Model!$W$11*((drdp!B225)*'ASXY-TI2S'!$B225+(drdp!E225)*'ASXY-TI2S'!$C225+(drdp!H225)*'ASXY-TI2S'!$D225)</f>
        <v>0</v>
      </c>
      <c r="I225" s="18">
        <f>Model!$W$11*((drdp!C225)*'ASXY-TI2S'!$B225+(drdp!F225)*'ASXY-TI2S'!$C225+(drdp!I225)*'ASXY-TI2S'!$D225)</f>
        <v>0</v>
      </c>
      <c r="J225" s="18">
        <f>Model!$W$11*((drdp!D225)*'ASXY-TI2S'!$B225+(drdp!G225)*'ASXY-TI2S'!$C225+(drdp!J225)*'ASXY-TI2S'!$D225)</f>
        <v>0</v>
      </c>
      <c r="K225" s="21">
        <f>SUM(E$3:E224)+H225</f>
        <v>0.17960993810680914</v>
      </c>
      <c r="L225" s="21">
        <f>SUM(F$3:F224)+I225</f>
        <v>-8.7975388850464756E-2</v>
      </c>
      <c r="M225" s="21">
        <f>SUM(G$3:G224)+J225</f>
        <v>-0.23838005136122475</v>
      </c>
      <c r="N225" s="21"/>
      <c r="O225" s="21"/>
      <c r="P225" s="21"/>
      <c r="Q225" s="19">
        <f t="shared" si="19"/>
        <v>3.2259729866731812E-2</v>
      </c>
      <c r="R225" s="19">
        <f t="shared" si="20"/>
        <v>7.7396690433904781E-3</v>
      </c>
      <c r="S225" s="19">
        <f t="shared" si="21"/>
        <v>5.6825048886980152E-2</v>
      </c>
      <c r="T225" s="19">
        <f t="shared" si="22"/>
        <v>-1.5801254146354443E-2</v>
      </c>
      <c r="U225" s="19">
        <f t="shared" si="23"/>
        <v>-4.2815426270887559E-2</v>
      </c>
      <c r="V225" s="19">
        <f t="shared" si="24"/>
        <v>2.0971577712697507E-2</v>
      </c>
    </row>
    <row r="226" spans="1:22" x14ac:dyDescent="0.25">
      <c r="A226" s="26">
        <f>Wellpath!E226</f>
        <v>0</v>
      </c>
      <c r="B226" s="22">
        <v>0</v>
      </c>
      <c r="C226" s="22">
        <f>SIN(Wellpath!$L226) * COS(Wellpath!$L226) / 2</f>
        <v>0</v>
      </c>
      <c r="D226" s="22">
        <f>(-TAN(Dip) * SIN(Wellpath!$L226) * COS(Wellpath!$L226) * SIN(Wellpath!$O226)) / 2</f>
        <v>0</v>
      </c>
      <c r="E226" s="20">
        <f>Model!$W$11*((drdp!B226+drdp!K226)*'ASXY-TI2S'!$B226+(drdp!E226+drdp!N226)*'ASXY-TI2S'!$C226+(drdp!H226+drdp!Q226)*'ASXY-TI2S'!$D226)</f>
        <v>0</v>
      </c>
      <c r="F226" s="20">
        <f>Model!$W$11*((drdp!C226+drdp!L226)*'ASXY-TI2S'!$B226+(drdp!F226+drdp!O226)*'ASXY-TI2S'!$C226+(drdp!I226+drdp!R226)*'ASXY-TI2S'!$D226)</f>
        <v>0</v>
      </c>
      <c r="G226" s="20">
        <f>Model!$W$11*((drdp!D226+drdp!M226)*'ASXY-TI2S'!$B226+(drdp!G226+drdp!P226)*'ASXY-TI2S'!$C226+(drdp!J226+drdp!S226)*'ASXY-TI2S'!$D226)</f>
        <v>0</v>
      </c>
      <c r="H226" s="18">
        <f>Model!$W$11*((drdp!B226)*'ASXY-TI2S'!$B226+(drdp!E226)*'ASXY-TI2S'!$C226+(drdp!H226)*'ASXY-TI2S'!$D226)</f>
        <v>0</v>
      </c>
      <c r="I226" s="18">
        <f>Model!$W$11*((drdp!C226)*'ASXY-TI2S'!$B226+(drdp!F226)*'ASXY-TI2S'!$C226+(drdp!I226)*'ASXY-TI2S'!$D226)</f>
        <v>0</v>
      </c>
      <c r="J226" s="18">
        <f>Model!$W$11*((drdp!D226)*'ASXY-TI2S'!$B226+(drdp!G226)*'ASXY-TI2S'!$C226+(drdp!J226)*'ASXY-TI2S'!$D226)</f>
        <v>0</v>
      </c>
      <c r="K226" s="21">
        <f>SUM(E$3:E225)+H226</f>
        <v>0.17960993810680914</v>
      </c>
      <c r="L226" s="21">
        <f>SUM(F$3:F225)+I226</f>
        <v>-8.7975388850464756E-2</v>
      </c>
      <c r="M226" s="21">
        <f>SUM(G$3:G225)+J226</f>
        <v>-0.23838005136122475</v>
      </c>
      <c r="N226" s="21"/>
      <c r="O226" s="21"/>
      <c r="P226" s="21"/>
      <c r="Q226" s="19">
        <f t="shared" si="19"/>
        <v>3.2259729866731812E-2</v>
      </c>
      <c r="R226" s="19">
        <f t="shared" si="20"/>
        <v>7.7396690433904781E-3</v>
      </c>
      <c r="S226" s="19">
        <f t="shared" si="21"/>
        <v>5.6825048886980152E-2</v>
      </c>
      <c r="T226" s="19">
        <f t="shared" si="22"/>
        <v>-1.5801254146354443E-2</v>
      </c>
      <c r="U226" s="19">
        <f t="shared" si="23"/>
        <v>-4.2815426270887559E-2</v>
      </c>
      <c r="V226" s="19">
        <f t="shared" si="24"/>
        <v>2.0971577712697507E-2</v>
      </c>
    </row>
    <row r="227" spans="1:22" x14ac:dyDescent="0.25">
      <c r="A227" s="26">
        <f>Wellpath!E227</f>
        <v>0</v>
      </c>
      <c r="B227" s="22">
        <v>0</v>
      </c>
      <c r="C227" s="22">
        <f>SIN(Wellpath!$L227) * COS(Wellpath!$L227) / 2</f>
        <v>0</v>
      </c>
      <c r="D227" s="22">
        <f>(-TAN(Dip) * SIN(Wellpath!$L227) * COS(Wellpath!$L227) * SIN(Wellpath!$O227)) / 2</f>
        <v>0</v>
      </c>
      <c r="E227" s="20">
        <f>Model!$W$11*((drdp!B227+drdp!K227)*'ASXY-TI2S'!$B227+(drdp!E227+drdp!N227)*'ASXY-TI2S'!$C227+(drdp!H227+drdp!Q227)*'ASXY-TI2S'!$D227)</f>
        <v>0</v>
      </c>
      <c r="F227" s="20">
        <f>Model!$W$11*((drdp!C227+drdp!L227)*'ASXY-TI2S'!$B227+(drdp!F227+drdp!O227)*'ASXY-TI2S'!$C227+(drdp!I227+drdp!R227)*'ASXY-TI2S'!$D227)</f>
        <v>0</v>
      </c>
      <c r="G227" s="20">
        <f>Model!$W$11*((drdp!D227+drdp!M227)*'ASXY-TI2S'!$B227+(drdp!G227+drdp!P227)*'ASXY-TI2S'!$C227+(drdp!J227+drdp!S227)*'ASXY-TI2S'!$D227)</f>
        <v>0</v>
      </c>
      <c r="H227" s="18">
        <f>Model!$W$11*((drdp!B227)*'ASXY-TI2S'!$B227+(drdp!E227)*'ASXY-TI2S'!$C227+(drdp!H227)*'ASXY-TI2S'!$D227)</f>
        <v>0</v>
      </c>
      <c r="I227" s="18">
        <f>Model!$W$11*((drdp!C227)*'ASXY-TI2S'!$B227+(drdp!F227)*'ASXY-TI2S'!$C227+(drdp!I227)*'ASXY-TI2S'!$D227)</f>
        <v>0</v>
      </c>
      <c r="J227" s="18">
        <f>Model!$W$11*((drdp!D227)*'ASXY-TI2S'!$B227+(drdp!G227)*'ASXY-TI2S'!$C227+(drdp!J227)*'ASXY-TI2S'!$D227)</f>
        <v>0</v>
      </c>
      <c r="K227" s="21">
        <f>SUM(E$3:E226)+H227</f>
        <v>0.17960993810680914</v>
      </c>
      <c r="L227" s="21">
        <f>SUM(F$3:F226)+I227</f>
        <v>-8.7975388850464756E-2</v>
      </c>
      <c r="M227" s="21">
        <f>SUM(G$3:G226)+J227</f>
        <v>-0.23838005136122475</v>
      </c>
      <c r="N227" s="21"/>
      <c r="O227" s="21"/>
      <c r="P227" s="21"/>
      <c r="Q227" s="19">
        <f t="shared" si="19"/>
        <v>3.2259729866731812E-2</v>
      </c>
      <c r="R227" s="19">
        <f t="shared" si="20"/>
        <v>7.7396690433904781E-3</v>
      </c>
      <c r="S227" s="19">
        <f t="shared" si="21"/>
        <v>5.6825048886980152E-2</v>
      </c>
      <c r="T227" s="19">
        <f t="shared" si="22"/>
        <v>-1.5801254146354443E-2</v>
      </c>
      <c r="U227" s="19">
        <f t="shared" si="23"/>
        <v>-4.2815426270887559E-2</v>
      </c>
      <c r="V227" s="19">
        <f t="shared" si="24"/>
        <v>2.0971577712697507E-2</v>
      </c>
    </row>
    <row r="228" spans="1:22" x14ac:dyDescent="0.25">
      <c r="A228" s="26">
        <f>Wellpath!E228</f>
        <v>0</v>
      </c>
      <c r="B228" s="22">
        <v>0</v>
      </c>
      <c r="C228" s="22">
        <f>SIN(Wellpath!$L228) * COS(Wellpath!$L228) / 2</f>
        <v>0</v>
      </c>
      <c r="D228" s="22">
        <f>(-TAN(Dip) * SIN(Wellpath!$L228) * COS(Wellpath!$L228) * SIN(Wellpath!$O228)) / 2</f>
        <v>0</v>
      </c>
      <c r="E228" s="20">
        <f>Model!$W$11*((drdp!B228+drdp!K228)*'ASXY-TI2S'!$B228+(drdp!E228+drdp!N228)*'ASXY-TI2S'!$C228+(drdp!H228+drdp!Q228)*'ASXY-TI2S'!$D228)</f>
        <v>0</v>
      </c>
      <c r="F228" s="20">
        <f>Model!$W$11*((drdp!C228+drdp!L228)*'ASXY-TI2S'!$B228+(drdp!F228+drdp!O228)*'ASXY-TI2S'!$C228+(drdp!I228+drdp!R228)*'ASXY-TI2S'!$D228)</f>
        <v>0</v>
      </c>
      <c r="G228" s="20">
        <f>Model!$W$11*((drdp!D228+drdp!M228)*'ASXY-TI2S'!$B228+(drdp!G228+drdp!P228)*'ASXY-TI2S'!$C228+(drdp!J228+drdp!S228)*'ASXY-TI2S'!$D228)</f>
        <v>0</v>
      </c>
      <c r="H228" s="18">
        <f>Model!$W$11*((drdp!B228)*'ASXY-TI2S'!$B228+(drdp!E228)*'ASXY-TI2S'!$C228+(drdp!H228)*'ASXY-TI2S'!$D228)</f>
        <v>0</v>
      </c>
      <c r="I228" s="18">
        <f>Model!$W$11*((drdp!C228)*'ASXY-TI2S'!$B228+(drdp!F228)*'ASXY-TI2S'!$C228+(drdp!I228)*'ASXY-TI2S'!$D228)</f>
        <v>0</v>
      </c>
      <c r="J228" s="18">
        <f>Model!$W$11*((drdp!D228)*'ASXY-TI2S'!$B228+(drdp!G228)*'ASXY-TI2S'!$C228+(drdp!J228)*'ASXY-TI2S'!$D228)</f>
        <v>0</v>
      </c>
      <c r="K228" s="21">
        <f>SUM(E$3:E227)+H228</f>
        <v>0.17960993810680914</v>
      </c>
      <c r="L228" s="21">
        <f>SUM(F$3:F227)+I228</f>
        <v>-8.7975388850464756E-2</v>
      </c>
      <c r="M228" s="21">
        <f>SUM(G$3:G227)+J228</f>
        <v>-0.23838005136122475</v>
      </c>
      <c r="N228" s="21"/>
      <c r="O228" s="21"/>
      <c r="P228" s="21"/>
      <c r="Q228" s="19">
        <f t="shared" si="19"/>
        <v>3.2259729866731812E-2</v>
      </c>
      <c r="R228" s="19">
        <f t="shared" si="20"/>
        <v>7.7396690433904781E-3</v>
      </c>
      <c r="S228" s="19">
        <f t="shared" si="21"/>
        <v>5.6825048886980152E-2</v>
      </c>
      <c r="T228" s="19">
        <f t="shared" si="22"/>
        <v>-1.5801254146354443E-2</v>
      </c>
      <c r="U228" s="19">
        <f t="shared" si="23"/>
        <v>-4.2815426270887559E-2</v>
      </c>
      <c r="V228" s="19">
        <f t="shared" si="24"/>
        <v>2.0971577712697507E-2</v>
      </c>
    </row>
    <row r="229" spans="1:22" x14ac:dyDescent="0.25">
      <c r="A229" s="26">
        <f>Wellpath!E229</f>
        <v>0</v>
      </c>
      <c r="B229" s="22">
        <v>0</v>
      </c>
      <c r="C229" s="22">
        <f>SIN(Wellpath!$L229) * COS(Wellpath!$L229) / 2</f>
        <v>0</v>
      </c>
      <c r="D229" s="22">
        <f>(-TAN(Dip) * SIN(Wellpath!$L229) * COS(Wellpath!$L229) * SIN(Wellpath!$O229)) / 2</f>
        <v>0</v>
      </c>
      <c r="E229" s="20">
        <f>Model!$W$11*((drdp!B229+drdp!K229)*'ASXY-TI2S'!$B229+(drdp!E229+drdp!N229)*'ASXY-TI2S'!$C229+(drdp!H229+drdp!Q229)*'ASXY-TI2S'!$D229)</f>
        <v>0</v>
      </c>
      <c r="F229" s="20">
        <f>Model!$W$11*((drdp!C229+drdp!L229)*'ASXY-TI2S'!$B229+(drdp!F229+drdp!O229)*'ASXY-TI2S'!$C229+(drdp!I229+drdp!R229)*'ASXY-TI2S'!$D229)</f>
        <v>0</v>
      </c>
      <c r="G229" s="20">
        <f>Model!$W$11*((drdp!D229+drdp!M229)*'ASXY-TI2S'!$B229+(drdp!G229+drdp!P229)*'ASXY-TI2S'!$C229+(drdp!J229+drdp!S229)*'ASXY-TI2S'!$D229)</f>
        <v>0</v>
      </c>
      <c r="H229" s="18">
        <f>Model!$W$11*((drdp!B229)*'ASXY-TI2S'!$B229+(drdp!E229)*'ASXY-TI2S'!$C229+(drdp!H229)*'ASXY-TI2S'!$D229)</f>
        <v>0</v>
      </c>
      <c r="I229" s="18">
        <f>Model!$W$11*((drdp!C229)*'ASXY-TI2S'!$B229+(drdp!F229)*'ASXY-TI2S'!$C229+(drdp!I229)*'ASXY-TI2S'!$D229)</f>
        <v>0</v>
      </c>
      <c r="J229" s="18">
        <f>Model!$W$11*((drdp!D229)*'ASXY-TI2S'!$B229+(drdp!G229)*'ASXY-TI2S'!$C229+(drdp!J229)*'ASXY-TI2S'!$D229)</f>
        <v>0</v>
      </c>
      <c r="K229" s="21">
        <f>SUM(E$3:E228)+H229</f>
        <v>0.17960993810680914</v>
      </c>
      <c r="L229" s="21">
        <f>SUM(F$3:F228)+I229</f>
        <v>-8.7975388850464756E-2</v>
      </c>
      <c r="M229" s="21">
        <f>SUM(G$3:G228)+J229</f>
        <v>-0.23838005136122475</v>
      </c>
      <c r="N229" s="21"/>
      <c r="O229" s="21"/>
      <c r="P229" s="21"/>
      <c r="Q229" s="19">
        <f t="shared" si="19"/>
        <v>3.2259729866731812E-2</v>
      </c>
      <c r="R229" s="19">
        <f t="shared" si="20"/>
        <v>7.7396690433904781E-3</v>
      </c>
      <c r="S229" s="19">
        <f t="shared" si="21"/>
        <v>5.6825048886980152E-2</v>
      </c>
      <c r="T229" s="19">
        <f t="shared" si="22"/>
        <v>-1.5801254146354443E-2</v>
      </c>
      <c r="U229" s="19">
        <f t="shared" si="23"/>
        <v>-4.2815426270887559E-2</v>
      </c>
      <c r="V229" s="19">
        <f t="shared" si="24"/>
        <v>2.0971577712697507E-2</v>
      </c>
    </row>
    <row r="230" spans="1:22" x14ac:dyDescent="0.25">
      <c r="A230" s="26">
        <f>Wellpath!E230</f>
        <v>0</v>
      </c>
      <c r="B230" s="22">
        <v>0</v>
      </c>
      <c r="C230" s="22">
        <f>SIN(Wellpath!$L230) * COS(Wellpath!$L230) / 2</f>
        <v>0</v>
      </c>
      <c r="D230" s="22">
        <f>(-TAN(Dip) * SIN(Wellpath!$L230) * COS(Wellpath!$L230) * SIN(Wellpath!$O230)) / 2</f>
        <v>0</v>
      </c>
      <c r="E230" s="20">
        <f>Model!$W$11*((drdp!B230+drdp!K230)*'ASXY-TI2S'!$B230+(drdp!E230+drdp!N230)*'ASXY-TI2S'!$C230+(drdp!H230+drdp!Q230)*'ASXY-TI2S'!$D230)</f>
        <v>0</v>
      </c>
      <c r="F230" s="20">
        <f>Model!$W$11*((drdp!C230+drdp!L230)*'ASXY-TI2S'!$B230+(drdp!F230+drdp!O230)*'ASXY-TI2S'!$C230+(drdp!I230+drdp!R230)*'ASXY-TI2S'!$D230)</f>
        <v>0</v>
      </c>
      <c r="G230" s="20">
        <f>Model!$W$11*((drdp!D230+drdp!M230)*'ASXY-TI2S'!$B230+(drdp!G230+drdp!P230)*'ASXY-TI2S'!$C230+(drdp!J230+drdp!S230)*'ASXY-TI2S'!$D230)</f>
        <v>0</v>
      </c>
      <c r="H230" s="18">
        <f>Model!$W$11*((drdp!B230)*'ASXY-TI2S'!$B230+(drdp!E230)*'ASXY-TI2S'!$C230+(drdp!H230)*'ASXY-TI2S'!$D230)</f>
        <v>0</v>
      </c>
      <c r="I230" s="18">
        <f>Model!$W$11*((drdp!C230)*'ASXY-TI2S'!$B230+(drdp!F230)*'ASXY-TI2S'!$C230+(drdp!I230)*'ASXY-TI2S'!$D230)</f>
        <v>0</v>
      </c>
      <c r="J230" s="18">
        <f>Model!$W$11*((drdp!D230)*'ASXY-TI2S'!$B230+(drdp!G230)*'ASXY-TI2S'!$C230+(drdp!J230)*'ASXY-TI2S'!$D230)</f>
        <v>0</v>
      </c>
      <c r="K230" s="21">
        <f>SUM(E$3:E229)+H230</f>
        <v>0.17960993810680914</v>
      </c>
      <c r="L230" s="21">
        <f>SUM(F$3:F229)+I230</f>
        <v>-8.7975388850464756E-2</v>
      </c>
      <c r="M230" s="21">
        <f>SUM(G$3:G229)+J230</f>
        <v>-0.23838005136122475</v>
      </c>
      <c r="N230" s="21"/>
      <c r="O230" s="21"/>
      <c r="P230" s="21"/>
      <c r="Q230" s="19">
        <f t="shared" si="19"/>
        <v>3.2259729866731812E-2</v>
      </c>
      <c r="R230" s="19">
        <f t="shared" si="20"/>
        <v>7.7396690433904781E-3</v>
      </c>
      <c r="S230" s="19">
        <f t="shared" si="21"/>
        <v>5.6825048886980152E-2</v>
      </c>
      <c r="T230" s="19">
        <f t="shared" si="22"/>
        <v>-1.5801254146354443E-2</v>
      </c>
      <c r="U230" s="19">
        <f t="shared" si="23"/>
        <v>-4.2815426270887559E-2</v>
      </c>
      <c r="V230" s="19">
        <f t="shared" si="24"/>
        <v>2.0971577712697507E-2</v>
      </c>
    </row>
    <row r="231" spans="1:22" x14ac:dyDescent="0.25">
      <c r="A231" s="26">
        <f>Wellpath!E231</f>
        <v>0</v>
      </c>
      <c r="B231" s="22">
        <v>0</v>
      </c>
      <c r="C231" s="22">
        <f>SIN(Wellpath!$L231) * COS(Wellpath!$L231) / 2</f>
        <v>0</v>
      </c>
      <c r="D231" s="22">
        <f>(-TAN(Dip) * SIN(Wellpath!$L231) * COS(Wellpath!$L231) * SIN(Wellpath!$O231)) / 2</f>
        <v>0</v>
      </c>
      <c r="E231" s="20">
        <f>Model!$W$11*((drdp!B231+drdp!K231)*'ASXY-TI2S'!$B231+(drdp!E231+drdp!N231)*'ASXY-TI2S'!$C231+(drdp!H231+drdp!Q231)*'ASXY-TI2S'!$D231)</f>
        <v>0</v>
      </c>
      <c r="F231" s="20">
        <f>Model!$W$11*((drdp!C231+drdp!L231)*'ASXY-TI2S'!$B231+(drdp!F231+drdp!O231)*'ASXY-TI2S'!$C231+(drdp!I231+drdp!R231)*'ASXY-TI2S'!$D231)</f>
        <v>0</v>
      </c>
      <c r="G231" s="20">
        <f>Model!$W$11*((drdp!D231+drdp!M231)*'ASXY-TI2S'!$B231+(drdp!G231+drdp!P231)*'ASXY-TI2S'!$C231+(drdp!J231+drdp!S231)*'ASXY-TI2S'!$D231)</f>
        <v>0</v>
      </c>
      <c r="H231" s="18">
        <f>Model!$W$11*((drdp!B231)*'ASXY-TI2S'!$B231+(drdp!E231)*'ASXY-TI2S'!$C231+(drdp!H231)*'ASXY-TI2S'!$D231)</f>
        <v>0</v>
      </c>
      <c r="I231" s="18">
        <f>Model!$W$11*((drdp!C231)*'ASXY-TI2S'!$B231+(drdp!F231)*'ASXY-TI2S'!$C231+(drdp!I231)*'ASXY-TI2S'!$D231)</f>
        <v>0</v>
      </c>
      <c r="J231" s="18">
        <f>Model!$W$11*((drdp!D231)*'ASXY-TI2S'!$B231+(drdp!G231)*'ASXY-TI2S'!$C231+(drdp!J231)*'ASXY-TI2S'!$D231)</f>
        <v>0</v>
      </c>
      <c r="K231" s="21">
        <f>SUM(E$3:E230)+H231</f>
        <v>0.17960993810680914</v>
      </c>
      <c r="L231" s="21">
        <f>SUM(F$3:F230)+I231</f>
        <v>-8.7975388850464756E-2</v>
      </c>
      <c r="M231" s="21">
        <f>SUM(G$3:G230)+J231</f>
        <v>-0.23838005136122475</v>
      </c>
      <c r="N231" s="21"/>
      <c r="O231" s="21"/>
      <c r="P231" s="21"/>
      <c r="Q231" s="19">
        <f t="shared" si="19"/>
        <v>3.2259729866731812E-2</v>
      </c>
      <c r="R231" s="19">
        <f t="shared" si="20"/>
        <v>7.7396690433904781E-3</v>
      </c>
      <c r="S231" s="19">
        <f t="shared" si="21"/>
        <v>5.6825048886980152E-2</v>
      </c>
      <c r="T231" s="19">
        <f t="shared" si="22"/>
        <v>-1.5801254146354443E-2</v>
      </c>
      <c r="U231" s="19">
        <f t="shared" si="23"/>
        <v>-4.2815426270887559E-2</v>
      </c>
      <c r="V231" s="19">
        <f t="shared" si="24"/>
        <v>2.0971577712697507E-2</v>
      </c>
    </row>
    <row r="232" spans="1:22" x14ac:dyDescent="0.25">
      <c r="A232" s="26">
        <f>Wellpath!E232</f>
        <v>0</v>
      </c>
      <c r="B232" s="22">
        <v>0</v>
      </c>
      <c r="C232" s="22">
        <f>SIN(Wellpath!$L232) * COS(Wellpath!$L232) / 2</f>
        <v>0</v>
      </c>
      <c r="D232" s="22">
        <f>(-TAN(Dip) * SIN(Wellpath!$L232) * COS(Wellpath!$L232) * SIN(Wellpath!$O232)) / 2</f>
        <v>0</v>
      </c>
      <c r="E232" s="20">
        <f>Model!$W$11*((drdp!B232+drdp!K232)*'ASXY-TI2S'!$B232+(drdp!E232+drdp!N232)*'ASXY-TI2S'!$C232+(drdp!H232+drdp!Q232)*'ASXY-TI2S'!$D232)</f>
        <v>0</v>
      </c>
      <c r="F232" s="20">
        <f>Model!$W$11*((drdp!C232+drdp!L232)*'ASXY-TI2S'!$B232+(drdp!F232+drdp!O232)*'ASXY-TI2S'!$C232+(drdp!I232+drdp!R232)*'ASXY-TI2S'!$D232)</f>
        <v>0</v>
      </c>
      <c r="G232" s="20">
        <f>Model!$W$11*((drdp!D232+drdp!M232)*'ASXY-TI2S'!$B232+(drdp!G232+drdp!P232)*'ASXY-TI2S'!$C232+(drdp!J232+drdp!S232)*'ASXY-TI2S'!$D232)</f>
        <v>0</v>
      </c>
      <c r="H232" s="18">
        <f>Model!$W$11*((drdp!B232)*'ASXY-TI2S'!$B232+(drdp!E232)*'ASXY-TI2S'!$C232+(drdp!H232)*'ASXY-TI2S'!$D232)</f>
        <v>0</v>
      </c>
      <c r="I232" s="18">
        <f>Model!$W$11*((drdp!C232)*'ASXY-TI2S'!$B232+(drdp!F232)*'ASXY-TI2S'!$C232+(drdp!I232)*'ASXY-TI2S'!$D232)</f>
        <v>0</v>
      </c>
      <c r="J232" s="18">
        <f>Model!$W$11*((drdp!D232)*'ASXY-TI2S'!$B232+(drdp!G232)*'ASXY-TI2S'!$C232+(drdp!J232)*'ASXY-TI2S'!$D232)</f>
        <v>0</v>
      </c>
      <c r="K232" s="21">
        <f>SUM(E$3:E231)+H232</f>
        <v>0.17960993810680914</v>
      </c>
      <c r="L232" s="21">
        <f>SUM(F$3:F231)+I232</f>
        <v>-8.7975388850464756E-2</v>
      </c>
      <c r="M232" s="21">
        <f>SUM(G$3:G231)+J232</f>
        <v>-0.23838005136122475</v>
      </c>
      <c r="N232" s="21"/>
      <c r="O232" s="21"/>
      <c r="P232" s="21"/>
      <c r="Q232" s="19">
        <f t="shared" si="19"/>
        <v>3.2259729866731812E-2</v>
      </c>
      <c r="R232" s="19">
        <f t="shared" si="20"/>
        <v>7.7396690433904781E-3</v>
      </c>
      <c r="S232" s="19">
        <f t="shared" si="21"/>
        <v>5.6825048886980152E-2</v>
      </c>
      <c r="T232" s="19">
        <f t="shared" si="22"/>
        <v>-1.5801254146354443E-2</v>
      </c>
      <c r="U232" s="19">
        <f t="shared" si="23"/>
        <v>-4.2815426270887559E-2</v>
      </c>
      <c r="V232" s="19">
        <f t="shared" si="24"/>
        <v>2.0971577712697507E-2</v>
      </c>
    </row>
    <row r="233" spans="1:22" x14ac:dyDescent="0.25">
      <c r="A233" s="26">
        <f>Wellpath!E233</f>
        <v>0</v>
      </c>
      <c r="B233" s="22">
        <v>0</v>
      </c>
      <c r="C233" s="22">
        <f>SIN(Wellpath!$L233) * COS(Wellpath!$L233) / 2</f>
        <v>0</v>
      </c>
      <c r="D233" s="22">
        <f>(-TAN(Dip) * SIN(Wellpath!$L233) * COS(Wellpath!$L233) * SIN(Wellpath!$O233)) / 2</f>
        <v>0</v>
      </c>
      <c r="E233" s="20">
        <f>Model!$W$11*((drdp!B233+drdp!K233)*'ASXY-TI2S'!$B233+(drdp!E233+drdp!N233)*'ASXY-TI2S'!$C233+(drdp!H233+drdp!Q233)*'ASXY-TI2S'!$D233)</f>
        <v>0</v>
      </c>
      <c r="F233" s="20">
        <f>Model!$W$11*((drdp!C233+drdp!L233)*'ASXY-TI2S'!$B233+(drdp!F233+drdp!O233)*'ASXY-TI2S'!$C233+(drdp!I233+drdp!R233)*'ASXY-TI2S'!$D233)</f>
        <v>0</v>
      </c>
      <c r="G233" s="20">
        <f>Model!$W$11*((drdp!D233+drdp!M233)*'ASXY-TI2S'!$B233+(drdp!G233+drdp!P233)*'ASXY-TI2S'!$C233+(drdp!J233+drdp!S233)*'ASXY-TI2S'!$D233)</f>
        <v>0</v>
      </c>
      <c r="H233" s="18">
        <f>Model!$W$11*((drdp!B233)*'ASXY-TI2S'!$B233+(drdp!E233)*'ASXY-TI2S'!$C233+(drdp!H233)*'ASXY-TI2S'!$D233)</f>
        <v>0</v>
      </c>
      <c r="I233" s="18">
        <f>Model!$W$11*((drdp!C233)*'ASXY-TI2S'!$B233+(drdp!F233)*'ASXY-TI2S'!$C233+(drdp!I233)*'ASXY-TI2S'!$D233)</f>
        <v>0</v>
      </c>
      <c r="J233" s="18">
        <f>Model!$W$11*((drdp!D233)*'ASXY-TI2S'!$B233+(drdp!G233)*'ASXY-TI2S'!$C233+(drdp!J233)*'ASXY-TI2S'!$D233)</f>
        <v>0</v>
      </c>
      <c r="K233" s="21">
        <f>SUM(E$3:E232)+H233</f>
        <v>0.17960993810680914</v>
      </c>
      <c r="L233" s="21">
        <f>SUM(F$3:F232)+I233</f>
        <v>-8.7975388850464756E-2</v>
      </c>
      <c r="M233" s="21">
        <f>SUM(G$3:G232)+J233</f>
        <v>-0.23838005136122475</v>
      </c>
      <c r="N233" s="21"/>
      <c r="O233" s="21"/>
      <c r="P233" s="21"/>
      <c r="Q233" s="19">
        <f t="shared" si="19"/>
        <v>3.2259729866731812E-2</v>
      </c>
      <c r="R233" s="19">
        <f t="shared" si="20"/>
        <v>7.7396690433904781E-3</v>
      </c>
      <c r="S233" s="19">
        <f t="shared" si="21"/>
        <v>5.6825048886980152E-2</v>
      </c>
      <c r="T233" s="19">
        <f t="shared" si="22"/>
        <v>-1.5801254146354443E-2</v>
      </c>
      <c r="U233" s="19">
        <f t="shared" si="23"/>
        <v>-4.2815426270887559E-2</v>
      </c>
      <c r="V233" s="19">
        <f t="shared" si="24"/>
        <v>2.0971577712697507E-2</v>
      </c>
    </row>
    <row r="234" spans="1:22" x14ac:dyDescent="0.25">
      <c r="A234" s="26">
        <f>Wellpath!E234</f>
        <v>0</v>
      </c>
      <c r="B234" s="22">
        <v>0</v>
      </c>
      <c r="C234" s="22">
        <f>SIN(Wellpath!$L234) * COS(Wellpath!$L234) / 2</f>
        <v>0</v>
      </c>
      <c r="D234" s="22">
        <f>(-TAN(Dip) * SIN(Wellpath!$L234) * COS(Wellpath!$L234) * SIN(Wellpath!$O234)) / 2</f>
        <v>0</v>
      </c>
      <c r="E234" s="20">
        <f>Model!$W$11*((drdp!B234+drdp!K234)*'ASXY-TI2S'!$B234+(drdp!E234+drdp!N234)*'ASXY-TI2S'!$C234+(drdp!H234+drdp!Q234)*'ASXY-TI2S'!$D234)</f>
        <v>0</v>
      </c>
      <c r="F234" s="20">
        <f>Model!$W$11*((drdp!C234+drdp!L234)*'ASXY-TI2S'!$B234+(drdp!F234+drdp!O234)*'ASXY-TI2S'!$C234+(drdp!I234+drdp!R234)*'ASXY-TI2S'!$D234)</f>
        <v>0</v>
      </c>
      <c r="G234" s="20">
        <f>Model!$W$11*((drdp!D234+drdp!M234)*'ASXY-TI2S'!$B234+(drdp!G234+drdp!P234)*'ASXY-TI2S'!$C234+(drdp!J234+drdp!S234)*'ASXY-TI2S'!$D234)</f>
        <v>0</v>
      </c>
      <c r="H234" s="18">
        <f>Model!$W$11*((drdp!B234)*'ASXY-TI2S'!$B234+(drdp!E234)*'ASXY-TI2S'!$C234+(drdp!H234)*'ASXY-TI2S'!$D234)</f>
        <v>0</v>
      </c>
      <c r="I234" s="18">
        <f>Model!$W$11*((drdp!C234)*'ASXY-TI2S'!$B234+(drdp!F234)*'ASXY-TI2S'!$C234+(drdp!I234)*'ASXY-TI2S'!$D234)</f>
        <v>0</v>
      </c>
      <c r="J234" s="18">
        <f>Model!$W$11*((drdp!D234)*'ASXY-TI2S'!$B234+(drdp!G234)*'ASXY-TI2S'!$C234+(drdp!J234)*'ASXY-TI2S'!$D234)</f>
        <v>0</v>
      </c>
      <c r="K234" s="21">
        <f>SUM(E$3:E233)+H234</f>
        <v>0.17960993810680914</v>
      </c>
      <c r="L234" s="21">
        <f>SUM(F$3:F233)+I234</f>
        <v>-8.7975388850464756E-2</v>
      </c>
      <c r="M234" s="21">
        <f>SUM(G$3:G233)+J234</f>
        <v>-0.23838005136122475</v>
      </c>
      <c r="N234" s="21"/>
      <c r="O234" s="21"/>
      <c r="P234" s="21"/>
      <c r="Q234" s="19">
        <f t="shared" si="19"/>
        <v>3.2259729866731812E-2</v>
      </c>
      <c r="R234" s="19">
        <f t="shared" si="20"/>
        <v>7.7396690433904781E-3</v>
      </c>
      <c r="S234" s="19">
        <f t="shared" si="21"/>
        <v>5.6825048886980152E-2</v>
      </c>
      <c r="T234" s="19">
        <f t="shared" si="22"/>
        <v>-1.5801254146354443E-2</v>
      </c>
      <c r="U234" s="19">
        <f t="shared" si="23"/>
        <v>-4.2815426270887559E-2</v>
      </c>
      <c r="V234" s="19">
        <f t="shared" si="24"/>
        <v>2.0971577712697507E-2</v>
      </c>
    </row>
    <row r="235" spans="1:22" x14ac:dyDescent="0.25">
      <c r="A235" s="26">
        <f>Wellpath!E235</f>
        <v>0</v>
      </c>
      <c r="B235" s="22">
        <v>0</v>
      </c>
      <c r="C235" s="22">
        <f>SIN(Wellpath!$L235) * COS(Wellpath!$L235) / 2</f>
        <v>0</v>
      </c>
      <c r="D235" s="22">
        <f>(-TAN(Dip) * SIN(Wellpath!$L235) * COS(Wellpath!$L235) * SIN(Wellpath!$O235)) / 2</f>
        <v>0</v>
      </c>
      <c r="E235" s="20">
        <f>Model!$W$11*((drdp!B235+drdp!K235)*'ASXY-TI2S'!$B235+(drdp!E235+drdp!N235)*'ASXY-TI2S'!$C235+(drdp!H235+drdp!Q235)*'ASXY-TI2S'!$D235)</f>
        <v>0</v>
      </c>
      <c r="F235" s="20">
        <f>Model!$W$11*((drdp!C235+drdp!L235)*'ASXY-TI2S'!$B235+(drdp!F235+drdp!O235)*'ASXY-TI2S'!$C235+(drdp!I235+drdp!R235)*'ASXY-TI2S'!$D235)</f>
        <v>0</v>
      </c>
      <c r="G235" s="20">
        <f>Model!$W$11*((drdp!D235+drdp!M235)*'ASXY-TI2S'!$B235+(drdp!G235+drdp!P235)*'ASXY-TI2S'!$C235+(drdp!J235+drdp!S235)*'ASXY-TI2S'!$D235)</f>
        <v>0</v>
      </c>
      <c r="H235" s="18">
        <f>Model!$W$11*((drdp!B235)*'ASXY-TI2S'!$B235+(drdp!E235)*'ASXY-TI2S'!$C235+(drdp!H235)*'ASXY-TI2S'!$D235)</f>
        <v>0</v>
      </c>
      <c r="I235" s="18">
        <f>Model!$W$11*((drdp!C235)*'ASXY-TI2S'!$B235+(drdp!F235)*'ASXY-TI2S'!$C235+(drdp!I235)*'ASXY-TI2S'!$D235)</f>
        <v>0</v>
      </c>
      <c r="J235" s="18">
        <f>Model!$W$11*((drdp!D235)*'ASXY-TI2S'!$B235+(drdp!G235)*'ASXY-TI2S'!$C235+(drdp!J235)*'ASXY-TI2S'!$D235)</f>
        <v>0</v>
      </c>
      <c r="K235" s="21">
        <f>SUM(E$3:E234)+H235</f>
        <v>0.17960993810680914</v>
      </c>
      <c r="L235" s="21">
        <f>SUM(F$3:F234)+I235</f>
        <v>-8.7975388850464756E-2</v>
      </c>
      <c r="M235" s="21">
        <f>SUM(G$3:G234)+J235</f>
        <v>-0.23838005136122475</v>
      </c>
      <c r="N235" s="21"/>
      <c r="O235" s="21"/>
      <c r="P235" s="21"/>
      <c r="Q235" s="19">
        <f t="shared" si="19"/>
        <v>3.2259729866731812E-2</v>
      </c>
      <c r="R235" s="19">
        <f t="shared" si="20"/>
        <v>7.7396690433904781E-3</v>
      </c>
      <c r="S235" s="19">
        <f t="shared" si="21"/>
        <v>5.6825048886980152E-2</v>
      </c>
      <c r="T235" s="19">
        <f t="shared" si="22"/>
        <v>-1.5801254146354443E-2</v>
      </c>
      <c r="U235" s="19">
        <f t="shared" si="23"/>
        <v>-4.2815426270887559E-2</v>
      </c>
      <c r="V235" s="19">
        <f t="shared" si="24"/>
        <v>2.0971577712697507E-2</v>
      </c>
    </row>
    <row r="236" spans="1:22" x14ac:dyDescent="0.25">
      <c r="A236" s="26">
        <f>Wellpath!E236</f>
        <v>0</v>
      </c>
      <c r="B236" s="22">
        <v>0</v>
      </c>
      <c r="C236" s="22">
        <f>SIN(Wellpath!$L236) * COS(Wellpath!$L236) / 2</f>
        <v>0</v>
      </c>
      <c r="D236" s="22">
        <f>(-TAN(Dip) * SIN(Wellpath!$L236) * COS(Wellpath!$L236) * SIN(Wellpath!$O236)) / 2</f>
        <v>0</v>
      </c>
      <c r="E236" s="20">
        <f>Model!$W$11*((drdp!B236+drdp!K236)*'ASXY-TI2S'!$B236+(drdp!E236+drdp!N236)*'ASXY-TI2S'!$C236+(drdp!H236+drdp!Q236)*'ASXY-TI2S'!$D236)</f>
        <v>0</v>
      </c>
      <c r="F236" s="20">
        <f>Model!$W$11*((drdp!C236+drdp!L236)*'ASXY-TI2S'!$B236+(drdp!F236+drdp!O236)*'ASXY-TI2S'!$C236+(drdp!I236+drdp!R236)*'ASXY-TI2S'!$D236)</f>
        <v>0</v>
      </c>
      <c r="G236" s="20">
        <f>Model!$W$11*((drdp!D236+drdp!M236)*'ASXY-TI2S'!$B236+(drdp!G236+drdp!P236)*'ASXY-TI2S'!$C236+(drdp!J236+drdp!S236)*'ASXY-TI2S'!$D236)</f>
        <v>0</v>
      </c>
      <c r="H236" s="18">
        <f>Model!$W$11*((drdp!B236)*'ASXY-TI2S'!$B236+(drdp!E236)*'ASXY-TI2S'!$C236+(drdp!H236)*'ASXY-TI2S'!$D236)</f>
        <v>0</v>
      </c>
      <c r="I236" s="18">
        <f>Model!$W$11*((drdp!C236)*'ASXY-TI2S'!$B236+(drdp!F236)*'ASXY-TI2S'!$C236+(drdp!I236)*'ASXY-TI2S'!$D236)</f>
        <v>0</v>
      </c>
      <c r="J236" s="18">
        <f>Model!$W$11*((drdp!D236)*'ASXY-TI2S'!$B236+(drdp!G236)*'ASXY-TI2S'!$C236+(drdp!J236)*'ASXY-TI2S'!$D236)</f>
        <v>0</v>
      </c>
      <c r="K236" s="21">
        <f>SUM(E$3:E235)+H236</f>
        <v>0.17960993810680914</v>
      </c>
      <c r="L236" s="21">
        <f>SUM(F$3:F235)+I236</f>
        <v>-8.7975388850464756E-2</v>
      </c>
      <c r="M236" s="21">
        <f>SUM(G$3:G235)+J236</f>
        <v>-0.23838005136122475</v>
      </c>
      <c r="N236" s="21"/>
      <c r="O236" s="21"/>
      <c r="P236" s="21"/>
      <c r="Q236" s="19">
        <f t="shared" si="19"/>
        <v>3.2259729866731812E-2</v>
      </c>
      <c r="R236" s="19">
        <f t="shared" si="20"/>
        <v>7.7396690433904781E-3</v>
      </c>
      <c r="S236" s="19">
        <f t="shared" si="21"/>
        <v>5.6825048886980152E-2</v>
      </c>
      <c r="T236" s="19">
        <f t="shared" si="22"/>
        <v>-1.5801254146354443E-2</v>
      </c>
      <c r="U236" s="19">
        <f t="shared" si="23"/>
        <v>-4.2815426270887559E-2</v>
      </c>
      <c r="V236" s="19">
        <f t="shared" si="24"/>
        <v>2.0971577712697507E-2</v>
      </c>
    </row>
    <row r="237" spans="1:22" x14ac:dyDescent="0.25">
      <c r="A237" s="26">
        <f>Wellpath!E237</f>
        <v>0</v>
      </c>
      <c r="B237" s="22">
        <v>0</v>
      </c>
      <c r="C237" s="22">
        <f>SIN(Wellpath!$L237) * COS(Wellpath!$L237) / 2</f>
        <v>0</v>
      </c>
      <c r="D237" s="22">
        <f>(-TAN(Dip) * SIN(Wellpath!$L237) * COS(Wellpath!$L237) * SIN(Wellpath!$O237)) / 2</f>
        <v>0</v>
      </c>
      <c r="E237" s="20">
        <f>Model!$W$11*((drdp!B237+drdp!K237)*'ASXY-TI2S'!$B237+(drdp!E237+drdp!N237)*'ASXY-TI2S'!$C237+(drdp!H237+drdp!Q237)*'ASXY-TI2S'!$D237)</f>
        <v>0</v>
      </c>
      <c r="F237" s="20">
        <f>Model!$W$11*((drdp!C237+drdp!L237)*'ASXY-TI2S'!$B237+(drdp!F237+drdp!O237)*'ASXY-TI2S'!$C237+(drdp!I237+drdp!R237)*'ASXY-TI2S'!$D237)</f>
        <v>0</v>
      </c>
      <c r="G237" s="20">
        <f>Model!$W$11*((drdp!D237+drdp!M237)*'ASXY-TI2S'!$B237+(drdp!G237+drdp!P237)*'ASXY-TI2S'!$C237+(drdp!J237+drdp!S237)*'ASXY-TI2S'!$D237)</f>
        <v>0</v>
      </c>
      <c r="H237" s="18">
        <f>Model!$W$11*((drdp!B237)*'ASXY-TI2S'!$B237+(drdp!E237)*'ASXY-TI2S'!$C237+(drdp!H237)*'ASXY-TI2S'!$D237)</f>
        <v>0</v>
      </c>
      <c r="I237" s="18">
        <f>Model!$W$11*((drdp!C237)*'ASXY-TI2S'!$B237+(drdp!F237)*'ASXY-TI2S'!$C237+(drdp!I237)*'ASXY-TI2S'!$D237)</f>
        <v>0</v>
      </c>
      <c r="J237" s="18">
        <f>Model!$W$11*((drdp!D237)*'ASXY-TI2S'!$B237+(drdp!G237)*'ASXY-TI2S'!$C237+(drdp!J237)*'ASXY-TI2S'!$D237)</f>
        <v>0</v>
      </c>
      <c r="K237" s="21">
        <f>SUM(E$3:E236)+H237</f>
        <v>0.17960993810680914</v>
      </c>
      <c r="L237" s="21">
        <f>SUM(F$3:F236)+I237</f>
        <v>-8.7975388850464756E-2</v>
      </c>
      <c r="M237" s="21">
        <f>SUM(G$3:G236)+J237</f>
        <v>-0.23838005136122475</v>
      </c>
      <c r="N237" s="21"/>
      <c r="O237" s="21"/>
      <c r="P237" s="21"/>
      <c r="Q237" s="19">
        <f t="shared" si="19"/>
        <v>3.2259729866731812E-2</v>
      </c>
      <c r="R237" s="19">
        <f t="shared" si="20"/>
        <v>7.7396690433904781E-3</v>
      </c>
      <c r="S237" s="19">
        <f t="shared" si="21"/>
        <v>5.6825048886980152E-2</v>
      </c>
      <c r="T237" s="19">
        <f t="shared" si="22"/>
        <v>-1.5801254146354443E-2</v>
      </c>
      <c r="U237" s="19">
        <f t="shared" si="23"/>
        <v>-4.2815426270887559E-2</v>
      </c>
      <c r="V237" s="19">
        <f t="shared" si="24"/>
        <v>2.0971577712697507E-2</v>
      </c>
    </row>
    <row r="238" spans="1:22" x14ac:dyDescent="0.25">
      <c r="A238" s="26">
        <f>Wellpath!E238</f>
        <v>0</v>
      </c>
      <c r="B238" s="22">
        <v>0</v>
      </c>
      <c r="C238" s="22">
        <f>SIN(Wellpath!$L238) * COS(Wellpath!$L238) / 2</f>
        <v>0</v>
      </c>
      <c r="D238" s="22">
        <f>(-TAN(Dip) * SIN(Wellpath!$L238) * COS(Wellpath!$L238) * SIN(Wellpath!$O238)) / 2</f>
        <v>0</v>
      </c>
      <c r="E238" s="20">
        <f>Model!$W$11*((drdp!B238+drdp!K238)*'ASXY-TI2S'!$B238+(drdp!E238+drdp!N238)*'ASXY-TI2S'!$C238+(drdp!H238+drdp!Q238)*'ASXY-TI2S'!$D238)</f>
        <v>0</v>
      </c>
      <c r="F238" s="20">
        <f>Model!$W$11*((drdp!C238+drdp!L238)*'ASXY-TI2S'!$B238+(drdp!F238+drdp!O238)*'ASXY-TI2S'!$C238+(drdp!I238+drdp!R238)*'ASXY-TI2S'!$D238)</f>
        <v>0</v>
      </c>
      <c r="G238" s="20">
        <f>Model!$W$11*((drdp!D238+drdp!M238)*'ASXY-TI2S'!$B238+(drdp!G238+drdp!P238)*'ASXY-TI2S'!$C238+(drdp!J238+drdp!S238)*'ASXY-TI2S'!$D238)</f>
        <v>0</v>
      </c>
      <c r="H238" s="18">
        <f>Model!$W$11*((drdp!B238)*'ASXY-TI2S'!$B238+(drdp!E238)*'ASXY-TI2S'!$C238+(drdp!H238)*'ASXY-TI2S'!$D238)</f>
        <v>0</v>
      </c>
      <c r="I238" s="18">
        <f>Model!$W$11*((drdp!C238)*'ASXY-TI2S'!$B238+(drdp!F238)*'ASXY-TI2S'!$C238+(drdp!I238)*'ASXY-TI2S'!$D238)</f>
        <v>0</v>
      </c>
      <c r="J238" s="18">
        <f>Model!$W$11*((drdp!D238)*'ASXY-TI2S'!$B238+(drdp!G238)*'ASXY-TI2S'!$C238+(drdp!J238)*'ASXY-TI2S'!$D238)</f>
        <v>0</v>
      </c>
      <c r="K238" s="21">
        <f>SUM(E$3:E237)+H238</f>
        <v>0.17960993810680914</v>
      </c>
      <c r="L238" s="21">
        <f>SUM(F$3:F237)+I238</f>
        <v>-8.7975388850464756E-2</v>
      </c>
      <c r="M238" s="21">
        <f>SUM(G$3:G237)+J238</f>
        <v>-0.23838005136122475</v>
      </c>
      <c r="N238" s="21"/>
      <c r="O238" s="21"/>
      <c r="P238" s="21"/>
      <c r="Q238" s="19">
        <f t="shared" si="19"/>
        <v>3.2259729866731812E-2</v>
      </c>
      <c r="R238" s="19">
        <f t="shared" si="20"/>
        <v>7.7396690433904781E-3</v>
      </c>
      <c r="S238" s="19">
        <f t="shared" si="21"/>
        <v>5.6825048886980152E-2</v>
      </c>
      <c r="T238" s="19">
        <f t="shared" si="22"/>
        <v>-1.5801254146354443E-2</v>
      </c>
      <c r="U238" s="19">
        <f t="shared" si="23"/>
        <v>-4.2815426270887559E-2</v>
      </c>
      <c r="V238" s="19">
        <f t="shared" si="24"/>
        <v>2.0971577712697507E-2</v>
      </c>
    </row>
    <row r="239" spans="1:22" x14ac:dyDescent="0.25">
      <c r="A239" s="26">
        <f>Wellpath!E239</f>
        <v>0</v>
      </c>
      <c r="B239" s="22">
        <v>0</v>
      </c>
      <c r="C239" s="22">
        <f>SIN(Wellpath!$L239) * COS(Wellpath!$L239) / 2</f>
        <v>0</v>
      </c>
      <c r="D239" s="22">
        <f>(-TAN(Dip) * SIN(Wellpath!$L239) * COS(Wellpath!$L239) * SIN(Wellpath!$O239)) / 2</f>
        <v>0</v>
      </c>
      <c r="E239" s="20">
        <f>Model!$W$11*((drdp!B239+drdp!K239)*'ASXY-TI2S'!$B239+(drdp!E239+drdp!N239)*'ASXY-TI2S'!$C239+(drdp!H239+drdp!Q239)*'ASXY-TI2S'!$D239)</f>
        <v>0</v>
      </c>
      <c r="F239" s="20">
        <f>Model!$W$11*((drdp!C239+drdp!L239)*'ASXY-TI2S'!$B239+(drdp!F239+drdp!O239)*'ASXY-TI2S'!$C239+(drdp!I239+drdp!R239)*'ASXY-TI2S'!$D239)</f>
        <v>0</v>
      </c>
      <c r="G239" s="20">
        <f>Model!$W$11*((drdp!D239+drdp!M239)*'ASXY-TI2S'!$B239+(drdp!G239+drdp!P239)*'ASXY-TI2S'!$C239+(drdp!J239+drdp!S239)*'ASXY-TI2S'!$D239)</f>
        <v>0</v>
      </c>
      <c r="H239" s="18">
        <f>Model!$W$11*((drdp!B239)*'ASXY-TI2S'!$B239+(drdp!E239)*'ASXY-TI2S'!$C239+(drdp!H239)*'ASXY-TI2S'!$D239)</f>
        <v>0</v>
      </c>
      <c r="I239" s="18">
        <f>Model!$W$11*((drdp!C239)*'ASXY-TI2S'!$B239+(drdp!F239)*'ASXY-TI2S'!$C239+(drdp!I239)*'ASXY-TI2S'!$D239)</f>
        <v>0</v>
      </c>
      <c r="J239" s="18">
        <f>Model!$W$11*((drdp!D239)*'ASXY-TI2S'!$B239+(drdp!G239)*'ASXY-TI2S'!$C239+(drdp!J239)*'ASXY-TI2S'!$D239)</f>
        <v>0</v>
      </c>
      <c r="K239" s="21">
        <f>SUM(E$3:E238)+H239</f>
        <v>0.17960993810680914</v>
      </c>
      <c r="L239" s="21">
        <f>SUM(F$3:F238)+I239</f>
        <v>-8.7975388850464756E-2</v>
      </c>
      <c r="M239" s="21">
        <f>SUM(G$3:G238)+J239</f>
        <v>-0.23838005136122475</v>
      </c>
      <c r="N239" s="21"/>
      <c r="O239" s="21"/>
      <c r="P239" s="21"/>
      <c r="Q239" s="19">
        <f t="shared" si="19"/>
        <v>3.2259729866731812E-2</v>
      </c>
      <c r="R239" s="19">
        <f t="shared" si="20"/>
        <v>7.7396690433904781E-3</v>
      </c>
      <c r="S239" s="19">
        <f t="shared" si="21"/>
        <v>5.6825048886980152E-2</v>
      </c>
      <c r="T239" s="19">
        <f t="shared" si="22"/>
        <v>-1.5801254146354443E-2</v>
      </c>
      <c r="U239" s="19">
        <f t="shared" si="23"/>
        <v>-4.2815426270887559E-2</v>
      </c>
      <c r="V239" s="19">
        <f t="shared" si="24"/>
        <v>2.0971577712697507E-2</v>
      </c>
    </row>
    <row r="240" spans="1:22" x14ac:dyDescent="0.25">
      <c r="A240" s="26">
        <f>Wellpath!E240</f>
        <v>0</v>
      </c>
      <c r="B240" s="22">
        <v>0</v>
      </c>
      <c r="C240" s="22">
        <f>SIN(Wellpath!$L240) * COS(Wellpath!$L240) / 2</f>
        <v>0</v>
      </c>
      <c r="D240" s="22">
        <f>(-TAN(Dip) * SIN(Wellpath!$L240) * COS(Wellpath!$L240) * SIN(Wellpath!$O240)) / 2</f>
        <v>0</v>
      </c>
      <c r="E240" s="20">
        <f>Model!$W$11*((drdp!B240+drdp!K240)*'ASXY-TI2S'!$B240+(drdp!E240+drdp!N240)*'ASXY-TI2S'!$C240+(drdp!H240+drdp!Q240)*'ASXY-TI2S'!$D240)</f>
        <v>0</v>
      </c>
      <c r="F240" s="20">
        <f>Model!$W$11*((drdp!C240+drdp!L240)*'ASXY-TI2S'!$B240+(drdp!F240+drdp!O240)*'ASXY-TI2S'!$C240+(drdp!I240+drdp!R240)*'ASXY-TI2S'!$D240)</f>
        <v>0</v>
      </c>
      <c r="G240" s="20">
        <f>Model!$W$11*((drdp!D240+drdp!M240)*'ASXY-TI2S'!$B240+(drdp!G240+drdp!P240)*'ASXY-TI2S'!$C240+(drdp!J240+drdp!S240)*'ASXY-TI2S'!$D240)</f>
        <v>0</v>
      </c>
      <c r="H240" s="18">
        <f>Model!$W$11*((drdp!B240)*'ASXY-TI2S'!$B240+(drdp!E240)*'ASXY-TI2S'!$C240+(drdp!H240)*'ASXY-TI2S'!$D240)</f>
        <v>0</v>
      </c>
      <c r="I240" s="18">
        <f>Model!$W$11*((drdp!C240)*'ASXY-TI2S'!$B240+(drdp!F240)*'ASXY-TI2S'!$C240+(drdp!I240)*'ASXY-TI2S'!$D240)</f>
        <v>0</v>
      </c>
      <c r="J240" s="18">
        <f>Model!$W$11*((drdp!D240)*'ASXY-TI2S'!$B240+(drdp!G240)*'ASXY-TI2S'!$C240+(drdp!J240)*'ASXY-TI2S'!$D240)</f>
        <v>0</v>
      </c>
      <c r="K240" s="21">
        <f>SUM(E$3:E239)+H240</f>
        <v>0.17960993810680914</v>
      </c>
      <c r="L240" s="21">
        <f>SUM(F$3:F239)+I240</f>
        <v>-8.7975388850464756E-2</v>
      </c>
      <c r="M240" s="21">
        <f>SUM(G$3:G239)+J240</f>
        <v>-0.23838005136122475</v>
      </c>
      <c r="N240" s="21"/>
      <c r="O240" s="21"/>
      <c r="P240" s="21"/>
      <c r="Q240" s="19">
        <f t="shared" si="19"/>
        <v>3.2259729866731812E-2</v>
      </c>
      <c r="R240" s="19">
        <f t="shared" si="20"/>
        <v>7.7396690433904781E-3</v>
      </c>
      <c r="S240" s="19">
        <f t="shared" si="21"/>
        <v>5.6825048886980152E-2</v>
      </c>
      <c r="T240" s="19">
        <f t="shared" si="22"/>
        <v>-1.5801254146354443E-2</v>
      </c>
      <c r="U240" s="19">
        <f t="shared" si="23"/>
        <v>-4.2815426270887559E-2</v>
      </c>
      <c r="V240" s="19">
        <f t="shared" si="24"/>
        <v>2.0971577712697507E-2</v>
      </c>
    </row>
    <row r="241" spans="1:22" x14ac:dyDescent="0.25">
      <c r="A241" s="26">
        <f>Wellpath!E241</f>
        <v>0</v>
      </c>
      <c r="B241" s="22">
        <v>0</v>
      </c>
      <c r="C241" s="22">
        <f>SIN(Wellpath!$L241) * COS(Wellpath!$L241) / 2</f>
        <v>0</v>
      </c>
      <c r="D241" s="22">
        <f>(-TAN(Dip) * SIN(Wellpath!$L241) * COS(Wellpath!$L241) * SIN(Wellpath!$O241)) / 2</f>
        <v>0</v>
      </c>
      <c r="E241" s="20">
        <f>Model!$W$11*((drdp!B241+drdp!K241)*'ASXY-TI2S'!$B241+(drdp!E241+drdp!N241)*'ASXY-TI2S'!$C241+(drdp!H241+drdp!Q241)*'ASXY-TI2S'!$D241)</f>
        <v>0</v>
      </c>
      <c r="F241" s="20">
        <f>Model!$W$11*((drdp!C241+drdp!L241)*'ASXY-TI2S'!$B241+(drdp!F241+drdp!O241)*'ASXY-TI2S'!$C241+(drdp!I241+drdp!R241)*'ASXY-TI2S'!$D241)</f>
        <v>0</v>
      </c>
      <c r="G241" s="20">
        <f>Model!$W$11*((drdp!D241+drdp!M241)*'ASXY-TI2S'!$B241+(drdp!G241+drdp!P241)*'ASXY-TI2S'!$C241+(drdp!J241+drdp!S241)*'ASXY-TI2S'!$D241)</f>
        <v>0</v>
      </c>
      <c r="H241" s="18">
        <f>Model!$W$11*((drdp!B241)*'ASXY-TI2S'!$B241+(drdp!E241)*'ASXY-TI2S'!$C241+(drdp!H241)*'ASXY-TI2S'!$D241)</f>
        <v>0</v>
      </c>
      <c r="I241" s="18">
        <f>Model!$W$11*((drdp!C241)*'ASXY-TI2S'!$B241+(drdp!F241)*'ASXY-TI2S'!$C241+(drdp!I241)*'ASXY-TI2S'!$D241)</f>
        <v>0</v>
      </c>
      <c r="J241" s="18">
        <f>Model!$W$11*((drdp!D241)*'ASXY-TI2S'!$B241+(drdp!G241)*'ASXY-TI2S'!$C241+(drdp!J241)*'ASXY-TI2S'!$D241)</f>
        <v>0</v>
      </c>
      <c r="K241" s="21">
        <f>SUM(E$3:E240)+H241</f>
        <v>0.17960993810680914</v>
      </c>
      <c r="L241" s="21">
        <f>SUM(F$3:F240)+I241</f>
        <v>-8.7975388850464756E-2</v>
      </c>
      <c r="M241" s="21">
        <f>SUM(G$3:G240)+J241</f>
        <v>-0.23838005136122475</v>
      </c>
      <c r="N241" s="21"/>
      <c r="O241" s="21"/>
      <c r="P241" s="21"/>
      <c r="Q241" s="19">
        <f t="shared" si="19"/>
        <v>3.2259729866731812E-2</v>
      </c>
      <c r="R241" s="19">
        <f t="shared" si="20"/>
        <v>7.7396690433904781E-3</v>
      </c>
      <c r="S241" s="19">
        <f t="shared" si="21"/>
        <v>5.6825048886980152E-2</v>
      </c>
      <c r="T241" s="19">
        <f t="shared" si="22"/>
        <v>-1.5801254146354443E-2</v>
      </c>
      <c r="U241" s="19">
        <f t="shared" si="23"/>
        <v>-4.2815426270887559E-2</v>
      </c>
      <c r="V241" s="19">
        <f t="shared" si="24"/>
        <v>2.0971577712697507E-2</v>
      </c>
    </row>
    <row r="242" spans="1:22" x14ac:dyDescent="0.25">
      <c r="A242" s="26">
        <f>Wellpath!E242</f>
        <v>0</v>
      </c>
      <c r="B242" s="22">
        <v>0</v>
      </c>
      <c r="C242" s="22">
        <f>SIN(Wellpath!$L242) * COS(Wellpath!$L242) / 2</f>
        <v>0</v>
      </c>
      <c r="D242" s="22">
        <f>(-TAN(Dip) * SIN(Wellpath!$L242) * COS(Wellpath!$L242) * SIN(Wellpath!$O242)) / 2</f>
        <v>0</v>
      </c>
      <c r="E242" s="20">
        <f>Model!$W$11*((drdp!B242+drdp!K242)*'ASXY-TI2S'!$B242+(drdp!E242+drdp!N242)*'ASXY-TI2S'!$C242+(drdp!H242+drdp!Q242)*'ASXY-TI2S'!$D242)</f>
        <v>0</v>
      </c>
      <c r="F242" s="20">
        <f>Model!$W$11*((drdp!C242+drdp!L242)*'ASXY-TI2S'!$B242+(drdp!F242+drdp!O242)*'ASXY-TI2S'!$C242+(drdp!I242+drdp!R242)*'ASXY-TI2S'!$D242)</f>
        <v>0</v>
      </c>
      <c r="G242" s="20">
        <f>Model!$W$11*((drdp!D242+drdp!M242)*'ASXY-TI2S'!$B242+(drdp!G242+drdp!P242)*'ASXY-TI2S'!$C242+(drdp!J242+drdp!S242)*'ASXY-TI2S'!$D242)</f>
        <v>0</v>
      </c>
      <c r="H242" s="18">
        <f>Model!$W$11*((drdp!B242)*'ASXY-TI2S'!$B242+(drdp!E242)*'ASXY-TI2S'!$C242+(drdp!H242)*'ASXY-TI2S'!$D242)</f>
        <v>0</v>
      </c>
      <c r="I242" s="18">
        <f>Model!$W$11*((drdp!C242)*'ASXY-TI2S'!$B242+(drdp!F242)*'ASXY-TI2S'!$C242+(drdp!I242)*'ASXY-TI2S'!$D242)</f>
        <v>0</v>
      </c>
      <c r="J242" s="18">
        <f>Model!$W$11*((drdp!D242)*'ASXY-TI2S'!$B242+(drdp!G242)*'ASXY-TI2S'!$C242+(drdp!J242)*'ASXY-TI2S'!$D242)</f>
        <v>0</v>
      </c>
      <c r="K242" s="21">
        <f>SUM(E$3:E241)+H242</f>
        <v>0.17960993810680914</v>
      </c>
      <c r="L242" s="21">
        <f>SUM(F$3:F241)+I242</f>
        <v>-8.7975388850464756E-2</v>
      </c>
      <c r="M242" s="21">
        <f>SUM(G$3:G241)+J242</f>
        <v>-0.23838005136122475</v>
      </c>
      <c r="N242" s="21"/>
      <c r="O242" s="21"/>
      <c r="P242" s="21"/>
      <c r="Q242" s="19">
        <f t="shared" si="19"/>
        <v>3.2259729866731812E-2</v>
      </c>
      <c r="R242" s="19">
        <f t="shared" si="20"/>
        <v>7.7396690433904781E-3</v>
      </c>
      <c r="S242" s="19">
        <f t="shared" si="21"/>
        <v>5.6825048886980152E-2</v>
      </c>
      <c r="T242" s="19">
        <f t="shared" si="22"/>
        <v>-1.5801254146354443E-2</v>
      </c>
      <c r="U242" s="19">
        <f t="shared" si="23"/>
        <v>-4.2815426270887559E-2</v>
      </c>
      <c r="V242" s="19">
        <f t="shared" si="24"/>
        <v>2.0971577712697507E-2</v>
      </c>
    </row>
    <row r="243" spans="1:22" x14ac:dyDescent="0.25">
      <c r="A243" s="26">
        <f>Wellpath!E243</f>
        <v>0</v>
      </c>
      <c r="B243" s="22">
        <v>0</v>
      </c>
      <c r="C243" s="22">
        <f>SIN(Wellpath!$L243) * COS(Wellpath!$L243) / 2</f>
        <v>0</v>
      </c>
      <c r="D243" s="22">
        <f>(-TAN(Dip) * SIN(Wellpath!$L243) * COS(Wellpath!$L243) * SIN(Wellpath!$O243)) / 2</f>
        <v>0</v>
      </c>
      <c r="E243" s="20">
        <f>Model!$W$11*((drdp!B243+drdp!K243)*'ASXY-TI2S'!$B243+(drdp!E243+drdp!N243)*'ASXY-TI2S'!$C243+(drdp!H243+drdp!Q243)*'ASXY-TI2S'!$D243)</f>
        <v>0</v>
      </c>
      <c r="F243" s="20">
        <f>Model!$W$11*((drdp!C243+drdp!L243)*'ASXY-TI2S'!$B243+(drdp!F243+drdp!O243)*'ASXY-TI2S'!$C243+(drdp!I243+drdp!R243)*'ASXY-TI2S'!$D243)</f>
        <v>0</v>
      </c>
      <c r="G243" s="20">
        <f>Model!$W$11*((drdp!D243+drdp!M243)*'ASXY-TI2S'!$B243+(drdp!G243+drdp!P243)*'ASXY-TI2S'!$C243+(drdp!J243+drdp!S243)*'ASXY-TI2S'!$D243)</f>
        <v>0</v>
      </c>
      <c r="H243" s="18">
        <f>Model!$W$11*((drdp!B243)*'ASXY-TI2S'!$B243+(drdp!E243)*'ASXY-TI2S'!$C243+(drdp!H243)*'ASXY-TI2S'!$D243)</f>
        <v>0</v>
      </c>
      <c r="I243" s="18">
        <f>Model!$W$11*((drdp!C243)*'ASXY-TI2S'!$B243+(drdp!F243)*'ASXY-TI2S'!$C243+(drdp!I243)*'ASXY-TI2S'!$D243)</f>
        <v>0</v>
      </c>
      <c r="J243" s="18">
        <f>Model!$W$11*((drdp!D243)*'ASXY-TI2S'!$B243+(drdp!G243)*'ASXY-TI2S'!$C243+(drdp!J243)*'ASXY-TI2S'!$D243)</f>
        <v>0</v>
      </c>
      <c r="K243" s="21">
        <f>SUM(E$3:E242)+H243</f>
        <v>0.17960993810680914</v>
      </c>
      <c r="L243" s="21">
        <f>SUM(F$3:F242)+I243</f>
        <v>-8.7975388850464756E-2</v>
      </c>
      <c r="M243" s="21">
        <f>SUM(G$3:G242)+J243</f>
        <v>-0.23838005136122475</v>
      </c>
      <c r="N243" s="21"/>
      <c r="O243" s="21"/>
      <c r="P243" s="21"/>
      <c r="Q243" s="19">
        <f t="shared" si="19"/>
        <v>3.2259729866731812E-2</v>
      </c>
      <c r="R243" s="19">
        <f t="shared" si="20"/>
        <v>7.7396690433904781E-3</v>
      </c>
      <c r="S243" s="19">
        <f t="shared" si="21"/>
        <v>5.6825048886980152E-2</v>
      </c>
      <c r="T243" s="19">
        <f t="shared" si="22"/>
        <v>-1.5801254146354443E-2</v>
      </c>
      <c r="U243" s="19">
        <f t="shared" si="23"/>
        <v>-4.2815426270887559E-2</v>
      </c>
      <c r="V243" s="19">
        <f t="shared" si="24"/>
        <v>2.0971577712697507E-2</v>
      </c>
    </row>
    <row r="244" spans="1:22" x14ac:dyDescent="0.25">
      <c r="A244" s="26">
        <f>Wellpath!E244</f>
        <v>0</v>
      </c>
      <c r="B244" s="22">
        <v>0</v>
      </c>
      <c r="C244" s="22">
        <f>SIN(Wellpath!$L244) * COS(Wellpath!$L244) / 2</f>
        <v>0</v>
      </c>
      <c r="D244" s="22">
        <f>(-TAN(Dip) * SIN(Wellpath!$L244) * COS(Wellpath!$L244) * SIN(Wellpath!$O244)) / 2</f>
        <v>0</v>
      </c>
      <c r="E244" s="20">
        <f>Model!$W$11*((drdp!B244+drdp!K244)*'ASXY-TI2S'!$B244+(drdp!E244+drdp!N244)*'ASXY-TI2S'!$C244+(drdp!H244+drdp!Q244)*'ASXY-TI2S'!$D244)</f>
        <v>0</v>
      </c>
      <c r="F244" s="20">
        <f>Model!$W$11*((drdp!C244+drdp!L244)*'ASXY-TI2S'!$B244+(drdp!F244+drdp!O244)*'ASXY-TI2S'!$C244+(drdp!I244+drdp!R244)*'ASXY-TI2S'!$D244)</f>
        <v>0</v>
      </c>
      <c r="G244" s="20">
        <f>Model!$W$11*((drdp!D244+drdp!M244)*'ASXY-TI2S'!$B244+(drdp!G244+drdp!P244)*'ASXY-TI2S'!$C244+(drdp!J244+drdp!S244)*'ASXY-TI2S'!$D244)</f>
        <v>0</v>
      </c>
      <c r="H244" s="18">
        <f>Model!$W$11*((drdp!B244)*'ASXY-TI2S'!$B244+(drdp!E244)*'ASXY-TI2S'!$C244+(drdp!H244)*'ASXY-TI2S'!$D244)</f>
        <v>0</v>
      </c>
      <c r="I244" s="18">
        <f>Model!$W$11*((drdp!C244)*'ASXY-TI2S'!$B244+(drdp!F244)*'ASXY-TI2S'!$C244+(drdp!I244)*'ASXY-TI2S'!$D244)</f>
        <v>0</v>
      </c>
      <c r="J244" s="18">
        <f>Model!$W$11*((drdp!D244)*'ASXY-TI2S'!$B244+(drdp!G244)*'ASXY-TI2S'!$C244+(drdp!J244)*'ASXY-TI2S'!$D244)</f>
        <v>0</v>
      </c>
      <c r="K244" s="21">
        <f>SUM(E$3:E243)+H244</f>
        <v>0.17960993810680914</v>
      </c>
      <c r="L244" s="21">
        <f>SUM(F$3:F243)+I244</f>
        <v>-8.7975388850464756E-2</v>
      </c>
      <c r="M244" s="21">
        <f>SUM(G$3:G243)+J244</f>
        <v>-0.23838005136122475</v>
      </c>
      <c r="N244" s="21"/>
      <c r="O244" s="21"/>
      <c r="P244" s="21"/>
      <c r="Q244" s="19">
        <f t="shared" si="19"/>
        <v>3.2259729866731812E-2</v>
      </c>
      <c r="R244" s="19">
        <f t="shared" si="20"/>
        <v>7.7396690433904781E-3</v>
      </c>
      <c r="S244" s="19">
        <f t="shared" si="21"/>
        <v>5.6825048886980152E-2</v>
      </c>
      <c r="T244" s="19">
        <f t="shared" si="22"/>
        <v>-1.5801254146354443E-2</v>
      </c>
      <c r="U244" s="19">
        <f t="shared" si="23"/>
        <v>-4.2815426270887559E-2</v>
      </c>
      <c r="V244" s="19">
        <f t="shared" si="24"/>
        <v>2.0971577712697507E-2</v>
      </c>
    </row>
    <row r="245" spans="1:22" x14ac:dyDescent="0.25">
      <c r="A245" s="26">
        <f>Wellpath!E245</f>
        <v>0</v>
      </c>
      <c r="B245" s="22">
        <v>0</v>
      </c>
      <c r="C245" s="22">
        <f>SIN(Wellpath!$L245) * COS(Wellpath!$L245) / 2</f>
        <v>0</v>
      </c>
      <c r="D245" s="22">
        <f>(-TAN(Dip) * SIN(Wellpath!$L245) * COS(Wellpath!$L245) * SIN(Wellpath!$O245)) / 2</f>
        <v>0</v>
      </c>
      <c r="E245" s="20">
        <f>Model!$W$11*((drdp!B245+drdp!K245)*'ASXY-TI2S'!$B245+(drdp!E245+drdp!N245)*'ASXY-TI2S'!$C245+(drdp!H245+drdp!Q245)*'ASXY-TI2S'!$D245)</f>
        <v>0</v>
      </c>
      <c r="F245" s="20">
        <f>Model!$W$11*((drdp!C245+drdp!L245)*'ASXY-TI2S'!$B245+(drdp!F245+drdp!O245)*'ASXY-TI2S'!$C245+(drdp!I245+drdp!R245)*'ASXY-TI2S'!$D245)</f>
        <v>0</v>
      </c>
      <c r="G245" s="20">
        <f>Model!$W$11*((drdp!D245+drdp!M245)*'ASXY-TI2S'!$B245+(drdp!G245+drdp!P245)*'ASXY-TI2S'!$C245+(drdp!J245+drdp!S245)*'ASXY-TI2S'!$D245)</f>
        <v>0</v>
      </c>
      <c r="H245" s="18">
        <f>Model!$W$11*((drdp!B245)*'ASXY-TI2S'!$B245+(drdp!E245)*'ASXY-TI2S'!$C245+(drdp!H245)*'ASXY-TI2S'!$D245)</f>
        <v>0</v>
      </c>
      <c r="I245" s="18">
        <f>Model!$W$11*((drdp!C245)*'ASXY-TI2S'!$B245+(drdp!F245)*'ASXY-TI2S'!$C245+(drdp!I245)*'ASXY-TI2S'!$D245)</f>
        <v>0</v>
      </c>
      <c r="J245" s="18">
        <f>Model!$W$11*((drdp!D245)*'ASXY-TI2S'!$B245+(drdp!G245)*'ASXY-TI2S'!$C245+(drdp!J245)*'ASXY-TI2S'!$D245)</f>
        <v>0</v>
      </c>
      <c r="K245" s="21">
        <f>SUM(E$3:E244)+H245</f>
        <v>0.17960993810680914</v>
      </c>
      <c r="L245" s="21">
        <f>SUM(F$3:F244)+I245</f>
        <v>-8.7975388850464756E-2</v>
      </c>
      <c r="M245" s="21">
        <f>SUM(G$3:G244)+J245</f>
        <v>-0.23838005136122475</v>
      </c>
      <c r="N245" s="21"/>
      <c r="O245" s="21"/>
      <c r="P245" s="21"/>
      <c r="Q245" s="19">
        <f t="shared" si="19"/>
        <v>3.2259729866731812E-2</v>
      </c>
      <c r="R245" s="19">
        <f t="shared" si="20"/>
        <v>7.7396690433904781E-3</v>
      </c>
      <c r="S245" s="19">
        <f t="shared" si="21"/>
        <v>5.6825048886980152E-2</v>
      </c>
      <c r="T245" s="19">
        <f t="shared" si="22"/>
        <v>-1.5801254146354443E-2</v>
      </c>
      <c r="U245" s="19">
        <f t="shared" si="23"/>
        <v>-4.2815426270887559E-2</v>
      </c>
      <c r="V245" s="19">
        <f t="shared" si="24"/>
        <v>2.0971577712697507E-2</v>
      </c>
    </row>
    <row r="246" spans="1:22" x14ac:dyDescent="0.25">
      <c r="A246" s="26">
        <f>Wellpath!E246</f>
        <v>0</v>
      </c>
      <c r="B246" s="22">
        <v>0</v>
      </c>
      <c r="C246" s="22">
        <f>SIN(Wellpath!$L246) * COS(Wellpath!$L246) / 2</f>
        <v>0</v>
      </c>
      <c r="D246" s="22">
        <f>(-TAN(Dip) * SIN(Wellpath!$L246) * COS(Wellpath!$L246) * SIN(Wellpath!$O246)) / 2</f>
        <v>0</v>
      </c>
      <c r="E246" s="20">
        <f>Model!$W$11*((drdp!B246+drdp!K246)*'ASXY-TI2S'!$B246+(drdp!E246+drdp!N246)*'ASXY-TI2S'!$C246+(drdp!H246+drdp!Q246)*'ASXY-TI2S'!$D246)</f>
        <v>0</v>
      </c>
      <c r="F246" s="20">
        <f>Model!$W$11*((drdp!C246+drdp!L246)*'ASXY-TI2S'!$B246+(drdp!F246+drdp!O246)*'ASXY-TI2S'!$C246+(drdp!I246+drdp!R246)*'ASXY-TI2S'!$D246)</f>
        <v>0</v>
      </c>
      <c r="G246" s="20">
        <f>Model!$W$11*((drdp!D246+drdp!M246)*'ASXY-TI2S'!$B246+(drdp!G246+drdp!P246)*'ASXY-TI2S'!$C246+(drdp!J246+drdp!S246)*'ASXY-TI2S'!$D246)</f>
        <v>0</v>
      </c>
      <c r="H246" s="18">
        <f>Model!$W$11*((drdp!B246)*'ASXY-TI2S'!$B246+(drdp!E246)*'ASXY-TI2S'!$C246+(drdp!H246)*'ASXY-TI2S'!$D246)</f>
        <v>0</v>
      </c>
      <c r="I246" s="18">
        <f>Model!$W$11*((drdp!C246)*'ASXY-TI2S'!$B246+(drdp!F246)*'ASXY-TI2S'!$C246+(drdp!I246)*'ASXY-TI2S'!$D246)</f>
        <v>0</v>
      </c>
      <c r="J246" s="18">
        <f>Model!$W$11*((drdp!D246)*'ASXY-TI2S'!$B246+(drdp!G246)*'ASXY-TI2S'!$C246+(drdp!J246)*'ASXY-TI2S'!$D246)</f>
        <v>0</v>
      </c>
      <c r="K246" s="21">
        <f>SUM(E$3:E245)+H246</f>
        <v>0.17960993810680914</v>
      </c>
      <c r="L246" s="21">
        <f>SUM(F$3:F245)+I246</f>
        <v>-8.7975388850464756E-2</v>
      </c>
      <c r="M246" s="21">
        <f>SUM(G$3:G245)+J246</f>
        <v>-0.23838005136122475</v>
      </c>
      <c r="N246" s="21"/>
      <c r="O246" s="21"/>
      <c r="P246" s="21"/>
      <c r="Q246" s="19">
        <f t="shared" si="19"/>
        <v>3.2259729866731812E-2</v>
      </c>
      <c r="R246" s="19">
        <f t="shared" si="20"/>
        <v>7.7396690433904781E-3</v>
      </c>
      <c r="S246" s="19">
        <f t="shared" si="21"/>
        <v>5.6825048886980152E-2</v>
      </c>
      <c r="T246" s="19">
        <f t="shared" si="22"/>
        <v>-1.5801254146354443E-2</v>
      </c>
      <c r="U246" s="19">
        <f t="shared" si="23"/>
        <v>-4.2815426270887559E-2</v>
      </c>
      <c r="V246" s="19">
        <f t="shared" si="24"/>
        <v>2.0971577712697507E-2</v>
      </c>
    </row>
    <row r="247" spans="1:22" x14ac:dyDescent="0.25">
      <c r="A247" s="26">
        <f>Wellpath!E247</f>
        <v>0</v>
      </c>
      <c r="B247" s="22">
        <v>0</v>
      </c>
      <c r="C247" s="22">
        <f>SIN(Wellpath!$L247) * COS(Wellpath!$L247) / 2</f>
        <v>0</v>
      </c>
      <c r="D247" s="22">
        <f>(-TAN(Dip) * SIN(Wellpath!$L247) * COS(Wellpath!$L247) * SIN(Wellpath!$O247)) / 2</f>
        <v>0</v>
      </c>
      <c r="E247" s="20">
        <f>Model!$W$11*((drdp!B247+drdp!K247)*'ASXY-TI2S'!$B247+(drdp!E247+drdp!N247)*'ASXY-TI2S'!$C247+(drdp!H247+drdp!Q247)*'ASXY-TI2S'!$D247)</f>
        <v>0</v>
      </c>
      <c r="F247" s="20">
        <f>Model!$W$11*((drdp!C247+drdp!L247)*'ASXY-TI2S'!$B247+(drdp!F247+drdp!O247)*'ASXY-TI2S'!$C247+(drdp!I247+drdp!R247)*'ASXY-TI2S'!$D247)</f>
        <v>0</v>
      </c>
      <c r="G247" s="20">
        <f>Model!$W$11*((drdp!D247+drdp!M247)*'ASXY-TI2S'!$B247+(drdp!G247+drdp!P247)*'ASXY-TI2S'!$C247+(drdp!J247+drdp!S247)*'ASXY-TI2S'!$D247)</f>
        <v>0</v>
      </c>
      <c r="H247" s="18">
        <f>Model!$W$11*((drdp!B247)*'ASXY-TI2S'!$B247+(drdp!E247)*'ASXY-TI2S'!$C247+(drdp!H247)*'ASXY-TI2S'!$D247)</f>
        <v>0</v>
      </c>
      <c r="I247" s="18">
        <f>Model!$W$11*((drdp!C247)*'ASXY-TI2S'!$B247+(drdp!F247)*'ASXY-TI2S'!$C247+(drdp!I247)*'ASXY-TI2S'!$D247)</f>
        <v>0</v>
      </c>
      <c r="J247" s="18">
        <f>Model!$W$11*((drdp!D247)*'ASXY-TI2S'!$B247+(drdp!G247)*'ASXY-TI2S'!$C247+(drdp!J247)*'ASXY-TI2S'!$D247)</f>
        <v>0</v>
      </c>
      <c r="K247" s="21">
        <f>SUM(E$3:E246)+H247</f>
        <v>0.17960993810680914</v>
      </c>
      <c r="L247" s="21">
        <f>SUM(F$3:F246)+I247</f>
        <v>-8.7975388850464756E-2</v>
      </c>
      <c r="M247" s="21">
        <f>SUM(G$3:G246)+J247</f>
        <v>-0.23838005136122475</v>
      </c>
      <c r="N247" s="21"/>
      <c r="O247" s="21"/>
      <c r="P247" s="21"/>
      <c r="Q247" s="19">
        <f t="shared" si="19"/>
        <v>3.2259729866731812E-2</v>
      </c>
      <c r="R247" s="19">
        <f t="shared" si="20"/>
        <v>7.7396690433904781E-3</v>
      </c>
      <c r="S247" s="19">
        <f t="shared" si="21"/>
        <v>5.6825048886980152E-2</v>
      </c>
      <c r="T247" s="19">
        <f t="shared" si="22"/>
        <v>-1.5801254146354443E-2</v>
      </c>
      <c r="U247" s="19">
        <f t="shared" si="23"/>
        <v>-4.2815426270887559E-2</v>
      </c>
      <c r="V247" s="19">
        <f t="shared" si="24"/>
        <v>2.0971577712697507E-2</v>
      </c>
    </row>
    <row r="248" spans="1:22" x14ac:dyDescent="0.25">
      <c r="A248" s="26">
        <f>Wellpath!E248</f>
        <v>0</v>
      </c>
      <c r="B248" s="22">
        <v>0</v>
      </c>
      <c r="C248" s="22">
        <f>SIN(Wellpath!$L248) * COS(Wellpath!$L248) / 2</f>
        <v>0</v>
      </c>
      <c r="D248" s="22">
        <f>(-TAN(Dip) * SIN(Wellpath!$L248) * COS(Wellpath!$L248) * SIN(Wellpath!$O248)) / 2</f>
        <v>0</v>
      </c>
      <c r="E248" s="20">
        <f>Model!$W$11*((drdp!B248+drdp!K248)*'ASXY-TI2S'!$B248+(drdp!E248+drdp!N248)*'ASXY-TI2S'!$C248+(drdp!H248+drdp!Q248)*'ASXY-TI2S'!$D248)</f>
        <v>0</v>
      </c>
      <c r="F248" s="20">
        <f>Model!$W$11*((drdp!C248+drdp!L248)*'ASXY-TI2S'!$B248+(drdp!F248+drdp!O248)*'ASXY-TI2S'!$C248+(drdp!I248+drdp!R248)*'ASXY-TI2S'!$D248)</f>
        <v>0</v>
      </c>
      <c r="G248" s="20">
        <f>Model!$W$11*((drdp!D248+drdp!M248)*'ASXY-TI2S'!$B248+(drdp!G248+drdp!P248)*'ASXY-TI2S'!$C248+(drdp!J248+drdp!S248)*'ASXY-TI2S'!$D248)</f>
        <v>0</v>
      </c>
      <c r="H248" s="18">
        <f>Model!$W$11*((drdp!B248)*'ASXY-TI2S'!$B248+(drdp!E248)*'ASXY-TI2S'!$C248+(drdp!H248)*'ASXY-TI2S'!$D248)</f>
        <v>0</v>
      </c>
      <c r="I248" s="18">
        <f>Model!$W$11*((drdp!C248)*'ASXY-TI2S'!$B248+(drdp!F248)*'ASXY-TI2S'!$C248+(drdp!I248)*'ASXY-TI2S'!$D248)</f>
        <v>0</v>
      </c>
      <c r="J248" s="18">
        <f>Model!$W$11*((drdp!D248)*'ASXY-TI2S'!$B248+(drdp!G248)*'ASXY-TI2S'!$C248+(drdp!J248)*'ASXY-TI2S'!$D248)</f>
        <v>0</v>
      </c>
      <c r="K248" s="21">
        <f>SUM(E$3:E247)+H248</f>
        <v>0.17960993810680914</v>
      </c>
      <c r="L248" s="21">
        <f>SUM(F$3:F247)+I248</f>
        <v>-8.7975388850464756E-2</v>
      </c>
      <c r="M248" s="21">
        <f>SUM(G$3:G247)+J248</f>
        <v>-0.23838005136122475</v>
      </c>
      <c r="N248" s="21"/>
      <c r="O248" s="21"/>
      <c r="P248" s="21"/>
      <c r="Q248" s="19">
        <f t="shared" si="19"/>
        <v>3.2259729866731812E-2</v>
      </c>
      <c r="R248" s="19">
        <f t="shared" si="20"/>
        <v>7.7396690433904781E-3</v>
      </c>
      <c r="S248" s="19">
        <f t="shared" si="21"/>
        <v>5.6825048886980152E-2</v>
      </c>
      <c r="T248" s="19">
        <f t="shared" si="22"/>
        <v>-1.5801254146354443E-2</v>
      </c>
      <c r="U248" s="19">
        <f t="shared" si="23"/>
        <v>-4.2815426270887559E-2</v>
      </c>
      <c r="V248" s="19">
        <f t="shared" si="24"/>
        <v>2.0971577712697507E-2</v>
      </c>
    </row>
    <row r="249" spans="1:22" x14ac:dyDescent="0.25">
      <c r="A249" s="26">
        <f>Wellpath!E249</f>
        <v>0</v>
      </c>
      <c r="B249" s="22">
        <v>0</v>
      </c>
      <c r="C249" s="22">
        <f>SIN(Wellpath!$L249) * COS(Wellpath!$L249) / 2</f>
        <v>0</v>
      </c>
      <c r="D249" s="22">
        <f>(-TAN(Dip) * SIN(Wellpath!$L249) * COS(Wellpath!$L249) * SIN(Wellpath!$O249)) / 2</f>
        <v>0</v>
      </c>
      <c r="E249" s="20">
        <f>Model!$W$11*((drdp!B249+drdp!K249)*'ASXY-TI2S'!$B249+(drdp!E249+drdp!N249)*'ASXY-TI2S'!$C249+(drdp!H249+drdp!Q249)*'ASXY-TI2S'!$D249)</f>
        <v>0</v>
      </c>
      <c r="F249" s="20">
        <f>Model!$W$11*((drdp!C249+drdp!L249)*'ASXY-TI2S'!$B249+(drdp!F249+drdp!O249)*'ASXY-TI2S'!$C249+(drdp!I249+drdp!R249)*'ASXY-TI2S'!$D249)</f>
        <v>0</v>
      </c>
      <c r="G249" s="20">
        <f>Model!$W$11*((drdp!D249+drdp!M249)*'ASXY-TI2S'!$B249+(drdp!G249+drdp!P249)*'ASXY-TI2S'!$C249+(drdp!J249+drdp!S249)*'ASXY-TI2S'!$D249)</f>
        <v>0</v>
      </c>
      <c r="H249" s="18">
        <f>Model!$W$11*((drdp!B249)*'ASXY-TI2S'!$B249+(drdp!E249)*'ASXY-TI2S'!$C249+(drdp!H249)*'ASXY-TI2S'!$D249)</f>
        <v>0</v>
      </c>
      <c r="I249" s="18">
        <f>Model!$W$11*((drdp!C249)*'ASXY-TI2S'!$B249+(drdp!F249)*'ASXY-TI2S'!$C249+(drdp!I249)*'ASXY-TI2S'!$D249)</f>
        <v>0</v>
      </c>
      <c r="J249" s="18">
        <f>Model!$W$11*((drdp!D249)*'ASXY-TI2S'!$B249+(drdp!G249)*'ASXY-TI2S'!$C249+(drdp!J249)*'ASXY-TI2S'!$D249)</f>
        <v>0</v>
      </c>
      <c r="K249" s="21">
        <f>SUM(E$3:E248)+H249</f>
        <v>0.17960993810680914</v>
      </c>
      <c r="L249" s="21">
        <f>SUM(F$3:F248)+I249</f>
        <v>-8.7975388850464756E-2</v>
      </c>
      <c r="M249" s="21">
        <f>SUM(G$3:G248)+J249</f>
        <v>-0.23838005136122475</v>
      </c>
      <c r="N249" s="21"/>
      <c r="O249" s="21"/>
      <c r="P249" s="21"/>
      <c r="Q249" s="19">
        <f t="shared" si="19"/>
        <v>3.2259729866731812E-2</v>
      </c>
      <c r="R249" s="19">
        <f t="shared" si="20"/>
        <v>7.7396690433904781E-3</v>
      </c>
      <c r="S249" s="19">
        <f t="shared" si="21"/>
        <v>5.6825048886980152E-2</v>
      </c>
      <c r="T249" s="19">
        <f t="shared" si="22"/>
        <v>-1.5801254146354443E-2</v>
      </c>
      <c r="U249" s="19">
        <f t="shared" si="23"/>
        <v>-4.2815426270887559E-2</v>
      </c>
      <c r="V249" s="19">
        <f t="shared" si="24"/>
        <v>2.0971577712697507E-2</v>
      </c>
    </row>
    <row r="250" spans="1:22" x14ac:dyDescent="0.25">
      <c r="A250" s="26">
        <f>Wellpath!E250</f>
        <v>0</v>
      </c>
      <c r="B250" s="22">
        <v>0</v>
      </c>
      <c r="C250" s="22">
        <f>SIN(Wellpath!$L250) * COS(Wellpath!$L250) / 2</f>
        <v>0</v>
      </c>
      <c r="D250" s="22">
        <f>(-TAN(Dip) * SIN(Wellpath!$L250) * COS(Wellpath!$L250) * SIN(Wellpath!$O250)) / 2</f>
        <v>0</v>
      </c>
      <c r="E250" s="20">
        <f>Model!$W$11*((drdp!B250+drdp!K250)*'ASXY-TI2S'!$B250+(drdp!E250+drdp!N250)*'ASXY-TI2S'!$C250+(drdp!H250+drdp!Q250)*'ASXY-TI2S'!$D250)</f>
        <v>0</v>
      </c>
      <c r="F250" s="20">
        <f>Model!$W$11*((drdp!C250+drdp!L250)*'ASXY-TI2S'!$B250+(drdp!F250+drdp!O250)*'ASXY-TI2S'!$C250+(drdp!I250+drdp!R250)*'ASXY-TI2S'!$D250)</f>
        <v>0</v>
      </c>
      <c r="G250" s="20">
        <f>Model!$W$11*((drdp!D250+drdp!M250)*'ASXY-TI2S'!$B250+(drdp!G250+drdp!P250)*'ASXY-TI2S'!$C250+(drdp!J250+drdp!S250)*'ASXY-TI2S'!$D250)</f>
        <v>0</v>
      </c>
      <c r="H250" s="18">
        <f>Model!$W$11*((drdp!B250)*'ASXY-TI2S'!$B250+(drdp!E250)*'ASXY-TI2S'!$C250+(drdp!H250)*'ASXY-TI2S'!$D250)</f>
        <v>0</v>
      </c>
      <c r="I250" s="18">
        <f>Model!$W$11*((drdp!C250)*'ASXY-TI2S'!$B250+(drdp!F250)*'ASXY-TI2S'!$C250+(drdp!I250)*'ASXY-TI2S'!$D250)</f>
        <v>0</v>
      </c>
      <c r="J250" s="18">
        <f>Model!$W$11*((drdp!D250)*'ASXY-TI2S'!$B250+(drdp!G250)*'ASXY-TI2S'!$C250+(drdp!J250)*'ASXY-TI2S'!$D250)</f>
        <v>0</v>
      </c>
      <c r="K250" s="21">
        <f>SUM(E$3:E249)+H250</f>
        <v>0.17960993810680914</v>
      </c>
      <c r="L250" s="21">
        <f>SUM(F$3:F249)+I250</f>
        <v>-8.7975388850464756E-2</v>
      </c>
      <c r="M250" s="21">
        <f>SUM(G$3:G249)+J250</f>
        <v>-0.23838005136122475</v>
      </c>
      <c r="N250" s="21"/>
      <c r="O250" s="21"/>
      <c r="P250" s="21"/>
      <c r="Q250" s="19">
        <f t="shared" si="19"/>
        <v>3.2259729866731812E-2</v>
      </c>
      <c r="R250" s="19">
        <f t="shared" si="20"/>
        <v>7.7396690433904781E-3</v>
      </c>
      <c r="S250" s="19">
        <f t="shared" si="21"/>
        <v>5.6825048886980152E-2</v>
      </c>
      <c r="T250" s="19">
        <f t="shared" si="22"/>
        <v>-1.5801254146354443E-2</v>
      </c>
      <c r="U250" s="19">
        <f t="shared" si="23"/>
        <v>-4.2815426270887559E-2</v>
      </c>
      <c r="V250" s="19">
        <f t="shared" si="24"/>
        <v>2.0971577712697507E-2</v>
      </c>
    </row>
    <row r="251" spans="1:22" x14ac:dyDescent="0.25">
      <c r="A251" s="26">
        <f>Wellpath!E251</f>
        <v>0</v>
      </c>
      <c r="B251" s="22">
        <v>0</v>
      </c>
      <c r="C251" s="22">
        <f>SIN(Wellpath!$L251) * COS(Wellpath!$L251) / 2</f>
        <v>0</v>
      </c>
      <c r="D251" s="22">
        <f>(-TAN(Dip) * SIN(Wellpath!$L251) * COS(Wellpath!$L251) * SIN(Wellpath!$O251)) / 2</f>
        <v>0</v>
      </c>
      <c r="E251" s="20">
        <f>Model!$W$11*((drdp!B251+drdp!K251)*'ASXY-TI2S'!$B251+(drdp!E251+drdp!N251)*'ASXY-TI2S'!$C251+(drdp!H251+drdp!Q251)*'ASXY-TI2S'!$D251)</f>
        <v>0</v>
      </c>
      <c r="F251" s="20">
        <f>Model!$W$11*((drdp!C251+drdp!L251)*'ASXY-TI2S'!$B251+(drdp!F251+drdp!O251)*'ASXY-TI2S'!$C251+(drdp!I251+drdp!R251)*'ASXY-TI2S'!$D251)</f>
        <v>0</v>
      </c>
      <c r="G251" s="20">
        <f>Model!$W$11*((drdp!D251+drdp!M251)*'ASXY-TI2S'!$B251+(drdp!G251+drdp!P251)*'ASXY-TI2S'!$C251+(drdp!J251+drdp!S251)*'ASXY-TI2S'!$D251)</f>
        <v>0</v>
      </c>
      <c r="H251" s="18">
        <f>Model!$W$11*((drdp!B251)*'ASXY-TI2S'!$B251+(drdp!E251)*'ASXY-TI2S'!$C251+(drdp!H251)*'ASXY-TI2S'!$D251)</f>
        <v>0</v>
      </c>
      <c r="I251" s="18">
        <f>Model!$W$11*((drdp!C251)*'ASXY-TI2S'!$B251+(drdp!F251)*'ASXY-TI2S'!$C251+(drdp!I251)*'ASXY-TI2S'!$D251)</f>
        <v>0</v>
      </c>
      <c r="J251" s="18">
        <f>Model!$W$11*((drdp!D251)*'ASXY-TI2S'!$B251+(drdp!G251)*'ASXY-TI2S'!$C251+(drdp!J251)*'ASXY-TI2S'!$D251)</f>
        <v>0</v>
      </c>
      <c r="K251" s="21">
        <f>SUM(E$3:E250)+H251</f>
        <v>0.17960993810680914</v>
      </c>
      <c r="L251" s="21">
        <f>SUM(F$3:F250)+I251</f>
        <v>-8.7975388850464756E-2</v>
      </c>
      <c r="M251" s="21">
        <f>SUM(G$3:G250)+J251</f>
        <v>-0.23838005136122475</v>
      </c>
      <c r="N251" s="21"/>
      <c r="O251" s="21"/>
      <c r="P251" s="21"/>
      <c r="Q251" s="19">
        <f t="shared" si="19"/>
        <v>3.2259729866731812E-2</v>
      </c>
      <c r="R251" s="19">
        <f t="shared" si="20"/>
        <v>7.7396690433904781E-3</v>
      </c>
      <c r="S251" s="19">
        <f t="shared" si="21"/>
        <v>5.6825048886980152E-2</v>
      </c>
      <c r="T251" s="19">
        <f t="shared" si="22"/>
        <v>-1.5801254146354443E-2</v>
      </c>
      <c r="U251" s="19">
        <f t="shared" si="23"/>
        <v>-4.2815426270887559E-2</v>
      </c>
      <c r="V251" s="19">
        <f t="shared" si="24"/>
        <v>2.0971577712697507E-2</v>
      </c>
    </row>
    <row r="252" spans="1:22" x14ac:dyDescent="0.25">
      <c r="A252" s="26">
        <f>Wellpath!E252</f>
        <v>0</v>
      </c>
      <c r="B252" s="22">
        <v>0</v>
      </c>
      <c r="C252" s="22">
        <f>SIN(Wellpath!$L252) * COS(Wellpath!$L252) / 2</f>
        <v>0</v>
      </c>
      <c r="D252" s="22">
        <f>(-TAN(Dip) * SIN(Wellpath!$L252) * COS(Wellpath!$L252) * SIN(Wellpath!$O252)) / 2</f>
        <v>0</v>
      </c>
      <c r="E252" s="20">
        <f>Model!$W$11*((drdp!B252+drdp!K252)*'ASXY-TI2S'!$B252+(drdp!E252+drdp!N252)*'ASXY-TI2S'!$C252+(drdp!H252+drdp!Q252)*'ASXY-TI2S'!$D252)</f>
        <v>0</v>
      </c>
      <c r="F252" s="20">
        <f>Model!$W$11*((drdp!C252+drdp!L252)*'ASXY-TI2S'!$B252+(drdp!F252+drdp!O252)*'ASXY-TI2S'!$C252+(drdp!I252+drdp!R252)*'ASXY-TI2S'!$D252)</f>
        <v>0</v>
      </c>
      <c r="G252" s="20">
        <f>Model!$W$11*((drdp!D252+drdp!M252)*'ASXY-TI2S'!$B252+(drdp!G252+drdp!P252)*'ASXY-TI2S'!$C252+(drdp!J252+drdp!S252)*'ASXY-TI2S'!$D252)</f>
        <v>0</v>
      </c>
      <c r="H252" s="18">
        <f>Model!$W$11*((drdp!B252)*'ASXY-TI2S'!$B252+(drdp!E252)*'ASXY-TI2S'!$C252+(drdp!H252)*'ASXY-TI2S'!$D252)</f>
        <v>0</v>
      </c>
      <c r="I252" s="18">
        <f>Model!$W$11*((drdp!C252)*'ASXY-TI2S'!$B252+(drdp!F252)*'ASXY-TI2S'!$C252+(drdp!I252)*'ASXY-TI2S'!$D252)</f>
        <v>0</v>
      </c>
      <c r="J252" s="18">
        <f>Model!$W$11*((drdp!D252)*'ASXY-TI2S'!$B252+(drdp!G252)*'ASXY-TI2S'!$C252+(drdp!J252)*'ASXY-TI2S'!$D252)</f>
        <v>0</v>
      </c>
      <c r="K252" s="21">
        <f>SUM(E$3:E251)+H252</f>
        <v>0.17960993810680914</v>
      </c>
      <c r="L252" s="21">
        <f>SUM(F$3:F251)+I252</f>
        <v>-8.7975388850464756E-2</v>
      </c>
      <c r="M252" s="21">
        <f>SUM(G$3:G251)+J252</f>
        <v>-0.23838005136122475</v>
      </c>
      <c r="N252" s="21"/>
      <c r="O252" s="21"/>
      <c r="P252" s="21"/>
      <c r="Q252" s="19">
        <f t="shared" si="19"/>
        <v>3.2259729866731812E-2</v>
      </c>
      <c r="R252" s="19">
        <f t="shared" si="20"/>
        <v>7.7396690433904781E-3</v>
      </c>
      <c r="S252" s="19">
        <f t="shared" si="21"/>
        <v>5.6825048886980152E-2</v>
      </c>
      <c r="T252" s="19">
        <f t="shared" si="22"/>
        <v>-1.5801254146354443E-2</v>
      </c>
      <c r="U252" s="19">
        <f t="shared" si="23"/>
        <v>-4.2815426270887559E-2</v>
      </c>
      <c r="V252" s="19">
        <f t="shared" si="24"/>
        <v>2.0971577712697507E-2</v>
      </c>
    </row>
    <row r="253" spans="1:22" x14ac:dyDescent="0.25">
      <c r="A253" s="26">
        <f>Wellpath!E253</f>
        <v>0</v>
      </c>
      <c r="B253" s="22">
        <v>0</v>
      </c>
      <c r="C253" s="22">
        <f>SIN(Wellpath!$L253) * COS(Wellpath!$L253) / 2</f>
        <v>0</v>
      </c>
      <c r="D253" s="22">
        <f>(-TAN(Dip) * SIN(Wellpath!$L253) * COS(Wellpath!$L253) * SIN(Wellpath!$O253)) / 2</f>
        <v>0</v>
      </c>
      <c r="E253" s="20">
        <f>Model!$W$11*((drdp!B253+drdp!K253)*'ASXY-TI2S'!$B253+(drdp!E253+drdp!N253)*'ASXY-TI2S'!$C253+(drdp!H253+drdp!Q253)*'ASXY-TI2S'!$D253)</f>
        <v>0</v>
      </c>
      <c r="F253" s="20">
        <f>Model!$W$11*((drdp!C253+drdp!L253)*'ASXY-TI2S'!$B253+(drdp!F253+drdp!O253)*'ASXY-TI2S'!$C253+(drdp!I253+drdp!R253)*'ASXY-TI2S'!$D253)</f>
        <v>0</v>
      </c>
      <c r="G253" s="20">
        <f>Model!$W$11*((drdp!D253+drdp!M253)*'ASXY-TI2S'!$B253+(drdp!G253+drdp!P253)*'ASXY-TI2S'!$C253+(drdp!J253+drdp!S253)*'ASXY-TI2S'!$D253)</f>
        <v>0</v>
      </c>
      <c r="H253" s="18">
        <f>Model!$W$11*((drdp!B253)*'ASXY-TI2S'!$B253+(drdp!E253)*'ASXY-TI2S'!$C253+(drdp!H253)*'ASXY-TI2S'!$D253)</f>
        <v>0</v>
      </c>
      <c r="I253" s="18">
        <f>Model!$W$11*((drdp!C253)*'ASXY-TI2S'!$B253+(drdp!F253)*'ASXY-TI2S'!$C253+(drdp!I253)*'ASXY-TI2S'!$D253)</f>
        <v>0</v>
      </c>
      <c r="J253" s="18">
        <f>Model!$W$11*((drdp!D253)*'ASXY-TI2S'!$B253+(drdp!G253)*'ASXY-TI2S'!$C253+(drdp!J253)*'ASXY-TI2S'!$D253)</f>
        <v>0</v>
      </c>
      <c r="K253" s="21">
        <f>SUM(E$3:E252)+H253</f>
        <v>0.17960993810680914</v>
      </c>
      <c r="L253" s="21">
        <f>SUM(F$3:F252)+I253</f>
        <v>-8.7975388850464756E-2</v>
      </c>
      <c r="M253" s="21">
        <f>SUM(G$3:G252)+J253</f>
        <v>-0.23838005136122475</v>
      </c>
      <c r="N253" s="21"/>
      <c r="O253" s="21"/>
      <c r="P253" s="21"/>
      <c r="Q253" s="19">
        <f t="shared" si="19"/>
        <v>3.2259729866731812E-2</v>
      </c>
      <c r="R253" s="19">
        <f t="shared" si="20"/>
        <v>7.7396690433904781E-3</v>
      </c>
      <c r="S253" s="19">
        <f t="shared" si="21"/>
        <v>5.6825048886980152E-2</v>
      </c>
      <c r="T253" s="19">
        <f t="shared" si="22"/>
        <v>-1.5801254146354443E-2</v>
      </c>
      <c r="U253" s="19">
        <f t="shared" si="23"/>
        <v>-4.2815426270887559E-2</v>
      </c>
      <c r="V253" s="19">
        <f t="shared" si="24"/>
        <v>2.0971577712697507E-2</v>
      </c>
    </row>
    <row r="254" spans="1:22" x14ac:dyDescent="0.25">
      <c r="A254" s="26">
        <f>Wellpath!E254</f>
        <v>0</v>
      </c>
      <c r="B254" s="22">
        <v>0</v>
      </c>
      <c r="C254" s="22">
        <f>SIN(Wellpath!$L254) * COS(Wellpath!$L254) / 2</f>
        <v>0</v>
      </c>
      <c r="D254" s="22">
        <f>(-TAN(Dip) * SIN(Wellpath!$L254) * COS(Wellpath!$L254) * SIN(Wellpath!$O254)) / 2</f>
        <v>0</v>
      </c>
      <c r="E254" s="20">
        <f>Model!$W$11*((drdp!B254+drdp!K254)*'ASXY-TI2S'!$B254+(drdp!E254+drdp!N254)*'ASXY-TI2S'!$C254+(drdp!H254+drdp!Q254)*'ASXY-TI2S'!$D254)</f>
        <v>0</v>
      </c>
      <c r="F254" s="20">
        <f>Model!$W$11*((drdp!C254+drdp!L254)*'ASXY-TI2S'!$B254+(drdp!F254+drdp!O254)*'ASXY-TI2S'!$C254+(drdp!I254+drdp!R254)*'ASXY-TI2S'!$D254)</f>
        <v>0</v>
      </c>
      <c r="G254" s="20">
        <f>Model!$W$11*((drdp!D254+drdp!M254)*'ASXY-TI2S'!$B254+(drdp!G254+drdp!P254)*'ASXY-TI2S'!$C254+(drdp!J254+drdp!S254)*'ASXY-TI2S'!$D254)</f>
        <v>0</v>
      </c>
      <c r="H254" s="18">
        <f>Model!$W$11*((drdp!B254)*'ASXY-TI2S'!$B254+(drdp!E254)*'ASXY-TI2S'!$C254+(drdp!H254)*'ASXY-TI2S'!$D254)</f>
        <v>0</v>
      </c>
      <c r="I254" s="18">
        <f>Model!$W$11*((drdp!C254)*'ASXY-TI2S'!$B254+(drdp!F254)*'ASXY-TI2S'!$C254+(drdp!I254)*'ASXY-TI2S'!$D254)</f>
        <v>0</v>
      </c>
      <c r="J254" s="18">
        <f>Model!$W$11*((drdp!D254)*'ASXY-TI2S'!$B254+(drdp!G254)*'ASXY-TI2S'!$C254+(drdp!J254)*'ASXY-TI2S'!$D254)</f>
        <v>0</v>
      </c>
      <c r="K254" s="21">
        <f>SUM(E$3:E253)+H254</f>
        <v>0.17960993810680914</v>
      </c>
      <c r="L254" s="21">
        <f>SUM(F$3:F253)+I254</f>
        <v>-8.7975388850464756E-2</v>
      </c>
      <c r="M254" s="21">
        <f>SUM(G$3:G253)+J254</f>
        <v>-0.23838005136122475</v>
      </c>
      <c r="N254" s="21"/>
      <c r="O254" s="21"/>
      <c r="P254" s="21"/>
      <c r="Q254" s="19">
        <f t="shared" si="19"/>
        <v>3.2259729866731812E-2</v>
      </c>
      <c r="R254" s="19">
        <f t="shared" si="20"/>
        <v>7.7396690433904781E-3</v>
      </c>
      <c r="S254" s="19">
        <f t="shared" si="21"/>
        <v>5.6825048886980152E-2</v>
      </c>
      <c r="T254" s="19">
        <f t="shared" si="22"/>
        <v>-1.5801254146354443E-2</v>
      </c>
      <c r="U254" s="19">
        <f t="shared" si="23"/>
        <v>-4.2815426270887559E-2</v>
      </c>
      <c r="V254" s="19">
        <f t="shared" si="24"/>
        <v>2.0971577712697507E-2</v>
      </c>
    </row>
    <row r="255" spans="1:22" x14ac:dyDescent="0.25">
      <c r="A255" s="26">
        <f>Wellpath!E255</f>
        <v>0</v>
      </c>
      <c r="B255" s="22">
        <v>0</v>
      </c>
      <c r="C255" s="22">
        <f>SIN(Wellpath!$L255) * COS(Wellpath!$L255) / 2</f>
        <v>0</v>
      </c>
      <c r="D255" s="22">
        <f>(-TAN(Dip) * SIN(Wellpath!$L255) * COS(Wellpath!$L255) * SIN(Wellpath!$O255)) / 2</f>
        <v>0</v>
      </c>
      <c r="E255" s="20">
        <f>Model!$W$11*((drdp!B255+drdp!K255)*'ASXY-TI2S'!$B255+(drdp!E255+drdp!N255)*'ASXY-TI2S'!$C255+(drdp!H255+drdp!Q255)*'ASXY-TI2S'!$D255)</f>
        <v>0</v>
      </c>
      <c r="F255" s="20">
        <f>Model!$W$11*((drdp!C255+drdp!L255)*'ASXY-TI2S'!$B255+(drdp!F255+drdp!O255)*'ASXY-TI2S'!$C255+(drdp!I255+drdp!R255)*'ASXY-TI2S'!$D255)</f>
        <v>0</v>
      </c>
      <c r="G255" s="20">
        <f>Model!$W$11*((drdp!D255+drdp!M255)*'ASXY-TI2S'!$B255+(drdp!G255+drdp!P255)*'ASXY-TI2S'!$C255+(drdp!J255+drdp!S255)*'ASXY-TI2S'!$D255)</f>
        <v>0</v>
      </c>
      <c r="H255" s="18">
        <f>Model!$W$11*((drdp!B255)*'ASXY-TI2S'!$B255+(drdp!E255)*'ASXY-TI2S'!$C255+(drdp!H255)*'ASXY-TI2S'!$D255)</f>
        <v>0</v>
      </c>
      <c r="I255" s="18">
        <f>Model!$W$11*((drdp!C255)*'ASXY-TI2S'!$B255+(drdp!F255)*'ASXY-TI2S'!$C255+(drdp!I255)*'ASXY-TI2S'!$D255)</f>
        <v>0</v>
      </c>
      <c r="J255" s="18">
        <f>Model!$W$11*((drdp!D255)*'ASXY-TI2S'!$B255+(drdp!G255)*'ASXY-TI2S'!$C255+(drdp!J255)*'ASXY-TI2S'!$D255)</f>
        <v>0</v>
      </c>
      <c r="K255" s="21">
        <f>SUM(E$3:E254)+H255</f>
        <v>0.17960993810680914</v>
      </c>
      <c r="L255" s="21">
        <f>SUM(F$3:F254)+I255</f>
        <v>-8.7975388850464756E-2</v>
      </c>
      <c r="M255" s="21">
        <f>SUM(G$3:G254)+J255</f>
        <v>-0.23838005136122475</v>
      </c>
      <c r="N255" s="21"/>
      <c r="O255" s="21"/>
      <c r="P255" s="21"/>
      <c r="Q255" s="19">
        <f t="shared" si="19"/>
        <v>3.2259729866731812E-2</v>
      </c>
      <c r="R255" s="19">
        <f t="shared" si="20"/>
        <v>7.7396690433904781E-3</v>
      </c>
      <c r="S255" s="19">
        <f t="shared" si="21"/>
        <v>5.6825048886980152E-2</v>
      </c>
      <c r="T255" s="19">
        <f t="shared" si="22"/>
        <v>-1.5801254146354443E-2</v>
      </c>
      <c r="U255" s="19">
        <f t="shared" si="23"/>
        <v>-4.2815426270887559E-2</v>
      </c>
      <c r="V255" s="19">
        <f t="shared" si="24"/>
        <v>2.0971577712697507E-2</v>
      </c>
    </row>
    <row r="256" spans="1:22" x14ac:dyDescent="0.25">
      <c r="A256" s="26">
        <f>Wellpath!E256</f>
        <v>0</v>
      </c>
      <c r="B256" s="22">
        <v>0</v>
      </c>
      <c r="C256" s="22">
        <f>SIN(Wellpath!$L256) * COS(Wellpath!$L256) / 2</f>
        <v>0</v>
      </c>
      <c r="D256" s="22">
        <f>(-TAN(Dip) * SIN(Wellpath!$L256) * COS(Wellpath!$L256) * SIN(Wellpath!$O256)) / 2</f>
        <v>0</v>
      </c>
      <c r="E256" s="20">
        <f>Model!$W$11*((drdp!B256+drdp!K256)*'ASXY-TI2S'!$B256+(drdp!E256+drdp!N256)*'ASXY-TI2S'!$C256+(drdp!H256+drdp!Q256)*'ASXY-TI2S'!$D256)</f>
        <v>0</v>
      </c>
      <c r="F256" s="20">
        <f>Model!$W$11*((drdp!C256+drdp!L256)*'ASXY-TI2S'!$B256+(drdp!F256+drdp!O256)*'ASXY-TI2S'!$C256+(drdp!I256+drdp!R256)*'ASXY-TI2S'!$D256)</f>
        <v>0</v>
      </c>
      <c r="G256" s="20">
        <f>Model!$W$11*((drdp!D256+drdp!M256)*'ASXY-TI2S'!$B256+(drdp!G256+drdp!P256)*'ASXY-TI2S'!$C256+(drdp!J256+drdp!S256)*'ASXY-TI2S'!$D256)</f>
        <v>0</v>
      </c>
      <c r="H256" s="18">
        <f>Model!$W$11*((drdp!B256)*'ASXY-TI2S'!$B256+(drdp!E256)*'ASXY-TI2S'!$C256+(drdp!H256)*'ASXY-TI2S'!$D256)</f>
        <v>0</v>
      </c>
      <c r="I256" s="18">
        <f>Model!$W$11*((drdp!C256)*'ASXY-TI2S'!$B256+(drdp!F256)*'ASXY-TI2S'!$C256+(drdp!I256)*'ASXY-TI2S'!$D256)</f>
        <v>0</v>
      </c>
      <c r="J256" s="18">
        <f>Model!$W$11*((drdp!D256)*'ASXY-TI2S'!$B256+(drdp!G256)*'ASXY-TI2S'!$C256+(drdp!J256)*'ASXY-TI2S'!$D256)</f>
        <v>0</v>
      </c>
      <c r="K256" s="21">
        <f>SUM(E$3:E255)+H256</f>
        <v>0.17960993810680914</v>
      </c>
      <c r="L256" s="21">
        <f>SUM(F$3:F255)+I256</f>
        <v>-8.7975388850464756E-2</v>
      </c>
      <c r="M256" s="21">
        <f>SUM(G$3:G255)+J256</f>
        <v>-0.23838005136122475</v>
      </c>
      <c r="N256" s="21"/>
      <c r="O256" s="21"/>
      <c r="P256" s="21"/>
      <c r="Q256" s="19">
        <f t="shared" si="19"/>
        <v>3.2259729866731812E-2</v>
      </c>
      <c r="R256" s="19">
        <f t="shared" si="20"/>
        <v>7.7396690433904781E-3</v>
      </c>
      <c r="S256" s="19">
        <f t="shared" si="21"/>
        <v>5.6825048886980152E-2</v>
      </c>
      <c r="T256" s="19">
        <f t="shared" si="22"/>
        <v>-1.5801254146354443E-2</v>
      </c>
      <c r="U256" s="19">
        <f t="shared" si="23"/>
        <v>-4.2815426270887559E-2</v>
      </c>
      <c r="V256" s="19">
        <f t="shared" si="24"/>
        <v>2.0971577712697507E-2</v>
      </c>
    </row>
    <row r="257" spans="1:22" x14ac:dyDescent="0.25">
      <c r="A257" s="26">
        <f>Wellpath!E257</f>
        <v>0</v>
      </c>
      <c r="B257" s="22">
        <v>0</v>
      </c>
      <c r="C257" s="22">
        <f>SIN(Wellpath!$L257) * COS(Wellpath!$L257) / 2</f>
        <v>0</v>
      </c>
      <c r="D257" s="22">
        <f>(-TAN(Dip) * SIN(Wellpath!$L257) * COS(Wellpath!$L257) * SIN(Wellpath!$O257)) / 2</f>
        <v>0</v>
      </c>
      <c r="E257" s="20">
        <f>Model!$W$11*((drdp!B257+drdp!K257)*'ASXY-TI2S'!$B257+(drdp!E257+drdp!N257)*'ASXY-TI2S'!$C257+(drdp!H257+drdp!Q257)*'ASXY-TI2S'!$D257)</f>
        <v>0</v>
      </c>
      <c r="F257" s="20">
        <f>Model!$W$11*((drdp!C257+drdp!L257)*'ASXY-TI2S'!$B257+(drdp!F257+drdp!O257)*'ASXY-TI2S'!$C257+(drdp!I257+drdp!R257)*'ASXY-TI2S'!$D257)</f>
        <v>0</v>
      </c>
      <c r="G257" s="20">
        <f>Model!$W$11*((drdp!D257+drdp!M257)*'ASXY-TI2S'!$B257+(drdp!G257+drdp!P257)*'ASXY-TI2S'!$C257+(drdp!J257+drdp!S257)*'ASXY-TI2S'!$D257)</f>
        <v>0</v>
      </c>
      <c r="H257" s="18">
        <f>Model!$W$11*((drdp!B257)*'ASXY-TI2S'!$B257+(drdp!E257)*'ASXY-TI2S'!$C257+(drdp!H257)*'ASXY-TI2S'!$D257)</f>
        <v>0</v>
      </c>
      <c r="I257" s="18">
        <f>Model!$W$11*((drdp!C257)*'ASXY-TI2S'!$B257+(drdp!F257)*'ASXY-TI2S'!$C257+(drdp!I257)*'ASXY-TI2S'!$D257)</f>
        <v>0</v>
      </c>
      <c r="J257" s="18">
        <f>Model!$W$11*((drdp!D257)*'ASXY-TI2S'!$B257+(drdp!G257)*'ASXY-TI2S'!$C257+(drdp!J257)*'ASXY-TI2S'!$D257)</f>
        <v>0</v>
      </c>
      <c r="K257" s="21">
        <f>SUM(E$3:E256)+H257</f>
        <v>0.17960993810680914</v>
      </c>
      <c r="L257" s="21">
        <f>SUM(F$3:F256)+I257</f>
        <v>-8.7975388850464756E-2</v>
      </c>
      <c r="M257" s="21">
        <f>SUM(G$3:G256)+J257</f>
        <v>-0.23838005136122475</v>
      </c>
      <c r="N257" s="21"/>
      <c r="O257" s="21"/>
      <c r="P257" s="21"/>
      <c r="Q257" s="19">
        <f t="shared" si="19"/>
        <v>3.2259729866731812E-2</v>
      </c>
      <c r="R257" s="19">
        <f t="shared" si="20"/>
        <v>7.7396690433904781E-3</v>
      </c>
      <c r="S257" s="19">
        <f t="shared" si="21"/>
        <v>5.6825048886980152E-2</v>
      </c>
      <c r="T257" s="19">
        <f t="shared" si="22"/>
        <v>-1.5801254146354443E-2</v>
      </c>
      <c r="U257" s="19">
        <f t="shared" si="23"/>
        <v>-4.2815426270887559E-2</v>
      </c>
      <c r="V257" s="19">
        <f t="shared" si="24"/>
        <v>2.0971577712697507E-2</v>
      </c>
    </row>
    <row r="258" spans="1:22" x14ac:dyDescent="0.25">
      <c r="A258" s="26">
        <f>Wellpath!E258</f>
        <v>0</v>
      </c>
      <c r="B258" s="22">
        <v>0</v>
      </c>
      <c r="C258" s="22">
        <f>SIN(Wellpath!$L258) * COS(Wellpath!$L258) / 2</f>
        <v>0</v>
      </c>
      <c r="D258" s="22">
        <f>(-TAN(Dip) * SIN(Wellpath!$L258) * COS(Wellpath!$L258) * SIN(Wellpath!$O258)) / 2</f>
        <v>0</v>
      </c>
      <c r="E258" s="20">
        <f>Model!$W$11*((drdp!B258+drdp!K258)*'ASXY-TI2S'!$B258+(drdp!E258+drdp!N258)*'ASXY-TI2S'!$C258+(drdp!H258+drdp!Q258)*'ASXY-TI2S'!$D258)</f>
        <v>0</v>
      </c>
      <c r="F258" s="20">
        <f>Model!$W$11*((drdp!C258+drdp!L258)*'ASXY-TI2S'!$B258+(drdp!F258+drdp!O258)*'ASXY-TI2S'!$C258+(drdp!I258+drdp!R258)*'ASXY-TI2S'!$D258)</f>
        <v>0</v>
      </c>
      <c r="G258" s="20">
        <f>Model!$W$11*((drdp!D258+drdp!M258)*'ASXY-TI2S'!$B258+(drdp!G258+drdp!P258)*'ASXY-TI2S'!$C258+(drdp!J258+drdp!S258)*'ASXY-TI2S'!$D258)</f>
        <v>0</v>
      </c>
      <c r="H258" s="18">
        <f>Model!$W$11*((drdp!B258)*'ASXY-TI2S'!$B258+(drdp!E258)*'ASXY-TI2S'!$C258+(drdp!H258)*'ASXY-TI2S'!$D258)</f>
        <v>0</v>
      </c>
      <c r="I258" s="18">
        <f>Model!$W$11*((drdp!C258)*'ASXY-TI2S'!$B258+(drdp!F258)*'ASXY-TI2S'!$C258+(drdp!I258)*'ASXY-TI2S'!$D258)</f>
        <v>0</v>
      </c>
      <c r="J258" s="18">
        <f>Model!$W$11*((drdp!D258)*'ASXY-TI2S'!$B258+(drdp!G258)*'ASXY-TI2S'!$C258+(drdp!J258)*'ASXY-TI2S'!$D258)</f>
        <v>0</v>
      </c>
      <c r="K258" s="21">
        <f>SUM(E$3:E257)+H258</f>
        <v>0.17960993810680914</v>
      </c>
      <c r="L258" s="21">
        <f>SUM(F$3:F257)+I258</f>
        <v>-8.7975388850464756E-2</v>
      </c>
      <c r="M258" s="21">
        <f>SUM(G$3:G257)+J258</f>
        <v>-0.23838005136122475</v>
      </c>
      <c r="N258" s="21"/>
      <c r="O258" s="21"/>
      <c r="P258" s="21"/>
      <c r="Q258" s="19">
        <f t="shared" si="19"/>
        <v>3.2259729866731812E-2</v>
      </c>
      <c r="R258" s="19">
        <f t="shared" si="20"/>
        <v>7.7396690433904781E-3</v>
      </c>
      <c r="S258" s="19">
        <f t="shared" si="21"/>
        <v>5.6825048886980152E-2</v>
      </c>
      <c r="T258" s="19">
        <f t="shared" si="22"/>
        <v>-1.5801254146354443E-2</v>
      </c>
      <c r="U258" s="19">
        <f t="shared" si="23"/>
        <v>-4.2815426270887559E-2</v>
      </c>
      <c r="V258" s="19">
        <f t="shared" si="24"/>
        <v>2.0971577712697507E-2</v>
      </c>
    </row>
    <row r="259" spans="1:22" x14ac:dyDescent="0.25">
      <c r="A259" s="26">
        <f>Wellpath!E259</f>
        <v>0</v>
      </c>
      <c r="B259" s="22">
        <v>0</v>
      </c>
      <c r="C259" s="22">
        <f>SIN(Wellpath!$L259) * COS(Wellpath!$L259) / 2</f>
        <v>0</v>
      </c>
      <c r="D259" s="22">
        <f>(-TAN(Dip) * SIN(Wellpath!$L259) * COS(Wellpath!$L259) * SIN(Wellpath!$O259)) / 2</f>
        <v>0</v>
      </c>
      <c r="E259" s="20">
        <f>Model!$W$11*((drdp!B259+drdp!K259)*'ASXY-TI2S'!$B259+(drdp!E259+drdp!N259)*'ASXY-TI2S'!$C259+(drdp!H259+drdp!Q259)*'ASXY-TI2S'!$D259)</f>
        <v>0</v>
      </c>
      <c r="F259" s="20">
        <f>Model!$W$11*((drdp!C259+drdp!L259)*'ASXY-TI2S'!$B259+(drdp!F259+drdp!O259)*'ASXY-TI2S'!$C259+(drdp!I259+drdp!R259)*'ASXY-TI2S'!$D259)</f>
        <v>0</v>
      </c>
      <c r="G259" s="20">
        <f>Model!$W$11*((drdp!D259+drdp!M259)*'ASXY-TI2S'!$B259+(drdp!G259+drdp!P259)*'ASXY-TI2S'!$C259+(drdp!J259+drdp!S259)*'ASXY-TI2S'!$D259)</f>
        <v>0</v>
      </c>
      <c r="H259" s="18">
        <f>Model!$W$11*((drdp!B259)*'ASXY-TI2S'!$B259+(drdp!E259)*'ASXY-TI2S'!$C259+(drdp!H259)*'ASXY-TI2S'!$D259)</f>
        <v>0</v>
      </c>
      <c r="I259" s="18">
        <f>Model!$W$11*((drdp!C259)*'ASXY-TI2S'!$B259+(drdp!F259)*'ASXY-TI2S'!$C259+(drdp!I259)*'ASXY-TI2S'!$D259)</f>
        <v>0</v>
      </c>
      <c r="J259" s="18">
        <f>Model!$W$11*((drdp!D259)*'ASXY-TI2S'!$B259+(drdp!G259)*'ASXY-TI2S'!$C259+(drdp!J259)*'ASXY-TI2S'!$D259)</f>
        <v>0</v>
      </c>
      <c r="K259" s="21">
        <f>SUM(E$3:E258)+H259</f>
        <v>0.17960993810680914</v>
      </c>
      <c r="L259" s="21">
        <f>SUM(F$3:F258)+I259</f>
        <v>-8.7975388850464756E-2</v>
      </c>
      <c r="M259" s="21">
        <f>SUM(G$3:G258)+J259</f>
        <v>-0.23838005136122475</v>
      </c>
      <c r="N259" s="21"/>
      <c r="O259" s="21"/>
      <c r="P259" s="21"/>
      <c r="Q259" s="19">
        <f t="shared" si="19"/>
        <v>3.2259729866731812E-2</v>
      </c>
      <c r="R259" s="19">
        <f t="shared" si="20"/>
        <v>7.7396690433904781E-3</v>
      </c>
      <c r="S259" s="19">
        <f t="shared" si="21"/>
        <v>5.6825048886980152E-2</v>
      </c>
      <c r="T259" s="19">
        <f t="shared" si="22"/>
        <v>-1.5801254146354443E-2</v>
      </c>
      <c r="U259" s="19">
        <f t="shared" si="23"/>
        <v>-4.2815426270887559E-2</v>
      </c>
      <c r="V259" s="19">
        <f t="shared" si="24"/>
        <v>2.0971577712697507E-2</v>
      </c>
    </row>
    <row r="260" spans="1:22" x14ac:dyDescent="0.25">
      <c r="A260" s="26">
        <f>Wellpath!E260</f>
        <v>0</v>
      </c>
      <c r="B260" s="22">
        <v>0</v>
      </c>
      <c r="C260" s="22">
        <f>SIN(Wellpath!$L260) * COS(Wellpath!$L260) / 2</f>
        <v>0</v>
      </c>
      <c r="D260" s="22">
        <f>(-TAN(Dip) * SIN(Wellpath!$L260) * COS(Wellpath!$L260) * SIN(Wellpath!$O260)) / 2</f>
        <v>0</v>
      </c>
      <c r="E260" s="20">
        <f>Model!$W$11*((drdp!B260+drdp!K260)*'ASXY-TI2S'!$B260+(drdp!E260+drdp!N260)*'ASXY-TI2S'!$C260+(drdp!H260+drdp!Q260)*'ASXY-TI2S'!$D260)</f>
        <v>0</v>
      </c>
      <c r="F260" s="20">
        <f>Model!$W$11*((drdp!C260+drdp!L260)*'ASXY-TI2S'!$B260+(drdp!F260+drdp!O260)*'ASXY-TI2S'!$C260+(drdp!I260+drdp!R260)*'ASXY-TI2S'!$D260)</f>
        <v>0</v>
      </c>
      <c r="G260" s="20">
        <f>Model!$W$11*((drdp!D260+drdp!M260)*'ASXY-TI2S'!$B260+(drdp!G260+drdp!P260)*'ASXY-TI2S'!$C260+(drdp!J260+drdp!S260)*'ASXY-TI2S'!$D260)</f>
        <v>0</v>
      </c>
      <c r="H260" s="18">
        <f>Model!$W$11*((drdp!B260)*'ASXY-TI2S'!$B260+(drdp!E260)*'ASXY-TI2S'!$C260+(drdp!H260)*'ASXY-TI2S'!$D260)</f>
        <v>0</v>
      </c>
      <c r="I260" s="18">
        <f>Model!$W$11*((drdp!C260)*'ASXY-TI2S'!$B260+(drdp!F260)*'ASXY-TI2S'!$C260+(drdp!I260)*'ASXY-TI2S'!$D260)</f>
        <v>0</v>
      </c>
      <c r="J260" s="18">
        <f>Model!$W$11*((drdp!D260)*'ASXY-TI2S'!$B260+(drdp!G260)*'ASXY-TI2S'!$C260+(drdp!J260)*'ASXY-TI2S'!$D260)</f>
        <v>0</v>
      </c>
      <c r="K260" s="21">
        <f>SUM(E$3:E259)+H260</f>
        <v>0.17960993810680914</v>
      </c>
      <c r="L260" s="21">
        <f>SUM(F$3:F259)+I260</f>
        <v>-8.7975388850464756E-2</v>
      </c>
      <c r="M260" s="21">
        <f>SUM(G$3:G259)+J260</f>
        <v>-0.23838005136122475</v>
      </c>
      <c r="N260" s="21"/>
      <c r="O260" s="21"/>
      <c r="P260" s="21"/>
      <c r="Q260" s="19">
        <f t="shared" si="19"/>
        <v>3.2259729866731812E-2</v>
      </c>
      <c r="R260" s="19">
        <f t="shared" si="20"/>
        <v>7.7396690433904781E-3</v>
      </c>
      <c r="S260" s="19">
        <f t="shared" si="21"/>
        <v>5.6825048886980152E-2</v>
      </c>
      <c r="T260" s="19">
        <f t="shared" si="22"/>
        <v>-1.5801254146354443E-2</v>
      </c>
      <c r="U260" s="19">
        <f t="shared" si="23"/>
        <v>-4.2815426270887559E-2</v>
      </c>
      <c r="V260" s="19">
        <f t="shared" si="24"/>
        <v>2.0971577712697507E-2</v>
      </c>
    </row>
    <row r="261" spans="1:22" x14ac:dyDescent="0.25">
      <c r="A261" s="26">
        <f>Wellpath!E261</f>
        <v>0</v>
      </c>
      <c r="B261" s="22">
        <v>0</v>
      </c>
      <c r="C261" s="22">
        <f>SIN(Wellpath!$L261) * COS(Wellpath!$L261) / 2</f>
        <v>0</v>
      </c>
      <c r="D261" s="22">
        <f>(-TAN(Dip) * SIN(Wellpath!$L261) * COS(Wellpath!$L261) * SIN(Wellpath!$O261)) / 2</f>
        <v>0</v>
      </c>
      <c r="E261" s="20">
        <f>Model!$W$11*((drdp!B261+drdp!K261)*'ASXY-TI2S'!$B261+(drdp!E261+drdp!N261)*'ASXY-TI2S'!$C261+(drdp!H261+drdp!Q261)*'ASXY-TI2S'!$D261)</f>
        <v>0</v>
      </c>
      <c r="F261" s="20">
        <f>Model!$W$11*((drdp!C261+drdp!L261)*'ASXY-TI2S'!$B261+(drdp!F261+drdp!O261)*'ASXY-TI2S'!$C261+(drdp!I261+drdp!R261)*'ASXY-TI2S'!$D261)</f>
        <v>0</v>
      </c>
      <c r="G261" s="20">
        <f>Model!$W$11*((drdp!D261+drdp!M261)*'ASXY-TI2S'!$B261+(drdp!G261+drdp!P261)*'ASXY-TI2S'!$C261+(drdp!J261+drdp!S261)*'ASXY-TI2S'!$D261)</f>
        <v>0</v>
      </c>
      <c r="H261" s="18">
        <f>Model!$W$11*((drdp!B261)*'ASXY-TI2S'!$B261+(drdp!E261)*'ASXY-TI2S'!$C261+(drdp!H261)*'ASXY-TI2S'!$D261)</f>
        <v>0</v>
      </c>
      <c r="I261" s="18">
        <f>Model!$W$11*((drdp!C261)*'ASXY-TI2S'!$B261+(drdp!F261)*'ASXY-TI2S'!$C261+(drdp!I261)*'ASXY-TI2S'!$D261)</f>
        <v>0</v>
      </c>
      <c r="J261" s="18">
        <f>Model!$W$11*((drdp!D261)*'ASXY-TI2S'!$B261+(drdp!G261)*'ASXY-TI2S'!$C261+(drdp!J261)*'ASXY-TI2S'!$D261)</f>
        <v>0</v>
      </c>
      <c r="K261" s="21">
        <f>SUM(E$3:E260)+H261</f>
        <v>0.17960993810680914</v>
      </c>
      <c r="L261" s="21">
        <f>SUM(F$3:F260)+I261</f>
        <v>-8.7975388850464756E-2</v>
      </c>
      <c r="M261" s="21">
        <f>SUM(G$3:G260)+J261</f>
        <v>-0.23838005136122475</v>
      </c>
      <c r="N261" s="21"/>
      <c r="O261" s="21"/>
      <c r="P261" s="21"/>
      <c r="Q261" s="19">
        <f t="shared" si="19"/>
        <v>3.2259729866731812E-2</v>
      </c>
      <c r="R261" s="19">
        <f t="shared" si="20"/>
        <v>7.7396690433904781E-3</v>
      </c>
      <c r="S261" s="19">
        <f t="shared" si="21"/>
        <v>5.6825048886980152E-2</v>
      </c>
      <c r="T261" s="19">
        <f t="shared" si="22"/>
        <v>-1.5801254146354443E-2</v>
      </c>
      <c r="U261" s="19">
        <f t="shared" si="23"/>
        <v>-4.2815426270887559E-2</v>
      </c>
      <c r="V261" s="19">
        <f t="shared" si="24"/>
        <v>2.0971577712697507E-2</v>
      </c>
    </row>
    <row r="262" spans="1:22" x14ac:dyDescent="0.25">
      <c r="A262" s="26">
        <f>Wellpath!E262</f>
        <v>0</v>
      </c>
      <c r="B262" s="22">
        <v>0</v>
      </c>
      <c r="C262" s="22">
        <f>SIN(Wellpath!$L262) * COS(Wellpath!$L262) / 2</f>
        <v>0</v>
      </c>
      <c r="D262" s="22">
        <f>(-TAN(Dip) * SIN(Wellpath!$L262) * COS(Wellpath!$L262) * SIN(Wellpath!$O262)) / 2</f>
        <v>0</v>
      </c>
      <c r="E262" s="20">
        <f>Model!$W$11*((drdp!B262+drdp!K262)*'ASXY-TI2S'!$B262+(drdp!E262+drdp!N262)*'ASXY-TI2S'!$C262+(drdp!H262+drdp!Q262)*'ASXY-TI2S'!$D262)</f>
        <v>0</v>
      </c>
      <c r="F262" s="20">
        <f>Model!$W$11*((drdp!C262+drdp!L262)*'ASXY-TI2S'!$B262+(drdp!F262+drdp!O262)*'ASXY-TI2S'!$C262+(drdp!I262+drdp!R262)*'ASXY-TI2S'!$D262)</f>
        <v>0</v>
      </c>
      <c r="G262" s="20">
        <f>Model!$W$11*((drdp!D262+drdp!M262)*'ASXY-TI2S'!$B262+(drdp!G262+drdp!P262)*'ASXY-TI2S'!$C262+(drdp!J262+drdp!S262)*'ASXY-TI2S'!$D262)</f>
        <v>0</v>
      </c>
      <c r="H262" s="18">
        <f>Model!$W$11*((drdp!B262)*'ASXY-TI2S'!$B262+(drdp!E262)*'ASXY-TI2S'!$C262+(drdp!H262)*'ASXY-TI2S'!$D262)</f>
        <v>0</v>
      </c>
      <c r="I262" s="18">
        <f>Model!$W$11*((drdp!C262)*'ASXY-TI2S'!$B262+(drdp!F262)*'ASXY-TI2S'!$C262+(drdp!I262)*'ASXY-TI2S'!$D262)</f>
        <v>0</v>
      </c>
      <c r="J262" s="18">
        <f>Model!$W$11*((drdp!D262)*'ASXY-TI2S'!$B262+(drdp!G262)*'ASXY-TI2S'!$C262+(drdp!J262)*'ASXY-TI2S'!$D262)</f>
        <v>0</v>
      </c>
      <c r="K262" s="21">
        <f>SUM(E$3:E261)+H262</f>
        <v>0.17960993810680914</v>
      </c>
      <c r="L262" s="21">
        <f>SUM(F$3:F261)+I262</f>
        <v>-8.7975388850464756E-2</v>
      </c>
      <c r="M262" s="21">
        <f>SUM(G$3:G261)+J262</f>
        <v>-0.23838005136122475</v>
      </c>
      <c r="N262" s="21"/>
      <c r="O262" s="21"/>
      <c r="P262" s="21"/>
      <c r="Q262" s="19">
        <f t="shared" ref="Q262:Q270" si="25">K262^2</f>
        <v>3.2259729866731812E-2</v>
      </c>
      <c r="R262" s="19">
        <f t="shared" ref="R262:R270" si="26">L262^2</f>
        <v>7.7396690433904781E-3</v>
      </c>
      <c r="S262" s="19">
        <f t="shared" ref="S262:S270" si="27">M262^2</f>
        <v>5.6825048886980152E-2</v>
      </c>
      <c r="T262" s="19">
        <f t="shared" ref="T262:T270" si="28">K262*L262</f>
        <v>-1.5801254146354443E-2</v>
      </c>
      <c r="U262" s="19">
        <f t="shared" ref="U262:U270" si="29">K262*M262</f>
        <v>-4.2815426270887559E-2</v>
      </c>
      <c r="V262" s="19">
        <f t="shared" ref="V262:V270" si="30">L262*M262</f>
        <v>2.0971577712697507E-2</v>
      </c>
    </row>
    <row r="263" spans="1:22" x14ac:dyDescent="0.25">
      <c r="A263" s="26">
        <f>Wellpath!E263</f>
        <v>0</v>
      </c>
      <c r="B263" s="22">
        <v>0</v>
      </c>
      <c r="C263" s="22">
        <f>SIN(Wellpath!$L263) * COS(Wellpath!$L263) / 2</f>
        <v>0</v>
      </c>
      <c r="D263" s="22">
        <f>(-TAN(Dip) * SIN(Wellpath!$L263) * COS(Wellpath!$L263) * SIN(Wellpath!$O263)) / 2</f>
        <v>0</v>
      </c>
      <c r="E263" s="20">
        <f>Model!$W$11*((drdp!B263+drdp!K263)*'ASXY-TI2S'!$B263+(drdp!E263+drdp!N263)*'ASXY-TI2S'!$C263+(drdp!H263+drdp!Q263)*'ASXY-TI2S'!$D263)</f>
        <v>0</v>
      </c>
      <c r="F263" s="20">
        <f>Model!$W$11*((drdp!C263+drdp!L263)*'ASXY-TI2S'!$B263+(drdp!F263+drdp!O263)*'ASXY-TI2S'!$C263+(drdp!I263+drdp!R263)*'ASXY-TI2S'!$D263)</f>
        <v>0</v>
      </c>
      <c r="G263" s="20">
        <f>Model!$W$11*((drdp!D263+drdp!M263)*'ASXY-TI2S'!$B263+(drdp!G263+drdp!P263)*'ASXY-TI2S'!$C263+(drdp!J263+drdp!S263)*'ASXY-TI2S'!$D263)</f>
        <v>0</v>
      </c>
      <c r="H263" s="18">
        <f>Model!$W$11*((drdp!B263)*'ASXY-TI2S'!$B263+(drdp!E263)*'ASXY-TI2S'!$C263+(drdp!H263)*'ASXY-TI2S'!$D263)</f>
        <v>0</v>
      </c>
      <c r="I263" s="18">
        <f>Model!$W$11*((drdp!C263)*'ASXY-TI2S'!$B263+(drdp!F263)*'ASXY-TI2S'!$C263+(drdp!I263)*'ASXY-TI2S'!$D263)</f>
        <v>0</v>
      </c>
      <c r="J263" s="18">
        <f>Model!$W$11*((drdp!D263)*'ASXY-TI2S'!$B263+(drdp!G263)*'ASXY-TI2S'!$C263+(drdp!J263)*'ASXY-TI2S'!$D263)</f>
        <v>0</v>
      </c>
      <c r="K263" s="21">
        <f>SUM(E$3:E262)+H263</f>
        <v>0.17960993810680914</v>
      </c>
      <c r="L263" s="21">
        <f>SUM(F$3:F262)+I263</f>
        <v>-8.7975388850464756E-2</v>
      </c>
      <c r="M263" s="21">
        <f>SUM(G$3:G262)+J263</f>
        <v>-0.23838005136122475</v>
      </c>
      <c r="N263" s="21"/>
      <c r="O263" s="21"/>
      <c r="P263" s="21"/>
      <c r="Q263" s="19">
        <f t="shared" si="25"/>
        <v>3.2259729866731812E-2</v>
      </c>
      <c r="R263" s="19">
        <f t="shared" si="26"/>
        <v>7.7396690433904781E-3</v>
      </c>
      <c r="S263" s="19">
        <f t="shared" si="27"/>
        <v>5.6825048886980152E-2</v>
      </c>
      <c r="T263" s="19">
        <f t="shared" si="28"/>
        <v>-1.5801254146354443E-2</v>
      </c>
      <c r="U263" s="19">
        <f t="shared" si="29"/>
        <v>-4.2815426270887559E-2</v>
      </c>
      <c r="V263" s="19">
        <f t="shared" si="30"/>
        <v>2.0971577712697507E-2</v>
      </c>
    </row>
    <row r="264" spans="1:22" x14ac:dyDescent="0.25">
      <c r="A264" s="26">
        <f>Wellpath!E264</f>
        <v>0</v>
      </c>
      <c r="B264" s="22">
        <v>0</v>
      </c>
      <c r="C264" s="22">
        <f>SIN(Wellpath!$L264) * COS(Wellpath!$L264) / 2</f>
        <v>0</v>
      </c>
      <c r="D264" s="22">
        <f>(-TAN(Dip) * SIN(Wellpath!$L264) * COS(Wellpath!$L264) * SIN(Wellpath!$O264)) / 2</f>
        <v>0</v>
      </c>
      <c r="E264" s="20">
        <f>Model!$W$11*((drdp!B264+drdp!K264)*'ASXY-TI2S'!$B264+(drdp!E264+drdp!N264)*'ASXY-TI2S'!$C264+(drdp!H264+drdp!Q264)*'ASXY-TI2S'!$D264)</f>
        <v>0</v>
      </c>
      <c r="F264" s="20">
        <f>Model!$W$11*((drdp!C264+drdp!L264)*'ASXY-TI2S'!$B264+(drdp!F264+drdp!O264)*'ASXY-TI2S'!$C264+(drdp!I264+drdp!R264)*'ASXY-TI2S'!$D264)</f>
        <v>0</v>
      </c>
      <c r="G264" s="20">
        <f>Model!$W$11*((drdp!D264+drdp!M264)*'ASXY-TI2S'!$B264+(drdp!G264+drdp!P264)*'ASXY-TI2S'!$C264+(drdp!J264+drdp!S264)*'ASXY-TI2S'!$D264)</f>
        <v>0</v>
      </c>
      <c r="H264" s="18">
        <f>Model!$W$11*((drdp!B264)*'ASXY-TI2S'!$B264+(drdp!E264)*'ASXY-TI2S'!$C264+(drdp!H264)*'ASXY-TI2S'!$D264)</f>
        <v>0</v>
      </c>
      <c r="I264" s="18">
        <f>Model!$W$11*((drdp!C264)*'ASXY-TI2S'!$B264+(drdp!F264)*'ASXY-TI2S'!$C264+(drdp!I264)*'ASXY-TI2S'!$D264)</f>
        <v>0</v>
      </c>
      <c r="J264" s="18">
        <f>Model!$W$11*((drdp!D264)*'ASXY-TI2S'!$B264+(drdp!G264)*'ASXY-TI2S'!$C264+(drdp!J264)*'ASXY-TI2S'!$D264)</f>
        <v>0</v>
      </c>
      <c r="K264" s="21">
        <f>SUM(E$3:E263)+H264</f>
        <v>0.17960993810680914</v>
      </c>
      <c r="L264" s="21">
        <f>SUM(F$3:F263)+I264</f>
        <v>-8.7975388850464756E-2</v>
      </c>
      <c r="M264" s="21">
        <f>SUM(G$3:G263)+J264</f>
        <v>-0.23838005136122475</v>
      </c>
      <c r="N264" s="21"/>
      <c r="O264" s="21"/>
      <c r="P264" s="21"/>
      <c r="Q264" s="19">
        <f t="shared" si="25"/>
        <v>3.2259729866731812E-2</v>
      </c>
      <c r="R264" s="19">
        <f t="shared" si="26"/>
        <v>7.7396690433904781E-3</v>
      </c>
      <c r="S264" s="19">
        <f t="shared" si="27"/>
        <v>5.6825048886980152E-2</v>
      </c>
      <c r="T264" s="19">
        <f t="shared" si="28"/>
        <v>-1.5801254146354443E-2</v>
      </c>
      <c r="U264" s="19">
        <f t="shared" si="29"/>
        <v>-4.2815426270887559E-2</v>
      </c>
      <c r="V264" s="19">
        <f t="shared" si="30"/>
        <v>2.0971577712697507E-2</v>
      </c>
    </row>
    <row r="265" spans="1:22" x14ac:dyDescent="0.25">
      <c r="A265" s="26">
        <f>Wellpath!E265</f>
        <v>0</v>
      </c>
      <c r="B265" s="22">
        <v>0</v>
      </c>
      <c r="C265" s="22">
        <f>SIN(Wellpath!$L265) * COS(Wellpath!$L265) / 2</f>
        <v>0</v>
      </c>
      <c r="D265" s="22">
        <f>(-TAN(Dip) * SIN(Wellpath!$L265) * COS(Wellpath!$L265) * SIN(Wellpath!$O265)) / 2</f>
        <v>0</v>
      </c>
      <c r="E265" s="20">
        <f>Model!$W$11*((drdp!B265+drdp!K265)*'ASXY-TI2S'!$B265+(drdp!E265+drdp!N265)*'ASXY-TI2S'!$C265+(drdp!H265+drdp!Q265)*'ASXY-TI2S'!$D265)</f>
        <v>0</v>
      </c>
      <c r="F265" s="20">
        <f>Model!$W$11*((drdp!C265+drdp!L265)*'ASXY-TI2S'!$B265+(drdp!F265+drdp!O265)*'ASXY-TI2S'!$C265+(drdp!I265+drdp!R265)*'ASXY-TI2S'!$D265)</f>
        <v>0</v>
      </c>
      <c r="G265" s="20">
        <f>Model!$W$11*((drdp!D265+drdp!M265)*'ASXY-TI2S'!$B265+(drdp!G265+drdp!P265)*'ASXY-TI2S'!$C265+(drdp!J265+drdp!S265)*'ASXY-TI2S'!$D265)</f>
        <v>0</v>
      </c>
      <c r="H265" s="18">
        <f>Model!$W$11*((drdp!B265)*'ASXY-TI2S'!$B265+(drdp!E265)*'ASXY-TI2S'!$C265+(drdp!H265)*'ASXY-TI2S'!$D265)</f>
        <v>0</v>
      </c>
      <c r="I265" s="18">
        <f>Model!$W$11*((drdp!C265)*'ASXY-TI2S'!$B265+(drdp!F265)*'ASXY-TI2S'!$C265+(drdp!I265)*'ASXY-TI2S'!$D265)</f>
        <v>0</v>
      </c>
      <c r="J265" s="18">
        <f>Model!$W$11*((drdp!D265)*'ASXY-TI2S'!$B265+(drdp!G265)*'ASXY-TI2S'!$C265+(drdp!J265)*'ASXY-TI2S'!$D265)</f>
        <v>0</v>
      </c>
      <c r="K265" s="21">
        <f>SUM(E$3:E264)+H265</f>
        <v>0.17960993810680914</v>
      </c>
      <c r="L265" s="21">
        <f>SUM(F$3:F264)+I265</f>
        <v>-8.7975388850464756E-2</v>
      </c>
      <c r="M265" s="21">
        <f>SUM(G$3:G264)+J265</f>
        <v>-0.23838005136122475</v>
      </c>
      <c r="N265" s="21"/>
      <c r="O265" s="21"/>
      <c r="P265" s="21"/>
      <c r="Q265" s="19">
        <f t="shared" si="25"/>
        <v>3.2259729866731812E-2</v>
      </c>
      <c r="R265" s="19">
        <f t="shared" si="26"/>
        <v>7.7396690433904781E-3</v>
      </c>
      <c r="S265" s="19">
        <f t="shared" si="27"/>
        <v>5.6825048886980152E-2</v>
      </c>
      <c r="T265" s="19">
        <f t="shared" si="28"/>
        <v>-1.5801254146354443E-2</v>
      </c>
      <c r="U265" s="19">
        <f t="shared" si="29"/>
        <v>-4.2815426270887559E-2</v>
      </c>
      <c r="V265" s="19">
        <f t="shared" si="30"/>
        <v>2.0971577712697507E-2</v>
      </c>
    </row>
    <row r="266" spans="1:22" x14ac:dyDescent="0.25">
      <c r="A266" s="26">
        <f>Wellpath!E266</f>
        <v>0</v>
      </c>
      <c r="B266" s="22">
        <v>0</v>
      </c>
      <c r="C266" s="22">
        <f>SIN(Wellpath!$L266) * COS(Wellpath!$L266) / 2</f>
        <v>0</v>
      </c>
      <c r="D266" s="22">
        <f>(-TAN(Dip) * SIN(Wellpath!$L266) * COS(Wellpath!$L266) * SIN(Wellpath!$O266)) / 2</f>
        <v>0</v>
      </c>
      <c r="E266" s="20">
        <f>Model!$W$11*((drdp!B266+drdp!K266)*'ASXY-TI2S'!$B266+(drdp!E266+drdp!N266)*'ASXY-TI2S'!$C266+(drdp!H266+drdp!Q266)*'ASXY-TI2S'!$D266)</f>
        <v>0</v>
      </c>
      <c r="F266" s="20">
        <f>Model!$W$11*((drdp!C266+drdp!L266)*'ASXY-TI2S'!$B266+(drdp!F266+drdp!O266)*'ASXY-TI2S'!$C266+(drdp!I266+drdp!R266)*'ASXY-TI2S'!$D266)</f>
        <v>0</v>
      </c>
      <c r="G266" s="20">
        <f>Model!$W$11*((drdp!D266+drdp!M266)*'ASXY-TI2S'!$B266+(drdp!G266+drdp!P266)*'ASXY-TI2S'!$C266+(drdp!J266+drdp!S266)*'ASXY-TI2S'!$D266)</f>
        <v>0</v>
      </c>
      <c r="H266" s="18">
        <f>Model!$W$11*((drdp!B266)*'ASXY-TI2S'!$B266+(drdp!E266)*'ASXY-TI2S'!$C266+(drdp!H266)*'ASXY-TI2S'!$D266)</f>
        <v>0</v>
      </c>
      <c r="I266" s="18">
        <f>Model!$W$11*((drdp!C266)*'ASXY-TI2S'!$B266+(drdp!F266)*'ASXY-TI2S'!$C266+(drdp!I266)*'ASXY-TI2S'!$D266)</f>
        <v>0</v>
      </c>
      <c r="J266" s="18">
        <f>Model!$W$11*((drdp!D266)*'ASXY-TI2S'!$B266+(drdp!G266)*'ASXY-TI2S'!$C266+(drdp!J266)*'ASXY-TI2S'!$D266)</f>
        <v>0</v>
      </c>
      <c r="K266" s="21">
        <f>SUM(E$3:E265)+H266</f>
        <v>0.17960993810680914</v>
      </c>
      <c r="L266" s="21">
        <f>SUM(F$3:F265)+I266</f>
        <v>-8.7975388850464756E-2</v>
      </c>
      <c r="M266" s="21">
        <f>SUM(G$3:G265)+J266</f>
        <v>-0.23838005136122475</v>
      </c>
      <c r="N266" s="21"/>
      <c r="O266" s="21"/>
      <c r="P266" s="21"/>
      <c r="Q266" s="19">
        <f t="shared" si="25"/>
        <v>3.2259729866731812E-2</v>
      </c>
      <c r="R266" s="19">
        <f t="shared" si="26"/>
        <v>7.7396690433904781E-3</v>
      </c>
      <c r="S266" s="19">
        <f t="shared" si="27"/>
        <v>5.6825048886980152E-2</v>
      </c>
      <c r="T266" s="19">
        <f t="shared" si="28"/>
        <v>-1.5801254146354443E-2</v>
      </c>
      <c r="U266" s="19">
        <f t="shared" si="29"/>
        <v>-4.2815426270887559E-2</v>
      </c>
      <c r="V266" s="19">
        <f t="shared" si="30"/>
        <v>2.0971577712697507E-2</v>
      </c>
    </row>
    <row r="267" spans="1:22" x14ac:dyDescent="0.25">
      <c r="A267" s="26">
        <f>Wellpath!E267</f>
        <v>0</v>
      </c>
      <c r="B267" s="22">
        <v>0</v>
      </c>
      <c r="C267" s="22">
        <f>SIN(Wellpath!$L267) * COS(Wellpath!$L267) / 2</f>
        <v>0</v>
      </c>
      <c r="D267" s="22">
        <f>(-TAN(Dip) * SIN(Wellpath!$L267) * COS(Wellpath!$L267) * SIN(Wellpath!$O267)) / 2</f>
        <v>0</v>
      </c>
      <c r="E267" s="20">
        <f>Model!$W$11*((drdp!B267+drdp!K267)*'ASXY-TI2S'!$B267+(drdp!E267+drdp!N267)*'ASXY-TI2S'!$C267+(drdp!H267+drdp!Q267)*'ASXY-TI2S'!$D267)</f>
        <v>0</v>
      </c>
      <c r="F267" s="20">
        <f>Model!$W$11*((drdp!C267+drdp!L267)*'ASXY-TI2S'!$B267+(drdp!F267+drdp!O267)*'ASXY-TI2S'!$C267+(drdp!I267+drdp!R267)*'ASXY-TI2S'!$D267)</f>
        <v>0</v>
      </c>
      <c r="G267" s="20">
        <f>Model!$W$11*((drdp!D267+drdp!M267)*'ASXY-TI2S'!$B267+(drdp!G267+drdp!P267)*'ASXY-TI2S'!$C267+(drdp!J267+drdp!S267)*'ASXY-TI2S'!$D267)</f>
        <v>0</v>
      </c>
      <c r="H267" s="18">
        <f>Model!$W$11*((drdp!B267)*'ASXY-TI2S'!$B267+(drdp!E267)*'ASXY-TI2S'!$C267+(drdp!H267)*'ASXY-TI2S'!$D267)</f>
        <v>0</v>
      </c>
      <c r="I267" s="18">
        <f>Model!$W$11*((drdp!C267)*'ASXY-TI2S'!$B267+(drdp!F267)*'ASXY-TI2S'!$C267+(drdp!I267)*'ASXY-TI2S'!$D267)</f>
        <v>0</v>
      </c>
      <c r="J267" s="18">
        <f>Model!$W$11*((drdp!D267)*'ASXY-TI2S'!$B267+(drdp!G267)*'ASXY-TI2S'!$C267+(drdp!J267)*'ASXY-TI2S'!$D267)</f>
        <v>0</v>
      </c>
      <c r="K267" s="21">
        <f>SUM(E$3:E266)+H267</f>
        <v>0.17960993810680914</v>
      </c>
      <c r="L267" s="21">
        <f>SUM(F$3:F266)+I267</f>
        <v>-8.7975388850464756E-2</v>
      </c>
      <c r="M267" s="21">
        <f>SUM(G$3:G266)+J267</f>
        <v>-0.23838005136122475</v>
      </c>
      <c r="N267" s="21"/>
      <c r="O267" s="21"/>
      <c r="P267" s="21"/>
      <c r="Q267" s="19">
        <f t="shared" si="25"/>
        <v>3.2259729866731812E-2</v>
      </c>
      <c r="R267" s="19">
        <f t="shared" si="26"/>
        <v>7.7396690433904781E-3</v>
      </c>
      <c r="S267" s="19">
        <f t="shared" si="27"/>
        <v>5.6825048886980152E-2</v>
      </c>
      <c r="T267" s="19">
        <f t="shared" si="28"/>
        <v>-1.5801254146354443E-2</v>
      </c>
      <c r="U267" s="19">
        <f t="shared" si="29"/>
        <v>-4.2815426270887559E-2</v>
      </c>
      <c r="V267" s="19">
        <f t="shared" si="30"/>
        <v>2.0971577712697507E-2</v>
      </c>
    </row>
    <row r="268" spans="1:22" x14ac:dyDescent="0.25">
      <c r="A268" s="26">
        <f>Wellpath!E268</f>
        <v>0</v>
      </c>
      <c r="B268" s="22">
        <v>0</v>
      </c>
      <c r="C268" s="22">
        <f>SIN(Wellpath!$L268) * COS(Wellpath!$L268) / 2</f>
        <v>0</v>
      </c>
      <c r="D268" s="22">
        <f>(-TAN(Dip) * SIN(Wellpath!$L268) * COS(Wellpath!$L268) * SIN(Wellpath!$O268)) / 2</f>
        <v>0</v>
      </c>
      <c r="E268" s="20">
        <f>Model!$W$11*((drdp!B268+drdp!K268)*'ASXY-TI2S'!$B268+(drdp!E268+drdp!N268)*'ASXY-TI2S'!$C268+(drdp!H268+drdp!Q268)*'ASXY-TI2S'!$D268)</f>
        <v>0</v>
      </c>
      <c r="F268" s="20">
        <f>Model!$W$11*((drdp!C268+drdp!L268)*'ASXY-TI2S'!$B268+(drdp!F268+drdp!O268)*'ASXY-TI2S'!$C268+(drdp!I268+drdp!R268)*'ASXY-TI2S'!$D268)</f>
        <v>0</v>
      </c>
      <c r="G268" s="20">
        <f>Model!$W$11*((drdp!D268+drdp!M268)*'ASXY-TI2S'!$B268+(drdp!G268+drdp!P268)*'ASXY-TI2S'!$C268+(drdp!J268+drdp!S268)*'ASXY-TI2S'!$D268)</f>
        <v>0</v>
      </c>
      <c r="H268" s="18">
        <f>Model!$W$11*((drdp!B268)*'ASXY-TI2S'!$B268+(drdp!E268)*'ASXY-TI2S'!$C268+(drdp!H268)*'ASXY-TI2S'!$D268)</f>
        <v>0</v>
      </c>
      <c r="I268" s="18">
        <f>Model!$W$11*((drdp!C268)*'ASXY-TI2S'!$B268+(drdp!F268)*'ASXY-TI2S'!$C268+(drdp!I268)*'ASXY-TI2S'!$D268)</f>
        <v>0</v>
      </c>
      <c r="J268" s="18">
        <f>Model!$W$11*((drdp!D268)*'ASXY-TI2S'!$B268+(drdp!G268)*'ASXY-TI2S'!$C268+(drdp!J268)*'ASXY-TI2S'!$D268)</f>
        <v>0</v>
      </c>
      <c r="K268" s="21">
        <f>SUM(E$3:E267)+H268</f>
        <v>0.17960993810680914</v>
      </c>
      <c r="L268" s="21">
        <f>SUM(F$3:F267)+I268</f>
        <v>-8.7975388850464756E-2</v>
      </c>
      <c r="M268" s="21">
        <f>SUM(G$3:G267)+J268</f>
        <v>-0.23838005136122475</v>
      </c>
      <c r="N268" s="21"/>
      <c r="O268" s="21"/>
      <c r="P268" s="21"/>
      <c r="Q268" s="19">
        <f t="shared" si="25"/>
        <v>3.2259729866731812E-2</v>
      </c>
      <c r="R268" s="19">
        <f t="shared" si="26"/>
        <v>7.7396690433904781E-3</v>
      </c>
      <c r="S268" s="19">
        <f t="shared" si="27"/>
        <v>5.6825048886980152E-2</v>
      </c>
      <c r="T268" s="19">
        <f t="shared" si="28"/>
        <v>-1.5801254146354443E-2</v>
      </c>
      <c r="U268" s="19">
        <f t="shared" si="29"/>
        <v>-4.2815426270887559E-2</v>
      </c>
      <c r="V268" s="19">
        <f t="shared" si="30"/>
        <v>2.0971577712697507E-2</v>
      </c>
    </row>
    <row r="269" spans="1:22" x14ac:dyDescent="0.25">
      <c r="A269" s="26">
        <f>Wellpath!E269</f>
        <v>0</v>
      </c>
      <c r="B269" s="22">
        <v>0</v>
      </c>
      <c r="C269" s="22">
        <f>SIN(Wellpath!$L269) * COS(Wellpath!$L269) / 2</f>
        <v>0</v>
      </c>
      <c r="D269" s="22">
        <f>(-TAN(Dip) * SIN(Wellpath!$L269) * COS(Wellpath!$L269) * SIN(Wellpath!$O269)) / 2</f>
        <v>0</v>
      </c>
      <c r="E269" s="20">
        <f>Model!$W$11*((drdp!B269+drdp!K269)*'ASXY-TI2S'!$B269+(drdp!E269+drdp!N269)*'ASXY-TI2S'!$C269+(drdp!H269+drdp!Q269)*'ASXY-TI2S'!$D269)</f>
        <v>0</v>
      </c>
      <c r="F269" s="20">
        <f>Model!$W$11*((drdp!C269+drdp!L269)*'ASXY-TI2S'!$B269+(drdp!F269+drdp!O269)*'ASXY-TI2S'!$C269+(drdp!I269+drdp!R269)*'ASXY-TI2S'!$D269)</f>
        <v>0</v>
      </c>
      <c r="G269" s="20">
        <f>Model!$W$11*((drdp!D269+drdp!M269)*'ASXY-TI2S'!$B269+(drdp!G269+drdp!P269)*'ASXY-TI2S'!$C269+(drdp!J269+drdp!S269)*'ASXY-TI2S'!$D269)</f>
        <v>0</v>
      </c>
      <c r="H269" s="18">
        <f>Model!$W$11*((drdp!B269)*'ASXY-TI2S'!$B269+(drdp!E269)*'ASXY-TI2S'!$C269+(drdp!H269)*'ASXY-TI2S'!$D269)</f>
        <v>0</v>
      </c>
      <c r="I269" s="18">
        <f>Model!$W$11*((drdp!C269)*'ASXY-TI2S'!$B269+(drdp!F269)*'ASXY-TI2S'!$C269+(drdp!I269)*'ASXY-TI2S'!$D269)</f>
        <v>0</v>
      </c>
      <c r="J269" s="18">
        <f>Model!$W$11*((drdp!D269)*'ASXY-TI2S'!$B269+(drdp!G269)*'ASXY-TI2S'!$C269+(drdp!J269)*'ASXY-TI2S'!$D269)</f>
        <v>0</v>
      </c>
      <c r="K269" s="21">
        <f>SUM(E$3:E268)+H269</f>
        <v>0.17960993810680914</v>
      </c>
      <c r="L269" s="21">
        <f>SUM(F$3:F268)+I269</f>
        <v>-8.7975388850464756E-2</v>
      </c>
      <c r="M269" s="21">
        <f>SUM(G$3:G268)+J269</f>
        <v>-0.23838005136122475</v>
      </c>
      <c r="N269" s="21"/>
      <c r="O269" s="21"/>
      <c r="P269" s="21"/>
      <c r="Q269" s="19">
        <f t="shared" si="25"/>
        <v>3.2259729866731812E-2</v>
      </c>
      <c r="R269" s="19">
        <f t="shared" si="26"/>
        <v>7.7396690433904781E-3</v>
      </c>
      <c r="S269" s="19">
        <f t="shared" si="27"/>
        <v>5.6825048886980152E-2</v>
      </c>
      <c r="T269" s="19">
        <f t="shared" si="28"/>
        <v>-1.5801254146354443E-2</v>
      </c>
      <c r="U269" s="19">
        <f t="shared" si="29"/>
        <v>-4.2815426270887559E-2</v>
      </c>
      <c r="V269" s="19">
        <f t="shared" si="30"/>
        <v>2.0971577712697507E-2</v>
      </c>
    </row>
    <row r="270" spans="1:22" x14ac:dyDescent="0.25">
      <c r="A270" s="26">
        <f>Wellpath!E270</f>
        <v>0</v>
      </c>
      <c r="B270" s="22">
        <v>0</v>
      </c>
      <c r="C270" s="22">
        <f>SIN(Wellpath!$L270) * COS(Wellpath!$L270) / 2</f>
        <v>0</v>
      </c>
      <c r="D270" s="22">
        <f>(-TAN(Dip) * SIN(Wellpath!$L270) * COS(Wellpath!$L270) * SIN(Wellpath!$O270)) / 2</f>
        <v>0</v>
      </c>
      <c r="E270" s="20">
        <f>Model!$W$11*((drdp!B270+drdp!K270)*'ASXY-TI2S'!$B270+(drdp!E270+drdp!N270)*'ASXY-TI2S'!$C270+(drdp!H270+drdp!Q270)*'ASXY-TI2S'!$D270)</f>
        <v>0</v>
      </c>
      <c r="F270" s="20">
        <f>Model!$W$11*((drdp!C270+drdp!L270)*'ASXY-TI2S'!$B270+(drdp!F270+drdp!O270)*'ASXY-TI2S'!$C270+(drdp!I270+drdp!R270)*'ASXY-TI2S'!$D270)</f>
        <v>0</v>
      </c>
      <c r="G270" s="20">
        <f>Model!$W$11*((drdp!D270+drdp!M270)*'ASXY-TI2S'!$B270+(drdp!G270+drdp!P270)*'ASXY-TI2S'!$C270+(drdp!J270+drdp!S270)*'ASXY-TI2S'!$D270)</f>
        <v>0</v>
      </c>
      <c r="H270" s="18">
        <f>Model!$W$11*((drdp!B270)*'ASXY-TI2S'!$B270+(drdp!E270)*'ASXY-TI2S'!$C270+(drdp!H270)*'ASXY-TI2S'!$D270)</f>
        <v>0</v>
      </c>
      <c r="I270" s="18">
        <f>Model!$W$11*((drdp!C270)*'ASXY-TI2S'!$B270+(drdp!F270)*'ASXY-TI2S'!$C270+(drdp!I270)*'ASXY-TI2S'!$D270)</f>
        <v>0</v>
      </c>
      <c r="J270" s="18">
        <f>Model!$W$11*((drdp!D270)*'ASXY-TI2S'!$B270+(drdp!G270)*'ASXY-TI2S'!$C270+(drdp!J270)*'ASXY-TI2S'!$D270)</f>
        <v>0</v>
      </c>
      <c r="K270" s="21">
        <f>SUM(E$3:E269)+H270</f>
        <v>0.17960993810680914</v>
      </c>
      <c r="L270" s="21">
        <f>SUM(F$3:F269)+I270</f>
        <v>-8.7975388850464756E-2</v>
      </c>
      <c r="M270" s="21">
        <f>SUM(G$3:G269)+J270</f>
        <v>-0.23838005136122475</v>
      </c>
      <c r="N270" s="21"/>
      <c r="O270" s="21"/>
      <c r="P270" s="21"/>
      <c r="Q270" s="19">
        <f t="shared" si="25"/>
        <v>3.2259729866731812E-2</v>
      </c>
      <c r="R270" s="19">
        <f t="shared" si="26"/>
        <v>7.7396690433904781E-3</v>
      </c>
      <c r="S270" s="19">
        <f t="shared" si="27"/>
        <v>5.6825048886980152E-2</v>
      </c>
      <c r="T270" s="19">
        <f t="shared" si="28"/>
        <v>-1.5801254146354443E-2</v>
      </c>
      <c r="U270" s="19">
        <f t="shared" si="29"/>
        <v>-4.2815426270887559E-2</v>
      </c>
      <c r="V270" s="19">
        <f t="shared" si="30"/>
        <v>2.0971577712697507E-2</v>
      </c>
    </row>
    <row r="271" spans="1:22" x14ac:dyDescent="0.25">
      <c r="A271" s="26">
        <f>Wellpath!E271</f>
        <v>0</v>
      </c>
      <c r="B271" s="22">
        <v>0</v>
      </c>
      <c r="C271" s="22">
        <f>SIN(Wellpath!$L271) * COS(Wellpath!$L271) / 2</f>
        <v>0</v>
      </c>
      <c r="D271" s="22">
        <f>(-TAN(Dip) * SIN(Wellpath!$L271) * COS(Wellpath!$L271) * SIN(Wellpath!$O271)) / 2</f>
        <v>0</v>
      </c>
      <c r="E271" s="20">
        <f>Model!$W$11*((drdp!B271+drdp!K271)*'ASXY-TI2S'!$B271+(drdp!E271+drdp!N271)*'ASXY-TI2S'!$C271+(drdp!H271+drdp!Q271)*'ASXY-TI2S'!$D271)</f>
        <v>0</v>
      </c>
      <c r="F271" s="20">
        <f>Model!$W$11*((drdp!C271+drdp!L271)*'ASXY-TI2S'!$B271+(drdp!F271+drdp!O271)*'ASXY-TI2S'!$C271+(drdp!I271+drdp!R271)*'ASXY-TI2S'!$D271)</f>
        <v>0</v>
      </c>
      <c r="G271" s="20">
        <f>Model!$W$11*((drdp!D271+drdp!M271)*'ASXY-TI2S'!$B271+(drdp!G271+drdp!P271)*'ASXY-TI2S'!$C271+(drdp!J271+drdp!S271)*'ASXY-TI2S'!$D271)</f>
        <v>0</v>
      </c>
      <c r="H271" s="18">
        <f>Model!$W$11*((drdp!B271)*'ASXY-TI2S'!$B271+(drdp!E271)*'ASXY-TI2S'!$C271+(drdp!H271)*'ASXY-TI2S'!$D271)</f>
        <v>0</v>
      </c>
      <c r="I271" s="18">
        <f>Model!$W$11*((drdp!C271)*'ASXY-TI2S'!$B271+(drdp!F271)*'ASXY-TI2S'!$C271+(drdp!I271)*'ASXY-TI2S'!$D271)</f>
        <v>0</v>
      </c>
      <c r="J271" s="18">
        <f>Model!$W$11*((drdp!D271)*'ASXY-TI2S'!$B271+(drdp!G271)*'ASXY-TI2S'!$C271+(drdp!J271)*'ASXY-TI2S'!$D271)</f>
        <v>0</v>
      </c>
      <c r="K271" s="21">
        <f>SUM(E$3:E270)+H271</f>
        <v>0.17960993810680914</v>
      </c>
      <c r="L271" s="21">
        <f>SUM(F$3:F270)+I271</f>
        <v>-8.7975388850464756E-2</v>
      </c>
      <c r="M271" s="21">
        <f>SUM(G$3:G270)+J271</f>
        <v>-0.23838005136122475</v>
      </c>
      <c r="N271" s="21"/>
      <c r="O271" s="21"/>
      <c r="P271" s="21"/>
      <c r="Q271" s="19">
        <f t="shared" ref="Q271" si="31">K271^2</f>
        <v>3.2259729866731812E-2</v>
      </c>
      <c r="R271" s="19">
        <f t="shared" ref="R271" si="32">L271^2</f>
        <v>7.7396690433904781E-3</v>
      </c>
      <c r="S271" s="19">
        <f t="shared" ref="S271" si="33">M271^2</f>
        <v>5.6825048886980152E-2</v>
      </c>
      <c r="T271" s="19">
        <f t="shared" ref="T271" si="34">K271*L271</f>
        <v>-1.5801254146354443E-2</v>
      </c>
      <c r="U271" s="19">
        <f t="shared" ref="U271" si="35">K271*M271</f>
        <v>-4.2815426270887559E-2</v>
      </c>
      <c r="V271" s="19">
        <f t="shared" ref="V271" si="36">L271*M271</f>
        <v>2.0971577712697507E-2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8" tint="0.59999389629810485"/>
  </sheetPr>
  <dimension ref="A1:V271"/>
  <sheetViews>
    <sheetView workbookViewId="0">
      <pane ySplit="2" topLeftCell="A238" activePane="bottomLeft" state="frozen"/>
      <selection activeCell="H39" sqref="H39"/>
      <selection pane="bottomLeft" activeCell="N240" sqref="N240"/>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f>(TAN(Dip) * SIN(Wellpath!$L3) * COS(Wellpath!$O3) - COS(Wellpath!$L3)) / 2</f>
        <v>-0.5</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f>(TAN(Dip) * SIN(Wellpath!$L4) * COS(Wellpath!$O4) - COS(Wellpath!$L4)) / 2</f>
        <v>-0.5</v>
      </c>
      <c r="E4" s="20">
        <f>Model!$W$12*((drdp!B4+drdp!K4)*'ASXY-TI3S'!$B4+(drdp!E4+drdp!N4)*'ASXY-TI3S'!$C4+(drdp!H4+drdp!Q4)*'ASXY-TI3S'!$D4)</f>
        <v>0</v>
      </c>
      <c r="F4" s="20">
        <f>Model!$W$12*((drdp!C4+drdp!L4)*'ASXY-TI3S'!$B4+(drdp!F4+drdp!O4)*'ASXY-TI3S'!$C4+(drdp!I4+drdp!R4)*'ASXY-TI3S'!$D4)</f>
        <v>0</v>
      </c>
      <c r="G4" s="20">
        <f>Model!$W$12*((drdp!D4+drdp!M4)*'ASXY-TI3S'!$B4+(drdp!G4+drdp!P4)*'ASXY-TI3S'!$C4+(drdp!J4+drdp!S4)*'ASXY-TI3S'!$D4)</f>
        <v>0</v>
      </c>
      <c r="H4" s="18">
        <f>Model!$W$12*((drdp!B4)*'ASXY-TI3S'!$B4+(drdp!E4)*'ASXY-TI3S'!$C4+(drdp!H4)*'ASXY-TI3S'!$D4)</f>
        <v>0</v>
      </c>
      <c r="I4" s="18">
        <f>Model!$W$12*((drdp!C4)*'ASXY-TI3S'!$B4+(drdp!F4)*'ASXY-TI3S'!$C4+(drdp!I4)*'ASXY-TI3S'!$D4)</f>
        <v>0</v>
      </c>
      <c r="J4" s="18">
        <f>Model!$W$12*((drdp!D4)*'ASXY-TI3S'!$B4+(drdp!G4)*'ASXY-TI3S'!$C4+(drdp!J4)*'ASXY-TI3S'!$D4)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f>(TAN(Dip) * SIN(Wellpath!$L5) * COS(Wellpath!$O5) - COS(Wellpath!$L5)) / 2</f>
        <v>-0.5</v>
      </c>
      <c r="E5" s="20">
        <f>Model!$W$12*((drdp!B5+drdp!K5)*'ASXY-TI3S'!$B5+(drdp!E5+drdp!N5)*'ASXY-TI3S'!$C5+(drdp!H5+drdp!Q5)*'ASXY-TI3S'!$D5)</f>
        <v>0</v>
      </c>
      <c r="F5" s="20">
        <f>Model!$W$12*((drdp!C5+drdp!L5)*'ASXY-TI3S'!$B5+(drdp!F5+drdp!O5)*'ASXY-TI3S'!$C5+(drdp!I5+drdp!R5)*'ASXY-TI3S'!$D5)</f>
        <v>0</v>
      </c>
      <c r="G5" s="20">
        <f>Model!$W$12*((drdp!D5+drdp!M5)*'ASXY-TI3S'!$B5+(drdp!G5+drdp!P5)*'ASXY-TI3S'!$C5+(drdp!J5+drdp!S5)*'ASXY-TI3S'!$D5)</f>
        <v>0</v>
      </c>
      <c r="H5" s="18">
        <f>Model!$W$12*((drdp!B5)*'ASXY-TI3S'!$B5+(drdp!E5)*'ASXY-TI3S'!$C5+(drdp!H5)*'ASXY-TI3S'!$D5)</f>
        <v>0</v>
      </c>
      <c r="I5" s="18">
        <f>Model!$W$12*((drdp!C5)*'ASXY-TI3S'!$B5+(drdp!F5)*'ASXY-TI3S'!$C5+(drdp!I5)*'ASXY-TI3S'!$D5)</f>
        <v>0</v>
      </c>
      <c r="J5" s="18">
        <f>Model!$W$12*((drdp!D5)*'ASXY-TI3S'!$B5+(drdp!G5)*'ASXY-TI3S'!$C5+(drdp!J5)*'ASXY-TI3S'!$D5)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f>(TAN(Dip) * SIN(Wellpath!$L6) * COS(Wellpath!$O6) - COS(Wellpath!$L6)) / 2</f>
        <v>-0.5</v>
      </c>
      <c r="E6" s="20">
        <f>Model!$W$12*((drdp!B6+drdp!K6)*'ASXY-TI3S'!$B6+(drdp!E6+drdp!N6)*'ASXY-TI3S'!$C6+(drdp!H6+drdp!Q6)*'ASXY-TI3S'!$D6)</f>
        <v>0</v>
      </c>
      <c r="F6" s="20">
        <f>Model!$W$12*((drdp!C6+drdp!L6)*'ASXY-TI3S'!$B6+(drdp!F6+drdp!O6)*'ASXY-TI3S'!$C6+(drdp!I6+drdp!R6)*'ASXY-TI3S'!$D6)</f>
        <v>0</v>
      </c>
      <c r="G6" s="20">
        <f>Model!$W$12*((drdp!D6+drdp!M6)*'ASXY-TI3S'!$B6+(drdp!G6+drdp!P6)*'ASXY-TI3S'!$C6+(drdp!J6+drdp!S6)*'ASXY-TI3S'!$D6)</f>
        <v>0</v>
      </c>
      <c r="H6" s="18">
        <f>Model!$W$12*((drdp!B6)*'ASXY-TI3S'!$B6+(drdp!E6)*'ASXY-TI3S'!$C6+(drdp!H6)*'ASXY-TI3S'!$D6)</f>
        <v>0</v>
      </c>
      <c r="I6" s="18">
        <f>Model!$W$12*((drdp!C6)*'ASXY-TI3S'!$B6+(drdp!F6)*'ASXY-TI3S'!$C6+(drdp!I6)*'ASXY-TI3S'!$D6)</f>
        <v>0</v>
      </c>
      <c r="J6" s="18">
        <f>Model!$W$12*((drdp!D6)*'ASXY-TI3S'!$B6+(drdp!G6)*'ASXY-TI3S'!$C6+(drdp!J6)*'ASXY-TI3S'!$D6)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f>(TAN(Dip) * SIN(Wellpath!$L7) * COS(Wellpath!$O7) - COS(Wellpath!$L7)) / 2</f>
        <v>-0.5</v>
      </c>
      <c r="E7" s="20">
        <f>Model!$W$12*((drdp!B7+drdp!K7)*'ASXY-TI3S'!$B7+(drdp!E7+drdp!N7)*'ASXY-TI3S'!$C7+(drdp!H7+drdp!Q7)*'ASXY-TI3S'!$D7)</f>
        <v>0</v>
      </c>
      <c r="F7" s="20">
        <f>Model!$W$12*((drdp!C7+drdp!L7)*'ASXY-TI3S'!$B7+(drdp!F7+drdp!O7)*'ASXY-TI3S'!$C7+(drdp!I7+drdp!R7)*'ASXY-TI3S'!$D7)</f>
        <v>0</v>
      </c>
      <c r="G7" s="20">
        <f>Model!$W$12*((drdp!D7+drdp!M7)*'ASXY-TI3S'!$B7+(drdp!G7+drdp!P7)*'ASXY-TI3S'!$C7+(drdp!J7+drdp!S7)*'ASXY-TI3S'!$D7)</f>
        <v>0</v>
      </c>
      <c r="H7" s="18">
        <f>Model!$W$12*((drdp!B7)*'ASXY-TI3S'!$B7+(drdp!E7)*'ASXY-TI3S'!$C7+(drdp!H7)*'ASXY-TI3S'!$D7)</f>
        <v>0</v>
      </c>
      <c r="I7" s="18">
        <f>Model!$W$12*((drdp!C7)*'ASXY-TI3S'!$B7+(drdp!F7)*'ASXY-TI3S'!$C7+(drdp!I7)*'ASXY-TI3S'!$D7)</f>
        <v>0</v>
      </c>
      <c r="J7" s="18">
        <f>Model!$W$12*((drdp!D7)*'ASXY-TI3S'!$B7+(drdp!G7)*'ASXY-TI3S'!$C7+(drdp!J7)*'ASXY-TI3S'!$D7)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f>(TAN(Dip) * SIN(Wellpath!$L8) * COS(Wellpath!$O8) - COS(Wellpath!$L8)) / 2</f>
        <v>-0.5</v>
      </c>
      <c r="E8" s="20">
        <f>Model!$W$12*((drdp!B8+drdp!K8)*'ASXY-TI3S'!$B8+(drdp!E8+drdp!N8)*'ASXY-TI3S'!$C8+(drdp!H8+drdp!Q8)*'ASXY-TI3S'!$D8)</f>
        <v>0</v>
      </c>
      <c r="F8" s="20">
        <f>Model!$W$12*((drdp!C8+drdp!L8)*'ASXY-TI3S'!$B8+(drdp!F8+drdp!O8)*'ASXY-TI3S'!$C8+(drdp!I8+drdp!R8)*'ASXY-TI3S'!$D8)</f>
        <v>0</v>
      </c>
      <c r="G8" s="20">
        <f>Model!$W$12*((drdp!D8+drdp!M8)*'ASXY-TI3S'!$B8+(drdp!G8+drdp!P8)*'ASXY-TI3S'!$C8+(drdp!J8+drdp!S8)*'ASXY-TI3S'!$D8)</f>
        <v>0</v>
      </c>
      <c r="H8" s="18">
        <f>Model!$W$12*((drdp!B8)*'ASXY-TI3S'!$B8+(drdp!E8)*'ASXY-TI3S'!$C8+(drdp!H8)*'ASXY-TI3S'!$D8)</f>
        <v>0</v>
      </c>
      <c r="I8" s="18">
        <f>Model!$W$12*((drdp!C8)*'ASXY-TI3S'!$B8+(drdp!F8)*'ASXY-TI3S'!$C8+(drdp!I8)*'ASXY-TI3S'!$D8)</f>
        <v>0</v>
      </c>
      <c r="J8" s="18">
        <f>Model!$W$12*((drdp!D8)*'ASXY-TI3S'!$B8+(drdp!G8)*'ASXY-TI3S'!$C8+(drdp!J8)*'ASXY-TI3S'!$D8)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f>(TAN(Dip) * SIN(Wellpath!$L9) * COS(Wellpath!$O9) - COS(Wellpath!$L9)) / 2</f>
        <v>-0.5</v>
      </c>
      <c r="E9" s="20">
        <f>Model!$W$12*((drdp!B9+drdp!K9)*'ASXY-TI3S'!$B9+(drdp!E9+drdp!N9)*'ASXY-TI3S'!$C9+(drdp!H9+drdp!Q9)*'ASXY-TI3S'!$D9)</f>
        <v>0</v>
      </c>
      <c r="F9" s="20">
        <f>Model!$W$12*((drdp!C9+drdp!L9)*'ASXY-TI3S'!$B9+(drdp!F9+drdp!O9)*'ASXY-TI3S'!$C9+(drdp!I9+drdp!R9)*'ASXY-TI3S'!$D9)</f>
        <v>0</v>
      </c>
      <c r="G9" s="20">
        <f>Model!$W$12*((drdp!D9+drdp!M9)*'ASXY-TI3S'!$B9+(drdp!G9+drdp!P9)*'ASXY-TI3S'!$C9+(drdp!J9+drdp!S9)*'ASXY-TI3S'!$D9)</f>
        <v>0</v>
      </c>
      <c r="H9" s="18">
        <f>Model!$W$12*((drdp!B9)*'ASXY-TI3S'!$B9+(drdp!E9)*'ASXY-TI3S'!$C9+(drdp!H9)*'ASXY-TI3S'!$D9)</f>
        <v>0</v>
      </c>
      <c r="I9" s="18">
        <f>Model!$W$12*((drdp!C9)*'ASXY-TI3S'!$B9+(drdp!F9)*'ASXY-TI3S'!$C9+(drdp!I9)*'ASXY-TI3S'!$D9)</f>
        <v>0</v>
      </c>
      <c r="J9" s="18">
        <f>Model!$W$12*((drdp!D9)*'ASXY-TI3S'!$B9+(drdp!G9)*'ASXY-TI3S'!$C9+(drdp!J9)*'ASXY-TI3S'!$D9)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f>(TAN(Dip) * SIN(Wellpath!$L10) * COS(Wellpath!$O10) - COS(Wellpath!$L10)) / 2</f>
        <v>-0.5</v>
      </c>
      <c r="E10" s="20">
        <f>Model!$W$12*((drdp!B10+drdp!K10)*'ASXY-TI3S'!$B10+(drdp!E10+drdp!N10)*'ASXY-TI3S'!$C10+(drdp!H10+drdp!Q10)*'ASXY-TI3S'!$D10)</f>
        <v>0</v>
      </c>
      <c r="F10" s="20">
        <f>Model!$W$12*((drdp!C10+drdp!L10)*'ASXY-TI3S'!$B10+(drdp!F10+drdp!O10)*'ASXY-TI3S'!$C10+(drdp!I10+drdp!R10)*'ASXY-TI3S'!$D10)</f>
        <v>0</v>
      </c>
      <c r="G10" s="20">
        <f>Model!$W$12*((drdp!D10+drdp!M10)*'ASXY-TI3S'!$B10+(drdp!G10+drdp!P10)*'ASXY-TI3S'!$C10+(drdp!J10+drdp!S10)*'ASXY-TI3S'!$D10)</f>
        <v>0</v>
      </c>
      <c r="H10" s="18">
        <f>Model!$W$12*((drdp!B10)*'ASXY-TI3S'!$B10+(drdp!E10)*'ASXY-TI3S'!$C10+(drdp!H10)*'ASXY-TI3S'!$D10)</f>
        <v>0</v>
      </c>
      <c r="I10" s="18">
        <f>Model!$W$12*((drdp!C10)*'ASXY-TI3S'!$B10+(drdp!F10)*'ASXY-TI3S'!$C10+(drdp!I10)*'ASXY-TI3S'!$D10)</f>
        <v>0</v>
      </c>
      <c r="J10" s="18">
        <f>Model!$W$12*((drdp!D10)*'ASXY-TI3S'!$B10+(drdp!G10)*'ASXY-TI3S'!$C10+(drdp!J10)*'ASXY-TI3S'!$D10)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f>(TAN(Dip) * SIN(Wellpath!$L11) * COS(Wellpath!$O11) - COS(Wellpath!$L11)) / 2</f>
        <v>-0.5</v>
      </c>
      <c r="E11" s="20">
        <f>Model!$W$12*((drdp!B11+drdp!K11)*'ASXY-TI3S'!$B11+(drdp!E11+drdp!N11)*'ASXY-TI3S'!$C11+(drdp!H11+drdp!Q11)*'ASXY-TI3S'!$D11)</f>
        <v>0</v>
      </c>
      <c r="F11" s="20">
        <f>Model!$W$12*((drdp!C11+drdp!L11)*'ASXY-TI3S'!$B11+(drdp!F11+drdp!O11)*'ASXY-TI3S'!$C11+(drdp!I11+drdp!R11)*'ASXY-TI3S'!$D11)</f>
        <v>0</v>
      </c>
      <c r="G11" s="20">
        <f>Model!$W$12*((drdp!D11+drdp!M11)*'ASXY-TI3S'!$B11+(drdp!G11+drdp!P11)*'ASXY-TI3S'!$C11+(drdp!J11+drdp!S11)*'ASXY-TI3S'!$D11)</f>
        <v>0</v>
      </c>
      <c r="H11" s="18">
        <f>Model!$W$12*((drdp!B11)*'ASXY-TI3S'!$B11+(drdp!E11)*'ASXY-TI3S'!$C11+(drdp!H11)*'ASXY-TI3S'!$D11)</f>
        <v>0</v>
      </c>
      <c r="I11" s="18">
        <f>Model!$W$12*((drdp!C11)*'ASXY-TI3S'!$B11+(drdp!F11)*'ASXY-TI3S'!$C11+(drdp!I11)*'ASXY-TI3S'!$D11)</f>
        <v>0</v>
      </c>
      <c r="J11" s="18">
        <f>Model!$W$12*((drdp!D11)*'ASXY-TI3S'!$B11+(drdp!G11)*'ASXY-TI3S'!$C11+(drdp!J11)*'ASXY-TI3S'!$D11)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f>(TAN(Dip) * SIN(Wellpath!$L12) * COS(Wellpath!$O12) - COS(Wellpath!$L12)) / 2</f>
        <v>-0.5</v>
      </c>
      <c r="E12" s="20">
        <f>Model!$W$12*((drdp!B12+drdp!K12)*'ASXY-TI3S'!$B12+(drdp!E12+drdp!N12)*'ASXY-TI3S'!$C12+(drdp!H12+drdp!Q12)*'ASXY-TI3S'!$D12)</f>
        <v>0</v>
      </c>
      <c r="F12" s="20">
        <f>Model!$W$12*((drdp!C12+drdp!L12)*'ASXY-TI3S'!$B12+(drdp!F12+drdp!O12)*'ASXY-TI3S'!$C12+(drdp!I12+drdp!R12)*'ASXY-TI3S'!$D12)</f>
        <v>0</v>
      </c>
      <c r="G12" s="20">
        <f>Model!$W$12*((drdp!D12+drdp!M12)*'ASXY-TI3S'!$B12+(drdp!G12+drdp!P12)*'ASXY-TI3S'!$C12+(drdp!J12+drdp!S12)*'ASXY-TI3S'!$D12)</f>
        <v>0</v>
      </c>
      <c r="H12" s="18">
        <f>Model!$W$12*((drdp!B12)*'ASXY-TI3S'!$B12+(drdp!E12)*'ASXY-TI3S'!$C12+(drdp!H12)*'ASXY-TI3S'!$D12)</f>
        <v>0</v>
      </c>
      <c r="I12" s="18">
        <f>Model!$W$12*((drdp!C12)*'ASXY-TI3S'!$B12+(drdp!F12)*'ASXY-TI3S'!$C12+(drdp!I12)*'ASXY-TI3S'!$D12)</f>
        <v>0</v>
      </c>
      <c r="J12" s="18">
        <f>Model!$W$12*((drdp!D12)*'ASXY-TI3S'!$B12+(drdp!G12)*'ASXY-TI3S'!$C12+(drdp!J12)*'ASXY-TI3S'!$D12)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f>(TAN(Dip) * SIN(Wellpath!$L13) * COS(Wellpath!$O13) - COS(Wellpath!$L13)) / 2</f>
        <v>-0.5</v>
      </c>
      <c r="E13" s="20">
        <f>Model!$W$12*((drdp!B13+drdp!K13)*'ASXY-TI3S'!$B13+(drdp!E13+drdp!N13)*'ASXY-TI3S'!$C13+(drdp!H13+drdp!Q13)*'ASXY-TI3S'!$D13)</f>
        <v>0</v>
      </c>
      <c r="F13" s="20">
        <f>Model!$W$12*((drdp!C13+drdp!L13)*'ASXY-TI3S'!$B13+(drdp!F13+drdp!O13)*'ASXY-TI3S'!$C13+(drdp!I13+drdp!R13)*'ASXY-TI3S'!$D13)</f>
        <v>0</v>
      </c>
      <c r="G13" s="20">
        <f>Model!$W$12*((drdp!D13+drdp!M13)*'ASXY-TI3S'!$B13+(drdp!G13+drdp!P13)*'ASXY-TI3S'!$C13+(drdp!J13+drdp!S13)*'ASXY-TI3S'!$D13)</f>
        <v>0</v>
      </c>
      <c r="H13" s="18">
        <f>Model!$W$12*((drdp!B13)*'ASXY-TI3S'!$B13+(drdp!E13)*'ASXY-TI3S'!$C13+(drdp!H13)*'ASXY-TI3S'!$D13)</f>
        <v>0</v>
      </c>
      <c r="I13" s="18">
        <f>Model!$W$12*((drdp!C13)*'ASXY-TI3S'!$B13+(drdp!F13)*'ASXY-TI3S'!$C13+(drdp!I13)*'ASXY-TI3S'!$D13)</f>
        <v>0</v>
      </c>
      <c r="J13" s="18">
        <f>Model!$W$12*((drdp!D13)*'ASXY-TI3S'!$B13+(drdp!G13)*'ASXY-TI3S'!$C13+(drdp!J13)*'ASXY-TI3S'!$D13)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f>(TAN(Dip) * SIN(Wellpath!$L14) * COS(Wellpath!$O14) - COS(Wellpath!$L14)) / 2</f>
        <v>-0.5</v>
      </c>
      <c r="E14" s="20">
        <f>Model!$W$12*((drdp!B14+drdp!K14)*'ASXY-TI3S'!$B14+(drdp!E14+drdp!N14)*'ASXY-TI3S'!$C14+(drdp!H14+drdp!Q14)*'ASXY-TI3S'!$D14)</f>
        <v>0</v>
      </c>
      <c r="F14" s="20">
        <f>Model!$W$12*((drdp!C14+drdp!L14)*'ASXY-TI3S'!$B14+(drdp!F14+drdp!O14)*'ASXY-TI3S'!$C14+(drdp!I14+drdp!R14)*'ASXY-TI3S'!$D14)</f>
        <v>0</v>
      </c>
      <c r="G14" s="20">
        <f>Model!$W$12*((drdp!D14+drdp!M14)*'ASXY-TI3S'!$B14+(drdp!G14+drdp!P14)*'ASXY-TI3S'!$C14+(drdp!J14+drdp!S14)*'ASXY-TI3S'!$D14)</f>
        <v>0</v>
      </c>
      <c r="H14" s="18">
        <f>Model!$W$12*((drdp!B14)*'ASXY-TI3S'!$B14+(drdp!E14)*'ASXY-TI3S'!$C14+(drdp!H14)*'ASXY-TI3S'!$D14)</f>
        <v>0</v>
      </c>
      <c r="I14" s="18">
        <f>Model!$W$12*((drdp!C14)*'ASXY-TI3S'!$B14+(drdp!F14)*'ASXY-TI3S'!$C14+(drdp!I14)*'ASXY-TI3S'!$D14)</f>
        <v>0</v>
      </c>
      <c r="J14" s="18">
        <f>Model!$W$12*((drdp!D14)*'ASXY-TI3S'!$B14+(drdp!G14)*'ASXY-TI3S'!$C14+(drdp!J14)*'ASXY-TI3S'!$D14)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f>(TAN(Dip) * SIN(Wellpath!$L15) * COS(Wellpath!$O15) - COS(Wellpath!$L15)) / 2</f>
        <v>-0.5</v>
      </c>
      <c r="E15" s="20">
        <f>Model!$W$12*((drdp!B15+drdp!K15)*'ASXY-TI3S'!$B15+(drdp!E15+drdp!N15)*'ASXY-TI3S'!$C15+(drdp!H15+drdp!Q15)*'ASXY-TI3S'!$D15)</f>
        <v>0</v>
      </c>
      <c r="F15" s="20">
        <f>Model!$W$12*((drdp!C15+drdp!L15)*'ASXY-TI3S'!$B15+(drdp!F15+drdp!O15)*'ASXY-TI3S'!$C15+(drdp!I15+drdp!R15)*'ASXY-TI3S'!$D15)</f>
        <v>0</v>
      </c>
      <c r="G15" s="20">
        <f>Model!$W$12*((drdp!D15+drdp!M15)*'ASXY-TI3S'!$B15+(drdp!G15+drdp!P15)*'ASXY-TI3S'!$C15+(drdp!J15+drdp!S15)*'ASXY-TI3S'!$D15)</f>
        <v>0</v>
      </c>
      <c r="H15" s="18">
        <f>Model!$W$12*((drdp!B15)*'ASXY-TI3S'!$B15+(drdp!E15)*'ASXY-TI3S'!$C15+(drdp!H15)*'ASXY-TI3S'!$D15)</f>
        <v>0</v>
      </c>
      <c r="I15" s="18">
        <f>Model!$W$12*((drdp!C15)*'ASXY-TI3S'!$B15+(drdp!F15)*'ASXY-TI3S'!$C15+(drdp!I15)*'ASXY-TI3S'!$D15)</f>
        <v>0</v>
      </c>
      <c r="J15" s="18">
        <f>Model!$W$12*((drdp!D15)*'ASXY-TI3S'!$B15+(drdp!G15)*'ASXY-TI3S'!$C15+(drdp!J15)*'ASXY-TI3S'!$D15)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f>(TAN(Dip) * SIN(Wellpath!$L16) * COS(Wellpath!$O16) - COS(Wellpath!$L16)) / 2</f>
        <v>-0.5</v>
      </c>
      <c r="E16" s="20">
        <f>Model!$W$12*((drdp!B16+drdp!K16)*'ASXY-TI3S'!$B16+(drdp!E16+drdp!N16)*'ASXY-TI3S'!$C16+(drdp!H16+drdp!Q16)*'ASXY-TI3S'!$D16)</f>
        <v>0</v>
      </c>
      <c r="F16" s="20">
        <f>Model!$W$12*((drdp!C16+drdp!L16)*'ASXY-TI3S'!$B16+(drdp!F16+drdp!O16)*'ASXY-TI3S'!$C16+(drdp!I16+drdp!R16)*'ASXY-TI3S'!$D16)</f>
        <v>0</v>
      </c>
      <c r="G16" s="20">
        <f>Model!$W$12*((drdp!D16+drdp!M16)*'ASXY-TI3S'!$B16+(drdp!G16+drdp!P16)*'ASXY-TI3S'!$C16+(drdp!J16+drdp!S16)*'ASXY-TI3S'!$D16)</f>
        <v>0</v>
      </c>
      <c r="H16" s="18">
        <f>Model!$W$12*((drdp!B16)*'ASXY-TI3S'!$B16+(drdp!E16)*'ASXY-TI3S'!$C16+(drdp!H16)*'ASXY-TI3S'!$D16)</f>
        <v>0</v>
      </c>
      <c r="I16" s="18">
        <f>Model!$W$12*((drdp!C16)*'ASXY-TI3S'!$B16+(drdp!F16)*'ASXY-TI3S'!$C16+(drdp!I16)*'ASXY-TI3S'!$D16)</f>
        <v>0</v>
      </c>
      <c r="J16" s="18">
        <f>Model!$W$12*((drdp!D16)*'ASXY-TI3S'!$B16+(drdp!G16)*'ASXY-TI3S'!$C16+(drdp!J16)*'ASXY-TI3S'!$D16)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f>(TAN(Dip) * SIN(Wellpath!$L17) * COS(Wellpath!$O17) - COS(Wellpath!$L17)) / 2</f>
        <v>-0.5</v>
      </c>
      <c r="E17" s="20">
        <f>Model!$W$12*((drdp!B17+drdp!K17)*'ASXY-TI3S'!$B17+(drdp!E17+drdp!N17)*'ASXY-TI3S'!$C17+(drdp!H17+drdp!Q17)*'ASXY-TI3S'!$D17)</f>
        <v>0</v>
      </c>
      <c r="F17" s="20">
        <f>Model!$W$12*((drdp!C17+drdp!L17)*'ASXY-TI3S'!$B17+(drdp!F17+drdp!O17)*'ASXY-TI3S'!$C17+(drdp!I17+drdp!R17)*'ASXY-TI3S'!$D17)</f>
        <v>0</v>
      </c>
      <c r="G17" s="20">
        <f>Model!$W$12*((drdp!D17+drdp!M17)*'ASXY-TI3S'!$B17+(drdp!G17+drdp!P17)*'ASXY-TI3S'!$C17+(drdp!J17+drdp!S17)*'ASXY-TI3S'!$D17)</f>
        <v>0</v>
      </c>
      <c r="H17" s="18">
        <f>Model!$W$12*((drdp!B17)*'ASXY-TI3S'!$B17+(drdp!E17)*'ASXY-TI3S'!$C17+(drdp!H17)*'ASXY-TI3S'!$D17)</f>
        <v>0</v>
      </c>
      <c r="I17" s="18">
        <f>Model!$W$12*((drdp!C17)*'ASXY-TI3S'!$B17+(drdp!F17)*'ASXY-TI3S'!$C17+(drdp!I17)*'ASXY-TI3S'!$D17)</f>
        <v>0</v>
      </c>
      <c r="J17" s="18">
        <f>Model!$W$12*((drdp!D17)*'ASXY-TI3S'!$B17+(drdp!G17)*'ASXY-TI3S'!$C17+(drdp!J17)*'ASXY-TI3S'!$D17)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f>(TAN(Dip) * SIN(Wellpath!$L18) * COS(Wellpath!$O18) - COS(Wellpath!$L18)) / 2</f>
        <v>-0.5</v>
      </c>
      <c r="E18" s="20">
        <f>Model!$W$12*((drdp!B18+drdp!K18)*'ASXY-TI3S'!$B18+(drdp!E18+drdp!N18)*'ASXY-TI3S'!$C18+(drdp!H18+drdp!Q18)*'ASXY-TI3S'!$D18)</f>
        <v>0</v>
      </c>
      <c r="F18" s="20">
        <f>Model!$W$12*((drdp!C18+drdp!L18)*'ASXY-TI3S'!$B18+(drdp!F18+drdp!O18)*'ASXY-TI3S'!$C18+(drdp!I18+drdp!R18)*'ASXY-TI3S'!$D18)</f>
        <v>0</v>
      </c>
      <c r="G18" s="20">
        <f>Model!$W$12*((drdp!D18+drdp!M18)*'ASXY-TI3S'!$B18+(drdp!G18+drdp!P18)*'ASXY-TI3S'!$C18+(drdp!J18+drdp!S18)*'ASXY-TI3S'!$D18)</f>
        <v>0</v>
      </c>
      <c r="H18" s="18">
        <f>Model!$W$12*((drdp!B18)*'ASXY-TI3S'!$B18+(drdp!E18)*'ASXY-TI3S'!$C18+(drdp!H18)*'ASXY-TI3S'!$D18)</f>
        <v>0</v>
      </c>
      <c r="I18" s="18">
        <f>Model!$W$12*((drdp!C18)*'ASXY-TI3S'!$B18+(drdp!F18)*'ASXY-TI3S'!$C18+(drdp!I18)*'ASXY-TI3S'!$D18)</f>
        <v>0</v>
      </c>
      <c r="J18" s="18">
        <f>Model!$W$12*((drdp!D18)*'ASXY-TI3S'!$B18+(drdp!G18)*'ASXY-TI3S'!$C18+(drdp!J18)*'ASXY-TI3S'!$D18)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f>(TAN(Dip) * SIN(Wellpath!$L19) * COS(Wellpath!$O19) - COS(Wellpath!$L19)) / 2</f>
        <v>-0.5</v>
      </c>
      <c r="E19" s="20">
        <f>Model!$W$12*((drdp!B19+drdp!K19)*'ASXY-TI3S'!$B19+(drdp!E19+drdp!N19)*'ASXY-TI3S'!$C19+(drdp!H19+drdp!Q19)*'ASXY-TI3S'!$D19)</f>
        <v>0</v>
      </c>
      <c r="F19" s="20">
        <f>Model!$W$12*((drdp!C19+drdp!L19)*'ASXY-TI3S'!$B19+(drdp!F19+drdp!O19)*'ASXY-TI3S'!$C19+(drdp!I19+drdp!R19)*'ASXY-TI3S'!$D19)</f>
        <v>0</v>
      </c>
      <c r="G19" s="20">
        <f>Model!$W$12*((drdp!D19+drdp!M19)*'ASXY-TI3S'!$B19+(drdp!G19+drdp!P19)*'ASXY-TI3S'!$C19+(drdp!J19+drdp!S19)*'ASXY-TI3S'!$D19)</f>
        <v>0</v>
      </c>
      <c r="H19" s="18">
        <f>Model!$W$12*((drdp!B19)*'ASXY-TI3S'!$B19+(drdp!E19)*'ASXY-TI3S'!$C19+(drdp!H19)*'ASXY-TI3S'!$D19)</f>
        <v>0</v>
      </c>
      <c r="I19" s="18">
        <f>Model!$W$12*((drdp!C19)*'ASXY-TI3S'!$B19+(drdp!F19)*'ASXY-TI3S'!$C19+(drdp!I19)*'ASXY-TI3S'!$D19)</f>
        <v>0</v>
      </c>
      <c r="J19" s="18">
        <f>Model!$W$12*((drdp!D19)*'ASXY-TI3S'!$B19+(drdp!G19)*'ASXY-TI3S'!$C19+(drdp!J19)*'ASXY-TI3S'!$D19)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f>(TAN(Dip) * SIN(Wellpath!$L20) * COS(Wellpath!$O20) - COS(Wellpath!$L20)) / 2</f>
        <v>-0.5</v>
      </c>
      <c r="E20" s="20">
        <f>Model!$W$12*((drdp!B20+drdp!K20)*'ASXY-TI3S'!$B20+(drdp!E20+drdp!N20)*'ASXY-TI3S'!$C20+(drdp!H20+drdp!Q20)*'ASXY-TI3S'!$D20)</f>
        <v>0</v>
      </c>
      <c r="F20" s="20">
        <f>Model!$W$12*((drdp!C20+drdp!L20)*'ASXY-TI3S'!$B20+(drdp!F20+drdp!O20)*'ASXY-TI3S'!$C20+(drdp!I20+drdp!R20)*'ASXY-TI3S'!$D20)</f>
        <v>0</v>
      </c>
      <c r="G20" s="20">
        <f>Model!$W$12*((drdp!D20+drdp!M20)*'ASXY-TI3S'!$B20+(drdp!G20+drdp!P20)*'ASXY-TI3S'!$C20+(drdp!J20+drdp!S20)*'ASXY-TI3S'!$D20)</f>
        <v>0</v>
      </c>
      <c r="H20" s="18">
        <f>Model!$W$12*((drdp!B20)*'ASXY-TI3S'!$B20+(drdp!E20)*'ASXY-TI3S'!$C20+(drdp!H20)*'ASXY-TI3S'!$D20)</f>
        <v>0</v>
      </c>
      <c r="I20" s="18">
        <f>Model!$W$12*((drdp!C20)*'ASXY-TI3S'!$B20+(drdp!F20)*'ASXY-TI3S'!$C20+(drdp!I20)*'ASXY-TI3S'!$D20)</f>
        <v>0</v>
      </c>
      <c r="J20" s="18">
        <f>Model!$W$12*((drdp!D20)*'ASXY-TI3S'!$B20+(drdp!G20)*'ASXY-TI3S'!$C20+(drdp!J20)*'ASXY-TI3S'!$D20)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f>(TAN(Dip) * SIN(Wellpath!$L21) * COS(Wellpath!$O21) - COS(Wellpath!$L21)) / 2</f>
        <v>-0.519337115388529</v>
      </c>
      <c r="E21" s="20">
        <f>Model!$W$12*((drdp!B21+drdp!K21)*'ASXY-TI3S'!$B21+(drdp!E21+drdp!N21)*'ASXY-TI3S'!$C21+(drdp!H21+drdp!Q21)*'ASXY-TI3S'!$D21)</f>
        <v>0</v>
      </c>
      <c r="F21" s="20">
        <f>Model!$W$12*((drdp!C21+drdp!L21)*'ASXY-TI3S'!$B21+(drdp!F21+drdp!O21)*'ASXY-TI3S'!$C21+(drdp!I21+drdp!R21)*'ASXY-TI3S'!$D21)</f>
        <v>-7.5229752271320968E-5</v>
      </c>
      <c r="G21" s="20">
        <f>Model!$W$12*((drdp!D21+drdp!M21)*'ASXY-TI3S'!$B21+(drdp!G21+drdp!P21)*'ASXY-TI3S'!$C21+(drdp!J21+drdp!S21)*'ASXY-TI3S'!$D21)</f>
        <v>0</v>
      </c>
      <c r="H21" s="18">
        <f>Model!$W$12*((drdp!B21)*'ASXY-TI3S'!$B21+(drdp!E21)*'ASXY-TI3S'!$C21+(drdp!H21)*'ASXY-TI3S'!$D21)</f>
        <v>0</v>
      </c>
      <c r="I21" s="18">
        <f>Model!$W$12*((drdp!C21)*'ASXY-TI3S'!$B21+(drdp!F21)*'ASXY-TI3S'!$C21+(drdp!I21)*'ASXY-TI3S'!$D21)</f>
        <v>-1.8807438067830242E-5</v>
      </c>
      <c r="J21" s="18">
        <f>Model!$W$12*((drdp!D21)*'ASXY-TI3S'!$B21+(drdp!G21)*'ASXY-TI3S'!$C21+(drdp!J21)*'ASXY-TI3S'!$D21)</f>
        <v>0</v>
      </c>
      <c r="K21" s="21">
        <f>SUM(E$3:E20)+H21</f>
        <v>0</v>
      </c>
      <c r="L21" s="21">
        <f>SUM(F$3:F20)+I21</f>
        <v>-1.8807438067830242E-5</v>
      </c>
      <c r="M21" s="21">
        <f>SUM(G$3:G20)+J21</f>
        <v>0</v>
      </c>
      <c r="N21" s="21"/>
      <c r="O21" s="21"/>
      <c r="P21" s="21"/>
      <c r="Q21" s="19">
        <f t="shared" si="1"/>
        <v>0</v>
      </c>
      <c r="R21" s="19">
        <f t="shared" si="1"/>
        <v>3.5371972667527014E-10</v>
      </c>
      <c r="S21" s="19">
        <f t="shared" si="1"/>
        <v>0</v>
      </c>
      <c r="T21" s="19">
        <f t="shared" si="2"/>
        <v>0</v>
      </c>
      <c r="U21" s="19">
        <f t="shared" si="3"/>
        <v>0</v>
      </c>
      <c r="V21" s="19">
        <f t="shared" si="4"/>
        <v>0</v>
      </c>
    </row>
    <row r="22" spans="1:22" x14ac:dyDescent="0.25">
      <c r="A22" s="26">
        <f>Wellpath!E22</f>
        <v>540</v>
      </c>
      <c r="B22" s="22">
        <v>0</v>
      </c>
      <c r="C22" s="22">
        <v>0</v>
      </c>
      <c r="D22" s="22">
        <f>(TAN(Dip) * SIN(Wellpath!$L22) * COS(Wellpath!$O22) - COS(Wellpath!$L22)) / 2</f>
        <v>-0.57690661936819476</v>
      </c>
      <c r="E22" s="20">
        <f>Model!$W$12*((drdp!B22+drdp!K22)*'ASXY-TI3S'!$B22+(drdp!E22+drdp!N22)*'ASXY-TI3S'!$C22+(drdp!H22+drdp!Q22)*'ASXY-TI3S'!$D22)</f>
        <v>0</v>
      </c>
      <c r="F22" s="20">
        <f>Model!$W$12*((drdp!C22+drdp!L22)*'ASXY-TI3S'!$B22+(drdp!F22+drdp!O22)*'ASXY-TI3S'!$C22+(drdp!I22+drdp!R22)*'ASXY-TI3S'!$D22)</f>
        <v>-5.026594551077665E-4</v>
      </c>
      <c r="G22" s="20">
        <f>Model!$W$12*((drdp!D22+drdp!M22)*'ASXY-TI3S'!$B22+(drdp!G22+drdp!P22)*'ASXY-TI3S'!$C22+(drdp!J22+drdp!S22)*'ASXY-TI3S'!$D22)</f>
        <v>0</v>
      </c>
      <c r="H22" s="18">
        <f>Model!$W$12*((drdp!B22)*'ASXY-TI3S'!$B22+(drdp!E22)*'ASXY-TI3S'!$C22+(drdp!H22)*'ASXY-TI3S'!$D22)</f>
        <v>0</v>
      </c>
      <c r="I22" s="18">
        <f>Model!$W$12*((drdp!C22)*'ASXY-TI3S'!$B22+(drdp!F22)*'ASXY-TI3S'!$C22+(drdp!I22)*'ASXY-TI3S'!$D22)</f>
        <v>-2.5132972755388325E-4</v>
      </c>
      <c r="J22" s="18">
        <f>Model!$W$12*((drdp!D22)*'ASXY-TI3S'!$B22+(drdp!G22)*'ASXY-TI3S'!$C22+(drdp!J22)*'ASXY-TI3S'!$D22)</f>
        <v>0</v>
      </c>
      <c r="K22" s="21">
        <f>SUM(E$3:E21)+H22</f>
        <v>0</v>
      </c>
      <c r="L22" s="21">
        <f>SUM(F$3:F21)+I22</f>
        <v>-3.2655947982520423E-4</v>
      </c>
      <c r="M22" s="21">
        <f>SUM(G$3:G21)+J22</f>
        <v>0</v>
      </c>
      <c r="N22" s="21"/>
      <c r="O22" s="21"/>
      <c r="P22" s="21"/>
      <c r="Q22" s="19">
        <f t="shared" si="1"/>
        <v>0</v>
      </c>
      <c r="R22" s="19">
        <f t="shared" si="1"/>
        <v>1.0664109386370797E-7</v>
      </c>
      <c r="S22" s="19">
        <f t="shared" si="1"/>
        <v>0</v>
      </c>
      <c r="T22" s="19">
        <f t="shared" si="2"/>
        <v>0</v>
      </c>
      <c r="U22" s="19">
        <f t="shared" si="3"/>
        <v>0</v>
      </c>
      <c r="V22" s="19">
        <f t="shared" si="4"/>
        <v>0</v>
      </c>
    </row>
    <row r="23" spans="1:22" x14ac:dyDescent="0.25">
      <c r="A23" s="26">
        <f>Wellpath!E23</f>
        <v>570</v>
      </c>
      <c r="B23" s="22">
        <v>0</v>
      </c>
      <c r="C23" s="22">
        <v>0</v>
      </c>
      <c r="D23" s="22">
        <f>(TAN(Dip) * SIN(Wellpath!$L23) * COS(Wellpath!$O23) - COS(Wellpath!$L23)) / 2</f>
        <v>-0.63337794880866449</v>
      </c>
      <c r="E23" s="20">
        <f>Model!$W$12*((drdp!B23+drdp!K23)*'ASXY-TI3S'!$B23+(drdp!E23+drdp!N23)*'ASXY-TI3S'!$C23+(drdp!H23+drdp!Q23)*'ASXY-TI3S'!$D23)</f>
        <v>0</v>
      </c>
      <c r="F23" s="20">
        <f>Model!$W$12*((drdp!C23+drdp!L23)*'ASXY-TI3S'!$B23+(drdp!F23+drdp!O23)*'ASXY-TI3S'!$C23+(drdp!I23+drdp!R23)*'ASXY-TI3S'!$D23)</f>
        <v>-9.6505139418896226E-4</v>
      </c>
      <c r="G23" s="20">
        <f>Model!$W$12*((drdp!D23+drdp!M23)*'ASXY-TI3S'!$B23+(drdp!G23+drdp!P23)*'ASXY-TI3S'!$C23+(drdp!J23+drdp!S23)*'ASXY-TI3S'!$D23)</f>
        <v>0</v>
      </c>
      <c r="H23" s="18">
        <f>Model!$W$12*((drdp!B23)*'ASXY-TI3S'!$B23+(drdp!E23)*'ASXY-TI3S'!$C23+(drdp!H23)*'ASXY-TI3S'!$D23)</f>
        <v>0</v>
      </c>
      <c r="I23" s="18">
        <f>Model!$W$12*((drdp!C23)*'ASXY-TI3S'!$B23+(drdp!F23)*'ASXY-TI3S'!$C23+(drdp!I23)*'ASXY-TI3S'!$D23)</f>
        <v>-4.8252569709448113E-4</v>
      </c>
      <c r="J23" s="18">
        <f>Model!$W$12*((drdp!D23)*'ASXY-TI3S'!$B23+(drdp!G23)*'ASXY-TI3S'!$C23+(drdp!J23)*'ASXY-TI3S'!$D23)</f>
        <v>0</v>
      </c>
      <c r="K23" s="21">
        <f>SUM(E$3:E22)+H23</f>
        <v>0</v>
      </c>
      <c r="L23" s="21">
        <f>SUM(F$3:F22)+I23</f>
        <v>-1.0604149044735685E-3</v>
      </c>
      <c r="M23" s="21">
        <f>SUM(G$3:G22)+J23</f>
        <v>0</v>
      </c>
      <c r="N23" s="21"/>
      <c r="O23" s="21"/>
      <c r="P23" s="21"/>
      <c r="Q23" s="19">
        <f t="shared" si="1"/>
        <v>0</v>
      </c>
      <c r="R23" s="19">
        <f t="shared" si="1"/>
        <v>1.1244797696296874E-6</v>
      </c>
      <c r="S23" s="19">
        <f t="shared" si="1"/>
        <v>0</v>
      </c>
      <c r="T23" s="19">
        <f t="shared" si="2"/>
        <v>0</v>
      </c>
      <c r="U23" s="19">
        <f t="shared" si="3"/>
        <v>0</v>
      </c>
      <c r="V23" s="19">
        <f t="shared" si="4"/>
        <v>0</v>
      </c>
    </row>
    <row r="24" spans="1:22" x14ac:dyDescent="0.25">
      <c r="A24" s="26">
        <f>Wellpath!E24</f>
        <v>600</v>
      </c>
      <c r="B24" s="22">
        <v>0</v>
      </c>
      <c r="C24" s="22">
        <v>0</v>
      </c>
      <c r="D24" s="22">
        <f>(TAN(Dip) * SIN(Wellpath!$L24) * COS(Wellpath!$O24) - COS(Wellpath!$L24)) / 2</f>
        <v>-0.68864360732472774</v>
      </c>
      <c r="E24" s="20">
        <f>Model!$W$12*((drdp!B24+drdp!K24)*'ASXY-TI3S'!$B24+(drdp!E24+drdp!N24)*'ASXY-TI3S'!$C24+(drdp!H24+drdp!Q24)*'ASXY-TI3S'!$D24)</f>
        <v>0</v>
      </c>
      <c r="F24" s="20">
        <f>Model!$W$12*((drdp!C24+drdp!L24)*'ASXY-TI3S'!$B24+(drdp!F24+drdp!O24)*'ASXY-TI3S'!$C24+(drdp!I24+drdp!R24)*'ASXY-TI3S'!$D24)</f>
        <v>-1.4965013637942748E-3</v>
      </c>
      <c r="G24" s="20">
        <f>Model!$W$12*((drdp!D24+drdp!M24)*'ASXY-TI3S'!$B24+(drdp!G24+drdp!P24)*'ASXY-TI3S'!$C24+(drdp!J24+drdp!S24)*'ASXY-TI3S'!$D24)</f>
        <v>0</v>
      </c>
      <c r="H24" s="18">
        <f>Model!$W$12*((drdp!B24)*'ASXY-TI3S'!$B24+(drdp!E24)*'ASXY-TI3S'!$C24+(drdp!H24)*'ASXY-TI3S'!$D24)</f>
        <v>0</v>
      </c>
      <c r="I24" s="18">
        <f>Model!$W$12*((drdp!C24)*'ASXY-TI3S'!$B24+(drdp!F24)*'ASXY-TI3S'!$C24+(drdp!I24)*'ASXY-TI3S'!$D24)</f>
        <v>-7.4825068189713739E-4</v>
      </c>
      <c r="J24" s="18">
        <f>Model!$W$12*((drdp!D24)*'ASXY-TI3S'!$B24+(drdp!G24)*'ASXY-TI3S'!$C24+(drdp!J24)*'ASXY-TI3S'!$D24)</f>
        <v>0</v>
      </c>
      <c r="K24" s="21">
        <f>SUM(E$3:E23)+H24</f>
        <v>0</v>
      </c>
      <c r="L24" s="21">
        <f>SUM(F$3:F23)+I24</f>
        <v>-2.2911912834651872E-3</v>
      </c>
      <c r="M24" s="21">
        <f>SUM(G$3:G23)+J24</f>
        <v>0</v>
      </c>
      <c r="N24" s="21"/>
      <c r="O24" s="21"/>
      <c r="P24" s="21"/>
      <c r="Q24" s="19">
        <f t="shared" si="1"/>
        <v>0</v>
      </c>
      <c r="R24" s="19">
        <f t="shared" si="1"/>
        <v>5.2495574974268521E-6</v>
      </c>
      <c r="S24" s="19">
        <f t="shared" si="1"/>
        <v>0</v>
      </c>
      <c r="T24" s="19">
        <f t="shared" si="2"/>
        <v>0</v>
      </c>
      <c r="U24" s="19">
        <f t="shared" si="3"/>
        <v>0</v>
      </c>
      <c r="V24" s="19">
        <f t="shared" si="4"/>
        <v>0</v>
      </c>
    </row>
    <row r="25" spans="1:22" x14ac:dyDescent="0.25">
      <c r="A25" s="26">
        <f>Wellpath!E25</f>
        <v>630</v>
      </c>
      <c r="B25" s="22">
        <v>0</v>
      </c>
      <c r="C25" s="22">
        <v>0</v>
      </c>
      <c r="D25" s="22">
        <f>(TAN(Dip) * SIN(Wellpath!$L25) * COS(Wellpath!$O25) - COS(Wellpath!$L25)) / 2</f>
        <v>-0.74259839359430424</v>
      </c>
      <c r="E25" s="20">
        <f>Model!$W$12*((drdp!B25+drdp!K25)*'ASXY-TI3S'!$B25+(drdp!E25+drdp!N25)*'ASXY-TI3S'!$C25+(drdp!H25+drdp!Q25)*'ASXY-TI3S'!$D25)</f>
        <v>0</v>
      </c>
      <c r="F25" s="20">
        <f>Model!$W$12*((drdp!C25+drdp!L25)*'ASXY-TI3S'!$B25+(drdp!F25+drdp!O25)*'ASXY-TI3S'!$C25+(drdp!I25+drdp!R25)*'ASXY-TI3S'!$D25)</f>
        <v>-2.0929647087567418E-3</v>
      </c>
      <c r="G25" s="20">
        <f>Model!$W$12*((drdp!D25+drdp!M25)*'ASXY-TI3S'!$B25+(drdp!G25+drdp!P25)*'ASXY-TI3S'!$C25+(drdp!J25+drdp!S25)*'ASXY-TI3S'!$D25)</f>
        <v>0</v>
      </c>
      <c r="H25" s="18">
        <f>Model!$W$12*((drdp!B25)*'ASXY-TI3S'!$B25+(drdp!E25)*'ASXY-TI3S'!$C25+(drdp!H25)*'ASXY-TI3S'!$D25)</f>
        <v>0</v>
      </c>
      <c r="I25" s="18">
        <f>Model!$W$12*((drdp!C25)*'ASXY-TI3S'!$B25+(drdp!F25)*'ASXY-TI3S'!$C25+(drdp!I25)*'ASXY-TI3S'!$D25)</f>
        <v>-1.0464823543783709E-3</v>
      </c>
      <c r="J25" s="18">
        <f>Model!$W$12*((drdp!D25)*'ASXY-TI3S'!$B25+(drdp!G25)*'ASXY-TI3S'!$C25+(drdp!J25)*'ASXY-TI3S'!$D25)</f>
        <v>0</v>
      </c>
      <c r="K25" s="21">
        <f>SUM(E$3:E24)+H25</f>
        <v>0</v>
      </c>
      <c r="L25" s="21">
        <f>SUM(F$3:F24)+I25</f>
        <v>-4.0859243197406952E-3</v>
      </c>
      <c r="M25" s="21">
        <f>SUM(G$3:G24)+J25</f>
        <v>0</v>
      </c>
      <c r="N25" s="21"/>
      <c r="O25" s="21"/>
      <c r="P25" s="21"/>
      <c r="Q25" s="19">
        <f t="shared" si="1"/>
        <v>0</v>
      </c>
      <c r="R25" s="19">
        <f t="shared" si="1"/>
        <v>1.6694777546648462E-5</v>
      </c>
      <c r="S25" s="19">
        <f t="shared" si="1"/>
        <v>0</v>
      </c>
      <c r="T25" s="19">
        <f t="shared" si="2"/>
        <v>0</v>
      </c>
      <c r="U25" s="19">
        <f t="shared" si="3"/>
        <v>0</v>
      </c>
      <c r="V25" s="19">
        <f t="shared" si="4"/>
        <v>0</v>
      </c>
    </row>
    <row r="26" spans="1:22" x14ac:dyDescent="0.25">
      <c r="A26" s="26">
        <f>Wellpath!E26</f>
        <v>660</v>
      </c>
      <c r="B26" s="22">
        <v>0</v>
      </c>
      <c r="C26" s="22">
        <v>0</v>
      </c>
      <c r="D26" s="22">
        <f>(TAN(Dip) * SIN(Wellpath!$L26) * COS(Wellpath!$O26) - COS(Wellpath!$L26)) / 2</f>
        <v>-0.79513960161514052</v>
      </c>
      <c r="E26" s="20">
        <f>Model!$W$12*((drdp!B26+drdp!K26)*'ASXY-TI3S'!$B26+(drdp!E26+drdp!N26)*'ASXY-TI3S'!$C26+(drdp!H26+drdp!Q26)*'ASXY-TI3S'!$D26)</f>
        <v>0</v>
      </c>
      <c r="F26" s="20">
        <f>Model!$W$12*((drdp!C26+drdp!L26)*'ASXY-TI3S'!$B26+(drdp!F26+drdp!O26)*'ASXY-TI3S'!$C26+(drdp!I26+drdp!R26)*'ASXY-TI3S'!$D26)</f>
        <v>-2.749901982866784E-3</v>
      </c>
      <c r="G26" s="20">
        <f>Model!$W$12*((drdp!D26+drdp!M26)*'ASXY-TI3S'!$B26+(drdp!G26+drdp!P26)*'ASXY-TI3S'!$C26+(drdp!J26+drdp!S26)*'ASXY-TI3S'!$D26)</f>
        <v>0</v>
      </c>
      <c r="H26" s="18">
        <f>Model!$W$12*((drdp!B26)*'ASXY-TI3S'!$B26+(drdp!E26)*'ASXY-TI3S'!$C26+(drdp!H26)*'ASXY-TI3S'!$D26)</f>
        <v>0</v>
      </c>
      <c r="I26" s="18">
        <f>Model!$W$12*((drdp!C26)*'ASXY-TI3S'!$B26+(drdp!F26)*'ASXY-TI3S'!$C26+(drdp!I26)*'ASXY-TI3S'!$D26)</f>
        <v>-1.374950991433392E-3</v>
      </c>
      <c r="J26" s="18">
        <f>Model!$W$12*((drdp!D26)*'ASXY-TI3S'!$B26+(drdp!G26)*'ASXY-TI3S'!$C26+(drdp!J26)*'ASXY-TI3S'!$D26)</f>
        <v>0</v>
      </c>
      <c r="K26" s="21">
        <f>SUM(E$3:E25)+H26</f>
        <v>0</v>
      </c>
      <c r="L26" s="21">
        <f>SUM(F$3:F25)+I26</f>
        <v>-6.5073576655524578E-3</v>
      </c>
      <c r="M26" s="21">
        <f>SUM(G$3:G25)+J26</f>
        <v>0</v>
      </c>
      <c r="N26" s="21"/>
      <c r="O26" s="21"/>
      <c r="P26" s="21"/>
      <c r="Q26" s="19">
        <f t="shared" si="1"/>
        <v>0</v>
      </c>
      <c r="R26" s="19">
        <f t="shared" si="1"/>
        <v>4.2345703787424337E-5</v>
      </c>
      <c r="S26" s="19">
        <f t="shared" si="1"/>
        <v>0</v>
      </c>
      <c r="T26" s="19">
        <f t="shared" si="2"/>
        <v>0</v>
      </c>
      <c r="U26" s="19">
        <f t="shared" si="3"/>
        <v>0</v>
      </c>
      <c r="V26" s="19">
        <f t="shared" si="4"/>
        <v>0</v>
      </c>
    </row>
    <row r="27" spans="1:22" x14ac:dyDescent="0.25">
      <c r="A27" s="26">
        <f>Wellpath!E27</f>
        <v>690</v>
      </c>
      <c r="B27" s="22">
        <v>0</v>
      </c>
      <c r="C27" s="22">
        <v>0</v>
      </c>
      <c r="D27" s="22">
        <f>(TAN(Dip) * SIN(Wellpath!$L27) * COS(Wellpath!$O27) - COS(Wellpath!$L27)) / 2</f>
        <v>-0.84616721621152169</v>
      </c>
      <c r="E27" s="20">
        <f>Model!$W$12*((drdp!B27+drdp!K27)*'ASXY-TI3S'!$B27+(drdp!E27+drdp!N27)*'ASXY-TI3S'!$C27+(drdp!H27+drdp!Q27)*'ASXY-TI3S'!$D27)</f>
        <v>0</v>
      </c>
      <c r="F27" s="20">
        <f>Model!$W$12*((drdp!C27+drdp!L27)*'ASXY-TI3S'!$B27+(drdp!F27+drdp!O27)*'ASXY-TI3S'!$C27+(drdp!I27+drdp!R27)*'ASXY-TI3S'!$D27)</f>
        <v>-3.4623134967988536E-3</v>
      </c>
      <c r="G27" s="20">
        <f>Model!$W$12*((drdp!D27+drdp!M27)*'ASXY-TI3S'!$B27+(drdp!G27+drdp!P27)*'ASXY-TI3S'!$C27+(drdp!J27+drdp!S27)*'ASXY-TI3S'!$D27)</f>
        <v>0</v>
      </c>
      <c r="H27" s="18">
        <f>Model!$W$12*((drdp!B27)*'ASXY-TI3S'!$B27+(drdp!E27)*'ASXY-TI3S'!$C27+(drdp!H27)*'ASXY-TI3S'!$D27)</f>
        <v>0</v>
      </c>
      <c r="I27" s="18">
        <f>Model!$W$12*((drdp!C27)*'ASXY-TI3S'!$B27+(drdp!F27)*'ASXY-TI3S'!$C27+(drdp!I27)*'ASXY-TI3S'!$D27)</f>
        <v>-1.7311567483994268E-3</v>
      </c>
      <c r="J27" s="18">
        <f>Model!$W$12*((drdp!D27)*'ASXY-TI3S'!$B27+(drdp!G27)*'ASXY-TI3S'!$C27+(drdp!J27)*'ASXY-TI3S'!$D27)</f>
        <v>0</v>
      </c>
      <c r="K27" s="21">
        <f>SUM(E$3:E26)+H27</f>
        <v>0</v>
      </c>
      <c r="L27" s="21">
        <f>SUM(F$3:F26)+I27</f>
        <v>-9.6134654053852773E-3</v>
      </c>
      <c r="M27" s="21">
        <f>SUM(G$3:G26)+J27</f>
        <v>0</v>
      </c>
      <c r="N27" s="21"/>
      <c r="O27" s="21"/>
      <c r="P27" s="21"/>
      <c r="Q27" s="19">
        <f t="shared" si="1"/>
        <v>0</v>
      </c>
      <c r="R27" s="19">
        <f t="shared" si="1"/>
        <v>9.2418717100539507E-5</v>
      </c>
      <c r="S27" s="19">
        <f t="shared" si="1"/>
        <v>0</v>
      </c>
      <c r="T27" s="19">
        <f t="shared" si="2"/>
        <v>0</v>
      </c>
      <c r="U27" s="19">
        <f t="shared" si="3"/>
        <v>0</v>
      </c>
      <c r="V27" s="19">
        <f t="shared" si="4"/>
        <v>0</v>
      </c>
    </row>
    <row r="28" spans="1:22" x14ac:dyDescent="0.25">
      <c r="A28" s="26">
        <f>Wellpath!E28</f>
        <v>720</v>
      </c>
      <c r="B28" s="22">
        <v>0</v>
      </c>
      <c r="C28" s="22">
        <v>0</v>
      </c>
      <c r="D28" s="22">
        <f>(TAN(Dip) * SIN(Wellpath!$L28) * COS(Wellpath!$O28) - COS(Wellpath!$L28)) / 2</f>
        <v>-0.89558410341884365</v>
      </c>
      <c r="E28" s="20">
        <f>Model!$W$12*((drdp!B28+drdp!K28)*'ASXY-TI3S'!$B28+(drdp!E28+drdp!N28)*'ASXY-TI3S'!$C28+(drdp!H28+drdp!Q28)*'ASXY-TI3S'!$D28)</f>
        <v>0</v>
      </c>
      <c r="F28" s="20">
        <f>Model!$W$12*((drdp!C28+drdp!L28)*'ASXY-TI3S'!$B28+(drdp!F28+drdp!O28)*'ASXY-TI3S'!$C28+(drdp!I28+drdp!R28)*'ASXY-TI3S'!$D28)</f>
        <v>-4.2247773687660922E-3</v>
      </c>
      <c r="G28" s="20">
        <f>Model!$W$12*((drdp!D28+drdp!M28)*'ASXY-TI3S'!$B28+(drdp!G28+drdp!P28)*'ASXY-TI3S'!$C28+(drdp!J28+drdp!S28)*'ASXY-TI3S'!$D28)</f>
        <v>0</v>
      </c>
      <c r="H28" s="18">
        <f>Model!$W$12*((drdp!B28)*'ASXY-TI3S'!$B28+(drdp!E28)*'ASXY-TI3S'!$C28+(drdp!H28)*'ASXY-TI3S'!$D28)</f>
        <v>0</v>
      </c>
      <c r="I28" s="18">
        <f>Model!$W$12*((drdp!C28)*'ASXY-TI3S'!$B28+(drdp!F28)*'ASXY-TI3S'!$C28+(drdp!I28)*'ASXY-TI3S'!$D28)</f>
        <v>-2.1123886843830461E-3</v>
      </c>
      <c r="J28" s="18">
        <f>Model!$W$12*((drdp!D28)*'ASXY-TI3S'!$B28+(drdp!G28)*'ASXY-TI3S'!$C28+(drdp!J28)*'ASXY-TI3S'!$D28)</f>
        <v>0</v>
      </c>
      <c r="K28" s="21">
        <f>SUM(E$3:E27)+H28</f>
        <v>0</v>
      </c>
      <c r="L28" s="21">
        <f>SUM(F$3:F27)+I28</f>
        <v>-1.3457010838167751E-2</v>
      </c>
      <c r="M28" s="21">
        <f>SUM(G$3:G27)+J28</f>
        <v>0</v>
      </c>
      <c r="N28" s="21"/>
      <c r="O28" s="21"/>
      <c r="P28" s="21"/>
      <c r="Q28" s="19">
        <f t="shared" si="1"/>
        <v>0</v>
      </c>
      <c r="R28" s="19">
        <f t="shared" si="1"/>
        <v>1.810911406985643E-4</v>
      </c>
      <c r="S28" s="19">
        <f t="shared" si="1"/>
        <v>0</v>
      </c>
      <c r="T28" s="19">
        <f t="shared" si="2"/>
        <v>0</v>
      </c>
      <c r="U28" s="19">
        <f t="shared" si="3"/>
        <v>0</v>
      </c>
      <c r="V28" s="19">
        <f t="shared" si="4"/>
        <v>0</v>
      </c>
    </row>
    <row r="29" spans="1:22" x14ac:dyDescent="0.25">
      <c r="A29" s="26">
        <f>Wellpath!E29</f>
        <v>750</v>
      </c>
      <c r="B29" s="22">
        <v>0</v>
      </c>
      <c r="C29" s="22">
        <v>0</v>
      </c>
      <c r="D29" s="22">
        <f>(TAN(Dip) * SIN(Wellpath!$L29) * COS(Wellpath!$O29) - COS(Wellpath!$L29)) / 2</f>
        <v>-0.94329619538363507</v>
      </c>
      <c r="E29" s="20">
        <f>Model!$W$12*((drdp!B29+drdp!K29)*'ASXY-TI3S'!$B29+(drdp!E29+drdp!N29)*'ASXY-TI3S'!$C29+(drdp!H29+drdp!Q29)*'ASXY-TI3S'!$D29)</f>
        <v>0</v>
      </c>
      <c r="F29" s="20">
        <f>Model!$W$12*((drdp!C29+drdp!L29)*'ASXY-TI3S'!$B29+(drdp!F29+drdp!O29)*'ASXY-TI3S'!$C29+(drdp!I29+drdp!R29)*'ASXY-TI3S'!$D29)</f>
        <v>-5.0314907883145582E-3</v>
      </c>
      <c r="G29" s="20">
        <f>Model!$W$12*((drdp!D29+drdp!M29)*'ASXY-TI3S'!$B29+(drdp!G29+drdp!P29)*'ASXY-TI3S'!$C29+(drdp!J29+drdp!S29)*'ASXY-TI3S'!$D29)</f>
        <v>0</v>
      </c>
      <c r="H29" s="18">
        <f>Model!$W$12*((drdp!B29)*'ASXY-TI3S'!$B29+(drdp!E29)*'ASXY-TI3S'!$C29+(drdp!H29)*'ASXY-TI3S'!$D29)</f>
        <v>0</v>
      </c>
      <c r="I29" s="18">
        <f>Model!$W$12*((drdp!C29)*'ASXY-TI3S'!$B29+(drdp!F29)*'ASXY-TI3S'!$C29+(drdp!I29)*'ASXY-TI3S'!$D29)</f>
        <v>-2.5157453941572791E-3</v>
      </c>
      <c r="J29" s="18">
        <f>Model!$W$12*((drdp!D29)*'ASXY-TI3S'!$B29+(drdp!G29)*'ASXY-TI3S'!$C29+(drdp!J29)*'ASXY-TI3S'!$D29)</f>
        <v>0</v>
      </c>
      <c r="K29" s="21">
        <f>SUM(E$3:E28)+H29</f>
        <v>0</v>
      </c>
      <c r="L29" s="21">
        <f>SUM(F$3:F28)+I29</f>
        <v>-1.8085144916708075E-2</v>
      </c>
      <c r="M29" s="21">
        <f>SUM(G$3:G28)+J29</f>
        <v>0</v>
      </c>
      <c r="N29" s="21"/>
      <c r="O29" s="21"/>
      <c r="P29" s="21"/>
      <c r="Q29" s="19">
        <f t="shared" si="1"/>
        <v>0</v>
      </c>
      <c r="R29" s="19">
        <f t="shared" si="1"/>
        <v>3.2707246665833191E-4</v>
      </c>
      <c r="S29" s="19">
        <f t="shared" si="1"/>
        <v>0</v>
      </c>
      <c r="T29" s="19">
        <f t="shared" si="2"/>
        <v>0</v>
      </c>
      <c r="U29" s="19">
        <f t="shared" si="3"/>
        <v>0</v>
      </c>
      <c r="V29" s="19">
        <f t="shared" si="4"/>
        <v>0</v>
      </c>
    </row>
    <row r="30" spans="1:22" x14ac:dyDescent="0.25">
      <c r="A30" s="26">
        <f>Wellpath!E30</f>
        <v>780</v>
      </c>
      <c r="B30" s="22">
        <v>0</v>
      </c>
      <c r="C30" s="22">
        <v>0</v>
      </c>
      <c r="D30" s="22">
        <f>(TAN(Dip) * SIN(Wellpath!$L30) * COS(Wellpath!$O30) - COS(Wellpath!$L30)) / 2</f>
        <v>-0.98921266942706287</v>
      </c>
      <c r="E30" s="20">
        <f>Model!$W$12*((drdp!B30+drdp!K30)*'ASXY-TI3S'!$B30+(drdp!E30+drdp!N30)*'ASXY-TI3S'!$C30+(drdp!H30+drdp!Q30)*'ASXY-TI3S'!$D30)</f>
        <v>0</v>
      </c>
      <c r="F30" s="20">
        <f>Model!$W$12*((drdp!C30+drdp!L30)*'ASXY-TI3S'!$B30+(drdp!F30+drdp!O30)*'ASXY-TI3S'!$C30+(drdp!I30+drdp!R30)*'ASXY-TI3S'!$D30)</f>
        <v>-5.8763141792146072E-3</v>
      </c>
      <c r="G30" s="20">
        <f>Model!$W$12*((drdp!D30+drdp!M30)*'ASXY-TI3S'!$B30+(drdp!G30+drdp!P30)*'ASXY-TI3S'!$C30+(drdp!J30+drdp!S30)*'ASXY-TI3S'!$D30)</f>
        <v>0</v>
      </c>
      <c r="H30" s="18">
        <f>Model!$W$12*((drdp!B30)*'ASXY-TI3S'!$B30+(drdp!E30)*'ASXY-TI3S'!$C30+(drdp!H30)*'ASXY-TI3S'!$D30)</f>
        <v>0</v>
      </c>
      <c r="I30" s="18">
        <f>Model!$W$12*((drdp!C30)*'ASXY-TI3S'!$B30+(drdp!F30)*'ASXY-TI3S'!$C30+(drdp!I30)*'ASXY-TI3S'!$D30)</f>
        <v>-2.9381570896073036E-3</v>
      </c>
      <c r="J30" s="18">
        <f>Model!$W$12*((drdp!D30)*'ASXY-TI3S'!$B30+(drdp!G30)*'ASXY-TI3S'!$C30+(drdp!J30)*'ASXY-TI3S'!$D30)</f>
        <v>0</v>
      </c>
      <c r="K30" s="21">
        <f>SUM(E$3:E29)+H30</f>
        <v>0</v>
      </c>
      <c r="L30" s="21">
        <f>SUM(F$3:F29)+I30</f>
        <v>-2.3539047400472659E-2</v>
      </c>
      <c r="M30" s="21">
        <f>SUM(G$3:G29)+J30</f>
        <v>0</v>
      </c>
      <c r="N30" s="21"/>
      <c r="O30" s="21"/>
      <c r="P30" s="21"/>
      <c r="Q30" s="19">
        <f t="shared" si="1"/>
        <v>0</v>
      </c>
      <c r="R30" s="19">
        <f t="shared" si="1"/>
        <v>5.5408675252169868E-4</v>
      </c>
      <c r="S30" s="19">
        <f t="shared" si="1"/>
        <v>0</v>
      </c>
      <c r="T30" s="19">
        <f t="shared" si="2"/>
        <v>0</v>
      </c>
      <c r="U30" s="19">
        <f t="shared" si="3"/>
        <v>0</v>
      </c>
      <c r="V30" s="19">
        <f t="shared" si="4"/>
        <v>0</v>
      </c>
    </row>
    <row r="31" spans="1:22" x14ac:dyDescent="0.25">
      <c r="A31" s="26">
        <f>Wellpath!E31</f>
        <v>810</v>
      </c>
      <c r="B31" s="22">
        <v>0</v>
      </c>
      <c r="C31" s="22">
        <v>0</v>
      </c>
      <c r="D31" s="22">
        <f>(TAN(Dip) * SIN(Wellpath!$L31) * COS(Wellpath!$O31) - COS(Wellpath!$L31)) / 2</f>
        <v>-1.0332461209310635</v>
      </c>
      <c r="E31" s="20">
        <f>Model!$W$12*((drdp!B31+drdp!K31)*'ASXY-TI3S'!$B31+(drdp!E31+drdp!N31)*'ASXY-TI3S'!$C31+(drdp!H31+drdp!Q31)*'ASXY-TI3S'!$D31)</f>
        <v>0</v>
      </c>
      <c r="F31" s="20">
        <f>Model!$W$12*((drdp!C31+drdp!L31)*'ASXY-TI3S'!$B31+(drdp!F31+drdp!O31)*'ASXY-TI3S'!$C31+(drdp!I31+drdp!R31)*'ASXY-TI3S'!$D31)</f>
        <v>-6.7528179253431775E-3</v>
      </c>
      <c r="G31" s="20">
        <f>Model!$W$12*((drdp!D31+drdp!M31)*'ASXY-TI3S'!$B31+(drdp!G31+drdp!P31)*'ASXY-TI3S'!$C31+(drdp!J31+drdp!S31)*'ASXY-TI3S'!$D31)</f>
        <v>0</v>
      </c>
      <c r="H31" s="18">
        <f>Model!$W$12*((drdp!B31)*'ASXY-TI3S'!$B31+(drdp!E31)*'ASXY-TI3S'!$C31+(drdp!H31)*'ASXY-TI3S'!$D31)</f>
        <v>0</v>
      </c>
      <c r="I31" s="18">
        <f>Model!$W$12*((drdp!C31)*'ASXY-TI3S'!$B31+(drdp!F31)*'ASXY-TI3S'!$C31+(drdp!I31)*'ASXY-TI3S'!$D31)</f>
        <v>-3.3764089626715887E-3</v>
      </c>
      <c r="J31" s="18">
        <f>Model!$W$12*((drdp!D31)*'ASXY-TI3S'!$B31+(drdp!G31)*'ASXY-TI3S'!$C31+(drdp!J31)*'ASXY-TI3S'!$D31)</f>
        <v>0</v>
      </c>
      <c r="K31" s="21">
        <f>SUM(E$3:E30)+H31</f>
        <v>0</v>
      </c>
      <c r="L31" s="21">
        <f>SUM(F$3:F30)+I31</f>
        <v>-2.9853613452751549E-2</v>
      </c>
      <c r="M31" s="21">
        <f>SUM(G$3:G30)+J31</f>
        <v>0</v>
      </c>
      <c r="N31" s="21"/>
      <c r="O31" s="21"/>
      <c r="P31" s="21"/>
      <c r="Q31" s="19">
        <f t="shared" si="1"/>
        <v>0</v>
      </c>
      <c r="R31" s="19">
        <f t="shared" si="1"/>
        <v>8.9123823618630828E-4</v>
      </c>
      <c r="S31" s="19">
        <f t="shared" si="1"/>
        <v>0</v>
      </c>
      <c r="T31" s="19">
        <f t="shared" si="2"/>
        <v>0</v>
      </c>
      <c r="U31" s="19">
        <f t="shared" si="3"/>
        <v>0</v>
      </c>
      <c r="V31" s="19">
        <f t="shared" si="4"/>
        <v>0</v>
      </c>
    </row>
    <row r="32" spans="1:22" x14ac:dyDescent="0.25">
      <c r="A32" s="26">
        <f>Wellpath!E32</f>
        <v>840</v>
      </c>
      <c r="B32" s="22">
        <v>0</v>
      </c>
      <c r="C32" s="22">
        <v>0</v>
      </c>
      <c r="D32" s="22">
        <f>(TAN(Dip) * SIN(Wellpath!$L32) * COS(Wellpath!$O32) - COS(Wellpath!$L32)) / 2</f>
        <v>-1.0753127297180014</v>
      </c>
      <c r="E32" s="20">
        <f>Model!$W$12*((drdp!B32+drdp!K32)*'ASXY-TI3S'!$B32+(drdp!E32+drdp!N32)*'ASXY-TI3S'!$C32+(drdp!H32+drdp!Q32)*'ASXY-TI3S'!$D32)</f>
        <v>0</v>
      </c>
      <c r="F32" s="20">
        <f>Model!$W$12*((drdp!C32+drdp!L32)*'ASXY-TI3S'!$B32+(drdp!F32+drdp!O32)*'ASXY-TI3S'!$C32+(drdp!I32+drdp!R32)*'ASXY-TI3S'!$D32)</f>
        <v>-7.6543313039447993E-3</v>
      </c>
      <c r="G32" s="20">
        <f>Model!$W$12*((drdp!D32+drdp!M32)*'ASXY-TI3S'!$B32+(drdp!G32+drdp!P32)*'ASXY-TI3S'!$C32+(drdp!J32+drdp!S32)*'ASXY-TI3S'!$D32)</f>
        <v>0</v>
      </c>
      <c r="H32" s="18">
        <f>Model!$W$12*((drdp!B32)*'ASXY-TI3S'!$B32+(drdp!E32)*'ASXY-TI3S'!$C32+(drdp!H32)*'ASXY-TI3S'!$D32)</f>
        <v>0</v>
      </c>
      <c r="I32" s="18">
        <f>Model!$W$12*((drdp!C32)*'ASXY-TI3S'!$B32+(drdp!F32)*'ASXY-TI3S'!$C32+(drdp!I32)*'ASXY-TI3S'!$D32)</f>
        <v>-3.8271656519723997E-3</v>
      </c>
      <c r="J32" s="18">
        <f>Model!$W$12*((drdp!D32)*'ASXY-TI3S'!$B32+(drdp!G32)*'ASXY-TI3S'!$C32+(drdp!J32)*'ASXY-TI3S'!$D32)</f>
        <v>0</v>
      </c>
      <c r="K32" s="21">
        <f>SUM(E$3:E31)+H32</f>
        <v>0</v>
      </c>
      <c r="L32" s="21">
        <f>SUM(F$3:F31)+I32</f>
        <v>-3.7057188067395538E-2</v>
      </c>
      <c r="M32" s="21">
        <f>SUM(G$3:G31)+J32</f>
        <v>0</v>
      </c>
      <c r="N32" s="21"/>
      <c r="O32" s="21"/>
      <c r="P32" s="21"/>
      <c r="Q32" s="19">
        <f t="shared" si="1"/>
        <v>0</v>
      </c>
      <c r="R32" s="19">
        <f t="shared" si="1"/>
        <v>1.3732351874623224E-3</v>
      </c>
      <c r="S32" s="19">
        <f t="shared" si="1"/>
        <v>0</v>
      </c>
      <c r="T32" s="19">
        <f t="shared" si="2"/>
        <v>0</v>
      </c>
      <c r="U32" s="19">
        <f t="shared" si="3"/>
        <v>0</v>
      </c>
      <c r="V32" s="19">
        <f t="shared" si="4"/>
        <v>0</v>
      </c>
    </row>
    <row r="33" spans="1:22" x14ac:dyDescent="0.25">
      <c r="A33" s="26">
        <f>Wellpath!E33</f>
        <v>870</v>
      </c>
      <c r="B33" s="22">
        <v>0</v>
      </c>
      <c r="C33" s="22">
        <v>0</v>
      </c>
      <c r="D33" s="22">
        <f>(TAN(Dip) * SIN(Wellpath!$L33) * COS(Wellpath!$O33) - COS(Wellpath!$L33)) / 2</f>
        <v>-1.1153324196071406</v>
      </c>
      <c r="E33" s="20">
        <f>Model!$W$12*((drdp!B33+drdp!K33)*'ASXY-TI3S'!$B33+(drdp!E33+drdp!N33)*'ASXY-TI3S'!$C33+(drdp!H33+drdp!Q33)*'ASXY-TI3S'!$D33)</f>
        <v>0</v>
      </c>
      <c r="F33" s="20">
        <f>Model!$W$12*((drdp!C33+drdp!L33)*'ASXY-TI3S'!$B33+(drdp!F33+drdp!O33)*'ASXY-TI3S'!$C33+(drdp!I33+drdp!R33)*'ASXY-TI3S'!$D33)</f>
        <v>-8.5739932538596488E-3</v>
      </c>
      <c r="G33" s="20">
        <f>Model!$W$12*((drdp!D33+drdp!M33)*'ASXY-TI3S'!$B33+(drdp!G33+drdp!P33)*'ASXY-TI3S'!$C33+(drdp!J33+drdp!S33)*'ASXY-TI3S'!$D33)</f>
        <v>0</v>
      </c>
      <c r="H33" s="18">
        <f>Model!$W$12*((drdp!B33)*'ASXY-TI3S'!$B33+(drdp!E33)*'ASXY-TI3S'!$C33+(drdp!H33)*'ASXY-TI3S'!$D33)</f>
        <v>0</v>
      </c>
      <c r="I33" s="18">
        <f>Model!$W$12*((drdp!C33)*'ASXY-TI3S'!$B33+(drdp!F33)*'ASXY-TI3S'!$C33+(drdp!I33)*'ASXY-TI3S'!$D33)</f>
        <v>-4.2869966269298244E-3</v>
      </c>
      <c r="J33" s="18">
        <f>Model!$W$12*((drdp!D33)*'ASXY-TI3S'!$B33+(drdp!G33)*'ASXY-TI3S'!$C33+(drdp!J33)*'ASXY-TI3S'!$D33)</f>
        <v>0</v>
      </c>
      <c r="K33" s="21">
        <f>SUM(E$3:E32)+H33</f>
        <v>0</v>
      </c>
      <c r="L33" s="21">
        <f>SUM(F$3:F32)+I33</f>
        <v>-4.517135034629776E-2</v>
      </c>
      <c r="M33" s="21">
        <f>SUM(G$3:G32)+J33</f>
        <v>0</v>
      </c>
      <c r="N33" s="21"/>
      <c r="O33" s="21"/>
      <c r="P33" s="21"/>
      <c r="Q33" s="19">
        <f t="shared" si="1"/>
        <v>0</v>
      </c>
      <c r="R33" s="19">
        <f t="shared" si="1"/>
        <v>2.0404508921079748E-3</v>
      </c>
      <c r="S33" s="19">
        <f t="shared" si="1"/>
        <v>0</v>
      </c>
      <c r="T33" s="19">
        <f t="shared" si="2"/>
        <v>0</v>
      </c>
      <c r="U33" s="19">
        <f t="shared" si="3"/>
        <v>0</v>
      </c>
      <c r="V33" s="19">
        <f t="shared" si="4"/>
        <v>0</v>
      </c>
    </row>
    <row r="34" spans="1:22" x14ac:dyDescent="0.25">
      <c r="A34" s="26">
        <f>Wellpath!E34</f>
        <v>900</v>
      </c>
      <c r="B34" s="22">
        <v>0</v>
      </c>
      <c r="C34" s="22">
        <v>0</v>
      </c>
      <c r="D34" s="22">
        <f>(TAN(Dip) * SIN(Wellpath!$L34) * COS(Wellpath!$O34) - COS(Wellpath!$L34)) / 2</f>
        <v>-1.1532290108442074</v>
      </c>
      <c r="E34" s="20">
        <f>Model!$W$12*((drdp!B34+drdp!K34)*'ASXY-TI3S'!$B34+(drdp!E34+drdp!N34)*'ASXY-TI3S'!$C34+(drdp!H34+drdp!Q34)*'ASXY-TI3S'!$D34)</f>
        <v>0</v>
      </c>
      <c r="F34" s="20">
        <f>Model!$W$12*((drdp!C34+drdp!L34)*'ASXY-TI3S'!$B34+(drdp!F34+drdp!O34)*'ASXY-TI3S'!$C34+(drdp!I34+drdp!R34)*'ASXY-TI3S'!$D34)</f>
        <v>-9.5048045923418166E-3</v>
      </c>
      <c r="G34" s="20">
        <f>Model!$W$12*((drdp!D34+drdp!M34)*'ASXY-TI3S'!$B34+(drdp!G34+drdp!P34)*'ASXY-TI3S'!$C34+(drdp!J34+drdp!S34)*'ASXY-TI3S'!$D34)</f>
        <v>0</v>
      </c>
      <c r="H34" s="18">
        <f>Model!$W$12*((drdp!B34)*'ASXY-TI3S'!$B34+(drdp!E34)*'ASXY-TI3S'!$C34+(drdp!H34)*'ASXY-TI3S'!$D34)</f>
        <v>0</v>
      </c>
      <c r="I34" s="18">
        <f>Model!$W$12*((drdp!C34)*'ASXY-TI3S'!$B34+(drdp!F34)*'ASXY-TI3S'!$C34+(drdp!I34)*'ASXY-TI3S'!$D34)</f>
        <v>-4.7524022961709083E-3</v>
      </c>
      <c r="J34" s="18">
        <f>Model!$W$12*((drdp!D34)*'ASXY-TI3S'!$B34+(drdp!G34)*'ASXY-TI3S'!$C34+(drdp!J34)*'ASXY-TI3S'!$D34)</f>
        <v>0</v>
      </c>
      <c r="K34" s="21">
        <f>SUM(E$3:E33)+H34</f>
        <v>0</v>
      </c>
      <c r="L34" s="21">
        <f>SUM(F$3:F33)+I34</f>
        <v>-5.4210749269398499E-2</v>
      </c>
      <c r="M34" s="21">
        <f>SUM(G$3:G33)+J34</f>
        <v>0</v>
      </c>
      <c r="N34" s="21"/>
      <c r="O34" s="21"/>
      <c r="P34" s="21"/>
      <c r="Q34" s="19">
        <f t="shared" si="1"/>
        <v>0</v>
      </c>
      <c r="R34" s="19">
        <f t="shared" si="1"/>
        <v>2.9388053363495897E-3</v>
      </c>
      <c r="S34" s="19">
        <f t="shared" si="1"/>
        <v>0</v>
      </c>
      <c r="T34" s="19">
        <f t="shared" si="2"/>
        <v>0</v>
      </c>
      <c r="U34" s="19">
        <f t="shared" si="3"/>
        <v>0</v>
      </c>
      <c r="V34" s="19">
        <f t="shared" si="4"/>
        <v>0</v>
      </c>
    </row>
    <row r="35" spans="1:22" x14ac:dyDescent="0.25">
      <c r="A35" s="26">
        <f>Wellpath!E35</f>
        <v>930</v>
      </c>
      <c r="B35" s="22">
        <v>0</v>
      </c>
      <c r="C35" s="22">
        <v>0</v>
      </c>
      <c r="D35" s="22">
        <f>(TAN(Dip) * SIN(Wellpath!$L35) * COS(Wellpath!$O35) - COS(Wellpath!$L35)) / 2</f>
        <v>-1.1889303651138796</v>
      </c>
      <c r="E35" s="20">
        <f>Model!$W$12*((drdp!B35+drdp!K35)*'ASXY-TI3S'!$B35+(drdp!E35+drdp!N35)*'ASXY-TI3S'!$C35+(drdp!H35+drdp!Q35)*'ASXY-TI3S'!$D35)</f>
        <v>0</v>
      </c>
      <c r="F35" s="20">
        <f>Model!$W$12*((drdp!C35+drdp!L35)*'ASXY-TI3S'!$B35+(drdp!F35+drdp!O35)*'ASXY-TI3S'!$C35+(drdp!I35+drdp!R35)*'ASXY-TI3S'!$D35)</f>
        <v>-1.043968128306619E-2</v>
      </c>
      <c r="G35" s="20">
        <f>Model!$W$12*((drdp!D35+drdp!M35)*'ASXY-TI3S'!$B35+(drdp!G35+drdp!P35)*'ASXY-TI3S'!$C35+(drdp!J35+drdp!S35)*'ASXY-TI3S'!$D35)</f>
        <v>0</v>
      </c>
      <c r="H35" s="18">
        <f>Model!$W$12*((drdp!B35)*'ASXY-TI3S'!$B35+(drdp!E35)*'ASXY-TI3S'!$C35+(drdp!H35)*'ASXY-TI3S'!$D35)</f>
        <v>0</v>
      </c>
      <c r="I35" s="18">
        <f>Model!$W$12*((drdp!C35)*'ASXY-TI3S'!$B35+(drdp!F35)*'ASXY-TI3S'!$C35+(drdp!I35)*'ASXY-TI3S'!$D35)</f>
        <v>-5.2198406415330948E-3</v>
      </c>
      <c r="J35" s="18">
        <f>Model!$W$12*((drdp!D35)*'ASXY-TI3S'!$B35+(drdp!G35)*'ASXY-TI3S'!$C35+(drdp!J35)*'ASXY-TI3S'!$D35)</f>
        <v>0</v>
      </c>
      <c r="K35" s="21">
        <f>SUM(E$3:E34)+H35</f>
        <v>0</v>
      </c>
      <c r="L35" s="21">
        <f>SUM(F$3:F34)+I35</f>
        <v>-6.4182992207102496E-2</v>
      </c>
      <c r="M35" s="21">
        <f>SUM(G$3:G34)+J35</f>
        <v>0</v>
      </c>
      <c r="N35" s="21"/>
      <c r="O35" s="21"/>
      <c r="P35" s="21"/>
      <c r="Q35" s="19">
        <f t="shared" si="1"/>
        <v>0</v>
      </c>
      <c r="R35" s="19">
        <f t="shared" si="1"/>
        <v>4.11945648865698E-3</v>
      </c>
      <c r="S35" s="19">
        <f t="shared" si="1"/>
        <v>0</v>
      </c>
      <c r="T35" s="19">
        <f t="shared" si="2"/>
        <v>0</v>
      </c>
      <c r="U35" s="19">
        <f t="shared" si="3"/>
        <v>0</v>
      </c>
      <c r="V35" s="19">
        <f t="shared" si="4"/>
        <v>0</v>
      </c>
    </row>
    <row r="36" spans="1:22" x14ac:dyDescent="0.25">
      <c r="A36" s="26">
        <f>Wellpath!E36</f>
        <v>960</v>
      </c>
      <c r="B36" s="22">
        <v>0</v>
      </c>
      <c r="C36" s="22">
        <v>0</v>
      </c>
      <c r="D36" s="22">
        <f>(TAN(Dip) * SIN(Wellpath!$L36) * COS(Wellpath!$O36) - COS(Wellpath!$L36)) / 2</f>
        <v>-1.2223685228591736</v>
      </c>
      <c r="E36" s="20">
        <f>Model!$W$12*((drdp!B36+drdp!K36)*'ASXY-TI3S'!$B36+(drdp!E36+drdp!N36)*'ASXY-TI3S'!$C36+(drdp!H36+drdp!Q36)*'ASXY-TI3S'!$D36)</f>
        <v>0</v>
      </c>
      <c r="F36" s="20">
        <f>Model!$W$12*((drdp!C36+drdp!L36)*'ASXY-TI3S'!$B36+(drdp!F36+drdp!O36)*'ASXY-TI3S'!$C36+(drdp!I36+drdp!R36)*'ASXY-TI3S'!$D36)</f>
        <v>-1.1371508349922385E-2</v>
      </c>
      <c r="G36" s="20">
        <f>Model!$W$12*((drdp!D36+drdp!M36)*'ASXY-TI3S'!$B36+(drdp!G36+drdp!P36)*'ASXY-TI3S'!$C36+(drdp!J36+drdp!S36)*'ASXY-TI3S'!$D36)</f>
        <v>0</v>
      </c>
      <c r="H36" s="18">
        <f>Model!$W$12*((drdp!B36)*'ASXY-TI3S'!$B36+(drdp!E36)*'ASXY-TI3S'!$C36+(drdp!H36)*'ASXY-TI3S'!$D36)</f>
        <v>0</v>
      </c>
      <c r="I36" s="18">
        <f>Model!$W$12*((drdp!C36)*'ASXY-TI3S'!$B36+(drdp!F36)*'ASXY-TI3S'!$C36+(drdp!I36)*'ASXY-TI3S'!$D36)</f>
        <v>-5.6857541749611926E-3</v>
      </c>
      <c r="J36" s="18">
        <f>Model!$W$12*((drdp!D36)*'ASXY-TI3S'!$B36+(drdp!G36)*'ASXY-TI3S'!$C36+(drdp!J36)*'ASXY-TI3S'!$D36)</f>
        <v>0</v>
      </c>
      <c r="K36" s="21">
        <f>SUM(E$3:E35)+H36</f>
        <v>0</v>
      </c>
      <c r="L36" s="21">
        <f>SUM(F$3:F35)+I36</f>
        <v>-7.5088587023596776E-2</v>
      </c>
      <c r="M36" s="21">
        <f>SUM(G$3:G35)+J36</f>
        <v>0</v>
      </c>
      <c r="N36" s="21"/>
      <c r="O36" s="21"/>
      <c r="P36" s="21"/>
      <c r="Q36" s="19">
        <f t="shared" si="1"/>
        <v>0</v>
      </c>
      <c r="R36" s="19">
        <f t="shared" si="1"/>
        <v>5.6382959012002661E-3</v>
      </c>
      <c r="S36" s="19">
        <f t="shared" si="1"/>
        <v>0</v>
      </c>
      <c r="T36" s="19">
        <f t="shared" si="2"/>
        <v>0</v>
      </c>
      <c r="U36" s="19">
        <f t="shared" si="3"/>
        <v>0</v>
      </c>
      <c r="V36" s="19">
        <f t="shared" si="4"/>
        <v>0</v>
      </c>
    </row>
    <row r="37" spans="1:22" x14ac:dyDescent="0.25">
      <c r="A37" s="26">
        <f>Wellpath!E37</f>
        <v>990</v>
      </c>
      <c r="B37" s="22">
        <v>0</v>
      </c>
      <c r="C37" s="22">
        <v>0</v>
      </c>
      <c r="D37" s="22">
        <f>(TAN(Dip) * SIN(Wellpath!$L37) * COS(Wellpath!$O37) - COS(Wellpath!$L37)) / 2</f>
        <v>-1.2534798326463199</v>
      </c>
      <c r="E37" s="20">
        <f>Model!$W$12*((drdp!B37+drdp!K37)*'ASXY-TI3S'!$B37+(drdp!E37+drdp!N37)*'ASXY-TI3S'!$C37+(drdp!H37+drdp!Q37)*'ASXY-TI3S'!$D37)</f>
        <v>0</v>
      </c>
      <c r="F37" s="20">
        <f>Model!$W$12*((drdp!C37+drdp!L37)*'ASXY-TI3S'!$B37+(drdp!F37+drdp!O37)*'ASXY-TI3S'!$C37+(drdp!I37+drdp!R37)*'ASXY-TI3S'!$D37)</f>
        <v>-1.2293194026279056E-2</v>
      </c>
      <c r="G37" s="20">
        <f>Model!$W$12*((drdp!D37+drdp!M37)*'ASXY-TI3S'!$B37+(drdp!G37+drdp!P37)*'ASXY-TI3S'!$C37+(drdp!J37+drdp!S37)*'ASXY-TI3S'!$D37)</f>
        <v>0</v>
      </c>
      <c r="H37" s="18">
        <f>Model!$W$12*((drdp!B37)*'ASXY-TI3S'!$B37+(drdp!E37)*'ASXY-TI3S'!$C37+(drdp!H37)*'ASXY-TI3S'!$D37)</f>
        <v>0</v>
      </c>
      <c r="I37" s="18">
        <f>Model!$W$12*((drdp!C37)*'ASXY-TI3S'!$B37+(drdp!F37)*'ASXY-TI3S'!$C37+(drdp!I37)*'ASXY-TI3S'!$D37)</f>
        <v>-6.1465970131395278E-3</v>
      </c>
      <c r="J37" s="18">
        <f>Model!$W$12*((drdp!D37)*'ASXY-TI3S'!$B37+(drdp!G37)*'ASXY-TI3S'!$C37+(drdp!J37)*'ASXY-TI3S'!$D37)</f>
        <v>0</v>
      </c>
      <c r="K37" s="21">
        <f>SUM(E$3:E36)+H37</f>
        <v>0</v>
      </c>
      <c r="L37" s="21">
        <f>SUM(F$3:F36)+I37</f>
        <v>-8.6920938211697496E-2</v>
      </c>
      <c r="M37" s="21">
        <f>SUM(G$3:G36)+J37</f>
        <v>0</v>
      </c>
      <c r="N37" s="21"/>
      <c r="O37" s="21"/>
      <c r="P37" s="21"/>
      <c r="Q37" s="19">
        <f t="shared" si="1"/>
        <v>0</v>
      </c>
      <c r="R37" s="19">
        <f t="shared" si="1"/>
        <v>7.5552494996017341E-3</v>
      </c>
      <c r="S37" s="19">
        <f t="shared" si="1"/>
        <v>0</v>
      </c>
      <c r="T37" s="19">
        <f t="shared" si="2"/>
        <v>0</v>
      </c>
      <c r="U37" s="19">
        <f t="shared" si="3"/>
        <v>0</v>
      </c>
      <c r="V37" s="19">
        <f t="shared" si="4"/>
        <v>0</v>
      </c>
    </row>
    <row r="38" spans="1:22" x14ac:dyDescent="0.25">
      <c r="A38" s="26">
        <f>Wellpath!E38</f>
        <v>1020</v>
      </c>
      <c r="B38" s="22">
        <v>0</v>
      </c>
      <c r="C38" s="22">
        <v>0</v>
      </c>
      <c r="D38" s="22">
        <f>(TAN(Dip) * SIN(Wellpath!$L38) * COS(Wellpath!$O38) - COS(Wellpath!$L38)) / 2</f>
        <v>-1.2822050723288876</v>
      </c>
      <c r="E38" s="20">
        <f>Model!$W$12*((drdp!B38+drdp!K38)*'ASXY-TI3S'!$B38+(drdp!E38+drdp!N38)*'ASXY-TI3S'!$C38+(drdp!H38+drdp!Q38)*'ASXY-TI3S'!$D38)</f>
        <v>0</v>
      </c>
      <c r="F38" s="20">
        <f>Model!$W$12*((drdp!C38+drdp!L38)*'ASXY-TI3S'!$B38+(drdp!F38+drdp!O38)*'ASXY-TI3S'!$C38+(drdp!I38+drdp!R38)*'ASXY-TI3S'!$D38)</f>
        <v>-1.31977237276101E-2</v>
      </c>
      <c r="G38" s="20">
        <f>Model!$W$12*((drdp!D38+drdp!M38)*'ASXY-TI3S'!$B38+(drdp!G38+drdp!P38)*'ASXY-TI3S'!$C38+(drdp!J38+drdp!S38)*'ASXY-TI3S'!$D38)</f>
        <v>0</v>
      </c>
      <c r="H38" s="18">
        <f>Model!$W$12*((drdp!B38)*'ASXY-TI3S'!$B38+(drdp!E38)*'ASXY-TI3S'!$C38+(drdp!H38)*'ASXY-TI3S'!$D38)</f>
        <v>0</v>
      </c>
      <c r="I38" s="18">
        <f>Model!$W$12*((drdp!C38)*'ASXY-TI3S'!$B38+(drdp!F38)*'ASXY-TI3S'!$C38+(drdp!I38)*'ASXY-TI3S'!$D38)</f>
        <v>-6.5988618638050502E-3</v>
      </c>
      <c r="J38" s="18">
        <f>Model!$W$12*((drdp!D38)*'ASXY-TI3S'!$B38+(drdp!G38)*'ASXY-TI3S'!$C38+(drdp!J38)*'ASXY-TI3S'!$D38)</f>
        <v>0</v>
      </c>
      <c r="K38" s="21">
        <f>SUM(E$3:E37)+H38</f>
        <v>0</v>
      </c>
      <c r="L38" s="21">
        <f>SUM(F$3:F37)+I38</f>
        <v>-9.9666397088642084E-2</v>
      </c>
      <c r="M38" s="21">
        <f>SUM(G$3:G37)+J38</f>
        <v>0</v>
      </c>
      <c r="N38" s="21"/>
      <c r="O38" s="21"/>
      <c r="P38" s="21"/>
      <c r="Q38" s="19">
        <f t="shared" si="1"/>
        <v>0</v>
      </c>
      <c r="R38" s="19">
        <f t="shared" si="1"/>
        <v>9.9333907086308834E-3</v>
      </c>
      <c r="S38" s="19">
        <f t="shared" si="1"/>
        <v>0</v>
      </c>
      <c r="T38" s="19">
        <f t="shared" si="2"/>
        <v>0</v>
      </c>
      <c r="U38" s="19">
        <f t="shared" si="3"/>
        <v>0</v>
      </c>
      <c r="V38" s="19">
        <f t="shared" si="4"/>
        <v>0</v>
      </c>
    </row>
    <row r="39" spans="1:22" x14ac:dyDescent="0.25">
      <c r="A39" s="26">
        <f>Wellpath!E39</f>
        <v>1050</v>
      </c>
      <c r="B39" s="22">
        <v>0</v>
      </c>
      <c r="C39" s="22">
        <v>0</v>
      </c>
      <c r="D39" s="22">
        <f>(TAN(Dip) * SIN(Wellpath!$L39) * COS(Wellpath!$O39) - COS(Wellpath!$L39)) / 2</f>
        <v>-1.3084895617805046</v>
      </c>
      <c r="E39" s="20">
        <f>Model!$W$12*((drdp!B39+drdp!K39)*'ASXY-TI3S'!$B39+(drdp!E39+drdp!N39)*'ASXY-TI3S'!$C39+(drdp!H39+drdp!Q39)*'ASXY-TI3S'!$D39)</f>
        <v>0</v>
      </c>
      <c r="F39" s="20">
        <f>Model!$W$12*((drdp!C39+drdp!L39)*'ASXY-TI3S'!$B39+(drdp!F39+drdp!O39)*'ASXY-TI3S'!$C39+(drdp!I39+drdp!R39)*'ASXY-TI3S'!$D39)</f>
        <v>-1.4078213436718416E-2</v>
      </c>
      <c r="G39" s="20">
        <f>Model!$W$12*((drdp!D39+drdp!M39)*'ASXY-TI3S'!$B39+(drdp!G39+drdp!P39)*'ASXY-TI3S'!$C39+(drdp!J39+drdp!S39)*'ASXY-TI3S'!$D39)</f>
        <v>0</v>
      </c>
      <c r="H39" s="18">
        <f>Model!$W$12*((drdp!B39)*'ASXY-TI3S'!$B39+(drdp!E39)*'ASXY-TI3S'!$C39+(drdp!H39)*'ASXY-TI3S'!$D39)</f>
        <v>0</v>
      </c>
      <c r="I39" s="18">
        <f>Model!$W$12*((drdp!C39)*'ASXY-TI3S'!$B39+(drdp!F39)*'ASXY-TI3S'!$C39+(drdp!I39)*'ASXY-TI3S'!$D39)</f>
        <v>-7.0391067183592079E-3</v>
      </c>
      <c r="J39" s="18">
        <f>Model!$W$12*((drdp!D39)*'ASXY-TI3S'!$B39+(drdp!G39)*'ASXY-TI3S'!$C39+(drdp!J39)*'ASXY-TI3S'!$D39)</f>
        <v>0</v>
      </c>
      <c r="K39" s="21">
        <f>SUM(E$3:E38)+H39</f>
        <v>0</v>
      </c>
      <c r="L39" s="21">
        <f>SUM(F$3:F38)+I39</f>
        <v>-0.11330436567080635</v>
      </c>
      <c r="M39" s="21">
        <f>SUM(G$3:G38)+J39</f>
        <v>0</v>
      </c>
      <c r="N39" s="21"/>
      <c r="O39" s="21"/>
      <c r="P39" s="21"/>
      <c r="Q39" s="19">
        <f t="shared" si="1"/>
        <v>0</v>
      </c>
      <c r="R39" s="19">
        <f t="shared" si="1"/>
        <v>1.28378792800638E-2</v>
      </c>
      <c r="S39" s="19">
        <f t="shared" si="1"/>
        <v>0</v>
      </c>
      <c r="T39" s="19">
        <f t="shared" si="2"/>
        <v>0</v>
      </c>
      <c r="U39" s="19">
        <f t="shared" si="3"/>
        <v>0</v>
      </c>
      <c r="V39" s="19">
        <f t="shared" si="4"/>
        <v>0</v>
      </c>
    </row>
    <row r="40" spans="1:22" x14ac:dyDescent="0.25">
      <c r="A40" s="26">
        <f>Wellpath!E40</f>
        <v>1080</v>
      </c>
      <c r="B40" s="22">
        <v>0</v>
      </c>
      <c r="C40" s="22">
        <v>0</v>
      </c>
      <c r="D40" s="22">
        <f>(TAN(Dip) * SIN(Wellpath!$L40) * COS(Wellpath!$O40) - COS(Wellpath!$L40)) / 2</f>
        <v>-1.3322832669815878</v>
      </c>
      <c r="E40" s="20">
        <f>Model!$W$12*((drdp!B40+drdp!K40)*'ASXY-TI3S'!$B40+(drdp!E40+drdp!N40)*'ASXY-TI3S'!$C40+(drdp!H40+drdp!Q40)*'ASXY-TI3S'!$D40)</f>
        <v>0</v>
      </c>
      <c r="F40" s="20">
        <f>Model!$W$12*((drdp!C40+drdp!L40)*'ASXY-TI3S'!$B40+(drdp!F40+drdp!O40)*'ASXY-TI3S'!$C40+(drdp!I40+drdp!R40)*'ASXY-TI3S'!$D40)</f>
        <v>-1.2439968412719564E-2</v>
      </c>
      <c r="G40" s="20">
        <f>Model!$W$12*((drdp!D40+drdp!M40)*'ASXY-TI3S'!$B40+(drdp!G40+drdp!P40)*'ASXY-TI3S'!$C40+(drdp!J40+drdp!S40)*'ASXY-TI3S'!$D40)</f>
        <v>0</v>
      </c>
      <c r="H40" s="18">
        <f>Model!$W$12*((drdp!B40)*'ASXY-TI3S'!$B40+(drdp!E40)*'ASXY-TI3S'!$C40+(drdp!H40)*'ASXY-TI3S'!$D40)</f>
        <v>0</v>
      </c>
      <c r="I40" s="18">
        <f>Model!$W$12*((drdp!C40)*'ASXY-TI3S'!$B40+(drdp!F40)*'ASXY-TI3S'!$C40+(drdp!I40)*'ASXY-TI3S'!$D40)</f>
        <v>-7.4639810476317394E-3</v>
      </c>
      <c r="J40" s="18">
        <f>Model!$W$12*((drdp!D40)*'ASXY-TI3S'!$B40+(drdp!G40)*'ASXY-TI3S'!$C40+(drdp!J40)*'ASXY-TI3S'!$D40)</f>
        <v>0</v>
      </c>
      <c r="K40" s="21">
        <f>SUM(E$3:E39)+H40</f>
        <v>0</v>
      </c>
      <c r="L40" s="21">
        <f>SUM(F$3:F39)+I40</f>
        <v>-0.12780745343679728</v>
      </c>
      <c r="M40" s="21">
        <f>SUM(G$3:G39)+J40</f>
        <v>0</v>
      </c>
      <c r="N40" s="21"/>
      <c r="O40" s="21"/>
      <c r="P40" s="21"/>
      <c r="Q40" s="19">
        <f t="shared" si="1"/>
        <v>0</v>
      </c>
      <c r="R40" s="19">
        <f t="shared" si="1"/>
        <v>1.6334745153999106E-2</v>
      </c>
      <c r="S40" s="19">
        <f t="shared" si="1"/>
        <v>0</v>
      </c>
      <c r="T40" s="19">
        <f t="shared" si="2"/>
        <v>0</v>
      </c>
      <c r="U40" s="19">
        <f t="shared" si="3"/>
        <v>0</v>
      </c>
      <c r="V40" s="19">
        <f t="shared" si="4"/>
        <v>0</v>
      </c>
    </row>
    <row r="41" spans="1:22" x14ac:dyDescent="0.25">
      <c r="A41" s="26">
        <f>Wellpath!E41</f>
        <v>1100</v>
      </c>
      <c r="B41" s="22">
        <v>0</v>
      </c>
      <c r="C41" s="22">
        <v>0</v>
      </c>
      <c r="D41" s="22">
        <f>(TAN(Dip) * SIN(Wellpath!$L41) * COS(Wellpath!$O41) - COS(Wellpath!$L41)) / 2</f>
        <v>-1.3467671779915451</v>
      </c>
      <c r="E41" s="20">
        <f>Model!$W$12*((drdp!B41+drdp!K41)*'ASXY-TI3S'!$B41+(drdp!E41+drdp!N41)*'ASXY-TI3S'!$C41+(drdp!H41+drdp!Q41)*'ASXY-TI3S'!$D41)</f>
        <v>0</v>
      </c>
      <c r="F41" s="20">
        <f>Model!$W$12*((drdp!C41+drdp!L41)*'ASXY-TI3S'!$B41+(drdp!F41+drdp!O41)*'ASXY-TI3S'!$C41+(drdp!I41+drdp!R41)*'ASXY-TI3S'!$D41)</f>
        <v>-7.7376263465658802E-3</v>
      </c>
      <c r="G41" s="20">
        <f>Model!$W$12*((drdp!D41+drdp!M41)*'ASXY-TI3S'!$B41+(drdp!G41+drdp!P41)*'ASXY-TI3S'!$C41+(drdp!J41+drdp!S41)*'ASXY-TI3S'!$D41)</f>
        <v>0</v>
      </c>
      <c r="H41" s="18">
        <f>Model!$W$12*((drdp!B41)*'ASXY-TI3S'!$B41+(drdp!E41)*'ASXY-TI3S'!$C41+(drdp!H41)*'ASXY-TI3S'!$D41)</f>
        <v>0</v>
      </c>
      <c r="I41" s="18">
        <f>Model!$W$12*((drdp!C41)*'ASXY-TI3S'!$B41+(drdp!F41)*'ASXY-TI3S'!$C41+(drdp!I41)*'ASXY-TI3S'!$D41)</f>
        <v>-5.1584175643772535E-3</v>
      </c>
      <c r="J41" s="18">
        <f>Model!$W$12*((drdp!D41)*'ASXY-TI3S'!$B41+(drdp!G41)*'ASXY-TI3S'!$C41+(drdp!J41)*'ASXY-TI3S'!$D41)</f>
        <v>0</v>
      </c>
      <c r="K41" s="21">
        <f>SUM(E$3:E40)+H41</f>
        <v>0</v>
      </c>
      <c r="L41" s="21">
        <f>SUM(F$3:F40)+I41</f>
        <v>-0.13794185836626238</v>
      </c>
      <c r="M41" s="21">
        <f>SUM(G$3:G40)+J41</f>
        <v>0</v>
      </c>
      <c r="N41" s="21"/>
      <c r="O41" s="21"/>
      <c r="P41" s="21"/>
      <c r="Q41" s="19">
        <f t="shared" si="1"/>
        <v>0</v>
      </c>
      <c r="R41" s="19">
        <f t="shared" si="1"/>
        <v>1.9027956289537989E-2</v>
      </c>
      <c r="S41" s="19">
        <f t="shared" si="1"/>
        <v>0</v>
      </c>
      <c r="T41" s="19">
        <f t="shared" si="2"/>
        <v>0</v>
      </c>
      <c r="U41" s="19">
        <f t="shared" si="3"/>
        <v>0</v>
      </c>
      <c r="V41" s="19">
        <f t="shared" si="4"/>
        <v>0</v>
      </c>
    </row>
    <row r="42" spans="1:22" x14ac:dyDescent="0.25">
      <c r="A42" s="26">
        <f>Wellpath!E42</f>
        <v>1110</v>
      </c>
      <c r="B42" s="22">
        <v>0</v>
      </c>
      <c r="C42" s="22">
        <v>0</v>
      </c>
      <c r="D42" s="22">
        <f>(TAN(Dip) * SIN(Wellpath!$L42) * COS(Wellpath!$O42) - COS(Wellpath!$L42)) / 2</f>
        <v>-1.3467671779915451</v>
      </c>
      <c r="E42" s="20">
        <f>Model!$W$12*((drdp!B42+drdp!K42)*'ASXY-TI3S'!$B42+(drdp!E42+drdp!N42)*'ASXY-TI3S'!$C42+(drdp!H42+drdp!Q42)*'ASXY-TI3S'!$D42)</f>
        <v>0</v>
      </c>
      <c r="F42" s="20">
        <f>Model!$W$12*((drdp!C42+drdp!L42)*'ASXY-TI3S'!$B42+(drdp!F42+drdp!O42)*'ASXY-TI3S'!$C42+(drdp!I42+drdp!R42)*'ASXY-TI3S'!$D42)</f>
        <v>-1.0316835128754507E-2</v>
      </c>
      <c r="G42" s="20">
        <f>Model!$W$12*((drdp!D42+drdp!M42)*'ASXY-TI3S'!$B42+(drdp!G42+drdp!P42)*'ASXY-TI3S'!$C42+(drdp!J42+drdp!S42)*'ASXY-TI3S'!$D42)</f>
        <v>0</v>
      </c>
      <c r="H42" s="18">
        <f>Model!$W$12*((drdp!B42)*'ASXY-TI3S'!$B42+(drdp!E42)*'ASXY-TI3S'!$C42+(drdp!H42)*'ASXY-TI3S'!$D42)</f>
        <v>0</v>
      </c>
      <c r="I42" s="18">
        <f>Model!$W$12*((drdp!C42)*'ASXY-TI3S'!$B42+(drdp!F42)*'ASXY-TI3S'!$C42+(drdp!I42)*'ASXY-TI3S'!$D42)</f>
        <v>-2.5792087821886267E-3</v>
      </c>
      <c r="J42" s="18">
        <f>Model!$W$12*((drdp!D42)*'ASXY-TI3S'!$B42+(drdp!G42)*'ASXY-TI3S'!$C42+(drdp!J42)*'ASXY-TI3S'!$D42)</f>
        <v>0</v>
      </c>
      <c r="K42" s="21">
        <f>SUM(E$3:E41)+H42</f>
        <v>0</v>
      </c>
      <c r="L42" s="21">
        <f>SUM(F$3:F41)+I42</f>
        <v>-0.14310027593063962</v>
      </c>
      <c r="M42" s="21">
        <f>SUM(G$3:G41)+J42</f>
        <v>0</v>
      </c>
      <c r="N42" s="21"/>
      <c r="O42" s="21"/>
      <c r="P42" s="21"/>
      <c r="Q42" s="19">
        <f t="shared" si="1"/>
        <v>0</v>
      </c>
      <c r="R42" s="19">
        <f t="shared" si="1"/>
        <v>2.0477688971425198E-2</v>
      </c>
      <c r="S42" s="19">
        <f t="shared" si="1"/>
        <v>0</v>
      </c>
      <c r="T42" s="19">
        <f t="shared" si="2"/>
        <v>0</v>
      </c>
      <c r="U42" s="19">
        <f t="shared" si="3"/>
        <v>0</v>
      </c>
      <c r="V42" s="19">
        <f t="shared" si="4"/>
        <v>0</v>
      </c>
    </row>
    <row r="43" spans="1:22" x14ac:dyDescent="0.25">
      <c r="A43" s="26">
        <f>Wellpath!E43</f>
        <v>1140</v>
      </c>
      <c r="B43" s="22">
        <v>0</v>
      </c>
      <c r="C43" s="22">
        <v>0</v>
      </c>
      <c r="D43" s="22">
        <f>(TAN(Dip) * SIN(Wellpath!$L43) * COS(Wellpath!$O43) - COS(Wellpath!$L43)) / 2</f>
        <v>-1.3467671779915451</v>
      </c>
      <c r="E43" s="20">
        <f>Model!$W$12*((drdp!B43+drdp!K43)*'ASXY-TI3S'!$B43+(drdp!E43+drdp!N43)*'ASXY-TI3S'!$C43+(drdp!H43+drdp!Q43)*'ASXY-TI3S'!$D43)</f>
        <v>0</v>
      </c>
      <c r="F43" s="20">
        <f>Model!$W$12*((drdp!C43+drdp!L43)*'ASXY-TI3S'!$B43+(drdp!F43+drdp!O43)*'ASXY-TI3S'!$C43+(drdp!I43+drdp!R43)*'ASXY-TI3S'!$D43)</f>
        <v>-1.547525269313176E-2</v>
      </c>
      <c r="G43" s="20">
        <f>Model!$W$12*((drdp!D43+drdp!M43)*'ASXY-TI3S'!$B43+(drdp!G43+drdp!P43)*'ASXY-TI3S'!$C43+(drdp!J43+drdp!S43)*'ASXY-TI3S'!$D43)</f>
        <v>0</v>
      </c>
      <c r="H43" s="18">
        <f>Model!$W$12*((drdp!B43)*'ASXY-TI3S'!$B43+(drdp!E43)*'ASXY-TI3S'!$C43+(drdp!H43)*'ASXY-TI3S'!$D43)</f>
        <v>0</v>
      </c>
      <c r="I43" s="18">
        <f>Model!$W$12*((drdp!C43)*'ASXY-TI3S'!$B43+(drdp!F43)*'ASXY-TI3S'!$C43+(drdp!I43)*'ASXY-TI3S'!$D43)</f>
        <v>-7.7376263465658802E-3</v>
      </c>
      <c r="J43" s="18">
        <f>Model!$W$12*((drdp!D43)*'ASXY-TI3S'!$B43+(drdp!G43)*'ASXY-TI3S'!$C43+(drdp!J43)*'ASXY-TI3S'!$D43)</f>
        <v>0</v>
      </c>
      <c r="K43" s="21">
        <f>SUM(E$3:E42)+H43</f>
        <v>0</v>
      </c>
      <c r="L43" s="21">
        <f>SUM(F$3:F42)+I43</f>
        <v>-0.15857552862377139</v>
      </c>
      <c r="M43" s="21">
        <f>SUM(G$3:G42)+J43</f>
        <v>0</v>
      </c>
      <c r="N43" s="21"/>
      <c r="O43" s="21"/>
      <c r="P43" s="21"/>
      <c r="Q43" s="19">
        <f t="shared" si="1"/>
        <v>0</v>
      </c>
      <c r="R43" s="19">
        <f t="shared" si="1"/>
        <v>2.5146198278308537E-2</v>
      </c>
      <c r="S43" s="19">
        <f t="shared" si="1"/>
        <v>0</v>
      </c>
      <c r="T43" s="19">
        <f t="shared" si="2"/>
        <v>0</v>
      </c>
      <c r="U43" s="19">
        <f t="shared" si="3"/>
        <v>0</v>
      </c>
      <c r="V43" s="19">
        <f t="shared" si="4"/>
        <v>0</v>
      </c>
    </row>
    <row r="44" spans="1:22" s="36" customFormat="1" x14ac:dyDescent="0.25">
      <c r="A44" s="26">
        <f>Wellpath!E44</f>
        <v>1170</v>
      </c>
      <c r="B44" s="22">
        <v>0</v>
      </c>
      <c r="C44" s="22">
        <v>0</v>
      </c>
      <c r="D44" s="22">
        <f>(TAN(Dip) * SIN(Wellpath!$L44) * COS(Wellpath!$O44) - COS(Wellpath!$L44)) / 2</f>
        <v>-1.3467671779915451</v>
      </c>
      <c r="E44" s="20">
        <f>Model!$W$12*((drdp!B44+drdp!K44)*'ASXY-TI3S'!$B44+(drdp!E44+drdp!N44)*'ASXY-TI3S'!$C44+(drdp!H44+drdp!Q44)*'ASXY-TI3S'!$D44)</f>
        <v>0</v>
      </c>
      <c r="F44" s="20">
        <f>Model!$W$12*((drdp!C44+drdp!L44)*'ASXY-TI3S'!$B44+(drdp!F44+drdp!O44)*'ASXY-TI3S'!$C44+(drdp!I44+drdp!R44)*'ASXY-TI3S'!$D44)</f>
        <v>-1.547525269313176E-2</v>
      </c>
      <c r="G44" s="20">
        <f>Model!$W$12*((drdp!D44+drdp!M44)*'ASXY-TI3S'!$B44+(drdp!G44+drdp!P44)*'ASXY-TI3S'!$C44+(drdp!J44+drdp!S44)*'ASXY-TI3S'!$D44)</f>
        <v>0</v>
      </c>
      <c r="H44" s="32">
        <f>Model!$W$12*((drdp!B44)*'ASXY-TI3S'!$B44+(drdp!E44)*'ASXY-TI3S'!$C44+(drdp!H44)*'ASXY-TI3S'!$D44)</f>
        <v>0</v>
      </c>
      <c r="I44" s="32">
        <f>Model!$W$12*((drdp!C44)*'ASXY-TI3S'!$B44+(drdp!F44)*'ASXY-TI3S'!$C44+(drdp!I44)*'ASXY-TI3S'!$D44)</f>
        <v>-7.7376263465658802E-3</v>
      </c>
      <c r="J44" s="32">
        <f>Model!$W$12*((drdp!D44)*'ASXY-TI3S'!$B44+(drdp!G44)*'ASXY-TI3S'!$C44+(drdp!J44)*'ASXY-TI3S'!$D44)</f>
        <v>0</v>
      </c>
      <c r="K44" s="34">
        <f>SUM(E$3:E43)+H44</f>
        <v>0</v>
      </c>
      <c r="L44" s="34">
        <f>SUM(F$3:F43)+I44</f>
        <v>-0.17405078131690316</v>
      </c>
      <c r="M44" s="34">
        <f>SUM(G$3:G43)+J44</f>
        <v>0</v>
      </c>
      <c r="N44" s="34"/>
      <c r="O44" s="34"/>
      <c r="P44" s="34"/>
      <c r="Q44" s="35">
        <f t="shared" si="1"/>
        <v>0</v>
      </c>
      <c r="R44" s="35">
        <f t="shared" si="1"/>
        <v>3.0293674477024444E-2</v>
      </c>
      <c r="S44" s="35">
        <f t="shared" si="1"/>
        <v>0</v>
      </c>
      <c r="T44" s="35">
        <f t="shared" si="2"/>
        <v>0</v>
      </c>
      <c r="U44" s="35">
        <f t="shared" si="3"/>
        <v>0</v>
      </c>
      <c r="V44" s="35">
        <f t="shared" si="4"/>
        <v>0</v>
      </c>
    </row>
    <row r="45" spans="1:22" x14ac:dyDescent="0.25">
      <c r="A45" s="26">
        <f>Wellpath!E45</f>
        <v>1200</v>
      </c>
      <c r="B45" s="22">
        <v>0</v>
      </c>
      <c r="C45" s="22">
        <v>0</v>
      </c>
      <c r="D45" s="22">
        <f>(TAN(Dip) * SIN(Wellpath!$L45) * COS(Wellpath!$O45) - COS(Wellpath!$L45)) / 2</f>
        <v>-1.3467671779915451</v>
      </c>
      <c r="E45" s="20">
        <f>Model!$W$12*((drdp!B45+drdp!K45)*'ASXY-TI3S'!$B45+(drdp!E45+drdp!N45)*'ASXY-TI3S'!$C45+(drdp!H45+drdp!Q45)*'ASXY-TI3S'!$D45)</f>
        <v>0</v>
      </c>
      <c r="F45" s="20">
        <f>Model!$W$12*((drdp!C45+drdp!L45)*'ASXY-TI3S'!$B45+(drdp!F45+drdp!O45)*'ASXY-TI3S'!$C45+(drdp!I45+drdp!R45)*'ASXY-TI3S'!$D45)</f>
        <v>-1.547525269313176E-2</v>
      </c>
      <c r="G45" s="20">
        <f>Model!$W$12*((drdp!D45+drdp!M45)*'ASXY-TI3S'!$B45+(drdp!G45+drdp!P45)*'ASXY-TI3S'!$C45+(drdp!J45+drdp!S45)*'ASXY-TI3S'!$D45)</f>
        <v>0</v>
      </c>
      <c r="H45" s="18">
        <f>Model!$W$12*((drdp!B45)*'ASXY-TI3S'!$B45+(drdp!E45)*'ASXY-TI3S'!$C45+(drdp!H45)*'ASXY-TI3S'!$D45)</f>
        <v>0</v>
      </c>
      <c r="I45" s="18">
        <f>Model!$W$12*((drdp!C45)*'ASXY-TI3S'!$B45+(drdp!F45)*'ASXY-TI3S'!$C45+(drdp!I45)*'ASXY-TI3S'!$D45)</f>
        <v>-7.7376263465658802E-3</v>
      </c>
      <c r="J45" s="18">
        <f>Model!$W$12*((drdp!D45)*'ASXY-TI3S'!$B45+(drdp!G45)*'ASXY-TI3S'!$C45+(drdp!J45)*'ASXY-TI3S'!$D45)</f>
        <v>0</v>
      </c>
      <c r="K45" s="21">
        <f>SUM(E$3:E44)+H45</f>
        <v>0</v>
      </c>
      <c r="L45" s="21">
        <f>SUM(F$3:F44)+I45</f>
        <v>-0.18952603401003493</v>
      </c>
      <c r="M45" s="21">
        <f>SUM(G$3:G44)+J45</f>
        <v>0</v>
      </c>
      <c r="N45" s="21"/>
      <c r="O45" s="21"/>
      <c r="P45" s="21"/>
      <c r="Q45" s="19">
        <f t="shared" si="1"/>
        <v>0</v>
      </c>
      <c r="R45" s="19">
        <f t="shared" si="1"/>
        <v>3.5920117567572914E-2</v>
      </c>
      <c r="S45" s="19">
        <f t="shared" si="1"/>
        <v>0</v>
      </c>
      <c r="T45" s="19">
        <f t="shared" si="2"/>
        <v>0</v>
      </c>
      <c r="U45" s="19">
        <f t="shared" si="3"/>
        <v>0</v>
      </c>
      <c r="V45" s="19">
        <f t="shared" si="4"/>
        <v>0</v>
      </c>
    </row>
    <row r="46" spans="1:22" x14ac:dyDescent="0.25">
      <c r="A46" s="26">
        <f>Wellpath!E46</f>
        <v>1230</v>
      </c>
      <c r="B46" s="22">
        <v>0</v>
      </c>
      <c r="C46" s="22">
        <v>0</v>
      </c>
      <c r="D46" s="22">
        <f>(TAN(Dip) * SIN(Wellpath!$L46) * COS(Wellpath!$O46) - COS(Wellpath!$L46)) / 2</f>
        <v>-1.3467671779915451</v>
      </c>
      <c r="E46" s="20">
        <f>Model!$W$12*((drdp!B46+drdp!K46)*'ASXY-TI3S'!$B46+(drdp!E46+drdp!N46)*'ASXY-TI3S'!$C46+(drdp!H46+drdp!Q46)*'ASXY-TI3S'!$D46)</f>
        <v>0</v>
      </c>
      <c r="F46" s="20">
        <f>Model!$W$12*((drdp!C46+drdp!L46)*'ASXY-TI3S'!$B46+(drdp!F46+drdp!O46)*'ASXY-TI3S'!$C46+(drdp!I46+drdp!R46)*'ASXY-TI3S'!$D46)</f>
        <v>-1.547525269313176E-2</v>
      </c>
      <c r="G46" s="20">
        <f>Model!$W$12*((drdp!D46+drdp!M46)*'ASXY-TI3S'!$B46+(drdp!G46+drdp!P46)*'ASXY-TI3S'!$C46+(drdp!J46+drdp!S46)*'ASXY-TI3S'!$D46)</f>
        <v>0</v>
      </c>
      <c r="H46" s="18">
        <f>Model!$W$12*((drdp!B46)*'ASXY-TI3S'!$B46+(drdp!E46)*'ASXY-TI3S'!$C46+(drdp!H46)*'ASXY-TI3S'!$D46)</f>
        <v>0</v>
      </c>
      <c r="I46" s="18">
        <f>Model!$W$12*((drdp!C46)*'ASXY-TI3S'!$B46+(drdp!F46)*'ASXY-TI3S'!$C46+(drdp!I46)*'ASXY-TI3S'!$D46)</f>
        <v>-7.7376263465658802E-3</v>
      </c>
      <c r="J46" s="18">
        <f>Model!$W$12*((drdp!D46)*'ASXY-TI3S'!$B46+(drdp!G46)*'ASXY-TI3S'!$C46+(drdp!J46)*'ASXY-TI3S'!$D46)</f>
        <v>0</v>
      </c>
      <c r="K46" s="21">
        <f>SUM(E$3:E45)+H46</f>
        <v>0</v>
      </c>
      <c r="L46" s="21">
        <f>SUM(F$3:F45)+I46</f>
        <v>-0.2050012867031667</v>
      </c>
      <c r="M46" s="21">
        <f>SUM(G$3:G45)+J46</f>
        <v>0</v>
      </c>
      <c r="N46" s="21"/>
      <c r="O46" s="21"/>
      <c r="P46" s="21"/>
      <c r="Q46" s="19">
        <f t="shared" si="1"/>
        <v>0</v>
      </c>
      <c r="R46" s="19">
        <f t="shared" si="1"/>
        <v>4.202552754995395E-2</v>
      </c>
      <c r="S46" s="19">
        <f t="shared" si="1"/>
        <v>0</v>
      </c>
      <c r="T46" s="19">
        <f t="shared" si="2"/>
        <v>0</v>
      </c>
      <c r="U46" s="19">
        <f t="shared" si="3"/>
        <v>0</v>
      </c>
      <c r="V46" s="19">
        <f t="shared" si="4"/>
        <v>0</v>
      </c>
    </row>
    <row r="47" spans="1:22" x14ac:dyDescent="0.25">
      <c r="A47" s="26">
        <f>Wellpath!E47</f>
        <v>1260</v>
      </c>
      <c r="B47" s="22">
        <v>0</v>
      </c>
      <c r="C47" s="22">
        <v>0</v>
      </c>
      <c r="D47" s="22">
        <f>(TAN(Dip) * SIN(Wellpath!$L47) * COS(Wellpath!$O47) - COS(Wellpath!$L47)) / 2</f>
        <v>-1.3467671779915451</v>
      </c>
      <c r="E47" s="20">
        <f>Model!$W$12*((drdp!B47+drdp!K47)*'ASXY-TI3S'!$B47+(drdp!E47+drdp!N47)*'ASXY-TI3S'!$C47+(drdp!H47+drdp!Q47)*'ASXY-TI3S'!$D47)</f>
        <v>0</v>
      </c>
      <c r="F47" s="20">
        <f>Model!$W$12*((drdp!C47+drdp!L47)*'ASXY-TI3S'!$B47+(drdp!F47+drdp!O47)*'ASXY-TI3S'!$C47+(drdp!I47+drdp!R47)*'ASXY-TI3S'!$D47)</f>
        <v>-1.547525269313176E-2</v>
      </c>
      <c r="G47" s="20">
        <f>Model!$W$12*((drdp!D47+drdp!M47)*'ASXY-TI3S'!$B47+(drdp!G47+drdp!P47)*'ASXY-TI3S'!$C47+(drdp!J47+drdp!S47)*'ASXY-TI3S'!$D47)</f>
        <v>0</v>
      </c>
      <c r="H47" s="18">
        <f>Model!$W$12*((drdp!B47)*'ASXY-TI3S'!$B47+(drdp!E47)*'ASXY-TI3S'!$C47+(drdp!H47)*'ASXY-TI3S'!$D47)</f>
        <v>0</v>
      </c>
      <c r="I47" s="18">
        <f>Model!$W$12*((drdp!C47)*'ASXY-TI3S'!$B47+(drdp!F47)*'ASXY-TI3S'!$C47+(drdp!I47)*'ASXY-TI3S'!$D47)</f>
        <v>-7.7376263465658802E-3</v>
      </c>
      <c r="J47" s="18">
        <f>Model!$W$12*((drdp!D47)*'ASXY-TI3S'!$B47+(drdp!G47)*'ASXY-TI3S'!$C47+(drdp!J47)*'ASXY-TI3S'!$D47)</f>
        <v>0</v>
      </c>
      <c r="K47" s="21">
        <f>SUM(E$3:E46)+H47</f>
        <v>0</v>
      </c>
      <c r="L47" s="21">
        <f>SUM(F$3:F46)+I47</f>
        <v>-0.22047653939629847</v>
      </c>
      <c r="M47" s="21">
        <f>SUM(G$3:G46)+J47</f>
        <v>0</v>
      </c>
      <c r="N47" s="21"/>
      <c r="O47" s="21"/>
      <c r="P47" s="21"/>
      <c r="Q47" s="19">
        <f t="shared" si="1"/>
        <v>0</v>
      </c>
      <c r="R47" s="19">
        <f t="shared" si="1"/>
        <v>4.8609904424167551E-2</v>
      </c>
      <c r="S47" s="19">
        <f t="shared" si="1"/>
        <v>0</v>
      </c>
      <c r="T47" s="19">
        <f t="shared" si="2"/>
        <v>0</v>
      </c>
      <c r="U47" s="19">
        <f t="shared" si="3"/>
        <v>0</v>
      </c>
      <c r="V47" s="19">
        <f t="shared" si="4"/>
        <v>0</v>
      </c>
    </row>
    <row r="48" spans="1:22" x14ac:dyDescent="0.25">
      <c r="A48" s="26">
        <f>Wellpath!E48</f>
        <v>1290</v>
      </c>
      <c r="B48" s="22">
        <v>0</v>
      </c>
      <c r="C48" s="22">
        <v>0</v>
      </c>
      <c r="D48" s="22">
        <f>(TAN(Dip) * SIN(Wellpath!$L48) * COS(Wellpath!$O48) - COS(Wellpath!$L48)) / 2</f>
        <v>-1.3467671779915451</v>
      </c>
      <c r="E48" s="20">
        <f>Model!$W$12*((drdp!B48+drdp!K48)*'ASXY-TI3S'!$B48+(drdp!E48+drdp!N48)*'ASXY-TI3S'!$C48+(drdp!H48+drdp!Q48)*'ASXY-TI3S'!$D48)</f>
        <v>0</v>
      </c>
      <c r="F48" s="20">
        <f>Model!$W$12*((drdp!C48+drdp!L48)*'ASXY-TI3S'!$B48+(drdp!F48+drdp!O48)*'ASXY-TI3S'!$C48+(drdp!I48+drdp!R48)*'ASXY-TI3S'!$D48)</f>
        <v>-1.547525269313176E-2</v>
      </c>
      <c r="G48" s="20">
        <f>Model!$W$12*((drdp!D48+drdp!M48)*'ASXY-TI3S'!$B48+(drdp!G48+drdp!P48)*'ASXY-TI3S'!$C48+(drdp!J48+drdp!S48)*'ASXY-TI3S'!$D48)</f>
        <v>0</v>
      </c>
      <c r="H48" s="18">
        <f>Model!$W$12*((drdp!B48)*'ASXY-TI3S'!$B48+(drdp!E48)*'ASXY-TI3S'!$C48+(drdp!H48)*'ASXY-TI3S'!$D48)</f>
        <v>0</v>
      </c>
      <c r="I48" s="18">
        <f>Model!$W$12*((drdp!C48)*'ASXY-TI3S'!$B48+(drdp!F48)*'ASXY-TI3S'!$C48+(drdp!I48)*'ASXY-TI3S'!$D48)</f>
        <v>-7.7376263465658802E-3</v>
      </c>
      <c r="J48" s="18">
        <f>Model!$W$12*((drdp!D48)*'ASXY-TI3S'!$B48+(drdp!G48)*'ASXY-TI3S'!$C48+(drdp!J48)*'ASXY-TI3S'!$D48)</f>
        <v>0</v>
      </c>
      <c r="K48" s="21">
        <f>SUM(E$3:E47)+H48</f>
        <v>0</v>
      </c>
      <c r="L48" s="21">
        <f>SUM(F$3:F47)+I48</f>
        <v>-0.23595179208943023</v>
      </c>
      <c r="M48" s="21">
        <f>SUM(G$3:G47)+J48</f>
        <v>0</v>
      </c>
      <c r="N48" s="21"/>
      <c r="O48" s="21"/>
      <c r="P48" s="21"/>
      <c r="Q48" s="19">
        <f t="shared" si="1"/>
        <v>0</v>
      </c>
      <c r="R48" s="19">
        <f t="shared" si="1"/>
        <v>5.5673248190213714E-2</v>
      </c>
      <c r="S48" s="19">
        <f t="shared" si="1"/>
        <v>0</v>
      </c>
      <c r="T48" s="19">
        <f t="shared" si="2"/>
        <v>0</v>
      </c>
      <c r="U48" s="19">
        <f t="shared" si="3"/>
        <v>0</v>
      </c>
      <c r="V48" s="19">
        <f t="shared" si="4"/>
        <v>0</v>
      </c>
    </row>
    <row r="49" spans="1:22" x14ac:dyDescent="0.25">
      <c r="A49" s="26">
        <f>Wellpath!E49</f>
        <v>1320</v>
      </c>
      <c r="B49" s="22">
        <v>0</v>
      </c>
      <c r="C49" s="22">
        <v>0</v>
      </c>
      <c r="D49" s="22">
        <f>(TAN(Dip) * SIN(Wellpath!$L49) * COS(Wellpath!$O49) - COS(Wellpath!$L49)) / 2</f>
        <v>-1.3467671779915451</v>
      </c>
      <c r="E49" s="20">
        <f>Model!$W$12*((drdp!B49+drdp!K49)*'ASXY-TI3S'!$B49+(drdp!E49+drdp!N49)*'ASXY-TI3S'!$C49+(drdp!H49+drdp!Q49)*'ASXY-TI3S'!$D49)</f>
        <v>0</v>
      </c>
      <c r="F49" s="20">
        <f>Model!$W$12*((drdp!C49+drdp!L49)*'ASXY-TI3S'!$B49+(drdp!F49+drdp!O49)*'ASXY-TI3S'!$C49+(drdp!I49+drdp!R49)*'ASXY-TI3S'!$D49)</f>
        <v>-1.547525269313176E-2</v>
      </c>
      <c r="G49" s="20">
        <f>Model!$W$12*((drdp!D49+drdp!M49)*'ASXY-TI3S'!$B49+(drdp!G49+drdp!P49)*'ASXY-TI3S'!$C49+(drdp!J49+drdp!S49)*'ASXY-TI3S'!$D49)</f>
        <v>0</v>
      </c>
      <c r="H49" s="18">
        <f>Model!$W$12*((drdp!B49)*'ASXY-TI3S'!$B49+(drdp!E49)*'ASXY-TI3S'!$C49+(drdp!H49)*'ASXY-TI3S'!$D49)</f>
        <v>0</v>
      </c>
      <c r="I49" s="18">
        <f>Model!$W$12*((drdp!C49)*'ASXY-TI3S'!$B49+(drdp!F49)*'ASXY-TI3S'!$C49+(drdp!I49)*'ASXY-TI3S'!$D49)</f>
        <v>-7.7376263465658802E-3</v>
      </c>
      <c r="J49" s="18">
        <f>Model!$W$12*((drdp!D49)*'ASXY-TI3S'!$B49+(drdp!G49)*'ASXY-TI3S'!$C49+(drdp!J49)*'ASXY-TI3S'!$D49)</f>
        <v>0</v>
      </c>
      <c r="K49" s="21">
        <f>SUM(E$3:E48)+H49</f>
        <v>0</v>
      </c>
      <c r="L49" s="21">
        <f>SUM(F$3:F48)+I49</f>
        <v>-0.251427044782562</v>
      </c>
      <c r="M49" s="21">
        <f>SUM(G$3:G48)+J49</f>
        <v>0</v>
      </c>
      <c r="N49" s="21"/>
      <c r="O49" s="21"/>
      <c r="P49" s="21"/>
      <c r="Q49" s="19">
        <f t="shared" si="1"/>
        <v>0</v>
      </c>
      <c r="R49" s="19">
        <f t="shared" si="1"/>
        <v>6.3215558848092435E-2</v>
      </c>
      <c r="S49" s="19">
        <f t="shared" si="1"/>
        <v>0</v>
      </c>
      <c r="T49" s="19">
        <f t="shared" si="2"/>
        <v>0</v>
      </c>
      <c r="U49" s="19">
        <f t="shared" si="3"/>
        <v>0</v>
      </c>
      <c r="V49" s="19">
        <f t="shared" si="4"/>
        <v>0</v>
      </c>
    </row>
    <row r="50" spans="1:22" x14ac:dyDescent="0.25">
      <c r="A50" s="26">
        <f>Wellpath!E50</f>
        <v>1350</v>
      </c>
      <c r="B50" s="22">
        <v>0</v>
      </c>
      <c r="C50" s="22">
        <v>0</v>
      </c>
      <c r="D50" s="22">
        <f>(TAN(Dip) * SIN(Wellpath!$L50) * COS(Wellpath!$O50) - COS(Wellpath!$L50)) / 2</f>
        <v>-1.3467671779915451</v>
      </c>
      <c r="E50" s="20">
        <f>Model!$W$12*((drdp!B50+drdp!K50)*'ASXY-TI3S'!$B50+(drdp!E50+drdp!N50)*'ASXY-TI3S'!$C50+(drdp!H50+drdp!Q50)*'ASXY-TI3S'!$D50)</f>
        <v>0</v>
      </c>
      <c r="F50" s="20">
        <f>Model!$W$12*((drdp!C50+drdp!L50)*'ASXY-TI3S'!$B50+(drdp!F50+drdp!O50)*'ASXY-TI3S'!$C50+(drdp!I50+drdp!R50)*'ASXY-TI3S'!$D50)</f>
        <v>-1.547525269313176E-2</v>
      </c>
      <c r="G50" s="20">
        <f>Model!$W$12*((drdp!D50+drdp!M50)*'ASXY-TI3S'!$B50+(drdp!G50+drdp!P50)*'ASXY-TI3S'!$C50+(drdp!J50+drdp!S50)*'ASXY-TI3S'!$D50)</f>
        <v>0</v>
      </c>
      <c r="H50" s="18">
        <f>Model!$W$12*((drdp!B50)*'ASXY-TI3S'!$B50+(drdp!E50)*'ASXY-TI3S'!$C50+(drdp!H50)*'ASXY-TI3S'!$D50)</f>
        <v>0</v>
      </c>
      <c r="I50" s="18">
        <f>Model!$W$12*((drdp!C50)*'ASXY-TI3S'!$B50+(drdp!F50)*'ASXY-TI3S'!$C50+(drdp!I50)*'ASXY-TI3S'!$D50)</f>
        <v>-7.7376263465658802E-3</v>
      </c>
      <c r="J50" s="18">
        <f>Model!$W$12*((drdp!D50)*'ASXY-TI3S'!$B50+(drdp!G50)*'ASXY-TI3S'!$C50+(drdp!J50)*'ASXY-TI3S'!$D50)</f>
        <v>0</v>
      </c>
      <c r="K50" s="21">
        <f>SUM(E$3:E49)+H50</f>
        <v>0</v>
      </c>
      <c r="L50" s="21">
        <f>SUM(F$3:F49)+I50</f>
        <v>-0.26690229747569377</v>
      </c>
      <c r="M50" s="21">
        <f>SUM(G$3:G49)+J50</f>
        <v>0</v>
      </c>
      <c r="N50" s="21"/>
      <c r="O50" s="21"/>
      <c r="P50" s="21"/>
      <c r="Q50" s="19">
        <f t="shared" si="1"/>
        <v>0</v>
      </c>
      <c r="R50" s="19">
        <f t="shared" si="1"/>
        <v>7.1236836397803732E-2</v>
      </c>
      <c r="S50" s="19">
        <f t="shared" si="1"/>
        <v>0</v>
      </c>
      <c r="T50" s="19">
        <f t="shared" si="2"/>
        <v>0</v>
      </c>
      <c r="U50" s="19">
        <f t="shared" si="3"/>
        <v>0</v>
      </c>
      <c r="V50" s="19">
        <f t="shared" si="4"/>
        <v>0</v>
      </c>
    </row>
    <row r="51" spans="1:22" x14ac:dyDescent="0.25">
      <c r="A51" s="26">
        <f>Wellpath!E51</f>
        <v>1380</v>
      </c>
      <c r="B51" s="22">
        <v>0</v>
      </c>
      <c r="C51" s="22">
        <v>0</v>
      </c>
      <c r="D51" s="22">
        <f>(TAN(Dip) * SIN(Wellpath!$L51) * COS(Wellpath!$O51) - COS(Wellpath!$L51)) / 2</f>
        <v>-1.3467671779915451</v>
      </c>
      <c r="E51" s="20">
        <f>Model!$W$12*((drdp!B51+drdp!K51)*'ASXY-TI3S'!$B51+(drdp!E51+drdp!N51)*'ASXY-TI3S'!$C51+(drdp!H51+drdp!Q51)*'ASXY-TI3S'!$D51)</f>
        <v>0</v>
      </c>
      <c r="F51" s="20">
        <f>Model!$W$12*((drdp!C51+drdp!L51)*'ASXY-TI3S'!$B51+(drdp!F51+drdp!O51)*'ASXY-TI3S'!$C51+(drdp!I51+drdp!R51)*'ASXY-TI3S'!$D51)</f>
        <v>-1.547525269313176E-2</v>
      </c>
      <c r="G51" s="20">
        <f>Model!$W$12*((drdp!D51+drdp!M51)*'ASXY-TI3S'!$B51+(drdp!G51+drdp!P51)*'ASXY-TI3S'!$C51+(drdp!J51+drdp!S51)*'ASXY-TI3S'!$D51)</f>
        <v>0</v>
      </c>
      <c r="H51" s="18">
        <f>Model!$W$12*((drdp!B51)*'ASXY-TI3S'!$B51+(drdp!E51)*'ASXY-TI3S'!$C51+(drdp!H51)*'ASXY-TI3S'!$D51)</f>
        <v>0</v>
      </c>
      <c r="I51" s="18">
        <f>Model!$W$12*((drdp!C51)*'ASXY-TI3S'!$B51+(drdp!F51)*'ASXY-TI3S'!$C51+(drdp!I51)*'ASXY-TI3S'!$D51)</f>
        <v>-7.7376263465658802E-3</v>
      </c>
      <c r="J51" s="18">
        <f>Model!$W$12*((drdp!D51)*'ASXY-TI3S'!$B51+(drdp!G51)*'ASXY-TI3S'!$C51+(drdp!J51)*'ASXY-TI3S'!$D51)</f>
        <v>0</v>
      </c>
      <c r="K51" s="21">
        <f>SUM(E$3:E50)+H51</f>
        <v>0</v>
      </c>
      <c r="L51" s="21">
        <f>SUM(F$3:F50)+I51</f>
        <v>-0.28237755016882554</v>
      </c>
      <c r="M51" s="21">
        <f>SUM(G$3:G50)+J51</f>
        <v>0</v>
      </c>
      <c r="N51" s="21"/>
      <c r="O51" s="21"/>
      <c r="P51" s="21"/>
      <c r="Q51" s="19">
        <f t="shared" si="1"/>
        <v>0</v>
      </c>
      <c r="R51" s="19">
        <f t="shared" si="1"/>
        <v>7.9737080839347579E-2</v>
      </c>
      <c r="S51" s="19">
        <f t="shared" si="1"/>
        <v>0</v>
      </c>
      <c r="T51" s="19">
        <f t="shared" si="2"/>
        <v>0</v>
      </c>
      <c r="U51" s="19">
        <f t="shared" si="3"/>
        <v>0</v>
      </c>
      <c r="V51" s="19">
        <f t="shared" si="4"/>
        <v>0</v>
      </c>
    </row>
    <row r="52" spans="1:22" x14ac:dyDescent="0.25">
      <c r="A52" s="26">
        <f>Wellpath!E52</f>
        <v>1410</v>
      </c>
      <c r="B52" s="22">
        <v>0</v>
      </c>
      <c r="C52" s="22">
        <v>0</v>
      </c>
      <c r="D52" s="22">
        <f>(TAN(Dip) * SIN(Wellpath!$L52) * COS(Wellpath!$O52) - COS(Wellpath!$L52)) / 2</f>
        <v>-1.3467671779915451</v>
      </c>
      <c r="E52" s="20">
        <f>Model!$W$12*((drdp!B52+drdp!K52)*'ASXY-TI3S'!$B52+(drdp!E52+drdp!N52)*'ASXY-TI3S'!$C52+(drdp!H52+drdp!Q52)*'ASXY-TI3S'!$D52)</f>
        <v>0</v>
      </c>
      <c r="F52" s="20">
        <f>Model!$W$12*((drdp!C52+drdp!L52)*'ASXY-TI3S'!$B52+(drdp!F52+drdp!O52)*'ASXY-TI3S'!$C52+(drdp!I52+drdp!R52)*'ASXY-TI3S'!$D52)</f>
        <v>-1.547525269313176E-2</v>
      </c>
      <c r="G52" s="20">
        <f>Model!$W$12*((drdp!D52+drdp!M52)*'ASXY-TI3S'!$B52+(drdp!G52+drdp!P52)*'ASXY-TI3S'!$C52+(drdp!J52+drdp!S52)*'ASXY-TI3S'!$D52)</f>
        <v>0</v>
      </c>
      <c r="H52" s="18">
        <f>Model!$W$12*((drdp!B52)*'ASXY-TI3S'!$B52+(drdp!E52)*'ASXY-TI3S'!$C52+(drdp!H52)*'ASXY-TI3S'!$D52)</f>
        <v>0</v>
      </c>
      <c r="I52" s="18">
        <f>Model!$W$12*((drdp!C52)*'ASXY-TI3S'!$B52+(drdp!F52)*'ASXY-TI3S'!$C52+(drdp!I52)*'ASXY-TI3S'!$D52)</f>
        <v>-7.7376263465658802E-3</v>
      </c>
      <c r="J52" s="18">
        <f>Model!$W$12*((drdp!D52)*'ASXY-TI3S'!$B52+(drdp!G52)*'ASXY-TI3S'!$C52+(drdp!J52)*'ASXY-TI3S'!$D52)</f>
        <v>0</v>
      </c>
      <c r="K52" s="21">
        <f>SUM(E$3:E51)+H52</f>
        <v>0</v>
      </c>
      <c r="L52" s="21">
        <f>SUM(F$3:F51)+I52</f>
        <v>-0.29785280286195731</v>
      </c>
      <c r="M52" s="21">
        <f>SUM(G$3:G51)+J52</f>
        <v>0</v>
      </c>
      <c r="N52" s="21"/>
      <c r="O52" s="21"/>
      <c r="P52" s="21"/>
      <c r="Q52" s="19">
        <f t="shared" si="1"/>
        <v>0</v>
      </c>
      <c r="R52" s="19">
        <f t="shared" si="1"/>
        <v>8.8716292172724004E-2</v>
      </c>
      <c r="S52" s="19">
        <f t="shared" si="1"/>
        <v>0</v>
      </c>
      <c r="T52" s="19">
        <f t="shared" si="2"/>
        <v>0</v>
      </c>
      <c r="U52" s="19">
        <f t="shared" si="3"/>
        <v>0</v>
      </c>
      <c r="V52" s="19">
        <f t="shared" si="4"/>
        <v>0</v>
      </c>
    </row>
    <row r="53" spans="1:22" x14ac:dyDescent="0.25">
      <c r="A53" s="26">
        <f>Wellpath!E53</f>
        <v>1440</v>
      </c>
      <c r="B53" s="22">
        <v>0</v>
      </c>
      <c r="C53" s="22">
        <v>0</v>
      </c>
      <c r="D53" s="22">
        <f>(TAN(Dip) * SIN(Wellpath!$L53) * COS(Wellpath!$O53) - COS(Wellpath!$L53)) / 2</f>
        <v>-1.3467671779915451</v>
      </c>
      <c r="E53" s="20">
        <f>Model!$W$12*((drdp!B53+drdp!K53)*'ASXY-TI3S'!$B53+(drdp!E53+drdp!N53)*'ASXY-TI3S'!$C53+(drdp!H53+drdp!Q53)*'ASXY-TI3S'!$D53)</f>
        <v>0</v>
      </c>
      <c r="F53" s="20">
        <f>Model!$W$12*((drdp!C53+drdp!L53)*'ASXY-TI3S'!$B53+(drdp!F53+drdp!O53)*'ASXY-TI3S'!$C53+(drdp!I53+drdp!R53)*'ASXY-TI3S'!$D53)</f>
        <v>-1.547525269313176E-2</v>
      </c>
      <c r="G53" s="20">
        <f>Model!$W$12*((drdp!D53+drdp!M53)*'ASXY-TI3S'!$B53+(drdp!G53+drdp!P53)*'ASXY-TI3S'!$C53+(drdp!J53+drdp!S53)*'ASXY-TI3S'!$D53)</f>
        <v>0</v>
      </c>
      <c r="H53" s="18">
        <f>Model!$W$12*((drdp!B53)*'ASXY-TI3S'!$B53+(drdp!E53)*'ASXY-TI3S'!$C53+(drdp!H53)*'ASXY-TI3S'!$D53)</f>
        <v>0</v>
      </c>
      <c r="I53" s="18">
        <f>Model!$W$12*((drdp!C53)*'ASXY-TI3S'!$B53+(drdp!F53)*'ASXY-TI3S'!$C53+(drdp!I53)*'ASXY-TI3S'!$D53)</f>
        <v>-7.7376263465658802E-3</v>
      </c>
      <c r="J53" s="18">
        <f>Model!$W$12*((drdp!D53)*'ASXY-TI3S'!$B53+(drdp!G53)*'ASXY-TI3S'!$C53+(drdp!J53)*'ASXY-TI3S'!$D53)</f>
        <v>0</v>
      </c>
      <c r="K53" s="21">
        <f>SUM(E$3:E52)+H53</f>
        <v>0</v>
      </c>
      <c r="L53" s="21">
        <f>SUM(F$3:F52)+I53</f>
        <v>-0.31332805555508908</v>
      </c>
      <c r="M53" s="21">
        <f>SUM(G$3:G52)+J53</f>
        <v>0</v>
      </c>
      <c r="N53" s="21"/>
      <c r="O53" s="21"/>
      <c r="P53" s="21"/>
      <c r="Q53" s="19">
        <f t="shared" si="1"/>
        <v>0</v>
      </c>
      <c r="R53" s="19">
        <f t="shared" si="1"/>
        <v>9.8174470397932992E-2</v>
      </c>
      <c r="S53" s="19">
        <f t="shared" si="1"/>
        <v>0</v>
      </c>
      <c r="T53" s="19">
        <f t="shared" si="2"/>
        <v>0</v>
      </c>
      <c r="U53" s="19">
        <f t="shared" si="3"/>
        <v>0</v>
      </c>
      <c r="V53" s="19">
        <f t="shared" si="4"/>
        <v>0</v>
      </c>
    </row>
    <row r="54" spans="1:22" x14ac:dyDescent="0.25">
      <c r="A54" s="26">
        <f>Wellpath!E54</f>
        <v>1470</v>
      </c>
      <c r="B54" s="22">
        <v>0</v>
      </c>
      <c r="C54" s="22">
        <v>0</v>
      </c>
      <c r="D54" s="22">
        <f>(TAN(Dip) * SIN(Wellpath!$L54) * COS(Wellpath!$O54) - COS(Wellpath!$L54)) / 2</f>
        <v>-1.3467671779915451</v>
      </c>
      <c r="E54" s="20">
        <f>Model!$W$12*((drdp!B54+drdp!K54)*'ASXY-TI3S'!$B54+(drdp!E54+drdp!N54)*'ASXY-TI3S'!$C54+(drdp!H54+drdp!Q54)*'ASXY-TI3S'!$D54)</f>
        <v>0</v>
      </c>
      <c r="F54" s="20">
        <f>Model!$W$12*((drdp!C54+drdp!L54)*'ASXY-TI3S'!$B54+(drdp!F54+drdp!O54)*'ASXY-TI3S'!$C54+(drdp!I54+drdp!R54)*'ASXY-TI3S'!$D54)</f>
        <v>-1.547525269313176E-2</v>
      </c>
      <c r="G54" s="20">
        <f>Model!$W$12*((drdp!D54+drdp!M54)*'ASXY-TI3S'!$B54+(drdp!G54+drdp!P54)*'ASXY-TI3S'!$C54+(drdp!J54+drdp!S54)*'ASXY-TI3S'!$D54)</f>
        <v>0</v>
      </c>
      <c r="H54" s="18">
        <f>Model!$W$12*((drdp!B54)*'ASXY-TI3S'!$B54+(drdp!E54)*'ASXY-TI3S'!$C54+(drdp!H54)*'ASXY-TI3S'!$D54)</f>
        <v>0</v>
      </c>
      <c r="I54" s="18">
        <f>Model!$W$12*((drdp!C54)*'ASXY-TI3S'!$B54+(drdp!F54)*'ASXY-TI3S'!$C54+(drdp!I54)*'ASXY-TI3S'!$D54)</f>
        <v>-7.7376263465658802E-3</v>
      </c>
      <c r="J54" s="18">
        <f>Model!$W$12*((drdp!D54)*'ASXY-TI3S'!$B54+(drdp!G54)*'ASXY-TI3S'!$C54+(drdp!J54)*'ASXY-TI3S'!$D54)</f>
        <v>0</v>
      </c>
      <c r="K54" s="21">
        <f>SUM(E$3:E53)+H54</f>
        <v>0</v>
      </c>
      <c r="L54" s="21">
        <f>SUM(F$3:F53)+I54</f>
        <v>-0.32880330824822085</v>
      </c>
      <c r="M54" s="21">
        <f>SUM(G$3:G53)+J54</f>
        <v>0</v>
      </c>
      <c r="N54" s="21"/>
      <c r="O54" s="21"/>
      <c r="P54" s="21"/>
      <c r="Q54" s="19">
        <f t="shared" si="1"/>
        <v>0</v>
      </c>
      <c r="R54" s="19">
        <f t="shared" si="1"/>
        <v>0.10811161551497454</v>
      </c>
      <c r="S54" s="19">
        <f t="shared" si="1"/>
        <v>0</v>
      </c>
      <c r="T54" s="19">
        <f t="shared" si="2"/>
        <v>0</v>
      </c>
      <c r="U54" s="19">
        <f t="shared" si="3"/>
        <v>0</v>
      </c>
      <c r="V54" s="19">
        <f t="shared" si="4"/>
        <v>0</v>
      </c>
    </row>
    <row r="55" spans="1:22" x14ac:dyDescent="0.25">
      <c r="A55" s="26">
        <f>Wellpath!E55</f>
        <v>1500</v>
      </c>
      <c r="B55" s="22">
        <v>0</v>
      </c>
      <c r="C55" s="22">
        <v>0</v>
      </c>
      <c r="D55" s="22">
        <f>(TAN(Dip) * SIN(Wellpath!$L55) * COS(Wellpath!$O55) - COS(Wellpath!$L55)) / 2</f>
        <v>-1.3467671779915451</v>
      </c>
      <c r="E55" s="20">
        <f>Model!$W$12*((drdp!B55+drdp!K55)*'ASXY-TI3S'!$B55+(drdp!E55+drdp!N55)*'ASXY-TI3S'!$C55+(drdp!H55+drdp!Q55)*'ASXY-TI3S'!$D55)</f>
        <v>0</v>
      </c>
      <c r="F55" s="20">
        <f>Model!$W$12*((drdp!C55+drdp!L55)*'ASXY-TI3S'!$B55+(drdp!F55+drdp!O55)*'ASXY-TI3S'!$C55+(drdp!I55+drdp!R55)*'ASXY-TI3S'!$D55)</f>
        <v>-1.547525269313176E-2</v>
      </c>
      <c r="G55" s="20">
        <f>Model!$W$12*((drdp!D55+drdp!M55)*'ASXY-TI3S'!$B55+(drdp!G55+drdp!P55)*'ASXY-TI3S'!$C55+(drdp!J55+drdp!S55)*'ASXY-TI3S'!$D55)</f>
        <v>0</v>
      </c>
      <c r="H55" s="18">
        <f>Model!$W$12*((drdp!B55)*'ASXY-TI3S'!$B55+(drdp!E55)*'ASXY-TI3S'!$C55+(drdp!H55)*'ASXY-TI3S'!$D55)</f>
        <v>0</v>
      </c>
      <c r="I55" s="18">
        <f>Model!$W$12*((drdp!C55)*'ASXY-TI3S'!$B55+(drdp!F55)*'ASXY-TI3S'!$C55+(drdp!I55)*'ASXY-TI3S'!$D55)</f>
        <v>-7.7376263465658802E-3</v>
      </c>
      <c r="J55" s="18">
        <f>Model!$W$12*((drdp!D55)*'ASXY-TI3S'!$B55+(drdp!G55)*'ASXY-TI3S'!$C55+(drdp!J55)*'ASXY-TI3S'!$D55)</f>
        <v>0</v>
      </c>
      <c r="K55" s="21">
        <f>SUM(E$3:E54)+H55</f>
        <v>0</v>
      </c>
      <c r="L55" s="21">
        <f>SUM(F$3:F54)+I55</f>
        <v>-0.34427856094135262</v>
      </c>
      <c r="M55" s="21">
        <f>SUM(G$3:G54)+J55</f>
        <v>0</v>
      </c>
      <c r="N55" s="21"/>
      <c r="O55" s="21"/>
      <c r="P55" s="21"/>
      <c r="Q55" s="19">
        <f t="shared" si="1"/>
        <v>0</v>
      </c>
      <c r="R55" s="19">
        <f t="shared" si="1"/>
        <v>0.11852772752384864</v>
      </c>
      <c r="S55" s="19">
        <f t="shared" si="1"/>
        <v>0</v>
      </c>
      <c r="T55" s="19">
        <f t="shared" si="2"/>
        <v>0</v>
      </c>
      <c r="U55" s="19">
        <f t="shared" si="3"/>
        <v>0</v>
      </c>
      <c r="V55" s="19">
        <f t="shared" si="4"/>
        <v>0</v>
      </c>
    </row>
    <row r="56" spans="1:22" x14ac:dyDescent="0.25">
      <c r="A56" s="26">
        <f>Wellpath!E56</f>
        <v>1530</v>
      </c>
      <c r="B56" s="22">
        <v>0</v>
      </c>
      <c r="C56" s="22">
        <v>0</v>
      </c>
      <c r="D56" s="22">
        <f>(TAN(Dip) * SIN(Wellpath!$L56) * COS(Wellpath!$O56) - COS(Wellpath!$L56)) / 2</f>
        <v>-1.3467671779915451</v>
      </c>
      <c r="E56" s="20">
        <f>Model!$W$12*((drdp!B56+drdp!K56)*'ASXY-TI3S'!$B56+(drdp!E56+drdp!N56)*'ASXY-TI3S'!$C56+(drdp!H56+drdp!Q56)*'ASXY-TI3S'!$D56)</f>
        <v>0</v>
      </c>
      <c r="F56" s="20">
        <f>Model!$W$12*((drdp!C56+drdp!L56)*'ASXY-TI3S'!$B56+(drdp!F56+drdp!O56)*'ASXY-TI3S'!$C56+(drdp!I56+drdp!R56)*'ASXY-TI3S'!$D56)</f>
        <v>-1.547525269313176E-2</v>
      </c>
      <c r="G56" s="20">
        <f>Model!$W$12*((drdp!D56+drdp!M56)*'ASXY-TI3S'!$B56+(drdp!G56+drdp!P56)*'ASXY-TI3S'!$C56+(drdp!J56+drdp!S56)*'ASXY-TI3S'!$D56)</f>
        <v>0</v>
      </c>
      <c r="H56" s="18">
        <f>Model!$W$12*((drdp!B56)*'ASXY-TI3S'!$B56+(drdp!E56)*'ASXY-TI3S'!$C56+(drdp!H56)*'ASXY-TI3S'!$D56)</f>
        <v>0</v>
      </c>
      <c r="I56" s="18">
        <f>Model!$W$12*((drdp!C56)*'ASXY-TI3S'!$B56+(drdp!F56)*'ASXY-TI3S'!$C56+(drdp!I56)*'ASXY-TI3S'!$D56)</f>
        <v>-7.7376263465658802E-3</v>
      </c>
      <c r="J56" s="18">
        <f>Model!$W$12*((drdp!D56)*'ASXY-TI3S'!$B56+(drdp!G56)*'ASXY-TI3S'!$C56+(drdp!J56)*'ASXY-TI3S'!$D56)</f>
        <v>0</v>
      </c>
      <c r="K56" s="21">
        <f>SUM(E$3:E55)+H56</f>
        <v>0</v>
      </c>
      <c r="L56" s="21">
        <f>SUM(F$3:F55)+I56</f>
        <v>-0.35975381363448439</v>
      </c>
      <c r="M56" s="21">
        <f>SUM(G$3:G55)+J56</f>
        <v>0</v>
      </c>
      <c r="N56" s="21"/>
      <c r="O56" s="21"/>
      <c r="P56" s="21"/>
      <c r="Q56" s="19">
        <f t="shared" si="1"/>
        <v>0</v>
      </c>
      <c r="R56" s="19">
        <f t="shared" si="1"/>
        <v>0.12942280642455534</v>
      </c>
      <c r="S56" s="19">
        <f t="shared" si="1"/>
        <v>0</v>
      </c>
      <c r="T56" s="19">
        <f t="shared" si="2"/>
        <v>0</v>
      </c>
      <c r="U56" s="19">
        <f t="shared" si="3"/>
        <v>0</v>
      </c>
      <c r="V56" s="19">
        <f t="shared" si="4"/>
        <v>0</v>
      </c>
    </row>
    <row r="57" spans="1:22" x14ac:dyDescent="0.25">
      <c r="A57" s="26">
        <f>Wellpath!E57</f>
        <v>1560</v>
      </c>
      <c r="B57" s="22">
        <v>0</v>
      </c>
      <c r="C57" s="22">
        <v>0</v>
      </c>
      <c r="D57" s="22">
        <f>(TAN(Dip) * SIN(Wellpath!$L57) * COS(Wellpath!$O57) - COS(Wellpath!$L57)) / 2</f>
        <v>-1.3467671779915451</v>
      </c>
      <c r="E57" s="20">
        <f>Model!$W$12*((drdp!B57+drdp!K57)*'ASXY-TI3S'!$B57+(drdp!E57+drdp!N57)*'ASXY-TI3S'!$C57+(drdp!H57+drdp!Q57)*'ASXY-TI3S'!$D57)</f>
        <v>0</v>
      </c>
      <c r="F57" s="20">
        <f>Model!$W$12*((drdp!C57+drdp!L57)*'ASXY-TI3S'!$B57+(drdp!F57+drdp!O57)*'ASXY-TI3S'!$C57+(drdp!I57+drdp!R57)*'ASXY-TI3S'!$D57)</f>
        <v>-1.547525269313176E-2</v>
      </c>
      <c r="G57" s="20">
        <f>Model!$W$12*((drdp!D57+drdp!M57)*'ASXY-TI3S'!$B57+(drdp!G57+drdp!P57)*'ASXY-TI3S'!$C57+(drdp!J57+drdp!S57)*'ASXY-TI3S'!$D57)</f>
        <v>0</v>
      </c>
      <c r="H57" s="18">
        <f>Model!$W$12*((drdp!B57)*'ASXY-TI3S'!$B57+(drdp!E57)*'ASXY-TI3S'!$C57+(drdp!H57)*'ASXY-TI3S'!$D57)</f>
        <v>0</v>
      </c>
      <c r="I57" s="18">
        <f>Model!$W$12*((drdp!C57)*'ASXY-TI3S'!$B57+(drdp!F57)*'ASXY-TI3S'!$C57+(drdp!I57)*'ASXY-TI3S'!$D57)</f>
        <v>-7.7376263465658802E-3</v>
      </c>
      <c r="J57" s="18">
        <f>Model!$W$12*((drdp!D57)*'ASXY-TI3S'!$B57+(drdp!G57)*'ASXY-TI3S'!$C57+(drdp!J57)*'ASXY-TI3S'!$D57)</f>
        <v>0</v>
      </c>
      <c r="K57" s="21">
        <f>SUM(E$3:E56)+H57</f>
        <v>0</v>
      </c>
      <c r="L57" s="21">
        <f>SUM(F$3:F56)+I57</f>
        <v>-0.37522906632761616</v>
      </c>
      <c r="M57" s="21">
        <f>SUM(G$3:G56)+J57</f>
        <v>0</v>
      </c>
      <c r="N57" s="21"/>
      <c r="O57" s="21"/>
      <c r="P57" s="21"/>
      <c r="Q57" s="19">
        <f t="shared" si="1"/>
        <v>0</v>
      </c>
      <c r="R57" s="19">
        <f t="shared" si="1"/>
        <v>0.14079685221709456</v>
      </c>
      <c r="S57" s="19">
        <f t="shared" si="1"/>
        <v>0</v>
      </c>
      <c r="T57" s="19">
        <f t="shared" si="2"/>
        <v>0</v>
      </c>
      <c r="U57" s="19">
        <f t="shared" si="3"/>
        <v>0</v>
      </c>
      <c r="V57" s="19">
        <f t="shared" si="4"/>
        <v>0</v>
      </c>
    </row>
    <row r="58" spans="1:22" x14ac:dyDescent="0.25">
      <c r="A58" s="26">
        <f>Wellpath!E58</f>
        <v>1590</v>
      </c>
      <c r="B58" s="22">
        <v>0</v>
      </c>
      <c r="C58" s="22">
        <v>0</v>
      </c>
      <c r="D58" s="22">
        <f>(TAN(Dip) * SIN(Wellpath!$L58) * COS(Wellpath!$O58) - COS(Wellpath!$L58)) / 2</f>
        <v>-1.3467671779915451</v>
      </c>
      <c r="E58" s="20">
        <f>Model!$W$12*((drdp!B58+drdp!K58)*'ASXY-TI3S'!$B58+(drdp!E58+drdp!N58)*'ASXY-TI3S'!$C58+(drdp!H58+drdp!Q58)*'ASXY-TI3S'!$D58)</f>
        <v>0</v>
      </c>
      <c r="F58" s="20">
        <f>Model!$W$12*((drdp!C58+drdp!L58)*'ASXY-TI3S'!$B58+(drdp!F58+drdp!O58)*'ASXY-TI3S'!$C58+(drdp!I58+drdp!R58)*'ASXY-TI3S'!$D58)</f>
        <v>-1.547525269313176E-2</v>
      </c>
      <c r="G58" s="20">
        <f>Model!$W$12*((drdp!D58+drdp!M58)*'ASXY-TI3S'!$B58+(drdp!G58+drdp!P58)*'ASXY-TI3S'!$C58+(drdp!J58+drdp!S58)*'ASXY-TI3S'!$D58)</f>
        <v>0</v>
      </c>
      <c r="H58" s="18">
        <f>Model!$W$12*((drdp!B58)*'ASXY-TI3S'!$B58+(drdp!E58)*'ASXY-TI3S'!$C58+(drdp!H58)*'ASXY-TI3S'!$D58)</f>
        <v>0</v>
      </c>
      <c r="I58" s="18">
        <f>Model!$W$12*((drdp!C58)*'ASXY-TI3S'!$B58+(drdp!F58)*'ASXY-TI3S'!$C58+(drdp!I58)*'ASXY-TI3S'!$D58)</f>
        <v>-7.7376263465658802E-3</v>
      </c>
      <c r="J58" s="18">
        <f>Model!$W$12*((drdp!D58)*'ASXY-TI3S'!$B58+(drdp!G58)*'ASXY-TI3S'!$C58+(drdp!J58)*'ASXY-TI3S'!$D58)</f>
        <v>0</v>
      </c>
      <c r="K58" s="21">
        <f>SUM(E$3:E57)+H58</f>
        <v>0</v>
      </c>
      <c r="L58" s="21">
        <f>SUM(F$3:F57)+I58</f>
        <v>-0.39070431902074793</v>
      </c>
      <c r="M58" s="21">
        <f>SUM(G$3:G57)+J58</f>
        <v>0</v>
      </c>
      <c r="N58" s="21"/>
      <c r="O58" s="21"/>
      <c r="P58" s="21"/>
      <c r="Q58" s="19">
        <f t="shared" si="1"/>
        <v>0</v>
      </c>
      <c r="R58" s="19">
        <f t="shared" si="1"/>
        <v>0.15264986490146637</v>
      </c>
      <c r="S58" s="19">
        <f t="shared" si="1"/>
        <v>0</v>
      </c>
      <c r="T58" s="19">
        <f t="shared" si="2"/>
        <v>0</v>
      </c>
      <c r="U58" s="19">
        <f t="shared" si="3"/>
        <v>0</v>
      </c>
      <c r="V58" s="19">
        <f t="shared" si="4"/>
        <v>0</v>
      </c>
    </row>
    <row r="59" spans="1:22" x14ac:dyDescent="0.25">
      <c r="A59" s="26">
        <f>Wellpath!E59</f>
        <v>1620</v>
      </c>
      <c r="B59" s="22">
        <v>0</v>
      </c>
      <c r="C59" s="22">
        <v>0</v>
      </c>
      <c r="D59" s="22">
        <f>(TAN(Dip) * SIN(Wellpath!$L59) * COS(Wellpath!$O59) - COS(Wellpath!$L59)) / 2</f>
        <v>-1.3467671779915451</v>
      </c>
      <c r="E59" s="20">
        <f>Model!$W$12*((drdp!B59+drdp!K59)*'ASXY-TI3S'!$B59+(drdp!E59+drdp!N59)*'ASXY-TI3S'!$C59+(drdp!H59+drdp!Q59)*'ASXY-TI3S'!$D59)</f>
        <v>0</v>
      </c>
      <c r="F59" s="20">
        <f>Model!$W$12*((drdp!C59+drdp!L59)*'ASXY-TI3S'!$B59+(drdp!F59+drdp!O59)*'ASXY-TI3S'!$C59+(drdp!I59+drdp!R59)*'ASXY-TI3S'!$D59)</f>
        <v>-1.547525269313176E-2</v>
      </c>
      <c r="G59" s="20">
        <f>Model!$W$12*((drdp!D59+drdp!M59)*'ASXY-TI3S'!$B59+(drdp!G59+drdp!P59)*'ASXY-TI3S'!$C59+(drdp!J59+drdp!S59)*'ASXY-TI3S'!$D59)</f>
        <v>0</v>
      </c>
      <c r="H59" s="18">
        <f>Model!$W$12*((drdp!B59)*'ASXY-TI3S'!$B59+(drdp!E59)*'ASXY-TI3S'!$C59+(drdp!H59)*'ASXY-TI3S'!$D59)</f>
        <v>0</v>
      </c>
      <c r="I59" s="18">
        <f>Model!$W$12*((drdp!C59)*'ASXY-TI3S'!$B59+(drdp!F59)*'ASXY-TI3S'!$C59+(drdp!I59)*'ASXY-TI3S'!$D59)</f>
        <v>-7.7376263465658802E-3</v>
      </c>
      <c r="J59" s="18">
        <f>Model!$W$12*((drdp!D59)*'ASXY-TI3S'!$B59+(drdp!G59)*'ASXY-TI3S'!$C59+(drdp!J59)*'ASXY-TI3S'!$D59)</f>
        <v>0</v>
      </c>
      <c r="K59" s="21">
        <f>SUM(E$3:E58)+H59</f>
        <v>0</v>
      </c>
      <c r="L59" s="21">
        <f>SUM(F$3:F58)+I59</f>
        <v>-0.40617957171387969</v>
      </c>
      <c r="M59" s="21">
        <f>SUM(G$3:G58)+J59</f>
        <v>0</v>
      </c>
      <c r="N59" s="21"/>
      <c r="O59" s="21"/>
      <c r="P59" s="21"/>
      <c r="Q59" s="19">
        <f t="shared" si="1"/>
        <v>0</v>
      </c>
      <c r="R59" s="19">
        <f t="shared" si="1"/>
        <v>0.16498184447767072</v>
      </c>
      <c r="S59" s="19">
        <f t="shared" si="1"/>
        <v>0</v>
      </c>
      <c r="T59" s="19">
        <f t="shared" si="2"/>
        <v>0</v>
      </c>
      <c r="U59" s="19">
        <f t="shared" si="3"/>
        <v>0</v>
      </c>
      <c r="V59" s="19">
        <f t="shared" si="4"/>
        <v>0</v>
      </c>
    </row>
    <row r="60" spans="1:22" x14ac:dyDescent="0.25">
      <c r="A60" s="26">
        <f>Wellpath!E60</f>
        <v>1650</v>
      </c>
      <c r="B60" s="22">
        <v>0</v>
      </c>
      <c r="C60" s="22">
        <v>0</v>
      </c>
      <c r="D60" s="22">
        <f>(TAN(Dip) * SIN(Wellpath!$L60) * COS(Wellpath!$O60) - COS(Wellpath!$L60)) / 2</f>
        <v>-1.3467671779915451</v>
      </c>
      <c r="E60" s="20">
        <f>Model!$W$12*((drdp!B60+drdp!K60)*'ASXY-TI3S'!$B60+(drdp!E60+drdp!N60)*'ASXY-TI3S'!$C60+(drdp!H60+drdp!Q60)*'ASXY-TI3S'!$D60)</f>
        <v>0</v>
      </c>
      <c r="F60" s="20">
        <f>Model!$W$12*((drdp!C60+drdp!L60)*'ASXY-TI3S'!$B60+(drdp!F60+drdp!O60)*'ASXY-TI3S'!$C60+(drdp!I60+drdp!R60)*'ASXY-TI3S'!$D60)</f>
        <v>-1.547525269313176E-2</v>
      </c>
      <c r="G60" s="20">
        <f>Model!$W$12*((drdp!D60+drdp!M60)*'ASXY-TI3S'!$B60+(drdp!G60+drdp!P60)*'ASXY-TI3S'!$C60+(drdp!J60+drdp!S60)*'ASXY-TI3S'!$D60)</f>
        <v>0</v>
      </c>
      <c r="H60" s="18">
        <f>Model!$W$12*((drdp!B60)*'ASXY-TI3S'!$B60+(drdp!E60)*'ASXY-TI3S'!$C60+(drdp!H60)*'ASXY-TI3S'!$D60)</f>
        <v>0</v>
      </c>
      <c r="I60" s="18">
        <f>Model!$W$12*((drdp!C60)*'ASXY-TI3S'!$B60+(drdp!F60)*'ASXY-TI3S'!$C60+(drdp!I60)*'ASXY-TI3S'!$D60)</f>
        <v>-7.7376263465658802E-3</v>
      </c>
      <c r="J60" s="18">
        <f>Model!$W$12*((drdp!D60)*'ASXY-TI3S'!$B60+(drdp!G60)*'ASXY-TI3S'!$C60+(drdp!J60)*'ASXY-TI3S'!$D60)</f>
        <v>0</v>
      </c>
      <c r="K60" s="21">
        <f>SUM(E$3:E59)+H60</f>
        <v>0</v>
      </c>
      <c r="L60" s="21">
        <f>SUM(F$3:F59)+I60</f>
        <v>-0.42165482440701146</v>
      </c>
      <c r="M60" s="21">
        <f>SUM(G$3:G59)+J60</f>
        <v>0</v>
      </c>
      <c r="N60" s="21"/>
      <c r="O60" s="21"/>
      <c r="P60" s="21"/>
      <c r="Q60" s="19">
        <f t="shared" si="1"/>
        <v>0</v>
      </c>
      <c r="R60" s="19">
        <f t="shared" si="1"/>
        <v>0.17779279094570766</v>
      </c>
      <c r="S60" s="19">
        <f t="shared" si="1"/>
        <v>0</v>
      </c>
      <c r="T60" s="19">
        <f t="shared" si="2"/>
        <v>0</v>
      </c>
      <c r="U60" s="19">
        <f t="shared" si="3"/>
        <v>0</v>
      </c>
      <c r="V60" s="19">
        <f t="shared" si="4"/>
        <v>0</v>
      </c>
    </row>
    <row r="61" spans="1:22" x14ac:dyDescent="0.25">
      <c r="A61" s="26">
        <f>Wellpath!E61</f>
        <v>1680</v>
      </c>
      <c r="B61" s="22">
        <v>0</v>
      </c>
      <c r="C61" s="22">
        <v>0</v>
      </c>
      <c r="D61" s="22">
        <f>(TAN(Dip) * SIN(Wellpath!$L61) * COS(Wellpath!$O61) - COS(Wellpath!$L61)) / 2</f>
        <v>-1.3467671779915451</v>
      </c>
      <c r="E61" s="20">
        <f>Model!$W$12*((drdp!B61+drdp!K61)*'ASXY-TI3S'!$B61+(drdp!E61+drdp!N61)*'ASXY-TI3S'!$C61+(drdp!H61+drdp!Q61)*'ASXY-TI3S'!$D61)</f>
        <v>0</v>
      </c>
      <c r="F61" s="20">
        <f>Model!$W$12*((drdp!C61+drdp!L61)*'ASXY-TI3S'!$B61+(drdp!F61+drdp!O61)*'ASXY-TI3S'!$C61+(drdp!I61+drdp!R61)*'ASXY-TI3S'!$D61)</f>
        <v>-1.2896043910943133E-2</v>
      </c>
      <c r="G61" s="20">
        <f>Model!$W$12*((drdp!D61+drdp!M61)*'ASXY-TI3S'!$B61+(drdp!G61+drdp!P61)*'ASXY-TI3S'!$C61+(drdp!J61+drdp!S61)*'ASXY-TI3S'!$D61)</f>
        <v>0</v>
      </c>
      <c r="H61" s="18">
        <f>Model!$W$12*((drdp!B61)*'ASXY-TI3S'!$B61+(drdp!E61)*'ASXY-TI3S'!$C61+(drdp!H61)*'ASXY-TI3S'!$D61)</f>
        <v>0</v>
      </c>
      <c r="I61" s="18">
        <f>Model!$W$12*((drdp!C61)*'ASXY-TI3S'!$B61+(drdp!F61)*'ASXY-TI3S'!$C61+(drdp!I61)*'ASXY-TI3S'!$D61)</f>
        <v>-7.7376263465658802E-3</v>
      </c>
      <c r="J61" s="18">
        <f>Model!$W$12*((drdp!D61)*'ASXY-TI3S'!$B61+(drdp!G61)*'ASXY-TI3S'!$C61+(drdp!J61)*'ASXY-TI3S'!$D61)</f>
        <v>0</v>
      </c>
      <c r="K61" s="21">
        <f>SUM(E$3:E60)+H61</f>
        <v>0</v>
      </c>
      <c r="L61" s="21">
        <f>SUM(F$3:F60)+I61</f>
        <v>-0.43713007710014323</v>
      </c>
      <c r="M61" s="21">
        <f>SUM(G$3:G60)+J61</f>
        <v>0</v>
      </c>
      <c r="N61" s="21"/>
      <c r="O61" s="21"/>
      <c r="P61" s="21"/>
      <c r="Q61" s="19">
        <f t="shared" si="1"/>
        <v>0</v>
      </c>
      <c r="R61" s="19">
        <f t="shared" si="1"/>
        <v>0.19108270430557717</v>
      </c>
      <c r="S61" s="19">
        <f t="shared" si="1"/>
        <v>0</v>
      </c>
      <c r="T61" s="19">
        <f t="shared" si="2"/>
        <v>0</v>
      </c>
      <c r="U61" s="19">
        <f t="shared" si="3"/>
        <v>0</v>
      </c>
      <c r="V61" s="19">
        <f t="shared" si="4"/>
        <v>0</v>
      </c>
    </row>
    <row r="62" spans="1:22" x14ac:dyDescent="0.25">
      <c r="A62" s="26">
        <f>Wellpath!E62</f>
        <v>1700</v>
      </c>
      <c r="B62" s="22">
        <v>0</v>
      </c>
      <c r="C62" s="22">
        <v>0</v>
      </c>
      <c r="D62" s="22">
        <f>(TAN(Dip) * SIN(Wellpath!$L62) * COS(Wellpath!$O62) - COS(Wellpath!$L62)) / 2</f>
        <v>-1.3467671779915451</v>
      </c>
      <c r="E62" s="20">
        <f>Model!$W$12*((drdp!B62+drdp!K62)*'ASXY-TI3S'!$B62+(drdp!E62+drdp!N62)*'ASXY-TI3S'!$C62+(drdp!H62+drdp!Q62)*'ASXY-TI3S'!$D62)</f>
        <v>0</v>
      </c>
      <c r="F62" s="20">
        <f>Model!$W$12*((drdp!C62+drdp!L62)*'ASXY-TI3S'!$B62+(drdp!F62+drdp!O62)*'ASXY-TI3S'!$C62+(drdp!I62+drdp!R62)*'ASXY-TI3S'!$D62)</f>
        <v>-7.7376263465658802E-3</v>
      </c>
      <c r="G62" s="20">
        <f>Model!$W$12*((drdp!D62+drdp!M62)*'ASXY-TI3S'!$B62+(drdp!G62+drdp!P62)*'ASXY-TI3S'!$C62+(drdp!J62+drdp!S62)*'ASXY-TI3S'!$D62)</f>
        <v>0</v>
      </c>
      <c r="H62" s="18">
        <f>Model!$W$12*((drdp!B62)*'ASXY-TI3S'!$B62+(drdp!E62)*'ASXY-TI3S'!$C62+(drdp!H62)*'ASXY-TI3S'!$D62)</f>
        <v>0</v>
      </c>
      <c r="I62" s="18">
        <f>Model!$W$12*((drdp!C62)*'ASXY-TI3S'!$B62+(drdp!F62)*'ASXY-TI3S'!$C62+(drdp!I62)*'ASXY-TI3S'!$D62)</f>
        <v>-5.1584175643772535E-3</v>
      </c>
      <c r="J62" s="18">
        <f>Model!$W$12*((drdp!D62)*'ASXY-TI3S'!$B62+(drdp!G62)*'ASXY-TI3S'!$C62+(drdp!J62)*'ASXY-TI3S'!$D62)</f>
        <v>0</v>
      </c>
      <c r="K62" s="21">
        <f>SUM(E$3:E61)+H62</f>
        <v>0</v>
      </c>
      <c r="L62" s="21">
        <f>SUM(F$3:F61)+I62</f>
        <v>-0.44744691222889771</v>
      </c>
      <c r="M62" s="21">
        <f>SUM(G$3:G61)+J62</f>
        <v>0</v>
      </c>
      <c r="N62" s="21"/>
      <c r="O62" s="21"/>
      <c r="P62" s="21"/>
      <c r="Q62" s="19">
        <f t="shared" si="1"/>
        <v>0</v>
      </c>
      <c r="R62" s="19">
        <f t="shared" si="1"/>
        <v>0.2002087392631749</v>
      </c>
      <c r="S62" s="19">
        <f t="shared" si="1"/>
        <v>0</v>
      </c>
      <c r="T62" s="19">
        <f t="shared" si="2"/>
        <v>0</v>
      </c>
      <c r="U62" s="19">
        <f t="shared" si="3"/>
        <v>0</v>
      </c>
      <c r="V62" s="19">
        <f t="shared" si="4"/>
        <v>0</v>
      </c>
    </row>
    <row r="63" spans="1:22" x14ac:dyDescent="0.25">
      <c r="A63" s="26">
        <f>Wellpath!E63</f>
        <v>1710</v>
      </c>
      <c r="B63" s="22">
        <v>0</v>
      </c>
      <c r="C63" s="22">
        <v>0</v>
      </c>
      <c r="D63" s="22">
        <f>(TAN(Dip) * SIN(Wellpath!$L63) * COS(Wellpath!$O63) - COS(Wellpath!$L63)) / 2</f>
        <v>-1.341093022578878</v>
      </c>
      <c r="E63" s="20">
        <f>Model!$W$12*((drdp!B63+drdp!K63)*'ASXY-TI3S'!$B63+(drdp!E63+drdp!N63)*'ASXY-TI3S'!$C63+(drdp!H63+drdp!Q63)*'ASXY-TI3S'!$D63)</f>
        <v>0</v>
      </c>
      <c r="F63" s="20">
        <f>Model!$W$12*((drdp!C63+drdp!L63)*'ASXY-TI3S'!$B63+(drdp!F63+drdp!O63)*'ASXY-TI3S'!$C63+(drdp!I63+drdp!R63)*'ASXY-TI3S'!$D63)</f>
        <v>-1.0171864290802073E-2</v>
      </c>
      <c r="G63" s="20">
        <f>Model!$W$12*((drdp!D63+drdp!M63)*'ASXY-TI3S'!$B63+(drdp!G63+drdp!P63)*'ASXY-TI3S'!$C63+(drdp!J63+drdp!S63)*'ASXY-TI3S'!$D63)</f>
        <v>0</v>
      </c>
      <c r="H63" s="18">
        <f>Model!$W$12*((drdp!B63)*'ASXY-TI3S'!$B63+(drdp!E63)*'ASXY-TI3S'!$C63+(drdp!H63)*'ASXY-TI3S'!$D63)</f>
        <v>0</v>
      </c>
      <c r="I63" s="18">
        <f>Model!$W$12*((drdp!C63)*'ASXY-TI3S'!$B63+(drdp!F63)*'ASXY-TI3S'!$C63+(drdp!I63)*'ASXY-TI3S'!$D63)</f>
        <v>-2.5429660727005182E-3</v>
      </c>
      <c r="J63" s="18">
        <f>Model!$W$12*((drdp!D63)*'ASXY-TI3S'!$B63+(drdp!G63)*'ASXY-TI3S'!$C63+(drdp!J63)*'ASXY-TI3S'!$D63)</f>
        <v>0</v>
      </c>
      <c r="K63" s="21">
        <f>SUM(E$3:E62)+H63</f>
        <v>0</v>
      </c>
      <c r="L63" s="21">
        <f>SUM(F$3:F62)+I63</f>
        <v>-0.45256908708378685</v>
      </c>
      <c r="M63" s="21">
        <f>SUM(G$3:G62)+J63</f>
        <v>0</v>
      </c>
      <c r="N63" s="21"/>
      <c r="O63" s="21"/>
      <c r="P63" s="21"/>
      <c r="Q63" s="19">
        <f t="shared" si="1"/>
        <v>0</v>
      </c>
      <c r="R63" s="19">
        <f t="shared" si="1"/>
        <v>0.20481877858385225</v>
      </c>
      <c r="S63" s="19">
        <f t="shared" si="1"/>
        <v>0</v>
      </c>
      <c r="T63" s="19">
        <f t="shared" si="2"/>
        <v>0</v>
      </c>
      <c r="U63" s="19">
        <f t="shared" si="3"/>
        <v>0</v>
      </c>
      <c r="V63" s="19">
        <f t="shared" si="4"/>
        <v>0</v>
      </c>
    </row>
    <row r="64" spans="1:22" x14ac:dyDescent="0.25">
      <c r="A64" s="26">
        <f>Wellpath!E64</f>
        <v>1740</v>
      </c>
      <c r="B64" s="22">
        <v>0</v>
      </c>
      <c r="C64" s="22">
        <v>0</v>
      </c>
      <c r="D64" s="22">
        <f>(TAN(Dip) * SIN(Wellpath!$L64) * COS(Wellpath!$O64) - COS(Wellpath!$L64)) / 2</f>
        <v>-1.3230676849950573</v>
      </c>
      <c r="E64" s="20">
        <f>Model!$W$12*((drdp!B64+drdp!K64)*'ASXY-TI3S'!$B64+(drdp!E64+drdp!N64)*'ASXY-TI3S'!$C64+(drdp!H64+drdp!Q64)*'ASXY-TI3S'!$D64)</f>
        <v>0</v>
      </c>
      <c r="F64" s="20">
        <f>Model!$W$12*((drdp!C64+drdp!L64)*'ASXY-TI3S'!$B64+(drdp!F64+drdp!O64)*'ASXY-TI3S'!$C64+(drdp!I64+drdp!R64)*'ASXY-TI3S'!$D64)</f>
        <v>-1.4592171275502242E-2</v>
      </c>
      <c r="G64" s="20">
        <f>Model!$W$12*((drdp!D64+drdp!M64)*'ASXY-TI3S'!$B64+(drdp!G64+drdp!P64)*'ASXY-TI3S'!$C64+(drdp!J64+drdp!S64)*'ASXY-TI3S'!$D64)</f>
        <v>0</v>
      </c>
      <c r="H64" s="18">
        <f>Model!$W$12*((drdp!B64)*'ASXY-TI3S'!$B64+(drdp!E64)*'ASXY-TI3S'!$C64+(drdp!H64)*'ASXY-TI3S'!$D64)</f>
        <v>0</v>
      </c>
      <c r="I64" s="18">
        <f>Model!$W$12*((drdp!C64)*'ASXY-TI3S'!$B64+(drdp!F64)*'ASXY-TI3S'!$C64+(drdp!I64)*'ASXY-TI3S'!$D64)</f>
        <v>-7.2960856377511209E-3</v>
      </c>
      <c r="J64" s="18">
        <f>Model!$W$12*((drdp!D64)*'ASXY-TI3S'!$B64+(drdp!G64)*'ASXY-TI3S'!$C64+(drdp!J64)*'ASXY-TI3S'!$D64)</f>
        <v>0</v>
      </c>
      <c r="K64" s="21">
        <f>SUM(E$3:E63)+H64</f>
        <v>0</v>
      </c>
      <c r="L64" s="21">
        <f>SUM(F$3:F63)+I64</f>
        <v>-0.46749407093963957</v>
      </c>
      <c r="M64" s="21">
        <f>SUM(G$3:G63)+J64</f>
        <v>0</v>
      </c>
      <c r="N64" s="21"/>
      <c r="O64" s="21"/>
      <c r="P64" s="21"/>
      <c r="Q64" s="19">
        <f t="shared" si="1"/>
        <v>0</v>
      </c>
      <c r="R64" s="19">
        <f t="shared" si="1"/>
        <v>0.21855070636371676</v>
      </c>
      <c r="S64" s="19">
        <f t="shared" si="1"/>
        <v>0</v>
      </c>
      <c r="T64" s="19">
        <f t="shared" si="2"/>
        <v>0</v>
      </c>
      <c r="U64" s="19">
        <f t="shared" si="3"/>
        <v>0</v>
      </c>
      <c r="V64" s="19">
        <f t="shared" si="4"/>
        <v>0</v>
      </c>
    </row>
    <row r="65" spans="1:22" x14ac:dyDescent="0.25">
      <c r="A65" s="26">
        <f>Wellpath!E65</f>
        <v>1770</v>
      </c>
      <c r="B65" s="22">
        <v>0</v>
      </c>
      <c r="C65" s="22">
        <v>0</v>
      </c>
      <c r="D65" s="22">
        <f>(TAN(Dip) * SIN(Wellpath!$L65) * COS(Wellpath!$O65) - COS(Wellpath!$L65)) / 2</f>
        <v>-1.3034303932400237</v>
      </c>
      <c r="E65" s="20">
        <f>Model!$W$12*((drdp!B65+drdp!K65)*'ASXY-TI3S'!$B65+(drdp!E65+drdp!N65)*'ASXY-TI3S'!$C65+(drdp!H65+drdp!Q65)*'ASXY-TI3S'!$D65)</f>
        <v>0</v>
      </c>
      <c r="F65" s="20">
        <f>Model!$W$12*((drdp!C65+drdp!L65)*'ASXY-TI3S'!$B65+(drdp!F65+drdp!O65)*'ASXY-TI3S'!$C65+(drdp!I65+drdp!R65)*'ASXY-TI3S'!$D65)</f>
        <v>-1.3904363395687156E-2</v>
      </c>
      <c r="G65" s="20">
        <f>Model!$W$12*((drdp!D65+drdp!M65)*'ASXY-TI3S'!$B65+(drdp!G65+drdp!P65)*'ASXY-TI3S'!$C65+(drdp!J65+drdp!S65)*'ASXY-TI3S'!$D65)</f>
        <v>0</v>
      </c>
      <c r="H65" s="18">
        <f>Model!$W$12*((drdp!B65)*'ASXY-TI3S'!$B65+(drdp!E65)*'ASXY-TI3S'!$C65+(drdp!H65)*'ASXY-TI3S'!$D65)</f>
        <v>0</v>
      </c>
      <c r="I65" s="18">
        <f>Model!$W$12*((drdp!C65)*'ASXY-TI3S'!$B65+(drdp!F65)*'ASXY-TI3S'!$C65+(drdp!I65)*'ASXY-TI3S'!$D65)</f>
        <v>-6.952181697843578E-3</v>
      </c>
      <c r="J65" s="18">
        <f>Model!$W$12*((drdp!D65)*'ASXY-TI3S'!$B65+(drdp!G65)*'ASXY-TI3S'!$C65+(drdp!J65)*'ASXY-TI3S'!$D65)</f>
        <v>0</v>
      </c>
      <c r="K65" s="21">
        <f>SUM(E$3:E64)+H65</f>
        <v>0</v>
      </c>
      <c r="L65" s="21">
        <f>SUM(F$3:F64)+I65</f>
        <v>-0.48174233827523422</v>
      </c>
      <c r="M65" s="21">
        <f>SUM(G$3:G64)+J65</f>
        <v>0</v>
      </c>
      <c r="N65" s="21"/>
      <c r="O65" s="21"/>
      <c r="P65" s="21"/>
      <c r="Q65" s="19">
        <f t="shared" si="1"/>
        <v>0</v>
      </c>
      <c r="R65" s="19">
        <f t="shared" si="1"/>
        <v>0.2320756804868902</v>
      </c>
      <c r="S65" s="19">
        <f t="shared" si="1"/>
        <v>0</v>
      </c>
      <c r="T65" s="19">
        <f t="shared" si="2"/>
        <v>0</v>
      </c>
      <c r="U65" s="19">
        <f t="shared" si="3"/>
        <v>0</v>
      </c>
      <c r="V65" s="19">
        <f t="shared" si="4"/>
        <v>0</v>
      </c>
    </row>
    <row r="66" spans="1:22" x14ac:dyDescent="0.25">
      <c r="A66" s="26">
        <f>Wellpath!E66</f>
        <v>1800</v>
      </c>
      <c r="B66" s="22">
        <v>0</v>
      </c>
      <c r="C66" s="22">
        <v>0</v>
      </c>
      <c r="D66" s="22">
        <f>(TAN(Dip) * SIN(Wellpath!$L66) * COS(Wellpath!$O66) - COS(Wellpath!$L66)) / 2</f>
        <v>-1.2822050723288876</v>
      </c>
      <c r="E66" s="20">
        <f>Model!$W$12*((drdp!B66+drdp!K66)*'ASXY-TI3S'!$B66+(drdp!E66+drdp!N66)*'ASXY-TI3S'!$C66+(drdp!H66+drdp!Q66)*'ASXY-TI3S'!$D66)</f>
        <v>0</v>
      </c>
      <c r="F66" s="20">
        <f>Model!$W$12*((drdp!C66+drdp!L66)*'ASXY-TI3S'!$B66+(drdp!F66+drdp!O66)*'ASXY-TI3S'!$C66+(drdp!I66+drdp!R66)*'ASXY-TI3S'!$D66)</f>
        <v>-1.31977237276101E-2</v>
      </c>
      <c r="G66" s="20">
        <f>Model!$W$12*((drdp!D66+drdp!M66)*'ASXY-TI3S'!$B66+(drdp!G66+drdp!P66)*'ASXY-TI3S'!$C66+(drdp!J66+drdp!S66)*'ASXY-TI3S'!$D66)</f>
        <v>0</v>
      </c>
      <c r="H66" s="18">
        <f>Model!$W$12*((drdp!B66)*'ASXY-TI3S'!$B66+(drdp!E66)*'ASXY-TI3S'!$C66+(drdp!H66)*'ASXY-TI3S'!$D66)</f>
        <v>0</v>
      </c>
      <c r="I66" s="18">
        <f>Model!$W$12*((drdp!C66)*'ASXY-TI3S'!$B66+(drdp!F66)*'ASXY-TI3S'!$C66+(drdp!I66)*'ASXY-TI3S'!$D66)</f>
        <v>-6.5988618638050502E-3</v>
      </c>
      <c r="J66" s="18">
        <f>Model!$W$12*((drdp!D66)*'ASXY-TI3S'!$B66+(drdp!G66)*'ASXY-TI3S'!$C66+(drdp!J66)*'ASXY-TI3S'!$D66)</f>
        <v>0</v>
      </c>
      <c r="K66" s="21">
        <f>SUM(E$3:E65)+H66</f>
        <v>0</v>
      </c>
      <c r="L66" s="21">
        <f>SUM(F$3:F65)+I66</f>
        <v>-0.49529338183688287</v>
      </c>
      <c r="M66" s="21">
        <f>SUM(G$3:G65)+J66</f>
        <v>0</v>
      </c>
      <c r="N66" s="21"/>
      <c r="O66" s="21"/>
      <c r="P66" s="21"/>
      <c r="Q66" s="19">
        <f t="shared" si="1"/>
        <v>0</v>
      </c>
      <c r="R66" s="19">
        <f t="shared" si="1"/>
        <v>0.24531553409141627</v>
      </c>
      <c r="S66" s="19">
        <f t="shared" si="1"/>
        <v>0</v>
      </c>
      <c r="T66" s="19">
        <f t="shared" si="2"/>
        <v>0</v>
      </c>
      <c r="U66" s="19">
        <f t="shared" si="3"/>
        <v>0</v>
      </c>
      <c r="V66" s="19">
        <f t="shared" si="4"/>
        <v>0</v>
      </c>
    </row>
    <row r="67" spans="1:22" x14ac:dyDescent="0.25">
      <c r="A67" s="26">
        <f>Wellpath!E67</f>
        <v>1830</v>
      </c>
      <c r="B67" s="22">
        <v>0</v>
      </c>
      <c r="C67" s="22">
        <v>0</v>
      </c>
      <c r="D67" s="22">
        <f>(TAN(Dip) * SIN(Wellpath!$L67) * COS(Wellpath!$O67) - COS(Wellpath!$L67)) / 2</f>
        <v>-1.2594175820456688</v>
      </c>
      <c r="E67" s="20">
        <f>Model!$W$12*((drdp!B67+drdp!K67)*'ASXY-TI3S'!$B67+(drdp!E67+drdp!N67)*'ASXY-TI3S'!$C67+(drdp!H67+drdp!Q67)*'ASXY-TI3S'!$D67)</f>
        <v>0</v>
      </c>
      <c r="F67" s="20">
        <f>Model!$W$12*((drdp!C67+drdp!L67)*'ASXY-TI3S'!$B67+(drdp!F67+drdp!O67)*'ASXY-TI3S'!$C67+(drdp!I67+drdp!R67)*'ASXY-TI3S'!$D67)</f>
        <v>-1.2475694948702768E-2</v>
      </c>
      <c r="G67" s="20">
        <f>Model!$W$12*((drdp!D67+drdp!M67)*'ASXY-TI3S'!$B67+(drdp!G67+drdp!P67)*'ASXY-TI3S'!$C67+(drdp!J67+drdp!S67)*'ASXY-TI3S'!$D67)</f>
        <v>0</v>
      </c>
      <c r="H67" s="18">
        <f>Model!$W$12*((drdp!B67)*'ASXY-TI3S'!$B67+(drdp!E67)*'ASXY-TI3S'!$C67+(drdp!H67)*'ASXY-TI3S'!$D67)</f>
        <v>0</v>
      </c>
      <c r="I67" s="18">
        <f>Model!$W$12*((drdp!C67)*'ASXY-TI3S'!$B67+(drdp!F67)*'ASXY-TI3S'!$C67+(drdp!I67)*'ASXY-TI3S'!$D67)</f>
        <v>-6.2378474743513841E-3</v>
      </c>
      <c r="J67" s="18">
        <f>Model!$W$12*((drdp!D67)*'ASXY-TI3S'!$B67+(drdp!G67)*'ASXY-TI3S'!$C67+(drdp!J67)*'ASXY-TI3S'!$D67)</f>
        <v>0</v>
      </c>
      <c r="K67" s="21">
        <f>SUM(E$3:E66)+H67</f>
        <v>0</v>
      </c>
      <c r="L67" s="21">
        <f>SUM(F$3:F66)+I67</f>
        <v>-0.50813009117503938</v>
      </c>
      <c r="M67" s="21">
        <f>SUM(G$3:G66)+J67</f>
        <v>0</v>
      </c>
      <c r="N67" s="21"/>
      <c r="O67" s="21"/>
      <c r="P67" s="21"/>
      <c r="Q67" s="19">
        <f t="shared" si="1"/>
        <v>0</v>
      </c>
      <c r="R67" s="19">
        <f t="shared" si="1"/>
        <v>0.25819618955755386</v>
      </c>
      <c r="S67" s="19">
        <f t="shared" si="1"/>
        <v>0</v>
      </c>
      <c r="T67" s="19">
        <f t="shared" si="2"/>
        <v>0</v>
      </c>
      <c r="U67" s="19">
        <f t="shared" si="3"/>
        <v>0</v>
      </c>
      <c r="V67" s="19">
        <f t="shared" si="4"/>
        <v>0</v>
      </c>
    </row>
    <row r="68" spans="1:22" x14ac:dyDescent="0.25">
      <c r="A68" s="26">
        <f>Wellpath!E68</f>
        <v>1860</v>
      </c>
      <c r="B68" s="22">
        <v>0</v>
      </c>
      <c r="C68" s="22">
        <v>0</v>
      </c>
      <c r="D68" s="22">
        <f>(TAN(Dip) * SIN(Wellpath!$L68) * COS(Wellpath!$O68) - COS(Wellpath!$L68)) / 2</f>
        <v>-1.2350956854371342</v>
      </c>
      <c r="E68" s="20">
        <f>Model!$W$12*((drdp!B68+drdp!K68)*'ASXY-TI3S'!$B68+(drdp!E68+drdp!N68)*'ASXY-TI3S'!$C68+(drdp!H68+drdp!Q68)*'ASXY-TI3S'!$D68)</f>
        <v>0</v>
      </c>
      <c r="F68" s="20">
        <f>Model!$W$12*((drdp!C68+drdp!L68)*'ASXY-TI3S'!$B68+(drdp!F68+drdp!O68)*'ASXY-TI3S'!$C68+(drdp!I68+drdp!R68)*'ASXY-TI3S'!$D68)</f>
        <v>-1.1741794710597926E-2</v>
      </c>
      <c r="G68" s="20">
        <f>Model!$W$12*((drdp!D68+drdp!M68)*'ASXY-TI3S'!$B68+(drdp!G68+drdp!P68)*'ASXY-TI3S'!$C68+(drdp!J68+drdp!S68)*'ASXY-TI3S'!$D68)</f>
        <v>0</v>
      </c>
      <c r="H68" s="18">
        <f>Model!$W$12*((drdp!B68)*'ASXY-TI3S'!$B68+(drdp!E68)*'ASXY-TI3S'!$C68+(drdp!H68)*'ASXY-TI3S'!$D68)</f>
        <v>0</v>
      </c>
      <c r="I68" s="18">
        <f>Model!$W$12*((drdp!C68)*'ASXY-TI3S'!$B68+(drdp!F68)*'ASXY-TI3S'!$C68+(drdp!I68)*'ASXY-TI3S'!$D68)</f>
        <v>-5.8708973552989629E-3</v>
      </c>
      <c r="J68" s="18">
        <f>Model!$W$12*((drdp!D68)*'ASXY-TI3S'!$B68+(drdp!G68)*'ASXY-TI3S'!$C68+(drdp!J68)*'ASXY-TI3S'!$D68)</f>
        <v>0</v>
      </c>
      <c r="K68" s="21">
        <f>SUM(E$3:E67)+H68</f>
        <v>0</v>
      </c>
      <c r="L68" s="21">
        <f>SUM(F$3:F67)+I68</f>
        <v>-0.52023883600468979</v>
      </c>
      <c r="M68" s="21">
        <f>SUM(G$3:G67)+J68</f>
        <v>0</v>
      </c>
      <c r="N68" s="21"/>
      <c r="O68" s="21"/>
      <c r="P68" s="21"/>
      <c r="Q68" s="19">
        <f t="shared" ref="Q68:S131" si="5">K68^2</f>
        <v>0</v>
      </c>
      <c r="R68" s="19">
        <f t="shared" si="5"/>
        <v>0.27064844648751452</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f>(TAN(Dip) * SIN(Wellpath!$L69) * COS(Wellpath!$O69) - COS(Wellpath!$L69)) / 2</f>
        <v>-1.2092690149878003</v>
      </c>
      <c r="E69" s="20">
        <f>Model!$W$12*((drdp!B69+drdp!K69)*'ASXY-TI3S'!$B69+(drdp!E69+drdp!N69)*'ASXY-TI3S'!$C69+(drdp!H69+drdp!Q69)*'ASXY-TI3S'!$D69)</f>
        <v>0</v>
      </c>
      <c r="F69" s="20">
        <f>Model!$W$12*((drdp!C69+drdp!L69)*'ASXY-TI3S'!$B69+(drdp!F69+drdp!O69)*'ASXY-TI3S'!$C69+(drdp!I69+drdp!R69)*'ASXY-TI3S'!$D69)</f>
        <v>-1.0999598501484225E-2</v>
      </c>
      <c r="G69" s="20">
        <f>Model!$W$12*((drdp!D69+drdp!M69)*'ASXY-TI3S'!$B69+(drdp!G69+drdp!P69)*'ASXY-TI3S'!$C69+(drdp!J69+drdp!S69)*'ASXY-TI3S'!$D69)</f>
        <v>0</v>
      </c>
      <c r="H69" s="18">
        <f>Model!$W$12*((drdp!B69)*'ASXY-TI3S'!$B69+(drdp!E69)*'ASXY-TI3S'!$C69+(drdp!H69)*'ASXY-TI3S'!$D69)</f>
        <v>0</v>
      </c>
      <c r="I69" s="18">
        <f>Model!$W$12*((drdp!C69)*'ASXY-TI3S'!$B69+(drdp!F69)*'ASXY-TI3S'!$C69+(drdp!I69)*'ASXY-TI3S'!$D69)</f>
        <v>-5.4997992507421125E-3</v>
      </c>
      <c r="J69" s="18">
        <f>Model!$W$12*((drdp!D69)*'ASXY-TI3S'!$B69+(drdp!G69)*'ASXY-TI3S'!$C69+(drdp!J69)*'ASXY-TI3S'!$D69)</f>
        <v>0</v>
      </c>
      <c r="K69" s="21">
        <f>SUM(E$3:E68)+H69</f>
        <v>0</v>
      </c>
      <c r="L69" s="21">
        <f>SUM(F$3:F68)+I69</f>
        <v>-0.53160953261073074</v>
      </c>
      <c r="M69" s="21">
        <f>SUM(G$3:G68)+J69</f>
        <v>0</v>
      </c>
      <c r="N69" s="21"/>
      <c r="O69" s="21"/>
      <c r="P69" s="21"/>
      <c r="Q69" s="19">
        <f t="shared" si="5"/>
        <v>0</v>
      </c>
      <c r="R69" s="19">
        <f t="shared" si="5"/>
        <v>0.28260869516259957</v>
      </c>
      <c r="S69" s="19">
        <f t="shared" si="5"/>
        <v>0</v>
      </c>
      <c r="T69" s="19">
        <f t="shared" si="6"/>
        <v>0</v>
      </c>
      <c r="U69" s="19">
        <f t="shared" si="7"/>
        <v>0</v>
      </c>
      <c r="V69" s="19">
        <f t="shared" si="8"/>
        <v>0</v>
      </c>
    </row>
    <row r="70" spans="1:22" x14ac:dyDescent="0.25">
      <c r="A70" s="26">
        <f>Wellpath!E70</f>
        <v>1920</v>
      </c>
      <c r="B70" s="22">
        <v>0</v>
      </c>
      <c r="C70" s="22">
        <v>0</v>
      </c>
      <c r="D70" s="22">
        <f>(TAN(Dip) * SIN(Wellpath!$L70) * COS(Wellpath!$O70) - COS(Wellpath!$L70)) / 2</f>
        <v>-1.1819690365173154</v>
      </c>
      <c r="E70" s="20">
        <f>Model!$W$12*((drdp!B70+drdp!K70)*'ASXY-TI3S'!$B70+(drdp!E70+drdp!N70)*'ASXY-TI3S'!$C70+(drdp!H70+drdp!Q70)*'ASXY-TI3S'!$D70)</f>
        <v>0</v>
      </c>
      <c r="F70" s="20">
        <f>Model!$W$12*((drdp!C70+drdp!L70)*'ASXY-TI3S'!$B70+(drdp!F70+drdp!O70)*'ASXY-TI3S'!$C70+(drdp!I70+drdp!R70)*'ASXY-TI3S'!$D70)</f>
        <v>-1.0252722226687166E-2</v>
      </c>
      <c r="G70" s="20">
        <f>Model!$W$12*((drdp!D70+drdp!M70)*'ASXY-TI3S'!$B70+(drdp!G70+drdp!P70)*'ASXY-TI3S'!$C70+(drdp!J70+drdp!S70)*'ASXY-TI3S'!$D70)</f>
        <v>0</v>
      </c>
      <c r="H70" s="18">
        <f>Model!$W$12*((drdp!B70)*'ASXY-TI3S'!$B70+(drdp!E70)*'ASXY-TI3S'!$C70+(drdp!H70)*'ASXY-TI3S'!$D70)</f>
        <v>0</v>
      </c>
      <c r="I70" s="18">
        <f>Model!$W$12*((drdp!C70)*'ASXY-TI3S'!$B70+(drdp!F70)*'ASXY-TI3S'!$C70+(drdp!I70)*'ASXY-TI3S'!$D70)</f>
        <v>-5.1263611133435831E-3</v>
      </c>
      <c r="J70" s="18">
        <f>Model!$W$12*((drdp!D70)*'ASXY-TI3S'!$B70+(drdp!G70)*'ASXY-TI3S'!$C70+(drdp!J70)*'ASXY-TI3S'!$D70)</f>
        <v>0</v>
      </c>
      <c r="K70" s="21">
        <f>SUM(E$3:E69)+H70</f>
        <v>0</v>
      </c>
      <c r="L70" s="21">
        <f>SUM(F$3:F69)+I70</f>
        <v>-0.54223569297481655</v>
      </c>
      <c r="M70" s="21">
        <f>SUM(G$3:G69)+J70</f>
        <v>0</v>
      </c>
      <c r="N70" s="21"/>
      <c r="O70" s="21"/>
      <c r="P70" s="21"/>
      <c r="Q70" s="19">
        <f t="shared" si="5"/>
        <v>0</v>
      </c>
      <c r="R70" s="19">
        <f t="shared" si="5"/>
        <v>0.29401954673587954</v>
      </c>
      <c r="S70" s="19">
        <f t="shared" si="5"/>
        <v>0</v>
      </c>
      <c r="T70" s="19">
        <f t="shared" si="6"/>
        <v>0</v>
      </c>
      <c r="U70" s="19">
        <f t="shared" si="7"/>
        <v>0</v>
      </c>
      <c r="V70" s="19">
        <f t="shared" si="8"/>
        <v>0</v>
      </c>
    </row>
    <row r="71" spans="1:22" x14ac:dyDescent="0.25">
      <c r="A71" s="26">
        <f>Wellpath!E71</f>
        <v>1950</v>
      </c>
      <c r="B71" s="22">
        <v>0</v>
      </c>
      <c r="C71" s="22">
        <v>0</v>
      </c>
      <c r="D71" s="22">
        <f>(TAN(Dip) * SIN(Wellpath!$L71) * COS(Wellpath!$O71) - COS(Wellpath!$L71)) / 2</f>
        <v>-1.1532290108442074</v>
      </c>
      <c r="E71" s="20">
        <f>Model!$W$12*((drdp!B71+drdp!K71)*'ASXY-TI3S'!$B71+(drdp!E71+drdp!N71)*'ASXY-TI3S'!$C71+(drdp!H71+drdp!Q71)*'ASXY-TI3S'!$D71)</f>
        <v>0</v>
      </c>
      <c r="F71" s="20">
        <f>Model!$W$12*((drdp!C71+drdp!L71)*'ASXY-TI3S'!$B71+(drdp!F71+drdp!O71)*'ASXY-TI3S'!$C71+(drdp!I71+drdp!R71)*'ASXY-TI3S'!$D71)</f>
        <v>-9.5048045923418166E-3</v>
      </c>
      <c r="G71" s="20">
        <f>Model!$W$12*((drdp!D71+drdp!M71)*'ASXY-TI3S'!$B71+(drdp!G71+drdp!P71)*'ASXY-TI3S'!$C71+(drdp!J71+drdp!S71)*'ASXY-TI3S'!$D71)</f>
        <v>0</v>
      </c>
      <c r="H71" s="18">
        <f>Model!$W$12*((drdp!B71)*'ASXY-TI3S'!$B71+(drdp!E71)*'ASXY-TI3S'!$C71+(drdp!H71)*'ASXY-TI3S'!$D71)</f>
        <v>0</v>
      </c>
      <c r="I71" s="18">
        <f>Model!$W$12*((drdp!C71)*'ASXY-TI3S'!$B71+(drdp!F71)*'ASXY-TI3S'!$C71+(drdp!I71)*'ASXY-TI3S'!$D71)</f>
        <v>-4.7524022961709083E-3</v>
      </c>
      <c r="J71" s="18">
        <f>Model!$W$12*((drdp!D71)*'ASXY-TI3S'!$B71+(drdp!G71)*'ASXY-TI3S'!$C71+(drdp!J71)*'ASXY-TI3S'!$D71)</f>
        <v>0</v>
      </c>
      <c r="K71" s="21">
        <f>SUM(E$3:E70)+H71</f>
        <v>0</v>
      </c>
      <c r="L71" s="21">
        <f>SUM(F$3:F70)+I71</f>
        <v>-0.55211445638433099</v>
      </c>
      <c r="M71" s="21">
        <f>SUM(G$3:G70)+J71</f>
        <v>0</v>
      </c>
      <c r="N71" s="21"/>
      <c r="O71" s="21"/>
      <c r="P71" s="21"/>
      <c r="Q71" s="19">
        <f t="shared" si="5"/>
        <v>0</v>
      </c>
      <c r="R71" s="19">
        <f t="shared" si="5"/>
        <v>0.3048303729485653</v>
      </c>
      <c r="S71" s="19">
        <f t="shared" si="5"/>
        <v>0</v>
      </c>
      <c r="T71" s="19">
        <f t="shared" si="6"/>
        <v>0</v>
      </c>
      <c r="U71" s="19">
        <f t="shared" si="7"/>
        <v>0</v>
      </c>
      <c r="V71" s="19">
        <f t="shared" si="8"/>
        <v>0</v>
      </c>
    </row>
    <row r="72" spans="1:22" x14ac:dyDescent="0.25">
      <c r="A72" s="26">
        <f>Wellpath!E72</f>
        <v>1980</v>
      </c>
      <c r="B72" s="22">
        <v>0</v>
      </c>
      <c r="C72" s="22">
        <v>0</v>
      </c>
      <c r="D72" s="22">
        <f>(TAN(Dip) * SIN(Wellpath!$L72) * COS(Wellpath!$O72) - COS(Wellpath!$L72)) / 2</f>
        <v>-1.1230839532626966</v>
      </c>
      <c r="E72" s="20">
        <f>Model!$W$12*((drdp!B72+drdp!K72)*'ASXY-TI3S'!$B72+(drdp!E72+drdp!N72)*'ASXY-TI3S'!$C72+(drdp!H72+drdp!Q72)*'ASXY-TI3S'!$D72)</f>
        <v>0</v>
      </c>
      <c r="F72" s="20">
        <f>Model!$W$12*((drdp!C72+drdp!L72)*'ASXY-TI3S'!$B72+(drdp!F72+drdp!O72)*'ASXY-TI3S'!$C72+(drdp!I72+drdp!R72)*'ASXY-TI3S'!$D72)</f>
        <v>-8.7594893779822901E-3</v>
      </c>
      <c r="G72" s="20">
        <f>Model!$W$12*((drdp!D72+drdp!M72)*'ASXY-TI3S'!$B72+(drdp!G72+drdp!P72)*'ASXY-TI3S'!$C72+(drdp!J72+drdp!S72)*'ASXY-TI3S'!$D72)</f>
        <v>0</v>
      </c>
      <c r="H72" s="18">
        <f>Model!$W$12*((drdp!B72)*'ASXY-TI3S'!$B72+(drdp!E72)*'ASXY-TI3S'!$C72+(drdp!H72)*'ASXY-TI3S'!$D72)</f>
        <v>0</v>
      </c>
      <c r="I72" s="18">
        <f>Model!$W$12*((drdp!C72)*'ASXY-TI3S'!$B72+(drdp!F72)*'ASXY-TI3S'!$C72+(drdp!I72)*'ASXY-TI3S'!$D72)</f>
        <v>-4.379744688991145E-3</v>
      </c>
      <c r="J72" s="18">
        <f>Model!$W$12*((drdp!D72)*'ASXY-TI3S'!$B72+(drdp!G72)*'ASXY-TI3S'!$C72+(drdp!J72)*'ASXY-TI3S'!$D72)</f>
        <v>0</v>
      </c>
      <c r="K72" s="21">
        <f>SUM(E$3:E71)+H72</f>
        <v>0</v>
      </c>
      <c r="L72" s="21">
        <f>SUM(F$3:F71)+I72</f>
        <v>-0.56124660336949306</v>
      </c>
      <c r="M72" s="21">
        <f>SUM(G$3:G71)+J72</f>
        <v>0</v>
      </c>
      <c r="N72" s="21"/>
      <c r="O72" s="21"/>
      <c r="P72" s="21"/>
      <c r="Q72" s="19">
        <f t="shared" si="5"/>
        <v>0</v>
      </c>
      <c r="R72" s="19">
        <f t="shared" si="5"/>
        <v>0.31499774979379308</v>
      </c>
      <c r="S72" s="19">
        <f t="shared" si="5"/>
        <v>0</v>
      </c>
      <c r="T72" s="19">
        <f t="shared" si="6"/>
        <v>0</v>
      </c>
      <c r="U72" s="19">
        <f t="shared" si="7"/>
        <v>0</v>
      </c>
      <c r="V72" s="19">
        <f t="shared" si="8"/>
        <v>0</v>
      </c>
    </row>
    <row r="73" spans="1:22" x14ac:dyDescent="0.25">
      <c r="A73" s="26">
        <f>Wellpath!E73</f>
        <v>2010</v>
      </c>
      <c r="B73" s="22">
        <v>0</v>
      </c>
      <c r="C73" s="22">
        <v>0</v>
      </c>
      <c r="D73" s="22">
        <f>(TAN(Dip) * SIN(Wellpath!$L73) * COS(Wellpath!$O73) - COS(Wellpath!$L73)) / 2</f>
        <v>-1.0915705908819562</v>
      </c>
      <c r="E73" s="20">
        <f>Model!$W$12*((drdp!B73+drdp!K73)*'ASXY-TI3S'!$B73+(drdp!E73+drdp!N73)*'ASXY-TI3S'!$C73+(drdp!H73+drdp!Q73)*'ASXY-TI3S'!$D73)</f>
        <v>0</v>
      </c>
      <c r="F73" s="20">
        <f>Model!$W$12*((drdp!C73+drdp!L73)*'ASXY-TI3S'!$B73+(drdp!F73+drdp!O73)*'ASXY-TI3S'!$C73+(drdp!I73+drdp!R73)*'ASXY-TI3S'!$D73)</f>
        <v>-8.0204076844141246E-3</v>
      </c>
      <c r="G73" s="20">
        <f>Model!$W$12*((drdp!D73+drdp!M73)*'ASXY-TI3S'!$B73+(drdp!G73+drdp!P73)*'ASXY-TI3S'!$C73+(drdp!J73+drdp!S73)*'ASXY-TI3S'!$D73)</f>
        <v>0</v>
      </c>
      <c r="H73" s="18">
        <f>Model!$W$12*((drdp!B73)*'ASXY-TI3S'!$B73+(drdp!E73)*'ASXY-TI3S'!$C73+(drdp!H73)*'ASXY-TI3S'!$D73)</f>
        <v>0</v>
      </c>
      <c r="I73" s="18">
        <f>Model!$W$12*((drdp!C73)*'ASXY-TI3S'!$B73+(drdp!F73)*'ASXY-TI3S'!$C73+(drdp!I73)*'ASXY-TI3S'!$D73)</f>
        <v>-4.0102038422070623E-3</v>
      </c>
      <c r="J73" s="18">
        <f>Model!$W$12*((drdp!D73)*'ASXY-TI3S'!$B73+(drdp!G73)*'ASXY-TI3S'!$C73+(drdp!J73)*'ASXY-TI3S'!$D73)</f>
        <v>0</v>
      </c>
      <c r="K73" s="21">
        <f>SUM(E$3:E72)+H73</f>
        <v>0</v>
      </c>
      <c r="L73" s="21">
        <f>SUM(F$3:F72)+I73</f>
        <v>-0.56963655190069129</v>
      </c>
      <c r="M73" s="21">
        <f>SUM(G$3:G72)+J73</f>
        <v>0</v>
      </c>
      <c r="N73" s="21"/>
      <c r="O73" s="21"/>
      <c r="P73" s="21"/>
      <c r="Q73" s="19">
        <f t="shared" si="5"/>
        <v>0</v>
      </c>
      <c r="R73" s="19">
        <f t="shared" si="5"/>
        <v>0.32448580126130894</v>
      </c>
      <c r="S73" s="19">
        <f t="shared" si="5"/>
        <v>0</v>
      </c>
      <c r="T73" s="19">
        <f t="shared" si="6"/>
        <v>0</v>
      </c>
      <c r="U73" s="19">
        <f t="shared" si="7"/>
        <v>0</v>
      </c>
      <c r="V73" s="19">
        <f t="shared" si="8"/>
        <v>0</v>
      </c>
    </row>
    <row r="74" spans="1:22" x14ac:dyDescent="0.25">
      <c r="A74" s="26">
        <f>Wellpath!E74</f>
        <v>2040</v>
      </c>
      <c r="B74" s="22">
        <v>0</v>
      </c>
      <c r="C74" s="22">
        <v>0</v>
      </c>
      <c r="D74" s="22">
        <f>(TAN(Dip) * SIN(Wellpath!$L74) * COS(Wellpath!$O74) - COS(Wellpath!$L74)) / 2</f>
        <v>-1.0587273178797858</v>
      </c>
      <c r="E74" s="20">
        <f>Model!$W$12*((drdp!B74+drdp!K74)*'ASXY-TI3S'!$B74+(drdp!E74+drdp!N74)*'ASXY-TI3S'!$C74+(drdp!H74+drdp!Q74)*'ASXY-TI3S'!$D74)</f>
        <v>0</v>
      </c>
      <c r="F74" s="20">
        <f>Model!$W$12*((drdp!C74+drdp!L74)*'ASXY-TI3S'!$B74+(drdp!F74+drdp!O74)*'ASXY-TI3S'!$C74+(drdp!I74+drdp!R74)*'ASXY-TI3S'!$D74)</f>
        <v>-7.2911602433561491E-3</v>
      </c>
      <c r="G74" s="20">
        <f>Model!$W$12*((drdp!D74+drdp!M74)*'ASXY-TI3S'!$B74+(drdp!G74+drdp!P74)*'ASXY-TI3S'!$C74+(drdp!J74+drdp!S74)*'ASXY-TI3S'!$D74)</f>
        <v>0</v>
      </c>
      <c r="H74" s="18">
        <f>Model!$W$12*((drdp!B74)*'ASXY-TI3S'!$B74+(drdp!E74)*'ASXY-TI3S'!$C74+(drdp!H74)*'ASXY-TI3S'!$D74)</f>
        <v>0</v>
      </c>
      <c r="I74" s="18">
        <f>Model!$W$12*((drdp!C74)*'ASXY-TI3S'!$B74+(drdp!F74)*'ASXY-TI3S'!$C74+(drdp!I74)*'ASXY-TI3S'!$D74)</f>
        <v>-3.6455801216780746E-3</v>
      </c>
      <c r="J74" s="18">
        <f>Model!$W$12*((drdp!D74)*'ASXY-TI3S'!$B74+(drdp!G74)*'ASXY-TI3S'!$C74+(drdp!J74)*'ASXY-TI3S'!$D74)</f>
        <v>0</v>
      </c>
      <c r="K74" s="21">
        <f>SUM(E$3:E73)+H74</f>
        <v>0</v>
      </c>
      <c r="L74" s="21">
        <f>SUM(F$3:F73)+I74</f>
        <v>-0.5772923358645764</v>
      </c>
      <c r="M74" s="21">
        <f>SUM(G$3:G73)+J74</f>
        <v>0</v>
      </c>
      <c r="N74" s="21"/>
      <c r="O74" s="21"/>
      <c r="P74" s="21"/>
      <c r="Q74" s="19">
        <f t="shared" si="5"/>
        <v>0</v>
      </c>
      <c r="R74" s="19">
        <f t="shared" si="5"/>
        <v>0.33326644104797887</v>
      </c>
      <c r="S74" s="19">
        <f t="shared" si="5"/>
        <v>0</v>
      </c>
      <c r="T74" s="19">
        <f t="shared" si="6"/>
        <v>0</v>
      </c>
      <c r="U74" s="19">
        <f t="shared" si="7"/>
        <v>0</v>
      </c>
      <c r="V74" s="19">
        <f t="shared" si="8"/>
        <v>0</v>
      </c>
    </row>
    <row r="75" spans="1:22" x14ac:dyDescent="0.25">
      <c r="A75" s="26">
        <f>Wellpath!E75</f>
        <v>2070</v>
      </c>
      <c r="B75" s="22">
        <v>0</v>
      </c>
      <c r="C75" s="22">
        <v>0</v>
      </c>
      <c r="D75" s="22">
        <f>(TAN(Dip) * SIN(Wellpath!$L75) * COS(Wellpath!$O75) - COS(Wellpath!$L75)) / 2</f>
        <v>-1.0245941487252204</v>
      </c>
      <c r="E75" s="20">
        <f>Model!$W$12*((drdp!B75+drdp!K75)*'ASXY-TI3S'!$B75+(drdp!E75+drdp!N75)*'ASXY-TI3S'!$C75+(drdp!H75+drdp!Q75)*'ASXY-TI3S'!$D75)</f>
        <v>0</v>
      </c>
      <c r="F75" s="20">
        <f>Model!$W$12*((drdp!C75+drdp!L75)*'ASXY-TI3S'!$B75+(drdp!F75+drdp!O75)*'ASXY-TI3S'!$C75+(drdp!I75+drdp!R75)*'ASXY-TI3S'!$D75)</f>
        <v>-6.5752998750375057E-3</v>
      </c>
      <c r="G75" s="20">
        <f>Model!$W$12*((drdp!D75+drdp!M75)*'ASXY-TI3S'!$B75+(drdp!G75+drdp!P75)*'ASXY-TI3S'!$C75+(drdp!J75+drdp!S75)*'ASXY-TI3S'!$D75)</f>
        <v>0</v>
      </c>
      <c r="H75" s="18">
        <f>Model!$W$12*((drdp!B75)*'ASXY-TI3S'!$B75+(drdp!E75)*'ASXY-TI3S'!$C75+(drdp!H75)*'ASXY-TI3S'!$D75)</f>
        <v>0</v>
      </c>
      <c r="I75" s="18">
        <f>Model!$W$12*((drdp!C75)*'ASXY-TI3S'!$B75+(drdp!F75)*'ASXY-TI3S'!$C75+(drdp!I75)*'ASXY-TI3S'!$D75)</f>
        <v>-3.2876499375187529E-3</v>
      </c>
      <c r="J75" s="18">
        <f>Model!$W$12*((drdp!D75)*'ASXY-TI3S'!$B75+(drdp!G75)*'ASXY-TI3S'!$C75+(drdp!J75)*'ASXY-TI3S'!$D75)</f>
        <v>0</v>
      </c>
      <c r="K75" s="21">
        <f>SUM(E$3:E74)+H75</f>
        <v>0</v>
      </c>
      <c r="L75" s="21">
        <f>SUM(F$3:F74)+I75</f>
        <v>-0.58422556592377328</v>
      </c>
      <c r="M75" s="21">
        <f>SUM(G$3:G74)+J75</f>
        <v>0</v>
      </c>
      <c r="N75" s="21"/>
      <c r="O75" s="21"/>
      <c r="P75" s="21"/>
      <c r="Q75" s="19">
        <f t="shared" si="5"/>
        <v>0</v>
      </c>
      <c r="R75" s="19">
        <f t="shared" si="5"/>
        <v>0.34131951187895315</v>
      </c>
      <c r="S75" s="19">
        <f t="shared" si="5"/>
        <v>0</v>
      </c>
      <c r="T75" s="19">
        <f t="shared" si="6"/>
        <v>0</v>
      </c>
      <c r="U75" s="19">
        <f t="shared" si="7"/>
        <v>0</v>
      </c>
      <c r="V75" s="19">
        <f t="shared" si="8"/>
        <v>0</v>
      </c>
    </row>
    <row r="76" spans="1:22" x14ac:dyDescent="0.25">
      <c r="A76" s="26">
        <f>Wellpath!E76</f>
        <v>2100</v>
      </c>
      <c r="B76" s="22">
        <v>0</v>
      </c>
      <c r="C76" s="22">
        <v>0</v>
      </c>
      <c r="D76" s="22">
        <f>(TAN(Dip) * SIN(Wellpath!$L76) * COS(Wellpath!$O76) - COS(Wellpath!$L76)) / 2</f>
        <v>-0.98921266942706287</v>
      </c>
      <c r="E76" s="20">
        <f>Model!$W$12*((drdp!B76+drdp!K76)*'ASXY-TI3S'!$B76+(drdp!E76+drdp!N76)*'ASXY-TI3S'!$C76+(drdp!H76+drdp!Q76)*'ASXY-TI3S'!$D76)</f>
        <v>0</v>
      </c>
      <c r="F76" s="20">
        <f>Model!$W$12*((drdp!C76+drdp!L76)*'ASXY-TI3S'!$B76+(drdp!F76+drdp!O76)*'ASXY-TI3S'!$C76+(drdp!I76+drdp!R76)*'ASXY-TI3S'!$D76)</f>
        <v>-5.8763141792146072E-3</v>
      </c>
      <c r="G76" s="20">
        <f>Model!$W$12*((drdp!D76+drdp!M76)*'ASXY-TI3S'!$B76+(drdp!G76+drdp!P76)*'ASXY-TI3S'!$C76+(drdp!J76+drdp!S76)*'ASXY-TI3S'!$D76)</f>
        <v>0</v>
      </c>
      <c r="H76" s="18">
        <f>Model!$W$12*((drdp!B76)*'ASXY-TI3S'!$B76+(drdp!E76)*'ASXY-TI3S'!$C76+(drdp!H76)*'ASXY-TI3S'!$D76)</f>
        <v>0</v>
      </c>
      <c r="I76" s="18">
        <f>Model!$W$12*((drdp!C76)*'ASXY-TI3S'!$B76+(drdp!F76)*'ASXY-TI3S'!$C76+(drdp!I76)*'ASXY-TI3S'!$D76)</f>
        <v>-2.9381570896073036E-3</v>
      </c>
      <c r="J76" s="18">
        <f>Model!$W$12*((drdp!D76)*'ASXY-TI3S'!$B76+(drdp!G76)*'ASXY-TI3S'!$C76+(drdp!J76)*'ASXY-TI3S'!$D76)</f>
        <v>0</v>
      </c>
      <c r="K76" s="21">
        <f>SUM(E$3:E75)+H76</f>
        <v>0</v>
      </c>
      <c r="L76" s="21">
        <f>SUM(F$3:F75)+I76</f>
        <v>-0.59045137295089933</v>
      </c>
      <c r="M76" s="21">
        <f>SUM(G$3:G75)+J76</f>
        <v>0</v>
      </c>
      <c r="N76" s="21"/>
      <c r="O76" s="21"/>
      <c r="P76" s="21"/>
      <c r="Q76" s="19">
        <f t="shared" si="5"/>
        <v>0</v>
      </c>
      <c r="R76" s="19">
        <f t="shared" si="5"/>
        <v>0.34863282381960203</v>
      </c>
      <c r="S76" s="19">
        <f t="shared" si="5"/>
        <v>0</v>
      </c>
      <c r="T76" s="19">
        <f t="shared" si="6"/>
        <v>0</v>
      </c>
      <c r="U76" s="19">
        <f t="shared" si="7"/>
        <v>0</v>
      </c>
      <c r="V76" s="19">
        <f t="shared" si="8"/>
        <v>0</v>
      </c>
    </row>
    <row r="77" spans="1:22" x14ac:dyDescent="0.25">
      <c r="A77" s="26">
        <f>Wellpath!E77</f>
        <v>2130</v>
      </c>
      <c r="B77" s="22">
        <v>0</v>
      </c>
      <c r="C77" s="22">
        <v>0</v>
      </c>
      <c r="D77" s="22">
        <f>(TAN(Dip) * SIN(Wellpath!$L77) * COS(Wellpath!$O77) - COS(Wellpath!$L77)) / 2</f>
        <v>-0.95262598686773892</v>
      </c>
      <c r="E77" s="20">
        <f>Model!$W$12*((drdp!B77+drdp!K77)*'ASXY-TI3S'!$B77+(drdp!E77+drdp!N77)*'ASXY-TI3S'!$C77+(drdp!H77+drdp!Q77)*'ASXY-TI3S'!$D77)</f>
        <v>0</v>
      </c>
      <c r="F77" s="20">
        <f>Model!$W$12*((drdp!C77+drdp!L77)*'ASXY-TI3S'!$B77+(drdp!F77+drdp!O77)*'ASXY-TI3S'!$C77+(drdp!I77+drdp!R77)*'ASXY-TI3S'!$D77)</f>
        <v>-5.1976085439357058E-3</v>
      </c>
      <c r="G77" s="20">
        <f>Model!$W$12*((drdp!D77+drdp!M77)*'ASXY-TI3S'!$B77+(drdp!G77+drdp!P77)*'ASXY-TI3S'!$C77+(drdp!J77+drdp!S77)*'ASXY-TI3S'!$D77)</f>
        <v>0</v>
      </c>
      <c r="H77" s="18">
        <f>Model!$W$12*((drdp!B77)*'ASXY-TI3S'!$B77+(drdp!E77)*'ASXY-TI3S'!$C77+(drdp!H77)*'ASXY-TI3S'!$D77)</f>
        <v>0</v>
      </c>
      <c r="I77" s="18">
        <f>Model!$W$12*((drdp!C77)*'ASXY-TI3S'!$B77+(drdp!F77)*'ASXY-TI3S'!$C77+(drdp!I77)*'ASXY-TI3S'!$D77)</f>
        <v>-2.5988042719678529E-3</v>
      </c>
      <c r="J77" s="18">
        <f>Model!$W$12*((drdp!D77)*'ASXY-TI3S'!$B77+(drdp!G77)*'ASXY-TI3S'!$C77+(drdp!J77)*'ASXY-TI3S'!$D77)</f>
        <v>0</v>
      </c>
      <c r="K77" s="21">
        <f>SUM(E$3:E76)+H77</f>
        <v>0</v>
      </c>
      <c r="L77" s="21">
        <f>SUM(F$3:F76)+I77</f>
        <v>-0.59598833431247455</v>
      </c>
      <c r="M77" s="21">
        <f>SUM(G$3:G76)+J77</f>
        <v>0</v>
      </c>
      <c r="N77" s="21"/>
      <c r="O77" s="21"/>
      <c r="P77" s="21"/>
      <c r="Q77" s="19">
        <f t="shared" si="5"/>
        <v>0</v>
      </c>
      <c r="R77" s="19">
        <f t="shared" si="5"/>
        <v>0.35520209463655794</v>
      </c>
      <c r="S77" s="19">
        <f t="shared" si="5"/>
        <v>0</v>
      </c>
      <c r="T77" s="19">
        <f t="shared" si="6"/>
        <v>0</v>
      </c>
      <c r="U77" s="19">
        <f t="shared" si="7"/>
        <v>0</v>
      </c>
      <c r="V77" s="19">
        <f t="shared" si="8"/>
        <v>0</v>
      </c>
    </row>
    <row r="78" spans="1:22" x14ac:dyDescent="0.25">
      <c r="A78" s="26">
        <f>Wellpath!E78</f>
        <v>2160</v>
      </c>
      <c r="B78" s="22">
        <v>0</v>
      </c>
      <c r="C78" s="22">
        <v>0</v>
      </c>
      <c r="D78" s="22">
        <f>(TAN(Dip) * SIN(Wellpath!$L78) * COS(Wellpath!$O78) - COS(Wellpath!$L78)) / 2</f>
        <v>-0.91487867628420094</v>
      </c>
      <c r="E78" s="20">
        <f>Model!$W$12*((drdp!B78+drdp!K78)*'ASXY-TI3S'!$B78+(drdp!E78+drdp!N78)*'ASXY-TI3S'!$C78+(drdp!H78+drdp!Q78)*'ASXY-TI3S'!$D78)</f>
        <v>0</v>
      </c>
      <c r="F78" s="20">
        <f>Model!$W$12*((drdp!C78+drdp!L78)*'ASXY-TI3S'!$B78+(drdp!F78+drdp!O78)*'ASXY-TI3S'!$C78+(drdp!I78+drdp!R78)*'ASXY-TI3S'!$D78)</f>
        <v>-4.5424895548326323E-3</v>
      </c>
      <c r="G78" s="20">
        <f>Model!$W$12*((drdp!D78+drdp!M78)*'ASXY-TI3S'!$B78+(drdp!G78+drdp!P78)*'ASXY-TI3S'!$C78+(drdp!J78+drdp!S78)*'ASXY-TI3S'!$D78)</f>
        <v>0</v>
      </c>
      <c r="H78" s="18">
        <f>Model!$W$12*((drdp!B78)*'ASXY-TI3S'!$B78+(drdp!E78)*'ASXY-TI3S'!$C78+(drdp!H78)*'ASXY-TI3S'!$D78)</f>
        <v>0</v>
      </c>
      <c r="I78" s="18">
        <f>Model!$W$12*((drdp!C78)*'ASXY-TI3S'!$B78+(drdp!F78)*'ASXY-TI3S'!$C78+(drdp!I78)*'ASXY-TI3S'!$D78)</f>
        <v>-2.2712447774163162E-3</v>
      </c>
      <c r="J78" s="18">
        <f>Model!$W$12*((drdp!D78)*'ASXY-TI3S'!$B78+(drdp!G78)*'ASXY-TI3S'!$C78+(drdp!J78)*'ASXY-TI3S'!$D78)</f>
        <v>0</v>
      </c>
      <c r="K78" s="21">
        <f>SUM(E$3:E77)+H78</f>
        <v>0</v>
      </c>
      <c r="L78" s="21">
        <f>SUM(F$3:F77)+I78</f>
        <v>-0.60085838336185871</v>
      </c>
      <c r="M78" s="21">
        <f>SUM(G$3:G77)+J78</f>
        <v>0</v>
      </c>
      <c r="N78" s="21"/>
      <c r="O78" s="21"/>
      <c r="P78" s="21"/>
      <c r="Q78" s="19">
        <f t="shared" si="5"/>
        <v>0</v>
      </c>
      <c r="R78" s="19">
        <f t="shared" si="5"/>
        <v>0.36103079685622635</v>
      </c>
      <c r="S78" s="19">
        <f t="shared" si="5"/>
        <v>0</v>
      </c>
      <c r="T78" s="19">
        <f t="shared" si="6"/>
        <v>0</v>
      </c>
      <c r="U78" s="19">
        <f t="shared" si="7"/>
        <v>0</v>
      </c>
      <c r="V78" s="19">
        <f t="shared" si="8"/>
        <v>0</v>
      </c>
    </row>
    <row r="79" spans="1:22" x14ac:dyDescent="0.25">
      <c r="A79" s="26">
        <f>Wellpath!E79</f>
        <v>2190</v>
      </c>
      <c r="B79" s="22">
        <v>0</v>
      </c>
      <c r="C79" s="22">
        <v>0</v>
      </c>
      <c r="D79" s="22">
        <f>(TAN(Dip) * SIN(Wellpath!$L79) * COS(Wellpath!$O79) - COS(Wellpath!$L79)) / 2</f>
        <v>-0.8760167269598671</v>
      </c>
      <c r="E79" s="20">
        <f>Model!$W$12*((drdp!B79+drdp!K79)*'ASXY-TI3S'!$B79+(drdp!E79+drdp!N79)*'ASXY-TI3S'!$C79+(drdp!H79+drdp!Q79)*'ASXY-TI3S'!$D79)</f>
        <v>0</v>
      </c>
      <c r="F79" s="20">
        <f>Model!$W$12*((drdp!C79+drdp!L79)*'ASXY-TI3S'!$B79+(drdp!F79+drdp!O79)*'ASXY-TI3S'!$C79+(drdp!I79+drdp!R79)*'ASXY-TI3S'!$D79)</f>
        <v>-3.9141488857679608E-3</v>
      </c>
      <c r="G79" s="20">
        <f>Model!$W$12*((drdp!D79+drdp!M79)*'ASXY-TI3S'!$B79+(drdp!G79+drdp!P79)*'ASXY-TI3S'!$C79+(drdp!J79+drdp!S79)*'ASXY-TI3S'!$D79)</f>
        <v>0</v>
      </c>
      <c r="H79" s="18">
        <f>Model!$W$12*((drdp!B79)*'ASXY-TI3S'!$B79+(drdp!E79)*'ASXY-TI3S'!$C79+(drdp!H79)*'ASXY-TI3S'!$D79)</f>
        <v>0</v>
      </c>
      <c r="I79" s="18">
        <f>Model!$W$12*((drdp!C79)*'ASXY-TI3S'!$B79+(drdp!F79)*'ASXY-TI3S'!$C79+(drdp!I79)*'ASXY-TI3S'!$D79)</f>
        <v>-1.9570744428839804E-3</v>
      </c>
      <c r="J79" s="18">
        <f>Model!$W$12*((drdp!D79)*'ASXY-TI3S'!$B79+(drdp!G79)*'ASXY-TI3S'!$C79+(drdp!J79)*'ASXY-TI3S'!$D79)</f>
        <v>0</v>
      </c>
      <c r="K79" s="21">
        <f>SUM(E$3:E78)+H79</f>
        <v>0</v>
      </c>
      <c r="L79" s="21">
        <f>SUM(F$3:F78)+I79</f>
        <v>-0.60508670258215891</v>
      </c>
      <c r="M79" s="21">
        <f>SUM(G$3:G78)+J79</f>
        <v>0</v>
      </c>
      <c r="N79" s="21"/>
      <c r="O79" s="21"/>
      <c r="P79" s="21"/>
      <c r="Q79" s="19">
        <f t="shared" si="5"/>
        <v>0</v>
      </c>
      <c r="R79" s="19">
        <f t="shared" si="5"/>
        <v>0.36612991764175001</v>
      </c>
      <c r="S79" s="19">
        <f t="shared" si="5"/>
        <v>0</v>
      </c>
      <c r="T79" s="19">
        <f t="shared" si="6"/>
        <v>0</v>
      </c>
      <c r="U79" s="19">
        <f t="shared" si="7"/>
        <v>0</v>
      </c>
      <c r="V79" s="19">
        <f t="shared" si="8"/>
        <v>0</v>
      </c>
    </row>
    <row r="80" spans="1:22" x14ac:dyDescent="0.25">
      <c r="A80" s="26">
        <f>Wellpath!E80</f>
        <v>2220</v>
      </c>
      <c r="B80" s="22">
        <v>0</v>
      </c>
      <c r="C80" s="22">
        <v>0</v>
      </c>
      <c r="D80" s="22">
        <f>(TAN(Dip) * SIN(Wellpath!$L80) * COS(Wellpath!$O80) - COS(Wellpath!$L80)) / 2</f>
        <v>-0.83608748619376527</v>
      </c>
      <c r="E80" s="20">
        <f>Model!$W$12*((drdp!B80+drdp!K80)*'ASXY-TI3S'!$B80+(drdp!E80+drdp!N80)*'ASXY-TI3S'!$C80+(drdp!H80+drdp!Q80)*'ASXY-TI3S'!$D80)</f>
        <v>0</v>
      </c>
      <c r="F80" s="20">
        <f>Model!$W$12*((drdp!C80+drdp!L80)*'ASXY-TI3S'!$B80+(drdp!F80+drdp!O80)*'ASXY-TI3S'!$C80+(drdp!I80+drdp!R80)*'ASXY-TI3S'!$D80)</f>
        <v>-3.3156477493207978E-3</v>
      </c>
      <c r="G80" s="20">
        <f>Model!$W$12*((drdp!D80+drdp!M80)*'ASXY-TI3S'!$B80+(drdp!G80+drdp!P80)*'ASXY-TI3S'!$C80+(drdp!J80+drdp!S80)*'ASXY-TI3S'!$D80)</f>
        <v>0</v>
      </c>
      <c r="H80" s="18">
        <f>Model!$W$12*((drdp!B80)*'ASXY-TI3S'!$B80+(drdp!E80)*'ASXY-TI3S'!$C80+(drdp!H80)*'ASXY-TI3S'!$D80)</f>
        <v>0</v>
      </c>
      <c r="I80" s="18">
        <f>Model!$W$12*((drdp!C80)*'ASXY-TI3S'!$B80+(drdp!F80)*'ASXY-TI3S'!$C80+(drdp!I80)*'ASXY-TI3S'!$D80)</f>
        <v>-1.6578238746603989E-3</v>
      </c>
      <c r="J80" s="18">
        <f>Model!$W$12*((drdp!D80)*'ASXY-TI3S'!$B80+(drdp!G80)*'ASXY-TI3S'!$C80+(drdp!J80)*'ASXY-TI3S'!$D80)</f>
        <v>0</v>
      </c>
      <c r="K80" s="21">
        <f>SUM(E$3:E79)+H80</f>
        <v>0</v>
      </c>
      <c r="L80" s="21">
        <f>SUM(F$3:F79)+I80</f>
        <v>-0.60870160089970327</v>
      </c>
      <c r="M80" s="21">
        <f>SUM(G$3:G79)+J80</f>
        <v>0</v>
      </c>
      <c r="N80" s="21"/>
      <c r="O80" s="21"/>
      <c r="P80" s="21"/>
      <c r="Q80" s="19">
        <f t="shared" si="5"/>
        <v>0</v>
      </c>
      <c r="R80" s="19">
        <f t="shared" si="5"/>
        <v>0.37051763893786166</v>
      </c>
      <c r="S80" s="19">
        <f t="shared" si="5"/>
        <v>0</v>
      </c>
      <c r="T80" s="19">
        <f t="shared" si="6"/>
        <v>0</v>
      </c>
      <c r="U80" s="19">
        <f t="shared" si="7"/>
        <v>0</v>
      </c>
      <c r="V80" s="19">
        <f t="shared" si="8"/>
        <v>0</v>
      </c>
    </row>
    <row r="81" spans="1:22" x14ac:dyDescent="0.25">
      <c r="A81" s="26">
        <f>Wellpath!E81</f>
        <v>2250</v>
      </c>
      <c r="B81" s="22">
        <v>0</v>
      </c>
      <c r="C81" s="22">
        <v>0</v>
      </c>
      <c r="D81" s="22">
        <f>(TAN(Dip) * SIN(Wellpath!$L81) * COS(Wellpath!$O81) - COS(Wellpath!$L81)) / 2</f>
        <v>-0.79513960161514052</v>
      </c>
      <c r="E81" s="20">
        <f>Model!$W$12*((drdp!B81+drdp!K81)*'ASXY-TI3S'!$B81+(drdp!E81+drdp!N81)*'ASXY-TI3S'!$C81+(drdp!H81+drdp!Q81)*'ASXY-TI3S'!$D81)</f>
        <v>0</v>
      </c>
      <c r="F81" s="20">
        <f>Model!$W$12*((drdp!C81+drdp!L81)*'ASXY-TI3S'!$B81+(drdp!F81+drdp!O81)*'ASXY-TI3S'!$C81+(drdp!I81+drdp!R81)*'ASXY-TI3S'!$D81)</f>
        <v>-2.749901982866784E-3</v>
      </c>
      <c r="G81" s="20">
        <f>Model!$W$12*((drdp!D81+drdp!M81)*'ASXY-TI3S'!$B81+(drdp!G81+drdp!P81)*'ASXY-TI3S'!$C81+(drdp!J81+drdp!S81)*'ASXY-TI3S'!$D81)</f>
        <v>0</v>
      </c>
      <c r="H81" s="18">
        <f>Model!$W$12*((drdp!B81)*'ASXY-TI3S'!$B81+(drdp!E81)*'ASXY-TI3S'!$C81+(drdp!H81)*'ASXY-TI3S'!$D81)</f>
        <v>0</v>
      </c>
      <c r="I81" s="18">
        <f>Model!$W$12*((drdp!C81)*'ASXY-TI3S'!$B81+(drdp!F81)*'ASXY-TI3S'!$C81+(drdp!I81)*'ASXY-TI3S'!$D81)</f>
        <v>-1.374950991433392E-3</v>
      </c>
      <c r="J81" s="18">
        <f>Model!$W$12*((drdp!D81)*'ASXY-TI3S'!$B81+(drdp!G81)*'ASXY-TI3S'!$C81+(drdp!J81)*'ASXY-TI3S'!$D81)</f>
        <v>0</v>
      </c>
      <c r="K81" s="21">
        <f>SUM(E$3:E80)+H81</f>
        <v>0</v>
      </c>
      <c r="L81" s="21">
        <f>SUM(F$3:F80)+I81</f>
        <v>-0.61173437576579703</v>
      </c>
      <c r="M81" s="21">
        <f>SUM(G$3:G80)+J81</f>
        <v>0</v>
      </c>
      <c r="N81" s="21"/>
      <c r="O81" s="21"/>
      <c r="P81" s="21"/>
      <c r="Q81" s="19">
        <f t="shared" si="5"/>
        <v>0</v>
      </c>
      <c r="R81" s="19">
        <f t="shared" si="5"/>
        <v>0.37421894649356935</v>
      </c>
      <c r="S81" s="19">
        <f t="shared" si="5"/>
        <v>0</v>
      </c>
      <c r="T81" s="19">
        <f t="shared" si="6"/>
        <v>0</v>
      </c>
      <c r="U81" s="19">
        <f t="shared" si="7"/>
        <v>0</v>
      </c>
      <c r="V81" s="19">
        <f t="shared" si="8"/>
        <v>0</v>
      </c>
    </row>
    <row r="82" spans="1:22" x14ac:dyDescent="0.25">
      <c r="A82" s="26">
        <f>Wellpath!E82</f>
        <v>2280</v>
      </c>
      <c r="B82" s="22">
        <v>0</v>
      </c>
      <c r="C82" s="22">
        <v>0</v>
      </c>
      <c r="D82" s="22">
        <f>(TAN(Dip) * SIN(Wellpath!$L82) * COS(Wellpath!$O82) - COS(Wellpath!$L82)) / 2</f>
        <v>-0.75322296191381377</v>
      </c>
      <c r="E82" s="20">
        <f>Model!$W$12*((drdp!B82+drdp!K82)*'ASXY-TI3S'!$B82+(drdp!E82+drdp!N82)*'ASXY-TI3S'!$C82+(drdp!H82+drdp!Q82)*'ASXY-TI3S'!$D82)</f>
        <v>0</v>
      </c>
      <c r="F82" s="20">
        <f>Model!$W$12*((drdp!C82+drdp!L82)*'ASXY-TI3S'!$B82+(drdp!F82+drdp!O82)*'ASXY-TI3S'!$C82+(drdp!I82+drdp!R82)*'ASXY-TI3S'!$D82)</f>
        <v>-2.2196678429115204E-3</v>
      </c>
      <c r="G82" s="20">
        <f>Model!$W$12*((drdp!D82+drdp!M82)*'ASXY-TI3S'!$B82+(drdp!G82+drdp!P82)*'ASXY-TI3S'!$C82+(drdp!J82+drdp!S82)*'ASXY-TI3S'!$D82)</f>
        <v>0</v>
      </c>
      <c r="H82" s="18">
        <f>Model!$W$12*((drdp!B82)*'ASXY-TI3S'!$B82+(drdp!E82)*'ASXY-TI3S'!$C82+(drdp!H82)*'ASXY-TI3S'!$D82)</f>
        <v>0</v>
      </c>
      <c r="I82" s="18">
        <f>Model!$W$12*((drdp!C82)*'ASXY-TI3S'!$B82+(drdp!F82)*'ASXY-TI3S'!$C82+(drdp!I82)*'ASXY-TI3S'!$D82)</f>
        <v>-1.1098339214557602E-3</v>
      </c>
      <c r="J82" s="18">
        <f>Model!$W$12*((drdp!D82)*'ASXY-TI3S'!$B82+(drdp!G82)*'ASXY-TI3S'!$C82+(drdp!J82)*'ASXY-TI3S'!$D82)</f>
        <v>0</v>
      </c>
      <c r="K82" s="21">
        <f>SUM(E$3:E81)+H82</f>
        <v>0</v>
      </c>
      <c r="L82" s="21">
        <f>SUM(F$3:F81)+I82</f>
        <v>-0.6142191606786862</v>
      </c>
      <c r="M82" s="21">
        <f>SUM(G$3:G81)+J82</f>
        <v>0</v>
      </c>
      <c r="N82" s="21"/>
      <c r="O82" s="21"/>
      <c r="P82" s="21"/>
      <c r="Q82" s="19">
        <f t="shared" si="5"/>
        <v>0</v>
      </c>
      <c r="R82" s="19">
        <f t="shared" si="5"/>
        <v>0.37726517734482973</v>
      </c>
      <c r="S82" s="19">
        <f t="shared" si="5"/>
        <v>0</v>
      </c>
      <c r="T82" s="19">
        <f t="shared" si="6"/>
        <v>0</v>
      </c>
      <c r="U82" s="19">
        <f t="shared" si="7"/>
        <v>0</v>
      </c>
      <c r="V82" s="19">
        <f t="shared" si="8"/>
        <v>0</v>
      </c>
    </row>
    <row r="83" spans="1:22" x14ac:dyDescent="0.25">
      <c r="A83" s="26">
        <f>Wellpath!E83</f>
        <v>2310</v>
      </c>
      <c r="B83" s="22">
        <v>0</v>
      </c>
      <c r="C83" s="22">
        <v>0</v>
      </c>
      <c r="D83" s="22">
        <f>(TAN(Dip) * SIN(Wellpath!$L83) * COS(Wellpath!$O83) - COS(Wellpath!$L83)) / 2</f>
        <v>-0.71038863605849811</v>
      </c>
      <c r="E83" s="20">
        <f>Model!$W$12*((drdp!B83+drdp!K83)*'ASXY-TI3S'!$B83+(drdp!E83+drdp!N83)*'ASXY-TI3S'!$C83+(drdp!H83+drdp!Q83)*'ASXY-TI3S'!$D83)</f>
        <v>0</v>
      </c>
      <c r="F83" s="20">
        <f>Model!$W$12*((drdp!C83+drdp!L83)*'ASXY-TI3S'!$B83+(drdp!F83+drdp!O83)*'ASXY-TI3S'!$C83+(drdp!I83+drdp!R83)*'ASXY-TI3S'!$D83)</f>
        <v>-1.7275285768859204E-3</v>
      </c>
      <c r="G83" s="20">
        <f>Model!$W$12*((drdp!D83+drdp!M83)*'ASXY-TI3S'!$B83+(drdp!G83+drdp!P83)*'ASXY-TI3S'!$C83+(drdp!J83+drdp!S83)*'ASXY-TI3S'!$D83)</f>
        <v>0</v>
      </c>
      <c r="H83" s="18">
        <f>Model!$W$12*((drdp!B83)*'ASXY-TI3S'!$B83+(drdp!E83)*'ASXY-TI3S'!$C83+(drdp!H83)*'ASXY-TI3S'!$D83)</f>
        <v>0</v>
      </c>
      <c r="I83" s="18">
        <f>Model!$W$12*((drdp!C83)*'ASXY-TI3S'!$B83+(drdp!F83)*'ASXY-TI3S'!$C83+(drdp!I83)*'ASXY-TI3S'!$D83)</f>
        <v>-8.6376428844296021E-4</v>
      </c>
      <c r="J83" s="18">
        <f>Model!$W$12*((drdp!D83)*'ASXY-TI3S'!$B83+(drdp!G83)*'ASXY-TI3S'!$C83+(drdp!J83)*'ASXY-TI3S'!$D83)</f>
        <v>0</v>
      </c>
      <c r="K83" s="21">
        <f>SUM(E$3:E82)+H83</f>
        <v>0</v>
      </c>
      <c r="L83" s="21">
        <f>SUM(F$3:F82)+I83</f>
        <v>-0.61619275888858482</v>
      </c>
      <c r="M83" s="21">
        <f>SUM(G$3:G82)+J83</f>
        <v>0</v>
      </c>
      <c r="N83" s="21"/>
      <c r="O83" s="21"/>
      <c r="P83" s="21"/>
      <c r="Q83" s="19">
        <f t="shared" si="5"/>
        <v>0</v>
      </c>
      <c r="R83" s="19">
        <f t="shared" si="5"/>
        <v>0.37969351610672564</v>
      </c>
      <c r="S83" s="19">
        <f t="shared" si="5"/>
        <v>0</v>
      </c>
      <c r="T83" s="19">
        <f t="shared" si="6"/>
        <v>0</v>
      </c>
      <c r="U83" s="19">
        <f t="shared" si="7"/>
        <v>0</v>
      </c>
      <c r="V83" s="19">
        <f t="shared" si="8"/>
        <v>0</v>
      </c>
    </row>
    <row r="84" spans="1:22" x14ac:dyDescent="0.25">
      <c r="A84" s="26">
        <f>Wellpath!E84</f>
        <v>2340</v>
      </c>
      <c r="B84" s="22">
        <v>0</v>
      </c>
      <c r="C84" s="22">
        <v>0</v>
      </c>
      <c r="D84" s="22">
        <f>(TAN(Dip) * SIN(Wellpath!$L84) * COS(Wellpath!$O84) - COS(Wellpath!$L84)) / 2</f>
        <v>-0.66668881107712563</v>
      </c>
      <c r="E84" s="20">
        <f>Model!$W$12*((drdp!B84+drdp!K84)*'ASXY-TI3S'!$B84+(drdp!E84+drdp!N84)*'ASXY-TI3S'!$C84+(drdp!H84+drdp!Q84)*'ASXY-TI3S'!$D84)</f>
        <v>0</v>
      </c>
      <c r="F84" s="20">
        <f>Model!$W$12*((drdp!C84+drdp!L84)*'ASXY-TI3S'!$B84+(drdp!F84+drdp!O84)*'ASXY-TI3S'!$C84+(drdp!I84+drdp!R84)*'ASXY-TI3S'!$D84)</f>
        <v>-1.275881837824393E-3</v>
      </c>
      <c r="G84" s="20">
        <f>Model!$W$12*((drdp!D84+drdp!M84)*'ASXY-TI3S'!$B84+(drdp!G84+drdp!P84)*'ASXY-TI3S'!$C84+(drdp!J84+drdp!S84)*'ASXY-TI3S'!$D84)</f>
        <v>0</v>
      </c>
      <c r="H84" s="18">
        <f>Model!$W$12*((drdp!B84)*'ASXY-TI3S'!$B84+(drdp!E84)*'ASXY-TI3S'!$C84+(drdp!H84)*'ASXY-TI3S'!$D84)</f>
        <v>0</v>
      </c>
      <c r="I84" s="18">
        <f>Model!$W$12*((drdp!C84)*'ASXY-TI3S'!$B84+(drdp!F84)*'ASXY-TI3S'!$C84+(drdp!I84)*'ASXY-TI3S'!$D84)</f>
        <v>-6.3794091891219648E-4</v>
      </c>
      <c r="J84" s="18">
        <f>Model!$W$12*((drdp!D84)*'ASXY-TI3S'!$B84+(drdp!G84)*'ASXY-TI3S'!$C84+(drdp!J84)*'ASXY-TI3S'!$D84)</f>
        <v>0</v>
      </c>
      <c r="K84" s="21">
        <f>SUM(E$3:E83)+H84</f>
        <v>0</v>
      </c>
      <c r="L84" s="21">
        <f>SUM(F$3:F83)+I84</f>
        <v>-0.61769446409594009</v>
      </c>
      <c r="M84" s="21">
        <f>SUM(G$3:G83)+J84</f>
        <v>0</v>
      </c>
      <c r="N84" s="21"/>
      <c r="O84" s="21"/>
      <c r="P84" s="21"/>
      <c r="Q84" s="19">
        <f t="shared" si="5"/>
        <v>0</v>
      </c>
      <c r="R84" s="19">
        <f t="shared" si="5"/>
        <v>0.38154645097477063</v>
      </c>
      <c r="S84" s="19">
        <f t="shared" si="5"/>
        <v>0</v>
      </c>
      <c r="T84" s="19">
        <f t="shared" si="6"/>
        <v>0</v>
      </c>
      <c r="U84" s="19">
        <f t="shared" si="7"/>
        <v>0</v>
      </c>
      <c r="V84" s="19">
        <f t="shared" si="8"/>
        <v>0</v>
      </c>
    </row>
    <row r="85" spans="1:22" x14ac:dyDescent="0.25">
      <c r="A85" s="26">
        <f>Wellpath!E85</f>
        <v>2370</v>
      </c>
      <c r="B85" s="22">
        <v>0</v>
      </c>
      <c r="C85" s="22">
        <v>0</v>
      </c>
      <c r="D85" s="22">
        <f>(TAN(Dip) * SIN(Wellpath!$L85) * COS(Wellpath!$O85) - COS(Wellpath!$L85)) / 2</f>
        <v>-0.62217672847499461</v>
      </c>
      <c r="E85" s="20">
        <f>Model!$W$12*((drdp!B85+drdp!K85)*'ASXY-TI3S'!$B85+(drdp!E85+drdp!N85)*'ASXY-TI3S'!$C85+(drdp!H85+drdp!Q85)*'ASXY-TI3S'!$D85)</f>
        <v>0</v>
      </c>
      <c r="F85" s="20">
        <f>Model!$W$12*((drdp!C85+drdp!L85)*'ASXY-TI3S'!$B85+(drdp!F85+drdp!O85)*'ASXY-TI3S'!$C85+(drdp!I85+drdp!R85)*'ASXY-TI3S'!$D85)</f>
        <v>-8.6692800324027599E-4</v>
      </c>
      <c r="G85" s="20">
        <f>Model!$W$12*((drdp!D85+drdp!M85)*'ASXY-TI3S'!$B85+(drdp!G85+drdp!P85)*'ASXY-TI3S'!$C85+(drdp!J85+drdp!S85)*'ASXY-TI3S'!$D85)</f>
        <v>0</v>
      </c>
      <c r="H85" s="18">
        <f>Model!$W$12*((drdp!B85)*'ASXY-TI3S'!$B85+(drdp!E85)*'ASXY-TI3S'!$C85+(drdp!H85)*'ASXY-TI3S'!$D85)</f>
        <v>0</v>
      </c>
      <c r="I85" s="18">
        <f>Model!$W$12*((drdp!C85)*'ASXY-TI3S'!$B85+(drdp!F85)*'ASXY-TI3S'!$C85+(drdp!I85)*'ASXY-TI3S'!$D85)</f>
        <v>-4.3346400162013799E-4</v>
      </c>
      <c r="J85" s="18">
        <f>Model!$W$12*((drdp!D85)*'ASXY-TI3S'!$B85+(drdp!G85)*'ASXY-TI3S'!$C85+(drdp!J85)*'ASXY-TI3S'!$D85)</f>
        <v>0</v>
      </c>
      <c r="K85" s="21">
        <f>SUM(E$3:E84)+H85</f>
        <v>0</v>
      </c>
      <c r="L85" s="21">
        <f>SUM(F$3:F84)+I85</f>
        <v>-0.61876586901647235</v>
      </c>
      <c r="M85" s="21">
        <f>SUM(G$3:G84)+J85</f>
        <v>0</v>
      </c>
      <c r="N85" s="21"/>
      <c r="O85" s="21"/>
      <c r="P85" s="21"/>
      <c r="Q85" s="19">
        <f t="shared" si="5"/>
        <v>0</v>
      </c>
      <c r="R85" s="19">
        <f t="shared" si="5"/>
        <v>0.3828712006597102</v>
      </c>
      <c r="S85" s="19">
        <f t="shared" si="5"/>
        <v>0</v>
      </c>
      <c r="T85" s="19">
        <f t="shared" si="6"/>
        <v>0</v>
      </c>
      <c r="U85" s="19">
        <f t="shared" si="7"/>
        <v>0</v>
      </c>
      <c r="V85" s="19">
        <f t="shared" si="8"/>
        <v>0</v>
      </c>
    </row>
    <row r="86" spans="1:22" x14ac:dyDescent="0.25">
      <c r="A86" s="26">
        <f>Wellpath!E86</f>
        <v>2400</v>
      </c>
      <c r="B86" s="22">
        <v>0</v>
      </c>
      <c r="C86" s="22">
        <v>0</v>
      </c>
      <c r="D86" s="22">
        <f>(TAN(Dip) * SIN(Wellpath!$L86) * COS(Wellpath!$O86) - COS(Wellpath!$L86)) / 2</f>
        <v>-0.57690661936819476</v>
      </c>
      <c r="E86" s="20">
        <f>Model!$W$12*((drdp!B86+drdp!K86)*'ASXY-TI3S'!$B86+(drdp!E86+drdp!N86)*'ASXY-TI3S'!$C86+(drdp!H86+drdp!Q86)*'ASXY-TI3S'!$D86)</f>
        <v>0</v>
      </c>
      <c r="F86" s="20">
        <f>Model!$W$12*((drdp!C86+drdp!L86)*'ASXY-TI3S'!$B86+(drdp!F86+drdp!O86)*'ASXY-TI3S'!$C86+(drdp!I86+drdp!R86)*'ASXY-TI3S'!$D86)</f>
        <v>-5.026594551077665E-4</v>
      </c>
      <c r="G86" s="20">
        <f>Model!$W$12*((drdp!D86+drdp!M86)*'ASXY-TI3S'!$B86+(drdp!G86+drdp!P86)*'ASXY-TI3S'!$C86+(drdp!J86+drdp!S86)*'ASXY-TI3S'!$D86)</f>
        <v>0</v>
      </c>
      <c r="H86" s="18">
        <f>Model!$W$12*((drdp!B86)*'ASXY-TI3S'!$B86+(drdp!E86)*'ASXY-TI3S'!$C86+(drdp!H86)*'ASXY-TI3S'!$D86)</f>
        <v>0</v>
      </c>
      <c r="I86" s="18">
        <f>Model!$W$12*((drdp!C86)*'ASXY-TI3S'!$B86+(drdp!F86)*'ASXY-TI3S'!$C86+(drdp!I86)*'ASXY-TI3S'!$D86)</f>
        <v>-2.5132972755388325E-4</v>
      </c>
      <c r="J86" s="18">
        <f>Model!$W$12*((drdp!D86)*'ASXY-TI3S'!$B86+(drdp!G86)*'ASXY-TI3S'!$C86+(drdp!J86)*'ASXY-TI3S'!$D86)</f>
        <v>0</v>
      </c>
      <c r="K86" s="21">
        <f>SUM(E$3:E85)+H86</f>
        <v>0</v>
      </c>
      <c r="L86" s="21">
        <f>SUM(F$3:F85)+I86</f>
        <v>-0.61945066274564642</v>
      </c>
      <c r="M86" s="21">
        <f>SUM(G$3:G85)+J86</f>
        <v>0</v>
      </c>
      <c r="N86" s="21"/>
      <c r="O86" s="21"/>
      <c r="P86" s="21"/>
      <c r="Q86" s="19">
        <f t="shared" si="5"/>
        <v>0</v>
      </c>
      <c r="R86" s="19">
        <f t="shared" si="5"/>
        <v>0.38371912357602056</v>
      </c>
      <c r="S86" s="19">
        <f t="shared" si="5"/>
        <v>0</v>
      </c>
      <c r="T86" s="19">
        <f t="shared" si="6"/>
        <v>0</v>
      </c>
      <c r="U86" s="19">
        <f t="shared" si="7"/>
        <v>0</v>
      </c>
      <c r="V86" s="19">
        <f t="shared" si="8"/>
        <v>0</v>
      </c>
    </row>
    <row r="87" spans="1:22" x14ac:dyDescent="0.25">
      <c r="A87" s="26">
        <f>Wellpath!E87</f>
        <v>2430</v>
      </c>
      <c r="B87" s="22">
        <v>0</v>
      </c>
      <c r="C87" s="22">
        <v>0</v>
      </c>
      <c r="D87" s="22">
        <f>(TAN(Dip) * SIN(Wellpath!$L87) * COS(Wellpath!$O87) - COS(Wellpath!$L87)) / 2</f>
        <v>-0.530933638411347</v>
      </c>
      <c r="E87" s="20">
        <f>Model!$W$12*((drdp!B87+drdp!K87)*'ASXY-TI3S'!$B87+(drdp!E87+drdp!N87)*'ASXY-TI3S'!$C87+(drdp!H87+drdp!Q87)*'ASXY-TI3S'!$D87)</f>
        <v>0</v>
      </c>
      <c r="F87" s="20">
        <f>Model!$W$12*((drdp!C87+drdp!L87)*'ASXY-TI3S'!$B87+(drdp!F87+drdp!O87)*'ASXY-TI3S'!$C87+(drdp!I87+drdp!R87)*'ASXY-TI3S'!$D87)</f>
        <v>-1.5404239431435004E-4</v>
      </c>
      <c r="G87" s="20">
        <f>Model!$W$12*((drdp!D87+drdp!M87)*'ASXY-TI3S'!$B87+(drdp!G87+drdp!P87)*'ASXY-TI3S'!$C87+(drdp!J87+drdp!S87)*'ASXY-TI3S'!$D87)</f>
        <v>0</v>
      </c>
      <c r="H87" s="18">
        <f>Model!$W$12*((drdp!B87)*'ASXY-TI3S'!$B87+(drdp!E87)*'ASXY-TI3S'!$C87+(drdp!H87)*'ASXY-TI3S'!$D87)</f>
        <v>0</v>
      </c>
      <c r="I87" s="18">
        <f>Model!$W$12*((drdp!C87)*'ASXY-TI3S'!$B87+(drdp!F87)*'ASXY-TI3S'!$C87+(drdp!I87)*'ASXY-TI3S'!$D87)</f>
        <v>-9.2425436588610028E-5</v>
      </c>
      <c r="J87" s="18">
        <f>Model!$W$12*((drdp!D87)*'ASXY-TI3S'!$B87+(drdp!G87)*'ASXY-TI3S'!$C87+(drdp!J87)*'ASXY-TI3S'!$D87)</f>
        <v>0</v>
      </c>
      <c r="K87" s="21">
        <f>SUM(E$3:E86)+H87</f>
        <v>0</v>
      </c>
      <c r="L87" s="21">
        <f>SUM(F$3:F86)+I87</f>
        <v>-0.61979441790978884</v>
      </c>
      <c r="M87" s="21">
        <f>SUM(G$3:G86)+J87</f>
        <v>0</v>
      </c>
      <c r="N87" s="21"/>
      <c r="O87" s="21"/>
      <c r="P87" s="21"/>
      <c r="Q87" s="19">
        <f t="shared" si="5"/>
        <v>0</v>
      </c>
      <c r="R87" s="19">
        <f t="shared" si="5"/>
        <v>0.38414512047213401</v>
      </c>
      <c r="S87" s="19">
        <f t="shared" si="5"/>
        <v>0</v>
      </c>
      <c r="T87" s="19">
        <f t="shared" si="6"/>
        <v>0</v>
      </c>
      <c r="U87" s="19">
        <f t="shared" si="7"/>
        <v>0</v>
      </c>
      <c r="V87" s="19">
        <f t="shared" si="8"/>
        <v>0</v>
      </c>
    </row>
    <row r="88" spans="1:22" x14ac:dyDescent="0.25">
      <c r="A88" s="26">
        <f>Wellpath!E88</f>
        <v>2450</v>
      </c>
      <c r="B88" s="22">
        <v>0</v>
      </c>
      <c r="C88" s="22">
        <v>0</v>
      </c>
      <c r="D88" s="22">
        <f>(TAN(Dip) * SIN(Wellpath!$L88) * COS(Wellpath!$O88) - COS(Wellpath!$L88)) / 2</f>
        <v>-0.5</v>
      </c>
      <c r="E88" s="20">
        <f>Model!$W$12*((drdp!B88+drdp!K88)*'ASXY-TI3S'!$B88+(drdp!E88+drdp!N88)*'ASXY-TI3S'!$C88+(drdp!H88+drdp!Q88)*'ASXY-TI3S'!$D88)</f>
        <v>0</v>
      </c>
      <c r="F88" s="20">
        <f>Model!$W$12*((drdp!C88+drdp!L88)*'ASXY-TI3S'!$B88+(drdp!F88+drdp!O88)*'ASXY-TI3S'!$C88+(drdp!I88+drdp!R88)*'ASXY-TI3S'!$D88)</f>
        <v>0</v>
      </c>
      <c r="G88" s="20">
        <f>Model!$W$12*((drdp!D88+drdp!M88)*'ASXY-TI3S'!$B88+(drdp!G88+drdp!P88)*'ASXY-TI3S'!$C88+(drdp!J88+drdp!S88)*'ASXY-TI3S'!$D88)</f>
        <v>0</v>
      </c>
      <c r="H88" s="18">
        <f>Model!$W$12*((drdp!B88)*'ASXY-TI3S'!$B88+(drdp!E88)*'ASXY-TI3S'!$C88+(drdp!H88)*'ASXY-TI3S'!$D88)</f>
        <v>0</v>
      </c>
      <c r="I88" s="18">
        <f>Model!$W$12*((drdp!C88)*'ASXY-TI3S'!$B88+(drdp!F88)*'ASXY-TI3S'!$C88+(drdp!I88)*'ASXY-TI3S'!$D88)</f>
        <v>0</v>
      </c>
      <c r="J88" s="18">
        <f>Model!$W$12*((drdp!D88)*'ASXY-TI3S'!$B88+(drdp!G88)*'ASXY-TI3S'!$C88+(drdp!J88)*'ASXY-TI3S'!$D88)</f>
        <v>0</v>
      </c>
      <c r="K88" s="21">
        <f>SUM(E$3:E87)+H88</f>
        <v>0</v>
      </c>
      <c r="L88" s="21">
        <f>SUM(F$3:F87)+I88</f>
        <v>-0.61985603486751462</v>
      </c>
      <c r="M88" s="21">
        <f>SUM(G$3:G87)+J88</f>
        <v>0</v>
      </c>
      <c r="N88" s="21"/>
      <c r="O88" s="21"/>
      <c r="P88" s="21"/>
      <c r="Q88" s="19">
        <f t="shared" si="5"/>
        <v>0</v>
      </c>
      <c r="R88" s="19">
        <f t="shared" si="5"/>
        <v>0.38422150396167748</v>
      </c>
      <c r="S88" s="19">
        <f t="shared" si="5"/>
        <v>0</v>
      </c>
      <c r="T88" s="19">
        <f t="shared" si="6"/>
        <v>0</v>
      </c>
      <c r="U88" s="19">
        <f t="shared" si="7"/>
        <v>0</v>
      </c>
      <c r="V88" s="19">
        <f t="shared" si="8"/>
        <v>0</v>
      </c>
    </row>
    <row r="89" spans="1:22" x14ac:dyDescent="0.25">
      <c r="A89" s="26">
        <f>Wellpath!E89</f>
        <v>2460</v>
      </c>
      <c r="B89" s="22">
        <v>0</v>
      </c>
      <c r="C89" s="22">
        <v>0</v>
      </c>
      <c r="D89" s="22">
        <f>(TAN(Dip) * SIN(Wellpath!$L89) * COS(Wellpath!$O89) - COS(Wellpath!$L89)) / 2</f>
        <v>-0.5</v>
      </c>
      <c r="E89" s="20">
        <f>Model!$W$12*((drdp!B89+drdp!K89)*'ASXY-TI3S'!$B89+(drdp!E89+drdp!N89)*'ASXY-TI3S'!$C89+(drdp!H89+drdp!Q89)*'ASXY-TI3S'!$D89)</f>
        <v>0</v>
      </c>
      <c r="F89" s="20">
        <f>Model!$W$12*((drdp!C89+drdp!L89)*'ASXY-TI3S'!$B89+(drdp!F89+drdp!O89)*'ASXY-TI3S'!$C89+(drdp!I89+drdp!R89)*'ASXY-TI3S'!$D89)</f>
        <v>0</v>
      </c>
      <c r="G89" s="20">
        <f>Model!$W$12*((drdp!D89+drdp!M89)*'ASXY-TI3S'!$B89+(drdp!G89+drdp!P89)*'ASXY-TI3S'!$C89+(drdp!J89+drdp!S89)*'ASXY-TI3S'!$D89)</f>
        <v>0</v>
      </c>
      <c r="H89" s="18">
        <f>Model!$W$12*((drdp!B89)*'ASXY-TI3S'!$B89+(drdp!E89)*'ASXY-TI3S'!$C89+(drdp!H89)*'ASXY-TI3S'!$D89)</f>
        <v>0</v>
      </c>
      <c r="I89" s="18">
        <f>Model!$W$12*((drdp!C89)*'ASXY-TI3S'!$B89+(drdp!F89)*'ASXY-TI3S'!$C89+(drdp!I89)*'ASXY-TI3S'!$D89)</f>
        <v>0</v>
      </c>
      <c r="J89" s="18">
        <f>Model!$W$12*((drdp!D89)*'ASXY-TI3S'!$B89+(drdp!G89)*'ASXY-TI3S'!$C89+(drdp!J89)*'ASXY-TI3S'!$D89)</f>
        <v>0</v>
      </c>
      <c r="K89" s="21">
        <f>SUM(E$3:E88)+H89</f>
        <v>0</v>
      </c>
      <c r="L89" s="21">
        <f>SUM(F$3:F88)+I89</f>
        <v>-0.61985603486751462</v>
      </c>
      <c r="M89" s="21">
        <f>SUM(G$3:G88)+J89</f>
        <v>0</v>
      </c>
      <c r="N89" s="21"/>
      <c r="O89" s="21"/>
      <c r="P89" s="21"/>
      <c r="Q89" s="19">
        <f t="shared" si="5"/>
        <v>0</v>
      </c>
      <c r="R89" s="19">
        <f t="shared" si="5"/>
        <v>0.38422150396167748</v>
      </c>
      <c r="S89" s="19">
        <f t="shared" si="5"/>
        <v>0</v>
      </c>
      <c r="T89" s="19">
        <f t="shared" si="6"/>
        <v>0</v>
      </c>
      <c r="U89" s="19">
        <f t="shared" si="7"/>
        <v>0</v>
      </c>
      <c r="V89" s="19">
        <f t="shared" si="8"/>
        <v>0</v>
      </c>
    </row>
    <row r="90" spans="1:22" x14ac:dyDescent="0.25">
      <c r="A90" s="26">
        <f>Wellpath!E90</f>
        <v>2490</v>
      </c>
      <c r="B90" s="22">
        <v>0</v>
      </c>
      <c r="C90" s="22">
        <v>0</v>
      </c>
      <c r="D90" s="22">
        <f>(TAN(Dip) * SIN(Wellpath!$L90) * COS(Wellpath!$O90) - COS(Wellpath!$L90)) / 2</f>
        <v>-0.5</v>
      </c>
      <c r="E90" s="20">
        <f>Model!$W$12*((drdp!B90+drdp!K90)*'ASXY-TI3S'!$B90+(drdp!E90+drdp!N90)*'ASXY-TI3S'!$C90+(drdp!H90+drdp!Q90)*'ASXY-TI3S'!$D90)</f>
        <v>0</v>
      </c>
      <c r="F90" s="20">
        <f>Model!$W$12*((drdp!C90+drdp!L90)*'ASXY-TI3S'!$B90+(drdp!F90+drdp!O90)*'ASXY-TI3S'!$C90+(drdp!I90+drdp!R90)*'ASXY-TI3S'!$D90)</f>
        <v>0</v>
      </c>
      <c r="G90" s="20">
        <f>Model!$W$12*((drdp!D90+drdp!M90)*'ASXY-TI3S'!$B90+(drdp!G90+drdp!P90)*'ASXY-TI3S'!$C90+(drdp!J90+drdp!S90)*'ASXY-TI3S'!$D90)</f>
        <v>0</v>
      </c>
      <c r="H90" s="18">
        <f>Model!$W$12*((drdp!B90)*'ASXY-TI3S'!$B90+(drdp!E90)*'ASXY-TI3S'!$C90+(drdp!H90)*'ASXY-TI3S'!$D90)</f>
        <v>0</v>
      </c>
      <c r="I90" s="18">
        <f>Model!$W$12*((drdp!C90)*'ASXY-TI3S'!$B90+(drdp!F90)*'ASXY-TI3S'!$C90+(drdp!I90)*'ASXY-TI3S'!$D90)</f>
        <v>0</v>
      </c>
      <c r="J90" s="18">
        <f>Model!$W$12*((drdp!D90)*'ASXY-TI3S'!$B90+(drdp!G90)*'ASXY-TI3S'!$C90+(drdp!J90)*'ASXY-TI3S'!$D90)</f>
        <v>0</v>
      </c>
      <c r="K90" s="21">
        <f>SUM(E$3:E89)+H90</f>
        <v>0</v>
      </c>
      <c r="L90" s="21">
        <f>SUM(F$3:F89)+I90</f>
        <v>-0.61985603486751462</v>
      </c>
      <c r="M90" s="21">
        <f>SUM(G$3:G89)+J90</f>
        <v>0</v>
      </c>
      <c r="N90" s="21"/>
      <c r="O90" s="21"/>
      <c r="P90" s="21"/>
      <c r="Q90" s="19">
        <f t="shared" si="5"/>
        <v>0</v>
      </c>
      <c r="R90" s="19">
        <f t="shared" si="5"/>
        <v>0.38422150396167748</v>
      </c>
      <c r="S90" s="19">
        <f t="shared" si="5"/>
        <v>0</v>
      </c>
      <c r="T90" s="19">
        <f t="shared" si="6"/>
        <v>0</v>
      </c>
      <c r="U90" s="19">
        <f t="shared" si="7"/>
        <v>0</v>
      </c>
      <c r="V90" s="19">
        <f t="shared" si="8"/>
        <v>0</v>
      </c>
    </row>
    <row r="91" spans="1:22" x14ac:dyDescent="0.25">
      <c r="A91" s="26">
        <f>Wellpath!E91</f>
        <v>2520</v>
      </c>
      <c r="B91" s="22">
        <v>0</v>
      </c>
      <c r="C91" s="22">
        <v>0</v>
      </c>
      <c r="D91" s="22">
        <f>(TAN(Dip) * SIN(Wellpath!$L91) * COS(Wellpath!$O91) - COS(Wellpath!$L91)) / 2</f>
        <v>-0.5</v>
      </c>
      <c r="E91" s="20">
        <f>Model!$W$12*((drdp!B91+drdp!K91)*'ASXY-TI3S'!$B91+(drdp!E91+drdp!N91)*'ASXY-TI3S'!$C91+(drdp!H91+drdp!Q91)*'ASXY-TI3S'!$D91)</f>
        <v>0</v>
      </c>
      <c r="F91" s="20">
        <f>Model!$W$12*((drdp!C91+drdp!L91)*'ASXY-TI3S'!$B91+(drdp!F91+drdp!O91)*'ASXY-TI3S'!$C91+(drdp!I91+drdp!R91)*'ASXY-TI3S'!$D91)</f>
        <v>0</v>
      </c>
      <c r="G91" s="20">
        <f>Model!$W$12*((drdp!D91+drdp!M91)*'ASXY-TI3S'!$B91+(drdp!G91+drdp!P91)*'ASXY-TI3S'!$C91+(drdp!J91+drdp!S91)*'ASXY-TI3S'!$D91)</f>
        <v>0</v>
      </c>
      <c r="H91" s="18">
        <f>Model!$W$12*((drdp!B91)*'ASXY-TI3S'!$B91+(drdp!E91)*'ASXY-TI3S'!$C91+(drdp!H91)*'ASXY-TI3S'!$D91)</f>
        <v>0</v>
      </c>
      <c r="I91" s="18">
        <f>Model!$W$12*((drdp!C91)*'ASXY-TI3S'!$B91+(drdp!F91)*'ASXY-TI3S'!$C91+(drdp!I91)*'ASXY-TI3S'!$D91)</f>
        <v>0</v>
      </c>
      <c r="J91" s="18">
        <f>Model!$W$12*((drdp!D91)*'ASXY-TI3S'!$B91+(drdp!G91)*'ASXY-TI3S'!$C91+(drdp!J91)*'ASXY-TI3S'!$D91)</f>
        <v>0</v>
      </c>
      <c r="K91" s="21">
        <f>SUM(E$3:E90)+H91</f>
        <v>0</v>
      </c>
      <c r="L91" s="21">
        <f>SUM(F$3:F90)+I91</f>
        <v>-0.61985603486751462</v>
      </c>
      <c r="M91" s="21">
        <f>SUM(G$3:G90)+J91</f>
        <v>0</v>
      </c>
      <c r="N91" s="21"/>
      <c r="O91" s="21"/>
      <c r="P91" s="21"/>
      <c r="Q91" s="19">
        <f t="shared" si="5"/>
        <v>0</v>
      </c>
      <c r="R91" s="19">
        <f t="shared" si="5"/>
        <v>0.38422150396167748</v>
      </c>
      <c r="S91" s="19">
        <f t="shared" si="5"/>
        <v>0</v>
      </c>
      <c r="T91" s="19">
        <f t="shared" si="6"/>
        <v>0</v>
      </c>
      <c r="U91" s="19">
        <f t="shared" si="7"/>
        <v>0</v>
      </c>
      <c r="V91" s="19">
        <f t="shared" si="8"/>
        <v>0</v>
      </c>
    </row>
    <row r="92" spans="1:22" x14ac:dyDescent="0.25">
      <c r="A92" s="26">
        <f>Wellpath!E92</f>
        <v>2550</v>
      </c>
      <c r="B92" s="22">
        <v>0</v>
      </c>
      <c r="C92" s="22">
        <v>0</v>
      </c>
      <c r="D92" s="22">
        <f>(TAN(Dip) * SIN(Wellpath!$L92) * COS(Wellpath!$O92) - COS(Wellpath!$L92)) / 2</f>
        <v>-0.5</v>
      </c>
      <c r="E92" s="20">
        <f>Model!$W$12*((drdp!B92+drdp!K92)*'ASXY-TI3S'!$B92+(drdp!E92+drdp!N92)*'ASXY-TI3S'!$C92+(drdp!H92+drdp!Q92)*'ASXY-TI3S'!$D92)</f>
        <v>0</v>
      </c>
      <c r="F92" s="20">
        <f>Model!$W$12*((drdp!C92+drdp!L92)*'ASXY-TI3S'!$B92+(drdp!F92+drdp!O92)*'ASXY-TI3S'!$C92+(drdp!I92+drdp!R92)*'ASXY-TI3S'!$D92)</f>
        <v>0</v>
      </c>
      <c r="G92" s="20">
        <f>Model!$W$12*((drdp!D92+drdp!M92)*'ASXY-TI3S'!$B92+(drdp!G92+drdp!P92)*'ASXY-TI3S'!$C92+(drdp!J92+drdp!S92)*'ASXY-TI3S'!$D92)</f>
        <v>0</v>
      </c>
      <c r="H92" s="18">
        <f>Model!$W$12*((drdp!B92)*'ASXY-TI3S'!$B92+(drdp!E92)*'ASXY-TI3S'!$C92+(drdp!H92)*'ASXY-TI3S'!$D92)</f>
        <v>0</v>
      </c>
      <c r="I92" s="18">
        <f>Model!$W$12*((drdp!C92)*'ASXY-TI3S'!$B92+(drdp!F92)*'ASXY-TI3S'!$C92+(drdp!I92)*'ASXY-TI3S'!$D92)</f>
        <v>0</v>
      </c>
      <c r="J92" s="18">
        <f>Model!$W$12*((drdp!D92)*'ASXY-TI3S'!$B92+(drdp!G92)*'ASXY-TI3S'!$C92+(drdp!J92)*'ASXY-TI3S'!$D92)</f>
        <v>0</v>
      </c>
      <c r="K92" s="21">
        <f>SUM(E$3:E91)+H92</f>
        <v>0</v>
      </c>
      <c r="L92" s="21">
        <f>SUM(F$3:F91)+I92</f>
        <v>-0.61985603486751462</v>
      </c>
      <c r="M92" s="21">
        <f>SUM(G$3:G91)+J92</f>
        <v>0</v>
      </c>
      <c r="N92" s="21"/>
      <c r="O92" s="21"/>
      <c r="P92" s="21"/>
      <c r="Q92" s="19">
        <f t="shared" si="5"/>
        <v>0</v>
      </c>
      <c r="R92" s="19">
        <f t="shared" si="5"/>
        <v>0.38422150396167748</v>
      </c>
      <c r="S92" s="19">
        <f t="shared" si="5"/>
        <v>0</v>
      </c>
      <c r="T92" s="19">
        <f t="shared" si="6"/>
        <v>0</v>
      </c>
      <c r="U92" s="19">
        <f t="shared" si="7"/>
        <v>0</v>
      </c>
      <c r="V92" s="19">
        <f t="shared" si="8"/>
        <v>0</v>
      </c>
    </row>
    <row r="93" spans="1:22" x14ac:dyDescent="0.25">
      <c r="A93" s="26">
        <f>Wellpath!E93</f>
        <v>2580</v>
      </c>
      <c r="B93" s="22">
        <v>0</v>
      </c>
      <c r="C93" s="22">
        <v>0</v>
      </c>
      <c r="D93" s="22">
        <f>(TAN(Dip) * SIN(Wellpath!$L93) * COS(Wellpath!$O93) - COS(Wellpath!$L93)) / 2</f>
        <v>-0.5</v>
      </c>
      <c r="E93" s="20">
        <f>Model!$W$12*((drdp!B93+drdp!K93)*'ASXY-TI3S'!$B93+(drdp!E93+drdp!N93)*'ASXY-TI3S'!$C93+(drdp!H93+drdp!Q93)*'ASXY-TI3S'!$D93)</f>
        <v>0</v>
      </c>
      <c r="F93" s="20">
        <f>Model!$W$12*((drdp!C93+drdp!L93)*'ASXY-TI3S'!$B93+(drdp!F93+drdp!O93)*'ASXY-TI3S'!$C93+(drdp!I93+drdp!R93)*'ASXY-TI3S'!$D93)</f>
        <v>0</v>
      </c>
      <c r="G93" s="20">
        <f>Model!$W$12*((drdp!D93+drdp!M93)*'ASXY-TI3S'!$B93+(drdp!G93+drdp!P93)*'ASXY-TI3S'!$C93+(drdp!J93+drdp!S93)*'ASXY-TI3S'!$D93)</f>
        <v>0</v>
      </c>
      <c r="H93" s="18">
        <f>Model!$W$12*((drdp!B93)*'ASXY-TI3S'!$B93+(drdp!E93)*'ASXY-TI3S'!$C93+(drdp!H93)*'ASXY-TI3S'!$D93)</f>
        <v>0</v>
      </c>
      <c r="I93" s="18">
        <f>Model!$W$12*((drdp!C93)*'ASXY-TI3S'!$B93+(drdp!F93)*'ASXY-TI3S'!$C93+(drdp!I93)*'ASXY-TI3S'!$D93)</f>
        <v>0</v>
      </c>
      <c r="J93" s="18">
        <f>Model!$W$12*((drdp!D93)*'ASXY-TI3S'!$B93+(drdp!G93)*'ASXY-TI3S'!$C93+(drdp!J93)*'ASXY-TI3S'!$D93)</f>
        <v>0</v>
      </c>
      <c r="K93" s="21">
        <f>SUM(E$3:E92)+H93</f>
        <v>0</v>
      </c>
      <c r="L93" s="21">
        <f>SUM(F$3:F92)+I93</f>
        <v>-0.61985603486751462</v>
      </c>
      <c r="M93" s="21">
        <f>SUM(G$3:G92)+J93</f>
        <v>0</v>
      </c>
      <c r="N93" s="21"/>
      <c r="O93" s="21"/>
      <c r="P93" s="21"/>
      <c r="Q93" s="19">
        <f t="shared" si="5"/>
        <v>0</v>
      </c>
      <c r="R93" s="19">
        <f t="shared" si="5"/>
        <v>0.38422150396167748</v>
      </c>
      <c r="S93" s="19">
        <f t="shared" si="5"/>
        <v>0</v>
      </c>
      <c r="T93" s="19">
        <f t="shared" si="6"/>
        <v>0</v>
      </c>
      <c r="U93" s="19">
        <f t="shared" si="7"/>
        <v>0</v>
      </c>
      <c r="V93" s="19">
        <f t="shared" si="8"/>
        <v>0</v>
      </c>
    </row>
    <row r="94" spans="1:22" x14ac:dyDescent="0.25">
      <c r="A94" s="26">
        <f>Wellpath!E94</f>
        <v>2610</v>
      </c>
      <c r="B94" s="22">
        <v>0</v>
      </c>
      <c r="C94" s="22">
        <v>0</v>
      </c>
      <c r="D94" s="22">
        <f>(TAN(Dip) * SIN(Wellpath!$L94) * COS(Wellpath!$O94) - COS(Wellpath!$L94)) / 2</f>
        <v>-0.5</v>
      </c>
      <c r="E94" s="20">
        <f>Model!$W$12*((drdp!B94+drdp!K94)*'ASXY-TI3S'!$B94+(drdp!E94+drdp!N94)*'ASXY-TI3S'!$C94+(drdp!H94+drdp!Q94)*'ASXY-TI3S'!$D94)</f>
        <v>0</v>
      </c>
      <c r="F94" s="20">
        <f>Model!$W$12*((drdp!C94+drdp!L94)*'ASXY-TI3S'!$B94+(drdp!F94+drdp!O94)*'ASXY-TI3S'!$C94+(drdp!I94+drdp!R94)*'ASXY-TI3S'!$D94)</f>
        <v>0</v>
      </c>
      <c r="G94" s="20">
        <f>Model!$W$12*((drdp!D94+drdp!M94)*'ASXY-TI3S'!$B94+(drdp!G94+drdp!P94)*'ASXY-TI3S'!$C94+(drdp!J94+drdp!S94)*'ASXY-TI3S'!$D94)</f>
        <v>0</v>
      </c>
      <c r="H94" s="18">
        <f>Model!$W$12*((drdp!B94)*'ASXY-TI3S'!$B94+(drdp!E94)*'ASXY-TI3S'!$C94+(drdp!H94)*'ASXY-TI3S'!$D94)</f>
        <v>0</v>
      </c>
      <c r="I94" s="18">
        <f>Model!$W$12*((drdp!C94)*'ASXY-TI3S'!$B94+(drdp!F94)*'ASXY-TI3S'!$C94+(drdp!I94)*'ASXY-TI3S'!$D94)</f>
        <v>0</v>
      </c>
      <c r="J94" s="18">
        <f>Model!$W$12*((drdp!D94)*'ASXY-TI3S'!$B94+(drdp!G94)*'ASXY-TI3S'!$C94+(drdp!J94)*'ASXY-TI3S'!$D94)</f>
        <v>0</v>
      </c>
      <c r="K94" s="21">
        <f>SUM(E$3:E93)+H94</f>
        <v>0</v>
      </c>
      <c r="L94" s="21">
        <f>SUM(F$3:F93)+I94</f>
        <v>-0.61985603486751462</v>
      </c>
      <c r="M94" s="21">
        <f>SUM(G$3:G93)+J94</f>
        <v>0</v>
      </c>
      <c r="N94" s="21"/>
      <c r="O94" s="21"/>
      <c r="P94" s="21"/>
      <c r="Q94" s="19">
        <f t="shared" si="5"/>
        <v>0</v>
      </c>
      <c r="R94" s="19">
        <f t="shared" si="5"/>
        <v>0.38422150396167748</v>
      </c>
      <c r="S94" s="19">
        <f t="shared" si="5"/>
        <v>0</v>
      </c>
      <c r="T94" s="19">
        <f t="shared" si="6"/>
        <v>0</v>
      </c>
      <c r="U94" s="19">
        <f t="shared" si="7"/>
        <v>0</v>
      </c>
      <c r="V94" s="19">
        <f t="shared" si="8"/>
        <v>0</v>
      </c>
    </row>
    <row r="95" spans="1:22" x14ac:dyDescent="0.25">
      <c r="A95" s="26">
        <f>Wellpath!E95</f>
        <v>2640</v>
      </c>
      <c r="B95" s="22">
        <v>0</v>
      </c>
      <c r="C95" s="22">
        <v>0</v>
      </c>
      <c r="D95" s="22">
        <f>(TAN(Dip) * SIN(Wellpath!$L95) * COS(Wellpath!$O95) - COS(Wellpath!$L95)) / 2</f>
        <v>-0.5</v>
      </c>
      <c r="E95" s="20">
        <f>Model!$W$12*((drdp!B95+drdp!K95)*'ASXY-TI3S'!$B95+(drdp!E95+drdp!N95)*'ASXY-TI3S'!$C95+(drdp!H95+drdp!Q95)*'ASXY-TI3S'!$D95)</f>
        <v>0</v>
      </c>
      <c r="F95" s="20">
        <f>Model!$W$12*((drdp!C95+drdp!L95)*'ASXY-TI3S'!$B95+(drdp!F95+drdp!O95)*'ASXY-TI3S'!$C95+(drdp!I95+drdp!R95)*'ASXY-TI3S'!$D95)</f>
        <v>0</v>
      </c>
      <c r="G95" s="20">
        <f>Model!$W$12*((drdp!D95+drdp!M95)*'ASXY-TI3S'!$B95+(drdp!G95+drdp!P95)*'ASXY-TI3S'!$C95+(drdp!J95+drdp!S95)*'ASXY-TI3S'!$D95)</f>
        <v>0</v>
      </c>
      <c r="H95" s="18">
        <f>Model!$W$12*((drdp!B95)*'ASXY-TI3S'!$B95+(drdp!E95)*'ASXY-TI3S'!$C95+(drdp!H95)*'ASXY-TI3S'!$D95)</f>
        <v>0</v>
      </c>
      <c r="I95" s="18">
        <f>Model!$W$12*((drdp!C95)*'ASXY-TI3S'!$B95+(drdp!F95)*'ASXY-TI3S'!$C95+(drdp!I95)*'ASXY-TI3S'!$D95)</f>
        <v>0</v>
      </c>
      <c r="J95" s="18">
        <f>Model!$W$12*((drdp!D95)*'ASXY-TI3S'!$B95+(drdp!G95)*'ASXY-TI3S'!$C95+(drdp!J95)*'ASXY-TI3S'!$D95)</f>
        <v>0</v>
      </c>
      <c r="K95" s="21">
        <f>SUM(E$3:E94)+H95</f>
        <v>0</v>
      </c>
      <c r="L95" s="21">
        <f>SUM(F$3:F94)+I95</f>
        <v>-0.61985603486751462</v>
      </c>
      <c r="M95" s="21">
        <f>SUM(G$3:G94)+J95</f>
        <v>0</v>
      </c>
      <c r="N95" s="21"/>
      <c r="O95" s="21"/>
      <c r="P95" s="21"/>
      <c r="Q95" s="19">
        <f t="shared" si="5"/>
        <v>0</v>
      </c>
      <c r="R95" s="19">
        <f t="shared" si="5"/>
        <v>0.38422150396167748</v>
      </c>
      <c r="S95" s="19">
        <f t="shared" si="5"/>
        <v>0</v>
      </c>
      <c r="T95" s="19">
        <f t="shared" si="6"/>
        <v>0</v>
      </c>
      <c r="U95" s="19">
        <f t="shared" si="7"/>
        <v>0</v>
      </c>
      <c r="V95" s="19">
        <f t="shared" si="8"/>
        <v>0</v>
      </c>
    </row>
    <row r="96" spans="1:22" x14ac:dyDescent="0.25">
      <c r="A96" s="26">
        <f>Wellpath!E96</f>
        <v>2670</v>
      </c>
      <c r="B96" s="22">
        <v>0</v>
      </c>
      <c r="C96" s="22">
        <v>0</v>
      </c>
      <c r="D96" s="22">
        <f>(TAN(Dip) * SIN(Wellpath!$L96) * COS(Wellpath!$O96) - COS(Wellpath!$L96)) / 2</f>
        <v>-0.5</v>
      </c>
      <c r="E96" s="20">
        <f>Model!$W$12*((drdp!B96+drdp!K96)*'ASXY-TI3S'!$B96+(drdp!E96+drdp!N96)*'ASXY-TI3S'!$C96+(drdp!H96+drdp!Q96)*'ASXY-TI3S'!$D96)</f>
        <v>0</v>
      </c>
      <c r="F96" s="20">
        <f>Model!$W$12*((drdp!C96+drdp!L96)*'ASXY-TI3S'!$B96+(drdp!F96+drdp!O96)*'ASXY-TI3S'!$C96+(drdp!I96+drdp!R96)*'ASXY-TI3S'!$D96)</f>
        <v>0</v>
      </c>
      <c r="G96" s="20">
        <f>Model!$W$12*((drdp!D96+drdp!M96)*'ASXY-TI3S'!$B96+(drdp!G96+drdp!P96)*'ASXY-TI3S'!$C96+(drdp!J96+drdp!S96)*'ASXY-TI3S'!$D96)</f>
        <v>0</v>
      </c>
      <c r="H96" s="18">
        <f>Model!$W$12*((drdp!B96)*'ASXY-TI3S'!$B96+(drdp!E96)*'ASXY-TI3S'!$C96+(drdp!H96)*'ASXY-TI3S'!$D96)</f>
        <v>0</v>
      </c>
      <c r="I96" s="18">
        <f>Model!$W$12*((drdp!C96)*'ASXY-TI3S'!$B96+(drdp!F96)*'ASXY-TI3S'!$C96+(drdp!I96)*'ASXY-TI3S'!$D96)</f>
        <v>0</v>
      </c>
      <c r="J96" s="18">
        <f>Model!$W$12*((drdp!D96)*'ASXY-TI3S'!$B96+(drdp!G96)*'ASXY-TI3S'!$C96+(drdp!J96)*'ASXY-TI3S'!$D96)</f>
        <v>0</v>
      </c>
      <c r="K96" s="21">
        <f>SUM(E$3:E95)+H96</f>
        <v>0</v>
      </c>
      <c r="L96" s="21">
        <f>SUM(F$3:F95)+I96</f>
        <v>-0.61985603486751462</v>
      </c>
      <c r="M96" s="21">
        <f>SUM(G$3:G95)+J96</f>
        <v>0</v>
      </c>
      <c r="N96" s="21"/>
      <c r="O96" s="21"/>
      <c r="P96" s="21"/>
      <c r="Q96" s="19">
        <f t="shared" si="5"/>
        <v>0</v>
      </c>
      <c r="R96" s="19">
        <f t="shared" si="5"/>
        <v>0.38422150396167748</v>
      </c>
      <c r="S96" s="19">
        <f t="shared" si="5"/>
        <v>0</v>
      </c>
      <c r="T96" s="19">
        <f t="shared" si="6"/>
        <v>0</v>
      </c>
      <c r="U96" s="19">
        <f t="shared" si="7"/>
        <v>0</v>
      </c>
      <c r="V96" s="19">
        <f t="shared" si="8"/>
        <v>0</v>
      </c>
    </row>
    <row r="97" spans="1:22" x14ac:dyDescent="0.25">
      <c r="A97" s="26">
        <f>Wellpath!E97</f>
        <v>2700</v>
      </c>
      <c r="B97" s="22">
        <v>0</v>
      </c>
      <c r="C97" s="22">
        <v>0</v>
      </c>
      <c r="D97" s="22">
        <f>(TAN(Dip) * SIN(Wellpath!$L97) * COS(Wellpath!$O97) - COS(Wellpath!$L97)) / 2</f>
        <v>-0.5</v>
      </c>
      <c r="E97" s="20">
        <f>Model!$W$12*((drdp!B97+drdp!K97)*'ASXY-TI3S'!$B97+(drdp!E97+drdp!N97)*'ASXY-TI3S'!$C97+(drdp!H97+drdp!Q97)*'ASXY-TI3S'!$D97)</f>
        <v>0</v>
      </c>
      <c r="F97" s="20">
        <f>Model!$W$12*((drdp!C97+drdp!L97)*'ASXY-TI3S'!$B97+(drdp!F97+drdp!O97)*'ASXY-TI3S'!$C97+(drdp!I97+drdp!R97)*'ASXY-TI3S'!$D97)</f>
        <v>0</v>
      </c>
      <c r="G97" s="20">
        <f>Model!$W$12*((drdp!D97+drdp!M97)*'ASXY-TI3S'!$B97+(drdp!G97+drdp!P97)*'ASXY-TI3S'!$C97+(drdp!J97+drdp!S97)*'ASXY-TI3S'!$D97)</f>
        <v>0</v>
      </c>
      <c r="H97" s="18">
        <f>Model!$W$12*((drdp!B97)*'ASXY-TI3S'!$B97+(drdp!E97)*'ASXY-TI3S'!$C97+(drdp!H97)*'ASXY-TI3S'!$D97)</f>
        <v>0</v>
      </c>
      <c r="I97" s="18">
        <f>Model!$W$12*((drdp!C97)*'ASXY-TI3S'!$B97+(drdp!F97)*'ASXY-TI3S'!$C97+(drdp!I97)*'ASXY-TI3S'!$D97)</f>
        <v>0</v>
      </c>
      <c r="J97" s="18">
        <f>Model!$W$12*((drdp!D97)*'ASXY-TI3S'!$B97+(drdp!G97)*'ASXY-TI3S'!$C97+(drdp!J97)*'ASXY-TI3S'!$D97)</f>
        <v>0</v>
      </c>
      <c r="K97" s="21">
        <f>SUM(E$3:E96)+H97</f>
        <v>0</v>
      </c>
      <c r="L97" s="21">
        <f>SUM(F$3:F96)+I97</f>
        <v>-0.61985603486751462</v>
      </c>
      <c r="M97" s="21">
        <f>SUM(G$3:G96)+J97</f>
        <v>0</v>
      </c>
      <c r="N97" s="21"/>
      <c r="O97" s="21"/>
      <c r="P97" s="21"/>
      <c r="Q97" s="19">
        <f t="shared" si="5"/>
        <v>0</v>
      </c>
      <c r="R97" s="19">
        <f t="shared" si="5"/>
        <v>0.38422150396167748</v>
      </c>
      <c r="S97" s="19">
        <f t="shared" si="5"/>
        <v>0</v>
      </c>
      <c r="T97" s="19">
        <f t="shared" si="6"/>
        <v>0</v>
      </c>
      <c r="U97" s="19">
        <f t="shared" si="7"/>
        <v>0</v>
      </c>
      <c r="V97" s="19">
        <f t="shared" si="8"/>
        <v>0</v>
      </c>
    </row>
    <row r="98" spans="1:22" x14ac:dyDescent="0.25">
      <c r="A98" s="26">
        <f>Wellpath!E98</f>
        <v>2730</v>
      </c>
      <c r="B98" s="22">
        <v>0</v>
      </c>
      <c r="C98" s="22">
        <v>0</v>
      </c>
      <c r="D98" s="22">
        <f>(TAN(Dip) * SIN(Wellpath!$L98) * COS(Wellpath!$O98) - COS(Wellpath!$L98)) / 2</f>
        <v>-0.5</v>
      </c>
      <c r="E98" s="20">
        <f>Model!$W$12*((drdp!B98+drdp!K98)*'ASXY-TI3S'!$B98+(drdp!E98+drdp!N98)*'ASXY-TI3S'!$C98+(drdp!H98+drdp!Q98)*'ASXY-TI3S'!$D98)</f>
        <v>0</v>
      </c>
      <c r="F98" s="20">
        <f>Model!$W$12*((drdp!C98+drdp!L98)*'ASXY-TI3S'!$B98+(drdp!F98+drdp!O98)*'ASXY-TI3S'!$C98+(drdp!I98+drdp!R98)*'ASXY-TI3S'!$D98)</f>
        <v>0</v>
      </c>
      <c r="G98" s="20">
        <f>Model!$W$12*((drdp!D98+drdp!M98)*'ASXY-TI3S'!$B98+(drdp!G98+drdp!P98)*'ASXY-TI3S'!$C98+(drdp!J98+drdp!S98)*'ASXY-TI3S'!$D98)</f>
        <v>0</v>
      </c>
      <c r="H98" s="18">
        <f>Model!$W$12*((drdp!B98)*'ASXY-TI3S'!$B98+(drdp!E98)*'ASXY-TI3S'!$C98+(drdp!H98)*'ASXY-TI3S'!$D98)</f>
        <v>0</v>
      </c>
      <c r="I98" s="18">
        <f>Model!$W$12*((drdp!C98)*'ASXY-TI3S'!$B98+(drdp!F98)*'ASXY-TI3S'!$C98+(drdp!I98)*'ASXY-TI3S'!$D98)</f>
        <v>0</v>
      </c>
      <c r="J98" s="18">
        <f>Model!$W$12*((drdp!D98)*'ASXY-TI3S'!$B98+(drdp!G98)*'ASXY-TI3S'!$C98+(drdp!J98)*'ASXY-TI3S'!$D98)</f>
        <v>0</v>
      </c>
      <c r="K98" s="21">
        <f>SUM(E$3:E97)+H98</f>
        <v>0</v>
      </c>
      <c r="L98" s="21">
        <f>SUM(F$3:F97)+I98</f>
        <v>-0.61985603486751462</v>
      </c>
      <c r="M98" s="21">
        <f>SUM(G$3:G97)+J98</f>
        <v>0</v>
      </c>
      <c r="N98" s="21"/>
      <c r="O98" s="21"/>
      <c r="P98" s="21"/>
      <c r="Q98" s="19">
        <f t="shared" si="5"/>
        <v>0</v>
      </c>
      <c r="R98" s="19">
        <f t="shared" si="5"/>
        <v>0.38422150396167748</v>
      </c>
      <c r="S98" s="19">
        <f t="shared" si="5"/>
        <v>0</v>
      </c>
      <c r="T98" s="19">
        <f t="shared" si="6"/>
        <v>0</v>
      </c>
      <c r="U98" s="19">
        <f t="shared" si="7"/>
        <v>0</v>
      </c>
      <c r="V98" s="19">
        <f t="shared" si="8"/>
        <v>0</v>
      </c>
    </row>
    <row r="99" spans="1:22" x14ac:dyDescent="0.25">
      <c r="A99" s="26">
        <f>Wellpath!E99</f>
        <v>2760</v>
      </c>
      <c r="B99" s="22">
        <v>0</v>
      </c>
      <c r="C99" s="22">
        <v>0</v>
      </c>
      <c r="D99" s="22">
        <f>(TAN(Dip) * SIN(Wellpath!$L99) * COS(Wellpath!$O99) - COS(Wellpath!$L99)) / 2</f>
        <v>-0.5</v>
      </c>
      <c r="E99" s="20">
        <f>Model!$W$12*((drdp!B99+drdp!K99)*'ASXY-TI3S'!$B99+(drdp!E99+drdp!N99)*'ASXY-TI3S'!$C99+(drdp!H99+drdp!Q99)*'ASXY-TI3S'!$D99)</f>
        <v>0</v>
      </c>
      <c r="F99" s="20">
        <f>Model!$W$12*((drdp!C99+drdp!L99)*'ASXY-TI3S'!$B99+(drdp!F99+drdp!O99)*'ASXY-TI3S'!$C99+(drdp!I99+drdp!R99)*'ASXY-TI3S'!$D99)</f>
        <v>0</v>
      </c>
      <c r="G99" s="20">
        <f>Model!$W$12*((drdp!D99+drdp!M99)*'ASXY-TI3S'!$B99+(drdp!G99+drdp!P99)*'ASXY-TI3S'!$C99+(drdp!J99+drdp!S99)*'ASXY-TI3S'!$D99)</f>
        <v>0</v>
      </c>
      <c r="H99" s="18">
        <f>Model!$W$12*((drdp!B99)*'ASXY-TI3S'!$B99+(drdp!E99)*'ASXY-TI3S'!$C99+(drdp!H99)*'ASXY-TI3S'!$D99)</f>
        <v>0</v>
      </c>
      <c r="I99" s="18">
        <f>Model!$W$12*((drdp!C99)*'ASXY-TI3S'!$B99+(drdp!F99)*'ASXY-TI3S'!$C99+(drdp!I99)*'ASXY-TI3S'!$D99)</f>
        <v>0</v>
      </c>
      <c r="J99" s="18">
        <f>Model!$W$12*((drdp!D99)*'ASXY-TI3S'!$B99+(drdp!G99)*'ASXY-TI3S'!$C99+(drdp!J99)*'ASXY-TI3S'!$D99)</f>
        <v>0</v>
      </c>
      <c r="K99" s="21">
        <f>SUM(E$3:E98)+H99</f>
        <v>0</v>
      </c>
      <c r="L99" s="21">
        <f>SUM(F$3:F98)+I99</f>
        <v>-0.61985603486751462</v>
      </c>
      <c r="M99" s="21">
        <f>SUM(G$3:G98)+J99</f>
        <v>0</v>
      </c>
      <c r="N99" s="21"/>
      <c r="O99" s="21"/>
      <c r="P99" s="21"/>
      <c r="Q99" s="19">
        <f t="shared" si="5"/>
        <v>0</v>
      </c>
      <c r="R99" s="19">
        <f t="shared" si="5"/>
        <v>0.38422150396167748</v>
      </c>
      <c r="S99" s="19">
        <f t="shared" si="5"/>
        <v>0</v>
      </c>
      <c r="T99" s="19">
        <f t="shared" si="6"/>
        <v>0</v>
      </c>
      <c r="U99" s="19">
        <f t="shared" si="7"/>
        <v>0</v>
      </c>
      <c r="V99" s="19">
        <f t="shared" si="8"/>
        <v>0</v>
      </c>
    </row>
    <row r="100" spans="1:22" x14ac:dyDescent="0.25">
      <c r="A100" s="26">
        <f>Wellpath!E100</f>
        <v>2790</v>
      </c>
      <c r="B100" s="22">
        <v>0</v>
      </c>
      <c r="C100" s="22">
        <v>0</v>
      </c>
      <c r="D100" s="22">
        <f>(TAN(Dip) * SIN(Wellpath!$L100) * COS(Wellpath!$O100) - COS(Wellpath!$L100)) / 2</f>
        <v>-0.5</v>
      </c>
      <c r="E100" s="20">
        <f>Model!$W$12*((drdp!B100+drdp!K100)*'ASXY-TI3S'!$B100+(drdp!E100+drdp!N100)*'ASXY-TI3S'!$C100+(drdp!H100+drdp!Q100)*'ASXY-TI3S'!$D100)</f>
        <v>0</v>
      </c>
      <c r="F100" s="20">
        <f>Model!$W$12*((drdp!C100+drdp!L100)*'ASXY-TI3S'!$B100+(drdp!F100+drdp!O100)*'ASXY-TI3S'!$C100+(drdp!I100+drdp!R100)*'ASXY-TI3S'!$D100)</f>
        <v>0</v>
      </c>
      <c r="G100" s="20">
        <f>Model!$W$12*((drdp!D100+drdp!M100)*'ASXY-TI3S'!$B100+(drdp!G100+drdp!P100)*'ASXY-TI3S'!$C100+(drdp!J100+drdp!S100)*'ASXY-TI3S'!$D100)</f>
        <v>0</v>
      </c>
      <c r="H100" s="18">
        <f>Model!$W$12*((drdp!B100)*'ASXY-TI3S'!$B100+(drdp!E100)*'ASXY-TI3S'!$C100+(drdp!H100)*'ASXY-TI3S'!$D100)</f>
        <v>0</v>
      </c>
      <c r="I100" s="18">
        <f>Model!$W$12*((drdp!C100)*'ASXY-TI3S'!$B100+(drdp!F100)*'ASXY-TI3S'!$C100+(drdp!I100)*'ASXY-TI3S'!$D100)</f>
        <v>0</v>
      </c>
      <c r="J100" s="18">
        <f>Model!$W$12*((drdp!D100)*'ASXY-TI3S'!$B100+(drdp!G100)*'ASXY-TI3S'!$C100+(drdp!J100)*'ASXY-TI3S'!$D100)</f>
        <v>0</v>
      </c>
      <c r="K100" s="21">
        <f>SUM(E$3:E99)+H100</f>
        <v>0</v>
      </c>
      <c r="L100" s="21">
        <f>SUM(F$3:F99)+I100</f>
        <v>-0.61985603486751462</v>
      </c>
      <c r="M100" s="21">
        <f>SUM(G$3:G99)+J100</f>
        <v>0</v>
      </c>
      <c r="N100" s="21"/>
      <c r="O100" s="21"/>
      <c r="P100" s="21"/>
      <c r="Q100" s="19">
        <f t="shared" si="5"/>
        <v>0</v>
      </c>
      <c r="R100" s="19">
        <f t="shared" si="5"/>
        <v>0.38422150396167748</v>
      </c>
      <c r="S100" s="19">
        <f t="shared" si="5"/>
        <v>0</v>
      </c>
      <c r="T100" s="19">
        <f t="shared" si="6"/>
        <v>0</v>
      </c>
      <c r="U100" s="19">
        <f t="shared" si="7"/>
        <v>0</v>
      </c>
      <c r="V100" s="19">
        <f t="shared" si="8"/>
        <v>0</v>
      </c>
    </row>
    <row r="101" spans="1:22" x14ac:dyDescent="0.25">
      <c r="A101" s="26">
        <f>Wellpath!E101</f>
        <v>2820</v>
      </c>
      <c r="B101" s="22">
        <v>0</v>
      </c>
      <c r="C101" s="22">
        <v>0</v>
      </c>
      <c r="D101" s="22">
        <f>(TAN(Dip) * SIN(Wellpath!$L101) * COS(Wellpath!$O101) - COS(Wellpath!$L101)) / 2</f>
        <v>-0.5</v>
      </c>
      <c r="E101" s="20">
        <f>Model!$W$12*((drdp!B101+drdp!K101)*'ASXY-TI3S'!$B101+(drdp!E101+drdp!N101)*'ASXY-TI3S'!$C101+(drdp!H101+drdp!Q101)*'ASXY-TI3S'!$D101)</f>
        <v>0</v>
      </c>
      <c r="F101" s="20">
        <f>Model!$W$12*((drdp!C101+drdp!L101)*'ASXY-TI3S'!$B101+(drdp!F101+drdp!O101)*'ASXY-TI3S'!$C101+(drdp!I101+drdp!R101)*'ASXY-TI3S'!$D101)</f>
        <v>0</v>
      </c>
      <c r="G101" s="20">
        <f>Model!$W$12*((drdp!D101+drdp!M101)*'ASXY-TI3S'!$B101+(drdp!G101+drdp!P101)*'ASXY-TI3S'!$C101+(drdp!J101+drdp!S101)*'ASXY-TI3S'!$D101)</f>
        <v>0</v>
      </c>
      <c r="H101" s="18">
        <f>Model!$W$12*((drdp!B101)*'ASXY-TI3S'!$B101+(drdp!E101)*'ASXY-TI3S'!$C101+(drdp!H101)*'ASXY-TI3S'!$D101)</f>
        <v>0</v>
      </c>
      <c r="I101" s="18">
        <f>Model!$W$12*((drdp!C101)*'ASXY-TI3S'!$B101+(drdp!F101)*'ASXY-TI3S'!$C101+(drdp!I101)*'ASXY-TI3S'!$D101)</f>
        <v>0</v>
      </c>
      <c r="J101" s="18">
        <f>Model!$W$12*((drdp!D101)*'ASXY-TI3S'!$B101+(drdp!G101)*'ASXY-TI3S'!$C101+(drdp!J101)*'ASXY-TI3S'!$D101)</f>
        <v>0</v>
      </c>
      <c r="K101" s="21">
        <f>SUM(E$3:E100)+H101</f>
        <v>0</v>
      </c>
      <c r="L101" s="21">
        <f>SUM(F$3:F100)+I101</f>
        <v>-0.61985603486751462</v>
      </c>
      <c r="M101" s="21">
        <f>SUM(G$3:G100)+J101</f>
        <v>0</v>
      </c>
      <c r="N101" s="21"/>
      <c r="O101" s="21"/>
      <c r="P101" s="21"/>
      <c r="Q101" s="19">
        <f t="shared" si="5"/>
        <v>0</v>
      </c>
      <c r="R101" s="19">
        <f t="shared" si="5"/>
        <v>0.38422150396167748</v>
      </c>
      <c r="S101" s="19">
        <f t="shared" si="5"/>
        <v>0</v>
      </c>
      <c r="T101" s="19">
        <f t="shared" si="6"/>
        <v>0</v>
      </c>
      <c r="U101" s="19">
        <f t="shared" si="7"/>
        <v>0</v>
      </c>
      <c r="V101" s="19">
        <f t="shared" si="8"/>
        <v>0</v>
      </c>
    </row>
    <row r="102" spans="1:22" x14ac:dyDescent="0.25">
      <c r="A102" s="26">
        <f>Wellpath!E102</f>
        <v>2850</v>
      </c>
      <c r="B102" s="22">
        <v>0</v>
      </c>
      <c r="C102" s="22">
        <v>0</v>
      </c>
      <c r="D102" s="22">
        <f>(TAN(Dip) * SIN(Wellpath!$L102) * COS(Wellpath!$O102) - COS(Wellpath!$L102)) / 2</f>
        <v>-0.5</v>
      </c>
      <c r="E102" s="20">
        <f>Model!$W$12*((drdp!B102+drdp!K102)*'ASXY-TI3S'!$B102+(drdp!E102+drdp!N102)*'ASXY-TI3S'!$C102+(drdp!H102+drdp!Q102)*'ASXY-TI3S'!$D102)</f>
        <v>0</v>
      </c>
      <c r="F102" s="20">
        <f>Model!$W$12*((drdp!C102+drdp!L102)*'ASXY-TI3S'!$B102+(drdp!F102+drdp!O102)*'ASXY-TI3S'!$C102+(drdp!I102+drdp!R102)*'ASXY-TI3S'!$D102)</f>
        <v>0</v>
      </c>
      <c r="G102" s="20">
        <f>Model!$W$12*((drdp!D102+drdp!M102)*'ASXY-TI3S'!$B102+(drdp!G102+drdp!P102)*'ASXY-TI3S'!$C102+(drdp!J102+drdp!S102)*'ASXY-TI3S'!$D102)</f>
        <v>0</v>
      </c>
      <c r="H102" s="18">
        <f>Model!$W$12*((drdp!B102)*'ASXY-TI3S'!$B102+(drdp!E102)*'ASXY-TI3S'!$C102+(drdp!H102)*'ASXY-TI3S'!$D102)</f>
        <v>0</v>
      </c>
      <c r="I102" s="18">
        <f>Model!$W$12*((drdp!C102)*'ASXY-TI3S'!$B102+(drdp!F102)*'ASXY-TI3S'!$C102+(drdp!I102)*'ASXY-TI3S'!$D102)</f>
        <v>0</v>
      </c>
      <c r="J102" s="18">
        <f>Model!$W$12*((drdp!D102)*'ASXY-TI3S'!$B102+(drdp!G102)*'ASXY-TI3S'!$C102+(drdp!J102)*'ASXY-TI3S'!$D102)</f>
        <v>0</v>
      </c>
      <c r="K102" s="21">
        <f>SUM(E$3:E101)+H102</f>
        <v>0</v>
      </c>
      <c r="L102" s="21">
        <f>SUM(F$3:F101)+I102</f>
        <v>-0.61985603486751462</v>
      </c>
      <c r="M102" s="21">
        <f>SUM(G$3:G101)+J102</f>
        <v>0</v>
      </c>
      <c r="N102" s="21"/>
      <c r="O102" s="21"/>
      <c r="P102" s="21"/>
      <c r="Q102" s="19">
        <f t="shared" si="5"/>
        <v>0</v>
      </c>
      <c r="R102" s="19">
        <f t="shared" si="5"/>
        <v>0.38422150396167748</v>
      </c>
      <c r="S102" s="19">
        <f t="shared" si="5"/>
        <v>0</v>
      </c>
      <c r="T102" s="19">
        <f t="shared" si="6"/>
        <v>0</v>
      </c>
      <c r="U102" s="19">
        <f t="shared" si="7"/>
        <v>0</v>
      </c>
      <c r="V102" s="19">
        <f t="shared" si="8"/>
        <v>0</v>
      </c>
    </row>
    <row r="103" spans="1:22" x14ac:dyDescent="0.25">
      <c r="A103" s="26">
        <f>Wellpath!E103</f>
        <v>2880</v>
      </c>
      <c r="B103" s="22">
        <v>0</v>
      </c>
      <c r="C103" s="22">
        <v>0</v>
      </c>
      <c r="D103" s="22">
        <f>(TAN(Dip) * SIN(Wellpath!$L103) * COS(Wellpath!$O103) - COS(Wellpath!$L103)) / 2</f>
        <v>-0.4829629131445341</v>
      </c>
      <c r="E103" s="20">
        <f>Model!$W$12*((drdp!B103+drdp!K103)*'ASXY-TI3S'!$B103+(drdp!E103+drdp!N103)*'ASXY-TI3S'!$C103+(drdp!H103+drdp!Q103)*'ASXY-TI3S'!$D103)</f>
        <v>-1.8269438714723159E-3</v>
      </c>
      <c r="F103" s="20">
        <f>Model!$W$12*((drdp!C103+drdp!L103)*'ASXY-TI3S'!$B103+(drdp!F103+drdp!O103)*'ASXY-TI3S'!$C103+(drdp!I103+drdp!R103)*'ASXY-TI3S'!$D103)</f>
        <v>-4.2178322689474665E-4</v>
      </c>
      <c r="G103" s="20">
        <f>Model!$W$12*((drdp!D103+drdp!M103)*'ASXY-TI3S'!$B103+(drdp!G103+drdp!P103)*'ASXY-TI3S'!$C103+(drdp!J103+drdp!S103)*'ASXY-TI3S'!$D103)</f>
        <v>0</v>
      </c>
      <c r="H103" s="18">
        <f>Model!$W$12*((drdp!B103)*'ASXY-TI3S'!$B103+(drdp!E103)*'ASXY-TI3S'!$C103+(drdp!H103)*'ASXY-TI3S'!$D103)</f>
        <v>-9.1347193573615795E-4</v>
      </c>
      <c r="I103" s="18">
        <f>Model!$W$12*((drdp!C103)*'ASXY-TI3S'!$B103+(drdp!F103)*'ASXY-TI3S'!$C103+(drdp!I103)*'ASXY-TI3S'!$D103)</f>
        <v>-2.1089161344737333E-4</v>
      </c>
      <c r="J103" s="18">
        <f>Model!$W$12*((drdp!D103)*'ASXY-TI3S'!$B103+(drdp!G103)*'ASXY-TI3S'!$C103+(drdp!J103)*'ASXY-TI3S'!$D103)</f>
        <v>0</v>
      </c>
      <c r="K103" s="21">
        <f>SUM(E$3:E102)+H103</f>
        <v>-9.1347193573615795E-4</v>
      </c>
      <c r="L103" s="21">
        <f>SUM(F$3:F102)+I103</f>
        <v>-0.62006692648096196</v>
      </c>
      <c r="M103" s="21">
        <f>SUM(G$3:G102)+J103</f>
        <v>0</v>
      </c>
      <c r="N103" s="21"/>
      <c r="O103" s="21"/>
      <c r="P103" s="21"/>
      <c r="Q103" s="19">
        <f t="shared" si="5"/>
        <v>8.3443097737756349E-7</v>
      </c>
      <c r="R103" s="19">
        <f t="shared" si="5"/>
        <v>0.3844829933155467</v>
      </c>
      <c r="S103" s="19">
        <f t="shared" si="5"/>
        <v>0</v>
      </c>
      <c r="T103" s="19">
        <f t="shared" si="6"/>
        <v>5.6641373561853428E-4</v>
      </c>
      <c r="U103" s="19">
        <f t="shared" si="7"/>
        <v>0</v>
      </c>
      <c r="V103" s="19">
        <f t="shared" si="8"/>
        <v>0</v>
      </c>
    </row>
    <row r="104" spans="1:22" x14ac:dyDescent="0.25">
      <c r="A104" s="26">
        <f>Wellpath!E104</f>
        <v>2910</v>
      </c>
      <c r="B104" s="22">
        <v>0</v>
      </c>
      <c r="C104" s="22">
        <v>0</v>
      </c>
      <c r="D104" s="22">
        <f>(TAN(Dip) * SIN(Wellpath!$L104) * COS(Wellpath!$O104) - COS(Wellpath!$L104)) / 2</f>
        <v>-0.43301270189221924</v>
      </c>
      <c r="E104" s="20">
        <f>Model!$W$12*((drdp!B104+drdp!K104)*'ASXY-TI3S'!$B104+(drdp!E104+drdp!N104)*'ASXY-TI3S'!$C104+(drdp!H104+drdp!Q104)*'ASXY-TI3S'!$D104)</f>
        <v>-3.1643596079666356E-3</v>
      </c>
      <c r="F104" s="20">
        <f>Model!$W$12*((drdp!C104+drdp!L104)*'ASXY-TI3S'!$B104+(drdp!F104+drdp!O104)*'ASXY-TI3S'!$C104+(drdp!I104+drdp!R104)*'ASXY-TI3S'!$D104)</f>
        <v>-7.3054997876205289E-4</v>
      </c>
      <c r="G104" s="20">
        <f>Model!$W$12*((drdp!D104+drdp!M104)*'ASXY-TI3S'!$B104+(drdp!G104+drdp!P104)*'ASXY-TI3S'!$C104+(drdp!J104+drdp!S104)*'ASXY-TI3S'!$D104)</f>
        <v>0</v>
      </c>
      <c r="H104" s="18">
        <f>Model!$W$12*((drdp!B104)*'ASXY-TI3S'!$B104+(drdp!E104)*'ASXY-TI3S'!$C104+(drdp!H104)*'ASXY-TI3S'!$D104)</f>
        <v>-1.5821798039833178E-3</v>
      </c>
      <c r="I104" s="18">
        <f>Model!$W$12*((drdp!C104)*'ASXY-TI3S'!$B104+(drdp!F104)*'ASXY-TI3S'!$C104+(drdp!I104)*'ASXY-TI3S'!$D104)</f>
        <v>-3.6527498938102645E-4</v>
      </c>
      <c r="J104" s="18">
        <f>Model!$W$12*((drdp!D104)*'ASXY-TI3S'!$B104+(drdp!G104)*'ASXY-TI3S'!$C104+(drdp!J104)*'ASXY-TI3S'!$D104)</f>
        <v>0</v>
      </c>
      <c r="K104" s="21">
        <f>SUM(E$3:E103)+H104</f>
        <v>-3.4091236754556337E-3</v>
      </c>
      <c r="L104" s="21">
        <f>SUM(F$3:F103)+I104</f>
        <v>-0.6206430930837904</v>
      </c>
      <c r="M104" s="21">
        <f>SUM(G$3:G103)+J104</f>
        <v>0</v>
      </c>
      <c r="N104" s="21"/>
      <c r="O104" s="21"/>
      <c r="P104" s="21"/>
      <c r="Q104" s="19">
        <f t="shared" si="5"/>
        <v>1.162212423455213E-5</v>
      </c>
      <c r="R104" s="19">
        <f t="shared" si="5"/>
        <v>0.3851978489926145</v>
      </c>
      <c r="S104" s="19">
        <f t="shared" si="5"/>
        <v>0</v>
      </c>
      <c r="T104" s="19">
        <f t="shared" si="6"/>
        <v>2.1158490626399643E-3</v>
      </c>
      <c r="U104" s="19">
        <f t="shared" si="7"/>
        <v>0</v>
      </c>
      <c r="V104" s="19">
        <f t="shared" si="8"/>
        <v>0</v>
      </c>
    </row>
    <row r="105" spans="1:22" x14ac:dyDescent="0.25">
      <c r="A105" s="26">
        <f>Wellpath!E105</f>
        <v>2940</v>
      </c>
      <c r="B105" s="22">
        <v>0</v>
      </c>
      <c r="C105" s="22">
        <v>0</v>
      </c>
      <c r="D105" s="22">
        <f>(TAN(Dip) * SIN(Wellpath!$L105) * COS(Wellpath!$O105) - COS(Wellpath!$L105)) / 2</f>
        <v>-0.35355339059327362</v>
      </c>
      <c r="E105" s="20">
        <f>Model!$W$12*((drdp!B105+drdp!K105)*'ASXY-TI3S'!$B105+(drdp!E105+drdp!N105)*'ASXY-TI3S'!$C105+(drdp!H105+drdp!Q105)*'ASXY-TI3S'!$D105)</f>
        <v>-3.6538877429446305E-3</v>
      </c>
      <c r="F105" s="20">
        <f>Model!$W$12*((drdp!C105+drdp!L105)*'ASXY-TI3S'!$B105+(drdp!F105+drdp!O105)*'ASXY-TI3S'!$C105+(drdp!I105+drdp!R105)*'ASXY-TI3S'!$D105)</f>
        <v>-8.4356645378949287E-4</v>
      </c>
      <c r="G105" s="20">
        <f>Model!$W$12*((drdp!D105+drdp!M105)*'ASXY-TI3S'!$B105+(drdp!G105+drdp!P105)*'ASXY-TI3S'!$C105+(drdp!J105+drdp!S105)*'ASXY-TI3S'!$D105)</f>
        <v>0</v>
      </c>
      <c r="H105" s="18">
        <f>Model!$W$12*((drdp!B105)*'ASXY-TI3S'!$B105+(drdp!E105)*'ASXY-TI3S'!$C105+(drdp!H105)*'ASXY-TI3S'!$D105)</f>
        <v>-1.8269438714723152E-3</v>
      </c>
      <c r="I105" s="18">
        <f>Model!$W$12*((drdp!C105)*'ASXY-TI3S'!$B105+(drdp!F105)*'ASXY-TI3S'!$C105+(drdp!I105)*'ASXY-TI3S'!$D105)</f>
        <v>-4.2178322689474644E-4</v>
      </c>
      <c r="J105" s="18">
        <f>Model!$W$12*((drdp!D105)*'ASXY-TI3S'!$B105+(drdp!G105)*'ASXY-TI3S'!$C105+(drdp!J105)*'ASXY-TI3S'!$D105)</f>
        <v>0</v>
      </c>
      <c r="K105" s="21">
        <f>SUM(E$3:E104)+H105</f>
        <v>-6.8182473509112666E-3</v>
      </c>
      <c r="L105" s="21">
        <f>SUM(F$3:F104)+I105</f>
        <v>-0.62143015130006629</v>
      </c>
      <c r="M105" s="21">
        <f>SUM(G$3:G104)+J105</f>
        <v>0</v>
      </c>
      <c r="N105" s="21"/>
      <c r="O105" s="21"/>
      <c r="P105" s="21"/>
      <c r="Q105" s="19">
        <f t="shared" si="5"/>
        <v>4.6488496938208505E-5</v>
      </c>
      <c r="R105" s="19">
        <f t="shared" si="5"/>
        <v>0.38617543294482326</v>
      </c>
      <c r="S105" s="19">
        <f t="shared" si="5"/>
        <v>0</v>
      </c>
      <c r="T105" s="19">
        <f t="shared" si="6"/>
        <v>4.2370644828780644E-3</v>
      </c>
      <c r="U105" s="19">
        <f t="shared" si="7"/>
        <v>0</v>
      </c>
      <c r="V105" s="19">
        <f t="shared" si="8"/>
        <v>0</v>
      </c>
    </row>
    <row r="106" spans="1:22" x14ac:dyDescent="0.25">
      <c r="A106" s="26">
        <f>Wellpath!E106</f>
        <v>2970</v>
      </c>
      <c r="B106" s="22">
        <v>0</v>
      </c>
      <c r="C106" s="22">
        <v>0</v>
      </c>
      <c r="D106" s="22">
        <f>(TAN(Dip) * SIN(Wellpath!$L106) * COS(Wellpath!$O106) - COS(Wellpath!$L106)) / 2</f>
        <v>-0.24999999999999983</v>
      </c>
      <c r="E106" s="20">
        <f>Model!$W$12*((drdp!B106+drdp!K106)*'ASXY-TI3S'!$B106+(drdp!E106+drdp!N106)*'ASXY-TI3S'!$C106+(drdp!H106+drdp!Q106)*'ASXY-TI3S'!$D106)</f>
        <v>-3.1643596079666339E-3</v>
      </c>
      <c r="F106" s="20">
        <f>Model!$W$12*((drdp!C106+drdp!L106)*'ASXY-TI3S'!$B106+(drdp!F106+drdp!O106)*'ASXY-TI3S'!$C106+(drdp!I106+drdp!R106)*'ASXY-TI3S'!$D106)</f>
        <v>-7.3054997876205257E-4</v>
      </c>
      <c r="G106" s="20">
        <f>Model!$W$12*((drdp!D106+drdp!M106)*'ASXY-TI3S'!$B106+(drdp!G106+drdp!P106)*'ASXY-TI3S'!$C106+(drdp!J106+drdp!S106)*'ASXY-TI3S'!$D106)</f>
        <v>0</v>
      </c>
      <c r="H106" s="18">
        <f>Model!$W$12*((drdp!B106)*'ASXY-TI3S'!$B106+(drdp!E106)*'ASXY-TI3S'!$C106+(drdp!H106)*'ASXY-TI3S'!$D106)</f>
        <v>-1.582179803983317E-3</v>
      </c>
      <c r="I106" s="18">
        <f>Model!$W$12*((drdp!C106)*'ASXY-TI3S'!$B106+(drdp!F106)*'ASXY-TI3S'!$C106+(drdp!I106)*'ASXY-TI3S'!$D106)</f>
        <v>-3.6527498938102628E-4</v>
      </c>
      <c r="J106" s="18">
        <f>Model!$W$12*((drdp!D106)*'ASXY-TI3S'!$B106+(drdp!G106)*'ASXY-TI3S'!$C106+(drdp!J106)*'ASXY-TI3S'!$D106)</f>
        <v>0</v>
      </c>
      <c r="K106" s="21">
        <f>SUM(E$3:E105)+H106</f>
        <v>-1.0227371026366899E-2</v>
      </c>
      <c r="L106" s="21">
        <f>SUM(F$3:F105)+I106</f>
        <v>-0.62221720951634196</v>
      </c>
      <c r="M106" s="21">
        <f>SUM(G$3:G105)+J106</f>
        <v>0</v>
      </c>
      <c r="N106" s="21"/>
      <c r="O106" s="21"/>
      <c r="P106" s="21"/>
      <c r="Q106" s="19">
        <f t="shared" si="5"/>
        <v>1.0459911811096912E-4</v>
      </c>
      <c r="R106" s="19">
        <f t="shared" si="5"/>
        <v>0.38715425581830337</v>
      </c>
      <c r="S106" s="19">
        <f t="shared" si="5"/>
        <v>0</v>
      </c>
      <c r="T106" s="19">
        <f t="shared" si="6"/>
        <v>6.363646260714298E-3</v>
      </c>
      <c r="U106" s="19">
        <f t="shared" si="7"/>
        <v>0</v>
      </c>
      <c r="V106" s="19">
        <f t="shared" si="8"/>
        <v>0</v>
      </c>
    </row>
    <row r="107" spans="1:22" x14ac:dyDescent="0.25">
      <c r="A107" s="26">
        <f>Wellpath!E107</f>
        <v>3000</v>
      </c>
      <c r="B107" s="22">
        <v>0</v>
      </c>
      <c r="C107" s="22">
        <v>0</v>
      </c>
      <c r="D107" s="22">
        <f>(TAN(Dip) * SIN(Wellpath!$L107) * COS(Wellpath!$O107) - COS(Wellpath!$L107)) / 2</f>
        <v>-0.12940952255126012</v>
      </c>
      <c r="E107" s="20">
        <f>Model!$W$12*((drdp!B107+drdp!K107)*'ASXY-TI3S'!$B107+(drdp!E107+drdp!N107)*'ASXY-TI3S'!$C107+(drdp!H107+drdp!Q107)*'ASXY-TI3S'!$D107)</f>
        <v>-1.8269438714723126E-3</v>
      </c>
      <c r="F107" s="20">
        <f>Model!$W$12*((drdp!C107+drdp!L107)*'ASXY-TI3S'!$B107+(drdp!F107+drdp!O107)*'ASXY-TI3S'!$C107+(drdp!I107+drdp!R107)*'ASXY-TI3S'!$D107)</f>
        <v>-4.2178322689474589E-4</v>
      </c>
      <c r="G107" s="20">
        <f>Model!$W$12*((drdp!D107+drdp!M107)*'ASXY-TI3S'!$B107+(drdp!G107+drdp!P107)*'ASXY-TI3S'!$C107+(drdp!J107+drdp!S107)*'ASXY-TI3S'!$D107)</f>
        <v>0</v>
      </c>
      <c r="H107" s="18">
        <f>Model!$W$12*((drdp!B107)*'ASXY-TI3S'!$B107+(drdp!E107)*'ASXY-TI3S'!$C107+(drdp!H107)*'ASXY-TI3S'!$D107)</f>
        <v>-9.1347193573615632E-4</v>
      </c>
      <c r="I107" s="18">
        <f>Model!$W$12*((drdp!C107)*'ASXY-TI3S'!$B107+(drdp!F107)*'ASXY-TI3S'!$C107+(drdp!I107)*'ASXY-TI3S'!$D107)</f>
        <v>-2.1089161344737295E-4</v>
      </c>
      <c r="J107" s="18">
        <f>Model!$W$12*((drdp!D107)*'ASXY-TI3S'!$B107+(drdp!G107)*'ASXY-TI3S'!$C107+(drdp!J107)*'ASXY-TI3S'!$D107)</f>
        <v>0</v>
      </c>
      <c r="K107" s="21">
        <f>SUM(E$3:E106)+H107</f>
        <v>-1.2723022766086372E-2</v>
      </c>
      <c r="L107" s="21">
        <f>SUM(F$3:F106)+I107</f>
        <v>-0.62279337611917041</v>
      </c>
      <c r="M107" s="21">
        <f>SUM(G$3:G106)+J107</f>
        <v>0</v>
      </c>
      <c r="N107" s="21"/>
      <c r="O107" s="21"/>
      <c r="P107" s="21"/>
      <c r="Q107" s="19">
        <f t="shared" si="5"/>
        <v>1.6187530830635212E-4</v>
      </c>
      <c r="R107" s="19">
        <f t="shared" si="5"/>
        <v>0.38787158933791444</v>
      </c>
      <c r="S107" s="19">
        <f t="shared" si="5"/>
        <v>0</v>
      </c>
      <c r="T107" s="19">
        <f t="shared" si="6"/>
        <v>7.9238143029319984E-3</v>
      </c>
      <c r="U107" s="19">
        <f t="shared" si="7"/>
        <v>0</v>
      </c>
      <c r="V107" s="19">
        <f t="shared" si="8"/>
        <v>0</v>
      </c>
    </row>
    <row r="108" spans="1:22" x14ac:dyDescent="0.25">
      <c r="A108" s="26">
        <f>Wellpath!E108</f>
        <v>3030</v>
      </c>
      <c r="B108" s="22">
        <v>0</v>
      </c>
      <c r="C108" s="22">
        <v>0</v>
      </c>
      <c r="D108" s="22">
        <f>(TAN(Dip) * SIN(Wellpath!$L108) * COS(Wellpath!$O108) - COS(Wellpath!$L108)) / 2</f>
        <v>2.2182636727787093E-16</v>
      </c>
      <c r="E108" s="20">
        <f>Model!$W$12*((drdp!B108+drdp!K108)*'ASXY-TI3S'!$B108+(drdp!E108+drdp!N108)*'ASXY-TI3S'!$C108+(drdp!H108+drdp!Q108)*'ASXY-TI3S'!$D108)</f>
        <v>3.2421145778341874E-18</v>
      </c>
      <c r="F108" s="20">
        <f>Model!$W$12*((drdp!C108+drdp!L108)*'ASXY-TI3S'!$B108+(drdp!F108+drdp!O108)*'ASXY-TI3S'!$C108+(drdp!I108+drdp!R108)*'ASXY-TI3S'!$D108)</f>
        <v>7.4850112800639728E-19</v>
      </c>
      <c r="G108" s="20">
        <f>Model!$W$12*((drdp!D108+drdp!M108)*'ASXY-TI3S'!$B108+(drdp!G108+drdp!P108)*'ASXY-TI3S'!$C108+(drdp!J108+drdp!S108)*'ASXY-TI3S'!$D108)</f>
        <v>0</v>
      </c>
      <c r="H108" s="18">
        <f>Model!$W$12*((drdp!B108)*'ASXY-TI3S'!$B108+(drdp!E108)*'ASXY-TI3S'!$C108+(drdp!H108)*'ASXY-TI3S'!$D108)</f>
        <v>1.6210572889170937E-18</v>
      </c>
      <c r="I108" s="18">
        <f>Model!$W$12*((drdp!C108)*'ASXY-TI3S'!$B108+(drdp!F108)*'ASXY-TI3S'!$C108+(drdp!I108)*'ASXY-TI3S'!$D108)</f>
        <v>3.7425056400319864E-19</v>
      </c>
      <c r="J108" s="18">
        <f>Model!$W$12*((drdp!D108)*'ASXY-TI3S'!$B108+(drdp!G108)*'ASXY-TI3S'!$C108+(drdp!J108)*'ASXY-TI3S'!$D108)</f>
        <v>0</v>
      </c>
      <c r="K108" s="21">
        <f>SUM(E$3:E107)+H108</f>
        <v>-1.3636494701822526E-2</v>
      </c>
      <c r="L108" s="21">
        <f>SUM(F$3:F107)+I108</f>
        <v>-0.62300426773261786</v>
      </c>
      <c r="M108" s="21">
        <f>SUM(G$3:G107)+J108</f>
        <v>0</v>
      </c>
      <c r="N108" s="21"/>
      <c r="O108" s="21"/>
      <c r="P108" s="21"/>
      <c r="Q108" s="19">
        <f t="shared" si="5"/>
        <v>1.8595398775283383E-4</v>
      </c>
      <c r="R108" s="19">
        <f t="shared" si="5"/>
        <v>0.38813431761305539</v>
      </c>
      <c r="S108" s="19">
        <f t="shared" si="5"/>
        <v>0</v>
      </c>
      <c r="T108" s="19">
        <f t="shared" si="6"/>
        <v>8.4955943961486664E-3</v>
      </c>
      <c r="U108" s="19">
        <f t="shared" si="7"/>
        <v>0</v>
      </c>
      <c r="V108" s="19">
        <f t="shared" si="8"/>
        <v>0</v>
      </c>
    </row>
    <row r="109" spans="1:22" x14ac:dyDescent="0.25">
      <c r="A109" s="26">
        <f>Wellpath!E109</f>
        <v>3060</v>
      </c>
      <c r="B109" s="22">
        <v>0</v>
      </c>
      <c r="C109" s="22">
        <v>0</v>
      </c>
      <c r="D109" s="22">
        <f>(TAN(Dip) * SIN(Wellpath!$L109) * COS(Wellpath!$O109) - COS(Wellpath!$L109)) / 2</f>
        <v>2.2182636727787093E-16</v>
      </c>
      <c r="E109" s="20">
        <f>Model!$W$12*((drdp!B109+drdp!K109)*'ASXY-TI3S'!$B109+(drdp!E109+drdp!N109)*'ASXY-TI3S'!$C109+(drdp!H109+drdp!Q109)*'ASXY-TI3S'!$D109)</f>
        <v>3.2421145778341874E-18</v>
      </c>
      <c r="F109" s="20">
        <f>Model!$W$12*((drdp!C109+drdp!L109)*'ASXY-TI3S'!$B109+(drdp!F109+drdp!O109)*'ASXY-TI3S'!$C109+(drdp!I109+drdp!R109)*'ASXY-TI3S'!$D109)</f>
        <v>7.4850112800639728E-19</v>
      </c>
      <c r="G109" s="20">
        <f>Model!$W$12*((drdp!D109+drdp!M109)*'ASXY-TI3S'!$B109+(drdp!G109+drdp!P109)*'ASXY-TI3S'!$C109+(drdp!J109+drdp!S109)*'ASXY-TI3S'!$D109)</f>
        <v>0</v>
      </c>
      <c r="H109" s="18">
        <f>Model!$W$12*((drdp!B109)*'ASXY-TI3S'!$B109+(drdp!E109)*'ASXY-TI3S'!$C109+(drdp!H109)*'ASXY-TI3S'!$D109)</f>
        <v>1.6210572889170937E-18</v>
      </c>
      <c r="I109" s="18">
        <f>Model!$W$12*((drdp!C109)*'ASXY-TI3S'!$B109+(drdp!F109)*'ASXY-TI3S'!$C109+(drdp!I109)*'ASXY-TI3S'!$D109)</f>
        <v>3.7425056400319864E-19</v>
      </c>
      <c r="J109" s="18">
        <f>Model!$W$12*((drdp!D109)*'ASXY-TI3S'!$B109+(drdp!G109)*'ASXY-TI3S'!$C109+(drdp!J109)*'ASXY-TI3S'!$D109)</f>
        <v>0</v>
      </c>
      <c r="K109" s="21">
        <f>SUM(E$3:E108)+H109</f>
        <v>-1.3636494701822523E-2</v>
      </c>
      <c r="L109" s="21">
        <f>SUM(F$3:F108)+I109</f>
        <v>-0.62300426773261786</v>
      </c>
      <c r="M109" s="21">
        <f>SUM(G$3:G108)+J109</f>
        <v>0</v>
      </c>
      <c r="N109" s="21"/>
      <c r="O109" s="21"/>
      <c r="P109" s="21"/>
      <c r="Q109" s="19">
        <f t="shared" si="5"/>
        <v>1.8595398775283372E-4</v>
      </c>
      <c r="R109" s="19">
        <f t="shared" si="5"/>
        <v>0.38813431761305539</v>
      </c>
      <c r="S109" s="19">
        <f t="shared" si="5"/>
        <v>0</v>
      </c>
      <c r="T109" s="19">
        <f t="shared" si="6"/>
        <v>8.4955943961486646E-3</v>
      </c>
      <c r="U109" s="19">
        <f t="shared" si="7"/>
        <v>0</v>
      </c>
      <c r="V109" s="19">
        <f t="shared" si="8"/>
        <v>0</v>
      </c>
    </row>
    <row r="110" spans="1:22" x14ac:dyDescent="0.25">
      <c r="A110" s="26">
        <f>Wellpath!E110</f>
        <v>3090</v>
      </c>
      <c r="B110" s="22">
        <v>0</v>
      </c>
      <c r="C110" s="22">
        <v>0</v>
      </c>
      <c r="D110" s="22">
        <f>(TAN(Dip) * SIN(Wellpath!$L110) * COS(Wellpath!$O110) - COS(Wellpath!$L110)) / 2</f>
        <v>2.2182636727787093E-16</v>
      </c>
      <c r="E110" s="20">
        <f>Model!$W$12*((drdp!B110+drdp!K110)*'ASXY-TI3S'!$B110+(drdp!E110+drdp!N110)*'ASXY-TI3S'!$C110+(drdp!H110+drdp!Q110)*'ASXY-TI3S'!$D110)</f>
        <v>3.2421145778341874E-18</v>
      </c>
      <c r="F110" s="20">
        <f>Model!$W$12*((drdp!C110+drdp!L110)*'ASXY-TI3S'!$B110+(drdp!F110+drdp!O110)*'ASXY-TI3S'!$C110+(drdp!I110+drdp!R110)*'ASXY-TI3S'!$D110)</f>
        <v>7.4850112800639728E-19</v>
      </c>
      <c r="G110" s="20">
        <f>Model!$W$12*((drdp!D110+drdp!M110)*'ASXY-TI3S'!$B110+(drdp!G110+drdp!P110)*'ASXY-TI3S'!$C110+(drdp!J110+drdp!S110)*'ASXY-TI3S'!$D110)</f>
        <v>0</v>
      </c>
      <c r="H110" s="18">
        <f>Model!$W$12*((drdp!B110)*'ASXY-TI3S'!$B110+(drdp!E110)*'ASXY-TI3S'!$C110+(drdp!H110)*'ASXY-TI3S'!$D110)</f>
        <v>1.6210572889170937E-18</v>
      </c>
      <c r="I110" s="18">
        <f>Model!$W$12*((drdp!C110)*'ASXY-TI3S'!$B110+(drdp!F110)*'ASXY-TI3S'!$C110+(drdp!I110)*'ASXY-TI3S'!$D110)</f>
        <v>3.7425056400319864E-19</v>
      </c>
      <c r="J110" s="18">
        <f>Model!$W$12*((drdp!D110)*'ASXY-TI3S'!$B110+(drdp!G110)*'ASXY-TI3S'!$C110+(drdp!J110)*'ASXY-TI3S'!$D110)</f>
        <v>0</v>
      </c>
      <c r="K110" s="21">
        <f>SUM(E$3:E109)+H110</f>
        <v>-1.3636494701822519E-2</v>
      </c>
      <c r="L110" s="21">
        <f>SUM(F$3:F109)+I110</f>
        <v>-0.62300426773261786</v>
      </c>
      <c r="M110" s="21">
        <f>SUM(G$3:G109)+J110</f>
        <v>0</v>
      </c>
      <c r="N110" s="21"/>
      <c r="O110" s="21"/>
      <c r="P110" s="21"/>
      <c r="Q110" s="19">
        <f t="shared" si="5"/>
        <v>1.8595398775283364E-4</v>
      </c>
      <c r="R110" s="19">
        <f t="shared" si="5"/>
        <v>0.38813431761305539</v>
      </c>
      <c r="S110" s="19">
        <f t="shared" si="5"/>
        <v>0</v>
      </c>
      <c r="T110" s="19">
        <f t="shared" si="6"/>
        <v>8.4955943961486612E-3</v>
      </c>
      <c r="U110" s="19">
        <f t="shared" si="7"/>
        <v>0</v>
      </c>
      <c r="V110" s="19">
        <f t="shared" si="8"/>
        <v>0</v>
      </c>
    </row>
    <row r="111" spans="1:22" x14ac:dyDescent="0.25">
      <c r="A111" s="26">
        <f>Wellpath!E111</f>
        <v>3120</v>
      </c>
      <c r="B111" s="22">
        <v>0</v>
      </c>
      <c r="C111" s="22">
        <v>0</v>
      </c>
      <c r="D111" s="22">
        <f>(TAN(Dip) * SIN(Wellpath!$L111) * COS(Wellpath!$O111) - COS(Wellpath!$L111)) / 2</f>
        <v>2.2182636727787093E-16</v>
      </c>
      <c r="E111" s="20">
        <f>Model!$W$12*((drdp!B111+drdp!K111)*'ASXY-TI3S'!$B111+(drdp!E111+drdp!N111)*'ASXY-TI3S'!$C111+(drdp!H111+drdp!Q111)*'ASXY-TI3S'!$D111)</f>
        <v>3.2421145778341874E-18</v>
      </c>
      <c r="F111" s="20">
        <f>Model!$W$12*((drdp!C111+drdp!L111)*'ASXY-TI3S'!$B111+(drdp!F111+drdp!O111)*'ASXY-TI3S'!$C111+(drdp!I111+drdp!R111)*'ASXY-TI3S'!$D111)</f>
        <v>7.4850112800639728E-19</v>
      </c>
      <c r="G111" s="20">
        <f>Model!$W$12*((drdp!D111+drdp!M111)*'ASXY-TI3S'!$B111+(drdp!G111+drdp!P111)*'ASXY-TI3S'!$C111+(drdp!J111+drdp!S111)*'ASXY-TI3S'!$D111)</f>
        <v>0</v>
      </c>
      <c r="H111" s="18">
        <f>Model!$W$12*((drdp!B111)*'ASXY-TI3S'!$B111+(drdp!E111)*'ASXY-TI3S'!$C111+(drdp!H111)*'ASXY-TI3S'!$D111)</f>
        <v>1.6210572889170937E-18</v>
      </c>
      <c r="I111" s="18">
        <f>Model!$W$12*((drdp!C111)*'ASXY-TI3S'!$B111+(drdp!F111)*'ASXY-TI3S'!$C111+(drdp!I111)*'ASXY-TI3S'!$D111)</f>
        <v>3.7425056400319864E-19</v>
      </c>
      <c r="J111" s="18">
        <f>Model!$W$12*((drdp!D111)*'ASXY-TI3S'!$B111+(drdp!G111)*'ASXY-TI3S'!$C111+(drdp!J111)*'ASXY-TI3S'!$D111)</f>
        <v>0</v>
      </c>
      <c r="K111" s="21">
        <f>SUM(E$3:E110)+H111</f>
        <v>-1.3636494701822516E-2</v>
      </c>
      <c r="L111" s="21">
        <f>SUM(F$3:F110)+I111</f>
        <v>-0.62300426773261786</v>
      </c>
      <c r="M111" s="21">
        <f>SUM(G$3:G110)+J111</f>
        <v>0</v>
      </c>
      <c r="N111" s="21"/>
      <c r="O111" s="21"/>
      <c r="P111" s="21"/>
      <c r="Q111" s="19">
        <f t="shared" si="5"/>
        <v>1.8595398775283353E-4</v>
      </c>
      <c r="R111" s="19">
        <f t="shared" si="5"/>
        <v>0.38813431761305539</v>
      </c>
      <c r="S111" s="19">
        <f t="shared" si="5"/>
        <v>0</v>
      </c>
      <c r="T111" s="19">
        <f t="shared" si="6"/>
        <v>8.4955943961486594E-3</v>
      </c>
      <c r="U111" s="19">
        <f t="shared" si="7"/>
        <v>0</v>
      </c>
      <c r="V111" s="19">
        <f t="shared" si="8"/>
        <v>0</v>
      </c>
    </row>
    <row r="112" spans="1:22" x14ac:dyDescent="0.25">
      <c r="A112" s="26">
        <f>Wellpath!E112</f>
        <v>3150</v>
      </c>
      <c r="B112" s="22">
        <v>0</v>
      </c>
      <c r="C112" s="22">
        <v>0</v>
      </c>
      <c r="D112" s="22">
        <f>(TAN(Dip) * SIN(Wellpath!$L112) * COS(Wellpath!$O112) - COS(Wellpath!$L112)) / 2</f>
        <v>2.2182636727787093E-16</v>
      </c>
      <c r="E112" s="20">
        <f>Model!$W$12*((drdp!B112+drdp!K112)*'ASXY-TI3S'!$B112+(drdp!E112+drdp!N112)*'ASXY-TI3S'!$C112+(drdp!H112+drdp!Q112)*'ASXY-TI3S'!$D112)</f>
        <v>3.2421145778341874E-18</v>
      </c>
      <c r="F112" s="20">
        <f>Model!$W$12*((drdp!C112+drdp!L112)*'ASXY-TI3S'!$B112+(drdp!F112+drdp!O112)*'ASXY-TI3S'!$C112+(drdp!I112+drdp!R112)*'ASXY-TI3S'!$D112)</f>
        <v>7.4850112800639728E-19</v>
      </c>
      <c r="G112" s="20">
        <f>Model!$W$12*((drdp!D112+drdp!M112)*'ASXY-TI3S'!$B112+(drdp!G112+drdp!P112)*'ASXY-TI3S'!$C112+(drdp!J112+drdp!S112)*'ASXY-TI3S'!$D112)</f>
        <v>0</v>
      </c>
      <c r="H112" s="18">
        <f>Model!$W$12*((drdp!B112)*'ASXY-TI3S'!$B112+(drdp!E112)*'ASXY-TI3S'!$C112+(drdp!H112)*'ASXY-TI3S'!$D112)</f>
        <v>1.6210572889170937E-18</v>
      </c>
      <c r="I112" s="18">
        <f>Model!$W$12*((drdp!C112)*'ASXY-TI3S'!$B112+(drdp!F112)*'ASXY-TI3S'!$C112+(drdp!I112)*'ASXY-TI3S'!$D112)</f>
        <v>3.7425056400319864E-19</v>
      </c>
      <c r="J112" s="18">
        <f>Model!$W$12*((drdp!D112)*'ASXY-TI3S'!$B112+(drdp!G112)*'ASXY-TI3S'!$C112+(drdp!J112)*'ASXY-TI3S'!$D112)</f>
        <v>0</v>
      </c>
      <c r="K112" s="21">
        <f>SUM(E$3:E111)+H112</f>
        <v>-1.3636494701822512E-2</v>
      </c>
      <c r="L112" s="21">
        <f>SUM(F$3:F111)+I112</f>
        <v>-0.62300426773261786</v>
      </c>
      <c r="M112" s="21">
        <f>SUM(G$3:G111)+J112</f>
        <v>0</v>
      </c>
      <c r="N112" s="21"/>
      <c r="O112" s="21"/>
      <c r="P112" s="21"/>
      <c r="Q112" s="19">
        <f t="shared" si="5"/>
        <v>1.8595398775283345E-4</v>
      </c>
      <c r="R112" s="19">
        <f t="shared" si="5"/>
        <v>0.38813431761305539</v>
      </c>
      <c r="S112" s="19">
        <f t="shared" si="5"/>
        <v>0</v>
      </c>
      <c r="T112" s="19">
        <f t="shared" si="6"/>
        <v>8.4955943961486577E-3</v>
      </c>
      <c r="U112" s="19">
        <f t="shared" si="7"/>
        <v>0</v>
      </c>
      <c r="V112" s="19">
        <f t="shared" si="8"/>
        <v>0</v>
      </c>
    </row>
    <row r="113" spans="1:22" x14ac:dyDescent="0.25">
      <c r="A113" s="26">
        <f>Wellpath!E113</f>
        <v>3180</v>
      </c>
      <c r="B113" s="22">
        <v>0</v>
      </c>
      <c r="C113" s="22">
        <v>0</v>
      </c>
      <c r="D113" s="22">
        <f>(TAN(Dip) * SIN(Wellpath!$L113) * COS(Wellpath!$O113) - COS(Wellpath!$L113)) / 2</f>
        <v>2.2182636727787093E-16</v>
      </c>
      <c r="E113" s="20">
        <f>Model!$W$12*((drdp!B113+drdp!K113)*'ASXY-TI3S'!$B113+(drdp!E113+drdp!N113)*'ASXY-TI3S'!$C113+(drdp!H113+drdp!Q113)*'ASXY-TI3S'!$D113)</f>
        <v>3.2421145778341874E-18</v>
      </c>
      <c r="F113" s="20">
        <f>Model!$W$12*((drdp!C113+drdp!L113)*'ASXY-TI3S'!$B113+(drdp!F113+drdp!O113)*'ASXY-TI3S'!$C113+(drdp!I113+drdp!R113)*'ASXY-TI3S'!$D113)</f>
        <v>7.4850112800639728E-19</v>
      </c>
      <c r="G113" s="20">
        <f>Model!$W$12*((drdp!D113+drdp!M113)*'ASXY-TI3S'!$B113+(drdp!G113+drdp!P113)*'ASXY-TI3S'!$C113+(drdp!J113+drdp!S113)*'ASXY-TI3S'!$D113)</f>
        <v>0</v>
      </c>
      <c r="H113" s="18">
        <f>Model!$W$12*((drdp!B113)*'ASXY-TI3S'!$B113+(drdp!E113)*'ASXY-TI3S'!$C113+(drdp!H113)*'ASXY-TI3S'!$D113)</f>
        <v>1.6210572889170937E-18</v>
      </c>
      <c r="I113" s="18">
        <f>Model!$W$12*((drdp!C113)*'ASXY-TI3S'!$B113+(drdp!F113)*'ASXY-TI3S'!$C113+(drdp!I113)*'ASXY-TI3S'!$D113)</f>
        <v>3.7425056400319864E-19</v>
      </c>
      <c r="J113" s="18">
        <f>Model!$W$12*((drdp!D113)*'ASXY-TI3S'!$B113+(drdp!G113)*'ASXY-TI3S'!$C113+(drdp!J113)*'ASXY-TI3S'!$D113)</f>
        <v>0</v>
      </c>
      <c r="K113" s="21">
        <f>SUM(E$3:E112)+H113</f>
        <v>-1.3636494701822509E-2</v>
      </c>
      <c r="L113" s="21">
        <f>SUM(F$3:F112)+I113</f>
        <v>-0.62300426773261786</v>
      </c>
      <c r="M113" s="21">
        <f>SUM(G$3:G112)+J113</f>
        <v>0</v>
      </c>
      <c r="N113" s="21"/>
      <c r="O113" s="21"/>
      <c r="P113" s="21"/>
      <c r="Q113" s="19">
        <f t="shared" si="5"/>
        <v>1.8595398775283334E-4</v>
      </c>
      <c r="R113" s="19">
        <f t="shared" si="5"/>
        <v>0.38813431761305539</v>
      </c>
      <c r="S113" s="19">
        <f t="shared" si="5"/>
        <v>0</v>
      </c>
      <c r="T113" s="19">
        <f t="shared" si="6"/>
        <v>8.495594396148656E-3</v>
      </c>
      <c r="U113" s="19">
        <f t="shared" si="7"/>
        <v>0</v>
      </c>
      <c r="V113" s="19">
        <f t="shared" si="8"/>
        <v>0</v>
      </c>
    </row>
    <row r="114" spans="1:22" x14ac:dyDescent="0.25">
      <c r="A114" s="26">
        <f>Wellpath!E114</f>
        <v>3210</v>
      </c>
      <c r="B114" s="22">
        <v>0</v>
      </c>
      <c r="C114" s="22">
        <v>0</v>
      </c>
      <c r="D114" s="22">
        <f>(TAN(Dip) * SIN(Wellpath!$L114) * COS(Wellpath!$O114) - COS(Wellpath!$L114)) / 2</f>
        <v>2.2182636727787093E-16</v>
      </c>
      <c r="E114" s="20">
        <f>Model!$W$12*((drdp!B114+drdp!K114)*'ASXY-TI3S'!$B114+(drdp!E114+drdp!N114)*'ASXY-TI3S'!$C114+(drdp!H114+drdp!Q114)*'ASXY-TI3S'!$D114)</f>
        <v>3.2421145778341874E-18</v>
      </c>
      <c r="F114" s="20">
        <f>Model!$W$12*((drdp!C114+drdp!L114)*'ASXY-TI3S'!$B114+(drdp!F114+drdp!O114)*'ASXY-TI3S'!$C114+(drdp!I114+drdp!R114)*'ASXY-TI3S'!$D114)</f>
        <v>7.4850112800639728E-19</v>
      </c>
      <c r="G114" s="20">
        <f>Model!$W$12*((drdp!D114+drdp!M114)*'ASXY-TI3S'!$B114+(drdp!G114+drdp!P114)*'ASXY-TI3S'!$C114+(drdp!J114+drdp!S114)*'ASXY-TI3S'!$D114)</f>
        <v>0</v>
      </c>
      <c r="H114" s="18">
        <f>Model!$W$12*((drdp!B114)*'ASXY-TI3S'!$B114+(drdp!E114)*'ASXY-TI3S'!$C114+(drdp!H114)*'ASXY-TI3S'!$D114)</f>
        <v>1.6210572889170937E-18</v>
      </c>
      <c r="I114" s="18">
        <f>Model!$W$12*((drdp!C114)*'ASXY-TI3S'!$B114+(drdp!F114)*'ASXY-TI3S'!$C114+(drdp!I114)*'ASXY-TI3S'!$D114)</f>
        <v>3.7425056400319864E-19</v>
      </c>
      <c r="J114" s="18">
        <f>Model!$W$12*((drdp!D114)*'ASXY-TI3S'!$B114+(drdp!G114)*'ASXY-TI3S'!$C114+(drdp!J114)*'ASXY-TI3S'!$D114)</f>
        <v>0</v>
      </c>
      <c r="K114" s="21">
        <f>SUM(E$3:E113)+H114</f>
        <v>-1.3636494701822505E-2</v>
      </c>
      <c r="L114" s="21">
        <f>SUM(F$3:F113)+I114</f>
        <v>-0.62300426773261786</v>
      </c>
      <c r="M114" s="21">
        <f>SUM(G$3:G113)+J114</f>
        <v>0</v>
      </c>
      <c r="N114" s="21"/>
      <c r="O114" s="21"/>
      <c r="P114" s="21"/>
      <c r="Q114" s="19">
        <f t="shared" si="5"/>
        <v>1.8595398775283326E-4</v>
      </c>
      <c r="R114" s="19">
        <f t="shared" si="5"/>
        <v>0.38813431761305539</v>
      </c>
      <c r="S114" s="19">
        <f t="shared" si="5"/>
        <v>0</v>
      </c>
      <c r="T114" s="19">
        <f t="shared" si="6"/>
        <v>8.4955943961486525E-3</v>
      </c>
      <c r="U114" s="19">
        <f t="shared" si="7"/>
        <v>0</v>
      </c>
      <c r="V114" s="19">
        <f t="shared" si="8"/>
        <v>0</v>
      </c>
    </row>
    <row r="115" spans="1:22" x14ac:dyDescent="0.25">
      <c r="A115" s="26">
        <f>Wellpath!E115</f>
        <v>3240</v>
      </c>
      <c r="B115" s="22">
        <v>0</v>
      </c>
      <c r="C115" s="22">
        <v>0</v>
      </c>
      <c r="D115" s="22">
        <f>(TAN(Dip) * SIN(Wellpath!$L115) * COS(Wellpath!$O115) - COS(Wellpath!$L115)) / 2</f>
        <v>2.2182636727787093E-16</v>
      </c>
      <c r="E115" s="20">
        <f>Model!$W$12*((drdp!B115+drdp!K115)*'ASXY-TI3S'!$B115+(drdp!E115+drdp!N115)*'ASXY-TI3S'!$C115+(drdp!H115+drdp!Q115)*'ASXY-TI3S'!$D115)</f>
        <v>3.2421145778341874E-18</v>
      </c>
      <c r="F115" s="20">
        <f>Model!$W$12*((drdp!C115+drdp!L115)*'ASXY-TI3S'!$B115+(drdp!F115+drdp!O115)*'ASXY-TI3S'!$C115+(drdp!I115+drdp!R115)*'ASXY-TI3S'!$D115)</f>
        <v>7.4850112800639728E-19</v>
      </c>
      <c r="G115" s="20">
        <f>Model!$W$12*((drdp!D115+drdp!M115)*'ASXY-TI3S'!$B115+(drdp!G115+drdp!P115)*'ASXY-TI3S'!$C115+(drdp!J115+drdp!S115)*'ASXY-TI3S'!$D115)</f>
        <v>0</v>
      </c>
      <c r="H115" s="18">
        <f>Model!$W$12*((drdp!B115)*'ASXY-TI3S'!$B115+(drdp!E115)*'ASXY-TI3S'!$C115+(drdp!H115)*'ASXY-TI3S'!$D115)</f>
        <v>1.6210572889170937E-18</v>
      </c>
      <c r="I115" s="18">
        <f>Model!$W$12*((drdp!C115)*'ASXY-TI3S'!$B115+(drdp!F115)*'ASXY-TI3S'!$C115+(drdp!I115)*'ASXY-TI3S'!$D115)</f>
        <v>3.7425056400319864E-19</v>
      </c>
      <c r="J115" s="18">
        <f>Model!$W$12*((drdp!D115)*'ASXY-TI3S'!$B115+(drdp!G115)*'ASXY-TI3S'!$C115+(drdp!J115)*'ASXY-TI3S'!$D115)</f>
        <v>0</v>
      </c>
      <c r="K115" s="21">
        <f>SUM(E$3:E114)+H115</f>
        <v>-1.3636494701822502E-2</v>
      </c>
      <c r="L115" s="21">
        <f>SUM(F$3:F114)+I115</f>
        <v>-0.62300426773261786</v>
      </c>
      <c r="M115" s="21">
        <f>SUM(G$3:G114)+J115</f>
        <v>0</v>
      </c>
      <c r="N115" s="21"/>
      <c r="O115" s="21"/>
      <c r="P115" s="21"/>
      <c r="Q115" s="19">
        <f t="shared" si="5"/>
        <v>1.8595398775283315E-4</v>
      </c>
      <c r="R115" s="19">
        <f t="shared" si="5"/>
        <v>0.38813431761305539</v>
      </c>
      <c r="S115" s="19">
        <f t="shared" si="5"/>
        <v>0</v>
      </c>
      <c r="T115" s="19">
        <f t="shared" si="6"/>
        <v>8.4955943961486508E-3</v>
      </c>
      <c r="U115" s="19">
        <f t="shared" si="7"/>
        <v>0</v>
      </c>
      <c r="V115" s="19">
        <f t="shared" si="8"/>
        <v>0</v>
      </c>
    </row>
    <row r="116" spans="1:22" x14ac:dyDescent="0.25">
      <c r="A116" s="26">
        <f>Wellpath!E116</f>
        <v>3270</v>
      </c>
      <c r="B116" s="22">
        <v>0</v>
      </c>
      <c r="C116" s="22">
        <v>0</v>
      </c>
      <c r="D116" s="22">
        <f>(TAN(Dip) * SIN(Wellpath!$L116) * COS(Wellpath!$O116) - COS(Wellpath!$L116)) / 2</f>
        <v>2.2182636727787093E-16</v>
      </c>
      <c r="E116" s="20">
        <f>Model!$W$12*((drdp!B116+drdp!K116)*'ASXY-TI3S'!$B116+(drdp!E116+drdp!N116)*'ASXY-TI3S'!$C116+(drdp!H116+drdp!Q116)*'ASXY-TI3S'!$D116)</f>
        <v>3.2421145778341874E-18</v>
      </c>
      <c r="F116" s="20">
        <f>Model!$W$12*((drdp!C116+drdp!L116)*'ASXY-TI3S'!$B116+(drdp!F116+drdp!O116)*'ASXY-TI3S'!$C116+(drdp!I116+drdp!R116)*'ASXY-TI3S'!$D116)</f>
        <v>7.4850112800639728E-19</v>
      </c>
      <c r="G116" s="20">
        <f>Model!$W$12*((drdp!D116+drdp!M116)*'ASXY-TI3S'!$B116+(drdp!G116+drdp!P116)*'ASXY-TI3S'!$C116+(drdp!J116+drdp!S116)*'ASXY-TI3S'!$D116)</f>
        <v>0</v>
      </c>
      <c r="H116" s="18">
        <f>Model!$W$12*((drdp!B116)*'ASXY-TI3S'!$B116+(drdp!E116)*'ASXY-TI3S'!$C116+(drdp!H116)*'ASXY-TI3S'!$D116)</f>
        <v>1.6210572889170937E-18</v>
      </c>
      <c r="I116" s="18">
        <f>Model!$W$12*((drdp!C116)*'ASXY-TI3S'!$B116+(drdp!F116)*'ASXY-TI3S'!$C116+(drdp!I116)*'ASXY-TI3S'!$D116)</f>
        <v>3.7425056400319864E-19</v>
      </c>
      <c r="J116" s="18">
        <f>Model!$W$12*((drdp!D116)*'ASXY-TI3S'!$B116+(drdp!G116)*'ASXY-TI3S'!$C116+(drdp!J116)*'ASXY-TI3S'!$D116)</f>
        <v>0</v>
      </c>
      <c r="K116" s="21">
        <f>SUM(E$3:E115)+H116</f>
        <v>-1.3636494701822498E-2</v>
      </c>
      <c r="L116" s="21">
        <f>SUM(F$3:F115)+I116</f>
        <v>-0.62300426773261786</v>
      </c>
      <c r="M116" s="21">
        <f>SUM(G$3:G115)+J116</f>
        <v>0</v>
      </c>
      <c r="N116" s="21"/>
      <c r="O116" s="21"/>
      <c r="P116" s="21"/>
      <c r="Q116" s="19">
        <f t="shared" si="5"/>
        <v>1.8595398775283307E-4</v>
      </c>
      <c r="R116" s="19">
        <f t="shared" si="5"/>
        <v>0.38813431761305539</v>
      </c>
      <c r="S116" s="19">
        <f t="shared" si="5"/>
        <v>0</v>
      </c>
      <c r="T116" s="19">
        <f t="shared" si="6"/>
        <v>8.495594396148649E-3</v>
      </c>
      <c r="U116" s="19">
        <f t="shared" si="7"/>
        <v>0</v>
      </c>
      <c r="V116" s="19">
        <f t="shared" si="8"/>
        <v>0</v>
      </c>
    </row>
    <row r="117" spans="1:22" x14ac:dyDescent="0.25">
      <c r="A117" s="26">
        <f>Wellpath!E117</f>
        <v>3300</v>
      </c>
      <c r="B117" s="22">
        <v>0</v>
      </c>
      <c r="C117" s="22">
        <v>0</v>
      </c>
      <c r="D117" s="22">
        <f>(TAN(Dip) * SIN(Wellpath!$L117) * COS(Wellpath!$O117) - COS(Wellpath!$L117)) / 2</f>
        <v>2.2182636727787093E-16</v>
      </c>
      <c r="E117" s="20">
        <f>Model!$W$12*((drdp!B117+drdp!K117)*'ASXY-TI3S'!$B117+(drdp!E117+drdp!N117)*'ASXY-TI3S'!$C117+(drdp!H117+drdp!Q117)*'ASXY-TI3S'!$D117)</f>
        <v>3.2421145778341874E-18</v>
      </c>
      <c r="F117" s="20">
        <f>Model!$W$12*((drdp!C117+drdp!L117)*'ASXY-TI3S'!$B117+(drdp!F117+drdp!O117)*'ASXY-TI3S'!$C117+(drdp!I117+drdp!R117)*'ASXY-TI3S'!$D117)</f>
        <v>7.4850112800639728E-19</v>
      </c>
      <c r="G117" s="20">
        <f>Model!$W$12*((drdp!D117+drdp!M117)*'ASXY-TI3S'!$B117+(drdp!G117+drdp!P117)*'ASXY-TI3S'!$C117+(drdp!J117+drdp!S117)*'ASXY-TI3S'!$D117)</f>
        <v>0</v>
      </c>
      <c r="H117" s="18">
        <f>Model!$W$12*((drdp!B117)*'ASXY-TI3S'!$B117+(drdp!E117)*'ASXY-TI3S'!$C117+(drdp!H117)*'ASXY-TI3S'!$D117)</f>
        <v>1.6210572889170937E-18</v>
      </c>
      <c r="I117" s="18">
        <f>Model!$W$12*((drdp!C117)*'ASXY-TI3S'!$B117+(drdp!F117)*'ASXY-TI3S'!$C117+(drdp!I117)*'ASXY-TI3S'!$D117)</f>
        <v>3.7425056400319864E-19</v>
      </c>
      <c r="J117" s="18">
        <f>Model!$W$12*((drdp!D117)*'ASXY-TI3S'!$B117+(drdp!G117)*'ASXY-TI3S'!$C117+(drdp!J117)*'ASXY-TI3S'!$D117)</f>
        <v>0</v>
      </c>
      <c r="K117" s="21">
        <f>SUM(E$3:E116)+H117</f>
        <v>-1.3636494701822495E-2</v>
      </c>
      <c r="L117" s="21">
        <f>SUM(F$3:F116)+I117</f>
        <v>-0.62300426773261786</v>
      </c>
      <c r="M117" s="21">
        <f>SUM(G$3:G116)+J117</f>
        <v>0</v>
      </c>
      <c r="N117" s="21"/>
      <c r="O117" s="21"/>
      <c r="P117" s="21"/>
      <c r="Q117" s="19">
        <f t="shared" si="5"/>
        <v>1.8595398775283296E-4</v>
      </c>
      <c r="R117" s="19">
        <f t="shared" si="5"/>
        <v>0.38813431761305539</v>
      </c>
      <c r="S117" s="19">
        <f t="shared" si="5"/>
        <v>0</v>
      </c>
      <c r="T117" s="19">
        <f t="shared" si="6"/>
        <v>8.4955943961486473E-3</v>
      </c>
      <c r="U117" s="19">
        <f t="shared" si="7"/>
        <v>0</v>
      </c>
      <c r="V117" s="19">
        <f t="shared" si="8"/>
        <v>0</v>
      </c>
    </row>
    <row r="118" spans="1:22" x14ac:dyDescent="0.25">
      <c r="A118" s="26">
        <f>Wellpath!E118</f>
        <v>3330</v>
      </c>
      <c r="B118" s="22">
        <v>0</v>
      </c>
      <c r="C118" s="22">
        <v>0</v>
      </c>
      <c r="D118" s="22">
        <f>(TAN(Dip) * SIN(Wellpath!$L118) * COS(Wellpath!$O118) - COS(Wellpath!$L118)) / 2</f>
        <v>2.2182636727787093E-16</v>
      </c>
      <c r="E118" s="20">
        <f>Model!$W$12*((drdp!B118+drdp!K118)*'ASXY-TI3S'!$B118+(drdp!E118+drdp!N118)*'ASXY-TI3S'!$C118+(drdp!H118+drdp!Q118)*'ASXY-TI3S'!$D118)</f>
        <v>3.2421145778341874E-18</v>
      </c>
      <c r="F118" s="20">
        <f>Model!$W$12*((drdp!C118+drdp!L118)*'ASXY-TI3S'!$B118+(drdp!F118+drdp!O118)*'ASXY-TI3S'!$C118+(drdp!I118+drdp!R118)*'ASXY-TI3S'!$D118)</f>
        <v>7.4850112800639728E-19</v>
      </c>
      <c r="G118" s="20">
        <f>Model!$W$12*((drdp!D118+drdp!M118)*'ASXY-TI3S'!$B118+(drdp!G118+drdp!P118)*'ASXY-TI3S'!$C118+(drdp!J118+drdp!S118)*'ASXY-TI3S'!$D118)</f>
        <v>0</v>
      </c>
      <c r="H118" s="18">
        <f>Model!$W$12*((drdp!B118)*'ASXY-TI3S'!$B118+(drdp!E118)*'ASXY-TI3S'!$C118+(drdp!H118)*'ASXY-TI3S'!$D118)</f>
        <v>1.6210572889170937E-18</v>
      </c>
      <c r="I118" s="18">
        <f>Model!$W$12*((drdp!C118)*'ASXY-TI3S'!$B118+(drdp!F118)*'ASXY-TI3S'!$C118+(drdp!I118)*'ASXY-TI3S'!$D118)</f>
        <v>3.7425056400319864E-19</v>
      </c>
      <c r="J118" s="18">
        <f>Model!$W$12*((drdp!D118)*'ASXY-TI3S'!$B118+(drdp!G118)*'ASXY-TI3S'!$C118+(drdp!J118)*'ASXY-TI3S'!$D118)</f>
        <v>0</v>
      </c>
      <c r="K118" s="21">
        <f>SUM(E$3:E117)+H118</f>
        <v>-1.3636494701822491E-2</v>
      </c>
      <c r="L118" s="21">
        <f>SUM(F$3:F117)+I118</f>
        <v>-0.62300426773261786</v>
      </c>
      <c r="M118" s="21">
        <f>SUM(G$3:G117)+J118</f>
        <v>0</v>
      </c>
      <c r="N118" s="21"/>
      <c r="O118" s="21"/>
      <c r="P118" s="21"/>
      <c r="Q118" s="19">
        <f t="shared" si="5"/>
        <v>1.8595398775283288E-4</v>
      </c>
      <c r="R118" s="19">
        <f t="shared" si="5"/>
        <v>0.38813431761305539</v>
      </c>
      <c r="S118" s="19">
        <f t="shared" si="5"/>
        <v>0</v>
      </c>
      <c r="T118" s="19">
        <f t="shared" si="6"/>
        <v>8.4955943961486438E-3</v>
      </c>
      <c r="U118" s="19">
        <f t="shared" si="7"/>
        <v>0</v>
      </c>
      <c r="V118" s="19">
        <f t="shared" si="8"/>
        <v>0</v>
      </c>
    </row>
    <row r="119" spans="1:22" x14ac:dyDescent="0.25">
      <c r="A119" s="26">
        <f>Wellpath!E119</f>
        <v>3360</v>
      </c>
      <c r="B119" s="22">
        <v>0</v>
      </c>
      <c r="C119" s="22">
        <v>0</v>
      </c>
      <c r="D119" s="22">
        <f>(TAN(Dip) * SIN(Wellpath!$L119) * COS(Wellpath!$O119) - COS(Wellpath!$L119)) / 2</f>
        <v>2.2182636727787093E-16</v>
      </c>
      <c r="E119" s="20">
        <f>Model!$W$12*((drdp!B119+drdp!K119)*'ASXY-TI3S'!$B119+(drdp!E119+drdp!N119)*'ASXY-TI3S'!$C119+(drdp!H119+drdp!Q119)*'ASXY-TI3S'!$D119)</f>
        <v>3.2421145778341874E-18</v>
      </c>
      <c r="F119" s="20">
        <f>Model!$W$12*((drdp!C119+drdp!L119)*'ASXY-TI3S'!$B119+(drdp!F119+drdp!O119)*'ASXY-TI3S'!$C119+(drdp!I119+drdp!R119)*'ASXY-TI3S'!$D119)</f>
        <v>7.4850112800639728E-19</v>
      </c>
      <c r="G119" s="20">
        <f>Model!$W$12*((drdp!D119+drdp!M119)*'ASXY-TI3S'!$B119+(drdp!G119+drdp!P119)*'ASXY-TI3S'!$C119+(drdp!J119+drdp!S119)*'ASXY-TI3S'!$D119)</f>
        <v>0</v>
      </c>
      <c r="H119" s="18">
        <f>Model!$W$12*((drdp!B119)*'ASXY-TI3S'!$B119+(drdp!E119)*'ASXY-TI3S'!$C119+(drdp!H119)*'ASXY-TI3S'!$D119)</f>
        <v>1.6210572889170937E-18</v>
      </c>
      <c r="I119" s="18">
        <f>Model!$W$12*((drdp!C119)*'ASXY-TI3S'!$B119+(drdp!F119)*'ASXY-TI3S'!$C119+(drdp!I119)*'ASXY-TI3S'!$D119)</f>
        <v>3.7425056400319864E-19</v>
      </c>
      <c r="J119" s="18">
        <f>Model!$W$12*((drdp!D119)*'ASXY-TI3S'!$B119+(drdp!G119)*'ASXY-TI3S'!$C119+(drdp!J119)*'ASXY-TI3S'!$D119)</f>
        <v>0</v>
      </c>
      <c r="K119" s="21">
        <f>SUM(E$3:E118)+H119</f>
        <v>-1.3636494701822488E-2</v>
      </c>
      <c r="L119" s="21">
        <f>SUM(F$3:F118)+I119</f>
        <v>-0.62300426773261786</v>
      </c>
      <c r="M119" s="21">
        <f>SUM(G$3:G118)+J119</f>
        <v>0</v>
      </c>
      <c r="N119" s="21"/>
      <c r="O119" s="21"/>
      <c r="P119" s="21"/>
      <c r="Q119" s="19">
        <f t="shared" si="5"/>
        <v>1.8595398775283277E-4</v>
      </c>
      <c r="R119" s="19">
        <f t="shared" si="5"/>
        <v>0.38813431761305539</v>
      </c>
      <c r="S119" s="19">
        <f t="shared" si="5"/>
        <v>0</v>
      </c>
      <c r="T119" s="19">
        <f t="shared" si="6"/>
        <v>8.4955943961486421E-3</v>
      </c>
      <c r="U119" s="19">
        <f t="shared" si="7"/>
        <v>0</v>
      </c>
      <c r="V119" s="19">
        <f t="shared" si="8"/>
        <v>0</v>
      </c>
    </row>
    <row r="120" spans="1:22" x14ac:dyDescent="0.25">
      <c r="A120" s="26">
        <f>Wellpath!E120</f>
        <v>3390</v>
      </c>
      <c r="B120" s="22">
        <v>0</v>
      </c>
      <c r="C120" s="22">
        <v>0</v>
      </c>
      <c r="D120" s="22">
        <f>(TAN(Dip) * SIN(Wellpath!$L120) * COS(Wellpath!$O120) - COS(Wellpath!$L120)) / 2</f>
        <v>2.2182636727787093E-16</v>
      </c>
      <c r="E120" s="20">
        <f>Model!$W$12*((drdp!B120+drdp!K120)*'ASXY-TI3S'!$B120+(drdp!E120+drdp!N120)*'ASXY-TI3S'!$C120+(drdp!H120+drdp!Q120)*'ASXY-TI3S'!$D120)</f>
        <v>3.2421145778341874E-18</v>
      </c>
      <c r="F120" s="20">
        <f>Model!$W$12*((drdp!C120+drdp!L120)*'ASXY-TI3S'!$B120+(drdp!F120+drdp!O120)*'ASXY-TI3S'!$C120+(drdp!I120+drdp!R120)*'ASXY-TI3S'!$D120)</f>
        <v>7.4850112800639728E-19</v>
      </c>
      <c r="G120" s="20">
        <f>Model!$W$12*((drdp!D120+drdp!M120)*'ASXY-TI3S'!$B120+(drdp!G120+drdp!P120)*'ASXY-TI3S'!$C120+(drdp!J120+drdp!S120)*'ASXY-TI3S'!$D120)</f>
        <v>0</v>
      </c>
      <c r="H120" s="18">
        <f>Model!$W$12*((drdp!B120)*'ASXY-TI3S'!$B120+(drdp!E120)*'ASXY-TI3S'!$C120+(drdp!H120)*'ASXY-TI3S'!$D120)</f>
        <v>1.6210572889170937E-18</v>
      </c>
      <c r="I120" s="18">
        <f>Model!$W$12*((drdp!C120)*'ASXY-TI3S'!$B120+(drdp!F120)*'ASXY-TI3S'!$C120+(drdp!I120)*'ASXY-TI3S'!$D120)</f>
        <v>3.7425056400319864E-19</v>
      </c>
      <c r="J120" s="18">
        <f>Model!$W$12*((drdp!D120)*'ASXY-TI3S'!$B120+(drdp!G120)*'ASXY-TI3S'!$C120+(drdp!J120)*'ASXY-TI3S'!$D120)</f>
        <v>0</v>
      </c>
      <c r="K120" s="21">
        <f>SUM(E$3:E119)+H120</f>
        <v>-1.3636494701822485E-2</v>
      </c>
      <c r="L120" s="21">
        <f>SUM(F$3:F119)+I120</f>
        <v>-0.62300426773261786</v>
      </c>
      <c r="M120" s="21">
        <f>SUM(G$3:G119)+J120</f>
        <v>0</v>
      </c>
      <c r="N120" s="21"/>
      <c r="O120" s="21"/>
      <c r="P120" s="21"/>
      <c r="Q120" s="19">
        <f t="shared" si="5"/>
        <v>1.8595398775283269E-4</v>
      </c>
      <c r="R120" s="19">
        <f t="shared" si="5"/>
        <v>0.38813431761305539</v>
      </c>
      <c r="S120" s="19">
        <f t="shared" si="5"/>
        <v>0</v>
      </c>
      <c r="T120" s="19">
        <f t="shared" si="6"/>
        <v>8.4955943961486403E-3</v>
      </c>
      <c r="U120" s="19">
        <f t="shared" si="7"/>
        <v>0</v>
      </c>
      <c r="V120" s="19">
        <f t="shared" si="8"/>
        <v>0</v>
      </c>
    </row>
    <row r="121" spans="1:22" x14ac:dyDescent="0.25">
      <c r="A121" s="26">
        <f>Wellpath!E121</f>
        <v>3420</v>
      </c>
      <c r="B121" s="22">
        <v>0</v>
      </c>
      <c r="C121" s="22">
        <v>0</v>
      </c>
      <c r="D121" s="22">
        <f>(TAN(Dip) * SIN(Wellpath!$L121) * COS(Wellpath!$O121) - COS(Wellpath!$L121)) / 2</f>
        <v>2.2182636727787093E-16</v>
      </c>
      <c r="E121" s="20">
        <f>Model!$W$12*((drdp!B121+drdp!K121)*'ASXY-TI3S'!$B121+(drdp!E121+drdp!N121)*'ASXY-TI3S'!$C121+(drdp!H121+drdp!Q121)*'ASXY-TI3S'!$D121)</f>
        <v>2.161409718556125E-18</v>
      </c>
      <c r="F121" s="20">
        <f>Model!$W$12*((drdp!C121+drdp!L121)*'ASXY-TI3S'!$B121+(drdp!F121+drdp!O121)*'ASXY-TI3S'!$C121+(drdp!I121+drdp!R121)*'ASXY-TI3S'!$D121)</f>
        <v>4.9900075200426486E-19</v>
      </c>
      <c r="G121" s="20">
        <f>Model!$W$12*((drdp!D121+drdp!M121)*'ASXY-TI3S'!$B121+(drdp!G121+drdp!P121)*'ASXY-TI3S'!$C121+(drdp!J121+drdp!S121)*'ASXY-TI3S'!$D121)</f>
        <v>0</v>
      </c>
      <c r="H121" s="18">
        <f>Model!$W$12*((drdp!B121)*'ASXY-TI3S'!$B121+(drdp!E121)*'ASXY-TI3S'!$C121+(drdp!H121)*'ASXY-TI3S'!$D121)</f>
        <v>1.6210572889170937E-18</v>
      </c>
      <c r="I121" s="18">
        <f>Model!$W$12*((drdp!C121)*'ASXY-TI3S'!$B121+(drdp!F121)*'ASXY-TI3S'!$C121+(drdp!I121)*'ASXY-TI3S'!$D121)</f>
        <v>3.7425056400319864E-19</v>
      </c>
      <c r="J121" s="18">
        <f>Model!$W$12*((drdp!D121)*'ASXY-TI3S'!$B121+(drdp!G121)*'ASXY-TI3S'!$C121+(drdp!J121)*'ASXY-TI3S'!$D121)</f>
        <v>0</v>
      </c>
      <c r="K121" s="21">
        <f>SUM(E$3:E120)+H121</f>
        <v>-1.3636494701822481E-2</v>
      </c>
      <c r="L121" s="21">
        <f>SUM(F$3:F120)+I121</f>
        <v>-0.62300426773261786</v>
      </c>
      <c r="M121" s="21">
        <f>SUM(G$3:G120)+J121</f>
        <v>0</v>
      </c>
      <c r="N121" s="21"/>
      <c r="O121" s="21"/>
      <c r="P121" s="21"/>
      <c r="Q121" s="19">
        <f t="shared" si="5"/>
        <v>1.8595398775283261E-4</v>
      </c>
      <c r="R121" s="19">
        <f t="shared" si="5"/>
        <v>0.38813431761305539</v>
      </c>
      <c r="S121" s="19">
        <f t="shared" si="5"/>
        <v>0</v>
      </c>
      <c r="T121" s="19">
        <f t="shared" si="6"/>
        <v>8.4955943961486386E-3</v>
      </c>
      <c r="U121" s="19">
        <f t="shared" si="7"/>
        <v>0</v>
      </c>
      <c r="V121" s="19">
        <f t="shared" si="8"/>
        <v>0</v>
      </c>
    </row>
    <row r="122" spans="1:22" x14ac:dyDescent="0.25">
      <c r="A122" s="26">
        <f>Wellpath!E122</f>
        <v>3430</v>
      </c>
      <c r="B122" s="22">
        <v>0</v>
      </c>
      <c r="C122" s="22">
        <v>0</v>
      </c>
      <c r="D122" s="22">
        <f>(TAN(Dip) * SIN(Wellpath!$L122) * COS(Wellpath!$O122) - COS(Wellpath!$L122)) / 2</f>
        <v>2.2182636727787093E-16</v>
      </c>
      <c r="E122" s="20">
        <f>Model!$W$12*((drdp!B122+drdp!K122)*'ASXY-TI3S'!$B122+(drdp!E122+drdp!N122)*'ASXY-TI3S'!$C122+(drdp!H122+drdp!Q122)*'ASXY-TI3S'!$D122)</f>
        <v>1.6210572889170937E-18</v>
      </c>
      <c r="F122" s="20">
        <f>Model!$W$12*((drdp!C122+drdp!L122)*'ASXY-TI3S'!$B122+(drdp!F122+drdp!O122)*'ASXY-TI3S'!$C122+(drdp!I122+drdp!R122)*'ASXY-TI3S'!$D122)</f>
        <v>3.7425056400319859E-19</v>
      </c>
      <c r="G122" s="20">
        <f>Model!$W$12*((drdp!D122+drdp!M122)*'ASXY-TI3S'!$B122+(drdp!G122+drdp!P122)*'ASXY-TI3S'!$C122+(drdp!J122+drdp!S122)*'ASXY-TI3S'!$D122)</f>
        <v>0</v>
      </c>
      <c r="H122" s="18">
        <f>Model!$W$12*((drdp!B122)*'ASXY-TI3S'!$B122+(drdp!E122)*'ASXY-TI3S'!$C122+(drdp!H122)*'ASXY-TI3S'!$D122)</f>
        <v>5.4035242963903126E-19</v>
      </c>
      <c r="I122" s="18">
        <f>Model!$W$12*((drdp!C122)*'ASXY-TI3S'!$B122+(drdp!F122)*'ASXY-TI3S'!$C122+(drdp!I122)*'ASXY-TI3S'!$D122)</f>
        <v>1.2475018800106621E-19</v>
      </c>
      <c r="J122" s="18">
        <f>Model!$W$12*((drdp!D122)*'ASXY-TI3S'!$B122+(drdp!G122)*'ASXY-TI3S'!$C122+(drdp!J122)*'ASXY-TI3S'!$D122)</f>
        <v>0</v>
      </c>
      <c r="K122" s="21">
        <f>SUM(E$3:E121)+H122</f>
        <v>-1.3636494701822481E-2</v>
      </c>
      <c r="L122" s="21">
        <f>SUM(F$3:F121)+I122</f>
        <v>-0.62300426773261786</v>
      </c>
      <c r="M122" s="21">
        <f>SUM(G$3:G121)+J122</f>
        <v>0</v>
      </c>
      <c r="N122" s="21"/>
      <c r="O122" s="21"/>
      <c r="P122" s="21"/>
      <c r="Q122" s="19">
        <f t="shared" si="5"/>
        <v>1.8595398775283261E-4</v>
      </c>
      <c r="R122" s="19">
        <f t="shared" si="5"/>
        <v>0.38813431761305539</v>
      </c>
      <c r="S122" s="19">
        <f t="shared" si="5"/>
        <v>0</v>
      </c>
      <c r="T122" s="19">
        <f t="shared" si="6"/>
        <v>8.4955943961486386E-3</v>
      </c>
      <c r="U122" s="19">
        <f t="shared" si="7"/>
        <v>0</v>
      </c>
      <c r="V122" s="19">
        <f t="shared" si="8"/>
        <v>0</v>
      </c>
    </row>
    <row r="123" spans="1:22" x14ac:dyDescent="0.25">
      <c r="A123" s="26">
        <f>Wellpath!E123</f>
        <v>3450</v>
      </c>
      <c r="B123" s="22">
        <v>0</v>
      </c>
      <c r="C123" s="22">
        <v>0</v>
      </c>
      <c r="D123" s="22">
        <f>(TAN(Dip) * SIN(Wellpath!$L123) * COS(Wellpath!$O123) - COS(Wellpath!$L123)) / 2</f>
        <v>0.1528072493536683</v>
      </c>
      <c r="E123" s="20">
        <f>Model!$W$12*((drdp!B123+drdp!K123)*'ASXY-TI3S'!$B123+(drdp!E123+drdp!N123)*'ASXY-TI3S'!$C123+(drdp!H123+drdp!Q123)*'ASXY-TI3S'!$D123)</f>
        <v>1.8931406658323662E-3</v>
      </c>
      <c r="F123" s="20">
        <f>Model!$W$12*((drdp!C123+drdp!L123)*'ASXY-TI3S'!$B123+(drdp!F123+drdp!O123)*'ASXY-TI3S'!$C123+(drdp!I123+drdp!R123)*'ASXY-TI3S'!$D123)</f>
        <v>2.4453220927020077E-4</v>
      </c>
      <c r="G123" s="20">
        <f>Model!$W$12*((drdp!D123+drdp!M123)*'ASXY-TI3S'!$B123+(drdp!G123+drdp!P123)*'ASXY-TI3S'!$C123+(drdp!J123+drdp!S123)*'ASXY-TI3S'!$D123)</f>
        <v>0</v>
      </c>
      <c r="H123" s="18">
        <f>Model!$W$12*((drdp!B123)*'ASXY-TI3S'!$B123+(drdp!E123)*'ASXY-TI3S'!$C123+(drdp!H123)*'ASXY-TI3S'!$D123)</f>
        <v>7.5725626633294657E-4</v>
      </c>
      <c r="I123" s="18">
        <f>Model!$W$12*((drdp!C123)*'ASXY-TI3S'!$B123+(drdp!F123)*'ASXY-TI3S'!$C123+(drdp!I123)*'ASXY-TI3S'!$D123)</f>
        <v>9.7812883708080309E-5</v>
      </c>
      <c r="J123" s="18">
        <f>Model!$W$12*((drdp!D123)*'ASXY-TI3S'!$B123+(drdp!G123)*'ASXY-TI3S'!$C123+(drdp!J123)*'ASXY-TI3S'!$D123)</f>
        <v>0</v>
      </c>
      <c r="K123" s="21">
        <f>SUM(E$3:E122)+H123</f>
        <v>-1.2879238435489533E-2</v>
      </c>
      <c r="L123" s="21">
        <f>SUM(F$3:F122)+I123</f>
        <v>-0.62290645484890983</v>
      </c>
      <c r="M123" s="21">
        <f>SUM(G$3:G122)+J123</f>
        <v>0</v>
      </c>
      <c r="N123" s="21"/>
      <c r="O123" s="21"/>
      <c r="P123" s="21"/>
      <c r="Q123" s="19">
        <f t="shared" si="5"/>
        <v>1.6587478267819086E-4</v>
      </c>
      <c r="R123" s="19">
        <f t="shared" si="5"/>
        <v>0.38801245149243696</v>
      </c>
      <c r="S123" s="19">
        <f t="shared" si="5"/>
        <v>0</v>
      </c>
      <c r="T123" s="19">
        <f t="shared" si="6"/>
        <v>8.0225607550046055E-3</v>
      </c>
      <c r="U123" s="19">
        <f t="shared" si="7"/>
        <v>0</v>
      </c>
      <c r="V123" s="19">
        <f t="shared" si="8"/>
        <v>0</v>
      </c>
    </row>
    <row r="124" spans="1:22" x14ac:dyDescent="0.25">
      <c r="A124" s="26">
        <f>Wellpath!E124</f>
        <v>3480</v>
      </c>
      <c r="B124" s="22">
        <v>0</v>
      </c>
      <c r="C124" s="22">
        <v>0</v>
      </c>
      <c r="D124" s="22">
        <f>(TAN(Dip) * SIN(Wellpath!$L124) * COS(Wellpath!$O124) - COS(Wellpath!$L124)) / 2</f>
        <v>0.37831696088271272</v>
      </c>
      <c r="E124" s="20">
        <f>Model!$W$12*((drdp!B124+drdp!K124)*'ASXY-TI3S'!$B124+(drdp!E124+drdp!N124)*'ASXY-TI3S'!$C124+(drdp!H124+drdp!Q124)*'ASXY-TI3S'!$D124)</f>
        <v>5.6513649022587563E-3</v>
      </c>
      <c r="F124" s="20">
        <f>Model!$W$12*((drdp!C124+drdp!L124)*'ASXY-TI3S'!$B124+(drdp!F124+drdp!O124)*'ASXY-TI3S'!$C124+(drdp!I124+drdp!R124)*'ASXY-TI3S'!$D124)</f>
        <v>-1.1147191829984872E-4</v>
      </c>
      <c r="G124" s="20">
        <f>Model!$W$12*((drdp!D124+drdp!M124)*'ASXY-TI3S'!$B124+(drdp!G124+drdp!P124)*'ASXY-TI3S'!$C124+(drdp!J124+drdp!S124)*'ASXY-TI3S'!$D124)</f>
        <v>0</v>
      </c>
      <c r="H124" s="18">
        <f>Model!$W$12*((drdp!B124)*'ASXY-TI3S'!$B124+(drdp!E124)*'ASXY-TI3S'!$C124+(drdp!H124)*'ASXY-TI3S'!$D124)</f>
        <v>2.8256824511293781E-3</v>
      </c>
      <c r="I124" s="18">
        <f>Model!$W$12*((drdp!C124)*'ASXY-TI3S'!$B124+(drdp!F124)*'ASXY-TI3S'!$C124+(drdp!I124)*'ASXY-TI3S'!$D124)</f>
        <v>-5.5735959149924362E-5</v>
      </c>
      <c r="J124" s="18">
        <f>Model!$W$12*((drdp!D124)*'ASXY-TI3S'!$B124+(drdp!G124)*'ASXY-TI3S'!$C124+(drdp!J124)*'ASXY-TI3S'!$D124)</f>
        <v>0</v>
      </c>
      <c r="K124" s="21">
        <f>SUM(E$3:E123)+H124</f>
        <v>-8.9176715848607348E-3</v>
      </c>
      <c r="L124" s="21">
        <f>SUM(F$3:F123)+I124</f>
        <v>-0.6228154714824975</v>
      </c>
      <c r="M124" s="21">
        <f>SUM(G$3:G123)+J124</f>
        <v>0</v>
      </c>
      <c r="N124" s="21"/>
      <c r="O124" s="21"/>
      <c r="P124" s="21"/>
      <c r="Q124" s="19">
        <f t="shared" si="5"/>
        <v>7.9524866495432568E-5</v>
      </c>
      <c r="R124" s="19">
        <f t="shared" si="5"/>
        <v>0.38789911151796563</v>
      </c>
      <c r="S124" s="19">
        <f t="shared" si="5"/>
        <v>0</v>
      </c>
      <c r="T124" s="19">
        <f t="shared" si="6"/>
        <v>5.5540638326511092E-3</v>
      </c>
      <c r="U124" s="19">
        <f t="shared" si="7"/>
        <v>0</v>
      </c>
      <c r="V124" s="19">
        <f t="shared" si="8"/>
        <v>0</v>
      </c>
    </row>
    <row r="125" spans="1:22" x14ac:dyDescent="0.25">
      <c r="A125" s="26">
        <f>Wellpath!E125</f>
        <v>3510</v>
      </c>
      <c r="B125" s="22">
        <v>0</v>
      </c>
      <c r="C125" s="22">
        <v>0</v>
      </c>
      <c r="D125" s="22">
        <f>(TAN(Dip) * SIN(Wellpath!$L125) * COS(Wellpath!$O125) - COS(Wellpath!$L125)) / 2</f>
        <v>0.59456139082467874</v>
      </c>
      <c r="E125" s="20">
        <f>Model!$W$12*((drdp!B125+drdp!K125)*'ASXY-TI3S'!$B125+(drdp!E125+drdp!N125)*'ASXY-TI3S'!$C125+(drdp!H125+drdp!Q125)*'ASXY-TI3S'!$D125)</f>
        <v>8.7053657694324982E-3</v>
      </c>
      <c r="F125" s="20">
        <f>Model!$W$12*((drdp!C125+drdp!L125)*'ASXY-TI3S'!$B125+(drdp!F125+drdp!O125)*'ASXY-TI3S'!$C125+(drdp!I125+drdp!R125)*'ASXY-TI3S'!$D125)</f>
        <v>-1.48803542178249E-3</v>
      </c>
      <c r="G125" s="20">
        <f>Model!$W$12*((drdp!D125+drdp!M125)*'ASXY-TI3S'!$B125+(drdp!G125+drdp!P125)*'ASXY-TI3S'!$C125+(drdp!J125+drdp!S125)*'ASXY-TI3S'!$D125)</f>
        <v>0</v>
      </c>
      <c r="H125" s="18">
        <f>Model!$W$12*((drdp!B125)*'ASXY-TI3S'!$B125+(drdp!E125)*'ASXY-TI3S'!$C125+(drdp!H125)*'ASXY-TI3S'!$D125)</f>
        <v>4.3526828847162491E-3</v>
      </c>
      <c r="I125" s="18">
        <f>Model!$W$12*((drdp!C125)*'ASXY-TI3S'!$B125+(drdp!F125)*'ASXY-TI3S'!$C125+(drdp!I125)*'ASXY-TI3S'!$D125)</f>
        <v>-7.4401771089124499E-4</v>
      </c>
      <c r="J125" s="18">
        <f>Model!$W$12*((drdp!D125)*'ASXY-TI3S'!$B125+(drdp!G125)*'ASXY-TI3S'!$C125+(drdp!J125)*'ASXY-TI3S'!$D125)</f>
        <v>0</v>
      </c>
      <c r="K125" s="21">
        <f>SUM(E$3:E124)+H125</f>
        <v>-1.7393062490151075E-3</v>
      </c>
      <c r="L125" s="21">
        <f>SUM(F$3:F124)+I125</f>
        <v>-0.62361522515253875</v>
      </c>
      <c r="M125" s="21">
        <f>SUM(G$3:G124)+J125</f>
        <v>0</v>
      </c>
      <c r="N125" s="21"/>
      <c r="O125" s="21"/>
      <c r="P125" s="21"/>
      <c r="Q125" s="19">
        <f t="shared" si="5"/>
        <v>3.0251862278630033E-6</v>
      </c>
      <c r="R125" s="19">
        <f t="shared" si="5"/>
        <v>0.3888959490420516</v>
      </c>
      <c r="S125" s="19">
        <f t="shared" si="5"/>
        <v>0</v>
      </c>
      <c r="T125" s="19">
        <f t="shared" si="6"/>
        <v>1.0846578580887738E-3</v>
      </c>
      <c r="U125" s="19">
        <f t="shared" si="7"/>
        <v>0</v>
      </c>
      <c r="V125" s="19">
        <f t="shared" si="8"/>
        <v>0</v>
      </c>
    </row>
    <row r="126" spans="1:22" x14ac:dyDescent="0.25">
      <c r="A126" s="26">
        <f>Wellpath!E126</f>
        <v>3540</v>
      </c>
      <c r="B126" s="22">
        <v>0</v>
      </c>
      <c r="C126" s="22">
        <v>0</v>
      </c>
      <c r="D126" s="22">
        <f>(TAN(Dip) * SIN(Wellpath!$L126) * COS(Wellpath!$O126) - COS(Wellpath!$L126)) / 2</f>
        <v>0.79616879906478988</v>
      </c>
      <c r="E126" s="20">
        <f>Model!$W$12*((drdp!B126+drdp!K126)*'ASXY-TI3S'!$B126+(drdp!E126+drdp!N126)*'ASXY-TI3S'!$C126+(drdp!H126+drdp!Q126)*'ASXY-TI3S'!$D126)</f>
        <v>1.1134125312294713E-2</v>
      </c>
      <c r="F126" s="20">
        <f>Model!$W$12*((drdp!C126+drdp!L126)*'ASXY-TI3S'!$B126+(drdp!F126+drdp!O126)*'ASXY-TI3S'!$C126+(drdp!I126+drdp!R126)*'ASXY-TI3S'!$D126)</f>
        <v>-3.7016723322032537E-3</v>
      </c>
      <c r="G126" s="20">
        <f>Model!$W$12*((drdp!D126+drdp!M126)*'ASXY-TI3S'!$B126+(drdp!G126+drdp!P126)*'ASXY-TI3S'!$C126+(drdp!J126+drdp!S126)*'ASXY-TI3S'!$D126)</f>
        <v>0</v>
      </c>
      <c r="H126" s="18">
        <f>Model!$W$12*((drdp!B126)*'ASXY-TI3S'!$B126+(drdp!E126)*'ASXY-TI3S'!$C126+(drdp!H126)*'ASXY-TI3S'!$D126)</f>
        <v>5.5670626561473563E-3</v>
      </c>
      <c r="I126" s="18">
        <f>Model!$W$12*((drdp!C126)*'ASXY-TI3S'!$B126+(drdp!F126)*'ASXY-TI3S'!$C126+(drdp!I126)*'ASXY-TI3S'!$D126)</f>
        <v>-1.8508361661016268E-3</v>
      </c>
      <c r="J126" s="18">
        <f>Model!$W$12*((drdp!D126)*'ASXY-TI3S'!$B126+(drdp!G126)*'ASXY-TI3S'!$C126+(drdp!J126)*'ASXY-TI3S'!$D126)</f>
        <v>0</v>
      </c>
      <c r="K126" s="21">
        <f>SUM(E$3:E125)+H126</f>
        <v>8.1804392918484979E-3</v>
      </c>
      <c r="L126" s="21">
        <f>SUM(F$3:F125)+I126</f>
        <v>-0.62621007902953152</v>
      </c>
      <c r="M126" s="21">
        <f>SUM(G$3:G125)+J126</f>
        <v>0</v>
      </c>
      <c r="N126" s="21"/>
      <c r="O126" s="21"/>
      <c r="P126" s="21"/>
      <c r="Q126" s="19">
        <f t="shared" si="5"/>
        <v>6.6919587007618756E-5</v>
      </c>
      <c r="R126" s="19">
        <f t="shared" si="5"/>
        <v>0.39213906307817209</v>
      </c>
      <c r="S126" s="19">
        <f t="shared" si="5"/>
        <v>0</v>
      </c>
      <c r="T126" s="19">
        <f t="shared" si="6"/>
        <v>-5.1226735354447332E-3</v>
      </c>
      <c r="U126" s="19">
        <f t="shared" si="7"/>
        <v>0</v>
      </c>
      <c r="V126" s="19">
        <f t="shared" si="8"/>
        <v>0</v>
      </c>
    </row>
    <row r="127" spans="1:22" x14ac:dyDescent="0.25">
      <c r="A127" s="26">
        <f>Wellpath!E127</f>
        <v>3570</v>
      </c>
      <c r="B127" s="22">
        <v>0</v>
      </c>
      <c r="C127" s="22">
        <v>0</v>
      </c>
      <c r="D127" s="22">
        <f>(TAN(Dip) * SIN(Wellpath!$L127) * COS(Wellpath!$O127) - COS(Wellpath!$L127)) / 2</f>
        <v>0.97812173958960658</v>
      </c>
      <c r="E127" s="20">
        <f>Model!$W$12*((drdp!B127+drdp!K127)*'ASXY-TI3S'!$B127+(drdp!E127+drdp!N127)*'ASXY-TI3S'!$C127+(drdp!H127+drdp!Q127)*'ASXY-TI3S'!$D127)</f>
        <v>1.26996018670625E-2</v>
      </c>
      <c r="F127" s="20">
        <f>Model!$W$12*((drdp!C127+drdp!L127)*'ASXY-TI3S'!$B127+(drdp!F127+drdp!O127)*'ASXY-TI3S'!$C127+(drdp!I127+drdp!R127)*'ASXY-TI3S'!$D127)</f>
        <v>-6.535116872046315E-3</v>
      </c>
      <c r="G127" s="20">
        <f>Model!$W$12*((drdp!D127+drdp!M127)*'ASXY-TI3S'!$B127+(drdp!G127+drdp!P127)*'ASXY-TI3S'!$C127+(drdp!J127+drdp!S127)*'ASXY-TI3S'!$D127)</f>
        <v>0</v>
      </c>
      <c r="H127" s="18">
        <f>Model!$W$12*((drdp!B127)*'ASXY-TI3S'!$B127+(drdp!E127)*'ASXY-TI3S'!$C127+(drdp!H127)*'ASXY-TI3S'!$D127)</f>
        <v>6.3498009335312498E-3</v>
      </c>
      <c r="I127" s="18">
        <f>Model!$W$12*((drdp!C127)*'ASXY-TI3S'!$B127+(drdp!F127)*'ASXY-TI3S'!$C127+(drdp!I127)*'ASXY-TI3S'!$D127)</f>
        <v>-3.2675584360231575E-3</v>
      </c>
      <c r="J127" s="18">
        <f>Model!$W$12*((drdp!D127)*'ASXY-TI3S'!$B127+(drdp!G127)*'ASXY-TI3S'!$C127+(drdp!J127)*'ASXY-TI3S'!$D127)</f>
        <v>0</v>
      </c>
      <c r="K127" s="21">
        <f>SUM(E$3:E126)+H127</f>
        <v>2.0097302881527106E-2</v>
      </c>
      <c r="L127" s="21">
        <f>SUM(F$3:F126)+I127</f>
        <v>-0.63132847363165623</v>
      </c>
      <c r="M127" s="21">
        <f>SUM(G$3:G126)+J127</f>
        <v>0</v>
      </c>
      <c r="N127" s="21"/>
      <c r="O127" s="21"/>
      <c r="P127" s="21"/>
      <c r="Q127" s="19">
        <f t="shared" si="5"/>
        <v>4.039015831118377E-4</v>
      </c>
      <c r="R127" s="19">
        <f t="shared" si="5"/>
        <v>0.39857564161807685</v>
      </c>
      <c r="S127" s="19">
        <f t="shared" si="5"/>
        <v>0</v>
      </c>
      <c r="T127" s="19">
        <f t="shared" si="6"/>
        <v>-1.2687999552307594E-2</v>
      </c>
      <c r="U127" s="19">
        <f t="shared" si="7"/>
        <v>0</v>
      </c>
      <c r="V127" s="19">
        <f t="shared" si="8"/>
        <v>0</v>
      </c>
    </row>
    <row r="128" spans="1:22" x14ac:dyDescent="0.25">
      <c r="A128" s="26">
        <f>Wellpath!E128</f>
        <v>3600</v>
      </c>
      <c r="B128" s="22">
        <v>0</v>
      </c>
      <c r="C128" s="22">
        <v>0</v>
      </c>
      <c r="D128" s="22">
        <f>(TAN(Dip) * SIN(Wellpath!$L128) * COS(Wellpath!$O128) - COS(Wellpath!$L128)) / 2</f>
        <v>1.1361445027724746</v>
      </c>
      <c r="E128" s="20">
        <f>Model!$W$12*((drdp!B128+drdp!K128)*'ASXY-TI3S'!$B128+(drdp!E128+drdp!N128)*'ASXY-TI3S'!$C128+(drdp!H128+drdp!Q128)*'ASXY-TI3S'!$D128)</f>
        <v>1.3249469754571723E-2</v>
      </c>
      <c r="F128" s="20">
        <f>Model!$W$12*((drdp!C128+drdp!L128)*'ASXY-TI3S'!$B128+(drdp!F128+drdp!O128)*'ASXY-TI3S'!$C128+(drdp!I128+drdp!R128)*'ASXY-TI3S'!$D128)</f>
        <v>-9.7149131634355294E-3</v>
      </c>
      <c r="G128" s="20">
        <f>Model!$W$12*((drdp!D128+drdp!M128)*'ASXY-TI3S'!$B128+(drdp!G128+drdp!P128)*'ASXY-TI3S'!$C128+(drdp!J128+drdp!S128)*'ASXY-TI3S'!$D128)</f>
        <v>0</v>
      </c>
      <c r="H128" s="18">
        <f>Model!$W$12*((drdp!B128)*'ASXY-TI3S'!$B128+(drdp!E128)*'ASXY-TI3S'!$C128+(drdp!H128)*'ASXY-TI3S'!$D128)</f>
        <v>6.6247348772858613E-3</v>
      </c>
      <c r="I128" s="18">
        <f>Model!$W$12*((drdp!C128)*'ASXY-TI3S'!$B128+(drdp!F128)*'ASXY-TI3S'!$C128+(drdp!I128)*'ASXY-TI3S'!$D128)</f>
        <v>-4.8574565817177647E-3</v>
      </c>
      <c r="J128" s="18">
        <f>Model!$W$12*((drdp!D128)*'ASXY-TI3S'!$B128+(drdp!G128)*'ASXY-TI3S'!$C128+(drdp!J128)*'ASXY-TI3S'!$D128)</f>
        <v>0</v>
      </c>
      <c r="K128" s="21">
        <f>SUM(E$3:E127)+H128</f>
        <v>3.3071838692344216E-2</v>
      </c>
      <c r="L128" s="21">
        <f>SUM(F$3:F127)+I128</f>
        <v>-0.63945348864939722</v>
      </c>
      <c r="M128" s="21">
        <f>SUM(G$3:G127)+J128</f>
        <v>0</v>
      </c>
      <c r="N128" s="21"/>
      <c r="O128" s="21"/>
      <c r="P128" s="21"/>
      <c r="Q128" s="19">
        <f t="shared" si="5"/>
        <v>1.0937465144924359E-3</v>
      </c>
      <c r="R128" s="19">
        <f t="shared" si="5"/>
        <v>0.40890076414588478</v>
      </c>
      <c r="S128" s="19">
        <f t="shared" si="5"/>
        <v>0</v>
      </c>
      <c r="T128" s="19">
        <f t="shared" si="6"/>
        <v>-2.1147902627869627E-2</v>
      </c>
      <c r="U128" s="19">
        <f t="shared" si="7"/>
        <v>0</v>
      </c>
      <c r="V128" s="19">
        <f t="shared" si="8"/>
        <v>0</v>
      </c>
    </row>
    <row r="129" spans="1:22" x14ac:dyDescent="0.25">
      <c r="A129" s="26">
        <f>Wellpath!E129</f>
        <v>3630</v>
      </c>
      <c r="B129" s="22">
        <v>0</v>
      </c>
      <c r="C129" s="22">
        <v>0</v>
      </c>
      <c r="D129" s="22">
        <f>(TAN(Dip) * SIN(Wellpath!$L129) * COS(Wellpath!$O129) - COS(Wellpath!$L129)) / 2</f>
        <v>1.2660063063864091</v>
      </c>
      <c r="E129" s="20">
        <f>Model!$W$12*((drdp!B129+drdp!K129)*'ASXY-TI3S'!$B129+(drdp!E129+drdp!N129)*'ASXY-TI3S'!$C129+(drdp!H129+drdp!Q129)*'ASXY-TI3S'!$D129)</f>
        <v>1.2728806572558319E-2</v>
      </c>
      <c r="F129" s="20">
        <f>Model!$W$12*((drdp!C129+drdp!L129)*'ASXY-TI3S'!$B129+(drdp!F129+drdp!O129)*'ASXY-TI3S'!$C129+(drdp!I129+drdp!R129)*'ASXY-TI3S'!$D129)</f>
        <v>-1.2921312167769811E-2</v>
      </c>
      <c r="G129" s="20">
        <f>Model!$W$12*((drdp!D129+drdp!M129)*'ASXY-TI3S'!$B129+(drdp!G129+drdp!P129)*'ASXY-TI3S'!$C129+(drdp!J129+drdp!S129)*'ASXY-TI3S'!$D129)</f>
        <v>0</v>
      </c>
      <c r="H129" s="18">
        <f>Model!$W$12*((drdp!B129)*'ASXY-TI3S'!$B129+(drdp!E129)*'ASXY-TI3S'!$C129+(drdp!H129)*'ASXY-TI3S'!$D129)</f>
        <v>6.3644032862791595E-3</v>
      </c>
      <c r="I129" s="18">
        <f>Model!$W$12*((drdp!C129)*'ASXY-TI3S'!$B129+(drdp!F129)*'ASXY-TI3S'!$C129+(drdp!I129)*'ASXY-TI3S'!$D129)</f>
        <v>-6.4606560838849055E-3</v>
      </c>
      <c r="J129" s="18">
        <f>Model!$W$12*((drdp!D129)*'ASXY-TI3S'!$B129+(drdp!G129)*'ASXY-TI3S'!$C129+(drdp!J129)*'ASXY-TI3S'!$D129)</f>
        <v>0</v>
      </c>
      <c r="K129" s="21">
        <f>SUM(E$3:E128)+H129</f>
        <v>4.6060976855909236E-2</v>
      </c>
      <c r="L129" s="21">
        <f>SUM(F$3:F128)+I129</f>
        <v>-0.65077160131499989</v>
      </c>
      <c r="M129" s="21">
        <f>SUM(G$3:G128)+J129</f>
        <v>0</v>
      </c>
      <c r="N129" s="21"/>
      <c r="O129" s="21"/>
      <c r="P129" s="21"/>
      <c r="Q129" s="19">
        <f t="shared" si="5"/>
        <v>2.1216135889206063E-3</v>
      </c>
      <c r="R129" s="19">
        <f t="shared" si="5"/>
        <v>0.42350367707808917</v>
      </c>
      <c r="S129" s="19">
        <f t="shared" si="5"/>
        <v>0</v>
      </c>
      <c r="T129" s="19">
        <f t="shared" si="6"/>
        <v>-2.9975175666653201E-2</v>
      </c>
      <c r="U129" s="19">
        <f t="shared" si="7"/>
        <v>0</v>
      </c>
      <c r="V129" s="19">
        <f t="shared" si="8"/>
        <v>0</v>
      </c>
    </row>
    <row r="130" spans="1:22" x14ac:dyDescent="0.25">
      <c r="A130" s="26">
        <f>Wellpath!E130</f>
        <v>3660</v>
      </c>
      <c r="B130" s="22">
        <v>0</v>
      </c>
      <c r="C130" s="22">
        <v>0</v>
      </c>
      <c r="D130" s="22">
        <f>(TAN(Dip) * SIN(Wellpath!$L130) * COS(Wellpath!$O130) - COS(Wellpath!$L130)) / 2</f>
        <v>1.3648022839483382</v>
      </c>
      <c r="E130" s="20">
        <f>Model!$W$12*((drdp!B130+drdp!K130)*'ASXY-TI3S'!$B130+(drdp!E130+drdp!N130)*'ASXY-TI3S'!$C130+(drdp!H130+drdp!Q130)*'ASXY-TI3S'!$D130)</f>
        <v>1.1188589107343109E-2</v>
      </c>
      <c r="F130" s="20">
        <f>Model!$W$12*((drdp!C130+drdp!L130)*'ASXY-TI3S'!$B130+(drdp!F130+drdp!O130)*'ASXY-TI3S'!$C130+(drdp!I130+drdp!R130)*'ASXY-TI3S'!$D130)</f>
        <v>-1.5849087936310451E-2</v>
      </c>
      <c r="G130" s="20">
        <f>Model!$W$12*((drdp!D130+drdp!M130)*'ASXY-TI3S'!$B130+(drdp!G130+drdp!P130)*'ASXY-TI3S'!$C130+(drdp!J130+drdp!S130)*'ASXY-TI3S'!$D130)</f>
        <v>0</v>
      </c>
      <c r="H130" s="18">
        <f>Model!$W$12*((drdp!B130)*'ASXY-TI3S'!$B130+(drdp!E130)*'ASXY-TI3S'!$C130+(drdp!H130)*'ASXY-TI3S'!$D130)</f>
        <v>5.5942945536715544E-3</v>
      </c>
      <c r="I130" s="18">
        <f>Model!$W$12*((drdp!C130)*'ASXY-TI3S'!$B130+(drdp!F130)*'ASXY-TI3S'!$C130+(drdp!I130)*'ASXY-TI3S'!$D130)</f>
        <v>-7.9245439681552253E-3</v>
      </c>
      <c r="J130" s="18">
        <f>Model!$W$12*((drdp!D130)*'ASXY-TI3S'!$B130+(drdp!G130)*'ASXY-TI3S'!$C130+(drdp!J130)*'ASXY-TI3S'!$D130)</f>
        <v>0</v>
      </c>
      <c r="K130" s="21">
        <f>SUM(E$3:E129)+H130</f>
        <v>5.8019674695859946E-2</v>
      </c>
      <c r="L130" s="21">
        <f>SUM(F$3:F129)+I130</f>
        <v>-0.66515680136704003</v>
      </c>
      <c r="M130" s="21">
        <f>SUM(G$3:G129)+J130</f>
        <v>0</v>
      </c>
      <c r="N130" s="21"/>
      <c r="O130" s="21"/>
      <c r="P130" s="21"/>
      <c r="Q130" s="19">
        <f t="shared" si="5"/>
        <v>3.3662826518134109E-3</v>
      </c>
      <c r="R130" s="19">
        <f t="shared" si="5"/>
        <v>0.44243357040483194</v>
      </c>
      <c r="S130" s="19">
        <f t="shared" si="5"/>
        <v>0</v>
      </c>
      <c r="T130" s="19">
        <f t="shared" si="6"/>
        <v>-3.8592181237054393E-2</v>
      </c>
      <c r="U130" s="19">
        <f t="shared" si="7"/>
        <v>0</v>
      </c>
      <c r="V130" s="19">
        <f t="shared" si="8"/>
        <v>0</v>
      </c>
    </row>
    <row r="131" spans="1:22" x14ac:dyDescent="0.25">
      <c r="A131" s="26">
        <f>Wellpath!E131</f>
        <v>3690</v>
      </c>
      <c r="B131" s="22">
        <v>0</v>
      </c>
      <c r="C131" s="22">
        <v>0</v>
      </c>
      <c r="D131" s="22">
        <f>(TAN(Dip) * SIN(Wellpath!$L131) * COS(Wellpath!$O131) - COS(Wellpath!$L131)) / 2</f>
        <v>1.4299326949577746</v>
      </c>
      <c r="E131" s="20">
        <f>Model!$W$12*((drdp!B131+drdp!K131)*'ASXY-TI3S'!$B131+(drdp!E131+drdp!N131)*'ASXY-TI3S'!$C131+(drdp!H131+drdp!Q131)*'ASXY-TI3S'!$D131)</f>
        <v>8.7817482248469334E-3</v>
      </c>
      <c r="F131" s="20">
        <f>Model!$W$12*((drdp!C131+drdp!L131)*'ASXY-TI3S'!$B131+(drdp!F131+drdp!O131)*'ASXY-TI3S'!$C131+(drdp!I131+drdp!R131)*'ASXY-TI3S'!$D131)</f>
        <v>-1.8206448406296902E-2</v>
      </c>
      <c r="G131" s="20">
        <f>Model!$W$12*((drdp!D131+drdp!M131)*'ASXY-TI3S'!$B131+(drdp!G131+drdp!P131)*'ASXY-TI3S'!$C131+(drdp!J131+drdp!S131)*'ASXY-TI3S'!$D131)</f>
        <v>0</v>
      </c>
      <c r="H131" s="18">
        <f>Model!$W$12*((drdp!B131)*'ASXY-TI3S'!$B131+(drdp!E131)*'ASXY-TI3S'!$C131+(drdp!H131)*'ASXY-TI3S'!$D131)</f>
        <v>4.3908741124234667E-3</v>
      </c>
      <c r="I131" s="18">
        <f>Model!$W$12*((drdp!C131)*'ASXY-TI3S'!$B131+(drdp!F131)*'ASXY-TI3S'!$C131+(drdp!I131)*'ASXY-TI3S'!$D131)</f>
        <v>-9.1032242031484512E-3</v>
      </c>
      <c r="J131" s="18">
        <f>Model!$W$12*((drdp!D131)*'ASXY-TI3S'!$B131+(drdp!G131)*'ASXY-TI3S'!$C131+(drdp!J131)*'ASXY-TI3S'!$D131)</f>
        <v>0</v>
      </c>
      <c r="K131" s="21">
        <f>SUM(E$3:E130)+H131</f>
        <v>6.8004843361954961E-2</v>
      </c>
      <c r="L131" s="21">
        <f>SUM(F$3:F130)+I131</f>
        <v>-0.68218456953834372</v>
      </c>
      <c r="M131" s="21">
        <f>SUM(G$3:G130)+J131</f>
        <v>0</v>
      </c>
      <c r="N131" s="21"/>
      <c r="O131" s="21"/>
      <c r="P131" s="21"/>
      <c r="Q131" s="19">
        <f t="shared" si="5"/>
        <v>4.6246587206840301E-3</v>
      </c>
      <c r="R131" s="19">
        <f t="shared" si="5"/>
        <v>0.46537578691621534</v>
      </c>
      <c r="S131" s="19">
        <f t="shared" si="5"/>
        <v>0</v>
      </c>
      <c r="T131" s="19">
        <f t="shared" si="6"/>
        <v>-4.6391854795397737E-2</v>
      </c>
      <c r="U131" s="19">
        <f t="shared" si="7"/>
        <v>0</v>
      </c>
      <c r="V131" s="19">
        <f t="shared" si="8"/>
        <v>0</v>
      </c>
    </row>
    <row r="132" spans="1:22" x14ac:dyDescent="0.25">
      <c r="A132" s="26">
        <f>Wellpath!E132</f>
        <v>3720</v>
      </c>
      <c r="B132" s="22">
        <v>0</v>
      </c>
      <c r="C132" s="22">
        <v>0</v>
      </c>
      <c r="D132" s="22">
        <f>(TAN(Dip) * SIN(Wellpath!$L132) * COS(Wellpath!$O132) - COS(Wellpath!$L132)) / 2</f>
        <v>1.4599013706532389</v>
      </c>
      <c r="E132" s="20">
        <f>Model!$W$12*((drdp!B132+drdp!K132)*'ASXY-TI3S'!$B132+(drdp!E132+drdp!N132)*'ASXY-TI3S'!$C132+(drdp!H132+drdp!Q132)*'ASXY-TI3S'!$D132)</f>
        <v>3.8257924304780596E-3</v>
      </c>
      <c r="F132" s="20">
        <f>Model!$W$12*((drdp!C132+drdp!L132)*'ASXY-TI3S'!$B132+(drdp!F132+drdp!O132)*'ASXY-TI3S'!$C132+(drdp!I132+drdp!R132)*'ASXY-TI3S'!$D132)</f>
        <v>-1.3177047708433009E-2</v>
      </c>
      <c r="G132" s="20">
        <f>Model!$W$12*((drdp!D132+drdp!M132)*'ASXY-TI3S'!$B132+(drdp!G132+drdp!P132)*'ASXY-TI3S'!$C132+(drdp!J132+drdp!S132)*'ASXY-TI3S'!$D132)</f>
        <v>0</v>
      </c>
      <c r="H132" s="18">
        <f>Model!$W$12*((drdp!B132)*'ASXY-TI3S'!$B132+(drdp!E132)*'ASXY-TI3S'!$C132+(drdp!H132)*'ASXY-TI3S'!$D132)</f>
        <v>2.8693443228585448E-3</v>
      </c>
      <c r="I132" s="18">
        <f>Model!$W$12*((drdp!C132)*'ASXY-TI3S'!$B132+(drdp!F132)*'ASXY-TI3S'!$C132+(drdp!I132)*'ASXY-TI3S'!$D132)</f>
        <v>-9.8827857813247565E-3</v>
      </c>
      <c r="J132" s="18">
        <f>Model!$W$12*((drdp!D132)*'ASXY-TI3S'!$B132+(drdp!G132)*'ASXY-TI3S'!$C132+(drdp!J132)*'ASXY-TI3S'!$D132)</f>
        <v>0</v>
      </c>
      <c r="K132" s="21">
        <f>SUM(E$3:E131)+H132</f>
        <v>7.5265061797236979E-2</v>
      </c>
      <c r="L132" s="21">
        <f>SUM(F$3:F131)+I132</f>
        <v>-0.70117057952281692</v>
      </c>
      <c r="M132" s="21">
        <f>SUM(G$3:G131)+J132</f>
        <v>0</v>
      </c>
      <c r="N132" s="21"/>
      <c r="O132" s="21"/>
      <c r="P132" s="21"/>
      <c r="Q132" s="19">
        <f t="shared" ref="Q132:S133" si="9">K132^2</f>
        <v>5.6648295273419016E-3</v>
      </c>
      <c r="R132" s="19">
        <f t="shared" si="9"/>
        <v>0.49164018158836292</v>
      </c>
      <c r="S132" s="19">
        <f t="shared" si="9"/>
        <v>0</v>
      </c>
      <c r="T132" s="19">
        <f t="shared" ref="T132:T133" si="10">K132*L132</f>
        <v>-5.2773646998189282E-2</v>
      </c>
      <c r="U132" s="19">
        <f t="shared" ref="U132:U133" si="11">K132*M132</f>
        <v>0</v>
      </c>
      <c r="V132" s="19">
        <f t="shared" ref="V132:V133" si="12">L132*M132</f>
        <v>0</v>
      </c>
    </row>
    <row r="133" spans="1:22" x14ac:dyDescent="0.25">
      <c r="A133" s="26">
        <f>Wellpath!E133</f>
        <v>3730</v>
      </c>
      <c r="B133" s="22">
        <v>0</v>
      </c>
      <c r="C133" s="22">
        <v>0</v>
      </c>
      <c r="D133" s="22">
        <f>(TAN(Dip) * SIN(Wellpath!$L133) * COS(Wellpath!$O133) - COS(Wellpath!$L133)) / 2</f>
        <v>1.4619022000815434</v>
      </c>
      <c r="E133" s="20">
        <f>Model!$W$12*((drdp!B133+drdp!K133)*'ASXY-TI3S'!$B133+(drdp!E133+drdp!N133)*'ASXY-TI3S'!$C133+(drdp!H133+drdp!Q133)*'ASXY-TI3S'!$D133)</f>
        <v>2.3176797835960444E-3</v>
      </c>
      <c r="F133" s="20">
        <f>Model!$W$12*((drdp!C133+drdp!L133)*'ASXY-TI3S'!$B133+(drdp!F133+drdp!O133)*'ASXY-TI3S'!$C133+(drdp!I133+drdp!R133)*'ASXY-TI3S'!$D133)</f>
        <v>-1.0038974066962393E-2</v>
      </c>
      <c r="G133" s="20">
        <f>Model!$W$12*((drdp!D133+drdp!M133)*'ASXY-TI3S'!$B133+(drdp!G133+drdp!P133)*'ASXY-TI3S'!$C133+(drdp!J133+drdp!S133)*'ASXY-TI3S'!$D133)</f>
        <v>0</v>
      </c>
      <c r="H133" s="18">
        <f>Model!$W$12*((drdp!B133)*'ASXY-TI3S'!$B133+(drdp!E133)*'ASXY-TI3S'!$C133+(drdp!H133)*'ASXY-TI3S'!$D133)</f>
        <v>7.7255992786534828E-4</v>
      </c>
      <c r="I133" s="18">
        <f>Model!$W$12*((drdp!C133)*'ASXY-TI3S'!$B133+(drdp!F133)*'ASXY-TI3S'!$C133+(drdp!I133)*'ASXY-TI3S'!$D133)</f>
        <v>-3.3463246889874642E-3</v>
      </c>
      <c r="J133" s="18">
        <f>Model!$W$12*((drdp!D133)*'ASXY-TI3S'!$B133+(drdp!G133)*'ASXY-TI3S'!$C133+(drdp!J133)*'ASXY-TI3S'!$D133)</f>
        <v>0</v>
      </c>
      <c r="K133" s="21">
        <f>SUM(E$3:E132)+H133</f>
        <v>7.6994069832721848E-2</v>
      </c>
      <c r="L133" s="21">
        <f>SUM(F$3:F132)+I133</f>
        <v>-0.7078111661389126</v>
      </c>
      <c r="M133" s="21">
        <f>SUM(G$3:G132)+J133</f>
        <v>0</v>
      </c>
      <c r="N133" s="21"/>
      <c r="O133" s="21"/>
      <c r="P133" s="21"/>
      <c r="Q133" s="19">
        <f t="shared" si="9"/>
        <v>5.9280867894060483E-3</v>
      </c>
      <c r="R133" s="19">
        <f t="shared" si="9"/>
        <v>0.50099664691092738</v>
      </c>
      <c r="S133" s="19">
        <f t="shared" si="9"/>
        <v>0</v>
      </c>
      <c r="T133" s="19">
        <f t="shared" si="10"/>
        <v>-5.4497262354079722E-2</v>
      </c>
      <c r="U133" s="19">
        <f t="shared" si="11"/>
        <v>0</v>
      </c>
      <c r="V133" s="19">
        <f t="shared" si="12"/>
        <v>0</v>
      </c>
    </row>
    <row r="134" spans="1:22" x14ac:dyDescent="0.25">
      <c r="A134" s="26">
        <f>Wellpath!E134</f>
        <v>3750</v>
      </c>
      <c r="B134" s="22">
        <v>0</v>
      </c>
      <c r="C134" s="22">
        <v>0</v>
      </c>
      <c r="D134" s="22">
        <f>(TAN(Dip) * SIN(Wellpath!$L134) * COS(Wellpath!$O134) - COS(Wellpath!$L134)) / 2</f>
        <v>1.4619022000815434</v>
      </c>
      <c r="E134" s="20">
        <f>Model!$W$12*((drdp!B134+drdp!K134)*'ASXY-TI3S'!$B134+(drdp!E134+drdp!N134)*'ASXY-TI3S'!$C134+(drdp!H134+drdp!Q134)*'ASXY-TI3S'!$D134)</f>
        <v>3.8627996393267414E-3</v>
      </c>
      <c r="F134" s="20">
        <f>Model!$W$12*((drdp!C134+drdp!L134)*'ASXY-TI3S'!$B134+(drdp!F134+drdp!O134)*'ASXY-TI3S'!$C134+(drdp!I134+drdp!R134)*'ASXY-TI3S'!$D134)</f>
        <v>-1.6731623444937321E-2</v>
      </c>
      <c r="G134" s="20">
        <f>Model!$W$12*((drdp!D134+drdp!M134)*'ASXY-TI3S'!$B134+(drdp!G134+drdp!P134)*'ASXY-TI3S'!$C134+(drdp!J134+drdp!S134)*'ASXY-TI3S'!$D134)</f>
        <v>0</v>
      </c>
      <c r="H134" s="18">
        <f>Model!$W$12*((drdp!B134)*'ASXY-TI3S'!$B134+(drdp!E134)*'ASXY-TI3S'!$C134+(drdp!H134)*'ASXY-TI3S'!$D134)</f>
        <v>1.5451198557306966E-3</v>
      </c>
      <c r="I134" s="18">
        <f>Model!$W$12*((drdp!C134)*'ASXY-TI3S'!$B134+(drdp!F134)*'ASXY-TI3S'!$C134+(drdp!I134)*'ASXY-TI3S'!$D134)</f>
        <v>-6.6926493779749284E-3</v>
      </c>
      <c r="J134" s="18">
        <f>Model!$W$12*((drdp!D134)*'ASXY-TI3S'!$B134+(drdp!G134)*'ASXY-TI3S'!$C134+(drdp!J134)*'ASXY-TI3S'!$D134)</f>
        <v>0</v>
      </c>
      <c r="K134" s="21">
        <f>SUM(E$3:E133)+H134</f>
        <v>8.0084309544183233E-2</v>
      </c>
      <c r="L134" s="21">
        <f>SUM(F$3:F133)+I134</f>
        <v>-0.72119646489486255</v>
      </c>
      <c r="M134" s="21">
        <f>SUM(G$3:G133)+J134</f>
        <v>0</v>
      </c>
      <c r="N134" s="21"/>
      <c r="O134" s="21"/>
      <c r="P134" s="21"/>
      <c r="Q134" s="19">
        <f t="shared" ref="Q134:Q197" si="13">K134^2</f>
        <v>6.4134966351685578E-3</v>
      </c>
      <c r="R134" s="19">
        <f t="shared" ref="R134:R197" si="14">L134^2</f>
        <v>0.52012434097684668</v>
      </c>
      <c r="S134" s="19">
        <f t="shared" ref="S134:S197" si="15">M134^2</f>
        <v>0</v>
      </c>
      <c r="T134" s="19">
        <f t="shared" ref="T134:T197" si="16">K134*L134</f>
        <v>-5.775652093681085E-2</v>
      </c>
      <c r="U134" s="19">
        <f t="shared" ref="U134:U197" si="17">K134*M134</f>
        <v>0</v>
      </c>
      <c r="V134" s="19">
        <f t="shared" ref="V134:V197" si="18">L134*M134</f>
        <v>0</v>
      </c>
    </row>
    <row r="135" spans="1:22" x14ac:dyDescent="0.25">
      <c r="A135" s="26">
        <f>Wellpath!E135</f>
        <v>3780</v>
      </c>
      <c r="B135" s="22">
        <v>0</v>
      </c>
      <c r="C135" s="22">
        <v>0</v>
      </c>
      <c r="D135" s="22">
        <f>(TAN(Dip) * SIN(Wellpath!$L135) * COS(Wellpath!$O135) - COS(Wellpath!$L135)) / 2</f>
        <v>1.4619022000815434</v>
      </c>
      <c r="E135" s="20">
        <f>Model!$W$12*((drdp!B135+drdp!K135)*'ASXY-TI3S'!$B135+(drdp!E135+drdp!N135)*'ASXY-TI3S'!$C135+(drdp!H135+drdp!Q135)*'ASXY-TI3S'!$D135)</f>
        <v>4.6353595671920888E-3</v>
      </c>
      <c r="F135" s="20">
        <f>Model!$W$12*((drdp!C135+drdp!L135)*'ASXY-TI3S'!$B135+(drdp!F135+drdp!O135)*'ASXY-TI3S'!$C135+(drdp!I135+drdp!R135)*'ASXY-TI3S'!$D135)</f>
        <v>-2.0077948133924783E-2</v>
      </c>
      <c r="G135" s="20">
        <f>Model!$W$12*((drdp!D135+drdp!M135)*'ASXY-TI3S'!$B135+(drdp!G135+drdp!P135)*'ASXY-TI3S'!$C135+(drdp!J135+drdp!S135)*'ASXY-TI3S'!$D135)</f>
        <v>0</v>
      </c>
      <c r="H135" s="18">
        <f>Model!$W$12*((drdp!B135)*'ASXY-TI3S'!$B135+(drdp!E135)*'ASXY-TI3S'!$C135+(drdp!H135)*'ASXY-TI3S'!$D135)</f>
        <v>2.3176797835960444E-3</v>
      </c>
      <c r="I135" s="18">
        <f>Model!$W$12*((drdp!C135)*'ASXY-TI3S'!$B135+(drdp!F135)*'ASXY-TI3S'!$C135+(drdp!I135)*'ASXY-TI3S'!$D135)</f>
        <v>-1.0038974066962391E-2</v>
      </c>
      <c r="J135" s="18">
        <f>Model!$W$12*((drdp!D135)*'ASXY-TI3S'!$B135+(drdp!G135)*'ASXY-TI3S'!$C135+(drdp!J135)*'ASXY-TI3S'!$D135)</f>
        <v>0</v>
      </c>
      <c r="K135" s="21">
        <f>SUM(E$3:E134)+H135</f>
        <v>8.4719669111375323E-2</v>
      </c>
      <c r="L135" s="21">
        <f>SUM(F$3:F134)+I135</f>
        <v>-0.74127441302878727</v>
      </c>
      <c r="M135" s="21">
        <f>SUM(G$3:G134)+J135</f>
        <v>0</v>
      </c>
      <c r="N135" s="21"/>
      <c r="O135" s="21"/>
      <c r="P135" s="21"/>
      <c r="Q135" s="19">
        <f t="shared" si="13"/>
        <v>7.1774223343409223E-3</v>
      </c>
      <c r="R135" s="19">
        <f t="shared" si="14"/>
        <v>0.54948775541117312</v>
      </c>
      <c r="S135" s="19">
        <f t="shared" si="15"/>
        <v>0</v>
      </c>
      <c r="T135" s="19">
        <f t="shared" si="16"/>
        <v>-6.2800522992527821E-2</v>
      </c>
      <c r="U135" s="19">
        <f t="shared" si="17"/>
        <v>0</v>
      </c>
      <c r="V135" s="19">
        <f t="shared" si="18"/>
        <v>0</v>
      </c>
    </row>
    <row r="136" spans="1:22" x14ac:dyDescent="0.25">
      <c r="A136" s="26">
        <f>Wellpath!E136</f>
        <v>3810</v>
      </c>
      <c r="B136" s="22">
        <v>0</v>
      </c>
      <c r="C136" s="22">
        <v>0</v>
      </c>
      <c r="D136" s="22">
        <f>(TAN(Dip) * SIN(Wellpath!$L136) * COS(Wellpath!$O136) - COS(Wellpath!$L136)) / 2</f>
        <v>1.4619022000815434</v>
      </c>
      <c r="E136" s="20">
        <f>Model!$W$12*((drdp!B136+drdp!K136)*'ASXY-TI3S'!$B136+(drdp!E136+drdp!N136)*'ASXY-TI3S'!$C136+(drdp!H136+drdp!Q136)*'ASXY-TI3S'!$D136)</f>
        <v>4.6353595671920888E-3</v>
      </c>
      <c r="F136" s="20">
        <f>Model!$W$12*((drdp!C136+drdp!L136)*'ASXY-TI3S'!$B136+(drdp!F136+drdp!O136)*'ASXY-TI3S'!$C136+(drdp!I136+drdp!R136)*'ASXY-TI3S'!$D136)</f>
        <v>-2.0077948133924783E-2</v>
      </c>
      <c r="G136" s="20">
        <f>Model!$W$12*((drdp!D136+drdp!M136)*'ASXY-TI3S'!$B136+(drdp!G136+drdp!P136)*'ASXY-TI3S'!$C136+(drdp!J136+drdp!S136)*'ASXY-TI3S'!$D136)</f>
        <v>0</v>
      </c>
      <c r="H136" s="18">
        <f>Model!$W$12*((drdp!B136)*'ASXY-TI3S'!$B136+(drdp!E136)*'ASXY-TI3S'!$C136+(drdp!H136)*'ASXY-TI3S'!$D136)</f>
        <v>2.3176797835960444E-3</v>
      </c>
      <c r="I136" s="18">
        <f>Model!$W$12*((drdp!C136)*'ASXY-TI3S'!$B136+(drdp!F136)*'ASXY-TI3S'!$C136+(drdp!I136)*'ASXY-TI3S'!$D136)</f>
        <v>-1.0038974066962391E-2</v>
      </c>
      <c r="J136" s="18">
        <f>Model!$W$12*((drdp!D136)*'ASXY-TI3S'!$B136+(drdp!G136)*'ASXY-TI3S'!$C136+(drdp!J136)*'ASXY-TI3S'!$D136)</f>
        <v>0</v>
      </c>
      <c r="K136" s="21">
        <f>SUM(E$3:E135)+H136</f>
        <v>8.9355028678567414E-2</v>
      </c>
      <c r="L136" s="21">
        <f>SUM(F$3:F135)+I136</f>
        <v>-0.7613523611627121</v>
      </c>
      <c r="M136" s="21">
        <f>SUM(G$3:G135)+J136</f>
        <v>0</v>
      </c>
      <c r="N136" s="21"/>
      <c r="O136" s="21"/>
      <c r="P136" s="21"/>
      <c r="Q136" s="19">
        <f t="shared" si="13"/>
        <v>7.9843211501476052E-3</v>
      </c>
      <c r="R136" s="19">
        <f t="shared" si="14"/>
        <v>0.57965741784803682</v>
      </c>
      <c r="S136" s="19">
        <f t="shared" si="15"/>
        <v>0</v>
      </c>
      <c r="T136" s="19">
        <f t="shared" si="16"/>
        <v>-6.8030662066189157E-2</v>
      </c>
      <c r="U136" s="19">
        <f t="shared" si="17"/>
        <v>0</v>
      </c>
      <c r="V136" s="19">
        <f t="shared" si="18"/>
        <v>0</v>
      </c>
    </row>
    <row r="137" spans="1:22" x14ac:dyDescent="0.25">
      <c r="A137" s="26">
        <f>Wellpath!E137</f>
        <v>3840</v>
      </c>
      <c r="B137" s="22">
        <v>0</v>
      </c>
      <c r="C137" s="22">
        <v>0</v>
      </c>
      <c r="D137" s="22">
        <f>(TAN(Dip) * SIN(Wellpath!$L137) * COS(Wellpath!$O137) - COS(Wellpath!$L137)) / 2</f>
        <v>1.4619022000815434</v>
      </c>
      <c r="E137" s="20">
        <f>Model!$W$12*((drdp!B137+drdp!K137)*'ASXY-TI3S'!$B137+(drdp!E137+drdp!N137)*'ASXY-TI3S'!$C137+(drdp!H137+drdp!Q137)*'ASXY-TI3S'!$D137)</f>
        <v>4.6353595671920888E-3</v>
      </c>
      <c r="F137" s="20">
        <f>Model!$W$12*((drdp!C137+drdp!L137)*'ASXY-TI3S'!$B137+(drdp!F137+drdp!O137)*'ASXY-TI3S'!$C137+(drdp!I137+drdp!R137)*'ASXY-TI3S'!$D137)</f>
        <v>-2.0077948133924783E-2</v>
      </c>
      <c r="G137" s="20">
        <f>Model!$W$12*((drdp!D137+drdp!M137)*'ASXY-TI3S'!$B137+(drdp!G137+drdp!P137)*'ASXY-TI3S'!$C137+(drdp!J137+drdp!S137)*'ASXY-TI3S'!$D137)</f>
        <v>0</v>
      </c>
      <c r="H137" s="18">
        <f>Model!$W$12*((drdp!B137)*'ASXY-TI3S'!$B137+(drdp!E137)*'ASXY-TI3S'!$C137+(drdp!H137)*'ASXY-TI3S'!$D137)</f>
        <v>2.3176797835960444E-3</v>
      </c>
      <c r="I137" s="18">
        <f>Model!$W$12*((drdp!C137)*'ASXY-TI3S'!$B137+(drdp!F137)*'ASXY-TI3S'!$C137+(drdp!I137)*'ASXY-TI3S'!$D137)</f>
        <v>-1.0038974066962391E-2</v>
      </c>
      <c r="J137" s="18">
        <f>Model!$W$12*((drdp!D137)*'ASXY-TI3S'!$B137+(drdp!G137)*'ASXY-TI3S'!$C137+(drdp!J137)*'ASXY-TI3S'!$D137)</f>
        <v>0</v>
      </c>
      <c r="K137" s="21">
        <f>SUM(E$3:E136)+H137</f>
        <v>9.3990388245759504E-2</v>
      </c>
      <c r="L137" s="21">
        <f>SUM(F$3:F136)+I137</f>
        <v>-0.78143030929663693</v>
      </c>
      <c r="M137" s="21">
        <f>SUM(G$3:G136)+J137</f>
        <v>0</v>
      </c>
      <c r="N137" s="21"/>
      <c r="O137" s="21"/>
      <c r="P137" s="21"/>
      <c r="Q137" s="19">
        <f t="shared" si="13"/>
        <v>8.8341930825886067E-3</v>
      </c>
      <c r="R137" s="19">
        <f t="shared" si="14"/>
        <v>0.61063332828743766</v>
      </c>
      <c r="S137" s="19">
        <f t="shared" si="15"/>
        <v>0</v>
      </c>
      <c r="T137" s="19">
        <f t="shared" si="16"/>
        <v>-7.3446938157794836E-2</v>
      </c>
      <c r="U137" s="19">
        <f t="shared" si="17"/>
        <v>0</v>
      </c>
      <c r="V137" s="19">
        <f t="shared" si="18"/>
        <v>0</v>
      </c>
    </row>
    <row r="138" spans="1:22" x14ac:dyDescent="0.25">
      <c r="A138" s="26">
        <f>Wellpath!E138</f>
        <v>3870</v>
      </c>
      <c r="B138" s="22">
        <v>0</v>
      </c>
      <c r="C138" s="22">
        <v>0</v>
      </c>
      <c r="D138" s="22">
        <f>(TAN(Dip) * SIN(Wellpath!$L138) * COS(Wellpath!$O138) - COS(Wellpath!$L138)) / 2</f>
        <v>1.4619022000815434</v>
      </c>
      <c r="E138" s="20">
        <f>Model!$W$12*((drdp!B138+drdp!K138)*'ASXY-TI3S'!$B138+(drdp!E138+drdp!N138)*'ASXY-TI3S'!$C138+(drdp!H138+drdp!Q138)*'ASXY-TI3S'!$D138)</f>
        <v>4.6353595671920888E-3</v>
      </c>
      <c r="F138" s="20">
        <f>Model!$W$12*((drdp!C138+drdp!L138)*'ASXY-TI3S'!$B138+(drdp!F138+drdp!O138)*'ASXY-TI3S'!$C138+(drdp!I138+drdp!R138)*'ASXY-TI3S'!$D138)</f>
        <v>-2.0077948133924783E-2</v>
      </c>
      <c r="G138" s="20">
        <f>Model!$W$12*((drdp!D138+drdp!M138)*'ASXY-TI3S'!$B138+(drdp!G138+drdp!P138)*'ASXY-TI3S'!$C138+(drdp!J138+drdp!S138)*'ASXY-TI3S'!$D138)</f>
        <v>0</v>
      </c>
      <c r="H138" s="18">
        <f>Model!$W$12*((drdp!B138)*'ASXY-TI3S'!$B138+(drdp!E138)*'ASXY-TI3S'!$C138+(drdp!H138)*'ASXY-TI3S'!$D138)</f>
        <v>2.3176797835960444E-3</v>
      </c>
      <c r="I138" s="18">
        <f>Model!$W$12*((drdp!C138)*'ASXY-TI3S'!$B138+(drdp!F138)*'ASXY-TI3S'!$C138+(drdp!I138)*'ASXY-TI3S'!$D138)</f>
        <v>-1.0038974066962391E-2</v>
      </c>
      <c r="J138" s="18">
        <f>Model!$W$12*((drdp!D138)*'ASXY-TI3S'!$B138+(drdp!G138)*'ASXY-TI3S'!$C138+(drdp!J138)*'ASXY-TI3S'!$D138)</f>
        <v>0</v>
      </c>
      <c r="K138" s="21">
        <f>SUM(E$3:E137)+H138</f>
        <v>9.8625747812951595E-2</v>
      </c>
      <c r="L138" s="21">
        <f>SUM(F$3:F137)+I138</f>
        <v>-0.80150825743056175</v>
      </c>
      <c r="M138" s="21">
        <f>SUM(G$3:G137)+J138</f>
        <v>0</v>
      </c>
      <c r="N138" s="21"/>
      <c r="O138" s="21"/>
      <c r="P138" s="21"/>
      <c r="Q138" s="19">
        <f t="shared" si="13"/>
        <v>9.7270381316639266E-3</v>
      </c>
      <c r="R138" s="19">
        <f t="shared" si="14"/>
        <v>0.64241548672937565</v>
      </c>
      <c r="S138" s="19">
        <f t="shared" si="15"/>
        <v>0</v>
      </c>
      <c r="T138" s="19">
        <f t="shared" si="16"/>
        <v>-7.9049351267344872E-2</v>
      </c>
      <c r="U138" s="19">
        <f t="shared" si="17"/>
        <v>0</v>
      </c>
      <c r="V138" s="19">
        <f t="shared" si="18"/>
        <v>0</v>
      </c>
    </row>
    <row r="139" spans="1:22" x14ac:dyDescent="0.25">
      <c r="A139" s="26">
        <f>Wellpath!E139</f>
        <v>3900</v>
      </c>
      <c r="B139" s="22">
        <v>0</v>
      </c>
      <c r="C139" s="22">
        <v>0</v>
      </c>
      <c r="D139" s="22">
        <f>(TAN(Dip) * SIN(Wellpath!$L139) * COS(Wellpath!$O139) - COS(Wellpath!$L139)) / 2</f>
        <v>1.4619022000815434</v>
      </c>
      <c r="E139" s="20">
        <f>Model!$W$12*((drdp!B139+drdp!K139)*'ASXY-TI3S'!$B139+(drdp!E139+drdp!N139)*'ASXY-TI3S'!$C139+(drdp!H139+drdp!Q139)*'ASXY-TI3S'!$D139)</f>
        <v>4.6353595671920888E-3</v>
      </c>
      <c r="F139" s="20">
        <f>Model!$W$12*((drdp!C139+drdp!L139)*'ASXY-TI3S'!$B139+(drdp!F139+drdp!O139)*'ASXY-TI3S'!$C139+(drdp!I139+drdp!R139)*'ASXY-TI3S'!$D139)</f>
        <v>-2.0077948133924783E-2</v>
      </c>
      <c r="G139" s="20">
        <f>Model!$W$12*((drdp!D139+drdp!M139)*'ASXY-TI3S'!$B139+(drdp!G139+drdp!P139)*'ASXY-TI3S'!$C139+(drdp!J139+drdp!S139)*'ASXY-TI3S'!$D139)</f>
        <v>0</v>
      </c>
      <c r="H139" s="18">
        <f>Model!$W$12*((drdp!B139)*'ASXY-TI3S'!$B139+(drdp!E139)*'ASXY-TI3S'!$C139+(drdp!H139)*'ASXY-TI3S'!$D139)</f>
        <v>2.3176797835960444E-3</v>
      </c>
      <c r="I139" s="18">
        <f>Model!$W$12*((drdp!C139)*'ASXY-TI3S'!$B139+(drdp!F139)*'ASXY-TI3S'!$C139+(drdp!I139)*'ASXY-TI3S'!$D139)</f>
        <v>-1.0038974066962391E-2</v>
      </c>
      <c r="J139" s="18">
        <f>Model!$W$12*((drdp!D139)*'ASXY-TI3S'!$B139+(drdp!G139)*'ASXY-TI3S'!$C139+(drdp!J139)*'ASXY-TI3S'!$D139)</f>
        <v>0</v>
      </c>
      <c r="K139" s="21">
        <f>SUM(E$3:E138)+H139</f>
        <v>0.10326110738014369</v>
      </c>
      <c r="L139" s="21">
        <f>SUM(F$3:F138)+I139</f>
        <v>-0.82158620556448658</v>
      </c>
      <c r="M139" s="21">
        <f>SUM(G$3:G138)+J139</f>
        <v>0</v>
      </c>
      <c r="N139" s="21"/>
      <c r="O139" s="21"/>
      <c r="P139" s="21"/>
      <c r="Q139" s="19">
        <f t="shared" si="13"/>
        <v>1.0662856297373565E-2</v>
      </c>
      <c r="R139" s="19">
        <f t="shared" si="14"/>
        <v>0.67500389317385079</v>
      </c>
      <c r="S139" s="19">
        <f t="shared" si="15"/>
        <v>0</v>
      </c>
      <c r="T139" s="19">
        <f t="shared" si="16"/>
        <v>-8.4837901394839252E-2</v>
      </c>
      <c r="U139" s="19">
        <f t="shared" si="17"/>
        <v>0</v>
      </c>
      <c r="V139" s="19">
        <f t="shared" si="18"/>
        <v>0</v>
      </c>
    </row>
    <row r="140" spans="1:22" x14ac:dyDescent="0.25">
      <c r="A140" s="26">
        <f>Wellpath!E140</f>
        <v>3930</v>
      </c>
      <c r="B140" s="22">
        <v>0</v>
      </c>
      <c r="C140" s="22">
        <v>0</v>
      </c>
      <c r="D140" s="22">
        <f>(TAN(Dip) * SIN(Wellpath!$L140) * COS(Wellpath!$O140) - COS(Wellpath!$L140)) / 2</f>
        <v>1.4619022000815434</v>
      </c>
      <c r="E140" s="20">
        <f>Model!$W$12*((drdp!B140+drdp!K140)*'ASXY-TI3S'!$B140+(drdp!E140+drdp!N140)*'ASXY-TI3S'!$C140+(drdp!H140+drdp!Q140)*'ASXY-TI3S'!$D140)</f>
        <v>4.6353595671920888E-3</v>
      </c>
      <c r="F140" s="20">
        <f>Model!$W$12*((drdp!C140+drdp!L140)*'ASXY-TI3S'!$B140+(drdp!F140+drdp!O140)*'ASXY-TI3S'!$C140+(drdp!I140+drdp!R140)*'ASXY-TI3S'!$D140)</f>
        <v>-2.0077948133924783E-2</v>
      </c>
      <c r="G140" s="20">
        <f>Model!$W$12*((drdp!D140+drdp!M140)*'ASXY-TI3S'!$B140+(drdp!G140+drdp!P140)*'ASXY-TI3S'!$C140+(drdp!J140+drdp!S140)*'ASXY-TI3S'!$D140)</f>
        <v>0</v>
      </c>
      <c r="H140" s="18">
        <f>Model!$W$12*((drdp!B140)*'ASXY-TI3S'!$B140+(drdp!E140)*'ASXY-TI3S'!$C140+(drdp!H140)*'ASXY-TI3S'!$D140)</f>
        <v>2.3176797835960444E-3</v>
      </c>
      <c r="I140" s="18">
        <f>Model!$W$12*((drdp!C140)*'ASXY-TI3S'!$B140+(drdp!F140)*'ASXY-TI3S'!$C140+(drdp!I140)*'ASXY-TI3S'!$D140)</f>
        <v>-1.0038974066962391E-2</v>
      </c>
      <c r="J140" s="18">
        <f>Model!$W$12*((drdp!D140)*'ASXY-TI3S'!$B140+(drdp!G140)*'ASXY-TI3S'!$C140+(drdp!J140)*'ASXY-TI3S'!$D140)</f>
        <v>0</v>
      </c>
      <c r="K140" s="21">
        <f>SUM(E$3:E139)+H140</f>
        <v>0.10789646694733578</v>
      </c>
      <c r="L140" s="21">
        <f>SUM(F$3:F139)+I140</f>
        <v>-0.84166415369841141</v>
      </c>
      <c r="M140" s="21">
        <f>SUM(G$3:G139)+J140</f>
        <v>0</v>
      </c>
      <c r="N140" s="21"/>
      <c r="O140" s="21"/>
      <c r="P140" s="21"/>
      <c r="Q140" s="19">
        <f t="shared" si="13"/>
        <v>1.1641647579717522E-2</v>
      </c>
      <c r="R140" s="19">
        <f t="shared" si="14"/>
        <v>0.70839854762086307</v>
      </c>
      <c r="S140" s="19">
        <f t="shared" si="15"/>
        <v>0</v>
      </c>
      <c r="T140" s="19">
        <f t="shared" si="16"/>
        <v>-9.0812588540277989E-2</v>
      </c>
      <c r="U140" s="19">
        <f t="shared" si="17"/>
        <v>0</v>
      </c>
      <c r="V140" s="19">
        <f t="shared" si="18"/>
        <v>0</v>
      </c>
    </row>
    <row r="141" spans="1:22" x14ac:dyDescent="0.25">
      <c r="A141" s="26">
        <f>Wellpath!E141</f>
        <v>3960</v>
      </c>
      <c r="B141" s="22">
        <v>0</v>
      </c>
      <c r="C141" s="22">
        <v>0</v>
      </c>
      <c r="D141" s="22">
        <f>(TAN(Dip) * SIN(Wellpath!$L141) * COS(Wellpath!$O141) - COS(Wellpath!$L141)) / 2</f>
        <v>1.4619022000815434</v>
      </c>
      <c r="E141" s="20">
        <f>Model!$W$12*((drdp!B141+drdp!K141)*'ASXY-TI3S'!$B141+(drdp!E141+drdp!N141)*'ASXY-TI3S'!$C141+(drdp!H141+drdp!Q141)*'ASXY-TI3S'!$D141)</f>
        <v>4.6353595671920888E-3</v>
      </c>
      <c r="F141" s="20">
        <f>Model!$W$12*((drdp!C141+drdp!L141)*'ASXY-TI3S'!$B141+(drdp!F141+drdp!O141)*'ASXY-TI3S'!$C141+(drdp!I141+drdp!R141)*'ASXY-TI3S'!$D141)</f>
        <v>-2.0077948133924783E-2</v>
      </c>
      <c r="G141" s="20">
        <f>Model!$W$12*((drdp!D141+drdp!M141)*'ASXY-TI3S'!$B141+(drdp!G141+drdp!P141)*'ASXY-TI3S'!$C141+(drdp!J141+drdp!S141)*'ASXY-TI3S'!$D141)</f>
        <v>0</v>
      </c>
      <c r="H141" s="18">
        <f>Model!$W$12*((drdp!B141)*'ASXY-TI3S'!$B141+(drdp!E141)*'ASXY-TI3S'!$C141+(drdp!H141)*'ASXY-TI3S'!$D141)</f>
        <v>2.3176797835960444E-3</v>
      </c>
      <c r="I141" s="18">
        <f>Model!$W$12*((drdp!C141)*'ASXY-TI3S'!$B141+(drdp!F141)*'ASXY-TI3S'!$C141+(drdp!I141)*'ASXY-TI3S'!$D141)</f>
        <v>-1.0038974066962391E-2</v>
      </c>
      <c r="J141" s="18">
        <f>Model!$W$12*((drdp!D141)*'ASXY-TI3S'!$B141+(drdp!G141)*'ASXY-TI3S'!$C141+(drdp!J141)*'ASXY-TI3S'!$D141)</f>
        <v>0</v>
      </c>
      <c r="K141" s="21">
        <f>SUM(E$3:E140)+H141</f>
        <v>0.11253182651452787</v>
      </c>
      <c r="L141" s="21">
        <f>SUM(F$3:F140)+I141</f>
        <v>-0.86174210183233624</v>
      </c>
      <c r="M141" s="21">
        <f>SUM(G$3:G140)+J141</f>
        <v>0</v>
      </c>
      <c r="N141" s="21"/>
      <c r="O141" s="21"/>
      <c r="P141" s="21"/>
      <c r="Q141" s="19">
        <f t="shared" si="13"/>
        <v>1.2663411978695797E-2</v>
      </c>
      <c r="R141" s="19">
        <f t="shared" si="14"/>
        <v>0.7425994500704125</v>
      </c>
      <c r="S141" s="19">
        <f t="shared" si="15"/>
        <v>0</v>
      </c>
      <c r="T141" s="19">
        <f t="shared" si="16"/>
        <v>-9.6973412703661069E-2</v>
      </c>
      <c r="U141" s="19">
        <f t="shared" si="17"/>
        <v>0</v>
      </c>
      <c r="V141" s="19">
        <f t="shared" si="18"/>
        <v>0</v>
      </c>
    </row>
    <row r="142" spans="1:22" x14ac:dyDescent="0.25">
      <c r="A142" s="26">
        <f>Wellpath!E142</f>
        <v>3990</v>
      </c>
      <c r="B142" s="22">
        <v>0</v>
      </c>
      <c r="C142" s="22">
        <v>0</v>
      </c>
      <c r="D142" s="22">
        <f>(TAN(Dip) * SIN(Wellpath!$L142) * COS(Wellpath!$O142) - COS(Wellpath!$L142)) / 2</f>
        <v>1.4619022000815434</v>
      </c>
      <c r="E142" s="20">
        <f>Model!$W$12*((drdp!B142+drdp!K142)*'ASXY-TI3S'!$B142+(drdp!E142+drdp!N142)*'ASXY-TI3S'!$C142+(drdp!H142+drdp!Q142)*'ASXY-TI3S'!$D142)</f>
        <v>4.6353595671920888E-3</v>
      </c>
      <c r="F142" s="20">
        <f>Model!$W$12*((drdp!C142+drdp!L142)*'ASXY-TI3S'!$B142+(drdp!F142+drdp!O142)*'ASXY-TI3S'!$C142+(drdp!I142+drdp!R142)*'ASXY-TI3S'!$D142)</f>
        <v>-2.0077948133924783E-2</v>
      </c>
      <c r="G142" s="20">
        <f>Model!$W$12*((drdp!D142+drdp!M142)*'ASXY-TI3S'!$B142+(drdp!G142+drdp!P142)*'ASXY-TI3S'!$C142+(drdp!J142+drdp!S142)*'ASXY-TI3S'!$D142)</f>
        <v>0</v>
      </c>
      <c r="H142" s="18">
        <f>Model!$W$12*((drdp!B142)*'ASXY-TI3S'!$B142+(drdp!E142)*'ASXY-TI3S'!$C142+(drdp!H142)*'ASXY-TI3S'!$D142)</f>
        <v>2.3176797835960444E-3</v>
      </c>
      <c r="I142" s="18">
        <f>Model!$W$12*((drdp!C142)*'ASXY-TI3S'!$B142+(drdp!F142)*'ASXY-TI3S'!$C142+(drdp!I142)*'ASXY-TI3S'!$D142)</f>
        <v>-1.0038974066962391E-2</v>
      </c>
      <c r="J142" s="18">
        <f>Model!$W$12*((drdp!D142)*'ASXY-TI3S'!$B142+(drdp!G142)*'ASXY-TI3S'!$C142+(drdp!J142)*'ASXY-TI3S'!$D142)</f>
        <v>0</v>
      </c>
      <c r="K142" s="21">
        <f>SUM(E$3:E141)+H142</f>
        <v>0.11716718608171996</v>
      </c>
      <c r="L142" s="21">
        <f>SUM(F$3:F141)+I142</f>
        <v>-0.88182004996626107</v>
      </c>
      <c r="M142" s="21">
        <f>SUM(G$3:G141)+J142</f>
        <v>0</v>
      </c>
      <c r="N142" s="21"/>
      <c r="O142" s="21"/>
      <c r="P142" s="21"/>
      <c r="Q142" s="19">
        <f t="shared" si="13"/>
        <v>1.3728149494308391E-2</v>
      </c>
      <c r="R142" s="19">
        <f t="shared" si="14"/>
        <v>0.77760660052249919</v>
      </c>
      <c r="S142" s="19">
        <f t="shared" si="15"/>
        <v>0</v>
      </c>
      <c r="T142" s="19">
        <f t="shared" si="16"/>
        <v>-0.10332037388498851</v>
      </c>
      <c r="U142" s="19">
        <f t="shared" si="17"/>
        <v>0</v>
      </c>
      <c r="V142" s="19">
        <f t="shared" si="18"/>
        <v>0</v>
      </c>
    </row>
    <row r="143" spans="1:22" x14ac:dyDescent="0.25">
      <c r="A143" s="26">
        <f>Wellpath!E143</f>
        <v>4020</v>
      </c>
      <c r="B143" s="22">
        <v>0</v>
      </c>
      <c r="C143" s="22">
        <v>0</v>
      </c>
      <c r="D143" s="22">
        <f>(TAN(Dip) * SIN(Wellpath!$L143) * COS(Wellpath!$O143) - COS(Wellpath!$L143)) / 2</f>
        <v>1.4619022000815434</v>
      </c>
      <c r="E143" s="20">
        <f>Model!$W$12*((drdp!B143+drdp!K143)*'ASXY-TI3S'!$B143+(drdp!E143+drdp!N143)*'ASXY-TI3S'!$C143+(drdp!H143+drdp!Q143)*'ASXY-TI3S'!$D143)</f>
        <v>3.0902397114613931E-3</v>
      </c>
      <c r="F143" s="20">
        <f>Model!$W$12*((drdp!C143+drdp!L143)*'ASXY-TI3S'!$B143+(drdp!F143+drdp!O143)*'ASXY-TI3S'!$C143+(drdp!I143+drdp!R143)*'ASXY-TI3S'!$D143)</f>
        <v>-1.3385298755949857E-2</v>
      </c>
      <c r="G143" s="20">
        <f>Model!$W$12*((drdp!D143+drdp!M143)*'ASXY-TI3S'!$B143+(drdp!G143+drdp!P143)*'ASXY-TI3S'!$C143+(drdp!J143+drdp!S143)*'ASXY-TI3S'!$D143)</f>
        <v>0</v>
      </c>
      <c r="H143" s="18">
        <f>Model!$W$12*((drdp!B143)*'ASXY-TI3S'!$B143+(drdp!E143)*'ASXY-TI3S'!$C143+(drdp!H143)*'ASXY-TI3S'!$D143)</f>
        <v>2.3176797835960444E-3</v>
      </c>
      <c r="I143" s="18">
        <f>Model!$W$12*((drdp!C143)*'ASXY-TI3S'!$B143+(drdp!F143)*'ASXY-TI3S'!$C143+(drdp!I143)*'ASXY-TI3S'!$D143)</f>
        <v>-1.0038974066962391E-2</v>
      </c>
      <c r="J143" s="18">
        <f>Model!$W$12*((drdp!D143)*'ASXY-TI3S'!$B143+(drdp!G143)*'ASXY-TI3S'!$C143+(drdp!J143)*'ASXY-TI3S'!$D143)</f>
        <v>0</v>
      </c>
      <c r="K143" s="21">
        <f>SUM(E$3:E142)+H143</f>
        <v>0.12180254564891205</v>
      </c>
      <c r="L143" s="21">
        <f>SUM(F$3:F142)+I143</f>
        <v>-0.90189799810018589</v>
      </c>
      <c r="M143" s="21">
        <f>SUM(G$3:G142)+J143</f>
        <v>0</v>
      </c>
      <c r="N143" s="21"/>
      <c r="O143" s="21"/>
      <c r="P143" s="21"/>
      <c r="Q143" s="19">
        <f t="shared" si="13"/>
        <v>1.4835860126555304E-2</v>
      </c>
      <c r="R143" s="19">
        <f t="shared" si="14"/>
        <v>0.81341999897712292</v>
      </c>
      <c r="S143" s="19">
        <f t="shared" si="15"/>
        <v>0</v>
      </c>
      <c r="T143" s="19">
        <f t="shared" si="16"/>
        <v>-0.10985347208426029</v>
      </c>
      <c r="U143" s="19">
        <f t="shared" si="17"/>
        <v>0</v>
      </c>
      <c r="V143" s="19">
        <f t="shared" si="18"/>
        <v>0</v>
      </c>
    </row>
    <row r="144" spans="1:22" x14ac:dyDescent="0.25">
      <c r="A144" s="26">
        <f>Wellpath!E144</f>
        <v>4030</v>
      </c>
      <c r="B144" s="22">
        <v>0</v>
      </c>
      <c r="C144" s="22">
        <v>0</v>
      </c>
      <c r="D144" s="22">
        <f>(TAN(Dip) * SIN(Wellpath!$L144) * COS(Wellpath!$O144) - COS(Wellpath!$L144)) / 2</f>
        <v>1.4619022000815434</v>
      </c>
      <c r="E144" s="20">
        <f>Model!$W$12*((drdp!B144+drdp!K144)*'ASXY-TI3S'!$B144+(drdp!E144+drdp!N144)*'ASXY-TI3S'!$C144+(drdp!H144+drdp!Q144)*'ASXY-TI3S'!$D144)</f>
        <v>-0.31056909100187002</v>
      </c>
      <c r="F144" s="20">
        <f>Model!$W$12*((drdp!C144+drdp!L144)*'ASXY-TI3S'!$B144+(drdp!F144+drdp!O144)*'ASXY-TI3S'!$C144+(drdp!I144+drdp!R144)*'ASXY-TI3S'!$D144)</f>
        <v>1.3452225249729604</v>
      </c>
      <c r="G144" s="20">
        <f>Model!$W$12*((drdp!D144+drdp!M144)*'ASXY-TI3S'!$B144+(drdp!G144+drdp!P144)*'ASXY-TI3S'!$C144+(drdp!J144+drdp!S144)*'ASXY-TI3S'!$D144)</f>
        <v>0</v>
      </c>
      <c r="H144" s="18">
        <f>Model!$W$12*((drdp!B144)*'ASXY-TI3S'!$B144+(drdp!E144)*'ASXY-TI3S'!$C144+(drdp!H144)*'ASXY-TI3S'!$D144)</f>
        <v>7.7255992786534828E-4</v>
      </c>
      <c r="I144" s="18">
        <f>Model!$W$12*((drdp!C144)*'ASXY-TI3S'!$B144+(drdp!F144)*'ASXY-TI3S'!$C144+(drdp!I144)*'ASXY-TI3S'!$D144)</f>
        <v>-3.3463246889874642E-3</v>
      </c>
      <c r="J144" s="18">
        <f>Model!$W$12*((drdp!D144)*'ASXY-TI3S'!$B144+(drdp!G144)*'ASXY-TI3S'!$C144+(drdp!J144)*'ASXY-TI3S'!$D144)</f>
        <v>0</v>
      </c>
      <c r="K144" s="21">
        <f>SUM(E$3:E143)+H144</f>
        <v>0.12334766550464275</v>
      </c>
      <c r="L144" s="21">
        <f>SUM(F$3:F143)+I144</f>
        <v>-0.90859064747816076</v>
      </c>
      <c r="M144" s="21">
        <f>SUM(G$3:G143)+J144</f>
        <v>0</v>
      </c>
      <c r="N144" s="21"/>
      <c r="O144" s="21"/>
      <c r="P144" s="21"/>
      <c r="Q144" s="19">
        <f t="shared" si="13"/>
        <v>1.5214646585445236E-2</v>
      </c>
      <c r="R144" s="19">
        <f t="shared" si="14"/>
        <v>0.82553696468478344</v>
      </c>
      <c r="S144" s="19">
        <f t="shared" si="15"/>
        <v>0</v>
      </c>
      <c r="T144" s="19">
        <f t="shared" si="16"/>
        <v>-0.11207253526578295</v>
      </c>
      <c r="U144" s="19">
        <f t="shared" si="17"/>
        <v>0</v>
      </c>
      <c r="V144" s="19">
        <f t="shared" si="18"/>
        <v>0</v>
      </c>
    </row>
    <row r="145" spans="1:22" x14ac:dyDescent="0.25">
      <c r="A145" s="26">
        <f>Wellpath!E145</f>
        <v>0</v>
      </c>
      <c r="B145" s="22">
        <v>0</v>
      </c>
      <c r="C145" s="22">
        <v>0</v>
      </c>
      <c r="D145" s="22">
        <f>(TAN(Dip) * SIN(Wellpath!$L145) * COS(Wellpath!$O145) - COS(Wellpath!$L145)) / 2</f>
        <v>-0.5</v>
      </c>
      <c r="E145" s="20">
        <f>Model!$W$12*((drdp!B145+drdp!K145)*'ASXY-TI3S'!$B145+(drdp!E145+drdp!N145)*'ASXY-TI3S'!$C145+(drdp!H145+drdp!Q145)*'ASXY-TI3S'!$D145)</f>
        <v>0</v>
      </c>
      <c r="F145" s="20">
        <f>Model!$W$12*((drdp!C145+drdp!L145)*'ASXY-TI3S'!$B145+(drdp!F145+drdp!O145)*'ASXY-TI3S'!$C145+(drdp!I145+drdp!R145)*'ASXY-TI3S'!$D145)</f>
        <v>0</v>
      </c>
      <c r="G145" s="20">
        <f>Model!$W$12*((drdp!D145+drdp!M145)*'ASXY-TI3S'!$B145+(drdp!G145+drdp!P145)*'ASXY-TI3S'!$C145+(drdp!J145+drdp!S145)*'ASXY-TI3S'!$D145)</f>
        <v>0</v>
      </c>
      <c r="H145" s="18">
        <f>Model!$W$12*((drdp!B145)*'ASXY-TI3S'!$B145+(drdp!E145)*'ASXY-TI3S'!$C145+(drdp!H145)*'ASXY-TI3S'!$D145)</f>
        <v>0</v>
      </c>
      <c r="I145" s="18">
        <f>Model!$W$12*((drdp!C145)*'ASXY-TI3S'!$B145+(drdp!F145)*'ASXY-TI3S'!$C145+(drdp!I145)*'ASXY-TI3S'!$D145)</f>
        <v>0</v>
      </c>
      <c r="J145" s="18">
        <f>Model!$W$12*((drdp!D145)*'ASXY-TI3S'!$B145+(drdp!G145)*'ASXY-TI3S'!$C145+(drdp!J145)*'ASXY-TI3S'!$D145)</f>
        <v>0</v>
      </c>
      <c r="K145" s="21">
        <f>SUM(E$3:E144)+H145</f>
        <v>-0.1879939854250926</v>
      </c>
      <c r="L145" s="21">
        <f>SUM(F$3:F144)+I145</f>
        <v>0.43997820218378703</v>
      </c>
      <c r="M145" s="21">
        <f>SUM(G$3:G144)+J145</f>
        <v>0</v>
      </c>
      <c r="N145" s="21"/>
      <c r="O145" s="21"/>
      <c r="P145" s="21"/>
      <c r="Q145" s="19">
        <f t="shared" si="13"/>
        <v>3.534173855600993E-2</v>
      </c>
      <c r="R145" s="19">
        <f t="shared" si="14"/>
        <v>0.19358081839687738</v>
      </c>
      <c r="S145" s="19">
        <f t="shared" si="15"/>
        <v>0</v>
      </c>
      <c r="T145" s="19">
        <f t="shared" si="16"/>
        <v>-8.271325572869731E-2</v>
      </c>
      <c r="U145" s="19">
        <f t="shared" si="17"/>
        <v>0</v>
      </c>
      <c r="V145" s="19">
        <f t="shared" si="18"/>
        <v>0</v>
      </c>
    </row>
    <row r="146" spans="1:22" x14ac:dyDescent="0.25">
      <c r="A146" s="26">
        <f>Wellpath!E146</f>
        <v>0</v>
      </c>
      <c r="B146" s="22">
        <v>0</v>
      </c>
      <c r="C146" s="22">
        <v>0</v>
      </c>
      <c r="D146" s="22">
        <f>(TAN(Dip) * SIN(Wellpath!$L146) * COS(Wellpath!$O146) - COS(Wellpath!$L146)) / 2</f>
        <v>-0.5</v>
      </c>
      <c r="E146" s="20">
        <f>Model!$W$12*((drdp!B146+drdp!K146)*'ASXY-TI3S'!$B146+(drdp!E146+drdp!N146)*'ASXY-TI3S'!$C146+(drdp!H146+drdp!Q146)*'ASXY-TI3S'!$D146)</f>
        <v>0</v>
      </c>
      <c r="F146" s="20">
        <f>Model!$W$12*((drdp!C146+drdp!L146)*'ASXY-TI3S'!$B146+(drdp!F146+drdp!O146)*'ASXY-TI3S'!$C146+(drdp!I146+drdp!R146)*'ASXY-TI3S'!$D146)</f>
        <v>0</v>
      </c>
      <c r="G146" s="20">
        <f>Model!$W$12*((drdp!D146+drdp!M146)*'ASXY-TI3S'!$B146+(drdp!G146+drdp!P146)*'ASXY-TI3S'!$C146+(drdp!J146+drdp!S146)*'ASXY-TI3S'!$D146)</f>
        <v>0</v>
      </c>
      <c r="H146" s="18">
        <f>Model!$W$12*((drdp!B146)*'ASXY-TI3S'!$B146+(drdp!E146)*'ASXY-TI3S'!$C146+(drdp!H146)*'ASXY-TI3S'!$D146)</f>
        <v>0</v>
      </c>
      <c r="I146" s="18">
        <f>Model!$W$12*((drdp!C146)*'ASXY-TI3S'!$B146+(drdp!F146)*'ASXY-TI3S'!$C146+(drdp!I146)*'ASXY-TI3S'!$D146)</f>
        <v>0</v>
      </c>
      <c r="J146" s="18">
        <f>Model!$W$12*((drdp!D146)*'ASXY-TI3S'!$B146+(drdp!G146)*'ASXY-TI3S'!$C146+(drdp!J146)*'ASXY-TI3S'!$D146)</f>
        <v>0</v>
      </c>
      <c r="K146" s="21">
        <f>SUM(E$3:E145)+H146</f>
        <v>-0.1879939854250926</v>
      </c>
      <c r="L146" s="21">
        <f>SUM(F$3:F145)+I146</f>
        <v>0.43997820218378703</v>
      </c>
      <c r="M146" s="21">
        <f>SUM(G$3:G145)+J146</f>
        <v>0</v>
      </c>
      <c r="N146" s="21"/>
      <c r="O146" s="21"/>
      <c r="P146" s="21"/>
      <c r="Q146" s="19">
        <f t="shared" si="13"/>
        <v>3.534173855600993E-2</v>
      </c>
      <c r="R146" s="19">
        <f t="shared" si="14"/>
        <v>0.19358081839687738</v>
      </c>
      <c r="S146" s="19">
        <f t="shared" si="15"/>
        <v>0</v>
      </c>
      <c r="T146" s="19">
        <f t="shared" si="16"/>
        <v>-8.271325572869731E-2</v>
      </c>
      <c r="U146" s="19">
        <f t="shared" si="17"/>
        <v>0</v>
      </c>
      <c r="V146" s="19">
        <f t="shared" si="18"/>
        <v>0</v>
      </c>
    </row>
    <row r="147" spans="1:22" x14ac:dyDescent="0.25">
      <c r="A147" s="26">
        <f>Wellpath!E147</f>
        <v>0</v>
      </c>
      <c r="B147" s="22">
        <v>0</v>
      </c>
      <c r="C147" s="22">
        <v>0</v>
      </c>
      <c r="D147" s="22">
        <f>(TAN(Dip) * SIN(Wellpath!$L147) * COS(Wellpath!$O147) - COS(Wellpath!$L147)) / 2</f>
        <v>-0.5</v>
      </c>
      <c r="E147" s="20">
        <f>Model!$W$12*((drdp!B147+drdp!K147)*'ASXY-TI3S'!$B147+(drdp!E147+drdp!N147)*'ASXY-TI3S'!$C147+(drdp!H147+drdp!Q147)*'ASXY-TI3S'!$D147)</f>
        <v>0</v>
      </c>
      <c r="F147" s="20">
        <f>Model!$W$12*((drdp!C147+drdp!L147)*'ASXY-TI3S'!$B147+(drdp!F147+drdp!O147)*'ASXY-TI3S'!$C147+(drdp!I147+drdp!R147)*'ASXY-TI3S'!$D147)</f>
        <v>0</v>
      </c>
      <c r="G147" s="20">
        <f>Model!$W$12*((drdp!D147+drdp!M147)*'ASXY-TI3S'!$B147+(drdp!G147+drdp!P147)*'ASXY-TI3S'!$C147+(drdp!J147+drdp!S147)*'ASXY-TI3S'!$D147)</f>
        <v>0</v>
      </c>
      <c r="H147" s="18">
        <f>Model!$W$12*((drdp!B147)*'ASXY-TI3S'!$B147+(drdp!E147)*'ASXY-TI3S'!$C147+(drdp!H147)*'ASXY-TI3S'!$D147)</f>
        <v>0</v>
      </c>
      <c r="I147" s="18">
        <f>Model!$W$12*((drdp!C147)*'ASXY-TI3S'!$B147+(drdp!F147)*'ASXY-TI3S'!$C147+(drdp!I147)*'ASXY-TI3S'!$D147)</f>
        <v>0</v>
      </c>
      <c r="J147" s="18">
        <f>Model!$W$12*((drdp!D147)*'ASXY-TI3S'!$B147+(drdp!G147)*'ASXY-TI3S'!$C147+(drdp!J147)*'ASXY-TI3S'!$D147)</f>
        <v>0</v>
      </c>
      <c r="K147" s="21">
        <f>SUM(E$3:E146)+H147</f>
        <v>-0.1879939854250926</v>
      </c>
      <c r="L147" s="21">
        <f>SUM(F$3:F146)+I147</f>
        <v>0.43997820218378703</v>
      </c>
      <c r="M147" s="21">
        <f>SUM(G$3:G146)+J147</f>
        <v>0</v>
      </c>
      <c r="N147" s="21"/>
      <c r="O147" s="21"/>
      <c r="P147" s="21"/>
      <c r="Q147" s="19">
        <f t="shared" si="13"/>
        <v>3.534173855600993E-2</v>
      </c>
      <c r="R147" s="19">
        <f t="shared" si="14"/>
        <v>0.19358081839687738</v>
      </c>
      <c r="S147" s="19">
        <f t="shared" si="15"/>
        <v>0</v>
      </c>
      <c r="T147" s="19">
        <f t="shared" si="16"/>
        <v>-8.271325572869731E-2</v>
      </c>
      <c r="U147" s="19">
        <f t="shared" si="17"/>
        <v>0</v>
      </c>
      <c r="V147" s="19">
        <f t="shared" si="18"/>
        <v>0</v>
      </c>
    </row>
    <row r="148" spans="1:22" x14ac:dyDescent="0.25">
      <c r="A148" s="26">
        <f>Wellpath!E148</f>
        <v>0</v>
      </c>
      <c r="B148" s="22">
        <v>0</v>
      </c>
      <c r="C148" s="22">
        <v>0</v>
      </c>
      <c r="D148" s="22">
        <f>(TAN(Dip) * SIN(Wellpath!$L148) * COS(Wellpath!$O148) - COS(Wellpath!$L148)) / 2</f>
        <v>-0.5</v>
      </c>
      <c r="E148" s="20">
        <f>Model!$W$12*((drdp!B148+drdp!K148)*'ASXY-TI3S'!$B148+(drdp!E148+drdp!N148)*'ASXY-TI3S'!$C148+(drdp!H148+drdp!Q148)*'ASXY-TI3S'!$D148)</f>
        <v>0</v>
      </c>
      <c r="F148" s="20">
        <f>Model!$W$12*((drdp!C148+drdp!L148)*'ASXY-TI3S'!$B148+(drdp!F148+drdp!O148)*'ASXY-TI3S'!$C148+(drdp!I148+drdp!R148)*'ASXY-TI3S'!$D148)</f>
        <v>0</v>
      </c>
      <c r="G148" s="20">
        <f>Model!$W$12*((drdp!D148+drdp!M148)*'ASXY-TI3S'!$B148+(drdp!G148+drdp!P148)*'ASXY-TI3S'!$C148+(drdp!J148+drdp!S148)*'ASXY-TI3S'!$D148)</f>
        <v>0</v>
      </c>
      <c r="H148" s="18">
        <f>Model!$W$12*((drdp!B148)*'ASXY-TI3S'!$B148+(drdp!E148)*'ASXY-TI3S'!$C148+(drdp!H148)*'ASXY-TI3S'!$D148)</f>
        <v>0</v>
      </c>
      <c r="I148" s="18">
        <f>Model!$W$12*((drdp!C148)*'ASXY-TI3S'!$B148+(drdp!F148)*'ASXY-TI3S'!$C148+(drdp!I148)*'ASXY-TI3S'!$D148)</f>
        <v>0</v>
      </c>
      <c r="J148" s="18">
        <f>Model!$W$12*((drdp!D148)*'ASXY-TI3S'!$B148+(drdp!G148)*'ASXY-TI3S'!$C148+(drdp!J148)*'ASXY-TI3S'!$D148)</f>
        <v>0</v>
      </c>
      <c r="K148" s="21">
        <f>SUM(E$3:E147)+H148</f>
        <v>-0.1879939854250926</v>
      </c>
      <c r="L148" s="21">
        <f>SUM(F$3:F147)+I148</f>
        <v>0.43997820218378703</v>
      </c>
      <c r="M148" s="21">
        <f>SUM(G$3:G147)+J148</f>
        <v>0</v>
      </c>
      <c r="N148" s="21"/>
      <c r="O148" s="21"/>
      <c r="P148" s="21"/>
      <c r="Q148" s="19">
        <f t="shared" si="13"/>
        <v>3.534173855600993E-2</v>
      </c>
      <c r="R148" s="19">
        <f t="shared" si="14"/>
        <v>0.19358081839687738</v>
      </c>
      <c r="S148" s="19">
        <f t="shared" si="15"/>
        <v>0</v>
      </c>
      <c r="T148" s="19">
        <f t="shared" si="16"/>
        <v>-8.271325572869731E-2</v>
      </c>
      <c r="U148" s="19">
        <f t="shared" si="17"/>
        <v>0</v>
      </c>
      <c r="V148" s="19">
        <f t="shared" si="18"/>
        <v>0</v>
      </c>
    </row>
    <row r="149" spans="1:22" x14ac:dyDescent="0.25">
      <c r="A149" s="26">
        <f>Wellpath!E149</f>
        <v>0</v>
      </c>
      <c r="B149" s="22">
        <v>0</v>
      </c>
      <c r="C149" s="22">
        <v>0</v>
      </c>
      <c r="D149" s="22">
        <f>(TAN(Dip) * SIN(Wellpath!$L149) * COS(Wellpath!$O149) - COS(Wellpath!$L149)) / 2</f>
        <v>-0.5</v>
      </c>
      <c r="E149" s="20">
        <f>Model!$W$12*((drdp!B149+drdp!K149)*'ASXY-TI3S'!$B149+(drdp!E149+drdp!N149)*'ASXY-TI3S'!$C149+(drdp!H149+drdp!Q149)*'ASXY-TI3S'!$D149)</f>
        <v>0</v>
      </c>
      <c r="F149" s="20">
        <f>Model!$W$12*((drdp!C149+drdp!L149)*'ASXY-TI3S'!$B149+(drdp!F149+drdp!O149)*'ASXY-TI3S'!$C149+(drdp!I149+drdp!R149)*'ASXY-TI3S'!$D149)</f>
        <v>0</v>
      </c>
      <c r="G149" s="20">
        <f>Model!$W$12*((drdp!D149+drdp!M149)*'ASXY-TI3S'!$B149+(drdp!G149+drdp!P149)*'ASXY-TI3S'!$C149+(drdp!J149+drdp!S149)*'ASXY-TI3S'!$D149)</f>
        <v>0</v>
      </c>
      <c r="H149" s="18">
        <f>Model!$W$12*((drdp!B149)*'ASXY-TI3S'!$B149+(drdp!E149)*'ASXY-TI3S'!$C149+(drdp!H149)*'ASXY-TI3S'!$D149)</f>
        <v>0</v>
      </c>
      <c r="I149" s="18">
        <f>Model!$W$12*((drdp!C149)*'ASXY-TI3S'!$B149+(drdp!F149)*'ASXY-TI3S'!$C149+(drdp!I149)*'ASXY-TI3S'!$D149)</f>
        <v>0</v>
      </c>
      <c r="J149" s="18">
        <f>Model!$W$12*((drdp!D149)*'ASXY-TI3S'!$B149+(drdp!G149)*'ASXY-TI3S'!$C149+(drdp!J149)*'ASXY-TI3S'!$D149)</f>
        <v>0</v>
      </c>
      <c r="K149" s="21">
        <f>SUM(E$3:E148)+H149</f>
        <v>-0.1879939854250926</v>
      </c>
      <c r="L149" s="21">
        <f>SUM(F$3:F148)+I149</f>
        <v>0.43997820218378703</v>
      </c>
      <c r="M149" s="21">
        <f>SUM(G$3:G148)+J149</f>
        <v>0</v>
      </c>
      <c r="N149" s="21"/>
      <c r="O149" s="21"/>
      <c r="P149" s="21"/>
      <c r="Q149" s="19">
        <f t="shared" si="13"/>
        <v>3.534173855600993E-2</v>
      </c>
      <c r="R149" s="19">
        <f t="shared" si="14"/>
        <v>0.19358081839687738</v>
      </c>
      <c r="S149" s="19">
        <f t="shared" si="15"/>
        <v>0</v>
      </c>
      <c r="T149" s="19">
        <f t="shared" si="16"/>
        <v>-8.271325572869731E-2</v>
      </c>
      <c r="U149" s="19">
        <f t="shared" si="17"/>
        <v>0</v>
      </c>
      <c r="V149" s="19">
        <f t="shared" si="18"/>
        <v>0</v>
      </c>
    </row>
    <row r="150" spans="1:22" x14ac:dyDescent="0.25">
      <c r="A150" s="26">
        <f>Wellpath!E150</f>
        <v>0</v>
      </c>
      <c r="B150" s="22">
        <v>0</v>
      </c>
      <c r="C150" s="22">
        <v>0</v>
      </c>
      <c r="D150" s="22">
        <f>(TAN(Dip) * SIN(Wellpath!$L150) * COS(Wellpath!$O150) - COS(Wellpath!$L150)) / 2</f>
        <v>-0.5</v>
      </c>
      <c r="E150" s="20">
        <f>Model!$W$12*((drdp!B150+drdp!K150)*'ASXY-TI3S'!$B150+(drdp!E150+drdp!N150)*'ASXY-TI3S'!$C150+(drdp!H150+drdp!Q150)*'ASXY-TI3S'!$D150)</f>
        <v>0</v>
      </c>
      <c r="F150" s="20">
        <f>Model!$W$12*((drdp!C150+drdp!L150)*'ASXY-TI3S'!$B150+(drdp!F150+drdp!O150)*'ASXY-TI3S'!$C150+(drdp!I150+drdp!R150)*'ASXY-TI3S'!$D150)</f>
        <v>0</v>
      </c>
      <c r="G150" s="20">
        <f>Model!$W$12*((drdp!D150+drdp!M150)*'ASXY-TI3S'!$B150+(drdp!G150+drdp!P150)*'ASXY-TI3S'!$C150+(drdp!J150+drdp!S150)*'ASXY-TI3S'!$D150)</f>
        <v>0</v>
      </c>
      <c r="H150" s="18">
        <f>Model!$W$12*((drdp!B150)*'ASXY-TI3S'!$B150+(drdp!E150)*'ASXY-TI3S'!$C150+(drdp!H150)*'ASXY-TI3S'!$D150)</f>
        <v>0</v>
      </c>
      <c r="I150" s="18">
        <f>Model!$W$12*((drdp!C150)*'ASXY-TI3S'!$B150+(drdp!F150)*'ASXY-TI3S'!$C150+(drdp!I150)*'ASXY-TI3S'!$D150)</f>
        <v>0</v>
      </c>
      <c r="J150" s="18">
        <f>Model!$W$12*((drdp!D150)*'ASXY-TI3S'!$B150+(drdp!G150)*'ASXY-TI3S'!$C150+(drdp!J150)*'ASXY-TI3S'!$D150)</f>
        <v>0</v>
      </c>
      <c r="K150" s="21">
        <f>SUM(E$3:E149)+H150</f>
        <v>-0.1879939854250926</v>
      </c>
      <c r="L150" s="21">
        <f>SUM(F$3:F149)+I150</f>
        <v>0.43997820218378703</v>
      </c>
      <c r="M150" s="21">
        <f>SUM(G$3:G149)+J150</f>
        <v>0</v>
      </c>
      <c r="N150" s="21"/>
      <c r="O150" s="21"/>
      <c r="P150" s="21"/>
      <c r="Q150" s="19">
        <f t="shared" si="13"/>
        <v>3.534173855600993E-2</v>
      </c>
      <c r="R150" s="19">
        <f t="shared" si="14"/>
        <v>0.19358081839687738</v>
      </c>
      <c r="S150" s="19">
        <f t="shared" si="15"/>
        <v>0</v>
      </c>
      <c r="T150" s="19">
        <f t="shared" si="16"/>
        <v>-8.271325572869731E-2</v>
      </c>
      <c r="U150" s="19">
        <f t="shared" si="17"/>
        <v>0</v>
      </c>
      <c r="V150" s="19">
        <f t="shared" si="18"/>
        <v>0</v>
      </c>
    </row>
    <row r="151" spans="1:22" x14ac:dyDescent="0.25">
      <c r="A151" s="26">
        <f>Wellpath!E151</f>
        <v>0</v>
      </c>
      <c r="B151" s="22">
        <v>0</v>
      </c>
      <c r="C151" s="22">
        <v>0</v>
      </c>
      <c r="D151" s="22">
        <f>(TAN(Dip) * SIN(Wellpath!$L151) * COS(Wellpath!$O151) - COS(Wellpath!$L151)) / 2</f>
        <v>-0.5</v>
      </c>
      <c r="E151" s="20">
        <f>Model!$W$12*((drdp!B151+drdp!K151)*'ASXY-TI3S'!$B151+(drdp!E151+drdp!N151)*'ASXY-TI3S'!$C151+(drdp!H151+drdp!Q151)*'ASXY-TI3S'!$D151)</f>
        <v>0</v>
      </c>
      <c r="F151" s="20">
        <f>Model!$W$12*((drdp!C151+drdp!L151)*'ASXY-TI3S'!$B151+(drdp!F151+drdp!O151)*'ASXY-TI3S'!$C151+(drdp!I151+drdp!R151)*'ASXY-TI3S'!$D151)</f>
        <v>0</v>
      </c>
      <c r="G151" s="20">
        <f>Model!$W$12*((drdp!D151+drdp!M151)*'ASXY-TI3S'!$B151+(drdp!G151+drdp!P151)*'ASXY-TI3S'!$C151+(drdp!J151+drdp!S151)*'ASXY-TI3S'!$D151)</f>
        <v>0</v>
      </c>
      <c r="H151" s="18">
        <f>Model!$W$12*((drdp!B151)*'ASXY-TI3S'!$B151+(drdp!E151)*'ASXY-TI3S'!$C151+(drdp!H151)*'ASXY-TI3S'!$D151)</f>
        <v>0</v>
      </c>
      <c r="I151" s="18">
        <f>Model!$W$12*((drdp!C151)*'ASXY-TI3S'!$B151+(drdp!F151)*'ASXY-TI3S'!$C151+(drdp!I151)*'ASXY-TI3S'!$D151)</f>
        <v>0</v>
      </c>
      <c r="J151" s="18">
        <f>Model!$W$12*((drdp!D151)*'ASXY-TI3S'!$B151+(drdp!G151)*'ASXY-TI3S'!$C151+(drdp!J151)*'ASXY-TI3S'!$D151)</f>
        <v>0</v>
      </c>
      <c r="K151" s="21">
        <f>SUM(E$3:E150)+H151</f>
        <v>-0.1879939854250926</v>
      </c>
      <c r="L151" s="21">
        <f>SUM(F$3:F150)+I151</f>
        <v>0.43997820218378703</v>
      </c>
      <c r="M151" s="21">
        <f>SUM(G$3:G150)+J151</f>
        <v>0</v>
      </c>
      <c r="N151" s="21"/>
      <c r="O151" s="21"/>
      <c r="P151" s="21"/>
      <c r="Q151" s="19">
        <f t="shared" si="13"/>
        <v>3.534173855600993E-2</v>
      </c>
      <c r="R151" s="19">
        <f t="shared" si="14"/>
        <v>0.19358081839687738</v>
      </c>
      <c r="S151" s="19">
        <f t="shared" si="15"/>
        <v>0</v>
      </c>
      <c r="T151" s="19">
        <f t="shared" si="16"/>
        <v>-8.271325572869731E-2</v>
      </c>
      <c r="U151" s="19">
        <f t="shared" si="17"/>
        <v>0</v>
      </c>
      <c r="V151" s="19">
        <f t="shared" si="18"/>
        <v>0</v>
      </c>
    </row>
    <row r="152" spans="1:22" x14ac:dyDescent="0.25">
      <c r="A152" s="26">
        <f>Wellpath!E152</f>
        <v>0</v>
      </c>
      <c r="B152" s="22">
        <v>0</v>
      </c>
      <c r="C152" s="22">
        <v>0</v>
      </c>
      <c r="D152" s="22">
        <f>(TAN(Dip) * SIN(Wellpath!$L152) * COS(Wellpath!$O152) - COS(Wellpath!$L152)) / 2</f>
        <v>-0.5</v>
      </c>
      <c r="E152" s="20">
        <f>Model!$W$12*((drdp!B152+drdp!K152)*'ASXY-TI3S'!$B152+(drdp!E152+drdp!N152)*'ASXY-TI3S'!$C152+(drdp!H152+drdp!Q152)*'ASXY-TI3S'!$D152)</f>
        <v>0</v>
      </c>
      <c r="F152" s="20">
        <f>Model!$W$12*((drdp!C152+drdp!L152)*'ASXY-TI3S'!$B152+(drdp!F152+drdp!O152)*'ASXY-TI3S'!$C152+(drdp!I152+drdp!R152)*'ASXY-TI3S'!$D152)</f>
        <v>0</v>
      </c>
      <c r="G152" s="20">
        <f>Model!$W$12*((drdp!D152+drdp!M152)*'ASXY-TI3S'!$B152+(drdp!G152+drdp!P152)*'ASXY-TI3S'!$C152+(drdp!J152+drdp!S152)*'ASXY-TI3S'!$D152)</f>
        <v>0</v>
      </c>
      <c r="H152" s="18">
        <f>Model!$W$12*((drdp!B152)*'ASXY-TI3S'!$B152+(drdp!E152)*'ASXY-TI3S'!$C152+(drdp!H152)*'ASXY-TI3S'!$D152)</f>
        <v>0</v>
      </c>
      <c r="I152" s="18">
        <f>Model!$W$12*((drdp!C152)*'ASXY-TI3S'!$B152+(drdp!F152)*'ASXY-TI3S'!$C152+(drdp!I152)*'ASXY-TI3S'!$D152)</f>
        <v>0</v>
      </c>
      <c r="J152" s="18">
        <f>Model!$W$12*((drdp!D152)*'ASXY-TI3S'!$B152+(drdp!G152)*'ASXY-TI3S'!$C152+(drdp!J152)*'ASXY-TI3S'!$D152)</f>
        <v>0</v>
      </c>
      <c r="K152" s="21">
        <f>SUM(E$3:E151)+H152</f>
        <v>-0.1879939854250926</v>
      </c>
      <c r="L152" s="21">
        <f>SUM(F$3:F151)+I152</f>
        <v>0.43997820218378703</v>
      </c>
      <c r="M152" s="21">
        <f>SUM(G$3:G151)+J152</f>
        <v>0</v>
      </c>
      <c r="N152" s="21"/>
      <c r="O152" s="21"/>
      <c r="P152" s="21"/>
      <c r="Q152" s="19">
        <f t="shared" si="13"/>
        <v>3.534173855600993E-2</v>
      </c>
      <c r="R152" s="19">
        <f t="shared" si="14"/>
        <v>0.19358081839687738</v>
      </c>
      <c r="S152" s="19">
        <f t="shared" si="15"/>
        <v>0</v>
      </c>
      <c r="T152" s="19">
        <f t="shared" si="16"/>
        <v>-8.271325572869731E-2</v>
      </c>
      <c r="U152" s="19">
        <f t="shared" si="17"/>
        <v>0</v>
      </c>
      <c r="V152" s="19">
        <f t="shared" si="18"/>
        <v>0</v>
      </c>
    </row>
    <row r="153" spans="1:22" x14ac:dyDescent="0.25">
      <c r="A153" s="26">
        <f>Wellpath!E153</f>
        <v>0</v>
      </c>
      <c r="B153" s="22">
        <v>0</v>
      </c>
      <c r="C153" s="22">
        <v>0</v>
      </c>
      <c r="D153" s="22">
        <f>(TAN(Dip) * SIN(Wellpath!$L153) * COS(Wellpath!$O153) - COS(Wellpath!$L153)) / 2</f>
        <v>-0.5</v>
      </c>
      <c r="E153" s="20">
        <f>Model!$W$12*((drdp!B153+drdp!K153)*'ASXY-TI3S'!$B153+(drdp!E153+drdp!N153)*'ASXY-TI3S'!$C153+(drdp!H153+drdp!Q153)*'ASXY-TI3S'!$D153)</f>
        <v>0</v>
      </c>
      <c r="F153" s="20">
        <f>Model!$W$12*((drdp!C153+drdp!L153)*'ASXY-TI3S'!$B153+(drdp!F153+drdp!O153)*'ASXY-TI3S'!$C153+(drdp!I153+drdp!R153)*'ASXY-TI3S'!$D153)</f>
        <v>0</v>
      </c>
      <c r="G153" s="20">
        <f>Model!$W$12*((drdp!D153+drdp!M153)*'ASXY-TI3S'!$B153+(drdp!G153+drdp!P153)*'ASXY-TI3S'!$C153+(drdp!J153+drdp!S153)*'ASXY-TI3S'!$D153)</f>
        <v>0</v>
      </c>
      <c r="H153" s="18">
        <f>Model!$W$12*((drdp!B153)*'ASXY-TI3S'!$B153+(drdp!E153)*'ASXY-TI3S'!$C153+(drdp!H153)*'ASXY-TI3S'!$D153)</f>
        <v>0</v>
      </c>
      <c r="I153" s="18">
        <f>Model!$W$12*((drdp!C153)*'ASXY-TI3S'!$B153+(drdp!F153)*'ASXY-TI3S'!$C153+(drdp!I153)*'ASXY-TI3S'!$D153)</f>
        <v>0</v>
      </c>
      <c r="J153" s="18">
        <f>Model!$W$12*((drdp!D153)*'ASXY-TI3S'!$B153+(drdp!G153)*'ASXY-TI3S'!$C153+(drdp!J153)*'ASXY-TI3S'!$D153)</f>
        <v>0</v>
      </c>
      <c r="K153" s="21">
        <f>SUM(E$3:E152)+H153</f>
        <v>-0.1879939854250926</v>
      </c>
      <c r="L153" s="21">
        <f>SUM(F$3:F152)+I153</f>
        <v>0.43997820218378703</v>
      </c>
      <c r="M153" s="21">
        <f>SUM(G$3:G152)+J153</f>
        <v>0</v>
      </c>
      <c r="N153" s="21"/>
      <c r="O153" s="21"/>
      <c r="P153" s="21"/>
      <c r="Q153" s="19">
        <f t="shared" si="13"/>
        <v>3.534173855600993E-2</v>
      </c>
      <c r="R153" s="19">
        <f t="shared" si="14"/>
        <v>0.19358081839687738</v>
      </c>
      <c r="S153" s="19">
        <f t="shared" si="15"/>
        <v>0</v>
      </c>
      <c r="T153" s="19">
        <f t="shared" si="16"/>
        <v>-8.271325572869731E-2</v>
      </c>
      <c r="U153" s="19">
        <f t="shared" si="17"/>
        <v>0</v>
      </c>
      <c r="V153" s="19">
        <f t="shared" si="18"/>
        <v>0</v>
      </c>
    </row>
    <row r="154" spans="1:22" x14ac:dyDescent="0.25">
      <c r="A154" s="26">
        <f>Wellpath!E154</f>
        <v>0</v>
      </c>
      <c r="B154" s="22">
        <v>0</v>
      </c>
      <c r="C154" s="22">
        <v>0</v>
      </c>
      <c r="D154" s="22">
        <f>(TAN(Dip) * SIN(Wellpath!$L154) * COS(Wellpath!$O154) - COS(Wellpath!$L154)) / 2</f>
        <v>-0.5</v>
      </c>
      <c r="E154" s="20">
        <f>Model!$W$12*((drdp!B154+drdp!K154)*'ASXY-TI3S'!$B154+(drdp!E154+drdp!N154)*'ASXY-TI3S'!$C154+(drdp!H154+drdp!Q154)*'ASXY-TI3S'!$D154)</f>
        <v>0</v>
      </c>
      <c r="F154" s="20">
        <f>Model!$W$12*((drdp!C154+drdp!L154)*'ASXY-TI3S'!$B154+(drdp!F154+drdp!O154)*'ASXY-TI3S'!$C154+(drdp!I154+drdp!R154)*'ASXY-TI3S'!$D154)</f>
        <v>0</v>
      </c>
      <c r="G154" s="20">
        <f>Model!$W$12*((drdp!D154+drdp!M154)*'ASXY-TI3S'!$B154+(drdp!G154+drdp!P154)*'ASXY-TI3S'!$C154+(drdp!J154+drdp!S154)*'ASXY-TI3S'!$D154)</f>
        <v>0</v>
      </c>
      <c r="H154" s="18">
        <f>Model!$W$12*((drdp!B154)*'ASXY-TI3S'!$B154+(drdp!E154)*'ASXY-TI3S'!$C154+(drdp!H154)*'ASXY-TI3S'!$D154)</f>
        <v>0</v>
      </c>
      <c r="I154" s="18">
        <f>Model!$W$12*((drdp!C154)*'ASXY-TI3S'!$B154+(drdp!F154)*'ASXY-TI3S'!$C154+(drdp!I154)*'ASXY-TI3S'!$D154)</f>
        <v>0</v>
      </c>
      <c r="J154" s="18">
        <f>Model!$W$12*((drdp!D154)*'ASXY-TI3S'!$B154+(drdp!G154)*'ASXY-TI3S'!$C154+(drdp!J154)*'ASXY-TI3S'!$D154)</f>
        <v>0</v>
      </c>
      <c r="K154" s="21">
        <f>SUM(E$3:E153)+H154</f>
        <v>-0.1879939854250926</v>
      </c>
      <c r="L154" s="21">
        <f>SUM(F$3:F153)+I154</f>
        <v>0.43997820218378703</v>
      </c>
      <c r="M154" s="21">
        <f>SUM(G$3:G153)+J154</f>
        <v>0</v>
      </c>
      <c r="N154" s="21"/>
      <c r="O154" s="21"/>
      <c r="P154" s="21"/>
      <c r="Q154" s="19">
        <f t="shared" si="13"/>
        <v>3.534173855600993E-2</v>
      </c>
      <c r="R154" s="19">
        <f t="shared" si="14"/>
        <v>0.19358081839687738</v>
      </c>
      <c r="S154" s="19">
        <f t="shared" si="15"/>
        <v>0</v>
      </c>
      <c r="T154" s="19">
        <f t="shared" si="16"/>
        <v>-8.271325572869731E-2</v>
      </c>
      <c r="U154" s="19">
        <f t="shared" si="17"/>
        <v>0</v>
      </c>
      <c r="V154" s="19">
        <f t="shared" si="18"/>
        <v>0</v>
      </c>
    </row>
    <row r="155" spans="1:22" x14ac:dyDescent="0.25">
      <c r="A155" s="26">
        <f>Wellpath!E155</f>
        <v>0</v>
      </c>
      <c r="B155" s="22">
        <v>0</v>
      </c>
      <c r="C155" s="22">
        <v>0</v>
      </c>
      <c r="D155" s="22">
        <f>(TAN(Dip) * SIN(Wellpath!$L155) * COS(Wellpath!$O155) - COS(Wellpath!$L155)) / 2</f>
        <v>-0.5</v>
      </c>
      <c r="E155" s="20">
        <f>Model!$W$12*((drdp!B155+drdp!K155)*'ASXY-TI3S'!$B155+(drdp!E155+drdp!N155)*'ASXY-TI3S'!$C155+(drdp!H155+drdp!Q155)*'ASXY-TI3S'!$D155)</f>
        <v>0</v>
      </c>
      <c r="F155" s="20">
        <f>Model!$W$12*((drdp!C155+drdp!L155)*'ASXY-TI3S'!$B155+(drdp!F155+drdp!O155)*'ASXY-TI3S'!$C155+(drdp!I155+drdp!R155)*'ASXY-TI3S'!$D155)</f>
        <v>0</v>
      </c>
      <c r="G155" s="20">
        <f>Model!$W$12*((drdp!D155+drdp!M155)*'ASXY-TI3S'!$B155+(drdp!G155+drdp!P155)*'ASXY-TI3S'!$C155+(drdp!J155+drdp!S155)*'ASXY-TI3S'!$D155)</f>
        <v>0</v>
      </c>
      <c r="H155" s="18">
        <f>Model!$W$12*((drdp!B155)*'ASXY-TI3S'!$B155+(drdp!E155)*'ASXY-TI3S'!$C155+(drdp!H155)*'ASXY-TI3S'!$D155)</f>
        <v>0</v>
      </c>
      <c r="I155" s="18">
        <f>Model!$W$12*((drdp!C155)*'ASXY-TI3S'!$B155+(drdp!F155)*'ASXY-TI3S'!$C155+(drdp!I155)*'ASXY-TI3S'!$D155)</f>
        <v>0</v>
      </c>
      <c r="J155" s="18">
        <f>Model!$W$12*((drdp!D155)*'ASXY-TI3S'!$B155+(drdp!G155)*'ASXY-TI3S'!$C155+(drdp!J155)*'ASXY-TI3S'!$D155)</f>
        <v>0</v>
      </c>
      <c r="K155" s="21">
        <f>SUM(E$3:E154)+H155</f>
        <v>-0.1879939854250926</v>
      </c>
      <c r="L155" s="21">
        <f>SUM(F$3:F154)+I155</f>
        <v>0.43997820218378703</v>
      </c>
      <c r="M155" s="21">
        <f>SUM(G$3:G154)+J155</f>
        <v>0</v>
      </c>
      <c r="N155" s="21"/>
      <c r="O155" s="21"/>
      <c r="P155" s="21"/>
      <c r="Q155" s="19">
        <f t="shared" si="13"/>
        <v>3.534173855600993E-2</v>
      </c>
      <c r="R155" s="19">
        <f t="shared" si="14"/>
        <v>0.19358081839687738</v>
      </c>
      <c r="S155" s="19">
        <f t="shared" si="15"/>
        <v>0</v>
      </c>
      <c r="T155" s="19">
        <f t="shared" si="16"/>
        <v>-8.271325572869731E-2</v>
      </c>
      <c r="U155" s="19">
        <f t="shared" si="17"/>
        <v>0</v>
      </c>
      <c r="V155" s="19">
        <f t="shared" si="18"/>
        <v>0</v>
      </c>
    </row>
    <row r="156" spans="1:22" x14ac:dyDescent="0.25">
      <c r="A156" s="26">
        <f>Wellpath!E156</f>
        <v>0</v>
      </c>
      <c r="B156" s="22">
        <v>0</v>
      </c>
      <c r="C156" s="22">
        <v>0</v>
      </c>
      <c r="D156" s="22">
        <f>(TAN(Dip) * SIN(Wellpath!$L156) * COS(Wellpath!$O156) - COS(Wellpath!$L156)) / 2</f>
        <v>-0.5</v>
      </c>
      <c r="E156" s="20">
        <f>Model!$W$12*((drdp!B156+drdp!K156)*'ASXY-TI3S'!$B156+(drdp!E156+drdp!N156)*'ASXY-TI3S'!$C156+(drdp!H156+drdp!Q156)*'ASXY-TI3S'!$D156)</f>
        <v>0</v>
      </c>
      <c r="F156" s="20">
        <f>Model!$W$12*((drdp!C156+drdp!L156)*'ASXY-TI3S'!$B156+(drdp!F156+drdp!O156)*'ASXY-TI3S'!$C156+(drdp!I156+drdp!R156)*'ASXY-TI3S'!$D156)</f>
        <v>0</v>
      </c>
      <c r="G156" s="20">
        <f>Model!$W$12*((drdp!D156+drdp!M156)*'ASXY-TI3S'!$B156+(drdp!G156+drdp!P156)*'ASXY-TI3S'!$C156+(drdp!J156+drdp!S156)*'ASXY-TI3S'!$D156)</f>
        <v>0</v>
      </c>
      <c r="H156" s="18">
        <f>Model!$W$12*((drdp!B156)*'ASXY-TI3S'!$B156+(drdp!E156)*'ASXY-TI3S'!$C156+(drdp!H156)*'ASXY-TI3S'!$D156)</f>
        <v>0</v>
      </c>
      <c r="I156" s="18">
        <f>Model!$W$12*((drdp!C156)*'ASXY-TI3S'!$B156+(drdp!F156)*'ASXY-TI3S'!$C156+(drdp!I156)*'ASXY-TI3S'!$D156)</f>
        <v>0</v>
      </c>
      <c r="J156" s="18">
        <f>Model!$W$12*((drdp!D156)*'ASXY-TI3S'!$B156+(drdp!G156)*'ASXY-TI3S'!$C156+(drdp!J156)*'ASXY-TI3S'!$D156)</f>
        <v>0</v>
      </c>
      <c r="K156" s="21">
        <f>SUM(E$3:E155)+H156</f>
        <v>-0.1879939854250926</v>
      </c>
      <c r="L156" s="21">
        <f>SUM(F$3:F155)+I156</f>
        <v>0.43997820218378703</v>
      </c>
      <c r="M156" s="21">
        <f>SUM(G$3:G155)+J156</f>
        <v>0</v>
      </c>
      <c r="N156" s="21"/>
      <c r="O156" s="21"/>
      <c r="P156" s="21"/>
      <c r="Q156" s="19">
        <f t="shared" si="13"/>
        <v>3.534173855600993E-2</v>
      </c>
      <c r="R156" s="19">
        <f t="shared" si="14"/>
        <v>0.19358081839687738</v>
      </c>
      <c r="S156" s="19">
        <f t="shared" si="15"/>
        <v>0</v>
      </c>
      <c r="T156" s="19">
        <f t="shared" si="16"/>
        <v>-8.271325572869731E-2</v>
      </c>
      <c r="U156" s="19">
        <f t="shared" si="17"/>
        <v>0</v>
      </c>
      <c r="V156" s="19">
        <f t="shared" si="18"/>
        <v>0</v>
      </c>
    </row>
    <row r="157" spans="1:22" x14ac:dyDescent="0.25">
      <c r="A157" s="26">
        <f>Wellpath!E157</f>
        <v>0</v>
      </c>
      <c r="B157" s="22">
        <v>0</v>
      </c>
      <c r="C157" s="22">
        <v>0</v>
      </c>
      <c r="D157" s="22">
        <f>(TAN(Dip) * SIN(Wellpath!$L157) * COS(Wellpath!$O157) - COS(Wellpath!$L157)) / 2</f>
        <v>-0.5</v>
      </c>
      <c r="E157" s="20">
        <f>Model!$W$12*((drdp!B157+drdp!K157)*'ASXY-TI3S'!$B157+(drdp!E157+drdp!N157)*'ASXY-TI3S'!$C157+(drdp!H157+drdp!Q157)*'ASXY-TI3S'!$D157)</f>
        <v>0</v>
      </c>
      <c r="F157" s="20">
        <f>Model!$W$12*((drdp!C157+drdp!L157)*'ASXY-TI3S'!$B157+(drdp!F157+drdp!O157)*'ASXY-TI3S'!$C157+(drdp!I157+drdp!R157)*'ASXY-TI3S'!$D157)</f>
        <v>0</v>
      </c>
      <c r="G157" s="20">
        <f>Model!$W$12*((drdp!D157+drdp!M157)*'ASXY-TI3S'!$B157+(drdp!G157+drdp!P157)*'ASXY-TI3S'!$C157+(drdp!J157+drdp!S157)*'ASXY-TI3S'!$D157)</f>
        <v>0</v>
      </c>
      <c r="H157" s="18">
        <f>Model!$W$12*((drdp!B157)*'ASXY-TI3S'!$B157+(drdp!E157)*'ASXY-TI3S'!$C157+(drdp!H157)*'ASXY-TI3S'!$D157)</f>
        <v>0</v>
      </c>
      <c r="I157" s="18">
        <f>Model!$W$12*((drdp!C157)*'ASXY-TI3S'!$B157+(drdp!F157)*'ASXY-TI3S'!$C157+(drdp!I157)*'ASXY-TI3S'!$D157)</f>
        <v>0</v>
      </c>
      <c r="J157" s="18">
        <f>Model!$W$12*((drdp!D157)*'ASXY-TI3S'!$B157+(drdp!G157)*'ASXY-TI3S'!$C157+(drdp!J157)*'ASXY-TI3S'!$D157)</f>
        <v>0</v>
      </c>
      <c r="K157" s="21">
        <f>SUM(E$3:E156)+H157</f>
        <v>-0.1879939854250926</v>
      </c>
      <c r="L157" s="21">
        <f>SUM(F$3:F156)+I157</f>
        <v>0.43997820218378703</v>
      </c>
      <c r="M157" s="21">
        <f>SUM(G$3:G156)+J157</f>
        <v>0</v>
      </c>
      <c r="N157" s="21"/>
      <c r="O157" s="21"/>
      <c r="P157" s="21"/>
      <c r="Q157" s="19">
        <f t="shared" si="13"/>
        <v>3.534173855600993E-2</v>
      </c>
      <c r="R157" s="19">
        <f t="shared" si="14"/>
        <v>0.19358081839687738</v>
      </c>
      <c r="S157" s="19">
        <f t="shared" si="15"/>
        <v>0</v>
      </c>
      <c r="T157" s="19">
        <f t="shared" si="16"/>
        <v>-8.271325572869731E-2</v>
      </c>
      <c r="U157" s="19">
        <f t="shared" si="17"/>
        <v>0</v>
      </c>
      <c r="V157" s="19">
        <f t="shared" si="18"/>
        <v>0</v>
      </c>
    </row>
    <row r="158" spans="1:22" x14ac:dyDescent="0.25">
      <c r="A158" s="26">
        <f>Wellpath!E158</f>
        <v>0</v>
      </c>
      <c r="B158" s="22">
        <v>0</v>
      </c>
      <c r="C158" s="22">
        <v>0</v>
      </c>
      <c r="D158" s="22">
        <f>(TAN(Dip) * SIN(Wellpath!$L158) * COS(Wellpath!$O158) - COS(Wellpath!$L158)) / 2</f>
        <v>-0.5</v>
      </c>
      <c r="E158" s="20">
        <f>Model!$W$12*((drdp!B158+drdp!K158)*'ASXY-TI3S'!$B158+(drdp!E158+drdp!N158)*'ASXY-TI3S'!$C158+(drdp!H158+drdp!Q158)*'ASXY-TI3S'!$D158)</f>
        <v>0</v>
      </c>
      <c r="F158" s="20">
        <f>Model!$W$12*((drdp!C158+drdp!L158)*'ASXY-TI3S'!$B158+(drdp!F158+drdp!O158)*'ASXY-TI3S'!$C158+(drdp!I158+drdp!R158)*'ASXY-TI3S'!$D158)</f>
        <v>0</v>
      </c>
      <c r="G158" s="20">
        <f>Model!$W$12*((drdp!D158+drdp!M158)*'ASXY-TI3S'!$B158+(drdp!G158+drdp!P158)*'ASXY-TI3S'!$C158+(drdp!J158+drdp!S158)*'ASXY-TI3S'!$D158)</f>
        <v>0</v>
      </c>
      <c r="H158" s="18">
        <f>Model!$W$12*((drdp!B158)*'ASXY-TI3S'!$B158+(drdp!E158)*'ASXY-TI3S'!$C158+(drdp!H158)*'ASXY-TI3S'!$D158)</f>
        <v>0</v>
      </c>
      <c r="I158" s="18">
        <f>Model!$W$12*((drdp!C158)*'ASXY-TI3S'!$B158+(drdp!F158)*'ASXY-TI3S'!$C158+(drdp!I158)*'ASXY-TI3S'!$D158)</f>
        <v>0</v>
      </c>
      <c r="J158" s="18">
        <f>Model!$W$12*((drdp!D158)*'ASXY-TI3S'!$B158+(drdp!G158)*'ASXY-TI3S'!$C158+(drdp!J158)*'ASXY-TI3S'!$D158)</f>
        <v>0</v>
      </c>
      <c r="K158" s="21">
        <f>SUM(E$3:E157)+H158</f>
        <v>-0.1879939854250926</v>
      </c>
      <c r="L158" s="21">
        <f>SUM(F$3:F157)+I158</f>
        <v>0.43997820218378703</v>
      </c>
      <c r="M158" s="21">
        <f>SUM(G$3:G157)+J158</f>
        <v>0</v>
      </c>
      <c r="N158" s="21"/>
      <c r="O158" s="21"/>
      <c r="P158" s="21"/>
      <c r="Q158" s="19">
        <f t="shared" si="13"/>
        <v>3.534173855600993E-2</v>
      </c>
      <c r="R158" s="19">
        <f t="shared" si="14"/>
        <v>0.19358081839687738</v>
      </c>
      <c r="S158" s="19">
        <f t="shared" si="15"/>
        <v>0</v>
      </c>
      <c r="T158" s="19">
        <f t="shared" si="16"/>
        <v>-8.271325572869731E-2</v>
      </c>
      <c r="U158" s="19">
        <f t="shared" si="17"/>
        <v>0</v>
      </c>
      <c r="V158" s="19">
        <f t="shared" si="18"/>
        <v>0</v>
      </c>
    </row>
    <row r="159" spans="1:22" x14ac:dyDescent="0.25">
      <c r="A159" s="26">
        <f>Wellpath!E159</f>
        <v>0</v>
      </c>
      <c r="B159" s="22">
        <v>0</v>
      </c>
      <c r="C159" s="22">
        <v>0</v>
      </c>
      <c r="D159" s="22">
        <f>(TAN(Dip) * SIN(Wellpath!$L159) * COS(Wellpath!$O159) - COS(Wellpath!$L159)) / 2</f>
        <v>-0.5</v>
      </c>
      <c r="E159" s="20">
        <f>Model!$W$12*((drdp!B159+drdp!K159)*'ASXY-TI3S'!$B159+(drdp!E159+drdp!N159)*'ASXY-TI3S'!$C159+(drdp!H159+drdp!Q159)*'ASXY-TI3S'!$D159)</f>
        <v>0</v>
      </c>
      <c r="F159" s="20">
        <f>Model!$W$12*((drdp!C159+drdp!L159)*'ASXY-TI3S'!$B159+(drdp!F159+drdp!O159)*'ASXY-TI3S'!$C159+(drdp!I159+drdp!R159)*'ASXY-TI3S'!$D159)</f>
        <v>0</v>
      </c>
      <c r="G159" s="20">
        <f>Model!$W$12*((drdp!D159+drdp!M159)*'ASXY-TI3S'!$B159+(drdp!G159+drdp!P159)*'ASXY-TI3S'!$C159+(drdp!J159+drdp!S159)*'ASXY-TI3S'!$D159)</f>
        <v>0</v>
      </c>
      <c r="H159" s="18">
        <f>Model!$W$12*((drdp!B159)*'ASXY-TI3S'!$B159+(drdp!E159)*'ASXY-TI3S'!$C159+(drdp!H159)*'ASXY-TI3S'!$D159)</f>
        <v>0</v>
      </c>
      <c r="I159" s="18">
        <f>Model!$W$12*((drdp!C159)*'ASXY-TI3S'!$B159+(drdp!F159)*'ASXY-TI3S'!$C159+(drdp!I159)*'ASXY-TI3S'!$D159)</f>
        <v>0</v>
      </c>
      <c r="J159" s="18">
        <f>Model!$W$12*((drdp!D159)*'ASXY-TI3S'!$B159+(drdp!G159)*'ASXY-TI3S'!$C159+(drdp!J159)*'ASXY-TI3S'!$D159)</f>
        <v>0</v>
      </c>
      <c r="K159" s="21">
        <f>SUM(E$3:E158)+H159</f>
        <v>-0.1879939854250926</v>
      </c>
      <c r="L159" s="21">
        <f>SUM(F$3:F158)+I159</f>
        <v>0.43997820218378703</v>
      </c>
      <c r="M159" s="21">
        <f>SUM(G$3:G158)+J159</f>
        <v>0</v>
      </c>
      <c r="N159" s="21"/>
      <c r="O159" s="21"/>
      <c r="P159" s="21"/>
      <c r="Q159" s="19">
        <f t="shared" si="13"/>
        <v>3.534173855600993E-2</v>
      </c>
      <c r="R159" s="19">
        <f t="shared" si="14"/>
        <v>0.19358081839687738</v>
      </c>
      <c r="S159" s="19">
        <f t="shared" si="15"/>
        <v>0</v>
      </c>
      <c r="T159" s="19">
        <f t="shared" si="16"/>
        <v>-8.271325572869731E-2</v>
      </c>
      <c r="U159" s="19">
        <f t="shared" si="17"/>
        <v>0</v>
      </c>
      <c r="V159" s="19">
        <f t="shared" si="18"/>
        <v>0</v>
      </c>
    </row>
    <row r="160" spans="1:22" x14ac:dyDescent="0.25">
      <c r="A160" s="26">
        <f>Wellpath!E160</f>
        <v>0</v>
      </c>
      <c r="B160" s="22">
        <v>0</v>
      </c>
      <c r="C160" s="22">
        <v>0</v>
      </c>
      <c r="D160" s="22">
        <f>(TAN(Dip) * SIN(Wellpath!$L160) * COS(Wellpath!$O160) - COS(Wellpath!$L160)) / 2</f>
        <v>-0.5</v>
      </c>
      <c r="E160" s="20">
        <f>Model!$W$12*((drdp!B160+drdp!K160)*'ASXY-TI3S'!$B160+(drdp!E160+drdp!N160)*'ASXY-TI3S'!$C160+(drdp!H160+drdp!Q160)*'ASXY-TI3S'!$D160)</f>
        <v>0</v>
      </c>
      <c r="F160" s="20">
        <f>Model!$W$12*((drdp!C160+drdp!L160)*'ASXY-TI3S'!$B160+(drdp!F160+drdp!O160)*'ASXY-TI3S'!$C160+(drdp!I160+drdp!R160)*'ASXY-TI3S'!$D160)</f>
        <v>0</v>
      </c>
      <c r="G160" s="20">
        <f>Model!$W$12*((drdp!D160+drdp!M160)*'ASXY-TI3S'!$B160+(drdp!G160+drdp!P160)*'ASXY-TI3S'!$C160+(drdp!J160+drdp!S160)*'ASXY-TI3S'!$D160)</f>
        <v>0</v>
      </c>
      <c r="H160" s="18">
        <f>Model!$W$12*((drdp!B160)*'ASXY-TI3S'!$B160+(drdp!E160)*'ASXY-TI3S'!$C160+(drdp!H160)*'ASXY-TI3S'!$D160)</f>
        <v>0</v>
      </c>
      <c r="I160" s="18">
        <f>Model!$W$12*((drdp!C160)*'ASXY-TI3S'!$B160+(drdp!F160)*'ASXY-TI3S'!$C160+(drdp!I160)*'ASXY-TI3S'!$D160)</f>
        <v>0</v>
      </c>
      <c r="J160" s="18">
        <f>Model!$W$12*((drdp!D160)*'ASXY-TI3S'!$B160+(drdp!G160)*'ASXY-TI3S'!$C160+(drdp!J160)*'ASXY-TI3S'!$D160)</f>
        <v>0</v>
      </c>
      <c r="K160" s="21">
        <f>SUM(E$3:E159)+H160</f>
        <v>-0.1879939854250926</v>
      </c>
      <c r="L160" s="21">
        <f>SUM(F$3:F159)+I160</f>
        <v>0.43997820218378703</v>
      </c>
      <c r="M160" s="21">
        <f>SUM(G$3:G159)+J160</f>
        <v>0</v>
      </c>
      <c r="N160" s="21"/>
      <c r="O160" s="21"/>
      <c r="P160" s="21"/>
      <c r="Q160" s="19">
        <f t="shared" si="13"/>
        <v>3.534173855600993E-2</v>
      </c>
      <c r="R160" s="19">
        <f t="shared" si="14"/>
        <v>0.19358081839687738</v>
      </c>
      <c r="S160" s="19">
        <f t="shared" si="15"/>
        <v>0</v>
      </c>
      <c r="T160" s="19">
        <f t="shared" si="16"/>
        <v>-8.271325572869731E-2</v>
      </c>
      <c r="U160" s="19">
        <f t="shared" si="17"/>
        <v>0</v>
      </c>
      <c r="V160" s="19">
        <f t="shared" si="18"/>
        <v>0</v>
      </c>
    </row>
    <row r="161" spans="1:22" x14ac:dyDescent="0.25">
      <c r="A161" s="26">
        <f>Wellpath!E161</f>
        <v>0</v>
      </c>
      <c r="B161" s="22">
        <v>0</v>
      </c>
      <c r="C161" s="22">
        <v>0</v>
      </c>
      <c r="D161" s="22">
        <f>(TAN(Dip) * SIN(Wellpath!$L161) * COS(Wellpath!$O161) - COS(Wellpath!$L161)) / 2</f>
        <v>-0.5</v>
      </c>
      <c r="E161" s="20">
        <f>Model!$W$12*((drdp!B161+drdp!K161)*'ASXY-TI3S'!$B161+(drdp!E161+drdp!N161)*'ASXY-TI3S'!$C161+(drdp!H161+drdp!Q161)*'ASXY-TI3S'!$D161)</f>
        <v>0</v>
      </c>
      <c r="F161" s="20">
        <f>Model!$W$12*((drdp!C161+drdp!L161)*'ASXY-TI3S'!$B161+(drdp!F161+drdp!O161)*'ASXY-TI3S'!$C161+(drdp!I161+drdp!R161)*'ASXY-TI3S'!$D161)</f>
        <v>0</v>
      </c>
      <c r="G161" s="20">
        <f>Model!$W$12*((drdp!D161+drdp!M161)*'ASXY-TI3S'!$B161+(drdp!G161+drdp!P161)*'ASXY-TI3S'!$C161+(drdp!J161+drdp!S161)*'ASXY-TI3S'!$D161)</f>
        <v>0</v>
      </c>
      <c r="H161" s="18">
        <f>Model!$W$12*((drdp!B161)*'ASXY-TI3S'!$B161+(drdp!E161)*'ASXY-TI3S'!$C161+(drdp!H161)*'ASXY-TI3S'!$D161)</f>
        <v>0</v>
      </c>
      <c r="I161" s="18">
        <f>Model!$W$12*((drdp!C161)*'ASXY-TI3S'!$B161+(drdp!F161)*'ASXY-TI3S'!$C161+(drdp!I161)*'ASXY-TI3S'!$D161)</f>
        <v>0</v>
      </c>
      <c r="J161" s="18">
        <f>Model!$W$12*((drdp!D161)*'ASXY-TI3S'!$B161+(drdp!G161)*'ASXY-TI3S'!$C161+(drdp!J161)*'ASXY-TI3S'!$D161)</f>
        <v>0</v>
      </c>
      <c r="K161" s="21">
        <f>SUM(E$3:E160)+H161</f>
        <v>-0.1879939854250926</v>
      </c>
      <c r="L161" s="21">
        <f>SUM(F$3:F160)+I161</f>
        <v>0.43997820218378703</v>
      </c>
      <c r="M161" s="21">
        <f>SUM(G$3:G160)+J161</f>
        <v>0</v>
      </c>
      <c r="N161" s="21"/>
      <c r="O161" s="21"/>
      <c r="P161" s="21"/>
      <c r="Q161" s="19">
        <f t="shared" si="13"/>
        <v>3.534173855600993E-2</v>
      </c>
      <c r="R161" s="19">
        <f t="shared" si="14"/>
        <v>0.19358081839687738</v>
      </c>
      <c r="S161" s="19">
        <f t="shared" si="15"/>
        <v>0</v>
      </c>
      <c r="T161" s="19">
        <f t="shared" si="16"/>
        <v>-8.271325572869731E-2</v>
      </c>
      <c r="U161" s="19">
        <f t="shared" si="17"/>
        <v>0</v>
      </c>
      <c r="V161" s="19">
        <f t="shared" si="18"/>
        <v>0</v>
      </c>
    </row>
    <row r="162" spans="1:22" x14ac:dyDescent="0.25">
      <c r="A162" s="26">
        <f>Wellpath!E162</f>
        <v>0</v>
      </c>
      <c r="B162" s="22">
        <v>0</v>
      </c>
      <c r="C162" s="22">
        <v>0</v>
      </c>
      <c r="D162" s="22">
        <f>(TAN(Dip) * SIN(Wellpath!$L162) * COS(Wellpath!$O162) - COS(Wellpath!$L162)) / 2</f>
        <v>-0.5</v>
      </c>
      <c r="E162" s="20">
        <f>Model!$W$12*((drdp!B162+drdp!K162)*'ASXY-TI3S'!$B162+(drdp!E162+drdp!N162)*'ASXY-TI3S'!$C162+(drdp!H162+drdp!Q162)*'ASXY-TI3S'!$D162)</f>
        <v>0</v>
      </c>
      <c r="F162" s="20">
        <f>Model!$W$12*((drdp!C162+drdp!L162)*'ASXY-TI3S'!$B162+(drdp!F162+drdp!O162)*'ASXY-TI3S'!$C162+(drdp!I162+drdp!R162)*'ASXY-TI3S'!$D162)</f>
        <v>0</v>
      </c>
      <c r="G162" s="20">
        <f>Model!$W$12*((drdp!D162+drdp!M162)*'ASXY-TI3S'!$B162+(drdp!G162+drdp!P162)*'ASXY-TI3S'!$C162+(drdp!J162+drdp!S162)*'ASXY-TI3S'!$D162)</f>
        <v>0</v>
      </c>
      <c r="H162" s="18">
        <f>Model!$W$12*((drdp!B162)*'ASXY-TI3S'!$B162+(drdp!E162)*'ASXY-TI3S'!$C162+(drdp!H162)*'ASXY-TI3S'!$D162)</f>
        <v>0</v>
      </c>
      <c r="I162" s="18">
        <f>Model!$W$12*((drdp!C162)*'ASXY-TI3S'!$B162+(drdp!F162)*'ASXY-TI3S'!$C162+(drdp!I162)*'ASXY-TI3S'!$D162)</f>
        <v>0</v>
      </c>
      <c r="J162" s="18">
        <f>Model!$W$12*((drdp!D162)*'ASXY-TI3S'!$B162+(drdp!G162)*'ASXY-TI3S'!$C162+(drdp!J162)*'ASXY-TI3S'!$D162)</f>
        <v>0</v>
      </c>
      <c r="K162" s="21">
        <f>SUM(E$3:E161)+H162</f>
        <v>-0.1879939854250926</v>
      </c>
      <c r="L162" s="21">
        <f>SUM(F$3:F161)+I162</f>
        <v>0.43997820218378703</v>
      </c>
      <c r="M162" s="21">
        <f>SUM(G$3:G161)+J162</f>
        <v>0</v>
      </c>
      <c r="N162" s="21"/>
      <c r="O162" s="21"/>
      <c r="P162" s="21"/>
      <c r="Q162" s="19">
        <f t="shared" si="13"/>
        <v>3.534173855600993E-2</v>
      </c>
      <c r="R162" s="19">
        <f t="shared" si="14"/>
        <v>0.19358081839687738</v>
      </c>
      <c r="S162" s="19">
        <f t="shared" si="15"/>
        <v>0</v>
      </c>
      <c r="T162" s="19">
        <f t="shared" si="16"/>
        <v>-8.271325572869731E-2</v>
      </c>
      <c r="U162" s="19">
        <f t="shared" si="17"/>
        <v>0</v>
      </c>
      <c r="V162" s="19">
        <f t="shared" si="18"/>
        <v>0</v>
      </c>
    </row>
    <row r="163" spans="1:22" x14ac:dyDescent="0.25">
      <c r="A163" s="26">
        <f>Wellpath!E163</f>
        <v>0</v>
      </c>
      <c r="B163" s="22">
        <v>0</v>
      </c>
      <c r="C163" s="22">
        <v>0</v>
      </c>
      <c r="D163" s="22">
        <f>(TAN(Dip) * SIN(Wellpath!$L163) * COS(Wellpath!$O163) - COS(Wellpath!$L163)) / 2</f>
        <v>-0.5</v>
      </c>
      <c r="E163" s="20">
        <f>Model!$W$12*((drdp!B163+drdp!K163)*'ASXY-TI3S'!$B163+(drdp!E163+drdp!N163)*'ASXY-TI3S'!$C163+(drdp!H163+drdp!Q163)*'ASXY-TI3S'!$D163)</f>
        <v>0</v>
      </c>
      <c r="F163" s="20">
        <f>Model!$W$12*((drdp!C163+drdp!L163)*'ASXY-TI3S'!$B163+(drdp!F163+drdp!O163)*'ASXY-TI3S'!$C163+(drdp!I163+drdp!R163)*'ASXY-TI3S'!$D163)</f>
        <v>0</v>
      </c>
      <c r="G163" s="20">
        <f>Model!$W$12*((drdp!D163+drdp!M163)*'ASXY-TI3S'!$B163+(drdp!G163+drdp!P163)*'ASXY-TI3S'!$C163+(drdp!J163+drdp!S163)*'ASXY-TI3S'!$D163)</f>
        <v>0</v>
      </c>
      <c r="H163" s="18">
        <f>Model!$W$12*((drdp!B163)*'ASXY-TI3S'!$B163+(drdp!E163)*'ASXY-TI3S'!$C163+(drdp!H163)*'ASXY-TI3S'!$D163)</f>
        <v>0</v>
      </c>
      <c r="I163" s="18">
        <f>Model!$W$12*((drdp!C163)*'ASXY-TI3S'!$B163+(drdp!F163)*'ASXY-TI3S'!$C163+(drdp!I163)*'ASXY-TI3S'!$D163)</f>
        <v>0</v>
      </c>
      <c r="J163" s="18">
        <f>Model!$W$12*((drdp!D163)*'ASXY-TI3S'!$B163+(drdp!G163)*'ASXY-TI3S'!$C163+(drdp!J163)*'ASXY-TI3S'!$D163)</f>
        <v>0</v>
      </c>
      <c r="K163" s="21">
        <f>SUM(E$3:E162)+H163</f>
        <v>-0.1879939854250926</v>
      </c>
      <c r="L163" s="21">
        <f>SUM(F$3:F162)+I163</f>
        <v>0.43997820218378703</v>
      </c>
      <c r="M163" s="21">
        <f>SUM(G$3:G162)+J163</f>
        <v>0</v>
      </c>
      <c r="N163" s="21"/>
      <c r="O163" s="21"/>
      <c r="P163" s="21"/>
      <c r="Q163" s="19">
        <f t="shared" si="13"/>
        <v>3.534173855600993E-2</v>
      </c>
      <c r="R163" s="19">
        <f t="shared" si="14"/>
        <v>0.19358081839687738</v>
      </c>
      <c r="S163" s="19">
        <f t="shared" si="15"/>
        <v>0</v>
      </c>
      <c r="T163" s="19">
        <f t="shared" si="16"/>
        <v>-8.271325572869731E-2</v>
      </c>
      <c r="U163" s="19">
        <f t="shared" si="17"/>
        <v>0</v>
      </c>
      <c r="V163" s="19">
        <f t="shared" si="18"/>
        <v>0</v>
      </c>
    </row>
    <row r="164" spans="1:22" x14ac:dyDescent="0.25">
      <c r="A164" s="26">
        <f>Wellpath!E164</f>
        <v>0</v>
      </c>
      <c r="B164" s="22">
        <v>0</v>
      </c>
      <c r="C164" s="22">
        <v>0</v>
      </c>
      <c r="D164" s="22">
        <f>(TAN(Dip) * SIN(Wellpath!$L164) * COS(Wellpath!$O164) - COS(Wellpath!$L164)) / 2</f>
        <v>-0.5</v>
      </c>
      <c r="E164" s="20">
        <f>Model!$W$12*((drdp!B164+drdp!K164)*'ASXY-TI3S'!$B164+(drdp!E164+drdp!N164)*'ASXY-TI3S'!$C164+(drdp!H164+drdp!Q164)*'ASXY-TI3S'!$D164)</f>
        <v>0</v>
      </c>
      <c r="F164" s="20">
        <f>Model!$W$12*((drdp!C164+drdp!L164)*'ASXY-TI3S'!$B164+(drdp!F164+drdp!O164)*'ASXY-TI3S'!$C164+(drdp!I164+drdp!R164)*'ASXY-TI3S'!$D164)</f>
        <v>0</v>
      </c>
      <c r="G164" s="20">
        <f>Model!$W$12*((drdp!D164+drdp!M164)*'ASXY-TI3S'!$B164+(drdp!G164+drdp!P164)*'ASXY-TI3S'!$C164+(drdp!J164+drdp!S164)*'ASXY-TI3S'!$D164)</f>
        <v>0</v>
      </c>
      <c r="H164" s="18">
        <f>Model!$W$12*((drdp!B164)*'ASXY-TI3S'!$B164+(drdp!E164)*'ASXY-TI3S'!$C164+(drdp!H164)*'ASXY-TI3S'!$D164)</f>
        <v>0</v>
      </c>
      <c r="I164" s="18">
        <f>Model!$W$12*((drdp!C164)*'ASXY-TI3S'!$B164+(drdp!F164)*'ASXY-TI3S'!$C164+(drdp!I164)*'ASXY-TI3S'!$D164)</f>
        <v>0</v>
      </c>
      <c r="J164" s="18">
        <f>Model!$W$12*((drdp!D164)*'ASXY-TI3S'!$B164+(drdp!G164)*'ASXY-TI3S'!$C164+(drdp!J164)*'ASXY-TI3S'!$D164)</f>
        <v>0</v>
      </c>
      <c r="K164" s="21">
        <f>SUM(E$3:E163)+H164</f>
        <v>-0.1879939854250926</v>
      </c>
      <c r="L164" s="21">
        <f>SUM(F$3:F163)+I164</f>
        <v>0.43997820218378703</v>
      </c>
      <c r="M164" s="21">
        <f>SUM(G$3:G163)+J164</f>
        <v>0</v>
      </c>
      <c r="N164" s="21"/>
      <c r="O164" s="21"/>
      <c r="P164" s="21"/>
      <c r="Q164" s="19">
        <f t="shared" si="13"/>
        <v>3.534173855600993E-2</v>
      </c>
      <c r="R164" s="19">
        <f t="shared" si="14"/>
        <v>0.19358081839687738</v>
      </c>
      <c r="S164" s="19">
        <f t="shared" si="15"/>
        <v>0</v>
      </c>
      <c r="T164" s="19">
        <f t="shared" si="16"/>
        <v>-8.271325572869731E-2</v>
      </c>
      <c r="U164" s="19">
        <f t="shared" si="17"/>
        <v>0</v>
      </c>
      <c r="V164" s="19">
        <f t="shared" si="18"/>
        <v>0</v>
      </c>
    </row>
    <row r="165" spans="1:22" x14ac:dyDescent="0.25">
      <c r="A165" s="26">
        <f>Wellpath!E165</f>
        <v>0</v>
      </c>
      <c r="B165" s="22">
        <v>0</v>
      </c>
      <c r="C165" s="22">
        <v>0</v>
      </c>
      <c r="D165" s="22">
        <f>(TAN(Dip) * SIN(Wellpath!$L165) * COS(Wellpath!$O165) - COS(Wellpath!$L165)) / 2</f>
        <v>-0.5</v>
      </c>
      <c r="E165" s="20">
        <f>Model!$W$12*((drdp!B165+drdp!K165)*'ASXY-TI3S'!$B165+(drdp!E165+drdp!N165)*'ASXY-TI3S'!$C165+(drdp!H165+drdp!Q165)*'ASXY-TI3S'!$D165)</f>
        <v>0</v>
      </c>
      <c r="F165" s="20">
        <f>Model!$W$12*((drdp!C165+drdp!L165)*'ASXY-TI3S'!$B165+(drdp!F165+drdp!O165)*'ASXY-TI3S'!$C165+(drdp!I165+drdp!R165)*'ASXY-TI3S'!$D165)</f>
        <v>0</v>
      </c>
      <c r="G165" s="20">
        <f>Model!$W$12*((drdp!D165+drdp!M165)*'ASXY-TI3S'!$B165+(drdp!G165+drdp!P165)*'ASXY-TI3S'!$C165+(drdp!J165+drdp!S165)*'ASXY-TI3S'!$D165)</f>
        <v>0</v>
      </c>
      <c r="H165" s="18">
        <f>Model!$W$12*((drdp!B165)*'ASXY-TI3S'!$B165+(drdp!E165)*'ASXY-TI3S'!$C165+(drdp!H165)*'ASXY-TI3S'!$D165)</f>
        <v>0</v>
      </c>
      <c r="I165" s="18">
        <f>Model!$W$12*((drdp!C165)*'ASXY-TI3S'!$B165+(drdp!F165)*'ASXY-TI3S'!$C165+(drdp!I165)*'ASXY-TI3S'!$D165)</f>
        <v>0</v>
      </c>
      <c r="J165" s="18">
        <f>Model!$W$12*((drdp!D165)*'ASXY-TI3S'!$B165+(drdp!G165)*'ASXY-TI3S'!$C165+(drdp!J165)*'ASXY-TI3S'!$D165)</f>
        <v>0</v>
      </c>
      <c r="K165" s="21">
        <f>SUM(E$3:E164)+H165</f>
        <v>-0.1879939854250926</v>
      </c>
      <c r="L165" s="21">
        <f>SUM(F$3:F164)+I165</f>
        <v>0.43997820218378703</v>
      </c>
      <c r="M165" s="21">
        <f>SUM(G$3:G164)+J165</f>
        <v>0</v>
      </c>
      <c r="N165" s="21"/>
      <c r="O165" s="21"/>
      <c r="P165" s="21"/>
      <c r="Q165" s="19">
        <f t="shared" si="13"/>
        <v>3.534173855600993E-2</v>
      </c>
      <c r="R165" s="19">
        <f t="shared" si="14"/>
        <v>0.19358081839687738</v>
      </c>
      <c r="S165" s="19">
        <f t="shared" si="15"/>
        <v>0</v>
      </c>
      <c r="T165" s="19">
        <f t="shared" si="16"/>
        <v>-8.271325572869731E-2</v>
      </c>
      <c r="U165" s="19">
        <f t="shared" si="17"/>
        <v>0</v>
      </c>
      <c r="V165" s="19">
        <f t="shared" si="18"/>
        <v>0</v>
      </c>
    </row>
    <row r="166" spans="1:22" x14ac:dyDescent="0.25">
      <c r="A166" s="26">
        <f>Wellpath!E166</f>
        <v>0</v>
      </c>
      <c r="B166" s="22">
        <v>0</v>
      </c>
      <c r="C166" s="22">
        <v>0</v>
      </c>
      <c r="D166" s="22">
        <f>(TAN(Dip) * SIN(Wellpath!$L166) * COS(Wellpath!$O166) - COS(Wellpath!$L166)) / 2</f>
        <v>-0.5</v>
      </c>
      <c r="E166" s="20">
        <f>Model!$W$12*((drdp!B166+drdp!K166)*'ASXY-TI3S'!$B166+(drdp!E166+drdp!N166)*'ASXY-TI3S'!$C166+(drdp!H166+drdp!Q166)*'ASXY-TI3S'!$D166)</f>
        <v>0</v>
      </c>
      <c r="F166" s="20">
        <f>Model!$W$12*((drdp!C166+drdp!L166)*'ASXY-TI3S'!$B166+(drdp!F166+drdp!O166)*'ASXY-TI3S'!$C166+(drdp!I166+drdp!R166)*'ASXY-TI3S'!$D166)</f>
        <v>0</v>
      </c>
      <c r="G166" s="20">
        <f>Model!$W$12*((drdp!D166+drdp!M166)*'ASXY-TI3S'!$B166+(drdp!G166+drdp!P166)*'ASXY-TI3S'!$C166+(drdp!J166+drdp!S166)*'ASXY-TI3S'!$D166)</f>
        <v>0</v>
      </c>
      <c r="H166" s="18">
        <f>Model!$W$12*((drdp!B166)*'ASXY-TI3S'!$B166+(drdp!E166)*'ASXY-TI3S'!$C166+(drdp!H166)*'ASXY-TI3S'!$D166)</f>
        <v>0</v>
      </c>
      <c r="I166" s="18">
        <f>Model!$W$12*((drdp!C166)*'ASXY-TI3S'!$B166+(drdp!F166)*'ASXY-TI3S'!$C166+(drdp!I166)*'ASXY-TI3S'!$D166)</f>
        <v>0</v>
      </c>
      <c r="J166" s="18">
        <f>Model!$W$12*((drdp!D166)*'ASXY-TI3S'!$B166+(drdp!G166)*'ASXY-TI3S'!$C166+(drdp!J166)*'ASXY-TI3S'!$D166)</f>
        <v>0</v>
      </c>
      <c r="K166" s="21">
        <f>SUM(E$3:E165)+H166</f>
        <v>-0.1879939854250926</v>
      </c>
      <c r="L166" s="21">
        <f>SUM(F$3:F165)+I166</f>
        <v>0.43997820218378703</v>
      </c>
      <c r="M166" s="21">
        <f>SUM(G$3:G165)+J166</f>
        <v>0</v>
      </c>
      <c r="N166" s="21"/>
      <c r="O166" s="21"/>
      <c r="P166" s="21"/>
      <c r="Q166" s="19">
        <f t="shared" si="13"/>
        <v>3.534173855600993E-2</v>
      </c>
      <c r="R166" s="19">
        <f t="shared" si="14"/>
        <v>0.19358081839687738</v>
      </c>
      <c r="S166" s="19">
        <f t="shared" si="15"/>
        <v>0</v>
      </c>
      <c r="T166" s="19">
        <f t="shared" si="16"/>
        <v>-8.271325572869731E-2</v>
      </c>
      <c r="U166" s="19">
        <f t="shared" si="17"/>
        <v>0</v>
      </c>
      <c r="V166" s="19">
        <f t="shared" si="18"/>
        <v>0</v>
      </c>
    </row>
    <row r="167" spans="1:22" x14ac:dyDescent="0.25">
      <c r="A167" s="26">
        <f>Wellpath!E167</f>
        <v>0</v>
      </c>
      <c r="B167" s="22">
        <v>0</v>
      </c>
      <c r="C167" s="22">
        <v>0</v>
      </c>
      <c r="D167" s="22">
        <f>(TAN(Dip) * SIN(Wellpath!$L167) * COS(Wellpath!$O167) - COS(Wellpath!$L167)) / 2</f>
        <v>-0.5</v>
      </c>
      <c r="E167" s="20">
        <f>Model!$W$12*((drdp!B167+drdp!K167)*'ASXY-TI3S'!$B167+(drdp!E167+drdp!N167)*'ASXY-TI3S'!$C167+(drdp!H167+drdp!Q167)*'ASXY-TI3S'!$D167)</f>
        <v>0</v>
      </c>
      <c r="F167" s="20">
        <f>Model!$W$12*((drdp!C167+drdp!L167)*'ASXY-TI3S'!$B167+(drdp!F167+drdp!O167)*'ASXY-TI3S'!$C167+(drdp!I167+drdp!R167)*'ASXY-TI3S'!$D167)</f>
        <v>0</v>
      </c>
      <c r="G167" s="20">
        <f>Model!$W$12*((drdp!D167+drdp!M167)*'ASXY-TI3S'!$B167+(drdp!G167+drdp!P167)*'ASXY-TI3S'!$C167+(drdp!J167+drdp!S167)*'ASXY-TI3S'!$D167)</f>
        <v>0</v>
      </c>
      <c r="H167" s="18">
        <f>Model!$W$12*((drdp!B167)*'ASXY-TI3S'!$B167+(drdp!E167)*'ASXY-TI3S'!$C167+(drdp!H167)*'ASXY-TI3S'!$D167)</f>
        <v>0</v>
      </c>
      <c r="I167" s="18">
        <f>Model!$W$12*((drdp!C167)*'ASXY-TI3S'!$B167+(drdp!F167)*'ASXY-TI3S'!$C167+(drdp!I167)*'ASXY-TI3S'!$D167)</f>
        <v>0</v>
      </c>
      <c r="J167" s="18">
        <f>Model!$W$12*((drdp!D167)*'ASXY-TI3S'!$B167+(drdp!G167)*'ASXY-TI3S'!$C167+(drdp!J167)*'ASXY-TI3S'!$D167)</f>
        <v>0</v>
      </c>
      <c r="K167" s="21">
        <f>SUM(E$3:E166)+H167</f>
        <v>-0.1879939854250926</v>
      </c>
      <c r="L167" s="21">
        <f>SUM(F$3:F166)+I167</f>
        <v>0.43997820218378703</v>
      </c>
      <c r="M167" s="21">
        <f>SUM(G$3:G166)+J167</f>
        <v>0</v>
      </c>
      <c r="N167" s="21"/>
      <c r="O167" s="21"/>
      <c r="P167" s="21"/>
      <c r="Q167" s="19">
        <f t="shared" si="13"/>
        <v>3.534173855600993E-2</v>
      </c>
      <c r="R167" s="19">
        <f t="shared" si="14"/>
        <v>0.19358081839687738</v>
      </c>
      <c r="S167" s="19">
        <f t="shared" si="15"/>
        <v>0</v>
      </c>
      <c r="T167" s="19">
        <f t="shared" si="16"/>
        <v>-8.271325572869731E-2</v>
      </c>
      <c r="U167" s="19">
        <f t="shared" si="17"/>
        <v>0</v>
      </c>
      <c r="V167" s="19">
        <f t="shared" si="18"/>
        <v>0</v>
      </c>
    </row>
    <row r="168" spans="1:22" x14ac:dyDescent="0.25">
      <c r="A168" s="26">
        <f>Wellpath!E168</f>
        <v>0</v>
      </c>
      <c r="B168" s="22">
        <v>0</v>
      </c>
      <c r="C168" s="22">
        <v>0</v>
      </c>
      <c r="D168" s="22">
        <f>(TAN(Dip) * SIN(Wellpath!$L168) * COS(Wellpath!$O168) - COS(Wellpath!$L168)) / 2</f>
        <v>-0.5</v>
      </c>
      <c r="E168" s="20">
        <f>Model!$W$12*((drdp!B168+drdp!K168)*'ASXY-TI3S'!$B168+(drdp!E168+drdp!N168)*'ASXY-TI3S'!$C168+(drdp!H168+drdp!Q168)*'ASXY-TI3S'!$D168)</f>
        <v>0</v>
      </c>
      <c r="F168" s="20">
        <f>Model!$W$12*((drdp!C168+drdp!L168)*'ASXY-TI3S'!$B168+(drdp!F168+drdp!O168)*'ASXY-TI3S'!$C168+(drdp!I168+drdp!R168)*'ASXY-TI3S'!$D168)</f>
        <v>0</v>
      </c>
      <c r="G168" s="20">
        <f>Model!$W$12*((drdp!D168+drdp!M168)*'ASXY-TI3S'!$B168+(drdp!G168+drdp!P168)*'ASXY-TI3S'!$C168+(drdp!J168+drdp!S168)*'ASXY-TI3S'!$D168)</f>
        <v>0</v>
      </c>
      <c r="H168" s="18">
        <f>Model!$W$12*((drdp!B168)*'ASXY-TI3S'!$B168+(drdp!E168)*'ASXY-TI3S'!$C168+(drdp!H168)*'ASXY-TI3S'!$D168)</f>
        <v>0</v>
      </c>
      <c r="I168" s="18">
        <f>Model!$W$12*((drdp!C168)*'ASXY-TI3S'!$B168+(drdp!F168)*'ASXY-TI3S'!$C168+(drdp!I168)*'ASXY-TI3S'!$D168)</f>
        <v>0</v>
      </c>
      <c r="J168" s="18">
        <f>Model!$W$12*((drdp!D168)*'ASXY-TI3S'!$B168+(drdp!G168)*'ASXY-TI3S'!$C168+(drdp!J168)*'ASXY-TI3S'!$D168)</f>
        <v>0</v>
      </c>
      <c r="K168" s="21">
        <f>SUM(E$3:E167)+H168</f>
        <v>-0.1879939854250926</v>
      </c>
      <c r="L168" s="21">
        <f>SUM(F$3:F167)+I168</f>
        <v>0.43997820218378703</v>
      </c>
      <c r="M168" s="21">
        <f>SUM(G$3:G167)+J168</f>
        <v>0</v>
      </c>
      <c r="N168" s="21"/>
      <c r="O168" s="21"/>
      <c r="P168" s="21"/>
      <c r="Q168" s="19">
        <f t="shared" si="13"/>
        <v>3.534173855600993E-2</v>
      </c>
      <c r="R168" s="19">
        <f t="shared" si="14"/>
        <v>0.19358081839687738</v>
      </c>
      <c r="S168" s="19">
        <f t="shared" si="15"/>
        <v>0</v>
      </c>
      <c r="T168" s="19">
        <f t="shared" si="16"/>
        <v>-8.271325572869731E-2</v>
      </c>
      <c r="U168" s="19">
        <f t="shared" si="17"/>
        <v>0</v>
      </c>
      <c r="V168" s="19">
        <f t="shared" si="18"/>
        <v>0</v>
      </c>
    </row>
    <row r="169" spans="1:22" x14ac:dyDescent="0.25">
      <c r="A169" s="26">
        <f>Wellpath!E169</f>
        <v>0</v>
      </c>
      <c r="B169" s="22">
        <v>0</v>
      </c>
      <c r="C169" s="22">
        <v>0</v>
      </c>
      <c r="D169" s="22">
        <f>(TAN(Dip) * SIN(Wellpath!$L169) * COS(Wellpath!$O169) - COS(Wellpath!$L169)) / 2</f>
        <v>-0.5</v>
      </c>
      <c r="E169" s="20">
        <f>Model!$W$12*((drdp!B169+drdp!K169)*'ASXY-TI3S'!$B169+(drdp!E169+drdp!N169)*'ASXY-TI3S'!$C169+(drdp!H169+drdp!Q169)*'ASXY-TI3S'!$D169)</f>
        <v>0</v>
      </c>
      <c r="F169" s="20">
        <f>Model!$W$12*((drdp!C169+drdp!L169)*'ASXY-TI3S'!$B169+(drdp!F169+drdp!O169)*'ASXY-TI3S'!$C169+(drdp!I169+drdp!R169)*'ASXY-TI3S'!$D169)</f>
        <v>0</v>
      </c>
      <c r="G169" s="20">
        <f>Model!$W$12*((drdp!D169+drdp!M169)*'ASXY-TI3S'!$B169+(drdp!G169+drdp!P169)*'ASXY-TI3S'!$C169+(drdp!J169+drdp!S169)*'ASXY-TI3S'!$D169)</f>
        <v>0</v>
      </c>
      <c r="H169" s="18">
        <f>Model!$W$12*((drdp!B169)*'ASXY-TI3S'!$B169+(drdp!E169)*'ASXY-TI3S'!$C169+(drdp!H169)*'ASXY-TI3S'!$D169)</f>
        <v>0</v>
      </c>
      <c r="I169" s="18">
        <f>Model!$W$12*((drdp!C169)*'ASXY-TI3S'!$B169+(drdp!F169)*'ASXY-TI3S'!$C169+(drdp!I169)*'ASXY-TI3S'!$D169)</f>
        <v>0</v>
      </c>
      <c r="J169" s="18">
        <f>Model!$W$12*((drdp!D169)*'ASXY-TI3S'!$B169+(drdp!G169)*'ASXY-TI3S'!$C169+(drdp!J169)*'ASXY-TI3S'!$D169)</f>
        <v>0</v>
      </c>
      <c r="K169" s="21">
        <f>SUM(E$3:E168)+H169</f>
        <v>-0.1879939854250926</v>
      </c>
      <c r="L169" s="21">
        <f>SUM(F$3:F168)+I169</f>
        <v>0.43997820218378703</v>
      </c>
      <c r="M169" s="21">
        <f>SUM(G$3:G168)+J169</f>
        <v>0</v>
      </c>
      <c r="N169" s="21"/>
      <c r="O169" s="21"/>
      <c r="P169" s="21"/>
      <c r="Q169" s="19">
        <f t="shared" si="13"/>
        <v>3.534173855600993E-2</v>
      </c>
      <c r="R169" s="19">
        <f t="shared" si="14"/>
        <v>0.19358081839687738</v>
      </c>
      <c r="S169" s="19">
        <f t="shared" si="15"/>
        <v>0</v>
      </c>
      <c r="T169" s="19">
        <f t="shared" si="16"/>
        <v>-8.271325572869731E-2</v>
      </c>
      <c r="U169" s="19">
        <f t="shared" si="17"/>
        <v>0</v>
      </c>
      <c r="V169" s="19">
        <f t="shared" si="18"/>
        <v>0</v>
      </c>
    </row>
    <row r="170" spans="1:22" x14ac:dyDescent="0.25">
      <c r="A170" s="26">
        <f>Wellpath!E170</f>
        <v>0</v>
      </c>
      <c r="B170" s="22">
        <v>0</v>
      </c>
      <c r="C170" s="22">
        <v>0</v>
      </c>
      <c r="D170" s="22">
        <f>(TAN(Dip) * SIN(Wellpath!$L170) * COS(Wellpath!$O170) - COS(Wellpath!$L170)) / 2</f>
        <v>-0.5</v>
      </c>
      <c r="E170" s="20">
        <f>Model!$W$12*((drdp!B170+drdp!K170)*'ASXY-TI3S'!$B170+(drdp!E170+drdp!N170)*'ASXY-TI3S'!$C170+(drdp!H170+drdp!Q170)*'ASXY-TI3S'!$D170)</f>
        <v>0</v>
      </c>
      <c r="F170" s="20">
        <f>Model!$W$12*((drdp!C170+drdp!L170)*'ASXY-TI3S'!$B170+(drdp!F170+drdp!O170)*'ASXY-TI3S'!$C170+(drdp!I170+drdp!R170)*'ASXY-TI3S'!$D170)</f>
        <v>0</v>
      </c>
      <c r="G170" s="20">
        <f>Model!$W$12*((drdp!D170+drdp!M170)*'ASXY-TI3S'!$B170+(drdp!G170+drdp!P170)*'ASXY-TI3S'!$C170+(drdp!J170+drdp!S170)*'ASXY-TI3S'!$D170)</f>
        <v>0</v>
      </c>
      <c r="H170" s="18">
        <f>Model!$W$12*((drdp!B170)*'ASXY-TI3S'!$B170+(drdp!E170)*'ASXY-TI3S'!$C170+(drdp!H170)*'ASXY-TI3S'!$D170)</f>
        <v>0</v>
      </c>
      <c r="I170" s="18">
        <f>Model!$W$12*((drdp!C170)*'ASXY-TI3S'!$B170+(drdp!F170)*'ASXY-TI3S'!$C170+(drdp!I170)*'ASXY-TI3S'!$D170)</f>
        <v>0</v>
      </c>
      <c r="J170" s="18">
        <f>Model!$W$12*((drdp!D170)*'ASXY-TI3S'!$B170+(drdp!G170)*'ASXY-TI3S'!$C170+(drdp!J170)*'ASXY-TI3S'!$D170)</f>
        <v>0</v>
      </c>
      <c r="K170" s="21">
        <f>SUM(E$3:E169)+H170</f>
        <v>-0.1879939854250926</v>
      </c>
      <c r="L170" s="21">
        <f>SUM(F$3:F169)+I170</f>
        <v>0.43997820218378703</v>
      </c>
      <c r="M170" s="21">
        <f>SUM(G$3:G169)+J170</f>
        <v>0</v>
      </c>
      <c r="N170" s="21"/>
      <c r="O170" s="21"/>
      <c r="P170" s="21"/>
      <c r="Q170" s="19">
        <f t="shared" si="13"/>
        <v>3.534173855600993E-2</v>
      </c>
      <c r="R170" s="19">
        <f t="shared" si="14"/>
        <v>0.19358081839687738</v>
      </c>
      <c r="S170" s="19">
        <f t="shared" si="15"/>
        <v>0</v>
      </c>
      <c r="T170" s="19">
        <f t="shared" si="16"/>
        <v>-8.271325572869731E-2</v>
      </c>
      <c r="U170" s="19">
        <f t="shared" si="17"/>
        <v>0</v>
      </c>
      <c r="V170" s="19">
        <f t="shared" si="18"/>
        <v>0</v>
      </c>
    </row>
    <row r="171" spans="1:22" x14ac:dyDescent="0.25">
      <c r="A171" s="26">
        <f>Wellpath!E171</f>
        <v>0</v>
      </c>
      <c r="B171" s="22">
        <v>0</v>
      </c>
      <c r="C171" s="22">
        <v>0</v>
      </c>
      <c r="D171" s="22">
        <f>(TAN(Dip) * SIN(Wellpath!$L171) * COS(Wellpath!$O171) - COS(Wellpath!$L171)) / 2</f>
        <v>-0.5</v>
      </c>
      <c r="E171" s="20">
        <f>Model!$W$12*((drdp!B171+drdp!K171)*'ASXY-TI3S'!$B171+(drdp!E171+drdp!N171)*'ASXY-TI3S'!$C171+(drdp!H171+drdp!Q171)*'ASXY-TI3S'!$D171)</f>
        <v>0</v>
      </c>
      <c r="F171" s="20">
        <f>Model!$W$12*((drdp!C171+drdp!L171)*'ASXY-TI3S'!$B171+(drdp!F171+drdp!O171)*'ASXY-TI3S'!$C171+(drdp!I171+drdp!R171)*'ASXY-TI3S'!$D171)</f>
        <v>0</v>
      </c>
      <c r="G171" s="20">
        <f>Model!$W$12*((drdp!D171+drdp!M171)*'ASXY-TI3S'!$B171+(drdp!G171+drdp!P171)*'ASXY-TI3S'!$C171+(drdp!J171+drdp!S171)*'ASXY-TI3S'!$D171)</f>
        <v>0</v>
      </c>
      <c r="H171" s="18">
        <f>Model!$W$12*((drdp!B171)*'ASXY-TI3S'!$B171+(drdp!E171)*'ASXY-TI3S'!$C171+(drdp!H171)*'ASXY-TI3S'!$D171)</f>
        <v>0</v>
      </c>
      <c r="I171" s="18">
        <f>Model!$W$12*((drdp!C171)*'ASXY-TI3S'!$B171+(drdp!F171)*'ASXY-TI3S'!$C171+(drdp!I171)*'ASXY-TI3S'!$D171)</f>
        <v>0</v>
      </c>
      <c r="J171" s="18">
        <f>Model!$W$12*((drdp!D171)*'ASXY-TI3S'!$B171+(drdp!G171)*'ASXY-TI3S'!$C171+(drdp!J171)*'ASXY-TI3S'!$D171)</f>
        <v>0</v>
      </c>
      <c r="K171" s="21">
        <f>SUM(E$3:E170)+H171</f>
        <v>-0.1879939854250926</v>
      </c>
      <c r="L171" s="21">
        <f>SUM(F$3:F170)+I171</f>
        <v>0.43997820218378703</v>
      </c>
      <c r="M171" s="21">
        <f>SUM(G$3:G170)+J171</f>
        <v>0</v>
      </c>
      <c r="N171" s="21"/>
      <c r="O171" s="21"/>
      <c r="P171" s="21"/>
      <c r="Q171" s="19">
        <f t="shared" si="13"/>
        <v>3.534173855600993E-2</v>
      </c>
      <c r="R171" s="19">
        <f t="shared" si="14"/>
        <v>0.19358081839687738</v>
      </c>
      <c r="S171" s="19">
        <f t="shared" si="15"/>
        <v>0</v>
      </c>
      <c r="T171" s="19">
        <f t="shared" si="16"/>
        <v>-8.271325572869731E-2</v>
      </c>
      <c r="U171" s="19">
        <f t="shared" si="17"/>
        <v>0</v>
      </c>
      <c r="V171" s="19">
        <f t="shared" si="18"/>
        <v>0</v>
      </c>
    </row>
    <row r="172" spans="1:22" x14ac:dyDescent="0.25">
      <c r="A172" s="26">
        <f>Wellpath!E172</f>
        <v>0</v>
      </c>
      <c r="B172" s="22">
        <v>0</v>
      </c>
      <c r="C172" s="22">
        <v>0</v>
      </c>
      <c r="D172" s="22">
        <f>(TAN(Dip) * SIN(Wellpath!$L172) * COS(Wellpath!$O172) - COS(Wellpath!$L172)) / 2</f>
        <v>-0.5</v>
      </c>
      <c r="E172" s="20">
        <f>Model!$W$12*((drdp!B172+drdp!K172)*'ASXY-TI3S'!$B172+(drdp!E172+drdp!N172)*'ASXY-TI3S'!$C172+(drdp!H172+drdp!Q172)*'ASXY-TI3S'!$D172)</f>
        <v>0</v>
      </c>
      <c r="F172" s="20">
        <f>Model!$W$12*((drdp!C172+drdp!L172)*'ASXY-TI3S'!$B172+(drdp!F172+drdp!O172)*'ASXY-TI3S'!$C172+(drdp!I172+drdp!R172)*'ASXY-TI3S'!$D172)</f>
        <v>0</v>
      </c>
      <c r="G172" s="20">
        <f>Model!$W$12*((drdp!D172+drdp!M172)*'ASXY-TI3S'!$B172+(drdp!G172+drdp!P172)*'ASXY-TI3S'!$C172+(drdp!J172+drdp!S172)*'ASXY-TI3S'!$D172)</f>
        <v>0</v>
      </c>
      <c r="H172" s="18">
        <f>Model!$W$12*((drdp!B172)*'ASXY-TI3S'!$B172+(drdp!E172)*'ASXY-TI3S'!$C172+(drdp!H172)*'ASXY-TI3S'!$D172)</f>
        <v>0</v>
      </c>
      <c r="I172" s="18">
        <f>Model!$W$12*((drdp!C172)*'ASXY-TI3S'!$B172+(drdp!F172)*'ASXY-TI3S'!$C172+(drdp!I172)*'ASXY-TI3S'!$D172)</f>
        <v>0</v>
      </c>
      <c r="J172" s="18">
        <f>Model!$W$12*((drdp!D172)*'ASXY-TI3S'!$B172+(drdp!G172)*'ASXY-TI3S'!$C172+(drdp!J172)*'ASXY-TI3S'!$D172)</f>
        <v>0</v>
      </c>
      <c r="K172" s="21">
        <f>SUM(E$3:E171)+H172</f>
        <v>-0.1879939854250926</v>
      </c>
      <c r="L172" s="21">
        <f>SUM(F$3:F171)+I172</f>
        <v>0.43997820218378703</v>
      </c>
      <c r="M172" s="21">
        <f>SUM(G$3:G171)+J172</f>
        <v>0</v>
      </c>
      <c r="N172" s="21"/>
      <c r="O172" s="21"/>
      <c r="P172" s="21"/>
      <c r="Q172" s="19">
        <f t="shared" si="13"/>
        <v>3.534173855600993E-2</v>
      </c>
      <c r="R172" s="19">
        <f t="shared" si="14"/>
        <v>0.19358081839687738</v>
      </c>
      <c r="S172" s="19">
        <f t="shared" si="15"/>
        <v>0</v>
      </c>
      <c r="T172" s="19">
        <f t="shared" si="16"/>
        <v>-8.271325572869731E-2</v>
      </c>
      <c r="U172" s="19">
        <f t="shared" si="17"/>
        <v>0</v>
      </c>
      <c r="V172" s="19">
        <f t="shared" si="18"/>
        <v>0</v>
      </c>
    </row>
    <row r="173" spans="1:22" x14ac:dyDescent="0.25">
      <c r="A173" s="26">
        <f>Wellpath!E173</f>
        <v>0</v>
      </c>
      <c r="B173" s="22">
        <v>0</v>
      </c>
      <c r="C173" s="22">
        <v>0</v>
      </c>
      <c r="D173" s="22">
        <f>(TAN(Dip) * SIN(Wellpath!$L173) * COS(Wellpath!$O173) - COS(Wellpath!$L173)) / 2</f>
        <v>-0.5</v>
      </c>
      <c r="E173" s="20">
        <f>Model!$W$12*((drdp!B173+drdp!K173)*'ASXY-TI3S'!$B173+(drdp!E173+drdp!N173)*'ASXY-TI3S'!$C173+(drdp!H173+drdp!Q173)*'ASXY-TI3S'!$D173)</f>
        <v>0</v>
      </c>
      <c r="F173" s="20">
        <f>Model!$W$12*((drdp!C173+drdp!L173)*'ASXY-TI3S'!$B173+(drdp!F173+drdp!O173)*'ASXY-TI3S'!$C173+(drdp!I173+drdp!R173)*'ASXY-TI3S'!$D173)</f>
        <v>0</v>
      </c>
      <c r="G173" s="20">
        <f>Model!$W$12*((drdp!D173+drdp!M173)*'ASXY-TI3S'!$B173+(drdp!G173+drdp!P173)*'ASXY-TI3S'!$C173+(drdp!J173+drdp!S173)*'ASXY-TI3S'!$D173)</f>
        <v>0</v>
      </c>
      <c r="H173" s="18">
        <f>Model!$W$12*((drdp!B173)*'ASXY-TI3S'!$B173+(drdp!E173)*'ASXY-TI3S'!$C173+(drdp!H173)*'ASXY-TI3S'!$D173)</f>
        <v>0</v>
      </c>
      <c r="I173" s="18">
        <f>Model!$W$12*((drdp!C173)*'ASXY-TI3S'!$B173+(drdp!F173)*'ASXY-TI3S'!$C173+(drdp!I173)*'ASXY-TI3S'!$D173)</f>
        <v>0</v>
      </c>
      <c r="J173" s="18">
        <f>Model!$W$12*((drdp!D173)*'ASXY-TI3S'!$B173+(drdp!G173)*'ASXY-TI3S'!$C173+(drdp!J173)*'ASXY-TI3S'!$D173)</f>
        <v>0</v>
      </c>
      <c r="K173" s="21">
        <f>SUM(E$3:E172)+H173</f>
        <v>-0.1879939854250926</v>
      </c>
      <c r="L173" s="21">
        <f>SUM(F$3:F172)+I173</f>
        <v>0.43997820218378703</v>
      </c>
      <c r="M173" s="21">
        <f>SUM(G$3:G172)+J173</f>
        <v>0</v>
      </c>
      <c r="N173" s="21"/>
      <c r="O173" s="21"/>
      <c r="P173" s="21"/>
      <c r="Q173" s="19">
        <f t="shared" si="13"/>
        <v>3.534173855600993E-2</v>
      </c>
      <c r="R173" s="19">
        <f t="shared" si="14"/>
        <v>0.19358081839687738</v>
      </c>
      <c r="S173" s="19">
        <f t="shared" si="15"/>
        <v>0</v>
      </c>
      <c r="T173" s="19">
        <f t="shared" si="16"/>
        <v>-8.271325572869731E-2</v>
      </c>
      <c r="U173" s="19">
        <f t="shared" si="17"/>
        <v>0</v>
      </c>
      <c r="V173" s="19">
        <f t="shared" si="18"/>
        <v>0</v>
      </c>
    </row>
    <row r="174" spans="1:22" x14ac:dyDescent="0.25">
      <c r="A174" s="26">
        <f>Wellpath!E174</f>
        <v>0</v>
      </c>
      <c r="B174" s="22">
        <v>0</v>
      </c>
      <c r="C174" s="22">
        <v>0</v>
      </c>
      <c r="D174" s="22">
        <f>(TAN(Dip) * SIN(Wellpath!$L174) * COS(Wellpath!$O174) - COS(Wellpath!$L174)) / 2</f>
        <v>-0.5</v>
      </c>
      <c r="E174" s="20">
        <f>Model!$W$12*((drdp!B174+drdp!K174)*'ASXY-TI3S'!$B174+(drdp!E174+drdp!N174)*'ASXY-TI3S'!$C174+(drdp!H174+drdp!Q174)*'ASXY-TI3S'!$D174)</f>
        <v>0</v>
      </c>
      <c r="F174" s="20">
        <f>Model!$W$12*((drdp!C174+drdp!L174)*'ASXY-TI3S'!$B174+(drdp!F174+drdp!O174)*'ASXY-TI3S'!$C174+(drdp!I174+drdp!R174)*'ASXY-TI3S'!$D174)</f>
        <v>0</v>
      </c>
      <c r="G174" s="20">
        <f>Model!$W$12*((drdp!D174+drdp!M174)*'ASXY-TI3S'!$B174+(drdp!G174+drdp!P174)*'ASXY-TI3S'!$C174+(drdp!J174+drdp!S174)*'ASXY-TI3S'!$D174)</f>
        <v>0</v>
      </c>
      <c r="H174" s="18">
        <f>Model!$W$12*((drdp!B174)*'ASXY-TI3S'!$B174+(drdp!E174)*'ASXY-TI3S'!$C174+(drdp!H174)*'ASXY-TI3S'!$D174)</f>
        <v>0</v>
      </c>
      <c r="I174" s="18">
        <f>Model!$W$12*((drdp!C174)*'ASXY-TI3S'!$B174+(drdp!F174)*'ASXY-TI3S'!$C174+(drdp!I174)*'ASXY-TI3S'!$D174)</f>
        <v>0</v>
      </c>
      <c r="J174" s="18">
        <f>Model!$W$12*((drdp!D174)*'ASXY-TI3S'!$B174+(drdp!G174)*'ASXY-TI3S'!$C174+(drdp!J174)*'ASXY-TI3S'!$D174)</f>
        <v>0</v>
      </c>
      <c r="K174" s="21">
        <f>SUM(E$3:E173)+H174</f>
        <v>-0.1879939854250926</v>
      </c>
      <c r="L174" s="21">
        <f>SUM(F$3:F173)+I174</f>
        <v>0.43997820218378703</v>
      </c>
      <c r="M174" s="21">
        <f>SUM(G$3:G173)+J174</f>
        <v>0</v>
      </c>
      <c r="N174" s="21"/>
      <c r="O174" s="21"/>
      <c r="P174" s="21"/>
      <c r="Q174" s="19">
        <f t="shared" si="13"/>
        <v>3.534173855600993E-2</v>
      </c>
      <c r="R174" s="19">
        <f t="shared" si="14"/>
        <v>0.19358081839687738</v>
      </c>
      <c r="S174" s="19">
        <f t="shared" si="15"/>
        <v>0</v>
      </c>
      <c r="T174" s="19">
        <f t="shared" si="16"/>
        <v>-8.271325572869731E-2</v>
      </c>
      <c r="U174" s="19">
        <f t="shared" si="17"/>
        <v>0</v>
      </c>
      <c r="V174" s="19">
        <f t="shared" si="18"/>
        <v>0</v>
      </c>
    </row>
    <row r="175" spans="1:22" x14ac:dyDescent="0.25">
      <c r="A175" s="26">
        <f>Wellpath!E175</f>
        <v>0</v>
      </c>
      <c r="B175" s="22">
        <v>0</v>
      </c>
      <c r="C175" s="22">
        <v>0</v>
      </c>
      <c r="D175" s="22">
        <f>(TAN(Dip) * SIN(Wellpath!$L175) * COS(Wellpath!$O175) - COS(Wellpath!$L175)) / 2</f>
        <v>-0.5</v>
      </c>
      <c r="E175" s="20">
        <f>Model!$W$12*((drdp!B175+drdp!K175)*'ASXY-TI3S'!$B175+(drdp!E175+drdp!N175)*'ASXY-TI3S'!$C175+(drdp!H175+drdp!Q175)*'ASXY-TI3S'!$D175)</f>
        <v>0</v>
      </c>
      <c r="F175" s="20">
        <f>Model!$W$12*((drdp!C175+drdp!L175)*'ASXY-TI3S'!$B175+(drdp!F175+drdp!O175)*'ASXY-TI3S'!$C175+(drdp!I175+drdp!R175)*'ASXY-TI3S'!$D175)</f>
        <v>0</v>
      </c>
      <c r="G175" s="20">
        <f>Model!$W$12*((drdp!D175+drdp!M175)*'ASXY-TI3S'!$B175+(drdp!G175+drdp!P175)*'ASXY-TI3S'!$C175+(drdp!J175+drdp!S175)*'ASXY-TI3S'!$D175)</f>
        <v>0</v>
      </c>
      <c r="H175" s="18">
        <f>Model!$W$12*((drdp!B175)*'ASXY-TI3S'!$B175+(drdp!E175)*'ASXY-TI3S'!$C175+(drdp!H175)*'ASXY-TI3S'!$D175)</f>
        <v>0</v>
      </c>
      <c r="I175" s="18">
        <f>Model!$W$12*((drdp!C175)*'ASXY-TI3S'!$B175+(drdp!F175)*'ASXY-TI3S'!$C175+(drdp!I175)*'ASXY-TI3S'!$D175)</f>
        <v>0</v>
      </c>
      <c r="J175" s="18">
        <f>Model!$W$12*((drdp!D175)*'ASXY-TI3S'!$B175+(drdp!G175)*'ASXY-TI3S'!$C175+(drdp!J175)*'ASXY-TI3S'!$D175)</f>
        <v>0</v>
      </c>
      <c r="K175" s="21">
        <f>SUM(E$3:E174)+H175</f>
        <v>-0.1879939854250926</v>
      </c>
      <c r="L175" s="21">
        <f>SUM(F$3:F174)+I175</f>
        <v>0.43997820218378703</v>
      </c>
      <c r="M175" s="21">
        <f>SUM(G$3:G174)+J175</f>
        <v>0</v>
      </c>
      <c r="N175" s="21"/>
      <c r="O175" s="21"/>
      <c r="P175" s="21"/>
      <c r="Q175" s="19">
        <f t="shared" si="13"/>
        <v>3.534173855600993E-2</v>
      </c>
      <c r="R175" s="19">
        <f t="shared" si="14"/>
        <v>0.19358081839687738</v>
      </c>
      <c r="S175" s="19">
        <f t="shared" si="15"/>
        <v>0</v>
      </c>
      <c r="T175" s="19">
        <f t="shared" si="16"/>
        <v>-8.271325572869731E-2</v>
      </c>
      <c r="U175" s="19">
        <f t="shared" si="17"/>
        <v>0</v>
      </c>
      <c r="V175" s="19">
        <f t="shared" si="18"/>
        <v>0</v>
      </c>
    </row>
    <row r="176" spans="1:22" x14ac:dyDescent="0.25">
      <c r="A176" s="26">
        <f>Wellpath!E176</f>
        <v>0</v>
      </c>
      <c r="B176" s="22">
        <v>0</v>
      </c>
      <c r="C176" s="22">
        <v>0</v>
      </c>
      <c r="D176" s="22">
        <f>(TAN(Dip) * SIN(Wellpath!$L176) * COS(Wellpath!$O176) - COS(Wellpath!$L176)) / 2</f>
        <v>-0.5</v>
      </c>
      <c r="E176" s="20">
        <f>Model!$W$12*((drdp!B176+drdp!K176)*'ASXY-TI3S'!$B176+(drdp!E176+drdp!N176)*'ASXY-TI3S'!$C176+(drdp!H176+drdp!Q176)*'ASXY-TI3S'!$D176)</f>
        <v>0</v>
      </c>
      <c r="F176" s="20">
        <f>Model!$W$12*((drdp!C176+drdp!L176)*'ASXY-TI3S'!$B176+(drdp!F176+drdp!O176)*'ASXY-TI3S'!$C176+(drdp!I176+drdp!R176)*'ASXY-TI3S'!$D176)</f>
        <v>0</v>
      </c>
      <c r="G176" s="20">
        <f>Model!$W$12*((drdp!D176+drdp!M176)*'ASXY-TI3S'!$B176+(drdp!G176+drdp!P176)*'ASXY-TI3S'!$C176+(drdp!J176+drdp!S176)*'ASXY-TI3S'!$D176)</f>
        <v>0</v>
      </c>
      <c r="H176" s="18">
        <f>Model!$W$12*((drdp!B176)*'ASXY-TI3S'!$B176+(drdp!E176)*'ASXY-TI3S'!$C176+(drdp!H176)*'ASXY-TI3S'!$D176)</f>
        <v>0</v>
      </c>
      <c r="I176" s="18">
        <f>Model!$W$12*((drdp!C176)*'ASXY-TI3S'!$B176+(drdp!F176)*'ASXY-TI3S'!$C176+(drdp!I176)*'ASXY-TI3S'!$D176)</f>
        <v>0</v>
      </c>
      <c r="J176" s="18">
        <f>Model!$W$12*((drdp!D176)*'ASXY-TI3S'!$B176+(drdp!G176)*'ASXY-TI3S'!$C176+(drdp!J176)*'ASXY-TI3S'!$D176)</f>
        <v>0</v>
      </c>
      <c r="K176" s="21">
        <f>SUM(E$3:E175)+H176</f>
        <v>-0.1879939854250926</v>
      </c>
      <c r="L176" s="21">
        <f>SUM(F$3:F175)+I176</f>
        <v>0.43997820218378703</v>
      </c>
      <c r="M176" s="21">
        <f>SUM(G$3:G175)+J176</f>
        <v>0</v>
      </c>
      <c r="N176" s="21"/>
      <c r="O176" s="21"/>
      <c r="P176" s="21"/>
      <c r="Q176" s="19">
        <f t="shared" si="13"/>
        <v>3.534173855600993E-2</v>
      </c>
      <c r="R176" s="19">
        <f t="shared" si="14"/>
        <v>0.19358081839687738</v>
      </c>
      <c r="S176" s="19">
        <f t="shared" si="15"/>
        <v>0</v>
      </c>
      <c r="T176" s="19">
        <f t="shared" si="16"/>
        <v>-8.271325572869731E-2</v>
      </c>
      <c r="U176" s="19">
        <f t="shared" si="17"/>
        <v>0</v>
      </c>
      <c r="V176" s="19">
        <f t="shared" si="18"/>
        <v>0</v>
      </c>
    </row>
    <row r="177" spans="1:22" x14ac:dyDescent="0.25">
      <c r="A177" s="26">
        <f>Wellpath!E177</f>
        <v>0</v>
      </c>
      <c r="B177" s="22">
        <v>0</v>
      </c>
      <c r="C177" s="22">
        <v>0</v>
      </c>
      <c r="D177" s="22">
        <f>(TAN(Dip) * SIN(Wellpath!$L177) * COS(Wellpath!$O177) - COS(Wellpath!$L177)) / 2</f>
        <v>-0.5</v>
      </c>
      <c r="E177" s="20">
        <f>Model!$W$12*((drdp!B177+drdp!K177)*'ASXY-TI3S'!$B177+(drdp!E177+drdp!N177)*'ASXY-TI3S'!$C177+(drdp!H177+drdp!Q177)*'ASXY-TI3S'!$D177)</f>
        <v>0</v>
      </c>
      <c r="F177" s="20">
        <f>Model!$W$12*((drdp!C177+drdp!L177)*'ASXY-TI3S'!$B177+(drdp!F177+drdp!O177)*'ASXY-TI3S'!$C177+(drdp!I177+drdp!R177)*'ASXY-TI3S'!$D177)</f>
        <v>0</v>
      </c>
      <c r="G177" s="20">
        <f>Model!$W$12*((drdp!D177+drdp!M177)*'ASXY-TI3S'!$B177+(drdp!G177+drdp!P177)*'ASXY-TI3S'!$C177+(drdp!J177+drdp!S177)*'ASXY-TI3S'!$D177)</f>
        <v>0</v>
      </c>
      <c r="H177" s="18">
        <f>Model!$W$12*((drdp!B177)*'ASXY-TI3S'!$B177+(drdp!E177)*'ASXY-TI3S'!$C177+(drdp!H177)*'ASXY-TI3S'!$D177)</f>
        <v>0</v>
      </c>
      <c r="I177" s="18">
        <f>Model!$W$12*((drdp!C177)*'ASXY-TI3S'!$B177+(drdp!F177)*'ASXY-TI3S'!$C177+(drdp!I177)*'ASXY-TI3S'!$D177)</f>
        <v>0</v>
      </c>
      <c r="J177" s="18">
        <f>Model!$W$12*((drdp!D177)*'ASXY-TI3S'!$B177+(drdp!G177)*'ASXY-TI3S'!$C177+(drdp!J177)*'ASXY-TI3S'!$D177)</f>
        <v>0</v>
      </c>
      <c r="K177" s="21">
        <f>SUM(E$3:E176)+H177</f>
        <v>-0.1879939854250926</v>
      </c>
      <c r="L177" s="21">
        <f>SUM(F$3:F176)+I177</f>
        <v>0.43997820218378703</v>
      </c>
      <c r="M177" s="21">
        <f>SUM(G$3:G176)+J177</f>
        <v>0</v>
      </c>
      <c r="N177" s="21"/>
      <c r="O177" s="21"/>
      <c r="P177" s="21"/>
      <c r="Q177" s="19">
        <f t="shared" si="13"/>
        <v>3.534173855600993E-2</v>
      </c>
      <c r="R177" s="19">
        <f t="shared" si="14"/>
        <v>0.19358081839687738</v>
      </c>
      <c r="S177" s="19">
        <f t="shared" si="15"/>
        <v>0</v>
      </c>
      <c r="T177" s="19">
        <f t="shared" si="16"/>
        <v>-8.271325572869731E-2</v>
      </c>
      <c r="U177" s="19">
        <f t="shared" si="17"/>
        <v>0</v>
      </c>
      <c r="V177" s="19">
        <f t="shared" si="18"/>
        <v>0</v>
      </c>
    </row>
    <row r="178" spans="1:22" x14ac:dyDescent="0.25">
      <c r="A178" s="26">
        <f>Wellpath!E178</f>
        <v>0</v>
      </c>
      <c r="B178" s="22">
        <v>0</v>
      </c>
      <c r="C178" s="22">
        <v>0</v>
      </c>
      <c r="D178" s="22">
        <f>(TAN(Dip) * SIN(Wellpath!$L178) * COS(Wellpath!$O178) - COS(Wellpath!$L178)) / 2</f>
        <v>-0.5</v>
      </c>
      <c r="E178" s="20">
        <f>Model!$W$12*((drdp!B178+drdp!K178)*'ASXY-TI3S'!$B178+(drdp!E178+drdp!N178)*'ASXY-TI3S'!$C178+(drdp!H178+drdp!Q178)*'ASXY-TI3S'!$D178)</f>
        <v>0</v>
      </c>
      <c r="F178" s="20">
        <f>Model!$W$12*((drdp!C178+drdp!L178)*'ASXY-TI3S'!$B178+(drdp!F178+drdp!O178)*'ASXY-TI3S'!$C178+(drdp!I178+drdp!R178)*'ASXY-TI3S'!$D178)</f>
        <v>0</v>
      </c>
      <c r="G178" s="20">
        <f>Model!$W$12*((drdp!D178+drdp!M178)*'ASXY-TI3S'!$B178+(drdp!G178+drdp!P178)*'ASXY-TI3S'!$C178+(drdp!J178+drdp!S178)*'ASXY-TI3S'!$D178)</f>
        <v>0</v>
      </c>
      <c r="H178" s="18">
        <f>Model!$W$12*((drdp!B178)*'ASXY-TI3S'!$B178+(drdp!E178)*'ASXY-TI3S'!$C178+(drdp!H178)*'ASXY-TI3S'!$D178)</f>
        <v>0</v>
      </c>
      <c r="I178" s="18">
        <f>Model!$W$12*((drdp!C178)*'ASXY-TI3S'!$B178+(drdp!F178)*'ASXY-TI3S'!$C178+(drdp!I178)*'ASXY-TI3S'!$D178)</f>
        <v>0</v>
      </c>
      <c r="J178" s="18">
        <f>Model!$W$12*((drdp!D178)*'ASXY-TI3S'!$B178+(drdp!G178)*'ASXY-TI3S'!$C178+(drdp!J178)*'ASXY-TI3S'!$D178)</f>
        <v>0</v>
      </c>
      <c r="K178" s="21">
        <f>SUM(E$3:E177)+H178</f>
        <v>-0.1879939854250926</v>
      </c>
      <c r="L178" s="21">
        <f>SUM(F$3:F177)+I178</f>
        <v>0.43997820218378703</v>
      </c>
      <c r="M178" s="21">
        <f>SUM(G$3:G177)+J178</f>
        <v>0</v>
      </c>
      <c r="N178" s="21"/>
      <c r="O178" s="21"/>
      <c r="P178" s="21"/>
      <c r="Q178" s="19">
        <f t="shared" si="13"/>
        <v>3.534173855600993E-2</v>
      </c>
      <c r="R178" s="19">
        <f t="shared" si="14"/>
        <v>0.19358081839687738</v>
      </c>
      <c r="S178" s="19">
        <f t="shared" si="15"/>
        <v>0</v>
      </c>
      <c r="T178" s="19">
        <f t="shared" si="16"/>
        <v>-8.271325572869731E-2</v>
      </c>
      <c r="U178" s="19">
        <f t="shared" si="17"/>
        <v>0</v>
      </c>
      <c r="V178" s="19">
        <f t="shared" si="18"/>
        <v>0</v>
      </c>
    </row>
    <row r="179" spans="1:22" x14ac:dyDescent="0.25">
      <c r="A179" s="26">
        <f>Wellpath!E179</f>
        <v>0</v>
      </c>
      <c r="B179" s="22">
        <v>0</v>
      </c>
      <c r="C179" s="22">
        <v>0</v>
      </c>
      <c r="D179" s="22">
        <f>(TAN(Dip) * SIN(Wellpath!$L179) * COS(Wellpath!$O179) - COS(Wellpath!$L179)) / 2</f>
        <v>-0.5</v>
      </c>
      <c r="E179" s="20">
        <f>Model!$W$12*((drdp!B179+drdp!K179)*'ASXY-TI3S'!$B179+(drdp!E179+drdp!N179)*'ASXY-TI3S'!$C179+(drdp!H179+drdp!Q179)*'ASXY-TI3S'!$D179)</f>
        <v>0</v>
      </c>
      <c r="F179" s="20">
        <f>Model!$W$12*((drdp!C179+drdp!L179)*'ASXY-TI3S'!$B179+(drdp!F179+drdp!O179)*'ASXY-TI3S'!$C179+(drdp!I179+drdp!R179)*'ASXY-TI3S'!$D179)</f>
        <v>0</v>
      </c>
      <c r="G179" s="20">
        <f>Model!$W$12*((drdp!D179+drdp!M179)*'ASXY-TI3S'!$B179+(drdp!G179+drdp!P179)*'ASXY-TI3S'!$C179+(drdp!J179+drdp!S179)*'ASXY-TI3S'!$D179)</f>
        <v>0</v>
      </c>
      <c r="H179" s="18">
        <f>Model!$W$12*((drdp!B179)*'ASXY-TI3S'!$B179+(drdp!E179)*'ASXY-TI3S'!$C179+(drdp!H179)*'ASXY-TI3S'!$D179)</f>
        <v>0</v>
      </c>
      <c r="I179" s="18">
        <f>Model!$W$12*((drdp!C179)*'ASXY-TI3S'!$B179+(drdp!F179)*'ASXY-TI3S'!$C179+(drdp!I179)*'ASXY-TI3S'!$D179)</f>
        <v>0</v>
      </c>
      <c r="J179" s="18">
        <f>Model!$W$12*((drdp!D179)*'ASXY-TI3S'!$B179+(drdp!G179)*'ASXY-TI3S'!$C179+(drdp!J179)*'ASXY-TI3S'!$D179)</f>
        <v>0</v>
      </c>
      <c r="K179" s="21">
        <f>SUM(E$3:E178)+H179</f>
        <v>-0.1879939854250926</v>
      </c>
      <c r="L179" s="21">
        <f>SUM(F$3:F178)+I179</f>
        <v>0.43997820218378703</v>
      </c>
      <c r="M179" s="21">
        <f>SUM(G$3:G178)+J179</f>
        <v>0</v>
      </c>
      <c r="N179" s="21"/>
      <c r="O179" s="21"/>
      <c r="P179" s="21"/>
      <c r="Q179" s="19">
        <f t="shared" si="13"/>
        <v>3.534173855600993E-2</v>
      </c>
      <c r="R179" s="19">
        <f t="shared" si="14"/>
        <v>0.19358081839687738</v>
      </c>
      <c r="S179" s="19">
        <f t="shared" si="15"/>
        <v>0</v>
      </c>
      <c r="T179" s="19">
        <f t="shared" si="16"/>
        <v>-8.271325572869731E-2</v>
      </c>
      <c r="U179" s="19">
        <f t="shared" si="17"/>
        <v>0</v>
      </c>
      <c r="V179" s="19">
        <f t="shared" si="18"/>
        <v>0</v>
      </c>
    </row>
    <row r="180" spans="1:22" x14ac:dyDescent="0.25">
      <c r="A180" s="26">
        <f>Wellpath!E180</f>
        <v>0</v>
      </c>
      <c r="B180" s="22">
        <v>0</v>
      </c>
      <c r="C180" s="22">
        <v>0</v>
      </c>
      <c r="D180" s="22">
        <f>(TAN(Dip) * SIN(Wellpath!$L180) * COS(Wellpath!$O180) - COS(Wellpath!$L180)) / 2</f>
        <v>-0.5</v>
      </c>
      <c r="E180" s="20">
        <f>Model!$W$12*((drdp!B180+drdp!K180)*'ASXY-TI3S'!$B180+(drdp!E180+drdp!N180)*'ASXY-TI3S'!$C180+(drdp!H180+drdp!Q180)*'ASXY-TI3S'!$D180)</f>
        <v>0</v>
      </c>
      <c r="F180" s="20">
        <f>Model!$W$12*((drdp!C180+drdp!L180)*'ASXY-TI3S'!$B180+(drdp!F180+drdp!O180)*'ASXY-TI3S'!$C180+(drdp!I180+drdp!R180)*'ASXY-TI3S'!$D180)</f>
        <v>0</v>
      </c>
      <c r="G180" s="20">
        <f>Model!$W$12*((drdp!D180+drdp!M180)*'ASXY-TI3S'!$B180+(drdp!G180+drdp!P180)*'ASXY-TI3S'!$C180+(drdp!J180+drdp!S180)*'ASXY-TI3S'!$D180)</f>
        <v>0</v>
      </c>
      <c r="H180" s="18">
        <f>Model!$W$12*((drdp!B180)*'ASXY-TI3S'!$B180+(drdp!E180)*'ASXY-TI3S'!$C180+(drdp!H180)*'ASXY-TI3S'!$D180)</f>
        <v>0</v>
      </c>
      <c r="I180" s="18">
        <f>Model!$W$12*((drdp!C180)*'ASXY-TI3S'!$B180+(drdp!F180)*'ASXY-TI3S'!$C180+(drdp!I180)*'ASXY-TI3S'!$D180)</f>
        <v>0</v>
      </c>
      <c r="J180" s="18">
        <f>Model!$W$12*((drdp!D180)*'ASXY-TI3S'!$B180+(drdp!G180)*'ASXY-TI3S'!$C180+(drdp!J180)*'ASXY-TI3S'!$D180)</f>
        <v>0</v>
      </c>
      <c r="K180" s="21">
        <f>SUM(E$3:E179)+H180</f>
        <v>-0.1879939854250926</v>
      </c>
      <c r="L180" s="21">
        <f>SUM(F$3:F179)+I180</f>
        <v>0.43997820218378703</v>
      </c>
      <c r="M180" s="21">
        <f>SUM(G$3:G179)+J180</f>
        <v>0</v>
      </c>
      <c r="N180" s="21"/>
      <c r="O180" s="21"/>
      <c r="P180" s="21"/>
      <c r="Q180" s="19">
        <f t="shared" si="13"/>
        <v>3.534173855600993E-2</v>
      </c>
      <c r="R180" s="19">
        <f t="shared" si="14"/>
        <v>0.19358081839687738</v>
      </c>
      <c r="S180" s="19">
        <f t="shared" si="15"/>
        <v>0</v>
      </c>
      <c r="T180" s="19">
        <f t="shared" si="16"/>
        <v>-8.271325572869731E-2</v>
      </c>
      <c r="U180" s="19">
        <f t="shared" si="17"/>
        <v>0</v>
      </c>
      <c r="V180" s="19">
        <f t="shared" si="18"/>
        <v>0</v>
      </c>
    </row>
    <row r="181" spans="1:22" x14ac:dyDescent="0.25">
      <c r="A181" s="26">
        <f>Wellpath!E181</f>
        <v>0</v>
      </c>
      <c r="B181" s="22">
        <v>0</v>
      </c>
      <c r="C181" s="22">
        <v>0</v>
      </c>
      <c r="D181" s="22">
        <f>(TAN(Dip) * SIN(Wellpath!$L181) * COS(Wellpath!$O181) - COS(Wellpath!$L181)) / 2</f>
        <v>-0.5</v>
      </c>
      <c r="E181" s="20">
        <f>Model!$W$12*((drdp!B181+drdp!K181)*'ASXY-TI3S'!$B181+(drdp!E181+drdp!N181)*'ASXY-TI3S'!$C181+(drdp!H181+drdp!Q181)*'ASXY-TI3S'!$D181)</f>
        <v>0</v>
      </c>
      <c r="F181" s="20">
        <f>Model!$W$12*((drdp!C181+drdp!L181)*'ASXY-TI3S'!$B181+(drdp!F181+drdp!O181)*'ASXY-TI3S'!$C181+(drdp!I181+drdp!R181)*'ASXY-TI3S'!$D181)</f>
        <v>0</v>
      </c>
      <c r="G181" s="20">
        <f>Model!$W$12*((drdp!D181+drdp!M181)*'ASXY-TI3S'!$B181+(drdp!G181+drdp!P181)*'ASXY-TI3S'!$C181+(drdp!J181+drdp!S181)*'ASXY-TI3S'!$D181)</f>
        <v>0</v>
      </c>
      <c r="H181" s="18">
        <f>Model!$W$12*((drdp!B181)*'ASXY-TI3S'!$B181+(drdp!E181)*'ASXY-TI3S'!$C181+(drdp!H181)*'ASXY-TI3S'!$D181)</f>
        <v>0</v>
      </c>
      <c r="I181" s="18">
        <f>Model!$W$12*((drdp!C181)*'ASXY-TI3S'!$B181+(drdp!F181)*'ASXY-TI3S'!$C181+(drdp!I181)*'ASXY-TI3S'!$D181)</f>
        <v>0</v>
      </c>
      <c r="J181" s="18">
        <f>Model!$W$12*((drdp!D181)*'ASXY-TI3S'!$B181+(drdp!G181)*'ASXY-TI3S'!$C181+(drdp!J181)*'ASXY-TI3S'!$D181)</f>
        <v>0</v>
      </c>
      <c r="K181" s="21">
        <f>SUM(E$3:E180)+H181</f>
        <v>-0.1879939854250926</v>
      </c>
      <c r="L181" s="21">
        <f>SUM(F$3:F180)+I181</f>
        <v>0.43997820218378703</v>
      </c>
      <c r="M181" s="21">
        <f>SUM(G$3:G180)+J181</f>
        <v>0</v>
      </c>
      <c r="N181" s="21"/>
      <c r="O181" s="21"/>
      <c r="P181" s="21"/>
      <c r="Q181" s="19">
        <f t="shared" si="13"/>
        <v>3.534173855600993E-2</v>
      </c>
      <c r="R181" s="19">
        <f t="shared" si="14"/>
        <v>0.19358081839687738</v>
      </c>
      <c r="S181" s="19">
        <f t="shared" si="15"/>
        <v>0</v>
      </c>
      <c r="T181" s="19">
        <f t="shared" si="16"/>
        <v>-8.271325572869731E-2</v>
      </c>
      <c r="U181" s="19">
        <f t="shared" si="17"/>
        <v>0</v>
      </c>
      <c r="V181" s="19">
        <f t="shared" si="18"/>
        <v>0</v>
      </c>
    </row>
    <row r="182" spans="1:22" x14ac:dyDescent="0.25">
      <c r="A182" s="26">
        <f>Wellpath!E182</f>
        <v>0</v>
      </c>
      <c r="B182" s="22">
        <v>0</v>
      </c>
      <c r="C182" s="22">
        <v>0</v>
      </c>
      <c r="D182" s="22">
        <f>(TAN(Dip) * SIN(Wellpath!$L182) * COS(Wellpath!$O182) - COS(Wellpath!$L182)) / 2</f>
        <v>-0.5</v>
      </c>
      <c r="E182" s="20">
        <f>Model!$W$12*((drdp!B182+drdp!K182)*'ASXY-TI3S'!$B182+(drdp!E182+drdp!N182)*'ASXY-TI3S'!$C182+(drdp!H182+drdp!Q182)*'ASXY-TI3S'!$D182)</f>
        <v>0</v>
      </c>
      <c r="F182" s="20">
        <f>Model!$W$12*((drdp!C182+drdp!L182)*'ASXY-TI3S'!$B182+(drdp!F182+drdp!O182)*'ASXY-TI3S'!$C182+(drdp!I182+drdp!R182)*'ASXY-TI3S'!$D182)</f>
        <v>0</v>
      </c>
      <c r="G182" s="20">
        <f>Model!$W$12*((drdp!D182+drdp!M182)*'ASXY-TI3S'!$B182+(drdp!G182+drdp!P182)*'ASXY-TI3S'!$C182+(drdp!J182+drdp!S182)*'ASXY-TI3S'!$D182)</f>
        <v>0</v>
      </c>
      <c r="H182" s="18">
        <f>Model!$W$12*((drdp!B182)*'ASXY-TI3S'!$B182+(drdp!E182)*'ASXY-TI3S'!$C182+(drdp!H182)*'ASXY-TI3S'!$D182)</f>
        <v>0</v>
      </c>
      <c r="I182" s="18">
        <f>Model!$W$12*((drdp!C182)*'ASXY-TI3S'!$B182+(drdp!F182)*'ASXY-TI3S'!$C182+(drdp!I182)*'ASXY-TI3S'!$D182)</f>
        <v>0</v>
      </c>
      <c r="J182" s="18">
        <f>Model!$W$12*((drdp!D182)*'ASXY-TI3S'!$B182+(drdp!G182)*'ASXY-TI3S'!$C182+(drdp!J182)*'ASXY-TI3S'!$D182)</f>
        <v>0</v>
      </c>
      <c r="K182" s="21">
        <f>SUM(E$3:E181)+H182</f>
        <v>-0.1879939854250926</v>
      </c>
      <c r="L182" s="21">
        <f>SUM(F$3:F181)+I182</f>
        <v>0.43997820218378703</v>
      </c>
      <c r="M182" s="21">
        <f>SUM(G$3:G181)+J182</f>
        <v>0</v>
      </c>
      <c r="N182" s="21"/>
      <c r="O182" s="21"/>
      <c r="P182" s="21"/>
      <c r="Q182" s="19">
        <f t="shared" si="13"/>
        <v>3.534173855600993E-2</v>
      </c>
      <c r="R182" s="19">
        <f t="shared" si="14"/>
        <v>0.19358081839687738</v>
      </c>
      <c r="S182" s="19">
        <f t="shared" si="15"/>
        <v>0</v>
      </c>
      <c r="T182" s="19">
        <f t="shared" si="16"/>
        <v>-8.271325572869731E-2</v>
      </c>
      <c r="U182" s="19">
        <f t="shared" si="17"/>
        <v>0</v>
      </c>
      <c r="V182" s="19">
        <f t="shared" si="18"/>
        <v>0</v>
      </c>
    </row>
    <row r="183" spans="1:22" x14ac:dyDescent="0.25">
      <c r="A183" s="26">
        <f>Wellpath!E183</f>
        <v>0</v>
      </c>
      <c r="B183" s="22">
        <v>0</v>
      </c>
      <c r="C183" s="22">
        <v>0</v>
      </c>
      <c r="D183" s="22">
        <f>(TAN(Dip) * SIN(Wellpath!$L183) * COS(Wellpath!$O183) - COS(Wellpath!$L183)) / 2</f>
        <v>-0.5</v>
      </c>
      <c r="E183" s="20">
        <f>Model!$W$12*((drdp!B183+drdp!K183)*'ASXY-TI3S'!$B183+(drdp!E183+drdp!N183)*'ASXY-TI3S'!$C183+(drdp!H183+drdp!Q183)*'ASXY-TI3S'!$D183)</f>
        <v>0</v>
      </c>
      <c r="F183" s="20">
        <f>Model!$W$12*((drdp!C183+drdp!L183)*'ASXY-TI3S'!$B183+(drdp!F183+drdp!O183)*'ASXY-TI3S'!$C183+(drdp!I183+drdp!R183)*'ASXY-TI3S'!$D183)</f>
        <v>0</v>
      </c>
      <c r="G183" s="20">
        <f>Model!$W$12*((drdp!D183+drdp!M183)*'ASXY-TI3S'!$B183+(drdp!G183+drdp!P183)*'ASXY-TI3S'!$C183+(drdp!J183+drdp!S183)*'ASXY-TI3S'!$D183)</f>
        <v>0</v>
      </c>
      <c r="H183" s="18">
        <f>Model!$W$12*((drdp!B183)*'ASXY-TI3S'!$B183+(drdp!E183)*'ASXY-TI3S'!$C183+(drdp!H183)*'ASXY-TI3S'!$D183)</f>
        <v>0</v>
      </c>
      <c r="I183" s="18">
        <f>Model!$W$12*((drdp!C183)*'ASXY-TI3S'!$B183+(drdp!F183)*'ASXY-TI3S'!$C183+(drdp!I183)*'ASXY-TI3S'!$D183)</f>
        <v>0</v>
      </c>
      <c r="J183" s="18">
        <f>Model!$W$12*((drdp!D183)*'ASXY-TI3S'!$B183+(drdp!G183)*'ASXY-TI3S'!$C183+(drdp!J183)*'ASXY-TI3S'!$D183)</f>
        <v>0</v>
      </c>
      <c r="K183" s="21">
        <f>SUM(E$3:E182)+H183</f>
        <v>-0.1879939854250926</v>
      </c>
      <c r="L183" s="21">
        <f>SUM(F$3:F182)+I183</f>
        <v>0.43997820218378703</v>
      </c>
      <c r="M183" s="21">
        <f>SUM(G$3:G182)+J183</f>
        <v>0</v>
      </c>
      <c r="N183" s="21"/>
      <c r="O183" s="21"/>
      <c r="P183" s="21"/>
      <c r="Q183" s="19">
        <f t="shared" si="13"/>
        <v>3.534173855600993E-2</v>
      </c>
      <c r="R183" s="19">
        <f t="shared" si="14"/>
        <v>0.19358081839687738</v>
      </c>
      <c r="S183" s="19">
        <f t="shared" si="15"/>
        <v>0</v>
      </c>
      <c r="T183" s="19">
        <f t="shared" si="16"/>
        <v>-8.271325572869731E-2</v>
      </c>
      <c r="U183" s="19">
        <f t="shared" si="17"/>
        <v>0</v>
      </c>
      <c r="V183" s="19">
        <f t="shared" si="18"/>
        <v>0</v>
      </c>
    </row>
    <row r="184" spans="1:22" x14ac:dyDescent="0.25">
      <c r="A184" s="26">
        <f>Wellpath!E184</f>
        <v>0</v>
      </c>
      <c r="B184" s="22">
        <v>0</v>
      </c>
      <c r="C184" s="22">
        <v>0</v>
      </c>
      <c r="D184" s="22">
        <f>(TAN(Dip) * SIN(Wellpath!$L184) * COS(Wellpath!$O184) - COS(Wellpath!$L184)) / 2</f>
        <v>-0.5</v>
      </c>
      <c r="E184" s="20">
        <f>Model!$W$12*((drdp!B184+drdp!K184)*'ASXY-TI3S'!$B184+(drdp!E184+drdp!N184)*'ASXY-TI3S'!$C184+(drdp!H184+drdp!Q184)*'ASXY-TI3S'!$D184)</f>
        <v>0</v>
      </c>
      <c r="F184" s="20">
        <f>Model!$W$12*((drdp!C184+drdp!L184)*'ASXY-TI3S'!$B184+(drdp!F184+drdp!O184)*'ASXY-TI3S'!$C184+(drdp!I184+drdp!R184)*'ASXY-TI3S'!$D184)</f>
        <v>0</v>
      </c>
      <c r="G184" s="20">
        <f>Model!$W$12*((drdp!D184+drdp!M184)*'ASXY-TI3S'!$B184+(drdp!G184+drdp!P184)*'ASXY-TI3S'!$C184+(drdp!J184+drdp!S184)*'ASXY-TI3S'!$D184)</f>
        <v>0</v>
      </c>
      <c r="H184" s="18">
        <f>Model!$W$12*((drdp!B184)*'ASXY-TI3S'!$B184+(drdp!E184)*'ASXY-TI3S'!$C184+(drdp!H184)*'ASXY-TI3S'!$D184)</f>
        <v>0</v>
      </c>
      <c r="I184" s="18">
        <f>Model!$W$12*((drdp!C184)*'ASXY-TI3S'!$B184+(drdp!F184)*'ASXY-TI3S'!$C184+(drdp!I184)*'ASXY-TI3S'!$D184)</f>
        <v>0</v>
      </c>
      <c r="J184" s="18">
        <f>Model!$W$12*((drdp!D184)*'ASXY-TI3S'!$B184+(drdp!G184)*'ASXY-TI3S'!$C184+(drdp!J184)*'ASXY-TI3S'!$D184)</f>
        <v>0</v>
      </c>
      <c r="K184" s="21">
        <f>SUM(E$3:E183)+H184</f>
        <v>-0.1879939854250926</v>
      </c>
      <c r="L184" s="21">
        <f>SUM(F$3:F183)+I184</f>
        <v>0.43997820218378703</v>
      </c>
      <c r="M184" s="21">
        <f>SUM(G$3:G183)+J184</f>
        <v>0</v>
      </c>
      <c r="N184" s="21"/>
      <c r="O184" s="21"/>
      <c r="P184" s="21"/>
      <c r="Q184" s="19">
        <f t="shared" si="13"/>
        <v>3.534173855600993E-2</v>
      </c>
      <c r="R184" s="19">
        <f t="shared" si="14"/>
        <v>0.19358081839687738</v>
      </c>
      <c r="S184" s="19">
        <f t="shared" si="15"/>
        <v>0</v>
      </c>
      <c r="T184" s="19">
        <f t="shared" si="16"/>
        <v>-8.271325572869731E-2</v>
      </c>
      <c r="U184" s="19">
        <f t="shared" si="17"/>
        <v>0</v>
      </c>
      <c r="V184" s="19">
        <f t="shared" si="18"/>
        <v>0</v>
      </c>
    </row>
    <row r="185" spans="1:22" x14ac:dyDescent="0.25">
      <c r="A185" s="26">
        <f>Wellpath!E185</f>
        <v>0</v>
      </c>
      <c r="B185" s="22">
        <v>0</v>
      </c>
      <c r="C185" s="22">
        <v>0</v>
      </c>
      <c r="D185" s="22">
        <f>(TAN(Dip) * SIN(Wellpath!$L185) * COS(Wellpath!$O185) - COS(Wellpath!$L185)) / 2</f>
        <v>-0.5</v>
      </c>
      <c r="E185" s="20">
        <f>Model!$W$12*((drdp!B185+drdp!K185)*'ASXY-TI3S'!$B185+(drdp!E185+drdp!N185)*'ASXY-TI3S'!$C185+(drdp!H185+drdp!Q185)*'ASXY-TI3S'!$D185)</f>
        <v>0</v>
      </c>
      <c r="F185" s="20">
        <f>Model!$W$12*((drdp!C185+drdp!L185)*'ASXY-TI3S'!$B185+(drdp!F185+drdp!O185)*'ASXY-TI3S'!$C185+(drdp!I185+drdp!R185)*'ASXY-TI3S'!$D185)</f>
        <v>0</v>
      </c>
      <c r="G185" s="20">
        <f>Model!$W$12*((drdp!D185+drdp!M185)*'ASXY-TI3S'!$B185+(drdp!G185+drdp!P185)*'ASXY-TI3S'!$C185+(drdp!J185+drdp!S185)*'ASXY-TI3S'!$D185)</f>
        <v>0</v>
      </c>
      <c r="H185" s="18">
        <f>Model!$W$12*((drdp!B185)*'ASXY-TI3S'!$B185+(drdp!E185)*'ASXY-TI3S'!$C185+(drdp!H185)*'ASXY-TI3S'!$D185)</f>
        <v>0</v>
      </c>
      <c r="I185" s="18">
        <f>Model!$W$12*((drdp!C185)*'ASXY-TI3S'!$B185+(drdp!F185)*'ASXY-TI3S'!$C185+(drdp!I185)*'ASXY-TI3S'!$D185)</f>
        <v>0</v>
      </c>
      <c r="J185" s="18">
        <f>Model!$W$12*((drdp!D185)*'ASXY-TI3S'!$B185+(drdp!G185)*'ASXY-TI3S'!$C185+(drdp!J185)*'ASXY-TI3S'!$D185)</f>
        <v>0</v>
      </c>
      <c r="K185" s="21">
        <f>SUM(E$3:E184)+H185</f>
        <v>-0.1879939854250926</v>
      </c>
      <c r="L185" s="21">
        <f>SUM(F$3:F184)+I185</f>
        <v>0.43997820218378703</v>
      </c>
      <c r="M185" s="21">
        <f>SUM(G$3:G184)+J185</f>
        <v>0</v>
      </c>
      <c r="N185" s="21"/>
      <c r="O185" s="21"/>
      <c r="P185" s="21"/>
      <c r="Q185" s="19">
        <f t="shared" si="13"/>
        <v>3.534173855600993E-2</v>
      </c>
      <c r="R185" s="19">
        <f t="shared" si="14"/>
        <v>0.19358081839687738</v>
      </c>
      <c r="S185" s="19">
        <f t="shared" si="15"/>
        <v>0</v>
      </c>
      <c r="T185" s="19">
        <f t="shared" si="16"/>
        <v>-8.271325572869731E-2</v>
      </c>
      <c r="U185" s="19">
        <f t="shared" si="17"/>
        <v>0</v>
      </c>
      <c r="V185" s="19">
        <f t="shared" si="18"/>
        <v>0</v>
      </c>
    </row>
    <row r="186" spans="1:22" x14ac:dyDescent="0.25">
      <c r="A186" s="26">
        <f>Wellpath!E186</f>
        <v>0</v>
      </c>
      <c r="B186" s="22">
        <v>0</v>
      </c>
      <c r="C186" s="22">
        <v>0</v>
      </c>
      <c r="D186" s="22">
        <f>(TAN(Dip) * SIN(Wellpath!$L186) * COS(Wellpath!$O186) - COS(Wellpath!$L186)) / 2</f>
        <v>-0.5</v>
      </c>
      <c r="E186" s="20">
        <f>Model!$W$12*((drdp!B186+drdp!K186)*'ASXY-TI3S'!$B186+(drdp!E186+drdp!N186)*'ASXY-TI3S'!$C186+(drdp!H186+drdp!Q186)*'ASXY-TI3S'!$D186)</f>
        <v>0</v>
      </c>
      <c r="F186" s="20">
        <f>Model!$W$12*((drdp!C186+drdp!L186)*'ASXY-TI3S'!$B186+(drdp!F186+drdp!O186)*'ASXY-TI3S'!$C186+(drdp!I186+drdp!R186)*'ASXY-TI3S'!$D186)</f>
        <v>0</v>
      </c>
      <c r="G186" s="20">
        <f>Model!$W$12*((drdp!D186+drdp!M186)*'ASXY-TI3S'!$B186+(drdp!G186+drdp!P186)*'ASXY-TI3S'!$C186+(drdp!J186+drdp!S186)*'ASXY-TI3S'!$D186)</f>
        <v>0</v>
      </c>
      <c r="H186" s="18">
        <f>Model!$W$12*((drdp!B186)*'ASXY-TI3S'!$B186+(drdp!E186)*'ASXY-TI3S'!$C186+(drdp!H186)*'ASXY-TI3S'!$D186)</f>
        <v>0</v>
      </c>
      <c r="I186" s="18">
        <f>Model!$W$12*((drdp!C186)*'ASXY-TI3S'!$B186+(drdp!F186)*'ASXY-TI3S'!$C186+(drdp!I186)*'ASXY-TI3S'!$D186)</f>
        <v>0</v>
      </c>
      <c r="J186" s="18">
        <f>Model!$W$12*((drdp!D186)*'ASXY-TI3S'!$B186+(drdp!G186)*'ASXY-TI3S'!$C186+(drdp!J186)*'ASXY-TI3S'!$D186)</f>
        <v>0</v>
      </c>
      <c r="K186" s="21">
        <f>SUM(E$3:E185)+H186</f>
        <v>-0.1879939854250926</v>
      </c>
      <c r="L186" s="21">
        <f>SUM(F$3:F185)+I186</f>
        <v>0.43997820218378703</v>
      </c>
      <c r="M186" s="21">
        <f>SUM(G$3:G185)+J186</f>
        <v>0</v>
      </c>
      <c r="N186" s="21"/>
      <c r="O186" s="21"/>
      <c r="P186" s="21"/>
      <c r="Q186" s="19">
        <f t="shared" si="13"/>
        <v>3.534173855600993E-2</v>
      </c>
      <c r="R186" s="19">
        <f t="shared" si="14"/>
        <v>0.19358081839687738</v>
      </c>
      <c r="S186" s="19">
        <f t="shared" si="15"/>
        <v>0</v>
      </c>
      <c r="T186" s="19">
        <f t="shared" si="16"/>
        <v>-8.271325572869731E-2</v>
      </c>
      <c r="U186" s="19">
        <f t="shared" si="17"/>
        <v>0</v>
      </c>
      <c r="V186" s="19">
        <f t="shared" si="18"/>
        <v>0</v>
      </c>
    </row>
    <row r="187" spans="1:22" x14ac:dyDescent="0.25">
      <c r="A187" s="26">
        <f>Wellpath!E187</f>
        <v>0</v>
      </c>
      <c r="B187" s="22">
        <v>0</v>
      </c>
      <c r="C187" s="22">
        <v>0</v>
      </c>
      <c r="D187" s="22">
        <f>(TAN(Dip) * SIN(Wellpath!$L187) * COS(Wellpath!$O187) - COS(Wellpath!$L187)) / 2</f>
        <v>-0.5</v>
      </c>
      <c r="E187" s="20">
        <f>Model!$W$12*((drdp!B187+drdp!K187)*'ASXY-TI3S'!$B187+(drdp!E187+drdp!N187)*'ASXY-TI3S'!$C187+(drdp!H187+drdp!Q187)*'ASXY-TI3S'!$D187)</f>
        <v>0</v>
      </c>
      <c r="F187" s="20">
        <f>Model!$W$12*((drdp!C187+drdp!L187)*'ASXY-TI3S'!$B187+(drdp!F187+drdp!O187)*'ASXY-TI3S'!$C187+(drdp!I187+drdp!R187)*'ASXY-TI3S'!$D187)</f>
        <v>0</v>
      </c>
      <c r="G187" s="20">
        <f>Model!$W$12*((drdp!D187+drdp!M187)*'ASXY-TI3S'!$B187+(drdp!G187+drdp!P187)*'ASXY-TI3S'!$C187+(drdp!J187+drdp!S187)*'ASXY-TI3S'!$D187)</f>
        <v>0</v>
      </c>
      <c r="H187" s="18">
        <f>Model!$W$12*((drdp!B187)*'ASXY-TI3S'!$B187+(drdp!E187)*'ASXY-TI3S'!$C187+(drdp!H187)*'ASXY-TI3S'!$D187)</f>
        <v>0</v>
      </c>
      <c r="I187" s="18">
        <f>Model!$W$12*((drdp!C187)*'ASXY-TI3S'!$B187+(drdp!F187)*'ASXY-TI3S'!$C187+(drdp!I187)*'ASXY-TI3S'!$D187)</f>
        <v>0</v>
      </c>
      <c r="J187" s="18">
        <f>Model!$W$12*((drdp!D187)*'ASXY-TI3S'!$B187+(drdp!G187)*'ASXY-TI3S'!$C187+(drdp!J187)*'ASXY-TI3S'!$D187)</f>
        <v>0</v>
      </c>
      <c r="K187" s="21">
        <f>SUM(E$3:E186)+H187</f>
        <v>-0.1879939854250926</v>
      </c>
      <c r="L187" s="21">
        <f>SUM(F$3:F186)+I187</f>
        <v>0.43997820218378703</v>
      </c>
      <c r="M187" s="21">
        <f>SUM(G$3:G186)+J187</f>
        <v>0</v>
      </c>
      <c r="N187" s="21"/>
      <c r="O187" s="21"/>
      <c r="P187" s="21"/>
      <c r="Q187" s="19">
        <f t="shared" si="13"/>
        <v>3.534173855600993E-2</v>
      </c>
      <c r="R187" s="19">
        <f t="shared" si="14"/>
        <v>0.19358081839687738</v>
      </c>
      <c r="S187" s="19">
        <f t="shared" si="15"/>
        <v>0</v>
      </c>
      <c r="T187" s="19">
        <f t="shared" si="16"/>
        <v>-8.271325572869731E-2</v>
      </c>
      <c r="U187" s="19">
        <f t="shared" si="17"/>
        <v>0</v>
      </c>
      <c r="V187" s="19">
        <f t="shared" si="18"/>
        <v>0</v>
      </c>
    </row>
    <row r="188" spans="1:22" x14ac:dyDescent="0.25">
      <c r="A188" s="26">
        <f>Wellpath!E188</f>
        <v>0</v>
      </c>
      <c r="B188" s="22">
        <v>0</v>
      </c>
      <c r="C188" s="22">
        <v>0</v>
      </c>
      <c r="D188" s="22">
        <f>(TAN(Dip) * SIN(Wellpath!$L188) * COS(Wellpath!$O188) - COS(Wellpath!$L188)) / 2</f>
        <v>-0.5</v>
      </c>
      <c r="E188" s="20">
        <f>Model!$W$12*((drdp!B188+drdp!K188)*'ASXY-TI3S'!$B188+(drdp!E188+drdp!N188)*'ASXY-TI3S'!$C188+(drdp!H188+drdp!Q188)*'ASXY-TI3S'!$D188)</f>
        <v>0</v>
      </c>
      <c r="F188" s="20">
        <f>Model!$W$12*((drdp!C188+drdp!L188)*'ASXY-TI3S'!$B188+(drdp!F188+drdp!O188)*'ASXY-TI3S'!$C188+(drdp!I188+drdp!R188)*'ASXY-TI3S'!$D188)</f>
        <v>0</v>
      </c>
      <c r="G188" s="20">
        <f>Model!$W$12*((drdp!D188+drdp!M188)*'ASXY-TI3S'!$B188+(drdp!G188+drdp!P188)*'ASXY-TI3S'!$C188+(drdp!J188+drdp!S188)*'ASXY-TI3S'!$D188)</f>
        <v>0</v>
      </c>
      <c r="H188" s="18">
        <f>Model!$W$12*((drdp!B188)*'ASXY-TI3S'!$B188+(drdp!E188)*'ASXY-TI3S'!$C188+(drdp!H188)*'ASXY-TI3S'!$D188)</f>
        <v>0</v>
      </c>
      <c r="I188" s="18">
        <f>Model!$W$12*((drdp!C188)*'ASXY-TI3S'!$B188+(drdp!F188)*'ASXY-TI3S'!$C188+(drdp!I188)*'ASXY-TI3S'!$D188)</f>
        <v>0</v>
      </c>
      <c r="J188" s="18">
        <f>Model!$W$12*((drdp!D188)*'ASXY-TI3S'!$B188+(drdp!G188)*'ASXY-TI3S'!$C188+(drdp!J188)*'ASXY-TI3S'!$D188)</f>
        <v>0</v>
      </c>
      <c r="K188" s="21">
        <f>SUM(E$3:E187)+H188</f>
        <v>-0.1879939854250926</v>
      </c>
      <c r="L188" s="21">
        <f>SUM(F$3:F187)+I188</f>
        <v>0.43997820218378703</v>
      </c>
      <c r="M188" s="21">
        <f>SUM(G$3:G187)+J188</f>
        <v>0</v>
      </c>
      <c r="N188" s="21"/>
      <c r="O188" s="21"/>
      <c r="P188" s="21"/>
      <c r="Q188" s="19">
        <f t="shared" si="13"/>
        <v>3.534173855600993E-2</v>
      </c>
      <c r="R188" s="19">
        <f t="shared" si="14"/>
        <v>0.19358081839687738</v>
      </c>
      <c r="S188" s="19">
        <f t="shared" si="15"/>
        <v>0</v>
      </c>
      <c r="T188" s="19">
        <f t="shared" si="16"/>
        <v>-8.271325572869731E-2</v>
      </c>
      <c r="U188" s="19">
        <f t="shared" si="17"/>
        <v>0</v>
      </c>
      <c r="V188" s="19">
        <f t="shared" si="18"/>
        <v>0</v>
      </c>
    </row>
    <row r="189" spans="1:22" x14ac:dyDescent="0.25">
      <c r="A189" s="26">
        <f>Wellpath!E189</f>
        <v>0</v>
      </c>
      <c r="B189" s="22">
        <v>0</v>
      </c>
      <c r="C189" s="22">
        <v>0</v>
      </c>
      <c r="D189" s="22">
        <f>(TAN(Dip) * SIN(Wellpath!$L189) * COS(Wellpath!$O189) - COS(Wellpath!$L189)) / 2</f>
        <v>-0.5</v>
      </c>
      <c r="E189" s="20">
        <f>Model!$W$12*((drdp!B189+drdp!K189)*'ASXY-TI3S'!$B189+(drdp!E189+drdp!N189)*'ASXY-TI3S'!$C189+(drdp!H189+drdp!Q189)*'ASXY-TI3S'!$D189)</f>
        <v>0</v>
      </c>
      <c r="F189" s="20">
        <f>Model!$W$12*((drdp!C189+drdp!L189)*'ASXY-TI3S'!$B189+(drdp!F189+drdp!O189)*'ASXY-TI3S'!$C189+(drdp!I189+drdp!R189)*'ASXY-TI3S'!$D189)</f>
        <v>0</v>
      </c>
      <c r="G189" s="20">
        <f>Model!$W$12*((drdp!D189+drdp!M189)*'ASXY-TI3S'!$B189+(drdp!G189+drdp!P189)*'ASXY-TI3S'!$C189+(drdp!J189+drdp!S189)*'ASXY-TI3S'!$D189)</f>
        <v>0</v>
      </c>
      <c r="H189" s="18">
        <f>Model!$W$12*((drdp!B189)*'ASXY-TI3S'!$B189+(drdp!E189)*'ASXY-TI3S'!$C189+(drdp!H189)*'ASXY-TI3S'!$D189)</f>
        <v>0</v>
      </c>
      <c r="I189" s="18">
        <f>Model!$W$12*((drdp!C189)*'ASXY-TI3S'!$B189+(drdp!F189)*'ASXY-TI3S'!$C189+(drdp!I189)*'ASXY-TI3S'!$D189)</f>
        <v>0</v>
      </c>
      <c r="J189" s="18">
        <f>Model!$W$12*((drdp!D189)*'ASXY-TI3S'!$B189+(drdp!G189)*'ASXY-TI3S'!$C189+(drdp!J189)*'ASXY-TI3S'!$D189)</f>
        <v>0</v>
      </c>
      <c r="K189" s="21">
        <f>SUM(E$3:E188)+H189</f>
        <v>-0.1879939854250926</v>
      </c>
      <c r="L189" s="21">
        <f>SUM(F$3:F188)+I189</f>
        <v>0.43997820218378703</v>
      </c>
      <c r="M189" s="21">
        <f>SUM(G$3:G188)+J189</f>
        <v>0</v>
      </c>
      <c r="N189" s="21"/>
      <c r="O189" s="21"/>
      <c r="P189" s="21"/>
      <c r="Q189" s="19">
        <f t="shared" si="13"/>
        <v>3.534173855600993E-2</v>
      </c>
      <c r="R189" s="19">
        <f t="shared" si="14"/>
        <v>0.19358081839687738</v>
      </c>
      <c r="S189" s="19">
        <f t="shared" si="15"/>
        <v>0</v>
      </c>
      <c r="T189" s="19">
        <f t="shared" si="16"/>
        <v>-8.271325572869731E-2</v>
      </c>
      <c r="U189" s="19">
        <f t="shared" si="17"/>
        <v>0</v>
      </c>
      <c r="V189" s="19">
        <f t="shared" si="18"/>
        <v>0</v>
      </c>
    </row>
    <row r="190" spans="1:22" x14ac:dyDescent="0.25">
      <c r="A190" s="26">
        <f>Wellpath!E190</f>
        <v>0</v>
      </c>
      <c r="B190" s="22">
        <v>0</v>
      </c>
      <c r="C190" s="22">
        <v>0</v>
      </c>
      <c r="D190" s="22">
        <f>(TAN(Dip) * SIN(Wellpath!$L190) * COS(Wellpath!$O190) - COS(Wellpath!$L190)) / 2</f>
        <v>-0.5</v>
      </c>
      <c r="E190" s="20">
        <f>Model!$W$12*((drdp!B190+drdp!K190)*'ASXY-TI3S'!$B190+(drdp!E190+drdp!N190)*'ASXY-TI3S'!$C190+(drdp!H190+drdp!Q190)*'ASXY-TI3S'!$D190)</f>
        <v>0</v>
      </c>
      <c r="F190" s="20">
        <f>Model!$W$12*((drdp!C190+drdp!L190)*'ASXY-TI3S'!$B190+(drdp!F190+drdp!O190)*'ASXY-TI3S'!$C190+(drdp!I190+drdp!R190)*'ASXY-TI3S'!$D190)</f>
        <v>0</v>
      </c>
      <c r="G190" s="20">
        <f>Model!$W$12*((drdp!D190+drdp!M190)*'ASXY-TI3S'!$B190+(drdp!G190+drdp!P190)*'ASXY-TI3S'!$C190+(drdp!J190+drdp!S190)*'ASXY-TI3S'!$D190)</f>
        <v>0</v>
      </c>
      <c r="H190" s="18">
        <f>Model!$W$12*((drdp!B190)*'ASXY-TI3S'!$B190+(drdp!E190)*'ASXY-TI3S'!$C190+(drdp!H190)*'ASXY-TI3S'!$D190)</f>
        <v>0</v>
      </c>
      <c r="I190" s="18">
        <f>Model!$W$12*((drdp!C190)*'ASXY-TI3S'!$B190+(drdp!F190)*'ASXY-TI3S'!$C190+(drdp!I190)*'ASXY-TI3S'!$D190)</f>
        <v>0</v>
      </c>
      <c r="J190" s="18">
        <f>Model!$W$12*((drdp!D190)*'ASXY-TI3S'!$B190+(drdp!G190)*'ASXY-TI3S'!$C190+(drdp!J190)*'ASXY-TI3S'!$D190)</f>
        <v>0</v>
      </c>
      <c r="K190" s="21">
        <f>SUM(E$3:E189)+H190</f>
        <v>-0.1879939854250926</v>
      </c>
      <c r="L190" s="21">
        <f>SUM(F$3:F189)+I190</f>
        <v>0.43997820218378703</v>
      </c>
      <c r="M190" s="21">
        <f>SUM(G$3:G189)+J190</f>
        <v>0</v>
      </c>
      <c r="N190" s="21"/>
      <c r="O190" s="21"/>
      <c r="P190" s="21"/>
      <c r="Q190" s="19">
        <f t="shared" si="13"/>
        <v>3.534173855600993E-2</v>
      </c>
      <c r="R190" s="19">
        <f t="shared" si="14"/>
        <v>0.19358081839687738</v>
      </c>
      <c r="S190" s="19">
        <f t="shared" si="15"/>
        <v>0</v>
      </c>
      <c r="T190" s="19">
        <f t="shared" si="16"/>
        <v>-8.271325572869731E-2</v>
      </c>
      <c r="U190" s="19">
        <f t="shared" si="17"/>
        <v>0</v>
      </c>
      <c r="V190" s="19">
        <f t="shared" si="18"/>
        <v>0</v>
      </c>
    </row>
    <row r="191" spans="1:22" x14ac:dyDescent="0.25">
      <c r="A191" s="26">
        <f>Wellpath!E191</f>
        <v>0</v>
      </c>
      <c r="B191" s="22">
        <v>0</v>
      </c>
      <c r="C191" s="22">
        <v>0</v>
      </c>
      <c r="D191" s="22">
        <f>(TAN(Dip) * SIN(Wellpath!$L191) * COS(Wellpath!$O191) - COS(Wellpath!$L191)) / 2</f>
        <v>-0.5</v>
      </c>
      <c r="E191" s="20">
        <f>Model!$W$12*((drdp!B191+drdp!K191)*'ASXY-TI3S'!$B191+(drdp!E191+drdp!N191)*'ASXY-TI3S'!$C191+(drdp!H191+drdp!Q191)*'ASXY-TI3S'!$D191)</f>
        <v>0</v>
      </c>
      <c r="F191" s="20">
        <f>Model!$W$12*((drdp!C191+drdp!L191)*'ASXY-TI3S'!$B191+(drdp!F191+drdp!O191)*'ASXY-TI3S'!$C191+(drdp!I191+drdp!R191)*'ASXY-TI3S'!$D191)</f>
        <v>0</v>
      </c>
      <c r="G191" s="20">
        <f>Model!$W$12*((drdp!D191+drdp!M191)*'ASXY-TI3S'!$B191+(drdp!G191+drdp!P191)*'ASXY-TI3S'!$C191+(drdp!J191+drdp!S191)*'ASXY-TI3S'!$D191)</f>
        <v>0</v>
      </c>
      <c r="H191" s="18">
        <f>Model!$W$12*((drdp!B191)*'ASXY-TI3S'!$B191+(drdp!E191)*'ASXY-TI3S'!$C191+(drdp!H191)*'ASXY-TI3S'!$D191)</f>
        <v>0</v>
      </c>
      <c r="I191" s="18">
        <f>Model!$W$12*((drdp!C191)*'ASXY-TI3S'!$B191+(drdp!F191)*'ASXY-TI3S'!$C191+(drdp!I191)*'ASXY-TI3S'!$D191)</f>
        <v>0</v>
      </c>
      <c r="J191" s="18">
        <f>Model!$W$12*((drdp!D191)*'ASXY-TI3S'!$B191+(drdp!G191)*'ASXY-TI3S'!$C191+(drdp!J191)*'ASXY-TI3S'!$D191)</f>
        <v>0</v>
      </c>
      <c r="K191" s="21">
        <f>SUM(E$3:E190)+H191</f>
        <v>-0.1879939854250926</v>
      </c>
      <c r="L191" s="21">
        <f>SUM(F$3:F190)+I191</f>
        <v>0.43997820218378703</v>
      </c>
      <c r="M191" s="21">
        <f>SUM(G$3:G190)+J191</f>
        <v>0</v>
      </c>
      <c r="N191" s="21"/>
      <c r="O191" s="21"/>
      <c r="P191" s="21"/>
      <c r="Q191" s="19">
        <f t="shared" si="13"/>
        <v>3.534173855600993E-2</v>
      </c>
      <c r="R191" s="19">
        <f t="shared" si="14"/>
        <v>0.19358081839687738</v>
      </c>
      <c r="S191" s="19">
        <f t="shared" si="15"/>
        <v>0</v>
      </c>
      <c r="T191" s="19">
        <f t="shared" si="16"/>
        <v>-8.271325572869731E-2</v>
      </c>
      <c r="U191" s="19">
        <f t="shared" si="17"/>
        <v>0</v>
      </c>
      <c r="V191" s="19">
        <f t="shared" si="18"/>
        <v>0</v>
      </c>
    </row>
    <row r="192" spans="1:22" x14ac:dyDescent="0.25">
      <c r="A192" s="26">
        <f>Wellpath!E192</f>
        <v>0</v>
      </c>
      <c r="B192" s="22">
        <v>0</v>
      </c>
      <c r="C192" s="22">
        <v>0</v>
      </c>
      <c r="D192" s="22">
        <f>(TAN(Dip) * SIN(Wellpath!$L192) * COS(Wellpath!$O192) - COS(Wellpath!$L192)) / 2</f>
        <v>-0.5</v>
      </c>
      <c r="E192" s="20">
        <f>Model!$W$12*((drdp!B192+drdp!K192)*'ASXY-TI3S'!$B192+(drdp!E192+drdp!N192)*'ASXY-TI3S'!$C192+(drdp!H192+drdp!Q192)*'ASXY-TI3S'!$D192)</f>
        <v>0</v>
      </c>
      <c r="F192" s="20">
        <f>Model!$W$12*((drdp!C192+drdp!L192)*'ASXY-TI3S'!$B192+(drdp!F192+drdp!O192)*'ASXY-TI3S'!$C192+(drdp!I192+drdp!R192)*'ASXY-TI3S'!$D192)</f>
        <v>0</v>
      </c>
      <c r="G192" s="20">
        <f>Model!$W$12*((drdp!D192+drdp!M192)*'ASXY-TI3S'!$B192+(drdp!G192+drdp!P192)*'ASXY-TI3S'!$C192+(drdp!J192+drdp!S192)*'ASXY-TI3S'!$D192)</f>
        <v>0</v>
      </c>
      <c r="H192" s="18">
        <f>Model!$W$12*((drdp!B192)*'ASXY-TI3S'!$B192+(drdp!E192)*'ASXY-TI3S'!$C192+(drdp!H192)*'ASXY-TI3S'!$D192)</f>
        <v>0</v>
      </c>
      <c r="I192" s="18">
        <f>Model!$W$12*((drdp!C192)*'ASXY-TI3S'!$B192+(drdp!F192)*'ASXY-TI3S'!$C192+(drdp!I192)*'ASXY-TI3S'!$D192)</f>
        <v>0</v>
      </c>
      <c r="J192" s="18">
        <f>Model!$W$12*((drdp!D192)*'ASXY-TI3S'!$B192+(drdp!G192)*'ASXY-TI3S'!$C192+(drdp!J192)*'ASXY-TI3S'!$D192)</f>
        <v>0</v>
      </c>
      <c r="K192" s="21">
        <f>SUM(E$3:E191)+H192</f>
        <v>-0.1879939854250926</v>
      </c>
      <c r="L192" s="21">
        <f>SUM(F$3:F191)+I192</f>
        <v>0.43997820218378703</v>
      </c>
      <c r="M192" s="21">
        <f>SUM(G$3:G191)+J192</f>
        <v>0</v>
      </c>
      <c r="N192" s="21"/>
      <c r="O192" s="21"/>
      <c r="P192" s="21"/>
      <c r="Q192" s="19">
        <f t="shared" si="13"/>
        <v>3.534173855600993E-2</v>
      </c>
      <c r="R192" s="19">
        <f t="shared" si="14"/>
        <v>0.19358081839687738</v>
      </c>
      <c r="S192" s="19">
        <f t="shared" si="15"/>
        <v>0</v>
      </c>
      <c r="T192" s="19">
        <f t="shared" si="16"/>
        <v>-8.271325572869731E-2</v>
      </c>
      <c r="U192" s="19">
        <f t="shared" si="17"/>
        <v>0</v>
      </c>
      <c r="V192" s="19">
        <f t="shared" si="18"/>
        <v>0</v>
      </c>
    </row>
    <row r="193" spans="1:22" x14ac:dyDescent="0.25">
      <c r="A193" s="26">
        <f>Wellpath!E193</f>
        <v>0</v>
      </c>
      <c r="B193" s="22">
        <v>0</v>
      </c>
      <c r="C193" s="22">
        <v>0</v>
      </c>
      <c r="D193" s="22">
        <f>(TAN(Dip) * SIN(Wellpath!$L193) * COS(Wellpath!$O193) - COS(Wellpath!$L193)) / 2</f>
        <v>-0.5</v>
      </c>
      <c r="E193" s="20">
        <f>Model!$W$12*((drdp!B193+drdp!K193)*'ASXY-TI3S'!$B193+(drdp!E193+drdp!N193)*'ASXY-TI3S'!$C193+(drdp!H193+drdp!Q193)*'ASXY-TI3S'!$D193)</f>
        <v>0</v>
      </c>
      <c r="F193" s="20">
        <f>Model!$W$12*((drdp!C193+drdp!L193)*'ASXY-TI3S'!$B193+(drdp!F193+drdp!O193)*'ASXY-TI3S'!$C193+(drdp!I193+drdp!R193)*'ASXY-TI3S'!$D193)</f>
        <v>0</v>
      </c>
      <c r="G193" s="20">
        <f>Model!$W$12*((drdp!D193+drdp!M193)*'ASXY-TI3S'!$B193+(drdp!G193+drdp!P193)*'ASXY-TI3S'!$C193+(drdp!J193+drdp!S193)*'ASXY-TI3S'!$D193)</f>
        <v>0</v>
      </c>
      <c r="H193" s="18">
        <f>Model!$W$12*((drdp!B193)*'ASXY-TI3S'!$B193+(drdp!E193)*'ASXY-TI3S'!$C193+(drdp!H193)*'ASXY-TI3S'!$D193)</f>
        <v>0</v>
      </c>
      <c r="I193" s="18">
        <f>Model!$W$12*((drdp!C193)*'ASXY-TI3S'!$B193+(drdp!F193)*'ASXY-TI3S'!$C193+(drdp!I193)*'ASXY-TI3S'!$D193)</f>
        <v>0</v>
      </c>
      <c r="J193" s="18">
        <f>Model!$W$12*((drdp!D193)*'ASXY-TI3S'!$B193+(drdp!G193)*'ASXY-TI3S'!$C193+(drdp!J193)*'ASXY-TI3S'!$D193)</f>
        <v>0</v>
      </c>
      <c r="K193" s="21">
        <f>SUM(E$3:E192)+H193</f>
        <v>-0.1879939854250926</v>
      </c>
      <c r="L193" s="21">
        <f>SUM(F$3:F192)+I193</f>
        <v>0.43997820218378703</v>
      </c>
      <c r="M193" s="21">
        <f>SUM(G$3:G192)+J193</f>
        <v>0</v>
      </c>
      <c r="N193" s="21"/>
      <c r="O193" s="21"/>
      <c r="P193" s="21"/>
      <c r="Q193" s="19">
        <f t="shared" si="13"/>
        <v>3.534173855600993E-2</v>
      </c>
      <c r="R193" s="19">
        <f t="shared" si="14"/>
        <v>0.19358081839687738</v>
      </c>
      <c r="S193" s="19">
        <f t="shared" si="15"/>
        <v>0</v>
      </c>
      <c r="T193" s="19">
        <f t="shared" si="16"/>
        <v>-8.271325572869731E-2</v>
      </c>
      <c r="U193" s="19">
        <f t="shared" si="17"/>
        <v>0</v>
      </c>
      <c r="V193" s="19">
        <f t="shared" si="18"/>
        <v>0</v>
      </c>
    </row>
    <row r="194" spans="1:22" x14ac:dyDescent="0.25">
      <c r="A194" s="26">
        <f>Wellpath!E194</f>
        <v>0</v>
      </c>
      <c r="B194" s="22">
        <v>0</v>
      </c>
      <c r="C194" s="22">
        <v>0</v>
      </c>
      <c r="D194" s="22">
        <f>(TAN(Dip) * SIN(Wellpath!$L194) * COS(Wellpath!$O194) - COS(Wellpath!$L194)) / 2</f>
        <v>-0.5</v>
      </c>
      <c r="E194" s="20">
        <f>Model!$W$12*((drdp!B194+drdp!K194)*'ASXY-TI3S'!$B194+(drdp!E194+drdp!N194)*'ASXY-TI3S'!$C194+(drdp!H194+drdp!Q194)*'ASXY-TI3S'!$D194)</f>
        <v>0</v>
      </c>
      <c r="F194" s="20">
        <f>Model!$W$12*((drdp!C194+drdp!L194)*'ASXY-TI3S'!$B194+(drdp!F194+drdp!O194)*'ASXY-TI3S'!$C194+(drdp!I194+drdp!R194)*'ASXY-TI3S'!$D194)</f>
        <v>0</v>
      </c>
      <c r="G194" s="20">
        <f>Model!$W$12*((drdp!D194+drdp!M194)*'ASXY-TI3S'!$B194+(drdp!G194+drdp!P194)*'ASXY-TI3S'!$C194+(drdp!J194+drdp!S194)*'ASXY-TI3S'!$D194)</f>
        <v>0</v>
      </c>
      <c r="H194" s="18">
        <f>Model!$W$12*((drdp!B194)*'ASXY-TI3S'!$B194+(drdp!E194)*'ASXY-TI3S'!$C194+(drdp!H194)*'ASXY-TI3S'!$D194)</f>
        <v>0</v>
      </c>
      <c r="I194" s="18">
        <f>Model!$W$12*((drdp!C194)*'ASXY-TI3S'!$B194+(drdp!F194)*'ASXY-TI3S'!$C194+(drdp!I194)*'ASXY-TI3S'!$D194)</f>
        <v>0</v>
      </c>
      <c r="J194" s="18">
        <f>Model!$W$12*((drdp!D194)*'ASXY-TI3S'!$B194+(drdp!G194)*'ASXY-TI3S'!$C194+(drdp!J194)*'ASXY-TI3S'!$D194)</f>
        <v>0</v>
      </c>
      <c r="K194" s="21">
        <f>SUM(E$3:E193)+H194</f>
        <v>-0.1879939854250926</v>
      </c>
      <c r="L194" s="21">
        <f>SUM(F$3:F193)+I194</f>
        <v>0.43997820218378703</v>
      </c>
      <c r="M194" s="21">
        <f>SUM(G$3:G193)+J194</f>
        <v>0</v>
      </c>
      <c r="N194" s="21"/>
      <c r="O194" s="21"/>
      <c r="P194" s="21"/>
      <c r="Q194" s="19">
        <f t="shared" si="13"/>
        <v>3.534173855600993E-2</v>
      </c>
      <c r="R194" s="19">
        <f t="shared" si="14"/>
        <v>0.19358081839687738</v>
      </c>
      <c r="S194" s="19">
        <f t="shared" si="15"/>
        <v>0</v>
      </c>
      <c r="T194" s="19">
        <f t="shared" si="16"/>
        <v>-8.271325572869731E-2</v>
      </c>
      <c r="U194" s="19">
        <f t="shared" si="17"/>
        <v>0</v>
      </c>
      <c r="V194" s="19">
        <f t="shared" si="18"/>
        <v>0</v>
      </c>
    </row>
    <row r="195" spans="1:22" x14ac:dyDescent="0.25">
      <c r="A195" s="26">
        <f>Wellpath!E195</f>
        <v>0</v>
      </c>
      <c r="B195" s="22">
        <v>0</v>
      </c>
      <c r="C195" s="22">
        <v>0</v>
      </c>
      <c r="D195" s="22">
        <f>(TAN(Dip) * SIN(Wellpath!$L195) * COS(Wellpath!$O195) - COS(Wellpath!$L195)) / 2</f>
        <v>-0.5</v>
      </c>
      <c r="E195" s="20">
        <f>Model!$W$12*((drdp!B195+drdp!K195)*'ASXY-TI3S'!$B195+(drdp!E195+drdp!N195)*'ASXY-TI3S'!$C195+(drdp!H195+drdp!Q195)*'ASXY-TI3S'!$D195)</f>
        <v>0</v>
      </c>
      <c r="F195" s="20">
        <f>Model!$W$12*((drdp!C195+drdp!L195)*'ASXY-TI3S'!$B195+(drdp!F195+drdp!O195)*'ASXY-TI3S'!$C195+(drdp!I195+drdp!R195)*'ASXY-TI3S'!$D195)</f>
        <v>0</v>
      </c>
      <c r="G195" s="20">
        <f>Model!$W$12*((drdp!D195+drdp!M195)*'ASXY-TI3S'!$B195+(drdp!G195+drdp!P195)*'ASXY-TI3S'!$C195+(drdp!J195+drdp!S195)*'ASXY-TI3S'!$D195)</f>
        <v>0</v>
      </c>
      <c r="H195" s="18">
        <f>Model!$W$12*((drdp!B195)*'ASXY-TI3S'!$B195+(drdp!E195)*'ASXY-TI3S'!$C195+(drdp!H195)*'ASXY-TI3S'!$D195)</f>
        <v>0</v>
      </c>
      <c r="I195" s="18">
        <f>Model!$W$12*((drdp!C195)*'ASXY-TI3S'!$B195+(drdp!F195)*'ASXY-TI3S'!$C195+(drdp!I195)*'ASXY-TI3S'!$D195)</f>
        <v>0</v>
      </c>
      <c r="J195" s="18">
        <f>Model!$W$12*((drdp!D195)*'ASXY-TI3S'!$B195+(drdp!G195)*'ASXY-TI3S'!$C195+(drdp!J195)*'ASXY-TI3S'!$D195)</f>
        <v>0</v>
      </c>
      <c r="K195" s="21">
        <f>SUM(E$3:E194)+H195</f>
        <v>-0.1879939854250926</v>
      </c>
      <c r="L195" s="21">
        <f>SUM(F$3:F194)+I195</f>
        <v>0.43997820218378703</v>
      </c>
      <c r="M195" s="21">
        <f>SUM(G$3:G194)+J195</f>
        <v>0</v>
      </c>
      <c r="N195" s="21"/>
      <c r="O195" s="21"/>
      <c r="P195" s="21"/>
      <c r="Q195" s="19">
        <f t="shared" si="13"/>
        <v>3.534173855600993E-2</v>
      </c>
      <c r="R195" s="19">
        <f t="shared" si="14"/>
        <v>0.19358081839687738</v>
      </c>
      <c r="S195" s="19">
        <f t="shared" si="15"/>
        <v>0</v>
      </c>
      <c r="T195" s="19">
        <f t="shared" si="16"/>
        <v>-8.271325572869731E-2</v>
      </c>
      <c r="U195" s="19">
        <f t="shared" si="17"/>
        <v>0</v>
      </c>
      <c r="V195" s="19">
        <f t="shared" si="18"/>
        <v>0</v>
      </c>
    </row>
    <row r="196" spans="1:22" x14ac:dyDescent="0.25">
      <c r="A196" s="26">
        <f>Wellpath!E196</f>
        <v>0</v>
      </c>
      <c r="B196" s="22">
        <v>0</v>
      </c>
      <c r="C196" s="22">
        <v>0</v>
      </c>
      <c r="D196" s="22">
        <f>(TAN(Dip) * SIN(Wellpath!$L196) * COS(Wellpath!$O196) - COS(Wellpath!$L196)) / 2</f>
        <v>-0.5</v>
      </c>
      <c r="E196" s="20">
        <f>Model!$W$12*((drdp!B196+drdp!K196)*'ASXY-TI3S'!$B196+(drdp!E196+drdp!N196)*'ASXY-TI3S'!$C196+(drdp!H196+drdp!Q196)*'ASXY-TI3S'!$D196)</f>
        <v>0</v>
      </c>
      <c r="F196" s="20">
        <f>Model!$W$12*((drdp!C196+drdp!L196)*'ASXY-TI3S'!$B196+(drdp!F196+drdp!O196)*'ASXY-TI3S'!$C196+(drdp!I196+drdp!R196)*'ASXY-TI3S'!$D196)</f>
        <v>0</v>
      </c>
      <c r="G196" s="20">
        <f>Model!$W$12*((drdp!D196+drdp!M196)*'ASXY-TI3S'!$B196+(drdp!G196+drdp!P196)*'ASXY-TI3S'!$C196+(drdp!J196+drdp!S196)*'ASXY-TI3S'!$D196)</f>
        <v>0</v>
      </c>
      <c r="H196" s="18">
        <f>Model!$W$12*((drdp!B196)*'ASXY-TI3S'!$B196+(drdp!E196)*'ASXY-TI3S'!$C196+(drdp!H196)*'ASXY-TI3S'!$D196)</f>
        <v>0</v>
      </c>
      <c r="I196" s="18">
        <f>Model!$W$12*((drdp!C196)*'ASXY-TI3S'!$B196+(drdp!F196)*'ASXY-TI3S'!$C196+(drdp!I196)*'ASXY-TI3S'!$D196)</f>
        <v>0</v>
      </c>
      <c r="J196" s="18">
        <f>Model!$W$12*((drdp!D196)*'ASXY-TI3S'!$B196+(drdp!G196)*'ASXY-TI3S'!$C196+(drdp!J196)*'ASXY-TI3S'!$D196)</f>
        <v>0</v>
      </c>
      <c r="K196" s="21">
        <f>SUM(E$3:E195)+H196</f>
        <v>-0.1879939854250926</v>
      </c>
      <c r="L196" s="21">
        <f>SUM(F$3:F195)+I196</f>
        <v>0.43997820218378703</v>
      </c>
      <c r="M196" s="21">
        <f>SUM(G$3:G195)+J196</f>
        <v>0</v>
      </c>
      <c r="N196" s="21"/>
      <c r="O196" s="21"/>
      <c r="P196" s="21"/>
      <c r="Q196" s="19">
        <f t="shared" si="13"/>
        <v>3.534173855600993E-2</v>
      </c>
      <c r="R196" s="19">
        <f t="shared" si="14"/>
        <v>0.19358081839687738</v>
      </c>
      <c r="S196" s="19">
        <f t="shared" si="15"/>
        <v>0</v>
      </c>
      <c r="T196" s="19">
        <f t="shared" si="16"/>
        <v>-8.271325572869731E-2</v>
      </c>
      <c r="U196" s="19">
        <f t="shared" si="17"/>
        <v>0</v>
      </c>
      <c r="V196" s="19">
        <f t="shared" si="18"/>
        <v>0</v>
      </c>
    </row>
    <row r="197" spans="1:22" x14ac:dyDescent="0.25">
      <c r="A197" s="26">
        <f>Wellpath!E197</f>
        <v>0</v>
      </c>
      <c r="B197" s="22">
        <v>0</v>
      </c>
      <c r="C197" s="22">
        <v>0</v>
      </c>
      <c r="D197" s="22">
        <f>(TAN(Dip) * SIN(Wellpath!$L197) * COS(Wellpath!$O197) - COS(Wellpath!$L197)) / 2</f>
        <v>-0.5</v>
      </c>
      <c r="E197" s="20">
        <f>Model!$W$12*((drdp!B197+drdp!K197)*'ASXY-TI3S'!$B197+(drdp!E197+drdp!N197)*'ASXY-TI3S'!$C197+(drdp!H197+drdp!Q197)*'ASXY-TI3S'!$D197)</f>
        <v>0</v>
      </c>
      <c r="F197" s="20">
        <f>Model!$W$12*((drdp!C197+drdp!L197)*'ASXY-TI3S'!$B197+(drdp!F197+drdp!O197)*'ASXY-TI3S'!$C197+(drdp!I197+drdp!R197)*'ASXY-TI3S'!$D197)</f>
        <v>0</v>
      </c>
      <c r="G197" s="20">
        <f>Model!$W$12*((drdp!D197+drdp!M197)*'ASXY-TI3S'!$B197+(drdp!G197+drdp!P197)*'ASXY-TI3S'!$C197+(drdp!J197+drdp!S197)*'ASXY-TI3S'!$D197)</f>
        <v>0</v>
      </c>
      <c r="H197" s="18">
        <f>Model!$W$12*((drdp!B197)*'ASXY-TI3S'!$B197+(drdp!E197)*'ASXY-TI3S'!$C197+(drdp!H197)*'ASXY-TI3S'!$D197)</f>
        <v>0</v>
      </c>
      <c r="I197" s="18">
        <f>Model!$W$12*((drdp!C197)*'ASXY-TI3S'!$B197+(drdp!F197)*'ASXY-TI3S'!$C197+(drdp!I197)*'ASXY-TI3S'!$D197)</f>
        <v>0</v>
      </c>
      <c r="J197" s="18">
        <f>Model!$W$12*((drdp!D197)*'ASXY-TI3S'!$B197+(drdp!G197)*'ASXY-TI3S'!$C197+(drdp!J197)*'ASXY-TI3S'!$D197)</f>
        <v>0</v>
      </c>
      <c r="K197" s="21">
        <f>SUM(E$3:E196)+H197</f>
        <v>-0.1879939854250926</v>
      </c>
      <c r="L197" s="21">
        <f>SUM(F$3:F196)+I197</f>
        <v>0.43997820218378703</v>
      </c>
      <c r="M197" s="21">
        <f>SUM(G$3:G196)+J197</f>
        <v>0</v>
      </c>
      <c r="N197" s="21"/>
      <c r="O197" s="21"/>
      <c r="P197" s="21"/>
      <c r="Q197" s="19">
        <f t="shared" si="13"/>
        <v>3.534173855600993E-2</v>
      </c>
      <c r="R197" s="19">
        <f t="shared" si="14"/>
        <v>0.19358081839687738</v>
      </c>
      <c r="S197" s="19">
        <f t="shared" si="15"/>
        <v>0</v>
      </c>
      <c r="T197" s="19">
        <f t="shared" si="16"/>
        <v>-8.271325572869731E-2</v>
      </c>
      <c r="U197" s="19">
        <f t="shared" si="17"/>
        <v>0</v>
      </c>
      <c r="V197" s="19">
        <f t="shared" si="18"/>
        <v>0</v>
      </c>
    </row>
    <row r="198" spans="1:22" x14ac:dyDescent="0.25">
      <c r="A198" s="26">
        <f>Wellpath!E198</f>
        <v>0</v>
      </c>
      <c r="B198" s="22">
        <v>0</v>
      </c>
      <c r="C198" s="22">
        <v>0</v>
      </c>
      <c r="D198" s="22">
        <f>(TAN(Dip) * SIN(Wellpath!$L198) * COS(Wellpath!$O198) - COS(Wellpath!$L198)) / 2</f>
        <v>-0.5</v>
      </c>
      <c r="E198" s="20">
        <f>Model!$W$12*((drdp!B198+drdp!K198)*'ASXY-TI3S'!$B198+(drdp!E198+drdp!N198)*'ASXY-TI3S'!$C198+(drdp!H198+drdp!Q198)*'ASXY-TI3S'!$D198)</f>
        <v>0</v>
      </c>
      <c r="F198" s="20">
        <f>Model!$W$12*((drdp!C198+drdp!L198)*'ASXY-TI3S'!$B198+(drdp!F198+drdp!O198)*'ASXY-TI3S'!$C198+(drdp!I198+drdp!R198)*'ASXY-TI3S'!$D198)</f>
        <v>0</v>
      </c>
      <c r="G198" s="20">
        <f>Model!$W$12*((drdp!D198+drdp!M198)*'ASXY-TI3S'!$B198+(drdp!G198+drdp!P198)*'ASXY-TI3S'!$C198+(drdp!J198+drdp!S198)*'ASXY-TI3S'!$D198)</f>
        <v>0</v>
      </c>
      <c r="H198" s="18">
        <f>Model!$W$12*((drdp!B198)*'ASXY-TI3S'!$B198+(drdp!E198)*'ASXY-TI3S'!$C198+(drdp!H198)*'ASXY-TI3S'!$D198)</f>
        <v>0</v>
      </c>
      <c r="I198" s="18">
        <f>Model!$W$12*((drdp!C198)*'ASXY-TI3S'!$B198+(drdp!F198)*'ASXY-TI3S'!$C198+(drdp!I198)*'ASXY-TI3S'!$D198)</f>
        <v>0</v>
      </c>
      <c r="J198" s="18">
        <f>Model!$W$12*((drdp!D198)*'ASXY-TI3S'!$B198+(drdp!G198)*'ASXY-TI3S'!$C198+(drdp!J198)*'ASXY-TI3S'!$D198)</f>
        <v>0</v>
      </c>
      <c r="K198" s="21">
        <f>SUM(E$3:E197)+H198</f>
        <v>-0.1879939854250926</v>
      </c>
      <c r="L198" s="21">
        <f>SUM(F$3:F197)+I198</f>
        <v>0.43997820218378703</v>
      </c>
      <c r="M198" s="21">
        <f>SUM(G$3:G197)+J198</f>
        <v>0</v>
      </c>
      <c r="N198" s="21"/>
      <c r="O198" s="21"/>
      <c r="P198" s="21"/>
      <c r="Q198" s="19">
        <f t="shared" ref="Q198:Q261" si="19">K198^2</f>
        <v>3.534173855600993E-2</v>
      </c>
      <c r="R198" s="19">
        <f t="shared" ref="R198:R261" si="20">L198^2</f>
        <v>0.19358081839687738</v>
      </c>
      <c r="S198" s="19">
        <f t="shared" ref="S198:S261" si="21">M198^2</f>
        <v>0</v>
      </c>
      <c r="T198" s="19">
        <f t="shared" ref="T198:T261" si="22">K198*L198</f>
        <v>-8.271325572869731E-2</v>
      </c>
      <c r="U198" s="19">
        <f t="shared" ref="U198:U261" si="23">K198*M198</f>
        <v>0</v>
      </c>
      <c r="V198" s="19">
        <f t="shared" ref="V198:V261" si="24">L198*M198</f>
        <v>0</v>
      </c>
    </row>
    <row r="199" spans="1:22" x14ac:dyDescent="0.25">
      <c r="A199" s="26">
        <f>Wellpath!E199</f>
        <v>0</v>
      </c>
      <c r="B199" s="22">
        <v>0</v>
      </c>
      <c r="C199" s="22">
        <v>0</v>
      </c>
      <c r="D199" s="22">
        <f>(TAN(Dip) * SIN(Wellpath!$L199) * COS(Wellpath!$O199) - COS(Wellpath!$L199)) / 2</f>
        <v>-0.5</v>
      </c>
      <c r="E199" s="20">
        <f>Model!$W$12*((drdp!B199+drdp!K199)*'ASXY-TI3S'!$B199+(drdp!E199+drdp!N199)*'ASXY-TI3S'!$C199+(drdp!H199+drdp!Q199)*'ASXY-TI3S'!$D199)</f>
        <v>0</v>
      </c>
      <c r="F199" s="20">
        <f>Model!$W$12*((drdp!C199+drdp!L199)*'ASXY-TI3S'!$B199+(drdp!F199+drdp!O199)*'ASXY-TI3S'!$C199+(drdp!I199+drdp!R199)*'ASXY-TI3S'!$D199)</f>
        <v>0</v>
      </c>
      <c r="G199" s="20">
        <f>Model!$W$12*((drdp!D199+drdp!M199)*'ASXY-TI3S'!$B199+(drdp!G199+drdp!P199)*'ASXY-TI3S'!$C199+(drdp!J199+drdp!S199)*'ASXY-TI3S'!$D199)</f>
        <v>0</v>
      </c>
      <c r="H199" s="18">
        <f>Model!$W$12*((drdp!B199)*'ASXY-TI3S'!$B199+(drdp!E199)*'ASXY-TI3S'!$C199+(drdp!H199)*'ASXY-TI3S'!$D199)</f>
        <v>0</v>
      </c>
      <c r="I199" s="18">
        <f>Model!$W$12*((drdp!C199)*'ASXY-TI3S'!$B199+(drdp!F199)*'ASXY-TI3S'!$C199+(drdp!I199)*'ASXY-TI3S'!$D199)</f>
        <v>0</v>
      </c>
      <c r="J199" s="18">
        <f>Model!$W$12*((drdp!D199)*'ASXY-TI3S'!$B199+(drdp!G199)*'ASXY-TI3S'!$C199+(drdp!J199)*'ASXY-TI3S'!$D199)</f>
        <v>0</v>
      </c>
      <c r="K199" s="21">
        <f>SUM(E$3:E198)+H199</f>
        <v>-0.1879939854250926</v>
      </c>
      <c r="L199" s="21">
        <f>SUM(F$3:F198)+I199</f>
        <v>0.43997820218378703</v>
      </c>
      <c r="M199" s="21">
        <f>SUM(G$3:G198)+J199</f>
        <v>0</v>
      </c>
      <c r="N199" s="21"/>
      <c r="O199" s="21"/>
      <c r="P199" s="21"/>
      <c r="Q199" s="19">
        <f t="shared" si="19"/>
        <v>3.534173855600993E-2</v>
      </c>
      <c r="R199" s="19">
        <f t="shared" si="20"/>
        <v>0.19358081839687738</v>
      </c>
      <c r="S199" s="19">
        <f t="shared" si="21"/>
        <v>0</v>
      </c>
      <c r="T199" s="19">
        <f t="shared" si="22"/>
        <v>-8.271325572869731E-2</v>
      </c>
      <c r="U199" s="19">
        <f t="shared" si="23"/>
        <v>0</v>
      </c>
      <c r="V199" s="19">
        <f t="shared" si="24"/>
        <v>0</v>
      </c>
    </row>
    <row r="200" spans="1:22" x14ac:dyDescent="0.25">
      <c r="A200" s="26">
        <f>Wellpath!E200</f>
        <v>0</v>
      </c>
      <c r="B200" s="22">
        <v>0</v>
      </c>
      <c r="C200" s="22">
        <v>0</v>
      </c>
      <c r="D200" s="22">
        <f>(TAN(Dip) * SIN(Wellpath!$L200) * COS(Wellpath!$O200) - COS(Wellpath!$L200)) / 2</f>
        <v>-0.5</v>
      </c>
      <c r="E200" s="20">
        <f>Model!$W$12*((drdp!B200+drdp!K200)*'ASXY-TI3S'!$B200+(drdp!E200+drdp!N200)*'ASXY-TI3S'!$C200+(drdp!H200+drdp!Q200)*'ASXY-TI3S'!$D200)</f>
        <v>0</v>
      </c>
      <c r="F200" s="20">
        <f>Model!$W$12*((drdp!C200+drdp!L200)*'ASXY-TI3S'!$B200+(drdp!F200+drdp!O200)*'ASXY-TI3S'!$C200+(drdp!I200+drdp!R200)*'ASXY-TI3S'!$D200)</f>
        <v>0</v>
      </c>
      <c r="G200" s="20">
        <f>Model!$W$12*((drdp!D200+drdp!M200)*'ASXY-TI3S'!$B200+(drdp!G200+drdp!P200)*'ASXY-TI3S'!$C200+(drdp!J200+drdp!S200)*'ASXY-TI3S'!$D200)</f>
        <v>0</v>
      </c>
      <c r="H200" s="18">
        <f>Model!$W$12*((drdp!B200)*'ASXY-TI3S'!$B200+(drdp!E200)*'ASXY-TI3S'!$C200+(drdp!H200)*'ASXY-TI3S'!$D200)</f>
        <v>0</v>
      </c>
      <c r="I200" s="18">
        <f>Model!$W$12*((drdp!C200)*'ASXY-TI3S'!$B200+(drdp!F200)*'ASXY-TI3S'!$C200+(drdp!I200)*'ASXY-TI3S'!$D200)</f>
        <v>0</v>
      </c>
      <c r="J200" s="18">
        <f>Model!$W$12*((drdp!D200)*'ASXY-TI3S'!$B200+(drdp!G200)*'ASXY-TI3S'!$C200+(drdp!J200)*'ASXY-TI3S'!$D200)</f>
        <v>0</v>
      </c>
      <c r="K200" s="21">
        <f>SUM(E$3:E199)+H200</f>
        <v>-0.1879939854250926</v>
      </c>
      <c r="L200" s="21">
        <f>SUM(F$3:F199)+I200</f>
        <v>0.43997820218378703</v>
      </c>
      <c r="M200" s="21">
        <f>SUM(G$3:G199)+J200</f>
        <v>0</v>
      </c>
      <c r="N200" s="21"/>
      <c r="O200" s="21"/>
      <c r="P200" s="21"/>
      <c r="Q200" s="19">
        <f t="shared" si="19"/>
        <v>3.534173855600993E-2</v>
      </c>
      <c r="R200" s="19">
        <f t="shared" si="20"/>
        <v>0.19358081839687738</v>
      </c>
      <c r="S200" s="19">
        <f t="shared" si="21"/>
        <v>0</v>
      </c>
      <c r="T200" s="19">
        <f t="shared" si="22"/>
        <v>-8.271325572869731E-2</v>
      </c>
      <c r="U200" s="19">
        <f t="shared" si="23"/>
        <v>0</v>
      </c>
      <c r="V200" s="19">
        <f t="shared" si="24"/>
        <v>0</v>
      </c>
    </row>
    <row r="201" spans="1:22" x14ac:dyDescent="0.25">
      <c r="A201" s="26">
        <f>Wellpath!E201</f>
        <v>0</v>
      </c>
      <c r="B201" s="22">
        <v>0</v>
      </c>
      <c r="C201" s="22">
        <v>0</v>
      </c>
      <c r="D201" s="22">
        <f>(TAN(Dip) * SIN(Wellpath!$L201) * COS(Wellpath!$O201) - COS(Wellpath!$L201)) / 2</f>
        <v>-0.5</v>
      </c>
      <c r="E201" s="20">
        <f>Model!$W$12*((drdp!B201+drdp!K201)*'ASXY-TI3S'!$B201+(drdp!E201+drdp!N201)*'ASXY-TI3S'!$C201+(drdp!H201+drdp!Q201)*'ASXY-TI3S'!$D201)</f>
        <v>0</v>
      </c>
      <c r="F201" s="20">
        <f>Model!$W$12*((drdp!C201+drdp!L201)*'ASXY-TI3S'!$B201+(drdp!F201+drdp!O201)*'ASXY-TI3S'!$C201+(drdp!I201+drdp!R201)*'ASXY-TI3S'!$D201)</f>
        <v>0</v>
      </c>
      <c r="G201" s="20">
        <f>Model!$W$12*((drdp!D201+drdp!M201)*'ASXY-TI3S'!$B201+(drdp!G201+drdp!P201)*'ASXY-TI3S'!$C201+(drdp!J201+drdp!S201)*'ASXY-TI3S'!$D201)</f>
        <v>0</v>
      </c>
      <c r="H201" s="18">
        <f>Model!$W$12*((drdp!B201)*'ASXY-TI3S'!$B201+(drdp!E201)*'ASXY-TI3S'!$C201+(drdp!H201)*'ASXY-TI3S'!$D201)</f>
        <v>0</v>
      </c>
      <c r="I201" s="18">
        <f>Model!$W$12*((drdp!C201)*'ASXY-TI3S'!$B201+(drdp!F201)*'ASXY-TI3S'!$C201+(drdp!I201)*'ASXY-TI3S'!$D201)</f>
        <v>0</v>
      </c>
      <c r="J201" s="18">
        <f>Model!$W$12*((drdp!D201)*'ASXY-TI3S'!$B201+(drdp!G201)*'ASXY-TI3S'!$C201+(drdp!J201)*'ASXY-TI3S'!$D201)</f>
        <v>0</v>
      </c>
      <c r="K201" s="21">
        <f>SUM(E$3:E200)+H201</f>
        <v>-0.1879939854250926</v>
      </c>
      <c r="L201" s="21">
        <f>SUM(F$3:F200)+I201</f>
        <v>0.43997820218378703</v>
      </c>
      <c r="M201" s="21">
        <f>SUM(G$3:G200)+J201</f>
        <v>0</v>
      </c>
      <c r="N201" s="21"/>
      <c r="O201" s="21"/>
      <c r="P201" s="21"/>
      <c r="Q201" s="19">
        <f t="shared" si="19"/>
        <v>3.534173855600993E-2</v>
      </c>
      <c r="R201" s="19">
        <f t="shared" si="20"/>
        <v>0.19358081839687738</v>
      </c>
      <c r="S201" s="19">
        <f t="shared" si="21"/>
        <v>0</v>
      </c>
      <c r="T201" s="19">
        <f t="shared" si="22"/>
        <v>-8.271325572869731E-2</v>
      </c>
      <c r="U201" s="19">
        <f t="shared" si="23"/>
        <v>0</v>
      </c>
      <c r="V201" s="19">
        <f t="shared" si="24"/>
        <v>0</v>
      </c>
    </row>
    <row r="202" spans="1:22" x14ac:dyDescent="0.25">
      <c r="A202" s="26">
        <f>Wellpath!E202</f>
        <v>0</v>
      </c>
      <c r="B202" s="22">
        <v>0</v>
      </c>
      <c r="C202" s="22">
        <v>0</v>
      </c>
      <c r="D202" s="22">
        <f>(TAN(Dip) * SIN(Wellpath!$L202) * COS(Wellpath!$O202) - COS(Wellpath!$L202)) / 2</f>
        <v>-0.5</v>
      </c>
      <c r="E202" s="20">
        <f>Model!$W$12*((drdp!B202+drdp!K202)*'ASXY-TI3S'!$B202+(drdp!E202+drdp!N202)*'ASXY-TI3S'!$C202+(drdp!H202+drdp!Q202)*'ASXY-TI3S'!$D202)</f>
        <v>0</v>
      </c>
      <c r="F202" s="20">
        <f>Model!$W$12*((drdp!C202+drdp!L202)*'ASXY-TI3S'!$B202+(drdp!F202+drdp!O202)*'ASXY-TI3S'!$C202+(drdp!I202+drdp!R202)*'ASXY-TI3S'!$D202)</f>
        <v>0</v>
      </c>
      <c r="G202" s="20">
        <f>Model!$W$12*((drdp!D202+drdp!M202)*'ASXY-TI3S'!$B202+(drdp!G202+drdp!P202)*'ASXY-TI3S'!$C202+(drdp!J202+drdp!S202)*'ASXY-TI3S'!$D202)</f>
        <v>0</v>
      </c>
      <c r="H202" s="18">
        <f>Model!$W$12*((drdp!B202)*'ASXY-TI3S'!$B202+(drdp!E202)*'ASXY-TI3S'!$C202+(drdp!H202)*'ASXY-TI3S'!$D202)</f>
        <v>0</v>
      </c>
      <c r="I202" s="18">
        <f>Model!$W$12*((drdp!C202)*'ASXY-TI3S'!$B202+(drdp!F202)*'ASXY-TI3S'!$C202+(drdp!I202)*'ASXY-TI3S'!$D202)</f>
        <v>0</v>
      </c>
      <c r="J202" s="18">
        <f>Model!$W$12*((drdp!D202)*'ASXY-TI3S'!$B202+(drdp!G202)*'ASXY-TI3S'!$C202+(drdp!J202)*'ASXY-TI3S'!$D202)</f>
        <v>0</v>
      </c>
      <c r="K202" s="21">
        <f>SUM(E$3:E201)+H202</f>
        <v>-0.1879939854250926</v>
      </c>
      <c r="L202" s="21">
        <f>SUM(F$3:F201)+I202</f>
        <v>0.43997820218378703</v>
      </c>
      <c r="M202" s="21">
        <f>SUM(G$3:G201)+J202</f>
        <v>0</v>
      </c>
      <c r="N202" s="21"/>
      <c r="O202" s="21"/>
      <c r="P202" s="21"/>
      <c r="Q202" s="19">
        <f t="shared" si="19"/>
        <v>3.534173855600993E-2</v>
      </c>
      <c r="R202" s="19">
        <f t="shared" si="20"/>
        <v>0.19358081839687738</v>
      </c>
      <c r="S202" s="19">
        <f t="shared" si="21"/>
        <v>0</v>
      </c>
      <c r="T202" s="19">
        <f t="shared" si="22"/>
        <v>-8.271325572869731E-2</v>
      </c>
      <c r="U202" s="19">
        <f t="shared" si="23"/>
        <v>0</v>
      </c>
      <c r="V202" s="19">
        <f t="shared" si="24"/>
        <v>0</v>
      </c>
    </row>
    <row r="203" spans="1:22" x14ac:dyDescent="0.25">
      <c r="A203" s="26">
        <f>Wellpath!E203</f>
        <v>0</v>
      </c>
      <c r="B203" s="22">
        <v>0</v>
      </c>
      <c r="C203" s="22">
        <v>0</v>
      </c>
      <c r="D203" s="22">
        <f>(TAN(Dip) * SIN(Wellpath!$L203) * COS(Wellpath!$O203) - COS(Wellpath!$L203)) / 2</f>
        <v>-0.5</v>
      </c>
      <c r="E203" s="20">
        <f>Model!$W$12*((drdp!B203+drdp!K203)*'ASXY-TI3S'!$B203+(drdp!E203+drdp!N203)*'ASXY-TI3S'!$C203+(drdp!H203+drdp!Q203)*'ASXY-TI3S'!$D203)</f>
        <v>0</v>
      </c>
      <c r="F203" s="20">
        <f>Model!$W$12*((drdp!C203+drdp!L203)*'ASXY-TI3S'!$B203+(drdp!F203+drdp!O203)*'ASXY-TI3S'!$C203+(drdp!I203+drdp!R203)*'ASXY-TI3S'!$D203)</f>
        <v>0</v>
      </c>
      <c r="G203" s="20">
        <f>Model!$W$12*((drdp!D203+drdp!M203)*'ASXY-TI3S'!$B203+(drdp!G203+drdp!P203)*'ASXY-TI3S'!$C203+(drdp!J203+drdp!S203)*'ASXY-TI3S'!$D203)</f>
        <v>0</v>
      </c>
      <c r="H203" s="18">
        <f>Model!$W$12*((drdp!B203)*'ASXY-TI3S'!$B203+(drdp!E203)*'ASXY-TI3S'!$C203+(drdp!H203)*'ASXY-TI3S'!$D203)</f>
        <v>0</v>
      </c>
      <c r="I203" s="18">
        <f>Model!$W$12*((drdp!C203)*'ASXY-TI3S'!$B203+(drdp!F203)*'ASXY-TI3S'!$C203+(drdp!I203)*'ASXY-TI3S'!$D203)</f>
        <v>0</v>
      </c>
      <c r="J203" s="18">
        <f>Model!$W$12*((drdp!D203)*'ASXY-TI3S'!$B203+(drdp!G203)*'ASXY-TI3S'!$C203+(drdp!J203)*'ASXY-TI3S'!$D203)</f>
        <v>0</v>
      </c>
      <c r="K203" s="21">
        <f>SUM(E$3:E202)+H203</f>
        <v>-0.1879939854250926</v>
      </c>
      <c r="L203" s="21">
        <f>SUM(F$3:F202)+I203</f>
        <v>0.43997820218378703</v>
      </c>
      <c r="M203" s="21">
        <f>SUM(G$3:G202)+J203</f>
        <v>0</v>
      </c>
      <c r="N203" s="21"/>
      <c r="O203" s="21"/>
      <c r="P203" s="21"/>
      <c r="Q203" s="19">
        <f t="shared" si="19"/>
        <v>3.534173855600993E-2</v>
      </c>
      <c r="R203" s="19">
        <f t="shared" si="20"/>
        <v>0.19358081839687738</v>
      </c>
      <c r="S203" s="19">
        <f t="shared" si="21"/>
        <v>0</v>
      </c>
      <c r="T203" s="19">
        <f t="shared" si="22"/>
        <v>-8.271325572869731E-2</v>
      </c>
      <c r="U203" s="19">
        <f t="shared" si="23"/>
        <v>0</v>
      </c>
      <c r="V203" s="19">
        <f t="shared" si="24"/>
        <v>0</v>
      </c>
    </row>
    <row r="204" spans="1:22" x14ac:dyDescent="0.25">
      <c r="A204" s="26">
        <f>Wellpath!E204</f>
        <v>0</v>
      </c>
      <c r="B204" s="22">
        <v>0</v>
      </c>
      <c r="C204" s="22">
        <v>0</v>
      </c>
      <c r="D204" s="22">
        <f>(TAN(Dip) * SIN(Wellpath!$L204) * COS(Wellpath!$O204) - COS(Wellpath!$L204)) / 2</f>
        <v>-0.5</v>
      </c>
      <c r="E204" s="20">
        <f>Model!$W$12*((drdp!B204+drdp!K204)*'ASXY-TI3S'!$B204+(drdp!E204+drdp!N204)*'ASXY-TI3S'!$C204+(drdp!H204+drdp!Q204)*'ASXY-TI3S'!$D204)</f>
        <v>0</v>
      </c>
      <c r="F204" s="20">
        <f>Model!$W$12*((drdp!C204+drdp!L204)*'ASXY-TI3S'!$B204+(drdp!F204+drdp!O204)*'ASXY-TI3S'!$C204+(drdp!I204+drdp!R204)*'ASXY-TI3S'!$D204)</f>
        <v>0</v>
      </c>
      <c r="G204" s="20">
        <f>Model!$W$12*((drdp!D204+drdp!M204)*'ASXY-TI3S'!$B204+(drdp!G204+drdp!P204)*'ASXY-TI3S'!$C204+(drdp!J204+drdp!S204)*'ASXY-TI3S'!$D204)</f>
        <v>0</v>
      </c>
      <c r="H204" s="18">
        <f>Model!$W$12*((drdp!B204)*'ASXY-TI3S'!$B204+(drdp!E204)*'ASXY-TI3S'!$C204+(drdp!H204)*'ASXY-TI3S'!$D204)</f>
        <v>0</v>
      </c>
      <c r="I204" s="18">
        <f>Model!$W$12*((drdp!C204)*'ASXY-TI3S'!$B204+(drdp!F204)*'ASXY-TI3S'!$C204+(drdp!I204)*'ASXY-TI3S'!$D204)</f>
        <v>0</v>
      </c>
      <c r="J204" s="18">
        <f>Model!$W$12*((drdp!D204)*'ASXY-TI3S'!$B204+(drdp!G204)*'ASXY-TI3S'!$C204+(drdp!J204)*'ASXY-TI3S'!$D204)</f>
        <v>0</v>
      </c>
      <c r="K204" s="21">
        <f>SUM(E$3:E203)+H204</f>
        <v>-0.1879939854250926</v>
      </c>
      <c r="L204" s="21">
        <f>SUM(F$3:F203)+I204</f>
        <v>0.43997820218378703</v>
      </c>
      <c r="M204" s="21">
        <f>SUM(G$3:G203)+J204</f>
        <v>0</v>
      </c>
      <c r="N204" s="21"/>
      <c r="O204" s="21"/>
      <c r="P204" s="21"/>
      <c r="Q204" s="19">
        <f t="shared" si="19"/>
        <v>3.534173855600993E-2</v>
      </c>
      <c r="R204" s="19">
        <f t="shared" si="20"/>
        <v>0.19358081839687738</v>
      </c>
      <c r="S204" s="19">
        <f t="shared" si="21"/>
        <v>0</v>
      </c>
      <c r="T204" s="19">
        <f t="shared" si="22"/>
        <v>-8.271325572869731E-2</v>
      </c>
      <c r="U204" s="19">
        <f t="shared" si="23"/>
        <v>0</v>
      </c>
      <c r="V204" s="19">
        <f t="shared" si="24"/>
        <v>0</v>
      </c>
    </row>
    <row r="205" spans="1:22" x14ac:dyDescent="0.25">
      <c r="A205" s="26">
        <f>Wellpath!E205</f>
        <v>0</v>
      </c>
      <c r="B205" s="22">
        <v>0</v>
      </c>
      <c r="C205" s="22">
        <v>0</v>
      </c>
      <c r="D205" s="22">
        <f>(TAN(Dip) * SIN(Wellpath!$L205) * COS(Wellpath!$O205) - COS(Wellpath!$L205)) / 2</f>
        <v>-0.5</v>
      </c>
      <c r="E205" s="20">
        <f>Model!$W$12*((drdp!B205+drdp!K205)*'ASXY-TI3S'!$B205+(drdp!E205+drdp!N205)*'ASXY-TI3S'!$C205+(drdp!H205+drdp!Q205)*'ASXY-TI3S'!$D205)</f>
        <v>0</v>
      </c>
      <c r="F205" s="20">
        <f>Model!$W$12*((drdp!C205+drdp!L205)*'ASXY-TI3S'!$B205+(drdp!F205+drdp!O205)*'ASXY-TI3S'!$C205+(drdp!I205+drdp!R205)*'ASXY-TI3S'!$D205)</f>
        <v>0</v>
      </c>
      <c r="G205" s="20">
        <f>Model!$W$12*((drdp!D205+drdp!M205)*'ASXY-TI3S'!$B205+(drdp!G205+drdp!P205)*'ASXY-TI3S'!$C205+(drdp!J205+drdp!S205)*'ASXY-TI3S'!$D205)</f>
        <v>0</v>
      </c>
      <c r="H205" s="18">
        <f>Model!$W$12*((drdp!B205)*'ASXY-TI3S'!$B205+(drdp!E205)*'ASXY-TI3S'!$C205+(drdp!H205)*'ASXY-TI3S'!$D205)</f>
        <v>0</v>
      </c>
      <c r="I205" s="18">
        <f>Model!$W$12*((drdp!C205)*'ASXY-TI3S'!$B205+(drdp!F205)*'ASXY-TI3S'!$C205+(drdp!I205)*'ASXY-TI3S'!$D205)</f>
        <v>0</v>
      </c>
      <c r="J205" s="18">
        <f>Model!$W$12*((drdp!D205)*'ASXY-TI3S'!$B205+(drdp!G205)*'ASXY-TI3S'!$C205+(drdp!J205)*'ASXY-TI3S'!$D205)</f>
        <v>0</v>
      </c>
      <c r="K205" s="21">
        <f>SUM(E$3:E204)+H205</f>
        <v>-0.1879939854250926</v>
      </c>
      <c r="L205" s="21">
        <f>SUM(F$3:F204)+I205</f>
        <v>0.43997820218378703</v>
      </c>
      <c r="M205" s="21">
        <f>SUM(G$3:G204)+J205</f>
        <v>0</v>
      </c>
      <c r="N205" s="21"/>
      <c r="O205" s="21"/>
      <c r="P205" s="21"/>
      <c r="Q205" s="19">
        <f t="shared" si="19"/>
        <v>3.534173855600993E-2</v>
      </c>
      <c r="R205" s="19">
        <f t="shared" si="20"/>
        <v>0.19358081839687738</v>
      </c>
      <c r="S205" s="19">
        <f t="shared" si="21"/>
        <v>0</v>
      </c>
      <c r="T205" s="19">
        <f t="shared" si="22"/>
        <v>-8.271325572869731E-2</v>
      </c>
      <c r="U205" s="19">
        <f t="shared" si="23"/>
        <v>0</v>
      </c>
      <c r="V205" s="19">
        <f t="shared" si="24"/>
        <v>0</v>
      </c>
    </row>
    <row r="206" spans="1:22" x14ac:dyDescent="0.25">
      <c r="A206" s="26">
        <f>Wellpath!E206</f>
        <v>0</v>
      </c>
      <c r="B206" s="22">
        <v>0</v>
      </c>
      <c r="C206" s="22">
        <v>0</v>
      </c>
      <c r="D206" s="22">
        <f>(TAN(Dip) * SIN(Wellpath!$L206) * COS(Wellpath!$O206) - COS(Wellpath!$L206)) / 2</f>
        <v>-0.5</v>
      </c>
      <c r="E206" s="20">
        <f>Model!$W$12*((drdp!B206+drdp!K206)*'ASXY-TI3S'!$B206+(drdp!E206+drdp!N206)*'ASXY-TI3S'!$C206+(drdp!H206+drdp!Q206)*'ASXY-TI3S'!$D206)</f>
        <v>0</v>
      </c>
      <c r="F206" s="20">
        <f>Model!$W$12*((drdp!C206+drdp!L206)*'ASXY-TI3S'!$B206+(drdp!F206+drdp!O206)*'ASXY-TI3S'!$C206+(drdp!I206+drdp!R206)*'ASXY-TI3S'!$D206)</f>
        <v>0</v>
      </c>
      <c r="G206" s="20">
        <f>Model!$W$12*((drdp!D206+drdp!M206)*'ASXY-TI3S'!$B206+(drdp!G206+drdp!P206)*'ASXY-TI3S'!$C206+(drdp!J206+drdp!S206)*'ASXY-TI3S'!$D206)</f>
        <v>0</v>
      </c>
      <c r="H206" s="18">
        <f>Model!$W$12*((drdp!B206)*'ASXY-TI3S'!$B206+(drdp!E206)*'ASXY-TI3S'!$C206+(drdp!H206)*'ASXY-TI3S'!$D206)</f>
        <v>0</v>
      </c>
      <c r="I206" s="18">
        <f>Model!$W$12*((drdp!C206)*'ASXY-TI3S'!$B206+(drdp!F206)*'ASXY-TI3S'!$C206+(drdp!I206)*'ASXY-TI3S'!$D206)</f>
        <v>0</v>
      </c>
      <c r="J206" s="18">
        <f>Model!$W$12*((drdp!D206)*'ASXY-TI3S'!$B206+(drdp!G206)*'ASXY-TI3S'!$C206+(drdp!J206)*'ASXY-TI3S'!$D206)</f>
        <v>0</v>
      </c>
      <c r="K206" s="21">
        <f>SUM(E$3:E205)+H206</f>
        <v>-0.1879939854250926</v>
      </c>
      <c r="L206" s="21">
        <f>SUM(F$3:F205)+I206</f>
        <v>0.43997820218378703</v>
      </c>
      <c r="M206" s="21">
        <f>SUM(G$3:G205)+J206</f>
        <v>0</v>
      </c>
      <c r="N206" s="21"/>
      <c r="O206" s="21"/>
      <c r="P206" s="21"/>
      <c r="Q206" s="19">
        <f t="shared" si="19"/>
        <v>3.534173855600993E-2</v>
      </c>
      <c r="R206" s="19">
        <f t="shared" si="20"/>
        <v>0.19358081839687738</v>
      </c>
      <c r="S206" s="19">
        <f t="shared" si="21"/>
        <v>0</v>
      </c>
      <c r="T206" s="19">
        <f t="shared" si="22"/>
        <v>-8.271325572869731E-2</v>
      </c>
      <c r="U206" s="19">
        <f t="shared" si="23"/>
        <v>0</v>
      </c>
      <c r="V206" s="19">
        <f t="shared" si="24"/>
        <v>0</v>
      </c>
    </row>
    <row r="207" spans="1:22" x14ac:dyDescent="0.25">
      <c r="A207" s="26">
        <f>Wellpath!E207</f>
        <v>0</v>
      </c>
      <c r="B207" s="22">
        <v>0</v>
      </c>
      <c r="C207" s="22">
        <v>0</v>
      </c>
      <c r="D207" s="22">
        <f>(TAN(Dip) * SIN(Wellpath!$L207) * COS(Wellpath!$O207) - COS(Wellpath!$L207)) / 2</f>
        <v>-0.5</v>
      </c>
      <c r="E207" s="20">
        <f>Model!$W$12*((drdp!B207+drdp!K207)*'ASXY-TI3S'!$B207+(drdp!E207+drdp!N207)*'ASXY-TI3S'!$C207+(drdp!H207+drdp!Q207)*'ASXY-TI3S'!$D207)</f>
        <v>0</v>
      </c>
      <c r="F207" s="20">
        <f>Model!$W$12*((drdp!C207+drdp!L207)*'ASXY-TI3S'!$B207+(drdp!F207+drdp!O207)*'ASXY-TI3S'!$C207+(drdp!I207+drdp!R207)*'ASXY-TI3S'!$D207)</f>
        <v>0</v>
      </c>
      <c r="G207" s="20">
        <f>Model!$W$12*((drdp!D207+drdp!M207)*'ASXY-TI3S'!$B207+(drdp!G207+drdp!P207)*'ASXY-TI3S'!$C207+(drdp!J207+drdp!S207)*'ASXY-TI3S'!$D207)</f>
        <v>0</v>
      </c>
      <c r="H207" s="18">
        <f>Model!$W$12*((drdp!B207)*'ASXY-TI3S'!$B207+(drdp!E207)*'ASXY-TI3S'!$C207+(drdp!H207)*'ASXY-TI3S'!$D207)</f>
        <v>0</v>
      </c>
      <c r="I207" s="18">
        <f>Model!$W$12*((drdp!C207)*'ASXY-TI3S'!$B207+(drdp!F207)*'ASXY-TI3S'!$C207+(drdp!I207)*'ASXY-TI3S'!$D207)</f>
        <v>0</v>
      </c>
      <c r="J207" s="18">
        <f>Model!$W$12*((drdp!D207)*'ASXY-TI3S'!$B207+(drdp!G207)*'ASXY-TI3S'!$C207+(drdp!J207)*'ASXY-TI3S'!$D207)</f>
        <v>0</v>
      </c>
      <c r="K207" s="21">
        <f>SUM(E$3:E206)+H207</f>
        <v>-0.1879939854250926</v>
      </c>
      <c r="L207" s="21">
        <f>SUM(F$3:F206)+I207</f>
        <v>0.43997820218378703</v>
      </c>
      <c r="M207" s="21">
        <f>SUM(G$3:G206)+J207</f>
        <v>0</v>
      </c>
      <c r="N207" s="21"/>
      <c r="O207" s="21"/>
      <c r="P207" s="21"/>
      <c r="Q207" s="19">
        <f t="shared" si="19"/>
        <v>3.534173855600993E-2</v>
      </c>
      <c r="R207" s="19">
        <f t="shared" si="20"/>
        <v>0.19358081839687738</v>
      </c>
      <c r="S207" s="19">
        <f t="shared" si="21"/>
        <v>0</v>
      </c>
      <c r="T207" s="19">
        <f t="shared" si="22"/>
        <v>-8.271325572869731E-2</v>
      </c>
      <c r="U207" s="19">
        <f t="shared" si="23"/>
        <v>0</v>
      </c>
      <c r="V207" s="19">
        <f t="shared" si="24"/>
        <v>0</v>
      </c>
    </row>
    <row r="208" spans="1:22" x14ac:dyDescent="0.25">
      <c r="A208" s="26">
        <f>Wellpath!E208</f>
        <v>0</v>
      </c>
      <c r="B208" s="22">
        <v>0</v>
      </c>
      <c r="C208" s="22">
        <v>0</v>
      </c>
      <c r="D208" s="22">
        <f>(TAN(Dip) * SIN(Wellpath!$L208) * COS(Wellpath!$O208) - COS(Wellpath!$L208)) / 2</f>
        <v>-0.5</v>
      </c>
      <c r="E208" s="20">
        <f>Model!$W$12*((drdp!B208+drdp!K208)*'ASXY-TI3S'!$B208+(drdp!E208+drdp!N208)*'ASXY-TI3S'!$C208+(drdp!H208+drdp!Q208)*'ASXY-TI3S'!$D208)</f>
        <v>0</v>
      </c>
      <c r="F208" s="20">
        <f>Model!$W$12*((drdp!C208+drdp!L208)*'ASXY-TI3S'!$B208+(drdp!F208+drdp!O208)*'ASXY-TI3S'!$C208+(drdp!I208+drdp!R208)*'ASXY-TI3S'!$D208)</f>
        <v>0</v>
      </c>
      <c r="G208" s="20">
        <f>Model!$W$12*((drdp!D208+drdp!M208)*'ASXY-TI3S'!$B208+(drdp!G208+drdp!P208)*'ASXY-TI3S'!$C208+(drdp!J208+drdp!S208)*'ASXY-TI3S'!$D208)</f>
        <v>0</v>
      </c>
      <c r="H208" s="18">
        <f>Model!$W$12*((drdp!B208)*'ASXY-TI3S'!$B208+(drdp!E208)*'ASXY-TI3S'!$C208+(drdp!H208)*'ASXY-TI3S'!$D208)</f>
        <v>0</v>
      </c>
      <c r="I208" s="18">
        <f>Model!$W$12*((drdp!C208)*'ASXY-TI3S'!$B208+(drdp!F208)*'ASXY-TI3S'!$C208+(drdp!I208)*'ASXY-TI3S'!$D208)</f>
        <v>0</v>
      </c>
      <c r="J208" s="18">
        <f>Model!$W$12*((drdp!D208)*'ASXY-TI3S'!$B208+(drdp!G208)*'ASXY-TI3S'!$C208+(drdp!J208)*'ASXY-TI3S'!$D208)</f>
        <v>0</v>
      </c>
      <c r="K208" s="21">
        <f>SUM(E$3:E207)+H208</f>
        <v>-0.1879939854250926</v>
      </c>
      <c r="L208" s="21">
        <f>SUM(F$3:F207)+I208</f>
        <v>0.43997820218378703</v>
      </c>
      <c r="M208" s="21">
        <f>SUM(G$3:G207)+J208</f>
        <v>0</v>
      </c>
      <c r="N208" s="21"/>
      <c r="O208" s="21"/>
      <c r="P208" s="21"/>
      <c r="Q208" s="19">
        <f t="shared" si="19"/>
        <v>3.534173855600993E-2</v>
      </c>
      <c r="R208" s="19">
        <f t="shared" si="20"/>
        <v>0.19358081839687738</v>
      </c>
      <c r="S208" s="19">
        <f t="shared" si="21"/>
        <v>0</v>
      </c>
      <c r="T208" s="19">
        <f t="shared" si="22"/>
        <v>-8.271325572869731E-2</v>
      </c>
      <c r="U208" s="19">
        <f t="shared" si="23"/>
        <v>0</v>
      </c>
      <c r="V208" s="19">
        <f t="shared" si="24"/>
        <v>0</v>
      </c>
    </row>
    <row r="209" spans="1:22" x14ac:dyDescent="0.25">
      <c r="A209" s="26">
        <f>Wellpath!E209</f>
        <v>0</v>
      </c>
      <c r="B209" s="22">
        <v>0</v>
      </c>
      <c r="C209" s="22">
        <v>0</v>
      </c>
      <c r="D209" s="22">
        <f>(TAN(Dip) * SIN(Wellpath!$L209) * COS(Wellpath!$O209) - COS(Wellpath!$L209)) / 2</f>
        <v>-0.5</v>
      </c>
      <c r="E209" s="20">
        <f>Model!$W$12*((drdp!B209+drdp!K209)*'ASXY-TI3S'!$B209+(drdp!E209+drdp!N209)*'ASXY-TI3S'!$C209+(drdp!H209+drdp!Q209)*'ASXY-TI3S'!$D209)</f>
        <v>0</v>
      </c>
      <c r="F209" s="20">
        <f>Model!$W$12*((drdp!C209+drdp!L209)*'ASXY-TI3S'!$B209+(drdp!F209+drdp!O209)*'ASXY-TI3S'!$C209+(drdp!I209+drdp!R209)*'ASXY-TI3S'!$D209)</f>
        <v>0</v>
      </c>
      <c r="G209" s="20">
        <f>Model!$W$12*((drdp!D209+drdp!M209)*'ASXY-TI3S'!$B209+(drdp!G209+drdp!P209)*'ASXY-TI3S'!$C209+(drdp!J209+drdp!S209)*'ASXY-TI3S'!$D209)</f>
        <v>0</v>
      </c>
      <c r="H209" s="18">
        <f>Model!$W$12*((drdp!B209)*'ASXY-TI3S'!$B209+(drdp!E209)*'ASXY-TI3S'!$C209+(drdp!H209)*'ASXY-TI3S'!$D209)</f>
        <v>0</v>
      </c>
      <c r="I209" s="18">
        <f>Model!$W$12*((drdp!C209)*'ASXY-TI3S'!$B209+(drdp!F209)*'ASXY-TI3S'!$C209+(drdp!I209)*'ASXY-TI3S'!$D209)</f>
        <v>0</v>
      </c>
      <c r="J209" s="18">
        <f>Model!$W$12*((drdp!D209)*'ASXY-TI3S'!$B209+(drdp!G209)*'ASXY-TI3S'!$C209+(drdp!J209)*'ASXY-TI3S'!$D209)</f>
        <v>0</v>
      </c>
      <c r="K209" s="21">
        <f>SUM(E$3:E208)+H209</f>
        <v>-0.1879939854250926</v>
      </c>
      <c r="L209" s="21">
        <f>SUM(F$3:F208)+I209</f>
        <v>0.43997820218378703</v>
      </c>
      <c r="M209" s="21">
        <f>SUM(G$3:G208)+J209</f>
        <v>0</v>
      </c>
      <c r="N209" s="21"/>
      <c r="O209" s="21"/>
      <c r="P209" s="21"/>
      <c r="Q209" s="19">
        <f t="shared" si="19"/>
        <v>3.534173855600993E-2</v>
      </c>
      <c r="R209" s="19">
        <f t="shared" si="20"/>
        <v>0.19358081839687738</v>
      </c>
      <c r="S209" s="19">
        <f t="shared" si="21"/>
        <v>0</v>
      </c>
      <c r="T209" s="19">
        <f t="shared" si="22"/>
        <v>-8.271325572869731E-2</v>
      </c>
      <c r="U209" s="19">
        <f t="shared" si="23"/>
        <v>0</v>
      </c>
      <c r="V209" s="19">
        <f t="shared" si="24"/>
        <v>0</v>
      </c>
    </row>
    <row r="210" spans="1:22" x14ac:dyDescent="0.25">
      <c r="A210" s="26">
        <f>Wellpath!E210</f>
        <v>0</v>
      </c>
      <c r="B210" s="22">
        <v>0</v>
      </c>
      <c r="C210" s="22">
        <v>0</v>
      </c>
      <c r="D210" s="22">
        <f>(TAN(Dip) * SIN(Wellpath!$L210) * COS(Wellpath!$O210) - COS(Wellpath!$L210)) / 2</f>
        <v>-0.5</v>
      </c>
      <c r="E210" s="20">
        <f>Model!$W$12*((drdp!B210+drdp!K210)*'ASXY-TI3S'!$B210+(drdp!E210+drdp!N210)*'ASXY-TI3S'!$C210+(drdp!H210+drdp!Q210)*'ASXY-TI3S'!$D210)</f>
        <v>0</v>
      </c>
      <c r="F210" s="20">
        <f>Model!$W$12*((drdp!C210+drdp!L210)*'ASXY-TI3S'!$B210+(drdp!F210+drdp!O210)*'ASXY-TI3S'!$C210+(drdp!I210+drdp!R210)*'ASXY-TI3S'!$D210)</f>
        <v>0</v>
      </c>
      <c r="G210" s="20">
        <f>Model!$W$12*((drdp!D210+drdp!M210)*'ASXY-TI3S'!$B210+(drdp!G210+drdp!P210)*'ASXY-TI3S'!$C210+(drdp!J210+drdp!S210)*'ASXY-TI3S'!$D210)</f>
        <v>0</v>
      </c>
      <c r="H210" s="18">
        <f>Model!$W$12*((drdp!B210)*'ASXY-TI3S'!$B210+(drdp!E210)*'ASXY-TI3S'!$C210+(drdp!H210)*'ASXY-TI3S'!$D210)</f>
        <v>0</v>
      </c>
      <c r="I210" s="18">
        <f>Model!$W$12*((drdp!C210)*'ASXY-TI3S'!$B210+(drdp!F210)*'ASXY-TI3S'!$C210+(drdp!I210)*'ASXY-TI3S'!$D210)</f>
        <v>0</v>
      </c>
      <c r="J210" s="18">
        <f>Model!$W$12*((drdp!D210)*'ASXY-TI3S'!$B210+(drdp!G210)*'ASXY-TI3S'!$C210+(drdp!J210)*'ASXY-TI3S'!$D210)</f>
        <v>0</v>
      </c>
      <c r="K210" s="21">
        <f>SUM(E$3:E209)+H210</f>
        <v>-0.1879939854250926</v>
      </c>
      <c r="L210" s="21">
        <f>SUM(F$3:F209)+I210</f>
        <v>0.43997820218378703</v>
      </c>
      <c r="M210" s="21">
        <f>SUM(G$3:G209)+J210</f>
        <v>0</v>
      </c>
      <c r="N210" s="21"/>
      <c r="O210" s="21"/>
      <c r="P210" s="21"/>
      <c r="Q210" s="19">
        <f t="shared" si="19"/>
        <v>3.534173855600993E-2</v>
      </c>
      <c r="R210" s="19">
        <f t="shared" si="20"/>
        <v>0.19358081839687738</v>
      </c>
      <c r="S210" s="19">
        <f t="shared" si="21"/>
        <v>0</v>
      </c>
      <c r="T210" s="19">
        <f t="shared" si="22"/>
        <v>-8.271325572869731E-2</v>
      </c>
      <c r="U210" s="19">
        <f t="shared" si="23"/>
        <v>0</v>
      </c>
      <c r="V210" s="19">
        <f t="shared" si="24"/>
        <v>0</v>
      </c>
    </row>
    <row r="211" spans="1:22" x14ac:dyDescent="0.25">
      <c r="A211" s="26">
        <f>Wellpath!E211</f>
        <v>0</v>
      </c>
      <c r="B211" s="22">
        <v>0</v>
      </c>
      <c r="C211" s="22">
        <v>0</v>
      </c>
      <c r="D211" s="22">
        <f>(TAN(Dip) * SIN(Wellpath!$L211) * COS(Wellpath!$O211) - COS(Wellpath!$L211)) / 2</f>
        <v>-0.5</v>
      </c>
      <c r="E211" s="20">
        <f>Model!$W$12*((drdp!B211+drdp!K211)*'ASXY-TI3S'!$B211+(drdp!E211+drdp!N211)*'ASXY-TI3S'!$C211+(drdp!H211+drdp!Q211)*'ASXY-TI3S'!$D211)</f>
        <v>0</v>
      </c>
      <c r="F211" s="20">
        <f>Model!$W$12*((drdp!C211+drdp!L211)*'ASXY-TI3S'!$B211+(drdp!F211+drdp!O211)*'ASXY-TI3S'!$C211+(drdp!I211+drdp!R211)*'ASXY-TI3S'!$D211)</f>
        <v>0</v>
      </c>
      <c r="G211" s="20">
        <f>Model!$W$12*((drdp!D211+drdp!M211)*'ASXY-TI3S'!$B211+(drdp!G211+drdp!P211)*'ASXY-TI3S'!$C211+(drdp!J211+drdp!S211)*'ASXY-TI3S'!$D211)</f>
        <v>0</v>
      </c>
      <c r="H211" s="18">
        <f>Model!$W$12*((drdp!B211)*'ASXY-TI3S'!$B211+(drdp!E211)*'ASXY-TI3S'!$C211+(drdp!H211)*'ASXY-TI3S'!$D211)</f>
        <v>0</v>
      </c>
      <c r="I211" s="18">
        <f>Model!$W$12*((drdp!C211)*'ASXY-TI3S'!$B211+(drdp!F211)*'ASXY-TI3S'!$C211+(drdp!I211)*'ASXY-TI3S'!$D211)</f>
        <v>0</v>
      </c>
      <c r="J211" s="18">
        <f>Model!$W$12*((drdp!D211)*'ASXY-TI3S'!$B211+(drdp!G211)*'ASXY-TI3S'!$C211+(drdp!J211)*'ASXY-TI3S'!$D211)</f>
        <v>0</v>
      </c>
      <c r="K211" s="21">
        <f>SUM(E$3:E210)+H211</f>
        <v>-0.1879939854250926</v>
      </c>
      <c r="L211" s="21">
        <f>SUM(F$3:F210)+I211</f>
        <v>0.43997820218378703</v>
      </c>
      <c r="M211" s="21">
        <f>SUM(G$3:G210)+J211</f>
        <v>0</v>
      </c>
      <c r="N211" s="21"/>
      <c r="O211" s="21"/>
      <c r="P211" s="21"/>
      <c r="Q211" s="19">
        <f t="shared" si="19"/>
        <v>3.534173855600993E-2</v>
      </c>
      <c r="R211" s="19">
        <f t="shared" si="20"/>
        <v>0.19358081839687738</v>
      </c>
      <c r="S211" s="19">
        <f t="shared" si="21"/>
        <v>0</v>
      </c>
      <c r="T211" s="19">
        <f t="shared" si="22"/>
        <v>-8.271325572869731E-2</v>
      </c>
      <c r="U211" s="19">
        <f t="shared" si="23"/>
        <v>0</v>
      </c>
      <c r="V211" s="19">
        <f t="shared" si="24"/>
        <v>0</v>
      </c>
    </row>
    <row r="212" spans="1:22" x14ac:dyDescent="0.25">
      <c r="A212" s="26">
        <f>Wellpath!E212</f>
        <v>0</v>
      </c>
      <c r="B212" s="22">
        <v>0</v>
      </c>
      <c r="C212" s="22">
        <v>0</v>
      </c>
      <c r="D212" s="22">
        <f>(TAN(Dip) * SIN(Wellpath!$L212) * COS(Wellpath!$O212) - COS(Wellpath!$L212)) / 2</f>
        <v>-0.5</v>
      </c>
      <c r="E212" s="20">
        <f>Model!$W$12*((drdp!B212+drdp!K212)*'ASXY-TI3S'!$B212+(drdp!E212+drdp!N212)*'ASXY-TI3S'!$C212+(drdp!H212+drdp!Q212)*'ASXY-TI3S'!$D212)</f>
        <v>0</v>
      </c>
      <c r="F212" s="20">
        <f>Model!$W$12*((drdp!C212+drdp!L212)*'ASXY-TI3S'!$B212+(drdp!F212+drdp!O212)*'ASXY-TI3S'!$C212+(drdp!I212+drdp!R212)*'ASXY-TI3S'!$D212)</f>
        <v>0</v>
      </c>
      <c r="G212" s="20">
        <f>Model!$W$12*((drdp!D212+drdp!M212)*'ASXY-TI3S'!$B212+(drdp!G212+drdp!P212)*'ASXY-TI3S'!$C212+(drdp!J212+drdp!S212)*'ASXY-TI3S'!$D212)</f>
        <v>0</v>
      </c>
      <c r="H212" s="18">
        <f>Model!$W$12*((drdp!B212)*'ASXY-TI3S'!$B212+(drdp!E212)*'ASXY-TI3S'!$C212+(drdp!H212)*'ASXY-TI3S'!$D212)</f>
        <v>0</v>
      </c>
      <c r="I212" s="18">
        <f>Model!$W$12*((drdp!C212)*'ASXY-TI3S'!$B212+(drdp!F212)*'ASXY-TI3S'!$C212+(drdp!I212)*'ASXY-TI3S'!$D212)</f>
        <v>0</v>
      </c>
      <c r="J212" s="18">
        <f>Model!$W$12*((drdp!D212)*'ASXY-TI3S'!$B212+(drdp!G212)*'ASXY-TI3S'!$C212+(drdp!J212)*'ASXY-TI3S'!$D212)</f>
        <v>0</v>
      </c>
      <c r="K212" s="21">
        <f>SUM(E$3:E211)+H212</f>
        <v>-0.1879939854250926</v>
      </c>
      <c r="L212" s="21">
        <f>SUM(F$3:F211)+I212</f>
        <v>0.43997820218378703</v>
      </c>
      <c r="M212" s="21">
        <f>SUM(G$3:G211)+J212</f>
        <v>0</v>
      </c>
      <c r="N212" s="21"/>
      <c r="O212" s="21"/>
      <c r="P212" s="21"/>
      <c r="Q212" s="19">
        <f t="shared" si="19"/>
        <v>3.534173855600993E-2</v>
      </c>
      <c r="R212" s="19">
        <f t="shared" si="20"/>
        <v>0.19358081839687738</v>
      </c>
      <c r="S212" s="19">
        <f t="shared" si="21"/>
        <v>0</v>
      </c>
      <c r="T212" s="19">
        <f t="shared" si="22"/>
        <v>-8.271325572869731E-2</v>
      </c>
      <c r="U212" s="19">
        <f t="shared" si="23"/>
        <v>0</v>
      </c>
      <c r="V212" s="19">
        <f t="shared" si="24"/>
        <v>0</v>
      </c>
    </row>
    <row r="213" spans="1:22" x14ac:dyDescent="0.25">
      <c r="A213" s="26">
        <f>Wellpath!E213</f>
        <v>0</v>
      </c>
      <c r="B213" s="22">
        <v>0</v>
      </c>
      <c r="C213" s="22">
        <v>0</v>
      </c>
      <c r="D213" s="22">
        <f>(TAN(Dip) * SIN(Wellpath!$L213) * COS(Wellpath!$O213) - COS(Wellpath!$L213)) / 2</f>
        <v>-0.5</v>
      </c>
      <c r="E213" s="20">
        <f>Model!$W$12*((drdp!B213+drdp!K213)*'ASXY-TI3S'!$B213+(drdp!E213+drdp!N213)*'ASXY-TI3S'!$C213+(drdp!H213+drdp!Q213)*'ASXY-TI3S'!$D213)</f>
        <v>0</v>
      </c>
      <c r="F213" s="20">
        <f>Model!$W$12*((drdp!C213+drdp!L213)*'ASXY-TI3S'!$B213+(drdp!F213+drdp!O213)*'ASXY-TI3S'!$C213+(drdp!I213+drdp!R213)*'ASXY-TI3S'!$D213)</f>
        <v>0</v>
      </c>
      <c r="G213" s="20">
        <f>Model!$W$12*((drdp!D213+drdp!M213)*'ASXY-TI3S'!$B213+(drdp!G213+drdp!P213)*'ASXY-TI3S'!$C213+(drdp!J213+drdp!S213)*'ASXY-TI3S'!$D213)</f>
        <v>0</v>
      </c>
      <c r="H213" s="18">
        <f>Model!$W$12*((drdp!B213)*'ASXY-TI3S'!$B213+(drdp!E213)*'ASXY-TI3S'!$C213+(drdp!H213)*'ASXY-TI3S'!$D213)</f>
        <v>0</v>
      </c>
      <c r="I213" s="18">
        <f>Model!$W$12*((drdp!C213)*'ASXY-TI3S'!$B213+(drdp!F213)*'ASXY-TI3S'!$C213+(drdp!I213)*'ASXY-TI3S'!$D213)</f>
        <v>0</v>
      </c>
      <c r="J213" s="18">
        <f>Model!$W$12*((drdp!D213)*'ASXY-TI3S'!$B213+(drdp!G213)*'ASXY-TI3S'!$C213+(drdp!J213)*'ASXY-TI3S'!$D213)</f>
        <v>0</v>
      </c>
      <c r="K213" s="21">
        <f>SUM(E$3:E212)+H213</f>
        <v>-0.1879939854250926</v>
      </c>
      <c r="L213" s="21">
        <f>SUM(F$3:F212)+I213</f>
        <v>0.43997820218378703</v>
      </c>
      <c r="M213" s="21">
        <f>SUM(G$3:G212)+J213</f>
        <v>0</v>
      </c>
      <c r="N213" s="21"/>
      <c r="O213" s="21"/>
      <c r="P213" s="21"/>
      <c r="Q213" s="19">
        <f t="shared" si="19"/>
        <v>3.534173855600993E-2</v>
      </c>
      <c r="R213" s="19">
        <f t="shared" si="20"/>
        <v>0.19358081839687738</v>
      </c>
      <c r="S213" s="19">
        <f t="shared" si="21"/>
        <v>0</v>
      </c>
      <c r="T213" s="19">
        <f t="shared" si="22"/>
        <v>-8.271325572869731E-2</v>
      </c>
      <c r="U213" s="19">
        <f t="shared" si="23"/>
        <v>0</v>
      </c>
      <c r="V213" s="19">
        <f t="shared" si="24"/>
        <v>0</v>
      </c>
    </row>
    <row r="214" spans="1:22" x14ac:dyDescent="0.25">
      <c r="A214" s="26">
        <f>Wellpath!E214</f>
        <v>0</v>
      </c>
      <c r="B214" s="22">
        <v>0</v>
      </c>
      <c r="C214" s="22">
        <v>0</v>
      </c>
      <c r="D214" s="22">
        <f>(TAN(Dip) * SIN(Wellpath!$L214) * COS(Wellpath!$O214) - COS(Wellpath!$L214)) / 2</f>
        <v>-0.5</v>
      </c>
      <c r="E214" s="20">
        <f>Model!$W$12*((drdp!B214+drdp!K214)*'ASXY-TI3S'!$B214+(drdp!E214+drdp!N214)*'ASXY-TI3S'!$C214+(drdp!H214+drdp!Q214)*'ASXY-TI3S'!$D214)</f>
        <v>0</v>
      </c>
      <c r="F214" s="20">
        <f>Model!$W$12*((drdp!C214+drdp!L214)*'ASXY-TI3S'!$B214+(drdp!F214+drdp!O214)*'ASXY-TI3S'!$C214+(drdp!I214+drdp!R214)*'ASXY-TI3S'!$D214)</f>
        <v>0</v>
      </c>
      <c r="G214" s="20">
        <f>Model!$W$12*((drdp!D214+drdp!M214)*'ASXY-TI3S'!$B214+(drdp!G214+drdp!P214)*'ASXY-TI3S'!$C214+(drdp!J214+drdp!S214)*'ASXY-TI3S'!$D214)</f>
        <v>0</v>
      </c>
      <c r="H214" s="18">
        <f>Model!$W$12*((drdp!B214)*'ASXY-TI3S'!$B214+(drdp!E214)*'ASXY-TI3S'!$C214+(drdp!H214)*'ASXY-TI3S'!$D214)</f>
        <v>0</v>
      </c>
      <c r="I214" s="18">
        <f>Model!$W$12*((drdp!C214)*'ASXY-TI3S'!$B214+(drdp!F214)*'ASXY-TI3S'!$C214+(drdp!I214)*'ASXY-TI3S'!$D214)</f>
        <v>0</v>
      </c>
      <c r="J214" s="18">
        <f>Model!$W$12*((drdp!D214)*'ASXY-TI3S'!$B214+(drdp!G214)*'ASXY-TI3S'!$C214+(drdp!J214)*'ASXY-TI3S'!$D214)</f>
        <v>0</v>
      </c>
      <c r="K214" s="21">
        <f>SUM(E$3:E213)+H214</f>
        <v>-0.1879939854250926</v>
      </c>
      <c r="L214" s="21">
        <f>SUM(F$3:F213)+I214</f>
        <v>0.43997820218378703</v>
      </c>
      <c r="M214" s="21">
        <f>SUM(G$3:G213)+J214</f>
        <v>0</v>
      </c>
      <c r="N214" s="21"/>
      <c r="O214" s="21"/>
      <c r="P214" s="21"/>
      <c r="Q214" s="19">
        <f t="shared" si="19"/>
        <v>3.534173855600993E-2</v>
      </c>
      <c r="R214" s="19">
        <f t="shared" si="20"/>
        <v>0.19358081839687738</v>
      </c>
      <c r="S214" s="19">
        <f t="shared" si="21"/>
        <v>0</v>
      </c>
      <c r="T214" s="19">
        <f t="shared" si="22"/>
        <v>-8.271325572869731E-2</v>
      </c>
      <c r="U214" s="19">
        <f t="shared" si="23"/>
        <v>0</v>
      </c>
      <c r="V214" s="19">
        <f t="shared" si="24"/>
        <v>0</v>
      </c>
    </row>
    <row r="215" spans="1:22" x14ac:dyDescent="0.25">
      <c r="A215" s="26">
        <f>Wellpath!E215</f>
        <v>0</v>
      </c>
      <c r="B215" s="22">
        <v>0</v>
      </c>
      <c r="C215" s="22">
        <v>0</v>
      </c>
      <c r="D215" s="22">
        <f>(TAN(Dip) * SIN(Wellpath!$L215) * COS(Wellpath!$O215) - COS(Wellpath!$L215)) / 2</f>
        <v>-0.5</v>
      </c>
      <c r="E215" s="20">
        <f>Model!$W$12*((drdp!B215+drdp!K215)*'ASXY-TI3S'!$B215+(drdp!E215+drdp!N215)*'ASXY-TI3S'!$C215+(drdp!H215+drdp!Q215)*'ASXY-TI3S'!$D215)</f>
        <v>0</v>
      </c>
      <c r="F215" s="20">
        <f>Model!$W$12*((drdp!C215+drdp!L215)*'ASXY-TI3S'!$B215+(drdp!F215+drdp!O215)*'ASXY-TI3S'!$C215+(drdp!I215+drdp!R215)*'ASXY-TI3S'!$D215)</f>
        <v>0</v>
      </c>
      <c r="G215" s="20">
        <f>Model!$W$12*((drdp!D215+drdp!M215)*'ASXY-TI3S'!$B215+(drdp!G215+drdp!P215)*'ASXY-TI3S'!$C215+(drdp!J215+drdp!S215)*'ASXY-TI3S'!$D215)</f>
        <v>0</v>
      </c>
      <c r="H215" s="18">
        <f>Model!$W$12*((drdp!B215)*'ASXY-TI3S'!$B215+(drdp!E215)*'ASXY-TI3S'!$C215+(drdp!H215)*'ASXY-TI3S'!$D215)</f>
        <v>0</v>
      </c>
      <c r="I215" s="18">
        <f>Model!$W$12*((drdp!C215)*'ASXY-TI3S'!$B215+(drdp!F215)*'ASXY-TI3S'!$C215+(drdp!I215)*'ASXY-TI3S'!$D215)</f>
        <v>0</v>
      </c>
      <c r="J215" s="18">
        <f>Model!$W$12*((drdp!D215)*'ASXY-TI3S'!$B215+(drdp!G215)*'ASXY-TI3S'!$C215+(drdp!J215)*'ASXY-TI3S'!$D215)</f>
        <v>0</v>
      </c>
      <c r="K215" s="21">
        <f>SUM(E$3:E214)+H215</f>
        <v>-0.1879939854250926</v>
      </c>
      <c r="L215" s="21">
        <f>SUM(F$3:F214)+I215</f>
        <v>0.43997820218378703</v>
      </c>
      <c r="M215" s="21">
        <f>SUM(G$3:G214)+J215</f>
        <v>0</v>
      </c>
      <c r="N215" s="21"/>
      <c r="O215" s="21"/>
      <c r="P215" s="21"/>
      <c r="Q215" s="19">
        <f t="shared" si="19"/>
        <v>3.534173855600993E-2</v>
      </c>
      <c r="R215" s="19">
        <f t="shared" si="20"/>
        <v>0.19358081839687738</v>
      </c>
      <c r="S215" s="19">
        <f t="shared" si="21"/>
        <v>0</v>
      </c>
      <c r="T215" s="19">
        <f t="shared" si="22"/>
        <v>-8.271325572869731E-2</v>
      </c>
      <c r="U215" s="19">
        <f t="shared" si="23"/>
        <v>0</v>
      </c>
      <c r="V215" s="19">
        <f t="shared" si="24"/>
        <v>0</v>
      </c>
    </row>
    <row r="216" spans="1:22" x14ac:dyDescent="0.25">
      <c r="A216" s="26">
        <f>Wellpath!E216</f>
        <v>0</v>
      </c>
      <c r="B216" s="22">
        <v>0</v>
      </c>
      <c r="C216" s="22">
        <v>0</v>
      </c>
      <c r="D216" s="22">
        <f>(TAN(Dip) * SIN(Wellpath!$L216) * COS(Wellpath!$O216) - COS(Wellpath!$L216)) / 2</f>
        <v>-0.5</v>
      </c>
      <c r="E216" s="20">
        <f>Model!$W$12*((drdp!B216+drdp!K216)*'ASXY-TI3S'!$B216+(drdp!E216+drdp!N216)*'ASXY-TI3S'!$C216+(drdp!H216+drdp!Q216)*'ASXY-TI3S'!$D216)</f>
        <v>0</v>
      </c>
      <c r="F216" s="20">
        <f>Model!$W$12*((drdp!C216+drdp!L216)*'ASXY-TI3S'!$B216+(drdp!F216+drdp!O216)*'ASXY-TI3S'!$C216+(drdp!I216+drdp!R216)*'ASXY-TI3S'!$D216)</f>
        <v>0</v>
      </c>
      <c r="G216" s="20">
        <f>Model!$W$12*((drdp!D216+drdp!M216)*'ASXY-TI3S'!$B216+(drdp!G216+drdp!P216)*'ASXY-TI3S'!$C216+(drdp!J216+drdp!S216)*'ASXY-TI3S'!$D216)</f>
        <v>0</v>
      </c>
      <c r="H216" s="18">
        <f>Model!$W$12*((drdp!B216)*'ASXY-TI3S'!$B216+(drdp!E216)*'ASXY-TI3S'!$C216+(drdp!H216)*'ASXY-TI3S'!$D216)</f>
        <v>0</v>
      </c>
      <c r="I216" s="18">
        <f>Model!$W$12*((drdp!C216)*'ASXY-TI3S'!$B216+(drdp!F216)*'ASXY-TI3S'!$C216+(drdp!I216)*'ASXY-TI3S'!$D216)</f>
        <v>0</v>
      </c>
      <c r="J216" s="18">
        <f>Model!$W$12*((drdp!D216)*'ASXY-TI3S'!$B216+(drdp!G216)*'ASXY-TI3S'!$C216+(drdp!J216)*'ASXY-TI3S'!$D216)</f>
        <v>0</v>
      </c>
      <c r="K216" s="21">
        <f>SUM(E$3:E215)+H216</f>
        <v>-0.1879939854250926</v>
      </c>
      <c r="L216" s="21">
        <f>SUM(F$3:F215)+I216</f>
        <v>0.43997820218378703</v>
      </c>
      <c r="M216" s="21">
        <f>SUM(G$3:G215)+J216</f>
        <v>0</v>
      </c>
      <c r="N216" s="21"/>
      <c r="O216" s="21"/>
      <c r="P216" s="21"/>
      <c r="Q216" s="19">
        <f t="shared" si="19"/>
        <v>3.534173855600993E-2</v>
      </c>
      <c r="R216" s="19">
        <f t="shared" si="20"/>
        <v>0.19358081839687738</v>
      </c>
      <c r="S216" s="19">
        <f t="shared" si="21"/>
        <v>0</v>
      </c>
      <c r="T216" s="19">
        <f t="shared" si="22"/>
        <v>-8.271325572869731E-2</v>
      </c>
      <c r="U216" s="19">
        <f t="shared" si="23"/>
        <v>0</v>
      </c>
      <c r="V216" s="19">
        <f t="shared" si="24"/>
        <v>0</v>
      </c>
    </row>
    <row r="217" spans="1:22" x14ac:dyDescent="0.25">
      <c r="A217" s="26">
        <f>Wellpath!E217</f>
        <v>0</v>
      </c>
      <c r="B217" s="22">
        <v>0</v>
      </c>
      <c r="C217" s="22">
        <v>0</v>
      </c>
      <c r="D217" s="22">
        <f>(TAN(Dip) * SIN(Wellpath!$L217) * COS(Wellpath!$O217) - COS(Wellpath!$L217)) / 2</f>
        <v>-0.5</v>
      </c>
      <c r="E217" s="20">
        <f>Model!$W$12*((drdp!B217+drdp!K217)*'ASXY-TI3S'!$B217+(drdp!E217+drdp!N217)*'ASXY-TI3S'!$C217+(drdp!H217+drdp!Q217)*'ASXY-TI3S'!$D217)</f>
        <v>0</v>
      </c>
      <c r="F217" s="20">
        <f>Model!$W$12*((drdp!C217+drdp!L217)*'ASXY-TI3S'!$B217+(drdp!F217+drdp!O217)*'ASXY-TI3S'!$C217+(drdp!I217+drdp!R217)*'ASXY-TI3S'!$D217)</f>
        <v>0</v>
      </c>
      <c r="G217" s="20">
        <f>Model!$W$12*((drdp!D217+drdp!M217)*'ASXY-TI3S'!$B217+(drdp!G217+drdp!P217)*'ASXY-TI3S'!$C217+(drdp!J217+drdp!S217)*'ASXY-TI3S'!$D217)</f>
        <v>0</v>
      </c>
      <c r="H217" s="18">
        <f>Model!$W$12*((drdp!B217)*'ASXY-TI3S'!$B217+(drdp!E217)*'ASXY-TI3S'!$C217+(drdp!H217)*'ASXY-TI3S'!$D217)</f>
        <v>0</v>
      </c>
      <c r="I217" s="18">
        <f>Model!$W$12*((drdp!C217)*'ASXY-TI3S'!$B217+(drdp!F217)*'ASXY-TI3S'!$C217+(drdp!I217)*'ASXY-TI3S'!$D217)</f>
        <v>0</v>
      </c>
      <c r="J217" s="18">
        <f>Model!$W$12*((drdp!D217)*'ASXY-TI3S'!$B217+(drdp!G217)*'ASXY-TI3S'!$C217+(drdp!J217)*'ASXY-TI3S'!$D217)</f>
        <v>0</v>
      </c>
      <c r="K217" s="21">
        <f>SUM(E$3:E216)+H217</f>
        <v>-0.1879939854250926</v>
      </c>
      <c r="L217" s="21">
        <f>SUM(F$3:F216)+I217</f>
        <v>0.43997820218378703</v>
      </c>
      <c r="M217" s="21">
        <f>SUM(G$3:G216)+J217</f>
        <v>0</v>
      </c>
      <c r="N217" s="21"/>
      <c r="O217" s="21"/>
      <c r="P217" s="21"/>
      <c r="Q217" s="19">
        <f t="shared" si="19"/>
        <v>3.534173855600993E-2</v>
      </c>
      <c r="R217" s="19">
        <f t="shared" si="20"/>
        <v>0.19358081839687738</v>
      </c>
      <c r="S217" s="19">
        <f t="shared" si="21"/>
        <v>0</v>
      </c>
      <c r="T217" s="19">
        <f t="shared" si="22"/>
        <v>-8.271325572869731E-2</v>
      </c>
      <c r="U217" s="19">
        <f t="shared" si="23"/>
        <v>0</v>
      </c>
      <c r="V217" s="19">
        <f t="shared" si="24"/>
        <v>0</v>
      </c>
    </row>
    <row r="218" spans="1:22" x14ac:dyDescent="0.25">
      <c r="A218" s="26">
        <f>Wellpath!E218</f>
        <v>0</v>
      </c>
      <c r="B218" s="22">
        <v>0</v>
      </c>
      <c r="C218" s="22">
        <v>0</v>
      </c>
      <c r="D218" s="22">
        <f>(TAN(Dip) * SIN(Wellpath!$L218) * COS(Wellpath!$O218) - COS(Wellpath!$L218)) / 2</f>
        <v>-0.5</v>
      </c>
      <c r="E218" s="20">
        <f>Model!$W$12*((drdp!B218+drdp!K218)*'ASXY-TI3S'!$B218+(drdp!E218+drdp!N218)*'ASXY-TI3S'!$C218+(drdp!H218+drdp!Q218)*'ASXY-TI3S'!$D218)</f>
        <v>0</v>
      </c>
      <c r="F218" s="20">
        <f>Model!$W$12*((drdp!C218+drdp!L218)*'ASXY-TI3S'!$B218+(drdp!F218+drdp!O218)*'ASXY-TI3S'!$C218+(drdp!I218+drdp!R218)*'ASXY-TI3S'!$D218)</f>
        <v>0</v>
      </c>
      <c r="G218" s="20">
        <f>Model!$W$12*((drdp!D218+drdp!M218)*'ASXY-TI3S'!$B218+(drdp!G218+drdp!P218)*'ASXY-TI3S'!$C218+(drdp!J218+drdp!S218)*'ASXY-TI3S'!$D218)</f>
        <v>0</v>
      </c>
      <c r="H218" s="18">
        <f>Model!$W$12*((drdp!B218)*'ASXY-TI3S'!$B218+(drdp!E218)*'ASXY-TI3S'!$C218+(drdp!H218)*'ASXY-TI3S'!$D218)</f>
        <v>0</v>
      </c>
      <c r="I218" s="18">
        <f>Model!$W$12*((drdp!C218)*'ASXY-TI3S'!$B218+(drdp!F218)*'ASXY-TI3S'!$C218+(drdp!I218)*'ASXY-TI3S'!$D218)</f>
        <v>0</v>
      </c>
      <c r="J218" s="18">
        <f>Model!$W$12*((drdp!D218)*'ASXY-TI3S'!$B218+(drdp!G218)*'ASXY-TI3S'!$C218+(drdp!J218)*'ASXY-TI3S'!$D218)</f>
        <v>0</v>
      </c>
      <c r="K218" s="21">
        <f>SUM(E$3:E217)+H218</f>
        <v>-0.1879939854250926</v>
      </c>
      <c r="L218" s="21">
        <f>SUM(F$3:F217)+I218</f>
        <v>0.43997820218378703</v>
      </c>
      <c r="M218" s="21">
        <f>SUM(G$3:G217)+J218</f>
        <v>0</v>
      </c>
      <c r="N218" s="21"/>
      <c r="O218" s="21"/>
      <c r="P218" s="21"/>
      <c r="Q218" s="19">
        <f t="shared" si="19"/>
        <v>3.534173855600993E-2</v>
      </c>
      <c r="R218" s="19">
        <f t="shared" si="20"/>
        <v>0.19358081839687738</v>
      </c>
      <c r="S218" s="19">
        <f t="shared" si="21"/>
        <v>0</v>
      </c>
      <c r="T218" s="19">
        <f t="shared" si="22"/>
        <v>-8.271325572869731E-2</v>
      </c>
      <c r="U218" s="19">
        <f t="shared" si="23"/>
        <v>0</v>
      </c>
      <c r="V218" s="19">
        <f t="shared" si="24"/>
        <v>0</v>
      </c>
    </row>
    <row r="219" spans="1:22" x14ac:dyDescent="0.25">
      <c r="A219" s="26">
        <f>Wellpath!E219</f>
        <v>0</v>
      </c>
      <c r="B219" s="22">
        <v>0</v>
      </c>
      <c r="C219" s="22">
        <v>0</v>
      </c>
      <c r="D219" s="22">
        <f>(TAN(Dip) * SIN(Wellpath!$L219) * COS(Wellpath!$O219) - COS(Wellpath!$L219)) / 2</f>
        <v>-0.5</v>
      </c>
      <c r="E219" s="20">
        <f>Model!$W$12*((drdp!B219+drdp!K219)*'ASXY-TI3S'!$B219+(drdp!E219+drdp!N219)*'ASXY-TI3S'!$C219+(drdp!H219+drdp!Q219)*'ASXY-TI3S'!$D219)</f>
        <v>0</v>
      </c>
      <c r="F219" s="20">
        <f>Model!$W$12*((drdp!C219+drdp!L219)*'ASXY-TI3S'!$B219+(drdp!F219+drdp!O219)*'ASXY-TI3S'!$C219+(drdp!I219+drdp!R219)*'ASXY-TI3S'!$D219)</f>
        <v>0</v>
      </c>
      <c r="G219" s="20">
        <f>Model!$W$12*((drdp!D219+drdp!M219)*'ASXY-TI3S'!$B219+(drdp!G219+drdp!P219)*'ASXY-TI3S'!$C219+(drdp!J219+drdp!S219)*'ASXY-TI3S'!$D219)</f>
        <v>0</v>
      </c>
      <c r="H219" s="18">
        <f>Model!$W$12*((drdp!B219)*'ASXY-TI3S'!$B219+(drdp!E219)*'ASXY-TI3S'!$C219+(drdp!H219)*'ASXY-TI3S'!$D219)</f>
        <v>0</v>
      </c>
      <c r="I219" s="18">
        <f>Model!$W$12*((drdp!C219)*'ASXY-TI3S'!$B219+(drdp!F219)*'ASXY-TI3S'!$C219+(drdp!I219)*'ASXY-TI3S'!$D219)</f>
        <v>0</v>
      </c>
      <c r="J219" s="18">
        <f>Model!$W$12*((drdp!D219)*'ASXY-TI3S'!$B219+(drdp!G219)*'ASXY-TI3S'!$C219+(drdp!J219)*'ASXY-TI3S'!$D219)</f>
        <v>0</v>
      </c>
      <c r="K219" s="21">
        <f>SUM(E$3:E218)+H219</f>
        <v>-0.1879939854250926</v>
      </c>
      <c r="L219" s="21">
        <f>SUM(F$3:F218)+I219</f>
        <v>0.43997820218378703</v>
      </c>
      <c r="M219" s="21">
        <f>SUM(G$3:G218)+J219</f>
        <v>0</v>
      </c>
      <c r="N219" s="21"/>
      <c r="O219" s="21"/>
      <c r="P219" s="21"/>
      <c r="Q219" s="19">
        <f t="shared" si="19"/>
        <v>3.534173855600993E-2</v>
      </c>
      <c r="R219" s="19">
        <f t="shared" si="20"/>
        <v>0.19358081839687738</v>
      </c>
      <c r="S219" s="19">
        <f t="shared" si="21"/>
        <v>0</v>
      </c>
      <c r="T219" s="19">
        <f t="shared" si="22"/>
        <v>-8.271325572869731E-2</v>
      </c>
      <c r="U219" s="19">
        <f t="shared" si="23"/>
        <v>0</v>
      </c>
      <c r="V219" s="19">
        <f t="shared" si="24"/>
        <v>0</v>
      </c>
    </row>
    <row r="220" spans="1:22" x14ac:dyDescent="0.25">
      <c r="A220" s="26">
        <f>Wellpath!E220</f>
        <v>0</v>
      </c>
      <c r="B220" s="22">
        <v>0</v>
      </c>
      <c r="C220" s="22">
        <v>0</v>
      </c>
      <c r="D220" s="22">
        <f>(TAN(Dip) * SIN(Wellpath!$L220) * COS(Wellpath!$O220) - COS(Wellpath!$L220)) / 2</f>
        <v>-0.5</v>
      </c>
      <c r="E220" s="20">
        <f>Model!$W$12*((drdp!B220+drdp!K220)*'ASXY-TI3S'!$B220+(drdp!E220+drdp!N220)*'ASXY-TI3S'!$C220+(drdp!H220+drdp!Q220)*'ASXY-TI3S'!$D220)</f>
        <v>0</v>
      </c>
      <c r="F220" s="20">
        <f>Model!$W$12*((drdp!C220+drdp!L220)*'ASXY-TI3S'!$B220+(drdp!F220+drdp!O220)*'ASXY-TI3S'!$C220+(drdp!I220+drdp!R220)*'ASXY-TI3S'!$D220)</f>
        <v>0</v>
      </c>
      <c r="G220" s="20">
        <f>Model!$W$12*((drdp!D220+drdp!M220)*'ASXY-TI3S'!$B220+(drdp!G220+drdp!P220)*'ASXY-TI3S'!$C220+(drdp!J220+drdp!S220)*'ASXY-TI3S'!$D220)</f>
        <v>0</v>
      </c>
      <c r="H220" s="18">
        <f>Model!$W$12*((drdp!B220)*'ASXY-TI3S'!$B220+(drdp!E220)*'ASXY-TI3S'!$C220+(drdp!H220)*'ASXY-TI3S'!$D220)</f>
        <v>0</v>
      </c>
      <c r="I220" s="18">
        <f>Model!$W$12*((drdp!C220)*'ASXY-TI3S'!$B220+(drdp!F220)*'ASXY-TI3S'!$C220+(drdp!I220)*'ASXY-TI3S'!$D220)</f>
        <v>0</v>
      </c>
      <c r="J220" s="18">
        <f>Model!$W$12*((drdp!D220)*'ASXY-TI3S'!$B220+(drdp!G220)*'ASXY-TI3S'!$C220+(drdp!J220)*'ASXY-TI3S'!$D220)</f>
        <v>0</v>
      </c>
      <c r="K220" s="21">
        <f>SUM(E$3:E219)+H220</f>
        <v>-0.1879939854250926</v>
      </c>
      <c r="L220" s="21">
        <f>SUM(F$3:F219)+I220</f>
        <v>0.43997820218378703</v>
      </c>
      <c r="M220" s="21">
        <f>SUM(G$3:G219)+J220</f>
        <v>0</v>
      </c>
      <c r="N220" s="21"/>
      <c r="O220" s="21"/>
      <c r="P220" s="21"/>
      <c r="Q220" s="19">
        <f t="shared" si="19"/>
        <v>3.534173855600993E-2</v>
      </c>
      <c r="R220" s="19">
        <f t="shared" si="20"/>
        <v>0.19358081839687738</v>
      </c>
      <c r="S220" s="19">
        <f t="shared" si="21"/>
        <v>0</v>
      </c>
      <c r="T220" s="19">
        <f t="shared" si="22"/>
        <v>-8.271325572869731E-2</v>
      </c>
      <c r="U220" s="19">
        <f t="shared" si="23"/>
        <v>0</v>
      </c>
      <c r="V220" s="19">
        <f t="shared" si="24"/>
        <v>0</v>
      </c>
    </row>
    <row r="221" spans="1:22" x14ac:dyDescent="0.25">
      <c r="A221" s="26">
        <f>Wellpath!E221</f>
        <v>0</v>
      </c>
      <c r="B221" s="22">
        <v>0</v>
      </c>
      <c r="C221" s="22">
        <v>0</v>
      </c>
      <c r="D221" s="22">
        <f>(TAN(Dip) * SIN(Wellpath!$L221) * COS(Wellpath!$O221) - COS(Wellpath!$L221)) / 2</f>
        <v>-0.5</v>
      </c>
      <c r="E221" s="20">
        <f>Model!$W$12*((drdp!B221+drdp!K221)*'ASXY-TI3S'!$B221+(drdp!E221+drdp!N221)*'ASXY-TI3S'!$C221+(drdp!H221+drdp!Q221)*'ASXY-TI3S'!$D221)</f>
        <v>0</v>
      </c>
      <c r="F221" s="20">
        <f>Model!$W$12*((drdp!C221+drdp!L221)*'ASXY-TI3S'!$B221+(drdp!F221+drdp!O221)*'ASXY-TI3S'!$C221+(drdp!I221+drdp!R221)*'ASXY-TI3S'!$D221)</f>
        <v>0</v>
      </c>
      <c r="G221" s="20">
        <f>Model!$W$12*((drdp!D221+drdp!M221)*'ASXY-TI3S'!$B221+(drdp!G221+drdp!P221)*'ASXY-TI3S'!$C221+(drdp!J221+drdp!S221)*'ASXY-TI3S'!$D221)</f>
        <v>0</v>
      </c>
      <c r="H221" s="18">
        <f>Model!$W$12*((drdp!B221)*'ASXY-TI3S'!$B221+(drdp!E221)*'ASXY-TI3S'!$C221+(drdp!H221)*'ASXY-TI3S'!$D221)</f>
        <v>0</v>
      </c>
      <c r="I221" s="18">
        <f>Model!$W$12*((drdp!C221)*'ASXY-TI3S'!$B221+(drdp!F221)*'ASXY-TI3S'!$C221+(drdp!I221)*'ASXY-TI3S'!$D221)</f>
        <v>0</v>
      </c>
      <c r="J221" s="18">
        <f>Model!$W$12*((drdp!D221)*'ASXY-TI3S'!$B221+(drdp!G221)*'ASXY-TI3S'!$C221+(drdp!J221)*'ASXY-TI3S'!$D221)</f>
        <v>0</v>
      </c>
      <c r="K221" s="21">
        <f>SUM(E$3:E220)+H221</f>
        <v>-0.1879939854250926</v>
      </c>
      <c r="L221" s="21">
        <f>SUM(F$3:F220)+I221</f>
        <v>0.43997820218378703</v>
      </c>
      <c r="M221" s="21">
        <f>SUM(G$3:G220)+J221</f>
        <v>0</v>
      </c>
      <c r="N221" s="21"/>
      <c r="O221" s="21"/>
      <c r="P221" s="21"/>
      <c r="Q221" s="19">
        <f t="shared" si="19"/>
        <v>3.534173855600993E-2</v>
      </c>
      <c r="R221" s="19">
        <f t="shared" si="20"/>
        <v>0.19358081839687738</v>
      </c>
      <c r="S221" s="19">
        <f t="shared" si="21"/>
        <v>0</v>
      </c>
      <c r="T221" s="19">
        <f t="shared" si="22"/>
        <v>-8.271325572869731E-2</v>
      </c>
      <c r="U221" s="19">
        <f t="shared" si="23"/>
        <v>0</v>
      </c>
      <c r="V221" s="19">
        <f t="shared" si="24"/>
        <v>0</v>
      </c>
    </row>
    <row r="222" spans="1:22" x14ac:dyDescent="0.25">
      <c r="A222" s="26">
        <f>Wellpath!E222</f>
        <v>0</v>
      </c>
      <c r="B222" s="22">
        <v>0</v>
      </c>
      <c r="C222" s="22">
        <v>0</v>
      </c>
      <c r="D222" s="22">
        <f>(TAN(Dip) * SIN(Wellpath!$L222) * COS(Wellpath!$O222) - COS(Wellpath!$L222)) / 2</f>
        <v>-0.5</v>
      </c>
      <c r="E222" s="20">
        <f>Model!$W$12*((drdp!B222+drdp!K222)*'ASXY-TI3S'!$B222+(drdp!E222+drdp!N222)*'ASXY-TI3S'!$C222+(drdp!H222+drdp!Q222)*'ASXY-TI3S'!$D222)</f>
        <v>0</v>
      </c>
      <c r="F222" s="20">
        <f>Model!$W$12*((drdp!C222+drdp!L222)*'ASXY-TI3S'!$B222+(drdp!F222+drdp!O222)*'ASXY-TI3S'!$C222+(drdp!I222+drdp!R222)*'ASXY-TI3S'!$D222)</f>
        <v>0</v>
      </c>
      <c r="G222" s="20">
        <f>Model!$W$12*((drdp!D222+drdp!M222)*'ASXY-TI3S'!$B222+(drdp!G222+drdp!P222)*'ASXY-TI3S'!$C222+(drdp!J222+drdp!S222)*'ASXY-TI3S'!$D222)</f>
        <v>0</v>
      </c>
      <c r="H222" s="18">
        <f>Model!$W$12*((drdp!B222)*'ASXY-TI3S'!$B222+(drdp!E222)*'ASXY-TI3S'!$C222+(drdp!H222)*'ASXY-TI3S'!$D222)</f>
        <v>0</v>
      </c>
      <c r="I222" s="18">
        <f>Model!$W$12*((drdp!C222)*'ASXY-TI3S'!$B222+(drdp!F222)*'ASXY-TI3S'!$C222+(drdp!I222)*'ASXY-TI3S'!$D222)</f>
        <v>0</v>
      </c>
      <c r="J222" s="18">
        <f>Model!$W$12*((drdp!D222)*'ASXY-TI3S'!$B222+(drdp!G222)*'ASXY-TI3S'!$C222+(drdp!J222)*'ASXY-TI3S'!$D222)</f>
        <v>0</v>
      </c>
      <c r="K222" s="21">
        <f>SUM(E$3:E221)+H222</f>
        <v>-0.1879939854250926</v>
      </c>
      <c r="L222" s="21">
        <f>SUM(F$3:F221)+I222</f>
        <v>0.43997820218378703</v>
      </c>
      <c r="M222" s="21">
        <f>SUM(G$3:G221)+J222</f>
        <v>0</v>
      </c>
      <c r="N222" s="21"/>
      <c r="O222" s="21"/>
      <c r="P222" s="21"/>
      <c r="Q222" s="19">
        <f t="shared" si="19"/>
        <v>3.534173855600993E-2</v>
      </c>
      <c r="R222" s="19">
        <f t="shared" si="20"/>
        <v>0.19358081839687738</v>
      </c>
      <c r="S222" s="19">
        <f t="shared" si="21"/>
        <v>0</v>
      </c>
      <c r="T222" s="19">
        <f t="shared" si="22"/>
        <v>-8.271325572869731E-2</v>
      </c>
      <c r="U222" s="19">
        <f t="shared" si="23"/>
        <v>0</v>
      </c>
      <c r="V222" s="19">
        <f t="shared" si="24"/>
        <v>0</v>
      </c>
    </row>
    <row r="223" spans="1:22" x14ac:dyDescent="0.25">
      <c r="A223" s="26">
        <f>Wellpath!E223</f>
        <v>0</v>
      </c>
      <c r="B223" s="22">
        <v>0</v>
      </c>
      <c r="C223" s="22">
        <v>0</v>
      </c>
      <c r="D223" s="22">
        <f>(TAN(Dip) * SIN(Wellpath!$L223) * COS(Wellpath!$O223) - COS(Wellpath!$L223)) / 2</f>
        <v>-0.5</v>
      </c>
      <c r="E223" s="20">
        <f>Model!$W$12*((drdp!B223+drdp!K223)*'ASXY-TI3S'!$B223+(drdp!E223+drdp!N223)*'ASXY-TI3S'!$C223+(drdp!H223+drdp!Q223)*'ASXY-TI3S'!$D223)</f>
        <v>0</v>
      </c>
      <c r="F223" s="20">
        <f>Model!$W$12*((drdp!C223+drdp!L223)*'ASXY-TI3S'!$B223+(drdp!F223+drdp!O223)*'ASXY-TI3S'!$C223+(drdp!I223+drdp!R223)*'ASXY-TI3S'!$D223)</f>
        <v>0</v>
      </c>
      <c r="G223" s="20">
        <f>Model!$W$12*((drdp!D223+drdp!M223)*'ASXY-TI3S'!$B223+(drdp!G223+drdp!P223)*'ASXY-TI3S'!$C223+(drdp!J223+drdp!S223)*'ASXY-TI3S'!$D223)</f>
        <v>0</v>
      </c>
      <c r="H223" s="18">
        <f>Model!$W$12*((drdp!B223)*'ASXY-TI3S'!$B223+(drdp!E223)*'ASXY-TI3S'!$C223+(drdp!H223)*'ASXY-TI3S'!$D223)</f>
        <v>0</v>
      </c>
      <c r="I223" s="18">
        <f>Model!$W$12*((drdp!C223)*'ASXY-TI3S'!$B223+(drdp!F223)*'ASXY-TI3S'!$C223+(drdp!I223)*'ASXY-TI3S'!$D223)</f>
        <v>0</v>
      </c>
      <c r="J223" s="18">
        <f>Model!$W$12*((drdp!D223)*'ASXY-TI3S'!$B223+(drdp!G223)*'ASXY-TI3S'!$C223+(drdp!J223)*'ASXY-TI3S'!$D223)</f>
        <v>0</v>
      </c>
      <c r="K223" s="21">
        <f>SUM(E$3:E222)+H223</f>
        <v>-0.1879939854250926</v>
      </c>
      <c r="L223" s="21">
        <f>SUM(F$3:F222)+I223</f>
        <v>0.43997820218378703</v>
      </c>
      <c r="M223" s="21">
        <f>SUM(G$3:G222)+J223</f>
        <v>0</v>
      </c>
      <c r="N223" s="21"/>
      <c r="O223" s="21"/>
      <c r="P223" s="21"/>
      <c r="Q223" s="19">
        <f t="shared" si="19"/>
        <v>3.534173855600993E-2</v>
      </c>
      <c r="R223" s="19">
        <f t="shared" si="20"/>
        <v>0.19358081839687738</v>
      </c>
      <c r="S223" s="19">
        <f t="shared" si="21"/>
        <v>0</v>
      </c>
      <c r="T223" s="19">
        <f t="shared" si="22"/>
        <v>-8.271325572869731E-2</v>
      </c>
      <c r="U223" s="19">
        <f t="shared" si="23"/>
        <v>0</v>
      </c>
      <c r="V223" s="19">
        <f t="shared" si="24"/>
        <v>0</v>
      </c>
    </row>
    <row r="224" spans="1:22" x14ac:dyDescent="0.25">
      <c r="A224" s="26">
        <f>Wellpath!E224</f>
        <v>0</v>
      </c>
      <c r="B224" s="22">
        <v>0</v>
      </c>
      <c r="C224" s="22">
        <v>0</v>
      </c>
      <c r="D224" s="22">
        <f>(TAN(Dip) * SIN(Wellpath!$L224) * COS(Wellpath!$O224) - COS(Wellpath!$L224)) / 2</f>
        <v>-0.5</v>
      </c>
      <c r="E224" s="20">
        <f>Model!$W$12*((drdp!B224+drdp!K224)*'ASXY-TI3S'!$B224+(drdp!E224+drdp!N224)*'ASXY-TI3S'!$C224+(drdp!H224+drdp!Q224)*'ASXY-TI3S'!$D224)</f>
        <v>0</v>
      </c>
      <c r="F224" s="20">
        <f>Model!$W$12*((drdp!C224+drdp!L224)*'ASXY-TI3S'!$B224+(drdp!F224+drdp!O224)*'ASXY-TI3S'!$C224+(drdp!I224+drdp!R224)*'ASXY-TI3S'!$D224)</f>
        <v>0</v>
      </c>
      <c r="G224" s="20">
        <f>Model!$W$12*((drdp!D224+drdp!M224)*'ASXY-TI3S'!$B224+(drdp!G224+drdp!P224)*'ASXY-TI3S'!$C224+(drdp!J224+drdp!S224)*'ASXY-TI3S'!$D224)</f>
        <v>0</v>
      </c>
      <c r="H224" s="18">
        <f>Model!$W$12*((drdp!B224)*'ASXY-TI3S'!$B224+(drdp!E224)*'ASXY-TI3S'!$C224+(drdp!H224)*'ASXY-TI3S'!$D224)</f>
        <v>0</v>
      </c>
      <c r="I224" s="18">
        <f>Model!$W$12*((drdp!C224)*'ASXY-TI3S'!$B224+(drdp!F224)*'ASXY-TI3S'!$C224+(drdp!I224)*'ASXY-TI3S'!$D224)</f>
        <v>0</v>
      </c>
      <c r="J224" s="18">
        <f>Model!$W$12*((drdp!D224)*'ASXY-TI3S'!$B224+(drdp!G224)*'ASXY-TI3S'!$C224+(drdp!J224)*'ASXY-TI3S'!$D224)</f>
        <v>0</v>
      </c>
      <c r="K224" s="21">
        <f>SUM(E$3:E223)+H224</f>
        <v>-0.1879939854250926</v>
      </c>
      <c r="L224" s="21">
        <f>SUM(F$3:F223)+I224</f>
        <v>0.43997820218378703</v>
      </c>
      <c r="M224" s="21">
        <f>SUM(G$3:G223)+J224</f>
        <v>0</v>
      </c>
      <c r="N224" s="21"/>
      <c r="O224" s="21"/>
      <c r="P224" s="21"/>
      <c r="Q224" s="19">
        <f t="shared" si="19"/>
        <v>3.534173855600993E-2</v>
      </c>
      <c r="R224" s="19">
        <f t="shared" si="20"/>
        <v>0.19358081839687738</v>
      </c>
      <c r="S224" s="19">
        <f t="shared" si="21"/>
        <v>0</v>
      </c>
      <c r="T224" s="19">
        <f t="shared" si="22"/>
        <v>-8.271325572869731E-2</v>
      </c>
      <c r="U224" s="19">
        <f t="shared" si="23"/>
        <v>0</v>
      </c>
      <c r="V224" s="19">
        <f t="shared" si="24"/>
        <v>0</v>
      </c>
    </row>
    <row r="225" spans="1:22" x14ac:dyDescent="0.25">
      <c r="A225" s="26">
        <f>Wellpath!E225</f>
        <v>0</v>
      </c>
      <c r="B225" s="22">
        <v>0</v>
      </c>
      <c r="C225" s="22">
        <v>0</v>
      </c>
      <c r="D225" s="22">
        <f>(TAN(Dip) * SIN(Wellpath!$L225) * COS(Wellpath!$O225) - COS(Wellpath!$L225)) / 2</f>
        <v>-0.5</v>
      </c>
      <c r="E225" s="20">
        <f>Model!$W$12*((drdp!B225+drdp!K225)*'ASXY-TI3S'!$B225+(drdp!E225+drdp!N225)*'ASXY-TI3S'!$C225+(drdp!H225+drdp!Q225)*'ASXY-TI3S'!$D225)</f>
        <v>0</v>
      </c>
      <c r="F225" s="20">
        <f>Model!$W$12*((drdp!C225+drdp!L225)*'ASXY-TI3S'!$B225+(drdp!F225+drdp!O225)*'ASXY-TI3S'!$C225+(drdp!I225+drdp!R225)*'ASXY-TI3S'!$D225)</f>
        <v>0</v>
      </c>
      <c r="G225" s="20">
        <f>Model!$W$12*((drdp!D225+drdp!M225)*'ASXY-TI3S'!$B225+(drdp!G225+drdp!P225)*'ASXY-TI3S'!$C225+(drdp!J225+drdp!S225)*'ASXY-TI3S'!$D225)</f>
        <v>0</v>
      </c>
      <c r="H225" s="18">
        <f>Model!$W$12*((drdp!B225)*'ASXY-TI3S'!$B225+(drdp!E225)*'ASXY-TI3S'!$C225+(drdp!H225)*'ASXY-TI3S'!$D225)</f>
        <v>0</v>
      </c>
      <c r="I225" s="18">
        <f>Model!$W$12*((drdp!C225)*'ASXY-TI3S'!$B225+(drdp!F225)*'ASXY-TI3S'!$C225+(drdp!I225)*'ASXY-TI3S'!$D225)</f>
        <v>0</v>
      </c>
      <c r="J225" s="18">
        <f>Model!$W$12*((drdp!D225)*'ASXY-TI3S'!$B225+(drdp!G225)*'ASXY-TI3S'!$C225+(drdp!J225)*'ASXY-TI3S'!$D225)</f>
        <v>0</v>
      </c>
      <c r="K225" s="21">
        <f>SUM(E$3:E224)+H225</f>
        <v>-0.1879939854250926</v>
      </c>
      <c r="L225" s="21">
        <f>SUM(F$3:F224)+I225</f>
        <v>0.43997820218378703</v>
      </c>
      <c r="M225" s="21">
        <f>SUM(G$3:G224)+J225</f>
        <v>0</v>
      </c>
      <c r="N225" s="21"/>
      <c r="O225" s="21"/>
      <c r="P225" s="21"/>
      <c r="Q225" s="19">
        <f t="shared" si="19"/>
        <v>3.534173855600993E-2</v>
      </c>
      <c r="R225" s="19">
        <f t="shared" si="20"/>
        <v>0.19358081839687738</v>
      </c>
      <c r="S225" s="19">
        <f t="shared" si="21"/>
        <v>0</v>
      </c>
      <c r="T225" s="19">
        <f t="shared" si="22"/>
        <v>-8.271325572869731E-2</v>
      </c>
      <c r="U225" s="19">
        <f t="shared" si="23"/>
        <v>0</v>
      </c>
      <c r="V225" s="19">
        <f t="shared" si="24"/>
        <v>0</v>
      </c>
    </row>
    <row r="226" spans="1:22" x14ac:dyDescent="0.25">
      <c r="A226" s="26">
        <f>Wellpath!E226</f>
        <v>0</v>
      </c>
      <c r="B226" s="22">
        <v>0</v>
      </c>
      <c r="C226" s="22">
        <v>0</v>
      </c>
      <c r="D226" s="22">
        <f>(TAN(Dip) * SIN(Wellpath!$L226) * COS(Wellpath!$O226) - COS(Wellpath!$L226)) / 2</f>
        <v>-0.5</v>
      </c>
      <c r="E226" s="20">
        <f>Model!$W$12*((drdp!B226+drdp!K226)*'ASXY-TI3S'!$B226+(drdp!E226+drdp!N226)*'ASXY-TI3S'!$C226+(drdp!H226+drdp!Q226)*'ASXY-TI3S'!$D226)</f>
        <v>0</v>
      </c>
      <c r="F226" s="20">
        <f>Model!$W$12*((drdp!C226+drdp!L226)*'ASXY-TI3S'!$B226+(drdp!F226+drdp!O226)*'ASXY-TI3S'!$C226+(drdp!I226+drdp!R226)*'ASXY-TI3S'!$D226)</f>
        <v>0</v>
      </c>
      <c r="G226" s="20">
        <f>Model!$W$12*((drdp!D226+drdp!M226)*'ASXY-TI3S'!$B226+(drdp!G226+drdp!P226)*'ASXY-TI3S'!$C226+(drdp!J226+drdp!S226)*'ASXY-TI3S'!$D226)</f>
        <v>0</v>
      </c>
      <c r="H226" s="18">
        <f>Model!$W$12*((drdp!B226)*'ASXY-TI3S'!$B226+(drdp!E226)*'ASXY-TI3S'!$C226+(drdp!H226)*'ASXY-TI3S'!$D226)</f>
        <v>0</v>
      </c>
      <c r="I226" s="18">
        <f>Model!$W$12*((drdp!C226)*'ASXY-TI3S'!$B226+(drdp!F226)*'ASXY-TI3S'!$C226+(drdp!I226)*'ASXY-TI3S'!$D226)</f>
        <v>0</v>
      </c>
      <c r="J226" s="18">
        <f>Model!$W$12*((drdp!D226)*'ASXY-TI3S'!$B226+(drdp!G226)*'ASXY-TI3S'!$C226+(drdp!J226)*'ASXY-TI3S'!$D226)</f>
        <v>0</v>
      </c>
      <c r="K226" s="21">
        <f>SUM(E$3:E225)+H226</f>
        <v>-0.1879939854250926</v>
      </c>
      <c r="L226" s="21">
        <f>SUM(F$3:F225)+I226</f>
        <v>0.43997820218378703</v>
      </c>
      <c r="M226" s="21">
        <f>SUM(G$3:G225)+J226</f>
        <v>0</v>
      </c>
      <c r="N226" s="21"/>
      <c r="O226" s="21"/>
      <c r="P226" s="21"/>
      <c r="Q226" s="19">
        <f t="shared" si="19"/>
        <v>3.534173855600993E-2</v>
      </c>
      <c r="R226" s="19">
        <f t="shared" si="20"/>
        <v>0.19358081839687738</v>
      </c>
      <c r="S226" s="19">
        <f t="shared" si="21"/>
        <v>0</v>
      </c>
      <c r="T226" s="19">
        <f t="shared" si="22"/>
        <v>-8.271325572869731E-2</v>
      </c>
      <c r="U226" s="19">
        <f t="shared" si="23"/>
        <v>0</v>
      </c>
      <c r="V226" s="19">
        <f t="shared" si="24"/>
        <v>0</v>
      </c>
    </row>
    <row r="227" spans="1:22" x14ac:dyDescent="0.25">
      <c r="A227" s="26">
        <f>Wellpath!E227</f>
        <v>0</v>
      </c>
      <c r="B227" s="22">
        <v>0</v>
      </c>
      <c r="C227" s="22">
        <v>0</v>
      </c>
      <c r="D227" s="22">
        <f>(TAN(Dip) * SIN(Wellpath!$L227) * COS(Wellpath!$O227) - COS(Wellpath!$L227)) / 2</f>
        <v>-0.5</v>
      </c>
      <c r="E227" s="20">
        <f>Model!$W$12*((drdp!B227+drdp!K227)*'ASXY-TI3S'!$B227+(drdp!E227+drdp!N227)*'ASXY-TI3S'!$C227+(drdp!H227+drdp!Q227)*'ASXY-TI3S'!$D227)</f>
        <v>0</v>
      </c>
      <c r="F227" s="20">
        <f>Model!$W$12*((drdp!C227+drdp!L227)*'ASXY-TI3S'!$B227+(drdp!F227+drdp!O227)*'ASXY-TI3S'!$C227+(drdp!I227+drdp!R227)*'ASXY-TI3S'!$D227)</f>
        <v>0</v>
      </c>
      <c r="G227" s="20">
        <f>Model!$W$12*((drdp!D227+drdp!M227)*'ASXY-TI3S'!$B227+(drdp!G227+drdp!P227)*'ASXY-TI3S'!$C227+(drdp!J227+drdp!S227)*'ASXY-TI3S'!$D227)</f>
        <v>0</v>
      </c>
      <c r="H227" s="18">
        <f>Model!$W$12*((drdp!B227)*'ASXY-TI3S'!$B227+(drdp!E227)*'ASXY-TI3S'!$C227+(drdp!H227)*'ASXY-TI3S'!$D227)</f>
        <v>0</v>
      </c>
      <c r="I227" s="18">
        <f>Model!$W$12*((drdp!C227)*'ASXY-TI3S'!$B227+(drdp!F227)*'ASXY-TI3S'!$C227+(drdp!I227)*'ASXY-TI3S'!$D227)</f>
        <v>0</v>
      </c>
      <c r="J227" s="18">
        <f>Model!$W$12*((drdp!D227)*'ASXY-TI3S'!$B227+(drdp!G227)*'ASXY-TI3S'!$C227+(drdp!J227)*'ASXY-TI3S'!$D227)</f>
        <v>0</v>
      </c>
      <c r="K227" s="21">
        <f>SUM(E$3:E226)+H227</f>
        <v>-0.1879939854250926</v>
      </c>
      <c r="L227" s="21">
        <f>SUM(F$3:F226)+I227</f>
        <v>0.43997820218378703</v>
      </c>
      <c r="M227" s="21">
        <f>SUM(G$3:G226)+J227</f>
        <v>0</v>
      </c>
      <c r="N227" s="21"/>
      <c r="O227" s="21"/>
      <c r="P227" s="21"/>
      <c r="Q227" s="19">
        <f t="shared" si="19"/>
        <v>3.534173855600993E-2</v>
      </c>
      <c r="R227" s="19">
        <f t="shared" si="20"/>
        <v>0.19358081839687738</v>
      </c>
      <c r="S227" s="19">
        <f t="shared" si="21"/>
        <v>0</v>
      </c>
      <c r="T227" s="19">
        <f t="shared" si="22"/>
        <v>-8.271325572869731E-2</v>
      </c>
      <c r="U227" s="19">
        <f t="shared" si="23"/>
        <v>0</v>
      </c>
      <c r="V227" s="19">
        <f t="shared" si="24"/>
        <v>0</v>
      </c>
    </row>
    <row r="228" spans="1:22" x14ac:dyDescent="0.25">
      <c r="A228" s="26">
        <f>Wellpath!E228</f>
        <v>0</v>
      </c>
      <c r="B228" s="22">
        <v>0</v>
      </c>
      <c r="C228" s="22">
        <v>0</v>
      </c>
      <c r="D228" s="22">
        <f>(TAN(Dip) * SIN(Wellpath!$L228) * COS(Wellpath!$O228) - COS(Wellpath!$L228)) / 2</f>
        <v>-0.5</v>
      </c>
      <c r="E228" s="20">
        <f>Model!$W$12*((drdp!B228+drdp!K228)*'ASXY-TI3S'!$B228+(drdp!E228+drdp!N228)*'ASXY-TI3S'!$C228+(drdp!H228+drdp!Q228)*'ASXY-TI3S'!$D228)</f>
        <v>0</v>
      </c>
      <c r="F228" s="20">
        <f>Model!$W$12*((drdp!C228+drdp!L228)*'ASXY-TI3S'!$B228+(drdp!F228+drdp!O228)*'ASXY-TI3S'!$C228+(drdp!I228+drdp!R228)*'ASXY-TI3S'!$D228)</f>
        <v>0</v>
      </c>
      <c r="G228" s="20">
        <f>Model!$W$12*((drdp!D228+drdp!M228)*'ASXY-TI3S'!$B228+(drdp!G228+drdp!P228)*'ASXY-TI3S'!$C228+(drdp!J228+drdp!S228)*'ASXY-TI3S'!$D228)</f>
        <v>0</v>
      </c>
      <c r="H228" s="18">
        <f>Model!$W$12*((drdp!B228)*'ASXY-TI3S'!$B228+(drdp!E228)*'ASXY-TI3S'!$C228+(drdp!H228)*'ASXY-TI3S'!$D228)</f>
        <v>0</v>
      </c>
      <c r="I228" s="18">
        <f>Model!$W$12*((drdp!C228)*'ASXY-TI3S'!$B228+(drdp!F228)*'ASXY-TI3S'!$C228+(drdp!I228)*'ASXY-TI3S'!$D228)</f>
        <v>0</v>
      </c>
      <c r="J228" s="18">
        <f>Model!$W$12*((drdp!D228)*'ASXY-TI3S'!$B228+(drdp!G228)*'ASXY-TI3S'!$C228+(drdp!J228)*'ASXY-TI3S'!$D228)</f>
        <v>0</v>
      </c>
      <c r="K228" s="21">
        <f>SUM(E$3:E227)+H228</f>
        <v>-0.1879939854250926</v>
      </c>
      <c r="L228" s="21">
        <f>SUM(F$3:F227)+I228</f>
        <v>0.43997820218378703</v>
      </c>
      <c r="M228" s="21">
        <f>SUM(G$3:G227)+J228</f>
        <v>0</v>
      </c>
      <c r="N228" s="21"/>
      <c r="O228" s="21"/>
      <c r="P228" s="21"/>
      <c r="Q228" s="19">
        <f t="shared" si="19"/>
        <v>3.534173855600993E-2</v>
      </c>
      <c r="R228" s="19">
        <f t="shared" si="20"/>
        <v>0.19358081839687738</v>
      </c>
      <c r="S228" s="19">
        <f t="shared" si="21"/>
        <v>0</v>
      </c>
      <c r="T228" s="19">
        <f t="shared" si="22"/>
        <v>-8.271325572869731E-2</v>
      </c>
      <c r="U228" s="19">
        <f t="shared" si="23"/>
        <v>0</v>
      </c>
      <c r="V228" s="19">
        <f t="shared" si="24"/>
        <v>0</v>
      </c>
    </row>
    <row r="229" spans="1:22" x14ac:dyDescent="0.25">
      <c r="A229" s="26">
        <f>Wellpath!E229</f>
        <v>0</v>
      </c>
      <c r="B229" s="22">
        <v>0</v>
      </c>
      <c r="C229" s="22">
        <v>0</v>
      </c>
      <c r="D229" s="22">
        <f>(TAN(Dip) * SIN(Wellpath!$L229) * COS(Wellpath!$O229) - COS(Wellpath!$L229)) / 2</f>
        <v>-0.5</v>
      </c>
      <c r="E229" s="20">
        <f>Model!$W$12*((drdp!B229+drdp!K229)*'ASXY-TI3S'!$B229+(drdp!E229+drdp!N229)*'ASXY-TI3S'!$C229+(drdp!H229+drdp!Q229)*'ASXY-TI3S'!$D229)</f>
        <v>0</v>
      </c>
      <c r="F229" s="20">
        <f>Model!$W$12*((drdp!C229+drdp!L229)*'ASXY-TI3S'!$B229+(drdp!F229+drdp!O229)*'ASXY-TI3S'!$C229+(drdp!I229+drdp!R229)*'ASXY-TI3S'!$D229)</f>
        <v>0</v>
      </c>
      <c r="G229" s="20">
        <f>Model!$W$12*((drdp!D229+drdp!M229)*'ASXY-TI3S'!$B229+(drdp!G229+drdp!P229)*'ASXY-TI3S'!$C229+(drdp!J229+drdp!S229)*'ASXY-TI3S'!$D229)</f>
        <v>0</v>
      </c>
      <c r="H229" s="18">
        <f>Model!$W$12*((drdp!B229)*'ASXY-TI3S'!$B229+(drdp!E229)*'ASXY-TI3S'!$C229+(drdp!H229)*'ASXY-TI3S'!$D229)</f>
        <v>0</v>
      </c>
      <c r="I229" s="18">
        <f>Model!$W$12*((drdp!C229)*'ASXY-TI3S'!$B229+(drdp!F229)*'ASXY-TI3S'!$C229+(drdp!I229)*'ASXY-TI3S'!$D229)</f>
        <v>0</v>
      </c>
      <c r="J229" s="18">
        <f>Model!$W$12*((drdp!D229)*'ASXY-TI3S'!$B229+(drdp!G229)*'ASXY-TI3S'!$C229+(drdp!J229)*'ASXY-TI3S'!$D229)</f>
        <v>0</v>
      </c>
      <c r="K229" s="21">
        <f>SUM(E$3:E228)+H229</f>
        <v>-0.1879939854250926</v>
      </c>
      <c r="L229" s="21">
        <f>SUM(F$3:F228)+I229</f>
        <v>0.43997820218378703</v>
      </c>
      <c r="M229" s="21">
        <f>SUM(G$3:G228)+J229</f>
        <v>0</v>
      </c>
      <c r="N229" s="21"/>
      <c r="O229" s="21"/>
      <c r="P229" s="21"/>
      <c r="Q229" s="19">
        <f t="shared" si="19"/>
        <v>3.534173855600993E-2</v>
      </c>
      <c r="R229" s="19">
        <f t="shared" si="20"/>
        <v>0.19358081839687738</v>
      </c>
      <c r="S229" s="19">
        <f t="shared" si="21"/>
        <v>0</v>
      </c>
      <c r="T229" s="19">
        <f t="shared" si="22"/>
        <v>-8.271325572869731E-2</v>
      </c>
      <c r="U229" s="19">
        <f t="shared" si="23"/>
        <v>0</v>
      </c>
      <c r="V229" s="19">
        <f t="shared" si="24"/>
        <v>0</v>
      </c>
    </row>
    <row r="230" spans="1:22" x14ac:dyDescent="0.25">
      <c r="A230" s="26">
        <f>Wellpath!E230</f>
        <v>0</v>
      </c>
      <c r="B230" s="22">
        <v>0</v>
      </c>
      <c r="C230" s="22">
        <v>0</v>
      </c>
      <c r="D230" s="22">
        <f>(TAN(Dip) * SIN(Wellpath!$L230) * COS(Wellpath!$O230) - COS(Wellpath!$L230)) / 2</f>
        <v>-0.5</v>
      </c>
      <c r="E230" s="20">
        <f>Model!$W$12*((drdp!B230+drdp!K230)*'ASXY-TI3S'!$B230+(drdp!E230+drdp!N230)*'ASXY-TI3S'!$C230+(drdp!H230+drdp!Q230)*'ASXY-TI3S'!$D230)</f>
        <v>0</v>
      </c>
      <c r="F230" s="20">
        <f>Model!$W$12*((drdp!C230+drdp!L230)*'ASXY-TI3S'!$B230+(drdp!F230+drdp!O230)*'ASXY-TI3S'!$C230+(drdp!I230+drdp!R230)*'ASXY-TI3S'!$D230)</f>
        <v>0</v>
      </c>
      <c r="G230" s="20">
        <f>Model!$W$12*((drdp!D230+drdp!M230)*'ASXY-TI3S'!$B230+(drdp!G230+drdp!P230)*'ASXY-TI3S'!$C230+(drdp!J230+drdp!S230)*'ASXY-TI3S'!$D230)</f>
        <v>0</v>
      </c>
      <c r="H230" s="18">
        <f>Model!$W$12*((drdp!B230)*'ASXY-TI3S'!$B230+(drdp!E230)*'ASXY-TI3S'!$C230+(drdp!H230)*'ASXY-TI3S'!$D230)</f>
        <v>0</v>
      </c>
      <c r="I230" s="18">
        <f>Model!$W$12*((drdp!C230)*'ASXY-TI3S'!$B230+(drdp!F230)*'ASXY-TI3S'!$C230+(drdp!I230)*'ASXY-TI3S'!$D230)</f>
        <v>0</v>
      </c>
      <c r="J230" s="18">
        <f>Model!$W$12*((drdp!D230)*'ASXY-TI3S'!$B230+(drdp!G230)*'ASXY-TI3S'!$C230+(drdp!J230)*'ASXY-TI3S'!$D230)</f>
        <v>0</v>
      </c>
      <c r="K230" s="21">
        <f>SUM(E$3:E229)+H230</f>
        <v>-0.1879939854250926</v>
      </c>
      <c r="L230" s="21">
        <f>SUM(F$3:F229)+I230</f>
        <v>0.43997820218378703</v>
      </c>
      <c r="M230" s="21">
        <f>SUM(G$3:G229)+J230</f>
        <v>0</v>
      </c>
      <c r="N230" s="21"/>
      <c r="O230" s="21"/>
      <c r="P230" s="21"/>
      <c r="Q230" s="19">
        <f t="shared" si="19"/>
        <v>3.534173855600993E-2</v>
      </c>
      <c r="R230" s="19">
        <f t="shared" si="20"/>
        <v>0.19358081839687738</v>
      </c>
      <c r="S230" s="19">
        <f t="shared" si="21"/>
        <v>0</v>
      </c>
      <c r="T230" s="19">
        <f t="shared" si="22"/>
        <v>-8.271325572869731E-2</v>
      </c>
      <c r="U230" s="19">
        <f t="shared" si="23"/>
        <v>0</v>
      </c>
      <c r="V230" s="19">
        <f t="shared" si="24"/>
        <v>0</v>
      </c>
    </row>
    <row r="231" spans="1:22" x14ac:dyDescent="0.25">
      <c r="A231" s="26">
        <f>Wellpath!E231</f>
        <v>0</v>
      </c>
      <c r="B231" s="22">
        <v>0</v>
      </c>
      <c r="C231" s="22">
        <v>0</v>
      </c>
      <c r="D231" s="22">
        <f>(TAN(Dip) * SIN(Wellpath!$L231) * COS(Wellpath!$O231) - COS(Wellpath!$L231)) / 2</f>
        <v>-0.5</v>
      </c>
      <c r="E231" s="20">
        <f>Model!$W$12*((drdp!B231+drdp!K231)*'ASXY-TI3S'!$B231+(drdp!E231+drdp!N231)*'ASXY-TI3S'!$C231+(drdp!H231+drdp!Q231)*'ASXY-TI3S'!$D231)</f>
        <v>0</v>
      </c>
      <c r="F231" s="20">
        <f>Model!$W$12*((drdp!C231+drdp!L231)*'ASXY-TI3S'!$B231+(drdp!F231+drdp!O231)*'ASXY-TI3S'!$C231+(drdp!I231+drdp!R231)*'ASXY-TI3S'!$D231)</f>
        <v>0</v>
      </c>
      <c r="G231" s="20">
        <f>Model!$W$12*((drdp!D231+drdp!M231)*'ASXY-TI3S'!$B231+(drdp!G231+drdp!P231)*'ASXY-TI3S'!$C231+(drdp!J231+drdp!S231)*'ASXY-TI3S'!$D231)</f>
        <v>0</v>
      </c>
      <c r="H231" s="18">
        <f>Model!$W$12*((drdp!B231)*'ASXY-TI3S'!$B231+(drdp!E231)*'ASXY-TI3S'!$C231+(drdp!H231)*'ASXY-TI3S'!$D231)</f>
        <v>0</v>
      </c>
      <c r="I231" s="18">
        <f>Model!$W$12*((drdp!C231)*'ASXY-TI3S'!$B231+(drdp!F231)*'ASXY-TI3S'!$C231+(drdp!I231)*'ASXY-TI3S'!$D231)</f>
        <v>0</v>
      </c>
      <c r="J231" s="18">
        <f>Model!$W$12*((drdp!D231)*'ASXY-TI3S'!$B231+(drdp!G231)*'ASXY-TI3S'!$C231+(drdp!J231)*'ASXY-TI3S'!$D231)</f>
        <v>0</v>
      </c>
      <c r="K231" s="21">
        <f>SUM(E$3:E230)+H231</f>
        <v>-0.1879939854250926</v>
      </c>
      <c r="L231" s="21">
        <f>SUM(F$3:F230)+I231</f>
        <v>0.43997820218378703</v>
      </c>
      <c r="M231" s="21">
        <f>SUM(G$3:G230)+J231</f>
        <v>0</v>
      </c>
      <c r="N231" s="21"/>
      <c r="O231" s="21"/>
      <c r="P231" s="21"/>
      <c r="Q231" s="19">
        <f t="shared" si="19"/>
        <v>3.534173855600993E-2</v>
      </c>
      <c r="R231" s="19">
        <f t="shared" si="20"/>
        <v>0.19358081839687738</v>
      </c>
      <c r="S231" s="19">
        <f t="shared" si="21"/>
        <v>0</v>
      </c>
      <c r="T231" s="19">
        <f t="shared" si="22"/>
        <v>-8.271325572869731E-2</v>
      </c>
      <c r="U231" s="19">
        <f t="shared" si="23"/>
        <v>0</v>
      </c>
      <c r="V231" s="19">
        <f t="shared" si="24"/>
        <v>0</v>
      </c>
    </row>
    <row r="232" spans="1:22" x14ac:dyDescent="0.25">
      <c r="A232" s="26">
        <f>Wellpath!E232</f>
        <v>0</v>
      </c>
      <c r="B232" s="22">
        <v>0</v>
      </c>
      <c r="C232" s="22">
        <v>0</v>
      </c>
      <c r="D232" s="22">
        <f>(TAN(Dip) * SIN(Wellpath!$L232) * COS(Wellpath!$O232) - COS(Wellpath!$L232)) / 2</f>
        <v>-0.5</v>
      </c>
      <c r="E232" s="20">
        <f>Model!$W$12*((drdp!B232+drdp!K232)*'ASXY-TI3S'!$B232+(drdp!E232+drdp!N232)*'ASXY-TI3S'!$C232+(drdp!H232+drdp!Q232)*'ASXY-TI3S'!$D232)</f>
        <v>0</v>
      </c>
      <c r="F232" s="20">
        <f>Model!$W$12*((drdp!C232+drdp!L232)*'ASXY-TI3S'!$B232+(drdp!F232+drdp!O232)*'ASXY-TI3S'!$C232+(drdp!I232+drdp!R232)*'ASXY-TI3S'!$D232)</f>
        <v>0</v>
      </c>
      <c r="G232" s="20">
        <f>Model!$W$12*((drdp!D232+drdp!M232)*'ASXY-TI3S'!$B232+(drdp!G232+drdp!P232)*'ASXY-TI3S'!$C232+(drdp!J232+drdp!S232)*'ASXY-TI3S'!$D232)</f>
        <v>0</v>
      </c>
      <c r="H232" s="18">
        <f>Model!$W$12*((drdp!B232)*'ASXY-TI3S'!$B232+(drdp!E232)*'ASXY-TI3S'!$C232+(drdp!H232)*'ASXY-TI3S'!$D232)</f>
        <v>0</v>
      </c>
      <c r="I232" s="18">
        <f>Model!$W$12*((drdp!C232)*'ASXY-TI3S'!$B232+(drdp!F232)*'ASXY-TI3S'!$C232+(drdp!I232)*'ASXY-TI3S'!$D232)</f>
        <v>0</v>
      </c>
      <c r="J232" s="18">
        <f>Model!$W$12*((drdp!D232)*'ASXY-TI3S'!$B232+(drdp!G232)*'ASXY-TI3S'!$C232+(drdp!J232)*'ASXY-TI3S'!$D232)</f>
        <v>0</v>
      </c>
      <c r="K232" s="21">
        <f>SUM(E$3:E231)+H232</f>
        <v>-0.1879939854250926</v>
      </c>
      <c r="L232" s="21">
        <f>SUM(F$3:F231)+I232</f>
        <v>0.43997820218378703</v>
      </c>
      <c r="M232" s="21">
        <f>SUM(G$3:G231)+J232</f>
        <v>0</v>
      </c>
      <c r="N232" s="21"/>
      <c r="O232" s="21"/>
      <c r="P232" s="21"/>
      <c r="Q232" s="19">
        <f t="shared" si="19"/>
        <v>3.534173855600993E-2</v>
      </c>
      <c r="R232" s="19">
        <f t="shared" si="20"/>
        <v>0.19358081839687738</v>
      </c>
      <c r="S232" s="19">
        <f t="shared" si="21"/>
        <v>0</v>
      </c>
      <c r="T232" s="19">
        <f t="shared" si="22"/>
        <v>-8.271325572869731E-2</v>
      </c>
      <c r="U232" s="19">
        <f t="shared" si="23"/>
        <v>0</v>
      </c>
      <c r="V232" s="19">
        <f t="shared" si="24"/>
        <v>0</v>
      </c>
    </row>
    <row r="233" spans="1:22" x14ac:dyDescent="0.25">
      <c r="A233" s="26">
        <f>Wellpath!E233</f>
        <v>0</v>
      </c>
      <c r="B233" s="22">
        <v>0</v>
      </c>
      <c r="C233" s="22">
        <v>0</v>
      </c>
      <c r="D233" s="22">
        <f>(TAN(Dip) * SIN(Wellpath!$L233) * COS(Wellpath!$O233) - COS(Wellpath!$L233)) / 2</f>
        <v>-0.5</v>
      </c>
      <c r="E233" s="20">
        <f>Model!$W$12*((drdp!B233+drdp!K233)*'ASXY-TI3S'!$B233+(drdp!E233+drdp!N233)*'ASXY-TI3S'!$C233+(drdp!H233+drdp!Q233)*'ASXY-TI3S'!$D233)</f>
        <v>0</v>
      </c>
      <c r="F233" s="20">
        <f>Model!$W$12*((drdp!C233+drdp!L233)*'ASXY-TI3S'!$B233+(drdp!F233+drdp!O233)*'ASXY-TI3S'!$C233+(drdp!I233+drdp!R233)*'ASXY-TI3S'!$D233)</f>
        <v>0</v>
      </c>
      <c r="G233" s="20">
        <f>Model!$W$12*((drdp!D233+drdp!M233)*'ASXY-TI3S'!$B233+(drdp!G233+drdp!P233)*'ASXY-TI3S'!$C233+(drdp!J233+drdp!S233)*'ASXY-TI3S'!$D233)</f>
        <v>0</v>
      </c>
      <c r="H233" s="18">
        <f>Model!$W$12*((drdp!B233)*'ASXY-TI3S'!$B233+(drdp!E233)*'ASXY-TI3S'!$C233+(drdp!H233)*'ASXY-TI3S'!$D233)</f>
        <v>0</v>
      </c>
      <c r="I233" s="18">
        <f>Model!$W$12*((drdp!C233)*'ASXY-TI3S'!$B233+(drdp!F233)*'ASXY-TI3S'!$C233+(drdp!I233)*'ASXY-TI3S'!$D233)</f>
        <v>0</v>
      </c>
      <c r="J233" s="18">
        <f>Model!$W$12*((drdp!D233)*'ASXY-TI3S'!$B233+(drdp!G233)*'ASXY-TI3S'!$C233+(drdp!J233)*'ASXY-TI3S'!$D233)</f>
        <v>0</v>
      </c>
      <c r="K233" s="21">
        <f>SUM(E$3:E232)+H233</f>
        <v>-0.1879939854250926</v>
      </c>
      <c r="L233" s="21">
        <f>SUM(F$3:F232)+I233</f>
        <v>0.43997820218378703</v>
      </c>
      <c r="M233" s="21">
        <f>SUM(G$3:G232)+J233</f>
        <v>0</v>
      </c>
      <c r="N233" s="21"/>
      <c r="O233" s="21"/>
      <c r="P233" s="21"/>
      <c r="Q233" s="19">
        <f t="shared" si="19"/>
        <v>3.534173855600993E-2</v>
      </c>
      <c r="R233" s="19">
        <f t="shared" si="20"/>
        <v>0.19358081839687738</v>
      </c>
      <c r="S233" s="19">
        <f t="shared" si="21"/>
        <v>0</v>
      </c>
      <c r="T233" s="19">
        <f t="shared" si="22"/>
        <v>-8.271325572869731E-2</v>
      </c>
      <c r="U233" s="19">
        <f t="shared" si="23"/>
        <v>0</v>
      </c>
      <c r="V233" s="19">
        <f t="shared" si="24"/>
        <v>0</v>
      </c>
    </row>
    <row r="234" spans="1:22" x14ac:dyDescent="0.25">
      <c r="A234" s="26">
        <f>Wellpath!E234</f>
        <v>0</v>
      </c>
      <c r="B234" s="22">
        <v>0</v>
      </c>
      <c r="C234" s="22">
        <v>0</v>
      </c>
      <c r="D234" s="22">
        <f>(TAN(Dip) * SIN(Wellpath!$L234) * COS(Wellpath!$O234) - COS(Wellpath!$L234)) / 2</f>
        <v>-0.5</v>
      </c>
      <c r="E234" s="20">
        <f>Model!$W$12*((drdp!B234+drdp!K234)*'ASXY-TI3S'!$B234+(drdp!E234+drdp!N234)*'ASXY-TI3S'!$C234+(drdp!H234+drdp!Q234)*'ASXY-TI3S'!$D234)</f>
        <v>0</v>
      </c>
      <c r="F234" s="20">
        <f>Model!$W$12*((drdp!C234+drdp!L234)*'ASXY-TI3S'!$B234+(drdp!F234+drdp!O234)*'ASXY-TI3S'!$C234+(drdp!I234+drdp!R234)*'ASXY-TI3S'!$D234)</f>
        <v>0</v>
      </c>
      <c r="G234" s="20">
        <f>Model!$W$12*((drdp!D234+drdp!M234)*'ASXY-TI3S'!$B234+(drdp!G234+drdp!P234)*'ASXY-TI3S'!$C234+(drdp!J234+drdp!S234)*'ASXY-TI3S'!$D234)</f>
        <v>0</v>
      </c>
      <c r="H234" s="18">
        <f>Model!$W$12*((drdp!B234)*'ASXY-TI3S'!$B234+(drdp!E234)*'ASXY-TI3S'!$C234+(drdp!H234)*'ASXY-TI3S'!$D234)</f>
        <v>0</v>
      </c>
      <c r="I234" s="18">
        <f>Model!$W$12*((drdp!C234)*'ASXY-TI3S'!$B234+(drdp!F234)*'ASXY-TI3S'!$C234+(drdp!I234)*'ASXY-TI3S'!$D234)</f>
        <v>0</v>
      </c>
      <c r="J234" s="18">
        <f>Model!$W$12*((drdp!D234)*'ASXY-TI3S'!$B234+(drdp!G234)*'ASXY-TI3S'!$C234+(drdp!J234)*'ASXY-TI3S'!$D234)</f>
        <v>0</v>
      </c>
      <c r="K234" s="21">
        <f>SUM(E$3:E233)+H234</f>
        <v>-0.1879939854250926</v>
      </c>
      <c r="L234" s="21">
        <f>SUM(F$3:F233)+I234</f>
        <v>0.43997820218378703</v>
      </c>
      <c r="M234" s="21">
        <f>SUM(G$3:G233)+J234</f>
        <v>0</v>
      </c>
      <c r="N234" s="21"/>
      <c r="O234" s="21"/>
      <c r="P234" s="21"/>
      <c r="Q234" s="19">
        <f t="shared" si="19"/>
        <v>3.534173855600993E-2</v>
      </c>
      <c r="R234" s="19">
        <f t="shared" si="20"/>
        <v>0.19358081839687738</v>
      </c>
      <c r="S234" s="19">
        <f t="shared" si="21"/>
        <v>0</v>
      </c>
      <c r="T234" s="19">
        <f t="shared" si="22"/>
        <v>-8.271325572869731E-2</v>
      </c>
      <c r="U234" s="19">
        <f t="shared" si="23"/>
        <v>0</v>
      </c>
      <c r="V234" s="19">
        <f t="shared" si="24"/>
        <v>0</v>
      </c>
    </row>
    <row r="235" spans="1:22" x14ac:dyDescent="0.25">
      <c r="A235" s="26">
        <f>Wellpath!E235</f>
        <v>0</v>
      </c>
      <c r="B235" s="22">
        <v>0</v>
      </c>
      <c r="C235" s="22">
        <v>0</v>
      </c>
      <c r="D235" s="22">
        <f>(TAN(Dip) * SIN(Wellpath!$L235) * COS(Wellpath!$O235) - COS(Wellpath!$L235)) / 2</f>
        <v>-0.5</v>
      </c>
      <c r="E235" s="20">
        <f>Model!$W$12*((drdp!B235+drdp!K235)*'ASXY-TI3S'!$B235+(drdp!E235+drdp!N235)*'ASXY-TI3S'!$C235+(drdp!H235+drdp!Q235)*'ASXY-TI3S'!$D235)</f>
        <v>0</v>
      </c>
      <c r="F235" s="20">
        <f>Model!$W$12*((drdp!C235+drdp!L235)*'ASXY-TI3S'!$B235+(drdp!F235+drdp!O235)*'ASXY-TI3S'!$C235+(drdp!I235+drdp!R235)*'ASXY-TI3S'!$D235)</f>
        <v>0</v>
      </c>
      <c r="G235" s="20">
        <f>Model!$W$12*((drdp!D235+drdp!M235)*'ASXY-TI3S'!$B235+(drdp!G235+drdp!P235)*'ASXY-TI3S'!$C235+(drdp!J235+drdp!S235)*'ASXY-TI3S'!$D235)</f>
        <v>0</v>
      </c>
      <c r="H235" s="18">
        <f>Model!$W$12*((drdp!B235)*'ASXY-TI3S'!$B235+(drdp!E235)*'ASXY-TI3S'!$C235+(drdp!H235)*'ASXY-TI3S'!$D235)</f>
        <v>0</v>
      </c>
      <c r="I235" s="18">
        <f>Model!$W$12*((drdp!C235)*'ASXY-TI3S'!$B235+(drdp!F235)*'ASXY-TI3S'!$C235+(drdp!I235)*'ASXY-TI3S'!$D235)</f>
        <v>0</v>
      </c>
      <c r="J235" s="18">
        <f>Model!$W$12*((drdp!D235)*'ASXY-TI3S'!$B235+(drdp!G235)*'ASXY-TI3S'!$C235+(drdp!J235)*'ASXY-TI3S'!$D235)</f>
        <v>0</v>
      </c>
      <c r="K235" s="21">
        <f>SUM(E$3:E234)+H235</f>
        <v>-0.1879939854250926</v>
      </c>
      <c r="L235" s="21">
        <f>SUM(F$3:F234)+I235</f>
        <v>0.43997820218378703</v>
      </c>
      <c r="M235" s="21">
        <f>SUM(G$3:G234)+J235</f>
        <v>0</v>
      </c>
      <c r="N235" s="21"/>
      <c r="O235" s="21"/>
      <c r="P235" s="21"/>
      <c r="Q235" s="19">
        <f t="shared" si="19"/>
        <v>3.534173855600993E-2</v>
      </c>
      <c r="R235" s="19">
        <f t="shared" si="20"/>
        <v>0.19358081839687738</v>
      </c>
      <c r="S235" s="19">
        <f t="shared" si="21"/>
        <v>0</v>
      </c>
      <c r="T235" s="19">
        <f t="shared" si="22"/>
        <v>-8.271325572869731E-2</v>
      </c>
      <c r="U235" s="19">
        <f t="shared" si="23"/>
        <v>0</v>
      </c>
      <c r="V235" s="19">
        <f t="shared" si="24"/>
        <v>0</v>
      </c>
    </row>
    <row r="236" spans="1:22" x14ac:dyDescent="0.25">
      <c r="A236" s="26">
        <f>Wellpath!E236</f>
        <v>0</v>
      </c>
      <c r="B236" s="22">
        <v>0</v>
      </c>
      <c r="C236" s="22">
        <v>0</v>
      </c>
      <c r="D236" s="22">
        <f>(TAN(Dip) * SIN(Wellpath!$L236) * COS(Wellpath!$O236) - COS(Wellpath!$L236)) / 2</f>
        <v>-0.5</v>
      </c>
      <c r="E236" s="20">
        <f>Model!$W$12*((drdp!B236+drdp!K236)*'ASXY-TI3S'!$B236+(drdp!E236+drdp!N236)*'ASXY-TI3S'!$C236+(drdp!H236+drdp!Q236)*'ASXY-TI3S'!$D236)</f>
        <v>0</v>
      </c>
      <c r="F236" s="20">
        <f>Model!$W$12*((drdp!C236+drdp!L236)*'ASXY-TI3S'!$B236+(drdp!F236+drdp!O236)*'ASXY-TI3S'!$C236+(drdp!I236+drdp!R236)*'ASXY-TI3S'!$D236)</f>
        <v>0</v>
      </c>
      <c r="G236" s="20">
        <f>Model!$W$12*((drdp!D236+drdp!M236)*'ASXY-TI3S'!$B236+(drdp!G236+drdp!P236)*'ASXY-TI3S'!$C236+(drdp!J236+drdp!S236)*'ASXY-TI3S'!$D236)</f>
        <v>0</v>
      </c>
      <c r="H236" s="18">
        <f>Model!$W$12*((drdp!B236)*'ASXY-TI3S'!$B236+(drdp!E236)*'ASXY-TI3S'!$C236+(drdp!H236)*'ASXY-TI3S'!$D236)</f>
        <v>0</v>
      </c>
      <c r="I236" s="18">
        <f>Model!$W$12*((drdp!C236)*'ASXY-TI3S'!$B236+(drdp!F236)*'ASXY-TI3S'!$C236+(drdp!I236)*'ASXY-TI3S'!$D236)</f>
        <v>0</v>
      </c>
      <c r="J236" s="18">
        <f>Model!$W$12*((drdp!D236)*'ASXY-TI3S'!$B236+(drdp!G236)*'ASXY-TI3S'!$C236+(drdp!J236)*'ASXY-TI3S'!$D236)</f>
        <v>0</v>
      </c>
      <c r="K236" s="21">
        <f>SUM(E$3:E235)+H236</f>
        <v>-0.1879939854250926</v>
      </c>
      <c r="L236" s="21">
        <f>SUM(F$3:F235)+I236</f>
        <v>0.43997820218378703</v>
      </c>
      <c r="M236" s="21">
        <f>SUM(G$3:G235)+J236</f>
        <v>0</v>
      </c>
      <c r="N236" s="21"/>
      <c r="O236" s="21"/>
      <c r="P236" s="21"/>
      <c r="Q236" s="19">
        <f t="shared" si="19"/>
        <v>3.534173855600993E-2</v>
      </c>
      <c r="R236" s="19">
        <f t="shared" si="20"/>
        <v>0.19358081839687738</v>
      </c>
      <c r="S236" s="19">
        <f t="shared" si="21"/>
        <v>0</v>
      </c>
      <c r="T236" s="19">
        <f t="shared" si="22"/>
        <v>-8.271325572869731E-2</v>
      </c>
      <c r="U236" s="19">
        <f t="shared" si="23"/>
        <v>0</v>
      </c>
      <c r="V236" s="19">
        <f t="shared" si="24"/>
        <v>0</v>
      </c>
    </row>
    <row r="237" spans="1:22" x14ac:dyDescent="0.25">
      <c r="A237" s="26">
        <f>Wellpath!E237</f>
        <v>0</v>
      </c>
      <c r="B237" s="22">
        <v>0</v>
      </c>
      <c r="C237" s="22">
        <v>0</v>
      </c>
      <c r="D237" s="22">
        <f>(TAN(Dip) * SIN(Wellpath!$L237) * COS(Wellpath!$O237) - COS(Wellpath!$L237)) / 2</f>
        <v>-0.5</v>
      </c>
      <c r="E237" s="20">
        <f>Model!$W$12*((drdp!B237+drdp!K237)*'ASXY-TI3S'!$B237+(drdp!E237+drdp!N237)*'ASXY-TI3S'!$C237+(drdp!H237+drdp!Q237)*'ASXY-TI3S'!$D237)</f>
        <v>0</v>
      </c>
      <c r="F237" s="20">
        <f>Model!$W$12*((drdp!C237+drdp!L237)*'ASXY-TI3S'!$B237+(drdp!F237+drdp!O237)*'ASXY-TI3S'!$C237+(drdp!I237+drdp!R237)*'ASXY-TI3S'!$D237)</f>
        <v>0</v>
      </c>
      <c r="G237" s="20">
        <f>Model!$W$12*((drdp!D237+drdp!M237)*'ASXY-TI3S'!$B237+(drdp!G237+drdp!P237)*'ASXY-TI3S'!$C237+(drdp!J237+drdp!S237)*'ASXY-TI3S'!$D237)</f>
        <v>0</v>
      </c>
      <c r="H237" s="18">
        <f>Model!$W$12*((drdp!B237)*'ASXY-TI3S'!$B237+(drdp!E237)*'ASXY-TI3S'!$C237+(drdp!H237)*'ASXY-TI3S'!$D237)</f>
        <v>0</v>
      </c>
      <c r="I237" s="18">
        <f>Model!$W$12*((drdp!C237)*'ASXY-TI3S'!$B237+(drdp!F237)*'ASXY-TI3S'!$C237+(drdp!I237)*'ASXY-TI3S'!$D237)</f>
        <v>0</v>
      </c>
      <c r="J237" s="18">
        <f>Model!$W$12*((drdp!D237)*'ASXY-TI3S'!$B237+(drdp!G237)*'ASXY-TI3S'!$C237+(drdp!J237)*'ASXY-TI3S'!$D237)</f>
        <v>0</v>
      </c>
      <c r="K237" s="21">
        <f>SUM(E$3:E236)+H237</f>
        <v>-0.1879939854250926</v>
      </c>
      <c r="L237" s="21">
        <f>SUM(F$3:F236)+I237</f>
        <v>0.43997820218378703</v>
      </c>
      <c r="M237" s="21">
        <f>SUM(G$3:G236)+J237</f>
        <v>0</v>
      </c>
      <c r="N237" s="21"/>
      <c r="O237" s="21"/>
      <c r="P237" s="21"/>
      <c r="Q237" s="19">
        <f t="shared" si="19"/>
        <v>3.534173855600993E-2</v>
      </c>
      <c r="R237" s="19">
        <f t="shared" si="20"/>
        <v>0.19358081839687738</v>
      </c>
      <c r="S237" s="19">
        <f t="shared" si="21"/>
        <v>0</v>
      </c>
      <c r="T237" s="19">
        <f t="shared" si="22"/>
        <v>-8.271325572869731E-2</v>
      </c>
      <c r="U237" s="19">
        <f t="shared" si="23"/>
        <v>0</v>
      </c>
      <c r="V237" s="19">
        <f t="shared" si="24"/>
        <v>0</v>
      </c>
    </row>
    <row r="238" spans="1:22" x14ac:dyDescent="0.25">
      <c r="A238" s="26">
        <f>Wellpath!E238</f>
        <v>0</v>
      </c>
      <c r="B238" s="22">
        <v>0</v>
      </c>
      <c r="C238" s="22">
        <v>0</v>
      </c>
      <c r="D238" s="22">
        <f>(TAN(Dip) * SIN(Wellpath!$L238) * COS(Wellpath!$O238) - COS(Wellpath!$L238)) / 2</f>
        <v>-0.5</v>
      </c>
      <c r="E238" s="20">
        <f>Model!$W$12*((drdp!B238+drdp!K238)*'ASXY-TI3S'!$B238+(drdp!E238+drdp!N238)*'ASXY-TI3S'!$C238+(drdp!H238+drdp!Q238)*'ASXY-TI3S'!$D238)</f>
        <v>0</v>
      </c>
      <c r="F238" s="20">
        <f>Model!$W$12*((drdp!C238+drdp!L238)*'ASXY-TI3S'!$B238+(drdp!F238+drdp!O238)*'ASXY-TI3S'!$C238+(drdp!I238+drdp!R238)*'ASXY-TI3S'!$D238)</f>
        <v>0</v>
      </c>
      <c r="G238" s="20">
        <f>Model!$W$12*((drdp!D238+drdp!M238)*'ASXY-TI3S'!$B238+(drdp!G238+drdp!P238)*'ASXY-TI3S'!$C238+(drdp!J238+drdp!S238)*'ASXY-TI3S'!$D238)</f>
        <v>0</v>
      </c>
      <c r="H238" s="18">
        <f>Model!$W$12*((drdp!B238)*'ASXY-TI3S'!$B238+(drdp!E238)*'ASXY-TI3S'!$C238+(drdp!H238)*'ASXY-TI3S'!$D238)</f>
        <v>0</v>
      </c>
      <c r="I238" s="18">
        <f>Model!$W$12*((drdp!C238)*'ASXY-TI3S'!$B238+(drdp!F238)*'ASXY-TI3S'!$C238+(drdp!I238)*'ASXY-TI3S'!$D238)</f>
        <v>0</v>
      </c>
      <c r="J238" s="18">
        <f>Model!$W$12*((drdp!D238)*'ASXY-TI3S'!$B238+(drdp!G238)*'ASXY-TI3S'!$C238+(drdp!J238)*'ASXY-TI3S'!$D238)</f>
        <v>0</v>
      </c>
      <c r="K238" s="21">
        <f>SUM(E$3:E237)+H238</f>
        <v>-0.1879939854250926</v>
      </c>
      <c r="L238" s="21">
        <f>SUM(F$3:F237)+I238</f>
        <v>0.43997820218378703</v>
      </c>
      <c r="M238" s="21">
        <f>SUM(G$3:G237)+J238</f>
        <v>0</v>
      </c>
      <c r="N238" s="21"/>
      <c r="O238" s="21"/>
      <c r="P238" s="21"/>
      <c r="Q238" s="19">
        <f t="shared" si="19"/>
        <v>3.534173855600993E-2</v>
      </c>
      <c r="R238" s="19">
        <f t="shared" si="20"/>
        <v>0.19358081839687738</v>
      </c>
      <c r="S238" s="19">
        <f t="shared" si="21"/>
        <v>0</v>
      </c>
      <c r="T238" s="19">
        <f t="shared" si="22"/>
        <v>-8.271325572869731E-2</v>
      </c>
      <c r="U238" s="19">
        <f t="shared" si="23"/>
        <v>0</v>
      </c>
      <c r="V238" s="19">
        <f t="shared" si="24"/>
        <v>0</v>
      </c>
    </row>
    <row r="239" spans="1:22" x14ac:dyDescent="0.25">
      <c r="A239" s="26">
        <f>Wellpath!E239</f>
        <v>0</v>
      </c>
      <c r="B239" s="22">
        <v>0</v>
      </c>
      <c r="C239" s="22">
        <v>0</v>
      </c>
      <c r="D239" s="22">
        <f>(TAN(Dip) * SIN(Wellpath!$L239) * COS(Wellpath!$O239) - COS(Wellpath!$L239)) / 2</f>
        <v>-0.5</v>
      </c>
      <c r="E239" s="20">
        <f>Model!$W$12*((drdp!B239+drdp!K239)*'ASXY-TI3S'!$B239+(drdp!E239+drdp!N239)*'ASXY-TI3S'!$C239+(drdp!H239+drdp!Q239)*'ASXY-TI3S'!$D239)</f>
        <v>0</v>
      </c>
      <c r="F239" s="20">
        <f>Model!$W$12*((drdp!C239+drdp!L239)*'ASXY-TI3S'!$B239+(drdp!F239+drdp!O239)*'ASXY-TI3S'!$C239+(drdp!I239+drdp!R239)*'ASXY-TI3S'!$D239)</f>
        <v>0</v>
      </c>
      <c r="G239" s="20">
        <f>Model!$W$12*((drdp!D239+drdp!M239)*'ASXY-TI3S'!$B239+(drdp!G239+drdp!P239)*'ASXY-TI3S'!$C239+(drdp!J239+drdp!S239)*'ASXY-TI3S'!$D239)</f>
        <v>0</v>
      </c>
      <c r="H239" s="18">
        <f>Model!$W$12*((drdp!B239)*'ASXY-TI3S'!$B239+(drdp!E239)*'ASXY-TI3S'!$C239+(drdp!H239)*'ASXY-TI3S'!$D239)</f>
        <v>0</v>
      </c>
      <c r="I239" s="18">
        <f>Model!$W$12*((drdp!C239)*'ASXY-TI3S'!$B239+(drdp!F239)*'ASXY-TI3S'!$C239+(drdp!I239)*'ASXY-TI3S'!$D239)</f>
        <v>0</v>
      </c>
      <c r="J239" s="18">
        <f>Model!$W$12*((drdp!D239)*'ASXY-TI3S'!$B239+(drdp!G239)*'ASXY-TI3S'!$C239+(drdp!J239)*'ASXY-TI3S'!$D239)</f>
        <v>0</v>
      </c>
      <c r="K239" s="21">
        <f>SUM(E$3:E238)+H239</f>
        <v>-0.1879939854250926</v>
      </c>
      <c r="L239" s="21">
        <f>SUM(F$3:F238)+I239</f>
        <v>0.43997820218378703</v>
      </c>
      <c r="M239" s="21">
        <f>SUM(G$3:G238)+J239</f>
        <v>0</v>
      </c>
      <c r="N239" s="21"/>
      <c r="O239" s="21"/>
      <c r="P239" s="21"/>
      <c r="Q239" s="19">
        <f t="shared" si="19"/>
        <v>3.534173855600993E-2</v>
      </c>
      <c r="R239" s="19">
        <f t="shared" si="20"/>
        <v>0.19358081839687738</v>
      </c>
      <c r="S239" s="19">
        <f t="shared" si="21"/>
        <v>0</v>
      </c>
      <c r="T239" s="19">
        <f t="shared" si="22"/>
        <v>-8.271325572869731E-2</v>
      </c>
      <c r="U239" s="19">
        <f t="shared" si="23"/>
        <v>0</v>
      </c>
      <c r="V239" s="19">
        <f t="shared" si="24"/>
        <v>0</v>
      </c>
    </row>
    <row r="240" spans="1:22" x14ac:dyDescent="0.25">
      <c r="A240" s="26">
        <f>Wellpath!E240</f>
        <v>0</v>
      </c>
      <c r="B240" s="22">
        <v>0</v>
      </c>
      <c r="C240" s="22">
        <v>0</v>
      </c>
      <c r="D240" s="22">
        <f>(TAN(Dip) * SIN(Wellpath!$L240) * COS(Wellpath!$O240) - COS(Wellpath!$L240)) / 2</f>
        <v>-0.5</v>
      </c>
      <c r="E240" s="20">
        <f>Model!$W$12*((drdp!B240+drdp!K240)*'ASXY-TI3S'!$B240+(drdp!E240+drdp!N240)*'ASXY-TI3S'!$C240+(drdp!H240+drdp!Q240)*'ASXY-TI3S'!$D240)</f>
        <v>0</v>
      </c>
      <c r="F240" s="20">
        <f>Model!$W$12*((drdp!C240+drdp!L240)*'ASXY-TI3S'!$B240+(drdp!F240+drdp!O240)*'ASXY-TI3S'!$C240+(drdp!I240+drdp!R240)*'ASXY-TI3S'!$D240)</f>
        <v>0</v>
      </c>
      <c r="G240" s="20">
        <f>Model!$W$12*((drdp!D240+drdp!M240)*'ASXY-TI3S'!$B240+(drdp!G240+drdp!P240)*'ASXY-TI3S'!$C240+(drdp!J240+drdp!S240)*'ASXY-TI3S'!$D240)</f>
        <v>0</v>
      </c>
      <c r="H240" s="18">
        <f>Model!$W$12*((drdp!B240)*'ASXY-TI3S'!$B240+(drdp!E240)*'ASXY-TI3S'!$C240+(drdp!H240)*'ASXY-TI3S'!$D240)</f>
        <v>0</v>
      </c>
      <c r="I240" s="18">
        <f>Model!$W$12*((drdp!C240)*'ASXY-TI3S'!$B240+(drdp!F240)*'ASXY-TI3S'!$C240+(drdp!I240)*'ASXY-TI3S'!$D240)</f>
        <v>0</v>
      </c>
      <c r="J240" s="18">
        <f>Model!$W$12*((drdp!D240)*'ASXY-TI3S'!$B240+(drdp!G240)*'ASXY-TI3S'!$C240+(drdp!J240)*'ASXY-TI3S'!$D240)</f>
        <v>0</v>
      </c>
      <c r="K240" s="21">
        <f>SUM(E$3:E239)+H240</f>
        <v>-0.1879939854250926</v>
      </c>
      <c r="L240" s="21">
        <f>SUM(F$3:F239)+I240</f>
        <v>0.43997820218378703</v>
      </c>
      <c r="M240" s="21">
        <f>SUM(G$3:G239)+J240</f>
        <v>0</v>
      </c>
      <c r="N240" s="21"/>
      <c r="O240" s="21"/>
      <c r="P240" s="21"/>
      <c r="Q240" s="19">
        <f t="shared" si="19"/>
        <v>3.534173855600993E-2</v>
      </c>
      <c r="R240" s="19">
        <f t="shared" si="20"/>
        <v>0.19358081839687738</v>
      </c>
      <c r="S240" s="19">
        <f t="shared" si="21"/>
        <v>0</v>
      </c>
      <c r="T240" s="19">
        <f t="shared" si="22"/>
        <v>-8.271325572869731E-2</v>
      </c>
      <c r="U240" s="19">
        <f t="shared" si="23"/>
        <v>0</v>
      </c>
      <c r="V240" s="19">
        <f t="shared" si="24"/>
        <v>0</v>
      </c>
    </row>
    <row r="241" spans="1:22" x14ac:dyDescent="0.25">
      <c r="A241" s="26">
        <f>Wellpath!E241</f>
        <v>0</v>
      </c>
      <c r="B241" s="22">
        <v>0</v>
      </c>
      <c r="C241" s="22">
        <v>0</v>
      </c>
      <c r="D241" s="22">
        <f>(TAN(Dip) * SIN(Wellpath!$L241) * COS(Wellpath!$O241) - COS(Wellpath!$L241)) / 2</f>
        <v>-0.5</v>
      </c>
      <c r="E241" s="20">
        <f>Model!$W$12*((drdp!B241+drdp!K241)*'ASXY-TI3S'!$B241+(drdp!E241+drdp!N241)*'ASXY-TI3S'!$C241+(drdp!H241+drdp!Q241)*'ASXY-TI3S'!$D241)</f>
        <v>0</v>
      </c>
      <c r="F241" s="20">
        <f>Model!$W$12*((drdp!C241+drdp!L241)*'ASXY-TI3S'!$B241+(drdp!F241+drdp!O241)*'ASXY-TI3S'!$C241+(drdp!I241+drdp!R241)*'ASXY-TI3S'!$D241)</f>
        <v>0</v>
      </c>
      <c r="G241" s="20">
        <f>Model!$W$12*((drdp!D241+drdp!M241)*'ASXY-TI3S'!$B241+(drdp!G241+drdp!P241)*'ASXY-TI3S'!$C241+(drdp!J241+drdp!S241)*'ASXY-TI3S'!$D241)</f>
        <v>0</v>
      </c>
      <c r="H241" s="18">
        <f>Model!$W$12*((drdp!B241)*'ASXY-TI3S'!$B241+(drdp!E241)*'ASXY-TI3S'!$C241+(drdp!H241)*'ASXY-TI3S'!$D241)</f>
        <v>0</v>
      </c>
      <c r="I241" s="18">
        <f>Model!$W$12*((drdp!C241)*'ASXY-TI3S'!$B241+(drdp!F241)*'ASXY-TI3S'!$C241+(drdp!I241)*'ASXY-TI3S'!$D241)</f>
        <v>0</v>
      </c>
      <c r="J241" s="18">
        <f>Model!$W$12*((drdp!D241)*'ASXY-TI3S'!$B241+(drdp!G241)*'ASXY-TI3S'!$C241+(drdp!J241)*'ASXY-TI3S'!$D241)</f>
        <v>0</v>
      </c>
      <c r="K241" s="21">
        <f>SUM(E$3:E240)+H241</f>
        <v>-0.1879939854250926</v>
      </c>
      <c r="L241" s="21">
        <f>SUM(F$3:F240)+I241</f>
        <v>0.43997820218378703</v>
      </c>
      <c r="M241" s="21">
        <f>SUM(G$3:G240)+J241</f>
        <v>0</v>
      </c>
      <c r="N241" s="21"/>
      <c r="O241" s="21"/>
      <c r="P241" s="21"/>
      <c r="Q241" s="19">
        <f t="shared" si="19"/>
        <v>3.534173855600993E-2</v>
      </c>
      <c r="R241" s="19">
        <f t="shared" si="20"/>
        <v>0.19358081839687738</v>
      </c>
      <c r="S241" s="19">
        <f t="shared" si="21"/>
        <v>0</v>
      </c>
      <c r="T241" s="19">
        <f t="shared" si="22"/>
        <v>-8.271325572869731E-2</v>
      </c>
      <c r="U241" s="19">
        <f t="shared" si="23"/>
        <v>0</v>
      </c>
      <c r="V241" s="19">
        <f t="shared" si="24"/>
        <v>0</v>
      </c>
    </row>
    <row r="242" spans="1:22" x14ac:dyDescent="0.25">
      <c r="A242" s="26">
        <f>Wellpath!E242</f>
        <v>0</v>
      </c>
      <c r="B242" s="22">
        <v>0</v>
      </c>
      <c r="C242" s="22">
        <v>0</v>
      </c>
      <c r="D242" s="22">
        <f>(TAN(Dip) * SIN(Wellpath!$L242) * COS(Wellpath!$O242) - COS(Wellpath!$L242)) / 2</f>
        <v>-0.5</v>
      </c>
      <c r="E242" s="20">
        <f>Model!$W$12*((drdp!B242+drdp!K242)*'ASXY-TI3S'!$B242+(drdp!E242+drdp!N242)*'ASXY-TI3S'!$C242+(drdp!H242+drdp!Q242)*'ASXY-TI3S'!$D242)</f>
        <v>0</v>
      </c>
      <c r="F242" s="20">
        <f>Model!$W$12*((drdp!C242+drdp!L242)*'ASXY-TI3S'!$B242+(drdp!F242+drdp!O242)*'ASXY-TI3S'!$C242+(drdp!I242+drdp!R242)*'ASXY-TI3S'!$D242)</f>
        <v>0</v>
      </c>
      <c r="G242" s="20">
        <f>Model!$W$12*((drdp!D242+drdp!M242)*'ASXY-TI3S'!$B242+(drdp!G242+drdp!P242)*'ASXY-TI3S'!$C242+(drdp!J242+drdp!S242)*'ASXY-TI3S'!$D242)</f>
        <v>0</v>
      </c>
      <c r="H242" s="18">
        <f>Model!$W$12*((drdp!B242)*'ASXY-TI3S'!$B242+(drdp!E242)*'ASXY-TI3S'!$C242+(drdp!H242)*'ASXY-TI3S'!$D242)</f>
        <v>0</v>
      </c>
      <c r="I242" s="18">
        <f>Model!$W$12*((drdp!C242)*'ASXY-TI3S'!$B242+(drdp!F242)*'ASXY-TI3S'!$C242+(drdp!I242)*'ASXY-TI3S'!$D242)</f>
        <v>0</v>
      </c>
      <c r="J242" s="18">
        <f>Model!$W$12*((drdp!D242)*'ASXY-TI3S'!$B242+(drdp!G242)*'ASXY-TI3S'!$C242+(drdp!J242)*'ASXY-TI3S'!$D242)</f>
        <v>0</v>
      </c>
      <c r="K242" s="21">
        <f>SUM(E$3:E241)+H242</f>
        <v>-0.1879939854250926</v>
      </c>
      <c r="L242" s="21">
        <f>SUM(F$3:F241)+I242</f>
        <v>0.43997820218378703</v>
      </c>
      <c r="M242" s="21">
        <f>SUM(G$3:G241)+J242</f>
        <v>0</v>
      </c>
      <c r="N242" s="21"/>
      <c r="O242" s="21"/>
      <c r="P242" s="21"/>
      <c r="Q242" s="19">
        <f t="shared" si="19"/>
        <v>3.534173855600993E-2</v>
      </c>
      <c r="R242" s="19">
        <f t="shared" si="20"/>
        <v>0.19358081839687738</v>
      </c>
      <c r="S242" s="19">
        <f t="shared" si="21"/>
        <v>0</v>
      </c>
      <c r="T242" s="19">
        <f t="shared" si="22"/>
        <v>-8.271325572869731E-2</v>
      </c>
      <c r="U242" s="19">
        <f t="shared" si="23"/>
        <v>0</v>
      </c>
      <c r="V242" s="19">
        <f t="shared" si="24"/>
        <v>0</v>
      </c>
    </row>
    <row r="243" spans="1:22" x14ac:dyDescent="0.25">
      <c r="A243" s="26">
        <f>Wellpath!E243</f>
        <v>0</v>
      </c>
      <c r="B243" s="22">
        <v>0</v>
      </c>
      <c r="C243" s="22">
        <v>0</v>
      </c>
      <c r="D243" s="22">
        <f>(TAN(Dip) * SIN(Wellpath!$L243) * COS(Wellpath!$O243) - COS(Wellpath!$L243)) / 2</f>
        <v>-0.5</v>
      </c>
      <c r="E243" s="20">
        <f>Model!$W$12*((drdp!B243+drdp!K243)*'ASXY-TI3S'!$B243+(drdp!E243+drdp!N243)*'ASXY-TI3S'!$C243+(drdp!H243+drdp!Q243)*'ASXY-TI3S'!$D243)</f>
        <v>0</v>
      </c>
      <c r="F243" s="20">
        <f>Model!$W$12*((drdp!C243+drdp!L243)*'ASXY-TI3S'!$B243+(drdp!F243+drdp!O243)*'ASXY-TI3S'!$C243+(drdp!I243+drdp!R243)*'ASXY-TI3S'!$D243)</f>
        <v>0</v>
      </c>
      <c r="G243" s="20">
        <f>Model!$W$12*((drdp!D243+drdp!M243)*'ASXY-TI3S'!$B243+(drdp!G243+drdp!P243)*'ASXY-TI3S'!$C243+(drdp!J243+drdp!S243)*'ASXY-TI3S'!$D243)</f>
        <v>0</v>
      </c>
      <c r="H243" s="18">
        <f>Model!$W$12*((drdp!B243)*'ASXY-TI3S'!$B243+(drdp!E243)*'ASXY-TI3S'!$C243+(drdp!H243)*'ASXY-TI3S'!$D243)</f>
        <v>0</v>
      </c>
      <c r="I243" s="18">
        <f>Model!$W$12*((drdp!C243)*'ASXY-TI3S'!$B243+(drdp!F243)*'ASXY-TI3S'!$C243+(drdp!I243)*'ASXY-TI3S'!$D243)</f>
        <v>0</v>
      </c>
      <c r="J243" s="18">
        <f>Model!$W$12*((drdp!D243)*'ASXY-TI3S'!$B243+(drdp!G243)*'ASXY-TI3S'!$C243+(drdp!J243)*'ASXY-TI3S'!$D243)</f>
        <v>0</v>
      </c>
      <c r="K243" s="21">
        <f>SUM(E$3:E242)+H243</f>
        <v>-0.1879939854250926</v>
      </c>
      <c r="L243" s="21">
        <f>SUM(F$3:F242)+I243</f>
        <v>0.43997820218378703</v>
      </c>
      <c r="M243" s="21">
        <f>SUM(G$3:G242)+J243</f>
        <v>0</v>
      </c>
      <c r="N243" s="21"/>
      <c r="O243" s="21"/>
      <c r="P243" s="21"/>
      <c r="Q243" s="19">
        <f t="shared" si="19"/>
        <v>3.534173855600993E-2</v>
      </c>
      <c r="R243" s="19">
        <f t="shared" si="20"/>
        <v>0.19358081839687738</v>
      </c>
      <c r="S243" s="19">
        <f t="shared" si="21"/>
        <v>0</v>
      </c>
      <c r="T243" s="19">
        <f t="shared" si="22"/>
        <v>-8.271325572869731E-2</v>
      </c>
      <c r="U243" s="19">
        <f t="shared" si="23"/>
        <v>0</v>
      </c>
      <c r="V243" s="19">
        <f t="shared" si="24"/>
        <v>0</v>
      </c>
    </row>
    <row r="244" spans="1:22" x14ac:dyDescent="0.25">
      <c r="A244" s="26">
        <f>Wellpath!E244</f>
        <v>0</v>
      </c>
      <c r="B244" s="22">
        <v>0</v>
      </c>
      <c r="C244" s="22">
        <v>0</v>
      </c>
      <c r="D244" s="22">
        <f>(TAN(Dip) * SIN(Wellpath!$L244) * COS(Wellpath!$O244) - COS(Wellpath!$L244)) / 2</f>
        <v>-0.5</v>
      </c>
      <c r="E244" s="20">
        <f>Model!$W$12*((drdp!B244+drdp!K244)*'ASXY-TI3S'!$B244+(drdp!E244+drdp!N244)*'ASXY-TI3S'!$C244+(drdp!H244+drdp!Q244)*'ASXY-TI3S'!$D244)</f>
        <v>0</v>
      </c>
      <c r="F244" s="20">
        <f>Model!$W$12*((drdp!C244+drdp!L244)*'ASXY-TI3S'!$B244+(drdp!F244+drdp!O244)*'ASXY-TI3S'!$C244+(drdp!I244+drdp!R244)*'ASXY-TI3S'!$D244)</f>
        <v>0</v>
      </c>
      <c r="G244" s="20">
        <f>Model!$W$12*((drdp!D244+drdp!M244)*'ASXY-TI3S'!$B244+(drdp!G244+drdp!P244)*'ASXY-TI3S'!$C244+(drdp!J244+drdp!S244)*'ASXY-TI3S'!$D244)</f>
        <v>0</v>
      </c>
      <c r="H244" s="18">
        <f>Model!$W$12*((drdp!B244)*'ASXY-TI3S'!$B244+(drdp!E244)*'ASXY-TI3S'!$C244+(drdp!H244)*'ASXY-TI3S'!$D244)</f>
        <v>0</v>
      </c>
      <c r="I244" s="18">
        <f>Model!$W$12*((drdp!C244)*'ASXY-TI3S'!$B244+(drdp!F244)*'ASXY-TI3S'!$C244+(drdp!I244)*'ASXY-TI3S'!$D244)</f>
        <v>0</v>
      </c>
      <c r="J244" s="18">
        <f>Model!$W$12*((drdp!D244)*'ASXY-TI3S'!$B244+(drdp!G244)*'ASXY-TI3S'!$C244+(drdp!J244)*'ASXY-TI3S'!$D244)</f>
        <v>0</v>
      </c>
      <c r="K244" s="21">
        <f>SUM(E$3:E243)+H244</f>
        <v>-0.1879939854250926</v>
      </c>
      <c r="L244" s="21">
        <f>SUM(F$3:F243)+I244</f>
        <v>0.43997820218378703</v>
      </c>
      <c r="M244" s="21">
        <f>SUM(G$3:G243)+J244</f>
        <v>0</v>
      </c>
      <c r="N244" s="21"/>
      <c r="O244" s="21"/>
      <c r="P244" s="21"/>
      <c r="Q244" s="19">
        <f t="shared" si="19"/>
        <v>3.534173855600993E-2</v>
      </c>
      <c r="R244" s="19">
        <f t="shared" si="20"/>
        <v>0.19358081839687738</v>
      </c>
      <c r="S244" s="19">
        <f t="shared" si="21"/>
        <v>0</v>
      </c>
      <c r="T244" s="19">
        <f t="shared" si="22"/>
        <v>-8.271325572869731E-2</v>
      </c>
      <c r="U244" s="19">
        <f t="shared" si="23"/>
        <v>0</v>
      </c>
      <c r="V244" s="19">
        <f t="shared" si="24"/>
        <v>0</v>
      </c>
    </row>
    <row r="245" spans="1:22" x14ac:dyDescent="0.25">
      <c r="A245" s="26">
        <f>Wellpath!E245</f>
        <v>0</v>
      </c>
      <c r="B245" s="22">
        <v>0</v>
      </c>
      <c r="C245" s="22">
        <v>0</v>
      </c>
      <c r="D245" s="22">
        <f>(TAN(Dip) * SIN(Wellpath!$L245) * COS(Wellpath!$O245) - COS(Wellpath!$L245)) / 2</f>
        <v>-0.5</v>
      </c>
      <c r="E245" s="20">
        <f>Model!$W$12*((drdp!B245+drdp!K245)*'ASXY-TI3S'!$B245+(drdp!E245+drdp!N245)*'ASXY-TI3S'!$C245+(drdp!H245+drdp!Q245)*'ASXY-TI3S'!$D245)</f>
        <v>0</v>
      </c>
      <c r="F245" s="20">
        <f>Model!$W$12*((drdp!C245+drdp!L245)*'ASXY-TI3S'!$B245+(drdp!F245+drdp!O245)*'ASXY-TI3S'!$C245+(drdp!I245+drdp!R245)*'ASXY-TI3S'!$D245)</f>
        <v>0</v>
      </c>
      <c r="G245" s="20">
        <f>Model!$W$12*((drdp!D245+drdp!M245)*'ASXY-TI3S'!$B245+(drdp!G245+drdp!P245)*'ASXY-TI3S'!$C245+(drdp!J245+drdp!S245)*'ASXY-TI3S'!$D245)</f>
        <v>0</v>
      </c>
      <c r="H245" s="18">
        <f>Model!$W$12*((drdp!B245)*'ASXY-TI3S'!$B245+(drdp!E245)*'ASXY-TI3S'!$C245+(drdp!H245)*'ASXY-TI3S'!$D245)</f>
        <v>0</v>
      </c>
      <c r="I245" s="18">
        <f>Model!$W$12*((drdp!C245)*'ASXY-TI3S'!$B245+(drdp!F245)*'ASXY-TI3S'!$C245+(drdp!I245)*'ASXY-TI3S'!$D245)</f>
        <v>0</v>
      </c>
      <c r="J245" s="18">
        <f>Model!$W$12*((drdp!D245)*'ASXY-TI3S'!$B245+(drdp!G245)*'ASXY-TI3S'!$C245+(drdp!J245)*'ASXY-TI3S'!$D245)</f>
        <v>0</v>
      </c>
      <c r="K245" s="21">
        <f>SUM(E$3:E244)+H245</f>
        <v>-0.1879939854250926</v>
      </c>
      <c r="L245" s="21">
        <f>SUM(F$3:F244)+I245</f>
        <v>0.43997820218378703</v>
      </c>
      <c r="M245" s="21">
        <f>SUM(G$3:G244)+J245</f>
        <v>0</v>
      </c>
      <c r="N245" s="21"/>
      <c r="O245" s="21"/>
      <c r="P245" s="21"/>
      <c r="Q245" s="19">
        <f t="shared" si="19"/>
        <v>3.534173855600993E-2</v>
      </c>
      <c r="R245" s="19">
        <f t="shared" si="20"/>
        <v>0.19358081839687738</v>
      </c>
      <c r="S245" s="19">
        <f t="shared" si="21"/>
        <v>0</v>
      </c>
      <c r="T245" s="19">
        <f t="shared" si="22"/>
        <v>-8.271325572869731E-2</v>
      </c>
      <c r="U245" s="19">
        <f t="shared" si="23"/>
        <v>0</v>
      </c>
      <c r="V245" s="19">
        <f t="shared" si="24"/>
        <v>0</v>
      </c>
    </row>
    <row r="246" spans="1:22" x14ac:dyDescent="0.25">
      <c r="A246" s="26">
        <f>Wellpath!E246</f>
        <v>0</v>
      </c>
      <c r="B246" s="22">
        <v>0</v>
      </c>
      <c r="C246" s="22">
        <v>0</v>
      </c>
      <c r="D246" s="22">
        <f>(TAN(Dip) * SIN(Wellpath!$L246) * COS(Wellpath!$O246) - COS(Wellpath!$L246)) / 2</f>
        <v>-0.5</v>
      </c>
      <c r="E246" s="20">
        <f>Model!$W$12*((drdp!B246+drdp!K246)*'ASXY-TI3S'!$B246+(drdp!E246+drdp!N246)*'ASXY-TI3S'!$C246+(drdp!H246+drdp!Q246)*'ASXY-TI3S'!$D246)</f>
        <v>0</v>
      </c>
      <c r="F246" s="20">
        <f>Model!$W$12*((drdp!C246+drdp!L246)*'ASXY-TI3S'!$B246+(drdp!F246+drdp!O246)*'ASXY-TI3S'!$C246+(drdp!I246+drdp!R246)*'ASXY-TI3S'!$D246)</f>
        <v>0</v>
      </c>
      <c r="G246" s="20">
        <f>Model!$W$12*((drdp!D246+drdp!M246)*'ASXY-TI3S'!$B246+(drdp!G246+drdp!P246)*'ASXY-TI3S'!$C246+(drdp!J246+drdp!S246)*'ASXY-TI3S'!$D246)</f>
        <v>0</v>
      </c>
      <c r="H246" s="18">
        <f>Model!$W$12*((drdp!B246)*'ASXY-TI3S'!$B246+(drdp!E246)*'ASXY-TI3S'!$C246+(drdp!H246)*'ASXY-TI3S'!$D246)</f>
        <v>0</v>
      </c>
      <c r="I246" s="18">
        <f>Model!$W$12*((drdp!C246)*'ASXY-TI3S'!$B246+(drdp!F246)*'ASXY-TI3S'!$C246+(drdp!I246)*'ASXY-TI3S'!$D246)</f>
        <v>0</v>
      </c>
      <c r="J246" s="18">
        <f>Model!$W$12*((drdp!D246)*'ASXY-TI3S'!$B246+(drdp!G246)*'ASXY-TI3S'!$C246+(drdp!J246)*'ASXY-TI3S'!$D246)</f>
        <v>0</v>
      </c>
      <c r="K246" s="21">
        <f>SUM(E$3:E245)+H246</f>
        <v>-0.1879939854250926</v>
      </c>
      <c r="L246" s="21">
        <f>SUM(F$3:F245)+I246</f>
        <v>0.43997820218378703</v>
      </c>
      <c r="M246" s="21">
        <f>SUM(G$3:G245)+J246</f>
        <v>0</v>
      </c>
      <c r="N246" s="21"/>
      <c r="O246" s="21"/>
      <c r="P246" s="21"/>
      <c r="Q246" s="19">
        <f t="shared" si="19"/>
        <v>3.534173855600993E-2</v>
      </c>
      <c r="R246" s="19">
        <f t="shared" si="20"/>
        <v>0.19358081839687738</v>
      </c>
      <c r="S246" s="19">
        <f t="shared" si="21"/>
        <v>0</v>
      </c>
      <c r="T246" s="19">
        <f t="shared" si="22"/>
        <v>-8.271325572869731E-2</v>
      </c>
      <c r="U246" s="19">
        <f t="shared" si="23"/>
        <v>0</v>
      </c>
      <c r="V246" s="19">
        <f t="shared" si="24"/>
        <v>0</v>
      </c>
    </row>
    <row r="247" spans="1:22" x14ac:dyDescent="0.25">
      <c r="A247" s="26">
        <f>Wellpath!E247</f>
        <v>0</v>
      </c>
      <c r="B247" s="22">
        <v>0</v>
      </c>
      <c r="C247" s="22">
        <v>0</v>
      </c>
      <c r="D247" s="22">
        <f>(TAN(Dip) * SIN(Wellpath!$L247) * COS(Wellpath!$O247) - COS(Wellpath!$L247)) / 2</f>
        <v>-0.5</v>
      </c>
      <c r="E247" s="20">
        <f>Model!$W$12*((drdp!B247+drdp!K247)*'ASXY-TI3S'!$B247+(drdp!E247+drdp!N247)*'ASXY-TI3S'!$C247+(drdp!H247+drdp!Q247)*'ASXY-TI3S'!$D247)</f>
        <v>0</v>
      </c>
      <c r="F247" s="20">
        <f>Model!$W$12*((drdp!C247+drdp!L247)*'ASXY-TI3S'!$B247+(drdp!F247+drdp!O247)*'ASXY-TI3S'!$C247+(drdp!I247+drdp!R247)*'ASXY-TI3S'!$D247)</f>
        <v>0</v>
      </c>
      <c r="G247" s="20">
        <f>Model!$W$12*((drdp!D247+drdp!M247)*'ASXY-TI3S'!$B247+(drdp!G247+drdp!P247)*'ASXY-TI3S'!$C247+(drdp!J247+drdp!S247)*'ASXY-TI3S'!$D247)</f>
        <v>0</v>
      </c>
      <c r="H247" s="18">
        <f>Model!$W$12*((drdp!B247)*'ASXY-TI3S'!$B247+(drdp!E247)*'ASXY-TI3S'!$C247+(drdp!H247)*'ASXY-TI3S'!$D247)</f>
        <v>0</v>
      </c>
      <c r="I247" s="18">
        <f>Model!$W$12*((drdp!C247)*'ASXY-TI3S'!$B247+(drdp!F247)*'ASXY-TI3S'!$C247+(drdp!I247)*'ASXY-TI3S'!$D247)</f>
        <v>0</v>
      </c>
      <c r="J247" s="18">
        <f>Model!$W$12*((drdp!D247)*'ASXY-TI3S'!$B247+(drdp!G247)*'ASXY-TI3S'!$C247+(drdp!J247)*'ASXY-TI3S'!$D247)</f>
        <v>0</v>
      </c>
      <c r="K247" s="21">
        <f>SUM(E$3:E246)+H247</f>
        <v>-0.1879939854250926</v>
      </c>
      <c r="L247" s="21">
        <f>SUM(F$3:F246)+I247</f>
        <v>0.43997820218378703</v>
      </c>
      <c r="M247" s="21">
        <f>SUM(G$3:G246)+J247</f>
        <v>0</v>
      </c>
      <c r="N247" s="21"/>
      <c r="O247" s="21"/>
      <c r="P247" s="21"/>
      <c r="Q247" s="19">
        <f t="shared" si="19"/>
        <v>3.534173855600993E-2</v>
      </c>
      <c r="R247" s="19">
        <f t="shared" si="20"/>
        <v>0.19358081839687738</v>
      </c>
      <c r="S247" s="19">
        <f t="shared" si="21"/>
        <v>0</v>
      </c>
      <c r="T247" s="19">
        <f t="shared" si="22"/>
        <v>-8.271325572869731E-2</v>
      </c>
      <c r="U247" s="19">
        <f t="shared" si="23"/>
        <v>0</v>
      </c>
      <c r="V247" s="19">
        <f t="shared" si="24"/>
        <v>0</v>
      </c>
    </row>
    <row r="248" spans="1:22" x14ac:dyDescent="0.25">
      <c r="A248" s="26">
        <f>Wellpath!E248</f>
        <v>0</v>
      </c>
      <c r="B248" s="22">
        <v>0</v>
      </c>
      <c r="C248" s="22">
        <v>0</v>
      </c>
      <c r="D248" s="22">
        <f>(TAN(Dip) * SIN(Wellpath!$L248) * COS(Wellpath!$O248) - COS(Wellpath!$L248)) / 2</f>
        <v>-0.5</v>
      </c>
      <c r="E248" s="20">
        <f>Model!$W$12*((drdp!B248+drdp!K248)*'ASXY-TI3S'!$B248+(drdp!E248+drdp!N248)*'ASXY-TI3S'!$C248+(drdp!H248+drdp!Q248)*'ASXY-TI3S'!$D248)</f>
        <v>0</v>
      </c>
      <c r="F248" s="20">
        <f>Model!$W$12*((drdp!C248+drdp!L248)*'ASXY-TI3S'!$B248+(drdp!F248+drdp!O248)*'ASXY-TI3S'!$C248+(drdp!I248+drdp!R248)*'ASXY-TI3S'!$D248)</f>
        <v>0</v>
      </c>
      <c r="G248" s="20">
        <f>Model!$W$12*((drdp!D248+drdp!M248)*'ASXY-TI3S'!$B248+(drdp!G248+drdp!P248)*'ASXY-TI3S'!$C248+(drdp!J248+drdp!S248)*'ASXY-TI3S'!$D248)</f>
        <v>0</v>
      </c>
      <c r="H248" s="18">
        <f>Model!$W$12*((drdp!B248)*'ASXY-TI3S'!$B248+(drdp!E248)*'ASXY-TI3S'!$C248+(drdp!H248)*'ASXY-TI3S'!$D248)</f>
        <v>0</v>
      </c>
      <c r="I248" s="18">
        <f>Model!$W$12*((drdp!C248)*'ASXY-TI3S'!$B248+(drdp!F248)*'ASXY-TI3S'!$C248+(drdp!I248)*'ASXY-TI3S'!$D248)</f>
        <v>0</v>
      </c>
      <c r="J248" s="18">
        <f>Model!$W$12*((drdp!D248)*'ASXY-TI3S'!$B248+(drdp!G248)*'ASXY-TI3S'!$C248+(drdp!J248)*'ASXY-TI3S'!$D248)</f>
        <v>0</v>
      </c>
      <c r="K248" s="21">
        <f>SUM(E$3:E247)+H248</f>
        <v>-0.1879939854250926</v>
      </c>
      <c r="L248" s="21">
        <f>SUM(F$3:F247)+I248</f>
        <v>0.43997820218378703</v>
      </c>
      <c r="M248" s="21">
        <f>SUM(G$3:G247)+J248</f>
        <v>0</v>
      </c>
      <c r="N248" s="21"/>
      <c r="O248" s="21"/>
      <c r="P248" s="21"/>
      <c r="Q248" s="19">
        <f t="shared" si="19"/>
        <v>3.534173855600993E-2</v>
      </c>
      <c r="R248" s="19">
        <f t="shared" si="20"/>
        <v>0.19358081839687738</v>
      </c>
      <c r="S248" s="19">
        <f t="shared" si="21"/>
        <v>0</v>
      </c>
      <c r="T248" s="19">
        <f t="shared" si="22"/>
        <v>-8.271325572869731E-2</v>
      </c>
      <c r="U248" s="19">
        <f t="shared" si="23"/>
        <v>0</v>
      </c>
      <c r="V248" s="19">
        <f t="shared" si="24"/>
        <v>0</v>
      </c>
    </row>
    <row r="249" spans="1:22" x14ac:dyDescent="0.25">
      <c r="A249" s="26">
        <f>Wellpath!E249</f>
        <v>0</v>
      </c>
      <c r="B249" s="22">
        <v>0</v>
      </c>
      <c r="C249" s="22">
        <v>0</v>
      </c>
      <c r="D249" s="22">
        <f>(TAN(Dip) * SIN(Wellpath!$L249) * COS(Wellpath!$O249) - COS(Wellpath!$L249)) / 2</f>
        <v>-0.5</v>
      </c>
      <c r="E249" s="20">
        <f>Model!$W$12*((drdp!B249+drdp!K249)*'ASXY-TI3S'!$B249+(drdp!E249+drdp!N249)*'ASXY-TI3S'!$C249+(drdp!H249+drdp!Q249)*'ASXY-TI3S'!$D249)</f>
        <v>0</v>
      </c>
      <c r="F249" s="20">
        <f>Model!$W$12*((drdp!C249+drdp!L249)*'ASXY-TI3S'!$B249+(drdp!F249+drdp!O249)*'ASXY-TI3S'!$C249+(drdp!I249+drdp!R249)*'ASXY-TI3S'!$D249)</f>
        <v>0</v>
      </c>
      <c r="G249" s="20">
        <f>Model!$W$12*((drdp!D249+drdp!M249)*'ASXY-TI3S'!$B249+(drdp!G249+drdp!P249)*'ASXY-TI3S'!$C249+(drdp!J249+drdp!S249)*'ASXY-TI3S'!$D249)</f>
        <v>0</v>
      </c>
      <c r="H249" s="18">
        <f>Model!$W$12*((drdp!B249)*'ASXY-TI3S'!$B249+(drdp!E249)*'ASXY-TI3S'!$C249+(drdp!H249)*'ASXY-TI3S'!$D249)</f>
        <v>0</v>
      </c>
      <c r="I249" s="18">
        <f>Model!$W$12*((drdp!C249)*'ASXY-TI3S'!$B249+(drdp!F249)*'ASXY-TI3S'!$C249+(drdp!I249)*'ASXY-TI3S'!$D249)</f>
        <v>0</v>
      </c>
      <c r="J249" s="18">
        <f>Model!$W$12*((drdp!D249)*'ASXY-TI3S'!$B249+(drdp!G249)*'ASXY-TI3S'!$C249+(drdp!J249)*'ASXY-TI3S'!$D249)</f>
        <v>0</v>
      </c>
      <c r="K249" s="21">
        <f>SUM(E$3:E248)+H249</f>
        <v>-0.1879939854250926</v>
      </c>
      <c r="L249" s="21">
        <f>SUM(F$3:F248)+I249</f>
        <v>0.43997820218378703</v>
      </c>
      <c r="M249" s="21">
        <f>SUM(G$3:G248)+J249</f>
        <v>0</v>
      </c>
      <c r="N249" s="21"/>
      <c r="O249" s="21"/>
      <c r="P249" s="21"/>
      <c r="Q249" s="19">
        <f t="shared" si="19"/>
        <v>3.534173855600993E-2</v>
      </c>
      <c r="R249" s="19">
        <f t="shared" si="20"/>
        <v>0.19358081839687738</v>
      </c>
      <c r="S249" s="19">
        <f t="shared" si="21"/>
        <v>0</v>
      </c>
      <c r="T249" s="19">
        <f t="shared" si="22"/>
        <v>-8.271325572869731E-2</v>
      </c>
      <c r="U249" s="19">
        <f t="shared" si="23"/>
        <v>0</v>
      </c>
      <c r="V249" s="19">
        <f t="shared" si="24"/>
        <v>0</v>
      </c>
    </row>
    <row r="250" spans="1:22" x14ac:dyDescent="0.25">
      <c r="A250" s="26">
        <f>Wellpath!E250</f>
        <v>0</v>
      </c>
      <c r="B250" s="22">
        <v>0</v>
      </c>
      <c r="C250" s="22">
        <v>0</v>
      </c>
      <c r="D250" s="22">
        <f>(TAN(Dip) * SIN(Wellpath!$L250) * COS(Wellpath!$O250) - COS(Wellpath!$L250)) / 2</f>
        <v>-0.5</v>
      </c>
      <c r="E250" s="20">
        <f>Model!$W$12*((drdp!B250+drdp!K250)*'ASXY-TI3S'!$B250+(drdp!E250+drdp!N250)*'ASXY-TI3S'!$C250+(drdp!H250+drdp!Q250)*'ASXY-TI3S'!$D250)</f>
        <v>0</v>
      </c>
      <c r="F250" s="20">
        <f>Model!$W$12*((drdp!C250+drdp!L250)*'ASXY-TI3S'!$B250+(drdp!F250+drdp!O250)*'ASXY-TI3S'!$C250+(drdp!I250+drdp!R250)*'ASXY-TI3S'!$D250)</f>
        <v>0</v>
      </c>
      <c r="G250" s="20">
        <f>Model!$W$12*((drdp!D250+drdp!M250)*'ASXY-TI3S'!$B250+(drdp!G250+drdp!P250)*'ASXY-TI3S'!$C250+(drdp!J250+drdp!S250)*'ASXY-TI3S'!$D250)</f>
        <v>0</v>
      </c>
      <c r="H250" s="18">
        <f>Model!$W$12*((drdp!B250)*'ASXY-TI3S'!$B250+(drdp!E250)*'ASXY-TI3S'!$C250+(drdp!H250)*'ASXY-TI3S'!$D250)</f>
        <v>0</v>
      </c>
      <c r="I250" s="18">
        <f>Model!$W$12*((drdp!C250)*'ASXY-TI3S'!$B250+(drdp!F250)*'ASXY-TI3S'!$C250+(drdp!I250)*'ASXY-TI3S'!$D250)</f>
        <v>0</v>
      </c>
      <c r="J250" s="18">
        <f>Model!$W$12*((drdp!D250)*'ASXY-TI3S'!$B250+(drdp!G250)*'ASXY-TI3S'!$C250+(drdp!J250)*'ASXY-TI3S'!$D250)</f>
        <v>0</v>
      </c>
      <c r="K250" s="21">
        <f>SUM(E$3:E249)+H250</f>
        <v>-0.1879939854250926</v>
      </c>
      <c r="L250" s="21">
        <f>SUM(F$3:F249)+I250</f>
        <v>0.43997820218378703</v>
      </c>
      <c r="M250" s="21">
        <f>SUM(G$3:G249)+J250</f>
        <v>0</v>
      </c>
      <c r="N250" s="21"/>
      <c r="O250" s="21"/>
      <c r="P250" s="21"/>
      <c r="Q250" s="19">
        <f t="shared" si="19"/>
        <v>3.534173855600993E-2</v>
      </c>
      <c r="R250" s="19">
        <f t="shared" si="20"/>
        <v>0.19358081839687738</v>
      </c>
      <c r="S250" s="19">
        <f t="shared" si="21"/>
        <v>0</v>
      </c>
      <c r="T250" s="19">
        <f t="shared" si="22"/>
        <v>-8.271325572869731E-2</v>
      </c>
      <c r="U250" s="19">
        <f t="shared" si="23"/>
        <v>0</v>
      </c>
      <c r="V250" s="19">
        <f t="shared" si="24"/>
        <v>0</v>
      </c>
    </row>
    <row r="251" spans="1:22" x14ac:dyDescent="0.25">
      <c r="A251" s="26">
        <f>Wellpath!E251</f>
        <v>0</v>
      </c>
      <c r="B251" s="22">
        <v>0</v>
      </c>
      <c r="C251" s="22">
        <v>0</v>
      </c>
      <c r="D251" s="22">
        <f>(TAN(Dip) * SIN(Wellpath!$L251) * COS(Wellpath!$O251) - COS(Wellpath!$L251)) / 2</f>
        <v>-0.5</v>
      </c>
      <c r="E251" s="20">
        <f>Model!$W$12*((drdp!B251+drdp!K251)*'ASXY-TI3S'!$B251+(drdp!E251+drdp!N251)*'ASXY-TI3S'!$C251+(drdp!H251+drdp!Q251)*'ASXY-TI3S'!$D251)</f>
        <v>0</v>
      </c>
      <c r="F251" s="20">
        <f>Model!$W$12*((drdp!C251+drdp!L251)*'ASXY-TI3S'!$B251+(drdp!F251+drdp!O251)*'ASXY-TI3S'!$C251+(drdp!I251+drdp!R251)*'ASXY-TI3S'!$D251)</f>
        <v>0</v>
      </c>
      <c r="G251" s="20">
        <f>Model!$W$12*((drdp!D251+drdp!M251)*'ASXY-TI3S'!$B251+(drdp!G251+drdp!P251)*'ASXY-TI3S'!$C251+(drdp!J251+drdp!S251)*'ASXY-TI3S'!$D251)</f>
        <v>0</v>
      </c>
      <c r="H251" s="18">
        <f>Model!$W$12*((drdp!B251)*'ASXY-TI3S'!$B251+(drdp!E251)*'ASXY-TI3S'!$C251+(drdp!H251)*'ASXY-TI3S'!$D251)</f>
        <v>0</v>
      </c>
      <c r="I251" s="18">
        <f>Model!$W$12*((drdp!C251)*'ASXY-TI3S'!$B251+(drdp!F251)*'ASXY-TI3S'!$C251+(drdp!I251)*'ASXY-TI3S'!$D251)</f>
        <v>0</v>
      </c>
      <c r="J251" s="18">
        <f>Model!$W$12*((drdp!D251)*'ASXY-TI3S'!$B251+(drdp!G251)*'ASXY-TI3S'!$C251+(drdp!J251)*'ASXY-TI3S'!$D251)</f>
        <v>0</v>
      </c>
      <c r="K251" s="21">
        <f>SUM(E$3:E250)+H251</f>
        <v>-0.1879939854250926</v>
      </c>
      <c r="L251" s="21">
        <f>SUM(F$3:F250)+I251</f>
        <v>0.43997820218378703</v>
      </c>
      <c r="M251" s="21">
        <f>SUM(G$3:G250)+J251</f>
        <v>0</v>
      </c>
      <c r="N251" s="21"/>
      <c r="O251" s="21"/>
      <c r="P251" s="21"/>
      <c r="Q251" s="19">
        <f t="shared" si="19"/>
        <v>3.534173855600993E-2</v>
      </c>
      <c r="R251" s="19">
        <f t="shared" si="20"/>
        <v>0.19358081839687738</v>
      </c>
      <c r="S251" s="19">
        <f t="shared" si="21"/>
        <v>0</v>
      </c>
      <c r="T251" s="19">
        <f t="shared" si="22"/>
        <v>-8.271325572869731E-2</v>
      </c>
      <c r="U251" s="19">
        <f t="shared" si="23"/>
        <v>0</v>
      </c>
      <c r="V251" s="19">
        <f t="shared" si="24"/>
        <v>0</v>
      </c>
    </row>
    <row r="252" spans="1:22" x14ac:dyDescent="0.25">
      <c r="A252" s="26">
        <f>Wellpath!E252</f>
        <v>0</v>
      </c>
      <c r="B252" s="22">
        <v>0</v>
      </c>
      <c r="C252" s="22">
        <v>0</v>
      </c>
      <c r="D252" s="22">
        <f>(TAN(Dip) * SIN(Wellpath!$L252) * COS(Wellpath!$O252) - COS(Wellpath!$L252)) / 2</f>
        <v>-0.5</v>
      </c>
      <c r="E252" s="20">
        <f>Model!$W$12*((drdp!B252+drdp!K252)*'ASXY-TI3S'!$B252+(drdp!E252+drdp!N252)*'ASXY-TI3S'!$C252+(drdp!H252+drdp!Q252)*'ASXY-TI3S'!$D252)</f>
        <v>0</v>
      </c>
      <c r="F252" s="20">
        <f>Model!$W$12*((drdp!C252+drdp!L252)*'ASXY-TI3S'!$B252+(drdp!F252+drdp!O252)*'ASXY-TI3S'!$C252+(drdp!I252+drdp!R252)*'ASXY-TI3S'!$D252)</f>
        <v>0</v>
      </c>
      <c r="G252" s="20">
        <f>Model!$W$12*((drdp!D252+drdp!M252)*'ASXY-TI3S'!$B252+(drdp!G252+drdp!P252)*'ASXY-TI3S'!$C252+(drdp!J252+drdp!S252)*'ASXY-TI3S'!$D252)</f>
        <v>0</v>
      </c>
      <c r="H252" s="18">
        <f>Model!$W$12*((drdp!B252)*'ASXY-TI3S'!$B252+(drdp!E252)*'ASXY-TI3S'!$C252+(drdp!H252)*'ASXY-TI3S'!$D252)</f>
        <v>0</v>
      </c>
      <c r="I252" s="18">
        <f>Model!$W$12*((drdp!C252)*'ASXY-TI3S'!$B252+(drdp!F252)*'ASXY-TI3S'!$C252+(drdp!I252)*'ASXY-TI3S'!$D252)</f>
        <v>0</v>
      </c>
      <c r="J252" s="18">
        <f>Model!$W$12*((drdp!D252)*'ASXY-TI3S'!$B252+(drdp!G252)*'ASXY-TI3S'!$C252+(drdp!J252)*'ASXY-TI3S'!$D252)</f>
        <v>0</v>
      </c>
      <c r="K252" s="21">
        <f>SUM(E$3:E251)+H252</f>
        <v>-0.1879939854250926</v>
      </c>
      <c r="L252" s="21">
        <f>SUM(F$3:F251)+I252</f>
        <v>0.43997820218378703</v>
      </c>
      <c r="M252" s="21">
        <f>SUM(G$3:G251)+J252</f>
        <v>0</v>
      </c>
      <c r="N252" s="21"/>
      <c r="O252" s="21"/>
      <c r="P252" s="21"/>
      <c r="Q252" s="19">
        <f t="shared" si="19"/>
        <v>3.534173855600993E-2</v>
      </c>
      <c r="R252" s="19">
        <f t="shared" si="20"/>
        <v>0.19358081839687738</v>
      </c>
      <c r="S252" s="19">
        <f t="shared" si="21"/>
        <v>0</v>
      </c>
      <c r="T252" s="19">
        <f t="shared" si="22"/>
        <v>-8.271325572869731E-2</v>
      </c>
      <c r="U252" s="19">
        <f t="shared" si="23"/>
        <v>0</v>
      </c>
      <c r="V252" s="19">
        <f t="shared" si="24"/>
        <v>0</v>
      </c>
    </row>
    <row r="253" spans="1:22" x14ac:dyDescent="0.25">
      <c r="A253" s="26">
        <f>Wellpath!E253</f>
        <v>0</v>
      </c>
      <c r="B253" s="22">
        <v>0</v>
      </c>
      <c r="C253" s="22">
        <v>0</v>
      </c>
      <c r="D253" s="22">
        <f>(TAN(Dip) * SIN(Wellpath!$L253) * COS(Wellpath!$O253) - COS(Wellpath!$L253)) / 2</f>
        <v>-0.5</v>
      </c>
      <c r="E253" s="20">
        <f>Model!$W$12*((drdp!B253+drdp!K253)*'ASXY-TI3S'!$B253+(drdp!E253+drdp!N253)*'ASXY-TI3S'!$C253+(drdp!H253+drdp!Q253)*'ASXY-TI3S'!$D253)</f>
        <v>0</v>
      </c>
      <c r="F253" s="20">
        <f>Model!$W$12*((drdp!C253+drdp!L253)*'ASXY-TI3S'!$B253+(drdp!F253+drdp!O253)*'ASXY-TI3S'!$C253+(drdp!I253+drdp!R253)*'ASXY-TI3S'!$D253)</f>
        <v>0</v>
      </c>
      <c r="G253" s="20">
        <f>Model!$W$12*((drdp!D253+drdp!M253)*'ASXY-TI3S'!$B253+(drdp!G253+drdp!P253)*'ASXY-TI3S'!$C253+(drdp!J253+drdp!S253)*'ASXY-TI3S'!$D253)</f>
        <v>0</v>
      </c>
      <c r="H253" s="18">
        <f>Model!$W$12*((drdp!B253)*'ASXY-TI3S'!$B253+(drdp!E253)*'ASXY-TI3S'!$C253+(drdp!H253)*'ASXY-TI3S'!$D253)</f>
        <v>0</v>
      </c>
      <c r="I253" s="18">
        <f>Model!$W$12*((drdp!C253)*'ASXY-TI3S'!$B253+(drdp!F253)*'ASXY-TI3S'!$C253+(drdp!I253)*'ASXY-TI3S'!$D253)</f>
        <v>0</v>
      </c>
      <c r="J253" s="18">
        <f>Model!$W$12*((drdp!D253)*'ASXY-TI3S'!$B253+(drdp!G253)*'ASXY-TI3S'!$C253+(drdp!J253)*'ASXY-TI3S'!$D253)</f>
        <v>0</v>
      </c>
      <c r="K253" s="21">
        <f>SUM(E$3:E252)+H253</f>
        <v>-0.1879939854250926</v>
      </c>
      <c r="L253" s="21">
        <f>SUM(F$3:F252)+I253</f>
        <v>0.43997820218378703</v>
      </c>
      <c r="M253" s="21">
        <f>SUM(G$3:G252)+J253</f>
        <v>0</v>
      </c>
      <c r="N253" s="21"/>
      <c r="O253" s="21"/>
      <c r="P253" s="21"/>
      <c r="Q253" s="19">
        <f t="shared" si="19"/>
        <v>3.534173855600993E-2</v>
      </c>
      <c r="R253" s="19">
        <f t="shared" si="20"/>
        <v>0.19358081839687738</v>
      </c>
      <c r="S253" s="19">
        <f t="shared" si="21"/>
        <v>0</v>
      </c>
      <c r="T253" s="19">
        <f t="shared" si="22"/>
        <v>-8.271325572869731E-2</v>
      </c>
      <c r="U253" s="19">
        <f t="shared" si="23"/>
        <v>0</v>
      </c>
      <c r="V253" s="19">
        <f t="shared" si="24"/>
        <v>0</v>
      </c>
    </row>
    <row r="254" spans="1:22" x14ac:dyDescent="0.25">
      <c r="A254" s="26">
        <f>Wellpath!E254</f>
        <v>0</v>
      </c>
      <c r="B254" s="22">
        <v>0</v>
      </c>
      <c r="C254" s="22">
        <v>0</v>
      </c>
      <c r="D254" s="22">
        <f>(TAN(Dip) * SIN(Wellpath!$L254) * COS(Wellpath!$O254) - COS(Wellpath!$L254)) / 2</f>
        <v>-0.5</v>
      </c>
      <c r="E254" s="20">
        <f>Model!$W$12*((drdp!B254+drdp!K254)*'ASXY-TI3S'!$B254+(drdp!E254+drdp!N254)*'ASXY-TI3S'!$C254+(drdp!H254+drdp!Q254)*'ASXY-TI3S'!$D254)</f>
        <v>0</v>
      </c>
      <c r="F254" s="20">
        <f>Model!$W$12*((drdp!C254+drdp!L254)*'ASXY-TI3S'!$B254+(drdp!F254+drdp!O254)*'ASXY-TI3S'!$C254+(drdp!I254+drdp!R254)*'ASXY-TI3S'!$D254)</f>
        <v>0</v>
      </c>
      <c r="G254" s="20">
        <f>Model!$W$12*((drdp!D254+drdp!M254)*'ASXY-TI3S'!$B254+(drdp!G254+drdp!P254)*'ASXY-TI3S'!$C254+(drdp!J254+drdp!S254)*'ASXY-TI3S'!$D254)</f>
        <v>0</v>
      </c>
      <c r="H254" s="18">
        <f>Model!$W$12*((drdp!B254)*'ASXY-TI3S'!$B254+(drdp!E254)*'ASXY-TI3S'!$C254+(drdp!H254)*'ASXY-TI3S'!$D254)</f>
        <v>0</v>
      </c>
      <c r="I254" s="18">
        <f>Model!$W$12*((drdp!C254)*'ASXY-TI3S'!$B254+(drdp!F254)*'ASXY-TI3S'!$C254+(drdp!I254)*'ASXY-TI3S'!$D254)</f>
        <v>0</v>
      </c>
      <c r="J254" s="18">
        <f>Model!$W$12*((drdp!D254)*'ASXY-TI3S'!$B254+(drdp!G254)*'ASXY-TI3S'!$C254+(drdp!J254)*'ASXY-TI3S'!$D254)</f>
        <v>0</v>
      </c>
      <c r="K254" s="21">
        <f>SUM(E$3:E253)+H254</f>
        <v>-0.1879939854250926</v>
      </c>
      <c r="L254" s="21">
        <f>SUM(F$3:F253)+I254</f>
        <v>0.43997820218378703</v>
      </c>
      <c r="M254" s="21">
        <f>SUM(G$3:G253)+J254</f>
        <v>0</v>
      </c>
      <c r="N254" s="21"/>
      <c r="O254" s="21"/>
      <c r="P254" s="21"/>
      <c r="Q254" s="19">
        <f t="shared" si="19"/>
        <v>3.534173855600993E-2</v>
      </c>
      <c r="R254" s="19">
        <f t="shared" si="20"/>
        <v>0.19358081839687738</v>
      </c>
      <c r="S254" s="19">
        <f t="shared" si="21"/>
        <v>0</v>
      </c>
      <c r="T254" s="19">
        <f t="shared" si="22"/>
        <v>-8.271325572869731E-2</v>
      </c>
      <c r="U254" s="19">
        <f t="shared" si="23"/>
        <v>0</v>
      </c>
      <c r="V254" s="19">
        <f t="shared" si="24"/>
        <v>0</v>
      </c>
    </row>
    <row r="255" spans="1:22" x14ac:dyDescent="0.25">
      <c r="A255" s="26">
        <f>Wellpath!E255</f>
        <v>0</v>
      </c>
      <c r="B255" s="22">
        <v>0</v>
      </c>
      <c r="C255" s="22">
        <v>0</v>
      </c>
      <c r="D255" s="22">
        <f>(TAN(Dip) * SIN(Wellpath!$L255) * COS(Wellpath!$O255) - COS(Wellpath!$L255)) / 2</f>
        <v>-0.5</v>
      </c>
      <c r="E255" s="20">
        <f>Model!$W$12*((drdp!B255+drdp!K255)*'ASXY-TI3S'!$B255+(drdp!E255+drdp!N255)*'ASXY-TI3S'!$C255+(drdp!H255+drdp!Q255)*'ASXY-TI3S'!$D255)</f>
        <v>0</v>
      </c>
      <c r="F255" s="20">
        <f>Model!$W$12*((drdp!C255+drdp!L255)*'ASXY-TI3S'!$B255+(drdp!F255+drdp!O255)*'ASXY-TI3S'!$C255+(drdp!I255+drdp!R255)*'ASXY-TI3S'!$D255)</f>
        <v>0</v>
      </c>
      <c r="G255" s="20">
        <f>Model!$W$12*((drdp!D255+drdp!M255)*'ASXY-TI3S'!$B255+(drdp!G255+drdp!P255)*'ASXY-TI3S'!$C255+(drdp!J255+drdp!S255)*'ASXY-TI3S'!$D255)</f>
        <v>0</v>
      </c>
      <c r="H255" s="18">
        <f>Model!$W$12*((drdp!B255)*'ASXY-TI3S'!$B255+(drdp!E255)*'ASXY-TI3S'!$C255+(drdp!H255)*'ASXY-TI3S'!$D255)</f>
        <v>0</v>
      </c>
      <c r="I255" s="18">
        <f>Model!$W$12*((drdp!C255)*'ASXY-TI3S'!$B255+(drdp!F255)*'ASXY-TI3S'!$C255+(drdp!I255)*'ASXY-TI3S'!$D255)</f>
        <v>0</v>
      </c>
      <c r="J255" s="18">
        <f>Model!$W$12*((drdp!D255)*'ASXY-TI3S'!$B255+(drdp!G255)*'ASXY-TI3S'!$C255+(drdp!J255)*'ASXY-TI3S'!$D255)</f>
        <v>0</v>
      </c>
      <c r="K255" s="21">
        <f>SUM(E$3:E254)+H255</f>
        <v>-0.1879939854250926</v>
      </c>
      <c r="L255" s="21">
        <f>SUM(F$3:F254)+I255</f>
        <v>0.43997820218378703</v>
      </c>
      <c r="M255" s="21">
        <f>SUM(G$3:G254)+J255</f>
        <v>0</v>
      </c>
      <c r="N255" s="21"/>
      <c r="O255" s="21"/>
      <c r="P255" s="21"/>
      <c r="Q255" s="19">
        <f t="shared" si="19"/>
        <v>3.534173855600993E-2</v>
      </c>
      <c r="R255" s="19">
        <f t="shared" si="20"/>
        <v>0.19358081839687738</v>
      </c>
      <c r="S255" s="19">
        <f t="shared" si="21"/>
        <v>0</v>
      </c>
      <c r="T255" s="19">
        <f t="shared" si="22"/>
        <v>-8.271325572869731E-2</v>
      </c>
      <c r="U255" s="19">
        <f t="shared" si="23"/>
        <v>0</v>
      </c>
      <c r="V255" s="19">
        <f t="shared" si="24"/>
        <v>0</v>
      </c>
    </row>
    <row r="256" spans="1:22" x14ac:dyDescent="0.25">
      <c r="A256" s="26">
        <f>Wellpath!E256</f>
        <v>0</v>
      </c>
      <c r="B256" s="22">
        <v>0</v>
      </c>
      <c r="C256" s="22">
        <v>0</v>
      </c>
      <c r="D256" s="22">
        <f>(TAN(Dip) * SIN(Wellpath!$L256) * COS(Wellpath!$O256) - COS(Wellpath!$L256)) / 2</f>
        <v>-0.5</v>
      </c>
      <c r="E256" s="20">
        <f>Model!$W$12*((drdp!B256+drdp!K256)*'ASXY-TI3S'!$B256+(drdp!E256+drdp!N256)*'ASXY-TI3S'!$C256+(drdp!H256+drdp!Q256)*'ASXY-TI3S'!$D256)</f>
        <v>0</v>
      </c>
      <c r="F256" s="20">
        <f>Model!$W$12*((drdp!C256+drdp!L256)*'ASXY-TI3S'!$B256+(drdp!F256+drdp!O256)*'ASXY-TI3S'!$C256+(drdp!I256+drdp!R256)*'ASXY-TI3S'!$D256)</f>
        <v>0</v>
      </c>
      <c r="G256" s="20">
        <f>Model!$W$12*((drdp!D256+drdp!M256)*'ASXY-TI3S'!$B256+(drdp!G256+drdp!P256)*'ASXY-TI3S'!$C256+(drdp!J256+drdp!S256)*'ASXY-TI3S'!$D256)</f>
        <v>0</v>
      </c>
      <c r="H256" s="18">
        <f>Model!$W$12*((drdp!B256)*'ASXY-TI3S'!$B256+(drdp!E256)*'ASXY-TI3S'!$C256+(drdp!H256)*'ASXY-TI3S'!$D256)</f>
        <v>0</v>
      </c>
      <c r="I256" s="18">
        <f>Model!$W$12*((drdp!C256)*'ASXY-TI3S'!$B256+(drdp!F256)*'ASXY-TI3S'!$C256+(drdp!I256)*'ASXY-TI3S'!$D256)</f>
        <v>0</v>
      </c>
      <c r="J256" s="18">
        <f>Model!$W$12*((drdp!D256)*'ASXY-TI3S'!$B256+(drdp!G256)*'ASXY-TI3S'!$C256+(drdp!J256)*'ASXY-TI3S'!$D256)</f>
        <v>0</v>
      </c>
      <c r="K256" s="21">
        <f>SUM(E$3:E255)+H256</f>
        <v>-0.1879939854250926</v>
      </c>
      <c r="L256" s="21">
        <f>SUM(F$3:F255)+I256</f>
        <v>0.43997820218378703</v>
      </c>
      <c r="M256" s="21">
        <f>SUM(G$3:G255)+J256</f>
        <v>0</v>
      </c>
      <c r="N256" s="21"/>
      <c r="O256" s="21"/>
      <c r="P256" s="21"/>
      <c r="Q256" s="19">
        <f t="shared" si="19"/>
        <v>3.534173855600993E-2</v>
      </c>
      <c r="R256" s="19">
        <f t="shared" si="20"/>
        <v>0.19358081839687738</v>
      </c>
      <c r="S256" s="19">
        <f t="shared" si="21"/>
        <v>0</v>
      </c>
      <c r="T256" s="19">
        <f t="shared" si="22"/>
        <v>-8.271325572869731E-2</v>
      </c>
      <c r="U256" s="19">
        <f t="shared" si="23"/>
        <v>0</v>
      </c>
      <c r="V256" s="19">
        <f t="shared" si="24"/>
        <v>0</v>
      </c>
    </row>
    <row r="257" spans="1:22" x14ac:dyDescent="0.25">
      <c r="A257" s="26">
        <f>Wellpath!E257</f>
        <v>0</v>
      </c>
      <c r="B257" s="22">
        <v>0</v>
      </c>
      <c r="C257" s="22">
        <v>0</v>
      </c>
      <c r="D257" s="22">
        <f>(TAN(Dip) * SIN(Wellpath!$L257) * COS(Wellpath!$O257) - COS(Wellpath!$L257)) / 2</f>
        <v>-0.5</v>
      </c>
      <c r="E257" s="20">
        <f>Model!$W$12*((drdp!B257+drdp!K257)*'ASXY-TI3S'!$B257+(drdp!E257+drdp!N257)*'ASXY-TI3S'!$C257+(drdp!H257+drdp!Q257)*'ASXY-TI3S'!$D257)</f>
        <v>0</v>
      </c>
      <c r="F257" s="20">
        <f>Model!$W$12*((drdp!C257+drdp!L257)*'ASXY-TI3S'!$B257+(drdp!F257+drdp!O257)*'ASXY-TI3S'!$C257+(drdp!I257+drdp!R257)*'ASXY-TI3S'!$D257)</f>
        <v>0</v>
      </c>
      <c r="G257" s="20">
        <f>Model!$W$12*((drdp!D257+drdp!M257)*'ASXY-TI3S'!$B257+(drdp!G257+drdp!P257)*'ASXY-TI3S'!$C257+(drdp!J257+drdp!S257)*'ASXY-TI3S'!$D257)</f>
        <v>0</v>
      </c>
      <c r="H257" s="18">
        <f>Model!$W$12*((drdp!B257)*'ASXY-TI3S'!$B257+(drdp!E257)*'ASXY-TI3S'!$C257+(drdp!H257)*'ASXY-TI3S'!$D257)</f>
        <v>0</v>
      </c>
      <c r="I257" s="18">
        <f>Model!$W$12*((drdp!C257)*'ASXY-TI3S'!$B257+(drdp!F257)*'ASXY-TI3S'!$C257+(drdp!I257)*'ASXY-TI3S'!$D257)</f>
        <v>0</v>
      </c>
      <c r="J257" s="18">
        <f>Model!$W$12*((drdp!D257)*'ASXY-TI3S'!$B257+(drdp!G257)*'ASXY-TI3S'!$C257+(drdp!J257)*'ASXY-TI3S'!$D257)</f>
        <v>0</v>
      </c>
      <c r="K257" s="21">
        <f>SUM(E$3:E256)+H257</f>
        <v>-0.1879939854250926</v>
      </c>
      <c r="L257" s="21">
        <f>SUM(F$3:F256)+I257</f>
        <v>0.43997820218378703</v>
      </c>
      <c r="M257" s="21">
        <f>SUM(G$3:G256)+J257</f>
        <v>0</v>
      </c>
      <c r="N257" s="21"/>
      <c r="O257" s="21"/>
      <c r="P257" s="21"/>
      <c r="Q257" s="19">
        <f t="shared" si="19"/>
        <v>3.534173855600993E-2</v>
      </c>
      <c r="R257" s="19">
        <f t="shared" si="20"/>
        <v>0.19358081839687738</v>
      </c>
      <c r="S257" s="19">
        <f t="shared" si="21"/>
        <v>0</v>
      </c>
      <c r="T257" s="19">
        <f t="shared" si="22"/>
        <v>-8.271325572869731E-2</v>
      </c>
      <c r="U257" s="19">
        <f t="shared" si="23"/>
        <v>0</v>
      </c>
      <c r="V257" s="19">
        <f t="shared" si="24"/>
        <v>0</v>
      </c>
    </row>
    <row r="258" spans="1:22" x14ac:dyDescent="0.25">
      <c r="A258" s="26">
        <f>Wellpath!E258</f>
        <v>0</v>
      </c>
      <c r="B258" s="22">
        <v>0</v>
      </c>
      <c r="C258" s="22">
        <v>0</v>
      </c>
      <c r="D258" s="22">
        <f>(TAN(Dip) * SIN(Wellpath!$L258) * COS(Wellpath!$O258) - COS(Wellpath!$L258)) / 2</f>
        <v>-0.5</v>
      </c>
      <c r="E258" s="20">
        <f>Model!$W$12*((drdp!B258+drdp!K258)*'ASXY-TI3S'!$B258+(drdp!E258+drdp!N258)*'ASXY-TI3S'!$C258+(drdp!H258+drdp!Q258)*'ASXY-TI3S'!$D258)</f>
        <v>0</v>
      </c>
      <c r="F258" s="20">
        <f>Model!$W$12*((drdp!C258+drdp!L258)*'ASXY-TI3S'!$B258+(drdp!F258+drdp!O258)*'ASXY-TI3S'!$C258+(drdp!I258+drdp!R258)*'ASXY-TI3S'!$D258)</f>
        <v>0</v>
      </c>
      <c r="G258" s="20">
        <f>Model!$W$12*((drdp!D258+drdp!M258)*'ASXY-TI3S'!$B258+(drdp!G258+drdp!P258)*'ASXY-TI3S'!$C258+(drdp!J258+drdp!S258)*'ASXY-TI3S'!$D258)</f>
        <v>0</v>
      </c>
      <c r="H258" s="18">
        <f>Model!$W$12*((drdp!B258)*'ASXY-TI3S'!$B258+(drdp!E258)*'ASXY-TI3S'!$C258+(drdp!H258)*'ASXY-TI3S'!$D258)</f>
        <v>0</v>
      </c>
      <c r="I258" s="18">
        <f>Model!$W$12*((drdp!C258)*'ASXY-TI3S'!$B258+(drdp!F258)*'ASXY-TI3S'!$C258+(drdp!I258)*'ASXY-TI3S'!$D258)</f>
        <v>0</v>
      </c>
      <c r="J258" s="18">
        <f>Model!$W$12*((drdp!D258)*'ASXY-TI3S'!$B258+(drdp!G258)*'ASXY-TI3S'!$C258+(drdp!J258)*'ASXY-TI3S'!$D258)</f>
        <v>0</v>
      </c>
      <c r="K258" s="21">
        <f>SUM(E$3:E257)+H258</f>
        <v>-0.1879939854250926</v>
      </c>
      <c r="L258" s="21">
        <f>SUM(F$3:F257)+I258</f>
        <v>0.43997820218378703</v>
      </c>
      <c r="M258" s="21">
        <f>SUM(G$3:G257)+J258</f>
        <v>0</v>
      </c>
      <c r="N258" s="21"/>
      <c r="O258" s="21"/>
      <c r="P258" s="21"/>
      <c r="Q258" s="19">
        <f t="shared" si="19"/>
        <v>3.534173855600993E-2</v>
      </c>
      <c r="R258" s="19">
        <f t="shared" si="20"/>
        <v>0.19358081839687738</v>
      </c>
      <c r="S258" s="19">
        <f t="shared" si="21"/>
        <v>0</v>
      </c>
      <c r="T258" s="19">
        <f t="shared" si="22"/>
        <v>-8.271325572869731E-2</v>
      </c>
      <c r="U258" s="19">
        <f t="shared" si="23"/>
        <v>0</v>
      </c>
      <c r="V258" s="19">
        <f t="shared" si="24"/>
        <v>0</v>
      </c>
    </row>
    <row r="259" spans="1:22" x14ac:dyDescent="0.25">
      <c r="A259" s="26">
        <f>Wellpath!E259</f>
        <v>0</v>
      </c>
      <c r="B259" s="22">
        <v>0</v>
      </c>
      <c r="C259" s="22">
        <v>0</v>
      </c>
      <c r="D259" s="22">
        <f>(TAN(Dip) * SIN(Wellpath!$L259) * COS(Wellpath!$O259) - COS(Wellpath!$L259)) / 2</f>
        <v>-0.5</v>
      </c>
      <c r="E259" s="20">
        <f>Model!$W$12*((drdp!B259+drdp!K259)*'ASXY-TI3S'!$B259+(drdp!E259+drdp!N259)*'ASXY-TI3S'!$C259+(drdp!H259+drdp!Q259)*'ASXY-TI3S'!$D259)</f>
        <v>0</v>
      </c>
      <c r="F259" s="20">
        <f>Model!$W$12*((drdp!C259+drdp!L259)*'ASXY-TI3S'!$B259+(drdp!F259+drdp!O259)*'ASXY-TI3S'!$C259+(drdp!I259+drdp!R259)*'ASXY-TI3S'!$D259)</f>
        <v>0</v>
      </c>
      <c r="G259" s="20">
        <f>Model!$W$12*((drdp!D259+drdp!M259)*'ASXY-TI3S'!$B259+(drdp!G259+drdp!P259)*'ASXY-TI3S'!$C259+(drdp!J259+drdp!S259)*'ASXY-TI3S'!$D259)</f>
        <v>0</v>
      </c>
      <c r="H259" s="18">
        <f>Model!$W$12*((drdp!B259)*'ASXY-TI3S'!$B259+(drdp!E259)*'ASXY-TI3S'!$C259+(drdp!H259)*'ASXY-TI3S'!$D259)</f>
        <v>0</v>
      </c>
      <c r="I259" s="18">
        <f>Model!$W$12*((drdp!C259)*'ASXY-TI3S'!$B259+(drdp!F259)*'ASXY-TI3S'!$C259+(drdp!I259)*'ASXY-TI3S'!$D259)</f>
        <v>0</v>
      </c>
      <c r="J259" s="18">
        <f>Model!$W$12*((drdp!D259)*'ASXY-TI3S'!$B259+(drdp!G259)*'ASXY-TI3S'!$C259+(drdp!J259)*'ASXY-TI3S'!$D259)</f>
        <v>0</v>
      </c>
      <c r="K259" s="21">
        <f>SUM(E$3:E258)+H259</f>
        <v>-0.1879939854250926</v>
      </c>
      <c r="L259" s="21">
        <f>SUM(F$3:F258)+I259</f>
        <v>0.43997820218378703</v>
      </c>
      <c r="M259" s="21">
        <f>SUM(G$3:G258)+J259</f>
        <v>0</v>
      </c>
      <c r="N259" s="21"/>
      <c r="O259" s="21"/>
      <c r="P259" s="21"/>
      <c r="Q259" s="19">
        <f t="shared" si="19"/>
        <v>3.534173855600993E-2</v>
      </c>
      <c r="R259" s="19">
        <f t="shared" si="20"/>
        <v>0.19358081839687738</v>
      </c>
      <c r="S259" s="19">
        <f t="shared" si="21"/>
        <v>0</v>
      </c>
      <c r="T259" s="19">
        <f t="shared" si="22"/>
        <v>-8.271325572869731E-2</v>
      </c>
      <c r="U259" s="19">
        <f t="shared" si="23"/>
        <v>0</v>
      </c>
      <c r="V259" s="19">
        <f t="shared" si="24"/>
        <v>0</v>
      </c>
    </row>
    <row r="260" spans="1:22" x14ac:dyDescent="0.25">
      <c r="A260" s="26">
        <f>Wellpath!E260</f>
        <v>0</v>
      </c>
      <c r="B260" s="22">
        <v>0</v>
      </c>
      <c r="C260" s="22">
        <v>0</v>
      </c>
      <c r="D260" s="22">
        <f>(TAN(Dip) * SIN(Wellpath!$L260) * COS(Wellpath!$O260) - COS(Wellpath!$L260)) / 2</f>
        <v>-0.5</v>
      </c>
      <c r="E260" s="20">
        <f>Model!$W$12*((drdp!B260+drdp!K260)*'ASXY-TI3S'!$B260+(drdp!E260+drdp!N260)*'ASXY-TI3S'!$C260+(drdp!H260+drdp!Q260)*'ASXY-TI3S'!$D260)</f>
        <v>0</v>
      </c>
      <c r="F260" s="20">
        <f>Model!$W$12*((drdp!C260+drdp!L260)*'ASXY-TI3S'!$B260+(drdp!F260+drdp!O260)*'ASXY-TI3S'!$C260+(drdp!I260+drdp!R260)*'ASXY-TI3S'!$D260)</f>
        <v>0</v>
      </c>
      <c r="G260" s="20">
        <f>Model!$W$12*((drdp!D260+drdp!M260)*'ASXY-TI3S'!$B260+(drdp!G260+drdp!P260)*'ASXY-TI3S'!$C260+(drdp!J260+drdp!S260)*'ASXY-TI3S'!$D260)</f>
        <v>0</v>
      </c>
      <c r="H260" s="18">
        <f>Model!$W$12*((drdp!B260)*'ASXY-TI3S'!$B260+(drdp!E260)*'ASXY-TI3S'!$C260+(drdp!H260)*'ASXY-TI3S'!$D260)</f>
        <v>0</v>
      </c>
      <c r="I260" s="18">
        <f>Model!$W$12*((drdp!C260)*'ASXY-TI3S'!$B260+(drdp!F260)*'ASXY-TI3S'!$C260+(drdp!I260)*'ASXY-TI3S'!$D260)</f>
        <v>0</v>
      </c>
      <c r="J260" s="18">
        <f>Model!$W$12*((drdp!D260)*'ASXY-TI3S'!$B260+(drdp!G260)*'ASXY-TI3S'!$C260+(drdp!J260)*'ASXY-TI3S'!$D260)</f>
        <v>0</v>
      </c>
      <c r="K260" s="21">
        <f>SUM(E$3:E259)+H260</f>
        <v>-0.1879939854250926</v>
      </c>
      <c r="L260" s="21">
        <f>SUM(F$3:F259)+I260</f>
        <v>0.43997820218378703</v>
      </c>
      <c r="M260" s="21">
        <f>SUM(G$3:G259)+J260</f>
        <v>0</v>
      </c>
      <c r="N260" s="21"/>
      <c r="O260" s="21"/>
      <c r="P260" s="21"/>
      <c r="Q260" s="19">
        <f t="shared" si="19"/>
        <v>3.534173855600993E-2</v>
      </c>
      <c r="R260" s="19">
        <f t="shared" si="20"/>
        <v>0.19358081839687738</v>
      </c>
      <c r="S260" s="19">
        <f t="shared" si="21"/>
        <v>0</v>
      </c>
      <c r="T260" s="19">
        <f t="shared" si="22"/>
        <v>-8.271325572869731E-2</v>
      </c>
      <c r="U260" s="19">
        <f t="shared" si="23"/>
        <v>0</v>
      </c>
      <c r="V260" s="19">
        <f t="shared" si="24"/>
        <v>0</v>
      </c>
    </row>
    <row r="261" spans="1:22" x14ac:dyDescent="0.25">
      <c r="A261" s="26">
        <f>Wellpath!E261</f>
        <v>0</v>
      </c>
      <c r="B261" s="22">
        <v>0</v>
      </c>
      <c r="C261" s="22">
        <v>0</v>
      </c>
      <c r="D261" s="22">
        <f>(TAN(Dip) * SIN(Wellpath!$L261) * COS(Wellpath!$O261) - COS(Wellpath!$L261)) / 2</f>
        <v>-0.5</v>
      </c>
      <c r="E261" s="20">
        <f>Model!$W$12*((drdp!B261+drdp!K261)*'ASXY-TI3S'!$B261+(drdp!E261+drdp!N261)*'ASXY-TI3S'!$C261+(drdp!H261+drdp!Q261)*'ASXY-TI3S'!$D261)</f>
        <v>0</v>
      </c>
      <c r="F261" s="20">
        <f>Model!$W$12*((drdp!C261+drdp!L261)*'ASXY-TI3S'!$B261+(drdp!F261+drdp!O261)*'ASXY-TI3S'!$C261+(drdp!I261+drdp!R261)*'ASXY-TI3S'!$D261)</f>
        <v>0</v>
      </c>
      <c r="G261" s="20">
        <f>Model!$W$12*((drdp!D261+drdp!M261)*'ASXY-TI3S'!$B261+(drdp!G261+drdp!P261)*'ASXY-TI3S'!$C261+(drdp!J261+drdp!S261)*'ASXY-TI3S'!$D261)</f>
        <v>0</v>
      </c>
      <c r="H261" s="18">
        <f>Model!$W$12*((drdp!B261)*'ASXY-TI3S'!$B261+(drdp!E261)*'ASXY-TI3S'!$C261+(drdp!H261)*'ASXY-TI3S'!$D261)</f>
        <v>0</v>
      </c>
      <c r="I261" s="18">
        <f>Model!$W$12*((drdp!C261)*'ASXY-TI3S'!$B261+(drdp!F261)*'ASXY-TI3S'!$C261+(drdp!I261)*'ASXY-TI3S'!$D261)</f>
        <v>0</v>
      </c>
      <c r="J261" s="18">
        <f>Model!$W$12*((drdp!D261)*'ASXY-TI3S'!$B261+(drdp!G261)*'ASXY-TI3S'!$C261+(drdp!J261)*'ASXY-TI3S'!$D261)</f>
        <v>0</v>
      </c>
      <c r="K261" s="21">
        <f>SUM(E$3:E260)+H261</f>
        <v>-0.1879939854250926</v>
      </c>
      <c r="L261" s="21">
        <f>SUM(F$3:F260)+I261</f>
        <v>0.43997820218378703</v>
      </c>
      <c r="M261" s="21">
        <f>SUM(G$3:G260)+J261</f>
        <v>0</v>
      </c>
      <c r="N261" s="21"/>
      <c r="O261" s="21"/>
      <c r="P261" s="21"/>
      <c r="Q261" s="19">
        <f t="shared" si="19"/>
        <v>3.534173855600993E-2</v>
      </c>
      <c r="R261" s="19">
        <f t="shared" si="20"/>
        <v>0.19358081839687738</v>
      </c>
      <c r="S261" s="19">
        <f t="shared" si="21"/>
        <v>0</v>
      </c>
      <c r="T261" s="19">
        <f t="shared" si="22"/>
        <v>-8.271325572869731E-2</v>
      </c>
      <c r="U261" s="19">
        <f t="shared" si="23"/>
        <v>0</v>
      </c>
      <c r="V261" s="19">
        <f t="shared" si="24"/>
        <v>0</v>
      </c>
    </row>
    <row r="262" spans="1:22" x14ac:dyDescent="0.25">
      <c r="A262" s="26">
        <f>Wellpath!E262</f>
        <v>0</v>
      </c>
      <c r="B262" s="22">
        <v>0</v>
      </c>
      <c r="C262" s="22">
        <v>0</v>
      </c>
      <c r="D262" s="22">
        <f>(TAN(Dip) * SIN(Wellpath!$L262) * COS(Wellpath!$O262) - COS(Wellpath!$L262)) / 2</f>
        <v>-0.5</v>
      </c>
      <c r="E262" s="20">
        <f>Model!$W$12*((drdp!B262+drdp!K262)*'ASXY-TI3S'!$B262+(drdp!E262+drdp!N262)*'ASXY-TI3S'!$C262+(drdp!H262+drdp!Q262)*'ASXY-TI3S'!$D262)</f>
        <v>0</v>
      </c>
      <c r="F262" s="20">
        <f>Model!$W$12*((drdp!C262+drdp!L262)*'ASXY-TI3S'!$B262+(drdp!F262+drdp!O262)*'ASXY-TI3S'!$C262+(drdp!I262+drdp!R262)*'ASXY-TI3S'!$D262)</f>
        <v>0</v>
      </c>
      <c r="G262" s="20">
        <f>Model!$W$12*((drdp!D262+drdp!M262)*'ASXY-TI3S'!$B262+(drdp!G262+drdp!P262)*'ASXY-TI3S'!$C262+(drdp!J262+drdp!S262)*'ASXY-TI3S'!$D262)</f>
        <v>0</v>
      </c>
      <c r="H262" s="18">
        <f>Model!$W$12*((drdp!B262)*'ASXY-TI3S'!$B262+(drdp!E262)*'ASXY-TI3S'!$C262+(drdp!H262)*'ASXY-TI3S'!$D262)</f>
        <v>0</v>
      </c>
      <c r="I262" s="18">
        <f>Model!$W$12*((drdp!C262)*'ASXY-TI3S'!$B262+(drdp!F262)*'ASXY-TI3S'!$C262+(drdp!I262)*'ASXY-TI3S'!$D262)</f>
        <v>0</v>
      </c>
      <c r="J262" s="18">
        <f>Model!$W$12*((drdp!D262)*'ASXY-TI3S'!$B262+(drdp!G262)*'ASXY-TI3S'!$C262+(drdp!J262)*'ASXY-TI3S'!$D262)</f>
        <v>0</v>
      </c>
      <c r="K262" s="21">
        <f>SUM(E$3:E261)+H262</f>
        <v>-0.1879939854250926</v>
      </c>
      <c r="L262" s="21">
        <f>SUM(F$3:F261)+I262</f>
        <v>0.43997820218378703</v>
      </c>
      <c r="M262" s="21">
        <f>SUM(G$3:G261)+J262</f>
        <v>0</v>
      </c>
      <c r="N262" s="21"/>
      <c r="O262" s="21"/>
      <c r="P262" s="21"/>
      <c r="Q262" s="19">
        <f t="shared" ref="Q262:Q270" si="25">K262^2</f>
        <v>3.534173855600993E-2</v>
      </c>
      <c r="R262" s="19">
        <f t="shared" ref="R262:R270" si="26">L262^2</f>
        <v>0.19358081839687738</v>
      </c>
      <c r="S262" s="19">
        <f t="shared" ref="S262:S270" si="27">M262^2</f>
        <v>0</v>
      </c>
      <c r="T262" s="19">
        <f t="shared" ref="T262:T270" si="28">K262*L262</f>
        <v>-8.271325572869731E-2</v>
      </c>
      <c r="U262" s="19">
        <f t="shared" ref="U262:U270" si="29">K262*M262</f>
        <v>0</v>
      </c>
      <c r="V262" s="19">
        <f t="shared" ref="V262:V270" si="30">L262*M262</f>
        <v>0</v>
      </c>
    </row>
    <row r="263" spans="1:22" x14ac:dyDescent="0.25">
      <c r="A263" s="26">
        <f>Wellpath!E263</f>
        <v>0</v>
      </c>
      <c r="B263" s="22">
        <v>0</v>
      </c>
      <c r="C263" s="22">
        <v>0</v>
      </c>
      <c r="D263" s="22">
        <f>(TAN(Dip) * SIN(Wellpath!$L263) * COS(Wellpath!$O263) - COS(Wellpath!$L263)) / 2</f>
        <v>-0.5</v>
      </c>
      <c r="E263" s="20">
        <f>Model!$W$12*((drdp!B263+drdp!K263)*'ASXY-TI3S'!$B263+(drdp!E263+drdp!N263)*'ASXY-TI3S'!$C263+(drdp!H263+drdp!Q263)*'ASXY-TI3S'!$D263)</f>
        <v>0</v>
      </c>
      <c r="F263" s="20">
        <f>Model!$W$12*((drdp!C263+drdp!L263)*'ASXY-TI3S'!$B263+(drdp!F263+drdp!O263)*'ASXY-TI3S'!$C263+(drdp!I263+drdp!R263)*'ASXY-TI3S'!$D263)</f>
        <v>0</v>
      </c>
      <c r="G263" s="20">
        <f>Model!$W$12*((drdp!D263+drdp!M263)*'ASXY-TI3S'!$B263+(drdp!G263+drdp!P263)*'ASXY-TI3S'!$C263+(drdp!J263+drdp!S263)*'ASXY-TI3S'!$D263)</f>
        <v>0</v>
      </c>
      <c r="H263" s="18">
        <f>Model!$W$12*((drdp!B263)*'ASXY-TI3S'!$B263+(drdp!E263)*'ASXY-TI3S'!$C263+(drdp!H263)*'ASXY-TI3S'!$D263)</f>
        <v>0</v>
      </c>
      <c r="I263" s="18">
        <f>Model!$W$12*((drdp!C263)*'ASXY-TI3S'!$B263+(drdp!F263)*'ASXY-TI3S'!$C263+(drdp!I263)*'ASXY-TI3S'!$D263)</f>
        <v>0</v>
      </c>
      <c r="J263" s="18">
        <f>Model!$W$12*((drdp!D263)*'ASXY-TI3S'!$B263+(drdp!G263)*'ASXY-TI3S'!$C263+(drdp!J263)*'ASXY-TI3S'!$D263)</f>
        <v>0</v>
      </c>
      <c r="K263" s="21">
        <f>SUM(E$3:E262)+H263</f>
        <v>-0.1879939854250926</v>
      </c>
      <c r="L263" s="21">
        <f>SUM(F$3:F262)+I263</f>
        <v>0.43997820218378703</v>
      </c>
      <c r="M263" s="21">
        <f>SUM(G$3:G262)+J263</f>
        <v>0</v>
      </c>
      <c r="N263" s="21"/>
      <c r="O263" s="21"/>
      <c r="P263" s="21"/>
      <c r="Q263" s="19">
        <f t="shared" si="25"/>
        <v>3.534173855600993E-2</v>
      </c>
      <c r="R263" s="19">
        <f t="shared" si="26"/>
        <v>0.19358081839687738</v>
      </c>
      <c r="S263" s="19">
        <f t="shared" si="27"/>
        <v>0</v>
      </c>
      <c r="T263" s="19">
        <f t="shared" si="28"/>
        <v>-8.271325572869731E-2</v>
      </c>
      <c r="U263" s="19">
        <f t="shared" si="29"/>
        <v>0</v>
      </c>
      <c r="V263" s="19">
        <f t="shared" si="30"/>
        <v>0</v>
      </c>
    </row>
    <row r="264" spans="1:22" x14ac:dyDescent="0.25">
      <c r="A264" s="26">
        <f>Wellpath!E264</f>
        <v>0</v>
      </c>
      <c r="B264" s="22">
        <v>0</v>
      </c>
      <c r="C264" s="22">
        <v>0</v>
      </c>
      <c r="D264" s="22">
        <f>(TAN(Dip) * SIN(Wellpath!$L264) * COS(Wellpath!$O264) - COS(Wellpath!$L264)) / 2</f>
        <v>-0.5</v>
      </c>
      <c r="E264" s="20">
        <f>Model!$W$12*((drdp!B264+drdp!K264)*'ASXY-TI3S'!$B264+(drdp!E264+drdp!N264)*'ASXY-TI3S'!$C264+(drdp!H264+drdp!Q264)*'ASXY-TI3S'!$D264)</f>
        <v>0</v>
      </c>
      <c r="F264" s="20">
        <f>Model!$W$12*((drdp!C264+drdp!L264)*'ASXY-TI3S'!$B264+(drdp!F264+drdp!O264)*'ASXY-TI3S'!$C264+(drdp!I264+drdp!R264)*'ASXY-TI3S'!$D264)</f>
        <v>0</v>
      </c>
      <c r="G264" s="20">
        <f>Model!$W$12*((drdp!D264+drdp!M264)*'ASXY-TI3S'!$B264+(drdp!G264+drdp!P264)*'ASXY-TI3S'!$C264+(drdp!J264+drdp!S264)*'ASXY-TI3S'!$D264)</f>
        <v>0</v>
      </c>
      <c r="H264" s="18">
        <f>Model!$W$12*((drdp!B264)*'ASXY-TI3S'!$B264+(drdp!E264)*'ASXY-TI3S'!$C264+(drdp!H264)*'ASXY-TI3S'!$D264)</f>
        <v>0</v>
      </c>
      <c r="I264" s="18">
        <f>Model!$W$12*((drdp!C264)*'ASXY-TI3S'!$B264+(drdp!F264)*'ASXY-TI3S'!$C264+(drdp!I264)*'ASXY-TI3S'!$D264)</f>
        <v>0</v>
      </c>
      <c r="J264" s="18">
        <f>Model!$W$12*((drdp!D264)*'ASXY-TI3S'!$B264+(drdp!G264)*'ASXY-TI3S'!$C264+(drdp!J264)*'ASXY-TI3S'!$D264)</f>
        <v>0</v>
      </c>
      <c r="K264" s="21">
        <f>SUM(E$3:E263)+H264</f>
        <v>-0.1879939854250926</v>
      </c>
      <c r="L264" s="21">
        <f>SUM(F$3:F263)+I264</f>
        <v>0.43997820218378703</v>
      </c>
      <c r="M264" s="21">
        <f>SUM(G$3:G263)+J264</f>
        <v>0</v>
      </c>
      <c r="N264" s="21"/>
      <c r="O264" s="21"/>
      <c r="P264" s="21"/>
      <c r="Q264" s="19">
        <f t="shared" si="25"/>
        <v>3.534173855600993E-2</v>
      </c>
      <c r="R264" s="19">
        <f t="shared" si="26"/>
        <v>0.19358081839687738</v>
      </c>
      <c r="S264" s="19">
        <f t="shared" si="27"/>
        <v>0</v>
      </c>
      <c r="T264" s="19">
        <f t="shared" si="28"/>
        <v>-8.271325572869731E-2</v>
      </c>
      <c r="U264" s="19">
        <f t="shared" si="29"/>
        <v>0</v>
      </c>
      <c r="V264" s="19">
        <f t="shared" si="30"/>
        <v>0</v>
      </c>
    </row>
    <row r="265" spans="1:22" x14ac:dyDescent="0.25">
      <c r="A265" s="26">
        <f>Wellpath!E265</f>
        <v>0</v>
      </c>
      <c r="B265" s="22">
        <v>0</v>
      </c>
      <c r="C265" s="22">
        <v>0</v>
      </c>
      <c r="D265" s="22">
        <f>(TAN(Dip) * SIN(Wellpath!$L265) * COS(Wellpath!$O265) - COS(Wellpath!$L265)) / 2</f>
        <v>-0.5</v>
      </c>
      <c r="E265" s="20">
        <f>Model!$W$12*((drdp!B265+drdp!K265)*'ASXY-TI3S'!$B265+(drdp!E265+drdp!N265)*'ASXY-TI3S'!$C265+(drdp!H265+drdp!Q265)*'ASXY-TI3S'!$D265)</f>
        <v>0</v>
      </c>
      <c r="F265" s="20">
        <f>Model!$W$12*((drdp!C265+drdp!L265)*'ASXY-TI3S'!$B265+(drdp!F265+drdp!O265)*'ASXY-TI3S'!$C265+(drdp!I265+drdp!R265)*'ASXY-TI3S'!$D265)</f>
        <v>0</v>
      </c>
      <c r="G265" s="20">
        <f>Model!$W$12*((drdp!D265+drdp!M265)*'ASXY-TI3S'!$B265+(drdp!G265+drdp!P265)*'ASXY-TI3S'!$C265+(drdp!J265+drdp!S265)*'ASXY-TI3S'!$D265)</f>
        <v>0</v>
      </c>
      <c r="H265" s="18">
        <f>Model!$W$12*((drdp!B265)*'ASXY-TI3S'!$B265+(drdp!E265)*'ASXY-TI3S'!$C265+(drdp!H265)*'ASXY-TI3S'!$D265)</f>
        <v>0</v>
      </c>
      <c r="I265" s="18">
        <f>Model!$W$12*((drdp!C265)*'ASXY-TI3S'!$B265+(drdp!F265)*'ASXY-TI3S'!$C265+(drdp!I265)*'ASXY-TI3S'!$D265)</f>
        <v>0</v>
      </c>
      <c r="J265" s="18">
        <f>Model!$W$12*((drdp!D265)*'ASXY-TI3S'!$B265+(drdp!G265)*'ASXY-TI3S'!$C265+(drdp!J265)*'ASXY-TI3S'!$D265)</f>
        <v>0</v>
      </c>
      <c r="K265" s="21">
        <f>SUM(E$3:E264)+H265</f>
        <v>-0.1879939854250926</v>
      </c>
      <c r="L265" s="21">
        <f>SUM(F$3:F264)+I265</f>
        <v>0.43997820218378703</v>
      </c>
      <c r="M265" s="21">
        <f>SUM(G$3:G264)+J265</f>
        <v>0</v>
      </c>
      <c r="N265" s="21"/>
      <c r="O265" s="21"/>
      <c r="P265" s="21"/>
      <c r="Q265" s="19">
        <f t="shared" si="25"/>
        <v>3.534173855600993E-2</v>
      </c>
      <c r="R265" s="19">
        <f t="shared" si="26"/>
        <v>0.19358081839687738</v>
      </c>
      <c r="S265" s="19">
        <f t="shared" si="27"/>
        <v>0</v>
      </c>
      <c r="T265" s="19">
        <f t="shared" si="28"/>
        <v>-8.271325572869731E-2</v>
      </c>
      <c r="U265" s="19">
        <f t="shared" si="29"/>
        <v>0</v>
      </c>
      <c r="V265" s="19">
        <f t="shared" si="30"/>
        <v>0</v>
      </c>
    </row>
    <row r="266" spans="1:22" x14ac:dyDescent="0.25">
      <c r="A266" s="26">
        <f>Wellpath!E266</f>
        <v>0</v>
      </c>
      <c r="B266" s="22">
        <v>0</v>
      </c>
      <c r="C266" s="22">
        <v>0</v>
      </c>
      <c r="D266" s="22">
        <f>(TAN(Dip) * SIN(Wellpath!$L266) * COS(Wellpath!$O266) - COS(Wellpath!$L266)) / 2</f>
        <v>-0.5</v>
      </c>
      <c r="E266" s="20">
        <f>Model!$W$12*((drdp!B266+drdp!K266)*'ASXY-TI3S'!$B266+(drdp!E266+drdp!N266)*'ASXY-TI3S'!$C266+(drdp!H266+drdp!Q266)*'ASXY-TI3S'!$D266)</f>
        <v>0</v>
      </c>
      <c r="F266" s="20">
        <f>Model!$W$12*((drdp!C266+drdp!L266)*'ASXY-TI3S'!$B266+(drdp!F266+drdp!O266)*'ASXY-TI3S'!$C266+(drdp!I266+drdp!R266)*'ASXY-TI3S'!$D266)</f>
        <v>0</v>
      </c>
      <c r="G266" s="20">
        <f>Model!$W$12*((drdp!D266+drdp!M266)*'ASXY-TI3S'!$B266+(drdp!G266+drdp!P266)*'ASXY-TI3S'!$C266+(drdp!J266+drdp!S266)*'ASXY-TI3S'!$D266)</f>
        <v>0</v>
      </c>
      <c r="H266" s="18">
        <f>Model!$W$12*((drdp!B266)*'ASXY-TI3S'!$B266+(drdp!E266)*'ASXY-TI3S'!$C266+(drdp!H266)*'ASXY-TI3S'!$D266)</f>
        <v>0</v>
      </c>
      <c r="I266" s="18">
        <f>Model!$W$12*((drdp!C266)*'ASXY-TI3S'!$B266+(drdp!F266)*'ASXY-TI3S'!$C266+(drdp!I266)*'ASXY-TI3S'!$D266)</f>
        <v>0</v>
      </c>
      <c r="J266" s="18">
        <f>Model!$W$12*((drdp!D266)*'ASXY-TI3S'!$B266+(drdp!G266)*'ASXY-TI3S'!$C266+(drdp!J266)*'ASXY-TI3S'!$D266)</f>
        <v>0</v>
      </c>
      <c r="K266" s="21">
        <f>SUM(E$3:E265)+H266</f>
        <v>-0.1879939854250926</v>
      </c>
      <c r="L266" s="21">
        <f>SUM(F$3:F265)+I266</f>
        <v>0.43997820218378703</v>
      </c>
      <c r="M266" s="21">
        <f>SUM(G$3:G265)+J266</f>
        <v>0</v>
      </c>
      <c r="N266" s="21"/>
      <c r="O266" s="21"/>
      <c r="P266" s="21"/>
      <c r="Q266" s="19">
        <f t="shared" si="25"/>
        <v>3.534173855600993E-2</v>
      </c>
      <c r="R266" s="19">
        <f t="shared" si="26"/>
        <v>0.19358081839687738</v>
      </c>
      <c r="S266" s="19">
        <f t="shared" si="27"/>
        <v>0</v>
      </c>
      <c r="T266" s="19">
        <f t="shared" si="28"/>
        <v>-8.271325572869731E-2</v>
      </c>
      <c r="U266" s="19">
        <f t="shared" si="29"/>
        <v>0</v>
      </c>
      <c r="V266" s="19">
        <f t="shared" si="30"/>
        <v>0</v>
      </c>
    </row>
    <row r="267" spans="1:22" x14ac:dyDescent="0.25">
      <c r="A267" s="26">
        <f>Wellpath!E267</f>
        <v>0</v>
      </c>
      <c r="B267" s="22">
        <v>0</v>
      </c>
      <c r="C267" s="22">
        <v>0</v>
      </c>
      <c r="D267" s="22">
        <f>(TAN(Dip) * SIN(Wellpath!$L267) * COS(Wellpath!$O267) - COS(Wellpath!$L267)) / 2</f>
        <v>-0.5</v>
      </c>
      <c r="E267" s="20">
        <f>Model!$W$12*((drdp!B267+drdp!K267)*'ASXY-TI3S'!$B267+(drdp!E267+drdp!N267)*'ASXY-TI3S'!$C267+(drdp!H267+drdp!Q267)*'ASXY-TI3S'!$D267)</f>
        <v>0</v>
      </c>
      <c r="F267" s="20">
        <f>Model!$W$12*((drdp!C267+drdp!L267)*'ASXY-TI3S'!$B267+(drdp!F267+drdp!O267)*'ASXY-TI3S'!$C267+(drdp!I267+drdp!R267)*'ASXY-TI3S'!$D267)</f>
        <v>0</v>
      </c>
      <c r="G267" s="20">
        <f>Model!$W$12*((drdp!D267+drdp!M267)*'ASXY-TI3S'!$B267+(drdp!G267+drdp!P267)*'ASXY-TI3S'!$C267+(drdp!J267+drdp!S267)*'ASXY-TI3S'!$D267)</f>
        <v>0</v>
      </c>
      <c r="H267" s="18">
        <f>Model!$W$12*((drdp!B267)*'ASXY-TI3S'!$B267+(drdp!E267)*'ASXY-TI3S'!$C267+(drdp!H267)*'ASXY-TI3S'!$D267)</f>
        <v>0</v>
      </c>
      <c r="I267" s="18">
        <f>Model!$W$12*((drdp!C267)*'ASXY-TI3S'!$B267+(drdp!F267)*'ASXY-TI3S'!$C267+(drdp!I267)*'ASXY-TI3S'!$D267)</f>
        <v>0</v>
      </c>
      <c r="J267" s="18">
        <f>Model!$W$12*((drdp!D267)*'ASXY-TI3S'!$B267+(drdp!G267)*'ASXY-TI3S'!$C267+(drdp!J267)*'ASXY-TI3S'!$D267)</f>
        <v>0</v>
      </c>
      <c r="K267" s="21">
        <f>SUM(E$3:E266)+H267</f>
        <v>-0.1879939854250926</v>
      </c>
      <c r="L267" s="21">
        <f>SUM(F$3:F266)+I267</f>
        <v>0.43997820218378703</v>
      </c>
      <c r="M267" s="21">
        <f>SUM(G$3:G266)+J267</f>
        <v>0</v>
      </c>
      <c r="N267" s="21"/>
      <c r="O267" s="21"/>
      <c r="P267" s="21"/>
      <c r="Q267" s="19">
        <f t="shared" si="25"/>
        <v>3.534173855600993E-2</v>
      </c>
      <c r="R267" s="19">
        <f t="shared" si="26"/>
        <v>0.19358081839687738</v>
      </c>
      <c r="S267" s="19">
        <f t="shared" si="27"/>
        <v>0</v>
      </c>
      <c r="T267" s="19">
        <f t="shared" si="28"/>
        <v>-8.271325572869731E-2</v>
      </c>
      <c r="U267" s="19">
        <f t="shared" si="29"/>
        <v>0</v>
      </c>
      <c r="V267" s="19">
        <f t="shared" si="30"/>
        <v>0</v>
      </c>
    </row>
    <row r="268" spans="1:22" x14ac:dyDescent="0.25">
      <c r="A268" s="26">
        <f>Wellpath!E268</f>
        <v>0</v>
      </c>
      <c r="B268" s="22">
        <v>0</v>
      </c>
      <c r="C268" s="22">
        <v>0</v>
      </c>
      <c r="D268" s="22">
        <f>(TAN(Dip) * SIN(Wellpath!$L268) * COS(Wellpath!$O268) - COS(Wellpath!$L268)) / 2</f>
        <v>-0.5</v>
      </c>
      <c r="E268" s="20">
        <f>Model!$W$12*((drdp!B268+drdp!K268)*'ASXY-TI3S'!$B268+(drdp!E268+drdp!N268)*'ASXY-TI3S'!$C268+(drdp!H268+drdp!Q268)*'ASXY-TI3S'!$D268)</f>
        <v>0</v>
      </c>
      <c r="F268" s="20">
        <f>Model!$W$12*((drdp!C268+drdp!L268)*'ASXY-TI3S'!$B268+(drdp!F268+drdp!O268)*'ASXY-TI3S'!$C268+(drdp!I268+drdp!R268)*'ASXY-TI3S'!$D268)</f>
        <v>0</v>
      </c>
      <c r="G268" s="20">
        <f>Model!$W$12*((drdp!D268+drdp!M268)*'ASXY-TI3S'!$B268+(drdp!G268+drdp!P268)*'ASXY-TI3S'!$C268+(drdp!J268+drdp!S268)*'ASXY-TI3S'!$D268)</f>
        <v>0</v>
      </c>
      <c r="H268" s="18">
        <f>Model!$W$12*((drdp!B268)*'ASXY-TI3S'!$B268+(drdp!E268)*'ASXY-TI3S'!$C268+(drdp!H268)*'ASXY-TI3S'!$D268)</f>
        <v>0</v>
      </c>
      <c r="I268" s="18">
        <f>Model!$W$12*((drdp!C268)*'ASXY-TI3S'!$B268+(drdp!F268)*'ASXY-TI3S'!$C268+(drdp!I268)*'ASXY-TI3S'!$D268)</f>
        <v>0</v>
      </c>
      <c r="J268" s="18">
        <f>Model!$W$12*((drdp!D268)*'ASXY-TI3S'!$B268+(drdp!G268)*'ASXY-TI3S'!$C268+(drdp!J268)*'ASXY-TI3S'!$D268)</f>
        <v>0</v>
      </c>
      <c r="K268" s="21">
        <f>SUM(E$3:E267)+H268</f>
        <v>-0.1879939854250926</v>
      </c>
      <c r="L268" s="21">
        <f>SUM(F$3:F267)+I268</f>
        <v>0.43997820218378703</v>
      </c>
      <c r="M268" s="21">
        <f>SUM(G$3:G267)+J268</f>
        <v>0</v>
      </c>
      <c r="N268" s="21"/>
      <c r="O268" s="21"/>
      <c r="P268" s="21"/>
      <c r="Q268" s="19">
        <f t="shared" si="25"/>
        <v>3.534173855600993E-2</v>
      </c>
      <c r="R268" s="19">
        <f t="shared" si="26"/>
        <v>0.19358081839687738</v>
      </c>
      <c r="S268" s="19">
        <f t="shared" si="27"/>
        <v>0</v>
      </c>
      <c r="T268" s="19">
        <f t="shared" si="28"/>
        <v>-8.271325572869731E-2</v>
      </c>
      <c r="U268" s="19">
        <f t="shared" si="29"/>
        <v>0</v>
      </c>
      <c r="V268" s="19">
        <f t="shared" si="30"/>
        <v>0</v>
      </c>
    </row>
    <row r="269" spans="1:22" x14ac:dyDescent="0.25">
      <c r="A269" s="26">
        <f>Wellpath!E269</f>
        <v>0</v>
      </c>
      <c r="B269" s="22">
        <v>0</v>
      </c>
      <c r="C269" s="22">
        <v>0</v>
      </c>
      <c r="D269" s="22">
        <f>(TAN(Dip) * SIN(Wellpath!$L269) * COS(Wellpath!$O269) - COS(Wellpath!$L269)) / 2</f>
        <v>-0.5</v>
      </c>
      <c r="E269" s="20">
        <f>Model!$W$12*((drdp!B269+drdp!K269)*'ASXY-TI3S'!$B269+(drdp!E269+drdp!N269)*'ASXY-TI3S'!$C269+(drdp!H269+drdp!Q269)*'ASXY-TI3S'!$D269)</f>
        <v>0</v>
      </c>
      <c r="F269" s="20">
        <f>Model!$W$12*((drdp!C269+drdp!L269)*'ASXY-TI3S'!$B269+(drdp!F269+drdp!O269)*'ASXY-TI3S'!$C269+(drdp!I269+drdp!R269)*'ASXY-TI3S'!$D269)</f>
        <v>0</v>
      </c>
      <c r="G269" s="20">
        <f>Model!$W$12*((drdp!D269+drdp!M269)*'ASXY-TI3S'!$B269+(drdp!G269+drdp!P269)*'ASXY-TI3S'!$C269+(drdp!J269+drdp!S269)*'ASXY-TI3S'!$D269)</f>
        <v>0</v>
      </c>
      <c r="H269" s="18">
        <f>Model!$W$12*((drdp!B269)*'ASXY-TI3S'!$B269+(drdp!E269)*'ASXY-TI3S'!$C269+(drdp!H269)*'ASXY-TI3S'!$D269)</f>
        <v>0</v>
      </c>
      <c r="I269" s="18">
        <f>Model!$W$12*((drdp!C269)*'ASXY-TI3S'!$B269+(drdp!F269)*'ASXY-TI3S'!$C269+(drdp!I269)*'ASXY-TI3S'!$D269)</f>
        <v>0</v>
      </c>
      <c r="J269" s="18">
        <f>Model!$W$12*((drdp!D269)*'ASXY-TI3S'!$B269+(drdp!G269)*'ASXY-TI3S'!$C269+(drdp!J269)*'ASXY-TI3S'!$D269)</f>
        <v>0</v>
      </c>
      <c r="K269" s="21">
        <f>SUM(E$3:E268)+H269</f>
        <v>-0.1879939854250926</v>
      </c>
      <c r="L269" s="21">
        <f>SUM(F$3:F268)+I269</f>
        <v>0.43997820218378703</v>
      </c>
      <c r="M269" s="21">
        <f>SUM(G$3:G268)+J269</f>
        <v>0</v>
      </c>
      <c r="N269" s="21"/>
      <c r="O269" s="21"/>
      <c r="P269" s="21"/>
      <c r="Q269" s="19">
        <f t="shared" si="25"/>
        <v>3.534173855600993E-2</v>
      </c>
      <c r="R269" s="19">
        <f t="shared" si="26"/>
        <v>0.19358081839687738</v>
      </c>
      <c r="S269" s="19">
        <f t="shared" si="27"/>
        <v>0</v>
      </c>
      <c r="T269" s="19">
        <f t="shared" si="28"/>
        <v>-8.271325572869731E-2</v>
      </c>
      <c r="U269" s="19">
        <f t="shared" si="29"/>
        <v>0</v>
      </c>
      <c r="V269" s="19">
        <f t="shared" si="30"/>
        <v>0</v>
      </c>
    </row>
    <row r="270" spans="1:22" x14ac:dyDescent="0.25">
      <c r="A270" s="26">
        <f>Wellpath!E270</f>
        <v>0</v>
      </c>
      <c r="B270" s="22">
        <v>0</v>
      </c>
      <c r="C270" s="22">
        <v>0</v>
      </c>
      <c r="D270" s="22">
        <f>(TAN(Dip) * SIN(Wellpath!$L270) * COS(Wellpath!$O270) - COS(Wellpath!$L270)) / 2</f>
        <v>-0.5</v>
      </c>
      <c r="E270" s="20">
        <f>Model!$W$12*((drdp!B270+drdp!K270)*'ASXY-TI3S'!$B270+(drdp!E270+drdp!N270)*'ASXY-TI3S'!$C270+(drdp!H270+drdp!Q270)*'ASXY-TI3S'!$D270)</f>
        <v>0</v>
      </c>
      <c r="F270" s="20">
        <f>Model!$W$12*((drdp!C270+drdp!L270)*'ASXY-TI3S'!$B270+(drdp!F270+drdp!O270)*'ASXY-TI3S'!$C270+(drdp!I270+drdp!R270)*'ASXY-TI3S'!$D270)</f>
        <v>0</v>
      </c>
      <c r="G270" s="20">
        <f>Model!$W$12*((drdp!D270+drdp!M270)*'ASXY-TI3S'!$B270+(drdp!G270+drdp!P270)*'ASXY-TI3S'!$C270+(drdp!J270+drdp!S270)*'ASXY-TI3S'!$D270)</f>
        <v>0</v>
      </c>
      <c r="H270" s="18">
        <f>Model!$W$12*((drdp!B270)*'ASXY-TI3S'!$B270+(drdp!E270)*'ASXY-TI3S'!$C270+(drdp!H270)*'ASXY-TI3S'!$D270)</f>
        <v>0</v>
      </c>
      <c r="I270" s="18">
        <f>Model!$W$12*((drdp!C270)*'ASXY-TI3S'!$B270+(drdp!F270)*'ASXY-TI3S'!$C270+(drdp!I270)*'ASXY-TI3S'!$D270)</f>
        <v>0</v>
      </c>
      <c r="J270" s="18">
        <f>Model!$W$12*((drdp!D270)*'ASXY-TI3S'!$B270+(drdp!G270)*'ASXY-TI3S'!$C270+(drdp!J270)*'ASXY-TI3S'!$D270)</f>
        <v>0</v>
      </c>
      <c r="K270" s="21">
        <f>SUM(E$3:E269)+H270</f>
        <v>-0.1879939854250926</v>
      </c>
      <c r="L270" s="21">
        <f>SUM(F$3:F269)+I270</f>
        <v>0.43997820218378703</v>
      </c>
      <c r="M270" s="21">
        <f>SUM(G$3:G269)+J270</f>
        <v>0</v>
      </c>
      <c r="N270" s="21"/>
      <c r="O270" s="21"/>
      <c r="P270" s="21"/>
      <c r="Q270" s="19">
        <f t="shared" si="25"/>
        <v>3.534173855600993E-2</v>
      </c>
      <c r="R270" s="19">
        <f t="shared" si="26"/>
        <v>0.19358081839687738</v>
      </c>
      <c r="S270" s="19">
        <f t="shared" si="27"/>
        <v>0</v>
      </c>
      <c r="T270" s="19">
        <f t="shared" si="28"/>
        <v>-8.271325572869731E-2</v>
      </c>
      <c r="U270" s="19">
        <f t="shared" si="29"/>
        <v>0</v>
      </c>
      <c r="V270" s="19">
        <f t="shared" si="30"/>
        <v>0</v>
      </c>
    </row>
    <row r="271" spans="1:22" x14ac:dyDescent="0.25">
      <c r="A271" s="26">
        <f>Wellpath!E271</f>
        <v>0</v>
      </c>
      <c r="B271" s="22">
        <v>0</v>
      </c>
      <c r="C271" s="22">
        <v>0</v>
      </c>
      <c r="D271" s="22">
        <f>(TAN(Dip) * SIN(Wellpath!$L271) * COS(Wellpath!$O271) - COS(Wellpath!$L271)) / 2</f>
        <v>-0.5</v>
      </c>
      <c r="E271" s="20">
        <f>Model!$W$12*((drdp!B271+drdp!K271)*'ASXY-TI3S'!$B271+(drdp!E271+drdp!N271)*'ASXY-TI3S'!$C271+(drdp!H271+drdp!Q271)*'ASXY-TI3S'!$D271)</f>
        <v>0</v>
      </c>
      <c r="F271" s="20">
        <f>Model!$W$12*((drdp!C271+drdp!L271)*'ASXY-TI3S'!$B271+(drdp!F271+drdp!O271)*'ASXY-TI3S'!$C271+(drdp!I271+drdp!R271)*'ASXY-TI3S'!$D271)</f>
        <v>0</v>
      </c>
      <c r="G271" s="20">
        <f>Model!$W$12*((drdp!D271+drdp!M271)*'ASXY-TI3S'!$B271+(drdp!G271+drdp!P271)*'ASXY-TI3S'!$C271+(drdp!J271+drdp!S271)*'ASXY-TI3S'!$D271)</f>
        <v>0</v>
      </c>
      <c r="H271" s="18">
        <f>Model!$W$12*((drdp!B271)*'ASXY-TI3S'!$B271+(drdp!E271)*'ASXY-TI3S'!$C271+(drdp!H271)*'ASXY-TI3S'!$D271)</f>
        <v>0</v>
      </c>
      <c r="I271" s="18">
        <f>Model!$W$12*((drdp!C271)*'ASXY-TI3S'!$B271+(drdp!F271)*'ASXY-TI3S'!$C271+(drdp!I271)*'ASXY-TI3S'!$D271)</f>
        <v>0</v>
      </c>
      <c r="J271" s="18">
        <f>Model!$W$12*((drdp!D271)*'ASXY-TI3S'!$B271+(drdp!G271)*'ASXY-TI3S'!$C271+(drdp!J271)*'ASXY-TI3S'!$D271)</f>
        <v>0</v>
      </c>
      <c r="K271" s="21">
        <f>SUM(E$3:E270)+H271</f>
        <v>-0.1879939854250926</v>
      </c>
      <c r="L271" s="21">
        <f>SUM(F$3:F270)+I271</f>
        <v>0.43997820218378703</v>
      </c>
      <c r="M271" s="21">
        <f>SUM(G$3:G270)+J271</f>
        <v>0</v>
      </c>
      <c r="N271" s="21"/>
      <c r="O271" s="21"/>
      <c r="P271" s="21"/>
      <c r="Q271" s="19">
        <f t="shared" ref="Q271" si="31">K271^2</f>
        <v>3.534173855600993E-2</v>
      </c>
      <c r="R271" s="19">
        <f t="shared" ref="R271" si="32">L271^2</f>
        <v>0.19358081839687738</v>
      </c>
      <c r="S271" s="19">
        <f t="shared" ref="S271" si="33">M271^2</f>
        <v>0</v>
      </c>
      <c r="T271" s="19">
        <f t="shared" ref="T271" si="34">K271*L271</f>
        <v>-8.271325572869731E-2</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8" tint="0.59999389629810485"/>
  </sheetPr>
  <dimension ref="A1:V271"/>
  <sheetViews>
    <sheetView workbookViewId="0">
      <pane ySplit="2" topLeftCell="A238" activePane="bottomLeft" state="frozen"/>
      <selection activeCell="H39" sqref="H39"/>
      <selection pane="bottomLeft" activeCell="N242" sqref="N242"/>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f>-SIN(Wellpath!$L3) * COS(Wellpath!$L3)</f>
        <v>0</v>
      </c>
      <c r="D3" s="22">
        <f>TAN(Dip) * SIN(Wellpath!$L3) * COS(Wellpath!$L3) * SIN(Wellpath!$O3)</f>
        <v>0</v>
      </c>
      <c r="E3" s="20">
        <f>Model!$W$13*((drdp!B3+drdp!K3)*ASZ!$B3+(drdp!E3+drdp!N3)*ASZ!$C3+(drdp!H3+drdp!Q3)*ASZ!$D3)</f>
        <v>0</v>
      </c>
      <c r="F3" s="20">
        <f>Model!$W$13*((drdp!C3+drdp!L3)*ASZ!$B3+(drdp!F3+drdp!O3)*ASZ!$C3+(drdp!I3+drdp!R3)*ASZ!$D3)</f>
        <v>0</v>
      </c>
      <c r="G3" s="20">
        <f>Model!$W$13*((drdp!D3+drdp!M3)*ASZ!$B3+(drdp!G3+drdp!P3)*ASZ!$C3+(drdp!J3+drdp!S3)*ASZ!$D3)</f>
        <v>0</v>
      </c>
      <c r="H3" s="18">
        <f>Model!$W$13*((drdp!B3)*ASZ!$B3+(drdp!E3)*ASZ!$C3+(drdp!H3)*ASZ!$D3)</f>
        <v>0</v>
      </c>
      <c r="I3" s="18">
        <f>Model!$W$13*((drdp!C3)*ASZ!$B3+(drdp!F3)*ASZ!$C3+(drdp!I3)*ASZ!$D3)</f>
        <v>0</v>
      </c>
      <c r="J3" s="18">
        <f>Model!$W$13*((drdp!D3)*ASZ!$B3+(drdp!G3)*ASZ!$C3+(drdp!J3)*ASZ!$D3)</f>
        <v>0</v>
      </c>
      <c r="K3" s="21">
        <f>SUM(E2:E$3)+H3</f>
        <v>0</v>
      </c>
      <c r="L3" s="21">
        <f>SUM(F2:F$3)+I3</f>
        <v>0</v>
      </c>
      <c r="M3" s="21">
        <f>SUM(G2:G$3)+J3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f>-SIN(Wellpath!$L4) * COS(Wellpath!$L4)</f>
        <v>0</v>
      </c>
      <c r="D4" s="22">
        <f>TAN(Dip) * SIN(Wellpath!$L4) * COS(Wellpath!$L4) * SIN(Wellpath!$O4)</f>
        <v>0</v>
      </c>
      <c r="E4" s="20">
        <f>Model!$W$13*((drdp!B4+drdp!K4)*ASZ!$B4+(drdp!E4+drdp!N4)*ASZ!$C4+(drdp!H4+drdp!Q4)*ASZ!$D4)</f>
        <v>0</v>
      </c>
      <c r="F4" s="20">
        <f>Model!$W$13*((drdp!C4+drdp!L4)*ASZ!$B4+(drdp!F4+drdp!O4)*ASZ!$C4+(drdp!I4+drdp!R4)*ASZ!$D4)</f>
        <v>0</v>
      </c>
      <c r="G4" s="20">
        <f>Model!$W$13*((drdp!D4+drdp!M4)*ASZ!$B4+(drdp!G4+drdp!P4)*ASZ!$C4+(drdp!J4+drdp!S4)*ASZ!$D4)</f>
        <v>0</v>
      </c>
      <c r="H4" s="18">
        <f>Model!$W$13*((drdp!B4)*ASZ!$B4+(drdp!E4)*ASZ!$C4+(drdp!H4)*ASZ!$D4)</f>
        <v>0</v>
      </c>
      <c r="I4" s="18">
        <f>Model!$W$13*((drdp!C4)*ASZ!$B4+(drdp!F4)*ASZ!$C4+(drdp!I4)*ASZ!$D4)</f>
        <v>0</v>
      </c>
      <c r="J4" s="18">
        <f>Model!$W$13*((drdp!D4)*ASZ!$B4+(drdp!G4)*ASZ!$C4+(drdp!J4)*ASZ!$D4)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f>-SIN(Wellpath!$L5) * COS(Wellpath!$L5)</f>
        <v>0</v>
      </c>
      <c r="D5" s="22">
        <f>TAN(Dip) * SIN(Wellpath!$L5) * COS(Wellpath!$L5) * SIN(Wellpath!$O5)</f>
        <v>0</v>
      </c>
      <c r="E5" s="20">
        <v>0</v>
      </c>
      <c r="F5" s="20">
        <v>0</v>
      </c>
      <c r="G5" s="20">
        <v>0</v>
      </c>
      <c r="H5" s="18">
        <v>0</v>
      </c>
      <c r="I5" s="18">
        <v>0</v>
      </c>
      <c r="J5" s="18">
        <v>0</v>
      </c>
      <c r="K5" s="21">
        <v>0</v>
      </c>
      <c r="L5" s="21">
        <f>I5</f>
        <v>0</v>
      </c>
      <c r="M5" s="21">
        <f>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f>-SIN(Wellpath!$L6) * COS(Wellpath!$L6)</f>
        <v>0</v>
      </c>
      <c r="D6" s="22">
        <f>TAN(Dip) * SIN(Wellpath!$L6) * COS(Wellpath!$L6) * SIN(Wellpath!$O6)</f>
        <v>0</v>
      </c>
      <c r="E6" s="20">
        <f>Model!$W$13*((drdp!B6+drdp!K6)*ASZ!$B6+(drdp!E6+drdp!N6)*ASZ!$C6+(drdp!H6+drdp!Q6)*ASZ!$D6)</f>
        <v>0</v>
      </c>
      <c r="F6" s="20">
        <f>Model!$W$13*((drdp!C6+drdp!L6)*ASZ!$B6+(drdp!F6+drdp!O6)*ASZ!$C6+(drdp!I6+drdp!R6)*ASZ!$D6)</f>
        <v>0</v>
      </c>
      <c r="G6" s="20">
        <f>Model!$W$13*((drdp!D6+drdp!M6)*ASZ!$B6+(drdp!G6+drdp!P6)*ASZ!$C6+(drdp!J6+drdp!S6)*ASZ!$D6)</f>
        <v>0</v>
      </c>
      <c r="H6" s="18">
        <f>Model!$W$13*((drdp!B6)*ASZ!$B6+(drdp!E6)*ASZ!$C6+(drdp!H6)*ASZ!$D6)</f>
        <v>0</v>
      </c>
      <c r="I6" s="18">
        <f>Model!$W$13*((drdp!C6)*ASZ!$B6+(drdp!F6)*ASZ!$C6+(drdp!I6)*ASZ!$D6)</f>
        <v>0</v>
      </c>
      <c r="J6" s="18">
        <f>Model!$W$13*((drdp!D6)*ASZ!$B6+(drdp!G6)*ASZ!$C6+(drdp!J6)*ASZ!$D6)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f>-SIN(Wellpath!$L7) * COS(Wellpath!$L7)</f>
        <v>0</v>
      </c>
      <c r="D7" s="22">
        <f>TAN(Dip) * SIN(Wellpath!$L7) * COS(Wellpath!$L7) * SIN(Wellpath!$O7)</f>
        <v>0</v>
      </c>
      <c r="E7" s="20">
        <f>Model!$W$13*((drdp!B7+drdp!K7)*ASZ!$B7+(drdp!E7+drdp!N7)*ASZ!$C7+(drdp!H7+drdp!Q7)*ASZ!$D7)</f>
        <v>0</v>
      </c>
      <c r="F7" s="20">
        <f>Model!$W$13*((drdp!C7+drdp!L7)*ASZ!$B7+(drdp!F7+drdp!O7)*ASZ!$C7+(drdp!I7+drdp!R7)*ASZ!$D7)</f>
        <v>0</v>
      </c>
      <c r="G7" s="20">
        <f>Model!$W$13*((drdp!D7+drdp!M7)*ASZ!$B7+(drdp!G7+drdp!P7)*ASZ!$C7+(drdp!J7+drdp!S7)*ASZ!$D7)</f>
        <v>0</v>
      </c>
      <c r="H7" s="18">
        <f>Model!$W$13*((drdp!B7)*ASZ!$B7+(drdp!E7)*ASZ!$C7+(drdp!H7)*ASZ!$D7)</f>
        <v>0</v>
      </c>
      <c r="I7" s="18">
        <f>Model!$W$13*((drdp!C7)*ASZ!$B7+(drdp!F7)*ASZ!$C7+(drdp!I7)*ASZ!$D7)</f>
        <v>0</v>
      </c>
      <c r="J7" s="18">
        <f>Model!$W$13*((drdp!D7)*ASZ!$B7+(drdp!G7)*ASZ!$C7+(drdp!J7)*ASZ!$D7)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f>-SIN(Wellpath!$L8) * COS(Wellpath!$L8)</f>
        <v>0</v>
      </c>
      <c r="D8" s="22">
        <f>TAN(Dip) * SIN(Wellpath!$L8) * COS(Wellpath!$L8) * SIN(Wellpath!$O8)</f>
        <v>0</v>
      </c>
      <c r="E8" s="20">
        <f>Model!$W$13*((drdp!B8+drdp!K8)*ASZ!$B8+(drdp!E8+drdp!N8)*ASZ!$C8+(drdp!H8+drdp!Q8)*ASZ!$D8)</f>
        <v>0</v>
      </c>
      <c r="F8" s="20">
        <f>Model!$W$13*((drdp!C8+drdp!L8)*ASZ!$B8+(drdp!F8+drdp!O8)*ASZ!$C8+(drdp!I8+drdp!R8)*ASZ!$D8)</f>
        <v>0</v>
      </c>
      <c r="G8" s="20">
        <f>Model!$W$13*((drdp!D8+drdp!M8)*ASZ!$B8+(drdp!G8+drdp!P8)*ASZ!$C8+(drdp!J8+drdp!S8)*ASZ!$D8)</f>
        <v>0</v>
      </c>
      <c r="H8" s="18">
        <f>Model!$W$13*((drdp!B8)*ASZ!$B8+(drdp!E8)*ASZ!$C8+(drdp!H8)*ASZ!$D8)</f>
        <v>0</v>
      </c>
      <c r="I8" s="18">
        <f>Model!$W$13*((drdp!C8)*ASZ!$B8+(drdp!F8)*ASZ!$C8+(drdp!I8)*ASZ!$D8)</f>
        <v>0</v>
      </c>
      <c r="J8" s="18">
        <f>Model!$W$13*((drdp!D8)*ASZ!$B8+(drdp!G8)*ASZ!$C8+(drdp!J8)*ASZ!$D8)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f>-SIN(Wellpath!$L9) * COS(Wellpath!$L9)</f>
        <v>0</v>
      </c>
      <c r="D9" s="22">
        <f>TAN(Dip) * SIN(Wellpath!$L9) * COS(Wellpath!$L9) * SIN(Wellpath!$O9)</f>
        <v>0</v>
      </c>
      <c r="E9" s="20">
        <f>Model!$W$13*((drdp!B9+drdp!K9)*ASZ!$B9+(drdp!E9+drdp!N9)*ASZ!$C9+(drdp!H9+drdp!Q9)*ASZ!$D9)</f>
        <v>0</v>
      </c>
      <c r="F9" s="20">
        <f>Model!$W$13*((drdp!C9+drdp!L9)*ASZ!$B9+(drdp!F9+drdp!O9)*ASZ!$C9+(drdp!I9+drdp!R9)*ASZ!$D9)</f>
        <v>0</v>
      </c>
      <c r="G9" s="20">
        <f>Model!$W$13*((drdp!D9+drdp!M9)*ASZ!$B9+(drdp!G9+drdp!P9)*ASZ!$C9+(drdp!J9+drdp!S9)*ASZ!$D9)</f>
        <v>0</v>
      </c>
      <c r="H9" s="18">
        <f>Model!$W$13*((drdp!B9)*ASZ!$B9+(drdp!E9)*ASZ!$C9+(drdp!H9)*ASZ!$D9)</f>
        <v>0</v>
      </c>
      <c r="I9" s="18">
        <f>Model!$W$13*((drdp!C9)*ASZ!$B9+(drdp!F9)*ASZ!$C9+(drdp!I9)*ASZ!$D9)</f>
        <v>0</v>
      </c>
      <c r="J9" s="18">
        <f>Model!$W$13*((drdp!D9)*ASZ!$B9+(drdp!G9)*ASZ!$C9+(drdp!J9)*ASZ!$D9)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f>-SIN(Wellpath!$L10) * COS(Wellpath!$L10)</f>
        <v>0</v>
      </c>
      <c r="D10" s="22">
        <f>TAN(Dip) * SIN(Wellpath!$L10) * COS(Wellpath!$L10) * SIN(Wellpath!$O10)</f>
        <v>0</v>
      </c>
      <c r="E10" s="20">
        <f>Model!$W$13*((drdp!B10+drdp!K10)*ASZ!$B10+(drdp!E10+drdp!N10)*ASZ!$C10+(drdp!H10+drdp!Q10)*ASZ!$D10)</f>
        <v>0</v>
      </c>
      <c r="F10" s="20">
        <f>Model!$W$13*((drdp!C10+drdp!L10)*ASZ!$B10+(drdp!F10+drdp!O10)*ASZ!$C10+(drdp!I10+drdp!R10)*ASZ!$D10)</f>
        <v>0</v>
      </c>
      <c r="G10" s="20">
        <f>Model!$W$13*((drdp!D10+drdp!M10)*ASZ!$B10+(drdp!G10+drdp!P10)*ASZ!$C10+(drdp!J10+drdp!S10)*ASZ!$D10)</f>
        <v>0</v>
      </c>
      <c r="H10" s="18">
        <f>Model!$W$13*((drdp!B10)*ASZ!$B10+(drdp!E10)*ASZ!$C10+(drdp!H10)*ASZ!$D10)</f>
        <v>0</v>
      </c>
      <c r="I10" s="18">
        <f>Model!$W$13*((drdp!C10)*ASZ!$B10+(drdp!F10)*ASZ!$C10+(drdp!I10)*ASZ!$D10)</f>
        <v>0</v>
      </c>
      <c r="J10" s="18">
        <f>Model!$W$13*((drdp!D10)*ASZ!$B10+(drdp!G10)*ASZ!$C10+(drdp!J10)*ASZ!$D10)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f>-SIN(Wellpath!$L11) * COS(Wellpath!$L11)</f>
        <v>0</v>
      </c>
      <c r="D11" s="22">
        <f>TAN(Dip) * SIN(Wellpath!$L11) * COS(Wellpath!$L11) * SIN(Wellpath!$O11)</f>
        <v>0</v>
      </c>
      <c r="E11" s="20">
        <f>Model!$W$13*((drdp!B11+drdp!K11)*ASZ!$B11+(drdp!E11+drdp!N11)*ASZ!$C11+(drdp!H11+drdp!Q11)*ASZ!$D11)</f>
        <v>0</v>
      </c>
      <c r="F11" s="20">
        <f>Model!$W$13*((drdp!C11+drdp!L11)*ASZ!$B11+(drdp!F11+drdp!O11)*ASZ!$C11+(drdp!I11+drdp!R11)*ASZ!$D11)</f>
        <v>0</v>
      </c>
      <c r="G11" s="20">
        <f>Model!$W$13*((drdp!D11+drdp!M11)*ASZ!$B11+(drdp!G11+drdp!P11)*ASZ!$C11+(drdp!J11+drdp!S11)*ASZ!$D11)</f>
        <v>0</v>
      </c>
      <c r="H11" s="18">
        <f>Model!$W$13*((drdp!B11)*ASZ!$B11+(drdp!E11)*ASZ!$C11+(drdp!H11)*ASZ!$D11)</f>
        <v>0</v>
      </c>
      <c r="I11" s="18">
        <f>Model!$W$13*((drdp!C11)*ASZ!$B11+(drdp!F11)*ASZ!$C11+(drdp!I11)*ASZ!$D11)</f>
        <v>0</v>
      </c>
      <c r="J11" s="18">
        <f>Model!$W$13*((drdp!D11)*ASZ!$B11+(drdp!G11)*ASZ!$C11+(drdp!J11)*ASZ!$D11)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f>-SIN(Wellpath!$L12) * COS(Wellpath!$L12)</f>
        <v>0</v>
      </c>
      <c r="D12" s="22">
        <f>TAN(Dip) * SIN(Wellpath!$L12) * COS(Wellpath!$L12) * SIN(Wellpath!$O12)</f>
        <v>0</v>
      </c>
      <c r="E12" s="20">
        <f>Model!$W$13*((drdp!B12+drdp!K12)*ASZ!$B12+(drdp!E12+drdp!N12)*ASZ!$C12+(drdp!H12+drdp!Q12)*ASZ!$D12)</f>
        <v>0</v>
      </c>
      <c r="F12" s="20">
        <f>Model!$W$13*((drdp!C12+drdp!L12)*ASZ!$B12+(drdp!F12+drdp!O12)*ASZ!$C12+(drdp!I12+drdp!R12)*ASZ!$D12)</f>
        <v>0</v>
      </c>
      <c r="G12" s="20">
        <f>Model!$W$13*((drdp!D12+drdp!M12)*ASZ!$B12+(drdp!G12+drdp!P12)*ASZ!$C12+(drdp!J12+drdp!S12)*ASZ!$D12)</f>
        <v>0</v>
      </c>
      <c r="H12" s="18">
        <f>Model!$W$13*((drdp!B12)*ASZ!$B12+(drdp!E12)*ASZ!$C12+(drdp!H12)*ASZ!$D12)</f>
        <v>0</v>
      </c>
      <c r="I12" s="18">
        <f>Model!$W$13*((drdp!C12)*ASZ!$B12+(drdp!F12)*ASZ!$C12+(drdp!I12)*ASZ!$D12)</f>
        <v>0</v>
      </c>
      <c r="J12" s="18">
        <f>Model!$W$13*((drdp!D12)*ASZ!$B12+(drdp!G12)*ASZ!$C12+(drdp!J12)*ASZ!$D12)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f>-SIN(Wellpath!$L13) * COS(Wellpath!$L13)</f>
        <v>0</v>
      </c>
      <c r="D13" s="22">
        <f>TAN(Dip) * SIN(Wellpath!$L13) * COS(Wellpath!$L13) * SIN(Wellpath!$O13)</f>
        <v>0</v>
      </c>
      <c r="E13" s="20">
        <f>Model!$W$13*((drdp!B13+drdp!K13)*ASZ!$B13+(drdp!E13+drdp!N13)*ASZ!$C13+(drdp!H13+drdp!Q13)*ASZ!$D13)</f>
        <v>0</v>
      </c>
      <c r="F13" s="20">
        <f>Model!$W$13*((drdp!C13+drdp!L13)*ASZ!$B13+(drdp!F13+drdp!O13)*ASZ!$C13+(drdp!I13+drdp!R13)*ASZ!$D13)</f>
        <v>0</v>
      </c>
      <c r="G13" s="20">
        <f>Model!$W$13*((drdp!D13+drdp!M13)*ASZ!$B13+(drdp!G13+drdp!P13)*ASZ!$C13+(drdp!J13+drdp!S13)*ASZ!$D13)</f>
        <v>0</v>
      </c>
      <c r="H13" s="18">
        <f>Model!$W$13*((drdp!B13)*ASZ!$B13+(drdp!E13)*ASZ!$C13+(drdp!H13)*ASZ!$D13)</f>
        <v>0</v>
      </c>
      <c r="I13" s="18">
        <f>Model!$W$13*((drdp!C13)*ASZ!$B13+(drdp!F13)*ASZ!$C13+(drdp!I13)*ASZ!$D13)</f>
        <v>0</v>
      </c>
      <c r="J13" s="18">
        <f>Model!$W$13*((drdp!D13)*ASZ!$B13+(drdp!G13)*ASZ!$C13+(drdp!J13)*ASZ!$D13)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f>-SIN(Wellpath!$L14) * COS(Wellpath!$L14)</f>
        <v>0</v>
      </c>
      <c r="D14" s="22">
        <f>TAN(Dip) * SIN(Wellpath!$L14) * COS(Wellpath!$L14) * SIN(Wellpath!$O14)</f>
        <v>0</v>
      </c>
      <c r="E14" s="20">
        <f>Model!$W$13*((drdp!B14+drdp!K14)*ASZ!$B14+(drdp!E14+drdp!N14)*ASZ!$C14+(drdp!H14+drdp!Q14)*ASZ!$D14)</f>
        <v>0</v>
      </c>
      <c r="F14" s="20">
        <f>Model!$W$13*((drdp!C14+drdp!L14)*ASZ!$B14+(drdp!F14+drdp!O14)*ASZ!$C14+(drdp!I14+drdp!R14)*ASZ!$D14)</f>
        <v>0</v>
      </c>
      <c r="G14" s="20">
        <f>Model!$W$13*((drdp!D14+drdp!M14)*ASZ!$B14+(drdp!G14+drdp!P14)*ASZ!$C14+(drdp!J14+drdp!S14)*ASZ!$D14)</f>
        <v>0</v>
      </c>
      <c r="H14" s="18">
        <f>Model!$W$13*((drdp!B14)*ASZ!$B14+(drdp!E14)*ASZ!$C14+(drdp!H14)*ASZ!$D14)</f>
        <v>0</v>
      </c>
      <c r="I14" s="18">
        <f>Model!$W$13*((drdp!C14)*ASZ!$B14+(drdp!F14)*ASZ!$C14+(drdp!I14)*ASZ!$D14)</f>
        <v>0</v>
      </c>
      <c r="J14" s="18">
        <f>Model!$W$13*((drdp!D14)*ASZ!$B14+(drdp!G14)*ASZ!$C14+(drdp!J14)*ASZ!$D14)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f>-SIN(Wellpath!$L15) * COS(Wellpath!$L15)</f>
        <v>0</v>
      </c>
      <c r="D15" s="22">
        <f>TAN(Dip) * SIN(Wellpath!$L15) * COS(Wellpath!$L15) * SIN(Wellpath!$O15)</f>
        <v>0</v>
      </c>
      <c r="E15" s="20">
        <f>Model!$W$13*((drdp!B15+drdp!K15)*ASZ!$B15+(drdp!E15+drdp!N15)*ASZ!$C15+(drdp!H15+drdp!Q15)*ASZ!$D15)</f>
        <v>0</v>
      </c>
      <c r="F15" s="20">
        <f>Model!$W$13*((drdp!C15+drdp!L15)*ASZ!$B15+(drdp!F15+drdp!O15)*ASZ!$C15+(drdp!I15+drdp!R15)*ASZ!$D15)</f>
        <v>0</v>
      </c>
      <c r="G15" s="20">
        <f>Model!$W$13*((drdp!D15+drdp!M15)*ASZ!$B15+(drdp!G15+drdp!P15)*ASZ!$C15+(drdp!J15+drdp!S15)*ASZ!$D15)</f>
        <v>0</v>
      </c>
      <c r="H15" s="18">
        <f>Model!$W$13*((drdp!B15)*ASZ!$B15+(drdp!E15)*ASZ!$C15+(drdp!H15)*ASZ!$D15)</f>
        <v>0</v>
      </c>
      <c r="I15" s="18">
        <f>Model!$W$13*((drdp!C15)*ASZ!$B15+(drdp!F15)*ASZ!$C15+(drdp!I15)*ASZ!$D15)</f>
        <v>0</v>
      </c>
      <c r="J15" s="18">
        <f>Model!$W$13*((drdp!D15)*ASZ!$B15+(drdp!G15)*ASZ!$C15+(drdp!J15)*ASZ!$D15)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f>-SIN(Wellpath!$L16) * COS(Wellpath!$L16)</f>
        <v>0</v>
      </c>
      <c r="D16" s="22">
        <f>TAN(Dip) * SIN(Wellpath!$L16) * COS(Wellpath!$L16) * SIN(Wellpath!$O16)</f>
        <v>0</v>
      </c>
      <c r="E16" s="20">
        <f>Model!$W$13*((drdp!B16+drdp!K16)*ASZ!$B16+(drdp!E16+drdp!N16)*ASZ!$C16+(drdp!H16+drdp!Q16)*ASZ!$D16)</f>
        <v>0</v>
      </c>
      <c r="F16" s="20">
        <f>Model!$W$13*((drdp!C16+drdp!L16)*ASZ!$B16+(drdp!F16+drdp!O16)*ASZ!$C16+(drdp!I16+drdp!R16)*ASZ!$D16)</f>
        <v>0</v>
      </c>
      <c r="G16" s="20">
        <f>Model!$W$13*((drdp!D16+drdp!M16)*ASZ!$B16+(drdp!G16+drdp!P16)*ASZ!$C16+(drdp!J16+drdp!S16)*ASZ!$D16)</f>
        <v>0</v>
      </c>
      <c r="H16" s="18">
        <f>Model!$W$13*((drdp!B16)*ASZ!$B16+(drdp!E16)*ASZ!$C16+(drdp!H16)*ASZ!$D16)</f>
        <v>0</v>
      </c>
      <c r="I16" s="18">
        <f>Model!$W$13*((drdp!C16)*ASZ!$B16+(drdp!F16)*ASZ!$C16+(drdp!I16)*ASZ!$D16)</f>
        <v>0</v>
      </c>
      <c r="J16" s="18">
        <f>Model!$W$13*((drdp!D16)*ASZ!$B16+(drdp!G16)*ASZ!$C16+(drdp!J16)*ASZ!$D16)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f>-SIN(Wellpath!$L17) * COS(Wellpath!$L17)</f>
        <v>0</v>
      </c>
      <c r="D17" s="22">
        <f>TAN(Dip) * SIN(Wellpath!$L17) * COS(Wellpath!$L17) * SIN(Wellpath!$O17)</f>
        <v>0</v>
      </c>
      <c r="E17" s="20">
        <f>Model!$W$13*((drdp!B17+drdp!K17)*ASZ!$B17+(drdp!E17+drdp!N17)*ASZ!$C17+(drdp!H17+drdp!Q17)*ASZ!$D17)</f>
        <v>0</v>
      </c>
      <c r="F17" s="20">
        <f>Model!$W$13*((drdp!C17+drdp!L17)*ASZ!$B17+(drdp!F17+drdp!O17)*ASZ!$C17+(drdp!I17+drdp!R17)*ASZ!$D17)</f>
        <v>0</v>
      </c>
      <c r="G17" s="20">
        <f>Model!$W$13*((drdp!D17+drdp!M17)*ASZ!$B17+(drdp!G17+drdp!P17)*ASZ!$C17+(drdp!J17+drdp!S17)*ASZ!$D17)</f>
        <v>0</v>
      </c>
      <c r="H17" s="18">
        <f>Model!$W$13*((drdp!B17)*ASZ!$B17+(drdp!E17)*ASZ!$C17+(drdp!H17)*ASZ!$D17)</f>
        <v>0</v>
      </c>
      <c r="I17" s="18">
        <f>Model!$W$13*((drdp!C17)*ASZ!$B17+(drdp!F17)*ASZ!$C17+(drdp!I17)*ASZ!$D17)</f>
        <v>0</v>
      </c>
      <c r="J17" s="18">
        <f>Model!$W$13*((drdp!D17)*ASZ!$B17+(drdp!G17)*ASZ!$C17+(drdp!J17)*ASZ!$D17)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f>-SIN(Wellpath!$L18) * COS(Wellpath!$L18)</f>
        <v>0</v>
      </c>
      <c r="D18" s="22">
        <f>TAN(Dip) * SIN(Wellpath!$L18) * COS(Wellpath!$L18) * SIN(Wellpath!$O18)</f>
        <v>0</v>
      </c>
      <c r="E18" s="20">
        <f>Model!$W$13*((drdp!B18+drdp!K18)*ASZ!$B18+(drdp!E18+drdp!N18)*ASZ!$C18+(drdp!H18+drdp!Q18)*ASZ!$D18)</f>
        <v>0</v>
      </c>
      <c r="F18" s="20">
        <f>Model!$W$13*((drdp!C18+drdp!L18)*ASZ!$B18+(drdp!F18+drdp!O18)*ASZ!$C18+(drdp!I18+drdp!R18)*ASZ!$D18)</f>
        <v>0</v>
      </c>
      <c r="G18" s="20">
        <f>Model!$W$13*((drdp!D18+drdp!M18)*ASZ!$B18+(drdp!G18+drdp!P18)*ASZ!$C18+(drdp!J18+drdp!S18)*ASZ!$D18)</f>
        <v>0</v>
      </c>
      <c r="H18" s="18">
        <f>Model!$W$13*((drdp!B18)*ASZ!$B18+(drdp!E18)*ASZ!$C18+(drdp!H18)*ASZ!$D18)</f>
        <v>0</v>
      </c>
      <c r="I18" s="18">
        <f>Model!$W$13*((drdp!C18)*ASZ!$B18+(drdp!F18)*ASZ!$C18+(drdp!I18)*ASZ!$D18)</f>
        <v>0</v>
      </c>
      <c r="J18" s="18">
        <f>Model!$W$13*((drdp!D18)*ASZ!$B18+(drdp!G18)*ASZ!$C18+(drdp!J18)*ASZ!$D18)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f>-SIN(Wellpath!$L19) * COS(Wellpath!$L19)</f>
        <v>0</v>
      </c>
      <c r="D19" s="22">
        <f>TAN(Dip) * SIN(Wellpath!$L19) * COS(Wellpath!$L19) * SIN(Wellpath!$O19)</f>
        <v>0</v>
      </c>
      <c r="E19" s="20">
        <f>Model!$W$13*((drdp!B19+drdp!K19)*ASZ!$B19+(drdp!E19+drdp!N19)*ASZ!$C19+(drdp!H19+drdp!Q19)*ASZ!$D19)</f>
        <v>0</v>
      </c>
      <c r="F19" s="20">
        <f>Model!$W$13*((drdp!C19+drdp!L19)*ASZ!$B19+(drdp!F19+drdp!O19)*ASZ!$C19+(drdp!I19+drdp!R19)*ASZ!$D19)</f>
        <v>0</v>
      </c>
      <c r="G19" s="20">
        <f>Model!$W$13*((drdp!D19+drdp!M19)*ASZ!$B19+(drdp!G19+drdp!P19)*ASZ!$C19+(drdp!J19+drdp!S19)*ASZ!$D19)</f>
        <v>0</v>
      </c>
      <c r="H19" s="18">
        <f>Model!$W$13*((drdp!B19)*ASZ!$B19+(drdp!E19)*ASZ!$C19+(drdp!H19)*ASZ!$D19)</f>
        <v>0</v>
      </c>
      <c r="I19" s="18">
        <f>Model!$W$13*((drdp!C19)*ASZ!$B19+(drdp!F19)*ASZ!$C19+(drdp!I19)*ASZ!$D19)</f>
        <v>0</v>
      </c>
      <c r="J19" s="18">
        <f>Model!$W$13*((drdp!D19)*ASZ!$B19+(drdp!G19)*ASZ!$C19+(drdp!J19)*ASZ!$D19)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f>-SIN(Wellpath!$L20) * COS(Wellpath!$L20)</f>
        <v>0</v>
      </c>
      <c r="D20" s="22">
        <f>TAN(Dip) * SIN(Wellpath!$L20) * COS(Wellpath!$L20) * SIN(Wellpath!$O20)</f>
        <v>0</v>
      </c>
      <c r="E20" s="20">
        <f>Model!$W$13*((drdp!B20+drdp!K20)*ASZ!$B20+(drdp!E20+drdp!N20)*ASZ!$C20+(drdp!H20+drdp!Q20)*ASZ!$D20)</f>
        <v>0</v>
      </c>
      <c r="F20" s="20">
        <f>Model!$W$13*((drdp!C20+drdp!L20)*ASZ!$B20+(drdp!F20+drdp!O20)*ASZ!$C20+(drdp!I20+drdp!R20)*ASZ!$D20)</f>
        <v>0</v>
      </c>
      <c r="G20" s="20">
        <f>Model!$W$13*((drdp!D20+drdp!M20)*ASZ!$B20+(drdp!G20+drdp!P20)*ASZ!$C20+(drdp!J20+drdp!S20)*ASZ!$D20)</f>
        <v>0</v>
      </c>
      <c r="H20" s="18">
        <f>Model!$W$13*((drdp!B20)*ASZ!$B20+(drdp!E20)*ASZ!$C20+(drdp!H20)*ASZ!$D20)</f>
        <v>0</v>
      </c>
      <c r="I20" s="18">
        <f>Model!$W$13*((drdp!C20)*ASZ!$B20+(drdp!F20)*ASZ!$C20+(drdp!I20)*ASZ!$D20)</f>
        <v>0</v>
      </c>
      <c r="J20" s="18">
        <f>Model!$W$13*((drdp!D20)*ASZ!$B20+(drdp!G20)*ASZ!$C20+(drdp!J20)*ASZ!$D20)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f>-SIN(Wellpath!$L21) * COS(Wellpath!$L21)</f>
        <v>-1.4484206243559086E-2</v>
      </c>
      <c r="D21" s="22">
        <f>TAN(Dip) * SIN(Wellpath!$L21) * COS(Wellpath!$L21) * SIN(Wellpath!$O21)</f>
        <v>8.9519338645686671E-3</v>
      </c>
      <c r="E21" s="20">
        <f>Model!$W$13*((drdp!B21+drdp!K21)*ASZ!$B21+(drdp!E21+drdp!N21)*ASZ!$C21+(drdp!H21+drdp!Q21)*ASZ!$D21)</f>
        <v>-1.4482686507984622E-4</v>
      </c>
      <c r="F21" s="20">
        <f>Model!$W$13*((drdp!C21+drdp!L21)*ASZ!$B21+(drdp!F21+drdp!O21)*ASZ!$C21+(drdp!I21+drdp!R21)*ASZ!$D21)</f>
        <v>1.2967526237305871E-6</v>
      </c>
      <c r="G21" s="20">
        <f>Model!$W$13*((drdp!D21+drdp!M21)*ASZ!$B21+(drdp!G21+drdp!P21)*ASZ!$C21+(drdp!J21+drdp!S21)*ASZ!$D21)</f>
        <v>2.098142449792908E-6</v>
      </c>
      <c r="H21" s="18">
        <f>Model!$W$13*((drdp!B21)*ASZ!$B21+(drdp!E21)*ASZ!$C21+(drdp!H21)*ASZ!$D21)</f>
        <v>-3.6206716269961554E-5</v>
      </c>
      <c r="I21" s="18">
        <f>Model!$W$13*((drdp!C21)*ASZ!$B21+(drdp!F21)*ASZ!$C21+(drdp!I21)*ASZ!$D21)</f>
        <v>3.2418815593264677E-7</v>
      </c>
      <c r="J21" s="18">
        <f>Model!$W$13*((drdp!D21)*ASZ!$B21+(drdp!G21)*ASZ!$C21+(drdp!J21)*ASZ!$D21)</f>
        <v>5.2453561244822699E-7</v>
      </c>
      <c r="K21" s="21">
        <f>SUM(E$3:E20)+H21</f>
        <v>-3.6206716269961554E-5</v>
      </c>
      <c r="L21" s="21">
        <f>SUM(F$3:F20)+I21</f>
        <v>3.2418815593264677E-7</v>
      </c>
      <c r="M21" s="21">
        <f>SUM(G$3:G20)+J21</f>
        <v>5.2453561244822699E-7</v>
      </c>
      <c r="N21" s="21"/>
      <c r="O21" s="21"/>
      <c r="P21" s="21"/>
      <c r="Q21" s="19">
        <f t="shared" si="1"/>
        <v>1.3109263030534988E-9</v>
      </c>
      <c r="R21" s="19">
        <f t="shared" si="1"/>
        <v>1.050979604470101E-13</v>
      </c>
      <c r="S21" s="19">
        <f t="shared" si="1"/>
        <v>2.7513760872643659E-13</v>
      </c>
      <c r="T21" s="19">
        <f t="shared" si="2"/>
        <v>-1.1737788579935396E-11</v>
      </c>
      <c r="U21" s="19">
        <f t="shared" si="3"/>
        <v>-1.8991712093403467E-11</v>
      </c>
      <c r="V21" s="19">
        <f t="shared" si="4"/>
        <v>1.7004823292059218E-13</v>
      </c>
    </row>
    <row r="22" spans="1:22" x14ac:dyDescent="0.25">
      <c r="A22" s="26">
        <f>Wellpath!E22</f>
        <v>540</v>
      </c>
      <c r="B22" s="22">
        <v>0</v>
      </c>
      <c r="C22" s="22">
        <f>-SIN(Wellpath!$L22) * COS(Wellpath!$L22)</f>
        <v>-5.7988672404480683E-2</v>
      </c>
      <c r="D22" s="22">
        <f>TAN(Dip) * SIN(Wellpath!$L22) * COS(Wellpath!$L22) * SIN(Wellpath!$O22)</f>
        <v>3.5839779655850328E-2</v>
      </c>
      <c r="E22" s="20">
        <f>Model!$W$13*((drdp!B22+drdp!K22)*ASZ!$B22+(drdp!E22+drdp!N22)*ASZ!$C22+(drdp!H22+drdp!Q22)*ASZ!$D22)</f>
        <v>-8.683614121606331E-4</v>
      </c>
      <c r="F22" s="20">
        <f>Model!$W$13*((drdp!C22+drdp!L22)*ASZ!$B22+(drdp!F22+drdp!O22)*ASZ!$C22+(drdp!I22+drdp!R22)*ASZ!$D22)</f>
        <v>3.1227244597612134E-5</v>
      </c>
      <c r="G22" s="20">
        <f>Model!$W$13*((drdp!D22+drdp!M22)*ASZ!$B22+(drdp!G22+drdp!P22)*ASZ!$C22+(drdp!J22+drdp!S22)*ASZ!$D22)</f>
        <v>5.0525602401964772E-5</v>
      </c>
      <c r="H22" s="18">
        <f>Model!$W$13*((drdp!B22)*ASZ!$B22+(drdp!E22)*ASZ!$C22+(drdp!H22)*ASZ!$D22)</f>
        <v>-4.3418070608031655E-4</v>
      </c>
      <c r="I22" s="18">
        <f>Model!$W$13*((drdp!C22)*ASZ!$B22+(drdp!F22)*ASZ!$C22+(drdp!I22)*ASZ!$D22)</f>
        <v>1.5613622298806067E-5</v>
      </c>
      <c r="J22" s="18">
        <f>Model!$W$13*((drdp!D22)*ASZ!$B22+(drdp!G22)*ASZ!$C22+(drdp!J22)*ASZ!$D22)</f>
        <v>2.5262801200982386E-5</v>
      </c>
      <c r="K22" s="21">
        <f>SUM(E$3:E21)+H22</f>
        <v>-5.7900757116016277E-4</v>
      </c>
      <c r="L22" s="21">
        <f>SUM(F$3:F21)+I22</f>
        <v>1.6910374922536653E-5</v>
      </c>
      <c r="M22" s="21">
        <f>SUM(G$3:G21)+J22</f>
        <v>2.7360943650775293E-5</v>
      </c>
      <c r="N22" s="21"/>
      <c r="O22" s="21"/>
      <c r="P22" s="21"/>
      <c r="Q22" s="19">
        <f t="shared" si="1"/>
        <v>3.3524976746079094E-7</v>
      </c>
      <c r="R22" s="19">
        <f t="shared" si="1"/>
        <v>2.8596078002075652E-10</v>
      </c>
      <c r="S22" s="19">
        <f t="shared" si="1"/>
        <v>7.4862123746090086E-10</v>
      </c>
      <c r="T22" s="19">
        <f t="shared" si="2"/>
        <v>-9.7912351113056733E-9</v>
      </c>
      <c r="U22" s="19">
        <f t="shared" si="3"/>
        <v>-1.584219352788548E-8</v>
      </c>
      <c r="V22" s="19">
        <f t="shared" si="4"/>
        <v>4.6268381536900898E-10</v>
      </c>
    </row>
    <row r="23" spans="1:22" x14ac:dyDescent="0.25">
      <c r="A23" s="26">
        <f>Wellpath!E23</f>
        <v>570</v>
      </c>
      <c r="B23" s="22">
        <v>0</v>
      </c>
      <c r="C23" s="22">
        <f>-SIN(Wellpath!$L23) * COS(Wellpath!$L23)</f>
        <v>-0.10105180975388645</v>
      </c>
      <c r="D23" s="22">
        <f>TAN(Dip) * SIN(Wellpath!$L23) * COS(Wellpath!$L23) * SIN(Wellpath!$O23)</f>
        <v>6.2454863083300331E-2</v>
      </c>
      <c r="E23" s="20">
        <f>Model!$W$13*((drdp!B23+drdp!K23)*ASZ!$B23+(drdp!E23+drdp!N23)*ASZ!$C23+(drdp!H23+drdp!Q23)*ASZ!$D23)</f>
        <v>-1.5079370307879579E-3</v>
      </c>
      <c r="F23" s="20">
        <f>Model!$W$13*((drdp!C23+drdp!L23)*ASZ!$B23+(drdp!F23+drdp!O23)*ASZ!$C23+(drdp!I23+drdp!R23)*ASZ!$D23)</f>
        <v>9.5159853300524669E-5</v>
      </c>
      <c r="G23" s="20">
        <f>Model!$W$13*((drdp!D23+drdp!M23)*ASZ!$B23+(drdp!G23+drdp!P23)*ASZ!$C23+(drdp!J23+drdp!S23)*ASZ!$D23)</f>
        <v>1.5396840081302786E-4</v>
      </c>
      <c r="H23" s="18">
        <f>Model!$W$13*((drdp!B23)*ASZ!$B23+(drdp!E23)*ASZ!$C23+(drdp!H23)*ASZ!$D23)</f>
        <v>-7.5396851539397895E-4</v>
      </c>
      <c r="I23" s="18">
        <f>Model!$W$13*((drdp!C23)*ASZ!$B23+(drdp!F23)*ASZ!$C23+(drdp!I23)*ASZ!$D23)</f>
        <v>4.7579926650262334E-5</v>
      </c>
      <c r="J23" s="18">
        <f>Model!$W$13*((drdp!D23)*ASZ!$B23+(drdp!G23)*ASZ!$C23+(drdp!J23)*ASZ!$D23)</f>
        <v>7.6984200406513928E-5</v>
      </c>
      <c r="K23" s="21">
        <f>SUM(E$3:E22)+H23</f>
        <v>-1.7671567926344583E-3</v>
      </c>
      <c r="L23" s="21">
        <f>SUM(F$3:F22)+I23</f>
        <v>8.0103923871605048E-5</v>
      </c>
      <c r="M23" s="21">
        <f>SUM(G$3:G22)+J23</f>
        <v>1.2960794525827162E-4</v>
      </c>
      <c r="N23" s="21"/>
      <c r="O23" s="21"/>
      <c r="P23" s="21"/>
      <c r="Q23" s="19">
        <f t="shared" si="1"/>
        <v>3.1228431297541059E-6</v>
      </c>
      <c r="R23" s="19">
        <f t="shared" si="1"/>
        <v>6.4166386196278969E-9</v>
      </c>
      <c r="S23" s="19">
        <f t="shared" si="1"/>
        <v>1.6798219474071132E-8</v>
      </c>
      <c r="T23" s="19">
        <f t="shared" si="2"/>
        <v>-1.415561931863804E-7</v>
      </c>
      <c r="U23" s="19">
        <f t="shared" si="3"/>
        <v>-2.2903756084254972E-7</v>
      </c>
      <c r="V23" s="19">
        <f t="shared" si="4"/>
        <v>1.0382104980123744E-8</v>
      </c>
    </row>
    <row r="24" spans="1:22" x14ac:dyDescent="0.25">
      <c r="A24" s="26">
        <f>Wellpath!E24</f>
        <v>600</v>
      </c>
      <c r="B24" s="22">
        <v>0</v>
      </c>
      <c r="C24" s="22">
        <f>-SIN(Wellpath!$L24) * COS(Wellpath!$L24)</f>
        <v>-0.14334588181431418</v>
      </c>
      <c r="D24" s="22">
        <f>TAN(Dip) * SIN(Wellpath!$L24) * COS(Wellpath!$L24) * SIN(Wellpath!$O24)</f>
        <v>8.8594627291409045E-2</v>
      </c>
      <c r="E24" s="20">
        <f>Model!$W$13*((drdp!B24+drdp!K24)*ASZ!$B24+(drdp!E24+drdp!N24)*ASZ!$C24+(drdp!H24+drdp!Q24)*ASZ!$D24)</f>
        <v>-2.1275038891361208E-3</v>
      </c>
      <c r="F24" s="20">
        <f>Model!$W$13*((drdp!C24+drdp!L24)*ASZ!$B24+(drdp!F24+drdp!O24)*ASZ!$C24+(drdp!I24+drdp!R24)*ASZ!$D24)</f>
        <v>1.9252626344924524E-4</v>
      </c>
      <c r="G24" s="20">
        <f>Model!$W$13*((drdp!D24+drdp!M24)*ASZ!$B24+(drdp!G24+drdp!P24)*ASZ!$C24+(drdp!J24+drdp!S24)*ASZ!$D24)</f>
        <v>3.1150700499897203E-4</v>
      </c>
      <c r="H24" s="18">
        <f>Model!$W$13*((drdp!B24)*ASZ!$B24+(drdp!E24)*ASZ!$C24+(drdp!H24)*ASZ!$D24)</f>
        <v>-1.0637519445680604E-3</v>
      </c>
      <c r="I24" s="18">
        <f>Model!$W$13*((drdp!C24)*ASZ!$B24+(drdp!F24)*ASZ!$C24+(drdp!I24)*ASZ!$D24)</f>
        <v>9.626313172462262E-5</v>
      </c>
      <c r="J24" s="18">
        <f>Model!$W$13*((drdp!D24)*ASZ!$B24+(drdp!G24)*ASZ!$C24+(drdp!J24)*ASZ!$D24)</f>
        <v>1.5575350249948602E-4</v>
      </c>
      <c r="K24" s="21">
        <f>SUM(E$3:E23)+H24</f>
        <v>-3.5848772525964973E-3</v>
      </c>
      <c r="L24" s="21">
        <f>SUM(F$3:F23)+I24</f>
        <v>2.2394698224649002E-4</v>
      </c>
      <c r="M24" s="21">
        <f>SUM(G$3:G23)+J24</f>
        <v>3.6234564816427152E-4</v>
      </c>
      <c r="N24" s="21"/>
      <c r="O24" s="21"/>
      <c r="P24" s="21"/>
      <c r="Q24" s="19">
        <f t="shared" si="1"/>
        <v>1.2851344916183811E-5</v>
      </c>
      <c r="R24" s="19">
        <f t="shared" si="1"/>
        <v>5.0152250857309718E-8</v>
      </c>
      <c r="S24" s="19">
        <f t="shared" si="1"/>
        <v>1.3129436874358605E-7</v>
      </c>
      <c r="T24" s="19">
        <f t="shared" si="2"/>
        <v>-8.0282244244307367E-7</v>
      </c>
      <c r="U24" s="19">
        <f t="shared" si="3"/>
        <v>-1.2989646716814308E-6</v>
      </c>
      <c r="V24" s="19">
        <f t="shared" si="4"/>
        <v>8.1146214436537037E-8</v>
      </c>
    </row>
    <row r="25" spans="1:22" x14ac:dyDescent="0.25">
      <c r="A25" s="26">
        <f>Wellpath!E25</f>
        <v>630</v>
      </c>
      <c r="B25" s="22">
        <v>0</v>
      </c>
      <c r="C25" s="22">
        <f>-SIN(Wellpath!$L25) * COS(Wellpath!$L25)</f>
        <v>-0.18454900515952502</v>
      </c>
      <c r="D25" s="22">
        <f>TAN(Dip) * SIN(Wellpath!$L25) * COS(Wellpath!$L25) * SIN(Wellpath!$O25)</f>
        <v>0.11406013289093153</v>
      </c>
      <c r="E25" s="20">
        <f>Model!$W$13*((drdp!B25+drdp!K25)*ASZ!$B25+(drdp!E25+drdp!N25)*ASZ!$C25+(drdp!H25+drdp!Q25)*ASZ!$D25)</f>
        <v>-2.7189300519977638E-3</v>
      </c>
      <c r="F25" s="20">
        <f>Model!$W$13*((drdp!C25+drdp!L25)*ASZ!$B25+(drdp!F25+drdp!O25)*ASZ!$C25+(drdp!I25+drdp!R25)*ASZ!$D25)</f>
        <v>3.2147097930196057E-4</v>
      </c>
      <c r="G25" s="20">
        <f>Model!$W$13*((drdp!D25+drdp!M25)*ASZ!$B25+(drdp!G25+drdp!P25)*ASZ!$C25+(drdp!J25+drdp!S25)*ASZ!$D25)</f>
        <v>5.2013922756486591E-4</v>
      </c>
      <c r="H25" s="18">
        <f>Model!$W$13*((drdp!B25)*ASZ!$B25+(drdp!E25)*ASZ!$C25+(drdp!H25)*ASZ!$D25)</f>
        <v>-1.3594650259988819E-3</v>
      </c>
      <c r="I25" s="18">
        <f>Model!$W$13*((drdp!C25)*ASZ!$B25+(drdp!F25)*ASZ!$C25+(drdp!I25)*ASZ!$D25)</f>
        <v>1.6073548965098028E-4</v>
      </c>
      <c r="J25" s="18">
        <f>Model!$W$13*((drdp!D25)*ASZ!$B25+(drdp!G25)*ASZ!$C25+(drdp!J25)*ASZ!$D25)</f>
        <v>2.6006961378243295E-4</v>
      </c>
      <c r="K25" s="21">
        <f>SUM(E$3:E24)+H25</f>
        <v>-6.0080942231634394E-3</v>
      </c>
      <c r="L25" s="21">
        <f>SUM(F$3:F24)+I25</f>
        <v>4.8094560362209294E-4</v>
      </c>
      <c r="M25" s="21">
        <f>SUM(G$3:G24)+J25</f>
        <v>7.7816876444619047E-4</v>
      </c>
      <c r="N25" s="21"/>
      <c r="O25" s="21"/>
      <c r="P25" s="21"/>
      <c r="Q25" s="19">
        <f t="shared" si="1"/>
        <v>3.609719619440989E-5</v>
      </c>
      <c r="R25" s="19">
        <f t="shared" si="1"/>
        <v>2.3130867364341933E-7</v>
      </c>
      <c r="S25" s="19">
        <f t="shared" si="1"/>
        <v>6.0554662595971068E-7</v>
      </c>
      <c r="T25" s="19">
        <f t="shared" si="2"/>
        <v>-2.88956650277775E-6</v>
      </c>
      <c r="U25" s="19">
        <f t="shared" si="3"/>
        <v>-4.6753112583153884E-6</v>
      </c>
      <c r="V25" s="19">
        <f t="shared" si="4"/>
        <v>3.7425684613643134E-7</v>
      </c>
    </row>
    <row r="26" spans="1:22" x14ac:dyDescent="0.25">
      <c r="A26" s="26">
        <f>Wellpath!E26</f>
        <v>660</v>
      </c>
      <c r="B26" s="22">
        <v>0</v>
      </c>
      <c r="C26" s="22">
        <f>-SIN(Wellpath!$L26) * COS(Wellpath!$L26)</f>
        <v>-0.22434759914173588</v>
      </c>
      <c r="D26" s="22">
        <f>TAN(Dip) * SIN(Wellpath!$L26) * COS(Wellpath!$L26) * SIN(Wellpath!$O26)</f>
        <v>0.13865757200776282</v>
      </c>
      <c r="E26" s="20">
        <f>Model!$W$13*((drdp!B26+drdp!K26)*ASZ!$B26+(drdp!E26+drdp!N26)*ASZ!$C26+(drdp!H26+drdp!Q26)*ASZ!$D26)</f>
        <v>-3.2745493530593941E-3</v>
      </c>
      <c r="F26" s="20">
        <f>Model!$W$13*((drdp!C26+drdp!L26)*ASZ!$B26+(drdp!F26+drdp!O26)*ASZ!$C26+(drdp!I26+drdp!R26)*ASZ!$D26)</f>
        <v>4.7953180979683267E-4</v>
      </c>
      <c r="G26" s="20">
        <f>Model!$W$13*((drdp!D26+drdp!M26)*ASZ!$B26+(drdp!G26+drdp!P26)*ASZ!$C26+(drdp!J26+drdp!S26)*ASZ!$D26)</f>
        <v>7.758812496297565E-4</v>
      </c>
      <c r="H26" s="18">
        <f>Model!$W$13*((drdp!B26)*ASZ!$B26+(drdp!E26)*ASZ!$C26+(drdp!H26)*ASZ!$D26)</f>
        <v>-1.637274676529697E-3</v>
      </c>
      <c r="I26" s="18">
        <f>Model!$W$13*((drdp!C26)*ASZ!$B26+(drdp!F26)*ASZ!$C26+(drdp!I26)*ASZ!$D26)</f>
        <v>2.3976590489841634E-4</v>
      </c>
      <c r="J26" s="18">
        <f>Model!$W$13*((drdp!D26)*ASZ!$B26+(drdp!G26)*ASZ!$C26+(drdp!J26)*ASZ!$D26)</f>
        <v>3.8794062481487825E-4</v>
      </c>
      <c r="K26" s="21">
        <f>SUM(E$3:E25)+H26</f>
        <v>-9.0048339256920198E-3</v>
      </c>
      <c r="L26" s="21">
        <f>SUM(F$3:F25)+I26</f>
        <v>8.814469981714895E-4</v>
      </c>
      <c r="M26" s="21">
        <f>SUM(G$3:G25)+J26</f>
        <v>1.4261790030435017E-3</v>
      </c>
      <c r="N26" s="21"/>
      <c r="O26" s="21"/>
      <c r="P26" s="21"/>
      <c r="Q26" s="19">
        <f t="shared" si="1"/>
        <v>8.1087034029293955E-5</v>
      </c>
      <c r="R26" s="19">
        <f t="shared" si="1"/>
        <v>7.7694881058552979E-7</v>
      </c>
      <c r="S26" s="19">
        <f t="shared" si="1"/>
        <v>2.0339865487221564E-6</v>
      </c>
      <c r="T26" s="19">
        <f t="shared" si="2"/>
        <v>-7.93728383283402E-6</v>
      </c>
      <c r="U26" s="19">
        <f t="shared" si="3"/>
        <v>-1.2842505070715746E-5</v>
      </c>
      <c r="V26" s="19">
        <f t="shared" si="4"/>
        <v>1.2571012010879021E-6</v>
      </c>
    </row>
    <row r="27" spans="1:22" x14ac:dyDescent="0.25">
      <c r="A27" s="26">
        <f>Wellpath!E27</f>
        <v>690</v>
      </c>
      <c r="B27" s="22">
        <v>0</v>
      </c>
      <c r="C27" s="22">
        <f>-SIN(Wellpath!$L27) * COS(Wellpath!$L27)</f>
        <v>-0.26243877242969399</v>
      </c>
      <c r="D27" s="22">
        <f>TAN(Dip) * SIN(Wellpath!$L27) * COS(Wellpath!$L27) * SIN(Wellpath!$O27)</f>
        <v>0.16219974327788395</v>
      </c>
      <c r="E27" s="20">
        <f>Model!$W$13*((drdp!B27+drdp!K27)*ASZ!$B27+(drdp!E27+drdp!N27)*ASZ!$C27+(drdp!H27+drdp!Q27)*ASZ!$D27)</f>
        <v>-3.7872878951377979E-3</v>
      </c>
      <c r="F27" s="20">
        <f>Model!$W$13*((drdp!C27+drdp!L27)*ASZ!$B27+(drdp!F27+drdp!O27)*ASZ!$C27+(drdp!I27+drdp!R27)*ASZ!$D27)</f>
        <v>6.6368248446527309E-4</v>
      </c>
      <c r="G27" s="20">
        <f>Model!$W$13*((drdp!D27+drdp!M27)*ASZ!$B27+(drdp!G27+drdp!P27)*ASZ!$C27+(drdp!J27+drdp!S27)*ASZ!$D27)</f>
        <v>1.0738365732660489E-3</v>
      </c>
      <c r="H27" s="18">
        <f>Model!$W$13*((drdp!B27)*ASZ!$B27+(drdp!E27)*ASZ!$C27+(drdp!H27)*ASZ!$D27)</f>
        <v>-1.893643947568899E-3</v>
      </c>
      <c r="I27" s="18">
        <f>Model!$W$13*((drdp!C27)*ASZ!$B27+(drdp!F27)*ASZ!$C27+(drdp!I27)*ASZ!$D27)</f>
        <v>3.3184124223263655E-4</v>
      </c>
      <c r="J27" s="18">
        <f>Model!$W$13*((drdp!D27)*ASZ!$B27+(drdp!G27)*ASZ!$C27+(drdp!J27)*ASZ!$D27)</f>
        <v>5.3691828663302444E-4</v>
      </c>
      <c r="K27" s="21">
        <f>SUM(E$3:E26)+H27</f>
        <v>-1.2535752549790615E-2</v>
      </c>
      <c r="L27" s="21">
        <f>SUM(F$3:F26)+I27</f>
        <v>1.4530541453025424E-3</v>
      </c>
      <c r="M27" s="21">
        <f>SUM(G$3:G26)+J27</f>
        <v>2.3510379144914043E-3</v>
      </c>
      <c r="N27" s="21"/>
      <c r="O27" s="21"/>
      <c r="P27" s="21"/>
      <c r="Q27" s="19">
        <f t="shared" si="1"/>
        <v>1.5714509198958189E-4</v>
      </c>
      <c r="R27" s="19">
        <f t="shared" si="1"/>
        <v>2.1113663491809021E-6</v>
      </c>
      <c r="S27" s="19">
        <f t="shared" si="1"/>
        <v>5.5273792753760921E-6</v>
      </c>
      <c r="T27" s="19">
        <f t="shared" si="2"/>
        <v>-1.821512720696017E-5</v>
      </c>
      <c r="U27" s="19">
        <f t="shared" si="3"/>
        <v>-2.9472029531240031E-5</v>
      </c>
      <c r="V27" s="19">
        <f t="shared" si="4"/>
        <v>3.4161853874151792E-6</v>
      </c>
    </row>
    <row r="28" spans="1:22" x14ac:dyDescent="0.25">
      <c r="A28" s="26">
        <f>Wellpath!E28</f>
        <v>720</v>
      </c>
      <c r="B28" s="22">
        <v>0</v>
      </c>
      <c r="C28" s="22">
        <f>-SIN(Wellpath!$L28) * COS(Wellpath!$L28)</f>
        <v>-0.29853262819459875</v>
      </c>
      <c r="D28" s="22">
        <f>TAN(Dip) * SIN(Wellpath!$L28) * COS(Wellpath!$L28) * SIN(Wellpath!$O28)</f>
        <v>0.18450747656277761</v>
      </c>
      <c r="E28" s="20">
        <f>Model!$W$13*((drdp!B28+drdp!K28)*ASZ!$B28+(drdp!E28+drdp!N28)*ASZ!$C28+(drdp!H28+drdp!Q28)*ASZ!$D28)</f>
        <v>-4.2507804553527685E-3</v>
      </c>
      <c r="F28" s="20">
        <f>Model!$W$13*((drdp!C28+drdp!L28)*ASZ!$B28+(drdp!F28+drdp!O28)*ASZ!$C28+(drdp!I28+drdp!R28)*ASZ!$D28)</f>
        <v>8.7038504633440061E-4</v>
      </c>
      <c r="G28" s="20">
        <f>Model!$W$13*((drdp!D28+drdp!M28)*ASZ!$B28+(drdp!G28+drdp!P28)*ASZ!$C28+(drdp!J28+drdp!S28)*ASZ!$D28)</f>
        <v>1.408280793082538E-3</v>
      </c>
      <c r="H28" s="18">
        <f>Model!$W$13*((drdp!B28)*ASZ!$B28+(drdp!E28)*ASZ!$C28+(drdp!H28)*ASZ!$D28)</f>
        <v>-2.1253902276763843E-3</v>
      </c>
      <c r="I28" s="18">
        <f>Model!$W$13*((drdp!C28)*ASZ!$B28+(drdp!F28)*ASZ!$C28+(drdp!I28)*ASZ!$D28)</f>
        <v>4.3519252316720031E-4</v>
      </c>
      <c r="J28" s="18">
        <f>Model!$W$13*((drdp!D28)*ASZ!$B28+(drdp!G28)*ASZ!$C28+(drdp!J28)*ASZ!$D28)</f>
        <v>7.0414039654126902E-4</v>
      </c>
      <c r="K28" s="21">
        <f>SUM(E$3:E27)+H28</f>
        <v>-1.6554786725035898E-2</v>
      </c>
      <c r="L28" s="21">
        <f>SUM(F$3:F27)+I28</f>
        <v>2.2200879107023793E-3</v>
      </c>
      <c r="M28" s="21">
        <f>SUM(G$3:G27)+J28</f>
        <v>3.5920965976656977E-3</v>
      </c>
      <c r="N28" s="21"/>
      <c r="O28" s="21"/>
      <c r="P28" s="21"/>
      <c r="Q28" s="19">
        <f t="shared" si="1"/>
        <v>2.7406096351142479E-4</v>
      </c>
      <c r="R28" s="19">
        <f t="shared" si="1"/>
        <v>4.9287903312468558E-6</v>
      </c>
      <c r="S28" s="19">
        <f t="shared" si="1"/>
        <v>1.290315796696148E-5</v>
      </c>
      <c r="T28" s="19">
        <f t="shared" si="2"/>
        <v>-3.6753081872508432E-5</v>
      </c>
      <c r="U28" s="19">
        <f t="shared" si="3"/>
        <v>-5.9466393070082704E-5</v>
      </c>
      <c r="V28" s="19">
        <f t="shared" si="4"/>
        <v>7.9747702305527645E-6</v>
      </c>
    </row>
    <row r="29" spans="1:22" x14ac:dyDescent="0.25">
      <c r="A29" s="26">
        <f>Wellpath!E29</f>
        <v>750</v>
      </c>
      <c r="B29" s="22">
        <v>0</v>
      </c>
      <c r="C29" s="22">
        <f>-SIN(Wellpath!$L29) * COS(Wellpath!$L29)</f>
        <v>-0.33235447040001326</v>
      </c>
      <c r="D29" s="22">
        <f>TAN(Dip) * SIN(Wellpath!$L29) * COS(Wellpath!$L29) * SIN(Wellpath!$O29)</f>
        <v>0.20541099654236822</v>
      </c>
      <c r="E29" s="20">
        <f>Model!$W$13*((drdp!B29+drdp!K29)*ASZ!$B29+(drdp!E29+drdp!N29)*ASZ!$C29+(drdp!H29+drdp!Q29)*ASZ!$D29)</f>
        <v>-4.6594748123270444E-3</v>
      </c>
      <c r="F29" s="20">
        <f>Model!$W$13*((drdp!C29+drdp!L29)*ASZ!$B29+(drdp!F29+drdp!O29)*ASZ!$C29+(drdp!I29+drdp!R29)*ASZ!$D29)</f>
        <v>1.0956511241955228E-3</v>
      </c>
      <c r="G29" s="20">
        <f>Model!$W$13*((drdp!D29+drdp!M29)*ASZ!$B29+(drdp!G29+drdp!P29)*ASZ!$C29+(drdp!J29+drdp!S29)*ASZ!$D29)</f>
        <v>1.7727607345991013E-3</v>
      </c>
      <c r="H29" s="18">
        <f>Model!$W$13*((drdp!B29)*ASZ!$B29+(drdp!E29)*ASZ!$C29+(drdp!H29)*ASZ!$D29)</f>
        <v>-2.3297374061635222E-3</v>
      </c>
      <c r="I29" s="18">
        <f>Model!$W$13*((drdp!C29)*ASZ!$B29+(drdp!F29)*ASZ!$C29+(drdp!I29)*ASZ!$D29)</f>
        <v>5.478255620977614E-4</v>
      </c>
      <c r="J29" s="18">
        <f>Model!$W$13*((drdp!D29)*ASZ!$B29+(drdp!G29)*ASZ!$C29+(drdp!J29)*ASZ!$D29)</f>
        <v>8.8638036729955067E-4</v>
      </c>
      <c r="K29" s="21">
        <f>SUM(E$3:E28)+H29</f>
        <v>-2.1009914358875805E-2</v>
      </c>
      <c r="L29" s="21">
        <f>SUM(F$3:F28)+I29</f>
        <v>3.2031059959673411E-3</v>
      </c>
      <c r="M29" s="21">
        <f>SUM(G$3:G28)+J29</f>
        <v>5.1826173615065179E-3</v>
      </c>
      <c r="N29" s="21"/>
      <c r="O29" s="21"/>
      <c r="P29" s="21"/>
      <c r="Q29" s="19">
        <f t="shared" si="1"/>
        <v>4.4141650136729575E-4</v>
      </c>
      <c r="R29" s="19">
        <f t="shared" si="1"/>
        <v>1.0259888021401933E-5</v>
      </c>
      <c r="S29" s="19">
        <f t="shared" si="1"/>
        <v>2.6859522715788783E-5</v>
      </c>
      <c r="T29" s="19">
        <f t="shared" si="2"/>
        <v>-6.7296982657675432E-5</v>
      </c>
      <c r="U29" s="19">
        <f t="shared" si="3"/>
        <v>-1.0888634692007483E-4</v>
      </c>
      <c r="V29" s="19">
        <f t="shared" si="4"/>
        <v>1.660047274544597E-5</v>
      </c>
    </row>
    <row r="30" spans="1:22" x14ac:dyDescent="0.25">
      <c r="A30" s="26">
        <f>Wellpath!E30</f>
        <v>780</v>
      </c>
      <c r="B30" s="22">
        <v>0</v>
      </c>
      <c r="C30" s="22">
        <f>-SIN(Wellpath!$L30) * COS(Wellpath!$L30)</f>
        <v>-0.36364689440456766</v>
      </c>
      <c r="D30" s="22">
        <f>TAN(Dip) * SIN(Wellpath!$L30) * COS(Wellpath!$L30) * SIN(Wellpath!$O30)</f>
        <v>0.22475121480772053</v>
      </c>
      <c r="E30" s="20">
        <f>Model!$W$13*((drdp!B30+drdp!K30)*ASZ!$B30+(drdp!E30+drdp!N30)*ASZ!$C30+(drdp!H30+drdp!Q30)*ASZ!$D30)</f>
        <v>-5.0087222190711616E-3</v>
      </c>
      <c r="F30" s="20">
        <f>Model!$W$13*((drdp!C30+drdp!L30)*ASZ!$B30+(drdp!F30+drdp!O30)*ASZ!$C30+(drdp!I30+drdp!R30)*ASZ!$D30)</f>
        <v>1.3351110344505099E-3</v>
      </c>
      <c r="G30" s="20">
        <f>Model!$W$13*((drdp!D30+drdp!M30)*ASZ!$B30+(drdp!G30+drdp!P30)*ASZ!$C30+(drdp!J30+drdp!S30)*ASZ!$D30)</f>
        <v>2.1602062608585275E-3</v>
      </c>
      <c r="H30" s="18">
        <f>Model!$W$13*((drdp!B30)*ASZ!$B30+(drdp!E30)*ASZ!$C30+(drdp!H30)*ASZ!$D30)</f>
        <v>-2.5043611095355808E-3</v>
      </c>
      <c r="I30" s="18">
        <f>Model!$W$13*((drdp!C30)*ASZ!$B30+(drdp!F30)*ASZ!$C30+(drdp!I30)*ASZ!$D30)</f>
        <v>6.6755551722525494E-4</v>
      </c>
      <c r="J30" s="18">
        <f>Model!$W$13*((drdp!D30)*ASZ!$B30+(drdp!G30)*ASZ!$C30+(drdp!J30)*ASZ!$D30)</f>
        <v>1.0801031304292638E-3</v>
      </c>
      <c r="K30" s="21">
        <f>SUM(E$3:E29)+H30</f>
        <v>-2.5844012874574909E-2</v>
      </c>
      <c r="L30" s="21">
        <f>SUM(F$3:F29)+I30</f>
        <v>4.4184870752903569E-3</v>
      </c>
      <c r="M30" s="21">
        <f>SUM(G$3:G29)+J30</f>
        <v>7.1491008592353316E-3</v>
      </c>
      <c r="N30" s="21"/>
      <c r="O30" s="21"/>
      <c r="P30" s="21"/>
      <c r="Q30" s="19">
        <f t="shared" si="1"/>
        <v>6.6791300146119359E-4</v>
      </c>
      <c r="R30" s="19">
        <f t="shared" si="1"/>
        <v>1.9523028034507932E-5</v>
      </c>
      <c r="S30" s="19">
        <f t="shared" si="1"/>
        <v>5.1109643095519357E-5</v>
      </c>
      <c r="T30" s="19">
        <f t="shared" si="2"/>
        <v>-1.1419143685994682E-4</v>
      </c>
      <c r="U30" s="19">
        <f t="shared" si="3"/>
        <v>-1.8476145464771244E-4</v>
      </c>
      <c r="V30" s="19">
        <f t="shared" si="4"/>
        <v>3.1588209746478496E-5</v>
      </c>
    </row>
    <row r="31" spans="1:22" x14ac:dyDescent="0.25">
      <c r="A31" s="26">
        <f>Wellpath!E31</f>
        <v>810</v>
      </c>
      <c r="B31" s="22">
        <v>0</v>
      </c>
      <c r="C31" s="22">
        <f>-SIN(Wellpath!$L31) * COS(Wellpath!$L31)</f>
        <v>-0.39217174596670507</v>
      </c>
      <c r="D31" s="22">
        <f>TAN(Dip) * SIN(Wellpath!$L31) * COS(Wellpath!$L31) * SIN(Wellpath!$O31)</f>
        <v>0.24238094061989221</v>
      </c>
      <c r="E31" s="20">
        <f>Model!$W$13*((drdp!B31+drdp!K31)*ASZ!$B31+(drdp!E31+drdp!N31)*ASZ!$C31+(drdp!H31+drdp!Q31)*ASZ!$D31)</f>
        <v>-5.2948524821547823E-3</v>
      </c>
      <c r="F31" s="20">
        <f>Model!$W$13*((drdp!C31+drdp!L31)*ASZ!$B31+(drdp!F31+drdp!O31)*ASZ!$C31+(drdp!I31+drdp!R31)*ASZ!$D31)</f>
        <v>1.5840895285478163E-3</v>
      </c>
      <c r="G31" s="20">
        <f>Model!$W$13*((drdp!D31+drdp!M31)*ASZ!$B31+(drdp!G31+drdp!P31)*ASZ!$C31+(drdp!J31+drdp!S31)*ASZ!$D31)</f>
        <v>2.5630528315855002E-3</v>
      </c>
      <c r="H31" s="18">
        <f>Model!$W$13*((drdp!B31)*ASZ!$B31+(drdp!E31)*ASZ!$C31+(drdp!H31)*ASZ!$D31)</f>
        <v>-2.6474262410773912E-3</v>
      </c>
      <c r="I31" s="18">
        <f>Model!$W$13*((drdp!C31)*ASZ!$B31+(drdp!F31)*ASZ!$C31+(drdp!I31)*ASZ!$D31)</f>
        <v>7.9204476427390815E-4</v>
      </c>
      <c r="J31" s="18">
        <f>Model!$W$13*((drdp!D31)*ASZ!$B31+(drdp!G31)*ASZ!$C31+(drdp!J31)*ASZ!$D31)</f>
        <v>1.2815264157927501E-3</v>
      </c>
      <c r="K31" s="21">
        <f>SUM(E$3:E30)+H31</f>
        <v>-3.0995800225187879E-2</v>
      </c>
      <c r="L31" s="21">
        <f>SUM(F$3:F30)+I31</f>
        <v>5.8780873567895204E-3</v>
      </c>
      <c r="M31" s="21">
        <f>SUM(G$3:G30)+J31</f>
        <v>9.5107304054573467E-3</v>
      </c>
      <c r="N31" s="21"/>
      <c r="O31" s="21"/>
      <c r="P31" s="21"/>
      <c r="Q31" s="19">
        <f t="shared" si="1"/>
        <v>9.6073963159975693E-4</v>
      </c>
      <c r="R31" s="19">
        <f t="shared" si="1"/>
        <v>3.4551910974048808E-5</v>
      </c>
      <c r="S31" s="19">
        <f t="shared" si="1"/>
        <v>9.0453992845290868E-5</v>
      </c>
      <c r="T31" s="19">
        <f t="shared" si="2"/>
        <v>-1.8219602141725065E-4</v>
      </c>
      <c r="U31" s="19">
        <f t="shared" si="3"/>
        <v>-2.9479269964317601E-4</v>
      </c>
      <c r="V31" s="19">
        <f t="shared" si="4"/>
        <v>5.5904904150152499E-5</v>
      </c>
    </row>
    <row r="32" spans="1:22" x14ac:dyDescent="0.25">
      <c r="A32" s="26">
        <f>Wellpath!E32</f>
        <v>840</v>
      </c>
      <c r="B32" s="22">
        <v>0</v>
      </c>
      <c r="C32" s="22">
        <f>-SIN(Wellpath!$L32) * COS(Wellpath!$L32)</f>
        <v>-0.41771193374226118</v>
      </c>
      <c r="D32" s="22">
        <f>TAN(Dip) * SIN(Wellpath!$L32) * COS(Wellpath!$L32) * SIN(Wellpath!$O32)</f>
        <v>0.25816600112033311</v>
      </c>
      <c r="E32" s="20">
        <f>Model!$W$13*((drdp!B32+drdp!K32)*ASZ!$B32+(drdp!E32+drdp!N32)*ASZ!$C32+(drdp!H32+drdp!Q32)*ASZ!$D32)</f>
        <v>-5.5152323710330681E-3</v>
      </c>
      <c r="F32" s="20">
        <f>Model!$W$13*((drdp!C32+drdp!L32)*ASZ!$B32+(drdp!F32+drdp!O32)*ASZ!$C32+(drdp!I32+drdp!R32)*ASZ!$D32)</f>
        <v>1.8376868880812364E-3</v>
      </c>
      <c r="G32" s="20">
        <f>Model!$W$13*((drdp!D32+drdp!M32)*ASZ!$B32+(drdp!G32+drdp!P32)*ASZ!$C32+(drdp!J32+drdp!S32)*ASZ!$D32)</f>
        <v>2.9733727148503046E-3</v>
      </c>
      <c r="H32" s="18">
        <f>Model!$W$13*((drdp!B32)*ASZ!$B32+(drdp!E32)*ASZ!$C32+(drdp!H32)*ASZ!$D32)</f>
        <v>-2.7576161855165341E-3</v>
      </c>
      <c r="I32" s="18">
        <f>Model!$W$13*((drdp!C32)*ASZ!$B32+(drdp!F32)*ASZ!$C32+(drdp!I32)*ASZ!$D32)</f>
        <v>9.1884344404061821E-4</v>
      </c>
      <c r="J32" s="18">
        <f>Model!$W$13*((drdp!D32)*ASZ!$B32+(drdp!G32)*ASZ!$C32+(drdp!J32)*ASZ!$D32)</f>
        <v>1.4866863574251523E-3</v>
      </c>
      <c r="K32" s="21">
        <f>SUM(E$3:E31)+H32</f>
        <v>-3.6400842651781805E-2</v>
      </c>
      <c r="L32" s="21">
        <f>SUM(F$3:F31)+I32</f>
        <v>7.5889755651040464E-3</v>
      </c>
      <c r="M32" s="21">
        <f>SUM(G$3:G31)+J32</f>
        <v>1.2278943178675249E-2</v>
      </c>
      <c r="N32" s="21"/>
      <c r="O32" s="21"/>
      <c r="P32" s="21"/>
      <c r="Q32" s="19">
        <f t="shared" si="1"/>
        <v>1.3250213457597774E-3</v>
      </c>
      <c r="R32" s="19">
        <f t="shared" si="1"/>
        <v>5.7592550127746282E-5</v>
      </c>
      <c r="S32" s="19">
        <f t="shared" si="1"/>
        <v>1.5077244558513541E-4</v>
      </c>
      <c r="T32" s="19">
        <f t="shared" si="2"/>
        <v>-2.7624510543356931E-4</v>
      </c>
      <c r="U32" s="19">
        <f t="shared" si="3"/>
        <v>-4.4696387857712727E-4</v>
      </c>
      <c r="V32" s="19">
        <f t="shared" si="4"/>
        <v>9.3184599748267469E-5</v>
      </c>
    </row>
    <row r="33" spans="1:22" x14ac:dyDescent="0.25">
      <c r="A33" s="26">
        <f>Wellpath!E33</f>
        <v>870</v>
      </c>
      <c r="B33" s="22">
        <v>0</v>
      </c>
      <c r="C33" s="22">
        <f>-SIN(Wellpath!$L33) * COS(Wellpath!$L33)</f>
        <v>-0.44007308148067714</v>
      </c>
      <c r="D33" s="22">
        <f>TAN(Dip) * SIN(Wellpath!$L33) * COS(Wellpath!$L33) * SIN(Wellpath!$O33)</f>
        <v>0.27198626246735474</v>
      </c>
      <c r="E33" s="20">
        <f>Model!$W$13*((drdp!B33+drdp!K33)*ASZ!$B33+(drdp!E33+drdp!N33)*ASZ!$C33+(drdp!H33+drdp!Q33)*ASZ!$D33)</f>
        <v>-5.6683063664824916E-3</v>
      </c>
      <c r="F33" s="20">
        <f>Model!$W$13*((drdp!C33+drdp!L33)*ASZ!$B33+(drdp!F33+drdp!O33)*ASZ!$C33+(drdp!I33+drdp!R33)*ASZ!$D33)</f>
        <v>2.0908639778972936E-3</v>
      </c>
      <c r="G33" s="20">
        <f>Model!$W$13*((drdp!D33+drdp!M33)*ASZ!$B33+(drdp!G33+drdp!P33)*ASZ!$C33+(drdp!J33+drdp!S33)*ASZ!$D33)</f>
        <v>3.3830126027804353E-3</v>
      </c>
      <c r="H33" s="18">
        <f>Model!$W$13*((drdp!B33)*ASZ!$B33+(drdp!E33)*ASZ!$C33+(drdp!H33)*ASZ!$D33)</f>
        <v>-2.8341531832412458E-3</v>
      </c>
      <c r="I33" s="18">
        <f>Model!$W$13*((drdp!C33)*ASZ!$B33+(drdp!F33)*ASZ!$C33+(drdp!I33)*ASZ!$D33)</f>
        <v>1.0454319889486468E-3</v>
      </c>
      <c r="J33" s="18">
        <f>Model!$W$13*((drdp!D33)*ASZ!$B33+(drdp!G33)*ASZ!$C33+(drdp!J33)*ASZ!$D33)</f>
        <v>1.6915063013902176E-3</v>
      </c>
      <c r="K33" s="21">
        <f>SUM(E$3:E32)+H33</f>
        <v>-4.1992612020539583E-2</v>
      </c>
      <c r="L33" s="21">
        <f>SUM(F$3:F32)+I33</f>
        <v>9.5532509980933104E-3</v>
      </c>
      <c r="M33" s="21">
        <f>SUM(G$3:G32)+J33</f>
        <v>1.5457135837490617E-2</v>
      </c>
      <c r="N33" s="21"/>
      <c r="O33" s="21"/>
      <c r="P33" s="21"/>
      <c r="Q33" s="19">
        <f t="shared" si="1"/>
        <v>1.7633794643075655E-3</v>
      </c>
      <c r="R33" s="19">
        <f t="shared" si="1"/>
        <v>9.126460463257083E-5</v>
      </c>
      <c r="S33" s="19">
        <f t="shared" si="1"/>
        <v>2.3892304829863675E-4</v>
      </c>
      <c r="T33" s="19">
        <f t="shared" si="2"/>
        <v>-4.0116596269776492E-4</v>
      </c>
      <c r="U33" s="19">
        <f t="shared" si="3"/>
        <v>-6.4908550817252162E-4</v>
      </c>
      <c r="V33" s="19">
        <f t="shared" si="4"/>
        <v>1.476658983671711E-4</v>
      </c>
    </row>
    <row r="34" spans="1:22" x14ac:dyDescent="0.25">
      <c r="A34" s="26">
        <f>Wellpath!E34</f>
        <v>900</v>
      </c>
      <c r="B34" s="22">
        <v>0</v>
      </c>
      <c r="C34" s="22">
        <f>-SIN(Wellpath!$L34) * COS(Wellpath!$L34)</f>
        <v>-0.45908500734563346</v>
      </c>
      <c r="D34" s="22">
        <f>TAN(Dip) * SIN(Wellpath!$L34) * COS(Wellpath!$L34) * SIN(Wellpath!$O34)</f>
        <v>0.28373654412720434</v>
      </c>
      <c r="E34" s="20">
        <f>Model!$W$13*((drdp!B34+drdp!K34)*ASZ!$B34+(drdp!E34+drdp!N34)*ASZ!$C34+(drdp!H34+drdp!Q34)*ASZ!$D34)</f>
        <v>-5.7536190591273833E-3</v>
      </c>
      <c r="F34" s="20">
        <f>Model!$W$13*((drdp!C34+drdp!L34)*ASZ!$B34+(drdp!F34+drdp!O34)*ASZ!$C34+(drdp!I34+drdp!R34)*ASZ!$D34)</f>
        <v>2.3385297996113053E-3</v>
      </c>
      <c r="G34" s="20">
        <f>Model!$W$13*((drdp!D34+drdp!M34)*ASZ!$B34+(drdp!G34+drdp!P34)*ASZ!$C34+(drdp!J34+drdp!S34)*ASZ!$D34)</f>
        <v>3.7837352729270975E-3</v>
      </c>
      <c r="H34" s="18">
        <f>Model!$W$13*((drdp!B34)*ASZ!$B34+(drdp!E34)*ASZ!$C34+(drdp!H34)*ASZ!$D34)</f>
        <v>-2.8768095295636916E-3</v>
      </c>
      <c r="I34" s="18">
        <f>Model!$W$13*((drdp!C34)*ASZ!$B34+(drdp!F34)*ASZ!$C34+(drdp!I34)*ASZ!$D34)</f>
        <v>1.1692648998056527E-3</v>
      </c>
      <c r="J34" s="18">
        <f>Model!$W$13*((drdp!D34)*ASZ!$B34+(drdp!G34)*ASZ!$C34+(drdp!J34)*ASZ!$D34)</f>
        <v>1.8918676364635487E-3</v>
      </c>
      <c r="K34" s="21">
        <f>SUM(E$3:E33)+H34</f>
        <v>-4.7703574733344523E-2</v>
      </c>
      <c r="L34" s="21">
        <f>SUM(F$3:F33)+I34</f>
        <v>1.176794788684761E-2</v>
      </c>
      <c r="M34" s="21">
        <f>SUM(G$3:G33)+J34</f>
        <v>1.9040509775344383E-2</v>
      </c>
      <c r="N34" s="21"/>
      <c r="O34" s="21"/>
      <c r="P34" s="21"/>
      <c r="Q34" s="19">
        <f t="shared" si="1"/>
        <v>2.2756310423397859E-3</v>
      </c>
      <c r="R34" s="19">
        <f t="shared" si="1"/>
        <v>1.3848459746756113E-4</v>
      </c>
      <c r="S34" s="19">
        <f t="shared" si="1"/>
        <v>3.6254101250498503E-4</v>
      </c>
      <c r="T34" s="19">
        <f t="shared" si="2"/>
        <v>-5.6137318147833875E-4</v>
      </c>
      <c r="U34" s="19">
        <f t="shared" si="3"/>
        <v>-9.0830038102911767E-4</v>
      </c>
      <c r="V34" s="19">
        <f t="shared" si="4"/>
        <v>2.2406772677526521E-4</v>
      </c>
    </row>
    <row r="35" spans="1:22" x14ac:dyDescent="0.25">
      <c r="A35" s="26">
        <f>Wellpath!E35</f>
        <v>930</v>
      </c>
      <c r="B35" s="22">
        <v>0</v>
      </c>
      <c r="C35" s="22">
        <f>-SIN(Wellpath!$L35) * COS(Wellpath!$L35)</f>
        <v>-0.47460301910158309</v>
      </c>
      <c r="D35" s="22">
        <f>TAN(Dip) * SIN(Wellpath!$L35) * COS(Wellpath!$L35) * SIN(Wellpath!$O35)</f>
        <v>0.29332741936143641</v>
      </c>
      <c r="E35" s="20">
        <f>Model!$W$13*((drdp!B35+drdp!K35)*ASZ!$B35+(drdp!E35+drdp!N35)*ASZ!$C35+(drdp!H35+drdp!Q35)*ASZ!$D35)</f>
        <v>-5.7718188228392496E-3</v>
      </c>
      <c r="F35" s="20">
        <f>Model!$W$13*((drdp!C35+drdp!L35)*ASZ!$B35+(drdp!F35+drdp!O35)*ASZ!$C35+(drdp!I35+drdp!R35)*ASZ!$D35)</f>
        <v>2.5756300449306657E-3</v>
      </c>
      <c r="G35" s="20">
        <f>Model!$W$13*((drdp!D35+drdp!M35)*ASZ!$B35+(drdp!G35+drdp!P35)*ASZ!$C35+(drdp!J35+drdp!S35)*ASZ!$D35)</f>
        <v>4.1673628673172328E-3</v>
      </c>
      <c r="H35" s="18">
        <f>Model!$W$13*((drdp!B35)*ASZ!$B35+(drdp!E35)*ASZ!$C35+(drdp!H35)*ASZ!$D35)</f>
        <v>-2.8859094114196248E-3</v>
      </c>
      <c r="I35" s="18">
        <f>Model!$W$13*((drdp!C35)*ASZ!$B35+(drdp!F35)*ASZ!$C35+(drdp!I35)*ASZ!$D35)</f>
        <v>1.2878150224653329E-3</v>
      </c>
      <c r="J35" s="18">
        <f>Model!$W$13*((drdp!D35)*ASZ!$B35+(drdp!G35)*ASZ!$C35+(drdp!J35)*ASZ!$D35)</f>
        <v>2.0836814336586164E-3</v>
      </c>
      <c r="K35" s="21">
        <f>SUM(E$3:E34)+H35</f>
        <v>-5.3466293674327842E-2</v>
      </c>
      <c r="L35" s="21">
        <f>SUM(F$3:F34)+I35</f>
        <v>1.4225027809118595E-2</v>
      </c>
      <c r="M35" s="21">
        <f>SUM(G$3:G34)+J35</f>
        <v>2.301605884546655E-2</v>
      </c>
      <c r="N35" s="21"/>
      <c r="O35" s="21"/>
      <c r="P35" s="21"/>
      <c r="Q35" s="19">
        <f t="shared" si="1"/>
        <v>2.8586445592694693E-3</v>
      </c>
      <c r="R35" s="19">
        <f t="shared" si="1"/>
        <v>2.0235141617019737E-4</v>
      </c>
      <c r="S35" s="19">
        <f t="shared" si="1"/>
        <v>5.2973896477797905E-4</v>
      </c>
      <c r="T35" s="19">
        <f t="shared" si="2"/>
        <v>-7.6055951436781511E-4</v>
      </c>
      <c r="U35" s="19">
        <f t="shared" si="3"/>
        <v>-1.2305833614573256E-3</v>
      </c>
      <c r="V35" s="19">
        <f t="shared" si="4"/>
        <v>3.2740407713307168E-4</v>
      </c>
    </row>
    <row r="36" spans="1:22" x14ac:dyDescent="0.25">
      <c r="A36" s="26">
        <f>Wellpath!E36</f>
        <v>960</v>
      </c>
      <c r="B36" s="22">
        <v>0</v>
      </c>
      <c r="C36" s="22">
        <f>-SIN(Wellpath!$L36) * COS(Wellpath!$L36)</f>
        <v>-0.48650901530903146</v>
      </c>
      <c r="D36" s="22">
        <f>TAN(Dip) * SIN(Wellpath!$L36) * COS(Wellpath!$L36) * SIN(Wellpath!$O36)</f>
        <v>0.30068589581838956</v>
      </c>
      <c r="E36" s="20">
        <f>Model!$W$13*((drdp!B36+drdp!K36)*ASZ!$B36+(drdp!E36+drdp!N36)*ASZ!$C36+(drdp!H36+drdp!Q36)*ASZ!$D36)</f>
        <v>-5.7246427079962825E-3</v>
      </c>
      <c r="F36" s="20">
        <f>Model!$W$13*((drdp!C36+drdp!L36)*ASZ!$B36+(drdp!F36+drdp!O36)*ASZ!$C36+(drdp!I36+drdp!R36)*ASZ!$D36)</f>
        <v>2.7972351308629319E-3</v>
      </c>
      <c r="G36" s="20">
        <f>Model!$W$13*((drdp!D36+drdp!M36)*ASZ!$B36+(drdp!G36+drdp!P36)*ASZ!$C36+(drdp!J36+drdp!S36)*ASZ!$D36)</f>
        <v>4.5259193331964893E-3</v>
      </c>
      <c r="H36" s="18">
        <f>Model!$W$13*((drdp!B36)*ASZ!$B36+(drdp!E36)*ASZ!$C36+(drdp!H36)*ASZ!$D36)</f>
        <v>-2.8623213539981413E-3</v>
      </c>
      <c r="I36" s="18">
        <f>Model!$W$13*((drdp!C36)*ASZ!$B36+(drdp!F36)*ASZ!$C36+(drdp!I36)*ASZ!$D36)</f>
        <v>1.398617565431466E-3</v>
      </c>
      <c r="J36" s="18">
        <f>Model!$W$13*((drdp!D36)*ASZ!$B36+(drdp!G36)*ASZ!$C36+(drdp!J36)*ASZ!$D36)</f>
        <v>2.2629596665982446E-3</v>
      </c>
      <c r="K36" s="21">
        <f>SUM(E$3:E35)+H36</f>
        <v>-5.9214524439745612E-2</v>
      </c>
      <c r="L36" s="21">
        <f>SUM(F$3:F35)+I36</f>
        <v>1.6911460397015392E-2</v>
      </c>
      <c r="M36" s="21">
        <f>SUM(G$3:G35)+J36</f>
        <v>2.736269994572341E-2</v>
      </c>
      <c r="N36" s="21"/>
      <c r="O36" s="21"/>
      <c r="P36" s="21"/>
      <c r="Q36" s="19">
        <f t="shared" si="1"/>
        <v>3.5063599046252303E-3</v>
      </c>
      <c r="R36" s="19">
        <f t="shared" si="1"/>
        <v>2.8599749275982E-4</v>
      </c>
      <c r="S36" s="19">
        <f t="shared" si="1"/>
        <v>7.4871734831969186E-4</v>
      </c>
      <c r="T36" s="19">
        <f t="shared" si="2"/>
        <v>-1.0014040849908579E-3</v>
      </c>
      <c r="U36" s="19">
        <f t="shared" si="3"/>
        <v>-1.6202692646734647E-3</v>
      </c>
      <c r="V36" s="19">
        <f t="shared" si="4"/>
        <v>4.6274321648751666E-4</v>
      </c>
    </row>
    <row r="37" spans="1:22" x14ac:dyDescent="0.25">
      <c r="A37" s="26">
        <f>Wellpath!E37</f>
        <v>990</v>
      </c>
      <c r="B37" s="22">
        <v>0</v>
      </c>
      <c r="C37" s="22">
        <f>-SIN(Wellpath!$L37) * COS(Wellpath!$L37)</f>
        <v>-0.49471238414780305</v>
      </c>
      <c r="D37" s="22">
        <f>TAN(Dip) * SIN(Wellpath!$L37) * COS(Wellpath!$L37) * SIN(Wellpath!$O37)</f>
        <v>0.30575597104905694</v>
      </c>
      <c r="E37" s="20">
        <f>Model!$W$13*((drdp!B37+drdp!K37)*ASZ!$B37+(drdp!E37+drdp!N37)*ASZ!$C37+(drdp!H37+drdp!Q37)*ASZ!$D37)</f>
        <v>-5.6148828207223589E-3</v>
      </c>
      <c r="F37" s="20">
        <f>Model!$W$13*((drdp!C37+drdp!L37)*ASZ!$B37+(drdp!F37+drdp!O37)*ASZ!$C37+(drdp!I37+drdp!R37)*ASZ!$D37)</f>
        <v>2.998626207542641E-3</v>
      </c>
      <c r="G37" s="20">
        <f>Model!$W$13*((drdp!D37+drdp!M37)*ASZ!$B37+(drdp!G37+drdp!P37)*ASZ!$C37+(drdp!J37+drdp!S37)*ASZ!$D37)</f>
        <v>4.851769583474436E-3</v>
      </c>
      <c r="H37" s="18">
        <f>Model!$W$13*((drdp!B37)*ASZ!$B37+(drdp!E37)*ASZ!$C37+(drdp!H37)*ASZ!$D37)</f>
        <v>-2.8074414103611794E-3</v>
      </c>
      <c r="I37" s="18">
        <f>Model!$W$13*((drdp!C37)*ASZ!$B37+(drdp!F37)*ASZ!$C37+(drdp!I37)*ASZ!$D37)</f>
        <v>1.4993131037713205E-3</v>
      </c>
      <c r="J37" s="18">
        <f>Model!$W$13*((drdp!D37)*ASZ!$B37+(drdp!G37)*ASZ!$C37+(drdp!J37)*ASZ!$D37)</f>
        <v>2.425884791737218E-3</v>
      </c>
      <c r="K37" s="21">
        <f>SUM(E$3:E36)+H37</f>
        <v>-6.4884287204104926E-2</v>
      </c>
      <c r="L37" s="21">
        <f>SUM(F$3:F36)+I37</f>
        <v>1.9809391066218179E-2</v>
      </c>
      <c r="M37" s="21">
        <f>SUM(G$3:G36)+J37</f>
        <v>3.2051544404058878E-2</v>
      </c>
      <c r="N37" s="21"/>
      <c r="O37" s="21"/>
      <c r="P37" s="21"/>
      <c r="Q37" s="19">
        <f t="shared" si="1"/>
        <v>4.2099707259847744E-3</v>
      </c>
      <c r="R37" s="19">
        <f t="shared" si="1"/>
        <v>3.9241197441436463E-4</v>
      </c>
      <c r="S37" s="19">
        <f t="shared" si="1"/>
        <v>1.027301498685358E-3</v>
      </c>
      <c r="T37" s="19">
        <f t="shared" si="2"/>
        <v>-1.2853182192789307E-3</v>
      </c>
      <c r="U37" s="19">
        <f t="shared" si="3"/>
        <v>-2.0796416124480785E-3</v>
      </c>
      <c r="V37" s="19">
        <f t="shared" si="4"/>
        <v>6.349215773762592E-4</v>
      </c>
    </row>
    <row r="38" spans="1:22" x14ac:dyDescent="0.25">
      <c r="A38" s="26">
        <f>Wellpath!E38</f>
        <v>1020</v>
      </c>
      <c r="B38" s="22">
        <v>0</v>
      </c>
      <c r="C38" s="22">
        <f>-SIN(Wellpath!$L38) * COS(Wellpath!$L38)</f>
        <v>-0.49915069302770504</v>
      </c>
      <c r="D38" s="22">
        <f>TAN(Dip) * SIN(Wellpath!$L38) * COS(Wellpath!$L38) * SIN(Wellpath!$O38)</f>
        <v>0.30849905871953792</v>
      </c>
      <c r="E38" s="20">
        <f>Model!$W$13*((drdp!B38+drdp!K38)*ASZ!$B38+(drdp!E38+drdp!N38)*ASZ!$C38+(drdp!H38+drdp!Q38)*ASZ!$D38)</f>
        <v>-5.4463347707886644E-3</v>
      </c>
      <c r="F38" s="20">
        <f>Model!$W$13*((drdp!C38+drdp!L38)*ASZ!$B38+(drdp!F38+drdp!O38)*ASZ!$C38+(drdp!I38+drdp!R38)*ASZ!$D38)</f>
        <v>3.1753776638967193E-3</v>
      </c>
      <c r="G38" s="20">
        <f>Model!$W$13*((drdp!D38+drdp!M38)*ASZ!$B38+(drdp!G38+drdp!P38)*ASZ!$C38+(drdp!J38+drdp!S38)*ASZ!$D38)</f>
        <v>5.1377529906815288E-3</v>
      </c>
      <c r="H38" s="18">
        <f>Model!$W$13*((drdp!B38)*ASZ!$B38+(drdp!E38)*ASZ!$C38+(drdp!H38)*ASZ!$D38)</f>
        <v>-2.7231673853943322E-3</v>
      </c>
      <c r="I38" s="18">
        <f>Model!$W$13*((drdp!C38)*ASZ!$B38+(drdp!F38)*ASZ!$C38+(drdp!I38)*ASZ!$D38)</f>
        <v>1.5876888319483597E-3</v>
      </c>
      <c r="J38" s="18">
        <f>Model!$W$13*((drdp!D38)*ASZ!$B38+(drdp!G38)*ASZ!$C38+(drdp!J38)*ASZ!$D38)</f>
        <v>2.5688764953407644E-3</v>
      </c>
      <c r="K38" s="21">
        <f>SUM(E$3:E37)+H38</f>
        <v>-7.0414895999860436E-2</v>
      </c>
      <c r="L38" s="21">
        <f>SUM(F$3:F37)+I38</f>
        <v>2.2896393001937861E-2</v>
      </c>
      <c r="M38" s="21">
        <f>SUM(G$3:G37)+J38</f>
        <v>3.7046305691136858E-2</v>
      </c>
      <c r="N38" s="21"/>
      <c r="O38" s="21"/>
      <c r="P38" s="21"/>
      <c r="Q38" s="19">
        <f t="shared" si="1"/>
        <v>4.9582575786711611E-3</v>
      </c>
      <c r="R38" s="19">
        <f t="shared" si="1"/>
        <v>5.2424481249918901E-4</v>
      </c>
      <c r="S38" s="19">
        <f t="shared" si="1"/>
        <v>1.3724287653611592E-3</v>
      </c>
      <c r="T38" s="19">
        <f t="shared" si="2"/>
        <v>-1.6122471320033868E-3</v>
      </c>
      <c r="U38" s="19">
        <f t="shared" si="3"/>
        <v>-2.6086117624204395E-3</v>
      </c>
      <c r="V38" s="19">
        <f t="shared" si="4"/>
        <v>8.482267743741967E-4</v>
      </c>
    </row>
    <row r="39" spans="1:22" x14ac:dyDescent="0.25">
      <c r="A39" s="26">
        <f>Wellpath!E39</f>
        <v>1050</v>
      </c>
      <c r="B39" s="22">
        <v>0</v>
      </c>
      <c r="C39" s="22">
        <f>-SIN(Wellpath!$L39) * COS(Wellpath!$L39)</f>
        <v>-0.49979016373823731</v>
      </c>
      <c r="D39" s="22">
        <f>TAN(Dip) * SIN(Wellpath!$L39) * COS(Wellpath!$L39) * SIN(Wellpath!$O39)</f>
        <v>0.30889428227633853</v>
      </c>
      <c r="E39" s="20">
        <f>Model!$W$13*((drdp!B39+drdp!K39)*ASZ!$B39+(drdp!E39+drdp!N39)*ASZ!$C39+(drdp!H39+drdp!Q39)*ASZ!$D39)</f>
        <v>-5.2237290774410621E-3</v>
      </c>
      <c r="F39" s="20">
        <f>Model!$W$13*((drdp!C39+drdp!L39)*ASZ!$B39+(drdp!F39+drdp!O39)*ASZ!$C39+(drdp!I39+drdp!R39)*ASZ!$D39)</f>
        <v>3.3234347160942192E-3</v>
      </c>
      <c r="G39" s="20">
        <f>Model!$W$13*((drdp!D39+drdp!M39)*ASZ!$B39+(drdp!G39+drdp!P39)*ASZ!$C39+(drdp!J39+drdp!S39)*ASZ!$D39)</f>
        <v>5.3773089248836088E-3</v>
      </c>
      <c r="H39" s="18">
        <f>Model!$W$13*((drdp!B39)*ASZ!$B39+(drdp!E39)*ASZ!$C39+(drdp!H39)*ASZ!$D39)</f>
        <v>-2.6118645387205311E-3</v>
      </c>
      <c r="I39" s="18">
        <f>Model!$W$13*((drdp!C39)*ASZ!$B39+(drdp!F39)*ASZ!$C39+(drdp!I39)*ASZ!$D39)</f>
        <v>1.6617173580471096E-3</v>
      </c>
      <c r="J39" s="18">
        <f>Model!$W$13*((drdp!D39)*ASZ!$B39+(drdp!G39)*ASZ!$C39+(drdp!J39)*ASZ!$D39)</f>
        <v>2.6886544624418044E-3</v>
      </c>
      <c r="K39" s="21">
        <f>SUM(E$3:E38)+H39</f>
        <v>-7.5749927923975308E-2</v>
      </c>
      <c r="L39" s="21">
        <f>SUM(F$3:F38)+I39</f>
        <v>2.6145799191933328E-2</v>
      </c>
      <c r="M39" s="21">
        <f>SUM(G$3:G38)+J39</f>
        <v>4.230383664891943E-2</v>
      </c>
      <c r="N39" s="21"/>
      <c r="O39" s="21"/>
      <c r="P39" s="21"/>
      <c r="Q39" s="19">
        <f t="shared" si="1"/>
        <v>5.7380515804874542E-3</v>
      </c>
      <c r="R39" s="19">
        <f t="shared" si="1"/>
        <v>6.8360281538490148E-4</v>
      </c>
      <c r="S39" s="19">
        <f t="shared" si="1"/>
        <v>1.7896145952184586E-3</v>
      </c>
      <c r="T39" s="19">
        <f t="shared" si="2"/>
        <v>-1.9805424043036813E-3</v>
      </c>
      <c r="U39" s="19">
        <f t="shared" si="3"/>
        <v>-3.2045125770632718E-3</v>
      </c>
      <c r="V39" s="19">
        <f t="shared" si="4"/>
        <v>1.106067618070997E-3</v>
      </c>
    </row>
    <row r="40" spans="1:22" x14ac:dyDescent="0.25">
      <c r="A40" s="26">
        <f>Wellpath!E40</f>
        <v>1080</v>
      </c>
      <c r="B40" s="22">
        <v>0</v>
      </c>
      <c r="C40" s="22">
        <f>-SIN(Wellpath!$L40) * COS(Wellpath!$L40)</f>
        <v>-0.49662592952116974</v>
      </c>
      <c r="D40" s="22">
        <f>TAN(Dip) * SIN(Wellpath!$L40) * COS(Wellpath!$L40) * SIN(Wellpath!$O40)</f>
        <v>0.30693863382954911</v>
      </c>
      <c r="E40" s="20">
        <f>Model!$W$13*((drdp!B40+drdp!K40)*ASZ!$B40+(drdp!E40+drdp!N40)*ASZ!$C40+(drdp!H40+drdp!Q40)*ASZ!$D40)</f>
        <v>-4.1272055948057577E-3</v>
      </c>
      <c r="F40" s="20">
        <f>Model!$W$13*((drdp!C40+drdp!L40)*ASZ!$B40+(drdp!F40+drdp!O40)*ASZ!$C40+(drdp!I40+drdp!R40)*ASZ!$D40)</f>
        <v>2.8659872897252689E-3</v>
      </c>
      <c r="G40" s="20">
        <f>Model!$W$13*((drdp!D40+drdp!M40)*ASZ!$B40+(drdp!G40+drdp!P40)*ASZ!$C40+(drdp!J40+drdp!S40)*ASZ!$D40)</f>
        <v>4.6371601515177059E-3</v>
      </c>
      <c r="H40" s="18">
        <f>Model!$W$13*((drdp!B40)*ASZ!$B40+(drdp!E40)*ASZ!$C40+(drdp!H40)*ASZ!$D40)</f>
        <v>-2.4763233568834545E-3</v>
      </c>
      <c r="I40" s="18">
        <f>Model!$W$13*((drdp!C40)*ASZ!$B40+(drdp!F40)*ASZ!$C40+(drdp!I40)*ASZ!$D40)</f>
        <v>1.7195923738351614E-3</v>
      </c>
      <c r="J40" s="18">
        <f>Model!$W$13*((drdp!D40)*ASZ!$B40+(drdp!G40)*ASZ!$C40+(drdp!J40)*ASZ!$D40)</f>
        <v>2.7822960909106242E-3</v>
      </c>
      <c r="K40" s="21">
        <f>SUM(E$3:E39)+H40</f>
        <v>-8.0838115819579295E-2</v>
      </c>
      <c r="L40" s="21">
        <f>SUM(F$3:F39)+I40</f>
        <v>2.9527108923815597E-2</v>
      </c>
      <c r="M40" s="21">
        <f>SUM(G$3:G39)+J40</f>
        <v>4.7774787202271858E-2</v>
      </c>
      <c r="N40" s="21"/>
      <c r="O40" s="21"/>
      <c r="P40" s="21"/>
      <c r="Q40" s="19">
        <f t="shared" si="1"/>
        <v>6.5348009692597162E-3</v>
      </c>
      <c r="R40" s="19">
        <f t="shared" si="1"/>
        <v>8.7185016139887069E-4</v>
      </c>
      <c r="S40" s="19">
        <f t="shared" si="1"/>
        <v>2.2824302922223589E-3</v>
      </c>
      <c r="T40" s="19">
        <f t="shared" si="2"/>
        <v>-2.3869158510007385E-3</v>
      </c>
      <c r="U40" s="19">
        <f t="shared" si="3"/>
        <v>-3.8620237811130072E-3</v>
      </c>
      <c r="V40" s="19">
        <f t="shared" si="4"/>
        <v>1.4106513455335926E-3</v>
      </c>
    </row>
    <row r="41" spans="1:22" x14ac:dyDescent="0.25">
      <c r="A41" s="26">
        <f>Wellpath!E41</f>
        <v>1100</v>
      </c>
      <c r="B41" s="22">
        <v>0</v>
      </c>
      <c r="C41" s="22">
        <f>-SIN(Wellpath!$L41) * COS(Wellpath!$L41)</f>
        <v>-0.49240387650610407</v>
      </c>
      <c r="D41" s="22">
        <f>TAN(Dip) * SIN(Wellpath!$L41) * COS(Wellpath!$L41) * SIN(Wellpath!$O41)</f>
        <v>0.30432920265133884</v>
      </c>
      <c r="E41" s="20">
        <f>Model!$W$13*((drdp!B41+drdp!K41)*ASZ!$B41+(drdp!E41+drdp!N41)*ASZ!$C41+(drdp!H41+drdp!Q41)*ASZ!$D41)</f>
        <v>-2.3738333308480838E-3</v>
      </c>
      <c r="F41" s="20">
        <f>Model!$W$13*((drdp!C41+drdp!L41)*ASZ!$B41+(drdp!F41+drdp!O41)*ASZ!$C41+(drdp!I41+drdp!R41)*ASZ!$D41)</f>
        <v>1.7484727092741559E-3</v>
      </c>
      <c r="G41" s="20">
        <f>Model!$W$13*((drdp!D41+drdp!M41)*ASZ!$B41+(drdp!G41+drdp!P41)*ASZ!$C41+(drdp!J41+drdp!S41)*ASZ!$D41)</f>
        <v>2.8290244002580835E-3</v>
      </c>
      <c r="H41" s="18">
        <f>Model!$W$13*((drdp!B41)*ASZ!$B41+(drdp!E41)*ASZ!$C41+(drdp!H41)*ASZ!$D41)</f>
        <v>-1.5825555538987227E-3</v>
      </c>
      <c r="I41" s="18">
        <f>Model!$W$13*((drdp!C41)*ASZ!$B41+(drdp!F41)*ASZ!$C41+(drdp!I41)*ASZ!$D41)</f>
        <v>1.1656484728494374E-3</v>
      </c>
      <c r="J41" s="18">
        <f>Model!$W$13*((drdp!D41)*ASZ!$B41+(drdp!G41)*ASZ!$C41+(drdp!J41)*ASZ!$D41)</f>
        <v>1.8860162668387227E-3</v>
      </c>
      <c r="K41" s="21">
        <f>SUM(E$3:E40)+H41</f>
        <v>-8.4071553611400313E-2</v>
      </c>
      <c r="L41" s="21">
        <f>SUM(F$3:F40)+I41</f>
        <v>3.1839152312555144E-2</v>
      </c>
      <c r="M41" s="21">
        <f>SUM(G$3:G40)+J41</f>
        <v>5.151566752971766E-2</v>
      </c>
      <c r="N41" s="21"/>
      <c r="O41" s="21"/>
      <c r="P41" s="21"/>
      <c r="Q41" s="19">
        <f t="shared" si="1"/>
        <v>7.0680261266345568E-3</v>
      </c>
      <c r="R41" s="19">
        <f t="shared" si="1"/>
        <v>1.0137316199820856E-3</v>
      </c>
      <c r="S41" s="19">
        <f t="shared" si="1"/>
        <v>2.6538640010324065E-3</v>
      </c>
      <c r="T41" s="19">
        <f t="shared" si="2"/>
        <v>-2.67676700058652E-3</v>
      </c>
      <c r="U41" s="19">
        <f t="shared" si="3"/>
        <v>-4.3310022045517328E-3</v>
      </c>
      <c r="V41" s="19">
        <f t="shared" si="4"/>
        <v>1.6402151849616319E-3</v>
      </c>
    </row>
    <row r="42" spans="1:22" x14ac:dyDescent="0.25">
      <c r="A42" s="26">
        <f>Wellpath!E42</f>
        <v>1110</v>
      </c>
      <c r="B42" s="22">
        <v>0</v>
      </c>
      <c r="C42" s="22">
        <f>-SIN(Wellpath!$L42) * COS(Wellpath!$L42)</f>
        <v>-0.49240387650610407</v>
      </c>
      <c r="D42" s="22">
        <f>TAN(Dip) * SIN(Wellpath!$L42) * COS(Wellpath!$L42) * SIN(Wellpath!$O42)</f>
        <v>0.30432920265133884</v>
      </c>
      <c r="E42" s="20">
        <f>Model!$W$13*((drdp!B42+drdp!K42)*ASZ!$B42+(drdp!E42+drdp!N42)*ASZ!$C42+(drdp!H42+drdp!Q42)*ASZ!$D42)</f>
        <v>-3.1651111077974454E-3</v>
      </c>
      <c r="F42" s="20">
        <f>Model!$W$13*((drdp!C42+drdp!L42)*ASZ!$B42+(drdp!F42+drdp!O42)*ASZ!$C42+(drdp!I42+drdp!R42)*ASZ!$D42)</f>
        <v>2.3312969456988747E-3</v>
      </c>
      <c r="G42" s="20">
        <f>Model!$W$13*((drdp!D42+drdp!M42)*ASZ!$B42+(drdp!G42+drdp!P42)*ASZ!$C42+(drdp!J42+drdp!S42)*ASZ!$D42)</f>
        <v>3.7720325336774454E-3</v>
      </c>
      <c r="H42" s="18">
        <f>Model!$W$13*((drdp!B42)*ASZ!$B42+(drdp!E42)*ASZ!$C42+(drdp!H42)*ASZ!$D42)</f>
        <v>-7.9127777694936135E-4</v>
      </c>
      <c r="I42" s="18">
        <f>Model!$W$13*((drdp!C42)*ASZ!$B42+(drdp!F42)*ASZ!$C42+(drdp!I42)*ASZ!$D42)</f>
        <v>5.8282423642471869E-4</v>
      </c>
      <c r="J42" s="18">
        <f>Model!$W$13*((drdp!D42)*ASZ!$B42+(drdp!G42)*ASZ!$C42+(drdp!J42)*ASZ!$D42)</f>
        <v>9.4300813341936134E-4</v>
      </c>
      <c r="K42" s="21">
        <f>SUM(E$3:E41)+H42</f>
        <v>-8.5654109165299044E-2</v>
      </c>
      <c r="L42" s="21">
        <f>SUM(F$3:F41)+I42</f>
        <v>3.3004800785404576E-2</v>
      </c>
      <c r="M42" s="21">
        <f>SUM(G$3:G41)+J42</f>
        <v>5.3401683796556382E-2</v>
      </c>
      <c r="N42" s="21"/>
      <c r="O42" s="21"/>
      <c r="P42" s="21"/>
      <c r="Q42" s="19">
        <f t="shared" si="1"/>
        <v>7.3366264169009657E-3</v>
      </c>
      <c r="R42" s="19">
        <f t="shared" si="1"/>
        <v>1.0893168748842424E-3</v>
      </c>
      <c r="S42" s="19">
        <f t="shared" si="1"/>
        <v>2.8517398323073925E-3</v>
      </c>
      <c r="T42" s="19">
        <f t="shared" si="2"/>
        <v>-2.8269968094519911E-3</v>
      </c>
      <c r="U42" s="19">
        <f t="shared" si="3"/>
        <v>-4.5740736535210217E-3</v>
      </c>
      <c r="V42" s="19">
        <f t="shared" si="4"/>
        <v>1.7625119353105109E-3</v>
      </c>
    </row>
    <row r="43" spans="1:22" x14ac:dyDescent="0.25">
      <c r="A43" s="26">
        <f>Wellpath!E43</f>
        <v>1140</v>
      </c>
      <c r="B43" s="22">
        <v>0</v>
      </c>
      <c r="C43" s="22">
        <f>-SIN(Wellpath!$L43) * COS(Wellpath!$L43)</f>
        <v>-0.49240387650610407</v>
      </c>
      <c r="D43" s="22">
        <f>TAN(Dip) * SIN(Wellpath!$L43) * COS(Wellpath!$L43) * SIN(Wellpath!$O43)</f>
        <v>0.30432920265133884</v>
      </c>
      <c r="E43" s="20">
        <f>Model!$W$13*((drdp!B43+drdp!K43)*ASZ!$B43+(drdp!E43+drdp!N43)*ASZ!$C43+(drdp!H43+drdp!Q43)*ASZ!$D43)</f>
        <v>-4.7476666616961677E-3</v>
      </c>
      <c r="F43" s="20">
        <f>Model!$W$13*((drdp!C43+drdp!L43)*ASZ!$B43+(drdp!F43+drdp!O43)*ASZ!$C43+(drdp!I43+drdp!R43)*ASZ!$D43)</f>
        <v>3.4969454185483119E-3</v>
      </c>
      <c r="G43" s="20">
        <f>Model!$W$13*((drdp!D43+drdp!M43)*ASZ!$B43+(drdp!G43+drdp!P43)*ASZ!$C43+(drdp!J43+drdp!S43)*ASZ!$D43)</f>
        <v>5.658048800516167E-3</v>
      </c>
      <c r="H43" s="18">
        <f>Model!$W$13*((drdp!B43)*ASZ!$B43+(drdp!E43)*ASZ!$C43+(drdp!H43)*ASZ!$D43)</f>
        <v>-2.3738333308480838E-3</v>
      </c>
      <c r="I43" s="18">
        <f>Model!$W$13*((drdp!C43)*ASZ!$B43+(drdp!F43)*ASZ!$C43+(drdp!I43)*ASZ!$D43)</f>
        <v>1.7484727092741559E-3</v>
      </c>
      <c r="J43" s="18">
        <f>Model!$W$13*((drdp!D43)*ASZ!$B43+(drdp!G43)*ASZ!$C43+(drdp!J43)*ASZ!$D43)</f>
        <v>2.8290244002580835E-3</v>
      </c>
      <c r="K43" s="21">
        <f>SUM(E$3:E42)+H43</f>
        <v>-9.0401775826995212E-2</v>
      </c>
      <c r="L43" s="21">
        <f>SUM(F$3:F42)+I43</f>
        <v>3.6501746203952891E-2</v>
      </c>
      <c r="M43" s="21">
        <f>SUM(G$3:G42)+J43</f>
        <v>5.9059732597072548E-2</v>
      </c>
      <c r="N43" s="21"/>
      <c r="O43" s="21"/>
      <c r="P43" s="21"/>
      <c r="Q43" s="19">
        <f t="shared" si="1"/>
        <v>8.1724810726742959E-3</v>
      </c>
      <c r="R43" s="19">
        <f t="shared" si="1"/>
        <v>1.3323774759377892E-3</v>
      </c>
      <c r="S43" s="19">
        <f t="shared" si="1"/>
        <v>3.4880520144377138E-3</v>
      </c>
      <c r="T43" s="19">
        <f t="shared" si="2"/>
        <v>-3.2998226776236226E-3</v>
      </c>
      <c r="U43" s="19">
        <f t="shared" si="3"/>
        <v>-5.3391047066428344E-3</v>
      </c>
      <c r="V43" s="19">
        <f t="shared" si="4"/>
        <v>2.1557833701316659E-3</v>
      </c>
    </row>
    <row r="44" spans="1:22" s="36" customFormat="1" x14ac:dyDescent="0.25">
      <c r="A44" s="26">
        <f>Wellpath!E44</f>
        <v>1170</v>
      </c>
      <c r="B44" s="22">
        <v>0</v>
      </c>
      <c r="C44" s="22">
        <f>-SIN(Wellpath!$L44) * COS(Wellpath!$L44)</f>
        <v>-0.49240387650610407</v>
      </c>
      <c r="D44" s="22">
        <f>TAN(Dip) * SIN(Wellpath!$L44) * COS(Wellpath!$L44) * SIN(Wellpath!$O44)</f>
        <v>0.30432920265133884</v>
      </c>
      <c r="E44" s="20">
        <f>Model!$W$13*((drdp!B44+drdp!K44)*ASZ!$B44+(drdp!E44+drdp!N44)*ASZ!$C44+(drdp!H44+drdp!Q44)*ASZ!$D44)</f>
        <v>-4.7476666616961677E-3</v>
      </c>
      <c r="F44" s="20">
        <f>Model!$W$13*((drdp!C44+drdp!L44)*ASZ!$B44+(drdp!F44+drdp!O44)*ASZ!$C44+(drdp!I44+drdp!R44)*ASZ!$D44)</f>
        <v>3.4969454185483119E-3</v>
      </c>
      <c r="G44" s="20">
        <f>Model!$W$13*((drdp!D44+drdp!M44)*ASZ!$B44+(drdp!G44+drdp!P44)*ASZ!$C44+(drdp!J44+drdp!S44)*ASZ!$D44)</f>
        <v>5.658048800516167E-3</v>
      </c>
      <c r="H44" s="32">
        <f>Model!$W$13*((drdp!B44)*ASZ!$B44+(drdp!E44)*ASZ!$C44+(drdp!H44)*ASZ!$D44)</f>
        <v>-2.3738333308480838E-3</v>
      </c>
      <c r="I44" s="32">
        <f>Model!$W$13*((drdp!C44)*ASZ!$B44+(drdp!F44)*ASZ!$C44+(drdp!I44)*ASZ!$D44)</f>
        <v>1.7484727092741559E-3</v>
      </c>
      <c r="J44" s="32">
        <f>Model!$W$13*((drdp!D44)*ASZ!$B44+(drdp!G44)*ASZ!$C44+(drdp!J44)*ASZ!$D44)</f>
        <v>2.8290244002580835E-3</v>
      </c>
      <c r="K44" s="34">
        <f>SUM(E$3:E43)+H44</f>
        <v>-9.5149442488691394E-2</v>
      </c>
      <c r="L44" s="34">
        <f>SUM(F$3:F43)+I44</f>
        <v>3.9998691622501206E-2</v>
      </c>
      <c r="M44" s="34">
        <f>SUM(G$3:G43)+J44</f>
        <v>6.4717781397588714E-2</v>
      </c>
      <c r="N44" s="34"/>
      <c r="O44" s="34"/>
      <c r="P44" s="34"/>
      <c r="Q44" s="35">
        <f t="shared" si="1"/>
        <v>9.0534164059087908E-3</v>
      </c>
      <c r="R44" s="35">
        <f t="shared" si="1"/>
        <v>1.5998953315119482E-3</v>
      </c>
      <c r="S44" s="35">
        <f t="shared" si="1"/>
        <v>4.1883912290260799E-3</v>
      </c>
      <c r="T44" s="35">
        <f t="shared" si="2"/>
        <v>-3.8058532081580807E-3</v>
      </c>
      <c r="U44" s="35">
        <f t="shared" si="3"/>
        <v>-6.1578608190855687E-3</v>
      </c>
      <c r="V44" s="35">
        <f t="shared" si="4"/>
        <v>2.588626580614596E-3</v>
      </c>
    </row>
    <row r="45" spans="1:22" x14ac:dyDescent="0.25">
      <c r="A45" s="26">
        <f>Wellpath!E45</f>
        <v>1200</v>
      </c>
      <c r="B45" s="22">
        <v>0</v>
      </c>
      <c r="C45" s="22">
        <f>-SIN(Wellpath!$L45) * COS(Wellpath!$L45)</f>
        <v>-0.49240387650610407</v>
      </c>
      <c r="D45" s="22">
        <f>TAN(Dip) * SIN(Wellpath!$L45) * COS(Wellpath!$L45) * SIN(Wellpath!$O45)</f>
        <v>0.30432920265133884</v>
      </c>
      <c r="E45" s="20">
        <f>Model!$W$13*((drdp!B45+drdp!K45)*ASZ!$B45+(drdp!E45+drdp!N45)*ASZ!$C45+(drdp!H45+drdp!Q45)*ASZ!$D45)</f>
        <v>-4.7476666616961677E-3</v>
      </c>
      <c r="F45" s="20">
        <f>Model!$W$13*((drdp!C45+drdp!L45)*ASZ!$B45+(drdp!F45+drdp!O45)*ASZ!$C45+(drdp!I45+drdp!R45)*ASZ!$D45)</f>
        <v>3.4969454185483119E-3</v>
      </c>
      <c r="G45" s="20">
        <f>Model!$W$13*((drdp!D45+drdp!M45)*ASZ!$B45+(drdp!G45+drdp!P45)*ASZ!$C45+(drdp!J45+drdp!S45)*ASZ!$D45)</f>
        <v>5.658048800516167E-3</v>
      </c>
      <c r="H45" s="18">
        <f>Model!$W$13*((drdp!B45)*ASZ!$B45+(drdp!E45)*ASZ!$C45+(drdp!H45)*ASZ!$D45)</f>
        <v>-2.3738333308480838E-3</v>
      </c>
      <c r="I45" s="18">
        <f>Model!$W$13*((drdp!C45)*ASZ!$B45+(drdp!F45)*ASZ!$C45+(drdp!I45)*ASZ!$D45)</f>
        <v>1.7484727092741559E-3</v>
      </c>
      <c r="J45" s="18">
        <f>Model!$W$13*((drdp!D45)*ASZ!$B45+(drdp!G45)*ASZ!$C45+(drdp!J45)*ASZ!$D45)</f>
        <v>2.8290244002580835E-3</v>
      </c>
      <c r="K45" s="21">
        <f>SUM(E$3:E44)+H45</f>
        <v>-9.9897109150387547E-2</v>
      </c>
      <c r="L45" s="21">
        <f>SUM(F$3:F44)+I45</f>
        <v>4.3495637041049515E-2</v>
      </c>
      <c r="M45" s="21">
        <f>SUM(G$3:G44)+J45</f>
        <v>7.0375830198104894E-2</v>
      </c>
      <c r="N45" s="21"/>
      <c r="O45" s="21"/>
      <c r="P45" s="21"/>
      <c r="Q45" s="19">
        <f t="shared" si="1"/>
        <v>9.9794324166044435E-3</v>
      </c>
      <c r="R45" s="19">
        <f t="shared" si="1"/>
        <v>1.8918704416067186E-3</v>
      </c>
      <c r="S45" s="19">
        <f t="shared" si="1"/>
        <v>4.9527574760724925E-3</v>
      </c>
      <c r="T45" s="19">
        <f t="shared" si="2"/>
        <v>-4.345088401055363E-3</v>
      </c>
      <c r="U45" s="19">
        <f t="shared" si="3"/>
        <v>-7.0303419908492246E-3</v>
      </c>
      <c r="V45" s="19">
        <f t="shared" si="4"/>
        <v>3.0610415667593023E-3</v>
      </c>
    </row>
    <row r="46" spans="1:22" x14ac:dyDescent="0.25">
      <c r="A46" s="26">
        <f>Wellpath!E46</f>
        <v>1230</v>
      </c>
      <c r="B46" s="22">
        <v>0</v>
      </c>
      <c r="C46" s="22">
        <f>-SIN(Wellpath!$L46) * COS(Wellpath!$L46)</f>
        <v>-0.49240387650610407</v>
      </c>
      <c r="D46" s="22">
        <f>TAN(Dip) * SIN(Wellpath!$L46) * COS(Wellpath!$L46) * SIN(Wellpath!$O46)</f>
        <v>0.30432920265133884</v>
      </c>
      <c r="E46" s="20">
        <f>Model!$W$13*((drdp!B46+drdp!K46)*ASZ!$B46+(drdp!E46+drdp!N46)*ASZ!$C46+(drdp!H46+drdp!Q46)*ASZ!$D46)</f>
        <v>-4.7476666616961677E-3</v>
      </c>
      <c r="F46" s="20">
        <f>Model!$W$13*((drdp!C46+drdp!L46)*ASZ!$B46+(drdp!F46+drdp!O46)*ASZ!$C46+(drdp!I46+drdp!R46)*ASZ!$D46)</f>
        <v>3.4969454185483119E-3</v>
      </c>
      <c r="G46" s="20">
        <f>Model!$W$13*((drdp!D46+drdp!M46)*ASZ!$B46+(drdp!G46+drdp!P46)*ASZ!$C46+(drdp!J46+drdp!S46)*ASZ!$D46)</f>
        <v>5.658048800516167E-3</v>
      </c>
      <c r="H46" s="18">
        <f>Model!$W$13*((drdp!B46)*ASZ!$B46+(drdp!E46)*ASZ!$C46+(drdp!H46)*ASZ!$D46)</f>
        <v>-2.3738333308480838E-3</v>
      </c>
      <c r="I46" s="18">
        <f>Model!$W$13*((drdp!C46)*ASZ!$B46+(drdp!F46)*ASZ!$C46+(drdp!I46)*ASZ!$D46)</f>
        <v>1.7484727092741559E-3</v>
      </c>
      <c r="J46" s="18">
        <f>Model!$W$13*((drdp!D46)*ASZ!$B46+(drdp!G46)*ASZ!$C46+(drdp!J46)*ASZ!$D46)</f>
        <v>2.8290244002580835E-3</v>
      </c>
      <c r="K46" s="21">
        <f>SUM(E$3:E45)+H46</f>
        <v>-0.10464477581208373</v>
      </c>
      <c r="L46" s="21">
        <f>SUM(F$3:F45)+I46</f>
        <v>4.6992582459597823E-2</v>
      </c>
      <c r="M46" s="21">
        <f>SUM(G$3:G45)+J46</f>
        <v>7.603387899862106E-2</v>
      </c>
      <c r="N46" s="21"/>
      <c r="O46" s="21"/>
      <c r="P46" s="21"/>
      <c r="Q46" s="19">
        <f t="shared" si="1"/>
        <v>1.0950529104761264E-2</v>
      </c>
      <c r="R46" s="19">
        <f t="shared" si="1"/>
        <v>2.2083028062221009E-3</v>
      </c>
      <c r="S46" s="19">
        <f t="shared" si="1"/>
        <v>5.7811507555769488E-3</v>
      </c>
      <c r="T46" s="19">
        <f t="shared" si="2"/>
        <v>-4.9175282563154723E-3</v>
      </c>
      <c r="U46" s="19">
        <f t="shared" si="3"/>
        <v>-7.956548221933802E-3</v>
      </c>
      <c r="V46" s="19">
        <f t="shared" si="4"/>
        <v>3.5730283285657833E-3</v>
      </c>
    </row>
    <row r="47" spans="1:22" x14ac:dyDescent="0.25">
      <c r="A47" s="26">
        <f>Wellpath!E47</f>
        <v>1260</v>
      </c>
      <c r="B47" s="22">
        <v>0</v>
      </c>
      <c r="C47" s="22">
        <f>-SIN(Wellpath!$L47) * COS(Wellpath!$L47)</f>
        <v>-0.49240387650610407</v>
      </c>
      <c r="D47" s="22">
        <f>TAN(Dip) * SIN(Wellpath!$L47) * COS(Wellpath!$L47) * SIN(Wellpath!$O47)</f>
        <v>0.30432920265133884</v>
      </c>
      <c r="E47" s="20">
        <f>Model!$W$13*((drdp!B47+drdp!K47)*ASZ!$B47+(drdp!E47+drdp!N47)*ASZ!$C47+(drdp!H47+drdp!Q47)*ASZ!$D47)</f>
        <v>-4.7476666616961677E-3</v>
      </c>
      <c r="F47" s="20">
        <f>Model!$W$13*((drdp!C47+drdp!L47)*ASZ!$B47+(drdp!F47+drdp!O47)*ASZ!$C47+(drdp!I47+drdp!R47)*ASZ!$D47)</f>
        <v>3.4969454185483119E-3</v>
      </c>
      <c r="G47" s="20">
        <f>Model!$W$13*((drdp!D47+drdp!M47)*ASZ!$B47+(drdp!G47+drdp!P47)*ASZ!$C47+(drdp!J47+drdp!S47)*ASZ!$D47)</f>
        <v>5.658048800516167E-3</v>
      </c>
      <c r="H47" s="18">
        <f>Model!$W$13*((drdp!B47)*ASZ!$B47+(drdp!E47)*ASZ!$C47+(drdp!H47)*ASZ!$D47)</f>
        <v>-2.3738333308480838E-3</v>
      </c>
      <c r="I47" s="18">
        <f>Model!$W$13*((drdp!C47)*ASZ!$B47+(drdp!F47)*ASZ!$C47+(drdp!I47)*ASZ!$D47)</f>
        <v>1.7484727092741559E-3</v>
      </c>
      <c r="J47" s="18">
        <f>Model!$W$13*((drdp!D47)*ASZ!$B47+(drdp!G47)*ASZ!$C47+(drdp!J47)*ASZ!$D47)</f>
        <v>2.8290244002580835E-3</v>
      </c>
      <c r="K47" s="21">
        <f>SUM(E$3:E46)+H47</f>
        <v>-0.10939244247377988</v>
      </c>
      <c r="L47" s="21">
        <f>SUM(F$3:F46)+I47</f>
        <v>5.0489527878146132E-2</v>
      </c>
      <c r="M47" s="21">
        <f>SUM(G$3:G46)+J47</f>
        <v>8.1691927799137226E-2</v>
      </c>
      <c r="N47" s="21"/>
      <c r="O47" s="21"/>
      <c r="P47" s="21"/>
      <c r="Q47" s="19">
        <f t="shared" si="1"/>
        <v>1.1966706470379241E-2</v>
      </c>
      <c r="R47" s="19">
        <f t="shared" si="1"/>
        <v>2.5491924253580956E-3</v>
      </c>
      <c r="S47" s="19">
        <f t="shared" si="1"/>
        <v>6.6735710675394494E-3</v>
      </c>
      <c r="T47" s="19">
        <f t="shared" si="2"/>
        <v>-5.5231727739384062E-3</v>
      </c>
      <c r="U47" s="19">
        <f t="shared" si="3"/>
        <v>-8.9364795123392984E-3</v>
      </c>
      <c r="V47" s="19">
        <f t="shared" si="4"/>
        <v>4.12458686603404E-3</v>
      </c>
    </row>
    <row r="48" spans="1:22" x14ac:dyDescent="0.25">
      <c r="A48" s="26">
        <f>Wellpath!E48</f>
        <v>1290</v>
      </c>
      <c r="B48" s="22">
        <v>0</v>
      </c>
      <c r="C48" s="22">
        <f>-SIN(Wellpath!$L48) * COS(Wellpath!$L48)</f>
        <v>-0.49240387650610407</v>
      </c>
      <c r="D48" s="22">
        <f>TAN(Dip) * SIN(Wellpath!$L48) * COS(Wellpath!$L48) * SIN(Wellpath!$O48)</f>
        <v>0.30432920265133884</v>
      </c>
      <c r="E48" s="20">
        <f>Model!$W$13*((drdp!B48+drdp!K48)*ASZ!$B48+(drdp!E48+drdp!N48)*ASZ!$C48+(drdp!H48+drdp!Q48)*ASZ!$D48)</f>
        <v>-4.7476666616961677E-3</v>
      </c>
      <c r="F48" s="20">
        <f>Model!$W$13*((drdp!C48+drdp!L48)*ASZ!$B48+(drdp!F48+drdp!O48)*ASZ!$C48+(drdp!I48+drdp!R48)*ASZ!$D48)</f>
        <v>3.4969454185483119E-3</v>
      </c>
      <c r="G48" s="20">
        <f>Model!$W$13*((drdp!D48+drdp!M48)*ASZ!$B48+(drdp!G48+drdp!P48)*ASZ!$C48+(drdp!J48+drdp!S48)*ASZ!$D48)</f>
        <v>5.658048800516167E-3</v>
      </c>
      <c r="H48" s="18">
        <f>Model!$W$13*((drdp!B48)*ASZ!$B48+(drdp!E48)*ASZ!$C48+(drdp!H48)*ASZ!$D48)</f>
        <v>-2.3738333308480838E-3</v>
      </c>
      <c r="I48" s="18">
        <f>Model!$W$13*((drdp!C48)*ASZ!$B48+(drdp!F48)*ASZ!$C48+(drdp!I48)*ASZ!$D48)</f>
        <v>1.7484727092741559E-3</v>
      </c>
      <c r="J48" s="18">
        <f>Model!$W$13*((drdp!D48)*ASZ!$B48+(drdp!G48)*ASZ!$C48+(drdp!J48)*ASZ!$D48)</f>
        <v>2.8290244002580835E-3</v>
      </c>
      <c r="K48" s="21">
        <f>SUM(E$3:E47)+H48</f>
        <v>-0.11414010913547606</v>
      </c>
      <c r="L48" s="21">
        <f>SUM(F$3:F47)+I48</f>
        <v>5.398647329669444E-2</v>
      </c>
      <c r="M48" s="21">
        <f>SUM(G$3:G47)+J48</f>
        <v>8.7349976599653392E-2</v>
      </c>
      <c r="N48" s="21"/>
      <c r="O48" s="21"/>
      <c r="P48" s="21"/>
      <c r="Q48" s="19">
        <f t="shared" si="1"/>
        <v>1.3027964513458386E-2</v>
      </c>
      <c r="R48" s="19">
        <f t="shared" si="1"/>
        <v>2.9145392990147017E-3</v>
      </c>
      <c r="S48" s="19">
        <f t="shared" si="1"/>
        <v>7.6300184119599953E-3</v>
      </c>
      <c r="T48" s="19">
        <f t="shared" si="2"/>
        <v>-6.1620219539241673E-3</v>
      </c>
      <c r="U48" s="19">
        <f t="shared" si="3"/>
        <v>-9.9701358620657189E-3</v>
      </c>
      <c r="V48" s="19">
        <f t="shared" si="4"/>
        <v>4.7157171791640719E-3</v>
      </c>
    </row>
    <row r="49" spans="1:22" x14ac:dyDescent="0.25">
      <c r="A49" s="26">
        <f>Wellpath!E49</f>
        <v>1320</v>
      </c>
      <c r="B49" s="22">
        <v>0</v>
      </c>
      <c r="C49" s="22">
        <f>-SIN(Wellpath!$L49) * COS(Wellpath!$L49)</f>
        <v>-0.49240387650610407</v>
      </c>
      <c r="D49" s="22">
        <f>TAN(Dip) * SIN(Wellpath!$L49) * COS(Wellpath!$L49) * SIN(Wellpath!$O49)</f>
        <v>0.30432920265133884</v>
      </c>
      <c r="E49" s="20">
        <f>Model!$W$13*((drdp!B49+drdp!K49)*ASZ!$B49+(drdp!E49+drdp!N49)*ASZ!$C49+(drdp!H49+drdp!Q49)*ASZ!$D49)</f>
        <v>-4.7476666616961677E-3</v>
      </c>
      <c r="F49" s="20">
        <f>Model!$W$13*((drdp!C49+drdp!L49)*ASZ!$B49+(drdp!F49+drdp!O49)*ASZ!$C49+(drdp!I49+drdp!R49)*ASZ!$D49)</f>
        <v>3.4969454185483119E-3</v>
      </c>
      <c r="G49" s="20">
        <f>Model!$W$13*((drdp!D49+drdp!M49)*ASZ!$B49+(drdp!G49+drdp!P49)*ASZ!$C49+(drdp!J49+drdp!S49)*ASZ!$D49)</f>
        <v>5.658048800516167E-3</v>
      </c>
      <c r="H49" s="18">
        <f>Model!$W$13*((drdp!B49)*ASZ!$B49+(drdp!E49)*ASZ!$C49+(drdp!H49)*ASZ!$D49)</f>
        <v>-2.3738333308480838E-3</v>
      </c>
      <c r="I49" s="18">
        <f>Model!$W$13*((drdp!C49)*ASZ!$B49+(drdp!F49)*ASZ!$C49+(drdp!I49)*ASZ!$D49)</f>
        <v>1.7484727092741559E-3</v>
      </c>
      <c r="J49" s="18">
        <f>Model!$W$13*((drdp!D49)*ASZ!$B49+(drdp!G49)*ASZ!$C49+(drdp!J49)*ASZ!$D49)</f>
        <v>2.8290244002580835E-3</v>
      </c>
      <c r="K49" s="21">
        <f>SUM(E$3:E48)+H49</f>
        <v>-0.11888777579717222</v>
      </c>
      <c r="L49" s="21">
        <f>SUM(F$3:F48)+I49</f>
        <v>5.7483418715242748E-2</v>
      </c>
      <c r="M49" s="21">
        <f>SUM(G$3:G48)+J49</f>
        <v>9.3008025400169558E-2</v>
      </c>
      <c r="N49" s="21"/>
      <c r="O49" s="21"/>
      <c r="P49" s="21"/>
      <c r="Q49" s="19">
        <f t="shared" si="1"/>
        <v>1.4134303233998688E-2</v>
      </c>
      <c r="R49" s="19">
        <f t="shared" si="1"/>
        <v>3.3043434271919202E-3</v>
      </c>
      <c r="S49" s="19">
        <f t="shared" si="1"/>
        <v>8.6504927888385857E-3</v>
      </c>
      <c r="T49" s="19">
        <f t="shared" si="2"/>
        <v>-6.8340757962727537E-3</v>
      </c>
      <c r="U49" s="19">
        <f t="shared" si="3"/>
        <v>-1.1057517271113057E-2</v>
      </c>
      <c r="V49" s="19">
        <f t="shared" si="4"/>
        <v>5.3464192679558795E-3</v>
      </c>
    </row>
    <row r="50" spans="1:22" x14ac:dyDescent="0.25">
      <c r="A50" s="26">
        <f>Wellpath!E50</f>
        <v>1350</v>
      </c>
      <c r="B50" s="22">
        <v>0</v>
      </c>
      <c r="C50" s="22">
        <f>-SIN(Wellpath!$L50) * COS(Wellpath!$L50)</f>
        <v>-0.49240387650610407</v>
      </c>
      <c r="D50" s="22">
        <f>TAN(Dip) * SIN(Wellpath!$L50) * COS(Wellpath!$L50) * SIN(Wellpath!$O50)</f>
        <v>0.30432920265133884</v>
      </c>
      <c r="E50" s="20">
        <f>Model!$W$13*((drdp!B50+drdp!K50)*ASZ!$B50+(drdp!E50+drdp!N50)*ASZ!$C50+(drdp!H50+drdp!Q50)*ASZ!$D50)</f>
        <v>-4.7476666616961677E-3</v>
      </c>
      <c r="F50" s="20">
        <f>Model!$W$13*((drdp!C50+drdp!L50)*ASZ!$B50+(drdp!F50+drdp!O50)*ASZ!$C50+(drdp!I50+drdp!R50)*ASZ!$D50)</f>
        <v>3.4969454185483119E-3</v>
      </c>
      <c r="G50" s="20">
        <f>Model!$W$13*((drdp!D50+drdp!M50)*ASZ!$B50+(drdp!G50+drdp!P50)*ASZ!$C50+(drdp!J50+drdp!S50)*ASZ!$D50)</f>
        <v>5.658048800516167E-3</v>
      </c>
      <c r="H50" s="18">
        <f>Model!$W$13*((drdp!B50)*ASZ!$B50+(drdp!E50)*ASZ!$C50+(drdp!H50)*ASZ!$D50)</f>
        <v>-2.3738333308480838E-3</v>
      </c>
      <c r="I50" s="18">
        <f>Model!$W$13*((drdp!C50)*ASZ!$B50+(drdp!F50)*ASZ!$C50+(drdp!I50)*ASZ!$D50)</f>
        <v>1.7484727092741559E-3</v>
      </c>
      <c r="J50" s="18">
        <f>Model!$W$13*((drdp!D50)*ASZ!$B50+(drdp!G50)*ASZ!$C50+(drdp!J50)*ASZ!$D50)</f>
        <v>2.8290244002580835E-3</v>
      </c>
      <c r="K50" s="21">
        <f>SUM(E$3:E49)+H50</f>
        <v>-0.1236354424588684</v>
      </c>
      <c r="L50" s="21">
        <f>SUM(F$3:F49)+I50</f>
        <v>6.0980364133791057E-2</v>
      </c>
      <c r="M50" s="21">
        <f>SUM(G$3:G49)+J50</f>
        <v>9.8666074200685724E-2</v>
      </c>
      <c r="N50" s="21"/>
      <c r="O50" s="21"/>
      <c r="P50" s="21"/>
      <c r="Q50" s="19">
        <f t="shared" si="1"/>
        <v>1.5285722632000159E-2</v>
      </c>
      <c r="R50" s="19">
        <f t="shared" si="1"/>
        <v>3.7186048098897507E-3</v>
      </c>
      <c r="S50" s="19">
        <f t="shared" si="1"/>
        <v>9.7349941981752213E-3</v>
      </c>
      <c r="T50" s="19">
        <f t="shared" si="2"/>
        <v>-7.5393343009841664E-3</v>
      </c>
      <c r="U50" s="19">
        <f t="shared" si="3"/>
        <v>-1.219862373948132E-2</v>
      </c>
      <c r="V50" s="19">
        <f t="shared" si="4"/>
        <v>6.0166931324094628E-3</v>
      </c>
    </row>
    <row r="51" spans="1:22" x14ac:dyDescent="0.25">
      <c r="A51" s="26">
        <f>Wellpath!E51</f>
        <v>1380</v>
      </c>
      <c r="B51" s="22">
        <v>0</v>
      </c>
      <c r="C51" s="22">
        <f>-SIN(Wellpath!$L51) * COS(Wellpath!$L51)</f>
        <v>-0.49240387650610407</v>
      </c>
      <c r="D51" s="22">
        <f>TAN(Dip) * SIN(Wellpath!$L51) * COS(Wellpath!$L51) * SIN(Wellpath!$O51)</f>
        <v>0.30432920265133884</v>
      </c>
      <c r="E51" s="20">
        <f>Model!$W$13*((drdp!B51+drdp!K51)*ASZ!$B51+(drdp!E51+drdp!N51)*ASZ!$C51+(drdp!H51+drdp!Q51)*ASZ!$D51)</f>
        <v>-4.7476666616961677E-3</v>
      </c>
      <c r="F51" s="20">
        <f>Model!$W$13*((drdp!C51+drdp!L51)*ASZ!$B51+(drdp!F51+drdp!O51)*ASZ!$C51+(drdp!I51+drdp!R51)*ASZ!$D51)</f>
        <v>3.4969454185483119E-3</v>
      </c>
      <c r="G51" s="20">
        <f>Model!$W$13*((drdp!D51+drdp!M51)*ASZ!$B51+(drdp!G51+drdp!P51)*ASZ!$C51+(drdp!J51+drdp!S51)*ASZ!$D51)</f>
        <v>5.658048800516167E-3</v>
      </c>
      <c r="H51" s="18">
        <f>Model!$W$13*((drdp!B51)*ASZ!$B51+(drdp!E51)*ASZ!$C51+(drdp!H51)*ASZ!$D51)</f>
        <v>-2.3738333308480838E-3</v>
      </c>
      <c r="I51" s="18">
        <f>Model!$W$13*((drdp!C51)*ASZ!$B51+(drdp!F51)*ASZ!$C51+(drdp!I51)*ASZ!$D51)</f>
        <v>1.7484727092741559E-3</v>
      </c>
      <c r="J51" s="18">
        <f>Model!$W$13*((drdp!D51)*ASZ!$B51+(drdp!G51)*ASZ!$C51+(drdp!J51)*ASZ!$D51)</f>
        <v>2.8290244002580835E-3</v>
      </c>
      <c r="K51" s="21">
        <f>SUM(E$3:E50)+H51</f>
        <v>-0.12838310912056458</v>
      </c>
      <c r="L51" s="21">
        <f>SUM(F$3:F50)+I51</f>
        <v>6.4477309552339365E-2</v>
      </c>
      <c r="M51" s="21">
        <f>SUM(G$3:G50)+J51</f>
        <v>0.10432412300120189</v>
      </c>
      <c r="N51" s="21"/>
      <c r="O51" s="21"/>
      <c r="P51" s="21"/>
      <c r="Q51" s="19">
        <f t="shared" si="1"/>
        <v>1.6482222707462791E-2</v>
      </c>
      <c r="R51" s="19">
        <f t="shared" si="1"/>
        <v>4.1573234471081934E-3</v>
      </c>
      <c r="S51" s="19">
        <f t="shared" si="1"/>
        <v>1.0883522639969901E-2</v>
      </c>
      <c r="T51" s="19">
        <f t="shared" si="2"/>
        <v>-8.2777974680584062E-3</v>
      </c>
      <c r="U51" s="19">
        <f t="shared" si="3"/>
        <v>-1.3393455267170503E-2</v>
      </c>
      <c r="V51" s="19">
        <f t="shared" si="4"/>
        <v>6.7265387725248217E-3</v>
      </c>
    </row>
    <row r="52" spans="1:22" x14ac:dyDescent="0.25">
      <c r="A52" s="26">
        <f>Wellpath!E52</f>
        <v>1410</v>
      </c>
      <c r="B52" s="22">
        <v>0</v>
      </c>
      <c r="C52" s="22">
        <f>-SIN(Wellpath!$L52) * COS(Wellpath!$L52)</f>
        <v>-0.49240387650610407</v>
      </c>
      <c r="D52" s="22">
        <f>TAN(Dip) * SIN(Wellpath!$L52) * COS(Wellpath!$L52) * SIN(Wellpath!$O52)</f>
        <v>0.30432920265133884</v>
      </c>
      <c r="E52" s="20">
        <f>Model!$W$13*((drdp!B52+drdp!K52)*ASZ!$B52+(drdp!E52+drdp!N52)*ASZ!$C52+(drdp!H52+drdp!Q52)*ASZ!$D52)</f>
        <v>-4.7476666616961677E-3</v>
      </c>
      <c r="F52" s="20">
        <f>Model!$W$13*((drdp!C52+drdp!L52)*ASZ!$B52+(drdp!F52+drdp!O52)*ASZ!$C52+(drdp!I52+drdp!R52)*ASZ!$D52)</f>
        <v>3.4969454185483119E-3</v>
      </c>
      <c r="G52" s="20">
        <f>Model!$W$13*((drdp!D52+drdp!M52)*ASZ!$B52+(drdp!G52+drdp!P52)*ASZ!$C52+(drdp!J52+drdp!S52)*ASZ!$D52)</f>
        <v>5.658048800516167E-3</v>
      </c>
      <c r="H52" s="18">
        <f>Model!$W$13*((drdp!B52)*ASZ!$B52+(drdp!E52)*ASZ!$C52+(drdp!H52)*ASZ!$D52)</f>
        <v>-2.3738333308480838E-3</v>
      </c>
      <c r="I52" s="18">
        <f>Model!$W$13*((drdp!C52)*ASZ!$B52+(drdp!F52)*ASZ!$C52+(drdp!I52)*ASZ!$D52)</f>
        <v>1.7484727092741559E-3</v>
      </c>
      <c r="J52" s="18">
        <f>Model!$W$13*((drdp!D52)*ASZ!$B52+(drdp!G52)*ASZ!$C52+(drdp!J52)*ASZ!$D52)</f>
        <v>2.8290244002580835E-3</v>
      </c>
      <c r="K52" s="21">
        <f>SUM(E$3:E51)+H52</f>
        <v>-0.13313077578226076</v>
      </c>
      <c r="L52" s="21">
        <f>SUM(F$3:F51)+I52</f>
        <v>6.7974254970887674E-2</v>
      </c>
      <c r="M52" s="21">
        <f>SUM(G$3:G51)+J52</f>
        <v>0.10998217180171806</v>
      </c>
      <c r="N52" s="21"/>
      <c r="O52" s="21"/>
      <c r="P52" s="21"/>
      <c r="Q52" s="19">
        <f t="shared" si="1"/>
        <v>1.772380346038659E-2</v>
      </c>
      <c r="R52" s="19">
        <f t="shared" si="1"/>
        <v>4.6204993388472473E-3</v>
      </c>
      <c r="S52" s="19">
        <f t="shared" si="1"/>
        <v>1.2096078114222626E-2</v>
      </c>
      <c r="T52" s="19">
        <f t="shared" si="2"/>
        <v>-9.0494652974954706E-3</v>
      </c>
      <c r="U52" s="19">
        <f t="shared" si="3"/>
        <v>-1.4642011854180608E-2</v>
      </c>
      <c r="V52" s="19">
        <f t="shared" si="4"/>
        <v>7.4759561883019554E-3</v>
      </c>
    </row>
    <row r="53" spans="1:22" x14ac:dyDescent="0.25">
      <c r="A53" s="26">
        <f>Wellpath!E53</f>
        <v>1440</v>
      </c>
      <c r="B53" s="22">
        <v>0</v>
      </c>
      <c r="C53" s="22">
        <f>-SIN(Wellpath!$L53) * COS(Wellpath!$L53)</f>
        <v>-0.49240387650610407</v>
      </c>
      <c r="D53" s="22">
        <f>TAN(Dip) * SIN(Wellpath!$L53) * COS(Wellpath!$L53) * SIN(Wellpath!$O53)</f>
        <v>0.30432920265133884</v>
      </c>
      <c r="E53" s="20">
        <f>Model!$W$13*((drdp!B53+drdp!K53)*ASZ!$B53+(drdp!E53+drdp!N53)*ASZ!$C53+(drdp!H53+drdp!Q53)*ASZ!$D53)</f>
        <v>-4.7476666616961677E-3</v>
      </c>
      <c r="F53" s="20">
        <f>Model!$W$13*((drdp!C53+drdp!L53)*ASZ!$B53+(drdp!F53+drdp!O53)*ASZ!$C53+(drdp!I53+drdp!R53)*ASZ!$D53)</f>
        <v>3.4969454185483119E-3</v>
      </c>
      <c r="G53" s="20">
        <f>Model!$W$13*((drdp!D53+drdp!M53)*ASZ!$B53+(drdp!G53+drdp!P53)*ASZ!$C53+(drdp!J53+drdp!S53)*ASZ!$D53)</f>
        <v>5.658048800516167E-3</v>
      </c>
      <c r="H53" s="18">
        <f>Model!$W$13*((drdp!B53)*ASZ!$B53+(drdp!E53)*ASZ!$C53+(drdp!H53)*ASZ!$D53)</f>
        <v>-2.3738333308480838E-3</v>
      </c>
      <c r="I53" s="18">
        <f>Model!$W$13*((drdp!C53)*ASZ!$B53+(drdp!F53)*ASZ!$C53+(drdp!I53)*ASZ!$D53)</f>
        <v>1.7484727092741559E-3</v>
      </c>
      <c r="J53" s="18">
        <f>Model!$W$13*((drdp!D53)*ASZ!$B53+(drdp!G53)*ASZ!$C53+(drdp!J53)*ASZ!$D53)</f>
        <v>2.8290244002580835E-3</v>
      </c>
      <c r="K53" s="21">
        <f>SUM(E$3:E52)+H53</f>
        <v>-0.13787844244395694</v>
      </c>
      <c r="L53" s="21">
        <f>SUM(F$3:F52)+I53</f>
        <v>7.1471200389435982E-2</v>
      </c>
      <c r="M53" s="21">
        <f>SUM(G$3:G52)+J53</f>
        <v>0.11564022060223422</v>
      </c>
      <c r="N53" s="21"/>
      <c r="O53" s="21"/>
      <c r="P53" s="21"/>
      <c r="Q53" s="19">
        <f t="shared" si="1"/>
        <v>1.9010464890771548E-2</v>
      </c>
      <c r="R53" s="19">
        <f t="shared" si="1"/>
        <v>5.1081324851069143E-3</v>
      </c>
      <c r="S53" s="19">
        <f t="shared" si="1"/>
        <v>1.3372660620933396E-2</v>
      </c>
      <c r="T53" s="19">
        <f t="shared" si="2"/>
        <v>-9.8543377892953629E-3</v>
      </c>
      <c r="U53" s="19">
        <f t="shared" si="3"/>
        <v>-1.5944293500511634E-2</v>
      </c>
      <c r="V53" s="19">
        <f t="shared" si="4"/>
        <v>8.2649453797408647E-3</v>
      </c>
    </row>
    <row r="54" spans="1:22" x14ac:dyDescent="0.25">
      <c r="A54" s="26">
        <f>Wellpath!E54</f>
        <v>1470</v>
      </c>
      <c r="B54" s="22">
        <v>0</v>
      </c>
      <c r="C54" s="22">
        <f>-SIN(Wellpath!$L54) * COS(Wellpath!$L54)</f>
        <v>-0.49240387650610407</v>
      </c>
      <c r="D54" s="22">
        <f>TAN(Dip) * SIN(Wellpath!$L54) * COS(Wellpath!$L54) * SIN(Wellpath!$O54)</f>
        <v>0.30432920265133884</v>
      </c>
      <c r="E54" s="20">
        <f>Model!$W$13*((drdp!B54+drdp!K54)*ASZ!$B54+(drdp!E54+drdp!N54)*ASZ!$C54+(drdp!H54+drdp!Q54)*ASZ!$D54)</f>
        <v>-4.7476666616961677E-3</v>
      </c>
      <c r="F54" s="20">
        <f>Model!$W$13*((drdp!C54+drdp!L54)*ASZ!$B54+(drdp!F54+drdp!O54)*ASZ!$C54+(drdp!I54+drdp!R54)*ASZ!$D54)</f>
        <v>3.4969454185483119E-3</v>
      </c>
      <c r="G54" s="20">
        <f>Model!$W$13*((drdp!D54+drdp!M54)*ASZ!$B54+(drdp!G54+drdp!P54)*ASZ!$C54+(drdp!J54+drdp!S54)*ASZ!$D54)</f>
        <v>5.658048800516167E-3</v>
      </c>
      <c r="H54" s="18">
        <f>Model!$W$13*((drdp!B54)*ASZ!$B54+(drdp!E54)*ASZ!$C54+(drdp!H54)*ASZ!$D54)</f>
        <v>-2.3738333308480838E-3</v>
      </c>
      <c r="I54" s="18">
        <f>Model!$W$13*((drdp!C54)*ASZ!$B54+(drdp!F54)*ASZ!$C54+(drdp!I54)*ASZ!$D54)</f>
        <v>1.7484727092741559E-3</v>
      </c>
      <c r="J54" s="18">
        <f>Model!$W$13*((drdp!D54)*ASZ!$B54+(drdp!G54)*ASZ!$C54+(drdp!J54)*ASZ!$D54)</f>
        <v>2.8290244002580835E-3</v>
      </c>
      <c r="K54" s="21">
        <f>SUM(E$3:E53)+H54</f>
        <v>-0.14262610910565313</v>
      </c>
      <c r="L54" s="21">
        <f>SUM(F$3:F53)+I54</f>
        <v>7.4968145807984291E-2</v>
      </c>
      <c r="M54" s="21">
        <f>SUM(G$3:G53)+J54</f>
        <v>0.12129826940275039</v>
      </c>
      <c r="N54" s="21"/>
      <c r="O54" s="21"/>
      <c r="P54" s="21"/>
      <c r="Q54" s="19">
        <f t="shared" si="1"/>
        <v>2.0342206998617669E-2</v>
      </c>
      <c r="R54" s="19">
        <f t="shared" si="1"/>
        <v>5.6202228858871928E-3</v>
      </c>
      <c r="S54" s="19">
        <f t="shared" si="1"/>
        <v>1.4713270160102212E-2</v>
      </c>
      <c r="T54" s="19">
        <f t="shared" si="2"/>
        <v>-1.069241494345808E-2</v>
      </c>
      <c r="U54" s="19">
        <f t="shared" si="3"/>
        <v>-1.7300300206163584E-2</v>
      </c>
      <c r="V54" s="19">
        <f t="shared" si="4"/>
        <v>9.0935063468415515E-3</v>
      </c>
    </row>
    <row r="55" spans="1:22" x14ac:dyDescent="0.25">
      <c r="A55" s="26">
        <f>Wellpath!E55</f>
        <v>1500</v>
      </c>
      <c r="B55" s="22">
        <v>0</v>
      </c>
      <c r="C55" s="22">
        <f>-SIN(Wellpath!$L55) * COS(Wellpath!$L55)</f>
        <v>-0.49240387650610407</v>
      </c>
      <c r="D55" s="22">
        <f>TAN(Dip) * SIN(Wellpath!$L55) * COS(Wellpath!$L55) * SIN(Wellpath!$O55)</f>
        <v>0.30432920265133884</v>
      </c>
      <c r="E55" s="20">
        <f>Model!$W$13*((drdp!B55+drdp!K55)*ASZ!$B55+(drdp!E55+drdp!N55)*ASZ!$C55+(drdp!H55+drdp!Q55)*ASZ!$D55)</f>
        <v>-4.7476666616961677E-3</v>
      </c>
      <c r="F55" s="20">
        <f>Model!$W$13*((drdp!C55+drdp!L55)*ASZ!$B55+(drdp!F55+drdp!O55)*ASZ!$C55+(drdp!I55+drdp!R55)*ASZ!$D55)</f>
        <v>3.4969454185483119E-3</v>
      </c>
      <c r="G55" s="20">
        <f>Model!$W$13*((drdp!D55+drdp!M55)*ASZ!$B55+(drdp!G55+drdp!P55)*ASZ!$C55+(drdp!J55+drdp!S55)*ASZ!$D55)</f>
        <v>5.658048800516167E-3</v>
      </c>
      <c r="H55" s="18">
        <f>Model!$W$13*((drdp!B55)*ASZ!$B55+(drdp!E55)*ASZ!$C55+(drdp!H55)*ASZ!$D55)</f>
        <v>-2.3738333308480838E-3</v>
      </c>
      <c r="I55" s="18">
        <f>Model!$W$13*((drdp!C55)*ASZ!$B55+(drdp!F55)*ASZ!$C55+(drdp!I55)*ASZ!$D55)</f>
        <v>1.7484727092741559E-3</v>
      </c>
      <c r="J55" s="18">
        <f>Model!$W$13*((drdp!D55)*ASZ!$B55+(drdp!G55)*ASZ!$C55+(drdp!J55)*ASZ!$D55)</f>
        <v>2.8290244002580835E-3</v>
      </c>
      <c r="K55" s="21">
        <f>SUM(E$3:E54)+H55</f>
        <v>-0.14737377576734931</v>
      </c>
      <c r="L55" s="21">
        <f>SUM(F$3:F54)+I55</f>
        <v>7.8465091226532599E-2</v>
      </c>
      <c r="M55" s="21">
        <f>SUM(G$3:G54)+J55</f>
        <v>0.12695631820326655</v>
      </c>
      <c r="N55" s="21"/>
      <c r="O55" s="21"/>
      <c r="P55" s="21"/>
      <c r="Q55" s="19">
        <f t="shared" si="1"/>
        <v>2.1719029783924954E-2</v>
      </c>
      <c r="R55" s="19">
        <f t="shared" si="1"/>
        <v>6.1567705411880828E-3</v>
      </c>
      <c r="S55" s="19">
        <f t="shared" si="1"/>
        <v>1.6117906731729071E-2</v>
      </c>
      <c r="T55" s="19">
        <f t="shared" si="2"/>
        <v>-1.1563696759983623E-2</v>
      </c>
      <c r="U55" s="19">
        <f t="shared" si="3"/>
        <v>-1.8710031971136451E-2</v>
      </c>
      <c r="V55" s="19">
        <f t="shared" si="4"/>
        <v>9.9616390896040113E-3</v>
      </c>
    </row>
    <row r="56" spans="1:22" x14ac:dyDescent="0.25">
      <c r="A56" s="26">
        <f>Wellpath!E56</f>
        <v>1530</v>
      </c>
      <c r="B56" s="22">
        <v>0</v>
      </c>
      <c r="C56" s="22">
        <f>-SIN(Wellpath!$L56) * COS(Wellpath!$L56)</f>
        <v>-0.49240387650610407</v>
      </c>
      <c r="D56" s="22">
        <f>TAN(Dip) * SIN(Wellpath!$L56) * COS(Wellpath!$L56) * SIN(Wellpath!$O56)</f>
        <v>0.30432920265133884</v>
      </c>
      <c r="E56" s="20">
        <f>Model!$W$13*((drdp!B56+drdp!K56)*ASZ!$B56+(drdp!E56+drdp!N56)*ASZ!$C56+(drdp!H56+drdp!Q56)*ASZ!$D56)</f>
        <v>-4.7476666616961677E-3</v>
      </c>
      <c r="F56" s="20">
        <f>Model!$W$13*((drdp!C56+drdp!L56)*ASZ!$B56+(drdp!F56+drdp!O56)*ASZ!$C56+(drdp!I56+drdp!R56)*ASZ!$D56)</f>
        <v>3.4969454185483119E-3</v>
      </c>
      <c r="G56" s="20">
        <f>Model!$W$13*((drdp!D56+drdp!M56)*ASZ!$B56+(drdp!G56+drdp!P56)*ASZ!$C56+(drdp!J56+drdp!S56)*ASZ!$D56)</f>
        <v>5.658048800516167E-3</v>
      </c>
      <c r="H56" s="18">
        <f>Model!$W$13*((drdp!B56)*ASZ!$B56+(drdp!E56)*ASZ!$C56+(drdp!H56)*ASZ!$D56)</f>
        <v>-2.3738333308480838E-3</v>
      </c>
      <c r="I56" s="18">
        <f>Model!$W$13*((drdp!C56)*ASZ!$B56+(drdp!F56)*ASZ!$C56+(drdp!I56)*ASZ!$D56)</f>
        <v>1.7484727092741559E-3</v>
      </c>
      <c r="J56" s="18">
        <f>Model!$W$13*((drdp!D56)*ASZ!$B56+(drdp!G56)*ASZ!$C56+(drdp!J56)*ASZ!$D56)</f>
        <v>2.8290244002580835E-3</v>
      </c>
      <c r="K56" s="21">
        <f>SUM(E$3:E55)+H56</f>
        <v>-0.15212144242904549</v>
      </c>
      <c r="L56" s="21">
        <f>SUM(F$3:F55)+I56</f>
        <v>8.1962036645080907E-2</v>
      </c>
      <c r="M56" s="21">
        <f>SUM(G$3:G55)+J56</f>
        <v>0.13261436700378273</v>
      </c>
      <c r="N56" s="21"/>
      <c r="O56" s="21"/>
      <c r="P56" s="21"/>
      <c r="Q56" s="19">
        <f t="shared" si="1"/>
        <v>2.3140933246693401E-2</v>
      </c>
      <c r="R56" s="19">
        <f t="shared" si="1"/>
        <v>6.7177754510095852E-3</v>
      </c>
      <c r="S56" s="19">
        <f t="shared" si="1"/>
        <v>1.758657033581398E-2</v>
      </c>
      <c r="T56" s="19">
        <f t="shared" si="2"/>
        <v>-1.2468183238871992E-2</v>
      </c>
      <c r="U56" s="19">
        <f t="shared" si="3"/>
        <v>-2.0173488795430246E-2</v>
      </c>
      <c r="V56" s="19">
        <f t="shared" si="4"/>
        <v>1.0869343608028249E-2</v>
      </c>
    </row>
    <row r="57" spans="1:22" x14ac:dyDescent="0.25">
      <c r="A57" s="26">
        <f>Wellpath!E57</f>
        <v>1560</v>
      </c>
      <c r="B57" s="22">
        <v>0</v>
      </c>
      <c r="C57" s="22">
        <f>-SIN(Wellpath!$L57) * COS(Wellpath!$L57)</f>
        <v>-0.49240387650610407</v>
      </c>
      <c r="D57" s="22">
        <f>TAN(Dip) * SIN(Wellpath!$L57) * COS(Wellpath!$L57) * SIN(Wellpath!$O57)</f>
        <v>0.30432920265133884</v>
      </c>
      <c r="E57" s="20">
        <f>Model!$W$13*((drdp!B57+drdp!K57)*ASZ!$B57+(drdp!E57+drdp!N57)*ASZ!$C57+(drdp!H57+drdp!Q57)*ASZ!$D57)</f>
        <v>-4.7476666616961677E-3</v>
      </c>
      <c r="F57" s="20">
        <f>Model!$W$13*((drdp!C57+drdp!L57)*ASZ!$B57+(drdp!F57+drdp!O57)*ASZ!$C57+(drdp!I57+drdp!R57)*ASZ!$D57)</f>
        <v>3.4969454185483119E-3</v>
      </c>
      <c r="G57" s="20">
        <f>Model!$W$13*((drdp!D57+drdp!M57)*ASZ!$B57+(drdp!G57+drdp!P57)*ASZ!$C57+(drdp!J57+drdp!S57)*ASZ!$D57)</f>
        <v>5.658048800516167E-3</v>
      </c>
      <c r="H57" s="18">
        <f>Model!$W$13*((drdp!B57)*ASZ!$B57+(drdp!E57)*ASZ!$C57+(drdp!H57)*ASZ!$D57)</f>
        <v>-2.3738333308480838E-3</v>
      </c>
      <c r="I57" s="18">
        <f>Model!$W$13*((drdp!C57)*ASZ!$B57+(drdp!F57)*ASZ!$C57+(drdp!I57)*ASZ!$D57)</f>
        <v>1.7484727092741559E-3</v>
      </c>
      <c r="J57" s="18">
        <f>Model!$W$13*((drdp!D57)*ASZ!$B57+(drdp!G57)*ASZ!$C57+(drdp!J57)*ASZ!$D57)</f>
        <v>2.8290244002580835E-3</v>
      </c>
      <c r="K57" s="21">
        <f>SUM(E$3:E56)+H57</f>
        <v>-0.15686910909074167</v>
      </c>
      <c r="L57" s="21">
        <f>SUM(F$3:F56)+I57</f>
        <v>8.5458982063629216E-2</v>
      </c>
      <c r="M57" s="21">
        <f>SUM(G$3:G56)+J57</f>
        <v>0.13827241580429891</v>
      </c>
      <c r="N57" s="21"/>
      <c r="O57" s="21"/>
      <c r="P57" s="21"/>
      <c r="Q57" s="19">
        <f t="shared" si="1"/>
        <v>2.4607917386923011E-2</v>
      </c>
      <c r="R57" s="19">
        <f t="shared" si="1"/>
        <v>7.3032376153516999E-3</v>
      </c>
      <c r="S57" s="19">
        <f t="shared" si="1"/>
        <v>1.9119260972356934E-2</v>
      </c>
      <c r="T57" s="19">
        <f t="shared" si="2"/>
        <v>-1.3405874380123188E-2</v>
      </c>
      <c r="U57" s="19">
        <f t="shared" si="3"/>
        <v>-2.1690670679044958E-2</v>
      </c>
      <c r="V57" s="19">
        <f t="shared" si="4"/>
        <v>1.1816619902114262E-2</v>
      </c>
    </row>
    <row r="58" spans="1:22" x14ac:dyDescent="0.25">
      <c r="A58" s="26">
        <f>Wellpath!E58</f>
        <v>1590</v>
      </c>
      <c r="B58" s="22">
        <v>0</v>
      </c>
      <c r="C58" s="22">
        <f>-SIN(Wellpath!$L58) * COS(Wellpath!$L58)</f>
        <v>-0.49240387650610407</v>
      </c>
      <c r="D58" s="22">
        <f>TAN(Dip) * SIN(Wellpath!$L58) * COS(Wellpath!$L58) * SIN(Wellpath!$O58)</f>
        <v>0.30432920265133884</v>
      </c>
      <c r="E58" s="20">
        <f>Model!$W$13*((drdp!B58+drdp!K58)*ASZ!$B58+(drdp!E58+drdp!N58)*ASZ!$C58+(drdp!H58+drdp!Q58)*ASZ!$D58)</f>
        <v>-4.7476666616961677E-3</v>
      </c>
      <c r="F58" s="20">
        <f>Model!$W$13*((drdp!C58+drdp!L58)*ASZ!$B58+(drdp!F58+drdp!O58)*ASZ!$C58+(drdp!I58+drdp!R58)*ASZ!$D58)</f>
        <v>3.4969454185483119E-3</v>
      </c>
      <c r="G58" s="20">
        <f>Model!$W$13*((drdp!D58+drdp!M58)*ASZ!$B58+(drdp!G58+drdp!P58)*ASZ!$C58+(drdp!J58+drdp!S58)*ASZ!$D58)</f>
        <v>5.658048800516167E-3</v>
      </c>
      <c r="H58" s="18">
        <f>Model!$W$13*((drdp!B58)*ASZ!$B58+(drdp!E58)*ASZ!$C58+(drdp!H58)*ASZ!$D58)</f>
        <v>-2.3738333308480838E-3</v>
      </c>
      <c r="I58" s="18">
        <f>Model!$W$13*((drdp!C58)*ASZ!$B58+(drdp!F58)*ASZ!$C58+(drdp!I58)*ASZ!$D58)</f>
        <v>1.7484727092741559E-3</v>
      </c>
      <c r="J58" s="18">
        <f>Model!$W$13*((drdp!D58)*ASZ!$B58+(drdp!G58)*ASZ!$C58+(drdp!J58)*ASZ!$D58)</f>
        <v>2.8290244002580835E-3</v>
      </c>
      <c r="K58" s="21">
        <f>SUM(E$3:E57)+H58</f>
        <v>-0.16161677575243785</v>
      </c>
      <c r="L58" s="21">
        <f>SUM(F$3:F57)+I58</f>
        <v>8.8955927482177524E-2</v>
      </c>
      <c r="M58" s="21">
        <f>SUM(G$3:G57)+J58</f>
        <v>0.14393046460481509</v>
      </c>
      <c r="N58" s="21"/>
      <c r="O58" s="21"/>
      <c r="P58" s="21"/>
      <c r="Q58" s="19">
        <f t="shared" si="1"/>
        <v>2.6119982204613784E-2</v>
      </c>
      <c r="R58" s="19">
        <f t="shared" si="1"/>
        <v>7.913157034214427E-3</v>
      </c>
      <c r="S58" s="19">
        <f t="shared" si="1"/>
        <v>2.0715978641357932E-2</v>
      </c>
      <c r="T58" s="19">
        <f t="shared" si="2"/>
        <v>-1.4376770183737208E-2</v>
      </c>
      <c r="U58" s="19">
        <f t="shared" si="3"/>
        <v>-2.3261577621980594E-2</v>
      </c>
      <c r="V58" s="19">
        <f t="shared" si="4"/>
        <v>1.280346797186205E-2</v>
      </c>
    </row>
    <row r="59" spans="1:22" x14ac:dyDescent="0.25">
      <c r="A59" s="26">
        <f>Wellpath!E59</f>
        <v>1620</v>
      </c>
      <c r="B59" s="22">
        <v>0</v>
      </c>
      <c r="C59" s="22">
        <f>-SIN(Wellpath!$L59) * COS(Wellpath!$L59)</f>
        <v>-0.49240387650610407</v>
      </c>
      <c r="D59" s="22">
        <f>TAN(Dip) * SIN(Wellpath!$L59) * COS(Wellpath!$L59) * SIN(Wellpath!$O59)</f>
        <v>0.30432920265133884</v>
      </c>
      <c r="E59" s="20">
        <f>Model!$W$13*((drdp!B59+drdp!K59)*ASZ!$B59+(drdp!E59+drdp!N59)*ASZ!$C59+(drdp!H59+drdp!Q59)*ASZ!$D59)</f>
        <v>-4.7476666616961677E-3</v>
      </c>
      <c r="F59" s="20">
        <f>Model!$W$13*((drdp!C59+drdp!L59)*ASZ!$B59+(drdp!F59+drdp!O59)*ASZ!$C59+(drdp!I59+drdp!R59)*ASZ!$D59)</f>
        <v>3.4969454185483119E-3</v>
      </c>
      <c r="G59" s="20">
        <f>Model!$W$13*((drdp!D59+drdp!M59)*ASZ!$B59+(drdp!G59+drdp!P59)*ASZ!$C59+(drdp!J59+drdp!S59)*ASZ!$D59)</f>
        <v>5.658048800516167E-3</v>
      </c>
      <c r="H59" s="18">
        <f>Model!$W$13*((drdp!B59)*ASZ!$B59+(drdp!E59)*ASZ!$C59+(drdp!H59)*ASZ!$D59)</f>
        <v>-2.3738333308480838E-3</v>
      </c>
      <c r="I59" s="18">
        <f>Model!$W$13*((drdp!C59)*ASZ!$B59+(drdp!F59)*ASZ!$C59+(drdp!I59)*ASZ!$D59)</f>
        <v>1.7484727092741559E-3</v>
      </c>
      <c r="J59" s="18">
        <f>Model!$W$13*((drdp!D59)*ASZ!$B59+(drdp!G59)*ASZ!$C59+(drdp!J59)*ASZ!$D59)</f>
        <v>2.8290244002580835E-3</v>
      </c>
      <c r="K59" s="21">
        <f>SUM(E$3:E58)+H59</f>
        <v>-0.16636444241413403</v>
      </c>
      <c r="L59" s="21">
        <f>SUM(F$3:F58)+I59</f>
        <v>9.2452872900725833E-2</v>
      </c>
      <c r="M59" s="21">
        <f>SUM(G$3:G58)+J59</f>
        <v>0.14958851340533127</v>
      </c>
      <c r="N59" s="21"/>
      <c r="O59" s="21"/>
      <c r="P59" s="21"/>
      <c r="Q59" s="19">
        <f t="shared" si="1"/>
        <v>2.767712769976572E-2</v>
      </c>
      <c r="R59" s="19">
        <f t="shared" si="1"/>
        <v>8.5475337075977646E-3</v>
      </c>
      <c r="S59" s="19">
        <f t="shared" si="1"/>
        <v>2.2376723342816974E-2</v>
      </c>
      <c r="T59" s="19">
        <f t="shared" si="2"/>
        <v>-1.5380870649714056E-2</v>
      </c>
      <c r="U59" s="19">
        <f t="shared" si="3"/>
        <v>-2.4886209624237151E-2</v>
      </c>
      <c r="V59" s="19">
        <f t="shared" si="4"/>
        <v>1.3829887817271614E-2</v>
      </c>
    </row>
    <row r="60" spans="1:22" x14ac:dyDescent="0.25">
      <c r="A60" s="26">
        <f>Wellpath!E60</f>
        <v>1650</v>
      </c>
      <c r="B60" s="22">
        <v>0</v>
      </c>
      <c r="C60" s="22">
        <f>-SIN(Wellpath!$L60) * COS(Wellpath!$L60)</f>
        <v>-0.49240387650610407</v>
      </c>
      <c r="D60" s="22">
        <f>TAN(Dip) * SIN(Wellpath!$L60) * COS(Wellpath!$L60) * SIN(Wellpath!$O60)</f>
        <v>0.30432920265133884</v>
      </c>
      <c r="E60" s="20">
        <f>Model!$W$13*((drdp!B60+drdp!K60)*ASZ!$B60+(drdp!E60+drdp!N60)*ASZ!$C60+(drdp!H60+drdp!Q60)*ASZ!$D60)</f>
        <v>-4.7476666616961677E-3</v>
      </c>
      <c r="F60" s="20">
        <f>Model!$W$13*((drdp!C60+drdp!L60)*ASZ!$B60+(drdp!F60+drdp!O60)*ASZ!$C60+(drdp!I60+drdp!R60)*ASZ!$D60)</f>
        <v>3.4969454185483119E-3</v>
      </c>
      <c r="G60" s="20">
        <f>Model!$W$13*((drdp!D60+drdp!M60)*ASZ!$B60+(drdp!G60+drdp!P60)*ASZ!$C60+(drdp!J60+drdp!S60)*ASZ!$D60)</f>
        <v>5.658048800516167E-3</v>
      </c>
      <c r="H60" s="18">
        <f>Model!$W$13*((drdp!B60)*ASZ!$B60+(drdp!E60)*ASZ!$C60+(drdp!H60)*ASZ!$D60)</f>
        <v>-2.3738333308480838E-3</v>
      </c>
      <c r="I60" s="18">
        <f>Model!$W$13*((drdp!C60)*ASZ!$B60+(drdp!F60)*ASZ!$C60+(drdp!I60)*ASZ!$D60)</f>
        <v>1.7484727092741559E-3</v>
      </c>
      <c r="J60" s="18">
        <f>Model!$W$13*((drdp!D60)*ASZ!$B60+(drdp!G60)*ASZ!$C60+(drdp!J60)*ASZ!$D60)</f>
        <v>2.8290244002580835E-3</v>
      </c>
      <c r="K60" s="21">
        <f>SUM(E$3:E59)+H60</f>
        <v>-0.17111210907583022</v>
      </c>
      <c r="L60" s="21">
        <f>SUM(F$3:F59)+I60</f>
        <v>9.5949818319274141E-2</v>
      </c>
      <c r="M60" s="21">
        <f>SUM(G$3:G59)+J60</f>
        <v>0.15524656220584745</v>
      </c>
      <c r="N60" s="21"/>
      <c r="O60" s="21"/>
      <c r="P60" s="21"/>
      <c r="Q60" s="19">
        <f t="shared" si="1"/>
        <v>2.9279353872378816E-2</v>
      </c>
      <c r="R60" s="19">
        <f t="shared" si="1"/>
        <v>9.2063676355017155E-3</v>
      </c>
      <c r="S60" s="19">
        <f t="shared" si="1"/>
        <v>2.4101495076734064E-2</v>
      </c>
      <c r="T60" s="19">
        <f t="shared" si="2"/>
        <v>-1.6418175778053729E-2</v>
      </c>
      <c r="U60" s="19">
        <f t="shared" si="3"/>
        <v>-2.6564566685814632E-2</v>
      </c>
      <c r="V60" s="19">
        <f t="shared" si="4"/>
        <v>1.4895879438342955E-2</v>
      </c>
    </row>
    <row r="61" spans="1:22" x14ac:dyDescent="0.25">
      <c r="A61" s="26">
        <f>Wellpath!E61</f>
        <v>1680</v>
      </c>
      <c r="B61" s="22">
        <v>0</v>
      </c>
      <c r="C61" s="22">
        <f>-SIN(Wellpath!$L61) * COS(Wellpath!$L61)</f>
        <v>-0.49240387650610407</v>
      </c>
      <c r="D61" s="22">
        <f>TAN(Dip) * SIN(Wellpath!$L61) * COS(Wellpath!$L61) * SIN(Wellpath!$O61)</f>
        <v>0.30432920265133884</v>
      </c>
      <c r="E61" s="20">
        <f>Model!$W$13*((drdp!B61+drdp!K61)*ASZ!$B61+(drdp!E61+drdp!N61)*ASZ!$C61+(drdp!H61+drdp!Q61)*ASZ!$D61)</f>
        <v>-3.956388884746807E-3</v>
      </c>
      <c r="F61" s="20">
        <f>Model!$W$13*((drdp!C61+drdp!L61)*ASZ!$B61+(drdp!F61+drdp!O61)*ASZ!$C61+(drdp!I61+drdp!R61)*ASZ!$D61)</f>
        <v>2.9141211821235931E-3</v>
      </c>
      <c r="G61" s="20">
        <f>Model!$W$13*((drdp!D61+drdp!M61)*ASZ!$B61+(drdp!G61+drdp!P61)*ASZ!$C61+(drdp!J61+drdp!S61)*ASZ!$D61)</f>
        <v>4.7150406670968059E-3</v>
      </c>
      <c r="H61" s="18">
        <f>Model!$W$13*((drdp!B61)*ASZ!$B61+(drdp!E61)*ASZ!$C61+(drdp!H61)*ASZ!$D61)</f>
        <v>-2.3738333308480838E-3</v>
      </c>
      <c r="I61" s="18">
        <f>Model!$W$13*((drdp!C61)*ASZ!$B61+(drdp!F61)*ASZ!$C61+(drdp!I61)*ASZ!$D61)</f>
        <v>1.7484727092741559E-3</v>
      </c>
      <c r="J61" s="18">
        <f>Model!$W$13*((drdp!D61)*ASZ!$B61+(drdp!G61)*ASZ!$C61+(drdp!J61)*ASZ!$D61)</f>
        <v>2.8290244002580835E-3</v>
      </c>
      <c r="K61" s="21">
        <f>SUM(E$3:E60)+H61</f>
        <v>-0.1758597757375264</v>
      </c>
      <c r="L61" s="21">
        <f>SUM(F$3:F60)+I61</f>
        <v>9.9446763737822449E-2</v>
      </c>
      <c r="M61" s="21">
        <f>SUM(G$3:G60)+J61</f>
        <v>0.16090461100636363</v>
      </c>
      <c r="N61" s="21"/>
      <c r="O61" s="21"/>
      <c r="P61" s="21"/>
      <c r="Q61" s="19">
        <f t="shared" si="1"/>
        <v>3.0926660722453078E-2</v>
      </c>
      <c r="R61" s="19">
        <f t="shared" si="1"/>
        <v>9.8896588179262779E-3</v>
      </c>
      <c r="S61" s="19">
        <f t="shared" si="1"/>
        <v>2.5890293843109199E-2</v>
      </c>
      <c r="T61" s="19">
        <f t="shared" si="2"/>
        <v>-1.748868556875623E-2</v>
      </c>
      <c r="U61" s="19">
        <f t="shared" si="3"/>
        <v>-2.829664880671303E-2</v>
      </c>
      <c r="V61" s="19">
        <f t="shared" si="4"/>
        <v>1.6001442835076068E-2</v>
      </c>
    </row>
    <row r="62" spans="1:22" x14ac:dyDescent="0.25">
      <c r="A62" s="26">
        <f>Wellpath!E62</f>
        <v>1700</v>
      </c>
      <c r="B62" s="22">
        <v>0</v>
      </c>
      <c r="C62" s="22">
        <f>-SIN(Wellpath!$L62) * COS(Wellpath!$L62)</f>
        <v>-0.49240387650610407</v>
      </c>
      <c r="D62" s="22">
        <f>TAN(Dip) * SIN(Wellpath!$L62) * COS(Wellpath!$L62) * SIN(Wellpath!$O62)</f>
        <v>0.30432920265133884</v>
      </c>
      <c r="E62" s="20">
        <f>Model!$W$13*((drdp!B62+drdp!K62)*ASZ!$B62+(drdp!E62+drdp!N62)*ASZ!$C62+(drdp!H62+drdp!Q62)*ASZ!$D62)</f>
        <v>-2.3738333308480838E-3</v>
      </c>
      <c r="F62" s="20">
        <f>Model!$W$13*((drdp!C62+drdp!L62)*ASZ!$B62+(drdp!F62+drdp!O62)*ASZ!$C62+(drdp!I62+drdp!R62)*ASZ!$D62)</f>
        <v>1.7484727092741559E-3</v>
      </c>
      <c r="G62" s="20">
        <f>Model!$W$13*((drdp!D62+drdp!M62)*ASZ!$B62+(drdp!G62+drdp!P62)*ASZ!$C62+(drdp!J62+drdp!S62)*ASZ!$D62)</f>
        <v>2.8290244002580835E-3</v>
      </c>
      <c r="H62" s="18">
        <f>Model!$W$13*((drdp!B62)*ASZ!$B62+(drdp!E62)*ASZ!$C62+(drdp!H62)*ASZ!$D62)</f>
        <v>-1.5825555538987227E-3</v>
      </c>
      <c r="I62" s="18">
        <f>Model!$W$13*((drdp!C62)*ASZ!$B62+(drdp!F62)*ASZ!$C62+(drdp!I62)*ASZ!$D62)</f>
        <v>1.1656484728494374E-3</v>
      </c>
      <c r="J62" s="18">
        <f>Model!$W$13*((drdp!D62)*ASZ!$B62+(drdp!G62)*ASZ!$C62+(drdp!J62)*ASZ!$D62)</f>
        <v>1.8860162668387227E-3</v>
      </c>
      <c r="K62" s="21">
        <f>SUM(E$3:E61)+H62</f>
        <v>-0.17902488684532383</v>
      </c>
      <c r="L62" s="21">
        <f>SUM(F$3:F61)+I62</f>
        <v>0.10177806068352133</v>
      </c>
      <c r="M62" s="21">
        <f>SUM(G$3:G61)+J62</f>
        <v>0.16467664354004108</v>
      </c>
      <c r="N62" s="21"/>
      <c r="O62" s="21"/>
      <c r="P62" s="21"/>
      <c r="Q62" s="19">
        <f t="shared" si="1"/>
        <v>3.2049910109981004E-2</v>
      </c>
      <c r="R62" s="19">
        <f t="shared" si="1"/>
        <v>1.035877363649855E-2</v>
      </c>
      <c r="S62" s="19">
        <f t="shared" si="1"/>
        <v>2.7118396927613753E-2</v>
      </c>
      <c r="T62" s="19">
        <f t="shared" si="2"/>
        <v>-1.8220805797203907E-2</v>
      </c>
      <c r="U62" s="19">
        <f t="shared" si="3"/>
        <v>-2.9481217475823582E-2</v>
      </c>
      <c r="V62" s="19">
        <f t="shared" si="4"/>
        <v>1.6760469419376912E-2</v>
      </c>
    </row>
    <row r="63" spans="1:22" x14ac:dyDescent="0.25">
      <c r="A63" s="26">
        <f>Wellpath!E63</f>
        <v>1710</v>
      </c>
      <c r="B63" s="22">
        <v>0</v>
      </c>
      <c r="C63" s="22">
        <f>-SIN(Wellpath!$L63) * COS(Wellpath!$L63)</f>
        <v>-0.49429962294192636</v>
      </c>
      <c r="D63" s="22">
        <f>TAN(Dip) * SIN(Wellpath!$L63) * COS(Wellpath!$L63) * SIN(Wellpath!$O63)</f>
        <v>0.3055008648351068</v>
      </c>
      <c r="E63" s="20">
        <f>Model!$W$13*((drdp!B63+drdp!K63)*ASZ!$B63+(drdp!E63+drdp!N63)*ASZ!$C63+(drdp!H63+drdp!Q63)*ASZ!$D63)</f>
        <v>-3.2213573466517644E-3</v>
      </c>
      <c r="F63" s="20">
        <f>Model!$W$13*((drdp!C63+drdp!L63)*ASZ!$B63+(drdp!F63+drdp!O63)*ASZ!$C63+(drdp!I63+drdp!R63)*ASZ!$D63)</f>
        <v>2.3171497319773734E-3</v>
      </c>
      <c r="G63" s="20">
        <f>Model!$W$13*((drdp!D63+drdp!M63)*ASZ!$B63+(drdp!G63+drdp!P63)*ASZ!$C63+(drdp!J63+drdp!S63)*ASZ!$D63)</f>
        <v>3.7491423778279959E-3</v>
      </c>
      <c r="H63" s="18">
        <f>Model!$W$13*((drdp!B63)*ASZ!$B63+(drdp!E63)*ASZ!$C63+(drdp!H63)*ASZ!$D63)</f>
        <v>-8.0533933666294109E-4</v>
      </c>
      <c r="I63" s="18">
        <f>Model!$W$13*((drdp!C63)*ASZ!$B63+(drdp!F63)*ASZ!$C63+(drdp!I63)*ASZ!$D63)</f>
        <v>5.7928743299434334E-4</v>
      </c>
      <c r="J63" s="18">
        <f>Model!$W$13*((drdp!D63)*ASZ!$B63+(drdp!G63)*ASZ!$C63+(drdp!J63)*ASZ!$D63)</f>
        <v>9.3728559445699897E-4</v>
      </c>
      <c r="K63" s="21">
        <f>SUM(E$3:E62)+H63</f>
        <v>-0.18062150395893614</v>
      </c>
      <c r="L63" s="21">
        <f>SUM(F$3:F62)+I63</f>
        <v>0.1029401723529404</v>
      </c>
      <c r="M63" s="21">
        <f>SUM(G$3:G62)+J63</f>
        <v>0.16655693726791743</v>
      </c>
      <c r="N63" s="21"/>
      <c r="O63" s="21"/>
      <c r="P63" s="21"/>
      <c r="Q63" s="19">
        <f t="shared" si="1"/>
        <v>3.2624127692387983E-2</v>
      </c>
      <c r="R63" s="19">
        <f t="shared" si="1"/>
        <v>1.0596679084053075E-2</v>
      </c>
      <c r="S63" s="19">
        <f t="shared" si="1"/>
        <v>2.7741213352068982E-2</v>
      </c>
      <c r="T63" s="19">
        <f t="shared" si="2"/>
        <v>-1.8593208748180191E-2</v>
      </c>
      <c r="U63" s="19">
        <f t="shared" si="3"/>
        <v>-3.0083764504125424E-2</v>
      </c>
      <c r="V63" s="19">
        <f t="shared" si="4"/>
        <v>1.7145399828937303E-2</v>
      </c>
    </row>
    <row r="64" spans="1:22" x14ac:dyDescent="0.25">
      <c r="A64" s="26">
        <f>Wellpath!E64</f>
        <v>1740</v>
      </c>
      <c r="B64" s="22">
        <v>0</v>
      </c>
      <c r="C64" s="22">
        <f>-SIN(Wellpath!$L64) * COS(Wellpath!$L64)</f>
        <v>-0.49834717390465155</v>
      </c>
      <c r="D64" s="22">
        <f>TAN(Dip) * SIN(Wellpath!$L64) * COS(Wellpath!$L64) * SIN(Wellpath!$O64)</f>
        <v>0.30800244537894217</v>
      </c>
      <c r="E64" s="20">
        <f>Model!$W$13*((drdp!B64+drdp!K64)*ASZ!$B64+(drdp!E64+drdp!N64)*ASZ!$C64+(drdp!H64+drdp!Q64)*ASZ!$D64)</f>
        <v>-5.066507166509443E-3</v>
      </c>
      <c r="F64" s="20">
        <f>Model!$W$13*((drdp!C64+drdp!L64)*ASZ!$B64+(drdp!F64+drdp!O64)*ASZ!$C64+(drdp!I64+drdp!R64)*ASZ!$D64)</f>
        <v>3.3969724203942284E-3</v>
      </c>
      <c r="G64" s="20">
        <f>Model!$W$13*((drdp!D64+drdp!M64)*ASZ!$B64+(drdp!G64+drdp!P64)*ASZ!$C64+(drdp!J64+drdp!S64)*ASZ!$D64)</f>
        <v>5.4962927435615984E-3</v>
      </c>
      <c r="H64" s="18">
        <f>Model!$W$13*((drdp!B64)*ASZ!$B64+(drdp!E64)*ASZ!$C64+(drdp!H64)*ASZ!$D64)</f>
        <v>-2.5332535832547215E-3</v>
      </c>
      <c r="I64" s="18">
        <f>Model!$W$13*((drdp!C64)*ASZ!$B64+(drdp!F64)*ASZ!$C64+(drdp!I64)*ASZ!$D64)</f>
        <v>1.6984862101971142E-3</v>
      </c>
      <c r="J64" s="18">
        <f>Model!$W$13*((drdp!D64)*ASZ!$B64+(drdp!G64)*ASZ!$C64+(drdp!J64)*ASZ!$D64)</f>
        <v>2.7481463717807992E-3</v>
      </c>
      <c r="K64" s="21">
        <f>SUM(E$3:E63)+H64</f>
        <v>-0.18557077555217971</v>
      </c>
      <c r="L64" s="21">
        <f>SUM(F$3:F63)+I64</f>
        <v>0.10637652086212053</v>
      </c>
      <c r="M64" s="21">
        <f>SUM(G$3:G63)+J64</f>
        <v>0.17211694042306924</v>
      </c>
      <c r="N64" s="21"/>
      <c r="O64" s="21"/>
      <c r="P64" s="21"/>
      <c r="Q64" s="19">
        <f t="shared" si="1"/>
        <v>3.4436512739037459E-2</v>
      </c>
      <c r="R64" s="19">
        <f t="shared" si="1"/>
        <v>1.1315964190729165E-2</v>
      </c>
      <c r="S64" s="19">
        <f t="shared" si="1"/>
        <v>2.9624241180598369E-2</v>
      </c>
      <c r="T64" s="19">
        <f t="shared" si="2"/>
        <v>-1.974037347692633E-2</v>
      </c>
      <c r="U64" s="19">
        <f t="shared" si="3"/>
        <v>-3.1939874119977271E-2</v>
      </c>
      <c r="V64" s="19">
        <f t="shared" si="4"/>
        <v>1.8309201303638983E-2</v>
      </c>
    </row>
    <row r="65" spans="1:22" x14ac:dyDescent="0.25">
      <c r="A65" s="26">
        <f>Wellpath!E65</f>
        <v>1770</v>
      </c>
      <c r="B65" s="22">
        <v>0</v>
      </c>
      <c r="C65" s="22">
        <f>-SIN(Wellpath!$L65) * COS(Wellpath!$L65)</f>
        <v>-0.49996682752979599</v>
      </c>
      <c r="D65" s="22">
        <f>TAN(Dip) * SIN(Wellpath!$L65) * COS(Wellpath!$L65) * SIN(Wellpath!$O65)</f>
        <v>0.30900346896918895</v>
      </c>
      <c r="E65" s="20">
        <f>Model!$W$13*((drdp!B65+drdp!K65)*ASZ!$B65+(drdp!E65+drdp!N65)*ASZ!$C65+(drdp!H65+drdp!Q65)*ASZ!$D65)</f>
        <v>-5.2723184301905176E-3</v>
      </c>
      <c r="F65" s="20">
        <f>Model!$W$13*((drdp!C65+drdp!L65)*ASZ!$B65+(drdp!F65+drdp!O65)*ASZ!$C65+(drdp!I65+drdp!R65)*ASZ!$D65)</f>
        <v>3.296299169758851E-3</v>
      </c>
      <c r="G65" s="20">
        <f>Model!$W$13*((drdp!D65+drdp!M65)*ASZ!$B65+(drdp!G65+drdp!P65)*ASZ!$C65+(drdp!J65+drdp!S65)*ASZ!$D65)</f>
        <v>5.3334036798718294E-3</v>
      </c>
      <c r="H65" s="18">
        <f>Model!$W$13*((drdp!B65)*ASZ!$B65+(drdp!E65)*ASZ!$C65+(drdp!H65)*ASZ!$D65)</f>
        <v>-2.6361592150952588E-3</v>
      </c>
      <c r="I65" s="18">
        <f>Model!$W$13*((drdp!C65)*ASZ!$B65+(drdp!F65)*ASZ!$C65+(drdp!I65)*ASZ!$D65)</f>
        <v>1.6481495848794255E-3</v>
      </c>
      <c r="J65" s="18">
        <f>Model!$W$13*((drdp!D65)*ASZ!$B65+(drdp!G65)*ASZ!$C65+(drdp!J65)*ASZ!$D65)</f>
        <v>2.6667018399359147E-3</v>
      </c>
      <c r="K65" s="21">
        <f>SUM(E$3:E64)+H65</f>
        <v>-0.19074018835052967</v>
      </c>
      <c r="L65" s="21">
        <f>SUM(F$3:F64)+I65</f>
        <v>0.10972315665719708</v>
      </c>
      <c r="M65" s="21">
        <f>SUM(G$3:G64)+J65</f>
        <v>0.17753178863478594</v>
      </c>
      <c r="N65" s="21"/>
      <c r="O65" s="21"/>
      <c r="P65" s="21"/>
      <c r="Q65" s="19">
        <f t="shared" si="1"/>
        <v>3.6381819451995534E-2</v>
      </c>
      <c r="R65" s="19">
        <f t="shared" si="1"/>
        <v>1.2039171106819811E-2</v>
      </c>
      <c r="S65" s="19">
        <f t="shared" si="1"/>
        <v>3.1517535975866311E-2</v>
      </c>
      <c r="T65" s="19">
        <f t="shared" si="2"/>
        <v>-2.0928615567208445E-2</v>
      </c>
      <c r="U65" s="19">
        <f t="shared" si="3"/>
        <v>-3.3862446802405494E-2</v>
      </c>
      <c r="V65" s="19">
        <f t="shared" si="4"/>
        <v>1.9479348256007018E-2</v>
      </c>
    </row>
    <row r="66" spans="1:22" x14ac:dyDescent="0.25">
      <c r="A66" s="26">
        <f>Wellpath!E66</f>
        <v>1800</v>
      </c>
      <c r="B66" s="22">
        <v>0</v>
      </c>
      <c r="C66" s="22">
        <f>-SIN(Wellpath!$L66) * COS(Wellpath!$L66)</f>
        <v>-0.49915069302770504</v>
      </c>
      <c r="D66" s="22">
        <f>TAN(Dip) * SIN(Wellpath!$L66) * COS(Wellpath!$L66) * SIN(Wellpath!$O66)</f>
        <v>0.30849905871953792</v>
      </c>
      <c r="E66" s="20">
        <f>Model!$W$13*((drdp!B66+drdp!K66)*ASZ!$B66+(drdp!E66+drdp!N66)*ASZ!$C66+(drdp!H66+drdp!Q66)*ASZ!$D66)</f>
        <v>-5.4463347707886644E-3</v>
      </c>
      <c r="F66" s="20">
        <f>Model!$W$13*((drdp!C66+drdp!L66)*ASZ!$B66+(drdp!F66+drdp!O66)*ASZ!$C66+(drdp!I66+drdp!R66)*ASZ!$D66)</f>
        <v>3.1753776638967193E-3</v>
      </c>
      <c r="G66" s="20">
        <f>Model!$W$13*((drdp!D66+drdp!M66)*ASZ!$B66+(drdp!G66+drdp!P66)*ASZ!$C66+(drdp!J66+drdp!S66)*ASZ!$D66)</f>
        <v>5.1377529906815288E-3</v>
      </c>
      <c r="H66" s="18">
        <f>Model!$W$13*((drdp!B66)*ASZ!$B66+(drdp!E66)*ASZ!$C66+(drdp!H66)*ASZ!$D66)</f>
        <v>-2.7231673853943322E-3</v>
      </c>
      <c r="I66" s="18">
        <f>Model!$W$13*((drdp!C66)*ASZ!$B66+(drdp!F66)*ASZ!$C66+(drdp!I66)*ASZ!$D66)</f>
        <v>1.5876888319483597E-3</v>
      </c>
      <c r="J66" s="18">
        <f>Model!$W$13*((drdp!D66)*ASZ!$B66+(drdp!G66)*ASZ!$C66+(drdp!J66)*ASZ!$D66)</f>
        <v>2.5688764953407644E-3</v>
      </c>
      <c r="K66" s="21">
        <f>SUM(E$3:E65)+H66</f>
        <v>-0.19609951495101927</v>
      </c>
      <c r="L66" s="21">
        <f>SUM(F$3:F65)+I66</f>
        <v>0.11295899507402486</v>
      </c>
      <c r="M66" s="21">
        <f>SUM(G$3:G65)+J66</f>
        <v>0.18276736697006263</v>
      </c>
      <c r="N66" s="21"/>
      <c r="O66" s="21"/>
      <c r="P66" s="21"/>
      <c r="Q66" s="19">
        <f t="shared" si="1"/>
        <v>3.8455019764025031E-2</v>
      </c>
      <c r="R66" s="19">
        <f t="shared" si="1"/>
        <v>1.2759734568133573E-2</v>
      </c>
      <c r="S66" s="19">
        <f t="shared" si="1"/>
        <v>3.3403910429169542E-2</v>
      </c>
      <c r="T66" s="19">
        <f t="shared" si="2"/>
        <v>-2.2151204143370851E-2</v>
      </c>
      <c r="U66" s="19">
        <f t="shared" si="3"/>
        <v>-3.5840592011704218E-2</v>
      </c>
      <c r="V66" s="19">
        <f t="shared" si="4"/>
        <v>2.0645218105263798E-2</v>
      </c>
    </row>
    <row r="67" spans="1:22" x14ac:dyDescent="0.25">
      <c r="A67" s="26">
        <f>Wellpath!E67</f>
        <v>1830</v>
      </c>
      <c r="B67" s="22">
        <v>0</v>
      </c>
      <c r="C67" s="22">
        <f>-SIN(Wellpath!$L67) * COS(Wellpath!$L67)</f>
        <v>-0.49590274652363531</v>
      </c>
      <c r="D67" s="22">
        <f>TAN(Dip) * SIN(Wellpath!$L67) * COS(Wellpath!$L67) * SIN(Wellpath!$O67)</f>
        <v>0.30649167206602218</v>
      </c>
      <c r="E67" s="20">
        <f>Model!$W$13*((drdp!B67+drdp!K67)*ASZ!$B67+(drdp!E67+drdp!N67)*ASZ!$C67+(drdp!H67+drdp!Q67)*ASZ!$D67)</f>
        <v>-5.5857378598222181E-3</v>
      </c>
      <c r="F67" s="20">
        <f>Model!$W$13*((drdp!C67+drdp!L67)*ASZ!$B67+(drdp!F67+drdp!O67)*ASZ!$C67+(drdp!I67+drdp!R67)*ASZ!$D67)</f>
        <v>3.0360832336505245E-3</v>
      </c>
      <c r="G67" s="20">
        <f>Model!$W$13*((drdp!D67+drdp!M67)*ASZ!$B67+(drdp!G67+drdp!P67)*ASZ!$C67+(drdp!J67+drdp!S67)*ASZ!$D67)</f>
        <v>4.9123749565284413E-3</v>
      </c>
      <c r="H67" s="18">
        <f>Model!$W$13*((drdp!B67)*ASZ!$B67+(drdp!E67)*ASZ!$C67+(drdp!H67)*ASZ!$D67)</f>
        <v>-2.7928689299111091E-3</v>
      </c>
      <c r="I67" s="18">
        <f>Model!$W$13*((drdp!C67)*ASZ!$B67+(drdp!F67)*ASZ!$C67+(drdp!I67)*ASZ!$D67)</f>
        <v>1.5180416168252622E-3</v>
      </c>
      <c r="J67" s="18">
        <f>Model!$W$13*((drdp!D67)*ASZ!$B67+(drdp!G67)*ASZ!$C67+(drdp!J67)*ASZ!$D67)</f>
        <v>2.4561874782642206E-3</v>
      </c>
      <c r="K67" s="21">
        <f>SUM(E$3:E66)+H67</f>
        <v>-0.20161555126632469</v>
      </c>
      <c r="L67" s="21">
        <f>SUM(F$3:F66)+I67</f>
        <v>0.11606472552279848</v>
      </c>
      <c r="M67" s="21">
        <f>SUM(G$3:G66)+J67</f>
        <v>0.18779243094366763</v>
      </c>
      <c r="N67" s="21"/>
      <c r="O67" s="21"/>
      <c r="P67" s="21"/>
      <c r="Q67" s="19">
        <f t="shared" si="1"/>
        <v>4.0648830512423996E-2</v>
      </c>
      <c r="R67" s="19">
        <f t="shared" si="1"/>
        <v>1.3471020510682549E-2</v>
      </c>
      <c r="S67" s="19">
        <f t="shared" si="1"/>
        <v>3.5265997119732176E-2</v>
      </c>
      <c r="T67" s="19">
        <f t="shared" si="2"/>
        <v>-2.3400453618853682E-2</v>
      </c>
      <c r="U67" s="19">
        <f t="shared" si="3"/>
        <v>-3.7861874488350759E-2</v>
      </c>
      <c r="V67" s="19">
        <f t="shared" si="4"/>
        <v>2.179607695273587E-2</v>
      </c>
    </row>
    <row r="68" spans="1:22" x14ac:dyDescent="0.25">
      <c r="A68" s="26">
        <f>Wellpath!E68</f>
        <v>1860</v>
      </c>
      <c r="B68" s="22">
        <v>0</v>
      </c>
      <c r="C68" s="22">
        <f>-SIN(Wellpath!$L68) * COS(Wellpath!$L68)</f>
        <v>-0.49023881168647215</v>
      </c>
      <c r="D68" s="22">
        <f>TAN(Dip) * SIN(Wellpath!$L68) * COS(Wellpath!$L68) * SIN(Wellpath!$O68)</f>
        <v>0.30299108879463599</v>
      </c>
      <c r="E68" s="20">
        <f>Model!$W$13*((drdp!B68+drdp!K68)*ASZ!$B68+(drdp!E68+drdp!N68)*ASZ!$C68+(drdp!H68+drdp!Q68)*ASZ!$D68)</f>
        <v>-5.6880580696067997E-3</v>
      </c>
      <c r="F68" s="20">
        <f>Model!$W$13*((drdp!C68+drdp!L68)*ASZ!$B68+(drdp!F68+drdp!O68)*ASZ!$C68+(drdp!I68+drdp!R68)*ASZ!$D68)</f>
        <v>2.8804725056650253E-3</v>
      </c>
      <c r="G68" s="20">
        <f>Model!$W$13*((drdp!D68+drdp!M68)*ASZ!$B68+(drdp!G68+drdp!P68)*ASZ!$C68+(drdp!J68+drdp!S68)*ASZ!$D68)</f>
        <v>4.6605971940973344E-3</v>
      </c>
      <c r="H68" s="18">
        <f>Model!$W$13*((drdp!B68)*ASZ!$B68+(drdp!E68)*ASZ!$C68+(drdp!H68)*ASZ!$D68)</f>
        <v>-2.8440290348033998E-3</v>
      </c>
      <c r="I68" s="18">
        <f>Model!$W$13*((drdp!C68)*ASZ!$B68+(drdp!F68)*ASZ!$C68+(drdp!I68)*ASZ!$D68)</f>
        <v>1.4402362528325126E-3</v>
      </c>
      <c r="J68" s="18">
        <f>Model!$W$13*((drdp!D68)*ASZ!$B68+(drdp!G68)*ASZ!$C68+(drdp!J68)*ASZ!$D68)</f>
        <v>2.3302985970486672E-3</v>
      </c>
      <c r="K68" s="21">
        <f>SUM(E$3:E67)+H68</f>
        <v>-0.20725244923103922</v>
      </c>
      <c r="L68" s="21">
        <f>SUM(F$3:F67)+I68</f>
        <v>0.11902300339245626</v>
      </c>
      <c r="M68" s="21">
        <f>SUM(G$3:G67)+J68</f>
        <v>0.1925789170189805</v>
      </c>
      <c r="N68" s="21"/>
      <c r="O68" s="21"/>
      <c r="P68" s="21"/>
      <c r="Q68" s="19">
        <f t="shared" ref="Q68:S131" si="5">K68^2</f>
        <v>4.295357771226449E-2</v>
      </c>
      <c r="R68" s="19">
        <f t="shared" si="5"/>
        <v>1.4166475336560656E-2</v>
      </c>
      <c r="S68" s="19">
        <f t="shared" si="5"/>
        <v>3.7086639280203379E-2</v>
      </c>
      <c r="T68" s="19">
        <f t="shared" ref="T68:T131" si="6">K68*L68</f>
        <v>-2.4667808967920851E-2</v>
      </c>
      <c r="U68" s="19">
        <f t="shared" ref="U68:U131" si="7">K68*M68</f>
        <v>-3.9912452222444772E-2</v>
      </c>
      <c r="V68" s="19">
        <f t="shared" ref="V68:V131" si="8">L68*M68</f>
        <v>2.292132109366567E-2</v>
      </c>
    </row>
    <row r="69" spans="1:22" x14ac:dyDescent="0.25">
      <c r="A69" s="26">
        <f>Wellpath!E69</f>
        <v>1890</v>
      </c>
      <c r="B69" s="22">
        <v>0</v>
      </c>
      <c r="C69" s="22">
        <f>-SIN(Wellpath!$L69) * COS(Wellpath!$L69)</f>
        <v>-0.4821864826374056</v>
      </c>
      <c r="D69" s="22">
        <f>TAN(Dip) * SIN(Wellpath!$L69) * COS(Wellpath!$L69) * SIN(Wellpath!$O69)</f>
        <v>0.29801436339520004</v>
      </c>
      <c r="E69" s="20">
        <f>Model!$W$13*((drdp!B69+drdp!K69)*ASZ!$B69+(drdp!E69+drdp!N69)*ASZ!$C69+(drdp!H69+drdp!Q69)*ASZ!$D69)</f>
        <v>-5.7512026790583134E-3</v>
      </c>
      <c r="F69" s="20">
        <f>Model!$W$13*((drdp!C69+drdp!L69)*ASZ!$B69+(drdp!F69+drdp!O69)*ASZ!$C69+(drdp!I69+drdp!R69)*ASZ!$D69)</f>
        <v>2.7107602232375799E-3</v>
      </c>
      <c r="G69" s="20">
        <f>Model!$W$13*((drdp!D69+drdp!M69)*ASZ!$B69+(drdp!G69+drdp!P69)*ASZ!$C69+(drdp!J69+drdp!S69)*ASZ!$D69)</f>
        <v>4.3860031524150687E-3</v>
      </c>
      <c r="H69" s="18">
        <f>Model!$W$13*((drdp!B69)*ASZ!$B69+(drdp!E69)*ASZ!$C69+(drdp!H69)*ASZ!$D69)</f>
        <v>-2.8756013395291567E-3</v>
      </c>
      <c r="I69" s="18">
        <f>Model!$W$13*((drdp!C69)*ASZ!$B69+(drdp!F69)*ASZ!$C69+(drdp!I69)*ASZ!$D69)</f>
        <v>1.3553801116187899E-3</v>
      </c>
      <c r="J69" s="18">
        <f>Model!$W$13*((drdp!D69)*ASZ!$B69+(drdp!G69)*ASZ!$C69+(drdp!J69)*ASZ!$D69)</f>
        <v>2.1930015762075344E-3</v>
      </c>
      <c r="K69" s="21">
        <f>SUM(E$3:E68)+H69</f>
        <v>-0.21297207960537176</v>
      </c>
      <c r="L69" s="21">
        <f>SUM(F$3:F68)+I69</f>
        <v>0.12181861975690755</v>
      </c>
      <c r="M69" s="21">
        <f>SUM(G$3:G68)+J69</f>
        <v>0.1971022171922367</v>
      </c>
      <c r="N69" s="21"/>
      <c r="O69" s="21"/>
      <c r="P69" s="21"/>
      <c r="Q69" s="19">
        <f t="shared" si="5"/>
        <v>4.5357106691436805E-2</v>
      </c>
      <c r="R69" s="19">
        <f t="shared" si="5"/>
        <v>1.4839776119478027E-2</v>
      </c>
      <c r="S69" s="19">
        <f t="shared" si="5"/>
        <v>3.884928402209565E-2</v>
      </c>
      <c r="T69" s="19">
        <f t="shared" si="6"/>
        <v>-2.594396478428463E-2</v>
      </c>
      <c r="U69" s="19">
        <f t="shared" si="7"/>
        <v>-4.1977269090260311E-2</v>
      </c>
      <c r="V69" s="19">
        <f t="shared" si="8"/>
        <v>2.4010720049384489E-2</v>
      </c>
    </row>
    <row r="70" spans="1:22" x14ac:dyDescent="0.25">
      <c r="A70" s="26">
        <f>Wellpath!E70</f>
        <v>1920</v>
      </c>
      <c r="B70" s="22">
        <v>0</v>
      </c>
      <c r="C70" s="22">
        <f>-SIN(Wellpath!$L70) * COS(Wellpath!$L70)</f>
        <v>-0.47178498951414538</v>
      </c>
      <c r="D70" s="22">
        <f>TAN(Dip) * SIN(Wellpath!$L70) * COS(Wellpath!$L70) * SIN(Wellpath!$O70)</f>
        <v>0.29158574197360176</v>
      </c>
      <c r="E70" s="20">
        <f>Model!$W$13*((drdp!B70+drdp!K70)*ASZ!$B70+(drdp!E70+drdp!N70)*ASZ!$C70+(drdp!H70+drdp!Q70)*ASZ!$D70)</f>
        <v>-5.7734799858248234E-3</v>
      </c>
      <c r="F70" s="20">
        <f>Model!$W$13*((drdp!C70+drdp!L70)*ASZ!$B70+(drdp!F70+drdp!O70)*ASZ!$C70+(drdp!I70+drdp!R70)*ASZ!$D70)</f>
        <v>2.5292943599661034E-3</v>
      </c>
      <c r="G70" s="20">
        <f>Model!$W$13*((drdp!D70+drdp!M70)*ASZ!$B70+(drdp!G70+drdp!P70)*ASZ!$C70+(drdp!J70+drdp!S70)*ASZ!$D70)</f>
        <v>4.0923918467962233E-3</v>
      </c>
      <c r="H70" s="18">
        <f>Model!$W$13*((drdp!B70)*ASZ!$B70+(drdp!E70)*ASZ!$C70+(drdp!H70)*ASZ!$D70)</f>
        <v>-2.8867399929124117E-3</v>
      </c>
      <c r="I70" s="18">
        <f>Model!$W$13*((drdp!C70)*ASZ!$B70+(drdp!F70)*ASZ!$C70+(drdp!I70)*ASZ!$D70)</f>
        <v>1.2646471799830517E-3</v>
      </c>
      <c r="J70" s="18">
        <f>Model!$W$13*((drdp!D70)*ASZ!$B70+(drdp!G70)*ASZ!$C70+(drdp!J70)*ASZ!$D70)</f>
        <v>2.0461959233981117E-3</v>
      </c>
      <c r="K70" s="21">
        <f>SUM(E$3:E69)+H70</f>
        <v>-0.21873442093781334</v>
      </c>
      <c r="L70" s="21">
        <f>SUM(F$3:F69)+I70</f>
        <v>0.12443864704850939</v>
      </c>
      <c r="M70" s="21">
        <f>SUM(G$3:G69)+J70</f>
        <v>0.20134141469184236</v>
      </c>
      <c r="N70" s="21"/>
      <c r="O70" s="21"/>
      <c r="P70" s="21"/>
      <c r="Q70" s="19">
        <f t="shared" si="5"/>
        <v>4.7844746903000515E-2</v>
      </c>
      <c r="R70" s="19">
        <f t="shared" si="5"/>
        <v>1.5484976879263495E-2</v>
      </c>
      <c r="S70" s="19">
        <f t="shared" si="5"/>
        <v>4.0538365270112432E-2</v>
      </c>
      <c r="T70" s="19">
        <f t="shared" si="6"/>
        <v>-2.7219015404440636E-2</v>
      </c>
      <c r="U70" s="19">
        <f t="shared" si="7"/>
        <v>-4.4040297753420284E-2</v>
      </c>
      <c r="V70" s="19">
        <f t="shared" si="8"/>
        <v>2.5054653239085733E-2</v>
      </c>
    </row>
    <row r="71" spans="1:22" x14ac:dyDescent="0.25">
      <c r="A71" s="26">
        <f>Wellpath!E71</f>
        <v>1950</v>
      </c>
      <c r="B71" s="22">
        <v>0</v>
      </c>
      <c r="C71" s="22">
        <f>-SIN(Wellpath!$L71) * COS(Wellpath!$L71)</f>
        <v>-0.45908500734563346</v>
      </c>
      <c r="D71" s="22">
        <f>TAN(Dip) * SIN(Wellpath!$L71) * COS(Wellpath!$L71) * SIN(Wellpath!$O71)</f>
        <v>0.28373654412720434</v>
      </c>
      <c r="E71" s="20">
        <f>Model!$W$13*((drdp!B71+drdp!K71)*ASZ!$B71+(drdp!E71+drdp!N71)*ASZ!$C71+(drdp!H71+drdp!Q71)*ASZ!$D71)</f>
        <v>-5.7536190591273833E-3</v>
      </c>
      <c r="F71" s="20">
        <f>Model!$W$13*((drdp!C71+drdp!L71)*ASZ!$B71+(drdp!F71+drdp!O71)*ASZ!$C71+(drdp!I71+drdp!R71)*ASZ!$D71)</f>
        <v>2.3385297996113053E-3</v>
      </c>
      <c r="G71" s="20">
        <f>Model!$W$13*((drdp!D71+drdp!M71)*ASZ!$B71+(drdp!G71+drdp!P71)*ASZ!$C71+(drdp!J71+drdp!S71)*ASZ!$D71)</f>
        <v>3.7837352729270975E-3</v>
      </c>
      <c r="H71" s="18">
        <f>Model!$W$13*((drdp!B71)*ASZ!$B71+(drdp!E71)*ASZ!$C71+(drdp!H71)*ASZ!$D71)</f>
        <v>-2.8768095295636916E-3</v>
      </c>
      <c r="I71" s="18">
        <f>Model!$W$13*((drdp!C71)*ASZ!$B71+(drdp!F71)*ASZ!$C71+(drdp!I71)*ASZ!$D71)</f>
        <v>1.1692648998056527E-3</v>
      </c>
      <c r="J71" s="18">
        <f>Model!$W$13*((drdp!D71)*ASZ!$B71+(drdp!G71)*ASZ!$C71+(drdp!J71)*ASZ!$D71)</f>
        <v>1.8918676364635487E-3</v>
      </c>
      <c r="K71" s="21">
        <f>SUM(E$3:E70)+H71</f>
        <v>-0.22449797046028944</v>
      </c>
      <c r="L71" s="21">
        <f>SUM(F$3:F70)+I71</f>
        <v>0.12687255912829809</v>
      </c>
      <c r="M71" s="21">
        <f>SUM(G$3:G70)+J71</f>
        <v>0.20527947825170401</v>
      </c>
      <c r="N71" s="21"/>
      <c r="O71" s="21"/>
      <c r="P71" s="21"/>
      <c r="Q71" s="19">
        <f t="shared" si="5"/>
        <v>5.0399338740788988E-2</v>
      </c>
      <c r="R71" s="19">
        <f t="shared" si="5"/>
        <v>1.6096646259763495E-2</v>
      </c>
      <c r="S71" s="19">
        <f t="shared" si="5"/>
        <v>4.2139664191291816E-2</v>
      </c>
      <c r="T71" s="19">
        <f t="shared" si="6"/>
        <v>-2.848263203140599E-2</v>
      </c>
      <c r="U71" s="19">
        <f t="shared" si="7"/>
        <v>-4.6084826244654674E-2</v>
      </c>
      <c r="V71" s="19">
        <f t="shared" si="8"/>
        <v>2.6044332742315497E-2</v>
      </c>
    </row>
    <row r="72" spans="1:22" x14ac:dyDescent="0.25">
      <c r="A72" s="26">
        <f>Wellpath!E72</f>
        <v>1980</v>
      </c>
      <c r="B72" s="22">
        <v>0</v>
      </c>
      <c r="C72" s="22">
        <f>-SIN(Wellpath!$L72) * COS(Wellpath!$L72)</f>
        <v>-0.44414840916839721</v>
      </c>
      <c r="D72" s="22">
        <f>TAN(Dip) * SIN(Wellpath!$L72) * COS(Wellpath!$L72) * SIN(Wellpath!$O72)</f>
        <v>0.27450501035891689</v>
      </c>
      <c r="E72" s="20">
        <f>Model!$W$13*((drdp!B72+drdp!K72)*ASZ!$B72+(drdp!E72+drdp!N72)*ASZ!$C72+(drdp!H72+drdp!Q72)*ASZ!$D72)</f>
        <v>-5.6907849154094071E-3</v>
      </c>
      <c r="F72" s="20">
        <f>Model!$W$13*((drdp!C72+drdp!L72)*ASZ!$B72+(drdp!F72+drdp!O72)*ASZ!$C72+(drdp!I72+drdp!R72)*ASZ!$D72)</f>
        <v>2.1410008712673834E-3</v>
      </c>
      <c r="G72" s="20">
        <f>Model!$W$13*((drdp!D72+drdp!M72)*ASZ!$B72+(drdp!G72+drdp!P72)*ASZ!$C72+(drdp!J72+drdp!S72)*ASZ!$D72)</f>
        <v>3.4641339688416782E-3</v>
      </c>
      <c r="H72" s="18">
        <f>Model!$W$13*((drdp!B72)*ASZ!$B72+(drdp!E72)*ASZ!$C72+(drdp!H72)*ASZ!$D72)</f>
        <v>-2.8453924577047035E-3</v>
      </c>
      <c r="I72" s="18">
        <f>Model!$W$13*((drdp!C72)*ASZ!$B72+(drdp!F72)*ASZ!$C72+(drdp!I72)*ASZ!$D72)</f>
        <v>1.0705004356336917E-3</v>
      </c>
      <c r="J72" s="18">
        <f>Model!$W$13*((drdp!D72)*ASZ!$B72+(drdp!G72)*ASZ!$C72+(drdp!J72)*ASZ!$D72)</f>
        <v>1.7320669844208391E-3</v>
      </c>
      <c r="K72" s="21">
        <f>SUM(E$3:E71)+H72</f>
        <v>-0.23022017244755785</v>
      </c>
      <c r="L72" s="21">
        <f>SUM(F$3:F71)+I72</f>
        <v>0.12911232446373744</v>
      </c>
      <c r="M72" s="21">
        <f>SUM(G$3:G71)+J72</f>
        <v>0.2089034128725884</v>
      </c>
      <c r="N72" s="21"/>
      <c r="O72" s="21"/>
      <c r="P72" s="21"/>
      <c r="Q72" s="19">
        <f t="shared" si="5"/>
        <v>5.3001327801783273E-2</v>
      </c>
      <c r="R72" s="19">
        <f t="shared" si="5"/>
        <v>1.6669992328429414E-2</v>
      </c>
      <c r="S72" s="19">
        <f t="shared" si="5"/>
        <v>4.364063590981513E-2</v>
      </c>
      <c r="T72" s="19">
        <f t="shared" si="6"/>
        <v>-2.9724261603146677E-2</v>
      </c>
      <c r="U72" s="19">
        <f t="shared" si="7"/>
        <v>-4.8093779736410679E-2</v>
      </c>
      <c r="V72" s="19">
        <f t="shared" si="8"/>
        <v>2.6972005224387738E-2</v>
      </c>
    </row>
    <row r="73" spans="1:22" x14ac:dyDescent="0.25">
      <c r="A73" s="26">
        <f>Wellpath!E73</f>
        <v>2010</v>
      </c>
      <c r="B73" s="22">
        <v>0</v>
      </c>
      <c r="C73" s="22">
        <f>-SIN(Wellpath!$L73) * COS(Wellpath!$L73)</f>
        <v>-0.42704796458733457</v>
      </c>
      <c r="D73" s="22">
        <f>TAN(Dip) * SIN(Wellpath!$L73) * COS(Wellpath!$L73) * SIN(Wellpath!$O73)</f>
        <v>0.263936115773308</v>
      </c>
      <c r="E73" s="20">
        <f>Model!$W$13*((drdp!B73+drdp!K73)*ASZ!$B73+(drdp!E73+drdp!N73)*ASZ!$C73+(drdp!H73+drdp!Q73)*ASZ!$D73)</f>
        <v>-5.5845889490027389E-3</v>
      </c>
      <c r="F73" s="20">
        <f>Model!$W$13*((drdp!C73+drdp!L73)*ASZ!$B73+(drdp!F73+drdp!O73)*ASZ!$C73+(drdp!I73+drdp!R73)*ASZ!$D73)</f>
        <v>1.939293041444332E-3</v>
      </c>
      <c r="G73" s="20">
        <f>Model!$W$13*((drdp!D73+drdp!M73)*ASZ!$B73+(drdp!G73+drdp!P73)*ASZ!$C73+(drdp!J73+drdp!S73)*ASZ!$D73)</f>
        <v>3.1377712127827594E-3</v>
      </c>
      <c r="H73" s="18">
        <f>Model!$W$13*((drdp!B73)*ASZ!$B73+(drdp!E73)*ASZ!$C73+(drdp!H73)*ASZ!$D73)</f>
        <v>-2.7922944745013695E-3</v>
      </c>
      <c r="I73" s="18">
        <f>Model!$W$13*((drdp!C73)*ASZ!$B73+(drdp!F73)*ASZ!$C73+(drdp!I73)*ASZ!$D73)</f>
        <v>9.6964652072216602E-4</v>
      </c>
      <c r="J73" s="18">
        <f>Model!$W$13*((drdp!D73)*ASZ!$B73+(drdp!G73)*ASZ!$C73+(drdp!J73)*ASZ!$D73)</f>
        <v>1.5688856063913797E-3</v>
      </c>
      <c r="K73" s="21">
        <f>SUM(E$3:E72)+H73</f>
        <v>-0.23585785937976395</v>
      </c>
      <c r="L73" s="21">
        <f>SUM(F$3:F72)+I73</f>
        <v>0.13115247142009331</v>
      </c>
      <c r="M73" s="21">
        <f>SUM(G$3:G72)+J73</f>
        <v>0.21220436546340063</v>
      </c>
      <c r="N73" s="21"/>
      <c r="O73" s="21"/>
      <c r="P73" s="21"/>
      <c r="Q73" s="19">
        <f t="shared" si="5"/>
        <v>5.5628929831204502E-2</v>
      </c>
      <c r="R73" s="19">
        <f t="shared" si="5"/>
        <v>1.7200970759598394E-2</v>
      </c>
      <c r="S73" s="19">
        <f t="shared" si="5"/>
        <v>4.5030692721724497E-2</v>
      </c>
      <c r="T73" s="19">
        <f t="shared" si="6"/>
        <v>-3.0933341161508879E-2</v>
      </c>
      <c r="U73" s="19">
        <f t="shared" si="7"/>
        <v>-5.0050067389238784E-2</v>
      </c>
      <c r="V73" s="19">
        <f t="shared" si="8"/>
        <v>2.7831126976657686E-2</v>
      </c>
    </row>
    <row r="74" spans="1:22" x14ac:dyDescent="0.25">
      <c r="A74" s="26">
        <f>Wellpath!E74</f>
        <v>2040</v>
      </c>
      <c r="B74" s="22">
        <v>0</v>
      </c>
      <c r="C74" s="22">
        <f>-SIN(Wellpath!$L74) * COS(Wellpath!$L74)</f>
        <v>-0.4078669852495137</v>
      </c>
      <c r="D74" s="22">
        <f>TAN(Dip) * SIN(Wellpath!$L74) * COS(Wellpath!$L74) * SIN(Wellpath!$O74)</f>
        <v>0.25208135096241707</v>
      </c>
      <c r="E74" s="20">
        <f>Model!$W$13*((drdp!B74+drdp!K74)*ASZ!$B74+(drdp!E74+drdp!N74)*ASZ!$C74+(drdp!H74+drdp!Q74)*ASZ!$D74)</f>
        <v>-5.4350945019674603E-3</v>
      </c>
      <c r="F74" s="20">
        <f>Model!$W$13*((drdp!C74+drdp!L74)*ASZ!$B74+(drdp!F74+drdp!O74)*ASZ!$C74+(drdp!I74+drdp!R74)*ASZ!$D74)</f>
        <v>1.7360140738688081E-3</v>
      </c>
      <c r="G74" s="20">
        <f>Model!$W$13*((drdp!D74+drdp!M74)*ASZ!$B74+(drdp!G74+drdp!P74)*ASZ!$C74+(drdp!J74+drdp!S74)*ASZ!$D74)</f>
        <v>2.808866359833032E-3</v>
      </c>
      <c r="H74" s="18">
        <f>Model!$W$13*((drdp!B74)*ASZ!$B74+(drdp!E74)*ASZ!$C74+(drdp!H74)*ASZ!$D74)</f>
        <v>-2.7175472509837302E-3</v>
      </c>
      <c r="I74" s="18">
        <f>Model!$W$13*((drdp!C74)*ASZ!$B74+(drdp!F74)*ASZ!$C74+(drdp!I74)*ASZ!$D74)</f>
        <v>8.6800703693440406E-4</v>
      </c>
      <c r="J74" s="18">
        <f>Model!$W$13*((drdp!D74)*ASZ!$B74+(drdp!G74)*ASZ!$C74+(drdp!J74)*ASZ!$D74)</f>
        <v>1.404433179916516E-3</v>
      </c>
      <c r="K74" s="21">
        <f>SUM(E$3:E73)+H74</f>
        <v>-0.24136770110524902</v>
      </c>
      <c r="L74" s="21">
        <f>SUM(F$3:F73)+I74</f>
        <v>0.13299012497774987</v>
      </c>
      <c r="M74" s="21">
        <f>SUM(G$3:G73)+J74</f>
        <v>0.21517768424970851</v>
      </c>
      <c r="N74" s="21"/>
      <c r="O74" s="21"/>
      <c r="P74" s="21"/>
      <c r="Q74" s="19">
        <f t="shared" si="5"/>
        <v>5.8258367136832828E-2</v>
      </c>
      <c r="R74" s="19">
        <f t="shared" si="5"/>
        <v>1.768637334159753E-2</v>
      </c>
      <c r="S74" s="19">
        <f t="shared" si="5"/>
        <v>4.6301435799067252E-2</v>
      </c>
      <c r="T74" s="19">
        <f t="shared" si="6"/>
        <v>-3.2099520735579243E-2</v>
      </c>
      <c r="U74" s="19">
        <f t="shared" si="7"/>
        <v>-5.1936942976503295E-2</v>
      </c>
      <c r="V74" s="19">
        <f t="shared" si="8"/>
        <v>2.8616507120791536E-2</v>
      </c>
    </row>
    <row r="75" spans="1:22" x14ac:dyDescent="0.25">
      <c r="A75" s="26">
        <f>Wellpath!E75</f>
        <v>2070</v>
      </c>
      <c r="B75" s="22">
        <v>0</v>
      </c>
      <c r="C75" s="22">
        <f>-SIN(Wellpath!$L75) * COS(Wellpath!$L75)</f>
        <v>-0.38669891895820319</v>
      </c>
      <c r="D75" s="22">
        <f>TAN(Dip) * SIN(Wellpath!$L75) * COS(Wellpath!$L75) * SIN(Wellpath!$O75)</f>
        <v>0.23899847114876607</v>
      </c>
      <c r="E75" s="20">
        <f>Model!$W$13*((drdp!B75+drdp!K75)*ASZ!$B75+(drdp!E75+drdp!N75)*ASZ!$C75+(drdp!H75+drdp!Q75)*ASZ!$D75)</f>
        <v>-5.2428175104823754E-3</v>
      </c>
      <c r="F75" s="20">
        <f>Model!$W$13*((drdp!C75+drdp!L75)*ASZ!$B75+(drdp!F75+drdp!O75)*ASZ!$C75+(drdp!I75+drdp!R75)*ASZ!$D75)</f>
        <v>1.5337649736081832E-3</v>
      </c>
      <c r="G75" s="20">
        <f>Model!$W$13*((drdp!D75+drdp!M75)*ASZ!$B75+(drdp!G75+drdp!P75)*ASZ!$C75+(drdp!J75+drdp!S75)*ASZ!$D75)</f>
        <v>2.4816278295816353E-3</v>
      </c>
      <c r="H75" s="18">
        <f>Model!$W$13*((drdp!B75)*ASZ!$B75+(drdp!E75)*ASZ!$C75+(drdp!H75)*ASZ!$D75)</f>
        <v>-2.6214087552411877E-3</v>
      </c>
      <c r="I75" s="18">
        <f>Model!$W$13*((drdp!C75)*ASZ!$B75+(drdp!F75)*ASZ!$C75+(drdp!I75)*ASZ!$D75)</f>
        <v>7.6688248680409159E-4</v>
      </c>
      <c r="J75" s="18">
        <f>Model!$W$13*((drdp!D75)*ASZ!$B75+(drdp!G75)*ASZ!$C75+(drdp!J75)*ASZ!$D75)</f>
        <v>1.2408139147908176E-3</v>
      </c>
      <c r="K75" s="21">
        <f>SUM(E$3:E74)+H75</f>
        <v>-0.24670665711147396</v>
      </c>
      <c r="L75" s="21">
        <f>SUM(F$3:F74)+I75</f>
        <v>0.13462501450148837</v>
      </c>
      <c r="M75" s="21">
        <f>SUM(G$3:G74)+J75</f>
        <v>0.21782293134441585</v>
      </c>
      <c r="N75" s="21"/>
      <c r="O75" s="21"/>
      <c r="P75" s="21"/>
      <c r="Q75" s="19">
        <f t="shared" si="5"/>
        <v>6.0864174663118387E-2</v>
      </c>
      <c r="R75" s="19">
        <f t="shared" si="5"/>
        <v>1.8123894529525952E-2</v>
      </c>
      <c r="S75" s="19">
        <f t="shared" si="5"/>
        <v>4.7446829419474104E-2</v>
      </c>
      <c r="T75" s="19">
        <f t="shared" si="6"/>
        <v>-3.3212887291245899E-2</v>
      </c>
      <c r="U75" s="19">
        <f t="shared" si="7"/>
        <v>-5.3738367234202937E-2</v>
      </c>
      <c r="V75" s="19">
        <f t="shared" si="8"/>
        <v>2.932441529099869E-2</v>
      </c>
    </row>
    <row r="76" spans="1:22" x14ac:dyDescent="0.25">
      <c r="A76" s="26">
        <f>Wellpath!E76</f>
        <v>2100</v>
      </c>
      <c r="B76" s="22">
        <v>0</v>
      </c>
      <c r="C76" s="22">
        <f>-SIN(Wellpath!$L76) * COS(Wellpath!$L76)</f>
        <v>-0.36364689440456766</v>
      </c>
      <c r="D76" s="22">
        <f>TAN(Dip) * SIN(Wellpath!$L76) * COS(Wellpath!$L76) * SIN(Wellpath!$O76)</f>
        <v>0.22475121480772053</v>
      </c>
      <c r="E76" s="20">
        <f>Model!$W$13*((drdp!B76+drdp!K76)*ASZ!$B76+(drdp!E76+drdp!N76)*ASZ!$C76+(drdp!H76+drdp!Q76)*ASZ!$D76)</f>
        <v>-5.0087222190711616E-3</v>
      </c>
      <c r="F76" s="20">
        <f>Model!$W$13*((drdp!C76+drdp!L76)*ASZ!$B76+(drdp!F76+drdp!O76)*ASZ!$C76+(drdp!I76+drdp!R76)*ASZ!$D76)</f>
        <v>1.3351110344505099E-3</v>
      </c>
      <c r="G76" s="20">
        <f>Model!$W$13*((drdp!D76+drdp!M76)*ASZ!$B76+(drdp!G76+drdp!P76)*ASZ!$C76+(drdp!J76+drdp!S76)*ASZ!$D76)</f>
        <v>2.1602062608585275E-3</v>
      </c>
      <c r="H76" s="18">
        <f>Model!$W$13*((drdp!B76)*ASZ!$B76+(drdp!E76)*ASZ!$C76+(drdp!H76)*ASZ!$D76)</f>
        <v>-2.5043611095355808E-3</v>
      </c>
      <c r="I76" s="18">
        <f>Model!$W$13*((drdp!C76)*ASZ!$B76+(drdp!F76)*ASZ!$C76+(drdp!I76)*ASZ!$D76)</f>
        <v>6.6755551722525494E-4</v>
      </c>
      <c r="J76" s="18">
        <f>Model!$W$13*((drdp!D76)*ASZ!$B76+(drdp!G76)*ASZ!$C76+(drdp!J76)*ASZ!$D76)</f>
        <v>1.0801031304292638E-3</v>
      </c>
      <c r="K76" s="21">
        <f>SUM(E$3:E75)+H76</f>
        <v>-0.25183242697625069</v>
      </c>
      <c r="L76" s="21">
        <f>SUM(F$3:F75)+I76</f>
        <v>0.13605945250551771</v>
      </c>
      <c r="M76" s="21">
        <f>SUM(G$3:G75)+J76</f>
        <v>0.22014384838963597</v>
      </c>
      <c r="N76" s="21"/>
      <c r="O76" s="21"/>
      <c r="P76" s="21"/>
      <c r="Q76" s="19">
        <f t="shared" si="5"/>
        <v>6.3419571276748632E-2</v>
      </c>
      <c r="R76" s="19">
        <f t="shared" si="5"/>
        <v>1.8512174616101228E-2</v>
      </c>
      <c r="S76" s="19">
        <f t="shared" si="5"/>
        <v>4.8463313983799022E-2</v>
      </c>
      <c r="T76" s="19">
        <f t="shared" si="6"/>
        <v>-3.426418213752444E-2</v>
      </c>
      <c r="U76" s="19">
        <f t="shared" si="7"/>
        <v>-5.5439359623853803E-2</v>
      </c>
      <c r="V76" s="19">
        <f t="shared" si="8"/>
        <v>2.9952651484351566E-2</v>
      </c>
    </row>
    <row r="77" spans="1:22" x14ac:dyDescent="0.25">
      <c r="A77" s="26">
        <f>Wellpath!E77</f>
        <v>2130</v>
      </c>
      <c r="B77" s="22">
        <v>0</v>
      </c>
      <c r="C77" s="22">
        <f>-SIN(Wellpath!$L77) * COS(Wellpath!$L77)</f>
        <v>-0.33882321873505111</v>
      </c>
      <c r="D77" s="22">
        <f>TAN(Dip) * SIN(Wellpath!$L77) * COS(Wellpath!$L77) * SIN(Wellpath!$O77)</f>
        <v>0.20940899314004496</v>
      </c>
      <c r="E77" s="20">
        <f>Model!$W$13*((drdp!B77+drdp!K77)*ASZ!$B77+(drdp!E77+drdp!N77)*ASZ!$C77+(drdp!H77+drdp!Q77)*ASZ!$D77)</f>
        <v>-4.7342120079546073E-3</v>
      </c>
      <c r="F77" s="20">
        <f>Model!$W$13*((drdp!C77+drdp!L77)*ASZ!$B77+(drdp!F77+drdp!O77)*ASZ!$C77+(drdp!I77+drdp!R77)*ASZ!$D77)</f>
        <v>1.1425533073063088E-3</v>
      </c>
      <c r="G77" s="20">
        <f>Model!$W$13*((drdp!D77+drdp!M77)*ASZ!$B77+(drdp!G77+drdp!P77)*ASZ!$C77+(drdp!J77+drdp!S77)*ASZ!$D77)</f>
        <v>1.8486483476810743E-3</v>
      </c>
      <c r="H77" s="18">
        <f>Model!$W$13*((drdp!B77)*ASZ!$B77+(drdp!E77)*ASZ!$C77+(drdp!H77)*ASZ!$D77)</f>
        <v>-2.3671060039773036E-3</v>
      </c>
      <c r="I77" s="18">
        <f>Model!$W$13*((drdp!C77)*ASZ!$B77+(drdp!F77)*ASZ!$C77+(drdp!I77)*ASZ!$D77)</f>
        <v>5.712766536531544E-4</v>
      </c>
      <c r="J77" s="18">
        <f>Model!$W$13*((drdp!D77)*ASZ!$B77+(drdp!G77)*ASZ!$C77+(drdp!J77)*ASZ!$D77)</f>
        <v>9.2432417384053715E-4</v>
      </c>
      <c r="K77" s="21">
        <f>SUM(E$3:E76)+H77</f>
        <v>-0.25670389408976363</v>
      </c>
      <c r="L77" s="21">
        <f>SUM(F$3:F76)+I77</f>
        <v>0.1372982846763961</v>
      </c>
      <c r="M77" s="21">
        <f>SUM(G$3:G76)+J77</f>
        <v>0.22214827569390574</v>
      </c>
      <c r="N77" s="21"/>
      <c r="O77" s="21"/>
      <c r="P77" s="21"/>
      <c r="Q77" s="19">
        <f t="shared" si="5"/>
        <v>6.5896889240848577E-2</v>
      </c>
      <c r="R77" s="19">
        <f t="shared" si="5"/>
        <v>1.8850818975080702E-2</v>
      </c>
      <c r="S77" s="19">
        <f t="shared" si="5"/>
        <v>4.9349856393775551E-2</v>
      </c>
      <c r="T77" s="19">
        <f t="shared" si="6"/>
        <v>-3.5245004328275799E-2</v>
      </c>
      <c r="U77" s="19">
        <f t="shared" si="7"/>
        <v>-5.7026327435951991E-2</v>
      </c>
      <c r="V77" s="19">
        <f t="shared" si="8"/>
        <v>3.0500577196592396E-2</v>
      </c>
    </row>
    <row r="78" spans="1:22" x14ac:dyDescent="0.25">
      <c r="A78" s="26">
        <f>Wellpath!E78</f>
        <v>2160</v>
      </c>
      <c r="B78" s="22">
        <v>0</v>
      </c>
      <c r="C78" s="22">
        <f>-SIN(Wellpath!$L78) * COS(Wellpath!$L78)</f>
        <v>-0.31234883040224826</v>
      </c>
      <c r="D78" s="22">
        <f>TAN(Dip) * SIN(Wellpath!$L78) * COS(Wellpath!$L78) * SIN(Wellpath!$O78)</f>
        <v>0.19304655190750944</v>
      </c>
      <c r="E78" s="20">
        <f>Model!$W$13*((drdp!B78+drdp!K78)*ASZ!$B78+(drdp!E78+drdp!N78)*ASZ!$C78+(drdp!H78+drdp!Q78)*ASZ!$D78)</f>
        <v>-4.4211154323306788E-3</v>
      </c>
      <c r="F78" s="20">
        <f>Model!$W$13*((drdp!C78+drdp!L78)*ASZ!$B78+(drdp!F78+drdp!O78)*ASZ!$C78+(drdp!I78+drdp!R78)*ASZ!$D78)</f>
        <v>9.5850080274896511E-4</v>
      </c>
      <c r="G78" s="20">
        <f>Model!$W$13*((drdp!D78+drdp!M78)*ASZ!$B78+(drdp!G78+drdp!P78)*ASZ!$C78+(drdp!J78+drdp!S78)*ASZ!$D78)</f>
        <v>1.5508518630350594E-3</v>
      </c>
      <c r="H78" s="18">
        <f>Model!$W$13*((drdp!B78)*ASZ!$B78+(drdp!E78)*ASZ!$C78+(drdp!H78)*ASZ!$D78)</f>
        <v>-2.2105577161653394E-3</v>
      </c>
      <c r="I78" s="18">
        <f>Model!$W$13*((drdp!C78)*ASZ!$B78+(drdp!F78)*ASZ!$C78+(drdp!I78)*ASZ!$D78)</f>
        <v>4.7925040137448255E-4</v>
      </c>
      <c r="J78" s="18">
        <f>Model!$W$13*((drdp!D78)*ASZ!$B78+(drdp!G78)*ASZ!$C78+(drdp!J78)*ASZ!$D78)</f>
        <v>7.7542593151752972E-4</v>
      </c>
      <c r="K78" s="21">
        <f>SUM(E$3:E77)+H78</f>
        <v>-0.26128155780990625</v>
      </c>
      <c r="L78" s="21">
        <f>SUM(F$3:F77)+I78</f>
        <v>0.13834881173142374</v>
      </c>
      <c r="M78" s="21">
        <f>SUM(G$3:G77)+J78</f>
        <v>0.22384802579926383</v>
      </c>
      <c r="N78" s="21"/>
      <c r="O78" s="21"/>
      <c r="P78" s="21"/>
      <c r="Q78" s="19">
        <f t="shared" si="5"/>
        <v>6.8268052451571387E-2</v>
      </c>
      <c r="R78" s="19">
        <f t="shared" si="5"/>
        <v>1.9140393707496931E-2</v>
      </c>
      <c r="S78" s="19">
        <f t="shared" si="5"/>
        <v>5.0107938654227885E-2</v>
      </c>
      <c r="T78" s="19">
        <f t="shared" si="6"/>
        <v>-3.6147993050335829E-2</v>
      </c>
      <c r="U78" s="19">
        <f t="shared" si="7"/>
        <v>-5.8487360893503738E-2</v>
      </c>
      <c r="V78" s="19">
        <f t="shared" si="8"/>
        <v>3.0969108377753237E-2</v>
      </c>
    </row>
    <row r="79" spans="1:22" x14ac:dyDescent="0.25">
      <c r="A79" s="26">
        <f>Wellpath!E79</f>
        <v>2190</v>
      </c>
      <c r="B79" s="22">
        <v>0</v>
      </c>
      <c r="C79" s="22">
        <f>-SIN(Wellpath!$L79) * COS(Wellpath!$L79)</f>
        <v>-0.28435270996492024</v>
      </c>
      <c r="D79" s="22">
        <f>TAN(Dip) * SIN(Wellpath!$L79) * COS(Wellpath!$L79) * SIN(Wellpath!$O79)</f>
        <v>0.17574360727905206</v>
      </c>
      <c r="E79" s="20">
        <f>Model!$W$13*((drdp!B79+drdp!K79)*ASZ!$B79+(drdp!E79+drdp!N79)*ASZ!$C79+(drdp!H79+drdp!Q79)*ASZ!$D79)</f>
        <v>-4.0716676248150167E-3</v>
      </c>
      <c r="F79" s="20">
        <f>Model!$W$13*((drdp!C79+drdp!L79)*ASZ!$B79+(drdp!F79+drdp!O79)*ASZ!$C79+(drdp!I79+drdp!R79)*ASZ!$D79)</f>
        <v>7.8524373273029726E-4</v>
      </c>
      <c r="G79" s="20">
        <f>Model!$W$13*((drdp!D79+drdp!M79)*ASZ!$B79+(drdp!G79+drdp!P79)*ASZ!$C79+(drdp!J79+drdp!S79)*ASZ!$D79)</f>
        <v>1.2705223640384693E-3</v>
      </c>
      <c r="H79" s="18">
        <f>Model!$W$13*((drdp!B79)*ASZ!$B79+(drdp!E79)*ASZ!$C79+(drdp!H79)*ASZ!$D79)</f>
        <v>-2.0358338124075084E-3</v>
      </c>
      <c r="I79" s="18">
        <f>Model!$W$13*((drdp!C79)*ASZ!$B79+(drdp!F79)*ASZ!$C79+(drdp!I79)*ASZ!$D79)</f>
        <v>3.9262186636514863E-4</v>
      </c>
      <c r="J79" s="18">
        <f>Model!$W$13*((drdp!D79)*ASZ!$B79+(drdp!G79)*ASZ!$C79+(drdp!J79)*ASZ!$D79)</f>
        <v>6.3526118201923467E-4</v>
      </c>
      <c r="K79" s="21">
        <f>SUM(E$3:E78)+H79</f>
        <v>-0.26552794933847912</v>
      </c>
      <c r="L79" s="21">
        <f>SUM(F$3:F78)+I79</f>
        <v>0.13922068399916337</v>
      </c>
      <c r="M79" s="21">
        <f>SUM(G$3:G78)+J79</f>
        <v>0.22525871291280058</v>
      </c>
      <c r="N79" s="21"/>
      <c r="O79" s="21"/>
      <c r="P79" s="21"/>
      <c r="Q79" s="19">
        <f t="shared" si="5"/>
        <v>7.0505091879897938E-2</v>
      </c>
      <c r="R79" s="19">
        <f t="shared" si="5"/>
        <v>1.9382398853194906E-2</v>
      </c>
      <c r="S79" s="19">
        <f t="shared" si="5"/>
        <v>5.0741487743131516E-2</v>
      </c>
      <c r="T79" s="19">
        <f t="shared" si="6"/>
        <v>-3.6966982727798262E-2</v>
      </c>
      <c r="U79" s="19">
        <f t="shared" si="7"/>
        <v>-5.9812484110361129E-2</v>
      </c>
      <c r="V79" s="19">
        <f t="shared" si="8"/>
        <v>3.1360672088491276E-2</v>
      </c>
    </row>
    <row r="80" spans="1:22" x14ac:dyDescent="0.25">
      <c r="A80" s="26">
        <f>Wellpath!E80</f>
        <v>2220</v>
      </c>
      <c r="B80" s="22">
        <v>0</v>
      </c>
      <c r="C80" s="22">
        <f>-SIN(Wellpath!$L80) * COS(Wellpath!$L80)</f>
        <v>-0.2549712517076777</v>
      </c>
      <c r="D80" s="22">
        <f>TAN(Dip) * SIN(Wellpath!$L80) * COS(Wellpath!$L80) * SIN(Wellpath!$O80)</f>
        <v>0.15758445746161681</v>
      </c>
      <c r="E80" s="20">
        <f>Model!$W$13*((drdp!B80+drdp!K80)*ASZ!$B80+(drdp!E80+drdp!N80)*ASZ!$C80+(drdp!H80+drdp!Q80)*ASZ!$D80)</f>
        <v>-3.6884872630504988E-3</v>
      </c>
      <c r="F80" s="20">
        <f>Model!$W$13*((drdp!C80+drdp!L80)*ASZ!$B80+(drdp!F80+drdp!O80)*ASZ!$C80+(drdp!I80+drdp!R80)*ASZ!$D80)</f>
        <v>6.2492808508493732E-4</v>
      </c>
      <c r="G80" s="20">
        <f>Model!$W$13*((drdp!D80+drdp!M80)*ASZ!$B80+(drdp!G80+drdp!P80)*ASZ!$C80+(drdp!J80+drdp!S80)*ASZ!$D80)</f>
        <v>1.011132053554197E-3</v>
      </c>
      <c r="H80" s="18">
        <f>Model!$W$13*((drdp!B80)*ASZ!$B80+(drdp!E80)*ASZ!$C80+(drdp!H80)*ASZ!$D80)</f>
        <v>-1.8442436315252494E-3</v>
      </c>
      <c r="I80" s="18">
        <f>Model!$W$13*((drdp!C80)*ASZ!$B80+(drdp!F80)*ASZ!$C80+(drdp!I80)*ASZ!$D80)</f>
        <v>3.1246404254246866E-4</v>
      </c>
      <c r="J80" s="18">
        <f>Model!$W$13*((drdp!D80)*ASZ!$B80+(drdp!G80)*ASZ!$C80+(drdp!J80)*ASZ!$D80)</f>
        <v>5.0556602677709849E-4</v>
      </c>
      <c r="K80" s="21">
        <f>SUM(E$3:E79)+H80</f>
        <v>-0.26940802678241188</v>
      </c>
      <c r="L80" s="21">
        <f>SUM(F$3:F79)+I80</f>
        <v>0.13992576990807098</v>
      </c>
      <c r="M80" s="21">
        <f>SUM(G$3:G79)+J80</f>
        <v>0.22639954012159691</v>
      </c>
      <c r="N80" s="21"/>
      <c r="O80" s="21"/>
      <c r="P80" s="21"/>
      <c r="Q80" s="19">
        <f t="shared" si="5"/>
        <v>7.258068489479276E-2</v>
      </c>
      <c r="R80" s="19">
        <f t="shared" si="5"/>
        <v>1.9579221084366424E-2</v>
      </c>
      <c r="S80" s="19">
        <f t="shared" si="5"/>
        <v>5.125675176727057E-2</v>
      </c>
      <c r="T80" s="19">
        <f t="shared" si="6"/>
        <v>-3.7697125566943192E-2</v>
      </c>
      <c r="U80" s="19">
        <f t="shared" si="7"/>
        <v>-6.0993853368604911E-2</v>
      </c>
      <c r="V80" s="19">
        <f t="shared" si="8"/>
        <v>3.1679129958347652E-2</v>
      </c>
    </row>
    <row r="81" spans="1:22" x14ac:dyDescent="0.25">
      <c r="A81" s="26">
        <f>Wellpath!E81</f>
        <v>2250</v>
      </c>
      <c r="B81" s="22">
        <v>0</v>
      </c>
      <c r="C81" s="22">
        <f>-SIN(Wellpath!$L81) * COS(Wellpath!$L81)</f>
        <v>-0.22434759914173588</v>
      </c>
      <c r="D81" s="22">
        <f>TAN(Dip) * SIN(Wellpath!$L81) * COS(Wellpath!$L81) * SIN(Wellpath!$O81)</f>
        <v>0.13865757200776282</v>
      </c>
      <c r="E81" s="20">
        <f>Model!$W$13*((drdp!B81+drdp!K81)*ASZ!$B81+(drdp!E81+drdp!N81)*ASZ!$C81+(drdp!H81+drdp!Q81)*ASZ!$D81)</f>
        <v>-3.2745493530593941E-3</v>
      </c>
      <c r="F81" s="20">
        <f>Model!$W$13*((drdp!C81+drdp!L81)*ASZ!$B81+(drdp!F81+drdp!O81)*ASZ!$C81+(drdp!I81+drdp!R81)*ASZ!$D81)</f>
        <v>4.7953180979683267E-4</v>
      </c>
      <c r="G81" s="20">
        <f>Model!$W$13*((drdp!D81+drdp!M81)*ASZ!$B81+(drdp!G81+drdp!P81)*ASZ!$C81+(drdp!J81+drdp!S81)*ASZ!$D81)</f>
        <v>7.758812496297565E-4</v>
      </c>
      <c r="H81" s="18">
        <f>Model!$W$13*((drdp!B81)*ASZ!$B81+(drdp!E81)*ASZ!$C81+(drdp!H81)*ASZ!$D81)</f>
        <v>-1.637274676529697E-3</v>
      </c>
      <c r="I81" s="18">
        <f>Model!$W$13*((drdp!C81)*ASZ!$B81+(drdp!F81)*ASZ!$C81+(drdp!I81)*ASZ!$D81)</f>
        <v>2.3976590489841634E-4</v>
      </c>
      <c r="J81" s="18">
        <f>Model!$W$13*((drdp!D81)*ASZ!$B81+(drdp!G81)*ASZ!$C81+(drdp!J81)*ASZ!$D81)</f>
        <v>3.8794062481487825E-4</v>
      </c>
      <c r="K81" s="21">
        <f>SUM(E$3:E80)+H81</f>
        <v>-0.27288954509046681</v>
      </c>
      <c r="L81" s="21">
        <f>SUM(F$3:F80)+I81</f>
        <v>0.14047799985551185</v>
      </c>
      <c r="M81" s="21">
        <f>SUM(G$3:G80)+J81</f>
        <v>0.22729304677318887</v>
      </c>
      <c r="N81" s="21"/>
      <c r="O81" s="21"/>
      <c r="P81" s="21"/>
      <c r="Q81" s="19">
        <f t="shared" si="5"/>
        <v>7.4468703819681917E-2</v>
      </c>
      <c r="R81" s="19">
        <f t="shared" si="5"/>
        <v>1.9734068443405188E-2</v>
      </c>
      <c r="S81" s="19">
        <f t="shared" si="5"/>
        <v>5.1662129111439026E-2</v>
      </c>
      <c r="T81" s="19">
        <f t="shared" si="6"/>
        <v>-3.8334977475789289E-2</v>
      </c>
      <c r="U81" s="19">
        <f t="shared" si="7"/>
        <v>-6.2025896136161704E-2</v>
      </c>
      <c r="V81" s="19">
        <f t="shared" si="8"/>
        <v>3.1929672591762874E-2</v>
      </c>
    </row>
    <row r="82" spans="1:22" x14ac:dyDescent="0.25">
      <c r="A82" s="26">
        <f>Wellpath!E82</f>
        <v>2280</v>
      </c>
      <c r="B82" s="22">
        <v>0</v>
      </c>
      <c r="C82" s="22">
        <f>-SIN(Wellpath!$L82) * COS(Wellpath!$L82)</f>
        <v>-0.19263094762411731</v>
      </c>
      <c r="D82" s="22">
        <f>TAN(Dip) * SIN(Wellpath!$L82) * COS(Wellpath!$L82) * SIN(Wellpath!$O82)</f>
        <v>0.11905516080089737</v>
      </c>
      <c r="E82" s="20">
        <f>Model!$W$13*((drdp!B82+drdp!K82)*ASZ!$B82+(drdp!E82+drdp!N82)*ASZ!$C82+(drdp!H82+drdp!Q82)*ASZ!$D82)</f>
        <v>-2.8331541247334268E-3</v>
      </c>
      <c r="F82" s="20">
        <f>Model!$W$13*((drdp!C82+drdp!L82)*ASZ!$B82+(drdp!F82+drdp!O82)*ASZ!$C82+(drdp!I82+drdp!R82)*ASZ!$D82)</f>
        <v>3.5084287830387453E-4</v>
      </c>
      <c r="G82" s="20">
        <f>Model!$W$13*((drdp!D82+drdp!M82)*ASZ!$B82+(drdp!G82+drdp!P82)*ASZ!$C82+(drdp!J82+drdp!S82)*ASZ!$D82)</f>
        <v>5.6766288550793177E-4</v>
      </c>
      <c r="H82" s="18">
        <f>Model!$W$13*((drdp!B82)*ASZ!$B82+(drdp!E82)*ASZ!$C82+(drdp!H82)*ASZ!$D82)</f>
        <v>-1.4165770623667134E-3</v>
      </c>
      <c r="I82" s="18">
        <f>Model!$W$13*((drdp!C82)*ASZ!$B82+(drdp!F82)*ASZ!$C82+(drdp!I82)*ASZ!$D82)</f>
        <v>1.7542143915193727E-4</v>
      </c>
      <c r="J82" s="18">
        <f>Model!$W$13*((drdp!D82)*ASZ!$B82+(drdp!G82)*ASZ!$C82+(drdp!J82)*ASZ!$D82)</f>
        <v>2.8383144275396588E-4</v>
      </c>
      <c r="K82" s="21">
        <f>SUM(E$3:E81)+H82</f>
        <v>-0.2759433968293632</v>
      </c>
      <c r="L82" s="21">
        <f>SUM(F$3:F81)+I82</f>
        <v>0.14089318719956223</v>
      </c>
      <c r="M82" s="21">
        <f>SUM(G$3:G81)+J82</f>
        <v>0.22796481884075773</v>
      </c>
      <c r="N82" s="21"/>
      <c r="O82" s="21"/>
      <c r="P82" s="21"/>
      <c r="Q82" s="19">
        <f t="shared" si="5"/>
        <v>7.6144758253727407E-2</v>
      </c>
      <c r="R82" s="19">
        <f t="shared" si="5"/>
        <v>1.9850890199250886E-2</v>
      </c>
      <c r="S82" s="19">
        <f t="shared" si="5"/>
        <v>5.1967958629099489E-2</v>
      </c>
      <c r="T82" s="19">
        <f t="shared" si="6"/>
        <v>-3.8878544665962557E-2</v>
      </c>
      <c r="U82" s="19">
        <f t="shared" si="7"/>
        <v>-6.29053864685091E-2</v>
      </c>
      <c r="V82" s="19">
        <f t="shared" si="8"/>
        <v>3.2118689895845168E-2</v>
      </c>
    </row>
    <row r="83" spans="1:22" x14ac:dyDescent="0.25">
      <c r="A83" s="26">
        <f>Wellpath!E83</f>
        <v>2310</v>
      </c>
      <c r="B83" s="22">
        <v>0</v>
      </c>
      <c r="C83" s="22">
        <f>-SIN(Wellpath!$L83) * COS(Wellpath!$L83)</f>
        <v>-0.15997581749286918</v>
      </c>
      <c r="D83" s="22">
        <f>TAN(Dip) * SIN(Wellpath!$L83) * COS(Wellpath!$L83) * SIN(Wellpath!$O83)</f>
        <v>9.8872724817992919E-2</v>
      </c>
      <c r="E83" s="20">
        <f>Model!$W$13*((drdp!B83+drdp!K83)*ASZ!$B83+(drdp!E83+drdp!N83)*ASZ!$C83+(drdp!H83+drdp!Q83)*ASZ!$D83)</f>
        <v>-2.3678923784335669E-3</v>
      </c>
      <c r="F83" s="20">
        <f>Model!$W$13*((drdp!C83+drdp!L83)*ASZ!$B83+(drdp!F83+drdp!O83)*ASZ!$C83+(drdp!I83+drdp!R83)*ASZ!$D83)</f>
        <v>2.4043945655627757E-4</v>
      </c>
      <c r="G83" s="20">
        <f>Model!$W$13*((drdp!D83+drdp!M83)*ASZ!$B83+(drdp!G83+drdp!P83)*ASZ!$C83+(drdp!J83+drdp!S83)*ASZ!$D83)</f>
        <v>3.8903042968561858E-4</v>
      </c>
      <c r="H83" s="18">
        <f>Model!$W$13*((drdp!B83)*ASZ!$B83+(drdp!E83)*ASZ!$C83+(drdp!H83)*ASZ!$D83)</f>
        <v>-1.1839461892167835E-3</v>
      </c>
      <c r="I83" s="18">
        <f>Model!$W$13*((drdp!C83)*ASZ!$B83+(drdp!F83)*ASZ!$C83+(drdp!I83)*ASZ!$D83)</f>
        <v>1.2021972827813879E-4</v>
      </c>
      <c r="J83" s="18">
        <f>Model!$W$13*((drdp!D83)*ASZ!$B83+(drdp!G83)*ASZ!$C83+(drdp!J83)*ASZ!$D83)</f>
        <v>1.9451521484280929E-4</v>
      </c>
      <c r="K83" s="21">
        <f>SUM(E$3:E82)+H83</f>
        <v>-0.27854392008094675</v>
      </c>
      <c r="L83" s="21">
        <f>SUM(F$3:F82)+I83</f>
        <v>0.14118882836699229</v>
      </c>
      <c r="M83" s="21">
        <f>SUM(G$3:G82)+J83</f>
        <v>0.22844316549835453</v>
      </c>
      <c r="N83" s="21"/>
      <c r="O83" s="21"/>
      <c r="P83" s="21"/>
      <c r="Q83" s="19">
        <f t="shared" si="5"/>
        <v>7.7586715414060856E-2</v>
      </c>
      <c r="R83" s="19">
        <f t="shared" si="5"/>
        <v>1.9934285255644005E-2</v>
      </c>
      <c r="S83" s="19">
        <f t="shared" si="5"/>
        <v>5.2186279862908594E-2</v>
      </c>
      <c r="T83" s="19">
        <f t="shared" si="6"/>
        <v>-3.932728972497801E-2</v>
      </c>
      <c r="U83" s="19">
        <f t="shared" si="7"/>
        <v>-6.3631454833612155E-2</v>
      </c>
      <c r="V83" s="19">
        <f t="shared" si="8"/>
        <v>3.2253622885159594E-2</v>
      </c>
    </row>
    <row r="84" spans="1:22" x14ac:dyDescent="0.25">
      <c r="A84" s="26">
        <f>Wellpath!E84</f>
        <v>2340</v>
      </c>
      <c r="B84" s="22">
        <v>0</v>
      </c>
      <c r="C84" s="22">
        <f>-SIN(Wellpath!$L84) * COS(Wellpath!$L84)</f>
        <v>-0.12654130125950877</v>
      </c>
      <c r="D84" s="22">
        <f>TAN(Dip) * SIN(Wellpath!$L84) * COS(Wellpath!$L84) * SIN(Wellpath!$O84)</f>
        <v>7.8208590858426713E-2</v>
      </c>
      <c r="E84" s="20">
        <f>Model!$W$13*((drdp!B84+drdp!K84)*ASZ!$B84+(drdp!E84+drdp!N84)*ASZ!$C84+(drdp!H84+drdp!Q84)*ASZ!$D84)</f>
        <v>-1.8826076605363304E-3</v>
      </c>
      <c r="F84" s="20">
        <f>Model!$W$13*((drdp!C84+drdp!L84)*ASZ!$B84+(drdp!F84+drdp!O84)*ASZ!$C84+(drdp!I84+drdp!R84)*ASZ!$D84)</f>
        <v>1.4967240934625784E-4</v>
      </c>
      <c r="G84" s="20">
        <f>Model!$W$13*((drdp!D84+drdp!M84)*ASZ!$B84+(drdp!G84+drdp!P84)*ASZ!$C84+(drdp!J84+drdp!S84)*ASZ!$D84)</f>
        <v>2.4216957796370571E-4</v>
      </c>
      <c r="H84" s="18">
        <f>Model!$W$13*((drdp!B84)*ASZ!$B84+(drdp!E84)*ASZ!$C84+(drdp!H84)*ASZ!$D84)</f>
        <v>-9.413038302681652E-4</v>
      </c>
      <c r="I84" s="18">
        <f>Model!$W$13*((drdp!C84)*ASZ!$B84+(drdp!F84)*ASZ!$C84+(drdp!I84)*ASZ!$D84)</f>
        <v>7.4836204673128922E-5</v>
      </c>
      <c r="J84" s="18">
        <f>Model!$W$13*((drdp!D84)*ASZ!$B84+(drdp!G84)*ASZ!$C84+(drdp!J84)*ASZ!$D84)</f>
        <v>1.2108478898185285E-4</v>
      </c>
      <c r="K84" s="21">
        <f>SUM(E$3:E83)+H84</f>
        <v>-0.28066917010043169</v>
      </c>
      <c r="L84" s="21">
        <f>SUM(F$3:F83)+I84</f>
        <v>0.14138388429994356</v>
      </c>
      <c r="M84" s="21">
        <f>SUM(G$3:G83)+J84</f>
        <v>0.22875876550217916</v>
      </c>
      <c r="N84" s="21"/>
      <c r="O84" s="21"/>
      <c r="P84" s="21"/>
      <c r="Q84" s="19">
        <f t="shared" si="5"/>
        <v>7.8775183044865055E-2</v>
      </c>
      <c r="R84" s="19">
        <f t="shared" si="5"/>
        <v>1.9989402739739825E-2</v>
      </c>
      <c r="S84" s="19">
        <f t="shared" si="5"/>
        <v>5.2330572794080994E-2</v>
      </c>
      <c r="T84" s="19">
        <f t="shared" si="6"/>
        <v>-3.9682097472040614E-2</v>
      </c>
      <c r="U84" s="19">
        <f t="shared" si="7"/>
        <v>-6.4205532866695891E-2</v>
      </c>
      <c r="V84" s="19">
        <f t="shared" si="8"/>
        <v>3.2342802834358017E-2</v>
      </c>
    </row>
    <row r="85" spans="1:22" x14ac:dyDescent="0.25">
      <c r="A85" s="26">
        <f>Wellpath!E85</f>
        <v>2370</v>
      </c>
      <c r="B85" s="22">
        <v>0</v>
      </c>
      <c r="C85" s="22">
        <f>-SIN(Wellpath!$L85) * COS(Wellpath!$L85)</f>
        <v>-9.2490288526299147E-2</v>
      </c>
      <c r="D85" s="22">
        <f>TAN(Dip) * SIN(Wellpath!$L85) * COS(Wellpath!$L85) * SIN(Wellpath!$O85)</f>
        <v>5.7163432505698331E-2</v>
      </c>
      <c r="E85" s="20">
        <f>Model!$W$13*((drdp!B85+drdp!K85)*ASZ!$B85+(drdp!E85+drdp!N85)*ASZ!$C85+(drdp!H85+drdp!Q85)*ASZ!$D85)</f>
        <v>-1.3813556804908543E-3</v>
      </c>
      <c r="F85" s="20">
        <f>Model!$W$13*((drdp!C85+drdp!L85)*ASZ!$B85+(drdp!F85+drdp!O85)*ASZ!$C85+(drdp!I85+drdp!R85)*ASZ!$D85)</f>
        <v>7.9650327844939684E-5</v>
      </c>
      <c r="G85" s="20">
        <f>Model!$W$13*((drdp!D85+drdp!M85)*ASZ!$B85+(drdp!G85+drdp!P85)*ASZ!$C85+(drdp!J85+drdp!S85)*ASZ!$D85)</f>
        <v>1.2887402803983864E-4</v>
      </c>
      <c r="H85" s="18">
        <f>Model!$W$13*((drdp!B85)*ASZ!$B85+(drdp!E85)*ASZ!$C85+(drdp!H85)*ASZ!$D85)</f>
        <v>-6.9067784024542717E-4</v>
      </c>
      <c r="I85" s="18">
        <f>Model!$W$13*((drdp!C85)*ASZ!$B85+(drdp!F85)*ASZ!$C85+(drdp!I85)*ASZ!$D85)</f>
        <v>3.9825163922469842E-5</v>
      </c>
      <c r="J85" s="18">
        <f>Model!$W$13*((drdp!D85)*ASZ!$B85+(drdp!G85)*ASZ!$C85+(drdp!J85)*ASZ!$D85)</f>
        <v>6.443701401991932E-5</v>
      </c>
      <c r="K85" s="21">
        <f>SUM(E$3:E84)+H85</f>
        <v>-0.28230115177094522</v>
      </c>
      <c r="L85" s="21">
        <f>SUM(F$3:F84)+I85</f>
        <v>0.14149854566853917</v>
      </c>
      <c r="M85" s="21">
        <f>SUM(G$3:G84)+J85</f>
        <v>0.22894428730518096</v>
      </c>
      <c r="N85" s="21"/>
      <c r="O85" s="21"/>
      <c r="P85" s="21"/>
      <c r="Q85" s="19">
        <f t="shared" si="5"/>
        <v>7.9693940291202248E-2</v>
      </c>
      <c r="R85" s="19">
        <f t="shared" si="5"/>
        <v>2.0021838426311667E-2</v>
      </c>
      <c r="S85" s="19">
        <f t="shared" si="5"/>
        <v>5.2415486689677243E-2</v>
      </c>
      <c r="T85" s="19">
        <f t="shared" si="6"/>
        <v>-3.99452024161423E-2</v>
      </c>
      <c r="U85" s="19">
        <f t="shared" si="7"/>
        <v>-6.4631235997630779E-2</v>
      </c>
      <c r="V85" s="19">
        <f t="shared" si="8"/>
        <v>3.2395283692803298E-2</v>
      </c>
    </row>
    <row r="86" spans="1:22" x14ac:dyDescent="0.25">
      <c r="A86" s="26">
        <f>Wellpath!E86</f>
        <v>2400</v>
      </c>
      <c r="B86" s="22">
        <v>0</v>
      </c>
      <c r="C86" s="22">
        <f>-SIN(Wellpath!$L86) * COS(Wellpath!$L86)</f>
        <v>-5.7988672404480683E-2</v>
      </c>
      <c r="D86" s="22">
        <f>TAN(Dip) * SIN(Wellpath!$L86) * COS(Wellpath!$L86) * SIN(Wellpath!$O86)</f>
        <v>3.5839779655850328E-2</v>
      </c>
      <c r="E86" s="20">
        <f>Model!$W$13*((drdp!B86+drdp!K86)*ASZ!$B86+(drdp!E86+drdp!N86)*ASZ!$C86+(drdp!H86+drdp!Q86)*ASZ!$D86)</f>
        <v>-8.683614121606331E-4</v>
      </c>
      <c r="F86" s="20">
        <f>Model!$W$13*((drdp!C86+drdp!L86)*ASZ!$B86+(drdp!F86+drdp!O86)*ASZ!$C86+(drdp!I86+drdp!R86)*ASZ!$D86)</f>
        <v>3.1227244597612134E-5</v>
      </c>
      <c r="G86" s="20">
        <f>Model!$W$13*((drdp!D86+drdp!M86)*ASZ!$B86+(drdp!G86+drdp!P86)*ASZ!$C86+(drdp!J86+drdp!S86)*ASZ!$D86)</f>
        <v>5.0525602401964772E-5</v>
      </c>
      <c r="H86" s="18">
        <f>Model!$W$13*((drdp!B86)*ASZ!$B86+(drdp!E86)*ASZ!$C86+(drdp!H86)*ASZ!$D86)</f>
        <v>-4.3418070608031655E-4</v>
      </c>
      <c r="I86" s="18">
        <f>Model!$W$13*((drdp!C86)*ASZ!$B86+(drdp!F86)*ASZ!$C86+(drdp!I86)*ASZ!$D86)</f>
        <v>1.5613622298806067E-5</v>
      </c>
      <c r="J86" s="18">
        <f>Model!$W$13*((drdp!D86)*ASZ!$B86+(drdp!G86)*ASZ!$C86+(drdp!J86)*ASZ!$D86)</f>
        <v>2.5262801200982386E-5</v>
      </c>
      <c r="K86" s="21">
        <f>SUM(E$3:E85)+H86</f>
        <v>-0.28342601031727099</v>
      </c>
      <c r="L86" s="21">
        <f>SUM(F$3:F85)+I86</f>
        <v>0.14155398445476042</v>
      </c>
      <c r="M86" s="21">
        <f>SUM(G$3:G85)+J86</f>
        <v>0.22903398712040188</v>
      </c>
      <c r="N86" s="21"/>
      <c r="O86" s="21"/>
      <c r="P86" s="21"/>
      <c r="Q86" s="19">
        <f t="shared" si="5"/>
        <v>8.0330303324365804E-2</v>
      </c>
      <c r="R86" s="19">
        <f t="shared" si="5"/>
        <v>2.0037530515018553E-2</v>
      </c>
      <c r="S86" s="19">
        <f t="shared" si="5"/>
        <v>5.2456567256268412E-2</v>
      </c>
      <c r="T86" s="19">
        <f t="shared" si="6"/>
        <v>-4.0120081058525742E-2</v>
      </c>
      <c r="U86" s="19">
        <f t="shared" si="7"/>
        <v>-6.4914189196592739E-2</v>
      </c>
      <c r="V86" s="19">
        <f t="shared" si="8"/>
        <v>3.2420673452453162E-2</v>
      </c>
    </row>
    <row r="87" spans="1:22" x14ac:dyDescent="0.25">
      <c r="A87" s="26">
        <f>Wellpath!E87</f>
        <v>2430</v>
      </c>
      <c r="B87" s="22">
        <v>0</v>
      </c>
      <c r="C87" s="22">
        <f>-SIN(Wellpath!$L87) * COS(Wellpath!$L87)</f>
        <v>-2.3204541299708559E-2</v>
      </c>
      <c r="D87" s="22">
        <f>TAN(Dip) * SIN(Wellpath!$L87) * COS(Wellpath!$L87) * SIN(Wellpath!$O87)</f>
        <v>1.4341519002121073E-2</v>
      </c>
      <c r="E87" s="20">
        <f>Model!$W$13*((drdp!B87+drdp!K87)*ASZ!$B87+(drdp!E87+drdp!N87)*ASZ!$C87+(drdp!H87+drdp!Q87)*ASZ!$D87)</f>
        <v>-2.8997862298712156E-4</v>
      </c>
      <c r="F87" s="20">
        <f>Model!$W$13*((drdp!C87+drdp!L87)*ASZ!$B87+(drdp!F87+drdp!O87)*ASZ!$C87+(drdp!I87+drdp!R87)*ASZ!$D87)</f>
        <v>4.1609756198567952E-6</v>
      </c>
      <c r="G87" s="20">
        <f>Model!$W$13*((drdp!D87+drdp!M87)*ASZ!$B87+(drdp!G87+drdp!P87)*ASZ!$C87+(drdp!J87+drdp!S87)*ASZ!$D87)</f>
        <v>6.7324479787508857E-6</v>
      </c>
      <c r="H87" s="18">
        <f>Model!$W$13*((drdp!B87)*ASZ!$B87+(drdp!E87)*ASZ!$C87+(drdp!H87)*ASZ!$D87)</f>
        <v>-1.7398717379227293E-4</v>
      </c>
      <c r="I87" s="18">
        <f>Model!$W$13*((drdp!C87)*ASZ!$B87+(drdp!F87)*ASZ!$C87+(drdp!I87)*ASZ!$D87)</f>
        <v>2.4965853719140772E-6</v>
      </c>
      <c r="J87" s="18">
        <f>Model!$W$13*((drdp!D87)*ASZ!$B87+(drdp!G87)*ASZ!$C87+(drdp!J87)*ASZ!$D87)</f>
        <v>4.0394687872505307E-6</v>
      </c>
      <c r="K87" s="21">
        <f>SUM(E$3:E86)+H87</f>
        <v>-0.28403417819714361</v>
      </c>
      <c r="L87" s="21">
        <f>SUM(F$3:F86)+I87</f>
        <v>0.14157209466243115</v>
      </c>
      <c r="M87" s="21">
        <f>SUM(G$3:G86)+J87</f>
        <v>0.22906328939039008</v>
      </c>
      <c r="N87" s="21"/>
      <c r="O87" s="21"/>
      <c r="P87" s="21"/>
      <c r="Q87" s="19">
        <f t="shared" si="5"/>
        <v>8.0675414384126731E-2</v>
      </c>
      <c r="R87" s="19">
        <f t="shared" si="5"/>
        <v>2.0042657987108366E-2</v>
      </c>
      <c r="S87" s="19">
        <f t="shared" si="5"/>
        <v>5.2469990546345595E-2</v>
      </c>
      <c r="T87" s="19">
        <f t="shared" si="6"/>
        <v>-4.0211313563091849E-2</v>
      </c>
      <c r="U87" s="19">
        <f t="shared" si="7"/>
        <v>-6.5061803157133932E-2</v>
      </c>
      <c r="V87" s="19">
        <f t="shared" si="8"/>
        <v>3.2428969689264169E-2</v>
      </c>
    </row>
    <row r="88" spans="1:22" x14ac:dyDescent="0.25">
      <c r="A88" s="26">
        <f>Wellpath!E88</f>
        <v>2450</v>
      </c>
      <c r="B88" s="22">
        <v>0</v>
      </c>
      <c r="C88" s="22">
        <f>-SIN(Wellpath!$L88) * COS(Wellpath!$L88)</f>
        <v>0</v>
      </c>
      <c r="D88" s="22">
        <f>TAN(Dip) * SIN(Wellpath!$L88) * COS(Wellpath!$L88) * SIN(Wellpath!$O88)</f>
        <v>0</v>
      </c>
      <c r="E88" s="20">
        <f>Model!$W$13*((drdp!B88+drdp!K88)*ASZ!$B88+(drdp!E88+drdp!N88)*ASZ!$C88+(drdp!H88+drdp!Q88)*ASZ!$D88)</f>
        <v>0</v>
      </c>
      <c r="F88" s="20">
        <f>Model!$W$13*((drdp!C88+drdp!L88)*ASZ!$B88+(drdp!F88+drdp!O88)*ASZ!$C88+(drdp!I88+drdp!R88)*ASZ!$D88)</f>
        <v>0</v>
      </c>
      <c r="G88" s="20">
        <f>Model!$W$13*((drdp!D88+drdp!M88)*ASZ!$B88+(drdp!G88+drdp!P88)*ASZ!$C88+(drdp!J88+drdp!S88)*ASZ!$D88)</f>
        <v>0</v>
      </c>
      <c r="H88" s="18">
        <f>Model!$W$13*((drdp!B88)*ASZ!$B88+(drdp!E88)*ASZ!$C88+(drdp!H88)*ASZ!$D88)</f>
        <v>0</v>
      </c>
      <c r="I88" s="18">
        <f>Model!$W$13*((drdp!C88)*ASZ!$B88+(drdp!F88)*ASZ!$C88+(drdp!I88)*ASZ!$D88)</f>
        <v>0</v>
      </c>
      <c r="J88" s="18">
        <f>Model!$W$13*((drdp!D88)*ASZ!$B88+(drdp!G88)*ASZ!$C88+(drdp!J88)*ASZ!$D88)</f>
        <v>0</v>
      </c>
      <c r="K88" s="21">
        <f>SUM(E$3:E87)+H88</f>
        <v>-0.28415016964633844</v>
      </c>
      <c r="L88" s="21">
        <f>SUM(F$3:F87)+I88</f>
        <v>0.1415737590526791</v>
      </c>
      <c r="M88" s="21">
        <f>SUM(G$3:G87)+J88</f>
        <v>0.22906598236958159</v>
      </c>
      <c r="N88" s="21"/>
      <c r="O88" s="21"/>
      <c r="P88" s="21"/>
      <c r="Q88" s="19">
        <f t="shared" si="5"/>
        <v>8.0741318910042909E-2</v>
      </c>
      <c r="R88" s="19">
        <f t="shared" si="5"/>
        <v>2.0043129252306037E-2</v>
      </c>
      <c r="S88" s="19">
        <f t="shared" si="5"/>
        <v>5.2471224278941464E-2</v>
      </c>
      <c r="T88" s="19">
        <f t="shared" si="6"/>
        <v>-4.0228207652288607E-2</v>
      </c>
      <c r="U88" s="19">
        <f t="shared" si="7"/>
        <v>-6.5089137750521775E-2</v>
      </c>
      <c r="V88" s="19">
        <f t="shared" si="8"/>
        <v>3.2429732195156387E-2</v>
      </c>
    </row>
    <row r="89" spans="1:22" x14ac:dyDescent="0.25">
      <c r="A89" s="26">
        <f>Wellpath!E89</f>
        <v>2460</v>
      </c>
      <c r="B89" s="22">
        <v>0</v>
      </c>
      <c r="C89" s="22">
        <f>-SIN(Wellpath!$L89) * COS(Wellpath!$L89)</f>
        <v>0</v>
      </c>
      <c r="D89" s="22">
        <f>TAN(Dip) * SIN(Wellpath!$L89) * COS(Wellpath!$L89) * SIN(Wellpath!$O89)</f>
        <v>0</v>
      </c>
      <c r="E89" s="20">
        <f>Model!$W$13*((drdp!B89+drdp!K89)*ASZ!$B89+(drdp!E89+drdp!N89)*ASZ!$C89+(drdp!H89+drdp!Q89)*ASZ!$D89)</f>
        <v>0</v>
      </c>
      <c r="F89" s="20">
        <f>Model!$W$13*((drdp!C89+drdp!L89)*ASZ!$B89+(drdp!F89+drdp!O89)*ASZ!$C89+(drdp!I89+drdp!R89)*ASZ!$D89)</f>
        <v>0</v>
      </c>
      <c r="G89" s="20">
        <f>Model!$W$13*((drdp!D89+drdp!M89)*ASZ!$B89+(drdp!G89+drdp!P89)*ASZ!$C89+(drdp!J89+drdp!S89)*ASZ!$D89)</f>
        <v>0</v>
      </c>
      <c r="H89" s="18">
        <f>Model!$W$13*((drdp!B89)*ASZ!$B89+(drdp!E89)*ASZ!$C89+(drdp!H89)*ASZ!$D89)</f>
        <v>0</v>
      </c>
      <c r="I89" s="18">
        <f>Model!$W$13*((drdp!C89)*ASZ!$B89+(drdp!F89)*ASZ!$C89+(drdp!I89)*ASZ!$D89)</f>
        <v>0</v>
      </c>
      <c r="J89" s="18">
        <f>Model!$W$13*((drdp!D89)*ASZ!$B89+(drdp!G89)*ASZ!$C89+(drdp!J89)*ASZ!$D89)</f>
        <v>0</v>
      </c>
      <c r="K89" s="21">
        <f>SUM(E$3:E88)+H89</f>
        <v>-0.28415016964633844</v>
      </c>
      <c r="L89" s="21">
        <f>SUM(F$3:F88)+I89</f>
        <v>0.1415737590526791</v>
      </c>
      <c r="M89" s="21">
        <f>SUM(G$3:G88)+J89</f>
        <v>0.22906598236958159</v>
      </c>
      <c r="N89" s="21"/>
      <c r="O89" s="21"/>
      <c r="P89" s="21"/>
      <c r="Q89" s="19">
        <f t="shared" si="5"/>
        <v>8.0741318910042909E-2</v>
      </c>
      <c r="R89" s="19">
        <f t="shared" si="5"/>
        <v>2.0043129252306037E-2</v>
      </c>
      <c r="S89" s="19">
        <f t="shared" si="5"/>
        <v>5.2471224278941464E-2</v>
      </c>
      <c r="T89" s="19">
        <f t="shared" si="6"/>
        <v>-4.0228207652288607E-2</v>
      </c>
      <c r="U89" s="19">
        <f t="shared" si="7"/>
        <v>-6.5089137750521775E-2</v>
      </c>
      <c r="V89" s="19">
        <f t="shared" si="8"/>
        <v>3.2429732195156387E-2</v>
      </c>
    </row>
    <row r="90" spans="1:22" x14ac:dyDescent="0.25">
      <c r="A90" s="26">
        <f>Wellpath!E90</f>
        <v>2490</v>
      </c>
      <c r="B90" s="22">
        <v>0</v>
      </c>
      <c r="C90" s="22">
        <f>-SIN(Wellpath!$L90) * COS(Wellpath!$L90)</f>
        <v>0</v>
      </c>
      <c r="D90" s="22">
        <f>TAN(Dip) * SIN(Wellpath!$L90) * COS(Wellpath!$L90) * SIN(Wellpath!$O90)</f>
        <v>0</v>
      </c>
      <c r="E90" s="20">
        <f>Model!$W$13*((drdp!B90+drdp!K90)*ASZ!$B90+(drdp!E90+drdp!N90)*ASZ!$C90+(drdp!H90+drdp!Q90)*ASZ!$D90)</f>
        <v>0</v>
      </c>
      <c r="F90" s="20">
        <f>Model!$W$13*((drdp!C90+drdp!L90)*ASZ!$B90+(drdp!F90+drdp!O90)*ASZ!$C90+(drdp!I90+drdp!R90)*ASZ!$D90)</f>
        <v>0</v>
      </c>
      <c r="G90" s="20">
        <f>Model!$W$13*((drdp!D90+drdp!M90)*ASZ!$B90+(drdp!G90+drdp!P90)*ASZ!$C90+(drdp!J90+drdp!S90)*ASZ!$D90)</f>
        <v>0</v>
      </c>
      <c r="H90" s="18">
        <f>Model!$W$13*((drdp!B90)*ASZ!$B90+(drdp!E90)*ASZ!$C90+(drdp!H90)*ASZ!$D90)</f>
        <v>0</v>
      </c>
      <c r="I90" s="18">
        <f>Model!$W$13*((drdp!C90)*ASZ!$B90+(drdp!F90)*ASZ!$C90+(drdp!I90)*ASZ!$D90)</f>
        <v>0</v>
      </c>
      <c r="J90" s="18">
        <f>Model!$W$13*((drdp!D90)*ASZ!$B90+(drdp!G90)*ASZ!$C90+(drdp!J90)*ASZ!$D90)</f>
        <v>0</v>
      </c>
      <c r="K90" s="21">
        <f>SUM(E$3:E89)+H90</f>
        <v>-0.28415016964633844</v>
      </c>
      <c r="L90" s="21">
        <f>SUM(F$3:F89)+I90</f>
        <v>0.1415737590526791</v>
      </c>
      <c r="M90" s="21">
        <f>SUM(G$3:G89)+J90</f>
        <v>0.22906598236958159</v>
      </c>
      <c r="N90" s="21"/>
      <c r="O90" s="21"/>
      <c r="P90" s="21"/>
      <c r="Q90" s="19">
        <f t="shared" si="5"/>
        <v>8.0741318910042909E-2</v>
      </c>
      <c r="R90" s="19">
        <f t="shared" si="5"/>
        <v>2.0043129252306037E-2</v>
      </c>
      <c r="S90" s="19">
        <f t="shared" si="5"/>
        <v>5.2471224278941464E-2</v>
      </c>
      <c r="T90" s="19">
        <f t="shared" si="6"/>
        <v>-4.0228207652288607E-2</v>
      </c>
      <c r="U90" s="19">
        <f t="shared" si="7"/>
        <v>-6.5089137750521775E-2</v>
      </c>
      <c r="V90" s="19">
        <f t="shared" si="8"/>
        <v>3.2429732195156387E-2</v>
      </c>
    </row>
    <row r="91" spans="1:22" x14ac:dyDescent="0.25">
      <c r="A91" s="26">
        <f>Wellpath!E91</f>
        <v>2520</v>
      </c>
      <c r="B91" s="22">
        <v>0</v>
      </c>
      <c r="C91" s="22">
        <f>-SIN(Wellpath!$L91) * COS(Wellpath!$L91)</f>
        <v>0</v>
      </c>
      <c r="D91" s="22">
        <f>TAN(Dip) * SIN(Wellpath!$L91) * COS(Wellpath!$L91) * SIN(Wellpath!$O91)</f>
        <v>0</v>
      </c>
      <c r="E91" s="20">
        <f>Model!$W$13*((drdp!B91+drdp!K91)*ASZ!$B91+(drdp!E91+drdp!N91)*ASZ!$C91+(drdp!H91+drdp!Q91)*ASZ!$D91)</f>
        <v>0</v>
      </c>
      <c r="F91" s="20">
        <f>Model!$W$13*((drdp!C91+drdp!L91)*ASZ!$B91+(drdp!F91+drdp!O91)*ASZ!$C91+(drdp!I91+drdp!R91)*ASZ!$D91)</f>
        <v>0</v>
      </c>
      <c r="G91" s="20">
        <f>Model!$W$13*((drdp!D91+drdp!M91)*ASZ!$B91+(drdp!G91+drdp!P91)*ASZ!$C91+(drdp!J91+drdp!S91)*ASZ!$D91)</f>
        <v>0</v>
      </c>
      <c r="H91" s="18">
        <f>Model!$W$13*((drdp!B91)*ASZ!$B91+(drdp!E91)*ASZ!$C91+(drdp!H91)*ASZ!$D91)</f>
        <v>0</v>
      </c>
      <c r="I91" s="18">
        <f>Model!$W$13*((drdp!C91)*ASZ!$B91+(drdp!F91)*ASZ!$C91+(drdp!I91)*ASZ!$D91)</f>
        <v>0</v>
      </c>
      <c r="J91" s="18">
        <f>Model!$W$13*((drdp!D91)*ASZ!$B91+(drdp!G91)*ASZ!$C91+(drdp!J91)*ASZ!$D91)</f>
        <v>0</v>
      </c>
      <c r="K91" s="21">
        <f>SUM(E$3:E90)+H91</f>
        <v>-0.28415016964633844</v>
      </c>
      <c r="L91" s="21">
        <f>SUM(F$3:F90)+I91</f>
        <v>0.1415737590526791</v>
      </c>
      <c r="M91" s="21">
        <f>SUM(G$3:G90)+J91</f>
        <v>0.22906598236958159</v>
      </c>
      <c r="N91" s="21"/>
      <c r="O91" s="21"/>
      <c r="P91" s="21"/>
      <c r="Q91" s="19">
        <f t="shared" si="5"/>
        <v>8.0741318910042909E-2</v>
      </c>
      <c r="R91" s="19">
        <f t="shared" si="5"/>
        <v>2.0043129252306037E-2</v>
      </c>
      <c r="S91" s="19">
        <f t="shared" si="5"/>
        <v>5.2471224278941464E-2</v>
      </c>
      <c r="T91" s="19">
        <f t="shared" si="6"/>
        <v>-4.0228207652288607E-2</v>
      </c>
      <c r="U91" s="19">
        <f t="shared" si="7"/>
        <v>-6.5089137750521775E-2</v>
      </c>
      <c r="V91" s="19">
        <f t="shared" si="8"/>
        <v>3.2429732195156387E-2</v>
      </c>
    </row>
    <row r="92" spans="1:22" x14ac:dyDescent="0.25">
      <c r="A92" s="26">
        <f>Wellpath!E92</f>
        <v>2550</v>
      </c>
      <c r="B92" s="22">
        <v>0</v>
      </c>
      <c r="C92" s="22">
        <f>-SIN(Wellpath!$L92) * COS(Wellpath!$L92)</f>
        <v>0</v>
      </c>
      <c r="D92" s="22">
        <f>TAN(Dip) * SIN(Wellpath!$L92) * COS(Wellpath!$L92) * SIN(Wellpath!$O92)</f>
        <v>0</v>
      </c>
      <c r="E92" s="20">
        <f>Model!$W$13*((drdp!B92+drdp!K92)*ASZ!$B92+(drdp!E92+drdp!N92)*ASZ!$C92+(drdp!H92+drdp!Q92)*ASZ!$D92)</f>
        <v>0</v>
      </c>
      <c r="F92" s="20">
        <f>Model!$W$13*((drdp!C92+drdp!L92)*ASZ!$B92+(drdp!F92+drdp!O92)*ASZ!$C92+(drdp!I92+drdp!R92)*ASZ!$D92)</f>
        <v>0</v>
      </c>
      <c r="G92" s="20">
        <f>Model!$W$13*((drdp!D92+drdp!M92)*ASZ!$B92+(drdp!G92+drdp!P92)*ASZ!$C92+(drdp!J92+drdp!S92)*ASZ!$D92)</f>
        <v>0</v>
      </c>
      <c r="H92" s="18">
        <f>Model!$W$13*((drdp!B92)*ASZ!$B92+(drdp!E92)*ASZ!$C92+(drdp!H92)*ASZ!$D92)</f>
        <v>0</v>
      </c>
      <c r="I92" s="18">
        <f>Model!$W$13*((drdp!C92)*ASZ!$B92+(drdp!F92)*ASZ!$C92+(drdp!I92)*ASZ!$D92)</f>
        <v>0</v>
      </c>
      <c r="J92" s="18">
        <f>Model!$W$13*((drdp!D92)*ASZ!$B92+(drdp!G92)*ASZ!$C92+(drdp!J92)*ASZ!$D92)</f>
        <v>0</v>
      </c>
      <c r="K92" s="21">
        <f>SUM(E$3:E91)+H92</f>
        <v>-0.28415016964633844</v>
      </c>
      <c r="L92" s="21">
        <f>SUM(F$3:F91)+I92</f>
        <v>0.1415737590526791</v>
      </c>
      <c r="M92" s="21">
        <f>SUM(G$3:G91)+J92</f>
        <v>0.22906598236958159</v>
      </c>
      <c r="N92" s="21"/>
      <c r="O92" s="21"/>
      <c r="P92" s="21"/>
      <c r="Q92" s="19">
        <f t="shared" si="5"/>
        <v>8.0741318910042909E-2</v>
      </c>
      <c r="R92" s="19">
        <f t="shared" si="5"/>
        <v>2.0043129252306037E-2</v>
      </c>
      <c r="S92" s="19">
        <f t="shared" si="5"/>
        <v>5.2471224278941464E-2</v>
      </c>
      <c r="T92" s="19">
        <f t="shared" si="6"/>
        <v>-4.0228207652288607E-2</v>
      </c>
      <c r="U92" s="19">
        <f t="shared" si="7"/>
        <v>-6.5089137750521775E-2</v>
      </c>
      <c r="V92" s="19">
        <f t="shared" si="8"/>
        <v>3.2429732195156387E-2</v>
      </c>
    </row>
    <row r="93" spans="1:22" x14ac:dyDescent="0.25">
      <c r="A93" s="26">
        <f>Wellpath!E93</f>
        <v>2580</v>
      </c>
      <c r="B93" s="22">
        <v>0</v>
      </c>
      <c r="C93" s="22">
        <f>-SIN(Wellpath!$L93) * COS(Wellpath!$L93)</f>
        <v>0</v>
      </c>
      <c r="D93" s="22">
        <f>TAN(Dip) * SIN(Wellpath!$L93) * COS(Wellpath!$L93) * SIN(Wellpath!$O93)</f>
        <v>0</v>
      </c>
      <c r="E93" s="20">
        <f>Model!$W$13*((drdp!B93+drdp!K93)*ASZ!$B93+(drdp!E93+drdp!N93)*ASZ!$C93+(drdp!H93+drdp!Q93)*ASZ!$D93)</f>
        <v>0</v>
      </c>
      <c r="F93" s="20">
        <f>Model!$W$13*((drdp!C93+drdp!L93)*ASZ!$B93+(drdp!F93+drdp!O93)*ASZ!$C93+(drdp!I93+drdp!R93)*ASZ!$D93)</f>
        <v>0</v>
      </c>
      <c r="G93" s="20">
        <f>Model!$W$13*((drdp!D93+drdp!M93)*ASZ!$B93+(drdp!G93+drdp!P93)*ASZ!$C93+(drdp!J93+drdp!S93)*ASZ!$D93)</f>
        <v>0</v>
      </c>
      <c r="H93" s="18">
        <f>Model!$W$13*((drdp!B93)*ASZ!$B93+(drdp!E93)*ASZ!$C93+(drdp!H93)*ASZ!$D93)</f>
        <v>0</v>
      </c>
      <c r="I93" s="18">
        <f>Model!$W$13*((drdp!C93)*ASZ!$B93+(drdp!F93)*ASZ!$C93+(drdp!I93)*ASZ!$D93)</f>
        <v>0</v>
      </c>
      <c r="J93" s="18">
        <f>Model!$W$13*((drdp!D93)*ASZ!$B93+(drdp!G93)*ASZ!$C93+(drdp!J93)*ASZ!$D93)</f>
        <v>0</v>
      </c>
      <c r="K93" s="21">
        <f>SUM(E$3:E92)+H93</f>
        <v>-0.28415016964633844</v>
      </c>
      <c r="L93" s="21">
        <f>SUM(F$3:F92)+I93</f>
        <v>0.1415737590526791</v>
      </c>
      <c r="M93" s="21">
        <f>SUM(G$3:G92)+J93</f>
        <v>0.22906598236958159</v>
      </c>
      <c r="N93" s="21"/>
      <c r="O93" s="21"/>
      <c r="P93" s="21"/>
      <c r="Q93" s="19">
        <f t="shared" si="5"/>
        <v>8.0741318910042909E-2</v>
      </c>
      <c r="R93" s="19">
        <f t="shared" si="5"/>
        <v>2.0043129252306037E-2</v>
      </c>
      <c r="S93" s="19">
        <f t="shared" si="5"/>
        <v>5.2471224278941464E-2</v>
      </c>
      <c r="T93" s="19">
        <f t="shared" si="6"/>
        <v>-4.0228207652288607E-2</v>
      </c>
      <c r="U93" s="19">
        <f t="shared" si="7"/>
        <v>-6.5089137750521775E-2</v>
      </c>
      <c r="V93" s="19">
        <f t="shared" si="8"/>
        <v>3.2429732195156387E-2</v>
      </c>
    </row>
    <row r="94" spans="1:22" x14ac:dyDescent="0.25">
      <c r="A94" s="26">
        <f>Wellpath!E94</f>
        <v>2610</v>
      </c>
      <c r="B94" s="22">
        <v>0</v>
      </c>
      <c r="C94" s="22">
        <f>-SIN(Wellpath!$L94) * COS(Wellpath!$L94)</f>
        <v>0</v>
      </c>
      <c r="D94" s="22">
        <f>TAN(Dip) * SIN(Wellpath!$L94) * COS(Wellpath!$L94) * SIN(Wellpath!$O94)</f>
        <v>0</v>
      </c>
      <c r="E94" s="20">
        <f>Model!$W$13*((drdp!B94+drdp!K94)*ASZ!$B94+(drdp!E94+drdp!N94)*ASZ!$C94+(drdp!H94+drdp!Q94)*ASZ!$D94)</f>
        <v>0</v>
      </c>
      <c r="F94" s="20">
        <f>Model!$W$13*((drdp!C94+drdp!L94)*ASZ!$B94+(drdp!F94+drdp!O94)*ASZ!$C94+(drdp!I94+drdp!R94)*ASZ!$D94)</f>
        <v>0</v>
      </c>
      <c r="G94" s="20">
        <f>Model!$W$13*((drdp!D94+drdp!M94)*ASZ!$B94+(drdp!G94+drdp!P94)*ASZ!$C94+(drdp!J94+drdp!S94)*ASZ!$D94)</f>
        <v>0</v>
      </c>
      <c r="H94" s="18">
        <f>Model!$W$13*((drdp!B94)*ASZ!$B94+(drdp!E94)*ASZ!$C94+(drdp!H94)*ASZ!$D94)</f>
        <v>0</v>
      </c>
      <c r="I94" s="18">
        <f>Model!$W$13*((drdp!C94)*ASZ!$B94+(drdp!F94)*ASZ!$C94+(drdp!I94)*ASZ!$D94)</f>
        <v>0</v>
      </c>
      <c r="J94" s="18">
        <f>Model!$W$13*((drdp!D94)*ASZ!$B94+(drdp!G94)*ASZ!$C94+(drdp!J94)*ASZ!$D94)</f>
        <v>0</v>
      </c>
      <c r="K94" s="21">
        <f>SUM(E$3:E93)+H94</f>
        <v>-0.28415016964633844</v>
      </c>
      <c r="L94" s="21">
        <f>SUM(F$3:F93)+I94</f>
        <v>0.1415737590526791</v>
      </c>
      <c r="M94" s="21">
        <f>SUM(G$3:G93)+J94</f>
        <v>0.22906598236958159</v>
      </c>
      <c r="N94" s="21"/>
      <c r="O94" s="21"/>
      <c r="P94" s="21"/>
      <c r="Q94" s="19">
        <f t="shared" si="5"/>
        <v>8.0741318910042909E-2</v>
      </c>
      <c r="R94" s="19">
        <f t="shared" si="5"/>
        <v>2.0043129252306037E-2</v>
      </c>
      <c r="S94" s="19">
        <f t="shared" si="5"/>
        <v>5.2471224278941464E-2</v>
      </c>
      <c r="T94" s="19">
        <f t="shared" si="6"/>
        <v>-4.0228207652288607E-2</v>
      </c>
      <c r="U94" s="19">
        <f t="shared" si="7"/>
        <v>-6.5089137750521775E-2</v>
      </c>
      <c r="V94" s="19">
        <f t="shared" si="8"/>
        <v>3.2429732195156387E-2</v>
      </c>
    </row>
    <row r="95" spans="1:22" x14ac:dyDescent="0.25">
      <c r="A95" s="26">
        <f>Wellpath!E95</f>
        <v>2640</v>
      </c>
      <c r="B95" s="22">
        <v>0</v>
      </c>
      <c r="C95" s="22">
        <f>-SIN(Wellpath!$L95) * COS(Wellpath!$L95)</f>
        <v>0</v>
      </c>
      <c r="D95" s="22">
        <f>TAN(Dip) * SIN(Wellpath!$L95) * COS(Wellpath!$L95) * SIN(Wellpath!$O95)</f>
        <v>0</v>
      </c>
      <c r="E95" s="20">
        <f>Model!$W$13*((drdp!B95+drdp!K95)*ASZ!$B95+(drdp!E95+drdp!N95)*ASZ!$C95+(drdp!H95+drdp!Q95)*ASZ!$D95)</f>
        <v>0</v>
      </c>
      <c r="F95" s="20">
        <f>Model!$W$13*((drdp!C95+drdp!L95)*ASZ!$B95+(drdp!F95+drdp!O95)*ASZ!$C95+(drdp!I95+drdp!R95)*ASZ!$D95)</f>
        <v>0</v>
      </c>
      <c r="G95" s="20">
        <f>Model!$W$13*((drdp!D95+drdp!M95)*ASZ!$B95+(drdp!G95+drdp!P95)*ASZ!$C95+(drdp!J95+drdp!S95)*ASZ!$D95)</f>
        <v>0</v>
      </c>
      <c r="H95" s="18">
        <f>Model!$W$13*((drdp!B95)*ASZ!$B95+(drdp!E95)*ASZ!$C95+(drdp!H95)*ASZ!$D95)</f>
        <v>0</v>
      </c>
      <c r="I95" s="18">
        <f>Model!$W$13*((drdp!C95)*ASZ!$B95+(drdp!F95)*ASZ!$C95+(drdp!I95)*ASZ!$D95)</f>
        <v>0</v>
      </c>
      <c r="J95" s="18">
        <f>Model!$W$13*((drdp!D95)*ASZ!$B95+(drdp!G95)*ASZ!$C95+(drdp!J95)*ASZ!$D95)</f>
        <v>0</v>
      </c>
      <c r="K95" s="21">
        <f>SUM(E$3:E94)+H95</f>
        <v>-0.28415016964633844</v>
      </c>
      <c r="L95" s="21">
        <f>SUM(F$3:F94)+I95</f>
        <v>0.1415737590526791</v>
      </c>
      <c r="M95" s="21">
        <f>SUM(G$3:G94)+J95</f>
        <v>0.22906598236958159</v>
      </c>
      <c r="N95" s="21"/>
      <c r="O95" s="21"/>
      <c r="P95" s="21"/>
      <c r="Q95" s="19">
        <f t="shared" si="5"/>
        <v>8.0741318910042909E-2</v>
      </c>
      <c r="R95" s="19">
        <f t="shared" si="5"/>
        <v>2.0043129252306037E-2</v>
      </c>
      <c r="S95" s="19">
        <f t="shared" si="5"/>
        <v>5.2471224278941464E-2</v>
      </c>
      <c r="T95" s="19">
        <f t="shared" si="6"/>
        <v>-4.0228207652288607E-2</v>
      </c>
      <c r="U95" s="19">
        <f t="shared" si="7"/>
        <v>-6.5089137750521775E-2</v>
      </c>
      <c r="V95" s="19">
        <f t="shared" si="8"/>
        <v>3.2429732195156387E-2</v>
      </c>
    </row>
    <row r="96" spans="1:22" x14ac:dyDescent="0.25">
      <c r="A96" s="26">
        <f>Wellpath!E96</f>
        <v>2670</v>
      </c>
      <c r="B96" s="22">
        <v>0</v>
      </c>
      <c r="C96" s="22">
        <f>-SIN(Wellpath!$L96) * COS(Wellpath!$L96)</f>
        <v>0</v>
      </c>
      <c r="D96" s="22">
        <f>TAN(Dip) * SIN(Wellpath!$L96) * COS(Wellpath!$L96) * SIN(Wellpath!$O96)</f>
        <v>0</v>
      </c>
      <c r="E96" s="20">
        <f>Model!$W$13*((drdp!B96+drdp!K96)*ASZ!$B96+(drdp!E96+drdp!N96)*ASZ!$C96+(drdp!H96+drdp!Q96)*ASZ!$D96)</f>
        <v>0</v>
      </c>
      <c r="F96" s="20">
        <f>Model!$W$13*((drdp!C96+drdp!L96)*ASZ!$B96+(drdp!F96+drdp!O96)*ASZ!$C96+(drdp!I96+drdp!R96)*ASZ!$D96)</f>
        <v>0</v>
      </c>
      <c r="G96" s="20">
        <f>Model!$W$13*((drdp!D96+drdp!M96)*ASZ!$B96+(drdp!G96+drdp!P96)*ASZ!$C96+(drdp!J96+drdp!S96)*ASZ!$D96)</f>
        <v>0</v>
      </c>
      <c r="H96" s="18">
        <f>Model!$W$13*((drdp!B96)*ASZ!$B96+(drdp!E96)*ASZ!$C96+(drdp!H96)*ASZ!$D96)</f>
        <v>0</v>
      </c>
      <c r="I96" s="18">
        <f>Model!$W$13*((drdp!C96)*ASZ!$B96+(drdp!F96)*ASZ!$C96+(drdp!I96)*ASZ!$D96)</f>
        <v>0</v>
      </c>
      <c r="J96" s="18">
        <f>Model!$W$13*((drdp!D96)*ASZ!$B96+(drdp!G96)*ASZ!$C96+(drdp!J96)*ASZ!$D96)</f>
        <v>0</v>
      </c>
      <c r="K96" s="21">
        <f>SUM(E$3:E95)+H96</f>
        <v>-0.28415016964633844</v>
      </c>
      <c r="L96" s="21">
        <f>SUM(F$3:F95)+I96</f>
        <v>0.1415737590526791</v>
      </c>
      <c r="M96" s="21">
        <f>SUM(G$3:G95)+J96</f>
        <v>0.22906598236958159</v>
      </c>
      <c r="N96" s="21"/>
      <c r="O96" s="21"/>
      <c r="P96" s="21"/>
      <c r="Q96" s="19">
        <f t="shared" si="5"/>
        <v>8.0741318910042909E-2</v>
      </c>
      <c r="R96" s="19">
        <f t="shared" si="5"/>
        <v>2.0043129252306037E-2</v>
      </c>
      <c r="S96" s="19">
        <f t="shared" si="5"/>
        <v>5.2471224278941464E-2</v>
      </c>
      <c r="T96" s="19">
        <f t="shared" si="6"/>
        <v>-4.0228207652288607E-2</v>
      </c>
      <c r="U96" s="19">
        <f t="shared" si="7"/>
        <v>-6.5089137750521775E-2</v>
      </c>
      <c r="V96" s="19">
        <f t="shared" si="8"/>
        <v>3.2429732195156387E-2</v>
      </c>
    </row>
    <row r="97" spans="1:22" x14ac:dyDescent="0.25">
      <c r="A97" s="26">
        <f>Wellpath!E97</f>
        <v>2700</v>
      </c>
      <c r="B97" s="22">
        <v>0</v>
      </c>
      <c r="C97" s="22">
        <f>-SIN(Wellpath!$L97) * COS(Wellpath!$L97)</f>
        <v>0</v>
      </c>
      <c r="D97" s="22">
        <f>TAN(Dip) * SIN(Wellpath!$L97) * COS(Wellpath!$L97) * SIN(Wellpath!$O97)</f>
        <v>0</v>
      </c>
      <c r="E97" s="20">
        <f>Model!$W$13*((drdp!B97+drdp!K97)*ASZ!$B97+(drdp!E97+drdp!N97)*ASZ!$C97+(drdp!H97+drdp!Q97)*ASZ!$D97)</f>
        <v>0</v>
      </c>
      <c r="F97" s="20">
        <f>Model!$W$13*((drdp!C97+drdp!L97)*ASZ!$B97+(drdp!F97+drdp!O97)*ASZ!$C97+(drdp!I97+drdp!R97)*ASZ!$D97)</f>
        <v>0</v>
      </c>
      <c r="G97" s="20">
        <f>Model!$W$13*((drdp!D97+drdp!M97)*ASZ!$B97+(drdp!G97+drdp!P97)*ASZ!$C97+(drdp!J97+drdp!S97)*ASZ!$D97)</f>
        <v>0</v>
      </c>
      <c r="H97" s="18">
        <f>Model!$W$13*((drdp!B97)*ASZ!$B97+(drdp!E97)*ASZ!$C97+(drdp!H97)*ASZ!$D97)</f>
        <v>0</v>
      </c>
      <c r="I97" s="18">
        <f>Model!$W$13*((drdp!C97)*ASZ!$B97+(drdp!F97)*ASZ!$C97+(drdp!I97)*ASZ!$D97)</f>
        <v>0</v>
      </c>
      <c r="J97" s="18">
        <f>Model!$W$13*((drdp!D97)*ASZ!$B97+(drdp!G97)*ASZ!$C97+(drdp!J97)*ASZ!$D97)</f>
        <v>0</v>
      </c>
      <c r="K97" s="21">
        <f>SUM(E$3:E96)+H97</f>
        <v>-0.28415016964633844</v>
      </c>
      <c r="L97" s="21">
        <f>SUM(F$3:F96)+I97</f>
        <v>0.1415737590526791</v>
      </c>
      <c r="M97" s="21">
        <f>SUM(G$3:G96)+J97</f>
        <v>0.22906598236958159</v>
      </c>
      <c r="N97" s="21"/>
      <c r="O97" s="21"/>
      <c r="P97" s="21"/>
      <c r="Q97" s="19">
        <f t="shared" si="5"/>
        <v>8.0741318910042909E-2</v>
      </c>
      <c r="R97" s="19">
        <f t="shared" si="5"/>
        <v>2.0043129252306037E-2</v>
      </c>
      <c r="S97" s="19">
        <f t="shared" si="5"/>
        <v>5.2471224278941464E-2</v>
      </c>
      <c r="T97" s="19">
        <f t="shared" si="6"/>
        <v>-4.0228207652288607E-2</v>
      </c>
      <c r="U97" s="19">
        <f t="shared" si="7"/>
        <v>-6.5089137750521775E-2</v>
      </c>
      <c r="V97" s="19">
        <f t="shared" si="8"/>
        <v>3.2429732195156387E-2</v>
      </c>
    </row>
    <row r="98" spans="1:22" x14ac:dyDescent="0.25">
      <c r="A98" s="26">
        <f>Wellpath!E98</f>
        <v>2730</v>
      </c>
      <c r="B98" s="22">
        <v>0</v>
      </c>
      <c r="C98" s="22">
        <f>-SIN(Wellpath!$L98) * COS(Wellpath!$L98)</f>
        <v>0</v>
      </c>
      <c r="D98" s="22">
        <f>TAN(Dip) * SIN(Wellpath!$L98) * COS(Wellpath!$L98) * SIN(Wellpath!$O98)</f>
        <v>0</v>
      </c>
      <c r="E98" s="20">
        <f>Model!$W$13*((drdp!B98+drdp!K98)*ASZ!$B98+(drdp!E98+drdp!N98)*ASZ!$C98+(drdp!H98+drdp!Q98)*ASZ!$D98)</f>
        <v>0</v>
      </c>
      <c r="F98" s="20">
        <f>Model!$W$13*((drdp!C98+drdp!L98)*ASZ!$B98+(drdp!F98+drdp!O98)*ASZ!$C98+(drdp!I98+drdp!R98)*ASZ!$D98)</f>
        <v>0</v>
      </c>
      <c r="G98" s="20">
        <f>Model!$W$13*((drdp!D98+drdp!M98)*ASZ!$B98+(drdp!G98+drdp!P98)*ASZ!$C98+(drdp!J98+drdp!S98)*ASZ!$D98)</f>
        <v>0</v>
      </c>
      <c r="H98" s="18">
        <f>Model!$W$13*((drdp!B98)*ASZ!$B98+(drdp!E98)*ASZ!$C98+(drdp!H98)*ASZ!$D98)</f>
        <v>0</v>
      </c>
      <c r="I98" s="18">
        <f>Model!$W$13*((drdp!C98)*ASZ!$B98+(drdp!F98)*ASZ!$C98+(drdp!I98)*ASZ!$D98)</f>
        <v>0</v>
      </c>
      <c r="J98" s="18">
        <f>Model!$W$13*((drdp!D98)*ASZ!$B98+(drdp!G98)*ASZ!$C98+(drdp!J98)*ASZ!$D98)</f>
        <v>0</v>
      </c>
      <c r="K98" s="21">
        <f>SUM(E$3:E97)+H98</f>
        <v>-0.28415016964633844</v>
      </c>
      <c r="L98" s="21">
        <f>SUM(F$3:F97)+I98</f>
        <v>0.1415737590526791</v>
      </c>
      <c r="M98" s="21">
        <f>SUM(G$3:G97)+J98</f>
        <v>0.22906598236958159</v>
      </c>
      <c r="N98" s="21"/>
      <c r="O98" s="21"/>
      <c r="P98" s="21"/>
      <c r="Q98" s="19">
        <f t="shared" si="5"/>
        <v>8.0741318910042909E-2</v>
      </c>
      <c r="R98" s="19">
        <f t="shared" si="5"/>
        <v>2.0043129252306037E-2</v>
      </c>
      <c r="S98" s="19">
        <f t="shared" si="5"/>
        <v>5.2471224278941464E-2</v>
      </c>
      <c r="T98" s="19">
        <f t="shared" si="6"/>
        <v>-4.0228207652288607E-2</v>
      </c>
      <c r="U98" s="19">
        <f t="shared" si="7"/>
        <v>-6.5089137750521775E-2</v>
      </c>
      <c r="V98" s="19">
        <f t="shared" si="8"/>
        <v>3.2429732195156387E-2</v>
      </c>
    </row>
    <row r="99" spans="1:22" x14ac:dyDescent="0.25">
      <c r="A99" s="26">
        <f>Wellpath!E99</f>
        <v>2760</v>
      </c>
      <c r="B99" s="22">
        <v>0</v>
      </c>
      <c r="C99" s="22">
        <f>-SIN(Wellpath!$L99) * COS(Wellpath!$L99)</f>
        <v>0</v>
      </c>
      <c r="D99" s="22">
        <f>TAN(Dip) * SIN(Wellpath!$L99) * COS(Wellpath!$L99) * SIN(Wellpath!$O99)</f>
        <v>0</v>
      </c>
      <c r="E99" s="20">
        <f>Model!$W$13*((drdp!B99+drdp!K99)*ASZ!$B99+(drdp!E99+drdp!N99)*ASZ!$C99+(drdp!H99+drdp!Q99)*ASZ!$D99)</f>
        <v>0</v>
      </c>
      <c r="F99" s="20">
        <f>Model!$W$13*((drdp!C99+drdp!L99)*ASZ!$B99+(drdp!F99+drdp!O99)*ASZ!$C99+(drdp!I99+drdp!R99)*ASZ!$D99)</f>
        <v>0</v>
      </c>
      <c r="G99" s="20">
        <f>Model!$W$13*((drdp!D99+drdp!M99)*ASZ!$B99+(drdp!G99+drdp!P99)*ASZ!$C99+(drdp!J99+drdp!S99)*ASZ!$D99)</f>
        <v>0</v>
      </c>
      <c r="H99" s="18">
        <f>Model!$W$13*((drdp!B99)*ASZ!$B99+(drdp!E99)*ASZ!$C99+(drdp!H99)*ASZ!$D99)</f>
        <v>0</v>
      </c>
      <c r="I99" s="18">
        <f>Model!$W$13*((drdp!C99)*ASZ!$B99+(drdp!F99)*ASZ!$C99+(drdp!I99)*ASZ!$D99)</f>
        <v>0</v>
      </c>
      <c r="J99" s="18">
        <f>Model!$W$13*((drdp!D99)*ASZ!$B99+(drdp!G99)*ASZ!$C99+(drdp!J99)*ASZ!$D99)</f>
        <v>0</v>
      </c>
      <c r="K99" s="21">
        <f>SUM(E$3:E98)+H99</f>
        <v>-0.28415016964633844</v>
      </c>
      <c r="L99" s="21">
        <f>SUM(F$3:F98)+I99</f>
        <v>0.1415737590526791</v>
      </c>
      <c r="M99" s="21">
        <f>SUM(G$3:G98)+J99</f>
        <v>0.22906598236958159</v>
      </c>
      <c r="N99" s="21"/>
      <c r="O99" s="21"/>
      <c r="P99" s="21"/>
      <c r="Q99" s="19">
        <f t="shared" si="5"/>
        <v>8.0741318910042909E-2</v>
      </c>
      <c r="R99" s="19">
        <f t="shared" si="5"/>
        <v>2.0043129252306037E-2</v>
      </c>
      <c r="S99" s="19">
        <f t="shared" si="5"/>
        <v>5.2471224278941464E-2</v>
      </c>
      <c r="T99" s="19">
        <f t="shared" si="6"/>
        <v>-4.0228207652288607E-2</v>
      </c>
      <c r="U99" s="19">
        <f t="shared" si="7"/>
        <v>-6.5089137750521775E-2</v>
      </c>
      <c r="V99" s="19">
        <f t="shared" si="8"/>
        <v>3.2429732195156387E-2</v>
      </c>
    </row>
    <row r="100" spans="1:22" x14ac:dyDescent="0.25">
      <c r="A100" s="26">
        <f>Wellpath!E100</f>
        <v>2790</v>
      </c>
      <c r="B100" s="22">
        <v>0</v>
      </c>
      <c r="C100" s="22">
        <f>-SIN(Wellpath!$L100) * COS(Wellpath!$L100)</f>
        <v>0</v>
      </c>
      <c r="D100" s="22">
        <f>TAN(Dip) * SIN(Wellpath!$L100) * COS(Wellpath!$L100) * SIN(Wellpath!$O100)</f>
        <v>0</v>
      </c>
      <c r="E100" s="20">
        <f>Model!$W$13*((drdp!B100+drdp!K100)*ASZ!$B100+(drdp!E100+drdp!N100)*ASZ!$C100+(drdp!H100+drdp!Q100)*ASZ!$D100)</f>
        <v>0</v>
      </c>
      <c r="F100" s="20">
        <f>Model!$W$13*((drdp!C100+drdp!L100)*ASZ!$B100+(drdp!F100+drdp!O100)*ASZ!$C100+(drdp!I100+drdp!R100)*ASZ!$D100)</f>
        <v>0</v>
      </c>
      <c r="G100" s="20">
        <f>Model!$W$13*((drdp!D100+drdp!M100)*ASZ!$B100+(drdp!G100+drdp!P100)*ASZ!$C100+(drdp!J100+drdp!S100)*ASZ!$D100)</f>
        <v>0</v>
      </c>
      <c r="H100" s="18">
        <f>Model!$W$13*((drdp!B100)*ASZ!$B100+(drdp!E100)*ASZ!$C100+(drdp!H100)*ASZ!$D100)</f>
        <v>0</v>
      </c>
      <c r="I100" s="18">
        <f>Model!$W$13*((drdp!C100)*ASZ!$B100+(drdp!F100)*ASZ!$C100+(drdp!I100)*ASZ!$D100)</f>
        <v>0</v>
      </c>
      <c r="J100" s="18">
        <f>Model!$W$13*((drdp!D100)*ASZ!$B100+(drdp!G100)*ASZ!$C100+(drdp!J100)*ASZ!$D100)</f>
        <v>0</v>
      </c>
      <c r="K100" s="21">
        <f>SUM(E$3:E99)+H100</f>
        <v>-0.28415016964633844</v>
      </c>
      <c r="L100" s="21">
        <f>SUM(F$3:F99)+I100</f>
        <v>0.1415737590526791</v>
      </c>
      <c r="M100" s="21">
        <f>SUM(G$3:G99)+J100</f>
        <v>0.22906598236958159</v>
      </c>
      <c r="N100" s="21"/>
      <c r="O100" s="21"/>
      <c r="P100" s="21"/>
      <c r="Q100" s="19">
        <f t="shared" si="5"/>
        <v>8.0741318910042909E-2</v>
      </c>
      <c r="R100" s="19">
        <f t="shared" si="5"/>
        <v>2.0043129252306037E-2</v>
      </c>
      <c r="S100" s="19">
        <f t="shared" si="5"/>
        <v>5.2471224278941464E-2</v>
      </c>
      <c r="T100" s="19">
        <f t="shared" si="6"/>
        <v>-4.0228207652288607E-2</v>
      </c>
      <c r="U100" s="19">
        <f t="shared" si="7"/>
        <v>-6.5089137750521775E-2</v>
      </c>
      <c r="V100" s="19">
        <f t="shared" si="8"/>
        <v>3.2429732195156387E-2</v>
      </c>
    </row>
    <row r="101" spans="1:22" x14ac:dyDescent="0.25">
      <c r="A101" s="26">
        <f>Wellpath!E101</f>
        <v>2820</v>
      </c>
      <c r="B101" s="22">
        <v>0</v>
      </c>
      <c r="C101" s="22">
        <f>-SIN(Wellpath!$L101) * COS(Wellpath!$L101)</f>
        <v>0</v>
      </c>
      <c r="D101" s="22">
        <f>TAN(Dip) * SIN(Wellpath!$L101) * COS(Wellpath!$L101) * SIN(Wellpath!$O101)</f>
        <v>0</v>
      </c>
      <c r="E101" s="20">
        <f>Model!$W$13*((drdp!B101+drdp!K101)*ASZ!$B101+(drdp!E101+drdp!N101)*ASZ!$C101+(drdp!H101+drdp!Q101)*ASZ!$D101)</f>
        <v>0</v>
      </c>
      <c r="F101" s="20">
        <f>Model!$W$13*((drdp!C101+drdp!L101)*ASZ!$B101+(drdp!F101+drdp!O101)*ASZ!$C101+(drdp!I101+drdp!R101)*ASZ!$D101)</f>
        <v>0</v>
      </c>
      <c r="G101" s="20">
        <f>Model!$W$13*((drdp!D101+drdp!M101)*ASZ!$B101+(drdp!G101+drdp!P101)*ASZ!$C101+(drdp!J101+drdp!S101)*ASZ!$D101)</f>
        <v>0</v>
      </c>
      <c r="H101" s="18">
        <f>Model!$W$13*((drdp!B101)*ASZ!$B101+(drdp!E101)*ASZ!$C101+(drdp!H101)*ASZ!$D101)</f>
        <v>0</v>
      </c>
      <c r="I101" s="18">
        <f>Model!$W$13*((drdp!C101)*ASZ!$B101+(drdp!F101)*ASZ!$C101+(drdp!I101)*ASZ!$D101)</f>
        <v>0</v>
      </c>
      <c r="J101" s="18">
        <f>Model!$W$13*((drdp!D101)*ASZ!$B101+(drdp!G101)*ASZ!$C101+(drdp!J101)*ASZ!$D101)</f>
        <v>0</v>
      </c>
      <c r="K101" s="21">
        <f>SUM(E$3:E100)+H101</f>
        <v>-0.28415016964633844</v>
      </c>
      <c r="L101" s="21">
        <f>SUM(F$3:F100)+I101</f>
        <v>0.1415737590526791</v>
      </c>
      <c r="M101" s="21">
        <f>SUM(G$3:G100)+J101</f>
        <v>0.22906598236958159</v>
      </c>
      <c r="N101" s="21"/>
      <c r="O101" s="21"/>
      <c r="P101" s="21"/>
      <c r="Q101" s="19">
        <f t="shared" si="5"/>
        <v>8.0741318910042909E-2</v>
      </c>
      <c r="R101" s="19">
        <f t="shared" si="5"/>
        <v>2.0043129252306037E-2</v>
      </c>
      <c r="S101" s="19">
        <f t="shared" si="5"/>
        <v>5.2471224278941464E-2</v>
      </c>
      <c r="T101" s="19">
        <f t="shared" si="6"/>
        <v>-4.0228207652288607E-2</v>
      </c>
      <c r="U101" s="19">
        <f t="shared" si="7"/>
        <v>-6.5089137750521775E-2</v>
      </c>
      <c r="V101" s="19">
        <f t="shared" si="8"/>
        <v>3.2429732195156387E-2</v>
      </c>
    </row>
    <row r="102" spans="1:22" x14ac:dyDescent="0.25">
      <c r="A102" s="26">
        <f>Wellpath!E102</f>
        <v>2850</v>
      </c>
      <c r="B102" s="22">
        <v>0</v>
      </c>
      <c r="C102" s="22">
        <f>-SIN(Wellpath!$L102) * COS(Wellpath!$L102)</f>
        <v>0</v>
      </c>
      <c r="D102" s="22">
        <f>TAN(Dip) * SIN(Wellpath!$L102) * COS(Wellpath!$L102) * SIN(Wellpath!$O102)</f>
        <v>0</v>
      </c>
      <c r="E102" s="20">
        <f>Model!$W$13*((drdp!B102+drdp!K102)*ASZ!$B102+(drdp!E102+drdp!N102)*ASZ!$C102+(drdp!H102+drdp!Q102)*ASZ!$D102)</f>
        <v>0</v>
      </c>
      <c r="F102" s="20">
        <f>Model!$W$13*((drdp!C102+drdp!L102)*ASZ!$B102+(drdp!F102+drdp!O102)*ASZ!$C102+(drdp!I102+drdp!R102)*ASZ!$D102)</f>
        <v>0</v>
      </c>
      <c r="G102" s="20">
        <f>Model!$W$13*((drdp!D102+drdp!M102)*ASZ!$B102+(drdp!G102+drdp!P102)*ASZ!$C102+(drdp!J102+drdp!S102)*ASZ!$D102)</f>
        <v>0</v>
      </c>
      <c r="H102" s="18">
        <f>Model!$W$13*((drdp!B102)*ASZ!$B102+(drdp!E102)*ASZ!$C102+(drdp!H102)*ASZ!$D102)</f>
        <v>0</v>
      </c>
      <c r="I102" s="18">
        <f>Model!$W$13*((drdp!C102)*ASZ!$B102+(drdp!F102)*ASZ!$C102+(drdp!I102)*ASZ!$D102)</f>
        <v>0</v>
      </c>
      <c r="J102" s="18">
        <f>Model!$W$13*((drdp!D102)*ASZ!$B102+(drdp!G102)*ASZ!$C102+(drdp!J102)*ASZ!$D102)</f>
        <v>0</v>
      </c>
      <c r="K102" s="21">
        <f>SUM(E$3:E101)+H102</f>
        <v>-0.28415016964633844</v>
      </c>
      <c r="L102" s="21">
        <f>SUM(F$3:F101)+I102</f>
        <v>0.1415737590526791</v>
      </c>
      <c r="M102" s="21">
        <f>SUM(G$3:G101)+J102</f>
        <v>0.22906598236958159</v>
      </c>
      <c r="N102" s="21"/>
      <c r="O102" s="21"/>
      <c r="P102" s="21"/>
      <c r="Q102" s="19">
        <f t="shared" si="5"/>
        <v>8.0741318910042909E-2</v>
      </c>
      <c r="R102" s="19">
        <f t="shared" si="5"/>
        <v>2.0043129252306037E-2</v>
      </c>
      <c r="S102" s="19">
        <f t="shared" si="5"/>
        <v>5.2471224278941464E-2</v>
      </c>
      <c r="T102" s="19">
        <f t="shared" si="6"/>
        <v>-4.0228207652288607E-2</v>
      </c>
      <c r="U102" s="19">
        <f t="shared" si="7"/>
        <v>-6.5089137750521775E-2</v>
      </c>
      <c r="V102" s="19">
        <f t="shared" si="8"/>
        <v>3.2429732195156387E-2</v>
      </c>
    </row>
    <row r="103" spans="1:22" x14ac:dyDescent="0.25">
      <c r="A103" s="26">
        <f>Wellpath!E103</f>
        <v>2880</v>
      </c>
      <c r="B103" s="22">
        <v>0</v>
      </c>
      <c r="C103" s="22">
        <f>-SIN(Wellpath!$L103) * COS(Wellpath!$L103)</f>
        <v>-0.24999999999999997</v>
      </c>
      <c r="D103" s="22">
        <f>TAN(Dip) * SIN(Wellpath!$L103) * COS(Wellpath!$L103) * SIN(Wellpath!$O103)</f>
        <v>0.6868693548636553</v>
      </c>
      <c r="E103" s="20">
        <f>Model!$W$13*((drdp!B103+drdp!K103)*ASZ!$B103+(drdp!E103+drdp!N103)*ASZ!$C103+(drdp!H103+drdp!Q103)*ASZ!$D103)</f>
        <v>1.7834550579138191E-3</v>
      </c>
      <c r="F103" s="20">
        <f>Model!$W$13*((drdp!C103+drdp!L103)*ASZ!$B103+(drdp!F103+drdp!O103)*ASZ!$C103+(drdp!I103+drdp!R103)*ASZ!$D103)</f>
        <v>4.1292442057150368E-3</v>
      </c>
      <c r="G103" s="20">
        <f>Model!$W$13*((drdp!D103+drdp!M103)*ASZ!$B103+(drdp!G103+drdp!P103)*ASZ!$C103+(drdp!J103+drdp!S103)*ASZ!$D103)</f>
        <v>9.7057141913445266E-4</v>
      </c>
      <c r="H103" s="18">
        <f>Model!$W$13*((drdp!B103)*ASZ!$B103+(drdp!E103)*ASZ!$C103+(drdp!H103)*ASZ!$D103)</f>
        <v>8.9172752895690956E-4</v>
      </c>
      <c r="I103" s="18">
        <f>Model!$W$13*((drdp!C103)*ASZ!$B103+(drdp!F103)*ASZ!$C103+(drdp!I103)*ASZ!$D103)</f>
        <v>2.0646221028575184E-3</v>
      </c>
      <c r="J103" s="18">
        <f>Model!$W$13*((drdp!D103)*ASZ!$B103+(drdp!G103)*ASZ!$C103+(drdp!J103)*ASZ!$D103)</f>
        <v>4.8528570956722633E-4</v>
      </c>
      <c r="K103" s="21">
        <f>SUM(E$3:E102)+H103</f>
        <v>-0.28325844211738155</v>
      </c>
      <c r="L103" s="21">
        <f>SUM(F$3:F102)+I103</f>
        <v>0.14363838115553662</v>
      </c>
      <c r="M103" s="21">
        <f>SUM(G$3:G102)+J103</f>
        <v>0.2295512680791488</v>
      </c>
      <c r="N103" s="21"/>
      <c r="O103" s="21"/>
      <c r="P103" s="21"/>
      <c r="Q103" s="19">
        <f t="shared" si="5"/>
        <v>8.0235345030765987E-2</v>
      </c>
      <c r="R103" s="19">
        <f t="shared" si="5"/>
        <v>2.0631984540983219E-2</v>
      </c>
      <c r="S103" s="19">
        <f t="shared" si="5"/>
        <v>5.2693784676745237E-2</v>
      </c>
      <c r="T103" s="19">
        <f t="shared" si="6"/>
        <v>-4.0686784074379957E-2</v>
      </c>
      <c r="U103" s="19">
        <f t="shared" si="7"/>
        <v>-6.5022334582169106E-2</v>
      </c>
      <c r="V103" s="19">
        <f t="shared" si="8"/>
        <v>3.2972372539089544E-2</v>
      </c>
    </row>
    <row r="104" spans="1:22" x14ac:dyDescent="0.25">
      <c r="A104" s="26">
        <f>Wellpath!E104</f>
        <v>2910</v>
      </c>
      <c r="B104" s="22">
        <v>0</v>
      </c>
      <c r="C104" s="22">
        <f>-SIN(Wellpath!$L104) * COS(Wellpath!$L104)</f>
        <v>-0.4330127018922193</v>
      </c>
      <c r="D104" s="22">
        <f>TAN(Dip) * SIN(Wellpath!$L104) * COS(Wellpath!$L104) * SIN(Wellpath!$O104)</f>
        <v>1.189692620785908</v>
      </c>
      <c r="E104" s="20">
        <f>Model!$W$13*((drdp!B104+drdp!K104)*ASZ!$B104+(drdp!E104+drdp!N104)*ASZ!$C104+(drdp!H104+drdp!Q104)*ASZ!$D104)</f>
        <v>7.4286568892383701E-3</v>
      </c>
      <c r="F104" s="20">
        <f>Model!$W$13*((drdp!C104+drdp!L104)*ASZ!$B104+(drdp!F104+drdp!O104)*ASZ!$C104+(drdp!I104+drdp!R104)*ASZ!$D104)</f>
        <v>7.4880011848487416E-3</v>
      </c>
      <c r="G104" s="20">
        <f>Model!$W$13*((drdp!D104+drdp!M104)*ASZ!$B104+(drdp!G104+drdp!P104)*ASZ!$C104+(drdp!J104+drdp!S104)*ASZ!$D104)</f>
        <v>3.2475952641916445E-3</v>
      </c>
      <c r="H104" s="18">
        <f>Model!$W$13*((drdp!B104)*ASZ!$B104+(drdp!E104)*ASZ!$C104+(drdp!H104)*ASZ!$D104)</f>
        <v>3.714328444619185E-3</v>
      </c>
      <c r="I104" s="18">
        <f>Model!$W$13*((drdp!C104)*ASZ!$B104+(drdp!F104)*ASZ!$C104+(drdp!I104)*ASZ!$D104)</f>
        <v>3.7440005924243708E-3</v>
      </c>
      <c r="J104" s="18">
        <f>Model!$W$13*((drdp!D104)*ASZ!$B104+(drdp!G104)*ASZ!$C104+(drdp!J104)*ASZ!$D104)</f>
        <v>1.6237976320958223E-3</v>
      </c>
      <c r="K104" s="21">
        <f>SUM(E$3:E103)+H104</f>
        <v>-0.27865238614380544</v>
      </c>
      <c r="L104" s="21">
        <f>SUM(F$3:F103)+I104</f>
        <v>0.14944700385081849</v>
      </c>
      <c r="M104" s="21">
        <f>SUM(G$3:G103)+J104</f>
        <v>0.23166035142081187</v>
      </c>
      <c r="N104" s="21"/>
      <c r="O104" s="21"/>
      <c r="P104" s="21"/>
      <c r="Q104" s="19">
        <f t="shared" si="5"/>
        <v>7.764715230363646E-2</v>
      </c>
      <c r="R104" s="19">
        <f t="shared" si="5"/>
        <v>2.2334406959986557E-2</v>
      </c>
      <c r="S104" s="19">
        <f t="shared" si="5"/>
        <v>5.3666518420414054E-2</v>
      </c>
      <c r="T104" s="19">
        <f t="shared" si="6"/>
        <v>-4.1643764225073057E-2</v>
      </c>
      <c r="U104" s="19">
        <f t="shared" si="7"/>
        <v>-6.4552709698321734E-2</v>
      </c>
      <c r="V104" s="19">
        <f t="shared" si="8"/>
        <v>3.4620945430868036E-2</v>
      </c>
    </row>
    <row r="105" spans="1:22" x14ac:dyDescent="0.25">
      <c r="A105" s="26">
        <f>Wellpath!E105</f>
        <v>2940</v>
      </c>
      <c r="B105" s="22">
        <v>0</v>
      </c>
      <c r="C105" s="22">
        <f>-SIN(Wellpath!$L105) * COS(Wellpath!$L105)</f>
        <v>-0.5</v>
      </c>
      <c r="D105" s="22">
        <f>TAN(Dip) * SIN(Wellpath!$L105) * COS(Wellpath!$L105) * SIN(Wellpath!$O105)</f>
        <v>1.3737387097273108</v>
      </c>
      <c r="E105" s="20">
        <f>Model!$W$13*((drdp!B105+drdp!K105)*ASZ!$B105+(drdp!E105+drdp!N105)*ASZ!$C105+(drdp!H105+drdp!Q105)*ASZ!$D105)</f>
        <v>1.300427015809792E-2</v>
      </c>
      <c r="F105" s="20">
        <f>Model!$W$13*((drdp!C105+drdp!L105)*ASZ!$B105+(drdp!F105+drdp!O105)*ASZ!$C105+(drdp!I105+drdp!R105)*ASZ!$D105)</f>
        <v>8.4450717846605815E-3</v>
      </c>
      <c r="G105" s="20">
        <f>Model!$W$13*((drdp!D105+drdp!M105)*ASZ!$B105+(drdp!G105+drdp!P105)*ASZ!$C105+(drdp!J105+drdp!S105)*ASZ!$D105)</f>
        <v>5.3033008588991059E-3</v>
      </c>
      <c r="H105" s="18">
        <f>Model!$W$13*((drdp!B105)*ASZ!$B105+(drdp!E105)*ASZ!$C105+(drdp!H105)*ASZ!$D105)</f>
        <v>6.5021350790489601E-3</v>
      </c>
      <c r="I105" s="18">
        <f>Model!$W$13*((drdp!C105)*ASZ!$B105+(drdp!F105)*ASZ!$C105+(drdp!I105)*ASZ!$D105)</f>
        <v>4.2225358923302907E-3</v>
      </c>
      <c r="J105" s="18">
        <f>Model!$W$13*((drdp!D105)*ASZ!$B105+(drdp!G105)*ASZ!$C105+(drdp!J105)*ASZ!$D105)</f>
        <v>2.6516504294495529E-3</v>
      </c>
      <c r="K105" s="21">
        <f>SUM(E$3:E104)+H105</f>
        <v>-0.26843592262013727</v>
      </c>
      <c r="L105" s="21">
        <f>SUM(F$3:F104)+I105</f>
        <v>0.15741354033557317</v>
      </c>
      <c r="M105" s="21">
        <f>SUM(G$3:G104)+J105</f>
        <v>0.23593579948235724</v>
      </c>
      <c r="N105" s="21"/>
      <c r="O105" s="21"/>
      <c r="P105" s="21"/>
      <c r="Q105" s="19">
        <f t="shared" si="5"/>
        <v>7.2057844552924327E-2</v>
      </c>
      <c r="R105" s="19">
        <f t="shared" si="5"/>
        <v>2.4779022680979122E-2</v>
      </c>
      <c r="S105" s="19">
        <f t="shared" si="5"/>
        <v>5.5665701477379086E-2</v>
      </c>
      <c r="T105" s="19">
        <f t="shared" si="6"/>
        <v>-4.225544893288178E-2</v>
      </c>
      <c r="U105" s="19">
        <f t="shared" si="7"/>
        <v>-6.3333644013166268E-2</v>
      </c>
      <c r="V105" s="19">
        <f t="shared" si="8"/>
        <v>3.7139489488421745E-2</v>
      </c>
    </row>
    <row r="106" spans="1:22" x14ac:dyDescent="0.25">
      <c r="A106" s="26">
        <f>Wellpath!E106</f>
        <v>2970</v>
      </c>
      <c r="B106" s="22">
        <v>0</v>
      </c>
      <c r="C106" s="22">
        <f>-SIN(Wellpath!$L106) * COS(Wellpath!$L106)</f>
        <v>-0.43301270189221941</v>
      </c>
      <c r="D106" s="22">
        <f>TAN(Dip) * SIN(Wellpath!$L106) * COS(Wellpath!$L106) * SIN(Wellpath!$O106)</f>
        <v>1.1896926207859082</v>
      </c>
      <c r="E106" s="20">
        <f>Model!$W$13*((drdp!B106+drdp!K106)*ASZ!$B106+(drdp!E106+drdp!N106)*ASZ!$C106+(drdp!H106+drdp!Q106)*ASZ!$D106)</f>
        <v>1.4327911121681532E-2</v>
      </c>
      <c r="F106" s="20">
        <f>Model!$W$13*((drdp!C106+drdp!L106)*ASZ!$B106+(drdp!F106+drdp!O106)*ASZ!$C106+(drdp!I106+drdp!R106)*ASZ!$D106)</f>
        <v>6.6408792833607035E-3</v>
      </c>
      <c r="G106" s="20">
        <f>Model!$W$13*((drdp!D106+drdp!M106)*ASZ!$B106+(drdp!G106+drdp!P106)*ASZ!$C106+(drdp!J106+drdp!S106)*ASZ!$D106)</f>
        <v>5.6250000000000007E-3</v>
      </c>
      <c r="H106" s="18">
        <f>Model!$W$13*((drdp!B106)*ASZ!$B106+(drdp!E106)*ASZ!$C106+(drdp!H106)*ASZ!$D106)</f>
        <v>7.1639555608407658E-3</v>
      </c>
      <c r="I106" s="18">
        <f>Model!$W$13*((drdp!C106)*ASZ!$B106+(drdp!F106)*ASZ!$C106+(drdp!I106)*ASZ!$D106)</f>
        <v>3.3204396416803518E-3</v>
      </c>
      <c r="J106" s="18">
        <f>Model!$W$13*((drdp!D106)*ASZ!$B106+(drdp!G106)*ASZ!$C106+(drdp!J106)*ASZ!$D106)</f>
        <v>2.8125000000000003E-3</v>
      </c>
      <c r="K106" s="21">
        <f>SUM(E$3:E105)+H106</f>
        <v>-0.25476983198024755</v>
      </c>
      <c r="L106" s="21">
        <f>SUM(F$3:F105)+I106</f>
        <v>0.16495651586958382</v>
      </c>
      <c r="M106" s="21">
        <f>SUM(G$3:G105)+J106</f>
        <v>0.24139994991180677</v>
      </c>
      <c r="N106" s="21"/>
      <c r="O106" s="21"/>
      <c r="P106" s="21"/>
      <c r="Q106" s="19">
        <f t="shared" si="5"/>
        <v>6.4907667287243564E-2</v>
      </c>
      <c r="R106" s="19">
        <f t="shared" si="5"/>
        <v>2.7210652127832257E-2</v>
      </c>
      <c r="S106" s="19">
        <f t="shared" si="5"/>
        <v>5.8273935817422816E-2</v>
      </c>
      <c r="T106" s="19">
        <f t="shared" si="6"/>
        <v>-4.2025943832140908E-2</v>
      </c>
      <c r="U106" s="19">
        <f t="shared" si="7"/>
        <v>-6.1501424679071187E-2</v>
      </c>
      <c r="V106" s="19">
        <f t="shared" si="8"/>
        <v>3.9820494668543691E-2</v>
      </c>
    </row>
    <row r="107" spans="1:22" x14ac:dyDescent="0.25">
      <c r="A107" s="26">
        <f>Wellpath!E107</f>
        <v>3000</v>
      </c>
      <c r="B107" s="22">
        <v>0</v>
      </c>
      <c r="C107" s="22">
        <f>-SIN(Wellpath!$L107) * COS(Wellpath!$L107)</f>
        <v>-0.24999999999999997</v>
      </c>
      <c r="D107" s="22">
        <f>TAN(Dip) * SIN(Wellpath!$L107) * COS(Wellpath!$L107) * SIN(Wellpath!$O107)</f>
        <v>0.6868693548636553</v>
      </c>
      <c r="E107" s="20">
        <f>Model!$W$13*((drdp!B107+drdp!K107)*ASZ!$B107+(drdp!E107+drdp!N107)*ASZ!$C107+(drdp!H107+drdp!Q107)*ASZ!$D107)</f>
        <v>9.4785732566748573E-3</v>
      </c>
      <c r="F107" s="20">
        <f>Model!$W$13*((drdp!C107+drdp!L107)*ASZ!$B107+(drdp!F107+drdp!O107)*ASZ!$C107+(drdp!I107+drdp!R107)*ASZ!$D107)</f>
        <v>3.1844024965842115E-3</v>
      </c>
      <c r="G107" s="20">
        <f>Model!$W$13*((drdp!D107+drdp!M107)*ASZ!$B107+(drdp!G107+drdp!P107)*ASZ!$C107+(drdp!J107+drdp!S107)*ASZ!$D107)</f>
        <v>3.6222218485840061E-3</v>
      </c>
      <c r="H107" s="18">
        <f>Model!$W$13*((drdp!B107)*ASZ!$B107+(drdp!E107)*ASZ!$C107+(drdp!H107)*ASZ!$D107)</f>
        <v>4.7392866283374286E-3</v>
      </c>
      <c r="I107" s="18">
        <f>Model!$W$13*((drdp!C107)*ASZ!$B107+(drdp!F107)*ASZ!$C107+(drdp!I107)*ASZ!$D107)</f>
        <v>1.5922012482921057E-3</v>
      </c>
      <c r="J107" s="18">
        <f>Model!$W$13*((drdp!D107)*ASZ!$B107+(drdp!G107)*ASZ!$C107+(drdp!J107)*ASZ!$D107)</f>
        <v>1.8111109242920031E-3</v>
      </c>
      <c r="K107" s="21">
        <f>SUM(E$3:E106)+H107</f>
        <v>-0.24286658979106937</v>
      </c>
      <c r="L107" s="21">
        <f>SUM(F$3:F106)+I107</f>
        <v>0.16986915675955627</v>
      </c>
      <c r="M107" s="21">
        <f>SUM(G$3:G106)+J107</f>
        <v>0.24602356083609878</v>
      </c>
      <c r="N107" s="21"/>
      <c r="O107" s="21"/>
      <c r="P107" s="21"/>
      <c r="Q107" s="19">
        <f t="shared" si="5"/>
        <v>5.8984180436743562E-2</v>
      </c>
      <c r="R107" s="19">
        <f t="shared" si="5"/>
        <v>2.8855530418202702E-2</v>
      </c>
      <c r="S107" s="19">
        <f t="shared" si="5"/>
        <v>6.0527592486473596E-2</v>
      </c>
      <c r="T107" s="19">
        <f t="shared" si="6"/>
        <v>-4.1255542812878014E-2</v>
      </c>
      <c r="U107" s="19">
        <f t="shared" si="7"/>
        <v>-5.9750903228519003E-2</v>
      </c>
      <c r="V107" s="19">
        <f t="shared" si="8"/>
        <v>4.179181482221149E-2</v>
      </c>
    </row>
    <row r="108" spans="1:22" x14ac:dyDescent="0.25">
      <c r="A108" s="26">
        <f>Wellpath!E108</f>
        <v>3030</v>
      </c>
      <c r="B108" s="22">
        <v>0</v>
      </c>
      <c r="C108" s="22">
        <f>-SIN(Wellpath!$L108) * COS(Wellpath!$L108)</f>
        <v>-6.1257422745431001E-17</v>
      </c>
      <c r="D108" s="22">
        <f>TAN(Dip) * SIN(Wellpath!$L108) * COS(Wellpath!$L108) * SIN(Wellpath!$O108)</f>
        <v>1.683033857670576E-16</v>
      </c>
      <c r="E108" s="20">
        <f>Model!$W$13*((drdp!B108+drdp!K108)*ASZ!$B108+(drdp!E108+drdp!N108)*ASZ!$C108+(drdp!H108+drdp!Q108)*ASZ!$D108)</f>
        <v>2.4598467134013353E-18</v>
      </c>
      <c r="F108" s="20">
        <f>Model!$W$13*((drdp!C108+drdp!L108)*ASZ!$B108+(drdp!F108+drdp!O108)*ASZ!$C108+(drdp!I108+drdp!R108)*ASZ!$D108)</f>
        <v>5.6790036116912774E-19</v>
      </c>
      <c r="G108" s="20">
        <f>Model!$W$13*((drdp!D108+drdp!M108)*ASZ!$B108+(drdp!G108+drdp!P108)*ASZ!$C108+(drdp!J108+drdp!S108)*ASZ!$D108)</f>
        <v>9.1886134118146497E-19</v>
      </c>
      <c r="H108" s="18">
        <f>Model!$W$13*((drdp!B108)*ASZ!$B108+(drdp!E108)*ASZ!$C108+(drdp!H108)*ASZ!$D108)</f>
        <v>1.2299233567006677E-18</v>
      </c>
      <c r="I108" s="18">
        <f>Model!$W$13*((drdp!C108)*ASZ!$B108+(drdp!F108)*ASZ!$C108+(drdp!I108)*ASZ!$D108)</f>
        <v>2.8395018058456387E-19</v>
      </c>
      <c r="J108" s="18">
        <f>Model!$W$13*((drdp!D108)*ASZ!$B108+(drdp!G108)*ASZ!$C108+(drdp!J108)*ASZ!$D108)</f>
        <v>4.5943067059073248E-19</v>
      </c>
      <c r="K108" s="21">
        <f>SUM(E$3:E107)+H108</f>
        <v>-0.23812730316273192</v>
      </c>
      <c r="L108" s="21">
        <f>SUM(F$3:F107)+I108</f>
        <v>0.1714613580078484</v>
      </c>
      <c r="M108" s="21">
        <f>SUM(G$3:G107)+J108</f>
        <v>0.24783467176039078</v>
      </c>
      <c r="N108" s="21"/>
      <c r="O108" s="21"/>
      <c r="P108" s="21"/>
      <c r="Q108" s="19">
        <f t="shared" si="5"/>
        <v>5.670461251155564E-2</v>
      </c>
      <c r="R108" s="19">
        <f t="shared" si="5"/>
        <v>2.9398997289895559E-2</v>
      </c>
      <c r="S108" s="19">
        <f t="shared" si="5"/>
        <v>6.1422024526580639E-2</v>
      </c>
      <c r="T108" s="19">
        <f t="shared" si="6"/>
        <v>-4.0829630779028625E-2</v>
      </c>
      <c r="U108" s="19">
        <f t="shared" si="7"/>
        <v>-5.9016202016522731E-2</v>
      </c>
      <c r="V108" s="19">
        <f t="shared" si="8"/>
        <v>4.2494069381465958E-2</v>
      </c>
    </row>
    <row r="109" spans="1:22" x14ac:dyDescent="0.25">
      <c r="A109" s="26">
        <f>Wellpath!E109</f>
        <v>3060</v>
      </c>
      <c r="B109" s="22">
        <v>0</v>
      </c>
      <c r="C109" s="22">
        <f>-SIN(Wellpath!$L109) * COS(Wellpath!$L109)</f>
        <v>-6.1257422745431001E-17</v>
      </c>
      <c r="D109" s="22">
        <f>TAN(Dip) * SIN(Wellpath!$L109) * COS(Wellpath!$L109) * SIN(Wellpath!$O109)</f>
        <v>1.683033857670576E-16</v>
      </c>
      <c r="E109" s="20">
        <f>Model!$W$13*((drdp!B109+drdp!K109)*ASZ!$B109+(drdp!E109+drdp!N109)*ASZ!$C109+(drdp!H109+drdp!Q109)*ASZ!$D109)</f>
        <v>2.4598467134013353E-18</v>
      </c>
      <c r="F109" s="20">
        <f>Model!$W$13*((drdp!C109+drdp!L109)*ASZ!$B109+(drdp!F109+drdp!O109)*ASZ!$C109+(drdp!I109+drdp!R109)*ASZ!$D109)</f>
        <v>5.6790036116912774E-19</v>
      </c>
      <c r="G109" s="20">
        <f>Model!$W$13*((drdp!D109+drdp!M109)*ASZ!$B109+(drdp!G109+drdp!P109)*ASZ!$C109+(drdp!J109+drdp!S109)*ASZ!$D109)</f>
        <v>9.1886134118146497E-19</v>
      </c>
      <c r="H109" s="18">
        <f>Model!$W$13*((drdp!B109)*ASZ!$B109+(drdp!E109)*ASZ!$C109+(drdp!H109)*ASZ!$D109)</f>
        <v>1.2299233567006677E-18</v>
      </c>
      <c r="I109" s="18">
        <f>Model!$W$13*((drdp!C109)*ASZ!$B109+(drdp!F109)*ASZ!$C109+(drdp!I109)*ASZ!$D109)</f>
        <v>2.8395018058456387E-19</v>
      </c>
      <c r="J109" s="18">
        <f>Model!$W$13*((drdp!D109)*ASZ!$B109+(drdp!G109)*ASZ!$C109+(drdp!J109)*ASZ!$D109)</f>
        <v>4.5943067059073248E-19</v>
      </c>
      <c r="K109" s="21">
        <f>SUM(E$3:E108)+H109</f>
        <v>-0.23812730316273192</v>
      </c>
      <c r="L109" s="21">
        <f>SUM(F$3:F108)+I109</f>
        <v>0.1714613580078484</v>
      </c>
      <c r="M109" s="21">
        <f>SUM(G$3:G108)+J109</f>
        <v>0.24783467176039078</v>
      </c>
      <c r="N109" s="21"/>
      <c r="O109" s="21"/>
      <c r="P109" s="21"/>
      <c r="Q109" s="19">
        <f t="shared" si="5"/>
        <v>5.670461251155564E-2</v>
      </c>
      <c r="R109" s="19">
        <f t="shared" si="5"/>
        <v>2.9398997289895559E-2</v>
      </c>
      <c r="S109" s="19">
        <f t="shared" si="5"/>
        <v>6.1422024526580639E-2</v>
      </c>
      <c r="T109" s="19">
        <f t="shared" si="6"/>
        <v>-4.0829630779028625E-2</v>
      </c>
      <c r="U109" s="19">
        <f t="shared" si="7"/>
        <v>-5.9016202016522731E-2</v>
      </c>
      <c r="V109" s="19">
        <f t="shared" si="8"/>
        <v>4.2494069381465958E-2</v>
      </c>
    </row>
    <row r="110" spans="1:22" x14ac:dyDescent="0.25">
      <c r="A110" s="26">
        <f>Wellpath!E110</f>
        <v>3090</v>
      </c>
      <c r="B110" s="22">
        <v>0</v>
      </c>
      <c r="C110" s="22">
        <f>-SIN(Wellpath!$L110) * COS(Wellpath!$L110)</f>
        <v>-6.1257422745431001E-17</v>
      </c>
      <c r="D110" s="22">
        <f>TAN(Dip) * SIN(Wellpath!$L110) * COS(Wellpath!$L110) * SIN(Wellpath!$O110)</f>
        <v>1.683033857670576E-16</v>
      </c>
      <c r="E110" s="20">
        <f>Model!$W$13*((drdp!B110+drdp!K110)*ASZ!$B110+(drdp!E110+drdp!N110)*ASZ!$C110+(drdp!H110+drdp!Q110)*ASZ!$D110)</f>
        <v>2.4598467134013353E-18</v>
      </c>
      <c r="F110" s="20">
        <f>Model!$W$13*((drdp!C110+drdp!L110)*ASZ!$B110+(drdp!F110+drdp!O110)*ASZ!$C110+(drdp!I110+drdp!R110)*ASZ!$D110)</f>
        <v>5.6790036116912774E-19</v>
      </c>
      <c r="G110" s="20">
        <f>Model!$W$13*((drdp!D110+drdp!M110)*ASZ!$B110+(drdp!G110+drdp!P110)*ASZ!$C110+(drdp!J110+drdp!S110)*ASZ!$D110)</f>
        <v>9.1886134118146497E-19</v>
      </c>
      <c r="H110" s="18">
        <f>Model!$W$13*((drdp!B110)*ASZ!$B110+(drdp!E110)*ASZ!$C110+(drdp!H110)*ASZ!$D110)</f>
        <v>1.2299233567006677E-18</v>
      </c>
      <c r="I110" s="18">
        <f>Model!$W$13*((drdp!C110)*ASZ!$B110+(drdp!F110)*ASZ!$C110+(drdp!I110)*ASZ!$D110)</f>
        <v>2.8395018058456387E-19</v>
      </c>
      <c r="J110" s="18">
        <f>Model!$W$13*((drdp!D110)*ASZ!$B110+(drdp!G110)*ASZ!$C110+(drdp!J110)*ASZ!$D110)</f>
        <v>4.5943067059073248E-19</v>
      </c>
      <c r="K110" s="21">
        <f>SUM(E$3:E109)+H110</f>
        <v>-0.23812730316273192</v>
      </c>
      <c r="L110" s="21">
        <f>SUM(F$3:F109)+I110</f>
        <v>0.1714613580078484</v>
      </c>
      <c r="M110" s="21">
        <f>SUM(G$3:G109)+J110</f>
        <v>0.24783467176039078</v>
      </c>
      <c r="N110" s="21"/>
      <c r="O110" s="21"/>
      <c r="P110" s="21"/>
      <c r="Q110" s="19">
        <f t="shared" si="5"/>
        <v>5.670461251155564E-2</v>
      </c>
      <c r="R110" s="19">
        <f t="shared" si="5"/>
        <v>2.9398997289895559E-2</v>
      </c>
      <c r="S110" s="19">
        <f t="shared" si="5"/>
        <v>6.1422024526580639E-2</v>
      </c>
      <c r="T110" s="19">
        <f t="shared" si="6"/>
        <v>-4.0829630779028625E-2</v>
      </c>
      <c r="U110" s="19">
        <f t="shared" si="7"/>
        <v>-5.9016202016522731E-2</v>
      </c>
      <c r="V110" s="19">
        <f t="shared" si="8"/>
        <v>4.2494069381465958E-2</v>
      </c>
    </row>
    <row r="111" spans="1:22" x14ac:dyDescent="0.25">
      <c r="A111" s="26">
        <f>Wellpath!E111</f>
        <v>3120</v>
      </c>
      <c r="B111" s="22">
        <v>0</v>
      </c>
      <c r="C111" s="22">
        <f>-SIN(Wellpath!$L111) * COS(Wellpath!$L111)</f>
        <v>-6.1257422745431001E-17</v>
      </c>
      <c r="D111" s="22">
        <f>TAN(Dip) * SIN(Wellpath!$L111) * COS(Wellpath!$L111) * SIN(Wellpath!$O111)</f>
        <v>1.683033857670576E-16</v>
      </c>
      <c r="E111" s="20">
        <f>Model!$W$13*((drdp!B111+drdp!K111)*ASZ!$B111+(drdp!E111+drdp!N111)*ASZ!$C111+(drdp!H111+drdp!Q111)*ASZ!$D111)</f>
        <v>2.4598467134013353E-18</v>
      </c>
      <c r="F111" s="20">
        <f>Model!$W$13*((drdp!C111+drdp!L111)*ASZ!$B111+(drdp!F111+drdp!O111)*ASZ!$C111+(drdp!I111+drdp!R111)*ASZ!$D111)</f>
        <v>5.6790036116912774E-19</v>
      </c>
      <c r="G111" s="20">
        <f>Model!$W$13*((drdp!D111+drdp!M111)*ASZ!$B111+(drdp!G111+drdp!P111)*ASZ!$C111+(drdp!J111+drdp!S111)*ASZ!$D111)</f>
        <v>9.1886134118146497E-19</v>
      </c>
      <c r="H111" s="18">
        <f>Model!$W$13*((drdp!B111)*ASZ!$B111+(drdp!E111)*ASZ!$C111+(drdp!H111)*ASZ!$D111)</f>
        <v>1.2299233567006677E-18</v>
      </c>
      <c r="I111" s="18">
        <f>Model!$W$13*((drdp!C111)*ASZ!$B111+(drdp!F111)*ASZ!$C111+(drdp!I111)*ASZ!$D111)</f>
        <v>2.8395018058456387E-19</v>
      </c>
      <c r="J111" s="18">
        <f>Model!$W$13*((drdp!D111)*ASZ!$B111+(drdp!G111)*ASZ!$C111+(drdp!J111)*ASZ!$D111)</f>
        <v>4.5943067059073248E-19</v>
      </c>
      <c r="K111" s="21">
        <f>SUM(E$3:E110)+H111</f>
        <v>-0.23812730316273192</v>
      </c>
      <c r="L111" s="21">
        <f>SUM(F$3:F110)+I111</f>
        <v>0.1714613580078484</v>
      </c>
      <c r="M111" s="21">
        <f>SUM(G$3:G110)+J111</f>
        <v>0.24783467176039078</v>
      </c>
      <c r="N111" s="21"/>
      <c r="O111" s="21"/>
      <c r="P111" s="21"/>
      <c r="Q111" s="19">
        <f t="shared" si="5"/>
        <v>5.670461251155564E-2</v>
      </c>
      <c r="R111" s="19">
        <f t="shared" si="5"/>
        <v>2.9398997289895559E-2</v>
      </c>
      <c r="S111" s="19">
        <f t="shared" si="5"/>
        <v>6.1422024526580639E-2</v>
      </c>
      <c r="T111" s="19">
        <f t="shared" si="6"/>
        <v>-4.0829630779028625E-2</v>
      </c>
      <c r="U111" s="19">
        <f t="shared" si="7"/>
        <v>-5.9016202016522731E-2</v>
      </c>
      <c r="V111" s="19">
        <f t="shared" si="8"/>
        <v>4.2494069381465958E-2</v>
      </c>
    </row>
    <row r="112" spans="1:22" x14ac:dyDescent="0.25">
      <c r="A112" s="26">
        <f>Wellpath!E112</f>
        <v>3150</v>
      </c>
      <c r="B112" s="22">
        <v>0</v>
      </c>
      <c r="C112" s="22">
        <f>-SIN(Wellpath!$L112) * COS(Wellpath!$L112)</f>
        <v>-6.1257422745431001E-17</v>
      </c>
      <c r="D112" s="22">
        <f>TAN(Dip) * SIN(Wellpath!$L112) * COS(Wellpath!$L112) * SIN(Wellpath!$O112)</f>
        <v>1.683033857670576E-16</v>
      </c>
      <c r="E112" s="20">
        <f>Model!$W$13*((drdp!B112+drdp!K112)*ASZ!$B112+(drdp!E112+drdp!N112)*ASZ!$C112+(drdp!H112+drdp!Q112)*ASZ!$D112)</f>
        <v>2.4598467134013353E-18</v>
      </c>
      <c r="F112" s="20">
        <f>Model!$W$13*((drdp!C112+drdp!L112)*ASZ!$B112+(drdp!F112+drdp!O112)*ASZ!$C112+(drdp!I112+drdp!R112)*ASZ!$D112)</f>
        <v>5.6790036116912774E-19</v>
      </c>
      <c r="G112" s="20">
        <f>Model!$W$13*((drdp!D112+drdp!M112)*ASZ!$B112+(drdp!G112+drdp!P112)*ASZ!$C112+(drdp!J112+drdp!S112)*ASZ!$D112)</f>
        <v>9.1886134118146497E-19</v>
      </c>
      <c r="H112" s="18">
        <f>Model!$W$13*((drdp!B112)*ASZ!$B112+(drdp!E112)*ASZ!$C112+(drdp!H112)*ASZ!$D112)</f>
        <v>1.2299233567006677E-18</v>
      </c>
      <c r="I112" s="18">
        <f>Model!$W$13*((drdp!C112)*ASZ!$B112+(drdp!F112)*ASZ!$C112+(drdp!I112)*ASZ!$D112)</f>
        <v>2.8395018058456387E-19</v>
      </c>
      <c r="J112" s="18">
        <f>Model!$W$13*((drdp!D112)*ASZ!$B112+(drdp!G112)*ASZ!$C112+(drdp!J112)*ASZ!$D112)</f>
        <v>4.5943067059073248E-19</v>
      </c>
      <c r="K112" s="21">
        <f>SUM(E$3:E111)+H112</f>
        <v>-0.23812730316273192</v>
      </c>
      <c r="L112" s="21">
        <f>SUM(F$3:F111)+I112</f>
        <v>0.1714613580078484</v>
      </c>
      <c r="M112" s="21">
        <f>SUM(G$3:G111)+J112</f>
        <v>0.24783467176039078</v>
      </c>
      <c r="N112" s="21"/>
      <c r="O112" s="21"/>
      <c r="P112" s="21"/>
      <c r="Q112" s="19">
        <f t="shared" si="5"/>
        <v>5.670461251155564E-2</v>
      </c>
      <c r="R112" s="19">
        <f t="shared" si="5"/>
        <v>2.9398997289895559E-2</v>
      </c>
      <c r="S112" s="19">
        <f t="shared" si="5"/>
        <v>6.1422024526580639E-2</v>
      </c>
      <c r="T112" s="19">
        <f t="shared" si="6"/>
        <v>-4.0829630779028625E-2</v>
      </c>
      <c r="U112" s="19">
        <f t="shared" si="7"/>
        <v>-5.9016202016522731E-2</v>
      </c>
      <c r="V112" s="19">
        <f t="shared" si="8"/>
        <v>4.2494069381465958E-2</v>
      </c>
    </row>
    <row r="113" spans="1:22" x14ac:dyDescent="0.25">
      <c r="A113" s="26">
        <f>Wellpath!E113</f>
        <v>3180</v>
      </c>
      <c r="B113" s="22">
        <v>0</v>
      </c>
      <c r="C113" s="22">
        <f>-SIN(Wellpath!$L113) * COS(Wellpath!$L113)</f>
        <v>-6.1257422745431001E-17</v>
      </c>
      <c r="D113" s="22">
        <f>TAN(Dip) * SIN(Wellpath!$L113) * COS(Wellpath!$L113) * SIN(Wellpath!$O113)</f>
        <v>1.683033857670576E-16</v>
      </c>
      <c r="E113" s="20">
        <f>Model!$W$13*((drdp!B113+drdp!K113)*ASZ!$B113+(drdp!E113+drdp!N113)*ASZ!$C113+(drdp!H113+drdp!Q113)*ASZ!$D113)</f>
        <v>2.4598467134013353E-18</v>
      </c>
      <c r="F113" s="20">
        <f>Model!$W$13*((drdp!C113+drdp!L113)*ASZ!$B113+(drdp!F113+drdp!O113)*ASZ!$C113+(drdp!I113+drdp!R113)*ASZ!$D113)</f>
        <v>5.6790036116912774E-19</v>
      </c>
      <c r="G113" s="20">
        <f>Model!$W$13*((drdp!D113+drdp!M113)*ASZ!$B113+(drdp!G113+drdp!P113)*ASZ!$C113+(drdp!J113+drdp!S113)*ASZ!$D113)</f>
        <v>9.1886134118146497E-19</v>
      </c>
      <c r="H113" s="18">
        <f>Model!$W$13*((drdp!B113)*ASZ!$B113+(drdp!E113)*ASZ!$C113+(drdp!H113)*ASZ!$D113)</f>
        <v>1.2299233567006677E-18</v>
      </c>
      <c r="I113" s="18">
        <f>Model!$W$13*((drdp!C113)*ASZ!$B113+(drdp!F113)*ASZ!$C113+(drdp!I113)*ASZ!$D113)</f>
        <v>2.8395018058456387E-19</v>
      </c>
      <c r="J113" s="18">
        <f>Model!$W$13*((drdp!D113)*ASZ!$B113+(drdp!G113)*ASZ!$C113+(drdp!J113)*ASZ!$D113)</f>
        <v>4.5943067059073248E-19</v>
      </c>
      <c r="K113" s="21">
        <f>SUM(E$3:E112)+H113</f>
        <v>-0.23812730316273192</v>
      </c>
      <c r="L113" s="21">
        <f>SUM(F$3:F112)+I113</f>
        <v>0.1714613580078484</v>
      </c>
      <c r="M113" s="21">
        <f>SUM(G$3:G112)+J113</f>
        <v>0.24783467176039078</v>
      </c>
      <c r="N113" s="21"/>
      <c r="O113" s="21"/>
      <c r="P113" s="21"/>
      <c r="Q113" s="19">
        <f t="shared" si="5"/>
        <v>5.670461251155564E-2</v>
      </c>
      <c r="R113" s="19">
        <f t="shared" si="5"/>
        <v>2.9398997289895559E-2</v>
      </c>
      <c r="S113" s="19">
        <f t="shared" si="5"/>
        <v>6.1422024526580639E-2</v>
      </c>
      <c r="T113" s="19">
        <f t="shared" si="6"/>
        <v>-4.0829630779028625E-2</v>
      </c>
      <c r="U113" s="19">
        <f t="shared" si="7"/>
        <v>-5.9016202016522731E-2</v>
      </c>
      <c r="V113" s="19">
        <f t="shared" si="8"/>
        <v>4.2494069381465958E-2</v>
      </c>
    </row>
    <row r="114" spans="1:22" x14ac:dyDescent="0.25">
      <c r="A114" s="26">
        <f>Wellpath!E114</f>
        <v>3210</v>
      </c>
      <c r="B114" s="22">
        <v>0</v>
      </c>
      <c r="C114" s="22">
        <f>-SIN(Wellpath!$L114) * COS(Wellpath!$L114)</f>
        <v>-6.1257422745431001E-17</v>
      </c>
      <c r="D114" s="22">
        <f>TAN(Dip) * SIN(Wellpath!$L114) * COS(Wellpath!$L114) * SIN(Wellpath!$O114)</f>
        <v>1.683033857670576E-16</v>
      </c>
      <c r="E114" s="20">
        <f>Model!$W$13*((drdp!B114+drdp!K114)*ASZ!$B114+(drdp!E114+drdp!N114)*ASZ!$C114+(drdp!H114+drdp!Q114)*ASZ!$D114)</f>
        <v>2.4598467134013353E-18</v>
      </c>
      <c r="F114" s="20">
        <f>Model!$W$13*((drdp!C114+drdp!L114)*ASZ!$B114+(drdp!F114+drdp!O114)*ASZ!$C114+(drdp!I114+drdp!R114)*ASZ!$D114)</f>
        <v>5.6790036116912774E-19</v>
      </c>
      <c r="G114" s="20">
        <f>Model!$W$13*((drdp!D114+drdp!M114)*ASZ!$B114+(drdp!G114+drdp!P114)*ASZ!$C114+(drdp!J114+drdp!S114)*ASZ!$D114)</f>
        <v>9.1886134118146497E-19</v>
      </c>
      <c r="H114" s="18">
        <f>Model!$W$13*((drdp!B114)*ASZ!$B114+(drdp!E114)*ASZ!$C114+(drdp!H114)*ASZ!$D114)</f>
        <v>1.2299233567006677E-18</v>
      </c>
      <c r="I114" s="18">
        <f>Model!$W$13*((drdp!C114)*ASZ!$B114+(drdp!F114)*ASZ!$C114+(drdp!I114)*ASZ!$D114)</f>
        <v>2.8395018058456387E-19</v>
      </c>
      <c r="J114" s="18">
        <f>Model!$W$13*((drdp!D114)*ASZ!$B114+(drdp!G114)*ASZ!$C114+(drdp!J114)*ASZ!$D114)</f>
        <v>4.5943067059073248E-19</v>
      </c>
      <c r="K114" s="21">
        <f>SUM(E$3:E113)+H114</f>
        <v>-0.23812730316273192</v>
      </c>
      <c r="L114" s="21">
        <f>SUM(F$3:F113)+I114</f>
        <v>0.1714613580078484</v>
      </c>
      <c r="M114" s="21">
        <f>SUM(G$3:G113)+J114</f>
        <v>0.24783467176039078</v>
      </c>
      <c r="N114" s="21"/>
      <c r="O114" s="21"/>
      <c r="P114" s="21"/>
      <c r="Q114" s="19">
        <f t="shared" si="5"/>
        <v>5.670461251155564E-2</v>
      </c>
      <c r="R114" s="19">
        <f t="shared" si="5"/>
        <v>2.9398997289895559E-2</v>
      </c>
      <c r="S114" s="19">
        <f t="shared" si="5"/>
        <v>6.1422024526580639E-2</v>
      </c>
      <c r="T114" s="19">
        <f t="shared" si="6"/>
        <v>-4.0829630779028625E-2</v>
      </c>
      <c r="U114" s="19">
        <f t="shared" si="7"/>
        <v>-5.9016202016522731E-2</v>
      </c>
      <c r="V114" s="19">
        <f t="shared" si="8"/>
        <v>4.2494069381465958E-2</v>
      </c>
    </row>
    <row r="115" spans="1:22" x14ac:dyDescent="0.25">
      <c r="A115" s="26">
        <f>Wellpath!E115</f>
        <v>3240</v>
      </c>
      <c r="B115" s="22">
        <v>0</v>
      </c>
      <c r="C115" s="22">
        <f>-SIN(Wellpath!$L115) * COS(Wellpath!$L115)</f>
        <v>-6.1257422745431001E-17</v>
      </c>
      <c r="D115" s="22">
        <f>TAN(Dip) * SIN(Wellpath!$L115) * COS(Wellpath!$L115) * SIN(Wellpath!$O115)</f>
        <v>1.683033857670576E-16</v>
      </c>
      <c r="E115" s="20">
        <f>Model!$W$13*((drdp!B115+drdp!K115)*ASZ!$B115+(drdp!E115+drdp!N115)*ASZ!$C115+(drdp!H115+drdp!Q115)*ASZ!$D115)</f>
        <v>2.4598467134013353E-18</v>
      </c>
      <c r="F115" s="20">
        <f>Model!$W$13*((drdp!C115+drdp!L115)*ASZ!$B115+(drdp!F115+drdp!O115)*ASZ!$C115+(drdp!I115+drdp!R115)*ASZ!$D115)</f>
        <v>5.6790036116912774E-19</v>
      </c>
      <c r="G115" s="20">
        <f>Model!$W$13*((drdp!D115+drdp!M115)*ASZ!$B115+(drdp!G115+drdp!P115)*ASZ!$C115+(drdp!J115+drdp!S115)*ASZ!$D115)</f>
        <v>9.1886134118146497E-19</v>
      </c>
      <c r="H115" s="18">
        <f>Model!$W$13*((drdp!B115)*ASZ!$B115+(drdp!E115)*ASZ!$C115+(drdp!H115)*ASZ!$D115)</f>
        <v>1.2299233567006677E-18</v>
      </c>
      <c r="I115" s="18">
        <f>Model!$W$13*((drdp!C115)*ASZ!$B115+(drdp!F115)*ASZ!$C115+(drdp!I115)*ASZ!$D115)</f>
        <v>2.8395018058456387E-19</v>
      </c>
      <c r="J115" s="18">
        <f>Model!$W$13*((drdp!D115)*ASZ!$B115+(drdp!G115)*ASZ!$C115+(drdp!J115)*ASZ!$D115)</f>
        <v>4.5943067059073248E-19</v>
      </c>
      <c r="K115" s="21">
        <f>SUM(E$3:E114)+H115</f>
        <v>-0.23812730316273192</v>
      </c>
      <c r="L115" s="21">
        <f>SUM(F$3:F114)+I115</f>
        <v>0.1714613580078484</v>
      </c>
      <c r="M115" s="21">
        <f>SUM(G$3:G114)+J115</f>
        <v>0.24783467176039078</v>
      </c>
      <c r="N115" s="21"/>
      <c r="O115" s="21"/>
      <c r="P115" s="21"/>
      <c r="Q115" s="19">
        <f t="shared" si="5"/>
        <v>5.670461251155564E-2</v>
      </c>
      <c r="R115" s="19">
        <f t="shared" si="5"/>
        <v>2.9398997289895559E-2</v>
      </c>
      <c r="S115" s="19">
        <f t="shared" si="5"/>
        <v>6.1422024526580639E-2</v>
      </c>
      <c r="T115" s="19">
        <f t="shared" si="6"/>
        <v>-4.0829630779028625E-2</v>
      </c>
      <c r="U115" s="19">
        <f t="shared" si="7"/>
        <v>-5.9016202016522731E-2</v>
      </c>
      <c r="V115" s="19">
        <f t="shared" si="8"/>
        <v>4.2494069381465958E-2</v>
      </c>
    </row>
    <row r="116" spans="1:22" x14ac:dyDescent="0.25">
      <c r="A116" s="26">
        <f>Wellpath!E116</f>
        <v>3270</v>
      </c>
      <c r="B116" s="22">
        <v>0</v>
      </c>
      <c r="C116" s="22">
        <f>-SIN(Wellpath!$L116) * COS(Wellpath!$L116)</f>
        <v>-6.1257422745431001E-17</v>
      </c>
      <c r="D116" s="22">
        <f>TAN(Dip) * SIN(Wellpath!$L116) * COS(Wellpath!$L116) * SIN(Wellpath!$O116)</f>
        <v>1.683033857670576E-16</v>
      </c>
      <c r="E116" s="20">
        <f>Model!$W$13*((drdp!B116+drdp!K116)*ASZ!$B116+(drdp!E116+drdp!N116)*ASZ!$C116+(drdp!H116+drdp!Q116)*ASZ!$D116)</f>
        <v>2.4598467134013353E-18</v>
      </c>
      <c r="F116" s="20">
        <f>Model!$W$13*((drdp!C116+drdp!L116)*ASZ!$B116+(drdp!F116+drdp!O116)*ASZ!$C116+(drdp!I116+drdp!R116)*ASZ!$D116)</f>
        <v>5.6790036116912774E-19</v>
      </c>
      <c r="G116" s="20">
        <f>Model!$W$13*((drdp!D116+drdp!M116)*ASZ!$B116+(drdp!G116+drdp!P116)*ASZ!$C116+(drdp!J116+drdp!S116)*ASZ!$D116)</f>
        <v>9.1886134118146497E-19</v>
      </c>
      <c r="H116" s="18">
        <f>Model!$W$13*((drdp!B116)*ASZ!$B116+(drdp!E116)*ASZ!$C116+(drdp!H116)*ASZ!$D116)</f>
        <v>1.2299233567006677E-18</v>
      </c>
      <c r="I116" s="18">
        <f>Model!$W$13*((drdp!C116)*ASZ!$B116+(drdp!F116)*ASZ!$C116+(drdp!I116)*ASZ!$D116)</f>
        <v>2.8395018058456387E-19</v>
      </c>
      <c r="J116" s="18">
        <f>Model!$W$13*((drdp!D116)*ASZ!$B116+(drdp!G116)*ASZ!$C116+(drdp!J116)*ASZ!$D116)</f>
        <v>4.5943067059073248E-19</v>
      </c>
      <c r="K116" s="21">
        <f>SUM(E$3:E115)+H116</f>
        <v>-0.23812730316273192</v>
      </c>
      <c r="L116" s="21">
        <f>SUM(F$3:F115)+I116</f>
        <v>0.1714613580078484</v>
      </c>
      <c r="M116" s="21">
        <f>SUM(G$3:G115)+J116</f>
        <v>0.24783467176039078</v>
      </c>
      <c r="N116" s="21"/>
      <c r="O116" s="21"/>
      <c r="P116" s="21"/>
      <c r="Q116" s="19">
        <f t="shared" si="5"/>
        <v>5.670461251155564E-2</v>
      </c>
      <c r="R116" s="19">
        <f t="shared" si="5"/>
        <v>2.9398997289895559E-2</v>
      </c>
      <c r="S116" s="19">
        <f t="shared" si="5"/>
        <v>6.1422024526580639E-2</v>
      </c>
      <c r="T116" s="19">
        <f t="shared" si="6"/>
        <v>-4.0829630779028625E-2</v>
      </c>
      <c r="U116" s="19">
        <f t="shared" si="7"/>
        <v>-5.9016202016522731E-2</v>
      </c>
      <c r="V116" s="19">
        <f t="shared" si="8"/>
        <v>4.2494069381465958E-2</v>
      </c>
    </row>
    <row r="117" spans="1:22" x14ac:dyDescent="0.25">
      <c r="A117" s="26">
        <f>Wellpath!E117</f>
        <v>3300</v>
      </c>
      <c r="B117" s="22">
        <v>0</v>
      </c>
      <c r="C117" s="22">
        <f>-SIN(Wellpath!$L117) * COS(Wellpath!$L117)</f>
        <v>-6.1257422745431001E-17</v>
      </c>
      <c r="D117" s="22">
        <f>TAN(Dip) * SIN(Wellpath!$L117) * COS(Wellpath!$L117) * SIN(Wellpath!$O117)</f>
        <v>1.683033857670576E-16</v>
      </c>
      <c r="E117" s="20">
        <f>Model!$W$13*((drdp!B117+drdp!K117)*ASZ!$B117+(drdp!E117+drdp!N117)*ASZ!$C117+(drdp!H117+drdp!Q117)*ASZ!$D117)</f>
        <v>2.4598467134013353E-18</v>
      </c>
      <c r="F117" s="20">
        <f>Model!$W$13*((drdp!C117+drdp!L117)*ASZ!$B117+(drdp!F117+drdp!O117)*ASZ!$C117+(drdp!I117+drdp!R117)*ASZ!$D117)</f>
        <v>5.6790036116912774E-19</v>
      </c>
      <c r="G117" s="20">
        <f>Model!$W$13*((drdp!D117+drdp!M117)*ASZ!$B117+(drdp!G117+drdp!P117)*ASZ!$C117+(drdp!J117+drdp!S117)*ASZ!$D117)</f>
        <v>9.1886134118146497E-19</v>
      </c>
      <c r="H117" s="18">
        <f>Model!$W$13*((drdp!B117)*ASZ!$B117+(drdp!E117)*ASZ!$C117+(drdp!H117)*ASZ!$D117)</f>
        <v>1.2299233567006677E-18</v>
      </c>
      <c r="I117" s="18">
        <f>Model!$W$13*((drdp!C117)*ASZ!$B117+(drdp!F117)*ASZ!$C117+(drdp!I117)*ASZ!$D117)</f>
        <v>2.8395018058456387E-19</v>
      </c>
      <c r="J117" s="18">
        <f>Model!$W$13*((drdp!D117)*ASZ!$B117+(drdp!G117)*ASZ!$C117+(drdp!J117)*ASZ!$D117)</f>
        <v>4.5943067059073248E-19</v>
      </c>
      <c r="K117" s="21">
        <f>SUM(E$3:E116)+H117</f>
        <v>-0.23812730316273192</v>
      </c>
      <c r="L117" s="21">
        <f>SUM(F$3:F116)+I117</f>
        <v>0.1714613580078484</v>
      </c>
      <c r="M117" s="21">
        <f>SUM(G$3:G116)+J117</f>
        <v>0.24783467176039078</v>
      </c>
      <c r="N117" s="21"/>
      <c r="O117" s="21"/>
      <c r="P117" s="21"/>
      <c r="Q117" s="19">
        <f t="shared" si="5"/>
        <v>5.670461251155564E-2</v>
      </c>
      <c r="R117" s="19">
        <f t="shared" si="5"/>
        <v>2.9398997289895559E-2</v>
      </c>
      <c r="S117" s="19">
        <f t="shared" si="5"/>
        <v>6.1422024526580639E-2</v>
      </c>
      <c r="T117" s="19">
        <f t="shared" si="6"/>
        <v>-4.0829630779028625E-2</v>
      </c>
      <c r="U117" s="19">
        <f t="shared" si="7"/>
        <v>-5.9016202016522731E-2</v>
      </c>
      <c r="V117" s="19">
        <f t="shared" si="8"/>
        <v>4.2494069381465958E-2</v>
      </c>
    </row>
    <row r="118" spans="1:22" x14ac:dyDescent="0.25">
      <c r="A118" s="26">
        <f>Wellpath!E118</f>
        <v>3330</v>
      </c>
      <c r="B118" s="22">
        <v>0</v>
      </c>
      <c r="C118" s="22">
        <f>-SIN(Wellpath!$L118) * COS(Wellpath!$L118)</f>
        <v>-6.1257422745431001E-17</v>
      </c>
      <c r="D118" s="22">
        <f>TAN(Dip) * SIN(Wellpath!$L118) * COS(Wellpath!$L118) * SIN(Wellpath!$O118)</f>
        <v>1.683033857670576E-16</v>
      </c>
      <c r="E118" s="20">
        <f>Model!$W$13*((drdp!B118+drdp!K118)*ASZ!$B118+(drdp!E118+drdp!N118)*ASZ!$C118+(drdp!H118+drdp!Q118)*ASZ!$D118)</f>
        <v>2.4598467134013353E-18</v>
      </c>
      <c r="F118" s="20">
        <f>Model!$W$13*((drdp!C118+drdp!L118)*ASZ!$B118+(drdp!F118+drdp!O118)*ASZ!$C118+(drdp!I118+drdp!R118)*ASZ!$D118)</f>
        <v>5.6790036116912774E-19</v>
      </c>
      <c r="G118" s="20">
        <f>Model!$W$13*((drdp!D118+drdp!M118)*ASZ!$B118+(drdp!G118+drdp!P118)*ASZ!$C118+(drdp!J118+drdp!S118)*ASZ!$D118)</f>
        <v>9.1886134118146497E-19</v>
      </c>
      <c r="H118" s="18">
        <f>Model!$W$13*((drdp!B118)*ASZ!$B118+(drdp!E118)*ASZ!$C118+(drdp!H118)*ASZ!$D118)</f>
        <v>1.2299233567006677E-18</v>
      </c>
      <c r="I118" s="18">
        <f>Model!$W$13*((drdp!C118)*ASZ!$B118+(drdp!F118)*ASZ!$C118+(drdp!I118)*ASZ!$D118)</f>
        <v>2.8395018058456387E-19</v>
      </c>
      <c r="J118" s="18">
        <f>Model!$W$13*((drdp!D118)*ASZ!$B118+(drdp!G118)*ASZ!$C118+(drdp!J118)*ASZ!$D118)</f>
        <v>4.5943067059073248E-19</v>
      </c>
      <c r="K118" s="21">
        <f>SUM(E$3:E117)+H118</f>
        <v>-0.23812730316273192</v>
      </c>
      <c r="L118" s="21">
        <f>SUM(F$3:F117)+I118</f>
        <v>0.1714613580078484</v>
      </c>
      <c r="M118" s="21">
        <f>SUM(G$3:G117)+J118</f>
        <v>0.24783467176039078</v>
      </c>
      <c r="N118" s="21"/>
      <c r="O118" s="21"/>
      <c r="P118" s="21"/>
      <c r="Q118" s="19">
        <f t="shared" si="5"/>
        <v>5.670461251155564E-2</v>
      </c>
      <c r="R118" s="19">
        <f t="shared" si="5"/>
        <v>2.9398997289895559E-2</v>
      </c>
      <c r="S118" s="19">
        <f t="shared" si="5"/>
        <v>6.1422024526580639E-2</v>
      </c>
      <c r="T118" s="19">
        <f t="shared" si="6"/>
        <v>-4.0829630779028625E-2</v>
      </c>
      <c r="U118" s="19">
        <f t="shared" si="7"/>
        <v>-5.9016202016522731E-2</v>
      </c>
      <c r="V118" s="19">
        <f t="shared" si="8"/>
        <v>4.2494069381465958E-2</v>
      </c>
    </row>
    <row r="119" spans="1:22" x14ac:dyDescent="0.25">
      <c r="A119" s="26">
        <f>Wellpath!E119</f>
        <v>3360</v>
      </c>
      <c r="B119" s="22">
        <v>0</v>
      </c>
      <c r="C119" s="22">
        <f>-SIN(Wellpath!$L119) * COS(Wellpath!$L119)</f>
        <v>-6.1257422745431001E-17</v>
      </c>
      <c r="D119" s="22">
        <f>TAN(Dip) * SIN(Wellpath!$L119) * COS(Wellpath!$L119) * SIN(Wellpath!$O119)</f>
        <v>1.683033857670576E-16</v>
      </c>
      <c r="E119" s="20">
        <f>Model!$W$13*((drdp!B119+drdp!K119)*ASZ!$B119+(drdp!E119+drdp!N119)*ASZ!$C119+(drdp!H119+drdp!Q119)*ASZ!$D119)</f>
        <v>2.4598467134013353E-18</v>
      </c>
      <c r="F119" s="20">
        <f>Model!$W$13*((drdp!C119+drdp!L119)*ASZ!$B119+(drdp!F119+drdp!O119)*ASZ!$C119+(drdp!I119+drdp!R119)*ASZ!$D119)</f>
        <v>5.6790036116912774E-19</v>
      </c>
      <c r="G119" s="20">
        <f>Model!$W$13*((drdp!D119+drdp!M119)*ASZ!$B119+(drdp!G119+drdp!P119)*ASZ!$C119+(drdp!J119+drdp!S119)*ASZ!$D119)</f>
        <v>9.1886134118146497E-19</v>
      </c>
      <c r="H119" s="18">
        <f>Model!$W$13*((drdp!B119)*ASZ!$B119+(drdp!E119)*ASZ!$C119+(drdp!H119)*ASZ!$D119)</f>
        <v>1.2299233567006677E-18</v>
      </c>
      <c r="I119" s="18">
        <f>Model!$W$13*((drdp!C119)*ASZ!$B119+(drdp!F119)*ASZ!$C119+(drdp!I119)*ASZ!$D119)</f>
        <v>2.8395018058456387E-19</v>
      </c>
      <c r="J119" s="18">
        <f>Model!$W$13*((drdp!D119)*ASZ!$B119+(drdp!G119)*ASZ!$C119+(drdp!J119)*ASZ!$D119)</f>
        <v>4.5943067059073248E-19</v>
      </c>
      <c r="K119" s="21">
        <f>SUM(E$3:E118)+H119</f>
        <v>-0.23812730316273192</v>
      </c>
      <c r="L119" s="21">
        <f>SUM(F$3:F118)+I119</f>
        <v>0.1714613580078484</v>
      </c>
      <c r="M119" s="21">
        <f>SUM(G$3:G118)+J119</f>
        <v>0.24783467176039078</v>
      </c>
      <c r="N119" s="21"/>
      <c r="O119" s="21"/>
      <c r="P119" s="21"/>
      <c r="Q119" s="19">
        <f t="shared" si="5"/>
        <v>5.670461251155564E-2</v>
      </c>
      <c r="R119" s="19">
        <f t="shared" si="5"/>
        <v>2.9398997289895559E-2</v>
      </c>
      <c r="S119" s="19">
        <f t="shared" si="5"/>
        <v>6.1422024526580639E-2</v>
      </c>
      <c r="T119" s="19">
        <f t="shared" si="6"/>
        <v>-4.0829630779028625E-2</v>
      </c>
      <c r="U119" s="19">
        <f t="shared" si="7"/>
        <v>-5.9016202016522731E-2</v>
      </c>
      <c r="V119" s="19">
        <f t="shared" si="8"/>
        <v>4.2494069381465958E-2</v>
      </c>
    </row>
    <row r="120" spans="1:22" x14ac:dyDescent="0.25">
      <c r="A120" s="26">
        <f>Wellpath!E120</f>
        <v>3390</v>
      </c>
      <c r="B120" s="22">
        <v>0</v>
      </c>
      <c r="C120" s="22">
        <f>-SIN(Wellpath!$L120) * COS(Wellpath!$L120)</f>
        <v>-6.1257422745431001E-17</v>
      </c>
      <c r="D120" s="22">
        <f>TAN(Dip) * SIN(Wellpath!$L120) * COS(Wellpath!$L120) * SIN(Wellpath!$O120)</f>
        <v>1.683033857670576E-16</v>
      </c>
      <c r="E120" s="20">
        <f>Model!$W$13*((drdp!B120+drdp!K120)*ASZ!$B120+(drdp!E120+drdp!N120)*ASZ!$C120+(drdp!H120+drdp!Q120)*ASZ!$D120)</f>
        <v>2.4598467134013353E-18</v>
      </c>
      <c r="F120" s="20">
        <f>Model!$W$13*((drdp!C120+drdp!L120)*ASZ!$B120+(drdp!F120+drdp!O120)*ASZ!$C120+(drdp!I120+drdp!R120)*ASZ!$D120)</f>
        <v>5.6790036116912774E-19</v>
      </c>
      <c r="G120" s="20">
        <f>Model!$W$13*((drdp!D120+drdp!M120)*ASZ!$B120+(drdp!G120+drdp!P120)*ASZ!$C120+(drdp!J120+drdp!S120)*ASZ!$D120)</f>
        <v>9.1886134118146497E-19</v>
      </c>
      <c r="H120" s="18">
        <f>Model!$W$13*((drdp!B120)*ASZ!$B120+(drdp!E120)*ASZ!$C120+(drdp!H120)*ASZ!$D120)</f>
        <v>1.2299233567006677E-18</v>
      </c>
      <c r="I120" s="18">
        <f>Model!$W$13*((drdp!C120)*ASZ!$B120+(drdp!F120)*ASZ!$C120+(drdp!I120)*ASZ!$D120)</f>
        <v>2.8395018058456387E-19</v>
      </c>
      <c r="J120" s="18">
        <f>Model!$W$13*((drdp!D120)*ASZ!$B120+(drdp!G120)*ASZ!$C120+(drdp!J120)*ASZ!$D120)</f>
        <v>4.5943067059073248E-19</v>
      </c>
      <c r="K120" s="21">
        <f>SUM(E$3:E119)+H120</f>
        <v>-0.23812730316273192</v>
      </c>
      <c r="L120" s="21">
        <f>SUM(F$3:F119)+I120</f>
        <v>0.1714613580078484</v>
      </c>
      <c r="M120" s="21">
        <f>SUM(G$3:G119)+J120</f>
        <v>0.24783467176039078</v>
      </c>
      <c r="N120" s="21"/>
      <c r="O120" s="21"/>
      <c r="P120" s="21"/>
      <c r="Q120" s="19">
        <f t="shared" si="5"/>
        <v>5.670461251155564E-2</v>
      </c>
      <c r="R120" s="19">
        <f t="shared" si="5"/>
        <v>2.9398997289895559E-2</v>
      </c>
      <c r="S120" s="19">
        <f t="shared" si="5"/>
        <v>6.1422024526580639E-2</v>
      </c>
      <c r="T120" s="19">
        <f t="shared" si="6"/>
        <v>-4.0829630779028625E-2</v>
      </c>
      <c r="U120" s="19">
        <f t="shared" si="7"/>
        <v>-5.9016202016522731E-2</v>
      </c>
      <c r="V120" s="19">
        <f t="shared" si="8"/>
        <v>4.2494069381465958E-2</v>
      </c>
    </row>
    <row r="121" spans="1:22" x14ac:dyDescent="0.25">
      <c r="A121" s="26">
        <f>Wellpath!E121</f>
        <v>3420</v>
      </c>
      <c r="B121" s="22">
        <v>0</v>
      </c>
      <c r="C121" s="22">
        <f>-SIN(Wellpath!$L121) * COS(Wellpath!$L121)</f>
        <v>-6.1257422745431001E-17</v>
      </c>
      <c r="D121" s="22">
        <f>TAN(Dip) * SIN(Wellpath!$L121) * COS(Wellpath!$L121) * SIN(Wellpath!$O121)</f>
        <v>1.683033857670576E-16</v>
      </c>
      <c r="E121" s="20">
        <f>Model!$W$13*((drdp!B121+drdp!K121)*ASZ!$B121+(drdp!E121+drdp!N121)*ASZ!$C121+(drdp!H121+drdp!Q121)*ASZ!$D121)</f>
        <v>1.6398978089342234E-18</v>
      </c>
      <c r="F121" s="20">
        <f>Model!$W$13*((drdp!C121+drdp!L121)*ASZ!$B121+(drdp!F121+drdp!O121)*ASZ!$C121+(drdp!I121+drdp!R121)*ASZ!$D121)</f>
        <v>3.786002407794184E-19</v>
      </c>
      <c r="G121" s="20">
        <f>Model!$W$13*((drdp!D121+drdp!M121)*ASZ!$B121+(drdp!G121+drdp!P121)*ASZ!$C121+(drdp!J121+drdp!S121)*ASZ!$D121)</f>
        <v>6.1257422745431004E-19</v>
      </c>
      <c r="H121" s="18">
        <f>Model!$W$13*((drdp!B121)*ASZ!$B121+(drdp!E121)*ASZ!$C121+(drdp!H121)*ASZ!$D121)</f>
        <v>1.2299233567006677E-18</v>
      </c>
      <c r="I121" s="18">
        <f>Model!$W$13*((drdp!C121)*ASZ!$B121+(drdp!F121)*ASZ!$C121+(drdp!I121)*ASZ!$D121)</f>
        <v>2.8395018058456387E-19</v>
      </c>
      <c r="J121" s="18">
        <f>Model!$W$13*((drdp!D121)*ASZ!$B121+(drdp!G121)*ASZ!$C121+(drdp!J121)*ASZ!$D121)</f>
        <v>4.5943067059073248E-19</v>
      </c>
      <c r="K121" s="21">
        <f>SUM(E$3:E120)+H121</f>
        <v>-0.23812730316273192</v>
      </c>
      <c r="L121" s="21">
        <f>SUM(F$3:F120)+I121</f>
        <v>0.1714613580078484</v>
      </c>
      <c r="M121" s="21">
        <f>SUM(G$3:G120)+J121</f>
        <v>0.24783467176039078</v>
      </c>
      <c r="N121" s="21"/>
      <c r="O121" s="21"/>
      <c r="P121" s="21"/>
      <c r="Q121" s="19">
        <f t="shared" si="5"/>
        <v>5.670461251155564E-2</v>
      </c>
      <c r="R121" s="19">
        <f t="shared" si="5"/>
        <v>2.9398997289895559E-2</v>
      </c>
      <c r="S121" s="19">
        <f t="shared" si="5"/>
        <v>6.1422024526580639E-2</v>
      </c>
      <c r="T121" s="19">
        <f t="shared" si="6"/>
        <v>-4.0829630779028625E-2</v>
      </c>
      <c r="U121" s="19">
        <f t="shared" si="7"/>
        <v>-5.9016202016522731E-2</v>
      </c>
      <c r="V121" s="19">
        <f t="shared" si="8"/>
        <v>4.2494069381465958E-2</v>
      </c>
    </row>
    <row r="122" spans="1:22" x14ac:dyDescent="0.25">
      <c r="A122" s="26">
        <f>Wellpath!E122</f>
        <v>3430</v>
      </c>
      <c r="B122" s="22">
        <v>0</v>
      </c>
      <c r="C122" s="22">
        <f>-SIN(Wellpath!$L122) * COS(Wellpath!$L122)</f>
        <v>-6.1257422745431001E-17</v>
      </c>
      <c r="D122" s="22">
        <f>TAN(Dip) * SIN(Wellpath!$L122) * COS(Wellpath!$L122) * SIN(Wellpath!$O122)</f>
        <v>1.683033857670576E-16</v>
      </c>
      <c r="E122" s="20">
        <f>Model!$W$13*((drdp!B122+drdp!K122)*ASZ!$B122+(drdp!E122+drdp!N122)*ASZ!$C122+(drdp!H122+drdp!Q122)*ASZ!$D122)</f>
        <v>1.2299233567006677E-18</v>
      </c>
      <c r="F122" s="20">
        <f>Model!$W$13*((drdp!C122+drdp!L122)*ASZ!$B122+(drdp!F122+drdp!O122)*ASZ!$C122+(drdp!I122+drdp!R122)*ASZ!$D122)</f>
        <v>2.8395018058456382E-19</v>
      </c>
      <c r="G122" s="20">
        <f>Model!$W$13*((drdp!D122+drdp!M122)*ASZ!$B122+(drdp!G122+drdp!P122)*ASZ!$C122+(drdp!J122+drdp!S122)*ASZ!$D122)</f>
        <v>4.5943067059073248E-19</v>
      </c>
      <c r="H122" s="18">
        <f>Model!$W$13*((drdp!B122)*ASZ!$B122+(drdp!E122)*ASZ!$C122+(drdp!H122)*ASZ!$D122)</f>
        <v>4.0997445223355584E-19</v>
      </c>
      <c r="I122" s="18">
        <f>Model!$W$13*((drdp!C122)*ASZ!$B122+(drdp!F122)*ASZ!$C122+(drdp!I122)*ASZ!$D122)</f>
        <v>9.46500601948546E-20</v>
      </c>
      <c r="J122" s="18">
        <f>Model!$W$13*((drdp!D122)*ASZ!$B122+(drdp!G122)*ASZ!$C122+(drdp!J122)*ASZ!$D122)</f>
        <v>1.5314355686357751E-19</v>
      </c>
      <c r="K122" s="21">
        <f>SUM(E$3:E121)+H122</f>
        <v>-0.23812730316273192</v>
      </c>
      <c r="L122" s="21">
        <f>SUM(F$3:F121)+I122</f>
        <v>0.1714613580078484</v>
      </c>
      <c r="M122" s="21">
        <f>SUM(G$3:G121)+J122</f>
        <v>0.24783467176039078</v>
      </c>
      <c r="N122" s="21"/>
      <c r="O122" s="21"/>
      <c r="P122" s="21"/>
      <c r="Q122" s="19">
        <f t="shared" si="5"/>
        <v>5.670461251155564E-2</v>
      </c>
      <c r="R122" s="19">
        <f t="shared" si="5"/>
        <v>2.9398997289895559E-2</v>
      </c>
      <c r="S122" s="19">
        <f t="shared" si="5"/>
        <v>6.1422024526580639E-2</v>
      </c>
      <c r="T122" s="19">
        <f t="shared" si="6"/>
        <v>-4.0829630779028625E-2</v>
      </c>
      <c r="U122" s="19">
        <f t="shared" si="7"/>
        <v>-5.9016202016522731E-2</v>
      </c>
      <c r="V122" s="19">
        <f t="shared" si="8"/>
        <v>4.2494069381465958E-2</v>
      </c>
    </row>
    <row r="123" spans="1:22" x14ac:dyDescent="0.25">
      <c r="A123" s="26">
        <f>Wellpath!E123</f>
        <v>3450</v>
      </c>
      <c r="B123" s="22">
        <v>0</v>
      </c>
      <c r="C123" s="22">
        <f>-SIN(Wellpath!$L123) * COS(Wellpath!$L123)</f>
        <v>3.5748722166342894E-2</v>
      </c>
      <c r="D123" s="22">
        <f>TAN(Dip) * SIN(Wellpath!$L123) * COS(Wellpath!$L123) * SIN(Wellpath!$O123)</f>
        <v>-9.774333279958855E-2</v>
      </c>
      <c r="E123" s="20">
        <f>Model!$W$13*((drdp!B123+drdp!K123)*ASZ!$B123+(drdp!E123+drdp!N123)*ASZ!$C123+(drdp!H123+drdp!Q123)*ASZ!$D123)</f>
        <v>-1.2129973180123024E-3</v>
      </c>
      <c r="F123" s="20">
        <f>Model!$W$13*((drdp!C123+drdp!L123)*ASZ!$B123+(drdp!F123+drdp!O123)*ASZ!$C123+(drdp!I123+drdp!R123)*ASZ!$D123)</f>
        <v>-1.4056214118573885E-4</v>
      </c>
      <c r="G123" s="20">
        <f>Model!$W$13*((drdp!D123+drdp!M123)*ASZ!$B123+(drdp!G123+drdp!P123)*ASZ!$C123+(drdp!J123+drdp!S123)*ASZ!$D123)</f>
        <v>-4.4657303324757187E-4</v>
      </c>
      <c r="H123" s="18">
        <f>Model!$W$13*((drdp!B123)*ASZ!$B123+(drdp!E123)*ASZ!$C123+(drdp!H123)*ASZ!$D123)</f>
        <v>-4.8519892720492097E-4</v>
      </c>
      <c r="I123" s="18">
        <f>Model!$W$13*((drdp!C123)*ASZ!$B123+(drdp!F123)*ASZ!$C123+(drdp!I123)*ASZ!$D123)</f>
        <v>-5.6224856474295547E-5</v>
      </c>
      <c r="J123" s="18">
        <f>Model!$W$13*((drdp!D123)*ASZ!$B123+(drdp!G123)*ASZ!$C123+(drdp!J123)*ASZ!$D123)</f>
        <v>-1.7862921329902875E-4</v>
      </c>
      <c r="K123" s="21">
        <f>SUM(E$3:E122)+H123</f>
        <v>-0.23861250208993684</v>
      </c>
      <c r="L123" s="21">
        <f>SUM(F$3:F122)+I123</f>
        <v>0.1714051331513741</v>
      </c>
      <c r="M123" s="21">
        <f>SUM(G$3:G122)+J123</f>
        <v>0.24765604254709175</v>
      </c>
      <c r="N123" s="21"/>
      <c r="O123" s="21"/>
      <c r="P123" s="21"/>
      <c r="Q123" s="19">
        <f t="shared" si="5"/>
        <v>5.6935926153620114E-2</v>
      </c>
      <c r="R123" s="19">
        <f t="shared" si="5"/>
        <v>2.9379719670640281E-2</v>
      </c>
      <c r="S123" s="19">
        <f t="shared" si="5"/>
        <v>6.1333515410086921E-2</v>
      </c>
      <c r="T123" s="19">
        <f t="shared" si="6"/>
        <v>-4.0899407692308154E-2</v>
      </c>
      <c r="U123" s="19">
        <f t="shared" si="7"/>
        <v>-5.9093827969853421E-2</v>
      </c>
      <c r="V123" s="19">
        <f t="shared" si="8"/>
        <v>4.2449516948526632E-2</v>
      </c>
    </row>
    <row r="124" spans="1:22" x14ac:dyDescent="0.25">
      <c r="A124" s="26">
        <f>Wellpath!E124</f>
        <v>3480</v>
      </c>
      <c r="B124" s="22">
        <v>0</v>
      </c>
      <c r="C124" s="22">
        <f>-SIN(Wellpath!$L124) * COS(Wellpath!$L124)</f>
        <v>8.8198799533606154E-2</v>
      </c>
      <c r="D124" s="22">
        <f>TAN(Dip) * SIN(Wellpath!$L124) * COS(Wellpath!$L124) * SIN(Wellpath!$O124)</f>
        <v>-0.23499252779379487</v>
      </c>
      <c r="E124" s="20">
        <f>Model!$W$13*((drdp!B124+drdp!K124)*ASZ!$B124+(drdp!E124+drdp!N124)*ASZ!$C124+(drdp!H124+drdp!Q124)*ASZ!$D124)</f>
        <v>-3.5080492426369076E-3</v>
      </c>
      <c r="F124" s="20">
        <f>Model!$W$13*((drdp!C124+drdp!L124)*ASZ!$B124+(drdp!F124+drdp!O124)*ASZ!$C124+(drdp!I124+drdp!R124)*ASZ!$D124)</f>
        <v>1.863638464772221E-4</v>
      </c>
      <c r="G124" s="20">
        <f>Model!$W$13*((drdp!D124+drdp!M124)*ASZ!$B124+(drdp!G124+drdp!P124)*ASZ!$C124+(drdp!J124+drdp!S124)*ASZ!$D124)</f>
        <v>-1.3177853656313782E-3</v>
      </c>
      <c r="H124" s="18">
        <f>Model!$W$13*((drdp!B124)*ASZ!$B124+(drdp!E124)*ASZ!$C124+(drdp!H124)*ASZ!$D124)</f>
        <v>-1.7540246213184538E-3</v>
      </c>
      <c r="I124" s="18">
        <f>Model!$W$13*((drdp!C124)*ASZ!$B124+(drdp!F124)*ASZ!$C124+(drdp!I124)*ASZ!$D124)</f>
        <v>9.3181923238611051E-5</v>
      </c>
      <c r="J124" s="18">
        <f>Model!$W$13*((drdp!D124)*ASZ!$B124+(drdp!G124)*ASZ!$C124+(drdp!J124)*ASZ!$D124)</f>
        <v>-6.5889268281568909E-4</v>
      </c>
      <c r="K124" s="21">
        <f>SUM(E$3:E123)+H124</f>
        <v>-0.24109432510206269</v>
      </c>
      <c r="L124" s="21">
        <f>SUM(F$3:F123)+I124</f>
        <v>0.17141397778990128</v>
      </c>
      <c r="M124" s="21">
        <f>SUM(G$3:G123)+J124</f>
        <v>0.24672920604432752</v>
      </c>
      <c r="N124" s="21"/>
      <c r="O124" s="21"/>
      <c r="P124" s="21"/>
      <c r="Q124" s="19">
        <f t="shared" si="5"/>
        <v>5.8126473596419093E-2</v>
      </c>
      <c r="R124" s="19">
        <f t="shared" si="5"/>
        <v>2.9382751781756769E-2</v>
      </c>
      <c r="S124" s="19">
        <f t="shared" si="5"/>
        <v>6.0875301115264221E-2</v>
      </c>
      <c r="T124" s="19">
        <f t="shared" si="6"/>
        <v>-4.1326937288316212E-2</v>
      </c>
      <c r="U124" s="19">
        <f t="shared" si="7"/>
        <v>-5.9485011414224909E-2</v>
      </c>
      <c r="V124" s="19">
        <f t="shared" si="8"/>
        <v>4.2292834645002331E-2</v>
      </c>
    </row>
    <row r="125" spans="1:22" x14ac:dyDescent="0.25">
      <c r="A125" s="26">
        <f>Wellpath!E125</f>
        <v>3510</v>
      </c>
      <c r="B125" s="22">
        <v>0</v>
      </c>
      <c r="C125" s="22">
        <f>-SIN(Wellpath!$L125) * COS(Wellpath!$L125)</f>
        <v>0.1378186779084995</v>
      </c>
      <c r="D125" s="22">
        <f>TAN(Dip) * SIN(Wellpath!$L125) * COS(Wellpath!$L125) * SIN(Wellpath!$O125)</f>
        <v>-0.3493224660676576</v>
      </c>
      <c r="E125" s="20">
        <f>Model!$W$13*((drdp!B125+drdp!K125)*ASZ!$B125+(drdp!E125+drdp!N125)*ASZ!$C125+(drdp!H125+drdp!Q125)*ASZ!$D125)</f>
        <v>-5.0661847553023524E-3</v>
      </c>
      <c r="F125" s="20">
        <f>Model!$W$13*((drdp!C125+drdp!L125)*ASZ!$B125+(drdp!F125+drdp!O125)*ASZ!$C125+(drdp!I125+drdp!R125)*ASZ!$D125)</f>
        <v>1.1578615208270352E-3</v>
      </c>
      <c r="G125" s="20">
        <f>Model!$W$13*((drdp!D125+drdp!M125)*ASZ!$B125+(drdp!G125+drdp!P125)*ASZ!$C125+(drdp!J125+drdp!S125)*ASZ!$D125)</f>
        <v>-2.0471615401344949E-3</v>
      </c>
      <c r="H125" s="18">
        <f>Model!$W$13*((drdp!B125)*ASZ!$B125+(drdp!E125)*ASZ!$C125+(drdp!H125)*ASZ!$D125)</f>
        <v>-2.5330923776511762E-3</v>
      </c>
      <c r="I125" s="18">
        <f>Model!$W$13*((drdp!C125)*ASZ!$B125+(drdp!F125)*ASZ!$C125+(drdp!I125)*ASZ!$D125)</f>
        <v>5.789307604135176E-4</v>
      </c>
      <c r="J125" s="18">
        <f>Model!$W$13*((drdp!D125)*ASZ!$B125+(drdp!G125)*ASZ!$C125+(drdp!J125)*ASZ!$D125)</f>
        <v>-1.0235807700672474E-3</v>
      </c>
      <c r="K125" s="21">
        <f>SUM(E$3:E124)+H125</f>
        <v>-0.2453814421010323</v>
      </c>
      <c r="L125" s="21">
        <f>SUM(F$3:F124)+I125</f>
        <v>0.17208609047355339</v>
      </c>
      <c r="M125" s="21">
        <f>SUM(G$3:G124)+J125</f>
        <v>0.24504673259144458</v>
      </c>
      <c r="N125" s="21"/>
      <c r="O125" s="21"/>
      <c r="P125" s="21"/>
      <c r="Q125" s="19">
        <f t="shared" si="5"/>
        <v>6.0212052127582266E-2</v>
      </c>
      <c r="R125" s="19">
        <f t="shared" si="5"/>
        <v>2.9613622534472001E-2</v>
      </c>
      <c r="S125" s="19">
        <f t="shared" si="5"/>
        <v>6.0047901153742943E-2</v>
      </c>
      <c r="T125" s="19">
        <f t="shared" si="6"/>
        <v>-4.2226733045929249E-2</v>
      </c>
      <c r="U125" s="19">
        <f t="shared" si="7"/>
        <v>-6.01299206254347E-2</v>
      </c>
      <c r="V125" s="19">
        <f t="shared" si="8"/>
        <v>4.2169134194979974E-2</v>
      </c>
    </row>
    <row r="126" spans="1:22" x14ac:dyDescent="0.25">
      <c r="A126" s="26">
        <f>Wellpath!E126</f>
        <v>3540</v>
      </c>
      <c r="B126" s="22">
        <v>0</v>
      </c>
      <c r="C126" s="22">
        <f>-SIN(Wellpath!$L126) * COS(Wellpath!$L126)</f>
        <v>0.1830882137013837</v>
      </c>
      <c r="D126" s="22">
        <f>TAN(Dip) * SIN(Wellpath!$L126) * COS(Wellpath!$L126) * SIN(Wellpath!$O126)</f>
        <v>-0.4294080188541507</v>
      </c>
      <c r="E126" s="20">
        <f>Model!$W$13*((drdp!B126+drdp!K126)*ASZ!$B126+(drdp!E126+drdp!N126)*ASZ!$C126+(drdp!H126+drdp!Q126)*ASZ!$D126)</f>
        <v>-5.8436523687034198E-3</v>
      </c>
      <c r="F126" s="20">
        <f>Model!$W$13*((drdp!C126+drdp!L126)*ASZ!$B126+(drdp!F126+drdp!O126)*ASZ!$C126+(drdp!I126+drdp!R126)*ASZ!$D126)</f>
        <v>2.4821189274893091E-3</v>
      </c>
      <c r="G126" s="20">
        <f>Model!$W$13*((drdp!D126+drdp!M126)*ASZ!$B126+(drdp!G126+drdp!P126)*ASZ!$C126+(drdp!J126+drdp!S126)*ASZ!$D126)</f>
        <v>-2.6982156898653427E-3</v>
      </c>
      <c r="H126" s="18">
        <f>Model!$W$13*((drdp!B126)*ASZ!$B126+(drdp!E126)*ASZ!$C126+(drdp!H126)*ASZ!$D126)</f>
        <v>-2.9218261843517099E-3</v>
      </c>
      <c r="I126" s="18">
        <f>Model!$W$13*((drdp!C126)*ASZ!$B126+(drdp!F126)*ASZ!$C126+(drdp!I126)*ASZ!$D126)</f>
        <v>1.2410594637446545E-3</v>
      </c>
      <c r="J126" s="18">
        <f>Model!$W$13*((drdp!D126)*ASZ!$B126+(drdp!G126)*ASZ!$C126+(drdp!J126)*ASZ!$D126)</f>
        <v>-1.3491078449326714E-3</v>
      </c>
      <c r="K126" s="21">
        <f>SUM(E$3:E125)+H126</f>
        <v>-0.25083636066303516</v>
      </c>
      <c r="L126" s="21">
        <f>SUM(F$3:F125)+I126</f>
        <v>0.17390608069771155</v>
      </c>
      <c r="M126" s="21">
        <f>SUM(G$3:G125)+J126</f>
        <v>0.24267404397644468</v>
      </c>
      <c r="N126" s="21"/>
      <c r="O126" s="21"/>
      <c r="P126" s="21"/>
      <c r="Q126" s="19">
        <f t="shared" si="5"/>
        <v>6.2918879830676261E-2</v>
      </c>
      <c r="R126" s="19">
        <f t="shared" si="5"/>
        <v>3.0243324903638961E-2</v>
      </c>
      <c r="S126" s="19">
        <f t="shared" si="5"/>
        <v>5.8890691619881405E-2</v>
      </c>
      <c r="T126" s="19">
        <f t="shared" si="6"/>
        <v>-4.3621968379386068E-2</v>
      </c>
      <c r="U126" s="19">
        <f t="shared" si="7"/>
        <v>-6.0871474018432736E-2</v>
      </c>
      <c r="V126" s="19">
        <f t="shared" si="8"/>
        <v>4.2202491875007589E-2</v>
      </c>
    </row>
    <row r="127" spans="1:22" x14ac:dyDescent="0.25">
      <c r="A127" s="26">
        <f>Wellpath!E127</f>
        <v>3570</v>
      </c>
      <c r="B127" s="22">
        <v>0</v>
      </c>
      <c r="C127" s="22">
        <f>-SIN(Wellpath!$L127) * COS(Wellpath!$L127)</f>
        <v>0.22278646118844814</v>
      </c>
      <c r="D127" s="22">
        <f>TAN(Dip) * SIN(Wellpath!$L127) * COS(Wellpath!$L127) * SIN(Wellpath!$O127)</f>
        <v>-0.46731320819989453</v>
      </c>
      <c r="E127" s="20">
        <f>Model!$W$13*((drdp!B127+drdp!K127)*ASZ!$B127+(drdp!E127+drdp!N127)*ASZ!$C127+(drdp!H127+drdp!Q127)*ASZ!$D127)</f>
        <v>-5.7174894488884066E-3</v>
      </c>
      <c r="F127" s="20">
        <f>Model!$W$13*((drdp!C127+drdp!L127)*ASZ!$B127+(drdp!F127+drdp!O127)*ASZ!$C127+(drdp!I127+drdp!R127)*ASZ!$D127)</f>
        <v>3.8023034975750922E-3</v>
      </c>
      <c r="G127" s="20">
        <f>Model!$W$13*((drdp!D127+drdp!M127)*ASZ!$B127+(drdp!G127+drdp!P127)*ASZ!$C127+(drdp!J127+drdp!S127)*ASZ!$D127)</f>
        <v>-3.2531029715224223E-3</v>
      </c>
      <c r="H127" s="18">
        <f>Model!$W$13*((drdp!B127)*ASZ!$B127+(drdp!E127)*ASZ!$C127+(drdp!H127)*ASZ!$D127)</f>
        <v>-2.8587447244442033E-3</v>
      </c>
      <c r="I127" s="18">
        <f>Model!$W$13*((drdp!C127)*ASZ!$B127+(drdp!F127)*ASZ!$C127+(drdp!I127)*ASZ!$D127)</f>
        <v>1.9011517487875461E-3</v>
      </c>
      <c r="J127" s="18">
        <f>Model!$W$13*((drdp!D127)*ASZ!$B127+(drdp!G127)*ASZ!$C127+(drdp!J127)*ASZ!$D127)</f>
        <v>-1.6265514857612112E-3</v>
      </c>
      <c r="K127" s="21">
        <f>SUM(E$3:E126)+H127</f>
        <v>-0.25661693157183108</v>
      </c>
      <c r="L127" s="21">
        <f>SUM(F$3:F126)+I127</f>
        <v>0.17704829191024377</v>
      </c>
      <c r="M127" s="21">
        <f>SUM(G$3:G126)+J127</f>
        <v>0.2396983846457508</v>
      </c>
      <c r="N127" s="21"/>
      <c r="O127" s="21"/>
      <c r="P127" s="21"/>
      <c r="Q127" s="19">
        <f t="shared" si="5"/>
        <v>6.5852249569341839E-2</v>
      </c>
      <c r="R127" s="19">
        <f t="shared" si="5"/>
        <v>3.1346097668334891E-2</v>
      </c>
      <c r="S127" s="19">
        <f t="shared" si="5"/>
        <v>5.7455315601782304E-2</v>
      </c>
      <c r="T127" s="19">
        <f t="shared" si="6"/>
        <v>-4.5433589410040595E-2</v>
      </c>
      <c r="U127" s="19">
        <f t="shared" si="7"/>
        <v>-6.1510663970517077E-2</v>
      </c>
      <c r="V127" s="19">
        <f t="shared" si="8"/>
        <v>4.2438189575174777E-2</v>
      </c>
    </row>
    <row r="128" spans="1:22" x14ac:dyDescent="0.25">
      <c r="A128" s="26">
        <f>Wellpath!E128</f>
        <v>3600</v>
      </c>
      <c r="B128" s="22">
        <v>0</v>
      </c>
      <c r="C128" s="22">
        <f>-SIN(Wellpath!$L128) * COS(Wellpath!$L128)</f>
        <v>0.25617133361796401</v>
      </c>
      <c r="D128" s="22">
        <f>TAN(Dip) * SIN(Wellpath!$L128) * COS(Wellpath!$L128) * SIN(Wellpath!$O128)</f>
        <v>-0.45942860315936346</v>
      </c>
      <c r="E128" s="20">
        <f>Model!$W$13*((drdp!B128+drdp!K128)*ASZ!$B128+(drdp!E128+drdp!N128)*ASZ!$C128+(drdp!H128+drdp!Q128)*ASZ!$D128)</f>
        <v>-4.7539910037800101E-3</v>
      </c>
      <c r="F128" s="20">
        <f>Model!$W$13*((drdp!C128+drdp!L128)*ASZ!$B128+(drdp!F128+drdp!O128)*ASZ!$C128+(drdp!I128+drdp!R128)*ASZ!$D128)</f>
        <v>4.7519014447329998E-3</v>
      </c>
      <c r="G128" s="20">
        <f>Model!$W$13*((drdp!D128+drdp!M128)*ASZ!$B128+(drdp!G128+drdp!P128)*ASZ!$C128+(drdp!J128+drdp!S128)*ASZ!$D128)</f>
        <v>-3.7044259286070965E-3</v>
      </c>
      <c r="H128" s="18">
        <f>Model!$W$13*((drdp!B128)*ASZ!$B128+(drdp!E128)*ASZ!$C128+(drdp!H128)*ASZ!$D128)</f>
        <v>-2.3769955018900051E-3</v>
      </c>
      <c r="I128" s="18">
        <f>Model!$W$13*((drdp!C128)*ASZ!$B128+(drdp!F128)*ASZ!$C128+(drdp!I128)*ASZ!$D128)</f>
        <v>2.3759507223664999E-3</v>
      </c>
      <c r="J128" s="18">
        <f>Model!$W$13*((drdp!D128)*ASZ!$B128+(drdp!G128)*ASZ!$C128+(drdp!J128)*ASZ!$D128)</f>
        <v>-1.8522129643035483E-3</v>
      </c>
      <c r="K128" s="21">
        <f>SUM(E$3:E127)+H128</f>
        <v>-0.26185267179816529</v>
      </c>
      <c r="L128" s="21">
        <f>SUM(F$3:F127)+I128</f>
        <v>0.1813253943813978</v>
      </c>
      <c r="M128" s="21">
        <f>SUM(G$3:G127)+J128</f>
        <v>0.23621962019568604</v>
      </c>
      <c r="N128" s="21"/>
      <c r="O128" s="21"/>
      <c r="P128" s="21"/>
      <c r="Q128" s="19">
        <f t="shared" si="5"/>
        <v>6.8566821727837665E-2</v>
      </c>
      <c r="R128" s="19">
        <f t="shared" si="5"/>
        <v>3.2878898647569453E-2</v>
      </c>
      <c r="S128" s="19">
        <f t="shared" si="5"/>
        <v>5.5799708965394164E-2</v>
      </c>
      <c r="T128" s="19">
        <f t="shared" si="6"/>
        <v>-4.7480538983625045E-2</v>
      </c>
      <c r="U128" s="19">
        <f t="shared" si="7"/>
        <v>-6.1854738679388233E-2</v>
      </c>
      <c r="V128" s="19">
        <f t="shared" si="8"/>
        <v>4.2832615792606776E-2</v>
      </c>
    </row>
    <row r="129" spans="1:22" x14ac:dyDescent="0.25">
      <c r="A129" s="26">
        <f>Wellpath!E129</f>
        <v>3630</v>
      </c>
      <c r="B129" s="22">
        <v>0</v>
      </c>
      <c r="C129" s="22">
        <f>-SIN(Wellpath!$L129) * COS(Wellpath!$L129)</f>
        <v>0.28291537516203757</v>
      </c>
      <c r="D129" s="22">
        <f>TAN(Dip) * SIN(Wellpath!$L129) * COS(Wellpath!$L129) * SIN(Wellpath!$O129)</f>
        <v>-0.40694942901105163</v>
      </c>
      <c r="E129" s="20">
        <f>Model!$W$13*((drdp!B129+drdp!K129)*ASZ!$B129+(drdp!E129+drdp!N129)*ASZ!$C129+(drdp!H129+drdp!Q129)*ASZ!$D129)</f>
        <v>-3.1960929036736873E-3</v>
      </c>
      <c r="F129" s="20">
        <f>Model!$W$13*((drdp!C129+drdp!L129)*ASZ!$B129+(drdp!F129+drdp!O129)*ASZ!$C129+(drdp!I129+drdp!R129)*ASZ!$D129)</f>
        <v>5.0356282323423904E-3</v>
      </c>
      <c r="G129" s="20">
        <f>Model!$W$13*((drdp!D129+drdp!M129)*ASZ!$B129+(drdp!G129+drdp!P129)*ASZ!$C129+(drdp!J129+drdp!S129)*ASZ!$D129)</f>
        <v>-4.0532864205012889E-3</v>
      </c>
      <c r="H129" s="18">
        <f>Model!$W$13*((drdp!B129)*ASZ!$B129+(drdp!E129)*ASZ!$C129+(drdp!H129)*ASZ!$D129)</f>
        <v>-1.5980464518368436E-3</v>
      </c>
      <c r="I129" s="18">
        <f>Model!$W$13*((drdp!C129)*ASZ!$B129+(drdp!F129)*ASZ!$C129+(drdp!I129)*ASZ!$D129)</f>
        <v>2.5178141161711952E-3</v>
      </c>
      <c r="J129" s="18">
        <f>Model!$W$13*((drdp!D129)*ASZ!$B129+(drdp!G129)*ASZ!$C129+(drdp!J129)*ASZ!$D129)</f>
        <v>-2.0266432102506444E-3</v>
      </c>
      <c r="K129" s="21">
        <f>SUM(E$3:E128)+H129</f>
        <v>-0.26582771375189213</v>
      </c>
      <c r="L129" s="21">
        <f>SUM(F$3:F128)+I129</f>
        <v>0.18621915921993551</v>
      </c>
      <c r="M129" s="21">
        <f>SUM(G$3:G128)+J129</f>
        <v>0.23234076402113185</v>
      </c>
      <c r="N129" s="21"/>
      <c r="O129" s="21"/>
      <c r="P129" s="21"/>
      <c r="Q129" s="19">
        <f t="shared" si="5"/>
        <v>7.0664373398557898E-2</v>
      </c>
      <c r="R129" s="19">
        <f t="shared" si="5"/>
        <v>3.4677575260579692E-2</v>
      </c>
      <c r="S129" s="19">
        <f t="shared" si="5"/>
        <v>5.3982230625923278E-2</v>
      </c>
      <c r="T129" s="19">
        <f t="shared" si="6"/>
        <v>-4.9502213352235043E-2</v>
      </c>
      <c r="U129" s="19">
        <f t="shared" si="7"/>
        <v>-6.1762614111105354E-2</v>
      </c>
      <c r="V129" s="19">
        <f t="shared" si="8"/>
        <v>4.3266301728532616E-2</v>
      </c>
    </row>
    <row r="130" spans="1:22" x14ac:dyDescent="0.25">
      <c r="A130" s="26">
        <f>Wellpath!E130</f>
        <v>3660</v>
      </c>
      <c r="B130" s="22">
        <v>0</v>
      </c>
      <c r="C130" s="22">
        <f>-SIN(Wellpath!$L130) * COS(Wellpath!$L130)</f>
        <v>0.30257752513323916</v>
      </c>
      <c r="D130" s="22">
        <f>TAN(Dip) * SIN(Wellpath!$L130) * COS(Wellpath!$L130) * SIN(Wellpath!$O130)</f>
        <v>-0.31437711768996346</v>
      </c>
      <c r="E130" s="20">
        <f>Model!$W$13*((drdp!B130+drdp!K130)*ASZ!$B130+(drdp!E130+drdp!N130)*ASZ!$C130+(drdp!H130+drdp!Q130)*ASZ!$D130)</f>
        <v>-1.3933757284304105E-3</v>
      </c>
      <c r="F130" s="20">
        <f>Model!$W$13*((drdp!C130+drdp!L130)*ASZ!$B130+(drdp!F130+drdp!O130)*ASZ!$C130+(drdp!I130+drdp!R130)*ASZ!$D130)</f>
        <v>4.4865286403097549E-3</v>
      </c>
      <c r="G130" s="20">
        <f>Model!$W$13*((drdp!D130+drdp!M130)*ASZ!$B130+(drdp!G130+drdp!P130)*ASZ!$C130+(drdp!J130+drdp!S130)*ASZ!$D130)</f>
        <v>-4.3010957116930027E-3</v>
      </c>
      <c r="H130" s="18">
        <f>Model!$W$13*((drdp!B130)*ASZ!$B130+(drdp!E130)*ASZ!$C130+(drdp!H130)*ASZ!$D130)</f>
        <v>-6.9668786421520524E-4</v>
      </c>
      <c r="I130" s="18">
        <f>Model!$W$13*((drdp!C130)*ASZ!$B130+(drdp!F130)*ASZ!$C130+(drdp!I130)*ASZ!$D130)</f>
        <v>2.2432643201548775E-3</v>
      </c>
      <c r="J130" s="18">
        <f>Model!$W$13*((drdp!D130)*ASZ!$B130+(drdp!G130)*ASZ!$C130+(drdp!J130)*ASZ!$D130)</f>
        <v>-2.1505478558465014E-3</v>
      </c>
      <c r="K130" s="21">
        <f>SUM(E$3:E129)+H130</f>
        <v>-0.26812244806794416</v>
      </c>
      <c r="L130" s="21">
        <f>SUM(F$3:F129)+I130</f>
        <v>0.19098023765626157</v>
      </c>
      <c r="M130" s="21">
        <f>SUM(G$3:G129)+J130</f>
        <v>0.2281635729550347</v>
      </c>
      <c r="N130" s="21"/>
      <c r="O130" s="21"/>
      <c r="P130" s="21"/>
      <c r="Q130" s="19">
        <f t="shared" si="5"/>
        <v>7.188964715794742E-2</v>
      </c>
      <c r="R130" s="19">
        <f t="shared" si="5"/>
        <v>3.6473451175242151E-2</v>
      </c>
      <c r="S130" s="19">
        <f t="shared" si="5"/>
        <v>5.2058616023607444E-2</v>
      </c>
      <c r="T130" s="19">
        <f t="shared" si="6"/>
        <v>-5.120608885299463E-2</v>
      </c>
      <c r="U130" s="19">
        <f t="shared" si="7"/>
        <v>-6.1175775740632883E-2</v>
      </c>
      <c r="V130" s="19">
        <f t="shared" si="8"/>
        <v>4.3574733387454302E-2</v>
      </c>
    </row>
    <row r="131" spans="1:22" x14ac:dyDescent="0.25">
      <c r="A131" s="26">
        <f>Wellpath!E131</f>
        <v>3690</v>
      </c>
      <c r="B131" s="22">
        <v>0</v>
      </c>
      <c r="C131" s="22">
        <f>-SIN(Wellpath!$L131) * COS(Wellpath!$L131)</f>
        <v>0.31520243885739441</v>
      </c>
      <c r="D131" s="22">
        <f>TAN(Dip) * SIN(Wellpath!$L131) * COS(Wellpath!$L131) * SIN(Wellpath!$O131)</f>
        <v>-0.19112653513712899</v>
      </c>
      <c r="E131" s="20">
        <f>Model!$W$13*((drdp!B131+drdp!K131)*ASZ!$B131+(drdp!E131+drdp!N131)*ASZ!$C131+(drdp!H131+drdp!Q131)*ASZ!$D131)</f>
        <v>2.5055097879060395E-4</v>
      </c>
      <c r="F131" s="20">
        <f>Model!$W$13*((drdp!C131+drdp!L131)*ASZ!$B131+(drdp!F131+drdp!O131)*ASZ!$C131+(drdp!I131+drdp!R131)*ASZ!$D131)</f>
        <v>3.1205112090474754E-3</v>
      </c>
      <c r="G131" s="20">
        <f>Model!$W$13*((drdp!D131+drdp!M131)*ASZ!$B131+(drdp!G131+drdp!P131)*ASZ!$C131+(drdp!J131+drdp!S131)*ASZ!$D131)</f>
        <v>-4.4557405413059225E-3</v>
      </c>
      <c r="H131" s="18">
        <f>Model!$W$13*((drdp!B131)*ASZ!$B131+(drdp!E131)*ASZ!$C131+(drdp!H131)*ASZ!$D131)</f>
        <v>1.2527548939530198E-4</v>
      </c>
      <c r="I131" s="18">
        <f>Model!$W$13*((drdp!C131)*ASZ!$B131+(drdp!F131)*ASZ!$C131+(drdp!I131)*ASZ!$D131)</f>
        <v>1.5602556045237377E-3</v>
      </c>
      <c r="J131" s="18">
        <f>Model!$W$13*((drdp!D131)*ASZ!$B131+(drdp!G131)*ASZ!$C131+(drdp!J131)*ASZ!$D131)</f>
        <v>-2.2278702706529613E-3</v>
      </c>
      <c r="K131" s="21">
        <f>SUM(E$3:E130)+H131</f>
        <v>-0.26869386044276405</v>
      </c>
      <c r="L131" s="21">
        <f>SUM(F$3:F130)+I131</f>
        <v>0.19478375758094021</v>
      </c>
      <c r="M131" s="21">
        <f>SUM(G$3:G130)+J131</f>
        <v>0.22378515482853523</v>
      </c>
      <c r="N131" s="21"/>
      <c r="O131" s="21"/>
      <c r="P131" s="21"/>
      <c r="Q131" s="19">
        <f t="shared" si="5"/>
        <v>7.2196390639635566E-2</v>
      </c>
      <c r="R131" s="19">
        <f t="shared" si="5"/>
        <v>3.7940712217350486E-2</v>
      </c>
      <c r="S131" s="19">
        <f t="shared" si="5"/>
        <v>5.0079795521631484E-2</v>
      </c>
      <c r="T131" s="19">
        <f t="shared" si="6"/>
        <v>-5.2337199775970338E-2</v>
      </c>
      <c r="U131" s="19">
        <f t="shared" si="7"/>
        <v>-6.0129697160660793E-2</v>
      </c>
      <c r="V131" s="19">
        <f t="shared" si="8"/>
        <v>4.3589713348334579E-2</v>
      </c>
    </row>
    <row r="132" spans="1:22" x14ac:dyDescent="0.25">
      <c r="A132" s="26">
        <f>Wellpath!E132</f>
        <v>3720</v>
      </c>
      <c r="B132" s="22">
        <v>0</v>
      </c>
      <c r="C132" s="22">
        <f>-SIN(Wellpath!$L132) * COS(Wellpath!$L132)</f>
        <v>0.32099252876025119</v>
      </c>
      <c r="D132" s="22">
        <f>TAN(Dip) * SIN(Wellpath!$L132) * COS(Wellpath!$L132) * SIN(Wellpath!$O132)</f>
        <v>-4.9076401534848123E-2</v>
      </c>
      <c r="E132" s="20">
        <f>Model!$W$13*((drdp!B132+drdp!K132)*ASZ!$B132+(drdp!E132+drdp!N132)*ASZ!$C132+(drdp!H132+drdp!Q132)*ASZ!$D132)</f>
        <v>9.2419497166189952E-4</v>
      </c>
      <c r="F132" s="20">
        <f>Model!$W$13*((drdp!C132+drdp!L132)*ASZ!$B132+(drdp!F132+drdp!O132)*ASZ!$C132+(drdp!I132+drdp!R132)*ASZ!$D132)</f>
        <v>7.4863137327089112E-4</v>
      </c>
      <c r="G132" s="20">
        <f>Model!$W$13*((drdp!D132+drdp!M132)*ASZ!$B132+(drdp!G132+drdp!P132)*ASZ!$C132+(drdp!J132+drdp!S132)*ASZ!$D132)</f>
        <v>-3.0169175302182825E-3</v>
      </c>
      <c r="H132" s="18">
        <f>Model!$W$13*((drdp!B132)*ASZ!$B132+(drdp!E132)*ASZ!$C132+(drdp!H132)*ASZ!$D132)</f>
        <v>6.9314622874642453E-4</v>
      </c>
      <c r="I132" s="18">
        <f>Model!$W$13*((drdp!C132)*ASZ!$B132+(drdp!F132)*ASZ!$C132+(drdp!I132)*ASZ!$D132)</f>
        <v>5.6147352995316831E-4</v>
      </c>
      <c r="J132" s="18">
        <f>Model!$W$13*((drdp!D132)*ASZ!$B132+(drdp!G132)*ASZ!$C132+(drdp!J132)*ASZ!$D132)</f>
        <v>-2.2626881476637117E-3</v>
      </c>
      <c r="K132" s="21">
        <f>SUM(E$3:E131)+H132</f>
        <v>-0.26787543872462227</v>
      </c>
      <c r="L132" s="21">
        <f>SUM(F$3:F131)+I132</f>
        <v>0.19690548671541711</v>
      </c>
      <c r="M132" s="21">
        <f>SUM(G$3:G131)+J132</f>
        <v>0.21929459641021856</v>
      </c>
      <c r="N132" s="21"/>
      <c r="O132" s="21"/>
      <c r="P132" s="21"/>
      <c r="Q132" s="19">
        <f t="shared" ref="Q132:S133" si="9">K132^2</f>
        <v>7.1757250671908857E-2</v>
      </c>
      <c r="R132" s="19">
        <f t="shared" si="9"/>
        <v>3.8771770698635299E-2</v>
      </c>
      <c r="S132" s="19">
        <f t="shared" si="9"/>
        <v>4.8090120014720641E-2</v>
      </c>
      <c r="T132" s="19">
        <f t="shared" ref="T132:T133" si="10">K132*L132</f>
        <v>-5.2746143641177641E-2</v>
      </c>
      <c r="U132" s="19">
        <f t="shared" ref="U132:U133" si="11">K132*M132</f>
        <v>-5.8743636223326276E-2</v>
      </c>
      <c r="V132" s="19">
        <f t="shared" ref="V132:V133" si="12">L132*M132</f>
        <v>4.3180309240215049E-2</v>
      </c>
    </row>
    <row r="133" spans="1:22" x14ac:dyDescent="0.25">
      <c r="A133" s="26">
        <f>Wellpath!E133</f>
        <v>3730</v>
      </c>
      <c r="B133" s="22">
        <v>0</v>
      </c>
      <c r="C133" s="22">
        <f>-SIN(Wellpath!$L133) * COS(Wellpath!$L133)</f>
        <v>0.32139380484326968</v>
      </c>
      <c r="D133" s="22">
        <f>TAN(Dip) * SIN(Wellpath!$L133) * COS(Wellpath!$L133) * SIN(Wellpath!$O133)</f>
        <v>1.0818333103935848E-16</v>
      </c>
      <c r="E133" s="20">
        <f>Model!$W$13*((drdp!B133+drdp!K133)*ASZ!$B133+(drdp!E133+drdp!N133)*ASZ!$C133+(drdp!H133+drdp!Q133)*ASZ!$D133)</f>
        <v>8.0329373887641671E-4</v>
      </c>
      <c r="F133" s="20">
        <f>Model!$W$13*((drdp!C133+drdp!L133)*ASZ!$B133+(drdp!F133+drdp!O133)*ASZ!$C133+(drdp!I133+drdp!R133)*ASZ!$D133)</f>
        <v>1.8545497243688795E-4</v>
      </c>
      <c r="G133" s="20">
        <f>Model!$W$13*((drdp!D133+drdp!M133)*ASZ!$B133+(drdp!G133+drdp!P133)*ASZ!$C133+(drdp!J133+drdp!S133)*ASZ!$D133)</f>
        <v>-2.2650854008314518E-3</v>
      </c>
      <c r="H133" s="18">
        <f>Model!$W$13*((drdp!B133)*ASZ!$B133+(drdp!E133)*ASZ!$C133+(drdp!H133)*ASZ!$D133)</f>
        <v>2.6776457962547216E-4</v>
      </c>
      <c r="I133" s="18">
        <f>Model!$W$13*((drdp!C133)*ASZ!$B133+(drdp!F133)*ASZ!$C133+(drdp!I133)*ASZ!$D133)</f>
        <v>6.1818324145629307E-5</v>
      </c>
      <c r="J133" s="18">
        <f>Model!$W$13*((drdp!D133)*ASZ!$B133+(drdp!G133)*ASZ!$C133+(drdp!J133)*ASZ!$D133)</f>
        <v>-7.5502846694381731E-4</v>
      </c>
      <c r="K133" s="21">
        <f>SUM(E$3:E132)+H133</f>
        <v>-0.26737662540208135</v>
      </c>
      <c r="L133" s="21">
        <f>SUM(F$3:F132)+I133</f>
        <v>0.19715446288288044</v>
      </c>
      <c r="M133" s="21">
        <f>SUM(G$3:G132)+J133</f>
        <v>0.21778533856072016</v>
      </c>
      <c r="N133" s="21"/>
      <c r="O133" s="21"/>
      <c r="P133" s="21"/>
      <c r="Q133" s="19">
        <f t="shared" si="9"/>
        <v>7.149025981140493E-2</v>
      </c>
      <c r="R133" s="19">
        <f t="shared" si="9"/>
        <v>3.8869882234637082E-2</v>
      </c>
      <c r="S133" s="19">
        <f t="shared" si="9"/>
        <v>4.7430453692007504E-2</v>
      </c>
      <c r="T133" s="19">
        <f t="shared" si="10"/>
        <v>-5.2714494968584477E-2</v>
      </c>
      <c r="U133" s="19">
        <f t="shared" si="11"/>
        <v>-5.8230708886415135E-2</v>
      </c>
      <c r="V133" s="19">
        <f t="shared" si="12"/>
        <v>4.2937351447705052E-2</v>
      </c>
    </row>
    <row r="134" spans="1:22" x14ac:dyDescent="0.25">
      <c r="A134" s="26">
        <f>Wellpath!E134</f>
        <v>3750</v>
      </c>
      <c r="B134" s="22">
        <v>0</v>
      </c>
      <c r="C134" s="22">
        <f>-SIN(Wellpath!$L134) * COS(Wellpath!$L134)</f>
        <v>0.32139380484326968</v>
      </c>
      <c r="D134" s="22">
        <f>TAN(Dip) * SIN(Wellpath!$L134) * COS(Wellpath!$L134) * SIN(Wellpath!$O134)</f>
        <v>1.0818333103935848E-16</v>
      </c>
      <c r="E134" s="20">
        <f>Model!$W$13*((drdp!B134+drdp!K134)*ASZ!$B134+(drdp!E134+drdp!N134)*ASZ!$C134+(drdp!H134+drdp!Q134)*ASZ!$D134)</f>
        <v>1.3388228981273608E-3</v>
      </c>
      <c r="F134" s="20">
        <f>Model!$W$13*((drdp!C134+drdp!L134)*ASZ!$B134+(drdp!F134+drdp!O134)*ASZ!$C134+(drdp!I134+drdp!R134)*ASZ!$D134)</f>
        <v>3.0909162072814656E-4</v>
      </c>
      <c r="G134" s="20">
        <f>Model!$W$13*((drdp!D134+drdp!M134)*ASZ!$B134+(drdp!G134+drdp!P134)*ASZ!$C134+(drdp!J134+drdp!S134)*ASZ!$D134)</f>
        <v>-3.7751423347190862E-3</v>
      </c>
      <c r="H134" s="18">
        <f>Model!$W$13*((drdp!B134)*ASZ!$B134+(drdp!E134)*ASZ!$C134+(drdp!H134)*ASZ!$D134)</f>
        <v>5.3552915925094433E-4</v>
      </c>
      <c r="I134" s="18">
        <f>Model!$W$13*((drdp!C134)*ASZ!$B134+(drdp!F134)*ASZ!$C134+(drdp!I134)*ASZ!$D134)</f>
        <v>1.2363664829125861E-4</v>
      </c>
      <c r="J134" s="18">
        <f>Model!$W$13*((drdp!D134)*ASZ!$B134+(drdp!G134)*ASZ!$C134+(drdp!J134)*ASZ!$D134)</f>
        <v>-1.5100569338876346E-3</v>
      </c>
      <c r="K134" s="21">
        <f>SUM(E$3:E133)+H134</f>
        <v>-0.26630556708357944</v>
      </c>
      <c r="L134" s="21">
        <f>SUM(F$3:F133)+I134</f>
        <v>0.19740173617946297</v>
      </c>
      <c r="M134" s="21">
        <f>SUM(G$3:G133)+J134</f>
        <v>0.21476522469294487</v>
      </c>
      <c r="N134" s="21"/>
      <c r="O134" s="21"/>
      <c r="P134" s="21"/>
      <c r="Q134" s="19">
        <f t="shared" ref="Q134:Q197" si="13">K134^2</f>
        <v>7.0918655059706834E-2</v>
      </c>
      <c r="R134" s="19">
        <f t="shared" ref="R134:R197" si="14">L134^2</f>
        <v>3.8967445446666298E-2</v>
      </c>
      <c r="S134" s="19">
        <f t="shared" ref="S134:S197" si="15">M134^2</f>
        <v>4.6124101737411098E-2</v>
      </c>
      <c r="T134" s="19">
        <f t="shared" ref="T134:T197" si="16">K134*L134</f>
        <v>-5.2569181296555023E-2</v>
      </c>
      <c r="U134" s="19">
        <f t="shared" ref="U134:U197" si="17">K134*M134</f>
        <v>-5.7193174951687041E-2</v>
      </c>
      <c r="V134" s="19">
        <f t="shared" ref="V134:V197" si="18">L134*M134</f>
        <v>4.2395028225359788E-2</v>
      </c>
    </row>
    <row r="135" spans="1:22" x14ac:dyDescent="0.25">
      <c r="A135" s="26">
        <f>Wellpath!E135</f>
        <v>3780</v>
      </c>
      <c r="B135" s="22">
        <v>0</v>
      </c>
      <c r="C135" s="22">
        <f>-SIN(Wellpath!$L135) * COS(Wellpath!$L135)</f>
        <v>0.32139380484326968</v>
      </c>
      <c r="D135" s="22">
        <f>TAN(Dip) * SIN(Wellpath!$L135) * COS(Wellpath!$L135) * SIN(Wellpath!$O135)</f>
        <v>1.0818333103935848E-16</v>
      </c>
      <c r="E135" s="20">
        <f>Model!$W$13*((drdp!B135+drdp!K135)*ASZ!$B135+(drdp!E135+drdp!N135)*ASZ!$C135+(drdp!H135+drdp!Q135)*ASZ!$D135)</f>
        <v>1.6065874777528334E-3</v>
      </c>
      <c r="F135" s="20">
        <f>Model!$W$13*((drdp!C135+drdp!L135)*ASZ!$B135+(drdp!F135+drdp!O135)*ASZ!$C135+(drdp!I135+drdp!R135)*ASZ!$D135)</f>
        <v>3.709099448737759E-4</v>
      </c>
      <c r="G135" s="20">
        <f>Model!$W$13*((drdp!D135+drdp!M135)*ASZ!$B135+(drdp!G135+drdp!P135)*ASZ!$C135+(drdp!J135+drdp!S135)*ASZ!$D135)</f>
        <v>-4.5301708016629036E-3</v>
      </c>
      <c r="H135" s="18">
        <f>Model!$W$13*((drdp!B135)*ASZ!$B135+(drdp!E135)*ASZ!$C135+(drdp!H135)*ASZ!$D135)</f>
        <v>8.0329373887641671E-4</v>
      </c>
      <c r="I135" s="18">
        <f>Model!$W$13*((drdp!C135)*ASZ!$B135+(drdp!F135)*ASZ!$C135+(drdp!I135)*ASZ!$D135)</f>
        <v>1.8545497243688795E-4</v>
      </c>
      <c r="J135" s="18">
        <f>Model!$W$13*((drdp!D135)*ASZ!$B135+(drdp!G135)*ASZ!$C135+(drdp!J135)*ASZ!$D135)</f>
        <v>-2.2650854008314518E-3</v>
      </c>
      <c r="K135" s="21">
        <f>SUM(E$3:E134)+H135</f>
        <v>-0.26469897960582656</v>
      </c>
      <c r="L135" s="21">
        <f>SUM(F$3:F134)+I135</f>
        <v>0.19777264612433673</v>
      </c>
      <c r="M135" s="21">
        <f>SUM(G$3:G134)+J135</f>
        <v>0.21023505389128197</v>
      </c>
      <c r="N135" s="21"/>
      <c r="O135" s="21"/>
      <c r="P135" s="21"/>
      <c r="Q135" s="19">
        <f t="shared" si="13"/>
        <v>7.0065549804365787E-2</v>
      </c>
      <c r="R135" s="19">
        <f t="shared" si="14"/>
        <v>3.9114019555022125E-2</v>
      </c>
      <c r="S135" s="19">
        <f t="shared" si="15"/>
        <v>4.4198777884670234E-2</v>
      </c>
      <c r="T135" s="19">
        <f t="shared" si="16"/>
        <v>-5.235021762305616E-2</v>
      </c>
      <c r="U135" s="19">
        <f t="shared" si="17"/>
        <v>-5.5649004242398291E-2</v>
      </c>
      <c r="V135" s="19">
        <f t="shared" si="18"/>
        <v>4.157874291617137E-2</v>
      </c>
    </row>
    <row r="136" spans="1:22" x14ac:dyDescent="0.25">
      <c r="A136" s="26">
        <f>Wellpath!E136</f>
        <v>3810</v>
      </c>
      <c r="B136" s="22">
        <v>0</v>
      </c>
      <c r="C136" s="22">
        <f>-SIN(Wellpath!$L136) * COS(Wellpath!$L136)</f>
        <v>0.32139380484326968</v>
      </c>
      <c r="D136" s="22">
        <f>TAN(Dip) * SIN(Wellpath!$L136) * COS(Wellpath!$L136) * SIN(Wellpath!$O136)</f>
        <v>1.0818333103935848E-16</v>
      </c>
      <c r="E136" s="20">
        <f>Model!$W$13*((drdp!B136+drdp!K136)*ASZ!$B136+(drdp!E136+drdp!N136)*ASZ!$C136+(drdp!H136+drdp!Q136)*ASZ!$D136)</f>
        <v>1.6065874777528334E-3</v>
      </c>
      <c r="F136" s="20">
        <f>Model!$W$13*((drdp!C136+drdp!L136)*ASZ!$B136+(drdp!F136+drdp!O136)*ASZ!$C136+(drdp!I136+drdp!R136)*ASZ!$D136)</f>
        <v>3.709099448737759E-4</v>
      </c>
      <c r="G136" s="20">
        <f>Model!$W$13*((drdp!D136+drdp!M136)*ASZ!$B136+(drdp!G136+drdp!P136)*ASZ!$C136+(drdp!J136+drdp!S136)*ASZ!$D136)</f>
        <v>-4.5301708016629036E-3</v>
      </c>
      <c r="H136" s="18">
        <f>Model!$W$13*((drdp!B136)*ASZ!$B136+(drdp!E136)*ASZ!$C136+(drdp!H136)*ASZ!$D136)</f>
        <v>8.0329373887641671E-4</v>
      </c>
      <c r="I136" s="18">
        <f>Model!$W$13*((drdp!C136)*ASZ!$B136+(drdp!F136)*ASZ!$C136+(drdp!I136)*ASZ!$D136)</f>
        <v>1.8545497243688795E-4</v>
      </c>
      <c r="J136" s="18">
        <f>Model!$W$13*((drdp!D136)*ASZ!$B136+(drdp!G136)*ASZ!$C136+(drdp!J136)*ASZ!$D136)</f>
        <v>-2.2650854008314518E-3</v>
      </c>
      <c r="K136" s="21">
        <f>SUM(E$3:E135)+H136</f>
        <v>-0.26309239212807373</v>
      </c>
      <c r="L136" s="21">
        <f>SUM(F$3:F135)+I136</f>
        <v>0.1981435560692105</v>
      </c>
      <c r="M136" s="21">
        <f>SUM(G$3:G135)+J136</f>
        <v>0.20570488308961907</v>
      </c>
      <c r="N136" s="21"/>
      <c r="O136" s="21"/>
      <c r="P136" s="21"/>
      <c r="Q136" s="19">
        <f t="shared" si="13"/>
        <v>6.9217606795672112E-2</v>
      </c>
      <c r="R136" s="19">
        <f t="shared" si="14"/>
        <v>3.9260868811752364E-2</v>
      </c>
      <c r="S136" s="19">
        <f t="shared" si="15"/>
        <v>4.231449892691385E-2</v>
      </c>
      <c r="T136" s="19">
        <f t="shared" si="16"/>
        <v>-5.2130062151011694E-2</v>
      </c>
      <c r="U136" s="19">
        <f t="shared" si="17"/>
        <v>-5.411938976447362E-2</v>
      </c>
      <c r="V136" s="19">
        <f t="shared" si="18"/>
        <v>4.0759097036178325E-2</v>
      </c>
    </row>
    <row r="137" spans="1:22" x14ac:dyDescent="0.25">
      <c r="A137" s="26">
        <f>Wellpath!E137</f>
        <v>3840</v>
      </c>
      <c r="B137" s="22">
        <v>0</v>
      </c>
      <c r="C137" s="22">
        <f>-SIN(Wellpath!$L137) * COS(Wellpath!$L137)</f>
        <v>0.32139380484326968</v>
      </c>
      <c r="D137" s="22">
        <f>TAN(Dip) * SIN(Wellpath!$L137) * COS(Wellpath!$L137) * SIN(Wellpath!$O137)</f>
        <v>1.0818333103935848E-16</v>
      </c>
      <c r="E137" s="20">
        <f>Model!$W$13*((drdp!B137+drdp!K137)*ASZ!$B137+(drdp!E137+drdp!N137)*ASZ!$C137+(drdp!H137+drdp!Q137)*ASZ!$D137)</f>
        <v>1.6065874777528334E-3</v>
      </c>
      <c r="F137" s="20">
        <f>Model!$W$13*((drdp!C137+drdp!L137)*ASZ!$B137+(drdp!F137+drdp!O137)*ASZ!$C137+(drdp!I137+drdp!R137)*ASZ!$D137)</f>
        <v>3.709099448737759E-4</v>
      </c>
      <c r="G137" s="20">
        <f>Model!$W$13*((drdp!D137+drdp!M137)*ASZ!$B137+(drdp!G137+drdp!P137)*ASZ!$C137+(drdp!J137+drdp!S137)*ASZ!$D137)</f>
        <v>-4.5301708016629036E-3</v>
      </c>
      <c r="H137" s="18">
        <f>Model!$W$13*((drdp!B137)*ASZ!$B137+(drdp!E137)*ASZ!$C137+(drdp!H137)*ASZ!$D137)</f>
        <v>8.0329373887641671E-4</v>
      </c>
      <c r="I137" s="18">
        <f>Model!$W$13*((drdp!C137)*ASZ!$B137+(drdp!F137)*ASZ!$C137+(drdp!I137)*ASZ!$D137)</f>
        <v>1.8545497243688795E-4</v>
      </c>
      <c r="J137" s="18">
        <f>Model!$W$13*((drdp!D137)*ASZ!$B137+(drdp!G137)*ASZ!$C137+(drdp!J137)*ASZ!$D137)</f>
        <v>-2.2650854008314518E-3</v>
      </c>
      <c r="K137" s="21">
        <f>SUM(E$3:E136)+H137</f>
        <v>-0.2614858046503209</v>
      </c>
      <c r="L137" s="21">
        <f>SUM(F$3:F136)+I137</f>
        <v>0.19851446601408426</v>
      </c>
      <c r="M137" s="21">
        <f>SUM(G$3:G136)+J137</f>
        <v>0.20117471228795616</v>
      </c>
      <c r="N137" s="21"/>
      <c r="O137" s="21"/>
      <c r="P137" s="21"/>
      <c r="Q137" s="19">
        <f t="shared" si="13"/>
        <v>6.8374826033625782E-2</v>
      </c>
      <c r="R137" s="19">
        <f t="shared" si="14"/>
        <v>3.9407993216857014E-2</v>
      </c>
      <c r="S137" s="19">
        <f t="shared" si="15"/>
        <v>4.0471264864141938E-2</v>
      </c>
      <c r="T137" s="19">
        <f t="shared" si="16"/>
        <v>-5.1908714880421605E-2</v>
      </c>
      <c r="U137" s="19">
        <f t="shared" si="17"/>
        <v>-5.2604331517913015E-2</v>
      </c>
      <c r="V137" s="19">
        <f t="shared" si="18"/>
        <v>3.9936090585380654E-2</v>
      </c>
    </row>
    <row r="138" spans="1:22" x14ac:dyDescent="0.25">
      <c r="A138" s="26">
        <f>Wellpath!E138</f>
        <v>3870</v>
      </c>
      <c r="B138" s="22">
        <v>0</v>
      </c>
      <c r="C138" s="22">
        <f>-SIN(Wellpath!$L138) * COS(Wellpath!$L138)</f>
        <v>0.32139380484326968</v>
      </c>
      <c r="D138" s="22">
        <f>TAN(Dip) * SIN(Wellpath!$L138) * COS(Wellpath!$L138) * SIN(Wellpath!$O138)</f>
        <v>1.0818333103935848E-16</v>
      </c>
      <c r="E138" s="20">
        <f>Model!$W$13*((drdp!B138+drdp!K138)*ASZ!$B138+(drdp!E138+drdp!N138)*ASZ!$C138+(drdp!H138+drdp!Q138)*ASZ!$D138)</f>
        <v>1.6065874777528334E-3</v>
      </c>
      <c r="F138" s="20">
        <f>Model!$W$13*((drdp!C138+drdp!L138)*ASZ!$B138+(drdp!F138+drdp!O138)*ASZ!$C138+(drdp!I138+drdp!R138)*ASZ!$D138)</f>
        <v>3.709099448737759E-4</v>
      </c>
      <c r="G138" s="20">
        <f>Model!$W$13*((drdp!D138+drdp!M138)*ASZ!$B138+(drdp!G138+drdp!P138)*ASZ!$C138+(drdp!J138+drdp!S138)*ASZ!$D138)</f>
        <v>-4.5301708016629036E-3</v>
      </c>
      <c r="H138" s="18">
        <f>Model!$W$13*((drdp!B138)*ASZ!$B138+(drdp!E138)*ASZ!$C138+(drdp!H138)*ASZ!$D138)</f>
        <v>8.0329373887641671E-4</v>
      </c>
      <c r="I138" s="18">
        <f>Model!$W$13*((drdp!C138)*ASZ!$B138+(drdp!F138)*ASZ!$C138+(drdp!I138)*ASZ!$D138)</f>
        <v>1.8545497243688795E-4</v>
      </c>
      <c r="J138" s="18">
        <f>Model!$W$13*((drdp!D138)*ASZ!$B138+(drdp!G138)*ASZ!$C138+(drdp!J138)*ASZ!$D138)</f>
        <v>-2.2650854008314518E-3</v>
      </c>
      <c r="K138" s="21">
        <f>SUM(E$3:E137)+H138</f>
        <v>-0.25987921717256807</v>
      </c>
      <c r="L138" s="21">
        <f>SUM(F$3:F137)+I138</f>
        <v>0.19888537595895803</v>
      </c>
      <c r="M138" s="21">
        <f>SUM(G$3:G137)+J138</f>
        <v>0.19664454148629326</v>
      </c>
      <c r="N138" s="21"/>
      <c r="O138" s="21"/>
      <c r="P138" s="21"/>
      <c r="Q138" s="19">
        <f t="shared" si="13"/>
        <v>6.7537207518226797E-2</v>
      </c>
      <c r="R138" s="19">
        <f t="shared" si="14"/>
        <v>3.9555392770336081E-2</v>
      </c>
      <c r="S138" s="19">
        <f t="shared" si="15"/>
        <v>3.8669075696354513E-2</v>
      </c>
      <c r="T138" s="19">
        <f t="shared" si="16"/>
        <v>-5.16861758112859E-2</v>
      </c>
      <c r="U138" s="19">
        <f t="shared" si="17"/>
        <v>-5.1103829502716476E-2</v>
      </c>
      <c r="V138" s="19">
        <f t="shared" si="18"/>
        <v>3.9109723563778356E-2</v>
      </c>
    </row>
    <row r="139" spans="1:22" x14ac:dyDescent="0.25">
      <c r="A139" s="26">
        <f>Wellpath!E139</f>
        <v>3900</v>
      </c>
      <c r="B139" s="22">
        <v>0</v>
      </c>
      <c r="C139" s="22">
        <f>-SIN(Wellpath!$L139) * COS(Wellpath!$L139)</f>
        <v>0.32139380484326968</v>
      </c>
      <c r="D139" s="22">
        <f>TAN(Dip) * SIN(Wellpath!$L139) * COS(Wellpath!$L139) * SIN(Wellpath!$O139)</f>
        <v>1.0818333103935848E-16</v>
      </c>
      <c r="E139" s="20">
        <f>Model!$W$13*((drdp!B139+drdp!K139)*ASZ!$B139+(drdp!E139+drdp!N139)*ASZ!$C139+(drdp!H139+drdp!Q139)*ASZ!$D139)</f>
        <v>1.6065874777528334E-3</v>
      </c>
      <c r="F139" s="20">
        <f>Model!$W$13*((drdp!C139+drdp!L139)*ASZ!$B139+(drdp!F139+drdp!O139)*ASZ!$C139+(drdp!I139+drdp!R139)*ASZ!$D139)</f>
        <v>3.709099448737759E-4</v>
      </c>
      <c r="G139" s="20">
        <f>Model!$W$13*((drdp!D139+drdp!M139)*ASZ!$B139+(drdp!G139+drdp!P139)*ASZ!$C139+(drdp!J139+drdp!S139)*ASZ!$D139)</f>
        <v>-4.5301708016629036E-3</v>
      </c>
      <c r="H139" s="18">
        <f>Model!$W$13*((drdp!B139)*ASZ!$B139+(drdp!E139)*ASZ!$C139+(drdp!H139)*ASZ!$D139)</f>
        <v>8.0329373887641671E-4</v>
      </c>
      <c r="I139" s="18">
        <f>Model!$W$13*((drdp!C139)*ASZ!$B139+(drdp!F139)*ASZ!$C139+(drdp!I139)*ASZ!$D139)</f>
        <v>1.8545497243688795E-4</v>
      </c>
      <c r="J139" s="18">
        <f>Model!$W$13*((drdp!D139)*ASZ!$B139+(drdp!G139)*ASZ!$C139+(drdp!J139)*ASZ!$D139)</f>
        <v>-2.2650854008314518E-3</v>
      </c>
      <c r="K139" s="21">
        <f>SUM(E$3:E138)+H139</f>
        <v>-0.25827262969481524</v>
      </c>
      <c r="L139" s="21">
        <f>SUM(F$3:F138)+I139</f>
        <v>0.19925628590383179</v>
      </c>
      <c r="M139" s="21">
        <f>SUM(G$3:G138)+J139</f>
        <v>0.19211437068463036</v>
      </c>
      <c r="N139" s="21"/>
      <c r="O139" s="21"/>
      <c r="P139" s="21"/>
      <c r="Q139" s="19">
        <f t="shared" si="13"/>
        <v>6.6704751249475155E-2</v>
      </c>
      <c r="R139" s="19">
        <f t="shared" si="14"/>
        <v>3.9703067472189553E-2</v>
      </c>
      <c r="S139" s="19">
        <f t="shared" si="15"/>
        <v>3.690793142355156E-2</v>
      </c>
      <c r="T139" s="19">
        <f t="shared" si="16"/>
        <v>-5.1462444943604579E-2</v>
      </c>
      <c r="U139" s="19">
        <f t="shared" si="17"/>
        <v>-4.9617883718884002E-2</v>
      </c>
      <c r="V139" s="19">
        <f t="shared" si="18"/>
        <v>3.8279995971371425E-2</v>
      </c>
    </row>
    <row r="140" spans="1:22" x14ac:dyDescent="0.25">
      <c r="A140" s="26">
        <f>Wellpath!E140</f>
        <v>3930</v>
      </c>
      <c r="B140" s="22">
        <v>0</v>
      </c>
      <c r="C140" s="22">
        <f>-SIN(Wellpath!$L140) * COS(Wellpath!$L140)</f>
        <v>0.32139380484326968</v>
      </c>
      <c r="D140" s="22">
        <f>TAN(Dip) * SIN(Wellpath!$L140) * COS(Wellpath!$L140) * SIN(Wellpath!$O140)</f>
        <v>1.0818333103935848E-16</v>
      </c>
      <c r="E140" s="20">
        <f>Model!$W$13*((drdp!B140+drdp!K140)*ASZ!$B140+(drdp!E140+drdp!N140)*ASZ!$C140+(drdp!H140+drdp!Q140)*ASZ!$D140)</f>
        <v>1.6065874777528334E-3</v>
      </c>
      <c r="F140" s="20">
        <f>Model!$W$13*((drdp!C140+drdp!L140)*ASZ!$B140+(drdp!F140+drdp!O140)*ASZ!$C140+(drdp!I140+drdp!R140)*ASZ!$D140)</f>
        <v>3.709099448737759E-4</v>
      </c>
      <c r="G140" s="20">
        <f>Model!$W$13*((drdp!D140+drdp!M140)*ASZ!$B140+(drdp!G140+drdp!P140)*ASZ!$C140+(drdp!J140+drdp!S140)*ASZ!$D140)</f>
        <v>-4.5301708016629036E-3</v>
      </c>
      <c r="H140" s="18">
        <f>Model!$W$13*((drdp!B140)*ASZ!$B140+(drdp!E140)*ASZ!$C140+(drdp!H140)*ASZ!$D140)</f>
        <v>8.0329373887641671E-4</v>
      </c>
      <c r="I140" s="18">
        <f>Model!$W$13*((drdp!C140)*ASZ!$B140+(drdp!F140)*ASZ!$C140+(drdp!I140)*ASZ!$D140)</f>
        <v>1.8545497243688795E-4</v>
      </c>
      <c r="J140" s="18">
        <f>Model!$W$13*((drdp!D140)*ASZ!$B140+(drdp!G140)*ASZ!$C140+(drdp!J140)*ASZ!$D140)</f>
        <v>-2.2650854008314518E-3</v>
      </c>
      <c r="K140" s="21">
        <f>SUM(E$3:E139)+H140</f>
        <v>-0.25666604221706241</v>
      </c>
      <c r="L140" s="21">
        <f>SUM(F$3:F139)+I140</f>
        <v>0.19962719584870556</v>
      </c>
      <c r="M140" s="21">
        <f>SUM(G$3:G139)+J140</f>
        <v>0.18758419988296746</v>
      </c>
      <c r="N140" s="21"/>
      <c r="O140" s="21"/>
      <c r="P140" s="21"/>
      <c r="Q140" s="19">
        <f t="shared" si="13"/>
        <v>6.5877457227370859E-2</v>
      </c>
      <c r="R140" s="19">
        <f t="shared" si="14"/>
        <v>3.9851017322417442E-2</v>
      </c>
      <c r="S140" s="19">
        <f t="shared" si="15"/>
        <v>3.5187832045733086E-2</v>
      </c>
      <c r="T140" s="19">
        <f t="shared" si="16"/>
        <v>-5.1237522277377649E-2</v>
      </c>
      <c r="U140" s="19">
        <f t="shared" si="17"/>
        <v>-4.8146494166415602E-2</v>
      </c>
      <c r="V140" s="19">
        <f t="shared" si="18"/>
        <v>3.7446907808159874E-2</v>
      </c>
    </row>
    <row r="141" spans="1:22" x14ac:dyDescent="0.25">
      <c r="A141" s="26">
        <f>Wellpath!E141</f>
        <v>3960</v>
      </c>
      <c r="B141" s="22">
        <v>0</v>
      </c>
      <c r="C141" s="22">
        <f>-SIN(Wellpath!$L141) * COS(Wellpath!$L141)</f>
        <v>0.32139380484326968</v>
      </c>
      <c r="D141" s="22">
        <f>TAN(Dip) * SIN(Wellpath!$L141) * COS(Wellpath!$L141) * SIN(Wellpath!$O141)</f>
        <v>1.0818333103935848E-16</v>
      </c>
      <c r="E141" s="20">
        <f>Model!$W$13*((drdp!B141+drdp!K141)*ASZ!$B141+(drdp!E141+drdp!N141)*ASZ!$C141+(drdp!H141+drdp!Q141)*ASZ!$D141)</f>
        <v>1.6065874777528334E-3</v>
      </c>
      <c r="F141" s="20">
        <f>Model!$W$13*((drdp!C141+drdp!L141)*ASZ!$B141+(drdp!F141+drdp!O141)*ASZ!$C141+(drdp!I141+drdp!R141)*ASZ!$D141)</f>
        <v>3.709099448737759E-4</v>
      </c>
      <c r="G141" s="20">
        <f>Model!$W$13*((drdp!D141+drdp!M141)*ASZ!$B141+(drdp!G141+drdp!P141)*ASZ!$C141+(drdp!J141+drdp!S141)*ASZ!$D141)</f>
        <v>-4.5301708016629036E-3</v>
      </c>
      <c r="H141" s="18">
        <f>Model!$W$13*((drdp!B141)*ASZ!$B141+(drdp!E141)*ASZ!$C141+(drdp!H141)*ASZ!$D141)</f>
        <v>8.0329373887641671E-4</v>
      </c>
      <c r="I141" s="18">
        <f>Model!$W$13*((drdp!C141)*ASZ!$B141+(drdp!F141)*ASZ!$C141+(drdp!I141)*ASZ!$D141)</f>
        <v>1.8545497243688795E-4</v>
      </c>
      <c r="J141" s="18">
        <f>Model!$W$13*((drdp!D141)*ASZ!$B141+(drdp!G141)*ASZ!$C141+(drdp!J141)*ASZ!$D141)</f>
        <v>-2.2650854008314518E-3</v>
      </c>
      <c r="K141" s="21">
        <f>SUM(E$3:E140)+H141</f>
        <v>-0.25505945473930958</v>
      </c>
      <c r="L141" s="21">
        <f>SUM(F$3:F140)+I141</f>
        <v>0.19999810579357932</v>
      </c>
      <c r="M141" s="21">
        <f>SUM(G$3:G140)+J141</f>
        <v>0.18305402908130455</v>
      </c>
      <c r="N141" s="21"/>
      <c r="O141" s="21"/>
      <c r="P141" s="21"/>
      <c r="Q141" s="19">
        <f t="shared" si="13"/>
        <v>6.5055325451913906E-2</v>
      </c>
      <c r="R141" s="19">
        <f t="shared" si="14"/>
        <v>3.999924232101975E-2</v>
      </c>
      <c r="S141" s="19">
        <f t="shared" si="15"/>
        <v>3.3508777562899092E-2</v>
      </c>
      <c r="T141" s="19">
        <f t="shared" si="16"/>
        <v>-5.1011407812605096E-2</v>
      </c>
      <c r="U141" s="19">
        <f t="shared" si="17"/>
        <v>-4.6689660845311259E-2</v>
      </c>
      <c r="V141" s="19">
        <f t="shared" si="18"/>
        <v>3.6610459074143696E-2</v>
      </c>
    </row>
    <row r="142" spans="1:22" x14ac:dyDescent="0.25">
      <c r="A142" s="26">
        <f>Wellpath!E142</f>
        <v>3990</v>
      </c>
      <c r="B142" s="22">
        <v>0</v>
      </c>
      <c r="C142" s="22">
        <f>-SIN(Wellpath!$L142) * COS(Wellpath!$L142)</f>
        <v>0.32139380484326968</v>
      </c>
      <c r="D142" s="22">
        <f>TAN(Dip) * SIN(Wellpath!$L142) * COS(Wellpath!$L142) * SIN(Wellpath!$O142)</f>
        <v>1.0818333103935848E-16</v>
      </c>
      <c r="E142" s="20">
        <f>Model!$W$13*((drdp!B142+drdp!K142)*ASZ!$B142+(drdp!E142+drdp!N142)*ASZ!$C142+(drdp!H142+drdp!Q142)*ASZ!$D142)</f>
        <v>1.6065874777528334E-3</v>
      </c>
      <c r="F142" s="20">
        <f>Model!$W$13*((drdp!C142+drdp!L142)*ASZ!$B142+(drdp!F142+drdp!O142)*ASZ!$C142+(drdp!I142+drdp!R142)*ASZ!$D142)</f>
        <v>3.709099448737759E-4</v>
      </c>
      <c r="G142" s="20">
        <f>Model!$W$13*((drdp!D142+drdp!M142)*ASZ!$B142+(drdp!G142+drdp!P142)*ASZ!$C142+(drdp!J142+drdp!S142)*ASZ!$D142)</f>
        <v>-4.5301708016629036E-3</v>
      </c>
      <c r="H142" s="18">
        <f>Model!$W$13*((drdp!B142)*ASZ!$B142+(drdp!E142)*ASZ!$C142+(drdp!H142)*ASZ!$D142)</f>
        <v>8.0329373887641671E-4</v>
      </c>
      <c r="I142" s="18">
        <f>Model!$W$13*((drdp!C142)*ASZ!$B142+(drdp!F142)*ASZ!$C142+(drdp!I142)*ASZ!$D142)</f>
        <v>1.8545497243688795E-4</v>
      </c>
      <c r="J142" s="18">
        <f>Model!$W$13*((drdp!D142)*ASZ!$B142+(drdp!G142)*ASZ!$C142+(drdp!J142)*ASZ!$D142)</f>
        <v>-2.2650854008314518E-3</v>
      </c>
      <c r="K142" s="21">
        <f>SUM(E$3:E141)+H142</f>
        <v>-0.25345286726155675</v>
      </c>
      <c r="L142" s="21">
        <f>SUM(F$3:F141)+I142</f>
        <v>0.20036901573845309</v>
      </c>
      <c r="M142" s="21">
        <f>SUM(G$3:G141)+J142</f>
        <v>0.17852385827964165</v>
      </c>
      <c r="N142" s="21"/>
      <c r="O142" s="21"/>
      <c r="P142" s="21"/>
      <c r="Q142" s="19">
        <f t="shared" si="13"/>
        <v>6.4238355923104298E-2</v>
      </c>
      <c r="R142" s="19">
        <f t="shared" si="14"/>
        <v>4.0147742467996461E-2</v>
      </c>
      <c r="S142" s="19">
        <f t="shared" si="15"/>
        <v>3.1870767975049577E-2</v>
      </c>
      <c r="T142" s="19">
        <f t="shared" si="16"/>
        <v>-5.0784101549286927E-2</v>
      </c>
      <c r="U142" s="19">
        <f t="shared" si="17"/>
        <v>-4.5247383755570983E-2</v>
      </c>
      <c r="V142" s="19">
        <f t="shared" si="18"/>
        <v>3.5770649769322885E-2</v>
      </c>
    </row>
    <row r="143" spans="1:22" x14ac:dyDescent="0.25">
      <c r="A143" s="26">
        <f>Wellpath!E143</f>
        <v>4020</v>
      </c>
      <c r="B143" s="22">
        <v>0</v>
      </c>
      <c r="C143" s="22">
        <f>-SIN(Wellpath!$L143) * COS(Wellpath!$L143)</f>
        <v>0.32139380484326968</v>
      </c>
      <c r="D143" s="22">
        <f>TAN(Dip) * SIN(Wellpath!$L143) * COS(Wellpath!$L143) * SIN(Wellpath!$O143)</f>
        <v>1.0818333103935848E-16</v>
      </c>
      <c r="E143" s="20">
        <f>Model!$W$13*((drdp!B143+drdp!K143)*ASZ!$B143+(drdp!E143+drdp!N143)*ASZ!$C143+(drdp!H143+drdp!Q143)*ASZ!$D143)</f>
        <v>1.0710583185018887E-3</v>
      </c>
      <c r="F143" s="20">
        <f>Model!$W$13*((drdp!C143+drdp!L143)*ASZ!$B143+(drdp!F143+drdp!O143)*ASZ!$C143+(drdp!I143+drdp!R143)*ASZ!$D143)</f>
        <v>2.4727329658251723E-4</v>
      </c>
      <c r="G143" s="20">
        <f>Model!$W$13*((drdp!D143+drdp!M143)*ASZ!$B143+(drdp!G143+drdp!P143)*ASZ!$C143+(drdp!J143+drdp!S143)*ASZ!$D143)</f>
        <v>-3.0201138677752692E-3</v>
      </c>
      <c r="H143" s="18">
        <f>Model!$W$13*((drdp!B143)*ASZ!$B143+(drdp!E143)*ASZ!$C143+(drdp!H143)*ASZ!$D143)</f>
        <v>8.0329373887641671E-4</v>
      </c>
      <c r="I143" s="18">
        <f>Model!$W$13*((drdp!C143)*ASZ!$B143+(drdp!F143)*ASZ!$C143+(drdp!I143)*ASZ!$D143)</f>
        <v>1.8545497243688795E-4</v>
      </c>
      <c r="J143" s="18">
        <f>Model!$W$13*((drdp!D143)*ASZ!$B143+(drdp!G143)*ASZ!$C143+(drdp!J143)*ASZ!$D143)</f>
        <v>-2.2650854008314518E-3</v>
      </c>
      <c r="K143" s="21">
        <f>SUM(E$3:E142)+H143</f>
        <v>-0.25184627978380392</v>
      </c>
      <c r="L143" s="21">
        <f>SUM(F$3:F142)+I143</f>
        <v>0.20073992568332685</v>
      </c>
      <c r="M143" s="21">
        <f>SUM(G$3:G142)+J143</f>
        <v>0.17399368747797875</v>
      </c>
      <c r="N143" s="21"/>
      <c r="O143" s="21"/>
      <c r="P143" s="21"/>
      <c r="Q143" s="19">
        <f t="shared" si="13"/>
        <v>6.3426548640942035E-2</v>
      </c>
      <c r="R143" s="19">
        <f t="shared" si="14"/>
        <v>4.029651776334759E-2</v>
      </c>
      <c r="S143" s="19">
        <f t="shared" si="15"/>
        <v>3.0273803282184538E-2</v>
      </c>
      <c r="T143" s="19">
        <f t="shared" si="16"/>
        <v>-5.0555603487423141E-2</v>
      </c>
      <c r="U143" s="19">
        <f t="shared" si="17"/>
        <v>-4.3819662897194779E-2</v>
      </c>
      <c r="V143" s="19">
        <f t="shared" si="18"/>
        <v>3.4927479893697454E-2</v>
      </c>
    </row>
    <row r="144" spans="1:22" x14ac:dyDescent="0.25">
      <c r="A144" s="26">
        <f>Wellpath!E144</f>
        <v>4030</v>
      </c>
      <c r="B144" s="22">
        <v>0</v>
      </c>
      <c r="C144" s="22">
        <f>-SIN(Wellpath!$L144) * COS(Wellpath!$L144)</f>
        <v>0.32139380484326968</v>
      </c>
      <c r="D144" s="22">
        <f>TAN(Dip) * SIN(Wellpath!$L144) * COS(Wellpath!$L144) * SIN(Wellpath!$O144)</f>
        <v>1.0818333103935848E-16</v>
      </c>
      <c r="E144" s="20">
        <f>Model!$W$13*((drdp!B144+drdp!K144)*ASZ!$B144+(drdp!E144+drdp!N144)*ASZ!$C144+(drdp!H144+drdp!Q144)*ASZ!$D144)</f>
        <v>-0.10764136100943984</v>
      </c>
      <c r="F144" s="20">
        <f>Model!$W$13*((drdp!C144+drdp!L144)*ASZ!$B144+(drdp!F144+drdp!O144)*ASZ!$C144+(drdp!I144+drdp!R144)*ASZ!$D144)</f>
        <v>-2.4850966306542984E-2</v>
      </c>
      <c r="G144" s="20">
        <f>Model!$W$13*((drdp!D144+drdp!M144)*ASZ!$B144+(drdp!G144+drdp!P144)*ASZ!$C144+(drdp!J144+drdp!S144)*ASZ!$D144)</f>
        <v>0.30352144371141454</v>
      </c>
      <c r="H144" s="18">
        <f>Model!$W$13*((drdp!B144)*ASZ!$B144+(drdp!E144)*ASZ!$C144+(drdp!H144)*ASZ!$D144)</f>
        <v>2.6776457962547216E-4</v>
      </c>
      <c r="I144" s="18">
        <f>Model!$W$13*((drdp!C144)*ASZ!$B144+(drdp!F144)*ASZ!$C144+(drdp!I144)*ASZ!$D144)</f>
        <v>6.1818324145629307E-5</v>
      </c>
      <c r="J144" s="18">
        <f>Model!$W$13*((drdp!D144)*ASZ!$B144+(drdp!G144)*ASZ!$C144+(drdp!J144)*ASZ!$D144)</f>
        <v>-7.5502846694381731E-4</v>
      </c>
      <c r="K144" s="21">
        <f>SUM(E$3:E143)+H144</f>
        <v>-0.25131075062455299</v>
      </c>
      <c r="L144" s="21">
        <f>SUM(F$3:F143)+I144</f>
        <v>0.20086356233161812</v>
      </c>
      <c r="M144" s="21">
        <f>SUM(G$3:G143)+J144</f>
        <v>0.17248363054409113</v>
      </c>
      <c r="N144" s="21"/>
      <c r="O144" s="21"/>
      <c r="P144" s="21"/>
      <c r="Q144" s="19">
        <f t="shared" si="13"/>
        <v>6.3157093379476267E-2</v>
      </c>
      <c r="R144" s="19">
        <f t="shared" si="14"/>
        <v>4.0346170672547838E-2</v>
      </c>
      <c r="S144" s="19">
        <f t="shared" si="15"/>
        <v>2.9750602805670528E-2</v>
      </c>
      <c r="T144" s="19">
        <f t="shared" si="16"/>
        <v>-5.0479172622680639E-2</v>
      </c>
      <c r="U144" s="19">
        <f t="shared" si="17"/>
        <v>-4.3346990662483618E-2</v>
      </c>
      <c r="V144" s="19">
        <f t="shared" si="18"/>
        <v>3.4645676474976843E-2</v>
      </c>
    </row>
    <row r="145" spans="1:22" x14ac:dyDescent="0.25">
      <c r="A145" s="26">
        <f>Wellpath!E145</f>
        <v>0</v>
      </c>
      <c r="B145" s="22">
        <v>0</v>
      </c>
      <c r="C145" s="22">
        <f>-SIN(Wellpath!$L145) * COS(Wellpath!$L145)</f>
        <v>0</v>
      </c>
      <c r="D145" s="22">
        <f>TAN(Dip) * SIN(Wellpath!$L145) * COS(Wellpath!$L145) * SIN(Wellpath!$O145)</f>
        <v>0</v>
      </c>
      <c r="E145" s="20">
        <f>Model!$W$13*((drdp!B145+drdp!K145)*ASZ!$B145+(drdp!E145+drdp!N145)*ASZ!$C145+(drdp!H145+drdp!Q145)*ASZ!$D145)</f>
        <v>0</v>
      </c>
      <c r="F145" s="20">
        <f>Model!$W$13*((drdp!C145+drdp!L145)*ASZ!$B145+(drdp!F145+drdp!O145)*ASZ!$C145+(drdp!I145+drdp!R145)*ASZ!$D145)</f>
        <v>0</v>
      </c>
      <c r="G145" s="20">
        <f>Model!$W$13*((drdp!D145+drdp!M145)*ASZ!$B145+(drdp!G145+drdp!P145)*ASZ!$C145+(drdp!J145+drdp!S145)*ASZ!$D145)</f>
        <v>0</v>
      </c>
      <c r="H145" s="18">
        <f>Model!$W$13*((drdp!B145)*ASZ!$B145+(drdp!E145)*ASZ!$C145+(drdp!H145)*ASZ!$D145)</f>
        <v>0</v>
      </c>
      <c r="I145" s="18">
        <f>Model!$W$13*((drdp!C145)*ASZ!$B145+(drdp!F145)*ASZ!$C145+(drdp!I145)*ASZ!$D145)</f>
        <v>0</v>
      </c>
      <c r="J145" s="18">
        <f>Model!$W$13*((drdp!D145)*ASZ!$B145+(drdp!G145)*ASZ!$C145+(drdp!J145)*ASZ!$D145)</f>
        <v>0</v>
      </c>
      <c r="K145" s="21">
        <f>SUM(E$3:E144)+H145</f>
        <v>-0.35921987621361828</v>
      </c>
      <c r="L145" s="21">
        <f>SUM(F$3:F144)+I145</f>
        <v>0.17595077770092951</v>
      </c>
      <c r="M145" s="21">
        <f>SUM(G$3:G144)+J145</f>
        <v>0.47676010272244951</v>
      </c>
      <c r="N145" s="21"/>
      <c r="O145" s="21"/>
      <c r="P145" s="21"/>
      <c r="Q145" s="19">
        <f t="shared" si="13"/>
        <v>0.12903891946692725</v>
      </c>
      <c r="R145" s="19">
        <f t="shared" si="14"/>
        <v>3.0958676173561912E-2</v>
      </c>
      <c r="S145" s="19">
        <f t="shared" si="15"/>
        <v>0.22730019554792061</v>
      </c>
      <c r="T145" s="19">
        <f t="shared" si="16"/>
        <v>-6.3205016585417773E-2</v>
      </c>
      <c r="U145" s="19">
        <f t="shared" si="17"/>
        <v>-0.17126170508355024</v>
      </c>
      <c r="V145" s="19">
        <f t="shared" si="18"/>
        <v>8.3886310850790027E-2</v>
      </c>
    </row>
    <row r="146" spans="1:22" x14ac:dyDescent="0.25">
      <c r="A146" s="26">
        <f>Wellpath!E146</f>
        <v>0</v>
      </c>
      <c r="B146" s="22">
        <v>0</v>
      </c>
      <c r="C146" s="22">
        <f>-SIN(Wellpath!$L146) * COS(Wellpath!$L146)</f>
        <v>0</v>
      </c>
      <c r="D146" s="22">
        <f>TAN(Dip) * SIN(Wellpath!$L146) * COS(Wellpath!$L146) * SIN(Wellpath!$O146)</f>
        <v>0</v>
      </c>
      <c r="E146" s="20">
        <f>Model!$W$13*((drdp!B146+drdp!K146)*ASZ!$B146+(drdp!E146+drdp!N146)*ASZ!$C146+(drdp!H146+drdp!Q146)*ASZ!$D146)</f>
        <v>0</v>
      </c>
      <c r="F146" s="20">
        <f>Model!$W$13*((drdp!C146+drdp!L146)*ASZ!$B146+(drdp!F146+drdp!O146)*ASZ!$C146+(drdp!I146+drdp!R146)*ASZ!$D146)</f>
        <v>0</v>
      </c>
      <c r="G146" s="20">
        <f>Model!$W$13*((drdp!D146+drdp!M146)*ASZ!$B146+(drdp!G146+drdp!P146)*ASZ!$C146+(drdp!J146+drdp!S146)*ASZ!$D146)</f>
        <v>0</v>
      </c>
      <c r="H146" s="18">
        <f>Model!$W$13*((drdp!B146)*ASZ!$B146+(drdp!E146)*ASZ!$C146+(drdp!H146)*ASZ!$D146)</f>
        <v>0</v>
      </c>
      <c r="I146" s="18">
        <f>Model!$W$13*((drdp!C146)*ASZ!$B146+(drdp!F146)*ASZ!$C146+(drdp!I146)*ASZ!$D146)</f>
        <v>0</v>
      </c>
      <c r="J146" s="18">
        <f>Model!$W$13*((drdp!D146)*ASZ!$B146+(drdp!G146)*ASZ!$C146+(drdp!J146)*ASZ!$D146)</f>
        <v>0</v>
      </c>
      <c r="K146" s="21">
        <f>SUM(E$3:E145)+H146</f>
        <v>-0.35921987621361828</v>
      </c>
      <c r="L146" s="21">
        <f>SUM(F$3:F145)+I146</f>
        <v>0.17595077770092951</v>
      </c>
      <c r="M146" s="21">
        <f>SUM(G$3:G145)+J146</f>
        <v>0.47676010272244951</v>
      </c>
      <c r="N146" s="21"/>
      <c r="O146" s="21"/>
      <c r="P146" s="21"/>
      <c r="Q146" s="19">
        <f t="shared" si="13"/>
        <v>0.12903891946692725</v>
      </c>
      <c r="R146" s="19">
        <f t="shared" si="14"/>
        <v>3.0958676173561912E-2</v>
      </c>
      <c r="S146" s="19">
        <f t="shared" si="15"/>
        <v>0.22730019554792061</v>
      </c>
      <c r="T146" s="19">
        <f t="shared" si="16"/>
        <v>-6.3205016585417773E-2</v>
      </c>
      <c r="U146" s="19">
        <f t="shared" si="17"/>
        <v>-0.17126170508355024</v>
      </c>
      <c r="V146" s="19">
        <f t="shared" si="18"/>
        <v>8.3886310850790027E-2</v>
      </c>
    </row>
    <row r="147" spans="1:22" x14ac:dyDescent="0.25">
      <c r="A147" s="26">
        <f>Wellpath!E147</f>
        <v>0</v>
      </c>
      <c r="B147" s="22">
        <v>0</v>
      </c>
      <c r="C147" s="22">
        <f>-SIN(Wellpath!$L147) * COS(Wellpath!$L147)</f>
        <v>0</v>
      </c>
      <c r="D147" s="22">
        <f>TAN(Dip) * SIN(Wellpath!$L147) * COS(Wellpath!$L147) * SIN(Wellpath!$O147)</f>
        <v>0</v>
      </c>
      <c r="E147" s="20">
        <f>Model!$W$13*((drdp!B147+drdp!K147)*ASZ!$B147+(drdp!E147+drdp!N147)*ASZ!$C147+(drdp!H147+drdp!Q147)*ASZ!$D147)</f>
        <v>0</v>
      </c>
      <c r="F147" s="20">
        <f>Model!$W$13*((drdp!C147+drdp!L147)*ASZ!$B147+(drdp!F147+drdp!O147)*ASZ!$C147+(drdp!I147+drdp!R147)*ASZ!$D147)</f>
        <v>0</v>
      </c>
      <c r="G147" s="20">
        <f>Model!$W$13*((drdp!D147+drdp!M147)*ASZ!$B147+(drdp!G147+drdp!P147)*ASZ!$C147+(drdp!J147+drdp!S147)*ASZ!$D147)</f>
        <v>0</v>
      </c>
      <c r="H147" s="18">
        <f>Model!$W$13*((drdp!B147)*ASZ!$B147+(drdp!E147)*ASZ!$C147+(drdp!H147)*ASZ!$D147)</f>
        <v>0</v>
      </c>
      <c r="I147" s="18">
        <f>Model!$W$13*((drdp!C147)*ASZ!$B147+(drdp!F147)*ASZ!$C147+(drdp!I147)*ASZ!$D147)</f>
        <v>0</v>
      </c>
      <c r="J147" s="18">
        <f>Model!$W$13*((drdp!D147)*ASZ!$B147+(drdp!G147)*ASZ!$C147+(drdp!J147)*ASZ!$D147)</f>
        <v>0</v>
      </c>
      <c r="K147" s="21">
        <f>SUM(E$3:E146)+H147</f>
        <v>-0.35921987621361828</v>
      </c>
      <c r="L147" s="21">
        <f>SUM(F$3:F146)+I147</f>
        <v>0.17595077770092951</v>
      </c>
      <c r="M147" s="21">
        <f>SUM(G$3:G146)+J147</f>
        <v>0.47676010272244951</v>
      </c>
      <c r="N147" s="21"/>
      <c r="O147" s="21"/>
      <c r="P147" s="21"/>
      <c r="Q147" s="19">
        <f t="shared" si="13"/>
        <v>0.12903891946692725</v>
      </c>
      <c r="R147" s="19">
        <f t="shared" si="14"/>
        <v>3.0958676173561912E-2</v>
      </c>
      <c r="S147" s="19">
        <f t="shared" si="15"/>
        <v>0.22730019554792061</v>
      </c>
      <c r="T147" s="19">
        <f t="shared" si="16"/>
        <v>-6.3205016585417773E-2</v>
      </c>
      <c r="U147" s="19">
        <f t="shared" si="17"/>
        <v>-0.17126170508355024</v>
      </c>
      <c r="V147" s="19">
        <f t="shared" si="18"/>
        <v>8.3886310850790027E-2</v>
      </c>
    </row>
    <row r="148" spans="1:22" x14ac:dyDescent="0.25">
      <c r="A148" s="26">
        <f>Wellpath!E148</f>
        <v>0</v>
      </c>
      <c r="B148" s="22">
        <v>0</v>
      </c>
      <c r="C148" s="22">
        <f>-SIN(Wellpath!$L148) * COS(Wellpath!$L148)</f>
        <v>0</v>
      </c>
      <c r="D148" s="22">
        <f>TAN(Dip) * SIN(Wellpath!$L148) * COS(Wellpath!$L148) * SIN(Wellpath!$O148)</f>
        <v>0</v>
      </c>
      <c r="E148" s="20">
        <f>Model!$W$13*((drdp!B148+drdp!K148)*ASZ!$B148+(drdp!E148+drdp!N148)*ASZ!$C148+(drdp!H148+drdp!Q148)*ASZ!$D148)</f>
        <v>0</v>
      </c>
      <c r="F148" s="20">
        <f>Model!$W$13*((drdp!C148+drdp!L148)*ASZ!$B148+(drdp!F148+drdp!O148)*ASZ!$C148+(drdp!I148+drdp!R148)*ASZ!$D148)</f>
        <v>0</v>
      </c>
      <c r="G148" s="20">
        <f>Model!$W$13*((drdp!D148+drdp!M148)*ASZ!$B148+(drdp!G148+drdp!P148)*ASZ!$C148+(drdp!J148+drdp!S148)*ASZ!$D148)</f>
        <v>0</v>
      </c>
      <c r="H148" s="18">
        <f>Model!$W$13*((drdp!B148)*ASZ!$B148+(drdp!E148)*ASZ!$C148+(drdp!H148)*ASZ!$D148)</f>
        <v>0</v>
      </c>
      <c r="I148" s="18">
        <f>Model!$W$13*((drdp!C148)*ASZ!$B148+(drdp!F148)*ASZ!$C148+(drdp!I148)*ASZ!$D148)</f>
        <v>0</v>
      </c>
      <c r="J148" s="18">
        <f>Model!$W$13*((drdp!D148)*ASZ!$B148+(drdp!G148)*ASZ!$C148+(drdp!J148)*ASZ!$D148)</f>
        <v>0</v>
      </c>
      <c r="K148" s="21">
        <f>SUM(E$3:E147)+H148</f>
        <v>-0.35921987621361828</v>
      </c>
      <c r="L148" s="21">
        <f>SUM(F$3:F147)+I148</f>
        <v>0.17595077770092951</v>
      </c>
      <c r="M148" s="21">
        <f>SUM(G$3:G147)+J148</f>
        <v>0.47676010272244951</v>
      </c>
      <c r="N148" s="21"/>
      <c r="O148" s="21"/>
      <c r="P148" s="21"/>
      <c r="Q148" s="19">
        <f t="shared" si="13"/>
        <v>0.12903891946692725</v>
      </c>
      <c r="R148" s="19">
        <f t="shared" si="14"/>
        <v>3.0958676173561912E-2</v>
      </c>
      <c r="S148" s="19">
        <f t="shared" si="15"/>
        <v>0.22730019554792061</v>
      </c>
      <c r="T148" s="19">
        <f t="shared" si="16"/>
        <v>-6.3205016585417773E-2</v>
      </c>
      <c r="U148" s="19">
        <f t="shared" si="17"/>
        <v>-0.17126170508355024</v>
      </c>
      <c r="V148" s="19">
        <f t="shared" si="18"/>
        <v>8.3886310850790027E-2</v>
      </c>
    </row>
    <row r="149" spans="1:22" x14ac:dyDescent="0.25">
      <c r="A149" s="26">
        <f>Wellpath!E149</f>
        <v>0</v>
      </c>
      <c r="B149" s="22">
        <v>0</v>
      </c>
      <c r="C149" s="22">
        <f>-SIN(Wellpath!$L149) * COS(Wellpath!$L149)</f>
        <v>0</v>
      </c>
      <c r="D149" s="22">
        <f>TAN(Dip) * SIN(Wellpath!$L149) * COS(Wellpath!$L149) * SIN(Wellpath!$O149)</f>
        <v>0</v>
      </c>
      <c r="E149" s="20">
        <f>Model!$W$13*((drdp!B149+drdp!K149)*ASZ!$B149+(drdp!E149+drdp!N149)*ASZ!$C149+(drdp!H149+drdp!Q149)*ASZ!$D149)</f>
        <v>0</v>
      </c>
      <c r="F149" s="20">
        <f>Model!$W$13*((drdp!C149+drdp!L149)*ASZ!$B149+(drdp!F149+drdp!O149)*ASZ!$C149+(drdp!I149+drdp!R149)*ASZ!$D149)</f>
        <v>0</v>
      </c>
      <c r="G149" s="20">
        <f>Model!$W$13*((drdp!D149+drdp!M149)*ASZ!$B149+(drdp!G149+drdp!P149)*ASZ!$C149+(drdp!J149+drdp!S149)*ASZ!$D149)</f>
        <v>0</v>
      </c>
      <c r="H149" s="18">
        <f>Model!$W$13*((drdp!B149)*ASZ!$B149+(drdp!E149)*ASZ!$C149+(drdp!H149)*ASZ!$D149)</f>
        <v>0</v>
      </c>
      <c r="I149" s="18">
        <f>Model!$W$13*((drdp!C149)*ASZ!$B149+(drdp!F149)*ASZ!$C149+(drdp!I149)*ASZ!$D149)</f>
        <v>0</v>
      </c>
      <c r="J149" s="18">
        <f>Model!$W$13*((drdp!D149)*ASZ!$B149+(drdp!G149)*ASZ!$C149+(drdp!J149)*ASZ!$D149)</f>
        <v>0</v>
      </c>
      <c r="K149" s="21">
        <f>SUM(E$3:E148)+H149</f>
        <v>-0.35921987621361828</v>
      </c>
      <c r="L149" s="21">
        <f>SUM(F$3:F148)+I149</f>
        <v>0.17595077770092951</v>
      </c>
      <c r="M149" s="21">
        <f>SUM(G$3:G148)+J149</f>
        <v>0.47676010272244951</v>
      </c>
      <c r="N149" s="21"/>
      <c r="O149" s="21"/>
      <c r="P149" s="21"/>
      <c r="Q149" s="19">
        <f t="shared" si="13"/>
        <v>0.12903891946692725</v>
      </c>
      <c r="R149" s="19">
        <f t="shared" si="14"/>
        <v>3.0958676173561912E-2</v>
      </c>
      <c r="S149" s="19">
        <f t="shared" si="15"/>
        <v>0.22730019554792061</v>
      </c>
      <c r="T149" s="19">
        <f t="shared" si="16"/>
        <v>-6.3205016585417773E-2</v>
      </c>
      <c r="U149" s="19">
        <f t="shared" si="17"/>
        <v>-0.17126170508355024</v>
      </c>
      <c r="V149" s="19">
        <f t="shared" si="18"/>
        <v>8.3886310850790027E-2</v>
      </c>
    </row>
    <row r="150" spans="1:22" x14ac:dyDescent="0.25">
      <c r="A150" s="26">
        <f>Wellpath!E150</f>
        <v>0</v>
      </c>
      <c r="B150" s="22">
        <v>0</v>
      </c>
      <c r="C150" s="22">
        <f>-SIN(Wellpath!$L150) * COS(Wellpath!$L150)</f>
        <v>0</v>
      </c>
      <c r="D150" s="22">
        <f>TAN(Dip) * SIN(Wellpath!$L150) * COS(Wellpath!$L150) * SIN(Wellpath!$O150)</f>
        <v>0</v>
      </c>
      <c r="E150" s="20">
        <f>Model!$W$13*((drdp!B150+drdp!K150)*ASZ!$B150+(drdp!E150+drdp!N150)*ASZ!$C150+(drdp!H150+drdp!Q150)*ASZ!$D150)</f>
        <v>0</v>
      </c>
      <c r="F150" s="20">
        <f>Model!$W$13*((drdp!C150+drdp!L150)*ASZ!$B150+(drdp!F150+drdp!O150)*ASZ!$C150+(drdp!I150+drdp!R150)*ASZ!$D150)</f>
        <v>0</v>
      </c>
      <c r="G150" s="20">
        <f>Model!$W$13*((drdp!D150+drdp!M150)*ASZ!$B150+(drdp!G150+drdp!P150)*ASZ!$C150+(drdp!J150+drdp!S150)*ASZ!$D150)</f>
        <v>0</v>
      </c>
      <c r="H150" s="18">
        <f>Model!$W$13*((drdp!B150)*ASZ!$B150+(drdp!E150)*ASZ!$C150+(drdp!H150)*ASZ!$D150)</f>
        <v>0</v>
      </c>
      <c r="I150" s="18">
        <f>Model!$W$13*((drdp!C150)*ASZ!$B150+(drdp!F150)*ASZ!$C150+(drdp!I150)*ASZ!$D150)</f>
        <v>0</v>
      </c>
      <c r="J150" s="18">
        <f>Model!$W$13*((drdp!D150)*ASZ!$B150+(drdp!G150)*ASZ!$C150+(drdp!J150)*ASZ!$D150)</f>
        <v>0</v>
      </c>
      <c r="K150" s="21">
        <f>SUM(E$3:E149)+H150</f>
        <v>-0.35921987621361828</v>
      </c>
      <c r="L150" s="21">
        <f>SUM(F$3:F149)+I150</f>
        <v>0.17595077770092951</v>
      </c>
      <c r="M150" s="21">
        <f>SUM(G$3:G149)+J150</f>
        <v>0.47676010272244951</v>
      </c>
      <c r="N150" s="21"/>
      <c r="O150" s="21"/>
      <c r="P150" s="21"/>
      <c r="Q150" s="19">
        <f t="shared" si="13"/>
        <v>0.12903891946692725</v>
      </c>
      <c r="R150" s="19">
        <f t="shared" si="14"/>
        <v>3.0958676173561912E-2</v>
      </c>
      <c r="S150" s="19">
        <f t="shared" si="15"/>
        <v>0.22730019554792061</v>
      </c>
      <c r="T150" s="19">
        <f t="shared" si="16"/>
        <v>-6.3205016585417773E-2</v>
      </c>
      <c r="U150" s="19">
        <f t="shared" si="17"/>
        <v>-0.17126170508355024</v>
      </c>
      <c r="V150" s="19">
        <f t="shared" si="18"/>
        <v>8.3886310850790027E-2</v>
      </c>
    </row>
    <row r="151" spans="1:22" x14ac:dyDescent="0.25">
      <c r="A151" s="26">
        <f>Wellpath!E151</f>
        <v>0</v>
      </c>
      <c r="B151" s="22">
        <v>0</v>
      </c>
      <c r="C151" s="22">
        <f>-SIN(Wellpath!$L151) * COS(Wellpath!$L151)</f>
        <v>0</v>
      </c>
      <c r="D151" s="22">
        <f>TAN(Dip) * SIN(Wellpath!$L151) * COS(Wellpath!$L151) * SIN(Wellpath!$O151)</f>
        <v>0</v>
      </c>
      <c r="E151" s="20">
        <f>Model!$W$13*((drdp!B151+drdp!K151)*ASZ!$B151+(drdp!E151+drdp!N151)*ASZ!$C151+(drdp!H151+drdp!Q151)*ASZ!$D151)</f>
        <v>0</v>
      </c>
      <c r="F151" s="20">
        <f>Model!$W$13*((drdp!C151+drdp!L151)*ASZ!$B151+(drdp!F151+drdp!O151)*ASZ!$C151+(drdp!I151+drdp!R151)*ASZ!$D151)</f>
        <v>0</v>
      </c>
      <c r="G151" s="20">
        <f>Model!$W$13*((drdp!D151+drdp!M151)*ASZ!$B151+(drdp!G151+drdp!P151)*ASZ!$C151+(drdp!J151+drdp!S151)*ASZ!$D151)</f>
        <v>0</v>
      </c>
      <c r="H151" s="18">
        <f>Model!$W$13*((drdp!B151)*ASZ!$B151+(drdp!E151)*ASZ!$C151+(drdp!H151)*ASZ!$D151)</f>
        <v>0</v>
      </c>
      <c r="I151" s="18">
        <f>Model!$W$13*((drdp!C151)*ASZ!$B151+(drdp!F151)*ASZ!$C151+(drdp!I151)*ASZ!$D151)</f>
        <v>0</v>
      </c>
      <c r="J151" s="18">
        <f>Model!$W$13*((drdp!D151)*ASZ!$B151+(drdp!G151)*ASZ!$C151+(drdp!J151)*ASZ!$D151)</f>
        <v>0</v>
      </c>
      <c r="K151" s="21">
        <f>SUM(E$3:E150)+H151</f>
        <v>-0.35921987621361828</v>
      </c>
      <c r="L151" s="21">
        <f>SUM(F$3:F150)+I151</f>
        <v>0.17595077770092951</v>
      </c>
      <c r="M151" s="21">
        <f>SUM(G$3:G150)+J151</f>
        <v>0.47676010272244951</v>
      </c>
      <c r="N151" s="21"/>
      <c r="O151" s="21"/>
      <c r="P151" s="21"/>
      <c r="Q151" s="19">
        <f t="shared" si="13"/>
        <v>0.12903891946692725</v>
      </c>
      <c r="R151" s="19">
        <f t="shared" si="14"/>
        <v>3.0958676173561912E-2</v>
      </c>
      <c r="S151" s="19">
        <f t="shared" si="15"/>
        <v>0.22730019554792061</v>
      </c>
      <c r="T151" s="19">
        <f t="shared" si="16"/>
        <v>-6.3205016585417773E-2</v>
      </c>
      <c r="U151" s="19">
        <f t="shared" si="17"/>
        <v>-0.17126170508355024</v>
      </c>
      <c r="V151" s="19">
        <f t="shared" si="18"/>
        <v>8.3886310850790027E-2</v>
      </c>
    </row>
    <row r="152" spans="1:22" x14ac:dyDescent="0.25">
      <c r="A152" s="26">
        <f>Wellpath!E152</f>
        <v>0</v>
      </c>
      <c r="B152" s="22">
        <v>0</v>
      </c>
      <c r="C152" s="22">
        <f>-SIN(Wellpath!$L152) * COS(Wellpath!$L152)</f>
        <v>0</v>
      </c>
      <c r="D152" s="22">
        <f>TAN(Dip) * SIN(Wellpath!$L152) * COS(Wellpath!$L152) * SIN(Wellpath!$O152)</f>
        <v>0</v>
      </c>
      <c r="E152" s="20">
        <f>Model!$W$13*((drdp!B152+drdp!K152)*ASZ!$B152+(drdp!E152+drdp!N152)*ASZ!$C152+(drdp!H152+drdp!Q152)*ASZ!$D152)</f>
        <v>0</v>
      </c>
      <c r="F152" s="20">
        <f>Model!$W$13*((drdp!C152+drdp!L152)*ASZ!$B152+(drdp!F152+drdp!O152)*ASZ!$C152+(drdp!I152+drdp!R152)*ASZ!$D152)</f>
        <v>0</v>
      </c>
      <c r="G152" s="20">
        <f>Model!$W$13*((drdp!D152+drdp!M152)*ASZ!$B152+(drdp!G152+drdp!P152)*ASZ!$C152+(drdp!J152+drdp!S152)*ASZ!$D152)</f>
        <v>0</v>
      </c>
      <c r="H152" s="18">
        <f>Model!$W$13*((drdp!B152)*ASZ!$B152+(drdp!E152)*ASZ!$C152+(drdp!H152)*ASZ!$D152)</f>
        <v>0</v>
      </c>
      <c r="I152" s="18">
        <f>Model!$W$13*((drdp!C152)*ASZ!$B152+(drdp!F152)*ASZ!$C152+(drdp!I152)*ASZ!$D152)</f>
        <v>0</v>
      </c>
      <c r="J152" s="18">
        <f>Model!$W$13*((drdp!D152)*ASZ!$B152+(drdp!G152)*ASZ!$C152+(drdp!J152)*ASZ!$D152)</f>
        <v>0</v>
      </c>
      <c r="K152" s="21">
        <f>SUM(E$3:E151)+H152</f>
        <v>-0.35921987621361828</v>
      </c>
      <c r="L152" s="21">
        <f>SUM(F$3:F151)+I152</f>
        <v>0.17595077770092951</v>
      </c>
      <c r="M152" s="21">
        <f>SUM(G$3:G151)+J152</f>
        <v>0.47676010272244951</v>
      </c>
      <c r="N152" s="21"/>
      <c r="O152" s="21"/>
      <c r="P152" s="21"/>
      <c r="Q152" s="19">
        <f t="shared" si="13"/>
        <v>0.12903891946692725</v>
      </c>
      <c r="R152" s="19">
        <f t="shared" si="14"/>
        <v>3.0958676173561912E-2</v>
      </c>
      <c r="S152" s="19">
        <f t="shared" si="15"/>
        <v>0.22730019554792061</v>
      </c>
      <c r="T152" s="19">
        <f t="shared" si="16"/>
        <v>-6.3205016585417773E-2</v>
      </c>
      <c r="U152" s="19">
        <f t="shared" si="17"/>
        <v>-0.17126170508355024</v>
      </c>
      <c r="V152" s="19">
        <f t="shared" si="18"/>
        <v>8.3886310850790027E-2</v>
      </c>
    </row>
    <row r="153" spans="1:22" x14ac:dyDescent="0.25">
      <c r="A153" s="26">
        <f>Wellpath!E153</f>
        <v>0</v>
      </c>
      <c r="B153" s="22">
        <v>0</v>
      </c>
      <c r="C153" s="22">
        <f>-SIN(Wellpath!$L153) * COS(Wellpath!$L153)</f>
        <v>0</v>
      </c>
      <c r="D153" s="22">
        <f>TAN(Dip) * SIN(Wellpath!$L153) * COS(Wellpath!$L153) * SIN(Wellpath!$O153)</f>
        <v>0</v>
      </c>
      <c r="E153" s="20">
        <f>Model!$W$13*((drdp!B153+drdp!K153)*ASZ!$B153+(drdp!E153+drdp!N153)*ASZ!$C153+(drdp!H153+drdp!Q153)*ASZ!$D153)</f>
        <v>0</v>
      </c>
      <c r="F153" s="20">
        <f>Model!$W$13*((drdp!C153+drdp!L153)*ASZ!$B153+(drdp!F153+drdp!O153)*ASZ!$C153+(drdp!I153+drdp!R153)*ASZ!$D153)</f>
        <v>0</v>
      </c>
      <c r="G153" s="20">
        <f>Model!$W$13*((drdp!D153+drdp!M153)*ASZ!$B153+(drdp!G153+drdp!P153)*ASZ!$C153+(drdp!J153+drdp!S153)*ASZ!$D153)</f>
        <v>0</v>
      </c>
      <c r="H153" s="18">
        <f>Model!$W$13*((drdp!B153)*ASZ!$B153+(drdp!E153)*ASZ!$C153+(drdp!H153)*ASZ!$D153)</f>
        <v>0</v>
      </c>
      <c r="I153" s="18">
        <f>Model!$W$13*((drdp!C153)*ASZ!$B153+(drdp!F153)*ASZ!$C153+(drdp!I153)*ASZ!$D153)</f>
        <v>0</v>
      </c>
      <c r="J153" s="18">
        <f>Model!$W$13*((drdp!D153)*ASZ!$B153+(drdp!G153)*ASZ!$C153+(drdp!J153)*ASZ!$D153)</f>
        <v>0</v>
      </c>
      <c r="K153" s="21">
        <f>SUM(E$3:E152)+H153</f>
        <v>-0.35921987621361828</v>
      </c>
      <c r="L153" s="21">
        <f>SUM(F$3:F152)+I153</f>
        <v>0.17595077770092951</v>
      </c>
      <c r="M153" s="21">
        <f>SUM(G$3:G152)+J153</f>
        <v>0.47676010272244951</v>
      </c>
      <c r="N153" s="21"/>
      <c r="O153" s="21"/>
      <c r="P153" s="21"/>
      <c r="Q153" s="19">
        <f t="shared" si="13"/>
        <v>0.12903891946692725</v>
      </c>
      <c r="R153" s="19">
        <f t="shared" si="14"/>
        <v>3.0958676173561912E-2</v>
      </c>
      <c r="S153" s="19">
        <f t="shared" si="15"/>
        <v>0.22730019554792061</v>
      </c>
      <c r="T153" s="19">
        <f t="shared" si="16"/>
        <v>-6.3205016585417773E-2</v>
      </c>
      <c r="U153" s="19">
        <f t="shared" si="17"/>
        <v>-0.17126170508355024</v>
      </c>
      <c r="V153" s="19">
        <f t="shared" si="18"/>
        <v>8.3886310850790027E-2</v>
      </c>
    </row>
    <row r="154" spans="1:22" x14ac:dyDescent="0.25">
      <c r="A154" s="26">
        <f>Wellpath!E154</f>
        <v>0</v>
      </c>
      <c r="B154" s="22">
        <v>0</v>
      </c>
      <c r="C154" s="22">
        <f>-SIN(Wellpath!$L154) * COS(Wellpath!$L154)</f>
        <v>0</v>
      </c>
      <c r="D154" s="22">
        <f>TAN(Dip) * SIN(Wellpath!$L154) * COS(Wellpath!$L154) * SIN(Wellpath!$O154)</f>
        <v>0</v>
      </c>
      <c r="E154" s="20">
        <f>Model!$W$13*((drdp!B154+drdp!K154)*ASZ!$B154+(drdp!E154+drdp!N154)*ASZ!$C154+(drdp!H154+drdp!Q154)*ASZ!$D154)</f>
        <v>0</v>
      </c>
      <c r="F154" s="20">
        <f>Model!$W$13*((drdp!C154+drdp!L154)*ASZ!$B154+(drdp!F154+drdp!O154)*ASZ!$C154+(drdp!I154+drdp!R154)*ASZ!$D154)</f>
        <v>0</v>
      </c>
      <c r="G154" s="20">
        <f>Model!$W$13*((drdp!D154+drdp!M154)*ASZ!$B154+(drdp!G154+drdp!P154)*ASZ!$C154+(drdp!J154+drdp!S154)*ASZ!$D154)</f>
        <v>0</v>
      </c>
      <c r="H154" s="18">
        <f>Model!$W$13*((drdp!B154)*ASZ!$B154+(drdp!E154)*ASZ!$C154+(drdp!H154)*ASZ!$D154)</f>
        <v>0</v>
      </c>
      <c r="I154" s="18">
        <f>Model!$W$13*((drdp!C154)*ASZ!$B154+(drdp!F154)*ASZ!$C154+(drdp!I154)*ASZ!$D154)</f>
        <v>0</v>
      </c>
      <c r="J154" s="18">
        <f>Model!$W$13*((drdp!D154)*ASZ!$B154+(drdp!G154)*ASZ!$C154+(drdp!J154)*ASZ!$D154)</f>
        <v>0</v>
      </c>
      <c r="K154" s="21">
        <f>SUM(E$3:E153)+H154</f>
        <v>-0.35921987621361828</v>
      </c>
      <c r="L154" s="21">
        <f>SUM(F$3:F153)+I154</f>
        <v>0.17595077770092951</v>
      </c>
      <c r="M154" s="21">
        <f>SUM(G$3:G153)+J154</f>
        <v>0.47676010272244951</v>
      </c>
      <c r="N154" s="21"/>
      <c r="O154" s="21"/>
      <c r="P154" s="21"/>
      <c r="Q154" s="19">
        <f t="shared" si="13"/>
        <v>0.12903891946692725</v>
      </c>
      <c r="R154" s="19">
        <f t="shared" si="14"/>
        <v>3.0958676173561912E-2</v>
      </c>
      <c r="S154" s="19">
        <f t="shared" si="15"/>
        <v>0.22730019554792061</v>
      </c>
      <c r="T154" s="19">
        <f t="shared" si="16"/>
        <v>-6.3205016585417773E-2</v>
      </c>
      <c r="U154" s="19">
        <f t="shared" si="17"/>
        <v>-0.17126170508355024</v>
      </c>
      <c r="V154" s="19">
        <f t="shared" si="18"/>
        <v>8.3886310850790027E-2</v>
      </c>
    </row>
    <row r="155" spans="1:22" x14ac:dyDescent="0.25">
      <c r="A155" s="26">
        <f>Wellpath!E155</f>
        <v>0</v>
      </c>
      <c r="B155" s="22">
        <v>0</v>
      </c>
      <c r="C155" s="22">
        <f>-SIN(Wellpath!$L155) * COS(Wellpath!$L155)</f>
        <v>0</v>
      </c>
      <c r="D155" s="22">
        <f>TAN(Dip) * SIN(Wellpath!$L155) * COS(Wellpath!$L155) * SIN(Wellpath!$O155)</f>
        <v>0</v>
      </c>
      <c r="E155" s="20">
        <f>Model!$W$13*((drdp!B155+drdp!K155)*ASZ!$B155+(drdp!E155+drdp!N155)*ASZ!$C155+(drdp!H155+drdp!Q155)*ASZ!$D155)</f>
        <v>0</v>
      </c>
      <c r="F155" s="20">
        <f>Model!$W$13*((drdp!C155+drdp!L155)*ASZ!$B155+(drdp!F155+drdp!O155)*ASZ!$C155+(drdp!I155+drdp!R155)*ASZ!$D155)</f>
        <v>0</v>
      </c>
      <c r="G155" s="20">
        <f>Model!$W$13*((drdp!D155+drdp!M155)*ASZ!$B155+(drdp!G155+drdp!P155)*ASZ!$C155+(drdp!J155+drdp!S155)*ASZ!$D155)</f>
        <v>0</v>
      </c>
      <c r="H155" s="18">
        <f>Model!$W$13*((drdp!B155)*ASZ!$B155+(drdp!E155)*ASZ!$C155+(drdp!H155)*ASZ!$D155)</f>
        <v>0</v>
      </c>
      <c r="I155" s="18">
        <f>Model!$W$13*((drdp!C155)*ASZ!$B155+(drdp!F155)*ASZ!$C155+(drdp!I155)*ASZ!$D155)</f>
        <v>0</v>
      </c>
      <c r="J155" s="18">
        <f>Model!$W$13*((drdp!D155)*ASZ!$B155+(drdp!G155)*ASZ!$C155+(drdp!J155)*ASZ!$D155)</f>
        <v>0</v>
      </c>
      <c r="K155" s="21">
        <f>SUM(E$3:E154)+H155</f>
        <v>-0.35921987621361828</v>
      </c>
      <c r="L155" s="21">
        <f>SUM(F$3:F154)+I155</f>
        <v>0.17595077770092951</v>
      </c>
      <c r="M155" s="21">
        <f>SUM(G$3:G154)+J155</f>
        <v>0.47676010272244951</v>
      </c>
      <c r="N155" s="21"/>
      <c r="O155" s="21"/>
      <c r="P155" s="21"/>
      <c r="Q155" s="19">
        <f t="shared" si="13"/>
        <v>0.12903891946692725</v>
      </c>
      <c r="R155" s="19">
        <f t="shared" si="14"/>
        <v>3.0958676173561912E-2</v>
      </c>
      <c r="S155" s="19">
        <f t="shared" si="15"/>
        <v>0.22730019554792061</v>
      </c>
      <c r="T155" s="19">
        <f t="shared" si="16"/>
        <v>-6.3205016585417773E-2</v>
      </c>
      <c r="U155" s="19">
        <f t="shared" si="17"/>
        <v>-0.17126170508355024</v>
      </c>
      <c r="V155" s="19">
        <f t="shared" si="18"/>
        <v>8.3886310850790027E-2</v>
      </c>
    </row>
    <row r="156" spans="1:22" x14ac:dyDescent="0.25">
      <c r="A156" s="26">
        <f>Wellpath!E156</f>
        <v>0</v>
      </c>
      <c r="B156" s="22">
        <v>0</v>
      </c>
      <c r="C156" s="22">
        <f>-SIN(Wellpath!$L156) * COS(Wellpath!$L156)</f>
        <v>0</v>
      </c>
      <c r="D156" s="22">
        <f>TAN(Dip) * SIN(Wellpath!$L156) * COS(Wellpath!$L156) * SIN(Wellpath!$O156)</f>
        <v>0</v>
      </c>
      <c r="E156" s="20">
        <f>Model!$W$13*((drdp!B156+drdp!K156)*ASZ!$B156+(drdp!E156+drdp!N156)*ASZ!$C156+(drdp!H156+drdp!Q156)*ASZ!$D156)</f>
        <v>0</v>
      </c>
      <c r="F156" s="20">
        <f>Model!$W$13*((drdp!C156+drdp!L156)*ASZ!$B156+(drdp!F156+drdp!O156)*ASZ!$C156+(drdp!I156+drdp!R156)*ASZ!$D156)</f>
        <v>0</v>
      </c>
      <c r="G156" s="20">
        <f>Model!$W$13*((drdp!D156+drdp!M156)*ASZ!$B156+(drdp!G156+drdp!P156)*ASZ!$C156+(drdp!J156+drdp!S156)*ASZ!$D156)</f>
        <v>0</v>
      </c>
      <c r="H156" s="18">
        <f>Model!$W$13*((drdp!B156)*ASZ!$B156+(drdp!E156)*ASZ!$C156+(drdp!H156)*ASZ!$D156)</f>
        <v>0</v>
      </c>
      <c r="I156" s="18">
        <f>Model!$W$13*((drdp!C156)*ASZ!$B156+(drdp!F156)*ASZ!$C156+(drdp!I156)*ASZ!$D156)</f>
        <v>0</v>
      </c>
      <c r="J156" s="18">
        <f>Model!$W$13*((drdp!D156)*ASZ!$B156+(drdp!G156)*ASZ!$C156+(drdp!J156)*ASZ!$D156)</f>
        <v>0</v>
      </c>
      <c r="K156" s="21">
        <f>SUM(E$3:E155)+H156</f>
        <v>-0.35921987621361828</v>
      </c>
      <c r="L156" s="21">
        <f>SUM(F$3:F155)+I156</f>
        <v>0.17595077770092951</v>
      </c>
      <c r="M156" s="21">
        <f>SUM(G$3:G155)+J156</f>
        <v>0.47676010272244951</v>
      </c>
      <c r="N156" s="21"/>
      <c r="O156" s="21"/>
      <c r="P156" s="21"/>
      <c r="Q156" s="19">
        <f t="shared" si="13"/>
        <v>0.12903891946692725</v>
      </c>
      <c r="R156" s="19">
        <f t="shared" si="14"/>
        <v>3.0958676173561912E-2</v>
      </c>
      <c r="S156" s="19">
        <f t="shared" si="15"/>
        <v>0.22730019554792061</v>
      </c>
      <c r="T156" s="19">
        <f t="shared" si="16"/>
        <v>-6.3205016585417773E-2</v>
      </c>
      <c r="U156" s="19">
        <f t="shared" si="17"/>
        <v>-0.17126170508355024</v>
      </c>
      <c r="V156" s="19">
        <f t="shared" si="18"/>
        <v>8.3886310850790027E-2</v>
      </c>
    </row>
    <row r="157" spans="1:22" x14ac:dyDescent="0.25">
      <c r="A157" s="26">
        <f>Wellpath!E157</f>
        <v>0</v>
      </c>
      <c r="B157" s="22">
        <v>0</v>
      </c>
      <c r="C157" s="22">
        <f>-SIN(Wellpath!$L157) * COS(Wellpath!$L157)</f>
        <v>0</v>
      </c>
      <c r="D157" s="22">
        <f>TAN(Dip) * SIN(Wellpath!$L157) * COS(Wellpath!$L157) * SIN(Wellpath!$O157)</f>
        <v>0</v>
      </c>
      <c r="E157" s="20">
        <f>Model!$W$13*((drdp!B157+drdp!K157)*ASZ!$B157+(drdp!E157+drdp!N157)*ASZ!$C157+(drdp!H157+drdp!Q157)*ASZ!$D157)</f>
        <v>0</v>
      </c>
      <c r="F157" s="20">
        <f>Model!$W$13*((drdp!C157+drdp!L157)*ASZ!$B157+(drdp!F157+drdp!O157)*ASZ!$C157+(drdp!I157+drdp!R157)*ASZ!$D157)</f>
        <v>0</v>
      </c>
      <c r="G157" s="20">
        <f>Model!$W$13*((drdp!D157+drdp!M157)*ASZ!$B157+(drdp!G157+drdp!P157)*ASZ!$C157+(drdp!J157+drdp!S157)*ASZ!$D157)</f>
        <v>0</v>
      </c>
      <c r="H157" s="18">
        <f>Model!$W$13*((drdp!B157)*ASZ!$B157+(drdp!E157)*ASZ!$C157+(drdp!H157)*ASZ!$D157)</f>
        <v>0</v>
      </c>
      <c r="I157" s="18">
        <f>Model!$W$13*((drdp!C157)*ASZ!$B157+(drdp!F157)*ASZ!$C157+(drdp!I157)*ASZ!$D157)</f>
        <v>0</v>
      </c>
      <c r="J157" s="18">
        <f>Model!$W$13*((drdp!D157)*ASZ!$B157+(drdp!G157)*ASZ!$C157+(drdp!J157)*ASZ!$D157)</f>
        <v>0</v>
      </c>
      <c r="K157" s="21">
        <f>SUM(E$3:E156)+H157</f>
        <v>-0.35921987621361828</v>
      </c>
      <c r="L157" s="21">
        <f>SUM(F$3:F156)+I157</f>
        <v>0.17595077770092951</v>
      </c>
      <c r="M157" s="21">
        <f>SUM(G$3:G156)+J157</f>
        <v>0.47676010272244951</v>
      </c>
      <c r="N157" s="21"/>
      <c r="O157" s="21"/>
      <c r="P157" s="21"/>
      <c r="Q157" s="19">
        <f t="shared" si="13"/>
        <v>0.12903891946692725</v>
      </c>
      <c r="R157" s="19">
        <f t="shared" si="14"/>
        <v>3.0958676173561912E-2</v>
      </c>
      <c r="S157" s="19">
        <f t="shared" si="15"/>
        <v>0.22730019554792061</v>
      </c>
      <c r="T157" s="19">
        <f t="shared" si="16"/>
        <v>-6.3205016585417773E-2</v>
      </c>
      <c r="U157" s="19">
        <f t="shared" si="17"/>
        <v>-0.17126170508355024</v>
      </c>
      <c r="V157" s="19">
        <f t="shared" si="18"/>
        <v>8.3886310850790027E-2</v>
      </c>
    </row>
    <row r="158" spans="1:22" x14ac:dyDescent="0.25">
      <c r="A158" s="26">
        <f>Wellpath!E158</f>
        <v>0</v>
      </c>
      <c r="B158" s="22">
        <v>0</v>
      </c>
      <c r="C158" s="22">
        <f>-SIN(Wellpath!$L158) * COS(Wellpath!$L158)</f>
        <v>0</v>
      </c>
      <c r="D158" s="22">
        <f>TAN(Dip) * SIN(Wellpath!$L158) * COS(Wellpath!$L158) * SIN(Wellpath!$O158)</f>
        <v>0</v>
      </c>
      <c r="E158" s="20">
        <f>Model!$W$13*((drdp!B158+drdp!K158)*ASZ!$B158+(drdp!E158+drdp!N158)*ASZ!$C158+(drdp!H158+drdp!Q158)*ASZ!$D158)</f>
        <v>0</v>
      </c>
      <c r="F158" s="20">
        <f>Model!$W$13*((drdp!C158+drdp!L158)*ASZ!$B158+(drdp!F158+drdp!O158)*ASZ!$C158+(drdp!I158+drdp!R158)*ASZ!$D158)</f>
        <v>0</v>
      </c>
      <c r="G158" s="20">
        <f>Model!$W$13*((drdp!D158+drdp!M158)*ASZ!$B158+(drdp!G158+drdp!P158)*ASZ!$C158+(drdp!J158+drdp!S158)*ASZ!$D158)</f>
        <v>0</v>
      </c>
      <c r="H158" s="18">
        <f>Model!$W$13*((drdp!B158)*ASZ!$B158+(drdp!E158)*ASZ!$C158+(drdp!H158)*ASZ!$D158)</f>
        <v>0</v>
      </c>
      <c r="I158" s="18">
        <f>Model!$W$13*((drdp!C158)*ASZ!$B158+(drdp!F158)*ASZ!$C158+(drdp!I158)*ASZ!$D158)</f>
        <v>0</v>
      </c>
      <c r="J158" s="18">
        <f>Model!$W$13*((drdp!D158)*ASZ!$B158+(drdp!G158)*ASZ!$C158+(drdp!J158)*ASZ!$D158)</f>
        <v>0</v>
      </c>
      <c r="K158" s="21">
        <f>SUM(E$3:E157)+H158</f>
        <v>-0.35921987621361828</v>
      </c>
      <c r="L158" s="21">
        <f>SUM(F$3:F157)+I158</f>
        <v>0.17595077770092951</v>
      </c>
      <c r="M158" s="21">
        <f>SUM(G$3:G157)+J158</f>
        <v>0.47676010272244951</v>
      </c>
      <c r="N158" s="21"/>
      <c r="O158" s="21"/>
      <c r="P158" s="21"/>
      <c r="Q158" s="19">
        <f t="shared" si="13"/>
        <v>0.12903891946692725</v>
      </c>
      <c r="R158" s="19">
        <f t="shared" si="14"/>
        <v>3.0958676173561912E-2</v>
      </c>
      <c r="S158" s="19">
        <f t="shared" si="15"/>
        <v>0.22730019554792061</v>
      </c>
      <c r="T158" s="19">
        <f t="shared" si="16"/>
        <v>-6.3205016585417773E-2</v>
      </c>
      <c r="U158" s="19">
        <f t="shared" si="17"/>
        <v>-0.17126170508355024</v>
      </c>
      <c r="V158" s="19">
        <f t="shared" si="18"/>
        <v>8.3886310850790027E-2</v>
      </c>
    </row>
    <row r="159" spans="1:22" x14ac:dyDescent="0.25">
      <c r="A159" s="26">
        <f>Wellpath!E159</f>
        <v>0</v>
      </c>
      <c r="B159" s="22">
        <v>0</v>
      </c>
      <c r="C159" s="22">
        <f>-SIN(Wellpath!$L159) * COS(Wellpath!$L159)</f>
        <v>0</v>
      </c>
      <c r="D159" s="22">
        <f>TAN(Dip) * SIN(Wellpath!$L159) * COS(Wellpath!$L159) * SIN(Wellpath!$O159)</f>
        <v>0</v>
      </c>
      <c r="E159" s="20">
        <f>Model!$W$13*((drdp!B159+drdp!K159)*ASZ!$B159+(drdp!E159+drdp!N159)*ASZ!$C159+(drdp!H159+drdp!Q159)*ASZ!$D159)</f>
        <v>0</v>
      </c>
      <c r="F159" s="20">
        <f>Model!$W$13*((drdp!C159+drdp!L159)*ASZ!$B159+(drdp!F159+drdp!O159)*ASZ!$C159+(drdp!I159+drdp!R159)*ASZ!$D159)</f>
        <v>0</v>
      </c>
      <c r="G159" s="20">
        <f>Model!$W$13*((drdp!D159+drdp!M159)*ASZ!$B159+(drdp!G159+drdp!P159)*ASZ!$C159+(drdp!J159+drdp!S159)*ASZ!$D159)</f>
        <v>0</v>
      </c>
      <c r="H159" s="18">
        <f>Model!$W$13*((drdp!B159)*ASZ!$B159+(drdp!E159)*ASZ!$C159+(drdp!H159)*ASZ!$D159)</f>
        <v>0</v>
      </c>
      <c r="I159" s="18">
        <f>Model!$W$13*((drdp!C159)*ASZ!$B159+(drdp!F159)*ASZ!$C159+(drdp!I159)*ASZ!$D159)</f>
        <v>0</v>
      </c>
      <c r="J159" s="18">
        <f>Model!$W$13*((drdp!D159)*ASZ!$B159+(drdp!G159)*ASZ!$C159+(drdp!J159)*ASZ!$D159)</f>
        <v>0</v>
      </c>
      <c r="K159" s="21">
        <f>SUM(E$3:E158)+H159</f>
        <v>-0.35921987621361828</v>
      </c>
      <c r="L159" s="21">
        <f>SUM(F$3:F158)+I159</f>
        <v>0.17595077770092951</v>
      </c>
      <c r="M159" s="21">
        <f>SUM(G$3:G158)+J159</f>
        <v>0.47676010272244951</v>
      </c>
      <c r="N159" s="21"/>
      <c r="O159" s="21"/>
      <c r="P159" s="21"/>
      <c r="Q159" s="19">
        <f t="shared" si="13"/>
        <v>0.12903891946692725</v>
      </c>
      <c r="R159" s="19">
        <f t="shared" si="14"/>
        <v>3.0958676173561912E-2</v>
      </c>
      <c r="S159" s="19">
        <f t="shared" si="15"/>
        <v>0.22730019554792061</v>
      </c>
      <c r="T159" s="19">
        <f t="shared" si="16"/>
        <v>-6.3205016585417773E-2</v>
      </c>
      <c r="U159" s="19">
        <f t="shared" si="17"/>
        <v>-0.17126170508355024</v>
      </c>
      <c r="V159" s="19">
        <f t="shared" si="18"/>
        <v>8.3886310850790027E-2</v>
      </c>
    </row>
    <row r="160" spans="1:22" x14ac:dyDescent="0.25">
      <c r="A160" s="26">
        <f>Wellpath!E160</f>
        <v>0</v>
      </c>
      <c r="B160" s="22">
        <v>0</v>
      </c>
      <c r="C160" s="22">
        <f>-SIN(Wellpath!$L160) * COS(Wellpath!$L160)</f>
        <v>0</v>
      </c>
      <c r="D160" s="22">
        <f>TAN(Dip) * SIN(Wellpath!$L160) * COS(Wellpath!$L160) * SIN(Wellpath!$O160)</f>
        <v>0</v>
      </c>
      <c r="E160" s="20">
        <f>Model!$W$13*((drdp!B160+drdp!K160)*ASZ!$B160+(drdp!E160+drdp!N160)*ASZ!$C160+(drdp!H160+drdp!Q160)*ASZ!$D160)</f>
        <v>0</v>
      </c>
      <c r="F160" s="20">
        <f>Model!$W$13*((drdp!C160+drdp!L160)*ASZ!$B160+(drdp!F160+drdp!O160)*ASZ!$C160+(drdp!I160+drdp!R160)*ASZ!$D160)</f>
        <v>0</v>
      </c>
      <c r="G160" s="20">
        <f>Model!$W$13*((drdp!D160+drdp!M160)*ASZ!$B160+(drdp!G160+drdp!P160)*ASZ!$C160+(drdp!J160+drdp!S160)*ASZ!$D160)</f>
        <v>0</v>
      </c>
      <c r="H160" s="18">
        <f>Model!$W$13*((drdp!B160)*ASZ!$B160+(drdp!E160)*ASZ!$C160+(drdp!H160)*ASZ!$D160)</f>
        <v>0</v>
      </c>
      <c r="I160" s="18">
        <f>Model!$W$13*((drdp!C160)*ASZ!$B160+(drdp!F160)*ASZ!$C160+(drdp!I160)*ASZ!$D160)</f>
        <v>0</v>
      </c>
      <c r="J160" s="18">
        <f>Model!$W$13*((drdp!D160)*ASZ!$B160+(drdp!G160)*ASZ!$C160+(drdp!J160)*ASZ!$D160)</f>
        <v>0</v>
      </c>
      <c r="K160" s="21">
        <f>SUM(E$3:E159)+H160</f>
        <v>-0.35921987621361828</v>
      </c>
      <c r="L160" s="21">
        <f>SUM(F$3:F159)+I160</f>
        <v>0.17595077770092951</v>
      </c>
      <c r="M160" s="21">
        <f>SUM(G$3:G159)+J160</f>
        <v>0.47676010272244951</v>
      </c>
      <c r="N160" s="21"/>
      <c r="O160" s="21"/>
      <c r="P160" s="21"/>
      <c r="Q160" s="19">
        <f t="shared" si="13"/>
        <v>0.12903891946692725</v>
      </c>
      <c r="R160" s="19">
        <f t="shared" si="14"/>
        <v>3.0958676173561912E-2</v>
      </c>
      <c r="S160" s="19">
        <f t="shared" si="15"/>
        <v>0.22730019554792061</v>
      </c>
      <c r="T160" s="19">
        <f t="shared" si="16"/>
        <v>-6.3205016585417773E-2</v>
      </c>
      <c r="U160" s="19">
        <f t="shared" si="17"/>
        <v>-0.17126170508355024</v>
      </c>
      <c r="V160" s="19">
        <f t="shared" si="18"/>
        <v>8.3886310850790027E-2</v>
      </c>
    </row>
    <row r="161" spans="1:22" x14ac:dyDescent="0.25">
      <c r="A161" s="26">
        <f>Wellpath!E161</f>
        <v>0</v>
      </c>
      <c r="B161" s="22">
        <v>0</v>
      </c>
      <c r="C161" s="22">
        <f>-SIN(Wellpath!$L161) * COS(Wellpath!$L161)</f>
        <v>0</v>
      </c>
      <c r="D161" s="22">
        <f>TAN(Dip) * SIN(Wellpath!$L161) * COS(Wellpath!$L161) * SIN(Wellpath!$O161)</f>
        <v>0</v>
      </c>
      <c r="E161" s="20">
        <f>Model!$W$13*((drdp!B161+drdp!K161)*ASZ!$B161+(drdp!E161+drdp!N161)*ASZ!$C161+(drdp!H161+drdp!Q161)*ASZ!$D161)</f>
        <v>0</v>
      </c>
      <c r="F161" s="20">
        <f>Model!$W$13*((drdp!C161+drdp!L161)*ASZ!$B161+(drdp!F161+drdp!O161)*ASZ!$C161+(drdp!I161+drdp!R161)*ASZ!$D161)</f>
        <v>0</v>
      </c>
      <c r="G161" s="20">
        <f>Model!$W$13*((drdp!D161+drdp!M161)*ASZ!$B161+(drdp!G161+drdp!P161)*ASZ!$C161+(drdp!J161+drdp!S161)*ASZ!$D161)</f>
        <v>0</v>
      </c>
      <c r="H161" s="18">
        <f>Model!$W$13*((drdp!B161)*ASZ!$B161+(drdp!E161)*ASZ!$C161+(drdp!H161)*ASZ!$D161)</f>
        <v>0</v>
      </c>
      <c r="I161" s="18">
        <f>Model!$W$13*((drdp!C161)*ASZ!$B161+(drdp!F161)*ASZ!$C161+(drdp!I161)*ASZ!$D161)</f>
        <v>0</v>
      </c>
      <c r="J161" s="18">
        <f>Model!$W$13*((drdp!D161)*ASZ!$B161+(drdp!G161)*ASZ!$C161+(drdp!J161)*ASZ!$D161)</f>
        <v>0</v>
      </c>
      <c r="K161" s="21">
        <f>SUM(E$3:E160)+H161</f>
        <v>-0.35921987621361828</v>
      </c>
      <c r="L161" s="21">
        <f>SUM(F$3:F160)+I161</f>
        <v>0.17595077770092951</v>
      </c>
      <c r="M161" s="21">
        <f>SUM(G$3:G160)+J161</f>
        <v>0.47676010272244951</v>
      </c>
      <c r="N161" s="21"/>
      <c r="O161" s="21"/>
      <c r="P161" s="21"/>
      <c r="Q161" s="19">
        <f t="shared" si="13"/>
        <v>0.12903891946692725</v>
      </c>
      <c r="R161" s="19">
        <f t="shared" si="14"/>
        <v>3.0958676173561912E-2</v>
      </c>
      <c r="S161" s="19">
        <f t="shared" si="15"/>
        <v>0.22730019554792061</v>
      </c>
      <c r="T161" s="19">
        <f t="shared" si="16"/>
        <v>-6.3205016585417773E-2</v>
      </c>
      <c r="U161" s="19">
        <f t="shared" si="17"/>
        <v>-0.17126170508355024</v>
      </c>
      <c r="V161" s="19">
        <f t="shared" si="18"/>
        <v>8.3886310850790027E-2</v>
      </c>
    </row>
    <row r="162" spans="1:22" x14ac:dyDescent="0.25">
      <c r="A162" s="26">
        <f>Wellpath!E162</f>
        <v>0</v>
      </c>
      <c r="B162" s="22">
        <v>0</v>
      </c>
      <c r="C162" s="22">
        <f>-SIN(Wellpath!$L162) * COS(Wellpath!$L162)</f>
        <v>0</v>
      </c>
      <c r="D162" s="22">
        <f>TAN(Dip) * SIN(Wellpath!$L162) * COS(Wellpath!$L162) * SIN(Wellpath!$O162)</f>
        <v>0</v>
      </c>
      <c r="E162" s="20">
        <f>Model!$W$13*((drdp!B162+drdp!K162)*ASZ!$B162+(drdp!E162+drdp!N162)*ASZ!$C162+(drdp!H162+drdp!Q162)*ASZ!$D162)</f>
        <v>0</v>
      </c>
      <c r="F162" s="20">
        <f>Model!$W$13*((drdp!C162+drdp!L162)*ASZ!$B162+(drdp!F162+drdp!O162)*ASZ!$C162+(drdp!I162+drdp!R162)*ASZ!$D162)</f>
        <v>0</v>
      </c>
      <c r="G162" s="20">
        <f>Model!$W$13*((drdp!D162+drdp!M162)*ASZ!$B162+(drdp!G162+drdp!P162)*ASZ!$C162+(drdp!J162+drdp!S162)*ASZ!$D162)</f>
        <v>0</v>
      </c>
      <c r="H162" s="18">
        <f>Model!$W$13*((drdp!B162)*ASZ!$B162+(drdp!E162)*ASZ!$C162+(drdp!H162)*ASZ!$D162)</f>
        <v>0</v>
      </c>
      <c r="I162" s="18">
        <f>Model!$W$13*((drdp!C162)*ASZ!$B162+(drdp!F162)*ASZ!$C162+(drdp!I162)*ASZ!$D162)</f>
        <v>0</v>
      </c>
      <c r="J162" s="18">
        <f>Model!$W$13*((drdp!D162)*ASZ!$B162+(drdp!G162)*ASZ!$C162+(drdp!J162)*ASZ!$D162)</f>
        <v>0</v>
      </c>
      <c r="K162" s="21">
        <f>SUM(E$3:E161)+H162</f>
        <v>-0.35921987621361828</v>
      </c>
      <c r="L162" s="21">
        <f>SUM(F$3:F161)+I162</f>
        <v>0.17595077770092951</v>
      </c>
      <c r="M162" s="21">
        <f>SUM(G$3:G161)+J162</f>
        <v>0.47676010272244951</v>
      </c>
      <c r="N162" s="21"/>
      <c r="O162" s="21"/>
      <c r="P162" s="21"/>
      <c r="Q162" s="19">
        <f t="shared" si="13"/>
        <v>0.12903891946692725</v>
      </c>
      <c r="R162" s="19">
        <f t="shared" si="14"/>
        <v>3.0958676173561912E-2</v>
      </c>
      <c r="S162" s="19">
        <f t="shared" si="15"/>
        <v>0.22730019554792061</v>
      </c>
      <c r="T162" s="19">
        <f t="shared" si="16"/>
        <v>-6.3205016585417773E-2</v>
      </c>
      <c r="U162" s="19">
        <f t="shared" si="17"/>
        <v>-0.17126170508355024</v>
      </c>
      <c r="V162" s="19">
        <f t="shared" si="18"/>
        <v>8.3886310850790027E-2</v>
      </c>
    </row>
    <row r="163" spans="1:22" x14ac:dyDescent="0.25">
      <c r="A163" s="26">
        <f>Wellpath!E163</f>
        <v>0</v>
      </c>
      <c r="B163" s="22">
        <v>0</v>
      </c>
      <c r="C163" s="22">
        <f>-SIN(Wellpath!$L163) * COS(Wellpath!$L163)</f>
        <v>0</v>
      </c>
      <c r="D163" s="22">
        <f>TAN(Dip) * SIN(Wellpath!$L163) * COS(Wellpath!$L163) * SIN(Wellpath!$O163)</f>
        <v>0</v>
      </c>
      <c r="E163" s="20">
        <f>Model!$W$13*((drdp!B163+drdp!K163)*ASZ!$B163+(drdp!E163+drdp!N163)*ASZ!$C163+(drdp!H163+drdp!Q163)*ASZ!$D163)</f>
        <v>0</v>
      </c>
      <c r="F163" s="20">
        <f>Model!$W$13*((drdp!C163+drdp!L163)*ASZ!$B163+(drdp!F163+drdp!O163)*ASZ!$C163+(drdp!I163+drdp!R163)*ASZ!$D163)</f>
        <v>0</v>
      </c>
      <c r="G163" s="20">
        <f>Model!$W$13*((drdp!D163+drdp!M163)*ASZ!$B163+(drdp!G163+drdp!P163)*ASZ!$C163+(drdp!J163+drdp!S163)*ASZ!$D163)</f>
        <v>0</v>
      </c>
      <c r="H163" s="18">
        <f>Model!$W$13*((drdp!B163)*ASZ!$B163+(drdp!E163)*ASZ!$C163+(drdp!H163)*ASZ!$D163)</f>
        <v>0</v>
      </c>
      <c r="I163" s="18">
        <f>Model!$W$13*((drdp!C163)*ASZ!$B163+(drdp!F163)*ASZ!$C163+(drdp!I163)*ASZ!$D163)</f>
        <v>0</v>
      </c>
      <c r="J163" s="18">
        <f>Model!$W$13*((drdp!D163)*ASZ!$B163+(drdp!G163)*ASZ!$C163+(drdp!J163)*ASZ!$D163)</f>
        <v>0</v>
      </c>
      <c r="K163" s="21">
        <f>SUM(E$3:E162)+H163</f>
        <v>-0.35921987621361828</v>
      </c>
      <c r="L163" s="21">
        <f>SUM(F$3:F162)+I163</f>
        <v>0.17595077770092951</v>
      </c>
      <c r="M163" s="21">
        <f>SUM(G$3:G162)+J163</f>
        <v>0.47676010272244951</v>
      </c>
      <c r="N163" s="21"/>
      <c r="O163" s="21"/>
      <c r="P163" s="21"/>
      <c r="Q163" s="19">
        <f t="shared" si="13"/>
        <v>0.12903891946692725</v>
      </c>
      <c r="R163" s="19">
        <f t="shared" si="14"/>
        <v>3.0958676173561912E-2</v>
      </c>
      <c r="S163" s="19">
        <f t="shared" si="15"/>
        <v>0.22730019554792061</v>
      </c>
      <c r="T163" s="19">
        <f t="shared" si="16"/>
        <v>-6.3205016585417773E-2</v>
      </c>
      <c r="U163" s="19">
        <f t="shared" si="17"/>
        <v>-0.17126170508355024</v>
      </c>
      <c r="V163" s="19">
        <f t="shared" si="18"/>
        <v>8.3886310850790027E-2</v>
      </c>
    </row>
    <row r="164" spans="1:22" x14ac:dyDescent="0.25">
      <c r="A164" s="26">
        <f>Wellpath!E164</f>
        <v>0</v>
      </c>
      <c r="B164" s="22">
        <v>0</v>
      </c>
      <c r="C164" s="22">
        <f>-SIN(Wellpath!$L164) * COS(Wellpath!$L164)</f>
        <v>0</v>
      </c>
      <c r="D164" s="22">
        <f>TAN(Dip) * SIN(Wellpath!$L164) * COS(Wellpath!$L164) * SIN(Wellpath!$O164)</f>
        <v>0</v>
      </c>
      <c r="E164" s="20">
        <f>Model!$W$13*((drdp!B164+drdp!K164)*ASZ!$B164+(drdp!E164+drdp!N164)*ASZ!$C164+(drdp!H164+drdp!Q164)*ASZ!$D164)</f>
        <v>0</v>
      </c>
      <c r="F164" s="20">
        <f>Model!$W$13*((drdp!C164+drdp!L164)*ASZ!$B164+(drdp!F164+drdp!O164)*ASZ!$C164+(drdp!I164+drdp!R164)*ASZ!$D164)</f>
        <v>0</v>
      </c>
      <c r="G164" s="20">
        <f>Model!$W$13*((drdp!D164+drdp!M164)*ASZ!$B164+(drdp!G164+drdp!P164)*ASZ!$C164+(drdp!J164+drdp!S164)*ASZ!$D164)</f>
        <v>0</v>
      </c>
      <c r="H164" s="18">
        <f>Model!$W$13*((drdp!B164)*ASZ!$B164+(drdp!E164)*ASZ!$C164+(drdp!H164)*ASZ!$D164)</f>
        <v>0</v>
      </c>
      <c r="I164" s="18">
        <f>Model!$W$13*((drdp!C164)*ASZ!$B164+(drdp!F164)*ASZ!$C164+(drdp!I164)*ASZ!$D164)</f>
        <v>0</v>
      </c>
      <c r="J164" s="18">
        <f>Model!$W$13*((drdp!D164)*ASZ!$B164+(drdp!G164)*ASZ!$C164+(drdp!J164)*ASZ!$D164)</f>
        <v>0</v>
      </c>
      <c r="K164" s="21">
        <f>SUM(E$3:E163)+H164</f>
        <v>-0.35921987621361828</v>
      </c>
      <c r="L164" s="21">
        <f>SUM(F$3:F163)+I164</f>
        <v>0.17595077770092951</v>
      </c>
      <c r="M164" s="21">
        <f>SUM(G$3:G163)+J164</f>
        <v>0.47676010272244951</v>
      </c>
      <c r="N164" s="21"/>
      <c r="O164" s="21"/>
      <c r="P164" s="21"/>
      <c r="Q164" s="19">
        <f t="shared" si="13"/>
        <v>0.12903891946692725</v>
      </c>
      <c r="R164" s="19">
        <f t="shared" si="14"/>
        <v>3.0958676173561912E-2</v>
      </c>
      <c r="S164" s="19">
        <f t="shared" si="15"/>
        <v>0.22730019554792061</v>
      </c>
      <c r="T164" s="19">
        <f t="shared" si="16"/>
        <v>-6.3205016585417773E-2</v>
      </c>
      <c r="U164" s="19">
        <f t="shared" si="17"/>
        <v>-0.17126170508355024</v>
      </c>
      <c r="V164" s="19">
        <f t="shared" si="18"/>
        <v>8.3886310850790027E-2</v>
      </c>
    </row>
    <row r="165" spans="1:22" x14ac:dyDescent="0.25">
      <c r="A165" s="26">
        <f>Wellpath!E165</f>
        <v>0</v>
      </c>
      <c r="B165" s="22">
        <v>0</v>
      </c>
      <c r="C165" s="22">
        <f>-SIN(Wellpath!$L165) * COS(Wellpath!$L165)</f>
        <v>0</v>
      </c>
      <c r="D165" s="22">
        <f>TAN(Dip) * SIN(Wellpath!$L165) * COS(Wellpath!$L165) * SIN(Wellpath!$O165)</f>
        <v>0</v>
      </c>
      <c r="E165" s="20">
        <f>Model!$W$13*((drdp!B165+drdp!K165)*ASZ!$B165+(drdp!E165+drdp!N165)*ASZ!$C165+(drdp!H165+drdp!Q165)*ASZ!$D165)</f>
        <v>0</v>
      </c>
      <c r="F165" s="20">
        <f>Model!$W$13*((drdp!C165+drdp!L165)*ASZ!$B165+(drdp!F165+drdp!O165)*ASZ!$C165+(drdp!I165+drdp!R165)*ASZ!$D165)</f>
        <v>0</v>
      </c>
      <c r="G165" s="20">
        <f>Model!$W$13*((drdp!D165+drdp!M165)*ASZ!$B165+(drdp!G165+drdp!P165)*ASZ!$C165+(drdp!J165+drdp!S165)*ASZ!$D165)</f>
        <v>0</v>
      </c>
      <c r="H165" s="18">
        <f>Model!$W$13*((drdp!B165)*ASZ!$B165+(drdp!E165)*ASZ!$C165+(drdp!H165)*ASZ!$D165)</f>
        <v>0</v>
      </c>
      <c r="I165" s="18">
        <f>Model!$W$13*((drdp!C165)*ASZ!$B165+(drdp!F165)*ASZ!$C165+(drdp!I165)*ASZ!$D165)</f>
        <v>0</v>
      </c>
      <c r="J165" s="18">
        <f>Model!$W$13*((drdp!D165)*ASZ!$B165+(drdp!G165)*ASZ!$C165+(drdp!J165)*ASZ!$D165)</f>
        <v>0</v>
      </c>
      <c r="K165" s="21">
        <f>SUM(E$3:E164)+H165</f>
        <v>-0.35921987621361828</v>
      </c>
      <c r="L165" s="21">
        <f>SUM(F$3:F164)+I165</f>
        <v>0.17595077770092951</v>
      </c>
      <c r="M165" s="21">
        <f>SUM(G$3:G164)+J165</f>
        <v>0.47676010272244951</v>
      </c>
      <c r="N165" s="21"/>
      <c r="O165" s="21"/>
      <c r="P165" s="21"/>
      <c r="Q165" s="19">
        <f t="shared" si="13"/>
        <v>0.12903891946692725</v>
      </c>
      <c r="R165" s="19">
        <f t="shared" si="14"/>
        <v>3.0958676173561912E-2</v>
      </c>
      <c r="S165" s="19">
        <f t="shared" si="15"/>
        <v>0.22730019554792061</v>
      </c>
      <c r="T165" s="19">
        <f t="shared" si="16"/>
        <v>-6.3205016585417773E-2</v>
      </c>
      <c r="U165" s="19">
        <f t="shared" si="17"/>
        <v>-0.17126170508355024</v>
      </c>
      <c r="V165" s="19">
        <f t="shared" si="18"/>
        <v>8.3886310850790027E-2</v>
      </c>
    </row>
    <row r="166" spans="1:22" x14ac:dyDescent="0.25">
      <c r="A166" s="26">
        <f>Wellpath!E166</f>
        <v>0</v>
      </c>
      <c r="B166" s="22">
        <v>0</v>
      </c>
      <c r="C166" s="22">
        <f>-SIN(Wellpath!$L166) * COS(Wellpath!$L166)</f>
        <v>0</v>
      </c>
      <c r="D166" s="22">
        <f>TAN(Dip) * SIN(Wellpath!$L166) * COS(Wellpath!$L166) * SIN(Wellpath!$O166)</f>
        <v>0</v>
      </c>
      <c r="E166" s="20">
        <f>Model!$W$13*((drdp!B166+drdp!K166)*ASZ!$B166+(drdp!E166+drdp!N166)*ASZ!$C166+(drdp!H166+drdp!Q166)*ASZ!$D166)</f>
        <v>0</v>
      </c>
      <c r="F166" s="20">
        <f>Model!$W$13*((drdp!C166+drdp!L166)*ASZ!$B166+(drdp!F166+drdp!O166)*ASZ!$C166+(drdp!I166+drdp!R166)*ASZ!$D166)</f>
        <v>0</v>
      </c>
      <c r="G166" s="20">
        <f>Model!$W$13*((drdp!D166+drdp!M166)*ASZ!$B166+(drdp!G166+drdp!P166)*ASZ!$C166+(drdp!J166+drdp!S166)*ASZ!$D166)</f>
        <v>0</v>
      </c>
      <c r="H166" s="18">
        <f>Model!$W$13*((drdp!B166)*ASZ!$B166+(drdp!E166)*ASZ!$C166+(drdp!H166)*ASZ!$D166)</f>
        <v>0</v>
      </c>
      <c r="I166" s="18">
        <f>Model!$W$13*((drdp!C166)*ASZ!$B166+(drdp!F166)*ASZ!$C166+(drdp!I166)*ASZ!$D166)</f>
        <v>0</v>
      </c>
      <c r="J166" s="18">
        <f>Model!$W$13*((drdp!D166)*ASZ!$B166+(drdp!G166)*ASZ!$C166+(drdp!J166)*ASZ!$D166)</f>
        <v>0</v>
      </c>
      <c r="K166" s="21">
        <f>SUM(E$3:E165)+H166</f>
        <v>-0.35921987621361828</v>
      </c>
      <c r="L166" s="21">
        <f>SUM(F$3:F165)+I166</f>
        <v>0.17595077770092951</v>
      </c>
      <c r="M166" s="21">
        <f>SUM(G$3:G165)+J166</f>
        <v>0.47676010272244951</v>
      </c>
      <c r="N166" s="21"/>
      <c r="O166" s="21"/>
      <c r="P166" s="21"/>
      <c r="Q166" s="19">
        <f t="shared" si="13"/>
        <v>0.12903891946692725</v>
      </c>
      <c r="R166" s="19">
        <f t="shared" si="14"/>
        <v>3.0958676173561912E-2</v>
      </c>
      <c r="S166" s="19">
        <f t="shared" si="15"/>
        <v>0.22730019554792061</v>
      </c>
      <c r="T166" s="19">
        <f t="shared" si="16"/>
        <v>-6.3205016585417773E-2</v>
      </c>
      <c r="U166" s="19">
        <f t="shared" si="17"/>
        <v>-0.17126170508355024</v>
      </c>
      <c r="V166" s="19">
        <f t="shared" si="18"/>
        <v>8.3886310850790027E-2</v>
      </c>
    </row>
    <row r="167" spans="1:22" x14ac:dyDescent="0.25">
      <c r="A167" s="26">
        <f>Wellpath!E167</f>
        <v>0</v>
      </c>
      <c r="B167" s="22">
        <v>0</v>
      </c>
      <c r="C167" s="22">
        <f>-SIN(Wellpath!$L167) * COS(Wellpath!$L167)</f>
        <v>0</v>
      </c>
      <c r="D167" s="22">
        <f>TAN(Dip) * SIN(Wellpath!$L167) * COS(Wellpath!$L167) * SIN(Wellpath!$O167)</f>
        <v>0</v>
      </c>
      <c r="E167" s="20">
        <f>Model!$W$13*((drdp!B167+drdp!K167)*ASZ!$B167+(drdp!E167+drdp!N167)*ASZ!$C167+(drdp!H167+drdp!Q167)*ASZ!$D167)</f>
        <v>0</v>
      </c>
      <c r="F167" s="20">
        <f>Model!$W$13*((drdp!C167+drdp!L167)*ASZ!$B167+(drdp!F167+drdp!O167)*ASZ!$C167+(drdp!I167+drdp!R167)*ASZ!$D167)</f>
        <v>0</v>
      </c>
      <c r="G167" s="20">
        <f>Model!$W$13*((drdp!D167+drdp!M167)*ASZ!$B167+(drdp!G167+drdp!P167)*ASZ!$C167+(drdp!J167+drdp!S167)*ASZ!$D167)</f>
        <v>0</v>
      </c>
      <c r="H167" s="18">
        <f>Model!$W$13*((drdp!B167)*ASZ!$B167+(drdp!E167)*ASZ!$C167+(drdp!H167)*ASZ!$D167)</f>
        <v>0</v>
      </c>
      <c r="I167" s="18">
        <f>Model!$W$13*((drdp!C167)*ASZ!$B167+(drdp!F167)*ASZ!$C167+(drdp!I167)*ASZ!$D167)</f>
        <v>0</v>
      </c>
      <c r="J167" s="18">
        <f>Model!$W$13*((drdp!D167)*ASZ!$B167+(drdp!G167)*ASZ!$C167+(drdp!J167)*ASZ!$D167)</f>
        <v>0</v>
      </c>
      <c r="K167" s="21">
        <f>SUM(E$3:E166)+H167</f>
        <v>-0.35921987621361828</v>
      </c>
      <c r="L167" s="21">
        <f>SUM(F$3:F166)+I167</f>
        <v>0.17595077770092951</v>
      </c>
      <c r="M167" s="21">
        <f>SUM(G$3:G166)+J167</f>
        <v>0.47676010272244951</v>
      </c>
      <c r="N167" s="21"/>
      <c r="O167" s="21"/>
      <c r="P167" s="21"/>
      <c r="Q167" s="19">
        <f t="shared" si="13"/>
        <v>0.12903891946692725</v>
      </c>
      <c r="R167" s="19">
        <f t="shared" si="14"/>
        <v>3.0958676173561912E-2</v>
      </c>
      <c r="S167" s="19">
        <f t="shared" si="15"/>
        <v>0.22730019554792061</v>
      </c>
      <c r="T167" s="19">
        <f t="shared" si="16"/>
        <v>-6.3205016585417773E-2</v>
      </c>
      <c r="U167" s="19">
        <f t="shared" si="17"/>
        <v>-0.17126170508355024</v>
      </c>
      <c r="V167" s="19">
        <f t="shared" si="18"/>
        <v>8.3886310850790027E-2</v>
      </c>
    </row>
    <row r="168" spans="1:22" x14ac:dyDescent="0.25">
      <c r="A168" s="26">
        <f>Wellpath!E168</f>
        <v>0</v>
      </c>
      <c r="B168" s="22">
        <v>0</v>
      </c>
      <c r="C168" s="22">
        <f>-SIN(Wellpath!$L168) * COS(Wellpath!$L168)</f>
        <v>0</v>
      </c>
      <c r="D168" s="22">
        <f>TAN(Dip) * SIN(Wellpath!$L168) * COS(Wellpath!$L168) * SIN(Wellpath!$O168)</f>
        <v>0</v>
      </c>
      <c r="E168" s="20">
        <f>Model!$W$13*((drdp!B168+drdp!K168)*ASZ!$B168+(drdp!E168+drdp!N168)*ASZ!$C168+(drdp!H168+drdp!Q168)*ASZ!$D168)</f>
        <v>0</v>
      </c>
      <c r="F168" s="20">
        <f>Model!$W$13*((drdp!C168+drdp!L168)*ASZ!$B168+(drdp!F168+drdp!O168)*ASZ!$C168+(drdp!I168+drdp!R168)*ASZ!$D168)</f>
        <v>0</v>
      </c>
      <c r="G168" s="20">
        <f>Model!$W$13*((drdp!D168+drdp!M168)*ASZ!$B168+(drdp!G168+drdp!P168)*ASZ!$C168+(drdp!J168+drdp!S168)*ASZ!$D168)</f>
        <v>0</v>
      </c>
      <c r="H168" s="18">
        <f>Model!$W$13*((drdp!B168)*ASZ!$B168+(drdp!E168)*ASZ!$C168+(drdp!H168)*ASZ!$D168)</f>
        <v>0</v>
      </c>
      <c r="I168" s="18">
        <f>Model!$W$13*((drdp!C168)*ASZ!$B168+(drdp!F168)*ASZ!$C168+(drdp!I168)*ASZ!$D168)</f>
        <v>0</v>
      </c>
      <c r="J168" s="18">
        <f>Model!$W$13*((drdp!D168)*ASZ!$B168+(drdp!G168)*ASZ!$C168+(drdp!J168)*ASZ!$D168)</f>
        <v>0</v>
      </c>
      <c r="K168" s="21">
        <f>SUM(E$3:E167)+H168</f>
        <v>-0.35921987621361828</v>
      </c>
      <c r="L168" s="21">
        <f>SUM(F$3:F167)+I168</f>
        <v>0.17595077770092951</v>
      </c>
      <c r="M168" s="21">
        <f>SUM(G$3:G167)+J168</f>
        <v>0.47676010272244951</v>
      </c>
      <c r="N168" s="21"/>
      <c r="O168" s="21"/>
      <c r="P168" s="21"/>
      <c r="Q168" s="19">
        <f t="shared" si="13"/>
        <v>0.12903891946692725</v>
      </c>
      <c r="R168" s="19">
        <f t="shared" si="14"/>
        <v>3.0958676173561912E-2</v>
      </c>
      <c r="S168" s="19">
        <f t="shared" si="15"/>
        <v>0.22730019554792061</v>
      </c>
      <c r="T168" s="19">
        <f t="shared" si="16"/>
        <v>-6.3205016585417773E-2</v>
      </c>
      <c r="U168" s="19">
        <f t="shared" si="17"/>
        <v>-0.17126170508355024</v>
      </c>
      <c r="V168" s="19">
        <f t="shared" si="18"/>
        <v>8.3886310850790027E-2</v>
      </c>
    </row>
    <row r="169" spans="1:22" x14ac:dyDescent="0.25">
      <c r="A169" s="26">
        <f>Wellpath!E169</f>
        <v>0</v>
      </c>
      <c r="B169" s="22">
        <v>0</v>
      </c>
      <c r="C169" s="22">
        <f>-SIN(Wellpath!$L169) * COS(Wellpath!$L169)</f>
        <v>0</v>
      </c>
      <c r="D169" s="22">
        <f>TAN(Dip) * SIN(Wellpath!$L169) * COS(Wellpath!$L169) * SIN(Wellpath!$O169)</f>
        <v>0</v>
      </c>
      <c r="E169" s="20">
        <f>Model!$W$13*((drdp!B169+drdp!K169)*ASZ!$B169+(drdp!E169+drdp!N169)*ASZ!$C169+(drdp!H169+drdp!Q169)*ASZ!$D169)</f>
        <v>0</v>
      </c>
      <c r="F169" s="20">
        <f>Model!$W$13*((drdp!C169+drdp!L169)*ASZ!$B169+(drdp!F169+drdp!O169)*ASZ!$C169+(drdp!I169+drdp!R169)*ASZ!$D169)</f>
        <v>0</v>
      </c>
      <c r="G169" s="20">
        <f>Model!$W$13*((drdp!D169+drdp!M169)*ASZ!$B169+(drdp!G169+drdp!P169)*ASZ!$C169+(drdp!J169+drdp!S169)*ASZ!$D169)</f>
        <v>0</v>
      </c>
      <c r="H169" s="18">
        <f>Model!$W$13*((drdp!B169)*ASZ!$B169+(drdp!E169)*ASZ!$C169+(drdp!H169)*ASZ!$D169)</f>
        <v>0</v>
      </c>
      <c r="I169" s="18">
        <f>Model!$W$13*((drdp!C169)*ASZ!$B169+(drdp!F169)*ASZ!$C169+(drdp!I169)*ASZ!$D169)</f>
        <v>0</v>
      </c>
      <c r="J169" s="18">
        <f>Model!$W$13*((drdp!D169)*ASZ!$B169+(drdp!G169)*ASZ!$C169+(drdp!J169)*ASZ!$D169)</f>
        <v>0</v>
      </c>
      <c r="K169" s="21">
        <f>SUM(E$3:E168)+H169</f>
        <v>-0.35921987621361828</v>
      </c>
      <c r="L169" s="21">
        <f>SUM(F$3:F168)+I169</f>
        <v>0.17595077770092951</v>
      </c>
      <c r="M169" s="21">
        <f>SUM(G$3:G168)+J169</f>
        <v>0.47676010272244951</v>
      </c>
      <c r="N169" s="21"/>
      <c r="O169" s="21"/>
      <c r="P169" s="21"/>
      <c r="Q169" s="19">
        <f t="shared" si="13"/>
        <v>0.12903891946692725</v>
      </c>
      <c r="R169" s="19">
        <f t="shared" si="14"/>
        <v>3.0958676173561912E-2</v>
      </c>
      <c r="S169" s="19">
        <f t="shared" si="15"/>
        <v>0.22730019554792061</v>
      </c>
      <c r="T169" s="19">
        <f t="shared" si="16"/>
        <v>-6.3205016585417773E-2</v>
      </c>
      <c r="U169" s="19">
        <f t="shared" si="17"/>
        <v>-0.17126170508355024</v>
      </c>
      <c r="V169" s="19">
        <f t="shared" si="18"/>
        <v>8.3886310850790027E-2</v>
      </c>
    </row>
    <row r="170" spans="1:22" x14ac:dyDescent="0.25">
      <c r="A170" s="26">
        <f>Wellpath!E170</f>
        <v>0</v>
      </c>
      <c r="B170" s="22">
        <v>0</v>
      </c>
      <c r="C170" s="22">
        <f>-SIN(Wellpath!$L170) * COS(Wellpath!$L170)</f>
        <v>0</v>
      </c>
      <c r="D170" s="22">
        <f>TAN(Dip) * SIN(Wellpath!$L170) * COS(Wellpath!$L170) * SIN(Wellpath!$O170)</f>
        <v>0</v>
      </c>
      <c r="E170" s="20">
        <f>Model!$W$13*((drdp!B170+drdp!K170)*ASZ!$B170+(drdp!E170+drdp!N170)*ASZ!$C170+(drdp!H170+drdp!Q170)*ASZ!$D170)</f>
        <v>0</v>
      </c>
      <c r="F170" s="20">
        <f>Model!$W$13*((drdp!C170+drdp!L170)*ASZ!$B170+(drdp!F170+drdp!O170)*ASZ!$C170+(drdp!I170+drdp!R170)*ASZ!$D170)</f>
        <v>0</v>
      </c>
      <c r="G170" s="20">
        <f>Model!$W$13*((drdp!D170+drdp!M170)*ASZ!$B170+(drdp!G170+drdp!P170)*ASZ!$C170+(drdp!J170+drdp!S170)*ASZ!$D170)</f>
        <v>0</v>
      </c>
      <c r="H170" s="18">
        <f>Model!$W$13*((drdp!B170)*ASZ!$B170+(drdp!E170)*ASZ!$C170+(drdp!H170)*ASZ!$D170)</f>
        <v>0</v>
      </c>
      <c r="I170" s="18">
        <f>Model!$W$13*((drdp!C170)*ASZ!$B170+(drdp!F170)*ASZ!$C170+(drdp!I170)*ASZ!$D170)</f>
        <v>0</v>
      </c>
      <c r="J170" s="18">
        <f>Model!$W$13*((drdp!D170)*ASZ!$B170+(drdp!G170)*ASZ!$C170+(drdp!J170)*ASZ!$D170)</f>
        <v>0</v>
      </c>
      <c r="K170" s="21">
        <f>SUM(E$3:E169)+H170</f>
        <v>-0.35921987621361828</v>
      </c>
      <c r="L170" s="21">
        <f>SUM(F$3:F169)+I170</f>
        <v>0.17595077770092951</v>
      </c>
      <c r="M170" s="21">
        <f>SUM(G$3:G169)+J170</f>
        <v>0.47676010272244951</v>
      </c>
      <c r="N170" s="21"/>
      <c r="O170" s="21"/>
      <c r="P170" s="21"/>
      <c r="Q170" s="19">
        <f t="shared" si="13"/>
        <v>0.12903891946692725</v>
      </c>
      <c r="R170" s="19">
        <f t="shared" si="14"/>
        <v>3.0958676173561912E-2</v>
      </c>
      <c r="S170" s="19">
        <f t="shared" si="15"/>
        <v>0.22730019554792061</v>
      </c>
      <c r="T170" s="19">
        <f t="shared" si="16"/>
        <v>-6.3205016585417773E-2</v>
      </c>
      <c r="U170" s="19">
        <f t="shared" si="17"/>
        <v>-0.17126170508355024</v>
      </c>
      <c r="V170" s="19">
        <f t="shared" si="18"/>
        <v>8.3886310850790027E-2</v>
      </c>
    </row>
    <row r="171" spans="1:22" x14ac:dyDescent="0.25">
      <c r="A171" s="26">
        <f>Wellpath!E171</f>
        <v>0</v>
      </c>
      <c r="B171" s="22">
        <v>0</v>
      </c>
      <c r="C171" s="22">
        <f>-SIN(Wellpath!$L171) * COS(Wellpath!$L171)</f>
        <v>0</v>
      </c>
      <c r="D171" s="22">
        <f>TAN(Dip) * SIN(Wellpath!$L171) * COS(Wellpath!$L171) * SIN(Wellpath!$O171)</f>
        <v>0</v>
      </c>
      <c r="E171" s="20">
        <f>Model!$W$13*((drdp!B171+drdp!K171)*ASZ!$B171+(drdp!E171+drdp!N171)*ASZ!$C171+(drdp!H171+drdp!Q171)*ASZ!$D171)</f>
        <v>0</v>
      </c>
      <c r="F171" s="20">
        <f>Model!$W$13*((drdp!C171+drdp!L171)*ASZ!$B171+(drdp!F171+drdp!O171)*ASZ!$C171+(drdp!I171+drdp!R171)*ASZ!$D171)</f>
        <v>0</v>
      </c>
      <c r="G171" s="20">
        <f>Model!$W$13*((drdp!D171+drdp!M171)*ASZ!$B171+(drdp!G171+drdp!P171)*ASZ!$C171+(drdp!J171+drdp!S171)*ASZ!$D171)</f>
        <v>0</v>
      </c>
      <c r="H171" s="18">
        <f>Model!$W$13*((drdp!B171)*ASZ!$B171+(drdp!E171)*ASZ!$C171+(drdp!H171)*ASZ!$D171)</f>
        <v>0</v>
      </c>
      <c r="I171" s="18">
        <f>Model!$W$13*((drdp!C171)*ASZ!$B171+(drdp!F171)*ASZ!$C171+(drdp!I171)*ASZ!$D171)</f>
        <v>0</v>
      </c>
      <c r="J171" s="18">
        <f>Model!$W$13*((drdp!D171)*ASZ!$B171+(drdp!G171)*ASZ!$C171+(drdp!J171)*ASZ!$D171)</f>
        <v>0</v>
      </c>
      <c r="K171" s="21">
        <f>SUM(E$3:E170)+H171</f>
        <v>-0.35921987621361828</v>
      </c>
      <c r="L171" s="21">
        <f>SUM(F$3:F170)+I171</f>
        <v>0.17595077770092951</v>
      </c>
      <c r="M171" s="21">
        <f>SUM(G$3:G170)+J171</f>
        <v>0.47676010272244951</v>
      </c>
      <c r="N171" s="21"/>
      <c r="O171" s="21"/>
      <c r="P171" s="21"/>
      <c r="Q171" s="19">
        <f t="shared" si="13"/>
        <v>0.12903891946692725</v>
      </c>
      <c r="R171" s="19">
        <f t="shared" si="14"/>
        <v>3.0958676173561912E-2</v>
      </c>
      <c r="S171" s="19">
        <f t="shared" si="15"/>
        <v>0.22730019554792061</v>
      </c>
      <c r="T171" s="19">
        <f t="shared" si="16"/>
        <v>-6.3205016585417773E-2</v>
      </c>
      <c r="U171" s="19">
        <f t="shared" si="17"/>
        <v>-0.17126170508355024</v>
      </c>
      <c r="V171" s="19">
        <f t="shared" si="18"/>
        <v>8.3886310850790027E-2</v>
      </c>
    </row>
    <row r="172" spans="1:22" x14ac:dyDescent="0.25">
      <c r="A172" s="26">
        <f>Wellpath!E172</f>
        <v>0</v>
      </c>
      <c r="B172" s="22">
        <v>0</v>
      </c>
      <c r="C172" s="22">
        <f>-SIN(Wellpath!$L172) * COS(Wellpath!$L172)</f>
        <v>0</v>
      </c>
      <c r="D172" s="22">
        <f>TAN(Dip) * SIN(Wellpath!$L172) * COS(Wellpath!$L172) * SIN(Wellpath!$O172)</f>
        <v>0</v>
      </c>
      <c r="E172" s="20">
        <f>Model!$W$13*((drdp!B172+drdp!K172)*ASZ!$B172+(drdp!E172+drdp!N172)*ASZ!$C172+(drdp!H172+drdp!Q172)*ASZ!$D172)</f>
        <v>0</v>
      </c>
      <c r="F172" s="20">
        <f>Model!$W$13*((drdp!C172+drdp!L172)*ASZ!$B172+(drdp!F172+drdp!O172)*ASZ!$C172+(drdp!I172+drdp!R172)*ASZ!$D172)</f>
        <v>0</v>
      </c>
      <c r="G172" s="20">
        <f>Model!$W$13*((drdp!D172+drdp!M172)*ASZ!$B172+(drdp!G172+drdp!P172)*ASZ!$C172+(drdp!J172+drdp!S172)*ASZ!$D172)</f>
        <v>0</v>
      </c>
      <c r="H172" s="18">
        <f>Model!$W$13*((drdp!B172)*ASZ!$B172+(drdp!E172)*ASZ!$C172+(drdp!H172)*ASZ!$D172)</f>
        <v>0</v>
      </c>
      <c r="I172" s="18">
        <f>Model!$W$13*((drdp!C172)*ASZ!$B172+(drdp!F172)*ASZ!$C172+(drdp!I172)*ASZ!$D172)</f>
        <v>0</v>
      </c>
      <c r="J172" s="18">
        <f>Model!$W$13*((drdp!D172)*ASZ!$B172+(drdp!G172)*ASZ!$C172+(drdp!J172)*ASZ!$D172)</f>
        <v>0</v>
      </c>
      <c r="K172" s="21">
        <f>SUM(E$3:E171)+H172</f>
        <v>-0.35921987621361828</v>
      </c>
      <c r="L172" s="21">
        <f>SUM(F$3:F171)+I172</f>
        <v>0.17595077770092951</v>
      </c>
      <c r="M172" s="21">
        <f>SUM(G$3:G171)+J172</f>
        <v>0.47676010272244951</v>
      </c>
      <c r="N172" s="21"/>
      <c r="O172" s="21"/>
      <c r="P172" s="21"/>
      <c r="Q172" s="19">
        <f t="shared" si="13"/>
        <v>0.12903891946692725</v>
      </c>
      <c r="R172" s="19">
        <f t="shared" si="14"/>
        <v>3.0958676173561912E-2</v>
      </c>
      <c r="S172" s="19">
        <f t="shared" si="15"/>
        <v>0.22730019554792061</v>
      </c>
      <c r="T172" s="19">
        <f t="shared" si="16"/>
        <v>-6.3205016585417773E-2</v>
      </c>
      <c r="U172" s="19">
        <f t="shared" si="17"/>
        <v>-0.17126170508355024</v>
      </c>
      <c r="V172" s="19">
        <f t="shared" si="18"/>
        <v>8.3886310850790027E-2</v>
      </c>
    </row>
    <row r="173" spans="1:22" x14ac:dyDescent="0.25">
      <c r="A173" s="26">
        <f>Wellpath!E173</f>
        <v>0</v>
      </c>
      <c r="B173" s="22">
        <v>0</v>
      </c>
      <c r="C173" s="22">
        <f>-SIN(Wellpath!$L173) * COS(Wellpath!$L173)</f>
        <v>0</v>
      </c>
      <c r="D173" s="22">
        <f>TAN(Dip) * SIN(Wellpath!$L173) * COS(Wellpath!$L173) * SIN(Wellpath!$O173)</f>
        <v>0</v>
      </c>
      <c r="E173" s="20">
        <f>Model!$W$13*((drdp!B173+drdp!K173)*ASZ!$B173+(drdp!E173+drdp!N173)*ASZ!$C173+(drdp!H173+drdp!Q173)*ASZ!$D173)</f>
        <v>0</v>
      </c>
      <c r="F173" s="20">
        <f>Model!$W$13*((drdp!C173+drdp!L173)*ASZ!$B173+(drdp!F173+drdp!O173)*ASZ!$C173+(drdp!I173+drdp!R173)*ASZ!$D173)</f>
        <v>0</v>
      </c>
      <c r="G173" s="20">
        <f>Model!$W$13*((drdp!D173+drdp!M173)*ASZ!$B173+(drdp!G173+drdp!P173)*ASZ!$C173+(drdp!J173+drdp!S173)*ASZ!$D173)</f>
        <v>0</v>
      </c>
      <c r="H173" s="18">
        <f>Model!$W$13*((drdp!B173)*ASZ!$B173+(drdp!E173)*ASZ!$C173+(drdp!H173)*ASZ!$D173)</f>
        <v>0</v>
      </c>
      <c r="I173" s="18">
        <f>Model!$W$13*((drdp!C173)*ASZ!$B173+(drdp!F173)*ASZ!$C173+(drdp!I173)*ASZ!$D173)</f>
        <v>0</v>
      </c>
      <c r="J173" s="18">
        <f>Model!$W$13*((drdp!D173)*ASZ!$B173+(drdp!G173)*ASZ!$C173+(drdp!J173)*ASZ!$D173)</f>
        <v>0</v>
      </c>
      <c r="K173" s="21">
        <f>SUM(E$3:E172)+H173</f>
        <v>-0.35921987621361828</v>
      </c>
      <c r="L173" s="21">
        <f>SUM(F$3:F172)+I173</f>
        <v>0.17595077770092951</v>
      </c>
      <c r="M173" s="21">
        <f>SUM(G$3:G172)+J173</f>
        <v>0.47676010272244951</v>
      </c>
      <c r="N173" s="21"/>
      <c r="O173" s="21"/>
      <c r="P173" s="21"/>
      <c r="Q173" s="19">
        <f t="shared" si="13"/>
        <v>0.12903891946692725</v>
      </c>
      <c r="R173" s="19">
        <f t="shared" si="14"/>
        <v>3.0958676173561912E-2</v>
      </c>
      <c r="S173" s="19">
        <f t="shared" si="15"/>
        <v>0.22730019554792061</v>
      </c>
      <c r="T173" s="19">
        <f t="shared" si="16"/>
        <v>-6.3205016585417773E-2</v>
      </c>
      <c r="U173" s="19">
        <f t="shared" si="17"/>
        <v>-0.17126170508355024</v>
      </c>
      <c r="V173" s="19">
        <f t="shared" si="18"/>
        <v>8.3886310850790027E-2</v>
      </c>
    </row>
    <row r="174" spans="1:22" x14ac:dyDescent="0.25">
      <c r="A174" s="26">
        <f>Wellpath!E174</f>
        <v>0</v>
      </c>
      <c r="B174" s="22">
        <v>0</v>
      </c>
      <c r="C174" s="22">
        <f>-SIN(Wellpath!$L174) * COS(Wellpath!$L174)</f>
        <v>0</v>
      </c>
      <c r="D174" s="22">
        <f>TAN(Dip) * SIN(Wellpath!$L174) * COS(Wellpath!$L174) * SIN(Wellpath!$O174)</f>
        <v>0</v>
      </c>
      <c r="E174" s="20">
        <f>Model!$W$13*((drdp!B174+drdp!K174)*ASZ!$B174+(drdp!E174+drdp!N174)*ASZ!$C174+(drdp!H174+drdp!Q174)*ASZ!$D174)</f>
        <v>0</v>
      </c>
      <c r="F174" s="20">
        <f>Model!$W$13*((drdp!C174+drdp!L174)*ASZ!$B174+(drdp!F174+drdp!O174)*ASZ!$C174+(drdp!I174+drdp!R174)*ASZ!$D174)</f>
        <v>0</v>
      </c>
      <c r="G174" s="20">
        <f>Model!$W$13*((drdp!D174+drdp!M174)*ASZ!$B174+(drdp!G174+drdp!P174)*ASZ!$C174+(drdp!J174+drdp!S174)*ASZ!$D174)</f>
        <v>0</v>
      </c>
      <c r="H174" s="18">
        <f>Model!$W$13*((drdp!B174)*ASZ!$B174+(drdp!E174)*ASZ!$C174+(drdp!H174)*ASZ!$D174)</f>
        <v>0</v>
      </c>
      <c r="I174" s="18">
        <f>Model!$W$13*((drdp!C174)*ASZ!$B174+(drdp!F174)*ASZ!$C174+(drdp!I174)*ASZ!$D174)</f>
        <v>0</v>
      </c>
      <c r="J174" s="18">
        <f>Model!$W$13*((drdp!D174)*ASZ!$B174+(drdp!G174)*ASZ!$C174+(drdp!J174)*ASZ!$D174)</f>
        <v>0</v>
      </c>
      <c r="K174" s="21">
        <f>SUM(E$3:E173)+H174</f>
        <v>-0.35921987621361828</v>
      </c>
      <c r="L174" s="21">
        <f>SUM(F$3:F173)+I174</f>
        <v>0.17595077770092951</v>
      </c>
      <c r="M174" s="21">
        <f>SUM(G$3:G173)+J174</f>
        <v>0.47676010272244951</v>
      </c>
      <c r="N174" s="21"/>
      <c r="O174" s="21"/>
      <c r="P174" s="21"/>
      <c r="Q174" s="19">
        <f t="shared" si="13"/>
        <v>0.12903891946692725</v>
      </c>
      <c r="R174" s="19">
        <f t="shared" si="14"/>
        <v>3.0958676173561912E-2</v>
      </c>
      <c r="S174" s="19">
        <f t="shared" si="15"/>
        <v>0.22730019554792061</v>
      </c>
      <c r="T174" s="19">
        <f t="shared" si="16"/>
        <v>-6.3205016585417773E-2</v>
      </c>
      <c r="U174" s="19">
        <f t="shared" si="17"/>
        <v>-0.17126170508355024</v>
      </c>
      <c r="V174" s="19">
        <f t="shared" si="18"/>
        <v>8.3886310850790027E-2</v>
      </c>
    </row>
    <row r="175" spans="1:22" x14ac:dyDescent="0.25">
      <c r="A175" s="26">
        <f>Wellpath!E175</f>
        <v>0</v>
      </c>
      <c r="B175" s="22">
        <v>0</v>
      </c>
      <c r="C175" s="22">
        <f>-SIN(Wellpath!$L175) * COS(Wellpath!$L175)</f>
        <v>0</v>
      </c>
      <c r="D175" s="22">
        <f>TAN(Dip) * SIN(Wellpath!$L175) * COS(Wellpath!$L175) * SIN(Wellpath!$O175)</f>
        <v>0</v>
      </c>
      <c r="E175" s="20">
        <f>Model!$W$13*((drdp!B175+drdp!K175)*ASZ!$B175+(drdp!E175+drdp!N175)*ASZ!$C175+(drdp!H175+drdp!Q175)*ASZ!$D175)</f>
        <v>0</v>
      </c>
      <c r="F175" s="20">
        <f>Model!$W$13*((drdp!C175+drdp!L175)*ASZ!$B175+(drdp!F175+drdp!O175)*ASZ!$C175+(drdp!I175+drdp!R175)*ASZ!$D175)</f>
        <v>0</v>
      </c>
      <c r="G175" s="20">
        <f>Model!$W$13*((drdp!D175+drdp!M175)*ASZ!$B175+(drdp!G175+drdp!P175)*ASZ!$C175+(drdp!J175+drdp!S175)*ASZ!$D175)</f>
        <v>0</v>
      </c>
      <c r="H175" s="18">
        <f>Model!$W$13*((drdp!B175)*ASZ!$B175+(drdp!E175)*ASZ!$C175+(drdp!H175)*ASZ!$D175)</f>
        <v>0</v>
      </c>
      <c r="I175" s="18">
        <f>Model!$W$13*((drdp!C175)*ASZ!$B175+(drdp!F175)*ASZ!$C175+(drdp!I175)*ASZ!$D175)</f>
        <v>0</v>
      </c>
      <c r="J175" s="18">
        <f>Model!$W$13*((drdp!D175)*ASZ!$B175+(drdp!G175)*ASZ!$C175+(drdp!J175)*ASZ!$D175)</f>
        <v>0</v>
      </c>
      <c r="K175" s="21">
        <f>SUM(E$3:E174)+H175</f>
        <v>-0.35921987621361828</v>
      </c>
      <c r="L175" s="21">
        <f>SUM(F$3:F174)+I175</f>
        <v>0.17595077770092951</v>
      </c>
      <c r="M175" s="21">
        <f>SUM(G$3:G174)+J175</f>
        <v>0.47676010272244951</v>
      </c>
      <c r="N175" s="21"/>
      <c r="O175" s="21"/>
      <c r="P175" s="21"/>
      <c r="Q175" s="19">
        <f t="shared" si="13"/>
        <v>0.12903891946692725</v>
      </c>
      <c r="R175" s="19">
        <f t="shared" si="14"/>
        <v>3.0958676173561912E-2</v>
      </c>
      <c r="S175" s="19">
        <f t="shared" si="15"/>
        <v>0.22730019554792061</v>
      </c>
      <c r="T175" s="19">
        <f t="shared" si="16"/>
        <v>-6.3205016585417773E-2</v>
      </c>
      <c r="U175" s="19">
        <f t="shared" si="17"/>
        <v>-0.17126170508355024</v>
      </c>
      <c r="V175" s="19">
        <f t="shared" si="18"/>
        <v>8.3886310850790027E-2</v>
      </c>
    </row>
    <row r="176" spans="1:22" x14ac:dyDescent="0.25">
      <c r="A176" s="26">
        <f>Wellpath!E176</f>
        <v>0</v>
      </c>
      <c r="B176" s="22">
        <v>0</v>
      </c>
      <c r="C176" s="22">
        <f>-SIN(Wellpath!$L176) * COS(Wellpath!$L176)</f>
        <v>0</v>
      </c>
      <c r="D176" s="22">
        <f>TAN(Dip) * SIN(Wellpath!$L176) * COS(Wellpath!$L176) * SIN(Wellpath!$O176)</f>
        <v>0</v>
      </c>
      <c r="E176" s="20">
        <f>Model!$W$13*((drdp!B176+drdp!K176)*ASZ!$B176+(drdp!E176+drdp!N176)*ASZ!$C176+(drdp!H176+drdp!Q176)*ASZ!$D176)</f>
        <v>0</v>
      </c>
      <c r="F176" s="20">
        <f>Model!$W$13*((drdp!C176+drdp!L176)*ASZ!$B176+(drdp!F176+drdp!O176)*ASZ!$C176+(drdp!I176+drdp!R176)*ASZ!$D176)</f>
        <v>0</v>
      </c>
      <c r="G176" s="20">
        <f>Model!$W$13*((drdp!D176+drdp!M176)*ASZ!$B176+(drdp!G176+drdp!P176)*ASZ!$C176+(drdp!J176+drdp!S176)*ASZ!$D176)</f>
        <v>0</v>
      </c>
      <c r="H176" s="18">
        <f>Model!$W$13*((drdp!B176)*ASZ!$B176+(drdp!E176)*ASZ!$C176+(drdp!H176)*ASZ!$D176)</f>
        <v>0</v>
      </c>
      <c r="I176" s="18">
        <f>Model!$W$13*((drdp!C176)*ASZ!$B176+(drdp!F176)*ASZ!$C176+(drdp!I176)*ASZ!$D176)</f>
        <v>0</v>
      </c>
      <c r="J176" s="18">
        <f>Model!$W$13*((drdp!D176)*ASZ!$B176+(drdp!G176)*ASZ!$C176+(drdp!J176)*ASZ!$D176)</f>
        <v>0</v>
      </c>
      <c r="K176" s="21">
        <f>SUM(E$3:E175)+H176</f>
        <v>-0.35921987621361828</v>
      </c>
      <c r="L176" s="21">
        <f>SUM(F$3:F175)+I176</f>
        <v>0.17595077770092951</v>
      </c>
      <c r="M176" s="21">
        <f>SUM(G$3:G175)+J176</f>
        <v>0.47676010272244951</v>
      </c>
      <c r="N176" s="21"/>
      <c r="O176" s="21"/>
      <c r="P176" s="21"/>
      <c r="Q176" s="19">
        <f t="shared" si="13"/>
        <v>0.12903891946692725</v>
      </c>
      <c r="R176" s="19">
        <f t="shared" si="14"/>
        <v>3.0958676173561912E-2</v>
      </c>
      <c r="S176" s="19">
        <f t="shared" si="15"/>
        <v>0.22730019554792061</v>
      </c>
      <c r="T176" s="19">
        <f t="shared" si="16"/>
        <v>-6.3205016585417773E-2</v>
      </c>
      <c r="U176" s="19">
        <f t="shared" si="17"/>
        <v>-0.17126170508355024</v>
      </c>
      <c r="V176" s="19">
        <f t="shared" si="18"/>
        <v>8.3886310850790027E-2</v>
      </c>
    </row>
    <row r="177" spans="1:22" x14ac:dyDescent="0.25">
      <c r="A177" s="26">
        <f>Wellpath!E177</f>
        <v>0</v>
      </c>
      <c r="B177" s="22">
        <v>0</v>
      </c>
      <c r="C177" s="22">
        <f>-SIN(Wellpath!$L177) * COS(Wellpath!$L177)</f>
        <v>0</v>
      </c>
      <c r="D177" s="22">
        <f>TAN(Dip) * SIN(Wellpath!$L177) * COS(Wellpath!$L177) * SIN(Wellpath!$O177)</f>
        <v>0</v>
      </c>
      <c r="E177" s="20">
        <f>Model!$W$13*((drdp!B177+drdp!K177)*ASZ!$B177+(drdp!E177+drdp!N177)*ASZ!$C177+(drdp!H177+drdp!Q177)*ASZ!$D177)</f>
        <v>0</v>
      </c>
      <c r="F177" s="20">
        <f>Model!$W$13*((drdp!C177+drdp!L177)*ASZ!$B177+(drdp!F177+drdp!O177)*ASZ!$C177+(drdp!I177+drdp!R177)*ASZ!$D177)</f>
        <v>0</v>
      </c>
      <c r="G177" s="20">
        <f>Model!$W$13*((drdp!D177+drdp!M177)*ASZ!$B177+(drdp!G177+drdp!P177)*ASZ!$C177+(drdp!J177+drdp!S177)*ASZ!$D177)</f>
        <v>0</v>
      </c>
      <c r="H177" s="18">
        <f>Model!$W$13*((drdp!B177)*ASZ!$B177+(drdp!E177)*ASZ!$C177+(drdp!H177)*ASZ!$D177)</f>
        <v>0</v>
      </c>
      <c r="I177" s="18">
        <f>Model!$W$13*((drdp!C177)*ASZ!$B177+(drdp!F177)*ASZ!$C177+(drdp!I177)*ASZ!$D177)</f>
        <v>0</v>
      </c>
      <c r="J177" s="18">
        <f>Model!$W$13*((drdp!D177)*ASZ!$B177+(drdp!G177)*ASZ!$C177+(drdp!J177)*ASZ!$D177)</f>
        <v>0</v>
      </c>
      <c r="K177" s="21">
        <f>SUM(E$3:E176)+H177</f>
        <v>-0.35921987621361828</v>
      </c>
      <c r="L177" s="21">
        <f>SUM(F$3:F176)+I177</f>
        <v>0.17595077770092951</v>
      </c>
      <c r="M177" s="21">
        <f>SUM(G$3:G176)+J177</f>
        <v>0.47676010272244951</v>
      </c>
      <c r="N177" s="21"/>
      <c r="O177" s="21"/>
      <c r="P177" s="21"/>
      <c r="Q177" s="19">
        <f t="shared" si="13"/>
        <v>0.12903891946692725</v>
      </c>
      <c r="R177" s="19">
        <f t="shared" si="14"/>
        <v>3.0958676173561912E-2</v>
      </c>
      <c r="S177" s="19">
        <f t="shared" si="15"/>
        <v>0.22730019554792061</v>
      </c>
      <c r="T177" s="19">
        <f t="shared" si="16"/>
        <v>-6.3205016585417773E-2</v>
      </c>
      <c r="U177" s="19">
        <f t="shared" si="17"/>
        <v>-0.17126170508355024</v>
      </c>
      <c r="V177" s="19">
        <f t="shared" si="18"/>
        <v>8.3886310850790027E-2</v>
      </c>
    </row>
    <row r="178" spans="1:22" x14ac:dyDescent="0.25">
      <c r="A178" s="26">
        <f>Wellpath!E178</f>
        <v>0</v>
      </c>
      <c r="B178" s="22">
        <v>0</v>
      </c>
      <c r="C178" s="22">
        <f>-SIN(Wellpath!$L178) * COS(Wellpath!$L178)</f>
        <v>0</v>
      </c>
      <c r="D178" s="22">
        <f>TAN(Dip) * SIN(Wellpath!$L178) * COS(Wellpath!$L178) * SIN(Wellpath!$O178)</f>
        <v>0</v>
      </c>
      <c r="E178" s="20">
        <f>Model!$W$13*((drdp!B178+drdp!K178)*ASZ!$B178+(drdp!E178+drdp!N178)*ASZ!$C178+(drdp!H178+drdp!Q178)*ASZ!$D178)</f>
        <v>0</v>
      </c>
      <c r="F178" s="20">
        <f>Model!$W$13*((drdp!C178+drdp!L178)*ASZ!$B178+(drdp!F178+drdp!O178)*ASZ!$C178+(drdp!I178+drdp!R178)*ASZ!$D178)</f>
        <v>0</v>
      </c>
      <c r="G178" s="20">
        <f>Model!$W$13*((drdp!D178+drdp!M178)*ASZ!$B178+(drdp!G178+drdp!P178)*ASZ!$C178+(drdp!J178+drdp!S178)*ASZ!$D178)</f>
        <v>0</v>
      </c>
      <c r="H178" s="18">
        <f>Model!$W$13*((drdp!B178)*ASZ!$B178+(drdp!E178)*ASZ!$C178+(drdp!H178)*ASZ!$D178)</f>
        <v>0</v>
      </c>
      <c r="I178" s="18">
        <f>Model!$W$13*((drdp!C178)*ASZ!$B178+(drdp!F178)*ASZ!$C178+(drdp!I178)*ASZ!$D178)</f>
        <v>0</v>
      </c>
      <c r="J178" s="18">
        <f>Model!$W$13*((drdp!D178)*ASZ!$B178+(drdp!G178)*ASZ!$C178+(drdp!J178)*ASZ!$D178)</f>
        <v>0</v>
      </c>
      <c r="K178" s="21">
        <f>SUM(E$3:E177)+H178</f>
        <v>-0.35921987621361828</v>
      </c>
      <c r="L178" s="21">
        <f>SUM(F$3:F177)+I178</f>
        <v>0.17595077770092951</v>
      </c>
      <c r="M178" s="21">
        <f>SUM(G$3:G177)+J178</f>
        <v>0.47676010272244951</v>
      </c>
      <c r="N178" s="21"/>
      <c r="O178" s="21"/>
      <c r="P178" s="21"/>
      <c r="Q178" s="19">
        <f t="shared" si="13"/>
        <v>0.12903891946692725</v>
      </c>
      <c r="R178" s="19">
        <f t="shared" si="14"/>
        <v>3.0958676173561912E-2</v>
      </c>
      <c r="S178" s="19">
        <f t="shared" si="15"/>
        <v>0.22730019554792061</v>
      </c>
      <c r="T178" s="19">
        <f t="shared" si="16"/>
        <v>-6.3205016585417773E-2</v>
      </c>
      <c r="U178" s="19">
        <f t="shared" si="17"/>
        <v>-0.17126170508355024</v>
      </c>
      <c r="V178" s="19">
        <f t="shared" si="18"/>
        <v>8.3886310850790027E-2</v>
      </c>
    </row>
    <row r="179" spans="1:22" x14ac:dyDescent="0.25">
      <c r="A179" s="26">
        <f>Wellpath!E179</f>
        <v>0</v>
      </c>
      <c r="B179" s="22">
        <v>0</v>
      </c>
      <c r="C179" s="22">
        <f>-SIN(Wellpath!$L179) * COS(Wellpath!$L179)</f>
        <v>0</v>
      </c>
      <c r="D179" s="22">
        <f>TAN(Dip) * SIN(Wellpath!$L179) * COS(Wellpath!$L179) * SIN(Wellpath!$O179)</f>
        <v>0</v>
      </c>
      <c r="E179" s="20">
        <f>Model!$W$13*((drdp!B179+drdp!K179)*ASZ!$B179+(drdp!E179+drdp!N179)*ASZ!$C179+(drdp!H179+drdp!Q179)*ASZ!$D179)</f>
        <v>0</v>
      </c>
      <c r="F179" s="20">
        <f>Model!$W$13*((drdp!C179+drdp!L179)*ASZ!$B179+(drdp!F179+drdp!O179)*ASZ!$C179+(drdp!I179+drdp!R179)*ASZ!$D179)</f>
        <v>0</v>
      </c>
      <c r="G179" s="20">
        <f>Model!$W$13*((drdp!D179+drdp!M179)*ASZ!$B179+(drdp!G179+drdp!P179)*ASZ!$C179+(drdp!J179+drdp!S179)*ASZ!$D179)</f>
        <v>0</v>
      </c>
      <c r="H179" s="18">
        <f>Model!$W$13*((drdp!B179)*ASZ!$B179+(drdp!E179)*ASZ!$C179+(drdp!H179)*ASZ!$D179)</f>
        <v>0</v>
      </c>
      <c r="I179" s="18">
        <f>Model!$W$13*((drdp!C179)*ASZ!$B179+(drdp!F179)*ASZ!$C179+(drdp!I179)*ASZ!$D179)</f>
        <v>0</v>
      </c>
      <c r="J179" s="18">
        <f>Model!$W$13*((drdp!D179)*ASZ!$B179+(drdp!G179)*ASZ!$C179+(drdp!J179)*ASZ!$D179)</f>
        <v>0</v>
      </c>
      <c r="K179" s="21">
        <f>SUM(E$3:E178)+H179</f>
        <v>-0.35921987621361828</v>
      </c>
      <c r="L179" s="21">
        <f>SUM(F$3:F178)+I179</f>
        <v>0.17595077770092951</v>
      </c>
      <c r="M179" s="21">
        <f>SUM(G$3:G178)+J179</f>
        <v>0.47676010272244951</v>
      </c>
      <c r="N179" s="21"/>
      <c r="O179" s="21"/>
      <c r="P179" s="21"/>
      <c r="Q179" s="19">
        <f t="shared" si="13"/>
        <v>0.12903891946692725</v>
      </c>
      <c r="R179" s="19">
        <f t="shared" si="14"/>
        <v>3.0958676173561912E-2</v>
      </c>
      <c r="S179" s="19">
        <f t="shared" si="15"/>
        <v>0.22730019554792061</v>
      </c>
      <c r="T179" s="19">
        <f t="shared" si="16"/>
        <v>-6.3205016585417773E-2</v>
      </c>
      <c r="U179" s="19">
        <f t="shared" si="17"/>
        <v>-0.17126170508355024</v>
      </c>
      <c r="V179" s="19">
        <f t="shared" si="18"/>
        <v>8.3886310850790027E-2</v>
      </c>
    </row>
    <row r="180" spans="1:22" x14ac:dyDescent="0.25">
      <c r="A180" s="26">
        <f>Wellpath!E180</f>
        <v>0</v>
      </c>
      <c r="B180" s="22">
        <v>0</v>
      </c>
      <c r="C180" s="22">
        <f>-SIN(Wellpath!$L180) * COS(Wellpath!$L180)</f>
        <v>0</v>
      </c>
      <c r="D180" s="22">
        <f>TAN(Dip) * SIN(Wellpath!$L180) * COS(Wellpath!$L180) * SIN(Wellpath!$O180)</f>
        <v>0</v>
      </c>
      <c r="E180" s="20">
        <f>Model!$W$13*((drdp!B180+drdp!K180)*ASZ!$B180+(drdp!E180+drdp!N180)*ASZ!$C180+(drdp!H180+drdp!Q180)*ASZ!$D180)</f>
        <v>0</v>
      </c>
      <c r="F180" s="20">
        <f>Model!$W$13*((drdp!C180+drdp!L180)*ASZ!$B180+(drdp!F180+drdp!O180)*ASZ!$C180+(drdp!I180+drdp!R180)*ASZ!$D180)</f>
        <v>0</v>
      </c>
      <c r="G180" s="20">
        <f>Model!$W$13*((drdp!D180+drdp!M180)*ASZ!$B180+(drdp!G180+drdp!P180)*ASZ!$C180+(drdp!J180+drdp!S180)*ASZ!$D180)</f>
        <v>0</v>
      </c>
      <c r="H180" s="18">
        <f>Model!$W$13*((drdp!B180)*ASZ!$B180+(drdp!E180)*ASZ!$C180+(drdp!H180)*ASZ!$D180)</f>
        <v>0</v>
      </c>
      <c r="I180" s="18">
        <f>Model!$W$13*((drdp!C180)*ASZ!$B180+(drdp!F180)*ASZ!$C180+(drdp!I180)*ASZ!$D180)</f>
        <v>0</v>
      </c>
      <c r="J180" s="18">
        <f>Model!$W$13*((drdp!D180)*ASZ!$B180+(drdp!G180)*ASZ!$C180+(drdp!J180)*ASZ!$D180)</f>
        <v>0</v>
      </c>
      <c r="K180" s="21">
        <f>SUM(E$3:E179)+H180</f>
        <v>-0.35921987621361828</v>
      </c>
      <c r="L180" s="21">
        <f>SUM(F$3:F179)+I180</f>
        <v>0.17595077770092951</v>
      </c>
      <c r="M180" s="21">
        <f>SUM(G$3:G179)+J180</f>
        <v>0.47676010272244951</v>
      </c>
      <c r="N180" s="21"/>
      <c r="O180" s="21"/>
      <c r="P180" s="21"/>
      <c r="Q180" s="19">
        <f t="shared" si="13"/>
        <v>0.12903891946692725</v>
      </c>
      <c r="R180" s="19">
        <f t="shared" si="14"/>
        <v>3.0958676173561912E-2</v>
      </c>
      <c r="S180" s="19">
        <f t="shared" si="15"/>
        <v>0.22730019554792061</v>
      </c>
      <c r="T180" s="19">
        <f t="shared" si="16"/>
        <v>-6.3205016585417773E-2</v>
      </c>
      <c r="U180" s="19">
        <f t="shared" si="17"/>
        <v>-0.17126170508355024</v>
      </c>
      <c r="V180" s="19">
        <f t="shared" si="18"/>
        <v>8.3886310850790027E-2</v>
      </c>
    </row>
    <row r="181" spans="1:22" x14ac:dyDescent="0.25">
      <c r="A181" s="26">
        <f>Wellpath!E181</f>
        <v>0</v>
      </c>
      <c r="B181" s="22">
        <v>0</v>
      </c>
      <c r="C181" s="22">
        <f>-SIN(Wellpath!$L181) * COS(Wellpath!$L181)</f>
        <v>0</v>
      </c>
      <c r="D181" s="22">
        <f>TAN(Dip) * SIN(Wellpath!$L181) * COS(Wellpath!$L181) * SIN(Wellpath!$O181)</f>
        <v>0</v>
      </c>
      <c r="E181" s="20">
        <f>Model!$W$13*((drdp!B181+drdp!K181)*ASZ!$B181+(drdp!E181+drdp!N181)*ASZ!$C181+(drdp!H181+drdp!Q181)*ASZ!$D181)</f>
        <v>0</v>
      </c>
      <c r="F181" s="20">
        <f>Model!$W$13*((drdp!C181+drdp!L181)*ASZ!$B181+(drdp!F181+drdp!O181)*ASZ!$C181+(drdp!I181+drdp!R181)*ASZ!$D181)</f>
        <v>0</v>
      </c>
      <c r="G181" s="20">
        <f>Model!$W$13*((drdp!D181+drdp!M181)*ASZ!$B181+(drdp!G181+drdp!P181)*ASZ!$C181+(drdp!J181+drdp!S181)*ASZ!$D181)</f>
        <v>0</v>
      </c>
      <c r="H181" s="18">
        <f>Model!$W$13*((drdp!B181)*ASZ!$B181+(drdp!E181)*ASZ!$C181+(drdp!H181)*ASZ!$D181)</f>
        <v>0</v>
      </c>
      <c r="I181" s="18">
        <f>Model!$W$13*((drdp!C181)*ASZ!$B181+(drdp!F181)*ASZ!$C181+(drdp!I181)*ASZ!$D181)</f>
        <v>0</v>
      </c>
      <c r="J181" s="18">
        <f>Model!$W$13*((drdp!D181)*ASZ!$B181+(drdp!G181)*ASZ!$C181+(drdp!J181)*ASZ!$D181)</f>
        <v>0</v>
      </c>
      <c r="K181" s="21">
        <f>SUM(E$3:E180)+H181</f>
        <v>-0.35921987621361828</v>
      </c>
      <c r="L181" s="21">
        <f>SUM(F$3:F180)+I181</f>
        <v>0.17595077770092951</v>
      </c>
      <c r="M181" s="21">
        <f>SUM(G$3:G180)+J181</f>
        <v>0.47676010272244951</v>
      </c>
      <c r="N181" s="21"/>
      <c r="O181" s="21"/>
      <c r="P181" s="21"/>
      <c r="Q181" s="19">
        <f t="shared" si="13"/>
        <v>0.12903891946692725</v>
      </c>
      <c r="R181" s="19">
        <f t="shared" si="14"/>
        <v>3.0958676173561912E-2</v>
      </c>
      <c r="S181" s="19">
        <f t="shared" si="15"/>
        <v>0.22730019554792061</v>
      </c>
      <c r="T181" s="19">
        <f t="shared" si="16"/>
        <v>-6.3205016585417773E-2</v>
      </c>
      <c r="U181" s="19">
        <f t="shared" si="17"/>
        <v>-0.17126170508355024</v>
      </c>
      <c r="V181" s="19">
        <f t="shared" si="18"/>
        <v>8.3886310850790027E-2</v>
      </c>
    </row>
    <row r="182" spans="1:22" x14ac:dyDescent="0.25">
      <c r="A182" s="26">
        <f>Wellpath!E182</f>
        <v>0</v>
      </c>
      <c r="B182" s="22">
        <v>0</v>
      </c>
      <c r="C182" s="22">
        <f>-SIN(Wellpath!$L182) * COS(Wellpath!$L182)</f>
        <v>0</v>
      </c>
      <c r="D182" s="22">
        <f>TAN(Dip) * SIN(Wellpath!$L182) * COS(Wellpath!$L182) * SIN(Wellpath!$O182)</f>
        <v>0</v>
      </c>
      <c r="E182" s="20">
        <f>Model!$W$13*((drdp!B182+drdp!K182)*ASZ!$B182+(drdp!E182+drdp!N182)*ASZ!$C182+(drdp!H182+drdp!Q182)*ASZ!$D182)</f>
        <v>0</v>
      </c>
      <c r="F182" s="20">
        <f>Model!$W$13*((drdp!C182+drdp!L182)*ASZ!$B182+(drdp!F182+drdp!O182)*ASZ!$C182+(drdp!I182+drdp!R182)*ASZ!$D182)</f>
        <v>0</v>
      </c>
      <c r="G182" s="20">
        <f>Model!$W$13*((drdp!D182+drdp!M182)*ASZ!$B182+(drdp!G182+drdp!P182)*ASZ!$C182+(drdp!J182+drdp!S182)*ASZ!$D182)</f>
        <v>0</v>
      </c>
      <c r="H182" s="18">
        <f>Model!$W$13*((drdp!B182)*ASZ!$B182+(drdp!E182)*ASZ!$C182+(drdp!H182)*ASZ!$D182)</f>
        <v>0</v>
      </c>
      <c r="I182" s="18">
        <f>Model!$W$13*((drdp!C182)*ASZ!$B182+(drdp!F182)*ASZ!$C182+(drdp!I182)*ASZ!$D182)</f>
        <v>0</v>
      </c>
      <c r="J182" s="18">
        <f>Model!$W$13*((drdp!D182)*ASZ!$B182+(drdp!G182)*ASZ!$C182+(drdp!J182)*ASZ!$D182)</f>
        <v>0</v>
      </c>
      <c r="K182" s="21">
        <f>SUM(E$3:E181)+H182</f>
        <v>-0.35921987621361828</v>
      </c>
      <c r="L182" s="21">
        <f>SUM(F$3:F181)+I182</f>
        <v>0.17595077770092951</v>
      </c>
      <c r="M182" s="21">
        <f>SUM(G$3:G181)+J182</f>
        <v>0.47676010272244951</v>
      </c>
      <c r="N182" s="21"/>
      <c r="O182" s="21"/>
      <c r="P182" s="21"/>
      <c r="Q182" s="19">
        <f t="shared" si="13"/>
        <v>0.12903891946692725</v>
      </c>
      <c r="R182" s="19">
        <f t="shared" si="14"/>
        <v>3.0958676173561912E-2</v>
      </c>
      <c r="S182" s="19">
        <f t="shared" si="15"/>
        <v>0.22730019554792061</v>
      </c>
      <c r="T182" s="19">
        <f t="shared" si="16"/>
        <v>-6.3205016585417773E-2</v>
      </c>
      <c r="U182" s="19">
        <f t="shared" si="17"/>
        <v>-0.17126170508355024</v>
      </c>
      <c r="V182" s="19">
        <f t="shared" si="18"/>
        <v>8.3886310850790027E-2</v>
      </c>
    </row>
    <row r="183" spans="1:22" x14ac:dyDescent="0.25">
      <c r="A183" s="26">
        <f>Wellpath!E183</f>
        <v>0</v>
      </c>
      <c r="B183" s="22">
        <v>0</v>
      </c>
      <c r="C183" s="22">
        <f>-SIN(Wellpath!$L183) * COS(Wellpath!$L183)</f>
        <v>0</v>
      </c>
      <c r="D183" s="22">
        <f>TAN(Dip) * SIN(Wellpath!$L183) * COS(Wellpath!$L183) * SIN(Wellpath!$O183)</f>
        <v>0</v>
      </c>
      <c r="E183" s="20">
        <f>Model!$W$13*((drdp!B183+drdp!K183)*ASZ!$B183+(drdp!E183+drdp!N183)*ASZ!$C183+(drdp!H183+drdp!Q183)*ASZ!$D183)</f>
        <v>0</v>
      </c>
      <c r="F183" s="20">
        <f>Model!$W$13*((drdp!C183+drdp!L183)*ASZ!$B183+(drdp!F183+drdp!O183)*ASZ!$C183+(drdp!I183+drdp!R183)*ASZ!$D183)</f>
        <v>0</v>
      </c>
      <c r="G183" s="20">
        <f>Model!$W$13*((drdp!D183+drdp!M183)*ASZ!$B183+(drdp!G183+drdp!P183)*ASZ!$C183+(drdp!J183+drdp!S183)*ASZ!$D183)</f>
        <v>0</v>
      </c>
      <c r="H183" s="18">
        <f>Model!$W$13*((drdp!B183)*ASZ!$B183+(drdp!E183)*ASZ!$C183+(drdp!H183)*ASZ!$D183)</f>
        <v>0</v>
      </c>
      <c r="I183" s="18">
        <f>Model!$W$13*((drdp!C183)*ASZ!$B183+(drdp!F183)*ASZ!$C183+(drdp!I183)*ASZ!$D183)</f>
        <v>0</v>
      </c>
      <c r="J183" s="18">
        <f>Model!$W$13*((drdp!D183)*ASZ!$B183+(drdp!G183)*ASZ!$C183+(drdp!J183)*ASZ!$D183)</f>
        <v>0</v>
      </c>
      <c r="K183" s="21">
        <f>SUM(E$3:E182)+H183</f>
        <v>-0.35921987621361828</v>
      </c>
      <c r="L183" s="21">
        <f>SUM(F$3:F182)+I183</f>
        <v>0.17595077770092951</v>
      </c>
      <c r="M183" s="21">
        <f>SUM(G$3:G182)+J183</f>
        <v>0.47676010272244951</v>
      </c>
      <c r="N183" s="21"/>
      <c r="O183" s="21"/>
      <c r="P183" s="21"/>
      <c r="Q183" s="19">
        <f t="shared" si="13"/>
        <v>0.12903891946692725</v>
      </c>
      <c r="R183" s="19">
        <f t="shared" si="14"/>
        <v>3.0958676173561912E-2</v>
      </c>
      <c r="S183" s="19">
        <f t="shared" si="15"/>
        <v>0.22730019554792061</v>
      </c>
      <c r="T183" s="19">
        <f t="shared" si="16"/>
        <v>-6.3205016585417773E-2</v>
      </c>
      <c r="U183" s="19">
        <f t="shared" si="17"/>
        <v>-0.17126170508355024</v>
      </c>
      <c r="V183" s="19">
        <f t="shared" si="18"/>
        <v>8.3886310850790027E-2</v>
      </c>
    </row>
    <row r="184" spans="1:22" x14ac:dyDescent="0.25">
      <c r="A184" s="26">
        <f>Wellpath!E184</f>
        <v>0</v>
      </c>
      <c r="B184" s="22">
        <v>0</v>
      </c>
      <c r="C184" s="22">
        <f>-SIN(Wellpath!$L184) * COS(Wellpath!$L184)</f>
        <v>0</v>
      </c>
      <c r="D184" s="22">
        <f>TAN(Dip) * SIN(Wellpath!$L184) * COS(Wellpath!$L184) * SIN(Wellpath!$O184)</f>
        <v>0</v>
      </c>
      <c r="E184" s="20">
        <f>Model!$W$13*((drdp!B184+drdp!K184)*ASZ!$B184+(drdp!E184+drdp!N184)*ASZ!$C184+(drdp!H184+drdp!Q184)*ASZ!$D184)</f>
        <v>0</v>
      </c>
      <c r="F184" s="20">
        <f>Model!$W$13*((drdp!C184+drdp!L184)*ASZ!$B184+(drdp!F184+drdp!O184)*ASZ!$C184+(drdp!I184+drdp!R184)*ASZ!$D184)</f>
        <v>0</v>
      </c>
      <c r="G184" s="20">
        <f>Model!$W$13*((drdp!D184+drdp!M184)*ASZ!$B184+(drdp!G184+drdp!P184)*ASZ!$C184+(drdp!J184+drdp!S184)*ASZ!$D184)</f>
        <v>0</v>
      </c>
      <c r="H184" s="18">
        <f>Model!$W$13*((drdp!B184)*ASZ!$B184+(drdp!E184)*ASZ!$C184+(drdp!H184)*ASZ!$D184)</f>
        <v>0</v>
      </c>
      <c r="I184" s="18">
        <f>Model!$W$13*((drdp!C184)*ASZ!$B184+(drdp!F184)*ASZ!$C184+(drdp!I184)*ASZ!$D184)</f>
        <v>0</v>
      </c>
      <c r="J184" s="18">
        <f>Model!$W$13*((drdp!D184)*ASZ!$B184+(drdp!G184)*ASZ!$C184+(drdp!J184)*ASZ!$D184)</f>
        <v>0</v>
      </c>
      <c r="K184" s="21">
        <f>SUM(E$3:E183)+H184</f>
        <v>-0.35921987621361828</v>
      </c>
      <c r="L184" s="21">
        <f>SUM(F$3:F183)+I184</f>
        <v>0.17595077770092951</v>
      </c>
      <c r="M184" s="21">
        <f>SUM(G$3:G183)+J184</f>
        <v>0.47676010272244951</v>
      </c>
      <c r="N184" s="21"/>
      <c r="O184" s="21"/>
      <c r="P184" s="21"/>
      <c r="Q184" s="19">
        <f t="shared" si="13"/>
        <v>0.12903891946692725</v>
      </c>
      <c r="R184" s="19">
        <f t="shared" si="14"/>
        <v>3.0958676173561912E-2</v>
      </c>
      <c r="S184" s="19">
        <f t="shared" si="15"/>
        <v>0.22730019554792061</v>
      </c>
      <c r="T184" s="19">
        <f t="shared" si="16"/>
        <v>-6.3205016585417773E-2</v>
      </c>
      <c r="U184" s="19">
        <f t="shared" si="17"/>
        <v>-0.17126170508355024</v>
      </c>
      <c r="V184" s="19">
        <f t="shared" si="18"/>
        <v>8.3886310850790027E-2</v>
      </c>
    </row>
    <row r="185" spans="1:22" x14ac:dyDescent="0.25">
      <c r="A185" s="26">
        <f>Wellpath!E185</f>
        <v>0</v>
      </c>
      <c r="B185" s="22">
        <v>0</v>
      </c>
      <c r="C185" s="22">
        <f>-SIN(Wellpath!$L185) * COS(Wellpath!$L185)</f>
        <v>0</v>
      </c>
      <c r="D185" s="22">
        <f>TAN(Dip) * SIN(Wellpath!$L185) * COS(Wellpath!$L185) * SIN(Wellpath!$O185)</f>
        <v>0</v>
      </c>
      <c r="E185" s="20">
        <f>Model!$W$13*((drdp!B185+drdp!K185)*ASZ!$B185+(drdp!E185+drdp!N185)*ASZ!$C185+(drdp!H185+drdp!Q185)*ASZ!$D185)</f>
        <v>0</v>
      </c>
      <c r="F185" s="20">
        <f>Model!$W$13*((drdp!C185+drdp!L185)*ASZ!$B185+(drdp!F185+drdp!O185)*ASZ!$C185+(drdp!I185+drdp!R185)*ASZ!$D185)</f>
        <v>0</v>
      </c>
      <c r="G185" s="20">
        <f>Model!$W$13*((drdp!D185+drdp!M185)*ASZ!$B185+(drdp!G185+drdp!P185)*ASZ!$C185+(drdp!J185+drdp!S185)*ASZ!$D185)</f>
        <v>0</v>
      </c>
      <c r="H185" s="18">
        <f>Model!$W$13*((drdp!B185)*ASZ!$B185+(drdp!E185)*ASZ!$C185+(drdp!H185)*ASZ!$D185)</f>
        <v>0</v>
      </c>
      <c r="I185" s="18">
        <f>Model!$W$13*((drdp!C185)*ASZ!$B185+(drdp!F185)*ASZ!$C185+(drdp!I185)*ASZ!$D185)</f>
        <v>0</v>
      </c>
      <c r="J185" s="18">
        <f>Model!$W$13*((drdp!D185)*ASZ!$B185+(drdp!G185)*ASZ!$C185+(drdp!J185)*ASZ!$D185)</f>
        <v>0</v>
      </c>
      <c r="K185" s="21">
        <f>SUM(E$3:E184)+H185</f>
        <v>-0.35921987621361828</v>
      </c>
      <c r="L185" s="21">
        <f>SUM(F$3:F184)+I185</f>
        <v>0.17595077770092951</v>
      </c>
      <c r="M185" s="21">
        <f>SUM(G$3:G184)+J185</f>
        <v>0.47676010272244951</v>
      </c>
      <c r="N185" s="21"/>
      <c r="O185" s="21"/>
      <c r="P185" s="21"/>
      <c r="Q185" s="19">
        <f t="shared" si="13"/>
        <v>0.12903891946692725</v>
      </c>
      <c r="R185" s="19">
        <f t="shared" si="14"/>
        <v>3.0958676173561912E-2</v>
      </c>
      <c r="S185" s="19">
        <f t="shared" si="15"/>
        <v>0.22730019554792061</v>
      </c>
      <c r="T185" s="19">
        <f t="shared" si="16"/>
        <v>-6.3205016585417773E-2</v>
      </c>
      <c r="U185" s="19">
        <f t="shared" si="17"/>
        <v>-0.17126170508355024</v>
      </c>
      <c r="V185" s="19">
        <f t="shared" si="18"/>
        <v>8.3886310850790027E-2</v>
      </c>
    </row>
    <row r="186" spans="1:22" x14ac:dyDescent="0.25">
      <c r="A186" s="26">
        <f>Wellpath!E186</f>
        <v>0</v>
      </c>
      <c r="B186" s="22">
        <v>0</v>
      </c>
      <c r="C186" s="22">
        <f>-SIN(Wellpath!$L186) * COS(Wellpath!$L186)</f>
        <v>0</v>
      </c>
      <c r="D186" s="22">
        <f>TAN(Dip) * SIN(Wellpath!$L186) * COS(Wellpath!$L186) * SIN(Wellpath!$O186)</f>
        <v>0</v>
      </c>
      <c r="E186" s="20">
        <f>Model!$W$13*((drdp!B186+drdp!K186)*ASZ!$B186+(drdp!E186+drdp!N186)*ASZ!$C186+(drdp!H186+drdp!Q186)*ASZ!$D186)</f>
        <v>0</v>
      </c>
      <c r="F186" s="20">
        <f>Model!$W$13*((drdp!C186+drdp!L186)*ASZ!$B186+(drdp!F186+drdp!O186)*ASZ!$C186+(drdp!I186+drdp!R186)*ASZ!$D186)</f>
        <v>0</v>
      </c>
      <c r="G186" s="20">
        <f>Model!$W$13*((drdp!D186+drdp!M186)*ASZ!$B186+(drdp!G186+drdp!P186)*ASZ!$C186+(drdp!J186+drdp!S186)*ASZ!$D186)</f>
        <v>0</v>
      </c>
      <c r="H186" s="18">
        <f>Model!$W$13*((drdp!B186)*ASZ!$B186+(drdp!E186)*ASZ!$C186+(drdp!H186)*ASZ!$D186)</f>
        <v>0</v>
      </c>
      <c r="I186" s="18">
        <f>Model!$W$13*((drdp!C186)*ASZ!$B186+(drdp!F186)*ASZ!$C186+(drdp!I186)*ASZ!$D186)</f>
        <v>0</v>
      </c>
      <c r="J186" s="18">
        <f>Model!$W$13*((drdp!D186)*ASZ!$B186+(drdp!G186)*ASZ!$C186+(drdp!J186)*ASZ!$D186)</f>
        <v>0</v>
      </c>
      <c r="K186" s="21">
        <f>SUM(E$3:E185)+H186</f>
        <v>-0.35921987621361828</v>
      </c>
      <c r="L186" s="21">
        <f>SUM(F$3:F185)+I186</f>
        <v>0.17595077770092951</v>
      </c>
      <c r="M186" s="21">
        <f>SUM(G$3:G185)+J186</f>
        <v>0.47676010272244951</v>
      </c>
      <c r="N186" s="21"/>
      <c r="O186" s="21"/>
      <c r="P186" s="21"/>
      <c r="Q186" s="19">
        <f t="shared" si="13"/>
        <v>0.12903891946692725</v>
      </c>
      <c r="R186" s="19">
        <f t="shared" si="14"/>
        <v>3.0958676173561912E-2</v>
      </c>
      <c r="S186" s="19">
        <f t="shared" si="15"/>
        <v>0.22730019554792061</v>
      </c>
      <c r="T186" s="19">
        <f t="shared" si="16"/>
        <v>-6.3205016585417773E-2</v>
      </c>
      <c r="U186" s="19">
        <f t="shared" si="17"/>
        <v>-0.17126170508355024</v>
      </c>
      <c r="V186" s="19">
        <f t="shared" si="18"/>
        <v>8.3886310850790027E-2</v>
      </c>
    </row>
    <row r="187" spans="1:22" x14ac:dyDescent="0.25">
      <c r="A187" s="26">
        <f>Wellpath!E187</f>
        <v>0</v>
      </c>
      <c r="B187" s="22">
        <v>0</v>
      </c>
      <c r="C187" s="22">
        <f>-SIN(Wellpath!$L187) * COS(Wellpath!$L187)</f>
        <v>0</v>
      </c>
      <c r="D187" s="22">
        <f>TAN(Dip) * SIN(Wellpath!$L187) * COS(Wellpath!$L187) * SIN(Wellpath!$O187)</f>
        <v>0</v>
      </c>
      <c r="E187" s="20">
        <f>Model!$W$13*((drdp!B187+drdp!K187)*ASZ!$B187+(drdp!E187+drdp!N187)*ASZ!$C187+(drdp!H187+drdp!Q187)*ASZ!$D187)</f>
        <v>0</v>
      </c>
      <c r="F187" s="20">
        <f>Model!$W$13*((drdp!C187+drdp!L187)*ASZ!$B187+(drdp!F187+drdp!O187)*ASZ!$C187+(drdp!I187+drdp!R187)*ASZ!$D187)</f>
        <v>0</v>
      </c>
      <c r="G187" s="20">
        <f>Model!$W$13*((drdp!D187+drdp!M187)*ASZ!$B187+(drdp!G187+drdp!P187)*ASZ!$C187+(drdp!J187+drdp!S187)*ASZ!$D187)</f>
        <v>0</v>
      </c>
      <c r="H187" s="18">
        <f>Model!$W$13*((drdp!B187)*ASZ!$B187+(drdp!E187)*ASZ!$C187+(drdp!H187)*ASZ!$D187)</f>
        <v>0</v>
      </c>
      <c r="I187" s="18">
        <f>Model!$W$13*((drdp!C187)*ASZ!$B187+(drdp!F187)*ASZ!$C187+(drdp!I187)*ASZ!$D187)</f>
        <v>0</v>
      </c>
      <c r="J187" s="18">
        <f>Model!$W$13*((drdp!D187)*ASZ!$B187+(drdp!G187)*ASZ!$C187+(drdp!J187)*ASZ!$D187)</f>
        <v>0</v>
      </c>
      <c r="K187" s="21">
        <f>SUM(E$3:E186)+H187</f>
        <v>-0.35921987621361828</v>
      </c>
      <c r="L187" s="21">
        <f>SUM(F$3:F186)+I187</f>
        <v>0.17595077770092951</v>
      </c>
      <c r="M187" s="21">
        <f>SUM(G$3:G186)+J187</f>
        <v>0.47676010272244951</v>
      </c>
      <c r="N187" s="21"/>
      <c r="O187" s="21"/>
      <c r="P187" s="21"/>
      <c r="Q187" s="19">
        <f t="shared" si="13"/>
        <v>0.12903891946692725</v>
      </c>
      <c r="R187" s="19">
        <f t="shared" si="14"/>
        <v>3.0958676173561912E-2</v>
      </c>
      <c r="S187" s="19">
        <f t="shared" si="15"/>
        <v>0.22730019554792061</v>
      </c>
      <c r="T187" s="19">
        <f t="shared" si="16"/>
        <v>-6.3205016585417773E-2</v>
      </c>
      <c r="U187" s="19">
        <f t="shared" si="17"/>
        <v>-0.17126170508355024</v>
      </c>
      <c r="V187" s="19">
        <f t="shared" si="18"/>
        <v>8.3886310850790027E-2</v>
      </c>
    </row>
    <row r="188" spans="1:22" x14ac:dyDescent="0.25">
      <c r="A188" s="26">
        <f>Wellpath!E188</f>
        <v>0</v>
      </c>
      <c r="B188" s="22">
        <v>0</v>
      </c>
      <c r="C188" s="22">
        <f>-SIN(Wellpath!$L188) * COS(Wellpath!$L188)</f>
        <v>0</v>
      </c>
      <c r="D188" s="22">
        <f>TAN(Dip) * SIN(Wellpath!$L188) * COS(Wellpath!$L188) * SIN(Wellpath!$O188)</f>
        <v>0</v>
      </c>
      <c r="E188" s="20">
        <f>Model!$W$13*((drdp!B188+drdp!K188)*ASZ!$B188+(drdp!E188+drdp!N188)*ASZ!$C188+(drdp!H188+drdp!Q188)*ASZ!$D188)</f>
        <v>0</v>
      </c>
      <c r="F188" s="20">
        <f>Model!$W$13*((drdp!C188+drdp!L188)*ASZ!$B188+(drdp!F188+drdp!O188)*ASZ!$C188+(drdp!I188+drdp!R188)*ASZ!$D188)</f>
        <v>0</v>
      </c>
      <c r="G188" s="20">
        <f>Model!$W$13*((drdp!D188+drdp!M188)*ASZ!$B188+(drdp!G188+drdp!P188)*ASZ!$C188+(drdp!J188+drdp!S188)*ASZ!$D188)</f>
        <v>0</v>
      </c>
      <c r="H188" s="18">
        <f>Model!$W$13*((drdp!B188)*ASZ!$B188+(drdp!E188)*ASZ!$C188+(drdp!H188)*ASZ!$D188)</f>
        <v>0</v>
      </c>
      <c r="I188" s="18">
        <f>Model!$W$13*((drdp!C188)*ASZ!$B188+(drdp!F188)*ASZ!$C188+(drdp!I188)*ASZ!$D188)</f>
        <v>0</v>
      </c>
      <c r="J188" s="18">
        <f>Model!$W$13*((drdp!D188)*ASZ!$B188+(drdp!G188)*ASZ!$C188+(drdp!J188)*ASZ!$D188)</f>
        <v>0</v>
      </c>
      <c r="K188" s="21">
        <f>SUM(E$3:E187)+H188</f>
        <v>-0.35921987621361828</v>
      </c>
      <c r="L188" s="21">
        <f>SUM(F$3:F187)+I188</f>
        <v>0.17595077770092951</v>
      </c>
      <c r="M188" s="21">
        <f>SUM(G$3:G187)+J188</f>
        <v>0.47676010272244951</v>
      </c>
      <c r="N188" s="21"/>
      <c r="O188" s="21"/>
      <c r="P188" s="21"/>
      <c r="Q188" s="19">
        <f t="shared" si="13"/>
        <v>0.12903891946692725</v>
      </c>
      <c r="R188" s="19">
        <f t="shared" si="14"/>
        <v>3.0958676173561912E-2</v>
      </c>
      <c r="S188" s="19">
        <f t="shared" si="15"/>
        <v>0.22730019554792061</v>
      </c>
      <c r="T188" s="19">
        <f t="shared" si="16"/>
        <v>-6.3205016585417773E-2</v>
      </c>
      <c r="U188" s="19">
        <f t="shared" si="17"/>
        <v>-0.17126170508355024</v>
      </c>
      <c r="V188" s="19">
        <f t="shared" si="18"/>
        <v>8.3886310850790027E-2</v>
      </c>
    </row>
    <row r="189" spans="1:22" x14ac:dyDescent="0.25">
      <c r="A189" s="26">
        <f>Wellpath!E189</f>
        <v>0</v>
      </c>
      <c r="B189" s="22">
        <v>0</v>
      </c>
      <c r="C189" s="22">
        <f>-SIN(Wellpath!$L189) * COS(Wellpath!$L189)</f>
        <v>0</v>
      </c>
      <c r="D189" s="22">
        <f>TAN(Dip) * SIN(Wellpath!$L189) * COS(Wellpath!$L189) * SIN(Wellpath!$O189)</f>
        <v>0</v>
      </c>
      <c r="E189" s="20">
        <f>Model!$W$13*((drdp!B189+drdp!K189)*ASZ!$B189+(drdp!E189+drdp!N189)*ASZ!$C189+(drdp!H189+drdp!Q189)*ASZ!$D189)</f>
        <v>0</v>
      </c>
      <c r="F189" s="20">
        <f>Model!$W$13*((drdp!C189+drdp!L189)*ASZ!$B189+(drdp!F189+drdp!O189)*ASZ!$C189+(drdp!I189+drdp!R189)*ASZ!$D189)</f>
        <v>0</v>
      </c>
      <c r="G189" s="20">
        <f>Model!$W$13*((drdp!D189+drdp!M189)*ASZ!$B189+(drdp!G189+drdp!P189)*ASZ!$C189+(drdp!J189+drdp!S189)*ASZ!$D189)</f>
        <v>0</v>
      </c>
      <c r="H189" s="18">
        <f>Model!$W$13*((drdp!B189)*ASZ!$B189+(drdp!E189)*ASZ!$C189+(drdp!H189)*ASZ!$D189)</f>
        <v>0</v>
      </c>
      <c r="I189" s="18">
        <f>Model!$W$13*((drdp!C189)*ASZ!$B189+(drdp!F189)*ASZ!$C189+(drdp!I189)*ASZ!$D189)</f>
        <v>0</v>
      </c>
      <c r="J189" s="18">
        <f>Model!$W$13*((drdp!D189)*ASZ!$B189+(drdp!G189)*ASZ!$C189+(drdp!J189)*ASZ!$D189)</f>
        <v>0</v>
      </c>
      <c r="K189" s="21">
        <f>SUM(E$3:E188)+H189</f>
        <v>-0.35921987621361828</v>
      </c>
      <c r="L189" s="21">
        <f>SUM(F$3:F188)+I189</f>
        <v>0.17595077770092951</v>
      </c>
      <c r="M189" s="21">
        <f>SUM(G$3:G188)+J189</f>
        <v>0.47676010272244951</v>
      </c>
      <c r="N189" s="21"/>
      <c r="O189" s="21"/>
      <c r="P189" s="21"/>
      <c r="Q189" s="19">
        <f t="shared" si="13"/>
        <v>0.12903891946692725</v>
      </c>
      <c r="R189" s="19">
        <f t="shared" si="14"/>
        <v>3.0958676173561912E-2</v>
      </c>
      <c r="S189" s="19">
        <f t="shared" si="15"/>
        <v>0.22730019554792061</v>
      </c>
      <c r="T189" s="19">
        <f t="shared" si="16"/>
        <v>-6.3205016585417773E-2</v>
      </c>
      <c r="U189" s="19">
        <f t="shared" si="17"/>
        <v>-0.17126170508355024</v>
      </c>
      <c r="V189" s="19">
        <f t="shared" si="18"/>
        <v>8.3886310850790027E-2</v>
      </c>
    </row>
    <row r="190" spans="1:22" x14ac:dyDescent="0.25">
      <c r="A190" s="26">
        <f>Wellpath!E190</f>
        <v>0</v>
      </c>
      <c r="B190" s="22">
        <v>0</v>
      </c>
      <c r="C190" s="22">
        <f>-SIN(Wellpath!$L190) * COS(Wellpath!$L190)</f>
        <v>0</v>
      </c>
      <c r="D190" s="22">
        <f>TAN(Dip) * SIN(Wellpath!$L190) * COS(Wellpath!$L190) * SIN(Wellpath!$O190)</f>
        <v>0</v>
      </c>
      <c r="E190" s="20">
        <f>Model!$W$13*((drdp!B190+drdp!K190)*ASZ!$B190+(drdp!E190+drdp!N190)*ASZ!$C190+(drdp!H190+drdp!Q190)*ASZ!$D190)</f>
        <v>0</v>
      </c>
      <c r="F190" s="20">
        <f>Model!$W$13*((drdp!C190+drdp!L190)*ASZ!$B190+(drdp!F190+drdp!O190)*ASZ!$C190+(drdp!I190+drdp!R190)*ASZ!$D190)</f>
        <v>0</v>
      </c>
      <c r="G190" s="20">
        <f>Model!$W$13*((drdp!D190+drdp!M190)*ASZ!$B190+(drdp!G190+drdp!P190)*ASZ!$C190+(drdp!J190+drdp!S190)*ASZ!$D190)</f>
        <v>0</v>
      </c>
      <c r="H190" s="18">
        <f>Model!$W$13*((drdp!B190)*ASZ!$B190+(drdp!E190)*ASZ!$C190+(drdp!H190)*ASZ!$D190)</f>
        <v>0</v>
      </c>
      <c r="I190" s="18">
        <f>Model!$W$13*((drdp!C190)*ASZ!$B190+(drdp!F190)*ASZ!$C190+(drdp!I190)*ASZ!$D190)</f>
        <v>0</v>
      </c>
      <c r="J190" s="18">
        <f>Model!$W$13*((drdp!D190)*ASZ!$B190+(drdp!G190)*ASZ!$C190+(drdp!J190)*ASZ!$D190)</f>
        <v>0</v>
      </c>
      <c r="K190" s="21">
        <f>SUM(E$3:E189)+H190</f>
        <v>-0.35921987621361828</v>
      </c>
      <c r="L190" s="21">
        <f>SUM(F$3:F189)+I190</f>
        <v>0.17595077770092951</v>
      </c>
      <c r="M190" s="21">
        <f>SUM(G$3:G189)+J190</f>
        <v>0.47676010272244951</v>
      </c>
      <c r="N190" s="21"/>
      <c r="O190" s="21"/>
      <c r="P190" s="21"/>
      <c r="Q190" s="19">
        <f t="shared" si="13"/>
        <v>0.12903891946692725</v>
      </c>
      <c r="R190" s="19">
        <f t="shared" si="14"/>
        <v>3.0958676173561912E-2</v>
      </c>
      <c r="S190" s="19">
        <f t="shared" si="15"/>
        <v>0.22730019554792061</v>
      </c>
      <c r="T190" s="19">
        <f t="shared" si="16"/>
        <v>-6.3205016585417773E-2</v>
      </c>
      <c r="U190" s="19">
        <f t="shared" si="17"/>
        <v>-0.17126170508355024</v>
      </c>
      <c r="V190" s="19">
        <f t="shared" si="18"/>
        <v>8.3886310850790027E-2</v>
      </c>
    </row>
    <row r="191" spans="1:22" x14ac:dyDescent="0.25">
      <c r="A191" s="26">
        <f>Wellpath!E191</f>
        <v>0</v>
      </c>
      <c r="B191" s="22">
        <v>0</v>
      </c>
      <c r="C191" s="22">
        <f>-SIN(Wellpath!$L191) * COS(Wellpath!$L191)</f>
        <v>0</v>
      </c>
      <c r="D191" s="22">
        <f>TAN(Dip) * SIN(Wellpath!$L191) * COS(Wellpath!$L191) * SIN(Wellpath!$O191)</f>
        <v>0</v>
      </c>
      <c r="E191" s="20">
        <f>Model!$W$13*((drdp!B191+drdp!K191)*ASZ!$B191+(drdp!E191+drdp!N191)*ASZ!$C191+(drdp!H191+drdp!Q191)*ASZ!$D191)</f>
        <v>0</v>
      </c>
      <c r="F191" s="20">
        <f>Model!$W$13*((drdp!C191+drdp!L191)*ASZ!$B191+(drdp!F191+drdp!O191)*ASZ!$C191+(drdp!I191+drdp!R191)*ASZ!$D191)</f>
        <v>0</v>
      </c>
      <c r="G191" s="20">
        <f>Model!$W$13*((drdp!D191+drdp!M191)*ASZ!$B191+(drdp!G191+drdp!P191)*ASZ!$C191+(drdp!J191+drdp!S191)*ASZ!$D191)</f>
        <v>0</v>
      </c>
      <c r="H191" s="18">
        <f>Model!$W$13*((drdp!B191)*ASZ!$B191+(drdp!E191)*ASZ!$C191+(drdp!H191)*ASZ!$D191)</f>
        <v>0</v>
      </c>
      <c r="I191" s="18">
        <f>Model!$W$13*((drdp!C191)*ASZ!$B191+(drdp!F191)*ASZ!$C191+(drdp!I191)*ASZ!$D191)</f>
        <v>0</v>
      </c>
      <c r="J191" s="18">
        <f>Model!$W$13*((drdp!D191)*ASZ!$B191+(drdp!G191)*ASZ!$C191+(drdp!J191)*ASZ!$D191)</f>
        <v>0</v>
      </c>
      <c r="K191" s="21">
        <f>SUM(E$3:E190)+H191</f>
        <v>-0.35921987621361828</v>
      </c>
      <c r="L191" s="21">
        <f>SUM(F$3:F190)+I191</f>
        <v>0.17595077770092951</v>
      </c>
      <c r="M191" s="21">
        <f>SUM(G$3:G190)+J191</f>
        <v>0.47676010272244951</v>
      </c>
      <c r="N191" s="21"/>
      <c r="O191" s="21"/>
      <c r="P191" s="21"/>
      <c r="Q191" s="19">
        <f t="shared" si="13"/>
        <v>0.12903891946692725</v>
      </c>
      <c r="R191" s="19">
        <f t="shared" si="14"/>
        <v>3.0958676173561912E-2</v>
      </c>
      <c r="S191" s="19">
        <f t="shared" si="15"/>
        <v>0.22730019554792061</v>
      </c>
      <c r="T191" s="19">
        <f t="shared" si="16"/>
        <v>-6.3205016585417773E-2</v>
      </c>
      <c r="U191" s="19">
        <f t="shared" si="17"/>
        <v>-0.17126170508355024</v>
      </c>
      <c r="V191" s="19">
        <f t="shared" si="18"/>
        <v>8.3886310850790027E-2</v>
      </c>
    </row>
    <row r="192" spans="1:22" x14ac:dyDescent="0.25">
      <c r="A192" s="26">
        <f>Wellpath!E192</f>
        <v>0</v>
      </c>
      <c r="B192" s="22">
        <v>0</v>
      </c>
      <c r="C192" s="22">
        <f>-SIN(Wellpath!$L192) * COS(Wellpath!$L192)</f>
        <v>0</v>
      </c>
      <c r="D192" s="22">
        <f>TAN(Dip) * SIN(Wellpath!$L192) * COS(Wellpath!$L192) * SIN(Wellpath!$O192)</f>
        <v>0</v>
      </c>
      <c r="E192" s="20">
        <f>Model!$W$13*((drdp!B192+drdp!K192)*ASZ!$B192+(drdp!E192+drdp!N192)*ASZ!$C192+(drdp!H192+drdp!Q192)*ASZ!$D192)</f>
        <v>0</v>
      </c>
      <c r="F192" s="20">
        <f>Model!$W$13*((drdp!C192+drdp!L192)*ASZ!$B192+(drdp!F192+drdp!O192)*ASZ!$C192+(drdp!I192+drdp!R192)*ASZ!$D192)</f>
        <v>0</v>
      </c>
      <c r="G192" s="20">
        <f>Model!$W$13*((drdp!D192+drdp!M192)*ASZ!$B192+(drdp!G192+drdp!P192)*ASZ!$C192+(drdp!J192+drdp!S192)*ASZ!$D192)</f>
        <v>0</v>
      </c>
      <c r="H192" s="18">
        <f>Model!$W$13*((drdp!B192)*ASZ!$B192+(drdp!E192)*ASZ!$C192+(drdp!H192)*ASZ!$D192)</f>
        <v>0</v>
      </c>
      <c r="I192" s="18">
        <f>Model!$W$13*((drdp!C192)*ASZ!$B192+(drdp!F192)*ASZ!$C192+(drdp!I192)*ASZ!$D192)</f>
        <v>0</v>
      </c>
      <c r="J192" s="18">
        <f>Model!$W$13*((drdp!D192)*ASZ!$B192+(drdp!G192)*ASZ!$C192+(drdp!J192)*ASZ!$D192)</f>
        <v>0</v>
      </c>
      <c r="K192" s="21">
        <f>SUM(E$3:E191)+H192</f>
        <v>-0.35921987621361828</v>
      </c>
      <c r="L192" s="21">
        <f>SUM(F$3:F191)+I192</f>
        <v>0.17595077770092951</v>
      </c>
      <c r="M192" s="21">
        <f>SUM(G$3:G191)+J192</f>
        <v>0.47676010272244951</v>
      </c>
      <c r="N192" s="21"/>
      <c r="O192" s="21"/>
      <c r="P192" s="21"/>
      <c r="Q192" s="19">
        <f t="shared" si="13"/>
        <v>0.12903891946692725</v>
      </c>
      <c r="R192" s="19">
        <f t="shared" si="14"/>
        <v>3.0958676173561912E-2</v>
      </c>
      <c r="S192" s="19">
        <f t="shared" si="15"/>
        <v>0.22730019554792061</v>
      </c>
      <c r="T192" s="19">
        <f t="shared" si="16"/>
        <v>-6.3205016585417773E-2</v>
      </c>
      <c r="U192" s="19">
        <f t="shared" si="17"/>
        <v>-0.17126170508355024</v>
      </c>
      <c r="V192" s="19">
        <f t="shared" si="18"/>
        <v>8.3886310850790027E-2</v>
      </c>
    </row>
    <row r="193" spans="1:22" x14ac:dyDescent="0.25">
      <c r="A193" s="26">
        <f>Wellpath!E193</f>
        <v>0</v>
      </c>
      <c r="B193" s="22">
        <v>0</v>
      </c>
      <c r="C193" s="22">
        <f>-SIN(Wellpath!$L193) * COS(Wellpath!$L193)</f>
        <v>0</v>
      </c>
      <c r="D193" s="22">
        <f>TAN(Dip) * SIN(Wellpath!$L193) * COS(Wellpath!$L193) * SIN(Wellpath!$O193)</f>
        <v>0</v>
      </c>
      <c r="E193" s="20">
        <f>Model!$W$13*((drdp!B193+drdp!K193)*ASZ!$B193+(drdp!E193+drdp!N193)*ASZ!$C193+(drdp!H193+drdp!Q193)*ASZ!$D193)</f>
        <v>0</v>
      </c>
      <c r="F193" s="20">
        <f>Model!$W$13*((drdp!C193+drdp!L193)*ASZ!$B193+(drdp!F193+drdp!O193)*ASZ!$C193+(drdp!I193+drdp!R193)*ASZ!$D193)</f>
        <v>0</v>
      </c>
      <c r="G193" s="20">
        <f>Model!$W$13*((drdp!D193+drdp!M193)*ASZ!$B193+(drdp!G193+drdp!P193)*ASZ!$C193+(drdp!J193+drdp!S193)*ASZ!$D193)</f>
        <v>0</v>
      </c>
      <c r="H193" s="18">
        <f>Model!$W$13*((drdp!B193)*ASZ!$B193+(drdp!E193)*ASZ!$C193+(drdp!H193)*ASZ!$D193)</f>
        <v>0</v>
      </c>
      <c r="I193" s="18">
        <f>Model!$W$13*((drdp!C193)*ASZ!$B193+(drdp!F193)*ASZ!$C193+(drdp!I193)*ASZ!$D193)</f>
        <v>0</v>
      </c>
      <c r="J193" s="18">
        <f>Model!$W$13*((drdp!D193)*ASZ!$B193+(drdp!G193)*ASZ!$C193+(drdp!J193)*ASZ!$D193)</f>
        <v>0</v>
      </c>
      <c r="K193" s="21">
        <f>SUM(E$3:E192)+H193</f>
        <v>-0.35921987621361828</v>
      </c>
      <c r="L193" s="21">
        <f>SUM(F$3:F192)+I193</f>
        <v>0.17595077770092951</v>
      </c>
      <c r="M193" s="21">
        <f>SUM(G$3:G192)+J193</f>
        <v>0.47676010272244951</v>
      </c>
      <c r="N193" s="21"/>
      <c r="O193" s="21"/>
      <c r="P193" s="21"/>
      <c r="Q193" s="19">
        <f t="shared" si="13"/>
        <v>0.12903891946692725</v>
      </c>
      <c r="R193" s="19">
        <f t="shared" si="14"/>
        <v>3.0958676173561912E-2</v>
      </c>
      <c r="S193" s="19">
        <f t="shared" si="15"/>
        <v>0.22730019554792061</v>
      </c>
      <c r="T193" s="19">
        <f t="shared" si="16"/>
        <v>-6.3205016585417773E-2</v>
      </c>
      <c r="U193" s="19">
        <f t="shared" si="17"/>
        <v>-0.17126170508355024</v>
      </c>
      <c r="V193" s="19">
        <f t="shared" si="18"/>
        <v>8.3886310850790027E-2</v>
      </c>
    </row>
    <row r="194" spans="1:22" x14ac:dyDescent="0.25">
      <c r="A194" s="26">
        <f>Wellpath!E194</f>
        <v>0</v>
      </c>
      <c r="B194" s="22">
        <v>0</v>
      </c>
      <c r="C194" s="22">
        <f>-SIN(Wellpath!$L194) * COS(Wellpath!$L194)</f>
        <v>0</v>
      </c>
      <c r="D194" s="22">
        <f>TAN(Dip) * SIN(Wellpath!$L194) * COS(Wellpath!$L194) * SIN(Wellpath!$O194)</f>
        <v>0</v>
      </c>
      <c r="E194" s="20">
        <f>Model!$W$13*((drdp!B194+drdp!K194)*ASZ!$B194+(drdp!E194+drdp!N194)*ASZ!$C194+(drdp!H194+drdp!Q194)*ASZ!$D194)</f>
        <v>0</v>
      </c>
      <c r="F194" s="20">
        <f>Model!$W$13*((drdp!C194+drdp!L194)*ASZ!$B194+(drdp!F194+drdp!O194)*ASZ!$C194+(drdp!I194+drdp!R194)*ASZ!$D194)</f>
        <v>0</v>
      </c>
      <c r="G194" s="20">
        <f>Model!$W$13*((drdp!D194+drdp!M194)*ASZ!$B194+(drdp!G194+drdp!P194)*ASZ!$C194+(drdp!J194+drdp!S194)*ASZ!$D194)</f>
        <v>0</v>
      </c>
      <c r="H194" s="18">
        <f>Model!$W$13*((drdp!B194)*ASZ!$B194+(drdp!E194)*ASZ!$C194+(drdp!H194)*ASZ!$D194)</f>
        <v>0</v>
      </c>
      <c r="I194" s="18">
        <f>Model!$W$13*((drdp!C194)*ASZ!$B194+(drdp!F194)*ASZ!$C194+(drdp!I194)*ASZ!$D194)</f>
        <v>0</v>
      </c>
      <c r="J194" s="18">
        <f>Model!$W$13*((drdp!D194)*ASZ!$B194+(drdp!G194)*ASZ!$C194+(drdp!J194)*ASZ!$D194)</f>
        <v>0</v>
      </c>
      <c r="K194" s="21">
        <f>SUM(E$3:E193)+H194</f>
        <v>-0.35921987621361828</v>
      </c>
      <c r="L194" s="21">
        <f>SUM(F$3:F193)+I194</f>
        <v>0.17595077770092951</v>
      </c>
      <c r="M194" s="21">
        <f>SUM(G$3:G193)+J194</f>
        <v>0.47676010272244951</v>
      </c>
      <c r="N194" s="21"/>
      <c r="O194" s="21"/>
      <c r="P194" s="21"/>
      <c r="Q194" s="19">
        <f t="shared" si="13"/>
        <v>0.12903891946692725</v>
      </c>
      <c r="R194" s="19">
        <f t="shared" si="14"/>
        <v>3.0958676173561912E-2</v>
      </c>
      <c r="S194" s="19">
        <f t="shared" si="15"/>
        <v>0.22730019554792061</v>
      </c>
      <c r="T194" s="19">
        <f t="shared" si="16"/>
        <v>-6.3205016585417773E-2</v>
      </c>
      <c r="U194" s="19">
        <f t="shared" si="17"/>
        <v>-0.17126170508355024</v>
      </c>
      <c r="V194" s="19">
        <f t="shared" si="18"/>
        <v>8.3886310850790027E-2</v>
      </c>
    </row>
    <row r="195" spans="1:22" x14ac:dyDescent="0.25">
      <c r="A195" s="26">
        <f>Wellpath!E195</f>
        <v>0</v>
      </c>
      <c r="B195" s="22">
        <v>0</v>
      </c>
      <c r="C195" s="22">
        <f>-SIN(Wellpath!$L195) * COS(Wellpath!$L195)</f>
        <v>0</v>
      </c>
      <c r="D195" s="22">
        <f>TAN(Dip) * SIN(Wellpath!$L195) * COS(Wellpath!$L195) * SIN(Wellpath!$O195)</f>
        <v>0</v>
      </c>
      <c r="E195" s="20">
        <f>Model!$W$13*((drdp!B195+drdp!K195)*ASZ!$B195+(drdp!E195+drdp!N195)*ASZ!$C195+(drdp!H195+drdp!Q195)*ASZ!$D195)</f>
        <v>0</v>
      </c>
      <c r="F195" s="20">
        <f>Model!$W$13*((drdp!C195+drdp!L195)*ASZ!$B195+(drdp!F195+drdp!O195)*ASZ!$C195+(drdp!I195+drdp!R195)*ASZ!$D195)</f>
        <v>0</v>
      </c>
      <c r="G195" s="20">
        <f>Model!$W$13*((drdp!D195+drdp!M195)*ASZ!$B195+(drdp!G195+drdp!P195)*ASZ!$C195+(drdp!J195+drdp!S195)*ASZ!$D195)</f>
        <v>0</v>
      </c>
      <c r="H195" s="18">
        <f>Model!$W$13*((drdp!B195)*ASZ!$B195+(drdp!E195)*ASZ!$C195+(drdp!H195)*ASZ!$D195)</f>
        <v>0</v>
      </c>
      <c r="I195" s="18">
        <f>Model!$W$13*((drdp!C195)*ASZ!$B195+(drdp!F195)*ASZ!$C195+(drdp!I195)*ASZ!$D195)</f>
        <v>0</v>
      </c>
      <c r="J195" s="18">
        <f>Model!$W$13*((drdp!D195)*ASZ!$B195+(drdp!G195)*ASZ!$C195+(drdp!J195)*ASZ!$D195)</f>
        <v>0</v>
      </c>
      <c r="K195" s="21">
        <f>SUM(E$3:E194)+H195</f>
        <v>-0.35921987621361828</v>
      </c>
      <c r="L195" s="21">
        <f>SUM(F$3:F194)+I195</f>
        <v>0.17595077770092951</v>
      </c>
      <c r="M195" s="21">
        <f>SUM(G$3:G194)+J195</f>
        <v>0.47676010272244951</v>
      </c>
      <c r="N195" s="21"/>
      <c r="O195" s="21"/>
      <c r="P195" s="21"/>
      <c r="Q195" s="19">
        <f t="shared" si="13"/>
        <v>0.12903891946692725</v>
      </c>
      <c r="R195" s="19">
        <f t="shared" si="14"/>
        <v>3.0958676173561912E-2</v>
      </c>
      <c r="S195" s="19">
        <f t="shared" si="15"/>
        <v>0.22730019554792061</v>
      </c>
      <c r="T195" s="19">
        <f t="shared" si="16"/>
        <v>-6.3205016585417773E-2</v>
      </c>
      <c r="U195" s="19">
        <f t="shared" si="17"/>
        <v>-0.17126170508355024</v>
      </c>
      <c r="V195" s="19">
        <f t="shared" si="18"/>
        <v>8.3886310850790027E-2</v>
      </c>
    </row>
    <row r="196" spans="1:22" x14ac:dyDescent="0.25">
      <c r="A196" s="26">
        <f>Wellpath!E196</f>
        <v>0</v>
      </c>
      <c r="B196" s="22">
        <v>0</v>
      </c>
      <c r="C196" s="22">
        <f>-SIN(Wellpath!$L196) * COS(Wellpath!$L196)</f>
        <v>0</v>
      </c>
      <c r="D196" s="22">
        <f>TAN(Dip) * SIN(Wellpath!$L196) * COS(Wellpath!$L196) * SIN(Wellpath!$O196)</f>
        <v>0</v>
      </c>
      <c r="E196" s="20">
        <f>Model!$W$13*((drdp!B196+drdp!K196)*ASZ!$B196+(drdp!E196+drdp!N196)*ASZ!$C196+(drdp!H196+drdp!Q196)*ASZ!$D196)</f>
        <v>0</v>
      </c>
      <c r="F196" s="20">
        <f>Model!$W$13*((drdp!C196+drdp!L196)*ASZ!$B196+(drdp!F196+drdp!O196)*ASZ!$C196+(drdp!I196+drdp!R196)*ASZ!$D196)</f>
        <v>0</v>
      </c>
      <c r="G196" s="20">
        <f>Model!$W$13*((drdp!D196+drdp!M196)*ASZ!$B196+(drdp!G196+drdp!P196)*ASZ!$C196+(drdp!J196+drdp!S196)*ASZ!$D196)</f>
        <v>0</v>
      </c>
      <c r="H196" s="18">
        <f>Model!$W$13*((drdp!B196)*ASZ!$B196+(drdp!E196)*ASZ!$C196+(drdp!H196)*ASZ!$D196)</f>
        <v>0</v>
      </c>
      <c r="I196" s="18">
        <f>Model!$W$13*((drdp!C196)*ASZ!$B196+(drdp!F196)*ASZ!$C196+(drdp!I196)*ASZ!$D196)</f>
        <v>0</v>
      </c>
      <c r="J196" s="18">
        <f>Model!$W$13*((drdp!D196)*ASZ!$B196+(drdp!G196)*ASZ!$C196+(drdp!J196)*ASZ!$D196)</f>
        <v>0</v>
      </c>
      <c r="K196" s="21">
        <f>SUM(E$3:E195)+H196</f>
        <v>-0.35921987621361828</v>
      </c>
      <c r="L196" s="21">
        <f>SUM(F$3:F195)+I196</f>
        <v>0.17595077770092951</v>
      </c>
      <c r="M196" s="21">
        <f>SUM(G$3:G195)+J196</f>
        <v>0.47676010272244951</v>
      </c>
      <c r="N196" s="21"/>
      <c r="O196" s="21"/>
      <c r="P196" s="21"/>
      <c r="Q196" s="19">
        <f t="shared" si="13"/>
        <v>0.12903891946692725</v>
      </c>
      <c r="R196" s="19">
        <f t="shared" si="14"/>
        <v>3.0958676173561912E-2</v>
      </c>
      <c r="S196" s="19">
        <f t="shared" si="15"/>
        <v>0.22730019554792061</v>
      </c>
      <c r="T196" s="19">
        <f t="shared" si="16"/>
        <v>-6.3205016585417773E-2</v>
      </c>
      <c r="U196" s="19">
        <f t="shared" si="17"/>
        <v>-0.17126170508355024</v>
      </c>
      <c r="V196" s="19">
        <f t="shared" si="18"/>
        <v>8.3886310850790027E-2</v>
      </c>
    </row>
    <row r="197" spans="1:22" x14ac:dyDescent="0.25">
      <c r="A197" s="26">
        <f>Wellpath!E197</f>
        <v>0</v>
      </c>
      <c r="B197" s="22">
        <v>0</v>
      </c>
      <c r="C197" s="22">
        <f>-SIN(Wellpath!$L197) * COS(Wellpath!$L197)</f>
        <v>0</v>
      </c>
      <c r="D197" s="22">
        <f>TAN(Dip) * SIN(Wellpath!$L197) * COS(Wellpath!$L197) * SIN(Wellpath!$O197)</f>
        <v>0</v>
      </c>
      <c r="E197" s="20">
        <f>Model!$W$13*((drdp!B197+drdp!K197)*ASZ!$B197+(drdp!E197+drdp!N197)*ASZ!$C197+(drdp!H197+drdp!Q197)*ASZ!$D197)</f>
        <v>0</v>
      </c>
      <c r="F197" s="20">
        <f>Model!$W$13*((drdp!C197+drdp!L197)*ASZ!$B197+(drdp!F197+drdp!O197)*ASZ!$C197+(drdp!I197+drdp!R197)*ASZ!$D197)</f>
        <v>0</v>
      </c>
      <c r="G197" s="20">
        <f>Model!$W$13*((drdp!D197+drdp!M197)*ASZ!$B197+(drdp!G197+drdp!P197)*ASZ!$C197+(drdp!J197+drdp!S197)*ASZ!$D197)</f>
        <v>0</v>
      </c>
      <c r="H197" s="18">
        <f>Model!$W$13*((drdp!B197)*ASZ!$B197+(drdp!E197)*ASZ!$C197+(drdp!H197)*ASZ!$D197)</f>
        <v>0</v>
      </c>
      <c r="I197" s="18">
        <f>Model!$W$13*((drdp!C197)*ASZ!$B197+(drdp!F197)*ASZ!$C197+(drdp!I197)*ASZ!$D197)</f>
        <v>0</v>
      </c>
      <c r="J197" s="18">
        <f>Model!$W$13*((drdp!D197)*ASZ!$B197+(drdp!G197)*ASZ!$C197+(drdp!J197)*ASZ!$D197)</f>
        <v>0</v>
      </c>
      <c r="K197" s="21">
        <f>SUM(E$3:E196)+H197</f>
        <v>-0.35921987621361828</v>
      </c>
      <c r="L197" s="21">
        <f>SUM(F$3:F196)+I197</f>
        <v>0.17595077770092951</v>
      </c>
      <c r="M197" s="21">
        <f>SUM(G$3:G196)+J197</f>
        <v>0.47676010272244951</v>
      </c>
      <c r="N197" s="21"/>
      <c r="O197" s="21"/>
      <c r="P197" s="21"/>
      <c r="Q197" s="19">
        <f t="shared" si="13"/>
        <v>0.12903891946692725</v>
      </c>
      <c r="R197" s="19">
        <f t="shared" si="14"/>
        <v>3.0958676173561912E-2</v>
      </c>
      <c r="S197" s="19">
        <f t="shared" si="15"/>
        <v>0.22730019554792061</v>
      </c>
      <c r="T197" s="19">
        <f t="shared" si="16"/>
        <v>-6.3205016585417773E-2</v>
      </c>
      <c r="U197" s="19">
        <f t="shared" si="17"/>
        <v>-0.17126170508355024</v>
      </c>
      <c r="V197" s="19">
        <f t="shared" si="18"/>
        <v>8.3886310850790027E-2</v>
      </c>
    </row>
    <row r="198" spans="1:22" x14ac:dyDescent="0.25">
      <c r="A198" s="26">
        <f>Wellpath!E198</f>
        <v>0</v>
      </c>
      <c r="B198" s="22">
        <v>0</v>
      </c>
      <c r="C198" s="22">
        <f>-SIN(Wellpath!$L198) * COS(Wellpath!$L198)</f>
        <v>0</v>
      </c>
      <c r="D198" s="22">
        <f>TAN(Dip) * SIN(Wellpath!$L198) * COS(Wellpath!$L198) * SIN(Wellpath!$O198)</f>
        <v>0</v>
      </c>
      <c r="E198" s="20">
        <f>Model!$W$13*((drdp!B198+drdp!K198)*ASZ!$B198+(drdp!E198+drdp!N198)*ASZ!$C198+(drdp!H198+drdp!Q198)*ASZ!$D198)</f>
        <v>0</v>
      </c>
      <c r="F198" s="20">
        <f>Model!$W$13*((drdp!C198+drdp!L198)*ASZ!$B198+(drdp!F198+drdp!O198)*ASZ!$C198+(drdp!I198+drdp!R198)*ASZ!$D198)</f>
        <v>0</v>
      </c>
      <c r="G198" s="20">
        <f>Model!$W$13*((drdp!D198+drdp!M198)*ASZ!$B198+(drdp!G198+drdp!P198)*ASZ!$C198+(drdp!J198+drdp!S198)*ASZ!$D198)</f>
        <v>0</v>
      </c>
      <c r="H198" s="18">
        <f>Model!$W$13*((drdp!B198)*ASZ!$B198+(drdp!E198)*ASZ!$C198+(drdp!H198)*ASZ!$D198)</f>
        <v>0</v>
      </c>
      <c r="I198" s="18">
        <f>Model!$W$13*((drdp!C198)*ASZ!$B198+(drdp!F198)*ASZ!$C198+(drdp!I198)*ASZ!$D198)</f>
        <v>0</v>
      </c>
      <c r="J198" s="18">
        <f>Model!$W$13*((drdp!D198)*ASZ!$B198+(drdp!G198)*ASZ!$C198+(drdp!J198)*ASZ!$D198)</f>
        <v>0</v>
      </c>
      <c r="K198" s="21">
        <f>SUM(E$3:E197)+H198</f>
        <v>-0.35921987621361828</v>
      </c>
      <c r="L198" s="21">
        <f>SUM(F$3:F197)+I198</f>
        <v>0.17595077770092951</v>
      </c>
      <c r="M198" s="21">
        <f>SUM(G$3:G197)+J198</f>
        <v>0.47676010272244951</v>
      </c>
      <c r="N198" s="21"/>
      <c r="O198" s="21"/>
      <c r="P198" s="21"/>
      <c r="Q198" s="19">
        <f t="shared" ref="Q198:Q261" si="19">K198^2</f>
        <v>0.12903891946692725</v>
      </c>
      <c r="R198" s="19">
        <f t="shared" ref="R198:R261" si="20">L198^2</f>
        <v>3.0958676173561912E-2</v>
      </c>
      <c r="S198" s="19">
        <f t="shared" ref="S198:S261" si="21">M198^2</f>
        <v>0.22730019554792061</v>
      </c>
      <c r="T198" s="19">
        <f t="shared" ref="T198:T261" si="22">K198*L198</f>
        <v>-6.3205016585417773E-2</v>
      </c>
      <c r="U198" s="19">
        <f t="shared" ref="U198:U261" si="23">K198*M198</f>
        <v>-0.17126170508355024</v>
      </c>
      <c r="V198" s="19">
        <f t="shared" ref="V198:V261" si="24">L198*M198</f>
        <v>8.3886310850790027E-2</v>
      </c>
    </row>
    <row r="199" spans="1:22" x14ac:dyDescent="0.25">
      <c r="A199" s="26">
        <f>Wellpath!E199</f>
        <v>0</v>
      </c>
      <c r="B199" s="22">
        <v>0</v>
      </c>
      <c r="C199" s="22">
        <f>-SIN(Wellpath!$L199) * COS(Wellpath!$L199)</f>
        <v>0</v>
      </c>
      <c r="D199" s="22">
        <f>TAN(Dip) * SIN(Wellpath!$L199) * COS(Wellpath!$L199) * SIN(Wellpath!$O199)</f>
        <v>0</v>
      </c>
      <c r="E199" s="20">
        <f>Model!$W$13*((drdp!B199+drdp!K199)*ASZ!$B199+(drdp!E199+drdp!N199)*ASZ!$C199+(drdp!H199+drdp!Q199)*ASZ!$D199)</f>
        <v>0</v>
      </c>
      <c r="F199" s="20">
        <f>Model!$W$13*((drdp!C199+drdp!L199)*ASZ!$B199+(drdp!F199+drdp!O199)*ASZ!$C199+(drdp!I199+drdp!R199)*ASZ!$D199)</f>
        <v>0</v>
      </c>
      <c r="G199" s="20">
        <f>Model!$W$13*((drdp!D199+drdp!M199)*ASZ!$B199+(drdp!G199+drdp!P199)*ASZ!$C199+(drdp!J199+drdp!S199)*ASZ!$D199)</f>
        <v>0</v>
      </c>
      <c r="H199" s="18">
        <f>Model!$W$13*((drdp!B199)*ASZ!$B199+(drdp!E199)*ASZ!$C199+(drdp!H199)*ASZ!$D199)</f>
        <v>0</v>
      </c>
      <c r="I199" s="18">
        <f>Model!$W$13*((drdp!C199)*ASZ!$B199+(drdp!F199)*ASZ!$C199+(drdp!I199)*ASZ!$D199)</f>
        <v>0</v>
      </c>
      <c r="J199" s="18">
        <f>Model!$W$13*((drdp!D199)*ASZ!$B199+(drdp!G199)*ASZ!$C199+(drdp!J199)*ASZ!$D199)</f>
        <v>0</v>
      </c>
      <c r="K199" s="21">
        <f>SUM(E$3:E198)+H199</f>
        <v>-0.35921987621361828</v>
      </c>
      <c r="L199" s="21">
        <f>SUM(F$3:F198)+I199</f>
        <v>0.17595077770092951</v>
      </c>
      <c r="M199" s="21">
        <f>SUM(G$3:G198)+J199</f>
        <v>0.47676010272244951</v>
      </c>
      <c r="N199" s="21"/>
      <c r="O199" s="21"/>
      <c r="P199" s="21"/>
      <c r="Q199" s="19">
        <f t="shared" si="19"/>
        <v>0.12903891946692725</v>
      </c>
      <c r="R199" s="19">
        <f t="shared" si="20"/>
        <v>3.0958676173561912E-2</v>
      </c>
      <c r="S199" s="19">
        <f t="shared" si="21"/>
        <v>0.22730019554792061</v>
      </c>
      <c r="T199" s="19">
        <f t="shared" si="22"/>
        <v>-6.3205016585417773E-2</v>
      </c>
      <c r="U199" s="19">
        <f t="shared" si="23"/>
        <v>-0.17126170508355024</v>
      </c>
      <c r="V199" s="19">
        <f t="shared" si="24"/>
        <v>8.3886310850790027E-2</v>
      </c>
    </row>
    <row r="200" spans="1:22" x14ac:dyDescent="0.25">
      <c r="A200" s="26">
        <f>Wellpath!E200</f>
        <v>0</v>
      </c>
      <c r="B200" s="22">
        <v>0</v>
      </c>
      <c r="C200" s="22">
        <f>-SIN(Wellpath!$L200) * COS(Wellpath!$L200)</f>
        <v>0</v>
      </c>
      <c r="D200" s="22">
        <f>TAN(Dip) * SIN(Wellpath!$L200) * COS(Wellpath!$L200) * SIN(Wellpath!$O200)</f>
        <v>0</v>
      </c>
      <c r="E200" s="20">
        <f>Model!$W$13*((drdp!B200+drdp!K200)*ASZ!$B200+(drdp!E200+drdp!N200)*ASZ!$C200+(drdp!H200+drdp!Q200)*ASZ!$D200)</f>
        <v>0</v>
      </c>
      <c r="F200" s="20">
        <f>Model!$W$13*((drdp!C200+drdp!L200)*ASZ!$B200+(drdp!F200+drdp!O200)*ASZ!$C200+(drdp!I200+drdp!R200)*ASZ!$D200)</f>
        <v>0</v>
      </c>
      <c r="G200" s="20">
        <f>Model!$W$13*((drdp!D200+drdp!M200)*ASZ!$B200+(drdp!G200+drdp!P200)*ASZ!$C200+(drdp!J200+drdp!S200)*ASZ!$D200)</f>
        <v>0</v>
      </c>
      <c r="H200" s="18">
        <f>Model!$W$13*((drdp!B200)*ASZ!$B200+(drdp!E200)*ASZ!$C200+(drdp!H200)*ASZ!$D200)</f>
        <v>0</v>
      </c>
      <c r="I200" s="18">
        <f>Model!$W$13*((drdp!C200)*ASZ!$B200+(drdp!F200)*ASZ!$C200+(drdp!I200)*ASZ!$D200)</f>
        <v>0</v>
      </c>
      <c r="J200" s="18">
        <f>Model!$W$13*((drdp!D200)*ASZ!$B200+(drdp!G200)*ASZ!$C200+(drdp!J200)*ASZ!$D200)</f>
        <v>0</v>
      </c>
      <c r="K200" s="21">
        <f>SUM(E$3:E199)+H200</f>
        <v>-0.35921987621361828</v>
      </c>
      <c r="L200" s="21">
        <f>SUM(F$3:F199)+I200</f>
        <v>0.17595077770092951</v>
      </c>
      <c r="M200" s="21">
        <f>SUM(G$3:G199)+J200</f>
        <v>0.47676010272244951</v>
      </c>
      <c r="N200" s="21"/>
      <c r="O200" s="21"/>
      <c r="P200" s="21"/>
      <c r="Q200" s="19">
        <f t="shared" si="19"/>
        <v>0.12903891946692725</v>
      </c>
      <c r="R200" s="19">
        <f t="shared" si="20"/>
        <v>3.0958676173561912E-2</v>
      </c>
      <c r="S200" s="19">
        <f t="shared" si="21"/>
        <v>0.22730019554792061</v>
      </c>
      <c r="T200" s="19">
        <f t="shared" si="22"/>
        <v>-6.3205016585417773E-2</v>
      </c>
      <c r="U200" s="19">
        <f t="shared" si="23"/>
        <v>-0.17126170508355024</v>
      </c>
      <c r="V200" s="19">
        <f t="shared" si="24"/>
        <v>8.3886310850790027E-2</v>
      </c>
    </row>
    <row r="201" spans="1:22" x14ac:dyDescent="0.25">
      <c r="A201" s="26">
        <f>Wellpath!E201</f>
        <v>0</v>
      </c>
      <c r="B201" s="22">
        <v>0</v>
      </c>
      <c r="C201" s="22">
        <f>-SIN(Wellpath!$L201) * COS(Wellpath!$L201)</f>
        <v>0</v>
      </c>
      <c r="D201" s="22">
        <f>TAN(Dip) * SIN(Wellpath!$L201) * COS(Wellpath!$L201) * SIN(Wellpath!$O201)</f>
        <v>0</v>
      </c>
      <c r="E201" s="20">
        <f>Model!$W$13*((drdp!B201+drdp!K201)*ASZ!$B201+(drdp!E201+drdp!N201)*ASZ!$C201+(drdp!H201+drdp!Q201)*ASZ!$D201)</f>
        <v>0</v>
      </c>
      <c r="F201" s="20">
        <f>Model!$W$13*((drdp!C201+drdp!L201)*ASZ!$B201+(drdp!F201+drdp!O201)*ASZ!$C201+(drdp!I201+drdp!R201)*ASZ!$D201)</f>
        <v>0</v>
      </c>
      <c r="G201" s="20">
        <f>Model!$W$13*((drdp!D201+drdp!M201)*ASZ!$B201+(drdp!G201+drdp!P201)*ASZ!$C201+(drdp!J201+drdp!S201)*ASZ!$D201)</f>
        <v>0</v>
      </c>
      <c r="H201" s="18">
        <f>Model!$W$13*((drdp!B201)*ASZ!$B201+(drdp!E201)*ASZ!$C201+(drdp!H201)*ASZ!$D201)</f>
        <v>0</v>
      </c>
      <c r="I201" s="18">
        <f>Model!$W$13*((drdp!C201)*ASZ!$B201+(drdp!F201)*ASZ!$C201+(drdp!I201)*ASZ!$D201)</f>
        <v>0</v>
      </c>
      <c r="J201" s="18">
        <f>Model!$W$13*((drdp!D201)*ASZ!$B201+(drdp!G201)*ASZ!$C201+(drdp!J201)*ASZ!$D201)</f>
        <v>0</v>
      </c>
      <c r="K201" s="21">
        <f>SUM(E$3:E200)+H201</f>
        <v>-0.35921987621361828</v>
      </c>
      <c r="L201" s="21">
        <f>SUM(F$3:F200)+I201</f>
        <v>0.17595077770092951</v>
      </c>
      <c r="M201" s="21">
        <f>SUM(G$3:G200)+J201</f>
        <v>0.47676010272244951</v>
      </c>
      <c r="N201" s="21"/>
      <c r="O201" s="21"/>
      <c r="P201" s="21"/>
      <c r="Q201" s="19">
        <f t="shared" si="19"/>
        <v>0.12903891946692725</v>
      </c>
      <c r="R201" s="19">
        <f t="shared" si="20"/>
        <v>3.0958676173561912E-2</v>
      </c>
      <c r="S201" s="19">
        <f t="shared" si="21"/>
        <v>0.22730019554792061</v>
      </c>
      <c r="T201" s="19">
        <f t="shared" si="22"/>
        <v>-6.3205016585417773E-2</v>
      </c>
      <c r="U201" s="19">
        <f t="shared" si="23"/>
        <v>-0.17126170508355024</v>
      </c>
      <c r="V201" s="19">
        <f t="shared" si="24"/>
        <v>8.3886310850790027E-2</v>
      </c>
    </row>
    <row r="202" spans="1:22" x14ac:dyDescent="0.25">
      <c r="A202" s="26">
        <f>Wellpath!E202</f>
        <v>0</v>
      </c>
      <c r="B202" s="22">
        <v>0</v>
      </c>
      <c r="C202" s="22">
        <f>-SIN(Wellpath!$L202) * COS(Wellpath!$L202)</f>
        <v>0</v>
      </c>
      <c r="D202" s="22">
        <f>TAN(Dip) * SIN(Wellpath!$L202) * COS(Wellpath!$L202) * SIN(Wellpath!$O202)</f>
        <v>0</v>
      </c>
      <c r="E202" s="20">
        <f>Model!$W$13*((drdp!B202+drdp!K202)*ASZ!$B202+(drdp!E202+drdp!N202)*ASZ!$C202+(drdp!H202+drdp!Q202)*ASZ!$D202)</f>
        <v>0</v>
      </c>
      <c r="F202" s="20">
        <f>Model!$W$13*((drdp!C202+drdp!L202)*ASZ!$B202+(drdp!F202+drdp!O202)*ASZ!$C202+(drdp!I202+drdp!R202)*ASZ!$D202)</f>
        <v>0</v>
      </c>
      <c r="G202" s="20">
        <f>Model!$W$13*((drdp!D202+drdp!M202)*ASZ!$B202+(drdp!G202+drdp!P202)*ASZ!$C202+(drdp!J202+drdp!S202)*ASZ!$D202)</f>
        <v>0</v>
      </c>
      <c r="H202" s="18">
        <f>Model!$W$13*((drdp!B202)*ASZ!$B202+(drdp!E202)*ASZ!$C202+(drdp!H202)*ASZ!$D202)</f>
        <v>0</v>
      </c>
      <c r="I202" s="18">
        <f>Model!$W$13*((drdp!C202)*ASZ!$B202+(drdp!F202)*ASZ!$C202+(drdp!I202)*ASZ!$D202)</f>
        <v>0</v>
      </c>
      <c r="J202" s="18">
        <f>Model!$W$13*((drdp!D202)*ASZ!$B202+(drdp!G202)*ASZ!$C202+(drdp!J202)*ASZ!$D202)</f>
        <v>0</v>
      </c>
      <c r="K202" s="21">
        <f>SUM(E$3:E201)+H202</f>
        <v>-0.35921987621361828</v>
      </c>
      <c r="L202" s="21">
        <f>SUM(F$3:F201)+I202</f>
        <v>0.17595077770092951</v>
      </c>
      <c r="M202" s="21">
        <f>SUM(G$3:G201)+J202</f>
        <v>0.47676010272244951</v>
      </c>
      <c r="N202" s="21"/>
      <c r="O202" s="21"/>
      <c r="P202" s="21"/>
      <c r="Q202" s="19">
        <f t="shared" si="19"/>
        <v>0.12903891946692725</v>
      </c>
      <c r="R202" s="19">
        <f t="shared" si="20"/>
        <v>3.0958676173561912E-2</v>
      </c>
      <c r="S202" s="19">
        <f t="shared" si="21"/>
        <v>0.22730019554792061</v>
      </c>
      <c r="T202" s="19">
        <f t="shared" si="22"/>
        <v>-6.3205016585417773E-2</v>
      </c>
      <c r="U202" s="19">
        <f t="shared" si="23"/>
        <v>-0.17126170508355024</v>
      </c>
      <c r="V202" s="19">
        <f t="shared" si="24"/>
        <v>8.3886310850790027E-2</v>
      </c>
    </row>
    <row r="203" spans="1:22" x14ac:dyDescent="0.25">
      <c r="A203" s="26">
        <f>Wellpath!E203</f>
        <v>0</v>
      </c>
      <c r="B203" s="22">
        <v>0</v>
      </c>
      <c r="C203" s="22">
        <f>-SIN(Wellpath!$L203) * COS(Wellpath!$L203)</f>
        <v>0</v>
      </c>
      <c r="D203" s="22">
        <f>TAN(Dip) * SIN(Wellpath!$L203) * COS(Wellpath!$L203) * SIN(Wellpath!$O203)</f>
        <v>0</v>
      </c>
      <c r="E203" s="20">
        <f>Model!$W$13*((drdp!B203+drdp!K203)*ASZ!$B203+(drdp!E203+drdp!N203)*ASZ!$C203+(drdp!H203+drdp!Q203)*ASZ!$D203)</f>
        <v>0</v>
      </c>
      <c r="F203" s="20">
        <f>Model!$W$13*((drdp!C203+drdp!L203)*ASZ!$B203+(drdp!F203+drdp!O203)*ASZ!$C203+(drdp!I203+drdp!R203)*ASZ!$D203)</f>
        <v>0</v>
      </c>
      <c r="G203" s="20">
        <f>Model!$W$13*((drdp!D203+drdp!M203)*ASZ!$B203+(drdp!G203+drdp!P203)*ASZ!$C203+(drdp!J203+drdp!S203)*ASZ!$D203)</f>
        <v>0</v>
      </c>
      <c r="H203" s="18">
        <f>Model!$W$13*((drdp!B203)*ASZ!$B203+(drdp!E203)*ASZ!$C203+(drdp!H203)*ASZ!$D203)</f>
        <v>0</v>
      </c>
      <c r="I203" s="18">
        <f>Model!$W$13*((drdp!C203)*ASZ!$B203+(drdp!F203)*ASZ!$C203+(drdp!I203)*ASZ!$D203)</f>
        <v>0</v>
      </c>
      <c r="J203" s="18">
        <f>Model!$W$13*((drdp!D203)*ASZ!$B203+(drdp!G203)*ASZ!$C203+(drdp!J203)*ASZ!$D203)</f>
        <v>0</v>
      </c>
      <c r="K203" s="21">
        <f>SUM(E$3:E202)+H203</f>
        <v>-0.35921987621361828</v>
      </c>
      <c r="L203" s="21">
        <f>SUM(F$3:F202)+I203</f>
        <v>0.17595077770092951</v>
      </c>
      <c r="M203" s="21">
        <f>SUM(G$3:G202)+J203</f>
        <v>0.47676010272244951</v>
      </c>
      <c r="N203" s="21"/>
      <c r="O203" s="21"/>
      <c r="P203" s="21"/>
      <c r="Q203" s="19">
        <f t="shared" si="19"/>
        <v>0.12903891946692725</v>
      </c>
      <c r="R203" s="19">
        <f t="shared" si="20"/>
        <v>3.0958676173561912E-2</v>
      </c>
      <c r="S203" s="19">
        <f t="shared" si="21"/>
        <v>0.22730019554792061</v>
      </c>
      <c r="T203" s="19">
        <f t="shared" si="22"/>
        <v>-6.3205016585417773E-2</v>
      </c>
      <c r="U203" s="19">
        <f t="shared" si="23"/>
        <v>-0.17126170508355024</v>
      </c>
      <c r="V203" s="19">
        <f t="shared" si="24"/>
        <v>8.3886310850790027E-2</v>
      </c>
    </row>
    <row r="204" spans="1:22" x14ac:dyDescent="0.25">
      <c r="A204" s="26">
        <f>Wellpath!E204</f>
        <v>0</v>
      </c>
      <c r="B204" s="22">
        <v>0</v>
      </c>
      <c r="C204" s="22">
        <f>-SIN(Wellpath!$L204) * COS(Wellpath!$L204)</f>
        <v>0</v>
      </c>
      <c r="D204" s="22">
        <f>TAN(Dip) * SIN(Wellpath!$L204) * COS(Wellpath!$L204) * SIN(Wellpath!$O204)</f>
        <v>0</v>
      </c>
      <c r="E204" s="20">
        <f>Model!$W$13*((drdp!B204+drdp!K204)*ASZ!$B204+(drdp!E204+drdp!N204)*ASZ!$C204+(drdp!H204+drdp!Q204)*ASZ!$D204)</f>
        <v>0</v>
      </c>
      <c r="F204" s="20">
        <f>Model!$W$13*((drdp!C204+drdp!L204)*ASZ!$B204+(drdp!F204+drdp!O204)*ASZ!$C204+(drdp!I204+drdp!R204)*ASZ!$D204)</f>
        <v>0</v>
      </c>
      <c r="G204" s="20">
        <f>Model!$W$13*((drdp!D204+drdp!M204)*ASZ!$B204+(drdp!G204+drdp!P204)*ASZ!$C204+(drdp!J204+drdp!S204)*ASZ!$D204)</f>
        <v>0</v>
      </c>
      <c r="H204" s="18">
        <f>Model!$W$13*((drdp!B204)*ASZ!$B204+(drdp!E204)*ASZ!$C204+(drdp!H204)*ASZ!$D204)</f>
        <v>0</v>
      </c>
      <c r="I204" s="18">
        <f>Model!$W$13*((drdp!C204)*ASZ!$B204+(drdp!F204)*ASZ!$C204+(drdp!I204)*ASZ!$D204)</f>
        <v>0</v>
      </c>
      <c r="J204" s="18">
        <f>Model!$W$13*((drdp!D204)*ASZ!$B204+(drdp!G204)*ASZ!$C204+(drdp!J204)*ASZ!$D204)</f>
        <v>0</v>
      </c>
      <c r="K204" s="21">
        <f>SUM(E$3:E203)+H204</f>
        <v>-0.35921987621361828</v>
      </c>
      <c r="L204" s="21">
        <f>SUM(F$3:F203)+I204</f>
        <v>0.17595077770092951</v>
      </c>
      <c r="M204" s="21">
        <f>SUM(G$3:G203)+J204</f>
        <v>0.47676010272244951</v>
      </c>
      <c r="N204" s="21"/>
      <c r="O204" s="21"/>
      <c r="P204" s="21"/>
      <c r="Q204" s="19">
        <f t="shared" si="19"/>
        <v>0.12903891946692725</v>
      </c>
      <c r="R204" s="19">
        <f t="shared" si="20"/>
        <v>3.0958676173561912E-2</v>
      </c>
      <c r="S204" s="19">
        <f t="shared" si="21"/>
        <v>0.22730019554792061</v>
      </c>
      <c r="T204" s="19">
        <f t="shared" si="22"/>
        <v>-6.3205016585417773E-2</v>
      </c>
      <c r="U204" s="19">
        <f t="shared" si="23"/>
        <v>-0.17126170508355024</v>
      </c>
      <c r="V204" s="19">
        <f t="shared" si="24"/>
        <v>8.3886310850790027E-2</v>
      </c>
    </row>
    <row r="205" spans="1:22" x14ac:dyDescent="0.25">
      <c r="A205" s="26">
        <f>Wellpath!E205</f>
        <v>0</v>
      </c>
      <c r="B205" s="22">
        <v>0</v>
      </c>
      <c r="C205" s="22">
        <f>-SIN(Wellpath!$L205) * COS(Wellpath!$L205)</f>
        <v>0</v>
      </c>
      <c r="D205" s="22">
        <f>TAN(Dip) * SIN(Wellpath!$L205) * COS(Wellpath!$L205) * SIN(Wellpath!$O205)</f>
        <v>0</v>
      </c>
      <c r="E205" s="20">
        <f>Model!$W$13*((drdp!B205+drdp!K205)*ASZ!$B205+(drdp!E205+drdp!N205)*ASZ!$C205+(drdp!H205+drdp!Q205)*ASZ!$D205)</f>
        <v>0</v>
      </c>
      <c r="F205" s="20">
        <f>Model!$W$13*((drdp!C205+drdp!L205)*ASZ!$B205+(drdp!F205+drdp!O205)*ASZ!$C205+(drdp!I205+drdp!R205)*ASZ!$D205)</f>
        <v>0</v>
      </c>
      <c r="G205" s="20">
        <f>Model!$W$13*((drdp!D205+drdp!M205)*ASZ!$B205+(drdp!G205+drdp!P205)*ASZ!$C205+(drdp!J205+drdp!S205)*ASZ!$D205)</f>
        <v>0</v>
      </c>
      <c r="H205" s="18">
        <f>Model!$W$13*((drdp!B205)*ASZ!$B205+(drdp!E205)*ASZ!$C205+(drdp!H205)*ASZ!$D205)</f>
        <v>0</v>
      </c>
      <c r="I205" s="18">
        <f>Model!$W$13*((drdp!C205)*ASZ!$B205+(drdp!F205)*ASZ!$C205+(drdp!I205)*ASZ!$D205)</f>
        <v>0</v>
      </c>
      <c r="J205" s="18">
        <f>Model!$W$13*((drdp!D205)*ASZ!$B205+(drdp!G205)*ASZ!$C205+(drdp!J205)*ASZ!$D205)</f>
        <v>0</v>
      </c>
      <c r="K205" s="21">
        <f>SUM(E$3:E204)+H205</f>
        <v>-0.35921987621361828</v>
      </c>
      <c r="L205" s="21">
        <f>SUM(F$3:F204)+I205</f>
        <v>0.17595077770092951</v>
      </c>
      <c r="M205" s="21">
        <f>SUM(G$3:G204)+J205</f>
        <v>0.47676010272244951</v>
      </c>
      <c r="N205" s="21"/>
      <c r="O205" s="21"/>
      <c r="P205" s="21"/>
      <c r="Q205" s="19">
        <f t="shared" si="19"/>
        <v>0.12903891946692725</v>
      </c>
      <c r="R205" s="19">
        <f t="shared" si="20"/>
        <v>3.0958676173561912E-2</v>
      </c>
      <c r="S205" s="19">
        <f t="shared" si="21"/>
        <v>0.22730019554792061</v>
      </c>
      <c r="T205" s="19">
        <f t="shared" si="22"/>
        <v>-6.3205016585417773E-2</v>
      </c>
      <c r="U205" s="19">
        <f t="shared" si="23"/>
        <v>-0.17126170508355024</v>
      </c>
      <c r="V205" s="19">
        <f t="shared" si="24"/>
        <v>8.3886310850790027E-2</v>
      </c>
    </row>
    <row r="206" spans="1:22" x14ac:dyDescent="0.25">
      <c r="A206" s="26">
        <f>Wellpath!E206</f>
        <v>0</v>
      </c>
      <c r="B206" s="22">
        <v>0</v>
      </c>
      <c r="C206" s="22">
        <f>-SIN(Wellpath!$L206) * COS(Wellpath!$L206)</f>
        <v>0</v>
      </c>
      <c r="D206" s="22">
        <f>TAN(Dip) * SIN(Wellpath!$L206) * COS(Wellpath!$L206) * SIN(Wellpath!$O206)</f>
        <v>0</v>
      </c>
      <c r="E206" s="20">
        <f>Model!$W$13*((drdp!B206+drdp!K206)*ASZ!$B206+(drdp!E206+drdp!N206)*ASZ!$C206+(drdp!H206+drdp!Q206)*ASZ!$D206)</f>
        <v>0</v>
      </c>
      <c r="F206" s="20">
        <f>Model!$W$13*((drdp!C206+drdp!L206)*ASZ!$B206+(drdp!F206+drdp!O206)*ASZ!$C206+(drdp!I206+drdp!R206)*ASZ!$D206)</f>
        <v>0</v>
      </c>
      <c r="G206" s="20">
        <f>Model!$W$13*((drdp!D206+drdp!M206)*ASZ!$B206+(drdp!G206+drdp!P206)*ASZ!$C206+(drdp!J206+drdp!S206)*ASZ!$D206)</f>
        <v>0</v>
      </c>
      <c r="H206" s="18">
        <f>Model!$W$13*((drdp!B206)*ASZ!$B206+(drdp!E206)*ASZ!$C206+(drdp!H206)*ASZ!$D206)</f>
        <v>0</v>
      </c>
      <c r="I206" s="18">
        <f>Model!$W$13*((drdp!C206)*ASZ!$B206+(drdp!F206)*ASZ!$C206+(drdp!I206)*ASZ!$D206)</f>
        <v>0</v>
      </c>
      <c r="J206" s="18">
        <f>Model!$W$13*((drdp!D206)*ASZ!$B206+(drdp!G206)*ASZ!$C206+(drdp!J206)*ASZ!$D206)</f>
        <v>0</v>
      </c>
      <c r="K206" s="21">
        <f>SUM(E$3:E205)+H206</f>
        <v>-0.35921987621361828</v>
      </c>
      <c r="L206" s="21">
        <f>SUM(F$3:F205)+I206</f>
        <v>0.17595077770092951</v>
      </c>
      <c r="M206" s="21">
        <f>SUM(G$3:G205)+J206</f>
        <v>0.47676010272244951</v>
      </c>
      <c r="N206" s="21"/>
      <c r="O206" s="21"/>
      <c r="P206" s="21"/>
      <c r="Q206" s="19">
        <f t="shared" si="19"/>
        <v>0.12903891946692725</v>
      </c>
      <c r="R206" s="19">
        <f t="shared" si="20"/>
        <v>3.0958676173561912E-2</v>
      </c>
      <c r="S206" s="19">
        <f t="shared" si="21"/>
        <v>0.22730019554792061</v>
      </c>
      <c r="T206" s="19">
        <f t="shared" si="22"/>
        <v>-6.3205016585417773E-2</v>
      </c>
      <c r="U206" s="19">
        <f t="shared" si="23"/>
        <v>-0.17126170508355024</v>
      </c>
      <c r="V206" s="19">
        <f t="shared" si="24"/>
        <v>8.3886310850790027E-2</v>
      </c>
    </row>
    <row r="207" spans="1:22" x14ac:dyDescent="0.25">
      <c r="A207" s="26">
        <f>Wellpath!E207</f>
        <v>0</v>
      </c>
      <c r="B207" s="22">
        <v>0</v>
      </c>
      <c r="C207" s="22">
        <f>-SIN(Wellpath!$L207) * COS(Wellpath!$L207)</f>
        <v>0</v>
      </c>
      <c r="D207" s="22">
        <f>TAN(Dip) * SIN(Wellpath!$L207) * COS(Wellpath!$L207) * SIN(Wellpath!$O207)</f>
        <v>0</v>
      </c>
      <c r="E207" s="20">
        <f>Model!$W$13*((drdp!B207+drdp!K207)*ASZ!$B207+(drdp!E207+drdp!N207)*ASZ!$C207+(drdp!H207+drdp!Q207)*ASZ!$D207)</f>
        <v>0</v>
      </c>
      <c r="F207" s="20">
        <f>Model!$W$13*((drdp!C207+drdp!L207)*ASZ!$B207+(drdp!F207+drdp!O207)*ASZ!$C207+(drdp!I207+drdp!R207)*ASZ!$D207)</f>
        <v>0</v>
      </c>
      <c r="G207" s="20">
        <f>Model!$W$13*((drdp!D207+drdp!M207)*ASZ!$B207+(drdp!G207+drdp!P207)*ASZ!$C207+(drdp!J207+drdp!S207)*ASZ!$D207)</f>
        <v>0</v>
      </c>
      <c r="H207" s="18">
        <f>Model!$W$13*((drdp!B207)*ASZ!$B207+(drdp!E207)*ASZ!$C207+(drdp!H207)*ASZ!$D207)</f>
        <v>0</v>
      </c>
      <c r="I207" s="18">
        <f>Model!$W$13*((drdp!C207)*ASZ!$B207+(drdp!F207)*ASZ!$C207+(drdp!I207)*ASZ!$D207)</f>
        <v>0</v>
      </c>
      <c r="J207" s="18">
        <f>Model!$W$13*((drdp!D207)*ASZ!$B207+(drdp!G207)*ASZ!$C207+(drdp!J207)*ASZ!$D207)</f>
        <v>0</v>
      </c>
      <c r="K207" s="21">
        <f>SUM(E$3:E206)+H207</f>
        <v>-0.35921987621361828</v>
      </c>
      <c r="L207" s="21">
        <f>SUM(F$3:F206)+I207</f>
        <v>0.17595077770092951</v>
      </c>
      <c r="M207" s="21">
        <f>SUM(G$3:G206)+J207</f>
        <v>0.47676010272244951</v>
      </c>
      <c r="N207" s="21"/>
      <c r="O207" s="21"/>
      <c r="P207" s="21"/>
      <c r="Q207" s="19">
        <f t="shared" si="19"/>
        <v>0.12903891946692725</v>
      </c>
      <c r="R207" s="19">
        <f t="shared" si="20"/>
        <v>3.0958676173561912E-2</v>
      </c>
      <c r="S207" s="19">
        <f t="shared" si="21"/>
        <v>0.22730019554792061</v>
      </c>
      <c r="T207" s="19">
        <f t="shared" si="22"/>
        <v>-6.3205016585417773E-2</v>
      </c>
      <c r="U207" s="19">
        <f t="shared" si="23"/>
        <v>-0.17126170508355024</v>
      </c>
      <c r="V207" s="19">
        <f t="shared" si="24"/>
        <v>8.3886310850790027E-2</v>
      </c>
    </row>
    <row r="208" spans="1:22" x14ac:dyDescent="0.25">
      <c r="A208" s="26">
        <f>Wellpath!E208</f>
        <v>0</v>
      </c>
      <c r="B208" s="22">
        <v>0</v>
      </c>
      <c r="C208" s="22">
        <f>-SIN(Wellpath!$L208) * COS(Wellpath!$L208)</f>
        <v>0</v>
      </c>
      <c r="D208" s="22">
        <f>TAN(Dip) * SIN(Wellpath!$L208) * COS(Wellpath!$L208) * SIN(Wellpath!$O208)</f>
        <v>0</v>
      </c>
      <c r="E208" s="20">
        <f>Model!$W$13*((drdp!B208+drdp!K208)*ASZ!$B208+(drdp!E208+drdp!N208)*ASZ!$C208+(drdp!H208+drdp!Q208)*ASZ!$D208)</f>
        <v>0</v>
      </c>
      <c r="F208" s="20">
        <f>Model!$W$13*((drdp!C208+drdp!L208)*ASZ!$B208+(drdp!F208+drdp!O208)*ASZ!$C208+(drdp!I208+drdp!R208)*ASZ!$D208)</f>
        <v>0</v>
      </c>
      <c r="G208" s="20">
        <f>Model!$W$13*((drdp!D208+drdp!M208)*ASZ!$B208+(drdp!G208+drdp!P208)*ASZ!$C208+(drdp!J208+drdp!S208)*ASZ!$D208)</f>
        <v>0</v>
      </c>
      <c r="H208" s="18">
        <f>Model!$W$13*((drdp!B208)*ASZ!$B208+(drdp!E208)*ASZ!$C208+(drdp!H208)*ASZ!$D208)</f>
        <v>0</v>
      </c>
      <c r="I208" s="18">
        <f>Model!$W$13*((drdp!C208)*ASZ!$B208+(drdp!F208)*ASZ!$C208+(drdp!I208)*ASZ!$D208)</f>
        <v>0</v>
      </c>
      <c r="J208" s="18">
        <f>Model!$W$13*((drdp!D208)*ASZ!$B208+(drdp!G208)*ASZ!$C208+(drdp!J208)*ASZ!$D208)</f>
        <v>0</v>
      </c>
      <c r="K208" s="21">
        <f>SUM(E$3:E207)+H208</f>
        <v>-0.35921987621361828</v>
      </c>
      <c r="L208" s="21">
        <f>SUM(F$3:F207)+I208</f>
        <v>0.17595077770092951</v>
      </c>
      <c r="M208" s="21">
        <f>SUM(G$3:G207)+J208</f>
        <v>0.47676010272244951</v>
      </c>
      <c r="N208" s="21"/>
      <c r="O208" s="21"/>
      <c r="P208" s="21"/>
      <c r="Q208" s="19">
        <f t="shared" si="19"/>
        <v>0.12903891946692725</v>
      </c>
      <c r="R208" s="19">
        <f t="shared" si="20"/>
        <v>3.0958676173561912E-2</v>
      </c>
      <c r="S208" s="19">
        <f t="shared" si="21"/>
        <v>0.22730019554792061</v>
      </c>
      <c r="T208" s="19">
        <f t="shared" si="22"/>
        <v>-6.3205016585417773E-2</v>
      </c>
      <c r="U208" s="19">
        <f t="shared" si="23"/>
        <v>-0.17126170508355024</v>
      </c>
      <c r="V208" s="19">
        <f t="shared" si="24"/>
        <v>8.3886310850790027E-2</v>
      </c>
    </row>
    <row r="209" spans="1:22" x14ac:dyDescent="0.25">
      <c r="A209" s="26">
        <f>Wellpath!E209</f>
        <v>0</v>
      </c>
      <c r="B209" s="22">
        <v>0</v>
      </c>
      <c r="C209" s="22">
        <f>-SIN(Wellpath!$L209) * COS(Wellpath!$L209)</f>
        <v>0</v>
      </c>
      <c r="D209" s="22">
        <f>TAN(Dip) * SIN(Wellpath!$L209) * COS(Wellpath!$L209) * SIN(Wellpath!$O209)</f>
        <v>0</v>
      </c>
      <c r="E209" s="20">
        <f>Model!$W$13*((drdp!B209+drdp!K209)*ASZ!$B209+(drdp!E209+drdp!N209)*ASZ!$C209+(drdp!H209+drdp!Q209)*ASZ!$D209)</f>
        <v>0</v>
      </c>
      <c r="F209" s="20">
        <f>Model!$W$13*((drdp!C209+drdp!L209)*ASZ!$B209+(drdp!F209+drdp!O209)*ASZ!$C209+(drdp!I209+drdp!R209)*ASZ!$D209)</f>
        <v>0</v>
      </c>
      <c r="G209" s="20">
        <f>Model!$W$13*((drdp!D209+drdp!M209)*ASZ!$B209+(drdp!G209+drdp!P209)*ASZ!$C209+(drdp!J209+drdp!S209)*ASZ!$D209)</f>
        <v>0</v>
      </c>
      <c r="H209" s="18">
        <f>Model!$W$13*((drdp!B209)*ASZ!$B209+(drdp!E209)*ASZ!$C209+(drdp!H209)*ASZ!$D209)</f>
        <v>0</v>
      </c>
      <c r="I209" s="18">
        <f>Model!$W$13*((drdp!C209)*ASZ!$B209+(drdp!F209)*ASZ!$C209+(drdp!I209)*ASZ!$D209)</f>
        <v>0</v>
      </c>
      <c r="J209" s="18">
        <f>Model!$W$13*((drdp!D209)*ASZ!$B209+(drdp!G209)*ASZ!$C209+(drdp!J209)*ASZ!$D209)</f>
        <v>0</v>
      </c>
      <c r="K209" s="21">
        <f>SUM(E$3:E208)+H209</f>
        <v>-0.35921987621361828</v>
      </c>
      <c r="L209" s="21">
        <f>SUM(F$3:F208)+I209</f>
        <v>0.17595077770092951</v>
      </c>
      <c r="M209" s="21">
        <f>SUM(G$3:G208)+J209</f>
        <v>0.47676010272244951</v>
      </c>
      <c r="N209" s="21"/>
      <c r="O209" s="21"/>
      <c r="P209" s="21"/>
      <c r="Q209" s="19">
        <f t="shared" si="19"/>
        <v>0.12903891946692725</v>
      </c>
      <c r="R209" s="19">
        <f t="shared" si="20"/>
        <v>3.0958676173561912E-2</v>
      </c>
      <c r="S209" s="19">
        <f t="shared" si="21"/>
        <v>0.22730019554792061</v>
      </c>
      <c r="T209" s="19">
        <f t="shared" si="22"/>
        <v>-6.3205016585417773E-2</v>
      </c>
      <c r="U209" s="19">
        <f t="shared" si="23"/>
        <v>-0.17126170508355024</v>
      </c>
      <c r="V209" s="19">
        <f t="shared" si="24"/>
        <v>8.3886310850790027E-2</v>
      </c>
    </row>
    <row r="210" spans="1:22" x14ac:dyDescent="0.25">
      <c r="A210" s="26">
        <f>Wellpath!E210</f>
        <v>0</v>
      </c>
      <c r="B210" s="22">
        <v>0</v>
      </c>
      <c r="C210" s="22">
        <f>-SIN(Wellpath!$L210) * COS(Wellpath!$L210)</f>
        <v>0</v>
      </c>
      <c r="D210" s="22">
        <f>TAN(Dip) * SIN(Wellpath!$L210) * COS(Wellpath!$L210) * SIN(Wellpath!$O210)</f>
        <v>0</v>
      </c>
      <c r="E210" s="20">
        <f>Model!$W$13*((drdp!B210+drdp!K210)*ASZ!$B210+(drdp!E210+drdp!N210)*ASZ!$C210+(drdp!H210+drdp!Q210)*ASZ!$D210)</f>
        <v>0</v>
      </c>
      <c r="F210" s="20">
        <f>Model!$W$13*((drdp!C210+drdp!L210)*ASZ!$B210+(drdp!F210+drdp!O210)*ASZ!$C210+(drdp!I210+drdp!R210)*ASZ!$D210)</f>
        <v>0</v>
      </c>
      <c r="G210" s="20">
        <f>Model!$W$13*((drdp!D210+drdp!M210)*ASZ!$B210+(drdp!G210+drdp!P210)*ASZ!$C210+(drdp!J210+drdp!S210)*ASZ!$D210)</f>
        <v>0</v>
      </c>
      <c r="H210" s="18">
        <f>Model!$W$13*((drdp!B210)*ASZ!$B210+(drdp!E210)*ASZ!$C210+(drdp!H210)*ASZ!$D210)</f>
        <v>0</v>
      </c>
      <c r="I210" s="18">
        <f>Model!$W$13*((drdp!C210)*ASZ!$B210+(drdp!F210)*ASZ!$C210+(drdp!I210)*ASZ!$D210)</f>
        <v>0</v>
      </c>
      <c r="J210" s="18">
        <f>Model!$W$13*((drdp!D210)*ASZ!$B210+(drdp!G210)*ASZ!$C210+(drdp!J210)*ASZ!$D210)</f>
        <v>0</v>
      </c>
      <c r="K210" s="21">
        <f>SUM(E$3:E209)+H210</f>
        <v>-0.35921987621361828</v>
      </c>
      <c r="L210" s="21">
        <f>SUM(F$3:F209)+I210</f>
        <v>0.17595077770092951</v>
      </c>
      <c r="M210" s="21">
        <f>SUM(G$3:G209)+J210</f>
        <v>0.47676010272244951</v>
      </c>
      <c r="N210" s="21"/>
      <c r="O210" s="21"/>
      <c r="P210" s="21"/>
      <c r="Q210" s="19">
        <f t="shared" si="19"/>
        <v>0.12903891946692725</v>
      </c>
      <c r="R210" s="19">
        <f t="shared" si="20"/>
        <v>3.0958676173561912E-2</v>
      </c>
      <c r="S210" s="19">
        <f t="shared" si="21"/>
        <v>0.22730019554792061</v>
      </c>
      <c r="T210" s="19">
        <f t="shared" si="22"/>
        <v>-6.3205016585417773E-2</v>
      </c>
      <c r="U210" s="19">
        <f t="shared" si="23"/>
        <v>-0.17126170508355024</v>
      </c>
      <c r="V210" s="19">
        <f t="shared" si="24"/>
        <v>8.3886310850790027E-2</v>
      </c>
    </row>
    <row r="211" spans="1:22" x14ac:dyDescent="0.25">
      <c r="A211" s="26">
        <f>Wellpath!E211</f>
        <v>0</v>
      </c>
      <c r="B211" s="22">
        <v>0</v>
      </c>
      <c r="C211" s="22">
        <f>-SIN(Wellpath!$L211) * COS(Wellpath!$L211)</f>
        <v>0</v>
      </c>
      <c r="D211" s="22">
        <f>TAN(Dip) * SIN(Wellpath!$L211) * COS(Wellpath!$L211) * SIN(Wellpath!$O211)</f>
        <v>0</v>
      </c>
      <c r="E211" s="20">
        <f>Model!$W$13*((drdp!B211+drdp!K211)*ASZ!$B211+(drdp!E211+drdp!N211)*ASZ!$C211+(drdp!H211+drdp!Q211)*ASZ!$D211)</f>
        <v>0</v>
      </c>
      <c r="F211" s="20">
        <f>Model!$W$13*((drdp!C211+drdp!L211)*ASZ!$B211+(drdp!F211+drdp!O211)*ASZ!$C211+(drdp!I211+drdp!R211)*ASZ!$D211)</f>
        <v>0</v>
      </c>
      <c r="G211" s="20">
        <f>Model!$W$13*((drdp!D211+drdp!M211)*ASZ!$B211+(drdp!G211+drdp!P211)*ASZ!$C211+(drdp!J211+drdp!S211)*ASZ!$D211)</f>
        <v>0</v>
      </c>
      <c r="H211" s="18">
        <f>Model!$W$13*((drdp!B211)*ASZ!$B211+(drdp!E211)*ASZ!$C211+(drdp!H211)*ASZ!$D211)</f>
        <v>0</v>
      </c>
      <c r="I211" s="18">
        <f>Model!$W$13*((drdp!C211)*ASZ!$B211+(drdp!F211)*ASZ!$C211+(drdp!I211)*ASZ!$D211)</f>
        <v>0</v>
      </c>
      <c r="J211" s="18">
        <f>Model!$W$13*((drdp!D211)*ASZ!$B211+(drdp!G211)*ASZ!$C211+(drdp!J211)*ASZ!$D211)</f>
        <v>0</v>
      </c>
      <c r="K211" s="21">
        <f>SUM(E$3:E210)+H211</f>
        <v>-0.35921987621361828</v>
      </c>
      <c r="L211" s="21">
        <f>SUM(F$3:F210)+I211</f>
        <v>0.17595077770092951</v>
      </c>
      <c r="M211" s="21">
        <f>SUM(G$3:G210)+J211</f>
        <v>0.47676010272244951</v>
      </c>
      <c r="N211" s="21"/>
      <c r="O211" s="21"/>
      <c r="P211" s="21"/>
      <c r="Q211" s="19">
        <f t="shared" si="19"/>
        <v>0.12903891946692725</v>
      </c>
      <c r="R211" s="19">
        <f t="shared" si="20"/>
        <v>3.0958676173561912E-2</v>
      </c>
      <c r="S211" s="19">
        <f t="shared" si="21"/>
        <v>0.22730019554792061</v>
      </c>
      <c r="T211" s="19">
        <f t="shared" si="22"/>
        <v>-6.3205016585417773E-2</v>
      </c>
      <c r="U211" s="19">
        <f t="shared" si="23"/>
        <v>-0.17126170508355024</v>
      </c>
      <c r="V211" s="19">
        <f t="shared" si="24"/>
        <v>8.3886310850790027E-2</v>
      </c>
    </row>
    <row r="212" spans="1:22" x14ac:dyDescent="0.25">
      <c r="A212" s="26">
        <f>Wellpath!E212</f>
        <v>0</v>
      </c>
      <c r="B212" s="22">
        <v>0</v>
      </c>
      <c r="C212" s="22">
        <f>-SIN(Wellpath!$L212) * COS(Wellpath!$L212)</f>
        <v>0</v>
      </c>
      <c r="D212" s="22">
        <f>TAN(Dip) * SIN(Wellpath!$L212) * COS(Wellpath!$L212) * SIN(Wellpath!$O212)</f>
        <v>0</v>
      </c>
      <c r="E212" s="20">
        <f>Model!$W$13*((drdp!B212+drdp!K212)*ASZ!$B212+(drdp!E212+drdp!N212)*ASZ!$C212+(drdp!H212+drdp!Q212)*ASZ!$D212)</f>
        <v>0</v>
      </c>
      <c r="F212" s="20">
        <f>Model!$W$13*((drdp!C212+drdp!L212)*ASZ!$B212+(drdp!F212+drdp!O212)*ASZ!$C212+(drdp!I212+drdp!R212)*ASZ!$D212)</f>
        <v>0</v>
      </c>
      <c r="G212" s="20">
        <f>Model!$W$13*((drdp!D212+drdp!M212)*ASZ!$B212+(drdp!G212+drdp!P212)*ASZ!$C212+(drdp!J212+drdp!S212)*ASZ!$D212)</f>
        <v>0</v>
      </c>
      <c r="H212" s="18">
        <f>Model!$W$13*((drdp!B212)*ASZ!$B212+(drdp!E212)*ASZ!$C212+(drdp!H212)*ASZ!$D212)</f>
        <v>0</v>
      </c>
      <c r="I212" s="18">
        <f>Model!$W$13*((drdp!C212)*ASZ!$B212+(drdp!F212)*ASZ!$C212+(drdp!I212)*ASZ!$D212)</f>
        <v>0</v>
      </c>
      <c r="J212" s="18">
        <f>Model!$W$13*((drdp!D212)*ASZ!$B212+(drdp!G212)*ASZ!$C212+(drdp!J212)*ASZ!$D212)</f>
        <v>0</v>
      </c>
      <c r="K212" s="21">
        <f>SUM(E$3:E211)+H212</f>
        <v>-0.35921987621361828</v>
      </c>
      <c r="L212" s="21">
        <f>SUM(F$3:F211)+I212</f>
        <v>0.17595077770092951</v>
      </c>
      <c r="M212" s="21">
        <f>SUM(G$3:G211)+J212</f>
        <v>0.47676010272244951</v>
      </c>
      <c r="N212" s="21"/>
      <c r="O212" s="21"/>
      <c r="P212" s="21"/>
      <c r="Q212" s="19">
        <f t="shared" si="19"/>
        <v>0.12903891946692725</v>
      </c>
      <c r="R212" s="19">
        <f t="shared" si="20"/>
        <v>3.0958676173561912E-2</v>
      </c>
      <c r="S212" s="19">
        <f t="shared" si="21"/>
        <v>0.22730019554792061</v>
      </c>
      <c r="T212" s="19">
        <f t="shared" si="22"/>
        <v>-6.3205016585417773E-2</v>
      </c>
      <c r="U212" s="19">
        <f t="shared" si="23"/>
        <v>-0.17126170508355024</v>
      </c>
      <c r="V212" s="19">
        <f t="shared" si="24"/>
        <v>8.3886310850790027E-2</v>
      </c>
    </row>
    <row r="213" spans="1:22" x14ac:dyDescent="0.25">
      <c r="A213" s="26">
        <f>Wellpath!E213</f>
        <v>0</v>
      </c>
      <c r="B213" s="22">
        <v>0</v>
      </c>
      <c r="C213" s="22">
        <f>-SIN(Wellpath!$L213) * COS(Wellpath!$L213)</f>
        <v>0</v>
      </c>
      <c r="D213" s="22">
        <f>TAN(Dip) * SIN(Wellpath!$L213) * COS(Wellpath!$L213) * SIN(Wellpath!$O213)</f>
        <v>0</v>
      </c>
      <c r="E213" s="20">
        <f>Model!$W$13*((drdp!B213+drdp!K213)*ASZ!$B213+(drdp!E213+drdp!N213)*ASZ!$C213+(drdp!H213+drdp!Q213)*ASZ!$D213)</f>
        <v>0</v>
      </c>
      <c r="F213" s="20">
        <f>Model!$W$13*((drdp!C213+drdp!L213)*ASZ!$B213+(drdp!F213+drdp!O213)*ASZ!$C213+(drdp!I213+drdp!R213)*ASZ!$D213)</f>
        <v>0</v>
      </c>
      <c r="G213" s="20">
        <f>Model!$W$13*((drdp!D213+drdp!M213)*ASZ!$B213+(drdp!G213+drdp!P213)*ASZ!$C213+(drdp!J213+drdp!S213)*ASZ!$D213)</f>
        <v>0</v>
      </c>
      <c r="H213" s="18">
        <f>Model!$W$13*((drdp!B213)*ASZ!$B213+(drdp!E213)*ASZ!$C213+(drdp!H213)*ASZ!$D213)</f>
        <v>0</v>
      </c>
      <c r="I213" s="18">
        <f>Model!$W$13*((drdp!C213)*ASZ!$B213+(drdp!F213)*ASZ!$C213+(drdp!I213)*ASZ!$D213)</f>
        <v>0</v>
      </c>
      <c r="J213" s="18">
        <f>Model!$W$13*((drdp!D213)*ASZ!$B213+(drdp!G213)*ASZ!$C213+(drdp!J213)*ASZ!$D213)</f>
        <v>0</v>
      </c>
      <c r="K213" s="21">
        <f>SUM(E$3:E212)+H213</f>
        <v>-0.35921987621361828</v>
      </c>
      <c r="L213" s="21">
        <f>SUM(F$3:F212)+I213</f>
        <v>0.17595077770092951</v>
      </c>
      <c r="M213" s="21">
        <f>SUM(G$3:G212)+J213</f>
        <v>0.47676010272244951</v>
      </c>
      <c r="N213" s="21"/>
      <c r="O213" s="21"/>
      <c r="P213" s="21"/>
      <c r="Q213" s="19">
        <f t="shared" si="19"/>
        <v>0.12903891946692725</v>
      </c>
      <c r="R213" s="19">
        <f t="shared" si="20"/>
        <v>3.0958676173561912E-2</v>
      </c>
      <c r="S213" s="19">
        <f t="shared" si="21"/>
        <v>0.22730019554792061</v>
      </c>
      <c r="T213" s="19">
        <f t="shared" si="22"/>
        <v>-6.3205016585417773E-2</v>
      </c>
      <c r="U213" s="19">
        <f t="shared" si="23"/>
        <v>-0.17126170508355024</v>
      </c>
      <c r="V213" s="19">
        <f t="shared" si="24"/>
        <v>8.3886310850790027E-2</v>
      </c>
    </row>
    <row r="214" spans="1:22" x14ac:dyDescent="0.25">
      <c r="A214" s="26">
        <f>Wellpath!E214</f>
        <v>0</v>
      </c>
      <c r="B214" s="22">
        <v>0</v>
      </c>
      <c r="C214" s="22">
        <f>-SIN(Wellpath!$L214) * COS(Wellpath!$L214)</f>
        <v>0</v>
      </c>
      <c r="D214" s="22">
        <f>TAN(Dip) * SIN(Wellpath!$L214) * COS(Wellpath!$L214) * SIN(Wellpath!$O214)</f>
        <v>0</v>
      </c>
      <c r="E214" s="20">
        <f>Model!$W$13*((drdp!B214+drdp!K214)*ASZ!$B214+(drdp!E214+drdp!N214)*ASZ!$C214+(drdp!H214+drdp!Q214)*ASZ!$D214)</f>
        <v>0</v>
      </c>
      <c r="F214" s="20">
        <f>Model!$W$13*((drdp!C214+drdp!L214)*ASZ!$B214+(drdp!F214+drdp!O214)*ASZ!$C214+(drdp!I214+drdp!R214)*ASZ!$D214)</f>
        <v>0</v>
      </c>
      <c r="G214" s="20">
        <f>Model!$W$13*((drdp!D214+drdp!M214)*ASZ!$B214+(drdp!G214+drdp!P214)*ASZ!$C214+(drdp!J214+drdp!S214)*ASZ!$D214)</f>
        <v>0</v>
      </c>
      <c r="H214" s="18">
        <f>Model!$W$13*((drdp!B214)*ASZ!$B214+(drdp!E214)*ASZ!$C214+(drdp!H214)*ASZ!$D214)</f>
        <v>0</v>
      </c>
      <c r="I214" s="18">
        <f>Model!$W$13*((drdp!C214)*ASZ!$B214+(drdp!F214)*ASZ!$C214+(drdp!I214)*ASZ!$D214)</f>
        <v>0</v>
      </c>
      <c r="J214" s="18">
        <f>Model!$W$13*((drdp!D214)*ASZ!$B214+(drdp!G214)*ASZ!$C214+(drdp!J214)*ASZ!$D214)</f>
        <v>0</v>
      </c>
      <c r="K214" s="21">
        <f>SUM(E$3:E213)+H214</f>
        <v>-0.35921987621361828</v>
      </c>
      <c r="L214" s="21">
        <f>SUM(F$3:F213)+I214</f>
        <v>0.17595077770092951</v>
      </c>
      <c r="M214" s="21">
        <f>SUM(G$3:G213)+J214</f>
        <v>0.47676010272244951</v>
      </c>
      <c r="N214" s="21"/>
      <c r="O214" s="21"/>
      <c r="P214" s="21"/>
      <c r="Q214" s="19">
        <f t="shared" si="19"/>
        <v>0.12903891946692725</v>
      </c>
      <c r="R214" s="19">
        <f t="shared" si="20"/>
        <v>3.0958676173561912E-2</v>
      </c>
      <c r="S214" s="19">
        <f t="shared" si="21"/>
        <v>0.22730019554792061</v>
      </c>
      <c r="T214" s="19">
        <f t="shared" si="22"/>
        <v>-6.3205016585417773E-2</v>
      </c>
      <c r="U214" s="19">
        <f t="shared" si="23"/>
        <v>-0.17126170508355024</v>
      </c>
      <c r="V214" s="19">
        <f t="shared" si="24"/>
        <v>8.3886310850790027E-2</v>
      </c>
    </row>
    <row r="215" spans="1:22" x14ac:dyDescent="0.25">
      <c r="A215" s="26">
        <f>Wellpath!E215</f>
        <v>0</v>
      </c>
      <c r="B215" s="22">
        <v>0</v>
      </c>
      <c r="C215" s="22">
        <f>-SIN(Wellpath!$L215) * COS(Wellpath!$L215)</f>
        <v>0</v>
      </c>
      <c r="D215" s="22">
        <f>TAN(Dip) * SIN(Wellpath!$L215) * COS(Wellpath!$L215) * SIN(Wellpath!$O215)</f>
        <v>0</v>
      </c>
      <c r="E215" s="20">
        <f>Model!$W$13*((drdp!B215+drdp!K215)*ASZ!$B215+(drdp!E215+drdp!N215)*ASZ!$C215+(drdp!H215+drdp!Q215)*ASZ!$D215)</f>
        <v>0</v>
      </c>
      <c r="F215" s="20">
        <f>Model!$W$13*((drdp!C215+drdp!L215)*ASZ!$B215+(drdp!F215+drdp!O215)*ASZ!$C215+(drdp!I215+drdp!R215)*ASZ!$D215)</f>
        <v>0</v>
      </c>
      <c r="G215" s="20">
        <f>Model!$W$13*((drdp!D215+drdp!M215)*ASZ!$B215+(drdp!G215+drdp!P215)*ASZ!$C215+(drdp!J215+drdp!S215)*ASZ!$D215)</f>
        <v>0</v>
      </c>
      <c r="H215" s="18">
        <f>Model!$W$13*((drdp!B215)*ASZ!$B215+(drdp!E215)*ASZ!$C215+(drdp!H215)*ASZ!$D215)</f>
        <v>0</v>
      </c>
      <c r="I215" s="18">
        <f>Model!$W$13*((drdp!C215)*ASZ!$B215+(drdp!F215)*ASZ!$C215+(drdp!I215)*ASZ!$D215)</f>
        <v>0</v>
      </c>
      <c r="J215" s="18">
        <f>Model!$W$13*((drdp!D215)*ASZ!$B215+(drdp!G215)*ASZ!$C215+(drdp!J215)*ASZ!$D215)</f>
        <v>0</v>
      </c>
      <c r="K215" s="21">
        <f>SUM(E$3:E214)+H215</f>
        <v>-0.35921987621361828</v>
      </c>
      <c r="L215" s="21">
        <f>SUM(F$3:F214)+I215</f>
        <v>0.17595077770092951</v>
      </c>
      <c r="M215" s="21">
        <f>SUM(G$3:G214)+J215</f>
        <v>0.47676010272244951</v>
      </c>
      <c r="N215" s="21"/>
      <c r="O215" s="21"/>
      <c r="P215" s="21"/>
      <c r="Q215" s="19">
        <f t="shared" si="19"/>
        <v>0.12903891946692725</v>
      </c>
      <c r="R215" s="19">
        <f t="shared" si="20"/>
        <v>3.0958676173561912E-2</v>
      </c>
      <c r="S215" s="19">
        <f t="shared" si="21"/>
        <v>0.22730019554792061</v>
      </c>
      <c r="T215" s="19">
        <f t="shared" si="22"/>
        <v>-6.3205016585417773E-2</v>
      </c>
      <c r="U215" s="19">
        <f t="shared" si="23"/>
        <v>-0.17126170508355024</v>
      </c>
      <c r="V215" s="19">
        <f t="shared" si="24"/>
        <v>8.3886310850790027E-2</v>
      </c>
    </row>
    <row r="216" spans="1:22" x14ac:dyDescent="0.25">
      <c r="A216" s="26">
        <f>Wellpath!E216</f>
        <v>0</v>
      </c>
      <c r="B216" s="22">
        <v>0</v>
      </c>
      <c r="C216" s="22">
        <f>-SIN(Wellpath!$L216) * COS(Wellpath!$L216)</f>
        <v>0</v>
      </c>
      <c r="D216" s="22">
        <f>TAN(Dip) * SIN(Wellpath!$L216) * COS(Wellpath!$L216) * SIN(Wellpath!$O216)</f>
        <v>0</v>
      </c>
      <c r="E216" s="20">
        <f>Model!$W$13*((drdp!B216+drdp!K216)*ASZ!$B216+(drdp!E216+drdp!N216)*ASZ!$C216+(drdp!H216+drdp!Q216)*ASZ!$D216)</f>
        <v>0</v>
      </c>
      <c r="F216" s="20">
        <f>Model!$W$13*((drdp!C216+drdp!L216)*ASZ!$B216+(drdp!F216+drdp!O216)*ASZ!$C216+(drdp!I216+drdp!R216)*ASZ!$D216)</f>
        <v>0</v>
      </c>
      <c r="G216" s="20">
        <f>Model!$W$13*((drdp!D216+drdp!M216)*ASZ!$B216+(drdp!G216+drdp!P216)*ASZ!$C216+(drdp!J216+drdp!S216)*ASZ!$D216)</f>
        <v>0</v>
      </c>
      <c r="H216" s="18">
        <f>Model!$W$13*((drdp!B216)*ASZ!$B216+(drdp!E216)*ASZ!$C216+(drdp!H216)*ASZ!$D216)</f>
        <v>0</v>
      </c>
      <c r="I216" s="18">
        <f>Model!$W$13*((drdp!C216)*ASZ!$B216+(drdp!F216)*ASZ!$C216+(drdp!I216)*ASZ!$D216)</f>
        <v>0</v>
      </c>
      <c r="J216" s="18">
        <f>Model!$W$13*((drdp!D216)*ASZ!$B216+(drdp!G216)*ASZ!$C216+(drdp!J216)*ASZ!$D216)</f>
        <v>0</v>
      </c>
      <c r="K216" s="21">
        <f>SUM(E$3:E215)+H216</f>
        <v>-0.35921987621361828</v>
      </c>
      <c r="L216" s="21">
        <f>SUM(F$3:F215)+I216</f>
        <v>0.17595077770092951</v>
      </c>
      <c r="M216" s="21">
        <f>SUM(G$3:G215)+J216</f>
        <v>0.47676010272244951</v>
      </c>
      <c r="N216" s="21"/>
      <c r="O216" s="21"/>
      <c r="P216" s="21"/>
      <c r="Q216" s="19">
        <f t="shared" si="19"/>
        <v>0.12903891946692725</v>
      </c>
      <c r="R216" s="19">
        <f t="shared" si="20"/>
        <v>3.0958676173561912E-2</v>
      </c>
      <c r="S216" s="19">
        <f t="shared" si="21"/>
        <v>0.22730019554792061</v>
      </c>
      <c r="T216" s="19">
        <f t="shared" si="22"/>
        <v>-6.3205016585417773E-2</v>
      </c>
      <c r="U216" s="19">
        <f t="shared" si="23"/>
        <v>-0.17126170508355024</v>
      </c>
      <c r="V216" s="19">
        <f t="shared" si="24"/>
        <v>8.3886310850790027E-2</v>
      </c>
    </row>
    <row r="217" spans="1:22" x14ac:dyDescent="0.25">
      <c r="A217" s="26">
        <f>Wellpath!E217</f>
        <v>0</v>
      </c>
      <c r="B217" s="22">
        <v>0</v>
      </c>
      <c r="C217" s="22">
        <f>-SIN(Wellpath!$L217) * COS(Wellpath!$L217)</f>
        <v>0</v>
      </c>
      <c r="D217" s="22">
        <f>TAN(Dip) * SIN(Wellpath!$L217) * COS(Wellpath!$L217) * SIN(Wellpath!$O217)</f>
        <v>0</v>
      </c>
      <c r="E217" s="20">
        <f>Model!$W$13*((drdp!B217+drdp!K217)*ASZ!$B217+(drdp!E217+drdp!N217)*ASZ!$C217+(drdp!H217+drdp!Q217)*ASZ!$D217)</f>
        <v>0</v>
      </c>
      <c r="F217" s="20">
        <f>Model!$W$13*((drdp!C217+drdp!L217)*ASZ!$B217+(drdp!F217+drdp!O217)*ASZ!$C217+(drdp!I217+drdp!R217)*ASZ!$D217)</f>
        <v>0</v>
      </c>
      <c r="G217" s="20">
        <f>Model!$W$13*((drdp!D217+drdp!M217)*ASZ!$B217+(drdp!G217+drdp!P217)*ASZ!$C217+(drdp!J217+drdp!S217)*ASZ!$D217)</f>
        <v>0</v>
      </c>
      <c r="H217" s="18">
        <f>Model!$W$13*((drdp!B217)*ASZ!$B217+(drdp!E217)*ASZ!$C217+(drdp!H217)*ASZ!$D217)</f>
        <v>0</v>
      </c>
      <c r="I217" s="18">
        <f>Model!$W$13*((drdp!C217)*ASZ!$B217+(drdp!F217)*ASZ!$C217+(drdp!I217)*ASZ!$D217)</f>
        <v>0</v>
      </c>
      <c r="J217" s="18">
        <f>Model!$W$13*((drdp!D217)*ASZ!$B217+(drdp!G217)*ASZ!$C217+(drdp!J217)*ASZ!$D217)</f>
        <v>0</v>
      </c>
      <c r="K217" s="21">
        <f>SUM(E$3:E216)+H217</f>
        <v>-0.35921987621361828</v>
      </c>
      <c r="L217" s="21">
        <f>SUM(F$3:F216)+I217</f>
        <v>0.17595077770092951</v>
      </c>
      <c r="M217" s="21">
        <f>SUM(G$3:G216)+J217</f>
        <v>0.47676010272244951</v>
      </c>
      <c r="N217" s="21"/>
      <c r="O217" s="21"/>
      <c r="P217" s="21"/>
      <c r="Q217" s="19">
        <f t="shared" si="19"/>
        <v>0.12903891946692725</v>
      </c>
      <c r="R217" s="19">
        <f t="shared" si="20"/>
        <v>3.0958676173561912E-2</v>
      </c>
      <c r="S217" s="19">
        <f t="shared" si="21"/>
        <v>0.22730019554792061</v>
      </c>
      <c r="T217" s="19">
        <f t="shared" si="22"/>
        <v>-6.3205016585417773E-2</v>
      </c>
      <c r="U217" s="19">
        <f t="shared" si="23"/>
        <v>-0.17126170508355024</v>
      </c>
      <c r="V217" s="19">
        <f t="shared" si="24"/>
        <v>8.3886310850790027E-2</v>
      </c>
    </row>
    <row r="218" spans="1:22" x14ac:dyDescent="0.25">
      <c r="A218" s="26">
        <f>Wellpath!E218</f>
        <v>0</v>
      </c>
      <c r="B218" s="22">
        <v>0</v>
      </c>
      <c r="C218" s="22">
        <f>-SIN(Wellpath!$L218) * COS(Wellpath!$L218)</f>
        <v>0</v>
      </c>
      <c r="D218" s="22">
        <f>TAN(Dip) * SIN(Wellpath!$L218) * COS(Wellpath!$L218) * SIN(Wellpath!$O218)</f>
        <v>0</v>
      </c>
      <c r="E218" s="20">
        <f>Model!$W$13*((drdp!B218+drdp!K218)*ASZ!$B218+(drdp!E218+drdp!N218)*ASZ!$C218+(drdp!H218+drdp!Q218)*ASZ!$D218)</f>
        <v>0</v>
      </c>
      <c r="F218" s="20">
        <f>Model!$W$13*((drdp!C218+drdp!L218)*ASZ!$B218+(drdp!F218+drdp!O218)*ASZ!$C218+(drdp!I218+drdp!R218)*ASZ!$D218)</f>
        <v>0</v>
      </c>
      <c r="G218" s="20">
        <f>Model!$W$13*((drdp!D218+drdp!M218)*ASZ!$B218+(drdp!G218+drdp!P218)*ASZ!$C218+(drdp!J218+drdp!S218)*ASZ!$D218)</f>
        <v>0</v>
      </c>
      <c r="H218" s="18">
        <f>Model!$W$13*((drdp!B218)*ASZ!$B218+(drdp!E218)*ASZ!$C218+(drdp!H218)*ASZ!$D218)</f>
        <v>0</v>
      </c>
      <c r="I218" s="18">
        <f>Model!$W$13*((drdp!C218)*ASZ!$B218+(drdp!F218)*ASZ!$C218+(drdp!I218)*ASZ!$D218)</f>
        <v>0</v>
      </c>
      <c r="J218" s="18">
        <f>Model!$W$13*((drdp!D218)*ASZ!$B218+(drdp!G218)*ASZ!$C218+(drdp!J218)*ASZ!$D218)</f>
        <v>0</v>
      </c>
      <c r="K218" s="21">
        <f>SUM(E$3:E217)+H218</f>
        <v>-0.35921987621361828</v>
      </c>
      <c r="L218" s="21">
        <f>SUM(F$3:F217)+I218</f>
        <v>0.17595077770092951</v>
      </c>
      <c r="M218" s="21">
        <f>SUM(G$3:G217)+J218</f>
        <v>0.47676010272244951</v>
      </c>
      <c r="N218" s="21"/>
      <c r="O218" s="21"/>
      <c r="P218" s="21"/>
      <c r="Q218" s="19">
        <f t="shared" si="19"/>
        <v>0.12903891946692725</v>
      </c>
      <c r="R218" s="19">
        <f t="shared" si="20"/>
        <v>3.0958676173561912E-2</v>
      </c>
      <c r="S218" s="19">
        <f t="shared" si="21"/>
        <v>0.22730019554792061</v>
      </c>
      <c r="T218" s="19">
        <f t="shared" si="22"/>
        <v>-6.3205016585417773E-2</v>
      </c>
      <c r="U218" s="19">
        <f t="shared" si="23"/>
        <v>-0.17126170508355024</v>
      </c>
      <c r="V218" s="19">
        <f t="shared" si="24"/>
        <v>8.3886310850790027E-2</v>
      </c>
    </row>
    <row r="219" spans="1:22" x14ac:dyDescent="0.25">
      <c r="A219" s="26">
        <f>Wellpath!E219</f>
        <v>0</v>
      </c>
      <c r="B219" s="22">
        <v>0</v>
      </c>
      <c r="C219" s="22">
        <f>-SIN(Wellpath!$L219) * COS(Wellpath!$L219)</f>
        <v>0</v>
      </c>
      <c r="D219" s="22">
        <f>TAN(Dip) * SIN(Wellpath!$L219) * COS(Wellpath!$L219) * SIN(Wellpath!$O219)</f>
        <v>0</v>
      </c>
      <c r="E219" s="20">
        <f>Model!$W$13*((drdp!B219+drdp!K219)*ASZ!$B219+(drdp!E219+drdp!N219)*ASZ!$C219+(drdp!H219+drdp!Q219)*ASZ!$D219)</f>
        <v>0</v>
      </c>
      <c r="F219" s="20">
        <f>Model!$W$13*((drdp!C219+drdp!L219)*ASZ!$B219+(drdp!F219+drdp!O219)*ASZ!$C219+(drdp!I219+drdp!R219)*ASZ!$D219)</f>
        <v>0</v>
      </c>
      <c r="G219" s="20">
        <f>Model!$W$13*((drdp!D219+drdp!M219)*ASZ!$B219+(drdp!G219+drdp!P219)*ASZ!$C219+(drdp!J219+drdp!S219)*ASZ!$D219)</f>
        <v>0</v>
      </c>
      <c r="H219" s="18">
        <f>Model!$W$13*((drdp!B219)*ASZ!$B219+(drdp!E219)*ASZ!$C219+(drdp!H219)*ASZ!$D219)</f>
        <v>0</v>
      </c>
      <c r="I219" s="18">
        <f>Model!$W$13*((drdp!C219)*ASZ!$B219+(drdp!F219)*ASZ!$C219+(drdp!I219)*ASZ!$D219)</f>
        <v>0</v>
      </c>
      <c r="J219" s="18">
        <f>Model!$W$13*((drdp!D219)*ASZ!$B219+(drdp!G219)*ASZ!$C219+(drdp!J219)*ASZ!$D219)</f>
        <v>0</v>
      </c>
      <c r="K219" s="21">
        <f>SUM(E$3:E218)+H219</f>
        <v>-0.35921987621361828</v>
      </c>
      <c r="L219" s="21">
        <f>SUM(F$3:F218)+I219</f>
        <v>0.17595077770092951</v>
      </c>
      <c r="M219" s="21">
        <f>SUM(G$3:G218)+J219</f>
        <v>0.47676010272244951</v>
      </c>
      <c r="N219" s="21"/>
      <c r="O219" s="21"/>
      <c r="P219" s="21"/>
      <c r="Q219" s="19">
        <f t="shared" si="19"/>
        <v>0.12903891946692725</v>
      </c>
      <c r="R219" s="19">
        <f t="shared" si="20"/>
        <v>3.0958676173561912E-2</v>
      </c>
      <c r="S219" s="19">
        <f t="shared" si="21"/>
        <v>0.22730019554792061</v>
      </c>
      <c r="T219" s="19">
        <f t="shared" si="22"/>
        <v>-6.3205016585417773E-2</v>
      </c>
      <c r="U219" s="19">
        <f t="shared" si="23"/>
        <v>-0.17126170508355024</v>
      </c>
      <c r="V219" s="19">
        <f t="shared" si="24"/>
        <v>8.3886310850790027E-2</v>
      </c>
    </row>
    <row r="220" spans="1:22" x14ac:dyDescent="0.25">
      <c r="A220" s="26">
        <f>Wellpath!E220</f>
        <v>0</v>
      </c>
      <c r="B220" s="22">
        <v>0</v>
      </c>
      <c r="C220" s="22">
        <f>-SIN(Wellpath!$L220) * COS(Wellpath!$L220)</f>
        <v>0</v>
      </c>
      <c r="D220" s="22">
        <f>TAN(Dip) * SIN(Wellpath!$L220) * COS(Wellpath!$L220) * SIN(Wellpath!$O220)</f>
        <v>0</v>
      </c>
      <c r="E220" s="20">
        <f>Model!$W$13*((drdp!B220+drdp!K220)*ASZ!$B220+(drdp!E220+drdp!N220)*ASZ!$C220+(drdp!H220+drdp!Q220)*ASZ!$D220)</f>
        <v>0</v>
      </c>
      <c r="F220" s="20">
        <f>Model!$W$13*((drdp!C220+drdp!L220)*ASZ!$B220+(drdp!F220+drdp!O220)*ASZ!$C220+(drdp!I220+drdp!R220)*ASZ!$D220)</f>
        <v>0</v>
      </c>
      <c r="G220" s="20">
        <f>Model!$W$13*((drdp!D220+drdp!M220)*ASZ!$B220+(drdp!G220+drdp!P220)*ASZ!$C220+(drdp!J220+drdp!S220)*ASZ!$D220)</f>
        <v>0</v>
      </c>
      <c r="H220" s="18">
        <f>Model!$W$13*((drdp!B220)*ASZ!$B220+(drdp!E220)*ASZ!$C220+(drdp!H220)*ASZ!$D220)</f>
        <v>0</v>
      </c>
      <c r="I220" s="18">
        <f>Model!$W$13*((drdp!C220)*ASZ!$B220+(drdp!F220)*ASZ!$C220+(drdp!I220)*ASZ!$D220)</f>
        <v>0</v>
      </c>
      <c r="J220" s="18">
        <f>Model!$W$13*((drdp!D220)*ASZ!$B220+(drdp!G220)*ASZ!$C220+(drdp!J220)*ASZ!$D220)</f>
        <v>0</v>
      </c>
      <c r="K220" s="21">
        <f>SUM(E$3:E219)+H220</f>
        <v>-0.35921987621361828</v>
      </c>
      <c r="L220" s="21">
        <f>SUM(F$3:F219)+I220</f>
        <v>0.17595077770092951</v>
      </c>
      <c r="M220" s="21">
        <f>SUM(G$3:G219)+J220</f>
        <v>0.47676010272244951</v>
      </c>
      <c r="N220" s="21"/>
      <c r="O220" s="21"/>
      <c r="P220" s="21"/>
      <c r="Q220" s="19">
        <f t="shared" si="19"/>
        <v>0.12903891946692725</v>
      </c>
      <c r="R220" s="19">
        <f t="shared" si="20"/>
        <v>3.0958676173561912E-2</v>
      </c>
      <c r="S220" s="19">
        <f t="shared" si="21"/>
        <v>0.22730019554792061</v>
      </c>
      <c r="T220" s="19">
        <f t="shared" si="22"/>
        <v>-6.3205016585417773E-2</v>
      </c>
      <c r="U220" s="19">
        <f t="shared" si="23"/>
        <v>-0.17126170508355024</v>
      </c>
      <c r="V220" s="19">
        <f t="shared" si="24"/>
        <v>8.3886310850790027E-2</v>
      </c>
    </row>
    <row r="221" spans="1:22" x14ac:dyDescent="0.25">
      <c r="A221" s="26">
        <f>Wellpath!E221</f>
        <v>0</v>
      </c>
      <c r="B221" s="22">
        <v>0</v>
      </c>
      <c r="C221" s="22">
        <f>-SIN(Wellpath!$L221) * COS(Wellpath!$L221)</f>
        <v>0</v>
      </c>
      <c r="D221" s="22">
        <f>TAN(Dip) * SIN(Wellpath!$L221) * COS(Wellpath!$L221) * SIN(Wellpath!$O221)</f>
        <v>0</v>
      </c>
      <c r="E221" s="20">
        <f>Model!$W$13*((drdp!B221+drdp!K221)*ASZ!$B221+(drdp!E221+drdp!N221)*ASZ!$C221+(drdp!H221+drdp!Q221)*ASZ!$D221)</f>
        <v>0</v>
      </c>
      <c r="F221" s="20">
        <f>Model!$W$13*((drdp!C221+drdp!L221)*ASZ!$B221+(drdp!F221+drdp!O221)*ASZ!$C221+(drdp!I221+drdp!R221)*ASZ!$D221)</f>
        <v>0</v>
      </c>
      <c r="G221" s="20">
        <f>Model!$W$13*((drdp!D221+drdp!M221)*ASZ!$B221+(drdp!G221+drdp!P221)*ASZ!$C221+(drdp!J221+drdp!S221)*ASZ!$D221)</f>
        <v>0</v>
      </c>
      <c r="H221" s="18">
        <f>Model!$W$13*((drdp!B221)*ASZ!$B221+(drdp!E221)*ASZ!$C221+(drdp!H221)*ASZ!$D221)</f>
        <v>0</v>
      </c>
      <c r="I221" s="18">
        <f>Model!$W$13*((drdp!C221)*ASZ!$B221+(drdp!F221)*ASZ!$C221+(drdp!I221)*ASZ!$D221)</f>
        <v>0</v>
      </c>
      <c r="J221" s="18">
        <f>Model!$W$13*((drdp!D221)*ASZ!$B221+(drdp!G221)*ASZ!$C221+(drdp!J221)*ASZ!$D221)</f>
        <v>0</v>
      </c>
      <c r="K221" s="21">
        <f>SUM(E$3:E220)+H221</f>
        <v>-0.35921987621361828</v>
      </c>
      <c r="L221" s="21">
        <f>SUM(F$3:F220)+I221</f>
        <v>0.17595077770092951</v>
      </c>
      <c r="M221" s="21">
        <f>SUM(G$3:G220)+J221</f>
        <v>0.47676010272244951</v>
      </c>
      <c r="N221" s="21"/>
      <c r="O221" s="21"/>
      <c r="P221" s="21"/>
      <c r="Q221" s="19">
        <f t="shared" si="19"/>
        <v>0.12903891946692725</v>
      </c>
      <c r="R221" s="19">
        <f t="shared" si="20"/>
        <v>3.0958676173561912E-2</v>
      </c>
      <c r="S221" s="19">
        <f t="shared" si="21"/>
        <v>0.22730019554792061</v>
      </c>
      <c r="T221" s="19">
        <f t="shared" si="22"/>
        <v>-6.3205016585417773E-2</v>
      </c>
      <c r="U221" s="19">
        <f t="shared" si="23"/>
        <v>-0.17126170508355024</v>
      </c>
      <c r="V221" s="19">
        <f t="shared" si="24"/>
        <v>8.3886310850790027E-2</v>
      </c>
    </row>
    <row r="222" spans="1:22" x14ac:dyDescent="0.25">
      <c r="A222" s="26">
        <f>Wellpath!E222</f>
        <v>0</v>
      </c>
      <c r="B222" s="22">
        <v>0</v>
      </c>
      <c r="C222" s="22">
        <f>-SIN(Wellpath!$L222) * COS(Wellpath!$L222)</f>
        <v>0</v>
      </c>
      <c r="D222" s="22">
        <f>TAN(Dip) * SIN(Wellpath!$L222) * COS(Wellpath!$L222) * SIN(Wellpath!$O222)</f>
        <v>0</v>
      </c>
      <c r="E222" s="20">
        <f>Model!$W$13*((drdp!B222+drdp!K222)*ASZ!$B222+(drdp!E222+drdp!N222)*ASZ!$C222+(drdp!H222+drdp!Q222)*ASZ!$D222)</f>
        <v>0</v>
      </c>
      <c r="F222" s="20">
        <f>Model!$W$13*((drdp!C222+drdp!L222)*ASZ!$B222+(drdp!F222+drdp!O222)*ASZ!$C222+(drdp!I222+drdp!R222)*ASZ!$D222)</f>
        <v>0</v>
      </c>
      <c r="G222" s="20">
        <f>Model!$W$13*((drdp!D222+drdp!M222)*ASZ!$B222+(drdp!G222+drdp!P222)*ASZ!$C222+(drdp!J222+drdp!S222)*ASZ!$D222)</f>
        <v>0</v>
      </c>
      <c r="H222" s="18">
        <f>Model!$W$13*((drdp!B222)*ASZ!$B222+(drdp!E222)*ASZ!$C222+(drdp!H222)*ASZ!$D222)</f>
        <v>0</v>
      </c>
      <c r="I222" s="18">
        <f>Model!$W$13*((drdp!C222)*ASZ!$B222+(drdp!F222)*ASZ!$C222+(drdp!I222)*ASZ!$D222)</f>
        <v>0</v>
      </c>
      <c r="J222" s="18">
        <f>Model!$W$13*((drdp!D222)*ASZ!$B222+(drdp!G222)*ASZ!$C222+(drdp!J222)*ASZ!$D222)</f>
        <v>0</v>
      </c>
      <c r="K222" s="21">
        <f>SUM(E$3:E221)+H222</f>
        <v>-0.35921987621361828</v>
      </c>
      <c r="L222" s="21">
        <f>SUM(F$3:F221)+I222</f>
        <v>0.17595077770092951</v>
      </c>
      <c r="M222" s="21">
        <f>SUM(G$3:G221)+J222</f>
        <v>0.47676010272244951</v>
      </c>
      <c r="N222" s="21"/>
      <c r="O222" s="21"/>
      <c r="P222" s="21"/>
      <c r="Q222" s="19">
        <f t="shared" si="19"/>
        <v>0.12903891946692725</v>
      </c>
      <c r="R222" s="19">
        <f t="shared" si="20"/>
        <v>3.0958676173561912E-2</v>
      </c>
      <c r="S222" s="19">
        <f t="shared" si="21"/>
        <v>0.22730019554792061</v>
      </c>
      <c r="T222" s="19">
        <f t="shared" si="22"/>
        <v>-6.3205016585417773E-2</v>
      </c>
      <c r="U222" s="19">
        <f t="shared" si="23"/>
        <v>-0.17126170508355024</v>
      </c>
      <c r="V222" s="19">
        <f t="shared" si="24"/>
        <v>8.3886310850790027E-2</v>
      </c>
    </row>
    <row r="223" spans="1:22" x14ac:dyDescent="0.25">
      <c r="A223" s="26">
        <f>Wellpath!E223</f>
        <v>0</v>
      </c>
      <c r="B223" s="22">
        <v>0</v>
      </c>
      <c r="C223" s="22">
        <f>-SIN(Wellpath!$L223) * COS(Wellpath!$L223)</f>
        <v>0</v>
      </c>
      <c r="D223" s="22">
        <f>TAN(Dip) * SIN(Wellpath!$L223) * COS(Wellpath!$L223) * SIN(Wellpath!$O223)</f>
        <v>0</v>
      </c>
      <c r="E223" s="20">
        <f>Model!$W$13*((drdp!B223+drdp!K223)*ASZ!$B223+(drdp!E223+drdp!N223)*ASZ!$C223+(drdp!H223+drdp!Q223)*ASZ!$D223)</f>
        <v>0</v>
      </c>
      <c r="F223" s="20">
        <f>Model!$W$13*((drdp!C223+drdp!L223)*ASZ!$B223+(drdp!F223+drdp!O223)*ASZ!$C223+(drdp!I223+drdp!R223)*ASZ!$D223)</f>
        <v>0</v>
      </c>
      <c r="G223" s="20">
        <f>Model!$W$13*((drdp!D223+drdp!M223)*ASZ!$B223+(drdp!G223+drdp!P223)*ASZ!$C223+(drdp!J223+drdp!S223)*ASZ!$D223)</f>
        <v>0</v>
      </c>
      <c r="H223" s="18">
        <f>Model!$W$13*((drdp!B223)*ASZ!$B223+(drdp!E223)*ASZ!$C223+(drdp!H223)*ASZ!$D223)</f>
        <v>0</v>
      </c>
      <c r="I223" s="18">
        <f>Model!$W$13*((drdp!C223)*ASZ!$B223+(drdp!F223)*ASZ!$C223+(drdp!I223)*ASZ!$D223)</f>
        <v>0</v>
      </c>
      <c r="J223" s="18">
        <f>Model!$W$13*((drdp!D223)*ASZ!$B223+(drdp!G223)*ASZ!$C223+(drdp!J223)*ASZ!$D223)</f>
        <v>0</v>
      </c>
      <c r="K223" s="21">
        <f>SUM(E$3:E222)+H223</f>
        <v>-0.35921987621361828</v>
      </c>
      <c r="L223" s="21">
        <f>SUM(F$3:F222)+I223</f>
        <v>0.17595077770092951</v>
      </c>
      <c r="M223" s="21">
        <f>SUM(G$3:G222)+J223</f>
        <v>0.47676010272244951</v>
      </c>
      <c r="N223" s="21"/>
      <c r="O223" s="21"/>
      <c r="P223" s="21"/>
      <c r="Q223" s="19">
        <f t="shared" si="19"/>
        <v>0.12903891946692725</v>
      </c>
      <c r="R223" s="19">
        <f t="shared" si="20"/>
        <v>3.0958676173561912E-2</v>
      </c>
      <c r="S223" s="19">
        <f t="shared" si="21"/>
        <v>0.22730019554792061</v>
      </c>
      <c r="T223" s="19">
        <f t="shared" si="22"/>
        <v>-6.3205016585417773E-2</v>
      </c>
      <c r="U223" s="19">
        <f t="shared" si="23"/>
        <v>-0.17126170508355024</v>
      </c>
      <c r="V223" s="19">
        <f t="shared" si="24"/>
        <v>8.3886310850790027E-2</v>
      </c>
    </row>
    <row r="224" spans="1:22" x14ac:dyDescent="0.25">
      <c r="A224" s="26">
        <f>Wellpath!E224</f>
        <v>0</v>
      </c>
      <c r="B224" s="22">
        <v>0</v>
      </c>
      <c r="C224" s="22">
        <f>-SIN(Wellpath!$L224) * COS(Wellpath!$L224)</f>
        <v>0</v>
      </c>
      <c r="D224" s="22">
        <f>TAN(Dip) * SIN(Wellpath!$L224) * COS(Wellpath!$L224) * SIN(Wellpath!$O224)</f>
        <v>0</v>
      </c>
      <c r="E224" s="20">
        <f>Model!$W$13*((drdp!B224+drdp!K224)*ASZ!$B224+(drdp!E224+drdp!N224)*ASZ!$C224+(drdp!H224+drdp!Q224)*ASZ!$D224)</f>
        <v>0</v>
      </c>
      <c r="F224" s="20">
        <f>Model!$W$13*((drdp!C224+drdp!L224)*ASZ!$B224+(drdp!F224+drdp!O224)*ASZ!$C224+(drdp!I224+drdp!R224)*ASZ!$D224)</f>
        <v>0</v>
      </c>
      <c r="G224" s="20">
        <f>Model!$W$13*((drdp!D224+drdp!M224)*ASZ!$B224+(drdp!G224+drdp!P224)*ASZ!$C224+(drdp!J224+drdp!S224)*ASZ!$D224)</f>
        <v>0</v>
      </c>
      <c r="H224" s="18">
        <f>Model!$W$13*((drdp!B224)*ASZ!$B224+(drdp!E224)*ASZ!$C224+(drdp!H224)*ASZ!$D224)</f>
        <v>0</v>
      </c>
      <c r="I224" s="18">
        <f>Model!$W$13*((drdp!C224)*ASZ!$B224+(drdp!F224)*ASZ!$C224+(drdp!I224)*ASZ!$D224)</f>
        <v>0</v>
      </c>
      <c r="J224" s="18">
        <f>Model!$W$13*((drdp!D224)*ASZ!$B224+(drdp!G224)*ASZ!$C224+(drdp!J224)*ASZ!$D224)</f>
        <v>0</v>
      </c>
      <c r="K224" s="21">
        <f>SUM(E$3:E223)+H224</f>
        <v>-0.35921987621361828</v>
      </c>
      <c r="L224" s="21">
        <f>SUM(F$3:F223)+I224</f>
        <v>0.17595077770092951</v>
      </c>
      <c r="M224" s="21">
        <f>SUM(G$3:G223)+J224</f>
        <v>0.47676010272244951</v>
      </c>
      <c r="N224" s="21"/>
      <c r="O224" s="21"/>
      <c r="P224" s="21"/>
      <c r="Q224" s="19">
        <f t="shared" si="19"/>
        <v>0.12903891946692725</v>
      </c>
      <c r="R224" s="19">
        <f t="shared" si="20"/>
        <v>3.0958676173561912E-2</v>
      </c>
      <c r="S224" s="19">
        <f t="shared" si="21"/>
        <v>0.22730019554792061</v>
      </c>
      <c r="T224" s="19">
        <f t="shared" si="22"/>
        <v>-6.3205016585417773E-2</v>
      </c>
      <c r="U224" s="19">
        <f t="shared" si="23"/>
        <v>-0.17126170508355024</v>
      </c>
      <c r="V224" s="19">
        <f t="shared" si="24"/>
        <v>8.3886310850790027E-2</v>
      </c>
    </row>
    <row r="225" spans="1:22" x14ac:dyDescent="0.25">
      <c r="A225" s="26">
        <f>Wellpath!E225</f>
        <v>0</v>
      </c>
      <c r="B225" s="22">
        <v>0</v>
      </c>
      <c r="C225" s="22">
        <f>-SIN(Wellpath!$L225) * COS(Wellpath!$L225)</f>
        <v>0</v>
      </c>
      <c r="D225" s="22">
        <f>TAN(Dip) * SIN(Wellpath!$L225) * COS(Wellpath!$L225) * SIN(Wellpath!$O225)</f>
        <v>0</v>
      </c>
      <c r="E225" s="20">
        <f>Model!$W$13*((drdp!B225+drdp!K225)*ASZ!$B225+(drdp!E225+drdp!N225)*ASZ!$C225+(drdp!H225+drdp!Q225)*ASZ!$D225)</f>
        <v>0</v>
      </c>
      <c r="F225" s="20">
        <f>Model!$W$13*((drdp!C225+drdp!L225)*ASZ!$B225+(drdp!F225+drdp!O225)*ASZ!$C225+(drdp!I225+drdp!R225)*ASZ!$D225)</f>
        <v>0</v>
      </c>
      <c r="G225" s="20">
        <f>Model!$W$13*((drdp!D225+drdp!M225)*ASZ!$B225+(drdp!G225+drdp!P225)*ASZ!$C225+(drdp!J225+drdp!S225)*ASZ!$D225)</f>
        <v>0</v>
      </c>
      <c r="H225" s="18">
        <f>Model!$W$13*((drdp!B225)*ASZ!$B225+(drdp!E225)*ASZ!$C225+(drdp!H225)*ASZ!$D225)</f>
        <v>0</v>
      </c>
      <c r="I225" s="18">
        <f>Model!$W$13*((drdp!C225)*ASZ!$B225+(drdp!F225)*ASZ!$C225+(drdp!I225)*ASZ!$D225)</f>
        <v>0</v>
      </c>
      <c r="J225" s="18">
        <f>Model!$W$13*((drdp!D225)*ASZ!$B225+(drdp!G225)*ASZ!$C225+(drdp!J225)*ASZ!$D225)</f>
        <v>0</v>
      </c>
      <c r="K225" s="21">
        <f>SUM(E$3:E224)+H225</f>
        <v>-0.35921987621361828</v>
      </c>
      <c r="L225" s="21">
        <f>SUM(F$3:F224)+I225</f>
        <v>0.17595077770092951</v>
      </c>
      <c r="M225" s="21">
        <f>SUM(G$3:G224)+J225</f>
        <v>0.47676010272244951</v>
      </c>
      <c r="N225" s="21"/>
      <c r="O225" s="21"/>
      <c r="P225" s="21"/>
      <c r="Q225" s="19">
        <f t="shared" si="19"/>
        <v>0.12903891946692725</v>
      </c>
      <c r="R225" s="19">
        <f t="shared" si="20"/>
        <v>3.0958676173561912E-2</v>
      </c>
      <c r="S225" s="19">
        <f t="shared" si="21"/>
        <v>0.22730019554792061</v>
      </c>
      <c r="T225" s="19">
        <f t="shared" si="22"/>
        <v>-6.3205016585417773E-2</v>
      </c>
      <c r="U225" s="19">
        <f t="shared" si="23"/>
        <v>-0.17126170508355024</v>
      </c>
      <c r="V225" s="19">
        <f t="shared" si="24"/>
        <v>8.3886310850790027E-2</v>
      </c>
    </row>
    <row r="226" spans="1:22" x14ac:dyDescent="0.25">
      <c r="A226" s="26">
        <f>Wellpath!E226</f>
        <v>0</v>
      </c>
      <c r="B226" s="22">
        <v>0</v>
      </c>
      <c r="C226" s="22">
        <f>-SIN(Wellpath!$L226) * COS(Wellpath!$L226)</f>
        <v>0</v>
      </c>
      <c r="D226" s="22">
        <f>TAN(Dip) * SIN(Wellpath!$L226) * COS(Wellpath!$L226) * SIN(Wellpath!$O226)</f>
        <v>0</v>
      </c>
      <c r="E226" s="20">
        <f>Model!$W$13*((drdp!B226+drdp!K226)*ASZ!$B226+(drdp!E226+drdp!N226)*ASZ!$C226+(drdp!H226+drdp!Q226)*ASZ!$D226)</f>
        <v>0</v>
      </c>
      <c r="F226" s="20">
        <f>Model!$W$13*((drdp!C226+drdp!L226)*ASZ!$B226+(drdp!F226+drdp!O226)*ASZ!$C226+(drdp!I226+drdp!R226)*ASZ!$D226)</f>
        <v>0</v>
      </c>
      <c r="G226" s="20">
        <f>Model!$W$13*((drdp!D226+drdp!M226)*ASZ!$B226+(drdp!G226+drdp!P226)*ASZ!$C226+(drdp!J226+drdp!S226)*ASZ!$D226)</f>
        <v>0</v>
      </c>
      <c r="H226" s="18">
        <f>Model!$W$13*((drdp!B226)*ASZ!$B226+(drdp!E226)*ASZ!$C226+(drdp!H226)*ASZ!$D226)</f>
        <v>0</v>
      </c>
      <c r="I226" s="18">
        <f>Model!$W$13*((drdp!C226)*ASZ!$B226+(drdp!F226)*ASZ!$C226+(drdp!I226)*ASZ!$D226)</f>
        <v>0</v>
      </c>
      <c r="J226" s="18">
        <f>Model!$W$13*((drdp!D226)*ASZ!$B226+(drdp!G226)*ASZ!$C226+(drdp!J226)*ASZ!$D226)</f>
        <v>0</v>
      </c>
      <c r="K226" s="21">
        <f>SUM(E$3:E225)+H226</f>
        <v>-0.35921987621361828</v>
      </c>
      <c r="L226" s="21">
        <f>SUM(F$3:F225)+I226</f>
        <v>0.17595077770092951</v>
      </c>
      <c r="M226" s="21">
        <f>SUM(G$3:G225)+J226</f>
        <v>0.47676010272244951</v>
      </c>
      <c r="N226" s="21"/>
      <c r="O226" s="21"/>
      <c r="P226" s="21"/>
      <c r="Q226" s="19">
        <f t="shared" si="19"/>
        <v>0.12903891946692725</v>
      </c>
      <c r="R226" s="19">
        <f t="shared" si="20"/>
        <v>3.0958676173561912E-2</v>
      </c>
      <c r="S226" s="19">
        <f t="shared" si="21"/>
        <v>0.22730019554792061</v>
      </c>
      <c r="T226" s="19">
        <f t="shared" si="22"/>
        <v>-6.3205016585417773E-2</v>
      </c>
      <c r="U226" s="19">
        <f t="shared" si="23"/>
        <v>-0.17126170508355024</v>
      </c>
      <c r="V226" s="19">
        <f t="shared" si="24"/>
        <v>8.3886310850790027E-2</v>
      </c>
    </row>
    <row r="227" spans="1:22" x14ac:dyDescent="0.25">
      <c r="A227" s="26">
        <f>Wellpath!E227</f>
        <v>0</v>
      </c>
      <c r="B227" s="22">
        <v>0</v>
      </c>
      <c r="C227" s="22">
        <f>-SIN(Wellpath!$L227) * COS(Wellpath!$L227)</f>
        <v>0</v>
      </c>
      <c r="D227" s="22">
        <f>TAN(Dip) * SIN(Wellpath!$L227) * COS(Wellpath!$L227) * SIN(Wellpath!$O227)</f>
        <v>0</v>
      </c>
      <c r="E227" s="20">
        <f>Model!$W$13*((drdp!B227+drdp!K227)*ASZ!$B227+(drdp!E227+drdp!N227)*ASZ!$C227+(drdp!H227+drdp!Q227)*ASZ!$D227)</f>
        <v>0</v>
      </c>
      <c r="F227" s="20">
        <f>Model!$W$13*((drdp!C227+drdp!L227)*ASZ!$B227+(drdp!F227+drdp!O227)*ASZ!$C227+(drdp!I227+drdp!R227)*ASZ!$D227)</f>
        <v>0</v>
      </c>
      <c r="G227" s="20">
        <f>Model!$W$13*((drdp!D227+drdp!M227)*ASZ!$B227+(drdp!G227+drdp!P227)*ASZ!$C227+(drdp!J227+drdp!S227)*ASZ!$D227)</f>
        <v>0</v>
      </c>
      <c r="H227" s="18">
        <f>Model!$W$13*((drdp!B227)*ASZ!$B227+(drdp!E227)*ASZ!$C227+(drdp!H227)*ASZ!$D227)</f>
        <v>0</v>
      </c>
      <c r="I227" s="18">
        <f>Model!$W$13*((drdp!C227)*ASZ!$B227+(drdp!F227)*ASZ!$C227+(drdp!I227)*ASZ!$D227)</f>
        <v>0</v>
      </c>
      <c r="J227" s="18">
        <f>Model!$W$13*((drdp!D227)*ASZ!$B227+(drdp!G227)*ASZ!$C227+(drdp!J227)*ASZ!$D227)</f>
        <v>0</v>
      </c>
      <c r="K227" s="21">
        <f>SUM(E$3:E226)+H227</f>
        <v>-0.35921987621361828</v>
      </c>
      <c r="L227" s="21">
        <f>SUM(F$3:F226)+I227</f>
        <v>0.17595077770092951</v>
      </c>
      <c r="M227" s="21">
        <f>SUM(G$3:G226)+J227</f>
        <v>0.47676010272244951</v>
      </c>
      <c r="N227" s="21"/>
      <c r="O227" s="21"/>
      <c r="P227" s="21"/>
      <c r="Q227" s="19">
        <f t="shared" si="19"/>
        <v>0.12903891946692725</v>
      </c>
      <c r="R227" s="19">
        <f t="shared" si="20"/>
        <v>3.0958676173561912E-2</v>
      </c>
      <c r="S227" s="19">
        <f t="shared" si="21"/>
        <v>0.22730019554792061</v>
      </c>
      <c r="T227" s="19">
        <f t="shared" si="22"/>
        <v>-6.3205016585417773E-2</v>
      </c>
      <c r="U227" s="19">
        <f t="shared" si="23"/>
        <v>-0.17126170508355024</v>
      </c>
      <c r="V227" s="19">
        <f t="shared" si="24"/>
        <v>8.3886310850790027E-2</v>
      </c>
    </row>
    <row r="228" spans="1:22" x14ac:dyDescent="0.25">
      <c r="A228" s="26">
        <f>Wellpath!E228</f>
        <v>0</v>
      </c>
      <c r="B228" s="22">
        <v>0</v>
      </c>
      <c r="C228" s="22">
        <f>-SIN(Wellpath!$L228) * COS(Wellpath!$L228)</f>
        <v>0</v>
      </c>
      <c r="D228" s="22">
        <f>TAN(Dip) * SIN(Wellpath!$L228) * COS(Wellpath!$L228) * SIN(Wellpath!$O228)</f>
        <v>0</v>
      </c>
      <c r="E228" s="20">
        <f>Model!$W$13*((drdp!B228+drdp!K228)*ASZ!$B228+(drdp!E228+drdp!N228)*ASZ!$C228+(drdp!H228+drdp!Q228)*ASZ!$D228)</f>
        <v>0</v>
      </c>
      <c r="F228" s="20">
        <f>Model!$W$13*((drdp!C228+drdp!L228)*ASZ!$B228+(drdp!F228+drdp!O228)*ASZ!$C228+(drdp!I228+drdp!R228)*ASZ!$D228)</f>
        <v>0</v>
      </c>
      <c r="G228" s="20">
        <f>Model!$W$13*((drdp!D228+drdp!M228)*ASZ!$B228+(drdp!G228+drdp!P228)*ASZ!$C228+(drdp!J228+drdp!S228)*ASZ!$D228)</f>
        <v>0</v>
      </c>
      <c r="H228" s="18">
        <f>Model!$W$13*((drdp!B228)*ASZ!$B228+(drdp!E228)*ASZ!$C228+(drdp!H228)*ASZ!$D228)</f>
        <v>0</v>
      </c>
      <c r="I228" s="18">
        <f>Model!$W$13*((drdp!C228)*ASZ!$B228+(drdp!F228)*ASZ!$C228+(drdp!I228)*ASZ!$D228)</f>
        <v>0</v>
      </c>
      <c r="J228" s="18">
        <f>Model!$W$13*((drdp!D228)*ASZ!$B228+(drdp!G228)*ASZ!$C228+(drdp!J228)*ASZ!$D228)</f>
        <v>0</v>
      </c>
      <c r="K228" s="21">
        <f>SUM(E$3:E227)+H228</f>
        <v>-0.35921987621361828</v>
      </c>
      <c r="L228" s="21">
        <f>SUM(F$3:F227)+I228</f>
        <v>0.17595077770092951</v>
      </c>
      <c r="M228" s="21">
        <f>SUM(G$3:G227)+J228</f>
        <v>0.47676010272244951</v>
      </c>
      <c r="N228" s="21"/>
      <c r="O228" s="21"/>
      <c r="P228" s="21"/>
      <c r="Q228" s="19">
        <f t="shared" si="19"/>
        <v>0.12903891946692725</v>
      </c>
      <c r="R228" s="19">
        <f t="shared" si="20"/>
        <v>3.0958676173561912E-2</v>
      </c>
      <c r="S228" s="19">
        <f t="shared" si="21"/>
        <v>0.22730019554792061</v>
      </c>
      <c r="T228" s="19">
        <f t="shared" si="22"/>
        <v>-6.3205016585417773E-2</v>
      </c>
      <c r="U228" s="19">
        <f t="shared" si="23"/>
        <v>-0.17126170508355024</v>
      </c>
      <c r="V228" s="19">
        <f t="shared" si="24"/>
        <v>8.3886310850790027E-2</v>
      </c>
    </row>
    <row r="229" spans="1:22" x14ac:dyDescent="0.25">
      <c r="A229" s="26">
        <f>Wellpath!E229</f>
        <v>0</v>
      </c>
      <c r="B229" s="22">
        <v>0</v>
      </c>
      <c r="C229" s="22">
        <f>-SIN(Wellpath!$L229) * COS(Wellpath!$L229)</f>
        <v>0</v>
      </c>
      <c r="D229" s="22">
        <f>TAN(Dip) * SIN(Wellpath!$L229) * COS(Wellpath!$L229) * SIN(Wellpath!$O229)</f>
        <v>0</v>
      </c>
      <c r="E229" s="20">
        <f>Model!$W$13*((drdp!B229+drdp!K229)*ASZ!$B229+(drdp!E229+drdp!N229)*ASZ!$C229+(drdp!H229+drdp!Q229)*ASZ!$D229)</f>
        <v>0</v>
      </c>
      <c r="F229" s="20">
        <f>Model!$W$13*((drdp!C229+drdp!L229)*ASZ!$B229+(drdp!F229+drdp!O229)*ASZ!$C229+(drdp!I229+drdp!R229)*ASZ!$D229)</f>
        <v>0</v>
      </c>
      <c r="G229" s="20">
        <f>Model!$W$13*((drdp!D229+drdp!M229)*ASZ!$B229+(drdp!G229+drdp!P229)*ASZ!$C229+(drdp!J229+drdp!S229)*ASZ!$D229)</f>
        <v>0</v>
      </c>
      <c r="H229" s="18">
        <f>Model!$W$13*((drdp!B229)*ASZ!$B229+(drdp!E229)*ASZ!$C229+(drdp!H229)*ASZ!$D229)</f>
        <v>0</v>
      </c>
      <c r="I229" s="18">
        <f>Model!$W$13*((drdp!C229)*ASZ!$B229+(drdp!F229)*ASZ!$C229+(drdp!I229)*ASZ!$D229)</f>
        <v>0</v>
      </c>
      <c r="J229" s="18">
        <f>Model!$W$13*((drdp!D229)*ASZ!$B229+(drdp!G229)*ASZ!$C229+(drdp!J229)*ASZ!$D229)</f>
        <v>0</v>
      </c>
      <c r="K229" s="21">
        <f>SUM(E$3:E228)+H229</f>
        <v>-0.35921987621361828</v>
      </c>
      <c r="L229" s="21">
        <f>SUM(F$3:F228)+I229</f>
        <v>0.17595077770092951</v>
      </c>
      <c r="M229" s="21">
        <f>SUM(G$3:G228)+J229</f>
        <v>0.47676010272244951</v>
      </c>
      <c r="N229" s="21"/>
      <c r="O229" s="21"/>
      <c r="P229" s="21"/>
      <c r="Q229" s="19">
        <f t="shared" si="19"/>
        <v>0.12903891946692725</v>
      </c>
      <c r="R229" s="19">
        <f t="shared" si="20"/>
        <v>3.0958676173561912E-2</v>
      </c>
      <c r="S229" s="19">
        <f t="shared" si="21"/>
        <v>0.22730019554792061</v>
      </c>
      <c r="T229" s="19">
        <f t="shared" si="22"/>
        <v>-6.3205016585417773E-2</v>
      </c>
      <c r="U229" s="19">
        <f t="shared" si="23"/>
        <v>-0.17126170508355024</v>
      </c>
      <c r="V229" s="19">
        <f t="shared" si="24"/>
        <v>8.3886310850790027E-2</v>
      </c>
    </row>
    <row r="230" spans="1:22" x14ac:dyDescent="0.25">
      <c r="A230" s="26">
        <f>Wellpath!E230</f>
        <v>0</v>
      </c>
      <c r="B230" s="22">
        <v>0</v>
      </c>
      <c r="C230" s="22">
        <f>-SIN(Wellpath!$L230) * COS(Wellpath!$L230)</f>
        <v>0</v>
      </c>
      <c r="D230" s="22">
        <f>TAN(Dip) * SIN(Wellpath!$L230) * COS(Wellpath!$L230) * SIN(Wellpath!$O230)</f>
        <v>0</v>
      </c>
      <c r="E230" s="20">
        <f>Model!$W$13*((drdp!B230+drdp!K230)*ASZ!$B230+(drdp!E230+drdp!N230)*ASZ!$C230+(drdp!H230+drdp!Q230)*ASZ!$D230)</f>
        <v>0</v>
      </c>
      <c r="F230" s="20">
        <f>Model!$W$13*((drdp!C230+drdp!L230)*ASZ!$B230+(drdp!F230+drdp!O230)*ASZ!$C230+(drdp!I230+drdp!R230)*ASZ!$D230)</f>
        <v>0</v>
      </c>
      <c r="G230" s="20">
        <f>Model!$W$13*((drdp!D230+drdp!M230)*ASZ!$B230+(drdp!G230+drdp!P230)*ASZ!$C230+(drdp!J230+drdp!S230)*ASZ!$D230)</f>
        <v>0</v>
      </c>
      <c r="H230" s="18">
        <f>Model!$W$13*((drdp!B230)*ASZ!$B230+(drdp!E230)*ASZ!$C230+(drdp!H230)*ASZ!$D230)</f>
        <v>0</v>
      </c>
      <c r="I230" s="18">
        <f>Model!$W$13*((drdp!C230)*ASZ!$B230+(drdp!F230)*ASZ!$C230+(drdp!I230)*ASZ!$D230)</f>
        <v>0</v>
      </c>
      <c r="J230" s="18">
        <f>Model!$W$13*((drdp!D230)*ASZ!$B230+(drdp!G230)*ASZ!$C230+(drdp!J230)*ASZ!$D230)</f>
        <v>0</v>
      </c>
      <c r="K230" s="21">
        <f>SUM(E$3:E229)+H230</f>
        <v>-0.35921987621361828</v>
      </c>
      <c r="L230" s="21">
        <f>SUM(F$3:F229)+I230</f>
        <v>0.17595077770092951</v>
      </c>
      <c r="M230" s="21">
        <f>SUM(G$3:G229)+J230</f>
        <v>0.47676010272244951</v>
      </c>
      <c r="N230" s="21"/>
      <c r="O230" s="21"/>
      <c r="P230" s="21"/>
      <c r="Q230" s="19">
        <f t="shared" si="19"/>
        <v>0.12903891946692725</v>
      </c>
      <c r="R230" s="19">
        <f t="shared" si="20"/>
        <v>3.0958676173561912E-2</v>
      </c>
      <c r="S230" s="19">
        <f t="shared" si="21"/>
        <v>0.22730019554792061</v>
      </c>
      <c r="T230" s="19">
        <f t="shared" si="22"/>
        <v>-6.3205016585417773E-2</v>
      </c>
      <c r="U230" s="19">
        <f t="shared" si="23"/>
        <v>-0.17126170508355024</v>
      </c>
      <c r="V230" s="19">
        <f t="shared" si="24"/>
        <v>8.3886310850790027E-2</v>
      </c>
    </row>
    <row r="231" spans="1:22" x14ac:dyDescent="0.25">
      <c r="A231" s="26">
        <f>Wellpath!E231</f>
        <v>0</v>
      </c>
      <c r="B231" s="22">
        <v>0</v>
      </c>
      <c r="C231" s="22">
        <f>-SIN(Wellpath!$L231) * COS(Wellpath!$L231)</f>
        <v>0</v>
      </c>
      <c r="D231" s="22">
        <f>TAN(Dip) * SIN(Wellpath!$L231) * COS(Wellpath!$L231) * SIN(Wellpath!$O231)</f>
        <v>0</v>
      </c>
      <c r="E231" s="20">
        <f>Model!$W$13*((drdp!B231+drdp!K231)*ASZ!$B231+(drdp!E231+drdp!N231)*ASZ!$C231+(drdp!H231+drdp!Q231)*ASZ!$D231)</f>
        <v>0</v>
      </c>
      <c r="F231" s="20">
        <f>Model!$W$13*((drdp!C231+drdp!L231)*ASZ!$B231+(drdp!F231+drdp!O231)*ASZ!$C231+(drdp!I231+drdp!R231)*ASZ!$D231)</f>
        <v>0</v>
      </c>
      <c r="G231" s="20">
        <f>Model!$W$13*((drdp!D231+drdp!M231)*ASZ!$B231+(drdp!G231+drdp!P231)*ASZ!$C231+(drdp!J231+drdp!S231)*ASZ!$D231)</f>
        <v>0</v>
      </c>
      <c r="H231" s="18">
        <f>Model!$W$13*((drdp!B231)*ASZ!$B231+(drdp!E231)*ASZ!$C231+(drdp!H231)*ASZ!$D231)</f>
        <v>0</v>
      </c>
      <c r="I231" s="18">
        <f>Model!$W$13*((drdp!C231)*ASZ!$B231+(drdp!F231)*ASZ!$C231+(drdp!I231)*ASZ!$D231)</f>
        <v>0</v>
      </c>
      <c r="J231" s="18">
        <f>Model!$W$13*((drdp!D231)*ASZ!$B231+(drdp!G231)*ASZ!$C231+(drdp!J231)*ASZ!$D231)</f>
        <v>0</v>
      </c>
      <c r="K231" s="21">
        <f>SUM(E$3:E230)+H231</f>
        <v>-0.35921987621361828</v>
      </c>
      <c r="L231" s="21">
        <f>SUM(F$3:F230)+I231</f>
        <v>0.17595077770092951</v>
      </c>
      <c r="M231" s="21">
        <f>SUM(G$3:G230)+J231</f>
        <v>0.47676010272244951</v>
      </c>
      <c r="N231" s="21"/>
      <c r="O231" s="21"/>
      <c r="P231" s="21"/>
      <c r="Q231" s="19">
        <f t="shared" si="19"/>
        <v>0.12903891946692725</v>
      </c>
      <c r="R231" s="19">
        <f t="shared" si="20"/>
        <v>3.0958676173561912E-2</v>
      </c>
      <c r="S231" s="19">
        <f t="shared" si="21"/>
        <v>0.22730019554792061</v>
      </c>
      <c r="T231" s="19">
        <f t="shared" si="22"/>
        <v>-6.3205016585417773E-2</v>
      </c>
      <c r="U231" s="19">
        <f t="shared" si="23"/>
        <v>-0.17126170508355024</v>
      </c>
      <c r="V231" s="19">
        <f t="shared" si="24"/>
        <v>8.3886310850790027E-2</v>
      </c>
    </row>
    <row r="232" spans="1:22" x14ac:dyDescent="0.25">
      <c r="A232" s="26">
        <f>Wellpath!E232</f>
        <v>0</v>
      </c>
      <c r="B232" s="22">
        <v>0</v>
      </c>
      <c r="C232" s="22">
        <f>-SIN(Wellpath!$L232) * COS(Wellpath!$L232)</f>
        <v>0</v>
      </c>
      <c r="D232" s="22">
        <f>TAN(Dip) * SIN(Wellpath!$L232) * COS(Wellpath!$L232) * SIN(Wellpath!$O232)</f>
        <v>0</v>
      </c>
      <c r="E232" s="20">
        <f>Model!$W$13*((drdp!B232+drdp!K232)*ASZ!$B232+(drdp!E232+drdp!N232)*ASZ!$C232+(drdp!H232+drdp!Q232)*ASZ!$D232)</f>
        <v>0</v>
      </c>
      <c r="F232" s="20">
        <f>Model!$W$13*((drdp!C232+drdp!L232)*ASZ!$B232+(drdp!F232+drdp!O232)*ASZ!$C232+(drdp!I232+drdp!R232)*ASZ!$D232)</f>
        <v>0</v>
      </c>
      <c r="G232" s="20">
        <f>Model!$W$13*((drdp!D232+drdp!M232)*ASZ!$B232+(drdp!G232+drdp!P232)*ASZ!$C232+(drdp!J232+drdp!S232)*ASZ!$D232)</f>
        <v>0</v>
      </c>
      <c r="H232" s="18">
        <f>Model!$W$13*((drdp!B232)*ASZ!$B232+(drdp!E232)*ASZ!$C232+(drdp!H232)*ASZ!$D232)</f>
        <v>0</v>
      </c>
      <c r="I232" s="18">
        <f>Model!$W$13*((drdp!C232)*ASZ!$B232+(drdp!F232)*ASZ!$C232+(drdp!I232)*ASZ!$D232)</f>
        <v>0</v>
      </c>
      <c r="J232" s="18">
        <f>Model!$W$13*((drdp!D232)*ASZ!$B232+(drdp!G232)*ASZ!$C232+(drdp!J232)*ASZ!$D232)</f>
        <v>0</v>
      </c>
      <c r="K232" s="21">
        <f>SUM(E$3:E231)+H232</f>
        <v>-0.35921987621361828</v>
      </c>
      <c r="L232" s="21">
        <f>SUM(F$3:F231)+I232</f>
        <v>0.17595077770092951</v>
      </c>
      <c r="M232" s="21">
        <f>SUM(G$3:G231)+J232</f>
        <v>0.47676010272244951</v>
      </c>
      <c r="N232" s="21"/>
      <c r="O232" s="21"/>
      <c r="P232" s="21"/>
      <c r="Q232" s="19">
        <f t="shared" si="19"/>
        <v>0.12903891946692725</v>
      </c>
      <c r="R232" s="19">
        <f t="shared" si="20"/>
        <v>3.0958676173561912E-2</v>
      </c>
      <c r="S232" s="19">
        <f t="shared" si="21"/>
        <v>0.22730019554792061</v>
      </c>
      <c r="T232" s="19">
        <f t="shared" si="22"/>
        <v>-6.3205016585417773E-2</v>
      </c>
      <c r="U232" s="19">
        <f t="shared" si="23"/>
        <v>-0.17126170508355024</v>
      </c>
      <c r="V232" s="19">
        <f t="shared" si="24"/>
        <v>8.3886310850790027E-2</v>
      </c>
    </row>
    <row r="233" spans="1:22" x14ac:dyDescent="0.25">
      <c r="A233" s="26">
        <f>Wellpath!E233</f>
        <v>0</v>
      </c>
      <c r="B233" s="22">
        <v>0</v>
      </c>
      <c r="C233" s="22">
        <f>-SIN(Wellpath!$L233) * COS(Wellpath!$L233)</f>
        <v>0</v>
      </c>
      <c r="D233" s="22">
        <f>TAN(Dip) * SIN(Wellpath!$L233) * COS(Wellpath!$L233) * SIN(Wellpath!$O233)</f>
        <v>0</v>
      </c>
      <c r="E233" s="20">
        <f>Model!$W$13*((drdp!B233+drdp!K233)*ASZ!$B233+(drdp!E233+drdp!N233)*ASZ!$C233+(drdp!H233+drdp!Q233)*ASZ!$D233)</f>
        <v>0</v>
      </c>
      <c r="F233" s="20">
        <f>Model!$W$13*((drdp!C233+drdp!L233)*ASZ!$B233+(drdp!F233+drdp!O233)*ASZ!$C233+(drdp!I233+drdp!R233)*ASZ!$D233)</f>
        <v>0</v>
      </c>
      <c r="G233" s="20">
        <f>Model!$W$13*((drdp!D233+drdp!M233)*ASZ!$B233+(drdp!G233+drdp!P233)*ASZ!$C233+(drdp!J233+drdp!S233)*ASZ!$D233)</f>
        <v>0</v>
      </c>
      <c r="H233" s="18">
        <f>Model!$W$13*((drdp!B233)*ASZ!$B233+(drdp!E233)*ASZ!$C233+(drdp!H233)*ASZ!$D233)</f>
        <v>0</v>
      </c>
      <c r="I233" s="18">
        <f>Model!$W$13*((drdp!C233)*ASZ!$B233+(drdp!F233)*ASZ!$C233+(drdp!I233)*ASZ!$D233)</f>
        <v>0</v>
      </c>
      <c r="J233" s="18">
        <f>Model!$W$13*((drdp!D233)*ASZ!$B233+(drdp!G233)*ASZ!$C233+(drdp!J233)*ASZ!$D233)</f>
        <v>0</v>
      </c>
      <c r="K233" s="21">
        <f>SUM(E$3:E232)+H233</f>
        <v>-0.35921987621361828</v>
      </c>
      <c r="L233" s="21">
        <f>SUM(F$3:F232)+I233</f>
        <v>0.17595077770092951</v>
      </c>
      <c r="M233" s="21">
        <f>SUM(G$3:G232)+J233</f>
        <v>0.47676010272244951</v>
      </c>
      <c r="N233" s="21"/>
      <c r="O233" s="21"/>
      <c r="P233" s="21"/>
      <c r="Q233" s="19">
        <f t="shared" si="19"/>
        <v>0.12903891946692725</v>
      </c>
      <c r="R233" s="19">
        <f t="shared" si="20"/>
        <v>3.0958676173561912E-2</v>
      </c>
      <c r="S233" s="19">
        <f t="shared" si="21"/>
        <v>0.22730019554792061</v>
      </c>
      <c r="T233" s="19">
        <f t="shared" si="22"/>
        <v>-6.3205016585417773E-2</v>
      </c>
      <c r="U233" s="19">
        <f t="shared" si="23"/>
        <v>-0.17126170508355024</v>
      </c>
      <c r="V233" s="19">
        <f t="shared" si="24"/>
        <v>8.3886310850790027E-2</v>
      </c>
    </row>
    <row r="234" spans="1:22" x14ac:dyDescent="0.25">
      <c r="A234" s="26">
        <f>Wellpath!E234</f>
        <v>0</v>
      </c>
      <c r="B234" s="22">
        <v>0</v>
      </c>
      <c r="C234" s="22">
        <f>-SIN(Wellpath!$L234) * COS(Wellpath!$L234)</f>
        <v>0</v>
      </c>
      <c r="D234" s="22">
        <f>TAN(Dip) * SIN(Wellpath!$L234) * COS(Wellpath!$L234) * SIN(Wellpath!$O234)</f>
        <v>0</v>
      </c>
      <c r="E234" s="20">
        <f>Model!$W$13*((drdp!B234+drdp!K234)*ASZ!$B234+(drdp!E234+drdp!N234)*ASZ!$C234+(drdp!H234+drdp!Q234)*ASZ!$D234)</f>
        <v>0</v>
      </c>
      <c r="F234" s="20">
        <f>Model!$W$13*((drdp!C234+drdp!L234)*ASZ!$B234+(drdp!F234+drdp!O234)*ASZ!$C234+(drdp!I234+drdp!R234)*ASZ!$D234)</f>
        <v>0</v>
      </c>
      <c r="G234" s="20">
        <f>Model!$W$13*((drdp!D234+drdp!M234)*ASZ!$B234+(drdp!G234+drdp!P234)*ASZ!$C234+(drdp!J234+drdp!S234)*ASZ!$D234)</f>
        <v>0</v>
      </c>
      <c r="H234" s="18">
        <f>Model!$W$13*((drdp!B234)*ASZ!$B234+(drdp!E234)*ASZ!$C234+(drdp!H234)*ASZ!$D234)</f>
        <v>0</v>
      </c>
      <c r="I234" s="18">
        <f>Model!$W$13*((drdp!C234)*ASZ!$B234+(drdp!F234)*ASZ!$C234+(drdp!I234)*ASZ!$D234)</f>
        <v>0</v>
      </c>
      <c r="J234" s="18">
        <f>Model!$W$13*((drdp!D234)*ASZ!$B234+(drdp!G234)*ASZ!$C234+(drdp!J234)*ASZ!$D234)</f>
        <v>0</v>
      </c>
      <c r="K234" s="21">
        <f>SUM(E$3:E233)+H234</f>
        <v>-0.35921987621361828</v>
      </c>
      <c r="L234" s="21">
        <f>SUM(F$3:F233)+I234</f>
        <v>0.17595077770092951</v>
      </c>
      <c r="M234" s="21">
        <f>SUM(G$3:G233)+J234</f>
        <v>0.47676010272244951</v>
      </c>
      <c r="N234" s="21"/>
      <c r="O234" s="21"/>
      <c r="P234" s="21"/>
      <c r="Q234" s="19">
        <f t="shared" si="19"/>
        <v>0.12903891946692725</v>
      </c>
      <c r="R234" s="19">
        <f t="shared" si="20"/>
        <v>3.0958676173561912E-2</v>
      </c>
      <c r="S234" s="19">
        <f t="shared" si="21"/>
        <v>0.22730019554792061</v>
      </c>
      <c r="T234" s="19">
        <f t="shared" si="22"/>
        <v>-6.3205016585417773E-2</v>
      </c>
      <c r="U234" s="19">
        <f t="shared" si="23"/>
        <v>-0.17126170508355024</v>
      </c>
      <c r="V234" s="19">
        <f t="shared" si="24"/>
        <v>8.3886310850790027E-2</v>
      </c>
    </row>
    <row r="235" spans="1:22" x14ac:dyDescent="0.25">
      <c r="A235" s="26">
        <f>Wellpath!E235</f>
        <v>0</v>
      </c>
      <c r="B235" s="22">
        <v>0</v>
      </c>
      <c r="C235" s="22">
        <f>-SIN(Wellpath!$L235) * COS(Wellpath!$L235)</f>
        <v>0</v>
      </c>
      <c r="D235" s="22">
        <f>TAN(Dip) * SIN(Wellpath!$L235) * COS(Wellpath!$L235) * SIN(Wellpath!$O235)</f>
        <v>0</v>
      </c>
      <c r="E235" s="20">
        <f>Model!$W$13*((drdp!B235+drdp!K235)*ASZ!$B235+(drdp!E235+drdp!N235)*ASZ!$C235+(drdp!H235+drdp!Q235)*ASZ!$D235)</f>
        <v>0</v>
      </c>
      <c r="F235" s="20">
        <f>Model!$W$13*((drdp!C235+drdp!L235)*ASZ!$B235+(drdp!F235+drdp!O235)*ASZ!$C235+(drdp!I235+drdp!R235)*ASZ!$D235)</f>
        <v>0</v>
      </c>
      <c r="G235" s="20">
        <f>Model!$W$13*((drdp!D235+drdp!M235)*ASZ!$B235+(drdp!G235+drdp!P235)*ASZ!$C235+(drdp!J235+drdp!S235)*ASZ!$D235)</f>
        <v>0</v>
      </c>
      <c r="H235" s="18">
        <f>Model!$W$13*((drdp!B235)*ASZ!$B235+(drdp!E235)*ASZ!$C235+(drdp!H235)*ASZ!$D235)</f>
        <v>0</v>
      </c>
      <c r="I235" s="18">
        <f>Model!$W$13*((drdp!C235)*ASZ!$B235+(drdp!F235)*ASZ!$C235+(drdp!I235)*ASZ!$D235)</f>
        <v>0</v>
      </c>
      <c r="J235" s="18">
        <f>Model!$W$13*((drdp!D235)*ASZ!$B235+(drdp!G235)*ASZ!$C235+(drdp!J235)*ASZ!$D235)</f>
        <v>0</v>
      </c>
      <c r="K235" s="21">
        <f>SUM(E$3:E234)+H235</f>
        <v>-0.35921987621361828</v>
      </c>
      <c r="L235" s="21">
        <f>SUM(F$3:F234)+I235</f>
        <v>0.17595077770092951</v>
      </c>
      <c r="M235" s="21">
        <f>SUM(G$3:G234)+J235</f>
        <v>0.47676010272244951</v>
      </c>
      <c r="N235" s="21"/>
      <c r="O235" s="21"/>
      <c r="P235" s="21"/>
      <c r="Q235" s="19">
        <f t="shared" si="19"/>
        <v>0.12903891946692725</v>
      </c>
      <c r="R235" s="19">
        <f t="shared" si="20"/>
        <v>3.0958676173561912E-2</v>
      </c>
      <c r="S235" s="19">
        <f t="shared" si="21"/>
        <v>0.22730019554792061</v>
      </c>
      <c r="T235" s="19">
        <f t="shared" si="22"/>
        <v>-6.3205016585417773E-2</v>
      </c>
      <c r="U235" s="19">
        <f t="shared" si="23"/>
        <v>-0.17126170508355024</v>
      </c>
      <c r="V235" s="19">
        <f t="shared" si="24"/>
        <v>8.3886310850790027E-2</v>
      </c>
    </row>
    <row r="236" spans="1:22" x14ac:dyDescent="0.25">
      <c r="A236" s="26">
        <f>Wellpath!E236</f>
        <v>0</v>
      </c>
      <c r="B236" s="22">
        <v>0</v>
      </c>
      <c r="C236" s="22">
        <f>-SIN(Wellpath!$L236) * COS(Wellpath!$L236)</f>
        <v>0</v>
      </c>
      <c r="D236" s="22">
        <f>TAN(Dip) * SIN(Wellpath!$L236) * COS(Wellpath!$L236) * SIN(Wellpath!$O236)</f>
        <v>0</v>
      </c>
      <c r="E236" s="20">
        <f>Model!$W$13*((drdp!B236+drdp!K236)*ASZ!$B236+(drdp!E236+drdp!N236)*ASZ!$C236+(drdp!H236+drdp!Q236)*ASZ!$D236)</f>
        <v>0</v>
      </c>
      <c r="F236" s="20">
        <f>Model!$W$13*((drdp!C236+drdp!L236)*ASZ!$B236+(drdp!F236+drdp!O236)*ASZ!$C236+(drdp!I236+drdp!R236)*ASZ!$D236)</f>
        <v>0</v>
      </c>
      <c r="G236" s="20">
        <f>Model!$W$13*((drdp!D236+drdp!M236)*ASZ!$B236+(drdp!G236+drdp!P236)*ASZ!$C236+(drdp!J236+drdp!S236)*ASZ!$D236)</f>
        <v>0</v>
      </c>
      <c r="H236" s="18">
        <f>Model!$W$13*((drdp!B236)*ASZ!$B236+(drdp!E236)*ASZ!$C236+(drdp!H236)*ASZ!$D236)</f>
        <v>0</v>
      </c>
      <c r="I236" s="18">
        <f>Model!$W$13*((drdp!C236)*ASZ!$B236+(drdp!F236)*ASZ!$C236+(drdp!I236)*ASZ!$D236)</f>
        <v>0</v>
      </c>
      <c r="J236" s="18">
        <f>Model!$W$13*((drdp!D236)*ASZ!$B236+(drdp!G236)*ASZ!$C236+(drdp!J236)*ASZ!$D236)</f>
        <v>0</v>
      </c>
      <c r="K236" s="21">
        <f>SUM(E$3:E235)+H236</f>
        <v>-0.35921987621361828</v>
      </c>
      <c r="L236" s="21">
        <f>SUM(F$3:F235)+I236</f>
        <v>0.17595077770092951</v>
      </c>
      <c r="M236" s="21">
        <f>SUM(G$3:G235)+J236</f>
        <v>0.47676010272244951</v>
      </c>
      <c r="N236" s="21"/>
      <c r="O236" s="21"/>
      <c r="P236" s="21"/>
      <c r="Q236" s="19">
        <f t="shared" si="19"/>
        <v>0.12903891946692725</v>
      </c>
      <c r="R236" s="19">
        <f t="shared" si="20"/>
        <v>3.0958676173561912E-2</v>
      </c>
      <c r="S236" s="19">
        <f t="shared" si="21"/>
        <v>0.22730019554792061</v>
      </c>
      <c r="T236" s="19">
        <f t="shared" si="22"/>
        <v>-6.3205016585417773E-2</v>
      </c>
      <c r="U236" s="19">
        <f t="shared" si="23"/>
        <v>-0.17126170508355024</v>
      </c>
      <c r="V236" s="19">
        <f t="shared" si="24"/>
        <v>8.3886310850790027E-2</v>
      </c>
    </row>
    <row r="237" spans="1:22" x14ac:dyDescent="0.25">
      <c r="A237" s="26">
        <f>Wellpath!E237</f>
        <v>0</v>
      </c>
      <c r="B237" s="22">
        <v>0</v>
      </c>
      <c r="C237" s="22">
        <f>-SIN(Wellpath!$L237) * COS(Wellpath!$L237)</f>
        <v>0</v>
      </c>
      <c r="D237" s="22">
        <f>TAN(Dip) * SIN(Wellpath!$L237) * COS(Wellpath!$L237) * SIN(Wellpath!$O237)</f>
        <v>0</v>
      </c>
      <c r="E237" s="20">
        <f>Model!$W$13*((drdp!B237+drdp!K237)*ASZ!$B237+(drdp!E237+drdp!N237)*ASZ!$C237+(drdp!H237+drdp!Q237)*ASZ!$D237)</f>
        <v>0</v>
      </c>
      <c r="F237" s="20">
        <f>Model!$W$13*((drdp!C237+drdp!L237)*ASZ!$B237+(drdp!F237+drdp!O237)*ASZ!$C237+(drdp!I237+drdp!R237)*ASZ!$D237)</f>
        <v>0</v>
      </c>
      <c r="G237" s="20">
        <f>Model!$W$13*((drdp!D237+drdp!M237)*ASZ!$B237+(drdp!G237+drdp!P237)*ASZ!$C237+(drdp!J237+drdp!S237)*ASZ!$D237)</f>
        <v>0</v>
      </c>
      <c r="H237" s="18">
        <f>Model!$W$13*((drdp!B237)*ASZ!$B237+(drdp!E237)*ASZ!$C237+(drdp!H237)*ASZ!$D237)</f>
        <v>0</v>
      </c>
      <c r="I237" s="18">
        <f>Model!$W$13*((drdp!C237)*ASZ!$B237+(drdp!F237)*ASZ!$C237+(drdp!I237)*ASZ!$D237)</f>
        <v>0</v>
      </c>
      <c r="J237" s="18">
        <f>Model!$W$13*((drdp!D237)*ASZ!$B237+(drdp!G237)*ASZ!$C237+(drdp!J237)*ASZ!$D237)</f>
        <v>0</v>
      </c>
      <c r="K237" s="21">
        <f>SUM(E$3:E236)+H237</f>
        <v>-0.35921987621361828</v>
      </c>
      <c r="L237" s="21">
        <f>SUM(F$3:F236)+I237</f>
        <v>0.17595077770092951</v>
      </c>
      <c r="M237" s="21">
        <f>SUM(G$3:G236)+J237</f>
        <v>0.47676010272244951</v>
      </c>
      <c r="N237" s="21"/>
      <c r="O237" s="21"/>
      <c r="P237" s="21"/>
      <c r="Q237" s="19">
        <f t="shared" si="19"/>
        <v>0.12903891946692725</v>
      </c>
      <c r="R237" s="19">
        <f t="shared" si="20"/>
        <v>3.0958676173561912E-2</v>
      </c>
      <c r="S237" s="19">
        <f t="shared" si="21"/>
        <v>0.22730019554792061</v>
      </c>
      <c r="T237" s="19">
        <f t="shared" si="22"/>
        <v>-6.3205016585417773E-2</v>
      </c>
      <c r="U237" s="19">
        <f t="shared" si="23"/>
        <v>-0.17126170508355024</v>
      </c>
      <c r="V237" s="19">
        <f t="shared" si="24"/>
        <v>8.3886310850790027E-2</v>
      </c>
    </row>
    <row r="238" spans="1:22" x14ac:dyDescent="0.25">
      <c r="A238" s="26">
        <f>Wellpath!E238</f>
        <v>0</v>
      </c>
      <c r="B238" s="22">
        <v>0</v>
      </c>
      <c r="C238" s="22">
        <f>-SIN(Wellpath!$L238) * COS(Wellpath!$L238)</f>
        <v>0</v>
      </c>
      <c r="D238" s="22">
        <f>TAN(Dip) * SIN(Wellpath!$L238) * COS(Wellpath!$L238) * SIN(Wellpath!$O238)</f>
        <v>0</v>
      </c>
      <c r="E238" s="20">
        <f>Model!$W$13*((drdp!B238+drdp!K238)*ASZ!$B238+(drdp!E238+drdp!N238)*ASZ!$C238+(drdp!H238+drdp!Q238)*ASZ!$D238)</f>
        <v>0</v>
      </c>
      <c r="F238" s="20">
        <f>Model!$W$13*((drdp!C238+drdp!L238)*ASZ!$B238+(drdp!F238+drdp!O238)*ASZ!$C238+(drdp!I238+drdp!R238)*ASZ!$D238)</f>
        <v>0</v>
      </c>
      <c r="G238" s="20">
        <f>Model!$W$13*((drdp!D238+drdp!M238)*ASZ!$B238+(drdp!G238+drdp!P238)*ASZ!$C238+(drdp!J238+drdp!S238)*ASZ!$D238)</f>
        <v>0</v>
      </c>
      <c r="H238" s="18">
        <f>Model!$W$13*((drdp!B238)*ASZ!$B238+(drdp!E238)*ASZ!$C238+(drdp!H238)*ASZ!$D238)</f>
        <v>0</v>
      </c>
      <c r="I238" s="18">
        <f>Model!$W$13*((drdp!C238)*ASZ!$B238+(drdp!F238)*ASZ!$C238+(drdp!I238)*ASZ!$D238)</f>
        <v>0</v>
      </c>
      <c r="J238" s="18">
        <f>Model!$W$13*((drdp!D238)*ASZ!$B238+(drdp!G238)*ASZ!$C238+(drdp!J238)*ASZ!$D238)</f>
        <v>0</v>
      </c>
      <c r="K238" s="21">
        <f>SUM(E$3:E237)+H238</f>
        <v>-0.35921987621361828</v>
      </c>
      <c r="L238" s="21">
        <f>SUM(F$3:F237)+I238</f>
        <v>0.17595077770092951</v>
      </c>
      <c r="M238" s="21">
        <f>SUM(G$3:G237)+J238</f>
        <v>0.47676010272244951</v>
      </c>
      <c r="N238" s="21"/>
      <c r="O238" s="21"/>
      <c r="P238" s="21"/>
      <c r="Q238" s="19">
        <f t="shared" si="19"/>
        <v>0.12903891946692725</v>
      </c>
      <c r="R238" s="19">
        <f t="shared" si="20"/>
        <v>3.0958676173561912E-2</v>
      </c>
      <c r="S238" s="19">
        <f t="shared" si="21"/>
        <v>0.22730019554792061</v>
      </c>
      <c r="T238" s="19">
        <f t="shared" si="22"/>
        <v>-6.3205016585417773E-2</v>
      </c>
      <c r="U238" s="19">
        <f t="shared" si="23"/>
        <v>-0.17126170508355024</v>
      </c>
      <c r="V238" s="19">
        <f t="shared" si="24"/>
        <v>8.3886310850790027E-2</v>
      </c>
    </row>
    <row r="239" spans="1:22" x14ac:dyDescent="0.25">
      <c r="A239" s="26">
        <f>Wellpath!E239</f>
        <v>0</v>
      </c>
      <c r="B239" s="22">
        <v>0</v>
      </c>
      <c r="C239" s="22">
        <f>-SIN(Wellpath!$L239) * COS(Wellpath!$L239)</f>
        <v>0</v>
      </c>
      <c r="D239" s="22">
        <f>TAN(Dip) * SIN(Wellpath!$L239) * COS(Wellpath!$L239) * SIN(Wellpath!$O239)</f>
        <v>0</v>
      </c>
      <c r="E239" s="20">
        <f>Model!$W$13*((drdp!B239+drdp!K239)*ASZ!$B239+(drdp!E239+drdp!N239)*ASZ!$C239+(drdp!H239+drdp!Q239)*ASZ!$D239)</f>
        <v>0</v>
      </c>
      <c r="F239" s="20">
        <f>Model!$W$13*((drdp!C239+drdp!L239)*ASZ!$B239+(drdp!F239+drdp!O239)*ASZ!$C239+(drdp!I239+drdp!R239)*ASZ!$D239)</f>
        <v>0</v>
      </c>
      <c r="G239" s="20">
        <f>Model!$W$13*((drdp!D239+drdp!M239)*ASZ!$B239+(drdp!G239+drdp!P239)*ASZ!$C239+(drdp!J239+drdp!S239)*ASZ!$D239)</f>
        <v>0</v>
      </c>
      <c r="H239" s="18">
        <f>Model!$W$13*((drdp!B239)*ASZ!$B239+(drdp!E239)*ASZ!$C239+(drdp!H239)*ASZ!$D239)</f>
        <v>0</v>
      </c>
      <c r="I239" s="18">
        <f>Model!$W$13*((drdp!C239)*ASZ!$B239+(drdp!F239)*ASZ!$C239+(drdp!I239)*ASZ!$D239)</f>
        <v>0</v>
      </c>
      <c r="J239" s="18">
        <f>Model!$W$13*((drdp!D239)*ASZ!$B239+(drdp!G239)*ASZ!$C239+(drdp!J239)*ASZ!$D239)</f>
        <v>0</v>
      </c>
      <c r="K239" s="21">
        <f>SUM(E$3:E238)+H239</f>
        <v>-0.35921987621361828</v>
      </c>
      <c r="L239" s="21">
        <f>SUM(F$3:F238)+I239</f>
        <v>0.17595077770092951</v>
      </c>
      <c r="M239" s="21">
        <f>SUM(G$3:G238)+J239</f>
        <v>0.47676010272244951</v>
      </c>
      <c r="N239" s="21"/>
      <c r="O239" s="21"/>
      <c r="P239" s="21"/>
      <c r="Q239" s="19">
        <f t="shared" si="19"/>
        <v>0.12903891946692725</v>
      </c>
      <c r="R239" s="19">
        <f t="shared" si="20"/>
        <v>3.0958676173561912E-2</v>
      </c>
      <c r="S239" s="19">
        <f t="shared" si="21"/>
        <v>0.22730019554792061</v>
      </c>
      <c r="T239" s="19">
        <f t="shared" si="22"/>
        <v>-6.3205016585417773E-2</v>
      </c>
      <c r="U239" s="19">
        <f t="shared" si="23"/>
        <v>-0.17126170508355024</v>
      </c>
      <c r="V239" s="19">
        <f t="shared" si="24"/>
        <v>8.3886310850790027E-2</v>
      </c>
    </row>
    <row r="240" spans="1:22" x14ac:dyDescent="0.25">
      <c r="A240" s="26">
        <f>Wellpath!E240</f>
        <v>0</v>
      </c>
      <c r="B240" s="22">
        <v>0</v>
      </c>
      <c r="C240" s="22">
        <f>-SIN(Wellpath!$L240) * COS(Wellpath!$L240)</f>
        <v>0</v>
      </c>
      <c r="D240" s="22">
        <f>TAN(Dip) * SIN(Wellpath!$L240) * COS(Wellpath!$L240) * SIN(Wellpath!$O240)</f>
        <v>0</v>
      </c>
      <c r="E240" s="20">
        <f>Model!$W$13*((drdp!B240+drdp!K240)*ASZ!$B240+(drdp!E240+drdp!N240)*ASZ!$C240+(drdp!H240+drdp!Q240)*ASZ!$D240)</f>
        <v>0</v>
      </c>
      <c r="F240" s="20">
        <f>Model!$W$13*((drdp!C240+drdp!L240)*ASZ!$B240+(drdp!F240+drdp!O240)*ASZ!$C240+(drdp!I240+drdp!R240)*ASZ!$D240)</f>
        <v>0</v>
      </c>
      <c r="G240" s="20">
        <f>Model!$W$13*((drdp!D240+drdp!M240)*ASZ!$B240+(drdp!G240+drdp!P240)*ASZ!$C240+(drdp!J240+drdp!S240)*ASZ!$D240)</f>
        <v>0</v>
      </c>
      <c r="H240" s="18">
        <f>Model!$W$13*((drdp!B240)*ASZ!$B240+(drdp!E240)*ASZ!$C240+(drdp!H240)*ASZ!$D240)</f>
        <v>0</v>
      </c>
      <c r="I240" s="18">
        <f>Model!$W$13*((drdp!C240)*ASZ!$B240+(drdp!F240)*ASZ!$C240+(drdp!I240)*ASZ!$D240)</f>
        <v>0</v>
      </c>
      <c r="J240" s="18">
        <f>Model!$W$13*((drdp!D240)*ASZ!$B240+(drdp!G240)*ASZ!$C240+(drdp!J240)*ASZ!$D240)</f>
        <v>0</v>
      </c>
      <c r="K240" s="21">
        <f>SUM(E$3:E239)+H240</f>
        <v>-0.35921987621361828</v>
      </c>
      <c r="L240" s="21">
        <f>SUM(F$3:F239)+I240</f>
        <v>0.17595077770092951</v>
      </c>
      <c r="M240" s="21">
        <f>SUM(G$3:G239)+J240</f>
        <v>0.47676010272244951</v>
      </c>
      <c r="N240" s="21"/>
      <c r="O240" s="21"/>
      <c r="P240" s="21"/>
      <c r="Q240" s="19">
        <f t="shared" si="19"/>
        <v>0.12903891946692725</v>
      </c>
      <c r="R240" s="19">
        <f t="shared" si="20"/>
        <v>3.0958676173561912E-2</v>
      </c>
      <c r="S240" s="19">
        <f t="shared" si="21"/>
        <v>0.22730019554792061</v>
      </c>
      <c r="T240" s="19">
        <f t="shared" si="22"/>
        <v>-6.3205016585417773E-2</v>
      </c>
      <c r="U240" s="19">
        <f t="shared" si="23"/>
        <v>-0.17126170508355024</v>
      </c>
      <c r="V240" s="19">
        <f t="shared" si="24"/>
        <v>8.3886310850790027E-2</v>
      </c>
    </row>
    <row r="241" spans="1:22" x14ac:dyDescent="0.25">
      <c r="A241" s="26">
        <f>Wellpath!E241</f>
        <v>0</v>
      </c>
      <c r="B241" s="22">
        <v>0</v>
      </c>
      <c r="C241" s="22">
        <f>-SIN(Wellpath!$L241) * COS(Wellpath!$L241)</f>
        <v>0</v>
      </c>
      <c r="D241" s="22">
        <f>TAN(Dip) * SIN(Wellpath!$L241) * COS(Wellpath!$L241) * SIN(Wellpath!$O241)</f>
        <v>0</v>
      </c>
      <c r="E241" s="20">
        <f>Model!$W$13*((drdp!B241+drdp!K241)*ASZ!$B241+(drdp!E241+drdp!N241)*ASZ!$C241+(drdp!H241+drdp!Q241)*ASZ!$D241)</f>
        <v>0</v>
      </c>
      <c r="F241" s="20">
        <f>Model!$W$13*((drdp!C241+drdp!L241)*ASZ!$B241+(drdp!F241+drdp!O241)*ASZ!$C241+(drdp!I241+drdp!R241)*ASZ!$D241)</f>
        <v>0</v>
      </c>
      <c r="G241" s="20">
        <f>Model!$W$13*((drdp!D241+drdp!M241)*ASZ!$B241+(drdp!G241+drdp!P241)*ASZ!$C241+(drdp!J241+drdp!S241)*ASZ!$D241)</f>
        <v>0</v>
      </c>
      <c r="H241" s="18">
        <f>Model!$W$13*((drdp!B241)*ASZ!$B241+(drdp!E241)*ASZ!$C241+(drdp!H241)*ASZ!$D241)</f>
        <v>0</v>
      </c>
      <c r="I241" s="18">
        <f>Model!$W$13*((drdp!C241)*ASZ!$B241+(drdp!F241)*ASZ!$C241+(drdp!I241)*ASZ!$D241)</f>
        <v>0</v>
      </c>
      <c r="J241" s="18">
        <f>Model!$W$13*((drdp!D241)*ASZ!$B241+(drdp!G241)*ASZ!$C241+(drdp!J241)*ASZ!$D241)</f>
        <v>0</v>
      </c>
      <c r="K241" s="21">
        <f>SUM(E$3:E240)+H241</f>
        <v>-0.35921987621361828</v>
      </c>
      <c r="L241" s="21">
        <f>SUM(F$3:F240)+I241</f>
        <v>0.17595077770092951</v>
      </c>
      <c r="M241" s="21">
        <f>SUM(G$3:G240)+J241</f>
        <v>0.47676010272244951</v>
      </c>
      <c r="N241" s="21"/>
      <c r="O241" s="21"/>
      <c r="P241" s="21"/>
      <c r="Q241" s="19">
        <f t="shared" si="19"/>
        <v>0.12903891946692725</v>
      </c>
      <c r="R241" s="19">
        <f t="shared" si="20"/>
        <v>3.0958676173561912E-2</v>
      </c>
      <c r="S241" s="19">
        <f t="shared" si="21"/>
        <v>0.22730019554792061</v>
      </c>
      <c r="T241" s="19">
        <f t="shared" si="22"/>
        <v>-6.3205016585417773E-2</v>
      </c>
      <c r="U241" s="19">
        <f t="shared" si="23"/>
        <v>-0.17126170508355024</v>
      </c>
      <c r="V241" s="19">
        <f t="shared" si="24"/>
        <v>8.3886310850790027E-2</v>
      </c>
    </row>
    <row r="242" spans="1:22" x14ac:dyDescent="0.25">
      <c r="A242" s="26">
        <f>Wellpath!E242</f>
        <v>0</v>
      </c>
      <c r="B242" s="22">
        <v>0</v>
      </c>
      <c r="C242" s="22">
        <f>-SIN(Wellpath!$L242) * COS(Wellpath!$L242)</f>
        <v>0</v>
      </c>
      <c r="D242" s="22">
        <f>TAN(Dip) * SIN(Wellpath!$L242) * COS(Wellpath!$L242) * SIN(Wellpath!$O242)</f>
        <v>0</v>
      </c>
      <c r="E242" s="20">
        <f>Model!$W$13*((drdp!B242+drdp!K242)*ASZ!$B242+(drdp!E242+drdp!N242)*ASZ!$C242+(drdp!H242+drdp!Q242)*ASZ!$D242)</f>
        <v>0</v>
      </c>
      <c r="F242" s="20">
        <f>Model!$W$13*((drdp!C242+drdp!L242)*ASZ!$B242+(drdp!F242+drdp!O242)*ASZ!$C242+(drdp!I242+drdp!R242)*ASZ!$D242)</f>
        <v>0</v>
      </c>
      <c r="G242" s="20">
        <f>Model!$W$13*((drdp!D242+drdp!M242)*ASZ!$B242+(drdp!G242+drdp!P242)*ASZ!$C242+(drdp!J242+drdp!S242)*ASZ!$D242)</f>
        <v>0</v>
      </c>
      <c r="H242" s="18">
        <f>Model!$W$13*((drdp!B242)*ASZ!$B242+(drdp!E242)*ASZ!$C242+(drdp!H242)*ASZ!$D242)</f>
        <v>0</v>
      </c>
      <c r="I242" s="18">
        <f>Model!$W$13*((drdp!C242)*ASZ!$B242+(drdp!F242)*ASZ!$C242+(drdp!I242)*ASZ!$D242)</f>
        <v>0</v>
      </c>
      <c r="J242" s="18">
        <f>Model!$W$13*((drdp!D242)*ASZ!$B242+(drdp!G242)*ASZ!$C242+(drdp!J242)*ASZ!$D242)</f>
        <v>0</v>
      </c>
      <c r="K242" s="21">
        <f>SUM(E$3:E241)+H242</f>
        <v>-0.35921987621361828</v>
      </c>
      <c r="L242" s="21">
        <f>SUM(F$3:F241)+I242</f>
        <v>0.17595077770092951</v>
      </c>
      <c r="M242" s="21">
        <f>SUM(G$3:G241)+J242</f>
        <v>0.47676010272244951</v>
      </c>
      <c r="N242" s="21"/>
      <c r="O242" s="21"/>
      <c r="P242" s="21"/>
      <c r="Q242" s="19">
        <f t="shared" si="19"/>
        <v>0.12903891946692725</v>
      </c>
      <c r="R242" s="19">
        <f t="shared" si="20"/>
        <v>3.0958676173561912E-2</v>
      </c>
      <c r="S242" s="19">
        <f t="shared" si="21"/>
        <v>0.22730019554792061</v>
      </c>
      <c r="T242" s="19">
        <f t="shared" si="22"/>
        <v>-6.3205016585417773E-2</v>
      </c>
      <c r="U242" s="19">
        <f t="shared" si="23"/>
        <v>-0.17126170508355024</v>
      </c>
      <c r="V242" s="19">
        <f t="shared" si="24"/>
        <v>8.3886310850790027E-2</v>
      </c>
    </row>
    <row r="243" spans="1:22" x14ac:dyDescent="0.25">
      <c r="A243" s="26">
        <f>Wellpath!E243</f>
        <v>0</v>
      </c>
      <c r="B243" s="22">
        <v>0</v>
      </c>
      <c r="C243" s="22">
        <f>-SIN(Wellpath!$L243) * COS(Wellpath!$L243)</f>
        <v>0</v>
      </c>
      <c r="D243" s="22">
        <f>TAN(Dip) * SIN(Wellpath!$L243) * COS(Wellpath!$L243) * SIN(Wellpath!$O243)</f>
        <v>0</v>
      </c>
      <c r="E243" s="20">
        <f>Model!$W$13*((drdp!B243+drdp!K243)*ASZ!$B243+(drdp!E243+drdp!N243)*ASZ!$C243+(drdp!H243+drdp!Q243)*ASZ!$D243)</f>
        <v>0</v>
      </c>
      <c r="F243" s="20">
        <f>Model!$W$13*((drdp!C243+drdp!L243)*ASZ!$B243+(drdp!F243+drdp!O243)*ASZ!$C243+(drdp!I243+drdp!R243)*ASZ!$D243)</f>
        <v>0</v>
      </c>
      <c r="G243" s="20">
        <f>Model!$W$13*((drdp!D243+drdp!M243)*ASZ!$B243+(drdp!G243+drdp!P243)*ASZ!$C243+(drdp!J243+drdp!S243)*ASZ!$D243)</f>
        <v>0</v>
      </c>
      <c r="H243" s="18">
        <f>Model!$W$13*((drdp!B243)*ASZ!$B243+(drdp!E243)*ASZ!$C243+(drdp!H243)*ASZ!$D243)</f>
        <v>0</v>
      </c>
      <c r="I243" s="18">
        <f>Model!$W$13*((drdp!C243)*ASZ!$B243+(drdp!F243)*ASZ!$C243+(drdp!I243)*ASZ!$D243)</f>
        <v>0</v>
      </c>
      <c r="J243" s="18">
        <f>Model!$W$13*((drdp!D243)*ASZ!$B243+(drdp!G243)*ASZ!$C243+(drdp!J243)*ASZ!$D243)</f>
        <v>0</v>
      </c>
      <c r="K243" s="21">
        <f>SUM(E$3:E242)+H243</f>
        <v>-0.35921987621361828</v>
      </c>
      <c r="L243" s="21">
        <f>SUM(F$3:F242)+I243</f>
        <v>0.17595077770092951</v>
      </c>
      <c r="M243" s="21">
        <f>SUM(G$3:G242)+J243</f>
        <v>0.47676010272244951</v>
      </c>
      <c r="N243" s="21"/>
      <c r="O243" s="21"/>
      <c r="P243" s="21"/>
      <c r="Q243" s="19">
        <f t="shared" si="19"/>
        <v>0.12903891946692725</v>
      </c>
      <c r="R243" s="19">
        <f t="shared" si="20"/>
        <v>3.0958676173561912E-2</v>
      </c>
      <c r="S243" s="19">
        <f t="shared" si="21"/>
        <v>0.22730019554792061</v>
      </c>
      <c r="T243" s="19">
        <f t="shared" si="22"/>
        <v>-6.3205016585417773E-2</v>
      </c>
      <c r="U243" s="19">
        <f t="shared" si="23"/>
        <v>-0.17126170508355024</v>
      </c>
      <c r="V243" s="19">
        <f t="shared" si="24"/>
        <v>8.3886310850790027E-2</v>
      </c>
    </row>
    <row r="244" spans="1:22" x14ac:dyDescent="0.25">
      <c r="A244" s="26">
        <f>Wellpath!E244</f>
        <v>0</v>
      </c>
      <c r="B244" s="22">
        <v>0</v>
      </c>
      <c r="C244" s="22">
        <f>-SIN(Wellpath!$L244) * COS(Wellpath!$L244)</f>
        <v>0</v>
      </c>
      <c r="D244" s="22">
        <f>TAN(Dip) * SIN(Wellpath!$L244) * COS(Wellpath!$L244) * SIN(Wellpath!$O244)</f>
        <v>0</v>
      </c>
      <c r="E244" s="20">
        <f>Model!$W$13*((drdp!B244+drdp!K244)*ASZ!$B244+(drdp!E244+drdp!N244)*ASZ!$C244+(drdp!H244+drdp!Q244)*ASZ!$D244)</f>
        <v>0</v>
      </c>
      <c r="F244" s="20">
        <f>Model!$W$13*((drdp!C244+drdp!L244)*ASZ!$B244+(drdp!F244+drdp!O244)*ASZ!$C244+(drdp!I244+drdp!R244)*ASZ!$D244)</f>
        <v>0</v>
      </c>
      <c r="G244" s="20">
        <f>Model!$W$13*((drdp!D244+drdp!M244)*ASZ!$B244+(drdp!G244+drdp!P244)*ASZ!$C244+(drdp!J244+drdp!S244)*ASZ!$D244)</f>
        <v>0</v>
      </c>
      <c r="H244" s="18">
        <f>Model!$W$13*((drdp!B244)*ASZ!$B244+(drdp!E244)*ASZ!$C244+(drdp!H244)*ASZ!$D244)</f>
        <v>0</v>
      </c>
      <c r="I244" s="18">
        <f>Model!$W$13*((drdp!C244)*ASZ!$B244+(drdp!F244)*ASZ!$C244+(drdp!I244)*ASZ!$D244)</f>
        <v>0</v>
      </c>
      <c r="J244" s="18">
        <f>Model!$W$13*((drdp!D244)*ASZ!$B244+(drdp!G244)*ASZ!$C244+(drdp!J244)*ASZ!$D244)</f>
        <v>0</v>
      </c>
      <c r="K244" s="21">
        <f>SUM(E$3:E243)+H244</f>
        <v>-0.35921987621361828</v>
      </c>
      <c r="L244" s="21">
        <f>SUM(F$3:F243)+I244</f>
        <v>0.17595077770092951</v>
      </c>
      <c r="M244" s="21">
        <f>SUM(G$3:G243)+J244</f>
        <v>0.47676010272244951</v>
      </c>
      <c r="N244" s="21"/>
      <c r="O244" s="21"/>
      <c r="P244" s="21"/>
      <c r="Q244" s="19">
        <f t="shared" si="19"/>
        <v>0.12903891946692725</v>
      </c>
      <c r="R244" s="19">
        <f t="shared" si="20"/>
        <v>3.0958676173561912E-2</v>
      </c>
      <c r="S244" s="19">
        <f t="shared" si="21"/>
        <v>0.22730019554792061</v>
      </c>
      <c r="T244" s="19">
        <f t="shared" si="22"/>
        <v>-6.3205016585417773E-2</v>
      </c>
      <c r="U244" s="19">
        <f t="shared" si="23"/>
        <v>-0.17126170508355024</v>
      </c>
      <c r="V244" s="19">
        <f t="shared" si="24"/>
        <v>8.3886310850790027E-2</v>
      </c>
    </row>
    <row r="245" spans="1:22" x14ac:dyDescent="0.25">
      <c r="A245" s="26">
        <f>Wellpath!E245</f>
        <v>0</v>
      </c>
      <c r="B245" s="22">
        <v>0</v>
      </c>
      <c r="C245" s="22">
        <f>-SIN(Wellpath!$L245) * COS(Wellpath!$L245)</f>
        <v>0</v>
      </c>
      <c r="D245" s="22">
        <f>TAN(Dip) * SIN(Wellpath!$L245) * COS(Wellpath!$L245) * SIN(Wellpath!$O245)</f>
        <v>0</v>
      </c>
      <c r="E245" s="20">
        <f>Model!$W$13*((drdp!B245+drdp!K245)*ASZ!$B245+(drdp!E245+drdp!N245)*ASZ!$C245+(drdp!H245+drdp!Q245)*ASZ!$D245)</f>
        <v>0</v>
      </c>
      <c r="F245" s="20">
        <f>Model!$W$13*((drdp!C245+drdp!L245)*ASZ!$B245+(drdp!F245+drdp!O245)*ASZ!$C245+(drdp!I245+drdp!R245)*ASZ!$D245)</f>
        <v>0</v>
      </c>
      <c r="G245" s="20">
        <f>Model!$W$13*((drdp!D245+drdp!M245)*ASZ!$B245+(drdp!G245+drdp!P245)*ASZ!$C245+(drdp!J245+drdp!S245)*ASZ!$D245)</f>
        <v>0</v>
      </c>
      <c r="H245" s="18">
        <f>Model!$W$13*((drdp!B245)*ASZ!$B245+(drdp!E245)*ASZ!$C245+(drdp!H245)*ASZ!$D245)</f>
        <v>0</v>
      </c>
      <c r="I245" s="18">
        <f>Model!$W$13*((drdp!C245)*ASZ!$B245+(drdp!F245)*ASZ!$C245+(drdp!I245)*ASZ!$D245)</f>
        <v>0</v>
      </c>
      <c r="J245" s="18">
        <f>Model!$W$13*((drdp!D245)*ASZ!$B245+(drdp!G245)*ASZ!$C245+(drdp!J245)*ASZ!$D245)</f>
        <v>0</v>
      </c>
      <c r="K245" s="21">
        <f>SUM(E$3:E244)+H245</f>
        <v>-0.35921987621361828</v>
      </c>
      <c r="L245" s="21">
        <f>SUM(F$3:F244)+I245</f>
        <v>0.17595077770092951</v>
      </c>
      <c r="M245" s="21">
        <f>SUM(G$3:G244)+J245</f>
        <v>0.47676010272244951</v>
      </c>
      <c r="N245" s="21"/>
      <c r="O245" s="21"/>
      <c r="P245" s="21"/>
      <c r="Q245" s="19">
        <f t="shared" si="19"/>
        <v>0.12903891946692725</v>
      </c>
      <c r="R245" s="19">
        <f t="shared" si="20"/>
        <v>3.0958676173561912E-2</v>
      </c>
      <c r="S245" s="19">
        <f t="shared" si="21"/>
        <v>0.22730019554792061</v>
      </c>
      <c r="T245" s="19">
        <f t="shared" si="22"/>
        <v>-6.3205016585417773E-2</v>
      </c>
      <c r="U245" s="19">
        <f t="shared" si="23"/>
        <v>-0.17126170508355024</v>
      </c>
      <c r="V245" s="19">
        <f t="shared" si="24"/>
        <v>8.3886310850790027E-2</v>
      </c>
    </row>
    <row r="246" spans="1:22" x14ac:dyDescent="0.25">
      <c r="A246" s="26">
        <f>Wellpath!E246</f>
        <v>0</v>
      </c>
      <c r="B246" s="22">
        <v>0</v>
      </c>
      <c r="C246" s="22">
        <f>-SIN(Wellpath!$L246) * COS(Wellpath!$L246)</f>
        <v>0</v>
      </c>
      <c r="D246" s="22">
        <f>TAN(Dip) * SIN(Wellpath!$L246) * COS(Wellpath!$L246) * SIN(Wellpath!$O246)</f>
        <v>0</v>
      </c>
      <c r="E246" s="20">
        <f>Model!$W$13*((drdp!B246+drdp!K246)*ASZ!$B246+(drdp!E246+drdp!N246)*ASZ!$C246+(drdp!H246+drdp!Q246)*ASZ!$D246)</f>
        <v>0</v>
      </c>
      <c r="F246" s="20">
        <f>Model!$W$13*((drdp!C246+drdp!L246)*ASZ!$B246+(drdp!F246+drdp!O246)*ASZ!$C246+(drdp!I246+drdp!R246)*ASZ!$D246)</f>
        <v>0</v>
      </c>
      <c r="G246" s="20">
        <f>Model!$W$13*((drdp!D246+drdp!M246)*ASZ!$B246+(drdp!G246+drdp!P246)*ASZ!$C246+(drdp!J246+drdp!S246)*ASZ!$D246)</f>
        <v>0</v>
      </c>
      <c r="H246" s="18">
        <f>Model!$W$13*((drdp!B246)*ASZ!$B246+(drdp!E246)*ASZ!$C246+(drdp!H246)*ASZ!$D246)</f>
        <v>0</v>
      </c>
      <c r="I246" s="18">
        <f>Model!$W$13*((drdp!C246)*ASZ!$B246+(drdp!F246)*ASZ!$C246+(drdp!I246)*ASZ!$D246)</f>
        <v>0</v>
      </c>
      <c r="J246" s="18">
        <f>Model!$W$13*((drdp!D246)*ASZ!$B246+(drdp!G246)*ASZ!$C246+(drdp!J246)*ASZ!$D246)</f>
        <v>0</v>
      </c>
      <c r="K246" s="21">
        <f>SUM(E$3:E245)+H246</f>
        <v>-0.35921987621361828</v>
      </c>
      <c r="L246" s="21">
        <f>SUM(F$3:F245)+I246</f>
        <v>0.17595077770092951</v>
      </c>
      <c r="M246" s="21">
        <f>SUM(G$3:G245)+J246</f>
        <v>0.47676010272244951</v>
      </c>
      <c r="N246" s="21"/>
      <c r="O246" s="21"/>
      <c r="P246" s="21"/>
      <c r="Q246" s="19">
        <f t="shared" si="19"/>
        <v>0.12903891946692725</v>
      </c>
      <c r="R246" s="19">
        <f t="shared" si="20"/>
        <v>3.0958676173561912E-2</v>
      </c>
      <c r="S246" s="19">
        <f t="shared" si="21"/>
        <v>0.22730019554792061</v>
      </c>
      <c r="T246" s="19">
        <f t="shared" si="22"/>
        <v>-6.3205016585417773E-2</v>
      </c>
      <c r="U246" s="19">
        <f t="shared" si="23"/>
        <v>-0.17126170508355024</v>
      </c>
      <c r="V246" s="19">
        <f t="shared" si="24"/>
        <v>8.3886310850790027E-2</v>
      </c>
    </row>
    <row r="247" spans="1:22" x14ac:dyDescent="0.25">
      <c r="A247" s="26">
        <f>Wellpath!E247</f>
        <v>0</v>
      </c>
      <c r="B247" s="22">
        <v>0</v>
      </c>
      <c r="C247" s="22">
        <f>-SIN(Wellpath!$L247) * COS(Wellpath!$L247)</f>
        <v>0</v>
      </c>
      <c r="D247" s="22">
        <f>TAN(Dip) * SIN(Wellpath!$L247) * COS(Wellpath!$L247) * SIN(Wellpath!$O247)</f>
        <v>0</v>
      </c>
      <c r="E247" s="20">
        <f>Model!$W$13*((drdp!B247+drdp!K247)*ASZ!$B247+(drdp!E247+drdp!N247)*ASZ!$C247+(drdp!H247+drdp!Q247)*ASZ!$D247)</f>
        <v>0</v>
      </c>
      <c r="F247" s="20">
        <f>Model!$W$13*((drdp!C247+drdp!L247)*ASZ!$B247+(drdp!F247+drdp!O247)*ASZ!$C247+(drdp!I247+drdp!R247)*ASZ!$D247)</f>
        <v>0</v>
      </c>
      <c r="G247" s="20">
        <f>Model!$W$13*((drdp!D247+drdp!M247)*ASZ!$B247+(drdp!G247+drdp!P247)*ASZ!$C247+(drdp!J247+drdp!S247)*ASZ!$D247)</f>
        <v>0</v>
      </c>
      <c r="H247" s="18">
        <f>Model!$W$13*((drdp!B247)*ASZ!$B247+(drdp!E247)*ASZ!$C247+(drdp!H247)*ASZ!$D247)</f>
        <v>0</v>
      </c>
      <c r="I247" s="18">
        <f>Model!$W$13*((drdp!C247)*ASZ!$B247+(drdp!F247)*ASZ!$C247+(drdp!I247)*ASZ!$D247)</f>
        <v>0</v>
      </c>
      <c r="J247" s="18">
        <f>Model!$W$13*((drdp!D247)*ASZ!$B247+(drdp!G247)*ASZ!$C247+(drdp!J247)*ASZ!$D247)</f>
        <v>0</v>
      </c>
      <c r="K247" s="21">
        <f>SUM(E$3:E246)+H247</f>
        <v>-0.35921987621361828</v>
      </c>
      <c r="L247" s="21">
        <f>SUM(F$3:F246)+I247</f>
        <v>0.17595077770092951</v>
      </c>
      <c r="M247" s="21">
        <f>SUM(G$3:G246)+J247</f>
        <v>0.47676010272244951</v>
      </c>
      <c r="N247" s="21"/>
      <c r="O247" s="21"/>
      <c r="P247" s="21"/>
      <c r="Q247" s="19">
        <f t="shared" si="19"/>
        <v>0.12903891946692725</v>
      </c>
      <c r="R247" s="19">
        <f t="shared" si="20"/>
        <v>3.0958676173561912E-2</v>
      </c>
      <c r="S247" s="19">
        <f t="shared" si="21"/>
        <v>0.22730019554792061</v>
      </c>
      <c r="T247" s="19">
        <f t="shared" si="22"/>
        <v>-6.3205016585417773E-2</v>
      </c>
      <c r="U247" s="19">
        <f t="shared" si="23"/>
        <v>-0.17126170508355024</v>
      </c>
      <c r="V247" s="19">
        <f t="shared" si="24"/>
        <v>8.3886310850790027E-2</v>
      </c>
    </row>
    <row r="248" spans="1:22" x14ac:dyDescent="0.25">
      <c r="A248" s="26">
        <f>Wellpath!E248</f>
        <v>0</v>
      </c>
      <c r="B248" s="22">
        <v>0</v>
      </c>
      <c r="C248" s="22">
        <f>-SIN(Wellpath!$L248) * COS(Wellpath!$L248)</f>
        <v>0</v>
      </c>
      <c r="D248" s="22">
        <f>TAN(Dip) * SIN(Wellpath!$L248) * COS(Wellpath!$L248) * SIN(Wellpath!$O248)</f>
        <v>0</v>
      </c>
      <c r="E248" s="20">
        <f>Model!$W$13*((drdp!B248+drdp!K248)*ASZ!$B248+(drdp!E248+drdp!N248)*ASZ!$C248+(drdp!H248+drdp!Q248)*ASZ!$D248)</f>
        <v>0</v>
      </c>
      <c r="F248" s="20">
        <f>Model!$W$13*((drdp!C248+drdp!L248)*ASZ!$B248+(drdp!F248+drdp!O248)*ASZ!$C248+(drdp!I248+drdp!R248)*ASZ!$D248)</f>
        <v>0</v>
      </c>
      <c r="G248" s="20">
        <f>Model!$W$13*((drdp!D248+drdp!M248)*ASZ!$B248+(drdp!G248+drdp!P248)*ASZ!$C248+(drdp!J248+drdp!S248)*ASZ!$D248)</f>
        <v>0</v>
      </c>
      <c r="H248" s="18">
        <f>Model!$W$13*((drdp!B248)*ASZ!$B248+(drdp!E248)*ASZ!$C248+(drdp!H248)*ASZ!$D248)</f>
        <v>0</v>
      </c>
      <c r="I248" s="18">
        <f>Model!$W$13*((drdp!C248)*ASZ!$B248+(drdp!F248)*ASZ!$C248+(drdp!I248)*ASZ!$D248)</f>
        <v>0</v>
      </c>
      <c r="J248" s="18">
        <f>Model!$W$13*((drdp!D248)*ASZ!$B248+(drdp!G248)*ASZ!$C248+(drdp!J248)*ASZ!$D248)</f>
        <v>0</v>
      </c>
      <c r="K248" s="21">
        <f>SUM(E$3:E247)+H248</f>
        <v>-0.35921987621361828</v>
      </c>
      <c r="L248" s="21">
        <f>SUM(F$3:F247)+I248</f>
        <v>0.17595077770092951</v>
      </c>
      <c r="M248" s="21">
        <f>SUM(G$3:G247)+J248</f>
        <v>0.47676010272244951</v>
      </c>
      <c r="N248" s="21"/>
      <c r="O248" s="21"/>
      <c r="P248" s="21"/>
      <c r="Q248" s="19">
        <f t="shared" si="19"/>
        <v>0.12903891946692725</v>
      </c>
      <c r="R248" s="19">
        <f t="shared" si="20"/>
        <v>3.0958676173561912E-2</v>
      </c>
      <c r="S248" s="19">
        <f t="shared" si="21"/>
        <v>0.22730019554792061</v>
      </c>
      <c r="T248" s="19">
        <f t="shared" si="22"/>
        <v>-6.3205016585417773E-2</v>
      </c>
      <c r="U248" s="19">
        <f t="shared" si="23"/>
        <v>-0.17126170508355024</v>
      </c>
      <c r="V248" s="19">
        <f t="shared" si="24"/>
        <v>8.3886310850790027E-2</v>
      </c>
    </row>
    <row r="249" spans="1:22" x14ac:dyDescent="0.25">
      <c r="A249" s="26">
        <f>Wellpath!E249</f>
        <v>0</v>
      </c>
      <c r="B249" s="22">
        <v>0</v>
      </c>
      <c r="C249" s="22">
        <f>-SIN(Wellpath!$L249) * COS(Wellpath!$L249)</f>
        <v>0</v>
      </c>
      <c r="D249" s="22">
        <f>TAN(Dip) * SIN(Wellpath!$L249) * COS(Wellpath!$L249) * SIN(Wellpath!$O249)</f>
        <v>0</v>
      </c>
      <c r="E249" s="20">
        <f>Model!$W$13*((drdp!B249+drdp!K249)*ASZ!$B249+(drdp!E249+drdp!N249)*ASZ!$C249+(drdp!H249+drdp!Q249)*ASZ!$D249)</f>
        <v>0</v>
      </c>
      <c r="F249" s="20">
        <f>Model!$W$13*((drdp!C249+drdp!L249)*ASZ!$B249+(drdp!F249+drdp!O249)*ASZ!$C249+(drdp!I249+drdp!R249)*ASZ!$D249)</f>
        <v>0</v>
      </c>
      <c r="G249" s="20">
        <f>Model!$W$13*((drdp!D249+drdp!M249)*ASZ!$B249+(drdp!G249+drdp!P249)*ASZ!$C249+(drdp!J249+drdp!S249)*ASZ!$D249)</f>
        <v>0</v>
      </c>
      <c r="H249" s="18">
        <f>Model!$W$13*((drdp!B249)*ASZ!$B249+(drdp!E249)*ASZ!$C249+(drdp!H249)*ASZ!$D249)</f>
        <v>0</v>
      </c>
      <c r="I249" s="18">
        <f>Model!$W$13*((drdp!C249)*ASZ!$B249+(drdp!F249)*ASZ!$C249+(drdp!I249)*ASZ!$D249)</f>
        <v>0</v>
      </c>
      <c r="J249" s="18">
        <f>Model!$W$13*((drdp!D249)*ASZ!$B249+(drdp!G249)*ASZ!$C249+(drdp!J249)*ASZ!$D249)</f>
        <v>0</v>
      </c>
      <c r="K249" s="21">
        <f>SUM(E$3:E248)+H249</f>
        <v>-0.35921987621361828</v>
      </c>
      <c r="L249" s="21">
        <f>SUM(F$3:F248)+I249</f>
        <v>0.17595077770092951</v>
      </c>
      <c r="M249" s="21">
        <f>SUM(G$3:G248)+J249</f>
        <v>0.47676010272244951</v>
      </c>
      <c r="N249" s="21"/>
      <c r="O249" s="21"/>
      <c r="P249" s="21"/>
      <c r="Q249" s="19">
        <f t="shared" si="19"/>
        <v>0.12903891946692725</v>
      </c>
      <c r="R249" s="19">
        <f t="shared" si="20"/>
        <v>3.0958676173561912E-2</v>
      </c>
      <c r="S249" s="19">
        <f t="shared" si="21"/>
        <v>0.22730019554792061</v>
      </c>
      <c r="T249" s="19">
        <f t="shared" si="22"/>
        <v>-6.3205016585417773E-2</v>
      </c>
      <c r="U249" s="19">
        <f t="shared" si="23"/>
        <v>-0.17126170508355024</v>
      </c>
      <c r="V249" s="19">
        <f t="shared" si="24"/>
        <v>8.3886310850790027E-2</v>
      </c>
    </row>
    <row r="250" spans="1:22" x14ac:dyDescent="0.25">
      <c r="A250" s="26">
        <f>Wellpath!E250</f>
        <v>0</v>
      </c>
      <c r="B250" s="22">
        <v>0</v>
      </c>
      <c r="C250" s="22">
        <f>-SIN(Wellpath!$L250) * COS(Wellpath!$L250)</f>
        <v>0</v>
      </c>
      <c r="D250" s="22">
        <f>TAN(Dip) * SIN(Wellpath!$L250) * COS(Wellpath!$L250) * SIN(Wellpath!$O250)</f>
        <v>0</v>
      </c>
      <c r="E250" s="20">
        <f>Model!$W$13*((drdp!B250+drdp!K250)*ASZ!$B250+(drdp!E250+drdp!N250)*ASZ!$C250+(drdp!H250+drdp!Q250)*ASZ!$D250)</f>
        <v>0</v>
      </c>
      <c r="F250" s="20">
        <f>Model!$W$13*((drdp!C250+drdp!L250)*ASZ!$B250+(drdp!F250+drdp!O250)*ASZ!$C250+(drdp!I250+drdp!R250)*ASZ!$D250)</f>
        <v>0</v>
      </c>
      <c r="G250" s="20">
        <f>Model!$W$13*((drdp!D250+drdp!M250)*ASZ!$B250+(drdp!G250+drdp!P250)*ASZ!$C250+(drdp!J250+drdp!S250)*ASZ!$D250)</f>
        <v>0</v>
      </c>
      <c r="H250" s="18">
        <f>Model!$W$13*((drdp!B250)*ASZ!$B250+(drdp!E250)*ASZ!$C250+(drdp!H250)*ASZ!$D250)</f>
        <v>0</v>
      </c>
      <c r="I250" s="18">
        <f>Model!$W$13*((drdp!C250)*ASZ!$B250+(drdp!F250)*ASZ!$C250+(drdp!I250)*ASZ!$D250)</f>
        <v>0</v>
      </c>
      <c r="J250" s="18">
        <f>Model!$W$13*((drdp!D250)*ASZ!$B250+(drdp!G250)*ASZ!$C250+(drdp!J250)*ASZ!$D250)</f>
        <v>0</v>
      </c>
      <c r="K250" s="21">
        <f>SUM(E$3:E249)+H250</f>
        <v>-0.35921987621361828</v>
      </c>
      <c r="L250" s="21">
        <f>SUM(F$3:F249)+I250</f>
        <v>0.17595077770092951</v>
      </c>
      <c r="M250" s="21">
        <f>SUM(G$3:G249)+J250</f>
        <v>0.47676010272244951</v>
      </c>
      <c r="N250" s="21"/>
      <c r="O250" s="21"/>
      <c r="P250" s="21"/>
      <c r="Q250" s="19">
        <f t="shared" si="19"/>
        <v>0.12903891946692725</v>
      </c>
      <c r="R250" s="19">
        <f t="shared" si="20"/>
        <v>3.0958676173561912E-2</v>
      </c>
      <c r="S250" s="19">
        <f t="shared" si="21"/>
        <v>0.22730019554792061</v>
      </c>
      <c r="T250" s="19">
        <f t="shared" si="22"/>
        <v>-6.3205016585417773E-2</v>
      </c>
      <c r="U250" s="19">
        <f t="shared" si="23"/>
        <v>-0.17126170508355024</v>
      </c>
      <c r="V250" s="19">
        <f t="shared" si="24"/>
        <v>8.3886310850790027E-2</v>
      </c>
    </row>
    <row r="251" spans="1:22" x14ac:dyDescent="0.25">
      <c r="A251" s="26">
        <f>Wellpath!E251</f>
        <v>0</v>
      </c>
      <c r="B251" s="22">
        <v>0</v>
      </c>
      <c r="C251" s="22">
        <f>-SIN(Wellpath!$L251) * COS(Wellpath!$L251)</f>
        <v>0</v>
      </c>
      <c r="D251" s="22">
        <f>TAN(Dip) * SIN(Wellpath!$L251) * COS(Wellpath!$L251) * SIN(Wellpath!$O251)</f>
        <v>0</v>
      </c>
      <c r="E251" s="20">
        <f>Model!$W$13*((drdp!B251+drdp!K251)*ASZ!$B251+(drdp!E251+drdp!N251)*ASZ!$C251+(drdp!H251+drdp!Q251)*ASZ!$D251)</f>
        <v>0</v>
      </c>
      <c r="F251" s="20">
        <f>Model!$W$13*((drdp!C251+drdp!L251)*ASZ!$B251+(drdp!F251+drdp!O251)*ASZ!$C251+(drdp!I251+drdp!R251)*ASZ!$D251)</f>
        <v>0</v>
      </c>
      <c r="G251" s="20">
        <f>Model!$W$13*((drdp!D251+drdp!M251)*ASZ!$B251+(drdp!G251+drdp!P251)*ASZ!$C251+(drdp!J251+drdp!S251)*ASZ!$D251)</f>
        <v>0</v>
      </c>
      <c r="H251" s="18">
        <f>Model!$W$13*((drdp!B251)*ASZ!$B251+(drdp!E251)*ASZ!$C251+(drdp!H251)*ASZ!$D251)</f>
        <v>0</v>
      </c>
      <c r="I251" s="18">
        <f>Model!$W$13*((drdp!C251)*ASZ!$B251+(drdp!F251)*ASZ!$C251+(drdp!I251)*ASZ!$D251)</f>
        <v>0</v>
      </c>
      <c r="J251" s="18">
        <f>Model!$W$13*((drdp!D251)*ASZ!$B251+(drdp!G251)*ASZ!$C251+(drdp!J251)*ASZ!$D251)</f>
        <v>0</v>
      </c>
      <c r="K251" s="21">
        <f>SUM(E$3:E250)+H251</f>
        <v>-0.35921987621361828</v>
      </c>
      <c r="L251" s="21">
        <f>SUM(F$3:F250)+I251</f>
        <v>0.17595077770092951</v>
      </c>
      <c r="M251" s="21">
        <f>SUM(G$3:G250)+J251</f>
        <v>0.47676010272244951</v>
      </c>
      <c r="N251" s="21"/>
      <c r="O251" s="21"/>
      <c r="P251" s="21"/>
      <c r="Q251" s="19">
        <f t="shared" si="19"/>
        <v>0.12903891946692725</v>
      </c>
      <c r="R251" s="19">
        <f t="shared" si="20"/>
        <v>3.0958676173561912E-2</v>
      </c>
      <c r="S251" s="19">
        <f t="shared" si="21"/>
        <v>0.22730019554792061</v>
      </c>
      <c r="T251" s="19">
        <f t="shared" si="22"/>
        <v>-6.3205016585417773E-2</v>
      </c>
      <c r="U251" s="19">
        <f t="shared" si="23"/>
        <v>-0.17126170508355024</v>
      </c>
      <c r="V251" s="19">
        <f t="shared" si="24"/>
        <v>8.3886310850790027E-2</v>
      </c>
    </row>
    <row r="252" spans="1:22" x14ac:dyDescent="0.25">
      <c r="A252" s="26">
        <f>Wellpath!E252</f>
        <v>0</v>
      </c>
      <c r="B252" s="22">
        <v>0</v>
      </c>
      <c r="C252" s="22">
        <f>-SIN(Wellpath!$L252) * COS(Wellpath!$L252)</f>
        <v>0</v>
      </c>
      <c r="D252" s="22">
        <f>TAN(Dip) * SIN(Wellpath!$L252) * COS(Wellpath!$L252) * SIN(Wellpath!$O252)</f>
        <v>0</v>
      </c>
      <c r="E252" s="20">
        <f>Model!$W$13*((drdp!B252+drdp!K252)*ASZ!$B252+(drdp!E252+drdp!N252)*ASZ!$C252+(drdp!H252+drdp!Q252)*ASZ!$D252)</f>
        <v>0</v>
      </c>
      <c r="F252" s="20">
        <f>Model!$W$13*((drdp!C252+drdp!L252)*ASZ!$B252+(drdp!F252+drdp!O252)*ASZ!$C252+(drdp!I252+drdp!R252)*ASZ!$D252)</f>
        <v>0</v>
      </c>
      <c r="G252" s="20">
        <f>Model!$W$13*((drdp!D252+drdp!M252)*ASZ!$B252+(drdp!G252+drdp!P252)*ASZ!$C252+(drdp!J252+drdp!S252)*ASZ!$D252)</f>
        <v>0</v>
      </c>
      <c r="H252" s="18">
        <f>Model!$W$13*((drdp!B252)*ASZ!$B252+(drdp!E252)*ASZ!$C252+(drdp!H252)*ASZ!$D252)</f>
        <v>0</v>
      </c>
      <c r="I252" s="18">
        <f>Model!$W$13*((drdp!C252)*ASZ!$B252+(drdp!F252)*ASZ!$C252+(drdp!I252)*ASZ!$D252)</f>
        <v>0</v>
      </c>
      <c r="J252" s="18">
        <f>Model!$W$13*((drdp!D252)*ASZ!$B252+(drdp!G252)*ASZ!$C252+(drdp!J252)*ASZ!$D252)</f>
        <v>0</v>
      </c>
      <c r="K252" s="21">
        <f>SUM(E$3:E251)+H252</f>
        <v>-0.35921987621361828</v>
      </c>
      <c r="L252" s="21">
        <f>SUM(F$3:F251)+I252</f>
        <v>0.17595077770092951</v>
      </c>
      <c r="M252" s="21">
        <f>SUM(G$3:G251)+J252</f>
        <v>0.47676010272244951</v>
      </c>
      <c r="N252" s="21"/>
      <c r="O252" s="21"/>
      <c r="P252" s="21"/>
      <c r="Q252" s="19">
        <f t="shared" si="19"/>
        <v>0.12903891946692725</v>
      </c>
      <c r="R252" s="19">
        <f t="shared" si="20"/>
        <v>3.0958676173561912E-2</v>
      </c>
      <c r="S252" s="19">
        <f t="shared" si="21"/>
        <v>0.22730019554792061</v>
      </c>
      <c r="T252" s="19">
        <f t="shared" si="22"/>
        <v>-6.3205016585417773E-2</v>
      </c>
      <c r="U252" s="19">
        <f t="shared" si="23"/>
        <v>-0.17126170508355024</v>
      </c>
      <c r="V252" s="19">
        <f t="shared" si="24"/>
        <v>8.3886310850790027E-2</v>
      </c>
    </row>
    <row r="253" spans="1:22" x14ac:dyDescent="0.25">
      <c r="A253" s="26">
        <f>Wellpath!E253</f>
        <v>0</v>
      </c>
      <c r="B253" s="22">
        <v>0</v>
      </c>
      <c r="C253" s="22">
        <f>-SIN(Wellpath!$L253) * COS(Wellpath!$L253)</f>
        <v>0</v>
      </c>
      <c r="D253" s="22">
        <f>TAN(Dip) * SIN(Wellpath!$L253) * COS(Wellpath!$L253) * SIN(Wellpath!$O253)</f>
        <v>0</v>
      </c>
      <c r="E253" s="20">
        <f>Model!$W$13*((drdp!B253+drdp!K253)*ASZ!$B253+(drdp!E253+drdp!N253)*ASZ!$C253+(drdp!H253+drdp!Q253)*ASZ!$D253)</f>
        <v>0</v>
      </c>
      <c r="F253" s="20">
        <f>Model!$W$13*((drdp!C253+drdp!L253)*ASZ!$B253+(drdp!F253+drdp!O253)*ASZ!$C253+(drdp!I253+drdp!R253)*ASZ!$D253)</f>
        <v>0</v>
      </c>
      <c r="G253" s="20">
        <f>Model!$W$13*((drdp!D253+drdp!M253)*ASZ!$B253+(drdp!G253+drdp!P253)*ASZ!$C253+(drdp!J253+drdp!S253)*ASZ!$D253)</f>
        <v>0</v>
      </c>
      <c r="H253" s="18">
        <f>Model!$W$13*((drdp!B253)*ASZ!$B253+(drdp!E253)*ASZ!$C253+(drdp!H253)*ASZ!$D253)</f>
        <v>0</v>
      </c>
      <c r="I253" s="18">
        <f>Model!$W$13*((drdp!C253)*ASZ!$B253+(drdp!F253)*ASZ!$C253+(drdp!I253)*ASZ!$D253)</f>
        <v>0</v>
      </c>
      <c r="J253" s="18">
        <f>Model!$W$13*((drdp!D253)*ASZ!$B253+(drdp!G253)*ASZ!$C253+(drdp!J253)*ASZ!$D253)</f>
        <v>0</v>
      </c>
      <c r="K253" s="21">
        <f>SUM(E$3:E252)+H253</f>
        <v>-0.35921987621361828</v>
      </c>
      <c r="L253" s="21">
        <f>SUM(F$3:F252)+I253</f>
        <v>0.17595077770092951</v>
      </c>
      <c r="M253" s="21">
        <f>SUM(G$3:G252)+J253</f>
        <v>0.47676010272244951</v>
      </c>
      <c r="N253" s="21"/>
      <c r="O253" s="21"/>
      <c r="P253" s="21"/>
      <c r="Q253" s="19">
        <f t="shared" si="19"/>
        <v>0.12903891946692725</v>
      </c>
      <c r="R253" s="19">
        <f t="shared" si="20"/>
        <v>3.0958676173561912E-2</v>
      </c>
      <c r="S253" s="19">
        <f t="shared" si="21"/>
        <v>0.22730019554792061</v>
      </c>
      <c r="T253" s="19">
        <f t="shared" si="22"/>
        <v>-6.3205016585417773E-2</v>
      </c>
      <c r="U253" s="19">
        <f t="shared" si="23"/>
        <v>-0.17126170508355024</v>
      </c>
      <c r="V253" s="19">
        <f t="shared" si="24"/>
        <v>8.3886310850790027E-2</v>
      </c>
    </row>
    <row r="254" spans="1:22" x14ac:dyDescent="0.25">
      <c r="A254" s="26">
        <f>Wellpath!E254</f>
        <v>0</v>
      </c>
      <c r="B254" s="22">
        <v>0</v>
      </c>
      <c r="C254" s="22">
        <f>-SIN(Wellpath!$L254) * COS(Wellpath!$L254)</f>
        <v>0</v>
      </c>
      <c r="D254" s="22">
        <f>TAN(Dip) * SIN(Wellpath!$L254) * COS(Wellpath!$L254) * SIN(Wellpath!$O254)</f>
        <v>0</v>
      </c>
      <c r="E254" s="20">
        <f>Model!$W$13*((drdp!B254+drdp!K254)*ASZ!$B254+(drdp!E254+drdp!N254)*ASZ!$C254+(drdp!H254+drdp!Q254)*ASZ!$D254)</f>
        <v>0</v>
      </c>
      <c r="F254" s="20">
        <f>Model!$W$13*((drdp!C254+drdp!L254)*ASZ!$B254+(drdp!F254+drdp!O254)*ASZ!$C254+(drdp!I254+drdp!R254)*ASZ!$D254)</f>
        <v>0</v>
      </c>
      <c r="G254" s="20">
        <f>Model!$W$13*((drdp!D254+drdp!M254)*ASZ!$B254+(drdp!G254+drdp!P254)*ASZ!$C254+(drdp!J254+drdp!S254)*ASZ!$D254)</f>
        <v>0</v>
      </c>
      <c r="H254" s="18">
        <f>Model!$W$13*((drdp!B254)*ASZ!$B254+(drdp!E254)*ASZ!$C254+(drdp!H254)*ASZ!$D254)</f>
        <v>0</v>
      </c>
      <c r="I254" s="18">
        <f>Model!$W$13*((drdp!C254)*ASZ!$B254+(drdp!F254)*ASZ!$C254+(drdp!I254)*ASZ!$D254)</f>
        <v>0</v>
      </c>
      <c r="J254" s="18">
        <f>Model!$W$13*((drdp!D254)*ASZ!$B254+(drdp!G254)*ASZ!$C254+(drdp!J254)*ASZ!$D254)</f>
        <v>0</v>
      </c>
      <c r="K254" s="21">
        <f>SUM(E$3:E253)+H254</f>
        <v>-0.35921987621361828</v>
      </c>
      <c r="L254" s="21">
        <f>SUM(F$3:F253)+I254</f>
        <v>0.17595077770092951</v>
      </c>
      <c r="M254" s="21">
        <f>SUM(G$3:G253)+J254</f>
        <v>0.47676010272244951</v>
      </c>
      <c r="N254" s="21"/>
      <c r="O254" s="21"/>
      <c r="P254" s="21"/>
      <c r="Q254" s="19">
        <f t="shared" si="19"/>
        <v>0.12903891946692725</v>
      </c>
      <c r="R254" s="19">
        <f t="shared" si="20"/>
        <v>3.0958676173561912E-2</v>
      </c>
      <c r="S254" s="19">
        <f t="shared" si="21"/>
        <v>0.22730019554792061</v>
      </c>
      <c r="T254" s="19">
        <f t="shared" si="22"/>
        <v>-6.3205016585417773E-2</v>
      </c>
      <c r="U254" s="19">
        <f t="shared" si="23"/>
        <v>-0.17126170508355024</v>
      </c>
      <c r="V254" s="19">
        <f t="shared" si="24"/>
        <v>8.3886310850790027E-2</v>
      </c>
    </row>
    <row r="255" spans="1:22" x14ac:dyDescent="0.25">
      <c r="A255" s="26">
        <f>Wellpath!E255</f>
        <v>0</v>
      </c>
      <c r="B255" s="22">
        <v>0</v>
      </c>
      <c r="C255" s="22">
        <f>-SIN(Wellpath!$L255) * COS(Wellpath!$L255)</f>
        <v>0</v>
      </c>
      <c r="D255" s="22">
        <f>TAN(Dip) * SIN(Wellpath!$L255) * COS(Wellpath!$L255) * SIN(Wellpath!$O255)</f>
        <v>0</v>
      </c>
      <c r="E255" s="20">
        <f>Model!$W$13*((drdp!B255+drdp!K255)*ASZ!$B255+(drdp!E255+drdp!N255)*ASZ!$C255+(drdp!H255+drdp!Q255)*ASZ!$D255)</f>
        <v>0</v>
      </c>
      <c r="F255" s="20">
        <f>Model!$W$13*((drdp!C255+drdp!L255)*ASZ!$B255+(drdp!F255+drdp!O255)*ASZ!$C255+(drdp!I255+drdp!R255)*ASZ!$D255)</f>
        <v>0</v>
      </c>
      <c r="G255" s="20">
        <f>Model!$W$13*((drdp!D255+drdp!M255)*ASZ!$B255+(drdp!G255+drdp!P255)*ASZ!$C255+(drdp!J255+drdp!S255)*ASZ!$D255)</f>
        <v>0</v>
      </c>
      <c r="H255" s="18">
        <f>Model!$W$13*((drdp!B255)*ASZ!$B255+(drdp!E255)*ASZ!$C255+(drdp!H255)*ASZ!$D255)</f>
        <v>0</v>
      </c>
      <c r="I255" s="18">
        <f>Model!$W$13*((drdp!C255)*ASZ!$B255+(drdp!F255)*ASZ!$C255+(drdp!I255)*ASZ!$D255)</f>
        <v>0</v>
      </c>
      <c r="J255" s="18">
        <f>Model!$W$13*((drdp!D255)*ASZ!$B255+(drdp!G255)*ASZ!$C255+(drdp!J255)*ASZ!$D255)</f>
        <v>0</v>
      </c>
      <c r="K255" s="21">
        <f>SUM(E$3:E254)+H255</f>
        <v>-0.35921987621361828</v>
      </c>
      <c r="L255" s="21">
        <f>SUM(F$3:F254)+I255</f>
        <v>0.17595077770092951</v>
      </c>
      <c r="M255" s="21">
        <f>SUM(G$3:G254)+J255</f>
        <v>0.47676010272244951</v>
      </c>
      <c r="N255" s="21"/>
      <c r="O255" s="21"/>
      <c r="P255" s="21"/>
      <c r="Q255" s="19">
        <f t="shared" si="19"/>
        <v>0.12903891946692725</v>
      </c>
      <c r="R255" s="19">
        <f t="shared" si="20"/>
        <v>3.0958676173561912E-2</v>
      </c>
      <c r="S255" s="19">
        <f t="shared" si="21"/>
        <v>0.22730019554792061</v>
      </c>
      <c r="T255" s="19">
        <f t="shared" si="22"/>
        <v>-6.3205016585417773E-2</v>
      </c>
      <c r="U255" s="19">
        <f t="shared" si="23"/>
        <v>-0.17126170508355024</v>
      </c>
      <c r="V255" s="19">
        <f t="shared" si="24"/>
        <v>8.3886310850790027E-2</v>
      </c>
    </row>
    <row r="256" spans="1:22" x14ac:dyDescent="0.25">
      <c r="A256" s="26">
        <f>Wellpath!E256</f>
        <v>0</v>
      </c>
      <c r="B256" s="22">
        <v>0</v>
      </c>
      <c r="C256" s="22">
        <f>-SIN(Wellpath!$L256) * COS(Wellpath!$L256)</f>
        <v>0</v>
      </c>
      <c r="D256" s="22">
        <f>TAN(Dip) * SIN(Wellpath!$L256) * COS(Wellpath!$L256) * SIN(Wellpath!$O256)</f>
        <v>0</v>
      </c>
      <c r="E256" s="20">
        <f>Model!$W$13*((drdp!B256+drdp!K256)*ASZ!$B256+(drdp!E256+drdp!N256)*ASZ!$C256+(drdp!H256+drdp!Q256)*ASZ!$D256)</f>
        <v>0</v>
      </c>
      <c r="F256" s="20">
        <f>Model!$W$13*((drdp!C256+drdp!L256)*ASZ!$B256+(drdp!F256+drdp!O256)*ASZ!$C256+(drdp!I256+drdp!R256)*ASZ!$D256)</f>
        <v>0</v>
      </c>
      <c r="G256" s="20">
        <f>Model!$W$13*((drdp!D256+drdp!M256)*ASZ!$B256+(drdp!G256+drdp!P256)*ASZ!$C256+(drdp!J256+drdp!S256)*ASZ!$D256)</f>
        <v>0</v>
      </c>
      <c r="H256" s="18">
        <f>Model!$W$13*((drdp!B256)*ASZ!$B256+(drdp!E256)*ASZ!$C256+(drdp!H256)*ASZ!$D256)</f>
        <v>0</v>
      </c>
      <c r="I256" s="18">
        <f>Model!$W$13*((drdp!C256)*ASZ!$B256+(drdp!F256)*ASZ!$C256+(drdp!I256)*ASZ!$D256)</f>
        <v>0</v>
      </c>
      <c r="J256" s="18">
        <f>Model!$W$13*((drdp!D256)*ASZ!$B256+(drdp!G256)*ASZ!$C256+(drdp!J256)*ASZ!$D256)</f>
        <v>0</v>
      </c>
      <c r="K256" s="21">
        <f>SUM(E$3:E255)+H256</f>
        <v>-0.35921987621361828</v>
      </c>
      <c r="L256" s="21">
        <f>SUM(F$3:F255)+I256</f>
        <v>0.17595077770092951</v>
      </c>
      <c r="M256" s="21">
        <f>SUM(G$3:G255)+J256</f>
        <v>0.47676010272244951</v>
      </c>
      <c r="N256" s="21"/>
      <c r="O256" s="21"/>
      <c r="P256" s="21"/>
      <c r="Q256" s="19">
        <f t="shared" si="19"/>
        <v>0.12903891946692725</v>
      </c>
      <c r="R256" s="19">
        <f t="shared" si="20"/>
        <v>3.0958676173561912E-2</v>
      </c>
      <c r="S256" s="19">
        <f t="shared" si="21"/>
        <v>0.22730019554792061</v>
      </c>
      <c r="T256" s="19">
        <f t="shared" si="22"/>
        <v>-6.3205016585417773E-2</v>
      </c>
      <c r="U256" s="19">
        <f t="shared" si="23"/>
        <v>-0.17126170508355024</v>
      </c>
      <c r="V256" s="19">
        <f t="shared" si="24"/>
        <v>8.3886310850790027E-2</v>
      </c>
    </row>
    <row r="257" spans="1:22" x14ac:dyDescent="0.25">
      <c r="A257" s="26">
        <f>Wellpath!E257</f>
        <v>0</v>
      </c>
      <c r="B257" s="22">
        <v>0</v>
      </c>
      <c r="C257" s="22">
        <f>-SIN(Wellpath!$L257) * COS(Wellpath!$L257)</f>
        <v>0</v>
      </c>
      <c r="D257" s="22">
        <f>TAN(Dip) * SIN(Wellpath!$L257) * COS(Wellpath!$L257) * SIN(Wellpath!$O257)</f>
        <v>0</v>
      </c>
      <c r="E257" s="20">
        <f>Model!$W$13*((drdp!B257+drdp!K257)*ASZ!$B257+(drdp!E257+drdp!N257)*ASZ!$C257+(drdp!H257+drdp!Q257)*ASZ!$D257)</f>
        <v>0</v>
      </c>
      <c r="F257" s="20">
        <f>Model!$W$13*((drdp!C257+drdp!L257)*ASZ!$B257+(drdp!F257+drdp!O257)*ASZ!$C257+(drdp!I257+drdp!R257)*ASZ!$D257)</f>
        <v>0</v>
      </c>
      <c r="G257" s="20">
        <f>Model!$W$13*((drdp!D257+drdp!M257)*ASZ!$B257+(drdp!G257+drdp!P257)*ASZ!$C257+(drdp!J257+drdp!S257)*ASZ!$D257)</f>
        <v>0</v>
      </c>
      <c r="H257" s="18">
        <f>Model!$W$13*((drdp!B257)*ASZ!$B257+(drdp!E257)*ASZ!$C257+(drdp!H257)*ASZ!$D257)</f>
        <v>0</v>
      </c>
      <c r="I257" s="18">
        <f>Model!$W$13*((drdp!C257)*ASZ!$B257+(drdp!F257)*ASZ!$C257+(drdp!I257)*ASZ!$D257)</f>
        <v>0</v>
      </c>
      <c r="J257" s="18">
        <f>Model!$W$13*((drdp!D257)*ASZ!$B257+(drdp!G257)*ASZ!$C257+(drdp!J257)*ASZ!$D257)</f>
        <v>0</v>
      </c>
      <c r="K257" s="21">
        <f>SUM(E$3:E256)+H257</f>
        <v>-0.35921987621361828</v>
      </c>
      <c r="L257" s="21">
        <f>SUM(F$3:F256)+I257</f>
        <v>0.17595077770092951</v>
      </c>
      <c r="M257" s="21">
        <f>SUM(G$3:G256)+J257</f>
        <v>0.47676010272244951</v>
      </c>
      <c r="N257" s="21"/>
      <c r="O257" s="21"/>
      <c r="P257" s="21"/>
      <c r="Q257" s="19">
        <f t="shared" si="19"/>
        <v>0.12903891946692725</v>
      </c>
      <c r="R257" s="19">
        <f t="shared" si="20"/>
        <v>3.0958676173561912E-2</v>
      </c>
      <c r="S257" s="19">
        <f t="shared" si="21"/>
        <v>0.22730019554792061</v>
      </c>
      <c r="T257" s="19">
        <f t="shared" si="22"/>
        <v>-6.3205016585417773E-2</v>
      </c>
      <c r="U257" s="19">
        <f t="shared" si="23"/>
        <v>-0.17126170508355024</v>
      </c>
      <c r="V257" s="19">
        <f t="shared" si="24"/>
        <v>8.3886310850790027E-2</v>
      </c>
    </row>
    <row r="258" spans="1:22" x14ac:dyDescent="0.25">
      <c r="A258" s="26">
        <f>Wellpath!E258</f>
        <v>0</v>
      </c>
      <c r="B258" s="22">
        <v>0</v>
      </c>
      <c r="C258" s="22">
        <f>-SIN(Wellpath!$L258) * COS(Wellpath!$L258)</f>
        <v>0</v>
      </c>
      <c r="D258" s="22">
        <f>TAN(Dip) * SIN(Wellpath!$L258) * COS(Wellpath!$L258) * SIN(Wellpath!$O258)</f>
        <v>0</v>
      </c>
      <c r="E258" s="20">
        <f>Model!$W$13*((drdp!B258+drdp!K258)*ASZ!$B258+(drdp!E258+drdp!N258)*ASZ!$C258+(drdp!H258+drdp!Q258)*ASZ!$D258)</f>
        <v>0</v>
      </c>
      <c r="F258" s="20">
        <f>Model!$W$13*((drdp!C258+drdp!L258)*ASZ!$B258+(drdp!F258+drdp!O258)*ASZ!$C258+(drdp!I258+drdp!R258)*ASZ!$D258)</f>
        <v>0</v>
      </c>
      <c r="G258" s="20">
        <f>Model!$W$13*((drdp!D258+drdp!M258)*ASZ!$B258+(drdp!G258+drdp!P258)*ASZ!$C258+(drdp!J258+drdp!S258)*ASZ!$D258)</f>
        <v>0</v>
      </c>
      <c r="H258" s="18">
        <f>Model!$W$13*((drdp!B258)*ASZ!$B258+(drdp!E258)*ASZ!$C258+(drdp!H258)*ASZ!$D258)</f>
        <v>0</v>
      </c>
      <c r="I258" s="18">
        <f>Model!$W$13*((drdp!C258)*ASZ!$B258+(drdp!F258)*ASZ!$C258+(drdp!I258)*ASZ!$D258)</f>
        <v>0</v>
      </c>
      <c r="J258" s="18">
        <f>Model!$W$13*((drdp!D258)*ASZ!$B258+(drdp!G258)*ASZ!$C258+(drdp!J258)*ASZ!$D258)</f>
        <v>0</v>
      </c>
      <c r="K258" s="21">
        <f>SUM(E$3:E257)+H258</f>
        <v>-0.35921987621361828</v>
      </c>
      <c r="L258" s="21">
        <f>SUM(F$3:F257)+I258</f>
        <v>0.17595077770092951</v>
      </c>
      <c r="M258" s="21">
        <f>SUM(G$3:G257)+J258</f>
        <v>0.47676010272244951</v>
      </c>
      <c r="N258" s="21"/>
      <c r="O258" s="21"/>
      <c r="P258" s="21"/>
      <c r="Q258" s="19">
        <f t="shared" si="19"/>
        <v>0.12903891946692725</v>
      </c>
      <c r="R258" s="19">
        <f t="shared" si="20"/>
        <v>3.0958676173561912E-2</v>
      </c>
      <c r="S258" s="19">
        <f t="shared" si="21"/>
        <v>0.22730019554792061</v>
      </c>
      <c r="T258" s="19">
        <f t="shared" si="22"/>
        <v>-6.3205016585417773E-2</v>
      </c>
      <c r="U258" s="19">
        <f t="shared" si="23"/>
        <v>-0.17126170508355024</v>
      </c>
      <c r="V258" s="19">
        <f t="shared" si="24"/>
        <v>8.3886310850790027E-2</v>
      </c>
    </row>
    <row r="259" spans="1:22" x14ac:dyDescent="0.25">
      <c r="A259" s="26">
        <f>Wellpath!E259</f>
        <v>0</v>
      </c>
      <c r="B259" s="22">
        <v>0</v>
      </c>
      <c r="C259" s="22">
        <f>-SIN(Wellpath!$L259) * COS(Wellpath!$L259)</f>
        <v>0</v>
      </c>
      <c r="D259" s="22">
        <f>TAN(Dip) * SIN(Wellpath!$L259) * COS(Wellpath!$L259) * SIN(Wellpath!$O259)</f>
        <v>0</v>
      </c>
      <c r="E259" s="20">
        <f>Model!$W$13*((drdp!B259+drdp!K259)*ASZ!$B259+(drdp!E259+drdp!N259)*ASZ!$C259+(drdp!H259+drdp!Q259)*ASZ!$D259)</f>
        <v>0</v>
      </c>
      <c r="F259" s="20">
        <f>Model!$W$13*((drdp!C259+drdp!L259)*ASZ!$B259+(drdp!F259+drdp!O259)*ASZ!$C259+(drdp!I259+drdp!R259)*ASZ!$D259)</f>
        <v>0</v>
      </c>
      <c r="G259" s="20">
        <f>Model!$W$13*((drdp!D259+drdp!M259)*ASZ!$B259+(drdp!G259+drdp!P259)*ASZ!$C259+(drdp!J259+drdp!S259)*ASZ!$D259)</f>
        <v>0</v>
      </c>
      <c r="H259" s="18">
        <f>Model!$W$13*((drdp!B259)*ASZ!$B259+(drdp!E259)*ASZ!$C259+(drdp!H259)*ASZ!$D259)</f>
        <v>0</v>
      </c>
      <c r="I259" s="18">
        <f>Model!$W$13*((drdp!C259)*ASZ!$B259+(drdp!F259)*ASZ!$C259+(drdp!I259)*ASZ!$D259)</f>
        <v>0</v>
      </c>
      <c r="J259" s="18">
        <f>Model!$W$13*((drdp!D259)*ASZ!$B259+(drdp!G259)*ASZ!$C259+(drdp!J259)*ASZ!$D259)</f>
        <v>0</v>
      </c>
      <c r="K259" s="21">
        <f>SUM(E$3:E258)+H259</f>
        <v>-0.35921987621361828</v>
      </c>
      <c r="L259" s="21">
        <f>SUM(F$3:F258)+I259</f>
        <v>0.17595077770092951</v>
      </c>
      <c r="M259" s="21">
        <f>SUM(G$3:G258)+J259</f>
        <v>0.47676010272244951</v>
      </c>
      <c r="N259" s="21"/>
      <c r="O259" s="21"/>
      <c r="P259" s="21"/>
      <c r="Q259" s="19">
        <f t="shared" si="19"/>
        <v>0.12903891946692725</v>
      </c>
      <c r="R259" s="19">
        <f t="shared" si="20"/>
        <v>3.0958676173561912E-2</v>
      </c>
      <c r="S259" s="19">
        <f t="shared" si="21"/>
        <v>0.22730019554792061</v>
      </c>
      <c r="T259" s="19">
        <f t="shared" si="22"/>
        <v>-6.3205016585417773E-2</v>
      </c>
      <c r="U259" s="19">
        <f t="shared" si="23"/>
        <v>-0.17126170508355024</v>
      </c>
      <c r="V259" s="19">
        <f t="shared" si="24"/>
        <v>8.3886310850790027E-2</v>
      </c>
    </row>
    <row r="260" spans="1:22" x14ac:dyDescent="0.25">
      <c r="A260" s="26">
        <f>Wellpath!E260</f>
        <v>0</v>
      </c>
      <c r="B260" s="22">
        <v>0</v>
      </c>
      <c r="C260" s="22">
        <f>-SIN(Wellpath!$L260) * COS(Wellpath!$L260)</f>
        <v>0</v>
      </c>
      <c r="D260" s="22">
        <f>TAN(Dip) * SIN(Wellpath!$L260) * COS(Wellpath!$L260) * SIN(Wellpath!$O260)</f>
        <v>0</v>
      </c>
      <c r="E260" s="20">
        <f>Model!$W$13*((drdp!B260+drdp!K260)*ASZ!$B260+(drdp!E260+drdp!N260)*ASZ!$C260+(drdp!H260+drdp!Q260)*ASZ!$D260)</f>
        <v>0</v>
      </c>
      <c r="F260" s="20">
        <f>Model!$W$13*((drdp!C260+drdp!L260)*ASZ!$B260+(drdp!F260+drdp!O260)*ASZ!$C260+(drdp!I260+drdp!R260)*ASZ!$D260)</f>
        <v>0</v>
      </c>
      <c r="G260" s="20">
        <f>Model!$W$13*((drdp!D260+drdp!M260)*ASZ!$B260+(drdp!G260+drdp!P260)*ASZ!$C260+(drdp!J260+drdp!S260)*ASZ!$D260)</f>
        <v>0</v>
      </c>
      <c r="H260" s="18">
        <f>Model!$W$13*((drdp!B260)*ASZ!$B260+(drdp!E260)*ASZ!$C260+(drdp!H260)*ASZ!$D260)</f>
        <v>0</v>
      </c>
      <c r="I260" s="18">
        <f>Model!$W$13*((drdp!C260)*ASZ!$B260+(drdp!F260)*ASZ!$C260+(drdp!I260)*ASZ!$D260)</f>
        <v>0</v>
      </c>
      <c r="J260" s="18">
        <f>Model!$W$13*((drdp!D260)*ASZ!$B260+(drdp!G260)*ASZ!$C260+(drdp!J260)*ASZ!$D260)</f>
        <v>0</v>
      </c>
      <c r="K260" s="21">
        <f>SUM(E$3:E259)+H260</f>
        <v>-0.35921987621361828</v>
      </c>
      <c r="L260" s="21">
        <f>SUM(F$3:F259)+I260</f>
        <v>0.17595077770092951</v>
      </c>
      <c r="M260" s="21">
        <f>SUM(G$3:G259)+J260</f>
        <v>0.47676010272244951</v>
      </c>
      <c r="N260" s="21"/>
      <c r="O260" s="21"/>
      <c r="P260" s="21"/>
      <c r="Q260" s="19">
        <f t="shared" si="19"/>
        <v>0.12903891946692725</v>
      </c>
      <c r="R260" s="19">
        <f t="shared" si="20"/>
        <v>3.0958676173561912E-2</v>
      </c>
      <c r="S260" s="19">
        <f t="shared" si="21"/>
        <v>0.22730019554792061</v>
      </c>
      <c r="T260" s="19">
        <f t="shared" si="22"/>
        <v>-6.3205016585417773E-2</v>
      </c>
      <c r="U260" s="19">
        <f t="shared" si="23"/>
        <v>-0.17126170508355024</v>
      </c>
      <c r="V260" s="19">
        <f t="shared" si="24"/>
        <v>8.3886310850790027E-2</v>
      </c>
    </row>
    <row r="261" spans="1:22" x14ac:dyDescent="0.25">
      <c r="A261" s="26">
        <f>Wellpath!E261</f>
        <v>0</v>
      </c>
      <c r="B261" s="22">
        <v>0</v>
      </c>
      <c r="C261" s="22">
        <f>-SIN(Wellpath!$L261) * COS(Wellpath!$L261)</f>
        <v>0</v>
      </c>
      <c r="D261" s="22">
        <f>TAN(Dip) * SIN(Wellpath!$L261) * COS(Wellpath!$L261) * SIN(Wellpath!$O261)</f>
        <v>0</v>
      </c>
      <c r="E261" s="20">
        <f>Model!$W$13*((drdp!B261+drdp!K261)*ASZ!$B261+(drdp!E261+drdp!N261)*ASZ!$C261+(drdp!H261+drdp!Q261)*ASZ!$D261)</f>
        <v>0</v>
      </c>
      <c r="F261" s="20">
        <f>Model!$W$13*((drdp!C261+drdp!L261)*ASZ!$B261+(drdp!F261+drdp!O261)*ASZ!$C261+(drdp!I261+drdp!R261)*ASZ!$D261)</f>
        <v>0</v>
      </c>
      <c r="G261" s="20">
        <f>Model!$W$13*((drdp!D261+drdp!M261)*ASZ!$B261+(drdp!G261+drdp!P261)*ASZ!$C261+(drdp!J261+drdp!S261)*ASZ!$D261)</f>
        <v>0</v>
      </c>
      <c r="H261" s="18">
        <f>Model!$W$13*((drdp!B261)*ASZ!$B261+(drdp!E261)*ASZ!$C261+(drdp!H261)*ASZ!$D261)</f>
        <v>0</v>
      </c>
      <c r="I261" s="18">
        <f>Model!$W$13*((drdp!C261)*ASZ!$B261+(drdp!F261)*ASZ!$C261+(drdp!I261)*ASZ!$D261)</f>
        <v>0</v>
      </c>
      <c r="J261" s="18">
        <f>Model!$W$13*((drdp!D261)*ASZ!$B261+(drdp!G261)*ASZ!$C261+(drdp!J261)*ASZ!$D261)</f>
        <v>0</v>
      </c>
      <c r="K261" s="21">
        <f>SUM(E$3:E260)+H261</f>
        <v>-0.35921987621361828</v>
      </c>
      <c r="L261" s="21">
        <f>SUM(F$3:F260)+I261</f>
        <v>0.17595077770092951</v>
      </c>
      <c r="M261" s="21">
        <f>SUM(G$3:G260)+J261</f>
        <v>0.47676010272244951</v>
      </c>
      <c r="N261" s="21"/>
      <c r="O261" s="21"/>
      <c r="P261" s="21"/>
      <c r="Q261" s="19">
        <f t="shared" si="19"/>
        <v>0.12903891946692725</v>
      </c>
      <c r="R261" s="19">
        <f t="shared" si="20"/>
        <v>3.0958676173561912E-2</v>
      </c>
      <c r="S261" s="19">
        <f t="shared" si="21"/>
        <v>0.22730019554792061</v>
      </c>
      <c r="T261" s="19">
        <f t="shared" si="22"/>
        <v>-6.3205016585417773E-2</v>
      </c>
      <c r="U261" s="19">
        <f t="shared" si="23"/>
        <v>-0.17126170508355024</v>
      </c>
      <c r="V261" s="19">
        <f t="shared" si="24"/>
        <v>8.3886310850790027E-2</v>
      </c>
    </row>
    <row r="262" spans="1:22" x14ac:dyDescent="0.25">
      <c r="A262" s="26">
        <f>Wellpath!E262</f>
        <v>0</v>
      </c>
      <c r="B262" s="22">
        <v>0</v>
      </c>
      <c r="C262" s="22">
        <f>-SIN(Wellpath!$L262) * COS(Wellpath!$L262)</f>
        <v>0</v>
      </c>
      <c r="D262" s="22">
        <f>TAN(Dip) * SIN(Wellpath!$L262) * COS(Wellpath!$L262) * SIN(Wellpath!$O262)</f>
        <v>0</v>
      </c>
      <c r="E262" s="20">
        <f>Model!$W$13*((drdp!B262+drdp!K262)*ASZ!$B262+(drdp!E262+drdp!N262)*ASZ!$C262+(drdp!H262+drdp!Q262)*ASZ!$D262)</f>
        <v>0</v>
      </c>
      <c r="F262" s="20">
        <f>Model!$W$13*((drdp!C262+drdp!L262)*ASZ!$B262+(drdp!F262+drdp!O262)*ASZ!$C262+(drdp!I262+drdp!R262)*ASZ!$D262)</f>
        <v>0</v>
      </c>
      <c r="G262" s="20">
        <f>Model!$W$13*((drdp!D262+drdp!M262)*ASZ!$B262+(drdp!G262+drdp!P262)*ASZ!$C262+(drdp!J262+drdp!S262)*ASZ!$D262)</f>
        <v>0</v>
      </c>
      <c r="H262" s="18">
        <f>Model!$W$13*((drdp!B262)*ASZ!$B262+(drdp!E262)*ASZ!$C262+(drdp!H262)*ASZ!$D262)</f>
        <v>0</v>
      </c>
      <c r="I262" s="18">
        <f>Model!$W$13*((drdp!C262)*ASZ!$B262+(drdp!F262)*ASZ!$C262+(drdp!I262)*ASZ!$D262)</f>
        <v>0</v>
      </c>
      <c r="J262" s="18">
        <f>Model!$W$13*((drdp!D262)*ASZ!$B262+(drdp!G262)*ASZ!$C262+(drdp!J262)*ASZ!$D262)</f>
        <v>0</v>
      </c>
      <c r="K262" s="21">
        <f>SUM(E$3:E261)+H262</f>
        <v>-0.35921987621361828</v>
      </c>
      <c r="L262" s="21">
        <f>SUM(F$3:F261)+I262</f>
        <v>0.17595077770092951</v>
      </c>
      <c r="M262" s="21">
        <f>SUM(G$3:G261)+J262</f>
        <v>0.47676010272244951</v>
      </c>
      <c r="N262" s="21"/>
      <c r="O262" s="21"/>
      <c r="P262" s="21"/>
      <c r="Q262" s="19">
        <f t="shared" ref="Q262:Q270" si="25">K262^2</f>
        <v>0.12903891946692725</v>
      </c>
      <c r="R262" s="19">
        <f t="shared" ref="R262:R270" si="26">L262^2</f>
        <v>3.0958676173561912E-2</v>
      </c>
      <c r="S262" s="19">
        <f t="shared" ref="S262:S270" si="27">M262^2</f>
        <v>0.22730019554792061</v>
      </c>
      <c r="T262" s="19">
        <f t="shared" ref="T262:T270" si="28">K262*L262</f>
        <v>-6.3205016585417773E-2</v>
      </c>
      <c r="U262" s="19">
        <f t="shared" ref="U262:U270" si="29">K262*M262</f>
        <v>-0.17126170508355024</v>
      </c>
      <c r="V262" s="19">
        <f t="shared" ref="V262:V270" si="30">L262*M262</f>
        <v>8.3886310850790027E-2</v>
      </c>
    </row>
    <row r="263" spans="1:22" x14ac:dyDescent="0.25">
      <c r="A263" s="26">
        <f>Wellpath!E263</f>
        <v>0</v>
      </c>
      <c r="B263" s="22">
        <v>0</v>
      </c>
      <c r="C263" s="22">
        <f>-SIN(Wellpath!$L263) * COS(Wellpath!$L263)</f>
        <v>0</v>
      </c>
      <c r="D263" s="22">
        <f>TAN(Dip) * SIN(Wellpath!$L263) * COS(Wellpath!$L263) * SIN(Wellpath!$O263)</f>
        <v>0</v>
      </c>
      <c r="E263" s="20">
        <f>Model!$W$13*((drdp!B263+drdp!K263)*ASZ!$B263+(drdp!E263+drdp!N263)*ASZ!$C263+(drdp!H263+drdp!Q263)*ASZ!$D263)</f>
        <v>0</v>
      </c>
      <c r="F263" s="20">
        <f>Model!$W$13*((drdp!C263+drdp!L263)*ASZ!$B263+(drdp!F263+drdp!O263)*ASZ!$C263+(drdp!I263+drdp!R263)*ASZ!$D263)</f>
        <v>0</v>
      </c>
      <c r="G263" s="20">
        <f>Model!$W$13*((drdp!D263+drdp!M263)*ASZ!$B263+(drdp!G263+drdp!P263)*ASZ!$C263+(drdp!J263+drdp!S263)*ASZ!$D263)</f>
        <v>0</v>
      </c>
      <c r="H263" s="18">
        <f>Model!$W$13*((drdp!B263)*ASZ!$B263+(drdp!E263)*ASZ!$C263+(drdp!H263)*ASZ!$D263)</f>
        <v>0</v>
      </c>
      <c r="I263" s="18">
        <f>Model!$W$13*((drdp!C263)*ASZ!$B263+(drdp!F263)*ASZ!$C263+(drdp!I263)*ASZ!$D263)</f>
        <v>0</v>
      </c>
      <c r="J263" s="18">
        <f>Model!$W$13*((drdp!D263)*ASZ!$B263+(drdp!G263)*ASZ!$C263+(drdp!J263)*ASZ!$D263)</f>
        <v>0</v>
      </c>
      <c r="K263" s="21">
        <f>SUM(E$3:E262)+H263</f>
        <v>-0.35921987621361828</v>
      </c>
      <c r="L263" s="21">
        <f>SUM(F$3:F262)+I263</f>
        <v>0.17595077770092951</v>
      </c>
      <c r="M263" s="21">
        <f>SUM(G$3:G262)+J263</f>
        <v>0.47676010272244951</v>
      </c>
      <c r="N263" s="21"/>
      <c r="O263" s="21"/>
      <c r="P263" s="21"/>
      <c r="Q263" s="19">
        <f t="shared" si="25"/>
        <v>0.12903891946692725</v>
      </c>
      <c r="R263" s="19">
        <f t="shared" si="26"/>
        <v>3.0958676173561912E-2</v>
      </c>
      <c r="S263" s="19">
        <f t="shared" si="27"/>
        <v>0.22730019554792061</v>
      </c>
      <c r="T263" s="19">
        <f t="shared" si="28"/>
        <v>-6.3205016585417773E-2</v>
      </c>
      <c r="U263" s="19">
        <f t="shared" si="29"/>
        <v>-0.17126170508355024</v>
      </c>
      <c r="V263" s="19">
        <f t="shared" si="30"/>
        <v>8.3886310850790027E-2</v>
      </c>
    </row>
    <row r="264" spans="1:22" x14ac:dyDescent="0.25">
      <c r="A264" s="26">
        <f>Wellpath!E264</f>
        <v>0</v>
      </c>
      <c r="B264" s="22">
        <v>0</v>
      </c>
      <c r="C264" s="22">
        <f>-SIN(Wellpath!$L264) * COS(Wellpath!$L264)</f>
        <v>0</v>
      </c>
      <c r="D264" s="22">
        <f>TAN(Dip) * SIN(Wellpath!$L264) * COS(Wellpath!$L264) * SIN(Wellpath!$O264)</f>
        <v>0</v>
      </c>
      <c r="E264" s="20">
        <f>Model!$W$13*((drdp!B264+drdp!K264)*ASZ!$B264+(drdp!E264+drdp!N264)*ASZ!$C264+(drdp!H264+drdp!Q264)*ASZ!$D264)</f>
        <v>0</v>
      </c>
      <c r="F264" s="20">
        <f>Model!$W$13*((drdp!C264+drdp!L264)*ASZ!$B264+(drdp!F264+drdp!O264)*ASZ!$C264+(drdp!I264+drdp!R264)*ASZ!$D264)</f>
        <v>0</v>
      </c>
      <c r="G264" s="20">
        <f>Model!$W$13*((drdp!D264+drdp!M264)*ASZ!$B264+(drdp!G264+drdp!P264)*ASZ!$C264+(drdp!J264+drdp!S264)*ASZ!$D264)</f>
        <v>0</v>
      </c>
      <c r="H264" s="18">
        <f>Model!$W$13*((drdp!B264)*ASZ!$B264+(drdp!E264)*ASZ!$C264+(drdp!H264)*ASZ!$D264)</f>
        <v>0</v>
      </c>
      <c r="I264" s="18">
        <f>Model!$W$13*((drdp!C264)*ASZ!$B264+(drdp!F264)*ASZ!$C264+(drdp!I264)*ASZ!$D264)</f>
        <v>0</v>
      </c>
      <c r="J264" s="18">
        <f>Model!$W$13*((drdp!D264)*ASZ!$B264+(drdp!G264)*ASZ!$C264+(drdp!J264)*ASZ!$D264)</f>
        <v>0</v>
      </c>
      <c r="K264" s="21">
        <f>SUM(E$3:E263)+H264</f>
        <v>-0.35921987621361828</v>
      </c>
      <c r="L264" s="21">
        <f>SUM(F$3:F263)+I264</f>
        <v>0.17595077770092951</v>
      </c>
      <c r="M264" s="21">
        <f>SUM(G$3:G263)+J264</f>
        <v>0.47676010272244951</v>
      </c>
      <c r="N264" s="21"/>
      <c r="O264" s="21"/>
      <c r="P264" s="21"/>
      <c r="Q264" s="19">
        <f t="shared" si="25"/>
        <v>0.12903891946692725</v>
      </c>
      <c r="R264" s="19">
        <f t="shared" si="26"/>
        <v>3.0958676173561912E-2</v>
      </c>
      <c r="S264" s="19">
        <f t="shared" si="27"/>
        <v>0.22730019554792061</v>
      </c>
      <c r="T264" s="19">
        <f t="shared" si="28"/>
        <v>-6.3205016585417773E-2</v>
      </c>
      <c r="U264" s="19">
        <f t="shared" si="29"/>
        <v>-0.17126170508355024</v>
      </c>
      <c r="V264" s="19">
        <f t="shared" si="30"/>
        <v>8.3886310850790027E-2</v>
      </c>
    </row>
    <row r="265" spans="1:22" x14ac:dyDescent="0.25">
      <c r="A265" s="26">
        <f>Wellpath!E265</f>
        <v>0</v>
      </c>
      <c r="B265" s="22">
        <v>0</v>
      </c>
      <c r="C265" s="22">
        <f>-SIN(Wellpath!$L265) * COS(Wellpath!$L265)</f>
        <v>0</v>
      </c>
      <c r="D265" s="22">
        <f>TAN(Dip) * SIN(Wellpath!$L265) * COS(Wellpath!$L265) * SIN(Wellpath!$O265)</f>
        <v>0</v>
      </c>
      <c r="E265" s="20">
        <f>Model!$W$13*((drdp!B265+drdp!K265)*ASZ!$B265+(drdp!E265+drdp!N265)*ASZ!$C265+(drdp!H265+drdp!Q265)*ASZ!$D265)</f>
        <v>0</v>
      </c>
      <c r="F265" s="20">
        <f>Model!$W$13*((drdp!C265+drdp!L265)*ASZ!$B265+(drdp!F265+drdp!O265)*ASZ!$C265+(drdp!I265+drdp!R265)*ASZ!$D265)</f>
        <v>0</v>
      </c>
      <c r="G265" s="20">
        <f>Model!$W$13*((drdp!D265+drdp!M265)*ASZ!$B265+(drdp!G265+drdp!P265)*ASZ!$C265+(drdp!J265+drdp!S265)*ASZ!$D265)</f>
        <v>0</v>
      </c>
      <c r="H265" s="18">
        <f>Model!$W$13*((drdp!B265)*ASZ!$B265+(drdp!E265)*ASZ!$C265+(drdp!H265)*ASZ!$D265)</f>
        <v>0</v>
      </c>
      <c r="I265" s="18">
        <f>Model!$W$13*((drdp!C265)*ASZ!$B265+(drdp!F265)*ASZ!$C265+(drdp!I265)*ASZ!$D265)</f>
        <v>0</v>
      </c>
      <c r="J265" s="18">
        <f>Model!$W$13*((drdp!D265)*ASZ!$B265+(drdp!G265)*ASZ!$C265+(drdp!J265)*ASZ!$D265)</f>
        <v>0</v>
      </c>
      <c r="K265" s="21">
        <f>SUM(E$3:E264)+H265</f>
        <v>-0.35921987621361828</v>
      </c>
      <c r="L265" s="21">
        <f>SUM(F$3:F264)+I265</f>
        <v>0.17595077770092951</v>
      </c>
      <c r="M265" s="21">
        <f>SUM(G$3:G264)+J265</f>
        <v>0.47676010272244951</v>
      </c>
      <c r="N265" s="21"/>
      <c r="O265" s="21"/>
      <c r="P265" s="21"/>
      <c r="Q265" s="19">
        <f t="shared" si="25"/>
        <v>0.12903891946692725</v>
      </c>
      <c r="R265" s="19">
        <f t="shared" si="26"/>
        <v>3.0958676173561912E-2</v>
      </c>
      <c r="S265" s="19">
        <f t="shared" si="27"/>
        <v>0.22730019554792061</v>
      </c>
      <c r="T265" s="19">
        <f t="shared" si="28"/>
        <v>-6.3205016585417773E-2</v>
      </c>
      <c r="U265" s="19">
        <f t="shared" si="29"/>
        <v>-0.17126170508355024</v>
      </c>
      <c r="V265" s="19">
        <f t="shared" si="30"/>
        <v>8.3886310850790027E-2</v>
      </c>
    </row>
    <row r="266" spans="1:22" x14ac:dyDescent="0.25">
      <c r="A266" s="26">
        <f>Wellpath!E266</f>
        <v>0</v>
      </c>
      <c r="B266" s="22">
        <v>0</v>
      </c>
      <c r="C266" s="22">
        <f>-SIN(Wellpath!$L266) * COS(Wellpath!$L266)</f>
        <v>0</v>
      </c>
      <c r="D266" s="22">
        <f>TAN(Dip) * SIN(Wellpath!$L266) * COS(Wellpath!$L266) * SIN(Wellpath!$O266)</f>
        <v>0</v>
      </c>
      <c r="E266" s="20">
        <f>Model!$W$13*((drdp!B266+drdp!K266)*ASZ!$B266+(drdp!E266+drdp!N266)*ASZ!$C266+(drdp!H266+drdp!Q266)*ASZ!$D266)</f>
        <v>0</v>
      </c>
      <c r="F266" s="20">
        <f>Model!$W$13*((drdp!C266+drdp!L266)*ASZ!$B266+(drdp!F266+drdp!O266)*ASZ!$C266+(drdp!I266+drdp!R266)*ASZ!$D266)</f>
        <v>0</v>
      </c>
      <c r="G266" s="20">
        <f>Model!$W$13*((drdp!D266+drdp!M266)*ASZ!$B266+(drdp!G266+drdp!P266)*ASZ!$C266+(drdp!J266+drdp!S266)*ASZ!$D266)</f>
        <v>0</v>
      </c>
      <c r="H266" s="18">
        <f>Model!$W$13*((drdp!B266)*ASZ!$B266+(drdp!E266)*ASZ!$C266+(drdp!H266)*ASZ!$D266)</f>
        <v>0</v>
      </c>
      <c r="I266" s="18">
        <f>Model!$W$13*((drdp!C266)*ASZ!$B266+(drdp!F266)*ASZ!$C266+(drdp!I266)*ASZ!$D266)</f>
        <v>0</v>
      </c>
      <c r="J266" s="18">
        <f>Model!$W$13*((drdp!D266)*ASZ!$B266+(drdp!G266)*ASZ!$C266+(drdp!J266)*ASZ!$D266)</f>
        <v>0</v>
      </c>
      <c r="K266" s="21">
        <f>SUM(E$3:E265)+H266</f>
        <v>-0.35921987621361828</v>
      </c>
      <c r="L266" s="21">
        <f>SUM(F$3:F265)+I266</f>
        <v>0.17595077770092951</v>
      </c>
      <c r="M266" s="21">
        <f>SUM(G$3:G265)+J266</f>
        <v>0.47676010272244951</v>
      </c>
      <c r="N266" s="21"/>
      <c r="O266" s="21"/>
      <c r="P266" s="21"/>
      <c r="Q266" s="19">
        <f t="shared" si="25"/>
        <v>0.12903891946692725</v>
      </c>
      <c r="R266" s="19">
        <f t="shared" si="26"/>
        <v>3.0958676173561912E-2</v>
      </c>
      <c r="S266" s="19">
        <f t="shared" si="27"/>
        <v>0.22730019554792061</v>
      </c>
      <c r="T266" s="19">
        <f t="shared" si="28"/>
        <v>-6.3205016585417773E-2</v>
      </c>
      <c r="U266" s="19">
        <f t="shared" si="29"/>
        <v>-0.17126170508355024</v>
      </c>
      <c r="V266" s="19">
        <f t="shared" si="30"/>
        <v>8.3886310850790027E-2</v>
      </c>
    </row>
    <row r="267" spans="1:22" x14ac:dyDescent="0.25">
      <c r="A267" s="26">
        <f>Wellpath!E267</f>
        <v>0</v>
      </c>
      <c r="B267" s="22">
        <v>0</v>
      </c>
      <c r="C267" s="22">
        <f>-SIN(Wellpath!$L267) * COS(Wellpath!$L267)</f>
        <v>0</v>
      </c>
      <c r="D267" s="22">
        <f>TAN(Dip) * SIN(Wellpath!$L267) * COS(Wellpath!$L267) * SIN(Wellpath!$O267)</f>
        <v>0</v>
      </c>
      <c r="E267" s="20">
        <f>Model!$W$13*((drdp!B267+drdp!K267)*ASZ!$B267+(drdp!E267+drdp!N267)*ASZ!$C267+(drdp!H267+drdp!Q267)*ASZ!$D267)</f>
        <v>0</v>
      </c>
      <c r="F267" s="20">
        <f>Model!$W$13*((drdp!C267+drdp!L267)*ASZ!$B267+(drdp!F267+drdp!O267)*ASZ!$C267+(drdp!I267+drdp!R267)*ASZ!$D267)</f>
        <v>0</v>
      </c>
      <c r="G267" s="20">
        <f>Model!$W$13*((drdp!D267+drdp!M267)*ASZ!$B267+(drdp!G267+drdp!P267)*ASZ!$C267+(drdp!J267+drdp!S267)*ASZ!$D267)</f>
        <v>0</v>
      </c>
      <c r="H267" s="18">
        <f>Model!$W$13*((drdp!B267)*ASZ!$B267+(drdp!E267)*ASZ!$C267+(drdp!H267)*ASZ!$D267)</f>
        <v>0</v>
      </c>
      <c r="I267" s="18">
        <f>Model!$W$13*((drdp!C267)*ASZ!$B267+(drdp!F267)*ASZ!$C267+(drdp!I267)*ASZ!$D267)</f>
        <v>0</v>
      </c>
      <c r="J267" s="18">
        <f>Model!$W$13*((drdp!D267)*ASZ!$B267+(drdp!G267)*ASZ!$C267+(drdp!J267)*ASZ!$D267)</f>
        <v>0</v>
      </c>
      <c r="K267" s="21">
        <f>SUM(E$3:E266)+H267</f>
        <v>-0.35921987621361828</v>
      </c>
      <c r="L267" s="21">
        <f>SUM(F$3:F266)+I267</f>
        <v>0.17595077770092951</v>
      </c>
      <c r="M267" s="21">
        <f>SUM(G$3:G266)+J267</f>
        <v>0.47676010272244951</v>
      </c>
      <c r="N267" s="21"/>
      <c r="O267" s="21"/>
      <c r="P267" s="21"/>
      <c r="Q267" s="19">
        <f t="shared" si="25"/>
        <v>0.12903891946692725</v>
      </c>
      <c r="R267" s="19">
        <f t="shared" si="26"/>
        <v>3.0958676173561912E-2</v>
      </c>
      <c r="S267" s="19">
        <f t="shared" si="27"/>
        <v>0.22730019554792061</v>
      </c>
      <c r="T267" s="19">
        <f t="shared" si="28"/>
        <v>-6.3205016585417773E-2</v>
      </c>
      <c r="U267" s="19">
        <f t="shared" si="29"/>
        <v>-0.17126170508355024</v>
      </c>
      <c r="V267" s="19">
        <f t="shared" si="30"/>
        <v>8.3886310850790027E-2</v>
      </c>
    </row>
    <row r="268" spans="1:22" x14ac:dyDescent="0.25">
      <c r="A268" s="26">
        <f>Wellpath!E268</f>
        <v>0</v>
      </c>
      <c r="B268" s="22">
        <v>0</v>
      </c>
      <c r="C268" s="22">
        <f>-SIN(Wellpath!$L268) * COS(Wellpath!$L268)</f>
        <v>0</v>
      </c>
      <c r="D268" s="22">
        <f>TAN(Dip) * SIN(Wellpath!$L268) * COS(Wellpath!$L268) * SIN(Wellpath!$O268)</f>
        <v>0</v>
      </c>
      <c r="E268" s="20">
        <f>Model!$W$13*((drdp!B268+drdp!K268)*ASZ!$B268+(drdp!E268+drdp!N268)*ASZ!$C268+(drdp!H268+drdp!Q268)*ASZ!$D268)</f>
        <v>0</v>
      </c>
      <c r="F268" s="20">
        <f>Model!$W$13*((drdp!C268+drdp!L268)*ASZ!$B268+(drdp!F268+drdp!O268)*ASZ!$C268+(drdp!I268+drdp!R268)*ASZ!$D268)</f>
        <v>0</v>
      </c>
      <c r="G268" s="20">
        <f>Model!$W$13*((drdp!D268+drdp!M268)*ASZ!$B268+(drdp!G268+drdp!P268)*ASZ!$C268+(drdp!J268+drdp!S268)*ASZ!$D268)</f>
        <v>0</v>
      </c>
      <c r="H268" s="18">
        <f>Model!$W$13*((drdp!B268)*ASZ!$B268+(drdp!E268)*ASZ!$C268+(drdp!H268)*ASZ!$D268)</f>
        <v>0</v>
      </c>
      <c r="I268" s="18">
        <f>Model!$W$13*((drdp!C268)*ASZ!$B268+(drdp!F268)*ASZ!$C268+(drdp!I268)*ASZ!$D268)</f>
        <v>0</v>
      </c>
      <c r="J268" s="18">
        <f>Model!$W$13*((drdp!D268)*ASZ!$B268+(drdp!G268)*ASZ!$C268+(drdp!J268)*ASZ!$D268)</f>
        <v>0</v>
      </c>
      <c r="K268" s="21">
        <f>SUM(E$3:E267)+H268</f>
        <v>-0.35921987621361828</v>
      </c>
      <c r="L268" s="21">
        <f>SUM(F$3:F267)+I268</f>
        <v>0.17595077770092951</v>
      </c>
      <c r="M268" s="21">
        <f>SUM(G$3:G267)+J268</f>
        <v>0.47676010272244951</v>
      </c>
      <c r="N268" s="21"/>
      <c r="O268" s="21"/>
      <c r="P268" s="21"/>
      <c r="Q268" s="19">
        <f t="shared" si="25"/>
        <v>0.12903891946692725</v>
      </c>
      <c r="R268" s="19">
        <f t="shared" si="26"/>
        <v>3.0958676173561912E-2</v>
      </c>
      <c r="S268" s="19">
        <f t="shared" si="27"/>
        <v>0.22730019554792061</v>
      </c>
      <c r="T268" s="19">
        <f t="shared" si="28"/>
        <v>-6.3205016585417773E-2</v>
      </c>
      <c r="U268" s="19">
        <f t="shared" si="29"/>
        <v>-0.17126170508355024</v>
      </c>
      <c r="V268" s="19">
        <f t="shared" si="30"/>
        <v>8.3886310850790027E-2</v>
      </c>
    </row>
    <row r="269" spans="1:22" x14ac:dyDescent="0.25">
      <c r="A269" s="26">
        <f>Wellpath!E269</f>
        <v>0</v>
      </c>
      <c r="B269" s="22">
        <v>0</v>
      </c>
      <c r="C269" s="22">
        <f>-SIN(Wellpath!$L269) * COS(Wellpath!$L269)</f>
        <v>0</v>
      </c>
      <c r="D269" s="22">
        <f>TAN(Dip) * SIN(Wellpath!$L269) * COS(Wellpath!$L269) * SIN(Wellpath!$O269)</f>
        <v>0</v>
      </c>
      <c r="E269" s="20">
        <f>Model!$W$13*((drdp!B269+drdp!K269)*ASZ!$B269+(drdp!E269+drdp!N269)*ASZ!$C269+(drdp!H269+drdp!Q269)*ASZ!$D269)</f>
        <v>0</v>
      </c>
      <c r="F269" s="20">
        <f>Model!$W$13*((drdp!C269+drdp!L269)*ASZ!$B269+(drdp!F269+drdp!O269)*ASZ!$C269+(drdp!I269+drdp!R269)*ASZ!$D269)</f>
        <v>0</v>
      </c>
      <c r="G269" s="20">
        <f>Model!$W$13*((drdp!D269+drdp!M269)*ASZ!$B269+(drdp!G269+drdp!P269)*ASZ!$C269+(drdp!J269+drdp!S269)*ASZ!$D269)</f>
        <v>0</v>
      </c>
      <c r="H269" s="18">
        <f>Model!$W$13*((drdp!B269)*ASZ!$B269+(drdp!E269)*ASZ!$C269+(drdp!H269)*ASZ!$D269)</f>
        <v>0</v>
      </c>
      <c r="I269" s="18">
        <f>Model!$W$13*((drdp!C269)*ASZ!$B269+(drdp!F269)*ASZ!$C269+(drdp!I269)*ASZ!$D269)</f>
        <v>0</v>
      </c>
      <c r="J269" s="18">
        <f>Model!$W$13*((drdp!D269)*ASZ!$B269+(drdp!G269)*ASZ!$C269+(drdp!J269)*ASZ!$D269)</f>
        <v>0</v>
      </c>
      <c r="K269" s="21">
        <f>SUM(E$3:E268)+H269</f>
        <v>-0.35921987621361828</v>
      </c>
      <c r="L269" s="21">
        <f>SUM(F$3:F268)+I269</f>
        <v>0.17595077770092951</v>
      </c>
      <c r="M269" s="21">
        <f>SUM(G$3:G268)+J269</f>
        <v>0.47676010272244951</v>
      </c>
      <c r="N269" s="21"/>
      <c r="O269" s="21"/>
      <c r="P269" s="21"/>
      <c r="Q269" s="19">
        <f t="shared" si="25"/>
        <v>0.12903891946692725</v>
      </c>
      <c r="R269" s="19">
        <f t="shared" si="26"/>
        <v>3.0958676173561912E-2</v>
      </c>
      <c r="S269" s="19">
        <f t="shared" si="27"/>
        <v>0.22730019554792061</v>
      </c>
      <c r="T269" s="19">
        <f t="shared" si="28"/>
        <v>-6.3205016585417773E-2</v>
      </c>
      <c r="U269" s="19">
        <f t="shared" si="29"/>
        <v>-0.17126170508355024</v>
      </c>
      <c r="V269" s="19">
        <f t="shared" si="30"/>
        <v>8.3886310850790027E-2</v>
      </c>
    </row>
    <row r="270" spans="1:22" x14ac:dyDescent="0.25">
      <c r="A270" s="26">
        <f>Wellpath!E270</f>
        <v>0</v>
      </c>
      <c r="B270" s="22">
        <v>0</v>
      </c>
      <c r="C270" s="22">
        <f>-SIN(Wellpath!$L270) * COS(Wellpath!$L270)</f>
        <v>0</v>
      </c>
      <c r="D270" s="22">
        <f>TAN(Dip) * SIN(Wellpath!$L270) * COS(Wellpath!$L270) * SIN(Wellpath!$O270)</f>
        <v>0</v>
      </c>
      <c r="E270" s="20">
        <f>Model!$W$13*((drdp!B270+drdp!K270)*ASZ!$B270+(drdp!E270+drdp!N270)*ASZ!$C270+(drdp!H270+drdp!Q270)*ASZ!$D270)</f>
        <v>0</v>
      </c>
      <c r="F270" s="20">
        <f>Model!$W$13*((drdp!C270+drdp!L270)*ASZ!$B270+(drdp!F270+drdp!O270)*ASZ!$C270+(drdp!I270+drdp!R270)*ASZ!$D270)</f>
        <v>0</v>
      </c>
      <c r="G270" s="20">
        <f>Model!$W$13*((drdp!D270+drdp!M270)*ASZ!$B270+(drdp!G270+drdp!P270)*ASZ!$C270+(drdp!J270+drdp!S270)*ASZ!$D270)</f>
        <v>0</v>
      </c>
      <c r="H270" s="18">
        <f>Model!$W$13*((drdp!B270)*ASZ!$B270+(drdp!E270)*ASZ!$C270+(drdp!H270)*ASZ!$D270)</f>
        <v>0</v>
      </c>
      <c r="I270" s="18">
        <f>Model!$W$13*((drdp!C270)*ASZ!$B270+(drdp!F270)*ASZ!$C270+(drdp!I270)*ASZ!$D270)</f>
        <v>0</v>
      </c>
      <c r="J270" s="18">
        <f>Model!$W$13*((drdp!D270)*ASZ!$B270+(drdp!G270)*ASZ!$C270+(drdp!J270)*ASZ!$D270)</f>
        <v>0</v>
      </c>
      <c r="K270" s="21">
        <f>SUM(E$3:E269)+H270</f>
        <v>-0.35921987621361828</v>
      </c>
      <c r="L270" s="21">
        <f>SUM(F$3:F269)+I270</f>
        <v>0.17595077770092951</v>
      </c>
      <c r="M270" s="21">
        <f>SUM(G$3:G269)+J270</f>
        <v>0.47676010272244951</v>
      </c>
      <c r="N270" s="21"/>
      <c r="O270" s="21"/>
      <c r="P270" s="21"/>
      <c r="Q270" s="19">
        <f t="shared" si="25"/>
        <v>0.12903891946692725</v>
      </c>
      <c r="R270" s="19">
        <f t="shared" si="26"/>
        <v>3.0958676173561912E-2</v>
      </c>
      <c r="S270" s="19">
        <f t="shared" si="27"/>
        <v>0.22730019554792061</v>
      </c>
      <c r="T270" s="19">
        <f t="shared" si="28"/>
        <v>-6.3205016585417773E-2</v>
      </c>
      <c r="U270" s="19">
        <f t="shared" si="29"/>
        <v>-0.17126170508355024</v>
      </c>
      <c r="V270" s="19">
        <f t="shared" si="30"/>
        <v>8.3886310850790027E-2</v>
      </c>
    </row>
    <row r="271" spans="1:22" x14ac:dyDescent="0.25">
      <c r="A271" s="26">
        <f>Wellpath!E271</f>
        <v>0</v>
      </c>
      <c r="B271" s="22">
        <v>0</v>
      </c>
      <c r="C271" s="22">
        <f>-SIN(Wellpath!$L271) * COS(Wellpath!$L271)</f>
        <v>0</v>
      </c>
      <c r="D271" s="22">
        <f>TAN(Dip) * SIN(Wellpath!$L271) * COS(Wellpath!$L271) * SIN(Wellpath!$O271)</f>
        <v>0</v>
      </c>
      <c r="E271" s="20">
        <f>Model!$W$13*((drdp!B271+drdp!K271)*ASZ!$B271+(drdp!E271+drdp!N271)*ASZ!$C271+(drdp!H271+drdp!Q271)*ASZ!$D271)</f>
        <v>0</v>
      </c>
      <c r="F271" s="20">
        <f>Model!$W$13*((drdp!C271+drdp!L271)*ASZ!$B271+(drdp!F271+drdp!O271)*ASZ!$C271+(drdp!I271+drdp!R271)*ASZ!$D271)</f>
        <v>0</v>
      </c>
      <c r="G271" s="20">
        <f>Model!$W$13*((drdp!D271+drdp!M271)*ASZ!$B271+(drdp!G271+drdp!P271)*ASZ!$C271+(drdp!J271+drdp!S271)*ASZ!$D271)</f>
        <v>0</v>
      </c>
      <c r="H271" s="18">
        <f>Model!$W$13*((drdp!B271)*ASZ!$B271+(drdp!E271)*ASZ!$C271+(drdp!H271)*ASZ!$D271)</f>
        <v>0</v>
      </c>
      <c r="I271" s="18">
        <f>Model!$W$13*((drdp!C271)*ASZ!$B271+(drdp!F271)*ASZ!$C271+(drdp!I271)*ASZ!$D271)</f>
        <v>0</v>
      </c>
      <c r="J271" s="18">
        <f>Model!$W$13*((drdp!D271)*ASZ!$B271+(drdp!G271)*ASZ!$C271+(drdp!J271)*ASZ!$D271)</f>
        <v>0</v>
      </c>
      <c r="K271" s="21">
        <f>SUM(E$3:E270)+H271</f>
        <v>-0.35921987621361828</v>
      </c>
      <c r="L271" s="21">
        <f>SUM(F$3:F270)+I271</f>
        <v>0.17595077770092951</v>
      </c>
      <c r="M271" s="21">
        <f>SUM(G$3:G270)+J271</f>
        <v>0.47676010272244951</v>
      </c>
      <c r="N271" s="21"/>
      <c r="O271" s="21"/>
      <c r="P271" s="21"/>
      <c r="Q271" s="19">
        <f t="shared" ref="Q271" si="31">K271^2</f>
        <v>0.12903891946692725</v>
      </c>
      <c r="R271" s="19">
        <f t="shared" ref="R271" si="32">L271^2</f>
        <v>3.0958676173561912E-2</v>
      </c>
      <c r="S271" s="19">
        <f t="shared" ref="S271" si="33">M271^2</f>
        <v>0.22730019554792061</v>
      </c>
      <c r="T271" s="19">
        <f t="shared" ref="T271" si="34">K271*L271</f>
        <v>-6.3205016585417773E-2</v>
      </c>
      <c r="U271" s="19">
        <f t="shared" ref="U271" si="35">K271*M271</f>
        <v>-0.17126170508355024</v>
      </c>
      <c r="V271" s="19">
        <f t="shared" ref="V271" si="36">L271*M271</f>
        <v>8.3886310850790027E-2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8" tint="0.59999389629810485"/>
  </sheetPr>
  <dimension ref="A1:V271"/>
  <sheetViews>
    <sheetView workbookViewId="0">
      <pane ySplit="2" topLeftCell="A238" activePane="bottomLeft" state="frozen"/>
      <selection activeCell="H39" sqref="H39"/>
      <selection pane="bottomLeft" activeCell="N242" sqref="N242"/>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f>-COS(Wellpath!$L3) * SIN(Wellpath!$O3) / (Bfield * COS(Dip))</f>
        <v>1.0782178401834722E-5</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f>-COS(Wellpath!$L4) * SIN(Wellpath!$O4) / (Bfield * COS(Dip))</f>
        <v>1.0782178401834722E-5</v>
      </c>
      <c r="E4" s="20">
        <f>Model!$W$14*((drdp!B4+drdp!K4)*'MBXY-TI1S'!$B4+(drdp!E4+drdp!N4)*'MBXY-TI1S'!$C4+(drdp!H4+drdp!Q4)*'MBXY-TI1S'!$D4)</f>
        <v>0</v>
      </c>
      <c r="F4" s="20">
        <f>Model!$W$14*((drdp!C4+drdp!L4)*'MBXY-TI1S'!$B4+(drdp!F4+drdp!O4)*'MBXY-TI1S'!$C4+(drdp!I4+drdp!R4)*'MBXY-TI1S'!$D4)</f>
        <v>0</v>
      </c>
      <c r="G4" s="20">
        <f>Model!$W$14*((drdp!D4+drdp!M4)*'MBXY-TI1S'!$B4+(drdp!G4+drdp!P4)*'MBXY-TI1S'!$C4+(drdp!J4+drdp!S4)*'MBXY-TI1S'!$D4)</f>
        <v>0</v>
      </c>
      <c r="H4" s="18">
        <f>Model!$W$14*((drdp!B4)*'MBXY-TI1S'!$B4+(drdp!E4)*'MBXY-TI1S'!$C4+(drdp!H4)*'MBXY-TI1S'!$D4)</f>
        <v>0</v>
      </c>
      <c r="I4" s="18">
        <f>Model!$W$14*((drdp!C4)*'MBXY-TI1S'!$B4+(drdp!F4)*'MBXY-TI1S'!$C4+(drdp!I4)*'MBXY-TI1S'!$D4)</f>
        <v>0</v>
      </c>
      <c r="J4" s="18">
        <f>Model!$W$14*((drdp!D4)*'MBXY-TI1S'!$B4+(drdp!G4)*'MBXY-TI1S'!$C4+(drdp!J4)*'MBXY-TI1S'!$D4)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f>-COS(Wellpath!$L5) * SIN(Wellpath!$O5) / (Bfield * COS(Dip))</f>
        <v>1.0782178401834722E-5</v>
      </c>
      <c r="E5" s="20">
        <f>Model!$W$14*((drdp!B5+drdp!K5)*'MBXY-TI1S'!$B5+(drdp!E5+drdp!N5)*'MBXY-TI1S'!$C5+(drdp!H5+drdp!Q5)*'MBXY-TI1S'!$D5)</f>
        <v>0</v>
      </c>
      <c r="F5" s="20">
        <f>Model!$W$14*((drdp!C5+drdp!L5)*'MBXY-TI1S'!$B5+(drdp!F5+drdp!O5)*'MBXY-TI1S'!$C5+(drdp!I5+drdp!R5)*'MBXY-TI1S'!$D5)</f>
        <v>0</v>
      </c>
      <c r="G5" s="20">
        <f>Model!$W$14*((drdp!D5+drdp!M5)*'MBXY-TI1S'!$B5+(drdp!G5+drdp!P5)*'MBXY-TI1S'!$C5+(drdp!J5+drdp!S5)*'MBXY-TI1S'!$D5)</f>
        <v>0</v>
      </c>
      <c r="H5" s="18">
        <f>Model!$W$14*((drdp!B5)*'MBXY-TI1S'!$B5+(drdp!E5)*'MBXY-TI1S'!$C5+(drdp!H5)*'MBXY-TI1S'!$D5)</f>
        <v>0</v>
      </c>
      <c r="I5" s="18">
        <f>Model!$W$14*((drdp!C5)*'MBXY-TI1S'!$B5+(drdp!F5)*'MBXY-TI1S'!$C5+(drdp!I5)*'MBXY-TI1S'!$D5)</f>
        <v>0</v>
      </c>
      <c r="J5" s="18">
        <f>Model!$W$14*((drdp!D5)*'MBXY-TI1S'!$B5+(drdp!G5)*'MBXY-TI1S'!$C5+(drdp!J5)*'MBXY-TI1S'!$D5)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f>-COS(Wellpath!$L6) * SIN(Wellpath!$O6) / (Bfield * COS(Dip))</f>
        <v>1.0782178401834722E-5</v>
      </c>
      <c r="E6" s="20">
        <f>Model!$W$14*((drdp!B6+drdp!K6)*'MBXY-TI1S'!$B6+(drdp!E6+drdp!N6)*'MBXY-TI1S'!$C6+(drdp!H6+drdp!Q6)*'MBXY-TI1S'!$D6)</f>
        <v>0</v>
      </c>
      <c r="F6" s="20">
        <f>Model!$W$14*((drdp!C6+drdp!L6)*'MBXY-TI1S'!$B6+(drdp!F6+drdp!O6)*'MBXY-TI1S'!$C6+(drdp!I6+drdp!R6)*'MBXY-TI1S'!$D6)</f>
        <v>0</v>
      </c>
      <c r="G6" s="20">
        <f>Model!$W$14*((drdp!D6+drdp!M6)*'MBXY-TI1S'!$B6+(drdp!G6+drdp!P6)*'MBXY-TI1S'!$C6+(drdp!J6+drdp!S6)*'MBXY-TI1S'!$D6)</f>
        <v>0</v>
      </c>
      <c r="H6" s="18">
        <f>Model!$W$14*((drdp!B6)*'MBXY-TI1S'!$B6+(drdp!E6)*'MBXY-TI1S'!$C6+(drdp!H6)*'MBXY-TI1S'!$D6)</f>
        <v>0</v>
      </c>
      <c r="I6" s="18">
        <f>Model!$W$14*((drdp!C6)*'MBXY-TI1S'!$B6+(drdp!F6)*'MBXY-TI1S'!$C6+(drdp!I6)*'MBXY-TI1S'!$D6)</f>
        <v>0</v>
      </c>
      <c r="J6" s="18">
        <f>Model!$W$14*((drdp!D6)*'MBXY-TI1S'!$B6+(drdp!G6)*'MBXY-TI1S'!$C6+(drdp!J6)*'MBXY-TI1S'!$D6)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f>-COS(Wellpath!$L7) * SIN(Wellpath!$O7) / (Bfield * COS(Dip))</f>
        <v>1.0782178401834722E-5</v>
      </c>
      <c r="E7" s="20">
        <f>Model!$W$14*((drdp!B7+drdp!K7)*'MBXY-TI1S'!$B7+(drdp!E7+drdp!N7)*'MBXY-TI1S'!$C7+(drdp!H7+drdp!Q7)*'MBXY-TI1S'!$D7)</f>
        <v>0</v>
      </c>
      <c r="F7" s="20">
        <f>Model!$W$14*((drdp!C7+drdp!L7)*'MBXY-TI1S'!$B7+(drdp!F7+drdp!O7)*'MBXY-TI1S'!$C7+(drdp!I7+drdp!R7)*'MBXY-TI1S'!$D7)</f>
        <v>0</v>
      </c>
      <c r="G7" s="20">
        <f>Model!$W$14*((drdp!D7+drdp!M7)*'MBXY-TI1S'!$B7+(drdp!G7+drdp!P7)*'MBXY-TI1S'!$C7+(drdp!J7+drdp!S7)*'MBXY-TI1S'!$D7)</f>
        <v>0</v>
      </c>
      <c r="H7" s="18">
        <f>Model!$W$14*((drdp!B7)*'MBXY-TI1S'!$B7+(drdp!E7)*'MBXY-TI1S'!$C7+(drdp!H7)*'MBXY-TI1S'!$D7)</f>
        <v>0</v>
      </c>
      <c r="I7" s="18">
        <f>Model!$W$14*((drdp!C7)*'MBXY-TI1S'!$B7+(drdp!F7)*'MBXY-TI1S'!$C7+(drdp!I7)*'MBXY-TI1S'!$D7)</f>
        <v>0</v>
      </c>
      <c r="J7" s="18">
        <f>Model!$W$14*((drdp!D7)*'MBXY-TI1S'!$B7+(drdp!G7)*'MBXY-TI1S'!$C7+(drdp!J7)*'MBXY-TI1S'!$D7)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f>-COS(Wellpath!$L8) * SIN(Wellpath!$O8) / (Bfield * COS(Dip))</f>
        <v>1.0782178401834722E-5</v>
      </c>
      <c r="E8" s="20">
        <f>Model!$W$14*((drdp!B8+drdp!K8)*'MBXY-TI1S'!$B8+(drdp!E8+drdp!N8)*'MBXY-TI1S'!$C8+(drdp!H8+drdp!Q8)*'MBXY-TI1S'!$D8)</f>
        <v>0</v>
      </c>
      <c r="F8" s="20">
        <f>Model!$W$14*((drdp!C8+drdp!L8)*'MBXY-TI1S'!$B8+(drdp!F8+drdp!O8)*'MBXY-TI1S'!$C8+(drdp!I8+drdp!R8)*'MBXY-TI1S'!$D8)</f>
        <v>0</v>
      </c>
      <c r="G8" s="20">
        <f>Model!$W$14*((drdp!D8+drdp!M8)*'MBXY-TI1S'!$B8+(drdp!G8+drdp!P8)*'MBXY-TI1S'!$C8+(drdp!J8+drdp!S8)*'MBXY-TI1S'!$D8)</f>
        <v>0</v>
      </c>
      <c r="H8" s="18">
        <f>Model!$W$14*((drdp!B8)*'MBXY-TI1S'!$B8+(drdp!E8)*'MBXY-TI1S'!$C8+(drdp!H8)*'MBXY-TI1S'!$D8)</f>
        <v>0</v>
      </c>
      <c r="I8" s="18">
        <f>Model!$W$14*((drdp!C8)*'MBXY-TI1S'!$B8+(drdp!F8)*'MBXY-TI1S'!$C8+(drdp!I8)*'MBXY-TI1S'!$D8)</f>
        <v>0</v>
      </c>
      <c r="J8" s="18">
        <f>Model!$W$14*((drdp!D8)*'MBXY-TI1S'!$B8+(drdp!G8)*'MBXY-TI1S'!$C8+(drdp!J8)*'MBXY-TI1S'!$D8)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f>-COS(Wellpath!$L9) * SIN(Wellpath!$O9) / (Bfield * COS(Dip))</f>
        <v>1.0782178401834722E-5</v>
      </c>
      <c r="E9" s="20">
        <f>Model!$W$14*((drdp!B9+drdp!K9)*'MBXY-TI1S'!$B9+(drdp!E9+drdp!N9)*'MBXY-TI1S'!$C9+(drdp!H9+drdp!Q9)*'MBXY-TI1S'!$D9)</f>
        <v>0</v>
      </c>
      <c r="F9" s="20">
        <f>Model!$W$14*((drdp!C9+drdp!L9)*'MBXY-TI1S'!$B9+(drdp!F9+drdp!O9)*'MBXY-TI1S'!$C9+(drdp!I9+drdp!R9)*'MBXY-TI1S'!$D9)</f>
        <v>0</v>
      </c>
      <c r="G9" s="20">
        <f>Model!$W$14*((drdp!D9+drdp!M9)*'MBXY-TI1S'!$B9+(drdp!G9+drdp!P9)*'MBXY-TI1S'!$C9+(drdp!J9+drdp!S9)*'MBXY-TI1S'!$D9)</f>
        <v>0</v>
      </c>
      <c r="H9" s="18">
        <f>Model!$W$14*((drdp!B9)*'MBXY-TI1S'!$B9+(drdp!E9)*'MBXY-TI1S'!$C9+(drdp!H9)*'MBXY-TI1S'!$D9)</f>
        <v>0</v>
      </c>
      <c r="I9" s="18">
        <f>Model!$W$14*((drdp!C9)*'MBXY-TI1S'!$B9+(drdp!F9)*'MBXY-TI1S'!$C9+(drdp!I9)*'MBXY-TI1S'!$D9)</f>
        <v>0</v>
      </c>
      <c r="J9" s="18">
        <f>Model!$W$14*((drdp!D9)*'MBXY-TI1S'!$B9+(drdp!G9)*'MBXY-TI1S'!$C9+(drdp!J9)*'MBXY-TI1S'!$D9)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f>-COS(Wellpath!$L10) * SIN(Wellpath!$O10) / (Bfield * COS(Dip))</f>
        <v>1.0782178401834722E-5</v>
      </c>
      <c r="E10" s="20">
        <f>Model!$W$14*((drdp!B10+drdp!K10)*'MBXY-TI1S'!$B10+(drdp!E10+drdp!N10)*'MBXY-TI1S'!$C10+(drdp!H10+drdp!Q10)*'MBXY-TI1S'!$D10)</f>
        <v>0</v>
      </c>
      <c r="F10" s="20">
        <f>Model!$W$14*((drdp!C10+drdp!L10)*'MBXY-TI1S'!$B10+(drdp!F10+drdp!O10)*'MBXY-TI1S'!$C10+(drdp!I10+drdp!R10)*'MBXY-TI1S'!$D10)</f>
        <v>0</v>
      </c>
      <c r="G10" s="20">
        <f>Model!$W$14*((drdp!D10+drdp!M10)*'MBXY-TI1S'!$B10+(drdp!G10+drdp!P10)*'MBXY-TI1S'!$C10+(drdp!J10+drdp!S10)*'MBXY-TI1S'!$D10)</f>
        <v>0</v>
      </c>
      <c r="H10" s="18">
        <f>Model!$W$14*((drdp!B10)*'MBXY-TI1S'!$B10+(drdp!E10)*'MBXY-TI1S'!$C10+(drdp!H10)*'MBXY-TI1S'!$D10)</f>
        <v>0</v>
      </c>
      <c r="I10" s="18">
        <f>Model!$W$14*((drdp!C10)*'MBXY-TI1S'!$B10+(drdp!F10)*'MBXY-TI1S'!$C10+(drdp!I10)*'MBXY-TI1S'!$D10)</f>
        <v>0</v>
      </c>
      <c r="J10" s="18">
        <f>Model!$W$14*((drdp!D10)*'MBXY-TI1S'!$B10+(drdp!G10)*'MBXY-TI1S'!$C10+(drdp!J10)*'MBXY-TI1S'!$D10)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f>-COS(Wellpath!$L11) * SIN(Wellpath!$O11) / (Bfield * COS(Dip))</f>
        <v>1.0782178401834722E-5</v>
      </c>
      <c r="E11" s="20">
        <f>Model!$W$14*((drdp!B11+drdp!K11)*'MBXY-TI1S'!$B11+(drdp!E11+drdp!N11)*'MBXY-TI1S'!$C11+(drdp!H11+drdp!Q11)*'MBXY-TI1S'!$D11)</f>
        <v>0</v>
      </c>
      <c r="F11" s="20">
        <f>Model!$W$14*((drdp!C11+drdp!L11)*'MBXY-TI1S'!$B11+(drdp!F11+drdp!O11)*'MBXY-TI1S'!$C11+(drdp!I11+drdp!R11)*'MBXY-TI1S'!$D11)</f>
        <v>0</v>
      </c>
      <c r="G11" s="20">
        <f>Model!$W$14*((drdp!D11+drdp!M11)*'MBXY-TI1S'!$B11+(drdp!G11+drdp!P11)*'MBXY-TI1S'!$C11+(drdp!J11+drdp!S11)*'MBXY-TI1S'!$D11)</f>
        <v>0</v>
      </c>
      <c r="H11" s="18">
        <f>Model!$W$14*((drdp!B11)*'MBXY-TI1S'!$B11+(drdp!E11)*'MBXY-TI1S'!$C11+(drdp!H11)*'MBXY-TI1S'!$D11)</f>
        <v>0</v>
      </c>
      <c r="I11" s="18">
        <f>Model!$W$14*((drdp!C11)*'MBXY-TI1S'!$B11+(drdp!F11)*'MBXY-TI1S'!$C11+(drdp!I11)*'MBXY-TI1S'!$D11)</f>
        <v>0</v>
      </c>
      <c r="J11" s="18">
        <f>Model!$W$14*((drdp!D11)*'MBXY-TI1S'!$B11+(drdp!G11)*'MBXY-TI1S'!$C11+(drdp!J11)*'MBXY-TI1S'!$D11)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f>-COS(Wellpath!$L12) * SIN(Wellpath!$O12) / (Bfield * COS(Dip))</f>
        <v>1.0782178401834722E-5</v>
      </c>
      <c r="E12" s="20">
        <f>Model!$W$14*((drdp!B12+drdp!K12)*'MBXY-TI1S'!$B12+(drdp!E12+drdp!N12)*'MBXY-TI1S'!$C12+(drdp!H12+drdp!Q12)*'MBXY-TI1S'!$D12)</f>
        <v>0</v>
      </c>
      <c r="F12" s="20">
        <f>Model!$W$14*((drdp!C12+drdp!L12)*'MBXY-TI1S'!$B12+(drdp!F12+drdp!O12)*'MBXY-TI1S'!$C12+(drdp!I12+drdp!R12)*'MBXY-TI1S'!$D12)</f>
        <v>0</v>
      </c>
      <c r="G12" s="20">
        <f>Model!$W$14*((drdp!D12+drdp!M12)*'MBXY-TI1S'!$B12+(drdp!G12+drdp!P12)*'MBXY-TI1S'!$C12+(drdp!J12+drdp!S12)*'MBXY-TI1S'!$D12)</f>
        <v>0</v>
      </c>
      <c r="H12" s="18">
        <f>Model!$W$14*((drdp!B12)*'MBXY-TI1S'!$B12+(drdp!E12)*'MBXY-TI1S'!$C12+(drdp!H12)*'MBXY-TI1S'!$D12)</f>
        <v>0</v>
      </c>
      <c r="I12" s="18">
        <f>Model!$W$14*((drdp!C12)*'MBXY-TI1S'!$B12+(drdp!F12)*'MBXY-TI1S'!$C12+(drdp!I12)*'MBXY-TI1S'!$D12)</f>
        <v>0</v>
      </c>
      <c r="J12" s="18">
        <f>Model!$W$14*((drdp!D12)*'MBXY-TI1S'!$B12+(drdp!G12)*'MBXY-TI1S'!$C12+(drdp!J12)*'MBXY-TI1S'!$D12)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f>-COS(Wellpath!$L13) * SIN(Wellpath!$O13) / (Bfield * COS(Dip))</f>
        <v>1.0782178401834722E-5</v>
      </c>
      <c r="E13" s="20">
        <f>Model!$W$14*((drdp!B13+drdp!K13)*'MBXY-TI1S'!$B13+(drdp!E13+drdp!N13)*'MBXY-TI1S'!$C13+(drdp!H13+drdp!Q13)*'MBXY-TI1S'!$D13)</f>
        <v>0</v>
      </c>
      <c r="F13" s="20">
        <f>Model!$W$14*((drdp!C13+drdp!L13)*'MBXY-TI1S'!$B13+(drdp!F13+drdp!O13)*'MBXY-TI1S'!$C13+(drdp!I13+drdp!R13)*'MBXY-TI1S'!$D13)</f>
        <v>0</v>
      </c>
      <c r="G13" s="20">
        <f>Model!$W$14*((drdp!D13+drdp!M13)*'MBXY-TI1S'!$B13+(drdp!G13+drdp!P13)*'MBXY-TI1S'!$C13+(drdp!J13+drdp!S13)*'MBXY-TI1S'!$D13)</f>
        <v>0</v>
      </c>
      <c r="H13" s="18">
        <f>Model!$W$14*((drdp!B13)*'MBXY-TI1S'!$B13+(drdp!E13)*'MBXY-TI1S'!$C13+(drdp!H13)*'MBXY-TI1S'!$D13)</f>
        <v>0</v>
      </c>
      <c r="I13" s="18">
        <f>Model!$W$14*((drdp!C13)*'MBXY-TI1S'!$B13+(drdp!F13)*'MBXY-TI1S'!$C13+(drdp!I13)*'MBXY-TI1S'!$D13)</f>
        <v>0</v>
      </c>
      <c r="J13" s="18">
        <f>Model!$W$14*((drdp!D13)*'MBXY-TI1S'!$B13+(drdp!G13)*'MBXY-TI1S'!$C13+(drdp!J13)*'MBXY-TI1S'!$D13)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f>-COS(Wellpath!$L14) * SIN(Wellpath!$O14) / (Bfield * COS(Dip))</f>
        <v>1.0782178401834722E-5</v>
      </c>
      <c r="E14" s="20">
        <f>Model!$W$14*((drdp!B14+drdp!K14)*'MBXY-TI1S'!$B14+(drdp!E14+drdp!N14)*'MBXY-TI1S'!$C14+(drdp!H14+drdp!Q14)*'MBXY-TI1S'!$D14)</f>
        <v>0</v>
      </c>
      <c r="F14" s="20">
        <f>Model!$W$14*((drdp!C14+drdp!L14)*'MBXY-TI1S'!$B14+(drdp!F14+drdp!O14)*'MBXY-TI1S'!$C14+(drdp!I14+drdp!R14)*'MBXY-TI1S'!$D14)</f>
        <v>0</v>
      </c>
      <c r="G14" s="20">
        <f>Model!$W$14*((drdp!D14+drdp!M14)*'MBXY-TI1S'!$B14+(drdp!G14+drdp!P14)*'MBXY-TI1S'!$C14+(drdp!J14+drdp!S14)*'MBXY-TI1S'!$D14)</f>
        <v>0</v>
      </c>
      <c r="H14" s="18">
        <f>Model!$W$14*((drdp!B14)*'MBXY-TI1S'!$B14+(drdp!E14)*'MBXY-TI1S'!$C14+(drdp!H14)*'MBXY-TI1S'!$D14)</f>
        <v>0</v>
      </c>
      <c r="I14" s="18">
        <f>Model!$W$14*((drdp!C14)*'MBXY-TI1S'!$B14+(drdp!F14)*'MBXY-TI1S'!$C14+(drdp!I14)*'MBXY-TI1S'!$D14)</f>
        <v>0</v>
      </c>
      <c r="J14" s="18">
        <f>Model!$W$14*((drdp!D14)*'MBXY-TI1S'!$B14+(drdp!G14)*'MBXY-TI1S'!$C14+(drdp!J14)*'MBXY-TI1S'!$D14)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f>-COS(Wellpath!$L15) * SIN(Wellpath!$O15) / (Bfield * COS(Dip))</f>
        <v>1.0782178401834722E-5</v>
      </c>
      <c r="E15" s="20">
        <f>Model!$W$14*((drdp!B15+drdp!K15)*'MBXY-TI1S'!$B15+(drdp!E15+drdp!N15)*'MBXY-TI1S'!$C15+(drdp!H15+drdp!Q15)*'MBXY-TI1S'!$D15)</f>
        <v>0</v>
      </c>
      <c r="F15" s="20">
        <f>Model!$W$14*((drdp!C15+drdp!L15)*'MBXY-TI1S'!$B15+(drdp!F15+drdp!O15)*'MBXY-TI1S'!$C15+(drdp!I15+drdp!R15)*'MBXY-TI1S'!$D15)</f>
        <v>0</v>
      </c>
      <c r="G15" s="20">
        <f>Model!$W$14*((drdp!D15+drdp!M15)*'MBXY-TI1S'!$B15+(drdp!G15+drdp!P15)*'MBXY-TI1S'!$C15+(drdp!J15+drdp!S15)*'MBXY-TI1S'!$D15)</f>
        <v>0</v>
      </c>
      <c r="H15" s="18">
        <f>Model!$W$14*((drdp!B15)*'MBXY-TI1S'!$B15+(drdp!E15)*'MBXY-TI1S'!$C15+(drdp!H15)*'MBXY-TI1S'!$D15)</f>
        <v>0</v>
      </c>
      <c r="I15" s="18">
        <f>Model!$W$14*((drdp!C15)*'MBXY-TI1S'!$B15+(drdp!F15)*'MBXY-TI1S'!$C15+(drdp!I15)*'MBXY-TI1S'!$D15)</f>
        <v>0</v>
      </c>
      <c r="J15" s="18">
        <f>Model!$W$14*((drdp!D15)*'MBXY-TI1S'!$B15+(drdp!G15)*'MBXY-TI1S'!$C15+(drdp!J15)*'MBXY-TI1S'!$D15)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f>-COS(Wellpath!$L16) * SIN(Wellpath!$O16) / (Bfield * COS(Dip))</f>
        <v>1.0782178401834722E-5</v>
      </c>
      <c r="E16" s="20">
        <f>Model!$W$14*((drdp!B16+drdp!K16)*'MBXY-TI1S'!$B16+(drdp!E16+drdp!N16)*'MBXY-TI1S'!$C16+(drdp!H16+drdp!Q16)*'MBXY-TI1S'!$D16)</f>
        <v>0</v>
      </c>
      <c r="F16" s="20">
        <f>Model!$W$14*((drdp!C16+drdp!L16)*'MBXY-TI1S'!$B16+(drdp!F16+drdp!O16)*'MBXY-TI1S'!$C16+(drdp!I16+drdp!R16)*'MBXY-TI1S'!$D16)</f>
        <v>0</v>
      </c>
      <c r="G16" s="20">
        <f>Model!$W$14*((drdp!D16+drdp!M16)*'MBXY-TI1S'!$B16+(drdp!G16+drdp!P16)*'MBXY-TI1S'!$C16+(drdp!J16+drdp!S16)*'MBXY-TI1S'!$D16)</f>
        <v>0</v>
      </c>
      <c r="H16" s="18">
        <f>Model!$W$14*((drdp!B16)*'MBXY-TI1S'!$B16+(drdp!E16)*'MBXY-TI1S'!$C16+(drdp!H16)*'MBXY-TI1S'!$D16)</f>
        <v>0</v>
      </c>
      <c r="I16" s="18">
        <f>Model!$W$14*((drdp!C16)*'MBXY-TI1S'!$B16+(drdp!F16)*'MBXY-TI1S'!$C16+(drdp!I16)*'MBXY-TI1S'!$D16)</f>
        <v>0</v>
      </c>
      <c r="J16" s="18">
        <f>Model!$W$14*((drdp!D16)*'MBXY-TI1S'!$B16+(drdp!G16)*'MBXY-TI1S'!$C16+(drdp!J16)*'MBXY-TI1S'!$D16)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f>-COS(Wellpath!$L17) * SIN(Wellpath!$O17) / (Bfield * COS(Dip))</f>
        <v>1.0782178401834722E-5</v>
      </c>
      <c r="E17" s="20">
        <f>Model!$W$14*((drdp!B17+drdp!K17)*'MBXY-TI1S'!$B17+(drdp!E17+drdp!N17)*'MBXY-TI1S'!$C17+(drdp!H17+drdp!Q17)*'MBXY-TI1S'!$D17)</f>
        <v>0</v>
      </c>
      <c r="F17" s="20">
        <f>Model!$W$14*((drdp!C17+drdp!L17)*'MBXY-TI1S'!$B17+(drdp!F17+drdp!O17)*'MBXY-TI1S'!$C17+(drdp!I17+drdp!R17)*'MBXY-TI1S'!$D17)</f>
        <v>0</v>
      </c>
      <c r="G17" s="20">
        <f>Model!$W$14*((drdp!D17+drdp!M17)*'MBXY-TI1S'!$B17+(drdp!G17+drdp!P17)*'MBXY-TI1S'!$C17+(drdp!J17+drdp!S17)*'MBXY-TI1S'!$D17)</f>
        <v>0</v>
      </c>
      <c r="H17" s="18">
        <f>Model!$W$14*((drdp!B17)*'MBXY-TI1S'!$B17+(drdp!E17)*'MBXY-TI1S'!$C17+(drdp!H17)*'MBXY-TI1S'!$D17)</f>
        <v>0</v>
      </c>
      <c r="I17" s="18">
        <f>Model!$W$14*((drdp!C17)*'MBXY-TI1S'!$B17+(drdp!F17)*'MBXY-TI1S'!$C17+(drdp!I17)*'MBXY-TI1S'!$D17)</f>
        <v>0</v>
      </c>
      <c r="J17" s="18">
        <f>Model!$W$14*((drdp!D17)*'MBXY-TI1S'!$B17+(drdp!G17)*'MBXY-TI1S'!$C17+(drdp!J17)*'MBXY-TI1S'!$D17)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f>-COS(Wellpath!$L18) * SIN(Wellpath!$O18) / (Bfield * COS(Dip))</f>
        <v>1.0782178401834722E-5</v>
      </c>
      <c r="E18" s="20">
        <f>Model!$W$14*((drdp!B18+drdp!K18)*'MBXY-TI1S'!$B18+(drdp!E18+drdp!N18)*'MBXY-TI1S'!$C18+(drdp!H18+drdp!Q18)*'MBXY-TI1S'!$D18)</f>
        <v>0</v>
      </c>
      <c r="F18" s="20">
        <f>Model!$W$14*((drdp!C18+drdp!L18)*'MBXY-TI1S'!$B18+(drdp!F18+drdp!O18)*'MBXY-TI1S'!$C18+(drdp!I18+drdp!R18)*'MBXY-TI1S'!$D18)</f>
        <v>0</v>
      </c>
      <c r="G18" s="20">
        <f>Model!$W$14*((drdp!D18+drdp!M18)*'MBXY-TI1S'!$B18+(drdp!G18+drdp!P18)*'MBXY-TI1S'!$C18+(drdp!J18+drdp!S18)*'MBXY-TI1S'!$D18)</f>
        <v>0</v>
      </c>
      <c r="H18" s="18">
        <f>Model!$W$14*((drdp!B18)*'MBXY-TI1S'!$B18+(drdp!E18)*'MBXY-TI1S'!$C18+(drdp!H18)*'MBXY-TI1S'!$D18)</f>
        <v>0</v>
      </c>
      <c r="I18" s="18">
        <f>Model!$W$14*((drdp!C18)*'MBXY-TI1S'!$B18+(drdp!F18)*'MBXY-TI1S'!$C18+(drdp!I18)*'MBXY-TI1S'!$D18)</f>
        <v>0</v>
      </c>
      <c r="J18" s="18">
        <f>Model!$W$14*((drdp!D18)*'MBXY-TI1S'!$B18+(drdp!G18)*'MBXY-TI1S'!$C18+(drdp!J18)*'MBXY-TI1S'!$D18)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f>-COS(Wellpath!$L19) * SIN(Wellpath!$O19) / (Bfield * COS(Dip))</f>
        <v>1.0782178401834722E-5</v>
      </c>
      <c r="E19" s="20">
        <f>Model!$W$14*((drdp!B19+drdp!K19)*'MBXY-TI1S'!$B19+(drdp!E19+drdp!N19)*'MBXY-TI1S'!$C19+(drdp!H19+drdp!Q19)*'MBXY-TI1S'!$D19)</f>
        <v>0</v>
      </c>
      <c r="F19" s="20">
        <f>Model!$W$14*((drdp!C19+drdp!L19)*'MBXY-TI1S'!$B19+(drdp!F19+drdp!O19)*'MBXY-TI1S'!$C19+(drdp!I19+drdp!R19)*'MBXY-TI1S'!$D19)</f>
        <v>0</v>
      </c>
      <c r="G19" s="20">
        <f>Model!$W$14*((drdp!D19+drdp!M19)*'MBXY-TI1S'!$B19+(drdp!G19+drdp!P19)*'MBXY-TI1S'!$C19+(drdp!J19+drdp!S19)*'MBXY-TI1S'!$D19)</f>
        <v>0</v>
      </c>
      <c r="H19" s="18">
        <f>Model!$W$14*((drdp!B19)*'MBXY-TI1S'!$B19+(drdp!E19)*'MBXY-TI1S'!$C19+(drdp!H19)*'MBXY-TI1S'!$D19)</f>
        <v>0</v>
      </c>
      <c r="I19" s="18">
        <f>Model!$W$14*((drdp!C19)*'MBXY-TI1S'!$B19+(drdp!F19)*'MBXY-TI1S'!$C19+(drdp!I19)*'MBXY-TI1S'!$D19)</f>
        <v>0</v>
      </c>
      <c r="J19" s="18">
        <f>Model!$W$14*((drdp!D19)*'MBXY-TI1S'!$B19+(drdp!G19)*'MBXY-TI1S'!$C19+(drdp!J19)*'MBXY-TI1S'!$D19)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f>-COS(Wellpath!$L20) * SIN(Wellpath!$O20) / (Bfield * COS(Dip))</f>
        <v>1.0782178401834722E-5</v>
      </c>
      <c r="E20" s="20">
        <f>Model!$W$14*((drdp!B20+drdp!K20)*'MBXY-TI1S'!$B20+(drdp!E20+drdp!N20)*'MBXY-TI1S'!$C20+(drdp!H20+drdp!Q20)*'MBXY-TI1S'!$D20)</f>
        <v>0</v>
      </c>
      <c r="F20" s="20">
        <f>Model!$W$14*((drdp!C20+drdp!L20)*'MBXY-TI1S'!$B20+(drdp!F20+drdp!O20)*'MBXY-TI1S'!$C20+(drdp!I20+drdp!R20)*'MBXY-TI1S'!$D20)</f>
        <v>0</v>
      </c>
      <c r="G20" s="20">
        <f>Model!$W$14*((drdp!D20+drdp!M20)*'MBXY-TI1S'!$B20+(drdp!G20+drdp!P20)*'MBXY-TI1S'!$C20+(drdp!J20+drdp!S20)*'MBXY-TI1S'!$D20)</f>
        <v>0</v>
      </c>
      <c r="H20" s="18">
        <f>Model!$W$14*((drdp!B20)*'MBXY-TI1S'!$B20+(drdp!E20)*'MBXY-TI1S'!$C20+(drdp!H20)*'MBXY-TI1S'!$D20)</f>
        <v>0</v>
      </c>
      <c r="I20" s="18">
        <f>Model!$W$14*((drdp!C20)*'MBXY-TI1S'!$B20+(drdp!F20)*'MBXY-TI1S'!$C20+(drdp!I20)*'MBXY-TI1S'!$D20)</f>
        <v>0</v>
      </c>
      <c r="J20" s="18">
        <f>Model!$W$14*((drdp!D20)*'MBXY-TI1S'!$B20+(drdp!G20)*'MBXY-TI1S'!$C20+(drdp!J20)*'MBXY-TI1S'!$D20)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f>-COS(Wellpath!$L21) * SIN(Wellpath!$O21) / (Bfield * COS(Dip))</f>
        <v>1.0781047096479637E-5</v>
      </c>
      <c r="E21" s="20">
        <f>Model!$W$14*((drdp!B21+drdp!K21)*'MBXY-TI1S'!$B21+(drdp!E21+drdp!N21)*'MBXY-TI1S'!$C21+(drdp!H21+drdp!Q21)*'MBXY-TI1S'!$D21)</f>
        <v>0</v>
      </c>
      <c r="F21" s="20">
        <f>Model!$W$14*((drdp!C21+drdp!L21)*'MBXY-TI1S'!$B21+(drdp!F21+drdp!O21)*'MBXY-TI1S'!$C21+(drdp!I21+drdp!R21)*'MBXY-TI1S'!$D21)</f>
        <v>2.1863981401783135E-4</v>
      </c>
      <c r="G21" s="20">
        <f>Model!$W$14*((drdp!D21+drdp!M21)*'MBXY-TI1S'!$B21+(drdp!G21+drdp!P21)*'MBXY-TI1S'!$C21+(drdp!J21+drdp!S21)*'MBXY-TI1S'!$D21)</f>
        <v>0</v>
      </c>
      <c r="H21" s="18">
        <f>Model!$W$14*((drdp!B21)*'MBXY-TI1S'!$B21+(drdp!E21)*'MBXY-TI1S'!$C21+(drdp!H21)*'MBXY-TI1S'!$D21)</f>
        <v>0</v>
      </c>
      <c r="I21" s="18">
        <f>Model!$W$14*((drdp!C21)*'MBXY-TI1S'!$B21+(drdp!F21)*'MBXY-TI1S'!$C21+(drdp!I21)*'MBXY-TI1S'!$D21)</f>
        <v>5.4659953504457837E-5</v>
      </c>
      <c r="J21" s="18">
        <f>Model!$W$14*((drdp!D21)*'MBXY-TI1S'!$B21+(drdp!G21)*'MBXY-TI1S'!$C21+(drdp!J21)*'MBXY-TI1S'!$D21)</f>
        <v>0</v>
      </c>
      <c r="K21" s="21">
        <f>SUM(E$3:E20)+H21</f>
        <v>0</v>
      </c>
      <c r="L21" s="21">
        <f>SUM(F$3:F20)+I21</f>
        <v>5.4659953504457837E-5</v>
      </c>
      <c r="M21" s="21">
        <f>SUM(G$3:G20)+J21</f>
        <v>0</v>
      </c>
      <c r="N21" s="21"/>
      <c r="O21" s="21"/>
      <c r="P21" s="21"/>
      <c r="Q21" s="19">
        <f t="shared" si="1"/>
        <v>0</v>
      </c>
      <c r="R21" s="19">
        <f t="shared" si="1"/>
        <v>2.9877105171094927E-9</v>
      </c>
      <c r="S21" s="19">
        <f t="shared" si="1"/>
        <v>0</v>
      </c>
      <c r="T21" s="19">
        <f t="shared" si="2"/>
        <v>0</v>
      </c>
      <c r="U21" s="19">
        <f t="shared" si="3"/>
        <v>0</v>
      </c>
      <c r="V21" s="19">
        <f t="shared" si="4"/>
        <v>0</v>
      </c>
    </row>
    <row r="22" spans="1:22" x14ac:dyDescent="0.25">
      <c r="A22" s="26">
        <f>Wellpath!E22</f>
        <v>540</v>
      </c>
      <c r="B22" s="22">
        <v>0</v>
      </c>
      <c r="C22" s="22">
        <v>0</v>
      </c>
      <c r="D22" s="22">
        <f>-COS(Wellpath!$L22) * SIN(Wellpath!$O22) / (Bfield * COS(Dip))</f>
        <v>1.0763973117459665E-5</v>
      </c>
      <c r="E22" s="20">
        <f>Model!$W$14*((drdp!B22+drdp!K22)*'MBXY-TI1S'!$B22+(drdp!E22+drdp!N22)*'MBXY-TI1S'!$C22+(drdp!H22+drdp!Q22)*'MBXY-TI1S'!$D22)</f>
        <v>0</v>
      </c>
      <c r="F22" s="20">
        <f>Model!$W$14*((drdp!C22+drdp!L22)*'MBXY-TI1S'!$B22+(drdp!F22+drdp!O22)*'MBXY-TI1S'!$C22+(drdp!I22+drdp!R22)*'MBXY-TI1S'!$D22)</f>
        <v>1.3130128434163874E-3</v>
      </c>
      <c r="G22" s="20">
        <f>Model!$W$14*((drdp!D22+drdp!M22)*'MBXY-TI1S'!$B22+(drdp!G22+drdp!P22)*'MBXY-TI1S'!$C22+(drdp!J22+drdp!S22)*'MBXY-TI1S'!$D22)</f>
        <v>0</v>
      </c>
      <c r="H22" s="18">
        <f>Model!$W$14*((drdp!B22)*'MBXY-TI1S'!$B22+(drdp!E22)*'MBXY-TI1S'!$C22+(drdp!H22)*'MBXY-TI1S'!$D22)</f>
        <v>0</v>
      </c>
      <c r="I22" s="18">
        <f>Model!$W$14*((drdp!C22)*'MBXY-TI1S'!$B22+(drdp!F22)*'MBXY-TI1S'!$C22+(drdp!I22)*'MBXY-TI1S'!$D22)</f>
        <v>6.5650642170819371E-4</v>
      </c>
      <c r="J22" s="18">
        <f>Model!$W$14*((drdp!D22)*'MBXY-TI1S'!$B22+(drdp!G22)*'MBXY-TI1S'!$C22+(drdp!J22)*'MBXY-TI1S'!$D22)</f>
        <v>0</v>
      </c>
      <c r="K22" s="21">
        <f>SUM(E$3:E21)+H22</f>
        <v>0</v>
      </c>
      <c r="L22" s="21">
        <f>SUM(F$3:F21)+I22</f>
        <v>8.7514623572602511E-4</v>
      </c>
      <c r="M22" s="21">
        <f>SUM(G$3:G21)+J22</f>
        <v>0</v>
      </c>
      <c r="N22" s="21"/>
      <c r="O22" s="21"/>
      <c r="P22" s="21"/>
      <c r="Q22" s="19">
        <f t="shared" si="1"/>
        <v>0</v>
      </c>
      <c r="R22" s="19">
        <f t="shared" si="1"/>
        <v>7.6588093390543155E-7</v>
      </c>
      <c r="S22" s="19">
        <f t="shared" si="1"/>
        <v>0</v>
      </c>
      <c r="T22" s="19">
        <f t="shared" si="2"/>
        <v>0</v>
      </c>
      <c r="U22" s="19">
        <f t="shared" si="3"/>
        <v>0</v>
      </c>
      <c r="V22" s="19">
        <f t="shared" si="4"/>
        <v>0</v>
      </c>
    </row>
    <row r="23" spans="1:22" x14ac:dyDescent="0.25">
      <c r="A23" s="26">
        <f>Wellpath!E23</f>
        <v>570</v>
      </c>
      <c r="B23" s="22">
        <v>0</v>
      </c>
      <c r="C23" s="22">
        <v>0</v>
      </c>
      <c r="D23" s="22">
        <f>-COS(Wellpath!$L23) * SIN(Wellpath!$O23) / (Bfield * COS(Dip))</f>
        <v>1.072640930382637E-5</v>
      </c>
      <c r="E23" s="20">
        <f>Model!$W$14*((drdp!B23+drdp!K23)*'MBXY-TI1S'!$B23+(drdp!E23+drdp!N23)*'MBXY-TI1S'!$C23+(drdp!H23+drdp!Q23)*'MBXY-TI1S'!$D23)</f>
        <v>0</v>
      </c>
      <c r="F23" s="20">
        <f>Model!$W$14*((drdp!C23+drdp!L23)*'MBXY-TI1S'!$B23+(drdp!F23+drdp!O23)*'MBXY-TI1S'!$C23+(drdp!I23+drdp!R23)*'MBXY-TI1S'!$D23)</f>
        <v>2.2880731452487981E-3</v>
      </c>
      <c r="G23" s="20">
        <f>Model!$W$14*((drdp!D23+drdp!M23)*'MBXY-TI1S'!$B23+(drdp!G23+drdp!P23)*'MBXY-TI1S'!$C23+(drdp!J23+drdp!S23)*'MBXY-TI1S'!$D23)</f>
        <v>0</v>
      </c>
      <c r="H23" s="18">
        <f>Model!$W$14*((drdp!B23)*'MBXY-TI1S'!$B23+(drdp!E23)*'MBXY-TI1S'!$C23+(drdp!H23)*'MBXY-TI1S'!$D23)</f>
        <v>0</v>
      </c>
      <c r="I23" s="18">
        <f>Model!$W$14*((drdp!C23)*'MBXY-TI1S'!$B23+(drdp!F23)*'MBXY-TI1S'!$C23+(drdp!I23)*'MBXY-TI1S'!$D23)</f>
        <v>1.144036572624399E-3</v>
      </c>
      <c r="J23" s="18">
        <f>Model!$W$14*((drdp!D23)*'MBXY-TI1S'!$B23+(drdp!G23)*'MBXY-TI1S'!$C23+(drdp!J23)*'MBXY-TI1S'!$D23)</f>
        <v>0</v>
      </c>
      <c r="K23" s="21">
        <f>SUM(E$3:E22)+H23</f>
        <v>0</v>
      </c>
      <c r="L23" s="21">
        <f>SUM(F$3:F22)+I23</f>
        <v>2.6756892300586177E-3</v>
      </c>
      <c r="M23" s="21">
        <f>SUM(G$3:G22)+J23</f>
        <v>0</v>
      </c>
      <c r="N23" s="21"/>
      <c r="O23" s="21"/>
      <c r="P23" s="21"/>
      <c r="Q23" s="19">
        <f t="shared" si="1"/>
        <v>0</v>
      </c>
      <c r="R23" s="19">
        <f t="shared" si="1"/>
        <v>7.1593128558516789E-6</v>
      </c>
      <c r="S23" s="19">
        <f t="shared" si="1"/>
        <v>0</v>
      </c>
      <c r="T23" s="19">
        <f t="shared" si="2"/>
        <v>0</v>
      </c>
      <c r="U23" s="19">
        <f t="shared" si="3"/>
        <v>0</v>
      </c>
      <c r="V23" s="19">
        <f t="shared" si="4"/>
        <v>0</v>
      </c>
    </row>
    <row r="24" spans="1:22" x14ac:dyDescent="0.25">
      <c r="A24" s="26">
        <f>Wellpath!E24</f>
        <v>600</v>
      </c>
      <c r="B24" s="22">
        <v>0</v>
      </c>
      <c r="C24" s="22">
        <v>0</v>
      </c>
      <c r="D24" s="22">
        <f>-COS(Wellpath!$L24) * SIN(Wellpath!$O24) / (Bfield * COS(Dip))</f>
        <v>1.0668427160433991E-5</v>
      </c>
      <c r="E24" s="20">
        <f>Model!$W$14*((drdp!B24+drdp!K24)*'MBXY-TI1S'!$B24+(drdp!E24+drdp!N24)*'MBXY-TI1S'!$C24+(drdp!H24+drdp!Q24)*'MBXY-TI1S'!$D24)</f>
        <v>0</v>
      </c>
      <c r="F24" s="20">
        <f>Model!$W$14*((drdp!C24+drdp!L24)*'MBXY-TI1S'!$B24+(drdp!F24+drdp!O24)*'MBXY-TI1S'!$C24+(drdp!I24+drdp!R24)*'MBXY-TI1S'!$D24)</f>
        <v>3.245719828869527E-3</v>
      </c>
      <c r="G24" s="20">
        <f>Model!$W$14*((drdp!D24+drdp!M24)*'MBXY-TI1S'!$B24+(drdp!G24+drdp!P24)*'MBXY-TI1S'!$C24+(drdp!J24+drdp!S24)*'MBXY-TI1S'!$D24)</f>
        <v>0</v>
      </c>
      <c r="H24" s="18">
        <f>Model!$W$14*((drdp!B24)*'MBXY-TI1S'!$B24+(drdp!E24)*'MBXY-TI1S'!$C24+(drdp!H24)*'MBXY-TI1S'!$D24)</f>
        <v>0</v>
      </c>
      <c r="I24" s="18">
        <f>Model!$W$14*((drdp!C24)*'MBXY-TI1S'!$B24+(drdp!F24)*'MBXY-TI1S'!$C24+(drdp!I24)*'MBXY-TI1S'!$D24)</f>
        <v>1.6228599144347635E-3</v>
      </c>
      <c r="J24" s="18">
        <f>Model!$W$14*((drdp!D24)*'MBXY-TI1S'!$B24+(drdp!G24)*'MBXY-TI1S'!$C24+(drdp!J24)*'MBXY-TI1S'!$D24)</f>
        <v>0</v>
      </c>
      <c r="K24" s="21">
        <f>SUM(E$3:E23)+H24</f>
        <v>0</v>
      </c>
      <c r="L24" s="21">
        <f>SUM(F$3:F23)+I24</f>
        <v>5.4425857171177799E-3</v>
      </c>
      <c r="M24" s="21">
        <f>SUM(G$3:G23)+J24</f>
        <v>0</v>
      </c>
      <c r="N24" s="21"/>
      <c r="O24" s="21"/>
      <c r="P24" s="21"/>
      <c r="Q24" s="19">
        <f t="shared" si="1"/>
        <v>0</v>
      </c>
      <c r="R24" s="19">
        <f t="shared" si="1"/>
        <v>2.9621739288174457E-5</v>
      </c>
      <c r="S24" s="19">
        <f t="shared" si="1"/>
        <v>0</v>
      </c>
      <c r="T24" s="19">
        <f t="shared" si="2"/>
        <v>0</v>
      </c>
      <c r="U24" s="19">
        <f t="shared" si="3"/>
        <v>0</v>
      </c>
      <c r="V24" s="19">
        <f t="shared" si="4"/>
        <v>0</v>
      </c>
    </row>
    <row r="25" spans="1:22" x14ac:dyDescent="0.25">
      <c r="A25" s="26">
        <f>Wellpath!E25</f>
        <v>630</v>
      </c>
      <c r="B25" s="22">
        <v>0</v>
      </c>
      <c r="C25" s="22">
        <v>0</v>
      </c>
      <c r="D25" s="22">
        <f>-COS(Wellpath!$L25) * SIN(Wellpath!$O25) / (Bfield * COS(Dip))</f>
        <v>1.0590137059587965E-5</v>
      </c>
      <c r="E25" s="20">
        <f>Model!$W$14*((drdp!B25+drdp!K25)*'MBXY-TI1S'!$B25+(drdp!E25+drdp!N25)*'MBXY-TI1S'!$C25+(drdp!H25+drdp!Q25)*'MBXY-TI1S'!$D25)</f>
        <v>0</v>
      </c>
      <c r="F25" s="20">
        <f>Model!$W$14*((drdp!C25+drdp!L25)*'MBXY-TI1S'!$B25+(drdp!F25+drdp!O25)*'MBXY-TI1S'!$C25+(drdp!I25+drdp!R25)*'MBXY-TI1S'!$D25)</f>
        <v>4.1786646247733419E-3</v>
      </c>
      <c r="G25" s="20">
        <f>Model!$W$14*((drdp!D25+drdp!M25)*'MBXY-TI1S'!$B25+(drdp!G25+drdp!P25)*'MBXY-TI1S'!$C25+(drdp!J25+drdp!S25)*'MBXY-TI1S'!$D25)</f>
        <v>0</v>
      </c>
      <c r="H25" s="18">
        <f>Model!$W$14*((drdp!B25)*'MBXY-TI1S'!$B25+(drdp!E25)*'MBXY-TI1S'!$C25+(drdp!H25)*'MBXY-TI1S'!$D25)</f>
        <v>0</v>
      </c>
      <c r="I25" s="18">
        <f>Model!$W$14*((drdp!C25)*'MBXY-TI1S'!$B25+(drdp!F25)*'MBXY-TI1S'!$C25+(drdp!I25)*'MBXY-TI1S'!$D25)</f>
        <v>2.089332312386671E-3</v>
      </c>
      <c r="J25" s="18">
        <f>Model!$W$14*((drdp!D25)*'MBXY-TI1S'!$B25+(drdp!G25)*'MBXY-TI1S'!$C25+(drdp!J25)*'MBXY-TI1S'!$D25)</f>
        <v>0</v>
      </c>
      <c r="K25" s="21">
        <f>SUM(E$3:E24)+H25</f>
        <v>0</v>
      </c>
      <c r="L25" s="21">
        <f>SUM(F$3:F24)+I25</f>
        <v>9.1547779439392143E-3</v>
      </c>
      <c r="M25" s="21">
        <f>SUM(G$3:G24)+J25</f>
        <v>0</v>
      </c>
      <c r="N25" s="21"/>
      <c r="O25" s="21"/>
      <c r="P25" s="21"/>
      <c r="Q25" s="19">
        <f t="shared" si="1"/>
        <v>0</v>
      </c>
      <c r="R25" s="19">
        <f t="shared" si="1"/>
        <v>8.3809959202835904E-5</v>
      </c>
      <c r="S25" s="19">
        <f t="shared" si="1"/>
        <v>0</v>
      </c>
      <c r="T25" s="19">
        <f t="shared" si="2"/>
        <v>0</v>
      </c>
      <c r="U25" s="19">
        <f t="shared" si="3"/>
        <v>0</v>
      </c>
      <c r="V25" s="19">
        <f t="shared" si="4"/>
        <v>0</v>
      </c>
    </row>
    <row r="26" spans="1:22" x14ac:dyDescent="0.25">
      <c r="A26" s="26">
        <f>Wellpath!E26</f>
        <v>660</v>
      </c>
      <c r="B26" s="22">
        <v>0</v>
      </c>
      <c r="C26" s="22">
        <v>0</v>
      </c>
      <c r="D26" s="22">
        <f>-COS(Wellpath!$L26) * SIN(Wellpath!$O26) / (Bfield * COS(Dip))</f>
        <v>1.0491688030944972E-5</v>
      </c>
      <c r="E26" s="20">
        <f>Model!$W$14*((drdp!B26+drdp!K26)*'MBXY-TI1S'!$B26+(drdp!E26+drdp!N26)*'MBXY-TI1S'!$C26+(drdp!H26+drdp!Q26)*'MBXY-TI1S'!$D26)</f>
        <v>0</v>
      </c>
      <c r="F26" s="20">
        <f>Model!$W$14*((drdp!C26+drdp!L26)*'MBXY-TI1S'!$B26+(drdp!F26+drdp!O26)*'MBXY-TI1S'!$C26+(drdp!I26+drdp!R26)*'MBXY-TI1S'!$D26)</f>
        <v>5.0798072597359476E-3</v>
      </c>
      <c r="G26" s="20">
        <f>Model!$W$14*((drdp!D26+drdp!M26)*'MBXY-TI1S'!$B26+(drdp!G26+drdp!P26)*'MBXY-TI1S'!$C26+(drdp!J26+drdp!S26)*'MBXY-TI1S'!$D26)</f>
        <v>0</v>
      </c>
      <c r="H26" s="18">
        <f>Model!$W$14*((drdp!B26)*'MBXY-TI1S'!$B26+(drdp!E26)*'MBXY-TI1S'!$C26+(drdp!H26)*'MBXY-TI1S'!$D26)</f>
        <v>0</v>
      </c>
      <c r="I26" s="18">
        <f>Model!$W$14*((drdp!C26)*'MBXY-TI1S'!$B26+(drdp!F26)*'MBXY-TI1S'!$C26+(drdp!I26)*'MBXY-TI1S'!$D26)</f>
        <v>2.5399036298679738E-3</v>
      </c>
      <c r="J26" s="18">
        <f>Model!$W$14*((drdp!D26)*'MBXY-TI1S'!$B26+(drdp!G26)*'MBXY-TI1S'!$C26+(drdp!J26)*'MBXY-TI1S'!$D26)</f>
        <v>0</v>
      </c>
      <c r="K26" s="21">
        <f>SUM(E$3:E25)+H26</f>
        <v>0</v>
      </c>
      <c r="L26" s="21">
        <f>SUM(F$3:F25)+I26</f>
        <v>1.3784013886193859E-2</v>
      </c>
      <c r="M26" s="21">
        <f>SUM(G$3:G25)+J26</f>
        <v>0</v>
      </c>
      <c r="N26" s="21"/>
      <c r="O26" s="21"/>
      <c r="P26" s="21"/>
      <c r="Q26" s="19">
        <f t="shared" si="1"/>
        <v>0</v>
      </c>
      <c r="R26" s="19">
        <f t="shared" si="1"/>
        <v>1.8999903881478512E-4</v>
      </c>
      <c r="S26" s="19">
        <f t="shared" si="1"/>
        <v>0</v>
      </c>
      <c r="T26" s="19">
        <f t="shared" si="2"/>
        <v>0</v>
      </c>
      <c r="U26" s="19">
        <f t="shared" si="3"/>
        <v>0</v>
      </c>
      <c r="V26" s="19">
        <f t="shared" si="4"/>
        <v>0</v>
      </c>
    </row>
    <row r="27" spans="1:22" x14ac:dyDescent="0.25">
      <c r="A27" s="26">
        <f>Wellpath!E27</f>
        <v>690</v>
      </c>
      <c r="B27" s="22">
        <v>0</v>
      </c>
      <c r="C27" s="22">
        <v>0</v>
      </c>
      <c r="D27" s="22">
        <f>-COS(Wellpath!$L27) * SIN(Wellpath!$O27) / (Bfield * COS(Dip))</f>
        <v>1.0373267477826509E-5</v>
      </c>
      <c r="E27" s="20">
        <f>Model!$W$14*((drdp!B27+drdp!K27)*'MBXY-TI1S'!$B27+(drdp!E27+drdp!N27)*'MBXY-TI1S'!$C27+(drdp!H27+drdp!Q27)*'MBXY-TI1S'!$D27)</f>
        <v>0</v>
      </c>
      <c r="F27" s="20">
        <f>Model!$W$14*((drdp!C27+drdp!L27)*'MBXY-TI1S'!$B27+(drdp!F27+drdp!O27)*'MBXY-TI1S'!$C27+(drdp!I27+drdp!R27)*'MBXY-TI1S'!$D27)</f>
        <v>5.9422894941804768E-3</v>
      </c>
      <c r="G27" s="20">
        <f>Model!$W$14*((drdp!D27+drdp!M27)*'MBXY-TI1S'!$B27+(drdp!G27+drdp!P27)*'MBXY-TI1S'!$C27+(drdp!J27+drdp!S27)*'MBXY-TI1S'!$D27)</f>
        <v>0</v>
      </c>
      <c r="H27" s="18">
        <f>Model!$W$14*((drdp!B27)*'MBXY-TI1S'!$B27+(drdp!E27)*'MBXY-TI1S'!$C27+(drdp!H27)*'MBXY-TI1S'!$D27)</f>
        <v>0</v>
      </c>
      <c r="I27" s="18">
        <f>Model!$W$14*((drdp!C27)*'MBXY-TI1S'!$B27+(drdp!F27)*'MBXY-TI1S'!$C27+(drdp!I27)*'MBXY-TI1S'!$D27)</f>
        <v>2.9711447470902384E-3</v>
      </c>
      <c r="J27" s="18">
        <f>Model!$W$14*((drdp!D27)*'MBXY-TI1S'!$B27+(drdp!G27)*'MBXY-TI1S'!$C27+(drdp!J27)*'MBXY-TI1S'!$D27)</f>
        <v>0</v>
      </c>
      <c r="K27" s="21">
        <f>SUM(E$3:E26)+H27</f>
        <v>0</v>
      </c>
      <c r="L27" s="21">
        <f>SUM(F$3:F26)+I27</f>
        <v>1.9295062263152071E-2</v>
      </c>
      <c r="M27" s="21">
        <f>SUM(G$3:G26)+J27</f>
        <v>0</v>
      </c>
      <c r="N27" s="21"/>
      <c r="O27" s="21"/>
      <c r="P27" s="21"/>
      <c r="Q27" s="19">
        <f t="shared" si="1"/>
        <v>0</v>
      </c>
      <c r="R27" s="19">
        <f t="shared" si="1"/>
        <v>3.7229942773891512E-4</v>
      </c>
      <c r="S27" s="19">
        <f t="shared" si="1"/>
        <v>0</v>
      </c>
      <c r="T27" s="19">
        <f t="shared" si="2"/>
        <v>0</v>
      </c>
      <c r="U27" s="19">
        <f t="shared" si="3"/>
        <v>0</v>
      </c>
      <c r="V27" s="19">
        <f t="shared" si="4"/>
        <v>0</v>
      </c>
    </row>
    <row r="28" spans="1:22" x14ac:dyDescent="0.25">
      <c r="A28" s="26">
        <f>Wellpath!E28</f>
        <v>720</v>
      </c>
      <c r="B28" s="22">
        <v>0</v>
      </c>
      <c r="C28" s="22">
        <v>0</v>
      </c>
      <c r="D28" s="22">
        <f>-COS(Wellpath!$L28) * SIN(Wellpath!$O28) / (Bfield * COS(Dip))</f>
        <v>1.0235100820486021E-5</v>
      </c>
      <c r="E28" s="20">
        <f>Model!$W$14*((drdp!B28+drdp!K28)*'MBXY-TI1S'!$B28+(drdp!E28+drdp!N28)*'MBXY-TI1S'!$C28+(drdp!H28+drdp!Q28)*'MBXY-TI1S'!$D28)</f>
        <v>0</v>
      </c>
      <c r="F28" s="20">
        <f>Model!$W$14*((drdp!C28+drdp!L28)*'MBXY-TI1S'!$B28+(drdp!F28+drdp!O28)*'MBXY-TI1S'!$C28+(drdp!I28+drdp!R28)*'MBXY-TI1S'!$D28)</f>
        <v>6.7595473175217921E-3</v>
      </c>
      <c r="G28" s="20">
        <f>Model!$W$14*((drdp!D28+drdp!M28)*'MBXY-TI1S'!$B28+(drdp!G28+drdp!P28)*'MBXY-TI1S'!$C28+(drdp!J28+drdp!S28)*'MBXY-TI1S'!$D28)</f>
        <v>0</v>
      </c>
      <c r="H28" s="18">
        <f>Model!$W$14*((drdp!B28)*'MBXY-TI1S'!$B28+(drdp!E28)*'MBXY-TI1S'!$C28+(drdp!H28)*'MBXY-TI1S'!$D28)</f>
        <v>0</v>
      </c>
      <c r="I28" s="18">
        <f>Model!$W$14*((drdp!C28)*'MBXY-TI1S'!$B28+(drdp!F28)*'MBXY-TI1S'!$C28+(drdp!I28)*'MBXY-TI1S'!$D28)</f>
        <v>3.3797736587608961E-3</v>
      </c>
      <c r="J28" s="18">
        <f>Model!$W$14*((drdp!D28)*'MBXY-TI1S'!$B28+(drdp!G28)*'MBXY-TI1S'!$C28+(drdp!J28)*'MBXY-TI1S'!$D28)</f>
        <v>0</v>
      </c>
      <c r="K28" s="21">
        <f>SUM(E$3:E27)+H28</f>
        <v>0</v>
      </c>
      <c r="L28" s="21">
        <f>SUM(F$3:F27)+I28</f>
        <v>2.5645980669003206E-2</v>
      </c>
      <c r="M28" s="21">
        <f>SUM(G$3:G27)+J28</f>
        <v>0</v>
      </c>
      <c r="N28" s="21"/>
      <c r="O28" s="21"/>
      <c r="P28" s="21"/>
      <c r="Q28" s="19">
        <f t="shared" si="1"/>
        <v>0</v>
      </c>
      <c r="R28" s="19">
        <f t="shared" si="1"/>
        <v>6.5771632447488612E-4</v>
      </c>
      <c r="S28" s="19">
        <f t="shared" si="1"/>
        <v>0</v>
      </c>
      <c r="T28" s="19">
        <f t="shared" si="2"/>
        <v>0</v>
      </c>
      <c r="U28" s="19">
        <f t="shared" si="3"/>
        <v>0</v>
      </c>
      <c r="V28" s="19">
        <f t="shared" si="4"/>
        <v>0</v>
      </c>
    </row>
    <row r="29" spans="1:22" x14ac:dyDescent="0.25">
      <c r="A29" s="26">
        <f>Wellpath!E29</f>
        <v>750</v>
      </c>
      <c r="B29" s="22">
        <v>0</v>
      </c>
      <c r="C29" s="22">
        <v>0</v>
      </c>
      <c r="D29" s="22">
        <f>-COS(Wellpath!$L29) * SIN(Wellpath!$O29) / (Bfield * COS(Dip))</f>
        <v>1.0077451067008636E-5</v>
      </c>
      <c r="E29" s="20">
        <f>Model!$W$14*((drdp!B29+drdp!K29)*'MBXY-TI1S'!$B29+(drdp!E29+drdp!N29)*'MBXY-TI1S'!$C29+(drdp!H29+drdp!Q29)*'MBXY-TI1S'!$D29)</f>
        <v>0</v>
      </c>
      <c r="F29" s="20">
        <f>Model!$W$14*((drdp!C29+drdp!L29)*'MBXY-TI1S'!$B29+(drdp!F29+drdp!O29)*'MBXY-TI1S'!$C29+(drdp!I29+drdp!R29)*'MBXY-TI1S'!$D29)</f>
        <v>7.5253609042505061E-3</v>
      </c>
      <c r="G29" s="20">
        <f>Model!$W$14*((drdp!D29+drdp!M29)*'MBXY-TI1S'!$B29+(drdp!G29+drdp!P29)*'MBXY-TI1S'!$C29+(drdp!J29+drdp!S29)*'MBXY-TI1S'!$D29)</f>
        <v>0</v>
      </c>
      <c r="H29" s="18">
        <f>Model!$W$14*((drdp!B29)*'MBXY-TI1S'!$B29+(drdp!E29)*'MBXY-TI1S'!$C29+(drdp!H29)*'MBXY-TI1S'!$D29)</f>
        <v>0</v>
      </c>
      <c r="I29" s="18">
        <f>Model!$W$14*((drdp!C29)*'MBXY-TI1S'!$B29+(drdp!F29)*'MBXY-TI1S'!$C29+(drdp!I29)*'MBXY-TI1S'!$D29)</f>
        <v>3.7626804521252531E-3</v>
      </c>
      <c r="J29" s="18">
        <f>Model!$W$14*((drdp!D29)*'MBXY-TI1S'!$B29+(drdp!G29)*'MBXY-TI1S'!$C29+(drdp!J29)*'MBXY-TI1S'!$D29)</f>
        <v>0</v>
      </c>
      <c r="K29" s="21">
        <f>SUM(E$3:E28)+H29</f>
        <v>0</v>
      </c>
      <c r="L29" s="21">
        <f>SUM(F$3:F28)+I29</f>
        <v>3.2788434779889353E-2</v>
      </c>
      <c r="M29" s="21">
        <f>SUM(G$3:G28)+J29</f>
        <v>0</v>
      </c>
      <c r="N29" s="21"/>
      <c r="O29" s="21"/>
      <c r="P29" s="21"/>
      <c r="Q29" s="19">
        <f t="shared" si="1"/>
        <v>0</v>
      </c>
      <c r="R29" s="19">
        <f t="shared" si="1"/>
        <v>1.0750814553150577E-3</v>
      </c>
      <c r="S29" s="19">
        <f t="shared" si="1"/>
        <v>0</v>
      </c>
      <c r="T29" s="19">
        <f t="shared" si="2"/>
        <v>0</v>
      </c>
      <c r="U29" s="19">
        <f t="shared" si="3"/>
        <v>0</v>
      </c>
      <c r="V29" s="19">
        <f t="shared" si="4"/>
        <v>0</v>
      </c>
    </row>
    <row r="30" spans="1:22" x14ac:dyDescent="0.25">
      <c r="A30" s="26">
        <f>Wellpath!E30</f>
        <v>780</v>
      </c>
      <c r="B30" s="22">
        <v>0</v>
      </c>
      <c r="C30" s="22">
        <v>0</v>
      </c>
      <c r="D30" s="22">
        <f>-COS(Wellpath!$L30) * SIN(Wellpath!$O30) / (Bfield * COS(Dip))</f>
        <v>9.9006183126603241E-6</v>
      </c>
      <c r="E30" s="20">
        <f>Model!$W$14*((drdp!B30+drdp!K30)*'MBXY-TI1S'!$B30+(drdp!E30+drdp!N30)*'MBXY-TI1S'!$C30+(drdp!H30+drdp!Q30)*'MBXY-TI1S'!$D30)</f>
        <v>0</v>
      </c>
      <c r="F30" s="20">
        <f>Model!$W$14*((drdp!C30+drdp!L30)*'MBXY-TI1S'!$B30+(drdp!F30+drdp!O30)*'MBXY-TI1S'!$C30+(drdp!I30+drdp!R30)*'MBXY-TI1S'!$D30)</f>
        <v>8.233901950560724E-3</v>
      </c>
      <c r="G30" s="20">
        <f>Model!$W$14*((drdp!D30+drdp!M30)*'MBXY-TI1S'!$B30+(drdp!G30+drdp!P30)*'MBXY-TI1S'!$C30+(drdp!J30+drdp!S30)*'MBXY-TI1S'!$D30)</f>
        <v>0</v>
      </c>
      <c r="H30" s="18">
        <f>Model!$W$14*((drdp!B30)*'MBXY-TI1S'!$B30+(drdp!E30)*'MBXY-TI1S'!$C30+(drdp!H30)*'MBXY-TI1S'!$D30)</f>
        <v>0</v>
      </c>
      <c r="I30" s="18">
        <f>Model!$W$14*((drdp!C30)*'MBXY-TI1S'!$B30+(drdp!F30)*'MBXY-TI1S'!$C30+(drdp!I30)*'MBXY-TI1S'!$D30)</f>
        <v>4.116950975280362E-3</v>
      </c>
      <c r="J30" s="18">
        <f>Model!$W$14*((drdp!D30)*'MBXY-TI1S'!$B30+(drdp!G30)*'MBXY-TI1S'!$C30+(drdp!J30)*'MBXY-TI1S'!$D30)</f>
        <v>0</v>
      </c>
      <c r="K30" s="21">
        <f>SUM(E$3:E29)+H30</f>
        <v>0</v>
      </c>
      <c r="L30" s="21">
        <f>SUM(F$3:F29)+I30</f>
        <v>4.0668066207294976E-2</v>
      </c>
      <c r="M30" s="21">
        <f>SUM(G$3:G29)+J30</f>
        <v>0</v>
      </c>
      <c r="N30" s="21"/>
      <c r="O30" s="21"/>
      <c r="P30" s="21"/>
      <c r="Q30" s="19">
        <f t="shared" si="1"/>
        <v>0</v>
      </c>
      <c r="R30" s="19">
        <f t="shared" si="1"/>
        <v>1.6538916090409275E-3</v>
      </c>
      <c r="S30" s="19">
        <f t="shared" si="1"/>
        <v>0</v>
      </c>
      <c r="T30" s="19">
        <f t="shared" si="2"/>
        <v>0</v>
      </c>
      <c r="U30" s="19">
        <f t="shared" si="3"/>
        <v>0</v>
      </c>
      <c r="V30" s="19">
        <f t="shared" si="4"/>
        <v>0</v>
      </c>
    </row>
    <row r="31" spans="1:22" x14ac:dyDescent="0.25">
      <c r="A31" s="26">
        <f>Wellpath!E31</f>
        <v>810</v>
      </c>
      <c r="B31" s="22">
        <v>0</v>
      </c>
      <c r="C31" s="22">
        <v>0</v>
      </c>
      <c r="D31" s="22">
        <f>-COS(Wellpath!$L31) * SIN(Wellpath!$O31) / (Bfield * COS(Dip))</f>
        <v>9.7049391686395055E-6</v>
      </c>
      <c r="E31" s="20">
        <f>Model!$W$14*((drdp!B31+drdp!K31)*'MBXY-TI1S'!$B31+(drdp!E31+drdp!N31)*'MBXY-TI1S'!$C31+(drdp!H31+drdp!Q31)*'MBXY-TI1S'!$D31)</f>
        <v>0</v>
      </c>
      <c r="F31" s="20">
        <f>Model!$W$14*((drdp!C31+drdp!L31)*'MBXY-TI1S'!$B31+(drdp!F31+drdp!O31)*'MBXY-TI1S'!$C31+(drdp!I31+drdp!R31)*'MBXY-TI1S'!$D31)</f>
        <v>8.8797780312612415E-3</v>
      </c>
      <c r="G31" s="20">
        <f>Model!$W$14*((drdp!D31+drdp!M31)*'MBXY-TI1S'!$B31+(drdp!G31+drdp!P31)*'MBXY-TI1S'!$C31+(drdp!J31+drdp!S31)*'MBXY-TI1S'!$D31)</f>
        <v>0</v>
      </c>
      <c r="H31" s="18">
        <f>Model!$W$14*((drdp!B31)*'MBXY-TI1S'!$B31+(drdp!E31)*'MBXY-TI1S'!$C31+(drdp!H31)*'MBXY-TI1S'!$D31)</f>
        <v>0</v>
      </c>
      <c r="I31" s="18">
        <f>Model!$W$14*((drdp!C31)*'MBXY-TI1S'!$B31+(drdp!F31)*'MBXY-TI1S'!$C31+(drdp!I31)*'MBXY-TI1S'!$D31)</f>
        <v>4.4398890156306207E-3</v>
      </c>
      <c r="J31" s="18">
        <f>Model!$W$14*((drdp!D31)*'MBXY-TI1S'!$B31+(drdp!G31)*'MBXY-TI1S'!$C31+(drdp!J31)*'MBXY-TI1S'!$D31)</f>
        <v>0</v>
      </c>
      <c r="K31" s="21">
        <f>SUM(E$3:E30)+H31</f>
        <v>0</v>
      </c>
      <c r="L31" s="21">
        <f>SUM(F$3:F30)+I31</f>
        <v>4.922490619820595E-2</v>
      </c>
      <c r="M31" s="21">
        <f>SUM(G$3:G30)+J31</f>
        <v>0</v>
      </c>
      <c r="N31" s="21"/>
      <c r="O31" s="21"/>
      <c r="P31" s="21"/>
      <c r="Q31" s="19">
        <f t="shared" si="1"/>
        <v>0</v>
      </c>
      <c r="R31" s="19">
        <f t="shared" si="1"/>
        <v>2.4230913902221745E-3</v>
      </c>
      <c r="S31" s="19">
        <f t="shared" si="1"/>
        <v>0</v>
      </c>
      <c r="T31" s="19">
        <f t="shared" si="2"/>
        <v>0</v>
      </c>
      <c r="U31" s="19">
        <f t="shared" si="3"/>
        <v>0</v>
      </c>
      <c r="V31" s="19">
        <f t="shared" si="4"/>
        <v>0</v>
      </c>
    </row>
    <row r="32" spans="1:22" x14ac:dyDescent="0.25">
      <c r="A32" s="26">
        <f>Wellpath!E32</f>
        <v>840</v>
      </c>
      <c r="B32" s="22">
        <v>0</v>
      </c>
      <c r="C32" s="22">
        <v>0</v>
      </c>
      <c r="D32" s="22">
        <f>-COS(Wellpath!$L32) * SIN(Wellpath!$O32) / (Bfield * COS(Dip))</f>
        <v>9.4907861213184969E-6</v>
      </c>
      <c r="E32" s="20">
        <f>Model!$W$14*((drdp!B32+drdp!K32)*'MBXY-TI1S'!$B32+(drdp!E32+drdp!N32)*'MBXY-TI1S'!$C32+(drdp!H32+drdp!Q32)*'MBXY-TI1S'!$D32)</f>
        <v>0</v>
      </c>
      <c r="F32" s="20">
        <f>Model!$W$14*((drdp!C32+drdp!L32)*'MBXY-TI1S'!$B32+(drdp!F32+drdp!O32)*'MBXY-TI1S'!$C32+(drdp!I32+drdp!R32)*'MBXY-TI1S'!$D32)</f>
        <v>9.4580736393872922E-3</v>
      </c>
      <c r="G32" s="20">
        <f>Model!$W$14*((drdp!D32+drdp!M32)*'MBXY-TI1S'!$B32+(drdp!G32+drdp!P32)*'MBXY-TI1S'!$C32+(drdp!J32+drdp!S32)*'MBXY-TI1S'!$D32)</f>
        <v>0</v>
      </c>
      <c r="H32" s="18">
        <f>Model!$W$14*((drdp!B32)*'MBXY-TI1S'!$B32+(drdp!E32)*'MBXY-TI1S'!$C32+(drdp!H32)*'MBXY-TI1S'!$D32)</f>
        <v>0</v>
      </c>
      <c r="I32" s="18">
        <f>Model!$W$14*((drdp!C32)*'MBXY-TI1S'!$B32+(drdp!F32)*'MBXY-TI1S'!$C32+(drdp!I32)*'MBXY-TI1S'!$D32)</f>
        <v>4.7290368196936461E-3</v>
      </c>
      <c r="J32" s="18">
        <f>Model!$W$14*((drdp!D32)*'MBXY-TI1S'!$B32+(drdp!G32)*'MBXY-TI1S'!$C32+(drdp!J32)*'MBXY-TI1S'!$D32)</f>
        <v>0</v>
      </c>
      <c r="K32" s="21">
        <f>SUM(E$3:E31)+H32</f>
        <v>0</v>
      </c>
      <c r="L32" s="21">
        <f>SUM(F$3:F31)+I32</f>
        <v>5.839383203353022E-2</v>
      </c>
      <c r="M32" s="21">
        <f>SUM(G$3:G31)+J32</f>
        <v>0</v>
      </c>
      <c r="N32" s="21"/>
      <c r="O32" s="21"/>
      <c r="P32" s="21"/>
      <c r="Q32" s="19">
        <f t="shared" si="1"/>
        <v>0</v>
      </c>
      <c r="R32" s="19">
        <f t="shared" si="1"/>
        <v>3.4098396195601402E-3</v>
      </c>
      <c r="S32" s="19">
        <f t="shared" si="1"/>
        <v>0</v>
      </c>
      <c r="T32" s="19">
        <f t="shared" si="2"/>
        <v>0</v>
      </c>
      <c r="U32" s="19">
        <f t="shared" si="3"/>
        <v>0</v>
      </c>
      <c r="V32" s="19">
        <f t="shared" si="4"/>
        <v>0</v>
      </c>
    </row>
    <row r="33" spans="1:22" x14ac:dyDescent="0.25">
      <c r="A33" s="26">
        <f>Wellpath!E33</f>
        <v>870</v>
      </c>
      <c r="B33" s="22">
        <v>0</v>
      </c>
      <c r="C33" s="22">
        <v>0</v>
      </c>
      <c r="D33" s="22">
        <f>-COS(Wellpath!$L33) * SIN(Wellpath!$O33) / (Bfield * COS(Dip))</f>
        <v>9.25856682319454E-6</v>
      </c>
      <c r="E33" s="20">
        <f>Model!$W$14*((drdp!B33+drdp!K33)*'MBXY-TI1S'!$B33+(drdp!E33+drdp!N33)*'MBXY-TI1S'!$C33+(drdp!H33+drdp!Q33)*'MBXY-TI1S'!$D33)</f>
        <v>0</v>
      </c>
      <c r="F33" s="20">
        <f>Model!$W$14*((drdp!C33+drdp!L33)*'MBXY-TI1S'!$B33+(drdp!F33+drdp!O33)*'MBXY-TI1S'!$C33+(drdp!I33+drdp!R33)*'MBXY-TI1S'!$D33)</f>
        <v>9.9643875961765976E-3</v>
      </c>
      <c r="G33" s="20">
        <f>Model!$W$14*((drdp!D33+drdp!M33)*'MBXY-TI1S'!$B33+(drdp!G33+drdp!P33)*'MBXY-TI1S'!$C33+(drdp!J33+drdp!S33)*'MBXY-TI1S'!$D33)</f>
        <v>0</v>
      </c>
      <c r="H33" s="18">
        <f>Model!$W$14*((drdp!B33)*'MBXY-TI1S'!$B33+(drdp!E33)*'MBXY-TI1S'!$C33+(drdp!H33)*'MBXY-TI1S'!$D33)</f>
        <v>0</v>
      </c>
      <c r="I33" s="18">
        <f>Model!$W$14*((drdp!C33)*'MBXY-TI1S'!$B33+(drdp!F33)*'MBXY-TI1S'!$C33+(drdp!I33)*'MBXY-TI1S'!$D33)</f>
        <v>4.9821937980882988E-3</v>
      </c>
      <c r="J33" s="18">
        <f>Model!$W$14*((drdp!D33)*'MBXY-TI1S'!$B33+(drdp!G33)*'MBXY-TI1S'!$C33+(drdp!J33)*'MBXY-TI1S'!$D33)</f>
        <v>0</v>
      </c>
      <c r="K33" s="21">
        <f>SUM(E$3:E32)+H33</f>
        <v>0</v>
      </c>
      <c r="L33" s="21">
        <f>SUM(F$3:F32)+I33</f>
        <v>6.8105062651312165E-2</v>
      </c>
      <c r="M33" s="21">
        <f>SUM(G$3:G32)+J33</f>
        <v>0</v>
      </c>
      <c r="N33" s="21"/>
      <c r="O33" s="21"/>
      <c r="P33" s="21"/>
      <c r="Q33" s="19">
        <f t="shared" si="1"/>
        <v>0</v>
      </c>
      <c r="R33" s="19">
        <f t="shared" si="1"/>
        <v>4.638299558739155E-3</v>
      </c>
      <c r="S33" s="19">
        <f t="shared" si="1"/>
        <v>0</v>
      </c>
      <c r="T33" s="19">
        <f t="shared" si="2"/>
        <v>0</v>
      </c>
      <c r="U33" s="19">
        <f t="shared" si="3"/>
        <v>0</v>
      </c>
      <c r="V33" s="19">
        <f t="shared" si="4"/>
        <v>0</v>
      </c>
    </row>
    <row r="34" spans="1:22" x14ac:dyDescent="0.25">
      <c r="A34" s="26">
        <f>Wellpath!E34</f>
        <v>900</v>
      </c>
      <c r="B34" s="22">
        <v>0</v>
      </c>
      <c r="C34" s="22">
        <v>0</v>
      </c>
      <c r="D34" s="22">
        <f>-COS(Wellpath!$L34) * SIN(Wellpath!$O34) / (Bfield * COS(Dip))</f>
        <v>9.0087233169000946E-6</v>
      </c>
      <c r="E34" s="20">
        <f>Model!$W$14*((drdp!B34+drdp!K34)*'MBXY-TI1S'!$B34+(drdp!E34+drdp!N34)*'MBXY-TI1S'!$C34+(drdp!H34+drdp!Q34)*'MBXY-TI1S'!$D34)</f>
        <v>0</v>
      </c>
      <c r="F34" s="20">
        <f>Model!$W$14*((drdp!C34+drdp!L34)*'MBXY-TI1S'!$B34+(drdp!F34+drdp!O34)*'MBXY-TI1S'!$C34+(drdp!I34+drdp!R34)*'MBXY-TI1S'!$D34)</f>
        <v>1.039486654669727E-2</v>
      </c>
      <c r="G34" s="20">
        <f>Model!$W$14*((drdp!D34+drdp!M34)*'MBXY-TI1S'!$B34+(drdp!G34+drdp!P34)*'MBXY-TI1S'!$C34+(drdp!J34+drdp!S34)*'MBXY-TI1S'!$D34)</f>
        <v>0</v>
      </c>
      <c r="H34" s="18">
        <f>Model!$W$14*((drdp!B34)*'MBXY-TI1S'!$B34+(drdp!E34)*'MBXY-TI1S'!$C34+(drdp!H34)*'MBXY-TI1S'!$D34)</f>
        <v>0</v>
      </c>
      <c r="I34" s="18">
        <f>Model!$W$14*((drdp!C34)*'MBXY-TI1S'!$B34+(drdp!F34)*'MBXY-TI1S'!$C34+(drdp!I34)*'MBXY-TI1S'!$D34)</f>
        <v>5.197433273348635E-3</v>
      </c>
      <c r="J34" s="18">
        <f>Model!$W$14*((drdp!D34)*'MBXY-TI1S'!$B34+(drdp!G34)*'MBXY-TI1S'!$C34+(drdp!J34)*'MBXY-TI1S'!$D34)</f>
        <v>0</v>
      </c>
      <c r="K34" s="21">
        <f>SUM(E$3:E33)+H34</f>
        <v>0</v>
      </c>
      <c r="L34" s="21">
        <f>SUM(F$3:F33)+I34</f>
        <v>7.8284689722749101E-2</v>
      </c>
      <c r="M34" s="21">
        <f>SUM(G$3:G33)+J34</f>
        <v>0</v>
      </c>
      <c r="N34" s="21"/>
      <c r="O34" s="21"/>
      <c r="P34" s="21"/>
      <c r="Q34" s="19">
        <f t="shared" si="1"/>
        <v>0</v>
      </c>
      <c r="R34" s="19">
        <f t="shared" si="1"/>
        <v>6.1284926449870986E-3</v>
      </c>
      <c r="S34" s="19">
        <f t="shared" si="1"/>
        <v>0</v>
      </c>
      <c r="T34" s="19">
        <f t="shared" si="2"/>
        <v>0</v>
      </c>
      <c r="U34" s="19">
        <f t="shared" si="3"/>
        <v>0</v>
      </c>
      <c r="V34" s="19">
        <f t="shared" si="4"/>
        <v>0</v>
      </c>
    </row>
    <row r="35" spans="1:22" x14ac:dyDescent="0.25">
      <c r="A35" s="26">
        <f>Wellpath!E35</f>
        <v>930</v>
      </c>
      <c r="B35" s="22">
        <v>0</v>
      </c>
      <c r="C35" s="22">
        <v>0</v>
      </c>
      <c r="D35" s="22">
        <f>-COS(Wellpath!$L35) * SIN(Wellpath!$O35) / (Bfield * COS(Dip))</f>
        <v>8.7417311937495687E-6</v>
      </c>
      <c r="E35" s="20">
        <f>Model!$W$14*((drdp!B35+drdp!K35)*'MBXY-TI1S'!$B35+(drdp!E35+drdp!N35)*'MBXY-TI1S'!$C35+(drdp!H35+drdp!Q35)*'MBXY-TI1S'!$D35)</f>
        <v>0</v>
      </c>
      <c r="F35" s="20">
        <f>Model!$W$14*((drdp!C35+drdp!L35)*'MBXY-TI1S'!$B35+(drdp!F35+drdp!O35)*'MBXY-TI1S'!$C35+(drdp!I35+drdp!R35)*'MBXY-TI1S'!$D35)</f>
        <v>1.0746234286205546E-2</v>
      </c>
      <c r="G35" s="20">
        <f>Model!$W$14*((drdp!D35+drdp!M35)*'MBXY-TI1S'!$B35+(drdp!G35+drdp!P35)*'MBXY-TI1S'!$C35+(drdp!J35+drdp!S35)*'MBXY-TI1S'!$D35)</f>
        <v>0</v>
      </c>
      <c r="H35" s="18">
        <f>Model!$W$14*((drdp!B35)*'MBXY-TI1S'!$B35+(drdp!E35)*'MBXY-TI1S'!$C35+(drdp!H35)*'MBXY-TI1S'!$D35)</f>
        <v>0</v>
      </c>
      <c r="I35" s="18">
        <f>Model!$W$14*((drdp!C35)*'MBXY-TI1S'!$B35+(drdp!F35)*'MBXY-TI1S'!$C35+(drdp!I35)*'MBXY-TI1S'!$D35)</f>
        <v>5.3731171431027729E-3</v>
      </c>
      <c r="J35" s="18">
        <f>Model!$W$14*((drdp!D35)*'MBXY-TI1S'!$B35+(drdp!G35)*'MBXY-TI1S'!$C35+(drdp!J35)*'MBXY-TI1S'!$D35)</f>
        <v>0</v>
      </c>
      <c r="K35" s="21">
        <f>SUM(E$3:E34)+H35</f>
        <v>0</v>
      </c>
      <c r="L35" s="21">
        <f>SUM(F$3:F34)+I35</f>
        <v>8.8855240139200514E-2</v>
      </c>
      <c r="M35" s="21">
        <f>SUM(G$3:G34)+J35</f>
        <v>0</v>
      </c>
      <c r="N35" s="21"/>
      <c r="O35" s="21"/>
      <c r="P35" s="21"/>
      <c r="Q35" s="19">
        <f t="shared" si="1"/>
        <v>0</v>
      </c>
      <c r="R35" s="19">
        <f t="shared" si="1"/>
        <v>7.8952537001949902E-3</v>
      </c>
      <c r="S35" s="19">
        <f t="shared" si="1"/>
        <v>0</v>
      </c>
      <c r="T35" s="19">
        <f t="shared" si="2"/>
        <v>0</v>
      </c>
      <c r="U35" s="19">
        <f t="shared" si="3"/>
        <v>0</v>
      </c>
      <c r="V35" s="19">
        <f t="shared" si="4"/>
        <v>0</v>
      </c>
    </row>
    <row r="36" spans="1:22" x14ac:dyDescent="0.25">
      <c r="A36" s="26">
        <f>Wellpath!E36</f>
        <v>960</v>
      </c>
      <c r="B36" s="22">
        <v>0</v>
      </c>
      <c r="C36" s="22">
        <v>0</v>
      </c>
      <c r="D36" s="22">
        <f>-COS(Wellpath!$L36) * SIN(Wellpath!$O36) / (Bfield * COS(Dip))</f>
        <v>8.4580986884242177E-6</v>
      </c>
      <c r="E36" s="20">
        <f>Model!$W$14*((drdp!B36+drdp!K36)*'MBXY-TI1S'!$B36+(drdp!E36+drdp!N36)*'MBXY-TI1S'!$C36+(drdp!H36+drdp!Q36)*'MBXY-TI1S'!$D36)</f>
        <v>0</v>
      </c>
      <c r="F36" s="20">
        <f>Model!$W$14*((drdp!C36+drdp!L36)*'MBXY-TI1S'!$B36+(drdp!F36+drdp!O36)*'MBXY-TI1S'!$C36+(drdp!I36+drdp!R36)*'MBXY-TI1S'!$D36)</f>
        <v>1.1015816694042125E-2</v>
      </c>
      <c r="G36" s="20">
        <f>Model!$W$14*((drdp!D36+drdp!M36)*'MBXY-TI1S'!$B36+(drdp!G36+drdp!P36)*'MBXY-TI1S'!$C36+(drdp!J36+drdp!S36)*'MBXY-TI1S'!$D36)</f>
        <v>0</v>
      </c>
      <c r="H36" s="18">
        <f>Model!$W$14*((drdp!B36)*'MBXY-TI1S'!$B36+(drdp!E36)*'MBXY-TI1S'!$C36+(drdp!H36)*'MBXY-TI1S'!$D36)</f>
        <v>0</v>
      </c>
      <c r="I36" s="18">
        <f>Model!$W$14*((drdp!C36)*'MBXY-TI1S'!$B36+(drdp!F36)*'MBXY-TI1S'!$C36+(drdp!I36)*'MBXY-TI1S'!$D36)</f>
        <v>5.5079083470210627E-3</v>
      </c>
      <c r="J36" s="18">
        <f>Model!$W$14*((drdp!D36)*'MBXY-TI1S'!$B36+(drdp!G36)*'MBXY-TI1S'!$C36+(drdp!J36)*'MBXY-TI1S'!$D36)</f>
        <v>0</v>
      </c>
      <c r="K36" s="21">
        <f>SUM(E$3:E35)+H36</f>
        <v>0</v>
      </c>
      <c r="L36" s="21">
        <f>SUM(F$3:F35)+I36</f>
        <v>9.9736265629324333E-2</v>
      </c>
      <c r="M36" s="21">
        <f>SUM(G$3:G35)+J36</f>
        <v>0</v>
      </c>
      <c r="N36" s="21"/>
      <c r="O36" s="21"/>
      <c r="P36" s="21"/>
      <c r="Q36" s="19">
        <f t="shared" si="1"/>
        <v>0</v>
      </c>
      <c r="R36" s="19">
        <f t="shared" si="1"/>
        <v>9.947322681683142E-3</v>
      </c>
      <c r="S36" s="19">
        <f t="shared" si="1"/>
        <v>0</v>
      </c>
      <c r="T36" s="19">
        <f t="shared" si="2"/>
        <v>0</v>
      </c>
      <c r="U36" s="19">
        <f t="shared" si="3"/>
        <v>0</v>
      </c>
      <c r="V36" s="19">
        <f t="shared" si="4"/>
        <v>0</v>
      </c>
    </row>
    <row r="37" spans="1:22" x14ac:dyDescent="0.25">
      <c r="A37" s="26">
        <f>Wellpath!E37</f>
        <v>990</v>
      </c>
      <c r="B37" s="22">
        <v>0</v>
      </c>
      <c r="C37" s="22">
        <v>0</v>
      </c>
      <c r="D37" s="22">
        <f>-COS(Wellpath!$L37) * SIN(Wellpath!$O37) / (Bfield * COS(Dip))</f>
        <v>8.1583657115185505E-6</v>
      </c>
      <c r="E37" s="20">
        <f>Model!$W$14*((drdp!B37+drdp!K37)*'MBXY-TI1S'!$B37+(drdp!E37+drdp!N37)*'MBXY-TI1S'!$C37+(drdp!H37+drdp!Q37)*'MBXY-TI1S'!$D37)</f>
        <v>0</v>
      </c>
      <c r="F37" s="20">
        <f>Model!$W$14*((drdp!C37+drdp!L37)*'MBXY-TI1S'!$B37+(drdp!F37+drdp!O37)*'MBXY-TI1S'!$C37+(drdp!I37+drdp!R37)*'MBXY-TI1S'!$D37)</f>
        <v>1.1201562085305069E-2</v>
      </c>
      <c r="G37" s="20">
        <f>Model!$W$14*((drdp!D37+drdp!M37)*'MBXY-TI1S'!$B37+(drdp!G37+drdp!P37)*'MBXY-TI1S'!$C37+(drdp!J37+drdp!S37)*'MBXY-TI1S'!$D37)</f>
        <v>0</v>
      </c>
      <c r="H37" s="18">
        <f>Model!$W$14*((drdp!B37)*'MBXY-TI1S'!$B37+(drdp!E37)*'MBXY-TI1S'!$C37+(drdp!H37)*'MBXY-TI1S'!$D37)</f>
        <v>0</v>
      </c>
      <c r="I37" s="18">
        <f>Model!$W$14*((drdp!C37)*'MBXY-TI1S'!$B37+(drdp!F37)*'MBXY-TI1S'!$C37+(drdp!I37)*'MBXY-TI1S'!$D37)</f>
        <v>5.6007810426525343E-3</v>
      </c>
      <c r="J37" s="18">
        <f>Model!$W$14*((drdp!D37)*'MBXY-TI1S'!$B37+(drdp!G37)*'MBXY-TI1S'!$C37+(drdp!J37)*'MBXY-TI1S'!$D37)</f>
        <v>0</v>
      </c>
      <c r="K37" s="21">
        <f>SUM(E$3:E36)+H37</f>
        <v>0</v>
      </c>
      <c r="L37" s="21">
        <f>SUM(F$3:F36)+I37</f>
        <v>0.11084495501899794</v>
      </c>
      <c r="M37" s="21">
        <f>SUM(G$3:G36)+J37</f>
        <v>0</v>
      </c>
      <c r="N37" s="21"/>
      <c r="O37" s="21"/>
      <c r="P37" s="21"/>
      <c r="Q37" s="19">
        <f t="shared" si="1"/>
        <v>0</v>
      </c>
      <c r="R37" s="19">
        <f t="shared" si="1"/>
        <v>1.2286604053163676E-2</v>
      </c>
      <c r="S37" s="19">
        <f t="shared" si="1"/>
        <v>0</v>
      </c>
      <c r="T37" s="19">
        <f t="shared" si="2"/>
        <v>0</v>
      </c>
      <c r="U37" s="19">
        <f t="shared" si="3"/>
        <v>0</v>
      </c>
      <c r="V37" s="19">
        <f t="shared" si="4"/>
        <v>0</v>
      </c>
    </row>
    <row r="38" spans="1:22" x14ac:dyDescent="0.25">
      <c r="A38" s="26">
        <f>Wellpath!E38</f>
        <v>1020</v>
      </c>
      <c r="B38" s="22">
        <v>0</v>
      </c>
      <c r="C38" s="22">
        <v>0</v>
      </c>
      <c r="D38" s="22">
        <f>-COS(Wellpath!$L38) * SIN(Wellpath!$O38) / (Bfield * COS(Dip))</f>
        <v>7.8431028217898119E-6</v>
      </c>
      <c r="E38" s="20">
        <f>Model!$W$14*((drdp!B38+drdp!K38)*'MBXY-TI1S'!$B38+(drdp!E38+drdp!N38)*'MBXY-TI1S'!$C38+(drdp!H38+drdp!Q38)*'MBXY-TI1S'!$D38)</f>
        <v>0</v>
      </c>
      <c r="F38" s="20">
        <f>Model!$W$14*((drdp!C38+drdp!L38)*'MBXY-TI1S'!$B38+(drdp!F38+drdp!O38)*'MBXY-TI1S'!$C38+(drdp!I38+drdp!R38)*'MBXY-TI1S'!$D38)</f>
        <v>1.1302056825410727E-2</v>
      </c>
      <c r="G38" s="20">
        <f>Model!$W$14*((drdp!D38+drdp!M38)*'MBXY-TI1S'!$B38+(drdp!G38+drdp!P38)*'MBXY-TI1S'!$C38+(drdp!J38+drdp!S38)*'MBXY-TI1S'!$D38)</f>
        <v>0</v>
      </c>
      <c r="H38" s="18">
        <f>Model!$W$14*((drdp!B38)*'MBXY-TI1S'!$B38+(drdp!E38)*'MBXY-TI1S'!$C38+(drdp!H38)*'MBXY-TI1S'!$D38)</f>
        <v>0</v>
      </c>
      <c r="I38" s="18">
        <f>Model!$W$14*((drdp!C38)*'MBXY-TI1S'!$B38+(drdp!F38)*'MBXY-TI1S'!$C38+(drdp!I38)*'MBXY-TI1S'!$D38)</f>
        <v>5.6510284127053636E-3</v>
      </c>
      <c r="J38" s="18">
        <f>Model!$W$14*((drdp!D38)*'MBXY-TI1S'!$B38+(drdp!G38)*'MBXY-TI1S'!$C38+(drdp!J38)*'MBXY-TI1S'!$D38)</f>
        <v>0</v>
      </c>
      <c r="K38" s="21">
        <f>SUM(E$3:E37)+H38</f>
        <v>0</v>
      </c>
      <c r="L38" s="21">
        <f>SUM(F$3:F37)+I38</f>
        <v>0.12209676447435583</v>
      </c>
      <c r="M38" s="21">
        <f>SUM(G$3:G37)+J38</f>
        <v>0</v>
      </c>
      <c r="N38" s="21"/>
      <c r="O38" s="21"/>
      <c r="P38" s="21"/>
      <c r="Q38" s="19">
        <f t="shared" si="1"/>
        <v>0</v>
      </c>
      <c r="R38" s="19">
        <f t="shared" si="1"/>
        <v>1.4907619895106319E-2</v>
      </c>
      <c r="S38" s="19">
        <f t="shared" si="1"/>
        <v>0</v>
      </c>
      <c r="T38" s="19">
        <f t="shared" si="2"/>
        <v>0</v>
      </c>
      <c r="U38" s="19">
        <f t="shared" si="3"/>
        <v>0</v>
      </c>
      <c r="V38" s="19">
        <f t="shared" si="4"/>
        <v>0</v>
      </c>
    </row>
    <row r="39" spans="1:22" x14ac:dyDescent="0.25">
      <c r="A39" s="26">
        <f>Wellpath!E39</f>
        <v>1050</v>
      </c>
      <c r="B39" s="22">
        <v>0</v>
      </c>
      <c r="C39" s="22">
        <v>0</v>
      </c>
      <c r="D39" s="22">
        <f>-COS(Wellpath!$L39) * SIN(Wellpath!$O39) / (Bfield * COS(Dip))</f>
        <v>7.5129101400669737E-6</v>
      </c>
      <c r="E39" s="20">
        <f>Model!$W$14*((drdp!B39+drdp!K39)*'MBXY-TI1S'!$B39+(drdp!E39+drdp!N39)*'MBXY-TI1S'!$C39+(drdp!H39+drdp!Q39)*'MBXY-TI1S'!$D39)</f>
        <v>0</v>
      </c>
      <c r="F39" s="20">
        <f>Model!$W$14*((drdp!C39+drdp!L39)*'MBXY-TI1S'!$B39+(drdp!F39+drdp!O39)*'MBXY-TI1S'!$C39+(drdp!I39+drdp!R39)*'MBXY-TI1S'!$D39)</f>
        <v>1.1316536088706509E-2</v>
      </c>
      <c r="G39" s="20">
        <f>Model!$W$14*((drdp!D39+drdp!M39)*'MBXY-TI1S'!$B39+(drdp!G39+drdp!P39)*'MBXY-TI1S'!$C39+(drdp!J39+drdp!S39)*'MBXY-TI1S'!$D39)</f>
        <v>0</v>
      </c>
      <c r="H39" s="18">
        <f>Model!$W$14*((drdp!B39)*'MBXY-TI1S'!$B39+(drdp!E39)*'MBXY-TI1S'!$C39+(drdp!H39)*'MBXY-TI1S'!$D39)</f>
        <v>0</v>
      </c>
      <c r="I39" s="18">
        <f>Model!$W$14*((drdp!C39)*'MBXY-TI1S'!$B39+(drdp!F39)*'MBXY-TI1S'!$C39+(drdp!I39)*'MBXY-TI1S'!$D39)</f>
        <v>5.6582680443532547E-3</v>
      </c>
      <c r="J39" s="18">
        <f>Model!$W$14*((drdp!D39)*'MBXY-TI1S'!$B39+(drdp!G39)*'MBXY-TI1S'!$C39+(drdp!J39)*'MBXY-TI1S'!$D39)</f>
        <v>0</v>
      </c>
      <c r="K39" s="21">
        <f>SUM(E$3:E38)+H39</f>
        <v>0</v>
      </c>
      <c r="L39" s="21">
        <f>SUM(F$3:F38)+I39</f>
        <v>0.13340606093141447</v>
      </c>
      <c r="M39" s="21">
        <f>SUM(G$3:G38)+J39</f>
        <v>0</v>
      </c>
      <c r="N39" s="21"/>
      <c r="O39" s="21"/>
      <c r="P39" s="21"/>
      <c r="Q39" s="19">
        <f t="shared" si="1"/>
        <v>0</v>
      </c>
      <c r="R39" s="19">
        <f t="shared" si="1"/>
        <v>1.779717709323627E-2</v>
      </c>
      <c r="S39" s="19">
        <f t="shared" si="1"/>
        <v>0</v>
      </c>
      <c r="T39" s="19">
        <f t="shared" si="2"/>
        <v>0</v>
      </c>
      <c r="U39" s="19">
        <f t="shared" si="3"/>
        <v>0</v>
      </c>
      <c r="V39" s="19">
        <f t="shared" si="4"/>
        <v>0</v>
      </c>
    </row>
    <row r="40" spans="1:22" x14ac:dyDescent="0.25">
      <c r="A40" s="26">
        <f>Wellpath!E40</f>
        <v>1080</v>
      </c>
      <c r="B40" s="22">
        <v>0</v>
      </c>
      <c r="C40" s="22">
        <v>0</v>
      </c>
      <c r="D40" s="22">
        <f>-COS(Wellpath!$L40) * SIN(Wellpath!$O40) / (Bfield * COS(Dip))</f>
        <v>7.1684162068866194E-6</v>
      </c>
      <c r="E40" s="20">
        <f>Model!$W$14*((drdp!B40+drdp!K40)*'MBXY-TI1S'!$B40+(drdp!E40+drdp!N40)*'MBXY-TI1S'!$C40+(drdp!H40+drdp!Q40)*'MBXY-TI1S'!$D40)</f>
        <v>0</v>
      </c>
      <c r="F40" s="20">
        <f>Model!$W$14*((drdp!C40+drdp!L40)*'MBXY-TI1S'!$B40+(drdp!F40+drdp!O40)*'MBXY-TI1S'!$C40+(drdp!I40+drdp!R40)*'MBXY-TI1S'!$D40)</f>
        <v>9.3707413993799355E-3</v>
      </c>
      <c r="G40" s="20">
        <f>Model!$W$14*((drdp!D40+drdp!M40)*'MBXY-TI1S'!$B40+(drdp!G40+drdp!P40)*'MBXY-TI1S'!$C40+(drdp!J40+drdp!S40)*'MBXY-TI1S'!$D40)</f>
        <v>0</v>
      </c>
      <c r="H40" s="18">
        <f>Model!$W$14*((drdp!B40)*'MBXY-TI1S'!$B40+(drdp!E40)*'MBXY-TI1S'!$C40+(drdp!H40)*'MBXY-TI1S'!$D40)</f>
        <v>0</v>
      </c>
      <c r="I40" s="18">
        <f>Model!$W$14*((drdp!C40)*'MBXY-TI1S'!$B40+(drdp!F40)*'MBXY-TI1S'!$C40+(drdp!I40)*'MBXY-TI1S'!$D40)</f>
        <v>5.6224448396279617E-3</v>
      </c>
      <c r="J40" s="18">
        <f>Model!$W$14*((drdp!D40)*'MBXY-TI1S'!$B40+(drdp!G40)*'MBXY-TI1S'!$C40+(drdp!J40)*'MBXY-TI1S'!$D40)</f>
        <v>0</v>
      </c>
      <c r="K40" s="21">
        <f>SUM(E$3:E39)+H40</f>
        <v>0</v>
      </c>
      <c r="L40" s="21">
        <f>SUM(F$3:F39)+I40</f>
        <v>0.14468677381539566</v>
      </c>
      <c r="M40" s="21">
        <f>SUM(G$3:G39)+J40</f>
        <v>0</v>
      </c>
      <c r="N40" s="21"/>
      <c r="O40" s="21"/>
      <c r="P40" s="21"/>
      <c r="Q40" s="19">
        <f t="shared" si="1"/>
        <v>0</v>
      </c>
      <c r="R40" s="19">
        <f t="shared" si="1"/>
        <v>2.0934262517107463E-2</v>
      </c>
      <c r="S40" s="19">
        <f t="shared" si="1"/>
        <v>0</v>
      </c>
      <c r="T40" s="19">
        <f t="shared" si="2"/>
        <v>0</v>
      </c>
      <c r="U40" s="19">
        <f t="shared" si="3"/>
        <v>0</v>
      </c>
      <c r="V40" s="19">
        <f t="shared" si="4"/>
        <v>0</v>
      </c>
    </row>
    <row r="41" spans="1:22" x14ac:dyDescent="0.25">
      <c r="A41" s="26">
        <f>Wellpath!E41</f>
        <v>1100</v>
      </c>
      <c r="B41" s="22">
        <v>0</v>
      </c>
      <c r="C41" s="22">
        <v>0</v>
      </c>
      <c r="D41" s="22">
        <f>-COS(Wellpath!$L41) * SIN(Wellpath!$O41) / (Bfield * COS(Dip))</f>
        <v>6.9306506821291734E-6</v>
      </c>
      <c r="E41" s="20">
        <f>Model!$W$14*((drdp!B41+drdp!K41)*'MBXY-TI1S'!$B41+(drdp!E41+drdp!N41)*'MBXY-TI1S'!$C41+(drdp!H41+drdp!Q41)*'MBXY-TI1S'!$D41)</f>
        <v>0</v>
      </c>
      <c r="F41" s="20">
        <f>Model!$W$14*((drdp!C41+drdp!L41)*'MBXY-TI1S'!$B41+(drdp!F41+drdp!O41)*'MBXY-TI1S'!$C41+(drdp!I41+drdp!R41)*'MBXY-TI1S'!$D41)</f>
        <v>5.5746457643559974E-3</v>
      </c>
      <c r="G41" s="20">
        <f>Model!$W$14*((drdp!D41+drdp!M41)*'MBXY-TI1S'!$B41+(drdp!G41+drdp!P41)*'MBXY-TI1S'!$C41+(drdp!J41+drdp!S41)*'MBXY-TI1S'!$D41)</f>
        <v>0</v>
      </c>
      <c r="H41" s="18">
        <f>Model!$W$14*((drdp!B41)*'MBXY-TI1S'!$B41+(drdp!E41)*'MBXY-TI1S'!$C41+(drdp!H41)*'MBXY-TI1S'!$D41)</f>
        <v>0</v>
      </c>
      <c r="I41" s="18">
        <f>Model!$W$14*((drdp!C41)*'MBXY-TI1S'!$B41+(drdp!F41)*'MBXY-TI1S'!$C41+(drdp!I41)*'MBXY-TI1S'!$D41)</f>
        <v>3.7164305095706649E-3</v>
      </c>
      <c r="J41" s="18">
        <f>Model!$W$14*((drdp!D41)*'MBXY-TI1S'!$B41+(drdp!G41)*'MBXY-TI1S'!$C41+(drdp!J41)*'MBXY-TI1S'!$D41)</f>
        <v>0</v>
      </c>
      <c r="K41" s="21">
        <f>SUM(E$3:E40)+H41</f>
        <v>0</v>
      </c>
      <c r="L41" s="21">
        <f>SUM(F$3:F40)+I41</f>
        <v>0.15215150088471829</v>
      </c>
      <c r="M41" s="21">
        <f>SUM(G$3:G40)+J41</f>
        <v>0</v>
      </c>
      <c r="N41" s="21"/>
      <c r="O41" s="21"/>
      <c r="P41" s="21"/>
      <c r="Q41" s="19">
        <f t="shared" si="1"/>
        <v>0</v>
      </c>
      <c r="R41" s="19">
        <f t="shared" si="1"/>
        <v>2.3150079221472431E-2</v>
      </c>
      <c r="S41" s="19">
        <f t="shared" si="1"/>
        <v>0</v>
      </c>
      <c r="T41" s="19">
        <f t="shared" si="2"/>
        <v>0</v>
      </c>
      <c r="U41" s="19">
        <f t="shared" si="3"/>
        <v>0</v>
      </c>
      <c r="V41" s="19">
        <f t="shared" si="4"/>
        <v>0</v>
      </c>
    </row>
    <row r="42" spans="1:22" x14ac:dyDescent="0.25">
      <c r="A42" s="26">
        <f>Wellpath!E42</f>
        <v>1110</v>
      </c>
      <c r="B42" s="22">
        <v>0</v>
      </c>
      <c r="C42" s="22">
        <v>0</v>
      </c>
      <c r="D42" s="22">
        <f>-COS(Wellpath!$L42) * SIN(Wellpath!$O42) / (Bfield * COS(Dip))</f>
        <v>6.9306506821291734E-6</v>
      </c>
      <c r="E42" s="20">
        <f>Model!$W$14*((drdp!B42+drdp!K42)*'MBXY-TI1S'!$B42+(drdp!E42+drdp!N42)*'MBXY-TI1S'!$C42+(drdp!H42+drdp!Q42)*'MBXY-TI1S'!$D42)</f>
        <v>0</v>
      </c>
      <c r="F42" s="20">
        <f>Model!$W$14*((drdp!C42+drdp!L42)*'MBXY-TI1S'!$B42+(drdp!F42+drdp!O42)*'MBXY-TI1S'!$C42+(drdp!I42+drdp!R42)*'MBXY-TI1S'!$D42)</f>
        <v>7.4328610191413298E-3</v>
      </c>
      <c r="G42" s="20">
        <f>Model!$W$14*((drdp!D42+drdp!M42)*'MBXY-TI1S'!$B42+(drdp!G42+drdp!P42)*'MBXY-TI1S'!$C42+(drdp!J42+drdp!S42)*'MBXY-TI1S'!$D42)</f>
        <v>0</v>
      </c>
      <c r="H42" s="18">
        <f>Model!$W$14*((drdp!B42)*'MBXY-TI1S'!$B42+(drdp!E42)*'MBXY-TI1S'!$C42+(drdp!H42)*'MBXY-TI1S'!$D42)</f>
        <v>0</v>
      </c>
      <c r="I42" s="18">
        <f>Model!$W$14*((drdp!C42)*'MBXY-TI1S'!$B42+(drdp!F42)*'MBXY-TI1S'!$C42+(drdp!I42)*'MBXY-TI1S'!$D42)</f>
        <v>1.8582152547853325E-3</v>
      </c>
      <c r="J42" s="18">
        <f>Model!$W$14*((drdp!D42)*'MBXY-TI1S'!$B42+(drdp!G42)*'MBXY-TI1S'!$C42+(drdp!J42)*'MBXY-TI1S'!$D42)</f>
        <v>0</v>
      </c>
      <c r="K42" s="21">
        <f>SUM(E$3:E41)+H42</f>
        <v>0</v>
      </c>
      <c r="L42" s="21">
        <f>SUM(F$3:F41)+I42</f>
        <v>0.15586793139428895</v>
      </c>
      <c r="M42" s="21">
        <f>SUM(G$3:G41)+J42</f>
        <v>0</v>
      </c>
      <c r="N42" s="21"/>
      <c r="O42" s="21"/>
      <c r="P42" s="21"/>
      <c r="Q42" s="19">
        <f t="shared" si="1"/>
        <v>0</v>
      </c>
      <c r="R42" s="19">
        <f t="shared" si="1"/>
        <v>2.4294812037134766E-2</v>
      </c>
      <c r="S42" s="19">
        <f t="shared" si="1"/>
        <v>0</v>
      </c>
      <c r="T42" s="19">
        <f t="shared" si="2"/>
        <v>0</v>
      </c>
      <c r="U42" s="19">
        <f t="shared" si="3"/>
        <v>0</v>
      </c>
      <c r="V42" s="19">
        <f t="shared" si="4"/>
        <v>0</v>
      </c>
    </row>
    <row r="43" spans="1:22" x14ac:dyDescent="0.25">
      <c r="A43" s="26">
        <f>Wellpath!E43</f>
        <v>1140</v>
      </c>
      <c r="B43" s="22">
        <v>0</v>
      </c>
      <c r="C43" s="22">
        <v>0</v>
      </c>
      <c r="D43" s="22">
        <f>-COS(Wellpath!$L43) * SIN(Wellpath!$O43) / (Bfield * COS(Dip))</f>
        <v>6.9306506821291734E-6</v>
      </c>
      <c r="E43" s="20">
        <f>Model!$W$14*((drdp!B43+drdp!K43)*'MBXY-TI1S'!$B43+(drdp!E43+drdp!N43)*'MBXY-TI1S'!$C43+(drdp!H43+drdp!Q43)*'MBXY-TI1S'!$D43)</f>
        <v>0</v>
      </c>
      <c r="F43" s="20">
        <f>Model!$W$14*((drdp!C43+drdp!L43)*'MBXY-TI1S'!$B43+(drdp!F43+drdp!O43)*'MBXY-TI1S'!$C43+(drdp!I43+drdp!R43)*'MBXY-TI1S'!$D43)</f>
        <v>1.1149291528711995E-2</v>
      </c>
      <c r="G43" s="20">
        <f>Model!$W$14*((drdp!D43+drdp!M43)*'MBXY-TI1S'!$B43+(drdp!G43+drdp!P43)*'MBXY-TI1S'!$C43+(drdp!J43+drdp!S43)*'MBXY-TI1S'!$D43)</f>
        <v>0</v>
      </c>
      <c r="H43" s="18">
        <f>Model!$W$14*((drdp!B43)*'MBXY-TI1S'!$B43+(drdp!E43)*'MBXY-TI1S'!$C43+(drdp!H43)*'MBXY-TI1S'!$D43)</f>
        <v>0</v>
      </c>
      <c r="I43" s="18">
        <f>Model!$W$14*((drdp!C43)*'MBXY-TI1S'!$B43+(drdp!F43)*'MBXY-TI1S'!$C43+(drdp!I43)*'MBXY-TI1S'!$D43)</f>
        <v>5.5746457643559974E-3</v>
      </c>
      <c r="J43" s="18">
        <f>Model!$W$14*((drdp!D43)*'MBXY-TI1S'!$B43+(drdp!G43)*'MBXY-TI1S'!$C43+(drdp!J43)*'MBXY-TI1S'!$D43)</f>
        <v>0</v>
      </c>
      <c r="K43" s="21">
        <f>SUM(E$3:E42)+H43</f>
        <v>0</v>
      </c>
      <c r="L43" s="21">
        <f>SUM(F$3:F42)+I43</f>
        <v>0.16701722292300095</v>
      </c>
      <c r="M43" s="21">
        <f>SUM(G$3:G42)+J43</f>
        <v>0</v>
      </c>
      <c r="N43" s="21"/>
      <c r="O43" s="21"/>
      <c r="P43" s="21"/>
      <c r="Q43" s="19">
        <f t="shared" si="1"/>
        <v>0</v>
      </c>
      <c r="R43" s="19">
        <f t="shared" si="1"/>
        <v>2.7894752752911391E-2</v>
      </c>
      <c r="S43" s="19">
        <f t="shared" si="1"/>
        <v>0</v>
      </c>
      <c r="T43" s="19">
        <f t="shared" si="2"/>
        <v>0</v>
      </c>
      <c r="U43" s="19">
        <f t="shared" si="3"/>
        <v>0</v>
      </c>
      <c r="V43" s="19">
        <f t="shared" si="4"/>
        <v>0</v>
      </c>
    </row>
    <row r="44" spans="1:22" s="36" customFormat="1" x14ac:dyDescent="0.25">
      <c r="A44" s="26">
        <f>Wellpath!E44</f>
        <v>1170</v>
      </c>
      <c r="B44" s="22">
        <v>0</v>
      </c>
      <c r="C44" s="22">
        <v>0</v>
      </c>
      <c r="D44" s="22">
        <f>-COS(Wellpath!$L44) * SIN(Wellpath!$O44) / (Bfield * COS(Dip))</f>
        <v>6.9306506821291734E-6</v>
      </c>
      <c r="E44" s="20">
        <f>Model!$W$14*((drdp!B44+drdp!K44)*'MBXY-TI1S'!$B44+(drdp!E44+drdp!N44)*'MBXY-TI1S'!$C44+(drdp!H44+drdp!Q44)*'MBXY-TI1S'!$D44)</f>
        <v>0</v>
      </c>
      <c r="F44" s="20">
        <f>Model!$W$14*((drdp!C44+drdp!L44)*'MBXY-TI1S'!$B44+(drdp!F44+drdp!O44)*'MBXY-TI1S'!$C44+(drdp!I44+drdp!R44)*'MBXY-TI1S'!$D44)</f>
        <v>1.1149291528711995E-2</v>
      </c>
      <c r="G44" s="20">
        <f>Model!$W$14*((drdp!D44+drdp!M44)*'MBXY-TI1S'!$B44+(drdp!G44+drdp!P44)*'MBXY-TI1S'!$C44+(drdp!J44+drdp!S44)*'MBXY-TI1S'!$D44)</f>
        <v>0</v>
      </c>
      <c r="H44" s="32">
        <f>Model!$W$14*((drdp!B44)*'MBXY-TI1S'!$B44+(drdp!E44)*'MBXY-TI1S'!$C44+(drdp!H44)*'MBXY-TI1S'!$D44)</f>
        <v>0</v>
      </c>
      <c r="I44" s="32">
        <f>Model!$W$14*((drdp!C44)*'MBXY-TI1S'!$B44+(drdp!F44)*'MBXY-TI1S'!$C44+(drdp!I44)*'MBXY-TI1S'!$D44)</f>
        <v>5.5746457643559974E-3</v>
      </c>
      <c r="J44" s="32">
        <f>Model!$W$14*((drdp!D44)*'MBXY-TI1S'!$B44+(drdp!G44)*'MBXY-TI1S'!$C44+(drdp!J44)*'MBXY-TI1S'!$D44)</f>
        <v>0</v>
      </c>
      <c r="K44" s="34">
        <f>SUM(E$3:E43)+H44</f>
        <v>0</v>
      </c>
      <c r="L44" s="34">
        <f>SUM(F$3:F43)+I44</f>
        <v>0.17816651445171294</v>
      </c>
      <c r="M44" s="34">
        <f>SUM(G$3:G43)+J44</f>
        <v>0</v>
      </c>
      <c r="N44" s="34"/>
      <c r="O44" s="34"/>
      <c r="P44" s="34"/>
      <c r="Q44" s="35">
        <f t="shared" si="1"/>
        <v>0</v>
      </c>
      <c r="R44" s="35">
        <f t="shared" si="1"/>
        <v>3.1743306871872434E-2</v>
      </c>
      <c r="S44" s="35">
        <f t="shared" si="1"/>
        <v>0</v>
      </c>
      <c r="T44" s="35">
        <f t="shared" si="2"/>
        <v>0</v>
      </c>
      <c r="U44" s="35">
        <f t="shared" si="3"/>
        <v>0</v>
      </c>
      <c r="V44" s="35">
        <f t="shared" si="4"/>
        <v>0</v>
      </c>
    </row>
    <row r="45" spans="1:22" x14ac:dyDescent="0.25">
      <c r="A45" s="26">
        <f>Wellpath!E45</f>
        <v>1200</v>
      </c>
      <c r="B45" s="22">
        <v>0</v>
      </c>
      <c r="C45" s="22">
        <v>0</v>
      </c>
      <c r="D45" s="22">
        <f>-COS(Wellpath!$L45) * SIN(Wellpath!$O45) / (Bfield * COS(Dip))</f>
        <v>6.9306506821291734E-6</v>
      </c>
      <c r="E45" s="20">
        <f>Model!$W$14*((drdp!B45+drdp!K45)*'MBXY-TI1S'!$B45+(drdp!E45+drdp!N45)*'MBXY-TI1S'!$C45+(drdp!H45+drdp!Q45)*'MBXY-TI1S'!$D45)</f>
        <v>0</v>
      </c>
      <c r="F45" s="20">
        <f>Model!$W$14*((drdp!C45+drdp!L45)*'MBXY-TI1S'!$B45+(drdp!F45+drdp!O45)*'MBXY-TI1S'!$C45+(drdp!I45+drdp!R45)*'MBXY-TI1S'!$D45)</f>
        <v>1.1149291528711995E-2</v>
      </c>
      <c r="G45" s="20">
        <f>Model!$W$14*((drdp!D45+drdp!M45)*'MBXY-TI1S'!$B45+(drdp!G45+drdp!P45)*'MBXY-TI1S'!$C45+(drdp!J45+drdp!S45)*'MBXY-TI1S'!$D45)</f>
        <v>0</v>
      </c>
      <c r="H45" s="18">
        <f>Model!$W$14*((drdp!B45)*'MBXY-TI1S'!$B45+(drdp!E45)*'MBXY-TI1S'!$C45+(drdp!H45)*'MBXY-TI1S'!$D45)</f>
        <v>0</v>
      </c>
      <c r="I45" s="18">
        <f>Model!$W$14*((drdp!C45)*'MBXY-TI1S'!$B45+(drdp!F45)*'MBXY-TI1S'!$C45+(drdp!I45)*'MBXY-TI1S'!$D45)</f>
        <v>5.5746457643559974E-3</v>
      </c>
      <c r="J45" s="18">
        <f>Model!$W$14*((drdp!D45)*'MBXY-TI1S'!$B45+(drdp!G45)*'MBXY-TI1S'!$C45+(drdp!J45)*'MBXY-TI1S'!$D45)</f>
        <v>0</v>
      </c>
      <c r="K45" s="21">
        <f>SUM(E$3:E44)+H45</f>
        <v>0</v>
      </c>
      <c r="L45" s="21">
        <f>SUM(F$3:F44)+I45</f>
        <v>0.18931580598042494</v>
      </c>
      <c r="M45" s="21">
        <f>SUM(G$3:G44)+J45</f>
        <v>0</v>
      </c>
      <c r="N45" s="21"/>
      <c r="O45" s="21"/>
      <c r="P45" s="21"/>
      <c r="Q45" s="19">
        <f t="shared" si="1"/>
        <v>0</v>
      </c>
      <c r="R45" s="19">
        <f t="shared" si="1"/>
        <v>3.5840474394017899E-2</v>
      </c>
      <c r="S45" s="19">
        <f t="shared" si="1"/>
        <v>0</v>
      </c>
      <c r="T45" s="19">
        <f t="shared" si="2"/>
        <v>0</v>
      </c>
      <c r="U45" s="19">
        <f t="shared" si="3"/>
        <v>0</v>
      </c>
      <c r="V45" s="19">
        <f t="shared" si="4"/>
        <v>0</v>
      </c>
    </row>
    <row r="46" spans="1:22" x14ac:dyDescent="0.25">
      <c r="A46" s="26">
        <f>Wellpath!E46</f>
        <v>1230</v>
      </c>
      <c r="B46" s="22">
        <v>0</v>
      </c>
      <c r="C46" s="22">
        <v>0</v>
      </c>
      <c r="D46" s="22">
        <f>-COS(Wellpath!$L46) * SIN(Wellpath!$O46) / (Bfield * COS(Dip))</f>
        <v>6.9306506821291734E-6</v>
      </c>
      <c r="E46" s="20">
        <f>Model!$W$14*((drdp!B46+drdp!K46)*'MBXY-TI1S'!$B46+(drdp!E46+drdp!N46)*'MBXY-TI1S'!$C46+(drdp!H46+drdp!Q46)*'MBXY-TI1S'!$D46)</f>
        <v>0</v>
      </c>
      <c r="F46" s="20">
        <f>Model!$W$14*((drdp!C46+drdp!L46)*'MBXY-TI1S'!$B46+(drdp!F46+drdp!O46)*'MBXY-TI1S'!$C46+(drdp!I46+drdp!R46)*'MBXY-TI1S'!$D46)</f>
        <v>1.1149291528711995E-2</v>
      </c>
      <c r="G46" s="20">
        <f>Model!$W$14*((drdp!D46+drdp!M46)*'MBXY-TI1S'!$B46+(drdp!G46+drdp!P46)*'MBXY-TI1S'!$C46+(drdp!J46+drdp!S46)*'MBXY-TI1S'!$D46)</f>
        <v>0</v>
      </c>
      <c r="H46" s="18">
        <f>Model!$W$14*((drdp!B46)*'MBXY-TI1S'!$B46+(drdp!E46)*'MBXY-TI1S'!$C46+(drdp!H46)*'MBXY-TI1S'!$D46)</f>
        <v>0</v>
      </c>
      <c r="I46" s="18">
        <f>Model!$W$14*((drdp!C46)*'MBXY-TI1S'!$B46+(drdp!F46)*'MBXY-TI1S'!$C46+(drdp!I46)*'MBXY-TI1S'!$D46)</f>
        <v>5.5746457643559974E-3</v>
      </c>
      <c r="J46" s="18">
        <f>Model!$W$14*((drdp!D46)*'MBXY-TI1S'!$B46+(drdp!G46)*'MBXY-TI1S'!$C46+(drdp!J46)*'MBXY-TI1S'!$D46)</f>
        <v>0</v>
      </c>
      <c r="K46" s="21">
        <f>SUM(E$3:E45)+H46</f>
        <v>0</v>
      </c>
      <c r="L46" s="21">
        <f>SUM(F$3:F45)+I46</f>
        <v>0.20046509750913694</v>
      </c>
      <c r="M46" s="21">
        <f>SUM(G$3:G45)+J46</f>
        <v>0</v>
      </c>
      <c r="N46" s="21"/>
      <c r="O46" s="21"/>
      <c r="P46" s="21"/>
      <c r="Q46" s="19">
        <f t="shared" si="1"/>
        <v>0</v>
      </c>
      <c r="R46" s="19">
        <f t="shared" si="1"/>
        <v>4.0186255319347781E-2</v>
      </c>
      <c r="S46" s="19">
        <f t="shared" si="1"/>
        <v>0</v>
      </c>
      <c r="T46" s="19">
        <f t="shared" si="2"/>
        <v>0</v>
      </c>
      <c r="U46" s="19">
        <f t="shared" si="3"/>
        <v>0</v>
      </c>
      <c r="V46" s="19">
        <f t="shared" si="4"/>
        <v>0</v>
      </c>
    </row>
    <row r="47" spans="1:22" x14ac:dyDescent="0.25">
      <c r="A47" s="26">
        <f>Wellpath!E47</f>
        <v>1260</v>
      </c>
      <c r="B47" s="22">
        <v>0</v>
      </c>
      <c r="C47" s="22">
        <v>0</v>
      </c>
      <c r="D47" s="22">
        <f>-COS(Wellpath!$L47) * SIN(Wellpath!$O47) / (Bfield * COS(Dip))</f>
        <v>6.9306506821291734E-6</v>
      </c>
      <c r="E47" s="20">
        <f>Model!$W$14*((drdp!B47+drdp!K47)*'MBXY-TI1S'!$B47+(drdp!E47+drdp!N47)*'MBXY-TI1S'!$C47+(drdp!H47+drdp!Q47)*'MBXY-TI1S'!$D47)</f>
        <v>0</v>
      </c>
      <c r="F47" s="20">
        <f>Model!$W$14*((drdp!C47+drdp!L47)*'MBXY-TI1S'!$B47+(drdp!F47+drdp!O47)*'MBXY-TI1S'!$C47+(drdp!I47+drdp!R47)*'MBXY-TI1S'!$D47)</f>
        <v>1.1149291528711995E-2</v>
      </c>
      <c r="G47" s="20">
        <f>Model!$W$14*((drdp!D47+drdp!M47)*'MBXY-TI1S'!$B47+(drdp!G47+drdp!P47)*'MBXY-TI1S'!$C47+(drdp!J47+drdp!S47)*'MBXY-TI1S'!$D47)</f>
        <v>0</v>
      </c>
      <c r="H47" s="18">
        <f>Model!$W$14*((drdp!B47)*'MBXY-TI1S'!$B47+(drdp!E47)*'MBXY-TI1S'!$C47+(drdp!H47)*'MBXY-TI1S'!$D47)</f>
        <v>0</v>
      </c>
      <c r="I47" s="18">
        <f>Model!$W$14*((drdp!C47)*'MBXY-TI1S'!$B47+(drdp!F47)*'MBXY-TI1S'!$C47+(drdp!I47)*'MBXY-TI1S'!$D47)</f>
        <v>5.5746457643559974E-3</v>
      </c>
      <c r="J47" s="18">
        <f>Model!$W$14*((drdp!D47)*'MBXY-TI1S'!$B47+(drdp!G47)*'MBXY-TI1S'!$C47+(drdp!J47)*'MBXY-TI1S'!$D47)</f>
        <v>0</v>
      </c>
      <c r="K47" s="21">
        <f>SUM(E$3:E46)+H47</f>
        <v>0</v>
      </c>
      <c r="L47" s="21">
        <f>SUM(F$3:F46)+I47</f>
        <v>0.21161438903784893</v>
      </c>
      <c r="M47" s="21">
        <f>SUM(G$3:G46)+J47</f>
        <v>0</v>
      </c>
      <c r="N47" s="21"/>
      <c r="O47" s="21"/>
      <c r="P47" s="21"/>
      <c r="Q47" s="19">
        <f t="shared" si="1"/>
        <v>0</v>
      </c>
      <c r="R47" s="19">
        <f t="shared" si="1"/>
        <v>4.4780649647862075E-2</v>
      </c>
      <c r="S47" s="19">
        <f t="shared" si="1"/>
        <v>0</v>
      </c>
      <c r="T47" s="19">
        <f t="shared" si="2"/>
        <v>0</v>
      </c>
      <c r="U47" s="19">
        <f t="shared" si="3"/>
        <v>0</v>
      </c>
      <c r="V47" s="19">
        <f t="shared" si="4"/>
        <v>0</v>
      </c>
    </row>
    <row r="48" spans="1:22" x14ac:dyDescent="0.25">
      <c r="A48" s="26">
        <f>Wellpath!E48</f>
        <v>1290</v>
      </c>
      <c r="B48" s="22">
        <v>0</v>
      </c>
      <c r="C48" s="22">
        <v>0</v>
      </c>
      <c r="D48" s="22">
        <f>-COS(Wellpath!$L48) * SIN(Wellpath!$O48) / (Bfield * COS(Dip))</f>
        <v>6.9306506821291734E-6</v>
      </c>
      <c r="E48" s="20">
        <f>Model!$W$14*((drdp!B48+drdp!K48)*'MBXY-TI1S'!$B48+(drdp!E48+drdp!N48)*'MBXY-TI1S'!$C48+(drdp!H48+drdp!Q48)*'MBXY-TI1S'!$D48)</f>
        <v>0</v>
      </c>
      <c r="F48" s="20">
        <f>Model!$W$14*((drdp!C48+drdp!L48)*'MBXY-TI1S'!$B48+(drdp!F48+drdp!O48)*'MBXY-TI1S'!$C48+(drdp!I48+drdp!R48)*'MBXY-TI1S'!$D48)</f>
        <v>1.1149291528711995E-2</v>
      </c>
      <c r="G48" s="20">
        <f>Model!$W$14*((drdp!D48+drdp!M48)*'MBXY-TI1S'!$B48+(drdp!G48+drdp!P48)*'MBXY-TI1S'!$C48+(drdp!J48+drdp!S48)*'MBXY-TI1S'!$D48)</f>
        <v>0</v>
      </c>
      <c r="H48" s="18">
        <f>Model!$W$14*((drdp!B48)*'MBXY-TI1S'!$B48+(drdp!E48)*'MBXY-TI1S'!$C48+(drdp!H48)*'MBXY-TI1S'!$D48)</f>
        <v>0</v>
      </c>
      <c r="I48" s="18">
        <f>Model!$W$14*((drdp!C48)*'MBXY-TI1S'!$B48+(drdp!F48)*'MBXY-TI1S'!$C48+(drdp!I48)*'MBXY-TI1S'!$D48)</f>
        <v>5.5746457643559974E-3</v>
      </c>
      <c r="J48" s="18">
        <f>Model!$W$14*((drdp!D48)*'MBXY-TI1S'!$B48+(drdp!G48)*'MBXY-TI1S'!$C48+(drdp!J48)*'MBXY-TI1S'!$D48)</f>
        <v>0</v>
      </c>
      <c r="K48" s="21">
        <f>SUM(E$3:E47)+H48</f>
        <v>0</v>
      </c>
      <c r="L48" s="21">
        <f>SUM(F$3:F47)+I48</f>
        <v>0.22276368056656093</v>
      </c>
      <c r="M48" s="21">
        <f>SUM(G$3:G47)+J48</f>
        <v>0</v>
      </c>
      <c r="N48" s="21"/>
      <c r="O48" s="21"/>
      <c r="P48" s="21"/>
      <c r="Q48" s="19">
        <f t="shared" si="1"/>
        <v>0</v>
      </c>
      <c r="R48" s="19">
        <f t="shared" si="1"/>
        <v>4.9623657379560794E-2</v>
      </c>
      <c r="S48" s="19">
        <f t="shared" si="1"/>
        <v>0</v>
      </c>
      <c r="T48" s="19">
        <f t="shared" si="2"/>
        <v>0</v>
      </c>
      <c r="U48" s="19">
        <f t="shared" si="3"/>
        <v>0</v>
      </c>
      <c r="V48" s="19">
        <f t="shared" si="4"/>
        <v>0</v>
      </c>
    </row>
    <row r="49" spans="1:22" x14ac:dyDescent="0.25">
      <c r="A49" s="26">
        <f>Wellpath!E49</f>
        <v>1320</v>
      </c>
      <c r="B49" s="22">
        <v>0</v>
      </c>
      <c r="C49" s="22">
        <v>0</v>
      </c>
      <c r="D49" s="22">
        <f>-COS(Wellpath!$L49) * SIN(Wellpath!$O49) / (Bfield * COS(Dip))</f>
        <v>6.9306506821291734E-6</v>
      </c>
      <c r="E49" s="20">
        <f>Model!$W$14*((drdp!B49+drdp!K49)*'MBXY-TI1S'!$B49+(drdp!E49+drdp!N49)*'MBXY-TI1S'!$C49+(drdp!H49+drdp!Q49)*'MBXY-TI1S'!$D49)</f>
        <v>0</v>
      </c>
      <c r="F49" s="20">
        <f>Model!$W$14*((drdp!C49+drdp!L49)*'MBXY-TI1S'!$B49+(drdp!F49+drdp!O49)*'MBXY-TI1S'!$C49+(drdp!I49+drdp!R49)*'MBXY-TI1S'!$D49)</f>
        <v>1.1149291528711995E-2</v>
      </c>
      <c r="G49" s="20">
        <f>Model!$W$14*((drdp!D49+drdp!M49)*'MBXY-TI1S'!$B49+(drdp!G49+drdp!P49)*'MBXY-TI1S'!$C49+(drdp!J49+drdp!S49)*'MBXY-TI1S'!$D49)</f>
        <v>0</v>
      </c>
      <c r="H49" s="18">
        <f>Model!$W$14*((drdp!B49)*'MBXY-TI1S'!$B49+(drdp!E49)*'MBXY-TI1S'!$C49+(drdp!H49)*'MBXY-TI1S'!$D49)</f>
        <v>0</v>
      </c>
      <c r="I49" s="18">
        <f>Model!$W$14*((drdp!C49)*'MBXY-TI1S'!$B49+(drdp!F49)*'MBXY-TI1S'!$C49+(drdp!I49)*'MBXY-TI1S'!$D49)</f>
        <v>5.5746457643559974E-3</v>
      </c>
      <c r="J49" s="18">
        <f>Model!$W$14*((drdp!D49)*'MBXY-TI1S'!$B49+(drdp!G49)*'MBXY-TI1S'!$C49+(drdp!J49)*'MBXY-TI1S'!$D49)</f>
        <v>0</v>
      </c>
      <c r="K49" s="21">
        <f>SUM(E$3:E48)+H49</f>
        <v>0</v>
      </c>
      <c r="L49" s="21">
        <f>SUM(F$3:F48)+I49</f>
        <v>0.23391297209527293</v>
      </c>
      <c r="M49" s="21">
        <f>SUM(G$3:G48)+J49</f>
        <v>0</v>
      </c>
      <c r="N49" s="21"/>
      <c r="O49" s="21"/>
      <c r="P49" s="21"/>
      <c r="Q49" s="19">
        <f t="shared" si="1"/>
        <v>0</v>
      </c>
      <c r="R49" s="19">
        <f t="shared" si="1"/>
        <v>5.4715278514443931E-2</v>
      </c>
      <c r="S49" s="19">
        <f t="shared" si="1"/>
        <v>0</v>
      </c>
      <c r="T49" s="19">
        <f t="shared" si="2"/>
        <v>0</v>
      </c>
      <c r="U49" s="19">
        <f t="shared" si="3"/>
        <v>0</v>
      </c>
      <c r="V49" s="19">
        <f t="shared" si="4"/>
        <v>0</v>
      </c>
    </row>
    <row r="50" spans="1:22" x14ac:dyDescent="0.25">
      <c r="A50" s="26">
        <f>Wellpath!E50</f>
        <v>1350</v>
      </c>
      <c r="B50" s="22">
        <v>0</v>
      </c>
      <c r="C50" s="22">
        <v>0</v>
      </c>
      <c r="D50" s="22">
        <f>-COS(Wellpath!$L50) * SIN(Wellpath!$O50) / (Bfield * COS(Dip))</f>
        <v>6.9306506821291734E-6</v>
      </c>
      <c r="E50" s="20">
        <f>Model!$W$14*((drdp!B50+drdp!K50)*'MBXY-TI1S'!$B50+(drdp!E50+drdp!N50)*'MBXY-TI1S'!$C50+(drdp!H50+drdp!Q50)*'MBXY-TI1S'!$D50)</f>
        <v>0</v>
      </c>
      <c r="F50" s="20">
        <f>Model!$W$14*((drdp!C50+drdp!L50)*'MBXY-TI1S'!$B50+(drdp!F50+drdp!O50)*'MBXY-TI1S'!$C50+(drdp!I50+drdp!R50)*'MBXY-TI1S'!$D50)</f>
        <v>1.1149291528711995E-2</v>
      </c>
      <c r="G50" s="20">
        <f>Model!$W$14*((drdp!D50+drdp!M50)*'MBXY-TI1S'!$B50+(drdp!G50+drdp!P50)*'MBXY-TI1S'!$C50+(drdp!J50+drdp!S50)*'MBXY-TI1S'!$D50)</f>
        <v>0</v>
      </c>
      <c r="H50" s="18">
        <f>Model!$W$14*((drdp!B50)*'MBXY-TI1S'!$B50+(drdp!E50)*'MBXY-TI1S'!$C50+(drdp!H50)*'MBXY-TI1S'!$D50)</f>
        <v>0</v>
      </c>
      <c r="I50" s="18">
        <f>Model!$W$14*((drdp!C50)*'MBXY-TI1S'!$B50+(drdp!F50)*'MBXY-TI1S'!$C50+(drdp!I50)*'MBXY-TI1S'!$D50)</f>
        <v>5.5746457643559974E-3</v>
      </c>
      <c r="J50" s="18">
        <f>Model!$W$14*((drdp!D50)*'MBXY-TI1S'!$B50+(drdp!G50)*'MBXY-TI1S'!$C50+(drdp!J50)*'MBXY-TI1S'!$D50)</f>
        <v>0</v>
      </c>
      <c r="K50" s="21">
        <f>SUM(E$3:E49)+H50</f>
        <v>0</v>
      </c>
      <c r="L50" s="21">
        <f>SUM(F$3:F49)+I50</f>
        <v>0.24506226362398492</v>
      </c>
      <c r="M50" s="21">
        <f>SUM(G$3:G49)+J50</f>
        <v>0</v>
      </c>
      <c r="N50" s="21"/>
      <c r="O50" s="21"/>
      <c r="P50" s="21"/>
      <c r="Q50" s="19">
        <f t="shared" si="1"/>
        <v>0</v>
      </c>
      <c r="R50" s="19">
        <f t="shared" si="1"/>
        <v>6.0055513052511486E-2</v>
      </c>
      <c r="S50" s="19">
        <f t="shared" si="1"/>
        <v>0</v>
      </c>
      <c r="T50" s="19">
        <f t="shared" si="2"/>
        <v>0</v>
      </c>
      <c r="U50" s="19">
        <f t="shared" si="3"/>
        <v>0</v>
      </c>
      <c r="V50" s="19">
        <f t="shared" si="4"/>
        <v>0</v>
      </c>
    </row>
    <row r="51" spans="1:22" x14ac:dyDescent="0.25">
      <c r="A51" s="26">
        <f>Wellpath!E51</f>
        <v>1380</v>
      </c>
      <c r="B51" s="22">
        <v>0</v>
      </c>
      <c r="C51" s="22">
        <v>0</v>
      </c>
      <c r="D51" s="22">
        <f>-COS(Wellpath!$L51) * SIN(Wellpath!$O51) / (Bfield * COS(Dip))</f>
        <v>6.9306506821291734E-6</v>
      </c>
      <c r="E51" s="20">
        <f>Model!$W$14*((drdp!B51+drdp!K51)*'MBXY-TI1S'!$B51+(drdp!E51+drdp!N51)*'MBXY-TI1S'!$C51+(drdp!H51+drdp!Q51)*'MBXY-TI1S'!$D51)</f>
        <v>0</v>
      </c>
      <c r="F51" s="20">
        <f>Model!$W$14*((drdp!C51+drdp!L51)*'MBXY-TI1S'!$B51+(drdp!F51+drdp!O51)*'MBXY-TI1S'!$C51+(drdp!I51+drdp!R51)*'MBXY-TI1S'!$D51)</f>
        <v>1.1149291528711995E-2</v>
      </c>
      <c r="G51" s="20">
        <f>Model!$W$14*((drdp!D51+drdp!M51)*'MBXY-TI1S'!$B51+(drdp!G51+drdp!P51)*'MBXY-TI1S'!$C51+(drdp!J51+drdp!S51)*'MBXY-TI1S'!$D51)</f>
        <v>0</v>
      </c>
      <c r="H51" s="18">
        <f>Model!$W$14*((drdp!B51)*'MBXY-TI1S'!$B51+(drdp!E51)*'MBXY-TI1S'!$C51+(drdp!H51)*'MBXY-TI1S'!$D51)</f>
        <v>0</v>
      </c>
      <c r="I51" s="18">
        <f>Model!$W$14*((drdp!C51)*'MBXY-TI1S'!$B51+(drdp!F51)*'MBXY-TI1S'!$C51+(drdp!I51)*'MBXY-TI1S'!$D51)</f>
        <v>5.5746457643559974E-3</v>
      </c>
      <c r="J51" s="18">
        <f>Model!$W$14*((drdp!D51)*'MBXY-TI1S'!$B51+(drdp!G51)*'MBXY-TI1S'!$C51+(drdp!J51)*'MBXY-TI1S'!$D51)</f>
        <v>0</v>
      </c>
      <c r="K51" s="21">
        <f>SUM(E$3:E50)+H51</f>
        <v>0</v>
      </c>
      <c r="L51" s="21">
        <f>SUM(F$3:F50)+I51</f>
        <v>0.25621155515269695</v>
      </c>
      <c r="M51" s="21">
        <f>SUM(G$3:G50)+J51</f>
        <v>0</v>
      </c>
      <c r="N51" s="21"/>
      <c r="O51" s="21"/>
      <c r="P51" s="21"/>
      <c r="Q51" s="19">
        <f t="shared" si="1"/>
        <v>0</v>
      </c>
      <c r="R51" s="19">
        <f t="shared" si="1"/>
        <v>6.5644360993763473E-2</v>
      </c>
      <c r="S51" s="19">
        <f t="shared" si="1"/>
        <v>0</v>
      </c>
      <c r="T51" s="19">
        <f t="shared" si="2"/>
        <v>0</v>
      </c>
      <c r="U51" s="19">
        <f t="shared" si="3"/>
        <v>0</v>
      </c>
      <c r="V51" s="19">
        <f t="shared" si="4"/>
        <v>0</v>
      </c>
    </row>
    <row r="52" spans="1:22" x14ac:dyDescent="0.25">
      <c r="A52" s="26">
        <f>Wellpath!E52</f>
        <v>1410</v>
      </c>
      <c r="B52" s="22">
        <v>0</v>
      </c>
      <c r="C52" s="22">
        <v>0</v>
      </c>
      <c r="D52" s="22">
        <f>-COS(Wellpath!$L52) * SIN(Wellpath!$O52) / (Bfield * COS(Dip))</f>
        <v>6.9306506821291734E-6</v>
      </c>
      <c r="E52" s="20">
        <f>Model!$W$14*((drdp!B52+drdp!K52)*'MBXY-TI1S'!$B52+(drdp!E52+drdp!N52)*'MBXY-TI1S'!$C52+(drdp!H52+drdp!Q52)*'MBXY-TI1S'!$D52)</f>
        <v>0</v>
      </c>
      <c r="F52" s="20">
        <f>Model!$W$14*((drdp!C52+drdp!L52)*'MBXY-TI1S'!$B52+(drdp!F52+drdp!O52)*'MBXY-TI1S'!$C52+(drdp!I52+drdp!R52)*'MBXY-TI1S'!$D52)</f>
        <v>1.1149291528711995E-2</v>
      </c>
      <c r="G52" s="20">
        <f>Model!$W$14*((drdp!D52+drdp!M52)*'MBXY-TI1S'!$B52+(drdp!G52+drdp!P52)*'MBXY-TI1S'!$C52+(drdp!J52+drdp!S52)*'MBXY-TI1S'!$D52)</f>
        <v>0</v>
      </c>
      <c r="H52" s="18">
        <f>Model!$W$14*((drdp!B52)*'MBXY-TI1S'!$B52+(drdp!E52)*'MBXY-TI1S'!$C52+(drdp!H52)*'MBXY-TI1S'!$D52)</f>
        <v>0</v>
      </c>
      <c r="I52" s="18">
        <f>Model!$W$14*((drdp!C52)*'MBXY-TI1S'!$B52+(drdp!F52)*'MBXY-TI1S'!$C52+(drdp!I52)*'MBXY-TI1S'!$D52)</f>
        <v>5.5746457643559974E-3</v>
      </c>
      <c r="J52" s="18">
        <f>Model!$W$14*((drdp!D52)*'MBXY-TI1S'!$B52+(drdp!G52)*'MBXY-TI1S'!$C52+(drdp!J52)*'MBXY-TI1S'!$D52)</f>
        <v>0</v>
      </c>
      <c r="K52" s="21">
        <f>SUM(E$3:E51)+H52</f>
        <v>0</v>
      </c>
      <c r="L52" s="21">
        <f>SUM(F$3:F51)+I52</f>
        <v>0.26736084668140891</v>
      </c>
      <c r="M52" s="21">
        <f>SUM(G$3:G51)+J52</f>
        <v>0</v>
      </c>
      <c r="N52" s="21"/>
      <c r="O52" s="21"/>
      <c r="P52" s="21"/>
      <c r="Q52" s="19">
        <f t="shared" si="1"/>
        <v>0</v>
      </c>
      <c r="R52" s="19">
        <f t="shared" si="1"/>
        <v>7.1481822338199844E-2</v>
      </c>
      <c r="S52" s="19">
        <f t="shared" si="1"/>
        <v>0</v>
      </c>
      <c r="T52" s="19">
        <f t="shared" si="2"/>
        <v>0</v>
      </c>
      <c r="U52" s="19">
        <f t="shared" si="3"/>
        <v>0</v>
      </c>
      <c r="V52" s="19">
        <f t="shared" si="4"/>
        <v>0</v>
      </c>
    </row>
    <row r="53" spans="1:22" x14ac:dyDescent="0.25">
      <c r="A53" s="26">
        <f>Wellpath!E53</f>
        <v>1440</v>
      </c>
      <c r="B53" s="22">
        <v>0</v>
      </c>
      <c r="C53" s="22">
        <v>0</v>
      </c>
      <c r="D53" s="22">
        <f>-COS(Wellpath!$L53) * SIN(Wellpath!$O53) / (Bfield * COS(Dip))</f>
        <v>6.9306506821291734E-6</v>
      </c>
      <c r="E53" s="20">
        <f>Model!$W$14*((drdp!B53+drdp!K53)*'MBXY-TI1S'!$B53+(drdp!E53+drdp!N53)*'MBXY-TI1S'!$C53+(drdp!H53+drdp!Q53)*'MBXY-TI1S'!$D53)</f>
        <v>0</v>
      </c>
      <c r="F53" s="20">
        <f>Model!$W$14*((drdp!C53+drdp!L53)*'MBXY-TI1S'!$B53+(drdp!F53+drdp!O53)*'MBXY-TI1S'!$C53+(drdp!I53+drdp!R53)*'MBXY-TI1S'!$D53)</f>
        <v>1.1149291528711995E-2</v>
      </c>
      <c r="G53" s="20">
        <f>Model!$W$14*((drdp!D53+drdp!M53)*'MBXY-TI1S'!$B53+(drdp!G53+drdp!P53)*'MBXY-TI1S'!$C53+(drdp!J53+drdp!S53)*'MBXY-TI1S'!$D53)</f>
        <v>0</v>
      </c>
      <c r="H53" s="18">
        <f>Model!$W$14*((drdp!B53)*'MBXY-TI1S'!$B53+(drdp!E53)*'MBXY-TI1S'!$C53+(drdp!H53)*'MBXY-TI1S'!$D53)</f>
        <v>0</v>
      </c>
      <c r="I53" s="18">
        <f>Model!$W$14*((drdp!C53)*'MBXY-TI1S'!$B53+(drdp!F53)*'MBXY-TI1S'!$C53+(drdp!I53)*'MBXY-TI1S'!$D53)</f>
        <v>5.5746457643559974E-3</v>
      </c>
      <c r="J53" s="18">
        <f>Model!$W$14*((drdp!D53)*'MBXY-TI1S'!$B53+(drdp!G53)*'MBXY-TI1S'!$C53+(drdp!J53)*'MBXY-TI1S'!$D53)</f>
        <v>0</v>
      </c>
      <c r="K53" s="21">
        <f>SUM(E$3:E52)+H53</f>
        <v>0</v>
      </c>
      <c r="L53" s="21">
        <f>SUM(F$3:F52)+I53</f>
        <v>0.27851013821012088</v>
      </c>
      <c r="M53" s="21">
        <f>SUM(G$3:G52)+J53</f>
        <v>0</v>
      </c>
      <c r="N53" s="21"/>
      <c r="O53" s="21"/>
      <c r="P53" s="21"/>
      <c r="Q53" s="19">
        <f t="shared" si="1"/>
        <v>0</v>
      </c>
      <c r="R53" s="19">
        <f t="shared" si="1"/>
        <v>7.7567897085820639E-2</v>
      </c>
      <c r="S53" s="19">
        <f t="shared" si="1"/>
        <v>0</v>
      </c>
      <c r="T53" s="19">
        <f t="shared" si="2"/>
        <v>0</v>
      </c>
      <c r="U53" s="19">
        <f t="shared" si="3"/>
        <v>0</v>
      </c>
      <c r="V53" s="19">
        <f t="shared" si="4"/>
        <v>0</v>
      </c>
    </row>
    <row r="54" spans="1:22" x14ac:dyDescent="0.25">
      <c r="A54" s="26">
        <f>Wellpath!E54</f>
        <v>1470</v>
      </c>
      <c r="B54" s="22">
        <v>0</v>
      </c>
      <c r="C54" s="22">
        <v>0</v>
      </c>
      <c r="D54" s="22">
        <f>-COS(Wellpath!$L54) * SIN(Wellpath!$O54) / (Bfield * COS(Dip))</f>
        <v>6.9306506821291734E-6</v>
      </c>
      <c r="E54" s="20">
        <f>Model!$W$14*((drdp!B54+drdp!K54)*'MBXY-TI1S'!$B54+(drdp!E54+drdp!N54)*'MBXY-TI1S'!$C54+(drdp!H54+drdp!Q54)*'MBXY-TI1S'!$D54)</f>
        <v>0</v>
      </c>
      <c r="F54" s="20">
        <f>Model!$W$14*((drdp!C54+drdp!L54)*'MBXY-TI1S'!$B54+(drdp!F54+drdp!O54)*'MBXY-TI1S'!$C54+(drdp!I54+drdp!R54)*'MBXY-TI1S'!$D54)</f>
        <v>1.1149291528711995E-2</v>
      </c>
      <c r="G54" s="20">
        <f>Model!$W$14*((drdp!D54+drdp!M54)*'MBXY-TI1S'!$B54+(drdp!G54+drdp!P54)*'MBXY-TI1S'!$C54+(drdp!J54+drdp!S54)*'MBXY-TI1S'!$D54)</f>
        <v>0</v>
      </c>
      <c r="H54" s="18">
        <f>Model!$W$14*((drdp!B54)*'MBXY-TI1S'!$B54+(drdp!E54)*'MBXY-TI1S'!$C54+(drdp!H54)*'MBXY-TI1S'!$D54)</f>
        <v>0</v>
      </c>
      <c r="I54" s="18">
        <f>Model!$W$14*((drdp!C54)*'MBXY-TI1S'!$B54+(drdp!F54)*'MBXY-TI1S'!$C54+(drdp!I54)*'MBXY-TI1S'!$D54)</f>
        <v>5.5746457643559974E-3</v>
      </c>
      <c r="J54" s="18">
        <f>Model!$W$14*((drdp!D54)*'MBXY-TI1S'!$B54+(drdp!G54)*'MBXY-TI1S'!$C54+(drdp!J54)*'MBXY-TI1S'!$D54)</f>
        <v>0</v>
      </c>
      <c r="K54" s="21">
        <f>SUM(E$3:E53)+H54</f>
        <v>0</v>
      </c>
      <c r="L54" s="21">
        <f>SUM(F$3:F53)+I54</f>
        <v>0.28965942973883285</v>
      </c>
      <c r="M54" s="21">
        <f>SUM(G$3:G53)+J54</f>
        <v>0</v>
      </c>
      <c r="N54" s="21"/>
      <c r="O54" s="21"/>
      <c r="P54" s="21"/>
      <c r="Q54" s="19">
        <f t="shared" si="1"/>
        <v>0</v>
      </c>
      <c r="R54" s="19">
        <f t="shared" si="1"/>
        <v>8.3902585236625846E-2</v>
      </c>
      <c r="S54" s="19">
        <f t="shared" si="1"/>
        <v>0</v>
      </c>
      <c r="T54" s="19">
        <f t="shared" si="2"/>
        <v>0</v>
      </c>
      <c r="U54" s="19">
        <f t="shared" si="3"/>
        <v>0</v>
      </c>
      <c r="V54" s="19">
        <f t="shared" si="4"/>
        <v>0</v>
      </c>
    </row>
    <row r="55" spans="1:22" x14ac:dyDescent="0.25">
      <c r="A55" s="26">
        <f>Wellpath!E55</f>
        <v>1500</v>
      </c>
      <c r="B55" s="22">
        <v>0</v>
      </c>
      <c r="C55" s="22">
        <v>0</v>
      </c>
      <c r="D55" s="22">
        <f>-COS(Wellpath!$L55) * SIN(Wellpath!$O55) / (Bfield * COS(Dip))</f>
        <v>6.9306506821291734E-6</v>
      </c>
      <c r="E55" s="20">
        <f>Model!$W$14*((drdp!B55+drdp!K55)*'MBXY-TI1S'!$B55+(drdp!E55+drdp!N55)*'MBXY-TI1S'!$C55+(drdp!H55+drdp!Q55)*'MBXY-TI1S'!$D55)</f>
        <v>0</v>
      </c>
      <c r="F55" s="20">
        <f>Model!$W$14*((drdp!C55+drdp!L55)*'MBXY-TI1S'!$B55+(drdp!F55+drdp!O55)*'MBXY-TI1S'!$C55+(drdp!I55+drdp!R55)*'MBXY-TI1S'!$D55)</f>
        <v>1.1149291528711995E-2</v>
      </c>
      <c r="G55" s="20">
        <f>Model!$W$14*((drdp!D55+drdp!M55)*'MBXY-TI1S'!$B55+(drdp!G55+drdp!P55)*'MBXY-TI1S'!$C55+(drdp!J55+drdp!S55)*'MBXY-TI1S'!$D55)</f>
        <v>0</v>
      </c>
      <c r="H55" s="18">
        <f>Model!$W$14*((drdp!B55)*'MBXY-TI1S'!$B55+(drdp!E55)*'MBXY-TI1S'!$C55+(drdp!H55)*'MBXY-TI1S'!$D55)</f>
        <v>0</v>
      </c>
      <c r="I55" s="18">
        <f>Model!$W$14*((drdp!C55)*'MBXY-TI1S'!$B55+(drdp!F55)*'MBXY-TI1S'!$C55+(drdp!I55)*'MBXY-TI1S'!$D55)</f>
        <v>5.5746457643559974E-3</v>
      </c>
      <c r="J55" s="18">
        <f>Model!$W$14*((drdp!D55)*'MBXY-TI1S'!$B55+(drdp!G55)*'MBXY-TI1S'!$C55+(drdp!J55)*'MBXY-TI1S'!$D55)</f>
        <v>0</v>
      </c>
      <c r="K55" s="21">
        <f>SUM(E$3:E54)+H55</f>
        <v>0</v>
      </c>
      <c r="L55" s="21">
        <f>SUM(F$3:F54)+I55</f>
        <v>0.30080872126754482</v>
      </c>
      <c r="M55" s="21">
        <f>SUM(G$3:G54)+J55</f>
        <v>0</v>
      </c>
      <c r="N55" s="21"/>
      <c r="O55" s="21"/>
      <c r="P55" s="21"/>
      <c r="Q55" s="19">
        <f t="shared" si="1"/>
        <v>0</v>
      </c>
      <c r="R55" s="19">
        <f t="shared" si="1"/>
        <v>9.0485886790615477E-2</v>
      </c>
      <c r="S55" s="19">
        <f t="shared" si="1"/>
        <v>0</v>
      </c>
      <c r="T55" s="19">
        <f t="shared" si="2"/>
        <v>0</v>
      </c>
      <c r="U55" s="19">
        <f t="shared" si="3"/>
        <v>0</v>
      </c>
      <c r="V55" s="19">
        <f t="shared" si="4"/>
        <v>0</v>
      </c>
    </row>
    <row r="56" spans="1:22" x14ac:dyDescent="0.25">
      <c r="A56" s="26">
        <f>Wellpath!E56</f>
        <v>1530</v>
      </c>
      <c r="B56" s="22">
        <v>0</v>
      </c>
      <c r="C56" s="22">
        <v>0</v>
      </c>
      <c r="D56" s="22">
        <f>-COS(Wellpath!$L56) * SIN(Wellpath!$O56) / (Bfield * COS(Dip))</f>
        <v>6.9306506821291734E-6</v>
      </c>
      <c r="E56" s="20">
        <f>Model!$W$14*((drdp!B56+drdp!K56)*'MBXY-TI1S'!$B56+(drdp!E56+drdp!N56)*'MBXY-TI1S'!$C56+(drdp!H56+drdp!Q56)*'MBXY-TI1S'!$D56)</f>
        <v>0</v>
      </c>
      <c r="F56" s="20">
        <f>Model!$W$14*((drdp!C56+drdp!L56)*'MBXY-TI1S'!$B56+(drdp!F56+drdp!O56)*'MBXY-TI1S'!$C56+(drdp!I56+drdp!R56)*'MBXY-TI1S'!$D56)</f>
        <v>1.1149291528711995E-2</v>
      </c>
      <c r="G56" s="20">
        <f>Model!$W$14*((drdp!D56+drdp!M56)*'MBXY-TI1S'!$B56+(drdp!G56+drdp!P56)*'MBXY-TI1S'!$C56+(drdp!J56+drdp!S56)*'MBXY-TI1S'!$D56)</f>
        <v>0</v>
      </c>
      <c r="H56" s="18">
        <f>Model!$W$14*((drdp!B56)*'MBXY-TI1S'!$B56+(drdp!E56)*'MBXY-TI1S'!$C56+(drdp!H56)*'MBXY-TI1S'!$D56)</f>
        <v>0</v>
      </c>
      <c r="I56" s="18">
        <f>Model!$W$14*((drdp!C56)*'MBXY-TI1S'!$B56+(drdp!F56)*'MBXY-TI1S'!$C56+(drdp!I56)*'MBXY-TI1S'!$D56)</f>
        <v>5.5746457643559974E-3</v>
      </c>
      <c r="J56" s="18">
        <f>Model!$W$14*((drdp!D56)*'MBXY-TI1S'!$B56+(drdp!G56)*'MBXY-TI1S'!$C56+(drdp!J56)*'MBXY-TI1S'!$D56)</f>
        <v>0</v>
      </c>
      <c r="K56" s="21">
        <f>SUM(E$3:E55)+H56</f>
        <v>0</v>
      </c>
      <c r="L56" s="21">
        <f>SUM(F$3:F55)+I56</f>
        <v>0.31195801279625679</v>
      </c>
      <c r="M56" s="21">
        <f>SUM(G$3:G55)+J56</f>
        <v>0</v>
      </c>
      <c r="N56" s="21"/>
      <c r="O56" s="21"/>
      <c r="P56" s="21"/>
      <c r="Q56" s="19">
        <f t="shared" si="1"/>
        <v>0</v>
      </c>
      <c r="R56" s="19">
        <f t="shared" si="1"/>
        <v>9.731780174778952E-2</v>
      </c>
      <c r="S56" s="19">
        <f t="shared" si="1"/>
        <v>0</v>
      </c>
      <c r="T56" s="19">
        <f t="shared" si="2"/>
        <v>0</v>
      </c>
      <c r="U56" s="19">
        <f t="shared" si="3"/>
        <v>0</v>
      </c>
      <c r="V56" s="19">
        <f t="shared" si="4"/>
        <v>0</v>
      </c>
    </row>
    <row r="57" spans="1:22" x14ac:dyDescent="0.25">
      <c r="A57" s="26">
        <f>Wellpath!E57</f>
        <v>1560</v>
      </c>
      <c r="B57" s="22">
        <v>0</v>
      </c>
      <c r="C57" s="22">
        <v>0</v>
      </c>
      <c r="D57" s="22">
        <f>-COS(Wellpath!$L57) * SIN(Wellpath!$O57) / (Bfield * COS(Dip))</f>
        <v>6.9306506821291734E-6</v>
      </c>
      <c r="E57" s="20">
        <f>Model!$W$14*((drdp!B57+drdp!K57)*'MBXY-TI1S'!$B57+(drdp!E57+drdp!N57)*'MBXY-TI1S'!$C57+(drdp!H57+drdp!Q57)*'MBXY-TI1S'!$D57)</f>
        <v>0</v>
      </c>
      <c r="F57" s="20">
        <f>Model!$W$14*((drdp!C57+drdp!L57)*'MBXY-TI1S'!$B57+(drdp!F57+drdp!O57)*'MBXY-TI1S'!$C57+(drdp!I57+drdp!R57)*'MBXY-TI1S'!$D57)</f>
        <v>1.1149291528711995E-2</v>
      </c>
      <c r="G57" s="20">
        <f>Model!$W$14*((drdp!D57+drdp!M57)*'MBXY-TI1S'!$B57+(drdp!G57+drdp!P57)*'MBXY-TI1S'!$C57+(drdp!J57+drdp!S57)*'MBXY-TI1S'!$D57)</f>
        <v>0</v>
      </c>
      <c r="H57" s="18">
        <f>Model!$W$14*((drdp!B57)*'MBXY-TI1S'!$B57+(drdp!E57)*'MBXY-TI1S'!$C57+(drdp!H57)*'MBXY-TI1S'!$D57)</f>
        <v>0</v>
      </c>
      <c r="I57" s="18">
        <f>Model!$W$14*((drdp!C57)*'MBXY-TI1S'!$B57+(drdp!F57)*'MBXY-TI1S'!$C57+(drdp!I57)*'MBXY-TI1S'!$D57)</f>
        <v>5.5746457643559974E-3</v>
      </c>
      <c r="J57" s="18">
        <f>Model!$W$14*((drdp!D57)*'MBXY-TI1S'!$B57+(drdp!G57)*'MBXY-TI1S'!$C57+(drdp!J57)*'MBXY-TI1S'!$D57)</f>
        <v>0</v>
      </c>
      <c r="K57" s="21">
        <f>SUM(E$3:E56)+H57</f>
        <v>0</v>
      </c>
      <c r="L57" s="21">
        <f>SUM(F$3:F56)+I57</f>
        <v>0.32310730432496876</v>
      </c>
      <c r="M57" s="21">
        <f>SUM(G$3:G56)+J57</f>
        <v>0</v>
      </c>
      <c r="N57" s="21"/>
      <c r="O57" s="21"/>
      <c r="P57" s="21"/>
      <c r="Q57" s="19">
        <f t="shared" si="1"/>
        <v>0</v>
      </c>
      <c r="R57" s="19">
        <f t="shared" si="1"/>
        <v>0.10439833010814797</v>
      </c>
      <c r="S57" s="19">
        <f t="shared" si="1"/>
        <v>0</v>
      </c>
      <c r="T57" s="19">
        <f t="shared" si="2"/>
        <v>0</v>
      </c>
      <c r="U57" s="19">
        <f t="shared" si="3"/>
        <v>0</v>
      </c>
      <c r="V57" s="19">
        <f t="shared" si="4"/>
        <v>0</v>
      </c>
    </row>
    <row r="58" spans="1:22" x14ac:dyDescent="0.25">
      <c r="A58" s="26">
        <f>Wellpath!E58</f>
        <v>1590</v>
      </c>
      <c r="B58" s="22">
        <v>0</v>
      </c>
      <c r="C58" s="22">
        <v>0</v>
      </c>
      <c r="D58" s="22">
        <f>-COS(Wellpath!$L58) * SIN(Wellpath!$O58) / (Bfield * COS(Dip))</f>
        <v>6.9306506821291734E-6</v>
      </c>
      <c r="E58" s="20">
        <f>Model!$W$14*((drdp!B58+drdp!K58)*'MBXY-TI1S'!$B58+(drdp!E58+drdp!N58)*'MBXY-TI1S'!$C58+(drdp!H58+drdp!Q58)*'MBXY-TI1S'!$D58)</f>
        <v>0</v>
      </c>
      <c r="F58" s="20">
        <f>Model!$W$14*((drdp!C58+drdp!L58)*'MBXY-TI1S'!$B58+(drdp!F58+drdp!O58)*'MBXY-TI1S'!$C58+(drdp!I58+drdp!R58)*'MBXY-TI1S'!$D58)</f>
        <v>1.1149291528711995E-2</v>
      </c>
      <c r="G58" s="20">
        <f>Model!$W$14*((drdp!D58+drdp!M58)*'MBXY-TI1S'!$B58+(drdp!G58+drdp!P58)*'MBXY-TI1S'!$C58+(drdp!J58+drdp!S58)*'MBXY-TI1S'!$D58)</f>
        <v>0</v>
      </c>
      <c r="H58" s="18">
        <f>Model!$W$14*((drdp!B58)*'MBXY-TI1S'!$B58+(drdp!E58)*'MBXY-TI1S'!$C58+(drdp!H58)*'MBXY-TI1S'!$D58)</f>
        <v>0</v>
      </c>
      <c r="I58" s="18">
        <f>Model!$W$14*((drdp!C58)*'MBXY-TI1S'!$B58+(drdp!F58)*'MBXY-TI1S'!$C58+(drdp!I58)*'MBXY-TI1S'!$D58)</f>
        <v>5.5746457643559974E-3</v>
      </c>
      <c r="J58" s="18">
        <f>Model!$W$14*((drdp!D58)*'MBXY-TI1S'!$B58+(drdp!G58)*'MBXY-TI1S'!$C58+(drdp!J58)*'MBXY-TI1S'!$D58)</f>
        <v>0</v>
      </c>
      <c r="K58" s="21">
        <f>SUM(E$3:E57)+H58</f>
        <v>0</v>
      </c>
      <c r="L58" s="21">
        <f>SUM(F$3:F57)+I58</f>
        <v>0.33425659585368073</v>
      </c>
      <c r="M58" s="21">
        <f>SUM(G$3:G57)+J58</f>
        <v>0</v>
      </c>
      <c r="N58" s="21"/>
      <c r="O58" s="21"/>
      <c r="P58" s="21"/>
      <c r="Q58" s="19">
        <f t="shared" si="1"/>
        <v>0</v>
      </c>
      <c r="R58" s="19">
        <f t="shared" si="1"/>
        <v>0.11172747187169085</v>
      </c>
      <c r="S58" s="19">
        <f t="shared" si="1"/>
        <v>0</v>
      </c>
      <c r="T58" s="19">
        <f t="shared" si="2"/>
        <v>0</v>
      </c>
      <c r="U58" s="19">
        <f t="shared" si="3"/>
        <v>0</v>
      </c>
      <c r="V58" s="19">
        <f t="shared" si="4"/>
        <v>0</v>
      </c>
    </row>
    <row r="59" spans="1:22" x14ac:dyDescent="0.25">
      <c r="A59" s="26">
        <f>Wellpath!E59</f>
        <v>1620</v>
      </c>
      <c r="B59" s="22">
        <v>0</v>
      </c>
      <c r="C59" s="22">
        <v>0</v>
      </c>
      <c r="D59" s="22">
        <f>-COS(Wellpath!$L59) * SIN(Wellpath!$O59) / (Bfield * COS(Dip))</f>
        <v>6.9306506821291734E-6</v>
      </c>
      <c r="E59" s="20">
        <f>Model!$W$14*((drdp!B59+drdp!K59)*'MBXY-TI1S'!$B59+(drdp!E59+drdp!N59)*'MBXY-TI1S'!$C59+(drdp!H59+drdp!Q59)*'MBXY-TI1S'!$D59)</f>
        <v>0</v>
      </c>
      <c r="F59" s="20">
        <f>Model!$W$14*((drdp!C59+drdp!L59)*'MBXY-TI1S'!$B59+(drdp!F59+drdp!O59)*'MBXY-TI1S'!$C59+(drdp!I59+drdp!R59)*'MBXY-TI1S'!$D59)</f>
        <v>1.1149291528711995E-2</v>
      </c>
      <c r="G59" s="20">
        <f>Model!$W$14*((drdp!D59+drdp!M59)*'MBXY-TI1S'!$B59+(drdp!G59+drdp!P59)*'MBXY-TI1S'!$C59+(drdp!J59+drdp!S59)*'MBXY-TI1S'!$D59)</f>
        <v>0</v>
      </c>
      <c r="H59" s="18">
        <f>Model!$W$14*((drdp!B59)*'MBXY-TI1S'!$B59+(drdp!E59)*'MBXY-TI1S'!$C59+(drdp!H59)*'MBXY-TI1S'!$D59)</f>
        <v>0</v>
      </c>
      <c r="I59" s="18">
        <f>Model!$W$14*((drdp!C59)*'MBXY-TI1S'!$B59+(drdp!F59)*'MBXY-TI1S'!$C59+(drdp!I59)*'MBXY-TI1S'!$D59)</f>
        <v>5.5746457643559974E-3</v>
      </c>
      <c r="J59" s="18">
        <f>Model!$W$14*((drdp!D59)*'MBXY-TI1S'!$B59+(drdp!G59)*'MBXY-TI1S'!$C59+(drdp!J59)*'MBXY-TI1S'!$D59)</f>
        <v>0</v>
      </c>
      <c r="K59" s="21">
        <f>SUM(E$3:E58)+H59</f>
        <v>0</v>
      </c>
      <c r="L59" s="21">
        <f>SUM(F$3:F58)+I59</f>
        <v>0.3454058873823927</v>
      </c>
      <c r="M59" s="21">
        <f>SUM(G$3:G58)+J59</f>
        <v>0</v>
      </c>
      <c r="N59" s="21"/>
      <c r="O59" s="21"/>
      <c r="P59" s="21"/>
      <c r="Q59" s="19">
        <f t="shared" si="1"/>
        <v>0</v>
      </c>
      <c r="R59" s="19">
        <f t="shared" si="1"/>
        <v>0.11930522703841814</v>
      </c>
      <c r="S59" s="19">
        <f t="shared" si="1"/>
        <v>0</v>
      </c>
      <c r="T59" s="19">
        <f t="shared" si="2"/>
        <v>0</v>
      </c>
      <c r="U59" s="19">
        <f t="shared" si="3"/>
        <v>0</v>
      </c>
      <c r="V59" s="19">
        <f t="shared" si="4"/>
        <v>0</v>
      </c>
    </row>
    <row r="60" spans="1:22" x14ac:dyDescent="0.25">
      <c r="A60" s="26">
        <f>Wellpath!E60</f>
        <v>1650</v>
      </c>
      <c r="B60" s="22">
        <v>0</v>
      </c>
      <c r="C60" s="22">
        <v>0</v>
      </c>
      <c r="D60" s="22">
        <f>-COS(Wellpath!$L60) * SIN(Wellpath!$O60) / (Bfield * COS(Dip))</f>
        <v>6.9306506821291734E-6</v>
      </c>
      <c r="E60" s="20">
        <f>Model!$W$14*((drdp!B60+drdp!K60)*'MBXY-TI1S'!$B60+(drdp!E60+drdp!N60)*'MBXY-TI1S'!$C60+(drdp!H60+drdp!Q60)*'MBXY-TI1S'!$D60)</f>
        <v>0</v>
      </c>
      <c r="F60" s="20">
        <f>Model!$W$14*((drdp!C60+drdp!L60)*'MBXY-TI1S'!$B60+(drdp!F60+drdp!O60)*'MBXY-TI1S'!$C60+(drdp!I60+drdp!R60)*'MBXY-TI1S'!$D60)</f>
        <v>1.1149291528711995E-2</v>
      </c>
      <c r="G60" s="20">
        <f>Model!$W$14*((drdp!D60+drdp!M60)*'MBXY-TI1S'!$B60+(drdp!G60+drdp!P60)*'MBXY-TI1S'!$C60+(drdp!J60+drdp!S60)*'MBXY-TI1S'!$D60)</f>
        <v>0</v>
      </c>
      <c r="H60" s="18">
        <f>Model!$W$14*((drdp!B60)*'MBXY-TI1S'!$B60+(drdp!E60)*'MBXY-TI1S'!$C60+(drdp!H60)*'MBXY-TI1S'!$D60)</f>
        <v>0</v>
      </c>
      <c r="I60" s="18">
        <f>Model!$W$14*((drdp!C60)*'MBXY-TI1S'!$B60+(drdp!F60)*'MBXY-TI1S'!$C60+(drdp!I60)*'MBXY-TI1S'!$D60)</f>
        <v>5.5746457643559974E-3</v>
      </c>
      <c r="J60" s="18">
        <f>Model!$W$14*((drdp!D60)*'MBXY-TI1S'!$B60+(drdp!G60)*'MBXY-TI1S'!$C60+(drdp!J60)*'MBXY-TI1S'!$D60)</f>
        <v>0</v>
      </c>
      <c r="K60" s="21">
        <f>SUM(E$3:E59)+H60</f>
        <v>0</v>
      </c>
      <c r="L60" s="21">
        <f>SUM(F$3:F59)+I60</f>
        <v>0.35655517891110466</v>
      </c>
      <c r="M60" s="21">
        <f>SUM(G$3:G59)+J60</f>
        <v>0</v>
      </c>
      <c r="N60" s="21"/>
      <c r="O60" s="21"/>
      <c r="P60" s="21"/>
      <c r="Q60" s="19">
        <f t="shared" si="1"/>
        <v>0</v>
      </c>
      <c r="R60" s="19">
        <f t="shared" si="1"/>
        <v>0.12713159560832984</v>
      </c>
      <c r="S60" s="19">
        <f t="shared" si="1"/>
        <v>0</v>
      </c>
      <c r="T60" s="19">
        <f t="shared" si="2"/>
        <v>0</v>
      </c>
      <c r="U60" s="19">
        <f t="shared" si="3"/>
        <v>0</v>
      </c>
      <c r="V60" s="19">
        <f t="shared" si="4"/>
        <v>0</v>
      </c>
    </row>
    <row r="61" spans="1:22" x14ac:dyDescent="0.25">
      <c r="A61" s="26">
        <f>Wellpath!E61</f>
        <v>1680</v>
      </c>
      <c r="B61" s="22">
        <v>0</v>
      </c>
      <c r="C61" s="22">
        <v>0</v>
      </c>
      <c r="D61" s="22">
        <f>-COS(Wellpath!$L61) * SIN(Wellpath!$O61) / (Bfield * COS(Dip))</f>
        <v>6.9306506821291734E-6</v>
      </c>
      <c r="E61" s="20">
        <f>Model!$W$14*((drdp!B61+drdp!K61)*'MBXY-TI1S'!$B61+(drdp!E61+drdp!N61)*'MBXY-TI1S'!$C61+(drdp!H61+drdp!Q61)*'MBXY-TI1S'!$D61)</f>
        <v>0</v>
      </c>
      <c r="F61" s="20">
        <f>Model!$W$14*((drdp!C61+drdp!L61)*'MBXY-TI1S'!$B61+(drdp!F61+drdp!O61)*'MBXY-TI1S'!$C61+(drdp!I61+drdp!R61)*'MBXY-TI1S'!$D61)</f>
        <v>9.2910762739266614E-3</v>
      </c>
      <c r="G61" s="20">
        <f>Model!$W$14*((drdp!D61+drdp!M61)*'MBXY-TI1S'!$B61+(drdp!G61+drdp!P61)*'MBXY-TI1S'!$C61+(drdp!J61+drdp!S61)*'MBXY-TI1S'!$D61)</f>
        <v>0</v>
      </c>
      <c r="H61" s="18">
        <f>Model!$W$14*((drdp!B61)*'MBXY-TI1S'!$B61+(drdp!E61)*'MBXY-TI1S'!$C61+(drdp!H61)*'MBXY-TI1S'!$D61)</f>
        <v>0</v>
      </c>
      <c r="I61" s="18">
        <f>Model!$W$14*((drdp!C61)*'MBXY-TI1S'!$B61+(drdp!F61)*'MBXY-TI1S'!$C61+(drdp!I61)*'MBXY-TI1S'!$D61)</f>
        <v>5.5746457643559974E-3</v>
      </c>
      <c r="J61" s="18">
        <f>Model!$W$14*((drdp!D61)*'MBXY-TI1S'!$B61+(drdp!G61)*'MBXY-TI1S'!$C61+(drdp!J61)*'MBXY-TI1S'!$D61)</f>
        <v>0</v>
      </c>
      <c r="K61" s="21">
        <f>SUM(E$3:E60)+H61</f>
        <v>0</v>
      </c>
      <c r="L61" s="21">
        <f>SUM(F$3:F60)+I61</f>
        <v>0.36770447043981663</v>
      </c>
      <c r="M61" s="21">
        <f>SUM(G$3:G60)+J61</f>
        <v>0</v>
      </c>
      <c r="N61" s="21"/>
      <c r="O61" s="21"/>
      <c r="P61" s="21"/>
      <c r="Q61" s="19">
        <f t="shared" si="1"/>
        <v>0</v>
      </c>
      <c r="R61" s="19">
        <f t="shared" si="1"/>
        <v>0.13520657758142599</v>
      </c>
      <c r="S61" s="19">
        <f t="shared" si="1"/>
        <v>0</v>
      </c>
      <c r="T61" s="19">
        <f t="shared" si="2"/>
        <v>0</v>
      </c>
      <c r="U61" s="19">
        <f t="shared" si="3"/>
        <v>0</v>
      </c>
      <c r="V61" s="19">
        <f t="shared" si="4"/>
        <v>0</v>
      </c>
    </row>
    <row r="62" spans="1:22" x14ac:dyDescent="0.25">
      <c r="A62" s="26">
        <f>Wellpath!E62</f>
        <v>1700</v>
      </c>
      <c r="B62" s="22">
        <v>0</v>
      </c>
      <c r="C62" s="22">
        <v>0</v>
      </c>
      <c r="D62" s="22">
        <f>-COS(Wellpath!$L62) * SIN(Wellpath!$O62) / (Bfield * COS(Dip))</f>
        <v>6.9306506821291734E-6</v>
      </c>
      <c r="E62" s="20">
        <f>Model!$W$14*((drdp!B62+drdp!K62)*'MBXY-TI1S'!$B62+(drdp!E62+drdp!N62)*'MBXY-TI1S'!$C62+(drdp!H62+drdp!Q62)*'MBXY-TI1S'!$D62)</f>
        <v>0</v>
      </c>
      <c r="F62" s="20">
        <f>Model!$W$14*((drdp!C62+drdp!L62)*'MBXY-TI1S'!$B62+(drdp!F62+drdp!O62)*'MBXY-TI1S'!$C62+(drdp!I62+drdp!R62)*'MBXY-TI1S'!$D62)</f>
        <v>5.5746457643559974E-3</v>
      </c>
      <c r="G62" s="20">
        <f>Model!$W$14*((drdp!D62+drdp!M62)*'MBXY-TI1S'!$B62+(drdp!G62+drdp!P62)*'MBXY-TI1S'!$C62+(drdp!J62+drdp!S62)*'MBXY-TI1S'!$D62)</f>
        <v>0</v>
      </c>
      <c r="H62" s="18">
        <f>Model!$W$14*((drdp!B62)*'MBXY-TI1S'!$B62+(drdp!E62)*'MBXY-TI1S'!$C62+(drdp!H62)*'MBXY-TI1S'!$D62)</f>
        <v>0</v>
      </c>
      <c r="I62" s="18">
        <f>Model!$W$14*((drdp!C62)*'MBXY-TI1S'!$B62+(drdp!F62)*'MBXY-TI1S'!$C62+(drdp!I62)*'MBXY-TI1S'!$D62)</f>
        <v>3.7164305095706649E-3</v>
      </c>
      <c r="J62" s="18">
        <f>Model!$W$14*((drdp!D62)*'MBXY-TI1S'!$B62+(drdp!G62)*'MBXY-TI1S'!$C62+(drdp!J62)*'MBXY-TI1S'!$D62)</f>
        <v>0</v>
      </c>
      <c r="K62" s="21">
        <f>SUM(E$3:E61)+H62</f>
        <v>0</v>
      </c>
      <c r="L62" s="21">
        <f>SUM(F$3:F61)+I62</f>
        <v>0.37513733145895795</v>
      </c>
      <c r="M62" s="21">
        <f>SUM(G$3:G61)+J62</f>
        <v>0</v>
      </c>
      <c r="N62" s="21"/>
      <c r="O62" s="21"/>
      <c r="P62" s="21"/>
      <c r="Q62" s="19">
        <f t="shared" si="1"/>
        <v>0</v>
      </c>
      <c r="R62" s="19">
        <f t="shared" si="1"/>
        <v>0.14072801745414809</v>
      </c>
      <c r="S62" s="19">
        <f t="shared" si="1"/>
        <v>0</v>
      </c>
      <c r="T62" s="19">
        <f t="shared" si="2"/>
        <v>0</v>
      </c>
      <c r="U62" s="19">
        <f t="shared" si="3"/>
        <v>0</v>
      </c>
      <c r="V62" s="19">
        <f t="shared" si="4"/>
        <v>0</v>
      </c>
    </row>
    <row r="63" spans="1:22" x14ac:dyDescent="0.25">
      <c r="A63" s="26">
        <f>Wellpath!E63</f>
        <v>1710</v>
      </c>
      <c r="B63" s="22">
        <v>0</v>
      </c>
      <c r="C63" s="22">
        <v>0</v>
      </c>
      <c r="D63" s="22">
        <f>-COS(Wellpath!$L63) * SIN(Wellpath!$O63) / (Bfield * COS(Dip))</f>
        <v>7.026760287806443E-6</v>
      </c>
      <c r="E63" s="20">
        <f>Model!$W$14*((drdp!B63+drdp!K63)*'MBXY-TI1S'!$B63+(drdp!E63+drdp!N63)*'MBXY-TI1S'!$C63+(drdp!H63+drdp!Q63)*'MBXY-TI1S'!$D63)</f>
        <v>0</v>
      </c>
      <c r="F63" s="20">
        <f>Model!$W$14*((drdp!C63+drdp!L63)*'MBXY-TI1S'!$B63+(drdp!F63+drdp!O63)*'MBXY-TI1S'!$C63+(drdp!I63+drdp!R63)*'MBXY-TI1S'!$D63)</f>
        <v>7.4614774059272807E-3</v>
      </c>
      <c r="G63" s="20">
        <f>Model!$W$14*((drdp!D63+drdp!M63)*'MBXY-TI1S'!$B63+(drdp!G63+drdp!P63)*'MBXY-TI1S'!$C63+(drdp!J63+drdp!S63)*'MBXY-TI1S'!$D63)</f>
        <v>0</v>
      </c>
      <c r="H63" s="18">
        <f>Model!$W$14*((drdp!B63)*'MBXY-TI1S'!$B63+(drdp!E63)*'MBXY-TI1S'!$C63+(drdp!H63)*'MBXY-TI1S'!$D63)</f>
        <v>0</v>
      </c>
      <c r="I63" s="18">
        <f>Model!$W$14*((drdp!C63)*'MBXY-TI1S'!$B63+(drdp!F63)*'MBXY-TI1S'!$C63+(drdp!I63)*'MBXY-TI1S'!$D63)</f>
        <v>1.8653693514818202E-3</v>
      </c>
      <c r="J63" s="18">
        <f>Model!$W$14*((drdp!D63)*'MBXY-TI1S'!$B63+(drdp!G63)*'MBXY-TI1S'!$C63+(drdp!J63)*'MBXY-TI1S'!$D63)</f>
        <v>0</v>
      </c>
      <c r="K63" s="21">
        <f>SUM(E$3:E62)+H63</f>
        <v>0</v>
      </c>
      <c r="L63" s="21">
        <f>SUM(F$3:F62)+I63</f>
        <v>0.3788609160652251</v>
      </c>
      <c r="M63" s="21">
        <f>SUM(G$3:G62)+J63</f>
        <v>0</v>
      </c>
      <c r="N63" s="21"/>
      <c r="O63" s="21"/>
      <c r="P63" s="21"/>
      <c r="Q63" s="19">
        <f t="shared" si="1"/>
        <v>0</v>
      </c>
      <c r="R63" s="19">
        <f t="shared" si="1"/>
        <v>0.14353559372178154</v>
      </c>
      <c r="S63" s="19">
        <f t="shared" si="1"/>
        <v>0</v>
      </c>
      <c r="T63" s="19">
        <f t="shared" si="2"/>
        <v>0</v>
      </c>
      <c r="U63" s="19">
        <f t="shared" si="3"/>
        <v>0</v>
      </c>
      <c r="V63" s="19">
        <f t="shared" si="4"/>
        <v>0</v>
      </c>
    </row>
    <row r="64" spans="1:22" x14ac:dyDescent="0.25">
      <c r="A64" s="26">
        <f>Wellpath!E64</f>
        <v>1740</v>
      </c>
      <c r="B64" s="22">
        <v>0</v>
      </c>
      <c r="C64" s="22">
        <v>0</v>
      </c>
      <c r="D64" s="22">
        <f>-COS(Wellpath!$L64) * SIN(Wellpath!$O64) / (Bfield * COS(Dip))</f>
        <v>7.3078885569481716E-6</v>
      </c>
      <c r="E64" s="20">
        <f>Model!$W$14*((drdp!B64+drdp!K64)*'MBXY-TI1S'!$B64+(drdp!E64+drdp!N64)*'MBXY-TI1S'!$C64+(drdp!H64+drdp!Q64)*'MBXY-TI1S'!$D64)</f>
        <v>0</v>
      </c>
      <c r="F64" s="20">
        <f>Model!$W$14*((drdp!C64+drdp!L64)*'MBXY-TI1S'!$B64+(drdp!F64+drdp!O64)*'MBXY-TI1S'!$C64+(drdp!I64+drdp!R64)*'MBXY-TI1S'!$D64)</f>
        <v>1.1283863083689224E-2</v>
      </c>
      <c r="G64" s="20">
        <f>Model!$W$14*((drdp!D64+drdp!M64)*'MBXY-TI1S'!$B64+(drdp!G64+drdp!P64)*'MBXY-TI1S'!$C64+(drdp!J64+drdp!S64)*'MBXY-TI1S'!$D64)</f>
        <v>0</v>
      </c>
      <c r="H64" s="18">
        <f>Model!$W$14*((drdp!B64)*'MBXY-TI1S'!$B64+(drdp!E64)*'MBXY-TI1S'!$C64+(drdp!H64)*'MBXY-TI1S'!$D64)</f>
        <v>0</v>
      </c>
      <c r="I64" s="18">
        <f>Model!$W$14*((drdp!C64)*'MBXY-TI1S'!$B64+(drdp!F64)*'MBXY-TI1S'!$C64+(drdp!I64)*'MBXY-TI1S'!$D64)</f>
        <v>5.6419315418446119E-3</v>
      </c>
      <c r="J64" s="18">
        <f>Model!$W$14*((drdp!D64)*'MBXY-TI1S'!$B64+(drdp!G64)*'MBXY-TI1S'!$C64+(drdp!J64)*'MBXY-TI1S'!$D64)</f>
        <v>0</v>
      </c>
      <c r="K64" s="21">
        <f>SUM(E$3:E63)+H64</f>
        <v>0</v>
      </c>
      <c r="L64" s="21">
        <f>SUM(F$3:F63)+I64</f>
        <v>0.3900989556615152</v>
      </c>
      <c r="M64" s="21">
        <f>SUM(G$3:G63)+J64</f>
        <v>0</v>
      </c>
      <c r="N64" s="21"/>
      <c r="O64" s="21"/>
      <c r="P64" s="21"/>
      <c r="Q64" s="19">
        <f t="shared" si="1"/>
        <v>0</v>
      </c>
      <c r="R64" s="19">
        <f t="shared" si="1"/>
        <v>0.1521771952082048</v>
      </c>
      <c r="S64" s="19">
        <f t="shared" si="1"/>
        <v>0</v>
      </c>
      <c r="T64" s="19">
        <f t="shared" si="2"/>
        <v>0</v>
      </c>
      <c r="U64" s="19">
        <f t="shared" si="3"/>
        <v>0</v>
      </c>
      <c r="V64" s="19">
        <f t="shared" si="4"/>
        <v>0</v>
      </c>
    </row>
    <row r="65" spans="1:22" x14ac:dyDescent="0.25">
      <c r="A65" s="26">
        <f>Wellpath!E65</f>
        <v>1770</v>
      </c>
      <c r="B65" s="22">
        <v>0</v>
      </c>
      <c r="C65" s="22">
        <v>0</v>
      </c>
      <c r="D65" s="22">
        <f>-COS(Wellpath!$L65) * SIN(Wellpath!$O65) / (Bfield * COS(Dip))</f>
        <v>7.5801132895771952E-6</v>
      </c>
      <c r="E65" s="20">
        <f>Model!$W$14*((drdp!B65+drdp!K65)*'MBXY-TI1S'!$B65+(drdp!E65+drdp!N65)*'MBXY-TI1S'!$C65+(drdp!H65+drdp!Q65)*'MBXY-TI1S'!$D65)</f>
        <v>0</v>
      </c>
      <c r="F65" s="20">
        <f>Model!$W$14*((drdp!C65+drdp!L65)*'MBXY-TI1S'!$B65+(drdp!F65+drdp!O65)*'MBXY-TI1S'!$C65+(drdp!I65+drdp!R65)*'MBXY-TI1S'!$D65)</f>
        <v>1.1320536211793743E-2</v>
      </c>
      <c r="G65" s="20">
        <f>Model!$W$14*((drdp!D65+drdp!M65)*'MBXY-TI1S'!$B65+(drdp!G65+drdp!P65)*'MBXY-TI1S'!$C65+(drdp!J65+drdp!S65)*'MBXY-TI1S'!$D65)</f>
        <v>0</v>
      </c>
      <c r="H65" s="18">
        <f>Model!$W$14*((drdp!B65)*'MBXY-TI1S'!$B65+(drdp!E65)*'MBXY-TI1S'!$C65+(drdp!H65)*'MBXY-TI1S'!$D65)</f>
        <v>0</v>
      </c>
      <c r="I65" s="18">
        <f>Model!$W$14*((drdp!C65)*'MBXY-TI1S'!$B65+(drdp!F65)*'MBXY-TI1S'!$C65+(drdp!I65)*'MBXY-TI1S'!$D65)</f>
        <v>5.6602681058968716E-3</v>
      </c>
      <c r="J65" s="18">
        <f>Model!$W$14*((drdp!D65)*'MBXY-TI1S'!$B65+(drdp!G65)*'MBXY-TI1S'!$C65+(drdp!J65)*'MBXY-TI1S'!$D65)</f>
        <v>0</v>
      </c>
      <c r="K65" s="21">
        <f>SUM(E$3:E64)+H65</f>
        <v>0</v>
      </c>
      <c r="L65" s="21">
        <f>SUM(F$3:F64)+I65</f>
        <v>0.40140115530925669</v>
      </c>
      <c r="M65" s="21">
        <f>SUM(G$3:G64)+J65</f>
        <v>0</v>
      </c>
      <c r="N65" s="21"/>
      <c r="O65" s="21"/>
      <c r="P65" s="21"/>
      <c r="Q65" s="19">
        <f t="shared" si="1"/>
        <v>0</v>
      </c>
      <c r="R65" s="19">
        <f t="shared" si="1"/>
        <v>0.16112288748360601</v>
      </c>
      <c r="S65" s="19">
        <f t="shared" si="1"/>
        <v>0</v>
      </c>
      <c r="T65" s="19">
        <f t="shared" si="2"/>
        <v>0</v>
      </c>
      <c r="U65" s="19">
        <f t="shared" si="3"/>
        <v>0</v>
      </c>
      <c r="V65" s="19">
        <f t="shared" si="4"/>
        <v>0</v>
      </c>
    </row>
    <row r="66" spans="1:22" x14ac:dyDescent="0.25">
      <c r="A66" s="26">
        <f>Wellpath!E66</f>
        <v>1800</v>
      </c>
      <c r="B66" s="22">
        <v>0</v>
      </c>
      <c r="C66" s="22">
        <v>0</v>
      </c>
      <c r="D66" s="22">
        <f>-COS(Wellpath!$L66) * SIN(Wellpath!$O66) / (Bfield * COS(Dip))</f>
        <v>7.8431028217898119E-6</v>
      </c>
      <c r="E66" s="20">
        <f>Model!$W$14*((drdp!B66+drdp!K66)*'MBXY-TI1S'!$B66+(drdp!E66+drdp!N66)*'MBXY-TI1S'!$C66+(drdp!H66+drdp!Q66)*'MBXY-TI1S'!$D66)</f>
        <v>0</v>
      </c>
      <c r="F66" s="20">
        <f>Model!$W$14*((drdp!C66+drdp!L66)*'MBXY-TI1S'!$B66+(drdp!F66+drdp!O66)*'MBXY-TI1S'!$C66+(drdp!I66+drdp!R66)*'MBXY-TI1S'!$D66)</f>
        <v>1.1302056825410727E-2</v>
      </c>
      <c r="G66" s="20">
        <f>Model!$W$14*((drdp!D66+drdp!M66)*'MBXY-TI1S'!$B66+(drdp!G66+drdp!P66)*'MBXY-TI1S'!$C66+(drdp!J66+drdp!S66)*'MBXY-TI1S'!$D66)</f>
        <v>0</v>
      </c>
      <c r="H66" s="18">
        <f>Model!$W$14*((drdp!B66)*'MBXY-TI1S'!$B66+(drdp!E66)*'MBXY-TI1S'!$C66+(drdp!H66)*'MBXY-TI1S'!$D66)</f>
        <v>0</v>
      </c>
      <c r="I66" s="18">
        <f>Model!$W$14*((drdp!C66)*'MBXY-TI1S'!$B66+(drdp!F66)*'MBXY-TI1S'!$C66+(drdp!I66)*'MBXY-TI1S'!$D66)</f>
        <v>5.6510284127053636E-3</v>
      </c>
      <c r="J66" s="18">
        <f>Model!$W$14*((drdp!D66)*'MBXY-TI1S'!$B66+(drdp!G66)*'MBXY-TI1S'!$C66+(drdp!J66)*'MBXY-TI1S'!$D66)</f>
        <v>0</v>
      </c>
      <c r="K66" s="21">
        <f>SUM(E$3:E65)+H66</f>
        <v>0</v>
      </c>
      <c r="L66" s="21">
        <f>SUM(F$3:F65)+I66</f>
        <v>0.41271245182785893</v>
      </c>
      <c r="M66" s="21">
        <f>SUM(G$3:G65)+J66</f>
        <v>0</v>
      </c>
      <c r="N66" s="21"/>
      <c r="O66" s="21"/>
      <c r="P66" s="21"/>
      <c r="Q66" s="19">
        <f t="shared" si="1"/>
        <v>0</v>
      </c>
      <c r="R66" s="19">
        <f t="shared" si="1"/>
        <v>0.17033156789376278</v>
      </c>
      <c r="S66" s="19">
        <f t="shared" si="1"/>
        <v>0</v>
      </c>
      <c r="T66" s="19">
        <f t="shared" si="2"/>
        <v>0</v>
      </c>
      <c r="U66" s="19">
        <f t="shared" si="3"/>
        <v>0</v>
      </c>
      <c r="V66" s="19">
        <f t="shared" si="4"/>
        <v>0</v>
      </c>
    </row>
    <row r="67" spans="1:22" x14ac:dyDescent="0.25">
      <c r="A67" s="26">
        <f>Wellpath!E67</f>
        <v>1830</v>
      </c>
      <c r="B67" s="22">
        <v>0</v>
      </c>
      <c r="C67" s="22">
        <v>0</v>
      </c>
      <c r="D67" s="22">
        <f>-COS(Wellpath!$L67) * SIN(Wellpath!$O67) / (Bfield * COS(Dip))</f>
        <v>8.0965367413514497E-6</v>
      </c>
      <c r="E67" s="20">
        <f>Model!$W$14*((drdp!B67+drdp!K67)*'MBXY-TI1S'!$B67+(drdp!E67+drdp!N67)*'MBXY-TI1S'!$C67+(drdp!H67+drdp!Q67)*'MBXY-TI1S'!$D67)</f>
        <v>0</v>
      </c>
      <c r="F67" s="20">
        <f>Model!$W$14*((drdp!C67+drdp!L67)*'MBXY-TI1S'!$B67+(drdp!F67+drdp!O67)*'MBXY-TI1S'!$C67+(drdp!I67+drdp!R67)*'MBXY-TI1S'!$D67)</f>
        <v>1.1228514954253085E-2</v>
      </c>
      <c r="G67" s="20">
        <f>Model!$W$14*((drdp!D67+drdp!M67)*'MBXY-TI1S'!$B67+(drdp!G67+drdp!P67)*'MBXY-TI1S'!$C67+(drdp!J67+drdp!S67)*'MBXY-TI1S'!$D67)</f>
        <v>0</v>
      </c>
      <c r="H67" s="18">
        <f>Model!$W$14*((drdp!B67)*'MBXY-TI1S'!$B67+(drdp!E67)*'MBXY-TI1S'!$C67+(drdp!H67)*'MBXY-TI1S'!$D67)</f>
        <v>0</v>
      </c>
      <c r="I67" s="18">
        <f>Model!$W$14*((drdp!C67)*'MBXY-TI1S'!$B67+(drdp!F67)*'MBXY-TI1S'!$C67+(drdp!I67)*'MBXY-TI1S'!$D67)</f>
        <v>5.6142574771265424E-3</v>
      </c>
      <c r="J67" s="18">
        <f>Model!$W$14*((drdp!D67)*'MBXY-TI1S'!$B67+(drdp!G67)*'MBXY-TI1S'!$C67+(drdp!J67)*'MBXY-TI1S'!$D67)</f>
        <v>0</v>
      </c>
      <c r="K67" s="21">
        <f>SUM(E$3:E66)+H67</f>
        <v>0</v>
      </c>
      <c r="L67" s="21">
        <f>SUM(F$3:F66)+I67</f>
        <v>0.42397773771769082</v>
      </c>
      <c r="M67" s="21">
        <f>SUM(G$3:G66)+J67</f>
        <v>0</v>
      </c>
      <c r="N67" s="21"/>
      <c r="O67" s="21"/>
      <c r="P67" s="21"/>
      <c r="Q67" s="19">
        <f t="shared" si="1"/>
        <v>0</v>
      </c>
      <c r="R67" s="19">
        <f t="shared" si="1"/>
        <v>0.17975712208021102</v>
      </c>
      <c r="S67" s="19">
        <f t="shared" si="1"/>
        <v>0</v>
      </c>
      <c r="T67" s="19">
        <f t="shared" si="2"/>
        <v>0</v>
      </c>
      <c r="U67" s="19">
        <f t="shared" si="3"/>
        <v>0</v>
      </c>
      <c r="V67" s="19">
        <f t="shared" si="4"/>
        <v>0</v>
      </c>
    </row>
    <row r="68" spans="1:22" x14ac:dyDescent="0.25">
      <c r="A68" s="26">
        <f>Wellpath!E68</f>
        <v>1860</v>
      </c>
      <c r="B68" s="22">
        <v>0</v>
      </c>
      <c r="C68" s="22">
        <v>0</v>
      </c>
      <c r="D68" s="22">
        <f>-COS(Wellpath!$L68) * SIN(Wellpath!$O68) / (Bfield * COS(Dip))</f>
        <v>8.3401062780696321E-6</v>
      </c>
      <c r="E68" s="20">
        <f>Model!$W$14*((drdp!B68+drdp!K68)*'MBXY-TI1S'!$B68+(drdp!E68+drdp!N68)*'MBXY-TI1S'!$C68+(drdp!H68+drdp!Q68)*'MBXY-TI1S'!$D68)</f>
        <v>0</v>
      </c>
      <c r="F68" s="20">
        <f>Model!$W$14*((drdp!C68+drdp!L68)*'MBXY-TI1S'!$B68+(drdp!F68+drdp!O68)*'MBXY-TI1S'!$C68+(drdp!I68+drdp!R68)*'MBXY-TI1S'!$D68)</f>
        <v>1.11002688869247E-2</v>
      </c>
      <c r="G68" s="20">
        <f>Model!$W$14*((drdp!D68+drdp!M68)*'MBXY-TI1S'!$B68+(drdp!G68+drdp!P68)*'MBXY-TI1S'!$C68+(drdp!J68+drdp!S68)*'MBXY-TI1S'!$D68)</f>
        <v>0</v>
      </c>
      <c r="H68" s="18">
        <f>Model!$W$14*((drdp!B68)*'MBXY-TI1S'!$B68+(drdp!E68)*'MBXY-TI1S'!$C68+(drdp!H68)*'MBXY-TI1S'!$D68)</f>
        <v>0</v>
      </c>
      <c r="I68" s="18">
        <f>Model!$W$14*((drdp!C68)*'MBXY-TI1S'!$B68+(drdp!F68)*'MBXY-TI1S'!$C68+(drdp!I68)*'MBXY-TI1S'!$D68)</f>
        <v>5.5501344434623501E-3</v>
      </c>
      <c r="J68" s="18">
        <f>Model!$W$14*((drdp!D68)*'MBXY-TI1S'!$B68+(drdp!G68)*'MBXY-TI1S'!$C68+(drdp!J68)*'MBXY-TI1S'!$D68)</f>
        <v>0</v>
      </c>
      <c r="K68" s="21">
        <f>SUM(E$3:E67)+H68</f>
        <v>0</v>
      </c>
      <c r="L68" s="21">
        <f>SUM(F$3:F67)+I68</f>
        <v>0.43514212963827975</v>
      </c>
      <c r="M68" s="21">
        <f>SUM(G$3:G67)+J68</f>
        <v>0</v>
      </c>
      <c r="N68" s="21"/>
      <c r="O68" s="21"/>
      <c r="P68" s="21"/>
      <c r="Q68" s="19">
        <f t="shared" ref="Q68:S131" si="5">K68^2</f>
        <v>0</v>
      </c>
      <c r="R68" s="19">
        <f t="shared" si="5"/>
        <v>0.18934867298613747</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f>-COS(Wellpath!$L69) * SIN(Wellpath!$O69) / (Bfield * COS(Dip))</f>
        <v>8.5735146799828697E-6</v>
      </c>
      <c r="E69" s="20">
        <f>Model!$W$14*((drdp!B69+drdp!K69)*'MBXY-TI1S'!$B69+(drdp!E69+drdp!N69)*'MBXY-TI1S'!$C69+(drdp!H69+drdp!Q69)*'MBXY-TI1S'!$D69)</f>
        <v>0</v>
      </c>
      <c r="F69" s="20">
        <f>Model!$W$14*((drdp!C69+drdp!L69)*'MBXY-TI1S'!$B69+(drdp!F69+drdp!O69)*'MBXY-TI1S'!$C69+(drdp!I69+drdp!R69)*'MBXY-TI1S'!$D69)</f>
        <v>1.0917943425374343E-2</v>
      </c>
      <c r="G69" s="20">
        <f>Model!$W$14*((drdp!D69+drdp!M69)*'MBXY-TI1S'!$B69+(drdp!G69+drdp!P69)*'MBXY-TI1S'!$C69+(drdp!J69+drdp!S69)*'MBXY-TI1S'!$D69)</f>
        <v>0</v>
      </c>
      <c r="H69" s="18">
        <f>Model!$W$14*((drdp!B69)*'MBXY-TI1S'!$B69+(drdp!E69)*'MBXY-TI1S'!$C69+(drdp!H69)*'MBXY-TI1S'!$D69)</f>
        <v>0</v>
      </c>
      <c r="I69" s="18">
        <f>Model!$W$14*((drdp!C69)*'MBXY-TI1S'!$B69+(drdp!F69)*'MBXY-TI1S'!$C69+(drdp!I69)*'MBXY-TI1S'!$D69)</f>
        <v>5.4589717126871714E-3</v>
      </c>
      <c r="J69" s="18">
        <f>Model!$W$14*((drdp!D69)*'MBXY-TI1S'!$B69+(drdp!G69)*'MBXY-TI1S'!$C69+(drdp!J69)*'MBXY-TI1S'!$D69)</f>
        <v>0</v>
      </c>
      <c r="K69" s="21">
        <f>SUM(E$3:E68)+H69</f>
        <v>0</v>
      </c>
      <c r="L69" s="21">
        <f>SUM(F$3:F68)+I69</f>
        <v>0.44615123579442928</v>
      </c>
      <c r="M69" s="21">
        <f>SUM(G$3:G68)+J69</f>
        <v>0</v>
      </c>
      <c r="N69" s="21"/>
      <c r="O69" s="21"/>
      <c r="P69" s="21"/>
      <c r="Q69" s="19">
        <f t="shared" si="5"/>
        <v>0</v>
      </c>
      <c r="R69" s="19">
        <f t="shared" si="5"/>
        <v>0.19905092520089643</v>
      </c>
      <c r="S69" s="19">
        <f t="shared" si="5"/>
        <v>0</v>
      </c>
      <c r="T69" s="19">
        <f t="shared" si="6"/>
        <v>0</v>
      </c>
      <c r="U69" s="19">
        <f t="shared" si="7"/>
        <v>0</v>
      </c>
      <c r="V69" s="19">
        <f t="shared" si="8"/>
        <v>0</v>
      </c>
    </row>
    <row r="70" spans="1:22" x14ac:dyDescent="0.25">
      <c r="A70" s="26">
        <f>Wellpath!E70</f>
        <v>1920</v>
      </c>
      <c r="B70" s="22">
        <v>0</v>
      </c>
      <c r="C70" s="22">
        <v>0</v>
      </c>
      <c r="D70" s="22">
        <f>-COS(Wellpath!$L70) * SIN(Wellpath!$O70) / (Bfield * COS(Dip))</f>
        <v>8.7964775749072466E-6</v>
      </c>
      <c r="E70" s="20">
        <f>Model!$W$14*((drdp!B70+drdp!K70)*'MBXY-TI1S'!$B70+(drdp!E70+drdp!N70)*'MBXY-TI1S'!$C70+(drdp!H70+drdp!Q70)*'MBXY-TI1S'!$D70)</f>
        <v>0</v>
      </c>
      <c r="F70" s="20">
        <f>Model!$W$14*((drdp!C70+drdp!L70)*'MBXY-TI1S'!$B70+(drdp!F70+drdp!O70)*'MBXY-TI1S'!$C70+(drdp!I70+drdp!R70)*'MBXY-TI1S'!$D70)</f>
        <v>1.0682426840923402E-2</v>
      </c>
      <c r="G70" s="20">
        <f>Model!$W$14*((drdp!D70+drdp!M70)*'MBXY-TI1S'!$B70+(drdp!G70+drdp!P70)*'MBXY-TI1S'!$C70+(drdp!J70+drdp!S70)*'MBXY-TI1S'!$D70)</f>
        <v>0</v>
      </c>
      <c r="H70" s="18">
        <f>Model!$W$14*((drdp!B70)*'MBXY-TI1S'!$B70+(drdp!E70)*'MBXY-TI1S'!$C70+(drdp!H70)*'MBXY-TI1S'!$D70)</f>
        <v>0</v>
      </c>
      <c r="I70" s="18">
        <f>Model!$W$14*((drdp!C70)*'MBXY-TI1S'!$B70+(drdp!F70)*'MBXY-TI1S'!$C70+(drdp!I70)*'MBXY-TI1S'!$D70)</f>
        <v>5.3412134204617011E-3</v>
      </c>
      <c r="J70" s="18">
        <f>Model!$W$14*((drdp!D70)*'MBXY-TI1S'!$B70+(drdp!G70)*'MBXY-TI1S'!$C70+(drdp!J70)*'MBXY-TI1S'!$D70)</f>
        <v>0</v>
      </c>
      <c r="K70" s="21">
        <f>SUM(E$3:E69)+H70</f>
        <v>0</v>
      </c>
      <c r="L70" s="21">
        <f>SUM(F$3:F69)+I70</f>
        <v>0.45695142092757812</v>
      </c>
      <c r="M70" s="21">
        <f>SUM(G$3:G69)+J70</f>
        <v>0</v>
      </c>
      <c r="N70" s="21"/>
      <c r="O70" s="21"/>
      <c r="P70" s="21"/>
      <c r="Q70" s="19">
        <f t="shared" si="5"/>
        <v>0</v>
      </c>
      <c r="R70" s="19">
        <f t="shared" si="5"/>
        <v>0.20880460108773269</v>
      </c>
      <c r="S70" s="19">
        <f t="shared" si="5"/>
        <v>0</v>
      </c>
      <c r="T70" s="19">
        <f t="shared" si="6"/>
        <v>0</v>
      </c>
      <c r="U70" s="19">
        <f t="shared" si="7"/>
        <v>0</v>
      </c>
      <c r="V70" s="19">
        <f t="shared" si="8"/>
        <v>0</v>
      </c>
    </row>
    <row r="71" spans="1:22" x14ac:dyDescent="0.25">
      <c r="A71" s="26">
        <f>Wellpath!E71</f>
        <v>1950</v>
      </c>
      <c r="B71" s="22">
        <v>0</v>
      </c>
      <c r="C71" s="22">
        <v>0</v>
      </c>
      <c r="D71" s="22">
        <f>-COS(Wellpath!$L71) * SIN(Wellpath!$O71) / (Bfield * COS(Dip))</f>
        <v>9.0087233169000946E-6</v>
      </c>
      <c r="E71" s="20">
        <f>Model!$W$14*((drdp!B71+drdp!K71)*'MBXY-TI1S'!$B71+(drdp!E71+drdp!N71)*'MBXY-TI1S'!$C71+(drdp!H71+drdp!Q71)*'MBXY-TI1S'!$D71)</f>
        <v>0</v>
      </c>
      <c r="F71" s="20">
        <f>Model!$W$14*((drdp!C71+drdp!L71)*'MBXY-TI1S'!$B71+(drdp!F71+drdp!O71)*'MBXY-TI1S'!$C71+(drdp!I71+drdp!R71)*'MBXY-TI1S'!$D71)</f>
        <v>1.039486654669727E-2</v>
      </c>
      <c r="G71" s="20">
        <f>Model!$W$14*((drdp!D71+drdp!M71)*'MBXY-TI1S'!$B71+(drdp!G71+drdp!P71)*'MBXY-TI1S'!$C71+(drdp!J71+drdp!S71)*'MBXY-TI1S'!$D71)</f>
        <v>0</v>
      </c>
      <c r="H71" s="18">
        <f>Model!$W$14*((drdp!B71)*'MBXY-TI1S'!$B71+(drdp!E71)*'MBXY-TI1S'!$C71+(drdp!H71)*'MBXY-TI1S'!$D71)</f>
        <v>0</v>
      </c>
      <c r="I71" s="18">
        <f>Model!$W$14*((drdp!C71)*'MBXY-TI1S'!$B71+(drdp!F71)*'MBXY-TI1S'!$C71+(drdp!I71)*'MBXY-TI1S'!$D71)</f>
        <v>5.197433273348635E-3</v>
      </c>
      <c r="J71" s="18">
        <f>Model!$W$14*((drdp!D71)*'MBXY-TI1S'!$B71+(drdp!G71)*'MBXY-TI1S'!$C71+(drdp!J71)*'MBXY-TI1S'!$D71)</f>
        <v>0</v>
      </c>
      <c r="K71" s="21">
        <f>SUM(E$3:E70)+H71</f>
        <v>0</v>
      </c>
      <c r="L71" s="21">
        <f>SUM(F$3:F70)+I71</f>
        <v>0.46749006762138851</v>
      </c>
      <c r="M71" s="21">
        <f>SUM(G$3:G70)+J71</f>
        <v>0</v>
      </c>
      <c r="N71" s="21"/>
      <c r="O71" s="21"/>
      <c r="P71" s="21"/>
      <c r="Q71" s="19">
        <f t="shared" si="5"/>
        <v>0</v>
      </c>
      <c r="R71" s="19">
        <f t="shared" si="5"/>
        <v>0.2185469633246504</v>
      </c>
      <c r="S71" s="19">
        <f t="shared" si="5"/>
        <v>0</v>
      </c>
      <c r="T71" s="19">
        <f t="shared" si="6"/>
        <v>0</v>
      </c>
      <c r="U71" s="19">
        <f t="shared" si="7"/>
        <v>0</v>
      </c>
      <c r="V71" s="19">
        <f t="shared" si="8"/>
        <v>0</v>
      </c>
    </row>
    <row r="72" spans="1:22" x14ac:dyDescent="0.25">
      <c r="A72" s="26">
        <f>Wellpath!E72</f>
        <v>1980</v>
      </c>
      <c r="B72" s="22">
        <v>0</v>
      </c>
      <c r="C72" s="22">
        <v>0</v>
      </c>
      <c r="D72" s="22">
        <f>-COS(Wellpath!$L72) * SIN(Wellpath!$O72) / (Bfield * COS(Dip))</f>
        <v>9.2099933172187472E-6</v>
      </c>
      <c r="E72" s="20">
        <f>Model!$W$14*((drdp!B72+drdp!K72)*'MBXY-TI1S'!$B72+(drdp!E72+drdp!N72)*'MBXY-TI1S'!$C72+(drdp!H72+drdp!Q72)*'MBXY-TI1S'!$D72)</f>
        <v>0</v>
      </c>
      <c r="F72" s="20">
        <f>Model!$W$14*((drdp!C72+drdp!L72)*'MBXY-TI1S'!$B72+(drdp!F72+drdp!O72)*'MBXY-TI1S'!$C72+(drdp!I72+drdp!R72)*'MBXY-TI1S'!$D72)</f>
        <v>1.0056663507543962E-2</v>
      </c>
      <c r="G72" s="20">
        <f>Model!$W$14*((drdp!D72+drdp!M72)*'MBXY-TI1S'!$B72+(drdp!G72+drdp!P72)*'MBXY-TI1S'!$C72+(drdp!J72+drdp!S72)*'MBXY-TI1S'!$D72)</f>
        <v>0</v>
      </c>
      <c r="H72" s="18">
        <f>Model!$W$14*((drdp!B72)*'MBXY-TI1S'!$B72+(drdp!E72)*'MBXY-TI1S'!$C72+(drdp!H72)*'MBXY-TI1S'!$D72)</f>
        <v>0</v>
      </c>
      <c r="I72" s="18">
        <f>Model!$W$14*((drdp!C72)*'MBXY-TI1S'!$B72+(drdp!F72)*'MBXY-TI1S'!$C72+(drdp!I72)*'MBXY-TI1S'!$D72)</f>
        <v>5.0283317537719811E-3</v>
      </c>
      <c r="J72" s="18">
        <f>Model!$W$14*((drdp!D72)*'MBXY-TI1S'!$B72+(drdp!G72)*'MBXY-TI1S'!$C72+(drdp!J72)*'MBXY-TI1S'!$D72)</f>
        <v>0</v>
      </c>
      <c r="K72" s="21">
        <f>SUM(E$3:E71)+H72</f>
        <v>0</v>
      </c>
      <c r="L72" s="21">
        <f>SUM(F$3:F71)+I72</f>
        <v>0.47771583264850909</v>
      </c>
      <c r="M72" s="21">
        <f>SUM(G$3:G71)+J72</f>
        <v>0</v>
      </c>
      <c r="N72" s="21"/>
      <c r="O72" s="21"/>
      <c r="P72" s="21"/>
      <c r="Q72" s="19">
        <f t="shared" si="5"/>
        <v>0</v>
      </c>
      <c r="R72" s="19">
        <f t="shared" si="5"/>
        <v>0.22821241676305834</v>
      </c>
      <c r="S72" s="19">
        <f t="shared" si="5"/>
        <v>0</v>
      </c>
      <c r="T72" s="19">
        <f t="shared" si="6"/>
        <v>0</v>
      </c>
      <c r="U72" s="19">
        <f t="shared" si="7"/>
        <v>0</v>
      </c>
      <c r="V72" s="19">
        <f t="shared" si="8"/>
        <v>0</v>
      </c>
    </row>
    <row r="73" spans="1:22" x14ac:dyDescent="0.25">
      <c r="A73" s="26">
        <f>Wellpath!E73</f>
        <v>2010</v>
      </c>
      <c r="B73" s="22">
        <v>0</v>
      </c>
      <c r="C73" s="22">
        <v>0</v>
      </c>
      <c r="D73" s="22">
        <f>-COS(Wellpath!$L73) * SIN(Wellpath!$O73) / (Bfield * COS(Dip))</f>
        <v>9.4000423593710816E-6</v>
      </c>
      <c r="E73" s="20">
        <f>Model!$W$14*((drdp!B73+drdp!K73)*'MBXY-TI1S'!$B73+(drdp!E73+drdp!N73)*'MBXY-TI1S'!$C73+(drdp!H73+drdp!Q73)*'MBXY-TI1S'!$D73)</f>
        <v>0</v>
      </c>
      <c r="F73" s="20">
        <f>Model!$W$14*((drdp!C73+drdp!L73)*'MBXY-TI1S'!$B73+(drdp!F73+drdp!O73)*'MBXY-TI1S'!$C73+(drdp!I73+drdp!R73)*'MBXY-TI1S'!$D73)</f>
        <v>9.669465414674179E-3</v>
      </c>
      <c r="G73" s="20">
        <f>Model!$W$14*((drdp!D73+drdp!M73)*'MBXY-TI1S'!$B73+(drdp!G73+drdp!P73)*'MBXY-TI1S'!$C73+(drdp!J73+drdp!S73)*'MBXY-TI1S'!$D73)</f>
        <v>0</v>
      </c>
      <c r="H73" s="18">
        <f>Model!$W$14*((drdp!B73)*'MBXY-TI1S'!$B73+(drdp!E73)*'MBXY-TI1S'!$C73+(drdp!H73)*'MBXY-TI1S'!$D73)</f>
        <v>0</v>
      </c>
      <c r="I73" s="18">
        <f>Model!$W$14*((drdp!C73)*'MBXY-TI1S'!$B73+(drdp!F73)*'MBXY-TI1S'!$C73+(drdp!I73)*'MBXY-TI1S'!$D73)</f>
        <v>4.8347327073370895E-3</v>
      </c>
      <c r="J73" s="18">
        <f>Model!$W$14*((drdp!D73)*'MBXY-TI1S'!$B73+(drdp!G73)*'MBXY-TI1S'!$C73+(drdp!J73)*'MBXY-TI1S'!$D73)</f>
        <v>0</v>
      </c>
      <c r="K73" s="21">
        <f>SUM(E$3:E72)+H73</f>
        <v>0</v>
      </c>
      <c r="L73" s="21">
        <f>SUM(F$3:F72)+I73</f>
        <v>0.48757889710961816</v>
      </c>
      <c r="M73" s="21">
        <f>SUM(G$3:G72)+J73</f>
        <v>0</v>
      </c>
      <c r="N73" s="21"/>
      <c r="O73" s="21"/>
      <c r="P73" s="21"/>
      <c r="Q73" s="19">
        <f t="shared" si="5"/>
        <v>0</v>
      </c>
      <c r="R73" s="19">
        <f t="shared" si="5"/>
        <v>0.23773318090663162</v>
      </c>
      <c r="S73" s="19">
        <f t="shared" si="5"/>
        <v>0</v>
      </c>
      <c r="T73" s="19">
        <f t="shared" si="6"/>
        <v>0</v>
      </c>
      <c r="U73" s="19">
        <f t="shared" si="7"/>
        <v>0</v>
      </c>
      <c r="V73" s="19">
        <f t="shared" si="8"/>
        <v>0</v>
      </c>
    </row>
    <row r="74" spans="1:22" x14ac:dyDescent="0.25">
      <c r="A74" s="26">
        <f>Wellpath!E74</f>
        <v>2040</v>
      </c>
      <c r="B74" s="22">
        <v>0</v>
      </c>
      <c r="C74" s="22">
        <v>0</v>
      </c>
      <c r="D74" s="22">
        <f>-COS(Wellpath!$L74) * SIN(Wellpath!$O74) / (Bfield * COS(Dip))</f>
        <v>9.5786388978740491E-6</v>
      </c>
      <c r="E74" s="20">
        <f>Model!$W$14*((drdp!B74+drdp!K74)*'MBXY-TI1S'!$B74+(drdp!E74+drdp!N74)*'MBXY-TI1S'!$C74+(drdp!H74+drdp!Q74)*'MBXY-TI1S'!$D74)</f>
        <v>0</v>
      </c>
      <c r="F74" s="20">
        <f>Model!$W$14*((drdp!C74+drdp!L74)*'MBXY-TI1S'!$B74+(drdp!F74+drdp!O74)*'MBXY-TI1S'!$C74+(drdp!I74+drdp!R74)*'MBXY-TI1S'!$D74)</f>
        <v>9.2351586582753702E-3</v>
      </c>
      <c r="G74" s="20">
        <f>Model!$W$14*((drdp!D74+drdp!M74)*'MBXY-TI1S'!$B74+(drdp!G74+drdp!P74)*'MBXY-TI1S'!$C74+(drdp!J74+drdp!S74)*'MBXY-TI1S'!$D74)</f>
        <v>0</v>
      </c>
      <c r="H74" s="18">
        <f>Model!$W$14*((drdp!B74)*'MBXY-TI1S'!$B74+(drdp!E74)*'MBXY-TI1S'!$C74+(drdp!H74)*'MBXY-TI1S'!$D74)</f>
        <v>0</v>
      </c>
      <c r="I74" s="18">
        <f>Model!$W$14*((drdp!C74)*'MBXY-TI1S'!$B74+(drdp!F74)*'MBXY-TI1S'!$C74+(drdp!I74)*'MBXY-TI1S'!$D74)</f>
        <v>4.6175793291376851E-3</v>
      </c>
      <c r="J74" s="18">
        <f>Model!$W$14*((drdp!D74)*'MBXY-TI1S'!$B74+(drdp!G74)*'MBXY-TI1S'!$C74+(drdp!J74)*'MBXY-TI1S'!$D74)</f>
        <v>0</v>
      </c>
      <c r="K74" s="21">
        <f>SUM(E$3:E73)+H74</f>
        <v>0</v>
      </c>
      <c r="L74" s="21">
        <f>SUM(F$3:F73)+I74</f>
        <v>0.49703120914609294</v>
      </c>
      <c r="M74" s="21">
        <f>SUM(G$3:G73)+J74</f>
        <v>0</v>
      </c>
      <c r="N74" s="21"/>
      <c r="O74" s="21"/>
      <c r="P74" s="21"/>
      <c r="Q74" s="19">
        <f t="shared" si="5"/>
        <v>0</v>
      </c>
      <c r="R74" s="19">
        <f t="shared" si="5"/>
        <v>0.24704002286522719</v>
      </c>
      <c r="S74" s="19">
        <f t="shared" si="5"/>
        <v>0</v>
      </c>
      <c r="T74" s="19">
        <f t="shared" si="6"/>
        <v>0</v>
      </c>
      <c r="U74" s="19">
        <f t="shared" si="7"/>
        <v>0</v>
      </c>
      <c r="V74" s="19">
        <f t="shared" si="8"/>
        <v>0</v>
      </c>
    </row>
    <row r="75" spans="1:22" x14ac:dyDescent="0.25">
      <c r="A75" s="26">
        <f>Wellpath!E75</f>
        <v>2070</v>
      </c>
      <c r="B75" s="22">
        <v>0</v>
      </c>
      <c r="C75" s="22">
        <v>0</v>
      </c>
      <c r="D75" s="22">
        <f>-COS(Wellpath!$L75) * SIN(Wellpath!$O75) / (Bfield * COS(Dip))</f>
        <v>9.7455653403561693E-6</v>
      </c>
      <c r="E75" s="20">
        <f>Model!$W$14*((drdp!B75+drdp!K75)*'MBXY-TI1S'!$B75+(drdp!E75+drdp!N75)*'MBXY-TI1S'!$C75+(drdp!H75+drdp!Q75)*'MBXY-TI1S'!$D75)</f>
        <v>0</v>
      </c>
      <c r="F75" s="20">
        <f>Model!$W$14*((drdp!C75+drdp!L75)*'MBXY-TI1S'!$B75+(drdp!F75+drdp!O75)*'MBXY-TI1S'!$C75+(drdp!I75+drdp!R75)*'MBXY-TI1S'!$D75)</f>
        <v>8.7558591372083449E-3</v>
      </c>
      <c r="G75" s="20">
        <f>Model!$W$14*((drdp!D75+drdp!M75)*'MBXY-TI1S'!$B75+(drdp!G75+drdp!P75)*'MBXY-TI1S'!$C75+(drdp!J75+drdp!S75)*'MBXY-TI1S'!$D75)</f>
        <v>0</v>
      </c>
      <c r="H75" s="18">
        <f>Model!$W$14*((drdp!B75)*'MBXY-TI1S'!$B75+(drdp!E75)*'MBXY-TI1S'!$C75+(drdp!H75)*'MBXY-TI1S'!$D75)</f>
        <v>0</v>
      </c>
      <c r="I75" s="18">
        <f>Model!$W$14*((drdp!C75)*'MBXY-TI1S'!$B75+(drdp!F75)*'MBXY-TI1S'!$C75+(drdp!I75)*'MBXY-TI1S'!$D75)</f>
        <v>4.3779295686041724E-3</v>
      </c>
      <c r="J75" s="18">
        <f>Model!$W$14*((drdp!D75)*'MBXY-TI1S'!$B75+(drdp!G75)*'MBXY-TI1S'!$C75+(drdp!J75)*'MBXY-TI1S'!$D75)</f>
        <v>0</v>
      </c>
      <c r="K75" s="21">
        <f>SUM(E$3:E74)+H75</f>
        <v>0</v>
      </c>
      <c r="L75" s="21">
        <f>SUM(F$3:F74)+I75</f>
        <v>0.50602671804383481</v>
      </c>
      <c r="M75" s="21">
        <f>SUM(G$3:G74)+J75</f>
        <v>0</v>
      </c>
      <c r="N75" s="21"/>
      <c r="O75" s="21"/>
      <c r="P75" s="21"/>
      <c r="Q75" s="19">
        <f t="shared" si="5"/>
        <v>0</v>
      </c>
      <c r="R75" s="19">
        <f t="shared" si="5"/>
        <v>0.25606303937421471</v>
      </c>
      <c r="S75" s="19">
        <f t="shared" si="5"/>
        <v>0</v>
      </c>
      <c r="T75" s="19">
        <f t="shared" si="6"/>
        <v>0</v>
      </c>
      <c r="U75" s="19">
        <f t="shared" si="7"/>
        <v>0</v>
      </c>
      <c r="V75" s="19">
        <f t="shared" si="8"/>
        <v>0</v>
      </c>
    </row>
    <row r="76" spans="1:22" x14ac:dyDescent="0.25">
      <c r="A76" s="26">
        <f>Wellpath!E76</f>
        <v>2100</v>
      </c>
      <c r="B76" s="22">
        <v>0</v>
      </c>
      <c r="C76" s="22">
        <v>0</v>
      </c>
      <c r="D76" s="22">
        <f>-COS(Wellpath!$L76) * SIN(Wellpath!$O76) / (Bfield * COS(Dip))</f>
        <v>9.9006183126603241E-6</v>
      </c>
      <c r="E76" s="20">
        <f>Model!$W$14*((drdp!B76+drdp!K76)*'MBXY-TI1S'!$B76+(drdp!E76+drdp!N76)*'MBXY-TI1S'!$C76+(drdp!H76+drdp!Q76)*'MBXY-TI1S'!$D76)</f>
        <v>0</v>
      </c>
      <c r="F76" s="20">
        <f>Model!$W$14*((drdp!C76+drdp!L76)*'MBXY-TI1S'!$B76+(drdp!F76+drdp!O76)*'MBXY-TI1S'!$C76+(drdp!I76+drdp!R76)*'MBXY-TI1S'!$D76)</f>
        <v>8.233901950560724E-3</v>
      </c>
      <c r="G76" s="20">
        <f>Model!$W$14*((drdp!D76+drdp!M76)*'MBXY-TI1S'!$B76+(drdp!G76+drdp!P76)*'MBXY-TI1S'!$C76+(drdp!J76+drdp!S76)*'MBXY-TI1S'!$D76)</f>
        <v>0</v>
      </c>
      <c r="H76" s="18">
        <f>Model!$W$14*((drdp!B76)*'MBXY-TI1S'!$B76+(drdp!E76)*'MBXY-TI1S'!$C76+(drdp!H76)*'MBXY-TI1S'!$D76)</f>
        <v>0</v>
      </c>
      <c r="I76" s="18">
        <f>Model!$W$14*((drdp!C76)*'MBXY-TI1S'!$B76+(drdp!F76)*'MBXY-TI1S'!$C76+(drdp!I76)*'MBXY-TI1S'!$D76)</f>
        <v>4.116950975280362E-3</v>
      </c>
      <c r="J76" s="18">
        <f>Model!$W$14*((drdp!D76)*'MBXY-TI1S'!$B76+(drdp!G76)*'MBXY-TI1S'!$C76+(drdp!J76)*'MBXY-TI1S'!$D76)</f>
        <v>0</v>
      </c>
      <c r="K76" s="21">
        <f>SUM(E$3:E75)+H76</f>
        <v>0</v>
      </c>
      <c r="L76" s="21">
        <f>SUM(F$3:F75)+I76</f>
        <v>0.51452159858771929</v>
      </c>
      <c r="M76" s="21">
        <f>SUM(G$3:G75)+J76</f>
        <v>0</v>
      </c>
      <c r="N76" s="21"/>
      <c r="O76" s="21"/>
      <c r="P76" s="21"/>
      <c r="Q76" s="19">
        <f t="shared" si="5"/>
        <v>0</v>
      </c>
      <c r="R76" s="19">
        <f t="shared" si="5"/>
        <v>0.26473247541326211</v>
      </c>
      <c r="S76" s="19">
        <f t="shared" si="5"/>
        <v>0</v>
      </c>
      <c r="T76" s="19">
        <f t="shared" si="6"/>
        <v>0</v>
      </c>
      <c r="U76" s="19">
        <f t="shared" si="7"/>
        <v>0</v>
      </c>
      <c r="V76" s="19">
        <f t="shared" si="8"/>
        <v>0</v>
      </c>
    </row>
    <row r="77" spans="1:22" x14ac:dyDescent="0.25">
      <c r="A77" s="26">
        <f>Wellpath!E77</f>
        <v>2130</v>
      </c>
      <c r="B77" s="22">
        <v>0</v>
      </c>
      <c r="C77" s="22">
        <v>0</v>
      </c>
      <c r="D77" s="22">
        <f>-COS(Wellpath!$L77) * SIN(Wellpath!$O77) / (Bfield * COS(Dip))</f>
        <v>1.0043608906623843E-5</v>
      </c>
      <c r="E77" s="20">
        <f>Model!$W$14*((drdp!B77+drdp!K77)*'MBXY-TI1S'!$B77+(drdp!E77+drdp!N77)*'MBXY-TI1S'!$C77+(drdp!H77+drdp!Q77)*'MBXY-TI1S'!$D77)</f>
        <v>0</v>
      </c>
      <c r="F77" s="20">
        <f>Model!$W$14*((drdp!C77+drdp!L77)*'MBXY-TI1S'!$B77+(drdp!F77+drdp!O77)*'MBXY-TI1S'!$C77+(drdp!I77+drdp!R77)*'MBXY-TI1S'!$D77)</f>
        <v>7.6718300212788998E-3</v>
      </c>
      <c r="G77" s="20">
        <f>Model!$W$14*((drdp!D77+drdp!M77)*'MBXY-TI1S'!$B77+(drdp!G77+drdp!P77)*'MBXY-TI1S'!$C77+(drdp!J77+drdp!S77)*'MBXY-TI1S'!$D77)</f>
        <v>0</v>
      </c>
      <c r="H77" s="18">
        <f>Model!$W$14*((drdp!B77)*'MBXY-TI1S'!$B77+(drdp!E77)*'MBXY-TI1S'!$C77+(drdp!H77)*'MBXY-TI1S'!$D77)</f>
        <v>0</v>
      </c>
      <c r="I77" s="18">
        <f>Model!$W$14*((drdp!C77)*'MBXY-TI1S'!$B77+(drdp!F77)*'MBXY-TI1S'!$C77+(drdp!I77)*'MBXY-TI1S'!$D77)</f>
        <v>3.8359150106394499E-3</v>
      </c>
      <c r="J77" s="18">
        <f>Model!$W$14*((drdp!D77)*'MBXY-TI1S'!$B77+(drdp!G77)*'MBXY-TI1S'!$C77+(drdp!J77)*'MBXY-TI1S'!$D77)</f>
        <v>0</v>
      </c>
      <c r="K77" s="21">
        <f>SUM(E$3:E76)+H77</f>
        <v>0</v>
      </c>
      <c r="L77" s="21">
        <f>SUM(F$3:F76)+I77</f>
        <v>0.52247446457363911</v>
      </c>
      <c r="M77" s="21">
        <f>SUM(G$3:G76)+J77</f>
        <v>0</v>
      </c>
      <c r="N77" s="21"/>
      <c r="O77" s="21"/>
      <c r="P77" s="21"/>
      <c r="Q77" s="19">
        <f t="shared" si="5"/>
        <v>0</v>
      </c>
      <c r="R77" s="19">
        <f t="shared" si="5"/>
        <v>0.27297956613151086</v>
      </c>
      <c r="S77" s="19">
        <f t="shared" si="5"/>
        <v>0</v>
      </c>
      <c r="T77" s="19">
        <f t="shared" si="6"/>
        <v>0</v>
      </c>
      <c r="U77" s="19">
        <f t="shared" si="7"/>
        <v>0</v>
      </c>
      <c r="V77" s="19">
        <f t="shared" si="8"/>
        <v>0</v>
      </c>
    </row>
    <row r="78" spans="1:22" x14ac:dyDescent="0.25">
      <c r="A78" s="26">
        <f>Wellpath!E78</f>
        <v>2160</v>
      </c>
      <c r="B78" s="22">
        <v>0</v>
      </c>
      <c r="C78" s="22">
        <v>0</v>
      </c>
      <c r="D78" s="22">
        <f>-COS(Wellpath!$L78) * SIN(Wellpath!$O78) / (Bfield * COS(Dip))</f>
        <v>1.017436291023399E-5</v>
      </c>
      <c r="E78" s="20">
        <f>Model!$W$14*((drdp!B78+drdp!K78)*'MBXY-TI1S'!$B78+(drdp!E78+drdp!N78)*'MBXY-TI1S'!$C78+(drdp!H78+drdp!Q78)*'MBXY-TI1S'!$D78)</f>
        <v>0</v>
      </c>
      <c r="F78" s="20">
        <f>Model!$W$14*((drdp!C78+drdp!L78)*'MBXY-TI1S'!$B78+(drdp!F78+drdp!O78)*'MBXY-TI1S'!$C78+(drdp!I78+drdp!R78)*'MBXY-TI1S'!$D78)</f>
        <v>7.0723817073030616E-3</v>
      </c>
      <c r="G78" s="20">
        <f>Model!$W$14*((drdp!D78+drdp!M78)*'MBXY-TI1S'!$B78+(drdp!G78+drdp!P78)*'MBXY-TI1S'!$C78+(drdp!J78+drdp!S78)*'MBXY-TI1S'!$D78)</f>
        <v>0</v>
      </c>
      <c r="H78" s="18">
        <f>Model!$W$14*((drdp!B78)*'MBXY-TI1S'!$B78+(drdp!E78)*'MBXY-TI1S'!$C78+(drdp!H78)*'MBXY-TI1S'!$D78)</f>
        <v>0</v>
      </c>
      <c r="I78" s="18">
        <f>Model!$W$14*((drdp!C78)*'MBXY-TI1S'!$B78+(drdp!F78)*'MBXY-TI1S'!$C78+(drdp!I78)*'MBXY-TI1S'!$D78)</f>
        <v>3.5361908536515308E-3</v>
      </c>
      <c r="J78" s="18">
        <f>Model!$W$14*((drdp!D78)*'MBXY-TI1S'!$B78+(drdp!G78)*'MBXY-TI1S'!$C78+(drdp!J78)*'MBXY-TI1S'!$D78)</f>
        <v>0</v>
      </c>
      <c r="K78" s="21">
        <f>SUM(E$3:E77)+H78</f>
        <v>0</v>
      </c>
      <c r="L78" s="21">
        <f>SUM(F$3:F77)+I78</f>
        <v>0.52984657043793015</v>
      </c>
      <c r="M78" s="21">
        <f>SUM(G$3:G77)+J78</f>
        <v>0</v>
      </c>
      <c r="N78" s="21"/>
      <c r="O78" s="21"/>
      <c r="P78" s="21"/>
      <c r="Q78" s="19">
        <f t="shared" si="5"/>
        <v>0</v>
      </c>
      <c r="R78" s="19">
        <f t="shared" si="5"/>
        <v>0.28073738820483646</v>
      </c>
      <c r="S78" s="19">
        <f t="shared" si="5"/>
        <v>0</v>
      </c>
      <c r="T78" s="19">
        <f t="shared" si="6"/>
        <v>0</v>
      </c>
      <c r="U78" s="19">
        <f t="shared" si="7"/>
        <v>0</v>
      </c>
      <c r="V78" s="19">
        <f t="shared" si="8"/>
        <v>0</v>
      </c>
    </row>
    <row r="79" spans="1:22" x14ac:dyDescent="0.25">
      <c r="A79" s="26">
        <f>Wellpath!E79</f>
        <v>2190</v>
      </c>
      <c r="B79" s="22">
        <v>0</v>
      </c>
      <c r="C79" s="22">
        <v>0</v>
      </c>
      <c r="D79" s="22">
        <f>-COS(Wellpath!$L79) * SIN(Wellpath!$O79) / (Bfield * COS(Dip))</f>
        <v>1.0292721019878481E-5</v>
      </c>
      <c r="E79" s="20">
        <f>Model!$W$14*((drdp!B79+drdp!K79)*'MBXY-TI1S'!$B79+(drdp!E79+drdp!N79)*'MBXY-TI1S'!$C79+(drdp!H79+drdp!Q79)*'MBXY-TI1S'!$D79)</f>
        <v>0</v>
      </c>
      <c r="F79" s="20">
        <f>Model!$W$14*((drdp!C79+drdp!L79)*'MBXY-TI1S'!$B79+(drdp!F79+drdp!O79)*'MBXY-TI1S'!$C79+(drdp!I79+drdp!R79)*'MBXY-TI1S'!$D79)</f>
        <v>6.4384774605625653E-3</v>
      </c>
      <c r="G79" s="20">
        <f>Model!$W$14*((drdp!D79+drdp!M79)*'MBXY-TI1S'!$B79+(drdp!G79+drdp!P79)*'MBXY-TI1S'!$C79+(drdp!J79+drdp!S79)*'MBXY-TI1S'!$D79)</f>
        <v>0</v>
      </c>
      <c r="H79" s="18">
        <f>Model!$W$14*((drdp!B79)*'MBXY-TI1S'!$B79+(drdp!E79)*'MBXY-TI1S'!$C79+(drdp!H79)*'MBXY-TI1S'!$D79)</f>
        <v>0</v>
      </c>
      <c r="I79" s="18">
        <f>Model!$W$14*((drdp!C79)*'MBXY-TI1S'!$B79+(drdp!F79)*'MBXY-TI1S'!$C79+(drdp!I79)*'MBXY-TI1S'!$D79)</f>
        <v>3.2192387302812826E-3</v>
      </c>
      <c r="J79" s="18">
        <f>Model!$W$14*((drdp!D79)*'MBXY-TI1S'!$B79+(drdp!G79)*'MBXY-TI1S'!$C79+(drdp!J79)*'MBXY-TI1S'!$D79)</f>
        <v>0</v>
      </c>
      <c r="K79" s="21">
        <f>SUM(E$3:E78)+H79</f>
        <v>0</v>
      </c>
      <c r="L79" s="21">
        <f>SUM(F$3:F78)+I79</f>
        <v>0.53660200002186298</v>
      </c>
      <c r="M79" s="21">
        <f>SUM(G$3:G78)+J79</f>
        <v>0</v>
      </c>
      <c r="N79" s="21"/>
      <c r="O79" s="21"/>
      <c r="P79" s="21"/>
      <c r="Q79" s="19">
        <f t="shared" si="5"/>
        <v>0</v>
      </c>
      <c r="R79" s="19">
        <f t="shared" si="5"/>
        <v>0.28794170642746342</v>
      </c>
      <c r="S79" s="19">
        <f t="shared" si="5"/>
        <v>0</v>
      </c>
      <c r="T79" s="19">
        <f t="shared" si="6"/>
        <v>0</v>
      </c>
      <c r="U79" s="19">
        <f t="shared" si="7"/>
        <v>0</v>
      </c>
      <c r="V79" s="19">
        <f t="shared" si="8"/>
        <v>0</v>
      </c>
    </row>
    <row r="80" spans="1:22" x14ac:dyDescent="0.25">
      <c r="A80" s="26">
        <f>Wellpath!E80</f>
        <v>2220</v>
      </c>
      <c r="B80" s="22">
        <v>0</v>
      </c>
      <c r="C80" s="22">
        <v>0</v>
      </c>
      <c r="D80" s="22">
        <f>-COS(Wellpath!$L80) * SIN(Wellpath!$O80) / (Bfield * COS(Dip))</f>
        <v>1.0398539034432381E-5</v>
      </c>
      <c r="E80" s="20">
        <f>Model!$W$14*((drdp!B80+drdp!K80)*'MBXY-TI1S'!$B80+(drdp!E80+drdp!N80)*'MBXY-TI1S'!$C80+(drdp!H80+drdp!Q80)*'MBXY-TI1S'!$D80)</f>
        <v>0</v>
      </c>
      <c r="F80" s="20">
        <f>Model!$W$14*((drdp!C80+drdp!L80)*'MBXY-TI1S'!$B80+(drdp!F80+drdp!O80)*'MBXY-TI1S'!$C80+(drdp!I80+drdp!R80)*'MBXY-TI1S'!$D80)</f>
        <v>5.7732055988277027E-3</v>
      </c>
      <c r="G80" s="20">
        <f>Model!$W$14*((drdp!D80+drdp!M80)*'MBXY-TI1S'!$B80+(drdp!G80+drdp!P80)*'MBXY-TI1S'!$C80+(drdp!J80+drdp!S80)*'MBXY-TI1S'!$D80)</f>
        <v>0</v>
      </c>
      <c r="H80" s="18">
        <f>Model!$W$14*((drdp!B80)*'MBXY-TI1S'!$B80+(drdp!E80)*'MBXY-TI1S'!$C80+(drdp!H80)*'MBXY-TI1S'!$D80)</f>
        <v>0</v>
      </c>
      <c r="I80" s="18">
        <f>Model!$W$14*((drdp!C80)*'MBXY-TI1S'!$B80+(drdp!F80)*'MBXY-TI1S'!$C80+(drdp!I80)*'MBXY-TI1S'!$D80)</f>
        <v>2.8866027994138514E-3</v>
      </c>
      <c r="J80" s="18">
        <f>Model!$W$14*((drdp!D80)*'MBXY-TI1S'!$B80+(drdp!G80)*'MBXY-TI1S'!$C80+(drdp!J80)*'MBXY-TI1S'!$D80)</f>
        <v>0</v>
      </c>
      <c r="K80" s="21">
        <f>SUM(E$3:E79)+H80</f>
        <v>0</v>
      </c>
      <c r="L80" s="21">
        <f>SUM(F$3:F79)+I80</f>
        <v>0.54270784155155816</v>
      </c>
      <c r="M80" s="21">
        <f>SUM(G$3:G79)+J80</f>
        <v>0</v>
      </c>
      <c r="N80" s="21"/>
      <c r="O80" s="21"/>
      <c r="P80" s="21"/>
      <c r="Q80" s="19">
        <f t="shared" si="5"/>
        <v>0</v>
      </c>
      <c r="R80" s="19">
        <f t="shared" si="5"/>
        <v>0.29453180128155115</v>
      </c>
      <c r="S80" s="19">
        <f t="shared" si="5"/>
        <v>0</v>
      </c>
      <c r="T80" s="19">
        <f t="shared" si="6"/>
        <v>0</v>
      </c>
      <c r="U80" s="19">
        <f t="shared" si="7"/>
        <v>0</v>
      </c>
      <c r="V80" s="19">
        <f t="shared" si="8"/>
        <v>0</v>
      </c>
    </row>
    <row r="81" spans="1:22" x14ac:dyDescent="0.25">
      <c r="A81" s="26">
        <f>Wellpath!E81</f>
        <v>2250</v>
      </c>
      <c r="B81" s="22">
        <v>0</v>
      </c>
      <c r="C81" s="22">
        <v>0</v>
      </c>
      <c r="D81" s="22">
        <f>-COS(Wellpath!$L81) * SIN(Wellpath!$O81) / (Bfield * COS(Dip))</f>
        <v>1.0491688030944972E-5</v>
      </c>
      <c r="E81" s="20">
        <f>Model!$W$14*((drdp!B81+drdp!K81)*'MBXY-TI1S'!$B81+(drdp!E81+drdp!N81)*'MBXY-TI1S'!$C81+(drdp!H81+drdp!Q81)*'MBXY-TI1S'!$D81)</f>
        <v>0</v>
      </c>
      <c r="F81" s="20">
        <f>Model!$W$14*((drdp!C81+drdp!L81)*'MBXY-TI1S'!$B81+(drdp!F81+drdp!O81)*'MBXY-TI1S'!$C81+(drdp!I81+drdp!R81)*'MBXY-TI1S'!$D81)</f>
        <v>5.0798072597359476E-3</v>
      </c>
      <c r="G81" s="20">
        <f>Model!$W$14*((drdp!D81+drdp!M81)*'MBXY-TI1S'!$B81+(drdp!G81+drdp!P81)*'MBXY-TI1S'!$C81+(drdp!J81+drdp!S81)*'MBXY-TI1S'!$D81)</f>
        <v>0</v>
      </c>
      <c r="H81" s="18">
        <f>Model!$W$14*((drdp!B81)*'MBXY-TI1S'!$B81+(drdp!E81)*'MBXY-TI1S'!$C81+(drdp!H81)*'MBXY-TI1S'!$D81)</f>
        <v>0</v>
      </c>
      <c r="I81" s="18">
        <f>Model!$W$14*((drdp!C81)*'MBXY-TI1S'!$B81+(drdp!F81)*'MBXY-TI1S'!$C81+(drdp!I81)*'MBXY-TI1S'!$D81)</f>
        <v>2.5399036298679738E-3</v>
      </c>
      <c r="J81" s="18">
        <f>Model!$W$14*((drdp!D81)*'MBXY-TI1S'!$B81+(drdp!G81)*'MBXY-TI1S'!$C81+(drdp!J81)*'MBXY-TI1S'!$D81)</f>
        <v>0</v>
      </c>
      <c r="K81" s="21">
        <f>SUM(E$3:E80)+H81</f>
        <v>0</v>
      </c>
      <c r="L81" s="21">
        <f>SUM(F$3:F80)+I81</f>
        <v>0.54813434798083993</v>
      </c>
      <c r="M81" s="21">
        <f>SUM(G$3:G80)+J81</f>
        <v>0</v>
      </c>
      <c r="N81" s="21"/>
      <c r="O81" s="21"/>
      <c r="P81" s="21"/>
      <c r="Q81" s="19">
        <f t="shared" si="5"/>
        <v>0</v>
      </c>
      <c r="R81" s="19">
        <f t="shared" si="5"/>
        <v>0.30045126343638051</v>
      </c>
      <c r="S81" s="19">
        <f t="shared" si="5"/>
        <v>0</v>
      </c>
      <c r="T81" s="19">
        <f t="shared" si="6"/>
        <v>0</v>
      </c>
      <c r="U81" s="19">
        <f t="shared" si="7"/>
        <v>0</v>
      </c>
      <c r="V81" s="19">
        <f t="shared" si="8"/>
        <v>0</v>
      </c>
    </row>
    <row r="82" spans="1:22" x14ac:dyDescent="0.25">
      <c r="A82" s="26">
        <f>Wellpath!E82</f>
        <v>2280</v>
      </c>
      <c r="B82" s="22">
        <v>0</v>
      </c>
      <c r="C82" s="22">
        <v>0</v>
      </c>
      <c r="D82" s="22">
        <f>-COS(Wellpath!$L82) * SIN(Wellpath!$O82) / (Bfield * COS(Dip))</f>
        <v>1.0572054521712506E-5</v>
      </c>
      <c r="E82" s="20">
        <f>Model!$W$14*((drdp!B82+drdp!K82)*'MBXY-TI1S'!$B82+(drdp!E82+drdp!N82)*'MBXY-TI1S'!$C82+(drdp!H82+drdp!Q82)*'MBXY-TI1S'!$D82)</f>
        <v>0</v>
      </c>
      <c r="F82" s="20">
        <f>Model!$W$14*((drdp!C82+drdp!L82)*'MBXY-TI1S'!$B82+(drdp!F82+drdp!O82)*'MBXY-TI1S'!$C82+(drdp!I82+drdp!R82)*'MBXY-TI1S'!$D82)</f>
        <v>4.3616606102951979E-3</v>
      </c>
      <c r="G82" s="20">
        <f>Model!$W$14*((drdp!D82+drdp!M82)*'MBXY-TI1S'!$B82+(drdp!G82+drdp!P82)*'MBXY-TI1S'!$C82+(drdp!J82+drdp!S82)*'MBXY-TI1S'!$D82)</f>
        <v>0</v>
      </c>
      <c r="H82" s="18">
        <f>Model!$W$14*((drdp!B82)*'MBXY-TI1S'!$B82+(drdp!E82)*'MBXY-TI1S'!$C82+(drdp!H82)*'MBXY-TI1S'!$D82)</f>
        <v>0</v>
      </c>
      <c r="I82" s="18">
        <f>Model!$W$14*((drdp!C82)*'MBXY-TI1S'!$B82+(drdp!F82)*'MBXY-TI1S'!$C82+(drdp!I82)*'MBXY-TI1S'!$D82)</f>
        <v>2.180830305147599E-3</v>
      </c>
      <c r="J82" s="18">
        <f>Model!$W$14*((drdp!D82)*'MBXY-TI1S'!$B82+(drdp!G82)*'MBXY-TI1S'!$C82+(drdp!J82)*'MBXY-TI1S'!$D82)</f>
        <v>0</v>
      </c>
      <c r="K82" s="21">
        <f>SUM(E$3:E81)+H82</f>
        <v>0</v>
      </c>
      <c r="L82" s="21">
        <f>SUM(F$3:F81)+I82</f>
        <v>0.55285508191585553</v>
      </c>
      <c r="M82" s="21">
        <f>SUM(G$3:G81)+J82</f>
        <v>0</v>
      </c>
      <c r="N82" s="21"/>
      <c r="O82" s="21"/>
      <c r="P82" s="21"/>
      <c r="Q82" s="19">
        <f t="shared" si="5"/>
        <v>0</v>
      </c>
      <c r="R82" s="19">
        <f t="shared" si="5"/>
        <v>0.30564874160018735</v>
      </c>
      <c r="S82" s="19">
        <f t="shared" si="5"/>
        <v>0</v>
      </c>
      <c r="T82" s="19">
        <f t="shared" si="6"/>
        <v>0</v>
      </c>
      <c r="U82" s="19">
        <f t="shared" si="7"/>
        <v>0</v>
      </c>
      <c r="V82" s="19">
        <f t="shared" si="8"/>
        <v>0</v>
      </c>
    </row>
    <row r="83" spans="1:22" x14ac:dyDescent="0.25">
      <c r="A83" s="26">
        <f>Wellpath!E83</f>
        <v>2310</v>
      </c>
      <c r="B83" s="22">
        <v>0</v>
      </c>
      <c r="C83" s="22">
        <v>0</v>
      </c>
      <c r="D83" s="22">
        <f>-COS(Wellpath!$L83) * SIN(Wellpath!$O83) / (Bfield * COS(Dip))</f>
        <v>1.0639540592545491E-5</v>
      </c>
      <c r="E83" s="20">
        <f>Model!$W$14*((drdp!B83+drdp!K83)*'MBXY-TI1S'!$B83+(drdp!E83+drdp!N83)*'MBXY-TI1S'!$C83+(drdp!H83+drdp!Q83)*'MBXY-TI1S'!$D83)</f>
        <v>0</v>
      </c>
      <c r="F83" s="20">
        <f>Model!$W$14*((drdp!C83+drdp!L83)*'MBXY-TI1S'!$B83+(drdp!F83+drdp!O83)*'MBXY-TI1S'!$C83+(drdp!I83+drdp!R83)*'MBXY-TI1S'!$D83)</f>
        <v>3.6222643887936826E-3</v>
      </c>
      <c r="G83" s="20">
        <f>Model!$W$14*((drdp!D83+drdp!M83)*'MBXY-TI1S'!$B83+(drdp!G83+drdp!P83)*'MBXY-TI1S'!$C83+(drdp!J83+drdp!S83)*'MBXY-TI1S'!$D83)</f>
        <v>0</v>
      </c>
      <c r="H83" s="18">
        <f>Model!$W$14*((drdp!B83)*'MBXY-TI1S'!$B83+(drdp!E83)*'MBXY-TI1S'!$C83+(drdp!H83)*'MBXY-TI1S'!$D83)</f>
        <v>0</v>
      </c>
      <c r="I83" s="18">
        <f>Model!$W$14*((drdp!C83)*'MBXY-TI1S'!$B83+(drdp!F83)*'MBXY-TI1S'!$C83+(drdp!I83)*'MBXY-TI1S'!$D83)</f>
        <v>1.8111321943968413E-3</v>
      </c>
      <c r="J83" s="18">
        <f>Model!$W$14*((drdp!D83)*'MBXY-TI1S'!$B83+(drdp!G83)*'MBXY-TI1S'!$C83+(drdp!J83)*'MBXY-TI1S'!$D83)</f>
        <v>0</v>
      </c>
      <c r="K83" s="21">
        <f>SUM(E$3:E82)+H83</f>
        <v>0</v>
      </c>
      <c r="L83" s="21">
        <f>SUM(F$3:F82)+I83</f>
        <v>0.55684704441540001</v>
      </c>
      <c r="M83" s="21">
        <f>SUM(G$3:G82)+J83</f>
        <v>0</v>
      </c>
      <c r="N83" s="21"/>
      <c r="O83" s="21"/>
      <c r="P83" s="21"/>
      <c r="Q83" s="19">
        <f t="shared" si="5"/>
        <v>0</v>
      </c>
      <c r="R83" s="19">
        <f t="shared" si="5"/>
        <v>0.31007863087416648</v>
      </c>
      <c r="S83" s="19">
        <f t="shared" si="5"/>
        <v>0</v>
      </c>
      <c r="T83" s="19">
        <f t="shared" si="6"/>
        <v>0</v>
      </c>
      <c r="U83" s="19">
        <f t="shared" si="7"/>
        <v>0</v>
      </c>
      <c r="V83" s="19">
        <f t="shared" si="8"/>
        <v>0</v>
      </c>
    </row>
    <row r="84" spans="1:22" x14ac:dyDescent="0.25">
      <c r="A84" s="26">
        <f>Wellpath!E84</f>
        <v>2340</v>
      </c>
      <c r="B84" s="22">
        <v>0</v>
      </c>
      <c r="C84" s="22">
        <v>0</v>
      </c>
      <c r="D84" s="22">
        <f>-COS(Wellpath!$L84) * SIN(Wellpath!$O84) / (Bfield * COS(Dip))</f>
        <v>1.069406402206205E-5</v>
      </c>
      <c r="E84" s="20">
        <f>Model!$W$14*((drdp!B84+drdp!K84)*'MBXY-TI1S'!$B84+(drdp!E84+drdp!N84)*'MBXY-TI1S'!$C84+(drdp!H84+drdp!Q84)*'MBXY-TI1S'!$D84)</f>
        <v>0</v>
      </c>
      <c r="F84" s="20">
        <f>Model!$W$14*((drdp!C84+drdp!L84)*'MBXY-TI1S'!$B84+(drdp!F84+drdp!O84)*'MBXY-TI1S'!$C84+(drdp!I84+drdp!R84)*'MBXY-TI1S'!$D84)</f>
        <v>2.8652208592987068E-3</v>
      </c>
      <c r="G84" s="20">
        <f>Model!$W$14*((drdp!D84+drdp!M84)*'MBXY-TI1S'!$B84+(drdp!G84+drdp!P84)*'MBXY-TI1S'!$C84+(drdp!J84+drdp!S84)*'MBXY-TI1S'!$D84)</f>
        <v>0</v>
      </c>
      <c r="H84" s="18">
        <f>Model!$W$14*((drdp!B84)*'MBXY-TI1S'!$B84+(drdp!E84)*'MBXY-TI1S'!$C84+(drdp!H84)*'MBXY-TI1S'!$D84)</f>
        <v>0</v>
      </c>
      <c r="I84" s="18">
        <f>Model!$W$14*((drdp!C84)*'MBXY-TI1S'!$B84+(drdp!F84)*'MBXY-TI1S'!$C84+(drdp!I84)*'MBXY-TI1S'!$D84)</f>
        <v>1.4326104296493534E-3</v>
      </c>
      <c r="J84" s="18">
        <f>Model!$W$14*((drdp!D84)*'MBXY-TI1S'!$B84+(drdp!G84)*'MBXY-TI1S'!$C84+(drdp!J84)*'MBXY-TI1S'!$D84)</f>
        <v>0</v>
      </c>
      <c r="K84" s="21">
        <f>SUM(E$3:E83)+H84</f>
        <v>0</v>
      </c>
      <c r="L84" s="21">
        <f>SUM(F$3:F83)+I84</f>
        <v>0.56009078703944615</v>
      </c>
      <c r="M84" s="21">
        <f>SUM(G$3:G83)+J84</f>
        <v>0</v>
      </c>
      <c r="N84" s="21"/>
      <c r="O84" s="21"/>
      <c r="P84" s="21"/>
      <c r="Q84" s="19">
        <f t="shared" si="5"/>
        <v>0</v>
      </c>
      <c r="R84" s="19">
        <f t="shared" si="5"/>
        <v>0.31370168972646623</v>
      </c>
      <c r="S84" s="19">
        <f t="shared" si="5"/>
        <v>0</v>
      </c>
      <c r="T84" s="19">
        <f t="shared" si="6"/>
        <v>0</v>
      </c>
      <c r="U84" s="19">
        <f t="shared" si="7"/>
        <v>0</v>
      </c>
      <c r="V84" s="19">
        <f t="shared" si="8"/>
        <v>0</v>
      </c>
    </row>
    <row r="85" spans="1:22" x14ac:dyDescent="0.25">
      <c r="A85" s="26">
        <f>Wellpath!E85</f>
        <v>2370</v>
      </c>
      <c r="B85" s="22">
        <v>0</v>
      </c>
      <c r="C85" s="22">
        <v>0</v>
      </c>
      <c r="D85" s="22">
        <f>-COS(Wellpath!$L85) * SIN(Wellpath!$O85) / (Bfield * COS(Dip))</f>
        <v>1.0735558381862008E-5</v>
      </c>
      <c r="E85" s="20">
        <f>Model!$W$14*((drdp!B85+drdp!K85)*'MBXY-TI1S'!$B85+(drdp!E85+drdp!N85)*'MBXY-TI1S'!$C85+(drdp!H85+drdp!Q85)*'MBXY-TI1S'!$D85)</f>
        <v>0</v>
      </c>
      <c r="F85" s="20">
        <f>Model!$W$14*((drdp!C85+drdp!L85)*'MBXY-TI1S'!$B85+(drdp!F85+drdp!O85)*'MBXY-TI1S'!$C85+(drdp!I85+drdp!R85)*'MBXY-TI1S'!$D85)</f>
        <v>2.0942182617882214E-3</v>
      </c>
      <c r="G85" s="20">
        <f>Model!$W$14*((drdp!D85+drdp!M85)*'MBXY-TI1S'!$B85+(drdp!G85+drdp!P85)*'MBXY-TI1S'!$C85+(drdp!J85+drdp!S85)*'MBXY-TI1S'!$D85)</f>
        <v>0</v>
      </c>
      <c r="H85" s="18">
        <f>Model!$W$14*((drdp!B85)*'MBXY-TI1S'!$B85+(drdp!E85)*'MBXY-TI1S'!$C85+(drdp!H85)*'MBXY-TI1S'!$D85)</f>
        <v>0</v>
      </c>
      <c r="I85" s="18">
        <f>Model!$W$14*((drdp!C85)*'MBXY-TI1S'!$B85+(drdp!F85)*'MBXY-TI1S'!$C85+(drdp!I85)*'MBXY-TI1S'!$D85)</f>
        <v>1.0471091308941107E-3</v>
      </c>
      <c r="J85" s="18">
        <f>Model!$W$14*((drdp!D85)*'MBXY-TI1S'!$B85+(drdp!G85)*'MBXY-TI1S'!$C85+(drdp!J85)*'MBXY-TI1S'!$D85)</f>
        <v>0</v>
      </c>
      <c r="K85" s="21">
        <f>SUM(E$3:E84)+H85</f>
        <v>0</v>
      </c>
      <c r="L85" s="21">
        <f>SUM(F$3:F84)+I85</f>
        <v>0.56257050659998964</v>
      </c>
      <c r="M85" s="21">
        <f>SUM(G$3:G84)+J85</f>
        <v>0</v>
      </c>
      <c r="N85" s="21"/>
      <c r="O85" s="21"/>
      <c r="P85" s="21"/>
      <c r="Q85" s="19">
        <f t="shared" si="5"/>
        <v>0</v>
      </c>
      <c r="R85" s="19">
        <f t="shared" si="5"/>
        <v>0.31648557489616896</v>
      </c>
      <c r="S85" s="19">
        <f t="shared" si="5"/>
        <v>0</v>
      </c>
      <c r="T85" s="19">
        <f t="shared" si="6"/>
        <v>0</v>
      </c>
      <c r="U85" s="19">
        <f t="shared" si="7"/>
        <v>0</v>
      </c>
      <c r="V85" s="19">
        <f t="shared" si="8"/>
        <v>0</v>
      </c>
    </row>
    <row r="86" spans="1:22" x14ac:dyDescent="0.25">
      <c r="A86" s="26">
        <f>Wellpath!E86</f>
        <v>2400</v>
      </c>
      <c r="B86" s="22">
        <v>0</v>
      </c>
      <c r="C86" s="22">
        <v>0</v>
      </c>
      <c r="D86" s="22">
        <f>-COS(Wellpath!$L86) * SIN(Wellpath!$O86) / (Bfield * COS(Dip))</f>
        <v>1.0763973117459665E-5</v>
      </c>
      <c r="E86" s="20">
        <f>Model!$W$14*((drdp!B86+drdp!K86)*'MBXY-TI1S'!$B86+(drdp!E86+drdp!N86)*'MBXY-TI1S'!$C86+(drdp!H86+drdp!Q86)*'MBXY-TI1S'!$D86)</f>
        <v>0</v>
      </c>
      <c r="F86" s="20">
        <f>Model!$W$14*((drdp!C86+drdp!L86)*'MBXY-TI1S'!$B86+(drdp!F86+drdp!O86)*'MBXY-TI1S'!$C86+(drdp!I86+drdp!R86)*'MBXY-TI1S'!$D86)</f>
        <v>1.3130128434163874E-3</v>
      </c>
      <c r="G86" s="20">
        <f>Model!$W$14*((drdp!D86+drdp!M86)*'MBXY-TI1S'!$B86+(drdp!G86+drdp!P86)*'MBXY-TI1S'!$C86+(drdp!J86+drdp!S86)*'MBXY-TI1S'!$D86)</f>
        <v>0</v>
      </c>
      <c r="H86" s="18">
        <f>Model!$W$14*((drdp!B86)*'MBXY-TI1S'!$B86+(drdp!E86)*'MBXY-TI1S'!$C86+(drdp!H86)*'MBXY-TI1S'!$D86)</f>
        <v>0</v>
      </c>
      <c r="I86" s="18">
        <f>Model!$W$14*((drdp!C86)*'MBXY-TI1S'!$B86+(drdp!F86)*'MBXY-TI1S'!$C86+(drdp!I86)*'MBXY-TI1S'!$D86)</f>
        <v>6.5650642170819371E-4</v>
      </c>
      <c r="J86" s="18">
        <f>Model!$W$14*((drdp!D86)*'MBXY-TI1S'!$B86+(drdp!G86)*'MBXY-TI1S'!$C86+(drdp!J86)*'MBXY-TI1S'!$D86)</f>
        <v>0</v>
      </c>
      <c r="K86" s="21">
        <f>SUM(E$3:E85)+H86</f>
        <v>0</v>
      </c>
      <c r="L86" s="21">
        <f>SUM(F$3:F85)+I86</f>
        <v>0.56427412215259198</v>
      </c>
      <c r="M86" s="21">
        <f>SUM(G$3:G85)+J86</f>
        <v>0</v>
      </c>
      <c r="N86" s="21"/>
      <c r="O86" s="21"/>
      <c r="P86" s="21"/>
      <c r="Q86" s="19">
        <f t="shared" si="5"/>
        <v>0</v>
      </c>
      <c r="R86" s="19">
        <f t="shared" si="5"/>
        <v>0.31840528493107828</v>
      </c>
      <c r="S86" s="19">
        <f t="shared" si="5"/>
        <v>0</v>
      </c>
      <c r="T86" s="19">
        <f t="shared" si="6"/>
        <v>0</v>
      </c>
      <c r="U86" s="19">
        <f t="shared" si="7"/>
        <v>0</v>
      </c>
      <c r="V86" s="19">
        <f t="shared" si="8"/>
        <v>0</v>
      </c>
    </row>
    <row r="87" spans="1:22" x14ac:dyDescent="0.25">
      <c r="A87" s="26">
        <f>Wellpath!E87</f>
        <v>2430</v>
      </c>
      <c r="B87" s="22">
        <v>0</v>
      </c>
      <c r="C87" s="22">
        <v>0</v>
      </c>
      <c r="D87" s="22">
        <f>-COS(Wellpath!$L87) * SIN(Wellpath!$O87) / (Bfield * COS(Dip))</f>
        <v>1.0779273609876649E-5</v>
      </c>
      <c r="E87" s="20">
        <f>Model!$W$14*((drdp!B87+drdp!K87)*'MBXY-TI1S'!$B87+(drdp!E87+drdp!N87)*'MBXY-TI1S'!$C87+(drdp!H87+drdp!Q87)*'MBXY-TI1S'!$D87)</f>
        <v>0</v>
      </c>
      <c r="F87" s="20">
        <f>Model!$W$14*((drdp!C87+drdp!L87)*'MBXY-TI1S'!$B87+(drdp!F87+drdp!O87)*'MBXY-TI1S'!$C87+(drdp!I87+drdp!R87)*'MBXY-TI1S'!$D87)</f>
        <v>4.3784213204584905E-4</v>
      </c>
      <c r="G87" s="20">
        <f>Model!$W$14*((drdp!D87+drdp!M87)*'MBXY-TI1S'!$B87+(drdp!G87+drdp!P87)*'MBXY-TI1S'!$C87+(drdp!J87+drdp!S87)*'MBXY-TI1S'!$D87)</f>
        <v>0</v>
      </c>
      <c r="H87" s="18">
        <f>Model!$W$14*((drdp!B87)*'MBXY-TI1S'!$B87+(drdp!E87)*'MBXY-TI1S'!$C87+(drdp!H87)*'MBXY-TI1S'!$D87)</f>
        <v>0</v>
      </c>
      <c r="I87" s="18">
        <f>Model!$W$14*((drdp!C87)*'MBXY-TI1S'!$B87+(drdp!F87)*'MBXY-TI1S'!$C87+(drdp!I87)*'MBXY-TI1S'!$D87)</f>
        <v>2.627052792275094E-4</v>
      </c>
      <c r="J87" s="18">
        <f>Model!$W$14*((drdp!D87)*'MBXY-TI1S'!$B87+(drdp!G87)*'MBXY-TI1S'!$C87+(drdp!J87)*'MBXY-TI1S'!$D87)</f>
        <v>0</v>
      </c>
      <c r="K87" s="21">
        <f>SUM(E$3:E86)+H87</f>
        <v>0</v>
      </c>
      <c r="L87" s="21">
        <f>SUM(F$3:F86)+I87</f>
        <v>0.56519333385352766</v>
      </c>
      <c r="M87" s="21">
        <f>SUM(G$3:G86)+J87</f>
        <v>0</v>
      </c>
      <c r="N87" s="21"/>
      <c r="O87" s="21"/>
      <c r="P87" s="21"/>
      <c r="Q87" s="19">
        <f t="shared" si="5"/>
        <v>0</v>
      </c>
      <c r="R87" s="19">
        <f t="shared" si="5"/>
        <v>0.31944350463246518</v>
      </c>
      <c r="S87" s="19">
        <f t="shared" si="5"/>
        <v>0</v>
      </c>
      <c r="T87" s="19">
        <f t="shared" si="6"/>
        <v>0</v>
      </c>
      <c r="U87" s="19">
        <f t="shared" si="7"/>
        <v>0</v>
      </c>
      <c r="V87" s="19">
        <f t="shared" si="8"/>
        <v>0</v>
      </c>
    </row>
    <row r="88" spans="1:22" x14ac:dyDescent="0.25">
      <c r="A88" s="26">
        <f>Wellpath!E88</f>
        <v>2450</v>
      </c>
      <c r="B88" s="22">
        <v>0</v>
      </c>
      <c r="C88" s="22">
        <v>0</v>
      </c>
      <c r="D88" s="22">
        <f>-COS(Wellpath!$L88) * SIN(Wellpath!$O88) / (Bfield * COS(Dip))</f>
        <v>1.0782178401834722E-5</v>
      </c>
      <c r="E88" s="20">
        <f>Model!$W$14*((drdp!B88+drdp!K88)*'MBXY-TI1S'!$B88+(drdp!E88+drdp!N88)*'MBXY-TI1S'!$C88+(drdp!H88+drdp!Q88)*'MBXY-TI1S'!$D88)</f>
        <v>0</v>
      </c>
      <c r="F88" s="20">
        <f>Model!$W$14*((drdp!C88+drdp!L88)*'MBXY-TI1S'!$B88+(drdp!F88+drdp!O88)*'MBXY-TI1S'!$C88+(drdp!I88+drdp!R88)*'MBXY-TI1S'!$D88)</f>
        <v>0</v>
      </c>
      <c r="G88" s="20">
        <f>Model!$W$14*((drdp!D88+drdp!M88)*'MBXY-TI1S'!$B88+(drdp!G88+drdp!P88)*'MBXY-TI1S'!$C88+(drdp!J88+drdp!S88)*'MBXY-TI1S'!$D88)</f>
        <v>0</v>
      </c>
      <c r="H88" s="18">
        <f>Model!$W$14*((drdp!B88)*'MBXY-TI1S'!$B88+(drdp!E88)*'MBXY-TI1S'!$C88+(drdp!H88)*'MBXY-TI1S'!$D88)</f>
        <v>0</v>
      </c>
      <c r="I88" s="18">
        <f>Model!$W$14*((drdp!C88)*'MBXY-TI1S'!$B88+(drdp!F88)*'MBXY-TI1S'!$C88+(drdp!I88)*'MBXY-TI1S'!$D88)</f>
        <v>0</v>
      </c>
      <c r="J88" s="18">
        <f>Model!$W$14*((drdp!D88)*'MBXY-TI1S'!$B88+(drdp!G88)*'MBXY-TI1S'!$C88+(drdp!J88)*'MBXY-TI1S'!$D88)</f>
        <v>0</v>
      </c>
      <c r="K88" s="21">
        <f>SUM(E$3:E87)+H88</f>
        <v>0</v>
      </c>
      <c r="L88" s="21">
        <f>SUM(F$3:F87)+I88</f>
        <v>0.56536847070634599</v>
      </c>
      <c r="M88" s="21">
        <f>SUM(G$3:G87)+J88</f>
        <v>0</v>
      </c>
      <c r="N88" s="21"/>
      <c r="O88" s="21"/>
      <c r="P88" s="21"/>
      <c r="Q88" s="19">
        <f t="shared" si="5"/>
        <v>0</v>
      </c>
      <c r="R88" s="19">
        <f t="shared" si="5"/>
        <v>0.31964150766883243</v>
      </c>
      <c r="S88" s="19">
        <f t="shared" si="5"/>
        <v>0</v>
      </c>
      <c r="T88" s="19">
        <f t="shared" si="6"/>
        <v>0</v>
      </c>
      <c r="U88" s="19">
        <f t="shared" si="7"/>
        <v>0</v>
      </c>
      <c r="V88" s="19">
        <f t="shared" si="8"/>
        <v>0</v>
      </c>
    </row>
    <row r="89" spans="1:22" x14ac:dyDescent="0.25">
      <c r="A89" s="26">
        <f>Wellpath!E89</f>
        <v>2460</v>
      </c>
      <c r="B89" s="22">
        <v>0</v>
      </c>
      <c r="C89" s="22">
        <v>0</v>
      </c>
      <c r="D89" s="22">
        <f>-COS(Wellpath!$L89) * SIN(Wellpath!$O89) / (Bfield * COS(Dip))</f>
        <v>1.0782178401834722E-5</v>
      </c>
      <c r="E89" s="20">
        <f>Model!$W$14*((drdp!B89+drdp!K89)*'MBXY-TI1S'!$B89+(drdp!E89+drdp!N89)*'MBXY-TI1S'!$C89+(drdp!H89+drdp!Q89)*'MBXY-TI1S'!$D89)</f>
        <v>0</v>
      </c>
      <c r="F89" s="20">
        <f>Model!$W$14*((drdp!C89+drdp!L89)*'MBXY-TI1S'!$B89+(drdp!F89+drdp!O89)*'MBXY-TI1S'!$C89+(drdp!I89+drdp!R89)*'MBXY-TI1S'!$D89)</f>
        <v>0</v>
      </c>
      <c r="G89" s="20">
        <f>Model!$W$14*((drdp!D89+drdp!M89)*'MBXY-TI1S'!$B89+(drdp!G89+drdp!P89)*'MBXY-TI1S'!$C89+(drdp!J89+drdp!S89)*'MBXY-TI1S'!$D89)</f>
        <v>0</v>
      </c>
      <c r="H89" s="18">
        <f>Model!$W$14*((drdp!B89)*'MBXY-TI1S'!$B89+(drdp!E89)*'MBXY-TI1S'!$C89+(drdp!H89)*'MBXY-TI1S'!$D89)</f>
        <v>0</v>
      </c>
      <c r="I89" s="18">
        <f>Model!$W$14*((drdp!C89)*'MBXY-TI1S'!$B89+(drdp!F89)*'MBXY-TI1S'!$C89+(drdp!I89)*'MBXY-TI1S'!$D89)</f>
        <v>0</v>
      </c>
      <c r="J89" s="18">
        <f>Model!$W$14*((drdp!D89)*'MBXY-TI1S'!$B89+(drdp!G89)*'MBXY-TI1S'!$C89+(drdp!J89)*'MBXY-TI1S'!$D89)</f>
        <v>0</v>
      </c>
      <c r="K89" s="21">
        <f>SUM(E$3:E88)+H89</f>
        <v>0</v>
      </c>
      <c r="L89" s="21">
        <f>SUM(F$3:F88)+I89</f>
        <v>0.56536847070634599</v>
      </c>
      <c r="M89" s="21">
        <f>SUM(G$3:G88)+J89</f>
        <v>0</v>
      </c>
      <c r="N89" s="21"/>
      <c r="O89" s="21"/>
      <c r="P89" s="21"/>
      <c r="Q89" s="19">
        <f t="shared" si="5"/>
        <v>0</v>
      </c>
      <c r="R89" s="19">
        <f t="shared" si="5"/>
        <v>0.31964150766883243</v>
      </c>
      <c r="S89" s="19">
        <f t="shared" si="5"/>
        <v>0</v>
      </c>
      <c r="T89" s="19">
        <f t="shared" si="6"/>
        <v>0</v>
      </c>
      <c r="U89" s="19">
        <f t="shared" si="7"/>
        <v>0</v>
      </c>
      <c r="V89" s="19">
        <f t="shared" si="8"/>
        <v>0</v>
      </c>
    </row>
    <row r="90" spans="1:22" x14ac:dyDescent="0.25">
      <c r="A90" s="26">
        <f>Wellpath!E90</f>
        <v>2490</v>
      </c>
      <c r="B90" s="22">
        <v>0</v>
      </c>
      <c r="C90" s="22">
        <v>0</v>
      </c>
      <c r="D90" s="22">
        <f>-COS(Wellpath!$L90) * SIN(Wellpath!$O90) / (Bfield * COS(Dip))</f>
        <v>1.0782178401834722E-5</v>
      </c>
      <c r="E90" s="20">
        <f>Model!$W$14*((drdp!B90+drdp!K90)*'MBXY-TI1S'!$B90+(drdp!E90+drdp!N90)*'MBXY-TI1S'!$C90+(drdp!H90+drdp!Q90)*'MBXY-TI1S'!$D90)</f>
        <v>0</v>
      </c>
      <c r="F90" s="20">
        <f>Model!$W$14*((drdp!C90+drdp!L90)*'MBXY-TI1S'!$B90+(drdp!F90+drdp!O90)*'MBXY-TI1S'!$C90+(drdp!I90+drdp!R90)*'MBXY-TI1S'!$D90)</f>
        <v>0</v>
      </c>
      <c r="G90" s="20">
        <f>Model!$W$14*((drdp!D90+drdp!M90)*'MBXY-TI1S'!$B90+(drdp!G90+drdp!P90)*'MBXY-TI1S'!$C90+(drdp!J90+drdp!S90)*'MBXY-TI1S'!$D90)</f>
        <v>0</v>
      </c>
      <c r="H90" s="18">
        <f>Model!$W$14*((drdp!B90)*'MBXY-TI1S'!$B90+(drdp!E90)*'MBXY-TI1S'!$C90+(drdp!H90)*'MBXY-TI1S'!$D90)</f>
        <v>0</v>
      </c>
      <c r="I90" s="18">
        <f>Model!$W$14*((drdp!C90)*'MBXY-TI1S'!$B90+(drdp!F90)*'MBXY-TI1S'!$C90+(drdp!I90)*'MBXY-TI1S'!$D90)</f>
        <v>0</v>
      </c>
      <c r="J90" s="18">
        <f>Model!$W$14*((drdp!D90)*'MBXY-TI1S'!$B90+(drdp!G90)*'MBXY-TI1S'!$C90+(drdp!J90)*'MBXY-TI1S'!$D90)</f>
        <v>0</v>
      </c>
      <c r="K90" s="21">
        <f>SUM(E$3:E89)+H90</f>
        <v>0</v>
      </c>
      <c r="L90" s="21">
        <f>SUM(F$3:F89)+I90</f>
        <v>0.56536847070634599</v>
      </c>
      <c r="M90" s="21">
        <f>SUM(G$3:G89)+J90</f>
        <v>0</v>
      </c>
      <c r="N90" s="21"/>
      <c r="O90" s="21"/>
      <c r="P90" s="21"/>
      <c r="Q90" s="19">
        <f t="shared" si="5"/>
        <v>0</v>
      </c>
      <c r="R90" s="19">
        <f t="shared" si="5"/>
        <v>0.31964150766883243</v>
      </c>
      <c r="S90" s="19">
        <f t="shared" si="5"/>
        <v>0</v>
      </c>
      <c r="T90" s="19">
        <f t="shared" si="6"/>
        <v>0</v>
      </c>
      <c r="U90" s="19">
        <f t="shared" si="7"/>
        <v>0</v>
      </c>
      <c r="V90" s="19">
        <f t="shared" si="8"/>
        <v>0</v>
      </c>
    </row>
    <row r="91" spans="1:22" x14ac:dyDescent="0.25">
      <c r="A91" s="26">
        <f>Wellpath!E91</f>
        <v>2520</v>
      </c>
      <c r="B91" s="22">
        <v>0</v>
      </c>
      <c r="C91" s="22">
        <v>0</v>
      </c>
      <c r="D91" s="22">
        <f>-COS(Wellpath!$L91) * SIN(Wellpath!$O91) / (Bfield * COS(Dip))</f>
        <v>1.0782178401834722E-5</v>
      </c>
      <c r="E91" s="20">
        <f>Model!$W$14*((drdp!B91+drdp!K91)*'MBXY-TI1S'!$B91+(drdp!E91+drdp!N91)*'MBXY-TI1S'!$C91+(drdp!H91+drdp!Q91)*'MBXY-TI1S'!$D91)</f>
        <v>0</v>
      </c>
      <c r="F91" s="20">
        <f>Model!$W$14*((drdp!C91+drdp!L91)*'MBXY-TI1S'!$B91+(drdp!F91+drdp!O91)*'MBXY-TI1S'!$C91+(drdp!I91+drdp!R91)*'MBXY-TI1S'!$D91)</f>
        <v>0</v>
      </c>
      <c r="G91" s="20">
        <f>Model!$W$14*((drdp!D91+drdp!M91)*'MBXY-TI1S'!$B91+(drdp!G91+drdp!P91)*'MBXY-TI1S'!$C91+(drdp!J91+drdp!S91)*'MBXY-TI1S'!$D91)</f>
        <v>0</v>
      </c>
      <c r="H91" s="18">
        <f>Model!$W$14*((drdp!B91)*'MBXY-TI1S'!$B91+(drdp!E91)*'MBXY-TI1S'!$C91+(drdp!H91)*'MBXY-TI1S'!$D91)</f>
        <v>0</v>
      </c>
      <c r="I91" s="18">
        <f>Model!$W$14*((drdp!C91)*'MBXY-TI1S'!$B91+(drdp!F91)*'MBXY-TI1S'!$C91+(drdp!I91)*'MBXY-TI1S'!$D91)</f>
        <v>0</v>
      </c>
      <c r="J91" s="18">
        <f>Model!$W$14*((drdp!D91)*'MBXY-TI1S'!$B91+(drdp!G91)*'MBXY-TI1S'!$C91+(drdp!J91)*'MBXY-TI1S'!$D91)</f>
        <v>0</v>
      </c>
      <c r="K91" s="21">
        <f>SUM(E$3:E90)+H91</f>
        <v>0</v>
      </c>
      <c r="L91" s="21">
        <f>SUM(F$3:F90)+I91</f>
        <v>0.56536847070634599</v>
      </c>
      <c r="M91" s="21">
        <f>SUM(G$3:G90)+J91</f>
        <v>0</v>
      </c>
      <c r="N91" s="21"/>
      <c r="O91" s="21"/>
      <c r="P91" s="21"/>
      <c r="Q91" s="19">
        <f t="shared" si="5"/>
        <v>0</v>
      </c>
      <c r="R91" s="19">
        <f t="shared" si="5"/>
        <v>0.31964150766883243</v>
      </c>
      <c r="S91" s="19">
        <f t="shared" si="5"/>
        <v>0</v>
      </c>
      <c r="T91" s="19">
        <f t="shared" si="6"/>
        <v>0</v>
      </c>
      <c r="U91" s="19">
        <f t="shared" si="7"/>
        <v>0</v>
      </c>
      <c r="V91" s="19">
        <f t="shared" si="8"/>
        <v>0</v>
      </c>
    </row>
    <row r="92" spans="1:22" x14ac:dyDescent="0.25">
      <c r="A92" s="26">
        <f>Wellpath!E92</f>
        <v>2550</v>
      </c>
      <c r="B92" s="22">
        <v>0</v>
      </c>
      <c r="C92" s="22">
        <v>0</v>
      </c>
      <c r="D92" s="22">
        <f>-COS(Wellpath!$L92) * SIN(Wellpath!$O92) / (Bfield * COS(Dip))</f>
        <v>1.0782178401834722E-5</v>
      </c>
      <c r="E92" s="20">
        <f>Model!$W$14*((drdp!B92+drdp!K92)*'MBXY-TI1S'!$B92+(drdp!E92+drdp!N92)*'MBXY-TI1S'!$C92+(drdp!H92+drdp!Q92)*'MBXY-TI1S'!$D92)</f>
        <v>0</v>
      </c>
      <c r="F92" s="20">
        <f>Model!$W$14*((drdp!C92+drdp!L92)*'MBXY-TI1S'!$B92+(drdp!F92+drdp!O92)*'MBXY-TI1S'!$C92+(drdp!I92+drdp!R92)*'MBXY-TI1S'!$D92)</f>
        <v>0</v>
      </c>
      <c r="G92" s="20">
        <f>Model!$W$14*((drdp!D92+drdp!M92)*'MBXY-TI1S'!$B92+(drdp!G92+drdp!P92)*'MBXY-TI1S'!$C92+(drdp!J92+drdp!S92)*'MBXY-TI1S'!$D92)</f>
        <v>0</v>
      </c>
      <c r="H92" s="18">
        <f>Model!$W$14*((drdp!B92)*'MBXY-TI1S'!$B92+(drdp!E92)*'MBXY-TI1S'!$C92+(drdp!H92)*'MBXY-TI1S'!$D92)</f>
        <v>0</v>
      </c>
      <c r="I92" s="18">
        <f>Model!$W$14*((drdp!C92)*'MBXY-TI1S'!$B92+(drdp!F92)*'MBXY-TI1S'!$C92+(drdp!I92)*'MBXY-TI1S'!$D92)</f>
        <v>0</v>
      </c>
      <c r="J92" s="18">
        <f>Model!$W$14*((drdp!D92)*'MBXY-TI1S'!$B92+(drdp!G92)*'MBXY-TI1S'!$C92+(drdp!J92)*'MBXY-TI1S'!$D92)</f>
        <v>0</v>
      </c>
      <c r="K92" s="21">
        <f>SUM(E$3:E91)+H92</f>
        <v>0</v>
      </c>
      <c r="L92" s="21">
        <f>SUM(F$3:F91)+I92</f>
        <v>0.56536847070634599</v>
      </c>
      <c r="M92" s="21">
        <f>SUM(G$3:G91)+J92</f>
        <v>0</v>
      </c>
      <c r="N92" s="21"/>
      <c r="O92" s="21"/>
      <c r="P92" s="21"/>
      <c r="Q92" s="19">
        <f t="shared" si="5"/>
        <v>0</v>
      </c>
      <c r="R92" s="19">
        <f t="shared" si="5"/>
        <v>0.31964150766883243</v>
      </c>
      <c r="S92" s="19">
        <f t="shared" si="5"/>
        <v>0</v>
      </c>
      <c r="T92" s="19">
        <f t="shared" si="6"/>
        <v>0</v>
      </c>
      <c r="U92" s="19">
        <f t="shared" si="7"/>
        <v>0</v>
      </c>
      <c r="V92" s="19">
        <f t="shared" si="8"/>
        <v>0</v>
      </c>
    </row>
    <row r="93" spans="1:22" x14ac:dyDescent="0.25">
      <c r="A93" s="26">
        <f>Wellpath!E93</f>
        <v>2580</v>
      </c>
      <c r="B93" s="22">
        <v>0</v>
      </c>
      <c r="C93" s="22">
        <v>0</v>
      </c>
      <c r="D93" s="22">
        <f>-COS(Wellpath!$L93) * SIN(Wellpath!$O93) / (Bfield * COS(Dip))</f>
        <v>1.0782178401834722E-5</v>
      </c>
      <c r="E93" s="20">
        <f>Model!$W$14*((drdp!B93+drdp!K93)*'MBXY-TI1S'!$B93+(drdp!E93+drdp!N93)*'MBXY-TI1S'!$C93+(drdp!H93+drdp!Q93)*'MBXY-TI1S'!$D93)</f>
        <v>0</v>
      </c>
      <c r="F93" s="20">
        <f>Model!$W$14*((drdp!C93+drdp!L93)*'MBXY-TI1S'!$B93+(drdp!F93+drdp!O93)*'MBXY-TI1S'!$C93+(drdp!I93+drdp!R93)*'MBXY-TI1S'!$D93)</f>
        <v>0</v>
      </c>
      <c r="G93" s="20">
        <f>Model!$W$14*((drdp!D93+drdp!M93)*'MBXY-TI1S'!$B93+(drdp!G93+drdp!P93)*'MBXY-TI1S'!$C93+(drdp!J93+drdp!S93)*'MBXY-TI1S'!$D93)</f>
        <v>0</v>
      </c>
      <c r="H93" s="18">
        <f>Model!$W$14*((drdp!B93)*'MBXY-TI1S'!$B93+(drdp!E93)*'MBXY-TI1S'!$C93+(drdp!H93)*'MBXY-TI1S'!$D93)</f>
        <v>0</v>
      </c>
      <c r="I93" s="18">
        <f>Model!$W$14*((drdp!C93)*'MBXY-TI1S'!$B93+(drdp!F93)*'MBXY-TI1S'!$C93+(drdp!I93)*'MBXY-TI1S'!$D93)</f>
        <v>0</v>
      </c>
      <c r="J93" s="18">
        <f>Model!$W$14*((drdp!D93)*'MBXY-TI1S'!$B93+(drdp!G93)*'MBXY-TI1S'!$C93+(drdp!J93)*'MBXY-TI1S'!$D93)</f>
        <v>0</v>
      </c>
      <c r="K93" s="21">
        <f>SUM(E$3:E92)+H93</f>
        <v>0</v>
      </c>
      <c r="L93" s="21">
        <f>SUM(F$3:F92)+I93</f>
        <v>0.56536847070634599</v>
      </c>
      <c r="M93" s="21">
        <f>SUM(G$3:G92)+J93</f>
        <v>0</v>
      </c>
      <c r="N93" s="21"/>
      <c r="O93" s="21"/>
      <c r="P93" s="21"/>
      <c r="Q93" s="19">
        <f t="shared" si="5"/>
        <v>0</v>
      </c>
      <c r="R93" s="19">
        <f t="shared" si="5"/>
        <v>0.31964150766883243</v>
      </c>
      <c r="S93" s="19">
        <f t="shared" si="5"/>
        <v>0</v>
      </c>
      <c r="T93" s="19">
        <f t="shared" si="6"/>
        <v>0</v>
      </c>
      <c r="U93" s="19">
        <f t="shared" si="7"/>
        <v>0</v>
      </c>
      <c r="V93" s="19">
        <f t="shared" si="8"/>
        <v>0</v>
      </c>
    </row>
    <row r="94" spans="1:22" x14ac:dyDescent="0.25">
      <c r="A94" s="26">
        <f>Wellpath!E94</f>
        <v>2610</v>
      </c>
      <c r="B94" s="22">
        <v>0</v>
      </c>
      <c r="C94" s="22">
        <v>0</v>
      </c>
      <c r="D94" s="22">
        <f>-COS(Wellpath!$L94) * SIN(Wellpath!$O94) / (Bfield * COS(Dip))</f>
        <v>1.0782178401834722E-5</v>
      </c>
      <c r="E94" s="20">
        <f>Model!$W$14*((drdp!B94+drdp!K94)*'MBXY-TI1S'!$B94+(drdp!E94+drdp!N94)*'MBXY-TI1S'!$C94+(drdp!H94+drdp!Q94)*'MBXY-TI1S'!$D94)</f>
        <v>0</v>
      </c>
      <c r="F94" s="20">
        <f>Model!$W$14*((drdp!C94+drdp!L94)*'MBXY-TI1S'!$B94+(drdp!F94+drdp!O94)*'MBXY-TI1S'!$C94+(drdp!I94+drdp!R94)*'MBXY-TI1S'!$D94)</f>
        <v>0</v>
      </c>
      <c r="G94" s="20">
        <f>Model!$W$14*((drdp!D94+drdp!M94)*'MBXY-TI1S'!$B94+(drdp!G94+drdp!P94)*'MBXY-TI1S'!$C94+(drdp!J94+drdp!S94)*'MBXY-TI1S'!$D94)</f>
        <v>0</v>
      </c>
      <c r="H94" s="18">
        <f>Model!$W$14*((drdp!B94)*'MBXY-TI1S'!$B94+(drdp!E94)*'MBXY-TI1S'!$C94+(drdp!H94)*'MBXY-TI1S'!$D94)</f>
        <v>0</v>
      </c>
      <c r="I94" s="18">
        <f>Model!$W$14*((drdp!C94)*'MBXY-TI1S'!$B94+(drdp!F94)*'MBXY-TI1S'!$C94+(drdp!I94)*'MBXY-TI1S'!$D94)</f>
        <v>0</v>
      </c>
      <c r="J94" s="18">
        <f>Model!$W$14*((drdp!D94)*'MBXY-TI1S'!$B94+(drdp!G94)*'MBXY-TI1S'!$C94+(drdp!J94)*'MBXY-TI1S'!$D94)</f>
        <v>0</v>
      </c>
      <c r="K94" s="21">
        <f>SUM(E$3:E93)+H94</f>
        <v>0</v>
      </c>
      <c r="L94" s="21">
        <f>SUM(F$3:F93)+I94</f>
        <v>0.56536847070634599</v>
      </c>
      <c r="M94" s="21">
        <f>SUM(G$3:G93)+J94</f>
        <v>0</v>
      </c>
      <c r="N94" s="21"/>
      <c r="O94" s="21"/>
      <c r="P94" s="21"/>
      <c r="Q94" s="19">
        <f t="shared" si="5"/>
        <v>0</v>
      </c>
      <c r="R94" s="19">
        <f t="shared" si="5"/>
        <v>0.31964150766883243</v>
      </c>
      <c r="S94" s="19">
        <f t="shared" si="5"/>
        <v>0</v>
      </c>
      <c r="T94" s="19">
        <f t="shared" si="6"/>
        <v>0</v>
      </c>
      <c r="U94" s="19">
        <f t="shared" si="7"/>
        <v>0</v>
      </c>
      <c r="V94" s="19">
        <f t="shared" si="8"/>
        <v>0</v>
      </c>
    </row>
    <row r="95" spans="1:22" x14ac:dyDescent="0.25">
      <c r="A95" s="26">
        <f>Wellpath!E95</f>
        <v>2640</v>
      </c>
      <c r="B95" s="22">
        <v>0</v>
      </c>
      <c r="C95" s="22">
        <v>0</v>
      </c>
      <c r="D95" s="22">
        <f>-COS(Wellpath!$L95) * SIN(Wellpath!$O95) / (Bfield * COS(Dip))</f>
        <v>1.0782178401834722E-5</v>
      </c>
      <c r="E95" s="20">
        <f>Model!$W$14*((drdp!B95+drdp!K95)*'MBXY-TI1S'!$B95+(drdp!E95+drdp!N95)*'MBXY-TI1S'!$C95+(drdp!H95+drdp!Q95)*'MBXY-TI1S'!$D95)</f>
        <v>0</v>
      </c>
      <c r="F95" s="20">
        <f>Model!$W$14*((drdp!C95+drdp!L95)*'MBXY-TI1S'!$B95+(drdp!F95+drdp!O95)*'MBXY-TI1S'!$C95+(drdp!I95+drdp!R95)*'MBXY-TI1S'!$D95)</f>
        <v>0</v>
      </c>
      <c r="G95" s="20">
        <f>Model!$W$14*((drdp!D95+drdp!M95)*'MBXY-TI1S'!$B95+(drdp!G95+drdp!P95)*'MBXY-TI1S'!$C95+(drdp!J95+drdp!S95)*'MBXY-TI1S'!$D95)</f>
        <v>0</v>
      </c>
      <c r="H95" s="18">
        <f>Model!$W$14*((drdp!B95)*'MBXY-TI1S'!$B95+(drdp!E95)*'MBXY-TI1S'!$C95+(drdp!H95)*'MBXY-TI1S'!$D95)</f>
        <v>0</v>
      </c>
      <c r="I95" s="18">
        <f>Model!$W$14*((drdp!C95)*'MBXY-TI1S'!$B95+(drdp!F95)*'MBXY-TI1S'!$C95+(drdp!I95)*'MBXY-TI1S'!$D95)</f>
        <v>0</v>
      </c>
      <c r="J95" s="18">
        <f>Model!$W$14*((drdp!D95)*'MBXY-TI1S'!$B95+(drdp!G95)*'MBXY-TI1S'!$C95+(drdp!J95)*'MBXY-TI1S'!$D95)</f>
        <v>0</v>
      </c>
      <c r="K95" s="21">
        <f>SUM(E$3:E94)+H95</f>
        <v>0</v>
      </c>
      <c r="L95" s="21">
        <f>SUM(F$3:F94)+I95</f>
        <v>0.56536847070634599</v>
      </c>
      <c r="M95" s="21">
        <f>SUM(G$3:G94)+J95</f>
        <v>0</v>
      </c>
      <c r="N95" s="21"/>
      <c r="O95" s="21"/>
      <c r="P95" s="21"/>
      <c r="Q95" s="19">
        <f t="shared" si="5"/>
        <v>0</v>
      </c>
      <c r="R95" s="19">
        <f t="shared" si="5"/>
        <v>0.31964150766883243</v>
      </c>
      <c r="S95" s="19">
        <f t="shared" si="5"/>
        <v>0</v>
      </c>
      <c r="T95" s="19">
        <f t="shared" si="6"/>
        <v>0</v>
      </c>
      <c r="U95" s="19">
        <f t="shared" si="7"/>
        <v>0</v>
      </c>
      <c r="V95" s="19">
        <f t="shared" si="8"/>
        <v>0</v>
      </c>
    </row>
    <row r="96" spans="1:22" x14ac:dyDescent="0.25">
      <c r="A96" s="26">
        <f>Wellpath!E96</f>
        <v>2670</v>
      </c>
      <c r="B96" s="22">
        <v>0</v>
      </c>
      <c r="C96" s="22">
        <v>0</v>
      </c>
      <c r="D96" s="22">
        <f>-COS(Wellpath!$L96) * SIN(Wellpath!$O96) / (Bfield * COS(Dip))</f>
        <v>1.0782178401834722E-5</v>
      </c>
      <c r="E96" s="20">
        <f>Model!$W$14*((drdp!B96+drdp!K96)*'MBXY-TI1S'!$B96+(drdp!E96+drdp!N96)*'MBXY-TI1S'!$C96+(drdp!H96+drdp!Q96)*'MBXY-TI1S'!$D96)</f>
        <v>0</v>
      </c>
      <c r="F96" s="20">
        <f>Model!$W$14*((drdp!C96+drdp!L96)*'MBXY-TI1S'!$B96+(drdp!F96+drdp!O96)*'MBXY-TI1S'!$C96+(drdp!I96+drdp!R96)*'MBXY-TI1S'!$D96)</f>
        <v>0</v>
      </c>
      <c r="G96" s="20">
        <f>Model!$W$14*((drdp!D96+drdp!M96)*'MBXY-TI1S'!$B96+(drdp!G96+drdp!P96)*'MBXY-TI1S'!$C96+(drdp!J96+drdp!S96)*'MBXY-TI1S'!$D96)</f>
        <v>0</v>
      </c>
      <c r="H96" s="18">
        <f>Model!$W$14*((drdp!B96)*'MBXY-TI1S'!$B96+(drdp!E96)*'MBXY-TI1S'!$C96+(drdp!H96)*'MBXY-TI1S'!$D96)</f>
        <v>0</v>
      </c>
      <c r="I96" s="18">
        <f>Model!$W$14*((drdp!C96)*'MBXY-TI1S'!$B96+(drdp!F96)*'MBXY-TI1S'!$C96+(drdp!I96)*'MBXY-TI1S'!$D96)</f>
        <v>0</v>
      </c>
      <c r="J96" s="18">
        <f>Model!$W$14*((drdp!D96)*'MBXY-TI1S'!$B96+(drdp!G96)*'MBXY-TI1S'!$C96+(drdp!J96)*'MBXY-TI1S'!$D96)</f>
        <v>0</v>
      </c>
      <c r="K96" s="21">
        <f>SUM(E$3:E95)+H96</f>
        <v>0</v>
      </c>
      <c r="L96" s="21">
        <f>SUM(F$3:F95)+I96</f>
        <v>0.56536847070634599</v>
      </c>
      <c r="M96" s="21">
        <f>SUM(G$3:G95)+J96</f>
        <v>0</v>
      </c>
      <c r="N96" s="21"/>
      <c r="O96" s="21"/>
      <c r="P96" s="21"/>
      <c r="Q96" s="19">
        <f t="shared" si="5"/>
        <v>0</v>
      </c>
      <c r="R96" s="19">
        <f t="shared" si="5"/>
        <v>0.31964150766883243</v>
      </c>
      <c r="S96" s="19">
        <f t="shared" si="5"/>
        <v>0</v>
      </c>
      <c r="T96" s="19">
        <f t="shared" si="6"/>
        <v>0</v>
      </c>
      <c r="U96" s="19">
        <f t="shared" si="7"/>
        <v>0</v>
      </c>
      <c r="V96" s="19">
        <f t="shared" si="8"/>
        <v>0</v>
      </c>
    </row>
    <row r="97" spans="1:22" x14ac:dyDescent="0.25">
      <c r="A97" s="26">
        <f>Wellpath!E97</f>
        <v>2700</v>
      </c>
      <c r="B97" s="22">
        <v>0</v>
      </c>
      <c r="C97" s="22">
        <v>0</v>
      </c>
      <c r="D97" s="22">
        <f>-COS(Wellpath!$L97) * SIN(Wellpath!$O97) / (Bfield * COS(Dip))</f>
        <v>1.0782178401834722E-5</v>
      </c>
      <c r="E97" s="20">
        <f>Model!$W$14*((drdp!B97+drdp!K97)*'MBXY-TI1S'!$B97+(drdp!E97+drdp!N97)*'MBXY-TI1S'!$C97+(drdp!H97+drdp!Q97)*'MBXY-TI1S'!$D97)</f>
        <v>0</v>
      </c>
      <c r="F97" s="20">
        <f>Model!$W$14*((drdp!C97+drdp!L97)*'MBXY-TI1S'!$B97+(drdp!F97+drdp!O97)*'MBXY-TI1S'!$C97+(drdp!I97+drdp!R97)*'MBXY-TI1S'!$D97)</f>
        <v>0</v>
      </c>
      <c r="G97" s="20">
        <f>Model!$W$14*((drdp!D97+drdp!M97)*'MBXY-TI1S'!$B97+(drdp!G97+drdp!P97)*'MBXY-TI1S'!$C97+(drdp!J97+drdp!S97)*'MBXY-TI1S'!$D97)</f>
        <v>0</v>
      </c>
      <c r="H97" s="18">
        <f>Model!$W$14*((drdp!B97)*'MBXY-TI1S'!$B97+(drdp!E97)*'MBXY-TI1S'!$C97+(drdp!H97)*'MBXY-TI1S'!$D97)</f>
        <v>0</v>
      </c>
      <c r="I97" s="18">
        <f>Model!$W$14*((drdp!C97)*'MBXY-TI1S'!$B97+(drdp!F97)*'MBXY-TI1S'!$C97+(drdp!I97)*'MBXY-TI1S'!$D97)</f>
        <v>0</v>
      </c>
      <c r="J97" s="18">
        <f>Model!$W$14*((drdp!D97)*'MBXY-TI1S'!$B97+(drdp!G97)*'MBXY-TI1S'!$C97+(drdp!J97)*'MBXY-TI1S'!$D97)</f>
        <v>0</v>
      </c>
      <c r="K97" s="21">
        <f>SUM(E$3:E96)+H97</f>
        <v>0</v>
      </c>
      <c r="L97" s="21">
        <f>SUM(F$3:F96)+I97</f>
        <v>0.56536847070634599</v>
      </c>
      <c r="M97" s="21">
        <f>SUM(G$3:G96)+J97</f>
        <v>0</v>
      </c>
      <c r="N97" s="21"/>
      <c r="O97" s="21"/>
      <c r="P97" s="21"/>
      <c r="Q97" s="19">
        <f t="shared" si="5"/>
        <v>0</v>
      </c>
      <c r="R97" s="19">
        <f t="shared" si="5"/>
        <v>0.31964150766883243</v>
      </c>
      <c r="S97" s="19">
        <f t="shared" si="5"/>
        <v>0</v>
      </c>
      <c r="T97" s="19">
        <f t="shared" si="6"/>
        <v>0</v>
      </c>
      <c r="U97" s="19">
        <f t="shared" si="7"/>
        <v>0</v>
      </c>
      <c r="V97" s="19">
        <f t="shared" si="8"/>
        <v>0</v>
      </c>
    </row>
    <row r="98" spans="1:22" x14ac:dyDescent="0.25">
      <c r="A98" s="26">
        <f>Wellpath!E98</f>
        <v>2730</v>
      </c>
      <c r="B98" s="22">
        <v>0</v>
      </c>
      <c r="C98" s="22">
        <v>0</v>
      </c>
      <c r="D98" s="22">
        <f>-COS(Wellpath!$L98) * SIN(Wellpath!$O98) / (Bfield * COS(Dip))</f>
        <v>1.0782178401834722E-5</v>
      </c>
      <c r="E98" s="20">
        <f>Model!$W$14*((drdp!B98+drdp!K98)*'MBXY-TI1S'!$B98+(drdp!E98+drdp!N98)*'MBXY-TI1S'!$C98+(drdp!H98+drdp!Q98)*'MBXY-TI1S'!$D98)</f>
        <v>0</v>
      </c>
      <c r="F98" s="20">
        <f>Model!$W$14*((drdp!C98+drdp!L98)*'MBXY-TI1S'!$B98+(drdp!F98+drdp!O98)*'MBXY-TI1S'!$C98+(drdp!I98+drdp!R98)*'MBXY-TI1S'!$D98)</f>
        <v>0</v>
      </c>
      <c r="G98" s="20">
        <f>Model!$W$14*((drdp!D98+drdp!M98)*'MBXY-TI1S'!$B98+(drdp!G98+drdp!P98)*'MBXY-TI1S'!$C98+(drdp!J98+drdp!S98)*'MBXY-TI1S'!$D98)</f>
        <v>0</v>
      </c>
      <c r="H98" s="18">
        <f>Model!$W$14*((drdp!B98)*'MBXY-TI1S'!$B98+(drdp!E98)*'MBXY-TI1S'!$C98+(drdp!H98)*'MBXY-TI1S'!$D98)</f>
        <v>0</v>
      </c>
      <c r="I98" s="18">
        <f>Model!$W$14*((drdp!C98)*'MBXY-TI1S'!$B98+(drdp!F98)*'MBXY-TI1S'!$C98+(drdp!I98)*'MBXY-TI1S'!$D98)</f>
        <v>0</v>
      </c>
      <c r="J98" s="18">
        <f>Model!$W$14*((drdp!D98)*'MBXY-TI1S'!$B98+(drdp!G98)*'MBXY-TI1S'!$C98+(drdp!J98)*'MBXY-TI1S'!$D98)</f>
        <v>0</v>
      </c>
      <c r="K98" s="21">
        <f>SUM(E$3:E97)+H98</f>
        <v>0</v>
      </c>
      <c r="L98" s="21">
        <f>SUM(F$3:F97)+I98</f>
        <v>0.56536847070634599</v>
      </c>
      <c r="M98" s="21">
        <f>SUM(G$3:G97)+J98</f>
        <v>0</v>
      </c>
      <c r="N98" s="21"/>
      <c r="O98" s="21"/>
      <c r="P98" s="21"/>
      <c r="Q98" s="19">
        <f t="shared" si="5"/>
        <v>0</v>
      </c>
      <c r="R98" s="19">
        <f t="shared" si="5"/>
        <v>0.31964150766883243</v>
      </c>
      <c r="S98" s="19">
        <f t="shared" si="5"/>
        <v>0</v>
      </c>
      <c r="T98" s="19">
        <f t="shared" si="6"/>
        <v>0</v>
      </c>
      <c r="U98" s="19">
        <f t="shared" si="7"/>
        <v>0</v>
      </c>
      <c r="V98" s="19">
        <f t="shared" si="8"/>
        <v>0</v>
      </c>
    </row>
    <row r="99" spans="1:22" x14ac:dyDescent="0.25">
      <c r="A99" s="26">
        <f>Wellpath!E99</f>
        <v>2760</v>
      </c>
      <c r="B99" s="22">
        <v>0</v>
      </c>
      <c r="C99" s="22">
        <v>0</v>
      </c>
      <c r="D99" s="22">
        <f>-COS(Wellpath!$L99) * SIN(Wellpath!$O99) / (Bfield * COS(Dip))</f>
        <v>1.0782178401834722E-5</v>
      </c>
      <c r="E99" s="20">
        <f>Model!$W$14*((drdp!B99+drdp!K99)*'MBXY-TI1S'!$B99+(drdp!E99+drdp!N99)*'MBXY-TI1S'!$C99+(drdp!H99+drdp!Q99)*'MBXY-TI1S'!$D99)</f>
        <v>0</v>
      </c>
      <c r="F99" s="20">
        <f>Model!$W$14*((drdp!C99+drdp!L99)*'MBXY-TI1S'!$B99+(drdp!F99+drdp!O99)*'MBXY-TI1S'!$C99+(drdp!I99+drdp!R99)*'MBXY-TI1S'!$D99)</f>
        <v>0</v>
      </c>
      <c r="G99" s="20">
        <f>Model!$W$14*((drdp!D99+drdp!M99)*'MBXY-TI1S'!$B99+(drdp!G99+drdp!P99)*'MBXY-TI1S'!$C99+(drdp!J99+drdp!S99)*'MBXY-TI1S'!$D99)</f>
        <v>0</v>
      </c>
      <c r="H99" s="18">
        <f>Model!$W$14*((drdp!B99)*'MBXY-TI1S'!$B99+(drdp!E99)*'MBXY-TI1S'!$C99+(drdp!H99)*'MBXY-TI1S'!$D99)</f>
        <v>0</v>
      </c>
      <c r="I99" s="18">
        <f>Model!$W$14*((drdp!C99)*'MBXY-TI1S'!$B99+(drdp!F99)*'MBXY-TI1S'!$C99+(drdp!I99)*'MBXY-TI1S'!$D99)</f>
        <v>0</v>
      </c>
      <c r="J99" s="18">
        <f>Model!$W$14*((drdp!D99)*'MBXY-TI1S'!$B99+(drdp!G99)*'MBXY-TI1S'!$C99+(drdp!J99)*'MBXY-TI1S'!$D99)</f>
        <v>0</v>
      </c>
      <c r="K99" s="21">
        <f>SUM(E$3:E98)+H99</f>
        <v>0</v>
      </c>
      <c r="L99" s="21">
        <f>SUM(F$3:F98)+I99</f>
        <v>0.56536847070634599</v>
      </c>
      <c r="M99" s="21">
        <f>SUM(G$3:G98)+J99</f>
        <v>0</v>
      </c>
      <c r="N99" s="21"/>
      <c r="O99" s="21"/>
      <c r="P99" s="21"/>
      <c r="Q99" s="19">
        <f t="shared" si="5"/>
        <v>0</v>
      </c>
      <c r="R99" s="19">
        <f t="shared" si="5"/>
        <v>0.31964150766883243</v>
      </c>
      <c r="S99" s="19">
        <f t="shared" si="5"/>
        <v>0</v>
      </c>
      <c r="T99" s="19">
        <f t="shared" si="6"/>
        <v>0</v>
      </c>
      <c r="U99" s="19">
        <f t="shared" si="7"/>
        <v>0</v>
      </c>
      <c r="V99" s="19">
        <f t="shared" si="8"/>
        <v>0</v>
      </c>
    </row>
    <row r="100" spans="1:22" x14ac:dyDescent="0.25">
      <c r="A100" s="26">
        <f>Wellpath!E100</f>
        <v>2790</v>
      </c>
      <c r="B100" s="22">
        <v>0</v>
      </c>
      <c r="C100" s="22">
        <v>0</v>
      </c>
      <c r="D100" s="22">
        <f>-COS(Wellpath!$L100) * SIN(Wellpath!$O100) / (Bfield * COS(Dip))</f>
        <v>1.0782178401834722E-5</v>
      </c>
      <c r="E100" s="20">
        <f>Model!$W$14*((drdp!B100+drdp!K100)*'MBXY-TI1S'!$B100+(drdp!E100+drdp!N100)*'MBXY-TI1S'!$C100+(drdp!H100+drdp!Q100)*'MBXY-TI1S'!$D100)</f>
        <v>0</v>
      </c>
      <c r="F100" s="20">
        <f>Model!$W$14*((drdp!C100+drdp!L100)*'MBXY-TI1S'!$B100+(drdp!F100+drdp!O100)*'MBXY-TI1S'!$C100+(drdp!I100+drdp!R100)*'MBXY-TI1S'!$D100)</f>
        <v>0</v>
      </c>
      <c r="G100" s="20">
        <f>Model!$W$14*((drdp!D100+drdp!M100)*'MBXY-TI1S'!$B100+(drdp!G100+drdp!P100)*'MBXY-TI1S'!$C100+(drdp!J100+drdp!S100)*'MBXY-TI1S'!$D100)</f>
        <v>0</v>
      </c>
      <c r="H100" s="18">
        <f>Model!$W$14*((drdp!B100)*'MBXY-TI1S'!$B100+(drdp!E100)*'MBXY-TI1S'!$C100+(drdp!H100)*'MBXY-TI1S'!$D100)</f>
        <v>0</v>
      </c>
      <c r="I100" s="18">
        <f>Model!$W$14*((drdp!C100)*'MBXY-TI1S'!$B100+(drdp!F100)*'MBXY-TI1S'!$C100+(drdp!I100)*'MBXY-TI1S'!$D100)</f>
        <v>0</v>
      </c>
      <c r="J100" s="18">
        <f>Model!$W$14*((drdp!D100)*'MBXY-TI1S'!$B100+(drdp!G100)*'MBXY-TI1S'!$C100+(drdp!J100)*'MBXY-TI1S'!$D100)</f>
        <v>0</v>
      </c>
      <c r="K100" s="21">
        <f>SUM(E$3:E99)+H100</f>
        <v>0</v>
      </c>
      <c r="L100" s="21">
        <f>SUM(F$3:F99)+I100</f>
        <v>0.56536847070634599</v>
      </c>
      <c r="M100" s="21">
        <f>SUM(G$3:G99)+J100</f>
        <v>0</v>
      </c>
      <c r="N100" s="21"/>
      <c r="O100" s="21"/>
      <c r="P100" s="21"/>
      <c r="Q100" s="19">
        <f t="shared" si="5"/>
        <v>0</v>
      </c>
      <c r="R100" s="19">
        <f t="shared" si="5"/>
        <v>0.31964150766883243</v>
      </c>
      <c r="S100" s="19">
        <f t="shared" si="5"/>
        <v>0</v>
      </c>
      <c r="T100" s="19">
        <f t="shared" si="6"/>
        <v>0</v>
      </c>
      <c r="U100" s="19">
        <f t="shared" si="7"/>
        <v>0</v>
      </c>
      <c r="V100" s="19">
        <f t="shared" si="8"/>
        <v>0</v>
      </c>
    </row>
    <row r="101" spans="1:22" x14ac:dyDescent="0.25">
      <c r="A101" s="26">
        <f>Wellpath!E101</f>
        <v>2820</v>
      </c>
      <c r="B101" s="22">
        <v>0</v>
      </c>
      <c r="C101" s="22">
        <v>0</v>
      </c>
      <c r="D101" s="22">
        <f>-COS(Wellpath!$L101) * SIN(Wellpath!$O101) / (Bfield * COS(Dip))</f>
        <v>1.0782178401834722E-5</v>
      </c>
      <c r="E101" s="20">
        <f>Model!$W$14*((drdp!B101+drdp!K101)*'MBXY-TI1S'!$B101+(drdp!E101+drdp!N101)*'MBXY-TI1S'!$C101+(drdp!H101+drdp!Q101)*'MBXY-TI1S'!$D101)</f>
        <v>0</v>
      </c>
      <c r="F101" s="20">
        <f>Model!$W$14*((drdp!C101+drdp!L101)*'MBXY-TI1S'!$B101+(drdp!F101+drdp!O101)*'MBXY-TI1S'!$C101+(drdp!I101+drdp!R101)*'MBXY-TI1S'!$D101)</f>
        <v>0</v>
      </c>
      <c r="G101" s="20">
        <f>Model!$W$14*((drdp!D101+drdp!M101)*'MBXY-TI1S'!$B101+(drdp!G101+drdp!P101)*'MBXY-TI1S'!$C101+(drdp!J101+drdp!S101)*'MBXY-TI1S'!$D101)</f>
        <v>0</v>
      </c>
      <c r="H101" s="18">
        <f>Model!$W$14*((drdp!B101)*'MBXY-TI1S'!$B101+(drdp!E101)*'MBXY-TI1S'!$C101+(drdp!H101)*'MBXY-TI1S'!$D101)</f>
        <v>0</v>
      </c>
      <c r="I101" s="18">
        <f>Model!$W$14*((drdp!C101)*'MBXY-TI1S'!$B101+(drdp!F101)*'MBXY-TI1S'!$C101+(drdp!I101)*'MBXY-TI1S'!$D101)</f>
        <v>0</v>
      </c>
      <c r="J101" s="18">
        <f>Model!$W$14*((drdp!D101)*'MBXY-TI1S'!$B101+(drdp!G101)*'MBXY-TI1S'!$C101+(drdp!J101)*'MBXY-TI1S'!$D101)</f>
        <v>0</v>
      </c>
      <c r="K101" s="21">
        <f>SUM(E$3:E100)+H101</f>
        <v>0</v>
      </c>
      <c r="L101" s="21">
        <f>SUM(F$3:F100)+I101</f>
        <v>0.56536847070634599</v>
      </c>
      <c r="M101" s="21">
        <f>SUM(G$3:G100)+J101</f>
        <v>0</v>
      </c>
      <c r="N101" s="21"/>
      <c r="O101" s="21"/>
      <c r="P101" s="21"/>
      <c r="Q101" s="19">
        <f t="shared" si="5"/>
        <v>0</v>
      </c>
      <c r="R101" s="19">
        <f t="shared" si="5"/>
        <v>0.31964150766883243</v>
      </c>
      <c r="S101" s="19">
        <f t="shared" si="5"/>
        <v>0</v>
      </c>
      <c r="T101" s="19">
        <f t="shared" si="6"/>
        <v>0</v>
      </c>
      <c r="U101" s="19">
        <f t="shared" si="7"/>
        <v>0</v>
      </c>
      <c r="V101" s="19">
        <f t="shared" si="8"/>
        <v>0</v>
      </c>
    </row>
    <row r="102" spans="1:22" x14ac:dyDescent="0.25">
      <c r="A102" s="26">
        <f>Wellpath!E102</f>
        <v>2850</v>
      </c>
      <c r="B102" s="22">
        <v>0</v>
      </c>
      <c r="C102" s="22">
        <v>0</v>
      </c>
      <c r="D102" s="22">
        <f>-COS(Wellpath!$L102) * SIN(Wellpath!$O102) / (Bfield * COS(Dip))</f>
        <v>1.0782178401834722E-5</v>
      </c>
      <c r="E102" s="20">
        <f>Model!$W$14*((drdp!B102+drdp!K102)*'MBXY-TI1S'!$B102+(drdp!E102+drdp!N102)*'MBXY-TI1S'!$C102+(drdp!H102+drdp!Q102)*'MBXY-TI1S'!$D102)</f>
        <v>0</v>
      </c>
      <c r="F102" s="20">
        <f>Model!$W$14*((drdp!C102+drdp!L102)*'MBXY-TI1S'!$B102+(drdp!F102+drdp!O102)*'MBXY-TI1S'!$C102+(drdp!I102+drdp!R102)*'MBXY-TI1S'!$D102)</f>
        <v>0</v>
      </c>
      <c r="G102" s="20">
        <f>Model!$W$14*((drdp!D102+drdp!M102)*'MBXY-TI1S'!$B102+(drdp!G102+drdp!P102)*'MBXY-TI1S'!$C102+(drdp!J102+drdp!S102)*'MBXY-TI1S'!$D102)</f>
        <v>0</v>
      </c>
      <c r="H102" s="18">
        <f>Model!$W$14*((drdp!B102)*'MBXY-TI1S'!$B102+(drdp!E102)*'MBXY-TI1S'!$C102+(drdp!H102)*'MBXY-TI1S'!$D102)</f>
        <v>0</v>
      </c>
      <c r="I102" s="18">
        <f>Model!$W$14*((drdp!C102)*'MBXY-TI1S'!$B102+(drdp!F102)*'MBXY-TI1S'!$C102+(drdp!I102)*'MBXY-TI1S'!$D102)</f>
        <v>0</v>
      </c>
      <c r="J102" s="18">
        <f>Model!$W$14*((drdp!D102)*'MBXY-TI1S'!$B102+(drdp!G102)*'MBXY-TI1S'!$C102+(drdp!J102)*'MBXY-TI1S'!$D102)</f>
        <v>0</v>
      </c>
      <c r="K102" s="21">
        <f>SUM(E$3:E101)+H102</f>
        <v>0</v>
      </c>
      <c r="L102" s="21">
        <f>SUM(F$3:F101)+I102</f>
        <v>0.56536847070634599</v>
      </c>
      <c r="M102" s="21">
        <f>SUM(G$3:G101)+J102</f>
        <v>0</v>
      </c>
      <c r="N102" s="21"/>
      <c r="O102" s="21"/>
      <c r="P102" s="21"/>
      <c r="Q102" s="19">
        <f t="shared" si="5"/>
        <v>0</v>
      </c>
      <c r="R102" s="19">
        <f t="shared" si="5"/>
        <v>0.31964150766883243</v>
      </c>
      <c r="S102" s="19">
        <f t="shared" si="5"/>
        <v>0</v>
      </c>
      <c r="T102" s="19">
        <f t="shared" si="6"/>
        <v>0</v>
      </c>
      <c r="U102" s="19">
        <f t="shared" si="7"/>
        <v>0</v>
      </c>
      <c r="V102" s="19">
        <f t="shared" si="8"/>
        <v>0</v>
      </c>
    </row>
    <row r="103" spans="1:22" x14ac:dyDescent="0.25">
      <c r="A103" s="26">
        <f>Wellpath!E103</f>
        <v>2880</v>
      </c>
      <c r="B103" s="22">
        <v>0</v>
      </c>
      <c r="C103" s="22">
        <v>0</v>
      </c>
      <c r="D103" s="22">
        <f>-COS(Wellpath!$L103) * SIN(Wellpath!$O103) / (Bfield * COS(Dip))</f>
        <v>4.6298002969428573E-5</v>
      </c>
      <c r="E103" s="20">
        <f>Model!$W$14*((drdp!B103+drdp!K103)*'MBXY-TI1S'!$B103+(drdp!E103+drdp!N103)*'MBXY-TI1S'!$C103+(drdp!H103+drdp!Q103)*'MBXY-TI1S'!$D103)</f>
        <v>2.4518941450381766E-2</v>
      </c>
      <c r="F103" s="20">
        <f>Model!$W$14*((drdp!C103+drdp!L103)*'MBXY-TI1S'!$B103+(drdp!F103+drdp!O103)*'MBXY-TI1S'!$C103+(drdp!I103+drdp!R103)*'MBXY-TI1S'!$D103)</f>
        <v>5.6606436609632268E-3</v>
      </c>
      <c r="G103" s="20">
        <f>Model!$W$14*((drdp!D103+drdp!M103)*'MBXY-TI1S'!$B103+(drdp!G103+drdp!P103)*'MBXY-TI1S'!$C103+(drdp!J103+drdp!S103)*'MBXY-TI1S'!$D103)</f>
        <v>0</v>
      </c>
      <c r="H103" s="18">
        <f>Model!$W$14*((drdp!B103)*'MBXY-TI1S'!$B103+(drdp!E103)*'MBXY-TI1S'!$C103+(drdp!H103)*'MBXY-TI1S'!$D103)</f>
        <v>1.2259470725190883E-2</v>
      </c>
      <c r="I103" s="18">
        <f>Model!$W$14*((drdp!C103)*'MBXY-TI1S'!$B103+(drdp!F103)*'MBXY-TI1S'!$C103+(drdp!I103)*'MBXY-TI1S'!$D103)</f>
        <v>2.8303218304816134E-3</v>
      </c>
      <c r="J103" s="18">
        <f>Model!$W$14*((drdp!D103)*'MBXY-TI1S'!$B103+(drdp!G103)*'MBXY-TI1S'!$C103+(drdp!J103)*'MBXY-TI1S'!$D103)</f>
        <v>0</v>
      </c>
      <c r="K103" s="21">
        <f>SUM(E$3:E102)+H103</f>
        <v>1.2259470725190883E-2</v>
      </c>
      <c r="L103" s="21">
        <f>SUM(F$3:F102)+I103</f>
        <v>0.56819879253682759</v>
      </c>
      <c r="M103" s="21">
        <f>SUM(G$3:G102)+J103</f>
        <v>0</v>
      </c>
      <c r="N103" s="21"/>
      <c r="O103" s="21"/>
      <c r="P103" s="21"/>
      <c r="Q103" s="19">
        <f t="shared" si="5"/>
        <v>1.5029462246181227E-4</v>
      </c>
      <c r="R103" s="19">
        <f t="shared" si="5"/>
        <v>0.32284986784030884</v>
      </c>
      <c r="S103" s="19">
        <f t="shared" si="5"/>
        <v>0</v>
      </c>
      <c r="T103" s="19">
        <f t="shared" si="6"/>
        <v>6.9658164631940453E-3</v>
      </c>
      <c r="U103" s="19">
        <f t="shared" si="7"/>
        <v>0</v>
      </c>
      <c r="V103" s="19">
        <f t="shared" si="8"/>
        <v>0</v>
      </c>
    </row>
    <row r="104" spans="1:22" x14ac:dyDescent="0.25">
      <c r="A104" s="26">
        <f>Wellpath!E104</f>
        <v>2910</v>
      </c>
      <c r="B104" s="22">
        <v>0</v>
      </c>
      <c r="C104" s="22">
        <v>0</v>
      </c>
      <c r="D104" s="22">
        <f>-COS(Wellpath!$L104) * SIN(Wellpath!$O104) / (Bfield * COS(Dip))</f>
        <v>4.1509653872753372E-5</v>
      </c>
      <c r="E104" s="20">
        <f>Model!$W$14*((drdp!B104+drdp!K104)*'MBXY-TI1S'!$B104+(drdp!E104+drdp!N104)*'MBXY-TI1S'!$C104+(drdp!H104+drdp!Q104)*'MBXY-TI1S'!$D104)</f>
        <v>4.2468052339867758E-2</v>
      </c>
      <c r="F104" s="20">
        <f>Model!$W$14*((drdp!C104+drdp!L104)*'MBXY-TI1S'!$B104+(drdp!F104+drdp!O104)*'MBXY-TI1S'!$C104+(drdp!I104+drdp!R104)*'MBXY-TI1S'!$D104)</f>
        <v>9.8045224243310022E-3</v>
      </c>
      <c r="G104" s="20">
        <f>Model!$W$14*((drdp!D104+drdp!M104)*'MBXY-TI1S'!$B104+(drdp!G104+drdp!P104)*'MBXY-TI1S'!$C104+(drdp!J104+drdp!S104)*'MBXY-TI1S'!$D104)</f>
        <v>0</v>
      </c>
      <c r="H104" s="18">
        <f>Model!$W$14*((drdp!B104)*'MBXY-TI1S'!$B104+(drdp!E104)*'MBXY-TI1S'!$C104+(drdp!H104)*'MBXY-TI1S'!$D104)</f>
        <v>2.1234026169933879E-2</v>
      </c>
      <c r="I104" s="18">
        <f>Model!$W$14*((drdp!C104)*'MBXY-TI1S'!$B104+(drdp!F104)*'MBXY-TI1S'!$C104+(drdp!I104)*'MBXY-TI1S'!$D104)</f>
        <v>4.9022612121655011E-3</v>
      </c>
      <c r="J104" s="18">
        <f>Model!$W$14*((drdp!D104)*'MBXY-TI1S'!$B104+(drdp!G104)*'MBXY-TI1S'!$C104+(drdp!J104)*'MBXY-TI1S'!$D104)</f>
        <v>0</v>
      </c>
      <c r="K104" s="21">
        <f>SUM(E$3:E103)+H104</f>
        <v>4.5752967620315645E-2</v>
      </c>
      <c r="L104" s="21">
        <f>SUM(F$3:F103)+I104</f>
        <v>0.57593137557947471</v>
      </c>
      <c r="M104" s="21">
        <f>SUM(G$3:G103)+J104</f>
        <v>0</v>
      </c>
      <c r="N104" s="21"/>
      <c r="O104" s="21"/>
      <c r="P104" s="21"/>
      <c r="Q104" s="19">
        <f t="shared" si="5"/>
        <v>2.0933340460656518E-3</v>
      </c>
      <c r="R104" s="19">
        <f t="shared" si="5"/>
        <v>0.33169694937686595</v>
      </c>
      <c r="S104" s="19">
        <f t="shared" si="5"/>
        <v>0</v>
      </c>
      <c r="T104" s="19">
        <f t="shared" si="6"/>
        <v>2.6350569578411556E-2</v>
      </c>
      <c r="U104" s="19">
        <f t="shared" si="7"/>
        <v>0</v>
      </c>
      <c r="V104" s="19">
        <f t="shared" si="8"/>
        <v>0</v>
      </c>
    </row>
    <row r="105" spans="1:22" x14ac:dyDescent="0.25">
      <c r="A105" s="26">
        <f>Wellpath!E105</f>
        <v>2940</v>
      </c>
      <c r="B105" s="22">
        <v>0</v>
      </c>
      <c r="C105" s="22">
        <v>0</v>
      </c>
      <c r="D105" s="22">
        <f>-COS(Wellpath!$L105) * SIN(Wellpath!$O105) / (Bfield * COS(Dip))</f>
        <v>3.3892490462596467E-5</v>
      </c>
      <c r="E105" s="20">
        <f>Model!$W$14*((drdp!B105+drdp!K105)*'MBXY-TI1S'!$B105+(drdp!E105+drdp!N105)*'MBXY-TI1S'!$C105+(drdp!H105+drdp!Q105)*'MBXY-TI1S'!$D105)</f>
        <v>4.9037882900763531E-2</v>
      </c>
      <c r="F105" s="20">
        <f>Model!$W$14*((drdp!C105+drdp!L105)*'MBXY-TI1S'!$B105+(drdp!F105+drdp!O105)*'MBXY-TI1S'!$C105+(drdp!I105+drdp!R105)*'MBXY-TI1S'!$D105)</f>
        <v>1.1321287321926454E-2</v>
      </c>
      <c r="G105" s="20">
        <f>Model!$W$14*((drdp!D105+drdp!M105)*'MBXY-TI1S'!$B105+(drdp!G105+drdp!P105)*'MBXY-TI1S'!$C105+(drdp!J105+drdp!S105)*'MBXY-TI1S'!$D105)</f>
        <v>0</v>
      </c>
      <c r="H105" s="18">
        <f>Model!$W$14*((drdp!B105)*'MBXY-TI1S'!$B105+(drdp!E105)*'MBXY-TI1S'!$C105+(drdp!H105)*'MBXY-TI1S'!$D105)</f>
        <v>2.4518941450381766E-2</v>
      </c>
      <c r="I105" s="18">
        <f>Model!$W$14*((drdp!C105)*'MBXY-TI1S'!$B105+(drdp!F105)*'MBXY-TI1S'!$C105+(drdp!I105)*'MBXY-TI1S'!$D105)</f>
        <v>5.6606436609632268E-3</v>
      </c>
      <c r="J105" s="18">
        <f>Model!$W$14*((drdp!D105)*'MBXY-TI1S'!$B105+(drdp!G105)*'MBXY-TI1S'!$C105+(drdp!J105)*'MBXY-TI1S'!$D105)</f>
        <v>0</v>
      </c>
      <c r="K105" s="21">
        <f>SUM(E$3:E104)+H105</f>
        <v>9.1505935240631289E-2</v>
      </c>
      <c r="L105" s="21">
        <f>SUM(F$3:F104)+I105</f>
        <v>0.58649428045260343</v>
      </c>
      <c r="M105" s="21">
        <f>SUM(G$3:G104)+J105</f>
        <v>0</v>
      </c>
      <c r="N105" s="21"/>
      <c r="O105" s="21"/>
      <c r="P105" s="21"/>
      <c r="Q105" s="19">
        <f t="shared" si="5"/>
        <v>8.3733361842626072E-3</v>
      </c>
      <c r="R105" s="19">
        <f t="shared" si="5"/>
        <v>0.34397554100361705</v>
      </c>
      <c r="S105" s="19">
        <f t="shared" si="5"/>
        <v>0</v>
      </c>
      <c r="T105" s="19">
        <f t="shared" si="6"/>
        <v>5.3667707646096574E-2</v>
      </c>
      <c r="U105" s="19">
        <f t="shared" si="7"/>
        <v>0</v>
      </c>
      <c r="V105" s="19">
        <f t="shared" si="8"/>
        <v>0</v>
      </c>
    </row>
    <row r="106" spans="1:22" x14ac:dyDescent="0.25">
      <c r="A106" s="26">
        <f>Wellpath!E106</f>
        <v>2970</v>
      </c>
      <c r="B106" s="22">
        <v>0</v>
      </c>
      <c r="C106" s="22">
        <v>0</v>
      </c>
      <c r="D106" s="22">
        <f>-COS(Wellpath!$L106) * SIN(Wellpath!$O106) / (Bfield * COS(Dip))</f>
        <v>2.3965609837402353E-5</v>
      </c>
      <c r="E106" s="20">
        <f>Model!$W$14*((drdp!B106+drdp!K106)*'MBXY-TI1S'!$B106+(drdp!E106+drdp!N106)*'MBXY-TI1S'!$C106+(drdp!H106+drdp!Q106)*'MBXY-TI1S'!$D106)</f>
        <v>4.2468052339867765E-2</v>
      </c>
      <c r="F106" s="20">
        <f>Model!$W$14*((drdp!C106+drdp!L106)*'MBXY-TI1S'!$B106+(drdp!F106+drdp!O106)*'MBXY-TI1S'!$C106+(drdp!I106+drdp!R106)*'MBXY-TI1S'!$D106)</f>
        <v>9.8045224243310056E-3</v>
      </c>
      <c r="G106" s="20">
        <f>Model!$W$14*((drdp!D106+drdp!M106)*'MBXY-TI1S'!$B106+(drdp!G106+drdp!P106)*'MBXY-TI1S'!$C106+(drdp!J106+drdp!S106)*'MBXY-TI1S'!$D106)</f>
        <v>0</v>
      </c>
      <c r="H106" s="18">
        <f>Model!$W$14*((drdp!B106)*'MBXY-TI1S'!$B106+(drdp!E106)*'MBXY-TI1S'!$C106+(drdp!H106)*'MBXY-TI1S'!$D106)</f>
        <v>2.1234026169933883E-2</v>
      </c>
      <c r="I106" s="18">
        <f>Model!$W$14*((drdp!C106)*'MBXY-TI1S'!$B106+(drdp!F106)*'MBXY-TI1S'!$C106+(drdp!I106)*'MBXY-TI1S'!$D106)</f>
        <v>4.9022612121655028E-3</v>
      </c>
      <c r="J106" s="18">
        <f>Model!$W$14*((drdp!D106)*'MBXY-TI1S'!$B106+(drdp!G106)*'MBXY-TI1S'!$C106+(drdp!J106)*'MBXY-TI1S'!$D106)</f>
        <v>0</v>
      </c>
      <c r="K106" s="21">
        <f>SUM(E$3:E105)+H106</f>
        <v>0.13725890286094694</v>
      </c>
      <c r="L106" s="21">
        <f>SUM(F$3:F105)+I106</f>
        <v>0.59705718532573226</v>
      </c>
      <c r="M106" s="21">
        <f>SUM(G$3:G105)+J106</f>
        <v>0</v>
      </c>
      <c r="N106" s="21"/>
      <c r="O106" s="21"/>
      <c r="P106" s="21"/>
      <c r="Q106" s="19">
        <f t="shared" si="5"/>
        <v>1.8840006414590868E-2</v>
      </c>
      <c r="R106" s="19">
        <f t="shared" si="5"/>
        <v>0.35647728254908578</v>
      </c>
      <c r="S106" s="19">
        <f t="shared" si="5"/>
        <v>0</v>
      </c>
      <c r="T106" s="19">
        <f t="shared" si="6"/>
        <v>8.1951414203055087E-2</v>
      </c>
      <c r="U106" s="19">
        <f t="shared" si="7"/>
        <v>0</v>
      </c>
      <c r="V106" s="19">
        <f t="shared" si="8"/>
        <v>0</v>
      </c>
    </row>
    <row r="107" spans="1:22" x14ac:dyDescent="0.25">
      <c r="A107" s="26">
        <f>Wellpath!E107</f>
        <v>3000</v>
      </c>
      <c r="B107" s="22">
        <v>0</v>
      </c>
      <c r="C107" s="22">
        <v>0</v>
      </c>
      <c r="D107" s="22">
        <f>-COS(Wellpath!$L107) * SIN(Wellpath!$O107) / (Bfield * COS(Dip))</f>
        <v>1.2405512506832106E-5</v>
      </c>
      <c r="E107" s="20">
        <f>Model!$W$14*((drdp!B107+drdp!K107)*'MBXY-TI1S'!$B107+(drdp!E107+drdp!N107)*'MBXY-TI1S'!$C107+(drdp!H107+drdp!Q107)*'MBXY-TI1S'!$D107)</f>
        <v>2.4518941450381766E-2</v>
      </c>
      <c r="F107" s="20">
        <f>Model!$W$14*((drdp!C107+drdp!L107)*'MBXY-TI1S'!$B107+(drdp!F107+drdp!O107)*'MBXY-TI1S'!$C107+(drdp!I107+drdp!R107)*'MBXY-TI1S'!$D107)</f>
        <v>5.6606436609632268E-3</v>
      </c>
      <c r="G107" s="20">
        <f>Model!$W$14*((drdp!D107+drdp!M107)*'MBXY-TI1S'!$B107+(drdp!G107+drdp!P107)*'MBXY-TI1S'!$C107+(drdp!J107+drdp!S107)*'MBXY-TI1S'!$D107)</f>
        <v>0</v>
      </c>
      <c r="H107" s="18">
        <f>Model!$W$14*((drdp!B107)*'MBXY-TI1S'!$B107+(drdp!E107)*'MBXY-TI1S'!$C107+(drdp!H107)*'MBXY-TI1S'!$D107)</f>
        <v>1.2259470725190883E-2</v>
      </c>
      <c r="I107" s="18">
        <f>Model!$W$14*((drdp!C107)*'MBXY-TI1S'!$B107+(drdp!F107)*'MBXY-TI1S'!$C107+(drdp!I107)*'MBXY-TI1S'!$D107)</f>
        <v>2.8303218304816134E-3</v>
      </c>
      <c r="J107" s="18">
        <f>Model!$W$14*((drdp!D107)*'MBXY-TI1S'!$B107+(drdp!G107)*'MBXY-TI1S'!$C107+(drdp!J107)*'MBXY-TI1S'!$D107)</f>
        <v>0</v>
      </c>
      <c r="K107" s="21">
        <f>SUM(E$3:E106)+H107</f>
        <v>0.17075239975607168</v>
      </c>
      <c r="L107" s="21">
        <f>SUM(F$3:F106)+I107</f>
        <v>0.60478976836837939</v>
      </c>
      <c r="M107" s="21">
        <f>SUM(G$3:G106)+J107</f>
        <v>0</v>
      </c>
      <c r="N107" s="21"/>
      <c r="O107" s="21"/>
      <c r="P107" s="21"/>
      <c r="Q107" s="19">
        <f t="shared" si="5"/>
        <v>2.9156382022457308E-2</v>
      </c>
      <c r="R107" s="19">
        <f t="shared" si="5"/>
        <v>0.365770663923078</v>
      </c>
      <c r="S107" s="19">
        <f t="shared" si="5"/>
        <v>0</v>
      </c>
      <c r="T107" s="19">
        <f t="shared" si="6"/>
        <v>0.10326930429681951</v>
      </c>
      <c r="U107" s="19">
        <f t="shared" si="7"/>
        <v>0</v>
      </c>
      <c r="V107" s="19">
        <f t="shared" si="8"/>
        <v>0</v>
      </c>
    </row>
    <row r="108" spans="1:22" x14ac:dyDescent="0.25">
      <c r="A108" s="26">
        <f>Wellpath!E108</f>
        <v>3030</v>
      </c>
      <c r="B108" s="22">
        <v>0</v>
      </c>
      <c r="C108" s="22">
        <v>0</v>
      </c>
      <c r="D108" s="22">
        <f>-COS(Wellpath!$L108) * SIN(Wellpath!$O108) / (Bfield * COS(Dip))</f>
        <v>2.9361429863236312E-21</v>
      </c>
      <c r="E108" s="20">
        <f>Model!$W$14*((drdp!B108+drdp!K108)*'MBXY-TI1S'!$B108+(drdp!E108+drdp!N108)*'MBXY-TI1S'!$C108+(drdp!H108+drdp!Q108)*'MBXY-TI1S'!$D108)</f>
        <v>6.0078686467860282E-18</v>
      </c>
      <c r="F108" s="20">
        <f>Model!$W$14*((drdp!C108+drdp!L108)*'MBXY-TI1S'!$B108+(drdp!F108+drdp!O108)*'MBXY-TI1S'!$C108+(drdp!I108+drdp!R108)*'MBXY-TI1S'!$D108)</f>
        <v>1.3870257670034744E-18</v>
      </c>
      <c r="G108" s="20">
        <f>Model!$W$14*((drdp!D108+drdp!M108)*'MBXY-TI1S'!$B108+(drdp!G108+drdp!P108)*'MBXY-TI1S'!$C108+(drdp!J108+drdp!S108)*'MBXY-TI1S'!$D108)</f>
        <v>0</v>
      </c>
      <c r="H108" s="18">
        <f>Model!$W$14*((drdp!B108)*'MBXY-TI1S'!$B108+(drdp!E108)*'MBXY-TI1S'!$C108+(drdp!H108)*'MBXY-TI1S'!$D108)</f>
        <v>3.0039343233930141E-18</v>
      </c>
      <c r="I108" s="18">
        <f>Model!$W$14*((drdp!C108)*'MBXY-TI1S'!$B108+(drdp!F108)*'MBXY-TI1S'!$C108+(drdp!I108)*'MBXY-TI1S'!$D108)</f>
        <v>6.9351288350173721E-19</v>
      </c>
      <c r="J108" s="18">
        <f>Model!$W$14*((drdp!D108)*'MBXY-TI1S'!$B108+(drdp!G108)*'MBXY-TI1S'!$C108+(drdp!J108)*'MBXY-TI1S'!$D108)</f>
        <v>0</v>
      </c>
      <c r="K108" s="21">
        <f>SUM(E$3:E107)+H108</f>
        <v>0.18301187048126258</v>
      </c>
      <c r="L108" s="21">
        <f>SUM(F$3:F107)+I108</f>
        <v>0.60762009019886098</v>
      </c>
      <c r="M108" s="21">
        <f>SUM(G$3:G107)+J108</f>
        <v>0</v>
      </c>
      <c r="N108" s="21"/>
      <c r="O108" s="21"/>
      <c r="P108" s="21"/>
      <c r="Q108" s="19">
        <f t="shared" si="5"/>
        <v>3.3493344737050429E-2</v>
      </c>
      <c r="R108" s="19">
        <f t="shared" si="5"/>
        <v>0.36920217401327193</v>
      </c>
      <c r="S108" s="19">
        <f t="shared" si="5"/>
        <v>0</v>
      </c>
      <c r="T108" s="19">
        <f t="shared" si="6"/>
        <v>0.11120168924928703</v>
      </c>
      <c r="U108" s="19">
        <f t="shared" si="7"/>
        <v>0</v>
      </c>
      <c r="V108" s="19">
        <f t="shared" si="8"/>
        <v>0</v>
      </c>
    </row>
    <row r="109" spans="1:22" x14ac:dyDescent="0.25">
      <c r="A109" s="26">
        <f>Wellpath!E109</f>
        <v>3060</v>
      </c>
      <c r="B109" s="22">
        <v>0</v>
      </c>
      <c r="C109" s="22">
        <v>0</v>
      </c>
      <c r="D109" s="22">
        <f>-COS(Wellpath!$L109) * SIN(Wellpath!$O109) / (Bfield * COS(Dip))</f>
        <v>2.9361429863236312E-21</v>
      </c>
      <c r="E109" s="20">
        <f>Model!$W$14*((drdp!B109+drdp!K109)*'MBXY-TI1S'!$B109+(drdp!E109+drdp!N109)*'MBXY-TI1S'!$C109+(drdp!H109+drdp!Q109)*'MBXY-TI1S'!$D109)</f>
        <v>6.0078686467860282E-18</v>
      </c>
      <c r="F109" s="20">
        <f>Model!$W$14*((drdp!C109+drdp!L109)*'MBXY-TI1S'!$B109+(drdp!F109+drdp!O109)*'MBXY-TI1S'!$C109+(drdp!I109+drdp!R109)*'MBXY-TI1S'!$D109)</f>
        <v>1.3870257670034744E-18</v>
      </c>
      <c r="G109" s="20">
        <f>Model!$W$14*((drdp!D109+drdp!M109)*'MBXY-TI1S'!$B109+(drdp!G109+drdp!P109)*'MBXY-TI1S'!$C109+(drdp!J109+drdp!S109)*'MBXY-TI1S'!$D109)</f>
        <v>0</v>
      </c>
      <c r="H109" s="18">
        <f>Model!$W$14*((drdp!B109)*'MBXY-TI1S'!$B109+(drdp!E109)*'MBXY-TI1S'!$C109+(drdp!H109)*'MBXY-TI1S'!$D109)</f>
        <v>3.0039343233930141E-18</v>
      </c>
      <c r="I109" s="18">
        <f>Model!$W$14*((drdp!C109)*'MBXY-TI1S'!$B109+(drdp!F109)*'MBXY-TI1S'!$C109+(drdp!I109)*'MBXY-TI1S'!$D109)</f>
        <v>6.9351288350173721E-19</v>
      </c>
      <c r="J109" s="18">
        <f>Model!$W$14*((drdp!D109)*'MBXY-TI1S'!$B109+(drdp!G109)*'MBXY-TI1S'!$C109+(drdp!J109)*'MBXY-TI1S'!$D109)</f>
        <v>0</v>
      </c>
      <c r="K109" s="21">
        <f>SUM(E$3:E108)+H109</f>
        <v>0.18301187048126258</v>
      </c>
      <c r="L109" s="21">
        <f>SUM(F$3:F108)+I109</f>
        <v>0.60762009019886098</v>
      </c>
      <c r="M109" s="21">
        <f>SUM(G$3:G108)+J109</f>
        <v>0</v>
      </c>
      <c r="N109" s="21"/>
      <c r="O109" s="21"/>
      <c r="P109" s="21"/>
      <c r="Q109" s="19">
        <f t="shared" si="5"/>
        <v>3.3493344737050429E-2</v>
      </c>
      <c r="R109" s="19">
        <f t="shared" si="5"/>
        <v>0.36920217401327193</v>
      </c>
      <c r="S109" s="19">
        <f t="shared" si="5"/>
        <v>0</v>
      </c>
      <c r="T109" s="19">
        <f t="shared" si="6"/>
        <v>0.11120168924928703</v>
      </c>
      <c r="U109" s="19">
        <f t="shared" si="7"/>
        <v>0</v>
      </c>
      <c r="V109" s="19">
        <f t="shared" si="8"/>
        <v>0</v>
      </c>
    </row>
    <row r="110" spans="1:22" x14ac:dyDescent="0.25">
      <c r="A110" s="26">
        <f>Wellpath!E110</f>
        <v>3090</v>
      </c>
      <c r="B110" s="22">
        <v>0</v>
      </c>
      <c r="C110" s="22">
        <v>0</v>
      </c>
      <c r="D110" s="22">
        <f>-COS(Wellpath!$L110) * SIN(Wellpath!$O110) / (Bfield * COS(Dip))</f>
        <v>2.9361429863236312E-21</v>
      </c>
      <c r="E110" s="20">
        <f>Model!$W$14*((drdp!B110+drdp!K110)*'MBXY-TI1S'!$B110+(drdp!E110+drdp!N110)*'MBXY-TI1S'!$C110+(drdp!H110+drdp!Q110)*'MBXY-TI1S'!$D110)</f>
        <v>6.0078686467860282E-18</v>
      </c>
      <c r="F110" s="20">
        <f>Model!$W$14*((drdp!C110+drdp!L110)*'MBXY-TI1S'!$B110+(drdp!F110+drdp!O110)*'MBXY-TI1S'!$C110+(drdp!I110+drdp!R110)*'MBXY-TI1S'!$D110)</f>
        <v>1.3870257670034744E-18</v>
      </c>
      <c r="G110" s="20">
        <f>Model!$W$14*((drdp!D110+drdp!M110)*'MBXY-TI1S'!$B110+(drdp!G110+drdp!P110)*'MBXY-TI1S'!$C110+(drdp!J110+drdp!S110)*'MBXY-TI1S'!$D110)</f>
        <v>0</v>
      </c>
      <c r="H110" s="18">
        <f>Model!$W$14*((drdp!B110)*'MBXY-TI1S'!$B110+(drdp!E110)*'MBXY-TI1S'!$C110+(drdp!H110)*'MBXY-TI1S'!$D110)</f>
        <v>3.0039343233930141E-18</v>
      </c>
      <c r="I110" s="18">
        <f>Model!$W$14*((drdp!C110)*'MBXY-TI1S'!$B110+(drdp!F110)*'MBXY-TI1S'!$C110+(drdp!I110)*'MBXY-TI1S'!$D110)</f>
        <v>6.9351288350173721E-19</v>
      </c>
      <c r="J110" s="18">
        <f>Model!$W$14*((drdp!D110)*'MBXY-TI1S'!$B110+(drdp!G110)*'MBXY-TI1S'!$C110+(drdp!J110)*'MBXY-TI1S'!$D110)</f>
        <v>0</v>
      </c>
      <c r="K110" s="21">
        <f>SUM(E$3:E109)+H110</f>
        <v>0.18301187048126258</v>
      </c>
      <c r="L110" s="21">
        <f>SUM(F$3:F109)+I110</f>
        <v>0.60762009019886098</v>
      </c>
      <c r="M110" s="21">
        <f>SUM(G$3:G109)+J110</f>
        <v>0</v>
      </c>
      <c r="N110" s="21"/>
      <c r="O110" s="21"/>
      <c r="P110" s="21"/>
      <c r="Q110" s="19">
        <f t="shared" si="5"/>
        <v>3.3493344737050429E-2</v>
      </c>
      <c r="R110" s="19">
        <f t="shared" si="5"/>
        <v>0.36920217401327193</v>
      </c>
      <c r="S110" s="19">
        <f t="shared" si="5"/>
        <v>0</v>
      </c>
      <c r="T110" s="19">
        <f t="shared" si="6"/>
        <v>0.11120168924928703</v>
      </c>
      <c r="U110" s="19">
        <f t="shared" si="7"/>
        <v>0</v>
      </c>
      <c r="V110" s="19">
        <f t="shared" si="8"/>
        <v>0</v>
      </c>
    </row>
    <row r="111" spans="1:22" x14ac:dyDescent="0.25">
      <c r="A111" s="26">
        <f>Wellpath!E111</f>
        <v>3120</v>
      </c>
      <c r="B111" s="22">
        <v>0</v>
      </c>
      <c r="C111" s="22">
        <v>0</v>
      </c>
      <c r="D111" s="22">
        <f>-COS(Wellpath!$L111) * SIN(Wellpath!$O111) / (Bfield * COS(Dip))</f>
        <v>2.9361429863236312E-21</v>
      </c>
      <c r="E111" s="20">
        <f>Model!$W$14*((drdp!B111+drdp!K111)*'MBXY-TI1S'!$B111+(drdp!E111+drdp!N111)*'MBXY-TI1S'!$C111+(drdp!H111+drdp!Q111)*'MBXY-TI1S'!$D111)</f>
        <v>6.0078686467860282E-18</v>
      </c>
      <c r="F111" s="20">
        <f>Model!$W$14*((drdp!C111+drdp!L111)*'MBXY-TI1S'!$B111+(drdp!F111+drdp!O111)*'MBXY-TI1S'!$C111+(drdp!I111+drdp!R111)*'MBXY-TI1S'!$D111)</f>
        <v>1.3870257670034744E-18</v>
      </c>
      <c r="G111" s="20">
        <f>Model!$W$14*((drdp!D111+drdp!M111)*'MBXY-TI1S'!$B111+(drdp!G111+drdp!P111)*'MBXY-TI1S'!$C111+(drdp!J111+drdp!S111)*'MBXY-TI1S'!$D111)</f>
        <v>0</v>
      </c>
      <c r="H111" s="18">
        <f>Model!$W$14*((drdp!B111)*'MBXY-TI1S'!$B111+(drdp!E111)*'MBXY-TI1S'!$C111+(drdp!H111)*'MBXY-TI1S'!$D111)</f>
        <v>3.0039343233930141E-18</v>
      </c>
      <c r="I111" s="18">
        <f>Model!$W$14*((drdp!C111)*'MBXY-TI1S'!$B111+(drdp!F111)*'MBXY-TI1S'!$C111+(drdp!I111)*'MBXY-TI1S'!$D111)</f>
        <v>6.9351288350173721E-19</v>
      </c>
      <c r="J111" s="18">
        <f>Model!$W$14*((drdp!D111)*'MBXY-TI1S'!$B111+(drdp!G111)*'MBXY-TI1S'!$C111+(drdp!J111)*'MBXY-TI1S'!$D111)</f>
        <v>0</v>
      </c>
      <c r="K111" s="21">
        <f>SUM(E$3:E110)+H111</f>
        <v>0.18301187048126258</v>
      </c>
      <c r="L111" s="21">
        <f>SUM(F$3:F110)+I111</f>
        <v>0.60762009019886098</v>
      </c>
      <c r="M111" s="21">
        <f>SUM(G$3:G110)+J111</f>
        <v>0</v>
      </c>
      <c r="N111" s="21"/>
      <c r="O111" s="21"/>
      <c r="P111" s="21"/>
      <c r="Q111" s="19">
        <f t="shared" si="5"/>
        <v>3.3493344737050429E-2</v>
      </c>
      <c r="R111" s="19">
        <f t="shared" si="5"/>
        <v>0.36920217401327193</v>
      </c>
      <c r="S111" s="19">
        <f t="shared" si="5"/>
        <v>0</v>
      </c>
      <c r="T111" s="19">
        <f t="shared" si="6"/>
        <v>0.11120168924928703</v>
      </c>
      <c r="U111" s="19">
        <f t="shared" si="7"/>
        <v>0</v>
      </c>
      <c r="V111" s="19">
        <f t="shared" si="8"/>
        <v>0</v>
      </c>
    </row>
    <row r="112" spans="1:22" x14ac:dyDescent="0.25">
      <c r="A112" s="26">
        <f>Wellpath!E112</f>
        <v>3150</v>
      </c>
      <c r="B112" s="22">
        <v>0</v>
      </c>
      <c r="C112" s="22">
        <v>0</v>
      </c>
      <c r="D112" s="22">
        <f>-COS(Wellpath!$L112) * SIN(Wellpath!$O112) / (Bfield * COS(Dip))</f>
        <v>2.9361429863236312E-21</v>
      </c>
      <c r="E112" s="20">
        <f>Model!$W$14*((drdp!B112+drdp!K112)*'MBXY-TI1S'!$B112+(drdp!E112+drdp!N112)*'MBXY-TI1S'!$C112+(drdp!H112+drdp!Q112)*'MBXY-TI1S'!$D112)</f>
        <v>6.0078686467860282E-18</v>
      </c>
      <c r="F112" s="20">
        <f>Model!$W$14*((drdp!C112+drdp!L112)*'MBXY-TI1S'!$B112+(drdp!F112+drdp!O112)*'MBXY-TI1S'!$C112+(drdp!I112+drdp!R112)*'MBXY-TI1S'!$D112)</f>
        <v>1.3870257670034744E-18</v>
      </c>
      <c r="G112" s="20">
        <f>Model!$W$14*((drdp!D112+drdp!M112)*'MBXY-TI1S'!$B112+(drdp!G112+drdp!P112)*'MBXY-TI1S'!$C112+(drdp!J112+drdp!S112)*'MBXY-TI1S'!$D112)</f>
        <v>0</v>
      </c>
      <c r="H112" s="18">
        <f>Model!$W$14*((drdp!B112)*'MBXY-TI1S'!$B112+(drdp!E112)*'MBXY-TI1S'!$C112+(drdp!H112)*'MBXY-TI1S'!$D112)</f>
        <v>3.0039343233930141E-18</v>
      </c>
      <c r="I112" s="18">
        <f>Model!$W$14*((drdp!C112)*'MBXY-TI1S'!$B112+(drdp!F112)*'MBXY-TI1S'!$C112+(drdp!I112)*'MBXY-TI1S'!$D112)</f>
        <v>6.9351288350173721E-19</v>
      </c>
      <c r="J112" s="18">
        <f>Model!$W$14*((drdp!D112)*'MBXY-TI1S'!$B112+(drdp!G112)*'MBXY-TI1S'!$C112+(drdp!J112)*'MBXY-TI1S'!$D112)</f>
        <v>0</v>
      </c>
      <c r="K112" s="21">
        <f>SUM(E$3:E111)+H112</f>
        <v>0.18301187048126258</v>
      </c>
      <c r="L112" s="21">
        <f>SUM(F$3:F111)+I112</f>
        <v>0.60762009019886098</v>
      </c>
      <c r="M112" s="21">
        <f>SUM(G$3:G111)+J112</f>
        <v>0</v>
      </c>
      <c r="N112" s="21"/>
      <c r="O112" s="21"/>
      <c r="P112" s="21"/>
      <c r="Q112" s="19">
        <f t="shared" si="5"/>
        <v>3.3493344737050429E-2</v>
      </c>
      <c r="R112" s="19">
        <f t="shared" si="5"/>
        <v>0.36920217401327193</v>
      </c>
      <c r="S112" s="19">
        <f t="shared" si="5"/>
        <v>0</v>
      </c>
      <c r="T112" s="19">
        <f t="shared" si="6"/>
        <v>0.11120168924928703</v>
      </c>
      <c r="U112" s="19">
        <f t="shared" si="7"/>
        <v>0</v>
      </c>
      <c r="V112" s="19">
        <f t="shared" si="8"/>
        <v>0</v>
      </c>
    </row>
    <row r="113" spans="1:22" x14ac:dyDescent="0.25">
      <c r="A113" s="26">
        <f>Wellpath!E113</f>
        <v>3180</v>
      </c>
      <c r="B113" s="22">
        <v>0</v>
      </c>
      <c r="C113" s="22">
        <v>0</v>
      </c>
      <c r="D113" s="22">
        <f>-COS(Wellpath!$L113) * SIN(Wellpath!$O113) / (Bfield * COS(Dip))</f>
        <v>2.9361429863236312E-21</v>
      </c>
      <c r="E113" s="20">
        <f>Model!$W$14*((drdp!B113+drdp!K113)*'MBXY-TI1S'!$B113+(drdp!E113+drdp!N113)*'MBXY-TI1S'!$C113+(drdp!H113+drdp!Q113)*'MBXY-TI1S'!$D113)</f>
        <v>6.0078686467860282E-18</v>
      </c>
      <c r="F113" s="20">
        <f>Model!$W$14*((drdp!C113+drdp!L113)*'MBXY-TI1S'!$B113+(drdp!F113+drdp!O113)*'MBXY-TI1S'!$C113+(drdp!I113+drdp!R113)*'MBXY-TI1S'!$D113)</f>
        <v>1.3870257670034744E-18</v>
      </c>
      <c r="G113" s="20">
        <f>Model!$W$14*((drdp!D113+drdp!M113)*'MBXY-TI1S'!$B113+(drdp!G113+drdp!P113)*'MBXY-TI1S'!$C113+(drdp!J113+drdp!S113)*'MBXY-TI1S'!$D113)</f>
        <v>0</v>
      </c>
      <c r="H113" s="18">
        <f>Model!$W$14*((drdp!B113)*'MBXY-TI1S'!$B113+(drdp!E113)*'MBXY-TI1S'!$C113+(drdp!H113)*'MBXY-TI1S'!$D113)</f>
        <v>3.0039343233930141E-18</v>
      </c>
      <c r="I113" s="18">
        <f>Model!$W$14*((drdp!C113)*'MBXY-TI1S'!$B113+(drdp!F113)*'MBXY-TI1S'!$C113+(drdp!I113)*'MBXY-TI1S'!$D113)</f>
        <v>6.9351288350173721E-19</v>
      </c>
      <c r="J113" s="18">
        <f>Model!$W$14*((drdp!D113)*'MBXY-TI1S'!$B113+(drdp!G113)*'MBXY-TI1S'!$C113+(drdp!J113)*'MBXY-TI1S'!$D113)</f>
        <v>0</v>
      </c>
      <c r="K113" s="21">
        <f>SUM(E$3:E112)+H113</f>
        <v>0.18301187048126258</v>
      </c>
      <c r="L113" s="21">
        <f>SUM(F$3:F112)+I113</f>
        <v>0.60762009019886098</v>
      </c>
      <c r="M113" s="21">
        <f>SUM(G$3:G112)+J113</f>
        <v>0</v>
      </c>
      <c r="N113" s="21"/>
      <c r="O113" s="21"/>
      <c r="P113" s="21"/>
      <c r="Q113" s="19">
        <f t="shared" si="5"/>
        <v>3.3493344737050429E-2</v>
      </c>
      <c r="R113" s="19">
        <f t="shared" si="5"/>
        <v>0.36920217401327193</v>
      </c>
      <c r="S113" s="19">
        <f t="shared" si="5"/>
        <v>0</v>
      </c>
      <c r="T113" s="19">
        <f t="shared" si="6"/>
        <v>0.11120168924928703</v>
      </c>
      <c r="U113" s="19">
        <f t="shared" si="7"/>
        <v>0</v>
      </c>
      <c r="V113" s="19">
        <f t="shared" si="8"/>
        <v>0</v>
      </c>
    </row>
    <row r="114" spans="1:22" x14ac:dyDescent="0.25">
      <c r="A114" s="26">
        <f>Wellpath!E114</f>
        <v>3210</v>
      </c>
      <c r="B114" s="22">
        <v>0</v>
      </c>
      <c r="C114" s="22">
        <v>0</v>
      </c>
      <c r="D114" s="22">
        <f>-COS(Wellpath!$L114) * SIN(Wellpath!$O114) / (Bfield * COS(Dip))</f>
        <v>2.9361429863236312E-21</v>
      </c>
      <c r="E114" s="20">
        <f>Model!$W$14*((drdp!B114+drdp!K114)*'MBXY-TI1S'!$B114+(drdp!E114+drdp!N114)*'MBXY-TI1S'!$C114+(drdp!H114+drdp!Q114)*'MBXY-TI1S'!$D114)</f>
        <v>6.0078686467860282E-18</v>
      </c>
      <c r="F114" s="20">
        <f>Model!$W$14*((drdp!C114+drdp!L114)*'MBXY-TI1S'!$B114+(drdp!F114+drdp!O114)*'MBXY-TI1S'!$C114+(drdp!I114+drdp!R114)*'MBXY-TI1S'!$D114)</f>
        <v>1.3870257670034744E-18</v>
      </c>
      <c r="G114" s="20">
        <f>Model!$W$14*((drdp!D114+drdp!M114)*'MBXY-TI1S'!$B114+(drdp!G114+drdp!P114)*'MBXY-TI1S'!$C114+(drdp!J114+drdp!S114)*'MBXY-TI1S'!$D114)</f>
        <v>0</v>
      </c>
      <c r="H114" s="18">
        <f>Model!$W$14*((drdp!B114)*'MBXY-TI1S'!$B114+(drdp!E114)*'MBXY-TI1S'!$C114+(drdp!H114)*'MBXY-TI1S'!$D114)</f>
        <v>3.0039343233930141E-18</v>
      </c>
      <c r="I114" s="18">
        <f>Model!$W$14*((drdp!C114)*'MBXY-TI1S'!$B114+(drdp!F114)*'MBXY-TI1S'!$C114+(drdp!I114)*'MBXY-TI1S'!$D114)</f>
        <v>6.9351288350173721E-19</v>
      </c>
      <c r="J114" s="18">
        <f>Model!$W$14*((drdp!D114)*'MBXY-TI1S'!$B114+(drdp!G114)*'MBXY-TI1S'!$C114+(drdp!J114)*'MBXY-TI1S'!$D114)</f>
        <v>0</v>
      </c>
      <c r="K114" s="21">
        <f>SUM(E$3:E113)+H114</f>
        <v>0.18301187048126258</v>
      </c>
      <c r="L114" s="21">
        <f>SUM(F$3:F113)+I114</f>
        <v>0.60762009019886098</v>
      </c>
      <c r="M114" s="21">
        <f>SUM(G$3:G113)+J114</f>
        <v>0</v>
      </c>
      <c r="N114" s="21"/>
      <c r="O114" s="21"/>
      <c r="P114" s="21"/>
      <c r="Q114" s="19">
        <f t="shared" si="5"/>
        <v>3.3493344737050429E-2</v>
      </c>
      <c r="R114" s="19">
        <f t="shared" si="5"/>
        <v>0.36920217401327193</v>
      </c>
      <c r="S114" s="19">
        <f t="shared" si="5"/>
        <v>0</v>
      </c>
      <c r="T114" s="19">
        <f t="shared" si="6"/>
        <v>0.11120168924928703</v>
      </c>
      <c r="U114" s="19">
        <f t="shared" si="7"/>
        <v>0</v>
      </c>
      <c r="V114" s="19">
        <f t="shared" si="8"/>
        <v>0</v>
      </c>
    </row>
    <row r="115" spans="1:22" x14ac:dyDescent="0.25">
      <c r="A115" s="26">
        <f>Wellpath!E115</f>
        <v>3240</v>
      </c>
      <c r="B115" s="22">
        <v>0</v>
      </c>
      <c r="C115" s="22">
        <v>0</v>
      </c>
      <c r="D115" s="22">
        <f>-COS(Wellpath!$L115) * SIN(Wellpath!$O115) / (Bfield * COS(Dip))</f>
        <v>2.9361429863236312E-21</v>
      </c>
      <c r="E115" s="20">
        <f>Model!$W$14*((drdp!B115+drdp!K115)*'MBXY-TI1S'!$B115+(drdp!E115+drdp!N115)*'MBXY-TI1S'!$C115+(drdp!H115+drdp!Q115)*'MBXY-TI1S'!$D115)</f>
        <v>6.0078686467860282E-18</v>
      </c>
      <c r="F115" s="20">
        <f>Model!$W$14*((drdp!C115+drdp!L115)*'MBXY-TI1S'!$B115+(drdp!F115+drdp!O115)*'MBXY-TI1S'!$C115+(drdp!I115+drdp!R115)*'MBXY-TI1S'!$D115)</f>
        <v>1.3870257670034744E-18</v>
      </c>
      <c r="G115" s="20">
        <f>Model!$W$14*((drdp!D115+drdp!M115)*'MBXY-TI1S'!$B115+(drdp!G115+drdp!P115)*'MBXY-TI1S'!$C115+(drdp!J115+drdp!S115)*'MBXY-TI1S'!$D115)</f>
        <v>0</v>
      </c>
      <c r="H115" s="18">
        <f>Model!$W$14*((drdp!B115)*'MBXY-TI1S'!$B115+(drdp!E115)*'MBXY-TI1S'!$C115+(drdp!H115)*'MBXY-TI1S'!$D115)</f>
        <v>3.0039343233930141E-18</v>
      </c>
      <c r="I115" s="18">
        <f>Model!$W$14*((drdp!C115)*'MBXY-TI1S'!$B115+(drdp!F115)*'MBXY-TI1S'!$C115+(drdp!I115)*'MBXY-TI1S'!$D115)</f>
        <v>6.9351288350173721E-19</v>
      </c>
      <c r="J115" s="18">
        <f>Model!$W$14*((drdp!D115)*'MBXY-TI1S'!$B115+(drdp!G115)*'MBXY-TI1S'!$C115+(drdp!J115)*'MBXY-TI1S'!$D115)</f>
        <v>0</v>
      </c>
      <c r="K115" s="21">
        <f>SUM(E$3:E114)+H115</f>
        <v>0.18301187048126258</v>
      </c>
      <c r="L115" s="21">
        <f>SUM(F$3:F114)+I115</f>
        <v>0.60762009019886098</v>
      </c>
      <c r="M115" s="21">
        <f>SUM(G$3:G114)+J115</f>
        <v>0</v>
      </c>
      <c r="N115" s="21"/>
      <c r="O115" s="21"/>
      <c r="P115" s="21"/>
      <c r="Q115" s="19">
        <f t="shared" si="5"/>
        <v>3.3493344737050429E-2</v>
      </c>
      <c r="R115" s="19">
        <f t="shared" si="5"/>
        <v>0.36920217401327193</v>
      </c>
      <c r="S115" s="19">
        <f t="shared" si="5"/>
        <v>0</v>
      </c>
      <c r="T115" s="19">
        <f t="shared" si="6"/>
        <v>0.11120168924928703</v>
      </c>
      <c r="U115" s="19">
        <f t="shared" si="7"/>
        <v>0</v>
      </c>
      <c r="V115" s="19">
        <f t="shared" si="8"/>
        <v>0</v>
      </c>
    </row>
    <row r="116" spans="1:22" x14ac:dyDescent="0.25">
      <c r="A116" s="26">
        <f>Wellpath!E116</f>
        <v>3270</v>
      </c>
      <c r="B116" s="22">
        <v>0</v>
      </c>
      <c r="C116" s="22">
        <v>0</v>
      </c>
      <c r="D116" s="22">
        <f>-COS(Wellpath!$L116) * SIN(Wellpath!$O116) / (Bfield * COS(Dip))</f>
        <v>2.9361429863236312E-21</v>
      </c>
      <c r="E116" s="20">
        <f>Model!$W$14*((drdp!B116+drdp!K116)*'MBXY-TI1S'!$B116+(drdp!E116+drdp!N116)*'MBXY-TI1S'!$C116+(drdp!H116+drdp!Q116)*'MBXY-TI1S'!$D116)</f>
        <v>6.0078686467860282E-18</v>
      </c>
      <c r="F116" s="20">
        <f>Model!$W$14*((drdp!C116+drdp!L116)*'MBXY-TI1S'!$B116+(drdp!F116+drdp!O116)*'MBXY-TI1S'!$C116+(drdp!I116+drdp!R116)*'MBXY-TI1S'!$D116)</f>
        <v>1.3870257670034744E-18</v>
      </c>
      <c r="G116" s="20">
        <f>Model!$W$14*((drdp!D116+drdp!M116)*'MBXY-TI1S'!$B116+(drdp!G116+drdp!P116)*'MBXY-TI1S'!$C116+(drdp!J116+drdp!S116)*'MBXY-TI1S'!$D116)</f>
        <v>0</v>
      </c>
      <c r="H116" s="18">
        <f>Model!$W$14*((drdp!B116)*'MBXY-TI1S'!$B116+(drdp!E116)*'MBXY-TI1S'!$C116+(drdp!H116)*'MBXY-TI1S'!$D116)</f>
        <v>3.0039343233930141E-18</v>
      </c>
      <c r="I116" s="18">
        <f>Model!$W$14*((drdp!C116)*'MBXY-TI1S'!$B116+(drdp!F116)*'MBXY-TI1S'!$C116+(drdp!I116)*'MBXY-TI1S'!$D116)</f>
        <v>6.9351288350173721E-19</v>
      </c>
      <c r="J116" s="18">
        <f>Model!$W$14*((drdp!D116)*'MBXY-TI1S'!$B116+(drdp!G116)*'MBXY-TI1S'!$C116+(drdp!J116)*'MBXY-TI1S'!$D116)</f>
        <v>0</v>
      </c>
      <c r="K116" s="21">
        <f>SUM(E$3:E115)+H116</f>
        <v>0.18301187048126258</v>
      </c>
      <c r="L116" s="21">
        <f>SUM(F$3:F115)+I116</f>
        <v>0.60762009019886098</v>
      </c>
      <c r="M116" s="21">
        <f>SUM(G$3:G115)+J116</f>
        <v>0</v>
      </c>
      <c r="N116" s="21"/>
      <c r="O116" s="21"/>
      <c r="P116" s="21"/>
      <c r="Q116" s="19">
        <f t="shared" si="5"/>
        <v>3.3493344737050429E-2</v>
      </c>
      <c r="R116" s="19">
        <f t="shared" si="5"/>
        <v>0.36920217401327193</v>
      </c>
      <c r="S116" s="19">
        <f t="shared" si="5"/>
        <v>0</v>
      </c>
      <c r="T116" s="19">
        <f t="shared" si="6"/>
        <v>0.11120168924928703</v>
      </c>
      <c r="U116" s="19">
        <f t="shared" si="7"/>
        <v>0</v>
      </c>
      <c r="V116" s="19">
        <f t="shared" si="8"/>
        <v>0</v>
      </c>
    </row>
    <row r="117" spans="1:22" x14ac:dyDescent="0.25">
      <c r="A117" s="26">
        <f>Wellpath!E117</f>
        <v>3300</v>
      </c>
      <c r="B117" s="22">
        <v>0</v>
      </c>
      <c r="C117" s="22">
        <v>0</v>
      </c>
      <c r="D117" s="22">
        <f>-COS(Wellpath!$L117) * SIN(Wellpath!$O117) / (Bfield * COS(Dip))</f>
        <v>2.9361429863236312E-21</v>
      </c>
      <c r="E117" s="20">
        <f>Model!$W$14*((drdp!B117+drdp!K117)*'MBXY-TI1S'!$B117+(drdp!E117+drdp!N117)*'MBXY-TI1S'!$C117+(drdp!H117+drdp!Q117)*'MBXY-TI1S'!$D117)</f>
        <v>6.0078686467860282E-18</v>
      </c>
      <c r="F117" s="20">
        <f>Model!$W$14*((drdp!C117+drdp!L117)*'MBXY-TI1S'!$B117+(drdp!F117+drdp!O117)*'MBXY-TI1S'!$C117+(drdp!I117+drdp!R117)*'MBXY-TI1S'!$D117)</f>
        <v>1.3870257670034744E-18</v>
      </c>
      <c r="G117" s="20">
        <f>Model!$W$14*((drdp!D117+drdp!M117)*'MBXY-TI1S'!$B117+(drdp!G117+drdp!P117)*'MBXY-TI1S'!$C117+(drdp!J117+drdp!S117)*'MBXY-TI1S'!$D117)</f>
        <v>0</v>
      </c>
      <c r="H117" s="18">
        <f>Model!$W$14*((drdp!B117)*'MBXY-TI1S'!$B117+(drdp!E117)*'MBXY-TI1S'!$C117+(drdp!H117)*'MBXY-TI1S'!$D117)</f>
        <v>3.0039343233930141E-18</v>
      </c>
      <c r="I117" s="18">
        <f>Model!$W$14*((drdp!C117)*'MBXY-TI1S'!$B117+(drdp!F117)*'MBXY-TI1S'!$C117+(drdp!I117)*'MBXY-TI1S'!$D117)</f>
        <v>6.9351288350173721E-19</v>
      </c>
      <c r="J117" s="18">
        <f>Model!$W$14*((drdp!D117)*'MBXY-TI1S'!$B117+(drdp!G117)*'MBXY-TI1S'!$C117+(drdp!J117)*'MBXY-TI1S'!$D117)</f>
        <v>0</v>
      </c>
      <c r="K117" s="21">
        <f>SUM(E$3:E116)+H117</f>
        <v>0.18301187048126258</v>
      </c>
      <c r="L117" s="21">
        <f>SUM(F$3:F116)+I117</f>
        <v>0.60762009019886098</v>
      </c>
      <c r="M117" s="21">
        <f>SUM(G$3:G116)+J117</f>
        <v>0</v>
      </c>
      <c r="N117" s="21"/>
      <c r="O117" s="21"/>
      <c r="P117" s="21"/>
      <c r="Q117" s="19">
        <f t="shared" si="5"/>
        <v>3.3493344737050429E-2</v>
      </c>
      <c r="R117" s="19">
        <f t="shared" si="5"/>
        <v>0.36920217401327193</v>
      </c>
      <c r="S117" s="19">
        <f t="shared" si="5"/>
        <v>0</v>
      </c>
      <c r="T117" s="19">
        <f t="shared" si="6"/>
        <v>0.11120168924928703</v>
      </c>
      <c r="U117" s="19">
        <f t="shared" si="7"/>
        <v>0</v>
      </c>
      <c r="V117" s="19">
        <f t="shared" si="8"/>
        <v>0</v>
      </c>
    </row>
    <row r="118" spans="1:22" x14ac:dyDescent="0.25">
      <c r="A118" s="26">
        <f>Wellpath!E118</f>
        <v>3330</v>
      </c>
      <c r="B118" s="22">
        <v>0</v>
      </c>
      <c r="C118" s="22">
        <v>0</v>
      </c>
      <c r="D118" s="22">
        <f>-COS(Wellpath!$L118) * SIN(Wellpath!$O118) / (Bfield * COS(Dip))</f>
        <v>2.9361429863236312E-21</v>
      </c>
      <c r="E118" s="20">
        <f>Model!$W$14*((drdp!B118+drdp!K118)*'MBXY-TI1S'!$B118+(drdp!E118+drdp!N118)*'MBXY-TI1S'!$C118+(drdp!H118+drdp!Q118)*'MBXY-TI1S'!$D118)</f>
        <v>6.0078686467860282E-18</v>
      </c>
      <c r="F118" s="20">
        <f>Model!$W$14*((drdp!C118+drdp!L118)*'MBXY-TI1S'!$B118+(drdp!F118+drdp!O118)*'MBXY-TI1S'!$C118+(drdp!I118+drdp!R118)*'MBXY-TI1S'!$D118)</f>
        <v>1.3870257670034744E-18</v>
      </c>
      <c r="G118" s="20">
        <f>Model!$W$14*((drdp!D118+drdp!M118)*'MBXY-TI1S'!$B118+(drdp!G118+drdp!P118)*'MBXY-TI1S'!$C118+(drdp!J118+drdp!S118)*'MBXY-TI1S'!$D118)</f>
        <v>0</v>
      </c>
      <c r="H118" s="18">
        <f>Model!$W$14*((drdp!B118)*'MBXY-TI1S'!$B118+(drdp!E118)*'MBXY-TI1S'!$C118+(drdp!H118)*'MBXY-TI1S'!$D118)</f>
        <v>3.0039343233930141E-18</v>
      </c>
      <c r="I118" s="18">
        <f>Model!$W$14*((drdp!C118)*'MBXY-TI1S'!$B118+(drdp!F118)*'MBXY-TI1S'!$C118+(drdp!I118)*'MBXY-TI1S'!$D118)</f>
        <v>6.9351288350173721E-19</v>
      </c>
      <c r="J118" s="18">
        <f>Model!$W$14*((drdp!D118)*'MBXY-TI1S'!$B118+(drdp!G118)*'MBXY-TI1S'!$C118+(drdp!J118)*'MBXY-TI1S'!$D118)</f>
        <v>0</v>
      </c>
      <c r="K118" s="21">
        <f>SUM(E$3:E117)+H118</f>
        <v>0.18301187048126258</v>
      </c>
      <c r="L118" s="21">
        <f>SUM(F$3:F117)+I118</f>
        <v>0.60762009019886098</v>
      </c>
      <c r="M118" s="21">
        <f>SUM(G$3:G117)+J118</f>
        <v>0</v>
      </c>
      <c r="N118" s="21"/>
      <c r="O118" s="21"/>
      <c r="P118" s="21"/>
      <c r="Q118" s="19">
        <f t="shared" si="5"/>
        <v>3.3493344737050429E-2</v>
      </c>
      <c r="R118" s="19">
        <f t="shared" si="5"/>
        <v>0.36920217401327193</v>
      </c>
      <c r="S118" s="19">
        <f t="shared" si="5"/>
        <v>0</v>
      </c>
      <c r="T118" s="19">
        <f t="shared" si="6"/>
        <v>0.11120168924928703</v>
      </c>
      <c r="U118" s="19">
        <f t="shared" si="7"/>
        <v>0</v>
      </c>
      <c r="V118" s="19">
        <f t="shared" si="8"/>
        <v>0</v>
      </c>
    </row>
    <row r="119" spans="1:22" x14ac:dyDescent="0.25">
      <c r="A119" s="26">
        <f>Wellpath!E119</f>
        <v>3360</v>
      </c>
      <c r="B119" s="22">
        <v>0</v>
      </c>
      <c r="C119" s="22">
        <v>0</v>
      </c>
      <c r="D119" s="22">
        <f>-COS(Wellpath!$L119) * SIN(Wellpath!$O119) / (Bfield * COS(Dip))</f>
        <v>2.9361429863236312E-21</v>
      </c>
      <c r="E119" s="20">
        <f>Model!$W$14*((drdp!B119+drdp!K119)*'MBXY-TI1S'!$B119+(drdp!E119+drdp!N119)*'MBXY-TI1S'!$C119+(drdp!H119+drdp!Q119)*'MBXY-TI1S'!$D119)</f>
        <v>6.0078686467860282E-18</v>
      </c>
      <c r="F119" s="20">
        <f>Model!$W$14*((drdp!C119+drdp!L119)*'MBXY-TI1S'!$B119+(drdp!F119+drdp!O119)*'MBXY-TI1S'!$C119+(drdp!I119+drdp!R119)*'MBXY-TI1S'!$D119)</f>
        <v>1.3870257670034744E-18</v>
      </c>
      <c r="G119" s="20">
        <f>Model!$W$14*((drdp!D119+drdp!M119)*'MBXY-TI1S'!$B119+(drdp!G119+drdp!P119)*'MBXY-TI1S'!$C119+(drdp!J119+drdp!S119)*'MBXY-TI1S'!$D119)</f>
        <v>0</v>
      </c>
      <c r="H119" s="18">
        <f>Model!$W$14*((drdp!B119)*'MBXY-TI1S'!$B119+(drdp!E119)*'MBXY-TI1S'!$C119+(drdp!H119)*'MBXY-TI1S'!$D119)</f>
        <v>3.0039343233930141E-18</v>
      </c>
      <c r="I119" s="18">
        <f>Model!$W$14*((drdp!C119)*'MBXY-TI1S'!$B119+(drdp!F119)*'MBXY-TI1S'!$C119+(drdp!I119)*'MBXY-TI1S'!$D119)</f>
        <v>6.9351288350173721E-19</v>
      </c>
      <c r="J119" s="18">
        <f>Model!$W$14*((drdp!D119)*'MBXY-TI1S'!$B119+(drdp!G119)*'MBXY-TI1S'!$C119+(drdp!J119)*'MBXY-TI1S'!$D119)</f>
        <v>0</v>
      </c>
      <c r="K119" s="21">
        <f>SUM(E$3:E118)+H119</f>
        <v>0.18301187048126258</v>
      </c>
      <c r="L119" s="21">
        <f>SUM(F$3:F118)+I119</f>
        <v>0.60762009019886098</v>
      </c>
      <c r="M119" s="21">
        <f>SUM(G$3:G118)+J119</f>
        <v>0</v>
      </c>
      <c r="N119" s="21"/>
      <c r="O119" s="21"/>
      <c r="P119" s="21"/>
      <c r="Q119" s="19">
        <f t="shared" si="5"/>
        <v>3.3493344737050429E-2</v>
      </c>
      <c r="R119" s="19">
        <f t="shared" si="5"/>
        <v>0.36920217401327193</v>
      </c>
      <c r="S119" s="19">
        <f t="shared" si="5"/>
        <v>0</v>
      </c>
      <c r="T119" s="19">
        <f t="shared" si="6"/>
        <v>0.11120168924928703</v>
      </c>
      <c r="U119" s="19">
        <f t="shared" si="7"/>
        <v>0</v>
      </c>
      <c r="V119" s="19">
        <f t="shared" si="8"/>
        <v>0</v>
      </c>
    </row>
    <row r="120" spans="1:22" x14ac:dyDescent="0.25">
      <c r="A120" s="26">
        <f>Wellpath!E120</f>
        <v>3390</v>
      </c>
      <c r="B120" s="22">
        <v>0</v>
      </c>
      <c r="C120" s="22">
        <v>0</v>
      </c>
      <c r="D120" s="22">
        <f>-COS(Wellpath!$L120) * SIN(Wellpath!$O120) / (Bfield * COS(Dip))</f>
        <v>2.9361429863236312E-21</v>
      </c>
      <c r="E120" s="20">
        <f>Model!$W$14*((drdp!B120+drdp!K120)*'MBXY-TI1S'!$B120+(drdp!E120+drdp!N120)*'MBXY-TI1S'!$C120+(drdp!H120+drdp!Q120)*'MBXY-TI1S'!$D120)</f>
        <v>6.0078686467860282E-18</v>
      </c>
      <c r="F120" s="20">
        <f>Model!$W$14*((drdp!C120+drdp!L120)*'MBXY-TI1S'!$B120+(drdp!F120+drdp!O120)*'MBXY-TI1S'!$C120+(drdp!I120+drdp!R120)*'MBXY-TI1S'!$D120)</f>
        <v>1.3870257670034744E-18</v>
      </c>
      <c r="G120" s="20">
        <f>Model!$W$14*((drdp!D120+drdp!M120)*'MBXY-TI1S'!$B120+(drdp!G120+drdp!P120)*'MBXY-TI1S'!$C120+(drdp!J120+drdp!S120)*'MBXY-TI1S'!$D120)</f>
        <v>0</v>
      </c>
      <c r="H120" s="18">
        <f>Model!$W$14*((drdp!B120)*'MBXY-TI1S'!$B120+(drdp!E120)*'MBXY-TI1S'!$C120+(drdp!H120)*'MBXY-TI1S'!$D120)</f>
        <v>3.0039343233930141E-18</v>
      </c>
      <c r="I120" s="18">
        <f>Model!$W$14*((drdp!C120)*'MBXY-TI1S'!$B120+(drdp!F120)*'MBXY-TI1S'!$C120+(drdp!I120)*'MBXY-TI1S'!$D120)</f>
        <v>6.9351288350173721E-19</v>
      </c>
      <c r="J120" s="18">
        <f>Model!$W$14*((drdp!D120)*'MBXY-TI1S'!$B120+(drdp!G120)*'MBXY-TI1S'!$C120+(drdp!J120)*'MBXY-TI1S'!$D120)</f>
        <v>0</v>
      </c>
      <c r="K120" s="21">
        <f>SUM(E$3:E119)+H120</f>
        <v>0.18301187048126258</v>
      </c>
      <c r="L120" s="21">
        <f>SUM(F$3:F119)+I120</f>
        <v>0.60762009019886098</v>
      </c>
      <c r="M120" s="21">
        <f>SUM(G$3:G119)+J120</f>
        <v>0</v>
      </c>
      <c r="N120" s="21"/>
      <c r="O120" s="21"/>
      <c r="P120" s="21"/>
      <c r="Q120" s="19">
        <f t="shared" si="5"/>
        <v>3.3493344737050429E-2</v>
      </c>
      <c r="R120" s="19">
        <f t="shared" si="5"/>
        <v>0.36920217401327193</v>
      </c>
      <c r="S120" s="19">
        <f t="shared" si="5"/>
        <v>0</v>
      </c>
      <c r="T120" s="19">
        <f t="shared" si="6"/>
        <v>0.11120168924928703</v>
      </c>
      <c r="U120" s="19">
        <f t="shared" si="7"/>
        <v>0</v>
      </c>
      <c r="V120" s="19">
        <f t="shared" si="8"/>
        <v>0</v>
      </c>
    </row>
    <row r="121" spans="1:22" x14ac:dyDescent="0.25">
      <c r="A121" s="26">
        <f>Wellpath!E121</f>
        <v>3420</v>
      </c>
      <c r="B121" s="22">
        <v>0</v>
      </c>
      <c r="C121" s="22">
        <v>0</v>
      </c>
      <c r="D121" s="22">
        <f>-COS(Wellpath!$L121) * SIN(Wellpath!$O121) / (Bfield * COS(Dip))</f>
        <v>2.9361429863236312E-21</v>
      </c>
      <c r="E121" s="20">
        <f>Model!$W$14*((drdp!B121+drdp!K121)*'MBXY-TI1S'!$B121+(drdp!E121+drdp!N121)*'MBXY-TI1S'!$C121+(drdp!H121+drdp!Q121)*'MBXY-TI1S'!$D121)</f>
        <v>4.0052457645240183E-18</v>
      </c>
      <c r="F121" s="20">
        <f>Model!$W$14*((drdp!C121+drdp!L121)*'MBXY-TI1S'!$B121+(drdp!F121+drdp!O121)*'MBXY-TI1S'!$C121+(drdp!I121+drdp!R121)*'MBXY-TI1S'!$D121)</f>
        <v>9.2468384466898301E-19</v>
      </c>
      <c r="G121" s="20">
        <f>Model!$W$14*((drdp!D121+drdp!M121)*'MBXY-TI1S'!$B121+(drdp!G121+drdp!P121)*'MBXY-TI1S'!$C121+(drdp!J121+drdp!S121)*'MBXY-TI1S'!$D121)</f>
        <v>0</v>
      </c>
      <c r="H121" s="18">
        <f>Model!$W$14*((drdp!B121)*'MBXY-TI1S'!$B121+(drdp!E121)*'MBXY-TI1S'!$C121+(drdp!H121)*'MBXY-TI1S'!$D121)</f>
        <v>3.0039343233930141E-18</v>
      </c>
      <c r="I121" s="18">
        <f>Model!$W$14*((drdp!C121)*'MBXY-TI1S'!$B121+(drdp!F121)*'MBXY-TI1S'!$C121+(drdp!I121)*'MBXY-TI1S'!$D121)</f>
        <v>6.9351288350173721E-19</v>
      </c>
      <c r="J121" s="18">
        <f>Model!$W$14*((drdp!D121)*'MBXY-TI1S'!$B121+(drdp!G121)*'MBXY-TI1S'!$C121+(drdp!J121)*'MBXY-TI1S'!$D121)</f>
        <v>0</v>
      </c>
      <c r="K121" s="21">
        <f>SUM(E$3:E120)+H121</f>
        <v>0.18301187048126258</v>
      </c>
      <c r="L121" s="21">
        <f>SUM(F$3:F120)+I121</f>
        <v>0.60762009019886098</v>
      </c>
      <c r="M121" s="21">
        <f>SUM(G$3:G120)+J121</f>
        <v>0</v>
      </c>
      <c r="N121" s="21"/>
      <c r="O121" s="21"/>
      <c r="P121" s="21"/>
      <c r="Q121" s="19">
        <f t="shared" si="5"/>
        <v>3.3493344737050429E-2</v>
      </c>
      <c r="R121" s="19">
        <f t="shared" si="5"/>
        <v>0.36920217401327193</v>
      </c>
      <c r="S121" s="19">
        <f t="shared" si="5"/>
        <v>0</v>
      </c>
      <c r="T121" s="19">
        <f t="shared" si="6"/>
        <v>0.11120168924928703</v>
      </c>
      <c r="U121" s="19">
        <f t="shared" si="7"/>
        <v>0</v>
      </c>
      <c r="V121" s="19">
        <f t="shared" si="8"/>
        <v>0</v>
      </c>
    </row>
    <row r="122" spans="1:22" x14ac:dyDescent="0.25">
      <c r="A122" s="26">
        <f>Wellpath!E122</f>
        <v>3430</v>
      </c>
      <c r="B122" s="22">
        <v>0</v>
      </c>
      <c r="C122" s="22">
        <v>0</v>
      </c>
      <c r="D122" s="22">
        <f>-COS(Wellpath!$L122) * SIN(Wellpath!$O122) / (Bfield * COS(Dip))</f>
        <v>2.9361429863236312E-21</v>
      </c>
      <c r="E122" s="20">
        <f>Model!$W$14*((drdp!B122+drdp!K122)*'MBXY-TI1S'!$B122+(drdp!E122+drdp!N122)*'MBXY-TI1S'!$C122+(drdp!H122+drdp!Q122)*'MBXY-TI1S'!$D122)</f>
        <v>3.0039343233930141E-18</v>
      </c>
      <c r="F122" s="20">
        <f>Model!$W$14*((drdp!C122+drdp!L122)*'MBXY-TI1S'!$B122+(drdp!F122+drdp!O122)*'MBXY-TI1S'!$C122+(drdp!I122+drdp!R122)*'MBXY-TI1S'!$D122)</f>
        <v>6.9351288350173711E-19</v>
      </c>
      <c r="G122" s="20">
        <f>Model!$W$14*((drdp!D122+drdp!M122)*'MBXY-TI1S'!$B122+(drdp!G122+drdp!P122)*'MBXY-TI1S'!$C122+(drdp!J122+drdp!S122)*'MBXY-TI1S'!$D122)</f>
        <v>0</v>
      </c>
      <c r="H122" s="18">
        <f>Model!$W$14*((drdp!B122)*'MBXY-TI1S'!$B122+(drdp!E122)*'MBXY-TI1S'!$C122+(drdp!H122)*'MBXY-TI1S'!$D122)</f>
        <v>1.0013114411310046E-18</v>
      </c>
      <c r="I122" s="18">
        <f>Model!$W$14*((drdp!C122)*'MBXY-TI1S'!$B122+(drdp!F122)*'MBXY-TI1S'!$C122+(drdp!I122)*'MBXY-TI1S'!$D122)</f>
        <v>2.3117096116724575E-19</v>
      </c>
      <c r="J122" s="18">
        <f>Model!$W$14*((drdp!D122)*'MBXY-TI1S'!$B122+(drdp!G122)*'MBXY-TI1S'!$C122+(drdp!J122)*'MBXY-TI1S'!$D122)</f>
        <v>0</v>
      </c>
      <c r="K122" s="21">
        <f>SUM(E$3:E121)+H122</f>
        <v>0.18301187048126258</v>
      </c>
      <c r="L122" s="21">
        <f>SUM(F$3:F121)+I122</f>
        <v>0.60762009019886098</v>
      </c>
      <c r="M122" s="21">
        <f>SUM(G$3:G121)+J122</f>
        <v>0</v>
      </c>
      <c r="N122" s="21"/>
      <c r="O122" s="21"/>
      <c r="P122" s="21"/>
      <c r="Q122" s="19">
        <f t="shared" si="5"/>
        <v>3.3493344737050429E-2</v>
      </c>
      <c r="R122" s="19">
        <f t="shared" si="5"/>
        <v>0.36920217401327193</v>
      </c>
      <c r="S122" s="19">
        <f t="shared" si="5"/>
        <v>0</v>
      </c>
      <c r="T122" s="19">
        <f t="shared" si="6"/>
        <v>0.11120168924928703</v>
      </c>
      <c r="U122" s="19">
        <f t="shared" si="7"/>
        <v>0</v>
      </c>
      <c r="V122" s="19">
        <f t="shared" si="8"/>
        <v>0</v>
      </c>
    </row>
    <row r="123" spans="1:22" x14ac:dyDescent="0.25">
      <c r="A123" s="26">
        <f>Wellpath!E123</f>
        <v>3450</v>
      </c>
      <c r="B123" s="22">
        <v>0</v>
      </c>
      <c r="C123" s="22">
        <v>0</v>
      </c>
      <c r="D123" s="22">
        <f>-COS(Wellpath!$L123) * SIN(Wellpath!$O123) / (Bfield * COS(Dip))</f>
        <v>-1.7062769864088328E-6</v>
      </c>
      <c r="E123" s="20">
        <f>Model!$W$14*((drdp!B123+drdp!K123)*'MBXY-TI1S'!$B123+(drdp!E123+drdp!N123)*'MBXY-TI1S'!$C123+(drdp!H123+drdp!Q123)*'MBXY-TI1S'!$D123)</f>
        <v>-2.9594873995378826E-3</v>
      </c>
      <c r="F123" s="20">
        <f>Model!$W$14*((drdp!C123+drdp!L123)*'MBXY-TI1S'!$B123+(drdp!F123+drdp!O123)*'MBXY-TI1S'!$C123+(drdp!I123+drdp!R123)*'MBXY-TI1S'!$D123)</f>
        <v>-3.8226952977006145E-4</v>
      </c>
      <c r="G123" s="20">
        <f>Model!$W$14*((drdp!D123+drdp!M123)*'MBXY-TI1S'!$B123+(drdp!G123+drdp!P123)*'MBXY-TI1S'!$C123+(drdp!J123+drdp!S123)*'MBXY-TI1S'!$D123)</f>
        <v>0</v>
      </c>
      <c r="H123" s="18">
        <f>Model!$W$14*((drdp!B123)*'MBXY-TI1S'!$B123+(drdp!E123)*'MBXY-TI1S'!$C123+(drdp!H123)*'MBXY-TI1S'!$D123)</f>
        <v>-1.1837949598151531E-3</v>
      </c>
      <c r="I123" s="18">
        <f>Model!$W$14*((drdp!C123)*'MBXY-TI1S'!$B123+(drdp!F123)*'MBXY-TI1S'!$C123+(drdp!I123)*'MBXY-TI1S'!$D123)</f>
        <v>-1.5290781190802459E-4</v>
      </c>
      <c r="J123" s="18">
        <f>Model!$W$14*((drdp!D123)*'MBXY-TI1S'!$B123+(drdp!G123)*'MBXY-TI1S'!$C123+(drdp!J123)*'MBXY-TI1S'!$D123)</f>
        <v>0</v>
      </c>
      <c r="K123" s="21">
        <f>SUM(E$3:E122)+H123</f>
        <v>0.18182807552144742</v>
      </c>
      <c r="L123" s="21">
        <f>SUM(F$3:F122)+I123</f>
        <v>0.60746718238695296</v>
      </c>
      <c r="M123" s="21">
        <f>SUM(G$3:G122)+J123</f>
        <v>0</v>
      </c>
      <c r="N123" s="21"/>
      <c r="O123" s="21"/>
      <c r="P123" s="21"/>
      <c r="Q123" s="19">
        <f t="shared" si="5"/>
        <v>3.3061449047833188E-2</v>
      </c>
      <c r="R123" s="19">
        <f t="shared" si="5"/>
        <v>0.36901637767714357</v>
      </c>
      <c r="S123" s="19">
        <f t="shared" si="5"/>
        <v>0</v>
      </c>
      <c r="T123" s="19">
        <f t="shared" si="6"/>
        <v>0.11045458871585576</v>
      </c>
      <c r="U123" s="19">
        <f t="shared" si="7"/>
        <v>0</v>
      </c>
      <c r="V123" s="19">
        <f t="shared" si="8"/>
        <v>0</v>
      </c>
    </row>
    <row r="124" spans="1:22" x14ac:dyDescent="0.25">
      <c r="A124" s="26">
        <f>Wellpath!E124</f>
        <v>3480</v>
      </c>
      <c r="B124" s="22">
        <v>0</v>
      </c>
      <c r="C124" s="22">
        <v>0</v>
      </c>
      <c r="D124" s="22">
        <f>-COS(Wellpath!$L124) * SIN(Wellpath!$O124) / (Bfield * COS(Dip))</f>
        <v>-4.1157373715843972E-6</v>
      </c>
      <c r="E124" s="20">
        <f>Model!$W$14*((drdp!B124+drdp!K124)*'MBXY-TI1S'!$B124+(drdp!E124+drdp!N124)*'MBXY-TI1S'!$C124+(drdp!H124+drdp!Q124)*'MBXY-TI1S'!$D124)</f>
        <v>-8.6074246166977664E-3</v>
      </c>
      <c r="F124" s="20">
        <f>Model!$W$14*((drdp!C124+drdp!L124)*'MBXY-TI1S'!$B124+(drdp!F124+drdp!O124)*'MBXY-TI1S'!$C124+(drdp!I124+drdp!R124)*'MBXY-TI1S'!$D124)</f>
        <v>1.69779540029551E-4</v>
      </c>
      <c r="G124" s="20">
        <f>Model!$W$14*((drdp!D124+drdp!M124)*'MBXY-TI1S'!$B124+(drdp!G124+drdp!P124)*'MBXY-TI1S'!$C124+(drdp!J124+drdp!S124)*'MBXY-TI1S'!$D124)</f>
        <v>0</v>
      </c>
      <c r="H124" s="18">
        <f>Model!$W$14*((drdp!B124)*'MBXY-TI1S'!$B124+(drdp!E124)*'MBXY-TI1S'!$C124+(drdp!H124)*'MBXY-TI1S'!$D124)</f>
        <v>-4.3037123083488832E-3</v>
      </c>
      <c r="I124" s="18">
        <f>Model!$W$14*((drdp!C124)*'MBXY-TI1S'!$B124+(drdp!F124)*'MBXY-TI1S'!$C124+(drdp!I124)*'MBXY-TI1S'!$D124)</f>
        <v>8.48897700147755E-5</v>
      </c>
      <c r="J124" s="18">
        <f>Model!$W$14*((drdp!D124)*'MBXY-TI1S'!$B124+(drdp!G124)*'MBXY-TI1S'!$C124+(drdp!J124)*'MBXY-TI1S'!$D124)</f>
        <v>0</v>
      </c>
      <c r="K124" s="21">
        <f>SUM(E$3:E123)+H124</f>
        <v>0.1757486707733758</v>
      </c>
      <c r="L124" s="21">
        <f>SUM(F$3:F123)+I124</f>
        <v>0.60732271043910568</v>
      </c>
      <c r="M124" s="21">
        <f>SUM(G$3:G123)+J124</f>
        <v>0</v>
      </c>
      <c r="N124" s="21"/>
      <c r="O124" s="21"/>
      <c r="P124" s="21"/>
      <c r="Q124" s="19">
        <f t="shared" si="5"/>
        <v>3.0887595278608439E-2</v>
      </c>
      <c r="R124" s="19">
        <f t="shared" si="5"/>
        <v>0.36884087461510179</v>
      </c>
      <c r="S124" s="19">
        <f t="shared" si="5"/>
        <v>0</v>
      </c>
      <c r="T124" s="19">
        <f t="shared" si="6"/>
        <v>0.10673615909015663</v>
      </c>
      <c r="U124" s="19">
        <f t="shared" si="7"/>
        <v>0</v>
      </c>
      <c r="V124" s="19">
        <f t="shared" si="8"/>
        <v>0</v>
      </c>
    </row>
    <row r="125" spans="1:22" x14ac:dyDescent="0.25">
      <c r="A125" s="26">
        <f>Wellpath!E125</f>
        <v>3510</v>
      </c>
      <c r="B125" s="22">
        <v>0</v>
      </c>
      <c r="C125" s="22">
        <v>0</v>
      </c>
      <c r="D125" s="22">
        <f>-COS(Wellpath!$L125) * SIN(Wellpath!$O125) / (Bfield * COS(Dip))</f>
        <v>-6.1540084828578554E-6</v>
      </c>
      <c r="E125" s="20">
        <f>Model!$W$14*((drdp!B125+drdp!K125)*'MBXY-TI1S'!$B125+(drdp!E125+drdp!N125)*'MBXY-TI1S'!$C125+(drdp!H125+drdp!Q125)*'MBXY-TI1S'!$D125)</f>
        <v>-1.2614686029986669E-2</v>
      </c>
      <c r="F125" s="20">
        <f>Model!$W$14*((drdp!C125+drdp!L125)*'MBXY-TI1S'!$B125+(drdp!F125+drdp!O125)*'MBXY-TI1S'!$C125+(drdp!I125+drdp!R125)*'MBXY-TI1S'!$D125)</f>
        <v>2.1562677714469644E-3</v>
      </c>
      <c r="G125" s="20">
        <f>Model!$W$14*((drdp!D125+drdp!M125)*'MBXY-TI1S'!$B125+(drdp!G125+drdp!P125)*'MBXY-TI1S'!$C125+(drdp!J125+drdp!S125)*'MBXY-TI1S'!$D125)</f>
        <v>0</v>
      </c>
      <c r="H125" s="18">
        <f>Model!$W$14*((drdp!B125)*'MBXY-TI1S'!$B125+(drdp!E125)*'MBXY-TI1S'!$C125+(drdp!H125)*'MBXY-TI1S'!$D125)</f>
        <v>-6.3073430149933347E-3</v>
      </c>
      <c r="I125" s="18">
        <f>Model!$W$14*((drdp!C125)*'MBXY-TI1S'!$B125+(drdp!F125)*'MBXY-TI1S'!$C125+(drdp!I125)*'MBXY-TI1S'!$D125)</f>
        <v>1.0781338857234822E-3</v>
      </c>
      <c r="J125" s="18">
        <f>Model!$W$14*((drdp!D125)*'MBXY-TI1S'!$B125+(drdp!G125)*'MBXY-TI1S'!$C125+(drdp!J125)*'MBXY-TI1S'!$D125)</f>
        <v>0</v>
      </c>
      <c r="K125" s="21">
        <f>SUM(E$3:E124)+H125</f>
        <v>0.16513761545003358</v>
      </c>
      <c r="L125" s="21">
        <f>SUM(F$3:F124)+I125</f>
        <v>0.60848573409484397</v>
      </c>
      <c r="M125" s="21">
        <f>SUM(G$3:G124)+J125</f>
        <v>0</v>
      </c>
      <c r="N125" s="21"/>
      <c r="O125" s="21"/>
      <c r="P125" s="21"/>
      <c r="Q125" s="19">
        <f t="shared" si="5"/>
        <v>2.7270432036523171E-2</v>
      </c>
      <c r="R125" s="19">
        <f t="shared" si="5"/>
        <v>0.37025488859694117</v>
      </c>
      <c r="S125" s="19">
        <f t="shared" si="5"/>
        <v>0</v>
      </c>
      <c r="T125" s="19">
        <f t="shared" si="6"/>
        <v>0.10048388316378573</v>
      </c>
      <c r="U125" s="19">
        <f t="shared" si="7"/>
        <v>0</v>
      </c>
      <c r="V125" s="19">
        <f t="shared" si="8"/>
        <v>0</v>
      </c>
    </row>
    <row r="126" spans="1:22" x14ac:dyDescent="0.25">
      <c r="A126" s="26">
        <f>Wellpath!E126</f>
        <v>3540</v>
      </c>
      <c r="B126" s="22">
        <v>0</v>
      </c>
      <c r="C126" s="22">
        <v>0</v>
      </c>
      <c r="D126" s="22">
        <f>-COS(Wellpath!$L126) * SIN(Wellpath!$O126) / (Bfield * COS(Dip))</f>
        <v>-7.6248180046614649E-6</v>
      </c>
      <c r="E126" s="20">
        <f>Model!$W$14*((drdp!B126+drdp!K126)*'MBXY-TI1S'!$B126+(drdp!E126+drdp!N126)*'MBXY-TI1S'!$C126+(drdp!H126+drdp!Q126)*'MBXY-TI1S'!$D126)</f>
        <v>-1.4928235186544452E-2</v>
      </c>
      <c r="F126" s="20">
        <f>Model!$W$14*((drdp!C126+drdp!L126)*'MBXY-TI1S'!$B126+(drdp!F126+drdp!O126)*'MBXY-TI1S'!$C126+(drdp!I126+drdp!R126)*'MBXY-TI1S'!$D126)</f>
        <v>4.9630692675638527E-3</v>
      </c>
      <c r="G126" s="20">
        <f>Model!$W$14*((drdp!D126+drdp!M126)*'MBXY-TI1S'!$B126+(drdp!G126+drdp!P126)*'MBXY-TI1S'!$C126+(drdp!J126+drdp!S126)*'MBXY-TI1S'!$D126)</f>
        <v>0</v>
      </c>
      <c r="H126" s="18">
        <f>Model!$W$14*((drdp!B126)*'MBXY-TI1S'!$B126+(drdp!E126)*'MBXY-TI1S'!$C126+(drdp!H126)*'MBXY-TI1S'!$D126)</f>
        <v>-7.4641175932722258E-3</v>
      </c>
      <c r="I126" s="18">
        <f>Model!$W$14*((drdp!C126)*'MBXY-TI1S'!$B126+(drdp!F126)*'MBXY-TI1S'!$C126+(drdp!I126)*'MBXY-TI1S'!$D126)</f>
        <v>2.4815346337819263E-3</v>
      </c>
      <c r="J126" s="18">
        <f>Model!$W$14*((drdp!D126)*'MBXY-TI1S'!$B126+(drdp!G126)*'MBXY-TI1S'!$C126+(drdp!J126)*'MBXY-TI1S'!$D126)</f>
        <v>0</v>
      </c>
      <c r="K126" s="21">
        <f>SUM(E$3:E125)+H126</f>
        <v>0.15136615484176802</v>
      </c>
      <c r="L126" s="21">
        <f>SUM(F$3:F125)+I126</f>
        <v>0.61204540261434937</v>
      </c>
      <c r="M126" s="21">
        <f>SUM(G$3:G125)+J126</f>
        <v>0</v>
      </c>
      <c r="N126" s="21"/>
      <c r="O126" s="21"/>
      <c r="P126" s="21"/>
      <c r="Q126" s="19">
        <f t="shared" si="5"/>
        <v>2.2911712831582092E-2</v>
      </c>
      <c r="R126" s="19">
        <f t="shared" si="5"/>
        <v>0.37459957486136103</v>
      </c>
      <c r="S126" s="19">
        <f t="shared" si="5"/>
        <v>0</v>
      </c>
      <c r="T126" s="19">
        <f t="shared" si="6"/>
        <v>9.2642959182315854E-2</v>
      </c>
      <c r="U126" s="19">
        <f t="shared" si="7"/>
        <v>0</v>
      </c>
      <c r="V126" s="19">
        <f t="shared" si="8"/>
        <v>0</v>
      </c>
    </row>
    <row r="127" spans="1:22" x14ac:dyDescent="0.25">
      <c r="A127" s="26">
        <f>Wellpath!E127</f>
        <v>3570</v>
      </c>
      <c r="B127" s="22">
        <v>0</v>
      </c>
      <c r="C127" s="22">
        <v>0</v>
      </c>
      <c r="D127" s="22">
        <f>-COS(Wellpath!$L127) * SIN(Wellpath!$O127) / (Bfield * COS(Dip))</f>
        <v>-8.3748039356582312E-6</v>
      </c>
      <c r="E127" s="20">
        <f>Model!$W$14*((drdp!B127+drdp!K127)*'MBXY-TI1S'!$B127+(drdp!E127+drdp!N127)*'MBXY-TI1S'!$C127+(drdp!H127+drdp!Q127)*'MBXY-TI1S'!$D127)</f>
        <v>-1.5222987073068106E-2</v>
      </c>
      <c r="F127" s="20">
        <f>Model!$W$14*((drdp!C127+drdp!L127)*'MBXY-TI1S'!$B127+(drdp!F127+drdp!O127)*'MBXY-TI1S'!$C127+(drdp!I127+drdp!R127)*'MBXY-TI1S'!$D127)</f>
        <v>7.8336313772300655E-3</v>
      </c>
      <c r="G127" s="20">
        <f>Model!$W$14*((drdp!D127+drdp!M127)*'MBXY-TI1S'!$B127+(drdp!G127+drdp!P127)*'MBXY-TI1S'!$C127+(drdp!J127+drdp!S127)*'MBXY-TI1S'!$D127)</f>
        <v>0</v>
      </c>
      <c r="H127" s="18">
        <f>Model!$W$14*((drdp!B127)*'MBXY-TI1S'!$B127+(drdp!E127)*'MBXY-TI1S'!$C127+(drdp!H127)*'MBXY-TI1S'!$D127)</f>
        <v>-7.6114935365340529E-3</v>
      </c>
      <c r="I127" s="18">
        <f>Model!$W$14*((drdp!C127)*'MBXY-TI1S'!$B127+(drdp!F127)*'MBXY-TI1S'!$C127+(drdp!I127)*'MBXY-TI1S'!$D127)</f>
        <v>3.9168156886150328E-3</v>
      </c>
      <c r="J127" s="18">
        <f>Model!$W$14*((drdp!D127)*'MBXY-TI1S'!$B127+(drdp!G127)*'MBXY-TI1S'!$C127+(drdp!J127)*'MBXY-TI1S'!$D127)</f>
        <v>0</v>
      </c>
      <c r="K127" s="21">
        <f>SUM(E$3:E126)+H127</f>
        <v>0.13629054371196173</v>
      </c>
      <c r="L127" s="21">
        <f>SUM(F$3:F126)+I127</f>
        <v>0.61844375293674625</v>
      </c>
      <c r="M127" s="21">
        <f>SUM(G$3:G126)+J127</f>
        <v>0</v>
      </c>
      <c r="N127" s="21"/>
      <c r="O127" s="21"/>
      <c r="P127" s="21"/>
      <c r="Q127" s="19">
        <f t="shared" si="5"/>
        <v>1.8575112305302149E-2</v>
      </c>
      <c r="R127" s="19">
        <f t="shared" si="5"/>
        <v>0.38247267554648723</v>
      </c>
      <c r="S127" s="19">
        <f t="shared" si="5"/>
        <v>0</v>
      </c>
      <c r="T127" s="19">
        <f t="shared" si="6"/>
        <v>8.4288035343015266E-2</v>
      </c>
      <c r="U127" s="19">
        <f t="shared" si="7"/>
        <v>0</v>
      </c>
      <c r="V127" s="19">
        <f t="shared" si="8"/>
        <v>0</v>
      </c>
    </row>
    <row r="128" spans="1:22" x14ac:dyDescent="0.25">
      <c r="A128" s="26">
        <f>Wellpath!E128</f>
        <v>3600</v>
      </c>
      <c r="B128" s="22">
        <v>0</v>
      </c>
      <c r="C128" s="22">
        <v>0</v>
      </c>
      <c r="D128" s="22">
        <f>-COS(Wellpath!$L128) * SIN(Wellpath!$O128) / (Bfield * COS(Dip))</f>
        <v>-8.3138704243946348E-6</v>
      </c>
      <c r="E128" s="20">
        <f>Model!$W$14*((drdp!B128+drdp!K128)*'MBXY-TI1S'!$B128+(drdp!E128+drdp!N128)*'MBXY-TI1S'!$C128+(drdp!H128+drdp!Q128)*'MBXY-TI1S'!$D128)</f>
        <v>-1.3573636473854997E-2</v>
      </c>
      <c r="F128" s="20">
        <f>Model!$W$14*((drdp!C128+drdp!L128)*'MBXY-TI1S'!$B128+(drdp!F128+drdp!O128)*'MBXY-TI1S'!$C128+(drdp!I128+drdp!R128)*'MBXY-TI1S'!$D128)</f>
        <v>9.9526020360204987E-3</v>
      </c>
      <c r="G128" s="20">
        <f>Model!$W$14*((drdp!D128+drdp!M128)*'MBXY-TI1S'!$B128+(drdp!G128+drdp!P128)*'MBXY-TI1S'!$C128+(drdp!J128+drdp!S128)*'MBXY-TI1S'!$D128)</f>
        <v>0</v>
      </c>
      <c r="H128" s="18">
        <f>Model!$W$14*((drdp!B128)*'MBXY-TI1S'!$B128+(drdp!E128)*'MBXY-TI1S'!$C128+(drdp!H128)*'MBXY-TI1S'!$D128)</f>
        <v>-6.7868182369274985E-3</v>
      </c>
      <c r="I128" s="18">
        <f>Model!$W$14*((drdp!C128)*'MBXY-TI1S'!$B128+(drdp!F128)*'MBXY-TI1S'!$C128+(drdp!I128)*'MBXY-TI1S'!$D128)</f>
        <v>4.9763010180102494E-3</v>
      </c>
      <c r="J128" s="18">
        <f>Model!$W$14*((drdp!D128)*'MBXY-TI1S'!$B128+(drdp!G128)*'MBXY-TI1S'!$C128+(drdp!J128)*'MBXY-TI1S'!$D128)</f>
        <v>0</v>
      </c>
      <c r="K128" s="21">
        <f>SUM(E$3:E127)+H128</f>
        <v>0.12189223193850018</v>
      </c>
      <c r="L128" s="21">
        <f>SUM(F$3:F127)+I128</f>
        <v>0.62733686964337154</v>
      </c>
      <c r="M128" s="21">
        <f>SUM(G$3:G127)+J128</f>
        <v>0</v>
      </c>
      <c r="N128" s="21"/>
      <c r="O128" s="21"/>
      <c r="P128" s="21"/>
      <c r="Q128" s="19">
        <f t="shared" si="5"/>
        <v>1.4857716206949124E-2</v>
      </c>
      <c r="R128" s="19">
        <f t="shared" si="5"/>
        <v>0.39355154801394454</v>
      </c>
      <c r="S128" s="19">
        <f t="shared" si="5"/>
        <v>0</v>
      </c>
      <c r="T128" s="19">
        <f t="shared" si="6"/>
        <v>7.6467491218142503E-2</v>
      </c>
      <c r="U128" s="19">
        <f t="shared" si="7"/>
        <v>0</v>
      </c>
      <c r="V128" s="19">
        <f t="shared" si="8"/>
        <v>0</v>
      </c>
    </row>
    <row r="129" spans="1:22" x14ac:dyDescent="0.25">
      <c r="A129" s="26">
        <f>Wellpath!E129</f>
        <v>3630</v>
      </c>
      <c r="B129" s="22">
        <v>0</v>
      </c>
      <c r="C129" s="22">
        <v>0</v>
      </c>
      <c r="D129" s="22">
        <f>-COS(Wellpath!$L129) * SIN(Wellpath!$O129) / (Bfield * COS(Dip))</f>
        <v>-7.4330201029924076E-6</v>
      </c>
      <c r="E129" s="20">
        <f>Model!$W$14*((drdp!B129+drdp!K129)*'MBXY-TI1S'!$B129+(drdp!E129+drdp!N129)*'MBXY-TI1S'!$C129+(drdp!H129+drdp!Q129)*'MBXY-TI1S'!$D129)</f>
        <v>-1.0462733442093143E-2</v>
      </c>
      <c r="F129" s="20">
        <f>Model!$W$14*((drdp!C129+drdp!L129)*'MBXY-TI1S'!$B129+(drdp!F129+drdp!O129)*'MBXY-TI1S'!$C129+(drdp!I129+drdp!R129)*'MBXY-TI1S'!$D129)</f>
        <v>1.0620967815231593E-2</v>
      </c>
      <c r="G129" s="20">
        <f>Model!$W$14*((drdp!D129+drdp!M129)*'MBXY-TI1S'!$B129+(drdp!G129+drdp!P129)*'MBXY-TI1S'!$C129+(drdp!J129+drdp!S129)*'MBXY-TI1S'!$D129)</f>
        <v>0</v>
      </c>
      <c r="H129" s="18">
        <f>Model!$W$14*((drdp!B129)*'MBXY-TI1S'!$B129+(drdp!E129)*'MBXY-TI1S'!$C129+(drdp!H129)*'MBXY-TI1S'!$D129)</f>
        <v>-5.2313667210465717E-3</v>
      </c>
      <c r="I129" s="18">
        <f>Model!$W$14*((drdp!C129)*'MBXY-TI1S'!$B129+(drdp!F129)*'MBXY-TI1S'!$C129+(drdp!I129)*'MBXY-TI1S'!$D129)</f>
        <v>5.3104839076157963E-3</v>
      </c>
      <c r="J129" s="18">
        <f>Model!$W$14*((drdp!D129)*'MBXY-TI1S'!$B129+(drdp!G129)*'MBXY-TI1S'!$C129+(drdp!J129)*'MBXY-TI1S'!$D129)</f>
        <v>0</v>
      </c>
      <c r="K129" s="21">
        <f>SUM(E$3:E128)+H129</f>
        <v>0.10987404698052612</v>
      </c>
      <c r="L129" s="21">
        <f>SUM(F$3:F128)+I129</f>
        <v>0.63762365456899761</v>
      </c>
      <c r="M129" s="21">
        <f>SUM(G$3:G128)+J129</f>
        <v>0</v>
      </c>
      <c r="N129" s="21"/>
      <c r="O129" s="21"/>
      <c r="P129" s="21"/>
      <c r="Q129" s="19">
        <f t="shared" si="5"/>
        <v>1.2072306199878861E-2</v>
      </c>
      <c r="R129" s="19">
        <f t="shared" si="5"/>
        <v>0.40656392486592441</v>
      </c>
      <c r="S129" s="19">
        <f t="shared" si="5"/>
        <v>0</v>
      </c>
      <c r="T129" s="19">
        <f t="shared" si="6"/>
        <v>7.00582913780088E-2</v>
      </c>
      <c r="U129" s="19">
        <f t="shared" si="7"/>
        <v>0</v>
      </c>
      <c r="V129" s="19">
        <f t="shared" si="8"/>
        <v>0</v>
      </c>
    </row>
    <row r="130" spans="1:22" x14ac:dyDescent="0.25">
      <c r="A130" s="26">
        <f>Wellpath!E130</f>
        <v>3660</v>
      </c>
      <c r="B130" s="22">
        <v>0</v>
      </c>
      <c r="C130" s="22">
        <v>0</v>
      </c>
      <c r="D130" s="22">
        <f>-COS(Wellpath!$L130) * SIN(Wellpath!$O130) / (Bfield * COS(Dip))</f>
        <v>-5.787407927805361E-6</v>
      </c>
      <c r="E130" s="20">
        <f>Model!$W$14*((drdp!B130+drdp!K130)*'MBXY-TI1S'!$B130+(drdp!E130+drdp!N130)*'MBXY-TI1S'!$C130+(drdp!H130+drdp!Q130)*'MBXY-TI1S'!$D130)</f>
        <v>-6.6422881971483737E-3</v>
      </c>
      <c r="F130" s="20">
        <f>Model!$W$14*((drdp!C130+drdp!L130)*'MBXY-TI1S'!$B130+(drdp!F130+drdp!O130)*'MBXY-TI1S'!$C130+(drdp!I130+drdp!R130)*'MBXY-TI1S'!$D130)</f>
        <v>9.4090692512633026E-3</v>
      </c>
      <c r="G130" s="20">
        <f>Model!$W$14*((drdp!D130+drdp!M130)*'MBXY-TI1S'!$B130+(drdp!G130+drdp!P130)*'MBXY-TI1S'!$C130+(drdp!J130+drdp!S130)*'MBXY-TI1S'!$D130)</f>
        <v>0</v>
      </c>
      <c r="H130" s="18">
        <f>Model!$W$14*((drdp!B130)*'MBXY-TI1S'!$B130+(drdp!E130)*'MBXY-TI1S'!$C130+(drdp!H130)*'MBXY-TI1S'!$D130)</f>
        <v>-3.3211440985741868E-3</v>
      </c>
      <c r="I130" s="18">
        <f>Model!$W$14*((drdp!C130)*'MBXY-TI1S'!$B130+(drdp!F130)*'MBXY-TI1S'!$C130+(drdp!I130)*'MBXY-TI1S'!$D130)</f>
        <v>4.7045346256316513E-3</v>
      </c>
      <c r="J130" s="18">
        <f>Model!$W$14*((drdp!D130)*'MBXY-TI1S'!$B130+(drdp!G130)*'MBXY-TI1S'!$C130+(drdp!J130)*'MBXY-TI1S'!$D130)</f>
        <v>0</v>
      </c>
      <c r="K130" s="21">
        <f>SUM(E$3:E129)+H130</f>
        <v>0.10132153616090536</v>
      </c>
      <c r="L130" s="21">
        <f>SUM(F$3:F129)+I130</f>
        <v>0.6476386731022451</v>
      </c>
      <c r="M130" s="21">
        <f>SUM(G$3:G129)+J130</f>
        <v>0</v>
      </c>
      <c r="N130" s="21"/>
      <c r="O130" s="21"/>
      <c r="P130" s="21"/>
      <c r="Q130" s="19">
        <f t="shared" si="5"/>
        <v>1.0266053690005652E-2</v>
      </c>
      <c r="R130" s="19">
        <f t="shared" si="5"/>
        <v>0.41943585089763669</v>
      </c>
      <c r="S130" s="19">
        <f t="shared" si="5"/>
        <v>0</v>
      </c>
      <c r="T130" s="19">
        <f t="shared" si="6"/>
        <v>6.5619745235929894E-2</v>
      </c>
      <c r="U130" s="19">
        <f t="shared" si="7"/>
        <v>0</v>
      </c>
      <c r="V130" s="19">
        <f t="shared" si="8"/>
        <v>0</v>
      </c>
    </row>
    <row r="131" spans="1:22" x14ac:dyDescent="0.25">
      <c r="A131" s="26">
        <f>Wellpath!E131</f>
        <v>3690</v>
      </c>
      <c r="B131" s="22">
        <v>0</v>
      </c>
      <c r="C131" s="22">
        <v>0</v>
      </c>
      <c r="D131" s="22">
        <f>-COS(Wellpath!$L131) * SIN(Wellpath!$O131) / (Bfield * COS(Dip))</f>
        <v>-3.5380687660387611E-6</v>
      </c>
      <c r="E131" s="20">
        <f>Model!$W$14*((drdp!B131+drdp!K131)*'MBXY-TI1S'!$B131+(drdp!E131+drdp!N131)*'MBXY-TI1S'!$C131+(drdp!H131+drdp!Q131)*'MBXY-TI1S'!$D131)</f>
        <v>-3.0420033684907576E-3</v>
      </c>
      <c r="F131" s="20">
        <f>Model!$W$14*((drdp!C131+drdp!L131)*'MBXY-TI1S'!$B131+(drdp!F131+drdp!O131)*'MBXY-TI1S'!$C131+(drdp!I131+drdp!R131)*'MBXY-TI1S'!$D131)</f>
        <v>6.3067257181782521E-3</v>
      </c>
      <c r="G131" s="20">
        <f>Model!$W$14*((drdp!D131+drdp!M131)*'MBXY-TI1S'!$B131+(drdp!G131+drdp!P131)*'MBXY-TI1S'!$C131+(drdp!J131+drdp!S131)*'MBXY-TI1S'!$D131)</f>
        <v>0</v>
      </c>
      <c r="H131" s="18">
        <f>Model!$W$14*((drdp!B131)*'MBXY-TI1S'!$B131+(drdp!E131)*'MBXY-TI1S'!$C131+(drdp!H131)*'MBXY-TI1S'!$D131)</f>
        <v>-1.5210016842453788E-3</v>
      </c>
      <c r="I131" s="18">
        <f>Model!$W$14*((drdp!C131)*'MBXY-TI1S'!$B131+(drdp!F131)*'MBXY-TI1S'!$C131+(drdp!I131)*'MBXY-TI1S'!$D131)</f>
        <v>3.1533628590891261E-3</v>
      </c>
      <c r="J131" s="18">
        <f>Model!$W$14*((drdp!D131)*'MBXY-TI1S'!$B131+(drdp!G131)*'MBXY-TI1S'!$C131+(drdp!J131)*'MBXY-TI1S'!$D131)</f>
        <v>0</v>
      </c>
      <c r="K131" s="21">
        <f>SUM(E$3:E130)+H131</f>
        <v>9.6479390378085797E-2</v>
      </c>
      <c r="L131" s="21">
        <f>SUM(F$3:F130)+I131</f>
        <v>0.65549657058696575</v>
      </c>
      <c r="M131" s="21">
        <f>SUM(G$3:G130)+J131</f>
        <v>0</v>
      </c>
      <c r="N131" s="21"/>
      <c r="O131" s="21"/>
      <c r="P131" s="21"/>
      <c r="Q131" s="19">
        <f t="shared" si="5"/>
        <v>9.308272767727074E-3</v>
      </c>
      <c r="R131" s="19">
        <f t="shared" si="5"/>
        <v>0.42967575405127295</v>
      </c>
      <c r="S131" s="19">
        <f t="shared" si="5"/>
        <v>0</v>
      </c>
      <c r="T131" s="19">
        <f t="shared" si="6"/>
        <v>6.3241909525156348E-2</v>
      </c>
      <c r="U131" s="19">
        <f t="shared" si="7"/>
        <v>0</v>
      </c>
      <c r="V131" s="19">
        <f t="shared" si="8"/>
        <v>0</v>
      </c>
    </row>
    <row r="132" spans="1:22" x14ac:dyDescent="0.25">
      <c r="A132" s="26">
        <f>Wellpath!E132</f>
        <v>3720</v>
      </c>
      <c r="B132" s="22">
        <v>0</v>
      </c>
      <c r="C132" s="22">
        <v>0</v>
      </c>
      <c r="D132" s="22">
        <f>-COS(Wellpath!$L132) * SIN(Wellpath!$O132) / (Bfield * COS(Dip))</f>
        <v>-9.1093742547441008E-7</v>
      </c>
      <c r="E132" s="20">
        <f>Model!$W$14*((drdp!B132+drdp!K132)*'MBXY-TI1S'!$B132+(drdp!E132+drdp!N132)*'MBXY-TI1S'!$C132+(drdp!H132+drdp!Q132)*'MBXY-TI1S'!$D132)</f>
        <v>-3.3420617364333818E-4</v>
      </c>
      <c r="F132" s="20">
        <f>Model!$W$14*((drdp!C132+drdp!L132)*'MBXY-TI1S'!$B132+(drdp!F132+drdp!O132)*'MBXY-TI1S'!$C132+(drdp!I132+drdp!R132)*'MBXY-TI1S'!$D132)</f>
        <v>1.1510950409823516E-3</v>
      </c>
      <c r="G132" s="20">
        <f>Model!$W$14*((drdp!D132+drdp!M132)*'MBXY-TI1S'!$B132+(drdp!G132+drdp!P132)*'MBXY-TI1S'!$C132+(drdp!J132+drdp!S132)*'MBXY-TI1S'!$D132)</f>
        <v>0</v>
      </c>
      <c r="H132" s="18">
        <f>Model!$W$14*((drdp!B132)*'MBXY-TI1S'!$B132+(drdp!E132)*'MBXY-TI1S'!$C132+(drdp!H132)*'MBXY-TI1S'!$D132)</f>
        <v>-2.5065463023250361E-4</v>
      </c>
      <c r="I132" s="18">
        <f>Model!$W$14*((drdp!C132)*'MBXY-TI1S'!$B132+(drdp!F132)*'MBXY-TI1S'!$C132+(drdp!I132)*'MBXY-TI1S'!$D132)</f>
        <v>8.6332128073676382E-4</v>
      </c>
      <c r="J132" s="18">
        <f>Model!$W$14*((drdp!D132)*'MBXY-TI1S'!$B132+(drdp!G132)*'MBXY-TI1S'!$C132+(drdp!J132)*'MBXY-TI1S'!$D132)</f>
        <v>0</v>
      </c>
      <c r="K132" s="21">
        <f>SUM(E$3:E131)+H132</f>
        <v>9.4707734063607912E-2</v>
      </c>
      <c r="L132" s="21">
        <f>SUM(F$3:F131)+I132</f>
        <v>0.65951325472679168</v>
      </c>
      <c r="M132" s="21">
        <f>SUM(G$3:G131)+J132</f>
        <v>0</v>
      </c>
      <c r="N132" s="21"/>
      <c r="O132" s="21"/>
      <c r="P132" s="21"/>
      <c r="Q132" s="19">
        <f t="shared" ref="Q132:S133" si="9">K132^2</f>
        <v>8.9695548914630781E-3</v>
      </c>
      <c r="R132" s="19">
        <f t="shared" si="9"/>
        <v>0.43495773316032599</v>
      </c>
      <c r="S132" s="19">
        <f t="shared" si="9"/>
        <v>0</v>
      </c>
      <c r="T132" s="19">
        <f t="shared" ref="T132:T133" si="10">K132*L132</f>
        <v>6.2461005940089492E-2</v>
      </c>
      <c r="U132" s="19">
        <f t="shared" ref="U132:U133" si="11">K132*M132</f>
        <v>0</v>
      </c>
      <c r="V132" s="19">
        <f t="shared" ref="V132:V133" si="12">L132*M132</f>
        <v>0</v>
      </c>
    </row>
    <row r="133" spans="1:22" x14ac:dyDescent="0.25">
      <c r="A133" s="26">
        <f>Wellpath!E133</f>
        <v>3730</v>
      </c>
      <c r="B133" s="22">
        <v>0</v>
      </c>
      <c r="C133" s="22">
        <v>0</v>
      </c>
      <c r="D133" s="22">
        <f>-COS(Wellpath!$L133) * SIN(Wellpath!$O133) / (Bfield * COS(Dip))</f>
        <v>2.0084400900141307E-21</v>
      </c>
      <c r="E133" s="20">
        <f>Model!$W$14*((drdp!B133+drdp!K133)*'MBXY-TI1S'!$B133+(drdp!E133+drdp!N133)*'MBXY-TI1S'!$C133+(drdp!H133+drdp!Q133)*'MBXY-TI1S'!$D133)</f>
        <v>4.4578148867290115E-19</v>
      </c>
      <c r="F133" s="20">
        <f>Model!$W$14*((drdp!C133+drdp!L133)*'MBXY-TI1S'!$B133+(drdp!F133+drdp!O133)*'MBXY-TI1S'!$C133+(drdp!I133+drdp!R133)*'MBXY-TI1S'!$D133)</f>
        <v>-1.9308917633891478E-18</v>
      </c>
      <c r="G133" s="20">
        <f>Model!$W$14*((drdp!D133+drdp!M133)*'MBXY-TI1S'!$B133+(drdp!G133+drdp!P133)*'MBXY-TI1S'!$C133+(drdp!J133+drdp!S133)*'MBXY-TI1S'!$D133)</f>
        <v>0</v>
      </c>
      <c r="H133" s="18">
        <f>Model!$W$14*((drdp!B133)*'MBXY-TI1S'!$B133+(drdp!E133)*'MBXY-TI1S'!$C133+(drdp!H133)*'MBXY-TI1S'!$D133)</f>
        <v>1.4859382955763376E-19</v>
      </c>
      <c r="I133" s="18">
        <f>Model!$W$14*((drdp!C133)*'MBXY-TI1S'!$B133+(drdp!F133)*'MBXY-TI1S'!$C133+(drdp!I133)*'MBXY-TI1S'!$D133)</f>
        <v>-6.4363058779638252E-19</v>
      </c>
      <c r="J133" s="18">
        <f>Model!$W$14*((drdp!D133)*'MBXY-TI1S'!$B133+(drdp!G133)*'MBXY-TI1S'!$C133+(drdp!J133)*'MBXY-TI1S'!$D133)</f>
        <v>0</v>
      </c>
      <c r="K133" s="21">
        <f>SUM(E$3:E132)+H133</f>
        <v>9.4624182520197081E-2</v>
      </c>
      <c r="L133" s="21">
        <f>SUM(F$3:F132)+I133</f>
        <v>0.65980102848703726</v>
      </c>
      <c r="M133" s="21">
        <f>SUM(G$3:G132)+J133</f>
        <v>0</v>
      </c>
      <c r="N133" s="21"/>
      <c r="O133" s="21"/>
      <c r="P133" s="21"/>
      <c r="Q133" s="19">
        <f t="shared" si="9"/>
        <v>8.9537359176155712E-3</v>
      </c>
      <c r="R133" s="19">
        <f t="shared" si="9"/>
        <v>0.43533739719255216</v>
      </c>
      <c r="S133" s="19">
        <f t="shared" si="9"/>
        <v>0</v>
      </c>
      <c r="T133" s="19">
        <f t="shared" si="10"/>
        <v>6.2433132946571164E-2</v>
      </c>
      <c r="U133" s="19">
        <f t="shared" si="11"/>
        <v>0</v>
      </c>
      <c r="V133" s="19">
        <f t="shared" si="12"/>
        <v>0</v>
      </c>
    </row>
    <row r="134" spans="1:22" x14ac:dyDescent="0.25">
      <c r="A134" s="26">
        <f>Wellpath!E134</f>
        <v>3750</v>
      </c>
      <c r="B134" s="22">
        <v>0</v>
      </c>
      <c r="C134" s="22">
        <v>0</v>
      </c>
      <c r="D134" s="22">
        <f>-COS(Wellpath!$L134) * SIN(Wellpath!$O134) / (Bfield * COS(Dip))</f>
        <v>2.0084400900141307E-21</v>
      </c>
      <c r="E134" s="20">
        <f>Model!$W$14*((drdp!B134+drdp!K134)*'MBXY-TI1S'!$B134+(drdp!E134+drdp!N134)*'MBXY-TI1S'!$C134+(drdp!H134+drdp!Q134)*'MBXY-TI1S'!$D134)</f>
        <v>7.4296914778816872E-19</v>
      </c>
      <c r="F134" s="20">
        <f>Model!$W$14*((drdp!C134+drdp!L134)*'MBXY-TI1S'!$B134+(drdp!F134+drdp!O134)*'MBXY-TI1S'!$C134+(drdp!I134+drdp!R134)*'MBXY-TI1S'!$D134)</f>
        <v>-3.2181529389819127E-18</v>
      </c>
      <c r="G134" s="20">
        <f>Model!$W$14*((drdp!D134+drdp!M134)*'MBXY-TI1S'!$B134+(drdp!G134+drdp!P134)*'MBXY-TI1S'!$C134+(drdp!J134+drdp!S134)*'MBXY-TI1S'!$D134)</f>
        <v>0</v>
      </c>
      <c r="H134" s="18">
        <f>Model!$W$14*((drdp!B134)*'MBXY-TI1S'!$B134+(drdp!E134)*'MBXY-TI1S'!$C134+(drdp!H134)*'MBXY-TI1S'!$D134)</f>
        <v>2.9718765911526752E-19</v>
      </c>
      <c r="I134" s="18">
        <f>Model!$W$14*((drdp!C134)*'MBXY-TI1S'!$B134+(drdp!F134)*'MBXY-TI1S'!$C134+(drdp!I134)*'MBXY-TI1S'!$D134)</f>
        <v>-1.287261175592765E-18</v>
      </c>
      <c r="J134" s="18">
        <f>Model!$W$14*((drdp!D134)*'MBXY-TI1S'!$B134+(drdp!G134)*'MBXY-TI1S'!$C134+(drdp!J134)*'MBXY-TI1S'!$D134)</f>
        <v>0</v>
      </c>
      <c r="K134" s="21">
        <f>SUM(E$3:E133)+H134</f>
        <v>9.4624182520197081E-2</v>
      </c>
      <c r="L134" s="21">
        <f>SUM(F$3:F133)+I134</f>
        <v>0.65980102848703726</v>
      </c>
      <c r="M134" s="21">
        <f>SUM(G$3:G133)+J134</f>
        <v>0</v>
      </c>
      <c r="N134" s="21"/>
      <c r="O134" s="21"/>
      <c r="P134" s="21"/>
      <c r="Q134" s="19">
        <f t="shared" ref="Q134:Q197" si="13">K134^2</f>
        <v>8.9537359176155712E-3</v>
      </c>
      <c r="R134" s="19">
        <f t="shared" ref="R134:R197" si="14">L134^2</f>
        <v>0.43533739719255216</v>
      </c>
      <c r="S134" s="19">
        <f t="shared" ref="S134:S197" si="15">M134^2</f>
        <v>0</v>
      </c>
      <c r="T134" s="19">
        <f t="shared" ref="T134:T197" si="16">K134*L134</f>
        <v>6.2433132946571164E-2</v>
      </c>
      <c r="U134" s="19">
        <f t="shared" ref="U134:U197" si="17">K134*M134</f>
        <v>0</v>
      </c>
      <c r="V134" s="19">
        <f t="shared" ref="V134:V197" si="18">L134*M134</f>
        <v>0</v>
      </c>
    </row>
    <row r="135" spans="1:22" x14ac:dyDescent="0.25">
      <c r="A135" s="26">
        <f>Wellpath!E135</f>
        <v>3780</v>
      </c>
      <c r="B135" s="22">
        <v>0</v>
      </c>
      <c r="C135" s="22">
        <v>0</v>
      </c>
      <c r="D135" s="22">
        <f>-COS(Wellpath!$L135) * SIN(Wellpath!$O135) / (Bfield * COS(Dip))</f>
        <v>2.0084400900141307E-21</v>
      </c>
      <c r="E135" s="20">
        <f>Model!$W$14*((drdp!B135+drdp!K135)*'MBXY-TI1S'!$B135+(drdp!E135+drdp!N135)*'MBXY-TI1S'!$C135+(drdp!H135+drdp!Q135)*'MBXY-TI1S'!$D135)</f>
        <v>8.915629773458023E-19</v>
      </c>
      <c r="F135" s="20">
        <f>Model!$W$14*((drdp!C135+drdp!L135)*'MBXY-TI1S'!$B135+(drdp!F135+drdp!O135)*'MBXY-TI1S'!$C135+(drdp!I135+drdp!R135)*'MBXY-TI1S'!$D135)</f>
        <v>-3.8617835267782957E-18</v>
      </c>
      <c r="G135" s="20">
        <f>Model!$W$14*((drdp!D135+drdp!M135)*'MBXY-TI1S'!$B135+(drdp!G135+drdp!P135)*'MBXY-TI1S'!$C135+(drdp!J135+drdp!S135)*'MBXY-TI1S'!$D135)</f>
        <v>0</v>
      </c>
      <c r="H135" s="18">
        <f>Model!$W$14*((drdp!B135)*'MBXY-TI1S'!$B135+(drdp!E135)*'MBXY-TI1S'!$C135+(drdp!H135)*'MBXY-TI1S'!$D135)</f>
        <v>4.4578148867290115E-19</v>
      </c>
      <c r="I135" s="18">
        <f>Model!$W$14*((drdp!C135)*'MBXY-TI1S'!$B135+(drdp!F135)*'MBXY-TI1S'!$C135+(drdp!I135)*'MBXY-TI1S'!$D135)</f>
        <v>-1.9308917633891478E-18</v>
      </c>
      <c r="J135" s="18">
        <f>Model!$W$14*((drdp!D135)*'MBXY-TI1S'!$B135+(drdp!G135)*'MBXY-TI1S'!$C135+(drdp!J135)*'MBXY-TI1S'!$D135)</f>
        <v>0</v>
      </c>
      <c r="K135" s="21">
        <f>SUM(E$3:E134)+H135</f>
        <v>9.4624182520197081E-2</v>
      </c>
      <c r="L135" s="21">
        <f>SUM(F$3:F134)+I135</f>
        <v>0.65980102848703726</v>
      </c>
      <c r="M135" s="21">
        <f>SUM(G$3:G134)+J135</f>
        <v>0</v>
      </c>
      <c r="N135" s="21"/>
      <c r="O135" s="21"/>
      <c r="P135" s="21"/>
      <c r="Q135" s="19">
        <f t="shared" si="13"/>
        <v>8.9537359176155712E-3</v>
      </c>
      <c r="R135" s="19">
        <f t="shared" si="14"/>
        <v>0.43533739719255216</v>
      </c>
      <c r="S135" s="19">
        <f t="shared" si="15"/>
        <v>0</v>
      </c>
      <c r="T135" s="19">
        <f t="shared" si="16"/>
        <v>6.2433132946571164E-2</v>
      </c>
      <c r="U135" s="19">
        <f t="shared" si="17"/>
        <v>0</v>
      </c>
      <c r="V135" s="19">
        <f t="shared" si="18"/>
        <v>0</v>
      </c>
    </row>
    <row r="136" spans="1:22" x14ac:dyDescent="0.25">
      <c r="A136" s="26">
        <f>Wellpath!E136</f>
        <v>3810</v>
      </c>
      <c r="B136" s="22">
        <v>0</v>
      </c>
      <c r="C136" s="22">
        <v>0</v>
      </c>
      <c r="D136" s="22">
        <f>-COS(Wellpath!$L136) * SIN(Wellpath!$O136) / (Bfield * COS(Dip))</f>
        <v>2.0084400900141307E-21</v>
      </c>
      <c r="E136" s="20">
        <f>Model!$W$14*((drdp!B136+drdp!K136)*'MBXY-TI1S'!$B136+(drdp!E136+drdp!N136)*'MBXY-TI1S'!$C136+(drdp!H136+drdp!Q136)*'MBXY-TI1S'!$D136)</f>
        <v>8.915629773458023E-19</v>
      </c>
      <c r="F136" s="20">
        <f>Model!$W$14*((drdp!C136+drdp!L136)*'MBXY-TI1S'!$B136+(drdp!F136+drdp!O136)*'MBXY-TI1S'!$C136+(drdp!I136+drdp!R136)*'MBXY-TI1S'!$D136)</f>
        <v>-3.8617835267782957E-18</v>
      </c>
      <c r="G136" s="20">
        <f>Model!$W$14*((drdp!D136+drdp!M136)*'MBXY-TI1S'!$B136+(drdp!G136+drdp!P136)*'MBXY-TI1S'!$C136+(drdp!J136+drdp!S136)*'MBXY-TI1S'!$D136)</f>
        <v>0</v>
      </c>
      <c r="H136" s="18">
        <f>Model!$W$14*((drdp!B136)*'MBXY-TI1S'!$B136+(drdp!E136)*'MBXY-TI1S'!$C136+(drdp!H136)*'MBXY-TI1S'!$D136)</f>
        <v>4.4578148867290115E-19</v>
      </c>
      <c r="I136" s="18">
        <f>Model!$W$14*((drdp!C136)*'MBXY-TI1S'!$B136+(drdp!F136)*'MBXY-TI1S'!$C136+(drdp!I136)*'MBXY-TI1S'!$D136)</f>
        <v>-1.9308917633891478E-18</v>
      </c>
      <c r="J136" s="18">
        <f>Model!$W$14*((drdp!D136)*'MBXY-TI1S'!$B136+(drdp!G136)*'MBXY-TI1S'!$C136+(drdp!J136)*'MBXY-TI1S'!$D136)</f>
        <v>0</v>
      </c>
      <c r="K136" s="21">
        <f>SUM(E$3:E135)+H136</f>
        <v>9.4624182520197081E-2</v>
      </c>
      <c r="L136" s="21">
        <f>SUM(F$3:F135)+I136</f>
        <v>0.65980102848703726</v>
      </c>
      <c r="M136" s="21">
        <f>SUM(G$3:G135)+J136</f>
        <v>0</v>
      </c>
      <c r="N136" s="21"/>
      <c r="O136" s="21"/>
      <c r="P136" s="21"/>
      <c r="Q136" s="19">
        <f t="shared" si="13"/>
        <v>8.9537359176155712E-3</v>
      </c>
      <c r="R136" s="19">
        <f t="shared" si="14"/>
        <v>0.43533739719255216</v>
      </c>
      <c r="S136" s="19">
        <f t="shared" si="15"/>
        <v>0</v>
      </c>
      <c r="T136" s="19">
        <f t="shared" si="16"/>
        <v>6.2433132946571164E-2</v>
      </c>
      <c r="U136" s="19">
        <f t="shared" si="17"/>
        <v>0</v>
      </c>
      <c r="V136" s="19">
        <f t="shared" si="18"/>
        <v>0</v>
      </c>
    </row>
    <row r="137" spans="1:22" x14ac:dyDescent="0.25">
      <c r="A137" s="26">
        <f>Wellpath!E137</f>
        <v>3840</v>
      </c>
      <c r="B137" s="22">
        <v>0</v>
      </c>
      <c r="C137" s="22">
        <v>0</v>
      </c>
      <c r="D137" s="22">
        <f>-COS(Wellpath!$L137) * SIN(Wellpath!$O137) / (Bfield * COS(Dip))</f>
        <v>2.0084400900141307E-21</v>
      </c>
      <c r="E137" s="20">
        <f>Model!$W$14*((drdp!B137+drdp!K137)*'MBXY-TI1S'!$B137+(drdp!E137+drdp!N137)*'MBXY-TI1S'!$C137+(drdp!H137+drdp!Q137)*'MBXY-TI1S'!$D137)</f>
        <v>8.915629773458023E-19</v>
      </c>
      <c r="F137" s="20">
        <f>Model!$W$14*((drdp!C137+drdp!L137)*'MBXY-TI1S'!$B137+(drdp!F137+drdp!O137)*'MBXY-TI1S'!$C137+(drdp!I137+drdp!R137)*'MBXY-TI1S'!$D137)</f>
        <v>-3.8617835267782957E-18</v>
      </c>
      <c r="G137" s="20">
        <f>Model!$W$14*((drdp!D137+drdp!M137)*'MBXY-TI1S'!$B137+(drdp!G137+drdp!P137)*'MBXY-TI1S'!$C137+(drdp!J137+drdp!S137)*'MBXY-TI1S'!$D137)</f>
        <v>0</v>
      </c>
      <c r="H137" s="18">
        <f>Model!$W$14*((drdp!B137)*'MBXY-TI1S'!$B137+(drdp!E137)*'MBXY-TI1S'!$C137+(drdp!H137)*'MBXY-TI1S'!$D137)</f>
        <v>4.4578148867290115E-19</v>
      </c>
      <c r="I137" s="18">
        <f>Model!$W$14*((drdp!C137)*'MBXY-TI1S'!$B137+(drdp!F137)*'MBXY-TI1S'!$C137+(drdp!I137)*'MBXY-TI1S'!$D137)</f>
        <v>-1.9308917633891478E-18</v>
      </c>
      <c r="J137" s="18">
        <f>Model!$W$14*((drdp!D137)*'MBXY-TI1S'!$B137+(drdp!G137)*'MBXY-TI1S'!$C137+(drdp!J137)*'MBXY-TI1S'!$D137)</f>
        <v>0</v>
      </c>
      <c r="K137" s="21">
        <f>SUM(E$3:E136)+H137</f>
        <v>9.4624182520197081E-2</v>
      </c>
      <c r="L137" s="21">
        <f>SUM(F$3:F136)+I137</f>
        <v>0.65980102848703726</v>
      </c>
      <c r="M137" s="21">
        <f>SUM(G$3:G136)+J137</f>
        <v>0</v>
      </c>
      <c r="N137" s="21"/>
      <c r="O137" s="21"/>
      <c r="P137" s="21"/>
      <c r="Q137" s="19">
        <f t="shared" si="13"/>
        <v>8.9537359176155712E-3</v>
      </c>
      <c r="R137" s="19">
        <f t="shared" si="14"/>
        <v>0.43533739719255216</v>
      </c>
      <c r="S137" s="19">
        <f t="shared" si="15"/>
        <v>0</v>
      </c>
      <c r="T137" s="19">
        <f t="shared" si="16"/>
        <v>6.2433132946571164E-2</v>
      </c>
      <c r="U137" s="19">
        <f t="shared" si="17"/>
        <v>0</v>
      </c>
      <c r="V137" s="19">
        <f t="shared" si="18"/>
        <v>0</v>
      </c>
    </row>
    <row r="138" spans="1:22" x14ac:dyDescent="0.25">
      <c r="A138" s="26">
        <f>Wellpath!E138</f>
        <v>3870</v>
      </c>
      <c r="B138" s="22">
        <v>0</v>
      </c>
      <c r="C138" s="22">
        <v>0</v>
      </c>
      <c r="D138" s="22">
        <f>-COS(Wellpath!$L138) * SIN(Wellpath!$O138) / (Bfield * COS(Dip))</f>
        <v>2.0084400900141307E-21</v>
      </c>
      <c r="E138" s="20">
        <f>Model!$W$14*((drdp!B138+drdp!K138)*'MBXY-TI1S'!$B138+(drdp!E138+drdp!N138)*'MBXY-TI1S'!$C138+(drdp!H138+drdp!Q138)*'MBXY-TI1S'!$D138)</f>
        <v>8.915629773458023E-19</v>
      </c>
      <c r="F138" s="20">
        <f>Model!$W$14*((drdp!C138+drdp!L138)*'MBXY-TI1S'!$B138+(drdp!F138+drdp!O138)*'MBXY-TI1S'!$C138+(drdp!I138+drdp!R138)*'MBXY-TI1S'!$D138)</f>
        <v>-3.8617835267782957E-18</v>
      </c>
      <c r="G138" s="20">
        <f>Model!$W$14*((drdp!D138+drdp!M138)*'MBXY-TI1S'!$B138+(drdp!G138+drdp!P138)*'MBXY-TI1S'!$C138+(drdp!J138+drdp!S138)*'MBXY-TI1S'!$D138)</f>
        <v>0</v>
      </c>
      <c r="H138" s="18">
        <f>Model!$W$14*((drdp!B138)*'MBXY-TI1S'!$B138+(drdp!E138)*'MBXY-TI1S'!$C138+(drdp!H138)*'MBXY-TI1S'!$D138)</f>
        <v>4.4578148867290115E-19</v>
      </c>
      <c r="I138" s="18">
        <f>Model!$W$14*((drdp!C138)*'MBXY-TI1S'!$B138+(drdp!F138)*'MBXY-TI1S'!$C138+(drdp!I138)*'MBXY-TI1S'!$D138)</f>
        <v>-1.9308917633891478E-18</v>
      </c>
      <c r="J138" s="18">
        <f>Model!$W$14*((drdp!D138)*'MBXY-TI1S'!$B138+(drdp!G138)*'MBXY-TI1S'!$C138+(drdp!J138)*'MBXY-TI1S'!$D138)</f>
        <v>0</v>
      </c>
      <c r="K138" s="21">
        <f>SUM(E$3:E137)+H138</f>
        <v>9.4624182520197081E-2</v>
      </c>
      <c r="L138" s="21">
        <f>SUM(F$3:F137)+I138</f>
        <v>0.65980102848703726</v>
      </c>
      <c r="M138" s="21">
        <f>SUM(G$3:G137)+J138</f>
        <v>0</v>
      </c>
      <c r="N138" s="21"/>
      <c r="O138" s="21"/>
      <c r="P138" s="21"/>
      <c r="Q138" s="19">
        <f t="shared" si="13"/>
        <v>8.9537359176155712E-3</v>
      </c>
      <c r="R138" s="19">
        <f t="shared" si="14"/>
        <v>0.43533739719255216</v>
      </c>
      <c r="S138" s="19">
        <f t="shared" si="15"/>
        <v>0</v>
      </c>
      <c r="T138" s="19">
        <f t="shared" si="16"/>
        <v>6.2433132946571164E-2</v>
      </c>
      <c r="U138" s="19">
        <f t="shared" si="17"/>
        <v>0</v>
      </c>
      <c r="V138" s="19">
        <f t="shared" si="18"/>
        <v>0</v>
      </c>
    </row>
    <row r="139" spans="1:22" x14ac:dyDescent="0.25">
      <c r="A139" s="26">
        <f>Wellpath!E139</f>
        <v>3900</v>
      </c>
      <c r="B139" s="22">
        <v>0</v>
      </c>
      <c r="C139" s="22">
        <v>0</v>
      </c>
      <c r="D139" s="22">
        <f>-COS(Wellpath!$L139) * SIN(Wellpath!$O139) / (Bfield * COS(Dip))</f>
        <v>2.0084400900141307E-21</v>
      </c>
      <c r="E139" s="20">
        <f>Model!$W$14*((drdp!B139+drdp!K139)*'MBXY-TI1S'!$B139+(drdp!E139+drdp!N139)*'MBXY-TI1S'!$C139+(drdp!H139+drdp!Q139)*'MBXY-TI1S'!$D139)</f>
        <v>8.915629773458023E-19</v>
      </c>
      <c r="F139" s="20">
        <f>Model!$W$14*((drdp!C139+drdp!L139)*'MBXY-TI1S'!$B139+(drdp!F139+drdp!O139)*'MBXY-TI1S'!$C139+(drdp!I139+drdp!R139)*'MBXY-TI1S'!$D139)</f>
        <v>-3.8617835267782957E-18</v>
      </c>
      <c r="G139" s="20">
        <f>Model!$W$14*((drdp!D139+drdp!M139)*'MBXY-TI1S'!$B139+(drdp!G139+drdp!P139)*'MBXY-TI1S'!$C139+(drdp!J139+drdp!S139)*'MBXY-TI1S'!$D139)</f>
        <v>0</v>
      </c>
      <c r="H139" s="18">
        <f>Model!$W$14*((drdp!B139)*'MBXY-TI1S'!$B139+(drdp!E139)*'MBXY-TI1S'!$C139+(drdp!H139)*'MBXY-TI1S'!$D139)</f>
        <v>4.4578148867290115E-19</v>
      </c>
      <c r="I139" s="18">
        <f>Model!$W$14*((drdp!C139)*'MBXY-TI1S'!$B139+(drdp!F139)*'MBXY-TI1S'!$C139+(drdp!I139)*'MBXY-TI1S'!$D139)</f>
        <v>-1.9308917633891478E-18</v>
      </c>
      <c r="J139" s="18">
        <f>Model!$W$14*((drdp!D139)*'MBXY-TI1S'!$B139+(drdp!G139)*'MBXY-TI1S'!$C139+(drdp!J139)*'MBXY-TI1S'!$D139)</f>
        <v>0</v>
      </c>
      <c r="K139" s="21">
        <f>SUM(E$3:E138)+H139</f>
        <v>9.4624182520197081E-2</v>
      </c>
      <c r="L139" s="21">
        <f>SUM(F$3:F138)+I139</f>
        <v>0.65980102848703726</v>
      </c>
      <c r="M139" s="21">
        <f>SUM(G$3:G138)+J139</f>
        <v>0</v>
      </c>
      <c r="N139" s="21"/>
      <c r="O139" s="21"/>
      <c r="P139" s="21"/>
      <c r="Q139" s="19">
        <f t="shared" si="13"/>
        <v>8.9537359176155712E-3</v>
      </c>
      <c r="R139" s="19">
        <f t="shared" si="14"/>
        <v>0.43533739719255216</v>
      </c>
      <c r="S139" s="19">
        <f t="shared" si="15"/>
        <v>0</v>
      </c>
      <c r="T139" s="19">
        <f t="shared" si="16"/>
        <v>6.2433132946571164E-2</v>
      </c>
      <c r="U139" s="19">
        <f t="shared" si="17"/>
        <v>0</v>
      </c>
      <c r="V139" s="19">
        <f t="shared" si="18"/>
        <v>0</v>
      </c>
    </row>
    <row r="140" spans="1:22" x14ac:dyDescent="0.25">
      <c r="A140" s="26">
        <f>Wellpath!E140</f>
        <v>3930</v>
      </c>
      <c r="B140" s="22">
        <v>0</v>
      </c>
      <c r="C140" s="22">
        <v>0</v>
      </c>
      <c r="D140" s="22">
        <f>-COS(Wellpath!$L140) * SIN(Wellpath!$O140) / (Bfield * COS(Dip))</f>
        <v>2.0084400900141307E-21</v>
      </c>
      <c r="E140" s="20">
        <f>Model!$W$14*((drdp!B140+drdp!K140)*'MBXY-TI1S'!$B140+(drdp!E140+drdp!N140)*'MBXY-TI1S'!$C140+(drdp!H140+drdp!Q140)*'MBXY-TI1S'!$D140)</f>
        <v>8.915629773458023E-19</v>
      </c>
      <c r="F140" s="20">
        <f>Model!$W$14*((drdp!C140+drdp!L140)*'MBXY-TI1S'!$B140+(drdp!F140+drdp!O140)*'MBXY-TI1S'!$C140+(drdp!I140+drdp!R140)*'MBXY-TI1S'!$D140)</f>
        <v>-3.8617835267782957E-18</v>
      </c>
      <c r="G140" s="20">
        <f>Model!$W$14*((drdp!D140+drdp!M140)*'MBXY-TI1S'!$B140+(drdp!G140+drdp!P140)*'MBXY-TI1S'!$C140+(drdp!J140+drdp!S140)*'MBXY-TI1S'!$D140)</f>
        <v>0</v>
      </c>
      <c r="H140" s="18">
        <f>Model!$W$14*((drdp!B140)*'MBXY-TI1S'!$B140+(drdp!E140)*'MBXY-TI1S'!$C140+(drdp!H140)*'MBXY-TI1S'!$D140)</f>
        <v>4.4578148867290115E-19</v>
      </c>
      <c r="I140" s="18">
        <f>Model!$W$14*((drdp!C140)*'MBXY-TI1S'!$B140+(drdp!F140)*'MBXY-TI1S'!$C140+(drdp!I140)*'MBXY-TI1S'!$D140)</f>
        <v>-1.9308917633891478E-18</v>
      </c>
      <c r="J140" s="18">
        <f>Model!$W$14*((drdp!D140)*'MBXY-TI1S'!$B140+(drdp!G140)*'MBXY-TI1S'!$C140+(drdp!J140)*'MBXY-TI1S'!$D140)</f>
        <v>0</v>
      </c>
      <c r="K140" s="21">
        <f>SUM(E$3:E139)+H140</f>
        <v>9.4624182520197081E-2</v>
      </c>
      <c r="L140" s="21">
        <f>SUM(F$3:F139)+I140</f>
        <v>0.65980102848703726</v>
      </c>
      <c r="M140" s="21">
        <f>SUM(G$3:G139)+J140</f>
        <v>0</v>
      </c>
      <c r="N140" s="21"/>
      <c r="O140" s="21"/>
      <c r="P140" s="21"/>
      <c r="Q140" s="19">
        <f t="shared" si="13"/>
        <v>8.9537359176155712E-3</v>
      </c>
      <c r="R140" s="19">
        <f t="shared" si="14"/>
        <v>0.43533739719255216</v>
      </c>
      <c r="S140" s="19">
        <f t="shared" si="15"/>
        <v>0</v>
      </c>
      <c r="T140" s="19">
        <f t="shared" si="16"/>
        <v>6.2433132946571164E-2</v>
      </c>
      <c r="U140" s="19">
        <f t="shared" si="17"/>
        <v>0</v>
      </c>
      <c r="V140" s="19">
        <f t="shared" si="18"/>
        <v>0</v>
      </c>
    </row>
    <row r="141" spans="1:22" x14ac:dyDescent="0.25">
      <c r="A141" s="26">
        <f>Wellpath!E141</f>
        <v>3960</v>
      </c>
      <c r="B141" s="22">
        <v>0</v>
      </c>
      <c r="C141" s="22">
        <v>0</v>
      </c>
      <c r="D141" s="22">
        <f>-COS(Wellpath!$L141) * SIN(Wellpath!$O141) / (Bfield * COS(Dip))</f>
        <v>2.0084400900141307E-21</v>
      </c>
      <c r="E141" s="20">
        <f>Model!$W$14*((drdp!B141+drdp!K141)*'MBXY-TI1S'!$B141+(drdp!E141+drdp!N141)*'MBXY-TI1S'!$C141+(drdp!H141+drdp!Q141)*'MBXY-TI1S'!$D141)</f>
        <v>8.915629773458023E-19</v>
      </c>
      <c r="F141" s="20">
        <f>Model!$W$14*((drdp!C141+drdp!L141)*'MBXY-TI1S'!$B141+(drdp!F141+drdp!O141)*'MBXY-TI1S'!$C141+(drdp!I141+drdp!R141)*'MBXY-TI1S'!$D141)</f>
        <v>-3.8617835267782957E-18</v>
      </c>
      <c r="G141" s="20">
        <f>Model!$W$14*((drdp!D141+drdp!M141)*'MBXY-TI1S'!$B141+(drdp!G141+drdp!P141)*'MBXY-TI1S'!$C141+(drdp!J141+drdp!S141)*'MBXY-TI1S'!$D141)</f>
        <v>0</v>
      </c>
      <c r="H141" s="18">
        <f>Model!$W$14*((drdp!B141)*'MBXY-TI1S'!$B141+(drdp!E141)*'MBXY-TI1S'!$C141+(drdp!H141)*'MBXY-TI1S'!$D141)</f>
        <v>4.4578148867290115E-19</v>
      </c>
      <c r="I141" s="18">
        <f>Model!$W$14*((drdp!C141)*'MBXY-TI1S'!$B141+(drdp!F141)*'MBXY-TI1S'!$C141+(drdp!I141)*'MBXY-TI1S'!$D141)</f>
        <v>-1.9308917633891478E-18</v>
      </c>
      <c r="J141" s="18">
        <f>Model!$W$14*((drdp!D141)*'MBXY-TI1S'!$B141+(drdp!G141)*'MBXY-TI1S'!$C141+(drdp!J141)*'MBXY-TI1S'!$D141)</f>
        <v>0</v>
      </c>
      <c r="K141" s="21">
        <f>SUM(E$3:E140)+H141</f>
        <v>9.4624182520197081E-2</v>
      </c>
      <c r="L141" s="21">
        <f>SUM(F$3:F140)+I141</f>
        <v>0.65980102848703726</v>
      </c>
      <c r="M141" s="21">
        <f>SUM(G$3:G140)+J141</f>
        <v>0</v>
      </c>
      <c r="N141" s="21"/>
      <c r="O141" s="21"/>
      <c r="P141" s="21"/>
      <c r="Q141" s="19">
        <f t="shared" si="13"/>
        <v>8.9537359176155712E-3</v>
      </c>
      <c r="R141" s="19">
        <f t="shared" si="14"/>
        <v>0.43533739719255216</v>
      </c>
      <c r="S141" s="19">
        <f t="shared" si="15"/>
        <v>0</v>
      </c>
      <c r="T141" s="19">
        <f t="shared" si="16"/>
        <v>6.2433132946571164E-2</v>
      </c>
      <c r="U141" s="19">
        <f t="shared" si="17"/>
        <v>0</v>
      </c>
      <c r="V141" s="19">
        <f t="shared" si="18"/>
        <v>0</v>
      </c>
    </row>
    <row r="142" spans="1:22" x14ac:dyDescent="0.25">
      <c r="A142" s="26">
        <f>Wellpath!E142</f>
        <v>3990</v>
      </c>
      <c r="B142" s="22">
        <v>0</v>
      </c>
      <c r="C142" s="22">
        <v>0</v>
      </c>
      <c r="D142" s="22">
        <f>-COS(Wellpath!$L142) * SIN(Wellpath!$O142) / (Bfield * COS(Dip))</f>
        <v>2.0084400900141307E-21</v>
      </c>
      <c r="E142" s="20">
        <f>Model!$W$14*((drdp!B142+drdp!K142)*'MBXY-TI1S'!$B142+(drdp!E142+drdp!N142)*'MBXY-TI1S'!$C142+(drdp!H142+drdp!Q142)*'MBXY-TI1S'!$D142)</f>
        <v>8.915629773458023E-19</v>
      </c>
      <c r="F142" s="20">
        <f>Model!$W$14*((drdp!C142+drdp!L142)*'MBXY-TI1S'!$B142+(drdp!F142+drdp!O142)*'MBXY-TI1S'!$C142+(drdp!I142+drdp!R142)*'MBXY-TI1S'!$D142)</f>
        <v>-3.8617835267782957E-18</v>
      </c>
      <c r="G142" s="20">
        <f>Model!$W$14*((drdp!D142+drdp!M142)*'MBXY-TI1S'!$B142+(drdp!G142+drdp!P142)*'MBXY-TI1S'!$C142+(drdp!J142+drdp!S142)*'MBXY-TI1S'!$D142)</f>
        <v>0</v>
      </c>
      <c r="H142" s="18">
        <f>Model!$W$14*((drdp!B142)*'MBXY-TI1S'!$B142+(drdp!E142)*'MBXY-TI1S'!$C142+(drdp!H142)*'MBXY-TI1S'!$D142)</f>
        <v>4.4578148867290115E-19</v>
      </c>
      <c r="I142" s="18">
        <f>Model!$W$14*((drdp!C142)*'MBXY-TI1S'!$B142+(drdp!F142)*'MBXY-TI1S'!$C142+(drdp!I142)*'MBXY-TI1S'!$D142)</f>
        <v>-1.9308917633891478E-18</v>
      </c>
      <c r="J142" s="18">
        <f>Model!$W$14*((drdp!D142)*'MBXY-TI1S'!$B142+(drdp!G142)*'MBXY-TI1S'!$C142+(drdp!J142)*'MBXY-TI1S'!$D142)</f>
        <v>0</v>
      </c>
      <c r="K142" s="21">
        <f>SUM(E$3:E141)+H142</f>
        <v>9.4624182520197081E-2</v>
      </c>
      <c r="L142" s="21">
        <f>SUM(F$3:F141)+I142</f>
        <v>0.65980102848703726</v>
      </c>
      <c r="M142" s="21">
        <f>SUM(G$3:G141)+J142</f>
        <v>0</v>
      </c>
      <c r="N142" s="21"/>
      <c r="O142" s="21"/>
      <c r="P142" s="21"/>
      <c r="Q142" s="19">
        <f t="shared" si="13"/>
        <v>8.9537359176155712E-3</v>
      </c>
      <c r="R142" s="19">
        <f t="shared" si="14"/>
        <v>0.43533739719255216</v>
      </c>
      <c r="S142" s="19">
        <f t="shared" si="15"/>
        <v>0</v>
      </c>
      <c r="T142" s="19">
        <f t="shared" si="16"/>
        <v>6.2433132946571164E-2</v>
      </c>
      <c r="U142" s="19">
        <f t="shared" si="17"/>
        <v>0</v>
      </c>
      <c r="V142" s="19">
        <f t="shared" si="18"/>
        <v>0</v>
      </c>
    </row>
    <row r="143" spans="1:22" x14ac:dyDescent="0.25">
      <c r="A143" s="26">
        <f>Wellpath!E143</f>
        <v>4020</v>
      </c>
      <c r="B143" s="22">
        <v>0</v>
      </c>
      <c r="C143" s="22">
        <v>0</v>
      </c>
      <c r="D143" s="22">
        <f>-COS(Wellpath!$L143) * SIN(Wellpath!$O143) / (Bfield * COS(Dip))</f>
        <v>2.0084400900141307E-21</v>
      </c>
      <c r="E143" s="20">
        <f>Model!$W$14*((drdp!B143+drdp!K143)*'MBXY-TI1S'!$B143+(drdp!E143+drdp!N143)*'MBXY-TI1S'!$C143+(drdp!H143+drdp!Q143)*'MBXY-TI1S'!$D143)</f>
        <v>5.9437531823053503E-19</v>
      </c>
      <c r="F143" s="20">
        <f>Model!$W$14*((drdp!C143+drdp!L143)*'MBXY-TI1S'!$B143+(drdp!F143+drdp!O143)*'MBXY-TI1S'!$C143+(drdp!I143+drdp!R143)*'MBXY-TI1S'!$D143)</f>
        <v>-2.5745223511855301E-18</v>
      </c>
      <c r="G143" s="20">
        <f>Model!$W$14*((drdp!D143+drdp!M143)*'MBXY-TI1S'!$B143+(drdp!G143+drdp!P143)*'MBXY-TI1S'!$C143+(drdp!J143+drdp!S143)*'MBXY-TI1S'!$D143)</f>
        <v>0</v>
      </c>
      <c r="H143" s="18">
        <f>Model!$W$14*((drdp!B143)*'MBXY-TI1S'!$B143+(drdp!E143)*'MBXY-TI1S'!$C143+(drdp!H143)*'MBXY-TI1S'!$D143)</f>
        <v>4.4578148867290115E-19</v>
      </c>
      <c r="I143" s="18">
        <f>Model!$W$14*((drdp!C143)*'MBXY-TI1S'!$B143+(drdp!F143)*'MBXY-TI1S'!$C143+(drdp!I143)*'MBXY-TI1S'!$D143)</f>
        <v>-1.9308917633891478E-18</v>
      </c>
      <c r="J143" s="18">
        <f>Model!$W$14*((drdp!D143)*'MBXY-TI1S'!$B143+(drdp!G143)*'MBXY-TI1S'!$C143+(drdp!J143)*'MBXY-TI1S'!$D143)</f>
        <v>0</v>
      </c>
      <c r="K143" s="21">
        <f>SUM(E$3:E142)+H143</f>
        <v>9.4624182520197081E-2</v>
      </c>
      <c r="L143" s="21">
        <f>SUM(F$3:F142)+I143</f>
        <v>0.65980102848703726</v>
      </c>
      <c r="M143" s="21">
        <f>SUM(G$3:G142)+J143</f>
        <v>0</v>
      </c>
      <c r="N143" s="21"/>
      <c r="O143" s="21"/>
      <c r="P143" s="21"/>
      <c r="Q143" s="19">
        <f t="shared" si="13"/>
        <v>8.9537359176155712E-3</v>
      </c>
      <c r="R143" s="19">
        <f t="shared" si="14"/>
        <v>0.43533739719255216</v>
      </c>
      <c r="S143" s="19">
        <f t="shared" si="15"/>
        <v>0</v>
      </c>
      <c r="T143" s="19">
        <f t="shared" si="16"/>
        <v>6.2433132946571164E-2</v>
      </c>
      <c r="U143" s="19">
        <f t="shared" si="17"/>
        <v>0</v>
      </c>
      <c r="V143" s="19">
        <f t="shared" si="18"/>
        <v>0</v>
      </c>
    </row>
    <row r="144" spans="1:22" x14ac:dyDescent="0.25">
      <c r="A144" s="26">
        <f>Wellpath!E144</f>
        <v>4030</v>
      </c>
      <c r="B144" s="22">
        <v>0</v>
      </c>
      <c r="C144" s="22">
        <v>0</v>
      </c>
      <c r="D144" s="22">
        <f>-COS(Wellpath!$L144) * SIN(Wellpath!$O144) / (Bfield * COS(Dip))</f>
        <v>2.0084400900141307E-21</v>
      </c>
      <c r="E144" s="20">
        <f>Model!$W$14*((drdp!B144+drdp!K144)*'MBXY-TI1S'!$B144+(drdp!E144+drdp!N144)*'MBXY-TI1S'!$C144+(drdp!H144+drdp!Q144)*'MBXY-TI1S'!$D144)</f>
        <v>-5.9734719482168763E-17</v>
      </c>
      <c r="F144" s="20">
        <f>Model!$W$14*((drdp!C144+drdp!L144)*'MBXY-TI1S'!$B144+(drdp!F144+drdp!O144)*'MBXY-TI1S'!$C144+(drdp!I144+drdp!R144)*'MBXY-TI1S'!$D144)</f>
        <v>2.5873949629414577E-16</v>
      </c>
      <c r="G144" s="20">
        <f>Model!$W$14*((drdp!D144+drdp!M144)*'MBXY-TI1S'!$B144+(drdp!G144+drdp!P144)*'MBXY-TI1S'!$C144+(drdp!J144+drdp!S144)*'MBXY-TI1S'!$D144)</f>
        <v>0</v>
      </c>
      <c r="H144" s="18">
        <f>Model!$W$14*((drdp!B144)*'MBXY-TI1S'!$B144+(drdp!E144)*'MBXY-TI1S'!$C144+(drdp!H144)*'MBXY-TI1S'!$D144)</f>
        <v>1.4859382955763376E-19</v>
      </c>
      <c r="I144" s="18">
        <f>Model!$W$14*((drdp!C144)*'MBXY-TI1S'!$B144+(drdp!F144)*'MBXY-TI1S'!$C144+(drdp!I144)*'MBXY-TI1S'!$D144)</f>
        <v>-6.4363058779638252E-19</v>
      </c>
      <c r="J144" s="18">
        <f>Model!$W$14*((drdp!D144)*'MBXY-TI1S'!$B144+(drdp!G144)*'MBXY-TI1S'!$C144+(drdp!J144)*'MBXY-TI1S'!$D144)</f>
        <v>0</v>
      </c>
      <c r="K144" s="21">
        <f>SUM(E$3:E143)+H144</f>
        <v>9.4624182520197081E-2</v>
      </c>
      <c r="L144" s="21">
        <f>SUM(F$3:F143)+I144</f>
        <v>0.65980102848703726</v>
      </c>
      <c r="M144" s="21">
        <f>SUM(G$3:G143)+J144</f>
        <v>0</v>
      </c>
      <c r="N144" s="21"/>
      <c r="O144" s="21"/>
      <c r="P144" s="21"/>
      <c r="Q144" s="19">
        <f t="shared" si="13"/>
        <v>8.9537359176155712E-3</v>
      </c>
      <c r="R144" s="19">
        <f t="shared" si="14"/>
        <v>0.43533739719255216</v>
      </c>
      <c r="S144" s="19">
        <f t="shared" si="15"/>
        <v>0</v>
      </c>
      <c r="T144" s="19">
        <f t="shared" si="16"/>
        <v>6.2433132946571164E-2</v>
      </c>
      <c r="U144" s="19">
        <f t="shared" si="17"/>
        <v>0</v>
      </c>
      <c r="V144" s="19">
        <f t="shared" si="18"/>
        <v>0</v>
      </c>
    </row>
    <row r="145" spans="1:22" x14ac:dyDescent="0.25">
      <c r="A145" s="26">
        <f>Wellpath!E145</f>
        <v>0</v>
      </c>
      <c r="B145" s="22">
        <v>0</v>
      </c>
      <c r="C145" s="22">
        <v>0</v>
      </c>
      <c r="D145" s="22">
        <f>-COS(Wellpath!$L145) * SIN(Wellpath!$O145) / (Bfield * COS(Dip))</f>
        <v>0</v>
      </c>
      <c r="E145" s="20">
        <f>Model!$W$14*((drdp!B145+drdp!K145)*'MBXY-TI1S'!$B145+(drdp!E145+drdp!N145)*'MBXY-TI1S'!$C145+(drdp!H145+drdp!Q145)*'MBXY-TI1S'!$D145)</f>
        <v>0</v>
      </c>
      <c r="F145" s="20">
        <f>Model!$W$14*((drdp!C145+drdp!L145)*'MBXY-TI1S'!$B145+(drdp!F145+drdp!O145)*'MBXY-TI1S'!$C145+(drdp!I145+drdp!R145)*'MBXY-TI1S'!$D145)</f>
        <v>0</v>
      </c>
      <c r="G145" s="20">
        <f>Model!$W$14*((drdp!D145+drdp!M145)*'MBXY-TI1S'!$B145+(drdp!G145+drdp!P145)*'MBXY-TI1S'!$C145+(drdp!J145+drdp!S145)*'MBXY-TI1S'!$D145)</f>
        <v>0</v>
      </c>
      <c r="H145" s="18">
        <f>Model!$W$14*((drdp!B145)*'MBXY-TI1S'!$B145+(drdp!E145)*'MBXY-TI1S'!$C145+(drdp!H145)*'MBXY-TI1S'!$D145)</f>
        <v>0</v>
      </c>
      <c r="I145" s="18">
        <f>Model!$W$14*((drdp!C145)*'MBXY-TI1S'!$B145+(drdp!F145)*'MBXY-TI1S'!$C145+(drdp!I145)*'MBXY-TI1S'!$D145)</f>
        <v>0</v>
      </c>
      <c r="J145" s="18">
        <f>Model!$W$14*((drdp!D145)*'MBXY-TI1S'!$B145+(drdp!G145)*'MBXY-TI1S'!$C145+(drdp!J145)*'MBXY-TI1S'!$D145)</f>
        <v>0</v>
      </c>
      <c r="K145" s="21">
        <f>SUM(E$3:E144)+H145</f>
        <v>9.4624182520197025E-2</v>
      </c>
      <c r="L145" s="21">
        <f>SUM(F$3:F144)+I145</f>
        <v>0.65980102848703748</v>
      </c>
      <c r="M145" s="21">
        <f>SUM(G$3:G144)+J145</f>
        <v>0</v>
      </c>
      <c r="N145" s="21"/>
      <c r="O145" s="21"/>
      <c r="P145" s="21"/>
      <c r="Q145" s="19">
        <f t="shared" si="13"/>
        <v>8.9537359176155608E-3</v>
      </c>
      <c r="R145" s="19">
        <f t="shared" si="14"/>
        <v>0.43533739719255243</v>
      </c>
      <c r="S145" s="19">
        <f t="shared" si="15"/>
        <v>0</v>
      </c>
      <c r="T145" s="19">
        <f t="shared" si="16"/>
        <v>6.243313294657115E-2</v>
      </c>
      <c r="U145" s="19">
        <f t="shared" si="17"/>
        <v>0</v>
      </c>
      <c r="V145" s="19">
        <f t="shared" si="18"/>
        <v>0</v>
      </c>
    </row>
    <row r="146" spans="1:22" x14ac:dyDescent="0.25">
      <c r="A146" s="26">
        <f>Wellpath!E146</f>
        <v>0</v>
      </c>
      <c r="B146" s="22">
        <v>0</v>
      </c>
      <c r="C146" s="22">
        <v>0</v>
      </c>
      <c r="D146" s="22">
        <f>-COS(Wellpath!$L146) * SIN(Wellpath!$O146) / (Bfield * COS(Dip))</f>
        <v>0</v>
      </c>
      <c r="E146" s="20">
        <f>Model!$W$14*((drdp!B146+drdp!K146)*'MBXY-TI1S'!$B146+(drdp!E146+drdp!N146)*'MBXY-TI1S'!$C146+(drdp!H146+drdp!Q146)*'MBXY-TI1S'!$D146)</f>
        <v>0</v>
      </c>
      <c r="F146" s="20">
        <f>Model!$W$14*((drdp!C146+drdp!L146)*'MBXY-TI1S'!$B146+(drdp!F146+drdp!O146)*'MBXY-TI1S'!$C146+(drdp!I146+drdp!R146)*'MBXY-TI1S'!$D146)</f>
        <v>0</v>
      </c>
      <c r="G146" s="20">
        <f>Model!$W$14*((drdp!D146+drdp!M146)*'MBXY-TI1S'!$B146+(drdp!G146+drdp!P146)*'MBXY-TI1S'!$C146+(drdp!J146+drdp!S146)*'MBXY-TI1S'!$D146)</f>
        <v>0</v>
      </c>
      <c r="H146" s="18">
        <f>Model!$W$14*((drdp!B146)*'MBXY-TI1S'!$B146+(drdp!E146)*'MBXY-TI1S'!$C146+(drdp!H146)*'MBXY-TI1S'!$D146)</f>
        <v>0</v>
      </c>
      <c r="I146" s="18">
        <f>Model!$W$14*((drdp!C146)*'MBXY-TI1S'!$B146+(drdp!F146)*'MBXY-TI1S'!$C146+(drdp!I146)*'MBXY-TI1S'!$D146)</f>
        <v>0</v>
      </c>
      <c r="J146" s="18">
        <f>Model!$W$14*((drdp!D146)*'MBXY-TI1S'!$B146+(drdp!G146)*'MBXY-TI1S'!$C146+(drdp!J146)*'MBXY-TI1S'!$D146)</f>
        <v>0</v>
      </c>
      <c r="K146" s="21">
        <f>SUM(E$3:E145)+H146</f>
        <v>9.4624182520197025E-2</v>
      </c>
      <c r="L146" s="21">
        <f>SUM(F$3:F145)+I146</f>
        <v>0.65980102848703748</v>
      </c>
      <c r="M146" s="21">
        <f>SUM(G$3:G145)+J146</f>
        <v>0</v>
      </c>
      <c r="N146" s="21"/>
      <c r="O146" s="21"/>
      <c r="P146" s="21"/>
      <c r="Q146" s="19">
        <f t="shared" si="13"/>
        <v>8.9537359176155608E-3</v>
      </c>
      <c r="R146" s="19">
        <f t="shared" si="14"/>
        <v>0.43533739719255243</v>
      </c>
      <c r="S146" s="19">
        <f t="shared" si="15"/>
        <v>0</v>
      </c>
      <c r="T146" s="19">
        <f t="shared" si="16"/>
        <v>6.243313294657115E-2</v>
      </c>
      <c r="U146" s="19">
        <f t="shared" si="17"/>
        <v>0</v>
      </c>
      <c r="V146" s="19">
        <f t="shared" si="18"/>
        <v>0</v>
      </c>
    </row>
    <row r="147" spans="1:22" x14ac:dyDescent="0.25">
      <c r="A147" s="26">
        <f>Wellpath!E147</f>
        <v>0</v>
      </c>
      <c r="B147" s="22">
        <v>0</v>
      </c>
      <c r="C147" s="22">
        <v>0</v>
      </c>
      <c r="D147" s="22">
        <f>-COS(Wellpath!$L147) * SIN(Wellpath!$O147) / (Bfield * COS(Dip))</f>
        <v>0</v>
      </c>
      <c r="E147" s="20">
        <f>Model!$W$14*((drdp!B147+drdp!K147)*'MBXY-TI1S'!$B147+(drdp!E147+drdp!N147)*'MBXY-TI1S'!$C147+(drdp!H147+drdp!Q147)*'MBXY-TI1S'!$D147)</f>
        <v>0</v>
      </c>
      <c r="F147" s="20">
        <f>Model!$W$14*((drdp!C147+drdp!L147)*'MBXY-TI1S'!$B147+(drdp!F147+drdp!O147)*'MBXY-TI1S'!$C147+(drdp!I147+drdp!R147)*'MBXY-TI1S'!$D147)</f>
        <v>0</v>
      </c>
      <c r="G147" s="20">
        <f>Model!$W$14*((drdp!D147+drdp!M147)*'MBXY-TI1S'!$B147+(drdp!G147+drdp!P147)*'MBXY-TI1S'!$C147+(drdp!J147+drdp!S147)*'MBXY-TI1S'!$D147)</f>
        <v>0</v>
      </c>
      <c r="H147" s="18">
        <f>Model!$W$14*((drdp!B147)*'MBXY-TI1S'!$B147+(drdp!E147)*'MBXY-TI1S'!$C147+(drdp!H147)*'MBXY-TI1S'!$D147)</f>
        <v>0</v>
      </c>
      <c r="I147" s="18">
        <f>Model!$W$14*((drdp!C147)*'MBXY-TI1S'!$B147+(drdp!F147)*'MBXY-TI1S'!$C147+(drdp!I147)*'MBXY-TI1S'!$D147)</f>
        <v>0</v>
      </c>
      <c r="J147" s="18">
        <f>Model!$W$14*((drdp!D147)*'MBXY-TI1S'!$B147+(drdp!G147)*'MBXY-TI1S'!$C147+(drdp!J147)*'MBXY-TI1S'!$D147)</f>
        <v>0</v>
      </c>
      <c r="K147" s="21">
        <f>SUM(E$3:E146)+H147</f>
        <v>9.4624182520197025E-2</v>
      </c>
      <c r="L147" s="21">
        <f>SUM(F$3:F146)+I147</f>
        <v>0.65980102848703748</v>
      </c>
      <c r="M147" s="21">
        <f>SUM(G$3:G146)+J147</f>
        <v>0</v>
      </c>
      <c r="N147" s="21"/>
      <c r="O147" s="21"/>
      <c r="P147" s="21"/>
      <c r="Q147" s="19">
        <f t="shared" si="13"/>
        <v>8.9537359176155608E-3</v>
      </c>
      <c r="R147" s="19">
        <f t="shared" si="14"/>
        <v>0.43533739719255243</v>
      </c>
      <c r="S147" s="19">
        <f t="shared" si="15"/>
        <v>0</v>
      </c>
      <c r="T147" s="19">
        <f t="shared" si="16"/>
        <v>6.243313294657115E-2</v>
      </c>
      <c r="U147" s="19">
        <f t="shared" si="17"/>
        <v>0</v>
      </c>
      <c r="V147" s="19">
        <f t="shared" si="18"/>
        <v>0</v>
      </c>
    </row>
    <row r="148" spans="1:22" x14ac:dyDescent="0.25">
      <c r="A148" s="26">
        <f>Wellpath!E148</f>
        <v>0</v>
      </c>
      <c r="B148" s="22">
        <v>0</v>
      </c>
      <c r="C148" s="22">
        <v>0</v>
      </c>
      <c r="D148" s="22">
        <f>-COS(Wellpath!$L148) * SIN(Wellpath!$O148) / (Bfield * COS(Dip))</f>
        <v>0</v>
      </c>
      <c r="E148" s="20">
        <f>Model!$W$14*((drdp!B148+drdp!K148)*'MBXY-TI1S'!$B148+(drdp!E148+drdp!N148)*'MBXY-TI1S'!$C148+(drdp!H148+drdp!Q148)*'MBXY-TI1S'!$D148)</f>
        <v>0</v>
      </c>
      <c r="F148" s="20">
        <f>Model!$W$14*((drdp!C148+drdp!L148)*'MBXY-TI1S'!$B148+(drdp!F148+drdp!O148)*'MBXY-TI1S'!$C148+(drdp!I148+drdp!R148)*'MBXY-TI1S'!$D148)</f>
        <v>0</v>
      </c>
      <c r="G148" s="20">
        <f>Model!$W$14*((drdp!D148+drdp!M148)*'MBXY-TI1S'!$B148+(drdp!G148+drdp!P148)*'MBXY-TI1S'!$C148+(drdp!J148+drdp!S148)*'MBXY-TI1S'!$D148)</f>
        <v>0</v>
      </c>
      <c r="H148" s="18">
        <f>Model!$W$14*((drdp!B148)*'MBXY-TI1S'!$B148+(drdp!E148)*'MBXY-TI1S'!$C148+(drdp!H148)*'MBXY-TI1S'!$D148)</f>
        <v>0</v>
      </c>
      <c r="I148" s="18">
        <f>Model!$W$14*((drdp!C148)*'MBXY-TI1S'!$B148+(drdp!F148)*'MBXY-TI1S'!$C148+(drdp!I148)*'MBXY-TI1S'!$D148)</f>
        <v>0</v>
      </c>
      <c r="J148" s="18">
        <f>Model!$W$14*((drdp!D148)*'MBXY-TI1S'!$B148+(drdp!G148)*'MBXY-TI1S'!$C148+(drdp!J148)*'MBXY-TI1S'!$D148)</f>
        <v>0</v>
      </c>
      <c r="K148" s="21">
        <f>SUM(E$3:E147)+H148</f>
        <v>9.4624182520197025E-2</v>
      </c>
      <c r="L148" s="21">
        <f>SUM(F$3:F147)+I148</f>
        <v>0.65980102848703748</v>
      </c>
      <c r="M148" s="21">
        <f>SUM(G$3:G147)+J148</f>
        <v>0</v>
      </c>
      <c r="N148" s="21"/>
      <c r="O148" s="21"/>
      <c r="P148" s="21"/>
      <c r="Q148" s="19">
        <f t="shared" si="13"/>
        <v>8.9537359176155608E-3</v>
      </c>
      <c r="R148" s="19">
        <f t="shared" si="14"/>
        <v>0.43533739719255243</v>
      </c>
      <c r="S148" s="19">
        <f t="shared" si="15"/>
        <v>0</v>
      </c>
      <c r="T148" s="19">
        <f t="shared" si="16"/>
        <v>6.243313294657115E-2</v>
      </c>
      <c r="U148" s="19">
        <f t="shared" si="17"/>
        <v>0</v>
      </c>
      <c r="V148" s="19">
        <f t="shared" si="18"/>
        <v>0</v>
      </c>
    </row>
    <row r="149" spans="1:22" x14ac:dyDescent="0.25">
      <c r="A149" s="26">
        <f>Wellpath!E149</f>
        <v>0</v>
      </c>
      <c r="B149" s="22">
        <v>0</v>
      </c>
      <c r="C149" s="22">
        <v>0</v>
      </c>
      <c r="D149" s="22">
        <f>-COS(Wellpath!$L149) * SIN(Wellpath!$O149) / (Bfield * COS(Dip))</f>
        <v>0</v>
      </c>
      <c r="E149" s="20">
        <f>Model!$W$14*((drdp!B149+drdp!K149)*'MBXY-TI1S'!$B149+(drdp!E149+drdp!N149)*'MBXY-TI1S'!$C149+(drdp!H149+drdp!Q149)*'MBXY-TI1S'!$D149)</f>
        <v>0</v>
      </c>
      <c r="F149" s="20">
        <f>Model!$W$14*((drdp!C149+drdp!L149)*'MBXY-TI1S'!$B149+(drdp!F149+drdp!O149)*'MBXY-TI1S'!$C149+(drdp!I149+drdp!R149)*'MBXY-TI1S'!$D149)</f>
        <v>0</v>
      </c>
      <c r="G149" s="20">
        <f>Model!$W$14*((drdp!D149+drdp!M149)*'MBXY-TI1S'!$B149+(drdp!G149+drdp!P149)*'MBXY-TI1S'!$C149+(drdp!J149+drdp!S149)*'MBXY-TI1S'!$D149)</f>
        <v>0</v>
      </c>
      <c r="H149" s="18">
        <f>Model!$W$14*((drdp!B149)*'MBXY-TI1S'!$B149+(drdp!E149)*'MBXY-TI1S'!$C149+(drdp!H149)*'MBXY-TI1S'!$D149)</f>
        <v>0</v>
      </c>
      <c r="I149" s="18">
        <f>Model!$W$14*((drdp!C149)*'MBXY-TI1S'!$B149+(drdp!F149)*'MBXY-TI1S'!$C149+(drdp!I149)*'MBXY-TI1S'!$D149)</f>
        <v>0</v>
      </c>
      <c r="J149" s="18">
        <f>Model!$W$14*((drdp!D149)*'MBXY-TI1S'!$B149+(drdp!G149)*'MBXY-TI1S'!$C149+(drdp!J149)*'MBXY-TI1S'!$D149)</f>
        <v>0</v>
      </c>
      <c r="K149" s="21">
        <f>SUM(E$3:E148)+H149</f>
        <v>9.4624182520197025E-2</v>
      </c>
      <c r="L149" s="21">
        <f>SUM(F$3:F148)+I149</f>
        <v>0.65980102848703748</v>
      </c>
      <c r="M149" s="21">
        <f>SUM(G$3:G148)+J149</f>
        <v>0</v>
      </c>
      <c r="N149" s="21"/>
      <c r="O149" s="21"/>
      <c r="P149" s="21"/>
      <c r="Q149" s="19">
        <f t="shared" si="13"/>
        <v>8.9537359176155608E-3</v>
      </c>
      <c r="R149" s="19">
        <f t="shared" si="14"/>
        <v>0.43533739719255243</v>
      </c>
      <c r="S149" s="19">
        <f t="shared" si="15"/>
        <v>0</v>
      </c>
      <c r="T149" s="19">
        <f t="shared" si="16"/>
        <v>6.243313294657115E-2</v>
      </c>
      <c r="U149" s="19">
        <f t="shared" si="17"/>
        <v>0</v>
      </c>
      <c r="V149" s="19">
        <f t="shared" si="18"/>
        <v>0</v>
      </c>
    </row>
    <row r="150" spans="1:22" x14ac:dyDescent="0.25">
      <c r="A150" s="26">
        <f>Wellpath!E150</f>
        <v>0</v>
      </c>
      <c r="B150" s="22">
        <v>0</v>
      </c>
      <c r="C150" s="22">
        <v>0</v>
      </c>
      <c r="D150" s="22">
        <f>-COS(Wellpath!$L150) * SIN(Wellpath!$O150) / (Bfield * COS(Dip))</f>
        <v>0</v>
      </c>
      <c r="E150" s="20">
        <f>Model!$W$14*((drdp!B150+drdp!K150)*'MBXY-TI1S'!$B150+(drdp!E150+drdp!N150)*'MBXY-TI1S'!$C150+(drdp!H150+drdp!Q150)*'MBXY-TI1S'!$D150)</f>
        <v>0</v>
      </c>
      <c r="F150" s="20">
        <f>Model!$W$14*((drdp!C150+drdp!L150)*'MBXY-TI1S'!$B150+(drdp!F150+drdp!O150)*'MBXY-TI1S'!$C150+(drdp!I150+drdp!R150)*'MBXY-TI1S'!$D150)</f>
        <v>0</v>
      </c>
      <c r="G150" s="20">
        <f>Model!$W$14*((drdp!D150+drdp!M150)*'MBXY-TI1S'!$B150+(drdp!G150+drdp!P150)*'MBXY-TI1S'!$C150+(drdp!J150+drdp!S150)*'MBXY-TI1S'!$D150)</f>
        <v>0</v>
      </c>
      <c r="H150" s="18">
        <f>Model!$W$14*((drdp!B150)*'MBXY-TI1S'!$B150+(drdp!E150)*'MBXY-TI1S'!$C150+(drdp!H150)*'MBXY-TI1S'!$D150)</f>
        <v>0</v>
      </c>
      <c r="I150" s="18">
        <f>Model!$W$14*((drdp!C150)*'MBXY-TI1S'!$B150+(drdp!F150)*'MBXY-TI1S'!$C150+(drdp!I150)*'MBXY-TI1S'!$D150)</f>
        <v>0</v>
      </c>
      <c r="J150" s="18">
        <f>Model!$W$14*((drdp!D150)*'MBXY-TI1S'!$B150+(drdp!G150)*'MBXY-TI1S'!$C150+(drdp!J150)*'MBXY-TI1S'!$D150)</f>
        <v>0</v>
      </c>
      <c r="K150" s="21">
        <f>SUM(E$3:E149)+H150</f>
        <v>9.4624182520197025E-2</v>
      </c>
      <c r="L150" s="21">
        <f>SUM(F$3:F149)+I150</f>
        <v>0.65980102848703748</v>
      </c>
      <c r="M150" s="21">
        <f>SUM(G$3:G149)+J150</f>
        <v>0</v>
      </c>
      <c r="N150" s="21"/>
      <c r="O150" s="21"/>
      <c r="P150" s="21"/>
      <c r="Q150" s="19">
        <f t="shared" si="13"/>
        <v>8.9537359176155608E-3</v>
      </c>
      <c r="R150" s="19">
        <f t="shared" si="14"/>
        <v>0.43533739719255243</v>
      </c>
      <c r="S150" s="19">
        <f t="shared" si="15"/>
        <v>0</v>
      </c>
      <c r="T150" s="19">
        <f t="shared" si="16"/>
        <v>6.243313294657115E-2</v>
      </c>
      <c r="U150" s="19">
        <f t="shared" si="17"/>
        <v>0</v>
      </c>
      <c r="V150" s="19">
        <f t="shared" si="18"/>
        <v>0</v>
      </c>
    </row>
    <row r="151" spans="1:22" x14ac:dyDescent="0.25">
      <c r="A151" s="26">
        <f>Wellpath!E151</f>
        <v>0</v>
      </c>
      <c r="B151" s="22">
        <v>0</v>
      </c>
      <c r="C151" s="22">
        <v>0</v>
      </c>
      <c r="D151" s="22">
        <f>-COS(Wellpath!$L151) * SIN(Wellpath!$O151) / (Bfield * COS(Dip))</f>
        <v>0</v>
      </c>
      <c r="E151" s="20">
        <f>Model!$W$14*((drdp!B151+drdp!K151)*'MBXY-TI1S'!$B151+(drdp!E151+drdp!N151)*'MBXY-TI1S'!$C151+(drdp!H151+drdp!Q151)*'MBXY-TI1S'!$D151)</f>
        <v>0</v>
      </c>
      <c r="F151" s="20">
        <f>Model!$W$14*((drdp!C151+drdp!L151)*'MBXY-TI1S'!$B151+(drdp!F151+drdp!O151)*'MBXY-TI1S'!$C151+(drdp!I151+drdp!R151)*'MBXY-TI1S'!$D151)</f>
        <v>0</v>
      </c>
      <c r="G151" s="20">
        <f>Model!$W$14*((drdp!D151+drdp!M151)*'MBXY-TI1S'!$B151+(drdp!G151+drdp!P151)*'MBXY-TI1S'!$C151+(drdp!J151+drdp!S151)*'MBXY-TI1S'!$D151)</f>
        <v>0</v>
      </c>
      <c r="H151" s="18">
        <f>Model!$W$14*((drdp!B151)*'MBXY-TI1S'!$B151+(drdp!E151)*'MBXY-TI1S'!$C151+(drdp!H151)*'MBXY-TI1S'!$D151)</f>
        <v>0</v>
      </c>
      <c r="I151" s="18">
        <f>Model!$W$14*((drdp!C151)*'MBXY-TI1S'!$B151+(drdp!F151)*'MBXY-TI1S'!$C151+(drdp!I151)*'MBXY-TI1S'!$D151)</f>
        <v>0</v>
      </c>
      <c r="J151" s="18">
        <f>Model!$W$14*((drdp!D151)*'MBXY-TI1S'!$B151+(drdp!G151)*'MBXY-TI1S'!$C151+(drdp!J151)*'MBXY-TI1S'!$D151)</f>
        <v>0</v>
      </c>
      <c r="K151" s="21">
        <f>SUM(E$3:E150)+H151</f>
        <v>9.4624182520197025E-2</v>
      </c>
      <c r="L151" s="21">
        <f>SUM(F$3:F150)+I151</f>
        <v>0.65980102848703748</v>
      </c>
      <c r="M151" s="21">
        <f>SUM(G$3:G150)+J151</f>
        <v>0</v>
      </c>
      <c r="N151" s="21"/>
      <c r="O151" s="21"/>
      <c r="P151" s="21"/>
      <c r="Q151" s="19">
        <f t="shared" si="13"/>
        <v>8.9537359176155608E-3</v>
      </c>
      <c r="R151" s="19">
        <f t="shared" si="14"/>
        <v>0.43533739719255243</v>
      </c>
      <c r="S151" s="19">
        <f t="shared" si="15"/>
        <v>0</v>
      </c>
      <c r="T151" s="19">
        <f t="shared" si="16"/>
        <v>6.243313294657115E-2</v>
      </c>
      <c r="U151" s="19">
        <f t="shared" si="17"/>
        <v>0</v>
      </c>
      <c r="V151" s="19">
        <f t="shared" si="18"/>
        <v>0</v>
      </c>
    </row>
    <row r="152" spans="1:22" x14ac:dyDescent="0.25">
      <c r="A152" s="26">
        <f>Wellpath!E152</f>
        <v>0</v>
      </c>
      <c r="B152" s="22">
        <v>0</v>
      </c>
      <c r="C152" s="22">
        <v>0</v>
      </c>
      <c r="D152" s="22">
        <f>-COS(Wellpath!$L152) * SIN(Wellpath!$O152) / (Bfield * COS(Dip))</f>
        <v>0</v>
      </c>
      <c r="E152" s="20">
        <f>Model!$W$14*((drdp!B152+drdp!K152)*'MBXY-TI1S'!$B152+(drdp!E152+drdp!N152)*'MBXY-TI1S'!$C152+(drdp!H152+drdp!Q152)*'MBXY-TI1S'!$D152)</f>
        <v>0</v>
      </c>
      <c r="F152" s="20">
        <f>Model!$W$14*((drdp!C152+drdp!L152)*'MBXY-TI1S'!$B152+(drdp!F152+drdp!O152)*'MBXY-TI1S'!$C152+(drdp!I152+drdp!R152)*'MBXY-TI1S'!$D152)</f>
        <v>0</v>
      </c>
      <c r="G152" s="20">
        <f>Model!$W$14*((drdp!D152+drdp!M152)*'MBXY-TI1S'!$B152+(drdp!G152+drdp!P152)*'MBXY-TI1S'!$C152+(drdp!J152+drdp!S152)*'MBXY-TI1S'!$D152)</f>
        <v>0</v>
      </c>
      <c r="H152" s="18">
        <f>Model!$W$14*((drdp!B152)*'MBXY-TI1S'!$B152+(drdp!E152)*'MBXY-TI1S'!$C152+(drdp!H152)*'MBXY-TI1S'!$D152)</f>
        <v>0</v>
      </c>
      <c r="I152" s="18">
        <f>Model!$W$14*((drdp!C152)*'MBXY-TI1S'!$B152+(drdp!F152)*'MBXY-TI1S'!$C152+(drdp!I152)*'MBXY-TI1S'!$D152)</f>
        <v>0</v>
      </c>
      <c r="J152" s="18">
        <f>Model!$W$14*((drdp!D152)*'MBXY-TI1S'!$B152+(drdp!G152)*'MBXY-TI1S'!$C152+(drdp!J152)*'MBXY-TI1S'!$D152)</f>
        <v>0</v>
      </c>
      <c r="K152" s="21">
        <f>SUM(E$3:E151)+H152</f>
        <v>9.4624182520197025E-2</v>
      </c>
      <c r="L152" s="21">
        <f>SUM(F$3:F151)+I152</f>
        <v>0.65980102848703748</v>
      </c>
      <c r="M152" s="21">
        <f>SUM(G$3:G151)+J152</f>
        <v>0</v>
      </c>
      <c r="N152" s="21"/>
      <c r="O152" s="21"/>
      <c r="P152" s="21"/>
      <c r="Q152" s="19">
        <f t="shared" si="13"/>
        <v>8.9537359176155608E-3</v>
      </c>
      <c r="R152" s="19">
        <f t="shared" si="14"/>
        <v>0.43533739719255243</v>
      </c>
      <c r="S152" s="19">
        <f t="shared" si="15"/>
        <v>0</v>
      </c>
      <c r="T152" s="19">
        <f t="shared" si="16"/>
        <v>6.243313294657115E-2</v>
      </c>
      <c r="U152" s="19">
        <f t="shared" si="17"/>
        <v>0</v>
      </c>
      <c r="V152" s="19">
        <f t="shared" si="18"/>
        <v>0</v>
      </c>
    </row>
    <row r="153" spans="1:22" x14ac:dyDescent="0.25">
      <c r="A153" s="26">
        <f>Wellpath!E153</f>
        <v>0</v>
      </c>
      <c r="B153" s="22">
        <v>0</v>
      </c>
      <c r="C153" s="22">
        <v>0</v>
      </c>
      <c r="D153" s="22">
        <f>-COS(Wellpath!$L153) * SIN(Wellpath!$O153) / (Bfield * COS(Dip))</f>
        <v>0</v>
      </c>
      <c r="E153" s="20">
        <f>Model!$W$14*((drdp!B153+drdp!K153)*'MBXY-TI1S'!$B153+(drdp!E153+drdp!N153)*'MBXY-TI1S'!$C153+(drdp!H153+drdp!Q153)*'MBXY-TI1S'!$D153)</f>
        <v>0</v>
      </c>
      <c r="F153" s="20">
        <f>Model!$W$14*((drdp!C153+drdp!L153)*'MBXY-TI1S'!$B153+(drdp!F153+drdp!O153)*'MBXY-TI1S'!$C153+(drdp!I153+drdp!R153)*'MBXY-TI1S'!$D153)</f>
        <v>0</v>
      </c>
      <c r="G153" s="20">
        <f>Model!$W$14*((drdp!D153+drdp!M153)*'MBXY-TI1S'!$B153+(drdp!G153+drdp!P153)*'MBXY-TI1S'!$C153+(drdp!J153+drdp!S153)*'MBXY-TI1S'!$D153)</f>
        <v>0</v>
      </c>
      <c r="H153" s="18">
        <f>Model!$W$14*((drdp!B153)*'MBXY-TI1S'!$B153+(drdp!E153)*'MBXY-TI1S'!$C153+(drdp!H153)*'MBXY-TI1S'!$D153)</f>
        <v>0</v>
      </c>
      <c r="I153" s="18">
        <f>Model!$W$14*((drdp!C153)*'MBXY-TI1S'!$B153+(drdp!F153)*'MBXY-TI1S'!$C153+(drdp!I153)*'MBXY-TI1S'!$D153)</f>
        <v>0</v>
      </c>
      <c r="J153" s="18">
        <f>Model!$W$14*((drdp!D153)*'MBXY-TI1S'!$B153+(drdp!G153)*'MBXY-TI1S'!$C153+(drdp!J153)*'MBXY-TI1S'!$D153)</f>
        <v>0</v>
      </c>
      <c r="K153" s="21">
        <f>SUM(E$3:E152)+H153</f>
        <v>9.4624182520197025E-2</v>
      </c>
      <c r="L153" s="21">
        <f>SUM(F$3:F152)+I153</f>
        <v>0.65980102848703748</v>
      </c>
      <c r="M153" s="21">
        <f>SUM(G$3:G152)+J153</f>
        <v>0</v>
      </c>
      <c r="N153" s="21"/>
      <c r="O153" s="21"/>
      <c r="P153" s="21"/>
      <c r="Q153" s="19">
        <f t="shared" si="13"/>
        <v>8.9537359176155608E-3</v>
      </c>
      <c r="R153" s="19">
        <f t="shared" si="14"/>
        <v>0.43533739719255243</v>
      </c>
      <c r="S153" s="19">
        <f t="shared" si="15"/>
        <v>0</v>
      </c>
      <c r="T153" s="19">
        <f t="shared" si="16"/>
        <v>6.243313294657115E-2</v>
      </c>
      <c r="U153" s="19">
        <f t="shared" si="17"/>
        <v>0</v>
      </c>
      <c r="V153" s="19">
        <f t="shared" si="18"/>
        <v>0</v>
      </c>
    </row>
    <row r="154" spans="1:22" x14ac:dyDescent="0.25">
      <c r="A154" s="26">
        <f>Wellpath!E154</f>
        <v>0</v>
      </c>
      <c r="B154" s="22">
        <v>0</v>
      </c>
      <c r="C154" s="22">
        <v>0</v>
      </c>
      <c r="D154" s="22">
        <f>-COS(Wellpath!$L154) * SIN(Wellpath!$O154) / (Bfield * COS(Dip))</f>
        <v>0</v>
      </c>
      <c r="E154" s="20">
        <f>Model!$W$14*((drdp!B154+drdp!K154)*'MBXY-TI1S'!$B154+(drdp!E154+drdp!N154)*'MBXY-TI1S'!$C154+(drdp!H154+drdp!Q154)*'MBXY-TI1S'!$D154)</f>
        <v>0</v>
      </c>
      <c r="F154" s="20">
        <f>Model!$W$14*((drdp!C154+drdp!L154)*'MBXY-TI1S'!$B154+(drdp!F154+drdp!O154)*'MBXY-TI1S'!$C154+(drdp!I154+drdp!R154)*'MBXY-TI1S'!$D154)</f>
        <v>0</v>
      </c>
      <c r="G154" s="20">
        <f>Model!$W$14*((drdp!D154+drdp!M154)*'MBXY-TI1S'!$B154+(drdp!G154+drdp!P154)*'MBXY-TI1S'!$C154+(drdp!J154+drdp!S154)*'MBXY-TI1S'!$D154)</f>
        <v>0</v>
      </c>
      <c r="H154" s="18">
        <f>Model!$W$14*((drdp!B154)*'MBXY-TI1S'!$B154+(drdp!E154)*'MBXY-TI1S'!$C154+(drdp!H154)*'MBXY-TI1S'!$D154)</f>
        <v>0</v>
      </c>
      <c r="I154" s="18">
        <f>Model!$W$14*((drdp!C154)*'MBXY-TI1S'!$B154+(drdp!F154)*'MBXY-TI1S'!$C154+(drdp!I154)*'MBXY-TI1S'!$D154)</f>
        <v>0</v>
      </c>
      <c r="J154" s="18">
        <f>Model!$W$14*((drdp!D154)*'MBXY-TI1S'!$B154+(drdp!G154)*'MBXY-TI1S'!$C154+(drdp!J154)*'MBXY-TI1S'!$D154)</f>
        <v>0</v>
      </c>
      <c r="K154" s="21">
        <f>SUM(E$3:E153)+H154</f>
        <v>9.4624182520197025E-2</v>
      </c>
      <c r="L154" s="21">
        <f>SUM(F$3:F153)+I154</f>
        <v>0.65980102848703748</v>
      </c>
      <c r="M154" s="21">
        <f>SUM(G$3:G153)+J154</f>
        <v>0</v>
      </c>
      <c r="N154" s="21"/>
      <c r="O154" s="21"/>
      <c r="P154" s="21"/>
      <c r="Q154" s="19">
        <f t="shared" si="13"/>
        <v>8.9537359176155608E-3</v>
      </c>
      <c r="R154" s="19">
        <f t="shared" si="14"/>
        <v>0.43533739719255243</v>
      </c>
      <c r="S154" s="19">
        <f t="shared" si="15"/>
        <v>0</v>
      </c>
      <c r="T154" s="19">
        <f t="shared" si="16"/>
        <v>6.243313294657115E-2</v>
      </c>
      <c r="U154" s="19">
        <f t="shared" si="17"/>
        <v>0</v>
      </c>
      <c r="V154" s="19">
        <f t="shared" si="18"/>
        <v>0</v>
      </c>
    </row>
    <row r="155" spans="1:22" x14ac:dyDescent="0.25">
      <c r="A155" s="26">
        <f>Wellpath!E155</f>
        <v>0</v>
      </c>
      <c r="B155" s="22">
        <v>0</v>
      </c>
      <c r="C155" s="22">
        <v>0</v>
      </c>
      <c r="D155" s="22">
        <f>-COS(Wellpath!$L155) * SIN(Wellpath!$O155) / (Bfield * COS(Dip))</f>
        <v>0</v>
      </c>
      <c r="E155" s="20">
        <f>Model!$W$14*((drdp!B155+drdp!K155)*'MBXY-TI1S'!$B155+(drdp!E155+drdp!N155)*'MBXY-TI1S'!$C155+(drdp!H155+drdp!Q155)*'MBXY-TI1S'!$D155)</f>
        <v>0</v>
      </c>
      <c r="F155" s="20">
        <f>Model!$W$14*((drdp!C155+drdp!L155)*'MBXY-TI1S'!$B155+(drdp!F155+drdp!O155)*'MBXY-TI1S'!$C155+(drdp!I155+drdp!R155)*'MBXY-TI1S'!$D155)</f>
        <v>0</v>
      </c>
      <c r="G155" s="20">
        <f>Model!$W$14*((drdp!D155+drdp!M155)*'MBXY-TI1S'!$B155+(drdp!G155+drdp!P155)*'MBXY-TI1S'!$C155+(drdp!J155+drdp!S155)*'MBXY-TI1S'!$D155)</f>
        <v>0</v>
      </c>
      <c r="H155" s="18">
        <f>Model!$W$14*((drdp!B155)*'MBXY-TI1S'!$B155+(drdp!E155)*'MBXY-TI1S'!$C155+(drdp!H155)*'MBXY-TI1S'!$D155)</f>
        <v>0</v>
      </c>
      <c r="I155" s="18">
        <f>Model!$W$14*((drdp!C155)*'MBXY-TI1S'!$B155+(drdp!F155)*'MBXY-TI1S'!$C155+(drdp!I155)*'MBXY-TI1S'!$D155)</f>
        <v>0</v>
      </c>
      <c r="J155" s="18">
        <f>Model!$W$14*((drdp!D155)*'MBXY-TI1S'!$B155+(drdp!G155)*'MBXY-TI1S'!$C155+(drdp!J155)*'MBXY-TI1S'!$D155)</f>
        <v>0</v>
      </c>
      <c r="K155" s="21">
        <f>SUM(E$3:E154)+H155</f>
        <v>9.4624182520197025E-2</v>
      </c>
      <c r="L155" s="21">
        <f>SUM(F$3:F154)+I155</f>
        <v>0.65980102848703748</v>
      </c>
      <c r="M155" s="21">
        <f>SUM(G$3:G154)+J155</f>
        <v>0</v>
      </c>
      <c r="N155" s="21"/>
      <c r="O155" s="21"/>
      <c r="P155" s="21"/>
      <c r="Q155" s="19">
        <f t="shared" si="13"/>
        <v>8.9537359176155608E-3</v>
      </c>
      <c r="R155" s="19">
        <f t="shared" si="14"/>
        <v>0.43533739719255243</v>
      </c>
      <c r="S155" s="19">
        <f t="shared" si="15"/>
        <v>0</v>
      </c>
      <c r="T155" s="19">
        <f t="shared" si="16"/>
        <v>6.243313294657115E-2</v>
      </c>
      <c r="U155" s="19">
        <f t="shared" si="17"/>
        <v>0</v>
      </c>
      <c r="V155" s="19">
        <f t="shared" si="18"/>
        <v>0</v>
      </c>
    </row>
    <row r="156" spans="1:22" x14ac:dyDescent="0.25">
      <c r="A156" s="26">
        <f>Wellpath!E156</f>
        <v>0</v>
      </c>
      <c r="B156" s="22">
        <v>0</v>
      </c>
      <c r="C156" s="22">
        <v>0</v>
      </c>
      <c r="D156" s="22">
        <f>-COS(Wellpath!$L156) * SIN(Wellpath!$O156) / (Bfield * COS(Dip))</f>
        <v>0</v>
      </c>
      <c r="E156" s="20">
        <f>Model!$W$14*((drdp!B156+drdp!K156)*'MBXY-TI1S'!$B156+(drdp!E156+drdp!N156)*'MBXY-TI1S'!$C156+(drdp!H156+drdp!Q156)*'MBXY-TI1S'!$D156)</f>
        <v>0</v>
      </c>
      <c r="F156" s="20">
        <f>Model!$W$14*((drdp!C156+drdp!L156)*'MBXY-TI1S'!$B156+(drdp!F156+drdp!O156)*'MBXY-TI1S'!$C156+(drdp!I156+drdp!R156)*'MBXY-TI1S'!$D156)</f>
        <v>0</v>
      </c>
      <c r="G156" s="20">
        <f>Model!$W$14*((drdp!D156+drdp!M156)*'MBXY-TI1S'!$B156+(drdp!G156+drdp!P156)*'MBXY-TI1S'!$C156+(drdp!J156+drdp!S156)*'MBXY-TI1S'!$D156)</f>
        <v>0</v>
      </c>
      <c r="H156" s="18">
        <f>Model!$W$14*((drdp!B156)*'MBXY-TI1S'!$B156+(drdp!E156)*'MBXY-TI1S'!$C156+(drdp!H156)*'MBXY-TI1S'!$D156)</f>
        <v>0</v>
      </c>
      <c r="I156" s="18">
        <f>Model!$W$14*((drdp!C156)*'MBXY-TI1S'!$B156+(drdp!F156)*'MBXY-TI1S'!$C156+(drdp!I156)*'MBXY-TI1S'!$D156)</f>
        <v>0</v>
      </c>
      <c r="J156" s="18">
        <f>Model!$W$14*((drdp!D156)*'MBXY-TI1S'!$B156+(drdp!G156)*'MBXY-TI1S'!$C156+(drdp!J156)*'MBXY-TI1S'!$D156)</f>
        <v>0</v>
      </c>
      <c r="K156" s="21">
        <f>SUM(E$3:E155)+H156</f>
        <v>9.4624182520197025E-2</v>
      </c>
      <c r="L156" s="21">
        <f>SUM(F$3:F155)+I156</f>
        <v>0.65980102848703748</v>
      </c>
      <c r="M156" s="21">
        <f>SUM(G$3:G155)+J156</f>
        <v>0</v>
      </c>
      <c r="N156" s="21"/>
      <c r="O156" s="21"/>
      <c r="P156" s="21"/>
      <c r="Q156" s="19">
        <f t="shared" si="13"/>
        <v>8.9537359176155608E-3</v>
      </c>
      <c r="R156" s="19">
        <f t="shared" si="14"/>
        <v>0.43533739719255243</v>
      </c>
      <c r="S156" s="19">
        <f t="shared" si="15"/>
        <v>0</v>
      </c>
      <c r="T156" s="19">
        <f t="shared" si="16"/>
        <v>6.243313294657115E-2</v>
      </c>
      <c r="U156" s="19">
        <f t="shared" si="17"/>
        <v>0</v>
      </c>
      <c r="V156" s="19">
        <f t="shared" si="18"/>
        <v>0</v>
      </c>
    </row>
    <row r="157" spans="1:22" x14ac:dyDescent="0.25">
      <c r="A157" s="26">
        <f>Wellpath!E157</f>
        <v>0</v>
      </c>
      <c r="B157" s="22">
        <v>0</v>
      </c>
      <c r="C157" s="22">
        <v>0</v>
      </c>
      <c r="D157" s="22">
        <f>-COS(Wellpath!$L157) * SIN(Wellpath!$O157) / (Bfield * COS(Dip))</f>
        <v>0</v>
      </c>
      <c r="E157" s="20">
        <f>Model!$W$14*((drdp!B157+drdp!K157)*'MBXY-TI1S'!$B157+(drdp!E157+drdp!N157)*'MBXY-TI1S'!$C157+(drdp!H157+drdp!Q157)*'MBXY-TI1S'!$D157)</f>
        <v>0</v>
      </c>
      <c r="F157" s="20">
        <f>Model!$W$14*((drdp!C157+drdp!L157)*'MBXY-TI1S'!$B157+(drdp!F157+drdp!O157)*'MBXY-TI1S'!$C157+(drdp!I157+drdp!R157)*'MBXY-TI1S'!$D157)</f>
        <v>0</v>
      </c>
      <c r="G157" s="20">
        <f>Model!$W$14*((drdp!D157+drdp!M157)*'MBXY-TI1S'!$B157+(drdp!G157+drdp!P157)*'MBXY-TI1S'!$C157+(drdp!J157+drdp!S157)*'MBXY-TI1S'!$D157)</f>
        <v>0</v>
      </c>
      <c r="H157" s="18">
        <f>Model!$W$14*((drdp!B157)*'MBXY-TI1S'!$B157+(drdp!E157)*'MBXY-TI1S'!$C157+(drdp!H157)*'MBXY-TI1S'!$D157)</f>
        <v>0</v>
      </c>
      <c r="I157" s="18">
        <f>Model!$W$14*((drdp!C157)*'MBXY-TI1S'!$B157+(drdp!F157)*'MBXY-TI1S'!$C157+(drdp!I157)*'MBXY-TI1S'!$D157)</f>
        <v>0</v>
      </c>
      <c r="J157" s="18">
        <f>Model!$W$14*((drdp!D157)*'MBXY-TI1S'!$B157+(drdp!G157)*'MBXY-TI1S'!$C157+(drdp!J157)*'MBXY-TI1S'!$D157)</f>
        <v>0</v>
      </c>
      <c r="K157" s="21">
        <f>SUM(E$3:E156)+H157</f>
        <v>9.4624182520197025E-2</v>
      </c>
      <c r="L157" s="21">
        <f>SUM(F$3:F156)+I157</f>
        <v>0.65980102848703748</v>
      </c>
      <c r="M157" s="21">
        <f>SUM(G$3:G156)+J157</f>
        <v>0</v>
      </c>
      <c r="N157" s="21"/>
      <c r="O157" s="21"/>
      <c r="P157" s="21"/>
      <c r="Q157" s="19">
        <f t="shared" si="13"/>
        <v>8.9537359176155608E-3</v>
      </c>
      <c r="R157" s="19">
        <f t="shared" si="14"/>
        <v>0.43533739719255243</v>
      </c>
      <c r="S157" s="19">
        <f t="shared" si="15"/>
        <v>0</v>
      </c>
      <c r="T157" s="19">
        <f t="shared" si="16"/>
        <v>6.243313294657115E-2</v>
      </c>
      <c r="U157" s="19">
        <f t="shared" si="17"/>
        <v>0</v>
      </c>
      <c r="V157" s="19">
        <f t="shared" si="18"/>
        <v>0</v>
      </c>
    </row>
    <row r="158" spans="1:22" x14ac:dyDescent="0.25">
      <c r="A158" s="26">
        <f>Wellpath!E158</f>
        <v>0</v>
      </c>
      <c r="B158" s="22">
        <v>0</v>
      </c>
      <c r="C158" s="22">
        <v>0</v>
      </c>
      <c r="D158" s="22">
        <f>-COS(Wellpath!$L158) * SIN(Wellpath!$O158) / (Bfield * COS(Dip))</f>
        <v>0</v>
      </c>
      <c r="E158" s="20">
        <f>Model!$W$14*((drdp!B158+drdp!K158)*'MBXY-TI1S'!$B158+(drdp!E158+drdp!N158)*'MBXY-TI1S'!$C158+(drdp!H158+drdp!Q158)*'MBXY-TI1S'!$D158)</f>
        <v>0</v>
      </c>
      <c r="F158" s="20">
        <f>Model!$W$14*((drdp!C158+drdp!L158)*'MBXY-TI1S'!$B158+(drdp!F158+drdp!O158)*'MBXY-TI1S'!$C158+(drdp!I158+drdp!R158)*'MBXY-TI1S'!$D158)</f>
        <v>0</v>
      </c>
      <c r="G158" s="20">
        <f>Model!$W$14*((drdp!D158+drdp!M158)*'MBXY-TI1S'!$B158+(drdp!G158+drdp!P158)*'MBXY-TI1S'!$C158+(drdp!J158+drdp!S158)*'MBXY-TI1S'!$D158)</f>
        <v>0</v>
      </c>
      <c r="H158" s="18">
        <f>Model!$W$14*((drdp!B158)*'MBXY-TI1S'!$B158+(drdp!E158)*'MBXY-TI1S'!$C158+(drdp!H158)*'MBXY-TI1S'!$D158)</f>
        <v>0</v>
      </c>
      <c r="I158" s="18">
        <f>Model!$W$14*((drdp!C158)*'MBXY-TI1S'!$B158+(drdp!F158)*'MBXY-TI1S'!$C158+(drdp!I158)*'MBXY-TI1S'!$D158)</f>
        <v>0</v>
      </c>
      <c r="J158" s="18">
        <f>Model!$W$14*((drdp!D158)*'MBXY-TI1S'!$B158+(drdp!G158)*'MBXY-TI1S'!$C158+(drdp!J158)*'MBXY-TI1S'!$D158)</f>
        <v>0</v>
      </c>
      <c r="K158" s="21">
        <f>SUM(E$3:E157)+H158</f>
        <v>9.4624182520197025E-2</v>
      </c>
      <c r="L158" s="21">
        <f>SUM(F$3:F157)+I158</f>
        <v>0.65980102848703748</v>
      </c>
      <c r="M158" s="21">
        <f>SUM(G$3:G157)+J158</f>
        <v>0</v>
      </c>
      <c r="N158" s="21"/>
      <c r="O158" s="21"/>
      <c r="P158" s="21"/>
      <c r="Q158" s="19">
        <f t="shared" si="13"/>
        <v>8.9537359176155608E-3</v>
      </c>
      <c r="R158" s="19">
        <f t="shared" si="14"/>
        <v>0.43533739719255243</v>
      </c>
      <c r="S158" s="19">
        <f t="shared" si="15"/>
        <v>0</v>
      </c>
      <c r="T158" s="19">
        <f t="shared" si="16"/>
        <v>6.243313294657115E-2</v>
      </c>
      <c r="U158" s="19">
        <f t="shared" si="17"/>
        <v>0</v>
      </c>
      <c r="V158" s="19">
        <f t="shared" si="18"/>
        <v>0</v>
      </c>
    </row>
    <row r="159" spans="1:22" x14ac:dyDescent="0.25">
      <c r="A159" s="26">
        <f>Wellpath!E159</f>
        <v>0</v>
      </c>
      <c r="B159" s="22">
        <v>0</v>
      </c>
      <c r="C159" s="22">
        <v>0</v>
      </c>
      <c r="D159" s="22">
        <f>-COS(Wellpath!$L159) * SIN(Wellpath!$O159) / (Bfield * COS(Dip))</f>
        <v>0</v>
      </c>
      <c r="E159" s="20">
        <f>Model!$W$14*((drdp!B159+drdp!K159)*'MBXY-TI1S'!$B159+(drdp!E159+drdp!N159)*'MBXY-TI1S'!$C159+(drdp!H159+drdp!Q159)*'MBXY-TI1S'!$D159)</f>
        <v>0</v>
      </c>
      <c r="F159" s="20">
        <f>Model!$W$14*((drdp!C159+drdp!L159)*'MBXY-TI1S'!$B159+(drdp!F159+drdp!O159)*'MBXY-TI1S'!$C159+(drdp!I159+drdp!R159)*'MBXY-TI1S'!$D159)</f>
        <v>0</v>
      </c>
      <c r="G159" s="20">
        <f>Model!$W$14*((drdp!D159+drdp!M159)*'MBXY-TI1S'!$B159+(drdp!G159+drdp!P159)*'MBXY-TI1S'!$C159+(drdp!J159+drdp!S159)*'MBXY-TI1S'!$D159)</f>
        <v>0</v>
      </c>
      <c r="H159" s="18">
        <f>Model!$W$14*((drdp!B159)*'MBXY-TI1S'!$B159+(drdp!E159)*'MBXY-TI1S'!$C159+(drdp!H159)*'MBXY-TI1S'!$D159)</f>
        <v>0</v>
      </c>
      <c r="I159" s="18">
        <f>Model!$W$14*((drdp!C159)*'MBXY-TI1S'!$B159+(drdp!F159)*'MBXY-TI1S'!$C159+(drdp!I159)*'MBXY-TI1S'!$D159)</f>
        <v>0</v>
      </c>
      <c r="J159" s="18">
        <f>Model!$W$14*((drdp!D159)*'MBXY-TI1S'!$B159+(drdp!G159)*'MBXY-TI1S'!$C159+(drdp!J159)*'MBXY-TI1S'!$D159)</f>
        <v>0</v>
      </c>
      <c r="K159" s="21">
        <f>SUM(E$3:E158)+H159</f>
        <v>9.4624182520197025E-2</v>
      </c>
      <c r="L159" s="21">
        <f>SUM(F$3:F158)+I159</f>
        <v>0.65980102848703748</v>
      </c>
      <c r="M159" s="21">
        <f>SUM(G$3:G158)+J159</f>
        <v>0</v>
      </c>
      <c r="N159" s="21"/>
      <c r="O159" s="21"/>
      <c r="P159" s="21"/>
      <c r="Q159" s="19">
        <f t="shared" si="13"/>
        <v>8.9537359176155608E-3</v>
      </c>
      <c r="R159" s="19">
        <f t="shared" si="14"/>
        <v>0.43533739719255243</v>
      </c>
      <c r="S159" s="19">
        <f t="shared" si="15"/>
        <v>0</v>
      </c>
      <c r="T159" s="19">
        <f t="shared" si="16"/>
        <v>6.243313294657115E-2</v>
      </c>
      <c r="U159" s="19">
        <f t="shared" si="17"/>
        <v>0</v>
      </c>
      <c r="V159" s="19">
        <f t="shared" si="18"/>
        <v>0</v>
      </c>
    </row>
    <row r="160" spans="1:22" x14ac:dyDescent="0.25">
      <c r="A160" s="26">
        <f>Wellpath!E160</f>
        <v>0</v>
      </c>
      <c r="B160" s="22">
        <v>0</v>
      </c>
      <c r="C160" s="22">
        <v>0</v>
      </c>
      <c r="D160" s="22">
        <f>-COS(Wellpath!$L160) * SIN(Wellpath!$O160) / (Bfield * COS(Dip))</f>
        <v>0</v>
      </c>
      <c r="E160" s="20">
        <f>Model!$W$14*((drdp!B160+drdp!K160)*'MBXY-TI1S'!$B160+(drdp!E160+drdp!N160)*'MBXY-TI1S'!$C160+(drdp!H160+drdp!Q160)*'MBXY-TI1S'!$D160)</f>
        <v>0</v>
      </c>
      <c r="F160" s="20">
        <f>Model!$W$14*((drdp!C160+drdp!L160)*'MBXY-TI1S'!$B160+(drdp!F160+drdp!O160)*'MBXY-TI1S'!$C160+(drdp!I160+drdp!R160)*'MBXY-TI1S'!$D160)</f>
        <v>0</v>
      </c>
      <c r="G160" s="20">
        <f>Model!$W$14*((drdp!D160+drdp!M160)*'MBXY-TI1S'!$B160+(drdp!G160+drdp!P160)*'MBXY-TI1S'!$C160+(drdp!J160+drdp!S160)*'MBXY-TI1S'!$D160)</f>
        <v>0</v>
      </c>
      <c r="H160" s="18">
        <f>Model!$W$14*((drdp!B160)*'MBXY-TI1S'!$B160+(drdp!E160)*'MBXY-TI1S'!$C160+(drdp!H160)*'MBXY-TI1S'!$D160)</f>
        <v>0</v>
      </c>
      <c r="I160" s="18">
        <f>Model!$W$14*((drdp!C160)*'MBXY-TI1S'!$B160+(drdp!F160)*'MBXY-TI1S'!$C160+(drdp!I160)*'MBXY-TI1S'!$D160)</f>
        <v>0</v>
      </c>
      <c r="J160" s="18">
        <f>Model!$W$14*((drdp!D160)*'MBXY-TI1S'!$B160+(drdp!G160)*'MBXY-TI1S'!$C160+(drdp!J160)*'MBXY-TI1S'!$D160)</f>
        <v>0</v>
      </c>
      <c r="K160" s="21">
        <f>SUM(E$3:E159)+H160</f>
        <v>9.4624182520197025E-2</v>
      </c>
      <c r="L160" s="21">
        <f>SUM(F$3:F159)+I160</f>
        <v>0.65980102848703748</v>
      </c>
      <c r="M160" s="21">
        <f>SUM(G$3:G159)+J160</f>
        <v>0</v>
      </c>
      <c r="N160" s="21"/>
      <c r="O160" s="21"/>
      <c r="P160" s="21"/>
      <c r="Q160" s="19">
        <f t="shared" si="13"/>
        <v>8.9537359176155608E-3</v>
      </c>
      <c r="R160" s="19">
        <f t="shared" si="14"/>
        <v>0.43533739719255243</v>
      </c>
      <c r="S160" s="19">
        <f t="shared" si="15"/>
        <v>0</v>
      </c>
      <c r="T160" s="19">
        <f t="shared" si="16"/>
        <v>6.243313294657115E-2</v>
      </c>
      <c r="U160" s="19">
        <f t="shared" si="17"/>
        <v>0</v>
      </c>
      <c r="V160" s="19">
        <f t="shared" si="18"/>
        <v>0</v>
      </c>
    </row>
    <row r="161" spans="1:22" x14ac:dyDescent="0.25">
      <c r="A161" s="26">
        <f>Wellpath!E161</f>
        <v>0</v>
      </c>
      <c r="B161" s="22">
        <v>0</v>
      </c>
      <c r="C161" s="22">
        <v>0</v>
      </c>
      <c r="D161" s="22">
        <f>-COS(Wellpath!$L161) * SIN(Wellpath!$O161) / (Bfield * COS(Dip))</f>
        <v>0</v>
      </c>
      <c r="E161" s="20">
        <f>Model!$W$14*((drdp!B161+drdp!K161)*'MBXY-TI1S'!$B161+(drdp!E161+drdp!N161)*'MBXY-TI1S'!$C161+(drdp!H161+drdp!Q161)*'MBXY-TI1S'!$D161)</f>
        <v>0</v>
      </c>
      <c r="F161" s="20">
        <f>Model!$W$14*((drdp!C161+drdp!L161)*'MBXY-TI1S'!$B161+(drdp!F161+drdp!O161)*'MBXY-TI1S'!$C161+(drdp!I161+drdp!R161)*'MBXY-TI1S'!$D161)</f>
        <v>0</v>
      </c>
      <c r="G161" s="20">
        <f>Model!$W$14*((drdp!D161+drdp!M161)*'MBXY-TI1S'!$B161+(drdp!G161+drdp!P161)*'MBXY-TI1S'!$C161+(drdp!J161+drdp!S161)*'MBXY-TI1S'!$D161)</f>
        <v>0</v>
      </c>
      <c r="H161" s="18">
        <f>Model!$W$14*((drdp!B161)*'MBXY-TI1S'!$B161+(drdp!E161)*'MBXY-TI1S'!$C161+(drdp!H161)*'MBXY-TI1S'!$D161)</f>
        <v>0</v>
      </c>
      <c r="I161" s="18">
        <f>Model!$W$14*((drdp!C161)*'MBXY-TI1S'!$B161+(drdp!F161)*'MBXY-TI1S'!$C161+(drdp!I161)*'MBXY-TI1S'!$D161)</f>
        <v>0</v>
      </c>
      <c r="J161" s="18">
        <f>Model!$W$14*((drdp!D161)*'MBXY-TI1S'!$B161+(drdp!G161)*'MBXY-TI1S'!$C161+(drdp!J161)*'MBXY-TI1S'!$D161)</f>
        <v>0</v>
      </c>
      <c r="K161" s="21">
        <f>SUM(E$3:E160)+H161</f>
        <v>9.4624182520197025E-2</v>
      </c>
      <c r="L161" s="21">
        <f>SUM(F$3:F160)+I161</f>
        <v>0.65980102848703748</v>
      </c>
      <c r="M161" s="21">
        <f>SUM(G$3:G160)+J161</f>
        <v>0</v>
      </c>
      <c r="N161" s="21"/>
      <c r="O161" s="21"/>
      <c r="P161" s="21"/>
      <c r="Q161" s="19">
        <f t="shared" si="13"/>
        <v>8.9537359176155608E-3</v>
      </c>
      <c r="R161" s="19">
        <f t="shared" si="14"/>
        <v>0.43533739719255243</v>
      </c>
      <c r="S161" s="19">
        <f t="shared" si="15"/>
        <v>0</v>
      </c>
      <c r="T161" s="19">
        <f t="shared" si="16"/>
        <v>6.243313294657115E-2</v>
      </c>
      <c r="U161" s="19">
        <f t="shared" si="17"/>
        <v>0</v>
      </c>
      <c r="V161" s="19">
        <f t="shared" si="18"/>
        <v>0</v>
      </c>
    </row>
    <row r="162" spans="1:22" x14ac:dyDescent="0.25">
      <c r="A162" s="26">
        <f>Wellpath!E162</f>
        <v>0</v>
      </c>
      <c r="B162" s="22">
        <v>0</v>
      </c>
      <c r="C162" s="22">
        <v>0</v>
      </c>
      <c r="D162" s="22">
        <f>-COS(Wellpath!$L162) * SIN(Wellpath!$O162) / (Bfield * COS(Dip))</f>
        <v>0</v>
      </c>
      <c r="E162" s="20">
        <f>Model!$W$14*((drdp!B162+drdp!K162)*'MBXY-TI1S'!$B162+(drdp!E162+drdp!N162)*'MBXY-TI1S'!$C162+(drdp!H162+drdp!Q162)*'MBXY-TI1S'!$D162)</f>
        <v>0</v>
      </c>
      <c r="F162" s="20">
        <f>Model!$W$14*((drdp!C162+drdp!L162)*'MBXY-TI1S'!$B162+(drdp!F162+drdp!O162)*'MBXY-TI1S'!$C162+(drdp!I162+drdp!R162)*'MBXY-TI1S'!$D162)</f>
        <v>0</v>
      </c>
      <c r="G162" s="20">
        <f>Model!$W$14*((drdp!D162+drdp!M162)*'MBXY-TI1S'!$B162+(drdp!G162+drdp!P162)*'MBXY-TI1S'!$C162+(drdp!J162+drdp!S162)*'MBXY-TI1S'!$D162)</f>
        <v>0</v>
      </c>
      <c r="H162" s="18">
        <f>Model!$W$14*((drdp!B162)*'MBXY-TI1S'!$B162+(drdp!E162)*'MBXY-TI1S'!$C162+(drdp!H162)*'MBXY-TI1S'!$D162)</f>
        <v>0</v>
      </c>
      <c r="I162" s="18">
        <f>Model!$W$14*((drdp!C162)*'MBXY-TI1S'!$B162+(drdp!F162)*'MBXY-TI1S'!$C162+(drdp!I162)*'MBXY-TI1S'!$D162)</f>
        <v>0</v>
      </c>
      <c r="J162" s="18">
        <f>Model!$W$14*((drdp!D162)*'MBXY-TI1S'!$B162+(drdp!G162)*'MBXY-TI1S'!$C162+(drdp!J162)*'MBXY-TI1S'!$D162)</f>
        <v>0</v>
      </c>
      <c r="K162" s="21">
        <f>SUM(E$3:E161)+H162</f>
        <v>9.4624182520197025E-2</v>
      </c>
      <c r="L162" s="21">
        <f>SUM(F$3:F161)+I162</f>
        <v>0.65980102848703748</v>
      </c>
      <c r="M162" s="21">
        <f>SUM(G$3:G161)+J162</f>
        <v>0</v>
      </c>
      <c r="N162" s="21"/>
      <c r="O162" s="21"/>
      <c r="P162" s="21"/>
      <c r="Q162" s="19">
        <f t="shared" si="13"/>
        <v>8.9537359176155608E-3</v>
      </c>
      <c r="R162" s="19">
        <f t="shared" si="14"/>
        <v>0.43533739719255243</v>
      </c>
      <c r="S162" s="19">
        <f t="shared" si="15"/>
        <v>0</v>
      </c>
      <c r="T162" s="19">
        <f t="shared" si="16"/>
        <v>6.243313294657115E-2</v>
      </c>
      <c r="U162" s="19">
        <f t="shared" si="17"/>
        <v>0</v>
      </c>
      <c r="V162" s="19">
        <f t="shared" si="18"/>
        <v>0</v>
      </c>
    </row>
    <row r="163" spans="1:22" x14ac:dyDescent="0.25">
      <c r="A163" s="26">
        <f>Wellpath!E163</f>
        <v>0</v>
      </c>
      <c r="B163" s="22">
        <v>0</v>
      </c>
      <c r="C163" s="22">
        <v>0</v>
      </c>
      <c r="D163" s="22">
        <f>-COS(Wellpath!$L163) * SIN(Wellpath!$O163) / (Bfield * COS(Dip))</f>
        <v>0</v>
      </c>
      <c r="E163" s="20">
        <f>Model!$W$14*((drdp!B163+drdp!K163)*'MBXY-TI1S'!$B163+(drdp!E163+drdp!N163)*'MBXY-TI1S'!$C163+(drdp!H163+drdp!Q163)*'MBXY-TI1S'!$D163)</f>
        <v>0</v>
      </c>
      <c r="F163" s="20">
        <f>Model!$W$14*((drdp!C163+drdp!L163)*'MBXY-TI1S'!$B163+(drdp!F163+drdp!O163)*'MBXY-TI1S'!$C163+(drdp!I163+drdp!R163)*'MBXY-TI1S'!$D163)</f>
        <v>0</v>
      </c>
      <c r="G163" s="20">
        <f>Model!$W$14*((drdp!D163+drdp!M163)*'MBXY-TI1S'!$B163+(drdp!G163+drdp!P163)*'MBXY-TI1S'!$C163+(drdp!J163+drdp!S163)*'MBXY-TI1S'!$D163)</f>
        <v>0</v>
      </c>
      <c r="H163" s="18">
        <f>Model!$W$14*((drdp!B163)*'MBXY-TI1S'!$B163+(drdp!E163)*'MBXY-TI1S'!$C163+(drdp!H163)*'MBXY-TI1S'!$D163)</f>
        <v>0</v>
      </c>
      <c r="I163" s="18">
        <f>Model!$W$14*((drdp!C163)*'MBXY-TI1S'!$B163+(drdp!F163)*'MBXY-TI1S'!$C163+(drdp!I163)*'MBXY-TI1S'!$D163)</f>
        <v>0</v>
      </c>
      <c r="J163" s="18">
        <f>Model!$W$14*((drdp!D163)*'MBXY-TI1S'!$B163+(drdp!G163)*'MBXY-TI1S'!$C163+(drdp!J163)*'MBXY-TI1S'!$D163)</f>
        <v>0</v>
      </c>
      <c r="K163" s="21">
        <f>SUM(E$3:E162)+H163</f>
        <v>9.4624182520197025E-2</v>
      </c>
      <c r="L163" s="21">
        <f>SUM(F$3:F162)+I163</f>
        <v>0.65980102848703748</v>
      </c>
      <c r="M163" s="21">
        <f>SUM(G$3:G162)+J163</f>
        <v>0</v>
      </c>
      <c r="N163" s="21"/>
      <c r="O163" s="21"/>
      <c r="P163" s="21"/>
      <c r="Q163" s="19">
        <f t="shared" si="13"/>
        <v>8.9537359176155608E-3</v>
      </c>
      <c r="R163" s="19">
        <f t="shared" si="14"/>
        <v>0.43533739719255243</v>
      </c>
      <c r="S163" s="19">
        <f t="shared" si="15"/>
        <v>0</v>
      </c>
      <c r="T163" s="19">
        <f t="shared" si="16"/>
        <v>6.243313294657115E-2</v>
      </c>
      <c r="U163" s="19">
        <f t="shared" si="17"/>
        <v>0</v>
      </c>
      <c r="V163" s="19">
        <f t="shared" si="18"/>
        <v>0</v>
      </c>
    </row>
    <row r="164" spans="1:22" x14ac:dyDescent="0.25">
      <c r="A164" s="26">
        <f>Wellpath!E164</f>
        <v>0</v>
      </c>
      <c r="B164" s="22">
        <v>0</v>
      </c>
      <c r="C164" s="22">
        <v>0</v>
      </c>
      <c r="D164" s="22">
        <f>-COS(Wellpath!$L164) * SIN(Wellpath!$O164) / (Bfield * COS(Dip))</f>
        <v>0</v>
      </c>
      <c r="E164" s="20">
        <f>Model!$W$14*((drdp!B164+drdp!K164)*'MBXY-TI1S'!$B164+(drdp!E164+drdp!N164)*'MBXY-TI1S'!$C164+(drdp!H164+drdp!Q164)*'MBXY-TI1S'!$D164)</f>
        <v>0</v>
      </c>
      <c r="F164" s="20">
        <f>Model!$W$14*((drdp!C164+drdp!L164)*'MBXY-TI1S'!$B164+(drdp!F164+drdp!O164)*'MBXY-TI1S'!$C164+(drdp!I164+drdp!R164)*'MBXY-TI1S'!$D164)</f>
        <v>0</v>
      </c>
      <c r="G164" s="20">
        <f>Model!$W$14*((drdp!D164+drdp!M164)*'MBXY-TI1S'!$B164+(drdp!G164+drdp!P164)*'MBXY-TI1S'!$C164+(drdp!J164+drdp!S164)*'MBXY-TI1S'!$D164)</f>
        <v>0</v>
      </c>
      <c r="H164" s="18">
        <f>Model!$W$14*((drdp!B164)*'MBXY-TI1S'!$B164+(drdp!E164)*'MBXY-TI1S'!$C164+(drdp!H164)*'MBXY-TI1S'!$D164)</f>
        <v>0</v>
      </c>
      <c r="I164" s="18">
        <f>Model!$W$14*((drdp!C164)*'MBXY-TI1S'!$B164+(drdp!F164)*'MBXY-TI1S'!$C164+(drdp!I164)*'MBXY-TI1S'!$D164)</f>
        <v>0</v>
      </c>
      <c r="J164" s="18">
        <f>Model!$W$14*((drdp!D164)*'MBXY-TI1S'!$B164+(drdp!G164)*'MBXY-TI1S'!$C164+(drdp!J164)*'MBXY-TI1S'!$D164)</f>
        <v>0</v>
      </c>
      <c r="K164" s="21">
        <f>SUM(E$3:E163)+H164</f>
        <v>9.4624182520197025E-2</v>
      </c>
      <c r="L164" s="21">
        <f>SUM(F$3:F163)+I164</f>
        <v>0.65980102848703748</v>
      </c>
      <c r="M164" s="21">
        <f>SUM(G$3:G163)+J164</f>
        <v>0</v>
      </c>
      <c r="N164" s="21"/>
      <c r="O164" s="21"/>
      <c r="P164" s="21"/>
      <c r="Q164" s="19">
        <f t="shared" si="13"/>
        <v>8.9537359176155608E-3</v>
      </c>
      <c r="R164" s="19">
        <f t="shared" si="14"/>
        <v>0.43533739719255243</v>
      </c>
      <c r="S164" s="19">
        <f t="shared" si="15"/>
        <v>0</v>
      </c>
      <c r="T164" s="19">
        <f t="shared" si="16"/>
        <v>6.243313294657115E-2</v>
      </c>
      <c r="U164" s="19">
        <f t="shared" si="17"/>
        <v>0</v>
      </c>
      <c r="V164" s="19">
        <f t="shared" si="18"/>
        <v>0</v>
      </c>
    </row>
    <row r="165" spans="1:22" x14ac:dyDescent="0.25">
      <c r="A165" s="26">
        <f>Wellpath!E165</f>
        <v>0</v>
      </c>
      <c r="B165" s="22">
        <v>0</v>
      </c>
      <c r="C165" s="22">
        <v>0</v>
      </c>
      <c r="D165" s="22">
        <f>-COS(Wellpath!$L165) * SIN(Wellpath!$O165) / (Bfield * COS(Dip))</f>
        <v>0</v>
      </c>
      <c r="E165" s="20">
        <f>Model!$W$14*((drdp!B165+drdp!K165)*'MBXY-TI1S'!$B165+(drdp!E165+drdp!N165)*'MBXY-TI1S'!$C165+(drdp!H165+drdp!Q165)*'MBXY-TI1S'!$D165)</f>
        <v>0</v>
      </c>
      <c r="F165" s="20">
        <f>Model!$W$14*((drdp!C165+drdp!L165)*'MBXY-TI1S'!$B165+(drdp!F165+drdp!O165)*'MBXY-TI1S'!$C165+(drdp!I165+drdp!R165)*'MBXY-TI1S'!$D165)</f>
        <v>0</v>
      </c>
      <c r="G165" s="20">
        <f>Model!$W$14*((drdp!D165+drdp!M165)*'MBXY-TI1S'!$B165+(drdp!G165+drdp!P165)*'MBXY-TI1S'!$C165+(drdp!J165+drdp!S165)*'MBXY-TI1S'!$D165)</f>
        <v>0</v>
      </c>
      <c r="H165" s="18">
        <f>Model!$W$14*((drdp!B165)*'MBXY-TI1S'!$B165+(drdp!E165)*'MBXY-TI1S'!$C165+(drdp!H165)*'MBXY-TI1S'!$D165)</f>
        <v>0</v>
      </c>
      <c r="I165" s="18">
        <f>Model!$W$14*((drdp!C165)*'MBXY-TI1S'!$B165+(drdp!F165)*'MBXY-TI1S'!$C165+(drdp!I165)*'MBXY-TI1S'!$D165)</f>
        <v>0</v>
      </c>
      <c r="J165" s="18">
        <f>Model!$W$14*((drdp!D165)*'MBXY-TI1S'!$B165+(drdp!G165)*'MBXY-TI1S'!$C165+(drdp!J165)*'MBXY-TI1S'!$D165)</f>
        <v>0</v>
      </c>
      <c r="K165" s="21">
        <f>SUM(E$3:E164)+H165</f>
        <v>9.4624182520197025E-2</v>
      </c>
      <c r="L165" s="21">
        <f>SUM(F$3:F164)+I165</f>
        <v>0.65980102848703748</v>
      </c>
      <c r="M165" s="21">
        <f>SUM(G$3:G164)+J165</f>
        <v>0</v>
      </c>
      <c r="N165" s="21"/>
      <c r="O165" s="21"/>
      <c r="P165" s="21"/>
      <c r="Q165" s="19">
        <f t="shared" si="13"/>
        <v>8.9537359176155608E-3</v>
      </c>
      <c r="R165" s="19">
        <f t="shared" si="14"/>
        <v>0.43533739719255243</v>
      </c>
      <c r="S165" s="19">
        <f t="shared" si="15"/>
        <v>0</v>
      </c>
      <c r="T165" s="19">
        <f t="shared" si="16"/>
        <v>6.243313294657115E-2</v>
      </c>
      <c r="U165" s="19">
        <f t="shared" si="17"/>
        <v>0</v>
      </c>
      <c r="V165" s="19">
        <f t="shared" si="18"/>
        <v>0</v>
      </c>
    </row>
    <row r="166" spans="1:22" x14ac:dyDescent="0.25">
      <c r="A166" s="26">
        <f>Wellpath!E166</f>
        <v>0</v>
      </c>
      <c r="B166" s="22">
        <v>0</v>
      </c>
      <c r="C166" s="22">
        <v>0</v>
      </c>
      <c r="D166" s="22">
        <f>-COS(Wellpath!$L166) * SIN(Wellpath!$O166) / (Bfield * COS(Dip))</f>
        <v>0</v>
      </c>
      <c r="E166" s="20">
        <f>Model!$W$14*((drdp!B166+drdp!K166)*'MBXY-TI1S'!$B166+(drdp!E166+drdp!N166)*'MBXY-TI1S'!$C166+(drdp!H166+drdp!Q166)*'MBXY-TI1S'!$D166)</f>
        <v>0</v>
      </c>
      <c r="F166" s="20">
        <f>Model!$W$14*((drdp!C166+drdp!L166)*'MBXY-TI1S'!$B166+(drdp!F166+drdp!O166)*'MBXY-TI1S'!$C166+(drdp!I166+drdp!R166)*'MBXY-TI1S'!$D166)</f>
        <v>0</v>
      </c>
      <c r="G166" s="20">
        <f>Model!$W$14*((drdp!D166+drdp!M166)*'MBXY-TI1S'!$B166+(drdp!G166+drdp!P166)*'MBXY-TI1S'!$C166+(drdp!J166+drdp!S166)*'MBXY-TI1S'!$D166)</f>
        <v>0</v>
      </c>
      <c r="H166" s="18">
        <f>Model!$W$14*((drdp!B166)*'MBXY-TI1S'!$B166+(drdp!E166)*'MBXY-TI1S'!$C166+(drdp!H166)*'MBXY-TI1S'!$D166)</f>
        <v>0</v>
      </c>
      <c r="I166" s="18">
        <f>Model!$W$14*((drdp!C166)*'MBXY-TI1S'!$B166+(drdp!F166)*'MBXY-TI1S'!$C166+(drdp!I166)*'MBXY-TI1S'!$D166)</f>
        <v>0</v>
      </c>
      <c r="J166" s="18">
        <f>Model!$W$14*((drdp!D166)*'MBXY-TI1S'!$B166+(drdp!G166)*'MBXY-TI1S'!$C166+(drdp!J166)*'MBXY-TI1S'!$D166)</f>
        <v>0</v>
      </c>
      <c r="K166" s="21">
        <f>SUM(E$3:E165)+H166</f>
        <v>9.4624182520197025E-2</v>
      </c>
      <c r="L166" s="21">
        <f>SUM(F$3:F165)+I166</f>
        <v>0.65980102848703748</v>
      </c>
      <c r="M166" s="21">
        <f>SUM(G$3:G165)+J166</f>
        <v>0</v>
      </c>
      <c r="N166" s="21"/>
      <c r="O166" s="21"/>
      <c r="P166" s="21"/>
      <c r="Q166" s="19">
        <f t="shared" si="13"/>
        <v>8.9537359176155608E-3</v>
      </c>
      <c r="R166" s="19">
        <f t="shared" si="14"/>
        <v>0.43533739719255243</v>
      </c>
      <c r="S166" s="19">
        <f t="shared" si="15"/>
        <v>0</v>
      </c>
      <c r="T166" s="19">
        <f t="shared" si="16"/>
        <v>6.243313294657115E-2</v>
      </c>
      <c r="U166" s="19">
        <f t="shared" si="17"/>
        <v>0</v>
      </c>
      <c r="V166" s="19">
        <f t="shared" si="18"/>
        <v>0</v>
      </c>
    </row>
    <row r="167" spans="1:22" x14ac:dyDescent="0.25">
      <c r="A167" s="26">
        <f>Wellpath!E167</f>
        <v>0</v>
      </c>
      <c r="B167" s="22">
        <v>0</v>
      </c>
      <c r="C167" s="22">
        <v>0</v>
      </c>
      <c r="D167" s="22">
        <f>-COS(Wellpath!$L167) * SIN(Wellpath!$O167) / (Bfield * COS(Dip))</f>
        <v>0</v>
      </c>
      <c r="E167" s="20">
        <f>Model!$W$14*((drdp!B167+drdp!K167)*'MBXY-TI1S'!$B167+(drdp!E167+drdp!N167)*'MBXY-TI1S'!$C167+(drdp!H167+drdp!Q167)*'MBXY-TI1S'!$D167)</f>
        <v>0</v>
      </c>
      <c r="F167" s="20">
        <f>Model!$W$14*((drdp!C167+drdp!L167)*'MBXY-TI1S'!$B167+(drdp!F167+drdp!O167)*'MBXY-TI1S'!$C167+(drdp!I167+drdp!R167)*'MBXY-TI1S'!$D167)</f>
        <v>0</v>
      </c>
      <c r="G167" s="20">
        <f>Model!$W$14*((drdp!D167+drdp!M167)*'MBXY-TI1S'!$B167+(drdp!G167+drdp!P167)*'MBXY-TI1S'!$C167+(drdp!J167+drdp!S167)*'MBXY-TI1S'!$D167)</f>
        <v>0</v>
      </c>
      <c r="H167" s="18">
        <f>Model!$W$14*((drdp!B167)*'MBXY-TI1S'!$B167+(drdp!E167)*'MBXY-TI1S'!$C167+(drdp!H167)*'MBXY-TI1S'!$D167)</f>
        <v>0</v>
      </c>
      <c r="I167" s="18">
        <f>Model!$W$14*((drdp!C167)*'MBXY-TI1S'!$B167+(drdp!F167)*'MBXY-TI1S'!$C167+(drdp!I167)*'MBXY-TI1S'!$D167)</f>
        <v>0</v>
      </c>
      <c r="J167" s="18">
        <f>Model!$W$14*((drdp!D167)*'MBXY-TI1S'!$B167+(drdp!G167)*'MBXY-TI1S'!$C167+(drdp!J167)*'MBXY-TI1S'!$D167)</f>
        <v>0</v>
      </c>
      <c r="K167" s="21">
        <f>SUM(E$3:E166)+H167</f>
        <v>9.4624182520197025E-2</v>
      </c>
      <c r="L167" s="21">
        <f>SUM(F$3:F166)+I167</f>
        <v>0.65980102848703748</v>
      </c>
      <c r="M167" s="21">
        <f>SUM(G$3:G166)+J167</f>
        <v>0</v>
      </c>
      <c r="N167" s="21"/>
      <c r="O167" s="21"/>
      <c r="P167" s="21"/>
      <c r="Q167" s="19">
        <f t="shared" si="13"/>
        <v>8.9537359176155608E-3</v>
      </c>
      <c r="R167" s="19">
        <f t="shared" si="14"/>
        <v>0.43533739719255243</v>
      </c>
      <c r="S167" s="19">
        <f t="shared" si="15"/>
        <v>0</v>
      </c>
      <c r="T167" s="19">
        <f t="shared" si="16"/>
        <v>6.243313294657115E-2</v>
      </c>
      <c r="U167" s="19">
        <f t="shared" si="17"/>
        <v>0</v>
      </c>
      <c r="V167" s="19">
        <f t="shared" si="18"/>
        <v>0</v>
      </c>
    </row>
    <row r="168" spans="1:22" x14ac:dyDescent="0.25">
      <c r="A168" s="26">
        <f>Wellpath!E168</f>
        <v>0</v>
      </c>
      <c r="B168" s="22">
        <v>0</v>
      </c>
      <c r="C168" s="22">
        <v>0</v>
      </c>
      <c r="D168" s="22">
        <f>-COS(Wellpath!$L168) * SIN(Wellpath!$O168) / (Bfield * COS(Dip))</f>
        <v>0</v>
      </c>
      <c r="E168" s="20">
        <f>Model!$W$14*((drdp!B168+drdp!K168)*'MBXY-TI1S'!$B168+(drdp!E168+drdp!N168)*'MBXY-TI1S'!$C168+(drdp!H168+drdp!Q168)*'MBXY-TI1S'!$D168)</f>
        <v>0</v>
      </c>
      <c r="F168" s="20">
        <f>Model!$W$14*((drdp!C168+drdp!L168)*'MBXY-TI1S'!$B168+(drdp!F168+drdp!O168)*'MBXY-TI1S'!$C168+(drdp!I168+drdp!R168)*'MBXY-TI1S'!$D168)</f>
        <v>0</v>
      </c>
      <c r="G168" s="20">
        <f>Model!$W$14*((drdp!D168+drdp!M168)*'MBXY-TI1S'!$B168+(drdp!G168+drdp!P168)*'MBXY-TI1S'!$C168+(drdp!J168+drdp!S168)*'MBXY-TI1S'!$D168)</f>
        <v>0</v>
      </c>
      <c r="H168" s="18">
        <f>Model!$W$14*((drdp!B168)*'MBXY-TI1S'!$B168+(drdp!E168)*'MBXY-TI1S'!$C168+(drdp!H168)*'MBXY-TI1S'!$D168)</f>
        <v>0</v>
      </c>
      <c r="I168" s="18">
        <f>Model!$W$14*((drdp!C168)*'MBXY-TI1S'!$B168+(drdp!F168)*'MBXY-TI1S'!$C168+(drdp!I168)*'MBXY-TI1S'!$D168)</f>
        <v>0</v>
      </c>
      <c r="J168" s="18">
        <f>Model!$W$14*((drdp!D168)*'MBXY-TI1S'!$B168+(drdp!G168)*'MBXY-TI1S'!$C168+(drdp!J168)*'MBXY-TI1S'!$D168)</f>
        <v>0</v>
      </c>
      <c r="K168" s="21">
        <f>SUM(E$3:E167)+H168</f>
        <v>9.4624182520197025E-2</v>
      </c>
      <c r="L168" s="21">
        <f>SUM(F$3:F167)+I168</f>
        <v>0.65980102848703748</v>
      </c>
      <c r="M168" s="21">
        <f>SUM(G$3:G167)+J168</f>
        <v>0</v>
      </c>
      <c r="N168" s="21"/>
      <c r="O168" s="21"/>
      <c r="P168" s="21"/>
      <c r="Q168" s="19">
        <f t="shared" si="13"/>
        <v>8.9537359176155608E-3</v>
      </c>
      <c r="R168" s="19">
        <f t="shared" si="14"/>
        <v>0.43533739719255243</v>
      </c>
      <c r="S168" s="19">
        <f t="shared" si="15"/>
        <v>0</v>
      </c>
      <c r="T168" s="19">
        <f t="shared" si="16"/>
        <v>6.243313294657115E-2</v>
      </c>
      <c r="U168" s="19">
        <f t="shared" si="17"/>
        <v>0</v>
      </c>
      <c r="V168" s="19">
        <f t="shared" si="18"/>
        <v>0</v>
      </c>
    </row>
    <row r="169" spans="1:22" x14ac:dyDescent="0.25">
      <c r="A169" s="26">
        <f>Wellpath!E169</f>
        <v>0</v>
      </c>
      <c r="B169" s="22">
        <v>0</v>
      </c>
      <c r="C169" s="22">
        <v>0</v>
      </c>
      <c r="D169" s="22">
        <f>-COS(Wellpath!$L169) * SIN(Wellpath!$O169) / (Bfield * COS(Dip))</f>
        <v>0</v>
      </c>
      <c r="E169" s="20">
        <f>Model!$W$14*((drdp!B169+drdp!K169)*'MBXY-TI1S'!$B169+(drdp!E169+drdp!N169)*'MBXY-TI1S'!$C169+(drdp!H169+drdp!Q169)*'MBXY-TI1S'!$D169)</f>
        <v>0</v>
      </c>
      <c r="F169" s="20">
        <f>Model!$W$14*((drdp!C169+drdp!L169)*'MBXY-TI1S'!$B169+(drdp!F169+drdp!O169)*'MBXY-TI1S'!$C169+(drdp!I169+drdp!R169)*'MBXY-TI1S'!$D169)</f>
        <v>0</v>
      </c>
      <c r="G169" s="20">
        <f>Model!$W$14*((drdp!D169+drdp!M169)*'MBXY-TI1S'!$B169+(drdp!G169+drdp!P169)*'MBXY-TI1S'!$C169+(drdp!J169+drdp!S169)*'MBXY-TI1S'!$D169)</f>
        <v>0</v>
      </c>
      <c r="H169" s="18">
        <f>Model!$W$14*((drdp!B169)*'MBXY-TI1S'!$B169+(drdp!E169)*'MBXY-TI1S'!$C169+(drdp!H169)*'MBXY-TI1S'!$D169)</f>
        <v>0</v>
      </c>
      <c r="I169" s="18">
        <f>Model!$W$14*((drdp!C169)*'MBXY-TI1S'!$B169+(drdp!F169)*'MBXY-TI1S'!$C169+(drdp!I169)*'MBXY-TI1S'!$D169)</f>
        <v>0</v>
      </c>
      <c r="J169" s="18">
        <f>Model!$W$14*((drdp!D169)*'MBXY-TI1S'!$B169+(drdp!G169)*'MBXY-TI1S'!$C169+(drdp!J169)*'MBXY-TI1S'!$D169)</f>
        <v>0</v>
      </c>
      <c r="K169" s="21">
        <f>SUM(E$3:E168)+H169</f>
        <v>9.4624182520197025E-2</v>
      </c>
      <c r="L169" s="21">
        <f>SUM(F$3:F168)+I169</f>
        <v>0.65980102848703748</v>
      </c>
      <c r="M169" s="21">
        <f>SUM(G$3:G168)+J169</f>
        <v>0</v>
      </c>
      <c r="N169" s="21"/>
      <c r="O169" s="21"/>
      <c r="P169" s="21"/>
      <c r="Q169" s="19">
        <f t="shared" si="13"/>
        <v>8.9537359176155608E-3</v>
      </c>
      <c r="R169" s="19">
        <f t="shared" si="14"/>
        <v>0.43533739719255243</v>
      </c>
      <c r="S169" s="19">
        <f t="shared" si="15"/>
        <v>0</v>
      </c>
      <c r="T169" s="19">
        <f t="shared" si="16"/>
        <v>6.243313294657115E-2</v>
      </c>
      <c r="U169" s="19">
        <f t="shared" si="17"/>
        <v>0</v>
      </c>
      <c r="V169" s="19">
        <f t="shared" si="18"/>
        <v>0</v>
      </c>
    </row>
    <row r="170" spans="1:22" x14ac:dyDescent="0.25">
      <c r="A170" s="26">
        <f>Wellpath!E170</f>
        <v>0</v>
      </c>
      <c r="B170" s="22">
        <v>0</v>
      </c>
      <c r="C170" s="22">
        <v>0</v>
      </c>
      <c r="D170" s="22">
        <f>-COS(Wellpath!$L170) * SIN(Wellpath!$O170) / (Bfield * COS(Dip))</f>
        <v>0</v>
      </c>
      <c r="E170" s="20">
        <f>Model!$W$14*((drdp!B170+drdp!K170)*'MBXY-TI1S'!$B170+(drdp!E170+drdp!N170)*'MBXY-TI1S'!$C170+(drdp!H170+drdp!Q170)*'MBXY-TI1S'!$D170)</f>
        <v>0</v>
      </c>
      <c r="F170" s="20">
        <f>Model!$W$14*((drdp!C170+drdp!L170)*'MBXY-TI1S'!$B170+(drdp!F170+drdp!O170)*'MBXY-TI1S'!$C170+(drdp!I170+drdp!R170)*'MBXY-TI1S'!$D170)</f>
        <v>0</v>
      </c>
      <c r="G170" s="20">
        <f>Model!$W$14*((drdp!D170+drdp!M170)*'MBXY-TI1S'!$B170+(drdp!G170+drdp!P170)*'MBXY-TI1S'!$C170+(drdp!J170+drdp!S170)*'MBXY-TI1S'!$D170)</f>
        <v>0</v>
      </c>
      <c r="H170" s="18">
        <f>Model!$W$14*((drdp!B170)*'MBXY-TI1S'!$B170+(drdp!E170)*'MBXY-TI1S'!$C170+(drdp!H170)*'MBXY-TI1S'!$D170)</f>
        <v>0</v>
      </c>
      <c r="I170" s="18">
        <f>Model!$W$14*((drdp!C170)*'MBXY-TI1S'!$B170+(drdp!F170)*'MBXY-TI1S'!$C170+(drdp!I170)*'MBXY-TI1S'!$D170)</f>
        <v>0</v>
      </c>
      <c r="J170" s="18">
        <f>Model!$W$14*((drdp!D170)*'MBXY-TI1S'!$B170+(drdp!G170)*'MBXY-TI1S'!$C170+(drdp!J170)*'MBXY-TI1S'!$D170)</f>
        <v>0</v>
      </c>
      <c r="K170" s="21">
        <f>SUM(E$3:E169)+H170</f>
        <v>9.4624182520197025E-2</v>
      </c>
      <c r="L170" s="21">
        <f>SUM(F$3:F169)+I170</f>
        <v>0.65980102848703748</v>
      </c>
      <c r="M170" s="21">
        <f>SUM(G$3:G169)+J170</f>
        <v>0</v>
      </c>
      <c r="N170" s="21"/>
      <c r="O170" s="21"/>
      <c r="P170" s="21"/>
      <c r="Q170" s="19">
        <f t="shared" si="13"/>
        <v>8.9537359176155608E-3</v>
      </c>
      <c r="R170" s="19">
        <f t="shared" si="14"/>
        <v>0.43533739719255243</v>
      </c>
      <c r="S170" s="19">
        <f t="shared" si="15"/>
        <v>0</v>
      </c>
      <c r="T170" s="19">
        <f t="shared" si="16"/>
        <v>6.243313294657115E-2</v>
      </c>
      <c r="U170" s="19">
        <f t="shared" si="17"/>
        <v>0</v>
      </c>
      <c r="V170" s="19">
        <f t="shared" si="18"/>
        <v>0</v>
      </c>
    </row>
    <row r="171" spans="1:22" x14ac:dyDescent="0.25">
      <c r="A171" s="26">
        <f>Wellpath!E171</f>
        <v>0</v>
      </c>
      <c r="B171" s="22">
        <v>0</v>
      </c>
      <c r="C171" s="22">
        <v>0</v>
      </c>
      <c r="D171" s="22">
        <f>-COS(Wellpath!$L171) * SIN(Wellpath!$O171) / (Bfield * COS(Dip))</f>
        <v>0</v>
      </c>
      <c r="E171" s="20">
        <f>Model!$W$14*((drdp!B171+drdp!K171)*'MBXY-TI1S'!$B171+(drdp!E171+drdp!N171)*'MBXY-TI1S'!$C171+(drdp!H171+drdp!Q171)*'MBXY-TI1S'!$D171)</f>
        <v>0</v>
      </c>
      <c r="F171" s="20">
        <f>Model!$W$14*((drdp!C171+drdp!L171)*'MBXY-TI1S'!$B171+(drdp!F171+drdp!O171)*'MBXY-TI1S'!$C171+(drdp!I171+drdp!R171)*'MBXY-TI1S'!$D171)</f>
        <v>0</v>
      </c>
      <c r="G171" s="20">
        <f>Model!$W$14*((drdp!D171+drdp!M171)*'MBXY-TI1S'!$B171+(drdp!G171+drdp!P171)*'MBXY-TI1S'!$C171+(drdp!J171+drdp!S171)*'MBXY-TI1S'!$D171)</f>
        <v>0</v>
      </c>
      <c r="H171" s="18">
        <f>Model!$W$14*((drdp!B171)*'MBXY-TI1S'!$B171+(drdp!E171)*'MBXY-TI1S'!$C171+(drdp!H171)*'MBXY-TI1S'!$D171)</f>
        <v>0</v>
      </c>
      <c r="I171" s="18">
        <f>Model!$W$14*((drdp!C171)*'MBXY-TI1S'!$B171+(drdp!F171)*'MBXY-TI1S'!$C171+(drdp!I171)*'MBXY-TI1S'!$D171)</f>
        <v>0</v>
      </c>
      <c r="J171" s="18">
        <f>Model!$W$14*((drdp!D171)*'MBXY-TI1S'!$B171+(drdp!G171)*'MBXY-TI1S'!$C171+(drdp!J171)*'MBXY-TI1S'!$D171)</f>
        <v>0</v>
      </c>
      <c r="K171" s="21">
        <f>SUM(E$3:E170)+H171</f>
        <v>9.4624182520197025E-2</v>
      </c>
      <c r="L171" s="21">
        <f>SUM(F$3:F170)+I171</f>
        <v>0.65980102848703748</v>
      </c>
      <c r="M171" s="21">
        <f>SUM(G$3:G170)+J171</f>
        <v>0</v>
      </c>
      <c r="N171" s="21"/>
      <c r="O171" s="21"/>
      <c r="P171" s="21"/>
      <c r="Q171" s="19">
        <f t="shared" si="13"/>
        <v>8.9537359176155608E-3</v>
      </c>
      <c r="R171" s="19">
        <f t="shared" si="14"/>
        <v>0.43533739719255243</v>
      </c>
      <c r="S171" s="19">
        <f t="shared" si="15"/>
        <v>0</v>
      </c>
      <c r="T171" s="19">
        <f t="shared" si="16"/>
        <v>6.243313294657115E-2</v>
      </c>
      <c r="U171" s="19">
        <f t="shared" si="17"/>
        <v>0</v>
      </c>
      <c r="V171" s="19">
        <f t="shared" si="18"/>
        <v>0</v>
      </c>
    </row>
    <row r="172" spans="1:22" x14ac:dyDescent="0.25">
      <c r="A172" s="26">
        <f>Wellpath!E172</f>
        <v>0</v>
      </c>
      <c r="B172" s="22">
        <v>0</v>
      </c>
      <c r="C172" s="22">
        <v>0</v>
      </c>
      <c r="D172" s="22">
        <f>-COS(Wellpath!$L172) * SIN(Wellpath!$O172) / (Bfield * COS(Dip))</f>
        <v>0</v>
      </c>
      <c r="E172" s="20">
        <f>Model!$W$14*((drdp!B172+drdp!K172)*'MBXY-TI1S'!$B172+(drdp!E172+drdp!N172)*'MBXY-TI1S'!$C172+(drdp!H172+drdp!Q172)*'MBXY-TI1S'!$D172)</f>
        <v>0</v>
      </c>
      <c r="F172" s="20">
        <f>Model!$W$14*((drdp!C172+drdp!L172)*'MBXY-TI1S'!$B172+(drdp!F172+drdp!O172)*'MBXY-TI1S'!$C172+(drdp!I172+drdp!R172)*'MBXY-TI1S'!$D172)</f>
        <v>0</v>
      </c>
      <c r="G172" s="20">
        <f>Model!$W$14*((drdp!D172+drdp!M172)*'MBXY-TI1S'!$B172+(drdp!G172+drdp!P172)*'MBXY-TI1S'!$C172+(drdp!J172+drdp!S172)*'MBXY-TI1S'!$D172)</f>
        <v>0</v>
      </c>
      <c r="H172" s="18">
        <f>Model!$W$14*((drdp!B172)*'MBXY-TI1S'!$B172+(drdp!E172)*'MBXY-TI1S'!$C172+(drdp!H172)*'MBXY-TI1S'!$D172)</f>
        <v>0</v>
      </c>
      <c r="I172" s="18">
        <f>Model!$W$14*((drdp!C172)*'MBXY-TI1S'!$B172+(drdp!F172)*'MBXY-TI1S'!$C172+(drdp!I172)*'MBXY-TI1S'!$D172)</f>
        <v>0</v>
      </c>
      <c r="J172" s="18">
        <f>Model!$W$14*((drdp!D172)*'MBXY-TI1S'!$B172+(drdp!G172)*'MBXY-TI1S'!$C172+(drdp!J172)*'MBXY-TI1S'!$D172)</f>
        <v>0</v>
      </c>
      <c r="K172" s="21">
        <f>SUM(E$3:E171)+H172</f>
        <v>9.4624182520197025E-2</v>
      </c>
      <c r="L172" s="21">
        <f>SUM(F$3:F171)+I172</f>
        <v>0.65980102848703748</v>
      </c>
      <c r="M172" s="21">
        <f>SUM(G$3:G171)+J172</f>
        <v>0</v>
      </c>
      <c r="N172" s="21"/>
      <c r="O172" s="21"/>
      <c r="P172" s="21"/>
      <c r="Q172" s="19">
        <f t="shared" si="13"/>
        <v>8.9537359176155608E-3</v>
      </c>
      <c r="R172" s="19">
        <f t="shared" si="14"/>
        <v>0.43533739719255243</v>
      </c>
      <c r="S172" s="19">
        <f t="shared" si="15"/>
        <v>0</v>
      </c>
      <c r="T172" s="19">
        <f t="shared" si="16"/>
        <v>6.243313294657115E-2</v>
      </c>
      <c r="U172" s="19">
        <f t="shared" si="17"/>
        <v>0</v>
      </c>
      <c r="V172" s="19">
        <f t="shared" si="18"/>
        <v>0</v>
      </c>
    </row>
    <row r="173" spans="1:22" x14ac:dyDescent="0.25">
      <c r="A173" s="26">
        <f>Wellpath!E173</f>
        <v>0</v>
      </c>
      <c r="B173" s="22">
        <v>0</v>
      </c>
      <c r="C173" s="22">
        <v>0</v>
      </c>
      <c r="D173" s="22">
        <f>-COS(Wellpath!$L173) * SIN(Wellpath!$O173) / (Bfield * COS(Dip))</f>
        <v>0</v>
      </c>
      <c r="E173" s="20">
        <f>Model!$W$14*((drdp!B173+drdp!K173)*'MBXY-TI1S'!$B173+(drdp!E173+drdp!N173)*'MBXY-TI1S'!$C173+(drdp!H173+drdp!Q173)*'MBXY-TI1S'!$D173)</f>
        <v>0</v>
      </c>
      <c r="F173" s="20">
        <f>Model!$W$14*((drdp!C173+drdp!L173)*'MBXY-TI1S'!$B173+(drdp!F173+drdp!O173)*'MBXY-TI1S'!$C173+(drdp!I173+drdp!R173)*'MBXY-TI1S'!$D173)</f>
        <v>0</v>
      </c>
      <c r="G173" s="20">
        <f>Model!$W$14*((drdp!D173+drdp!M173)*'MBXY-TI1S'!$B173+(drdp!G173+drdp!P173)*'MBXY-TI1S'!$C173+(drdp!J173+drdp!S173)*'MBXY-TI1S'!$D173)</f>
        <v>0</v>
      </c>
      <c r="H173" s="18">
        <f>Model!$W$14*((drdp!B173)*'MBXY-TI1S'!$B173+(drdp!E173)*'MBXY-TI1S'!$C173+(drdp!H173)*'MBXY-TI1S'!$D173)</f>
        <v>0</v>
      </c>
      <c r="I173" s="18">
        <f>Model!$W$14*((drdp!C173)*'MBXY-TI1S'!$B173+(drdp!F173)*'MBXY-TI1S'!$C173+(drdp!I173)*'MBXY-TI1S'!$D173)</f>
        <v>0</v>
      </c>
      <c r="J173" s="18">
        <f>Model!$W$14*((drdp!D173)*'MBXY-TI1S'!$B173+(drdp!G173)*'MBXY-TI1S'!$C173+(drdp!J173)*'MBXY-TI1S'!$D173)</f>
        <v>0</v>
      </c>
      <c r="K173" s="21">
        <f>SUM(E$3:E172)+H173</f>
        <v>9.4624182520197025E-2</v>
      </c>
      <c r="L173" s="21">
        <f>SUM(F$3:F172)+I173</f>
        <v>0.65980102848703748</v>
      </c>
      <c r="M173" s="21">
        <f>SUM(G$3:G172)+J173</f>
        <v>0</v>
      </c>
      <c r="N173" s="21"/>
      <c r="O173" s="21"/>
      <c r="P173" s="21"/>
      <c r="Q173" s="19">
        <f t="shared" si="13"/>
        <v>8.9537359176155608E-3</v>
      </c>
      <c r="R173" s="19">
        <f t="shared" si="14"/>
        <v>0.43533739719255243</v>
      </c>
      <c r="S173" s="19">
        <f t="shared" si="15"/>
        <v>0</v>
      </c>
      <c r="T173" s="19">
        <f t="shared" si="16"/>
        <v>6.243313294657115E-2</v>
      </c>
      <c r="U173" s="19">
        <f t="shared" si="17"/>
        <v>0</v>
      </c>
      <c r="V173" s="19">
        <f t="shared" si="18"/>
        <v>0</v>
      </c>
    </row>
    <row r="174" spans="1:22" x14ac:dyDescent="0.25">
      <c r="A174" s="26">
        <f>Wellpath!E174</f>
        <v>0</v>
      </c>
      <c r="B174" s="22">
        <v>0</v>
      </c>
      <c r="C174" s="22">
        <v>0</v>
      </c>
      <c r="D174" s="22">
        <f>-COS(Wellpath!$L174) * SIN(Wellpath!$O174) / (Bfield * COS(Dip))</f>
        <v>0</v>
      </c>
      <c r="E174" s="20">
        <f>Model!$W$14*((drdp!B174+drdp!K174)*'MBXY-TI1S'!$B174+(drdp!E174+drdp!N174)*'MBXY-TI1S'!$C174+(drdp!H174+drdp!Q174)*'MBXY-TI1S'!$D174)</f>
        <v>0</v>
      </c>
      <c r="F174" s="20">
        <f>Model!$W$14*((drdp!C174+drdp!L174)*'MBXY-TI1S'!$B174+(drdp!F174+drdp!O174)*'MBXY-TI1S'!$C174+(drdp!I174+drdp!R174)*'MBXY-TI1S'!$D174)</f>
        <v>0</v>
      </c>
      <c r="G174" s="20">
        <f>Model!$W$14*((drdp!D174+drdp!M174)*'MBXY-TI1S'!$B174+(drdp!G174+drdp!P174)*'MBXY-TI1S'!$C174+(drdp!J174+drdp!S174)*'MBXY-TI1S'!$D174)</f>
        <v>0</v>
      </c>
      <c r="H174" s="18">
        <f>Model!$W$14*((drdp!B174)*'MBXY-TI1S'!$B174+(drdp!E174)*'MBXY-TI1S'!$C174+(drdp!H174)*'MBXY-TI1S'!$D174)</f>
        <v>0</v>
      </c>
      <c r="I174" s="18">
        <f>Model!$W$14*((drdp!C174)*'MBXY-TI1S'!$B174+(drdp!F174)*'MBXY-TI1S'!$C174+(drdp!I174)*'MBXY-TI1S'!$D174)</f>
        <v>0</v>
      </c>
      <c r="J174" s="18">
        <f>Model!$W$14*((drdp!D174)*'MBXY-TI1S'!$B174+(drdp!G174)*'MBXY-TI1S'!$C174+(drdp!J174)*'MBXY-TI1S'!$D174)</f>
        <v>0</v>
      </c>
      <c r="K174" s="21">
        <f>SUM(E$3:E173)+H174</f>
        <v>9.4624182520197025E-2</v>
      </c>
      <c r="L174" s="21">
        <f>SUM(F$3:F173)+I174</f>
        <v>0.65980102848703748</v>
      </c>
      <c r="M174" s="21">
        <f>SUM(G$3:G173)+J174</f>
        <v>0</v>
      </c>
      <c r="N174" s="21"/>
      <c r="O174" s="21"/>
      <c r="P174" s="21"/>
      <c r="Q174" s="19">
        <f t="shared" si="13"/>
        <v>8.9537359176155608E-3</v>
      </c>
      <c r="R174" s="19">
        <f t="shared" si="14"/>
        <v>0.43533739719255243</v>
      </c>
      <c r="S174" s="19">
        <f t="shared" si="15"/>
        <v>0</v>
      </c>
      <c r="T174" s="19">
        <f t="shared" si="16"/>
        <v>6.243313294657115E-2</v>
      </c>
      <c r="U174" s="19">
        <f t="shared" si="17"/>
        <v>0</v>
      </c>
      <c r="V174" s="19">
        <f t="shared" si="18"/>
        <v>0</v>
      </c>
    </row>
    <row r="175" spans="1:22" x14ac:dyDescent="0.25">
      <c r="A175" s="26">
        <f>Wellpath!E175</f>
        <v>0</v>
      </c>
      <c r="B175" s="22">
        <v>0</v>
      </c>
      <c r="C175" s="22">
        <v>0</v>
      </c>
      <c r="D175" s="22">
        <f>-COS(Wellpath!$L175) * SIN(Wellpath!$O175) / (Bfield * COS(Dip))</f>
        <v>0</v>
      </c>
      <c r="E175" s="20">
        <f>Model!$W$14*((drdp!B175+drdp!K175)*'MBXY-TI1S'!$B175+(drdp!E175+drdp!N175)*'MBXY-TI1S'!$C175+(drdp!H175+drdp!Q175)*'MBXY-TI1S'!$D175)</f>
        <v>0</v>
      </c>
      <c r="F175" s="20">
        <f>Model!$W$14*((drdp!C175+drdp!L175)*'MBXY-TI1S'!$B175+(drdp!F175+drdp!O175)*'MBXY-TI1S'!$C175+(drdp!I175+drdp!R175)*'MBXY-TI1S'!$D175)</f>
        <v>0</v>
      </c>
      <c r="G175" s="20">
        <f>Model!$W$14*((drdp!D175+drdp!M175)*'MBXY-TI1S'!$B175+(drdp!G175+drdp!P175)*'MBXY-TI1S'!$C175+(drdp!J175+drdp!S175)*'MBXY-TI1S'!$D175)</f>
        <v>0</v>
      </c>
      <c r="H175" s="18">
        <f>Model!$W$14*((drdp!B175)*'MBXY-TI1S'!$B175+(drdp!E175)*'MBXY-TI1S'!$C175+(drdp!H175)*'MBXY-TI1S'!$D175)</f>
        <v>0</v>
      </c>
      <c r="I175" s="18">
        <f>Model!$W$14*((drdp!C175)*'MBXY-TI1S'!$B175+(drdp!F175)*'MBXY-TI1S'!$C175+(drdp!I175)*'MBXY-TI1S'!$D175)</f>
        <v>0</v>
      </c>
      <c r="J175" s="18">
        <f>Model!$W$14*((drdp!D175)*'MBXY-TI1S'!$B175+(drdp!G175)*'MBXY-TI1S'!$C175+(drdp!J175)*'MBXY-TI1S'!$D175)</f>
        <v>0</v>
      </c>
      <c r="K175" s="21">
        <f>SUM(E$3:E174)+H175</f>
        <v>9.4624182520197025E-2</v>
      </c>
      <c r="L175" s="21">
        <f>SUM(F$3:F174)+I175</f>
        <v>0.65980102848703748</v>
      </c>
      <c r="M175" s="21">
        <f>SUM(G$3:G174)+J175</f>
        <v>0</v>
      </c>
      <c r="N175" s="21"/>
      <c r="O175" s="21"/>
      <c r="P175" s="21"/>
      <c r="Q175" s="19">
        <f t="shared" si="13"/>
        <v>8.9537359176155608E-3</v>
      </c>
      <c r="R175" s="19">
        <f t="shared" si="14"/>
        <v>0.43533739719255243</v>
      </c>
      <c r="S175" s="19">
        <f t="shared" si="15"/>
        <v>0</v>
      </c>
      <c r="T175" s="19">
        <f t="shared" si="16"/>
        <v>6.243313294657115E-2</v>
      </c>
      <c r="U175" s="19">
        <f t="shared" si="17"/>
        <v>0</v>
      </c>
      <c r="V175" s="19">
        <f t="shared" si="18"/>
        <v>0</v>
      </c>
    </row>
    <row r="176" spans="1:22" x14ac:dyDescent="0.25">
      <c r="A176" s="26">
        <f>Wellpath!E176</f>
        <v>0</v>
      </c>
      <c r="B176" s="22">
        <v>0</v>
      </c>
      <c r="C176" s="22">
        <v>0</v>
      </c>
      <c r="D176" s="22">
        <f>-COS(Wellpath!$L176) * SIN(Wellpath!$O176) / (Bfield * COS(Dip))</f>
        <v>0</v>
      </c>
      <c r="E176" s="20">
        <f>Model!$W$14*((drdp!B176+drdp!K176)*'MBXY-TI1S'!$B176+(drdp!E176+drdp!N176)*'MBXY-TI1S'!$C176+(drdp!H176+drdp!Q176)*'MBXY-TI1S'!$D176)</f>
        <v>0</v>
      </c>
      <c r="F176" s="20">
        <f>Model!$W$14*((drdp!C176+drdp!L176)*'MBXY-TI1S'!$B176+(drdp!F176+drdp!O176)*'MBXY-TI1S'!$C176+(drdp!I176+drdp!R176)*'MBXY-TI1S'!$D176)</f>
        <v>0</v>
      </c>
      <c r="G176" s="20">
        <f>Model!$W$14*((drdp!D176+drdp!M176)*'MBXY-TI1S'!$B176+(drdp!G176+drdp!P176)*'MBXY-TI1S'!$C176+(drdp!J176+drdp!S176)*'MBXY-TI1S'!$D176)</f>
        <v>0</v>
      </c>
      <c r="H176" s="18">
        <f>Model!$W$14*((drdp!B176)*'MBXY-TI1S'!$B176+(drdp!E176)*'MBXY-TI1S'!$C176+(drdp!H176)*'MBXY-TI1S'!$D176)</f>
        <v>0</v>
      </c>
      <c r="I176" s="18">
        <f>Model!$W$14*((drdp!C176)*'MBXY-TI1S'!$B176+(drdp!F176)*'MBXY-TI1S'!$C176+(drdp!I176)*'MBXY-TI1S'!$D176)</f>
        <v>0</v>
      </c>
      <c r="J176" s="18">
        <f>Model!$W$14*((drdp!D176)*'MBXY-TI1S'!$B176+(drdp!G176)*'MBXY-TI1S'!$C176+(drdp!J176)*'MBXY-TI1S'!$D176)</f>
        <v>0</v>
      </c>
      <c r="K176" s="21">
        <f>SUM(E$3:E175)+H176</f>
        <v>9.4624182520197025E-2</v>
      </c>
      <c r="L176" s="21">
        <f>SUM(F$3:F175)+I176</f>
        <v>0.65980102848703748</v>
      </c>
      <c r="M176" s="21">
        <f>SUM(G$3:G175)+J176</f>
        <v>0</v>
      </c>
      <c r="N176" s="21"/>
      <c r="O176" s="21"/>
      <c r="P176" s="21"/>
      <c r="Q176" s="19">
        <f t="shared" si="13"/>
        <v>8.9537359176155608E-3</v>
      </c>
      <c r="R176" s="19">
        <f t="shared" si="14"/>
        <v>0.43533739719255243</v>
      </c>
      <c r="S176" s="19">
        <f t="shared" si="15"/>
        <v>0</v>
      </c>
      <c r="T176" s="19">
        <f t="shared" si="16"/>
        <v>6.243313294657115E-2</v>
      </c>
      <c r="U176" s="19">
        <f t="shared" si="17"/>
        <v>0</v>
      </c>
      <c r="V176" s="19">
        <f t="shared" si="18"/>
        <v>0</v>
      </c>
    </row>
    <row r="177" spans="1:22" x14ac:dyDescent="0.25">
      <c r="A177" s="26">
        <f>Wellpath!E177</f>
        <v>0</v>
      </c>
      <c r="B177" s="22">
        <v>0</v>
      </c>
      <c r="C177" s="22">
        <v>0</v>
      </c>
      <c r="D177" s="22">
        <f>-COS(Wellpath!$L177) * SIN(Wellpath!$O177) / (Bfield * COS(Dip))</f>
        <v>0</v>
      </c>
      <c r="E177" s="20">
        <f>Model!$W$14*((drdp!B177+drdp!K177)*'MBXY-TI1S'!$B177+(drdp!E177+drdp!N177)*'MBXY-TI1S'!$C177+(drdp!H177+drdp!Q177)*'MBXY-TI1S'!$D177)</f>
        <v>0</v>
      </c>
      <c r="F177" s="20">
        <f>Model!$W$14*((drdp!C177+drdp!L177)*'MBXY-TI1S'!$B177+(drdp!F177+drdp!O177)*'MBXY-TI1S'!$C177+(drdp!I177+drdp!R177)*'MBXY-TI1S'!$D177)</f>
        <v>0</v>
      </c>
      <c r="G177" s="20">
        <f>Model!$W$14*((drdp!D177+drdp!M177)*'MBXY-TI1S'!$B177+(drdp!G177+drdp!P177)*'MBXY-TI1S'!$C177+(drdp!J177+drdp!S177)*'MBXY-TI1S'!$D177)</f>
        <v>0</v>
      </c>
      <c r="H177" s="18">
        <f>Model!$W$14*((drdp!B177)*'MBXY-TI1S'!$B177+(drdp!E177)*'MBXY-TI1S'!$C177+(drdp!H177)*'MBXY-TI1S'!$D177)</f>
        <v>0</v>
      </c>
      <c r="I177" s="18">
        <f>Model!$W$14*((drdp!C177)*'MBXY-TI1S'!$B177+(drdp!F177)*'MBXY-TI1S'!$C177+(drdp!I177)*'MBXY-TI1S'!$D177)</f>
        <v>0</v>
      </c>
      <c r="J177" s="18">
        <f>Model!$W$14*((drdp!D177)*'MBXY-TI1S'!$B177+(drdp!G177)*'MBXY-TI1S'!$C177+(drdp!J177)*'MBXY-TI1S'!$D177)</f>
        <v>0</v>
      </c>
      <c r="K177" s="21">
        <f>SUM(E$3:E176)+H177</f>
        <v>9.4624182520197025E-2</v>
      </c>
      <c r="L177" s="21">
        <f>SUM(F$3:F176)+I177</f>
        <v>0.65980102848703748</v>
      </c>
      <c r="M177" s="21">
        <f>SUM(G$3:G176)+J177</f>
        <v>0</v>
      </c>
      <c r="N177" s="21"/>
      <c r="O177" s="21"/>
      <c r="P177" s="21"/>
      <c r="Q177" s="19">
        <f t="shared" si="13"/>
        <v>8.9537359176155608E-3</v>
      </c>
      <c r="R177" s="19">
        <f t="shared" si="14"/>
        <v>0.43533739719255243</v>
      </c>
      <c r="S177" s="19">
        <f t="shared" si="15"/>
        <v>0</v>
      </c>
      <c r="T177" s="19">
        <f t="shared" si="16"/>
        <v>6.243313294657115E-2</v>
      </c>
      <c r="U177" s="19">
        <f t="shared" si="17"/>
        <v>0</v>
      </c>
      <c r="V177" s="19">
        <f t="shared" si="18"/>
        <v>0</v>
      </c>
    </row>
    <row r="178" spans="1:22" x14ac:dyDescent="0.25">
      <c r="A178" s="26">
        <f>Wellpath!E178</f>
        <v>0</v>
      </c>
      <c r="B178" s="22">
        <v>0</v>
      </c>
      <c r="C178" s="22">
        <v>0</v>
      </c>
      <c r="D178" s="22">
        <f>-COS(Wellpath!$L178) * SIN(Wellpath!$O178) / (Bfield * COS(Dip))</f>
        <v>0</v>
      </c>
      <c r="E178" s="20">
        <f>Model!$W$14*((drdp!B178+drdp!K178)*'MBXY-TI1S'!$B178+(drdp!E178+drdp!N178)*'MBXY-TI1S'!$C178+(drdp!H178+drdp!Q178)*'MBXY-TI1S'!$D178)</f>
        <v>0</v>
      </c>
      <c r="F178" s="20">
        <f>Model!$W$14*((drdp!C178+drdp!L178)*'MBXY-TI1S'!$B178+(drdp!F178+drdp!O178)*'MBXY-TI1S'!$C178+(drdp!I178+drdp!R178)*'MBXY-TI1S'!$D178)</f>
        <v>0</v>
      </c>
      <c r="G178" s="20">
        <f>Model!$W$14*((drdp!D178+drdp!M178)*'MBXY-TI1S'!$B178+(drdp!G178+drdp!P178)*'MBXY-TI1S'!$C178+(drdp!J178+drdp!S178)*'MBXY-TI1S'!$D178)</f>
        <v>0</v>
      </c>
      <c r="H178" s="18">
        <f>Model!$W$14*((drdp!B178)*'MBXY-TI1S'!$B178+(drdp!E178)*'MBXY-TI1S'!$C178+(drdp!H178)*'MBXY-TI1S'!$D178)</f>
        <v>0</v>
      </c>
      <c r="I178" s="18">
        <f>Model!$W$14*((drdp!C178)*'MBXY-TI1S'!$B178+(drdp!F178)*'MBXY-TI1S'!$C178+(drdp!I178)*'MBXY-TI1S'!$D178)</f>
        <v>0</v>
      </c>
      <c r="J178" s="18">
        <f>Model!$W$14*((drdp!D178)*'MBXY-TI1S'!$B178+(drdp!G178)*'MBXY-TI1S'!$C178+(drdp!J178)*'MBXY-TI1S'!$D178)</f>
        <v>0</v>
      </c>
      <c r="K178" s="21">
        <f>SUM(E$3:E177)+H178</f>
        <v>9.4624182520197025E-2</v>
      </c>
      <c r="L178" s="21">
        <f>SUM(F$3:F177)+I178</f>
        <v>0.65980102848703748</v>
      </c>
      <c r="M178" s="21">
        <f>SUM(G$3:G177)+J178</f>
        <v>0</v>
      </c>
      <c r="N178" s="21"/>
      <c r="O178" s="21"/>
      <c r="P178" s="21"/>
      <c r="Q178" s="19">
        <f t="shared" si="13"/>
        <v>8.9537359176155608E-3</v>
      </c>
      <c r="R178" s="19">
        <f t="shared" si="14"/>
        <v>0.43533739719255243</v>
      </c>
      <c r="S178" s="19">
        <f t="shared" si="15"/>
        <v>0</v>
      </c>
      <c r="T178" s="19">
        <f t="shared" si="16"/>
        <v>6.243313294657115E-2</v>
      </c>
      <c r="U178" s="19">
        <f t="shared" si="17"/>
        <v>0</v>
      </c>
      <c r="V178" s="19">
        <f t="shared" si="18"/>
        <v>0</v>
      </c>
    </row>
    <row r="179" spans="1:22" x14ac:dyDescent="0.25">
      <c r="A179" s="26">
        <f>Wellpath!E179</f>
        <v>0</v>
      </c>
      <c r="B179" s="22">
        <v>0</v>
      </c>
      <c r="C179" s="22">
        <v>0</v>
      </c>
      <c r="D179" s="22">
        <f>-COS(Wellpath!$L179) * SIN(Wellpath!$O179) / (Bfield * COS(Dip))</f>
        <v>0</v>
      </c>
      <c r="E179" s="20">
        <f>Model!$W$14*((drdp!B179+drdp!K179)*'MBXY-TI1S'!$B179+(drdp!E179+drdp!N179)*'MBXY-TI1S'!$C179+(drdp!H179+drdp!Q179)*'MBXY-TI1S'!$D179)</f>
        <v>0</v>
      </c>
      <c r="F179" s="20">
        <f>Model!$W$14*((drdp!C179+drdp!L179)*'MBXY-TI1S'!$B179+(drdp!F179+drdp!O179)*'MBXY-TI1S'!$C179+(drdp!I179+drdp!R179)*'MBXY-TI1S'!$D179)</f>
        <v>0</v>
      </c>
      <c r="G179" s="20">
        <f>Model!$W$14*((drdp!D179+drdp!M179)*'MBXY-TI1S'!$B179+(drdp!G179+drdp!P179)*'MBXY-TI1S'!$C179+(drdp!J179+drdp!S179)*'MBXY-TI1S'!$D179)</f>
        <v>0</v>
      </c>
      <c r="H179" s="18">
        <f>Model!$W$14*((drdp!B179)*'MBXY-TI1S'!$B179+(drdp!E179)*'MBXY-TI1S'!$C179+(drdp!H179)*'MBXY-TI1S'!$D179)</f>
        <v>0</v>
      </c>
      <c r="I179" s="18">
        <f>Model!$W$14*((drdp!C179)*'MBXY-TI1S'!$B179+(drdp!F179)*'MBXY-TI1S'!$C179+(drdp!I179)*'MBXY-TI1S'!$D179)</f>
        <v>0</v>
      </c>
      <c r="J179" s="18">
        <f>Model!$W$14*((drdp!D179)*'MBXY-TI1S'!$B179+(drdp!G179)*'MBXY-TI1S'!$C179+(drdp!J179)*'MBXY-TI1S'!$D179)</f>
        <v>0</v>
      </c>
      <c r="K179" s="21">
        <f>SUM(E$3:E178)+H179</f>
        <v>9.4624182520197025E-2</v>
      </c>
      <c r="L179" s="21">
        <f>SUM(F$3:F178)+I179</f>
        <v>0.65980102848703748</v>
      </c>
      <c r="M179" s="21">
        <f>SUM(G$3:G178)+J179</f>
        <v>0</v>
      </c>
      <c r="N179" s="21"/>
      <c r="O179" s="21"/>
      <c r="P179" s="21"/>
      <c r="Q179" s="19">
        <f t="shared" si="13"/>
        <v>8.9537359176155608E-3</v>
      </c>
      <c r="R179" s="19">
        <f t="shared" si="14"/>
        <v>0.43533739719255243</v>
      </c>
      <c r="S179" s="19">
        <f t="shared" si="15"/>
        <v>0</v>
      </c>
      <c r="T179" s="19">
        <f t="shared" si="16"/>
        <v>6.243313294657115E-2</v>
      </c>
      <c r="U179" s="19">
        <f t="shared" si="17"/>
        <v>0</v>
      </c>
      <c r="V179" s="19">
        <f t="shared" si="18"/>
        <v>0</v>
      </c>
    </row>
    <row r="180" spans="1:22" x14ac:dyDescent="0.25">
      <c r="A180" s="26">
        <f>Wellpath!E180</f>
        <v>0</v>
      </c>
      <c r="B180" s="22">
        <v>0</v>
      </c>
      <c r="C180" s="22">
        <v>0</v>
      </c>
      <c r="D180" s="22">
        <f>-COS(Wellpath!$L180) * SIN(Wellpath!$O180) / (Bfield * COS(Dip))</f>
        <v>0</v>
      </c>
      <c r="E180" s="20">
        <f>Model!$W$14*((drdp!B180+drdp!K180)*'MBXY-TI1S'!$B180+(drdp!E180+drdp!N180)*'MBXY-TI1S'!$C180+(drdp!H180+drdp!Q180)*'MBXY-TI1S'!$D180)</f>
        <v>0</v>
      </c>
      <c r="F180" s="20">
        <f>Model!$W$14*((drdp!C180+drdp!L180)*'MBXY-TI1S'!$B180+(drdp!F180+drdp!O180)*'MBXY-TI1S'!$C180+(drdp!I180+drdp!R180)*'MBXY-TI1S'!$D180)</f>
        <v>0</v>
      </c>
      <c r="G180" s="20">
        <f>Model!$W$14*((drdp!D180+drdp!M180)*'MBXY-TI1S'!$B180+(drdp!G180+drdp!P180)*'MBXY-TI1S'!$C180+(drdp!J180+drdp!S180)*'MBXY-TI1S'!$D180)</f>
        <v>0</v>
      </c>
      <c r="H180" s="18">
        <f>Model!$W$14*((drdp!B180)*'MBXY-TI1S'!$B180+(drdp!E180)*'MBXY-TI1S'!$C180+(drdp!H180)*'MBXY-TI1S'!$D180)</f>
        <v>0</v>
      </c>
      <c r="I180" s="18">
        <f>Model!$W$14*((drdp!C180)*'MBXY-TI1S'!$B180+(drdp!F180)*'MBXY-TI1S'!$C180+(drdp!I180)*'MBXY-TI1S'!$D180)</f>
        <v>0</v>
      </c>
      <c r="J180" s="18">
        <f>Model!$W$14*((drdp!D180)*'MBXY-TI1S'!$B180+(drdp!G180)*'MBXY-TI1S'!$C180+(drdp!J180)*'MBXY-TI1S'!$D180)</f>
        <v>0</v>
      </c>
      <c r="K180" s="21">
        <f>SUM(E$3:E179)+H180</f>
        <v>9.4624182520197025E-2</v>
      </c>
      <c r="L180" s="21">
        <f>SUM(F$3:F179)+I180</f>
        <v>0.65980102848703748</v>
      </c>
      <c r="M180" s="21">
        <f>SUM(G$3:G179)+J180</f>
        <v>0</v>
      </c>
      <c r="N180" s="21"/>
      <c r="O180" s="21"/>
      <c r="P180" s="21"/>
      <c r="Q180" s="19">
        <f t="shared" si="13"/>
        <v>8.9537359176155608E-3</v>
      </c>
      <c r="R180" s="19">
        <f t="shared" si="14"/>
        <v>0.43533739719255243</v>
      </c>
      <c r="S180" s="19">
        <f t="shared" si="15"/>
        <v>0</v>
      </c>
      <c r="T180" s="19">
        <f t="shared" si="16"/>
        <v>6.243313294657115E-2</v>
      </c>
      <c r="U180" s="19">
        <f t="shared" si="17"/>
        <v>0</v>
      </c>
      <c r="V180" s="19">
        <f t="shared" si="18"/>
        <v>0</v>
      </c>
    </row>
    <row r="181" spans="1:22" x14ac:dyDescent="0.25">
      <c r="A181" s="26">
        <f>Wellpath!E181</f>
        <v>0</v>
      </c>
      <c r="B181" s="22">
        <v>0</v>
      </c>
      <c r="C181" s="22">
        <v>0</v>
      </c>
      <c r="D181" s="22">
        <f>-COS(Wellpath!$L181) * SIN(Wellpath!$O181) / (Bfield * COS(Dip))</f>
        <v>0</v>
      </c>
      <c r="E181" s="20">
        <f>Model!$W$14*((drdp!B181+drdp!K181)*'MBXY-TI1S'!$B181+(drdp!E181+drdp!N181)*'MBXY-TI1S'!$C181+(drdp!H181+drdp!Q181)*'MBXY-TI1S'!$D181)</f>
        <v>0</v>
      </c>
      <c r="F181" s="20">
        <f>Model!$W$14*((drdp!C181+drdp!L181)*'MBXY-TI1S'!$B181+(drdp!F181+drdp!O181)*'MBXY-TI1S'!$C181+(drdp!I181+drdp!R181)*'MBXY-TI1S'!$D181)</f>
        <v>0</v>
      </c>
      <c r="G181" s="20">
        <f>Model!$W$14*((drdp!D181+drdp!M181)*'MBXY-TI1S'!$B181+(drdp!G181+drdp!P181)*'MBXY-TI1S'!$C181+(drdp!J181+drdp!S181)*'MBXY-TI1S'!$D181)</f>
        <v>0</v>
      </c>
      <c r="H181" s="18">
        <f>Model!$W$14*((drdp!B181)*'MBXY-TI1S'!$B181+(drdp!E181)*'MBXY-TI1S'!$C181+(drdp!H181)*'MBXY-TI1S'!$D181)</f>
        <v>0</v>
      </c>
      <c r="I181" s="18">
        <f>Model!$W$14*((drdp!C181)*'MBXY-TI1S'!$B181+(drdp!F181)*'MBXY-TI1S'!$C181+(drdp!I181)*'MBXY-TI1S'!$D181)</f>
        <v>0</v>
      </c>
      <c r="J181" s="18">
        <f>Model!$W$14*((drdp!D181)*'MBXY-TI1S'!$B181+(drdp!G181)*'MBXY-TI1S'!$C181+(drdp!J181)*'MBXY-TI1S'!$D181)</f>
        <v>0</v>
      </c>
      <c r="K181" s="21">
        <f>SUM(E$3:E180)+H181</f>
        <v>9.4624182520197025E-2</v>
      </c>
      <c r="L181" s="21">
        <f>SUM(F$3:F180)+I181</f>
        <v>0.65980102848703748</v>
      </c>
      <c r="M181" s="21">
        <f>SUM(G$3:G180)+J181</f>
        <v>0</v>
      </c>
      <c r="N181" s="21"/>
      <c r="O181" s="21"/>
      <c r="P181" s="21"/>
      <c r="Q181" s="19">
        <f t="shared" si="13"/>
        <v>8.9537359176155608E-3</v>
      </c>
      <c r="R181" s="19">
        <f t="shared" si="14"/>
        <v>0.43533739719255243</v>
      </c>
      <c r="S181" s="19">
        <f t="shared" si="15"/>
        <v>0</v>
      </c>
      <c r="T181" s="19">
        <f t="shared" si="16"/>
        <v>6.243313294657115E-2</v>
      </c>
      <c r="U181" s="19">
        <f t="shared" si="17"/>
        <v>0</v>
      </c>
      <c r="V181" s="19">
        <f t="shared" si="18"/>
        <v>0</v>
      </c>
    </row>
    <row r="182" spans="1:22" x14ac:dyDescent="0.25">
      <c r="A182" s="26">
        <f>Wellpath!E182</f>
        <v>0</v>
      </c>
      <c r="B182" s="22">
        <v>0</v>
      </c>
      <c r="C182" s="22">
        <v>0</v>
      </c>
      <c r="D182" s="22">
        <f>-COS(Wellpath!$L182) * SIN(Wellpath!$O182) / (Bfield * COS(Dip))</f>
        <v>0</v>
      </c>
      <c r="E182" s="20">
        <f>Model!$W$14*((drdp!B182+drdp!K182)*'MBXY-TI1S'!$B182+(drdp!E182+drdp!N182)*'MBXY-TI1S'!$C182+(drdp!H182+drdp!Q182)*'MBXY-TI1S'!$D182)</f>
        <v>0</v>
      </c>
      <c r="F182" s="20">
        <f>Model!$W$14*((drdp!C182+drdp!L182)*'MBXY-TI1S'!$B182+(drdp!F182+drdp!O182)*'MBXY-TI1S'!$C182+(drdp!I182+drdp!R182)*'MBXY-TI1S'!$D182)</f>
        <v>0</v>
      </c>
      <c r="G182" s="20">
        <f>Model!$W$14*((drdp!D182+drdp!M182)*'MBXY-TI1S'!$B182+(drdp!G182+drdp!P182)*'MBXY-TI1S'!$C182+(drdp!J182+drdp!S182)*'MBXY-TI1S'!$D182)</f>
        <v>0</v>
      </c>
      <c r="H182" s="18">
        <f>Model!$W$14*((drdp!B182)*'MBXY-TI1S'!$B182+(drdp!E182)*'MBXY-TI1S'!$C182+(drdp!H182)*'MBXY-TI1S'!$D182)</f>
        <v>0</v>
      </c>
      <c r="I182" s="18">
        <f>Model!$W$14*((drdp!C182)*'MBXY-TI1S'!$B182+(drdp!F182)*'MBXY-TI1S'!$C182+(drdp!I182)*'MBXY-TI1S'!$D182)</f>
        <v>0</v>
      </c>
      <c r="J182" s="18">
        <f>Model!$W$14*((drdp!D182)*'MBXY-TI1S'!$B182+(drdp!G182)*'MBXY-TI1S'!$C182+(drdp!J182)*'MBXY-TI1S'!$D182)</f>
        <v>0</v>
      </c>
      <c r="K182" s="21">
        <f>SUM(E$3:E181)+H182</f>
        <v>9.4624182520197025E-2</v>
      </c>
      <c r="L182" s="21">
        <f>SUM(F$3:F181)+I182</f>
        <v>0.65980102848703748</v>
      </c>
      <c r="M182" s="21">
        <f>SUM(G$3:G181)+J182</f>
        <v>0</v>
      </c>
      <c r="N182" s="21"/>
      <c r="O182" s="21"/>
      <c r="P182" s="21"/>
      <c r="Q182" s="19">
        <f t="shared" si="13"/>
        <v>8.9537359176155608E-3</v>
      </c>
      <c r="R182" s="19">
        <f t="shared" si="14"/>
        <v>0.43533739719255243</v>
      </c>
      <c r="S182" s="19">
        <f t="shared" si="15"/>
        <v>0</v>
      </c>
      <c r="T182" s="19">
        <f t="shared" si="16"/>
        <v>6.243313294657115E-2</v>
      </c>
      <c r="U182" s="19">
        <f t="shared" si="17"/>
        <v>0</v>
      </c>
      <c r="V182" s="19">
        <f t="shared" si="18"/>
        <v>0</v>
      </c>
    </row>
    <row r="183" spans="1:22" x14ac:dyDescent="0.25">
      <c r="A183" s="26">
        <f>Wellpath!E183</f>
        <v>0</v>
      </c>
      <c r="B183" s="22">
        <v>0</v>
      </c>
      <c r="C183" s="22">
        <v>0</v>
      </c>
      <c r="D183" s="22">
        <f>-COS(Wellpath!$L183) * SIN(Wellpath!$O183) / (Bfield * COS(Dip))</f>
        <v>0</v>
      </c>
      <c r="E183" s="20">
        <f>Model!$W$14*((drdp!B183+drdp!K183)*'MBXY-TI1S'!$B183+(drdp!E183+drdp!N183)*'MBXY-TI1S'!$C183+(drdp!H183+drdp!Q183)*'MBXY-TI1S'!$D183)</f>
        <v>0</v>
      </c>
      <c r="F183" s="20">
        <f>Model!$W$14*((drdp!C183+drdp!L183)*'MBXY-TI1S'!$B183+(drdp!F183+drdp!O183)*'MBXY-TI1S'!$C183+(drdp!I183+drdp!R183)*'MBXY-TI1S'!$D183)</f>
        <v>0</v>
      </c>
      <c r="G183" s="20">
        <f>Model!$W$14*((drdp!D183+drdp!M183)*'MBXY-TI1S'!$B183+(drdp!G183+drdp!P183)*'MBXY-TI1S'!$C183+(drdp!J183+drdp!S183)*'MBXY-TI1S'!$D183)</f>
        <v>0</v>
      </c>
      <c r="H183" s="18">
        <f>Model!$W$14*((drdp!B183)*'MBXY-TI1S'!$B183+(drdp!E183)*'MBXY-TI1S'!$C183+(drdp!H183)*'MBXY-TI1S'!$D183)</f>
        <v>0</v>
      </c>
      <c r="I183" s="18">
        <f>Model!$W$14*((drdp!C183)*'MBXY-TI1S'!$B183+(drdp!F183)*'MBXY-TI1S'!$C183+(drdp!I183)*'MBXY-TI1S'!$D183)</f>
        <v>0</v>
      </c>
      <c r="J183" s="18">
        <f>Model!$W$14*((drdp!D183)*'MBXY-TI1S'!$B183+(drdp!G183)*'MBXY-TI1S'!$C183+(drdp!J183)*'MBXY-TI1S'!$D183)</f>
        <v>0</v>
      </c>
      <c r="K183" s="21">
        <f>SUM(E$3:E182)+H183</f>
        <v>9.4624182520197025E-2</v>
      </c>
      <c r="L183" s="21">
        <f>SUM(F$3:F182)+I183</f>
        <v>0.65980102848703748</v>
      </c>
      <c r="M183" s="21">
        <f>SUM(G$3:G182)+J183</f>
        <v>0</v>
      </c>
      <c r="N183" s="21"/>
      <c r="O183" s="21"/>
      <c r="P183" s="21"/>
      <c r="Q183" s="19">
        <f t="shared" si="13"/>
        <v>8.9537359176155608E-3</v>
      </c>
      <c r="R183" s="19">
        <f t="shared" si="14"/>
        <v>0.43533739719255243</v>
      </c>
      <c r="S183" s="19">
        <f t="shared" si="15"/>
        <v>0</v>
      </c>
      <c r="T183" s="19">
        <f t="shared" si="16"/>
        <v>6.243313294657115E-2</v>
      </c>
      <c r="U183" s="19">
        <f t="shared" si="17"/>
        <v>0</v>
      </c>
      <c r="V183" s="19">
        <f t="shared" si="18"/>
        <v>0</v>
      </c>
    </row>
    <row r="184" spans="1:22" x14ac:dyDescent="0.25">
      <c r="A184" s="26">
        <f>Wellpath!E184</f>
        <v>0</v>
      </c>
      <c r="B184" s="22">
        <v>0</v>
      </c>
      <c r="C184" s="22">
        <v>0</v>
      </c>
      <c r="D184" s="22">
        <f>-COS(Wellpath!$L184) * SIN(Wellpath!$O184) / (Bfield * COS(Dip))</f>
        <v>0</v>
      </c>
      <c r="E184" s="20">
        <f>Model!$W$14*((drdp!B184+drdp!K184)*'MBXY-TI1S'!$B184+(drdp!E184+drdp!N184)*'MBXY-TI1S'!$C184+(drdp!H184+drdp!Q184)*'MBXY-TI1S'!$D184)</f>
        <v>0</v>
      </c>
      <c r="F184" s="20">
        <f>Model!$W$14*((drdp!C184+drdp!L184)*'MBXY-TI1S'!$B184+(drdp!F184+drdp!O184)*'MBXY-TI1S'!$C184+(drdp!I184+drdp!R184)*'MBXY-TI1S'!$D184)</f>
        <v>0</v>
      </c>
      <c r="G184" s="20">
        <f>Model!$W$14*((drdp!D184+drdp!M184)*'MBXY-TI1S'!$B184+(drdp!G184+drdp!P184)*'MBXY-TI1S'!$C184+(drdp!J184+drdp!S184)*'MBXY-TI1S'!$D184)</f>
        <v>0</v>
      </c>
      <c r="H184" s="18">
        <f>Model!$W$14*((drdp!B184)*'MBXY-TI1S'!$B184+(drdp!E184)*'MBXY-TI1S'!$C184+(drdp!H184)*'MBXY-TI1S'!$D184)</f>
        <v>0</v>
      </c>
      <c r="I184" s="18">
        <f>Model!$W$14*((drdp!C184)*'MBXY-TI1S'!$B184+(drdp!F184)*'MBXY-TI1S'!$C184+(drdp!I184)*'MBXY-TI1S'!$D184)</f>
        <v>0</v>
      </c>
      <c r="J184" s="18">
        <f>Model!$W$14*((drdp!D184)*'MBXY-TI1S'!$B184+(drdp!G184)*'MBXY-TI1S'!$C184+(drdp!J184)*'MBXY-TI1S'!$D184)</f>
        <v>0</v>
      </c>
      <c r="K184" s="21">
        <f>SUM(E$3:E183)+H184</f>
        <v>9.4624182520197025E-2</v>
      </c>
      <c r="L184" s="21">
        <f>SUM(F$3:F183)+I184</f>
        <v>0.65980102848703748</v>
      </c>
      <c r="M184" s="21">
        <f>SUM(G$3:G183)+J184</f>
        <v>0</v>
      </c>
      <c r="N184" s="21"/>
      <c r="O184" s="21"/>
      <c r="P184" s="21"/>
      <c r="Q184" s="19">
        <f t="shared" si="13"/>
        <v>8.9537359176155608E-3</v>
      </c>
      <c r="R184" s="19">
        <f t="shared" si="14"/>
        <v>0.43533739719255243</v>
      </c>
      <c r="S184" s="19">
        <f t="shared" si="15"/>
        <v>0</v>
      </c>
      <c r="T184" s="19">
        <f t="shared" si="16"/>
        <v>6.243313294657115E-2</v>
      </c>
      <c r="U184" s="19">
        <f t="shared" si="17"/>
        <v>0</v>
      </c>
      <c r="V184" s="19">
        <f t="shared" si="18"/>
        <v>0</v>
      </c>
    </row>
    <row r="185" spans="1:22" x14ac:dyDescent="0.25">
      <c r="A185" s="26">
        <f>Wellpath!E185</f>
        <v>0</v>
      </c>
      <c r="B185" s="22">
        <v>0</v>
      </c>
      <c r="C185" s="22">
        <v>0</v>
      </c>
      <c r="D185" s="22">
        <f>-COS(Wellpath!$L185) * SIN(Wellpath!$O185) / (Bfield * COS(Dip))</f>
        <v>0</v>
      </c>
      <c r="E185" s="20">
        <f>Model!$W$14*((drdp!B185+drdp!K185)*'MBXY-TI1S'!$B185+(drdp!E185+drdp!N185)*'MBXY-TI1S'!$C185+(drdp!H185+drdp!Q185)*'MBXY-TI1S'!$D185)</f>
        <v>0</v>
      </c>
      <c r="F185" s="20">
        <f>Model!$W$14*((drdp!C185+drdp!L185)*'MBXY-TI1S'!$B185+(drdp!F185+drdp!O185)*'MBXY-TI1S'!$C185+(drdp!I185+drdp!R185)*'MBXY-TI1S'!$D185)</f>
        <v>0</v>
      </c>
      <c r="G185" s="20">
        <f>Model!$W$14*((drdp!D185+drdp!M185)*'MBXY-TI1S'!$B185+(drdp!G185+drdp!P185)*'MBXY-TI1S'!$C185+(drdp!J185+drdp!S185)*'MBXY-TI1S'!$D185)</f>
        <v>0</v>
      </c>
      <c r="H185" s="18">
        <f>Model!$W$14*((drdp!B185)*'MBXY-TI1S'!$B185+(drdp!E185)*'MBXY-TI1S'!$C185+(drdp!H185)*'MBXY-TI1S'!$D185)</f>
        <v>0</v>
      </c>
      <c r="I185" s="18">
        <f>Model!$W$14*((drdp!C185)*'MBXY-TI1S'!$B185+(drdp!F185)*'MBXY-TI1S'!$C185+(drdp!I185)*'MBXY-TI1S'!$D185)</f>
        <v>0</v>
      </c>
      <c r="J185" s="18">
        <f>Model!$W$14*((drdp!D185)*'MBXY-TI1S'!$B185+(drdp!G185)*'MBXY-TI1S'!$C185+(drdp!J185)*'MBXY-TI1S'!$D185)</f>
        <v>0</v>
      </c>
      <c r="K185" s="21">
        <f>SUM(E$3:E184)+H185</f>
        <v>9.4624182520197025E-2</v>
      </c>
      <c r="L185" s="21">
        <f>SUM(F$3:F184)+I185</f>
        <v>0.65980102848703748</v>
      </c>
      <c r="M185" s="21">
        <f>SUM(G$3:G184)+J185</f>
        <v>0</v>
      </c>
      <c r="N185" s="21"/>
      <c r="O185" s="21"/>
      <c r="P185" s="21"/>
      <c r="Q185" s="19">
        <f t="shared" si="13"/>
        <v>8.9537359176155608E-3</v>
      </c>
      <c r="R185" s="19">
        <f t="shared" si="14"/>
        <v>0.43533739719255243</v>
      </c>
      <c r="S185" s="19">
        <f t="shared" si="15"/>
        <v>0</v>
      </c>
      <c r="T185" s="19">
        <f t="shared" si="16"/>
        <v>6.243313294657115E-2</v>
      </c>
      <c r="U185" s="19">
        <f t="shared" si="17"/>
        <v>0</v>
      </c>
      <c r="V185" s="19">
        <f t="shared" si="18"/>
        <v>0</v>
      </c>
    </row>
    <row r="186" spans="1:22" x14ac:dyDescent="0.25">
      <c r="A186" s="26">
        <f>Wellpath!E186</f>
        <v>0</v>
      </c>
      <c r="B186" s="22">
        <v>0</v>
      </c>
      <c r="C186" s="22">
        <v>0</v>
      </c>
      <c r="D186" s="22">
        <f>-COS(Wellpath!$L186) * SIN(Wellpath!$O186) / (Bfield * COS(Dip))</f>
        <v>0</v>
      </c>
      <c r="E186" s="20">
        <f>Model!$W$14*((drdp!B186+drdp!K186)*'MBXY-TI1S'!$B186+(drdp!E186+drdp!N186)*'MBXY-TI1S'!$C186+(drdp!H186+drdp!Q186)*'MBXY-TI1S'!$D186)</f>
        <v>0</v>
      </c>
      <c r="F186" s="20">
        <f>Model!$W$14*((drdp!C186+drdp!L186)*'MBXY-TI1S'!$B186+(drdp!F186+drdp!O186)*'MBXY-TI1S'!$C186+(drdp!I186+drdp!R186)*'MBXY-TI1S'!$D186)</f>
        <v>0</v>
      </c>
      <c r="G186" s="20">
        <f>Model!$W$14*((drdp!D186+drdp!M186)*'MBXY-TI1S'!$B186+(drdp!G186+drdp!P186)*'MBXY-TI1S'!$C186+(drdp!J186+drdp!S186)*'MBXY-TI1S'!$D186)</f>
        <v>0</v>
      </c>
      <c r="H186" s="18">
        <f>Model!$W$14*((drdp!B186)*'MBXY-TI1S'!$B186+(drdp!E186)*'MBXY-TI1S'!$C186+(drdp!H186)*'MBXY-TI1S'!$D186)</f>
        <v>0</v>
      </c>
      <c r="I186" s="18">
        <f>Model!$W$14*((drdp!C186)*'MBXY-TI1S'!$B186+(drdp!F186)*'MBXY-TI1S'!$C186+(drdp!I186)*'MBXY-TI1S'!$D186)</f>
        <v>0</v>
      </c>
      <c r="J186" s="18">
        <f>Model!$W$14*((drdp!D186)*'MBXY-TI1S'!$B186+(drdp!G186)*'MBXY-TI1S'!$C186+(drdp!J186)*'MBXY-TI1S'!$D186)</f>
        <v>0</v>
      </c>
      <c r="K186" s="21">
        <f>SUM(E$3:E185)+H186</f>
        <v>9.4624182520197025E-2</v>
      </c>
      <c r="L186" s="21">
        <f>SUM(F$3:F185)+I186</f>
        <v>0.65980102848703748</v>
      </c>
      <c r="M186" s="21">
        <f>SUM(G$3:G185)+J186</f>
        <v>0</v>
      </c>
      <c r="N186" s="21"/>
      <c r="O186" s="21"/>
      <c r="P186" s="21"/>
      <c r="Q186" s="19">
        <f t="shared" si="13"/>
        <v>8.9537359176155608E-3</v>
      </c>
      <c r="R186" s="19">
        <f t="shared" si="14"/>
        <v>0.43533739719255243</v>
      </c>
      <c r="S186" s="19">
        <f t="shared" si="15"/>
        <v>0</v>
      </c>
      <c r="T186" s="19">
        <f t="shared" si="16"/>
        <v>6.243313294657115E-2</v>
      </c>
      <c r="U186" s="19">
        <f t="shared" si="17"/>
        <v>0</v>
      </c>
      <c r="V186" s="19">
        <f t="shared" si="18"/>
        <v>0</v>
      </c>
    </row>
    <row r="187" spans="1:22" x14ac:dyDescent="0.25">
      <c r="A187" s="26">
        <f>Wellpath!E187</f>
        <v>0</v>
      </c>
      <c r="B187" s="22">
        <v>0</v>
      </c>
      <c r="C187" s="22">
        <v>0</v>
      </c>
      <c r="D187" s="22">
        <f>-COS(Wellpath!$L187) * SIN(Wellpath!$O187) / (Bfield * COS(Dip))</f>
        <v>0</v>
      </c>
      <c r="E187" s="20">
        <f>Model!$W$14*((drdp!B187+drdp!K187)*'MBXY-TI1S'!$B187+(drdp!E187+drdp!N187)*'MBXY-TI1S'!$C187+(drdp!H187+drdp!Q187)*'MBXY-TI1S'!$D187)</f>
        <v>0</v>
      </c>
      <c r="F187" s="20">
        <f>Model!$W$14*((drdp!C187+drdp!L187)*'MBXY-TI1S'!$B187+(drdp!F187+drdp!O187)*'MBXY-TI1S'!$C187+(drdp!I187+drdp!R187)*'MBXY-TI1S'!$D187)</f>
        <v>0</v>
      </c>
      <c r="G187" s="20">
        <f>Model!$W$14*((drdp!D187+drdp!M187)*'MBXY-TI1S'!$B187+(drdp!G187+drdp!P187)*'MBXY-TI1S'!$C187+(drdp!J187+drdp!S187)*'MBXY-TI1S'!$D187)</f>
        <v>0</v>
      </c>
      <c r="H187" s="18">
        <f>Model!$W$14*((drdp!B187)*'MBXY-TI1S'!$B187+(drdp!E187)*'MBXY-TI1S'!$C187+(drdp!H187)*'MBXY-TI1S'!$D187)</f>
        <v>0</v>
      </c>
      <c r="I187" s="18">
        <f>Model!$W$14*((drdp!C187)*'MBXY-TI1S'!$B187+(drdp!F187)*'MBXY-TI1S'!$C187+(drdp!I187)*'MBXY-TI1S'!$D187)</f>
        <v>0</v>
      </c>
      <c r="J187" s="18">
        <f>Model!$W$14*((drdp!D187)*'MBXY-TI1S'!$B187+(drdp!G187)*'MBXY-TI1S'!$C187+(drdp!J187)*'MBXY-TI1S'!$D187)</f>
        <v>0</v>
      </c>
      <c r="K187" s="21">
        <f>SUM(E$3:E186)+H187</f>
        <v>9.4624182520197025E-2</v>
      </c>
      <c r="L187" s="21">
        <f>SUM(F$3:F186)+I187</f>
        <v>0.65980102848703748</v>
      </c>
      <c r="M187" s="21">
        <f>SUM(G$3:G186)+J187</f>
        <v>0</v>
      </c>
      <c r="N187" s="21"/>
      <c r="O187" s="21"/>
      <c r="P187" s="21"/>
      <c r="Q187" s="19">
        <f t="shared" si="13"/>
        <v>8.9537359176155608E-3</v>
      </c>
      <c r="R187" s="19">
        <f t="shared" si="14"/>
        <v>0.43533739719255243</v>
      </c>
      <c r="S187" s="19">
        <f t="shared" si="15"/>
        <v>0</v>
      </c>
      <c r="T187" s="19">
        <f t="shared" si="16"/>
        <v>6.243313294657115E-2</v>
      </c>
      <c r="U187" s="19">
        <f t="shared" si="17"/>
        <v>0</v>
      </c>
      <c r="V187" s="19">
        <f t="shared" si="18"/>
        <v>0</v>
      </c>
    </row>
    <row r="188" spans="1:22" x14ac:dyDescent="0.25">
      <c r="A188" s="26">
        <f>Wellpath!E188</f>
        <v>0</v>
      </c>
      <c r="B188" s="22">
        <v>0</v>
      </c>
      <c r="C188" s="22">
        <v>0</v>
      </c>
      <c r="D188" s="22">
        <f>-COS(Wellpath!$L188) * SIN(Wellpath!$O188) / (Bfield * COS(Dip))</f>
        <v>0</v>
      </c>
      <c r="E188" s="20">
        <f>Model!$W$14*((drdp!B188+drdp!K188)*'MBXY-TI1S'!$B188+(drdp!E188+drdp!N188)*'MBXY-TI1S'!$C188+(drdp!H188+drdp!Q188)*'MBXY-TI1S'!$D188)</f>
        <v>0</v>
      </c>
      <c r="F188" s="20">
        <f>Model!$W$14*((drdp!C188+drdp!L188)*'MBXY-TI1S'!$B188+(drdp!F188+drdp!O188)*'MBXY-TI1S'!$C188+(drdp!I188+drdp!R188)*'MBXY-TI1S'!$D188)</f>
        <v>0</v>
      </c>
      <c r="G188" s="20">
        <f>Model!$W$14*((drdp!D188+drdp!M188)*'MBXY-TI1S'!$B188+(drdp!G188+drdp!P188)*'MBXY-TI1S'!$C188+(drdp!J188+drdp!S188)*'MBXY-TI1S'!$D188)</f>
        <v>0</v>
      </c>
      <c r="H188" s="18">
        <f>Model!$W$14*((drdp!B188)*'MBXY-TI1S'!$B188+(drdp!E188)*'MBXY-TI1S'!$C188+(drdp!H188)*'MBXY-TI1S'!$D188)</f>
        <v>0</v>
      </c>
      <c r="I188" s="18">
        <f>Model!$W$14*((drdp!C188)*'MBXY-TI1S'!$B188+(drdp!F188)*'MBXY-TI1S'!$C188+(drdp!I188)*'MBXY-TI1S'!$D188)</f>
        <v>0</v>
      </c>
      <c r="J188" s="18">
        <f>Model!$W$14*((drdp!D188)*'MBXY-TI1S'!$B188+(drdp!G188)*'MBXY-TI1S'!$C188+(drdp!J188)*'MBXY-TI1S'!$D188)</f>
        <v>0</v>
      </c>
      <c r="K188" s="21">
        <f>SUM(E$3:E187)+H188</f>
        <v>9.4624182520197025E-2</v>
      </c>
      <c r="L188" s="21">
        <f>SUM(F$3:F187)+I188</f>
        <v>0.65980102848703748</v>
      </c>
      <c r="M188" s="21">
        <f>SUM(G$3:G187)+J188</f>
        <v>0</v>
      </c>
      <c r="N188" s="21"/>
      <c r="O188" s="21"/>
      <c r="P188" s="21"/>
      <c r="Q188" s="19">
        <f t="shared" si="13"/>
        <v>8.9537359176155608E-3</v>
      </c>
      <c r="R188" s="19">
        <f t="shared" si="14"/>
        <v>0.43533739719255243</v>
      </c>
      <c r="S188" s="19">
        <f t="shared" si="15"/>
        <v>0</v>
      </c>
      <c r="T188" s="19">
        <f t="shared" si="16"/>
        <v>6.243313294657115E-2</v>
      </c>
      <c r="U188" s="19">
        <f t="shared" si="17"/>
        <v>0</v>
      </c>
      <c r="V188" s="19">
        <f t="shared" si="18"/>
        <v>0</v>
      </c>
    </row>
    <row r="189" spans="1:22" x14ac:dyDescent="0.25">
      <c r="A189" s="26">
        <f>Wellpath!E189</f>
        <v>0</v>
      </c>
      <c r="B189" s="22">
        <v>0</v>
      </c>
      <c r="C189" s="22">
        <v>0</v>
      </c>
      <c r="D189" s="22">
        <f>-COS(Wellpath!$L189) * SIN(Wellpath!$O189) / (Bfield * COS(Dip))</f>
        <v>0</v>
      </c>
      <c r="E189" s="20">
        <f>Model!$W$14*((drdp!B189+drdp!K189)*'MBXY-TI1S'!$B189+(drdp!E189+drdp!N189)*'MBXY-TI1S'!$C189+(drdp!H189+drdp!Q189)*'MBXY-TI1S'!$D189)</f>
        <v>0</v>
      </c>
      <c r="F189" s="20">
        <f>Model!$W$14*((drdp!C189+drdp!L189)*'MBXY-TI1S'!$B189+(drdp!F189+drdp!O189)*'MBXY-TI1S'!$C189+(drdp!I189+drdp!R189)*'MBXY-TI1S'!$D189)</f>
        <v>0</v>
      </c>
      <c r="G189" s="20">
        <f>Model!$W$14*((drdp!D189+drdp!M189)*'MBXY-TI1S'!$B189+(drdp!G189+drdp!P189)*'MBXY-TI1S'!$C189+(drdp!J189+drdp!S189)*'MBXY-TI1S'!$D189)</f>
        <v>0</v>
      </c>
      <c r="H189" s="18">
        <f>Model!$W$14*((drdp!B189)*'MBXY-TI1S'!$B189+(drdp!E189)*'MBXY-TI1S'!$C189+(drdp!H189)*'MBXY-TI1S'!$D189)</f>
        <v>0</v>
      </c>
      <c r="I189" s="18">
        <f>Model!$W$14*((drdp!C189)*'MBXY-TI1S'!$B189+(drdp!F189)*'MBXY-TI1S'!$C189+(drdp!I189)*'MBXY-TI1S'!$D189)</f>
        <v>0</v>
      </c>
      <c r="J189" s="18">
        <f>Model!$W$14*((drdp!D189)*'MBXY-TI1S'!$B189+(drdp!G189)*'MBXY-TI1S'!$C189+(drdp!J189)*'MBXY-TI1S'!$D189)</f>
        <v>0</v>
      </c>
      <c r="K189" s="21">
        <f>SUM(E$3:E188)+H189</f>
        <v>9.4624182520197025E-2</v>
      </c>
      <c r="L189" s="21">
        <f>SUM(F$3:F188)+I189</f>
        <v>0.65980102848703748</v>
      </c>
      <c r="M189" s="21">
        <f>SUM(G$3:G188)+J189</f>
        <v>0</v>
      </c>
      <c r="N189" s="21"/>
      <c r="O189" s="21"/>
      <c r="P189" s="21"/>
      <c r="Q189" s="19">
        <f t="shared" si="13"/>
        <v>8.9537359176155608E-3</v>
      </c>
      <c r="R189" s="19">
        <f t="shared" si="14"/>
        <v>0.43533739719255243</v>
      </c>
      <c r="S189" s="19">
        <f t="shared" si="15"/>
        <v>0</v>
      </c>
      <c r="T189" s="19">
        <f t="shared" si="16"/>
        <v>6.243313294657115E-2</v>
      </c>
      <c r="U189" s="19">
        <f t="shared" si="17"/>
        <v>0</v>
      </c>
      <c r="V189" s="19">
        <f t="shared" si="18"/>
        <v>0</v>
      </c>
    </row>
    <row r="190" spans="1:22" x14ac:dyDescent="0.25">
      <c r="A190" s="26">
        <f>Wellpath!E190</f>
        <v>0</v>
      </c>
      <c r="B190" s="22">
        <v>0</v>
      </c>
      <c r="C190" s="22">
        <v>0</v>
      </c>
      <c r="D190" s="22">
        <f>-COS(Wellpath!$L190) * SIN(Wellpath!$O190) / (Bfield * COS(Dip))</f>
        <v>0</v>
      </c>
      <c r="E190" s="20">
        <f>Model!$W$14*((drdp!B190+drdp!K190)*'MBXY-TI1S'!$B190+(drdp!E190+drdp!N190)*'MBXY-TI1S'!$C190+(drdp!H190+drdp!Q190)*'MBXY-TI1S'!$D190)</f>
        <v>0</v>
      </c>
      <c r="F190" s="20">
        <f>Model!$W$14*((drdp!C190+drdp!L190)*'MBXY-TI1S'!$B190+(drdp!F190+drdp!O190)*'MBXY-TI1S'!$C190+(drdp!I190+drdp!R190)*'MBXY-TI1S'!$D190)</f>
        <v>0</v>
      </c>
      <c r="G190" s="20">
        <f>Model!$W$14*((drdp!D190+drdp!M190)*'MBXY-TI1S'!$B190+(drdp!G190+drdp!P190)*'MBXY-TI1S'!$C190+(drdp!J190+drdp!S190)*'MBXY-TI1S'!$D190)</f>
        <v>0</v>
      </c>
      <c r="H190" s="18">
        <f>Model!$W$14*((drdp!B190)*'MBXY-TI1S'!$B190+(drdp!E190)*'MBXY-TI1S'!$C190+(drdp!H190)*'MBXY-TI1S'!$D190)</f>
        <v>0</v>
      </c>
      <c r="I190" s="18">
        <f>Model!$W$14*((drdp!C190)*'MBXY-TI1S'!$B190+(drdp!F190)*'MBXY-TI1S'!$C190+(drdp!I190)*'MBXY-TI1S'!$D190)</f>
        <v>0</v>
      </c>
      <c r="J190" s="18">
        <f>Model!$W$14*((drdp!D190)*'MBXY-TI1S'!$B190+(drdp!G190)*'MBXY-TI1S'!$C190+(drdp!J190)*'MBXY-TI1S'!$D190)</f>
        <v>0</v>
      </c>
      <c r="K190" s="21">
        <f>SUM(E$3:E189)+H190</f>
        <v>9.4624182520197025E-2</v>
      </c>
      <c r="L190" s="21">
        <f>SUM(F$3:F189)+I190</f>
        <v>0.65980102848703748</v>
      </c>
      <c r="M190" s="21">
        <f>SUM(G$3:G189)+J190</f>
        <v>0</v>
      </c>
      <c r="N190" s="21"/>
      <c r="O190" s="21"/>
      <c r="P190" s="21"/>
      <c r="Q190" s="19">
        <f t="shared" si="13"/>
        <v>8.9537359176155608E-3</v>
      </c>
      <c r="R190" s="19">
        <f t="shared" si="14"/>
        <v>0.43533739719255243</v>
      </c>
      <c r="S190" s="19">
        <f t="shared" si="15"/>
        <v>0</v>
      </c>
      <c r="T190" s="19">
        <f t="shared" si="16"/>
        <v>6.243313294657115E-2</v>
      </c>
      <c r="U190" s="19">
        <f t="shared" si="17"/>
        <v>0</v>
      </c>
      <c r="V190" s="19">
        <f t="shared" si="18"/>
        <v>0</v>
      </c>
    </row>
    <row r="191" spans="1:22" x14ac:dyDescent="0.25">
      <c r="A191" s="26">
        <f>Wellpath!E191</f>
        <v>0</v>
      </c>
      <c r="B191" s="22">
        <v>0</v>
      </c>
      <c r="C191" s="22">
        <v>0</v>
      </c>
      <c r="D191" s="22">
        <f>-COS(Wellpath!$L191) * SIN(Wellpath!$O191) / (Bfield * COS(Dip))</f>
        <v>0</v>
      </c>
      <c r="E191" s="20">
        <f>Model!$W$14*((drdp!B191+drdp!K191)*'MBXY-TI1S'!$B191+(drdp!E191+drdp!N191)*'MBXY-TI1S'!$C191+(drdp!H191+drdp!Q191)*'MBXY-TI1S'!$D191)</f>
        <v>0</v>
      </c>
      <c r="F191" s="20">
        <f>Model!$W$14*((drdp!C191+drdp!L191)*'MBXY-TI1S'!$B191+(drdp!F191+drdp!O191)*'MBXY-TI1S'!$C191+(drdp!I191+drdp!R191)*'MBXY-TI1S'!$D191)</f>
        <v>0</v>
      </c>
      <c r="G191" s="20">
        <f>Model!$W$14*((drdp!D191+drdp!M191)*'MBXY-TI1S'!$B191+(drdp!G191+drdp!P191)*'MBXY-TI1S'!$C191+(drdp!J191+drdp!S191)*'MBXY-TI1S'!$D191)</f>
        <v>0</v>
      </c>
      <c r="H191" s="18">
        <f>Model!$W$14*((drdp!B191)*'MBXY-TI1S'!$B191+(drdp!E191)*'MBXY-TI1S'!$C191+(drdp!H191)*'MBXY-TI1S'!$D191)</f>
        <v>0</v>
      </c>
      <c r="I191" s="18">
        <f>Model!$W$14*((drdp!C191)*'MBXY-TI1S'!$B191+(drdp!F191)*'MBXY-TI1S'!$C191+(drdp!I191)*'MBXY-TI1S'!$D191)</f>
        <v>0</v>
      </c>
      <c r="J191" s="18">
        <f>Model!$W$14*((drdp!D191)*'MBXY-TI1S'!$B191+(drdp!G191)*'MBXY-TI1S'!$C191+(drdp!J191)*'MBXY-TI1S'!$D191)</f>
        <v>0</v>
      </c>
      <c r="K191" s="21">
        <f>SUM(E$3:E190)+H191</f>
        <v>9.4624182520197025E-2</v>
      </c>
      <c r="L191" s="21">
        <f>SUM(F$3:F190)+I191</f>
        <v>0.65980102848703748</v>
      </c>
      <c r="M191" s="21">
        <f>SUM(G$3:G190)+J191</f>
        <v>0</v>
      </c>
      <c r="N191" s="21"/>
      <c r="O191" s="21"/>
      <c r="P191" s="21"/>
      <c r="Q191" s="19">
        <f t="shared" si="13"/>
        <v>8.9537359176155608E-3</v>
      </c>
      <c r="R191" s="19">
        <f t="shared" si="14"/>
        <v>0.43533739719255243</v>
      </c>
      <c r="S191" s="19">
        <f t="shared" si="15"/>
        <v>0</v>
      </c>
      <c r="T191" s="19">
        <f t="shared" si="16"/>
        <v>6.243313294657115E-2</v>
      </c>
      <c r="U191" s="19">
        <f t="shared" si="17"/>
        <v>0</v>
      </c>
      <c r="V191" s="19">
        <f t="shared" si="18"/>
        <v>0</v>
      </c>
    </row>
    <row r="192" spans="1:22" x14ac:dyDescent="0.25">
      <c r="A192" s="26">
        <f>Wellpath!E192</f>
        <v>0</v>
      </c>
      <c r="B192" s="22">
        <v>0</v>
      </c>
      <c r="C192" s="22">
        <v>0</v>
      </c>
      <c r="D192" s="22">
        <f>-COS(Wellpath!$L192) * SIN(Wellpath!$O192) / (Bfield * COS(Dip))</f>
        <v>0</v>
      </c>
      <c r="E192" s="20">
        <f>Model!$W$14*((drdp!B192+drdp!K192)*'MBXY-TI1S'!$B192+(drdp!E192+drdp!N192)*'MBXY-TI1S'!$C192+(drdp!H192+drdp!Q192)*'MBXY-TI1S'!$D192)</f>
        <v>0</v>
      </c>
      <c r="F192" s="20">
        <f>Model!$W$14*((drdp!C192+drdp!L192)*'MBXY-TI1S'!$B192+(drdp!F192+drdp!O192)*'MBXY-TI1S'!$C192+(drdp!I192+drdp!R192)*'MBXY-TI1S'!$D192)</f>
        <v>0</v>
      </c>
      <c r="G192" s="20">
        <f>Model!$W$14*((drdp!D192+drdp!M192)*'MBXY-TI1S'!$B192+(drdp!G192+drdp!P192)*'MBXY-TI1S'!$C192+(drdp!J192+drdp!S192)*'MBXY-TI1S'!$D192)</f>
        <v>0</v>
      </c>
      <c r="H192" s="18">
        <f>Model!$W$14*((drdp!B192)*'MBXY-TI1S'!$B192+(drdp!E192)*'MBXY-TI1S'!$C192+(drdp!H192)*'MBXY-TI1S'!$D192)</f>
        <v>0</v>
      </c>
      <c r="I192" s="18">
        <f>Model!$W$14*((drdp!C192)*'MBXY-TI1S'!$B192+(drdp!F192)*'MBXY-TI1S'!$C192+(drdp!I192)*'MBXY-TI1S'!$D192)</f>
        <v>0</v>
      </c>
      <c r="J192" s="18">
        <f>Model!$W$14*((drdp!D192)*'MBXY-TI1S'!$B192+(drdp!G192)*'MBXY-TI1S'!$C192+(drdp!J192)*'MBXY-TI1S'!$D192)</f>
        <v>0</v>
      </c>
      <c r="K192" s="21">
        <f>SUM(E$3:E191)+H192</f>
        <v>9.4624182520197025E-2</v>
      </c>
      <c r="L192" s="21">
        <f>SUM(F$3:F191)+I192</f>
        <v>0.65980102848703748</v>
      </c>
      <c r="M192" s="21">
        <f>SUM(G$3:G191)+J192</f>
        <v>0</v>
      </c>
      <c r="N192" s="21"/>
      <c r="O192" s="21"/>
      <c r="P192" s="21"/>
      <c r="Q192" s="19">
        <f t="shared" si="13"/>
        <v>8.9537359176155608E-3</v>
      </c>
      <c r="R192" s="19">
        <f t="shared" si="14"/>
        <v>0.43533739719255243</v>
      </c>
      <c r="S192" s="19">
        <f t="shared" si="15"/>
        <v>0</v>
      </c>
      <c r="T192" s="19">
        <f t="shared" si="16"/>
        <v>6.243313294657115E-2</v>
      </c>
      <c r="U192" s="19">
        <f t="shared" si="17"/>
        <v>0</v>
      </c>
      <c r="V192" s="19">
        <f t="shared" si="18"/>
        <v>0</v>
      </c>
    </row>
    <row r="193" spans="1:22" x14ac:dyDescent="0.25">
      <c r="A193" s="26">
        <f>Wellpath!E193</f>
        <v>0</v>
      </c>
      <c r="B193" s="22">
        <v>0</v>
      </c>
      <c r="C193" s="22">
        <v>0</v>
      </c>
      <c r="D193" s="22">
        <f>-COS(Wellpath!$L193) * SIN(Wellpath!$O193) / (Bfield * COS(Dip))</f>
        <v>0</v>
      </c>
      <c r="E193" s="20">
        <f>Model!$W$14*((drdp!B193+drdp!K193)*'MBXY-TI1S'!$B193+(drdp!E193+drdp!N193)*'MBXY-TI1S'!$C193+(drdp!H193+drdp!Q193)*'MBXY-TI1S'!$D193)</f>
        <v>0</v>
      </c>
      <c r="F193" s="20">
        <f>Model!$W$14*((drdp!C193+drdp!L193)*'MBXY-TI1S'!$B193+(drdp!F193+drdp!O193)*'MBXY-TI1S'!$C193+(drdp!I193+drdp!R193)*'MBXY-TI1S'!$D193)</f>
        <v>0</v>
      </c>
      <c r="G193" s="20">
        <f>Model!$W$14*((drdp!D193+drdp!M193)*'MBXY-TI1S'!$B193+(drdp!G193+drdp!P193)*'MBXY-TI1S'!$C193+(drdp!J193+drdp!S193)*'MBXY-TI1S'!$D193)</f>
        <v>0</v>
      </c>
      <c r="H193" s="18">
        <f>Model!$W$14*((drdp!B193)*'MBXY-TI1S'!$B193+(drdp!E193)*'MBXY-TI1S'!$C193+(drdp!H193)*'MBXY-TI1S'!$D193)</f>
        <v>0</v>
      </c>
      <c r="I193" s="18">
        <f>Model!$W$14*((drdp!C193)*'MBXY-TI1S'!$B193+(drdp!F193)*'MBXY-TI1S'!$C193+(drdp!I193)*'MBXY-TI1S'!$D193)</f>
        <v>0</v>
      </c>
      <c r="J193" s="18">
        <f>Model!$W$14*((drdp!D193)*'MBXY-TI1S'!$B193+(drdp!G193)*'MBXY-TI1S'!$C193+(drdp!J193)*'MBXY-TI1S'!$D193)</f>
        <v>0</v>
      </c>
      <c r="K193" s="21">
        <f>SUM(E$3:E192)+H193</f>
        <v>9.4624182520197025E-2</v>
      </c>
      <c r="L193" s="21">
        <f>SUM(F$3:F192)+I193</f>
        <v>0.65980102848703748</v>
      </c>
      <c r="M193" s="21">
        <f>SUM(G$3:G192)+J193</f>
        <v>0</v>
      </c>
      <c r="N193" s="21"/>
      <c r="O193" s="21"/>
      <c r="P193" s="21"/>
      <c r="Q193" s="19">
        <f t="shared" si="13"/>
        <v>8.9537359176155608E-3</v>
      </c>
      <c r="R193" s="19">
        <f t="shared" si="14"/>
        <v>0.43533739719255243</v>
      </c>
      <c r="S193" s="19">
        <f t="shared" si="15"/>
        <v>0</v>
      </c>
      <c r="T193" s="19">
        <f t="shared" si="16"/>
        <v>6.243313294657115E-2</v>
      </c>
      <c r="U193" s="19">
        <f t="shared" si="17"/>
        <v>0</v>
      </c>
      <c r="V193" s="19">
        <f t="shared" si="18"/>
        <v>0</v>
      </c>
    </row>
    <row r="194" spans="1:22" x14ac:dyDescent="0.25">
      <c r="A194" s="26">
        <f>Wellpath!E194</f>
        <v>0</v>
      </c>
      <c r="B194" s="22">
        <v>0</v>
      </c>
      <c r="C194" s="22">
        <v>0</v>
      </c>
      <c r="D194" s="22">
        <f>-COS(Wellpath!$L194) * SIN(Wellpath!$O194) / (Bfield * COS(Dip))</f>
        <v>0</v>
      </c>
      <c r="E194" s="20">
        <f>Model!$W$14*((drdp!B194+drdp!K194)*'MBXY-TI1S'!$B194+(drdp!E194+drdp!N194)*'MBXY-TI1S'!$C194+(drdp!H194+drdp!Q194)*'MBXY-TI1S'!$D194)</f>
        <v>0</v>
      </c>
      <c r="F194" s="20">
        <f>Model!$W$14*((drdp!C194+drdp!L194)*'MBXY-TI1S'!$B194+(drdp!F194+drdp!O194)*'MBXY-TI1S'!$C194+(drdp!I194+drdp!R194)*'MBXY-TI1S'!$D194)</f>
        <v>0</v>
      </c>
      <c r="G194" s="20">
        <f>Model!$W$14*((drdp!D194+drdp!M194)*'MBXY-TI1S'!$B194+(drdp!G194+drdp!P194)*'MBXY-TI1S'!$C194+(drdp!J194+drdp!S194)*'MBXY-TI1S'!$D194)</f>
        <v>0</v>
      </c>
      <c r="H194" s="18">
        <f>Model!$W$14*((drdp!B194)*'MBXY-TI1S'!$B194+(drdp!E194)*'MBXY-TI1S'!$C194+(drdp!H194)*'MBXY-TI1S'!$D194)</f>
        <v>0</v>
      </c>
      <c r="I194" s="18">
        <f>Model!$W$14*((drdp!C194)*'MBXY-TI1S'!$B194+(drdp!F194)*'MBXY-TI1S'!$C194+(drdp!I194)*'MBXY-TI1S'!$D194)</f>
        <v>0</v>
      </c>
      <c r="J194" s="18">
        <f>Model!$W$14*((drdp!D194)*'MBXY-TI1S'!$B194+(drdp!G194)*'MBXY-TI1S'!$C194+(drdp!J194)*'MBXY-TI1S'!$D194)</f>
        <v>0</v>
      </c>
      <c r="K194" s="21">
        <f>SUM(E$3:E193)+H194</f>
        <v>9.4624182520197025E-2</v>
      </c>
      <c r="L194" s="21">
        <f>SUM(F$3:F193)+I194</f>
        <v>0.65980102848703748</v>
      </c>
      <c r="M194" s="21">
        <f>SUM(G$3:G193)+J194</f>
        <v>0</v>
      </c>
      <c r="N194" s="21"/>
      <c r="O194" s="21"/>
      <c r="P194" s="21"/>
      <c r="Q194" s="19">
        <f t="shared" si="13"/>
        <v>8.9537359176155608E-3</v>
      </c>
      <c r="R194" s="19">
        <f t="shared" si="14"/>
        <v>0.43533739719255243</v>
      </c>
      <c r="S194" s="19">
        <f t="shared" si="15"/>
        <v>0</v>
      </c>
      <c r="T194" s="19">
        <f t="shared" si="16"/>
        <v>6.243313294657115E-2</v>
      </c>
      <c r="U194" s="19">
        <f t="shared" si="17"/>
        <v>0</v>
      </c>
      <c r="V194" s="19">
        <f t="shared" si="18"/>
        <v>0</v>
      </c>
    </row>
    <row r="195" spans="1:22" x14ac:dyDescent="0.25">
      <c r="A195" s="26">
        <f>Wellpath!E195</f>
        <v>0</v>
      </c>
      <c r="B195" s="22">
        <v>0</v>
      </c>
      <c r="C195" s="22">
        <v>0</v>
      </c>
      <c r="D195" s="22">
        <f>-COS(Wellpath!$L195) * SIN(Wellpath!$O195) / (Bfield * COS(Dip))</f>
        <v>0</v>
      </c>
      <c r="E195" s="20">
        <f>Model!$W$14*((drdp!B195+drdp!K195)*'MBXY-TI1S'!$B195+(drdp!E195+drdp!N195)*'MBXY-TI1S'!$C195+(drdp!H195+drdp!Q195)*'MBXY-TI1S'!$D195)</f>
        <v>0</v>
      </c>
      <c r="F195" s="20">
        <f>Model!$W$14*((drdp!C195+drdp!L195)*'MBXY-TI1S'!$B195+(drdp!F195+drdp!O195)*'MBXY-TI1S'!$C195+(drdp!I195+drdp!R195)*'MBXY-TI1S'!$D195)</f>
        <v>0</v>
      </c>
      <c r="G195" s="20">
        <f>Model!$W$14*((drdp!D195+drdp!M195)*'MBXY-TI1S'!$B195+(drdp!G195+drdp!P195)*'MBXY-TI1S'!$C195+(drdp!J195+drdp!S195)*'MBXY-TI1S'!$D195)</f>
        <v>0</v>
      </c>
      <c r="H195" s="18">
        <f>Model!$W$14*((drdp!B195)*'MBXY-TI1S'!$B195+(drdp!E195)*'MBXY-TI1S'!$C195+(drdp!H195)*'MBXY-TI1S'!$D195)</f>
        <v>0</v>
      </c>
      <c r="I195" s="18">
        <f>Model!$W$14*((drdp!C195)*'MBXY-TI1S'!$B195+(drdp!F195)*'MBXY-TI1S'!$C195+(drdp!I195)*'MBXY-TI1S'!$D195)</f>
        <v>0</v>
      </c>
      <c r="J195" s="18">
        <f>Model!$W$14*((drdp!D195)*'MBXY-TI1S'!$B195+(drdp!G195)*'MBXY-TI1S'!$C195+(drdp!J195)*'MBXY-TI1S'!$D195)</f>
        <v>0</v>
      </c>
      <c r="K195" s="21">
        <f>SUM(E$3:E194)+H195</f>
        <v>9.4624182520197025E-2</v>
      </c>
      <c r="L195" s="21">
        <f>SUM(F$3:F194)+I195</f>
        <v>0.65980102848703748</v>
      </c>
      <c r="M195" s="21">
        <f>SUM(G$3:G194)+J195</f>
        <v>0</v>
      </c>
      <c r="N195" s="21"/>
      <c r="O195" s="21"/>
      <c r="P195" s="21"/>
      <c r="Q195" s="19">
        <f t="shared" si="13"/>
        <v>8.9537359176155608E-3</v>
      </c>
      <c r="R195" s="19">
        <f t="shared" si="14"/>
        <v>0.43533739719255243</v>
      </c>
      <c r="S195" s="19">
        <f t="shared" si="15"/>
        <v>0</v>
      </c>
      <c r="T195" s="19">
        <f t="shared" si="16"/>
        <v>6.243313294657115E-2</v>
      </c>
      <c r="U195" s="19">
        <f t="shared" si="17"/>
        <v>0</v>
      </c>
      <c r="V195" s="19">
        <f t="shared" si="18"/>
        <v>0</v>
      </c>
    </row>
    <row r="196" spans="1:22" x14ac:dyDescent="0.25">
      <c r="A196" s="26">
        <f>Wellpath!E196</f>
        <v>0</v>
      </c>
      <c r="B196" s="22">
        <v>0</v>
      </c>
      <c r="C196" s="22">
        <v>0</v>
      </c>
      <c r="D196" s="22">
        <f>-COS(Wellpath!$L196) * SIN(Wellpath!$O196) / (Bfield * COS(Dip))</f>
        <v>0</v>
      </c>
      <c r="E196" s="20">
        <f>Model!$W$14*((drdp!B196+drdp!K196)*'MBXY-TI1S'!$B196+(drdp!E196+drdp!N196)*'MBXY-TI1S'!$C196+(drdp!H196+drdp!Q196)*'MBXY-TI1S'!$D196)</f>
        <v>0</v>
      </c>
      <c r="F196" s="20">
        <f>Model!$W$14*((drdp!C196+drdp!L196)*'MBXY-TI1S'!$B196+(drdp!F196+drdp!O196)*'MBXY-TI1S'!$C196+(drdp!I196+drdp!R196)*'MBXY-TI1S'!$D196)</f>
        <v>0</v>
      </c>
      <c r="G196" s="20">
        <f>Model!$W$14*((drdp!D196+drdp!M196)*'MBXY-TI1S'!$B196+(drdp!G196+drdp!P196)*'MBXY-TI1S'!$C196+(drdp!J196+drdp!S196)*'MBXY-TI1S'!$D196)</f>
        <v>0</v>
      </c>
      <c r="H196" s="18">
        <f>Model!$W$14*((drdp!B196)*'MBXY-TI1S'!$B196+(drdp!E196)*'MBXY-TI1S'!$C196+(drdp!H196)*'MBXY-TI1S'!$D196)</f>
        <v>0</v>
      </c>
      <c r="I196" s="18">
        <f>Model!$W$14*((drdp!C196)*'MBXY-TI1S'!$B196+(drdp!F196)*'MBXY-TI1S'!$C196+(drdp!I196)*'MBXY-TI1S'!$D196)</f>
        <v>0</v>
      </c>
      <c r="J196" s="18">
        <f>Model!$W$14*((drdp!D196)*'MBXY-TI1S'!$B196+(drdp!G196)*'MBXY-TI1S'!$C196+(drdp!J196)*'MBXY-TI1S'!$D196)</f>
        <v>0</v>
      </c>
      <c r="K196" s="21">
        <f>SUM(E$3:E195)+H196</f>
        <v>9.4624182520197025E-2</v>
      </c>
      <c r="L196" s="21">
        <f>SUM(F$3:F195)+I196</f>
        <v>0.65980102848703748</v>
      </c>
      <c r="M196" s="21">
        <f>SUM(G$3:G195)+J196</f>
        <v>0</v>
      </c>
      <c r="N196" s="21"/>
      <c r="O196" s="21"/>
      <c r="P196" s="21"/>
      <c r="Q196" s="19">
        <f t="shared" si="13"/>
        <v>8.9537359176155608E-3</v>
      </c>
      <c r="R196" s="19">
        <f t="shared" si="14"/>
        <v>0.43533739719255243</v>
      </c>
      <c r="S196" s="19">
        <f t="shared" si="15"/>
        <v>0</v>
      </c>
      <c r="T196" s="19">
        <f t="shared" si="16"/>
        <v>6.243313294657115E-2</v>
      </c>
      <c r="U196" s="19">
        <f t="shared" si="17"/>
        <v>0</v>
      </c>
      <c r="V196" s="19">
        <f t="shared" si="18"/>
        <v>0</v>
      </c>
    </row>
    <row r="197" spans="1:22" x14ac:dyDescent="0.25">
      <c r="A197" s="26">
        <f>Wellpath!E197</f>
        <v>0</v>
      </c>
      <c r="B197" s="22">
        <v>0</v>
      </c>
      <c r="C197" s="22">
        <v>0</v>
      </c>
      <c r="D197" s="22">
        <f>-COS(Wellpath!$L197) * SIN(Wellpath!$O197) / (Bfield * COS(Dip))</f>
        <v>0</v>
      </c>
      <c r="E197" s="20">
        <f>Model!$W$14*((drdp!B197+drdp!K197)*'MBXY-TI1S'!$B197+(drdp!E197+drdp!N197)*'MBXY-TI1S'!$C197+(drdp!H197+drdp!Q197)*'MBXY-TI1S'!$D197)</f>
        <v>0</v>
      </c>
      <c r="F197" s="20">
        <f>Model!$W$14*((drdp!C197+drdp!L197)*'MBXY-TI1S'!$B197+(drdp!F197+drdp!O197)*'MBXY-TI1S'!$C197+(drdp!I197+drdp!R197)*'MBXY-TI1S'!$D197)</f>
        <v>0</v>
      </c>
      <c r="G197" s="20">
        <f>Model!$W$14*((drdp!D197+drdp!M197)*'MBXY-TI1S'!$B197+(drdp!G197+drdp!P197)*'MBXY-TI1S'!$C197+(drdp!J197+drdp!S197)*'MBXY-TI1S'!$D197)</f>
        <v>0</v>
      </c>
      <c r="H197" s="18">
        <f>Model!$W$14*((drdp!B197)*'MBXY-TI1S'!$B197+(drdp!E197)*'MBXY-TI1S'!$C197+(drdp!H197)*'MBXY-TI1S'!$D197)</f>
        <v>0</v>
      </c>
      <c r="I197" s="18">
        <f>Model!$W$14*((drdp!C197)*'MBXY-TI1S'!$B197+(drdp!F197)*'MBXY-TI1S'!$C197+(drdp!I197)*'MBXY-TI1S'!$D197)</f>
        <v>0</v>
      </c>
      <c r="J197" s="18">
        <f>Model!$W$14*((drdp!D197)*'MBXY-TI1S'!$B197+(drdp!G197)*'MBXY-TI1S'!$C197+(drdp!J197)*'MBXY-TI1S'!$D197)</f>
        <v>0</v>
      </c>
      <c r="K197" s="21">
        <f>SUM(E$3:E196)+H197</f>
        <v>9.4624182520197025E-2</v>
      </c>
      <c r="L197" s="21">
        <f>SUM(F$3:F196)+I197</f>
        <v>0.65980102848703748</v>
      </c>
      <c r="M197" s="21">
        <f>SUM(G$3:G196)+J197</f>
        <v>0</v>
      </c>
      <c r="N197" s="21"/>
      <c r="O197" s="21"/>
      <c r="P197" s="21"/>
      <c r="Q197" s="19">
        <f t="shared" si="13"/>
        <v>8.9537359176155608E-3</v>
      </c>
      <c r="R197" s="19">
        <f t="shared" si="14"/>
        <v>0.43533739719255243</v>
      </c>
      <c r="S197" s="19">
        <f t="shared" si="15"/>
        <v>0</v>
      </c>
      <c r="T197" s="19">
        <f t="shared" si="16"/>
        <v>6.243313294657115E-2</v>
      </c>
      <c r="U197" s="19">
        <f t="shared" si="17"/>
        <v>0</v>
      </c>
      <c r="V197" s="19">
        <f t="shared" si="18"/>
        <v>0</v>
      </c>
    </row>
    <row r="198" spans="1:22" x14ac:dyDescent="0.25">
      <c r="A198" s="26">
        <f>Wellpath!E198</f>
        <v>0</v>
      </c>
      <c r="B198" s="22">
        <v>0</v>
      </c>
      <c r="C198" s="22">
        <v>0</v>
      </c>
      <c r="D198" s="22">
        <f>-COS(Wellpath!$L198) * SIN(Wellpath!$O198) / (Bfield * COS(Dip))</f>
        <v>0</v>
      </c>
      <c r="E198" s="20">
        <f>Model!$W$14*((drdp!B198+drdp!K198)*'MBXY-TI1S'!$B198+(drdp!E198+drdp!N198)*'MBXY-TI1S'!$C198+(drdp!H198+drdp!Q198)*'MBXY-TI1S'!$D198)</f>
        <v>0</v>
      </c>
      <c r="F198" s="20">
        <f>Model!$W$14*((drdp!C198+drdp!L198)*'MBXY-TI1S'!$B198+(drdp!F198+drdp!O198)*'MBXY-TI1S'!$C198+(drdp!I198+drdp!R198)*'MBXY-TI1S'!$D198)</f>
        <v>0</v>
      </c>
      <c r="G198" s="20">
        <f>Model!$W$14*((drdp!D198+drdp!M198)*'MBXY-TI1S'!$B198+(drdp!G198+drdp!P198)*'MBXY-TI1S'!$C198+(drdp!J198+drdp!S198)*'MBXY-TI1S'!$D198)</f>
        <v>0</v>
      </c>
      <c r="H198" s="18">
        <f>Model!$W$14*((drdp!B198)*'MBXY-TI1S'!$B198+(drdp!E198)*'MBXY-TI1S'!$C198+(drdp!H198)*'MBXY-TI1S'!$D198)</f>
        <v>0</v>
      </c>
      <c r="I198" s="18">
        <f>Model!$W$14*((drdp!C198)*'MBXY-TI1S'!$B198+(drdp!F198)*'MBXY-TI1S'!$C198+(drdp!I198)*'MBXY-TI1S'!$D198)</f>
        <v>0</v>
      </c>
      <c r="J198" s="18">
        <f>Model!$W$14*((drdp!D198)*'MBXY-TI1S'!$B198+(drdp!G198)*'MBXY-TI1S'!$C198+(drdp!J198)*'MBXY-TI1S'!$D198)</f>
        <v>0</v>
      </c>
      <c r="K198" s="21">
        <f>SUM(E$3:E197)+H198</f>
        <v>9.4624182520197025E-2</v>
      </c>
      <c r="L198" s="21">
        <f>SUM(F$3:F197)+I198</f>
        <v>0.65980102848703748</v>
      </c>
      <c r="M198" s="21">
        <f>SUM(G$3:G197)+J198</f>
        <v>0</v>
      </c>
      <c r="N198" s="21"/>
      <c r="O198" s="21"/>
      <c r="P198" s="21"/>
      <c r="Q198" s="19">
        <f t="shared" ref="Q198:Q261" si="19">K198^2</f>
        <v>8.9537359176155608E-3</v>
      </c>
      <c r="R198" s="19">
        <f t="shared" ref="R198:R261" si="20">L198^2</f>
        <v>0.43533739719255243</v>
      </c>
      <c r="S198" s="19">
        <f t="shared" ref="S198:S261" si="21">M198^2</f>
        <v>0</v>
      </c>
      <c r="T198" s="19">
        <f t="shared" ref="T198:T261" si="22">K198*L198</f>
        <v>6.243313294657115E-2</v>
      </c>
      <c r="U198" s="19">
        <f t="shared" ref="U198:U261" si="23">K198*M198</f>
        <v>0</v>
      </c>
      <c r="V198" s="19">
        <f t="shared" ref="V198:V261" si="24">L198*M198</f>
        <v>0</v>
      </c>
    </row>
    <row r="199" spans="1:22" x14ac:dyDescent="0.25">
      <c r="A199" s="26">
        <f>Wellpath!E199</f>
        <v>0</v>
      </c>
      <c r="B199" s="22">
        <v>0</v>
      </c>
      <c r="C199" s="22">
        <v>0</v>
      </c>
      <c r="D199" s="22">
        <f>-COS(Wellpath!$L199) * SIN(Wellpath!$O199) / (Bfield * COS(Dip))</f>
        <v>0</v>
      </c>
      <c r="E199" s="20">
        <f>Model!$W$14*((drdp!B199+drdp!K199)*'MBXY-TI1S'!$B199+(drdp!E199+drdp!N199)*'MBXY-TI1S'!$C199+(drdp!H199+drdp!Q199)*'MBXY-TI1S'!$D199)</f>
        <v>0</v>
      </c>
      <c r="F199" s="20">
        <f>Model!$W$14*((drdp!C199+drdp!L199)*'MBXY-TI1S'!$B199+(drdp!F199+drdp!O199)*'MBXY-TI1S'!$C199+(drdp!I199+drdp!R199)*'MBXY-TI1S'!$D199)</f>
        <v>0</v>
      </c>
      <c r="G199" s="20">
        <f>Model!$W$14*((drdp!D199+drdp!M199)*'MBXY-TI1S'!$B199+(drdp!G199+drdp!P199)*'MBXY-TI1S'!$C199+(drdp!J199+drdp!S199)*'MBXY-TI1S'!$D199)</f>
        <v>0</v>
      </c>
      <c r="H199" s="18">
        <f>Model!$W$14*((drdp!B199)*'MBXY-TI1S'!$B199+(drdp!E199)*'MBXY-TI1S'!$C199+(drdp!H199)*'MBXY-TI1S'!$D199)</f>
        <v>0</v>
      </c>
      <c r="I199" s="18">
        <f>Model!$W$14*((drdp!C199)*'MBXY-TI1S'!$B199+(drdp!F199)*'MBXY-TI1S'!$C199+(drdp!I199)*'MBXY-TI1S'!$D199)</f>
        <v>0</v>
      </c>
      <c r="J199" s="18">
        <f>Model!$W$14*((drdp!D199)*'MBXY-TI1S'!$B199+(drdp!G199)*'MBXY-TI1S'!$C199+(drdp!J199)*'MBXY-TI1S'!$D199)</f>
        <v>0</v>
      </c>
      <c r="K199" s="21">
        <f>SUM(E$3:E198)+H199</f>
        <v>9.4624182520197025E-2</v>
      </c>
      <c r="L199" s="21">
        <f>SUM(F$3:F198)+I199</f>
        <v>0.65980102848703748</v>
      </c>
      <c r="M199" s="21">
        <f>SUM(G$3:G198)+J199</f>
        <v>0</v>
      </c>
      <c r="N199" s="21"/>
      <c r="O199" s="21"/>
      <c r="P199" s="21"/>
      <c r="Q199" s="19">
        <f t="shared" si="19"/>
        <v>8.9537359176155608E-3</v>
      </c>
      <c r="R199" s="19">
        <f t="shared" si="20"/>
        <v>0.43533739719255243</v>
      </c>
      <c r="S199" s="19">
        <f t="shared" si="21"/>
        <v>0</v>
      </c>
      <c r="T199" s="19">
        <f t="shared" si="22"/>
        <v>6.243313294657115E-2</v>
      </c>
      <c r="U199" s="19">
        <f t="shared" si="23"/>
        <v>0</v>
      </c>
      <c r="V199" s="19">
        <f t="shared" si="24"/>
        <v>0</v>
      </c>
    </row>
    <row r="200" spans="1:22" x14ac:dyDescent="0.25">
      <c r="A200" s="26">
        <f>Wellpath!E200</f>
        <v>0</v>
      </c>
      <c r="B200" s="22">
        <v>0</v>
      </c>
      <c r="C200" s="22">
        <v>0</v>
      </c>
      <c r="D200" s="22">
        <f>-COS(Wellpath!$L200) * SIN(Wellpath!$O200) / (Bfield * COS(Dip))</f>
        <v>0</v>
      </c>
      <c r="E200" s="20">
        <f>Model!$W$14*((drdp!B200+drdp!K200)*'MBXY-TI1S'!$B200+(drdp!E200+drdp!N200)*'MBXY-TI1S'!$C200+(drdp!H200+drdp!Q200)*'MBXY-TI1S'!$D200)</f>
        <v>0</v>
      </c>
      <c r="F200" s="20">
        <f>Model!$W$14*((drdp!C200+drdp!L200)*'MBXY-TI1S'!$B200+(drdp!F200+drdp!O200)*'MBXY-TI1S'!$C200+(drdp!I200+drdp!R200)*'MBXY-TI1S'!$D200)</f>
        <v>0</v>
      </c>
      <c r="G200" s="20">
        <f>Model!$W$14*((drdp!D200+drdp!M200)*'MBXY-TI1S'!$B200+(drdp!G200+drdp!P200)*'MBXY-TI1S'!$C200+(drdp!J200+drdp!S200)*'MBXY-TI1S'!$D200)</f>
        <v>0</v>
      </c>
      <c r="H200" s="18">
        <f>Model!$W$14*((drdp!B200)*'MBXY-TI1S'!$B200+(drdp!E200)*'MBXY-TI1S'!$C200+(drdp!H200)*'MBXY-TI1S'!$D200)</f>
        <v>0</v>
      </c>
      <c r="I200" s="18">
        <f>Model!$W$14*((drdp!C200)*'MBXY-TI1S'!$B200+(drdp!F200)*'MBXY-TI1S'!$C200+(drdp!I200)*'MBXY-TI1S'!$D200)</f>
        <v>0</v>
      </c>
      <c r="J200" s="18">
        <f>Model!$W$14*((drdp!D200)*'MBXY-TI1S'!$B200+(drdp!G200)*'MBXY-TI1S'!$C200+(drdp!J200)*'MBXY-TI1S'!$D200)</f>
        <v>0</v>
      </c>
      <c r="K200" s="21">
        <f>SUM(E$3:E199)+H200</f>
        <v>9.4624182520197025E-2</v>
      </c>
      <c r="L200" s="21">
        <f>SUM(F$3:F199)+I200</f>
        <v>0.65980102848703748</v>
      </c>
      <c r="M200" s="21">
        <f>SUM(G$3:G199)+J200</f>
        <v>0</v>
      </c>
      <c r="N200" s="21"/>
      <c r="O200" s="21"/>
      <c r="P200" s="21"/>
      <c r="Q200" s="19">
        <f t="shared" si="19"/>
        <v>8.9537359176155608E-3</v>
      </c>
      <c r="R200" s="19">
        <f t="shared" si="20"/>
        <v>0.43533739719255243</v>
      </c>
      <c r="S200" s="19">
        <f t="shared" si="21"/>
        <v>0</v>
      </c>
      <c r="T200" s="19">
        <f t="shared" si="22"/>
        <v>6.243313294657115E-2</v>
      </c>
      <c r="U200" s="19">
        <f t="shared" si="23"/>
        <v>0</v>
      </c>
      <c r="V200" s="19">
        <f t="shared" si="24"/>
        <v>0</v>
      </c>
    </row>
    <row r="201" spans="1:22" x14ac:dyDescent="0.25">
      <c r="A201" s="26">
        <f>Wellpath!E201</f>
        <v>0</v>
      </c>
      <c r="B201" s="22">
        <v>0</v>
      </c>
      <c r="C201" s="22">
        <v>0</v>
      </c>
      <c r="D201" s="22">
        <f>-COS(Wellpath!$L201) * SIN(Wellpath!$O201) / (Bfield * COS(Dip))</f>
        <v>0</v>
      </c>
      <c r="E201" s="20">
        <f>Model!$W$14*((drdp!B201+drdp!K201)*'MBXY-TI1S'!$B201+(drdp!E201+drdp!N201)*'MBXY-TI1S'!$C201+(drdp!H201+drdp!Q201)*'MBXY-TI1S'!$D201)</f>
        <v>0</v>
      </c>
      <c r="F201" s="20">
        <f>Model!$W$14*((drdp!C201+drdp!L201)*'MBXY-TI1S'!$B201+(drdp!F201+drdp!O201)*'MBXY-TI1S'!$C201+(drdp!I201+drdp!R201)*'MBXY-TI1S'!$D201)</f>
        <v>0</v>
      </c>
      <c r="G201" s="20">
        <f>Model!$W$14*((drdp!D201+drdp!M201)*'MBXY-TI1S'!$B201+(drdp!G201+drdp!P201)*'MBXY-TI1S'!$C201+(drdp!J201+drdp!S201)*'MBXY-TI1S'!$D201)</f>
        <v>0</v>
      </c>
      <c r="H201" s="18">
        <f>Model!$W$14*((drdp!B201)*'MBXY-TI1S'!$B201+(drdp!E201)*'MBXY-TI1S'!$C201+(drdp!H201)*'MBXY-TI1S'!$D201)</f>
        <v>0</v>
      </c>
      <c r="I201" s="18">
        <f>Model!$W$14*((drdp!C201)*'MBXY-TI1S'!$B201+(drdp!F201)*'MBXY-TI1S'!$C201+(drdp!I201)*'MBXY-TI1S'!$D201)</f>
        <v>0</v>
      </c>
      <c r="J201" s="18">
        <f>Model!$W$14*((drdp!D201)*'MBXY-TI1S'!$B201+(drdp!G201)*'MBXY-TI1S'!$C201+(drdp!J201)*'MBXY-TI1S'!$D201)</f>
        <v>0</v>
      </c>
      <c r="K201" s="21">
        <f>SUM(E$3:E200)+H201</f>
        <v>9.4624182520197025E-2</v>
      </c>
      <c r="L201" s="21">
        <f>SUM(F$3:F200)+I201</f>
        <v>0.65980102848703748</v>
      </c>
      <c r="M201" s="21">
        <f>SUM(G$3:G200)+J201</f>
        <v>0</v>
      </c>
      <c r="N201" s="21"/>
      <c r="O201" s="21"/>
      <c r="P201" s="21"/>
      <c r="Q201" s="19">
        <f t="shared" si="19"/>
        <v>8.9537359176155608E-3</v>
      </c>
      <c r="R201" s="19">
        <f t="shared" si="20"/>
        <v>0.43533739719255243</v>
      </c>
      <c r="S201" s="19">
        <f t="shared" si="21"/>
        <v>0</v>
      </c>
      <c r="T201" s="19">
        <f t="shared" si="22"/>
        <v>6.243313294657115E-2</v>
      </c>
      <c r="U201" s="19">
        <f t="shared" si="23"/>
        <v>0</v>
      </c>
      <c r="V201" s="19">
        <f t="shared" si="24"/>
        <v>0</v>
      </c>
    </row>
    <row r="202" spans="1:22" x14ac:dyDescent="0.25">
      <c r="A202" s="26">
        <f>Wellpath!E202</f>
        <v>0</v>
      </c>
      <c r="B202" s="22">
        <v>0</v>
      </c>
      <c r="C202" s="22">
        <v>0</v>
      </c>
      <c r="D202" s="22">
        <f>-COS(Wellpath!$L202) * SIN(Wellpath!$O202) / (Bfield * COS(Dip))</f>
        <v>0</v>
      </c>
      <c r="E202" s="20">
        <f>Model!$W$14*((drdp!B202+drdp!K202)*'MBXY-TI1S'!$B202+(drdp!E202+drdp!N202)*'MBXY-TI1S'!$C202+(drdp!H202+drdp!Q202)*'MBXY-TI1S'!$D202)</f>
        <v>0</v>
      </c>
      <c r="F202" s="20">
        <f>Model!$W$14*((drdp!C202+drdp!L202)*'MBXY-TI1S'!$B202+(drdp!F202+drdp!O202)*'MBXY-TI1S'!$C202+(drdp!I202+drdp!R202)*'MBXY-TI1S'!$D202)</f>
        <v>0</v>
      </c>
      <c r="G202" s="20">
        <f>Model!$W$14*((drdp!D202+drdp!M202)*'MBXY-TI1S'!$B202+(drdp!G202+drdp!P202)*'MBXY-TI1S'!$C202+(drdp!J202+drdp!S202)*'MBXY-TI1S'!$D202)</f>
        <v>0</v>
      </c>
      <c r="H202" s="18">
        <f>Model!$W$14*((drdp!B202)*'MBXY-TI1S'!$B202+(drdp!E202)*'MBXY-TI1S'!$C202+(drdp!H202)*'MBXY-TI1S'!$D202)</f>
        <v>0</v>
      </c>
      <c r="I202" s="18">
        <f>Model!$W$14*((drdp!C202)*'MBXY-TI1S'!$B202+(drdp!F202)*'MBXY-TI1S'!$C202+(drdp!I202)*'MBXY-TI1S'!$D202)</f>
        <v>0</v>
      </c>
      <c r="J202" s="18">
        <f>Model!$W$14*((drdp!D202)*'MBXY-TI1S'!$B202+(drdp!G202)*'MBXY-TI1S'!$C202+(drdp!J202)*'MBXY-TI1S'!$D202)</f>
        <v>0</v>
      </c>
      <c r="K202" s="21">
        <f>SUM(E$3:E201)+H202</f>
        <v>9.4624182520197025E-2</v>
      </c>
      <c r="L202" s="21">
        <f>SUM(F$3:F201)+I202</f>
        <v>0.65980102848703748</v>
      </c>
      <c r="M202" s="21">
        <f>SUM(G$3:G201)+J202</f>
        <v>0</v>
      </c>
      <c r="N202" s="21"/>
      <c r="O202" s="21"/>
      <c r="P202" s="21"/>
      <c r="Q202" s="19">
        <f t="shared" si="19"/>
        <v>8.9537359176155608E-3</v>
      </c>
      <c r="R202" s="19">
        <f t="shared" si="20"/>
        <v>0.43533739719255243</v>
      </c>
      <c r="S202" s="19">
        <f t="shared" si="21"/>
        <v>0</v>
      </c>
      <c r="T202" s="19">
        <f t="shared" si="22"/>
        <v>6.243313294657115E-2</v>
      </c>
      <c r="U202" s="19">
        <f t="shared" si="23"/>
        <v>0</v>
      </c>
      <c r="V202" s="19">
        <f t="shared" si="24"/>
        <v>0</v>
      </c>
    </row>
    <row r="203" spans="1:22" x14ac:dyDescent="0.25">
      <c r="A203" s="26">
        <f>Wellpath!E203</f>
        <v>0</v>
      </c>
      <c r="B203" s="22">
        <v>0</v>
      </c>
      <c r="C203" s="22">
        <v>0</v>
      </c>
      <c r="D203" s="22">
        <f>-COS(Wellpath!$L203) * SIN(Wellpath!$O203) / (Bfield * COS(Dip))</f>
        <v>0</v>
      </c>
      <c r="E203" s="20">
        <f>Model!$W$14*((drdp!B203+drdp!K203)*'MBXY-TI1S'!$B203+(drdp!E203+drdp!N203)*'MBXY-TI1S'!$C203+(drdp!H203+drdp!Q203)*'MBXY-TI1S'!$D203)</f>
        <v>0</v>
      </c>
      <c r="F203" s="20">
        <f>Model!$W$14*((drdp!C203+drdp!L203)*'MBXY-TI1S'!$B203+(drdp!F203+drdp!O203)*'MBXY-TI1S'!$C203+(drdp!I203+drdp!R203)*'MBXY-TI1S'!$D203)</f>
        <v>0</v>
      </c>
      <c r="G203" s="20">
        <f>Model!$W$14*((drdp!D203+drdp!M203)*'MBXY-TI1S'!$B203+(drdp!G203+drdp!P203)*'MBXY-TI1S'!$C203+(drdp!J203+drdp!S203)*'MBXY-TI1S'!$D203)</f>
        <v>0</v>
      </c>
      <c r="H203" s="18">
        <f>Model!$W$14*((drdp!B203)*'MBXY-TI1S'!$B203+(drdp!E203)*'MBXY-TI1S'!$C203+(drdp!H203)*'MBXY-TI1S'!$D203)</f>
        <v>0</v>
      </c>
      <c r="I203" s="18">
        <f>Model!$W$14*((drdp!C203)*'MBXY-TI1S'!$B203+(drdp!F203)*'MBXY-TI1S'!$C203+(drdp!I203)*'MBXY-TI1S'!$D203)</f>
        <v>0</v>
      </c>
      <c r="J203" s="18">
        <f>Model!$W$14*((drdp!D203)*'MBXY-TI1S'!$B203+(drdp!G203)*'MBXY-TI1S'!$C203+(drdp!J203)*'MBXY-TI1S'!$D203)</f>
        <v>0</v>
      </c>
      <c r="K203" s="21">
        <f>SUM(E$3:E202)+H203</f>
        <v>9.4624182520197025E-2</v>
      </c>
      <c r="L203" s="21">
        <f>SUM(F$3:F202)+I203</f>
        <v>0.65980102848703748</v>
      </c>
      <c r="M203" s="21">
        <f>SUM(G$3:G202)+J203</f>
        <v>0</v>
      </c>
      <c r="N203" s="21"/>
      <c r="O203" s="21"/>
      <c r="P203" s="21"/>
      <c r="Q203" s="19">
        <f t="shared" si="19"/>
        <v>8.9537359176155608E-3</v>
      </c>
      <c r="R203" s="19">
        <f t="shared" si="20"/>
        <v>0.43533739719255243</v>
      </c>
      <c r="S203" s="19">
        <f t="shared" si="21"/>
        <v>0</v>
      </c>
      <c r="T203" s="19">
        <f t="shared" si="22"/>
        <v>6.243313294657115E-2</v>
      </c>
      <c r="U203" s="19">
        <f t="shared" si="23"/>
        <v>0</v>
      </c>
      <c r="V203" s="19">
        <f t="shared" si="24"/>
        <v>0</v>
      </c>
    </row>
    <row r="204" spans="1:22" x14ac:dyDescent="0.25">
      <c r="A204" s="26">
        <f>Wellpath!E204</f>
        <v>0</v>
      </c>
      <c r="B204" s="22">
        <v>0</v>
      </c>
      <c r="C204" s="22">
        <v>0</v>
      </c>
      <c r="D204" s="22">
        <f>-COS(Wellpath!$L204) * SIN(Wellpath!$O204) / (Bfield * COS(Dip))</f>
        <v>0</v>
      </c>
      <c r="E204" s="20">
        <f>Model!$W$14*((drdp!B204+drdp!K204)*'MBXY-TI1S'!$B204+(drdp!E204+drdp!N204)*'MBXY-TI1S'!$C204+(drdp!H204+drdp!Q204)*'MBXY-TI1S'!$D204)</f>
        <v>0</v>
      </c>
      <c r="F204" s="20">
        <f>Model!$W$14*((drdp!C204+drdp!L204)*'MBXY-TI1S'!$B204+(drdp!F204+drdp!O204)*'MBXY-TI1S'!$C204+(drdp!I204+drdp!R204)*'MBXY-TI1S'!$D204)</f>
        <v>0</v>
      </c>
      <c r="G204" s="20">
        <f>Model!$W$14*((drdp!D204+drdp!M204)*'MBXY-TI1S'!$B204+(drdp!G204+drdp!P204)*'MBXY-TI1S'!$C204+(drdp!J204+drdp!S204)*'MBXY-TI1S'!$D204)</f>
        <v>0</v>
      </c>
      <c r="H204" s="18">
        <f>Model!$W$14*((drdp!B204)*'MBXY-TI1S'!$B204+(drdp!E204)*'MBXY-TI1S'!$C204+(drdp!H204)*'MBXY-TI1S'!$D204)</f>
        <v>0</v>
      </c>
      <c r="I204" s="18">
        <f>Model!$W$14*((drdp!C204)*'MBXY-TI1S'!$B204+(drdp!F204)*'MBXY-TI1S'!$C204+(drdp!I204)*'MBXY-TI1S'!$D204)</f>
        <v>0</v>
      </c>
      <c r="J204" s="18">
        <f>Model!$W$14*((drdp!D204)*'MBXY-TI1S'!$B204+(drdp!G204)*'MBXY-TI1S'!$C204+(drdp!J204)*'MBXY-TI1S'!$D204)</f>
        <v>0</v>
      </c>
      <c r="K204" s="21">
        <f>SUM(E$3:E203)+H204</f>
        <v>9.4624182520197025E-2</v>
      </c>
      <c r="L204" s="21">
        <f>SUM(F$3:F203)+I204</f>
        <v>0.65980102848703748</v>
      </c>
      <c r="M204" s="21">
        <f>SUM(G$3:G203)+J204</f>
        <v>0</v>
      </c>
      <c r="N204" s="21"/>
      <c r="O204" s="21"/>
      <c r="P204" s="21"/>
      <c r="Q204" s="19">
        <f t="shared" si="19"/>
        <v>8.9537359176155608E-3</v>
      </c>
      <c r="R204" s="19">
        <f t="shared" si="20"/>
        <v>0.43533739719255243</v>
      </c>
      <c r="S204" s="19">
        <f t="shared" si="21"/>
        <v>0</v>
      </c>
      <c r="T204" s="19">
        <f t="shared" si="22"/>
        <v>6.243313294657115E-2</v>
      </c>
      <c r="U204" s="19">
        <f t="shared" si="23"/>
        <v>0</v>
      </c>
      <c r="V204" s="19">
        <f t="shared" si="24"/>
        <v>0</v>
      </c>
    </row>
    <row r="205" spans="1:22" x14ac:dyDescent="0.25">
      <c r="A205" s="26">
        <f>Wellpath!E205</f>
        <v>0</v>
      </c>
      <c r="B205" s="22">
        <v>0</v>
      </c>
      <c r="C205" s="22">
        <v>0</v>
      </c>
      <c r="D205" s="22">
        <f>-COS(Wellpath!$L205) * SIN(Wellpath!$O205) / (Bfield * COS(Dip))</f>
        <v>0</v>
      </c>
      <c r="E205" s="20">
        <f>Model!$W$14*((drdp!B205+drdp!K205)*'MBXY-TI1S'!$B205+(drdp!E205+drdp!N205)*'MBXY-TI1S'!$C205+(drdp!H205+drdp!Q205)*'MBXY-TI1S'!$D205)</f>
        <v>0</v>
      </c>
      <c r="F205" s="20">
        <f>Model!$W$14*((drdp!C205+drdp!L205)*'MBXY-TI1S'!$B205+(drdp!F205+drdp!O205)*'MBXY-TI1S'!$C205+(drdp!I205+drdp!R205)*'MBXY-TI1S'!$D205)</f>
        <v>0</v>
      </c>
      <c r="G205" s="20">
        <f>Model!$W$14*((drdp!D205+drdp!M205)*'MBXY-TI1S'!$B205+(drdp!G205+drdp!P205)*'MBXY-TI1S'!$C205+(drdp!J205+drdp!S205)*'MBXY-TI1S'!$D205)</f>
        <v>0</v>
      </c>
      <c r="H205" s="18">
        <f>Model!$W$14*((drdp!B205)*'MBXY-TI1S'!$B205+(drdp!E205)*'MBXY-TI1S'!$C205+(drdp!H205)*'MBXY-TI1S'!$D205)</f>
        <v>0</v>
      </c>
      <c r="I205" s="18">
        <f>Model!$W$14*((drdp!C205)*'MBXY-TI1S'!$B205+(drdp!F205)*'MBXY-TI1S'!$C205+(drdp!I205)*'MBXY-TI1S'!$D205)</f>
        <v>0</v>
      </c>
      <c r="J205" s="18">
        <f>Model!$W$14*((drdp!D205)*'MBXY-TI1S'!$B205+(drdp!G205)*'MBXY-TI1S'!$C205+(drdp!J205)*'MBXY-TI1S'!$D205)</f>
        <v>0</v>
      </c>
      <c r="K205" s="21">
        <f>SUM(E$3:E204)+H205</f>
        <v>9.4624182520197025E-2</v>
      </c>
      <c r="L205" s="21">
        <f>SUM(F$3:F204)+I205</f>
        <v>0.65980102848703748</v>
      </c>
      <c r="M205" s="21">
        <f>SUM(G$3:G204)+J205</f>
        <v>0</v>
      </c>
      <c r="N205" s="21"/>
      <c r="O205" s="21"/>
      <c r="P205" s="21"/>
      <c r="Q205" s="19">
        <f t="shared" si="19"/>
        <v>8.9537359176155608E-3</v>
      </c>
      <c r="R205" s="19">
        <f t="shared" si="20"/>
        <v>0.43533739719255243</v>
      </c>
      <c r="S205" s="19">
        <f t="shared" si="21"/>
        <v>0</v>
      </c>
      <c r="T205" s="19">
        <f t="shared" si="22"/>
        <v>6.243313294657115E-2</v>
      </c>
      <c r="U205" s="19">
        <f t="shared" si="23"/>
        <v>0</v>
      </c>
      <c r="V205" s="19">
        <f t="shared" si="24"/>
        <v>0</v>
      </c>
    </row>
    <row r="206" spans="1:22" x14ac:dyDescent="0.25">
      <c r="A206" s="26">
        <f>Wellpath!E206</f>
        <v>0</v>
      </c>
      <c r="B206" s="22">
        <v>0</v>
      </c>
      <c r="C206" s="22">
        <v>0</v>
      </c>
      <c r="D206" s="22">
        <f>-COS(Wellpath!$L206) * SIN(Wellpath!$O206) / (Bfield * COS(Dip))</f>
        <v>0</v>
      </c>
      <c r="E206" s="20">
        <f>Model!$W$14*((drdp!B206+drdp!K206)*'MBXY-TI1S'!$B206+(drdp!E206+drdp!N206)*'MBXY-TI1S'!$C206+(drdp!H206+drdp!Q206)*'MBXY-TI1S'!$D206)</f>
        <v>0</v>
      </c>
      <c r="F206" s="20">
        <f>Model!$W$14*((drdp!C206+drdp!L206)*'MBXY-TI1S'!$B206+(drdp!F206+drdp!O206)*'MBXY-TI1S'!$C206+(drdp!I206+drdp!R206)*'MBXY-TI1S'!$D206)</f>
        <v>0</v>
      </c>
      <c r="G206" s="20">
        <f>Model!$W$14*((drdp!D206+drdp!M206)*'MBXY-TI1S'!$B206+(drdp!G206+drdp!P206)*'MBXY-TI1S'!$C206+(drdp!J206+drdp!S206)*'MBXY-TI1S'!$D206)</f>
        <v>0</v>
      </c>
      <c r="H206" s="18">
        <f>Model!$W$14*((drdp!B206)*'MBXY-TI1S'!$B206+(drdp!E206)*'MBXY-TI1S'!$C206+(drdp!H206)*'MBXY-TI1S'!$D206)</f>
        <v>0</v>
      </c>
      <c r="I206" s="18">
        <f>Model!$W$14*((drdp!C206)*'MBXY-TI1S'!$B206+(drdp!F206)*'MBXY-TI1S'!$C206+(drdp!I206)*'MBXY-TI1S'!$D206)</f>
        <v>0</v>
      </c>
      <c r="J206" s="18">
        <f>Model!$W$14*((drdp!D206)*'MBXY-TI1S'!$B206+(drdp!G206)*'MBXY-TI1S'!$C206+(drdp!J206)*'MBXY-TI1S'!$D206)</f>
        <v>0</v>
      </c>
      <c r="K206" s="21">
        <f>SUM(E$3:E205)+H206</f>
        <v>9.4624182520197025E-2</v>
      </c>
      <c r="L206" s="21">
        <f>SUM(F$3:F205)+I206</f>
        <v>0.65980102848703748</v>
      </c>
      <c r="M206" s="21">
        <f>SUM(G$3:G205)+J206</f>
        <v>0</v>
      </c>
      <c r="N206" s="21"/>
      <c r="O206" s="21"/>
      <c r="P206" s="21"/>
      <c r="Q206" s="19">
        <f t="shared" si="19"/>
        <v>8.9537359176155608E-3</v>
      </c>
      <c r="R206" s="19">
        <f t="shared" si="20"/>
        <v>0.43533739719255243</v>
      </c>
      <c r="S206" s="19">
        <f t="shared" si="21"/>
        <v>0</v>
      </c>
      <c r="T206" s="19">
        <f t="shared" si="22"/>
        <v>6.243313294657115E-2</v>
      </c>
      <c r="U206" s="19">
        <f t="shared" si="23"/>
        <v>0</v>
      </c>
      <c r="V206" s="19">
        <f t="shared" si="24"/>
        <v>0</v>
      </c>
    </row>
    <row r="207" spans="1:22" x14ac:dyDescent="0.25">
      <c r="A207" s="26">
        <f>Wellpath!E207</f>
        <v>0</v>
      </c>
      <c r="B207" s="22">
        <v>0</v>
      </c>
      <c r="C207" s="22">
        <v>0</v>
      </c>
      <c r="D207" s="22">
        <f>-COS(Wellpath!$L207) * SIN(Wellpath!$O207) / (Bfield * COS(Dip))</f>
        <v>0</v>
      </c>
      <c r="E207" s="20">
        <f>Model!$W$14*((drdp!B207+drdp!K207)*'MBXY-TI1S'!$B207+(drdp!E207+drdp!N207)*'MBXY-TI1S'!$C207+(drdp!H207+drdp!Q207)*'MBXY-TI1S'!$D207)</f>
        <v>0</v>
      </c>
      <c r="F207" s="20">
        <f>Model!$W$14*((drdp!C207+drdp!L207)*'MBXY-TI1S'!$B207+(drdp!F207+drdp!O207)*'MBXY-TI1S'!$C207+(drdp!I207+drdp!R207)*'MBXY-TI1S'!$D207)</f>
        <v>0</v>
      </c>
      <c r="G207" s="20">
        <f>Model!$W$14*((drdp!D207+drdp!M207)*'MBXY-TI1S'!$B207+(drdp!G207+drdp!P207)*'MBXY-TI1S'!$C207+(drdp!J207+drdp!S207)*'MBXY-TI1S'!$D207)</f>
        <v>0</v>
      </c>
      <c r="H207" s="18">
        <f>Model!$W$14*((drdp!B207)*'MBXY-TI1S'!$B207+(drdp!E207)*'MBXY-TI1S'!$C207+(drdp!H207)*'MBXY-TI1S'!$D207)</f>
        <v>0</v>
      </c>
      <c r="I207" s="18">
        <f>Model!$W$14*((drdp!C207)*'MBXY-TI1S'!$B207+(drdp!F207)*'MBXY-TI1S'!$C207+(drdp!I207)*'MBXY-TI1S'!$D207)</f>
        <v>0</v>
      </c>
      <c r="J207" s="18">
        <f>Model!$W$14*((drdp!D207)*'MBXY-TI1S'!$B207+(drdp!G207)*'MBXY-TI1S'!$C207+(drdp!J207)*'MBXY-TI1S'!$D207)</f>
        <v>0</v>
      </c>
      <c r="K207" s="21">
        <f>SUM(E$3:E206)+H207</f>
        <v>9.4624182520197025E-2</v>
      </c>
      <c r="L207" s="21">
        <f>SUM(F$3:F206)+I207</f>
        <v>0.65980102848703748</v>
      </c>
      <c r="M207" s="21">
        <f>SUM(G$3:G206)+J207</f>
        <v>0</v>
      </c>
      <c r="N207" s="21"/>
      <c r="O207" s="21"/>
      <c r="P207" s="21"/>
      <c r="Q207" s="19">
        <f t="shared" si="19"/>
        <v>8.9537359176155608E-3</v>
      </c>
      <c r="R207" s="19">
        <f t="shared" si="20"/>
        <v>0.43533739719255243</v>
      </c>
      <c r="S207" s="19">
        <f t="shared" si="21"/>
        <v>0</v>
      </c>
      <c r="T207" s="19">
        <f t="shared" si="22"/>
        <v>6.243313294657115E-2</v>
      </c>
      <c r="U207" s="19">
        <f t="shared" si="23"/>
        <v>0</v>
      </c>
      <c r="V207" s="19">
        <f t="shared" si="24"/>
        <v>0</v>
      </c>
    </row>
    <row r="208" spans="1:22" x14ac:dyDescent="0.25">
      <c r="A208" s="26">
        <f>Wellpath!E208</f>
        <v>0</v>
      </c>
      <c r="B208" s="22">
        <v>0</v>
      </c>
      <c r="C208" s="22">
        <v>0</v>
      </c>
      <c r="D208" s="22">
        <f>-COS(Wellpath!$L208) * SIN(Wellpath!$O208) / (Bfield * COS(Dip))</f>
        <v>0</v>
      </c>
      <c r="E208" s="20">
        <f>Model!$W$14*((drdp!B208+drdp!K208)*'MBXY-TI1S'!$B208+(drdp!E208+drdp!N208)*'MBXY-TI1S'!$C208+(drdp!H208+drdp!Q208)*'MBXY-TI1S'!$D208)</f>
        <v>0</v>
      </c>
      <c r="F208" s="20">
        <f>Model!$W$14*((drdp!C208+drdp!L208)*'MBXY-TI1S'!$B208+(drdp!F208+drdp!O208)*'MBXY-TI1S'!$C208+(drdp!I208+drdp!R208)*'MBXY-TI1S'!$D208)</f>
        <v>0</v>
      </c>
      <c r="G208" s="20">
        <f>Model!$W$14*((drdp!D208+drdp!M208)*'MBXY-TI1S'!$B208+(drdp!G208+drdp!P208)*'MBXY-TI1S'!$C208+(drdp!J208+drdp!S208)*'MBXY-TI1S'!$D208)</f>
        <v>0</v>
      </c>
      <c r="H208" s="18">
        <f>Model!$W$14*((drdp!B208)*'MBXY-TI1S'!$B208+(drdp!E208)*'MBXY-TI1S'!$C208+(drdp!H208)*'MBXY-TI1S'!$D208)</f>
        <v>0</v>
      </c>
      <c r="I208" s="18">
        <f>Model!$W$14*((drdp!C208)*'MBXY-TI1S'!$B208+(drdp!F208)*'MBXY-TI1S'!$C208+(drdp!I208)*'MBXY-TI1S'!$D208)</f>
        <v>0</v>
      </c>
      <c r="J208" s="18">
        <f>Model!$W$14*((drdp!D208)*'MBXY-TI1S'!$B208+(drdp!G208)*'MBXY-TI1S'!$C208+(drdp!J208)*'MBXY-TI1S'!$D208)</f>
        <v>0</v>
      </c>
      <c r="K208" s="21">
        <f>SUM(E$3:E207)+H208</f>
        <v>9.4624182520197025E-2</v>
      </c>
      <c r="L208" s="21">
        <f>SUM(F$3:F207)+I208</f>
        <v>0.65980102848703748</v>
      </c>
      <c r="M208" s="21">
        <f>SUM(G$3:G207)+J208</f>
        <v>0</v>
      </c>
      <c r="N208" s="21"/>
      <c r="O208" s="21"/>
      <c r="P208" s="21"/>
      <c r="Q208" s="19">
        <f t="shared" si="19"/>
        <v>8.9537359176155608E-3</v>
      </c>
      <c r="R208" s="19">
        <f t="shared" si="20"/>
        <v>0.43533739719255243</v>
      </c>
      <c r="S208" s="19">
        <f t="shared" si="21"/>
        <v>0</v>
      </c>
      <c r="T208" s="19">
        <f t="shared" si="22"/>
        <v>6.243313294657115E-2</v>
      </c>
      <c r="U208" s="19">
        <f t="shared" si="23"/>
        <v>0</v>
      </c>
      <c r="V208" s="19">
        <f t="shared" si="24"/>
        <v>0</v>
      </c>
    </row>
    <row r="209" spans="1:22" x14ac:dyDescent="0.25">
      <c r="A209" s="26">
        <f>Wellpath!E209</f>
        <v>0</v>
      </c>
      <c r="B209" s="22">
        <v>0</v>
      </c>
      <c r="C209" s="22">
        <v>0</v>
      </c>
      <c r="D209" s="22">
        <f>-COS(Wellpath!$L209) * SIN(Wellpath!$O209) / (Bfield * COS(Dip))</f>
        <v>0</v>
      </c>
      <c r="E209" s="20">
        <f>Model!$W$14*((drdp!B209+drdp!K209)*'MBXY-TI1S'!$B209+(drdp!E209+drdp!N209)*'MBXY-TI1S'!$C209+(drdp!H209+drdp!Q209)*'MBXY-TI1S'!$D209)</f>
        <v>0</v>
      </c>
      <c r="F209" s="20">
        <f>Model!$W$14*((drdp!C209+drdp!L209)*'MBXY-TI1S'!$B209+(drdp!F209+drdp!O209)*'MBXY-TI1S'!$C209+(drdp!I209+drdp!R209)*'MBXY-TI1S'!$D209)</f>
        <v>0</v>
      </c>
      <c r="G209" s="20">
        <f>Model!$W$14*((drdp!D209+drdp!M209)*'MBXY-TI1S'!$B209+(drdp!G209+drdp!P209)*'MBXY-TI1S'!$C209+(drdp!J209+drdp!S209)*'MBXY-TI1S'!$D209)</f>
        <v>0</v>
      </c>
      <c r="H209" s="18">
        <f>Model!$W$14*((drdp!B209)*'MBXY-TI1S'!$B209+(drdp!E209)*'MBXY-TI1S'!$C209+(drdp!H209)*'MBXY-TI1S'!$D209)</f>
        <v>0</v>
      </c>
      <c r="I209" s="18">
        <f>Model!$W$14*((drdp!C209)*'MBXY-TI1S'!$B209+(drdp!F209)*'MBXY-TI1S'!$C209+(drdp!I209)*'MBXY-TI1S'!$D209)</f>
        <v>0</v>
      </c>
      <c r="J209" s="18">
        <f>Model!$W$14*((drdp!D209)*'MBXY-TI1S'!$B209+(drdp!G209)*'MBXY-TI1S'!$C209+(drdp!J209)*'MBXY-TI1S'!$D209)</f>
        <v>0</v>
      </c>
      <c r="K209" s="21">
        <f>SUM(E$3:E208)+H209</f>
        <v>9.4624182520197025E-2</v>
      </c>
      <c r="L209" s="21">
        <f>SUM(F$3:F208)+I209</f>
        <v>0.65980102848703748</v>
      </c>
      <c r="M209" s="21">
        <f>SUM(G$3:G208)+J209</f>
        <v>0</v>
      </c>
      <c r="N209" s="21"/>
      <c r="O209" s="21"/>
      <c r="P209" s="21"/>
      <c r="Q209" s="19">
        <f t="shared" si="19"/>
        <v>8.9537359176155608E-3</v>
      </c>
      <c r="R209" s="19">
        <f t="shared" si="20"/>
        <v>0.43533739719255243</v>
      </c>
      <c r="S209" s="19">
        <f t="shared" si="21"/>
        <v>0</v>
      </c>
      <c r="T209" s="19">
        <f t="shared" si="22"/>
        <v>6.243313294657115E-2</v>
      </c>
      <c r="U209" s="19">
        <f t="shared" si="23"/>
        <v>0</v>
      </c>
      <c r="V209" s="19">
        <f t="shared" si="24"/>
        <v>0</v>
      </c>
    </row>
    <row r="210" spans="1:22" x14ac:dyDescent="0.25">
      <c r="A210" s="26">
        <f>Wellpath!E210</f>
        <v>0</v>
      </c>
      <c r="B210" s="22">
        <v>0</v>
      </c>
      <c r="C210" s="22">
        <v>0</v>
      </c>
      <c r="D210" s="22">
        <f>-COS(Wellpath!$L210) * SIN(Wellpath!$O210) / (Bfield * COS(Dip))</f>
        <v>0</v>
      </c>
      <c r="E210" s="20">
        <f>Model!$W$14*((drdp!B210+drdp!K210)*'MBXY-TI1S'!$B210+(drdp!E210+drdp!N210)*'MBXY-TI1S'!$C210+(drdp!H210+drdp!Q210)*'MBXY-TI1S'!$D210)</f>
        <v>0</v>
      </c>
      <c r="F210" s="20">
        <f>Model!$W$14*((drdp!C210+drdp!L210)*'MBXY-TI1S'!$B210+(drdp!F210+drdp!O210)*'MBXY-TI1S'!$C210+(drdp!I210+drdp!R210)*'MBXY-TI1S'!$D210)</f>
        <v>0</v>
      </c>
      <c r="G210" s="20">
        <f>Model!$W$14*((drdp!D210+drdp!M210)*'MBXY-TI1S'!$B210+(drdp!G210+drdp!P210)*'MBXY-TI1S'!$C210+(drdp!J210+drdp!S210)*'MBXY-TI1S'!$D210)</f>
        <v>0</v>
      </c>
      <c r="H210" s="18">
        <f>Model!$W$14*((drdp!B210)*'MBXY-TI1S'!$B210+(drdp!E210)*'MBXY-TI1S'!$C210+(drdp!H210)*'MBXY-TI1S'!$D210)</f>
        <v>0</v>
      </c>
      <c r="I210" s="18">
        <f>Model!$W$14*((drdp!C210)*'MBXY-TI1S'!$B210+(drdp!F210)*'MBXY-TI1S'!$C210+(drdp!I210)*'MBXY-TI1S'!$D210)</f>
        <v>0</v>
      </c>
      <c r="J210" s="18">
        <f>Model!$W$14*((drdp!D210)*'MBXY-TI1S'!$B210+(drdp!G210)*'MBXY-TI1S'!$C210+(drdp!J210)*'MBXY-TI1S'!$D210)</f>
        <v>0</v>
      </c>
      <c r="K210" s="21">
        <f>SUM(E$3:E209)+H210</f>
        <v>9.4624182520197025E-2</v>
      </c>
      <c r="L210" s="21">
        <f>SUM(F$3:F209)+I210</f>
        <v>0.65980102848703748</v>
      </c>
      <c r="M210" s="21">
        <f>SUM(G$3:G209)+J210</f>
        <v>0</v>
      </c>
      <c r="N210" s="21"/>
      <c r="O210" s="21"/>
      <c r="P210" s="21"/>
      <c r="Q210" s="19">
        <f t="shared" si="19"/>
        <v>8.9537359176155608E-3</v>
      </c>
      <c r="R210" s="19">
        <f t="shared" si="20"/>
        <v>0.43533739719255243</v>
      </c>
      <c r="S210" s="19">
        <f t="shared" si="21"/>
        <v>0</v>
      </c>
      <c r="T210" s="19">
        <f t="shared" si="22"/>
        <v>6.243313294657115E-2</v>
      </c>
      <c r="U210" s="19">
        <f t="shared" si="23"/>
        <v>0</v>
      </c>
      <c r="V210" s="19">
        <f t="shared" si="24"/>
        <v>0</v>
      </c>
    </row>
    <row r="211" spans="1:22" x14ac:dyDescent="0.25">
      <c r="A211" s="26">
        <f>Wellpath!E211</f>
        <v>0</v>
      </c>
      <c r="B211" s="22">
        <v>0</v>
      </c>
      <c r="C211" s="22">
        <v>0</v>
      </c>
      <c r="D211" s="22">
        <f>-COS(Wellpath!$L211) * SIN(Wellpath!$O211) / (Bfield * COS(Dip))</f>
        <v>0</v>
      </c>
      <c r="E211" s="20">
        <f>Model!$W$14*((drdp!B211+drdp!K211)*'MBXY-TI1S'!$B211+(drdp!E211+drdp!N211)*'MBXY-TI1S'!$C211+(drdp!H211+drdp!Q211)*'MBXY-TI1S'!$D211)</f>
        <v>0</v>
      </c>
      <c r="F211" s="20">
        <f>Model!$W$14*((drdp!C211+drdp!L211)*'MBXY-TI1S'!$B211+(drdp!F211+drdp!O211)*'MBXY-TI1S'!$C211+(drdp!I211+drdp!R211)*'MBXY-TI1S'!$D211)</f>
        <v>0</v>
      </c>
      <c r="G211" s="20">
        <f>Model!$W$14*((drdp!D211+drdp!M211)*'MBXY-TI1S'!$B211+(drdp!G211+drdp!P211)*'MBXY-TI1S'!$C211+(drdp!J211+drdp!S211)*'MBXY-TI1S'!$D211)</f>
        <v>0</v>
      </c>
      <c r="H211" s="18">
        <f>Model!$W$14*((drdp!B211)*'MBXY-TI1S'!$B211+(drdp!E211)*'MBXY-TI1S'!$C211+(drdp!H211)*'MBXY-TI1S'!$D211)</f>
        <v>0</v>
      </c>
      <c r="I211" s="18">
        <f>Model!$W$14*((drdp!C211)*'MBXY-TI1S'!$B211+(drdp!F211)*'MBXY-TI1S'!$C211+(drdp!I211)*'MBXY-TI1S'!$D211)</f>
        <v>0</v>
      </c>
      <c r="J211" s="18">
        <f>Model!$W$14*((drdp!D211)*'MBXY-TI1S'!$B211+(drdp!G211)*'MBXY-TI1S'!$C211+(drdp!J211)*'MBXY-TI1S'!$D211)</f>
        <v>0</v>
      </c>
      <c r="K211" s="21">
        <f>SUM(E$3:E210)+H211</f>
        <v>9.4624182520197025E-2</v>
      </c>
      <c r="L211" s="21">
        <f>SUM(F$3:F210)+I211</f>
        <v>0.65980102848703748</v>
      </c>
      <c r="M211" s="21">
        <f>SUM(G$3:G210)+J211</f>
        <v>0</v>
      </c>
      <c r="N211" s="21"/>
      <c r="O211" s="21"/>
      <c r="P211" s="21"/>
      <c r="Q211" s="19">
        <f t="shared" si="19"/>
        <v>8.9537359176155608E-3</v>
      </c>
      <c r="R211" s="19">
        <f t="shared" si="20"/>
        <v>0.43533739719255243</v>
      </c>
      <c r="S211" s="19">
        <f t="shared" si="21"/>
        <v>0</v>
      </c>
      <c r="T211" s="19">
        <f t="shared" si="22"/>
        <v>6.243313294657115E-2</v>
      </c>
      <c r="U211" s="19">
        <f t="shared" si="23"/>
        <v>0</v>
      </c>
      <c r="V211" s="19">
        <f t="shared" si="24"/>
        <v>0</v>
      </c>
    </row>
    <row r="212" spans="1:22" x14ac:dyDescent="0.25">
      <c r="A212" s="26">
        <f>Wellpath!E212</f>
        <v>0</v>
      </c>
      <c r="B212" s="22">
        <v>0</v>
      </c>
      <c r="C212" s="22">
        <v>0</v>
      </c>
      <c r="D212" s="22">
        <f>-COS(Wellpath!$L212) * SIN(Wellpath!$O212) / (Bfield * COS(Dip))</f>
        <v>0</v>
      </c>
      <c r="E212" s="20">
        <f>Model!$W$14*((drdp!B212+drdp!K212)*'MBXY-TI1S'!$B212+(drdp!E212+drdp!N212)*'MBXY-TI1S'!$C212+(drdp!H212+drdp!Q212)*'MBXY-TI1S'!$D212)</f>
        <v>0</v>
      </c>
      <c r="F212" s="20">
        <f>Model!$W$14*((drdp!C212+drdp!L212)*'MBXY-TI1S'!$B212+(drdp!F212+drdp!O212)*'MBXY-TI1S'!$C212+(drdp!I212+drdp!R212)*'MBXY-TI1S'!$D212)</f>
        <v>0</v>
      </c>
      <c r="G212" s="20">
        <f>Model!$W$14*((drdp!D212+drdp!M212)*'MBXY-TI1S'!$B212+(drdp!G212+drdp!P212)*'MBXY-TI1S'!$C212+(drdp!J212+drdp!S212)*'MBXY-TI1S'!$D212)</f>
        <v>0</v>
      </c>
      <c r="H212" s="18">
        <f>Model!$W$14*((drdp!B212)*'MBXY-TI1S'!$B212+(drdp!E212)*'MBXY-TI1S'!$C212+(drdp!H212)*'MBXY-TI1S'!$D212)</f>
        <v>0</v>
      </c>
      <c r="I212" s="18">
        <f>Model!$W$14*((drdp!C212)*'MBXY-TI1S'!$B212+(drdp!F212)*'MBXY-TI1S'!$C212+(drdp!I212)*'MBXY-TI1S'!$D212)</f>
        <v>0</v>
      </c>
      <c r="J212" s="18">
        <f>Model!$W$14*((drdp!D212)*'MBXY-TI1S'!$B212+(drdp!G212)*'MBXY-TI1S'!$C212+(drdp!J212)*'MBXY-TI1S'!$D212)</f>
        <v>0</v>
      </c>
      <c r="K212" s="21">
        <f>SUM(E$3:E211)+H212</f>
        <v>9.4624182520197025E-2</v>
      </c>
      <c r="L212" s="21">
        <f>SUM(F$3:F211)+I212</f>
        <v>0.65980102848703748</v>
      </c>
      <c r="M212" s="21">
        <f>SUM(G$3:G211)+J212</f>
        <v>0</v>
      </c>
      <c r="N212" s="21"/>
      <c r="O212" s="21"/>
      <c r="P212" s="21"/>
      <c r="Q212" s="19">
        <f t="shared" si="19"/>
        <v>8.9537359176155608E-3</v>
      </c>
      <c r="R212" s="19">
        <f t="shared" si="20"/>
        <v>0.43533739719255243</v>
      </c>
      <c r="S212" s="19">
        <f t="shared" si="21"/>
        <v>0</v>
      </c>
      <c r="T212" s="19">
        <f t="shared" si="22"/>
        <v>6.243313294657115E-2</v>
      </c>
      <c r="U212" s="19">
        <f t="shared" si="23"/>
        <v>0</v>
      </c>
      <c r="V212" s="19">
        <f t="shared" si="24"/>
        <v>0</v>
      </c>
    </row>
    <row r="213" spans="1:22" x14ac:dyDescent="0.25">
      <c r="A213" s="26">
        <f>Wellpath!E213</f>
        <v>0</v>
      </c>
      <c r="B213" s="22">
        <v>0</v>
      </c>
      <c r="C213" s="22">
        <v>0</v>
      </c>
      <c r="D213" s="22">
        <f>-COS(Wellpath!$L213) * SIN(Wellpath!$O213) / (Bfield * COS(Dip))</f>
        <v>0</v>
      </c>
      <c r="E213" s="20">
        <f>Model!$W$14*((drdp!B213+drdp!K213)*'MBXY-TI1S'!$B213+(drdp!E213+drdp!N213)*'MBXY-TI1S'!$C213+(drdp!H213+drdp!Q213)*'MBXY-TI1S'!$D213)</f>
        <v>0</v>
      </c>
      <c r="F213" s="20">
        <f>Model!$W$14*((drdp!C213+drdp!L213)*'MBXY-TI1S'!$B213+(drdp!F213+drdp!O213)*'MBXY-TI1S'!$C213+(drdp!I213+drdp!R213)*'MBXY-TI1S'!$D213)</f>
        <v>0</v>
      </c>
      <c r="G213" s="20">
        <f>Model!$W$14*((drdp!D213+drdp!M213)*'MBXY-TI1S'!$B213+(drdp!G213+drdp!P213)*'MBXY-TI1S'!$C213+(drdp!J213+drdp!S213)*'MBXY-TI1S'!$D213)</f>
        <v>0</v>
      </c>
      <c r="H213" s="18">
        <f>Model!$W$14*((drdp!B213)*'MBXY-TI1S'!$B213+(drdp!E213)*'MBXY-TI1S'!$C213+(drdp!H213)*'MBXY-TI1S'!$D213)</f>
        <v>0</v>
      </c>
      <c r="I213" s="18">
        <f>Model!$W$14*((drdp!C213)*'MBXY-TI1S'!$B213+(drdp!F213)*'MBXY-TI1S'!$C213+(drdp!I213)*'MBXY-TI1S'!$D213)</f>
        <v>0</v>
      </c>
      <c r="J213" s="18">
        <f>Model!$W$14*((drdp!D213)*'MBXY-TI1S'!$B213+(drdp!G213)*'MBXY-TI1S'!$C213+(drdp!J213)*'MBXY-TI1S'!$D213)</f>
        <v>0</v>
      </c>
      <c r="K213" s="21">
        <f>SUM(E$3:E212)+H213</f>
        <v>9.4624182520197025E-2</v>
      </c>
      <c r="L213" s="21">
        <f>SUM(F$3:F212)+I213</f>
        <v>0.65980102848703748</v>
      </c>
      <c r="M213" s="21">
        <f>SUM(G$3:G212)+J213</f>
        <v>0</v>
      </c>
      <c r="N213" s="21"/>
      <c r="O213" s="21"/>
      <c r="P213" s="21"/>
      <c r="Q213" s="19">
        <f t="shared" si="19"/>
        <v>8.9537359176155608E-3</v>
      </c>
      <c r="R213" s="19">
        <f t="shared" si="20"/>
        <v>0.43533739719255243</v>
      </c>
      <c r="S213" s="19">
        <f t="shared" si="21"/>
        <v>0</v>
      </c>
      <c r="T213" s="19">
        <f t="shared" si="22"/>
        <v>6.243313294657115E-2</v>
      </c>
      <c r="U213" s="19">
        <f t="shared" si="23"/>
        <v>0</v>
      </c>
      <c r="V213" s="19">
        <f t="shared" si="24"/>
        <v>0</v>
      </c>
    </row>
    <row r="214" spans="1:22" x14ac:dyDescent="0.25">
      <c r="A214" s="26">
        <f>Wellpath!E214</f>
        <v>0</v>
      </c>
      <c r="B214" s="22">
        <v>0</v>
      </c>
      <c r="C214" s="22">
        <v>0</v>
      </c>
      <c r="D214" s="22">
        <f>-COS(Wellpath!$L214) * SIN(Wellpath!$O214) / (Bfield * COS(Dip))</f>
        <v>0</v>
      </c>
      <c r="E214" s="20">
        <f>Model!$W$14*((drdp!B214+drdp!K214)*'MBXY-TI1S'!$B214+(drdp!E214+drdp!N214)*'MBXY-TI1S'!$C214+(drdp!H214+drdp!Q214)*'MBXY-TI1S'!$D214)</f>
        <v>0</v>
      </c>
      <c r="F214" s="20">
        <f>Model!$W$14*((drdp!C214+drdp!L214)*'MBXY-TI1S'!$B214+(drdp!F214+drdp!O214)*'MBXY-TI1S'!$C214+(drdp!I214+drdp!R214)*'MBXY-TI1S'!$D214)</f>
        <v>0</v>
      </c>
      <c r="G214" s="20">
        <f>Model!$W$14*((drdp!D214+drdp!M214)*'MBXY-TI1S'!$B214+(drdp!G214+drdp!P214)*'MBXY-TI1S'!$C214+(drdp!J214+drdp!S214)*'MBXY-TI1S'!$D214)</f>
        <v>0</v>
      </c>
      <c r="H214" s="18">
        <f>Model!$W$14*((drdp!B214)*'MBXY-TI1S'!$B214+(drdp!E214)*'MBXY-TI1S'!$C214+(drdp!H214)*'MBXY-TI1S'!$D214)</f>
        <v>0</v>
      </c>
      <c r="I214" s="18">
        <f>Model!$W$14*((drdp!C214)*'MBXY-TI1S'!$B214+(drdp!F214)*'MBXY-TI1S'!$C214+(drdp!I214)*'MBXY-TI1S'!$D214)</f>
        <v>0</v>
      </c>
      <c r="J214" s="18">
        <f>Model!$W$14*((drdp!D214)*'MBXY-TI1S'!$B214+(drdp!G214)*'MBXY-TI1S'!$C214+(drdp!J214)*'MBXY-TI1S'!$D214)</f>
        <v>0</v>
      </c>
      <c r="K214" s="21">
        <f>SUM(E$3:E213)+H214</f>
        <v>9.4624182520197025E-2</v>
      </c>
      <c r="L214" s="21">
        <f>SUM(F$3:F213)+I214</f>
        <v>0.65980102848703748</v>
      </c>
      <c r="M214" s="21">
        <f>SUM(G$3:G213)+J214</f>
        <v>0</v>
      </c>
      <c r="N214" s="21"/>
      <c r="O214" s="21"/>
      <c r="P214" s="21"/>
      <c r="Q214" s="19">
        <f t="shared" si="19"/>
        <v>8.9537359176155608E-3</v>
      </c>
      <c r="R214" s="19">
        <f t="shared" si="20"/>
        <v>0.43533739719255243</v>
      </c>
      <c r="S214" s="19">
        <f t="shared" si="21"/>
        <v>0</v>
      </c>
      <c r="T214" s="19">
        <f t="shared" si="22"/>
        <v>6.243313294657115E-2</v>
      </c>
      <c r="U214" s="19">
        <f t="shared" si="23"/>
        <v>0</v>
      </c>
      <c r="V214" s="19">
        <f t="shared" si="24"/>
        <v>0</v>
      </c>
    </row>
    <row r="215" spans="1:22" x14ac:dyDescent="0.25">
      <c r="A215" s="26">
        <f>Wellpath!E215</f>
        <v>0</v>
      </c>
      <c r="B215" s="22">
        <v>0</v>
      </c>
      <c r="C215" s="22">
        <v>0</v>
      </c>
      <c r="D215" s="22">
        <f>-COS(Wellpath!$L215) * SIN(Wellpath!$O215) / (Bfield * COS(Dip))</f>
        <v>0</v>
      </c>
      <c r="E215" s="20">
        <f>Model!$W$14*((drdp!B215+drdp!K215)*'MBXY-TI1S'!$B215+(drdp!E215+drdp!N215)*'MBXY-TI1S'!$C215+(drdp!H215+drdp!Q215)*'MBXY-TI1S'!$D215)</f>
        <v>0</v>
      </c>
      <c r="F215" s="20">
        <f>Model!$W$14*((drdp!C215+drdp!L215)*'MBXY-TI1S'!$B215+(drdp!F215+drdp!O215)*'MBXY-TI1S'!$C215+(drdp!I215+drdp!R215)*'MBXY-TI1S'!$D215)</f>
        <v>0</v>
      </c>
      <c r="G215" s="20">
        <f>Model!$W$14*((drdp!D215+drdp!M215)*'MBXY-TI1S'!$B215+(drdp!G215+drdp!P215)*'MBXY-TI1S'!$C215+(drdp!J215+drdp!S215)*'MBXY-TI1S'!$D215)</f>
        <v>0</v>
      </c>
      <c r="H215" s="18">
        <f>Model!$W$14*((drdp!B215)*'MBXY-TI1S'!$B215+(drdp!E215)*'MBXY-TI1S'!$C215+(drdp!H215)*'MBXY-TI1S'!$D215)</f>
        <v>0</v>
      </c>
      <c r="I215" s="18">
        <f>Model!$W$14*((drdp!C215)*'MBXY-TI1S'!$B215+(drdp!F215)*'MBXY-TI1S'!$C215+(drdp!I215)*'MBXY-TI1S'!$D215)</f>
        <v>0</v>
      </c>
      <c r="J215" s="18">
        <f>Model!$W$14*((drdp!D215)*'MBXY-TI1S'!$B215+(drdp!G215)*'MBXY-TI1S'!$C215+(drdp!J215)*'MBXY-TI1S'!$D215)</f>
        <v>0</v>
      </c>
      <c r="K215" s="21">
        <f>SUM(E$3:E214)+H215</f>
        <v>9.4624182520197025E-2</v>
      </c>
      <c r="L215" s="21">
        <f>SUM(F$3:F214)+I215</f>
        <v>0.65980102848703748</v>
      </c>
      <c r="M215" s="21">
        <f>SUM(G$3:G214)+J215</f>
        <v>0</v>
      </c>
      <c r="N215" s="21"/>
      <c r="O215" s="21"/>
      <c r="P215" s="21"/>
      <c r="Q215" s="19">
        <f t="shared" si="19"/>
        <v>8.9537359176155608E-3</v>
      </c>
      <c r="R215" s="19">
        <f t="shared" si="20"/>
        <v>0.43533739719255243</v>
      </c>
      <c r="S215" s="19">
        <f t="shared" si="21"/>
        <v>0</v>
      </c>
      <c r="T215" s="19">
        <f t="shared" si="22"/>
        <v>6.243313294657115E-2</v>
      </c>
      <c r="U215" s="19">
        <f t="shared" si="23"/>
        <v>0</v>
      </c>
      <c r="V215" s="19">
        <f t="shared" si="24"/>
        <v>0</v>
      </c>
    </row>
    <row r="216" spans="1:22" x14ac:dyDescent="0.25">
      <c r="A216" s="26">
        <f>Wellpath!E216</f>
        <v>0</v>
      </c>
      <c r="B216" s="22">
        <v>0</v>
      </c>
      <c r="C216" s="22">
        <v>0</v>
      </c>
      <c r="D216" s="22">
        <f>-COS(Wellpath!$L216) * SIN(Wellpath!$O216) / (Bfield * COS(Dip))</f>
        <v>0</v>
      </c>
      <c r="E216" s="20">
        <f>Model!$W$14*((drdp!B216+drdp!K216)*'MBXY-TI1S'!$B216+(drdp!E216+drdp!N216)*'MBXY-TI1S'!$C216+(drdp!H216+drdp!Q216)*'MBXY-TI1S'!$D216)</f>
        <v>0</v>
      </c>
      <c r="F216" s="20">
        <f>Model!$W$14*((drdp!C216+drdp!L216)*'MBXY-TI1S'!$B216+(drdp!F216+drdp!O216)*'MBXY-TI1S'!$C216+(drdp!I216+drdp!R216)*'MBXY-TI1S'!$D216)</f>
        <v>0</v>
      </c>
      <c r="G216" s="20">
        <f>Model!$W$14*((drdp!D216+drdp!M216)*'MBXY-TI1S'!$B216+(drdp!G216+drdp!P216)*'MBXY-TI1S'!$C216+(drdp!J216+drdp!S216)*'MBXY-TI1S'!$D216)</f>
        <v>0</v>
      </c>
      <c r="H216" s="18">
        <f>Model!$W$14*((drdp!B216)*'MBXY-TI1S'!$B216+(drdp!E216)*'MBXY-TI1S'!$C216+(drdp!H216)*'MBXY-TI1S'!$D216)</f>
        <v>0</v>
      </c>
      <c r="I216" s="18">
        <f>Model!$W$14*((drdp!C216)*'MBXY-TI1S'!$B216+(drdp!F216)*'MBXY-TI1S'!$C216+(drdp!I216)*'MBXY-TI1S'!$D216)</f>
        <v>0</v>
      </c>
      <c r="J216" s="18">
        <f>Model!$W$14*((drdp!D216)*'MBXY-TI1S'!$B216+(drdp!G216)*'MBXY-TI1S'!$C216+(drdp!J216)*'MBXY-TI1S'!$D216)</f>
        <v>0</v>
      </c>
      <c r="K216" s="21">
        <f>SUM(E$3:E215)+H216</f>
        <v>9.4624182520197025E-2</v>
      </c>
      <c r="L216" s="21">
        <f>SUM(F$3:F215)+I216</f>
        <v>0.65980102848703748</v>
      </c>
      <c r="M216" s="21">
        <f>SUM(G$3:G215)+J216</f>
        <v>0</v>
      </c>
      <c r="N216" s="21"/>
      <c r="O216" s="21"/>
      <c r="P216" s="21"/>
      <c r="Q216" s="19">
        <f t="shared" si="19"/>
        <v>8.9537359176155608E-3</v>
      </c>
      <c r="R216" s="19">
        <f t="shared" si="20"/>
        <v>0.43533739719255243</v>
      </c>
      <c r="S216" s="19">
        <f t="shared" si="21"/>
        <v>0</v>
      </c>
      <c r="T216" s="19">
        <f t="shared" si="22"/>
        <v>6.243313294657115E-2</v>
      </c>
      <c r="U216" s="19">
        <f t="shared" si="23"/>
        <v>0</v>
      </c>
      <c r="V216" s="19">
        <f t="shared" si="24"/>
        <v>0</v>
      </c>
    </row>
    <row r="217" spans="1:22" x14ac:dyDescent="0.25">
      <c r="A217" s="26">
        <f>Wellpath!E217</f>
        <v>0</v>
      </c>
      <c r="B217" s="22">
        <v>0</v>
      </c>
      <c r="C217" s="22">
        <v>0</v>
      </c>
      <c r="D217" s="22">
        <f>-COS(Wellpath!$L217) * SIN(Wellpath!$O217) / (Bfield * COS(Dip))</f>
        <v>0</v>
      </c>
      <c r="E217" s="20">
        <f>Model!$W$14*((drdp!B217+drdp!K217)*'MBXY-TI1S'!$B217+(drdp!E217+drdp!N217)*'MBXY-TI1S'!$C217+(drdp!H217+drdp!Q217)*'MBXY-TI1S'!$D217)</f>
        <v>0</v>
      </c>
      <c r="F217" s="20">
        <f>Model!$W$14*((drdp!C217+drdp!L217)*'MBXY-TI1S'!$B217+(drdp!F217+drdp!O217)*'MBXY-TI1S'!$C217+(drdp!I217+drdp!R217)*'MBXY-TI1S'!$D217)</f>
        <v>0</v>
      </c>
      <c r="G217" s="20">
        <f>Model!$W$14*((drdp!D217+drdp!M217)*'MBXY-TI1S'!$B217+(drdp!G217+drdp!P217)*'MBXY-TI1S'!$C217+(drdp!J217+drdp!S217)*'MBXY-TI1S'!$D217)</f>
        <v>0</v>
      </c>
      <c r="H217" s="18">
        <f>Model!$W$14*((drdp!B217)*'MBXY-TI1S'!$B217+(drdp!E217)*'MBXY-TI1S'!$C217+(drdp!H217)*'MBXY-TI1S'!$D217)</f>
        <v>0</v>
      </c>
      <c r="I217" s="18">
        <f>Model!$W$14*((drdp!C217)*'MBXY-TI1S'!$B217+(drdp!F217)*'MBXY-TI1S'!$C217+(drdp!I217)*'MBXY-TI1S'!$D217)</f>
        <v>0</v>
      </c>
      <c r="J217" s="18">
        <f>Model!$W$14*((drdp!D217)*'MBXY-TI1S'!$B217+(drdp!G217)*'MBXY-TI1S'!$C217+(drdp!J217)*'MBXY-TI1S'!$D217)</f>
        <v>0</v>
      </c>
      <c r="K217" s="21">
        <f>SUM(E$3:E216)+H217</f>
        <v>9.4624182520197025E-2</v>
      </c>
      <c r="L217" s="21">
        <f>SUM(F$3:F216)+I217</f>
        <v>0.65980102848703748</v>
      </c>
      <c r="M217" s="21">
        <f>SUM(G$3:G216)+J217</f>
        <v>0</v>
      </c>
      <c r="N217" s="21"/>
      <c r="O217" s="21"/>
      <c r="P217" s="21"/>
      <c r="Q217" s="19">
        <f t="shared" si="19"/>
        <v>8.9537359176155608E-3</v>
      </c>
      <c r="R217" s="19">
        <f t="shared" si="20"/>
        <v>0.43533739719255243</v>
      </c>
      <c r="S217" s="19">
        <f t="shared" si="21"/>
        <v>0</v>
      </c>
      <c r="T217" s="19">
        <f t="shared" si="22"/>
        <v>6.243313294657115E-2</v>
      </c>
      <c r="U217" s="19">
        <f t="shared" si="23"/>
        <v>0</v>
      </c>
      <c r="V217" s="19">
        <f t="shared" si="24"/>
        <v>0</v>
      </c>
    </row>
    <row r="218" spans="1:22" x14ac:dyDescent="0.25">
      <c r="A218" s="26">
        <f>Wellpath!E218</f>
        <v>0</v>
      </c>
      <c r="B218" s="22">
        <v>0</v>
      </c>
      <c r="C218" s="22">
        <v>0</v>
      </c>
      <c r="D218" s="22">
        <f>-COS(Wellpath!$L218) * SIN(Wellpath!$O218) / (Bfield * COS(Dip))</f>
        <v>0</v>
      </c>
      <c r="E218" s="20">
        <f>Model!$W$14*((drdp!B218+drdp!K218)*'MBXY-TI1S'!$B218+(drdp!E218+drdp!N218)*'MBXY-TI1S'!$C218+(drdp!H218+drdp!Q218)*'MBXY-TI1S'!$D218)</f>
        <v>0</v>
      </c>
      <c r="F218" s="20">
        <f>Model!$W$14*((drdp!C218+drdp!L218)*'MBXY-TI1S'!$B218+(drdp!F218+drdp!O218)*'MBXY-TI1S'!$C218+(drdp!I218+drdp!R218)*'MBXY-TI1S'!$D218)</f>
        <v>0</v>
      </c>
      <c r="G218" s="20">
        <f>Model!$W$14*((drdp!D218+drdp!M218)*'MBXY-TI1S'!$B218+(drdp!G218+drdp!P218)*'MBXY-TI1S'!$C218+(drdp!J218+drdp!S218)*'MBXY-TI1S'!$D218)</f>
        <v>0</v>
      </c>
      <c r="H218" s="18">
        <f>Model!$W$14*((drdp!B218)*'MBXY-TI1S'!$B218+(drdp!E218)*'MBXY-TI1S'!$C218+(drdp!H218)*'MBXY-TI1S'!$D218)</f>
        <v>0</v>
      </c>
      <c r="I218" s="18">
        <f>Model!$W$14*((drdp!C218)*'MBXY-TI1S'!$B218+(drdp!F218)*'MBXY-TI1S'!$C218+(drdp!I218)*'MBXY-TI1S'!$D218)</f>
        <v>0</v>
      </c>
      <c r="J218" s="18">
        <f>Model!$W$14*((drdp!D218)*'MBXY-TI1S'!$B218+(drdp!G218)*'MBXY-TI1S'!$C218+(drdp!J218)*'MBXY-TI1S'!$D218)</f>
        <v>0</v>
      </c>
      <c r="K218" s="21">
        <f>SUM(E$3:E217)+H218</f>
        <v>9.4624182520197025E-2</v>
      </c>
      <c r="L218" s="21">
        <f>SUM(F$3:F217)+I218</f>
        <v>0.65980102848703748</v>
      </c>
      <c r="M218" s="21">
        <f>SUM(G$3:G217)+J218</f>
        <v>0</v>
      </c>
      <c r="N218" s="21"/>
      <c r="O218" s="21"/>
      <c r="P218" s="21"/>
      <c r="Q218" s="19">
        <f t="shared" si="19"/>
        <v>8.9537359176155608E-3</v>
      </c>
      <c r="R218" s="19">
        <f t="shared" si="20"/>
        <v>0.43533739719255243</v>
      </c>
      <c r="S218" s="19">
        <f t="shared" si="21"/>
        <v>0</v>
      </c>
      <c r="T218" s="19">
        <f t="shared" si="22"/>
        <v>6.243313294657115E-2</v>
      </c>
      <c r="U218" s="19">
        <f t="shared" si="23"/>
        <v>0</v>
      </c>
      <c r="V218" s="19">
        <f t="shared" si="24"/>
        <v>0</v>
      </c>
    </row>
    <row r="219" spans="1:22" x14ac:dyDescent="0.25">
      <c r="A219" s="26">
        <f>Wellpath!E219</f>
        <v>0</v>
      </c>
      <c r="B219" s="22">
        <v>0</v>
      </c>
      <c r="C219" s="22">
        <v>0</v>
      </c>
      <c r="D219" s="22">
        <f>-COS(Wellpath!$L219) * SIN(Wellpath!$O219) / (Bfield * COS(Dip))</f>
        <v>0</v>
      </c>
      <c r="E219" s="20">
        <f>Model!$W$14*((drdp!B219+drdp!K219)*'MBXY-TI1S'!$B219+(drdp!E219+drdp!N219)*'MBXY-TI1S'!$C219+(drdp!H219+drdp!Q219)*'MBXY-TI1S'!$D219)</f>
        <v>0</v>
      </c>
      <c r="F219" s="20">
        <f>Model!$W$14*((drdp!C219+drdp!L219)*'MBXY-TI1S'!$B219+(drdp!F219+drdp!O219)*'MBXY-TI1S'!$C219+(drdp!I219+drdp!R219)*'MBXY-TI1S'!$D219)</f>
        <v>0</v>
      </c>
      <c r="G219" s="20">
        <f>Model!$W$14*((drdp!D219+drdp!M219)*'MBXY-TI1S'!$B219+(drdp!G219+drdp!P219)*'MBXY-TI1S'!$C219+(drdp!J219+drdp!S219)*'MBXY-TI1S'!$D219)</f>
        <v>0</v>
      </c>
      <c r="H219" s="18">
        <f>Model!$W$14*((drdp!B219)*'MBXY-TI1S'!$B219+(drdp!E219)*'MBXY-TI1S'!$C219+(drdp!H219)*'MBXY-TI1S'!$D219)</f>
        <v>0</v>
      </c>
      <c r="I219" s="18">
        <f>Model!$W$14*((drdp!C219)*'MBXY-TI1S'!$B219+(drdp!F219)*'MBXY-TI1S'!$C219+(drdp!I219)*'MBXY-TI1S'!$D219)</f>
        <v>0</v>
      </c>
      <c r="J219" s="18">
        <f>Model!$W$14*((drdp!D219)*'MBXY-TI1S'!$B219+(drdp!G219)*'MBXY-TI1S'!$C219+(drdp!J219)*'MBXY-TI1S'!$D219)</f>
        <v>0</v>
      </c>
      <c r="K219" s="21">
        <f>SUM(E$3:E218)+H219</f>
        <v>9.4624182520197025E-2</v>
      </c>
      <c r="L219" s="21">
        <f>SUM(F$3:F218)+I219</f>
        <v>0.65980102848703748</v>
      </c>
      <c r="M219" s="21">
        <f>SUM(G$3:G218)+J219</f>
        <v>0</v>
      </c>
      <c r="N219" s="21"/>
      <c r="O219" s="21"/>
      <c r="P219" s="21"/>
      <c r="Q219" s="19">
        <f t="shared" si="19"/>
        <v>8.9537359176155608E-3</v>
      </c>
      <c r="R219" s="19">
        <f t="shared" si="20"/>
        <v>0.43533739719255243</v>
      </c>
      <c r="S219" s="19">
        <f t="shared" si="21"/>
        <v>0</v>
      </c>
      <c r="T219" s="19">
        <f t="shared" si="22"/>
        <v>6.243313294657115E-2</v>
      </c>
      <c r="U219" s="19">
        <f t="shared" si="23"/>
        <v>0</v>
      </c>
      <c r="V219" s="19">
        <f t="shared" si="24"/>
        <v>0</v>
      </c>
    </row>
    <row r="220" spans="1:22" x14ac:dyDescent="0.25">
      <c r="A220" s="26">
        <f>Wellpath!E220</f>
        <v>0</v>
      </c>
      <c r="B220" s="22">
        <v>0</v>
      </c>
      <c r="C220" s="22">
        <v>0</v>
      </c>
      <c r="D220" s="22">
        <f>-COS(Wellpath!$L220) * SIN(Wellpath!$O220) / (Bfield * COS(Dip))</f>
        <v>0</v>
      </c>
      <c r="E220" s="20">
        <f>Model!$W$14*((drdp!B220+drdp!K220)*'MBXY-TI1S'!$B220+(drdp!E220+drdp!N220)*'MBXY-TI1S'!$C220+(drdp!H220+drdp!Q220)*'MBXY-TI1S'!$D220)</f>
        <v>0</v>
      </c>
      <c r="F220" s="20">
        <f>Model!$W$14*((drdp!C220+drdp!L220)*'MBXY-TI1S'!$B220+(drdp!F220+drdp!O220)*'MBXY-TI1S'!$C220+(drdp!I220+drdp!R220)*'MBXY-TI1S'!$D220)</f>
        <v>0</v>
      </c>
      <c r="G220" s="20">
        <f>Model!$W$14*((drdp!D220+drdp!M220)*'MBXY-TI1S'!$B220+(drdp!G220+drdp!P220)*'MBXY-TI1S'!$C220+(drdp!J220+drdp!S220)*'MBXY-TI1S'!$D220)</f>
        <v>0</v>
      </c>
      <c r="H220" s="18">
        <f>Model!$W$14*((drdp!B220)*'MBXY-TI1S'!$B220+(drdp!E220)*'MBXY-TI1S'!$C220+(drdp!H220)*'MBXY-TI1S'!$D220)</f>
        <v>0</v>
      </c>
      <c r="I220" s="18">
        <f>Model!$W$14*((drdp!C220)*'MBXY-TI1S'!$B220+(drdp!F220)*'MBXY-TI1S'!$C220+(drdp!I220)*'MBXY-TI1S'!$D220)</f>
        <v>0</v>
      </c>
      <c r="J220" s="18">
        <f>Model!$W$14*((drdp!D220)*'MBXY-TI1S'!$B220+(drdp!G220)*'MBXY-TI1S'!$C220+(drdp!J220)*'MBXY-TI1S'!$D220)</f>
        <v>0</v>
      </c>
      <c r="K220" s="21">
        <f>SUM(E$3:E219)+H220</f>
        <v>9.4624182520197025E-2</v>
      </c>
      <c r="L220" s="21">
        <f>SUM(F$3:F219)+I220</f>
        <v>0.65980102848703748</v>
      </c>
      <c r="M220" s="21">
        <f>SUM(G$3:G219)+J220</f>
        <v>0</v>
      </c>
      <c r="N220" s="21"/>
      <c r="O220" s="21"/>
      <c r="P220" s="21"/>
      <c r="Q220" s="19">
        <f t="shared" si="19"/>
        <v>8.9537359176155608E-3</v>
      </c>
      <c r="R220" s="19">
        <f t="shared" si="20"/>
        <v>0.43533739719255243</v>
      </c>
      <c r="S220" s="19">
        <f t="shared" si="21"/>
        <v>0</v>
      </c>
      <c r="T220" s="19">
        <f t="shared" si="22"/>
        <v>6.243313294657115E-2</v>
      </c>
      <c r="U220" s="19">
        <f t="shared" si="23"/>
        <v>0</v>
      </c>
      <c r="V220" s="19">
        <f t="shared" si="24"/>
        <v>0</v>
      </c>
    </row>
    <row r="221" spans="1:22" x14ac:dyDescent="0.25">
      <c r="A221" s="26">
        <f>Wellpath!E221</f>
        <v>0</v>
      </c>
      <c r="B221" s="22">
        <v>0</v>
      </c>
      <c r="C221" s="22">
        <v>0</v>
      </c>
      <c r="D221" s="22">
        <f>-COS(Wellpath!$L221) * SIN(Wellpath!$O221) / (Bfield * COS(Dip))</f>
        <v>0</v>
      </c>
      <c r="E221" s="20">
        <f>Model!$W$14*((drdp!B221+drdp!K221)*'MBXY-TI1S'!$B221+(drdp!E221+drdp!N221)*'MBXY-TI1S'!$C221+(drdp!H221+drdp!Q221)*'MBXY-TI1S'!$D221)</f>
        <v>0</v>
      </c>
      <c r="F221" s="20">
        <f>Model!$W$14*((drdp!C221+drdp!L221)*'MBXY-TI1S'!$B221+(drdp!F221+drdp!O221)*'MBXY-TI1S'!$C221+(drdp!I221+drdp!R221)*'MBXY-TI1S'!$D221)</f>
        <v>0</v>
      </c>
      <c r="G221" s="20">
        <f>Model!$W$14*((drdp!D221+drdp!M221)*'MBXY-TI1S'!$B221+(drdp!G221+drdp!P221)*'MBXY-TI1S'!$C221+(drdp!J221+drdp!S221)*'MBXY-TI1S'!$D221)</f>
        <v>0</v>
      </c>
      <c r="H221" s="18">
        <f>Model!$W$14*((drdp!B221)*'MBXY-TI1S'!$B221+(drdp!E221)*'MBXY-TI1S'!$C221+(drdp!H221)*'MBXY-TI1S'!$D221)</f>
        <v>0</v>
      </c>
      <c r="I221" s="18">
        <f>Model!$W$14*((drdp!C221)*'MBXY-TI1S'!$B221+(drdp!F221)*'MBXY-TI1S'!$C221+(drdp!I221)*'MBXY-TI1S'!$D221)</f>
        <v>0</v>
      </c>
      <c r="J221" s="18">
        <f>Model!$W$14*((drdp!D221)*'MBXY-TI1S'!$B221+(drdp!G221)*'MBXY-TI1S'!$C221+(drdp!J221)*'MBXY-TI1S'!$D221)</f>
        <v>0</v>
      </c>
      <c r="K221" s="21">
        <f>SUM(E$3:E220)+H221</f>
        <v>9.4624182520197025E-2</v>
      </c>
      <c r="L221" s="21">
        <f>SUM(F$3:F220)+I221</f>
        <v>0.65980102848703748</v>
      </c>
      <c r="M221" s="21">
        <f>SUM(G$3:G220)+J221</f>
        <v>0</v>
      </c>
      <c r="N221" s="21"/>
      <c r="O221" s="21"/>
      <c r="P221" s="21"/>
      <c r="Q221" s="19">
        <f t="shared" si="19"/>
        <v>8.9537359176155608E-3</v>
      </c>
      <c r="R221" s="19">
        <f t="shared" si="20"/>
        <v>0.43533739719255243</v>
      </c>
      <c r="S221" s="19">
        <f t="shared" si="21"/>
        <v>0</v>
      </c>
      <c r="T221" s="19">
        <f t="shared" si="22"/>
        <v>6.243313294657115E-2</v>
      </c>
      <c r="U221" s="19">
        <f t="shared" si="23"/>
        <v>0</v>
      </c>
      <c r="V221" s="19">
        <f t="shared" si="24"/>
        <v>0</v>
      </c>
    </row>
    <row r="222" spans="1:22" x14ac:dyDescent="0.25">
      <c r="A222" s="26">
        <f>Wellpath!E222</f>
        <v>0</v>
      </c>
      <c r="B222" s="22">
        <v>0</v>
      </c>
      <c r="C222" s="22">
        <v>0</v>
      </c>
      <c r="D222" s="22">
        <f>-COS(Wellpath!$L222) * SIN(Wellpath!$O222) / (Bfield * COS(Dip))</f>
        <v>0</v>
      </c>
      <c r="E222" s="20">
        <f>Model!$W$14*((drdp!B222+drdp!K222)*'MBXY-TI1S'!$B222+(drdp!E222+drdp!N222)*'MBXY-TI1S'!$C222+(drdp!H222+drdp!Q222)*'MBXY-TI1S'!$D222)</f>
        <v>0</v>
      </c>
      <c r="F222" s="20">
        <f>Model!$W$14*((drdp!C222+drdp!L222)*'MBXY-TI1S'!$B222+(drdp!F222+drdp!O222)*'MBXY-TI1S'!$C222+(drdp!I222+drdp!R222)*'MBXY-TI1S'!$D222)</f>
        <v>0</v>
      </c>
      <c r="G222" s="20">
        <f>Model!$W$14*((drdp!D222+drdp!M222)*'MBXY-TI1S'!$B222+(drdp!G222+drdp!P222)*'MBXY-TI1S'!$C222+(drdp!J222+drdp!S222)*'MBXY-TI1S'!$D222)</f>
        <v>0</v>
      </c>
      <c r="H222" s="18">
        <f>Model!$W$14*((drdp!B222)*'MBXY-TI1S'!$B222+(drdp!E222)*'MBXY-TI1S'!$C222+(drdp!H222)*'MBXY-TI1S'!$D222)</f>
        <v>0</v>
      </c>
      <c r="I222" s="18">
        <f>Model!$W$14*((drdp!C222)*'MBXY-TI1S'!$B222+(drdp!F222)*'MBXY-TI1S'!$C222+(drdp!I222)*'MBXY-TI1S'!$D222)</f>
        <v>0</v>
      </c>
      <c r="J222" s="18">
        <f>Model!$W$14*((drdp!D222)*'MBXY-TI1S'!$B222+(drdp!G222)*'MBXY-TI1S'!$C222+(drdp!J222)*'MBXY-TI1S'!$D222)</f>
        <v>0</v>
      </c>
      <c r="K222" s="21">
        <f>SUM(E$3:E221)+H222</f>
        <v>9.4624182520197025E-2</v>
      </c>
      <c r="L222" s="21">
        <f>SUM(F$3:F221)+I222</f>
        <v>0.65980102848703748</v>
      </c>
      <c r="M222" s="21">
        <f>SUM(G$3:G221)+J222</f>
        <v>0</v>
      </c>
      <c r="N222" s="21"/>
      <c r="O222" s="21"/>
      <c r="P222" s="21"/>
      <c r="Q222" s="19">
        <f t="shared" si="19"/>
        <v>8.9537359176155608E-3</v>
      </c>
      <c r="R222" s="19">
        <f t="shared" si="20"/>
        <v>0.43533739719255243</v>
      </c>
      <c r="S222" s="19">
        <f t="shared" si="21"/>
        <v>0</v>
      </c>
      <c r="T222" s="19">
        <f t="shared" si="22"/>
        <v>6.243313294657115E-2</v>
      </c>
      <c r="U222" s="19">
        <f t="shared" si="23"/>
        <v>0</v>
      </c>
      <c r="V222" s="19">
        <f t="shared" si="24"/>
        <v>0</v>
      </c>
    </row>
    <row r="223" spans="1:22" x14ac:dyDescent="0.25">
      <c r="A223" s="26">
        <f>Wellpath!E223</f>
        <v>0</v>
      </c>
      <c r="B223" s="22">
        <v>0</v>
      </c>
      <c r="C223" s="22">
        <v>0</v>
      </c>
      <c r="D223" s="22">
        <f>-COS(Wellpath!$L223) * SIN(Wellpath!$O223) / (Bfield * COS(Dip))</f>
        <v>0</v>
      </c>
      <c r="E223" s="20">
        <f>Model!$W$14*((drdp!B223+drdp!K223)*'MBXY-TI1S'!$B223+(drdp!E223+drdp!N223)*'MBXY-TI1S'!$C223+(drdp!H223+drdp!Q223)*'MBXY-TI1S'!$D223)</f>
        <v>0</v>
      </c>
      <c r="F223" s="20">
        <f>Model!$W$14*((drdp!C223+drdp!L223)*'MBXY-TI1S'!$B223+(drdp!F223+drdp!O223)*'MBXY-TI1S'!$C223+(drdp!I223+drdp!R223)*'MBXY-TI1S'!$D223)</f>
        <v>0</v>
      </c>
      <c r="G223" s="20">
        <f>Model!$W$14*((drdp!D223+drdp!M223)*'MBXY-TI1S'!$B223+(drdp!G223+drdp!P223)*'MBXY-TI1S'!$C223+(drdp!J223+drdp!S223)*'MBXY-TI1S'!$D223)</f>
        <v>0</v>
      </c>
      <c r="H223" s="18">
        <f>Model!$W$14*((drdp!B223)*'MBXY-TI1S'!$B223+(drdp!E223)*'MBXY-TI1S'!$C223+(drdp!H223)*'MBXY-TI1S'!$D223)</f>
        <v>0</v>
      </c>
      <c r="I223" s="18">
        <f>Model!$W$14*((drdp!C223)*'MBXY-TI1S'!$B223+(drdp!F223)*'MBXY-TI1S'!$C223+(drdp!I223)*'MBXY-TI1S'!$D223)</f>
        <v>0</v>
      </c>
      <c r="J223" s="18">
        <f>Model!$W$14*((drdp!D223)*'MBXY-TI1S'!$B223+(drdp!G223)*'MBXY-TI1S'!$C223+(drdp!J223)*'MBXY-TI1S'!$D223)</f>
        <v>0</v>
      </c>
      <c r="K223" s="21">
        <f>SUM(E$3:E222)+H223</f>
        <v>9.4624182520197025E-2</v>
      </c>
      <c r="L223" s="21">
        <f>SUM(F$3:F222)+I223</f>
        <v>0.65980102848703748</v>
      </c>
      <c r="M223" s="21">
        <f>SUM(G$3:G222)+J223</f>
        <v>0</v>
      </c>
      <c r="N223" s="21"/>
      <c r="O223" s="21"/>
      <c r="P223" s="21"/>
      <c r="Q223" s="19">
        <f t="shared" si="19"/>
        <v>8.9537359176155608E-3</v>
      </c>
      <c r="R223" s="19">
        <f t="shared" si="20"/>
        <v>0.43533739719255243</v>
      </c>
      <c r="S223" s="19">
        <f t="shared" si="21"/>
        <v>0</v>
      </c>
      <c r="T223" s="19">
        <f t="shared" si="22"/>
        <v>6.243313294657115E-2</v>
      </c>
      <c r="U223" s="19">
        <f t="shared" si="23"/>
        <v>0</v>
      </c>
      <c r="V223" s="19">
        <f t="shared" si="24"/>
        <v>0</v>
      </c>
    </row>
    <row r="224" spans="1:22" x14ac:dyDescent="0.25">
      <c r="A224" s="26">
        <f>Wellpath!E224</f>
        <v>0</v>
      </c>
      <c r="B224" s="22">
        <v>0</v>
      </c>
      <c r="C224" s="22">
        <v>0</v>
      </c>
      <c r="D224" s="22">
        <f>-COS(Wellpath!$L224) * SIN(Wellpath!$O224) / (Bfield * COS(Dip))</f>
        <v>0</v>
      </c>
      <c r="E224" s="20">
        <f>Model!$W$14*((drdp!B224+drdp!K224)*'MBXY-TI1S'!$B224+(drdp!E224+drdp!N224)*'MBXY-TI1S'!$C224+(drdp!H224+drdp!Q224)*'MBXY-TI1S'!$D224)</f>
        <v>0</v>
      </c>
      <c r="F224" s="20">
        <f>Model!$W$14*((drdp!C224+drdp!L224)*'MBXY-TI1S'!$B224+(drdp!F224+drdp!O224)*'MBXY-TI1S'!$C224+(drdp!I224+drdp!R224)*'MBXY-TI1S'!$D224)</f>
        <v>0</v>
      </c>
      <c r="G224" s="20">
        <f>Model!$W$14*((drdp!D224+drdp!M224)*'MBXY-TI1S'!$B224+(drdp!G224+drdp!P224)*'MBXY-TI1S'!$C224+(drdp!J224+drdp!S224)*'MBXY-TI1S'!$D224)</f>
        <v>0</v>
      </c>
      <c r="H224" s="18">
        <f>Model!$W$14*((drdp!B224)*'MBXY-TI1S'!$B224+(drdp!E224)*'MBXY-TI1S'!$C224+(drdp!H224)*'MBXY-TI1S'!$D224)</f>
        <v>0</v>
      </c>
      <c r="I224" s="18">
        <f>Model!$W$14*((drdp!C224)*'MBXY-TI1S'!$B224+(drdp!F224)*'MBXY-TI1S'!$C224+(drdp!I224)*'MBXY-TI1S'!$D224)</f>
        <v>0</v>
      </c>
      <c r="J224" s="18">
        <f>Model!$W$14*((drdp!D224)*'MBXY-TI1S'!$B224+(drdp!G224)*'MBXY-TI1S'!$C224+(drdp!J224)*'MBXY-TI1S'!$D224)</f>
        <v>0</v>
      </c>
      <c r="K224" s="21">
        <f>SUM(E$3:E223)+H224</f>
        <v>9.4624182520197025E-2</v>
      </c>
      <c r="L224" s="21">
        <f>SUM(F$3:F223)+I224</f>
        <v>0.65980102848703748</v>
      </c>
      <c r="M224" s="21">
        <f>SUM(G$3:G223)+J224</f>
        <v>0</v>
      </c>
      <c r="N224" s="21"/>
      <c r="O224" s="21"/>
      <c r="P224" s="21"/>
      <c r="Q224" s="19">
        <f t="shared" si="19"/>
        <v>8.9537359176155608E-3</v>
      </c>
      <c r="R224" s="19">
        <f t="shared" si="20"/>
        <v>0.43533739719255243</v>
      </c>
      <c r="S224" s="19">
        <f t="shared" si="21"/>
        <v>0</v>
      </c>
      <c r="T224" s="19">
        <f t="shared" si="22"/>
        <v>6.243313294657115E-2</v>
      </c>
      <c r="U224" s="19">
        <f t="shared" si="23"/>
        <v>0</v>
      </c>
      <c r="V224" s="19">
        <f t="shared" si="24"/>
        <v>0</v>
      </c>
    </row>
    <row r="225" spans="1:22" x14ac:dyDescent="0.25">
      <c r="A225" s="26">
        <f>Wellpath!E225</f>
        <v>0</v>
      </c>
      <c r="B225" s="22">
        <v>0</v>
      </c>
      <c r="C225" s="22">
        <v>0</v>
      </c>
      <c r="D225" s="22">
        <f>-COS(Wellpath!$L225) * SIN(Wellpath!$O225) / (Bfield * COS(Dip))</f>
        <v>0</v>
      </c>
      <c r="E225" s="20">
        <f>Model!$W$14*((drdp!B225+drdp!K225)*'MBXY-TI1S'!$B225+(drdp!E225+drdp!N225)*'MBXY-TI1S'!$C225+(drdp!H225+drdp!Q225)*'MBXY-TI1S'!$D225)</f>
        <v>0</v>
      </c>
      <c r="F225" s="20">
        <f>Model!$W$14*((drdp!C225+drdp!L225)*'MBXY-TI1S'!$B225+(drdp!F225+drdp!O225)*'MBXY-TI1S'!$C225+(drdp!I225+drdp!R225)*'MBXY-TI1S'!$D225)</f>
        <v>0</v>
      </c>
      <c r="G225" s="20">
        <f>Model!$W$14*((drdp!D225+drdp!M225)*'MBXY-TI1S'!$B225+(drdp!G225+drdp!P225)*'MBXY-TI1S'!$C225+(drdp!J225+drdp!S225)*'MBXY-TI1S'!$D225)</f>
        <v>0</v>
      </c>
      <c r="H225" s="18">
        <f>Model!$W$14*((drdp!B225)*'MBXY-TI1S'!$B225+(drdp!E225)*'MBXY-TI1S'!$C225+(drdp!H225)*'MBXY-TI1S'!$D225)</f>
        <v>0</v>
      </c>
      <c r="I225" s="18">
        <f>Model!$W$14*((drdp!C225)*'MBXY-TI1S'!$B225+(drdp!F225)*'MBXY-TI1S'!$C225+(drdp!I225)*'MBXY-TI1S'!$D225)</f>
        <v>0</v>
      </c>
      <c r="J225" s="18">
        <f>Model!$W$14*((drdp!D225)*'MBXY-TI1S'!$B225+(drdp!G225)*'MBXY-TI1S'!$C225+(drdp!J225)*'MBXY-TI1S'!$D225)</f>
        <v>0</v>
      </c>
      <c r="K225" s="21">
        <f>SUM(E$3:E224)+H225</f>
        <v>9.4624182520197025E-2</v>
      </c>
      <c r="L225" s="21">
        <f>SUM(F$3:F224)+I225</f>
        <v>0.65980102848703748</v>
      </c>
      <c r="M225" s="21">
        <f>SUM(G$3:G224)+J225</f>
        <v>0</v>
      </c>
      <c r="N225" s="21"/>
      <c r="O225" s="21"/>
      <c r="P225" s="21"/>
      <c r="Q225" s="19">
        <f t="shared" si="19"/>
        <v>8.9537359176155608E-3</v>
      </c>
      <c r="R225" s="19">
        <f t="shared" si="20"/>
        <v>0.43533739719255243</v>
      </c>
      <c r="S225" s="19">
        <f t="shared" si="21"/>
        <v>0</v>
      </c>
      <c r="T225" s="19">
        <f t="shared" si="22"/>
        <v>6.243313294657115E-2</v>
      </c>
      <c r="U225" s="19">
        <f t="shared" si="23"/>
        <v>0</v>
      </c>
      <c r="V225" s="19">
        <f t="shared" si="24"/>
        <v>0</v>
      </c>
    </row>
    <row r="226" spans="1:22" x14ac:dyDescent="0.25">
      <c r="A226" s="26">
        <f>Wellpath!E226</f>
        <v>0</v>
      </c>
      <c r="B226" s="22">
        <v>0</v>
      </c>
      <c r="C226" s="22">
        <v>0</v>
      </c>
      <c r="D226" s="22">
        <f>-COS(Wellpath!$L226) * SIN(Wellpath!$O226) / (Bfield * COS(Dip))</f>
        <v>0</v>
      </c>
      <c r="E226" s="20">
        <f>Model!$W$14*((drdp!B226+drdp!K226)*'MBXY-TI1S'!$B226+(drdp!E226+drdp!N226)*'MBXY-TI1S'!$C226+(drdp!H226+drdp!Q226)*'MBXY-TI1S'!$D226)</f>
        <v>0</v>
      </c>
      <c r="F226" s="20">
        <f>Model!$W$14*((drdp!C226+drdp!L226)*'MBXY-TI1S'!$B226+(drdp!F226+drdp!O226)*'MBXY-TI1S'!$C226+(drdp!I226+drdp!R226)*'MBXY-TI1S'!$D226)</f>
        <v>0</v>
      </c>
      <c r="G226" s="20">
        <f>Model!$W$14*((drdp!D226+drdp!M226)*'MBXY-TI1S'!$B226+(drdp!G226+drdp!P226)*'MBXY-TI1S'!$C226+(drdp!J226+drdp!S226)*'MBXY-TI1S'!$D226)</f>
        <v>0</v>
      </c>
      <c r="H226" s="18">
        <f>Model!$W$14*((drdp!B226)*'MBXY-TI1S'!$B226+(drdp!E226)*'MBXY-TI1S'!$C226+(drdp!H226)*'MBXY-TI1S'!$D226)</f>
        <v>0</v>
      </c>
      <c r="I226" s="18">
        <f>Model!$W$14*((drdp!C226)*'MBXY-TI1S'!$B226+(drdp!F226)*'MBXY-TI1S'!$C226+(drdp!I226)*'MBXY-TI1S'!$D226)</f>
        <v>0</v>
      </c>
      <c r="J226" s="18">
        <f>Model!$W$14*((drdp!D226)*'MBXY-TI1S'!$B226+(drdp!G226)*'MBXY-TI1S'!$C226+(drdp!J226)*'MBXY-TI1S'!$D226)</f>
        <v>0</v>
      </c>
      <c r="K226" s="21">
        <f>SUM(E$3:E225)+H226</f>
        <v>9.4624182520197025E-2</v>
      </c>
      <c r="L226" s="21">
        <f>SUM(F$3:F225)+I226</f>
        <v>0.65980102848703748</v>
      </c>
      <c r="M226" s="21">
        <f>SUM(G$3:G225)+J226</f>
        <v>0</v>
      </c>
      <c r="N226" s="21"/>
      <c r="O226" s="21"/>
      <c r="P226" s="21"/>
      <c r="Q226" s="19">
        <f t="shared" si="19"/>
        <v>8.9537359176155608E-3</v>
      </c>
      <c r="R226" s="19">
        <f t="shared" si="20"/>
        <v>0.43533739719255243</v>
      </c>
      <c r="S226" s="19">
        <f t="shared" si="21"/>
        <v>0</v>
      </c>
      <c r="T226" s="19">
        <f t="shared" si="22"/>
        <v>6.243313294657115E-2</v>
      </c>
      <c r="U226" s="19">
        <f t="shared" si="23"/>
        <v>0</v>
      </c>
      <c r="V226" s="19">
        <f t="shared" si="24"/>
        <v>0</v>
      </c>
    </row>
    <row r="227" spans="1:22" x14ac:dyDescent="0.25">
      <c r="A227" s="26">
        <f>Wellpath!E227</f>
        <v>0</v>
      </c>
      <c r="B227" s="22">
        <v>0</v>
      </c>
      <c r="C227" s="22">
        <v>0</v>
      </c>
      <c r="D227" s="22">
        <f>-COS(Wellpath!$L227) * SIN(Wellpath!$O227) / (Bfield * COS(Dip))</f>
        <v>0</v>
      </c>
      <c r="E227" s="20">
        <f>Model!$W$14*((drdp!B227+drdp!K227)*'MBXY-TI1S'!$B227+(drdp!E227+drdp!N227)*'MBXY-TI1S'!$C227+(drdp!H227+drdp!Q227)*'MBXY-TI1S'!$D227)</f>
        <v>0</v>
      </c>
      <c r="F227" s="20">
        <f>Model!$W$14*((drdp!C227+drdp!L227)*'MBXY-TI1S'!$B227+(drdp!F227+drdp!O227)*'MBXY-TI1S'!$C227+(drdp!I227+drdp!R227)*'MBXY-TI1S'!$D227)</f>
        <v>0</v>
      </c>
      <c r="G227" s="20">
        <f>Model!$W$14*((drdp!D227+drdp!M227)*'MBXY-TI1S'!$B227+(drdp!G227+drdp!P227)*'MBXY-TI1S'!$C227+(drdp!J227+drdp!S227)*'MBXY-TI1S'!$D227)</f>
        <v>0</v>
      </c>
      <c r="H227" s="18">
        <f>Model!$W$14*((drdp!B227)*'MBXY-TI1S'!$B227+(drdp!E227)*'MBXY-TI1S'!$C227+(drdp!H227)*'MBXY-TI1S'!$D227)</f>
        <v>0</v>
      </c>
      <c r="I227" s="18">
        <f>Model!$W$14*((drdp!C227)*'MBXY-TI1S'!$B227+(drdp!F227)*'MBXY-TI1S'!$C227+(drdp!I227)*'MBXY-TI1S'!$D227)</f>
        <v>0</v>
      </c>
      <c r="J227" s="18">
        <f>Model!$W$14*((drdp!D227)*'MBXY-TI1S'!$B227+(drdp!G227)*'MBXY-TI1S'!$C227+(drdp!J227)*'MBXY-TI1S'!$D227)</f>
        <v>0</v>
      </c>
      <c r="K227" s="21">
        <f>SUM(E$3:E226)+H227</f>
        <v>9.4624182520197025E-2</v>
      </c>
      <c r="L227" s="21">
        <f>SUM(F$3:F226)+I227</f>
        <v>0.65980102848703748</v>
      </c>
      <c r="M227" s="21">
        <f>SUM(G$3:G226)+J227</f>
        <v>0</v>
      </c>
      <c r="N227" s="21"/>
      <c r="O227" s="21"/>
      <c r="P227" s="21"/>
      <c r="Q227" s="19">
        <f t="shared" si="19"/>
        <v>8.9537359176155608E-3</v>
      </c>
      <c r="R227" s="19">
        <f t="shared" si="20"/>
        <v>0.43533739719255243</v>
      </c>
      <c r="S227" s="19">
        <f t="shared" si="21"/>
        <v>0</v>
      </c>
      <c r="T227" s="19">
        <f t="shared" si="22"/>
        <v>6.243313294657115E-2</v>
      </c>
      <c r="U227" s="19">
        <f t="shared" si="23"/>
        <v>0</v>
      </c>
      <c r="V227" s="19">
        <f t="shared" si="24"/>
        <v>0</v>
      </c>
    </row>
    <row r="228" spans="1:22" x14ac:dyDescent="0.25">
      <c r="A228" s="26">
        <f>Wellpath!E228</f>
        <v>0</v>
      </c>
      <c r="B228" s="22">
        <v>0</v>
      </c>
      <c r="C228" s="22">
        <v>0</v>
      </c>
      <c r="D228" s="22">
        <f>-COS(Wellpath!$L228) * SIN(Wellpath!$O228) / (Bfield * COS(Dip))</f>
        <v>0</v>
      </c>
      <c r="E228" s="20">
        <f>Model!$W$14*((drdp!B228+drdp!K228)*'MBXY-TI1S'!$B228+(drdp!E228+drdp!N228)*'MBXY-TI1S'!$C228+(drdp!H228+drdp!Q228)*'MBXY-TI1S'!$D228)</f>
        <v>0</v>
      </c>
      <c r="F228" s="20">
        <f>Model!$W$14*((drdp!C228+drdp!L228)*'MBXY-TI1S'!$B228+(drdp!F228+drdp!O228)*'MBXY-TI1S'!$C228+(drdp!I228+drdp!R228)*'MBXY-TI1S'!$D228)</f>
        <v>0</v>
      </c>
      <c r="G228" s="20">
        <f>Model!$W$14*((drdp!D228+drdp!M228)*'MBXY-TI1S'!$B228+(drdp!G228+drdp!P228)*'MBXY-TI1S'!$C228+(drdp!J228+drdp!S228)*'MBXY-TI1S'!$D228)</f>
        <v>0</v>
      </c>
      <c r="H228" s="18">
        <f>Model!$W$14*((drdp!B228)*'MBXY-TI1S'!$B228+(drdp!E228)*'MBXY-TI1S'!$C228+(drdp!H228)*'MBXY-TI1S'!$D228)</f>
        <v>0</v>
      </c>
      <c r="I228" s="18">
        <f>Model!$W$14*((drdp!C228)*'MBXY-TI1S'!$B228+(drdp!F228)*'MBXY-TI1S'!$C228+(drdp!I228)*'MBXY-TI1S'!$D228)</f>
        <v>0</v>
      </c>
      <c r="J228" s="18">
        <f>Model!$W$14*((drdp!D228)*'MBXY-TI1S'!$B228+(drdp!G228)*'MBXY-TI1S'!$C228+(drdp!J228)*'MBXY-TI1S'!$D228)</f>
        <v>0</v>
      </c>
      <c r="K228" s="21">
        <f>SUM(E$3:E227)+H228</f>
        <v>9.4624182520197025E-2</v>
      </c>
      <c r="L228" s="21">
        <f>SUM(F$3:F227)+I228</f>
        <v>0.65980102848703748</v>
      </c>
      <c r="M228" s="21">
        <f>SUM(G$3:G227)+J228</f>
        <v>0</v>
      </c>
      <c r="N228" s="21"/>
      <c r="O228" s="21"/>
      <c r="P228" s="21"/>
      <c r="Q228" s="19">
        <f t="shared" si="19"/>
        <v>8.9537359176155608E-3</v>
      </c>
      <c r="R228" s="19">
        <f t="shared" si="20"/>
        <v>0.43533739719255243</v>
      </c>
      <c r="S228" s="19">
        <f t="shared" si="21"/>
        <v>0</v>
      </c>
      <c r="T228" s="19">
        <f t="shared" si="22"/>
        <v>6.243313294657115E-2</v>
      </c>
      <c r="U228" s="19">
        <f t="shared" si="23"/>
        <v>0</v>
      </c>
      <c r="V228" s="19">
        <f t="shared" si="24"/>
        <v>0</v>
      </c>
    </row>
    <row r="229" spans="1:22" x14ac:dyDescent="0.25">
      <c r="A229" s="26">
        <f>Wellpath!E229</f>
        <v>0</v>
      </c>
      <c r="B229" s="22">
        <v>0</v>
      </c>
      <c r="C229" s="22">
        <v>0</v>
      </c>
      <c r="D229" s="22">
        <f>-COS(Wellpath!$L229) * SIN(Wellpath!$O229) / (Bfield * COS(Dip))</f>
        <v>0</v>
      </c>
      <c r="E229" s="20">
        <f>Model!$W$14*((drdp!B229+drdp!K229)*'MBXY-TI1S'!$B229+(drdp!E229+drdp!N229)*'MBXY-TI1S'!$C229+(drdp!H229+drdp!Q229)*'MBXY-TI1S'!$D229)</f>
        <v>0</v>
      </c>
      <c r="F229" s="20">
        <f>Model!$W$14*((drdp!C229+drdp!L229)*'MBXY-TI1S'!$B229+(drdp!F229+drdp!O229)*'MBXY-TI1S'!$C229+(drdp!I229+drdp!R229)*'MBXY-TI1S'!$D229)</f>
        <v>0</v>
      </c>
      <c r="G229" s="20">
        <f>Model!$W$14*((drdp!D229+drdp!M229)*'MBXY-TI1S'!$B229+(drdp!G229+drdp!P229)*'MBXY-TI1S'!$C229+(drdp!J229+drdp!S229)*'MBXY-TI1S'!$D229)</f>
        <v>0</v>
      </c>
      <c r="H229" s="18">
        <f>Model!$W$14*((drdp!B229)*'MBXY-TI1S'!$B229+(drdp!E229)*'MBXY-TI1S'!$C229+(drdp!H229)*'MBXY-TI1S'!$D229)</f>
        <v>0</v>
      </c>
      <c r="I229" s="18">
        <f>Model!$W$14*((drdp!C229)*'MBXY-TI1S'!$B229+(drdp!F229)*'MBXY-TI1S'!$C229+(drdp!I229)*'MBXY-TI1S'!$D229)</f>
        <v>0</v>
      </c>
      <c r="J229" s="18">
        <f>Model!$W$14*((drdp!D229)*'MBXY-TI1S'!$B229+(drdp!G229)*'MBXY-TI1S'!$C229+(drdp!J229)*'MBXY-TI1S'!$D229)</f>
        <v>0</v>
      </c>
      <c r="K229" s="21">
        <f>SUM(E$3:E228)+H229</f>
        <v>9.4624182520197025E-2</v>
      </c>
      <c r="L229" s="21">
        <f>SUM(F$3:F228)+I229</f>
        <v>0.65980102848703748</v>
      </c>
      <c r="M229" s="21">
        <f>SUM(G$3:G228)+J229</f>
        <v>0</v>
      </c>
      <c r="N229" s="21"/>
      <c r="O229" s="21"/>
      <c r="P229" s="21"/>
      <c r="Q229" s="19">
        <f t="shared" si="19"/>
        <v>8.9537359176155608E-3</v>
      </c>
      <c r="R229" s="19">
        <f t="shared" si="20"/>
        <v>0.43533739719255243</v>
      </c>
      <c r="S229" s="19">
        <f t="shared" si="21"/>
        <v>0</v>
      </c>
      <c r="T229" s="19">
        <f t="shared" si="22"/>
        <v>6.243313294657115E-2</v>
      </c>
      <c r="U229" s="19">
        <f t="shared" si="23"/>
        <v>0</v>
      </c>
      <c r="V229" s="19">
        <f t="shared" si="24"/>
        <v>0</v>
      </c>
    </row>
    <row r="230" spans="1:22" x14ac:dyDescent="0.25">
      <c r="A230" s="26">
        <f>Wellpath!E230</f>
        <v>0</v>
      </c>
      <c r="B230" s="22">
        <v>0</v>
      </c>
      <c r="C230" s="22">
        <v>0</v>
      </c>
      <c r="D230" s="22">
        <f>-COS(Wellpath!$L230) * SIN(Wellpath!$O230) / (Bfield * COS(Dip))</f>
        <v>0</v>
      </c>
      <c r="E230" s="20">
        <f>Model!$W$14*((drdp!B230+drdp!K230)*'MBXY-TI1S'!$B230+(drdp!E230+drdp!N230)*'MBXY-TI1S'!$C230+(drdp!H230+drdp!Q230)*'MBXY-TI1S'!$D230)</f>
        <v>0</v>
      </c>
      <c r="F230" s="20">
        <f>Model!$W$14*((drdp!C230+drdp!L230)*'MBXY-TI1S'!$B230+(drdp!F230+drdp!O230)*'MBXY-TI1S'!$C230+(drdp!I230+drdp!R230)*'MBXY-TI1S'!$D230)</f>
        <v>0</v>
      </c>
      <c r="G230" s="20">
        <f>Model!$W$14*((drdp!D230+drdp!M230)*'MBXY-TI1S'!$B230+(drdp!G230+drdp!P230)*'MBXY-TI1S'!$C230+(drdp!J230+drdp!S230)*'MBXY-TI1S'!$D230)</f>
        <v>0</v>
      </c>
      <c r="H230" s="18">
        <f>Model!$W$14*((drdp!B230)*'MBXY-TI1S'!$B230+(drdp!E230)*'MBXY-TI1S'!$C230+(drdp!H230)*'MBXY-TI1S'!$D230)</f>
        <v>0</v>
      </c>
      <c r="I230" s="18">
        <f>Model!$W$14*((drdp!C230)*'MBXY-TI1S'!$B230+(drdp!F230)*'MBXY-TI1S'!$C230+(drdp!I230)*'MBXY-TI1S'!$D230)</f>
        <v>0</v>
      </c>
      <c r="J230" s="18">
        <f>Model!$W$14*((drdp!D230)*'MBXY-TI1S'!$B230+(drdp!G230)*'MBXY-TI1S'!$C230+(drdp!J230)*'MBXY-TI1S'!$D230)</f>
        <v>0</v>
      </c>
      <c r="K230" s="21">
        <f>SUM(E$3:E229)+H230</f>
        <v>9.4624182520197025E-2</v>
      </c>
      <c r="L230" s="21">
        <f>SUM(F$3:F229)+I230</f>
        <v>0.65980102848703748</v>
      </c>
      <c r="M230" s="21">
        <f>SUM(G$3:G229)+J230</f>
        <v>0</v>
      </c>
      <c r="N230" s="21"/>
      <c r="O230" s="21"/>
      <c r="P230" s="21"/>
      <c r="Q230" s="19">
        <f t="shared" si="19"/>
        <v>8.9537359176155608E-3</v>
      </c>
      <c r="R230" s="19">
        <f t="shared" si="20"/>
        <v>0.43533739719255243</v>
      </c>
      <c r="S230" s="19">
        <f t="shared" si="21"/>
        <v>0</v>
      </c>
      <c r="T230" s="19">
        <f t="shared" si="22"/>
        <v>6.243313294657115E-2</v>
      </c>
      <c r="U230" s="19">
        <f t="shared" si="23"/>
        <v>0</v>
      </c>
      <c r="V230" s="19">
        <f t="shared" si="24"/>
        <v>0</v>
      </c>
    </row>
    <row r="231" spans="1:22" x14ac:dyDescent="0.25">
      <c r="A231" s="26">
        <f>Wellpath!E231</f>
        <v>0</v>
      </c>
      <c r="B231" s="22">
        <v>0</v>
      </c>
      <c r="C231" s="22">
        <v>0</v>
      </c>
      <c r="D231" s="22">
        <f>-COS(Wellpath!$L231) * SIN(Wellpath!$O231) / (Bfield * COS(Dip))</f>
        <v>0</v>
      </c>
      <c r="E231" s="20">
        <f>Model!$W$14*((drdp!B231+drdp!K231)*'MBXY-TI1S'!$B231+(drdp!E231+drdp!N231)*'MBXY-TI1S'!$C231+(drdp!H231+drdp!Q231)*'MBXY-TI1S'!$D231)</f>
        <v>0</v>
      </c>
      <c r="F231" s="20">
        <f>Model!$W$14*((drdp!C231+drdp!L231)*'MBXY-TI1S'!$B231+(drdp!F231+drdp!O231)*'MBXY-TI1S'!$C231+(drdp!I231+drdp!R231)*'MBXY-TI1S'!$D231)</f>
        <v>0</v>
      </c>
      <c r="G231" s="20">
        <f>Model!$W$14*((drdp!D231+drdp!M231)*'MBXY-TI1S'!$B231+(drdp!G231+drdp!P231)*'MBXY-TI1S'!$C231+(drdp!J231+drdp!S231)*'MBXY-TI1S'!$D231)</f>
        <v>0</v>
      </c>
      <c r="H231" s="18">
        <f>Model!$W$14*((drdp!B231)*'MBXY-TI1S'!$B231+(drdp!E231)*'MBXY-TI1S'!$C231+(drdp!H231)*'MBXY-TI1S'!$D231)</f>
        <v>0</v>
      </c>
      <c r="I231" s="18">
        <f>Model!$W$14*((drdp!C231)*'MBXY-TI1S'!$B231+(drdp!F231)*'MBXY-TI1S'!$C231+(drdp!I231)*'MBXY-TI1S'!$D231)</f>
        <v>0</v>
      </c>
      <c r="J231" s="18">
        <f>Model!$W$14*((drdp!D231)*'MBXY-TI1S'!$B231+(drdp!G231)*'MBXY-TI1S'!$C231+(drdp!J231)*'MBXY-TI1S'!$D231)</f>
        <v>0</v>
      </c>
      <c r="K231" s="21">
        <f>SUM(E$3:E230)+H231</f>
        <v>9.4624182520197025E-2</v>
      </c>
      <c r="L231" s="21">
        <f>SUM(F$3:F230)+I231</f>
        <v>0.65980102848703748</v>
      </c>
      <c r="M231" s="21">
        <f>SUM(G$3:G230)+J231</f>
        <v>0</v>
      </c>
      <c r="N231" s="21"/>
      <c r="O231" s="21"/>
      <c r="P231" s="21"/>
      <c r="Q231" s="19">
        <f t="shared" si="19"/>
        <v>8.9537359176155608E-3</v>
      </c>
      <c r="R231" s="19">
        <f t="shared" si="20"/>
        <v>0.43533739719255243</v>
      </c>
      <c r="S231" s="19">
        <f t="shared" si="21"/>
        <v>0</v>
      </c>
      <c r="T231" s="19">
        <f t="shared" si="22"/>
        <v>6.243313294657115E-2</v>
      </c>
      <c r="U231" s="19">
        <f t="shared" si="23"/>
        <v>0</v>
      </c>
      <c r="V231" s="19">
        <f t="shared" si="24"/>
        <v>0</v>
      </c>
    </row>
    <row r="232" spans="1:22" x14ac:dyDescent="0.25">
      <c r="A232" s="26">
        <f>Wellpath!E232</f>
        <v>0</v>
      </c>
      <c r="B232" s="22">
        <v>0</v>
      </c>
      <c r="C232" s="22">
        <v>0</v>
      </c>
      <c r="D232" s="22">
        <f>-COS(Wellpath!$L232) * SIN(Wellpath!$O232) / (Bfield * COS(Dip))</f>
        <v>0</v>
      </c>
      <c r="E232" s="20">
        <f>Model!$W$14*((drdp!B232+drdp!K232)*'MBXY-TI1S'!$B232+(drdp!E232+drdp!N232)*'MBXY-TI1S'!$C232+(drdp!H232+drdp!Q232)*'MBXY-TI1S'!$D232)</f>
        <v>0</v>
      </c>
      <c r="F232" s="20">
        <f>Model!$W$14*((drdp!C232+drdp!L232)*'MBXY-TI1S'!$B232+(drdp!F232+drdp!O232)*'MBXY-TI1S'!$C232+(drdp!I232+drdp!R232)*'MBXY-TI1S'!$D232)</f>
        <v>0</v>
      </c>
      <c r="G232" s="20">
        <f>Model!$W$14*((drdp!D232+drdp!M232)*'MBXY-TI1S'!$B232+(drdp!G232+drdp!P232)*'MBXY-TI1S'!$C232+(drdp!J232+drdp!S232)*'MBXY-TI1S'!$D232)</f>
        <v>0</v>
      </c>
      <c r="H232" s="18">
        <f>Model!$W$14*((drdp!B232)*'MBXY-TI1S'!$B232+(drdp!E232)*'MBXY-TI1S'!$C232+(drdp!H232)*'MBXY-TI1S'!$D232)</f>
        <v>0</v>
      </c>
      <c r="I232" s="18">
        <f>Model!$W$14*((drdp!C232)*'MBXY-TI1S'!$B232+(drdp!F232)*'MBXY-TI1S'!$C232+(drdp!I232)*'MBXY-TI1S'!$D232)</f>
        <v>0</v>
      </c>
      <c r="J232" s="18">
        <f>Model!$W$14*((drdp!D232)*'MBXY-TI1S'!$B232+(drdp!G232)*'MBXY-TI1S'!$C232+(drdp!J232)*'MBXY-TI1S'!$D232)</f>
        <v>0</v>
      </c>
      <c r="K232" s="21">
        <f>SUM(E$3:E231)+H232</f>
        <v>9.4624182520197025E-2</v>
      </c>
      <c r="L232" s="21">
        <f>SUM(F$3:F231)+I232</f>
        <v>0.65980102848703748</v>
      </c>
      <c r="M232" s="21">
        <f>SUM(G$3:G231)+J232</f>
        <v>0</v>
      </c>
      <c r="N232" s="21"/>
      <c r="O232" s="21"/>
      <c r="P232" s="21"/>
      <c r="Q232" s="19">
        <f t="shared" si="19"/>
        <v>8.9537359176155608E-3</v>
      </c>
      <c r="R232" s="19">
        <f t="shared" si="20"/>
        <v>0.43533739719255243</v>
      </c>
      <c r="S232" s="19">
        <f t="shared" si="21"/>
        <v>0</v>
      </c>
      <c r="T232" s="19">
        <f t="shared" si="22"/>
        <v>6.243313294657115E-2</v>
      </c>
      <c r="U232" s="19">
        <f t="shared" si="23"/>
        <v>0</v>
      </c>
      <c r="V232" s="19">
        <f t="shared" si="24"/>
        <v>0</v>
      </c>
    </row>
    <row r="233" spans="1:22" x14ac:dyDescent="0.25">
      <c r="A233" s="26">
        <f>Wellpath!E233</f>
        <v>0</v>
      </c>
      <c r="B233" s="22">
        <v>0</v>
      </c>
      <c r="C233" s="22">
        <v>0</v>
      </c>
      <c r="D233" s="22">
        <f>-COS(Wellpath!$L233) * SIN(Wellpath!$O233) / (Bfield * COS(Dip))</f>
        <v>0</v>
      </c>
      <c r="E233" s="20">
        <f>Model!$W$14*((drdp!B233+drdp!K233)*'MBXY-TI1S'!$B233+(drdp!E233+drdp!N233)*'MBXY-TI1S'!$C233+(drdp!H233+drdp!Q233)*'MBXY-TI1S'!$D233)</f>
        <v>0</v>
      </c>
      <c r="F233" s="20">
        <f>Model!$W$14*((drdp!C233+drdp!L233)*'MBXY-TI1S'!$B233+(drdp!F233+drdp!O233)*'MBXY-TI1S'!$C233+(drdp!I233+drdp!R233)*'MBXY-TI1S'!$D233)</f>
        <v>0</v>
      </c>
      <c r="G233" s="20">
        <f>Model!$W$14*((drdp!D233+drdp!M233)*'MBXY-TI1S'!$B233+(drdp!G233+drdp!P233)*'MBXY-TI1S'!$C233+(drdp!J233+drdp!S233)*'MBXY-TI1S'!$D233)</f>
        <v>0</v>
      </c>
      <c r="H233" s="18">
        <f>Model!$W$14*((drdp!B233)*'MBXY-TI1S'!$B233+(drdp!E233)*'MBXY-TI1S'!$C233+(drdp!H233)*'MBXY-TI1S'!$D233)</f>
        <v>0</v>
      </c>
      <c r="I233" s="18">
        <f>Model!$W$14*((drdp!C233)*'MBXY-TI1S'!$B233+(drdp!F233)*'MBXY-TI1S'!$C233+(drdp!I233)*'MBXY-TI1S'!$D233)</f>
        <v>0</v>
      </c>
      <c r="J233" s="18">
        <f>Model!$W$14*((drdp!D233)*'MBXY-TI1S'!$B233+(drdp!G233)*'MBXY-TI1S'!$C233+(drdp!J233)*'MBXY-TI1S'!$D233)</f>
        <v>0</v>
      </c>
      <c r="K233" s="21">
        <f>SUM(E$3:E232)+H233</f>
        <v>9.4624182520197025E-2</v>
      </c>
      <c r="L233" s="21">
        <f>SUM(F$3:F232)+I233</f>
        <v>0.65980102848703748</v>
      </c>
      <c r="M233" s="21">
        <f>SUM(G$3:G232)+J233</f>
        <v>0</v>
      </c>
      <c r="N233" s="21"/>
      <c r="O233" s="21"/>
      <c r="P233" s="21"/>
      <c r="Q233" s="19">
        <f t="shared" si="19"/>
        <v>8.9537359176155608E-3</v>
      </c>
      <c r="R233" s="19">
        <f t="shared" si="20"/>
        <v>0.43533739719255243</v>
      </c>
      <c r="S233" s="19">
        <f t="shared" si="21"/>
        <v>0</v>
      </c>
      <c r="T233" s="19">
        <f t="shared" si="22"/>
        <v>6.243313294657115E-2</v>
      </c>
      <c r="U233" s="19">
        <f t="shared" si="23"/>
        <v>0</v>
      </c>
      <c r="V233" s="19">
        <f t="shared" si="24"/>
        <v>0</v>
      </c>
    </row>
    <row r="234" spans="1:22" x14ac:dyDescent="0.25">
      <c r="A234" s="26">
        <f>Wellpath!E234</f>
        <v>0</v>
      </c>
      <c r="B234" s="22">
        <v>0</v>
      </c>
      <c r="C234" s="22">
        <v>0</v>
      </c>
      <c r="D234" s="22">
        <f>-COS(Wellpath!$L234) * SIN(Wellpath!$O234) / (Bfield * COS(Dip))</f>
        <v>0</v>
      </c>
      <c r="E234" s="20">
        <f>Model!$W$14*((drdp!B234+drdp!K234)*'MBXY-TI1S'!$B234+(drdp!E234+drdp!N234)*'MBXY-TI1S'!$C234+(drdp!H234+drdp!Q234)*'MBXY-TI1S'!$D234)</f>
        <v>0</v>
      </c>
      <c r="F234" s="20">
        <f>Model!$W$14*((drdp!C234+drdp!L234)*'MBXY-TI1S'!$B234+(drdp!F234+drdp!O234)*'MBXY-TI1S'!$C234+(drdp!I234+drdp!R234)*'MBXY-TI1S'!$D234)</f>
        <v>0</v>
      </c>
      <c r="G234" s="20">
        <f>Model!$W$14*((drdp!D234+drdp!M234)*'MBXY-TI1S'!$B234+(drdp!G234+drdp!P234)*'MBXY-TI1S'!$C234+(drdp!J234+drdp!S234)*'MBXY-TI1S'!$D234)</f>
        <v>0</v>
      </c>
      <c r="H234" s="18">
        <f>Model!$W$14*((drdp!B234)*'MBXY-TI1S'!$B234+(drdp!E234)*'MBXY-TI1S'!$C234+(drdp!H234)*'MBXY-TI1S'!$D234)</f>
        <v>0</v>
      </c>
      <c r="I234" s="18">
        <f>Model!$W$14*((drdp!C234)*'MBXY-TI1S'!$B234+(drdp!F234)*'MBXY-TI1S'!$C234+(drdp!I234)*'MBXY-TI1S'!$D234)</f>
        <v>0</v>
      </c>
      <c r="J234" s="18">
        <f>Model!$W$14*((drdp!D234)*'MBXY-TI1S'!$B234+(drdp!G234)*'MBXY-TI1S'!$C234+(drdp!J234)*'MBXY-TI1S'!$D234)</f>
        <v>0</v>
      </c>
      <c r="K234" s="21">
        <f>SUM(E$3:E233)+H234</f>
        <v>9.4624182520197025E-2</v>
      </c>
      <c r="L234" s="21">
        <f>SUM(F$3:F233)+I234</f>
        <v>0.65980102848703748</v>
      </c>
      <c r="M234" s="21">
        <f>SUM(G$3:G233)+J234</f>
        <v>0</v>
      </c>
      <c r="N234" s="21"/>
      <c r="O234" s="21"/>
      <c r="P234" s="21"/>
      <c r="Q234" s="19">
        <f t="shared" si="19"/>
        <v>8.9537359176155608E-3</v>
      </c>
      <c r="R234" s="19">
        <f t="shared" si="20"/>
        <v>0.43533739719255243</v>
      </c>
      <c r="S234" s="19">
        <f t="shared" si="21"/>
        <v>0</v>
      </c>
      <c r="T234" s="19">
        <f t="shared" si="22"/>
        <v>6.243313294657115E-2</v>
      </c>
      <c r="U234" s="19">
        <f t="shared" si="23"/>
        <v>0</v>
      </c>
      <c r="V234" s="19">
        <f t="shared" si="24"/>
        <v>0</v>
      </c>
    </row>
    <row r="235" spans="1:22" x14ac:dyDescent="0.25">
      <c r="A235" s="26">
        <f>Wellpath!E235</f>
        <v>0</v>
      </c>
      <c r="B235" s="22">
        <v>0</v>
      </c>
      <c r="C235" s="22">
        <v>0</v>
      </c>
      <c r="D235" s="22">
        <f>-COS(Wellpath!$L235) * SIN(Wellpath!$O235) / (Bfield * COS(Dip))</f>
        <v>0</v>
      </c>
      <c r="E235" s="20">
        <f>Model!$W$14*((drdp!B235+drdp!K235)*'MBXY-TI1S'!$B235+(drdp!E235+drdp!N235)*'MBXY-TI1S'!$C235+(drdp!H235+drdp!Q235)*'MBXY-TI1S'!$D235)</f>
        <v>0</v>
      </c>
      <c r="F235" s="20">
        <f>Model!$W$14*((drdp!C235+drdp!L235)*'MBXY-TI1S'!$B235+(drdp!F235+drdp!O235)*'MBXY-TI1S'!$C235+(drdp!I235+drdp!R235)*'MBXY-TI1S'!$D235)</f>
        <v>0</v>
      </c>
      <c r="G235" s="20">
        <f>Model!$W$14*((drdp!D235+drdp!M235)*'MBXY-TI1S'!$B235+(drdp!G235+drdp!P235)*'MBXY-TI1S'!$C235+(drdp!J235+drdp!S235)*'MBXY-TI1S'!$D235)</f>
        <v>0</v>
      </c>
      <c r="H235" s="18">
        <f>Model!$W$14*((drdp!B235)*'MBXY-TI1S'!$B235+(drdp!E235)*'MBXY-TI1S'!$C235+(drdp!H235)*'MBXY-TI1S'!$D235)</f>
        <v>0</v>
      </c>
      <c r="I235" s="18">
        <f>Model!$W$14*((drdp!C235)*'MBXY-TI1S'!$B235+(drdp!F235)*'MBXY-TI1S'!$C235+(drdp!I235)*'MBXY-TI1S'!$D235)</f>
        <v>0</v>
      </c>
      <c r="J235" s="18">
        <f>Model!$W$14*((drdp!D235)*'MBXY-TI1S'!$B235+(drdp!G235)*'MBXY-TI1S'!$C235+(drdp!J235)*'MBXY-TI1S'!$D235)</f>
        <v>0</v>
      </c>
      <c r="K235" s="21">
        <f>SUM(E$3:E234)+H235</f>
        <v>9.4624182520197025E-2</v>
      </c>
      <c r="L235" s="21">
        <f>SUM(F$3:F234)+I235</f>
        <v>0.65980102848703748</v>
      </c>
      <c r="M235" s="21">
        <f>SUM(G$3:G234)+J235</f>
        <v>0</v>
      </c>
      <c r="N235" s="21"/>
      <c r="O235" s="21"/>
      <c r="P235" s="21"/>
      <c r="Q235" s="19">
        <f t="shared" si="19"/>
        <v>8.9537359176155608E-3</v>
      </c>
      <c r="R235" s="19">
        <f t="shared" si="20"/>
        <v>0.43533739719255243</v>
      </c>
      <c r="S235" s="19">
        <f t="shared" si="21"/>
        <v>0</v>
      </c>
      <c r="T235" s="19">
        <f t="shared" si="22"/>
        <v>6.243313294657115E-2</v>
      </c>
      <c r="U235" s="19">
        <f t="shared" si="23"/>
        <v>0</v>
      </c>
      <c r="V235" s="19">
        <f t="shared" si="24"/>
        <v>0</v>
      </c>
    </row>
    <row r="236" spans="1:22" x14ac:dyDescent="0.25">
      <c r="A236" s="26">
        <f>Wellpath!E236</f>
        <v>0</v>
      </c>
      <c r="B236" s="22">
        <v>0</v>
      </c>
      <c r="C236" s="22">
        <v>0</v>
      </c>
      <c r="D236" s="22">
        <f>-COS(Wellpath!$L236) * SIN(Wellpath!$O236) / (Bfield * COS(Dip))</f>
        <v>0</v>
      </c>
      <c r="E236" s="20">
        <f>Model!$W$14*((drdp!B236+drdp!K236)*'MBXY-TI1S'!$B236+(drdp!E236+drdp!N236)*'MBXY-TI1S'!$C236+(drdp!H236+drdp!Q236)*'MBXY-TI1S'!$D236)</f>
        <v>0</v>
      </c>
      <c r="F236" s="20">
        <f>Model!$W$14*((drdp!C236+drdp!L236)*'MBXY-TI1S'!$B236+(drdp!F236+drdp!O236)*'MBXY-TI1S'!$C236+(drdp!I236+drdp!R236)*'MBXY-TI1S'!$D236)</f>
        <v>0</v>
      </c>
      <c r="G236" s="20">
        <f>Model!$W$14*((drdp!D236+drdp!M236)*'MBXY-TI1S'!$B236+(drdp!G236+drdp!P236)*'MBXY-TI1S'!$C236+(drdp!J236+drdp!S236)*'MBXY-TI1S'!$D236)</f>
        <v>0</v>
      </c>
      <c r="H236" s="18">
        <f>Model!$W$14*((drdp!B236)*'MBXY-TI1S'!$B236+(drdp!E236)*'MBXY-TI1S'!$C236+(drdp!H236)*'MBXY-TI1S'!$D236)</f>
        <v>0</v>
      </c>
      <c r="I236" s="18">
        <f>Model!$W$14*((drdp!C236)*'MBXY-TI1S'!$B236+(drdp!F236)*'MBXY-TI1S'!$C236+(drdp!I236)*'MBXY-TI1S'!$D236)</f>
        <v>0</v>
      </c>
      <c r="J236" s="18">
        <f>Model!$W$14*((drdp!D236)*'MBXY-TI1S'!$B236+(drdp!G236)*'MBXY-TI1S'!$C236+(drdp!J236)*'MBXY-TI1S'!$D236)</f>
        <v>0</v>
      </c>
      <c r="K236" s="21">
        <f>SUM(E$3:E235)+H236</f>
        <v>9.4624182520197025E-2</v>
      </c>
      <c r="L236" s="21">
        <f>SUM(F$3:F235)+I236</f>
        <v>0.65980102848703748</v>
      </c>
      <c r="M236" s="21">
        <f>SUM(G$3:G235)+J236</f>
        <v>0</v>
      </c>
      <c r="N236" s="21"/>
      <c r="O236" s="21"/>
      <c r="P236" s="21"/>
      <c r="Q236" s="19">
        <f t="shared" si="19"/>
        <v>8.9537359176155608E-3</v>
      </c>
      <c r="R236" s="19">
        <f t="shared" si="20"/>
        <v>0.43533739719255243</v>
      </c>
      <c r="S236" s="19">
        <f t="shared" si="21"/>
        <v>0</v>
      </c>
      <c r="T236" s="19">
        <f t="shared" si="22"/>
        <v>6.243313294657115E-2</v>
      </c>
      <c r="U236" s="19">
        <f t="shared" si="23"/>
        <v>0</v>
      </c>
      <c r="V236" s="19">
        <f t="shared" si="24"/>
        <v>0</v>
      </c>
    </row>
    <row r="237" spans="1:22" x14ac:dyDescent="0.25">
      <c r="A237" s="26">
        <f>Wellpath!E237</f>
        <v>0</v>
      </c>
      <c r="B237" s="22">
        <v>0</v>
      </c>
      <c r="C237" s="22">
        <v>0</v>
      </c>
      <c r="D237" s="22">
        <f>-COS(Wellpath!$L237) * SIN(Wellpath!$O237) / (Bfield * COS(Dip))</f>
        <v>0</v>
      </c>
      <c r="E237" s="20">
        <f>Model!$W$14*((drdp!B237+drdp!K237)*'MBXY-TI1S'!$B237+(drdp!E237+drdp!N237)*'MBXY-TI1S'!$C237+(drdp!H237+drdp!Q237)*'MBXY-TI1S'!$D237)</f>
        <v>0</v>
      </c>
      <c r="F237" s="20">
        <f>Model!$W$14*((drdp!C237+drdp!L237)*'MBXY-TI1S'!$B237+(drdp!F237+drdp!O237)*'MBXY-TI1S'!$C237+(drdp!I237+drdp!R237)*'MBXY-TI1S'!$D237)</f>
        <v>0</v>
      </c>
      <c r="G237" s="20">
        <f>Model!$W$14*((drdp!D237+drdp!M237)*'MBXY-TI1S'!$B237+(drdp!G237+drdp!P237)*'MBXY-TI1S'!$C237+(drdp!J237+drdp!S237)*'MBXY-TI1S'!$D237)</f>
        <v>0</v>
      </c>
      <c r="H237" s="18">
        <f>Model!$W$14*((drdp!B237)*'MBXY-TI1S'!$B237+(drdp!E237)*'MBXY-TI1S'!$C237+(drdp!H237)*'MBXY-TI1S'!$D237)</f>
        <v>0</v>
      </c>
      <c r="I237" s="18">
        <f>Model!$W$14*((drdp!C237)*'MBXY-TI1S'!$B237+(drdp!F237)*'MBXY-TI1S'!$C237+(drdp!I237)*'MBXY-TI1S'!$D237)</f>
        <v>0</v>
      </c>
      <c r="J237" s="18">
        <f>Model!$W$14*((drdp!D237)*'MBXY-TI1S'!$B237+(drdp!G237)*'MBXY-TI1S'!$C237+(drdp!J237)*'MBXY-TI1S'!$D237)</f>
        <v>0</v>
      </c>
      <c r="K237" s="21">
        <f>SUM(E$3:E236)+H237</f>
        <v>9.4624182520197025E-2</v>
      </c>
      <c r="L237" s="21">
        <f>SUM(F$3:F236)+I237</f>
        <v>0.65980102848703748</v>
      </c>
      <c r="M237" s="21">
        <f>SUM(G$3:G236)+J237</f>
        <v>0</v>
      </c>
      <c r="N237" s="21"/>
      <c r="O237" s="21"/>
      <c r="P237" s="21"/>
      <c r="Q237" s="19">
        <f t="shared" si="19"/>
        <v>8.9537359176155608E-3</v>
      </c>
      <c r="R237" s="19">
        <f t="shared" si="20"/>
        <v>0.43533739719255243</v>
      </c>
      <c r="S237" s="19">
        <f t="shared" si="21"/>
        <v>0</v>
      </c>
      <c r="T237" s="19">
        <f t="shared" si="22"/>
        <v>6.243313294657115E-2</v>
      </c>
      <c r="U237" s="19">
        <f t="shared" si="23"/>
        <v>0</v>
      </c>
      <c r="V237" s="19">
        <f t="shared" si="24"/>
        <v>0</v>
      </c>
    </row>
    <row r="238" spans="1:22" x14ac:dyDescent="0.25">
      <c r="A238" s="26">
        <f>Wellpath!E238</f>
        <v>0</v>
      </c>
      <c r="B238" s="22">
        <v>0</v>
      </c>
      <c r="C238" s="22">
        <v>0</v>
      </c>
      <c r="D238" s="22">
        <f>-COS(Wellpath!$L238) * SIN(Wellpath!$O238) / (Bfield * COS(Dip))</f>
        <v>0</v>
      </c>
      <c r="E238" s="20">
        <f>Model!$W$14*((drdp!B238+drdp!K238)*'MBXY-TI1S'!$B238+(drdp!E238+drdp!N238)*'MBXY-TI1S'!$C238+(drdp!H238+drdp!Q238)*'MBXY-TI1S'!$D238)</f>
        <v>0</v>
      </c>
      <c r="F238" s="20">
        <f>Model!$W$14*((drdp!C238+drdp!L238)*'MBXY-TI1S'!$B238+(drdp!F238+drdp!O238)*'MBXY-TI1S'!$C238+(drdp!I238+drdp!R238)*'MBXY-TI1S'!$D238)</f>
        <v>0</v>
      </c>
      <c r="G238" s="20">
        <f>Model!$W$14*((drdp!D238+drdp!M238)*'MBXY-TI1S'!$B238+(drdp!G238+drdp!P238)*'MBXY-TI1S'!$C238+(drdp!J238+drdp!S238)*'MBXY-TI1S'!$D238)</f>
        <v>0</v>
      </c>
      <c r="H238" s="18">
        <f>Model!$W$14*((drdp!B238)*'MBXY-TI1S'!$B238+(drdp!E238)*'MBXY-TI1S'!$C238+(drdp!H238)*'MBXY-TI1S'!$D238)</f>
        <v>0</v>
      </c>
      <c r="I238" s="18">
        <f>Model!$W$14*((drdp!C238)*'MBXY-TI1S'!$B238+(drdp!F238)*'MBXY-TI1S'!$C238+(drdp!I238)*'MBXY-TI1S'!$D238)</f>
        <v>0</v>
      </c>
      <c r="J238" s="18">
        <f>Model!$W$14*((drdp!D238)*'MBXY-TI1S'!$B238+(drdp!G238)*'MBXY-TI1S'!$C238+(drdp!J238)*'MBXY-TI1S'!$D238)</f>
        <v>0</v>
      </c>
      <c r="K238" s="21">
        <f>SUM(E$3:E237)+H238</f>
        <v>9.4624182520197025E-2</v>
      </c>
      <c r="L238" s="21">
        <f>SUM(F$3:F237)+I238</f>
        <v>0.65980102848703748</v>
      </c>
      <c r="M238" s="21">
        <f>SUM(G$3:G237)+J238</f>
        <v>0</v>
      </c>
      <c r="N238" s="21"/>
      <c r="O238" s="21"/>
      <c r="P238" s="21"/>
      <c r="Q238" s="19">
        <f t="shared" si="19"/>
        <v>8.9537359176155608E-3</v>
      </c>
      <c r="R238" s="19">
        <f t="shared" si="20"/>
        <v>0.43533739719255243</v>
      </c>
      <c r="S238" s="19">
        <f t="shared" si="21"/>
        <v>0</v>
      </c>
      <c r="T238" s="19">
        <f t="shared" si="22"/>
        <v>6.243313294657115E-2</v>
      </c>
      <c r="U238" s="19">
        <f t="shared" si="23"/>
        <v>0</v>
      </c>
      <c r="V238" s="19">
        <f t="shared" si="24"/>
        <v>0</v>
      </c>
    </row>
    <row r="239" spans="1:22" x14ac:dyDescent="0.25">
      <c r="A239" s="26">
        <f>Wellpath!E239</f>
        <v>0</v>
      </c>
      <c r="B239" s="22">
        <v>0</v>
      </c>
      <c r="C239" s="22">
        <v>0</v>
      </c>
      <c r="D239" s="22">
        <f>-COS(Wellpath!$L239) * SIN(Wellpath!$O239) / (Bfield * COS(Dip))</f>
        <v>0</v>
      </c>
      <c r="E239" s="20">
        <f>Model!$W$14*((drdp!B239+drdp!K239)*'MBXY-TI1S'!$B239+(drdp!E239+drdp!N239)*'MBXY-TI1S'!$C239+(drdp!H239+drdp!Q239)*'MBXY-TI1S'!$D239)</f>
        <v>0</v>
      </c>
      <c r="F239" s="20">
        <f>Model!$W$14*((drdp!C239+drdp!L239)*'MBXY-TI1S'!$B239+(drdp!F239+drdp!O239)*'MBXY-TI1S'!$C239+(drdp!I239+drdp!R239)*'MBXY-TI1S'!$D239)</f>
        <v>0</v>
      </c>
      <c r="G239" s="20">
        <f>Model!$W$14*((drdp!D239+drdp!M239)*'MBXY-TI1S'!$B239+(drdp!G239+drdp!P239)*'MBXY-TI1S'!$C239+(drdp!J239+drdp!S239)*'MBXY-TI1S'!$D239)</f>
        <v>0</v>
      </c>
      <c r="H239" s="18">
        <f>Model!$W$14*((drdp!B239)*'MBXY-TI1S'!$B239+(drdp!E239)*'MBXY-TI1S'!$C239+(drdp!H239)*'MBXY-TI1S'!$D239)</f>
        <v>0</v>
      </c>
      <c r="I239" s="18">
        <f>Model!$W$14*((drdp!C239)*'MBXY-TI1S'!$B239+(drdp!F239)*'MBXY-TI1S'!$C239+(drdp!I239)*'MBXY-TI1S'!$D239)</f>
        <v>0</v>
      </c>
      <c r="J239" s="18">
        <f>Model!$W$14*((drdp!D239)*'MBXY-TI1S'!$B239+(drdp!G239)*'MBXY-TI1S'!$C239+(drdp!J239)*'MBXY-TI1S'!$D239)</f>
        <v>0</v>
      </c>
      <c r="K239" s="21">
        <f>SUM(E$3:E238)+H239</f>
        <v>9.4624182520197025E-2</v>
      </c>
      <c r="L239" s="21">
        <f>SUM(F$3:F238)+I239</f>
        <v>0.65980102848703748</v>
      </c>
      <c r="M239" s="21">
        <f>SUM(G$3:G238)+J239</f>
        <v>0</v>
      </c>
      <c r="N239" s="21"/>
      <c r="O239" s="21"/>
      <c r="P239" s="21"/>
      <c r="Q239" s="19">
        <f t="shared" si="19"/>
        <v>8.9537359176155608E-3</v>
      </c>
      <c r="R239" s="19">
        <f t="shared" si="20"/>
        <v>0.43533739719255243</v>
      </c>
      <c r="S239" s="19">
        <f t="shared" si="21"/>
        <v>0</v>
      </c>
      <c r="T239" s="19">
        <f t="shared" si="22"/>
        <v>6.243313294657115E-2</v>
      </c>
      <c r="U239" s="19">
        <f t="shared" si="23"/>
        <v>0</v>
      </c>
      <c r="V239" s="19">
        <f t="shared" si="24"/>
        <v>0</v>
      </c>
    </row>
    <row r="240" spans="1:22" x14ac:dyDescent="0.25">
      <c r="A240" s="26">
        <f>Wellpath!E240</f>
        <v>0</v>
      </c>
      <c r="B240" s="22">
        <v>0</v>
      </c>
      <c r="C240" s="22">
        <v>0</v>
      </c>
      <c r="D240" s="22">
        <f>-COS(Wellpath!$L240) * SIN(Wellpath!$O240) / (Bfield * COS(Dip))</f>
        <v>0</v>
      </c>
      <c r="E240" s="20">
        <f>Model!$W$14*((drdp!B240+drdp!K240)*'MBXY-TI1S'!$B240+(drdp!E240+drdp!N240)*'MBXY-TI1S'!$C240+(drdp!H240+drdp!Q240)*'MBXY-TI1S'!$D240)</f>
        <v>0</v>
      </c>
      <c r="F240" s="20">
        <f>Model!$W$14*((drdp!C240+drdp!L240)*'MBXY-TI1S'!$B240+(drdp!F240+drdp!O240)*'MBXY-TI1S'!$C240+(drdp!I240+drdp!R240)*'MBXY-TI1S'!$D240)</f>
        <v>0</v>
      </c>
      <c r="G240" s="20">
        <f>Model!$W$14*((drdp!D240+drdp!M240)*'MBXY-TI1S'!$B240+(drdp!G240+drdp!P240)*'MBXY-TI1S'!$C240+(drdp!J240+drdp!S240)*'MBXY-TI1S'!$D240)</f>
        <v>0</v>
      </c>
      <c r="H240" s="18">
        <f>Model!$W$14*((drdp!B240)*'MBXY-TI1S'!$B240+(drdp!E240)*'MBXY-TI1S'!$C240+(drdp!H240)*'MBXY-TI1S'!$D240)</f>
        <v>0</v>
      </c>
      <c r="I240" s="18">
        <f>Model!$W$14*((drdp!C240)*'MBXY-TI1S'!$B240+(drdp!F240)*'MBXY-TI1S'!$C240+(drdp!I240)*'MBXY-TI1S'!$D240)</f>
        <v>0</v>
      </c>
      <c r="J240" s="18">
        <f>Model!$W$14*((drdp!D240)*'MBXY-TI1S'!$B240+(drdp!G240)*'MBXY-TI1S'!$C240+(drdp!J240)*'MBXY-TI1S'!$D240)</f>
        <v>0</v>
      </c>
      <c r="K240" s="21">
        <f>SUM(E$3:E239)+H240</f>
        <v>9.4624182520197025E-2</v>
      </c>
      <c r="L240" s="21">
        <f>SUM(F$3:F239)+I240</f>
        <v>0.65980102848703748</v>
      </c>
      <c r="M240" s="21">
        <f>SUM(G$3:G239)+J240</f>
        <v>0</v>
      </c>
      <c r="N240" s="21"/>
      <c r="O240" s="21"/>
      <c r="P240" s="21"/>
      <c r="Q240" s="19">
        <f t="shared" si="19"/>
        <v>8.9537359176155608E-3</v>
      </c>
      <c r="R240" s="19">
        <f t="shared" si="20"/>
        <v>0.43533739719255243</v>
      </c>
      <c r="S240" s="19">
        <f t="shared" si="21"/>
        <v>0</v>
      </c>
      <c r="T240" s="19">
        <f t="shared" si="22"/>
        <v>6.243313294657115E-2</v>
      </c>
      <c r="U240" s="19">
        <f t="shared" si="23"/>
        <v>0</v>
      </c>
      <c r="V240" s="19">
        <f t="shared" si="24"/>
        <v>0</v>
      </c>
    </row>
    <row r="241" spans="1:22" x14ac:dyDescent="0.25">
      <c r="A241" s="26">
        <f>Wellpath!E241</f>
        <v>0</v>
      </c>
      <c r="B241" s="22">
        <v>0</v>
      </c>
      <c r="C241" s="22">
        <v>0</v>
      </c>
      <c r="D241" s="22">
        <f>-COS(Wellpath!$L241) * SIN(Wellpath!$O241) / (Bfield * COS(Dip))</f>
        <v>0</v>
      </c>
      <c r="E241" s="20">
        <f>Model!$W$14*((drdp!B241+drdp!K241)*'MBXY-TI1S'!$B241+(drdp!E241+drdp!N241)*'MBXY-TI1S'!$C241+(drdp!H241+drdp!Q241)*'MBXY-TI1S'!$D241)</f>
        <v>0</v>
      </c>
      <c r="F241" s="20">
        <f>Model!$W$14*((drdp!C241+drdp!L241)*'MBXY-TI1S'!$B241+(drdp!F241+drdp!O241)*'MBXY-TI1S'!$C241+(drdp!I241+drdp!R241)*'MBXY-TI1S'!$D241)</f>
        <v>0</v>
      </c>
      <c r="G241" s="20">
        <f>Model!$W$14*((drdp!D241+drdp!M241)*'MBXY-TI1S'!$B241+(drdp!G241+drdp!P241)*'MBXY-TI1S'!$C241+(drdp!J241+drdp!S241)*'MBXY-TI1S'!$D241)</f>
        <v>0</v>
      </c>
      <c r="H241" s="18">
        <f>Model!$W$14*((drdp!B241)*'MBXY-TI1S'!$B241+(drdp!E241)*'MBXY-TI1S'!$C241+(drdp!H241)*'MBXY-TI1S'!$D241)</f>
        <v>0</v>
      </c>
      <c r="I241" s="18">
        <f>Model!$W$14*((drdp!C241)*'MBXY-TI1S'!$B241+(drdp!F241)*'MBXY-TI1S'!$C241+(drdp!I241)*'MBXY-TI1S'!$D241)</f>
        <v>0</v>
      </c>
      <c r="J241" s="18">
        <f>Model!$W$14*((drdp!D241)*'MBXY-TI1S'!$B241+(drdp!G241)*'MBXY-TI1S'!$C241+(drdp!J241)*'MBXY-TI1S'!$D241)</f>
        <v>0</v>
      </c>
      <c r="K241" s="21">
        <f>SUM(E$3:E240)+H241</f>
        <v>9.4624182520197025E-2</v>
      </c>
      <c r="L241" s="21">
        <f>SUM(F$3:F240)+I241</f>
        <v>0.65980102848703748</v>
      </c>
      <c r="M241" s="21">
        <f>SUM(G$3:G240)+J241</f>
        <v>0</v>
      </c>
      <c r="N241" s="21"/>
      <c r="O241" s="21"/>
      <c r="P241" s="21"/>
      <c r="Q241" s="19">
        <f t="shared" si="19"/>
        <v>8.9537359176155608E-3</v>
      </c>
      <c r="R241" s="19">
        <f t="shared" si="20"/>
        <v>0.43533739719255243</v>
      </c>
      <c r="S241" s="19">
        <f t="shared" si="21"/>
        <v>0</v>
      </c>
      <c r="T241" s="19">
        <f t="shared" si="22"/>
        <v>6.243313294657115E-2</v>
      </c>
      <c r="U241" s="19">
        <f t="shared" si="23"/>
        <v>0</v>
      </c>
      <c r="V241" s="19">
        <f t="shared" si="24"/>
        <v>0</v>
      </c>
    </row>
    <row r="242" spans="1:22" x14ac:dyDescent="0.25">
      <c r="A242" s="26">
        <f>Wellpath!E242</f>
        <v>0</v>
      </c>
      <c r="B242" s="22">
        <v>0</v>
      </c>
      <c r="C242" s="22">
        <v>0</v>
      </c>
      <c r="D242" s="22">
        <f>-COS(Wellpath!$L242) * SIN(Wellpath!$O242) / (Bfield * COS(Dip))</f>
        <v>0</v>
      </c>
      <c r="E242" s="20">
        <f>Model!$W$14*((drdp!B242+drdp!K242)*'MBXY-TI1S'!$B242+(drdp!E242+drdp!N242)*'MBXY-TI1S'!$C242+(drdp!H242+drdp!Q242)*'MBXY-TI1S'!$D242)</f>
        <v>0</v>
      </c>
      <c r="F242" s="20">
        <f>Model!$W$14*((drdp!C242+drdp!L242)*'MBXY-TI1S'!$B242+(drdp!F242+drdp!O242)*'MBXY-TI1S'!$C242+(drdp!I242+drdp!R242)*'MBXY-TI1S'!$D242)</f>
        <v>0</v>
      </c>
      <c r="G242" s="20">
        <f>Model!$W$14*((drdp!D242+drdp!M242)*'MBXY-TI1S'!$B242+(drdp!G242+drdp!P242)*'MBXY-TI1S'!$C242+(drdp!J242+drdp!S242)*'MBXY-TI1S'!$D242)</f>
        <v>0</v>
      </c>
      <c r="H242" s="18">
        <f>Model!$W$14*((drdp!B242)*'MBXY-TI1S'!$B242+(drdp!E242)*'MBXY-TI1S'!$C242+(drdp!H242)*'MBXY-TI1S'!$D242)</f>
        <v>0</v>
      </c>
      <c r="I242" s="18">
        <f>Model!$W$14*((drdp!C242)*'MBXY-TI1S'!$B242+(drdp!F242)*'MBXY-TI1S'!$C242+(drdp!I242)*'MBXY-TI1S'!$D242)</f>
        <v>0</v>
      </c>
      <c r="J242" s="18">
        <f>Model!$W$14*((drdp!D242)*'MBXY-TI1S'!$B242+(drdp!G242)*'MBXY-TI1S'!$C242+(drdp!J242)*'MBXY-TI1S'!$D242)</f>
        <v>0</v>
      </c>
      <c r="K242" s="21">
        <f>SUM(E$3:E241)+H242</f>
        <v>9.4624182520197025E-2</v>
      </c>
      <c r="L242" s="21">
        <f>SUM(F$3:F241)+I242</f>
        <v>0.65980102848703748</v>
      </c>
      <c r="M242" s="21">
        <f>SUM(G$3:G241)+J242</f>
        <v>0</v>
      </c>
      <c r="N242" s="21"/>
      <c r="O242" s="21"/>
      <c r="P242" s="21"/>
      <c r="Q242" s="19">
        <f t="shared" si="19"/>
        <v>8.9537359176155608E-3</v>
      </c>
      <c r="R242" s="19">
        <f t="shared" si="20"/>
        <v>0.43533739719255243</v>
      </c>
      <c r="S242" s="19">
        <f t="shared" si="21"/>
        <v>0</v>
      </c>
      <c r="T242" s="19">
        <f t="shared" si="22"/>
        <v>6.243313294657115E-2</v>
      </c>
      <c r="U242" s="19">
        <f t="shared" si="23"/>
        <v>0</v>
      </c>
      <c r="V242" s="19">
        <f t="shared" si="24"/>
        <v>0</v>
      </c>
    </row>
    <row r="243" spans="1:22" x14ac:dyDescent="0.25">
      <c r="A243" s="26">
        <f>Wellpath!E243</f>
        <v>0</v>
      </c>
      <c r="B243" s="22">
        <v>0</v>
      </c>
      <c r="C243" s="22">
        <v>0</v>
      </c>
      <c r="D243" s="22">
        <f>-COS(Wellpath!$L243) * SIN(Wellpath!$O243) / (Bfield * COS(Dip))</f>
        <v>0</v>
      </c>
      <c r="E243" s="20">
        <f>Model!$W$14*((drdp!B243+drdp!K243)*'MBXY-TI1S'!$B243+(drdp!E243+drdp!N243)*'MBXY-TI1S'!$C243+(drdp!H243+drdp!Q243)*'MBXY-TI1S'!$D243)</f>
        <v>0</v>
      </c>
      <c r="F243" s="20">
        <f>Model!$W$14*((drdp!C243+drdp!L243)*'MBXY-TI1S'!$B243+(drdp!F243+drdp!O243)*'MBXY-TI1S'!$C243+(drdp!I243+drdp!R243)*'MBXY-TI1S'!$D243)</f>
        <v>0</v>
      </c>
      <c r="G243" s="20">
        <f>Model!$W$14*((drdp!D243+drdp!M243)*'MBXY-TI1S'!$B243+(drdp!G243+drdp!P243)*'MBXY-TI1S'!$C243+(drdp!J243+drdp!S243)*'MBXY-TI1S'!$D243)</f>
        <v>0</v>
      </c>
      <c r="H243" s="18">
        <f>Model!$W$14*((drdp!B243)*'MBXY-TI1S'!$B243+(drdp!E243)*'MBXY-TI1S'!$C243+(drdp!H243)*'MBXY-TI1S'!$D243)</f>
        <v>0</v>
      </c>
      <c r="I243" s="18">
        <f>Model!$W$14*((drdp!C243)*'MBXY-TI1S'!$B243+(drdp!F243)*'MBXY-TI1S'!$C243+(drdp!I243)*'MBXY-TI1S'!$D243)</f>
        <v>0</v>
      </c>
      <c r="J243" s="18">
        <f>Model!$W$14*((drdp!D243)*'MBXY-TI1S'!$B243+(drdp!G243)*'MBXY-TI1S'!$C243+(drdp!J243)*'MBXY-TI1S'!$D243)</f>
        <v>0</v>
      </c>
      <c r="K243" s="21">
        <f>SUM(E$3:E242)+H243</f>
        <v>9.4624182520197025E-2</v>
      </c>
      <c r="L243" s="21">
        <f>SUM(F$3:F242)+I243</f>
        <v>0.65980102848703748</v>
      </c>
      <c r="M243" s="21">
        <f>SUM(G$3:G242)+J243</f>
        <v>0</v>
      </c>
      <c r="N243" s="21"/>
      <c r="O243" s="21"/>
      <c r="P243" s="21"/>
      <c r="Q243" s="19">
        <f t="shared" si="19"/>
        <v>8.9537359176155608E-3</v>
      </c>
      <c r="R243" s="19">
        <f t="shared" si="20"/>
        <v>0.43533739719255243</v>
      </c>
      <c r="S243" s="19">
        <f t="shared" si="21"/>
        <v>0</v>
      </c>
      <c r="T243" s="19">
        <f t="shared" si="22"/>
        <v>6.243313294657115E-2</v>
      </c>
      <c r="U243" s="19">
        <f t="shared" si="23"/>
        <v>0</v>
      </c>
      <c r="V243" s="19">
        <f t="shared" si="24"/>
        <v>0</v>
      </c>
    </row>
    <row r="244" spans="1:22" x14ac:dyDescent="0.25">
      <c r="A244" s="26">
        <f>Wellpath!E244</f>
        <v>0</v>
      </c>
      <c r="B244" s="22">
        <v>0</v>
      </c>
      <c r="C244" s="22">
        <v>0</v>
      </c>
      <c r="D244" s="22">
        <f>-COS(Wellpath!$L244) * SIN(Wellpath!$O244) / (Bfield * COS(Dip))</f>
        <v>0</v>
      </c>
      <c r="E244" s="20">
        <f>Model!$W$14*((drdp!B244+drdp!K244)*'MBXY-TI1S'!$B244+(drdp!E244+drdp!N244)*'MBXY-TI1S'!$C244+(drdp!H244+drdp!Q244)*'MBXY-TI1S'!$D244)</f>
        <v>0</v>
      </c>
      <c r="F244" s="20">
        <f>Model!$W$14*((drdp!C244+drdp!L244)*'MBXY-TI1S'!$B244+(drdp!F244+drdp!O244)*'MBXY-TI1S'!$C244+(drdp!I244+drdp!R244)*'MBXY-TI1S'!$D244)</f>
        <v>0</v>
      </c>
      <c r="G244" s="20">
        <f>Model!$W$14*((drdp!D244+drdp!M244)*'MBXY-TI1S'!$B244+(drdp!G244+drdp!P244)*'MBXY-TI1S'!$C244+(drdp!J244+drdp!S244)*'MBXY-TI1S'!$D244)</f>
        <v>0</v>
      </c>
      <c r="H244" s="18">
        <f>Model!$W$14*((drdp!B244)*'MBXY-TI1S'!$B244+(drdp!E244)*'MBXY-TI1S'!$C244+(drdp!H244)*'MBXY-TI1S'!$D244)</f>
        <v>0</v>
      </c>
      <c r="I244" s="18">
        <f>Model!$W$14*((drdp!C244)*'MBXY-TI1S'!$B244+(drdp!F244)*'MBXY-TI1S'!$C244+(drdp!I244)*'MBXY-TI1S'!$D244)</f>
        <v>0</v>
      </c>
      <c r="J244" s="18">
        <f>Model!$W$14*((drdp!D244)*'MBXY-TI1S'!$B244+(drdp!G244)*'MBXY-TI1S'!$C244+(drdp!J244)*'MBXY-TI1S'!$D244)</f>
        <v>0</v>
      </c>
      <c r="K244" s="21">
        <f>SUM(E$3:E243)+H244</f>
        <v>9.4624182520197025E-2</v>
      </c>
      <c r="L244" s="21">
        <f>SUM(F$3:F243)+I244</f>
        <v>0.65980102848703748</v>
      </c>
      <c r="M244" s="21">
        <f>SUM(G$3:G243)+J244</f>
        <v>0</v>
      </c>
      <c r="N244" s="21"/>
      <c r="O244" s="21"/>
      <c r="P244" s="21"/>
      <c r="Q244" s="19">
        <f t="shared" si="19"/>
        <v>8.9537359176155608E-3</v>
      </c>
      <c r="R244" s="19">
        <f t="shared" si="20"/>
        <v>0.43533739719255243</v>
      </c>
      <c r="S244" s="19">
        <f t="shared" si="21"/>
        <v>0</v>
      </c>
      <c r="T244" s="19">
        <f t="shared" si="22"/>
        <v>6.243313294657115E-2</v>
      </c>
      <c r="U244" s="19">
        <f t="shared" si="23"/>
        <v>0</v>
      </c>
      <c r="V244" s="19">
        <f t="shared" si="24"/>
        <v>0</v>
      </c>
    </row>
    <row r="245" spans="1:22" x14ac:dyDescent="0.25">
      <c r="A245" s="26">
        <f>Wellpath!E245</f>
        <v>0</v>
      </c>
      <c r="B245" s="22">
        <v>0</v>
      </c>
      <c r="C245" s="22">
        <v>0</v>
      </c>
      <c r="D245" s="22">
        <f>-COS(Wellpath!$L245) * SIN(Wellpath!$O245) / (Bfield * COS(Dip))</f>
        <v>0</v>
      </c>
      <c r="E245" s="20">
        <f>Model!$W$14*((drdp!B245+drdp!K245)*'MBXY-TI1S'!$B245+(drdp!E245+drdp!N245)*'MBXY-TI1S'!$C245+(drdp!H245+drdp!Q245)*'MBXY-TI1S'!$D245)</f>
        <v>0</v>
      </c>
      <c r="F245" s="20">
        <f>Model!$W$14*((drdp!C245+drdp!L245)*'MBXY-TI1S'!$B245+(drdp!F245+drdp!O245)*'MBXY-TI1S'!$C245+(drdp!I245+drdp!R245)*'MBXY-TI1S'!$D245)</f>
        <v>0</v>
      </c>
      <c r="G245" s="20">
        <f>Model!$W$14*((drdp!D245+drdp!M245)*'MBXY-TI1S'!$B245+(drdp!G245+drdp!P245)*'MBXY-TI1S'!$C245+(drdp!J245+drdp!S245)*'MBXY-TI1S'!$D245)</f>
        <v>0</v>
      </c>
      <c r="H245" s="18">
        <f>Model!$W$14*((drdp!B245)*'MBXY-TI1S'!$B245+(drdp!E245)*'MBXY-TI1S'!$C245+(drdp!H245)*'MBXY-TI1S'!$D245)</f>
        <v>0</v>
      </c>
      <c r="I245" s="18">
        <f>Model!$W$14*((drdp!C245)*'MBXY-TI1S'!$B245+(drdp!F245)*'MBXY-TI1S'!$C245+(drdp!I245)*'MBXY-TI1S'!$D245)</f>
        <v>0</v>
      </c>
      <c r="J245" s="18">
        <f>Model!$W$14*((drdp!D245)*'MBXY-TI1S'!$B245+(drdp!G245)*'MBXY-TI1S'!$C245+(drdp!J245)*'MBXY-TI1S'!$D245)</f>
        <v>0</v>
      </c>
      <c r="K245" s="21">
        <f>SUM(E$3:E244)+H245</f>
        <v>9.4624182520197025E-2</v>
      </c>
      <c r="L245" s="21">
        <f>SUM(F$3:F244)+I245</f>
        <v>0.65980102848703748</v>
      </c>
      <c r="M245" s="21">
        <f>SUM(G$3:G244)+J245</f>
        <v>0</v>
      </c>
      <c r="N245" s="21"/>
      <c r="O245" s="21"/>
      <c r="P245" s="21"/>
      <c r="Q245" s="19">
        <f t="shared" si="19"/>
        <v>8.9537359176155608E-3</v>
      </c>
      <c r="R245" s="19">
        <f t="shared" si="20"/>
        <v>0.43533739719255243</v>
      </c>
      <c r="S245" s="19">
        <f t="shared" si="21"/>
        <v>0</v>
      </c>
      <c r="T245" s="19">
        <f t="shared" si="22"/>
        <v>6.243313294657115E-2</v>
      </c>
      <c r="U245" s="19">
        <f t="shared" si="23"/>
        <v>0</v>
      </c>
      <c r="V245" s="19">
        <f t="shared" si="24"/>
        <v>0</v>
      </c>
    </row>
    <row r="246" spans="1:22" x14ac:dyDescent="0.25">
      <c r="A246" s="26">
        <f>Wellpath!E246</f>
        <v>0</v>
      </c>
      <c r="B246" s="22">
        <v>0</v>
      </c>
      <c r="C246" s="22">
        <v>0</v>
      </c>
      <c r="D246" s="22">
        <f>-COS(Wellpath!$L246) * SIN(Wellpath!$O246) / (Bfield * COS(Dip))</f>
        <v>0</v>
      </c>
      <c r="E246" s="20">
        <f>Model!$W$14*((drdp!B246+drdp!K246)*'MBXY-TI1S'!$B246+(drdp!E246+drdp!N246)*'MBXY-TI1S'!$C246+(drdp!H246+drdp!Q246)*'MBXY-TI1S'!$D246)</f>
        <v>0</v>
      </c>
      <c r="F246" s="20">
        <f>Model!$W$14*((drdp!C246+drdp!L246)*'MBXY-TI1S'!$B246+(drdp!F246+drdp!O246)*'MBXY-TI1S'!$C246+(drdp!I246+drdp!R246)*'MBXY-TI1S'!$D246)</f>
        <v>0</v>
      </c>
      <c r="G246" s="20">
        <f>Model!$W$14*((drdp!D246+drdp!M246)*'MBXY-TI1S'!$B246+(drdp!G246+drdp!P246)*'MBXY-TI1S'!$C246+(drdp!J246+drdp!S246)*'MBXY-TI1S'!$D246)</f>
        <v>0</v>
      </c>
      <c r="H246" s="18">
        <f>Model!$W$14*((drdp!B246)*'MBXY-TI1S'!$B246+(drdp!E246)*'MBXY-TI1S'!$C246+(drdp!H246)*'MBXY-TI1S'!$D246)</f>
        <v>0</v>
      </c>
      <c r="I246" s="18">
        <f>Model!$W$14*((drdp!C246)*'MBXY-TI1S'!$B246+(drdp!F246)*'MBXY-TI1S'!$C246+(drdp!I246)*'MBXY-TI1S'!$D246)</f>
        <v>0</v>
      </c>
      <c r="J246" s="18">
        <f>Model!$W$14*((drdp!D246)*'MBXY-TI1S'!$B246+(drdp!G246)*'MBXY-TI1S'!$C246+(drdp!J246)*'MBXY-TI1S'!$D246)</f>
        <v>0</v>
      </c>
      <c r="K246" s="21">
        <f>SUM(E$3:E245)+H246</f>
        <v>9.4624182520197025E-2</v>
      </c>
      <c r="L246" s="21">
        <f>SUM(F$3:F245)+I246</f>
        <v>0.65980102848703748</v>
      </c>
      <c r="M246" s="21">
        <f>SUM(G$3:G245)+J246</f>
        <v>0</v>
      </c>
      <c r="N246" s="21"/>
      <c r="O246" s="21"/>
      <c r="P246" s="21"/>
      <c r="Q246" s="19">
        <f t="shared" si="19"/>
        <v>8.9537359176155608E-3</v>
      </c>
      <c r="R246" s="19">
        <f t="shared" si="20"/>
        <v>0.43533739719255243</v>
      </c>
      <c r="S246" s="19">
        <f t="shared" si="21"/>
        <v>0</v>
      </c>
      <c r="T246" s="19">
        <f t="shared" si="22"/>
        <v>6.243313294657115E-2</v>
      </c>
      <c r="U246" s="19">
        <f t="shared" si="23"/>
        <v>0</v>
      </c>
      <c r="V246" s="19">
        <f t="shared" si="24"/>
        <v>0</v>
      </c>
    </row>
    <row r="247" spans="1:22" x14ac:dyDescent="0.25">
      <c r="A247" s="26">
        <f>Wellpath!E247</f>
        <v>0</v>
      </c>
      <c r="B247" s="22">
        <v>0</v>
      </c>
      <c r="C247" s="22">
        <v>0</v>
      </c>
      <c r="D247" s="22">
        <f>-COS(Wellpath!$L247) * SIN(Wellpath!$O247) / (Bfield * COS(Dip))</f>
        <v>0</v>
      </c>
      <c r="E247" s="20">
        <f>Model!$W$14*((drdp!B247+drdp!K247)*'MBXY-TI1S'!$B247+(drdp!E247+drdp!N247)*'MBXY-TI1S'!$C247+(drdp!H247+drdp!Q247)*'MBXY-TI1S'!$D247)</f>
        <v>0</v>
      </c>
      <c r="F247" s="20">
        <f>Model!$W$14*((drdp!C247+drdp!L247)*'MBXY-TI1S'!$B247+(drdp!F247+drdp!O247)*'MBXY-TI1S'!$C247+(drdp!I247+drdp!R247)*'MBXY-TI1S'!$D247)</f>
        <v>0</v>
      </c>
      <c r="G247" s="20">
        <f>Model!$W$14*((drdp!D247+drdp!M247)*'MBXY-TI1S'!$B247+(drdp!G247+drdp!P247)*'MBXY-TI1S'!$C247+(drdp!J247+drdp!S247)*'MBXY-TI1S'!$D247)</f>
        <v>0</v>
      </c>
      <c r="H247" s="18">
        <f>Model!$W$14*((drdp!B247)*'MBXY-TI1S'!$B247+(drdp!E247)*'MBXY-TI1S'!$C247+(drdp!H247)*'MBXY-TI1S'!$D247)</f>
        <v>0</v>
      </c>
      <c r="I247" s="18">
        <f>Model!$W$14*((drdp!C247)*'MBXY-TI1S'!$B247+(drdp!F247)*'MBXY-TI1S'!$C247+(drdp!I247)*'MBXY-TI1S'!$D247)</f>
        <v>0</v>
      </c>
      <c r="J247" s="18">
        <f>Model!$W$14*((drdp!D247)*'MBXY-TI1S'!$B247+(drdp!G247)*'MBXY-TI1S'!$C247+(drdp!J247)*'MBXY-TI1S'!$D247)</f>
        <v>0</v>
      </c>
      <c r="K247" s="21">
        <f>SUM(E$3:E246)+H247</f>
        <v>9.4624182520197025E-2</v>
      </c>
      <c r="L247" s="21">
        <f>SUM(F$3:F246)+I247</f>
        <v>0.65980102848703748</v>
      </c>
      <c r="M247" s="21">
        <f>SUM(G$3:G246)+J247</f>
        <v>0</v>
      </c>
      <c r="N247" s="21"/>
      <c r="O247" s="21"/>
      <c r="P247" s="21"/>
      <c r="Q247" s="19">
        <f t="shared" si="19"/>
        <v>8.9537359176155608E-3</v>
      </c>
      <c r="R247" s="19">
        <f t="shared" si="20"/>
        <v>0.43533739719255243</v>
      </c>
      <c r="S247" s="19">
        <f t="shared" si="21"/>
        <v>0</v>
      </c>
      <c r="T247" s="19">
        <f t="shared" si="22"/>
        <v>6.243313294657115E-2</v>
      </c>
      <c r="U247" s="19">
        <f t="shared" si="23"/>
        <v>0</v>
      </c>
      <c r="V247" s="19">
        <f t="shared" si="24"/>
        <v>0</v>
      </c>
    </row>
    <row r="248" spans="1:22" x14ac:dyDescent="0.25">
      <c r="A248" s="26">
        <f>Wellpath!E248</f>
        <v>0</v>
      </c>
      <c r="B248" s="22">
        <v>0</v>
      </c>
      <c r="C248" s="22">
        <v>0</v>
      </c>
      <c r="D248" s="22">
        <f>-COS(Wellpath!$L248) * SIN(Wellpath!$O248) / (Bfield * COS(Dip))</f>
        <v>0</v>
      </c>
      <c r="E248" s="20">
        <f>Model!$W$14*((drdp!B248+drdp!K248)*'MBXY-TI1S'!$B248+(drdp!E248+drdp!N248)*'MBXY-TI1S'!$C248+(drdp!H248+drdp!Q248)*'MBXY-TI1S'!$D248)</f>
        <v>0</v>
      </c>
      <c r="F248" s="20">
        <f>Model!$W$14*((drdp!C248+drdp!L248)*'MBXY-TI1S'!$B248+(drdp!F248+drdp!O248)*'MBXY-TI1S'!$C248+(drdp!I248+drdp!R248)*'MBXY-TI1S'!$D248)</f>
        <v>0</v>
      </c>
      <c r="G248" s="20">
        <f>Model!$W$14*((drdp!D248+drdp!M248)*'MBXY-TI1S'!$B248+(drdp!G248+drdp!P248)*'MBXY-TI1S'!$C248+(drdp!J248+drdp!S248)*'MBXY-TI1S'!$D248)</f>
        <v>0</v>
      </c>
      <c r="H248" s="18">
        <f>Model!$W$14*((drdp!B248)*'MBXY-TI1S'!$B248+(drdp!E248)*'MBXY-TI1S'!$C248+(drdp!H248)*'MBXY-TI1S'!$D248)</f>
        <v>0</v>
      </c>
      <c r="I248" s="18">
        <f>Model!$W$14*((drdp!C248)*'MBXY-TI1S'!$B248+(drdp!F248)*'MBXY-TI1S'!$C248+(drdp!I248)*'MBXY-TI1S'!$D248)</f>
        <v>0</v>
      </c>
      <c r="J248" s="18">
        <f>Model!$W$14*((drdp!D248)*'MBXY-TI1S'!$B248+(drdp!G248)*'MBXY-TI1S'!$C248+(drdp!J248)*'MBXY-TI1S'!$D248)</f>
        <v>0</v>
      </c>
      <c r="K248" s="21">
        <f>SUM(E$3:E247)+H248</f>
        <v>9.4624182520197025E-2</v>
      </c>
      <c r="L248" s="21">
        <f>SUM(F$3:F247)+I248</f>
        <v>0.65980102848703748</v>
      </c>
      <c r="M248" s="21">
        <f>SUM(G$3:G247)+J248</f>
        <v>0</v>
      </c>
      <c r="N248" s="21"/>
      <c r="O248" s="21"/>
      <c r="P248" s="21"/>
      <c r="Q248" s="19">
        <f t="shared" si="19"/>
        <v>8.9537359176155608E-3</v>
      </c>
      <c r="R248" s="19">
        <f t="shared" si="20"/>
        <v>0.43533739719255243</v>
      </c>
      <c r="S248" s="19">
        <f t="shared" si="21"/>
        <v>0</v>
      </c>
      <c r="T248" s="19">
        <f t="shared" si="22"/>
        <v>6.243313294657115E-2</v>
      </c>
      <c r="U248" s="19">
        <f t="shared" si="23"/>
        <v>0</v>
      </c>
      <c r="V248" s="19">
        <f t="shared" si="24"/>
        <v>0</v>
      </c>
    </row>
    <row r="249" spans="1:22" x14ac:dyDescent="0.25">
      <c r="A249" s="26">
        <f>Wellpath!E249</f>
        <v>0</v>
      </c>
      <c r="B249" s="22">
        <v>0</v>
      </c>
      <c r="C249" s="22">
        <v>0</v>
      </c>
      <c r="D249" s="22">
        <f>-COS(Wellpath!$L249) * SIN(Wellpath!$O249) / (Bfield * COS(Dip))</f>
        <v>0</v>
      </c>
      <c r="E249" s="20">
        <f>Model!$W$14*((drdp!B249+drdp!K249)*'MBXY-TI1S'!$B249+(drdp!E249+drdp!N249)*'MBXY-TI1S'!$C249+(drdp!H249+drdp!Q249)*'MBXY-TI1S'!$D249)</f>
        <v>0</v>
      </c>
      <c r="F249" s="20">
        <f>Model!$W$14*((drdp!C249+drdp!L249)*'MBXY-TI1S'!$B249+(drdp!F249+drdp!O249)*'MBXY-TI1S'!$C249+(drdp!I249+drdp!R249)*'MBXY-TI1S'!$D249)</f>
        <v>0</v>
      </c>
      <c r="G249" s="20">
        <f>Model!$W$14*((drdp!D249+drdp!M249)*'MBXY-TI1S'!$B249+(drdp!G249+drdp!P249)*'MBXY-TI1S'!$C249+(drdp!J249+drdp!S249)*'MBXY-TI1S'!$D249)</f>
        <v>0</v>
      </c>
      <c r="H249" s="18">
        <f>Model!$W$14*((drdp!B249)*'MBXY-TI1S'!$B249+(drdp!E249)*'MBXY-TI1S'!$C249+(drdp!H249)*'MBXY-TI1S'!$D249)</f>
        <v>0</v>
      </c>
      <c r="I249" s="18">
        <f>Model!$W$14*((drdp!C249)*'MBXY-TI1S'!$B249+(drdp!F249)*'MBXY-TI1S'!$C249+(drdp!I249)*'MBXY-TI1S'!$D249)</f>
        <v>0</v>
      </c>
      <c r="J249" s="18">
        <f>Model!$W$14*((drdp!D249)*'MBXY-TI1S'!$B249+(drdp!G249)*'MBXY-TI1S'!$C249+(drdp!J249)*'MBXY-TI1S'!$D249)</f>
        <v>0</v>
      </c>
      <c r="K249" s="21">
        <f>SUM(E$3:E248)+H249</f>
        <v>9.4624182520197025E-2</v>
      </c>
      <c r="L249" s="21">
        <f>SUM(F$3:F248)+I249</f>
        <v>0.65980102848703748</v>
      </c>
      <c r="M249" s="21">
        <f>SUM(G$3:G248)+J249</f>
        <v>0</v>
      </c>
      <c r="N249" s="21"/>
      <c r="O249" s="21"/>
      <c r="P249" s="21"/>
      <c r="Q249" s="19">
        <f t="shared" si="19"/>
        <v>8.9537359176155608E-3</v>
      </c>
      <c r="R249" s="19">
        <f t="shared" si="20"/>
        <v>0.43533739719255243</v>
      </c>
      <c r="S249" s="19">
        <f t="shared" si="21"/>
        <v>0</v>
      </c>
      <c r="T249" s="19">
        <f t="shared" si="22"/>
        <v>6.243313294657115E-2</v>
      </c>
      <c r="U249" s="19">
        <f t="shared" si="23"/>
        <v>0</v>
      </c>
      <c r="V249" s="19">
        <f t="shared" si="24"/>
        <v>0</v>
      </c>
    </row>
    <row r="250" spans="1:22" x14ac:dyDescent="0.25">
      <c r="A250" s="26">
        <f>Wellpath!E250</f>
        <v>0</v>
      </c>
      <c r="B250" s="22">
        <v>0</v>
      </c>
      <c r="C250" s="22">
        <v>0</v>
      </c>
      <c r="D250" s="22">
        <f>-COS(Wellpath!$L250) * SIN(Wellpath!$O250) / (Bfield * COS(Dip))</f>
        <v>0</v>
      </c>
      <c r="E250" s="20">
        <f>Model!$W$14*((drdp!B250+drdp!K250)*'MBXY-TI1S'!$B250+(drdp!E250+drdp!N250)*'MBXY-TI1S'!$C250+(drdp!H250+drdp!Q250)*'MBXY-TI1S'!$D250)</f>
        <v>0</v>
      </c>
      <c r="F250" s="20">
        <f>Model!$W$14*((drdp!C250+drdp!L250)*'MBXY-TI1S'!$B250+(drdp!F250+drdp!O250)*'MBXY-TI1S'!$C250+(drdp!I250+drdp!R250)*'MBXY-TI1S'!$D250)</f>
        <v>0</v>
      </c>
      <c r="G250" s="20">
        <f>Model!$W$14*((drdp!D250+drdp!M250)*'MBXY-TI1S'!$B250+(drdp!G250+drdp!P250)*'MBXY-TI1S'!$C250+(drdp!J250+drdp!S250)*'MBXY-TI1S'!$D250)</f>
        <v>0</v>
      </c>
      <c r="H250" s="18">
        <f>Model!$W$14*((drdp!B250)*'MBXY-TI1S'!$B250+(drdp!E250)*'MBXY-TI1S'!$C250+(drdp!H250)*'MBXY-TI1S'!$D250)</f>
        <v>0</v>
      </c>
      <c r="I250" s="18">
        <f>Model!$W$14*((drdp!C250)*'MBXY-TI1S'!$B250+(drdp!F250)*'MBXY-TI1S'!$C250+(drdp!I250)*'MBXY-TI1S'!$D250)</f>
        <v>0</v>
      </c>
      <c r="J250" s="18">
        <f>Model!$W$14*((drdp!D250)*'MBXY-TI1S'!$B250+(drdp!G250)*'MBXY-TI1S'!$C250+(drdp!J250)*'MBXY-TI1S'!$D250)</f>
        <v>0</v>
      </c>
      <c r="K250" s="21">
        <f>SUM(E$3:E249)+H250</f>
        <v>9.4624182520197025E-2</v>
      </c>
      <c r="L250" s="21">
        <f>SUM(F$3:F249)+I250</f>
        <v>0.65980102848703748</v>
      </c>
      <c r="M250" s="21">
        <f>SUM(G$3:G249)+J250</f>
        <v>0</v>
      </c>
      <c r="N250" s="21"/>
      <c r="O250" s="21"/>
      <c r="P250" s="21"/>
      <c r="Q250" s="19">
        <f t="shared" si="19"/>
        <v>8.9537359176155608E-3</v>
      </c>
      <c r="R250" s="19">
        <f t="shared" si="20"/>
        <v>0.43533739719255243</v>
      </c>
      <c r="S250" s="19">
        <f t="shared" si="21"/>
        <v>0</v>
      </c>
      <c r="T250" s="19">
        <f t="shared" si="22"/>
        <v>6.243313294657115E-2</v>
      </c>
      <c r="U250" s="19">
        <f t="shared" si="23"/>
        <v>0</v>
      </c>
      <c r="V250" s="19">
        <f t="shared" si="24"/>
        <v>0</v>
      </c>
    </row>
    <row r="251" spans="1:22" x14ac:dyDescent="0.25">
      <c r="A251" s="26">
        <f>Wellpath!E251</f>
        <v>0</v>
      </c>
      <c r="B251" s="22">
        <v>0</v>
      </c>
      <c r="C251" s="22">
        <v>0</v>
      </c>
      <c r="D251" s="22">
        <f>-COS(Wellpath!$L251) * SIN(Wellpath!$O251) / (Bfield * COS(Dip))</f>
        <v>0</v>
      </c>
      <c r="E251" s="20">
        <f>Model!$W$14*((drdp!B251+drdp!K251)*'MBXY-TI1S'!$B251+(drdp!E251+drdp!N251)*'MBXY-TI1S'!$C251+(drdp!H251+drdp!Q251)*'MBXY-TI1S'!$D251)</f>
        <v>0</v>
      </c>
      <c r="F251" s="20">
        <f>Model!$W$14*((drdp!C251+drdp!L251)*'MBXY-TI1S'!$B251+(drdp!F251+drdp!O251)*'MBXY-TI1S'!$C251+(drdp!I251+drdp!R251)*'MBXY-TI1S'!$D251)</f>
        <v>0</v>
      </c>
      <c r="G251" s="20">
        <f>Model!$W$14*((drdp!D251+drdp!M251)*'MBXY-TI1S'!$B251+(drdp!G251+drdp!P251)*'MBXY-TI1S'!$C251+(drdp!J251+drdp!S251)*'MBXY-TI1S'!$D251)</f>
        <v>0</v>
      </c>
      <c r="H251" s="18">
        <f>Model!$W$14*((drdp!B251)*'MBXY-TI1S'!$B251+(drdp!E251)*'MBXY-TI1S'!$C251+(drdp!H251)*'MBXY-TI1S'!$D251)</f>
        <v>0</v>
      </c>
      <c r="I251" s="18">
        <f>Model!$W$14*((drdp!C251)*'MBXY-TI1S'!$B251+(drdp!F251)*'MBXY-TI1S'!$C251+(drdp!I251)*'MBXY-TI1S'!$D251)</f>
        <v>0</v>
      </c>
      <c r="J251" s="18">
        <f>Model!$W$14*((drdp!D251)*'MBXY-TI1S'!$B251+(drdp!G251)*'MBXY-TI1S'!$C251+(drdp!J251)*'MBXY-TI1S'!$D251)</f>
        <v>0</v>
      </c>
      <c r="K251" s="21">
        <f>SUM(E$3:E250)+H251</f>
        <v>9.4624182520197025E-2</v>
      </c>
      <c r="L251" s="21">
        <f>SUM(F$3:F250)+I251</f>
        <v>0.65980102848703748</v>
      </c>
      <c r="M251" s="21">
        <f>SUM(G$3:G250)+J251</f>
        <v>0</v>
      </c>
      <c r="N251" s="21"/>
      <c r="O251" s="21"/>
      <c r="P251" s="21"/>
      <c r="Q251" s="19">
        <f t="shared" si="19"/>
        <v>8.9537359176155608E-3</v>
      </c>
      <c r="R251" s="19">
        <f t="shared" si="20"/>
        <v>0.43533739719255243</v>
      </c>
      <c r="S251" s="19">
        <f t="shared" si="21"/>
        <v>0</v>
      </c>
      <c r="T251" s="19">
        <f t="shared" si="22"/>
        <v>6.243313294657115E-2</v>
      </c>
      <c r="U251" s="19">
        <f t="shared" si="23"/>
        <v>0</v>
      </c>
      <c r="V251" s="19">
        <f t="shared" si="24"/>
        <v>0</v>
      </c>
    </row>
    <row r="252" spans="1:22" x14ac:dyDescent="0.25">
      <c r="A252" s="26">
        <f>Wellpath!E252</f>
        <v>0</v>
      </c>
      <c r="B252" s="22">
        <v>0</v>
      </c>
      <c r="C252" s="22">
        <v>0</v>
      </c>
      <c r="D252" s="22">
        <f>-COS(Wellpath!$L252) * SIN(Wellpath!$O252) / (Bfield * COS(Dip))</f>
        <v>0</v>
      </c>
      <c r="E252" s="20">
        <f>Model!$W$14*((drdp!B252+drdp!K252)*'MBXY-TI1S'!$B252+(drdp!E252+drdp!N252)*'MBXY-TI1S'!$C252+(drdp!H252+drdp!Q252)*'MBXY-TI1S'!$D252)</f>
        <v>0</v>
      </c>
      <c r="F252" s="20">
        <f>Model!$W$14*((drdp!C252+drdp!L252)*'MBXY-TI1S'!$B252+(drdp!F252+drdp!O252)*'MBXY-TI1S'!$C252+(drdp!I252+drdp!R252)*'MBXY-TI1S'!$D252)</f>
        <v>0</v>
      </c>
      <c r="G252" s="20">
        <f>Model!$W$14*((drdp!D252+drdp!M252)*'MBXY-TI1S'!$B252+(drdp!G252+drdp!P252)*'MBXY-TI1S'!$C252+(drdp!J252+drdp!S252)*'MBXY-TI1S'!$D252)</f>
        <v>0</v>
      </c>
      <c r="H252" s="18">
        <f>Model!$W$14*((drdp!B252)*'MBXY-TI1S'!$B252+(drdp!E252)*'MBXY-TI1S'!$C252+(drdp!H252)*'MBXY-TI1S'!$D252)</f>
        <v>0</v>
      </c>
      <c r="I252" s="18">
        <f>Model!$W$14*((drdp!C252)*'MBXY-TI1S'!$B252+(drdp!F252)*'MBXY-TI1S'!$C252+(drdp!I252)*'MBXY-TI1S'!$D252)</f>
        <v>0</v>
      </c>
      <c r="J252" s="18">
        <f>Model!$W$14*((drdp!D252)*'MBXY-TI1S'!$B252+(drdp!G252)*'MBXY-TI1S'!$C252+(drdp!J252)*'MBXY-TI1S'!$D252)</f>
        <v>0</v>
      </c>
      <c r="K252" s="21">
        <f>SUM(E$3:E251)+H252</f>
        <v>9.4624182520197025E-2</v>
      </c>
      <c r="L252" s="21">
        <f>SUM(F$3:F251)+I252</f>
        <v>0.65980102848703748</v>
      </c>
      <c r="M252" s="21">
        <f>SUM(G$3:G251)+J252</f>
        <v>0</v>
      </c>
      <c r="N252" s="21"/>
      <c r="O252" s="21"/>
      <c r="P252" s="21"/>
      <c r="Q252" s="19">
        <f t="shared" si="19"/>
        <v>8.9537359176155608E-3</v>
      </c>
      <c r="R252" s="19">
        <f t="shared" si="20"/>
        <v>0.43533739719255243</v>
      </c>
      <c r="S252" s="19">
        <f t="shared" si="21"/>
        <v>0</v>
      </c>
      <c r="T252" s="19">
        <f t="shared" si="22"/>
        <v>6.243313294657115E-2</v>
      </c>
      <c r="U252" s="19">
        <f t="shared" si="23"/>
        <v>0</v>
      </c>
      <c r="V252" s="19">
        <f t="shared" si="24"/>
        <v>0</v>
      </c>
    </row>
    <row r="253" spans="1:22" x14ac:dyDescent="0.25">
      <c r="A253" s="26">
        <f>Wellpath!E253</f>
        <v>0</v>
      </c>
      <c r="B253" s="22">
        <v>0</v>
      </c>
      <c r="C253" s="22">
        <v>0</v>
      </c>
      <c r="D253" s="22">
        <f>-COS(Wellpath!$L253) * SIN(Wellpath!$O253) / (Bfield * COS(Dip))</f>
        <v>0</v>
      </c>
      <c r="E253" s="20">
        <f>Model!$W$14*((drdp!B253+drdp!K253)*'MBXY-TI1S'!$B253+(drdp!E253+drdp!N253)*'MBXY-TI1S'!$C253+(drdp!H253+drdp!Q253)*'MBXY-TI1S'!$D253)</f>
        <v>0</v>
      </c>
      <c r="F253" s="20">
        <f>Model!$W$14*((drdp!C253+drdp!L253)*'MBXY-TI1S'!$B253+(drdp!F253+drdp!O253)*'MBXY-TI1S'!$C253+(drdp!I253+drdp!R253)*'MBXY-TI1S'!$D253)</f>
        <v>0</v>
      </c>
      <c r="G253" s="20">
        <f>Model!$W$14*((drdp!D253+drdp!M253)*'MBXY-TI1S'!$B253+(drdp!G253+drdp!P253)*'MBXY-TI1S'!$C253+(drdp!J253+drdp!S253)*'MBXY-TI1S'!$D253)</f>
        <v>0</v>
      </c>
      <c r="H253" s="18">
        <f>Model!$W$14*((drdp!B253)*'MBXY-TI1S'!$B253+(drdp!E253)*'MBXY-TI1S'!$C253+(drdp!H253)*'MBXY-TI1S'!$D253)</f>
        <v>0</v>
      </c>
      <c r="I253" s="18">
        <f>Model!$W$14*((drdp!C253)*'MBXY-TI1S'!$B253+(drdp!F253)*'MBXY-TI1S'!$C253+(drdp!I253)*'MBXY-TI1S'!$D253)</f>
        <v>0</v>
      </c>
      <c r="J253" s="18">
        <f>Model!$W$14*((drdp!D253)*'MBXY-TI1S'!$B253+(drdp!G253)*'MBXY-TI1S'!$C253+(drdp!J253)*'MBXY-TI1S'!$D253)</f>
        <v>0</v>
      </c>
      <c r="K253" s="21">
        <f>SUM(E$3:E252)+H253</f>
        <v>9.4624182520197025E-2</v>
      </c>
      <c r="L253" s="21">
        <f>SUM(F$3:F252)+I253</f>
        <v>0.65980102848703748</v>
      </c>
      <c r="M253" s="21">
        <f>SUM(G$3:G252)+J253</f>
        <v>0</v>
      </c>
      <c r="N253" s="21"/>
      <c r="O253" s="21"/>
      <c r="P253" s="21"/>
      <c r="Q253" s="19">
        <f t="shared" si="19"/>
        <v>8.9537359176155608E-3</v>
      </c>
      <c r="R253" s="19">
        <f t="shared" si="20"/>
        <v>0.43533739719255243</v>
      </c>
      <c r="S253" s="19">
        <f t="shared" si="21"/>
        <v>0</v>
      </c>
      <c r="T253" s="19">
        <f t="shared" si="22"/>
        <v>6.243313294657115E-2</v>
      </c>
      <c r="U253" s="19">
        <f t="shared" si="23"/>
        <v>0</v>
      </c>
      <c r="V253" s="19">
        <f t="shared" si="24"/>
        <v>0</v>
      </c>
    </row>
    <row r="254" spans="1:22" x14ac:dyDescent="0.25">
      <c r="A254" s="26">
        <f>Wellpath!E254</f>
        <v>0</v>
      </c>
      <c r="B254" s="22">
        <v>0</v>
      </c>
      <c r="C254" s="22">
        <v>0</v>
      </c>
      <c r="D254" s="22">
        <f>-COS(Wellpath!$L254) * SIN(Wellpath!$O254) / (Bfield * COS(Dip))</f>
        <v>0</v>
      </c>
      <c r="E254" s="20">
        <f>Model!$W$14*((drdp!B254+drdp!K254)*'MBXY-TI1S'!$B254+(drdp!E254+drdp!N254)*'MBXY-TI1S'!$C254+(drdp!H254+drdp!Q254)*'MBXY-TI1S'!$D254)</f>
        <v>0</v>
      </c>
      <c r="F254" s="20">
        <f>Model!$W$14*((drdp!C254+drdp!L254)*'MBXY-TI1S'!$B254+(drdp!F254+drdp!O254)*'MBXY-TI1S'!$C254+(drdp!I254+drdp!R254)*'MBXY-TI1S'!$D254)</f>
        <v>0</v>
      </c>
      <c r="G254" s="20">
        <f>Model!$W$14*((drdp!D254+drdp!M254)*'MBXY-TI1S'!$B254+(drdp!G254+drdp!P254)*'MBXY-TI1S'!$C254+(drdp!J254+drdp!S254)*'MBXY-TI1S'!$D254)</f>
        <v>0</v>
      </c>
      <c r="H254" s="18">
        <f>Model!$W$14*((drdp!B254)*'MBXY-TI1S'!$B254+(drdp!E254)*'MBXY-TI1S'!$C254+(drdp!H254)*'MBXY-TI1S'!$D254)</f>
        <v>0</v>
      </c>
      <c r="I254" s="18">
        <f>Model!$W$14*((drdp!C254)*'MBXY-TI1S'!$B254+(drdp!F254)*'MBXY-TI1S'!$C254+(drdp!I254)*'MBXY-TI1S'!$D254)</f>
        <v>0</v>
      </c>
      <c r="J254" s="18">
        <f>Model!$W$14*((drdp!D254)*'MBXY-TI1S'!$B254+(drdp!G254)*'MBXY-TI1S'!$C254+(drdp!J254)*'MBXY-TI1S'!$D254)</f>
        <v>0</v>
      </c>
      <c r="K254" s="21">
        <f>SUM(E$3:E253)+H254</f>
        <v>9.4624182520197025E-2</v>
      </c>
      <c r="L254" s="21">
        <f>SUM(F$3:F253)+I254</f>
        <v>0.65980102848703748</v>
      </c>
      <c r="M254" s="21">
        <f>SUM(G$3:G253)+J254</f>
        <v>0</v>
      </c>
      <c r="N254" s="21"/>
      <c r="O254" s="21"/>
      <c r="P254" s="21"/>
      <c r="Q254" s="19">
        <f t="shared" si="19"/>
        <v>8.9537359176155608E-3</v>
      </c>
      <c r="R254" s="19">
        <f t="shared" si="20"/>
        <v>0.43533739719255243</v>
      </c>
      <c r="S254" s="19">
        <f t="shared" si="21"/>
        <v>0</v>
      </c>
      <c r="T254" s="19">
        <f t="shared" si="22"/>
        <v>6.243313294657115E-2</v>
      </c>
      <c r="U254" s="19">
        <f t="shared" si="23"/>
        <v>0</v>
      </c>
      <c r="V254" s="19">
        <f t="shared" si="24"/>
        <v>0</v>
      </c>
    </row>
    <row r="255" spans="1:22" x14ac:dyDescent="0.25">
      <c r="A255" s="26">
        <f>Wellpath!E255</f>
        <v>0</v>
      </c>
      <c r="B255" s="22">
        <v>0</v>
      </c>
      <c r="C255" s="22">
        <v>0</v>
      </c>
      <c r="D255" s="22">
        <f>-COS(Wellpath!$L255) * SIN(Wellpath!$O255) / (Bfield * COS(Dip))</f>
        <v>0</v>
      </c>
      <c r="E255" s="20">
        <f>Model!$W$14*((drdp!B255+drdp!K255)*'MBXY-TI1S'!$B255+(drdp!E255+drdp!N255)*'MBXY-TI1S'!$C255+(drdp!H255+drdp!Q255)*'MBXY-TI1S'!$D255)</f>
        <v>0</v>
      </c>
      <c r="F255" s="20">
        <f>Model!$W$14*((drdp!C255+drdp!L255)*'MBXY-TI1S'!$B255+(drdp!F255+drdp!O255)*'MBXY-TI1S'!$C255+(drdp!I255+drdp!R255)*'MBXY-TI1S'!$D255)</f>
        <v>0</v>
      </c>
      <c r="G255" s="20">
        <f>Model!$W$14*((drdp!D255+drdp!M255)*'MBXY-TI1S'!$B255+(drdp!G255+drdp!P255)*'MBXY-TI1S'!$C255+(drdp!J255+drdp!S255)*'MBXY-TI1S'!$D255)</f>
        <v>0</v>
      </c>
      <c r="H255" s="18">
        <f>Model!$W$14*((drdp!B255)*'MBXY-TI1S'!$B255+(drdp!E255)*'MBXY-TI1S'!$C255+(drdp!H255)*'MBXY-TI1S'!$D255)</f>
        <v>0</v>
      </c>
      <c r="I255" s="18">
        <f>Model!$W$14*((drdp!C255)*'MBXY-TI1S'!$B255+(drdp!F255)*'MBXY-TI1S'!$C255+(drdp!I255)*'MBXY-TI1S'!$D255)</f>
        <v>0</v>
      </c>
      <c r="J255" s="18">
        <f>Model!$W$14*((drdp!D255)*'MBXY-TI1S'!$B255+(drdp!G255)*'MBXY-TI1S'!$C255+(drdp!J255)*'MBXY-TI1S'!$D255)</f>
        <v>0</v>
      </c>
      <c r="K255" s="21">
        <f>SUM(E$3:E254)+H255</f>
        <v>9.4624182520197025E-2</v>
      </c>
      <c r="L255" s="21">
        <f>SUM(F$3:F254)+I255</f>
        <v>0.65980102848703748</v>
      </c>
      <c r="M255" s="21">
        <f>SUM(G$3:G254)+J255</f>
        <v>0</v>
      </c>
      <c r="N255" s="21"/>
      <c r="O255" s="21"/>
      <c r="P255" s="21"/>
      <c r="Q255" s="19">
        <f t="shared" si="19"/>
        <v>8.9537359176155608E-3</v>
      </c>
      <c r="R255" s="19">
        <f t="shared" si="20"/>
        <v>0.43533739719255243</v>
      </c>
      <c r="S255" s="19">
        <f t="shared" si="21"/>
        <v>0</v>
      </c>
      <c r="T255" s="19">
        <f t="shared" si="22"/>
        <v>6.243313294657115E-2</v>
      </c>
      <c r="U255" s="19">
        <f t="shared" si="23"/>
        <v>0</v>
      </c>
      <c r="V255" s="19">
        <f t="shared" si="24"/>
        <v>0</v>
      </c>
    </row>
    <row r="256" spans="1:22" x14ac:dyDescent="0.25">
      <c r="A256" s="26">
        <f>Wellpath!E256</f>
        <v>0</v>
      </c>
      <c r="B256" s="22">
        <v>0</v>
      </c>
      <c r="C256" s="22">
        <v>0</v>
      </c>
      <c r="D256" s="22">
        <f>-COS(Wellpath!$L256) * SIN(Wellpath!$O256) / (Bfield * COS(Dip))</f>
        <v>0</v>
      </c>
      <c r="E256" s="20">
        <f>Model!$W$14*((drdp!B256+drdp!K256)*'MBXY-TI1S'!$B256+(drdp!E256+drdp!N256)*'MBXY-TI1S'!$C256+(drdp!H256+drdp!Q256)*'MBXY-TI1S'!$D256)</f>
        <v>0</v>
      </c>
      <c r="F256" s="20">
        <f>Model!$W$14*((drdp!C256+drdp!L256)*'MBXY-TI1S'!$B256+(drdp!F256+drdp!O256)*'MBXY-TI1S'!$C256+(drdp!I256+drdp!R256)*'MBXY-TI1S'!$D256)</f>
        <v>0</v>
      </c>
      <c r="G256" s="20">
        <f>Model!$W$14*((drdp!D256+drdp!M256)*'MBXY-TI1S'!$B256+(drdp!G256+drdp!P256)*'MBXY-TI1S'!$C256+(drdp!J256+drdp!S256)*'MBXY-TI1S'!$D256)</f>
        <v>0</v>
      </c>
      <c r="H256" s="18">
        <f>Model!$W$14*((drdp!B256)*'MBXY-TI1S'!$B256+(drdp!E256)*'MBXY-TI1S'!$C256+(drdp!H256)*'MBXY-TI1S'!$D256)</f>
        <v>0</v>
      </c>
      <c r="I256" s="18">
        <f>Model!$W$14*((drdp!C256)*'MBXY-TI1S'!$B256+(drdp!F256)*'MBXY-TI1S'!$C256+(drdp!I256)*'MBXY-TI1S'!$D256)</f>
        <v>0</v>
      </c>
      <c r="J256" s="18">
        <f>Model!$W$14*((drdp!D256)*'MBXY-TI1S'!$B256+(drdp!G256)*'MBXY-TI1S'!$C256+(drdp!J256)*'MBXY-TI1S'!$D256)</f>
        <v>0</v>
      </c>
      <c r="K256" s="21">
        <f>SUM(E$3:E255)+H256</f>
        <v>9.4624182520197025E-2</v>
      </c>
      <c r="L256" s="21">
        <f>SUM(F$3:F255)+I256</f>
        <v>0.65980102848703748</v>
      </c>
      <c r="M256" s="21">
        <f>SUM(G$3:G255)+J256</f>
        <v>0</v>
      </c>
      <c r="N256" s="21"/>
      <c r="O256" s="21"/>
      <c r="P256" s="21"/>
      <c r="Q256" s="19">
        <f t="shared" si="19"/>
        <v>8.9537359176155608E-3</v>
      </c>
      <c r="R256" s="19">
        <f t="shared" si="20"/>
        <v>0.43533739719255243</v>
      </c>
      <c r="S256" s="19">
        <f t="shared" si="21"/>
        <v>0</v>
      </c>
      <c r="T256" s="19">
        <f t="shared" si="22"/>
        <v>6.243313294657115E-2</v>
      </c>
      <c r="U256" s="19">
        <f t="shared" si="23"/>
        <v>0</v>
      </c>
      <c r="V256" s="19">
        <f t="shared" si="24"/>
        <v>0</v>
      </c>
    </row>
    <row r="257" spans="1:22" x14ac:dyDescent="0.25">
      <c r="A257" s="26">
        <f>Wellpath!E257</f>
        <v>0</v>
      </c>
      <c r="B257" s="22">
        <v>0</v>
      </c>
      <c r="C257" s="22">
        <v>0</v>
      </c>
      <c r="D257" s="22">
        <f>-COS(Wellpath!$L257) * SIN(Wellpath!$O257) / (Bfield * COS(Dip))</f>
        <v>0</v>
      </c>
      <c r="E257" s="20">
        <f>Model!$W$14*((drdp!B257+drdp!K257)*'MBXY-TI1S'!$B257+(drdp!E257+drdp!N257)*'MBXY-TI1S'!$C257+(drdp!H257+drdp!Q257)*'MBXY-TI1S'!$D257)</f>
        <v>0</v>
      </c>
      <c r="F257" s="20">
        <f>Model!$W$14*((drdp!C257+drdp!L257)*'MBXY-TI1S'!$B257+(drdp!F257+drdp!O257)*'MBXY-TI1S'!$C257+(drdp!I257+drdp!R257)*'MBXY-TI1S'!$D257)</f>
        <v>0</v>
      </c>
      <c r="G257" s="20">
        <f>Model!$W$14*((drdp!D257+drdp!M257)*'MBXY-TI1S'!$B257+(drdp!G257+drdp!P257)*'MBXY-TI1S'!$C257+(drdp!J257+drdp!S257)*'MBXY-TI1S'!$D257)</f>
        <v>0</v>
      </c>
      <c r="H257" s="18">
        <f>Model!$W$14*((drdp!B257)*'MBXY-TI1S'!$B257+(drdp!E257)*'MBXY-TI1S'!$C257+(drdp!H257)*'MBXY-TI1S'!$D257)</f>
        <v>0</v>
      </c>
      <c r="I257" s="18">
        <f>Model!$W$14*((drdp!C257)*'MBXY-TI1S'!$B257+(drdp!F257)*'MBXY-TI1S'!$C257+(drdp!I257)*'MBXY-TI1S'!$D257)</f>
        <v>0</v>
      </c>
      <c r="J257" s="18">
        <f>Model!$W$14*((drdp!D257)*'MBXY-TI1S'!$B257+(drdp!G257)*'MBXY-TI1S'!$C257+(drdp!J257)*'MBXY-TI1S'!$D257)</f>
        <v>0</v>
      </c>
      <c r="K257" s="21">
        <f>SUM(E$3:E256)+H257</f>
        <v>9.4624182520197025E-2</v>
      </c>
      <c r="L257" s="21">
        <f>SUM(F$3:F256)+I257</f>
        <v>0.65980102848703748</v>
      </c>
      <c r="M257" s="21">
        <f>SUM(G$3:G256)+J257</f>
        <v>0</v>
      </c>
      <c r="N257" s="21"/>
      <c r="O257" s="21"/>
      <c r="P257" s="21"/>
      <c r="Q257" s="19">
        <f t="shared" si="19"/>
        <v>8.9537359176155608E-3</v>
      </c>
      <c r="R257" s="19">
        <f t="shared" si="20"/>
        <v>0.43533739719255243</v>
      </c>
      <c r="S257" s="19">
        <f t="shared" si="21"/>
        <v>0</v>
      </c>
      <c r="T257" s="19">
        <f t="shared" si="22"/>
        <v>6.243313294657115E-2</v>
      </c>
      <c r="U257" s="19">
        <f t="shared" si="23"/>
        <v>0</v>
      </c>
      <c r="V257" s="19">
        <f t="shared" si="24"/>
        <v>0</v>
      </c>
    </row>
    <row r="258" spans="1:22" x14ac:dyDescent="0.25">
      <c r="A258" s="26">
        <f>Wellpath!E258</f>
        <v>0</v>
      </c>
      <c r="B258" s="22">
        <v>0</v>
      </c>
      <c r="C258" s="22">
        <v>0</v>
      </c>
      <c r="D258" s="22">
        <f>-COS(Wellpath!$L258) * SIN(Wellpath!$O258) / (Bfield * COS(Dip))</f>
        <v>0</v>
      </c>
      <c r="E258" s="20">
        <f>Model!$W$14*((drdp!B258+drdp!K258)*'MBXY-TI1S'!$B258+(drdp!E258+drdp!N258)*'MBXY-TI1S'!$C258+(drdp!H258+drdp!Q258)*'MBXY-TI1S'!$D258)</f>
        <v>0</v>
      </c>
      <c r="F258" s="20">
        <f>Model!$W$14*((drdp!C258+drdp!L258)*'MBXY-TI1S'!$B258+(drdp!F258+drdp!O258)*'MBXY-TI1S'!$C258+(drdp!I258+drdp!R258)*'MBXY-TI1S'!$D258)</f>
        <v>0</v>
      </c>
      <c r="G258" s="20">
        <f>Model!$W$14*((drdp!D258+drdp!M258)*'MBXY-TI1S'!$B258+(drdp!G258+drdp!P258)*'MBXY-TI1S'!$C258+(drdp!J258+drdp!S258)*'MBXY-TI1S'!$D258)</f>
        <v>0</v>
      </c>
      <c r="H258" s="18">
        <f>Model!$W$14*((drdp!B258)*'MBXY-TI1S'!$B258+(drdp!E258)*'MBXY-TI1S'!$C258+(drdp!H258)*'MBXY-TI1S'!$D258)</f>
        <v>0</v>
      </c>
      <c r="I258" s="18">
        <f>Model!$W$14*((drdp!C258)*'MBXY-TI1S'!$B258+(drdp!F258)*'MBXY-TI1S'!$C258+(drdp!I258)*'MBXY-TI1S'!$D258)</f>
        <v>0</v>
      </c>
      <c r="J258" s="18">
        <f>Model!$W$14*((drdp!D258)*'MBXY-TI1S'!$B258+(drdp!G258)*'MBXY-TI1S'!$C258+(drdp!J258)*'MBXY-TI1S'!$D258)</f>
        <v>0</v>
      </c>
      <c r="K258" s="21">
        <f>SUM(E$3:E257)+H258</f>
        <v>9.4624182520197025E-2</v>
      </c>
      <c r="L258" s="21">
        <f>SUM(F$3:F257)+I258</f>
        <v>0.65980102848703748</v>
      </c>
      <c r="M258" s="21">
        <f>SUM(G$3:G257)+J258</f>
        <v>0</v>
      </c>
      <c r="N258" s="21"/>
      <c r="O258" s="21"/>
      <c r="P258" s="21"/>
      <c r="Q258" s="19">
        <f t="shared" si="19"/>
        <v>8.9537359176155608E-3</v>
      </c>
      <c r="R258" s="19">
        <f t="shared" si="20"/>
        <v>0.43533739719255243</v>
      </c>
      <c r="S258" s="19">
        <f t="shared" si="21"/>
        <v>0</v>
      </c>
      <c r="T258" s="19">
        <f t="shared" si="22"/>
        <v>6.243313294657115E-2</v>
      </c>
      <c r="U258" s="19">
        <f t="shared" si="23"/>
        <v>0</v>
      </c>
      <c r="V258" s="19">
        <f t="shared" si="24"/>
        <v>0</v>
      </c>
    </row>
    <row r="259" spans="1:22" x14ac:dyDescent="0.25">
      <c r="A259" s="26">
        <f>Wellpath!E259</f>
        <v>0</v>
      </c>
      <c r="B259" s="22">
        <v>0</v>
      </c>
      <c r="C259" s="22">
        <v>0</v>
      </c>
      <c r="D259" s="22">
        <f>-COS(Wellpath!$L259) * SIN(Wellpath!$O259) / (Bfield * COS(Dip))</f>
        <v>0</v>
      </c>
      <c r="E259" s="20">
        <f>Model!$W$14*((drdp!B259+drdp!K259)*'MBXY-TI1S'!$B259+(drdp!E259+drdp!N259)*'MBXY-TI1S'!$C259+(drdp!H259+drdp!Q259)*'MBXY-TI1S'!$D259)</f>
        <v>0</v>
      </c>
      <c r="F259" s="20">
        <f>Model!$W$14*((drdp!C259+drdp!L259)*'MBXY-TI1S'!$B259+(drdp!F259+drdp!O259)*'MBXY-TI1S'!$C259+(drdp!I259+drdp!R259)*'MBXY-TI1S'!$D259)</f>
        <v>0</v>
      </c>
      <c r="G259" s="20">
        <f>Model!$W$14*((drdp!D259+drdp!M259)*'MBXY-TI1S'!$B259+(drdp!G259+drdp!P259)*'MBXY-TI1S'!$C259+(drdp!J259+drdp!S259)*'MBXY-TI1S'!$D259)</f>
        <v>0</v>
      </c>
      <c r="H259" s="18">
        <f>Model!$W$14*((drdp!B259)*'MBXY-TI1S'!$B259+(drdp!E259)*'MBXY-TI1S'!$C259+(drdp!H259)*'MBXY-TI1S'!$D259)</f>
        <v>0</v>
      </c>
      <c r="I259" s="18">
        <f>Model!$W$14*((drdp!C259)*'MBXY-TI1S'!$B259+(drdp!F259)*'MBXY-TI1S'!$C259+(drdp!I259)*'MBXY-TI1S'!$D259)</f>
        <v>0</v>
      </c>
      <c r="J259" s="18">
        <f>Model!$W$14*((drdp!D259)*'MBXY-TI1S'!$B259+(drdp!G259)*'MBXY-TI1S'!$C259+(drdp!J259)*'MBXY-TI1S'!$D259)</f>
        <v>0</v>
      </c>
      <c r="K259" s="21">
        <f>SUM(E$3:E258)+H259</f>
        <v>9.4624182520197025E-2</v>
      </c>
      <c r="L259" s="21">
        <f>SUM(F$3:F258)+I259</f>
        <v>0.65980102848703748</v>
      </c>
      <c r="M259" s="21">
        <f>SUM(G$3:G258)+J259</f>
        <v>0</v>
      </c>
      <c r="N259" s="21"/>
      <c r="O259" s="21"/>
      <c r="P259" s="21"/>
      <c r="Q259" s="19">
        <f t="shared" si="19"/>
        <v>8.9537359176155608E-3</v>
      </c>
      <c r="R259" s="19">
        <f t="shared" si="20"/>
        <v>0.43533739719255243</v>
      </c>
      <c r="S259" s="19">
        <f t="shared" si="21"/>
        <v>0</v>
      </c>
      <c r="T259" s="19">
        <f t="shared" si="22"/>
        <v>6.243313294657115E-2</v>
      </c>
      <c r="U259" s="19">
        <f t="shared" si="23"/>
        <v>0</v>
      </c>
      <c r="V259" s="19">
        <f t="shared" si="24"/>
        <v>0</v>
      </c>
    </row>
    <row r="260" spans="1:22" x14ac:dyDescent="0.25">
      <c r="A260" s="26">
        <f>Wellpath!E260</f>
        <v>0</v>
      </c>
      <c r="B260" s="22">
        <v>0</v>
      </c>
      <c r="C260" s="22">
        <v>0</v>
      </c>
      <c r="D260" s="22">
        <f>-COS(Wellpath!$L260) * SIN(Wellpath!$O260) / (Bfield * COS(Dip))</f>
        <v>0</v>
      </c>
      <c r="E260" s="20">
        <f>Model!$W$14*((drdp!B260+drdp!K260)*'MBXY-TI1S'!$B260+(drdp!E260+drdp!N260)*'MBXY-TI1S'!$C260+(drdp!H260+drdp!Q260)*'MBXY-TI1S'!$D260)</f>
        <v>0</v>
      </c>
      <c r="F260" s="20">
        <f>Model!$W$14*((drdp!C260+drdp!L260)*'MBXY-TI1S'!$B260+(drdp!F260+drdp!O260)*'MBXY-TI1S'!$C260+(drdp!I260+drdp!R260)*'MBXY-TI1S'!$D260)</f>
        <v>0</v>
      </c>
      <c r="G260" s="20">
        <f>Model!$W$14*((drdp!D260+drdp!M260)*'MBXY-TI1S'!$B260+(drdp!G260+drdp!P260)*'MBXY-TI1S'!$C260+(drdp!J260+drdp!S260)*'MBXY-TI1S'!$D260)</f>
        <v>0</v>
      </c>
      <c r="H260" s="18">
        <f>Model!$W$14*((drdp!B260)*'MBXY-TI1S'!$B260+(drdp!E260)*'MBXY-TI1S'!$C260+(drdp!H260)*'MBXY-TI1S'!$D260)</f>
        <v>0</v>
      </c>
      <c r="I260" s="18">
        <f>Model!$W$14*((drdp!C260)*'MBXY-TI1S'!$B260+(drdp!F260)*'MBXY-TI1S'!$C260+(drdp!I260)*'MBXY-TI1S'!$D260)</f>
        <v>0</v>
      </c>
      <c r="J260" s="18">
        <f>Model!$W$14*((drdp!D260)*'MBXY-TI1S'!$B260+(drdp!G260)*'MBXY-TI1S'!$C260+(drdp!J260)*'MBXY-TI1S'!$D260)</f>
        <v>0</v>
      </c>
      <c r="K260" s="21">
        <f>SUM(E$3:E259)+H260</f>
        <v>9.4624182520197025E-2</v>
      </c>
      <c r="L260" s="21">
        <f>SUM(F$3:F259)+I260</f>
        <v>0.65980102848703748</v>
      </c>
      <c r="M260" s="21">
        <f>SUM(G$3:G259)+J260</f>
        <v>0</v>
      </c>
      <c r="N260" s="21"/>
      <c r="O260" s="21"/>
      <c r="P260" s="21"/>
      <c r="Q260" s="19">
        <f t="shared" si="19"/>
        <v>8.9537359176155608E-3</v>
      </c>
      <c r="R260" s="19">
        <f t="shared" si="20"/>
        <v>0.43533739719255243</v>
      </c>
      <c r="S260" s="19">
        <f t="shared" si="21"/>
        <v>0</v>
      </c>
      <c r="T260" s="19">
        <f t="shared" si="22"/>
        <v>6.243313294657115E-2</v>
      </c>
      <c r="U260" s="19">
        <f t="shared" si="23"/>
        <v>0</v>
      </c>
      <c r="V260" s="19">
        <f t="shared" si="24"/>
        <v>0</v>
      </c>
    </row>
    <row r="261" spans="1:22" x14ac:dyDescent="0.25">
      <c r="A261" s="26">
        <f>Wellpath!E261</f>
        <v>0</v>
      </c>
      <c r="B261" s="22">
        <v>0</v>
      </c>
      <c r="C261" s="22">
        <v>0</v>
      </c>
      <c r="D261" s="22">
        <f>-COS(Wellpath!$L261) * SIN(Wellpath!$O261) / (Bfield * COS(Dip))</f>
        <v>0</v>
      </c>
      <c r="E261" s="20">
        <f>Model!$W$14*((drdp!B261+drdp!K261)*'MBXY-TI1S'!$B261+(drdp!E261+drdp!N261)*'MBXY-TI1S'!$C261+(drdp!H261+drdp!Q261)*'MBXY-TI1S'!$D261)</f>
        <v>0</v>
      </c>
      <c r="F261" s="20">
        <f>Model!$W$14*((drdp!C261+drdp!L261)*'MBXY-TI1S'!$B261+(drdp!F261+drdp!O261)*'MBXY-TI1S'!$C261+(drdp!I261+drdp!R261)*'MBXY-TI1S'!$D261)</f>
        <v>0</v>
      </c>
      <c r="G261" s="20">
        <f>Model!$W$14*((drdp!D261+drdp!M261)*'MBXY-TI1S'!$B261+(drdp!G261+drdp!P261)*'MBXY-TI1S'!$C261+(drdp!J261+drdp!S261)*'MBXY-TI1S'!$D261)</f>
        <v>0</v>
      </c>
      <c r="H261" s="18">
        <f>Model!$W$14*((drdp!B261)*'MBXY-TI1S'!$B261+(drdp!E261)*'MBXY-TI1S'!$C261+(drdp!H261)*'MBXY-TI1S'!$D261)</f>
        <v>0</v>
      </c>
      <c r="I261" s="18">
        <f>Model!$W$14*((drdp!C261)*'MBXY-TI1S'!$B261+(drdp!F261)*'MBXY-TI1S'!$C261+(drdp!I261)*'MBXY-TI1S'!$D261)</f>
        <v>0</v>
      </c>
      <c r="J261" s="18">
        <f>Model!$W$14*((drdp!D261)*'MBXY-TI1S'!$B261+(drdp!G261)*'MBXY-TI1S'!$C261+(drdp!J261)*'MBXY-TI1S'!$D261)</f>
        <v>0</v>
      </c>
      <c r="K261" s="21">
        <f>SUM(E$3:E260)+H261</f>
        <v>9.4624182520197025E-2</v>
      </c>
      <c r="L261" s="21">
        <f>SUM(F$3:F260)+I261</f>
        <v>0.65980102848703748</v>
      </c>
      <c r="M261" s="21">
        <f>SUM(G$3:G260)+J261</f>
        <v>0</v>
      </c>
      <c r="N261" s="21"/>
      <c r="O261" s="21"/>
      <c r="P261" s="21"/>
      <c r="Q261" s="19">
        <f t="shared" si="19"/>
        <v>8.9537359176155608E-3</v>
      </c>
      <c r="R261" s="19">
        <f t="shared" si="20"/>
        <v>0.43533739719255243</v>
      </c>
      <c r="S261" s="19">
        <f t="shared" si="21"/>
        <v>0</v>
      </c>
      <c r="T261" s="19">
        <f t="shared" si="22"/>
        <v>6.243313294657115E-2</v>
      </c>
      <c r="U261" s="19">
        <f t="shared" si="23"/>
        <v>0</v>
      </c>
      <c r="V261" s="19">
        <f t="shared" si="24"/>
        <v>0</v>
      </c>
    </row>
    <row r="262" spans="1:22" x14ac:dyDescent="0.25">
      <c r="A262" s="26">
        <f>Wellpath!E262</f>
        <v>0</v>
      </c>
      <c r="B262" s="22">
        <v>0</v>
      </c>
      <c r="C262" s="22">
        <v>0</v>
      </c>
      <c r="D262" s="22">
        <f>-COS(Wellpath!$L262) * SIN(Wellpath!$O262) / (Bfield * COS(Dip))</f>
        <v>0</v>
      </c>
      <c r="E262" s="20">
        <f>Model!$W$14*((drdp!B262+drdp!K262)*'MBXY-TI1S'!$B262+(drdp!E262+drdp!N262)*'MBXY-TI1S'!$C262+(drdp!H262+drdp!Q262)*'MBXY-TI1S'!$D262)</f>
        <v>0</v>
      </c>
      <c r="F262" s="20">
        <f>Model!$W$14*((drdp!C262+drdp!L262)*'MBXY-TI1S'!$B262+(drdp!F262+drdp!O262)*'MBXY-TI1S'!$C262+(drdp!I262+drdp!R262)*'MBXY-TI1S'!$D262)</f>
        <v>0</v>
      </c>
      <c r="G262" s="20">
        <f>Model!$W$14*((drdp!D262+drdp!M262)*'MBXY-TI1S'!$B262+(drdp!G262+drdp!P262)*'MBXY-TI1S'!$C262+(drdp!J262+drdp!S262)*'MBXY-TI1S'!$D262)</f>
        <v>0</v>
      </c>
      <c r="H262" s="18">
        <f>Model!$W$14*((drdp!B262)*'MBXY-TI1S'!$B262+(drdp!E262)*'MBXY-TI1S'!$C262+(drdp!H262)*'MBXY-TI1S'!$D262)</f>
        <v>0</v>
      </c>
      <c r="I262" s="18">
        <f>Model!$W$14*((drdp!C262)*'MBXY-TI1S'!$B262+(drdp!F262)*'MBXY-TI1S'!$C262+(drdp!I262)*'MBXY-TI1S'!$D262)</f>
        <v>0</v>
      </c>
      <c r="J262" s="18">
        <f>Model!$W$14*((drdp!D262)*'MBXY-TI1S'!$B262+(drdp!G262)*'MBXY-TI1S'!$C262+(drdp!J262)*'MBXY-TI1S'!$D262)</f>
        <v>0</v>
      </c>
      <c r="K262" s="21">
        <f>SUM(E$3:E261)+H262</f>
        <v>9.4624182520197025E-2</v>
      </c>
      <c r="L262" s="21">
        <f>SUM(F$3:F261)+I262</f>
        <v>0.65980102848703748</v>
      </c>
      <c r="M262" s="21">
        <f>SUM(G$3:G261)+J262</f>
        <v>0</v>
      </c>
      <c r="N262" s="21"/>
      <c r="O262" s="21"/>
      <c r="P262" s="21"/>
      <c r="Q262" s="19">
        <f t="shared" ref="Q262:Q270" si="25">K262^2</f>
        <v>8.9537359176155608E-3</v>
      </c>
      <c r="R262" s="19">
        <f t="shared" ref="R262:R270" si="26">L262^2</f>
        <v>0.43533739719255243</v>
      </c>
      <c r="S262" s="19">
        <f t="shared" ref="S262:S270" si="27">M262^2</f>
        <v>0</v>
      </c>
      <c r="T262" s="19">
        <f t="shared" ref="T262:T270" si="28">K262*L262</f>
        <v>6.243313294657115E-2</v>
      </c>
      <c r="U262" s="19">
        <f t="shared" ref="U262:U270" si="29">K262*M262</f>
        <v>0</v>
      </c>
      <c r="V262" s="19">
        <f t="shared" ref="V262:V270" si="30">L262*M262</f>
        <v>0</v>
      </c>
    </row>
    <row r="263" spans="1:22" x14ac:dyDescent="0.25">
      <c r="A263" s="26">
        <f>Wellpath!E263</f>
        <v>0</v>
      </c>
      <c r="B263" s="22">
        <v>0</v>
      </c>
      <c r="C263" s="22">
        <v>0</v>
      </c>
      <c r="D263" s="22">
        <f>-COS(Wellpath!$L263) * SIN(Wellpath!$O263) / (Bfield * COS(Dip))</f>
        <v>0</v>
      </c>
      <c r="E263" s="20">
        <f>Model!$W$14*((drdp!B263+drdp!K263)*'MBXY-TI1S'!$B263+(drdp!E263+drdp!N263)*'MBXY-TI1S'!$C263+(drdp!H263+drdp!Q263)*'MBXY-TI1S'!$D263)</f>
        <v>0</v>
      </c>
      <c r="F263" s="20">
        <f>Model!$W$14*((drdp!C263+drdp!L263)*'MBXY-TI1S'!$B263+(drdp!F263+drdp!O263)*'MBXY-TI1S'!$C263+(drdp!I263+drdp!R263)*'MBXY-TI1S'!$D263)</f>
        <v>0</v>
      </c>
      <c r="G263" s="20">
        <f>Model!$W$14*((drdp!D263+drdp!M263)*'MBXY-TI1S'!$B263+(drdp!G263+drdp!P263)*'MBXY-TI1S'!$C263+(drdp!J263+drdp!S263)*'MBXY-TI1S'!$D263)</f>
        <v>0</v>
      </c>
      <c r="H263" s="18">
        <f>Model!$W$14*((drdp!B263)*'MBXY-TI1S'!$B263+(drdp!E263)*'MBXY-TI1S'!$C263+(drdp!H263)*'MBXY-TI1S'!$D263)</f>
        <v>0</v>
      </c>
      <c r="I263" s="18">
        <f>Model!$W$14*((drdp!C263)*'MBXY-TI1S'!$B263+(drdp!F263)*'MBXY-TI1S'!$C263+(drdp!I263)*'MBXY-TI1S'!$D263)</f>
        <v>0</v>
      </c>
      <c r="J263" s="18">
        <f>Model!$W$14*((drdp!D263)*'MBXY-TI1S'!$B263+(drdp!G263)*'MBXY-TI1S'!$C263+(drdp!J263)*'MBXY-TI1S'!$D263)</f>
        <v>0</v>
      </c>
      <c r="K263" s="21">
        <f>SUM(E$3:E262)+H263</f>
        <v>9.4624182520197025E-2</v>
      </c>
      <c r="L263" s="21">
        <f>SUM(F$3:F262)+I263</f>
        <v>0.65980102848703748</v>
      </c>
      <c r="M263" s="21">
        <f>SUM(G$3:G262)+J263</f>
        <v>0</v>
      </c>
      <c r="N263" s="21"/>
      <c r="O263" s="21"/>
      <c r="P263" s="21"/>
      <c r="Q263" s="19">
        <f t="shared" si="25"/>
        <v>8.9537359176155608E-3</v>
      </c>
      <c r="R263" s="19">
        <f t="shared" si="26"/>
        <v>0.43533739719255243</v>
      </c>
      <c r="S263" s="19">
        <f t="shared" si="27"/>
        <v>0</v>
      </c>
      <c r="T263" s="19">
        <f t="shared" si="28"/>
        <v>6.243313294657115E-2</v>
      </c>
      <c r="U263" s="19">
        <f t="shared" si="29"/>
        <v>0</v>
      </c>
      <c r="V263" s="19">
        <f t="shared" si="30"/>
        <v>0</v>
      </c>
    </row>
    <row r="264" spans="1:22" x14ac:dyDescent="0.25">
      <c r="A264" s="26">
        <f>Wellpath!E264</f>
        <v>0</v>
      </c>
      <c r="B264" s="22">
        <v>0</v>
      </c>
      <c r="C264" s="22">
        <v>0</v>
      </c>
      <c r="D264" s="22">
        <f>-COS(Wellpath!$L264) * SIN(Wellpath!$O264) / (Bfield * COS(Dip))</f>
        <v>0</v>
      </c>
      <c r="E264" s="20">
        <f>Model!$W$14*((drdp!B264+drdp!K264)*'MBXY-TI1S'!$B264+(drdp!E264+drdp!N264)*'MBXY-TI1S'!$C264+(drdp!H264+drdp!Q264)*'MBXY-TI1S'!$D264)</f>
        <v>0</v>
      </c>
      <c r="F264" s="20">
        <f>Model!$W$14*((drdp!C264+drdp!L264)*'MBXY-TI1S'!$B264+(drdp!F264+drdp!O264)*'MBXY-TI1S'!$C264+(drdp!I264+drdp!R264)*'MBXY-TI1S'!$D264)</f>
        <v>0</v>
      </c>
      <c r="G264" s="20">
        <f>Model!$W$14*((drdp!D264+drdp!M264)*'MBXY-TI1S'!$B264+(drdp!G264+drdp!P264)*'MBXY-TI1S'!$C264+(drdp!J264+drdp!S264)*'MBXY-TI1S'!$D264)</f>
        <v>0</v>
      </c>
      <c r="H264" s="18">
        <f>Model!$W$14*((drdp!B264)*'MBXY-TI1S'!$B264+(drdp!E264)*'MBXY-TI1S'!$C264+(drdp!H264)*'MBXY-TI1S'!$D264)</f>
        <v>0</v>
      </c>
      <c r="I264" s="18">
        <f>Model!$W$14*((drdp!C264)*'MBXY-TI1S'!$B264+(drdp!F264)*'MBXY-TI1S'!$C264+(drdp!I264)*'MBXY-TI1S'!$D264)</f>
        <v>0</v>
      </c>
      <c r="J264" s="18">
        <f>Model!$W$14*((drdp!D264)*'MBXY-TI1S'!$B264+(drdp!G264)*'MBXY-TI1S'!$C264+(drdp!J264)*'MBXY-TI1S'!$D264)</f>
        <v>0</v>
      </c>
      <c r="K264" s="21">
        <f>SUM(E$3:E263)+H264</f>
        <v>9.4624182520197025E-2</v>
      </c>
      <c r="L264" s="21">
        <f>SUM(F$3:F263)+I264</f>
        <v>0.65980102848703748</v>
      </c>
      <c r="M264" s="21">
        <f>SUM(G$3:G263)+J264</f>
        <v>0</v>
      </c>
      <c r="N264" s="21"/>
      <c r="O264" s="21"/>
      <c r="P264" s="21"/>
      <c r="Q264" s="19">
        <f t="shared" si="25"/>
        <v>8.9537359176155608E-3</v>
      </c>
      <c r="R264" s="19">
        <f t="shared" si="26"/>
        <v>0.43533739719255243</v>
      </c>
      <c r="S264" s="19">
        <f t="shared" si="27"/>
        <v>0</v>
      </c>
      <c r="T264" s="19">
        <f t="shared" si="28"/>
        <v>6.243313294657115E-2</v>
      </c>
      <c r="U264" s="19">
        <f t="shared" si="29"/>
        <v>0</v>
      </c>
      <c r="V264" s="19">
        <f t="shared" si="30"/>
        <v>0</v>
      </c>
    </row>
    <row r="265" spans="1:22" x14ac:dyDescent="0.25">
      <c r="A265" s="26">
        <f>Wellpath!E265</f>
        <v>0</v>
      </c>
      <c r="B265" s="22">
        <v>0</v>
      </c>
      <c r="C265" s="22">
        <v>0</v>
      </c>
      <c r="D265" s="22">
        <f>-COS(Wellpath!$L265) * SIN(Wellpath!$O265) / (Bfield * COS(Dip))</f>
        <v>0</v>
      </c>
      <c r="E265" s="20">
        <f>Model!$W$14*((drdp!B265+drdp!K265)*'MBXY-TI1S'!$B265+(drdp!E265+drdp!N265)*'MBXY-TI1S'!$C265+(drdp!H265+drdp!Q265)*'MBXY-TI1S'!$D265)</f>
        <v>0</v>
      </c>
      <c r="F265" s="20">
        <f>Model!$W$14*((drdp!C265+drdp!L265)*'MBXY-TI1S'!$B265+(drdp!F265+drdp!O265)*'MBXY-TI1S'!$C265+(drdp!I265+drdp!R265)*'MBXY-TI1S'!$D265)</f>
        <v>0</v>
      </c>
      <c r="G265" s="20">
        <f>Model!$W$14*((drdp!D265+drdp!M265)*'MBXY-TI1S'!$B265+(drdp!G265+drdp!P265)*'MBXY-TI1S'!$C265+(drdp!J265+drdp!S265)*'MBXY-TI1S'!$D265)</f>
        <v>0</v>
      </c>
      <c r="H265" s="18">
        <f>Model!$W$14*((drdp!B265)*'MBXY-TI1S'!$B265+(drdp!E265)*'MBXY-TI1S'!$C265+(drdp!H265)*'MBXY-TI1S'!$D265)</f>
        <v>0</v>
      </c>
      <c r="I265" s="18">
        <f>Model!$W$14*((drdp!C265)*'MBXY-TI1S'!$B265+(drdp!F265)*'MBXY-TI1S'!$C265+(drdp!I265)*'MBXY-TI1S'!$D265)</f>
        <v>0</v>
      </c>
      <c r="J265" s="18">
        <f>Model!$W$14*((drdp!D265)*'MBXY-TI1S'!$B265+(drdp!G265)*'MBXY-TI1S'!$C265+(drdp!J265)*'MBXY-TI1S'!$D265)</f>
        <v>0</v>
      </c>
      <c r="K265" s="21">
        <f>SUM(E$3:E264)+H265</f>
        <v>9.4624182520197025E-2</v>
      </c>
      <c r="L265" s="21">
        <f>SUM(F$3:F264)+I265</f>
        <v>0.65980102848703748</v>
      </c>
      <c r="M265" s="21">
        <f>SUM(G$3:G264)+J265</f>
        <v>0</v>
      </c>
      <c r="N265" s="21"/>
      <c r="O265" s="21"/>
      <c r="P265" s="21"/>
      <c r="Q265" s="19">
        <f t="shared" si="25"/>
        <v>8.9537359176155608E-3</v>
      </c>
      <c r="R265" s="19">
        <f t="shared" si="26"/>
        <v>0.43533739719255243</v>
      </c>
      <c r="S265" s="19">
        <f t="shared" si="27"/>
        <v>0</v>
      </c>
      <c r="T265" s="19">
        <f t="shared" si="28"/>
        <v>6.243313294657115E-2</v>
      </c>
      <c r="U265" s="19">
        <f t="shared" si="29"/>
        <v>0</v>
      </c>
      <c r="V265" s="19">
        <f t="shared" si="30"/>
        <v>0</v>
      </c>
    </row>
    <row r="266" spans="1:22" x14ac:dyDescent="0.25">
      <c r="A266" s="26">
        <f>Wellpath!E266</f>
        <v>0</v>
      </c>
      <c r="B266" s="22">
        <v>0</v>
      </c>
      <c r="C266" s="22">
        <v>0</v>
      </c>
      <c r="D266" s="22">
        <f>-COS(Wellpath!$L266) * SIN(Wellpath!$O266) / (Bfield * COS(Dip))</f>
        <v>0</v>
      </c>
      <c r="E266" s="20">
        <f>Model!$W$14*((drdp!B266+drdp!K266)*'MBXY-TI1S'!$B266+(drdp!E266+drdp!N266)*'MBXY-TI1S'!$C266+(drdp!H266+drdp!Q266)*'MBXY-TI1S'!$D266)</f>
        <v>0</v>
      </c>
      <c r="F266" s="20">
        <f>Model!$W$14*((drdp!C266+drdp!L266)*'MBXY-TI1S'!$B266+(drdp!F266+drdp!O266)*'MBXY-TI1S'!$C266+(drdp!I266+drdp!R266)*'MBXY-TI1S'!$D266)</f>
        <v>0</v>
      </c>
      <c r="G266" s="20">
        <f>Model!$W$14*((drdp!D266+drdp!M266)*'MBXY-TI1S'!$B266+(drdp!G266+drdp!P266)*'MBXY-TI1S'!$C266+(drdp!J266+drdp!S266)*'MBXY-TI1S'!$D266)</f>
        <v>0</v>
      </c>
      <c r="H266" s="18">
        <f>Model!$W$14*((drdp!B266)*'MBXY-TI1S'!$B266+(drdp!E266)*'MBXY-TI1S'!$C266+(drdp!H266)*'MBXY-TI1S'!$D266)</f>
        <v>0</v>
      </c>
      <c r="I266" s="18">
        <f>Model!$W$14*((drdp!C266)*'MBXY-TI1S'!$B266+(drdp!F266)*'MBXY-TI1S'!$C266+(drdp!I266)*'MBXY-TI1S'!$D266)</f>
        <v>0</v>
      </c>
      <c r="J266" s="18">
        <f>Model!$W$14*((drdp!D266)*'MBXY-TI1S'!$B266+(drdp!G266)*'MBXY-TI1S'!$C266+(drdp!J266)*'MBXY-TI1S'!$D266)</f>
        <v>0</v>
      </c>
      <c r="K266" s="21">
        <f>SUM(E$3:E265)+H266</f>
        <v>9.4624182520197025E-2</v>
      </c>
      <c r="L266" s="21">
        <f>SUM(F$3:F265)+I266</f>
        <v>0.65980102848703748</v>
      </c>
      <c r="M266" s="21">
        <f>SUM(G$3:G265)+J266</f>
        <v>0</v>
      </c>
      <c r="N266" s="21"/>
      <c r="O266" s="21"/>
      <c r="P266" s="21"/>
      <c r="Q266" s="19">
        <f t="shared" si="25"/>
        <v>8.9537359176155608E-3</v>
      </c>
      <c r="R266" s="19">
        <f t="shared" si="26"/>
        <v>0.43533739719255243</v>
      </c>
      <c r="S266" s="19">
        <f t="shared" si="27"/>
        <v>0</v>
      </c>
      <c r="T266" s="19">
        <f t="shared" si="28"/>
        <v>6.243313294657115E-2</v>
      </c>
      <c r="U266" s="19">
        <f t="shared" si="29"/>
        <v>0</v>
      </c>
      <c r="V266" s="19">
        <f t="shared" si="30"/>
        <v>0</v>
      </c>
    </row>
    <row r="267" spans="1:22" x14ac:dyDescent="0.25">
      <c r="A267" s="26">
        <f>Wellpath!E267</f>
        <v>0</v>
      </c>
      <c r="B267" s="22">
        <v>0</v>
      </c>
      <c r="C267" s="22">
        <v>0</v>
      </c>
      <c r="D267" s="22">
        <f>-COS(Wellpath!$L267) * SIN(Wellpath!$O267) / (Bfield * COS(Dip))</f>
        <v>0</v>
      </c>
      <c r="E267" s="20">
        <f>Model!$W$14*((drdp!B267+drdp!K267)*'MBXY-TI1S'!$B267+(drdp!E267+drdp!N267)*'MBXY-TI1S'!$C267+(drdp!H267+drdp!Q267)*'MBXY-TI1S'!$D267)</f>
        <v>0</v>
      </c>
      <c r="F267" s="20">
        <f>Model!$W$14*((drdp!C267+drdp!L267)*'MBXY-TI1S'!$B267+(drdp!F267+drdp!O267)*'MBXY-TI1S'!$C267+(drdp!I267+drdp!R267)*'MBXY-TI1S'!$D267)</f>
        <v>0</v>
      </c>
      <c r="G267" s="20">
        <f>Model!$W$14*((drdp!D267+drdp!M267)*'MBXY-TI1S'!$B267+(drdp!G267+drdp!P267)*'MBXY-TI1S'!$C267+(drdp!J267+drdp!S267)*'MBXY-TI1S'!$D267)</f>
        <v>0</v>
      </c>
      <c r="H267" s="18">
        <f>Model!$W$14*((drdp!B267)*'MBXY-TI1S'!$B267+(drdp!E267)*'MBXY-TI1S'!$C267+(drdp!H267)*'MBXY-TI1S'!$D267)</f>
        <v>0</v>
      </c>
      <c r="I267" s="18">
        <f>Model!$W$14*((drdp!C267)*'MBXY-TI1S'!$B267+(drdp!F267)*'MBXY-TI1S'!$C267+(drdp!I267)*'MBXY-TI1S'!$D267)</f>
        <v>0</v>
      </c>
      <c r="J267" s="18">
        <f>Model!$W$14*((drdp!D267)*'MBXY-TI1S'!$B267+(drdp!G267)*'MBXY-TI1S'!$C267+(drdp!J267)*'MBXY-TI1S'!$D267)</f>
        <v>0</v>
      </c>
      <c r="K267" s="21">
        <f>SUM(E$3:E266)+H267</f>
        <v>9.4624182520197025E-2</v>
      </c>
      <c r="L267" s="21">
        <f>SUM(F$3:F266)+I267</f>
        <v>0.65980102848703748</v>
      </c>
      <c r="M267" s="21">
        <f>SUM(G$3:G266)+J267</f>
        <v>0</v>
      </c>
      <c r="N267" s="21"/>
      <c r="O267" s="21"/>
      <c r="P267" s="21"/>
      <c r="Q267" s="19">
        <f t="shared" si="25"/>
        <v>8.9537359176155608E-3</v>
      </c>
      <c r="R267" s="19">
        <f t="shared" si="26"/>
        <v>0.43533739719255243</v>
      </c>
      <c r="S267" s="19">
        <f t="shared" si="27"/>
        <v>0</v>
      </c>
      <c r="T267" s="19">
        <f t="shared" si="28"/>
        <v>6.243313294657115E-2</v>
      </c>
      <c r="U267" s="19">
        <f t="shared" si="29"/>
        <v>0</v>
      </c>
      <c r="V267" s="19">
        <f t="shared" si="30"/>
        <v>0</v>
      </c>
    </row>
    <row r="268" spans="1:22" x14ac:dyDescent="0.25">
      <c r="A268" s="26">
        <f>Wellpath!E268</f>
        <v>0</v>
      </c>
      <c r="B268" s="22">
        <v>0</v>
      </c>
      <c r="C268" s="22">
        <v>0</v>
      </c>
      <c r="D268" s="22">
        <f>-COS(Wellpath!$L268) * SIN(Wellpath!$O268) / (Bfield * COS(Dip))</f>
        <v>0</v>
      </c>
      <c r="E268" s="20">
        <f>Model!$W$14*((drdp!B268+drdp!K268)*'MBXY-TI1S'!$B268+(drdp!E268+drdp!N268)*'MBXY-TI1S'!$C268+(drdp!H268+drdp!Q268)*'MBXY-TI1S'!$D268)</f>
        <v>0</v>
      </c>
      <c r="F268" s="20">
        <f>Model!$W$14*((drdp!C268+drdp!L268)*'MBXY-TI1S'!$B268+(drdp!F268+drdp!O268)*'MBXY-TI1S'!$C268+(drdp!I268+drdp!R268)*'MBXY-TI1S'!$D268)</f>
        <v>0</v>
      </c>
      <c r="G268" s="20">
        <f>Model!$W$14*((drdp!D268+drdp!M268)*'MBXY-TI1S'!$B268+(drdp!G268+drdp!P268)*'MBXY-TI1S'!$C268+(drdp!J268+drdp!S268)*'MBXY-TI1S'!$D268)</f>
        <v>0</v>
      </c>
      <c r="H268" s="18">
        <f>Model!$W$14*((drdp!B268)*'MBXY-TI1S'!$B268+(drdp!E268)*'MBXY-TI1S'!$C268+(drdp!H268)*'MBXY-TI1S'!$D268)</f>
        <v>0</v>
      </c>
      <c r="I268" s="18">
        <f>Model!$W$14*((drdp!C268)*'MBXY-TI1S'!$B268+(drdp!F268)*'MBXY-TI1S'!$C268+(drdp!I268)*'MBXY-TI1S'!$D268)</f>
        <v>0</v>
      </c>
      <c r="J268" s="18">
        <f>Model!$W$14*((drdp!D268)*'MBXY-TI1S'!$B268+(drdp!G268)*'MBXY-TI1S'!$C268+(drdp!J268)*'MBXY-TI1S'!$D268)</f>
        <v>0</v>
      </c>
      <c r="K268" s="21">
        <f>SUM(E$3:E267)+H268</f>
        <v>9.4624182520197025E-2</v>
      </c>
      <c r="L268" s="21">
        <f>SUM(F$3:F267)+I268</f>
        <v>0.65980102848703748</v>
      </c>
      <c r="M268" s="21">
        <f>SUM(G$3:G267)+J268</f>
        <v>0</v>
      </c>
      <c r="N268" s="21"/>
      <c r="O268" s="21"/>
      <c r="P268" s="21"/>
      <c r="Q268" s="19">
        <f t="shared" si="25"/>
        <v>8.9537359176155608E-3</v>
      </c>
      <c r="R268" s="19">
        <f t="shared" si="26"/>
        <v>0.43533739719255243</v>
      </c>
      <c r="S268" s="19">
        <f t="shared" si="27"/>
        <v>0</v>
      </c>
      <c r="T268" s="19">
        <f t="shared" si="28"/>
        <v>6.243313294657115E-2</v>
      </c>
      <c r="U268" s="19">
        <f t="shared" si="29"/>
        <v>0</v>
      </c>
      <c r="V268" s="19">
        <f t="shared" si="30"/>
        <v>0</v>
      </c>
    </row>
    <row r="269" spans="1:22" x14ac:dyDescent="0.25">
      <c r="A269" s="26">
        <f>Wellpath!E269</f>
        <v>0</v>
      </c>
      <c r="B269" s="22">
        <v>0</v>
      </c>
      <c r="C269" s="22">
        <v>0</v>
      </c>
      <c r="D269" s="22">
        <f>-COS(Wellpath!$L269) * SIN(Wellpath!$O269) / (Bfield * COS(Dip))</f>
        <v>0</v>
      </c>
      <c r="E269" s="20">
        <f>Model!$W$14*((drdp!B269+drdp!K269)*'MBXY-TI1S'!$B269+(drdp!E269+drdp!N269)*'MBXY-TI1S'!$C269+(drdp!H269+drdp!Q269)*'MBXY-TI1S'!$D269)</f>
        <v>0</v>
      </c>
      <c r="F269" s="20">
        <f>Model!$W$14*((drdp!C269+drdp!L269)*'MBXY-TI1S'!$B269+(drdp!F269+drdp!O269)*'MBXY-TI1S'!$C269+(drdp!I269+drdp!R269)*'MBXY-TI1S'!$D269)</f>
        <v>0</v>
      </c>
      <c r="G269" s="20">
        <f>Model!$W$14*((drdp!D269+drdp!M269)*'MBXY-TI1S'!$B269+(drdp!G269+drdp!P269)*'MBXY-TI1S'!$C269+(drdp!J269+drdp!S269)*'MBXY-TI1S'!$D269)</f>
        <v>0</v>
      </c>
      <c r="H269" s="18">
        <f>Model!$W$14*((drdp!B269)*'MBXY-TI1S'!$B269+(drdp!E269)*'MBXY-TI1S'!$C269+(drdp!H269)*'MBXY-TI1S'!$D269)</f>
        <v>0</v>
      </c>
      <c r="I269" s="18">
        <f>Model!$W$14*((drdp!C269)*'MBXY-TI1S'!$B269+(drdp!F269)*'MBXY-TI1S'!$C269+(drdp!I269)*'MBXY-TI1S'!$D269)</f>
        <v>0</v>
      </c>
      <c r="J269" s="18">
        <f>Model!$W$14*((drdp!D269)*'MBXY-TI1S'!$B269+(drdp!G269)*'MBXY-TI1S'!$C269+(drdp!J269)*'MBXY-TI1S'!$D269)</f>
        <v>0</v>
      </c>
      <c r="K269" s="21">
        <f>SUM(E$3:E268)+H269</f>
        <v>9.4624182520197025E-2</v>
      </c>
      <c r="L269" s="21">
        <f>SUM(F$3:F268)+I269</f>
        <v>0.65980102848703748</v>
      </c>
      <c r="M269" s="21">
        <f>SUM(G$3:G268)+J269</f>
        <v>0</v>
      </c>
      <c r="N269" s="21"/>
      <c r="O269" s="21"/>
      <c r="P269" s="21"/>
      <c r="Q269" s="19">
        <f t="shared" si="25"/>
        <v>8.9537359176155608E-3</v>
      </c>
      <c r="R269" s="19">
        <f t="shared" si="26"/>
        <v>0.43533739719255243</v>
      </c>
      <c r="S269" s="19">
        <f t="shared" si="27"/>
        <v>0</v>
      </c>
      <c r="T269" s="19">
        <f t="shared" si="28"/>
        <v>6.243313294657115E-2</v>
      </c>
      <c r="U269" s="19">
        <f t="shared" si="29"/>
        <v>0</v>
      </c>
      <c r="V269" s="19">
        <f t="shared" si="30"/>
        <v>0</v>
      </c>
    </row>
    <row r="270" spans="1:22" x14ac:dyDescent="0.25">
      <c r="A270" s="26">
        <f>Wellpath!E270</f>
        <v>0</v>
      </c>
      <c r="B270" s="22">
        <v>0</v>
      </c>
      <c r="C270" s="22">
        <v>0</v>
      </c>
      <c r="D270" s="22">
        <f>-COS(Wellpath!$L270) * SIN(Wellpath!$O270) / (Bfield * COS(Dip))</f>
        <v>0</v>
      </c>
      <c r="E270" s="20">
        <f>Model!$W$14*((drdp!B270+drdp!K270)*'MBXY-TI1S'!$B270+(drdp!E270+drdp!N270)*'MBXY-TI1S'!$C270+(drdp!H270+drdp!Q270)*'MBXY-TI1S'!$D270)</f>
        <v>0</v>
      </c>
      <c r="F270" s="20">
        <f>Model!$W$14*((drdp!C270+drdp!L270)*'MBXY-TI1S'!$B270+(drdp!F270+drdp!O270)*'MBXY-TI1S'!$C270+(drdp!I270+drdp!R270)*'MBXY-TI1S'!$D270)</f>
        <v>0</v>
      </c>
      <c r="G270" s="20">
        <f>Model!$W$14*((drdp!D270+drdp!M270)*'MBXY-TI1S'!$B270+(drdp!G270+drdp!P270)*'MBXY-TI1S'!$C270+(drdp!J270+drdp!S270)*'MBXY-TI1S'!$D270)</f>
        <v>0</v>
      </c>
      <c r="H270" s="18">
        <f>Model!$W$14*((drdp!B270)*'MBXY-TI1S'!$B270+(drdp!E270)*'MBXY-TI1S'!$C270+(drdp!H270)*'MBXY-TI1S'!$D270)</f>
        <v>0</v>
      </c>
      <c r="I270" s="18">
        <f>Model!$W$14*((drdp!C270)*'MBXY-TI1S'!$B270+(drdp!F270)*'MBXY-TI1S'!$C270+(drdp!I270)*'MBXY-TI1S'!$D270)</f>
        <v>0</v>
      </c>
      <c r="J270" s="18">
        <f>Model!$W$14*((drdp!D270)*'MBXY-TI1S'!$B270+(drdp!G270)*'MBXY-TI1S'!$C270+(drdp!J270)*'MBXY-TI1S'!$D270)</f>
        <v>0</v>
      </c>
      <c r="K270" s="21">
        <f>SUM(E$3:E269)+H270</f>
        <v>9.4624182520197025E-2</v>
      </c>
      <c r="L270" s="21">
        <f>SUM(F$3:F269)+I270</f>
        <v>0.65980102848703748</v>
      </c>
      <c r="M270" s="21">
        <f>SUM(G$3:G269)+J270</f>
        <v>0</v>
      </c>
      <c r="N270" s="21"/>
      <c r="O270" s="21"/>
      <c r="P270" s="21"/>
      <c r="Q270" s="19">
        <f t="shared" si="25"/>
        <v>8.9537359176155608E-3</v>
      </c>
      <c r="R270" s="19">
        <f t="shared" si="26"/>
        <v>0.43533739719255243</v>
      </c>
      <c r="S270" s="19">
        <f t="shared" si="27"/>
        <v>0</v>
      </c>
      <c r="T270" s="19">
        <f t="shared" si="28"/>
        <v>6.243313294657115E-2</v>
      </c>
      <c r="U270" s="19">
        <f t="shared" si="29"/>
        <v>0</v>
      </c>
      <c r="V270" s="19">
        <f t="shared" si="30"/>
        <v>0</v>
      </c>
    </row>
    <row r="271" spans="1:22" x14ac:dyDescent="0.25">
      <c r="A271" s="26">
        <f>Wellpath!E271</f>
        <v>0</v>
      </c>
      <c r="B271" s="22">
        <v>0</v>
      </c>
      <c r="C271" s="22">
        <v>0</v>
      </c>
      <c r="D271" s="22">
        <f>-COS(Wellpath!$L271) * SIN(Wellpath!$O271) / (Bfield * COS(Dip))</f>
        <v>0</v>
      </c>
      <c r="E271" s="20">
        <f>Model!$W$14*((drdp!B271+drdp!K271)*'MBXY-TI1S'!$B271+(drdp!E271+drdp!N271)*'MBXY-TI1S'!$C271+(drdp!H271+drdp!Q271)*'MBXY-TI1S'!$D271)</f>
        <v>0</v>
      </c>
      <c r="F271" s="20">
        <f>Model!$W$14*((drdp!C271+drdp!L271)*'MBXY-TI1S'!$B271+(drdp!F271+drdp!O271)*'MBXY-TI1S'!$C271+(drdp!I271+drdp!R271)*'MBXY-TI1S'!$D271)</f>
        <v>0</v>
      </c>
      <c r="G271" s="20">
        <f>Model!$W$14*((drdp!D271+drdp!M271)*'MBXY-TI1S'!$B271+(drdp!G271+drdp!P271)*'MBXY-TI1S'!$C271+(drdp!J271+drdp!S271)*'MBXY-TI1S'!$D271)</f>
        <v>0</v>
      </c>
      <c r="H271" s="18">
        <f>Model!$W$14*((drdp!B271)*'MBXY-TI1S'!$B271+(drdp!E271)*'MBXY-TI1S'!$C271+(drdp!H271)*'MBXY-TI1S'!$D271)</f>
        <v>0</v>
      </c>
      <c r="I271" s="18">
        <f>Model!$W$14*((drdp!C271)*'MBXY-TI1S'!$B271+(drdp!F271)*'MBXY-TI1S'!$C271+(drdp!I271)*'MBXY-TI1S'!$D271)</f>
        <v>0</v>
      </c>
      <c r="J271" s="18">
        <f>Model!$W$14*((drdp!D271)*'MBXY-TI1S'!$B271+(drdp!G271)*'MBXY-TI1S'!$C271+(drdp!J271)*'MBXY-TI1S'!$D271)</f>
        <v>0</v>
      </c>
      <c r="K271" s="21">
        <f>SUM(E$3:E270)+H271</f>
        <v>9.4624182520197025E-2</v>
      </c>
      <c r="L271" s="21">
        <f>SUM(F$3:F270)+I271</f>
        <v>0.65980102848703748</v>
      </c>
      <c r="M271" s="21">
        <f>SUM(G$3:G270)+J271</f>
        <v>0</v>
      </c>
      <c r="N271" s="21"/>
      <c r="O271" s="21"/>
      <c r="P271" s="21"/>
      <c r="Q271" s="19">
        <f t="shared" ref="Q271" si="31">K271^2</f>
        <v>8.9537359176155608E-3</v>
      </c>
      <c r="R271" s="19">
        <f t="shared" ref="R271" si="32">L271^2</f>
        <v>0.43533739719255243</v>
      </c>
      <c r="S271" s="19">
        <f t="shared" ref="S271" si="33">M271^2</f>
        <v>0</v>
      </c>
      <c r="T271" s="19">
        <f t="shared" ref="T271" si="34">K271*L271</f>
        <v>6.243313294657115E-2</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39997558519241921"/>
  </sheetPr>
  <dimension ref="A1:W38"/>
  <sheetViews>
    <sheetView topLeftCell="C12" zoomScaleNormal="100" workbookViewId="0">
      <selection activeCell="H44" sqref="H44"/>
    </sheetView>
  </sheetViews>
  <sheetFormatPr defaultColWidth="9.140625" defaultRowHeight="15" x14ac:dyDescent="0.25"/>
  <cols>
    <col min="1" max="1" width="20.140625" style="42" customWidth="1"/>
    <col min="2" max="2" width="76.28515625" style="44" bestFit="1" customWidth="1"/>
    <col min="3" max="3" width="2.7109375" style="42" customWidth="1"/>
    <col min="4" max="4" width="2.5703125" style="43" bestFit="1" customWidth="1"/>
    <col min="5" max="5" width="8.140625" style="42" customWidth="1"/>
    <col min="6" max="6" width="26.5703125" style="42" bestFit="1" customWidth="1"/>
    <col min="7" max="7" width="4.7109375" style="42" bestFit="1" customWidth="1"/>
    <col min="8" max="8" width="20.7109375" style="42" bestFit="1" customWidth="1"/>
    <col min="9" max="9" width="5.28515625" style="42" bestFit="1" customWidth="1"/>
    <col min="10" max="10" width="8.5703125" style="42" bestFit="1" customWidth="1"/>
    <col min="11" max="11" width="4.7109375" style="43" bestFit="1" customWidth="1"/>
    <col min="12" max="12" width="4" style="43" bestFit="1" customWidth="1"/>
    <col min="13" max="15" width="2.28515625" style="43" bestFit="1" customWidth="1"/>
    <col min="16" max="16" width="16.140625" style="44" bestFit="1" customWidth="1"/>
    <col min="17" max="17" width="9.85546875" style="44" bestFit="1" customWidth="1"/>
    <col min="18" max="18" width="23.7109375" style="44" bestFit="1" customWidth="1"/>
    <col min="19" max="19" width="84" style="44" bestFit="1" customWidth="1"/>
    <col min="20" max="20" width="16.5703125" style="44" bestFit="1" customWidth="1"/>
    <col min="21" max="21" width="15.28515625" style="44" bestFit="1" customWidth="1"/>
    <col min="22" max="22" width="16" style="44" bestFit="1" customWidth="1"/>
    <col min="23" max="23" width="14.85546875" style="10" customWidth="1"/>
    <col min="24" max="16384" width="9.140625" style="10"/>
  </cols>
  <sheetData>
    <row r="1" spans="1:23" x14ac:dyDescent="0.25">
      <c r="A1" s="40" t="s">
        <v>72</v>
      </c>
      <c r="B1" s="41" t="s">
        <v>305</v>
      </c>
    </row>
    <row r="3" spans="1:23" ht="60" x14ac:dyDescent="0.25">
      <c r="A3" s="45" t="s">
        <v>73</v>
      </c>
      <c r="B3" s="46" t="s">
        <v>74</v>
      </c>
      <c r="D3" s="47" t="s">
        <v>75</v>
      </c>
      <c r="E3" s="48" t="s">
        <v>76</v>
      </c>
      <c r="F3" s="48" t="s">
        <v>77</v>
      </c>
      <c r="G3" s="48" t="s">
        <v>78</v>
      </c>
      <c r="H3" s="48" t="s">
        <v>79</v>
      </c>
      <c r="I3" s="48" t="s">
        <v>80</v>
      </c>
      <c r="J3" s="48" t="s">
        <v>16</v>
      </c>
      <c r="K3" s="49" t="s">
        <v>17</v>
      </c>
      <c r="L3" s="49" t="s">
        <v>81</v>
      </c>
      <c r="M3" s="49" t="s">
        <v>82</v>
      </c>
      <c r="N3" s="49" t="s">
        <v>83</v>
      </c>
      <c r="O3" s="49" t="s">
        <v>84</v>
      </c>
      <c r="P3" s="50" t="s">
        <v>85</v>
      </c>
      <c r="Q3" s="50" t="s">
        <v>86</v>
      </c>
      <c r="R3" s="50" t="s">
        <v>87</v>
      </c>
      <c r="S3" s="50" t="s">
        <v>88</v>
      </c>
      <c r="T3" s="50" t="s">
        <v>89</v>
      </c>
      <c r="U3" s="50" t="s">
        <v>90</v>
      </c>
      <c r="V3" s="51" t="s">
        <v>91</v>
      </c>
      <c r="W3" s="37" t="s">
        <v>161</v>
      </c>
    </row>
    <row r="4" spans="1:23" x14ac:dyDescent="0.25">
      <c r="A4" s="52" t="s">
        <v>92</v>
      </c>
      <c r="B4" s="53" t="s">
        <v>305</v>
      </c>
      <c r="D4" s="54">
        <v>1</v>
      </c>
      <c r="E4" s="55" t="s">
        <v>0</v>
      </c>
      <c r="F4" s="55" t="s">
        <v>93</v>
      </c>
      <c r="G4" s="55" t="s">
        <v>94</v>
      </c>
      <c r="H4" s="55" t="s">
        <v>95</v>
      </c>
      <c r="I4" s="55" t="s">
        <v>96</v>
      </c>
      <c r="J4" s="55">
        <v>0.35</v>
      </c>
      <c r="K4" s="56" t="s">
        <v>1</v>
      </c>
      <c r="L4" s="56" t="s">
        <v>68</v>
      </c>
      <c r="M4" s="56">
        <v>0</v>
      </c>
      <c r="N4" s="56">
        <v>0</v>
      </c>
      <c r="O4" s="56">
        <v>0</v>
      </c>
      <c r="P4" s="57"/>
      <c r="Q4" s="57">
        <v>1</v>
      </c>
      <c r="R4" s="57">
        <v>0</v>
      </c>
      <c r="S4" s="57">
        <v>0</v>
      </c>
      <c r="T4" s="58"/>
      <c r="U4" s="58"/>
      <c r="V4" s="53"/>
      <c r="W4" s="118">
        <f>J4</f>
        <v>0.35</v>
      </c>
    </row>
    <row r="5" spans="1:23" x14ac:dyDescent="0.25">
      <c r="A5" s="52" t="s">
        <v>97</v>
      </c>
      <c r="B5" s="53" t="s">
        <v>306</v>
      </c>
      <c r="D5" s="54">
        <v>2</v>
      </c>
      <c r="E5" s="55" t="s">
        <v>2</v>
      </c>
      <c r="F5" s="55" t="s">
        <v>98</v>
      </c>
      <c r="G5" s="55" t="s">
        <v>99</v>
      </c>
      <c r="H5" s="55" t="s">
        <v>95</v>
      </c>
      <c r="I5" s="55" t="s">
        <v>96</v>
      </c>
      <c r="J5" s="55">
        <v>5.5999999999999995E-4</v>
      </c>
      <c r="K5" s="56" t="s">
        <v>3</v>
      </c>
      <c r="L5" s="56" t="s">
        <v>69</v>
      </c>
      <c r="M5" s="56">
        <v>1</v>
      </c>
      <c r="N5" s="56">
        <v>0</v>
      </c>
      <c r="O5" s="56">
        <v>0</v>
      </c>
      <c r="P5" s="57"/>
      <c r="Q5" s="57" t="s">
        <v>64</v>
      </c>
      <c r="R5" s="57">
        <v>0</v>
      </c>
      <c r="S5" s="57">
        <v>0</v>
      </c>
      <c r="T5" s="58"/>
      <c r="U5" s="58"/>
      <c r="V5" s="53"/>
      <c r="W5" s="118">
        <f t="shared" ref="W5:W20" si="0">J5</f>
        <v>5.5999999999999995E-4</v>
      </c>
    </row>
    <row r="6" spans="1:23" x14ac:dyDescent="0.25">
      <c r="A6" s="52" t="s">
        <v>100</v>
      </c>
      <c r="B6" s="53">
        <v>5</v>
      </c>
      <c r="D6" s="54">
        <v>3</v>
      </c>
      <c r="E6" s="55" t="s">
        <v>4</v>
      </c>
      <c r="F6" s="55" t="s">
        <v>101</v>
      </c>
      <c r="G6" s="55" t="s">
        <v>102</v>
      </c>
      <c r="H6" s="55" t="s">
        <v>95</v>
      </c>
      <c r="I6" s="55" t="s">
        <v>96</v>
      </c>
      <c r="J6" s="55">
        <v>2.4999999999999999E-7</v>
      </c>
      <c r="K6" s="56" t="s">
        <v>5</v>
      </c>
      <c r="L6" s="56" t="s">
        <v>103</v>
      </c>
      <c r="M6" s="56">
        <v>1</v>
      </c>
      <c r="N6" s="56">
        <v>1</v>
      </c>
      <c r="O6" s="56">
        <v>1</v>
      </c>
      <c r="P6" s="57"/>
      <c r="Q6" s="57" t="s">
        <v>104</v>
      </c>
      <c r="R6" s="57">
        <v>0</v>
      </c>
      <c r="S6" s="57">
        <v>0</v>
      </c>
      <c r="T6" s="58"/>
      <c r="U6" s="58"/>
      <c r="V6" s="53"/>
      <c r="W6" s="118">
        <f t="shared" si="0"/>
        <v>2.4999999999999999E-7</v>
      </c>
    </row>
    <row r="7" spans="1:23" x14ac:dyDescent="0.25">
      <c r="A7" s="52" t="s">
        <v>105</v>
      </c>
      <c r="B7" s="59">
        <v>43740</v>
      </c>
      <c r="D7" s="54">
        <v>4</v>
      </c>
      <c r="E7" s="55" t="s">
        <v>189</v>
      </c>
      <c r="F7" s="55" t="s">
        <v>190</v>
      </c>
      <c r="G7" s="55" t="s">
        <v>191</v>
      </c>
      <c r="H7" s="55" t="s">
        <v>192</v>
      </c>
      <c r="I7" s="55" t="s">
        <v>106</v>
      </c>
      <c r="J7" s="55">
        <v>4.0000000000000001E-3</v>
      </c>
      <c r="K7" s="56" t="s">
        <v>6</v>
      </c>
      <c r="L7" s="56" t="s">
        <v>69</v>
      </c>
      <c r="M7" s="56">
        <v>1</v>
      </c>
      <c r="N7" s="56">
        <v>0</v>
      </c>
      <c r="O7" s="56">
        <v>0</v>
      </c>
      <c r="P7" s="57"/>
      <c r="Q7" s="57">
        <v>0</v>
      </c>
      <c r="R7" s="57" t="s">
        <v>193</v>
      </c>
      <c r="S7" s="57" t="s">
        <v>194</v>
      </c>
      <c r="T7" s="58"/>
      <c r="U7" s="58"/>
      <c r="V7" s="53"/>
      <c r="W7" s="118">
        <f t="shared" si="0"/>
        <v>4.0000000000000001E-3</v>
      </c>
    </row>
    <row r="8" spans="1:23" x14ac:dyDescent="0.25">
      <c r="A8" s="52" t="s">
        <v>108</v>
      </c>
      <c r="B8" s="53" t="s">
        <v>195</v>
      </c>
      <c r="D8" s="54">
        <v>5</v>
      </c>
      <c r="E8" s="55" t="s">
        <v>196</v>
      </c>
      <c r="F8" s="55" t="s">
        <v>190</v>
      </c>
      <c r="G8" s="55" t="s">
        <v>197</v>
      </c>
      <c r="H8" s="55" t="s">
        <v>192</v>
      </c>
      <c r="I8" s="55" t="s">
        <v>106</v>
      </c>
      <c r="J8" s="55">
        <v>4.0000000000000001E-3</v>
      </c>
      <c r="K8" s="56" t="s">
        <v>6</v>
      </c>
      <c r="L8" s="56" t="s">
        <v>69</v>
      </c>
      <c r="M8" s="56">
        <v>1</v>
      </c>
      <c r="N8" s="56">
        <v>0</v>
      </c>
      <c r="O8" s="56">
        <v>0</v>
      </c>
      <c r="P8" s="57" t="s">
        <v>107</v>
      </c>
      <c r="Q8" s="57">
        <v>0</v>
      </c>
      <c r="R8" s="57">
        <v>0</v>
      </c>
      <c r="S8" s="57" t="s">
        <v>198</v>
      </c>
      <c r="T8" s="58" t="s">
        <v>199</v>
      </c>
      <c r="U8" s="58" t="s">
        <v>200</v>
      </c>
      <c r="V8" s="53">
        <v>0</v>
      </c>
      <c r="W8" s="118">
        <f t="shared" si="0"/>
        <v>4.0000000000000001E-3</v>
      </c>
    </row>
    <row r="9" spans="1:23" x14ac:dyDescent="0.25">
      <c r="A9" s="52" t="s">
        <v>109</v>
      </c>
      <c r="B9" s="53" t="s">
        <v>201</v>
      </c>
      <c r="D9" s="54">
        <v>6</v>
      </c>
      <c r="E9" s="55" t="s">
        <v>7</v>
      </c>
      <c r="F9" s="55" t="s">
        <v>110</v>
      </c>
      <c r="G9" s="55" t="s">
        <v>7</v>
      </c>
      <c r="H9" s="55" t="s">
        <v>111</v>
      </c>
      <c r="I9" s="55" t="s">
        <v>106</v>
      </c>
      <c r="J9" s="55">
        <v>4.0000000000000001E-3</v>
      </c>
      <c r="K9" s="56" t="s">
        <v>6</v>
      </c>
      <c r="L9" s="56" t="s">
        <v>69</v>
      </c>
      <c r="M9" s="56">
        <v>1</v>
      </c>
      <c r="N9" s="56">
        <v>0</v>
      </c>
      <c r="O9" s="56">
        <v>0</v>
      </c>
      <c r="P9" s="57"/>
      <c r="Q9" s="57">
        <v>0</v>
      </c>
      <c r="R9" s="57" t="s">
        <v>112</v>
      </c>
      <c r="S9" s="57" t="s">
        <v>113</v>
      </c>
      <c r="T9" s="58"/>
      <c r="U9" s="58"/>
      <c r="V9" s="53"/>
      <c r="W9" s="118">
        <f t="shared" si="0"/>
        <v>4.0000000000000001E-3</v>
      </c>
    </row>
    <row r="10" spans="1:23" x14ac:dyDescent="0.25">
      <c r="A10" s="52" t="s">
        <v>114</v>
      </c>
      <c r="B10" s="53" t="s">
        <v>74</v>
      </c>
      <c r="D10" s="54">
        <v>7</v>
      </c>
      <c r="E10" s="55" t="s">
        <v>202</v>
      </c>
      <c r="F10" s="55" t="s">
        <v>203</v>
      </c>
      <c r="G10" s="55" t="s">
        <v>204</v>
      </c>
      <c r="H10" s="55" t="s">
        <v>192</v>
      </c>
      <c r="I10" s="55" t="s">
        <v>106</v>
      </c>
      <c r="J10" s="55">
        <v>5.0000000000000001E-4</v>
      </c>
      <c r="K10" s="56" t="s">
        <v>3</v>
      </c>
      <c r="L10" s="56" t="s">
        <v>69</v>
      </c>
      <c r="M10" s="56">
        <v>1</v>
      </c>
      <c r="N10" s="56">
        <v>0</v>
      </c>
      <c r="O10" s="56">
        <v>0</v>
      </c>
      <c r="P10" s="57"/>
      <c r="Q10" s="57">
        <v>0</v>
      </c>
      <c r="R10" s="57" t="s">
        <v>205</v>
      </c>
      <c r="S10" s="57" t="s">
        <v>206</v>
      </c>
      <c r="T10" s="58"/>
      <c r="U10" s="58"/>
      <c r="V10" s="53"/>
      <c r="W10" s="118">
        <f t="shared" si="0"/>
        <v>5.0000000000000001E-4</v>
      </c>
    </row>
    <row r="11" spans="1:23" x14ac:dyDescent="0.25">
      <c r="A11" s="52" t="s">
        <v>115</v>
      </c>
      <c r="B11" s="53" t="s">
        <v>116</v>
      </c>
      <c r="D11" s="54">
        <v>8</v>
      </c>
      <c r="E11" s="55" t="s">
        <v>207</v>
      </c>
      <c r="F11" s="55" t="s">
        <v>203</v>
      </c>
      <c r="G11" s="55" t="s">
        <v>208</v>
      </c>
      <c r="H11" s="55" t="s">
        <v>192</v>
      </c>
      <c r="I11" s="55" t="s">
        <v>106</v>
      </c>
      <c r="J11" s="55">
        <v>5.0000000000000001E-4</v>
      </c>
      <c r="K11" s="56" t="s">
        <v>3</v>
      </c>
      <c r="L11" s="56" t="s">
        <v>69</v>
      </c>
      <c r="M11" s="56">
        <v>1</v>
      </c>
      <c r="N11" s="56">
        <v>0</v>
      </c>
      <c r="O11" s="56">
        <v>0</v>
      </c>
      <c r="P11" s="57"/>
      <c r="Q11" s="57">
        <v>0</v>
      </c>
      <c r="R11" s="57" t="s">
        <v>209</v>
      </c>
      <c r="S11" s="57" t="s">
        <v>210</v>
      </c>
      <c r="T11" s="58"/>
      <c r="U11" s="58"/>
      <c r="V11" s="53"/>
      <c r="W11" s="118">
        <f t="shared" si="0"/>
        <v>5.0000000000000001E-4</v>
      </c>
    </row>
    <row r="12" spans="1:23" x14ac:dyDescent="0.25">
      <c r="A12" s="52" t="s">
        <v>117</v>
      </c>
      <c r="B12" s="53" t="s">
        <v>211</v>
      </c>
      <c r="D12" s="54">
        <v>9</v>
      </c>
      <c r="E12" s="55" t="s">
        <v>212</v>
      </c>
      <c r="F12" s="55" t="s">
        <v>203</v>
      </c>
      <c r="G12" s="55" t="s">
        <v>213</v>
      </c>
      <c r="H12" s="55" t="s">
        <v>192</v>
      </c>
      <c r="I12" s="55" t="s">
        <v>106</v>
      </c>
      <c r="J12" s="55">
        <v>5.0000000000000001E-4</v>
      </c>
      <c r="K12" s="56" t="s">
        <v>3</v>
      </c>
      <c r="L12" s="56" t="s">
        <v>69</v>
      </c>
      <c r="M12" s="56">
        <v>1</v>
      </c>
      <c r="N12" s="56">
        <v>0</v>
      </c>
      <c r="O12" s="56">
        <v>0</v>
      </c>
      <c r="P12" s="57"/>
      <c r="Q12" s="57">
        <v>0</v>
      </c>
      <c r="R12" s="57">
        <v>0</v>
      </c>
      <c r="S12" s="57" t="s">
        <v>214</v>
      </c>
      <c r="T12" s="58"/>
      <c r="U12" s="58"/>
      <c r="V12" s="53"/>
      <c r="W12" s="118">
        <f t="shared" si="0"/>
        <v>5.0000000000000001E-4</v>
      </c>
    </row>
    <row r="13" spans="1:23" x14ac:dyDescent="0.25">
      <c r="A13" s="52" t="s">
        <v>121</v>
      </c>
      <c r="B13" s="53"/>
      <c r="D13" s="54">
        <v>10</v>
      </c>
      <c r="E13" s="55" t="s">
        <v>8</v>
      </c>
      <c r="F13" s="55" t="s">
        <v>118</v>
      </c>
      <c r="G13" s="55" t="s">
        <v>8</v>
      </c>
      <c r="H13" s="55" t="s">
        <v>111</v>
      </c>
      <c r="I13" s="55" t="s">
        <v>106</v>
      </c>
      <c r="J13" s="55">
        <v>5.0000000000000001E-4</v>
      </c>
      <c r="K13" s="56" t="s">
        <v>3</v>
      </c>
      <c r="L13" s="56" t="s">
        <v>69</v>
      </c>
      <c r="M13" s="56">
        <v>1</v>
      </c>
      <c r="N13" s="56">
        <v>0</v>
      </c>
      <c r="O13" s="56">
        <v>0</v>
      </c>
      <c r="P13" s="57"/>
      <c r="Q13" s="57">
        <v>0</v>
      </c>
      <c r="R13" s="57" t="s">
        <v>119</v>
      </c>
      <c r="S13" s="57" t="s">
        <v>120</v>
      </c>
      <c r="T13" s="58"/>
      <c r="U13" s="58"/>
      <c r="V13" s="53"/>
      <c r="W13" s="118">
        <f t="shared" si="0"/>
        <v>5.0000000000000001E-4</v>
      </c>
    </row>
    <row r="14" spans="1:23" x14ac:dyDescent="0.25">
      <c r="A14" s="52" t="s">
        <v>122</v>
      </c>
      <c r="B14" s="53"/>
      <c r="D14" s="54">
        <v>11</v>
      </c>
      <c r="E14" s="55" t="s">
        <v>215</v>
      </c>
      <c r="F14" s="55" t="s">
        <v>216</v>
      </c>
      <c r="G14" s="55" t="s">
        <v>217</v>
      </c>
      <c r="H14" s="55" t="s">
        <v>192</v>
      </c>
      <c r="I14" s="55" t="s">
        <v>106</v>
      </c>
      <c r="J14" s="55">
        <v>70</v>
      </c>
      <c r="K14" s="56" t="s">
        <v>9</v>
      </c>
      <c r="L14" s="56" t="s">
        <v>69</v>
      </c>
      <c r="M14" s="56">
        <v>1</v>
      </c>
      <c r="N14" s="56">
        <v>0</v>
      </c>
      <c r="O14" s="56">
        <v>0</v>
      </c>
      <c r="P14" s="57"/>
      <c r="Q14" s="57">
        <v>0</v>
      </c>
      <c r="R14" s="57">
        <v>0</v>
      </c>
      <c r="S14" s="57" t="s">
        <v>218</v>
      </c>
      <c r="T14" s="58"/>
      <c r="U14" s="58"/>
      <c r="V14" s="53"/>
      <c r="W14" s="118">
        <f t="shared" si="0"/>
        <v>70</v>
      </c>
    </row>
    <row r="15" spans="1:23" x14ac:dyDescent="0.25">
      <c r="A15" s="52" t="s">
        <v>123</v>
      </c>
      <c r="B15" s="53" t="s">
        <v>219</v>
      </c>
      <c r="D15" s="54">
        <v>12</v>
      </c>
      <c r="E15" s="55" t="s">
        <v>220</v>
      </c>
      <c r="F15" s="55" t="s">
        <v>216</v>
      </c>
      <c r="G15" s="55" t="s">
        <v>221</v>
      </c>
      <c r="H15" s="55" t="s">
        <v>192</v>
      </c>
      <c r="I15" s="55" t="s">
        <v>106</v>
      </c>
      <c r="J15" s="55">
        <v>70</v>
      </c>
      <c r="K15" s="56" t="s">
        <v>9</v>
      </c>
      <c r="L15" s="56" t="s">
        <v>69</v>
      </c>
      <c r="M15" s="56">
        <v>1</v>
      </c>
      <c r="N15" s="56">
        <v>0</v>
      </c>
      <c r="O15" s="56">
        <v>0</v>
      </c>
      <c r="P15" s="57"/>
      <c r="Q15" s="57">
        <v>0</v>
      </c>
      <c r="R15" s="57">
        <v>0</v>
      </c>
      <c r="S15" s="57" t="s">
        <v>222</v>
      </c>
      <c r="T15" s="58"/>
      <c r="U15" s="58"/>
      <c r="V15" s="53"/>
      <c r="W15" s="118">
        <f t="shared" si="0"/>
        <v>70</v>
      </c>
    </row>
    <row r="16" spans="1:23" x14ac:dyDescent="0.25">
      <c r="A16" s="52" t="s">
        <v>126</v>
      </c>
      <c r="B16" s="53" t="s">
        <v>74</v>
      </c>
      <c r="D16" s="54">
        <v>13</v>
      </c>
      <c r="E16" s="55" t="s">
        <v>10</v>
      </c>
      <c r="F16" s="55" t="s">
        <v>124</v>
      </c>
      <c r="G16" s="55" t="s">
        <v>10</v>
      </c>
      <c r="H16" s="55" t="s">
        <v>111</v>
      </c>
      <c r="I16" s="55" t="s">
        <v>106</v>
      </c>
      <c r="J16" s="55">
        <v>70</v>
      </c>
      <c r="K16" s="56" t="s">
        <v>9</v>
      </c>
      <c r="L16" s="56" t="s">
        <v>69</v>
      </c>
      <c r="M16" s="56">
        <v>1</v>
      </c>
      <c r="N16" s="56">
        <v>0</v>
      </c>
      <c r="O16" s="56">
        <v>0</v>
      </c>
      <c r="P16" s="57"/>
      <c r="Q16" s="57">
        <v>0</v>
      </c>
      <c r="R16" s="57">
        <v>0</v>
      </c>
      <c r="S16" s="57" t="s">
        <v>125</v>
      </c>
      <c r="T16" s="58"/>
      <c r="U16" s="58"/>
      <c r="V16" s="53"/>
      <c r="W16" s="118">
        <f t="shared" si="0"/>
        <v>70</v>
      </c>
    </row>
    <row r="17" spans="1:23" x14ac:dyDescent="0.25">
      <c r="A17" s="52" t="s">
        <v>127</v>
      </c>
      <c r="B17" s="53" t="s">
        <v>223</v>
      </c>
      <c r="D17" s="54">
        <v>14</v>
      </c>
      <c r="E17" s="55" t="s">
        <v>224</v>
      </c>
      <c r="F17" s="55" t="s">
        <v>225</v>
      </c>
      <c r="G17" s="55" t="s">
        <v>226</v>
      </c>
      <c r="H17" s="55" t="s">
        <v>192</v>
      </c>
      <c r="I17" s="55" t="s">
        <v>106</v>
      </c>
      <c r="J17" s="55">
        <v>1.6000000000000001E-3</v>
      </c>
      <c r="K17" s="56" t="s">
        <v>3</v>
      </c>
      <c r="L17" s="56" t="s">
        <v>69</v>
      </c>
      <c r="M17" s="56">
        <v>1</v>
      </c>
      <c r="N17" s="56">
        <v>0</v>
      </c>
      <c r="O17" s="56">
        <v>0</v>
      </c>
      <c r="P17" s="57"/>
      <c r="Q17" s="57">
        <v>0</v>
      </c>
      <c r="R17" s="57">
        <v>0</v>
      </c>
      <c r="S17" s="57" t="s">
        <v>227</v>
      </c>
      <c r="T17" s="58"/>
      <c r="U17" s="58"/>
      <c r="V17" s="53"/>
      <c r="W17" s="118">
        <f t="shared" si="0"/>
        <v>1.6000000000000001E-3</v>
      </c>
    </row>
    <row r="18" spans="1:23" x14ac:dyDescent="0.25">
      <c r="A18" s="52" t="s">
        <v>128</v>
      </c>
      <c r="B18" s="53" t="s">
        <v>129</v>
      </c>
      <c r="D18" s="54">
        <v>15</v>
      </c>
      <c r="E18" s="55" t="s">
        <v>228</v>
      </c>
      <c r="F18" s="55" t="s">
        <v>225</v>
      </c>
      <c r="G18" s="55" t="s">
        <v>229</v>
      </c>
      <c r="H18" s="55" t="s">
        <v>192</v>
      </c>
      <c r="I18" s="55" t="s">
        <v>106</v>
      </c>
      <c r="J18" s="55">
        <v>1.6000000000000001E-3</v>
      </c>
      <c r="K18" s="56" t="s">
        <v>3</v>
      </c>
      <c r="L18" s="56" t="s">
        <v>69</v>
      </c>
      <c r="M18" s="56">
        <v>1</v>
      </c>
      <c r="N18" s="56">
        <v>0</v>
      </c>
      <c r="O18" s="56">
        <v>0</v>
      </c>
      <c r="P18" s="57"/>
      <c r="Q18" s="57">
        <v>0</v>
      </c>
      <c r="R18" s="57">
        <v>0</v>
      </c>
      <c r="S18" s="57" t="s">
        <v>230</v>
      </c>
      <c r="T18" s="58"/>
      <c r="U18" s="58"/>
      <c r="V18" s="53"/>
      <c r="W18" s="118">
        <f t="shared" si="0"/>
        <v>1.6000000000000001E-3</v>
      </c>
    </row>
    <row r="19" spans="1:23" x14ac:dyDescent="0.25">
      <c r="A19" s="52" t="s">
        <v>132</v>
      </c>
      <c r="B19" s="53" t="s">
        <v>133</v>
      </c>
      <c r="D19" s="54">
        <v>16</v>
      </c>
      <c r="E19" s="55" t="s">
        <v>231</v>
      </c>
      <c r="F19" s="55" t="s">
        <v>225</v>
      </c>
      <c r="G19" s="55" t="s">
        <v>232</v>
      </c>
      <c r="H19" s="55" t="s">
        <v>192</v>
      </c>
      <c r="I19" s="55" t="s">
        <v>106</v>
      </c>
      <c r="J19" s="55">
        <v>1.6000000000000001E-3</v>
      </c>
      <c r="K19" s="56" t="s">
        <v>3</v>
      </c>
      <c r="L19" s="56" t="s">
        <v>69</v>
      </c>
      <c r="M19" s="56">
        <v>1</v>
      </c>
      <c r="N19" s="56">
        <v>0</v>
      </c>
      <c r="O19" s="56">
        <v>0</v>
      </c>
      <c r="P19" s="57"/>
      <c r="Q19" s="57">
        <v>0</v>
      </c>
      <c r="R19" s="57">
        <v>0</v>
      </c>
      <c r="S19" s="57" t="s">
        <v>233</v>
      </c>
      <c r="T19" s="58"/>
      <c r="U19" s="58"/>
      <c r="V19" s="53"/>
      <c r="W19" s="118">
        <f t="shared" si="0"/>
        <v>1.6000000000000001E-3</v>
      </c>
    </row>
    <row r="20" spans="1:23" x14ac:dyDescent="0.25">
      <c r="A20" s="52" t="s">
        <v>136</v>
      </c>
      <c r="B20" s="53" t="s">
        <v>129</v>
      </c>
      <c r="D20" s="54">
        <v>17</v>
      </c>
      <c r="E20" s="55" t="s">
        <v>11</v>
      </c>
      <c r="F20" s="55" t="s">
        <v>130</v>
      </c>
      <c r="G20" s="55" t="s">
        <v>11</v>
      </c>
      <c r="H20" s="55" t="s">
        <v>111</v>
      </c>
      <c r="I20" s="55" t="s">
        <v>106</v>
      </c>
      <c r="J20" s="55">
        <v>1.6000000000000001E-3</v>
      </c>
      <c r="K20" s="56" t="s">
        <v>3</v>
      </c>
      <c r="L20" s="56" t="s">
        <v>69</v>
      </c>
      <c r="M20" s="56">
        <v>1</v>
      </c>
      <c r="N20" s="56">
        <v>0</v>
      </c>
      <c r="O20" s="56">
        <v>0</v>
      </c>
      <c r="P20" s="57"/>
      <c r="Q20" s="57">
        <v>0</v>
      </c>
      <c r="R20" s="57">
        <v>0</v>
      </c>
      <c r="S20" s="57" t="s">
        <v>131</v>
      </c>
      <c r="T20" s="58"/>
      <c r="U20" s="58"/>
      <c r="V20" s="53"/>
      <c r="W20" s="118">
        <f t="shared" si="0"/>
        <v>1.6000000000000001E-3</v>
      </c>
    </row>
    <row r="21" spans="1:23" x14ac:dyDescent="0.25">
      <c r="A21" s="52" t="s">
        <v>139</v>
      </c>
      <c r="B21" s="53" t="s">
        <v>74</v>
      </c>
      <c r="D21" s="54">
        <v>18</v>
      </c>
      <c r="E21" s="55" t="s">
        <v>281</v>
      </c>
      <c r="F21" s="55" t="s">
        <v>282</v>
      </c>
      <c r="G21" s="55" t="s">
        <v>134</v>
      </c>
      <c r="H21" s="55" t="s">
        <v>95</v>
      </c>
      <c r="I21" s="55" t="s">
        <v>135</v>
      </c>
      <c r="J21" s="55">
        <v>0.16</v>
      </c>
      <c r="K21" s="56" t="s">
        <v>12</v>
      </c>
      <c r="L21" s="56" t="s">
        <v>103</v>
      </c>
      <c r="M21" s="56">
        <v>1</v>
      </c>
      <c r="N21" s="56">
        <v>1</v>
      </c>
      <c r="O21" s="56">
        <v>1</v>
      </c>
      <c r="P21" s="57"/>
      <c r="Q21" s="57">
        <v>0</v>
      </c>
      <c r="R21" s="57">
        <v>0</v>
      </c>
      <c r="S21" s="57">
        <v>1</v>
      </c>
      <c r="T21" s="58"/>
      <c r="U21" s="58"/>
      <c r="V21" s="53"/>
      <c r="W21" s="119">
        <f>RADIANS(J21)</f>
        <v>2.7925268031909274E-3</v>
      </c>
    </row>
    <row r="22" spans="1:23" x14ac:dyDescent="0.25">
      <c r="A22" s="60" t="s">
        <v>141</v>
      </c>
      <c r="B22" s="53"/>
      <c r="D22" s="54">
        <v>19</v>
      </c>
      <c r="E22" s="55" t="s">
        <v>283</v>
      </c>
      <c r="F22" s="55" t="s">
        <v>284</v>
      </c>
      <c r="G22" s="55" t="s">
        <v>134</v>
      </c>
      <c r="H22" s="55" t="s">
        <v>95</v>
      </c>
      <c r="I22" s="55" t="s">
        <v>135</v>
      </c>
      <c r="J22" s="55">
        <v>0.24</v>
      </c>
      <c r="K22" s="56" t="s">
        <v>12</v>
      </c>
      <c r="L22" s="56" t="s">
        <v>103</v>
      </c>
      <c r="M22" s="56">
        <v>1</v>
      </c>
      <c r="N22" s="56">
        <v>1</v>
      </c>
      <c r="O22" s="56">
        <v>1</v>
      </c>
      <c r="P22" s="57"/>
      <c r="Q22" s="57">
        <v>0</v>
      </c>
      <c r="R22" s="57">
        <v>0</v>
      </c>
      <c r="S22" s="57">
        <v>1</v>
      </c>
      <c r="T22" s="58"/>
      <c r="U22" s="58"/>
      <c r="V22" s="53"/>
      <c r="W22" s="119">
        <f>RADIANS(J22)</f>
        <v>4.1887902047863905E-3</v>
      </c>
    </row>
    <row r="23" spans="1:23" x14ac:dyDescent="0.25">
      <c r="A23" s="61" t="s">
        <v>143</v>
      </c>
      <c r="B23" s="62">
        <v>3</v>
      </c>
      <c r="D23" s="54">
        <v>20</v>
      </c>
      <c r="E23" s="55" t="s">
        <v>285</v>
      </c>
      <c r="F23" s="55" t="s">
        <v>286</v>
      </c>
      <c r="G23" s="55" t="s">
        <v>134</v>
      </c>
      <c r="H23" s="55" t="s">
        <v>95</v>
      </c>
      <c r="I23" s="55" t="s">
        <v>135</v>
      </c>
      <c r="J23" s="55">
        <v>0.21</v>
      </c>
      <c r="K23" s="56" t="s">
        <v>12</v>
      </c>
      <c r="L23" s="56" t="s">
        <v>103</v>
      </c>
      <c r="M23" s="56">
        <v>1</v>
      </c>
      <c r="N23" s="56">
        <v>1</v>
      </c>
      <c r="O23" s="56">
        <v>1</v>
      </c>
      <c r="P23" s="57"/>
      <c r="Q23" s="57">
        <v>0</v>
      </c>
      <c r="R23" s="57">
        <v>0</v>
      </c>
      <c r="S23" s="57">
        <v>1</v>
      </c>
      <c r="T23" s="58"/>
      <c r="U23" s="58"/>
      <c r="V23" s="53"/>
      <c r="W23" s="119">
        <f>RADIANS(J23)</f>
        <v>3.6651914291880921E-3</v>
      </c>
    </row>
    <row r="24" spans="1:23" x14ac:dyDescent="0.25">
      <c r="A24" s="61" t="s">
        <v>274</v>
      </c>
      <c r="B24" s="62">
        <v>5.7261499999999995E-4</v>
      </c>
      <c r="D24" s="54">
        <v>21</v>
      </c>
      <c r="E24" s="55" t="s">
        <v>287</v>
      </c>
      <c r="F24" s="55" t="s">
        <v>288</v>
      </c>
      <c r="G24" s="55" t="s">
        <v>134</v>
      </c>
      <c r="H24" s="55" t="s">
        <v>95</v>
      </c>
      <c r="I24" s="55" t="s">
        <v>135</v>
      </c>
      <c r="J24" s="55">
        <v>0.05</v>
      </c>
      <c r="K24" s="56" t="s">
        <v>12</v>
      </c>
      <c r="L24" s="56" t="s">
        <v>103</v>
      </c>
      <c r="M24" s="56">
        <v>1</v>
      </c>
      <c r="N24" s="56">
        <v>1</v>
      </c>
      <c r="O24" s="56">
        <v>1</v>
      </c>
      <c r="P24" s="57"/>
      <c r="Q24" s="57">
        <v>0</v>
      </c>
      <c r="R24" s="57">
        <v>0</v>
      </c>
      <c r="S24" s="57">
        <v>1</v>
      </c>
      <c r="T24" s="58"/>
      <c r="U24" s="58"/>
      <c r="V24" s="53"/>
      <c r="W24" s="119">
        <f>RADIANS(J24)</f>
        <v>8.726646259971648E-4</v>
      </c>
    </row>
    <row r="25" spans="1:23" x14ac:dyDescent="0.25">
      <c r="D25" s="54">
        <v>22</v>
      </c>
      <c r="E25" s="55" t="s">
        <v>234</v>
      </c>
      <c r="F25" s="55" t="s">
        <v>235</v>
      </c>
      <c r="G25" s="55" t="s">
        <v>134</v>
      </c>
      <c r="H25" s="55" t="s">
        <v>95</v>
      </c>
      <c r="I25" s="55" t="s">
        <v>135</v>
      </c>
      <c r="J25" s="55">
        <v>0.1</v>
      </c>
      <c r="K25" s="56" t="s">
        <v>12</v>
      </c>
      <c r="L25" s="56" t="s">
        <v>68</v>
      </c>
      <c r="M25" s="56">
        <v>0</v>
      </c>
      <c r="N25" s="56">
        <v>0</v>
      </c>
      <c r="O25" s="56">
        <v>0</v>
      </c>
      <c r="P25" s="57"/>
      <c r="Q25" s="57">
        <v>0</v>
      </c>
      <c r="R25" s="57">
        <v>0</v>
      </c>
      <c r="S25" s="57">
        <v>1</v>
      </c>
      <c r="T25" s="58"/>
      <c r="U25" s="58"/>
      <c r="V25" s="53"/>
      <c r="W25" s="119">
        <f t="shared" ref="W25:W30" si="1">RADIANS(J25)</f>
        <v>1.7453292519943296E-3</v>
      </c>
    </row>
    <row r="26" spans="1:23" x14ac:dyDescent="0.25">
      <c r="D26" s="54">
        <v>23</v>
      </c>
      <c r="E26" s="55" t="s">
        <v>289</v>
      </c>
      <c r="F26" s="55" t="s">
        <v>290</v>
      </c>
      <c r="G26" s="55" t="s">
        <v>137</v>
      </c>
      <c r="H26" s="55" t="s">
        <v>95</v>
      </c>
      <c r="I26" s="55" t="s">
        <v>135</v>
      </c>
      <c r="J26" s="55">
        <v>2350</v>
      </c>
      <c r="K26" s="56" t="s">
        <v>13</v>
      </c>
      <c r="L26" s="56" t="s">
        <v>103</v>
      </c>
      <c r="M26" s="56">
        <v>1</v>
      </c>
      <c r="N26" s="56">
        <v>1</v>
      </c>
      <c r="O26" s="56">
        <v>1</v>
      </c>
      <c r="P26" s="57"/>
      <c r="Q26" s="57">
        <v>0</v>
      </c>
      <c r="R26" s="57">
        <v>0</v>
      </c>
      <c r="S26" s="57" t="s">
        <v>138</v>
      </c>
      <c r="T26" s="58"/>
      <c r="U26" s="58"/>
      <c r="V26" s="53"/>
      <c r="W26" s="119">
        <f t="shared" si="1"/>
        <v>41.015237421866743</v>
      </c>
    </row>
    <row r="27" spans="1:23" x14ac:dyDescent="0.25">
      <c r="D27" s="54">
        <v>24</v>
      </c>
      <c r="E27" s="55" t="s">
        <v>291</v>
      </c>
      <c r="F27" s="55" t="s">
        <v>292</v>
      </c>
      <c r="G27" s="55" t="s">
        <v>137</v>
      </c>
      <c r="H27" s="55" t="s">
        <v>95</v>
      </c>
      <c r="I27" s="55" t="s">
        <v>135</v>
      </c>
      <c r="J27" s="55">
        <v>3359</v>
      </c>
      <c r="K27" s="56" t="s">
        <v>13</v>
      </c>
      <c r="L27" s="56" t="s">
        <v>103</v>
      </c>
      <c r="M27" s="56">
        <v>1</v>
      </c>
      <c r="N27" s="56">
        <v>1</v>
      </c>
      <c r="O27" s="56">
        <v>1</v>
      </c>
      <c r="P27" s="57"/>
      <c r="Q27" s="57">
        <v>0</v>
      </c>
      <c r="R27" s="57">
        <v>0</v>
      </c>
      <c r="S27" s="57" t="s">
        <v>138</v>
      </c>
      <c r="T27" s="58"/>
      <c r="U27" s="58"/>
      <c r="V27" s="53"/>
      <c r="W27" s="119">
        <f t="shared" si="1"/>
        <v>58.62560957448953</v>
      </c>
    </row>
    <row r="28" spans="1:23" x14ac:dyDescent="0.25">
      <c r="D28" s="54">
        <v>25</v>
      </c>
      <c r="E28" s="55" t="s">
        <v>293</v>
      </c>
      <c r="F28" s="55" t="s">
        <v>294</v>
      </c>
      <c r="G28" s="55" t="s">
        <v>137</v>
      </c>
      <c r="H28" s="55" t="s">
        <v>95</v>
      </c>
      <c r="I28" s="55" t="s">
        <v>135</v>
      </c>
      <c r="J28" s="55">
        <v>2840</v>
      </c>
      <c r="K28" s="56" t="s">
        <v>13</v>
      </c>
      <c r="L28" s="56" t="s">
        <v>103</v>
      </c>
      <c r="M28" s="56">
        <v>1</v>
      </c>
      <c r="N28" s="56">
        <v>1</v>
      </c>
      <c r="O28" s="56">
        <v>1</v>
      </c>
      <c r="P28" s="57"/>
      <c r="Q28" s="57">
        <v>0</v>
      </c>
      <c r="R28" s="57">
        <v>0</v>
      </c>
      <c r="S28" s="57" t="s">
        <v>138</v>
      </c>
      <c r="T28" s="58"/>
      <c r="U28" s="58"/>
      <c r="V28" s="53"/>
      <c r="W28" s="119">
        <f t="shared" si="1"/>
        <v>49.567350756638959</v>
      </c>
    </row>
    <row r="29" spans="1:23" x14ac:dyDescent="0.25">
      <c r="D29" s="54">
        <v>26</v>
      </c>
      <c r="E29" s="55" t="s">
        <v>295</v>
      </c>
      <c r="F29" s="55" t="s">
        <v>296</v>
      </c>
      <c r="G29" s="55" t="s">
        <v>137</v>
      </c>
      <c r="H29" s="55" t="s">
        <v>95</v>
      </c>
      <c r="I29" s="55" t="s">
        <v>135</v>
      </c>
      <c r="J29" s="55">
        <v>356</v>
      </c>
      <c r="K29" s="56" t="s">
        <v>13</v>
      </c>
      <c r="L29" s="56" t="s">
        <v>103</v>
      </c>
      <c r="M29" s="56">
        <v>1</v>
      </c>
      <c r="N29" s="56">
        <v>1</v>
      </c>
      <c r="O29" s="56">
        <v>1</v>
      </c>
      <c r="P29" s="57"/>
      <c r="Q29" s="57">
        <v>0</v>
      </c>
      <c r="R29" s="57">
        <v>0</v>
      </c>
      <c r="S29" s="57" t="s">
        <v>138</v>
      </c>
      <c r="T29" s="58"/>
      <c r="U29" s="58"/>
      <c r="V29" s="53"/>
      <c r="W29" s="119">
        <f t="shared" si="1"/>
        <v>6.213372137099813</v>
      </c>
    </row>
    <row r="30" spans="1:23" x14ac:dyDescent="0.25">
      <c r="D30" s="54">
        <v>27</v>
      </c>
      <c r="E30" s="55" t="s">
        <v>236</v>
      </c>
      <c r="F30" s="55" t="s">
        <v>237</v>
      </c>
      <c r="G30" s="55" t="s">
        <v>137</v>
      </c>
      <c r="H30" s="55" t="s">
        <v>95</v>
      </c>
      <c r="I30" s="55" t="s">
        <v>135</v>
      </c>
      <c r="J30" s="55">
        <v>3000</v>
      </c>
      <c r="K30" s="56" t="s">
        <v>13</v>
      </c>
      <c r="L30" s="56" t="s">
        <v>68</v>
      </c>
      <c r="M30" s="56">
        <v>0</v>
      </c>
      <c r="N30" s="56">
        <v>0</v>
      </c>
      <c r="O30" s="56">
        <v>0</v>
      </c>
      <c r="P30" s="57"/>
      <c r="Q30" s="57">
        <v>0</v>
      </c>
      <c r="R30" s="57">
        <v>0</v>
      </c>
      <c r="S30" s="57" t="s">
        <v>138</v>
      </c>
      <c r="T30" s="58"/>
      <c r="U30" s="58"/>
      <c r="V30" s="53"/>
      <c r="W30" s="119">
        <f t="shared" si="1"/>
        <v>52.359877559829883</v>
      </c>
    </row>
    <row r="31" spans="1:23" x14ac:dyDescent="0.25">
      <c r="D31" s="54">
        <v>28</v>
      </c>
      <c r="E31" s="55" t="s">
        <v>238</v>
      </c>
      <c r="F31" s="55" t="s">
        <v>142</v>
      </c>
      <c r="G31" s="55" t="s">
        <v>238</v>
      </c>
      <c r="H31" s="55" t="s">
        <v>239</v>
      </c>
      <c r="I31" s="55" t="s">
        <v>140</v>
      </c>
      <c r="J31" s="55">
        <v>220</v>
      </c>
      <c r="K31" s="56" t="s">
        <v>9</v>
      </c>
      <c r="L31" s="56" t="s">
        <v>69</v>
      </c>
      <c r="M31" s="56">
        <v>1</v>
      </c>
      <c r="N31" s="56">
        <v>0</v>
      </c>
      <c r="O31" s="56">
        <v>0</v>
      </c>
      <c r="P31" s="57"/>
      <c r="Q31" s="57">
        <v>0</v>
      </c>
      <c r="R31" s="57">
        <v>0</v>
      </c>
      <c r="S31" s="57" t="s">
        <v>240</v>
      </c>
      <c r="T31" s="58"/>
      <c r="U31" s="58"/>
      <c r="V31" s="53"/>
      <c r="W31" s="119">
        <f>J31</f>
        <v>220</v>
      </c>
    </row>
    <row r="32" spans="1:23" x14ac:dyDescent="0.25">
      <c r="D32" s="54">
        <v>29</v>
      </c>
      <c r="E32" s="55" t="s">
        <v>275</v>
      </c>
      <c r="F32" s="55" t="s">
        <v>276</v>
      </c>
      <c r="G32" s="55" t="s">
        <v>275</v>
      </c>
      <c r="H32" s="55" t="s">
        <v>277</v>
      </c>
      <c r="I32" s="55" t="s">
        <v>144</v>
      </c>
      <c r="J32" s="55">
        <v>0.2</v>
      </c>
      <c r="K32" s="56" t="s">
        <v>12</v>
      </c>
      <c r="L32" s="56" t="s">
        <v>69</v>
      </c>
      <c r="M32" s="56">
        <v>1</v>
      </c>
      <c r="N32" s="56">
        <v>0</v>
      </c>
      <c r="O32" s="56">
        <v>0</v>
      </c>
      <c r="P32" s="57"/>
      <c r="Q32" s="57">
        <v>0</v>
      </c>
      <c r="R32" s="57" t="s">
        <v>278</v>
      </c>
      <c r="S32" s="57">
        <v>0</v>
      </c>
      <c r="T32" s="58"/>
      <c r="U32" s="58"/>
      <c r="V32" s="53"/>
      <c r="W32" s="119">
        <f t="shared" ref="W32:W36" si="2">RADIANS(J32)</f>
        <v>3.4906585039886592E-3</v>
      </c>
    </row>
    <row r="33" spans="4:23" x14ac:dyDescent="0.25">
      <c r="D33" s="54">
        <v>30</v>
      </c>
      <c r="E33" s="55" t="s">
        <v>14</v>
      </c>
      <c r="F33" s="55" t="s">
        <v>145</v>
      </c>
      <c r="G33" s="55" t="s">
        <v>14</v>
      </c>
      <c r="H33" s="55" t="s">
        <v>146</v>
      </c>
      <c r="I33" s="55" t="s">
        <v>144</v>
      </c>
      <c r="J33" s="55">
        <v>0.1</v>
      </c>
      <c r="K33" s="56" t="s">
        <v>12</v>
      </c>
      <c r="L33" s="56" t="s">
        <v>69</v>
      </c>
      <c r="M33" s="56">
        <v>1</v>
      </c>
      <c r="N33" s="56">
        <v>0</v>
      </c>
      <c r="O33" s="56">
        <v>0</v>
      </c>
      <c r="P33" s="57"/>
      <c r="Q33" s="57">
        <v>0</v>
      </c>
      <c r="R33" s="57" t="s">
        <v>147</v>
      </c>
      <c r="S33" s="57">
        <v>0</v>
      </c>
      <c r="T33" s="58"/>
      <c r="U33" s="58"/>
      <c r="V33" s="53"/>
      <c r="W33" s="119">
        <f t="shared" si="2"/>
        <v>1.7453292519943296E-3</v>
      </c>
    </row>
    <row r="34" spans="4:23" x14ac:dyDescent="0.25">
      <c r="D34" s="54">
        <v>31</v>
      </c>
      <c r="E34" s="55" t="s">
        <v>15</v>
      </c>
      <c r="F34" s="55" t="s">
        <v>148</v>
      </c>
      <c r="G34" s="55" t="s">
        <v>15</v>
      </c>
      <c r="H34" s="55" t="s">
        <v>146</v>
      </c>
      <c r="I34" s="55" t="s">
        <v>144</v>
      </c>
      <c r="J34" s="55">
        <v>0.1</v>
      </c>
      <c r="K34" s="56" t="s">
        <v>12</v>
      </c>
      <c r="L34" s="56" t="s">
        <v>68</v>
      </c>
      <c r="M34" s="56">
        <v>1</v>
      </c>
      <c r="N34" s="56">
        <v>0</v>
      </c>
      <c r="O34" s="56">
        <v>0</v>
      </c>
      <c r="P34" s="57"/>
      <c r="Q34" s="57">
        <v>0</v>
      </c>
      <c r="R34" s="57">
        <v>0</v>
      </c>
      <c r="S34" s="57">
        <v>-1</v>
      </c>
      <c r="T34" s="58"/>
      <c r="U34" s="58"/>
      <c r="V34" s="53"/>
      <c r="W34" s="119">
        <f t="shared" si="2"/>
        <v>1.7453292519943296E-3</v>
      </c>
    </row>
    <row r="35" spans="4:23" x14ac:dyDescent="0.25">
      <c r="D35" s="54">
        <v>32</v>
      </c>
      <c r="E35" s="55" t="s">
        <v>300</v>
      </c>
      <c r="F35" s="55" t="s">
        <v>149</v>
      </c>
      <c r="G35" s="55" t="s">
        <v>279</v>
      </c>
      <c r="H35" s="55" t="s">
        <v>146</v>
      </c>
      <c r="I35" s="55" t="s">
        <v>144</v>
      </c>
      <c r="J35" s="55">
        <v>0.3</v>
      </c>
      <c r="K35" s="56" t="s">
        <v>12</v>
      </c>
      <c r="L35" s="56" t="s">
        <v>68</v>
      </c>
      <c r="M35" s="56">
        <v>1</v>
      </c>
      <c r="N35" s="56">
        <v>0</v>
      </c>
      <c r="O35" s="56">
        <v>0</v>
      </c>
      <c r="P35" s="57" t="s">
        <v>107</v>
      </c>
      <c r="Q35" s="57">
        <v>0</v>
      </c>
      <c r="R35" s="57" t="s">
        <v>150</v>
      </c>
      <c r="S35" s="57" t="s">
        <v>151</v>
      </c>
      <c r="T35" s="58">
        <v>1</v>
      </c>
      <c r="U35" s="58">
        <v>0</v>
      </c>
      <c r="V35" s="53">
        <v>0</v>
      </c>
      <c r="W35" s="119">
        <f t="shared" si="2"/>
        <v>5.2359877559829881E-3</v>
      </c>
    </row>
    <row r="36" spans="4:23" x14ac:dyDescent="0.25">
      <c r="D36" s="54">
        <v>33</v>
      </c>
      <c r="E36" s="63" t="s">
        <v>301</v>
      </c>
      <c r="F36" s="63" t="s">
        <v>152</v>
      </c>
      <c r="G36" s="63" t="s">
        <v>280</v>
      </c>
      <c r="H36" s="63" t="s">
        <v>146</v>
      </c>
      <c r="I36" s="63" t="s">
        <v>144</v>
      </c>
      <c r="J36" s="63">
        <v>0.3</v>
      </c>
      <c r="K36" s="64" t="s">
        <v>12</v>
      </c>
      <c r="L36" s="64" t="s">
        <v>69</v>
      </c>
      <c r="M36" s="64">
        <v>1</v>
      </c>
      <c r="N36" s="64">
        <v>0</v>
      </c>
      <c r="O36" s="64">
        <v>0</v>
      </c>
      <c r="P36" s="65" t="s">
        <v>107</v>
      </c>
      <c r="Q36" s="65">
        <v>0</v>
      </c>
      <c r="R36" s="65" t="s">
        <v>153</v>
      </c>
      <c r="S36" s="65" t="s">
        <v>154</v>
      </c>
      <c r="T36" s="66">
        <v>0</v>
      </c>
      <c r="U36" s="66">
        <v>1</v>
      </c>
      <c r="V36" s="62">
        <v>0</v>
      </c>
      <c r="W36" s="119">
        <f t="shared" si="2"/>
        <v>5.2359877559829881E-3</v>
      </c>
    </row>
    <row r="37" spans="4:23" x14ac:dyDescent="0.25">
      <c r="D37" s="153">
        <v>34</v>
      </c>
      <c r="E37" s="154" t="s">
        <v>302</v>
      </c>
      <c r="F37" s="154" t="s">
        <v>311</v>
      </c>
      <c r="G37" s="154" t="s">
        <v>302</v>
      </c>
      <c r="H37" s="154" t="s">
        <v>267</v>
      </c>
      <c r="I37" s="154" t="s">
        <v>96</v>
      </c>
      <c r="J37" s="154">
        <v>0.16700000000000001</v>
      </c>
      <c r="K37" s="155" t="s">
        <v>3</v>
      </c>
      <c r="L37" s="155" t="s">
        <v>68</v>
      </c>
      <c r="M37" s="155">
        <v>0</v>
      </c>
      <c r="N37" s="155">
        <v>0</v>
      </c>
      <c r="O37" s="155">
        <v>0</v>
      </c>
      <c r="P37" s="159" t="s">
        <v>312</v>
      </c>
      <c r="Q37" s="156">
        <v>0</v>
      </c>
      <c r="R37" s="156">
        <v>0</v>
      </c>
      <c r="S37" s="156" t="s">
        <v>313</v>
      </c>
      <c r="T37" s="157" t="s">
        <v>314</v>
      </c>
      <c r="U37" s="157" t="s">
        <v>314</v>
      </c>
      <c r="V37" s="152"/>
      <c r="W37" s="148">
        <v>0.16700000000000001</v>
      </c>
    </row>
    <row r="38" spans="4:23" x14ac:dyDescent="0.25">
      <c r="D38" s="160">
        <v>35</v>
      </c>
      <c r="E38" s="161" t="s">
        <v>297</v>
      </c>
      <c r="F38" s="161" t="s">
        <v>315</v>
      </c>
      <c r="G38" s="161" t="s">
        <v>297</v>
      </c>
      <c r="H38" s="161" t="s">
        <v>267</v>
      </c>
      <c r="I38" s="161" t="s">
        <v>96</v>
      </c>
      <c r="J38" s="161">
        <v>0.16700000000000001</v>
      </c>
      <c r="K38" s="162" t="s">
        <v>3</v>
      </c>
      <c r="L38" s="162" t="s">
        <v>68</v>
      </c>
      <c r="M38" s="162">
        <v>0</v>
      </c>
      <c r="N38" s="162">
        <v>0</v>
      </c>
      <c r="O38" s="162">
        <v>0</v>
      </c>
      <c r="P38" s="163" t="s">
        <v>316</v>
      </c>
      <c r="Q38" s="164">
        <v>0</v>
      </c>
      <c r="R38" s="164" t="s">
        <v>317</v>
      </c>
      <c r="S38" s="164">
        <v>0</v>
      </c>
      <c r="T38" s="165"/>
      <c r="U38" s="165"/>
      <c r="V38" s="158"/>
      <c r="W38" s="148">
        <v>0.16700000000000001</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8" tint="0.59999389629810485"/>
  </sheetPr>
  <dimension ref="A1:V271"/>
  <sheetViews>
    <sheetView workbookViewId="0">
      <pane ySplit="2" topLeftCell="A238" activePane="bottomLeft" state="frozen"/>
      <selection activeCell="H39" sqref="H39"/>
      <selection pane="bottomLeft" activeCell="N243" sqref="N243"/>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f>COS(Wellpath!$O3) / (Bfield * COS(Dip))</f>
        <v>4.6702745619774793E-5</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f>COS(Wellpath!$O4) / (Bfield * COS(Dip))</f>
        <v>4.6702745619774793E-5</v>
      </c>
      <c r="E4" s="20">
        <f>Model!$W$15*((drdp!B4+drdp!K4)*'MBXY-TI2S'!$B4+(drdp!E4+drdp!N4)*'MBXY-TI2S'!$C4+(drdp!H4+drdp!Q4)*'MBXY-TI2S'!$D4)</f>
        <v>0</v>
      </c>
      <c r="F4" s="20">
        <f>Model!$W$15*((drdp!C4+drdp!L4)*'MBXY-TI2S'!$B4+(drdp!F4+drdp!O4)*'MBXY-TI2S'!$C4+(drdp!I4+drdp!R4)*'MBXY-TI2S'!$D4)</f>
        <v>0</v>
      </c>
      <c r="G4" s="20">
        <f>Model!$W$15*((drdp!D4+drdp!M4)*'MBXY-TI2S'!$B4+(drdp!G4+drdp!P4)*'MBXY-TI2S'!$C4+(drdp!J4+drdp!S4)*'MBXY-TI2S'!$D4)</f>
        <v>0</v>
      </c>
      <c r="H4" s="18">
        <f>Model!$W$15*((drdp!B4)*'MBXY-TI2S'!$B4+(drdp!E4)*'MBXY-TI2S'!$C4+(drdp!H4)*'MBXY-TI2S'!$D4)</f>
        <v>0</v>
      </c>
      <c r="I4" s="18">
        <f>Model!$W$15*((drdp!C4)*'MBXY-TI2S'!$B4+(drdp!F4)*'MBXY-TI2S'!$C4+(drdp!I4)*'MBXY-TI2S'!$D4)</f>
        <v>0</v>
      </c>
      <c r="J4" s="18">
        <f>Model!$W$15*((drdp!D4)*'MBXY-TI2S'!$B4+(drdp!G4)*'MBXY-TI2S'!$C4+(drdp!J4)*'MBXY-TI2S'!$D4)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f>COS(Wellpath!$O5) / (Bfield * COS(Dip))</f>
        <v>4.6702745619774793E-5</v>
      </c>
      <c r="E5" s="20">
        <f>Model!$W$15*((drdp!B5+drdp!K5)*'MBXY-TI2S'!$B5+(drdp!E5+drdp!N5)*'MBXY-TI2S'!$C5+(drdp!H5+drdp!Q5)*'MBXY-TI2S'!$D5)</f>
        <v>0</v>
      </c>
      <c r="F5" s="20">
        <f>Model!$W$15*((drdp!C5+drdp!L5)*'MBXY-TI2S'!$B5+(drdp!F5+drdp!O5)*'MBXY-TI2S'!$C5+(drdp!I5+drdp!R5)*'MBXY-TI2S'!$D5)</f>
        <v>0</v>
      </c>
      <c r="G5" s="20">
        <f>Model!$W$15*((drdp!D5+drdp!M5)*'MBXY-TI2S'!$B5+(drdp!G5+drdp!P5)*'MBXY-TI2S'!$C5+(drdp!J5+drdp!S5)*'MBXY-TI2S'!$D5)</f>
        <v>0</v>
      </c>
      <c r="H5" s="18">
        <f>Model!$W$15*((drdp!B5)*'MBXY-TI2S'!$B5+(drdp!E5)*'MBXY-TI2S'!$C5+(drdp!H5)*'MBXY-TI2S'!$D5)</f>
        <v>0</v>
      </c>
      <c r="I5" s="18">
        <f>Model!$W$15*((drdp!C5)*'MBXY-TI2S'!$B5+(drdp!F5)*'MBXY-TI2S'!$C5+(drdp!I5)*'MBXY-TI2S'!$D5)</f>
        <v>0</v>
      </c>
      <c r="J5" s="18">
        <f>Model!$W$15*((drdp!D5)*'MBXY-TI2S'!$B5+(drdp!G5)*'MBXY-TI2S'!$C5+(drdp!J5)*'MBXY-TI2S'!$D5)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f>COS(Wellpath!$O6) / (Bfield * COS(Dip))</f>
        <v>4.6702745619774793E-5</v>
      </c>
      <c r="E6" s="20">
        <f>Model!$W$15*((drdp!B6+drdp!K6)*'MBXY-TI2S'!$B6+(drdp!E6+drdp!N6)*'MBXY-TI2S'!$C6+(drdp!H6+drdp!Q6)*'MBXY-TI2S'!$D6)</f>
        <v>0</v>
      </c>
      <c r="F6" s="20">
        <f>Model!$W$15*((drdp!C6+drdp!L6)*'MBXY-TI2S'!$B6+(drdp!F6+drdp!O6)*'MBXY-TI2S'!$C6+(drdp!I6+drdp!R6)*'MBXY-TI2S'!$D6)</f>
        <v>0</v>
      </c>
      <c r="G6" s="20">
        <f>Model!$W$15*((drdp!D6+drdp!M6)*'MBXY-TI2S'!$B6+(drdp!G6+drdp!P6)*'MBXY-TI2S'!$C6+(drdp!J6+drdp!S6)*'MBXY-TI2S'!$D6)</f>
        <v>0</v>
      </c>
      <c r="H6" s="18">
        <f>Model!$W$15*((drdp!B6)*'MBXY-TI2S'!$B6+(drdp!E6)*'MBXY-TI2S'!$C6+(drdp!H6)*'MBXY-TI2S'!$D6)</f>
        <v>0</v>
      </c>
      <c r="I6" s="18">
        <f>Model!$W$15*((drdp!C6)*'MBXY-TI2S'!$B6+(drdp!F6)*'MBXY-TI2S'!$C6+(drdp!I6)*'MBXY-TI2S'!$D6)</f>
        <v>0</v>
      </c>
      <c r="J6" s="18">
        <f>Model!$W$15*((drdp!D6)*'MBXY-TI2S'!$B6+(drdp!G6)*'MBXY-TI2S'!$C6+(drdp!J6)*'MBXY-TI2S'!$D6)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f>COS(Wellpath!$O7) / (Bfield * COS(Dip))</f>
        <v>4.6702745619774793E-5</v>
      </c>
      <c r="E7" s="20">
        <f>Model!$W$15*((drdp!B7+drdp!K7)*'MBXY-TI2S'!$B7+(drdp!E7+drdp!N7)*'MBXY-TI2S'!$C7+(drdp!H7+drdp!Q7)*'MBXY-TI2S'!$D7)</f>
        <v>0</v>
      </c>
      <c r="F7" s="20">
        <f>Model!$W$15*((drdp!C7+drdp!L7)*'MBXY-TI2S'!$B7+(drdp!F7+drdp!O7)*'MBXY-TI2S'!$C7+(drdp!I7+drdp!R7)*'MBXY-TI2S'!$D7)</f>
        <v>0</v>
      </c>
      <c r="G7" s="20">
        <f>Model!$W$15*((drdp!D7+drdp!M7)*'MBXY-TI2S'!$B7+(drdp!G7+drdp!P7)*'MBXY-TI2S'!$C7+(drdp!J7+drdp!S7)*'MBXY-TI2S'!$D7)</f>
        <v>0</v>
      </c>
      <c r="H7" s="18">
        <f>Model!$W$15*((drdp!B7)*'MBXY-TI2S'!$B7+(drdp!E7)*'MBXY-TI2S'!$C7+(drdp!H7)*'MBXY-TI2S'!$D7)</f>
        <v>0</v>
      </c>
      <c r="I7" s="18">
        <f>Model!$W$15*((drdp!C7)*'MBXY-TI2S'!$B7+(drdp!F7)*'MBXY-TI2S'!$C7+(drdp!I7)*'MBXY-TI2S'!$D7)</f>
        <v>0</v>
      </c>
      <c r="J7" s="18">
        <f>Model!$W$15*((drdp!D7)*'MBXY-TI2S'!$B7+(drdp!G7)*'MBXY-TI2S'!$C7+(drdp!J7)*'MBXY-TI2S'!$D7)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f>COS(Wellpath!$O8) / (Bfield * COS(Dip))</f>
        <v>4.6702745619774793E-5</v>
      </c>
      <c r="E8" s="20">
        <f>Model!$W$15*((drdp!B8+drdp!K8)*'MBXY-TI2S'!$B8+(drdp!E8+drdp!N8)*'MBXY-TI2S'!$C8+(drdp!H8+drdp!Q8)*'MBXY-TI2S'!$D8)</f>
        <v>0</v>
      </c>
      <c r="F8" s="20">
        <f>Model!$W$15*((drdp!C8+drdp!L8)*'MBXY-TI2S'!$B8+(drdp!F8+drdp!O8)*'MBXY-TI2S'!$C8+(drdp!I8+drdp!R8)*'MBXY-TI2S'!$D8)</f>
        <v>0</v>
      </c>
      <c r="G8" s="20">
        <f>Model!$W$15*((drdp!D8+drdp!M8)*'MBXY-TI2S'!$B8+(drdp!G8+drdp!P8)*'MBXY-TI2S'!$C8+(drdp!J8+drdp!S8)*'MBXY-TI2S'!$D8)</f>
        <v>0</v>
      </c>
      <c r="H8" s="18">
        <f>Model!$W$15*((drdp!B8)*'MBXY-TI2S'!$B8+(drdp!E8)*'MBXY-TI2S'!$C8+(drdp!H8)*'MBXY-TI2S'!$D8)</f>
        <v>0</v>
      </c>
      <c r="I8" s="18">
        <f>Model!$W$15*((drdp!C8)*'MBXY-TI2S'!$B8+(drdp!F8)*'MBXY-TI2S'!$C8+(drdp!I8)*'MBXY-TI2S'!$D8)</f>
        <v>0</v>
      </c>
      <c r="J8" s="18">
        <f>Model!$W$15*((drdp!D8)*'MBXY-TI2S'!$B8+(drdp!G8)*'MBXY-TI2S'!$C8+(drdp!J8)*'MBXY-TI2S'!$D8)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f>COS(Wellpath!$O9) / (Bfield * COS(Dip))</f>
        <v>4.6702745619774793E-5</v>
      </c>
      <c r="E9" s="20">
        <f>Model!$W$15*((drdp!B9+drdp!K9)*'MBXY-TI2S'!$B9+(drdp!E9+drdp!N9)*'MBXY-TI2S'!$C9+(drdp!H9+drdp!Q9)*'MBXY-TI2S'!$D9)</f>
        <v>0</v>
      </c>
      <c r="F9" s="20">
        <f>Model!$W$15*((drdp!C9+drdp!L9)*'MBXY-TI2S'!$B9+(drdp!F9+drdp!O9)*'MBXY-TI2S'!$C9+(drdp!I9+drdp!R9)*'MBXY-TI2S'!$D9)</f>
        <v>0</v>
      </c>
      <c r="G9" s="20">
        <f>Model!$W$15*((drdp!D9+drdp!M9)*'MBXY-TI2S'!$B9+(drdp!G9+drdp!P9)*'MBXY-TI2S'!$C9+(drdp!J9+drdp!S9)*'MBXY-TI2S'!$D9)</f>
        <v>0</v>
      </c>
      <c r="H9" s="18">
        <f>Model!$W$15*((drdp!B9)*'MBXY-TI2S'!$B9+(drdp!E9)*'MBXY-TI2S'!$C9+(drdp!H9)*'MBXY-TI2S'!$D9)</f>
        <v>0</v>
      </c>
      <c r="I9" s="18">
        <f>Model!$W$15*((drdp!C9)*'MBXY-TI2S'!$B9+(drdp!F9)*'MBXY-TI2S'!$C9+(drdp!I9)*'MBXY-TI2S'!$D9)</f>
        <v>0</v>
      </c>
      <c r="J9" s="18">
        <f>Model!$W$15*((drdp!D9)*'MBXY-TI2S'!$B9+(drdp!G9)*'MBXY-TI2S'!$C9+(drdp!J9)*'MBXY-TI2S'!$D9)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f>COS(Wellpath!$O10) / (Bfield * COS(Dip))</f>
        <v>4.6702745619774793E-5</v>
      </c>
      <c r="E10" s="20">
        <f>Model!$W$15*((drdp!B10+drdp!K10)*'MBXY-TI2S'!$B10+(drdp!E10+drdp!N10)*'MBXY-TI2S'!$C10+(drdp!H10+drdp!Q10)*'MBXY-TI2S'!$D10)</f>
        <v>0</v>
      </c>
      <c r="F10" s="20">
        <f>Model!$W$15*((drdp!C10+drdp!L10)*'MBXY-TI2S'!$B10+(drdp!F10+drdp!O10)*'MBXY-TI2S'!$C10+(drdp!I10+drdp!R10)*'MBXY-TI2S'!$D10)</f>
        <v>0</v>
      </c>
      <c r="G10" s="20">
        <f>Model!$W$15*((drdp!D10+drdp!M10)*'MBXY-TI2S'!$B10+(drdp!G10+drdp!P10)*'MBXY-TI2S'!$C10+(drdp!J10+drdp!S10)*'MBXY-TI2S'!$D10)</f>
        <v>0</v>
      </c>
      <c r="H10" s="18">
        <f>Model!$W$15*((drdp!B10)*'MBXY-TI2S'!$B10+(drdp!E10)*'MBXY-TI2S'!$C10+(drdp!H10)*'MBXY-TI2S'!$D10)</f>
        <v>0</v>
      </c>
      <c r="I10" s="18">
        <f>Model!$W$15*((drdp!C10)*'MBXY-TI2S'!$B10+(drdp!F10)*'MBXY-TI2S'!$C10+(drdp!I10)*'MBXY-TI2S'!$D10)</f>
        <v>0</v>
      </c>
      <c r="J10" s="18">
        <f>Model!$W$15*((drdp!D10)*'MBXY-TI2S'!$B10+(drdp!G10)*'MBXY-TI2S'!$C10+(drdp!J10)*'MBXY-TI2S'!$D10)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f>COS(Wellpath!$O11) / (Bfield * COS(Dip))</f>
        <v>4.6702745619774793E-5</v>
      </c>
      <c r="E11" s="20">
        <f>Model!$W$15*((drdp!B11+drdp!K11)*'MBXY-TI2S'!$B11+(drdp!E11+drdp!N11)*'MBXY-TI2S'!$C11+(drdp!H11+drdp!Q11)*'MBXY-TI2S'!$D11)</f>
        <v>0</v>
      </c>
      <c r="F11" s="20">
        <f>Model!$W$15*((drdp!C11+drdp!L11)*'MBXY-TI2S'!$B11+(drdp!F11+drdp!O11)*'MBXY-TI2S'!$C11+(drdp!I11+drdp!R11)*'MBXY-TI2S'!$D11)</f>
        <v>0</v>
      </c>
      <c r="G11" s="20">
        <f>Model!$W$15*((drdp!D11+drdp!M11)*'MBXY-TI2S'!$B11+(drdp!G11+drdp!P11)*'MBXY-TI2S'!$C11+(drdp!J11+drdp!S11)*'MBXY-TI2S'!$D11)</f>
        <v>0</v>
      </c>
      <c r="H11" s="18">
        <f>Model!$W$15*((drdp!B11)*'MBXY-TI2S'!$B11+(drdp!E11)*'MBXY-TI2S'!$C11+(drdp!H11)*'MBXY-TI2S'!$D11)</f>
        <v>0</v>
      </c>
      <c r="I11" s="18">
        <f>Model!$W$15*((drdp!C11)*'MBXY-TI2S'!$B11+(drdp!F11)*'MBXY-TI2S'!$C11+(drdp!I11)*'MBXY-TI2S'!$D11)</f>
        <v>0</v>
      </c>
      <c r="J11" s="18">
        <f>Model!$W$15*((drdp!D11)*'MBXY-TI2S'!$B11+(drdp!G11)*'MBXY-TI2S'!$C11+(drdp!J11)*'MBXY-TI2S'!$D11)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f>COS(Wellpath!$O12) / (Bfield * COS(Dip))</f>
        <v>4.6702745619774793E-5</v>
      </c>
      <c r="E12" s="20">
        <f>Model!$W$15*((drdp!B12+drdp!K12)*'MBXY-TI2S'!$B12+(drdp!E12+drdp!N12)*'MBXY-TI2S'!$C12+(drdp!H12+drdp!Q12)*'MBXY-TI2S'!$D12)</f>
        <v>0</v>
      </c>
      <c r="F12" s="20">
        <f>Model!$W$15*((drdp!C12+drdp!L12)*'MBXY-TI2S'!$B12+(drdp!F12+drdp!O12)*'MBXY-TI2S'!$C12+(drdp!I12+drdp!R12)*'MBXY-TI2S'!$D12)</f>
        <v>0</v>
      </c>
      <c r="G12" s="20">
        <f>Model!$W$15*((drdp!D12+drdp!M12)*'MBXY-TI2S'!$B12+(drdp!G12+drdp!P12)*'MBXY-TI2S'!$C12+(drdp!J12+drdp!S12)*'MBXY-TI2S'!$D12)</f>
        <v>0</v>
      </c>
      <c r="H12" s="18">
        <f>Model!$W$15*((drdp!B12)*'MBXY-TI2S'!$B12+(drdp!E12)*'MBXY-TI2S'!$C12+(drdp!H12)*'MBXY-TI2S'!$D12)</f>
        <v>0</v>
      </c>
      <c r="I12" s="18">
        <f>Model!$W$15*((drdp!C12)*'MBXY-TI2S'!$B12+(drdp!F12)*'MBXY-TI2S'!$C12+(drdp!I12)*'MBXY-TI2S'!$D12)</f>
        <v>0</v>
      </c>
      <c r="J12" s="18">
        <f>Model!$W$15*((drdp!D12)*'MBXY-TI2S'!$B12+(drdp!G12)*'MBXY-TI2S'!$C12+(drdp!J12)*'MBXY-TI2S'!$D12)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f>COS(Wellpath!$O13) / (Bfield * COS(Dip))</f>
        <v>4.6702745619774793E-5</v>
      </c>
      <c r="E13" s="20">
        <f>Model!$W$15*((drdp!B13+drdp!K13)*'MBXY-TI2S'!$B13+(drdp!E13+drdp!N13)*'MBXY-TI2S'!$C13+(drdp!H13+drdp!Q13)*'MBXY-TI2S'!$D13)</f>
        <v>0</v>
      </c>
      <c r="F13" s="20">
        <f>Model!$W$15*((drdp!C13+drdp!L13)*'MBXY-TI2S'!$B13+(drdp!F13+drdp!O13)*'MBXY-TI2S'!$C13+(drdp!I13+drdp!R13)*'MBXY-TI2S'!$D13)</f>
        <v>0</v>
      </c>
      <c r="G13" s="20">
        <f>Model!$W$15*((drdp!D13+drdp!M13)*'MBXY-TI2S'!$B13+(drdp!G13+drdp!P13)*'MBXY-TI2S'!$C13+(drdp!J13+drdp!S13)*'MBXY-TI2S'!$D13)</f>
        <v>0</v>
      </c>
      <c r="H13" s="18">
        <f>Model!$W$15*((drdp!B13)*'MBXY-TI2S'!$B13+(drdp!E13)*'MBXY-TI2S'!$C13+(drdp!H13)*'MBXY-TI2S'!$D13)</f>
        <v>0</v>
      </c>
      <c r="I13" s="18">
        <f>Model!$W$15*((drdp!C13)*'MBXY-TI2S'!$B13+(drdp!F13)*'MBXY-TI2S'!$C13+(drdp!I13)*'MBXY-TI2S'!$D13)</f>
        <v>0</v>
      </c>
      <c r="J13" s="18">
        <f>Model!$W$15*((drdp!D13)*'MBXY-TI2S'!$B13+(drdp!G13)*'MBXY-TI2S'!$C13+(drdp!J13)*'MBXY-TI2S'!$D13)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f>COS(Wellpath!$O14) / (Bfield * COS(Dip))</f>
        <v>4.6702745619774793E-5</v>
      </c>
      <c r="E14" s="20">
        <f>Model!$W$15*((drdp!B14+drdp!K14)*'MBXY-TI2S'!$B14+(drdp!E14+drdp!N14)*'MBXY-TI2S'!$C14+(drdp!H14+drdp!Q14)*'MBXY-TI2S'!$D14)</f>
        <v>0</v>
      </c>
      <c r="F14" s="20">
        <f>Model!$W$15*((drdp!C14+drdp!L14)*'MBXY-TI2S'!$B14+(drdp!F14+drdp!O14)*'MBXY-TI2S'!$C14+(drdp!I14+drdp!R14)*'MBXY-TI2S'!$D14)</f>
        <v>0</v>
      </c>
      <c r="G14" s="20">
        <f>Model!$W$15*((drdp!D14+drdp!M14)*'MBXY-TI2S'!$B14+(drdp!G14+drdp!P14)*'MBXY-TI2S'!$C14+(drdp!J14+drdp!S14)*'MBXY-TI2S'!$D14)</f>
        <v>0</v>
      </c>
      <c r="H14" s="18">
        <f>Model!$W$15*((drdp!B14)*'MBXY-TI2S'!$B14+(drdp!E14)*'MBXY-TI2S'!$C14+(drdp!H14)*'MBXY-TI2S'!$D14)</f>
        <v>0</v>
      </c>
      <c r="I14" s="18">
        <f>Model!$W$15*((drdp!C14)*'MBXY-TI2S'!$B14+(drdp!F14)*'MBXY-TI2S'!$C14+(drdp!I14)*'MBXY-TI2S'!$D14)</f>
        <v>0</v>
      </c>
      <c r="J14" s="18">
        <f>Model!$W$15*((drdp!D14)*'MBXY-TI2S'!$B14+(drdp!G14)*'MBXY-TI2S'!$C14+(drdp!J14)*'MBXY-TI2S'!$D14)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f>COS(Wellpath!$O15) / (Bfield * COS(Dip))</f>
        <v>4.6702745619774793E-5</v>
      </c>
      <c r="E15" s="20">
        <f>Model!$W$15*((drdp!B15+drdp!K15)*'MBXY-TI2S'!$B15+(drdp!E15+drdp!N15)*'MBXY-TI2S'!$C15+(drdp!H15+drdp!Q15)*'MBXY-TI2S'!$D15)</f>
        <v>0</v>
      </c>
      <c r="F15" s="20">
        <f>Model!$W$15*((drdp!C15+drdp!L15)*'MBXY-TI2S'!$B15+(drdp!F15+drdp!O15)*'MBXY-TI2S'!$C15+(drdp!I15+drdp!R15)*'MBXY-TI2S'!$D15)</f>
        <v>0</v>
      </c>
      <c r="G15" s="20">
        <f>Model!$W$15*((drdp!D15+drdp!M15)*'MBXY-TI2S'!$B15+(drdp!G15+drdp!P15)*'MBXY-TI2S'!$C15+(drdp!J15+drdp!S15)*'MBXY-TI2S'!$D15)</f>
        <v>0</v>
      </c>
      <c r="H15" s="18">
        <f>Model!$W$15*((drdp!B15)*'MBXY-TI2S'!$B15+(drdp!E15)*'MBXY-TI2S'!$C15+(drdp!H15)*'MBXY-TI2S'!$D15)</f>
        <v>0</v>
      </c>
      <c r="I15" s="18">
        <f>Model!$W$15*((drdp!C15)*'MBXY-TI2S'!$B15+(drdp!F15)*'MBXY-TI2S'!$C15+(drdp!I15)*'MBXY-TI2S'!$D15)</f>
        <v>0</v>
      </c>
      <c r="J15" s="18">
        <f>Model!$W$15*((drdp!D15)*'MBXY-TI2S'!$B15+(drdp!G15)*'MBXY-TI2S'!$C15+(drdp!J15)*'MBXY-TI2S'!$D15)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f>COS(Wellpath!$O16) / (Bfield * COS(Dip))</f>
        <v>4.6702745619774793E-5</v>
      </c>
      <c r="E16" s="20">
        <f>Model!$W$15*((drdp!B16+drdp!K16)*'MBXY-TI2S'!$B16+(drdp!E16+drdp!N16)*'MBXY-TI2S'!$C16+(drdp!H16+drdp!Q16)*'MBXY-TI2S'!$D16)</f>
        <v>0</v>
      </c>
      <c r="F16" s="20">
        <f>Model!$W$15*((drdp!C16+drdp!L16)*'MBXY-TI2S'!$B16+(drdp!F16+drdp!O16)*'MBXY-TI2S'!$C16+(drdp!I16+drdp!R16)*'MBXY-TI2S'!$D16)</f>
        <v>0</v>
      </c>
      <c r="G16" s="20">
        <f>Model!$W$15*((drdp!D16+drdp!M16)*'MBXY-TI2S'!$B16+(drdp!G16+drdp!P16)*'MBXY-TI2S'!$C16+(drdp!J16+drdp!S16)*'MBXY-TI2S'!$D16)</f>
        <v>0</v>
      </c>
      <c r="H16" s="18">
        <f>Model!$W$15*((drdp!B16)*'MBXY-TI2S'!$B16+(drdp!E16)*'MBXY-TI2S'!$C16+(drdp!H16)*'MBXY-TI2S'!$D16)</f>
        <v>0</v>
      </c>
      <c r="I16" s="18">
        <f>Model!$W$15*((drdp!C16)*'MBXY-TI2S'!$B16+(drdp!F16)*'MBXY-TI2S'!$C16+(drdp!I16)*'MBXY-TI2S'!$D16)</f>
        <v>0</v>
      </c>
      <c r="J16" s="18">
        <f>Model!$W$15*((drdp!D16)*'MBXY-TI2S'!$B16+(drdp!G16)*'MBXY-TI2S'!$C16+(drdp!J16)*'MBXY-TI2S'!$D16)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f>COS(Wellpath!$O17) / (Bfield * COS(Dip))</f>
        <v>4.6702745619774793E-5</v>
      </c>
      <c r="E17" s="20">
        <f>Model!$W$15*((drdp!B17+drdp!K17)*'MBXY-TI2S'!$B17+(drdp!E17+drdp!N17)*'MBXY-TI2S'!$C17+(drdp!H17+drdp!Q17)*'MBXY-TI2S'!$D17)</f>
        <v>0</v>
      </c>
      <c r="F17" s="20">
        <f>Model!$W$15*((drdp!C17+drdp!L17)*'MBXY-TI2S'!$B17+(drdp!F17+drdp!O17)*'MBXY-TI2S'!$C17+(drdp!I17+drdp!R17)*'MBXY-TI2S'!$D17)</f>
        <v>0</v>
      </c>
      <c r="G17" s="20">
        <f>Model!$W$15*((drdp!D17+drdp!M17)*'MBXY-TI2S'!$B17+(drdp!G17+drdp!P17)*'MBXY-TI2S'!$C17+(drdp!J17+drdp!S17)*'MBXY-TI2S'!$D17)</f>
        <v>0</v>
      </c>
      <c r="H17" s="18">
        <f>Model!$W$15*((drdp!B17)*'MBXY-TI2S'!$B17+(drdp!E17)*'MBXY-TI2S'!$C17+(drdp!H17)*'MBXY-TI2S'!$D17)</f>
        <v>0</v>
      </c>
      <c r="I17" s="18">
        <f>Model!$W$15*((drdp!C17)*'MBXY-TI2S'!$B17+(drdp!F17)*'MBXY-TI2S'!$C17+(drdp!I17)*'MBXY-TI2S'!$D17)</f>
        <v>0</v>
      </c>
      <c r="J17" s="18">
        <f>Model!$W$15*((drdp!D17)*'MBXY-TI2S'!$B17+(drdp!G17)*'MBXY-TI2S'!$C17+(drdp!J17)*'MBXY-TI2S'!$D17)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f>COS(Wellpath!$O18) / (Bfield * COS(Dip))</f>
        <v>4.6702745619774793E-5</v>
      </c>
      <c r="E18" s="20">
        <f>Model!$W$15*((drdp!B18+drdp!K18)*'MBXY-TI2S'!$B18+(drdp!E18+drdp!N18)*'MBXY-TI2S'!$C18+(drdp!H18+drdp!Q18)*'MBXY-TI2S'!$D18)</f>
        <v>0</v>
      </c>
      <c r="F18" s="20">
        <f>Model!$W$15*((drdp!C18+drdp!L18)*'MBXY-TI2S'!$B18+(drdp!F18+drdp!O18)*'MBXY-TI2S'!$C18+(drdp!I18+drdp!R18)*'MBXY-TI2S'!$D18)</f>
        <v>0</v>
      </c>
      <c r="G18" s="20">
        <f>Model!$W$15*((drdp!D18+drdp!M18)*'MBXY-TI2S'!$B18+(drdp!G18+drdp!P18)*'MBXY-TI2S'!$C18+(drdp!J18+drdp!S18)*'MBXY-TI2S'!$D18)</f>
        <v>0</v>
      </c>
      <c r="H18" s="18">
        <f>Model!$W$15*((drdp!B18)*'MBXY-TI2S'!$B18+(drdp!E18)*'MBXY-TI2S'!$C18+(drdp!H18)*'MBXY-TI2S'!$D18)</f>
        <v>0</v>
      </c>
      <c r="I18" s="18">
        <f>Model!$W$15*((drdp!C18)*'MBXY-TI2S'!$B18+(drdp!F18)*'MBXY-TI2S'!$C18+(drdp!I18)*'MBXY-TI2S'!$D18)</f>
        <v>0</v>
      </c>
      <c r="J18" s="18">
        <f>Model!$W$15*((drdp!D18)*'MBXY-TI2S'!$B18+(drdp!G18)*'MBXY-TI2S'!$C18+(drdp!J18)*'MBXY-TI2S'!$D18)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f>COS(Wellpath!$O19) / (Bfield * COS(Dip))</f>
        <v>4.6702745619774793E-5</v>
      </c>
      <c r="E19" s="20">
        <f>Model!$W$15*((drdp!B19+drdp!K19)*'MBXY-TI2S'!$B19+(drdp!E19+drdp!N19)*'MBXY-TI2S'!$C19+(drdp!H19+drdp!Q19)*'MBXY-TI2S'!$D19)</f>
        <v>0</v>
      </c>
      <c r="F19" s="20">
        <f>Model!$W$15*((drdp!C19+drdp!L19)*'MBXY-TI2S'!$B19+(drdp!F19+drdp!O19)*'MBXY-TI2S'!$C19+(drdp!I19+drdp!R19)*'MBXY-TI2S'!$D19)</f>
        <v>0</v>
      </c>
      <c r="G19" s="20">
        <f>Model!$W$15*((drdp!D19+drdp!M19)*'MBXY-TI2S'!$B19+(drdp!G19+drdp!P19)*'MBXY-TI2S'!$C19+(drdp!J19+drdp!S19)*'MBXY-TI2S'!$D19)</f>
        <v>0</v>
      </c>
      <c r="H19" s="18">
        <f>Model!$W$15*((drdp!B19)*'MBXY-TI2S'!$B19+(drdp!E19)*'MBXY-TI2S'!$C19+(drdp!H19)*'MBXY-TI2S'!$D19)</f>
        <v>0</v>
      </c>
      <c r="I19" s="18">
        <f>Model!$W$15*((drdp!C19)*'MBXY-TI2S'!$B19+(drdp!F19)*'MBXY-TI2S'!$C19+(drdp!I19)*'MBXY-TI2S'!$D19)</f>
        <v>0</v>
      </c>
      <c r="J19" s="18">
        <f>Model!$W$15*((drdp!D19)*'MBXY-TI2S'!$B19+(drdp!G19)*'MBXY-TI2S'!$C19+(drdp!J19)*'MBXY-TI2S'!$D19)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f>COS(Wellpath!$O20) / (Bfield * COS(Dip))</f>
        <v>4.6702745619774793E-5</v>
      </c>
      <c r="E20" s="20">
        <f>Model!$W$15*((drdp!B20+drdp!K20)*'MBXY-TI2S'!$B20+(drdp!E20+drdp!N20)*'MBXY-TI2S'!$C20+(drdp!H20+drdp!Q20)*'MBXY-TI2S'!$D20)</f>
        <v>0</v>
      </c>
      <c r="F20" s="20">
        <f>Model!$W$15*((drdp!C20+drdp!L20)*'MBXY-TI2S'!$B20+(drdp!F20+drdp!O20)*'MBXY-TI2S'!$C20+(drdp!I20+drdp!R20)*'MBXY-TI2S'!$D20)</f>
        <v>0</v>
      </c>
      <c r="G20" s="20">
        <f>Model!$W$15*((drdp!D20+drdp!M20)*'MBXY-TI2S'!$B20+(drdp!G20+drdp!P20)*'MBXY-TI2S'!$C20+(drdp!J20+drdp!S20)*'MBXY-TI2S'!$D20)</f>
        <v>0</v>
      </c>
      <c r="H20" s="18">
        <f>Model!$W$15*((drdp!B20)*'MBXY-TI2S'!$B20+(drdp!E20)*'MBXY-TI2S'!$C20+(drdp!H20)*'MBXY-TI2S'!$D20)</f>
        <v>0</v>
      </c>
      <c r="I20" s="18">
        <f>Model!$W$15*((drdp!C20)*'MBXY-TI2S'!$B20+(drdp!F20)*'MBXY-TI2S'!$C20+(drdp!I20)*'MBXY-TI2S'!$D20)</f>
        <v>0</v>
      </c>
      <c r="J20" s="18">
        <f>Model!$W$15*((drdp!D20)*'MBXY-TI2S'!$B20+(drdp!G20)*'MBXY-TI2S'!$C20+(drdp!J20)*'MBXY-TI2S'!$D20)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f>COS(Wellpath!$O21) / (Bfield * COS(Dip))</f>
        <v>4.6702745619774793E-5</v>
      </c>
      <c r="E21" s="20">
        <f>Model!$W$15*((drdp!B21+drdp!K21)*'MBXY-TI2S'!$B21+(drdp!E21+drdp!N21)*'MBXY-TI2S'!$C21+(drdp!H21+drdp!Q21)*'MBXY-TI2S'!$D21)</f>
        <v>0</v>
      </c>
      <c r="F21" s="20">
        <f>Model!$W$15*((drdp!C21+drdp!L21)*'MBXY-TI2S'!$B21+(drdp!F21+drdp!O21)*'MBXY-TI2S'!$C21+(drdp!I21+drdp!R21)*'MBXY-TI2S'!$D21)</f>
        <v>9.4713245615668431E-4</v>
      </c>
      <c r="G21" s="20">
        <f>Model!$W$15*((drdp!D21+drdp!M21)*'MBXY-TI2S'!$B21+(drdp!G21+drdp!P21)*'MBXY-TI2S'!$C21+(drdp!J21+drdp!S21)*'MBXY-TI2S'!$D21)</f>
        <v>0</v>
      </c>
      <c r="H21" s="18">
        <f>Model!$W$15*((drdp!B21)*'MBXY-TI2S'!$B21+(drdp!E21)*'MBXY-TI2S'!$C21+(drdp!H21)*'MBXY-TI2S'!$D21)</f>
        <v>0</v>
      </c>
      <c r="I21" s="18">
        <f>Model!$W$15*((drdp!C21)*'MBXY-TI2S'!$B21+(drdp!F21)*'MBXY-TI2S'!$C21+(drdp!I21)*'MBXY-TI2S'!$D21)</f>
        <v>2.3678311403917108E-4</v>
      </c>
      <c r="J21" s="18">
        <f>Model!$W$15*((drdp!D21)*'MBXY-TI2S'!$B21+(drdp!G21)*'MBXY-TI2S'!$C21+(drdp!J21)*'MBXY-TI2S'!$D21)</f>
        <v>0</v>
      </c>
      <c r="K21" s="21">
        <f>SUM(E$3:E20)+H21</f>
        <v>0</v>
      </c>
      <c r="L21" s="21">
        <f>SUM(F$3:F20)+I21</f>
        <v>2.3678311403917108E-4</v>
      </c>
      <c r="M21" s="21">
        <f>SUM(G$3:G20)+J21</f>
        <v>0</v>
      </c>
      <c r="N21" s="21"/>
      <c r="O21" s="21"/>
      <c r="P21" s="21"/>
      <c r="Q21" s="19">
        <f t="shared" si="1"/>
        <v>0</v>
      </c>
      <c r="R21" s="19">
        <f t="shared" si="1"/>
        <v>5.6066243094087098E-8</v>
      </c>
      <c r="S21" s="19">
        <f t="shared" si="1"/>
        <v>0</v>
      </c>
      <c r="T21" s="19">
        <f t="shared" si="2"/>
        <v>0</v>
      </c>
      <c r="U21" s="19">
        <f t="shared" si="3"/>
        <v>0</v>
      </c>
      <c r="V21" s="19">
        <f t="shared" si="4"/>
        <v>0</v>
      </c>
    </row>
    <row r="22" spans="1:22" x14ac:dyDescent="0.25">
      <c r="A22" s="26">
        <f>Wellpath!E22</f>
        <v>540</v>
      </c>
      <c r="B22" s="22">
        <v>0</v>
      </c>
      <c r="C22" s="22">
        <v>0</v>
      </c>
      <c r="D22" s="22">
        <f>COS(Wellpath!$O22) / (Bfield * COS(Dip))</f>
        <v>4.6702745619774793E-5</v>
      </c>
      <c r="E22" s="20">
        <f>Model!$W$15*((drdp!B22+drdp!K22)*'MBXY-TI2S'!$B22+(drdp!E22+drdp!N22)*'MBXY-TI2S'!$C22+(drdp!H22+drdp!Q22)*'MBXY-TI2S'!$D22)</f>
        <v>0</v>
      </c>
      <c r="F22" s="20">
        <f>Model!$W$15*((drdp!C22+drdp!L22)*'MBXY-TI2S'!$B22+(drdp!F22+drdp!O22)*'MBXY-TI2S'!$C22+(drdp!I22+drdp!R22)*'MBXY-TI2S'!$D22)</f>
        <v>5.6969024497196792E-3</v>
      </c>
      <c r="G22" s="20">
        <f>Model!$W$15*((drdp!D22+drdp!M22)*'MBXY-TI2S'!$B22+(drdp!G22+drdp!P22)*'MBXY-TI2S'!$C22+(drdp!J22+drdp!S22)*'MBXY-TI2S'!$D22)</f>
        <v>0</v>
      </c>
      <c r="H22" s="18">
        <f>Model!$W$15*((drdp!B22)*'MBXY-TI2S'!$B22+(drdp!E22)*'MBXY-TI2S'!$C22+(drdp!H22)*'MBXY-TI2S'!$D22)</f>
        <v>0</v>
      </c>
      <c r="I22" s="18">
        <f>Model!$W$15*((drdp!C22)*'MBXY-TI2S'!$B22+(drdp!F22)*'MBXY-TI2S'!$C22+(drdp!I22)*'MBXY-TI2S'!$D22)</f>
        <v>2.8484512248598396E-3</v>
      </c>
      <c r="J22" s="18">
        <f>Model!$W$15*((drdp!D22)*'MBXY-TI2S'!$B22+(drdp!G22)*'MBXY-TI2S'!$C22+(drdp!J22)*'MBXY-TI2S'!$D22)</f>
        <v>0</v>
      </c>
      <c r="K22" s="21">
        <f>SUM(E$3:E21)+H22</f>
        <v>0</v>
      </c>
      <c r="L22" s="21">
        <f>SUM(F$3:F21)+I22</f>
        <v>3.7955836810165239E-3</v>
      </c>
      <c r="M22" s="21">
        <f>SUM(G$3:G21)+J22</f>
        <v>0</v>
      </c>
      <c r="N22" s="21"/>
      <c r="O22" s="21"/>
      <c r="P22" s="21"/>
      <c r="Q22" s="19">
        <f t="shared" si="1"/>
        <v>0</v>
      </c>
      <c r="R22" s="19">
        <f t="shared" si="1"/>
        <v>1.4406455479598945E-5</v>
      </c>
      <c r="S22" s="19">
        <f t="shared" si="1"/>
        <v>0</v>
      </c>
      <c r="T22" s="19">
        <f t="shared" si="2"/>
        <v>0</v>
      </c>
      <c r="U22" s="19">
        <f t="shared" si="3"/>
        <v>0</v>
      </c>
      <c r="V22" s="19">
        <f t="shared" si="4"/>
        <v>0</v>
      </c>
    </row>
    <row r="23" spans="1:22" x14ac:dyDescent="0.25">
      <c r="A23" s="26">
        <f>Wellpath!E23</f>
        <v>570</v>
      </c>
      <c r="B23" s="22">
        <v>0</v>
      </c>
      <c r="C23" s="22">
        <v>0</v>
      </c>
      <c r="D23" s="22">
        <f>COS(Wellpath!$O23) / (Bfield * COS(Dip))</f>
        <v>4.6702745619774793E-5</v>
      </c>
      <c r="E23" s="20">
        <f>Model!$W$15*((drdp!B23+drdp!K23)*'MBXY-TI2S'!$B23+(drdp!E23+drdp!N23)*'MBXY-TI2S'!$C23+(drdp!H23+drdp!Q23)*'MBXY-TI2S'!$D23)</f>
        <v>0</v>
      </c>
      <c r="F23" s="20">
        <f>Model!$W$15*((drdp!C23+drdp!L23)*'MBXY-TI2S'!$B23+(drdp!F23+drdp!O23)*'MBXY-TI2S'!$C23+(drdp!I23+drdp!R23)*'MBXY-TI2S'!$D23)</f>
        <v>9.962261837600522E-3</v>
      </c>
      <c r="G23" s="20">
        <f>Model!$W$15*((drdp!D23+drdp!M23)*'MBXY-TI2S'!$B23+(drdp!G23+drdp!P23)*'MBXY-TI2S'!$C23+(drdp!J23+drdp!S23)*'MBXY-TI2S'!$D23)</f>
        <v>0</v>
      </c>
      <c r="H23" s="18">
        <f>Model!$W$15*((drdp!B23)*'MBXY-TI2S'!$B23+(drdp!E23)*'MBXY-TI2S'!$C23+(drdp!H23)*'MBXY-TI2S'!$D23)</f>
        <v>0</v>
      </c>
      <c r="I23" s="18">
        <f>Model!$W$15*((drdp!C23)*'MBXY-TI2S'!$B23+(drdp!F23)*'MBXY-TI2S'!$C23+(drdp!I23)*'MBXY-TI2S'!$D23)</f>
        <v>4.981130918800261E-3</v>
      </c>
      <c r="J23" s="18">
        <f>Model!$W$15*((drdp!D23)*'MBXY-TI2S'!$B23+(drdp!G23)*'MBXY-TI2S'!$C23+(drdp!J23)*'MBXY-TI2S'!$D23)</f>
        <v>0</v>
      </c>
      <c r="K23" s="21">
        <f>SUM(E$3:E22)+H23</f>
        <v>0</v>
      </c>
      <c r="L23" s="21">
        <f>SUM(F$3:F22)+I23</f>
        <v>1.1625165824676625E-2</v>
      </c>
      <c r="M23" s="21">
        <f>SUM(G$3:G22)+J23</f>
        <v>0</v>
      </c>
      <c r="N23" s="21"/>
      <c r="O23" s="21"/>
      <c r="P23" s="21"/>
      <c r="Q23" s="19">
        <f t="shared" si="1"/>
        <v>0</v>
      </c>
      <c r="R23" s="19">
        <f t="shared" si="1"/>
        <v>1.3514448045122936E-4</v>
      </c>
      <c r="S23" s="19">
        <f t="shared" si="1"/>
        <v>0</v>
      </c>
      <c r="T23" s="19">
        <f t="shared" si="2"/>
        <v>0</v>
      </c>
      <c r="U23" s="19">
        <f t="shared" si="3"/>
        <v>0</v>
      </c>
      <c r="V23" s="19">
        <f t="shared" si="4"/>
        <v>0</v>
      </c>
    </row>
    <row r="24" spans="1:22" x14ac:dyDescent="0.25">
      <c r="A24" s="26">
        <f>Wellpath!E24</f>
        <v>600</v>
      </c>
      <c r="B24" s="22">
        <v>0</v>
      </c>
      <c r="C24" s="22">
        <v>0</v>
      </c>
      <c r="D24" s="22">
        <f>COS(Wellpath!$O24) / (Bfield * COS(Dip))</f>
        <v>4.6702745619774793E-5</v>
      </c>
      <c r="E24" s="20">
        <f>Model!$W$15*((drdp!B24+drdp!K24)*'MBXY-TI2S'!$B24+(drdp!E24+drdp!N24)*'MBXY-TI2S'!$C24+(drdp!H24+drdp!Q24)*'MBXY-TI2S'!$D24)</f>
        <v>0</v>
      </c>
      <c r="F24" s="20">
        <f>Model!$W$15*((drdp!C24+drdp!L24)*'MBXY-TI2S'!$B24+(drdp!F24+drdp!O24)*'MBXY-TI2S'!$C24+(drdp!I24+drdp!R24)*'MBXY-TI2S'!$D24)</f>
        <v>1.4208657493855548E-2</v>
      </c>
      <c r="G24" s="20">
        <f>Model!$W$15*((drdp!D24+drdp!M24)*'MBXY-TI2S'!$B24+(drdp!G24+drdp!P24)*'MBXY-TI2S'!$C24+(drdp!J24+drdp!S24)*'MBXY-TI2S'!$D24)</f>
        <v>0</v>
      </c>
      <c r="H24" s="18">
        <f>Model!$W$15*((drdp!B24)*'MBXY-TI2S'!$B24+(drdp!E24)*'MBXY-TI2S'!$C24+(drdp!H24)*'MBXY-TI2S'!$D24)</f>
        <v>0</v>
      </c>
      <c r="I24" s="18">
        <f>Model!$W$15*((drdp!C24)*'MBXY-TI2S'!$B24+(drdp!F24)*'MBXY-TI2S'!$C24+(drdp!I24)*'MBXY-TI2S'!$D24)</f>
        <v>7.104328746927774E-3</v>
      </c>
      <c r="J24" s="18">
        <f>Model!$W$15*((drdp!D24)*'MBXY-TI2S'!$B24+(drdp!G24)*'MBXY-TI2S'!$C24+(drdp!J24)*'MBXY-TI2S'!$D24)</f>
        <v>0</v>
      </c>
      <c r="K24" s="21">
        <f>SUM(E$3:E23)+H24</f>
        <v>0</v>
      </c>
      <c r="L24" s="21">
        <f>SUM(F$3:F23)+I24</f>
        <v>2.3710625490404657E-2</v>
      </c>
      <c r="M24" s="21">
        <f>SUM(G$3:G23)+J24</f>
        <v>0</v>
      </c>
      <c r="N24" s="21"/>
      <c r="O24" s="21"/>
      <c r="P24" s="21"/>
      <c r="Q24" s="19">
        <f t="shared" si="1"/>
        <v>0</v>
      </c>
      <c r="R24" s="19">
        <f t="shared" si="1"/>
        <v>5.621937611462271E-4</v>
      </c>
      <c r="S24" s="19">
        <f t="shared" si="1"/>
        <v>0</v>
      </c>
      <c r="T24" s="19">
        <f t="shared" si="2"/>
        <v>0</v>
      </c>
      <c r="U24" s="19">
        <f t="shared" si="3"/>
        <v>0</v>
      </c>
      <c r="V24" s="19">
        <f t="shared" si="4"/>
        <v>0</v>
      </c>
    </row>
    <row r="25" spans="1:22" x14ac:dyDescent="0.25">
      <c r="A25" s="26">
        <f>Wellpath!E25</f>
        <v>630</v>
      </c>
      <c r="B25" s="22">
        <v>0</v>
      </c>
      <c r="C25" s="22">
        <v>0</v>
      </c>
      <c r="D25" s="22">
        <f>COS(Wellpath!$O25) / (Bfield * COS(Dip))</f>
        <v>4.6702745619774793E-5</v>
      </c>
      <c r="E25" s="20">
        <f>Model!$W$15*((drdp!B25+drdp!K25)*'MBXY-TI2S'!$B25+(drdp!E25+drdp!N25)*'MBXY-TI2S'!$C25+(drdp!H25+drdp!Q25)*'MBXY-TI2S'!$D25)</f>
        <v>0</v>
      </c>
      <c r="F25" s="20">
        <f>Model!$W$15*((drdp!C25+drdp!L25)*'MBXY-TI2S'!$B25+(drdp!F25+drdp!O25)*'MBXY-TI2S'!$C25+(drdp!I25+drdp!R25)*'MBXY-TI2S'!$D25)</f>
        <v>1.8428006163003715E-2</v>
      </c>
      <c r="G25" s="20">
        <f>Model!$W$15*((drdp!D25+drdp!M25)*'MBXY-TI2S'!$B25+(drdp!G25+drdp!P25)*'MBXY-TI2S'!$C25+(drdp!J25+drdp!S25)*'MBXY-TI2S'!$D25)</f>
        <v>0</v>
      </c>
      <c r="H25" s="18">
        <f>Model!$W$15*((drdp!B25)*'MBXY-TI2S'!$B25+(drdp!E25)*'MBXY-TI2S'!$C25+(drdp!H25)*'MBXY-TI2S'!$D25)</f>
        <v>0</v>
      </c>
      <c r="I25" s="18">
        <f>Model!$W$15*((drdp!C25)*'MBXY-TI2S'!$B25+(drdp!F25)*'MBXY-TI2S'!$C25+(drdp!I25)*'MBXY-TI2S'!$D25)</f>
        <v>9.2140030815018575E-3</v>
      </c>
      <c r="J25" s="18">
        <f>Model!$W$15*((drdp!D25)*'MBXY-TI2S'!$B25+(drdp!G25)*'MBXY-TI2S'!$C25+(drdp!J25)*'MBXY-TI2S'!$D25)</f>
        <v>0</v>
      </c>
      <c r="K25" s="21">
        <f>SUM(E$3:E24)+H25</f>
        <v>0</v>
      </c>
      <c r="L25" s="21">
        <f>SUM(F$3:F24)+I25</f>
        <v>4.0028957318834289E-2</v>
      </c>
      <c r="M25" s="21">
        <f>SUM(G$3:G24)+J25</f>
        <v>0</v>
      </c>
      <c r="N25" s="21"/>
      <c r="O25" s="21"/>
      <c r="P25" s="21"/>
      <c r="Q25" s="19">
        <f t="shared" si="1"/>
        <v>0</v>
      </c>
      <c r="R25" s="19">
        <f t="shared" si="1"/>
        <v>1.6023174240330572E-3</v>
      </c>
      <c r="S25" s="19">
        <f t="shared" si="1"/>
        <v>0</v>
      </c>
      <c r="T25" s="19">
        <f t="shared" si="2"/>
        <v>0</v>
      </c>
      <c r="U25" s="19">
        <f t="shared" si="3"/>
        <v>0</v>
      </c>
      <c r="V25" s="19">
        <f t="shared" si="4"/>
        <v>0</v>
      </c>
    </row>
    <row r="26" spans="1:22" x14ac:dyDescent="0.25">
      <c r="A26" s="26">
        <f>Wellpath!E26</f>
        <v>660</v>
      </c>
      <c r="B26" s="22">
        <v>0</v>
      </c>
      <c r="C26" s="22">
        <v>0</v>
      </c>
      <c r="D26" s="22">
        <f>COS(Wellpath!$O26) / (Bfield * COS(Dip))</f>
        <v>4.6702745619774793E-5</v>
      </c>
      <c r="E26" s="20">
        <f>Model!$W$15*((drdp!B26+drdp!K26)*'MBXY-TI2S'!$B26+(drdp!E26+drdp!N26)*'MBXY-TI2S'!$C26+(drdp!H26+drdp!Q26)*'MBXY-TI2S'!$D26)</f>
        <v>0</v>
      </c>
      <c r="F26" s="20">
        <f>Model!$W$15*((drdp!C26+drdp!L26)*'MBXY-TI2S'!$B26+(drdp!F26+drdp!O26)*'MBXY-TI2S'!$C26+(drdp!I26+drdp!R26)*'MBXY-TI2S'!$D26)</f>
        <v>2.2612276075041206E-2</v>
      </c>
      <c r="G26" s="20">
        <f>Model!$W$15*((drdp!D26+drdp!M26)*'MBXY-TI2S'!$B26+(drdp!G26+drdp!P26)*'MBXY-TI2S'!$C26+(drdp!J26+drdp!S26)*'MBXY-TI2S'!$D26)</f>
        <v>0</v>
      </c>
      <c r="H26" s="18">
        <f>Model!$W$15*((drdp!B26)*'MBXY-TI2S'!$B26+(drdp!E26)*'MBXY-TI2S'!$C26+(drdp!H26)*'MBXY-TI2S'!$D26)</f>
        <v>0</v>
      </c>
      <c r="I26" s="18">
        <f>Model!$W$15*((drdp!C26)*'MBXY-TI2S'!$B26+(drdp!F26)*'MBXY-TI2S'!$C26+(drdp!I26)*'MBXY-TI2S'!$D26)</f>
        <v>1.1306138037520603E-2</v>
      </c>
      <c r="J26" s="18">
        <f>Model!$W$15*((drdp!D26)*'MBXY-TI2S'!$B26+(drdp!G26)*'MBXY-TI2S'!$C26+(drdp!J26)*'MBXY-TI2S'!$D26)</f>
        <v>0</v>
      </c>
      <c r="K26" s="21">
        <f>SUM(E$3:E25)+H26</f>
        <v>0</v>
      </c>
      <c r="L26" s="21">
        <f>SUM(F$3:F25)+I26</f>
        <v>6.0549098437856747E-2</v>
      </c>
      <c r="M26" s="21">
        <f>SUM(G$3:G25)+J26</f>
        <v>0</v>
      </c>
      <c r="N26" s="21"/>
      <c r="O26" s="21"/>
      <c r="P26" s="21"/>
      <c r="Q26" s="19">
        <f t="shared" si="1"/>
        <v>0</v>
      </c>
      <c r="R26" s="19">
        <f t="shared" si="1"/>
        <v>3.6661933216372662E-3</v>
      </c>
      <c r="S26" s="19">
        <f t="shared" si="1"/>
        <v>0</v>
      </c>
      <c r="T26" s="19">
        <f t="shared" si="2"/>
        <v>0</v>
      </c>
      <c r="U26" s="19">
        <f t="shared" si="3"/>
        <v>0</v>
      </c>
      <c r="V26" s="19">
        <f t="shared" si="4"/>
        <v>0</v>
      </c>
    </row>
    <row r="27" spans="1:22" x14ac:dyDescent="0.25">
      <c r="A27" s="26">
        <f>Wellpath!E27</f>
        <v>690</v>
      </c>
      <c r="B27" s="22">
        <v>0</v>
      </c>
      <c r="C27" s="22">
        <v>0</v>
      </c>
      <c r="D27" s="22">
        <f>COS(Wellpath!$O27) / (Bfield * COS(Dip))</f>
        <v>4.6702745619774793E-5</v>
      </c>
      <c r="E27" s="20">
        <f>Model!$W$15*((drdp!B27+drdp!K27)*'MBXY-TI2S'!$B27+(drdp!E27+drdp!N27)*'MBXY-TI2S'!$C27+(drdp!H27+drdp!Q27)*'MBXY-TI2S'!$D27)</f>
        <v>0</v>
      </c>
      <c r="F27" s="20">
        <f>Model!$W$15*((drdp!C27+drdp!L27)*'MBXY-TI2S'!$B27+(drdp!F27+drdp!O27)*'MBXY-TI2S'!$C27+(drdp!I27+drdp!R27)*'MBXY-TI2S'!$D27)</f>
        <v>2.6753502234372107E-2</v>
      </c>
      <c r="G27" s="20">
        <f>Model!$W$15*((drdp!D27+drdp!M27)*'MBXY-TI2S'!$B27+(drdp!G27+drdp!P27)*'MBXY-TI2S'!$C27+(drdp!J27+drdp!S27)*'MBXY-TI2S'!$D27)</f>
        <v>0</v>
      </c>
      <c r="H27" s="18">
        <f>Model!$W$15*((drdp!B27)*'MBXY-TI2S'!$B27+(drdp!E27)*'MBXY-TI2S'!$C27+(drdp!H27)*'MBXY-TI2S'!$D27)</f>
        <v>0</v>
      </c>
      <c r="I27" s="18">
        <f>Model!$W$15*((drdp!C27)*'MBXY-TI2S'!$B27+(drdp!F27)*'MBXY-TI2S'!$C27+(drdp!I27)*'MBXY-TI2S'!$D27)</f>
        <v>1.3376751117186053E-2</v>
      </c>
      <c r="J27" s="18">
        <f>Model!$W$15*((drdp!D27)*'MBXY-TI2S'!$B27+(drdp!G27)*'MBXY-TI2S'!$C27+(drdp!J27)*'MBXY-TI2S'!$D27)</f>
        <v>0</v>
      </c>
      <c r="K27" s="21">
        <f>SUM(E$3:E26)+H27</f>
        <v>0</v>
      </c>
      <c r="L27" s="21">
        <f>SUM(F$3:F26)+I27</f>
        <v>8.523198759256341E-2</v>
      </c>
      <c r="M27" s="21">
        <f>SUM(G$3:G26)+J27</f>
        <v>0</v>
      </c>
      <c r="N27" s="21"/>
      <c r="O27" s="21"/>
      <c r="P27" s="21"/>
      <c r="Q27" s="19">
        <f t="shared" si="1"/>
        <v>0</v>
      </c>
      <c r="R27" s="19">
        <f t="shared" si="1"/>
        <v>7.2644917089788831E-3</v>
      </c>
      <c r="S27" s="19">
        <f t="shared" si="1"/>
        <v>0</v>
      </c>
      <c r="T27" s="19">
        <f t="shared" si="2"/>
        <v>0</v>
      </c>
      <c r="U27" s="19">
        <f t="shared" si="3"/>
        <v>0</v>
      </c>
      <c r="V27" s="19">
        <f t="shared" si="4"/>
        <v>0</v>
      </c>
    </row>
    <row r="28" spans="1:22" x14ac:dyDescent="0.25">
      <c r="A28" s="26">
        <f>Wellpath!E28</f>
        <v>720</v>
      </c>
      <c r="B28" s="22">
        <v>0</v>
      </c>
      <c r="C28" s="22">
        <v>0</v>
      </c>
      <c r="D28" s="22">
        <f>COS(Wellpath!$O28) / (Bfield * COS(Dip))</f>
        <v>4.6702745619774793E-5</v>
      </c>
      <c r="E28" s="20">
        <f>Model!$W$15*((drdp!B28+drdp!K28)*'MBXY-TI2S'!$B28+(drdp!E28+drdp!N28)*'MBXY-TI2S'!$C28+(drdp!H28+drdp!Q28)*'MBXY-TI2S'!$D28)</f>
        <v>0</v>
      </c>
      <c r="F28" s="20">
        <f>Model!$W$15*((drdp!C28+drdp!L28)*'MBXY-TI2S'!$B28+(drdp!F28+drdp!O28)*'MBXY-TI2S'!$C28+(drdp!I28+drdp!R28)*'MBXY-TI2S'!$D28)</f>
        <v>3.0843801581630203E-2</v>
      </c>
      <c r="G28" s="20">
        <f>Model!$W$15*((drdp!D28+drdp!M28)*'MBXY-TI2S'!$B28+(drdp!G28+drdp!P28)*'MBXY-TI2S'!$C28+(drdp!J28+drdp!S28)*'MBXY-TI2S'!$D28)</f>
        <v>0</v>
      </c>
      <c r="H28" s="18">
        <f>Model!$W$15*((drdp!B28)*'MBXY-TI2S'!$B28+(drdp!E28)*'MBXY-TI2S'!$C28+(drdp!H28)*'MBXY-TI2S'!$D28)</f>
        <v>0</v>
      </c>
      <c r="I28" s="18">
        <f>Model!$W$15*((drdp!C28)*'MBXY-TI2S'!$B28+(drdp!F28)*'MBXY-TI2S'!$C28+(drdp!I28)*'MBXY-TI2S'!$D28)</f>
        <v>1.5421900790815101E-2</v>
      </c>
      <c r="J28" s="18">
        <f>Model!$W$15*((drdp!D28)*'MBXY-TI2S'!$B28+(drdp!G28)*'MBXY-TI2S'!$C28+(drdp!J28)*'MBXY-TI2S'!$D28)</f>
        <v>0</v>
      </c>
      <c r="K28" s="21">
        <f>SUM(E$3:E27)+H28</f>
        <v>0</v>
      </c>
      <c r="L28" s="21">
        <f>SUM(F$3:F27)+I28</f>
        <v>0.11403063950056455</v>
      </c>
      <c r="M28" s="21">
        <f>SUM(G$3:G27)+J28</f>
        <v>0</v>
      </c>
      <c r="N28" s="21"/>
      <c r="O28" s="21"/>
      <c r="P28" s="21"/>
      <c r="Q28" s="19">
        <f t="shared" si="1"/>
        <v>0</v>
      </c>
      <c r="R28" s="19">
        <f t="shared" si="1"/>
        <v>1.3002986744907713E-2</v>
      </c>
      <c r="S28" s="19">
        <f t="shared" si="1"/>
        <v>0</v>
      </c>
      <c r="T28" s="19">
        <f t="shared" si="2"/>
        <v>0</v>
      </c>
      <c r="U28" s="19">
        <f t="shared" si="3"/>
        <v>0</v>
      </c>
      <c r="V28" s="19">
        <f t="shared" si="4"/>
        <v>0</v>
      </c>
    </row>
    <row r="29" spans="1:22" x14ac:dyDescent="0.25">
      <c r="A29" s="26">
        <f>Wellpath!E29</f>
        <v>750</v>
      </c>
      <c r="B29" s="22">
        <v>0</v>
      </c>
      <c r="C29" s="22">
        <v>0</v>
      </c>
      <c r="D29" s="22">
        <f>COS(Wellpath!$O29) / (Bfield * COS(Dip))</f>
        <v>4.6702745619774793E-5</v>
      </c>
      <c r="E29" s="20">
        <f>Model!$W$15*((drdp!B29+drdp!K29)*'MBXY-TI2S'!$B29+(drdp!E29+drdp!N29)*'MBXY-TI2S'!$C29+(drdp!H29+drdp!Q29)*'MBXY-TI2S'!$D29)</f>
        <v>0</v>
      </c>
      <c r="F29" s="20">
        <f>Model!$W$15*((drdp!C29+drdp!L29)*'MBXY-TI2S'!$B29+(drdp!F29+drdp!O29)*'MBXY-TI2S'!$C29+(drdp!I29+drdp!R29)*'MBXY-TI2S'!$D29)</f>
        <v>3.4875387999530591E-2</v>
      </c>
      <c r="G29" s="20">
        <f>Model!$W$15*((drdp!D29+drdp!M29)*'MBXY-TI2S'!$B29+(drdp!G29+drdp!P29)*'MBXY-TI2S'!$C29+(drdp!J29+drdp!S29)*'MBXY-TI2S'!$D29)</f>
        <v>0</v>
      </c>
      <c r="H29" s="18">
        <f>Model!$W$15*((drdp!B29)*'MBXY-TI2S'!$B29+(drdp!E29)*'MBXY-TI2S'!$C29+(drdp!H29)*'MBXY-TI2S'!$D29)</f>
        <v>0</v>
      </c>
      <c r="I29" s="18">
        <f>Model!$W$15*((drdp!C29)*'MBXY-TI2S'!$B29+(drdp!F29)*'MBXY-TI2S'!$C29+(drdp!I29)*'MBXY-TI2S'!$D29)</f>
        <v>1.7437693999765295E-2</v>
      </c>
      <c r="J29" s="18">
        <f>Model!$W$15*((drdp!D29)*'MBXY-TI2S'!$B29+(drdp!G29)*'MBXY-TI2S'!$C29+(drdp!J29)*'MBXY-TI2S'!$D29)</f>
        <v>0</v>
      </c>
      <c r="K29" s="21">
        <f>SUM(E$3:E28)+H29</f>
        <v>0</v>
      </c>
      <c r="L29" s="21">
        <f>SUM(F$3:F28)+I29</f>
        <v>0.14689023429114495</v>
      </c>
      <c r="M29" s="21">
        <f>SUM(G$3:G28)+J29</f>
        <v>0</v>
      </c>
      <c r="N29" s="21"/>
      <c r="O29" s="21"/>
      <c r="P29" s="21"/>
      <c r="Q29" s="19">
        <f t="shared" si="1"/>
        <v>0</v>
      </c>
      <c r="R29" s="19">
        <f t="shared" si="1"/>
        <v>2.1576740930107457E-2</v>
      </c>
      <c r="S29" s="19">
        <f t="shared" si="1"/>
        <v>0</v>
      </c>
      <c r="T29" s="19">
        <f t="shared" si="2"/>
        <v>0</v>
      </c>
      <c r="U29" s="19">
        <f t="shared" si="3"/>
        <v>0</v>
      </c>
      <c r="V29" s="19">
        <f t="shared" si="4"/>
        <v>0</v>
      </c>
    </row>
    <row r="30" spans="1:22" x14ac:dyDescent="0.25">
      <c r="A30" s="26">
        <f>Wellpath!E30</f>
        <v>780</v>
      </c>
      <c r="B30" s="22">
        <v>0</v>
      </c>
      <c r="C30" s="22">
        <v>0</v>
      </c>
      <c r="D30" s="22">
        <f>COS(Wellpath!$O30) / (Bfield * COS(Dip))</f>
        <v>4.6702745619774793E-5</v>
      </c>
      <c r="E30" s="20">
        <f>Model!$W$15*((drdp!B30+drdp!K30)*'MBXY-TI2S'!$B30+(drdp!E30+drdp!N30)*'MBXY-TI2S'!$C30+(drdp!H30+drdp!Q30)*'MBXY-TI2S'!$D30)</f>
        <v>0</v>
      </c>
      <c r="F30" s="20">
        <f>Model!$W$15*((drdp!C30+drdp!L30)*'MBXY-TI2S'!$B30+(drdp!F30+drdp!O30)*'MBXY-TI2S'!$C30+(drdp!I30+drdp!R30)*'MBXY-TI2S'!$D30)</f>
        <v>3.8840587134186408E-2</v>
      </c>
      <c r="G30" s="20">
        <f>Model!$W$15*((drdp!D30+drdp!M30)*'MBXY-TI2S'!$B30+(drdp!G30+drdp!P30)*'MBXY-TI2S'!$C30+(drdp!J30+drdp!S30)*'MBXY-TI2S'!$D30)</f>
        <v>0</v>
      </c>
      <c r="H30" s="18">
        <f>Model!$W$15*((drdp!B30)*'MBXY-TI2S'!$B30+(drdp!E30)*'MBXY-TI2S'!$C30+(drdp!H30)*'MBXY-TI2S'!$D30)</f>
        <v>0</v>
      </c>
      <c r="I30" s="18">
        <f>Model!$W$15*((drdp!C30)*'MBXY-TI2S'!$B30+(drdp!F30)*'MBXY-TI2S'!$C30+(drdp!I30)*'MBXY-TI2S'!$D30)</f>
        <v>1.9420293567093204E-2</v>
      </c>
      <c r="J30" s="18">
        <f>Model!$W$15*((drdp!D30)*'MBXY-TI2S'!$B30+(drdp!G30)*'MBXY-TI2S'!$C30+(drdp!J30)*'MBXY-TI2S'!$D30)</f>
        <v>0</v>
      </c>
      <c r="K30" s="21">
        <f>SUM(E$3:E29)+H30</f>
        <v>0</v>
      </c>
      <c r="L30" s="21">
        <f>SUM(F$3:F29)+I30</f>
        <v>0.18374822185800346</v>
      </c>
      <c r="M30" s="21">
        <f>SUM(G$3:G29)+J30</f>
        <v>0</v>
      </c>
      <c r="N30" s="21"/>
      <c r="O30" s="21"/>
      <c r="P30" s="21"/>
      <c r="Q30" s="19">
        <f t="shared" si="1"/>
        <v>0</v>
      </c>
      <c r="R30" s="19">
        <f t="shared" si="1"/>
        <v>3.3763409035978062E-2</v>
      </c>
      <c r="S30" s="19">
        <f t="shared" si="1"/>
        <v>0</v>
      </c>
      <c r="T30" s="19">
        <f t="shared" si="2"/>
        <v>0</v>
      </c>
      <c r="U30" s="19">
        <f t="shared" si="3"/>
        <v>0</v>
      </c>
      <c r="V30" s="19">
        <f t="shared" si="4"/>
        <v>0</v>
      </c>
    </row>
    <row r="31" spans="1:22" x14ac:dyDescent="0.25">
      <c r="A31" s="26">
        <f>Wellpath!E31</f>
        <v>810</v>
      </c>
      <c r="B31" s="22">
        <v>0</v>
      </c>
      <c r="C31" s="22">
        <v>0</v>
      </c>
      <c r="D31" s="22">
        <f>COS(Wellpath!$O31) / (Bfield * COS(Dip))</f>
        <v>4.6702745619774793E-5</v>
      </c>
      <c r="E31" s="20">
        <f>Model!$W$15*((drdp!B31+drdp!K31)*'MBXY-TI2S'!$B31+(drdp!E31+drdp!N31)*'MBXY-TI2S'!$C31+(drdp!H31+drdp!Q31)*'MBXY-TI2S'!$D31)</f>
        <v>0</v>
      </c>
      <c r="F31" s="20">
        <f>Model!$W$15*((drdp!C31+drdp!L31)*'MBXY-TI2S'!$B31+(drdp!F31+drdp!O31)*'MBXY-TI2S'!$C31+(drdp!I31+drdp!R31)*'MBXY-TI2S'!$D31)</f>
        <v>4.2731851003677636E-2</v>
      </c>
      <c r="G31" s="20">
        <f>Model!$W$15*((drdp!D31+drdp!M31)*'MBXY-TI2S'!$B31+(drdp!G31+drdp!P31)*'MBXY-TI2S'!$C31+(drdp!J31+drdp!S31)*'MBXY-TI2S'!$D31)</f>
        <v>0</v>
      </c>
      <c r="H31" s="18">
        <f>Model!$W$15*((drdp!B31)*'MBXY-TI2S'!$B31+(drdp!E31)*'MBXY-TI2S'!$C31+(drdp!H31)*'MBXY-TI2S'!$D31)</f>
        <v>0</v>
      </c>
      <c r="I31" s="18">
        <f>Model!$W$15*((drdp!C31)*'MBXY-TI2S'!$B31+(drdp!F31)*'MBXY-TI2S'!$C31+(drdp!I31)*'MBXY-TI2S'!$D31)</f>
        <v>2.1365925501838818E-2</v>
      </c>
      <c r="J31" s="18">
        <f>Model!$W$15*((drdp!D31)*'MBXY-TI2S'!$B31+(drdp!G31)*'MBXY-TI2S'!$C31+(drdp!J31)*'MBXY-TI2S'!$D31)</f>
        <v>0</v>
      </c>
      <c r="K31" s="21">
        <f>SUM(E$3:E30)+H31</f>
        <v>0</v>
      </c>
      <c r="L31" s="21">
        <f>SUM(F$3:F30)+I31</f>
        <v>0.2245344409269355</v>
      </c>
      <c r="M31" s="21">
        <f>SUM(G$3:G30)+J31</f>
        <v>0</v>
      </c>
      <c r="N31" s="21"/>
      <c r="O31" s="21"/>
      <c r="P31" s="21"/>
      <c r="Q31" s="19">
        <f t="shared" si="1"/>
        <v>0</v>
      </c>
      <c r="R31" s="19">
        <f t="shared" si="1"/>
        <v>5.0415715162371491E-2</v>
      </c>
      <c r="S31" s="19">
        <f t="shared" si="1"/>
        <v>0</v>
      </c>
      <c r="T31" s="19">
        <f t="shared" si="2"/>
        <v>0</v>
      </c>
      <c r="U31" s="19">
        <f t="shared" si="3"/>
        <v>0</v>
      </c>
      <c r="V31" s="19">
        <f t="shared" si="4"/>
        <v>0</v>
      </c>
    </row>
    <row r="32" spans="1:22" x14ac:dyDescent="0.25">
      <c r="A32" s="26">
        <f>Wellpath!E32</f>
        <v>840</v>
      </c>
      <c r="B32" s="22">
        <v>0</v>
      </c>
      <c r="C32" s="22">
        <v>0</v>
      </c>
      <c r="D32" s="22">
        <f>COS(Wellpath!$O32) / (Bfield * COS(Dip))</f>
        <v>4.6702745619774793E-5</v>
      </c>
      <c r="E32" s="20">
        <f>Model!$W$15*((drdp!B32+drdp!K32)*'MBXY-TI2S'!$B32+(drdp!E32+drdp!N32)*'MBXY-TI2S'!$C32+(drdp!H32+drdp!Q32)*'MBXY-TI2S'!$D32)</f>
        <v>0</v>
      </c>
      <c r="F32" s="20">
        <f>Model!$W$15*((drdp!C32+drdp!L32)*'MBXY-TI2S'!$B32+(drdp!F32+drdp!O32)*'MBXY-TI2S'!$C32+(drdp!I32+drdp!R32)*'MBXY-TI2S'!$D32)</f>
        <v>4.6541772366063723E-2</v>
      </c>
      <c r="G32" s="20">
        <f>Model!$W$15*((drdp!D32+drdp!M32)*'MBXY-TI2S'!$B32+(drdp!G32+drdp!P32)*'MBXY-TI2S'!$C32+(drdp!J32+drdp!S32)*'MBXY-TI2S'!$D32)</f>
        <v>0</v>
      </c>
      <c r="H32" s="18">
        <f>Model!$W$15*((drdp!B32)*'MBXY-TI2S'!$B32+(drdp!E32)*'MBXY-TI2S'!$C32+(drdp!H32)*'MBXY-TI2S'!$D32)</f>
        <v>0</v>
      </c>
      <c r="I32" s="18">
        <f>Model!$W$15*((drdp!C32)*'MBXY-TI2S'!$B32+(drdp!F32)*'MBXY-TI2S'!$C32+(drdp!I32)*'MBXY-TI2S'!$D32)</f>
        <v>2.3270886183031862E-2</v>
      </c>
      <c r="J32" s="18">
        <f>Model!$W$15*((drdp!D32)*'MBXY-TI2S'!$B32+(drdp!G32)*'MBXY-TI2S'!$C32+(drdp!J32)*'MBXY-TI2S'!$D32)</f>
        <v>0</v>
      </c>
      <c r="K32" s="21">
        <f>SUM(E$3:E31)+H32</f>
        <v>0</v>
      </c>
      <c r="L32" s="21">
        <f>SUM(F$3:F31)+I32</f>
        <v>0.26917125261180619</v>
      </c>
      <c r="M32" s="21">
        <f>SUM(G$3:G31)+J32</f>
        <v>0</v>
      </c>
      <c r="N32" s="21"/>
      <c r="O32" s="21"/>
      <c r="P32" s="21"/>
      <c r="Q32" s="19">
        <f t="shared" si="1"/>
        <v>0</v>
      </c>
      <c r="R32" s="19">
        <f t="shared" si="1"/>
        <v>7.245316323260878E-2</v>
      </c>
      <c r="S32" s="19">
        <f t="shared" si="1"/>
        <v>0</v>
      </c>
      <c r="T32" s="19">
        <f t="shared" si="2"/>
        <v>0</v>
      </c>
      <c r="U32" s="19">
        <f t="shared" si="3"/>
        <v>0</v>
      </c>
      <c r="V32" s="19">
        <f t="shared" si="4"/>
        <v>0</v>
      </c>
    </row>
    <row r="33" spans="1:22" x14ac:dyDescent="0.25">
      <c r="A33" s="26">
        <f>Wellpath!E33</f>
        <v>870</v>
      </c>
      <c r="B33" s="22">
        <v>0</v>
      </c>
      <c r="C33" s="22">
        <v>0</v>
      </c>
      <c r="D33" s="22">
        <f>COS(Wellpath!$O33) / (Bfield * COS(Dip))</f>
        <v>4.6702745619774793E-5</v>
      </c>
      <c r="E33" s="20">
        <f>Model!$W$15*((drdp!B33+drdp!K33)*'MBXY-TI2S'!$B33+(drdp!E33+drdp!N33)*'MBXY-TI2S'!$C33+(drdp!H33+drdp!Q33)*'MBXY-TI2S'!$D33)</f>
        <v>0</v>
      </c>
      <c r="F33" s="20">
        <f>Model!$W$15*((drdp!C33+drdp!L33)*'MBXY-TI2S'!$B33+(drdp!F33+drdp!O33)*'MBXY-TI2S'!$C33+(drdp!I33+drdp!R33)*'MBXY-TI2S'!$D33)</f>
        <v>5.0263098819489579E-2</v>
      </c>
      <c r="G33" s="20">
        <f>Model!$W$15*((drdp!D33+drdp!M33)*'MBXY-TI2S'!$B33+(drdp!G33+drdp!P33)*'MBXY-TI2S'!$C33+(drdp!J33+drdp!S33)*'MBXY-TI2S'!$D33)</f>
        <v>0</v>
      </c>
      <c r="H33" s="18">
        <f>Model!$W$15*((drdp!B33)*'MBXY-TI2S'!$B33+(drdp!E33)*'MBXY-TI2S'!$C33+(drdp!H33)*'MBXY-TI2S'!$D33)</f>
        <v>0</v>
      </c>
      <c r="I33" s="18">
        <f>Model!$W$15*((drdp!C33)*'MBXY-TI2S'!$B33+(drdp!F33)*'MBXY-TI2S'!$C33+(drdp!I33)*'MBXY-TI2S'!$D33)</f>
        <v>2.513154940974479E-2</v>
      </c>
      <c r="J33" s="18">
        <f>Model!$W$15*((drdp!D33)*'MBXY-TI2S'!$B33+(drdp!G33)*'MBXY-TI2S'!$C33+(drdp!J33)*'MBXY-TI2S'!$D33)</f>
        <v>0</v>
      </c>
      <c r="K33" s="21">
        <f>SUM(E$3:E32)+H33</f>
        <v>0</v>
      </c>
      <c r="L33" s="21">
        <f>SUM(F$3:F32)+I33</f>
        <v>0.31757368820458282</v>
      </c>
      <c r="M33" s="21">
        <f>SUM(G$3:G32)+J33</f>
        <v>0</v>
      </c>
      <c r="N33" s="21"/>
      <c r="O33" s="21"/>
      <c r="P33" s="21"/>
      <c r="Q33" s="19">
        <f t="shared" si="1"/>
        <v>0</v>
      </c>
      <c r="R33" s="19">
        <f t="shared" si="1"/>
        <v>0.10085304743986158</v>
      </c>
      <c r="S33" s="19">
        <f t="shared" si="1"/>
        <v>0</v>
      </c>
      <c r="T33" s="19">
        <f t="shared" si="2"/>
        <v>0</v>
      </c>
      <c r="U33" s="19">
        <f t="shared" si="3"/>
        <v>0</v>
      </c>
      <c r="V33" s="19">
        <f t="shared" si="4"/>
        <v>0</v>
      </c>
    </row>
    <row r="34" spans="1:22" x14ac:dyDescent="0.25">
      <c r="A34" s="26">
        <f>Wellpath!E34</f>
        <v>900</v>
      </c>
      <c r="B34" s="22">
        <v>0</v>
      </c>
      <c r="C34" s="22">
        <v>0</v>
      </c>
      <c r="D34" s="22">
        <f>COS(Wellpath!$O34) / (Bfield * COS(Dip))</f>
        <v>4.6702745619774793E-5</v>
      </c>
      <c r="E34" s="20">
        <f>Model!$W$15*((drdp!B34+drdp!K34)*'MBXY-TI2S'!$B34+(drdp!E34+drdp!N34)*'MBXY-TI2S'!$C34+(drdp!H34+drdp!Q34)*'MBXY-TI2S'!$D34)</f>
        <v>0</v>
      </c>
      <c r="F34" s="20">
        <f>Model!$W$15*((drdp!C34+drdp!L34)*'MBXY-TI2S'!$B34+(drdp!F34+drdp!O34)*'MBXY-TI2S'!$C34+(drdp!I34+drdp!R34)*'MBXY-TI2S'!$D34)</f>
        <v>5.3888746607544773E-2</v>
      </c>
      <c r="G34" s="20">
        <f>Model!$W$15*((drdp!D34+drdp!M34)*'MBXY-TI2S'!$B34+(drdp!G34+drdp!P34)*'MBXY-TI2S'!$C34+(drdp!J34+drdp!S34)*'MBXY-TI2S'!$D34)</f>
        <v>0</v>
      </c>
      <c r="H34" s="18">
        <f>Model!$W$15*((drdp!B34)*'MBXY-TI2S'!$B34+(drdp!E34)*'MBXY-TI2S'!$C34+(drdp!H34)*'MBXY-TI2S'!$D34)</f>
        <v>0</v>
      </c>
      <c r="I34" s="18">
        <f>Model!$W$15*((drdp!C34)*'MBXY-TI2S'!$B34+(drdp!F34)*'MBXY-TI2S'!$C34+(drdp!I34)*'MBXY-TI2S'!$D34)</f>
        <v>2.6944373303772386E-2</v>
      </c>
      <c r="J34" s="18">
        <f>Model!$W$15*((drdp!D34)*'MBXY-TI2S'!$B34+(drdp!G34)*'MBXY-TI2S'!$C34+(drdp!J34)*'MBXY-TI2S'!$D34)</f>
        <v>0</v>
      </c>
      <c r="K34" s="21">
        <f>SUM(E$3:E33)+H34</f>
        <v>0</v>
      </c>
      <c r="L34" s="21">
        <f>SUM(F$3:F33)+I34</f>
        <v>0.3696496109181</v>
      </c>
      <c r="M34" s="21">
        <f>SUM(G$3:G33)+J34</f>
        <v>0</v>
      </c>
      <c r="N34" s="21"/>
      <c r="O34" s="21"/>
      <c r="P34" s="21"/>
      <c r="Q34" s="19">
        <f t="shared" si="1"/>
        <v>0</v>
      </c>
      <c r="R34" s="19">
        <f t="shared" si="1"/>
        <v>0.1366408348519027</v>
      </c>
      <c r="S34" s="19">
        <f t="shared" si="1"/>
        <v>0</v>
      </c>
      <c r="T34" s="19">
        <f t="shared" si="2"/>
        <v>0</v>
      </c>
      <c r="U34" s="19">
        <f t="shared" si="3"/>
        <v>0</v>
      </c>
      <c r="V34" s="19">
        <f t="shared" si="4"/>
        <v>0</v>
      </c>
    </row>
    <row r="35" spans="1:22" x14ac:dyDescent="0.25">
      <c r="A35" s="26">
        <f>Wellpath!E35</f>
        <v>930</v>
      </c>
      <c r="B35" s="22">
        <v>0</v>
      </c>
      <c r="C35" s="22">
        <v>0</v>
      </c>
      <c r="D35" s="22">
        <f>COS(Wellpath!$O35) / (Bfield * COS(Dip))</f>
        <v>4.6702745619774793E-5</v>
      </c>
      <c r="E35" s="20">
        <f>Model!$W$15*((drdp!B35+drdp!K35)*'MBXY-TI2S'!$B35+(drdp!E35+drdp!N35)*'MBXY-TI2S'!$C35+(drdp!H35+drdp!Q35)*'MBXY-TI2S'!$D35)</f>
        <v>0</v>
      </c>
      <c r="F35" s="20">
        <f>Model!$W$15*((drdp!C35+drdp!L35)*'MBXY-TI2S'!$B35+(drdp!F35+drdp!O35)*'MBXY-TI2S'!$C35+(drdp!I35+drdp!R35)*'MBXY-TI2S'!$D35)</f>
        <v>5.7411814103596359E-2</v>
      </c>
      <c r="G35" s="20">
        <f>Model!$W$15*((drdp!D35+drdp!M35)*'MBXY-TI2S'!$B35+(drdp!G35+drdp!P35)*'MBXY-TI2S'!$C35+(drdp!J35+drdp!S35)*'MBXY-TI2S'!$D35)</f>
        <v>0</v>
      </c>
      <c r="H35" s="18">
        <f>Model!$W$15*((drdp!B35)*'MBXY-TI2S'!$B35+(drdp!E35)*'MBXY-TI2S'!$C35+(drdp!H35)*'MBXY-TI2S'!$D35)</f>
        <v>0</v>
      </c>
      <c r="I35" s="18">
        <f>Model!$W$15*((drdp!C35)*'MBXY-TI2S'!$B35+(drdp!F35)*'MBXY-TI2S'!$C35+(drdp!I35)*'MBXY-TI2S'!$D35)</f>
        <v>2.870590705179818E-2</v>
      </c>
      <c r="J35" s="18">
        <f>Model!$W$15*((drdp!D35)*'MBXY-TI2S'!$B35+(drdp!G35)*'MBXY-TI2S'!$C35+(drdp!J35)*'MBXY-TI2S'!$D35)</f>
        <v>0</v>
      </c>
      <c r="K35" s="21">
        <f>SUM(E$3:E34)+H35</f>
        <v>0</v>
      </c>
      <c r="L35" s="21">
        <f>SUM(F$3:F34)+I35</f>
        <v>0.42529989127367063</v>
      </c>
      <c r="M35" s="21">
        <f>SUM(G$3:G34)+J35</f>
        <v>0</v>
      </c>
      <c r="N35" s="21"/>
      <c r="O35" s="21"/>
      <c r="P35" s="21"/>
      <c r="Q35" s="19">
        <f t="shared" si="1"/>
        <v>0</v>
      </c>
      <c r="R35" s="19">
        <f t="shared" si="1"/>
        <v>0.18087999751739606</v>
      </c>
      <c r="S35" s="19">
        <f t="shared" si="1"/>
        <v>0</v>
      </c>
      <c r="T35" s="19">
        <f t="shared" si="2"/>
        <v>0</v>
      </c>
      <c r="U35" s="19">
        <f t="shared" si="3"/>
        <v>0</v>
      </c>
      <c r="V35" s="19">
        <f t="shared" si="4"/>
        <v>0</v>
      </c>
    </row>
    <row r="36" spans="1:22" x14ac:dyDescent="0.25">
      <c r="A36" s="26">
        <f>Wellpath!E36</f>
        <v>960</v>
      </c>
      <c r="B36" s="22">
        <v>0</v>
      </c>
      <c r="C36" s="22">
        <v>0</v>
      </c>
      <c r="D36" s="22">
        <f>COS(Wellpath!$O36) / (Bfield * COS(Dip))</f>
        <v>4.6702745619774793E-5</v>
      </c>
      <c r="E36" s="20">
        <f>Model!$W$15*((drdp!B36+drdp!K36)*'MBXY-TI2S'!$B36+(drdp!E36+drdp!N36)*'MBXY-TI2S'!$C36+(drdp!H36+drdp!Q36)*'MBXY-TI2S'!$D36)</f>
        <v>0</v>
      </c>
      <c r="F36" s="20">
        <f>Model!$W$15*((drdp!C36+drdp!L36)*'MBXY-TI2S'!$B36+(drdp!F36+drdp!O36)*'MBXY-TI2S'!$C36+(drdp!I36+drdp!R36)*'MBXY-TI2S'!$D36)</f>
        <v>6.0825594948427569E-2</v>
      </c>
      <c r="G36" s="20">
        <f>Model!$W$15*((drdp!D36+drdp!M36)*'MBXY-TI2S'!$B36+(drdp!G36+drdp!P36)*'MBXY-TI2S'!$C36+(drdp!J36+drdp!S36)*'MBXY-TI2S'!$D36)</f>
        <v>0</v>
      </c>
      <c r="H36" s="18">
        <f>Model!$W$15*((drdp!B36)*'MBXY-TI2S'!$B36+(drdp!E36)*'MBXY-TI2S'!$C36+(drdp!H36)*'MBXY-TI2S'!$D36)</f>
        <v>0</v>
      </c>
      <c r="I36" s="18">
        <f>Model!$W$15*((drdp!C36)*'MBXY-TI2S'!$B36+(drdp!F36)*'MBXY-TI2S'!$C36+(drdp!I36)*'MBXY-TI2S'!$D36)</f>
        <v>3.0412797474213785E-2</v>
      </c>
      <c r="J36" s="18">
        <f>Model!$W$15*((drdp!D36)*'MBXY-TI2S'!$B36+(drdp!G36)*'MBXY-TI2S'!$C36+(drdp!J36)*'MBXY-TI2S'!$D36)</f>
        <v>0</v>
      </c>
      <c r="K36" s="21">
        <f>SUM(E$3:E35)+H36</f>
        <v>0</v>
      </c>
      <c r="L36" s="21">
        <f>SUM(F$3:F35)+I36</f>
        <v>0.48441859579968255</v>
      </c>
      <c r="M36" s="21">
        <f>SUM(G$3:G35)+J36</f>
        <v>0</v>
      </c>
      <c r="N36" s="21"/>
      <c r="O36" s="21"/>
      <c r="P36" s="21"/>
      <c r="Q36" s="19">
        <f t="shared" si="1"/>
        <v>0</v>
      </c>
      <c r="R36" s="19">
        <f t="shared" si="1"/>
        <v>0.23466137595653622</v>
      </c>
      <c r="S36" s="19">
        <f t="shared" si="1"/>
        <v>0</v>
      </c>
      <c r="T36" s="19">
        <f t="shared" si="2"/>
        <v>0</v>
      </c>
      <c r="U36" s="19">
        <f t="shared" si="3"/>
        <v>0</v>
      </c>
      <c r="V36" s="19">
        <f t="shared" si="4"/>
        <v>0</v>
      </c>
    </row>
    <row r="37" spans="1:22" x14ac:dyDescent="0.25">
      <c r="A37" s="26">
        <f>Wellpath!E37</f>
        <v>990</v>
      </c>
      <c r="B37" s="22">
        <v>0</v>
      </c>
      <c r="C37" s="22">
        <v>0</v>
      </c>
      <c r="D37" s="22">
        <f>COS(Wellpath!$O37) / (Bfield * COS(Dip))</f>
        <v>4.6702745619774793E-5</v>
      </c>
      <c r="E37" s="20">
        <f>Model!$W$15*((drdp!B37+drdp!K37)*'MBXY-TI2S'!$B37+(drdp!E37+drdp!N37)*'MBXY-TI2S'!$C37+(drdp!H37+drdp!Q37)*'MBXY-TI2S'!$D37)</f>
        <v>0</v>
      </c>
      <c r="F37" s="20">
        <f>Model!$W$15*((drdp!C37+drdp!L37)*'MBXY-TI2S'!$B37+(drdp!F37+drdp!O37)*'MBXY-TI2S'!$C37+(drdp!I37+drdp!R37)*'MBXY-TI2S'!$D37)</f>
        <v>6.4123590816173623E-2</v>
      </c>
      <c r="G37" s="20">
        <f>Model!$W$15*((drdp!D37+drdp!M37)*'MBXY-TI2S'!$B37+(drdp!G37+drdp!P37)*'MBXY-TI2S'!$C37+(drdp!J37+drdp!S37)*'MBXY-TI2S'!$D37)</f>
        <v>0</v>
      </c>
      <c r="H37" s="18">
        <f>Model!$W$15*((drdp!B37)*'MBXY-TI2S'!$B37+(drdp!E37)*'MBXY-TI2S'!$C37+(drdp!H37)*'MBXY-TI2S'!$D37)</f>
        <v>0</v>
      </c>
      <c r="I37" s="18">
        <f>Model!$W$15*((drdp!C37)*'MBXY-TI2S'!$B37+(drdp!F37)*'MBXY-TI2S'!$C37+(drdp!I37)*'MBXY-TI2S'!$D37)</f>
        <v>3.2061795408086811E-2</v>
      </c>
      <c r="J37" s="18">
        <f>Model!$W$15*((drdp!D37)*'MBXY-TI2S'!$B37+(drdp!G37)*'MBXY-TI2S'!$C37+(drdp!J37)*'MBXY-TI2S'!$D37)</f>
        <v>0</v>
      </c>
      <c r="K37" s="21">
        <f>SUM(E$3:E36)+H37</f>
        <v>0</v>
      </c>
      <c r="L37" s="21">
        <f>SUM(F$3:F36)+I37</f>
        <v>0.54689318868198322</v>
      </c>
      <c r="M37" s="21">
        <f>SUM(G$3:G36)+J37</f>
        <v>0</v>
      </c>
      <c r="N37" s="21"/>
      <c r="O37" s="21"/>
      <c r="P37" s="21"/>
      <c r="Q37" s="19">
        <f t="shared" si="1"/>
        <v>0</v>
      </c>
      <c r="R37" s="19">
        <f t="shared" si="1"/>
        <v>0.29909215982674731</v>
      </c>
      <c r="S37" s="19">
        <f t="shared" si="1"/>
        <v>0</v>
      </c>
      <c r="T37" s="19">
        <f t="shared" si="2"/>
        <v>0</v>
      </c>
      <c r="U37" s="19">
        <f t="shared" si="3"/>
        <v>0</v>
      </c>
      <c r="V37" s="19">
        <f t="shared" si="4"/>
        <v>0</v>
      </c>
    </row>
    <row r="38" spans="1:22" x14ac:dyDescent="0.25">
      <c r="A38" s="26">
        <f>Wellpath!E38</f>
        <v>1020</v>
      </c>
      <c r="B38" s="22">
        <v>0</v>
      </c>
      <c r="C38" s="22">
        <v>0</v>
      </c>
      <c r="D38" s="22">
        <f>COS(Wellpath!$O38) / (Bfield * COS(Dip))</f>
        <v>4.6702745619774793E-5</v>
      </c>
      <c r="E38" s="20">
        <f>Model!$W$15*((drdp!B38+drdp!K38)*'MBXY-TI2S'!$B38+(drdp!E38+drdp!N38)*'MBXY-TI2S'!$C38+(drdp!H38+drdp!Q38)*'MBXY-TI2S'!$D38)</f>
        <v>0</v>
      </c>
      <c r="F38" s="20">
        <f>Model!$W$15*((drdp!C38+drdp!L38)*'MBXY-TI2S'!$B38+(drdp!F38+drdp!O38)*'MBXY-TI2S'!$C38+(drdp!I38+drdp!R38)*'MBXY-TI2S'!$D38)</f>
        <v>6.7299523784254453E-2</v>
      </c>
      <c r="G38" s="20">
        <f>Model!$W$15*((drdp!D38+drdp!M38)*'MBXY-TI2S'!$B38+(drdp!G38+drdp!P38)*'MBXY-TI2S'!$C38+(drdp!J38+drdp!S38)*'MBXY-TI2S'!$D38)</f>
        <v>0</v>
      </c>
      <c r="H38" s="18">
        <f>Model!$W$15*((drdp!B38)*'MBXY-TI2S'!$B38+(drdp!E38)*'MBXY-TI2S'!$C38+(drdp!H38)*'MBXY-TI2S'!$D38)</f>
        <v>0</v>
      </c>
      <c r="I38" s="18">
        <f>Model!$W$15*((drdp!C38)*'MBXY-TI2S'!$B38+(drdp!F38)*'MBXY-TI2S'!$C38+(drdp!I38)*'MBXY-TI2S'!$D38)</f>
        <v>3.3649761892127227E-2</v>
      </c>
      <c r="J38" s="18">
        <f>Model!$W$15*((drdp!D38)*'MBXY-TI2S'!$B38+(drdp!G38)*'MBXY-TI2S'!$C38+(drdp!J38)*'MBXY-TI2S'!$D38)</f>
        <v>0</v>
      </c>
      <c r="K38" s="21">
        <f>SUM(E$3:E37)+H38</f>
        <v>0</v>
      </c>
      <c r="L38" s="21">
        <f>SUM(F$3:F37)+I38</f>
        <v>0.61260474598219716</v>
      </c>
      <c r="M38" s="21">
        <f>SUM(G$3:G37)+J38</f>
        <v>0</v>
      </c>
      <c r="N38" s="21"/>
      <c r="O38" s="21"/>
      <c r="P38" s="21"/>
      <c r="Q38" s="19">
        <f t="shared" si="1"/>
        <v>0</v>
      </c>
      <c r="R38" s="19">
        <f t="shared" si="1"/>
        <v>0.37528457479991228</v>
      </c>
      <c r="S38" s="19">
        <f t="shared" si="1"/>
        <v>0</v>
      </c>
      <c r="T38" s="19">
        <f t="shared" si="2"/>
        <v>0</v>
      </c>
      <c r="U38" s="19">
        <f t="shared" si="3"/>
        <v>0</v>
      </c>
      <c r="V38" s="19">
        <f t="shared" si="4"/>
        <v>0</v>
      </c>
    </row>
    <row r="39" spans="1:22" x14ac:dyDescent="0.25">
      <c r="A39" s="26">
        <f>Wellpath!E39</f>
        <v>1050</v>
      </c>
      <c r="B39" s="22">
        <v>0</v>
      </c>
      <c r="C39" s="22">
        <v>0</v>
      </c>
      <c r="D39" s="22">
        <f>COS(Wellpath!$O39) / (Bfield * COS(Dip))</f>
        <v>4.6702745619774793E-5</v>
      </c>
      <c r="E39" s="20">
        <f>Model!$W$15*((drdp!B39+drdp!K39)*'MBXY-TI2S'!$B39+(drdp!E39+drdp!N39)*'MBXY-TI2S'!$C39+(drdp!H39+drdp!Q39)*'MBXY-TI2S'!$D39)</f>
        <v>0</v>
      </c>
      <c r="F39" s="20">
        <f>Model!$W$15*((drdp!C39+drdp!L39)*'MBXY-TI2S'!$B39+(drdp!F39+drdp!O39)*'MBXY-TI2S'!$C39+(drdp!I39+drdp!R39)*'MBXY-TI2S'!$D39)</f>
        <v>7.034734828375705E-2</v>
      </c>
      <c r="G39" s="20">
        <f>Model!$W$15*((drdp!D39+drdp!M39)*'MBXY-TI2S'!$B39+(drdp!G39+drdp!P39)*'MBXY-TI2S'!$C39+(drdp!J39+drdp!S39)*'MBXY-TI2S'!$D39)</f>
        <v>0</v>
      </c>
      <c r="H39" s="18">
        <f>Model!$W$15*((drdp!B39)*'MBXY-TI2S'!$B39+(drdp!E39)*'MBXY-TI2S'!$C39+(drdp!H39)*'MBXY-TI2S'!$D39)</f>
        <v>0</v>
      </c>
      <c r="I39" s="18">
        <f>Model!$W$15*((drdp!C39)*'MBXY-TI2S'!$B39+(drdp!F39)*'MBXY-TI2S'!$C39+(drdp!I39)*'MBXY-TI2S'!$D39)</f>
        <v>3.5173674141878525E-2</v>
      </c>
      <c r="J39" s="18">
        <f>Model!$W$15*((drdp!D39)*'MBXY-TI2S'!$B39+(drdp!G39)*'MBXY-TI2S'!$C39+(drdp!J39)*'MBXY-TI2S'!$D39)</f>
        <v>0</v>
      </c>
      <c r="K39" s="21">
        <f>SUM(E$3:E38)+H39</f>
        <v>0</v>
      </c>
      <c r="L39" s="21">
        <f>SUM(F$3:F38)+I39</f>
        <v>0.68142818201620292</v>
      </c>
      <c r="M39" s="21">
        <f>SUM(G$3:G38)+J39</f>
        <v>0</v>
      </c>
      <c r="N39" s="21"/>
      <c r="O39" s="21"/>
      <c r="P39" s="21"/>
      <c r="Q39" s="19">
        <f t="shared" si="1"/>
        <v>0</v>
      </c>
      <c r="R39" s="19">
        <f t="shared" si="1"/>
        <v>0.46434436724590739</v>
      </c>
      <c r="S39" s="19">
        <f t="shared" si="1"/>
        <v>0</v>
      </c>
      <c r="T39" s="19">
        <f t="shared" si="2"/>
        <v>0</v>
      </c>
      <c r="U39" s="19">
        <f t="shared" si="3"/>
        <v>0</v>
      </c>
      <c r="V39" s="19">
        <f t="shared" si="4"/>
        <v>0</v>
      </c>
    </row>
    <row r="40" spans="1:22" x14ac:dyDescent="0.25">
      <c r="A40" s="26">
        <f>Wellpath!E40</f>
        <v>1080</v>
      </c>
      <c r="B40" s="22">
        <v>0</v>
      </c>
      <c r="C40" s="22">
        <v>0</v>
      </c>
      <c r="D40" s="22">
        <f>COS(Wellpath!$O40) / (Bfield * COS(Dip))</f>
        <v>4.6702745619774793E-5</v>
      </c>
      <c r="E40" s="20">
        <f>Model!$W$15*((drdp!B40+drdp!K40)*'MBXY-TI2S'!$B40+(drdp!E40+drdp!N40)*'MBXY-TI2S'!$C40+(drdp!H40+drdp!Q40)*'MBXY-TI2S'!$D40)</f>
        <v>0</v>
      </c>
      <c r="F40" s="20">
        <f>Model!$W$15*((drdp!C40+drdp!L40)*'MBXY-TI2S'!$B40+(drdp!F40+drdp!O40)*'MBXY-TI2S'!$C40+(drdp!I40+drdp!R40)*'MBXY-TI2S'!$D40)</f>
        <v>6.105105217293301E-2</v>
      </c>
      <c r="G40" s="20">
        <f>Model!$W$15*((drdp!D40+drdp!M40)*'MBXY-TI2S'!$B40+(drdp!G40+drdp!P40)*'MBXY-TI2S'!$C40+(drdp!J40+drdp!S40)*'MBXY-TI2S'!$D40)</f>
        <v>0</v>
      </c>
      <c r="H40" s="18">
        <f>Model!$W$15*((drdp!B40)*'MBXY-TI2S'!$B40+(drdp!E40)*'MBXY-TI2S'!$C40+(drdp!H40)*'MBXY-TI2S'!$D40)</f>
        <v>0</v>
      </c>
      <c r="I40" s="18">
        <f>Model!$W$15*((drdp!C40)*'MBXY-TI2S'!$B40+(drdp!F40)*'MBXY-TI2S'!$C40+(drdp!I40)*'MBXY-TI2S'!$D40)</f>
        <v>3.6630631303759806E-2</v>
      </c>
      <c r="J40" s="18">
        <f>Model!$W$15*((drdp!D40)*'MBXY-TI2S'!$B40+(drdp!G40)*'MBXY-TI2S'!$C40+(drdp!J40)*'MBXY-TI2S'!$D40)</f>
        <v>0</v>
      </c>
      <c r="K40" s="21">
        <f>SUM(E$3:E39)+H40</f>
        <v>0</v>
      </c>
      <c r="L40" s="21">
        <f>SUM(F$3:F39)+I40</f>
        <v>0.75323248746184113</v>
      </c>
      <c r="M40" s="21">
        <f>SUM(G$3:G39)+J40</f>
        <v>0</v>
      </c>
      <c r="N40" s="21"/>
      <c r="O40" s="21"/>
      <c r="P40" s="21"/>
      <c r="Q40" s="19">
        <f t="shared" si="1"/>
        <v>0</v>
      </c>
      <c r="R40" s="19">
        <f t="shared" si="1"/>
        <v>0.56735918016795261</v>
      </c>
      <c r="S40" s="19">
        <f t="shared" si="1"/>
        <v>0</v>
      </c>
      <c r="T40" s="19">
        <f t="shared" si="2"/>
        <v>0</v>
      </c>
      <c r="U40" s="19">
        <f t="shared" si="3"/>
        <v>0</v>
      </c>
      <c r="V40" s="19">
        <f t="shared" si="4"/>
        <v>0</v>
      </c>
    </row>
    <row r="41" spans="1:22" x14ac:dyDescent="0.25">
      <c r="A41" s="26">
        <f>Wellpath!E41</f>
        <v>1100</v>
      </c>
      <c r="B41" s="22">
        <v>0</v>
      </c>
      <c r="C41" s="22">
        <v>0</v>
      </c>
      <c r="D41" s="22">
        <f>COS(Wellpath!$O41) / (Bfield * COS(Dip))</f>
        <v>4.6702745619774793E-5</v>
      </c>
      <c r="E41" s="20">
        <f>Model!$W$15*((drdp!B41+drdp!K41)*'MBXY-TI2S'!$B41+(drdp!E41+drdp!N41)*'MBXY-TI2S'!$C41+(drdp!H41+drdp!Q41)*'MBXY-TI2S'!$D41)</f>
        <v>0</v>
      </c>
      <c r="F41" s="20">
        <f>Model!$W$15*((drdp!C41+drdp!L41)*'MBXY-TI2S'!$B41+(drdp!F41+drdp!O41)*'MBXY-TI2S'!$C41+(drdp!I41+drdp!R41)*'MBXY-TI2S'!$D41)</f>
        <v>3.756519769844905E-2</v>
      </c>
      <c r="G41" s="20">
        <f>Model!$W$15*((drdp!D41+drdp!M41)*'MBXY-TI2S'!$B41+(drdp!G41+drdp!P41)*'MBXY-TI2S'!$C41+(drdp!J41+drdp!S41)*'MBXY-TI2S'!$D41)</f>
        <v>0</v>
      </c>
      <c r="H41" s="18">
        <f>Model!$W$15*((drdp!B41)*'MBXY-TI2S'!$B41+(drdp!E41)*'MBXY-TI2S'!$C41+(drdp!H41)*'MBXY-TI2S'!$D41)</f>
        <v>0</v>
      </c>
      <c r="I41" s="18">
        <f>Model!$W$15*((drdp!C41)*'MBXY-TI2S'!$B41+(drdp!F41)*'MBXY-TI2S'!$C41+(drdp!I41)*'MBXY-TI2S'!$D41)</f>
        <v>2.504346513229937E-2</v>
      </c>
      <c r="J41" s="18">
        <f>Model!$W$15*((drdp!D41)*'MBXY-TI2S'!$B41+(drdp!G41)*'MBXY-TI2S'!$C41+(drdp!J41)*'MBXY-TI2S'!$D41)</f>
        <v>0</v>
      </c>
      <c r="K41" s="21">
        <f>SUM(E$3:E40)+H41</f>
        <v>0</v>
      </c>
      <c r="L41" s="21">
        <f>SUM(F$3:F40)+I41</f>
        <v>0.80269637346331379</v>
      </c>
      <c r="M41" s="21">
        <f>SUM(G$3:G40)+J41</f>
        <v>0</v>
      </c>
      <c r="N41" s="21"/>
      <c r="O41" s="21"/>
      <c r="P41" s="21"/>
      <c r="Q41" s="19">
        <f t="shared" si="1"/>
        <v>0</v>
      </c>
      <c r="R41" s="19">
        <f t="shared" si="1"/>
        <v>0.64432146797115575</v>
      </c>
      <c r="S41" s="19">
        <f t="shared" si="1"/>
        <v>0</v>
      </c>
      <c r="T41" s="19">
        <f t="shared" si="2"/>
        <v>0</v>
      </c>
      <c r="U41" s="19">
        <f t="shared" si="3"/>
        <v>0</v>
      </c>
      <c r="V41" s="19">
        <f t="shared" si="4"/>
        <v>0</v>
      </c>
    </row>
    <row r="42" spans="1:22" x14ac:dyDescent="0.25">
      <c r="A42" s="26">
        <f>Wellpath!E42</f>
        <v>1110</v>
      </c>
      <c r="B42" s="22">
        <v>0</v>
      </c>
      <c r="C42" s="22">
        <v>0</v>
      </c>
      <c r="D42" s="22">
        <f>COS(Wellpath!$O42) / (Bfield * COS(Dip))</f>
        <v>4.6702745619774793E-5</v>
      </c>
      <c r="E42" s="20">
        <f>Model!$W$15*((drdp!B42+drdp!K42)*'MBXY-TI2S'!$B42+(drdp!E42+drdp!N42)*'MBXY-TI2S'!$C42+(drdp!H42+drdp!Q42)*'MBXY-TI2S'!$D42)</f>
        <v>0</v>
      </c>
      <c r="F42" s="20">
        <f>Model!$W$15*((drdp!C42+drdp!L42)*'MBXY-TI2S'!$B42+(drdp!F42+drdp!O42)*'MBXY-TI2S'!$C42+(drdp!I42+drdp!R42)*'MBXY-TI2S'!$D42)</f>
        <v>5.008693026459874E-2</v>
      </c>
      <c r="G42" s="20">
        <f>Model!$W$15*((drdp!D42+drdp!M42)*'MBXY-TI2S'!$B42+(drdp!G42+drdp!P42)*'MBXY-TI2S'!$C42+(drdp!J42+drdp!S42)*'MBXY-TI2S'!$D42)</f>
        <v>0</v>
      </c>
      <c r="H42" s="18">
        <f>Model!$W$15*((drdp!B42)*'MBXY-TI2S'!$B42+(drdp!E42)*'MBXY-TI2S'!$C42+(drdp!H42)*'MBXY-TI2S'!$D42)</f>
        <v>0</v>
      </c>
      <c r="I42" s="18">
        <f>Model!$W$15*((drdp!C42)*'MBXY-TI2S'!$B42+(drdp!F42)*'MBXY-TI2S'!$C42+(drdp!I42)*'MBXY-TI2S'!$D42)</f>
        <v>1.2521732566149685E-2</v>
      </c>
      <c r="J42" s="18">
        <f>Model!$W$15*((drdp!D42)*'MBXY-TI2S'!$B42+(drdp!G42)*'MBXY-TI2S'!$C42+(drdp!J42)*'MBXY-TI2S'!$D42)</f>
        <v>0</v>
      </c>
      <c r="K42" s="21">
        <f>SUM(E$3:E41)+H42</f>
        <v>0</v>
      </c>
      <c r="L42" s="21">
        <f>SUM(F$3:F41)+I42</f>
        <v>0.82773983859561306</v>
      </c>
      <c r="M42" s="21">
        <f>SUM(G$3:G41)+J42</f>
        <v>0</v>
      </c>
      <c r="N42" s="21"/>
      <c r="O42" s="21"/>
      <c r="P42" s="21"/>
      <c r="Q42" s="19">
        <f t="shared" si="1"/>
        <v>0</v>
      </c>
      <c r="R42" s="19">
        <f t="shared" si="1"/>
        <v>0.68515324039829162</v>
      </c>
      <c r="S42" s="19">
        <f t="shared" si="1"/>
        <v>0</v>
      </c>
      <c r="T42" s="19">
        <f t="shared" si="2"/>
        <v>0</v>
      </c>
      <c r="U42" s="19">
        <f t="shared" si="3"/>
        <v>0</v>
      </c>
      <c r="V42" s="19">
        <f t="shared" si="4"/>
        <v>0</v>
      </c>
    </row>
    <row r="43" spans="1:22" x14ac:dyDescent="0.25">
      <c r="A43" s="26">
        <f>Wellpath!E43</f>
        <v>1140</v>
      </c>
      <c r="B43" s="22">
        <v>0</v>
      </c>
      <c r="C43" s="22">
        <v>0</v>
      </c>
      <c r="D43" s="22">
        <f>COS(Wellpath!$O43) / (Bfield * COS(Dip))</f>
        <v>4.6702745619774793E-5</v>
      </c>
      <c r="E43" s="20">
        <f>Model!$W$15*((drdp!B43+drdp!K43)*'MBXY-TI2S'!$B43+(drdp!E43+drdp!N43)*'MBXY-TI2S'!$C43+(drdp!H43+drdp!Q43)*'MBXY-TI2S'!$D43)</f>
        <v>0</v>
      </c>
      <c r="F43" s="20">
        <f>Model!$W$15*((drdp!C43+drdp!L43)*'MBXY-TI2S'!$B43+(drdp!F43+drdp!O43)*'MBXY-TI2S'!$C43+(drdp!I43+drdp!R43)*'MBXY-TI2S'!$D43)</f>
        <v>7.51303953968981E-2</v>
      </c>
      <c r="G43" s="20">
        <f>Model!$W$15*((drdp!D43+drdp!M43)*'MBXY-TI2S'!$B43+(drdp!G43+drdp!P43)*'MBXY-TI2S'!$C43+(drdp!J43+drdp!S43)*'MBXY-TI2S'!$D43)</f>
        <v>0</v>
      </c>
      <c r="H43" s="18">
        <f>Model!$W$15*((drdp!B43)*'MBXY-TI2S'!$B43+(drdp!E43)*'MBXY-TI2S'!$C43+(drdp!H43)*'MBXY-TI2S'!$D43)</f>
        <v>0</v>
      </c>
      <c r="I43" s="18">
        <f>Model!$W$15*((drdp!C43)*'MBXY-TI2S'!$B43+(drdp!F43)*'MBXY-TI2S'!$C43+(drdp!I43)*'MBXY-TI2S'!$D43)</f>
        <v>3.756519769844905E-2</v>
      </c>
      <c r="J43" s="18">
        <f>Model!$W$15*((drdp!D43)*'MBXY-TI2S'!$B43+(drdp!G43)*'MBXY-TI2S'!$C43+(drdp!J43)*'MBXY-TI2S'!$D43)</f>
        <v>0</v>
      </c>
      <c r="K43" s="21">
        <f>SUM(E$3:E42)+H43</f>
        <v>0</v>
      </c>
      <c r="L43" s="21">
        <f>SUM(F$3:F42)+I43</f>
        <v>0.90287023399251121</v>
      </c>
      <c r="M43" s="21">
        <f>SUM(G$3:G42)+J43</f>
        <v>0</v>
      </c>
      <c r="N43" s="21"/>
      <c r="O43" s="21"/>
      <c r="P43" s="21"/>
      <c r="Q43" s="19">
        <f t="shared" si="1"/>
        <v>0</v>
      </c>
      <c r="R43" s="19">
        <f t="shared" si="1"/>
        <v>0.81517465942969192</v>
      </c>
      <c r="S43" s="19">
        <f t="shared" si="1"/>
        <v>0</v>
      </c>
      <c r="T43" s="19">
        <f t="shared" si="2"/>
        <v>0</v>
      </c>
      <c r="U43" s="19">
        <f t="shared" si="3"/>
        <v>0</v>
      </c>
      <c r="V43" s="19">
        <f t="shared" si="4"/>
        <v>0</v>
      </c>
    </row>
    <row r="44" spans="1:22" s="36" customFormat="1" x14ac:dyDescent="0.25">
      <c r="A44" s="26">
        <f>Wellpath!E44</f>
        <v>1170</v>
      </c>
      <c r="B44" s="22">
        <v>0</v>
      </c>
      <c r="C44" s="22">
        <v>0</v>
      </c>
      <c r="D44" s="22">
        <f>COS(Wellpath!$O44) / (Bfield * COS(Dip))</f>
        <v>4.6702745619774793E-5</v>
      </c>
      <c r="E44" s="20">
        <f>Model!$W$15*((drdp!B44+drdp!K44)*'MBXY-TI2S'!$B44+(drdp!E44+drdp!N44)*'MBXY-TI2S'!$C44+(drdp!H44+drdp!Q44)*'MBXY-TI2S'!$D44)</f>
        <v>0</v>
      </c>
      <c r="F44" s="20">
        <f>Model!$W$15*((drdp!C44+drdp!L44)*'MBXY-TI2S'!$B44+(drdp!F44+drdp!O44)*'MBXY-TI2S'!$C44+(drdp!I44+drdp!R44)*'MBXY-TI2S'!$D44)</f>
        <v>7.51303953968981E-2</v>
      </c>
      <c r="G44" s="20">
        <f>Model!$W$15*((drdp!D44+drdp!M44)*'MBXY-TI2S'!$B44+(drdp!G44+drdp!P44)*'MBXY-TI2S'!$C44+(drdp!J44+drdp!S44)*'MBXY-TI2S'!$D44)</f>
        <v>0</v>
      </c>
      <c r="H44" s="32">
        <f>Model!$W$15*((drdp!B44)*'MBXY-TI2S'!$B44+(drdp!E44)*'MBXY-TI2S'!$C44+(drdp!H44)*'MBXY-TI2S'!$D44)</f>
        <v>0</v>
      </c>
      <c r="I44" s="32">
        <f>Model!$W$15*((drdp!C44)*'MBXY-TI2S'!$B44+(drdp!F44)*'MBXY-TI2S'!$C44+(drdp!I44)*'MBXY-TI2S'!$D44)</f>
        <v>3.756519769844905E-2</v>
      </c>
      <c r="J44" s="32">
        <f>Model!$W$15*((drdp!D44)*'MBXY-TI2S'!$B44+(drdp!G44)*'MBXY-TI2S'!$C44+(drdp!J44)*'MBXY-TI2S'!$D44)</f>
        <v>0</v>
      </c>
      <c r="K44" s="34">
        <f>SUM(E$3:E43)+H44</f>
        <v>0</v>
      </c>
      <c r="L44" s="34">
        <f>SUM(F$3:F43)+I44</f>
        <v>0.97800062938940935</v>
      </c>
      <c r="M44" s="34">
        <f>SUM(G$3:G43)+J44</f>
        <v>0</v>
      </c>
      <c r="N44" s="34"/>
      <c r="O44" s="34"/>
      <c r="P44" s="34"/>
      <c r="Q44" s="35">
        <f t="shared" si="1"/>
        <v>0</v>
      </c>
      <c r="R44" s="35">
        <f t="shared" si="1"/>
        <v>0.95648523108608086</v>
      </c>
      <c r="S44" s="35">
        <f t="shared" si="1"/>
        <v>0</v>
      </c>
      <c r="T44" s="35">
        <f t="shared" si="2"/>
        <v>0</v>
      </c>
      <c r="U44" s="35">
        <f t="shared" si="3"/>
        <v>0</v>
      </c>
      <c r="V44" s="35">
        <f t="shared" si="4"/>
        <v>0</v>
      </c>
    </row>
    <row r="45" spans="1:22" x14ac:dyDescent="0.25">
      <c r="A45" s="26">
        <f>Wellpath!E45</f>
        <v>1200</v>
      </c>
      <c r="B45" s="22">
        <v>0</v>
      </c>
      <c r="C45" s="22">
        <v>0</v>
      </c>
      <c r="D45" s="22">
        <f>COS(Wellpath!$O45) / (Bfield * COS(Dip))</f>
        <v>4.6702745619774793E-5</v>
      </c>
      <c r="E45" s="20">
        <f>Model!$W$15*((drdp!B45+drdp!K45)*'MBXY-TI2S'!$B45+(drdp!E45+drdp!N45)*'MBXY-TI2S'!$C45+(drdp!H45+drdp!Q45)*'MBXY-TI2S'!$D45)</f>
        <v>0</v>
      </c>
      <c r="F45" s="20">
        <f>Model!$W$15*((drdp!C45+drdp!L45)*'MBXY-TI2S'!$B45+(drdp!F45+drdp!O45)*'MBXY-TI2S'!$C45+(drdp!I45+drdp!R45)*'MBXY-TI2S'!$D45)</f>
        <v>7.51303953968981E-2</v>
      </c>
      <c r="G45" s="20">
        <f>Model!$W$15*((drdp!D45+drdp!M45)*'MBXY-TI2S'!$B45+(drdp!G45+drdp!P45)*'MBXY-TI2S'!$C45+(drdp!J45+drdp!S45)*'MBXY-TI2S'!$D45)</f>
        <v>0</v>
      </c>
      <c r="H45" s="18">
        <f>Model!$W$15*((drdp!B45)*'MBXY-TI2S'!$B45+(drdp!E45)*'MBXY-TI2S'!$C45+(drdp!H45)*'MBXY-TI2S'!$D45)</f>
        <v>0</v>
      </c>
      <c r="I45" s="18">
        <f>Model!$W$15*((drdp!C45)*'MBXY-TI2S'!$B45+(drdp!F45)*'MBXY-TI2S'!$C45+(drdp!I45)*'MBXY-TI2S'!$D45)</f>
        <v>3.756519769844905E-2</v>
      </c>
      <c r="J45" s="18">
        <f>Model!$W$15*((drdp!D45)*'MBXY-TI2S'!$B45+(drdp!G45)*'MBXY-TI2S'!$C45+(drdp!J45)*'MBXY-TI2S'!$D45)</f>
        <v>0</v>
      </c>
      <c r="K45" s="21">
        <f>SUM(E$3:E44)+H45</f>
        <v>0</v>
      </c>
      <c r="L45" s="21">
        <f>SUM(F$3:F44)+I45</f>
        <v>1.0531310247863075</v>
      </c>
      <c r="M45" s="21">
        <f>SUM(G$3:G44)+J45</f>
        <v>0</v>
      </c>
      <c r="N45" s="21"/>
      <c r="O45" s="21"/>
      <c r="P45" s="21"/>
      <c r="Q45" s="19">
        <f t="shared" si="1"/>
        <v>0</v>
      </c>
      <c r="R45" s="19">
        <f t="shared" si="1"/>
        <v>1.1090849553674582</v>
      </c>
      <c r="S45" s="19">
        <f t="shared" si="1"/>
        <v>0</v>
      </c>
      <c r="T45" s="19">
        <f t="shared" si="2"/>
        <v>0</v>
      </c>
      <c r="U45" s="19">
        <f t="shared" si="3"/>
        <v>0</v>
      </c>
      <c r="V45" s="19">
        <f t="shared" si="4"/>
        <v>0</v>
      </c>
    </row>
    <row r="46" spans="1:22" x14ac:dyDescent="0.25">
      <c r="A46" s="26">
        <f>Wellpath!E46</f>
        <v>1230</v>
      </c>
      <c r="B46" s="22">
        <v>0</v>
      </c>
      <c r="C46" s="22">
        <v>0</v>
      </c>
      <c r="D46" s="22">
        <f>COS(Wellpath!$O46) / (Bfield * COS(Dip))</f>
        <v>4.6702745619774793E-5</v>
      </c>
      <c r="E46" s="20">
        <f>Model!$W$15*((drdp!B46+drdp!K46)*'MBXY-TI2S'!$B46+(drdp!E46+drdp!N46)*'MBXY-TI2S'!$C46+(drdp!H46+drdp!Q46)*'MBXY-TI2S'!$D46)</f>
        <v>0</v>
      </c>
      <c r="F46" s="20">
        <f>Model!$W$15*((drdp!C46+drdp!L46)*'MBXY-TI2S'!$B46+(drdp!F46+drdp!O46)*'MBXY-TI2S'!$C46+(drdp!I46+drdp!R46)*'MBXY-TI2S'!$D46)</f>
        <v>7.51303953968981E-2</v>
      </c>
      <c r="G46" s="20">
        <f>Model!$W$15*((drdp!D46+drdp!M46)*'MBXY-TI2S'!$B46+(drdp!G46+drdp!P46)*'MBXY-TI2S'!$C46+(drdp!J46+drdp!S46)*'MBXY-TI2S'!$D46)</f>
        <v>0</v>
      </c>
      <c r="H46" s="18">
        <f>Model!$W$15*((drdp!B46)*'MBXY-TI2S'!$B46+(drdp!E46)*'MBXY-TI2S'!$C46+(drdp!H46)*'MBXY-TI2S'!$D46)</f>
        <v>0</v>
      </c>
      <c r="I46" s="18">
        <f>Model!$W$15*((drdp!C46)*'MBXY-TI2S'!$B46+(drdp!F46)*'MBXY-TI2S'!$C46+(drdp!I46)*'MBXY-TI2S'!$D46)</f>
        <v>3.756519769844905E-2</v>
      </c>
      <c r="J46" s="18">
        <f>Model!$W$15*((drdp!D46)*'MBXY-TI2S'!$B46+(drdp!G46)*'MBXY-TI2S'!$C46+(drdp!J46)*'MBXY-TI2S'!$D46)</f>
        <v>0</v>
      </c>
      <c r="K46" s="21">
        <f>SUM(E$3:E45)+H46</f>
        <v>0</v>
      </c>
      <c r="L46" s="21">
        <f>SUM(F$3:F45)+I46</f>
        <v>1.1282614201832055</v>
      </c>
      <c r="M46" s="21">
        <f>SUM(G$3:G45)+J46</f>
        <v>0</v>
      </c>
      <c r="N46" s="21"/>
      <c r="O46" s="21"/>
      <c r="P46" s="21"/>
      <c r="Q46" s="19">
        <f t="shared" si="1"/>
        <v>0</v>
      </c>
      <c r="R46" s="19">
        <f t="shared" si="1"/>
        <v>1.2729738322738238</v>
      </c>
      <c r="S46" s="19">
        <f t="shared" si="1"/>
        <v>0</v>
      </c>
      <c r="T46" s="19">
        <f t="shared" si="2"/>
        <v>0</v>
      </c>
      <c r="U46" s="19">
        <f t="shared" si="3"/>
        <v>0</v>
      </c>
      <c r="V46" s="19">
        <f t="shared" si="4"/>
        <v>0</v>
      </c>
    </row>
    <row r="47" spans="1:22" x14ac:dyDescent="0.25">
      <c r="A47" s="26">
        <f>Wellpath!E47</f>
        <v>1260</v>
      </c>
      <c r="B47" s="22">
        <v>0</v>
      </c>
      <c r="C47" s="22">
        <v>0</v>
      </c>
      <c r="D47" s="22">
        <f>COS(Wellpath!$O47) / (Bfield * COS(Dip))</f>
        <v>4.6702745619774793E-5</v>
      </c>
      <c r="E47" s="20">
        <f>Model!$W$15*((drdp!B47+drdp!K47)*'MBXY-TI2S'!$B47+(drdp!E47+drdp!N47)*'MBXY-TI2S'!$C47+(drdp!H47+drdp!Q47)*'MBXY-TI2S'!$D47)</f>
        <v>0</v>
      </c>
      <c r="F47" s="20">
        <f>Model!$W$15*((drdp!C47+drdp!L47)*'MBXY-TI2S'!$B47+(drdp!F47+drdp!O47)*'MBXY-TI2S'!$C47+(drdp!I47+drdp!R47)*'MBXY-TI2S'!$D47)</f>
        <v>7.51303953968981E-2</v>
      </c>
      <c r="G47" s="20">
        <f>Model!$W$15*((drdp!D47+drdp!M47)*'MBXY-TI2S'!$B47+(drdp!G47+drdp!P47)*'MBXY-TI2S'!$C47+(drdp!J47+drdp!S47)*'MBXY-TI2S'!$D47)</f>
        <v>0</v>
      </c>
      <c r="H47" s="18">
        <f>Model!$W$15*((drdp!B47)*'MBXY-TI2S'!$B47+(drdp!E47)*'MBXY-TI2S'!$C47+(drdp!H47)*'MBXY-TI2S'!$D47)</f>
        <v>0</v>
      </c>
      <c r="I47" s="18">
        <f>Model!$W$15*((drdp!C47)*'MBXY-TI2S'!$B47+(drdp!F47)*'MBXY-TI2S'!$C47+(drdp!I47)*'MBXY-TI2S'!$D47)</f>
        <v>3.756519769844905E-2</v>
      </c>
      <c r="J47" s="18">
        <f>Model!$W$15*((drdp!D47)*'MBXY-TI2S'!$B47+(drdp!G47)*'MBXY-TI2S'!$C47+(drdp!J47)*'MBXY-TI2S'!$D47)</f>
        <v>0</v>
      </c>
      <c r="K47" s="21">
        <f>SUM(E$3:E46)+H47</f>
        <v>0</v>
      </c>
      <c r="L47" s="21">
        <f>SUM(F$3:F46)+I47</f>
        <v>1.2033918155801036</v>
      </c>
      <c r="M47" s="21">
        <f>SUM(G$3:G46)+J47</f>
        <v>0</v>
      </c>
      <c r="N47" s="21"/>
      <c r="O47" s="21"/>
      <c r="P47" s="21"/>
      <c r="Q47" s="19">
        <f t="shared" si="1"/>
        <v>0</v>
      </c>
      <c r="R47" s="19">
        <f t="shared" si="1"/>
        <v>1.4481518618051779</v>
      </c>
      <c r="S47" s="19">
        <f t="shared" si="1"/>
        <v>0</v>
      </c>
      <c r="T47" s="19">
        <f t="shared" si="2"/>
        <v>0</v>
      </c>
      <c r="U47" s="19">
        <f t="shared" si="3"/>
        <v>0</v>
      </c>
      <c r="V47" s="19">
        <f t="shared" si="4"/>
        <v>0</v>
      </c>
    </row>
    <row r="48" spans="1:22" x14ac:dyDescent="0.25">
      <c r="A48" s="26">
        <f>Wellpath!E48</f>
        <v>1290</v>
      </c>
      <c r="B48" s="22">
        <v>0</v>
      </c>
      <c r="C48" s="22">
        <v>0</v>
      </c>
      <c r="D48" s="22">
        <f>COS(Wellpath!$O48) / (Bfield * COS(Dip))</f>
        <v>4.6702745619774793E-5</v>
      </c>
      <c r="E48" s="20">
        <f>Model!$W$15*((drdp!B48+drdp!K48)*'MBXY-TI2S'!$B48+(drdp!E48+drdp!N48)*'MBXY-TI2S'!$C48+(drdp!H48+drdp!Q48)*'MBXY-TI2S'!$D48)</f>
        <v>0</v>
      </c>
      <c r="F48" s="20">
        <f>Model!$W$15*((drdp!C48+drdp!L48)*'MBXY-TI2S'!$B48+(drdp!F48+drdp!O48)*'MBXY-TI2S'!$C48+(drdp!I48+drdp!R48)*'MBXY-TI2S'!$D48)</f>
        <v>7.51303953968981E-2</v>
      </c>
      <c r="G48" s="20">
        <f>Model!$W$15*((drdp!D48+drdp!M48)*'MBXY-TI2S'!$B48+(drdp!G48+drdp!P48)*'MBXY-TI2S'!$C48+(drdp!J48+drdp!S48)*'MBXY-TI2S'!$D48)</f>
        <v>0</v>
      </c>
      <c r="H48" s="18">
        <f>Model!$W$15*((drdp!B48)*'MBXY-TI2S'!$B48+(drdp!E48)*'MBXY-TI2S'!$C48+(drdp!H48)*'MBXY-TI2S'!$D48)</f>
        <v>0</v>
      </c>
      <c r="I48" s="18">
        <f>Model!$W$15*((drdp!C48)*'MBXY-TI2S'!$B48+(drdp!F48)*'MBXY-TI2S'!$C48+(drdp!I48)*'MBXY-TI2S'!$D48)</f>
        <v>3.756519769844905E-2</v>
      </c>
      <c r="J48" s="18">
        <f>Model!$W$15*((drdp!D48)*'MBXY-TI2S'!$B48+(drdp!G48)*'MBXY-TI2S'!$C48+(drdp!J48)*'MBXY-TI2S'!$D48)</f>
        <v>0</v>
      </c>
      <c r="K48" s="21">
        <f>SUM(E$3:E47)+H48</f>
        <v>0</v>
      </c>
      <c r="L48" s="21">
        <f>SUM(F$3:F47)+I48</f>
        <v>1.2785222109770016</v>
      </c>
      <c r="M48" s="21">
        <f>SUM(G$3:G47)+J48</f>
        <v>0</v>
      </c>
      <c r="N48" s="21"/>
      <c r="O48" s="21"/>
      <c r="P48" s="21"/>
      <c r="Q48" s="19">
        <f t="shared" si="1"/>
        <v>0</v>
      </c>
      <c r="R48" s="19">
        <f t="shared" si="1"/>
        <v>1.6346190439615205</v>
      </c>
      <c r="S48" s="19">
        <f t="shared" si="1"/>
        <v>0</v>
      </c>
      <c r="T48" s="19">
        <f t="shared" si="2"/>
        <v>0</v>
      </c>
      <c r="U48" s="19">
        <f t="shared" si="3"/>
        <v>0</v>
      </c>
      <c r="V48" s="19">
        <f t="shared" si="4"/>
        <v>0</v>
      </c>
    </row>
    <row r="49" spans="1:22" x14ac:dyDescent="0.25">
      <c r="A49" s="26">
        <f>Wellpath!E49</f>
        <v>1320</v>
      </c>
      <c r="B49" s="22">
        <v>0</v>
      </c>
      <c r="C49" s="22">
        <v>0</v>
      </c>
      <c r="D49" s="22">
        <f>COS(Wellpath!$O49) / (Bfield * COS(Dip))</f>
        <v>4.6702745619774793E-5</v>
      </c>
      <c r="E49" s="20">
        <f>Model!$W$15*((drdp!B49+drdp!K49)*'MBXY-TI2S'!$B49+(drdp!E49+drdp!N49)*'MBXY-TI2S'!$C49+(drdp!H49+drdp!Q49)*'MBXY-TI2S'!$D49)</f>
        <v>0</v>
      </c>
      <c r="F49" s="20">
        <f>Model!$W$15*((drdp!C49+drdp!L49)*'MBXY-TI2S'!$B49+(drdp!F49+drdp!O49)*'MBXY-TI2S'!$C49+(drdp!I49+drdp!R49)*'MBXY-TI2S'!$D49)</f>
        <v>7.51303953968981E-2</v>
      </c>
      <c r="G49" s="20">
        <f>Model!$W$15*((drdp!D49+drdp!M49)*'MBXY-TI2S'!$B49+(drdp!G49+drdp!P49)*'MBXY-TI2S'!$C49+(drdp!J49+drdp!S49)*'MBXY-TI2S'!$D49)</f>
        <v>0</v>
      </c>
      <c r="H49" s="18">
        <f>Model!$W$15*((drdp!B49)*'MBXY-TI2S'!$B49+(drdp!E49)*'MBXY-TI2S'!$C49+(drdp!H49)*'MBXY-TI2S'!$D49)</f>
        <v>0</v>
      </c>
      <c r="I49" s="18">
        <f>Model!$W$15*((drdp!C49)*'MBXY-TI2S'!$B49+(drdp!F49)*'MBXY-TI2S'!$C49+(drdp!I49)*'MBXY-TI2S'!$D49)</f>
        <v>3.756519769844905E-2</v>
      </c>
      <c r="J49" s="18">
        <f>Model!$W$15*((drdp!D49)*'MBXY-TI2S'!$B49+(drdp!G49)*'MBXY-TI2S'!$C49+(drdp!J49)*'MBXY-TI2S'!$D49)</f>
        <v>0</v>
      </c>
      <c r="K49" s="21">
        <f>SUM(E$3:E48)+H49</f>
        <v>0</v>
      </c>
      <c r="L49" s="21">
        <f>SUM(F$3:F48)+I49</f>
        <v>1.3536526063738996</v>
      </c>
      <c r="M49" s="21">
        <f>SUM(G$3:G48)+J49</f>
        <v>0</v>
      </c>
      <c r="N49" s="21"/>
      <c r="O49" s="21"/>
      <c r="P49" s="21"/>
      <c r="Q49" s="19">
        <f t="shared" si="1"/>
        <v>0</v>
      </c>
      <c r="R49" s="19">
        <f t="shared" si="1"/>
        <v>1.8323753787428516</v>
      </c>
      <c r="S49" s="19">
        <f t="shared" si="1"/>
        <v>0</v>
      </c>
      <c r="T49" s="19">
        <f t="shared" si="2"/>
        <v>0</v>
      </c>
      <c r="U49" s="19">
        <f t="shared" si="3"/>
        <v>0</v>
      </c>
      <c r="V49" s="19">
        <f t="shared" si="4"/>
        <v>0</v>
      </c>
    </row>
    <row r="50" spans="1:22" x14ac:dyDescent="0.25">
      <c r="A50" s="26">
        <f>Wellpath!E50</f>
        <v>1350</v>
      </c>
      <c r="B50" s="22">
        <v>0</v>
      </c>
      <c r="C50" s="22">
        <v>0</v>
      </c>
      <c r="D50" s="22">
        <f>COS(Wellpath!$O50) / (Bfield * COS(Dip))</f>
        <v>4.6702745619774793E-5</v>
      </c>
      <c r="E50" s="20">
        <f>Model!$W$15*((drdp!B50+drdp!K50)*'MBXY-TI2S'!$B50+(drdp!E50+drdp!N50)*'MBXY-TI2S'!$C50+(drdp!H50+drdp!Q50)*'MBXY-TI2S'!$D50)</f>
        <v>0</v>
      </c>
      <c r="F50" s="20">
        <f>Model!$W$15*((drdp!C50+drdp!L50)*'MBXY-TI2S'!$B50+(drdp!F50+drdp!O50)*'MBXY-TI2S'!$C50+(drdp!I50+drdp!R50)*'MBXY-TI2S'!$D50)</f>
        <v>7.51303953968981E-2</v>
      </c>
      <c r="G50" s="20">
        <f>Model!$W$15*((drdp!D50+drdp!M50)*'MBXY-TI2S'!$B50+(drdp!G50+drdp!P50)*'MBXY-TI2S'!$C50+(drdp!J50+drdp!S50)*'MBXY-TI2S'!$D50)</f>
        <v>0</v>
      </c>
      <c r="H50" s="18">
        <f>Model!$W$15*((drdp!B50)*'MBXY-TI2S'!$B50+(drdp!E50)*'MBXY-TI2S'!$C50+(drdp!H50)*'MBXY-TI2S'!$D50)</f>
        <v>0</v>
      </c>
      <c r="I50" s="18">
        <f>Model!$W$15*((drdp!C50)*'MBXY-TI2S'!$B50+(drdp!F50)*'MBXY-TI2S'!$C50+(drdp!I50)*'MBXY-TI2S'!$D50)</f>
        <v>3.756519769844905E-2</v>
      </c>
      <c r="J50" s="18">
        <f>Model!$W$15*((drdp!D50)*'MBXY-TI2S'!$B50+(drdp!G50)*'MBXY-TI2S'!$C50+(drdp!J50)*'MBXY-TI2S'!$D50)</f>
        <v>0</v>
      </c>
      <c r="K50" s="21">
        <f>SUM(E$3:E49)+H50</f>
        <v>0</v>
      </c>
      <c r="L50" s="21">
        <f>SUM(F$3:F49)+I50</f>
        <v>1.4287830017707976</v>
      </c>
      <c r="M50" s="21">
        <f>SUM(G$3:G49)+J50</f>
        <v>0</v>
      </c>
      <c r="N50" s="21"/>
      <c r="O50" s="21"/>
      <c r="P50" s="21"/>
      <c r="Q50" s="19">
        <f t="shared" si="1"/>
        <v>0</v>
      </c>
      <c r="R50" s="19">
        <f t="shared" si="1"/>
        <v>2.0414208661491711</v>
      </c>
      <c r="S50" s="19">
        <f t="shared" si="1"/>
        <v>0</v>
      </c>
      <c r="T50" s="19">
        <f t="shared" si="2"/>
        <v>0</v>
      </c>
      <c r="U50" s="19">
        <f t="shared" si="3"/>
        <v>0</v>
      </c>
      <c r="V50" s="19">
        <f t="shared" si="4"/>
        <v>0</v>
      </c>
    </row>
    <row r="51" spans="1:22" x14ac:dyDescent="0.25">
      <c r="A51" s="26">
        <f>Wellpath!E51</f>
        <v>1380</v>
      </c>
      <c r="B51" s="22">
        <v>0</v>
      </c>
      <c r="C51" s="22">
        <v>0</v>
      </c>
      <c r="D51" s="22">
        <f>COS(Wellpath!$O51) / (Bfield * COS(Dip))</f>
        <v>4.6702745619774793E-5</v>
      </c>
      <c r="E51" s="20">
        <f>Model!$W$15*((drdp!B51+drdp!K51)*'MBXY-TI2S'!$B51+(drdp!E51+drdp!N51)*'MBXY-TI2S'!$C51+(drdp!H51+drdp!Q51)*'MBXY-TI2S'!$D51)</f>
        <v>0</v>
      </c>
      <c r="F51" s="20">
        <f>Model!$W$15*((drdp!C51+drdp!L51)*'MBXY-TI2S'!$B51+(drdp!F51+drdp!O51)*'MBXY-TI2S'!$C51+(drdp!I51+drdp!R51)*'MBXY-TI2S'!$D51)</f>
        <v>7.51303953968981E-2</v>
      </c>
      <c r="G51" s="20">
        <f>Model!$W$15*((drdp!D51+drdp!M51)*'MBXY-TI2S'!$B51+(drdp!G51+drdp!P51)*'MBXY-TI2S'!$C51+(drdp!J51+drdp!S51)*'MBXY-TI2S'!$D51)</f>
        <v>0</v>
      </c>
      <c r="H51" s="18">
        <f>Model!$W$15*((drdp!B51)*'MBXY-TI2S'!$B51+(drdp!E51)*'MBXY-TI2S'!$C51+(drdp!H51)*'MBXY-TI2S'!$D51)</f>
        <v>0</v>
      </c>
      <c r="I51" s="18">
        <f>Model!$W$15*((drdp!C51)*'MBXY-TI2S'!$B51+(drdp!F51)*'MBXY-TI2S'!$C51+(drdp!I51)*'MBXY-TI2S'!$D51)</f>
        <v>3.756519769844905E-2</v>
      </c>
      <c r="J51" s="18">
        <f>Model!$W$15*((drdp!D51)*'MBXY-TI2S'!$B51+(drdp!G51)*'MBXY-TI2S'!$C51+(drdp!J51)*'MBXY-TI2S'!$D51)</f>
        <v>0</v>
      </c>
      <c r="K51" s="21">
        <f>SUM(E$3:E50)+H51</f>
        <v>0</v>
      </c>
      <c r="L51" s="21">
        <f>SUM(F$3:F50)+I51</f>
        <v>1.5039133971676957</v>
      </c>
      <c r="M51" s="21">
        <f>SUM(G$3:G50)+J51</f>
        <v>0</v>
      </c>
      <c r="N51" s="21"/>
      <c r="O51" s="21"/>
      <c r="P51" s="21"/>
      <c r="Q51" s="19">
        <f t="shared" si="1"/>
        <v>0</v>
      </c>
      <c r="R51" s="19">
        <f t="shared" si="1"/>
        <v>2.2617555061804793</v>
      </c>
      <c r="S51" s="19">
        <f t="shared" si="1"/>
        <v>0</v>
      </c>
      <c r="T51" s="19">
        <f t="shared" si="2"/>
        <v>0</v>
      </c>
      <c r="U51" s="19">
        <f t="shared" si="3"/>
        <v>0</v>
      </c>
      <c r="V51" s="19">
        <f t="shared" si="4"/>
        <v>0</v>
      </c>
    </row>
    <row r="52" spans="1:22" x14ac:dyDescent="0.25">
      <c r="A52" s="26">
        <f>Wellpath!E52</f>
        <v>1410</v>
      </c>
      <c r="B52" s="22">
        <v>0</v>
      </c>
      <c r="C52" s="22">
        <v>0</v>
      </c>
      <c r="D52" s="22">
        <f>COS(Wellpath!$O52) / (Bfield * COS(Dip))</f>
        <v>4.6702745619774793E-5</v>
      </c>
      <c r="E52" s="20">
        <f>Model!$W$15*((drdp!B52+drdp!K52)*'MBXY-TI2S'!$B52+(drdp!E52+drdp!N52)*'MBXY-TI2S'!$C52+(drdp!H52+drdp!Q52)*'MBXY-TI2S'!$D52)</f>
        <v>0</v>
      </c>
      <c r="F52" s="20">
        <f>Model!$W$15*((drdp!C52+drdp!L52)*'MBXY-TI2S'!$B52+(drdp!F52+drdp!O52)*'MBXY-TI2S'!$C52+(drdp!I52+drdp!R52)*'MBXY-TI2S'!$D52)</f>
        <v>7.51303953968981E-2</v>
      </c>
      <c r="G52" s="20">
        <f>Model!$W$15*((drdp!D52+drdp!M52)*'MBXY-TI2S'!$B52+(drdp!G52+drdp!P52)*'MBXY-TI2S'!$C52+(drdp!J52+drdp!S52)*'MBXY-TI2S'!$D52)</f>
        <v>0</v>
      </c>
      <c r="H52" s="18">
        <f>Model!$W$15*((drdp!B52)*'MBXY-TI2S'!$B52+(drdp!E52)*'MBXY-TI2S'!$C52+(drdp!H52)*'MBXY-TI2S'!$D52)</f>
        <v>0</v>
      </c>
      <c r="I52" s="18">
        <f>Model!$W$15*((drdp!C52)*'MBXY-TI2S'!$B52+(drdp!F52)*'MBXY-TI2S'!$C52+(drdp!I52)*'MBXY-TI2S'!$D52)</f>
        <v>3.756519769844905E-2</v>
      </c>
      <c r="J52" s="18">
        <f>Model!$W$15*((drdp!D52)*'MBXY-TI2S'!$B52+(drdp!G52)*'MBXY-TI2S'!$C52+(drdp!J52)*'MBXY-TI2S'!$D52)</f>
        <v>0</v>
      </c>
      <c r="K52" s="21">
        <f>SUM(E$3:E51)+H52</f>
        <v>0</v>
      </c>
      <c r="L52" s="21">
        <f>SUM(F$3:F51)+I52</f>
        <v>1.5790437925645937</v>
      </c>
      <c r="M52" s="21">
        <f>SUM(G$3:G51)+J52</f>
        <v>0</v>
      </c>
      <c r="N52" s="21"/>
      <c r="O52" s="21"/>
      <c r="P52" s="21"/>
      <c r="Q52" s="19">
        <f t="shared" si="1"/>
        <v>0</v>
      </c>
      <c r="R52" s="19">
        <f t="shared" si="1"/>
        <v>2.4933792988367758</v>
      </c>
      <c r="S52" s="19">
        <f t="shared" si="1"/>
        <v>0</v>
      </c>
      <c r="T52" s="19">
        <f t="shared" si="2"/>
        <v>0</v>
      </c>
      <c r="U52" s="19">
        <f t="shared" si="3"/>
        <v>0</v>
      </c>
      <c r="V52" s="19">
        <f t="shared" si="4"/>
        <v>0</v>
      </c>
    </row>
    <row r="53" spans="1:22" x14ac:dyDescent="0.25">
      <c r="A53" s="26">
        <f>Wellpath!E53</f>
        <v>1440</v>
      </c>
      <c r="B53" s="22">
        <v>0</v>
      </c>
      <c r="C53" s="22">
        <v>0</v>
      </c>
      <c r="D53" s="22">
        <f>COS(Wellpath!$O53) / (Bfield * COS(Dip))</f>
        <v>4.6702745619774793E-5</v>
      </c>
      <c r="E53" s="20">
        <f>Model!$W$15*((drdp!B53+drdp!K53)*'MBXY-TI2S'!$B53+(drdp!E53+drdp!N53)*'MBXY-TI2S'!$C53+(drdp!H53+drdp!Q53)*'MBXY-TI2S'!$D53)</f>
        <v>0</v>
      </c>
      <c r="F53" s="20">
        <f>Model!$W$15*((drdp!C53+drdp!L53)*'MBXY-TI2S'!$B53+(drdp!F53+drdp!O53)*'MBXY-TI2S'!$C53+(drdp!I53+drdp!R53)*'MBXY-TI2S'!$D53)</f>
        <v>7.51303953968981E-2</v>
      </c>
      <c r="G53" s="20">
        <f>Model!$W$15*((drdp!D53+drdp!M53)*'MBXY-TI2S'!$B53+(drdp!G53+drdp!P53)*'MBXY-TI2S'!$C53+(drdp!J53+drdp!S53)*'MBXY-TI2S'!$D53)</f>
        <v>0</v>
      </c>
      <c r="H53" s="18">
        <f>Model!$W$15*((drdp!B53)*'MBXY-TI2S'!$B53+(drdp!E53)*'MBXY-TI2S'!$C53+(drdp!H53)*'MBXY-TI2S'!$D53)</f>
        <v>0</v>
      </c>
      <c r="I53" s="18">
        <f>Model!$W$15*((drdp!C53)*'MBXY-TI2S'!$B53+(drdp!F53)*'MBXY-TI2S'!$C53+(drdp!I53)*'MBXY-TI2S'!$D53)</f>
        <v>3.756519769844905E-2</v>
      </c>
      <c r="J53" s="18">
        <f>Model!$W$15*((drdp!D53)*'MBXY-TI2S'!$B53+(drdp!G53)*'MBXY-TI2S'!$C53+(drdp!J53)*'MBXY-TI2S'!$D53)</f>
        <v>0</v>
      </c>
      <c r="K53" s="21">
        <f>SUM(E$3:E52)+H53</f>
        <v>0</v>
      </c>
      <c r="L53" s="21">
        <f>SUM(F$3:F52)+I53</f>
        <v>1.6541741879614917</v>
      </c>
      <c r="M53" s="21">
        <f>SUM(G$3:G52)+J53</f>
        <v>0</v>
      </c>
      <c r="N53" s="21"/>
      <c r="O53" s="21"/>
      <c r="P53" s="21"/>
      <c r="Q53" s="19">
        <f t="shared" si="1"/>
        <v>0</v>
      </c>
      <c r="R53" s="19">
        <f t="shared" si="1"/>
        <v>2.7362922441180606</v>
      </c>
      <c r="S53" s="19">
        <f t="shared" si="1"/>
        <v>0</v>
      </c>
      <c r="T53" s="19">
        <f t="shared" si="2"/>
        <v>0</v>
      </c>
      <c r="U53" s="19">
        <f t="shared" si="3"/>
        <v>0</v>
      </c>
      <c r="V53" s="19">
        <f t="shared" si="4"/>
        <v>0</v>
      </c>
    </row>
    <row r="54" spans="1:22" x14ac:dyDescent="0.25">
      <c r="A54" s="26">
        <f>Wellpath!E54</f>
        <v>1470</v>
      </c>
      <c r="B54" s="22">
        <v>0</v>
      </c>
      <c r="C54" s="22">
        <v>0</v>
      </c>
      <c r="D54" s="22">
        <f>COS(Wellpath!$O54) / (Bfield * COS(Dip))</f>
        <v>4.6702745619774793E-5</v>
      </c>
      <c r="E54" s="20">
        <f>Model!$W$15*((drdp!B54+drdp!K54)*'MBXY-TI2S'!$B54+(drdp!E54+drdp!N54)*'MBXY-TI2S'!$C54+(drdp!H54+drdp!Q54)*'MBXY-TI2S'!$D54)</f>
        <v>0</v>
      </c>
      <c r="F54" s="20">
        <f>Model!$W$15*((drdp!C54+drdp!L54)*'MBXY-TI2S'!$B54+(drdp!F54+drdp!O54)*'MBXY-TI2S'!$C54+(drdp!I54+drdp!R54)*'MBXY-TI2S'!$D54)</f>
        <v>7.51303953968981E-2</v>
      </c>
      <c r="G54" s="20">
        <f>Model!$W$15*((drdp!D54+drdp!M54)*'MBXY-TI2S'!$B54+(drdp!G54+drdp!P54)*'MBXY-TI2S'!$C54+(drdp!J54+drdp!S54)*'MBXY-TI2S'!$D54)</f>
        <v>0</v>
      </c>
      <c r="H54" s="18">
        <f>Model!$W$15*((drdp!B54)*'MBXY-TI2S'!$B54+(drdp!E54)*'MBXY-TI2S'!$C54+(drdp!H54)*'MBXY-TI2S'!$D54)</f>
        <v>0</v>
      </c>
      <c r="I54" s="18">
        <f>Model!$W$15*((drdp!C54)*'MBXY-TI2S'!$B54+(drdp!F54)*'MBXY-TI2S'!$C54+(drdp!I54)*'MBXY-TI2S'!$D54)</f>
        <v>3.756519769844905E-2</v>
      </c>
      <c r="J54" s="18">
        <f>Model!$W$15*((drdp!D54)*'MBXY-TI2S'!$B54+(drdp!G54)*'MBXY-TI2S'!$C54+(drdp!J54)*'MBXY-TI2S'!$D54)</f>
        <v>0</v>
      </c>
      <c r="K54" s="21">
        <f>SUM(E$3:E53)+H54</f>
        <v>0</v>
      </c>
      <c r="L54" s="21">
        <f>SUM(F$3:F53)+I54</f>
        <v>1.7293045833583898</v>
      </c>
      <c r="M54" s="21">
        <f>SUM(G$3:G53)+J54</f>
        <v>0</v>
      </c>
      <c r="N54" s="21"/>
      <c r="O54" s="21"/>
      <c r="P54" s="21"/>
      <c r="Q54" s="19">
        <f t="shared" si="1"/>
        <v>0</v>
      </c>
      <c r="R54" s="19">
        <f t="shared" si="1"/>
        <v>2.9904943420243342</v>
      </c>
      <c r="S54" s="19">
        <f t="shared" si="1"/>
        <v>0</v>
      </c>
      <c r="T54" s="19">
        <f t="shared" si="2"/>
        <v>0</v>
      </c>
      <c r="U54" s="19">
        <f t="shared" si="3"/>
        <v>0</v>
      </c>
      <c r="V54" s="19">
        <f t="shared" si="4"/>
        <v>0</v>
      </c>
    </row>
    <row r="55" spans="1:22" x14ac:dyDescent="0.25">
      <c r="A55" s="26">
        <f>Wellpath!E55</f>
        <v>1500</v>
      </c>
      <c r="B55" s="22">
        <v>0</v>
      </c>
      <c r="C55" s="22">
        <v>0</v>
      </c>
      <c r="D55" s="22">
        <f>COS(Wellpath!$O55) / (Bfield * COS(Dip))</f>
        <v>4.6702745619774793E-5</v>
      </c>
      <c r="E55" s="20">
        <f>Model!$W$15*((drdp!B55+drdp!K55)*'MBXY-TI2S'!$B55+(drdp!E55+drdp!N55)*'MBXY-TI2S'!$C55+(drdp!H55+drdp!Q55)*'MBXY-TI2S'!$D55)</f>
        <v>0</v>
      </c>
      <c r="F55" s="20">
        <f>Model!$W$15*((drdp!C55+drdp!L55)*'MBXY-TI2S'!$B55+(drdp!F55+drdp!O55)*'MBXY-TI2S'!$C55+(drdp!I55+drdp!R55)*'MBXY-TI2S'!$D55)</f>
        <v>7.51303953968981E-2</v>
      </c>
      <c r="G55" s="20">
        <f>Model!$W$15*((drdp!D55+drdp!M55)*'MBXY-TI2S'!$B55+(drdp!G55+drdp!P55)*'MBXY-TI2S'!$C55+(drdp!J55+drdp!S55)*'MBXY-TI2S'!$D55)</f>
        <v>0</v>
      </c>
      <c r="H55" s="18">
        <f>Model!$W$15*((drdp!B55)*'MBXY-TI2S'!$B55+(drdp!E55)*'MBXY-TI2S'!$C55+(drdp!H55)*'MBXY-TI2S'!$D55)</f>
        <v>0</v>
      </c>
      <c r="I55" s="18">
        <f>Model!$W$15*((drdp!C55)*'MBXY-TI2S'!$B55+(drdp!F55)*'MBXY-TI2S'!$C55+(drdp!I55)*'MBXY-TI2S'!$D55)</f>
        <v>3.756519769844905E-2</v>
      </c>
      <c r="J55" s="18">
        <f>Model!$W$15*((drdp!D55)*'MBXY-TI2S'!$B55+(drdp!G55)*'MBXY-TI2S'!$C55+(drdp!J55)*'MBXY-TI2S'!$D55)</f>
        <v>0</v>
      </c>
      <c r="K55" s="21">
        <f>SUM(E$3:E54)+H55</f>
        <v>0</v>
      </c>
      <c r="L55" s="21">
        <f>SUM(F$3:F54)+I55</f>
        <v>1.8044349787552878</v>
      </c>
      <c r="M55" s="21">
        <f>SUM(G$3:G54)+J55</f>
        <v>0</v>
      </c>
      <c r="N55" s="21"/>
      <c r="O55" s="21"/>
      <c r="P55" s="21"/>
      <c r="Q55" s="19">
        <f t="shared" si="1"/>
        <v>0</v>
      </c>
      <c r="R55" s="19">
        <f t="shared" si="1"/>
        <v>3.2559855925555961</v>
      </c>
      <c r="S55" s="19">
        <f t="shared" si="1"/>
        <v>0</v>
      </c>
      <c r="T55" s="19">
        <f t="shared" si="2"/>
        <v>0</v>
      </c>
      <c r="U55" s="19">
        <f t="shared" si="3"/>
        <v>0</v>
      </c>
      <c r="V55" s="19">
        <f t="shared" si="4"/>
        <v>0</v>
      </c>
    </row>
    <row r="56" spans="1:22" x14ac:dyDescent="0.25">
      <c r="A56" s="26">
        <f>Wellpath!E56</f>
        <v>1530</v>
      </c>
      <c r="B56" s="22">
        <v>0</v>
      </c>
      <c r="C56" s="22">
        <v>0</v>
      </c>
      <c r="D56" s="22">
        <f>COS(Wellpath!$O56) / (Bfield * COS(Dip))</f>
        <v>4.6702745619774793E-5</v>
      </c>
      <c r="E56" s="20">
        <f>Model!$W$15*((drdp!B56+drdp!K56)*'MBXY-TI2S'!$B56+(drdp!E56+drdp!N56)*'MBXY-TI2S'!$C56+(drdp!H56+drdp!Q56)*'MBXY-TI2S'!$D56)</f>
        <v>0</v>
      </c>
      <c r="F56" s="20">
        <f>Model!$W$15*((drdp!C56+drdp!L56)*'MBXY-TI2S'!$B56+(drdp!F56+drdp!O56)*'MBXY-TI2S'!$C56+(drdp!I56+drdp!R56)*'MBXY-TI2S'!$D56)</f>
        <v>7.51303953968981E-2</v>
      </c>
      <c r="G56" s="20">
        <f>Model!$W$15*((drdp!D56+drdp!M56)*'MBXY-TI2S'!$B56+(drdp!G56+drdp!P56)*'MBXY-TI2S'!$C56+(drdp!J56+drdp!S56)*'MBXY-TI2S'!$D56)</f>
        <v>0</v>
      </c>
      <c r="H56" s="18">
        <f>Model!$W$15*((drdp!B56)*'MBXY-TI2S'!$B56+(drdp!E56)*'MBXY-TI2S'!$C56+(drdp!H56)*'MBXY-TI2S'!$D56)</f>
        <v>0</v>
      </c>
      <c r="I56" s="18">
        <f>Model!$W$15*((drdp!C56)*'MBXY-TI2S'!$B56+(drdp!F56)*'MBXY-TI2S'!$C56+(drdp!I56)*'MBXY-TI2S'!$D56)</f>
        <v>3.756519769844905E-2</v>
      </c>
      <c r="J56" s="18">
        <f>Model!$W$15*((drdp!D56)*'MBXY-TI2S'!$B56+(drdp!G56)*'MBXY-TI2S'!$C56+(drdp!J56)*'MBXY-TI2S'!$D56)</f>
        <v>0</v>
      </c>
      <c r="K56" s="21">
        <f>SUM(E$3:E55)+H56</f>
        <v>0</v>
      </c>
      <c r="L56" s="21">
        <f>SUM(F$3:F55)+I56</f>
        <v>1.8795653741521858</v>
      </c>
      <c r="M56" s="21">
        <f>SUM(G$3:G55)+J56</f>
        <v>0</v>
      </c>
      <c r="N56" s="21"/>
      <c r="O56" s="21"/>
      <c r="P56" s="21"/>
      <c r="Q56" s="19">
        <f t="shared" si="1"/>
        <v>0</v>
      </c>
      <c r="R56" s="19">
        <f t="shared" si="1"/>
        <v>3.5327659957118462</v>
      </c>
      <c r="S56" s="19">
        <f t="shared" si="1"/>
        <v>0</v>
      </c>
      <c r="T56" s="19">
        <f t="shared" si="2"/>
        <v>0</v>
      </c>
      <c r="U56" s="19">
        <f t="shared" si="3"/>
        <v>0</v>
      </c>
      <c r="V56" s="19">
        <f t="shared" si="4"/>
        <v>0</v>
      </c>
    </row>
    <row r="57" spans="1:22" x14ac:dyDescent="0.25">
      <c r="A57" s="26">
        <f>Wellpath!E57</f>
        <v>1560</v>
      </c>
      <c r="B57" s="22">
        <v>0</v>
      </c>
      <c r="C57" s="22">
        <v>0</v>
      </c>
      <c r="D57" s="22">
        <f>COS(Wellpath!$O57) / (Bfield * COS(Dip))</f>
        <v>4.6702745619774793E-5</v>
      </c>
      <c r="E57" s="20">
        <f>Model!$W$15*((drdp!B57+drdp!K57)*'MBXY-TI2S'!$B57+(drdp!E57+drdp!N57)*'MBXY-TI2S'!$C57+(drdp!H57+drdp!Q57)*'MBXY-TI2S'!$D57)</f>
        <v>0</v>
      </c>
      <c r="F57" s="20">
        <f>Model!$W$15*((drdp!C57+drdp!L57)*'MBXY-TI2S'!$B57+(drdp!F57+drdp!O57)*'MBXY-TI2S'!$C57+(drdp!I57+drdp!R57)*'MBXY-TI2S'!$D57)</f>
        <v>7.51303953968981E-2</v>
      </c>
      <c r="G57" s="20">
        <f>Model!$W$15*((drdp!D57+drdp!M57)*'MBXY-TI2S'!$B57+(drdp!G57+drdp!P57)*'MBXY-TI2S'!$C57+(drdp!J57+drdp!S57)*'MBXY-TI2S'!$D57)</f>
        <v>0</v>
      </c>
      <c r="H57" s="18">
        <f>Model!$W$15*((drdp!B57)*'MBXY-TI2S'!$B57+(drdp!E57)*'MBXY-TI2S'!$C57+(drdp!H57)*'MBXY-TI2S'!$D57)</f>
        <v>0</v>
      </c>
      <c r="I57" s="18">
        <f>Model!$W$15*((drdp!C57)*'MBXY-TI2S'!$B57+(drdp!F57)*'MBXY-TI2S'!$C57+(drdp!I57)*'MBXY-TI2S'!$D57)</f>
        <v>3.756519769844905E-2</v>
      </c>
      <c r="J57" s="18">
        <f>Model!$W$15*((drdp!D57)*'MBXY-TI2S'!$B57+(drdp!G57)*'MBXY-TI2S'!$C57+(drdp!J57)*'MBXY-TI2S'!$D57)</f>
        <v>0</v>
      </c>
      <c r="K57" s="21">
        <f>SUM(E$3:E56)+H57</f>
        <v>0</v>
      </c>
      <c r="L57" s="21">
        <f>SUM(F$3:F56)+I57</f>
        <v>1.9546957695490839</v>
      </c>
      <c r="M57" s="21">
        <f>SUM(G$3:G56)+J57</f>
        <v>0</v>
      </c>
      <c r="N57" s="21"/>
      <c r="O57" s="21"/>
      <c r="P57" s="21"/>
      <c r="Q57" s="19">
        <f t="shared" si="1"/>
        <v>0</v>
      </c>
      <c r="R57" s="19">
        <f t="shared" si="1"/>
        <v>3.8208355514930852</v>
      </c>
      <c r="S57" s="19">
        <f t="shared" si="1"/>
        <v>0</v>
      </c>
      <c r="T57" s="19">
        <f t="shared" si="2"/>
        <v>0</v>
      </c>
      <c r="U57" s="19">
        <f t="shared" si="3"/>
        <v>0</v>
      </c>
      <c r="V57" s="19">
        <f t="shared" si="4"/>
        <v>0</v>
      </c>
    </row>
    <row r="58" spans="1:22" x14ac:dyDescent="0.25">
      <c r="A58" s="26">
        <f>Wellpath!E58</f>
        <v>1590</v>
      </c>
      <c r="B58" s="22">
        <v>0</v>
      </c>
      <c r="C58" s="22">
        <v>0</v>
      </c>
      <c r="D58" s="22">
        <f>COS(Wellpath!$O58) / (Bfield * COS(Dip))</f>
        <v>4.6702745619774793E-5</v>
      </c>
      <c r="E58" s="20">
        <f>Model!$W$15*((drdp!B58+drdp!K58)*'MBXY-TI2S'!$B58+(drdp!E58+drdp!N58)*'MBXY-TI2S'!$C58+(drdp!H58+drdp!Q58)*'MBXY-TI2S'!$D58)</f>
        <v>0</v>
      </c>
      <c r="F58" s="20">
        <f>Model!$W$15*((drdp!C58+drdp!L58)*'MBXY-TI2S'!$B58+(drdp!F58+drdp!O58)*'MBXY-TI2S'!$C58+(drdp!I58+drdp!R58)*'MBXY-TI2S'!$D58)</f>
        <v>7.51303953968981E-2</v>
      </c>
      <c r="G58" s="20">
        <f>Model!$W$15*((drdp!D58+drdp!M58)*'MBXY-TI2S'!$B58+(drdp!G58+drdp!P58)*'MBXY-TI2S'!$C58+(drdp!J58+drdp!S58)*'MBXY-TI2S'!$D58)</f>
        <v>0</v>
      </c>
      <c r="H58" s="18">
        <f>Model!$W$15*((drdp!B58)*'MBXY-TI2S'!$B58+(drdp!E58)*'MBXY-TI2S'!$C58+(drdp!H58)*'MBXY-TI2S'!$D58)</f>
        <v>0</v>
      </c>
      <c r="I58" s="18">
        <f>Model!$W$15*((drdp!C58)*'MBXY-TI2S'!$B58+(drdp!F58)*'MBXY-TI2S'!$C58+(drdp!I58)*'MBXY-TI2S'!$D58)</f>
        <v>3.756519769844905E-2</v>
      </c>
      <c r="J58" s="18">
        <f>Model!$W$15*((drdp!D58)*'MBXY-TI2S'!$B58+(drdp!G58)*'MBXY-TI2S'!$C58+(drdp!J58)*'MBXY-TI2S'!$D58)</f>
        <v>0</v>
      </c>
      <c r="K58" s="21">
        <f>SUM(E$3:E57)+H58</f>
        <v>0</v>
      </c>
      <c r="L58" s="21">
        <f>SUM(F$3:F57)+I58</f>
        <v>2.0298261649459821</v>
      </c>
      <c r="M58" s="21">
        <f>SUM(G$3:G57)+J58</f>
        <v>0</v>
      </c>
      <c r="N58" s="21"/>
      <c r="O58" s="21"/>
      <c r="P58" s="21"/>
      <c r="Q58" s="19">
        <f t="shared" si="1"/>
        <v>0</v>
      </c>
      <c r="R58" s="19">
        <f t="shared" si="1"/>
        <v>4.1201942598993133</v>
      </c>
      <c r="S58" s="19">
        <f t="shared" si="1"/>
        <v>0</v>
      </c>
      <c r="T58" s="19">
        <f t="shared" si="2"/>
        <v>0</v>
      </c>
      <c r="U58" s="19">
        <f t="shared" si="3"/>
        <v>0</v>
      </c>
      <c r="V58" s="19">
        <f t="shared" si="4"/>
        <v>0</v>
      </c>
    </row>
    <row r="59" spans="1:22" x14ac:dyDescent="0.25">
      <c r="A59" s="26">
        <f>Wellpath!E59</f>
        <v>1620</v>
      </c>
      <c r="B59" s="22">
        <v>0</v>
      </c>
      <c r="C59" s="22">
        <v>0</v>
      </c>
      <c r="D59" s="22">
        <f>COS(Wellpath!$O59) / (Bfield * COS(Dip))</f>
        <v>4.6702745619774793E-5</v>
      </c>
      <c r="E59" s="20">
        <f>Model!$W$15*((drdp!B59+drdp!K59)*'MBXY-TI2S'!$B59+(drdp!E59+drdp!N59)*'MBXY-TI2S'!$C59+(drdp!H59+drdp!Q59)*'MBXY-TI2S'!$D59)</f>
        <v>0</v>
      </c>
      <c r="F59" s="20">
        <f>Model!$W$15*((drdp!C59+drdp!L59)*'MBXY-TI2S'!$B59+(drdp!F59+drdp!O59)*'MBXY-TI2S'!$C59+(drdp!I59+drdp!R59)*'MBXY-TI2S'!$D59)</f>
        <v>7.51303953968981E-2</v>
      </c>
      <c r="G59" s="20">
        <f>Model!$W$15*((drdp!D59+drdp!M59)*'MBXY-TI2S'!$B59+(drdp!G59+drdp!P59)*'MBXY-TI2S'!$C59+(drdp!J59+drdp!S59)*'MBXY-TI2S'!$D59)</f>
        <v>0</v>
      </c>
      <c r="H59" s="18">
        <f>Model!$W$15*((drdp!B59)*'MBXY-TI2S'!$B59+(drdp!E59)*'MBXY-TI2S'!$C59+(drdp!H59)*'MBXY-TI2S'!$D59)</f>
        <v>0</v>
      </c>
      <c r="I59" s="18">
        <f>Model!$W$15*((drdp!C59)*'MBXY-TI2S'!$B59+(drdp!F59)*'MBXY-TI2S'!$C59+(drdp!I59)*'MBXY-TI2S'!$D59)</f>
        <v>3.756519769844905E-2</v>
      </c>
      <c r="J59" s="18">
        <f>Model!$W$15*((drdp!D59)*'MBXY-TI2S'!$B59+(drdp!G59)*'MBXY-TI2S'!$C59+(drdp!J59)*'MBXY-TI2S'!$D59)</f>
        <v>0</v>
      </c>
      <c r="K59" s="21">
        <f>SUM(E$3:E58)+H59</f>
        <v>0</v>
      </c>
      <c r="L59" s="21">
        <f>SUM(F$3:F58)+I59</f>
        <v>2.1049565603428801</v>
      </c>
      <c r="M59" s="21">
        <f>SUM(G$3:G58)+J59</f>
        <v>0</v>
      </c>
      <c r="N59" s="21"/>
      <c r="O59" s="21"/>
      <c r="P59" s="21"/>
      <c r="Q59" s="19">
        <f t="shared" si="1"/>
        <v>0</v>
      </c>
      <c r="R59" s="19">
        <f t="shared" si="1"/>
        <v>4.4308421209305289</v>
      </c>
      <c r="S59" s="19">
        <f t="shared" si="1"/>
        <v>0</v>
      </c>
      <c r="T59" s="19">
        <f t="shared" si="2"/>
        <v>0</v>
      </c>
      <c r="U59" s="19">
        <f t="shared" si="3"/>
        <v>0</v>
      </c>
      <c r="V59" s="19">
        <f t="shared" si="4"/>
        <v>0</v>
      </c>
    </row>
    <row r="60" spans="1:22" x14ac:dyDescent="0.25">
      <c r="A60" s="26">
        <f>Wellpath!E60</f>
        <v>1650</v>
      </c>
      <c r="B60" s="22">
        <v>0</v>
      </c>
      <c r="C60" s="22">
        <v>0</v>
      </c>
      <c r="D60" s="22">
        <f>COS(Wellpath!$O60) / (Bfield * COS(Dip))</f>
        <v>4.6702745619774793E-5</v>
      </c>
      <c r="E60" s="20">
        <f>Model!$W$15*((drdp!B60+drdp!K60)*'MBXY-TI2S'!$B60+(drdp!E60+drdp!N60)*'MBXY-TI2S'!$C60+(drdp!H60+drdp!Q60)*'MBXY-TI2S'!$D60)</f>
        <v>0</v>
      </c>
      <c r="F60" s="20">
        <f>Model!$W$15*((drdp!C60+drdp!L60)*'MBXY-TI2S'!$B60+(drdp!F60+drdp!O60)*'MBXY-TI2S'!$C60+(drdp!I60+drdp!R60)*'MBXY-TI2S'!$D60)</f>
        <v>7.51303953968981E-2</v>
      </c>
      <c r="G60" s="20">
        <f>Model!$W$15*((drdp!D60+drdp!M60)*'MBXY-TI2S'!$B60+(drdp!G60+drdp!P60)*'MBXY-TI2S'!$C60+(drdp!J60+drdp!S60)*'MBXY-TI2S'!$D60)</f>
        <v>0</v>
      </c>
      <c r="H60" s="18">
        <f>Model!$W$15*((drdp!B60)*'MBXY-TI2S'!$B60+(drdp!E60)*'MBXY-TI2S'!$C60+(drdp!H60)*'MBXY-TI2S'!$D60)</f>
        <v>0</v>
      </c>
      <c r="I60" s="18">
        <f>Model!$W$15*((drdp!C60)*'MBXY-TI2S'!$B60+(drdp!F60)*'MBXY-TI2S'!$C60+(drdp!I60)*'MBXY-TI2S'!$D60)</f>
        <v>3.756519769844905E-2</v>
      </c>
      <c r="J60" s="18">
        <f>Model!$W$15*((drdp!D60)*'MBXY-TI2S'!$B60+(drdp!G60)*'MBXY-TI2S'!$C60+(drdp!J60)*'MBXY-TI2S'!$D60)</f>
        <v>0</v>
      </c>
      <c r="K60" s="21">
        <f>SUM(E$3:E59)+H60</f>
        <v>0</v>
      </c>
      <c r="L60" s="21">
        <f>SUM(F$3:F59)+I60</f>
        <v>2.1800869557397782</v>
      </c>
      <c r="M60" s="21">
        <f>SUM(G$3:G59)+J60</f>
        <v>0</v>
      </c>
      <c r="N60" s="21"/>
      <c r="O60" s="21"/>
      <c r="P60" s="21"/>
      <c r="Q60" s="19">
        <f t="shared" si="1"/>
        <v>0</v>
      </c>
      <c r="R60" s="19">
        <f t="shared" si="1"/>
        <v>4.7527791345867332</v>
      </c>
      <c r="S60" s="19">
        <f t="shared" si="1"/>
        <v>0</v>
      </c>
      <c r="T60" s="19">
        <f t="shared" si="2"/>
        <v>0</v>
      </c>
      <c r="U60" s="19">
        <f t="shared" si="3"/>
        <v>0</v>
      </c>
      <c r="V60" s="19">
        <f t="shared" si="4"/>
        <v>0</v>
      </c>
    </row>
    <row r="61" spans="1:22" x14ac:dyDescent="0.25">
      <c r="A61" s="26">
        <f>Wellpath!E61</f>
        <v>1680</v>
      </c>
      <c r="B61" s="22">
        <v>0</v>
      </c>
      <c r="C61" s="22">
        <v>0</v>
      </c>
      <c r="D61" s="22">
        <f>COS(Wellpath!$O61) / (Bfield * COS(Dip))</f>
        <v>4.6702745619774793E-5</v>
      </c>
      <c r="E61" s="20">
        <f>Model!$W$15*((drdp!B61+drdp!K61)*'MBXY-TI2S'!$B61+(drdp!E61+drdp!N61)*'MBXY-TI2S'!$C61+(drdp!H61+drdp!Q61)*'MBXY-TI2S'!$D61)</f>
        <v>0</v>
      </c>
      <c r="F61" s="20">
        <f>Model!$W$15*((drdp!C61+drdp!L61)*'MBXY-TI2S'!$B61+(drdp!F61+drdp!O61)*'MBXY-TI2S'!$C61+(drdp!I61+drdp!R61)*'MBXY-TI2S'!$D61)</f>
        <v>6.2608662830748424E-2</v>
      </c>
      <c r="G61" s="20">
        <f>Model!$W$15*((drdp!D61+drdp!M61)*'MBXY-TI2S'!$B61+(drdp!G61+drdp!P61)*'MBXY-TI2S'!$C61+(drdp!J61+drdp!S61)*'MBXY-TI2S'!$D61)</f>
        <v>0</v>
      </c>
      <c r="H61" s="18">
        <f>Model!$W$15*((drdp!B61)*'MBXY-TI2S'!$B61+(drdp!E61)*'MBXY-TI2S'!$C61+(drdp!H61)*'MBXY-TI2S'!$D61)</f>
        <v>0</v>
      </c>
      <c r="I61" s="18">
        <f>Model!$W$15*((drdp!C61)*'MBXY-TI2S'!$B61+(drdp!F61)*'MBXY-TI2S'!$C61+(drdp!I61)*'MBXY-TI2S'!$D61)</f>
        <v>3.756519769844905E-2</v>
      </c>
      <c r="J61" s="18">
        <f>Model!$W$15*((drdp!D61)*'MBXY-TI2S'!$B61+(drdp!G61)*'MBXY-TI2S'!$C61+(drdp!J61)*'MBXY-TI2S'!$D61)</f>
        <v>0</v>
      </c>
      <c r="K61" s="21">
        <f>SUM(E$3:E60)+H61</f>
        <v>0</v>
      </c>
      <c r="L61" s="21">
        <f>SUM(F$3:F60)+I61</f>
        <v>2.2552173511366762</v>
      </c>
      <c r="M61" s="21">
        <f>SUM(G$3:G60)+J61</f>
        <v>0</v>
      </c>
      <c r="N61" s="21"/>
      <c r="O61" s="21"/>
      <c r="P61" s="21"/>
      <c r="Q61" s="19">
        <f t="shared" si="1"/>
        <v>0</v>
      </c>
      <c r="R61" s="19">
        <f t="shared" si="1"/>
        <v>5.0860053008679262</v>
      </c>
      <c r="S61" s="19">
        <f t="shared" si="1"/>
        <v>0</v>
      </c>
      <c r="T61" s="19">
        <f t="shared" si="2"/>
        <v>0</v>
      </c>
      <c r="U61" s="19">
        <f t="shared" si="3"/>
        <v>0</v>
      </c>
      <c r="V61" s="19">
        <f t="shared" si="4"/>
        <v>0</v>
      </c>
    </row>
    <row r="62" spans="1:22" x14ac:dyDescent="0.25">
      <c r="A62" s="26">
        <f>Wellpath!E62</f>
        <v>1700</v>
      </c>
      <c r="B62" s="22">
        <v>0</v>
      </c>
      <c r="C62" s="22">
        <v>0</v>
      </c>
      <c r="D62" s="22">
        <f>COS(Wellpath!$O62) / (Bfield * COS(Dip))</f>
        <v>4.6702745619774793E-5</v>
      </c>
      <c r="E62" s="20">
        <f>Model!$W$15*((drdp!B62+drdp!K62)*'MBXY-TI2S'!$B62+(drdp!E62+drdp!N62)*'MBXY-TI2S'!$C62+(drdp!H62+drdp!Q62)*'MBXY-TI2S'!$D62)</f>
        <v>0</v>
      </c>
      <c r="F62" s="20">
        <f>Model!$W$15*((drdp!C62+drdp!L62)*'MBXY-TI2S'!$B62+(drdp!F62+drdp!O62)*'MBXY-TI2S'!$C62+(drdp!I62+drdp!R62)*'MBXY-TI2S'!$D62)</f>
        <v>3.756519769844905E-2</v>
      </c>
      <c r="G62" s="20">
        <f>Model!$W$15*((drdp!D62+drdp!M62)*'MBXY-TI2S'!$B62+(drdp!G62+drdp!P62)*'MBXY-TI2S'!$C62+(drdp!J62+drdp!S62)*'MBXY-TI2S'!$D62)</f>
        <v>0</v>
      </c>
      <c r="H62" s="18">
        <f>Model!$W$15*((drdp!B62)*'MBXY-TI2S'!$B62+(drdp!E62)*'MBXY-TI2S'!$C62+(drdp!H62)*'MBXY-TI2S'!$D62)</f>
        <v>0</v>
      </c>
      <c r="I62" s="18">
        <f>Model!$W$15*((drdp!C62)*'MBXY-TI2S'!$B62+(drdp!F62)*'MBXY-TI2S'!$C62+(drdp!I62)*'MBXY-TI2S'!$D62)</f>
        <v>2.504346513229937E-2</v>
      </c>
      <c r="J62" s="18">
        <f>Model!$W$15*((drdp!D62)*'MBXY-TI2S'!$B62+(drdp!G62)*'MBXY-TI2S'!$C62+(drdp!J62)*'MBXY-TI2S'!$D62)</f>
        <v>0</v>
      </c>
      <c r="K62" s="21">
        <f>SUM(E$3:E61)+H62</f>
        <v>0</v>
      </c>
      <c r="L62" s="21">
        <f>SUM(F$3:F61)+I62</f>
        <v>2.3053042814012752</v>
      </c>
      <c r="M62" s="21">
        <f>SUM(G$3:G61)+J62</f>
        <v>0</v>
      </c>
      <c r="N62" s="21"/>
      <c r="O62" s="21"/>
      <c r="P62" s="21"/>
      <c r="Q62" s="19">
        <f t="shared" si="1"/>
        <v>0</v>
      </c>
      <c r="R62" s="19">
        <f t="shared" si="1"/>
        <v>5.31442782984705</v>
      </c>
      <c r="S62" s="19">
        <f t="shared" si="1"/>
        <v>0</v>
      </c>
      <c r="T62" s="19">
        <f t="shared" si="2"/>
        <v>0</v>
      </c>
      <c r="U62" s="19">
        <f t="shared" si="3"/>
        <v>0</v>
      </c>
      <c r="V62" s="19">
        <f t="shared" si="4"/>
        <v>0</v>
      </c>
    </row>
    <row r="63" spans="1:22" x14ac:dyDescent="0.25">
      <c r="A63" s="26">
        <f>Wellpath!E63</f>
        <v>1710</v>
      </c>
      <c r="B63" s="22">
        <v>0</v>
      </c>
      <c r="C63" s="22">
        <v>0</v>
      </c>
      <c r="D63" s="22">
        <f>COS(Wellpath!$O63) / (Bfield * COS(Dip))</f>
        <v>4.6702745619774793E-5</v>
      </c>
      <c r="E63" s="20">
        <f>Model!$W$15*((drdp!B63+drdp!K63)*'MBXY-TI2S'!$B63+(drdp!E63+drdp!N63)*'MBXY-TI2S'!$C63+(drdp!H63+drdp!Q63)*'MBXY-TI2S'!$D63)</f>
        <v>0</v>
      </c>
      <c r="F63" s="20">
        <f>Model!$W$15*((drdp!C63+drdp!L63)*'MBXY-TI2S'!$B63+(drdp!F63+drdp!O63)*'MBXY-TI2S'!$C63+(drdp!I63+drdp!R63)*'MBXY-TI2S'!$D63)</f>
        <v>4.9592054796777738E-2</v>
      </c>
      <c r="G63" s="20">
        <f>Model!$W$15*((drdp!D63+drdp!M63)*'MBXY-TI2S'!$B63+(drdp!G63+drdp!P63)*'MBXY-TI2S'!$C63+(drdp!J63+drdp!S63)*'MBXY-TI2S'!$D63)</f>
        <v>0</v>
      </c>
      <c r="H63" s="18">
        <f>Model!$W$15*((drdp!B63)*'MBXY-TI2S'!$B63+(drdp!E63)*'MBXY-TI2S'!$C63+(drdp!H63)*'MBXY-TI2S'!$D63)</f>
        <v>0</v>
      </c>
      <c r="I63" s="18">
        <f>Model!$W$15*((drdp!C63)*'MBXY-TI2S'!$B63+(drdp!F63)*'MBXY-TI2S'!$C63+(drdp!I63)*'MBXY-TI2S'!$D63)</f>
        <v>1.2398013699194434E-2</v>
      </c>
      <c r="J63" s="18">
        <f>Model!$W$15*((drdp!D63)*'MBXY-TI2S'!$B63+(drdp!G63)*'MBXY-TI2S'!$C63+(drdp!J63)*'MBXY-TI2S'!$D63)</f>
        <v>0</v>
      </c>
      <c r="K63" s="21">
        <f>SUM(E$3:E62)+H63</f>
        <v>0</v>
      </c>
      <c r="L63" s="21">
        <f>SUM(F$3:F62)+I63</f>
        <v>2.3302240276666191</v>
      </c>
      <c r="M63" s="21">
        <f>SUM(G$3:G62)+J63</f>
        <v>0</v>
      </c>
      <c r="N63" s="21"/>
      <c r="O63" s="21"/>
      <c r="P63" s="21"/>
      <c r="Q63" s="19">
        <f t="shared" si="1"/>
        <v>0</v>
      </c>
      <c r="R63" s="19">
        <f t="shared" si="1"/>
        <v>5.4299440191148403</v>
      </c>
      <c r="S63" s="19">
        <f t="shared" si="1"/>
        <v>0</v>
      </c>
      <c r="T63" s="19">
        <f t="shared" si="2"/>
        <v>0</v>
      </c>
      <c r="U63" s="19">
        <f t="shared" si="3"/>
        <v>0</v>
      </c>
      <c r="V63" s="19">
        <f t="shared" si="4"/>
        <v>0</v>
      </c>
    </row>
    <row r="64" spans="1:22" x14ac:dyDescent="0.25">
      <c r="A64" s="26">
        <f>Wellpath!E64</f>
        <v>1740</v>
      </c>
      <c r="B64" s="22">
        <v>0</v>
      </c>
      <c r="C64" s="22">
        <v>0</v>
      </c>
      <c r="D64" s="22">
        <f>COS(Wellpath!$O64) / (Bfield * COS(Dip))</f>
        <v>4.6702745619774793E-5</v>
      </c>
      <c r="E64" s="20">
        <f>Model!$W$15*((drdp!B64+drdp!K64)*'MBXY-TI2S'!$B64+(drdp!E64+drdp!N64)*'MBXY-TI2S'!$C64+(drdp!H64+drdp!Q64)*'MBXY-TI2S'!$D64)</f>
        <v>0</v>
      </c>
      <c r="F64" s="20">
        <f>Model!$W$15*((drdp!C64+drdp!L64)*'MBXY-TI2S'!$B64+(drdp!F64+drdp!O64)*'MBXY-TI2S'!$C64+(drdp!I64+drdp!R64)*'MBXY-TI2S'!$D64)</f>
        <v>7.2112126929584588E-2</v>
      </c>
      <c r="G64" s="20">
        <f>Model!$W$15*((drdp!D64+drdp!M64)*'MBXY-TI2S'!$B64+(drdp!G64+drdp!P64)*'MBXY-TI2S'!$C64+(drdp!J64+drdp!S64)*'MBXY-TI2S'!$D64)</f>
        <v>0</v>
      </c>
      <c r="H64" s="18">
        <f>Model!$W$15*((drdp!B64)*'MBXY-TI2S'!$B64+(drdp!E64)*'MBXY-TI2S'!$C64+(drdp!H64)*'MBXY-TI2S'!$D64)</f>
        <v>0</v>
      </c>
      <c r="I64" s="18">
        <f>Model!$W$15*((drdp!C64)*'MBXY-TI2S'!$B64+(drdp!F64)*'MBXY-TI2S'!$C64+(drdp!I64)*'MBXY-TI2S'!$D64)</f>
        <v>3.6056063464792294E-2</v>
      </c>
      <c r="J64" s="18">
        <f>Model!$W$15*((drdp!D64)*'MBXY-TI2S'!$B64+(drdp!G64)*'MBXY-TI2S'!$C64+(drdp!J64)*'MBXY-TI2S'!$D64)</f>
        <v>0</v>
      </c>
      <c r="K64" s="21">
        <f>SUM(E$3:E63)+H64</f>
        <v>0</v>
      </c>
      <c r="L64" s="21">
        <f>SUM(F$3:F63)+I64</f>
        <v>2.403474132228995</v>
      </c>
      <c r="M64" s="21">
        <f>SUM(G$3:G63)+J64</f>
        <v>0</v>
      </c>
      <c r="N64" s="21"/>
      <c r="O64" s="21"/>
      <c r="P64" s="21"/>
      <c r="Q64" s="19">
        <f t="shared" si="1"/>
        <v>0</v>
      </c>
      <c r="R64" s="19">
        <f t="shared" si="1"/>
        <v>5.7766879042939205</v>
      </c>
      <c r="S64" s="19">
        <f t="shared" si="1"/>
        <v>0</v>
      </c>
      <c r="T64" s="19">
        <f t="shared" si="2"/>
        <v>0</v>
      </c>
      <c r="U64" s="19">
        <f t="shared" si="3"/>
        <v>0</v>
      </c>
      <c r="V64" s="19">
        <f t="shared" si="4"/>
        <v>0</v>
      </c>
    </row>
    <row r="65" spans="1:22" x14ac:dyDescent="0.25">
      <c r="A65" s="26">
        <f>Wellpath!E65</f>
        <v>1770</v>
      </c>
      <c r="B65" s="22">
        <v>0</v>
      </c>
      <c r="C65" s="22">
        <v>0</v>
      </c>
      <c r="D65" s="22">
        <f>COS(Wellpath!$O65) / (Bfield * COS(Dip))</f>
        <v>4.6702745619774793E-5</v>
      </c>
      <c r="E65" s="20">
        <f>Model!$W$15*((drdp!B65+drdp!K65)*'MBXY-TI2S'!$B65+(drdp!E65+drdp!N65)*'MBXY-TI2S'!$C65+(drdp!H65+drdp!Q65)*'MBXY-TI2S'!$D65)</f>
        <v>0</v>
      </c>
      <c r="F65" s="20">
        <f>Model!$W$15*((drdp!C65+drdp!L65)*'MBXY-TI2S'!$B65+(drdp!F65+drdp!O65)*'MBXY-TI2S'!$C65+(drdp!I65+drdp!R65)*'MBXY-TI2S'!$D65)</f>
        <v>6.9748314145360493E-2</v>
      </c>
      <c r="G65" s="20">
        <f>Model!$W$15*((drdp!D65+drdp!M65)*'MBXY-TI2S'!$B65+(drdp!G65+drdp!P65)*'MBXY-TI2S'!$C65+(drdp!J65+drdp!S65)*'MBXY-TI2S'!$D65)</f>
        <v>0</v>
      </c>
      <c r="H65" s="18">
        <f>Model!$W$15*((drdp!B65)*'MBXY-TI2S'!$B65+(drdp!E65)*'MBXY-TI2S'!$C65+(drdp!H65)*'MBXY-TI2S'!$D65)</f>
        <v>0</v>
      </c>
      <c r="I65" s="18">
        <f>Model!$W$15*((drdp!C65)*'MBXY-TI2S'!$B65+(drdp!F65)*'MBXY-TI2S'!$C65+(drdp!I65)*'MBXY-TI2S'!$D65)</f>
        <v>3.4874157072680247E-2</v>
      </c>
      <c r="J65" s="18">
        <f>Model!$W$15*((drdp!D65)*'MBXY-TI2S'!$B65+(drdp!G65)*'MBXY-TI2S'!$C65+(drdp!J65)*'MBXY-TI2S'!$D65)</f>
        <v>0</v>
      </c>
      <c r="K65" s="21">
        <f>SUM(E$3:E64)+H65</f>
        <v>0</v>
      </c>
      <c r="L65" s="21">
        <f>SUM(F$3:F64)+I65</f>
        <v>2.4744043527664674</v>
      </c>
      <c r="M65" s="21">
        <f>SUM(G$3:G64)+J65</f>
        <v>0</v>
      </c>
      <c r="N65" s="21"/>
      <c r="O65" s="21"/>
      <c r="P65" s="21"/>
      <c r="Q65" s="19">
        <f t="shared" si="1"/>
        <v>0</v>
      </c>
      <c r="R65" s="19">
        <f t="shared" si="1"/>
        <v>6.1226769009896405</v>
      </c>
      <c r="S65" s="19">
        <f t="shared" si="1"/>
        <v>0</v>
      </c>
      <c r="T65" s="19">
        <f t="shared" si="2"/>
        <v>0</v>
      </c>
      <c r="U65" s="19">
        <f t="shared" si="3"/>
        <v>0</v>
      </c>
      <c r="V65" s="19">
        <f t="shared" si="4"/>
        <v>0</v>
      </c>
    </row>
    <row r="66" spans="1:22" x14ac:dyDescent="0.25">
      <c r="A66" s="26">
        <f>Wellpath!E66</f>
        <v>1800</v>
      </c>
      <c r="B66" s="22">
        <v>0</v>
      </c>
      <c r="C66" s="22">
        <v>0</v>
      </c>
      <c r="D66" s="22">
        <f>COS(Wellpath!$O66) / (Bfield * COS(Dip))</f>
        <v>4.6702745619774793E-5</v>
      </c>
      <c r="E66" s="20">
        <f>Model!$W$15*((drdp!B66+drdp!K66)*'MBXY-TI2S'!$B66+(drdp!E66+drdp!N66)*'MBXY-TI2S'!$C66+(drdp!H66+drdp!Q66)*'MBXY-TI2S'!$D66)</f>
        <v>0</v>
      </c>
      <c r="F66" s="20">
        <f>Model!$W$15*((drdp!C66+drdp!L66)*'MBXY-TI2S'!$B66+(drdp!F66+drdp!O66)*'MBXY-TI2S'!$C66+(drdp!I66+drdp!R66)*'MBXY-TI2S'!$D66)</f>
        <v>6.7299523784254453E-2</v>
      </c>
      <c r="G66" s="20">
        <f>Model!$W$15*((drdp!D66+drdp!M66)*'MBXY-TI2S'!$B66+(drdp!G66+drdp!P66)*'MBXY-TI2S'!$C66+(drdp!J66+drdp!S66)*'MBXY-TI2S'!$D66)</f>
        <v>0</v>
      </c>
      <c r="H66" s="18">
        <f>Model!$W$15*((drdp!B66)*'MBXY-TI2S'!$B66+(drdp!E66)*'MBXY-TI2S'!$C66+(drdp!H66)*'MBXY-TI2S'!$D66)</f>
        <v>0</v>
      </c>
      <c r="I66" s="18">
        <f>Model!$W$15*((drdp!C66)*'MBXY-TI2S'!$B66+(drdp!F66)*'MBXY-TI2S'!$C66+(drdp!I66)*'MBXY-TI2S'!$D66)</f>
        <v>3.3649761892127227E-2</v>
      </c>
      <c r="J66" s="18">
        <f>Model!$W$15*((drdp!D66)*'MBXY-TI2S'!$B66+(drdp!G66)*'MBXY-TI2S'!$C66+(drdp!J66)*'MBXY-TI2S'!$D66)</f>
        <v>0</v>
      </c>
      <c r="K66" s="21">
        <f>SUM(E$3:E65)+H66</f>
        <v>0</v>
      </c>
      <c r="L66" s="21">
        <f>SUM(F$3:F65)+I66</f>
        <v>2.5429282717312751</v>
      </c>
      <c r="M66" s="21">
        <f>SUM(G$3:G65)+J66</f>
        <v>0</v>
      </c>
      <c r="N66" s="21"/>
      <c r="O66" s="21"/>
      <c r="P66" s="21"/>
      <c r="Q66" s="19">
        <f t="shared" si="1"/>
        <v>0</v>
      </c>
      <c r="R66" s="19">
        <f t="shared" si="1"/>
        <v>6.4664841951702101</v>
      </c>
      <c r="S66" s="19">
        <f t="shared" si="1"/>
        <v>0</v>
      </c>
      <c r="T66" s="19">
        <f t="shared" si="2"/>
        <v>0</v>
      </c>
      <c r="U66" s="19">
        <f t="shared" si="3"/>
        <v>0</v>
      </c>
      <c r="V66" s="19">
        <f t="shared" si="4"/>
        <v>0</v>
      </c>
    </row>
    <row r="67" spans="1:22" x14ac:dyDescent="0.25">
      <c r="A67" s="26">
        <f>Wellpath!E67</f>
        <v>1830</v>
      </c>
      <c r="B67" s="22">
        <v>0</v>
      </c>
      <c r="C67" s="22">
        <v>0</v>
      </c>
      <c r="D67" s="22">
        <f>COS(Wellpath!$O67) / (Bfield * COS(Dip))</f>
        <v>4.6702745619774793E-5</v>
      </c>
      <c r="E67" s="20">
        <f>Model!$W$15*((drdp!B67+drdp!K67)*'MBXY-TI2S'!$B67+(drdp!E67+drdp!N67)*'MBXY-TI2S'!$C67+(drdp!H67+drdp!Q67)*'MBXY-TI2S'!$D67)</f>
        <v>0</v>
      </c>
      <c r="F67" s="20">
        <f>Model!$W$15*((drdp!C67+drdp!L67)*'MBXY-TI2S'!$B67+(drdp!F67+drdp!O67)*'MBXY-TI2S'!$C67+(drdp!I67+drdp!R67)*'MBXY-TI2S'!$D67)</f>
        <v>6.4768739320114205E-2</v>
      </c>
      <c r="G67" s="20">
        <f>Model!$W$15*((drdp!D67+drdp!M67)*'MBXY-TI2S'!$B67+(drdp!G67+drdp!P67)*'MBXY-TI2S'!$C67+(drdp!J67+drdp!S67)*'MBXY-TI2S'!$D67)</f>
        <v>0</v>
      </c>
      <c r="H67" s="18">
        <f>Model!$W$15*((drdp!B67)*'MBXY-TI2S'!$B67+(drdp!E67)*'MBXY-TI2S'!$C67+(drdp!H67)*'MBXY-TI2S'!$D67)</f>
        <v>0</v>
      </c>
      <c r="I67" s="18">
        <f>Model!$W$15*((drdp!C67)*'MBXY-TI2S'!$B67+(drdp!F67)*'MBXY-TI2S'!$C67+(drdp!I67)*'MBXY-TI2S'!$D67)</f>
        <v>3.2384369660057102E-2</v>
      </c>
      <c r="J67" s="18">
        <f>Model!$W$15*((drdp!D67)*'MBXY-TI2S'!$B67+(drdp!G67)*'MBXY-TI2S'!$C67+(drdp!J67)*'MBXY-TI2S'!$D67)</f>
        <v>0</v>
      </c>
      <c r="K67" s="21">
        <f>SUM(E$3:E66)+H67</f>
        <v>0</v>
      </c>
      <c r="L67" s="21">
        <f>SUM(F$3:F66)+I67</f>
        <v>2.6089624032834595</v>
      </c>
      <c r="M67" s="21">
        <f>SUM(G$3:G66)+J67</f>
        <v>0</v>
      </c>
      <c r="N67" s="21"/>
      <c r="O67" s="21"/>
      <c r="P67" s="21"/>
      <c r="Q67" s="19">
        <f t="shared" si="1"/>
        <v>0</v>
      </c>
      <c r="R67" s="19">
        <f t="shared" si="1"/>
        <v>6.8066848217466047</v>
      </c>
      <c r="S67" s="19">
        <f t="shared" si="1"/>
        <v>0</v>
      </c>
      <c r="T67" s="19">
        <f t="shared" si="2"/>
        <v>0</v>
      </c>
      <c r="U67" s="19">
        <f t="shared" si="3"/>
        <v>0</v>
      </c>
      <c r="V67" s="19">
        <f t="shared" si="4"/>
        <v>0</v>
      </c>
    </row>
    <row r="68" spans="1:22" x14ac:dyDescent="0.25">
      <c r="A68" s="26">
        <f>Wellpath!E68</f>
        <v>1860</v>
      </c>
      <c r="B68" s="22">
        <v>0</v>
      </c>
      <c r="C68" s="22">
        <v>0</v>
      </c>
      <c r="D68" s="22">
        <f>COS(Wellpath!$O68) / (Bfield * COS(Dip))</f>
        <v>4.6702745619774793E-5</v>
      </c>
      <c r="E68" s="20">
        <f>Model!$W$15*((drdp!B68+drdp!K68)*'MBXY-TI2S'!$B68+(drdp!E68+drdp!N68)*'MBXY-TI2S'!$C68+(drdp!H68+drdp!Q68)*'MBXY-TI2S'!$D68)</f>
        <v>0</v>
      </c>
      <c r="F68" s="20">
        <f>Model!$W$15*((drdp!C68+drdp!L68)*'MBXY-TI2S'!$B68+(drdp!F68+drdp!O68)*'MBXY-TI2S'!$C68+(drdp!I68+drdp!R68)*'MBXY-TI2S'!$D68)</f>
        <v>6.2159044123971857E-2</v>
      </c>
      <c r="G68" s="20">
        <f>Model!$W$15*((drdp!D68+drdp!M68)*'MBXY-TI2S'!$B68+(drdp!G68+drdp!P68)*'MBXY-TI2S'!$C68+(drdp!J68+drdp!S68)*'MBXY-TI2S'!$D68)</f>
        <v>0</v>
      </c>
      <c r="H68" s="18">
        <f>Model!$W$15*((drdp!B68)*'MBXY-TI2S'!$B68+(drdp!E68)*'MBXY-TI2S'!$C68+(drdp!H68)*'MBXY-TI2S'!$D68)</f>
        <v>0</v>
      </c>
      <c r="I68" s="18">
        <f>Model!$W$15*((drdp!C68)*'MBXY-TI2S'!$B68+(drdp!F68)*'MBXY-TI2S'!$C68+(drdp!I68)*'MBXY-TI2S'!$D68)</f>
        <v>3.1079522061985929E-2</v>
      </c>
      <c r="J68" s="18">
        <f>Model!$W$15*((drdp!D68)*'MBXY-TI2S'!$B68+(drdp!G68)*'MBXY-TI2S'!$C68+(drdp!J68)*'MBXY-TI2S'!$D68)</f>
        <v>0</v>
      </c>
      <c r="K68" s="21">
        <f>SUM(E$3:E67)+H68</f>
        <v>0</v>
      </c>
      <c r="L68" s="21">
        <f>SUM(F$3:F67)+I68</f>
        <v>2.6724262950055024</v>
      </c>
      <c r="M68" s="21">
        <f>SUM(G$3:G67)+J68</f>
        <v>0</v>
      </c>
      <c r="N68" s="21"/>
      <c r="O68" s="21"/>
      <c r="P68" s="21"/>
      <c r="Q68" s="19">
        <f t="shared" ref="Q68:S131" si="5">K68^2</f>
        <v>0</v>
      </c>
      <c r="R68" s="19">
        <f t="shared" si="5"/>
        <v>7.141862302236837</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f>COS(Wellpath!$O69) / (Bfield * COS(Dip))</f>
        <v>4.6702745619774793E-5</v>
      </c>
      <c r="E69" s="20">
        <f>Model!$W$15*((drdp!B69+drdp!K69)*'MBXY-TI2S'!$B69+(drdp!E69+drdp!N69)*'MBXY-TI2S'!$C69+(drdp!H69+drdp!Q69)*'MBXY-TI2S'!$D69)</f>
        <v>0</v>
      </c>
      <c r="F69" s="20">
        <f>Model!$W$15*((drdp!C69+drdp!L69)*'MBXY-TI2S'!$B69+(drdp!F69+drdp!O69)*'MBXY-TI2S'!$C69+(drdp!I69+drdp!R69)*'MBXY-TI2S'!$D69)</f>
        <v>5.947361770743121E-2</v>
      </c>
      <c r="G69" s="20">
        <f>Model!$W$15*((drdp!D69+drdp!M69)*'MBXY-TI2S'!$B69+(drdp!G69+drdp!P69)*'MBXY-TI2S'!$C69+(drdp!J69+drdp!S69)*'MBXY-TI2S'!$D69)</f>
        <v>0</v>
      </c>
      <c r="H69" s="18">
        <f>Model!$W$15*((drdp!B69)*'MBXY-TI2S'!$B69+(drdp!E69)*'MBXY-TI2S'!$C69+(drdp!H69)*'MBXY-TI2S'!$D69)</f>
        <v>0</v>
      </c>
      <c r="I69" s="18">
        <f>Model!$W$15*((drdp!C69)*'MBXY-TI2S'!$B69+(drdp!F69)*'MBXY-TI2S'!$C69+(drdp!I69)*'MBXY-TI2S'!$D69)</f>
        <v>2.9736808853715605E-2</v>
      </c>
      <c r="J69" s="18">
        <f>Model!$W$15*((drdp!D69)*'MBXY-TI2S'!$B69+(drdp!G69)*'MBXY-TI2S'!$C69+(drdp!J69)*'MBXY-TI2S'!$D69)</f>
        <v>0</v>
      </c>
      <c r="K69" s="21">
        <f>SUM(E$3:E68)+H69</f>
        <v>0</v>
      </c>
      <c r="L69" s="21">
        <f>SUM(F$3:F68)+I69</f>
        <v>2.7332426259212044</v>
      </c>
      <c r="M69" s="21">
        <f>SUM(G$3:G68)+J69</f>
        <v>0</v>
      </c>
      <c r="N69" s="21"/>
      <c r="O69" s="21"/>
      <c r="P69" s="21"/>
      <c r="Q69" s="19">
        <f t="shared" si="5"/>
        <v>0</v>
      </c>
      <c r="R69" s="19">
        <f t="shared" si="5"/>
        <v>7.4706152521526406</v>
      </c>
      <c r="S69" s="19">
        <f t="shared" si="5"/>
        <v>0</v>
      </c>
      <c r="T69" s="19">
        <f t="shared" si="6"/>
        <v>0</v>
      </c>
      <c r="U69" s="19">
        <f t="shared" si="7"/>
        <v>0</v>
      </c>
      <c r="V69" s="19">
        <f t="shared" si="8"/>
        <v>0</v>
      </c>
    </row>
    <row r="70" spans="1:22" x14ac:dyDescent="0.25">
      <c r="A70" s="26">
        <f>Wellpath!E70</f>
        <v>1920</v>
      </c>
      <c r="B70" s="22">
        <v>0</v>
      </c>
      <c r="C70" s="22">
        <v>0</v>
      </c>
      <c r="D70" s="22">
        <f>COS(Wellpath!$O70) / (Bfield * COS(Dip))</f>
        <v>4.6702745619774793E-5</v>
      </c>
      <c r="E70" s="20">
        <f>Model!$W$15*((drdp!B70+drdp!K70)*'MBXY-TI2S'!$B70+(drdp!E70+drdp!N70)*'MBXY-TI2S'!$C70+(drdp!H70+drdp!Q70)*'MBXY-TI2S'!$D70)</f>
        <v>0</v>
      </c>
      <c r="F70" s="20">
        <f>Model!$W$15*((drdp!C70+drdp!L70)*'MBXY-TI2S'!$B70+(drdp!F70+drdp!O70)*'MBXY-TI2S'!$C70+(drdp!I70+drdp!R70)*'MBXY-TI2S'!$D70)</f>
        <v>5.671573184892257E-2</v>
      </c>
      <c r="G70" s="20">
        <f>Model!$W$15*((drdp!D70+drdp!M70)*'MBXY-TI2S'!$B70+(drdp!G70+drdp!P70)*'MBXY-TI2S'!$C70+(drdp!J70+drdp!S70)*'MBXY-TI2S'!$D70)</f>
        <v>0</v>
      </c>
      <c r="H70" s="18">
        <f>Model!$W$15*((drdp!B70)*'MBXY-TI2S'!$B70+(drdp!E70)*'MBXY-TI2S'!$C70+(drdp!H70)*'MBXY-TI2S'!$D70)</f>
        <v>0</v>
      </c>
      <c r="I70" s="18">
        <f>Model!$W$15*((drdp!C70)*'MBXY-TI2S'!$B70+(drdp!F70)*'MBXY-TI2S'!$C70+(drdp!I70)*'MBXY-TI2S'!$D70)</f>
        <v>2.8357865924461285E-2</v>
      </c>
      <c r="J70" s="18">
        <f>Model!$W$15*((drdp!D70)*'MBXY-TI2S'!$B70+(drdp!G70)*'MBXY-TI2S'!$C70+(drdp!J70)*'MBXY-TI2S'!$D70)</f>
        <v>0</v>
      </c>
      <c r="K70" s="21">
        <f>SUM(E$3:E69)+H70</f>
        <v>0</v>
      </c>
      <c r="L70" s="21">
        <f>SUM(F$3:F69)+I70</f>
        <v>2.7913373006993809</v>
      </c>
      <c r="M70" s="21">
        <f>SUM(G$3:G69)+J70</f>
        <v>0</v>
      </c>
      <c r="N70" s="21"/>
      <c r="O70" s="21"/>
      <c r="P70" s="21"/>
      <c r="Q70" s="19">
        <f t="shared" si="5"/>
        <v>0</v>
      </c>
      <c r="R70" s="19">
        <f t="shared" si="5"/>
        <v>7.7915639262757059</v>
      </c>
      <c r="S70" s="19">
        <f t="shared" si="5"/>
        <v>0</v>
      </c>
      <c r="T70" s="19">
        <f t="shared" si="6"/>
        <v>0</v>
      </c>
      <c r="U70" s="19">
        <f t="shared" si="7"/>
        <v>0</v>
      </c>
      <c r="V70" s="19">
        <f t="shared" si="8"/>
        <v>0</v>
      </c>
    </row>
    <row r="71" spans="1:22" x14ac:dyDescent="0.25">
      <c r="A71" s="26">
        <f>Wellpath!E71</f>
        <v>1950</v>
      </c>
      <c r="B71" s="22">
        <v>0</v>
      </c>
      <c r="C71" s="22">
        <v>0</v>
      </c>
      <c r="D71" s="22">
        <f>COS(Wellpath!$O71) / (Bfield * COS(Dip))</f>
        <v>4.6702745619774793E-5</v>
      </c>
      <c r="E71" s="20">
        <f>Model!$W$15*((drdp!B71+drdp!K71)*'MBXY-TI2S'!$B71+(drdp!E71+drdp!N71)*'MBXY-TI2S'!$C71+(drdp!H71+drdp!Q71)*'MBXY-TI2S'!$D71)</f>
        <v>0</v>
      </c>
      <c r="F71" s="20">
        <f>Model!$W$15*((drdp!C71+drdp!L71)*'MBXY-TI2S'!$B71+(drdp!F71+drdp!O71)*'MBXY-TI2S'!$C71+(drdp!I71+drdp!R71)*'MBXY-TI2S'!$D71)</f>
        <v>5.3888746607544773E-2</v>
      </c>
      <c r="G71" s="20">
        <f>Model!$W$15*((drdp!D71+drdp!M71)*'MBXY-TI2S'!$B71+(drdp!G71+drdp!P71)*'MBXY-TI2S'!$C71+(drdp!J71+drdp!S71)*'MBXY-TI2S'!$D71)</f>
        <v>0</v>
      </c>
      <c r="H71" s="18">
        <f>Model!$W$15*((drdp!B71)*'MBXY-TI2S'!$B71+(drdp!E71)*'MBXY-TI2S'!$C71+(drdp!H71)*'MBXY-TI2S'!$D71)</f>
        <v>0</v>
      </c>
      <c r="I71" s="18">
        <f>Model!$W$15*((drdp!C71)*'MBXY-TI2S'!$B71+(drdp!F71)*'MBXY-TI2S'!$C71+(drdp!I71)*'MBXY-TI2S'!$D71)</f>
        <v>2.6944373303772386E-2</v>
      </c>
      <c r="J71" s="18">
        <f>Model!$W$15*((drdp!D71)*'MBXY-TI2S'!$B71+(drdp!G71)*'MBXY-TI2S'!$C71+(drdp!J71)*'MBXY-TI2S'!$D71)</f>
        <v>0</v>
      </c>
      <c r="K71" s="21">
        <f>SUM(E$3:E70)+H71</f>
        <v>0</v>
      </c>
      <c r="L71" s="21">
        <f>SUM(F$3:F70)+I71</f>
        <v>2.8466395399276143</v>
      </c>
      <c r="M71" s="21">
        <f>SUM(G$3:G70)+J71</f>
        <v>0</v>
      </c>
      <c r="N71" s="21"/>
      <c r="O71" s="21"/>
      <c r="P71" s="21"/>
      <c r="Q71" s="19">
        <f t="shared" si="5"/>
        <v>0</v>
      </c>
      <c r="R71" s="19">
        <f t="shared" si="5"/>
        <v>8.1033566702793003</v>
      </c>
      <c r="S71" s="19">
        <f t="shared" si="5"/>
        <v>0</v>
      </c>
      <c r="T71" s="19">
        <f t="shared" si="6"/>
        <v>0</v>
      </c>
      <c r="U71" s="19">
        <f t="shared" si="7"/>
        <v>0</v>
      </c>
      <c r="V71" s="19">
        <f t="shared" si="8"/>
        <v>0</v>
      </c>
    </row>
    <row r="72" spans="1:22" x14ac:dyDescent="0.25">
      <c r="A72" s="26">
        <f>Wellpath!E72</f>
        <v>1980</v>
      </c>
      <c r="B72" s="22">
        <v>0</v>
      </c>
      <c r="C72" s="22">
        <v>0</v>
      </c>
      <c r="D72" s="22">
        <f>COS(Wellpath!$O72) / (Bfield * COS(Dip))</f>
        <v>4.6702745619774793E-5</v>
      </c>
      <c r="E72" s="20">
        <f>Model!$W$15*((drdp!B72+drdp!K72)*'MBXY-TI2S'!$B72+(drdp!E72+drdp!N72)*'MBXY-TI2S'!$C72+(drdp!H72+drdp!Q72)*'MBXY-TI2S'!$D72)</f>
        <v>0</v>
      </c>
      <c r="F72" s="20">
        <f>Model!$W$15*((drdp!C72+drdp!L72)*'MBXY-TI2S'!$B72+(drdp!F72+drdp!O72)*'MBXY-TI2S'!$C72+(drdp!I72+drdp!R72)*'MBXY-TI2S'!$D72)</f>
        <v>5.0996106229350753E-2</v>
      </c>
      <c r="G72" s="20">
        <f>Model!$W$15*((drdp!D72+drdp!M72)*'MBXY-TI2S'!$B72+(drdp!G72+drdp!P72)*'MBXY-TI2S'!$C72+(drdp!J72+drdp!S72)*'MBXY-TI2S'!$D72)</f>
        <v>0</v>
      </c>
      <c r="H72" s="18">
        <f>Model!$W$15*((drdp!B72)*'MBXY-TI2S'!$B72+(drdp!E72)*'MBXY-TI2S'!$C72+(drdp!H72)*'MBXY-TI2S'!$D72)</f>
        <v>0</v>
      </c>
      <c r="I72" s="18">
        <f>Model!$W$15*((drdp!C72)*'MBXY-TI2S'!$B72+(drdp!F72)*'MBXY-TI2S'!$C72+(drdp!I72)*'MBXY-TI2S'!$D72)</f>
        <v>2.5498053114675377E-2</v>
      </c>
      <c r="J72" s="18">
        <f>Model!$W$15*((drdp!D72)*'MBXY-TI2S'!$B72+(drdp!G72)*'MBXY-TI2S'!$C72+(drdp!J72)*'MBXY-TI2S'!$D72)</f>
        <v>0</v>
      </c>
      <c r="K72" s="21">
        <f>SUM(E$3:E71)+H72</f>
        <v>0</v>
      </c>
      <c r="L72" s="21">
        <f>SUM(F$3:F71)+I72</f>
        <v>2.8990819663460625</v>
      </c>
      <c r="M72" s="21">
        <f>SUM(G$3:G71)+J72</f>
        <v>0</v>
      </c>
      <c r="N72" s="21"/>
      <c r="O72" s="21"/>
      <c r="P72" s="21"/>
      <c r="Q72" s="19">
        <f t="shared" si="5"/>
        <v>0</v>
      </c>
      <c r="R72" s="19">
        <f t="shared" si="5"/>
        <v>8.4046762475929526</v>
      </c>
      <c r="S72" s="19">
        <f t="shared" si="5"/>
        <v>0</v>
      </c>
      <c r="T72" s="19">
        <f t="shared" si="6"/>
        <v>0</v>
      </c>
      <c r="U72" s="19">
        <f t="shared" si="7"/>
        <v>0</v>
      </c>
      <c r="V72" s="19">
        <f t="shared" si="8"/>
        <v>0</v>
      </c>
    </row>
    <row r="73" spans="1:22" x14ac:dyDescent="0.25">
      <c r="A73" s="26">
        <f>Wellpath!E73</f>
        <v>2010</v>
      </c>
      <c r="B73" s="22">
        <v>0</v>
      </c>
      <c r="C73" s="22">
        <v>0</v>
      </c>
      <c r="D73" s="22">
        <f>COS(Wellpath!$O73) / (Bfield * COS(Dip))</f>
        <v>4.6702745619774793E-5</v>
      </c>
      <c r="E73" s="20">
        <f>Model!$W$15*((drdp!B73+drdp!K73)*'MBXY-TI2S'!$B73+(drdp!E73+drdp!N73)*'MBXY-TI2S'!$C73+(drdp!H73+drdp!Q73)*'MBXY-TI2S'!$D73)</f>
        <v>0</v>
      </c>
      <c r="F73" s="20">
        <f>Model!$W$15*((drdp!C73+drdp!L73)*'MBXY-TI2S'!$B73+(drdp!F73+drdp!O73)*'MBXY-TI2S'!$C73+(drdp!I73+drdp!R73)*'MBXY-TI2S'!$D73)</f>
        <v>4.8041334951064246E-2</v>
      </c>
      <c r="G73" s="20">
        <f>Model!$W$15*((drdp!D73+drdp!M73)*'MBXY-TI2S'!$B73+(drdp!G73+drdp!P73)*'MBXY-TI2S'!$C73+(drdp!J73+drdp!S73)*'MBXY-TI2S'!$D73)</f>
        <v>0</v>
      </c>
      <c r="H73" s="18">
        <f>Model!$W$15*((drdp!B73)*'MBXY-TI2S'!$B73+(drdp!E73)*'MBXY-TI2S'!$C73+(drdp!H73)*'MBXY-TI2S'!$D73)</f>
        <v>0</v>
      </c>
      <c r="I73" s="18">
        <f>Model!$W$15*((drdp!C73)*'MBXY-TI2S'!$B73+(drdp!F73)*'MBXY-TI2S'!$C73+(drdp!I73)*'MBXY-TI2S'!$D73)</f>
        <v>2.4020667475532123E-2</v>
      </c>
      <c r="J73" s="18">
        <f>Model!$W$15*((drdp!D73)*'MBXY-TI2S'!$B73+(drdp!G73)*'MBXY-TI2S'!$C73+(drdp!J73)*'MBXY-TI2S'!$D73)</f>
        <v>0</v>
      </c>
      <c r="K73" s="21">
        <f>SUM(E$3:E72)+H73</f>
        <v>0</v>
      </c>
      <c r="L73" s="21">
        <f>SUM(F$3:F72)+I73</f>
        <v>2.94860068693627</v>
      </c>
      <c r="M73" s="21">
        <f>SUM(G$3:G72)+J73</f>
        <v>0</v>
      </c>
      <c r="N73" s="21"/>
      <c r="O73" s="21"/>
      <c r="P73" s="21"/>
      <c r="Q73" s="19">
        <f t="shared" si="5"/>
        <v>0</v>
      </c>
      <c r="R73" s="19">
        <f t="shared" si="5"/>
        <v>8.6942460110010433</v>
      </c>
      <c r="S73" s="19">
        <f t="shared" si="5"/>
        <v>0</v>
      </c>
      <c r="T73" s="19">
        <f t="shared" si="6"/>
        <v>0</v>
      </c>
      <c r="U73" s="19">
        <f t="shared" si="7"/>
        <v>0</v>
      </c>
      <c r="V73" s="19">
        <f t="shared" si="8"/>
        <v>0</v>
      </c>
    </row>
    <row r="74" spans="1:22" x14ac:dyDescent="0.25">
      <c r="A74" s="26">
        <f>Wellpath!E74</f>
        <v>2040</v>
      </c>
      <c r="B74" s="22">
        <v>0</v>
      </c>
      <c r="C74" s="22">
        <v>0</v>
      </c>
      <c r="D74" s="22">
        <f>COS(Wellpath!$O74) / (Bfield * COS(Dip))</f>
        <v>4.6702745619774793E-5</v>
      </c>
      <c r="E74" s="20">
        <f>Model!$W$15*((drdp!B74+drdp!K74)*'MBXY-TI2S'!$B74+(drdp!E74+drdp!N74)*'MBXY-TI2S'!$C74+(drdp!H74+drdp!Q74)*'MBXY-TI2S'!$D74)</f>
        <v>0</v>
      </c>
      <c r="F74" s="20">
        <f>Model!$W$15*((drdp!C74+drdp!L74)*'MBXY-TI2S'!$B74+(drdp!F74+drdp!O74)*'MBXY-TI2S'!$C74+(drdp!I74+drdp!R74)*'MBXY-TI2S'!$D74)</f>
        <v>4.5028032706340218E-2</v>
      </c>
      <c r="G74" s="20">
        <f>Model!$W$15*((drdp!D74+drdp!M74)*'MBXY-TI2S'!$B74+(drdp!G74+drdp!P74)*'MBXY-TI2S'!$C74+(drdp!J74+drdp!S74)*'MBXY-TI2S'!$D74)</f>
        <v>0</v>
      </c>
      <c r="H74" s="18">
        <f>Model!$W$15*((drdp!B74)*'MBXY-TI2S'!$B74+(drdp!E74)*'MBXY-TI2S'!$C74+(drdp!H74)*'MBXY-TI2S'!$D74)</f>
        <v>0</v>
      </c>
      <c r="I74" s="18">
        <f>Model!$W$15*((drdp!C74)*'MBXY-TI2S'!$B74+(drdp!F74)*'MBXY-TI2S'!$C74+(drdp!I74)*'MBXY-TI2S'!$D74)</f>
        <v>2.2514016353170109E-2</v>
      </c>
      <c r="J74" s="18">
        <f>Model!$W$15*((drdp!D74)*'MBXY-TI2S'!$B74+(drdp!G74)*'MBXY-TI2S'!$C74+(drdp!J74)*'MBXY-TI2S'!$D74)</f>
        <v>0</v>
      </c>
      <c r="K74" s="21">
        <f>SUM(E$3:E73)+H74</f>
        <v>0</v>
      </c>
      <c r="L74" s="21">
        <f>SUM(F$3:F73)+I74</f>
        <v>2.9951353707649719</v>
      </c>
      <c r="M74" s="21">
        <f>SUM(G$3:G73)+J74</f>
        <v>0</v>
      </c>
      <c r="N74" s="21"/>
      <c r="O74" s="21"/>
      <c r="P74" s="21"/>
      <c r="Q74" s="19">
        <f t="shared" si="5"/>
        <v>0</v>
      </c>
      <c r="R74" s="19">
        <f t="shared" si="5"/>
        <v>8.9708358892074251</v>
      </c>
      <c r="S74" s="19">
        <f t="shared" si="5"/>
        <v>0</v>
      </c>
      <c r="T74" s="19">
        <f t="shared" si="6"/>
        <v>0</v>
      </c>
      <c r="U74" s="19">
        <f t="shared" si="7"/>
        <v>0</v>
      </c>
      <c r="V74" s="19">
        <f t="shared" si="8"/>
        <v>0</v>
      </c>
    </row>
    <row r="75" spans="1:22" x14ac:dyDescent="0.25">
      <c r="A75" s="26">
        <f>Wellpath!E75</f>
        <v>2070</v>
      </c>
      <c r="B75" s="22">
        <v>0</v>
      </c>
      <c r="C75" s="22">
        <v>0</v>
      </c>
      <c r="D75" s="22">
        <f>COS(Wellpath!$O75) / (Bfield * COS(Dip))</f>
        <v>4.6702745619774793E-5</v>
      </c>
      <c r="E75" s="20">
        <f>Model!$W$15*((drdp!B75+drdp!K75)*'MBXY-TI2S'!$B75+(drdp!E75+drdp!N75)*'MBXY-TI2S'!$C75+(drdp!H75+drdp!Q75)*'MBXY-TI2S'!$D75)</f>
        <v>0</v>
      </c>
      <c r="F75" s="20">
        <f>Model!$W$15*((drdp!C75+drdp!L75)*'MBXY-TI2S'!$B75+(drdp!F75+drdp!O75)*'MBXY-TI2S'!$C75+(drdp!I75+drdp!R75)*'MBXY-TI2S'!$D75)</f>
        <v>4.1959870739800231E-2</v>
      </c>
      <c r="G75" s="20">
        <f>Model!$W$15*((drdp!D75+drdp!M75)*'MBXY-TI2S'!$B75+(drdp!G75+drdp!P75)*'MBXY-TI2S'!$C75+(drdp!J75+drdp!S75)*'MBXY-TI2S'!$D75)</f>
        <v>0</v>
      </c>
      <c r="H75" s="18">
        <f>Model!$W$15*((drdp!B75)*'MBXY-TI2S'!$B75+(drdp!E75)*'MBXY-TI2S'!$C75+(drdp!H75)*'MBXY-TI2S'!$D75)</f>
        <v>0</v>
      </c>
      <c r="I75" s="18">
        <f>Model!$W$15*((drdp!C75)*'MBXY-TI2S'!$B75+(drdp!F75)*'MBXY-TI2S'!$C75+(drdp!I75)*'MBXY-TI2S'!$D75)</f>
        <v>2.0979935369900116E-2</v>
      </c>
      <c r="J75" s="18">
        <f>Model!$W$15*((drdp!D75)*'MBXY-TI2S'!$B75+(drdp!G75)*'MBXY-TI2S'!$C75+(drdp!J75)*'MBXY-TI2S'!$D75)</f>
        <v>0</v>
      </c>
      <c r="K75" s="21">
        <f>SUM(E$3:E74)+H75</f>
        <v>0</v>
      </c>
      <c r="L75" s="21">
        <f>SUM(F$3:F74)+I75</f>
        <v>3.0386293224880423</v>
      </c>
      <c r="M75" s="21">
        <f>SUM(G$3:G74)+J75</f>
        <v>0</v>
      </c>
      <c r="N75" s="21"/>
      <c r="O75" s="21"/>
      <c r="P75" s="21"/>
      <c r="Q75" s="19">
        <f t="shared" si="5"/>
        <v>0</v>
      </c>
      <c r="R75" s="19">
        <f t="shared" si="5"/>
        <v>9.2332681594841386</v>
      </c>
      <c r="S75" s="19">
        <f t="shared" si="5"/>
        <v>0</v>
      </c>
      <c r="T75" s="19">
        <f t="shared" si="6"/>
        <v>0</v>
      </c>
      <c r="U75" s="19">
        <f t="shared" si="7"/>
        <v>0</v>
      </c>
      <c r="V75" s="19">
        <f t="shared" si="8"/>
        <v>0</v>
      </c>
    </row>
    <row r="76" spans="1:22" x14ac:dyDescent="0.25">
      <c r="A76" s="26">
        <f>Wellpath!E76</f>
        <v>2100</v>
      </c>
      <c r="B76" s="22">
        <v>0</v>
      </c>
      <c r="C76" s="22">
        <v>0</v>
      </c>
      <c r="D76" s="22">
        <f>COS(Wellpath!$O76) / (Bfield * COS(Dip))</f>
        <v>4.6702745619774793E-5</v>
      </c>
      <c r="E76" s="20">
        <f>Model!$W$15*((drdp!B76+drdp!K76)*'MBXY-TI2S'!$B76+(drdp!E76+drdp!N76)*'MBXY-TI2S'!$C76+(drdp!H76+drdp!Q76)*'MBXY-TI2S'!$D76)</f>
        <v>0</v>
      </c>
      <c r="F76" s="20">
        <f>Model!$W$15*((drdp!C76+drdp!L76)*'MBXY-TI2S'!$B76+(drdp!F76+drdp!O76)*'MBXY-TI2S'!$C76+(drdp!I76+drdp!R76)*'MBXY-TI2S'!$D76)</f>
        <v>3.8840587134186408E-2</v>
      </c>
      <c r="G76" s="20">
        <f>Model!$W$15*((drdp!D76+drdp!M76)*'MBXY-TI2S'!$B76+(drdp!G76+drdp!P76)*'MBXY-TI2S'!$C76+(drdp!J76+drdp!S76)*'MBXY-TI2S'!$D76)</f>
        <v>0</v>
      </c>
      <c r="H76" s="18">
        <f>Model!$W$15*((drdp!B76)*'MBXY-TI2S'!$B76+(drdp!E76)*'MBXY-TI2S'!$C76+(drdp!H76)*'MBXY-TI2S'!$D76)</f>
        <v>0</v>
      </c>
      <c r="I76" s="18">
        <f>Model!$W$15*((drdp!C76)*'MBXY-TI2S'!$B76+(drdp!F76)*'MBXY-TI2S'!$C76+(drdp!I76)*'MBXY-TI2S'!$D76)</f>
        <v>1.9420293567093204E-2</v>
      </c>
      <c r="J76" s="18">
        <f>Model!$W$15*((drdp!D76)*'MBXY-TI2S'!$B76+(drdp!G76)*'MBXY-TI2S'!$C76+(drdp!J76)*'MBXY-TI2S'!$D76)</f>
        <v>0</v>
      </c>
      <c r="K76" s="21">
        <f>SUM(E$3:E75)+H76</f>
        <v>0</v>
      </c>
      <c r="L76" s="21">
        <f>SUM(F$3:F75)+I76</f>
        <v>3.0790295514250352</v>
      </c>
      <c r="M76" s="21">
        <f>SUM(G$3:G75)+J76</f>
        <v>0</v>
      </c>
      <c r="N76" s="21"/>
      <c r="O76" s="21"/>
      <c r="P76" s="21"/>
      <c r="Q76" s="19">
        <f t="shared" si="5"/>
        <v>0</v>
      </c>
      <c r="R76" s="19">
        <f t="shared" si="5"/>
        <v>9.4804229785486527</v>
      </c>
      <c r="S76" s="19">
        <f t="shared" si="5"/>
        <v>0</v>
      </c>
      <c r="T76" s="19">
        <f t="shared" si="6"/>
        <v>0</v>
      </c>
      <c r="U76" s="19">
        <f t="shared" si="7"/>
        <v>0</v>
      </c>
      <c r="V76" s="19">
        <f t="shared" si="8"/>
        <v>0</v>
      </c>
    </row>
    <row r="77" spans="1:22" x14ac:dyDescent="0.25">
      <c r="A77" s="26">
        <f>Wellpath!E77</f>
        <v>2130</v>
      </c>
      <c r="B77" s="22">
        <v>0</v>
      </c>
      <c r="C77" s="22">
        <v>0</v>
      </c>
      <c r="D77" s="22">
        <f>COS(Wellpath!$O77) / (Bfield * COS(Dip))</f>
        <v>4.6702745619774793E-5</v>
      </c>
      <c r="E77" s="20">
        <f>Model!$W$15*((drdp!B77+drdp!K77)*'MBXY-TI2S'!$B77+(drdp!E77+drdp!N77)*'MBXY-TI2S'!$C77+(drdp!H77+drdp!Q77)*'MBXY-TI2S'!$D77)</f>
        <v>0</v>
      </c>
      <c r="F77" s="20">
        <f>Model!$W$15*((drdp!C77+drdp!L77)*'MBXY-TI2S'!$B77+(drdp!F77+drdp!O77)*'MBXY-TI2S'!$C77+(drdp!I77+drdp!R77)*'MBXY-TI2S'!$D77)</f>
        <v>3.567398225608337E-2</v>
      </c>
      <c r="G77" s="20">
        <f>Model!$W$15*((drdp!D77+drdp!M77)*'MBXY-TI2S'!$B77+(drdp!G77+drdp!P77)*'MBXY-TI2S'!$C77+(drdp!J77+drdp!S77)*'MBXY-TI2S'!$D77)</f>
        <v>0</v>
      </c>
      <c r="H77" s="18">
        <f>Model!$W$15*((drdp!B77)*'MBXY-TI2S'!$B77+(drdp!E77)*'MBXY-TI2S'!$C77+(drdp!H77)*'MBXY-TI2S'!$D77)</f>
        <v>0</v>
      </c>
      <c r="I77" s="18">
        <f>Model!$W$15*((drdp!C77)*'MBXY-TI2S'!$B77+(drdp!F77)*'MBXY-TI2S'!$C77+(drdp!I77)*'MBXY-TI2S'!$D77)</f>
        <v>1.7836991128041685E-2</v>
      </c>
      <c r="J77" s="18">
        <f>Model!$W$15*((drdp!D77)*'MBXY-TI2S'!$B77+(drdp!G77)*'MBXY-TI2S'!$C77+(drdp!J77)*'MBXY-TI2S'!$D77)</f>
        <v>0</v>
      </c>
      <c r="K77" s="21">
        <f>SUM(E$3:E76)+H77</f>
        <v>0</v>
      </c>
      <c r="L77" s="21">
        <f>SUM(F$3:F76)+I77</f>
        <v>3.1162868361201705</v>
      </c>
      <c r="M77" s="21">
        <f>SUM(G$3:G76)+J77</f>
        <v>0</v>
      </c>
      <c r="N77" s="21"/>
      <c r="O77" s="21"/>
      <c r="P77" s="21"/>
      <c r="Q77" s="19">
        <f t="shared" si="5"/>
        <v>0</v>
      </c>
      <c r="R77" s="19">
        <f t="shared" si="5"/>
        <v>9.7112436449758626</v>
      </c>
      <c r="S77" s="19">
        <f t="shared" si="5"/>
        <v>0</v>
      </c>
      <c r="T77" s="19">
        <f t="shared" si="6"/>
        <v>0</v>
      </c>
      <c r="U77" s="19">
        <f t="shared" si="7"/>
        <v>0</v>
      </c>
      <c r="V77" s="19">
        <f t="shared" si="8"/>
        <v>0</v>
      </c>
    </row>
    <row r="78" spans="1:22" x14ac:dyDescent="0.25">
      <c r="A78" s="26">
        <f>Wellpath!E78</f>
        <v>2160</v>
      </c>
      <c r="B78" s="22">
        <v>0</v>
      </c>
      <c r="C78" s="22">
        <v>0</v>
      </c>
      <c r="D78" s="22">
        <f>COS(Wellpath!$O78) / (Bfield * COS(Dip))</f>
        <v>4.6702745619774793E-5</v>
      </c>
      <c r="E78" s="20">
        <f>Model!$W$15*((drdp!B78+drdp!K78)*'MBXY-TI2S'!$B78+(drdp!E78+drdp!N78)*'MBXY-TI2S'!$C78+(drdp!H78+drdp!Q78)*'MBXY-TI2S'!$D78)</f>
        <v>0</v>
      </c>
      <c r="F78" s="20">
        <f>Model!$W$15*((drdp!C78+drdp!L78)*'MBXY-TI2S'!$B78+(drdp!F78+drdp!O78)*'MBXY-TI2S'!$C78+(drdp!I78+drdp!R78)*'MBXY-TI2S'!$D78)</f>
        <v>3.2463914125757005E-2</v>
      </c>
      <c r="G78" s="20">
        <f>Model!$W$15*((drdp!D78+drdp!M78)*'MBXY-TI2S'!$B78+(drdp!G78+drdp!P78)*'MBXY-TI2S'!$C78+(drdp!J78+drdp!S78)*'MBXY-TI2S'!$D78)</f>
        <v>0</v>
      </c>
      <c r="H78" s="18">
        <f>Model!$W$15*((drdp!B78)*'MBXY-TI2S'!$B78+(drdp!E78)*'MBXY-TI2S'!$C78+(drdp!H78)*'MBXY-TI2S'!$D78)</f>
        <v>0</v>
      </c>
      <c r="I78" s="18">
        <f>Model!$W$15*((drdp!C78)*'MBXY-TI2S'!$B78+(drdp!F78)*'MBXY-TI2S'!$C78+(drdp!I78)*'MBXY-TI2S'!$D78)</f>
        <v>1.6231957062878503E-2</v>
      </c>
      <c r="J78" s="18">
        <f>Model!$W$15*((drdp!D78)*'MBXY-TI2S'!$B78+(drdp!G78)*'MBXY-TI2S'!$C78+(drdp!J78)*'MBXY-TI2S'!$D78)</f>
        <v>0</v>
      </c>
      <c r="K78" s="21">
        <f>SUM(E$3:E77)+H78</f>
        <v>0</v>
      </c>
      <c r="L78" s="21">
        <f>SUM(F$3:F77)+I78</f>
        <v>3.1503557843110905</v>
      </c>
      <c r="M78" s="21">
        <f>SUM(G$3:G77)+J78</f>
        <v>0</v>
      </c>
      <c r="N78" s="21"/>
      <c r="O78" s="21"/>
      <c r="P78" s="21"/>
      <c r="Q78" s="19">
        <f t="shared" si="5"/>
        <v>0</v>
      </c>
      <c r="R78" s="19">
        <f t="shared" si="5"/>
        <v>9.9247415677423465</v>
      </c>
      <c r="S78" s="19">
        <f t="shared" si="5"/>
        <v>0</v>
      </c>
      <c r="T78" s="19">
        <f t="shared" si="6"/>
        <v>0</v>
      </c>
      <c r="U78" s="19">
        <f t="shared" si="7"/>
        <v>0</v>
      </c>
      <c r="V78" s="19">
        <f t="shared" si="8"/>
        <v>0</v>
      </c>
    </row>
    <row r="79" spans="1:22" x14ac:dyDescent="0.25">
      <c r="A79" s="26">
        <f>Wellpath!E79</f>
        <v>2190</v>
      </c>
      <c r="B79" s="22">
        <v>0</v>
      </c>
      <c r="C79" s="22">
        <v>0</v>
      </c>
      <c r="D79" s="22">
        <f>COS(Wellpath!$O79) / (Bfield * COS(Dip))</f>
        <v>4.6702745619774793E-5</v>
      </c>
      <c r="E79" s="20">
        <f>Model!$W$15*((drdp!B79+drdp!K79)*'MBXY-TI2S'!$B79+(drdp!E79+drdp!N79)*'MBXY-TI2S'!$C79+(drdp!H79+drdp!Q79)*'MBXY-TI2S'!$D79)</f>
        <v>0</v>
      </c>
      <c r="F79" s="20">
        <f>Model!$W$15*((drdp!C79+drdp!L79)*'MBXY-TI2S'!$B79+(drdp!F79+drdp!O79)*'MBXY-TI2S'!$C79+(drdp!I79+drdp!R79)*'MBXY-TI2S'!$D79)</f>
        <v>2.9214293716751022E-2</v>
      </c>
      <c r="G79" s="20">
        <f>Model!$W$15*((drdp!D79+drdp!M79)*'MBXY-TI2S'!$B79+(drdp!G79+drdp!P79)*'MBXY-TI2S'!$C79+(drdp!J79+drdp!S79)*'MBXY-TI2S'!$D79)</f>
        <v>0</v>
      </c>
      <c r="H79" s="18">
        <f>Model!$W$15*((drdp!B79)*'MBXY-TI2S'!$B79+(drdp!E79)*'MBXY-TI2S'!$C79+(drdp!H79)*'MBXY-TI2S'!$D79)</f>
        <v>0</v>
      </c>
      <c r="I79" s="18">
        <f>Model!$W$15*((drdp!C79)*'MBXY-TI2S'!$B79+(drdp!F79)*'MBXY-TI2S'!$C79+(drdp!I79)*'MBXY-TI2S'!$D79)</f>
        <v>1.4607146858375511E-2</v>
      </c>
      <c r="J79" s="18">
        <f>Model!$W$15*((drdp!D79)*'MBXY-TI2S'!$B79+(drdp!G79)*'MBXY-TI2S'!$C79+(drdp!J79)*'MBXY-TI2S'!$D79)</f>
        <v>0</v>
      </c>
      <c r="K79" s="21">
        <f>SUM(E$3:E78)+H79</f>
        <v>0</v>
      </c>
      <c r="L79" s="21">
        <f>SUM(F$3:F78)+I79</f>
        <v>3.1811948882323446</v>
      </c>
      <c r="M79" s="21">
        <f>SUM(G$3:G78)+J79</f>
        <v>0</v>
      </c>
      <c r="N79" s="21"/>
      <c r="O79" s="21"/>
      <c r="P79" s="21"/>
      <c r="Q79" s="19">
        <f t="shared" si="5"/>
        <v>0</v>
      </c>
      <c r="R79" s="19">
        <f t="shared" si="5"/>
        <v>10.1200009169156</v>
      </c>
      <c r="S79" s="19">
        <f t="shared" si="5"/>
        <v>0</v>
      </c>
      <c r="T79" s="19">
        <f t="shared" si="6"/>
        <v>0</v>
      </c>
      <c r="U79" s="19">
        <f t="shared" si="7"/>
        <v>0</v>
      </c>
      <c r="V79" s="19">
        <f t="shared" si="8"/>
        <v>0</v>
      </c>
    </row>
    <row r="80" spans="1:22" x14ac:dyDescent="0.25">
      <c r="A80" s="26">
        <f>Wellpath!E80</f>
        <v>2220</v>
      </c>
      <c r="B80" s="22">
        <v>0</v>
      </c>
      <c r="C80" s="22">
        <v>0</v>
      </c>
      <c r="D80" s="22">
        <f>COS(Wellpath!$O80) / (Bfield * COS(Dip))</f>
        <v>4.6702745619774793E-5</v>
      </c>
      <c r="E80" s="20">
        <f>Model!$W$15*((drdp!B80+drdp!K80)*'MBXY-TI2S'!$B80+(drdp!E80+drdp!N80)*'MBXY-TI2S'!$C80+(drdp!H80+drdp!Q80)*'MBXY-TI2S'!$D80)</f>
        <v>0</v>
      </c>
      <c r="F80" s="20">
        <f>Model!$W$15*((drdp!C80+drdp!L80)*'MBXY-TI2S'!$B80+(drdp!F80+drdp!O80)*'MBXY-TI2S'!$C80+(drdp!I80+drdp!R80)*'MBXY-TI2S'!$D80)</f>
        <v>2.5929080190968162E-2</v>
      </c>
      <c r="G80" s="20">
        <f>Model!$W$15*((drdp!D80+drdp!M80)*'MBXY-TI2S'!$B80+(drdp!G80+drdp!P80)*'MBXY-TI2S'!$C80+(drdp!J80+drdp!S80)*'MBXY-TI2S'!$D80)</f>
        <v>0</v>
      </c>
      <c r="H80" s="18">
        <f>Model!$W$15*((drdp!B80)*'MBXY-TI2S'!$B80+(drdp!E80)*'MBXY-TI2S'!$C80+(drdp!H80)*'MBXY-TI2S'!$D80)</f>
        <v>0</v>
      </c>
      <c r="I80" s="18">
        <f>Model!$W$15*((drdp!C80)*'MBXY-TI2S'!$B80+(drdp!F80)*'MBXY-TI2S'!$C80+(drdp!I80)*'MBXY-TI2S'!$D80)</f>
        <v>1.2964540095484081E-2</v>
      </c>
      <c r="J80" s="18">
        <f>Model!$W$15*((drdp!D80)*'MBXY-TI2S'!$B80+(drdp!G80)*'MBXY-TI2S'!$C80+(drdp!J80)*'MBXY-TI2S'!$D80)</f>
        <v>0</v>
      </c>
      <c r="K80" s="21">
        <f>SUM(E$3:E79)+H80</f>
        <v>0</v>
      </c>
      <c r="L80" s="21">
        <f>SUM(F$3:F79)+I80</f>
        <v>3.2087665751862042</v>
      </c>
      <c r="M80" s="21">
        <f>SUM(G$3:G79)+J80</f>
        <v>0</v>
      </c>
      <c r="N80" s="21"/>
      <c r="O80" s="21"/>
      <c r="P80" s="21"/>
      <c r="Q80" s="19">
        <f t="shared" si="5"/>
        <v>0</v>
      </c>
      <c r="R80" s="19">
        <f t="shared" si="5"/>
        <v>10.296182934032203</v>
      </c>
      <c r="S80" s="19">
        <f t="shared" si="5"/>
        <v>0</v>
      </c>
      <c r="T80" s="19">
        <f t="shared" si="6"/>
        <v>0</v>
      </c>
      <c r="U80" s="19">
        <f t="shared" si="7"/>
        <v>0</v>
      </c>
      <c r="V80" s="19">
        <f t="shared" si="8"/>
        <v>0</v>
      </c>
    </row>
    <row r="81" spans="1:22" x14ac:dyDescent="0.25">
      <c r="A81" s="26">
        <f>Wellpath!E81</f>
        <v>2250</v>
      </c>
      <c r="B81" s="22">
        <v>0</v>
      </c>
      <c r="C81" s="22">
        <v>0</v>
      </c>
      <c r="D81" s="22">
        <f>COS(Wellpath!$O81) / (Bfield * COS(Dip))</f>
        <v>4.6702745619774793E-5</v>
      </c>
      <c r="E81" s="20">
        <f>Model!$W$15*((drdp!B81+drdp!K81)*'MBXY-TI2S'!$B81+(drdp!E81+drdp!N81)*'MBXY-TI2S'!$C81+(drdp!H81+drdp!Q81)*'MBXY-TI2S'!$D81)</f>
        <v>0</v>
      </c>
      <c r="F81" s="20">
        <f>Model!$W$15*((drdp!C81+drdp!L81)*'MBXY-TI2S'!$B81+(drdp!F81+drdp!O81)*'MBXY-TI2S'!$C81+(drdp!I81+drdp!R81)*'MBXY-TI2S'!$D81)</f>
        <v>2.2612276075041206E-2</v>
      </c>
      <c r="G81" s="20">
        <f>Model!$W$15*((drdp!D81+drdp!M81)*'MBXY-TI2S'!$B81+(drdp!G81+drdp!P81)*'MBXY-TI2S'!$C81+(drdp!J81+drdp!S81)*'MBXY-TI2S'!$D81)</f>
        <v>0</v>
      </c>
      <c r="H81" s="18">
        <f>Model!$W$15*((drdp!B81)*'MBXY-TI2S'!$B81+(drdp!E81)*'MBXY-TI2S'!$C81+(drdp!H81)*'MBXY-TI2S'!$D81)</f>
        <v>0</v>
      </c>
      <c r="I81" s="18">
        <f>Model!$W$15*((drdp!C81)*'MBXY-TI2S'!$B81+(drdp!F81)*'MBXY-TI2S'!$C81+(drdp!I81)*'MBXY-TI2S'!$D81)</f>
        <v>1.1306138037520603E-2</v>
      </c>
      <c r="J81" s="18">
        <f>Model!$W$15*((drdp!D81)*'MBXY-TI2S'!$B81+(drdp!G81)*'MBXY-TI2S'!$C81+(drdp!J81)*'MBXY-TI2S'!$D81)</f>
        <v>0</v>
      </c>
      <c r="K81" s="21">
        <f>SUM(E$3:E80)+H81</f>
        <v>0</v>
      </c>
      <c r="L81" s="21">
        <f>SUM(F$3:F80)+I81</f>
        <v>3.2330372533192091</v>
      </c>
      <c r="M81" s="21">
        <f>SUM(G$3:G80)+J81</f>
        <v>0</v>
      </c>
      <c r="N81" s="21"/>
      <c r="O81" s="21"/>
      <c r="P81" s="21"/>
      <c r="Q81" s="19">
        <f t="shared" si="5"/>
        <v>0</v>
      </c>
      <c r="R81" s="19">
        <f t="shared" si="5"/>
        <v>10.452529881349816</v>
      </c>
      <c r="S81" s="19">
        <f t="shared" si="5"/>
        <v>0</v>
      </c>
      <c r="T81" s="19">
        <f t="shared" si="6"/>
        <v>0</v>
      </c>
      <c r="U81" s="19">
        <f t="shared" si="7"/>
        <v>0</v>
      </c>
      <c r="V81" s="19">
        <f t="shared" si="8"/>
        <v>0</v>
      </c>
    </row>
    <row r="82" spans="1:22" x14ac:dyDescent="0.25">
      <c r="A82" s="26">
        <f>Wellpath!E82</f>
        <v>2280</v>
      </c>
      <c r="B82" s="22">
        <v>0</v>
      </c>
      <c r="C82" s="22">
        <v>0</v>
      </c>
      <c r="D82" s="22">
        <f>COS(Wellpath!$O82) / (Bfield * COS(Dip))</f>
        <v>4.6702745619774793E-5</v>
      </c>
      <c r="E82" s="20">
        <f>Model!$W$15*((drdp!B82+drdp!K82)*'MBXY-TI2S'!$B82+(drdp!E82+drdp!N82)*'MBXY-TI2S'!$C82+(drdp!H82+drdp!Q82)*'MBXY-TI2S'!$D82)</f>
        <v>0</v>
      </c>
      <c r="F82" s="20">
        <f>Model!$W$15*((drdp!C82+drdp!L82)*'MBXY-TI2S'!$B82+(drdp!F82+drdp!O82)*'MBXY-TI2S'!$C82+(drdp!I82+drdp!R82)*'MBXY-TI2S'!$D82)</f>
        <v>1.9267922383870931E-2</v>
      </c>
      <c r="G82" s="20">
        <f>Model!$W$15*((drdp!D82+drdp!M82)*'MBXY-TI2S'!$B82+(drdp!G82+drdp!P82)*'MBXY-TI2S'!$C82+(drdp!J82+drdp!S82)*'MBXY-TI2S'!$D82)</f>
        <v>0</v>
      </c>
      <c r="H82" s="18">
        <f>Model!$W$15*((drdp!B82)*'MBXY-TI2S'!$B82+(drdp!E82)*'MBXY-TI2S'!$C82+(drdp!H82)*'MBXY-TI2S'!$D82)</f>
        <v>0</v>
      </c>
      <c r="I82" s="18">
        <f>Model!$W$15*((drdp!C82)*'MBXY-TI2S'!$B82+(drdp!F82)*'MBXY-TI2S'!$C82+(drdp!I82)*'MBXY-TI2S'!$D82)</f>
        <v>9.6339611919354657E-3</v>
      </c>
      <c r="J82" s="18">
        <f>Model!$W$15*((drdp!D82)*'MBXY-TI2S'!$B82+(drdp!G82)*'MBXY-TI2S'!$C82+(drdp!J82)*'MBXY-TI2S'!$D82)</f>
        <v>0</v>
      </c>
      <c r="K82" s="21">
        <f>SUM(E$3:E81)+H82</f>
        <v>0</v>
      </c>
      <c r="L82" s="21">
        <f>SUM(F$3:F81)+I82</f>
        <v>3.2539773525486648</v>
      </c>
      <c r="M82" s="21">
        <f>SUM(G$3:G81)+J82</f>
        <v>0</v>
      </c>
      <c r="N82" s="21"/>
      <c r="O82" s="21"/>
      <c r="P82" s="21"/>
      <c r="Q82" s="19">
        <f t="shared" si="5"/>
        <v>0</v>
      </c>
      <c r="R82" s="19">
        <f t="shared" si="5"/>
        <v>10.588368610899618</v>
      </c>
      <c r="S82" s="19">
        <f t="shared" si="5"/>
        <v>0</v>
      </c>
      <c r="T82" s="19">
        <f t="shared" si="6"/>
        <v>0</v>
      </c>
      <c r="U82" s="19">
        <f t="shared" si="7"/>
        <v>0</v>
      </c>
      <c r="V82" s="19">
        <f t="shared" si="8"/>
        <v>0</v>
      </c>
    </row>
    <row r="83" spans="1:22" x14ac:dyDescent="0.25">
      <c r="A83" s="26">
        <f>Wellpath!E83</f>
        <v>2310</v>
      </c>
      <c r="B83" s="22">
        <v>0</v>
      </c>
      <c r="C83" s="22">
        <v>0</v>
      </c>
      <c r="D83" s="22">
        <f>COS(Wellpath!$O83) / (Bfield * COS(Dip))</f>
        <v>4.6702745619774793E-5</v>
      </c>
      <c r="E83" s="20">
        <f>Model!$W$15*((drdp!B83+drdp!K83)*'MBXY-TI2S'!$B83+(drdp!E83+drdp!N83)*'MBXY-TI2S'!$C83+(drdp!H83+drdp!Q83)*'MBXY-TI2S'!$D83)</f>
        <v>0</v>
      </c>
      <c r="F83" s="20">
        <f>Model!$W$15*((drdp!C83+drdp!L83)*'MBXY-TI2S'!$B83+(drdp!F83+drdp!O83)*'MBXY-TI2S'!$C83+(drdp!I83+drdp!R83)*'MBXY-TI2S'!$D83)</f>
        <v>1.5900093697271831E-2</v>
      </c>
      <c r="G83" s="20">
        <f>Model!$W$15*((drdp!D83+drdp!M83)*'MBXY-TI2S'!$B83+(drdp!G83+drdp!P83)*'MBXY-TI2S'!$C83+(drdp!J83+drdp!S83)*'MBXY-TI2S'!$D83)</f>
        <v>0</v>
      </c>
      <c r="H83" s="18">
        <f>Model!$W$15*((drdp!B83)*'MBXY-TI2S'!$B83+(drdp!E83)*'MBXY-TI2S'!$C83+(drdp!H83)*'MBXY-TI2S'!$D83)</f>
        <v>0</v>
      </c>
      <c r="I83" s="18">
        <f>Model!$W$15*((drdp!C83)*'MBXY-TI2S'!$B83+(drdp!F83)*'MBXY-TI2S'!$C83+(drdp!I83)*'MBXY-TI2S'!$D83)</f>
        <v>7.9500468486359156E-3</v>
      </c>
      <c r="J83" s="18">
        <f>Model!$W$15*((drdp!D83)*'MBXY-TI2S'!$B83+(drdp!G83)*'MBXY-TI2S'!$C83+(drdp!J83)*'MBXY-TI2S'!$D83)</f>
        <v>0</v>
      </c>
      <c r="K83" s="21">
        <f>SUM(E$3:E82)+H83</f>
        <v>0</v>
      </c>
      <c r="L83" s="21">
        <f>SUM(F$3:F82)+I83</f>
        <v>3.271561360589236</v>
      </c>
      <c r="M83" s="21">
        <f>SUM(G$3:G82)+J83</f>
        <v>0</v>
      </c>
      <c r="N83" s="21"/>
      <c r="O83" s="21"/>
      <c r="P83" s="21"/>
      <c r="Q83" s="19">
        <f t="shared" si="5"/>
        <v>0</v>
      </c>
      <c r="R83" s="19">
        <f t="shared" si="5"/>
        <v>10.703113736100493</v>
      </c>
      <c r="S83" s="19">
        <f t="shared" si="5"/>
        <v>0</v>
      </c>
      <c r="T83" s="19">
        <f t="shared" si="6"/>
        <v>0</v>
      </c>
      <c r="U83" s="19">
        <f t="shared" si="7"/>
        <v>0</v>
      </c>
      <c r="V83" s="19">
        <f t="shared" si="8"/>
        <v>0</v>
      </c>
    </row>
    <row r="84" spans="1:22" x14ac:dyDescent="0.25">
      <c r="A84" s="26">
        <f>Wellpath!E84</f>
        <v>2340</v>
      </c>
      <c r="B84" s="22">
        <v>0</v>
      </c>
      <c r="C84" s="22">
        <v>0</v>
      </c>
      <c r="D84" s="22">
        <f>COS(Wellpath!$O84) / (Bfield * COS(Dip))</f>
        <v>4.6702745619774793E-5</v>
      </c>
      <c r="E84" s="20">
        <f>Model!$W$15*((drdp!B84+drdp!K84)*'MBXY-TI2S'!$B84+(drdp!E84+drdp!N84)*'MBXY-TI2S'!$C84+(drdp!H84+drdp!Q84)*'MBXY-TI2S'!$D84)</f>
        <v>0</v>
      </c>
      <c r="F84" s="20">
        <f>Model!$W$15*((drdp!C84+drdp!L84)*'MBXY-TI2S'!$B84+(drdp!F84+drdp!O84)*'MBXY-TI2S'!$C84+(drdp!I84+drdp!R84)*'MBXY-TI2S'!$D84)</f>
        <v>1.2512893195724278E-2</v>
      </c>
      <c r="G84" s="20">
        <f>Model!$W$15*((drdp!D84+drdp!M84)*'MBXY-TI2S'!$B84+(drdp!G84+drdp!P84)*'MBXY-TI2S'!$C84+(drdp!J84+drdp!S84)*'MBXY-TI2S'!$D84)</f>
        <v>0</v>
      </c>
      <c r="H84" s="18">
        <f>Model!$W$15*((drdp!B84)*'MBXY-TI2S'!$B84+(drdp!E84)*'MBXY-TI2S'!$C84+(drdp!H84)*'MBXY-TI2S'!$D84)</f>
        <v>0</v>
      </c>
      <c r="I84" s="18">
        <f>Model!$W$15*((drdp!C84)*'MBXY-TI2S'!$B84+(drdp!F84)*'MBXY-TI2S'!$C84+(drdp!I84)*'MBXY-TI2S'!$D84)</f>
        <v>6.2564465978621388E-3</v>
      </c>
      <c r="J84" s="18">
        <f>Model!$W$15*((drdp!D84)*'MBXY-TI2S'!$B84+(drdp!G84)*'MBXY-TI2S'!$C84+(drdp!J84)*'MBXY-TI2S'!$D84)</f>
        <v>0</v>
      </c>
      <c r="K84" s="21">
        <f>SUM(E$3:E83)+H84</f>
        <v>0</v>
      </c>
      <c r="L84" s="21">
        <f>SUM(F$3:F83)+I84</f>
        <v>3.2857678540357345</v>
      </c>
      <c r="M84" s="21">
        <f>SUM(G$3:G83)+J84</f>
        <v>0</v>
      </c>
      <c r="N84" s="21"/>
      <c r="O84" s="21"/>
      <c r="P84" s="21"/>
      <c r="Q84" s="19">
        <f t="shared" si="5"/>
        <v>0</v>
      </c>
      <c r="R84" s="19">
        <f t="shared" si="5"/>
        <v>10.796270390614595</v>
      </c>
      <c r="S84" s="19">
        <f t="shared" si="5"/>
        <v>0</v>
      </c>
      <c r="T84" s="19">
        <f t="shared" si="6"/>
        <v>0</v>
      </c>
      <c r="U84" s="19">
        <f t="shared" si="7"/>
        <v>0</v>
      </c>
      <c r="V84" s="19">
        <f t="shared" si="8"/>
        <v>0</v>
      </c>
    </row>
    <row r="85" spans="1:22" x14ac:dyDescent="0.25">
      <c r="A85" s="26">
        <f>Wellpath!E85</f>
        <v>2370</v>
      </c>
      <c r="B85" s="22">
        <v>0</v>
      </c>
      <c r="C85" s="22">
        <v>0</v>
      </c>
      <c r="D85" s="22">
        <f>COS(Wellpath!$O85) / (Bfield * COS(Dip))</f>
        <v>4.6702745619774793E-5</v>
      </c>
      <c r="E85" s="20">
        <f>Model!$W$15*((drdp!B85+drdp!K85)*'MBXY-TI2S'!$B85+(drdp!E85+drdp!N85)*'MBXY-TI2S'!$C85+(drdp!H85+drdp!Q85)*'MBXY-TI2S'!$D85)</f>
        <v>0</v>
      </c>
      <c r="F85" s="20">
        <f>Model!$W$15*((drdp!C85+drdp!L85)*'MBXY-TI2S'!$B85+(drdp!F85+drdp!O85)*'MBXY-TI2S'!$C85+(drdp!I85+drdp!R85)*'MBXY-TI2S'!$D85)</f>
        <v>9.1104476612811729E-3</v>
      </c>
      <c r="G85" s="20">
        <f>Model!$W$15*((drdp!D85+drdp!M85)*'MBXY-TI2S'!$B85+(drdp!G85+drdp!P85)*'MBXY-TI2S'!$C85+(drdp!J85+drdp!S85)*'MBXY-TI2S'!$D85)</f>
        <v>0</v>
      </c>
      <c r="H85" s="18">
        <f>Model!$W$15*((drdp!B85)*'MBXY-TI2S'!$B85+(drdp!E85)*'MBXY-TI2S'!$C85+(drdp!H85)*'MBXY-TI2S'!$D85)</f>
        <v>0</v>
      </c>
      <c r="I85" s="18">
        <f>Model!$W$15*((drdp!C85)*'MBXY-TI2S'!$B85+(drdp!F85)*'MBXY-TI2S'!$C85+(drdp!I85)*'MBXY-TI2S'!$D85)</f>
        <v>4.5552238306405864E-3</v>
      </c>
      <c r="J85" s="18">
        <f>Model!$W$15*((drdp!D85)*'MBXY-TI2S'!$B85+(drdp!G85)*'MBXY-TI2S'!$C85+(drdp!J85)*'MBXY-TI2S'!$D85)</f>
        <v>0</v>
      </c>
      <c r="K85" s="21">
        <f>SUM(E$3:E84)+H85</f>
        <v>0</v>
      </c>
      <c r="L85" s="21">
        <f>SUM(F$3:F84)+I85</f>
        <v>3.2965795244642369</v>
      </c>
      <c r="M85" s="21">
        <f>SUM(G$3:G84)+J85</f>
        <v>0</v>
      </c>
      <c r="N85" s="21"/>
      <c r="O85" s="21"/>
      <c r="P85" s="21"/>
      <c r="Q85" s="19">
        <f t="shared" si="5"/>
        <v>0</v>
      </c>
      <c r="R85" s="19">
        <f t="shared" si="5"/>
        <v>10.867436561116854</v>
      </c>
      <c r="S85" s="19">
        <f t="shared" si="5"/>
        <v>0</v>
      </c>
      <c r="T85" s="19">
        <f t="shared" si="6"/>
        <v>0</v>
      </c>
      <c r="U85" s="19">
        <f t="shared" si="7"/>
        <v>0</v>
      </c>
      <c r="V85" s="19">
        <f t="shared" si="8"/>
        <v>0</v>
      </c>
    </row>
    <row r="86" spans="1:22" x14ac:dyDescent="0.25">
      <c r="A86" s="26">
        <f>Wellpath!E86</f>
        <v>2400</v>
      </c>
      <c r="B86" s="22">
        <v>0</v>
      </c>
      <c r="C86" s="22">
        <v>0</v>
      </c>
      <c r="D86" s="22">
        <f>COS(Wellpath!$O86) / (Bfield * COS(Dip))</f>
        <v>4.6702745619774793E-5</v>
      </c>
      <c r="E86" s="20">
        <f>Model!$W$15*((drdp!B86+drdp!K86)*'MBXY-TI2S'!$B86+(drdp!E86+drdp!N86)*'MBXY-TI2S'!$C86+(drdp!H86+drdp!Q86)*'MBXY-TI2S'!$D86)</f>
        <v>0</v>
      </c>
      <c r="F86" s="20">
        <f>Model!$W$15*((drdp!C86+drdp!L86)*'MBXY-TI2S'!$B86+(drdp!F86+drdp!O86)*'MBXY-TI2S'!$C86+(drdp!I86+drdp!R86)*'MBXY-TI2S'!$D86)</f>
        <v>5.6969024497196792E-3</v>
      </c>
      <c r="G86" s="20">
        <f>Model!$W$15*((drdp!D86+drdp!M86)*'MBXY-TI2S'!$B86+(drdp!G86+drdp!P86)*'MBXY-TI2S'!$C86+(drdp!J86+drdp!S86)*'MBXY-TI2S'!$D86)</f>
        <v>0</v>
      </c>
      <c r="H86" s="18">
        <f>Model!$W$15*((drdp!B86)*'MBXY-TI2S'!$B86+(drdp!E86)*'MBXY-TI2S'!$C86+(drdp!H86)*'MBXY-TI2S'!$D86)</f>
        <v>0</v>
      </c>
      <c r="I86" s="18">
        <f>Model!$W$15*((drdp!C86)*'MBXY-TI2S'!$B86+(drdp!F86)*'MBXY-TI2S'!$C86+(drdp!I86)*'MBXY-TI2S'!$D86)</f>
        <v>2.8484512248598396E-3</v>
      </c>
      <c r="J86" s="18">
        <f>Model!$W$15*((drdp!D86)*'MBXY-TI2S'!$B86+(drdp!G86)*'MBXY-TI2S'!$C86+(drdp!J86)*'MBXY-TI2S'!$D86)</f>
        <v>0</v>
      </c>
      <c r="K86" s="21">
        <f>SUM(E$3:E85)+H86</f>
        <v>0</v>
      </c>
      <c r="L86" s="21">
        <f>SUM(F$3:F85)+I86</f>
        <v>3.3039831995197373</v>
      </c>
      <c r="M86" s="21">
        <f>SUM(G$3:G85)+J86</f>
        <v>0</v>
      </c>
      <c r="N86" s="21"/>
      <c r="O86" s="21"/>
      <c r="P86" s="21"/>
      <c r="Q86" s="19">
        <f t="shared" si="5"/>
        <v>0</v>
      </c>
      <c r="R86" s="19">
        <f t="shared" si="5"/>
        <v>10.916304982708681</v>
      </c>
      <c r="S86" s="19">
        <f t="shared" si="5"/>
        <v>0</v>
      </c>
      <c r="T86" s="19">
        <f t="shared" si="6"/>
        <v>0</v>
      </c>
      <c r="U86" s="19">
        <f t="shared" si="7"/>
        <v>0</v>
      </c>
      <c r="V86" s="19">
        <f t="shared" si="8"/>
        <v>0</v>
      </c>
    </row>
    <row r="87" spans="1:22" x14ac:dyDescent="0.25">
      <c r="A87" s="26">
        <f>Wellpath!E87</f>
        <v>2430</v>
      </c>
      <c r="B87" s="22">
        <v>0</v>
      </c>
      <c r="C87" s="22">
        <v>0</v>
      </c>
      <c r="D87" s="22">
        <f>COS(Wellpath!$O87) / (Bfield * COS(Dip))</f>
        <v>4.6702745619774793E-5</v>
      </c>
      <c r="E87" s="20">
        <f>Model!$W$15*((drdp!B87+drdp!K87)*'MBXY-TI2S'!$B87+(drdp!E87+drdp!N87)*'MBXY-TI2S'!$C87+(drdp!H87+drdp!Q87)*'MBXY-TI2S'!$D87)</f>
        <v>0</v>
      </c>
      <c r="F87" s="20">
        <f>Model!$W$15*((drdp!C87+drdp!L87)*'MBXY-TI2S'!$B87+(drdp!F87+drdp!O87)*'MBXY-TI2S'!$C87+(drdp!I87+drdp!R87)*'MBXY-TI2S'!$D87)</f>
        <v>1.8970137000531274E-3</v>
      </c>
      <c r="G87" s="20">
        <f>Model!$W$15*((drdp!D87+drdp!M87)*'MBXY-TI2S'!$B87+(drdp!G87+drdp!P87)*'MBXY-TI2S'!$C87+(drdp!J87+drdp!S87)*'MBXY-TI2S'!$D87)</f>
        <v>0</v>
      </c>
      <c r="H87" s="18">
        <f>Model!$W$15*((drdp!B87)*'MBXY-TI2S'!$B87+(drdp!E87)*'MBXY-TI2S'!$C87+(drdp!H87)*'MBXY-TI2S'!$D87)</f>
        <v>0</v>
      </c>
      <c r="I87" s="18">
        <f>Model!$W$15*((drdp!C87)*'MBXY-TI2S'!$B87+(drdp!F87)*'MBXY-TI2S'!$C87+(drdp!I87)*'MBXY-TI2S'!$D87)</f>
        <v>1.1382082200318763E-3</v>
      </c>
      <c r="J87" s="18">
        <f>Model!$W$15*((drdp!D87)*'MBXY-TI2S'!$B87+(drdp!G87)*'MBXY-TI2S'!$C87+(drdp!J87)*'MBXY-TI2S'!$D87)</f>
        <v>0</v>
      </c>
      <c r="K87" s="21">
        <f>SUM(E$3:E86)+H87</f>
        <v>0</v>
      </c>
      <c r="L87" s="21">
        <f>SUM(F$3:F86)+I87</f>
        <v>3.3079698589646291</v>
      </c>
      <c r="M87" s="21">
        <f>SUM(G$3:G86)+J87</f>
        <v>0</v>
      </c>
      <c r="N87" s="21"/>
      <c r="O87" s="21"/>
      <c r="P87" s="21"/>
      <c r="Q87" s="19">
        <f t="shared" si="5"/>
        <v>0</v>
      </c>
      <c r="R87" s="19">
        <f t="shared" si="5"/>
        <v>10.942664587818468</v>
      </c>
      <c r="S87" s="19">
        <f t="shared" si="5"/>
        <v>0</v>
      </c>
      <c r="T87" s="19">
        <f t="shared" si="6"/>
        <v>0</v>
      </c>
      <c r="U87" s="19">
        <f t="shared" si="7"/>
        <v>0</v>
      </c>
      <c r="V87" s="19">
        <f t="shared" si="8"/>
        <v>0</v>
      </c>
    </row>
    <row r="88" spans="1:22" x14ac:dyDescent="0.25">
      <c r="A88" s="26">
        <f>Wellpath!E88</f>
        <v>2450</v>
      </c>
      <c r="B88" s="22">
        <v>0</v>
      </c>
      <c r="C88" s="22">
        <v>0</v>
      </c>
      <c r="D88" s="22">
        <f>COS(Wellpath!$O88) / (Bfield * COS(Dip))</f>
        <v>4.6702745619774793E-5</v>
      </c>
      <c r="E88" s="20">
        <f>Model!$W$15*((drdp!B88+drdp!K88)*'MBXY-TI2S'!$B88+(drdp!E88+drdp!N88)*'MBXY-TI2S'!$C88+(drdp!H88+drdp!Q88)*'MBXY-TI2S'!$D88)</f>
        <v>0</v>
      </c>
      <c r="F88" s="20">
        <f>Model!$W$15*((drdp!C88+drdp!L88)*'MBXY-TI2S'!$B88+(drdp!F88+drdp!O88)*'MBXY-TI2S'!$C88+(drdp!I88+drdp!R88)*'MBXY-TI2S'!$D88)</f>
        <v>0</v>
      </c>
      <c r="G88" s="20">
        <f>Model!$W$15*((drdp!D88+drdp!M88)*'MBXY-TI2S'!$B88+(drdp!G88+drdp!P88)*'MBXY-TI2S'!$C88+(drdp!J88+drdp!S88)*'MBXY-TI2S'!$D88)</f>
        <v>0</v>
      </c>
      <c r="H88" s="18">
        <f>Model!$W$15*((drdp!B88)*'MBXY-TI2S'!$B88+(drdp!E88)*'MBXY-TI2S'!$C88+(drdp!H88)*'MBXY-TI2S'!$D88)</f>
        <v>0</v>
      </c>
      <c r="I88" s="18">
        <f>Model!$W$15*((drdp!C88)*'MBXY-TI2S'!$B88+(drdp!F88)*'MBXY-TI2S'!$C88+(drdp!I88)*'MBXY-TI2S'!$D88)</f>
        <v>0</v>
      </c>
      <c r="J88" s="18">
        <f>Model!$W$15*((drdp!D88)*'MBXY-TI2S'!$B88+(drdp!G88)*'MBXY-TI2S'!$C88+(drdp!J88)*'MBXY-TI2S'!$D88)</f>
        <v>0</v>
      </c>
      <c r="K88" s="21">
        <f>SUM(E$3:E87)+H88</f>
        <v>0</v>
      </c>
      <c r="L88" s="21">
        <f>SUM(F$3:F87)+I88</f>
        <v>3.3087286644446503</v>
      </c>
      <c r="M88" s="21">
        <f>SUM(G$3:G87)+J88</f>
        <v>0</v>
      </c>
      <c r="N88" s="21"/>
      <c r="O88" s="21"/>
      <c r="P88" s="21"/>
      <c r="Q88" s="19">
        <f t="shared" si="5"/>
        <v>0</v>
      </c>
      <c r="R88" s="19">
        <f t="shared" si="5"/>
        <v>10.947685374917679</v>
      </c>
      <c r="S88" s="19">
        <f t="shared" si="5"/>
        <v>0</v>
      </c>
      <c r="T88" s="19">
        <f t="shared" si="6"/>
        <v>0</v>
      </c>
      <c r="U88" s="19">
        <f t="shared" si="7"/>
        <v>0</v>
      </c>
      <c r="V88" s="19">
        <f t="shared" si="8"/>
        <v>0</v>
      </c>
    </row>
    <row r="89" spans="1:22" x14ac:dyDescent="0.25">
      <c r="A89" s="26">
        <f>Wellpath!E89</f>
        <v>2460</v>
      </c>
      <c r="B89" s="22">
        <v>0</v>
      </c>
      <c r="C89" s="22">
        <v>0</v>
      </c>
      <c r="D89" s="22">
        <f>COS(Wellpath!$O89) / (Bfield * COS(Dip))</f>
        <v>4.6702745619774793E-5</v>
      </c>
      <c r="E89" s="20">
        <f>Model!$W$15*((drdp!B89+drdp!K89)*'MBXY-TI2S'!$B89+(drdp!E89+drdp!N89)*'MBXY-TI2S'!$C89+(drdp!H89+drdp!Q89)*'MBXY-TI2S'!$D89)</f>
        <v>0</v>
      </c>
      <c r="F89" s="20">
        <f>Model!$W$15*((drdp!C89+drdp!L89)*'MBXY-TI2S'!$B89+(drdp!F89+drdp!O89)*'MBXY-TI2S'!$C89+(drdp!I89+drdp!R89)*'MBXY-TI2S'!$D89)</f>
        <v>0</v>
      </c>
      <c r="G89" s="20">
        <f>Model!$W$15*((drdp!D89+drdp!M89)*'MBXY-TI2S'!$B89+(drdp!G89+drdp!P89)*'MBXY-TI2S'!$C89+(drdp!J89+drdp!S89)*'MBXY-TI2S'!$D89)</f>
        <v>0</v>
      </c>
      <c r="H89" s="18">
        <f>Model!$W$15*((drdp!B89)*'MBXY-TI2S'!$B89+(drdp!E89)*'MBXY-TI2S'!$C89+(drdp!H89)*'MBXY-TI2S'!$D89)</f>
        <v>0</v>
      </c>
      <c r="I89" s="18">
        <f>Model!$W$15*((drdp!C89)*'MBXY-TI2S'!$B89+(drdp!F89)*'MBXY-TI2S'!$C89+(drdp!I89)*'MBXY-TI2S'!$D89)</f>
        <v>0</v>
      </c>
      <c r="J89" s="18">
        <f>Model!$W$15*((drdp!D89)*'MBXY-TI2S'!$B89+(drdp!G89)*'MBXY-TI2S'!$C89+(drdp!J89)*'MBXY-TI2S'!$D89)</f>
        <v>0</v>
      </c>
      <c r="K89" s="21">
        <f>SUM(E$3:E88)+H89</f>
        <v>0</v>
      </c>
      <c r="L89" s="21">
        <f>SUM(F$3:F88)+I89</f>
        <v>3.3087286644446503</v>
      </c>
      <c r="M89" s="21">
        <f>SUM(G$3:G88)+J89</f>
        <v>0</v>
      </c>
      <c r="N89" s="21"/>
      <c r="O89" s="21"/>
      <c r="P89" s="21"/>
      <c r="Q89" s="19">
        <f t="shared" si="5"/>
        <v>0</v>
      </c>
      <c r="R89" s="19">
        <f t="shared" si="5"/>
        <v>10.947685374917679</v>
      </c>
      <c r="S89" s="19">
        <f t="shared" si="5"/>
        <v>0</v>
      </c>
      <c r="T89" s="19">
        <f t="shared" si="6"/>
        <v>0</v>
      </c>
      <c r="U89" s="19">
        <f t="shared" si="7"/>
        <v>0</v>
      </c>
      <c r="V89" s="19">
        <f t="shared" si="8"/>
        <v>0</v>
      </c>
    </row>
    <row r="90" spans="1:22" x14ac:dyDescent="0.25">
      <c r="A90" s="26">
        <f>Wellpath!E90</f>
        <v>2490</v>
      </c>
      <c r="B90" s="22">
        <v>0</v>
      </c>
      <c r="C90" s="22">
        <v>0</v>
      </c>
      <c r="D90" s="22">
        <f>COS(Wellpath!$O90) / (Bfield * COS(Dip))</f>
        <v>4.6702745619774793E-5</v>
      </c>
      <c r="E90" s="20">
        <f>Model!$W$15*((drdp!B90+drdp!K90)*'MBXY-TI2S'!$B90+(drdp!E90+drdp!N90)*'MBXY-TI2S'!$C90+(drdp!H90+drdp!Q90)*'MBXY-TI2S'!$D90)</f>
        <v>0</v>
      </c>
      <c r="F90" s="20">
        <f>Model!$W$15*((drdp!C90+drdp!L90)*'MBXY-TI2S'!$B90+(drdp!F90+drdp!O90)*'MBXY-TI2S'!$C90+(drdp!I90+drdp!R90)*'MBXY-TI2S'!$D90)</f>
        <v>0</v>
      </c>
      <c r="G90" s="20">
        <f>Model!$W$15*((drdp!D90+drdp!M90)*'MBXY-TI2S'!$B90+(drdp!G90+drdp!P90)*'MBXY-TI2S'!$C90+(drdp!J90+drdp!S90)*'MBXY-TI2S'!$D90)</f>
        <v>0</v>
      </c>
      <c r="H90" s="18">
        <f>Model!$W$15*((drdp!B90)*'MBXY-TI2S'!$B90+(drdp!E90)*'MBXY-TI2S'!$C90+(drdp!H90)*'MBXY-TI2S'!$D90)</f>
        <v>0</v>
      </c>
      <c r="I90" s="18">
        <f>Model!$W$15*((drdp!C90)*'MBXY-TI2S'!$B90+(drdp!F90)*'MBXY-TI2S'!$C90+(drdp!I90)*'MBXY-TI2S'!$D90)</f>
        <v>0</v>
      </c>
      <c r="J90" s="18">
        <f>Model!$W$15*((drdp!D90)*'MBXY-TI2S'!$B90+(drdp!G90)*'MBXY-TI2S'!$C90+(drdp!J90)*'MBXY-TI2S'!$D90)</f>
        <v>0</v>
      </c>
      <c r="K90" s="21">
        <f>SUM(E$3:E89)+H90</f>
        <v>0</v>
      </c>
      <c r="L90" s="21">
        <f>SUM(F$3:F89)+I90</f>
        <v>3.3087286644446503</v>
      </c>
      <c r="M90" s="21">
        <f>SUM(G$3:G89)+J90</f>
        <v>0</v>
      </c>
      <c r="N90" s="21"/>
      <c r="O90" s="21"/>
      <c r="P90" s="21"/>
      <c r="Q90" s="19">
        <f t="shared" si="5"/>
        <v>0</v>
      </c>
      <c r="R90" s="19">
        <f t="shared" si="5"/>
        <v>10.947685374917679</v>
      </c>
      <c r="S90" s="19">
        <f t="shared" si="5"/>
        <v>0</v>
      </c>
      <c r="T90" s="19">
        <f t="shared" si="6"/>
        <v>0</v>
      </c>
      <c r="U90" s="19">
        <f t="shared" si="7"/>
        <v>0</v>
      </c>
      <c r="V90" s="19">
        <f t="shared" si="8"/>
        <v>0</v>
      </c>
    </row>
    <row r="91" spans="1:22" x14ac:dyDescent="0.25">
      <c r="A91" s="26">
        <f>Wellpath!E91</f>
        <v>2520</v>
      </c>
      <c r="B91" s="22">
        <v>0</v>
      </c>
      <c r="C91" s="22">
        <v>0</v>
      </c>
      <c r="D91" s="22">
        <f>COS(Wellpath!$O91) / (Bfield * COS(Dip))</f>
        <v>4.6702745619774793E-5</v>
      </c>
      <c r="E91" s="20">
        <f>Model!$W$15*((drdp!B91+drdp!K91)*'MBXY-TI2S'!$B91+(drdp!E91+drdp!N91)*'MBXY-TI2S'!$C91+(drdp!H91+drdp!Q91)*'MBXY-TI2S'!$D91)</f>
        <v>0</v>
      </c>
      <c r="F91" s="20">
        <f>Model!$W$15*((drdp!C91+drdp!L91)*'MBXY-TI2S'!$B91+(drdp!F91+drdp!O91)*'MBXY-TI2S'!$C91+(drdp!I91+drdp!R91)*'MBXY-TI2S'!$D91)</f>
        <v>0</v>
      </c>
      <c r="G91" s="20">
        <f>Model!$W$15*((drdp!D91+drdp!M91)*'MBXY-TI2S'!$B91+(drdp!G91+drdp!P91)*'MBXY-TI2S'!$C91+(drdp!J91+drdp!S91)*'MBXY-TI2S'!$D91)</f>
        <v>0</v>
      </c>
      <c r="H91" s="18">
        <f>Model!$W$15*((drdp!B91)*'MBXY-TI2S'!$B91+(drdp!E91)*'MBXY-TI2S'!$C91+(drdp!H91)*'MBXY-TI2S'!$D91)</f>
        <v>0</v>
      </c>
      <c r="I91" s="18">
        <f>Model!$W$15*((drdp!C91)*'MBXY-TI2S'!$B91+(drdp!F91)*'MBXY-TI2S'!$C91+(drdp!I91)*'MBXY-TI2S'!$D91)</f>
        <v>0</v>
      </c>
      <c r="J91" s="18">
        <f>Model!$W$15*((drdp!D91)*'MBXY-TI2S'!$B91+(drdp!G91)*'MBXY-TI2S'!$C91+(drdp!J91)*'MBXY-TI2S'!$D91)</f>
        <v>0</v>
      </c>
      <c r="K91" s="21">
        <f>SUM(E$3:E90)+H91</f>
        <v>0</v>
      </c>
      <c r="L91" s="21">
        <f>SUM(F$3:F90)+I91</f>
        <v>3.3087286644446503</v>
      </c>
      <c r="M91" s="21">
        <f>SUM(G$3:G90)+J91</f>
        <v>0</v>
      </c>
      <c r="N91" s="21"/>
      <c r="O91" s="21"/>
      <c r="P91" s="21"/>
      <c r="Q91" s="19">
        <f t="shared" si="5"/>
        <v>0</v>
      </c>
      <c r="R91" s="19">
        <f t="shared" si="5"/>
        <v>10.947685374917679</v>
      </c>
      <c r="S91" s="19">
        <f t="shared" si="5"/>
        <v>0</v>
      </c>
      <c r="T91" s="19">
        <f t="shared" si="6"/>
        <v>0</v>
      </c>
      <c r="U91" s="19">
        <f t="shared" si="7"/>
        <v>0</v>
      </c>
      <c r="V91" s="19">
        <f t="shared" si="8"/>
        <v>0</v>
      </c>
    </row>
    <row r="92" spans="1:22" x14ac:dyDescent="0.25">
      <c r="A92" s="26">
        <f>Wellpath!E92</f>
        <v>2550</v>
      </c>
      <c r="B92" s="22">
        <v>0</v>
      </c>
      <c r="C92" s="22">
        <v>0</v>
      </c>
      <c r="D92" s="22">
        <f>COS(Wellpath!$O92) / (Bfield * COS(Dip))</f>
        <v>4.6702745619774793E-5</v>
      </c>
      <c r="E92" s="20">
        <f>Model!$W$15*((drdp!B92+drdp!K92)*'MBXY-TI2S'!$B92+(drdp!E92+drdp!N92)*'MBXY-TI2S'!$C92+(drdp!H92+drdp!Q92)*'MBXY-TI2S'!$D92)</f>
        <v>0</v>
      </c>
      <c r="F92" s="20">
        <f>Model!$W$15*((drdp!C92+drdp!L92)*'MBXY-TI2S'!$B92+(drdp!F92+drdp!O92)*'MBXY-TI2S'!$C92+(drdp!I92+drdp!R92)*'MBXY-TI2S'!$D92)</f>
        <v>0</v>
      </c>
      <c r="G92" s="20">
        <f>Model!$W$15*((drdp!D92+drdp!M92)*'MBXY-TI2S'!$B92+(drdp!G92+drdp!P92)*'MBXY-TI2S'!$C92+(drdp!J92+drdp!S92)*'MBXY-TI2S'!$D92)</f>
        <v>0</v>
      </c>
      <c r="H92" s="18">
        <f>Model!$W$15*((drdp!B92)*'MBXY-TI2S'!$B92+(drdp!E92)*'MBXY-TI2S'!$C92+(drdp!H92)*'MBXY-TI2S'!$D92)</f>
        <v>0</v>
      </c>
      <c r="I92" s="18">
        <f>Model!$W$15*((drdp!C92)*'MBXY-TI2S'!$B92+(drdp!F92)*'MBXY-TI2S'!$C92+(drdp!I92)*'MBXY-TI2S'!$D92)</f>
        <v>0</v>
      </c>
      <c r="J92" s="18">
        <f>Model!$W$15*((drdp!D92)*'MBXY-TI2S'!$B92+(drdp!G92)*'MBXY-TI2S'!$C92+(drdp!J92)*'MBXY-TI2S'!$D92)</f>
        <v>0</v>
      </c>
      <c r="K92" s="21">
        <f>SUM(E$3:E91)+H92</f>
        <v>0</v>
      </c>
      <c r="L92" s="21">
        <f>SUM(F$3:F91)+I92</f>
        <v>3.3087286644446503</v>
      </c>
      <c r="M92" s="21">
        <f>SUM(G$3:G91)+J92</f>
        <v>0</v>
      </c>
      <c r="N92" s="21"/>
      <c r="O92" s="21"/>
      <c r="P92" s="21"/>
      <c r="Q92" s="19">
        <f t="shared" si="5"/>
        <v>0</v>
      </c>
      <c r="R92" s="19">
        <f t="shared" si="5"/>
        <v>10.947685374917679</v>
      </c>
      <c r="S92" s="19">
        <f t="shared" si="5"/>
        <v>0</v>
      </c>
      <c r="T92" s="19">
        <f t="shared" si="6"/>
        <v>0</v>
      </c>
      <c r="U92" s="19">
        <f t="shared" si="7"/>
        <v>0</v>
      </c>
      <c r="V92" s="19">
        <f t="shared" si="8"/>
        <v>0</v>
      </c>
    </row>
    <row r="93" spans="1:22" x14ac:dyDescent="0.25">
      <c r="A93" s="26">
        <f>Wellpath!E93</f>
        <v>2580</v>
      </c>
      <c r="B93" s="22">
        <v>0</v>
      </c>
      <c r="C93" s="22">
        <v>0</v>
      </c>
      <c r="D93" s="22">
        <f>COS(Wellpath!$O93) / (Bfield * COS(Dip))</f>
        <v>4.6702745619774793E-5</v>
      </c>
      <c r="E93" s="20">
        <f>Model!$W$15*((drdp!B93+drdp!K93)*'MBXY-TI2S'!$B93+(drdp!E93+drdp!N93)*'MBXY-TI2S'!$C93+(drdp!H93+drdp!Q93)*'MBXY-TI2S'!$D93)</f>
        <v>0</v>
      </c>
      <c r="F93" s="20">
        <f>Model!$W$15*((drdp!C93+drdp!L93)*'MBXY-TI2S'!$B93+(drdp!F93+drdp!O93)*'MBXY-TI2S'!$C93+(drdp!I93+drdp!R93)*'MBXY-TI2S'!$D93)</f>
        <v>0</v>
      </c>
      <c r="G93" s="20">
        <f>Model!$W$15*((drdp!D93+drdp!M93)*'MBXY-TI2S'!$B93+(drdp!G93+drdp!P93)*'MBXY-TI2S'!$C93+(drdp!J93+drdp!S93)*'MBXY-TI2S'!$D93)</f>
        <v>0</v>
      </c>
      <c r="H93" s="18">
        <f>Model!$W$15*((drdp!B93)*'MBXY-TI2S'!$B93+(drdp!E93)*'MBXY-TI2S'!$C93+(drdp!H93)*'MBXY-TI2S'!$D93)</f>
        <v>0</v>
      </c>
      <c r="I93" s="18">
        <f>Model!$W$15*((drdp!C93)*'MBXY-TI2S'!$B93+(drdp!F93)*'MBXY-TI2S'!$C93+(drdp!I93)*'MBXY-TI2S'!$D93)</f>
        <v>0</v>
      </c>
      <c r="J93" s="18">
        <f>Model!$W$15*((drdp!D93)*'MBXY-TI2S'!$B93+(drdp!G93)*'MBXY-TI2S'!$C93+(drdp!J93)*'MBXY-TI2S'!$D93)</f>
        <v>0</v>
      </c>
      <c r="K93" s="21">
        <f>SUM(E$3:E92)+H93</f>
        <v>0</v>
      </c>
      <c r="L93" s="21">
        <f>SUM(F$3:F92)+I93</f>
        <v>3.3087286644446503</v>
      </c>
      <c r="M93" s="21">
        <f>SUM(G$3:G92)+J93</f>
        <v>0</v>
      </c>
      <c r="N93" s="21"/>
      <c r="O93" s="21"/>
      <c r="P93" s="21"/>
      <c r="Q93" s="19">
        <f t="shared" si="5"/>
        <v>0</v>
      </c>
      <c r="R93" s="19">
        <f t="shared" si="5"/>
        <v>10.947685374917679</v>
      </c>
      <c r="S93" s="19">
        <f t="shared" si="5"/>
        <v>0</v>
      </c>
      <c r="T93" s="19">
        <f t="shared" si="6"/>
        <v>0</v>
      </c>
      <c r="U93" s="19">
        <f t="shared" si="7"/>
        <v>0</v>
      </c>
      <c r="V93" s="19">
        <f t="shared" si="8"/>
        <v>0</v>
      </c>
    </row>
    <row r="94" spans="1:22" x14ac:dyDescent="0.25">
      <c r="A94" s="26">
        <f>Wellpath!E94</f>
        <v>2610</v>
      </c>
      <c r="B94" s="22">
        <v>0</v>
      </c>
      <c r="C94" s="22">
        <v>0</v>
      </c>
      <c r="D94" s="22">
        <f>COS(Wellpath!$O94) / (Bfield * COS(Dip))</f>
        <v>4.6702745619774793E-5</v>
      </c>
      <c r="E94" s="20">
        <f>Model!$W$15*((drdp!B94+drdp!K94)*'MBXY-TI2S'!$B94+(drdp!E94+drdp!N94)*'MBXY-TI2S'!$C94+(drdp!H94+drdp!Q94)*'MBXY-TI2S'!$D94)</f>
        <v>0</v>
      </c>
      <c r="F94" s="20">
        <f>Model!$W$15*((drdp!C94+drdp!L94)*'MBXY-TI2S'!$B94+(drdp!F94+drdp!O94)*'MBXY-TI2S'!$C94+(drdp!I94+drdp!R94)*'MBXY-TI2S'!$D94)</f>
        <v>0</v>
      </c>
      <c r="G94" s="20">
        <f>Model!$W$15*((drdp!D94+drdp!M94)*'MBXY-TI2S'!$B94+(drdp!G94+drdp!P94)*'MBXY-TI2S'!$C94+(drdp!J94+drdp!S94)*'MBXY-TI2S'!$D94)</f>
        <v>0</v>
      </c>
      <c r="H94" s="18">
        <f>Model!$W$15*((drdp!B94)*'MBXY-TI2S'!$B94+(drdp!E94)*'MBXY-TI2S'!$C94+(drdp!H94)*'MBXY-TI2S'!$D94)</f>
        <v>0</v>
      </c>
      <c r="I94" s="18">
        <f>Model!$W$15*((drdp!C94)*'MBXY-TI2S'!$B94+(drdp!F94)*'MBXY-TI2S'!$C94+(drdp!I94)*'MBXY-TI2S'!$D94)</f>
        <v>0</v>
      </c>
      <c r="J94" s="18">
        <f>Model!$W$15*((drdp!D94)*'MBXY-TI2S'!$B94+(drdp!G94)*'MBXY-TI2S'!$C94+(drdp!J94)*'MBXY-TI2S'!$D94)</f>
        <v>0</v>
      </c>
      <c r="K94" s="21">
        <f>SUM(E$3:E93)+H94</f>
        <v>0</v>
      </c>
      <c r="L94" s="21">
        <f>SUM(F$3:F93)+I94</f>
        <v>3.3087286644446503</v>
      </c>
      <c r="M94" s="21">
        <f>SUM(G$3:G93)+J94</f>
        <v>0</v>
      </c>
      <c r="N94" s="21"/>
      <c r="O94" s="21"/>
      <c r="P94" s="21"/>
      <c r="Q94" s="19">
        <f t="shared" si="5"/>
        <v>0</v>
      </c>
      <c r="R94" s="19">
        <f t="shared" si="5"/>
        <v>10.947685374917679</v>
      </c>
      <c r="S94" s="19">
        <f t="shared" si="5"/>
        <v>0</v>
      </c>
      <c r="T94" s="19">
        <f t="shared" si="6"/>
        <v>0</v>
      </c>
      <c r="U94" s="19">
        <f t="shared" si="7"/>
        <v>0</v>
      </c>
      <c r="V94" s="19">
        <f t="shared" si="8"/>
        <v>0</v>
      </c>
    </row>
    <row r="95" spans="1:22" x14ac:dyDescent="0.25">
      <c r="A95" s="26">
        <f>Wellpath!E95</f>
        <v>2640</v>
      </c>
      <c r="B95" s="22">
        <v>0</v>
      </c>
      <c r="C95" s="22">
        <v>0</v>
      </c>
      <c r="D95" s="22">
        <f>COS(Wellpath!$O95) / (Bfield * COS(Dip))</f>
        <v>4.6702745619774793E-5</v>
      </c>
      <c r="E95" s="20">
        <f>Model!$W$15*((drdp!B95+drdp!K95)*'MBXY-TI2S'!$B95+(drdp!E95+drdp!N95)*'MBXY-TI2S'!$C95+(drdp!H95+drdp!Q95)*'MBXY-TI2S'!$D95)</f>
        <v>0</v>
      </c>
      <c r="F95" s="20">
        <f>Model!$W$15*((drdp!C95+drdp!L95)*'MBXY-TI2S'!$B95+(drdp!F95+drdp!O95)*'MBXY-TI2S'!$C95+(drdp!I95+drdp!R95)*'MBXY-TI2S'!$D95)</f>
        <v>0</v>
      </c>
      <c r="G95" s="20">
        <f>Model!$W$15*((drdp!D95+drdp!M95)*'MBXY-TI2S'!$B95+(drdp!G95+drdp!P95)*'MBXY-TI2S'!$C95+(drdp!J95+drdp!S95)*'MBXY-TI2S'!$D95)</f>
        <v>0</v>
      </c>
      <c r="H95" s="18">
        <f>Model!$W$15*((drdp!B95)*'MBXY-TI2S'!$B95+(drdp!E95)*'MBXY-TI2S'!$C95+(drdp!H95)*'MBXY-TI2S'!$D95)</f>
        <v>0</v>
      </c>
      <c r="I95" s="18">
        <f>Model!$W$15*((drdp!C95)*'MBXY-TI2S'!$B95+(drdp!F95)*'MBXY-TI2S'!$C95+(drdp!I95)*'MBXY-TI2S'!$D95)</f>
        <v>0</v>
      </c>
      <c r="J95" s="18">
        <f>Model!$W$15*((drdp!D95)*'MBXY-TI2S'!$B95+(drdp!G95)*'MBXY-TI2S'!$C95+(drdp!J95)*'MBXY-TI2S'!$D95)</f>
        <v>0</v>
      </c>
      <c r="K95" s="21">
        <f>SUM(E$3:E94)+H95</f>
        <v>0</v>
      </c>
      <c r="L95" s="21">
        <f>SUM(F$3:F94)+I95</f>
        <v>3.3087286644446503</v>
      </c>
      <c r="M95" s="21">
        <f>SUM(G$3:G94)+J95</f>
        <v>0</v>
      </c>
      <c r="N95" s="21"/>
      <c r="O95" s="21"/>
      <c r="P95" s="21"/>
      <c r="Q95" s="19">
        <f t="shared" si="5"/>
        <v>0</v>
      </c>
      <c r="R95" s="19">
        <f t="shared" si="5"/>
        <v>10.947685374917679</v>
      </c>
      <c r="S95" s="19">
        <f t="shared" si="5"/>
        <v>0</v>
      </c>
      <c r="T95" s="19">
        <f t="shared" si="6"/>
        <v>0</v>
      </c>
      <c r="U95" s="19">
        <f t="shared" si="7"/>
        <v>0</v>
      </c>
      <c r="V95" s="19">
        <f t="shared" si="8"/>
        <v>0</v>
      </c>
    </row>
    <row r="96" spans="1:22" x14ac:dyDescent="0.25">
      <c r="A96" s="26">
        <f>Wellpath!E96</f>
        <v>2670</v>
      </c>
      <c r="B96" s="22">
        <v>0</v>
      </c>
      <c r="C96" s="22">
        <v>0</v>
      </c>
      <c r="D96" s="22">
        <f>COS(Wellpath!$O96) / (Bfield * COS(Dip))</f>
        <v>4.6702745619774793E-5</v>
      </c>
      <c r="E96" s="20">
        <f>Model!$W$15*((drdp!B96+drdp!K96)*'MBXY-TI2S'!$B96+(drdp!E96+drdp!N96)*'MBXY-TI2S'!$C96+(drdp!H96+drdp!Q96)*'MBXY-TI2S'!$D96)</f>
        <v>0</v>
      </c>
      <c r="F96" s="20">
        <f>Model!$W$15*((drdp!C96+drdp!L96)*'MBXY-TI2S'!$B96+(drdp!F96+drdp!O96)*'MBXY-TI2S'!$C96+(drdp!I96+drdp!R96)*'MBXY-TI2S'!$D96)</f>
        <v>0</v>
      </c>
      <c r="G96" s="20">
        <f>Model!$W$15*((drdp!D96+drdp!M96)*'MBXY-TI2S'!$B96+(drdp!G96+drdp!P96)*'MBXY-TI2S'!$C96+(drdp!J96+drdp!S96)*'MBXY-TI2S'!$D96)</f>
        <v>0</v>
      </c>
      <c r="H96" s="18">
        <f>Model!$W$15*((drdp!B96)*'MBXY-TI2S'!$B96+(drdp!E96)*'MBXY-TI2S'!$C96+(drdp!H96)*'MBXY-TI2S'!$D96)</f>
        <v>0</v>
      </c>
      <c r="I96" s="18">
        <f>Model!$W$15*((drdp!C96)*'MBXY-TI2S'!$B96+(drdp!F96)*'MBXY-TI2S'!$C96+(drdp!I96)*'MBXY-TI2S'!$D96)</f>
        <v>0</v>
      </c>
      <c r="J96" s="18">
        <f>Model!$W$15*((drdp!D96)*'MBXY-TI2S'!$B96+(drdp!G96)*'MBXY-TI2S'!$C96+(drdp!J96)*'MBXY-TI2S'!$D96)</f>
        <v>0</v>
      </c>
      <c r="K96" s="21">
        <f>SUM(E$3:E95)+H96</f>
        <v>0</v>
      </c>
      <c r="L96" s="21">
        <f>SUM(F$3:F95)+I96</f>
        <v>3.3087286644446503</v>
      </c>
      <c r="M96" s="21">
        <f>SUM(G$3:G95)+J96</f>
        <v>0</v>
      </c>
      <c r="N96" s="21"/>
      <c r="O96" s="21"/>
      <c r="P96" s="21"/>
      <c r="Q96" s="19">
        <f t="shared" si="5"/>
        <v>0</v>
      </c>
      <c r="R96" s="19">
        <f t="shared" si="5"/>
        <v>10.947685374917679</v>
      </c>
      <c r="S96" s="19">
        <f t="shared" si="5"/>
        <v>0</v>
      </c>
      <c r="T96" s="19">
        <f t="shared" si="6"/>
        <v>0</v>
      </c>
      <c r="U96" s="19">
        <f t="shared" si="7"/>
        <v>0</v>
      </c>
      <c r="V96" s="19">
        <f t="shared" si="8"/>
        <v>0</v>
      </c>
    </row>
    <row r="97" spans="1:22" x14ac:dyDescent="0.25">
      <c r="A97" s="26">
        <f>Wellpath!E97</f>
        <v>2700</v>
      </c>
      <c r="B97" s="22">
        <v>0</v>
      </c>
      <c r="C97" s="22">
        <v>0</v>
      </c>
      <c r="D97" s="22">
        <f>COS(Wellpath!$O97) / (Bfield * COS(Dip))</f>
        <v>4.6702745619774793E-5</v>
      </c>
      <c r="E97" s="20">
        <f>Model!$W$15*((drdp!B97+drdp!K97)*'MBXY-TI2S'!$B97+(drdp!E97+drdp!N97)*'MBXY-TI2S'!$C97+(drdp!H97+drdp!Q97)*'MBXY-TI2S'!$D97)</f>
        <v>0</v>
      </c>
      <c r="F97" s="20">
        <f>Model!$W$15*((drdp!C97+drdp!L97)*'MBXY-TI2S'!$B97+(drdp!F97+drdp!O97)*'MBXY-TI2S'!$C97+(drdp!I97+drdp!R97)*'MBXY-TI2S'!$D97)</f>
        <v>0</v>
      </c>
      <c r="G97" s="20">
        <f>Model!$W$15*((drdp!D97+drdp!M97)*'MBXY-TI2S'!$B97+(drdp!G97+drdp!P97)*'MBXY-TI2S'!$C97+(drdp!J97+drdp!S97)*'MBXY-TI2S'!$D97)</f>
        <v>0</v>
      </c>
      <c r="H97" s="18">
        <f>Model!$W$15*((drdp!B97)*'MBXY-TI2S'!$B97+(drdp!E97)*'MBXY-TI2S'!$C97+(drdp!H97)*'MBXY-TI2S'!$D97)</f>
        <v>0</v>
      </c>
      <c r="I97" s="18">
        <f>Model!$W$15*((drdp!C97)*'MBXY-TI2S'!$B97+(drdp!F97)*'MBXY-TI2S'!$C97+(drdp!I97)*'MBXY-TI2S'!$D97)</f>
        <v>0</v>
      </c>
      <c r="J97" s="18">
        <f>Model!$W$15*((drdp!D97)*'MBXY-TI2S'!$B97+(drdp!G97)*'MBXY-TI2S'!$C97+(drdp!J97)*'MBXY-TI2S'!$D97)</f>
        <v>0</v>
      </c>
      <c r="K97" s="21">
        <f>SUM(E$3:E96)+H97</f>
        <v>0</v>
      </c>
      <c r="L97" s="21">
        <f>SUM(F$3:F96)+I97</f>
        <v>3.3087286644446503</v>
      </c>
      <c r="M97" s="21">
        <f>SUM(G$3:G96)+J97</f>
        <v>0</v>
      </c>
      <c r="N97" s="21"/>
      <c r="O97" s="21"/>
      <c r="P97" s="21"/>
      <c r="Q97" s="19">
        <f t="shared" si="5"/>
        <v>0</v>
      </c>
      <c r="R97" s="19">
        <f t="shared" si="5"/>
        <v>10.947685374917679</v>
      </c>
      <c r="S97" s="19">
        <f t="shared" si="5"/>
        <v>0</v>
      </c>
      <c r="T97" s="19">
        <f t="shared" si="6"/>
        <v>0</v>
      </c>
      <c r="U97" s="19">
        <f t="shared" si="7"/>
        <v>0</v>
      </c>
      <c r="V97" s="19">
        <f t="shared" si="8"/>
        <v>0</v>
      </c>
    </row>
    <row r="98" spans="1:22" x14ac:dyDescent="0.25">
      <c r="A98" s="26">
        <f>Wellpath!E98</f>
        <v>2730</v>
      </c>
      <c r="B98" s="22">
        <v>0</v>
      </c>
      <c r="C98" s="22">
        <v>0</v>
      </c>
      <c r="D98" s="22">
        <f>COS(Wellpath!$O98) / (Bfield * COS(Dip))</f>
        <v>4.6702745619774793E-5</v>
      </c>
      <c r="E98" s="20">
        <f>Model!$W$15*((drdp!B98+drdp!K98)*'MBXY-TI2S'!$B98+(drdp!E98+drdp!N98)*'MBXY-TI2S'!$C98+(drdp!H98+drdp!Q98)*'MBXY-TI2S'!$D98)</f>
        <v>0</v>
      </c>
      <c r="F98" s="20">
        <f>Model!$W$15*((drdp!C98+drdp!L98)*'MBXY-TI2S'!$B98+(drdp!F98+drdp!O98)*'MBXY-TI2S'!$C98+(drdp!I98+drdp!R98)*'MBXY-TI2S'!$D98)</f>
        <v>0</v>
      </c>
      <c r="G98" s="20">
        <f>Model!$W$15*((drdp!D98+drdp!M98)*'MBXY-TI2S'!$B98+(drdp!G98+drdp!P98)*'MBXY-TI2S'!$C98+(drdp!J98+drdp!S98)*'MBXY-TI2S'!$D98)</f>
        <v>0</v>
      </c>
      <c r="H98" s="18">
        <f>Model!$W$15*((drdp!B98)*'MBXY-TI2S'!$B98+(drdp!E98)*'MBXY-TI2S'!$C98+(drdp!H98)*'MBXY-TI2S'!$D98)</f>
        <v>0</v>
      </c>
      <c r="I98" s="18">
        <f>Model!$W$15*((drdp!C98)*'MBXY-TI2S'!$B98+(drdp!F98)*'MBXY-TI2S'!$C98+(drdp!I98)*'MBXY-TI2S'!$D98)</f>
        <v>0</v>
      </c>
      <c r="J98" s="18">
        <f>Model!$W$15*((drdp!D98)*'MBXY-TI2S'!$B98+(drdp!G98)*'MBXY-TI2S'!$C98+(drdp!J98)*'MBXY-TI2S'!$D98)</f>
        <v>0</v>
      </c>
      <c r="K98" s="21">
        <f>SUM(E$3:E97)+H98</f>
        <v>0</v>
      </c>
      <c r="L98" s="21">
        <f>SUM(F$3:F97)+I98</f>
        <v>3.3087286644446503</v>
      </c>
      <c r="M98" s="21">
        <f>SUM(G$3:G97)+J98</f>
        <v>0</v>
      </c>
      <c r="N98" s="21"/>
      <c r="O98" s="21"/>
      <c r="P98" s="21"/>
      <c r="Q98" s="19">
        <f t="shared" si="5"/>
        <v>0</v>
      </c>
      <c r="R98" s="19">
        <f t="shared" si="5"/>
        <v>10.947685374917679</v>
      </c>
      <c r="S98" s="19">
        <f t="shared" si="5"/>
        <v>0</v>
      </c>
      <c r="T98" s="19">
        <f t="shared" si="6"/>
        <v>0</v>
      </c>
      <c r="U98" s="19">
        <f t="shared" si="7"/>
        <v>0</v>
      </c>
      <c r="V98" s="19">
        <f t="shared" si="8"/>
        <v>0</v>
      </c>
    </row>
    <row r="99" spans="1:22" x14ac:dyDescent="0.25">
      <c r="A99" s="26">
        <f>Wellpath!E99</f>
        <v>2760</v>
      </c>
      <c r="B99" s="22">
        <v>0</v>
      </c>
      <c r="C99" s="22">
        <v>0</v>
      </c>
      <c r="D99" s="22">
        <f>COS(Wellpath!$O99) / (Bfield * COS(Dip))</f>
        <v>4.6702745619774793E-5</v>
      </c>
      <c r="E99" s="20">
        <f>Model!$W$15*((drdp!B99+drdp!K99)*'MBXY-TI2S'!$B99+(drdp!E99+drdp!N99)*'MBXY-TI2S'!$C99+(drdp!H99+drdp!Q99)*'MBXY-TI2S'!$D99)</f>
        <v>0</v>
      </c>
      <c r="F99" s="20">
        <f>Model!$W$15*((drdp!C99+drdp!L99)*'MBXY-TI2S'!$B99+(drdp!F99+drdp!O99)*'MBXY-TI2S'!$C99+(drdp!I99+drdp!R99)*'MBXY-TI2S'!$D99)</f>
        <v>0</v>
      </c>
      <c r="G99" s="20">
        <f>Model!$W$15*((drdp!D99+drdp!M99)*'MBXY-TI2S'!$B99+(drdp!G99+drdp!P99)*'MBXY-TI2S'!$C99+(drdp!J99+drdp!S99)*'MBXY-TI2S'!$D99)</f>
        <v>0</v>
      </c>
      <c r="H99" s="18">
        <f>Model!$W$15*((drdp!B99)*'MBXY-TI2S'!$B99+(drdp!E99)*'MBXY-TI2S'!$C99+(drdp!H99)*'MBXY-TI2S'!$D99)</f>
        <v>0</v>
      </c>
      <c r="I99" s="18">
        <f>Model!$W$15*((drdp!C99)*'MBXY-TI2S'!$B99+(drdp!F99)*'MBXY-TI2S'!$C99+(drdp!I99)*'MBXY-TI2S'!$D99)</f>
        <v>0</v>
      </c>
      <c r="J99" s="18">
        <f>Model!$W$15*((drdp!D99)*'MBXY-TI2S'!$B99+(drdp!G99)*'MBXY-TI2S'!$C99+(drdp!J99)*'MBXY-TI2S'!$D99)</f>
        <v>0</v>
      </c>
      <c r="K99" s="21">
        <f>SUM(E$3:E98)+H99</f>
        <v>0</v>
      </c>
      <c r="L99" s="21">
        <f>SUM(F$3:F98)+I99</f>
        <v>3.3087286644446503</v>
      </c>
      <c r="M99" s="21">
        <f>SUM(G$3:G98)+J99</f>
        <v>0</v>
      </c>
      <c r="N99" s="21"/>
      <c r="O99" s="21"/>
      <c r="P99" s="21"/>
      <c r="Q99" s="19">
        <f t="shared" si="5"/>
        <v>0</v>
      </c>
      <c r="R99" s="19">
        <f t="shared" si="5"/>
        <v>10.947685374917679</v>
      </c>
      <c r="S99" s="19">
        <f t="shared" si="5"/>
        <v>0</v>
      </c>
      <c r="T99" s="19">
        <f t="shared" si="6"/>
        <v>0</v>
      </c>
      <c r="U99" s="19">
        <f t="shared" si="7"/>
        <v>0</v>
      </c>
      <c r="V99" s="19">
        <f t="shared" si="8"/>
        <v>0</v>
      </c>
    </row>
    <row r="100" spans="1:22" x14ac:dyDescent="0.25">
      <c r="A100" s="26">
        <f>Wellpath!E100</f>
        <v>2790</v>
      </c>
      <c r="B100" s="22">
        <v>0</v>
      </c>
      <c r="C100" s="22">
        <v>0</v>
      </c>
      <c r="D100" s="22">
        <f>COS(Wellpath!$O100) / (Bfield * COS(Dip))</f>
        <v>4.6702745619774793E-5</v>
      </c>
      <c r="E100" s="20">
        <f>Model!$W$15*((drdp!B100+drdp!K100)*'MBXY-TI2S'!$B100+(drdp!E100+drdp!N100)*'MBXY-TI2S'!$C100+(drdp!H100+drdp!Q100)*'MBXY-TI2S'!$D100)</f>
        <v>0</v>
      </c>
      <c r="F100" s="20">
        <f>Model!$W$15*((drdp!C100+drdp!L100)*'MBXY-TI2S'!$B100+(drdp!F100+drdp!O100)*'MBXY-TI2S'!$C100+(drdp!I100+drdp!R100)*'MBXY-TI2S'!$D100)</f>
        <v>0</v>
      </c>
      <c r="G100" s="20">
        <f>Model!$W$15*((drdp!D100+drdp!M100)*'MBXY-TI2S'!$B100+(drdp!G100+drdp!P100)*'MBXY-TI2S'!$C100+(drdp!J100+drdp!S100)*'MBXY-TI2S'!$D100)</f>
        <v>0</v>
      </c>
      <c r="H100" s="18">
        <f>Model!$W$15*((drdp!B100)*'MBXY-TI2S'!$B100+(drdp!E100)*'MBXY-TI2S'!$C100+(drdp!H100)*'MBXY-TI2S'!$D100)</f>
        <v>0</v>
      </c>
      <c r="I100" s="18">
        <f>Model!$W$15*((drdp!C100)*'MBXY-TI2S'!$B100+(drdp!F100)*'MBXY-TI2S'!$C100+(drdp!I100)*'MBXY-TI2S'!$D100)</f>
        <v>0</v>
      </c>
      <c r="J100" s="18">
        <f>Model!$W$15*((drdp!D100)*'MBXY-TI2S'!$B100+(drdp!G100)*'MBXY-TI2S'!$C100+(drdp!J100)*'MBXY-TI2S'!$D100)</f>
        <v>0</v>
      </c>
      <c r="K100" s="21">
        <f>SUM(E$3:E99)+H100</f>
        <v>0</v>
      </c>
      <c r="L100" s="21">
        <f>SUM(F$3:F99)+I100</f>
        <v>3.3087286644446503</v>
      </c>
      <c r="M100" s="21">
        <f>SUM(G$3:G99)+J100</f>
        <v>0</v>
      </c>
      <c r="N100" s="21"/>
      <c r="O100" s="21"/>
      <c r="P100" s="21"/>
      <c r="Q100" s="19">
        <f t="shared" si="5"/>
        <v>0</v>
      </c>
      <c r="R100" s="19">
        <f t="shared" si="5"/>
        <v>10.947685374917679</v>
      </c>
      <c r="S100" s="19">
        <f t="shared" si="5"/>
        <v>0</v>
      </c>
      <c r="T100" s="19">
        <f t="shared" si="6"/>
        <v>0</v>
      </c>
      <c r="U100" s="19">
        <f t="shared" si="7"/>
        <v>0</v>
      </c>
      <c r="V100" s="19">
        <f t="shared" si="8"/>
        <v>0</v>
      </c>
    </row>
    <row r="101" spans="1:22" x14ac:dyDescent="0.25">
      <c r="A101" s="26">
        <f>Wellpath!E101</f>
        <v>2820</v>
      </c>
      <c r="B101" s="22">
        <v>0</v>
      </c>
      <c r="C101" s="22">
        <v>0</v>
      </c>
      <c r="D101" s="22">
        <f>COS(Wellpath!$O101) / (Bfield * COS(Dip))</f>
        <v>4.6702745619774793E-5</v>
      </c>
      <c r="E101" s="20">
        <f>Model!$W$15*((drdp!B101+drdp!K101)*'MBXY-TI2S'!$B101+(drdp!E101+drdp!N101)*'MBXY-TI2S'!$C101+(drdp!H101+drdp!Q101)*'MBXY-TI2S'!$D101)</f>
        <v>0</v>
      </c>
      <c r="F101" s="20">
        <f>Model!$W$15*((drdp!C101+drdp!L101)*'MBXY-TI2S'!$B101+(drdp!F101+drdp!O101)*'MBXY-TI2S'!$C101+(drdp!I101+drdp!R101)*'MBXY-TI2S'!$D101)</f>
        <v>0</v>
      </c>
      <c r="G101" s="20">
        <f>Model!$W$15*((drdp!D101+drdp!M101)*'MBXY-TI2S'!$B101+(drdp!G101+drdp!P101)*'MBXY-TI2S'!$C101+(drdp!J101+drdp!S101)*'MBXY-TI2S'!$D101)</f>
        <v>0</v>
      </c>
      <c r="H101" s="18">
        <f>Model!$W$15*((drdp!B101)*'MBXY-TI2S'!$B101+(drdp!E101)*'MBXY-TI2S'!$C101+(drdp!H101)*'MBXY-TI2S'!$D101)</f>
        <v>0</v>
      </c>
      <c r="I101" s="18">
        <f>Model!$W$15*((drdp!C101)*'MBXY-TI2S'!$B101+(drdp!F101)*'MBXY-TI2S'!$C101+(drdp!I101)*'MBXY-TI2S'!$D101)</f>
        <v>0</v>
      </c>
      <c r="J101" s="18">
        <f>Model!$W$15*((drdp!D101)*'MBXY-TI2S'!$B101+(drdp!G101)*'MBXY-TI2S'!$C101+(drdp!J101)*'MBXY-TI2S'!$D101)</f>
        <v>0</v>
      </c>
      <c r="K101" s="21">
        <f>SUM(E$3:E100)+H101</f>
        <v>0</v>
      </c>
      <c r="L101" s="21">
        <f>SUM(F$3:F100)+I101</f>
        <v>3.3087286644446503</v>
      </c>
      <c r="M101" s="21">
        <f>SUM(G$3:G100)+J101</f>
        <v>0</v>
      </c>
      <c r="N101" s="21"/>
      <c r="O101" s="21"/>
      <c r="P101" s="21"/>
      <c r="Q101" s="19">
        <f t="shared" si="5"/>
        <v>0</v>
      </c>
      <c r="R101" s="19">
        <f t="shared" si="5"/>
        <v>10.947685374917679</v>
      </c>
      <c r="S101" s="19">
        <f t="shared" si="5"/>
        <v>0</v>
      </c>
      <c r="T101" s="19">
        <f t="shared" si="6"/>
        <v>0</v>
      </c>
      <c r="U101" s="19">
        <f t="shared" si="7"/>
        <v>0</v>
      </c>
      <c r="V101" s="19">
        <f t="shared" si="8"/>
        <v>0</v>
      </c>
    </row>
    <row r="102" spans="1:22" x14ac:dyDescent="0.25">
      <c r="A102" s="26">
        <f>Wellpath!E102</f>
        <v>2850</v>
      </c>
      <c r="B102" s="22">
        <v>0</v>
      </c>
      <c r="C102" s="22">
        <v>0</v>
      </c>
      <c r="D102" s="22">
        <f>COS(Wellpath!$O102) / (Bfield * COS(Dip))</f>
        <v>4.6702745619774793E-5</v>
      </c>
      <c r="E102" s="20">
        <f>Model!$W$15*((drdp!B102+drdp!K102)*'MBXY-TI2S'!$B102+(drdp!E102+drdp!N102)*'MBXY-TI2S'!$C102+(drdp!H102+drdp!Q102)*'MBXY-TI2S'!$D102)</f>
        <v>0</v>
      </c>
      <c r="F102" s="20">
        <f>Model!$W$15*((drdp!C102+drdp!L102)*'MBXY-TI2S'!$B102+(drdp!F102+drdp!O102)*'MBXY-TI2S'!$C102+(drdp!I102+drdp!R102)*'MBXY-TI2S'!$D102)</f>
        <v>0</v>
      </c>
      <c r="G102" s="20">
        <f>Model!$W$15*((drdp!D102+drdp!M102)*'MBXY-TI2S'!$B102+(drdp!G102+drdp!P102)*'MBXY-TI2S'!$C102+(drdp!J102+drdp!S102)*'MBXY-TI2S'!$D102)</f>
        <v>0</v>
      </c>
      <c r="H102" s="18">
        <f>Model!$W$15*((drdp!B102)*'MBXY-TI2S'!$B102+(drdp!E102)*'MBXY-TI2S'!$C102+(drdp!H102)*'MBXY-TI2S'!$D102)</f>
        <v>0</v>
      </c>
      <c r="I102" s="18">
        <f>Model!$W$15*((drdp!C102)*'MBXY-TI2S'!$B102+(drdp!F102)*'MBXY-TI2S'!$C102+(drdp!I102)*'MBXY-TI2S'!$D102)</f>
        <v>0</v>
      </c>
      <c r="J102" s="18">
        <f>Model!$W$15*((drdp!D102)*'MBXY-TI2S'!$B102+(drdp!G102)*'MBXY-TI2S'!$C102+(drdp!J102)*'MBXY-TI2S'!$D102)</f>
        <v>0</v>
      </c>
      <c r="K102" s="21">
        <f>SUM(E$3:E101)+H102</f>
        <v>0</v>
      </c>
      <c r="L102" s="21">
        <f>SUM(F$3:F101)+I102</f>
        <v>3.3087286644446503</v>
      </c>
      <c r="M102" s="21">
        <f>SUM(G$3:G101)+J102</f>
        <v>0</v>
      </c>
      <c r="N102" s="21"/>
      <c r="O102" s="21"/>
      <c r="P102" s="21"/>
      <c r="Q102" s="19">
        <f t="shared" si="5"/>
        <v>0</v>
      </c>
      <c r="R102" s="19">
        <f t="shared" si="5"/>
        <v>10.947685374917679</v>
      </c>
      <c r="S102" s="19">
        <f t="shared" si="5"/>
        <v>0</v>
      </c>
      <c r="T102" s="19">
        <f t="shared" si="6"/>
        <v>0</v>
      </c>
      <c r="U102" s="19">
        <f t="shared" si="7"/>
        <v>0</v>
      </c>
      <c r="V102" s="19">
        <f t="shared" si="8"/>
        <v>0</v>
      </c>
    </row>
    <row r="103" spans="1:22" x14ac:dyDescent="0.25">
      <c r="A103" s="26">
        <f>Wellpath!E103</f>
        <v>2880</v>
      </c>
      <c r="B103" s="22">
        <v>0</v>
      </c>
      <c r="C103" s="22">
        <v>0</v>
      </c>
      <c r="D103" s="22">
        <f>COS(Wellpath!$O103) / (Bfield * COS(Dip))</f>
        <v>-8.8084289589708937E-21</v>
      </c>
      <c r="E103" s="20">
        <f>Model!$W$15*((drdp!B103+drdp!K103)*'MBXY-TI2S'!$B103+(drdp!E103+drdp!N103)*'MBXY-TI2S'!$C103+(drdp!H103+drdp!Q103)*'MBXY-TI2S'!$D103)</f>
        <v>-4.6648524787875994E-18</v>
      </c>
      <c r="F103" s="20">
        <f>Model!$W$15*((drdp!C103+drdp!L103)*'MBXY-TI2S'!$B103+(drdp!F103+drdp!O103)*'MBXY-TI2S'!$C103+(drdp!I103+drdp!R103)*'MBXY-TI2S'!$D103)</f>
        <v>-1.0769660536452921E-18</v>
      </c>
      <c r="G103" s="20">
        <f>Model!$W$15*((drdp!D103+drdp!M103)*'MBXY-TI2S'!$B103+(drdp!G103+drdp!P103)*'MBXY-TI2S'!$C103+(drdp!J103+drdp!S103)*'MBXY-TI2S'!$D103)</f>
        <v>0</v>
      </c>
      <c r="H103" s="18">
        <f>Model!$W$15*((drdp!B103)*'MBXY-TI2S'!$B103+(drdp!E103)*'MBXY-TI2S'!$C103+(drdp!H103)*'MBXY-TI2S'!$D103)</f>
        <v>-2.3324262393937997E-18</v>
      </c>
      <c r="I103" s="18">
        <f>Model!$W$15*((drdp!C103)*'MBXY-TI2S'!$B103+(drdp!F103)*'MBXY-TI2S'!$C103+(drdp!I103)*'MBXY-TI2S'!$D103)</f>
        <v>-5.3848302682264607E-19</v>
      </c>
      <c r="J103" s="18">
        <f>Model!$W$15*((drdp!D103)*'MBXY-TI2S'!$B103+(drdp!G103)*'MBXY-TI2S'!$C103+(drdp!J103)*'MBXY-TI2S'!$D103)</f>
        <v>0</v>
      </c>
      <c r="K103" s="21">
        <f>SUM(E$3:E102)+H103</f>
        <v>-2.3324262393937997E-18</v>
      </c>
      <c r="L103" s="21">
        <f>SUM(F$3:F102)+I103</f>
        <v>3.3087286644446503</v>
      </c>
      <c r="M103" s="21">
        <f>SUM(G$3:G102)+J103</f>
        <v>0</v>
      </c>
      <c r="N103" s="21"/>
      <c r="O103" s="21"/>
      <c r="P103" s="21"/>
      <c r="Q103" s="19">
        <f t="shared" si="5"/>
        <v>5.4402121622127026E-36</v>
      </c>
      <c r="R103" s="19">
        <f t="shared" si="5"/>
        <v>10.947685374917679</v>
      </c>
      <c r="S103" s="19">
        <f t="shared" si="5"/>
        <v>0</v>
      </c>
      <c r="T103" s="19">
        <f t="shared" si="6"/>
        <v>-7.717365555985105E-18</v>
      </c>
      <c r="U103" s="19">
        <f t="shared" si="7"/>
        <v>0</v>
      </c>
      <c r="V103" s="19">
        <f t="shared" si="8"/>
        <v>0</v>
      </c>
    </row>
    <row r="104" spans="1:22" x14ac:dyDescent="0.25">
      <c r="A104" s="26">
        <f>Wellpath!E104</f>
        <v>2910</v>
      </c>
      <c r="B104" s="22">
        <v>0</v>
      </c>
      <c r="C104" s="22">
        <v>0</v>
      </c>
      <c r="D104" s="22">
        <f>COS(Wellpath!$O104) / (Bfield * COS(Dip))</f>
        <v>-8.8084289589708937E-21</v>
      </c>
      <c r="E104" s="20">
        <f>Model!$W$15*((drdp!B104+drdp!K104)*'MBXY-TI2S'!$B104+(drdp!E104+drdp!N104)*'MBXY-TI2S'!$C104+(drdp!H104+drdp!Q104)*'MBXY-TI2S'!$D104)</f>
        <v>-9.0118029701790411E-18</v>
      </c>
      <c r="F104" s="20">
        <f>Model!$W$15*((drdp!C104+drdp!L104)*'MBXY-TI2S'!$B104+(drdp!F104+drdp!O104)*'MBXY-TI2S'!$C104+(drdp!I104+drdp!R104)*'MBXY-TI2S'!$D104)</f>
        <v>-2.0805386505052116E-18</v>
      </c>
      <c r="G104" s="20">
        <f>Model!$W$15*((drdp!D104+drdp!M104)*'MBXY-TI2S'!$B104+(drdp!G104+drdp!P104)*'MBXY-TI2S'!$C104+(drdp!J104+drdp!S104)*'MBXY-TI2S'!$D104)</f>
        <v>0</v>
      </c>
      <c r="H104" s="18">
        <f>Model!$W$15*((drdp!B104)*'MBXY-TI2S'!$B104+(drdp!E104)*'MBXY-TI2S'!$C104+(drdp!H104)*'MBXY-TI2S'!$D104)</f>
        <v>-4.5059014850895205E-18</v>
      </c>
      <c r="I104" s="18">
        <f>Model!$W$15*((drdp!C104)*'MBXY-TI2S'!$B104+(drdp!F104)*'MBXY-TI2S'!$C104+(drdp!I104)*'MBXY-TI2S'!$D104)</f>
        <v>-1.0402693252526058E-18</v>
      </c>
      <c r="J104" s="18">
        <f>Model!$W$15*((drdp!D104)*'MBXY-TI2S'!$B104+(drdp!G104)*'MBXY-TI2S'!$C104+(drdp!J104)*'MBXY-TI2S'!$D104)</f>
        <v>0</v>
      </c>
      <c r="K104" s="21">
        <f>SUM(E$3:E103)+H104</f>
        <v>-9.1707539638771207E-18</v>
      </c>
      <c r="L104" s="21">
        <f>SUM(F$3:F103)+I104</f>
        <v>3.3087286644446503</v>
      </c>
      <c r="M104" s="21">
        <f>SUM(G$3:G103)+J104</f>
        <v>0</v>
      </c>
      <c r="N104" s="21"/>
      <c r="O104" s="21"/>
      <c r="P104" s="21"/>
      <c r="Q104" s="19">
        <f t="shared" si="5"/>
        <v>8.410272826596792E-35</v>
      </c>
      <c r="R104" s="19">
        <f t="shared" si="5"/>
        <v>10.947685374917679</v>
      </c>
      <c r="S104" s="19">
        <f t="shared" si="5"/>
        <v>0</v>
      </c>
      <c r="T104" s="19">
        <f t="shared" si="6"/>
        <v>-3.0343536514849629E-17</v>
      </c>
      <c r="U104" s="19">
        <f t="shared" si="7"/>
        <v>0</v>
      </c>
      <c r="V104" s="19">
        <f t="shared" si="8"/>
        <v>0</v>
      </c>
    </row>
    <row r="105" spans="1:22" x14ac:dyDescent="0.25">
      <c r="A105" s="26">
        <f>Wellpath!E105</f>
        <v>2940</v>
      </c>
      <c r="B105" s="22">
        <v>0</v>
      </c>
      <c r="C105" s="22">
        <v>0</v>
      </c>
      <c r="D105" s="22">
        <f>COS(Wellpath!$O105) / (Bfield * COS(Dip))</f>
        <v>-8.8084289589708937E-21</v>
      </c>
      <c r="E105" s="20">
        <f>Model!$W$15*((drdp!B105+drdp!K105)*'MBXY-TI2S'!$B105+(drdp!E105+drdp!N105)*'MBXY-TI2S'!$C105+(drdp!H105+drdp!Q105)*'MBXY-TI2S'!$D105)</f>
        <v>-1.2744613981861342E-17</v>
      </c>
      <c r="F105" s="20">
        <f>Model!$W$15*((drdp!C105+drdp!L105)*'MBXY-TI2S'!$B105+(drdp!F105+drdp!O105)*'MBXY-TI2S'!$C105+(drdp!I105+drdp!R105)*'MBXY-TI2S'!$D105)</f>
        <v>-2.9423259765858866E-18</v>
      </c>
      <c r="G105" s="20">
        <f>Model!$W$15*((drdp!D105+drdp!M105)*'MBXY-TI2S'!$B105+(drdp!G105+drdp!P105)*'MBXY-TI2S'!$C105+(drdp!J105+drdp!S105)*'MBXY-TI2S'!$D105)</f>
        <v>0</v>
      </c>
      <c r="H105" s="18">
        <f>Model!$W$15*((drdp!B105)*'MBXY-TI2S'!$B105+(drdp!E105)*'MBXY-TI2S'!$C105+(drdp!H105)*'MBXY-TI2S'!$D105)</f>
        <v>-6.3723069909306711E-18</v>
      </c>
      <c r="I105" s="18">
        <f>Model!$W$15*((drdp!C105)*'MBXY-TI2S'!$B105+(drdp!F105)*'MBXY-TI2S'!$C105+(drdp!I105)*'MBXY-TI2S'!$D105)</f>
        <v>-1.4711629882929433E-18</v>
      </c>
      <c r="J105" s="18">
        <f>Model!$W$15*((drdp!D105)*'MBXY-TI2S'!$B105+(drdp!G105)*'MBXY-TI2S'!$C105+(drdp!J105)*'MBXY-TI2S'!$D105)</f>
        <v>0</v>
      </c>
      <c r="K105" s="21">
        <f>SUM(E$3:E104)+H105</f>
        <v>-2.0048962439897312E-17</v>
      </c>
      <c r="L105" s="21">
        <f>SUM(F$3:F104)+I105</f>
        <v>3.3087286644446503</v>
      </c>
      <c r="M105" s="21">
        <f>SUM(G$3:G104)+J105</f>
        <v>0</v>
      </c>
      <c r="N105" s="21"/>
      <c r="O105" s="21"/>
      <c r="P105" s="21"/>
      <c r="Q105" s="19">
        <f t="shared" si="5"/>
        <v>4.0196089491641318E-34</v>
      </c>
      <c r="R105" s="19">
        <f t="shared" si="5"/>
        <v>10.947685374917679</v>
      </c>
      <c r="S105" s="19">
        <f t="shared" si="5"/>
        <v>0</v>
      </c>
      <c r="T105" s="19">
        <f t="shared" si="6"/>
        <v>-6.633657671726239E-17</v>
      </c>
      <c r="U105" s="19">
        <f t="shared" si="7"/>
        <v>0</v>
      </c>
      <c r="V105" s="19">
        <f t="shared" si="8"/>
        <v>0</v>
      </c>
    </row>
    <row r="106" spans="1:22" x14ac:dyDescent="0.25">
      <c r="A106" s="26">
        <f>Wellpath!E106</f>
        <v>2970</v>
      </c>
      <c r="B106" s="22">
        <v>0</v>
      </c>
      <c r="C106" s="22">
        <v>0</v>
      </c>
      <c r="D106" s="22">
        <f>COS(Wellpath!$O106) / (Bfield * COS(Dip))</f>
        <v>-8.8084289589708937E-21</v>
      </c>
      <c r="E106" s="20">
        <f>Model!$W$15*((drdp!B106+drdp!K106)*'MBXY-TI2S'!$B106+(drdp!E106+drdp!N106)*'MBXY-TI2S'!$C106+(drdp!H106+drdp!Q106)*'MBXY-TI2S'!$D106)</f>
        <v>-1.5608900612150217E-17</v>
      </c>
      <c r="F106" s="20">
        <f>Model!$W$15*((drdp!C106+drdp!L106)*'MBXY-TI2S'!$B106+(drdp!F106+drdp!O106)*'MBXY-TI2S'!$C106+(drdp!I106+drdp!R106)*'MBXY-TI2S'!$D106)</f>
        <v>-3.6035986497858139E-18</v>
      </c>
      <c r="G106" s="20">
        <f>Model!$W$15*((drdp!D106+drdp!M106)*'MBXY-TI2S'!$B106+(drdp!G106+drdp!P106)*'MBXY-TI2S'!$C106+(drdp!J106+drdp!S106)*'MBXY-TI2S'!$D106)</f>
        <v>0</v>
      </c>
      <c r="H106" s="18">
        <f>Model!$W$15*((drdp!B106)*'MBXY-TI2S'!$B106+(drdp!E106)*'MBXY-TI2S'!$C106+(drdp!H106)*'MBXY-TI2S'!$D106)</f>
        <v>-7.8044503060751085E-18</v>
      </c>
      <c r="I106" s="18">
        <f>Model!$W$15*((drdp!C106)*'MBXY-TI2S'!$B106+(drdp!F106)*'MBXY-TI2S'!$C106+(drdp!I106)*'MBXY-TI2S'!$D106)</f>
        <v>-1.8017993248929069E-18</v>
      </c>
      <c r="J106" s="18">
        <f>Model!$W$15*((drdp!D106)*'MBXY-TI2S'!$B106+(drdp!G106)*'MBXY-TI2S'!$C106+(drdp!J106)*'MBXY-TI2S'!$D106)</f>
        <v>0</v>
      </c>
      <c r="K106" s="21">
        <f>SUM(E$3:E105)+H106</f>
        <v>-3.422571973690309E-17</v>
      </c>
      <c r="L106" s="21">
        <f>SUM(F$3:F105)+I106</f>
        <v>3.3087286644446503</v>
      </c>
      <c r="M106" s="21">
        <f>SUM(G$3:G105)+J106</f>
        <v>0</v>
      </c>
      <c r="N106" s="21"/>
      <c r="O106" s="21"/>
      <c r="P106" s="21"/>
      <c r="Q106" s="19">
        <f t="shared" si="5"/>
        <v>1.1713998915090378E-33</v>
      </c>
      <c r="R106" s="19">
        <f t="shared" si="5"/>
        <v>10.947685374917679</v>
      </c>
      <c r="S106" s="19">
        <f t="shared" si="5"/>
        <v>0</v>
      </c>
      <c r="T106" s="19">
        <f t="shared" si="6"/>
        <v>-1.1324361995474027E-16</v>
      </c>
      <c r="U106" s="19">
        <f t="shared" si="7"/>
        <v>0</v>
      </c>
      <c r="V106" s="19">
        <f t="shared" si="8"/>
        <v>0</v>
      </c>
    </row>
    <row r="107" spans="1:22" x14ac:dyDescent="0.25">
      <c r="A107" s="26">
        <f>Wellpath!E107</f>
        <v>3000</v>
      </c>
      <c r="B107" s="22">
        <v>0</v>
      </c>
      <c r="C107" s="22">
        <v>0</v>
      </c>
      <c r="D107" s="22">
        <f>COS(Wellpath!$O107) / (Bfield * COS(Dip))</f>
        <v>-8.8084289589708937E-21</v>
      </c>
      <c r="E107" s="20">
        <f>Model!$W$15*((drdp!B107+drdp!K107)*'MBXY-TI2S'!$B107+(drdp!E107+drdp!N107)*'MBXY-TI2S'!$C107+(drdp!H107+drdp!Q107)*'MBXY-TI2S'!$D107)</f>
        <v>-1.7409466460648942E-17</v>
      </c>
      <c r="F107" s="20">
        <f>Model!$W$15*((drdp!C107+drdp!L107)*'MBXY-TI2S'!$B107+(drdp!F107+drdp!O107)*'MBXY-TI2S'!$C107+(drdp!I107+drdp!R107)*'MBXY-TI2S'!$D107)</f>
        <v>-4.0192920302311797E-18</v>
      </c>
      <c r="G107" s="20">
        <f>Model!$W$15*((drdp!D107+drdp!M107)*'MBXY-TI2S'!$B107+(drdp!G107+drdp!P107)*'MBXY-TI2S'!$C107+(drdp!J107+drdp!S107)*'MBXY-TI2S'!$D107)</f>
        <v>0</v>
      </c>
      <c r="H107" s="18">
        <f>Model!$W$15*((drdp!B107)*'MBXY-TI2S'!$B107+(drdp!E107)*'MBXY-TI2S'!$C107+(drdp!H107)*'MBXY-TI2S'!$D107)</f>
        <v>-8.7047332303244708E-18</v>
      </c>
      <c r="I107" s="18">
        <f>Model!$W$15*((drdp!C107)*'MBXY-TI2S'!$B107+(drdp!F107)*'MBXY-TI2S'!$C107+(drdp!I107)*'MBXY-TI2S'!$D107)</f>
        <v>-2.0096460151155899E-18</v>
      </c>
      <c r="J107" s="18">
        <f>Model!$W$15*((drdp!D107)*'MBXY-TI2S'!$B107+(drdp!G107)*'MBXY-TI2S'!$C107+(drdp!J107)*'MBXY-TI2S'!$D107)</f>
        <v>0</v>
      </c>
      <c r="K107" s="21">
        <f>SUM(E$3:E106)+H107</f>
        <v>-5.0734903273302669E-17</v>
      </c>
      <c r="L107" s="21">
        <f>SUM(F$3:F106)+I107</f>
        <v>3.3087286644446503</v>
      </c>
      <c r="M107" s="21">
        <f>SUM(G$3:G106)+J107</f>
        <v>0</v>
      </c>
      <c r="N107" s="21"/>
      <c r="O107" s="21"/>
      <c r="P107" s="21"/>
      <c r="Q107" s="19">
        <f t="shared" si="5"/>
        <v>2.574030410151378E-33</v>
      </c>
      <c r="R107" s="19">
        <f t="shared" si="5"/>
        <v>10.947685374917679</v>
      </c>
      <c r="S107" s="19">
        <f t="shared" si="5"/>
        <v>0</v>
      </c>
      <c r="T107" s="19">
        <f t="shared" si="6"/>
        <v>-1.6786802874820326E-16</v>
      </c>
      <c r="U107" s="19">
        <f t="shared" si="7"/>
        <v>0</v>
      </c>
      <c r="V107" s="19">
        <f t="shared" si="8"/>
        <v>0</v>
      </c>
    </row>
    <row r="108" spans="1:22" x14ac:dyDescent="0.25">
      <c r="A108" s="26">
        <f>Wellpath!E108</f>
        <v>3030</v>
      </c>
      <c r="B108" s="22">
        <v>0</v>
      </c>
      <c r="C108" s="22">
        <v>0</v>
      </c>
      <c r="D108" s="22">
        <f>COS(Wellpath!$O108) / (Bfield * COS(Dip))</f>
        <v>-8.8084289589708937E-21</v>
      </c>
      <c r="E108" s="20">
        <f>Model!$W$15*((drdp!B108+drdp!K108)*'MBXY-TI2S'!$B108+(drdp!E108+drdp!N108)*'MBXY-TI2S'!$C108+(drdp!H108+drdp!Q108)*'MBXY-TI2S'!$D108)</f>
        <v>-1.8023605940358085E-17</v>
      </c>
      <c r="F108" s="20">
        <f>Model!$W$15*((drdp!C108+drdp!L108)*'MBXY-TI2S'!$B108+(drdp!F108+drdp!O108)*'MBXY-TI2S'!$C108+(drdp!I108+drdp!R108)*'MBXY-TI2S'!$D108)</f>
        <v>-4.161077301010424E-18</v>
      </c>
      <c r="G108" s="20">
        <f>Model!$W$15*((drdp!D108+drdp!M108)*'MBXY-TI2S'!$B108+(drdp!G108+drdp!P108)*'MBXY-TI2S'!$C108+(drdp!J108+drdp!S108)*'MBXY-TI2S'!$D108)</f>
        <v>0</v>
      </c>
      <c r="H108" s="18">
        <f>Model!$W$15*((drdp!B108)*'MBXY-TI2S'!$B108+(drdp!E108)*'MBXY-TI2S'!$C108+(drdp!H108)*'MBXY-TI2S'!$D108)</f>
        <v>-9.0118029701790426E-18</v>
      </c>
      <c r="I108" s="18">
        <f>Model!$W$15*((drdp!C108)*'MBXY-TI2S'!$B108+(drdp!F108)*'MBXY-TI2S'!$C108+(drdp!I108)*'MBXY-TI2S'!$D108)</f>
        <v>-2.080538650505212E-18</v>
      </c>
      <c r="J108" s="18">
        <f>Model!$W$15*((drdp!D108)*'MBXY-TI2S'!$B108+(drdp!G108)*'MBXY-TI2S'!$C108+(drdp!J108)*'MBXY-TI2S'!$D108)</f>
        <v>0</v>
      </c>
      <c r="K108" s="21">
        <f>SUM(E$3:E107)+H108</f>
        <v>-6.8451439473806179E-17</v>
      </c>
      <c r="L108" s="21">
        <f>SUM(F$3:F107)+I108</f>
        <v>3.3087286644446503</v>
      </c>
      <c r="M108" s="21">
        <f>SUM(G$3:G107)+J108</f>
        <v>0</v>
      </c>
      <c r="N108" s="21"/>
      <c r="O108" s="21"/>
      <c r="P108" s="21"/>
      <c r="Q108" s="19">
        <f t="shared" si="5"/>
        <v>4.6855995660361511E-33</v>
      </c>
      <c r="R108" s="19">
        <f t="shared" si="5"/>
        <v>10.947685374917679</v>
      </c>
      <c r="S108" s="19">
        <f t="shared" si="5"/>
        <v>0</v>
      </c>
      <c r="T108" s="19">
        <f t="shared" si="6"/>
        <v>-2.2648723990948054E-16</v>
      </c>
      <c r="U108" s="19">
        <f t="shared" si="7"/>
        <v>0</v>
      </c>
      <c r="V108" s="19">
        <f t="shared" si="8"/>
        <v>0</v>
      </c>
    </row>
    <row r="109" spans="1:22" x14ac:dyDescent="0.25">
      <c r="A109" s="26">
        <f>Wellpath!E109</f>
        <v>3060</v>
      </c>
      <c r="B109" s="22">
        <v>0</v>
      </c>
      <c r="C109" s="22">
        <v>0</v>
      </c>
      <c r="D109" s="22">
        <f>COS(Wellpath!$O109) / (Bfield * COS(Dip))</f>
        <v>-8.8084289589708937E-21</v>
      </c>
      <c r="E109" s="20">
        <f>Model!$W$15*((drdp!B109+drdp!K109)*'MBXY-TI2S'!$B109+(drdp!E109+drdp!N109)*'MBXY-TI2S'!$C109+(drdp!H109+drdp!Q109)*'MBXY-TI2S'!$D109)</f>
        <v>-1.8023605940358085E-17</v>
      </c>
      <c r="F109" s="20">
        <f>Model!$W$15*((drdp!C109+drdp!L109)*'MBXY-TI2S'!$B109+(drdp!F109+drdp!O109)*'MBXY-TI2S'!$C109+(drdp!I109+drdp!R109)*'MBXY-TI2S'!$D109)</f>
        <v>-4.161077301010424E-18</v>
      </c>
      <c r="G109" s="20">
        <f>Model!$W$15*((drdp!D109+drdp!M109)*'MBXY-TI2S'!$B109+(drdp!G109+drdp!P109)*'MBXY-TI2S'!$C109+(drdp!J109+drdp!S109)*'MBXY-TI2S'!$D109)</f>
        <v>0</v>
      </c>
      <c r="H109" s="18">
        <f>Model!$W$15*((drdp!B109)*'MBXY-TI2S'!$B109+(drdp!E109)*'MBXY-TI2S'!$C109+(drdp!H109)*'MBXY-TI2S'!$D109)</f>
        <v>-9.0118029701790426E-18</v>
      </c>
      <c r="I109" s="18">
        <f>Model!$W$15*((drdp!C109)*'MBXY-TI2S'!$B109+(drdp!F109)*'MBXY-TI2S'!$C109+(drdp!I109)*'MBXY-TI2S'!$D109)</f>
        <v>-2.080538650505212E-18</v>
      </c>
      <c r="J109" s="18">
        <f>Model!$W$15*((drdp!D109)*'MBXY-TI2S'!$B109+(drdp!G109)*'MBXY-TI2S'!$C109+(drdp!J109)*'MBXY-TI2S'!$D109)</f>
        <v>0</v>
      </c>
      <c r="K109" s="21">
        <f>SUM(E$3:E108)+H109</f>
        <v>-8.6475045414164259E-17</v>
      </c>
      <c r="L109" s="21">
        <f>SUM(F$3:F108)+I109</f>
        <v>3.3087286644446503</v>
      </c>
      <c r="M109" s="21">
        <f>SUM(G$3:G108)+J109</f>
        <v>0</v>
      </c>
      <c r="N109" s="21"/>
      <c r="O109" s="21"/>
      <c r="P109" s="21"/>
      <c r="Q109" s="19">
        <f t="shared" si="5"/>
        <v>7.4779334793817709E-33</v>
      </c>
      <c r="R109" s="19">
        <f t="shared" si="5"/>
        <v>10.947685374917679</v>
      </c>
      <c r="S109" s="19">
        <f t="shared" si="5"/>
        <v>0</v>
      </c>
      <c r="T109" s="19">
        <f t="shared" si="6"/>
        <v>-2.8612246152099818E-16</v>
      </c>
      <c r="U109" s="19">
        <f t="shared" si="7"/>
        <v>0</v>
      </c>
      <c r="V109" s="19">
        <f t="shared" si="8"/>
        <v>0</v>
      </c>
    </row>
    <row r="110" spans="1:22" x14ac:dyDescent="0.25">
      <c r="A110" s="26">
        <f>Wellpath!E110</f>
        <v>3090</v>
      </c>
      <c r="B110" s="22">
        <v>0</v>
      </c>
      <c r="C110" s="22">
        <v>0</v>
      </c>
      <c r="D110" s="22">
        <f>COS(Wellpath!$O110) / (Bfield * COS(Dip))</f>
        <v>-8.8084289589708937E-21</v>
      </c>
      <c r="E110" s="20">
        <f>Model!$W$15*((drdp!B110+drdp!K110)*'MBXY-TI2S'!$B110+(drdp!E110+drdp!N110)*'MBXY-TI2S'!$C110+(drdp!H110+drdp!Q110)*'MBXY-TI2S'!$D110)</f>
        <v>-1.8023605940358085E-17</v>
      </c>
      <c r="F110" s="20">
        <f>Model!$W$15*((drdp!C110+drdp!L110)*'MBXY-TI2S'!$B110+(drdp!F110+drdp!O110)*'MBXY-TI2S'!$C110+(drdp!I110+drdp!R110)*'MBXY-TI2S'!$D110)</f>
        <v>-4.161077301010424E-18</v>
      </c>
      <c r="G110" s="20">
        <f>Model!$W$15*((drdp!D110+drdp!M110)*'MBXY-TI2S'!$B110+(drdp!G110+drdp!P110)*'MBXY-TI2S'!$C110+(drdp!J110+drdp!S110)*'MBXY-TI2S'!$D110)</f>
        <v>0</v>
      </c>
      <c r="H110" s="18">
        <f>Model!$W$15*((drdp!B110)*'MBXY-TI2S'!$B110+(drdp!E110)*'MBXY-TI2S'!$C110+(drdp!H110)*'MBXY-TI2S'!$D110)</f>
        <v>-9.0118029701790426E-18</v>
      </c>
      <c r="I110" s="18">
        <f>Model!$W$15*((drdp!C110)*'MBXY-TI2S'!$B110+(drdp!F110)*'MBXY-TI2S'!$C110+(drdp!I110)*'MBXY-TI2S'!$D110)</f>
        <v>-2.080538650505212E-18</v>
      </c>
      <c r="J110" s="18">
        <f>Model!$W$15*((drdp!D110)*'MBXY-TI2S'!$B110+(drdp!G110)*'MBXY-TI2S'!$C110+(drdp!J110)*'MBXY-TI2S'!$D110)</f>
        <v>0</v>
      </c>
      <c r="K110" s="21">
        <f>SUM(E$3:E109)+H110</f>
        <v>-1.0449865135452234E-16</v>
      </c>
      <c r="L110" s="21">
        <f>SUM(F$3:F109)+I110</f>
        <v>3.3087286644446503</v>
      </c>
      <c r="M110" s="21">
        <f>SUM(G$3:G109)+J110</f>
        <v>0</v>
      </c>
      <c r="N110" s="21"/>
      <c r="O110" s="21"/>
      <c r="P110" s="21"/>
      <c r="Q110" s="19">
        <f t="shared" si="5"/>
        <v>1.0919968134914013E-32</v>
      </c>
      <c r="R110" s="19">
        <f t="shared" si="5"/>
        <v>10.947685374917679</v>
      </c>
      <c r="S110" s="19">
        <f t="shared" si="5"/>
        <v>0</v>
      </c>
      <c r="T110" s="19">
        <f t="shared" si="6"/>
        <v>-3.4575768313251582E-16</v>
      </c>
      <c r="U110" s="19">
        <f t="shared" si="7"/>
        <v>0</v>
      </c>
      <c r="V110" s="19">
        <f t="shared" si="8"/>
        <v>0</v>
      </c>
    </row>
    <row r="111" spans="1:22" x14ac:dyDescent="0.25">
      <c r="A111" s="26">
        <f>Wellpath!E111</f>
        <v>3120</v>
      </c>
      <c r="B111" s="22">
        <v>0</v>
      </c>
      <c r="C111" s="22">
        <v>0</v>
      </c>
      <c r="D111" s="22">
        <f>COS(Wellpath!$O111) / (Bfield * COS(Dip))</f>
        <v>-8.8084289589708937E-21</v>
      </c>
      <c r="E111" s="20">
        <f>Model!$W$15*((drdp!B111+drdp!K111)*'MBXY-TI2S'!$B111+(drdp!E111+drdp!N111)*'MBXY-TI2S'!$C111+(drdp!H111+drdp!Q111)*'MBXY-TI2S'!$D111)</f>
        <v>-1.8023605940358085E-17</v>
      </c>
      <c r="F111" s="20">
        <f>Model!$W$15*((drdp!C111+drdp!L111)*'MBXY-TI2S'!$B111+(drdp!F111+drdp!O111)*'MBXY-TI2S'!$C111+(drdp!I111+drdp!R111)*'MBXY-TI2S'!$D111)</f>
        <v>-4.161077301010424E-18</v>
      </c>
      <c r="G111" s="20">
        <f>Model!$W$15*((drdp!D111+drdp!M111)*'MBXY-TI2S'!$B111+(drdp!G111+drdp!P111)*'MBXY-TI2S'!$C111+(drdp!J111+drdp!S111)*'MBXY-TI2S'!$D111)</f>
        <v>0</v>
      </c>
      <c r="H111" s="18">
        <f>Model!$W$15*((drdp!B111)*'MBXY-TI2S'!$B111+(drdp!E111)*'MBXY-TI2S'!$C111+(drdp!H111)*'MBXY-TI2S'!$D111)</f>
        <v>-9.0118029701790426E-18</v>
      </c>
      <c r="I111" s="18">
        <f>Model!$W$15*((drdp!C111)*'MBXY-TI2S'!$B111+(drdp!F111)*'MBXY-TI2S'!$C111+(drdp!I111)*'MBXY-TI2S'!$D111)</f>
        <v>-2.080538650505212E-18</v>
      </c>
      <c r="J111" s="18">
        <f>Model!$W$15*((drdp!D111)*'MBXY-TI2S'!$B111+(drdp!G111)*'MBXY-TI2S'!$C111+(drdp!J111)*'MBXY-TI2S'!$D111)</f>
        <v>0</v>
      </c>
      <c r="K111" s="21">
        <f>SUM(E$3:E110)+H111</f>
        <v>-1.2252225729488042E-16</v>
      </c>
      <c r="L111" s="21">
        <f>SUM(F$3:F110)+I111</f>
        <v>3.3087286644446503</v>
      </c>
      <c r="M111" s="21">
        <f>SUM(G$3:G110)+J111</f>
        <v>0</v>
      </c>
      <c r="N111" s="21"/>
      <c r="O111" s="21"/>
      <c r="P111" s="21"/>
      <c r="Q111" s="19">
        <f t="shared" si="5"/>
        <v>1.5011703532632876E-32</v>
      </c>
      <c r="R111" s="19">
        <f t="shared" si="5"/>
        <v>10.947685374917679</v>
      </c>
      <c r="S111" s="19">
        <f t="shared" si="5"/>
        <v>0</v>
      </c>
      <c r="T111" s="19">
        <f t="shared" si="6"/>
        <v>-4.0539290474403351E-16</v>
      </c>
      <c r="U111" s="19">
        <f t="shared" si="7"/>
        <v>0</v>
      </c>
      <c r="V111" s="19">
        <f t="shared" si="8"/>
        <v>0</v>
      </c>
    </row>
    <row r="112" spans="1:22" x14ac:dyDescent="0.25">
      <c r="A112" s="26">
        <f>Wellpath!E112</f>
        <v>3150</v>
      </c>
      <c r="B112" s="22">
        <v>0</v>
      </c>
      <c r="C112" s="22">
        <v>0</v>
      </c>
      <c r="D112" s="22">
        <f>COS(Wellpath!$O112) / (Bfield * COS(Dip))</f>
        <v>-8.8084289589708937E-21</v>
      </c>
      <c r="E112" s="20">
        <f>Model!$W$15*((drdp!B112+drdp!K112)*'MBXY-TI2S'!$B112+(drdp!E112+drdp!N112)*'MBXY-TI2S'!$C112+(drdp!H112+drdp!Q112)*'MBXY-TI2S'!$D112)</f>
        <v>-1.8023605940358085E-17</v>
      </c>
      <c r="F112" s="20">
        <f>Model!$W$15*((drdp!C112+drdp!L112)*'MBXY-TI2S'!$B112+(drdp!F112+drdp!O112)*'MBXY-TI2S'!$C112+(drdp!I112+drdp!R112)*'MBXY-TI2S'!$D112)</f>
        <v>-4.161077301010424E-18</v>
      </c>
      <c r="G112" s="20">
        <f>Model!$W$15*((drdp!D112+drdp!M112)*'MBXY-TI2S'!$B112+(drdp!G112+drdp!P112)*'MBXY-TI2S'!$C112+(drdp!J112+drdp!S112)*'MBXY-TI2S'!$D112)</f>
        <v>0</v>
      </c>
      <c r="H112" s="18">
        <f>Model!$W$15*((drdp!B112)*'MBXY-TI2S'!$B112+(drdp!E112)*'MBXY-TI2S'!$C112+(drdp!H112)*'MBXY-TI2S'!$D112)</f>
        <v>-9.0118029701790426E-18</v>
      </c>
      <c r="I112" s="18">
        <f>Model!$W$15*((drdp!C112)*'MBXY-TI2S'!$B112+(drdp!F112)*'MBXY-TI2S'!$C112+(drdp!I112)*'MBXY-TI2S'!$D112)</f>
        <v>-2.080538650505212E-18</v>
      </c>
      <c r="J112" s="18">
        <f>Model!$W$15*((drdp!D112)*'MBXY-TI2S'!$B112+(drdp!G112)*'MBXY-TI2S'!$C112+(drdp!J112)*'MBXY-TI2S'!$D112)</f>
        <v>0</v>
      </c>
      <c r="K112" s="21">
        <f>SUM(E$3:E111)+H112</f>
        <v>-1.405458632352385E-16</v>
      </c>
      <c r="L112" s="21">
        <f>SUM(F$3:F111)+I112</f>
        <v>3.3087286644446503</v>
      </c>
      <c r="M112" s="21">
        <f>SUM(G$3:G111)+J112</f>
        <v>0</v>
      </c>
      <c r="N112" s="21"/>
      <c r="O112" s="21"/>
      <c r="P112" s="21"/>
      <c r="Q112" s="19">
        <f t="shared" si="5"/>
        <v>1.9753139672538365E-32</v>
      </c>
      <c r="R112" s="19">
        <f t="shared" si="5"/>
        <v>10.947685374917679</v>
      </c>
      <c r="S112" s="19">
        <f t="shared" si="5"/>
        <v>0</v>
      </c>
      <c r="T112" s="19">
        <f t="shared" si="6"/>
        <v>-4.6502812635555119E-16</v>
      </c>
      <c r="U112" s="19">
        <f t="shared" si="7"/>
        <v>0</v>
      </c>
      <c r="V112" s="19">
        <f t="shared" si="8"/>
        <v>0</v>
      </c>
    </row>
    <row r="113" spans="1:22" x14ac:dyDescent="0.25">
      <c r="A113" s="26">
        <f>Wellpath!E113</f>
        <v>3180</v>
      </c>
      <c r="B113" s="22">
        <v>0</v>
      </c>
      <c r="C113" s="22">
        <v>0</v>
      </c>
      <c r="D113" s="22">
        <f>COS(Wellpath!$O113) / (Bfield * COS(Dip))</f>
        <v>-8.8084289589708937E-21</v>
      </c>
      <c r="E113" s="20">
        <f>Model!$W$15*((drdp!B113+drdp!K113)*'MBXY-TI2S'!$B113+(drdp!E113+drdp!N113)*'MBXY-TI2S'!$C113+(drdp!H113+drdp!Q113)*'MBXY-TI2S'!$D113)</f>
        <v>-1.8023605940358085E-17</v>
      </c>
      <c r="F113" s="20">
        <f>Model!$W$15*((drdp!C113+drdp!L113)*'MBXY-TI2S'!$B113+(drdp!F113+drdp!O113)*'MBXY-TI2S'!$C113+(drdp!I113+drdp!R113)*'MBXY-TI2S'!$D113)</f>
        <v>-4.161077301010424E-18</v>
      </c>
      <c r="G113" s="20">
        <f>Model!$W$15*((drdp!D113+drdp!M113)*'MBXY-TI2S'!$B113+(drdp!G113+drdp!P113)*'MBXY-TI2S'!$C113+(drdp!J113+drdp!S113)*'MBXY-TI2S'!$D113)</f>
        <v>0</v>
      </c>
      <c r="H113" s="18">
        <f>Model!$W$15*((drdp!B113)*'MBXY-TI2S'!$B113+(drdp!E113)*'MBXY-TI2S'!$C113+(drdp!H113)*'MBXY-TI2S'!$D113)</f>
        <v>-9.0118029701790426E-18</v>
      </c>
      <c r="I113" s="18">
        <f>Model!$W$15*((drdp!C113)*'MBXY-TI2S'!$B113+(drdp!F113)*'MBXY-TI2S'!$C113+(drdp!I113)*'MBXY-TI2S'!$D113)</f>
        <v>-2.080538650505212E-18</v>
      </c>
      <c r="J113" s="18">
        <f>Model!$W$15*((drdp!D113)*'MBXY-TI2S'!$B113+(drdp!G113)*'MBXY-TI2S'!$C113+(drdp!J113)*'MBXY-TI2S'!$D113)</f>
        <v>0</v>
      </c>
      <c r="K113" s="21">
        <f>SUM(E$3:E112)+H113</f>
        <v>-1.5856946917559658E-16</v>
      </c>
      <c r="L113" s="21">
        <f>SUM(F$3:F112)+I113</f>
        <v>3.3087286644446503</v>
      </c>
      <c r="M113" s="21">
        <f>SUM(G$3:G112)+J113</f>
        <v>0</v>
      </c>
      <c r="N113" s="21"/>
      <c r="O113" s="21"/>
      <c r="P113" s="21"/>
      <c r="Q113" s="19">
        <f t="shared" si="5"/>
        <v>2.5144276554630474E-32</v>
      </c>
      <c r="R113" s="19">
        <f t="shared" si="5"/>
        <v>10.947685374917679</v>
      </c>
      <c r="S113" s="19">
        <f t="shared" si="5"/>
        <v>0</v>
      </c>
      <c r="T113" s="19">
        <f t="shared" si="6"/>
        <v>-5.2466334796706878E-16</v>
      </c>
      <c r="U113" s="19">
        <f t="shared" si="7"/>
        <v>0</v>
      </c>
      <c r="V113" s="19">
        <f t="shared" si="8"/>
        <v>0</v>
      </c>
    </row>
    <row r="114" spans="1:22" x14ac:dyDescent="0.25">
      <c r="A114" s="26">
        <f>Wellpath!E114</f>
        <v>3210</v>
      </c>
      <c r="B114" s="22">
        <v>0</v>
      </c>
      <c r="C114" s="22">
        <v>0</v>
      </c>
      <c r="D114" s="22">
        <f>COS(Wellpath!$O114) / (Bfield * COS(Dip))</f>
        <v>-8.8084289589708937E-21</v>
      </c>
      <c r="E114" s="20">
        <f>Model!$W$15*((drdp!B114+drdp!K114)*'MBXY-TI2S'!$B114+(drdp!E114+drdp!N114)*'MBXY-TI2S'!$C114+(drdp!H114+drdp!Q114)*'MBXY-TI2S'!$D114)</f>
        <v>-1.8023605940358085E-17</v>
      </c>
      <c r="F114" s="20">
        <f>Model!$W$15*((drdp!C114+drdp!L114)*'MBXY-TI2S'!$B114+(drdp!F114+drdp!O114)*'MBXY-TI2S'!$C114+(drdp!I114+drdp!R114)*'MBXY-TI2S'!$D114)</f>
        <v>-4.161077301010424E-18</v>
      </c>
      <c r="G114" s="20">
        <f>Model!$W$15*((drdp!D114+drdp!M114)*'MBXY-TI2S'!$B114+(drdp!G114+drdp!P114)*'MBXY-TI2S'!$C114+(drdp!J114+drdp!S114)*'MBXY-TI2S'!$D114)</f>
        <v>0</v>
      </c>
      <c r="H114" s="18">
        <f>Model!$W$15*((drdp!B114)*'MBXY-TI2S'!$B114+(drdp!E114)*'MBXY-TI2S'!$C114+(drdp!H114)*'MBXY-TI2S'!$D114)</f>
        <v>-9.0118029701790426E-18</v>
      </c>
      <c r="I114" s="18">
        <f>Model!$W$15*((drdp!C114)*'MBXY-TI2S'!$B114+(drdp!F114)*'MBXY-TI2S'!$C114+(drdp!I114)*'MBXY-TI2S'!$D114)</f>
        <v>-2.080538650505212E-18</v>
      </c>
      <c r="J114" s="18">
        <f>Model!$W$15*((drdp!D114)*'MBXY-TI2S'!$B114+(drdp!G114)*'MBXY-TI2S'!$C114+(drdp!J114)*'MBXY-TI2S'!$D114)</f>
        <v>0</v>
      </c>
      <c r="K114" s="21">
        <f>SUM(E$3:E113)+H114</f>
        <v>-1.7659307511595465E-16</v>
      </c>
      <c r="L114" s="21">
        <f>SUM(F$3:F113)+I114</f>
        <v>3.3087286644446503</v>
      </c>
      <c r="M114" s="21">
        <f>SUM(G$3:G113)+J114</f>
        <v>0</v>
      </c>
      <c r="N114" s="21"/>
      <c r="O114" s="21"/>
      <c r="P114" s="21"/>
      <c r="Q114" s="19">
        <f t="shared" si="5"/>
        <v>3.1185114178909206E-32</v>
      </c>
      <c r="R114" s="19">
        <f t="shared" si="5"/>
        <v>10.947685374917679</v>
      </c>
      <c r="S114" s="19">
        <f t="shared" si="5"/>
        <v>0</v>
      </c>
      <c r="T114" s="19">
        <f t="shared" si="6"/>
        <v>-5.8429856957858647E-16</v>
      </c>
      <c r="U114" s="19">
        <f t="shared" si="7"/>
        <v>0</v>
      </c>
      <c r="V114" s="19">
        <f t="shared" si="8"/>
        <v>0</v>
      </c>
    </row>
    <row r="115" spans="1:22" x14ac:dyDescent="0.25">
      <c r="A115" s="26">
        <f>Wellpath!E115</f>
        <v>3240</v>
      </c>
      <c r="B115" s="22">
        <v>0</v>
      </c>
      <c r="C115" s="22">
        <v>0</v>
      </c>
      <c r="D115" s="22">
        <f>COS(Wellpath!$O115) / (Bfield * COS(Dip))</f>
        <v>-8.8084289589708937E-21</v>
      </c>
      <c r="E115" s="20">
        <f>Model!$W$15*((drdp!B115+drdp!K115)*'MBXY-TI2S'!$B115+(drdp!E115+drdp!N115)*'MBXY-TI2S'!$C115+(drdp!H115+drdp!Q115)*'MBXY-TI2S'!$D115)</f>
        <v>-1.8023605940358085E-17</v>
      </c>
      <c r="F115" s="20">
        <f>Model!$W$15*((drdp!C115+drdp!L115)*'MBXY-TI2S'!$B115+(drdp!F115+drdp!O115)*'MBXY-TI2S'!$C115+(drdp!I115+drdp!R115)*'MBXY-TI2S'!$D115)</f>
        <v>-4.161077301010424E-18</v>
      </c>
      <c r="G115" s="20">
        <f>Model!$W$15*((drdp!D115+drdp!M115)*'MBXY-TI2S'!$B115+(drdp!G115+drdp!P115)*'MBXY-TI2S'!$C115+(drdp!J115+drdp!S115)*'MBXY-TI2S'!$D115)</f>
        <v>0</v>
      </c>
      <c r="H115" s="18">
        <f>Model!$W$15*((drdp!B115)*'MBXY-TI2S'!$B115+(drdp!E115)*'MBXY-TI2S'!$C115+(drdp!H115)*'MBXY-TI2S'!$D115)</f>
        <v>-9.0118029701790426E-18</v>
      </c>
      <c r="I115" s="18">
        <f>Model!$W$15*((drdp!C115)*'MBXY-TI2S'!$B115+(drdp!F115)*'MBXY-TI2S'!$C115+(drdp!I115)*'MBXY-TI2S'!$D115)</f>
        <v>-2.080538650505212E-18</v>
      </c>
      <c r="J115" s="18">
        <f>Model!$W$15*((drdp!D115)*'MBXY-TI2S'!$B115+(drdp!G115)*'MBXY-TI2S'!$C115+(drdp!J115)*'MBXY-TI2S'!$D115)</f>
        <v>0</v>
      </c>
      <c r="K115" s="21">
        <f>SUM(E$3:E114)+H115</f>
        <v>-1.9461668105631273E-16</v>
      </c>
      <c r="L115" s="21">
        <f>SUM(F$3:F114)+I115</f>
        <v>3.3087286644446503</v>
      </c>
      <c r="M115" s="21">
        <f>SUM(G$3:G114)+J115</f>
        <v>0</v>
      </c>
      <c r="N115" s="21"/>
      <c r="O115" s="21"/>
      <c r="P115" s="21"/>
      <c r="Q115" s="19">
        <f t="shared" si="5"/>
        <v>3.7875652545374557E-32</v>
      </c>
      <c r="R115" s="19">
        <f t="shared" si="5"/>
        <v>10.947685374917679</v>
      </c>
      <c r="S115" s="19">
        <f t="shared" si="5"/>
        <v>0</v>
      </c>
      <c r="T115" s="19">
        <f t="shared" si="6"/>
        <v>-6.4393379119010406E-16</v>
      </c>
      <c r="U115" s="19">
        <f t="shared" si="7"/>
        <v>0</v>
      </c>
      <c r="V115" s="19">
        <f t="shared" si="8"/>
        <v>0</v>
      </c>
    </row>
    <row r="116" spans="1:22" x14ac:dyDescent="0.25">
      <c r="A116" s="26">
        <f>Wellpath!E116</f>
        <v>3270</v>
      </c>
      <c r="B116" s="22">
        <v>0</v>
      </c>
      <c r="C116" s="22">
        <v>0</v>
      </c>
      <c r="D116" s="22">
        <f>COS(Wellpath!$O116) / (Bfield * COS(Dip))</f>
        <v>-8.8084289589708937E-21</v>
      </c>
      <c r="E116" s="20">
        <f>Model!$W$15*((drdp!B116+drdp!K116)*'MBXY-TI2S'!$B116+(drdp!E116+drdp!N116)*'MBXY-TI2S'!$C116+(drdp!H116+drdp!Q116)*'MBXY-TI2S'!$D116)</f>
        <v>-1.8023605940358085E-17</v>
      </c>
      <c r="F116" s="20">
        <f>Model!$W$15*((drdp!C116+drdp!L116)*'MBXY-TI2S'!$B116+(drdp!F116+drdp!O116)*'MBXY-TI2S'!$C116+(drdp!I116+drdp!R116)*'MBXY-TI2S'!$D116)</f>
        <v>-4.161077301010424E-18</v>
      </c>
      <c r="G116" s="20">
        <f>Model!$W$15*((drdp!D116+drdp!M116)*'MBXY-TI2S'!$B116+(drdp!G116+drdp!P116)*'MBXY-TI2S'!$C116+(drdp!J116+drdp!S116)*'MBXY-TI2S'!$D116)</f>
        <v>0</v>
      </c>
      <c r="H116" s="18">
        <f>Model!$W$15*((drdp!B116)*'MBXY-TI2S'!$B116+(drdp!E116)*'MBXY-TI2S'!$C116+(drdp!H116)*'MBXY-TI2S'!$D116)</f>
        <v>-9.0118029701790426E-18</v>
      </c>
      <c r="I116" s="18">
        <f>Model!$W$15*((drdp!C116)*'MBXY-TI2S'!$B116+(drdp!F116)*'MBXY-TI2S'!$C116+(drdp!I116)*'MBXY-TI2S'!$D116)</f>
        <v>-2.080538650505212E-18</v>
      </c>
      <c r="J116" s="18">
        <f>Model!$W$15*((drdp!D116)*'MBXY-TI2S'!$B116+(drdp!G116)*'MBXY-TI2S'!$C116+(drdp!J116)*'MBXY-TI2S'!$D116)</f>
        <v>0</v>
      </c>
      <c r="K116" s="21">
        <f>SUM(E$3:E115)+H116</f>
        <v>-2.1264028699667081E-16</v>
      </c>
      <c r="L116" s="21">
        <f>SUM(F$3:F115)+I116</f>
        <v>3.3087286644446503</v>
      </c>
      <c r="M116" s="21">
        <f>SUM(G$3:G115)+J116</f>
        <v>0</v>
      </c>
      <c r="N116" s="21"/>
      <c r="O116" s="21"/>
      <c r="P116" s="21"/>
      <c r="Q116" s="19">
        <f t="shared" si="5"/>
        <v>4.5215891654026529E-32</v>
      </c>
      <c r="R116" s="19">
        <f t="shared" si="5"/>
        <v>10.947685374917679</v>
      </c>
      <c r="S116" s="19">
        <f t="shared" si="5"/>
        <v>0</v>
      </c>
      <c r="T116" s="19">
        <f t="shared" si="6"/>
        <v>-7.0356901280162175E-16</v>
      </c>
      <c r="U116" s="19">
        <f t="shared" si="7"/>
        <v>0</v>
      </c>
      <c r="V116" s="19">
        <f t="shared" si="8"/>
        <v>0</v>
      </c>
    </row>
    <row r="117" spans="1:22" x14ac:dyDescent="0.25">
      <c r="A117" s="26">
        <f>Wellpath!E117</f>
        <v>3300</v>
      </c>
      <c r="B117" s="22">
        <v>0</v>
      </c>
      <c r="C117" s="22">
        <v>0</v>
      </c>
      <c r="D117" s="22">
        <f>COS(Wellpath!$O117) / (Bfield * COS(Dip))</f>
        <v>-8.8084289589708937E-21</v>
      </c>
      <c r="E117" s="20">
        <f>Model!$W$15*((drdp!B117+drdp!K117)*'MBXY-TI2S'!$B117+(drdp!E117+drdp!N117)*'MBXY-TI2S'!$C117+(drdp!H117+drdp!Q117)*'MBXY-TI2S'!$D117)</f>
        <v>-1.8023605940358085E-17</v>
      </c>
      <c r="F117" s="20">
        <f>Model!$W$15*((drdp!C117+drdp!L117)*'MBXY-TI2S'!$B117+(drdp!F117+drdp!O117)*'MBXY-TI2S'!$C117+(drdp!I117+drdp!R117)*'MBXY-TI2S'!$D117)</f>
        <v>-4.161077301010424E-18</v>
      </c>
      <c r="G117" s="20">
        <f>Model!$W$15*((drdp!D117+drdp!M117)*'MBXY-TI2S'!$B117+(drdp!G117+drdp!P117)*'MBXY-TI2S'!$C117+(drdp!J117+drdp!S117)*'MBXY-TI2S'!$D117)</f>
        <v>0</v>
      </c>
      <c r="H117" s="18">
        <f>Model!$W$15*((drdp!B117)*'MBXY-TI2S'!$B117+(drdp!E117)*'MBXY-TI2S'!$C117+(drdp!H117)*'MBXY-TI2S'!$D117)</f>
        <v>-9.0118029701790426E-18</v>
      </c>
      <c r="I117" s="18">
        <f>Model!$W$15*((drdp!C117)*'MBXY-TI2S'!$B117+(drdp!F117)*'MBXY-TI2S'!$C117+(drdp!I117)*'MBXY-TI2S'!$D117)</f>
        <v>-2.080538650505212E-18</v>
      </c>
      <c r="J117" s="18">
        <f>Model!$W$15*((drdp!D117)*'MBXY-TI2S'!$B117+(drdp!G117)*'MBXY-TI2S'!$C117+(drdp!J117)*'MBXY-TI2S'!$D117)</f>
        <v>0</v>
      </c>
      <c r="K117" s="21">
        <f>SUM(E$3:E116)+H117</f>
        <v>-2.3066389293702892E-16</v>
      </c>
      <c r="L117" s="21">
        <f>SUM(F$3:F116)+I117</f>
        <v>3.3087286644446503</v>
      </c>
      <c r="M117" s="21">
        <f>SUM(G$3:G116)+J117</f>
        <v>0</v>
      </c>
      <c r="N117" s="21"/>
      <c r="O117" s="21"/>
      <c r="P117" s="21"/>
      <c r="Q117" s="19">
        <f t="shared" si="5"/>
        <v>5.3205831504865142E-32</v>
      </c>
      <c r="R117" s="19">
        <f t="shared" si="5"/>
        <v>10.947685374917679</v>
      </c>
      <c r="S117" s="19">
        <f t="shared" si="5"/>
        <v>0</v>
      </c>
      <c r="T117" s="19">
        <f t="shared" si="6"/>
        <v>-7.6320423441313953E-16</v>
      </c>
      <c r="U117" s="19">
        <f t="shared" si="7"/>
        <v>0</v>
      </c>
      <c r="V117" s="19">
        <f t="shared" si="8"/>
        <v>0</v>
      </c>
    </row>
    <row r="118" spans="1:22" x14ac:dyDescent="0.25">
      <c r="A118" s="26">
        <f>Wellpath!E118</f>
        <v>3330</v>
      </c>
      <c r="B118" s="22">
        <v>0</v>
      </c>
      <c r="C118" s="22">
        <v>0</v>
      </c>
      <c r="D118" s="22">
        <f>COS(Wellpath!$O118) / (Bfield * COS(Dip))</f>
        <v>-8.8084289589708937E-21</v>
      </c>
      <c r="E118" s="20">
        <f>Model!$W$15*((drdp!B118+drdp!K118)*'MBXY-TI2S'!$B118+(drdp!E118+drdp!N118)*'MBXY-TI2S'!$C118+(drdp!H118+drdp!Q118)*'MBXY-TI2S'!$D118)</f>
        <v>-1.8023605940358085E-17</v>
      </c>
      <c r="F118" s="20">
        <f>Model!$W$15*((drdp!C118+drdp!L118)*'MBXY-TI2S'!$B118+(drdp!F118+drdp!O118)*'MBXY-TI2S'!$C118+(drdp!I118+drdp!R118)*'MBXY-TI2S'!$D118)</f>
        <v>-4.161077301010424E-18</v>
      </c>
      <c r="G118" s="20">
        <f>Model!$W$15*((drdp!D118+drdp!M118)*'MBXY-TI2S'!$B118+(drdp!G118+drdp!P118)*'MBXY-TI2S'!$C118+(drdp!J118+drdp!S118)*'MBXY-TI2S'!$D118)</f>
        <v>0</v>
      </c>
      <c r="H118" s="18">
        <f>Model!$W$15*((drdp!B118)*'MBXY-TI2S'!$B118+(drdp!E118)*'MBXY-TI2S'!$C118+(drdp!H118)*'MBXY-TI2S'!$D118)</f>
        <v>-9.0118029701790426E-18</v>
      </c>
      <c r="I118" s="18">
        <f>Model!$W$15*((drdp!C118)*'MBXY-TI2S'!$B118+(drdp!F118)*'MBXY-TI2S'!$C118+(drdp!I118)*'MBXY-TI2S'!$D118)</f>
        <v>-2.080538650505212E-18</v>
      </c>
      <c r="J118" s="18">
        <f>Model!$W$15*((drdp!D118)*'MBXY-TI2S'!$B118+(drdp!G118)*'MBXY-TI2S'!$C118+(drdp!J118)*'MBXY-TI2S'!$D118)</f>
        <v>0</v>
      </c>
      <c r="K118" s="21">
        <f>SUM(E$3:E117)+H118</f>
        <v>-2.48687498877387E-16</v>
      </c>
      <c r="L118" s="21">
        <f>SUM(F$3:F117)+I118</f>
        <v>3.3087286644446503</v>
      </c>
      <c r="M118" s="21">
        <f>SUM(G$3:G117)+J118</f>
        <v>0</v>
      </c>
      <c r="N118" s="21"/>
      <c r="O118" s="21"/>
      <c r="P118" s="21"/>
      <c r="Q118" s="19">
        <f t="shared" si="5"/>
        <v>6.1845472097890354E-32</v>
      </c>
      <c r="R118" s="19">
        <f t="shared" si="5"/>
        <v>10.947685374917679</v>
      </c>
      <c r="S118" s="19">
        <f t="shared" si="5"/>
        <v>0</v>
      </c>
      <c r="T118" s="19">
        <f t="shared" si="6"/>
        <v>-8.2283945602465712E-16</v>
      </c>
      <c r="U118" s="19">
        <f t="shared" si="7"/>
        <v>0</v>
      </c>
      <c r="V118" s="19">
        <f t="shared" si="8"/>
        <v>0</v>
      </c>
    </row>
    <row r="119" spans="1:22" x14ac:dyDescent="0.25">
      <c r="A119" s="26">
        <f>Wellpath!E119</f>
        <v>3360</v>
      </c>
      <c r="B119" s="22">
        <v>0</v>
      </c>
      <c r="C119" s="22">
        <v>0</v>
      </c>
      <c r="D119" s="22">
        <f>COS(Wellpath!$O119) / (Bfield * COS(Dip))</f>
        <v>-8.8084289589708937E-21</v>
      </c>
      <c r="E119" s="20">
        <f>Model!$W$15*((drdp!B119+drdp!K119)*'MBXY-TI2S'!$B119+(drdp!E119+drdp!N119)*'MBXY-TI2S'!$C119+(drdp!H119+drdp!Q119)*'MBXY-TI2S'!$D119)</f>
        <v>-1.8023605940358085E-17</v>
      </c>
      <c r="F119" s="20">
        <f>Model!$W$15*((drdp!C119+drdp!L119)*'MBXY-TI2S'!$B119+(drdp!F119+drdp!O119)*'MBXY-TI2S'!$C119+(drdp!I119+drdp!R119)*'MBXY-TI2S'!$D119)</f>
        <v>-4.161077301010424E-18</v>
      </c>
      <c r="G119" s="20">
        <f>Model!$W$15*((drdp!D119+drdp!M119)*'MBXY-TI2S'!$B119+(drdp!G119+drdp!P119)*'MBXY-TI2S'!$C119+(drdp!J119+drdp!S119)*'MBXY-TI2S'!$D119)</f>
        <v>0</v>
      </c>
      <c r="H119" s="18">
        <f>Model!$W$15*((drdp!B119)*'MBXY-TI2S'!$B119+(drdp!E119)*'MBXY-TI2S'!$C119+(drdp!H119)*'MBXY-TI2S'!$D119)</f>
        <v>-9.0118029701790426E-18</v>
      </c>
      <c r="I119" s="18">
        <f>Model!$W$15*((drdp!C119)*'MBXY-TI2S'!$B119+(drdp!F119)*'MBXY-TI2S'!$C119+(drdp!I119)*'MBXY-TI2S'!$D119)</f>
        <v>-2.080538650505212E-18</v>
      </c>
      <c r="J119" s="18">
        <f>Model!$W$15*((drdp!D119)*'MBXY-TI2S'!$B119+(drdp!G119)*'MBXY-TI2S'!$C119+(drdp!J119)*'MBXY-TI2S'!$D119)</f>
        <v>0</v>
      </c>
      <c r="K119" s="21">
        <f>SUM(E$3:E118)+H119</f>
        <v>-2.6671110481774507E-16</v>
      </c>
      <c r="L119" s="21">
        <f>SUM(F$3:F118)+I119</f>
        <v>3.3087286644446503</v>
      </c>
      <c r="M119" s="21">
        <f>SUM(G$3:G118)+J119</f>
        <v>0</v>
      </c>
      <c r="N119" s="21"/>
      <c r="O119" s="21"/>
      <c r="P119" s="21"/>
      <c r="Q119" s="19">
        <f t="shared" si="5"/>
        <v>7.1134813433102197E-32</v>
      </c>
      <c r="R119" s="19">
        <f t="shared" si="5"/>
        <v>10.947685374917679</v>
      </c>
      <c r="S119" s="19">
        <f t="shared" si="5"/>
        <v>0</v>
      </c>
      <c r="T119" s="19">
        <f t="shared" si="6"/>
        <v>-8.8247467763617481E-16</v>
      </c>
      <c r="U119" s="19">
        <f t="shared" si="7"/>
        <v>0</v>
      </c>
      <c r="V119" s="19">
        <f t="shared" si="8"/>
        <v>0</v>
      </c>
    </row>
    <row r="120" spans="1:22" x14ac:dyDescent="0.25">
      <c r="A120" s="26">
        <f>Wellpath!E120</f>
        <v>3390</v>
      </c>
      <c r="B120" s="22">
        <v>0</v>
      </c>
      <c r="C120" s="22">
        <v>0</v>
      </c>
      <c r="D120" s="22">
        <f>COS(Wellpath!$O120) / (Bfield * COS(Dip))</f>
        <v>-8.8084289589708937E-21</v>
      </c>
      <c r="E120" s="20">
        <f>Model!$W$15*((drdp!B120+drdp!K120)*'MBXY-TI2S'!$B120+(drdp!E120+drdp!N120)*'MBXY-TI2S'!$C120+(drdp!H120+drdp!Q120)*'MBXY-TI2S'!$D120)</f>
        <v>-1.8023605940358085E-17</v>
      </c>
      <c r="F120" s="20">
        <f>Model!$W$15*((drdp!C120+drdp!L120)*'MBXY-TI2S'!$B120+(drdp!F120+drdp!O120)*'MBXY-TI2S'!$C120+(drdp!I120+drdp!R120)*'MBXY-TI2S'!$D120)</f>
        <v>-4.161077301010424E-18</v>
      </c>
      <c r="G120" s="20">
        <f>Model!$W$15*((drdp!D120+drdp!M120)*'MBXY-TI2S'!$B120+(drdp!G120+drdp!P120)*'MBXY-TI2S'!$C120+(drdp!J120+drdp!S120)*'MBXY-TI2S'!$D120)</f>
        <v>0</v>
      </c>
      <c r="H120" s="18">
        <f>Model!$W$15*((drdp!B120)*'MBXY-TI2S'!$B120+(drdp!E120)*'MBXY-TI2S'!$C120+(drdp!H120)*'MBXY-TI2S'!$D120)</f>
        <v>-9.0118029701790426E-18</v>
      </c>
      <c r="I120" s="18">
        <f>Model!$W$15*((drdp!C120)*'MBXY-TI2S'!$B120+(drdp!F120)*'MBXY-TI2S'!$C120+(drdp!I120)*'MBXY-TI2S'!$D120)</f>
        <v>-2.080538650505212E-18</v>
      </c>
      <c r="J120" s="18">
        <f>Model!$W$15*((drdp!D120)*'MBXY-TI2S'!$B120+(drdp!G120)*'MBXY-TI2S'!$C120+(drdp!J120)*'MBXY-TI2S'!$D120)</f>
        <v>0</v>
      </c>
      <c r="K120" s="21">
        <f>SUM(E$3:E119)+H120</f>
        <v>-2.8473471075810315E-16</v>
      </c>
      <c r="L120" s="21">
        <f>SUM(F$3:F119)+I120</f>
        <v>3.3087286644446503</v>
      </c>
      <c r="M120" s="21">
        <f>SUM(G$3:G119)+J120</f>
        <v>0</v>
      </c>
      <c r="N120" s="21"/>
      <c r="O120" s="21"/>
      <c r="P120" s="21"/>
      <c r="Q120" s="19">
        <f t="shared" si="5"/>
        <v>8.107385551050066E-32</v>
      </c>
      <c r="R120" s="19">
        <f t="shared" si="5"/>
        <v>10.947685374917679</v>
      </c>
      <c r="S120" s="19">
        <f t="shared" si="5"/>
        <v>0</v>
      </c>
      <c r="T120" s="19">
        <f t="shared" si="6"/>
        <v>-9.421098992476924E-16</v>
      </c>
      <c r="U120" s="19">
        <f t="shared" si="7"/>
        <v>0</v>
      </c>
      <c r="V120" s="19">
        <f t="shared" si="8"/>
        <v>0</v>
      </c>
    </row>
    <row r="121" spans="1:22" x14ac:dyDescent="0.25">
      <c r="A121" s="26">
        <f>Wellpath!E121</f>
        <v>3420</v>
      </c>
      <c r="B121" s="22">
        <v>0</v>
      </c>
      <c r="C121" s="22">
        <v>0</v>
      </c>
      <c r="D121" s="22">
        <f>COS(Wellpath!$O121) / (Bfield * COS(Dip))</f>
        <v>-8.8084289589708937E-21</v>
      </c>
      <c r="E121" s="20">
        <f>Model!$W$15*((drdp!B121+drdp!K121)*'MBXY-TI2S'!$B121+(drdp!E121+drdp!N121)*'MBXY-TI2S'!$C121+(drdp!H121+drdp!Q121)*'MBXY-TI2S'!$D121)</f>
        <v>-1.2015737293572055E-17</v>
      </c>
      <c r="F121" s="20">
        <f>Model!$W$15*((drdp!C121+drdp!L121)*'MBXY-TI2S'!$B121+(drdp!F121+drdp!O121)*'MBXY-TI2S'!$C121+(drdp!I121+drdp!R121)*'MBXY-TI2S'!$D121)</f>
        <v>-2.7740515340069488E-18</v>
      </c>
      <c r="G121" s="20">
        <f>Model!$W$15*((drdp!D121+drdp!M121)*'MBXY-TI2S'!$B121+(drdp!G121+drdp!P121)*'MBXY-TI2S'!$C121+(drdp!J121+drdp!S121)*'MBXY-TI2S'!$D121)</f>
        <v>0</v>
      </c>
      <c r="H121" s="18">
        <f>Model!$W$15*((drdp!B121)*'MBXY-TI2S'!$B121+(drdp!E121)*'MBXY-TI2S'!$C121+(drdp!H121)*'MBXY-TI2S'!$D121)</f>
        <v>-9.0118029701790426E-18</v>
      </c>
      <c r="I121" s="18">
        <f>Model!$W$15*((drdp!C121)*'MBXY-TI2S'!$B121+(drdp!F121)*'MBXY-TI2S'!$C121+(drdp!I121)*'MBXY-TI2S'!$D121)</f>
        <v>-2.080538650505212E-18</v>
      </c>
      <c r="J121" s="18">
        <f>Model!$W$15*((drdp!D121)*'MBXY-TI2S'!$B121+(drdp!G121)*'MBXY-TI2S'!$C121+(drdp!J121)*'MBXY-TI2S'!$D121)</f>
        <v>0</v>
      </c>
      <c r="K121" s="21">
        <f>SUM(E$3:E120)+H121</f>
        <v>-3.0275831669846123E-16</v>
      </c>
      <c r="L121" s="21">
        <f>SUM(F$3:F120)+I121</f>
        <v>3.3087286644446503</v>
      </c>
      <c r="M121" s="21">
        <f>SUM(G$3:G120)+J121</f>
        <v>0</v>
      </c>
      <c r="N121" s="21"/>
      <c r="O121" s="21"/>
      <c r="P121" s="21"/>
      <c r="Q121" s="19">
        <f t="shared" si="5"/>
        <v>9.1662598330085753E-32</v>
      </c>
      <c r="R121" s="19">
        <f t="shared" si="5"/>
        <v>10.947685374917679</v>
      </c>
      <c r="S121" s="19">
        <f t="shared" si="5"/>
        <v>0</v>
      </c>
      <c r="T121" s="19">
        <f t="shared" si="6"/>
        <v>-1.0017451208592102E-15</v>
      </c>
      <c r="U121" s="19">
        <f t="shared" si="7"/>
        <v>0</v>
      </c>
      <c r="V121" s="19">
        <f t="shared" si="8"/>
        <v>0</v>
      </c>
    </row>
    <row r="122" spans="1:22" x14ac:dyDescent="0.25">
      <c r="A122" s="26">
        <f>Wellpath!E122</f>
        <v>3430</v>
      </c>
      <c r="B122" s="22">
        <v>0</v>
      </c>
      <c r="C122" s="22">
        <v>0</v>
      </c>
      <c r="D122" s="22">
        <f>COS(Wellpath!$O122) / (Bfield * COS(Dip))</f>
        <v>-8.8084289589708937E-21</v>
      </c>
      <c r="E122" s="20">
        <f>Model!$W$15*((drdp!B122+drdp!K122)*'MBXY-TI2S'!$B122+(drdp!E122+drdp!N122)*'MBXY-TI2S'!$C122+(drdp!H122+drdp!Q122)*'MBXY-TI2S'!$D122)</f>
        <v>-9.0118029701790426E-18</v>
      </c>
      <c r="F122" s="20">
        <f>Model!$W$15*((drdp!C122+drdp!L122)*'MBXY-TI2S'!$B122+(drdp!F122+drdp!O122)*'MBXY-TI2S'!$C122+(drdp!I122+drdp!R122)*'MBXY-TI2S'!$D122)</f>
        <v>-2.0805386505052116E-18</v>
      </c>
      <c r="G122" s="20">
        <f>Model!$W$15*((drdp!D122+drdp!M122)*'MBXY-TI2S'!$B122+(drdp!G122+drdp!P122)*'MBXY-TI2S'!$C122+(drdp!J122+drdp!S122)*'MBXY-TI2S'!$D122)</f>
        <v>0</v>
      </c>
      <c r="H122" s="18">
        <f>Model!$W$15*((drdp!B122)*'MBXY-TI2S'!$B122+(drdp!E122)*'MBXY-TI2S'!$C122+(drdp!H122)*'MBXY-TI2S'!$D122)</f>
        <v>-3.0039343233930137E-18</v>
      </c>
      <c r="I122" s="18">
        <f>Model!$W$15*((drdp!C122)*'MBXY-TI2S'!$B122+(drdp!F122)*'MBXY-TI2S'!$C122+(drdp!I122)*'MBXY-TI2S'!$D122)</f>
        <v>-6.9351288350173721E-19</v>
      </c>
      <c r="J122" s="18">
        <f>Model!$W$15*((drdp!D122)*'MBXY-TI2S'!$B122+(drdp!G122)*'MBXY-TI2S'!$C122+(drdp!J122)*'MBXY-TI2S'!$D122)</f>
        <v>0</v>
      </c>
      <c r="K122" s="21">
        <f>SUM(E$3:E121)+H122</f>
        <v>-3.0876618534524723E-16</v>
      </c>
      <c r="L122" s="21">
        <f>SUM(F$3:F121)+I122</f>
        <v>3.3087286644446503</v>
      </c>
      <c r="M122" s="21">
        <f>SUM(G$3:G121)+J122</f>
        <v>0</v>
      </c>
      <c r="N122" s="21"/>
      <c r="O122" s="21"/>
      <c r="P122" s="21"/>
      <c r="Q122" s="19">
        <f t="shared" si="5"/>
        <v>9.5336557212655563E-32</v>
      </c>
      <c r="R122" s="19">
        <f t="shared" si="5"/>
        <v>10.947685374917679</v>
      </c>
      <c r="S122" s="19">
        <f t="shared" si="5"/>
        <v>0</v>
      </c>
      <c r="T122" s="19">
        <f t="shared" si="6"/>
        <v>-1.0216235280630493E-15</v>
      </c>
      <c r="U122" s="19">
        <f t="shared" si="7"/>
        <v>0</v>
      </c>
      <c r="V122" s="19">
        <f t="shared" si="8"/>
        <v>0</v>
      </c>
    </row>
    <row r="123" spans="1:22" x14ac:dyDescent="0.25">
      <c r="A123" s="26">
        <f>Wellpath!E123</f>
        <v>3450</v>
      </c>
      <c r="B123" s="22">
        <v>0</v>
      </c>
      <c r="C123" s="22">
        <v>0</v>
      </c>
      <c r="D123" s="22">
        <f>COS(Wellpath!$O123) / (Bfield * COS(Dip))</f>
        <v>-4.7105688640540009E-6</v>
      </c>
      <c r="E123" s="20">
        <f>Model!$W$15*((drdp!B123+drdp!K123)*'MBXY-TI2S'!$B123+(drdp!E123+drdp!N123)*'MBXY-TI2S'!$C123+(drdp!H123+drdp!Q123)*'MBXY-TI2S'!$D123)</f>
        <v>-8.1703435660609603E-3</v>
      </c>
      <c r="F123" s="20">
        <f>Model!$W$15*((drdp!C123+drdp!L123)*'MBXY-TI2S'!$B123+(drdp!F123+drdp!O123)*'MBXY-TI2S'!$C123+(drdp!I123+drdp!R123)*'MBXY-TI2S'!$D123)</f>
        <v>-1.0553426899353121E-3</v>
      </c>
      <c r="G123" s="20">
        <f>Model!$W$15*((drdp!D123+drdp!M123)*'MBXY-TI2S'!$B123+(drdp!G123+drdp!P123)*'MBXY-TI2S'!$C123+(drdp!J123+drdp!S123)*'MBXY-TI2S'!$D123)</f>
        <v>0</v>
      </c>
      <c r="H123" s="18">
        <f>Model!$W$15*((drdp!B123)*'MBXY-TI2S'!$B123+(drdp!E123)*'MBXY-TI2S'!$C123+(drdp!H123)*'MBXY-TI2S'!$D123)</f>
        <v>-3.268137426424384E-3</v>
      </c>
      <c r="I123" s="18">
        <f>Model!$W$15*((drdp!C123)*'MBXY-TI2S'!$B123+(drdp!F123)*'MBXY-TI2S'!$C123+(drdp!I123)*'MBXY-TI2S'!$D123)</f>
        <v>-4.2213707597412489E-4</v>
      </c>
      <c r="J123" s="18">
        <f>Model!$W$15*((drdp!D123)*'MBXY-TI2S'!$B123+(drdp!G123)*'MBXY-TI2S'!$C123+(drdp!J123)*'MBXY-TI2S'!$D123)</f>
        <v>0</v>
      </c>
      <c r="K123" s="21">
        <f>SUM(E$3:E122)+H123</f>
        <v>-3.2681374264246989E-3</v>
      </c>
      <c r="L123" s="21">
        <f>SUM(F$3:F122)+I123</f>
        <v>3.3083065273686763</v>
      </c>
      <c r="M123" s="21">
        <f>SUM(G$3:G122)+J123</f>
        <v>0</v>
      </c>
      <c r="N123" s="21"/>
      <c r="O123" s="21"/>
      <c r="P123" s="21"/>
      <c r="Q123" s="19">
        <f t="shared" si="5"/>
        <v>1.0680722237997855E-5</v>
      </c>
      <c r="R123" s="19">
        <f t="shared" si="5"/>
        <v>10.94489207903019</v>
      </c>
      <c r="S123" s="19">
        <f t="shared" si="5"/>
        <v>0</v>
      </c>
      <c r="T123" s="19">
        <f t="shared" si="6"/>
        <v>-1.0812000380178698E-2</v>
      </c>
      <c r="U123" s="19">
        <f t="shared" si="7"/>
        <v>0</v>
      </c>
      <c r="V123" s="19">
        <f t="shared" si="8"/>
        <v>0</v>
      </c>
    </row>
    <row r="124" spans="1:22" x14ac:dyDescent="0.25">
      <c r="A124" s="26">
        <f>Wellpath!E124</f>
        <v>3480</v>
      </c>
      <c r="B124" s="22">
        <v>0</v>
      </c>
      <c r="C124" s="22">
        <v>0</v>
      </c>
      <c r="D124" s="22">
        <f>COS(Wellpath!$O124) / (Bfield * COS(Dip))</f>
        <v>-1.1701103658357207E-5</v>
      </c>
      <c r="E124" s="20">
        <f>Model!$W$15*((drdp!B124+drdp!K124)*'MBXY-TI2S'!$B124+(drdp!E124+drdp!N124)*'MBXY-TI2S'!$C124+(drdp!H124+drdp!Q124)*'MBXY-TI2S'!$D124)</f>
        <v>-2.4471038498917696E-2</v>
      </c>
      <c r="F124" s="20">
        <f>Model!$W$15*((drdp!C124+drdp!L124)*'MBXY-TI2S'!$B124+(drdp!F124+drdp!O124)*'MBXY-TI2S'!$C124+(drdp!I124+drdp!R124)*'MBXY-TI2S'!$D124)</f>
        <v>4.8268580271175493E-4</v>
      </c>
      <c r="G124" s="20">
        <f>Model!$W$15*((drdp!D124+drdp!M124)*'MBXY-TI2S'!$B124+(drdp!G124+drdp!P124)*'MBXY-TI2S'!$C124+(drdp!J124+drdp!S124)*'MBXY-TI2S'!$D124)</f>
        <v>0</v>
      </c>
      <c r="H124" s="18">
        <f>Model!$W$15*((drdp!B124)*'MBXY-TI2S'!$B124+(drdp!E124)*'MBXY-TI2S'!$C124+(drdp!H124)*'MBXY-TI2S'!$D124)</f>
        <v>-1.2235519249458848E-2</v>
      </c>
      <c r="I124" s="18">
        <f>Model!$W$15*((drdp!C124)*'MBXY-TI2S'!$B124+(drdp!F124)*'MBXY-TI2S'!$C124+(drdp!I124)*'MBXY-TI2S'!$D124)</f>
        <v>2.4134290135587746E-4</v>
      </c>
      <c r="J124" s="18">
        <f>Model!$W$15*((drdp!D124)*'MBXY-TI2S'!$B124+(drdp!G124)*'MBXY-TI2S'!$C124+(drdp!J124)*'MBXY-TI2S'!$D124)</f>
        <v>0</v>
      </c>
      <c r="K124" s="21">
        <f>SUM(E$3:E123)+H124</f>
        <v>-2.040586281552012E-2</v>
      </c>
      <c r="L124" s="21">
        <f>SUM(F$3:F123)+I124</f>
        <v>3.3079146646560709</v>
      </c>
      <c r="M124" s="21">
        <f>SUM(G$3:G123)+J124</f>
        <v>0</v>
      </c>
      <c r="N124" s="21"/>
      <c r="O124" s="21"/>
      <c r="P124" s="21"/>
      <c r="Q124" s="19">
        <f t="shared" si="5"/>
        <v>4.1639923724582674E-4</v>
      </c>
      <c r="R124" s="19">
        <f t="shared" si="5"/>
        <v>10.942299428646686</v>
      </c>
      <c r="S124" s="19">
        <f t="shared" si="5"/>
        <v>0</v>
      </c>
      <c r="T124" s="19">
        <f t="shared" si="6"/>
        <v>-6.7500852852419024E-2</v>
      </c>
      <c r="U124" s="19">
        <f t="shared" si="7"/>
        <v>0</v>
      </c>
      <c r="V124" s="19">
        <f t="shared" si="8"/>
        <v>0</v>
      </c>
    </row>
    <row r="125" spans="1:22" x14ac:dyDescent="0.25">
      <c r="A125" s="26">
        <f>Wellpath!E125</f>
        <v>3510</v>
      </c>
      <c r="B125" s="22">
        <v>0</v>
      </c>
      <c r="C125" s="22">
        <v>0</v>
      </c>
      <c r="D125" s="22">
        <f>COS(Wellpath!$O125) / (Bfield * COS(Dip))</f>
        <v>-1.8496947288481411E-5</v>
      </c>
      <c r="E125" s="20">
        <f>Model!$W$15*((drdp!B125+drdp!K125)*'MBXY-TI2S'!$B125+(drdp!E125+drdp!N125)*'MBXY-TI2S'!$C125+(drdp!H125+drdp!Q125)*'MBXY-TI2S'!$D125)</f>
        <v>-3.7915642009165522E-2</v>
      </c>
      <c r="F125" s="20">
        <f>Model!$W$15*((drdp!C125+drdp!L125)*'MBXY-TI2S'!$B125+(drdp!F125+drdp!O125)*'MBXY-TI2S'!$C125+(drdp!I125+drdp!R125)*'MBXY-TI2S'!$D125)</f>
        <v>6.481039377733179E-3</v>
      </c>
      <c r="G125" s="20">
        <f>Model!$W$15*((drdp!D125+drdp!M125)*'MBXY-TI2S'!$B125+(drdp!G125+drdp!P125)*'MBXY-TI2S'!$C125+(drdp!J125+drdp!S125)*'MBXY-TI2S'!$D125)</f>
        <v>0</v>
      </c>
      <c r="H125" s="18">
        <f>Model!$W$15*((drdp!B125)*'MBXY-TI2S'!$B125+(drdp!E125)*'MBXY-TI2S'!$C125+(drdp!H125)*'MBXY-TI2S'!$D125)</f>
        <v>-1.8957821004582761E-2</v>
      </c>
      <c r="I125" s="18">
        <f>Model!$W$15*((drdp!C125)*'MBXY-TI2S'!$B125+(drdp!F125)*'MBXY-TI2S'!$C125+(drdp!I125)*'MBXY-TI2S'!$D125)</f>
        <v>3.2405196888665895E-3</v>
      </c>
      <c r="J125" s="18">
        <f>Model!$W$15*((drdp!D125)*'MBXY-TI2S'!$B125+(drdp!G125)*'MBXY-TI2S'!$C125+(drdp!J125)*'MBXY-TI2S'!$D125)</f>
        <v>0</v>
      </c>
      <c r="K125" s="21">
        <f>SUM(E$3:E124)+H125</f>
        <v>-5.1599203069561728E-2</v>
      </c>
      <c r="L125" s="21">
        <f>SUM(F$3:F124)+I125</f>
        <v>3.3113965272462935</v>
      </c>
      <c r="M125" s="21">
        <f>SUM(G$3:G124)+J125</f>
        <v>0</v>
      </c>
      <c r="N125" s="21"/>
      <c r="O125" s="21"/>
      <c r="P125" s="21"/>
      <c r="Q125" s="19">
        <f t="shared" si="5"/>
        <v>2.6624777574138685E-3</v>
      </c>
      <c r="R125" s="19">
        <f t="shared" si="5"/>
        <v>10.965346960658813</v>
      </c>
      <c r="S125" s="19">
        <f t="shared" si="5"/>
        <v>0</v>
      </c>
      <c r="T125" s="19">
        <f t="shared" si="6"/>
        <v>-0.17086542185322298</v>
      </c>
      <c r="U125" s="19">
        <f t="shared" si="7"/>
        <v>0</v>
      </c>
      <c r="V125" s="19">
        <f t="shared" si="8"/>
        <v>0</v>
      </c>
    </row>
    <row r="126" spans="1:22" x14ac:dyDescent="0.25">
      <c r="A126" s="26">
        <f>Wellpath!E126</f>
        <v>3540</v>
      </c>
      <c r="B126" s="22">
        <v>0</v>
      </c>
      <c r="C126" s="22">
        <v>0</v>
      </c>
      <c r="D126" s="22">
        <f>COS(Wellpath!$O126) / (Bfield * COS(Dip))</f>
        <v>-2.4965486292075288E-5</v>
      </c>
      <c r="E126" s="20">
        <f>Model!$W$15*((drdp!B126+drdp!K126)*'MBXY-TI2S'!$B126+(drdp!E126+drdp!N126)*'MBXY-TI2S'!$C126+(drdp!H126+drdp!Q126)*'MBXY-TI2S'!$D126)</f>
        <v>-4.8878629061927178E-2</v>
      </c>
      <c r="F126" s="20">
        <f>Model!$W$15*((drdp!C126+drdp!L126)*'MBXY-TI2S'!$B126+(drdp!F126+drdp!O126)*'MBXY-TI2S'!$C126+(drdp!I126+drdp!R126)*'MBXY-TI2S'!$D126)</f>
        <v>1.625028134313965E-2</v>
      </c>
      <c r="G126" s="20">
        <f>Model!$W$15*((drdp!D126+drdp!M126)*'MBXY-TI2S'!$B126+(drdp!G126+drdp!P126)*'MBXY-TI2S'!$C126+(drdp!J126+drdp!S126)*'MBXY-TI2S'!$D126)</f>
        <v>0</v>
      </c>
      <c r="H126" s="18">
        <f>Model!$W$15*((drdp!B126)*'MBXY-TI2S'!$B126+(drdp!E126)*'MBXY-TI2S'!$C126+(drdp!H126)*'MBXY-TI2S'!$D126)</f>
        <v>-2.4439314530963589E-2</v>
      </c>
      <c r="I126" s="18">
        <f>Model!$W$15*((drdp!C126)*'MBXY-TI2S'!$B126+(drdp!F126)*'MBXY-TI2S'!$C126+(drdp!I126)*'MBXY-TI2S'!$D126)</f>
        <v>8.1251406715698252E-3</v>
      </c>
      <c r="J126" s="18">
        <f>Model!$W$15*((drdp!D126)*'MBXY-TI2S'!$B126+(drdp!G126)*'MBXY-TI2S'!$C126+(drdp!J126)*'MBXY-TI2S'!$D126)</f>
        <v>0</v>
      </c>
      <c r="K126" s="21">
        <f>SUM(E$3:E125)+H126</f>
        <v>-9.4996338605108088E-2</v>
      </c>
      <c r="L126" s="21">
        <f>SUM(F$3:F125)+I126</f>
        <v>3.3227621876067297</v>
      </c>
      <c r="M126" s="21">
        <f>SUM(G$3:G125)+J126</f>
        <v>0</v>
      </c>
      <c r="N126" s="21"/>
      <c r="O126" s="21"/>
      <c r="P126" s="21"/>
      <c r="Q126" s="19">
        <f t="shared" si="5"/>
        <v>9.024304348376349E-3</v>
      </c>
      <c r="R126" s="19">
        <f t="shared" si="5"/>
        <v>11.04074855538906</v>
      </c>
      <c r="S126" s="19">
        <f t="shared" si="5"/>
        <v>0</v>
      </c>
      <c r="T126" s="19">
        <f t="shared" si="6"/>
        <v>-0.31565024187813856</v>
      </c>
      <c r="U126" s="19">
        <f t="shared" si="7"/>
        <v>0</v>
      </c>
      <c r="V126" s="19">
        <f t="shared" si="8"/>
        <v>0</v>
      </c>
    </row>
    <row r="127" spans="1:22" x14ac:dyDescent="0.25">
      <c r="A127" s="26">
        <f>Wellpath!E127</f>
        <v>3570</v>
      </c>
      <c r="B127" s="22">
        <v>0</v>
      </c>
      <c r="C127" s="22">
        <v>0</v>
      </c>
      <c r="D127" s="22">
        <f>COS(Wellpath!$O127) / (Bfield * COS(Dip))</f>
        <v>-3.0956738760484793E-5</v>
      </c>
      <c r="E127" s="20">
        <f>Model!$W$15*((drdp!B127+drdp!K127)*'MBXY-TI2S'!$B127+(drdp!E127+drdp!N127)*'MBXY-TI2S'!$C127+(drdp!H127+drdp!Q127)*'MBXY-TI2S'!$D127)</f>
        <v>-5.6270455714037854E-2</v>
      </c>
      <c r="F127" s="20">
        <f>Model!$W$15*((drdp!C127+drdp!L127)*'MBXY-TI2S'!$B127+(drdp!F127+drdp!O127)*'MBXY-TI2S'!$C127+(drdp!I127+drdp!R127)*'MBXY-TI2S'!$D127)</f>
        <v>2.8956341181710053E-2</v>
      </c>
      <c r="G127" s="20">
        <f>Model!$W$15*((drdp!D127+drdp!M127)*'MBXY-TI2S'!$B127+(drdp!G127+drdp!P127)*'MBXY-TI2S'!$C127+(drdp!J127+drdp!S127)*'MBXY-TI2S'!$D127)</f>
        <v>0</v>
      </c>
      <c r="H127" s="18">
        <f>Model!$W$15*((drdp!B127)*'MBXY-TI2S'!$B127+(drdp!E127)*'MBXY-TI2S'!$C127+(drdp!H127)*'MBXY-TI2S'!$D127)</f>
        <v>-2.8135227857018927E-2</v>
      </c>
      <c r="I127" s="18">
        <f>Model!$W$15*((drdp!C127)*'MBXY-TI2S'!$B127+(drdp!F127)*'MBXY-TI2S'!$C127+(drdp!I127)*'MBXY-TI2S'!$D127)</f>
        <v>1.4478170590855027E-2</v>
      </c>
      <c r="J127" s="18">
        <f>Model!$W$15*((drdp!D127)*'MBXY-TI2S'!$B127+(drdp!G127)*'MBXY-TI2S'!$C127+(drdp!J127)*'MBXY-TI2S'!$D127)</f>
        <v>0</v>
      </c>
      <c r="K127" s="21">
        <f>SUM(E$3:E126)+H127</f>
        <v>-0.1475708809930906</v>
      </c>
      <c r="L127" s="21">
        <f>SUM(F$3:F126)+I127</f>
        <v>3.345365498869155</v>
      </c>
      <c r="M127" s="21">
        <f>SUM(G$3:G126)+J127</f>
        <v>0</v>
      </c>
      <c r="N127" s="21"/>
      <c r="O127" s="21"/>
      <c r="P127" s="21"/>
      <c r="Q127" s="19">
        <f t="shared" si="5"/>
        <v>2.1777164917076909E-2</v>
      </c>
      <c r="R127" s="19">
        <f t="shared" si="5"/>
        <v>11.19147032102407</v>
      </c>
      <c r="S127" s="19">
        <f t="shared" si="5"/>
        <v>0</v>
      </c>
      <c r="T127" s="19">
        <f t="shared" si="6"/>
        <v>-0.49367853391201122</v>
      </c>
      <c r="U127" s="19">
        <f t="shared" si="7"/>
        <v>0</v>
      </c>
      <c r="V127" s="19">
        <f t="shared" si="8"/>
        <v>0</v>
      </c>
    </row>
    <row r="128" spans="1:22" x14ac:dyDescent="0.25">
      <c r="A128" s="26">
        <f>Wellpath!E128</f>
        <v>3600</v>
      </c>
      <c r="B128" s="22">
        <v>0</v>
      </c>
      <c r="C128" s="22">
        <v>0</v>
      </c>
      <c r="D128" s="22">
        <f>COS(Wellpath!$O128) / (Bfield * COS(Dip))</f>
        <v>-3.6311013684451872E-5</v>
      </c>
      <c r="E128" s="20">
        <f>Model!$W$15*((drdp!B128+drdp!K128)*'MBXY-TI2S'!$B128+(drdp!E128+drdp!N128)*'MBXY-TI2S'!$C128+(drdp!H128+drdp!Q128)*'MBXY-TI2S'!$D128)</f>
        <v>-5.9283158696307417E-2</v>
      </c>
      <c r="F128" s="20">
        <f>Model!$W$15*((drdp!C128+drdp!L128)*'MBXY-TI2S'!$B128+(drdp!F128+drdp!O128)*'MBXY-TI2S'!$C128+(drdp!I128+drdp!R128)*'MBXY-TI2S'!$D128)</f>
        <v>4.3468210385556739E-2</v>
      </c>
      <c r="G128" s="20">
        <f>Model!$W$15*((drdp!D128+drdp!M128)*'MBXY-TI2S'!$B128+(drdp!G128+drdp!P128)*'MBXY-TI2S'!$C128+(drdp!J128+drdp!S128)*'MBXY-TI2S'!$D128)</f>
        <v>0</v>
      </c>
      <c r="H128" s="18">
        <f>Model!$W$15*((drdp!B128)*'MBXY-TI2S'!$B128+(drdp!E128)*'MBXY-TI2S'!$C128+(drdp!H128)*'MBXY-TI2S'!$D128)</f>
        <v>-2.9641579348153708E-2</v>
      </c>
      <c r="I128" s="18">
        <f>Model!$W$15*((drdp!C128)*'MBXY-TI2S'!$B128+(drdp!F128)*'MBXY-TI2S'!$C128+(drdp!I128)*'MBXY-TI2S'!$D128)</f>
        <v>2.173410519277837E-2</v>
      </c>
      <c r="J128" s="18">
        <f>Model!$W$15*((drdp!D128)*'MBXY-TI2S'!$B128+(drdp!G128)*'MBXY-TI2S'!$C128+(drdp!J128)*'MBXY-TI2S'!$D128)</f>
        <v>0</v>
      </c>
      <c r="K128" s="21">
        <f>SUM(E$3:E127)+H128</f>
        <v>-0.20534768819826321</v>
      </c>
      <c r="L128" s="21">
        <f>SUM(F$3:F127)+I128</f>
        <v>3.3815777746527882</v>
      </c>
      <c r="M128" s="21">
        <f>SUM(G$3:G127)+J128</f>
        <v>0</v>
      </c>
      <c r="N128" s="21"/>
      <c r="O128" s="21"/>
      <c r="P128" s="21"/>
      <c r="Q128" s="19">
        <f t="shared" si="5"/>
        <v>4.2167673048371129E-2</v>
      </c>
      <c r="R128" s="19">
        <f t="shared" si="5"/>
        <v>11.435068246025704</v>
      </c>
      <c r="S128" s="19">
        <f t="shared" si="5"/>
        <v>0</v>
      </c>
      <c r="T128" s="19">
        <f t="shared" si="6"/>
        <v>-0.69439917848757748</v>
      </c>
      <c r="U128" s="19">
        <f t="shared" si="7"/>
        <v>0</v>
      </c>
      <c r="V128" s="19">
        <f t="shared" si="8"/>
        <v>0</v>
      </c>
    </row>
    <row r="129" spans="1:22" x14ac:dyDescent="0.25">
      <c r="A129" s="26">
        <f>Wellpath!E129</f>
        <v>3630</v>
      </c>
      <c r="B129" s="22">
        <v>0</v>
      </c>
      <c r="C129" s="22">
        <v>0</v>
      </c>
      <c r="D129" s="22">
        <f>COS(Wellpath!$O129) / (Bfield * COS(Dip))</f>
        <v>-4.0837455518373024E-5</v>
      </c>
      <c r="E129" s="20">
        <f>Model!$W$15*((drdp!B129+drdp!K129)*'MBXY-TI2S'!$B129+(drdp!E129+drdp!N129)*'MBXY-TI2S'!$C129+(drdp!H129+drdp!Q129)*'MBXY-TI2S'!$D129)</f>
        <v>-5.7482881200611909E-2</v>
      </c>
      <c r="F129" s="20">
        <f>Model!$W$15*((drdp!C129+drdp!L129)*'MBXY-TI2S'!$B129+(drdp!F129+drdp!O129)*'MBXY-TI2S'!$C129+(drdp!I129+drdp!R129)*'MBXY-TI2S'!$D129)</f>
        <v>5.8352230278776993E-2</v>
      </c>
      <c r="G129" s="20">
        <f>Model!$W$15*((drdp!D129+drdp!M129)*'MBXY-TI2S'!$B129+(drdp!G129+drdp!P129)*'MBXY-TI2S'!$C129+(drdp!J129+drdp!S129)*'MBXY-TI2S'!$D129)</f>
        <v>0</v>
      </c>
      <c r="H129" s="18">
        <f>Model!$W$15*((drdp!B129)*'MBXY-TI2S'!$B129+(drdp!E129)*'MBXY-TI2S'!$C129+(drdp!H129)*'MBXY-TI2S'!$D129)</f>
        <v>-2.8741440600305954E-2</v>
      </c>
      <c r="I129" s="18">
        <f>Model!$W$15*((drdp!C129)*'MBXY-TI2S'!$B129+(drdp!F129)*'MBXY-TI2S'!$C129+(drdp!I129)*'MBXY-TI2S'!$D129)</f>
        <v>2.9176115139388496E-2</v>
      </c>
      <c r="J129" s="18">
        <f>Model!$W$15*((drdp!D129)*'MBXY-TI2S'!$B129+(drdp!G129)*'MBXY-TI2S'!$C129+(drdp!J129)*'MBXY-TI2S'!$D129)</f>
        <v>0</v>
      </c>
      <c r="K129" s="21">
        <f>SUM(E$3:E128)+H129</f>
        <v>-0.26373070814672289</v>
      </c>
      <c r="L129" s="21">
        <f>SUM(F$3:F128)+I129</f>
        <v>3.4324879949849549</v>
      </c>
      <c r="M129" s="21">
        <f>SUM(G$3:G128)+J129</f>
        <v>0</v>
      </c>
      <c r="N129" s="21"/>
      <c r="O129" s="21"/>
      <c r="P129" s="21"/>
      <c r="Q129" s="19">
        <f t="shared" si="5"/>
        <v>6.9553886419571928E-2</v>
      </c>
      <c r="R129" s="19">
        <f t="shared" si="5"/>
        <v>11.781973835715837</v>
      </c>
      <c r="S129" s="19">
        <f t="shared" si="5"/>
        <v>0</v>
      </c>
      <c r="T129" s="19">
        <f t="shared" si="6"/>
        <v>-0.90525248962250715</v>
      </c>
      <c r="U129" s="19">
        <f t="shared" si="7"/>
        <v>0</v>
      </c>
      <c r="V129" s="19">
        <f t="shared" si="8"/>
        <v>0</v>
      </c>
    </row>
    <row r="130" spans="1:22" x14ac:dyDescent="0.25">
      <c r="A130" s="26">
        <f>Wellpath!E130</f>
        <v>3660</v>
      </c>
      <c r="B130" s="22">
        <v>0</v>
      </c>
      <c r="C130" s="22">
        <v>0</v>
      </c>
      <c r="D130" s="22">
        <f>COS(Wellpath!$O130) / (Bfield * COS(Dip))</f>
        <v>-4.4371781975807707E-5</v>
      </c>
      <c r="E130" s="20">
        <f>Model!$W$15*((drdp!B130+drdp!K130)*'MBXY-TI2S'!$B130+(drdp!E130+drdp!N130)*'MBXY-TI2S'!$C130+(drdp!H130+drdp!Q130)*'MBXY-TI2S'!$D130)</f>
        <v>-5.0926108437653009E-2</v>
      </c>
      <c r="F130" s="20">
        <f>Model!$W$15*((drdp!C130+drdp!L130)*'MBXY-TI2S'!$B130+(drdp!F130+drdp!O130)*'MBXY-TI2S'!$C130+(drdp!I130+drdp!R130)*'MBXY-TI2S'!$D130)</f>
        <v>7.2138887498578386E-2</v>
      </c>
      <c r="G130" s="20">
        <f>Model!$W$15*((drdp!D130+drdp!M130)*'MBXY-TI2S'!$B130+(drdp!G130+drdp!P130)*'MBXY-TI2S'!$C130+(drdp!J130+drdp!S130)*'MBXY-TI2S'!$D130)</f>
        <v>0</v>
      </c>
      <c r="H130" s="18">
        <f>Model!$W$15*((drdp!B130)*'MBXY-TI2S'!$B130+(drdp!E130)*'MBXY-TI2S'!$C130+(drdp!H130)*'MBXY-TI2S'!$D130)</f>
        <v>-2.5463054218826504E-2</v>
      </c>
      <c r="I130" s="18">
        <f>Model!$W$15*((drdp!C130)*'MBXY-TI2S'!$B130+(drdp!F130)*'MBXY-TI2S'!$C130+(drdp!I130)*'MBXY-TI2S'!$D130)</f>
        <v>3.6069443749289193E-2</v>
      </c>
      <c r="J130" s="18">
        <f>Model!$W$15*((drdp!D130)*'MBXY-TI2S'!$B130+(drdp!G130)*'MBXY-TI2S'!$C130+(drdp!J130)*'MBXY-TI2S'!$D130)</f>
        <v>0</v>
      </c>
      <c r="K130" s="21">
        <f>SUM(E$3:E129)+H130</f>
        <v>-0.31793520296585531</v>
      </c>
      <c r="L130" s="21">
        <f>SUM(F$3:F129)+I130</f>
        <v>3.4977335538736329</v>
      </c>
      <c r="M130" s="21">
        <f>SUM(G$3:G129)+J130</f>
        <v>0</v>
      </c>
      <c r="N130" s="21"/>
      <c r="O130" s="21"/>
      <c r="P130" s="21"/>
      <c r="Q130" s="19">
        <f t="shared" si="5"/>
        <v>0.10108279328493962</v>
      </c>
      <c r="R130" s="19">
        <f t="shared" si="5"/>
        <v>12.234140013893475</v>
      </c>
      <c r="S130" s="19">
        <f t="shared" si="5"/>
        <v>0</v>
      </c>
      <c r="T130" s="19">
        <f t="shared" si="6"/>
        <v>-1.1120526273712958</v>
      </c>
      <c r="U130" s="19">
        <f t="shared" si="7"/>
        <v>0</v>
      </c>
      <c r="V130" s="19">
        <f t="shared" si="8"/>
        <v>0</v>
      </c>
    </row>
    <row r="131" spans="1:22" x14ac:dyDescent="0.25">
      <c r="A131" s="26">
        <f>Wellpath!E131</f>
        <v>3690</v>
      </c>
      <c r="B131" s="22">
        <v>0</v>
      </c>
      <c r="C131" s="22">
        <v>0</v>
      </c>
      <c r="D131" s="22">
        <f>COS(Wellpath!$O131) / (Bfield * COS(Dip))</f>
        <v>-4.6749347022427296E-5</v>
      </c>
      <c r="E131" s="20">
        <f>Model!$W$15*((drdp!B131+drdp!K131)*'MBXY-TI2S'!$B131+(drdp!E131+drdp!N131)*'MBXY-TI2S'!$C131+(drdp!H131+drdp!Q131)*'MBXY-TI2S'!$D131)</f>
        <v>-4.0194716530676161E-2</v>
      </c>
      <c r="F131" s="20">
        <f>Model!$W$15*((drdp!C131+drdp!L131)*'MBXY-TI2S'!$B131+(drdp!F131+drdp!O131)*'MBXY-TI2S'!$C131+(drdp!I131+drdp!R131)*'MBXY-TI2S'!$D131)</f>
        <v>8.3332272115355516E-2</v>
      </c>
      <c r="G131" s="20">
        <f>Model!$W$15*((drdp!D131+drdp!M131)*'MBXY-TI2S'!$B131+(drdp!G131+drdp!P131)*'MBXY-TI2S'!$C131+(drdp!J131+drdp!S131)*'MBXY-TI2S'!$D131)</f>
        <v>0</v>
      </c>
      <c r="H131" s="18">
        <f>Model!$W$15*((drdp!B131)*'MBXY-TI2S'!$B131+(drdp!E131)*'MBXY-TI2S'!$C131+(drdp!H131)*'MBXY-TI2S'!$D131)</f>
        <v>-2.0097358265338081E-2</v>
      </c>
      <c r="I131" s="18">
        <f>Model!$W$15*((drdp!C131)*'MBXY-TI2S'!$B131+(drdp!F131)*'MBXY-TI2S'!$C131+(drdp!I131)*'MBXY-TI2S'!$D131)</f>
        <v>4.1666136057677758E-2</v>
      </c>
      <c r="J131" s="18">
        <f>Model!$W$15*((drdp!D131)*'MBXY-TI2S'!$B131+(drdp!G131)*'MBXY-TI2S'!$C131+(drdp!J131)*'MBXY-TI2S'!$D131)</f>
        <v>0</v>
      </c>
      <c r="K131" s="21">
        <f>SUM(E$3:E130)+H131</f>
        <v>-0.3634956154500199</v>
      </c>
      <c r="L131" s="21">
        <f>SUM(F$3:F130)+I131</f>
        <v>3.5754691336805999</v>
      </c>
      <c r="M131" s="21">
        <f>SUM(G$3:G130)+J131</f>
        <v>0</v>
      </c>
      <c r="N131" s="21"/>
      <c r="O131" s="21"/>
      <c r="P131" s="21"/>
      <c r="Q131" s="19">
        <f t="shared" si="5"/>
        <v>0.13212906245138875</v>
      </c>
      <c r="R131" s="19">
        <f t="shared" si="5"/>
        <v>12.7839795259027</v>
      </c>
      <c r="S131" s="19">
        <f t="shared" si="5"/>
        <v>0</v>
      </c>
      <c r="T131" s="19">
        <f t="shared" si="6"/>
        <v>-1.2996673532697791</v>
      </c>
      <c r="U131" s="19">
        <f t="shared" si="7"/>
        <v>0</v>
      </c>
      <c r="V131" s="19">
        <f t="shared" si="8"/>
        <v>0</v>
      </c>
    </row>
    <row r="132" spans="1:22" x14ac:dyDescent="0.25">
      <c r="A132" s="26">
        <f>Wellpath!E132</f>
        <v>3720</v>
      </c>
      <c r="B132" s="22">
        <v>0</v>
      </c>
      <c r="C132" s="22">
        <v>0</v>
      </c>
      <c r="D132" s="22">
        <f>COS(Wellpath!$O132) / (Bfield * COS(Dip))</f>
        <v>-4.7856949850429346E-5</v>
      </c>
      <c r="E132" s="20">
        <f>Model!$W$15*((drdp!B132+drdp!K132)*'MBXY-TI2S'!$B132+(drdp!E132+drdp!N132)*'MBXY-TI2S'!$C132+(drdp!H132+drdp!Q132)*'MBXY-TI2S'!$D132)</f>
        <v>-1.755783398999498E-2</v>
      </c>
      <c r="F132" s="20">
        <f>Model!$W$15*((drdp!C132+drdp!L132)*'MBXY-TI2S'!$B132+(drdp!F132+drdp!O132)*'MBXY-TI2S'!$C132+(drdp!I132+drdp!R132)*'MBXY-TI2S'!$D132)</f>
        <v>6.04738548541695E-2</v>
      </c>
      <c r="G132" s="20">
        <f>Model!$W$15*((drdp!D132+drdp!M132)*'MBXY-TI2S'!$B132+(drdp!G132+drdp!P132)*'MBXY-TI2S'!$C132+(drdp!J132+drdp!S132)*'MBXY-TI2S'!$D132)</f>
        <v>0</v>
      </c>
      <c r="H132" s="18">
        <f>Model!$W$15*((drdp!B132)*'MBXY-TI2S'!$B132+(drdp!E132)*'MBXY-TI2S'!$C132+(drdp!H132)*'MBXY-TI2S'!$D132)</f>
        <v>-1.3168375492496234E-2</v>
      </c>
      <c r="I132" s="18">
        <f>Model!$W$15*((drdp!C132)*'MBXY-TI2S'!$B132+(drdp!F132)*'MBXY-TI2S'!$C132+(drdp!I132)*'MBXY-TI2S'!$D132)</f>
        <v>4.5355391140627123E-2</v>
      </c>
      <c r="J132" s="18">
        <f>Model!$W$15*((drdp!D132)*'MBXY-TI2S'!$B132+(drdp!G132)*'MBXY-TI2S'!$C132+(drdp!J132)*'MBXY-TI2S'!$D132)</f>
        <v>0</v>
      </c>
      <c r="K132" s="21">
        <f>SUM(E$3:E131)+H132</f>
        <v>-0.39676134920785416</v>
      </c>
      <c r="L132" s="21">
        <f>SUM(F$3:F131)+I132</f>
        <v>3.662490660878905</v>
      </c>
      <c r="M132" s="21">
        <f>SUM(G$3:G131)+J132</f>
        <v>0</v>
      </c>
      <c r="N132" s="21"/>
      <c r="O132" s="21"/>
      <c r="P132" s="21"/>
      <c r="Q132" s="19">
        <f t="shared" ref="Q132:S133" si="9">K132^2</f>
        <v>0.15741956822523681</v>
      </c>
      <c r="R132" s="19">
        <f t="shared" si="9"/>
        <v>13.413837841025199</v>
      </c>
      <c r="S132" s="19">
        <f t="shared" si="9"/>
        <v>0</v>
      </c>
      <c r="T132" s="19">
        <f t="shared" ref="T132:T133" si="10">K132*L132</f>
        <v>-1.4531347360714797</v>
      </c>
      <c r="U132" s="19">
        <f t="shared" ref="U132:U133" si="11">K132*M132</f>
        <v>0</v>
      </c>
      <c r="V132" s="19">
        <f t="shared" ref="V132:V133" si="12">L132*M132</f>
        <v>0</v>
      </c>
    </row>
    <row r="133" spans="1:22" x14ac:dyDescent="0.25">
      <c r="A133" s="26">
        <f>Wellpath!E133</f>
        <v>3730</v>
      </c>
      <c r="B133" s="22">
        <v>0</v>
      </c>
      <c r="C133" s="22">
        <v>0</v>
      </c>
      <c r="D133" s="22">
        <f>COS(Wellpath!$O133) / (Bfield * COS(Dip))</f>
        <v>-4.7931219674804699E-5</v>
      </c>
      <c r="E133" s="20">
        <f>Model!$W$15*((drdp!B133+drdp!K133)*'MBXY-TI2S'!$B133+(drdp!E133+drdp!N133)*'MBXY-TI2S'!$C133+(drdp!H133+drdp!Q133)*'MBXY-TI2S'!$D133)</f>
        <v>-1.0638530154211352E-2</v>
      </c>
      <c r="F133" s="20">
        <f>Model!$W$15*((drdp!C133+drdp!L133)*'MBXY-TI2S'!$B133+(drdp!F133+drdp!O133)*'MBXY-TI2S'!$C133+(drdp!I133+drdp!R133)*'MBXY-TI2S'!$D133)</f>
        <v>4.6080536700810977E-2</v>
      </c>
      <c r="G133" s="20">
        <f>Model!$W$15*((drdp!D133+drdp!M133)*'MBXY-TI2S'!$B133+(drdp!G133+drdp!P133)*'MBXY-TI2S'!$C133+(drdp!J133+drdp!S133)*'MBXY-TI2S'!$D133)</f>
        <v>0</v>
      </c>
      <c r="H133" s="18">
        <f>Model!$W$15*((drdp!B133)*'MBXY-TI2S'!$B133+(drdp!E133)*'MBXY-TI2S'!$C133+(drdp!H133)*'MBXY-TI2S'!$D133)</f>
        <v>-3.5461767180704506E-3</v>
      </c>
      <c r="I133" s="18">
        <f>Model!$W$15*((drdp!C133)*'MBXY-TI2S'!$B133+(drdp!F133)*'MBXY-TI2S'!$C133+(drdp!I133)*'MBXY-TI2S'!$D133)</f>
        <v>1.5360178900270326E-2</v>
      </c>
      <c r="J133" s="18">
        <f>Model!$W$15*((drdp!D133)*'MBXY-TI2S'!$B133+(drdp!G133)*'MBXY-TI2S'!$C133+(drdp!J133)*'MBXY-TI2S'!$D133)</f>
        <v>0</v>
      </c>
      <c r="K133" s="21">
        <f>SUM(E$3:E132)+H133</f>
        <v>-0.40469698442342339</v>
      </c>
      <c r="L133" s="21">
        <f>SUM(F$3:F132)+I133</f>
        <v>3.6929693034927178</v>
      </c>
      <c r="M133" s="21">
        <f>SUM(G$3:G132)+J133</f>
        <v>0</v>
      </c>
      <c r="N133" s="21"/>
      <c r="O133" s="21"/>
      <c r="P133" s="21"/>
      <c r="Q133" s="19">
        <f t="shared" si="9"/>
        <v>0.16377964920141258</v>
      </c>
      <c r="R133" s="19">
        <f t="shared" si="9"/>
        <v>13.638022276539489</v>
      </c>
      <c r="S133" s="19">
        <f t="shared" si="9"/>
        <v>0</v>
      </c>
      <c r="T133" s="19">
        <f t="shared" si="10"/>
        <v>-1.4945335406917732</v>
      </c>
      <c r="U133" s="19">
        <f t="shared" si="11"/>
        <v>0</v>
      </c>
      <c r="V133" s="19">
        <f t="shared" si="12"/>
        <v>0</v>
      </c>
    </row>
    <row r="134" spans="1:22" x14ac:dyDescent="0.25">
      <c r="A134" s="26">
        <f>Wellpath!E134</f>
        <v>3750</v>
      </c>
      <c r="B134" s="22">
        <v>0</v>
      </c>
      <c r="C134" s="22">
        <v>0</v>
      </c>
      <c r="D134" s="22">
        <f>COS(Wellpath!$O134) / (Bfield * COS(Dip))</f>
        <v>-4.7931219674804699E-5</v>
      </c>
      <c r="E134" s="20">
        <f>Model!$W$15*((drdp!B134+drdp!K134)*'MBXY-TI2S'!$B134+(drdp!E134+drdp!N134)*'MBXY-TI2S'!$C134+(drdp!H134+drdp!Q134)*'MBXY-TI2S'!$D134)</f>
        <v>-1.7730883590352256E-2</v>
      </c>
      <c r="F134" s="20">
        <f>Model!$W$15*((drdp!C134+drdp!L134)*'MBXY-TI2S'!$B134+(drdp!F134+drdp!O134)*'MBXY-TI2S'!$C134+(drdp!I134+drdp!R134)*'MBXY-TI2S'!$D134)</f>
        <v>7.6800894501351635E-2</v>
      </c>
      <c r="G134" s="20">
        <f>Model!$W$15*((drdp!D134+drdp!M134)*'MBXY-TI2S'!$B134+(drdp!G134+drdp!P134)*'MBXY-TI2S'!$C134+(drdp!J134+drdp!S134)*'MBXY-TI2S'!$D134)</f>
        <v>0</v>
      </c>
      <c r="H134" s="18">
        <f>Model!$W$15*((drdp!B134)*'MBXY-TI2S'!$B134+(drdp!E134)*'MBXY-TI2S'!$C134+(drdp!H134)*'MBXY-TI2S'!$D134)</f>
        <v>-7.0923534361409012E-3</v>
      </c>
      <c r="I134" s="18">
        <f>Model!$W$15*((drdp!C134)*'MBXY-TI2S'!$B134+(drdp!F134)*'MBXY-TI2S'!$C134+(drdp!I134)*'MBXY-TI2S'!$D134)</f>
        <v>3.0720357800540651E-2</v>
      </c>
      <c r="J134" s="18">
        <f>Model!$W$15*((drdp!D134)*'MBXY-TI2S'!$B134+(drdp!G134)*'MBXY-TI2S'!$C134+(drdp!J134)*'MBXY-TI2S'!$D134)</f>
        <v>0</v>
      </c>
      <c r="K134" s="21">
        <f>SUM(E$3:E133)+H134</f>
        <v>-0.41888169129570518</v>
      </c>
      <c r="L134" s="21">
        <f>SUM(F$3:F133)+I134</f>
        <v>3.754410019093799</v>
      </c>
      <c r="M134" s="21">
        <f>SUM(G$3:G133)+J134</f>
        <v>0</v>
      </c>
      <c r="N134" s="21"/>
      <c r="O134" s="21"/>
      <c r="P134" s="21"/>
      <c r="Q134" s="19">
        <f t="shared" ref="Q134:Q197" si="13">K134^2</f>
        <v>0.17546187130275046</v>
      </c>
      <c r="R134" s="19">
        <f t="shared" ref="R134:R197" si="14">L134^2</f>
        <v>14.095594591471901</v>
      </c>
      <c r="S134" s="19">
        <f t="shared" ref="S134:S197" si="15">M134^2</f>
        <v>0</v>
      </c>
      <c r="T134" s="19">
        <f t="shared" ref="T134:T197" si="16">K134*L134</f>
        <v>-1.5726536186155513</v>
      </c>
      <c r="U134" s="19">
        <f t="shared" ref="U134:U197" si="17">K134*M134</f>
        <v>0</v>
      </c>
      <c r="V134" s="19">
        <f t="shared" ref="V134:V197" si="18">L134*M134</f>
        <v>0</v>
      </c>
    </row>
    <row r="135" spans="1:22" x14ac:dyDescent="0.25">
      <c r="A135" s="26">
        <f>Wellpath!E135</f>
        <v>3780</v>
      </c>
      <c r="B135" s="22">
        <v>0</v>
      </c>
      <c r="C135" s="22">
        <v>0</v>
      </c>
      <c r="D135" s="22">
        <f>COS(Wellpath!$O135) / (Bfield * COS(Dip))</f>
        <v>-4.7931219674804699E-5</v>
      </c>
      <c r="E135" s="20">
        <f>Model!$W$15*((drdp!B135+drdp!K135)*'MBXY-TI2S'!$B135+(drdp!E135+drdp!N135)*'MBXY-TI2S'!$C135+(drdp!H135+drdp!Q135)*'MBXY-TI2S'!$D135)</f>
        <v>-2.1277060308422704E-2</v>
      </c>
      <c r="F135" s="20">
        <f>Model!$W$15*((drdp!C135+drdp!L135)*'MBXY-TI2S'!$B135+(drdp!F135+drdp!O135)*'MBXY-TI2S'!$C135+(drdp!I135+drdp!R135)*'MBXY-TI2S'!$D135)</f>
        <v>9.2161073401621954E-2</v>
      </c>
      <c r="G135" s="20">
        <f>Model!$W$15*((drdp!D135+drdp!M135)*'MBXY-TI2S'!$B135+(drdp!G135+drdp!P135)*'MBXY-TI2S'!$C135+(drdp!J135+drdp!S135)*'MBXY-TI2S'!$D135)</f>
        <v>0</v>
      </c>
      <c r="H135" s="18">
        <f>Model!$W$15*((drdp!B135)*'MBXY-TI2S'!$B135+(drdp!E135)*'MBXY-TI2S'!$C135+(drdp!H135)*'MBXY-TI2S'!$D135)</f>
        <v>-1.0638530154211352E-2</v>
      </c>
      <c r="I135" s="18">
        <f>Model!$W$15*((drdp!C135)*'MBXY-TI2S'!$B135+(drdp!F135)*'MBXY-TI2S'!$C135+(drdp!I135)*'MBXY-TI2S'!$D135)</f>
        <v>4.6080536700810977E-2</v>
      </c>
      <c r="J135" s="18">
        <f>Model!$W$15*((drdp!D135)*'MBXY-TI2S'!$B135+(drdp!G135)*'MBXY-TI2S'!$C135+(drdp!J135)*'MBXY-TI2S'!$D135)</f>
        <v>0</v>
      </c>
      <c r="K135" s="21">
        <f>SUM(E$3:E134)+H135</f>
        <v>-0.44015875160412787</v>
      </c>
      <c r="L135" s="21">
        <f>SUM(F$3:F134)+I135</f>
        <v>3.8465710924954206</v>
      </c>
      <c r="M135" s="21">
        <f>SUM(G$3:G134)+J135</f>
        <v>0</v>
      </c>
      <c r="N135" s="21"/>
      <c r="O135" s="21"/>
      <c r="P135" s="21"/>
      <c r="Q135" s="19">
        <f t="shared" si="13"/>
        <v>0.19373972661370434</v>
      </c>
      <c r="R135" s="19">
        <f t="shared" si="14"/>
        <v>14.796109169621413</v>
      </c>
      <c r="S135" s="19">
        <f t="shared" si="15"/>
        <v>0</v>
      </c>
      <c r="T135" s="19">
        <f t="shared" si="16"/>
        <v>-1.6931019300293106</v>
      </c>
      <c r="U135" s="19">
        <f t="shared" si="17"/>
        <v>0</v>
      </c>
      <c r="V135" s="19">
        <f t="shared" si="18"/>
        <v>0</v>
      </c>
    </row>
    <row r="136" spans="1:22" x14ac:dyDescent="0.25">
      <c r="A136" s="26">
        <f>Wellpath!E136</f>
        <v>3810</v>
      </c>
      <c r="B136" s="22">
        <v>0</v>
      </c>
      <c r="C136" s="22">
        <v>0</v>
      </c>
      <c r="D136" s="22">
        <f>COS(Wellpath!$O136) / (Bfield * COS(Dip))</f>
        <v>-4.7931219674804699E-5</v>
      </c>
      <c r="E136" s="20">
        <f>Model!$W$15*((drdp!B136+drdp!K136)*'MBXY-TI2S'!$B136+(drdp!E136+drdp!N136)*'MBXY-TI2S'!$C136+(drdp!H136+drdp!Q136)*'MBXY-TI2S'!$D136)</f>
        <v>-2.1277060308422704E-2</v>
      </c>
      <c r="F136" s="20">
        <f>Model!$W$15*((drdp!C136+drdp!L136)*'MBXY-TI2S'!$B136+(drdp!F136+drdp!O136)*'MBXY-TI2S'!$C136+(drdp!I136+drdp!R136)*'MBXY-TI2S'!$D136)</f>
        <v>9.2161073401621954E-2</v>
      </c>
      <c r="G136" s="20">
        <f>Model!$W$15*((drdp!D136+drdp!M136)*'MBXY-TI2S'!$B136+(drdp!G136+drdp!P136)*'MBXY-TI2S'!$C136+(drdp!J136+drdp!S136)*'MBXY-TI2S'!$D136)</f>
        <v>0</v>
      </c>
      <c r="H136" s="18">
        <f>Model!$W$15*((drdp!B136)*'MBXY-TI2S'!$B136+(drdp!E136)*'MBXY-TI2S'!$C136+(drdp!H136)*'MBXY-TI2S'!$D136)</f>
        <v>-1.0638530154211352E-2</v>
      </c>
      <c r="I136" s="18">
        <f>Model!$W$15*((drdp!C136)*'MBXY-TI2S'!$B136+(drdp!F136)*'MBXY-TI2S'!$C136+(drdp!I136)*'MBXY-TI2S'!$D136)</f>
        <v>4.6080536700810977E-2</v>
      </c>
      <c r="J136" s="18">
        <f>Model!$W$15*((drdp!D136)*'MBXY-TI2S'!$B136+(drdp!G136)*'MBXY-TI2S'!$C136+(drdp!J136)*'MBXY-TI2S'!$D136)</f>
        <v>0</v>
      </c>
      <c r="K136" s="21">
        <f>SUM(E$3:E135)+H136</f>
        <v>-0.46143581191255056</v>
      </c>
      <c r="L136" s="21">
        <f>SUM(F$3:F135)+I136</f>
        <v>3.9387321658970427</v>
      </c>
      <c r="M136" s="21">
        <f>SUM(G$3:G135)+J136</f>
        <v>0</v>
      </c>
      <c r="N136" s="21"/>
      <c r="O136" s="21"/>
      <c r="P136" s="21"/>
      <c r="Q136" s="19">
        <f t="shared" si="13"/>
        <v>0.21292300851539475</v>
      </c>
      <c r="R136" s="19">
        <f t="shared" si="14"/>
        <v>15.513611074672008</v>
      </c>
      <c r="S136" s="19">
        <f t="shared" si="15"/>
        <v>0</v>
      </c>
      <c r="T136" s="19">
        <f t="shared" si="16"/>
        <v>-1.8174720748767808</v>
      </c>
      <c r="U136" s="19">
        <f t="shared" si="17"/>
        <v>0</v>
      </c>
      <c r="V136" s="19">
        <f t="shared" si="18"/>
        <v>0</v>
      </c>
    </row>
    <row r="137" spans="1:22" x14ac:dyDescent="0.25">
      <c r="A137" s="26">
        <f>Wellpath!E137</f>
        <v>3840</v>
      </c>
      <c r="B137" s="22">
        <v>0</v>
      </c>
      <c r="C137" s="22">
        <v>0</v>
      </c>
      <c r="D137" s="22">
        <f>COS(Wellpath!$O137) / (Bfield * COS(Dip))</f>
        <v>-4.7931219674804699E-5</v>
      </c>
      <c r="E137" s="20">
        <f>Model!$W$15*((drdp!B137+drdp!K137)*'MBXY-TI2S'!$B137+(drdp!E137+drdp!N137)*'MBXY-TI2S'!$C137+(drdp!H137+drdp!Q137)*'MBXY-TI2S'!$D137)</f>
        <v>-2.1277060308422704E-2</v>
      </c>
      <c r="F137" s="20">
        <f>Model!$W$15*((drdp!C137+drdp!L137)*'MBXY-TI2S'!$B137+(drdp!F137+drdp!O137)*'MBXY-TI2S'!$C137+(drdp!I137+drdp!R137)*'MBXY-TI2S'!$D137)</f>
        <v>9.2161073401621954E-2</v>
      </c>
      <c r="G137" s="20">
        <f>Model!$W$15*((drdp!D137+drdp!M137)*'MBXY-TI2S'!$B137+(drdp!G137+drdp!P137)*'MBXY-TI2S'!$C137+(drdp!J137+drdp!S137)*'MBXY-TI2S'!$D137)</f>
        <v>0</v>
      </c>
      <c r="H137" s="18">
        <f>Model!$W$15*((drdp!B137)*'MBXY-TI2S'!$B137+(drdp!E137)*'MBXY-TI2S'!$C137+(drdp!H137)*'MBXY-TI2S'!$D137)</f>
        <v>-1.0638530154211352E-2</v>
      </c>
      <c r="I137" s="18">
        <f>Model!$W$15*((drdp!C137)*'MBXY-TI2S'!$B137+(drdp!F137)*'MBXY-TI2S'!$C137+(drdp!I137)*'MBXY-TI2S'!$D137)</f>
        <v>4.6080536700810977E-2</v>
      </c>
      <c r="J137" s="18">
        <f>Model!$W$15*((drdp!D137)*'MBXY-TI2S'!$B137+(drdp!G137)*'MBXY-TI2S'!$C137+(drdp!J137)*'MBXY-TI2S'!$D137)</f>
        <v>0</v>
      </c>
      <c r="K137" s="21">
        <f>SUM(E$3:E136)+H137</f>
        <v>-0.48271287222097325</v>
      </c>
      <c r="L137" s="21">
        <f>SUM(F$3:F136)+I137</f>
        <v>4.0308932392986652</v>
      </c>
      <c r="M137" s="21">
        <f>SUM(G$3:G136)+J137</f>
        <v>0</v>
      </c>
      <c r="N137" s="21"/>
      <c r="O137" s="21"/>
      <c r="P137" s="21"/>
      <c r="Q137" s="19">
        <f t="shared" si="13"/>
        <v>0.23301171700782164</v>
      </c>
      <c r="R137" s="19">
        <f t="shared" si="14"/>
        <v>16.248100306623687</v>
      </c>
      <c r="S137" s="19">
        <f t="shared" si="15"/>
        <v>0</v>
      </c>
      <c r="T137" s="19">
        <f t="shared" si="16"/>
        <v>-1.9457640531579616</v>
      </c>
      <c r="U137" s="19">
        <f t="shared" si="17"/>
        <v>0</v>
      </c>
      <c r="V137" s="19">
        <f t="shared" si="18"/>
        <v>0</v>
      </c>
    </row>
    <row r="138" spans="1:22" x14ac:dyDescent="0.25">
      <c r="A138" s="26">
        <f>Wellpath!E138</f>
        <v>3870</v>
      </c>
      <c r="B138" s="22">
        <v>0</v>
      </c>
      <c r="C138" s="22">
        <v>0</v>
      </c>
      <c r="D138" s="22">
        <f>COS(Wellpath!$O138) / (Bfield * COS(Dip))</f>
        <v>-4.7931219674804699E-5</v>
      </c>
      <c r="E138" s="20">
        <f>Model!$W$15*((drdp!B138+drdp!K138)*'MBXY-TI2S'!$B138+(drdp!E138+drdp!N138)*'MBXY-TI2S'!$C138+(drdp!H138+drdp!Q138)*'MBXY-TI2S'!$D138)</f>
        <v>-2.1277060308422704E-2</v>
      </c>
      <c r="F138" s="20">
        <f>Model!$W$15*((drdp!C138+drdp!L138)*'MBXY-TI2S'!$B138+(drdp!F138+drdp!O138)*'MBXY-TI2S'!$C138+(drdp!I138+drdp!R138)*'MBXY-TI2S'!$D138)</f>
        <v>9.2161073401621954E-2</v>
      </c>
      <c r="G138" s="20">
        <f>Model!$W$15*((drdp!D138+drdp!M138)*'MBXY-TI2S'!$B138+(drdp!G138+drdp!P138)*'MBXY-TI2S'!$C138+(drdp!J138+drdp!S138)*'MBXY-TI2S'!$D138)</f>
        <v>0</v>
      </c>
      <c r="H138" s="18">
        <f>Model!$W$15*((drdp!B138)*'MBXY-TI2S'!$B138+(drdp!E138)*'MBXY-TI2S'!$C138+(drdp!H138)*'MBXY-TI2S'!$D138)</f>
        <v>-1.0638530154211352E-2</v>
      </c>
      <c r="I138" s="18">
        <f>Model!$W$15*((drdp!C138)*'MBXY-TI2S'!$B138+(drdp!F138)*'MBXY-TI2S'!$C138+(drdp!I138)*'MBXY-TI2S'!$D138)</f>
        <v>4.6080536700810977E-2</v>
      </c>
      <c r="J138" s="18">
        <f>Model!$W$15*((drdp!D138)*'MBXY-TI2S'!$B138+(drdp!G138)*'MBXY-TI2S'!$C138+(drdp!J138)*'MBXY-TI2S'!$D138)</f>
        <v>0</v>
      </c>
      <c r="K138" s="21">
        <f>SUM(E$3:E137)+H138</f>
        <v>-0.50398993252939595</v>
      </c>
      <c r="L138" s="21">
        <f>SUM(F$3:F137)+I138</f>
        <v>4.1230543127002868</v>
      </c>
      <c r="M138" s="21">
        <f>SUM(G$3:G137)+J138</f>
        <v>0</v>
      </c>
      <c r="N138" s="21"/>
      <c r="O138" s="21"/>
      <c r="P138" s="21"/>
      <c r="Q138" s="19">
        <f t="shared" si="13"/>
        <v>0.25400585209098508</v>
      </c>
      <c r="R138" s="19">
        <f t="shared" si="14"/>
        <v>16.999576865476435</v>
      </c>
      <c r="S138" s="19">
        <f t="shared" si="15"/>
        <v>0</v>
      </c>
      <c r="T138" s="19">
        <f t="shared" si="16"/>
        <v>-2.0779778648728526</v>
      </c>
      <c r="U138" s="19">
        <f t="shared" si="17"/>
        <v>0</v>
      </c>
      <c r="V138" s="19">
        <f t="shared" si="18"/>
        <v>0</v>
      </c>
    </row>
    <row r="139" spans="1:22" x14ac:dyDescent="0.25">
      <c r="A139" s="26">
        <f>Wellpath!E139</f>
        <v>3900</v>
      </c>
      <c r="B139" s="22">
        <v>0</v>
      </c>
      <c r="C139" s="22">
        <v>0</v>
      </c>
      <c r="D139" s="22">
        <f>COS(Wellpath!$O139) / (Bfield * COS(Dip))</f>
        <v>-4.7931219674804699E-5</v>
      </c>
      <c r="E139" s="20">
        <f>Model!$W$15*((drdp!B139+drdp!K139)*'MBXY-TI2S'!$B139+(drdp!E139+drdp!N139)*'MBXY-TI2S'!$C139+(drdp!H139+drdp!Q139)*'MBXY-TI2S'!$D139)</f>
        <v>-2.1277060308422704E-2</v>
      </c>
      <c r="F139" s="20">
        <f>Model!$W$15*((drdp!C139+drdp!L139)*'MBXY-TI2S'!$B139+(drdp!F139+drdp!O139)*'MBXY-TI2S'!$C139+(drdp!I139+drdp!R139)*'MBXY-TI2S'!$D139)</f>
        <v>9.2161073401621954E-2</v>
      </c>
      <c r="G139" s="20">
        <f>Model!$W$15*((drdp!D139+drdp!M139)*'MBXY-TI2S'!$B139+(drdp!G139+drdp!P139)*'MBXY-TI2S'!$C139+(drdp!J139+drdp!S139)*'MBXY-TI2S'!$D139)</f>
        <v>0</v>
      </c>
      <c r="H139" s="18">
        <f>Model!$W$15*((drdp!B139)*'MBXY-TI2S'!$B139+(drdp!E139)*'MBXY-TI2S'!$C139+(drdp!H139)*'MBXY-TI2S'!$D139)</f>
        <v>-1.0638530154211352E-2</v>
      </c>
      <c r="I139" s="18">
        <f>Model!$W$15*((drdp!C139)*'MBXY-TI2S'!$B139+(drdp!F139)*'MBXY-TI2S'!$C139+(drdp!I139)*'MBXY-TI2S'!$D139)</f>
        <v>4.6080536700810977E-2</v>
      </c>
      <c r="J139" s="18">
        <f>Model!$W$15*((drdp!D139)*'MBXY-TI2S'!$B139+(drdp!G139)*'MBXY-TI2S'!$C139+(drdp!J139)*'MBXY-TI2S'!$D139)</f>
        <v>0</v>
      </c>
      <c r="K139" s="21">
        <f>SUM(E$3:E138)+H139</f>
        <v>-0.52526699283781864</v>
      </c>
      <c r="L139" s="21">
        <f>SUM(F$3:F138)+I139</f>
        <v>4.2152153861019084</v>
      </c>
      <c r="M139" s="21">
        <f>SUM(G$3:G138)+J139</f>
        <v>0</v>
      </c>
      <c r="N139" s="21"/>
      <c r="O139" s="21"/>
      <c r="P139" s="21"/>
      <c r="Q139" s="19">
        <f t="shared" si="13"/>
        <v>0.27590541376488503</v>
      </c>
      <c r="R139" s="19">
        <f t="shared" si="14"/>
        <v>17.768040751230259</v>
      </c>
      <c r="S139" s="19">
        <f t="shared" si="15"/>
        <v>0</v>
      </c>
      <c r="T139" s="19">
        <f t="shared" si="16"/>
        <v>-2.2141135100214542</v>
      </c>
      <c r="U139" s="19">
        <f t="shared" si="17"/>
        <v>0</v>
      </c>
      <c r="V139" s="19">
        <f t="shared" si="18"/>
        <v>0</v>
      </c>
    </row>
    <row r="140" spans="1:22" x14ac:dyDescent="0.25">
      <c r="A140" s="26">
        <f>Wellpath!E140</f>
        <v>3930</v>
      </c>
      <c r="B140" s="22">
        <v>0</v>
      </c>
      <c r="C140" s="22">
        <v>0</v>
      </c>
      <c r="D140" s="22">
        <f>COS(Wellpath!$O140) / (Bfield * COS(Dip))</f>
        <v>-4.7931219674804699E-5</v>
      </c>
      <c r="E140" s="20">
        <f>Model!$W$15*((drdp!B140+drdp!K140)*'MBXY-TI2S'!$B140+(drdp!E140+drdp!N140)*'MBXY-TI2S'!$C140+(drdp!H140+drdp!Q140)*'MBXY-TI2S'!$D140)</f>
        <v>-2.1277060308422704E-2</v>
      </c>
      <c r="F140" s="20">
        <f>Model!$W$15*((drdp!C140+drdp!L140)*'MBXY-TI2S'!$B140+(drdp!F140+drdp!O140)*'MBXY-TI2S'!$C140+(drdp!I140+drdp!R140)*'MBXY-TI2S'!$D140)</f>
        <v>9.2161073401621954E-2</v>
      </c>
      <c r="G140" s="20">
        <f>Model!$W$15*((drdp!D140+drdp!M140)*'MBXY-TI2S'!$B140+(drdp!G140+drdp!P140)*'MBXY-TI2S'!$C140+(drdp!J140+drdp!S140)*'MBXY-TI2S'!$D140)</f>
        <v>0</v>
      </c>
      <c r="H140" s="18">
        <f>Model!$W$15*((drdp!B140)*'MBXY-TI2S'!$B140+(drdp!E140)*'MBXY-TI2S'!$C140+(drdp!H140)*'MBXY-TI2S'!$D140)</f>
        <v>-1.0638530154211352E-2</v>
      </c>
      <c r="I140" s="18">
        <f>Model!$W$15*((drdp!C140)*'MBXY-TI2S'!$B140+(drdp!F140)*'MBXY-TI2S'!$C140+(drdp!I140)*'MBXY-TI2S'!$D140)</f>
        <v>4.6080536700810977E-2</v>
      </c>
      <c r="J140" s="18">
        <f>Model!$W$15*((drdp!D140)*'MBXY-TI2S'!$B140+(drdp!G140)*'MBXY-TI2S'!$C140+(drdp!J140)*'MBXY-TI2S'!$D140)</f>
        <v>0</v>
      </c>
      <c r="K140" s="21">
        <f>SUM(E$3:E139)+H140</f>
        <v>-0.54654405314624133</v>
      </c>
      <c r="L140" s="21">
        <f>SUM(F$3:F139)+I140</f>
        <v>4.30737645950353</v>
      </c>
      <c r="M140" s="21">
        <f>SUM(G$3:G139)+J140</f>
        <v>0</v>
      </c>
      <c r="N140" s="21"/>
      <c r="O140" s="21"/>
      <c r="P140" s="21"/>
      <c r="Q140" s="19">
        <f t="shared" si="13"/>
        <v>0.29871040202952148</v>
      </c>
      <c r="R140" s="19">
        <f t="shared" si="14"/>
        <v>18.553491963885165</v>
      </c>
      <c r="S140" s="19">
        <f t="shared" si="15"/>
        <v>0</v>
      </c>
      <c r="T140" s="19">
        <f t="shared" si="16"/>
        <v>-2.3541709886037663</v>
      </c>
      <c r="U140" s="19">
        <f t="shared" si="17"/>
        <v>0</v>
      </c>
      <c r="V140" s="19">
        <f t="shared" si="18"/>
        <v>0</v>
      </c>
    </row>
    <row r="141" spans="1:22" x14ac:dyDescent="0.25">
      <c r="A141" s="26">
        <f>Wellpath!E141</f>
        <v>3960</v>
      </c>
      <c r="B141" s="22">
        <v>0</v>
      </c>
      <c r="C141" s="22">
        <v>0</v>
      </c>
      <c r="D141" s="22">
        <f>COS(Wellpath!$O141) / (Bfield * COS(Dip))</f>
        <v>-4.7931219674804699E-5</v>
      </c>
      <c r="E141" s="20">
        <f>Model!$W$15*((drdp!B141+drdp!K141)*'MBXY-TI2S'!$B141+(drdp!E141+drdp!N141)*'MBXY-TI2S'!$C141+(drdp!H141+drdp!Q141)*'MBXY-TI2S'!$D141)</f>
        <v>-2.1277060308422704E-2</v>
      </c>
      <c r="F141" s="20">
        <f>Model!$W$15*((drdp!C141+drdp!L141)*'MBXY-TI2S'!$B141+(drdp!F141+drdp!O141)*'MBXY-TI2S'!$C141+(drdp!I141+drdp!R141)*'MBXY-TI2S'!$D141)</f>
        <v>9.2161073401621954E-2</v>
      </c>
      <c r="G141" s="20">
        <f>Model!$W$15*((drdp!D141+drdp!M141)*'MBXY-TI2S'!$B141+(drdp!G141+drdp!P141)*'MBXY-TI2S'!$C141+(drdp!J141+drdp!S141)*'MBXY-TI2S'!$D141)</f>
        <v>0</v>
      </c>
      <c r="H141" s="18">
        <f>Model!$W$15*((drdp!B141)*'MBXY-TI2S'!$B141+(drdp!E141)*'MBXY-TI2S'!$C141+(drdp!H141)*'MBXY-TI2S'!$D141)</f>
        <v>-1.0638530154211352E-2</v>
      </c>
      <c r="I141" s="18">
        <f>Model!$W$15*((drdp!C141)*'MBXY-TI2S'!$B141+(drdp!F141)*'MBXY-TI2S'!$C141+(drdp!I141)*'MBXY-TI2S'!$D141)</f>
        <v>4.6080536700810977E-2</v>
      </c>
      <c r="J141" s="18">
        <f>Model!$W$15*((drdp!D141)*'MBXY-TI2S'!$B141+(drdp!G141)*'MBXY-TI2S'!$C141+(drdp!J141)*'MBXY-TI2S'!$D141)</f>
        <v>0</v>
      </c>
      <c r="K141" s="21">
        <f>SUM(E$3:E140)+H141</f>
        <v>-0.56782111345466402</v>
      </c>
      <c r="L141" s="21">
        <f>SUM(F$3:F140)+I141</f>
        <v>4.3995375329051516</v>
      </c>
      <c r="M141" s="21">
        <f>SUM(G$3:G140)+J141</f>
        <v>0</v>
      </c>
      <c r="N141" s="21"/>
      <c r="O141" s="21"/>
      <c r="P141" s="21"/>
      <c r="Q141" s="19">
        <f t="shared" si="13"/>
        <v>0.32242081688489443</v>
      </c>
      <c r="R141" s="19">
        <f t="shared" si="14"/>
        <v>19.355930503441147</v>
      </c>
      <c r="S141" s="19">
        <f t="shared" si="15"/>
        <v>0</v>
      </c>
      <c r="T141" s="19">
        <f t="shared" si="16"/>
        <v>-2.4981503006197885</v>
      </c>
      <c r="U141" s="19">
        <f t="shared" si="17"/>
        <v>0</v>
      </c>
      <c r="V141" s="19">
        <f t="shared" si="18"/>
        <v>0</v>
      </c>
    </row>
    <row r="142" spans="1:22" x14ac:dyDescent="0.25">
      <c r="A142" s="26">
        <f>Wellpath!E142</f>
        <v>3990</v>
      </c>
      <c r="B142" s="22">
        <v>0</v>
      </c>
      <c r="C142" s="22">
        <v>0</v>
      </c>
      <c r="D142" s="22">
        <f>COS(Wellpath!$O142) / (Bfield * COS(Dip))</f>
        <v>-4.7931219674804699E-5</v>
      </c>
      <c r="E142" s="20">
        <f>Model!$W$15*((drdp!B142+drdp!K142)*'MBXY-TI2S'!$B142+(drdp!E142+drdp!N142)*'MBXY-TI2S'!$C142+(drdp!H142+drdp!Q142)*'MBXY-TI2S'!$D142)</f>
        <v>-2.1277060308422704E-2</v>
      </c>
      <c r="F142" s="20">
        <f>Model!$W$15*((drdp!C142+drdp!L142)*'MBXY-TI2S'!$B142+(drdp!F142+drdp!O142)*'MBXY-TI2S'!$C142+(drdp!I142+drdp!R142)*'MBXY-TI2S'!$D142)</f>
        <v>9.2161073401621954E-2</v>
      </c>
      <c r="G142" s="20">
        <f>Model!$W$15*((drdp!D142+drdp!M142)*'MBXY-TI2S'!$B142+(drdp!G142+drdp!P142)*'MBXY-TI2S'!$C142+(drdp!J142+drdp!S142)*'MBXY-TI2S'!$D142)</f>
        <v>0</v>
      </c>
      <c r="H142" s="18">
        <f>Model!$W$15*((drdp!B142)*'MBXY-TI2S'!$B142+(drdp!E142)*'MBXY-TI2S'!$C142+(drdp!H142)*'MBXY-TI2S'!$D142)</f>
        <v>-1.0638530154211352E-2</v>
      </c>
      <c r="I142" s="18">
        <f>Model!$W$15*((drdp!C142)*'MBXY-TI2S'!$B142+(drdp!F142)*'MBXY-TI2S'!$C142+(drdp!I142)*'MBXY-TI2S'!$D142)</f>
        <v>4.6080536700810977E-2</v>
      </c>
      <c r="J142" s="18">
        <f>Model!$W$15*((drdp!D142)*'MBXY-TI2S'!$B142+(drdp!G142)*'MBXY-TI2S'!$C142+(drdp!J142)*'MBXY-TI2S'!$D142)</f>
        <v>0</v>
      </c>
      <c r="K142" s="21">
        <f>SUM(E$3:E141)+H142</f>
        <v>-0.58909817376308671</v>
      </c>
      <c r="L142" s="21">
        <f>SUM(F$3:F141)+I142</f>
        <v>4.4916986063067732</v>
      </c>
      <c r="M142" s="21">
        <f>SUM(G$3:G141)+J142</f>
        <v>0</v>
      </c>
      <c r="N142" s="21"/>
      <c r="O142" s="21"/>
      <c r="P142" s="21"/>
      <c r="Q142" s="19">
        <f t="shared" si="13"/>
        <v>0.34703665833100389</v>
      </c>
      <c r="R142" s="19">
        <f t="shared" si="14"/>
        <v>20.175356369898207</v>
      </c>
      <c r="S142" s="19">
        <f t="shared" si="15"/>
        <v>0</v>
      </c>
      <c r="T142" s="19">
        <f t="shared" si="16"/>
        <v>-2.6460514460695217</v>
      </c>
      <c r="U142" s="19">
        <f t="shared" si="17"/>
        <v>0</v>
      </c>
      <c r="V142" s="19">
        <f t="shared" si="18"/>
        <v>0</v>
      </c>
    </row>
    <row r="143" spans="1:22" x14ac:dyDescent="0.25">
      <c r="A143" s="26">
        <f>Wellpath!E143</f>
        <v>4020</v>
      </c>
      <c r="B143" s="22">
        <v>0</v>
      </c>
      <c r="C143" s="22">
        <v>0</v>
      </c>
      <c r="D143" s="22">
        <f>COS(Wellpath!$O143) / (Bfield * COS(Dip))</f>
        <v>-4.7931219674804699E-5</v>
      </c>
      <c r="E143" s="20">
        <f>Model!$W$15*((drdp!B143+drdp!K143)*'MBXY-TI2S'!$B143+(drdp!E143+drdp!N143)*'MBXY-TI2S'!$C143+(drdp!H143+drdp!Q143)*'MBXY-TI2S'!$D143)</f>
        <v>-1.4184706872281802E-2</v>
      </c>
      <c r="F143" s="20">
        <f>Model!$W$15*((drdp!C143+drdp!L143)*'MBXY-TI2S'!$B143+(drdp!F143+drdp!O143)*'MBXY-TI2S'!$C143+(drdp!I143+drdp!R143)*'MBXY-TI2S'!$D143)</f>
        <v>6.1440715601081303E-2</v>
      </c>
      <c r="G143" s="20">
        <f>Model!$W$15*((drdp!D143+drdp!M143)*'MBXY-TI2S'!$B143+(drdp!G143+drdp!P143)*'MBXY-TI2S'!$C143+(drdp!J143+drdp!S143)*'MBXY-TI2S'!$D143)</f>
        <v>0</v>
      </c>
      <c r="H143" s="18">
        <f>Model!$W$15*((drdp!B143)*'MBXY-TI2S'!$B143+(drdp!E143)*'MBXY-TI2S'!$C143+(drdp!H143)*'MBXY-TI2S'!$D143)</f>
        <v>-1.0638530154211352E-2</v>
      </c>
      <c r="I143" s="18">
        <f>Model!$W$15*((drdp!C143)*'MBXY-TI2S'!$B143+(drdp!F143)*'MBXY-TI2S'!$C143+(drdp!I143)*'MBXY-TI2S'!$D143)</f>
        <v>4.6080536700810977E-2</v>
      </c>
      <c r="J143" s="18">
        <f>Model!$W$15*((drdp!D143)*'MBXY-TI2S'!$B143+(drdp!G143)*'MBXY-TI2S'!$C143+(drdp!J143)*'MBXY-TI2S'!$D143)</f>
        <v>0</v>
      </c>
      <c r="K143" s="21">
        <f>SUM(E$3:E142)+H143</f>
        <v>-0.6103752340715094</v>
      </c>
      <c r="L143" s="21">
        <f>SUM(F$3:F142)+I143</f>
        <v>4.5838596797083948</v>
      </c>
      <c r="M143" s="21">
        <f>SUM(G$3:G142)+J143</f>
        <v>0</v>
      </c>
      <c r="N143" s="21"/>
      <c r="O143" s="21"/>
      <c r="P143" s="21"/>
      <c r="Q143" s="19">
        <f t="shared" si="13"/>
        <v>0.3725579263678499</v>
      </c>
      <c r="R143" s="19">
        <f t="shared" si="14"/>
        <v>21.011769563256347</v>
      </c>
      <c r="S143" s="19">
        <f t="shared" si="15"/>
        <v>0</v>
      </c>
      <c r="T143" s="19">
        <f t="shared" si="16"/>
        <v>-2.7978744249529655</v>
      </c>
      <c r="U143" s="19">
        <f t="shared" si="17"/>
        <v>0</v>
      </c>
      <c r="V143" s="19">
        <f t="shared" si="18"/>
        <v>0</v>
      </c>
    </row>
    <row r="144" spans="1:22" x14ac:dyDescent="0.25">
      <c r="A144" s="26">
        <f>Wellpath!E144</f>
        <v>4030</v>
      </c>
      <c r="B144" s="22">
        <v>0</v>
      </c>
      <c r="C144" s="22">
        <v>0</v>
      </c>
      <c r="D144" s="22">
        <f>COS(Wellpath!$O144) / (Bfield * COS(Dip))</f>
        <v>-4.7931219674804699E-5</v>
      </c>
      <c r="E144" s="20">
        <f>Model!$W$15*((drdp!B144+drdp!K144)*'MBXY-TI2S'!$B144+(drdp!E144+drdp!N144)*'MBXY-TI2S'!$C144+(drdp!H144+drdp!Q144)*'MBXY-TI2S'!$D144)</f>
        <v>1.4255630406643214</v>
      </c>
      <c r="F144" s="20">
        <f>Model!$W$15*((drdp!C144+drdp!L144)*'MBXY-TI2S'!$B144+(drdp!F144+drdp!O144)*'MBXY-TI2S'!$C144+(drdp!I144+drdp!R144)*'MBXY-TI2S'!$D144)</f>
        <v>-6.1747919179086708</v>
      </c>
      <c r="G144" s="20">
        <f>Model!$W$15*((drdp!D144+drdp!M144)*'MBXY-TI2S'!$B144+(drdp!G144+drdp!P144)*'MBXY-TI2S'!$C144+(drdp!J144+drdp!S144)*'MBXY-TI2S'!$D144)</f>
        <v>0</v>
      </c>
      <c r="H144" s="18">
        <f>Model!$W$15*((drdp!B144)*'MBXY-TI2S'!$B144+(drdp!E144)*'MBXY-TI2S'!$C144+(drdp!H144)*'MBXY-TI2S'!$D144)</f>
        <v>-3.5461767180704506E-3</v>
      </c>
      <c r="I144" s="18">
        <f>Model!$W$15*((drdp!C144)*'MBXY-TI2S'!$B144+(drdp!F144)*'MBXY-TI2S'!$C144+(drdp!I144)*'MBXY-TI2S'!$D144)</f>
        <v>1.5360178900270326E-2</v>
      </c>
      <c r="J144" s="18">
        <f>Model!$W$15*((drdp!D144)*'MBXY-TI2S'!$B144+(drdp!G144)*'MBXY-TI2S'!$C144+(drdp!J144)*'MBXY-TI2S'!$D144)</f>
        <v>0</v>
      </c>
      <c r="K144" s="21">
        <f>SUM(E$3:E143)+H144</f>
        <v>-0.6174675875076503</v>
      </c>
      <c r="L144" s="21">
        <f>SUM(F$3:F143)+I144</f>
        <v>4.6145800375089356</v>
      </c>
      <c r="M144" s="21">
        <f>SUM(G$3:G143)+J144</f>
        <v>0</v>
      </c>
      <c r="N144" s="21"/>
      <c r="O144" s="21"/>
      <c r="P144" s="21"/>
      <c r="Q144" s="19">
        <f t="shared" si="13"/>
        <v>0.38126622162251778</v>
      </c>
      <c r="R144" s="19">
        <f t="shared" si="14"/>
        <v>21.294348922575971</v>
      </c>
      <c r="S144" s="19">
        <f t="shared" si="15"/>
        <v>0</v>
      </c>
      <c r="T144" s="19">
        <f t="shared" si="16"/>
        <v>-2.8493536031216049</v>
      </c>
      <c r="U144" s="19">
        <f t="shared" si="17"/>
        <v>0</v>
      </c>
      <c r="V144" s="19">
        <f t="shared" si="18"/>
        <v>0</v>
      </c>
    </row>
    <row r="145" spans="1:22" x14ac:dyDescent="0.25">
      <c r="A145" s="26">
        <f>Wellpath!E145</f>
        <v>0</v>
      </c>
      <c r="B145" s="22">
        <v>0</v>
      </c>
      <c r="C145" s="22">
        <v>0</v>
      </c>
      <c r="D145" s="22">
        <f>COS(Wellpath!$O145) / (Bfield * COS(Dip))</f>
        <v>4.7931219674804699E-5</v>
      </c>
      <c r="E145" s="20">
        <f>Model!$W$15*((drdp!B145+drdp!K145)*'MBXY-TI2S'!$B145+(drdp!E145+drdp!N145)*'MBXY-TI2S'!$C145+(drdp!H145+drdp!Q145)*'MBXY-TI2S'!$D145)</f>
        <v>0</v>
      </c>
      <c r="F145" s="20">
        <f>Model!$W$15*((drdp!C145+drdp!L145)*'MBXY-TI2S'!$B145+(drdp!F145+drdp!O145)*'MBXY-TI2S'!$C145+(drdp!I145+drdp!R145)*'MBXY-TI2S'!$D145)</f>
        <v>0</v>
      </c>
      <c r="G145" s="20">
        <f>Model!$W$15*((drdp!D145+drdp!M145)*'MBXY-TI2S'!$B145+(drdp!G145+drdp!P145)*'MBXY-TI2S'!$C145+(drdp!J145+drdp!S145)*'MBXY-TI2S'!$D145)</f>
        <v>0</v>
      </c>
      <c r="H145" s="18">
        <f>Model!$W$15*((drdp!B145)*'MBXY-TI2S'!$B145+(drdp!E145)*'MBXY-TI2S'!$C145+(drdp!H145)*'MBXY-TI2S'!$D145)</f>
        <v>0</v>
      </c>
      <c r="I145" s="18">
        <f>Model!$W$15*((drdp!C145)*'MBXY-TI2S'!$B145+(drdp!F145)*'MBXY-TI2S'!$C145+(drdp!I145)*'MBXY-TI2S'!$D145)</f>
        <v>0</v>
      </c>
      <c r="J145" s="18">
        <f>Model!$W$15*((drdp!D145)*'MBXY-TI2S'!$B145+(drdp!G145)*'MBXY-TI2S'!$C145+(drdp!J145)*'MBXY-TI2S'!$D145)</f>
        <v>0</v>
      </c>
      <c r="K145" s="21">
        <f>SUM(E$3:E144)+H145</f>
        <v>0.81164162987474153</v>
      </c>
      <c r="L145" s="21">
        <f>SUM(F$3:F144)+I145</f>
        <v>-1.5755720593000051</v>
      </c>
      <c r="M145" s="21">
        <f>SUM(G$3:G144)+J145</f>
        <v>0</v>
      </c>
      <c r="N145" s="21"/>
      <c r="O145" s="21"/>
      <c r="P145" s="21"/>
      <c r="Q145" s="19">
        <f t="shared" si="13"/>
        <v>0.65876213534572692</v>
      </c>
      <c r="R145" s="19">
        <f t="shared" si="14"/>
        <v>2.4824273140468587</v>
      </c>
      <c r="S145" s="19">
        <f t="shared" si="15"/>
        <v>0</v>
      </c>
      <c r="T145" s="19">
        <f t="shared" si="16"/>
        <v>-1.278799874195359</v>
      </c>
      <c r="U145" s="19">
        <f t="shared" si="17"/>
        <v>0</v>
      </c>
      <c r="V145" s="19">
        <f t="shared" si="18"/>
        <v>0</v>
      </c>
    </row>
    <row r="146" spans="1:22" x14ac:dyDescent="0.25">
      <c r="A146" s="26">
        <f>Wellpath!E146</f>
        <v>0</v>
      </c>
      <c r="B146" s="22">
        <v>0</v>
      </c>
      <c r="C146" s="22">
        <v>0</v>
      </c>
      <c r="D146" s="22">
        <f>COS(Wellpath!$O146) / (Bfield * COS(Dip))</f>
        <v>4.7931219674804699E-5</v>
      </c>
      <c r="E146" s="20">
        <f>Model!$W$15*((drdp!B146+drdp!K146)*'MBXY-TI2S'!$B146+(drdp!E146+drdp!N146)*'MBXY-TI2S'!$C146+(drdp!H146+drdp!Q146)*'MBXY-TI2S'!$D146)</f>
        <v>0</v>
      </c>
      <c r="F146" s="20">
        <f>Model!$W$15*((drdp!C146+drdp!L146)*'MBXY-TI2S'!$B146+(drdp!F146+drdp!O146)*'MBXY-TI2S'!$C146+(drdp!I146+drdp!R146)*'MBXY-TI2S'!$D146)</f>
        <v>0</v>
      </c>
      <c r="G146" s="20">
        <f>Model!$W$15*((drdp!D146+drdp!M146)*'MBXY-TI2S'!$B146+(drdp!G146+drdp!P146)*'MBXY-TI2S'!$C146+(drdp!J146+drdp!S146)*'MBXY-TI2S'!$D146)</f>
        <v>0</v>
      </c>
      <c r="H146" s="18">
        <f>Model!$W$15*((drdp!B146)*'MBXY-TI2S'!$B146+(drdp!E146)*'MBXY-TI2S'!$C146+(drdp!H146)*'MBXY-TI2S'!$D146)</f>
        <v>0</v>
      </c>
      <c r="I146" s="18">
        <f>Model!$W$15*((drdp!C146)*'MBXY-TI2S'!$B146+(drdp!F146)*'MBXY-TI2S'!$C146+(drdp!I146)*'MBXY-TI2S'!$D146)</f>
        <v>0</v>
      </c>
      <c r="J146" s="18">
        <f>Model!$W$15*((drdp!D146)*'MBXY-TI2S'!$B146+(drdp!G146)*'MBXY-TI2S'!$C146+(drdp!J146)*'MBXY-TI2S'!$D146)</f>
        <v>0</v>
      </c>
      <c r="K146" s="21">
        <f>SUM(E$3:E145)+H146</f>
        <v>0.81164162987474153</v>
      </c>
      <c r="L146" s="21">
        <f>SUM(F$3:F145)+I146</f>
        <v>-1.5755720593000051</v>
      </c>
      <c r="M146" s="21">
        <f>SUM(G$3:G145)+J146</f>
        <v>0</v>
      </c>
      <c r="N146" s="21"/>
      <c r="O146" s="21"/>
      <c r="P146" s="21"/>
      <c r="Q146" s="19">
        <f t="shared" si="13"/>
        <v>0.65876213534572692</v>
      </c>
      <c r="R146" s="19">
        <f t="shared" si="14"/>
        <v>2.4824273140468587</v>
      </c>
      <c r="S146" s="19">
        <f t="shared" si="15"/>
        <v>0</v>
      </c>
      <c r="T146" s="19">
        <f t="shared" si="16"/>
        <v>-1.278799874195359</v>
      </c>
      <c r="U146" s="19">
        <f t="shared" si="17"/>
        <v>0</v>
      </c>
      <c r="V146" s="19">
        <f t="shared" si="18"/>
        <v>0</v>
      </c>
    </row>
    <row r="147" spans="1:22" x14ac:dyDescent="0.25">
      <c r="A147" s="26">
        <f>Wellpath!E147</f>
        <v>0</v>
      </c>
      <c r="B147" s="22">
        <v>0</v>
      </c>
      <c r="C147" s="22">
        <v>0</v>
      </c>
      <c r="D147" s="22">
        <f>COS(Wellpath!$O147) / (Bfield * COS(Dip))</f>
        <v>4.7931219674804699E-5</v>
      </c>
      <c r="E147" s="20">
        <f>Model!$W$15*((drdp!B147+drdp!K147)*'MBXY-TI2S'!$B147+(drdp!E147+drdp!N147)*'MBXY-TI2S'!$C147+(drdp!H147+drdp!Q147)*'MBXY-TI2S'!$D147)</f>
        <v>0</v>
      </c>
      <c r="F147" s="20">
        <f>Model!$W$15*((drdp!C147+drdp!L147)*'MBXY-TI2S'!$B147+(drdp!F147+drdp!O147)*'MBXY-TI2S'!$C147+(drdp!I147+drdp!R147)*'MBXY-TI2S'!$D147)</f>
        <v>0</v>
      </c>
      <c r="G147" s="20">
        <f>Model!$W$15*((drdp!D147+drdp!M147)*'MBXY-TI2S'!$B147+(drdp!G147+drdp!P147)*'MBXY-TI2S'!$C147+(drdp!J147+drdp!S147)*'MBXY-TI2S'!$D147)</f>
        <v>0</v>
      </c>
      <c r="H147" s="18">
        <f>Model!$W$15*((drdp!B147)*'MBXY-TI2S'!$B147+(drdp!E147)*'MBXY-TI2S'!$C147+(drdp!H147)*'MBXY-TI2S'!$D147)</f>
        <v>0</v>
      </c>
      <c r="I147" s="18">
        <f>Model!$W$15*((drdp!C147)*'MBXY-TI2S'!$B147+(drdp!F147)*'MBXY-TI2S'!$C147+(drdp!I147)*'MBXY-TI2S'!$D147)</f>
        <v>0</v>
      </c>
      <c r="J147" s="18">
        <f>Model!$W$15*((drdp!D147)*'MBXY-TI2S'!$B147+(drdp!G147)*'MBXY-TI2S'!$C147+(drdp!J147)*'MBXY-TI2S'!$D147)</f>
        <v>0</v>
      </c>
      <c r="K147" s="21">
        <f>SUM(E$3:E146)+H147</f>
        <v>0.81164162987474153</v>
      </c>
      <c r="L147" s="21">
        <f>SUM(F$3:F146)+I147</f>
        <v>-1.5755720593000051</v>
      </c>
      <c r="M147" s="21">
        <f>SUM(G$3:G146)+J147</f>
        <v>0</v>
      </c>
      <c r="N147" s="21"/>
      <c r="O147" s="21"/>
      <c r="P147" s="21"/>
      <c r="Q147" s="19">
        <f t="shared" si="13"/>
        <v>0.65876213534572692</v>
      </c>
      <c r="R147" s="19">
        <f t="shared" si="14"/>
        <v>2.4824273140468587</v>
      </c>
      <c r="S147" s="19">
        <f t="shared" si="15"/>
        <v>0</v>
      </c>
      <c r="T147" s="19">
        <f t="shared" si="16"/>
        <v>-1.278799874195359</v>
      </c>
      <c r="U147" s="19">
        <f t="shared" si="17"/>
        <v>0</v>
      </c>
      <c r="V147" s="19">
        <f t="shared" si="18"/>
        <v>0</v>
      </c>
    </row>
    <row r="148" spans="1:22" x14ac:dyDescent="0.25">
      <c r="A148" s="26">
        <f>Wellpath!E148</f>
        <v>0</v>
      </c>
      <c r="B148" s="22">
        <v>0</v>
      </c>
      <c r="C148" s="22">
        <v>0</v>
      </c>
      <c r="D148" s="22">
        <f>COS(Wellpath!$O148) / (Bfield * COS(Dip))</f>
        <v>4.7931219674804699E-5</v>
      </c>
      <c r="E148" s="20">
        <f>Model!$W$15*((drdp!B148+drdp!K148)*'MBXY-TI2S'!$B148+(drdp!E148+drdp!N148)*'MBXY-TI2S'!$C148+(drdp!H148+drdp!Q148)*'MBXY-TI2S'!$D148)</f>
        <v>0</v>
      </c>
      <c r="F148" s="20">
        <f>Model!$W$15*((drdp!C148+drdp!L148)*'MBXY-TI2S'!$B148+(drdp!F148+drdp!O148)*'MBXY-TI2S'!$C148+(drdp!I148+drdp!R148)*'MBXY-TI2S'!$D148)</f>
        <v>0</v>
      </c>
      <c r="G148" s="20">
        <f>Model!$W$15*((drdp!D148+drdp!M148)*'MBXY-TI2S'!$B148+(drdp!G148+drdp!P148)*'MBXY-TI2S'!$C148+(drdp!J148+drdp!S148)*'MBXY-TI2S'!$D148)</f>
        <v>0</v>
      </c>
      <c r="H148" s="18">
        <f>Model!$W$15*((drdp!B148)*'MBXY-TI2S'!$B148+(drdp!E148)*'MBXY-TI2S'!$C148+(drdp!H148)*'MBXY-TI2S'!$D148)</f>
        <v>0</v>
      </c>
      <c r="I148" s="18">
        <f>Model!$W$15*((drdp!C148)*'MBXY-TI2S'!$B148+(drdp!F148)*'MBXY-TI2S'!$C148+(drdp!I148)*'MBXY-TI2S'!$D148)</f>
        <v>0</v>
      </c>
      <c r="J148" s="18">
        <f>Model!$W$15*((drdp!D148)*'MBXY-TI2S'!$B148+(drdp!G148)*'MBXY-TI2S'!$C148+(drdp!J148)*'MBXY-TI2S'!$D148)</f>
        <v>0</v>
      </c>
      <c r="K148" s="21">
        <f>SUM(E$3:E147)+H148</f>
        <v>0.81164162987474153</v>
      </c>
      <c r="L148" s="21">
        <f>SUM(F$3:F147)+I148</f>
        <v>-1.5755720593000051</v>
      </c>
      <c r="M148" s="21">
        <f>SUM(G$3:G147)+J148</f>
        <v>0</v>
      </c>
      <c r="N148" s="21"/>
      <c r="O148" s="21"/>
      <c r="P148" s="21"/>
      <c r="Q148" s="19">
        <f t="shared" si="13"/>
        <v>0.65876213534572692</v>
      </c>
      <c r="R148" s="19">
        <f t="shared" si="14"/>
        <v>2.4824273140468587</v>
      </c>
      <c r="S148" s="19">
        <f t="shared" si="15"/>
        <v>0</v>
      </c>
      <c r="T148" s="19">
        <f t="shared" si="16"/>
        <v>-1.278799874195359</v>
      </c>
      <c r="U148" s="19">
        <f t="shared" si="17"/>
        <v>0</v>
      </c>
      <c r="V148" s="19">
        <f t="shared" si="18"/>
        <v>0</v>
      </c>
    </row>
    <row r="149" spans="1:22" x14ac:dyDescent="0.25">
      <c r="A149" s="26">
        <f>Wellpath!E149</f>
        <v>0</v>
      </c>
      <c r="B149" s="22">
        <v>0</v>
      </c>
      <c r="C149" s="22">
        <v>0</v>
      </c>
      <c r="D149" s="22">
        <f>COS(Wellpath!$O149) / (Bfield * COS(Dip))</f>
        <v>4.7931219674804699E-5</v>
      </c>
      <c r="E149" s="20">
        <f>Model!$W$15*((drdp!B149+drdp!K149)*'MBXY-TI2S'!$B149+(drdp!E149+drdp!N149)*'MBXY-TI2S'!$C149+(drdp!H149+drdp!Q149)*'MBXY-TI2S'!$D149)</f>
        <v>0</v>
      </c>
      <c r="F149" s="20">
        <f>Model!$W$15*((drdp!C149+drdp!L149)*'MBXY-TI2S'!$B149+(drdp!F149+drdp!O149)*'MBXY-TI2S'!$C149+(drdp!I149+drdp!R149)*'MBXY-TI2S'!$D149)</f>
        <v>0</v>
      </c>
      <c r="G149" s="20">
        <f>Model!$W$15*((drdp!D149+drdp!M149)*'MBXY-TI2S'!$B149+(drdp!G149+drdp!P149)*'MBXY-TI2S'!$C149+(drdp!J149+drdp!S149)*'MBXY-TI2S'!$D149)</f>
        <v>0</v>
      </c>
      <c r="H149" s="18">
        <f>Model!$W$15*((drdp!B149)*'MBXY-TI2S'!$B149+(drdp!E149)*'MBXY-TI2S'!$C149+(drdp!H149)*'MBXY-TI2S'!$D149)</f>
        <v>0</v>
      </c>
      <c r="I149" s="18">
        <f>Model!$W$15*((drdp!C149)*'MBXY-TI2S'!$B149+(drdp!F149)*'MBXY-TI2S'!$C149+(drdp!I149)*'MBXY-TI2S'!$D149)</f>
        <v>0</v>
      </c>
      <c r="J149" s="18">
        <f>Model!$W$15*((drdp!D149)*'MBXY-TI2S'!$B149+(drdp!G149)*'MBXY-TI2S'!$C149+(drdp!J149)*'MBXY-TI2S'!$D149)</f>
        <v>0</v>
      </c>
      <c r="K149" s="21">
        <f>SUM(E$3:E148)+H149</f>
        <v>0.81164162987474153</v>
      </c>
      <c r="L149" s="21">
        <f>SUM(F$3:F148)+I149</f>
        <v>-1.5755720593000051</v>
      </c>
      <c r="M149" s="21">
        <f>SUM(G$3:G148)+J149</f>
        <v>0</v>
      </c>
      <c r="N149" s="21"/>
      <c r="O149" s="21"/>
      <c r="P149" s="21"/>
      <c r="Q149" s="19">
        <f t="shared" si="13"/>
        <v>0.65876213534572692</v>
      </c>
      <c r="R149" s="19">
        <f t="shared" si="14"/>
        <v>2.4824273140468587</v>
      </c>
      <c r="S149" s="19">
        <f t="shared" si="15"/>
        <v>0</v>
      </c>
      <c r="T149" s="19">
        <f t="shared" si="16"/>
        <v>-1.278799874195359</v>
      </c>
      <c r="U149" s="19">
        <f t="shared" si="17"/>
        <v>0</v>
      </c>
      <c r="V149" s="19">
        <f t="shared" si="18"/>
        <v>0</v>
      </c>
    </row>
    <row r="150" spans="1:22" x14ac:dyDescent="0.25">
      <c r="A150" s="26">
        <f>Wellpath!E150</f>
        <v>0</v>
      </c>
      <c r="B150" s="22">
        <v>0</v>
      </c>
      <c r="C150" s="22">
        <v>0</v>
      </c>
      <c r="D150" s="22">
        <f>COS(Wellpath!$O150) / (Bfield * COS(Dip))</f>
        <v>4.7931219674804699E-5</v>
      </c>
      <c r="E150" s="20">
        <f>Model!$W$15*((drdp!B150+drdp!K150)*'MBXY-TI2S'!$B150+(drdp!E150+drdp!N150)*'MBXY-TI2S'!$C150+(drdp!H150+drdp!Q150)*'MBXY-TI2S'!$D150)</f>
        <v>0</v>
      </c>
      <c r="F150" s="20">
        <f>Model!$W$15*((drdp!C150+drdp!L150)*'MBXY-TI2S'!$B150+(drdp!F150+drdp!O150)*'MBXY-TI2S'!$C150+(drdp!I150+drdp!R150)*'MBXY-TI2S'!$D150)</f>
        <v>0</v>
      </c>
      <c r="G150" s="20">
        <f>Model!$W$15*((drdp!D150+drdp!M150)*'MBXY-TI2S'!$B150+(drdp!G150+drdp!P150)*'MBXY-TI2S'!$C150+(drdp!J150+drdp!S150)*'MBXY-TI2S'!$D150)</f>
        <v>0</v>
      </c>
      <c r="H150" s="18">
        <f>Model!$W$15*((drdp!B150)*'MBXY-TI2S'!$B150+(drdp!E150)*'MBXY-TI2S'!$C150+(drdp!H150)*'MBXY-TI2S'!$D150)</f>
        <v>0</v>
      </c>
      <c r="I150" s="18">
        <f>Model!$W$15*((drdp!C150)*'MBXY-TI2S'!$B150+(drdp!F150)*'MBXY-TI2S'!$C150+(drdp!I150)*'MBXY-TI2S'!$D150)</f>
        <v>0</v>
      </c>
      <c r="J150" s="18">
        <f>Model!$W$15*((drdp!D150)*'MBXY-TI2S'!$B150+(drdp!G150)*'MBXY-TI2S'!$C150+(drdp!J150)*'MBXY-TI2S'!$D150)</f>
        <v>0</v>
      </c>
      <c r="K150" s="21">
        <f>SUM(E$3:E149)+H150</f>
        <v>0.81164162987474153</v>
      </c>
      <c r="L150" s="21">
        <f>SUM(F$3:F149)+I150</f>
        <v>-1.5755720593000051</v>
      </c>
      <c r="M150" s="21">
        <f>SUM(G$3:G149)+J150</f>
        <v>0</v>
      </c>
      <c r="N150" s="21"/>
      <c r="O150" s="21"/>
      <c r="P150" s="21"/>
      <c r="Q150" s="19">
        <f t="shared" si="13"/>
        <v>0.65876213534572692</v>
      </c>
      <c r="R150" s="19">
        <f t="shared" si="14"/>
        <v>2.4824273140468587</v>
      </c>
      <c r="S150" s="19">
        <f t="shared" si="15"/>
        <v>0</v>
      </c>
      <c r="T150" s="19">
        <f t="shared" si="16"/>
        <v>-1.278799874195359</v>
      </c>
      <c r="U150" s="19">
        <f t="shared" si="17"/>
        <v>0</v>
      </c>
      <c r="V150" s="19">
        <f t="shared" si="18"/>
        <v>0</v>
      </c>
    </row>
    <row r="151" spans="1:22" x14ac:dyDescent="0.25">
      <c r="A151" s="26">
        <f>Wellpath!E151</f>
        <v>0</v>
      </c>
      <c r="B151" s="22">
        <v>0</v>
      </c>
      <c r="C151" s="22">
        <v>0</v>
      </c>
      <c r="D151" s="22">
        <f>COS(Wellpath!$O151) / (Bfield * COS(Dip))</f>
        <v>4.7931219674804699E-5</v>
      </c>
      <c r="E151" s="20">
        <f>Model!$W$15*((drdp!B151+drdp!K151)*'MBXY-TI2S'!$B151+(drdp!E151+drdp!N151)*'MBXY-TI2S'!$C151+(drdp!H151+drdp!Q151)*'MBXY-TI2S'!$D151)</f>
        <v>0</v>
      </c>
      <c r="F151" s="20">
        <f>Model!$W$15*((drdp!C151+drdp!L151)*'MBXY-TI2S'!$B151+(drdp!F151+drdp!O151)*'MBXY-TI2S'!$C151+(drdp!I151+drdp!R151)*'MBXY-TI2S'!$D151)</f>
        <v>0</v>
      </c>
      <c r="G151" s="20">
        <f>Model!$W$15*((drdp!D151+drdp!M151)*'MBXY-TI2S'!$B151+(drdp!G151+drdp!P151)*'MBXY-TI2S'!$C151+(drdp!J151+drdp!S151)*'MBXY-TI2S'!$D151)</f>
        <v>0</v>
      </c>
      <c r="H151" s="18">
        <f>Model!$W$15*((drdp!B151)*'MBXY-TI2S'!$B151+(drdp!E151)*'MBXY-TI2S'!$C151+(drdp!H151)*'MBXY-TI2S'!$D151)</f>
        <v>0</v>
      </c>
      <c r="I151" s="18">
        <f>Model!$W$15*((drdp!C151)*'MBXY-TI2S'!$B151+(drdp!F151)*'MBXY-TI2S'!$C151+(drdp!I151)*'MBXY-TI2S'!$D151)</f>
        <v>0</v>
      </c>
      <c r="J151" s="18">
        <f>Model!$W$15*((drdp!D151)*'MBXY-TI2S'!$B151+(drdp!G151)*'MBXY-TI2S'!$C151+(drdp!J151)*'MBXY-TI2S'!$D151)</f>
        <v>0</v>
      </c>
      <c r="K151" s="21">
        <f>SUM(E$3:E150)+H151</f>
        <v>0.81164162987474153</v>
      </c>
      <c r="L151" s="21">
        <f>SUM(F$3:F150)+I151</f>
        <v>-1.5755720593000051</v>
      </c>
      <c r="M151" s="21">
        <f>SUM(G$3:G150)+J151</f>
        <v>0</v>
      </c>
      <c r="N151" s="21"/>
      <c r="O151" s="21"/>
      <c r="P151" s="21"/>
      <c r="Q151" s="19">
        <f t="shared" si="13"/>
        <v>0.65876213534572692</v>
      </c>
      <c r="R151" s="19">
        <f t="shared" si="14"/>
        <v>2.4824273140468587</v>
      </c>
      <c r="S151" s="19">
        <f t="shared" si="15"/>
        <v>0</v>
      </c>
      <c r="T151" s="19">
        <f t="shared" si="16"/>
        <v>-1.278799874195359</v>
      </c>
      <c r="U151" s="19">
        <f t="shared" si="17"/>
        <v>0</v>
      </c>
      <c r="V151" s="19">
        <f t="shared" si="18"/>
        <v>0</v>
      </c>
    </row>
    <row r="152" spans="1:22" x14ac:dyDescent="0.25">
      <c r="A152" s="26">
        <f>Wellpath!E152</f>
        <v>0</v>
      </c>
      <c r="B152" s="22">
        <v>0</v>
      </c>
      <c r="C152" s="22">
        <v>0</v>
      </c>
      <c r="D152" s="22">
        <f>COS(Wellpath!$O152) / (Bfield * COS(Dip))</f>
        <v>4.7931219674804699E-5</v>
      </c>
      <c r="E152" s="20">
        <f>Model!$W$15*((drdp!B152+drdp!K152)*'MBXY-TI2S'!$B152+(drdp!E152+drdp!N152)*'MBXY-TI2S'!$C152+(drdp!H152+drdp!Q152)*'MBXY-TI2S'!$D152)</f>
        <v>0</v>
      </c>
      <c r="F152" s="20">
        <f>Model!$W$15*((drdp!C152+drdp!L152)*'MBXY-TI2S'!$B152+(drdp!F152+drdp!O152)*'MBXY-TI2S'!$C152+(drdp!I152+drdp!R152)*'MBXY-TI2S'!$D152)</f>
        <v>0</v>
      </c>
      <c r="G152" s="20">
        <f>Model!$W$15*((drdp!D152+drdp!M152)*'MBXY-TI2S'!$B152+(drdp!G152+drdp!P152)*'MBXY-TI2S'!$C152+(drdp!J152+drdp!S152)*'MBXY-TI2S'!$D152)</f>
        <v>0</v>
      </c>
      <c r="H152" s="18">
        <f>Model!$W$15*((drdp!B152)*'MBXY-TI2S'!$B152+(drdp!E152)*'MBXY-TI2S'!$C152+(drdp!H152)*'MBXY-TI2S'!$D152)</f>
        <v>0</v>
      </c>
      <c r="I152" s="18">
        <f>Model!$W$15*((drdp!C152)*'MBXY-TI2S'!$B152+(drdp!F152)*'MBXY-TI2S'!$C152+(drdp!I152)*'MBXY-TI2S'!$D152)</f>
        <v>0</v>
      </c>
      <c r="J152" s="18">
        <f>Model!$W$15*((drdp!D152)*'MBXY-TI2S'!$B152+(drdp!G152)*'MBXY-TI2S'!$C152+(drdp!J152)*'MBXY-TI2S'!$D152)</f>
        <v>0</v>
      </c>
      <c r="K152" s="21">
        <f>SUM(E$3:E151)+H152</f>
        <v>0.81164162987474153</v>
      </c>
      <c r="L152" s="21">
        <f>SUM(F$3:F151)+I152</f>
        <v>-1.5755720593000051</v>
      </c>
      <c r="M152" s="21">
        <f>SUM(G$3:G151)+J152</f>
        <v>0</v>
      </c>
      <c r="N152" s="21"/>
      <c r="O152" s="21"/>
      <c r="P152" s="21"/>
      <c r="Q152" s="19">
        <f t="shared" si="13"/>
        <v>0.65876213534572692</v>
      </c>
      <c r="R152" s="19">
        <f t="shared" si="14"/>
        <v>2.4824273140468587</v>
      </c>
      <c r="S152" s="19">
        <f t="shared" si="15"/>
        <v>0</v>
      </c>
      <c r="T152" s="19">
        <f t="shared" si="16"/>
        <v>-1.278799874195359</v>
      </c>
      <c r="U152" s="19">
        <f t="shared" si="17"/>
        <v>0</v>
      </c>
      <c r="V152" s="19">
        <f t="shared" si="18"/>
        <v>0</v>
      </c>
    </row>
    <row r="153" spans="1:22" x14ac:dyDescent="0.25">
      <c r="A153" s="26">
        <f>Wellpath!E153</f>
        <v>0</v>
      </c>
      <c r="B153" s="22">
        <v>0</v>
      </c>
      <c r="C153" s="22">
        <v>0</v>
      </c>
      <c r="D153" s="22">
        <f>COS(Wellpath!$O153) / (Bfield * COS(Dip))</f>
        <v>4.7931219674804699E-5</v>
      </c>
      <c r="E153" s="20">
        <f>Model!$W$15*((drdp!B153+drdp!K153)*'MBXY-TI2S'!$B153+(drdp!E153+drdp!N153)*'MBXY-TI2S'!$C153+(drdp!H153+drdp!Q153)*'MBXY-TI2S'!$D153)</f>
        <v>0</v>
      </c>
      <c r="F153" s="20">
        <f>Model!$W$15*((drdp!C153+drdp!L153)*'MBXY-TI2S'!$B153+(drdp!F153+drdp!O153)*'MBXY-TI2S'!$C153+(drdp!I153+drdp!R153)*'MBXY-TI2S'!$D153)</f>
        <v>0</v>
      </c>
      <c r="G153" s="20">
        <f>Model!$W$15*((drdp!D153+drdp!M153)*'MBXY-TI2S'!$B153+(drdp!G153+drdp!P153)*'MBXY-TI2S'!$C153+(drdp!J153+drdp!S153)*'MBXY-TI2S'!$D153)</f>
        <v>0</v>
      </c>
      <c r="H153" s="18">
        <f>Model!$W$15*((drdp!B153)*'MBXY-TI2S'!$B153+(drdp!E153)*'MBXY-TI2S'!$C153+(drdp!H153)*'MBXY-TI2S'!$D153)</f>
        <v>0</v>
      </c>
      <c r="I153" s="18">
        <f>Model!$W$15*((drdp!C153)*'MBXY-TI2S'!$B153+(drdp!F153)*'MBXY-TI2S'!$C153+(drdp!I153)*'MBXY-TI2S'!$D153)</f>
        <v>0</v>
      </c>
      <c r="J153" s="18">
        <f>Model!$W$15*((drdp!D153)*'MBXY-TI2S'!$B153+(drdp!G153)*'MBXY-TI2S'!$C153+(drdp!J153)*'MBXY-TI2S'!$D153)</f>
        <v>0</v>
      </c>
      <c r="K153" s="21">
        <f>SUM(E$3:E152)+H153</f>
        <v>0.81164162987474153</v>
      </c>
      <c r="L153" s="21">
        <f>SUM(F$3:F152)+I153</f>
        <v>-1.5755720593000051</v>
      </c>
      <c r="M153" s="21">
        <f>SUM(G$3:G152)+J153</f>
        <v>0</v>
      </c>
      <c r="N153" s="21"/>
      <c r="O153" s="21"/>
      <c r="P153" s="21"/>
      <c r="Q153" s="19">
        <f t="shared" si="13"/>
        <v>0.65876213534572692</v>
      </c>
      <c r="R153" s="19">
        <f t="shared" si="14"/>
        <v>2.4824273140468587</v>
      </c>
      <c r="S153" s="19">
        <f t="shared" si="15"/>
        <v>0</v>
      </c>
      <c r="T153" s="19">
        <f t="shared" si="16"/>
        <v>-1.278799874195359</v>
      </c>
      <c r="U153" s="19">
        <f t="shared" si="17"/>
        <v>0</v>
      </c>
      <c r="V153" s="19">
        <f t="shared" si="18"/>
        <v>0</v>
      </c>
    </row>
    <row r="154" spans="1:22" x14ac:dyDescent="0.25">
      <c r="A154" s="26">
        <f>Wellpath!E154</f>
        <v>0</v>
      </c>
      <c r="B154" s="22">
        <v>0</v>
      </c>
      <c r="C154" s="22">
        <v>0</v>
      </c>
      <c r="D154" s="22">
        <f>COS(Wellpath!$O154) / (Bfield * COS(Dip))</f>
        <v>4.7931219674804699E-5</v>
      </c>
      <c r="E154" s="20">
        <f>Model!$W$15*((drdp!B154+drdp!K154)*'MBXY-TI2S'!$B154+(drdp!E154+drdp!N154)*'MBXY-TI2S'!$C154+(drdp!H154+drdp!Q154)*'MBXY-TI2S'!$D154)</f>
        <v>0</v>
      </c>
      <c r="F154" s="20">
        <f>Model!$W$15*((drdp!C154+drdp!L154)*'MBXY-TI2S'!$B154+(drdp!F154+drdp!O154)*'MBXY-TI2S'!$C154+(drdp!I154+drdp!R154)*'MBXY-TI2S'!$D154)</f>
        <v>0</v>
      </c>
      <c r="G154" s="20">
        <f>Model!$W$15*((drdp!D154+drdp!M154)*'MBXY-TI2S'!$B154+(drdp!G154+drdp!P154)*'MBXY-TI2S'!$C154+(drdp!J154+drdp!S154)*'MBXY-TI2S'!$D154)</f>
        <v>0</v>
      </c>
      <c r="H154" s="18">
        <f>Model!$W$15*((drdp!B154)*'MBXY-TI2S'!$B154+(drdp!E154)*'MBXY-TI2S'!$C154+(drdp!H154)*'MBXY-TI2S'!$D154)</f>
        <v>0</v>
      </c>
      <c r="I154" s="18">
        <f>Model!$W$15*((drdp!C154)*'MBXY-TI2S'!$B154+(drdp!F154)*'MBXY-TI2S'!$C154+(drdp!I154)*'MBXY-TI2S'!$D154)</f>
        <v>0</v>
      </c>
      <c r="J154" s="18">
        <f>Model!$W$15*((drdp!D154)*'MBXY-TI2S'!$B154+(drdp!G154)*'MBXY-TI2S'!$C154+(drdp!J154)*'MBXY-TI2S'!$D154)</f>
        <v>0</v>
      </c>
      <c r="K154" s="21">
        <f>SUM(E$3:E153)+H154</f>
        <v>0.81164162987474153</v>
      </c>
      <c r="L154" s="21">
        <f>SUM(F$3:F153)+I154</f>
        <v>-1.5755720593000051</v>
      </c>
      <c r="M154" s="21">
        <f>SUM(G$3:G153)+J154</f>
        <v>0</v>
      </c>
      <c r="N154" s="21"/>
      <c r="O154" s="21"/>
      <c r="P154" s="21"/>
      <c r="Q154" s="19">
        <f t="shared" si="13"/>
        <v>0.65876213534572692</v>
      </c>
      <c r="R154" s="19">
        <f t="shared" si="14"/>
        <v>2.4824273140468587</v>
      </c>
      <c r="S154" s="19">
        <f t="shared" si="15"/>
        <v>0</v>
      </c>
      <c r="T154" s="19">
        <f t="shared" si="16"/>
        <v>-1.278799874195359</v>
      </c>
      <c r="U154" s="19">
        <f t="shared" si="17"/>
        <v>0</v>
      </c>
      <c r="V154" s="19">
        <f t="shared" si="18"/>
        <v>0</v>
      </c>
    </row>
    <row r="155" spans="1:22" x14ac:dyDescent="0.25">
      <c r="A155" s="26">
        <f>Wellpath!E155</f>
        <v>0</v>
      </c>
      <c r="B155" s="22">
        <v>0</v>
      </c>
      <c r="C155" s="22">
        <v>0</v>
      </c>
      <c r="D155" s="22">
        <f>COS(Wellpath!$O155) / (Bfield * COS(Dip))</f>
        <v>4.7931219674804699E-5</v>
      </c>
      <c r="E155" s="20">
        <f>Model!$W$15*((drdp!B155+drdp!K155)*'MBXY-TI2S'!$B155+(drdp!E155+drdp!N155)*'MBXY-TI2S'!$C155+(drdp!H155+drdp!Q155)*'MBXY-TI2S'!$D155)</f>
        <v>0</v>
      </c>
      <c r="F155" s="20">
        <f>Model!$W$15*((drdp!C155+drdp!L155)*'MBXY-TI2S'!$B155+(drdp!F155+drdp!O155)*'MBXY-TI2S'!$C155+(drdp!I155+drdp!R155)*'MBXY-TI2S'!$D155)</f>
        <v>0</v>
      </c>
      <c r="G155" s="20">
        <f>Model!$W$15*((drdp!D155+drdp!M155)*'MBXY-TI2S'!$B155+(drdp!G155+drdp!P155)*'MBXY-TI2S'!$C155+(drdp!J155+drdp!S155)*'MBXY-TI2S'!$D155)</f>
        <v>0</v>
      </c>
      <c r="H155" s="18">
        <f>Model!$W$15*((drdp!B155)*'MBXY-TI2S'!$B155+(drdp!E155)*'MBXY-TI2S'!$C155+(drdp!H155)*'MBXY-TI2S'!$D155)</f>
        <v>0</v>
      </c>
      <c r="I155" s="18">
        <f>Model!$W$15*((drdp!C155)*'MBXY-TI2S'!$B155+(drdp!F155)*'MBXY-TI2S'!$C155+(drdp!I155)*'MBXY-TI2S'!$D155)</f>
        <v>0</v>
      </c>
      <c r="J155" s="18">
        <f>Model!$W$15*((drdp!D155)*'MBXY-TI2S'!$B155+(drdp!G155)*'MBXY-TI2S'!$C155+(drdp!J155)*'MBXY-TI2S'!$D155)</f>
        <v>0</v>
      </c>
      <c r="K155" s="21">
        <f>SUM(E$3:E154)+H155</f>
        <v>0.81164162987474153</v>
      </c>
      <c r="L155" s="21">
        <f>SUM(F$3:F154)+I155</f>
        <v>-1.5755720593000051</v>
      </c>
      <c r="M155" s="21">
        <f>SUM(G$3:G154)+J155</f>
        <v>0</v>
      </c>
      <c r="N155" s="21"/>
      <c r="O155" s="21"/>
      <c r="P155" s="21"/>
      <c r="Q155" s="19">
        <f t="shared" si="13"/>
        <v>0.65876213534572692</v>
      </c>
      <c r="R155" s="19">
        <f t="shared" si="14"/>
        <v>2.4824273140468587</v>
      </c>
      <c r="S155" s="19">
        <f t="shared" si="15"/>
        <v>0</v>
      </c>
      <c r="T155" s="19">
        <f t="shared" si="16"/>
        <v>-1.278799874195359</v>
      </c>
      <c r="U155" s="19">
        <f t="shared" si="17"/>
        <v>0</v>
      </c>
      <c r="V155" s="19">
        <f t="shared" si="18"/>
        <v>0</v>
      </c>
    </row>
    <row r="156" spans="1:22" x14ac:dyDescent="0.25">
      <c r="A156" s="26">
        <f>Wellpath!E156</f>
        <v>0</v>
      </c>
      <c r="B156" s="22">
        <v>0</v>
      </c>
      <c r="C156" s="22">
        <v>0</v>
      </c>
      <c r="D156" s="22">
        <f>COS(Wellpath!$O156) / (Bfield * COS(Dip))</f>
        <v>4.7931219674804699E-5</v>
      </c>
      <c r="E156" s="20">
        <f>Model!$W$15*((drdp!B156+drdp!K156)*'MBXY-TI2S'!$B156+(drdp!E156+drdp!N156)*'MBXY-TI2S'!$C156+(drdp!H156+drdp!Q156)*'MBXY-TI2S'!$D156)</f>
        <v>0</v>
      </c>
      <c r="F156" s="20">
        <f>Model!$W$15*((drdp!C156+drdp!L156)*'MBXY-TI2S'!$B156+(drdp!F156+drdp!O156)*'MBXY-TI2S'!$C156+(drdp!I156+drdp!R156)*'MBXY-TI2S'!$D156)</f>
        <v>0</v>
      </c>
      <c r="G156" s="20">
        <f>Model!$W$15*((drdp!D156+drdp!M156)*'MBXY-TI2S'!$B156+(drdp!G156+drdp!P156)*'MBXY-TI2S'!$C156+(drdp!J156+drdp!S156)*'MBXY-TI2S'!$D156)</f>
        <v>0</v>
      </c>
      <c r="H156" s="18">
        <f>Model!$W$15*((drdp!B156)*'MBXY-TI2S'!$B156+(drdp!E156)*'MBXY-TI2S'!$C156+(drdp!H156)*'MBXY-TI2S'!$D156)</f>
        <v>0</v>
      </c>
      <c r="I156" s="18">
        <f>Model!$W$15*((drdp!C156)*'MBXY-TI2S'!$B156+(drdp!F156)*'MBXY-TI2S'!$C156+(drdp!I156)*'MBXY-TI2S'!$D156)</f>
        <v>0</v>
      </c>
      <c r="J156" s="18">
        <f>Model!$W$15*((drdp!D156)*'MBXY-TI2S'!$B156+(drdp!G156)*'MBXY-TI2S'!$C156+(drdp!J156)*'MBXY-TI2S'!$D156)</f>
        <v>0</v>
      </c>
      <c r="K156" s="21">
        <f>SUM(E$3:E155)+H156</f>
        <v>0.81164162987474153</v>
      </c>
      <c r="L156" s="21">
        <f>SUM(F$3:F155)+I156</f>
        <v>-1.5755720593000051</v>
      </c>
      <c r="M156" s="21">
        <f>SUM(G$3:G155)+J156</f>
        <v>0</v>
      </c>
      <c r="N156" s="21"/>
      <c r="O156" s="21"/>
      <c r="P156" s="21"/>
      <c r="Q156" s="19">
        <f t="shared" si="13"/>
        <v>0.65876213534572692</v>
      </c>
      <c r="R156" s="19">
        <f t="shared" si="14"/>
        <v>2.4824273140468587</v>
      </c>
      <c r="S156" s="19">
        <f t="shared" si="15"/>
        <v>0</v>
      </c>
      <c r="T156" s="19">
        <f t="shared" si="16"/>
        <v>-1.278799874195359</v>
      </c>
      <c r="U156" s="19">
        <f t="shared" si="17"/>
        <v>0</v>
      </c>
      <c r="V156" s="19">
        <f t="shared" si="18"/>
        <v>0</v>
      </c>
    </row>
    <row r="157" spans="1:22" x14ac:dyDescent="0.25">
      <c r="A157" s="26">
        <f>Wellpath!E157</f>
        <v>0</v>
      </c>
      <c r="B157" s="22">
        <v>0</v>
      </c>
      <c r="C157" s="22">
        <v>0</v>
      </c>
      <c r="D157" s="22">
        <f>COS(Wellpath!$O157) / (Bfield * COS(Dip))</f>
        <v>4.7931219674804699E-5</v>
      </c>
      <c r="E157" s="20">
        <f>Model!$W$15*((drdp!B157+drdp!K157)*'MBXY-TI2S'!$B157+(drdp!E157+drdp!N157)*'MBXY-TI2S'!$C157+(drdp!H157+drdp!Q157)*'MBXY-TI2S'!$D157)</f>
        <v>0</v>
      </c>
      <c r="F157" s="20">
        <f>Model!$W$15*((drdp!C157+drdp!L157)*'MBXY-TI2S'!$B157+(drdp!F157+drdp!O157)*'MBXY-TI2S'!$C157+(drdp!I157+drdp!R157)*'MBXY-TI2S'!$D157)</f>
        <v>0</v>
      </c>
      <c r="G157" s="20">
        <f>Model!$W$15*((drdp!D157+drdp!M157)*'MBXY-TI2S'!$B157+(drdp!G157+drdp!P157)*'MBXY-TI2S'!$C157+(drdp!J157+drdp!S157)*'MBXY-TI2S'!$D157)</f>
        <v>0</v>
      </c>
      <c r="H157" s="18">
        <f>Model!$W$15*((drdp!B157)*'MBXY-TI2S'!$B157+(drdp!E157)*'MBXY-TI2S'!$C157+(drdp!H157)*'MBXY-TI2S'!$D157)</f>
        <v>0</v>
      </c>
      <c r="I157" s="18">
        <f>Model!$W$15*((drdp!C157)*'MBXY-TI2S'!$B157+(drdp!F157)*'MBXY-TI2S'!$C157+(drdp!I157)*'MBXY-TI2S'!$D157)</f>
        <v>0</v>
      </c>
      <c r="J157" s="18">
        <f>Model!$W$15*((drdp!D157)*'MBXY-TI2S'!$B157+(drdp!G157)*'MBXY-TI2S'!$C157+(drdp!J157)*'MBXY-TI2S'!$D157)</f>
        <v>0</v>
      </c>
      <c r="K157" s="21">
        <f>SUM(E$3:E156)+H157</f>
        <v>0.81164162987474153</v>
      </c>
      <c r="L157" s="21">
        <f>SUM(F$3:F156)+I157</f>
        <v>-1.5755720593000051</v>
      </c>
      <c r="M157" s="21">
        <f>SUM(G$3:G156)+J157</f>
        <v>0</v>
      </c>
      <c r="N157" s="21"/>
      <c r="O157" s="21"/>
      <c r="P157" s="21"/>
      <c r="Q157" s="19">
        <f t="shared" si="13"/>
        <v>0.65876213534572692</v>
      </c>
      <c r="R157" s="19">
        <f t="shared" si="14"/>
        <v>2.4824273140468587</v>
      </c>
      <c r="S157" s="19">
        <f t="shared" si="15"/>
        <v>0</v>
      </c>
      <c r="T157" s="19">
        <f t="shared" si="16"/>
        <v>-1.278799874195359</v>
      </c>
      <c r="U157" s="19">
        <f t="shared" si="17"/>
        <v>0</v>
      </c>
      <c r="V157" s="19">
        <f t="shared" si="18"/>
        <v>0</v>
      </c>
    </row>
    <row r="158" spans="1:22" x14ac:dyDescent="0.25">
      <c r="A158" s="26">
        <f>Wellpath!E158</f>
        <v>0</v>
      </c>
      <c r="B158" s="22">
        <v>0</v>
      </c>
      <c r="C158" s="22">
        <v>0</v>
      </c>
      <c r="D158" s="22">
        <f>COS(Wellpath!$O158) / (Bfield * COS(Dip))</f>
        <v>4.7931219674804699E-5</v>
      </c>
      <c r="E158" s="20">
        <f>Model!$W$15*((drdp!B158+drdp!K158)*'MBXY-TI2S'!$B158+(drdp!E158+drdp!N158)*'MBXY-TI2S'!$C158+(drdp!H158+drdp!Q158)*'MBXY-TI2S'!$D158)</f>
        <v>0</v>
      </c>
      <c r="F158" s="20">
        <f>Model!$W$15*((drdp!C158+drdp!L158)*'MBXY-TI2S'!$B158+(drdp!F158+drdp!O158)*'MBXY-TI2S'!$C158+(drdp!I158+drdp!R158)*'MBXY-TI2S'!$D158)</f>
        <v>0</v>
      </c>
      <c r="G158" s="20">
        <f>Model!$W$15*((drdp!D158+drdp!M158)*'MBXY-TI2S'!$B158+(drdp!G158+drdp!P158)*'MBXY-TI2S'!$C158+(drdp!J158+drdp!S158)*'MBXY-TI2S'!$D158)</f>
        <v>0</v>
      </c>
      <c r="H158" s="18">
        <f>Model!$W$15*((drdp!B158)*'MBXY-TI2S'!$B158+(drdp!E158)*'MBXY-TI2S'!$C158+(drdp!H158)*'MBXY-TI2S'!$D158)</f>
        <v>0</v>
      </c>
      <c r="I158" s="18">
        <f>Model!$W$15*((drdp!C158)*'MBXY-TI2S'!$B158+(drdp!F158)*'MBXY-TI2S'!$C158+(drdp!I158)*'MBXY-TI2S'!$D158)</f>
        <v>0</v>
      </c>
      <c r="J158" s="18">
        <f>Model!$W$15*((drdp!D158)*'MBXY-TI2S'!$B158+(drdp!G158)*'MBXY-TI2S'!$C158+(drdp!J158)*'MBXY-TI2S'!$D158)</f>
        <v>0</v>
      </c>
      <c r="K158" s="21">
        <f>SUM(E$3:E157)+H158</f>
        <v>0.81164162987474153</v>
      </c>
      <c r="L158" s="21">
        <f>SUM(F$3:F157)+I158</f>
        <v>-1.5755720593000051</v>
      </c>
      <c r="M158" s="21">
        <f>SUM(G$3:G157)+J158</f>
        <v>0</v>
      </c>
      <c r="N158" s="21"/>
      <c r="O158" s="21"/>
      <c r="P158" s="21"/>
      <c r="Q158" s="19">
        <f t="shared" si="13"/>
        <v>0.65876213534572692</v>
      </c>
      <c r="R158" s="19">
        <f t="shared" si="14"/>
        <v>2.4824273140468587</v>
      </c>
      <c r="S158" s="19">
        <f t="shared" si="15"/>
        <v>0</v>
      </c>
      <c r="T158" s="19">
        <f t="shared" si="16"/>
        <v>-1.278799874195359</v>
      </c>
      <c r="U158" s="19">
        <f t="shared" si="17"/>
        <v>0</v>
      </c>
      <c r="V158" s="19">
        <f t="shared" si="18"/>
        <v>0</v>
      </c>
    </row>
    <row r="159" spans="1:22" x14ac:dyDescent="0.25">
      <c r="A159" s="26">
        <f>Wellpath!E159</f>
        <v>0</v>
      </c>
      <c r="B159" s="22">
        <v>0</v>
      </c>
      <c r="C159" s="22">
        <v>0</v>
      </c>
      <c r="D159" s="22">
        <f>COS(Wellpath!$O159) / (Bfield * COS(Dip))</f>
        <v>4.7931219674804699E-5</v>
      </c>
      <c r="E159" s="20">
        <f>Model!$W$15*((drdp!B159+drdp!K159)*'MBXY-TI2S'!$B159+(drdp!E159+drdp!N159)*'MBXY-TI2S'!$C159+(drdp!H159+drdp!Q159)*'MBXY-TI2S'!$D159)</f>
        <v>0</v>
      </c>
      <c r="F159" s="20">
        <f>Model!$W$15*((drdp!C159+drdp!L159)*'MBXY-TI2S'!$B159+(drdp!F159+drdp!O159)*'MBXY-TI2S'!$C159+(drdp!I159+drdp!R159)*'MBXY-TI2S'!$D159)</f>
        <v>0</v>
      </c>
      <c r="G159" s="20">
        <f>Model!$W$15*((drdp!D159+drdp!M159)*'MBXY-TI2S'!$B159+(drdp!G159+drdp!P159)*'MBXY-TI2S'!$C159+(drdp!J159+drdp!S159)*'MBXY-TI2S'!$D159)</f>
        <v>0</v>
      </c>
      <c r="H159" s="18">
        <f>Model!$W$15*((drdp!B159)*'MBXY-TI2S'!$B159+(drdp!E159)*'MBXY-TI2S'!$C159+(drdp!H159)*'MBXY-TI2S'!$D159)</f>
        <v>0</v>
      </c>
      <c r="I159" s="18">
        <f>Model!$W$15*((drdp!C159)*'MBXY-TI2S'!$B159+(drdp!F159)*'MBXY-TI2S'!$C159+(drdp!I159)*'MBXY-TI2S'!$D159)</f>
        <v>0</v>
      </c>
      <c r="J159" s="18">
        <f>Model!$W$15*((drdp!D159)*'MBXY-TI2S'!$B159+(drdp!G159)*'MBXY-TI2S'!$C159+(drdp!J159)*'MBXY-TI2S'!$D159)</f>
        <v>0</v>
      </c>
      <c r="K159" s="21">
        <f>SUM(E$3:E158)+H159</f>
        <v>0.81164162987474153</v>
      </c>
      <c r="L159" s="21">
        <f>SUM(F$3:F158)+I159</f>
        <v>-1.5755720593000051</v>
      </c>
      <c r="M159" s="21">
        <f>SUM(G$3:G158)+J159</f>
        <v>0</v>
      </c>
      <c r="N159" s="21"/>
      <c r="O159" s="21"/>
      <c r="P159" s="21"/>
      <c r="Q159" s="19">
        <f t="shared" si="13"/>
        <v>0.65876213534572692</v>
      </c>
      <c r="R159" s="19">
        <f t="shared" si="14"/>
        <v>2.4824273140468587</v>
      </c>
      <c r="S159" s="19">
        <f t="shared" si="15"/>
        <v>0</v>
      </c>
      <c r="T159" s="19">
        <f t="shared" si="16"/>
        <v>-1.278799874195359</v>
      </c>
      <c r="U159" s="19">
        <f t="shared" si="17"/>
        <v>0</v>
      </c>
      <c r="V159" s="19">
        <f t="shared" si="18"/>
        <v>0</v>
      </c>
    </row>
    <row r="160" spans="1:22" x14ac:dyDescent="0.25">
      <c r="A160" s="26">
        <f>Wellpath!E160</f>
        <v>0</v>
      </c>
      <c r="B160" s="22">
        <v>0</v>
      </c>
      <c r="C160" s="22">
        <v>0</v>
      </c>
      <c r="D160" s="22">
        <f>COS(Wellpath!$O160) / (Bfield * COS(Dip))</f>
        <v>4.7931219674804699E-5</v>
      </c>
      <c r="E160" s="20">
        <f>Model!$W$15*((drdp!B160+drdp!K160)*'MBXY-TI2S'!$B160+(drdp!E160+drdp!N160)*'MBXY-TI2S'!$C160+(drdp!H160+drdp!Q160)*'MBXY-TI2S'!$D160)</f>
        <v>0</v>
      </c>
      <c r="F160" s="20">
        <f>Model!$W$15*((drdp!C160+drdp!L160)*'MBXY-TI2S'!$B160+(drdp!F160+drdp!O160)*'MBXY-TI2S'!$C160+(drdp!I160+drdp!R160)*'MBXY-TI2S'!$D160)</f>
        <v>0</v>
      </c>
      <c r="G160" s="20">
        <f>Model!$W$15*((drdp!D160+drdp!M160)*'MBXY-TI2S'!$B160+(drdp!G160+drdp!P160)*'MBXY-TI2S'!$C160+(drdp!J160+drdp!S160)*'MBXY-TI2S'!$D160)</f>
        <v>0</v>
      </c>
      <c r="H160" s="18">
        <f>Model!$W$15*((drdp!B160)*'MBXY-TI2S'!$B160+(drdp!E160)*'MBXY-TI2S'!$C160+(drdp!H160)*'MBXY-TI2S'!$D160)</f>
        <v>0</v>
      </c>
      <c r="I160" s="18">
        <f>Model!$W$15*((drdp!C160)*'MBXY-TI2S'!$B160+(drdp!F160)*'MBXY-TI2S'!$C160+(drdp!I160)*'MBXY-TI2S'!$D160)</f>
        <v>0</v>
      </c>
      <c r="J160" s="18">
        <f>Model!$W$15*((drdp!D160)*'MBXY-TI2S'!$B160+(drdp!G160)*'MBXY-TI2S'!$C160+(drdp!J160)*'MBXY-TI2S'!$D160)</f>
        <v>0</v>
      </c>
      <c r="K160" s="21">
        <f>SUM(E$3:E159)+H160</f>
        <v>0.81164162987474153</v>
      </c>
      <c r="L160" s="21">
        <f>SUM(F$3:F159)+I160</f>
        <v>-1.5755720593000051</v>
      </c>
      <c r="M160" s="21">
        <f>SUM(G$3:G159)+J160</f>
        <v>0</v>
      </c>
      <c r="N160" s="21"/>
      <c r="O160" s="21"/>
      <c r="P160" s="21"/>
      <c r="Q160" s="19">
        <f t="shared" si="13"/>
        <v>0.65876213534572692</v>
      </c>
      <c r="R160" s="19">
        <f t="shared" si="14"/>
        <v>2.4824273140468587</v>
      </c>
      <c r="S160" s="19">
        <f t="shared" si="15"/>
        <v>0</v>
      </c>
      <c r="T160" s="19">
        <f t="shared" si="16"/>
        <v>-1.278799874195359</v>
      </c>
      <c r="U160" s="19">
        <f t="shared" si="17"/>
        <v>0</v>
      </c>
      <c r="V160" s="19">
        <f t="shared" si="18"/>
        <v>0</v>
      </c>
    </row>
    <row r="161" spans="1:22" x14ac:dyDescent="0.25">
      <c r="A161" s="26">
        <f>Wellpath!E161</f>
        <v>0</v>
      </c>
      <c r="B161" s="22">
        <v>0</v>
      </c>
      <c r="C161" s="22">
        <v>0</v>
      </c>
      <c r="D161" s="22">
        <f>COS(Wellpath!$O161) / (Bfield * COS(Dip))</f>
        <v>4.7931219674804699E-5</v>
      </c>
      <c r="E161" s="20">
        <f>Model!$W$15*((drdp!B161+drdp!K161)*'MBXY-TI2S'!$B161+(drdp!E161+drdp!N161)*'MBXY-TI2S'!$C161+(drdp!H161+drdp!Q161)*'MBXY-TI2S'!$D161)</f>
        <v>0</v>
      </c>
      <c r="F161" s="20">
        <f>Model!$W$15*((drdp!C161+drdp!L161)*'MBXY-TI2S'!$B161+(drdp!F161+drdp!O161)*'MBXY-TI2S'!$C161+(drdp!I161+drdp!R161)*'MBXY-TI2S'!$D161)</f>
        <v>0</v>
      </c>
      <c r="G161" s="20">
        <f>Model!$W$15*((drdp!D161+drdp!M161)*'MBXY-TI2S'!$B161+(drdp!G161+drdp!P161)*'MBXY-TI2S'!$C161+(drdp!J161+drdp!S161)*'MBXY-TI2S'!$D161)</f>
        <v>0</v>
      </c>
      <c r="H161" s="18">
        <f>Model!$W$15*((drdp!B161)*'MBXY-TI2S'!$B161+(drdp!E161)*'MBXY-TI2S'!$C161+(drdp!H161)*'MBXY-TI2S'!$D161)</f>
        <v>0</v>
      </c>
      <c r="I161" s="18">
        <f>Model!$W$15*((drdp!C161)*'MBXY-TI2S'!$B161+(drdp!F161)*'MBXY-TI2S'!$C161+(drdp!I161)*'MBXY-TI2S'!$D161)</f>
        <v>0</v>
      </c>
      <c r="J161" s="18">
        <f>Model!$W$15*((drdp!D161)*'MBXY-TI2S'!$B161+(drdp!G161)*'MBXY-TI2S'!$C161+(drdp!J161)*'MBXY-TI2S'!$D161)</f>
        <v>0</v>
      </c>
      <c r="K161" s="21">
        <f>SUM(E$3:E160)+H161</f>
        <v>0.81164162987474153</v>
      </c>
      <c r="L161" s="21">
        <f>SUM(F$3:F160)+I161</f>
        <v>-1.5755720593000051</v>
      </c>
      <c r="M161" s="21">
        <f>SUM(G$3:G160)+J161</f>
        <v>0</v>
      </c>
      <c r="N161" s="21"/>
      <c r="O161" s="21"/>
      <c r="P161" s="21"/>
      <c r="Q161" s="19">
        <f t="shared" si="13"/>
        <v>0.65876213534572692</v>
      </c>
      <c r="R161" s="19">
        <f t="shared" si="14"/>
        <v>2.4824273140468587</v>
      </c>
      <c r="S161" s="19">
        <f t="shared" si="15"/>
        <v>0</v>
      </c>
      <c r="T161" s="19">
        <f t="shared" si="16"/>
        <v>-1.278799874195359</v>
      </c>
      <c r="U161" s="19">
        <f t="shared" si="17"/>
        <v>0</v>
      </c>
      <c r="V161" s="19">
        <f t="shared" si="18"/>
        <v>0</v>
      </c>
    </row>
    <row r="162" spans="1:22" x14ac:dyDescent="0.25">
      <c r="A162" s="26">
        <f>Wellpath!E162</f>
        <v>0</v>
      </c>
      <c r="B162" s="22">
        <v>0</v>
      </c>
      <c r="C162" s="22">
        <v>0</v>
      </c>
      <c r="D162" s="22">
        <f>COS(Wellpath!$O162) / (Bfield * COS(Dip))</f>
        <v>4.7931219674804699E-5</v>
      </c>
      <c r="E162" s="20">
        <f>Model!$W$15*((drdp!B162+drdp!K162)*'MBXY-TI2S'!$B162+(drdp!E162+drdp!N162)*'MBXY-TI2S'!$C162+(drdp!H162+drdp!Q162)*'MBXY-TI2S'!$D162)</f>
        <v>0</v>
      </c>
      <c r="F162" s="20">
        <f>Model!$W$15*((drdp!C162+drdp!L162)*'MBXY-TI2S'!$B162+(drdp!F162+drdp!O162)*'MBXY-TI2S'!$C162+(drdp!I162+drdp!R162)*'MBXY-TI2S'!$D162)</f>
        <v>0</v>
      </c>
      <c r="G162" s="20">
        <f>Model!$W$15*((drdp!D162+drdp!M162)*'MBXY-TI2S'!$B162+(drdp!G162+drdp!P162)*'MBXY-TI2S'!$C162+(drdp!J162+drdp!S162)*'MBXY-TI2S'!$D162)</f>
        <v>0</v>
      </c>
      <c r="H162" s="18">
        <f>Model!$W$15*((drdp!B162)*'MBXY-TI2S'!$B162+(drdp!E162)*'MBXY-TI2S'!$C162+(drdp!H162)*'MBXY-TI2S'!$D162)</f>
        <v>0</v>
      </c>
      <c r="I162" s="18">
        <f>Model!$W$15*((drdp!C162)*'MBXY-TI2S'!$B162+(drdp!F162)*'MBXY-TI2S'!$C162+(drdp!I162)*'MBXY-TI2S'!$D162)</f>
        <v>0</v>
      </c>
      <c r="J162" s="18">
        <f>Model!$W$15*((drdp!D162)*'MBXY-TI2S'!$B162+(drdp!G162)*'MBXY-TI2S'!$C162+(drdp!J162)*'MBXY-TI2S'!$D162)</f>
        <v>0</v>
      </c>
      <c r="K162" s="21">
        <f>SUM(E$3:E161)+H162</f>
        <v>0.81164162987474153</v>
      </c>
      <c r="L162" s="21">
        <f>SUM(F$3:F161)+I162</f>
        <v>-1.5755720593000051</v>
      </c>
      <c r="M162" s="21">
        <f>SUM(G$3:G161)+J162</f>
        <v>0</v>
      </c>
      <c r="N162" s="21"/>
      <c r="O162" s="21"/>
      <c r="P162" s="21"/>
      <c r="Q162" s="19">
        <f t="shared" si="13"/>
        <v>0.65876213534572692</v>
      </c>
      <c r="R162" s="19">
        <f t="shared" si="14"/>
        <v>2.4824273140468587</v>
      </c>
      <c r="S162" s="19">
        <f t="shared" si="15"/>
        <v>0</v>
      </c>
      <c r="T162" s="19">
        <f t="shared" si="16"/>
        <v>-1.278799874195359</v>
      </c>
      <c r="U162" s="19">
        <f t="shared" si="17"/>
        <v>0</v>
      </c>
      <c r="V162" s="19">
        <f t="shared" si="18"/>
        <v>0</v>
      </c>
    </row>
    <row r="163" spans="1:22" x14ac:dyDescent="0.25">
      <c r="A163" s="26">
        <f>Wellpath!E163</f>
        <v>0</v>
      </c>
      <c r="B163" s="22">
        <v>0</v>
      </c>
      <c r="C163" s="22">
        <v>0</v>
      </c>
      <c r="D163" s="22">
        <f>COS(Wellpath!$O163) / (Bfield * COS(Dip))</f>
        <v>4.7931219674804699E-5</v>
      </c>
      <c r="E163" s="20">
        <f>Model!$W$15*((drdp!B163+drdp!K163)*'MBXY-TI2S'!$B163+(drdp!E163+drdp!N163)*'MBXY-TI2S'!$C163+(drdp!H163+drdp!Q163)*'MBXY-TI2S'!$D163)</f>
        <v>0</v>
      </c>
      <c r="F163" s="20">
        <f>Model!$W$15*((drdp!C163+drdp!L163)*'MBXY-TI2S'!$B163+(drdp!F163+drdp!O163)*'MBXY-TI2S'!$C163+(drdp!I163+drdp!R163)*'MBXY-TI2S'!$D163)</f>
        <v>0</v>
      </c>
      <c r="G163" s="20">
        <f>Model!$W$15*((drdp!D163+drdp!M163)*'MBXY-TI2S'!$B163+(drdp!G163+drdp!P163)*'MBXY-TI2S'!$C163+(drdp!J163+drdp!S163)*'MBXY-TI2S'!$D163)</f>
        <v>0</v>
      </c>
      <c r="H163" s="18">
        <f>Model!$W$15*((drdp!B163)*'MBXY-TI2S'!$B163+(drdp!E163)*'MBXY-TI2S'!$C163+(drdp!H163)*'MBXY-TI2S'!$D163)</f>
        <v>0</v>
      </c>
      <c r="I163" s="18">
        <f>Model!$W$15*((drdp!C163)*'MBXY-TI2S'!$B163+(drdp!F163)*'MBXY-TI2S'!$C163+(drdp!I163)*'MBXY-TI2S'!$D163)</f>
        <v>0</v>
      </c>
      <c r="J163" s="18">
        <f>Model!$W$15*((drdp!D163)*'MBXY-TI2S'!$B163+(drdp!G163)*'MBXY-TI2S'!$C163+(drdp!J163)*'MBXY-TI2S'!$D163)</f>
        <v>0</v>
      </c>
      <c r="K163" s="21">
        <f>SUM(E$3:E162)+H163</f>
        <v>0.81164162987474153</v>
      </c>
      <c r="L163" s="21">
        <f>SUM(F$3:F162)+I163</f>
        <v>-1.5755720593000051</v>
      </c>
      <c r="M163" s="21">
        <f>SUM(G$3:G162)+J163</f>
        <v>0</v>
      </c>
      <c r="N163" s="21"/>
      <c r="O163" s="21"/>
      <c r="P163" s="21"/>
      <c r="Q163" s="19">
        <f t="shared" si="13"/>
        <v>0.65876213534572692</v>
      </c>
      <c r="R163" s="19">
        <f t="shared" si="14"/>
        <v>2.4824273140468587</v>
      </c>
      <c r="S163" s="19">
        <f t="shared" si="15"/>
        <v>0</v>
      </c>
      <c r="T163" s="19">
        <f t="shared" si="16"/>
        <v>-1.278799874195359</v>
      </c>
      <c r="U163" s="19">
        <f t="shared" si="17"/>
        <v>0</v>
      </c>
      <c r="V163" s="19">
        <f t="shared" si="18"/>
        <v>0</v>
      </c>
    </row>
    <row r="164" spans="1:22" x14ac:dyDescent="0.25">
      <c r="A164" s="26">
        <f>Wellpath!E164</f>
        <v>0</v>
      </c>
      <c r="B164" s="22">
        <v>0</v>
      </c>
      <c r="C164" s="22">
        <v>0</v>
      </c>
      <c r="D164" s="22">
        <f>COS(Wellpath!$O164) / (Bfield * COS(Dip))</f>
        <v>4.7931219674804699E-5</v>
      </c>
      <c r="E164" s="20">
        <f>Model!$W$15*((drdp!B164+drdp!K164)*'MBXY-TI2S'!$B164+(drdp!E164+drdp!N164)*'MBXY-TI2S'!$C164+(drdp!H164+drdp!Q164)*'MBXY-TI2S'!$D164)</f>
        <v>0</v>
      </c>
      <c r="F164" s="20">
        <f>Model!$W$15*((drdp!C164+drdp!L164)*'MBXY-TI2S'!$B164+(drdp!F164+drdp!O164)*'MBXY-TI2S'!$C164+(drdp!I164+drdp!R164)*'MBXY-TI2S'!$D164)</f>
        <v>0</v>
      </c>
      <c r="G164" s="20">
        <f>Model!$W$15*((drdp!D164+drdp!M164)*'MBXY-TI2S'!$B164+(drdp!G164+drdp!P164)*'MBXY-TI2S'!$C164+(drdp!J164+drdp!S164)*'MBXY-TI2S'!$D164)</f>
        <v>0</v>
      </c>
      <c r="H164" s="18">
        <f>Model!$W$15*((drdp!B164)*'MBXY-TI2S'!$B164+(drdp!E164)*'MBXY-TI2S'!$C164+(drdp!H164)*'MBXY-TI2S'!$D164)</f>
        <v>0</v>
      </c>
      <c r="I164" s="18">
        <f>Model!$W$15*((drdp!C164)*'MBXY-TI2S'!$B164+(drdp!F164)*'MBXY-TI2S'!$C164+(drdp!I164)*'MBXY-TI2S'!$D164)</f>
        <v>0</v>
      </c>
      <c r="J164" s="18">
        <f>Model!$W$15*((drdp!D164)*'MBXY-TI2S'!$B164+(drdp!G164)*'MBXY-TI2S'!$C164+(drdp!J164)*'MBXY-TI2S'!$D164)</f>
        <v>0</v>
      </c>
      <c r="K164" s="21">
        <f>SUM(E$3:E163)+H164</f>
        <v>0.81164162987474153</v>
      </c>
      <c r="L164" s="21">
        <f>SUM(F$3:F163)+I164</f>
        <v>-1.5755720593000051</v>
      </c>
      <c r="M164" s="21">
        <f>SUM(G$3:G163)+J164</f>
        <v>0</v>
      </c>
      <c r="N164" s="21"/>
      <c r="O164" s="21"/>
      <c r="P164" s="21"/>
      <c r="Q164" s="19">
        <f t="shared" si="13"/>
        <v>0.65876213534572692</v>
      </c>
      <c r="R164" s="19">
        <f t="shared" si="14"/>
        <v>2.4824273140468587</v>
      </c>
      <c r="S164" s="19">
        <f t="shared" si="15"/>
        <v>0</v>
      </c>
      <c r="T164" s="19">
        <f t="shared" si="16"/>
        <v>-1.278799874195359</v>
      </c>
      <c r="U164" s="19">
        <f t="shared" si="17"/>
        <v>0</v>
      </c>
      <c r="V164" s="19">
        <f t="shared" si="18"/>
        <v>0</v>
      </c>
    </row>
    <row r="165" spans="1:22" x14ac:dyDescent="0.25">
      <c r="A165" s="26">
        <f>Wellpath!E165</f>
        <v>0</v>
      </c>
      <c r="B165" s="22">
        <v>0</v>
      </c>
      <c r="C165" s="22">
        <v>0</v>
      </c>
      <c r="D165" s="22">
        <f>COS(Wellpath!$O165) / (Bfield * COS(Dip))</f>
        <v>4.7931219674804699E-5</v>
      </c>
      <c r="E165" s="20">
        <f>Model!$W$15*((drdp!B165+drdp!K165)*'MBXY-TI2S'!$B165+(drdp!E165+drdp!N165)*'MBXY-TI2S'!$C165+(drdp!H165+drdp!Q165)*'MBXY-TI2S'!$D165)</f>
        <v>0</v>
      </c>
      <c r="F165" s="20">
        <f>Model!$W$15*((drdp!C165+drdp!L165)*'MBXY-TI2S'!$B165+(drdp!F165+drdp!O165)*'MBXY-TI2S'!$C165+(drdp!I165+drdp!R165)*'MBXY-TI2S'!$D165)</f>
        <v>0</v>
      </c>
      <c r="G165" s="20">
        <f>Model!$W$15*((drdp!D165+drdp!M165)*'MBXY-TI2S'!$B165+(drdp!G165+drdp!P165)*'MBXY-TI2S'!$C165+(drdp!J165+drdp!S165)*'MBXY-TI2S'!$D165)</f>
        <v>0</v>
      </c>
      <c r="H165" s="18">
        <f>Model!$W$15*((drdp!B165)*'MBXY-TI2S'!$B165+(drdp!E165)*'MBXY-TI2S'!$C165+(drdp!H165)*'MBXY-TI2S'!$D165)</f>
        <v>0</v>
      </c>
      <c r="I165" s="18">
        <f>Model!$W$15*((drdp!C165)*'MBXY-TI2S'!$B165+(drdp!F165)*'MBXY-TI2S'!$C165+(drdp!I165)*'MBXY-TI2S'!$D165)</f>
        <v>0</v>
      </c>
      <c r="J165" s="18">
        <f>Model!$W$15*((drdp!D165)*'MBXY-TI2S'!$B165+(drdp!G165)*'MBXY-TI2S'!$C165+(drdp!J165)*'MBXY-TI2S'!$D165)</f>
        <v>0</v>
      </c>
      <c r="K165" s="21">
        <f>SUM(E$3:E164)+H165</f>
        <v>0.81164162987474153</v>
      </c>
      <c r="L165" s="21">
        <f>SUM(F$3:F164)+I165</f>
        <v>-1.5755720593000051</v>
      </c>
      <c r="M165" s="21">
        <f>SUM(G$3:G164)+J165</f>
        <v>0</v>
      </c>
      <c r="N165" s="21"/>
      <c r="O165" s="21"/>
      <c r="P165" s="21"/>
      <c r="Q165" s="19">
        <f t="shared" si="13"/>
        <v>0.65876213534572692</v>
      </c>
      <c r="R165" s="19">
        <f t="shared" si="14"/>
        <v>2.4824273140468587</v>
      </c>
      <c r="S165" s="19">
        <f t="shared" si="15"/>
        <v>0</v>
      </c>
      <c r="T165" s="19">
        <f t="shared" si="16"/>
        <v>-1.278799874195359</v>
      </c>
      <c r="U165" s="19">
        <f t="shared" si="17"/>
        <v>0</v>
      </c>
      <c r="V165" s="19">
        <f t="shared" si="18"/>
        <v>0</v>
      </c>
    </row>
    <row r="166" spans="1:22" x14ac:dyDescent="0.25">
      <c r="A166" s="26">
        <f>Wellpath!E166</f>
        <v>0</v>
      </c>
      <c r="B166" s="22">
        <v>0</v>
      </c>
      <c r="C166" s="22">
        <v>0</v>
      </c>
      <c r="D166" s="22">
        <f>COS(Wellpath!$O166) / (Bfield * COS(Dip))</f>
        <v>4.7931219674804699E-5</v>
      </c>
      <c r="E166" s="20">
        <f>Model!$W$15*((drdp!B166+drdp!K166)*'MBXY-TI2S'!$B166+(drdp!E166+drdp!N166)*'MBXY-TI2S'!$C166+(drdp!H166+drdp!Q166)*'MBXY-TI2S'!$D166)</f>
        <v>0</v>
      </c>
      <c r="F166" s="20">
        <f>Model!$W$15*((drdp!C166+drdp!L166)*'MBXY-TI2S'!$B166+(drdp!F166+drdp!O166)*'MBXY-TI2S'!$C166+(drdp!I166+drdp!R166)*'MBXY-TI2S'!$D166)</f>
        <v>0</v>
      </c>
      <c r="G166" s="20">
        <f>Model!$W$15*((drdp!D166+drdp!M166)*'MBXY-TI2S'!$B166+(drdp!G166+drdp!P166)*'MBXY-TI2S'!$C166+(drdp!J166+drdp!S166)*'MBXY-TI2S'!$D166)</f>
        <v>0</v>
      </c>
      <c r="H166" s="18">
        <f>Model!$W$15*((drdp!B166)*'MBXY-TI2S'!$B166+(drdp!E166)*'MBXY-TI2S'!$C166+(drdp!H166)*'MBXY-TI2S'!$D166)</f>
        <v>0</v>
      </c>
      <c r="I166" s="18">
        <f>Model!$W$15*((drdp!C166)*'MBXY-TI2S'!$B166+(drdp!F166)*'MBXY-TI2S'!$C166+(drdp!I166)*'MBXY-TI2S'!$D166)</f>
        <v>0</v>
      </c>
      <c r="J166" s="18">
        <f>Model!$W$15*((drdp!D166)*'MBXY-TI2S'!$B166+(drdp!G166)*'MBXY-TI2S'!$C166+(drdp!J166)*'MBXY-TI2S'!$D166)</f>
        <v>0</v>
      </c>
      <c r="K166" s="21">
        <f>SUM(E$3:E165)+H166</f>
        <v>0.81164162987474153</v>
      </c>
      <c r="L166" s="21">
        <f>SUM(F$3:F165)+I166</f>
        <v>-1.5755720593000051</v>
      </c>
      <c r="M166" s="21">
        <f>SUM(G$3:G165)+J166</f>
        <v>0</v>
      </c>
      <c r="N166" s="21"/>
      <c r="O166" s="21"/>
      <c r="P166" s="21"/>
      <c r="Q166" s="19">
        <f t="shared" si="13"/>
        <v>0.65876213534572692</v>
      </c>
      <c r="R166" s="19">
        <f t="shared" si="14"/>
        <v>2.4824273140468587</v>
      </c>
      <c r="S166" s="19">
        <f t="shared" si="15"/>
        <v>0</v>
      </c>
      <c r="T166" s="19">
        <f t="shared" si="16"/>
        <v>-1.278799874195359</v>
      </c>
      <c r="U166" s="19">
        <f t="shared" si="17"/>
        <v>0</v>
      </c>
      <c r="V166" s="19">
        <f t="shared" si="18"/>
        <v>0</v>
      </c>
    </row>
    <row r="167" spans="1:22" x14ac:dyDescent="0.25">
      <c r="A167" s="26">
        <f>Wellpath!E167</f>
        <v>0</v>
      </c>
      <c r="B167" s="22">
        <v>0</v>
      </c>
      <c r="C167" s="22">
        <v>0</v>
      </c>
      <c r="D167" s="22">
        <f>COS(Wellpath!$O167) / (Bfield * COS(Dip))</f>
        <v>4.7931219674804699E-5</v>
      </c>
      <c r="E167" s="20">
        <f>Model!$W$15*((drdp!B167+drdp!K167)*'MBXY-TI2S'!$B167+(drdp!E167+drdp!N167)*'MBXY-TI2S'!$C167+(drdp!H167+drdp!Q167)*'MBXY-TI2S'!$D167)</f>
        <v>0</v>
      </c>
      <c r="F167" s="20">
        <f>Model!$W$15*((drdp!C167+drdp!L167)*'MBXY-TI2S'!$B167+(drdp!F167+drdp!O167)*'MBXY-TI2S'!$C167+(drdp!I167+drdp!R167)*'MBXY-TI2S'!$D167)</f>
        <v>0</v>
      </c>
      <c r="G167" s="20">
        <f>Model!$W$15*((drdp!D167+drdp!M167)*'MBXY-TI2S'!$B167+(drdp!G167+drdp!P167)*'MBXY-TI2S'!$C167+(drdp!J167+drdp!S167)*'MBXY-TI2S'!$D167)</f>
        <v>0</v>
      </c>
      <c r="H167" s="18">
        <f>Model!$W$15*((drdp!B167)*'MBXY-TI2S'!$B167+(drdp!E167)*'MBXY-TI2S'!$C167+(drdp!H167)*'MBXY-TI2S'!$D167)</f>
        <v>0</v>
      </c>
      <c r="I167" s="18">
        <f>Model!$W$15*((drdp!C167)*'MBXY-TI2S'!$B167+(drdp!F167)*'MBXY-TI2S'!$C167+(drdp!I167)*'MBXY-TI2S'!$D167)</f>
        <v>0</v>
      </c>
      <c r="J167" s="18">
        <f>Model!$W$15*((drdp!D167)*'MBXY-TI2S'!$B167+(drdp!G167)*'MBXY-TI2S'!$C167+(drdp!J167)*'MBXY-TI2S'!$D167)</f>
        <v>0</v>
      </c>
      <c r="K167" s="21">
        <f>SUM(E$3:E166)+H167</f>
        <v>0.81164162987474153</v>
      </c>
      <c r="L167" s="21">
        <f>SUM(F$3:F166)+I167</f>
        <v>-1.5755720593000051</v>
      </c>
      <c r="M167" s="21">
        <f>SUM(G$3:G166)+J167</f>
        <v>0</v>
      </c>
      <c r="N167" s="21"/>
      <c r="O167" s="21"/>
      <c r="P167" s="21"/>
      <c r="Q167" s="19">
        <f t="shared" si="13"/>
        <v>0.65876213534572692</v>
      </c>
      <c r="R167" s="19">
        <f t="shared" si="14"/>
        <v>2.4824273140468587</v>
      </c>
      <c r="S167" s="19">
        <f t="shared" si="15"/>
        <v>0</v>
      </c>
      <c r="T167" s="19">
        <f t="shared" si="16"/>
        <v>-1.278799874195359</v>
      </c>
      <c r="U167" s="19">
        <f t="shared" si="17"/>
        <v>0</v>
      </c>
      <c r="V167" s="19">
        <f t="shared" si="18"/>
        <v>0</v>
      </c>
    </row>
    <row r="168" spans="1:22" x14ac:dyDescent="0.25">
      <c r="A168" s="26">
        <f>Wellpath!E168</f>
        <v>0</v>
      </c>
      <c r="B168" s="22">
        <v>0</v>
      </c>
      <c r="C168" s="22">
        <v>0</v>
      </c>
      <c r="D168" s="22">
        <f>COS(Wellpath!$O168) / (Bfield * COS(Dip))</f>
        <v>4.7931219674804699E-5</v>
      </c>
      <c r="E168" s="20">
        <f>Model!$W$15*((drdp!B168+drdp!K168)*'MBXY-TI2S'!$B168+(drdp!E168+drdp!N168)*'MBXY-TI2S'!$C168+(drdp!H168+drdp!Q168)*'MBXY-TI2S'!$D168)</f>
        <v>0</v>
      </c>
      <c r="F168" s="20">
        <f>Model!$W$15*((drdp!C168+drdp!L168)*'MBXY-TI2S'!$B168+(drdp!F168+drdp!O168)*'MBXY-TI2S'!$C168+(drdp!I168+drdp!R168)*'MBXY-TI2S'!$D168)</f>
        <v>0</v>
      </c>
      <c r="G168" s="20">
        <f>Model!$W$15*((drdp!D168+drdp!M168)*'MBXY-TI2S'!$B168+(drdp!G168+drdp!P168)*'MBXY-TI2S'!$C168+(drdp!J168+drdp!S168)*'MBXY-TI2S'!$D168)</f>
        <v>0</v>
      </c>
      <c r="H168" s="18">
        <f>Model!$W$15*((drdp!B168)*'MBXY-TI2S'!$B168+(drdp!E168)*'MBXY-TI2S'!$C168+(drdp!H168)*'MBXY-TI2S'!$D168)</f>
        <v>0</v>
      </c>
      <c r="I168" s="18">
        <f>Model!$W$15*((drdp!C168)*'MBXY-TI2S'!$B168+(drdp!F168)*'MBXY-TI2S'!$C168+(drdp!I168)*'MBXY-TI2S'!$D168)</f>
        <v>0</v>
      </c>
      <c r="J168" s="18">
        <f>Model!$W$15*((drdp!D168)*'MBXY-TI2S'!$B168+(drdp!G168)*'MBXY-TI2S'!$C168+(drdp!J168)*'MBXY-TI2S'!$D168)</f>
        <v>0</v>
      </c>
      <c r="K168" s="21">
        <f>SUM(E$3:E167)+H168</f>
        <v>0.81164162987474153</v>
      </c>
      <c r="L168" s="21">
        <f>SUM(F$3:F167)+I168</f>
        <v>-1.5755720593000051</v>
      </c>
      <c r="M168" s="21">
        <f>SUM(G$3:G167)+J168</f>
        <v>0</v>
      </c>
      <c r="N168" s="21"/>
      <c r="O168" s="21"/>
      <c r="P168" s="21"/>
      <c r="Q168" s="19">
        <f t="shared" si="13"/>
        <v>0.65876213534572692</v>
      </c>
      <c r="R168" s="19">
        <f t="shared" si="14"/>
        <v>2.4824273140468587</v>
      </c>
      <c r="S168" s="19">
        <f t="shared" si="15"/>
        <v>0</v>
      </c>
      <c r="T168" s="19">
        <f t="shared" si="16"/>
        <v>-1.278799874195359</v>
      </c>
      <c r="U168" s="19">
        <f t="shared" si="17"/>
        <v>0</v>
      </c>
      <c r="V168" s="19">
        <f t="shared" si="18"/>
        <v>0</v>
      </c>
    </row>
    <row r="169" spans="1:22" x14ac:dyDescent="0.25">
      <c r="A169" s="26">
        <f>Wellpath!E169</f>
        <v>0</v>
      </c>
      <c r="B169" s="22">
        <v>0</v>
      </c>
      <c r="C169" s="22">
        <v>0</v>
      </c>
      <c r="D169" s="22">
        <f>COS(Wellpath!$O169) / (Bfield * COS(Dip))</f>
        <v>4.7931219674804699E-5</v>
      </c>
      <c r="E169" s="20">
        <f>Model!$W$15*((drdp!B169+drdp!K169)*'MBXY-TI2S'!$B169+(drdp!E169+drdp!N169)*'MBXY-TI2S'!$C169+(drdp!H169+drdp!Q169)*'MBXY-TI2S'!$D169)</f>
        <v>0</v>
      </c>
      <c r="F169" s="20">
        <f>Model!$W$15*((drdp!C169+drdp!L169)*'MBXY-TI2S'!$B169+(drdp!F169+drdp!O169)*'MBXY-TI2S'!$C169+(drdp!I169+drdp!R169)*'MBXY-TI2S'!$D169)</f>
        <v>0</v>
      </c>
      <c r="G169" s="20">
        <f>Model!$W$15*((drdp!D169+drdp!M169)*'MBXY-TI2S'!$B169+(drdp!G169+drdp!P169)*'MBXY-TI2S'!$C169+(drdp!J169+drdp!S169)*'MBXY-TI2S'!$D169)</f>
        <v>0</v>
      </c>
      <c r="H169" s="18">
        <f>Model!$W$15*((drdp!B169)*'MBXY-TI2S'!$B169+(drdp!E169)*'MBXY-TI2S'!$C169+(drdp!H169)*'MBXY-TI2S'!$D169)</f>
        <v>0</v>
      </c>
      <c r="I169" s="18">
        <f>Model!$W$15*((drdp!C169)*'MBXY-TI2S'!$B169+(drdp!F169)*'MBXY-TI2S'!$C169+(drdp!I169)*'MBXY-TI2S'!$D169)</f>
        <v>0</v>
      </c>
      <c r="J169" s="18">
        <f>Model!$W$15*((drdp!D169)*'MBXY-TI2S'!$B169+(drdp!G169)*'MBXY-TI2S'!$C169+(drdp!J169)*'MBXY-TI2S'!$D169)</f>
        <v>0</v>
      </c>
      <c r="K169" s="21">
        <f>SUM(E$3:E168)+H169</f>
        <v>0.81164162987474153</v>
      </c>
      <c r="L169" s="21">
        <f>SUM(F$3:F168)+I169</f>
        <v>-1.5755720593000051</v>
      </c>
      <c r="M169" s="21">
        <f>SUM(G$3:G168)+J169</f>
        <v>0</v>
      </c>
      <c r="N169" s="21"/>
      <c r="O169" s="21"/>
      <c r="P169" s="21"/>
      <c r="Q169" s="19">
        <f t="shared" si="13"/>
        <v>0.65876213534572692</v>
      </c>
      <c r="R169" s="19">
        <f t="shared" si="14"/>
        <v>2.4824273140468587</v>
      </c>
      <c r="S169" s="19">
        <f t="shared" si="15"/>
        <v>0</v>
      </c>
      <c r="T169" s="19">
        <f t="shared" si="16"/>
        <v>-1.278799874195359</v>
      </c>
      <c r="U169" s="19">
        <f t="shared" si="17"/>
        <v>0</v>
      </c>
      <c r="V169" s="19">
        <f t="shared" si="18"/>
        <v>0</v>
      </c>
    </row>
    <row r="170" spans="1:22" x14ac:dyDescent="0.25">
      <c r="A170" s="26">
        <f>Wellpath!E170</f>
        <v>0</v>
      </c>
      <c r="B170" s="22">
        <v>0</v>
      </c>
      <c r="C170" s="22">
        <v>0</v>
      </c>
      <c r="D170" s="22">
        <f>COS(Wellpath!$O170) / (Bfield * COS(Dip))</f>
        <v>4.7931219674804699E-5</v>
      </c>
      <c r="E170" s="20">
        <f>Model!$W$15*((drdp!B170+drdp!K170)*'MBXY-TI2S'!$B170+(drdp!E170+drdp!N170)*'MBXY-TI2S'!$C170+(drdp!H170+drdp!Q170)*'MBXY-TI2S'!$D170)</f>
        <v>0</v>
      </c>
      <c r="F170" s="20">
        <f>Model!$W$15*((drdp!C170+drdp!L170)*'MBXY-TI2S'!$B170+(drdp!F170+drdp!O170)*'MBXY-TI2S'!$C170+(drdp!I170+drdp!R170)*'MBXY-TI2S'!$D170)</f>
        <v>0</v>
      </c>
      <c r="G170" s="20">
        <f>Model!$W$15*((drdp!D170+drdp!M170)*'MBXY-TI2S'!$B170+(drdp!G170+drdp!P170)*'MBXY-TI2S'!$C170+(drdp!J170+drdp!S170)*'MBXY-TI2S'!$D170)</f>
        <v>0</v>
      </c>
      <c r="H170" s="18">
        <f>Model!$W$15*((drdp!B170)*'MBXY-TI2S'!$B170+(drdp!E170)*'MBXY-TI2S'!$C170+(drdp!H170)*'MBXY-TI2S'!$D170)</f>
        <v>0</v>
      </c>
      <c r="I170" s="18">
        <f>Model!$W$15*((drdp!C170)*'MBXY-TI2S'!$B170+(drdp!F170)*'MBXY-TI2S'!$C170+(drdp!I170)*'MBXY-TI2S'!$D170)</f>
        <v>0</v>
      </c>
      <c r="J170" s="18">
        <f>Model!$W$15*((drdp!D170)*'MBXY-TI2S'!$B170+(drdp!G170)*'MBXY-TI2S'!$C170+(drdp!J170)*'MBXY-TI2S'!$D170)</f>
        <v>0</v>
      </c>
      <c r="K170" s="21">
        <f>SUM(E$3:E169)+H170</f>
        <v>0.81164162987474153</v>
      </c>
      <c r="L170" s="21">
        <f>SUM(F$3:F169)+I170</f>
        <v>-1.5755720593000051</v>
      </c>
      <c r="M170" s="21">
        <f>SUM(G$3:G169)+J170</f>
        <v>0</v>
      </c>
      <c r="N170" s="21"/>
      <c r="O170" s="21"/>
      <c r="P170" s="21"/>
      <c r="Q170" s="19">
        <f t="shared" si="13"/>
        <v>0.65876213534572692</v>
      </c>
      <c r="R170" s="19">
        <f t="shared" si="14"/>
        <v>2.4824273140468587</v>
      </c>
      <c r="S170" s="19">
        <f t="shared" si="15"/>
        <v>0</v>
      </c>
      <c r="T170" s="19">
        <f t="shared" si="16"/>
        <v>-1.278799874195359</v>
      </c>
      <c r="U170" s="19">
        <f t="shared" si="17"/>
        <v>0</v>
      </c>
      <c r="V170" s="19">
        <f t="shared" si="18"/>
        <v>0</v>
      </c>
    </row>
    <row r="171" spans="1:22" x14ac:dyDescent="0.25">
      <c r="A171" s="26">
        <f>Wellpath!E171</f>
        <v>0</v>
      </c>
      <c r="B171" s="22">
        <v>0</v>
      </c>
      <c r="C171" s="22">
        <v>0</v>
      </c>
      <c r="D171" s="22">
        <f>COS(Wellpath!$O171) / (Bfield * COS(Dip))</f>
        <v>4.7931219674804699E-5</v>
      </c>
      <c r="E171" s="20">
        <f>Model!$W$15*((drdp!B171+drdp!K171)*'MBXY-TI2S'!$B171+(drdp!E171+drdp!N171)*'MBXY-TI2S'!$C171+(drdp!H171+drdp!Q171)*'MBXY-TI2S'!$D171)</f>
        <v>0</v>
      </c>
      <c r="F171" s="20">
        <f>Model!$W$15*((drdp!C171+drdp!L171)*'MBXY-TI2S'!$B171+(drdp!F171+drdp!O171)*'MBXY-TI2S'!$C171+(drdp!I171+drdp!R171)*'MBXY-TI2S'!$D171)</f>
        <v>0</v>
      </c>
      <c r="G171" s="20">
        <f>Model!$W$15*((drdp!D171+drdp!M171)*'MBXY-TI2S'!$B171+(drdp!G171+drdp!P171)*'MBXY-TI2S'!$C171+(drdp!J171+drdp!S171)*'MBXY-TI2S'!$D171)</f>
        <v>0</v>
      </c>
      <c r="H171" s="18">
        <f>Model!$W$15*((drdp!B171)*'MBXY-TI2S'!$B171+(drdp!E171)*'MBXY-TI2S'!$C171+(drdp!H171)*'MBXY-TI2S'!$D171)</f>
        <v>0</v>
      </c>
      <c r="I171" s="18">
        <f>Model!$W$15*((drdp!C171)*'MBXY-TI2S'!$B171+(drdp!F171)*'MBXY-TI2S'!$C171+(drdp!I171)*'MBXY-TI2S'!$D171)</f>
        <v>0</v>
      </c>
      <c r="J171" s="18">
        <f>Model!$W$15*((drdp!D171)*'MBXY-TI2S'!$B171+(drdp!G171)*'MBXY-TI2S'!$C171+(drdp!J171)*'MBXY-TI2S'!$D171)</f>
        <v>0</v>
      </c>
      <c r="K171" s="21">
        <f>SUM(E$3:E170)+H171</f>
        <v>0.81164162987474153</v>
      </c>
      <c r="L171" s="21">
        <f>SUM(F$3:F170)+I171</f>
        <v>-1.5755720593000051</v>
      </c>
      <c r="M171" s="21">
        <f>SUM(G$3:G170)+J171</f>
        <v>0</v>
      </c>
      <c r="N171" s="21"/>
      <c r="O171" s="21"/>
      <c r="P171" s="21"/>
      <c r="Q171" s="19">
        <f t="shared" si="13"/>
        <v>0.65876213534572692</v>
      </c>
      <c r="R171" s="19">
        <f t="shared" si="14"/>
        <v>2.4824273140468587</v>
      </c>
      <c r="S171" s="19">
        <f t="shared" si="15"/>
        <v>0</v>
      </c>
      <c r="T171" s="19">
        <f t="shared" si="16"/>
        <v>-1.278799874195359</v>
      </c>
      <c r="U171" s="19">
        <f t="shared" si="17"/>
        <v>0</v>
      </c>
      <c r="V171" s="19">
        <f t="shared" si="18"/>
        <v>0</v>
      </c>
    </row>
    <row r="172" spans="1:22" x14ac:dyDescent="0.25">
      <c r="A172" s="26">
        <f>Wellpath!E172</f>
        <v>0</v>
      </c>
      <c r="B172" s="22">
        <v>0</v>
      </c>
      <c r="C172" s="22">
        <v>0</v>
      </c>
      <c r="D172" s="22">
        <f>COS(Wellpath!$O172) / (Bfield * COS(Dip))</f>
        <v>4.7931219674804699E-5</v>
      </c>
      <c r="E172" s="20">
        <f>Model!$W$15*((drdp!B172+drdp!K172)*'MBXY-TI2S'!$B172+(drdp!E172+drdp!N172)*'MBXY-TI2S'!$C172+(drdp!H172+drdp!Q172)*'MBXY-TI2S'!$D172)</f>
        <v>0</v>
      </c>
      <c r="F172" s="20">
        <f>Model!$W$15*((drdp!C172+drdp!L172)*'MBXY-TI2S'!$B172+(drdp!F172+drdp!O172)*'MBXY-TI2S'!$C172+(drdp!I172+drdp!R172)*'MBXY-TI2S'!$D172)</f>
        <v>0</v>
      </c>
      <c r="G172" s="20">
        <f>Model!$W$15*((drdp!D172+drdp!M172)*'MBXY-TI2S'!$B172+(drdp!G172+drdp!P172)*'MBXY-TI2S'!$C172+(drdp!J172+drdp!S172)*'MBXY-TI2S'!$D172)</f>
        <v>0</v>
      </c>
      <c r="H172" s="18">
        <f>Model!$W$15*((drdp!B172)*'MBXY-TI2S'!$B172+(drdp!E172)*'MBXY-TI2S'!$C172+(drdp!H172)*'MBXY-TI2S'!$D172)</f>
        <v>0</v>
      </c>
      <c r="I172" s="18">
        <f>Model!$W$15*((drdp!C172)*'MBXY-TI2S'!$B172+(drdp!F172)*'MBXY-TI2S'!$C172+(drdp!I172)*'MBXY-TI2S'!$D172)</f>
        <v>0</v>
      </c>
      <c r="J172" s="18">
        <f>Model!$W$15*((drdp!D172)*'MBXY-TI2S'!$B172+(drdp!G172)*'MBXY-TI2S'!$C172+(drdp!J172)*'MBXY-TI2S'!$D172)</f>
        <v>0</v>
      </c>
      <c r="K172" s="21">
        <f>SUM(E$3:E171)+H172</f>
        <v>0.81164162987474153</v>
      </c>
      <c r="L172" s="21">
        <f>SUM(F$3:F171)+I172</f>
        <v>-1.5755720593000051</v>
      </c>
      <c r="M172" s="21">
        <f>SUM(G$3:G171)+J172</f>
        <v>0</v>
      </c>
      <c r="N172" s="21"/>
      <c r="O172" s="21"/>
      <c r="P172" s="21"/>
      <c r="Q172" s="19">
        <f t="shared" si="13"/>
        <v>0.65876213534572692</v>
      </c>
      <c r="R172" s="19">
        <f t="shared" si="14"/>
        <v>2.4824273140468587</v>
      </c>
      <c r="S172" s="19">
        <f t="shared" si="15"/>
        <v>0</v>
      </c>
      <c r="T172" s="19">
        <f t="shared" si="16"/>
        <v>-1.278799874195359</v>
      </c>
      <c r="U172" s="19">
        <f t="shared" si="17"/>
        <v>0</v>
      </c>
      <c r="V172" s="19">
        <f t="shared" si="18"/>
        <v>0</v>
      </c>
    </row>
    <row r="173" spans="1:22" x14ac:dyDescent="0.25">
      <c r="A173" s="26">
        <f>Wellpath!E173</f>
        <v>0</v>
      </c>
      <c r="B173" s="22">
        <v>0</v>
      </c>
      <c r="C173" s="22">
        <v>0</v>
      </c>
      <c r="D173" s="22">
        <f>COS(Wellpath!$O173) / (Bfield * COS(Dip))</f>
        <v>4.7931219674804699E-5</v>
      </c>
      <c r="E173" s="20">
        <f>Model!$W$15*((drdp!B173+drdp!K173)*'MBXY-TI2S'!$B173+(drdp!E173+drdp!N173)*'MBXY-TI2S'!$C173+(drdp!H173+drdp!Q173)*'MBXY-TI2S'!$D173)</f>
        <v>0</v>
      </c>
      <c r="F173" s="20">
        <f>Model!$W$15*((drdp!C173+drdp!L173)*'MBXY-TI2S'!$B173+(drdp!F173+drdp!O173)*'MBXY-TI2S'!$C173+(drdp!I173+drdp!R173)*'MBXY-TI2S'!$D173)</f>
        <v>0</v>
      </c>
      <c r="G173" s="20">
        <f>Model!$W$15*((drdp!D173+drdp!M173)*'MBXY-TI2S'!$B173+(drdp!G173+drdp!P173)*'MBXY-TI2S'!$C173+(drdp!J173+drdp!S173)*'MBXY-TI2S'!$D173)</f>
        <v>0</v>
      </c>
      <c r="H173" s="18">
        <f>Model!$W$15*((drdp!B173)*'MBXY-TI2S'!$B173+(drdp!E173)*'MBXY-TI2S'!$C173+(drdp!H173)*'MBXY-TI2S'!$D173)</f>
        <v>0</v>
      </c>
      <c r="I173" s="18">
        <f>Model!$W$15*((drdp!C173)*'MBXY-TI2S'!$B173+(drdp!F173)*'MBXY-TI2S'!$C173+(drdp!I173)*'MBXY-TI2S'!$D173)</f>
        <v>0</v>
      </c>
      <c r="J173" s="18">
        <f>Model!$W$15*((drdp!D173)*'MBXY-TI2S'!$B173+(drdp!G173)*'MBXY-TI2S'!$C173+(drdp!J173)*'MBXY-TI2S'!$D173)</f>
        <v>0</v>
      </c>
      <c r="K173" s="21">
        <f>SUM(E$3:E172)+H173</f>
        <v>0.81164162987474153</v>
      </c>
      <c r="L173" s="21">
        <f>SUM(F$3:F172)+I173</f>
        <v>-1.5755720593000051</v>
      </c>
      <c r="M173" s="21">
        <f>SUM(G$3:G172)+J173</f>
        <v>0</v>
      </c>
      <c r="N173" s="21"/>
      <c r="O173" s="21"/>
      <c r="P173" s="21"/>
      <c r="Q173" s="19">
        <f t="shared" si="13"/>
        <v>0.65876213534572692</v>
      </c>
      <c r="R173" s="19">
        <f t="shared" si="14"/>
        <v>2.4824273140468587</v>
      </c>
      <c r="S173" s="19">
        <f t="shared" si="15"/>
        <v>0</v>
      </c>
      <c r="T173" s="19">
        <f t="shared" si="16"/>
        <v>-1.278799874195359</v>
      </c>
      <c r="U173" s="19">
        <f t="shared" si="17"/>
        <v>0</v>
      </c>
      <c r="V173" s="19">
        <f t="shared" si="18"/>
        <v>0</v>
      </c>
    </row>
    <row r="174" spans="1:22" x14ac:dyDescent="0.25">
      <c r="A174" s="26">
        <f>Wellpath!E174</f>
        <v>0</v>
      </c>
      <c r="B174" s="22">
        <v>0</v>
      </c>
      <c r="C174" s="22">
        <v>0</v>
      </c>
      <c r="D174" s="22">
        <f>COS(Wellpath!$O174) / (Bfield * COS(Dip))</f>
        <v>4.7931219674804699E-5</v>
      </c>
      <c r="E174" s="20">
        <f>Model!$W$15*((drdp!B174+drdp!K174)*'MBXY-TI2S'!$B174+(drdp!E174+drdp!N174)*'MBXY-TI2S'!$C174+(drdp!H174+drdp!Q174)*'MBXY-TI2S'!$D174)</f>
        <v>0</v>
      </c>
      <c r="F174" s="20">
        <f>Model!$W$15*((drdp!C174+drdp!L174)*'MBXY-TI2S'!$B174+(drdp!F174+drdp!O174)*'MBXY-TI2S'!$C174+(drdp!I174+drdp!R174)*'MBXY-TI2S'!$D174)</f>
        <v>0</v>
      </c>
      <c r="G174" s="20">
        <f>Model!$W$15*((drdp!D174+drdp!M174)*'MBXY-TI2S'!$B174+(drdp!G174+drdp!P174)*'MBXY-TI2S'!$C174+(drdp!J174+drdp!S174)*'MBXY-TI2S'!$D174)</f>
        <v>0</v>
      </c>
      <c r="H174" s="18">
        <f>Model!$W$15*((drdp!B174)*'MBXY-TI2S'!$B174+(drdp!E174)*'MBXY-TI2S'!$C174+(drdp!H174)*'MBXY-TI2S'!$D174)</f>
        <v>0</v>
      </c>
      <c r="I174" s="18">
        <f>Model!$W$15*((drdp!C174)*'MBXY-TI2S'!$B174+(drdp!F174)*'MBXY-TI2S'!$C174+(drdp!I174)*'MBXY-TI2S'!$D174)</f>
        <v>0</v>
      </c>
      <c r="J174" s="18">
        <f>Model!$W$15*((drdp!D174)*'MBXY-TI2S'!$B174+(drdp!G174)*'MBXY-TI2S'!$C174+(drdp!J174)*'MBXY-TI2S'!$D174)</f>
        <v>0</v>
      </c>
      <c r="K174" s="21">
        <f>SUM(E$3:E173)+H174</f>
        <v>0.81164162987474153</v>
      </c>
      <c r="L174" s="21">
        <f>SUM(F$3:F173)+I174</f>
        <v>-1.5755720593000051</v>
      </c>
      <c r="M174" s="21">
        <f>SUM(G$3:G173)+J174</f>
        <v>0</v>
      </c>
      <c r="N174" s="21"/>
      <c r="O174" s="21"/>
      <c r="P174" s="21"/>
      <c r="Q174" s="19">
        <f t="shared" si="13"/>
        <v>0.65876213534572692</v>
      </c>
      <c r="R174" s="19">
        <f t="shared" si="14"/>
        <v>2.4824273140468587</v>
      </c>
      <c r="S174" s="19">
        <f t="shared" si="15"/>
        <v>0</v>
      </c>
      <c r="T174" s="19">
        <f t="shared" si="16"/>
        <v>-1.278799874195359</v>
      </c>
      <c r="U174" s="19">
        <f t="shared" si="17"/>
        <v>0</v>
      </c>
      <c r="V174" s="19">
        <f t="shared" si="18"/>
        <v>0</v>
      </c>
    </row>
    <row r="175" spans="1:22" x14ac:dyDescent="0.25">
      <c r="A175" s="26">
        <f>Wellpath!E175</f>
        <v>0</v>
      </c>
      <c r="B175" s="22">
        <v>0</v>
      </c>
      <c r="C175" s="22">
        <v>0</v>
      </c>
      <c r="D175" s="22">
        <f>COS(Wellpath!$O175) / (Bfield * COS(Dip))</f>
        <v>4.7931219674804699E-5</v>
      </c>
      <c r="E175" s="20">
        <f>Model!$W$15*((drdp!B175+drdp!K175)*'MBXY-TI2S'!$B175+(drdp!E175+drdp!N175)*'MBXY-TI2S'!$C175+(drdp!H175+drdp!Q175)*'MBXY-TI2S'!$D175)</f>
        <v>0</v>
      </c>
      <c r="F175" s="20">
        <f>Model!$W$15*((drdp!C175+drdp!L175)*'MBXY-TI2S'!$B175+(drdp!F175+drdp!O175)*'MBXY-TI2S'!$C175+(drdp!I175+drdp!R175)*'MBXY-TI2S'!$D175)</f>
        <v>0</v>
      </c>
      <c r="G175" s="20">
        <f>Model!$W$15*((drdp!D175+drdp!M175)*'MBXY-TI2S'!$B175+(drdp!G175+drdp!P175)*'MBXY-TI2S'!$C175+(drdp!J175+drdp!S175)*'MBXY-TI2S'!$D175)</f>
        <v>0</v>
      </c>
      <c r="H175" s="18">
        <f>Model!$W$15*((drdp!B175)*'MBXY-TI2S'!$B175+(drdp!E175)*'MBXY-TI2S'!$C175+(drdp!H175)*'MBXY-TI2S'!$D175)</f>
        <v>0</v>
      </c>
      <c r="I175" s="18">
        <f>Model!$W$15*((drdp!C175)*'MBXY-TI2S'!$B175+(drdp!F175)*'MBXY-TI2S'!$C175+(drdp!I175)*'MBXY-TI2S'!$D175)</f>
        <v>0</v>
      </c>
      <c r="J175" s="18">
        <f>Model!$W$15*((drdp!D175)*'MBXY-TI2S'!$B175+(drdp!G175)*'MBXY-TI2S'!$C175+(drdp!J175)*'MBXY-TI2S'!$D175)</f>
        <v>0</v>
      </c>
      <c r="K175" s="21">
        <f>SUM(E$3:E174)+H175</f>
        <v>0.81164162987474153</v>
      </c>
      <c r="L175" s="21">
        <f>SUM(F$3:F174)+I175</f>
        <v>-1.5755720593000051</v>
      </c>
      <c r="M175" s="21">
        <f>SUM(G$3:G174)+J175</f>
        <v>0</v>
      </c>
      <c r="N175" s="21"/>
      <c r="O175" s="21"/>
      <c r="P175" s="21"/>
      <c r="Q175" s="19">
        <f t="shared" si="13"/>
        <v>0.65876213534572692</v>
      </c>
      <c r="R175" s="19">
        <f t="shared" si="14"/>
        <v>2.4824273140468587</v>
      </c>
      <c r="S175" s="19">
        <f t="shared" si="15"/>
        <v>0</v>
      </c>
      <c r="T175" s="19">
        <f t="shared" si="16"/>
        <v>-1.278799874195359</v>
      </c>
      <c r="U175" s="19">
        <f t="shared" si="17"/>
        <v>0</v>
      </c>
      <c r="V175" s="19">
        <f t="shared" si="18"/>
        <v>0</v>
      </c>
    </row>
    <row r="176" spans="1:22" x14ac:dyDescent="0.25">
      <c r="A176" s="26">
        <f>Wellpath!E176</f>
        <v>0</v>
      </c>
      <c r="B176" s="22">
        <v>0</v>
      </c>
      <c r="C176" s="22">
        <v>0</v>
      </c>
      <c r="D176" s="22">
        <f>COS(Wellpath!$O176) / (Bfield * COS(Dip))</f>
        <v>4.7931219674804699E-5</v>
      </c>
      <c r="E176" s="20">
        <f>Model!$W$15*((drdp!B176+drdp!K176)*'MBXY-TI2S'!$B176+(drdp!E176+drdp!N176)*'MBXY-TI2S'!$C176+(drdp!H176+drdp!Q176)*'MBXY-TI2S'!$D176)</f>
        <v>0</v>
      </c>
      <c r="F176" s="20">
        <f>Model!$W$15*((drdp!C176+drdp!L176)*'MBXY-TI2S'!$B176+(drdp!F176+drdp!O176)*'MBXY-TI2S'!$C176+(drdp!I176+drdp!R176)*'MBXY-TI2S'!$D176)</f>
        <v>0</v>
      </c>
      <c r="G176" s="20">
        <f>Model!$W$15*((drdp!D176+drdp!M176)*'MBXY-TI2S'!$B176+(drdp!G176+drdp!P176)*'MBXY-TI2S'!$C176+(drdp!J176+drdp!S176)*'MBXY-TI2S'!$D176)</f>
        <v>0</v>
      </c>
      <c r="H176" s="18">
        <f>Model!$W$15*((drdp!B176)*'MBXY-TI2S'!$B176+(drdp!E176)*'MBXY-TI2S'!$C176+(drdp!H176)*'MBXY-TI2S'!$D176)</f>
        <v>0</v>
      </c>
      <c r="I176" s="18">
        <f>Model!$W$15*((drdp!C176)*'MBXY-TI2S'!$B176+(drdp!F176)*'MBXY-TI2S'!$C176+(drdp!I176)*'MBXY-TI2S'!$D176)</f>
        <v>0</v>
      </c>
      <c r="J176" s="18">
        <f>Model!$W$15*((drdp!D176)*'MBXY-TI2S'!$B176+(drdp!G176)*'MBXY-TI2S'!$C176+(drdp!J176)*'MBXY-TI2S'!$D176)</f>
        <v>0</v>
      </c>
      <c r="K176" s="21">
        <f>SUM(E$3:E175)+H176</f>
        <v>0.81164162987474153</v>
      </c>
      <c r="L176" s="21">
        <f>SUM(F$3:F175)+I176</f>
        <v>-1.5755720593000051</v>
      </c>
      <c r="M176" s="21">
        <f>SUM(G$3:G175)+J176</f>
        <v>0</v>
      </c>
      <c r="N176" s="21"/>
      <c r="O176" s="21"/>
      <c r="P176" s="21"/>
      <c r="Q176" s="19">
        <f t="shared" si="13"/>
        <v>0.65876213534572692</v>
      </c>
      <c r="R176" s="19">
        <f t="shared" si="14"/>
        <v>2.4824273140468587</v>
      </c>
      <c r="S176" s="19">
        <f t="shared" si="15"/>
        <v>0</v>
      </c>
      <c r="T176" s="19">
        <f t="shared" si="16"/>
        <v>-1.278799874195359</v>
      </c>
      <c r="U176" s="19">
        <f t="shared" si="17"/>
        <v>0</v>
      </c>
      <c r="V176" s="19">
        <f t="shared" si="18"/>
        <v>0</v>
      </c>
    </row>
    <row r="177" spans="1:22" x14ac:dyDescent="0.25">
      <c r="A177" s="26">
        <f>Wellpath!E177</f>
        <v>0</v>
      </c>
      <c r="B177" s="22">
        <v>0</v>
      </c>
      <c r="C177" s="22">
        <v>0</v>
      </c>
      <c r="D177" s="22">
        <f>COS(Wellpath!$O177) / (Bfield * COS(Dip))</f>
        <v>4.7931219674804699E-5</v>
      </c>
      <c r="E177" s="20">
        <f>Model!$W$15*((drdp!B177+drdp!K177)*'MBXY-TI2S'!$B177+(drdp!E177+drdp!N177)*'MBXY-TI2S'!$C177+(drdp!H177+drdp!Q177)*'MBXY-TI2S'!$D177)</f>
        <v>0</v>
      </c>
      <c r="F177" s="20">
        <f>Model!$W$15*((drdp!C177+drdp!L177)*'MBXY-TI2S'!$B177+(drdp!F177+drdp!O177)*'MBXY-TI2S'!$C177+(drdp!I177+drdp!R177)*'MBXY-TI2S'!$D177)</f>
        <v>0</v>
      </c>
      <c r="G177" s="20">
        <f>Model!$W$15*((drdp!D177+drdp!M177)*'MBXY-TI2S'!$B177+(drdp!G177+drdp!P177)*'MBXY-TI2S'!$C177+(drdp!J177+drdp!S177)*'MBXY-TI2S'!$D177)</f>
        <v>0</v>
      </c>
      <c r="H177" s="18">
        <f>Model!$W$15*((drdp!B177)*'MBXY-TI2S'!$B177+(drdp!E177)*'MBXY-TI2S'!$C177+(drdp!H177)*'MBXY-TI2S'!$D177)</f>
        <v>0</v>
      </c>
      <c r="I177" s="18">
        <f>Model!$W$15*((drdp!C177)*'MBXY-TI2S'!$B177+(drdp!F177)*'MBXY-TI2S'!$C177+(drdp!I177)*'MBXY-TI2S'!$D177)</f>
        <v>0</v>
      </c>
      <c r="J177" s="18">
        <f>Model!$W$15*((drdp!D177)*'MBXY-TI2S'!$B177+(drdp!G177)*'MBXY-TI2S'!$C177+(drdp!J177)*'MBXY-TI2S'!$D177)</f>
        <v>0</v>
      </c>
      <c r="K177" s="21">
        <f>SUM(E$3:E176)+H177</f>
        <v>0.81164162987474153</v>
      </c>
      <c r="L177" s="21">
        <f>SUM(F$3:F176)+I177</f>
        <v>-1.5755720593000051</v>
      </c>
      <c r="M177" s="21">
        <f>SUM(G$3:G176)+J177</f>
        <v>0</v>
      </c>
      <c r="N177" s="21"/>
      <c r="O177" s="21"/>
      <c r="P177" s="21"/>
      <c r="Q177" s="19">
        <f t="shared" si="13"/>
        <v>0.65876213534572692</v>
      </c>
      <c r="R177" s="19">
        <f t="shared" si="14"/>
        <v>2.4824273140468587</v>
      </c>
      <c r="S177" s="19">
        <f t="shared" si="15"/>
        <v>0</v>
      </c>
      <c r="T177" s="19">
        <f t="shared" si="16"/>
        <v>-1.278799874195359</v>
      </c>
      <c r="U177" s="19">
        <f t="shared" si="17"/>
        <v>0</v>
      </c>
      <c r="V177" s="19">
        <f t="shared" si="18"/>
        <v>0</v>
      </c>
    </row>
    <row r="178" spans="1:22" x14ac:dyDescent="0.25">
      <c r="A178" s="26">
        <f>Wellpath!E178</f>
        <v>0</v>
      </c>
      <c r="B178" s="22">
        <v>0</v>
      </c>
      <c r="C178" s="22">
        <v>0</v>
      </c>
      <c r="D178" s="22">
        <f>COS(Wellpath!$O178) / (Bfield * COS(Dip))</f>
        <v>4.7931219674804699E-5</v>
      </c>
      <c r="E178" s="20">
        <f>Model!$W$15*((drdp!B178+drdp!K178)*'MBXY-TI2S'!$B178+(drdp!E178+drdp!N178)*'MBXY-TI2S'!$C178+(drdp!H178+drdp!Q178)*'MBXY-TI2S'!$D178)</f>
        <v>0</v>
      </c>
      <c r="F178" s="20">
        <f>Model!$W$15*((drdp!C178+drdp!L178)*'MBXY-TI2S'!$B178+(drdp!F178+drdp!O178)*'MBXY-TI2S'!$C178+(drdp!I178+drdp!R178)*'MBXY-TI2S'!$D178)</f>
        <v>0</v>
      </c>
      <c r="G178" s="20">
        <f>Model!$W$15*((drdp!D178+drdp!M178)*'MBXY-TI2S'!$B178+(drdp!G178+drdp!P178)*'MBXY-TI2S'!$C178+(drdp!J178+drdp!S178)*'MBXY-TI2S'!$D178)</f>
        <v>0</v>
      </c>
      <c r="H178" s="18">
        <f>Model!$W$15*((drdp!B178)*'MBXY-TI2S'!$B178+(drdp!E178)*'MBXY-TI2S'!$C178+(drdp!H178)*'MBXY-TI2S'!$D178)</f>
        <v>0</v>
      </c>
      <c r="I178" s="18">
        <f>Model!$W$15*((drdp!C178)*'MBXY-TI2S'!$B178+(drdp!F178)*'MBXY-TI2S'!$C178+(drdp!I178)*'MBXY-TI2S'!$D178)</f>
        <v>0</v>
      </c>
      <c r="J178" s="18">
        <f>Model!$W$15*((drdp!D178)*'MBXY-TI2S'!$B178+(drdp!G178)*'MBXY-TI2S'!$C178+(drdp!J178)*'MBXY-TI2S'!$D178)</f>
        <v>0</v>
      </c>
      <c r="K178" s="21">
        <f>SUM(E$3:E177)+H178</f>
        <v>0.81164162987474153</v>
      </c>
      <c r="L178" s="21">
        <f>SUM(F$3:F177)+I178</f>
        <v>-1.5755720593000051</v>
      </c>
      <c r="M178" s="21">
        <f>SUM(G$3:G177)+J178</f>
        <v>0</v>
      </c>
      <c r="N178" s="21"/>
      <c r="O178" s="21"/>
      <c r="P178" s="21"/>
      <c r="Q178" s="19">
        <f t="shared" si="13"/>
        <v>0.65876213534572692</v>
      </c>
      <c r="R178" s="19">
        <f t="shared" si="14"/>
        <v>2.4824273140468587</v>
      </c>
      <c r="S178" s="19">
        <f t="shared" si="15"/>
        <v>0</v>
      </c>
      <c r="T178" s="19">
        <f t="shared" si="16"/>
        <v>-1.278799874195359</v>
      </c>
      <c r="U178" s="19">
        <f t="shared" si="17"/>
        <v>0</v>
      </c>
      <c r="V178" s="19">
        <f t="shared" si="18"/>
        <v>0</v>
      </c>
    </row>
    <row r="179" spans="1:22" x14ac:dyDescent="0.25">
      <c r="A179" s="26">
        <f>Wellpath!E179</f>
        <v>0</v>
      </c>
      <c r="B179" s="22">
        <v>0</v>
      </c>
      <c r="C179" s="22">
        <v>0</v>
      </c>
      <c r="D179" s="22">
        <f>COS(Wellpath!$O179) / (Bfield * COS(Dip))</f>
        <v>4.7931219674804699E-5</v>
      </c>
      <c r="E179" s="20">
        <f>Model!$W$15*((drdp!B179+drdp!K179)*'MBXY-TI2S'!$B179+(drdp!E179+drdp!N179)*'MBXY-TI2S'!$C179+(drdp!H179+drdp!Q179)*'MBXY-TI2S'!$D179)</f>
        <v>0</v>
      </c>
      <c r="F179" s="20">
        <f>Model!$W$15*((drdp!C179+drdp!L179)*'MBXY-TI2S'!$B179+(drdp!F179+drdp!O179)*'MBXY-TI2S'!$C179+(drdp!I179+drdp!R179)*'MBXY-TI2S'!$D179)</f>
        <v>0</v>
      </c>
      <c r="G179" s="20">
        <f>Model!$W$15*((drdp!D179+drdp!M179)*'MBXY-TI2S'!$B179+(drdp!G179+drdp!P179)*'MBXY-TI2S'!$C179+(drdp!J179+drdp!S179)*'MBXY-TI2S'!$D179)</f>
        <v>0</v>
      </c>
      <c r="H179" s="18">
        <f>Model!$W$15*((drdp!B179)*'MBXY-TI2S'!$B179+(drdp!E179)*'MBXY-TI2S'!$C179+(drdp!H179)*'MBXY-TI2S'!$D179)</f>
        <v>0</v>
      </c>
      <c r="I179" s="18">
        <f>Model!$W$15*((drdp!C179)*'MBXY-TI2S'!$B179+(drdp!F179)*'MBXY-TI2S'!$C179+(drdp!I179)*'MBXY-TI2S'!$D179)</f>
        <v>0</v>
      </c>
      <c r="J179" s="18">
        <f>Model!$W$15*((drdp!D179)*'MBXY-TI2S'!$B179+(drdp!G179)*'MBXY-TI2S'!$C179+(drdp!J179)*'MBXY-TI2S'!$D179)</f>
        <v>0</v>
      </c>
      <c r="K179" s="21">
        <f>SUM(E$3:E178)+H179</f>
        <v>0.81164162987474153</v>
      </c>
      <c r="L179" s="21">
        <f>SUM(F$3:F178)+I179</f>
        <v>-1.5755720593000051</v>
      </c>
      <c r="M179" s="21">
        <f>SUM(G$3:G178)+J179</f>
        <v>0</v>
      </c>
      <c r="N179" s="21"/>
      <c r="O179" s="21"/>
      <c r="P179" s="21"/>
      <c r="Q179" s="19">
        <f t="shared" si="13"/>
        <v>0.65876213534572692</v>
      </c>
      <c r="R179" s="19">
        <f t="shared" si="14"/>
        <v>2.4824273140468587</v>
      </c>
      <c r="S179" s="19">
        <f t="shared" si="15"/>
        <v>0</v>
      </c>
      <c r="T179" s="19">
        <f t="shared" si="16"/>
        <v>-1.278799874195359</v>
      </c>
      <c r="U179" s="19">
        <f t="shared" si="17"/>
        <v>0</v>
      </c>
      <c r="V179" s="19">
        <f t="shared" si="18"/>
        <v>0</v>
      </c>
    </row>
    <row r="180" spans="1:22" x14ac:dyDescent="0.25">
      <c r="A180" s="26">
        <f>Wellpath!E180</f>
        <v>0</v>
      </c>
      <c r="B180" s="22">
        <v>0</v>
      </c>
      <c r="C180" s="22">
        <v>0</v>
      </c>
      <c r="D180" s="22">
        <f>COS(Wellpath!$O180) / (Bfield * COS(Dip))</f>
        <v>4.7931219674804699E-5</v>
      </c>
      <c r="E180" s="20">
        <f>Model!$W$15*((drdp!B180+drdp!K180)*'MBXY-TI2S'!$B180+(drdp!E180+drdp!N180)*'MBXY-TI2S'!$C180+(drdp!H180+drdp!Q180)*'MBXY-TI2S'!$D180)</f>
        <v>0</v>
      </c>
      <c r="F180" s="20">
        <f>Model!$W$15*((drdp!C180+drdp!L180)*'MBXY-TI2S'!$B180+(drdp!F180+drdp!O180)*'MBXY-TI2S'!$C180+(drdp!I180+drdp!R180)*'MBXY-TI2S'!$D180)</f>
        <v>0</v>
      </c>
      <c r="G180" s="20">
        <f>Model!$W$15*((drdp!D180+drdp!M180)*'MBXY-TI2S'!$B180+(drdp!G180+drdp!P180)*'MBXY-TI2S'!$C180+(drdp!J180+drdp!S180)*'MBXY-TI2S'!$D180)</f>
        <v>0</v>
      </c>
      <c r="H180" s="18">
        <f>Model!$W$15*((drdp!B180)*'MBXY-TI2S'!$B180+(drdp!E180)*'MBXY-TI2S'!$C180+(drdp!H180)*'MBXY-TI2S'!$D180)</f>
        <v>0</v>
      </c>
      <c r="I180" s="18">
        <f>Model!$W$15*((drdp!C180)*'MBXY-TI2S'!$B180+(drdp!F180)*'MBXY-TI2S'!$C180+(drdp!I180)*'MBXY-TI2S'!$D180)</f>
        <v>0</v>
      </c>
      <c r="J180" s="18">
        <f>Model!$W$15*((drdp!D180)*'MBXY-TI2S'!$B180+(drdp!G180)*'MBXY-TI2S'!$C180+(drdp!J180)*'MBXY-TI2S'!$D180)</f>
        <v>0</v>
      </c>
      <c r="K180" s="21">
        <f>SUM(E$3:E179)+H180</f>
        <v>0.81164162987474153</v>
      </c>
      <c r="L180" s="21">
        <f>SUM(F$3:F179)+I180</f>
        <v>-1.5755720593000051</v>
      </c>
      <c r="M180" s="21">
        <f>SUM(G$3:G179)+J180</f>
        <v>0</v>
      </c>
      <c r="N180" s="21"/>
      <c r="O180" s="21"/>
      <c r="P180" s="21"/>
      <c r="Q180" s="19">
        <f t="shared" si="13"/>
        <v>0.65876213534572692</v>
      </c>
      <c r="R180" s="19">
        <f t="shared" si="14"/>
        <v>2.4824273140468587</v>
      </c>
      <c r="S180" s="19">
        <f t="shared" si="15"/>
        <v>0</v>
      </c>
      <c r="T180" s="19">
        <f t="shared" si="16"/>
        <v>-1.278799874195359</v>
      </c>
      <c r="U180" s="19">
        <f t="shared" si="17"/>
        <v>0</v>
      </c>
      <c r="V180" s="19">
        <f t="shared" si="18"/>
        <v>0</v>
      </c>
    </row>
    <row r="181" spans="1:22" x14ac:dyDescent="0.25">
      <c r="A181" s="26">
        <f>Wellpath!E181</f>
        <v>0</v>
      </c>
      <c r="B181" s="22">
        <v>0</v>
      </c>
      <c r="C181" s="22">
        <v>0</v>
      </c>
      <c r="D181" s="22">
        <f>COS(Wellpath!$O181) / (Bfield * COS(Dip))</f>
        <v>4.7931219674804699E-5</v>
      </c>
      <c r="E181" s="20">
        <f>Model!$W$15*((drdp!B181+drdp!K181)*'MBXY-TI2S'!$B181+(drdp!E181+drdp!N181)*'MBXY-TI2S'!$C181+(drdp!H181+drdp!Q181)*'MBXY-TI2S'!$D181)</f>
        <v>0</v>
      </c>
      <c r="F181" s="20">
        <f>Model!$W$15*((drdp!C181+drdp!L181)*'MBXY-TI2S'!$B181+(drdp!F181+drdp!O181)*'MBXY-TI2S'!$C181+(drdp!I181+drdp!R181)*'MBXY-TI2S'!$D181)</f>
        <v>0</v>
      </c>
      <c r="G181" s="20">
        <f>Model!$W$15*((drdp!D181+drdp!M181)*'MBXY-TI2S'!$B181+(drdp!G181+drdp!P181)*'MBXY-TI2S'!$C181+(drdp!J181+drdp!S181)*'MBXY-TI2S'!$D181)</f>
        <v>0</v>
      </c>
      <c r="H181" s="18">
        <f>Model!$W$15*((drdp!B181)*'MBXY-TI2S'!$B181+(drdp!E181)*'MBXY-TI2S'!$C181+(drdp!H181)*'MBXY-TI2S'!$D181)</f>
        <v>0</v>
      </c>
      <c r="I181" s="18">
        <f>Model!$W$15*((drdp!C181)*'MBXY-TI2S'!$B181+(drdp!F181)*'MBXY-TI2S'!$C181+(drdp!I181)*'MBXY-TI2S'!$D181)</f>
        <v>0</v>
      </c>
      <c r="J181" s="18">
        <f>Model!$W$15*((drdp!D181)*'MBXY-TI2S'!$B181+(drdp!G181)*'MBXY-TI2S'!$C181+(drdp!J181)*'MBXY-TI2S'!$D181)</f>
        <v>0</v>
      </c>
      <c r="K181" s="21">
        <f>SUM(E$3:E180)+H181</f>
        <v>0.81164162987474153</v>
      </c>
      <c r="L181" s="21">
        <f>SUM(F$3:F180)+I181</f>
        <v>-1.5755720593000051</v>
      </c>
      <c r="M181" s="21">
        <f>SUM(G$3:G180)+J181</f>
        <v>0</v>
      </c>
      <c r="N181" s="21"/>
      <c r="O181" s="21"/>
      <c r="P181" s="21"/>
      <c r="Q181" s="19">
        <f t="shared" si="13"/>
        <v>0.65876213534572692</v>
      </c>
      <c r="R181" s="19">
        <f t="shared" si="14"/>
        <v>2.4824273140468587</v>
      </c>
      <c r="S181" s="19">
        <f t="shared" si="15"/>
        <v>0</v>
      </c>
      <c r="T181" s="19">
        <f t="shared" si="16"/>
        <v>-1.278799874195359</v>
      </c>
      <c r="U181" s="19">
        <f t="shared" si="17"/>
        <v>0</v>
      </c>
      <c r="V181" s="19">
        <f t="shared" si="18"/>
        <v>0</v>
      </c>
    </row>
    <row r="182" spans="1:22" x14ac:dyDescent="0.25">
      <c r="A182" s="26">
        <f>Wellpath!E182</f>
        <v>0</v>
      </c>
      <c r="B182" s="22">
        <v>0</v>
      </c>
      <c r="C182" s="22">
        <v>0</v>
      </c>
      <c r="D182" s="22">
        <f>COS(Wellpath!$O182) / (Bfield * COS(Dip))</f>
        <v>4.7931219674804699E-5</v>
      </c>
      <c r="E182" s="20">
        <f>Model!$W$15*((drdp!B182+drdp!K182)*'MBXY-TI2S'!$B182+(drdp!E182+drdp!N182)*'MBXY-TI2S'!$C182+(drdp!H182+drdp!Q182)*'MBXY-TI2S'!$D182)</f>
        <v>0</v>
      </c>
      <c r="F182" s="20">
        <f>Model!$W$15*((drdp!C182+drdp!L182)*'MBXY-TI2S'!$B182+(drdp!F182+drdp!O182)*'MBXY-TI2S'!$C182+(drdp!I182+drdp!R182)*'MBXY-TI2S'!$D182)</f>
        <v>0</v>
      </c>
      <c r="G182" s="20">
        <f>Model!$W$15*((drdp!D182+drdp!M182)*'MBXY-TI2S'!$B182+(drdp!G182+drdp!P182)*'MBXY-TI2S'!$C182+(drdp!J182+drdp!S182)*'MBXY-TI2S'!$D182)</f>
        <v>0</v>
      </c>
      <c r="H182" s="18">
        <f>Model!$W$15*((drdp!B182)*'MBXY-TI2S'!$B182+(drdp!E182)*'MBXY-TI2S'!$C182+(drdp!H182)*'MBXY-TI2S'!$D182)</f>
        <v>0</v>
      </c>
      <c r="I182" s="18">
        <f>Model!$W$15*((drdp!C182)*'MBXY-TI2S'!$B182+(drdp!F182)*'MBXY-TI2S'!$C182+(drdp!I182)*'MBXY-TI2S'!$D182)</f>
        <v>0</v>
      </c>
      <c r="J182" s="18">
        <f>Model!$W$15*((drdp!D182)*'MBXY-TI2S'!$B182+(drdp!G182)*'MBXY-TI2S'!$C182+(drdp!J182)*'MBXY-TI2S'!$D182)</f>
        <v>0</v>
      </c>
      <c r="K182" s="21">
        <f>SUM(E$3:E181)+H182</f>
        <v>0.81164162987474153</v>
      </c>
      <c r="L182" s="21">
        <f>SUM(F$3:F181)+I182</f>
        <v>-1.5755720593000051</v>
      </c>
      <c r="M182" s="21">
        <f>SUM(G$3:G181)+J182</f>
        <v>0</v>
      </c>
      <c r="N182" s="21"/>
      <c r="O182" s="21"/>
      <c r="P182" s="21"/>
      <c r="Q182" s="19">
        <f t="shared" si="13"/>
        <v>0.65876213534572692</v>
      </c>
      <c r="R182" s="19">
        <f t="shared" si="14"/>
        <v>2.4824273140468587</v>
      </c>
      <c r="S182" s="19">
        <f t="shared" si="15"/>
        <v>0</v>
      </c>
      <c r="T182" s="19">
        <f t="shared" si="16"/>
        <v>-1.278799874195359</v>
      </c>
      <c r="U182" s="19">
        <f t="shared" si="17"/>
        <v>0</v>
      </c>
      <c r="V182" s="19">
        <f t="shared" si="18"/>
        <v>0</v>
      </c>
    </row>
    <row r="183" spans="1:22" x14ac:dyDescent="0.25">
      <c r="A183" s="26">
        <f>Wellpath!E183</f>
        <v>0</v>
      </c>
      <c r="B183" s="22">
        <v>0</v>
      </c>
      <c r="C183" s="22">
        <v>0</v>
      </c>
      <c r="D183" s="22">
        <f>COS(Wellpath!$O183) / (Bfield * COS(Dip))</f>
        <v>4.7931219674804699E-5</v>
      </c>
      <c r="E183" s="20">
        <f>Model!$W$15*((drdp!B183+drdp!K183)*'MBXY-TI2S'!$B183+(drdp!E183+drdp!N183)*'MBXY-TI2S'!$C183+(drdp!H183+drdp!Q183)*'MBXY-TI2S'!$D183)</f>
        <v>0</v>
      </c>
      <c r="F183" s="20">
        <f>Model!$W$15*((drdp!C183+drdp!L183)*'MBXY-TI2S'!$B183+(drdp!F183+drdp!O183)*'MBXY-TI2S'!$C183+(drdp!I183+drdp!R183)*'MBXY-TI2S'!$D183)</f>
        <v>0</v>
      </c>
      <c r="G183" s="20">
        <f>Model!$W$15*((drdp!D183+drdp!M183)*'MBXY-TI2S'!$B183+(drdp!G183+drdp!P183)*'MBXY-TI2S'!$C183+(drdp!J183+drdp!S183)*'MBXY-TI2S'!$D183)</f>
        <v>0</v>
      </c>
      <c r="H183" s="18">
        <f>Model!$W$15*((drdp!B183)*'MBXY-TI2S'!$B183+(drdp!E183)*'MBXY-TI2S'!$C183+(drdp!H183)*'MBXY-TI2S'!$D183)</f>
        <v>0</v>
      </c>
      <c r="I183" s="18">
        <f>Model!$W$15*((drdp!C183)*'MBXY-TI2S'!$B183+(drdp!F183)*'MBXY-TI2S'!$C183+(drdp!I183)*'MBXY-TI2S'!$D183)</f>
        <v>0</v>
      </c>
      <c r="J183" s="18">
        <f>Model!$W$15*((drdp!D183)*'MBXY-TI2S'!$B183+(drdp!G183)*'MBXY-TI2S'!$C183+(drdp!J183)*'MBXY-TI2S'!$D183)</f>
        <v>0</v>
      </c>
      <c r="K183" s="21">
        <f>SUM(E$3:E182)+H183</f>
        <v>0.81164162987474153</v>
      </c>
      <c r="L183" s="21">
        <f>SUM(F$3:F182)+I183</f>
        <v>-1.5755720593000051</v>
      </c>
      <c r="M183" s="21">
        <f>SUM(G$3:G182)+J183</f>
        <v>0</v>
      </c>
      <c r="N183" s="21"/>
      <c r="O183" s="21"/>
      <c r="P183" s="21"/>
      <c r="Q183" s="19">
        <f t="shared" si="13"/>
        <v>0.65876213534572692</v>
      </c>
      <c r="R183" s="19">
        <f t="shared" si="14"/>
        <v>2.4824273140468587</v>
      </c>
      <c r="S183" s="19">
        <f t="shared" si="15"/>
        <v>0</v>
      </c>
      <c r="T183" s="19">
        <f t="shared" si="16"/>
        <v>-1.278799874195359</v>
      </c>
      <c r="U183" s="19">
        <f t="shared" si="17"/>
        <v>0</v>
      </c>
      <c r="V183" s="19">
        <f t="shared" si="18"/>
        <v>0</v>
      </c>
    </row>
    <row r="184" spans="1:22" x14ac:dyDescent="0.25">
      <c r="A184" s="26">
        <f>Wellpath!E184</f>
        <v>0</v>
      </c>
      <c r="B184" s="22">
        <v>0</v>
      </c>
      <c r="C184" s="22">
        <v>0</v>
      </c>
      <c r="D184" s="22">
        <f>COS(Wellpath!$O184) / (Bfield * COS(Dip))</f>
        <v>4.7931219674804699E-5</v>
      </c>
      <c r="E184" s="20">
        <f>Model!$W$15*((drdp!B184+drdp!K184)*'MBXY-TI2S'!$B184+(drdp!E184+drdp!N184)*'MBXY-TI2S'!$C184+(drdp!H184+drdp!Q184)*'MBXY-TI2S'!$D184)</f>
        <v>0</v>
      </c>
      <c r="F184" s="20">
        <f>Model!$W$15*((drdp!C184+drdp!L184)*'MBXY-TI2S'!$B184+(drdp!F184+drdp!O184)*'MBXY-TI2S'!$C184+(drdp!I184+drdp!R184)*'MBXY-TI2S'!$D184)</f>
        <v>0</v>
      </c>
      <c r="G184" s="20">
        <f>Model!$W$15*((drdp!D184+drdp!M184)*'MBXY-TI2S'!$B184+(drdp!G184+drdp!P184)*'MBXY-TI2S'!$C184+(drdp!J184+drdp!S184)*'MBXY-TI2S'!$D184)</f>
        <v>0</v>
      </c>
      <c r="H184" s="18">
        <f>Model!$W$15*((drdp!B184)*'MBXY-TI2S'!$B184+(drdp!E184)*'MBXY-TI2S'!$C184+(drdp!H184)*'MBXY-TI2S'!$D184)</f>
        <v>0</v>
      </c>
      <c r="I184" s="18">
        <f>Model!$W$15*((drdp!C184)*'MBXY-TI2S'!$B184+(drdp!F184)*'MBXY-TI2S'!$C184+(drdp!I184)*'MBXY-TI2S'!$D184)</f>
        <v>0</v>
      </c>
      <c r="J184" s="18">
        <f>Model!$W$15*((drdp!D184)*'MBXY-TI2S'!$B184+(drdp!G184)*'MBXY-TI2S'!$C184+(drdp!J184)*'MBXY-TI2S'!$D184)</f>
        <v>0</v>
      </c>
      <c r="K184" s="21">
        <f>SUM(E$3:E183)+H184</f>
        <v>0.81164162987474153</v>
      </c>
      <c r="L184" s="21">
        <f>SUM(F$3:F183)+I184</f>
        <v>-1.5755720593000051</v>
      </c>
      <c r="M184" s="21">
        <f>SUM(G$3:G183)+J184</f>
        <v>0</v>
      </c>
      <c r="N184" s="21"/>
      <c r="O184" s="21"/>
      <c r="P184" s="21"/>
      <c r="Q184" s="19">
        <f t="shared" si="13"/>
        <v>0.65876213534572692</v>
      </c>
      <c r="R184" s="19">
        <f t="shared" si="14"/>
        <v>2.4824273140468587</v>
      </c>
      <c r="S184" s="19">
        <f t="shared" si="15"/>
        <v>0</v>
      </c>
      <c r="T184" s="19">
        <f t="shared" si="16"/>
        <v>-1.278799874195359</v>
      </c>
      <c r="U184" s="19">
        <f t="shared" si="17"/>
        <v>0</v>
      </c>
      <c r="V184" s="19">
        <f t="shared" si="18"/>
        <v>0</v>
      </c>
    </row>
    <row r="185" spans="1:22" x14ac:dyDescent="0.25">
      <c r="A185" s="26">
        <f>Wellpath!E185</f>
        <v>0</v>
      </c>
      <c r="B185" s="22">
        <v>0</v>
      </c>
      <c r="C185" s="22">
        <v>0</v>
      </c>
      <c r="D185" s="22">
        <f>COS(Wellpath!$O185) / (Bfield * COS(Dip))</f>
        <v>4.7931219674804699E-5</v>
      </c>
      <c r="E185" s="20">
        <f>Model!$W$15*((drdp!B185+drdp!K185)*'MBXY-TI2S'!$B185+(drdp!E185+drdp!N185)*'MBXY-TI2S'!$C185+(drdp!H185+drdp!Q185)*'MBXY-TI2S'!$D185)</f>
        <v>0</v>
      </c>
      <c r="F185" s="20">
        <f>Model!$W$15*((drdp!C185+drdp!L185)*'MBXY-TI2S'!$B185+(drdp!F185+drdp!O185)*'MBXY-TI2S'!$C185+(drdp!I185+drdp!R185)*'MBXY-TI2S'!$D185)</f>
        <v>0</v>
      </c>
      <c r="G185" s="20">
        <f>Model!$W$15*((drdp!D185+drdp!M185)*'MBXY-TI2S'!$B185+(drdp!G185+drdp!P185)*'MBXY-TI2S'!$C185+(drdp!J185+drdp!S185)*'MBXY-TI2S'!$D185)</f>
        <v>0</v>
      </c>
      <c r="H185" s="18">
        <f>Model!$W$15*((drdp!B185)*'MBXY-TI2S'!$B185+(drdp!E185)*'MBXY-TI2S'!$C185+(drdp!H185)*'MBXY-TI2S'!$D185)</f>
        <v>0</v>
      </c>
      <c r="I185" s="18">
        <f>Model!$W$15*((drdp!C185)*'MBXY-TI2S'!$B185+(drdp!F185)*'MBXY-TI2S'!$C185+(drdp!I185)*'MBXY-TI2S'!$D185)</f>
        <v>0</v>
      </c>
      <c r="J185" s="18">
        <f>Model!$W$15*((drdp!D185)*'MBXY-TI2S'!$B185+(drdp!G185)*'MBXY-TI2S'!$C185+(drdp!J185)*'MBXY-TI2S'!$D185)</f>
        <v>0</v>
      </c>
      <c r="K185" s="21">
        <f>SUM(E$3:E184)+H185</f>
        <v>0.81164162987474153</v>
      </c>
      <c r="L185" s="21">
        <f>SUM(F$3:F184)+I185</f>
        <v>-1.5755720593000051</v>
      </c>
      <c r="M185" s="21">
        <f>SUM(G$3:G184)+J185</f>
        <v>0</v>
      </c>
      <c r="N185" s="21"/>
      <c r="O185" s="21"/>
      <c r="P185" s="21"/>
      <c r="Q185" s="19">
        <f t="shared" si="13"/>
        <v>0.65876213534572692</v>
      </c>
      <c r="R185" s="19">
        <f t="shared" si="14"/>
        <v>2.4824273140468587</v>
      </c>
      <c r="S185" s="19">
        <f t="shared" si="15"/>
        <v>0</v>
      </c>
      <c r="T185" s="19">
        <f t="shared" si="16"/>
        <v>-1.278799874195359</v>
      </c>
      <c r="U185" s="19">
        <f t="shared" si="17"/>
        <v>0</v>
      </c>
      <c r="V185" s="19">
        <f t="shared" si="18"/>
        <v>0</v>
      </c>
    </row>
    <row r="186" spans="1:22" x14ac:dyDescent="0.25">
      <c r="A186" s="26">
        <f>Wellpath!E186</f>
        <v>0</v>
      </c>
      <c r="B186" s="22">
        <v>0</v>
      </c>
      <c r="C186" s="22">
        <v>0</v>
      </c>
      <c r="D186" s="22">
        <f>COS(Wellpath!$O186) / (Bfield * COS(Dip))</f>
        <v>4.7931219674804699E-5</v>
      </c>
      <c r="E186" s="20">
        <f>Model!$W$15*((drdp!B186+drdp!K186)*'MBXY-TI2S'!$B186+(drdp!E186+drdp!N186)*'MBXY-TI2S'!$C186+(drdp!H186+drdp!Q186)*'MBXY-TI2S'!$D186)</f>
        <v>0</v>
      </c>
      <c r="F186" s="20">
        <f>Model!$W$15*((drdp!C186+drdp!L186)*'MBXY-TI2S'!$B186+(drdp!F186+drdp!O186)*'MBXY-TI2S'!$C186+(drdp!I186+drdp!R186)*'MBXY-TI2S'!$D186)</f>
        <v>0</v>
      </c>
      <c r="G186" s="20">
        <f>Model!$W$15*((drdp!D186+drdp!M186)*'MBXY-TI2S'!$B186+(drdp!G186+drdp!P186)*'MBXY-TI2S'!$C186+(drdp!J186+drdp!S186)*'MBXY-TI2S'!$D186)</f>
        <v>0</v>
      </c>
      <c r="H186" s="18">
        <f>Model!$W$15*((drdp!B186)*'MBXY-TI2S'!$B186+(drdp!E186)*'MBXY-TI2S'!$C186+(drdp!H186)*'MBXY-TI2S'!$D186)</f>
        <v>0</v>
      </c>
      <c r="I186" s="18">
        <f>Model!$W$15*((drdp!C186)*'MBXY-TI2S'!$B186+(drdp!F186)*'MBXY-TI2S'!$C186+(drdp!I186)*'MBXY-TI2S'!$D186)</f>
        <v>0</v>
      </c>
      <c r="J186" s="18">
        <f>Model!$W$15*((drdp!D186)*'MBXY-TI2S'!$B186+(drdp!G186)*'MBXY-TI2S'!$C186+(drdp!J186)*'MBXY-TI2S'!$D186)</f>
        <v>0</v>
      </c>
      <c r="K186" s="21">
        <f>SUM(E$3:E185)+H186</f>
        <v>0.81164162987474153</v>
      </c>
      <c r="L186" s="21">
        <f>SUM(F$3:F185)+I186</f>
        <v>-1.5755720593000051</v>
      </c>
      <c r="M186" s="21">
        <f>SUM(G$3:G185)+J186</f>
        <v>0</v>
      </c>
      <c r="N186" s="21"/>
      <c r="O186" s="21"/>
      <c r="P186" s="21"/>
      <c r="Q186" s="19">
        <f t="shared" si="13"/>
        <v>0.65876213534572692</v>
      </c>
      <c r="R186" s="19">
        <f t="shared" si="14"/>
        <v>2.4824273140468587</v>
      </c>
      <c r="S186" s="19">
        <f t="shared" si="15"/>
        <v>0</v>
      </c>
      <c r="T186" s="19">
        <f t="shared" si="16"/>
        <v>-1.278799874195359</v>
      </c>
      <c r="U186" s="19">
        <f t="shared" si="17"/>
        <v>0</v>
      </c>
      <c r="V186" s="19">
        <f t="shared" si="18"/>
        <v>0</v>
      </c>
    </row>
    <row r="187" spans="1:22" x14ac:dyDescent="0.25">
      <c r="A187" s="26">
        <f>Wellpath!E187</f>
        <v>0</v>
      </c>
      <c r="B187" s="22">
        <v>0</v>
      </c>
      <c r="C187" s="22">
        <v>0</v>
      </c>
      <c r="D187" s="22">
        <f>COS(Wellpath!$O187) / (Bfield * COS(Dip))</f>
        <v>4.7931219674804699E-5</v>
      </c>
      <c r="E187" s="20">
        <f>Model!$W$15*((drdp!B187+drdp!K187)*'MBXY-TI2S'!$B187+(drdp!E187+drdp!N187)*'MBXY-TI2S'!$C187+(drdp!H187+drdp!Q187)*'MBXY-TI2S'!$D187)</f>
        <v>0</v>
      </c>
      <c r="F187" s="20">
        <f>Model!$W$15*((drdp!C187+drdp!L187)*'MBXY-TI2S'!$B187+(drdp!F187+drdp!O187)*'MBXY-TI2S'!$C187+(drdp!I187+drdp!R187)*'MBXY-TI2S'!$D187)</f>
        <v>0</v>
      </c>
      <c r="G187" s="20">
        <f>Model!$W$15*((drdp!D187+drdp!M187)*'MBXY-TI2S'!$B187+(drdp!G187+drdp!P187)*'MBXY-TI2S'!$C187+(drdp!J187+drdp!S187)*'MBXY-TI2S'!$D187)</f>
        <v>0</v>
      </c>
      <c r="H187" s="18">
        <f>Model!$W$15*((drdp!B187)*'MBXY-TI2S'!$B187+(drdp!E187)*'MBXY-TI2S'!$C187+(drdp!H187)*'MBXY-TI2S'!$D187)</f>
        <v>0</v>
      </c>
      <c r="I187" s="18">
        <f>Model!$W$15*((drdp!C187)*'MBXY-TI2S'!$B187+(drdp!F187)*'MBXY-TI2S'!$C187+(drdp!I187)*'MBXY-TI2S'!$D187)</f>
        <v>0</v>
      </c>
      <c r="J187" s="18">
        <f>Model!$W$15*((drdp!D187)*'MBXY-TI2S'!$B187+(drdp!G187)*'MBXY-TI2S'!$C187+(drdp!J187)*'MBXY-TI2S'!$D187)</f>
        <v>0</v>
      </c>
      <c r="K187" s="21">
        <f>SUM(E$3:E186)+H187</f>
        <v>0.81164162987474153</v>
      </c>
      <c r="L187" s="21">
        <f>SUM(F$3:F186)+I187</f>
        <v>-1.5755720593000051</v>
      </c>
      <c r="M187" s="21">
        <f>SUM(G$3:G186)+J187</f>
        <v>0</v>
      </c>
      <c r="N187" s="21"/>
      <c r="O187" s="21"/>
      <c r="P187" s="21"/>
      <c r="Q187" s="19">
        <f t="shared" si="13"/>
        <v>0.65876213534572692</v>
      </c>
      <c r="R187" s="19">
        <f t="shared" si="14"/>
        <v>2.4824273140468587</v>
      </c>
      <c r="S187" s="19">
        <f t="shared" si="15"/>
        <v>0</v>
      </c>
      <c r="T187" s="19">
        <f t="shared" si="16"/>
        <v>-1.278799874195359</v>
      </c>
      <c r="U187" s="19">
        <f t="shared" si="17"/>
        <v>0</v>
      </c>
      <c r="V187" s="19">
        <f t="shared" si="18"/>
        <v>0</v>
      </c>
    </row>
    <row r="188" spans="1:22" x14ac:dyDescent="0.25">
      <c r="A188" s="26">
        <f>Wellpath!E188</f>
        <v>0</v>
      </c>
      <c r="B188" s="22">
        <v>0</v>
      </c>
      <c r="C188" s="22">
        <v>0</v>
      </c>
      <c r="D188" s="22">
        <f>COS(Wellpath!$O188) / (Bfield * COS(Dip))</f>
        <v>4.7931219674804699E-5</v>
      </c>
      <c r="E188" s="20">
        <f>Model!$W$15*((drdp!B188+drdp!K188)*'MBXY-TI2S'!$B188+(drdp!E188+drdp!N188)*'MBXY-TI2S'!$C188+(drdp!H188+drdp!Q188)*'MBXY-TI2S'!$D188)</f>
        <v>0</v>
      </c>
      <c r="F188" s="20">
        <f>Model!$W$15*((drdp!C188+drdp!L188)*'MBXY-TI2S'!$B188+(drdp!F188+drdp!O188)*'MBXY-TI2S'!$C188+(drdp!I188+drdp!R188)*'MBXY-TI2S'!$D188)</f>
        <v>0</v>
      </c>
      <c r="G188" s="20">
        <f>Model!$W$15*((drdp!D188+drdp!M188)*'MBXY-TI2S'!$B188+(drdp!G188+drdp!P188)*'MBXY-TI2S'!$C188+(drdp!J188+drdp!S188)*'MBXY-TI2S'!$D188)</f>
        <v>0</v>
      </c>
      <c r="H188" s="18">
        <f>Model!$W$15*((drdp!B188)*'MBXY-TI2S'!$B188+(drdp!E188)*'MBXY-TI2S'!$C188+(drdp!H188)*'MBXY-TI2S'!$D188)</f>
        <v>0</v>
      </c>
      <c r="I188" s="18">
        <f>Model!$W$15*((drdp!C188)*'MBXY-TI2S'!$B188+(drdp!F188)*'MBXY-TI2S'!$C188+(drdp!I188)*'MBXY-TI2S'!$D188)</f>
        <v>0</v>
      </c>
      <c r="J188" s="18">
        <f>Model!$W$15*((drdp!D188)*'MBXY-TI2S'!$B188+(drdp!G188)*'MBXY-TI2S'!$C188+(drdp!J188)*'MBXY-TI2S'!$D188)</f>
        <v>0</v>
      </c>
      <c r="K188" s="21">
        <f>SUM(E$3:E187)+H188</f>
        <v>0.81164162987474153</v>
      </c>
      <c r="L188" s="21">
        <f>SUM(F$3:F187)+I188</f>
        <v>-1.5755720593000051</v>
      </c>
      <c r="M188" s="21">
        <f>SUM(G$3:G187)+J188</f>
        <v>0</v>
      </c>
      <c r="N188" s="21"/>
      <c r="O188" s="21"/>
      <c r="P188" s="21"/>
      <c r="Q188" s="19">
        <f t="shared" si="13"/>
        <v>0.65876213534572692</v>
      </c>
      <c r="R188" s="19">
        <f t="shared" si="14"/>
        <v>2.4824273140468587</v>
      </c>
      <c r="S188" s="19">
        <f t="shared" si="15"/>
        <v>0</v>
      </c>
      <c r="T188" s="19">
        <f t="shared" si="16"/>
        <v>-1.278799874195359</v>
      </c>
      <c r="U188" s="19">
        <f t="shared" si="17"/>
        <v>0</v>
      </c>
      <c r="V188" s="19">
        <f t="shared" si="18"/>
        <v>0</v>
      </c>
    </row>
    <row r="189" spans="1:22" x14ac:dyDescent="0.25">
      <c r="A189" s="26">
        <f>Wellpath!E189</f>
        <v>0</v>
      </c>
      <c r="B189" s="22">
        <v>0</v>
      </c>
      <c r="C189" s="22">
        <v>0</v>
      </c>
      <c r="D189" s="22">
        <f>COS(Wellpath!$O189) / (Bfield * COS(Dip))</f>
        <v>4.7931219674804699E-5</v>
      </c>
      <c r="E189" s="20">
        <f>Model!$W$15*((drdp!B189+drdp!K189)*'MBXY-TI2S'!$B189+(drdp!E189+drdp!N189)*'MBXY-TI2S'!$C189+(drdp!H189+drdp!Q189)*'MBXY-TI2S'!$D189)</f>
        <v>0</v>
      </c>
      <c r="F189" s="20">
        <f>Model!$W$15*((drdp!C189+drdp!L189)*'MBXY-TI2S'!$B189+(drdp!F189+drdp!O189)*'MBXY-TI2S'!$C189+(drdp!I189+drdp!R189)*'MBXY-TI2S'!$D189)</f>
        <v>0</v>
      </c>
      <c r="G189" s="20">
        <f>Model!$W$15*((drdp!D189+drdp!M189)*'MBXY-TI2S'!$B189+(drdp!G189+drdp!P189)*'MBXY-TI2S'!$C189+(drdp!J189+drdp!S189)*'MBXY-TI2S'!$D189)</f>
        <v>0</v>
      </c>
      <c r="H189" s="18">
        <f>Model!$W$15*((drdp!B189)*'MBXY-TI2S'!$B189+(drdp!E189)*'MBXY-TI2S'!$C189+(drdp!H189)*'MBXY-TI2S'!$D189)</f>
        <v>0</v>
      </c>
      <c r="I189" s="18">
        <f>Model!$W$15*((drdp!C189)*'MBXY-TI2S'!$B189+(drdp!F189)*'MBXY-TI2S'!$C189+(drdp!I189)*'MBXY-TI2S'!$D189)</f>
        <v>0</v>
      </c>
      <c r="J189" s="18">
        <f>Model!$W$15*((drdp!D189)*'MBXY-TI2S'!$B189+(drdp!G189)*'MBXY-TI2S'!$C189+(drdp!J189)*'MBXY-TI2S'!$D189)</f>
        <v>0</v>
      </c>
      <c r="K189" s="21">
        <f>SUM(E$3:E188)+H189</f>
        <v>0.81164162987474153</v>
      </c>
      <c r="L189" s="21">
        <f>SUM(F$3:F188)+I189</f>
        <v>-1.5755720593000051</v>
      </c>
      <c r="M189" s="21">
        <f>SUM(G$3:G188)+J189</f>
        <v>0</v>
      </c>
      <c r="N189" s="21"/>
      <c r="O189" s="21"/>
      <c r="P189" s="21"/>
      <c r="Q189" s="19">
        <f t="shared" si="13"/>
        <v>0.65876213534572692</v>
      </c>
      <c r="R189" s="19">
        <f t="shared" si="14"/>
        <v>2.4824273140468587</v>
      </c>
      <c r="S189" s="19">
        <f t="shared" si="15"/>
        <v>0</v>
      </c>
      <c r="T189" s="19">
        <f t="shared" si="16"/>
        <v>-1.278799874195359</v>
      </c>
      <c r="U189" s="19">
        <f t="shared" si="17"/>
        <v>0</v>
      </c>
      <c r="V189" s="19">
        <f t="shared" si="18"/>
        <v>0</v>
      </c>
    </row>
    <row r="190" spans="1:22" x14ac:dyDescent="0.25">
      <c r="A190" s="26">
        <f>Wellpath!E190</f>
        <v>0</v>
      </c>
      <c r="B190" s="22">
        <v>0</v>
      </c>
      <c r="C190" s="22">
        <v>0</v>
      </c>
      <c r="D190" s="22">
        <f>COS(Wellpath!$O190) / (Bfield * COS(Dip))</f>
        <v>4.7931219674804699E-5</v>
      </c>
      <c r="E190" s="20">
        <f>Model!$W$15*((drdp!B190+drdp!K190)*'MBXY-TI2S'!$B190+(drdp!E190+drdp!N190)*'MBXY-TI2S'!$C190+(drdp!H190+drdp!Q190)*'MBXY-TI2S'!$D190)</f>
        <v>0</v>
      </c>
      <c r="F190" s="20">
        <f>Model!$W$15*((drdp!C190+drdp!L190)*'MBXY-TI2S'!$B190+(drdp!F190+drdp!O190)*'MBXY-TI2S'!$C190+(drdp!I190+drdp!R190)*'MBXY-TI2S'!$D190)</f>
        <v>0</v>
      </c>
      <c r="G190" s="20">
        <f>Model!$W$15*((drdp!D190+drdp!M190)*'MBXY-TI2S'!$B190+(drdp!G190+drdp!P190)*'MBXY-TI2S'!$C190+(drdp!J190+drdp!S190)*'MBXY-TI2S'!$D190)</f>
        <v>0</v>
      </c>
      <c r="H190" s="18">
        <f>Model!$W$15*((drdp!B190)*'MBXY-TI2S'!$B190+(drdp!E190)*'MBXY-TI2S'!$C190+(drdp!H190)*'MBXY-TI2S'!$D190)</f>
        <v>0</v>
      </c>
      <c r="I190" s="18">
        <f>Model!$W$15*((drdp!C190)*'MBXY-TI2S'!$B190+(drdp!F190)*'MBXY-TI2S'!$C190+(drdp!I190)*'MBXY-TI2S'!$D190)</f>
        <v>0</v>
      </c>
      <c r="J190" s="18">
        <f>Model!$W$15*((drdp!D190)*'MBXY-TI2S'!$B190+(drdp!G190)*'MBXY-TI2S'!$C190+(drdp!J190)*'MBXY-TI2S'!$D190)</f>
        <v>0</v>
      </c>
      <c r="K190" s="21">
        <f>SUM(E$3:E189)+H190</f>
        <v>0.81164162987474153</v>
      </c>
      <c r="L190" s="21">
        <f>SUM(F$3:F189)+I190</f>
        <v>-1.5755720593000051</v>
      </c>
      <c r="M190" s="21">
        <f>SUM(G$3:G189)+J190</f>
        <v>0</v>
      </c>
      <c r="N190" s="21"/>
      <c r="O190" s="21"/>
      <c r="P190" s="21"/>
      <c r="Q190" s="19">
        <f t="shared" si="13"/>
        <v>0.65876213534572692</v>
      </c>
      <c r="R190" s="19">
        <f t="shared" si="14"/>
        <v>2.4824273140468587</v>
      </c>
      <c r="S190" s="19">
        <f t="shared" si="15"/>
        <v>0</v>
      </c>
      <c r="T190" s="19">
        <f t="shared" si="16"/>
        <v>-1.278799874195359</v>
      </c>
      <c r="U190" s="19">
        <f t="shared" si="17"/>
        <v>0</v>
      </c>
      <c r="V190" s="19">
        <f t="shared" si="18"/>
        <v>0</v>
      </c>
    </row>
    <row r="191" spans="1:22" x14ac:dyDescent="0.25">
      <c r="A191" s="26">
        <f>Wellpath!E191</f>
        <v>0</v>
      </c>
      <c r="B191" s="22">
        <v>0</v>
      </c>
      <c r="C191" s="22">
        <v>0</v>
      </c>
      <c r="D191" s="22">
        <f>COS(Wellpath!$O191) / (Bfield * COS(Dip))</f>
        <v>4.7931219674804699E-5</v>
      </c>
      <c r="E191" s="20">
        <f>Model!$W$15*((drdp!B191+drdp!K191)*'MBXY-TI2S'!$B191+(drdp!E191+drdp!N191)*'MBXY-TI2S'!$C191+(drdp!H191+drdp!Q191)*'MBXY-TI2S'!$D191)</f>
        <v>0</v>
      </c>
      <c r="F191" s="20">
        <f>Model!$W$15*((drdp!C191+drdp!L191)*'MBXY-TI2S'!$B191+(drdp!F191+drdp!O191)*'MBXY-TI2S'!$C191+(drdp!I191+drdp!R191)*'MBXY-TI2S'!$D191)</f>
        <v>0</v>
      </c>
      <c r="G191" s="20">
        <f>Model!$W$15*((drdp!D191+drdp!M191)*'MBXY-TI2S'!$B191+(drdp!G191+drdp!P191)*'MBXY-TI2S'!$C191+(drdp!J191+drdp!S191)*'MBXY-TI2S'!$D191)</f>
        <v>0</v>
      </c>
      <c r="H191" s="18">
        <f>Model!$W$15*((drdp!B191)*'MBXY-TI2S'!$B191+(drdp!E191)*'MBXY-TI2S'!$C191+(drdp!H191)*'MBXY-TI2S'!$D191)</f>
        <v>0</v>
      </c>
      <c r="I191" s="18">
        <f>Model!$W$15*((drdp!C191)*'MBXY-TI2S'!$B191+(drdp!F191)*'MBXY-TI2S'!$C191+(drdp!I191)*'MBXY-TI2S'!$D191)</f>
        <v>0</v>
      </c>
      <c r="J191" s="18">
        <f>Model!$W$15*((drdp!D191)*'MBXY-TI2S'!$B191+(drdp!G191)*'MBXY-TI2S'!$C191+(drdp!J191)*'MBXY-TI2S'!$D191)</f>
        <v>0</v>
      </c>
      <c r="K191" s="21">
        <f>SUM(E$3:E190)+H191</f>
        <v>0.81164162987474153</v>
      </c>
      <c r="L191" s="21">
        <f>SUM(F$3:F190)+I191</f>
        <v>-1.5755720593000051</v>
      </c>
      <c r="M191" s="21">
        <f>SUM(G$3:G190)+J191</f>
        <v>0</v>
      </c>
      <c r="N191" s="21"/>
      <c r="O191" s="21"/>
      <c r="P191" s="21"/>
      <c r="Q191" s="19">
        <f t="shared" si="13"/>
        <v>0.65876213534572692</v>
      </c>
      <c r="R191" s="19">
        <f t="shared" si="14"/>
        <v>2.4824273140468587</v>
      </c>
      <c r="S191" s="19">
        <f t="shared" si="15"/>
        <v>0</v>
      </c>
      <c r="T191" s="19">
        <f t="shared" si="16"/>
        <v>-1.278799874195359</v>
      </c>
      <c r="U191" s="19">
        <f t="shared" si="17"/>
        <v>0</v>
      </c>
      <c r="V191" s="19">
        <f t="shared" si="18"/>
        <v>0</v>
      </c>
    </row>
    <row r="192" spans="1:22" x14ac:dyDescent="0.25">
      <c r="A192" s="26">
        <f>Wellpath!E192</f>
        <v>0</v>
      </c>
      <c r="B192" s="22">
        <v>0</v>
      </c>
      <c r="C192" s="22">
        <v>0</v>
      </c>
      <c r="D192" s="22">
        <f>COS(Wellpath!$O192) / (Bfield * COS(Dip))</f>
        <v>4.7931219674804699E-5</v>
      </c>
      <c r="E192" s="20">
        <f>Model!$W$15*((drdp!B192+drdp!K192)*'MBXY-TI2S'!$B192+(drdp!E192+drdp!N192)*'MBXY-TI2S'!$C192+(drdp!H192+drdp!Q192)*'MBXY-TI2S'!$D192)</f>
        <v>0</v>
      </c>
      <c r="F192" s="20">
        <f>Model!$W$15*((drdp!C192+drdp!L192)*'MBXY-TI2S'!$B192+(drdp!F192+drdp!O192)*'MBXY-TI2S'!$C192+(drdp!I192+drdp!R192)*'MBXY-TI2S'!$D192)</f>
        <v>0</v>
      </c>
      <c r="G192" s="20">
        <f>Model!$W$15*((drdp!D192+drdp!M192)*'MBXY-TI2S'!$B192+(drdp!G192+drdp!P192)*'MBXY-TI2S'!$C192+(drdp!J192+drdp!S192)*'MBXY-TI2S'!$D192)</f>
        <v>0</v>
      </c>
      <c r="H192" s="18">
        <f>Model!$W$15*((drdp!B192)*'MBXY-TI2S'!$B192+(drdp!E192)*'MBXY-TI2S'!$C192+(drdp!H192)*'MBXY-TI2S'!$D192)</f>
        <v>0</v>
      </c>
      <c r="I192" s="18">
        <f>Model!$W$15*((drdp!C192)*'MBXY-TI2S'!$B192+(drdp!F192)*'MBXY-TI2S'!$C192+(drdp!I192)*'MBXY-TI2S'!$D192)</f>
        <v>0</v>
      </c>
      <c r="J192" s="18">
        <f>Model!$W$15*((drdp!D192)*'MBXY-TI2S'!$B192+(drdp!G192)*'MBXY-TI2S'!$C192+(drdp!J192)*'MBXY-TI2S'!$D192)</f>
        <v>0</v>
      </c>
      <c r="K192" s="21">
        <f>SUM(E$3:E191)+H192</f>
        <v>0.81164162987474153</v>
      </c>
      <c r="L192" s="21">
        <f>SUM(F$3:F191)+I192</f>
        <v>-1.5755720593000051</v>
      </c>
      <c r="M192" s="21">
        <f>SUM(G$3:G191)+J192</f>
        <v>0</v>
      </c>
      <c r="N192" s="21"/>
      <c r="O192" s="21"/>
      <c r="P192" s="21"/>
      <c r="Q192" s="19">
        <f t="shared" si="13"/>
        <v>0.65876213534572692</v>
      </c>
      <c r="R192" s="19">
        <f t="shared" si="14"/>
        <v>2.4824273140468587</v>
      </c>
      <c r="S192" s="19">
        <f t="shared" si="15"/>
        <v>0</v>
      </c>
      <c r="T192" s="19">
        <f t="shared" si="16"/>
        <v>-1.278799874195359</v>
      </c>
      <c r="U192" s="19">
        <f t="shared" si="17"/>
        <v>0</v>
      </c>
      <c r="V192" s="19">
        <f t="shared" si="18"/>
        <v>0</v>
      </c>
    </row>
    <row r="193" spans="1:22" x14ac:dyDescent="0.25">
      <c r="A193" s="26">
        <f>Wellpath!E193</f>
        <v>0</v>
      </c>
      <c r="B193" s="22">
        <v>0</v>
      </c>
      <c r="C193" s="22">
        <v>0</v>
      </c>
      <c r="D193" s="22">
        <f>COS(Wellpath!$O193) / (Bfield * COS(Dip))</f>
        <v>4.7931219674804699E-5</v>
      </c>
      <c r="E193" s="20">
        <f>Model!$W$15*((drdp!B193+drdp!K193)*'MBXY-TI2S'!$B193+(drdp!E193+drdp!N193)*'MBXY-TI2S'!$C193+(drdp!H193+drdp!Q193)*'MBXY-TI2S'!$D193)</f>
        <v>0</v>
      </c>
      <c r="F193" s="20">
        <f>Model!$W$15*((drdp!C193+drdp!L193)*'MBXY-TI2S'!$B193+(drdp!F193+drdp!O193)*'MBXY-TI2S'!$C193+(drdp!I193+drdp!R193)*'MBXY-TI2S'!$D193)</f>
        <v>0</v>
      </c>
      <c r="G193" s="20">
        <f>Model!$W$15*((drdp!D193+drdp!M193)*'MBXY-TI2S'!$B193+(drdp!G193+drdp!P193)*'MBXY-TI2S'!$C193+(drdp!J193+drdp!S193)*'MBXY-TI2S'!$D193)</f>
        <v>0</v>
      </c>
      <c r="H193" s="18">
        <f>Model!$W$15*((drdp!B193)*'MBXY-TI2S'!$B193+(drdp!E193)*'MBXY-TI2S'!$C193+(drdp!H193)*'MBXY-TI2S'!$D193)</f>
        <v>0</v>
      </c>
      <c r="I193" s="18">
        <f>Model!$W$15*((drdp!C193)*'MBXY-TI2S'!$B193+(drdp!F193)*'MBXY-TI2S'!$C193+(drdp!I193)*'MBXY-TI2S'!$D193)</f>
        <v>0</v>
      </c>
      <c r="J193" s="18">
        <f>Model!$W$15*((drdp!D193)*'MBXY-TI2S'!$B193+(drdp!G193)*'MBXY-TI2S'!$C193+(drdp!J193)*'MBXY-TI2S'!$D193)</f>
        <v>0</v>
      </c>
      <c r="K193" s="21">
        <f>SUM(E$3:E192)+H193</f>
        <v>0.81164162987474153</v>
      </c>
      <c r="L193" s="21">
        <f>SUM(F$3:F192)+I193</f>
        <v>-1.5755720593000051</v>
      </c>
      <c r="M193" s="21">
        <f>SUM(G$3:G192)+J193</f>
        <v>0</v>
      </c>
      <c r="N193" s="21"/>
      <c r="O193" s="21"/>
      <c r="P193" s="21"/>
      <c r="Q193" s="19">
        <f t="shared" si="13"/>
        <v>0.65876213534572692</v>
      </c>
      <c r="R193" s="19">
        <f t="shared" si="14"/>
        <v>2.4824273140468587</v>
      </c>
      <c r="S193" s="19">
        <f t="shared" si="15"/>
        <v>0</v>
      </c>
      <c r="T193" s="19">
        <f t="shared" si="16"/>
        <v>-1.278799874195359</v>
      </c>
      <c r="U193" s="19">
        <f t="shared" si="17"/>
        <v>0</v>
      </c>
      <c r="V193" s="19">
        <f t="shared" si="18"/>
        <v>0</v>
      </c>
    </row>
    <row r="194" spans="1:22" x14ac:dyDescent="0.25">
      <c r="A194" s="26">
        <f>Wellpath!E194</f>
        <v>0</v>
      </c>
      <c r="B194" s="22">
        <v>0</v>
      </c>
      <c r="C194" s="22">
        <v>0</v>
      </c>
      <c r="D194" s="22">
        <f>COS(Wellpath!$O194) / (Bfield * COS(Dip))</f>
        <v>4.7931219674804699E-5</v>
      </c>
      <c r="E194" s="20">
        <f>Model!$W$15*((drdp!B194+drdp!K194)*'MBXY-TI2S'!$B194+(drdp!E194+drdp!N194)*'MBXY-TI2S'!$C194+(drdp!H194+drdp!Q194)*'MBXY-TI2S'!$D194)</f>
        <v>0</v>
      </c>
      <c r="F194" s="20">
        <f>Model!$W$15*((drdp!C194+drdp!L194)*'MBXY-TI2S'!$B194+(drdp!F194+drdp!O194)*'MBXY-TI2S'!$C194+(drdp!I194+drdp!R194)*'MBXY-TI2S'!$D194)</f>
        <v>0</v>
      </c>
      <c r="G194" s="20">
        <f>Model!$W$15*((drdp!D194+drdp!M194)*'MBXY-TI2S'!$B194+(drdp!G194+drdp!P194)*'MBXY-TI2S'!$C194+(drdp!J194+drdp!S194)*'MBXY-TI2S'!$D194)</f>
        <v>0</v>
      </c>
      <c r="H194" s="18">
        <f>Model!$W$15*((drdp!B194)*'MBXY-TI2S'!$B194+(drdp!E194)*'MBXY-TI2S'!$C194+(drdp!H194)*'MBXY-TI2S'!$D194)</f>
        <v>0</v>
      </c>
      <c r="I194" s="18">
        <f>Model!$W$15*((drdp!C194)*'MBXY-TI2S'!$B194+(drdp!F194)*'MBXY-TI2S'!$C194+(drdp!I194)*'MBXY-TI2S'!$D194)</f>
        <v>0</v>
      </c>
      <c r="J194" s="18">
        <f>Model!$W$15*((drdp!D194)*'MBXY-TI2S'!$B194+(drdp!G194)*'MBXY-TI2S'!$C194+(drdp!J194)*'MBXY-TI2S'!$D194)</f>
        <v>0</v>
      </c>
      <c r="K194" s="21">
        <f>SUM(E$3:E193)+H194</f>
        <v>0.81164162987474153</v>
      </c>
      <c r="L194" s="21">
        <f>SUM(F$3:F193)+I194</f>
        <v>-1.5755720593000051</v>
      </c>
      <c r="M194" s="21">
        <f>SUM(G$3:G193)+J194</f>
        <v>0</v>
      </c>
      <c r="N194" s="21"/>
      <c r="O194" s="21"/>
      <c r="P194" s="21"/>
      <c r="Q194" s="19">
        <f t="shared" si="13"/>
        <v>0.65876213534572692</v>
      </c>
      <c r="R194" s="19">
        <f t="shared" si="14"/>
        <v>2.4824273140468587</v>
      </c>
      <c r="S194" s="19">
        <f t="shared" si="15"/>
        <v>0</v>
      </c>
      <c r="T194" s="19">
        <f t="shared" si="16"/>
        <v>-1.278799874195359</v>
      </c>
      <c r="U194" s="19">
        <f t="shared" si="17"/>
        <v>0</v>
      </c>
      <c r="V194" s="19">
        <f t="shared" si="18"/>
        <v>0</v>
      </c>
    </row>
    <row r="195" spans="1:22" x14ac:dyDescent="0.25">
      <c r="A195" s="26">
        <f>Wellpath!E195</f>
        <v>0</v>
      </c>
      <c r="B195" s="22">
        <v>0</v>
      </c>
      <c r="C195" s="22">
        <v>0</v>
      </c>
      <c r="D195" s="22">
        <f>COS(Wellpath!$O195) / (Bfield * COS(Dip))</f>
        <v>4.7931219674804699E-5</v>
      </c>
      <c r="E195" s="20">
        <f>Model!$W$15*((drdp!B195+drdp!K195)*'MBXY-TI2S'!$B195+(drdp!E195+drdp!N195)*'MBXY-TI2S'!$C195+(drdp!H195+drdp!Q195)*'MBXY-TI2S'!$D195)</f>
        <v>0</v>
      </c>
      <c r="F195" s="20">
        <f>Model!$W$15*((drdp!C195+drdp!L195)*'MBXY-TI2S'!$B195+(drdp!F195+drdp!O195)*'MBXY-TI2S'!$C195+(drdp!I195+drdp!R195)*'MBXY-TI2S'!$D195)</f>
        <v>0</v>
      </c>
      <c r="G195" s="20">
        <f>Model!$W$15*((drdp!D195+drdp!M195)*'MBXY-TI2S'!$B195+(drdp!G195+drdp!P195)*'MBXY-TI2S'!$C195+(drdp!J195+drdp!S195)*'MBXY-TI2S'!$D195)</f>
        <v>0</v>
      </c>
      <c r="H195" s="18">
        <f>Model!$W$15*((drdp!B195)*'MBXY-TI2S'!$B195+(drdp!E195)*'MBXY-TI2S'!$C195+(drdp!H195)*'MBXY-TI2S'!$D195)</f>
        <v>0</v>
      </c>
      <c r="I195" s="18">
        <f>Model!$W$15*((drdp!C195)*'MBXY-TI2S'!$B195+(drdp!F195)*'MBXY-TI2S'!$C195+(drdp!I195)*'MBXY-TI2S'!$D195)</f>
        <v>0</v>
      </c>
      <c r="J195" s="18">
        <f>Model!$W$15*((drdp!D195)*'MBXY-TI2S'!$B195+(drdp!G195)*'MBXY-TI2S'!$C195+(drdp!J195)*'MBXY-TI2S'!$D195)</f>
        <v>0</v>
      </c>
      <c r="K195" s="21">
        <f>SUM(E$3:E194)+H195</f>
        <v>0.81164162987474153</v>
      </c>
      <c r="L195" s="21">
        <f>SUM(F$3:F194)+I195</f>
        <v>-1.5755720593000051</v>
      </c>
      <c r="M195" s="21">
        <f>SUM(G$3:G194)+J195</f>
        <v>0</v>
      </c>
      <c r="N195" s="21"/>
      <c r="O195" s="21"/>
      <c r="P195" s="21"/>
      <c r="Q195" s="19">
        <f t="shared" si="13"/>
        <v>0.65876213534572692</v>
      </c>
      <c r="R195" s="19">
        <f t="shared" si="14"/>
        <v>2.4824273140468587</v>
      </c>
      <c r="S195" s="19">
        <f t="shared" si="15"/>
        <v>0</v>
      </c>
      <c r="T195" s="19">
        <f t="shared" si="16"/>
        <v>-1.278799874195359</v>
      </c>
      <c r="U195" s="19">
        <f t="shared" si="17"/>
        <v>0</v>
      </c>
      <c r="V195" s="19">
        <f t="shared" si="18"/>
        <v>0</v>
      </c>
    </row>
    <row r="196" spans="1:22" x14ac:dyDescent="0.25">
      <c r="A196" s="26">
        <f>Wellpath!E196</f>
        <v>0</v>
      </c>
      <c r="B196" s="22">
        <v>0</v>
      </c>
      <c r="C196" s="22">
        <v>0</v>
      </c>
      <c r="D196" s="22">
        <f>COS(Wellpath!$O196) / (Bfield * COS(Dip))</f>
        <v>4.7931219674804699E-5</v>
      </c>
      <c r="E196" s="20">
        <f>Model!$W$15*((drdp!B196+drdp!K196)*'MBXY-TI2S'!$B196+(drdp!E196+drdp!N196)*'MBXY-TI2S'!$C196+(drdp!H196+drdp!Q196)*'MBXY-TI2S'!$D196)</f>
        <v>0</v>
      </c>
      <c r="F196" s="20">
        <f>Model!$W$15*((drdp!C196+drdp!L196)*'MBXY-TI2S'!$B196+(drdp!F196+drdp!O196)*'MBXY-TI2S'!$C196+(drdp!I196+drdp!R196)*'MBXY-TI2S'!$D196)</f>
        <v>0</v>
      </c>
      <c r="G196" s="20">
        <f>Model!$W$15*((drdp!D196+drdp!M196)*'MBXY-TI2S'!$B196+(drdp!G196+drdp!P196)*'MBXY-TI2S'!$C196+(drdp!J196+drdp!S196)*'MBXY-TI2S'!$D196)</f>
        <v>0</v>
      </c>
      <c r="H196" s="18">
        <f>Model!$W$15*((drdp!B196)*'MBXY-TI2S'!$B196+(drdp!E196)*'MBXY-TI2S'!$C196+(drdp!H196)*'MBXY-TI2S'!$D196)</f>
        <v>0</v>
      </c>
      <c r="I196" s="18">
        <f>Model!$W$15*((drdp!C196)*'MBXY-TI2S'!$B196+(drdp!F196)*'MBXY-TI2S'!$C196+(drdp!I196)*'MBXY-TI2S'!$D196)</f>
        <v>0</v>
      </c>
      <c r="J196" s="18">
        <f>Model!$W$15*((drdp!D196)*'MBXY-TI2S'!$B196+(drdp!G196)*'MBXY-TI2S'!$C196+(drdp!J196)*'MBXY-TI2S'!$D196)</f>
        <v>0</v>
      </c>
      <c r="K196" s="21">
        <f>SUM(E$3:E195)+H196</f>
        <v>0.81164162987474153</v>
      </c>
      <c r="L196" s="21">
        <f>SUM(F$3:F195)+I196</f>
        <v>-1.5755720593000051</v>
      </c>
      <c r="M196" s="21">
        <f>SUM(G$3:G195)+J196</f>
        <v>0</v>
      </c>
      <c r="N196" s="21"/>
      <c r="O196" s="21"/>
      <c r="P196" s="21"/>
      <c r="Q196" s="19">
        <f t="shared" si="13"/>
        <v>0.65876213534572692</v>
      </c>
      <c r="R196" s="19">
        <f t="shared" si="14"/>
        <v>2.4824273140468587</v>
      </c>
      <c r="S196" s="19">
        <f t="shared" si="15"/>
        <v>0</v>
      </c>
      <c r="T196" s="19">
        <f t="shared" si="16"/>
        <v>-1.278799874195359</v>
      </c>
      <c r="U196" s="19">
        <f t="shared" si="17"/>
        <v>0</v>
      </c>
      <c r="V196" s="19">
        <f t="shared" si="18"/>
        <v>0</v>
      </c>
    </row>
    <row r="197" spans="1:22" x14ac:dyDescent="0.25">
      <c r="A197" s="26">
        <f>Wellpath!E197</f>
        <v>0</v>
      </c>
      <c r="B197" s="22">
        <v>0</v>
      </c>
      <c r="C197" s="22">
        <v>0</v>
      </c>
      <c r="D197" s="22">
        <f>COS(Wellpath!$O197) / (Bfield * COS(Dip))</f>
        <v>4.7931219674804699E-5</v>
      </c>
      <c r="E197" s="20">
        <f>Model!$W$15*((drdp!B197+drdp!K197)*'MBXY-TI2S'!$B197+(drdp!E197+drdp!N197)*'MBXY-TI2S'!$C197+(drdp!H197+drdp!Q197)*'MBXY-TI2S'!$D197)</f>
        <v>0</v>
      </c>
      <c r="F197" s="20">
        <f>Model!$W$15*((drdp!C197+drdp!L197)*'MBXY-TI2S'!$B197+(drdp!F197+drdp!O197)*'MBXY-TI2S'!$C197+(drdp!I197+drdp!R197)*'MBXY-TI2S'!$D197)</f>
        <v>0</v>
      </c>
      <c r="G197" s="20">
        <f>Model!$W$15*((drdp!D197+drdp!M197)*'MBXY-TI2S'!$B197+(drdp!G197+drdp!P197)*'MBXY-TI2S'!$C197+(drdp!J197+drdp!S197)*'MBXY-TI2S'!$D197)</f>
        <v>0</v>
      </c>
      <c r="H197" s="18">
        <f>Model!$W$15*((drdp!B197)*'MBXY-TI2S'!$B197+(drdp!E197)*'MBXY-TI2S'!$C197+(drdp!H197)*'MBXY-TI2S'!$D197)</f>
        <v>0</v>
      </c>
      <c r="I197" s="18">
        <f>Model!$W$15*((drdp!C197)*'MBXY-TI2S'!$B197+(drdp!F197)*'MBXY-TI2S'!$C197+(drdp!I197)*'MBXY-TI2S'!$D197)</f>
        <v>0</v>
      </c>
      <c r="J197" s="18">
        <f>Model!$W$15*((drdp!D197)*'MBXY-TI2S'!$B197+(drdp!G197)*'MBXY-TI2S'!$C197+(drdp!J197)*'MBXY-TI2S'!$D197)</f>
        <v>0</v>
      </c>
      <c r="K197" s="21">
        <f>SUM(E$3:E196)+H197</f>
        <v>0.81164162987474153</v>
      </c>
      <c r="L197" s="21">
        <f>SUM(F$3:F196)+I197</f>
        <v>-1.5755720593000051</v>
      </c>
      <c r="M197" s="21">
        <f>SUM(G$3:G196)+J197</f>
        <v>0</v>
      </c>
      <c r="N197" s="21"/>
      <c r="O197" s="21"/>
      <c r="P197" s="21"/>
      <c r="Q197" s="19">
        <f t="shared" si="13"/>
        <v>0.65876213534572692</v>
      </c>
      <c r="R197" s="19">
        <f t="shared" si="14"/>
        <v>2.4824273140468587</v>
      </c>
      <c r="S197" s="19">
        <f t="shared" si="15"/>
        <v>0</v>
      </c>
      <c r="T197" s="19">
        <f t="shared" si="16"/>
        <v>-1.278799874195359</v>
      </c>
      <c r="U197" s="19">
        <f t="shared" si="17"/>
        <v>0</v>
      </c>
      <c r="V197" s="19">
        <f t="shared" si="18"/>
        <v>0</v>
      </c>
    </row>
    <row r="198" spans="1:22" x14ac:dyDescent="0.25">
      <c r="A198" s="26">
        <f>Wellpath!E198</f>
        <v>0</v>
      </c>
      <c r="B198" s="22">
        <v>0</v>
      </c>
      <c r="C198" s="22">
        <v>0</v>
      </c>
      <c r="D198" s="22">
        <f>COS(Wellpath!$O198) / (Bfield * COS(Dip))</f>
        <v>4.7931219674804699E-5</v>
      </c>
      <c r="E198" s="20">
        <f>Model!$W$15*((drdp!B198+drdp!K198)*'MBXY-TI2S'!$B198+(drdp!E198+drdp!N198)*'MBXY-TI2S'!$C198+(drdp!H198+drdp!Q198)*'MBXY-TI2S'!$D198)</f>
        <v>0</v>
      </c>
      <c r="F198" s="20">
        <f>Model!$W$15*((drdp!C198+drdp!L198)*'MBXY-TI2S'!$B198+(drdp!F198+drdp!O198)*'MBXY-TI2S'!$C198+(drdp!I198+drdp!R198)*'MBXY-TI2S'!$D198)</f>
        <v>0</v>
      </c>
      <c r="G198" s="20">
        <f>Model!$W$15*((drdp!D198+drdp!M198)*'MBXY-TI2S'!$B198+(drdp!G198+drdp!P198)*'MBXY-TI2S'!$C198+(drdp!J198+drdp!S198)*'MBXY-TI2S'!$D198)</f>
        <v>0</v>
      </c>
      <c r="H198" s="18">
        <f>Model!$W$15*((drdp!B198)*'MBXY-TI2S'!$B198+(drdp!E198)*'MBXY-TI2S'!$C198+(drdp!H198)*'MBXY-TI2S'!$D198)</f>
        <v>0</v>
      </c>
      <c r="I198" s="18">
        <f>Model!$W$15*((drdp!C198)*'MBXY-TI2S'!$B198+(drdp!F198)*'MBXY-TI2S'!$C198+(drdp!I198)*'MBXY-TI2S'!$D198)</f>
        <v>0</v>
      </c>
      <c r="J198" s="18">
        <f>Model!$W$15*((drdp!D198)*'MBXY-TI2S'!$B198+(drdp!G198)*'MBXY-TI2S'!$C198+(drdp!J198)*'MBXY-TI2S'!$D198)</f>
        <v>0</v>
      </c>
      <c r="K198" s="21">
        <f>SUM(E$3:E197)+H198</f>
        <v>0.81164162987474153</v>
      </c>
      <c r="L198" s="21">
        <f>SUM(F$3:F197)+I198</f>
        <v>-1.5755720593000051</v>
      </c>
      <c r="M198" s="21">
        <f>SUM(G$3:G197)+J198</f>
        <v>0</v>
      </c>
      <c r="N198" s="21"/>
      <c r="O198" s="21"/>
      <c r="P198" s="21"/>
      <c r="Q198" s="19">
        <f t="shared" ref="Q198:Q261" si="19">K198^2</f>
        <v>0.65876213534572692</v>
      </c>
      <c r="R198" s="19">
        <f t="shared" ref="R198:R261" si="20">L198^2</f>
        <v>2.4824273140468587</v>
      </c>
      <c r="S198" s="19">
        <f t="shared" ref="S198:S261" si="21">M198^2</f>
        <v>0</v>
      </c>
      <c r="T198" s="19">
        <f t="shared" ref="T198:T261" si="22">K198*L198</f>
        <v>-1.278799874195359</v>
      </c>
      <c r="U198" s="19">
        <f t="shared" ref="U198:U261" si="23">K198*M198</f>
        <v>0</v>
      </c>
      <c r="V198" s="19">
        <f t="shared" ref="V198:V261" si="24">L198*M198</f>
        <v>0</v>
      </c>
    </row>
    <row r="199" spans="1:22" x14ac:dyDescent="0.25">
      <c r="A199" s="26">
        <f>Wellpath!E199</f>
        <v>0</v>
      </c>
      <c r="B199" s="22">
        <v>0</v>
      </c>
      <c r="C199" s="22">
        <v>0</v>
      </c>
      <c r="D199" s="22">
        <f>COS(Wellpath!$O199) / (Bfield * COS(Dip))</f>
        <v>4.7931219674804699E-5</v>
      </c>
      <c r="E199" s="20">
        <f>Model!$W$15*((drdp!B199+drdp!K199)*'MBXY-TI2S'!$B199+(drdp!E199+drdp!N199)*'MBXY-TI2S'!$C199+(drdp!H199+drdp!Q199)*'MBXY-TI2S'!$D199)</f>
        <v>0</v>
      </c>
      <c r="F199" s="20">
        <f>Model!$W$15*((drdp!C199+drdp!L199)*'MBXY-TI2S'!$B199+(drdp!F199+drdp!O199)*'MBXY-TI2S'!$C199+(drdp!I199+drdp!R199)*'MBXY-TI2S'!$D199)</f>
        <v>0</v>
      </c>
      <c r="G199" s="20">
        <f>Model!$W$15*((drdp!D199+drdp!M199)*'MBXY-TI2S'!$B199+(drdp!G199+drdp!P199)*'MBXY-TI2S'!$C199+(drdp!J199+drdp!S199)*'MBXY-TI2S'!$D199)</f>
        <v>0</v>
      </c>
      <c r="H199" s="18">
        <f>Model!$W$15*((drdp!B199)*'MBXY-TI2S'!$B199+(drdp!E199)*'MBXY-TI2S'!$C199+(drdp!H199)*'MBXY-TI2S'!$D199)</f>
        <v>0</v>
      </c>
      <c r="I199" s="18">
        <f>Model!$W$15*((drdp!C199)*'MBXY-TI2S'!$B199+(drdp!F199)*'MBXY-TI2S'!$C199+(drdp!I199)*'MBXY-TI2S'!$D199)</f>
        <v>0</v>
      </c>
      <c r="J199" s="18">
        <f>Model!$W$15*((drdp!D199)*'MBXY-TI2S'!$B199+(drdp!G199)*'MBXY-TI2S'!$C199+(drdp!J199)*'MBXY-TI2S'!$D199)</f>
        <v>0</v>
      </c>
      <c r="K199" s="21">
        <f>SUM(E$3:E198)+H199</f>
        <v>0.81164162987474153</v>
      </c>
      <c r="L199" s="21">
        <f>SUM(F$3:F198)+I199</f>
        <v>-1.5755720593000051</v>
      </c>
      <c r="M199" s="21">
        <f>SUM(G$3:G198)+J199</f>
        <v>0</v>
      </c>
      <c r="N199" s="21"/>
      <c r="O199" s="21"/>
      <c r="P199" s="21"/>
      <c r="Q199" s="19">
        <f t="shared" si="19"/>
        <v>0.65876213534572692</v>
      </c>
      <c r="R199" s="19">
        <f t="shared" si="20"/>
        <v>2.4824273140468587</v>
      </c>
      <c r="S199" s="19">
        <f t="shared" si="21"/>
        <v>0</v>
      </c>
      <c r="T199" s="19">
        <f t="shared" si="22"/>
        <v>-1.278799874195359</v>
      </c>
      <c r="U199" s="19">
        <f t="shared" si="23"/>
        <v>0</v>
      </c>
      <c r="V199" s="19">
        <f t="shared" si="24"/>
        <v>0</v>
      </c>
    </row>
    <row r="200" spans="1:22" x14ac:dyDescent="0.25">
      <c r="A200" s="26">
        <f>Wellpath!E200</f>
        <v>0</v>
      </c>
      <c r="B200" s="22">
        <v>0</v>
      </c>
      <c r="C200" s="22">
        <v>0</v>
      </c>
      <c r="D200" s="22">
        <f>COS(Wellpath!$O200) / (Bfield * COS(Dip))</f>
        <v>4.7931219674804699E-5</v>
      </c>
      <c r="E200" s="20">
        <f>Model!$W$15*((drdp!B200+drdp!K200)*'MBXY-TI2S'!$B200+(drdp!E200+drdp!N200)*'MBXY-TI2S'!$C200+(drdp!H200+drdp!Q200)*'MBXY-TI2S'!$D200)</f>
        <v>0</v>
      </c>
      <c r="F200" s="20">
        <f>Model!$W$15*((drdp!C200+drdp!L200)*'MBXY-TI2S'!$B200+(drdp!F200+drdp!O200)*'MBXY-TI2S'!$C200+(drdp!I200+drdp!R200)*'MBXY-TI2S'!$D200)</f>
        <v>0</v>
      </c>
      <c r="G200" s="20">
        <f>Model!$W$15*((drdp!D200+drdp!M200)*'MBXY-TI2S'!$B200+(drdp!G200+drdp!P200)*'MBXY-TI2S'!$C200+(drdp!J200+drdp!S200)*'MBXY-TI2S'!$D200)</f>
        <v>0</v>
      </c>
      <c r="H200" s="18">
        <f>Model!$W$15*((drdp!B200)*'MBXY-TI2S'!$B200+(drdp!E200)*'MBXY-TI2S'!$C200+(drdp!H200)*'MBXY-TI2S'!$D200)</f>
        <v>0</v>
      </c>
      <c r="I200" s="18">
        <f>Model!$W$15*((drdp!C200)*'MBXY-TI2S'!$B200+(drdp!F200)*'MBXY-TI2S'!$C200+(drdp!I200)*'MBXY-TI2S'!$D200)</f>
        <v>0</v>
      </c>
      <c r="J200" s="18">
        <f>Model!$W$15*((drdp!D200)*'MBXY-TI2S'!$B200+(drdp!G200)*'MBXY-TI2S'!$C200+(drdp!J200)*'MBXY-TI2S'!$D200)</f>
        <v>0</v>
      </c>
      <c r="K200" s="21">
        <f>SUM(E$3:E199)+H200</f>
        <v>0.81164162987474153</v>
      </c>
      <c r="L200" s="21">
        <f>SUM(F$3:F199)+I200</f>
        <v>-1.5755720593000051</v>
      </c>
      <c r="M200" s="21">
        <f>SUM(G$3:G199)+J200</f>
        <v>0</v>
      </c>
      <c r="N200" s="21"/>
      <c r="O200" s="21"/>
      <c r="P200" s="21"/>
      <c r="Q200" s="19">
        <f t="shared" si="19"/>
        <v>0.65876213534572692</v>
      </c>
      <c r="R200" s="19">
        <f t="shared" si="20"/>
        <v>2.4824273140468587</v>
      </c>
      <c r="S200" s="19">
        <f t="shared" si="21"/>
        <v>0</v>
      </c>
      <c r="T200" s="19">
        <f t="shared" si="22"/>
        <v>-1.278799874195359</v>
      </c>
      <c r="U200" s="19">
        <f t="shared" si="23"/>
        <v>0</v>
      </c>
      <c r="V200" s="19">
        <f t="shared" si="24"/>
        <v>0</v>
      </c>
    </row>
    <row r="201" spans="1:22" x14ac:dyDescent="0.25">
      <c r="A201" s="26">
        <f>Wellpath!E201</f>
        <v>0</v>
      </c>
      <c r="B201" s="22">
        <v>0</v>
      </c>
      <c r="C201" s="22">
        <v>0</v>
      </c>
      <c r="D201" s="22">
        <f>COS(Wellpath!$O201) / (Bfield * COS(Dip))</f>
        <v>4.7931219674804699E-5</v>
      </c>
      <c r="E201" s="20">
        <f>Model!$W$15*((drdp!B201+drdp!K201)*'MBXY-TI2S'!$B201+(drdp!E201+drdp!N201)*'MBXY-TI2S'!$C201+(drdp!H201+drdp!Q201)*'MBXY-TI2S'!$D201)</f>
        <v>0</v>
      </c>
      <c r="F201" s="20">
        <f>Model!$W$15*((drdp!C201+drdp!L201)*'MBXY-TI2S'!$B201+(drdp!F201+drdp!O201)*'MBXY-TI2S'!$C201+(drdp!I201+drdp!R201)*'MBXY-TI2S'!$D201)</f>
        <v>0</v>
      </c>
      <c r="G201" s="20">
        <f>Model!$W$15*((drdp!D201+drdp!M201)*'MBXY-TI2S'!$B201+(drdp!G201+drdp!P201)*'MBXY-TI2S'!$C201+(drdp!J201+drdp!S201)*'MBXY-TI2S'!$D201)</f>
        <v>0</v>
      </c>
      <c r="H201" s="18">
        <f>Model!$W$15*((drdp!B201)*'MBXY-TI2S'!$B201+(drdp!E201)*'MBXY-TI2S'!$C201+(drdp!H201)*'MBXY-TI2S'!$D201)</f>
        <v>0</v>
      </c>
      <c r="I201" s="18">
        <f>Model!$W$15*((drdp!C201)*'MBXY-TI2S'!$B201+(drdp!F201)*'MBXY-TI2S'!$C201+(drdp!I201)*'MBXY-TI2S'!$D201)</f>
        <v>0</v>
      </c>
      <c r="J201" s="18">
        <f>Model!$W$15*((drdp!D201)*'MBXY-TI2S'!$B201+(drdp!G201)*'MBXY-TI2S'!$C201+(drdp!J201)*'MBXY-TI2S'!$D201)</f>
        <v>0</v>
      </c>
      <c r="K201" s="21">
        <f>SUM(E$3:E200)+H201</f>
        <v>0.81164162987474153</v>
      </c>
      <c r="L201" s="21">
        <f>SUM(F$3:F200)+I201</f>
        <v>-1.5755720593000051</v>
      </c>
      <c r="M201" s="21">
        <f>SUM(G$3:G200)+J201</f>
        <v>0</v>
      </c>
      <c r="N201" s="21"/>
      <c r="O201" s="21"/>
      <c r="P201" s="21"/>
      <c r="Q201" s="19">
        <f t="shared" si="19"/>
        <v>0.65876213534572692</v>
      </c>
      <c r="R201" s="19">
        <f t="shared" si="20"/>
        <v>2.4824273140468587</v>
      </c>
      <c r="S201" s="19">
        <f t="shared" si="21"/>
        <v>0</v>
      </c>
      <c r="T201" s="19">
        <f t="shared" si="22"/>
        <v>-1.278799874195359</v>
      </c>
      <c r="U201" s="19">
        <f t="shared" si="23"/>
        <v>0</v>
      </c>
      <c r="V201" s="19">
        <f t="shared" si="24"/>
        <v>0</v>
      </c>
    </row>
    <row r="202" spans="1:22" x14ac:dyDescent="0.25">
      <c r="A202" s="26">
        <f>Wellpath!E202</f>
        <v>0</v>
      </c>
      <c r="B202" s="22">
        <v>0</v>
      </c>
      <c r="C202" s="22">
        <v>0</v>
      </c>
      <c r="D202" s="22">
        <f>COS(Wellpath!$O202) / (Bfield * COS(Dip))</f>
        <v>4.7931219674804699E-5</v>
      </c>
      <c r="E202" s="20">
        <f>Model!$W$15*((drdp!B202+drdp!K202)*'MBXY-TI2S'!$B202+(drdp!E202+drdp!N202)*'MBXY-TI2S'!$C202+(drdp!H202+drdp!Q202)*'MBXY-TI2S'!$D202)</f>
        <v>0</v>
      </c>
      <c r="F202" s="20">
        <f>Model!$W$15*((drdp!C202+drdp!L202)*'MBXY-TI2S'!$B202+(drdp!F202+drdp!O202)*'MBXY-TI2S'!$C202+(drdp!I202+drdp!R202)*'MBXY-TI2S'!$D202)</f>
        <v>0</v>
      </c>
      <c r="G202" s="20">
        <f>Model!$W$15*((drdp!D202+drdp!M202)*'MBXY-TI2S'!$B202+(drdp!G202+drdp!P202)*'MBXY-TI2S'!$C202+(drdp!J202+drdp!S202)*'MBXY-TI2S'!$D202)</f>
        <v>0</v>
      </c>
      <c r="H202" s="18">
        <f>Model!$W$15*((drdp!B202)*'MBXY-TI2S'!$B202+(drdp!E202)*'MBXY-TI2S'!$C202+(drdp!H202)*'MBXY-TI2S'!$D202)</f>
        <v>0</v>
      </c>
      <c r="I202" s="18">
        <f>Model!$W$15*((drdp!C202)*'MBXY-TI2S'!$B202+(drdp!F202)*'MBXY-TI2S'!$C202+(drdp!I202)*'MBXY-TI2S'!$D202)</f>
        <v>0</v>
      </c>
      <c r="J202" s="18">
        <f>Model!$W$15*((drdp!D202)*'MBXY-TI2S'!$B202+(drdp!G202)*'MBXY-TI2S'!$C202+(drdp!J202)*'MBXY-TI2S'!$D202)</f>
        <v>0</v>
      </c>
      <c r="K202" s="21">
        <f>SUM(E$3:E201)+H202</f>
        <v>0.81164162987474153</v>
      </c>
      <c r="L202" s="21">
        <f>SUM(F$3:F201)+I202</f>
        <v>-1.5755720593000051</v>
      </c>
      <c r="M202" s="21">
        <f>SUM(G$3:G201)+J202</f>
        <v>0</v>
      </c>
      <c r="N202" s="21"/>
      <c r="O202" s="21"/>
      <c r="P202" s="21"/>
      <c r="Q202" s="19">
        <f t="shared" si="19"/>
        <v>0.65876213534572692</v>
      </c>
      <c r="R202" s="19">
        <f t="shared" si="20"/>
        <v>2.4824273140468587</v>
      </c>
      <c r="S202" s="19">
        <f t="shared" si="21"/>
        <v>0</v>
      </c>
      <c r="T202" s="19">
        <f t="shared" si="22"/>
        <v>-1.278799874195359</v>
      </c>
      <c r="U202" s="19">
        <f t="shared" si="23"/>
        <v>0</v>
      </c>
      <c r="V202" s="19">
        <f t="shared" si="24"/>
        <v>0</v>
      </c>
    </row>
    <row r="203" spans="1:22" x14ac:dyDescent="0.25">
      <c r="A203" s="26">
        <f>Wellpath!E203</f>
        <v>0</v>
      </c>
      <c r="B203" s="22">
        <v>0</v>
      </c>
      <c r="C203" s="22">
        <v>0</v>
      </c>
      <c r="D203" s="22">
        <f>COS(Wellpath!$O203) / (Bfield * COS(Dip))</f>
        <v>4.7931219674804699E-5</v>
      </c>
      <c r="E203" s="20">
        <f>Model!$W$15*((drdp!B203+drdp!K203)*'MBXY-TI2S'!$B203+(drdp!E203+drdp!N203)*'MBXY-TI2S'!$C203+(drdp!H203+drdp!Q203)*'MBXY-TI2S'!$D203)</f>
        <v>0</v>
      </c>
      <c r="F203" s="20">
        <f>Model!$W$15*((drdp!C203+drdp!L203)*'MBXY-TI2S'!$B203+(drdp!F203+drdp!O203)*'MBXY-TI2S'!$C203+(drdp!I203+drdp!R203)*'MBXY-TI2S'!$D203)</f>
        <v>0</v>
      </c>
      <c r="G203" s="20">
        <f>Model!$W$15*((drdp!D203+drdp!M203)*'MBXY-TI2S'!$B203+(drdp!G203+drdp!P203)*'MBXY-TI2S'!$C203+(drdp!J203+drdp!S203)*'MBXY-TI2S'!$D203)</f>
        <v>0</v>
      </c>
      <c r="H203" s="18">
        <f>Model!$W$15*((drdp!B203)*'MBXY-TI2S'!$B203+(drdp!E203)*'MBXY-TI2S'!$C203+(drdp!H203)*'MBXY-TI2S'!$D203)</f>
        <v>0</v>
      </c>
      <c r="I203" s="18">
        <f>Model!$W$15*((drdp!C203)*'MBXY-TI2S'!$B203+(drdp!F203)*'MBXY-TI2S'!$C203+(drdp!I203)*'MBXY-TI2S'!$D203)</f>
        <v>0</v>
      </c>
      <c r="J203" s="18">
        <f>Model!$W$15*((drdp!D203)*'MBXY-TI2S'!$B203+(drdp!G203)*'MBXY-TI2S'!$C203+(drdp!J203)*'MBXY-TI2S'!$D203)</f>
        <v>0</v>
      </c>
      <c r="K203" s="21">
        <f>SUM(E$3:E202)+H203</f>
        <v>0.81164162987474153</v>
      </c>
      <c r="L203" s="21">
        <f>SUM(F$3:F202)+I203</f>
        <v>-1.5755720593000051</v>
      </c>
      <c r="M203" s="21">
        <f>SUM(G$3:G202)+J203</f>
        <v>0</v>
      </c>
      <c r="N203" s="21"/>
      <c r="O203" s="21"/>
      <c r="P203" s="21"/>
      <c r="Q203" s="19">
        <f t="shared" si="19"/>
        <v>0.65876213534572692</v>
      </c>
      <c r="R203" s="19">
        <f t="shared" si="20"/>
        <v>2.4824273140468587</v>
      </c>
      <c r="S203" s="19">
        <f t="shared" si="21"/>
        <v>0</v>
      </c>
      <c r="T203" s="19">
        <f t="shared" si="22"/>
        <v>-1.278799874195359</v>
      </c>
      <c r="U203" s="19">
        <f t="shared" si="23"/>
        <v>0</v>
      </c>
      <c r="V203" s="19">
        <f t="shared" si="24"/>
        <v>0</v>
      </c>
    </row>
    <row r="204" spans="1:22" x14ac:dyDescent="0.25">
      <c r="A204" s="26">
        <f>Wellpath!E204</f>
        <v>0</v>
      </c>
      <c r="B204" s="22">
        <v>0</v>
      </c>
      <c r="C204" s="22">
        <v>0</v>
      </c>
      <c r="D204" s="22">
        <f>COS(Wellpath!$O204) / (Bfield * COS(Dip))</f>
        <v>4.7931219674804699E-5</v>
      </c>
      <c r="E204" s="20">
        <f>Model!$W$15*((drdp!B204+drdp!K204)*'MBXY-TI2S'!$B204+(drdp!E204+drdp!N204)*'MBXY-TI2S'!$C204+(drdp!H204+drdp!Q204)*'MBXY-TI2S'!$D204)</f>
        <v>0</v>
      </c>
      <c r="F204" s="20">
        <f>Model!$W$15*((drdp!C204+drdp!L204)*'MBXY-TI2S'!$B204+(drdp!F204+drdp!O204)*'MBXY-TI2S'!$C204+(drdp!I204+drdp!R204)*'MBXY-TI2S'!$D204)</f>
        <v>0</v>
      </c>
      <c r="G204" s="20">
        <f>Model!$W$15*((drdp!D204+drdp!M204)*'MBXY-TI2S'!$B204+(drdp!G204+drdp!P204)*'MBXY-TI2S'!$C204+(drdp!J204+drdp!S204)*'MBXY-TI2S'!$D204)</f>
        <v>0</v>
      </c>
      <c r="H204" s="18">
        <f>Model!$W$15*((drdp!B204)*'MBXY-TI2S'!$B204+(drdp!E204)*'MBXY-TI2S'!$C204+(drdp!H204)*'MBXY-TI2S'!$D204)</f>
        <v>0</v>
      </c>
      <c r="I204" s="18">
        <f>Model!$W$15*((drdp!C204)*'MBXY-TI2S'!$B204+(drdp!F204)*'MBXY-TI2S'!$C204+(drdp!I204)*'MBXY-TI2S'!$D204)</f>
        <v>0</v>
      </c>
      <c r="J204" s="18">
        <f>Model!$W$15*((drdp!D204)*'MBXY-TI2S'!$B204+(drdp!G204)*'MBXY-TI2S'!$C204+(drdp!J204)*'MBXY-TI2S'!$D204)</f>
        <v>0</v>
      </c>
      <c r="K204" s="21">
        <f>SUM(E$3:E203)+H204</f>
        <v>0.81164162987474153</v>
      </c>
      <c r="L204" s="21">
        <f>SUM(F$3:F203)+I204</f>
        <v>-1.5755720593000051</v>
      </c>
      <c r="M204" s="21">
        <f>SUM(G$3:G203)+J204</f>
        <v>0</v>
      </c>
      <c r="N204" s="21"/>
      <c r="O204" s="21"/>
      <c r="P204" s="21"/>
      <c r="Q204" s="19">
        <f t="shared" si="19"/>
        <v>0.65876213534572692</v>
      </c>
      <c r="R204" s="19">
        <f t="shared" si="20"/>
        <v>2.4824273140468587</v>
      </c>
      <c r="S204" s="19">
        <f t="shared" si="21"/>
        <v>0</v>
      </c>
      <c r="T204" s="19">
        <f t="shared" si="22"/>
        <v>-1.278799874195359</v>
      </c>
      <c r="U204" s="19">
        <f t="shared" si="23"/>
        <v>0</v>
      </c>
      <c r="V204" s="19">
        <f t="shared" si="24"/>
        <v>0</v>
      </c>
    </row>
    <row r="205" spans="1:22" x14ac:dyDescent="0.25">
      <c r="A205" s="26">
        <f>Wellpath!E205</f>
        <v>0</v>
      </c>
      <c r="B205" s="22">
        <v>0</v>
      </c>
      <c r="C205" s="22">
        <v>0</v>
      </c>
      <c r="D205" s="22">
        <f>COS(Wellpath!$O205) / (Bfield * COS(Dip))</f>
        <v>4.7931219674804699E-5</v>
      </c>
      <c r="E205" s="20">
        <f>Model!$W$15*((drdp!B205+drdp!K205)*'MBXY-TI2S'!$B205+(drdp!E205+drdp!N205)*'MBXY-TI2S'!$C205+(drdp!H205+drdp!Q205)*'MBXY-TI2S'!$D205)</f>
        <v>0</v>
      </c>
      <c r="F205" s="20">
        <f>Model!$W$15*((drdp!C205+drdp!L205)*'MBXY-TI2S'!$B205+(drdp!F205+drdp!O205)*'MBXY-TI2S'!$C205+(drdp!I205+drdp!R205)*'MBXY-TI2S'!$D205)</f>
        <v>0</v>
      </c>
      <c r="G205" s="20">
        <f>Model!$W$15*((drdp!D205+drdp!M205)*'MBXY-TI2S'!$B205+(drdp!G205+drdp!P205)*'MBXY-TI2S'!$C205+(drdp!J205+drdp!S205)*'MBXY-TI2S'!$D205)</f>
        <v>0</v>
      </c>
      <c r="H205" s="18">
        <f>Model!$W$15*((drdp!B205)*'MBXY-TI2S'!$B205+(drdp!E205)*'MBXY-TI2S'!$C205+(drdp!H205)*'MBXY-TI2S'!$D205)</f>
        <v>0</v>
      </c>
      <c r="I205" s="18">
        <f>Model!$W$15*((drdp!C205)*'MBXY-TI2S'!$B205+(drdp!F205)*'MBXY-TI2S'!$C205+(drdp!I205)*'MBXY-TI2S'!$D205)</f>
        <v>0</v>
      </c>
      <c r="J205" s="18">
        <f>Model!$W$15*((drdp!D205)*'MBXY-TI2S'!$B205+(drdp!G205)*'MBXY-TI2S'!$C205+(drdp!J205)*'MBXY-TI2S'!$D205)</f>
        <v>0</v>
      </c>
      <c r="K205" s="21">
        <f>SUM(E$3:E204)+H205</f>
        <v>0.81164162987474153</v>
      </c>
      <c r="L205" s="21">
        <f>SUM(F$3:F204)+I205</f>
        <v>-1.5755720593000051</v>
      </c>
      <c r="M205" s="21">
        <f>SUM(G$3:G204)+J205</f>
        <v>0</v>
      </c>
      <c r="N205" s="21"/>
      <c r="O205" s="21"/>
      <c r="P205" s="21"/>
      <c r="Q205" s="19">
        <f t="shared" si="19"/>
        <v>0.65876213534572692</v>
      </c>
      <c r="R205" s="19">
        <f t="shared" si="20"/>
        <v>2.4824273140468587</v>
      </c>
      <c r="S205" s="19">
        <f t="shared" si="21"/>
        <v>0</v>
      </c>
      <c r="T205" s="19">
        <f t="shared" si="22"/>
        <v>-1.278799874195359</v>
      </c>
      <c r="U205" s="19">
        <f t="shared" si="23"/>
        <v>0</v>
      </c>
      <c r="V205" s="19">
        <f t="shared" si="24"/>
        <v>0</v>
      </c>
    </row>
    <row r="206" spans="1:22" x14ac:dyDescent="0.25">
      <c r="A206" s="26">
        <f>Wellpath!E206</f>
        <v>0</v>
      </c>
      <c r="B206" s="22">
        <v>0</v>
      </c>
      <c r="C206" s="22">
        <v>0</v>
      </c>
      <c r="D206" s="22">
        <f>COS(Wellpath!$O206) / (Bfield * COS(Dip))</f>
        <v>4.7931219674804699E-5</v>
      </c>
      <c r="E206" s="20">
        <f>Model!$W$15*((drdp!B206+drdp!K206)*'MBXY-TI2S'!$B206+(drdp!E206+drdp!N206)*'MBXY-TI2S'!$C206+(drdp!H206+drdp!Q206)*'MBXY-TI2S'!$D206)</f>
        <v>0</v>
      </c>
      <c r="F206" s="20">
        <f>Model!$W$15*((drdp!C206+drdp!L206)*'MBXY-TI2S'!$B206+(drdp!F206+drdp!O206)*'MBXY-TI2S'!$C206+(drdp!I206+drdp!R206)*'MBXY-TI2S'!$D206)</f>
        <v>0</v>
      </c>
      <c r="G206" s="20">
        <f>Model!$W$15*((drdp!D206+drdp!M206)*'MBXY-TI2S'!$B206+(drdp!G206+drdp!P206)*'MBXY-TI2S'!$C206+(drdp!J206+drdp!S206)*'MBXY-TI2S'!$D206)</f>
        <v>0</v>
      </c>
      <c r="H206" s="18">
        <f>Model!$W$15*((drdp!B206)*'MBXY-TI2S'!$B206+(drdp!E206)*'MBXY-TI2S'!$C206+(drdp!H206)*'MBXY-TI2S'!$D206)</f>
        <v>0</v>
      </c>
      <c r="I206" s="18">
        <f>Model!$W$15*((drdp!C206)*'MBXY-TI2S'!$B206+(drdp!F206)*'MBXY-TI2S'!$C206+(drdp!I206)*'MBXY-TI2S'!$D206)</f>
        <v>0</v>
      </c>
      <c r="J206" s="18">
        <f>Model!$W$15*((drdp!D206)*'MBXY-TI2S'!$B206+(drdp!G206)*'MBXY-TI2S'!$C206+(drdp!J206)*'MBXY-TI2S'!$D206)</f>
        <v>0</v>
      </c>
      <c r="K206" s="21">
        <f>SUM(E$3:E205)+H206</f>
        <v>0.81164162987474153</v>
      </c>
      <c r="L206" s="21">
        <f>SUM(F$3:F205)+I206</f>
        <v>-1.5755720593000051</v>
      </c>
      <c r="M206" s="21">
        <f>SUM(G$3:G205)+J206</f>
        <v>0</v>
      </c>
      <c r="N206" s="21"/>
      <c r="O206" s="21"/>
      <c r="P206" s="21"/>
      <c r="Q206" s="19">
        <f t="shared" si="19"/>
        <v>0.65876213534572692</v>
      </c>
      <c r="R206" s="19">
        <f t="shared" si="20"/>
        <v>2.4824273140468587</v>
      </c>
      <c r="S206" s="19">
        <f t="shared" si="21"/>
        <v>0</v>
      </c>
      <c r="T206" s="19">
        <f t="shared" si="22"/>
        <v>-1.278799874195359</v>
      </c>
      <c r="U206" s="19">
        <f t="shared" si="23"/>
        <v>0</v>
      </c>
      <c r="V206" s="19">
        <f t="shared" si="24"/>
        <v>0</v>
      </c>
    </row>
    <row r="207" spans="1:22" x14ac:dyDescent="0.25">
      <c r="A207" s="26">
        <f>Wellpath!E207</f>
        <v>0</v>
      </c>
      <c r="B207" s="22">
        <v>0</v>
      </c>
      <c r="C207" s="22">
        <v>0</v>
      </c>
      <c r="D207" s="22">
        <f>COS(Wellpath!$O207) / (Bfield * COS(Dip))</f>
        <v>4.7931219674804699E-5</v>
      </c>
      <c r="E207" s="20">
        <f>Model!$W$15*((drdp!B207+drdp!K207)*'MBXY-TI2S'!$B207+(drdp!E207+drdp!N207)*'MBXY-TI2S'!$C207+(drdp!H207+drdp!Q207)*'MBXY-TI2S'!$D207)</f>
        <v>0</v>
      </c>
      <c r="F207" s="20">
        <f>Model!$W$15*((drdp!C207+drdp!L207)*'MBXY-TI2S'!$B207+(drdp!F207+drdp!O207)*'MBXY-TI2S'!$C207+(drdp!I207+drdp!R207)*'MBXY-TI2S'!$D207)</f>
        <v>0</v>
      </c>
      <c r="G207" s="20">
        <f>Model!$W$15*((drdp!D207+drdp!M207)*'MBXY-TI2S'!$B207+(drdp!G207+drdp!P207)*'MBXY-TI2S'!$C207+(drdp!J207+drdp!S207)*'MBXY-TI2S'!$D207)</f>
        <v>0</v>
      </c>
      <c r="H207" s="18">
        <f>Model!$W$15*((drdp!B207)*'MBXY-TI2S'!$B207+(drdp!E207)*'MBXY-TI2S'!$C207+(drdp!H207)*'MBXY-TI2S'!$D207)</f>
        <v>0</v>
      </c>
      <c r="I207" s="18">
        <f>Model!$W$15*((drdp!C207)*'MBXY-TI2S'!$B207+(drdp!F207)*'MBXY-TI2S'!$C207+(drdp!I207)*'MBXY-TI2S'!$D207)</f>
        <v>0</v>
      </c>
      <c r="J207" s="18">
        <f>Model!$W$15*((drdp!D207)*'MBXY-TI2S'!$B207+(drdp!G207)*'MBXY-TI2S'!$C207+(drdp!J207)*'MBXY-TI2S'!$D207)</f>
        <v>0</v>
      </c>
      <c r="K207" s="21">
        <f>SUM(E$3:E206)+H207</f>
        <v>0.81164162987474153</v>
      </c>
      <c r="L207" s="21">
        <f>SUM(F$3:F206)+I207</f>
        <v>-1.5755720593000051</v>
      </c>
      <c r="M207" s="21">
        <f>SUM(G$3:G206)+J207</f>
        <v>0</v>
      </c>
      <c r="N207" s="21"/>
      <c r="O207" s="21"/>
      <c r="P207" s="21"/>
      <c r="Q207" s="19">
        <f t="shared" si="19"/>
        <v>0.65876213534572692</v>
      </c>
      <c r="R207" s="19">
        <f t="shared" si="20"/>
        <v>2.4824273140468587</v>
      </c>
      <c r="S207" s="19">
        <f t="shared" si="21"/>
        <v>0</v>
      </c>
      <c r="T207" s="19">
        <f t="shared" si="22"/>
        <v>-1.278799874195359</v>
      </c>
      <c r="U207" s="19">
        <f t="shared" si="23"/>
        <v>0</v>
      </c>
      <c r="V207" s="19">
        <f t="shared" si="24"/>
        <v>0</v>
      </c>
    </row>
    <row r="208" spans="1:22" x14ac:dyDescent="0.25">
      <c r="A208" s="26">
        <f>Wellpath!E208</f>
        <v>0</v>
      </c>
      <c r="B208" s="22">
        <v>0</v>
      </c>
      <c r="C208" s="22">
        <v>0</v>
      </c>
      <c r="D208" s="22">
        <f>COS(Wellpath!$O208) / (Bfield * COS(Dip))</f>
        <v>4.7931219674804699E-5</v>
      </c>
      <c r="E208" s="20">
        <f>Model!$W$15*((drdp!B208+drdp!K208)*'MBXY-TI2S'!$B208+(drdp!E208+drdp!N208)*'MBXY-TI2S'!$C208+(drdp!H208+drdp!Q208)*'MBXY-TI2S'!$D208)</f>
        <v>0</v>
      </c>
      <c r="F208" s="20">
        <f>Model!$W$15*((drdp!C208+drdp!L208)*'MBXY-TI2S'!$B208+(drdp!F208+drdp!O208)*'MBXY-TI2S'!$C208+(drdp!I208+drdp!R208)*'MBXY-TI2S'!$D208)</f>
        <v>0</v>
      </c>
      <c r="G208" s="20">
        <f>Model!$W$15*((drdp!D208+drdp!M208)*'MBXY-TI2S'!$B208+(drdp!G208+drdp!P208)*'MBXY-TI2S'!$C208+(drdp!J208+drdp!S208)*'MBXY-TI2S'!$D208)</f>
        <v>0</v>
      </c>
      <c r="H208" s="18">
        <f>Model!$W$15*((drdp!B208)*'MBXY-TI2S'!$B208+(drdp!E208)*'MBXY-TI2S'!$C208+(drdp!H208)*'MBXY-TI2S'!$D208)</f>
        <v>0</v>
      </c>
      <c r="I208" s="18">
        <f>Model!$W$15*((drdp!C208)*'MBXY-TI2S'!$B208+(drdp!F208)*'MBXY-TI2S'!$C208+(drdp!I208)*'MBXY-TI2S'!$D208)</f>
        <v>0</v>
      </c>
      <c r="J208" s="18">
        <f>Model!$W$15*((drdp!D208)*'MBXY-TI2S'!$B208+(drdp!G208)*'MBXY-TI2S'!$C208+(drdp!J208)*'MBXY-TI2S'!$D208)</f>
        <v>0</v>
      </c>
      <c r="K208" s="21">
        <f>SUM(E$3:E207)+H208</f>
        <v>0.81164162987474153</v>
      </c>
      <c r="L208" s="21">
        <f>SUM(F$3:F207)+I208</f>
        <v>-1.5755720593000051</v>
      </c>
      <c r="M208" s="21">
        <f>SUM(G$3:G207)+J208</f>
        <v>0</v>
      </c>
      <c r="N208" s="21"/>
      <c r="O208" s="21"/>
      <c r="P208" s="21"/>
      <c r="Q208" s="19">
        <f t="shared" si="19"/>
        <v>0.65876213534572692</v>
      </c>
      <c r="R208" s="19">
        <f t="shared" si="20"/>
        <v>2.4824273140468587</v>
      </c>
      <c r="S208" s="19">
        <f t="shared" si="21"/>
        <v>0</v>
      </c>
      <c r="T208" s="19">
        <f t="shared" si="22"/>
        <v>-1.278799874195359</v>
      </c>
      <c r="U208" s="19">
        <f t="shared" si="23"/>
        <v>0</v>
      </c>
      <c r="V208" s="19">
        <f t="shared" si="24"/>
        <v>0</v>
      </c>
    </row>
    <row r="209" spans="1:22" x14ac:dyDescent="0.25">
      <c r="A209" s="26">
        <f>Wellpath!E209</f>
        <v>0</v>
      </c>
      <c r="B209" s="22">
        <v>0</v>
      </c>
      <c r="C209" s="22">
        <v>0</v>
      </c>
      <c r="D209" s="22">
        <f>COS(Wellpath!$O209) / (Bfield * COS(Dip))</f>
        <v>4.7931219674804699E-5</v>
      </c>
      <c r="E209" s="20">
        <f>Model!$W$15*((drdp!B209+drdp!K209)*'MBXY-TI2S'!$B209+(drdp!E209+drdp!N209)*'MBXY-TI2S'!$C209+(drdp!H209+drdp!Q209)*'MBXY-TI2S'!$D209)</f>
        <v>0</v>
      </c>
      <c r="F209" s="20">
        <f>Model!$W$15*((drdp!C209+drdp!L209)*'MBXY-TI2S'!$B209+(drdp!F209+drdp!O209)*'MBXY-TI2S'!$C209+(drdp!I209+drdp!R209)*'MBXY-TI2S'!$D209)</f>
        <v>0</v>
      </c>
      <c r="G209" s="20">
        <f>Model!$W$15*((drdp!D209+drdp!M209)*'MBXY-TI2S'!$B209+(drdp!G209+drdp!P209)*'MBXY-TI2S'!$C209+(drdp!J209+drdp!S209)*'MBXY-TI2S'!$D209)</f>
        <v>0</v>
      </c>
      <c r="H209" s="18">
        <f>Model!$W$15*((drdp!B209)*'MBXY-TI2S'!$B209+(drdp!E209)*'MBXY-TI2S'!$C209+(drdp!H209)*'MBXY-TI2S'!$D209)</f>
        <v>0</v>
      </c>
      <c r="I209" s="18">
        <f>Model!$W$15*((drdp!C209)*'MBXY-TI2S'!$B209+(drdp!F209)*'MBXY-TI2S'!$C209+(drdp!I209)*'MBXY-TI2S'!$D209)</f>
        <v>0</v>
      </c>
      <c r="J209" s="18">
        <f>Model!$W$15*((drdp!D209)*'MBXY-TI2S'!$B209+(drdp!G209)*'MBXY-TI2S'!$C209+(drdp!J209)*'MBXY-TI2S'!$D209)</f>
        <v>0</v>
      </c>
      <c r="K209" s="21">
        <f>SUM(E$3:E208)+H209</f>
        <v>0.81164162987474153</v>
      </c>
      <c r="L209" s="21">
        <f>SUM(F$3:F208)+I209</f>
        <v>-1.5755720593000051</v>
      </c>
      <c r="M209" s="21">
        <f>SUM(G$3:G208)+J209</f>
        <v>0</v>
      </c>
      <c r="N209" s="21"/>
      <c r="O209" s="21"/>
      <c r="P209" s="21"/>
      <c r="Q209" s="19">
        <f t="shared" si="19"/>
        <v>0.65876213534572692</v>
      </c>
      <c r="R209" s="19">
        <f t="shared" si="20"/>
        <v>2.4824273140468587</v>
      </c>
      <c r="S209" s="19">
        <f t="shared" si="21"/>
        <v>0</v>
      </c>
      <c r="T209" s="19">
        <f t="shared" si="22"/>
        <v>-1.278799874195359</v>
      </c>
      <c r="U209" s="19">
        <f t="shared" si="23"/>
        <v>0</v>
      </c>
      <c r="V209" s="19">
        <f t="shared" si="24"/>
        <v>0</v>
      </c>
    </row>
    <row r="210" spans="1:22" x14ac:dyDescent="0.25">
      <c r="A210" s="26">
        <f>Wellpath!E210</f>
        <v>0</v>
      </c>
      <c r="B210" s="22">
        <v>0</v>
      </c>
      <c r="C210" s="22">
        <v>0</v>
      </c>
      <c r="D210" s="22">
        <f>COS(Wellpath!$O210) / (Bfield * COS(Dip))</f>
        <v>4.7931219674804699E-5</v>
      </c>
      <c r="E210" s="20">
        <f>Model!$W$15*((drdp!B210+drdp!K210)*'MBXY-TI2S'!$B210+(drdp!E210+drdp!N210)*'MBXY-TI2S'!$C210+(drdp!H210+drdp!Q210)*'MBXY-TI2S'!$D210)</f>
        <v>0</v>
      </c>
      <c r="F210" s="20">
        <f>Model!$W$15*((drdp!C210+drdp!L210)*'MBXY-TI2S'!$B210+(drdp!F210+drdp!O210)*'MBXY-TI2S'!$C210+(drdp!I210+drdp!R210)*'MBXY-TI2S'!$D210)</f>
        <v>0</v>
      </c>
      <c r="G210" s="20">
        <f>Model!$W$15*((drdp!D210+drdp!M210)*'MBXY-TI2S'!$B210+(drdp!G210+drdp!P210)*'MBXY-TI2S'!$C210+(drdp!J210+drdp!S210)*'MBXY-TI2S'!$D210)</f>
        <v>0</v>
      </c>
      <c r="H210" s="18">
        <f>Model!$W$15*((drdp!B210)*'MBXY-TI2S'!$B210+(drdp!E210)*'MBXY-TI2S'!$C210+(drdp!H210)*'MBXY-TI2S'!$D210)</f>
        <v>0</v>
      </c>
      <c r="I210" s="18">
        <f>Model!$W$15*((drdp!C210)*'MBXY-TI2S'!$B210+(drdp!F210)*'MBXY-TI2S'!$C210+(drdp!I210)*'MBXY-TI2S'!$D210)</f>
        <v>0</v>
      </c>
      <c r="J210" s="18">
        <f>Model!$W$15*((drdp!D210)*'MBXY-TI2S'!$B210+(drdp!G210)*'MBXY-TI2S'!$C210+(drdp!J210)*'MBXY-TI2S'!$D210)</f>
        <v>0</v>
      </c>
      <c r="K210" s="21">
        <f>SUM(E$3:E209)+H210</f>
        <v>0.81164162987474153</v>
      </c>
      <c r="L210" s="21">
        <f>SUM(F$3:F209)+I210</f>
        <v>-1.5755720593000051</v>
      </c>
      <c r="M210" s="21">
        <f>SUM(G$3:G209)+J210</f>
        <v>0</v>
      </c>
      <c r="N210" s="21"/>
      <c r="O210" s="21"/>
      <c r="P210" s="21"/>
      <c r="Q210" s="19">
        <f t="shared" si="19"/>
        <v>0.65876213534572692</v>
      </c>
      <c r="R210" s="19">
        <f t="shared" si="20"/>
        <v>2.4824273140468587</v>
      </c>
      <c r="S210" s="19">
        <f t="shared" si="21"/>
        <v>0</v>
      </c>
      <c r="T210" s="19">
        <f t="shared" si="22"/>
        <v>-1.278799874195359</v>
      </c>
      <c r="U210" s="19">
        <f t="shared" si="23"/>
        <v>0</v>
      </c>
      <c r="V210" s="19">
        <f t="shared" si="24"/>
        <v>0</v>
      </c>
    </row>
    <row r="211" spans="1:22" x14ac:dyDescent="0.25">
      <c r="A211" s="26">
        <f>Wellpath!E211</f>
        <v>0</v>
      </c>
      <c r="B211" s="22">
        <v>0</v>
      </c>
      <c r="C211" s="22">
        <v>0</v>
      </c>
      <c r="D211" s="22">
        <f>COS(Wellpath!$O211) / (Bfield * COS(Dip))</f>
        <v>4.7931219674804699E-5</v>
      </c>
      <c r="E211" s="20">
        <f>Model!$W$15*((drdp!B211+drdp!K211)*'MBXY-TI2S'!$B211+(drdp!E211+drdp!N211)*'MBXY-TI2S'!$C211+(drdp!H211+drdp!Q211)*'MBXY-TI2S'!$D211)</f>
        <v>0</v>
      </c>
      <c r="F211" s="20">
        <f>Model!$W$15*((drdp!C211+drdp!L211)*'MBXY-TI2S'!$B211+(drdp!F211+drdp!O211)*'MBXY-TI2S'!$C211+(drdp!I211+drdp!R211)*'MBXY-TI2S'!$D211)</f>
        <v>0</v>
      </c>
      <c r="G211" s="20">
        <f>Model!$W$15*((drdp!D211+drdp!M211)*'MBXY-TI2S'!$B211+(drdp!G211+drdp!P211)*'MBXY-TI2S'!$C211+(drdp!J211+drdp!S211)*'MBXY-TI2S'!$D211)</f>
        <v>0</v>
      </c>
      <c r="H211" s="18">
        <f>Model!$W$15*((drdp!B211)*'MBXY-TI2S'!$B211+(drdp!E211)*'MBXY-TI2S'!$C211+(drdp!H211)*'MBXY-TI2S'!$D211)</f>
        <v>0</v>
      </c>
      <c r="I211" s="18">
        <f>Model!$W$15*((drdp!C211)*'MBXY-TI2S'!$B211+(drdp!F211)*'MBXY-TI2S'!$C211+(drdp!I211)*'MBXY-TI2S'!$D211)</f>
        <v>0</v>
      </c>
      <c r="J211" s="18">
        <f>Model!$W$15*((drdp!D211)*'MBXY-TI2S'!$B211+(drdp!G211)*'MBXY-TI2S'!$C211+(drdp!J211)*'MBXY-TI2S'!$D211)</f>
        <v>0</v>
      </c>
      <c r="K211" s="21">
        <f>SUM(E$3:E210)+H211</f>
        <v>0.81164162987474153</v>
      </c>
      <c r="L211" s="21">
        <f>SUM(F$3:F210)+I211</f>
        <v>-1.5755720593000051</v>
      </c>
      <c r="M211" s="21">
        <f>SUM(G$3:G210)+J211</f>
        <v>0</v>
      </c>
      <c r="N211" s="21"/>
      <c r="O211" s="21"/>
      <c r="P211" s="21"/>
      <c r="Q211" s="19">
        <f t="shared" si="19"/>
        <v>0.65876213534572692</v>
      </c>
      <c r="R211" s="19">
        <f t="shared" si="20"/>
        <v>2.4824273140468587</v>
      </c>
      <c r="S211" s="19">
        <f t="shared" si="21"/>
        <v>0</v>
      </c>
      <c r="T211" s="19">
        <f t="shared" si="22"/>
        <v>-1.278799874195359</v>
      </c>
      <c r="U211" s="19">
        <f t="shared" si="23"/>
        <v>0</v>
      </c>
      <c r="V211" s="19">
        <f t="shared" si="24"/>
        <v>0</v>
      </c>
    </row>
    <row r="212" spans="1:22" x14ac:dyDescent="0.25">
      <c r="A212" s="26">
        <f>Wellpath!E212</f>
        <v>0</v>
      </c>
      <c r="B212" s="22">
        <v>0</v>
      </c>
      <c r="C212" s="22">
        <v>0</v>
      </c>
      <c r="D212" s="22">
        <f>COS(Wellpath!$O212) / (Bfield * COS(Dip))</f>
        <v>4.7931219674804699E-5</v>
      </c>
      <c r="E212" s="20">
        <f>Model!$W$15*((drdp!B212+drdp!K212)*'MBXY-TI2S'!$B212+(drdp!E212+drdp!N212)*'MBXY-TI2S'!$C212+(drdp!H212+drdp!Q212)*'MBXY-TI2S'!$D212)</f>
        <v>0</v>
      </c>
      <c r="F212" s="20">
        <f>Model!$W$15*((drdp!C212+drdp!L212)*'MBXY-TI2S'!$B212+(drdp!F212+drdp!O212)*'MBXY-TI2S'!$C212+(drdp!I212+drdp!R212)*'MBXY-TI2S'!$D212)</f>
        <v>0</v>
      </c>
      <c r="G212" s="20">
        <f>Model!$W$15*((drdp!D212+drdp!M212)*'MBXY-TI2S'!$B212+(drdp!G212+drdp!P212)*'MBXY-TI2S'!$C212+(drdp!J212+drdp!S212)*'MBXY-TI2S'!$D212)</f>
        <v>0</v>
      </c>
      <c r="H212" s="18">
        <f>Model!$W$15*((drdp!B212)*'MBXY-TI2S'!$B212+(drdp!E212)*'MBXY-TI2S'!$C212+(drdp!H212)*'MBXY-TI2S'!$D212)</f>
        <v>0</v>
      </c>
      <c r="I212" s="18">
        <f>Model!$W$15*((drdp!C212)*'MBXY-TI2S'!$B212+(drdp!F212)*'MBXY-TI2S'!$C212+(drdp!I212)*'MBXY-TI2S'!$D212)</f>
        <v>0</v>
      </c>
      <c r="J212" s="18">
        <f>Model!$W$15*((drdp!D212)*'MBXY-TI2S'!$B212+(drdp!G212)*'MBXY-TI2S'!$C212+(drdp!J212)*'MBXY-TI2S'!$D212)</f>
        <v>0</v>
      </c>
      <c r="K212" s="21">
        <f>SUM(E$3:E211)+H212</f>
        <v>0.81164162987474153</v>
      </c>
      <c r="L212" s="21">
        <f>SUM(F$3:F211)+I212</f>
        <v>-1.5755720593000051</v>
      </c>
      <c r="M212" s="21">
        <f>SUM(G$3:G211)+J212</f>
        <v>0</v>
      </c>
      <c r="N212" s="21"/>
      <c r="O212" s="21"/>
      <c r="P212" s="21"/>
      <c r="Q212" s="19">
        <f t="shared" si="19"/>
        <v>0.65876213534572692</v>
      </c>
      <c r="R212" s="19">
        <f t="shared" si="20"/>
        <v>2.4824273140468587</v>
      </c>
      <c r="S212" s="19">
        <f t="shared" si="21"/>
        <v>0</v>
      </c>
      <c r="T212" s="19">
        <f t="shared" si="22"/>
        <v>-1.278799874195359</v>
      </c>
      <c r="U212" s="19">
        <f t="shared" si="23"/>
        <v>0</v>
      </c>
      <c r="V212" s="19">
        <f t="shared" si="24"/>
        <v>0</v>
      </c>
    </row>
    <row r="213" spans="1:22" x14ac:dyDescent="0.25">
      <c r="A213" s="26">
        <f>Wellpath!E213</f>
        <v>0</v>
      </c>
      <c r="B213" s="22">
        <v>0</v>
      </c>
      <c r="C213" s="22">
        <v>0</v>
      </c>
      <c r="D213" s="22">
        <f>COS(Wellpath!$O213) / (Bfield * COS(Dip))</f>
        <v>4.7931219674804699E-5</v>
      </c>
      <c r="E213" s="20">
        <f>Model!$W$15*((drdp!B213+drdp!K213)*'MBXY-TI2S'!$B213+(drdp!E213+drdp!N213)*'MBXY-TI2S'!$C213+(drdp!H213+drdp!Q213)*'MBXY-TI2S'!$D213)</f>
        <v>0</v>
      </c>
      <c r="F213" s="20">
        <f>Model!$W$15*((drdp!C213+drdp!L213)*'MBXY-TI2S'!$B213+(drdp!F213+drdp!O213)*'MBXY-TI2S'!$C213+(drdp!I213+drdp!R213)*'MBXY-TI2S'!$D213)</f>
        <v>0</v>
      </c>
      <c r="G213" s="20">
        <f>Model!$W$15*((drdp!D213+drdp!M213)*'MBXY-TI2S'!$B213+(drdp!G213+drdp!P213)*'MBXY-TI2S'!$C213+(drdp!J213+drdp!S213)*'MBXY-TI2S'!$D213)</f>
        <v>0</v>
      </c>
      <c r="H213" s="18">
        <f>Model!$W$15*((drdp!B213)*'MBXY-TI2S'!$B213+(drdp!E213)*'MBXY-TI2S'!$C213+(drdp!H213)*'MBXY-TI2S'!$D213)</f>
        <v>0</v>
      </c>
      <c r="I213" s="18">
        <f>Model!$W$15*((drdp!C213)*'MBXY-TI2S'!$B213+(drdp!F213)*'MBXY-TI2S'!$C213+(drdp!I213)*'MBXY-TI2S'!$D213)</f>
        <v>0</v>
      </c>
      <c r="J213" s="18">
        <f>Model!$W$15*((drdp!D213)*'MBXY-TI2S'!$B213+(drdp!G213)*'MBXY-TI2S'!$C213+(drdp!J213)*'MBXY-TI2S'!$D213)</f>
        <v>0</v>
      </c>
      <c r="K213" s="21">
        <f>SUM(E$3:E212)+H213</f>
        <v>0.81164162987474153</v>
      </c>
      <c r="L213" s="21">
        <f>SUM(F$3:F212)+I213</f>
        <v>-1.5755720593000051</v>
      </c>
      <c r="M213" s="21">
        <f>SUM(G$3:G212)+J213</f>
        <v>0</v>
      </c>
      <c r="N213" s="21"/>
      <c r="O213" s="21"/>
      <c r="P213" s="21"/>
      <c r="Q213" s="19">
        <f t="shared" si="19"/>
        <v>0.65876213534572692</v>
      </c>
      <c r="R213" s="19">
        <f t="shared" si="20"/>
        <v>2.4824273140468587</v>
      </c>
      <c r="S213" s="19">
        <f t="shared" si="21"/>
        <v>0</v>
      </c>
      <c r="T213" s="19">
        <f t="shared" si="22"/>
        <v>-1.278799874195359</v>
      </c>
      <c r="U213" s="19">
        <f t="shared" si="23"/>
        <v>0</v>
      </c>
      <c r="V213" s="19">
        <f t="shared" si="24"/>
        <v>0</v>
      </c>
    </row>
    <row r="214" spans="1:22" x14ac:dyDescent="0.25">
      <c r="A214" s="26">
        <f>Wellpath!E214</f>
        <v>0</v>
      </c>
      <c r="B214" s="22">
        <v>0</v>
      </c>
      <c r="C214" s="22">
        <v>0</v>
      </c>
      <c r="D214" s="22">
        <f>COS(Wellpath!$O214) / (Bfield * COS(Dip))</f>
        <v>4.7931219674804699E-5</v>
      </c>
      <c r="E214" s="20">
        <f>Model!$W$15*((drdp!B214+drdp!K214)*'MBXY-TI2S'!$B214+(drdp!E214+drdp!N214)*'MBXY-TI2S'!$C214+(drdp!H214+drdp!Q214)*'MBXY-TI2S'!$D214)</f>
        <v>0</v>
      </c>
      <c r="F214" s="20">
        <f>Model!$W$15*((drdp!C214+drdp!L214)*'MBXY-TI2S'!$B214+(drdp!F214+drdp!O214)*'MBXY-TI2S'!$C214+(drdp!I214+drdp!R214)*'MBXY-TI2S'!$D214)</f>
        <v>0</v>
      </c>
      <c r="G214" s="20">
        <f>Model!$W$15*((drdp!D214+drdp!M214)*'MBXY-TI2S'!$B214+(drdp!G214+drdp!P214)*'MBXY-TI2S'!$C214+(drdp!J214+drdp!S214)*'MBXY-TI2S'!$D214)</f>
        <v>0</v>
      </c>
      <c r="H214" s="18">
        <f>Model!$W$15*((drdp!B214)*'MBXY-TI2S'!$B214+(drdp!E214)*'MBXY-TI2S'!$C214+(drdp!H214)*'MBXY-TI2S'!$D214)</f>
        <v>0</v>
      </c>
      <c r="I214" s="18">
        <f>Model!$W$15*((drdp!C214)*'MBXY-TI2S'!$B214+(drdp!F214)*'MBXY-TI2S'!$C214+(drdp!I214)*'MBXY-TI2S'!$D214)</f>
        <v>0</v>
      </c>
      <c r="J214" s="18">
        <f>Model!$W$15*((drdp!D214)*'MBXY-TI2S'!$B214+(drdp!G214)*'MBXY-TI2S'!$C214+(drdp!J214)*'MBXY-TI2S'!$D214)</f>
        <v>0</v>
      </c>
      <c r="K214" s="21">
        <f>SUM(E$3:E213)+H214</f>
        <v>0.81164162987474153</v>
      </c>
      <c r="L214" s="21">
        <f>SUM(F$3:F213)+I214</f>
        <v>-1.5755720593000051</v>
      </c>
      <c r="M214" s="21">
        <f>SUM(G$3:G213)+J214</f>
        <v>0</v>
      </c>
      <c r="N214" s="21"/>
      <c r="O214" s="21"/>
      <c r="P214" s="21"/>
      <c r="Q214" s="19">
        <f t="shared" si="19"/>
        <v>0.65876213534572692</v>
      </c>
      <c r="R214" s="19">
        <f t="shared" si="20"/>
        <v>2.4824273140468587</v>
      </c>
      <c r="S214" s="19">
        <f t="shared" si="21"/>
        <v>0</v>
      </c>
      <c r="T214" s="19">
        <f t="shared" si="22"/>
        <v>-1.278799874195359</v>
      </c>
      <c r="U214" s="19">
        <f t="shared" si="23"/>
        <v>0</v>
      </c>
      <c r="V214" s="19">
        <f t="shared" si="24"/>
        <v>0</v>
      </c>
    </row>
    <row r="215" spans="1:22" x14ac:dyDescent="0.25">
      <c r="A215" s="26">
        <f>Wellpath!E215</f>
        <v>0</v>
      </c>
      <c r="B215" s="22">
        <v>0</v>
      </c>
      <c r="C215" s="22">
        <v>0</v>
      </c>
      <c r="D215" s="22">
        <f>COS(Wellpath!$O215) / (Bfield * COS(Dip))</f>
        <v>4.7931219674804699E-5</v>
      </c>
      <c r="E215" s="20">
        <f>Model!$W$15*((drdp!B215+drdp!K215)*'MBXY-TI2S'!$B215+(drdp!E215+drdp!N215)*'MBXY-TI2S'!$C215+(drdp!H215+drdp!Q215)*'MBXY-TI2S'!$D215)</f>
        <v>0</v>
      </c>
      <c r="F215" s="20">
        <f>Model!$W$15*((drdp!C215+drdp!L215)*'MBXY-TI2S'!$B215+(drdp!F215+drdp!O215)*'MBXY-TI2S'!$C215+(drdp!I215+drdp!R215)*'MBXY-TI2S'!$D215)</f>
        <v>0</v>
      </c>
      <c r="G215" s="20">
        <f>Model!$W$15*((drdp!D215+drdp!M215)*'MBXY-TI2S'!$B215+(drdp!G215+drdp!P215)*'MBXY-TI2S'!$C215+(drdp!J215+drdp!S215)*'MBXY-TI2S'!$D215)</f>
        <v>0</v>
      </c>
      <c r="H215" s="18">
        <f>Model!$W$15*((drdp!B215)*'MBXY-TI2S'!$B215+(drdp!E215)*'MBXY-TI2S'!$C215+(drdp!H215)*'MBXY-TI2S'!$D215)</f>
        <v>0</v>
      </c>
      <c r="I215" s="18">
        <f>Model!$W$15*((drdp!C215)*'MBXY-TI2S'!$B215+(drdp!F215)*'MBXY-TI2S'!$C215+(drdp!I215)*'MBXY-TI2S'!$D215)</f>
        <v>0</v>
      </c>
      <c r="J215" s="18">
        <f>Model!$W$15*((drdp!D215)*'MBXY-TI2S'!$B215+(drdp!G215)*'MBXY-TI2S'!$C215+(drdp!J215)*'MBXY-TI2S'!$D215)</f>
        <v>0</v>
      </c>
      <c r="K215" s="21">
        <f>SUM(E$3:E214)+H215</f>
        <v>0.81164162987474153</v>
      </c>
      <c r="L215" s="21">
        <f>SUM(F$3:F214)+I215</f>
        <v>-1.5755720593000051</v>
      </c>
      <c r="M215" s="21">
        <f>SUM(G$3:G214)+J215</f>
        <v>0</v>
      </c>
      <c r="N215" s="21"/>
      <c r="O215" s="21"/>
      <c r="P215" s="21"/>
      <c r="Q215" s="19">
        <f t="shared" si="19"/>
        <v>0.65876213534572692</v>
      </c>
      <c r="R215" s="19">
        <f t="shared" si="20"/>
        <v>2.4824273140468587</v>
      </c>
      <c r="S215" s="19">
        <f t="shared" si="21"/>
        <v>0</v>
      </c>
      <c r="T215" s="19">
        <f t="shared" si="22"/>
        <v>-1.278799874195359</v>
      </c>
      <c r="U215" s="19">
        <f t="shared" si="23"/>
        <v>0</v>
      </c>
      <c r="V215" s="19">
        <f t="shared" si="24"/>
        <v>0</v>
      </c>
    </row>
    <row r="216" spans="1:22" x14ac:dyDescent="0.25">
      <c r="A216" s="26">
        <f>Wellpath!E216</f>
        <v>0</v>
      </c>
      <c r="B216" s="22">
        <v>0</v>
      </c>
      <c r="C216" s="22">
        <v>0</v>
      </c>
      <c r="D216" s="22">
        <f>COS(Wellpath!$O216) / (Bfield * COS(Dip))</f>
        <v>4.7931219674804699E-5</v>
      </c>
      <c r="E216" s="20">
        <f>Model!$W$15*((drdp!B216+drdp!K216)*'MBXY-TI2S'!$B216+(drdp!E216+drdp!N216)*'MBXY-TI2S'!$C216+(drdp!H216+drdp!Q216)*'MBXY-TI2S'!$D216)</f>
        <v>0</v>
      </c>
      <c r="F216" s="20">
        <f>Model!$W$15*((drdp!C216+drdp!L216)*'MBXY-TI2S'!$B216+(drdp!F216+drdp!O216)*'MBXY-TI2S'!$C216+(drdp!I216+drdp!R216)*'MBXY-TI2S'!$D216)</f>
        <v>0</v>
      </c>
      <c r="G216" s="20">
        <f>Model!$W$15*((drdp!D216+drdp!M216)*'MBXY-TI2S'!$B216+(drdp!G216+drdp!P216)*'MBXY-TI2S'!$C216+(drdp!J216+drdp!S216)*'MBXY-TI2S'!$D216)</f>
        <v>0</v>
      </c>
      <c r="H216" s="18">
        <f>Model!$W$15*((drdp!B216)*'MBXY-TI2S'!$B216+(drdp!E216)*'MBXY-TI2S'!$C216+(drdp!H216)*'MBXY-TI2S'!$D216)</f>
        <v>0</v>
      </c>
      <c r="I216" s="18">
        <f>Model!$W$15*((drdp!C216)*'MBXY-TI2S'!$B216+(drdp!F216)*'MBXY-TI2S'!$C216+(drdp!I216)*'MBXY-TI2S'!$D216)</f>
        <v>0</v>
      </c>
      <c r="J216" s="18">
        <f>Model!$W$15*((drdp!D216)*'MBXY-TI2S'!$B216+(drdp!G216)*'MBXY-TI2S'!$C216+(drdp!J216)*'MBXY-TI2S'!$D216)</f>
        <v>0</v>
      </c>
      <c r="K216" s="21">
        <f>SUM(E$3:E215)+H216</f>
        <v>0.81164162987474153</v>
      </c>
      <c r="L216" s="21">
        <f>SUM(F$3:F215)+I216</f>
        <v>-1.5755720593000051</v>
      </c>
      <c r="M216" s="21">
        <f>SUM(G$3:G215)+J216</f>
        <v>0</v>
      </c>
      <c r="N216" s="21"/>
      <c r="O216" s="21"/>
      <c r="P216" s="21"/>
      <c r="Q216" s="19">
        <f t="shared" si="19"/>
        <v>0.65876213534572692</v>
      </c>
      <c r="R216" s="19">
        <f t="shared" si="20"/>
        <v>2.4824273140468587</v>
      </c>
      <c r="S216" s="19">
        <f t="shared" si="21"/>
        <v>0</v>
      </c>
      <c r="T216" s="19">
        <f t="shared" si="22"/>
        <v>-1.278799874195359</v>
      </c>
      <c r="U216" s="19">
        <f t="shared" si="23"/>
        <v>0</v>
      </c>
      <c r="V216" s="19">
        <f t="shared" si="24"/>
        <v>0</v>
      </c>
    </row>
    <row r="217" spans="1:22" x14ac:dyDescent="0.25">
      <c r="A217" s="26">
        <f>Wellpath!E217</f>
        <v>0</v>
      </c>
      <c r="B217" s="22">
        <v>0</v>
      </c>
      <c r="C217" s="22">
        <v>0</v>
      </c>
      <c r="D217" s="22">
        <f>COS(Wellpath!$O217) / (Bfield * COS(Dip))</f>
        <v>4.7931219674804699E-5</v>
      </c>
      <c r="E217" s="20">
        <f>Model!$W$15*((drdp!B217+drdp!K217)*'MBXY-TI2S'!$B217+(drdp!E217+drdp!N217)*'MBXY-TI2S'!$C217+(drdp!H217+drdp!Q217)*'MBXY-TI2S'!$D217)</f>
        <v>0</v>
      </c>
      <c r="F217" s="20">
        <f>Model!$W$15*((drdp!C217+drdp!L217)*'MBXY-TI2S'!$B217+(drdp!F217+drdp!O217)*'MBXY-TI2S'!$C217+(drdp!I217+drdp!R217)*'MBXY-TI2S'!$D217)</f>
        <v>0</v>
      </c>
      <c r="G217" s="20">
        <f>Model!$W$15*((drdp!D217+drdp!M217)*'MBXY-TI2S'!$B217+(drdp!G217+drdp!P217)*'MBXY-TI2S'!$C217+(drdp!J217+drdp!S217)*'MBXY-TI2S'!$D217)</f>
        <v>0</v>
      </c>
      <c r="H217" s="18">
        <f>Model!$W$15*((drdp!B217)*'MBXY-TI2S'!$B217+(drdp!E217)*'MBXY-TI2S'!$C217+(drdp!H217)*'MBXY-TI2S'!$D217)</f>
        <v>0</v>
      </c>
      <c r="I217" s="18">
        <f>Model!$W$15*((drdp!C217)*'MBXY-TI2S'!$B217+(drdp!F217)*'MBXY-TI2S'!$C217+(drdp!I217)*'MBXY-TI2S'!$D217)</f>
        <v>0</v>
      </c>
      <c r="J217" s="18">
        <f>Model!$W$15*((drdp!D217)*'MBXY-TI2S'!$B217+(drdp!G217)*'MBXY-TI2S'!$C217+(drdp!J217)*'MBXY-TI2S'!$D217)</f>
        <v>0</v>
      </c>
      <c r="K217" s="21">
        <f>SUM(E$3:E216)+H217</f>
        <v>0.81164162987474153</v>
      </c>
      <c r="L217" s="21">
        <f>SUM(F$3:F216)+I217</f>
        <v>-1.5755720593000051</v>
      </c>
      <c r="M217" s="21">
        <f>SUM(G$3:G216)+J217</f>
        <v>0</v>
      </c>
      <c r="N217" s="21"/>
      <c r="O217" s="21"/>
      <c r="P217" s="21"/>
      <c r="Q217" s="19">
        <f t="shared" si="19"/>
        <v>0.65876213534572692</v>
      </c>
      <c r="R217" s="19">
        <f t="shared" si="20"/>
        <v>2.4824273140468587</v>
      </c>
      <c r="S217" s="19">
        <f t="shared" si="21"/>
        <v>0</v>
      </c>
      <c r="T217" s="19">
        <f t="shared" si="22"/>
        <v>-1.278799874195359</v>
      </c>
      <c r="U217" s="19">
        <f t="shared" si="23"/>
        <v>0</v>
      </c>
      <c r="V217" s="19">
        <f t="shared" si="24"/>
        <v>0</v>
      </c>
    </row>
    <row r="218" spans="1:22" x14ac:dyDescent="0.25">
      <c r="A218" s="26">
        <f>Wellpath!E218</f>
        <v>0</v>
      </c>
      <c r="B218" s="22">
        <v>0</v>
      </c>
      <c r="C218" s="22">
        <v>0</v>
      </c>
      <c r="D218" s="22">
        <f>COS(Wellpath!$O218) / (Bfield * COS(Dip))</f>
        <v>4.7931219674804699E-5</v>
      </c>
      <c r="E218" s="20">
        <f>Model!$W$15*((drdp!B218+drdp!K218)*'MBXY-TI2S'!$B218+(drdp!E218+drdp!N218)*'MBXY-TI2S'!$C218+(drdp!H218+drdp!Q218)*'MBXY-TI2S'!$D218)</f>
        <v>0</v>
      </c>
      <c r="F218" s="20">
        <f>Model!$W$15*((drdp!C218+drdp!L218)*'MBXY-TI2S'!$B218+(drdp!F218+drdp!O218)*'MBXY-TI2S'!$C218+(drdp!I218+drdp!R218)*'MBXY-TI2S'!$D218)</f>
        <v>0</v>
      </c>
      <c r="G218" s="20">
        <f>Model!$W$15*((drdp!D218+drdp!M218)*'MBXY-TI2S'!$B218+(drdp!G218+drdp!P218)*'MBXY-TI2S'!$C218+(drdp!J218+drdp!S218)*'MBXY-TI2S'!$D218)</f>
        <v>0</v>
      </c>
      <c r="H218" s="18">
        <f>Model!$W$15*((drdp!B218)*'MBXY-TI2S'!$B218+(drdp!E218)*'MBXY-TI2S'!$C218+(drdp!H218)*'MBXY-TI2S'!$D218)</f>
        <v>0</v>
      </c>
      <c r="I218" s="18">
        <f>Model!$W$15*((drdp!C218)*'MBXY-TI2S'!$B218+(drdp!F218)*'MBXY-TI2S'!$C218+(drdp!I218)*'MBXY-TI2S'!$D218)</f>
        <v>0</v>
      </c>
      <c r="J218" s="18">
        <f>Model!$W$15*((drdp!D218)*'MBXY-TI2S'!$B218+(drdp!G218)*'MBXY-TI2S'!$C218+(drdp!J218)*'MBXY-TI2S'!$D218)</f>
        <v>0</v>
      </c>
      <c r="K218" s="21">
        <f>SUM(E$3:E217)+H218</f>
        <v>0.81164162987474153</v>
      </c>
      <c r="L218" s="21">
        <f>SUM(F$3:F217)+I218</f>
        <v>-1.5755720593000051</v>
      </c>
      <c r="M218" s="21">
        <f>SUM(G$3:G217)+J218</f>
        <v>0</v>
      </c>
      <c r="N218" s="21"/>
      <c r="O218" s="21"/>
      <c r="P218" s="21"/>
      <c r="Q218" s="19">
        <f t="shared" si="19"/>
        <v>0.65876213534572692</v>
      </c>
      <c r="R218" s="19">
        <f t="shared" si="20"/>
        <v>2.4824273140468587</v>
      </c>
      <c r="S218" s="19">
        <f t="shared" si="21"/>
        <v>0</v>
      </c>
      <c r="T218" s="19">
        <f t="shared" si="22"/>
        <v>-1.278799874195359</v>
      </c>
      <c r="U218" s="19">
        <f t="shared" si="23"/>
        <v>0</v>
      </c>
      <c r="V218" s="19">
        <f t="shared" si="24"/>
        <v>0</v>
      </c>
    </row>
    <row r="219" spans="1:22" x14ac:dyDescent="0.25">
      <c r="A219" s="26">
        <f>Wellpath!E219</f>
        <v>0</v>
      </c>
      <c r="B219" s="22">
        <v>0</v>
      </c>
      <c r="C219" s="22">
        <v>0</v>
      </c>
      <c r="D219" s="22">
        <f>COS(Wellpath!$O219) / (Bfield * COS(Dip))</f>
        <v>4.7931219674804699E-5</v>
      </c>
      <c r="E219" s="20">
        <f>Model!$W$15*((drdp!B219+drdp!K219)*'MBXY-TI2S'!$B219+(drdp!E219+drdp!N219)*'MBXY-TI2S'!$C219+(drdp!H219+drdp!Q219)*'MBXY-TI2S'!$D219)</f>
        <v>0</v>
      </c>
      <c r="F219" s="20">
        <f>Model!$W$15*((drdp!C219+drdp!L219)*'MBXY-TI2S'!$B219+(drdp!F219+drdp!O219)*'MBXY-TI2S'!$C219+(drdp!I219+drdp!R219)*'MBXY-TI2S'!$D219)</f>
        <v>0</v>
      </c>
      <c r="G219" s="20">
        <f>Model!$W$15*((drdp!D219+drdp!M219)*'MBXY-TI2S'!$B219+(drdp!G219+drdp!P219)*'MBXY-TI2S'!$C219+(drdp!J219+drdp!S219)*'MBXY-TI2S'!$D219)</f>
        <v>0</v>
      </c>
      <c r="H219" s="18">
        <f>Model!$W$15*((drdp!B219)*'MBXY-TI2S'!$B219+(drdp!E219)*'MBXY-TI2S'!$C219+(drdp!H219)*'MBXY-TI2S'!$D219)</f>
        <v>0</v>
      </c>
      <c r="I219" s="18">
        <f>Model!$W$15*((drdp!C219)*'MBXY-TI2S'!$B219+(drdp!F219)*'MBXY-TI2S'!$C219+(drdp!I219)*'MBXY-TI2S'!$D219)</f>
        <v>0</v>
      </c>
      <c r="J219" s="18">
        <f>Model!$W$15*((drdp!D219)*'MBXY-TI2S'!$B219+(drdp!G219)*'MBXY-TI2S'!$C219+(drdp!J219)*'MBXY-TI2S'!$D219)</f>
        <v>0</v>
      </c>
      <c r="K219" s="21">
        <f>SUM(E$3:E218)+H219</f>
        <v>0.81164162987474153</v>
      </c>
      <c r="L219" s="21">
        <f>SUM(F$3:F218)+I219</f>
        <v>-1.5755720593000051</v>
      </c>
      <c r="M219" s="21">
        <f>SUM(G$3:G218)+J219</f>
        <v>0</v>
      </c>
      <c r="N219" s="21"/>
      <c r="O219" s="21"/>
      <c r="P219" s="21"/>
      <c r="Q219" s="19">
        <f t="shared" si="19"/>
        <v>0.65876213534572692</v>
      </c>
      <c r="R219" s="19">
        <f t="shared" si="20"/>
        <v>2.4824273140468587</v>
      </c>
      <c r="S219" s="19">
        <f t="shared" si="21"/>
        <v>0</v>
      </c>
      <c r="T219" s="19">
        <f t="shared" si="22"/>
        <v>-1.278799874195359</v>
      </c>
      <c r="U219" s="19">
        <f t="shared" si="23"/>
        <v>0</v>
      </c>
      <c r="V219" s="19">
        <f t="shared" si="24"/>
        <v>0</v>
      </c>
    </row>
    <row r="220" spans="1:22" x14ac:dyDescent="0.25">
      <c r="A220" s="26">
        <f>Wellpath!E220</f>
        <v>0</v>
      </c>
      <c r="B220" s="22">
        <v>0</v>
      </c>
      <c r="C220" s="22">
        <v>0</v>
      </c>
      <c r="D220" s="22">
        <f>COS(Wellpath!$O220) / (Bfield * COS(Dip))</f>
        <v>4.7931219674804699E-5</v>
      </c>
      <c r="E220" s="20">
        <f>Model!$W$15*((drdp!B220+drdp!K220)*'MBXY-TI2S'!$B220+(drdp!E220+drdp!N220)*'MBXY-TI2S'!$C220+(drdp!H220+drdp!Q220)*'MBXY-TI2S'!$D220)</f>
        <v>0</v>
      </c>
      <c r="F220" s="20">
        <f>Model!$W$15*((drdp!C220+drdp!L220)*'MBXY-TI2S'!$B220+(drdp!F220+drdp!O220)*'MBXY-TI2S'!$C220+(drdp!I220+drdp!R220)*'MBXY-TI2S'!$D220)</f>
        <v>0</v>
      </c>
      <c r="G220" s="20">
        <f>Model!$W$15*((drdp!D220+drdp!M220)*'MBXY-TI2S'!$B220+(drdp!G220+drdp!P220)*'MBXY-TI2S'!$C220+(drdp!J220+drdp!S220)*'MBXY-TI2S'!$D220)</f>
        <v>0</v>
      </c>
      <c r="H220" s="18">
        <f>Model!$W$15*((drdp!B220)*'MBXY-TI2S'!$B220+(drdp!E220)*'MBXY-TI2S'!$C220+(drdp!H220)*'MBXY-TI2S'!$D220)</f>
        <v>0</v>
      </c>
      <c r="I220" s="18">
        <f>Model!$W$15*((drdp!C220)*'MBXY-TI2S'!$B220+(drdp!F220)*'MBXY-TI2S'!$C220+(drdp!I220)*'MBXY-TI2S'!$D220)</f>
        <v>0</v>
      </c>
      <c r="J220" s="18">
        <f>Model!$W$15*((drdp!D220)*'MBXY-TI2S'!$B220+(drdp!G220)*'MBXY-TI2S'!$C220+(drdp!J220)*'MBXY-TI2S'!$D220)</f>
        <v>0</v>
      </c>
      <c r="K220" s="21">
        <f>SUM(E$3:E219)+H220</f>
        <v>0.81164162987474153</v>
      </c>
      <c r="L220" s="21">
        <f>SUM(F$3:F219)+I220</f>
        <v>-1.5755720593000051</v>
      </c>
      <c r="M220" s="21">
        <f>SUM(G$3:G219)+J220</f>
        <v>0</v>
      </c>
      <c r="N220" s="21"/>
      <c r="O220" s="21"/>
      <c r="P220" s="21"/>
      <c r="Q220" s="19">
        <f t="shared" si="19"/>
        <v>0.65876213534572692</v>
      </c>
      <c r="R220" s="19">
        <f t="shared" si="20"/>
        <v>2.4824273140468587</v>
      </c>
      <c r="S220" s="19">
        <f t="shared" si="21"/>
        <v>0</v>
      </c>
      <c r="T220" s="19">
        <f t="shared" si="22"/>
        <v>-1.278799874195359</v>
      </c>
      <c r="U220" s="19">
        <f t="shared" si="23"/>
        <v>0</v>
      </c>
      <c r="V220" s="19">
        <f t="shared" si="24"/>
        <v>0</v>
      </c>
    </row>
    <row r="221" spans="1:22" x14ac:dyDescent="0.25">
      <c r="A221" s="26">
        <f>Wellpath!E221</f>
        <v>0</v>
      </c>
      <c r="B221" s="22">
        <v>0</v>
      </c>
      <c r="C221" s="22">
        <v>0</v>
      </c>
      <c r="D221" s="22">
        <f>COS(Wellpath!$O221) / (Bfield * COS(Dip))</f>
        <v>4.7931219674804699E-5</v>
      </c>
      <c r="E221" s="20">
        <f>Model!$W$15*((drdp!B221+drdp!K221)*'MBXY-TI2S'!$B221+(drdp!E221+drdp!N221)*'MBXY-TI2S'!$C221+(drdp!H221+drdp!Q221)*'MBXY-TI2S'!$D221)</f>
        <v>0</v>
      </c>
      <c r="F221" s="20">
        <f>Model!$W$15*((drdp!C221+drdp!L221)*'MBXY-TI2S'!$B221+(drdp!F221+drdp!O221)*'MBXY-TI2S'!$C221+(drdp!I221+drdp!R221)*'MBXY-TI2S'!$D221)</f>
        <v>0</v>
      </c>
      <c r="G221" s="20">
        <f>Model!$W$15*((drdp!D221+drdp!M221)*'MBXY-TI2S'!$B221+(drdp!G221+drdp!P221)*'MBXY-TI2S'!$C221+(drdp!J221+drdp!S221)*'MBXY-TI2S'!$D221)</f>
        <v>0</v>
      </c>
      <c r="H221" s="18">
        <f>Model!$W$15*((drdp!B221)*'MBXY-TI2S'!$B221+(drdp!E221)*'MBXY-TI2S'!$C221+(drdp!H221)*'MBXY-TI2S'!$D221)</f>
        <v>0</v>
      </c>
      <c r="I221" s="18">
        <f>Model!$W$15*((drdp!C221)*'MBXY-TI2S'!$B221+(drdp!F221)*'MBXY-TI2S'!$C221+(drdp!I221)*'MBXY-TI2S'!$D221)</f>
        <v>0</v>
      </c>
      <c r="J221" s="18">
        <f>Model!$W$15*((drdp!D221)*'MBXY-TI2S'!$B221+(drdp!G221)*'MBXY-TI2S'!$C221+(drdp!J221)*'MBXY-TI2S'!$D221)</f>
        <v>0</v>
      </c>
      <c r="K221" s="21">
        <f>SUM(E$3:E220)+H221</f>
        <v>0.81164162987474153</v>
      </c>
      <c r="L221" s="21">
        <f>SUM(F$3:F220)+I221</f>
        <v>-1.5755720593000051</v>
      </c>
      <c r="M221" s="21">
        <f>SUM(G$3:G220)+J221</f>
        <v>0</v>
      </c>
      <c r="N221" s="21"/>
      <c r="O221" s="21"/>
      <c r="P221" s="21"/>
      <c r="Q221" s="19">
        <f t="shared" si="19"/>
        <v>0.65876213534572692</v>
      </c>
      <c r="R221" s="19">
        <f t="shared" si="20"/>
        <v>2.4824273140468587</v>
      </c>
      <c r="S221" s="19">
        <f t="shared" si="21"/>
        <v>0</v>
      </c>
      <c r="T221" s="19">
        <f t="shared" si="22"/>
        <v>-1.278799874195359</v>
      </c>
      <c r="U221" s="19">
        <f t="shared" si="23"/>
        <v>0</v>
      </c>
      <c r="V221" s="19">
        <f t="shared" si="24"/>
        <v>0</v>
      </c>
    </row>
    <row r="222" spans="1:22" x14ac:dyDescent="0.25">
      <c r="A222" s="26">
        <f>Wellpath!E222</f>
        <v>0</v>
      </c>
      <c r="B222" s="22">
        <v>0</v>
      </c>
      <c r="C222" s="22">
        <v>0</v>
      </c>
      <c r="D222" s="22">
        <f>COS(Wellpath!$O222) / (Bfield * COS(Dip))</f>
        <v>4.7931219674804699E-5</v>
      </c>
      <c r="E222" s="20">
        <f>Model!$W$15*((drdp!B222+drdp!K222)*'MBXY-TI2S'!$B222+(drdp!E222+drdp!N222)*'MBXY-TI2S'!$C222+(drdp!H222+drdp!Q222)*'MBXY-TI2S'!$D222)</f>
        <v>0</v>
      </c>
      <c r="F222" s="20">
        <f>Model!$W$15*((drdp!C222+drdp!L222)*'MBXY-TI2S'!$B222+(drdp!F222+drdp!O222)*'MBXY-TI2S'!$C222+(drdp!I222+drdp!R222)*'MBXY-TI2S'!$D222)</f>
        <v>0</v>
      </c>
      <c r="G222" s="20">
        <f>Model!$W$15*((drdp!D222+drdp!M222)*'MBXY-TI2S'!$B222+(drdp!G222+drdp!P222)*'MBXY-TI2S'!$C222+(drdp!J222+drdp!S222)*'MBXY-TI2S'!$D222)</f>
        <v>0</v>
      </c>
      <c r="H222" s="18">
        <f>Model!$W$15*((drdp!B222)*'MBXY-TI2S'!$B222+(drdp!E222)*'MBXY-TI2S'!$C222+(drdp!H222)*'MBXY-TI2S'!$D222)</f>
        <v>0</v>
      </c>
      <c r="I222" s="18">
        <f>Model!$W$15*((drdp!C222)*'MBXY-TI2S'!$B222+(drdp!F222)*'MBXY-TI2S'!$C222+(drdp!I222)*'MBXY-TI2S'!$D222)</f>
        <v>0</v>
      </c>
      <c r="J222" s="18">
        <f>Model!$W$15*((drdp!D222)*'MBXY-TI2S'!$B222+(drdp!G222)*'MBXY-TI2S'!$C222+(drdp!J222)*'MBXY-TI2S'!$D222)</f>
        <v>0</v>
      </c>
      <c r="K222" s="21">
        <f>SUM(E$3:E221)+H222</f>
        <v>0.81164162987474153</v>
      </c>
      <c r="L222" s="21">
        <f>SUM(F$3:F221)+I222</f>
        <v>-1.5755720593000051</v>
      </c>
      <c r="M222" s="21">
        <f>SUM(G$3:G221)+J222</f>
        <v>0</v>
      </c>
      <c r="N222" s="21"/>
      <c r="O222" s="21"/>
      <c r="P222" s="21"/>
      <c r="Q222" s="19">
        <f t="shared" si="19"/>
        <v>0.65876213534572692</v>
      </c>
      <c r="R222" s="19">
        <f t="shared" si="20"/>
        <v>2.4824273140468587</v>
      </c>
      <c r="S222" s="19">
        <f t="shared" si="21"/>
        <v>0</v>
      </c>
      <c r="T222" s="19">
        <f t="shared" si="22"/>
        <v>-1.278799874195359</v>
      </c>
      <c r="U222" s="19">
        <f t="shared" si="23"/>
        <v>0</v>
      </c>
      <c r="V222" s="19">
        <f t="shared" si="24"/>
        <v>0</v>
      </c>
    </row>
    <row r="223" spans="1:22" x14ac:dyDescent="0.25">
      <c r="A223" s="26">
        <f>Wellpath!E223</f>
        <v>0</v>
      </c>
      <c r="B223" s="22">
        <v>0</v>
      </c>
      <c r="C223" s="22">
        <v>0</v>
      </c>
      <c r="D223" s="22">
        <f>COS(Wellpath!$O223) / (Bfield * COS(Dip))</f>
        <v>4.7931219674804699E-5</v>
      </c>
      <c r="E223" s="20">
        <f>Model!$W$15*((drdp!B223+drdp!K223)*'MBXY-TI2S'!$B223+(drdp!E223+drdp!N223)*'MBXY-TI2S'!$C223+(drdp!H223+drdp!Q223)*'MBXY-TI2S'!$D223)</f>
        <v>0</v>
      </c>
      <c r="F223" s="20">
        <f>Model!$W$15*((drdp!C223+drdp!L223)*'MBXY-TI2S'!$B223+(drdp!F223+drdp!O223)*'MBXY-TI2S'!$C223+(drdp!I223+drdp!R223)*'MBXY-TI2S'!$D223)</f>
        <v>0</v>
      </c>
      <c r="G223" s="20">
        <f>Model!$W$15*((drdp!D223+drdp!M223)*'MBXY-TI2S'!$B223+(drdp!G223+drdp!P223)*'MBXY-TI2S'!$C223+(drdp!J223+drdp!S223)*'MBXY-TI2S'!$D223)</f>
        <v>0</v>
      </c>
      <c r="H223" s="18">
        <f>Model!$W$15*((drdp!B223)*'MBXY-TI2S'!$B223+(drdp!E223)*'MBXY-TI2S'!$C223+(drdp!H223)*'MBXY-TI2S'!$D223)</f>
        <v>0</v>
      </c>
      <c r="I223" s="18">
        <f>Model!$W$15*((drdp!C223)*'MBXY-TI2S'!$B223+(drdp!F223)*'MBXY-TI2S'!$C223+(drdp!I223)*'MBXY-TI2S'!$D223)</f>
        <v>0</v>
      </c>
      <c r="J223" s="18">
        <f>Model!$W$15*((drdp!D223)*'MBXY-TI2S'!$B223+(drdp!G223)*'MBXY-TI2S'!$C223+(drdp!J223)*'MBXY-TI2S'!$D223)</f>
        <v>0</v>
      </c>
      <c r="K223" s="21">
        <f>SUM(E$3:E222)+H223</f>
        <v>0.81164162987474153</v>
      </c>
      <c r="L223" s="21">
        <f>SUM(F$3:F222)+I223</f>
        <v>-1.5755720593000051</v>
      </c>
      <c r="M223" s="21">
        <f>SUM(G$3:G222)+J223</f>
        <v>0</v>
      </c>
      <c r="N223" s="21"/>
      <c r="O223" s="21"/>
      <c r="P223" s="21"/>
      <c r="Q223" s="19">
        <f t="shared" si="19"/>
        <v>0.65876213534572692</v>
      </c>
      <c r="R223" s="19">
        <f t="shared" si="20"/>
        <v>2.4824273140468587</v>
      </c>
      <c r="S223" s="19">
        <f t="shared" si="21"/>
        <v>0</v>
      </c>
      <c r="T223" s="19">
        <f t="shared" si="22"/>
        <v>-1.278799874195359</v>
      </c>
      <c r="U223" s="19">
        <f t="shared" si="23"/>
        <v>0</v>
      </c>
      <c r="V223" s="19">
        <f t="shared" si="24"/>
        <v>0</v>
      </c>
    </row>
    <row r="224" spans="1:22" x14ac:dyDescent="0.25">
      <c r="A224" s="26">
        <f>Wellpath!E224</f>
        <v>0</v>
      </c>
      <c r="B224" s="22">
        <v>0</v>
      </c>
      <c r="C224" s="22">
        <v>0</v>
      </c>
      <c r="D224" s="22">
        <f>COS(Wellpath!$O224) / (Bfield * COS(Dip))</f>
        <v>4.7931219674804699E-5</v>
      </c>
      <c r="E224" s="20">
        <f>Model!$W$15*((drdp!B224+drdp!K224)*'MBXY-TI2S'!$B224+(drdp!E224+drdp!N224)*'MBXY-TI2S'!$C224+(drdp!H224+drdp!Q224)*'MBXY-TI2S'!$D224)</f>
        <v>0</v>
      </c>
      <c r="F224" s="20">
        <f>Model!$W$15*((drdp!C224+drdp!L224)*'MBXY-TI2S'!$B224+(drdp!F224+drdp!O224)*'MBXY-TI2S'!$C224+(drdp!I224+drdp!R224)*'MBXY-TI2S'!$D224)</f>
        <v>0</v>
      </c>
      <c r="G224" s="20">
        <f>Model!$W$15*((drdp!D224+drdp!M224)*'MBXY-TI2S'!$B224+(drdp!G224+drdp!P224)*'MBXY-TI2S'!$C224+(drdp!J224+drdp!S224)*'MBXY-TI2S'!$D224)</f>
        <v>0</v>
      </c>
      <c r="H224" s="18">
        <f>Model!$W$15*((drdp!B224)*'MBXY-TI2S'!$B224+(drdp!E224)*'MBXY-TI2S'!$C224+(drdp!H224)*'MBXY-TI2S'!$D224)</f>
        <v>0</v>
      </c>
      <c r="I224" s="18">
        <f>Model!$W$15*((drdp!C224)*'MBXY-TI2S'!$B224+(drdp!F224)*'MBXY-TI2S'!$C224+(drdp!I224)*'MBXY-TI2S'!$D224)</f>
        <v>0</v>
      </c>
      <c r="J224" s="18">
        <f>Model!$W$15*((drdp!D224)*'MBXY-TI2S'!$B224+(drdp!G224)*'MBXY-TI2S'!$C224+(drdp!J224)*'MBXY-TI2S'!$D224)</f>
        <v>0</v>
      </c>
      <c r="K224" s="21">
        <f>SUM(E$3:E223)+H224</f>
        <v>0.81164162987474153</v>
      </c>
      <c r="L224" s="21">
        <f>SUM(F$3:F223)+I224</f>
        <v>-1.5755720593000051</v>
      </c>
      <c r="M224" s="21">
        <f>SUM(G$3:G223)+J224</f>
        <v>0</v>
      </c>
      <c r="N224" s="21"/>
      <c r="O224" s="21"/>
      <c r="P224" s="21"/>
      <c r="Q224" s="19">
        <f t="shared" si="19"/>
        <v>0.65876213534572692</v>
      </c>
      <c r="R224" s="19">
        <f t="shared" si="20"/>
        <v>2.4824273140468587</v>
      </c>
      <c r="S224" s="19">
        <f t="shared" si="21"/>
        <v>0</v>
      </c>
      <c r="T224" s="19">
        <f t="shared" si="22"/>
        <v>-1.278799874195359</v>
      </c>
      <c r="U224" s="19">
        <f t="shared" si="23"/>
        <v>0</v>
      </c>
      <c r="V224" s="19">
        <f t="shared" si="24"/>
        <v>0</v>
      </c>
    </row>
    <row r="225" spans="1:22" x14ac:dyDescent="0.25">
      <c r="A225" s="26">
        <f>Wellpath!E225</f>
        <v>0</v>
      </c>
      <c r="B225" s="22">
        <v>0</v>
      </c>
      <c r="C225" s="22">
        <v>0</v>
      </c>
      <c r="D225" s="22">
        <f>COS(Wellpath!$O225) / (Bfield * COS(Dip))</f>
        <v>4.7931219674804699E-5</v>
      </c>
      <c r="E225" s="20">
        <f>Model!$W$15*((drdp!B225+drdp!K225)*'MBXY-TI2S'!$B225+(drdp!E225+drdp!N225)*'MBXY-TI2S'!$C225+(drdp!H225+drdp!Q225)*'MBXY-TI2S'!$D225)</f>
        <v>0</v>
      </c>
      <c r="F225" s="20">
        <f>Model!$W$15*((drdp!C225+drdp!L225)*'MBXY-TI2S'!$B225+(drdp!F225+drdp!O225)*'MBXY-TI2S'!$C225+(drdp!I225+drdp!R225)*'MBXY-TI2S'!$D225)</f>
        <v>0</v>
      </c>
      <c r="G225" s="20">
        <f>Model!$W$15*((drdp!D225+drdp!M225)*'MBXY-TI2S'!$B225+(drdp!G225+drdp!P225)*'MBXY-TI2S'!$C225+(drdp!J225+drdp!S225)*'MBXY-TI2S'!$D225)</f>
        <v>0</v>
      </c>
      <c r="H225" s="18">
        <f>Model!$W$15*((drdp!B225)*'MBXY-TI2S'!$B225+(drdp!E225)*'MBXY-TI2S'!$C225+(drdp!H225)*'MBXY-TI2S'!$D225)</f>
        <v>0</v>
      </c>
      <c r="I225" s="18">
        <f>Model!$W$15*((drdp!C225)*'MBXY-TI2S'!$B225+(drdp!F225)*'MBXY-TI2S'!$C225+(drdp!I225)*'MBXY-TI2S'!$D225)</f>
        <v>0</v>
      </c>
      <c r="J225" s="18">
        <f>Model!$W$15*((drdp!D225)*'MBXY-TI2S'!$B225+(drdp!G225)*'MBXY-TI2S'!$C225+(drdp!J225)*'MBXY-TI2S'!$D225)</f>
        <v>0</v>
      </c>
      <c r="K225" s="21">
        <f>SUM(E$3:E224)+H225</f>
        <v>0.81164162987474153</v>
      </c>
      <c r="L225" s="21">
        <f>SUM(F$3:F224)+I225</f>
        <v>-1.5755720593000051</v>
      </c>
      <c r="M225" s="21">
        <f>SUM(G$3:G224)+J225</f>
        <v>0</v>
      </c>
      <c r="N225" s="21"/>
      <c r="O225" s="21"/>
      <c r="P225" s="21"/>
      <c r="Q225" s="19">
        <f t="shared" si="19"/>
        <v>0.65876213534572692</v>
      </c>
      <c r="R225" s="19">
        <f t="shared" si="20"/>
        <v>2.4824273140468587</v>
      </c>
      <c r="S225" s="19">
        <f t="shared" si="21"/>
        <v>0</v>
      </c>
      <c r="T225" s="19">
        <f t="shared" si="22"/>
        <v>-1.278799874195359</v>
      </c>
      <c r="U225" s="19">
        <f t="shared" si="23"/>
        <v>0</v>
      </c>
      <c r="V225" s="19">
        <f t="shared" si="24"/>
        <v>0</v>
      </c>
    </row>
    <row r="226" spans="1:22" x14ac:dyDescent="0.25">
      <c r="A226" s="26">
        <f>Wellpath!E226</f>
        <v>0</v>
      </c>
      <c r="B226" s="22">
        <v>0</v>
      </c>
      <c r="C226" s="22">
        <v>0</v>
      </c>
      <c r="D226" s="22">
        <f>COS(Wellpath!$O226) / (Bfield * COS(Dip))</f>
        <v>4.7931219674804699E-5</v>
      </c>
      <c r="E226" s="20">
        <f>Model!$W$15*((drdp!B226+drdp!K226)*'MBXY-TI2S'!$B226+(drdp!E226+drdp!N226)*'MBXY-TI2S'!$C226+(drdp!H226+drdp!Q226)*'MBXY-TI2S'!$D226)</f>
        <v>0</v>
      </c>
      <c r="F226" s="20">
        <f>Model!$W$15*((drdp!C226+drdp!L226)*'MBXY-TI2S'!$B226+(drdp!F226+drdp!O226)*'MBXY-TI2S'!$C226+(drdp!I226+drdp!R226)*'MBXY-TI2S'!$D226)</f>
        <v>0</v>
      </c>
      <c r="G226" s="20">
        <f>Model!$W$15*((drdp!D226+drdp!M226)*'MBXY-TI2S'!$B226+(drdp!G226+drdp!P226)*'MBXY-TI2S'!$C226+(drdp!J226+drdp!S226)*'MBXY-TI2S'!$D226)</f>
        <v>0</v>
      </c>
      <c r="H226" s="18">
        <f>Model!$W$15*((drdp!B226)*'MBXY-TI2S'!$B226+(drdp!E226)*'MBXY-TI2S'!$C226+(drdp!H226)*'MBXY-TI2S'!$D226)</f>
        <v>0</v>
      </c>
      <c r="I226" s="18">
        <f>Model!$W$15*((drdp!C226)*'MBXY-TI2S'!$B226+(drdp!F226)*'MBXY-TI2S'!$C226+(drdp!I226)*'MBXY-TI2S'!$D226)</f>
        <v>0</v>
      </c>
      <c r="J226" s="18">
        <f>Model!$W$15*((drdp!D226)*'MBXY-TI2S'!$B226+(drdp!G226)*'MBXY-TI2S'!$C226+(drdp!J226)*'MBXY-TI2S'!$D226)</f>
        <v>0</v>
      </c>
      <c r="K226" s="21">
        <f>SUM(E$3:E225)+H226</f>
        <v>0.81164162987474153</v>
      </c>
      <c r="L226" s="21">
        <f>SUM(F$3:F225)+I226</f>
        <v>-1.5755720593000051</v>
      </c>
      <c r="M226" s="21">
        <f>SUM(G$3:G225)+J226</f>
        <v>0</v>
      </c>
      <c r="N226" s="21"/>
      <c r="O226" s="21"/>
      <c r="P226" s="21"/>
      <c r="Q226" s="19">
        <f t="shared" si="19"/>
        <v>0.65876213534572692</v>
      </c>
      <c r="R226" s="19">
        <f t="shared" si="20"/>
        <v>2.4824273140468587</v>
      </c>
      <c r="S226" s="19">
        <f t="shared" si="21"/>
        <v>0</v>
      </c>
      <c r="T226" s="19">
        <f t="shared" si="22"/>
        <v>-1.278799874195359</v>
      </c>
      <c r="U226" s="19">
        <f t="shared" si="23"/>
        <v>0</v>
      </c>
      <c r="V226" s="19">
        <f t="shared" si="24"/>
        <v>0</v>
      </c>
    </row>
    <row r="227" spans="1:22" x14ac:dyDescent="0.25">
      <c r="A227" s="26">
        <f>Wellpath!E227</f>
        <v>0</v>
      </c>
      <c r="B227" s="22">
        <v>0</v>
      </c>
      <c r="C227" s="22">
        <v>0</v>
      </c>
      <c r="D227" s="22">
        <f>COS(Wellpath!$O227) / (Bfield * COS(Dip))</f>
        <v>4.7931219674804699E-5</v>
      </c>
      <c r="E227" s="20">
        <f>Model!$W$15*((drdp!B227+drdp!K227)*'MBXY-TI2S'!$B227+(drdp!E227+drdp!N227)*'MBXY-TI2S'!$C227+(drdp!H227+drdp!Q227)*'MBXY-TI2S'!$D227)</f>
        <v>0</v>
      </c>
      <c r="F227" s="20">
        <f>Model!$W$15*((drdp!C227+drdp!L227)*'MBXY-TI2S'!$B227+(drdp!F227+drdp!O227)*'MBXY-TI2S'!$C227+(drdp!I227+drdp!R227)*'MBXY-TI2S'!$D227)</f>
        <v>0</v>
      </c>
      <c r="G227" s="20">
        <f>Model!$W$15*((drdp!D227+drdp!M227)*'MBXY-TI2S'!$B227+(drdp!G227+drdp!P227)*'MBXY-TI2S'!$C227+(drdp!J227+drdp!S227)*'MBXY-TI2S'!$D227)</f>
        <v>0</v>
      </c>
      <c r="H227" s="18">
        <f>Model!$W$15*((drdp!B227)*'MBXY-TI2S'!$B227+(drdp!E227)*'MBXY-TI2S'!$C227+(drdp!H227)*'MBXY-TI2S'!$D227)</f>
        <v>0</v>
      </c>
      <c r="I227" s="18">
        <f>Model!$W$15*((drdp!C227)*'MBXY-TI2S'!$B227+(drdp!F227)*'MBXY-TI2S'!$C227+(drdp!I227)*'MBXY-TI2S'!$D227)</f>
        <v>0</v>
      </c>
      <c r="J227" s="18">
        <f>Model!$W$15*((drdp!D227)*'MBXY-TI2S'!$B227+(drdp!G227)*'MBXY-TI2S'!$C227+(drdp!J227)*'MBXY-TI2S'!$D227)</f>
        <v>0</v>
      </c>
      <c r="K227" s="21">
        <f>SUM(E$3:E226)+H227</f>
        <v>0.81164162987474153</v>
      </c>
      <c r="L227" s="21">
        <f>SUM(F$3:F226)+I227</f>
        <v>-1.5755720593000051</v>
      </c>
      <c r="M227" s="21">
        <f>SUM(G$3:G226)+J227</f>
        <v>0</v>
      </c>
      <c r="N227" s="21"/>
      <c r="O227" s="21"/>
      <c r="P227" s="21"/>
      <c r="Q227" s="19">
        <f t="shared" si="19"/>
        <v>0.65876213534572692</v>
      </c>
      <c r="R227" s="19">
        <f t="shared" si="20"/>
        <v>2.4824273140468587</v>
      </c>
      <c r="S227" s="19">
        <f t="shared" si="21"/>
        <v>0</v>
      </c>
      <c r="T227" s="19">
        <f t="shared" si="22"/>
        <v>-1.278799874195359</v>
      </c>
      <c r="U227" s="19">
        <f t="shared" si="23"/>
        <v>0</v>
      </c>
      <c r="V227" s="19">
        <f t="shared" si="24"/>
        <v>0</v>
      </c>
    </row>
    <row r="228" spans="1:22" x14ac:dyDescent="0.25">
      <c r="A228" s="26">
        <f>Wellpath!E228</f>
        <v>0</v>
      </c>
      <c r="B228" s="22">
        <v>0</v>
      </c>
      <c r="C228" s="22">
        <v>0</v>
      </c>
      <c r="D228" s="22">
        <f>COS(Wellpath!$O228) / (Bfield * COS(Dip))</f>
        <v>4.7931219674804699E-5</v>
      </c>
      <c r="E228" s="20">
        <f>Model!$W$15*((drdp!B228+drdp!K228)*'MBXY-TI2S'!$B228+(drdp!E228+drdp!N228)*'MBXY-TI2S'!$C228+(drdp!H228+drdp!Q228)*'MBXY-TI2S'!$D228)</f>
        <v>0</v>
      </c>
      <c r="F228" s="20">
        <f>Model!$W$15*((drdp!C228+drdp!L228)*'MBXY-TI2S'!$B228+(drdp!F228+drdp!O228)*'MBXY-TI2S'!$C228+(drdp!I228+drdp!R228)*'MBXY-TI2S'!$D228)</f>
        <v>0</v>
      </c>
      <c r="G228" s="20">
        <f>Model!$W$15*((drdp!D228+drdp!M228)*'MBXY-TI2S'!$B228+(drdp!G228+drdp!P228)*'MBXY-TI2S'!$C228+(drdp!J228+drdp!S228)*'MBXY-TI2S'!$D228)</f>
        <v>0</v>
      </c>
      <c r="H228" s="18">
        <f>Model!$W$15*((drdp!B228)*'MBXY-TI2S'!$B228+(drdp!E228)*'MBXY-TI2S'!$C228+(drdp!H228)*'MBXY-TI2S'!$D228)</f>
        <v>0</v>
      </c>
      <c r="I228" s="18">
        <f>Model!$W$15*((drdp!C228)*'MBXY-TI2S'!$B228+(drdp!F228)*'MBXY-TI2S'!$C228+(drdp!I228)*'MBXY-TI2S'!$D228)</f>
        <v>0</v>
      </c>
      <c r="J228" s="18">
        <f>Model!$W$15*((drdp!D228)*'MBXY-TI2S'!$B228+(drdp!G228)*'MBXY-TI2S'!$C228+(drdp!J228)*'MBXY-TI2S'!$D228)</f>
        <v>0</v>
      </c>
      <c r="K228" s="21">
        <f>SUM(E$3:E227)+H228</f>
        <v>0.81164162987474153</v>
      </c>
      <c r="L228" s="21">
        <f>SUM(F$3:F227)+I228</f>
        <v>-1.5755720593000051</v>
      </c>
      <c r="M228" s="21">
        <f>SUM(G$3:G227)+J228</f>
        <v>0</v>
      </c>
      <c r="N228" s="21"/>
      <c r="O228" s="21"/>
      <c r="P228" s="21"/>
      <c r="Q228" s="19">
        <f t="shared" si="19"/>
        <v>0.65876213534572692</v>
      </c>
      <c r="R228" s="19">
        <f t="shared" si="20"/>
        <v>2.4824273140468587</v>
      </c>
      <c r="S228" s="19">
        <f t="shared" si="21"/>
        <v>0</v>
      </c>
      <c r="T228" s="19">
        <f t="shared" si="22"/>
        <v>-1.278799874195359</v>
      </c>
      <c r="U228" s="19">
        <f t="shared" si="23"/>
        <v>0</v>
      </c>
      <c r="V228" s="19">
        <f t="shared" si="24"/>
        <v>0</v>
      </c>
    </row>
    <row r="229" spans="1:22" x14ac:dyDescent="0.25">
      <c r="A229" s="26">
        <f>Wellpath!E229</f>
        <v>0</v>
      </c>
      <c r="B229" s="22">
        <v>0</v>
      </c>
      <c r="C229" s="22">
        <v>0</v>
      </c>
      <c r="D229" s="22">
        <f>COS(Wellpath!$O229) / (Bfield * COS(Dip))</f>
        <v>4.7931219674804699E-5</v>
      </c>
      <c r="E229" s="20">
        <f>Model!$W$15*((drdp!B229+drdp!K229)*'MBXY-TI2S'!$B229+(drdp!E229+drdp!N229)*'MBXY-TI2S'!$C229+(drdp!H229+drdp!Q229)*'MBXY-TI2S'!$D229)</f>
        <v>0</v>
      </c>
      <c r="F229" s="20">
        <f>Model!$W$15*((drdp!C229+drdp!L229)*'MBXY-TI2S'!$B229+(drdp!F229+drdp!O229)*'MBXY-TI2S'!$C229+(drdp!I229+drdp!R229)*'MBXY-TI2S'!$D229)</f>
        <v>0</v>
      </c>
      <c r="G229" s="20">
        <f>Model!$W$15*((drdp!D229+drdp!M229)*'MBXY-TI2S'!$B229+(drdp!G229+drdp!P229)*'MBXY-TI2S'!$C229+(drdp!J229+drdp!S229)*'MBXY-TI2S'!$D229)</f>
        <v>0</v>
      </c>
      <c r="H229" s="18">
        <f>Model!$W$15*((drdp!B229)*'MBXY-TI2S'!$B229+(drdp!E229)*'MBXY-TI2S'!$C229+(drdp!H229)*'MBXY-TI2S'!$D229)</f>
        <v>0</v>
      </c>
      <c r="I229" s="18">
        <f>Model!$W$15*((drdp!C229)*'MBXY-TI2S'!$B229+(drdp!F229)*'MBXY-TI2S'!$C229+(drdp!I229)*'MBXY-TI2S'!$D229)</f>
        <v>0</v>
      </c>
      <c r="J229" s="18">
        <f>Model!$W$15*((drdp!D229)*'MBXY-TI2S'!$B229+(drdp!G229)*'MBXY-TI2S'!$C229+(drdp!J229)*'MBXY-TI2S'!$D229)</f>
        <v>0</v>
      </c>
      <c r="K229" s="21">
        <f>SUM(E$3:E228)+H229</f>
        <v>0.81164162987474153</v>
      </c>
      <c r="L229" s="21">
        <f>SUM(F$3:F228)+I229</f>
        <v>-1.5755720593000051</v>
      </c>
      <c r="M229" s="21">
        <f>SUM(G$3:G228)+J229</f>
        <v>0</v>
      </c>
      <c r="N229" s="21"/>
      <c r="O229" s="21"/>
      <c r="P229" s="21"/>
      <c r="Q229" s="19">
        <f t="shared" si="19"/>
        <v>0.65876213534572692</v>
      </c>
      <c r="R229" s="19">
        <f t="shared" si="20"/>
        <v>2.4824273140468587</v>
      </c>
      <c r="S229" s="19">
        <f t="shared" si="21"/>
        <v>0</v>
      </c>
      <c r="T229" s="19">
        <f t="shared" si="22"/>
        <v>-1.278799874195359</v>
      </c>
      <c r="U229" s="19">
        <f t="shared" si="23"/>
        <v>0</v>
      </c>
      <c r="V229" s="19">
        <f t="shared" si="24"/>
        <v>0</v>
      </c>
    </row>
    <row r="230" spans="1:22" x14ac:dyDescent="0.25">
      <c r="A230" s="26">
        <f>Wellpath!E230</f>
        <v>0</v>
      </c>
      <c r="B230" s="22">
        <v>0</v>
      </c>
      <c r="C230" s="22">
        <v>0</v>
      </c>
      <c r="D230" s="22">
        <f>COS(Wellpath!$O230) / (Bfield * COS(Dip))</f>
        <v>4.7931219674804699E-5</v>
      </c>
      <c r="E230" s="20">
        <f>Model!$W$15*((drdp!B230+drdp!K230)*'MBXY-TI2S'!$B230+(drdp!E230+drdp!N230)*'MBXY-TI2S'!$C230+(drdp!H230+drdp!Q230)*'MBXY-TI2S'!$D230)</f>
        <v>0</v>
      </c>
      <c r="F230" s="20">
        <f>Model!$W$15*((drdp!C230+drdp!L230)*'MBXY-TI2S'!$B230+(drdp!F230+drdp!O230)*'MBXY-TI2S'!$C230+(drdp!I230+drdp!R230)*'MBXY-TI2S'!$D230)</f>
        <v>0</v>
      </c>
      <c r="G230" s="20">
        <f>Model!$W$15*((drdp!D230+drdp!M230)*'MBXY-TI2S'!$B230+(drdp!G230+drdp!P230)*'MBXY-TI2S'!$C230+(drdp!J230+drdp!S230)*'MBXY-TI2S'!$D230)</f>
        <v>0</v>
      </c>
      <c r="H230" s="18">
        <f>Model!$W$15*((drdp!B230)*'MBXY-TI2S'!$B230+(drdp!E230)*'MBXY-TI2S'!$C230+(drdp!H230)*'MBXY-TI2S'!$D230)</f>
        <v>0</v>
      </c>
      <c r="I230" s="18">
        <f>Model!$W$15*((drdp!C230)*'MBXY-TI2S'!$B230+(drdp!F230)*'MBXY-TI2S'!$C230+(drdp!I230)*'MBXY-TI2S'!$D230)</f>
        <v>0</v>
      </c>
      <c r="J230" s="18">
        <f>Model!$W$15*((drdp!D230)*'MBXY-TI2S'!$B230+(drdp!G230)*'MBXY-TI2S'!$C230+(drdp!J230)*'MBXY-TI2S'!$D230)</f>
        <v>0</v>
      </c>
      <c r="K230" s="21">
        <f>SUM(E$3:E229)+H230</f>
        <v>0.81164162987474153</v>
      </c>
      <c r="L230" s="21">
        <f>SUM(F$3:F229)+I230</f>
        <v>-1.5755720593000051</v>
      </c>
      <c r="M230" s="21">
        <f>SUM(G$3:G229)+J230</f>
        <v>0</v>
      </c>
      <c r="N230" s="21"/>
      <c r="O230" s="21"/>
      <c r="P230" s="21"/>
      <c r="Q230" s="19">
        <f t="shared" si="19"/>
        <v>0.65876213534572692</v>
      </c>
      <c r="R230" s="19">
        <f t="shared" si="20"/>
        <v>2.4824273140468587</v>
      </c>
      <c r="S230" s="19">
        <f t="shared" si="21"/>
        <v>0</v>
      </c>
      <c r="T230" s="19">
        <f t="shared" si="22"/>
        <v>-1.278799874195359</v>
      </c>
      <c r="U230" s="19">
        <f t="shared" si="23"/>
        <v>0</v>
      </c>
      <c r="V230" s="19">
        <f t="shared" si="24"/>
        <v>0</v>
      </c>
    </row>
    <row r="231" spans="1:22" x14ac:dyDescent="0.25">
      <c r="A231" s="26">
        <f>Wellpath!E231</f>
        <v>0</v>
      </c>
      <c r="B231" s="22">
        <v>0</v>
      </c>
      <c r="C231" s="22">
        <v>0</v>
      </c>
      <c r="D231" s="22">
        <f>COS(Wellpath!$O231) / (Bfield * COS(Dip))</f>
        <v>4.7931219674804699E-5</v>
      </c>
      <c r="E231" s="20">
        <f>Model!$W$15*((drdp!B231+drdp!K231)*'MBXY-TI2S'!$B231+(drdp!E231+drdp!N231)*'MBXY-TI2S'!$C231+(drdp!H231+drdp!Q231)*'MBXY-TI2S'!$D231)</f>
        <v>0</v>
      </c>
      <c r="F231" s="20">
        <f>Model!$W$15*((drdp!C231+drdp!L231)*'MBXY-TI2S'!$B231+(drdp!F231+drdp!O231)*'MBXY-TI2S'!$C231+(drdp!I231+drdp!R231)*'MBXY-TI2S'!$D231)</f>
        <v>0</v>
      </c>
      <c r="G231" s="20">
        <f>Model!$W$15*((drdp!D231+drdp!M231)*'MBXY-TI2S'!$B231+(drdp!G231+drdp!P231)*'MBXY-TI2S'!$C231+(drdp!J231+drdp!S231)*'MBXY-TI2S'!$D231)</f>
        <v>0</v>
      </c>
      <c r="H231" s="18">
        <f>Model!$W$15*((drdp!B231)*'MBXY-TI2S'!$B231+(drdp!E231)*'MBXY-TI2S'!$C231+(drdp!H231)*'MBXY-TI2S'!$D231)</f>
        <v>0</v>
      </c>
      <c r="I231" s="18">
        <f>Model!$W$15*((drdp!C231)*'MBXY-TI2S'!$B231+(drdp!F231)*'MBXY-TI2S'!$C231+(drdp!I231)*'MBXY-TI2S'!$D231)</f>
        <v>0</v>
      </c>
      <c r="J231" s="18">
        <f>Model!$W$15*((drdp!D231)*'MBXY-TI2S'!$B231+(drdp!G231)*'MBXY-TI2S'!$C231+(drdp!J231)*'MBXY-TI2S'!$D231)</f>
        <v>0</v>
      </c>
      <c r="K231" s="21">
        <f>SUM(E$3:E230)+H231</f>
        <v>0.81164162987474153</v>
      </c>
      <c r="L231" s="21">
        <f>SUM(F$3:F230)+I231</f>
        <v>-1.5755720593000051</v>
      </c>
      <c r="M231" s="21">
        <f>SUM(G$3:G230)+J231</f>
        <v>0</v>
      </c>
      <c r="N231" s="21"/>
      <c r="O231" s="21"/>
      <c r="P231" s="21"/>
      <c r="Q231" s="19">
        <f t="shared" si="19"/>
        <v>0.65876213534572692</v>
      </c>
      <c r="R231" s="19">
        <f t="shared" si="20"/>
        <v>2.4824273140468587</v>
      </c>
      <c r="S231" s="19">
        <f t="shared" si="21"/>
        <v>0</v>
      </c>
      <c r="T231" s="19">
        <f t="shared" si="22"/>
        <v>-1.278799874195359</v>
      </c>
      <c r="U231" s="19">
        <f t="shared" si="23"/>
        <v>0</v>
      </c>
      <c r="V231" s="19">
        <f t="shared" si="24"/>
        <v>0</v>
      </c>
    </row>
    <row r="232" spans="1:22" x14ac:dyDescent="0.25">
      <c r="A232" s="26">
        <f>Wellpath!E232</f>
        <v>0</v>
      </c>
      <c r="B232" s="22">
        <v>0</v>
      </c>
      <c r="C232" s="22">
        <v>0</v>
      </c>
      <c r="D232" s="22">
        <f>COS(Wellpath!$O232) / (Bfield * COS(Dip))</f>
        <v>4.7931219674804699E-5</v>
      </c>
      <c r="E232" s="20">
        <f>Model!$W$15*((drdp!B232+drdp!K232)*'MBXY-TI2S'!$B232+(drdp!E232+drdp!N232)*'MBXY-TI2S'!$C232+(drdp!H232+drdp!Q232)*'MBXY-TI2S'!$D232)</f>
        <v>0</v>
      </c>
      <c r="F232" s="20">
        <f>Model!$W$15*((drdp!C232+drdp!L232)*'MBXY-TI2S'!$B232+(drdp!F232+drdp!O232)*'MBXY-TI2S'!$C232+(drdp!I232+drdp!R232)*'MBXY-TI2S'!$D232)</f>
        <v>0</v>
      </c>
      <c r="G232" s="20">
        <f>Model!$W$15*((drdp!D232+drdp!M232)*'MBXY-TI2S'!$B232+(drdp!G232+drdp!P232)*'MBXY-TI2S'!$C232+(drdp!J232+drdp!S232)*'MBXY-TI2S'!$D232)</f>
        <v>0</v>
      </c>
      <c r="H232" s="18">
        <f>Model!$W$15*((drdp!B232)*'MBXY-TI2S'!$B232+(drdp!E232)*'MBXY-TI2S'!$C232+(drdp!H232)*'MBXY-TI2S'!$D232)</f>
        <v>0</v>
      </c>
      <c r="I232" s="18">
        <f>Model!$W$15*((drdp!C232)*'MBXY-TI2S'!$B232+(drdp!F232)*'MBXY-TI2S'!$C232+(drdp!I232)*'MBXY-TI2S'!$D232)</f>
        <v>0</v>
      </c>
      <c r="J232" s="18">
        <f>Model!$W$15*((drdp!D232)*'MBXY-TI2S'!$B232+(drdp!G232)*'MBXY-TI2S'!$C232+(drdp!J232)*'MBXY-TI2S'!$D232)</f>
        <v>0</v>
      </c>
      <c r="K232" s="21">
        <f>SUM(E$3:E231)+H232</f>
        <v>0.81164162987474153</v>
      </c>
      <c r="L232" s="21">
        <f>SUM(F$3:F231)+I232</f>
        <v>-1.5755720593000051</v>
      </c>
      <c r="M232" s="21">
        <f>SUM(G$3:G231)+J232</f>
        <v>0</v>
      </c>
      <c r="N232" s="21"/>
      <c r="O232" s="21"/>
      <c r="P232" s="21"/>
      <c r="Q232" s="19">
        <f t="shared" si="19"/>
        <v>0.65876213534572692</v>
      </c>
      <c r="R232" s="19">
        <f t="shared" si="20"/>
        <v>2.4824273140468587</v>
      </c>
      <c r="S232" s="19">
        <f t="shared" si="21"/>
        <v>0</v>
      </c>
      <c r="T232" s="19">
        <f t="shared" si="22"/>
        <v>-1.278799874195359</v>
      </c>
      <c r="U232" s="19">
        <f t="shared" si="23"/>
        <v>0</v>
      </c>
      <c r="V232" s="19">
        <f t="shared" si="24"/>
        <v>0</v>
      </c>
    </row>
    <row r="233" spans="1:22" x14ac:dyDescent="0.25">
      <c r="A233" s="26">
        <f>Wellpath!E233</f>
        <v>0</v>
      </c>
      <c r="B233" s="22">
        <v>0</v>
      </c>
      <c r="C233" s="22">
        <v>0</v>
      </c>
      <c r="D233" s="22">
        <f>COS(Wellpath!$O233) / (Bfield * COS(Dip))</f>
        <v>4.7931219674804699E-5</v>
      </c>
      <c r="E233" s="20">
        <f>Model!$W$15*((drdp!B233+drdp!K233)*'MBXY-TI2S'!$B233+(drdp!E233+drdp!N233)*'MBXY-TI2S'!$C233+(drdp!H233+drdp!Q233)*'MBXY-TI2S'!$D233)</f>
        <v>0</v>
      </c>
      <c r="F233" s="20">
        <f>Model!$W$15*((drdp!C233+drdp!L233)*'MBXY-TI2S'!$B233+(drdp!F233+drdp!O233)*'MBXY-TI2S'!$C233+(drdp!I233+drdp!R233)*'MBXY-TI2S'!$D233)</f>
        <v>0</v>
      </c>
      <c r="G233" s="20">
        <f>Model!$W$15*((drdp!D233+drdp!M233)*'MBXY-TI2S'!$B233+(drdp!G233+drdp!P233)*'MBXY-TI2S'!$C233+(drdp!J233+drdp!S233)*'MBXY-TI2S'!$D233)</f>
        <v>0</v>
      </c>
      <c r="H233" s="18">
        <f>Model!$W$15*((drdp!B233)*'MBXY-TI2S'!$B233+(drdp!E233)*'MBXY-TI2S'!$C233+(drdp!H233)*'MBXY-TI2S'!$D233)</f>
        <v>0</v>
      </c>
      <c r="I233" s="18">
        <f>Model!$W$15*((drdp!C233)*'MBXY-TI2S'!$B233+(drdp!F233)*'MBXY-TI2S'!$C233+(drdp!I233)*'MBXY-TI2S'!$D233)</f>
        <v>0</v>
      </c>
      <c r="J233" s="18">
        <f>Model!$W$15*((drdp!D233)*'MBXY-TI2S'!$B233+(drdp!G233)*'MBXY-TI2S'!$C233+(drdp!J233)*'MBXY-TI2S'!$D233)</f>
        <v>0</v>
      </c>
      <c r="K233" s="21">
        <f>SUM(E$3:E232)+H233</f>
        <v>0.81164162987474153</v>
      </c>
      <c r="L233" s="21">
        <f>SUM(F$3:F232)+I233</f>
        <v>-1.5755720593000051</v>
      </c>
      <c r="M233" s="21">
        <f>SUM(G$3:G232)+J233</f>
        <v>0</v>
      </c>
      <c r="N233" s="21"/>
      <c r="O233" s="21"/>
      <c r="P233" s="21"/>
      <c r="Q233" s="19">
        <f t="shared" si="19"/>
        <v>0.65876213534572692</v>
      </c>
      <c r="R233" s="19">
        <f t="shared" si="20"/>
        <v>2.4824273140468587</v>
      </c>
      <c r="S233" s="19">
        <f t="shared" si="21"/>
        <v>0</v>
      </c>
      <c r="T233" s="19">
        <f t="shared" si="22"/>
        <v>-1.278799874195359</v>
      </c>
      <c r="U233" s="19">
        <f t="shared" si="23"/>
        <v>0</v>
      </c>
      <c r="V233" s="19">
        <f t="shared" si="24"/>
        <v>0</v>
      </c>
    </row>
    <row r="234" spans="1:22" x14ac:dyDescent="0.25">
      <c r="A234" s="26">
        <f>Wellpath!E234</f>
        <v>0</v>
      </c>
      <c r="B234" s="22">
        <v>0</v>
      </c>
      <c r="C234" s="22">
        <v>0</v>
      </c>
      <c r="D234" s="22">
        <f>COS(Wellpath!$O234) / (Bfield * COS(Dip))</f>
        <v>4.7931219674804699E-5</v>
      </c>
      <c r="E234" s="20">
        <f>Model!$W$15*((drdp!B234+drdp!K234)*'MBXY-TI2S'!$B234+(drdp!E234+drdp!N234)*'MBXY-TI2S'!$C234+(drdp!H234+drdp!Q234)*'MBXY-TI2S'!$D234)</f>
        <v>0</v>
      </c>
      <c r="F234" s="20">
        <f>Model!$W$15*((drdp!C234+drdp!L234)*'MBXY-TI2S'!$B234+(drdp!F234+drdp!O234)*'MBXY-TI2S'!$C234+(drdp!I234+drdp!R234)*'MBXY-TI2S'!$D234)</f>
        <v>0</v>
      </c>
      <c r="G234" s="20">
        <f>Model!$W$15*((drdp!D234+drdp!M234)*'MBXY-TI2S'!$B234+(drdp!G234+drdp!P234)*'MBXY-TI2S'!$C234+(drdp!J234+drdp!S234)*'MBXY-TI2S'!$D234)</f>
        <v>0</v>
      </c>
      <c r="H234" s="18">
        <f>Model!$W$15*((drdp!B234)*'MBXY-TI2S'!$B234+(drdp!E234)*'MBXY-TI2S'!$C234+(drdp!H234)*'MBXY-TI2S'!$D234)</f>
        <v>0</v>
      </c>
      <c r="I234" s="18">
        <f>Model!$W$15*((drdp!C234)*'MBXY-TI2S'!$B234+(drdp!F234)*'MBXY-TI2S'!$C234+(drdp!I234)*'MBXY-TI2S'!$D234)</f>
        <v>0</v>
      </c>
      <c r="J234" s="18">
        <f>Model!$W$15*((drdp!D234)*'MBXY-TI2S'!$B234+(drdp!G234)*'MBXY-TI2S'!$C234+(drdp!J234)*'MBXY-TI2S'!$D234)</f>
        <v>0</v>
      </c>
      <c r="K234" s="21">
        <f>SUM(E$3:E233)+H234</f>
        <v>0.81164162987474153</v>
      </c>
      <c r="L234" s="21">
        <f>SUM(F$3:F233)+I234</f>
        <v>-1.5755720593000051</v>
      </c>
      <c r="M234" s="21">
        <f>SUM(G$3:G233)+J234</f>
        <v>0</v>
      </c>
      <c r="N234" s="21"/>
      <c r="O234" s="21"/>
      <c r="P234" s="21"/>
      <c r="Q234" s="19">
        <f t="shared" si="19"/>
        <v>0.65876213534572692</v>
      </c>
      <c r="R234" s="19">
        <f t="shared" si="20"/>
        <v>2.4824273140468587</v>
      </c>
      <c r="S234" s="19">
        <f t="shared" si="21"/>
        <v>0</v>
      </c>
      <c r="T234" s="19">
        <f t="shared" si="22"/>
        <v>-1.278799874195359</v>
      </c>
      <c r="U234" s="19">
        <f t="shared" si="23"/>
        <v>0</v>
      </c>
      <c r="V234" s="19">
        <f t="shared" si="24"/>
        <v>0</v>
      </c>
    </row>
    <row r="235" spans="1:22" x14ac:dyDescent="0.25">
      <c r="A235" s="26">
        <f>Wellpath!E235</f>
        <v>0</v>
      </c>
      <c r="B235" s="22">
        <v>0</v>
      </c>
      <c r="C235" s="22">
        <v>0</v>
      </c>
      <c r="D235" s="22">
        <f>COS(Wellpath!$O235) / (Bfield * COS(Dip))</f>
        <v>4.7931219674804699E-5</v>
      </c>
      <c r="E235" s="20">
        <f>Model!$W$15*((drdp!B235+drdp!K235)*'MBXY-TI2S'!$B235+(drdp!E235+drdp!N235)*'MBXY-TI2S'!$C235+(drdp!H235+drdp!Q235)*'MBXY-TI2S'!$D235)</f>
        <v>0</v>
      </c>
      <c r="F235" s="20">
        <f>Model!$W$15*((drdp!C235+drdp!L235)*'MBXY-TI2S'!$B235+(drdp!F235+drdp!O235)*'MBXY-TI2S'!$C235+(drdp!I235+drdp!R235)*'MBXY-TI2S'!$D235)</f>
        <v>0</v>
      </c>
      <c r="G235" s="20">
        <f>Model!$W$15*((drdp!D235+drdp!M235)*'MBXY-TI2S'!$B235+(drdp!G235+drdp!P235)*'MBXY-TI2S'!$C235+(drdp!J235+drdp!S235)*'MBXY-TI2S'!$D235)</f>
        <v>0</v>
      </c>
      <c r="H235" s="18">
        <f>Model!$W$15*((drdp!B235)*'MBXY-TI2S'!$B235+(drdp!E235)*'MBXY-TI2S'!$C235+(drdp!H235)*'MBXY-TI2S'!$D235)</f>
        <v>0</v>
      </c>
      <c r="I235" s="18">
        <f>Model!$W$15*((drdp!C235)*'MBXY-TI2S'!$B235+(drdp!F235)*'MBXY-TI2S'!$C235+(drdp!I235)*'MBXY-TI2S'!$D235)</f>
        <v>0</v>
      </c>
      <c r="J235" s="18">
        <f>Model!$W$15*((drdp!D235)*'MBXY-TI2S'!$B235+(drdp!G235)*'MBXY-TI2S'!$C235+(drdp!J235)*'MBXY-TI2S'!$D235)</f>
        <v>0</v>
      </c>
      <c r="K235" s="21">
        <f>SUM(E$3:E234)+H235</f>
        <v>0.81164162987474153</v>
      </c>
      <c r="L235" s="21">
        <f>SUM(F$3:F234)+I235</f>
        <v>-1.5755720593000051</v>
      </c>
      <c r="M235" s="21">
        <f>SUM(G$3:G234)+J235</f>
        <v>0</v>
      </c>
      <c r="N235" s="21"/>
      <c r="O235" s="21"/>
      <c r="P235" s="21"/>
      <c r="Q235" s="19">
        <f t="shared" si="19"/>
        <v>0.65876213534572692</v>
      </c>
      <c r="R235" s="19">
        <f t="shared" si="20"/>
        <v>2.4824273140468587</v>
      </c>
      <c r="S235" s="19">
        <f t="shared" si="21"/>
        <v>0</v>
      </c>
      <c r="T235" s="19">
        <f t="shared" si="22"/>
        <v>-1.278799874195359</v>
      </c>
      <c r="U235" s="19">
        <f t="shared" si="23"/>
        <v>0</v>
      </c>
      <c r="V235" s="19">
        <f t="shared" si="24"/>
        <v>0</v>
      </c>
    </row>
    <row r="236" spans="1:22" x14ac:dyDescent="0.25">
      <c r="A236" s="26">
        <f>Wellpath!E236</f>
        <v>0</v>
      </c>
      <c r="B236" s="22">
        <v>0</v>
      </c>
      <c r="C236" s="22">
        <v>0</v>
      </c>
      <c r="D236" s="22">
        <f>COS(Wellpath!$O236) / (Bfield * COS(Dip))</f>
        <v>4.7931219674804699E-5</v>
      </c>
      <c r="E236" s="20">
        <f>Model!$W$15*((drdp!B236+drdp!K236)*'MBXY-TI2S'!$B236+(drdp!E236+drdp!N236)*'MBXY-TI2S'!$C236+(drdp!H236+drdp!Q236)*'MBXY-TI2S'!$D236)</f>
        <v>0</v>
      </c>
      <c r="F236" s="20">
        <f>Model!$W$15*((drdp!C236+drdp!L236)*'MBXY-TI2S'!$B236+(drdp!F236+drdp!O236)*'MBXY-TI2S'!$C236+(drdp!I236+drdp!R236)*'MBXY-TI2S'!$D236)</f>
        <v>0</v>
      </c>
      <c r="G236" s="20">
        <f>Model!$W$15*((drdp!D236+drdp!M236)*'MBXY-TI2S'!$B236+(drdp!G236+drdp!P236)*'MBXY-TI2S'!$C236+(drdp!J236+drdp!S236)*'MBXY-TI2S'!$D236)</f>
        <v>0</v>
      </c>
      <c r="H236" s="18">
        <f>Model!$W$15*((drdp!B236)*'MBXY-TI2S'!$B236+(drdp!E236)*'MBXY-TI2S'!$C236+(drdp!H236)*'MBXY-TI2S'!$D236)</f>
        <v>0</v>
      </c>
      <c r="I236" s="18">
        <f>Model!$W$15*((drdp!C236)*'MBXY-TI2S'!$B236+(drdp!F236)*'MBXY-TI2S'!$C236+(drdp!I236)*'MBXY-TI2S'!$D236)</f>
        <v>0</v>
      </c>
      <c r="J236" s="18">
        <f>Model!$W$15*((drdp!D236)*'MBXY-TI2S'!$B236+(drdp!G236)*'MBXY-TI2S'!$C236+(drdp!J236)*'MBXY-TI2S'!$D236)</f>
        <v>0</v>
      </c>
      <c r="K236" s="21">
        <f>SUM(E$3:E235)+H236</f>
        <v>0.81164162987474153</v>
      </c>
      <c r="L236" s="21">
        <f>SUM(F$3:F235)+I236</f>
        <v>-1.5755720593000051</v>
      </c>
      <c r="M236" s="21">
        <f>SUM(G$3:G235)+J236</f>
        <v>0</v>
      </c>
      <c r="N236" s="21"/>
      <c r="O236" s="21"/>
      <c r="P236" s="21"/>
      <c r="Q236" s="19">
        <f t="shared" si="19"/>
        <v>0.65876213534572692</v>
      </c>
      <c r="R236" s="19">
        <f t="shared" si="20"/>
        <v>2.4824273140468587</v>
      </c>
      <c r="S236" s="19">
        <f t="shared" si="21"/>
        <v>0</v>
      </c>
      <c r="T236" s="19">
        <f t="shared" si="22"/>
        <v>-1.278799874195359</v>
      </c>
      <c r="U236" s="19">
        <f t="shared" si="23"/>
        <v>0</v>
      </c>
      <c r="V236" s="19">
        <f t="shared" si="24"/>
        <v>0</v>
      </c>
    </row>
    <row r="237" spans="1:22" x14ac:dyDescent="0.25">
      <c r="A237" s="26">
        <f>Wellpath!E237</f>
        <v>0</v>
      </c>
      <c r="B237" s="22">
        <v>0</v>
      </c>
      <c r="C237" s="22">
        <v>0</v>
      </c>
      <c r="D237" s="22">
        <f>COS(Wellpath!$O237) / (Bfield * COS(Dip))</f>
        <v>4.7931219674804699E-5</v>
      </c>
      <c r="E237" s="20">
        <f>Model!$W$15*((drdp!B237+drdp!K237)*'MBXY-TI2S'!$B237+(drdp!E237+drdp!N237)*'MBXY-TI2S'!$C237+(drdp!H237+drdp!Q237)*'MBXY-TI2S'!$D237)</f>
        <v>0</v>
      </c>
      <c r="F237" s="20">
        <f>Model!$W$15*((drdp!C237+drdp!L237)*'MBXY-TI2S'!$B237+(drdp!F237+drdp!O237)*'MBXY-TI2S'!$C237+(drdp!I237+drdp!R237)*'MBXY-TI2S'!$D237)</f>
        <v>0</v>
      </c>
      <c r="G237" s="20">
        <f>Model!$W$15*((drdp!D237+drdp!M237)*'MBXY-TI2S'!$B237+(drdp!G237+drdp!P237)*'MBXY-TI2S'!$C237+(drdp!J237+drdp!S237)*'MBXY-TI2S'!$D237)</f>
        <v>0</v>
      </c>
      <c r="H237" s="18">
        <f>Model!$W$15*((drdp!B237)*'MBXY-TI2S'!$B237+(drdp!E237)*'MBXY-TI2S'!$C237+(drdp!H237)*'MBXY-TI2S'!$D237)</f>
        <v>0</v>
      </c>
      <c r="I237" s="18">
        <f>Model!$W$15*((drdp!C237)*'MBXY-TI2S'!$B237+(drdp!F237)*'MBXY-TI2S'!$C237+(drdp!I237)*'MBXY-TI2S'!$D237)</f>
        <v>0</v>
      </c>
      <c r="J237" s="18">
        <f>Model!$W$15*((drdp!D237)*'MBXY-TI2S'!$B237+(drdp!G237)*'MBXY-TI2S'!$C237+(drdp!J237)*'MBXY-TI2S'!$D237)</f>
        <v>0</v>
      </c>
      <c r="K237" s="21">
        <f>SUM(E$3:E236)+H237</f>
        <v>0.81164162987474153</v>
      </c>
      <c r="L237" s="21">
        <f>SUM(F$3:F236)+I237</f>
        <v>-1.5755720593000051</v>
      </c>
      <c r="M237" s="21">
        <f>SUM(G$3:G236)+J237</f>
        <v>0</v>
      </c>
      <c r="N237" s="21"/>
      <c r="O237" s="21"/>
      <c r="P237" s="21"/>
      <c r="Q237" s="19">
        <f t="shared" si="19"/>
        <v>0.65876213534572692</v>
      </c>
      <c r="R237" s="19">
        <f t="shared" si="20"/>
        <v>2.4824273140468587</v>
      </c>
      <c r="S237" s="19">
        <f t="shared" si="21"/>
        <v>0</v>
      </c>
      <c r="T237" s="19">
        <f t="shared" si="22"/>
        <v>-1.278799874195359</v>
      </c>
      <c r="U237" s="19">
        <f t="shared" si="23"/>
        <v>0</v>
      </c>
      <c r="V237" s="19">
        <f t="shared" si="24"/>
        <v>0</v>
      </c>
    </row>
    <row r="238" spans="1:22" x14ac:dyDescent="0.25">
      <c r="A238" s="26">
        <f>Wellpath!E238</f>
        <v>0</v>
      </c>
      <c r="B238" s="22">
        <v>0</v>
      </c>
      <c r="C238" s="22">
        <v>0</v>
      </c>
      <c r="D238" s="22">
        <f>COS(Wellpath!$O238) / (Bfield * COS(Dip))</f>
        <v>4.7931219674804699E-5</v>
      </c>
      <c r="E238" s="20">
        <f>Model!$W$15*((drdp!B238+drdp!K238)*'MBXY-TI2S'!$B238+(drdp!E238+drdp!N238)*'MBXY-TI2S'!$C238+(drdp!H238+drdp!Q238)*'MBXY-TI2S'!$D238)</f>
        <v>0</v>
      </c>
      <c r="F238" s="20">
        <f>Model!$W$15*((drdp!C238+drdp!L238)*'MBXY-TI2S'!$B238+(drdp!F238+drdp!O238)*'MBXY-TI2S'!$C238+(drdp!I238+drdp!R238)*'MBXY-TI2S'!$D238)</f>
        <v>0</v>
      </c>
      <c r="G238" s="20">
        <f>Model!$W$15*((drdp!D238+drdp!M238)*'MBXY-TI2S'!$B238+(drdp!G238+drdp!P238)*'MBXY-TI2S'!$C238+(drdp!J238+drdp!S238)*'MBXY-TI2S'!$D238)</f>
        <v>0</v>
      </c>
      <c r="H238" s="18">
        <f>Model!$W$15*((drdp!B238)*'MBXY-TI2S'!$B238+(drdp!E238)*'MBXY-TI2S'!$C238+(drdp!H238)*'MBXY-TI2S'!$D238)</f>
        <v>0</v>
      </c>
      <c r="I238" s="18">
        <f>Model!$W$15*((drdp!C238)*'MBXY-TI2S'!$B238+(drdp!F238)*'MBXY-TI2S'!$C238+(drdp!I238)*'MBXY-TI2S'!$D238)</f>
        <v>0</v>
      </c>
      <c r="J238" s="18">
        <f>Model!$W$15*((drdp!D238)*'MBXY-TI2S'!$B238+(drdp!G238)*'MBXY-TI2S'!$C238+(drdp!J238)*'MBXY-TI2S'!$D238)</f>
        <v>0</v>
      </c>
      <c r="K238" s="21">
        <f>SUM(E$3:E237)+H238</f>
        <v>0.81164162987474153</v>
      </c>
      <c r="L238" s="21">
        <f>SUM(F$3:F237)+I238</f>
        <v>-1.5755720593000051</v>
      </c>
      <c r="M238" s="21">
        <f>SUM(G$3:G237)+J238</f>
        <v>0</v>
      </c>
      <c r="N238" s="21"/>
      <c r="O238" s="21"/>
      <c r="P238" s="21"/>
      <c r="Q238" s="19">
        <f t="shared" si="19"/>
        <v>0.65876213534572692</v>
      </c>
      <c r="R238" s="19">
        <f t="shared" si="20"/>
        <v>2.4824273140468587</v>
      </c>
      <c r="S238" s="19">
        <f t="shared" si="21"/>
        <v>0</v>
      </c>
      <c r="T238" s="19">
        <f t="shared" si="22"/>
        <v>-1.278799874195359</v>
      </c>
      <c r="U238" s="19">
        <f t="shared" si="23"/>
        <v>0</v>
      </c>
      <c r="V238" s="19">
        <f t="shared" si="24"/>
        <v>0</v>
      </c>
    </row>
    <row r="239" spans="1:22" x14ac:dyDescent="0.25">
      <c r="A239" s="26">
        <f>Wellpath!E239</f>
        <v>0</v>
      </c>
      <c r="B239" s="22">
        <v>0</v>
      </c>
      <c r="C239" s="22">
        <v>0</v>
      </c>
      <c r="D239" s="22">
        <f>COS(Wellpath!$O239) / (Bfield * COS(Dip))</f>
        <v>4.7931219674804699E-5</v>
      </c>
      <c r="E239" s="20">
        <f>Model!$W$15*((drdp!B239+drdp!K239)*'MBXY-TI2S'!$B239+(drdp!E239+drdp!N239)*'MBXY-TI2S'!$C239+(drdp!H239+drdp!Q239)*'MBXY-TI2S'!$D239)</f>
        <v>0</v>
      </c>
      <c r="F239" s="20">
        <f>Model!$W$15*((drdp!C239+drdp!L239)*'MBXY-TI2S'!$B239+(drdp!F239+drdp!O239)*'MBXY-TI2S'!$C239+(drdp!I239+drdp!R239)*'MBXY-TI2S'!$D239)</f>
        <v>0</v>
      </c>
      <c r="G239" s="20">
        <f>Model!$W$15*((drdp!D239+drdp!M239)*'MBXY-TI2S'!$B239+(drdp!G239+drdp!P239)*'MBXY-TI2S'!$C239+(drdp!J239+drdp!S239)*'MBXY-TI2S'!$D239)</f>
        <v>0</v>
      </c>
      <c r="H239" s="18">
        <f>Model!$W$15*((drdp!B239)*'MBXY-TI2S'!$B239+(drdp!E239)*'MBXY-TI2S'!$C239+(drdp!H239)*'MBXY-TI2S'!$D239)</f>
        <v>0</v>
      </c>
      <c r="I239" s="18">
        <f>Model!$W$15*((drdp!C239)*'MBXY-TI2S'!$B239+(drdp!F239)*'MBXY-TI2S'!$C239+(drdp!I239)*'MBXY-TI2S'!$D239)</f>
        <v>0</v>
      </c>
      <c r="J239" s="18">
        <f>Model!$W$15*((drdp!D239)*'MBXY-TI2S'!$B239+(drdp!G239)*'MBXY-TI2S'!$C239+(drdp!J239)*'MBXY-TI2S'!$D239)</f>
        <v>0</v>
      </c>
      <c r="K239" s="21">
        <f>SUM(E$3:E238)+H239</f>
        <v>0.81164162987474153</v>
      </c>
      <c r="L239" s="21">
        <f>SUM(F$3:F238)+I239</f>
        <v>-1.5755720593000051</v>
      </c>
      <c r="M239" s="21">
        <f>SUM(G$3:G238)+J239</f>
        <v>0</v>
      </c>
      <c r="N239" s="21"/>
      <c r="O239" s="21"/>
      <c r="P239" s="21"/>
      <c r="Q239" s="19">
        <f t="shared" si="19"/>
        <v>0.65876213534572692</v>
      </c>
      <c r="R239" s="19">
        <f t="shared" si="20"/>
        <v>2.4824273140468587</v>
      </c>
      <c r="S239" s="19">
        <f t="shared" si="21"/>
        <v>0</v>
      </c>
      <c r="T239" s="19">
        <f t="shared" si="22"/>
        <v>-1.278799874195359</v>
      </c>
      <c r="U239" s="19">
        <f t="shared" si="23"/>
        <v>0</v>
      </c>
      <c r="V239" s="19">
        <f t="shared" si="24"/>
        <v>0</v>
      </c>
    </row>
    <row r="240" spans="1:22" x14ac:dyDescent="0.25">
      <c r="A240" s="26">
        <f>Wellpath!E240</f>
        <v>0</v>
      </c>
      <c r="B240" s="22">
        <v>0</v>
      </c>
      <c r="C240" s="22">
        <v>0</v>
      </c>
      <c r="D240" s="22">
        <f>COS(Wellpath!$O240) / (Bfield * COS(Dip))</f>
        <v>4.7931219674804699E-5</v>
      </c>
      <c r="E240" s="20">
        <f>Model!$W$15*((drdp!B240+drdp!K240)*'MBXY-TI2S'!$B240+(drdp!E240+drdp!N240)*'MBXY-TI2S'!$C240+(drdp!H240+drdp!Q240)*'MBXY-TI2S'!$D240)</f>
        <v>0</v>
      </c>
      <c r="F240" s="20">
        <f>Model!$W$15*((drdp!C240+drdp!L240)*'MBXY-TI2S'!$B240+(drdp!F240+drdp!O240)*'MBXY-TI2S'!$C240+(drdp!I240+drdp!R240)*'MBXY-TI2S'!$D240)</f>
        <v>0</v>
      </c>
      <c r="G240" s="20">
        <f>Model!$W$15*((drdp!D240+drdp!M240)*'MBXY-TI2S'!$B240+(drdp!G240+drdp!P240)*'MBXY-TI2S'!$C240+(drdp!J240+drdp!S240)*'MBXY-TI2S'!$D240)</f>
        <v>0</v>
      </c>
      <c r="H240" s="18">
        <f>Model!$W$15*((drdp!B240)*'MBXY-TI2S'!$B240+(drdp!E240)*'MBXY-TI2S'!$C240+(drdp!H240)*'MBXY-TI2S'!$D240)</f>
        <v>0</v>
      </c>
      <c r="I240" s="18">
        <f>Model!$W$15*((drdp!C240)*'MBXY-TI2S'!$B240+(drdp!F240)*'MBXY-TI2S'!$C240+(drdp!I240)*'MBXY-TI2S'!$D240)</f>
        <v>0</v>
      </c>
      <c r="J240" s="18">
        <f>Model!$W$15*((drdp!D240)*'MBXY-TI2S'!$B240+(drdp!G240)*'MBXY-TI2S'!$C240+(drdp!J240)*'MBXY-TI2S'!$D240)</f>
        <v>0</v>
      </c>
      <c r="K240" s="21">
        <f>SUM(E$3:E239)+H240</f>
        <v>0.81164162987474153</v>
      </c>
      <c r="L240" s="21">
        <f>SUM(F$3:F239)+I240</f>
        <v>-1.5755720593000051</v>
      </c>
      <c r="M240" s="21">
        <f>SUM(G$3:G239)+J240</f>
        <v>0</v>
      </c>
      <c r="N240" s="21"/>
      <c r="O240" s="21"/>
      <c r="P240" s="21"/>
      <c r="Q240" s="19">
        <f t="shared" si="19"/>
        <v>0.65876213534572692</v>
      </c>
      <c r="R240" s="19">
        <f t="shared" si="20"/>
        <v>2.4824273140468587</v>
      </c>
      <c r="S240" s="19">
        <f t="shared" si="21"/>
        <v>0</v>
      </c>
      <c r="T240" s="19">
        <f t="shared" si="22"/>
        <v>-1.278799874195359</v>
      </c>
      <c r="U240" s="19">
        <f t="shared" si="23"/>
        <v>0</v>
      </c>
      <c r="V240" s="19">
        <f t="shared" si="24"/>
        <v>0</v>
      </c>
    </row>
    <row r="241" spans="1:22" x14ac:dyDescent="0.25">
      <c r="A241" s="26">
        <f>Wellpath!E241</f>
        <v>0</v>
      </c>
      <c r="B241" s="22">
        <v>0</v>
      </c>
      <c r="C241" s="22">
        <v>0</v>
      </c>
      <c r="D241" s="22">
        <f>COS(Wellpath!$O241) / (Bfield * COS(Dip))</f>
        <v>4.7931219674804699E-5</v>
      </c>
      <c r="E241" s="20">
        <f>Model!$W$15*((drdp!B241+drdp!K241)*'MBXY-TI2S'!$B241+(drdp!E241+drdp!N241)*'MBXY-TI2S'!$C241+(drdp!H241+drdp!Q241)*'MBXY-TI2S'!$D241)</f>
        <v>0</v>
      </c>
      <c r="F241" s="20">
        <f>Model!$W$15*((drdp!C241+drdp!L241)*'MBXY-TI2S'!$B241+(drdp!F241+drdp!O241)*'MBXY-TI2S'!$C241+(drdp!I241+drdp!R241)*'MBXY-TI2S'!$D241)</f>
        <v>0</v>
      </c>
      <c r="G241" s="20">
        <f>Model!$W$15*((drdp!D241+drdp!M241)*'MBXY-TI2S'!$B241+(drdp!G241+drdp!P241)*'MBXY-TI2S'!$C241+(drdp!J241+drdp!S241)*'MBXY-TI2S'!$D241)</f>
        <v>0</v>
      </c>
      <c r="H241" s="18">
        <f>Model!$W$15*((drdp!B241)*'MBXY-TI2S'!$B241+(drdp!E241)*'MBXY-TI2S'!$C241+(drdp!H241)*'MBXY-TI2S'!$D241)</f>
        <v>0</v>
      </c>
      <c r="I241" s="18">
        <f>Model!$W$15*((drdp!C241)*'MBXY-TI2S'!$B241+(drdp!F241)*'MBXY-TI2S'!$C241+(drdp!I241)*'MBXY-TI2S'!$D241)</f>
        <v>0</v>
      </c>
      <c r="J241" s="18">
        <f>Model!$W$15*((drdp!D241)*'MBXY-TI2S'!$B241+(drdp!G241)*'MBXY-TI2S'!$C241+(drdp!J241)*'MBXY-TI2S'!$D241)</f>
        <v>0</v>
      </c>
      <c r="K241" s="21">
        <f>SUM(E$3:E240)+H241</f>
        <v>0.81164162987474153</v>
      </c>
      <c r="L241" s="21">
        <f>SUM(F$3:F240)+I241</f>
        <v>-1.5755720593000051</v>
      </c>
      <c r="M241" s="21">
        <f>SUM(G$3:G240)+J241</f>
        <v>0</v>
      </c>
      <c r="N241" s="21"/>
      <c r="O241" s="21"/>
      <c r="P241" s="21"/>
      <c r="Q241" s="19">
        <f t="shared" si="19"/>
        <v>0.65876213534572692</v>
      </c>
      <c r="R241" s="19">
        <f t="shared" si="20"/>
        <v>2.4824273140468587</v>
      </c>
      <c r="S241" s="19">
        <f t="shared" si="21"/>
        <v>0</v>
      </c>
      <c r="T241" s="19">
        <f t="shared" si="22"/>
        <v>-1.278799874195359</v>
      </c>
      <c r="U241" s="19">
        <f t="shared" si="23"/>
        <v>0</v>
      </c>
      <c r="V241" s="19">
        <f t="shared" si="24"/>
        <v>0</v>
      </c>
    </row>
    <row r="242" spans="1:22" x14ac:dyDescent="0.25">
      <c r="A242" s="26">
        <f>Wellpath!E242</f>
        <v>0</v>
      </c>
      <c r="B242" s="22">
        <v>0</v>
      </c>
      <c r="C242" s="22">
        <v>0</v>
      </c>
      <c r="D242" s="22">
        <f>COS(Wellpath!$O242) / (Bfield * COS(Dip))</f>
        <v>4.7931219674804699E-5</v>
      </c>
      <c r="E242" s="20">
        <f>Model!$W$15*((drdp!B242+drdp!K242)*'MBXY-TI2S'!$B242+(drdp!E242+drdp!N242)*'MBXY-TI2S'!$C242+(drdp!H242+drdp!Q242)*'MBXY-TI2S'!$D242)</f>
        <v>0</v>
      </c>
      <c r="F242" s="20">
        <f>Model!$W$15*((drdp!C242+drdp!L242)*'MBXY-TI2S'!$B242+(drdp!F242+drdp!O242)*'MBXY-TI2S'!$C242+(drdp!I242+drdp!R242)*'MBXY-TI2S'!$D242)</f>
        <v>0</v>
      </c>
      <c r="G242" s="20">
        <f>Model!$W$15*((drdp!D242+drdp!M242)*'MBXY-TI2S'!$B242+(drdp!G242+drdp!P242)*'MBXY-TI2S'!$C242+(drdp!J242+drdp!S242)*'MBXY-TI2S'!$D242)</f>
        <v>0</v>
      </c>
      <c r="H242" s="18">
        <f>Model!$W$15*((drdp!B242)*'MBXY-TI2S'!$B242+(drdp!E242)*'MBXY-TI2S'!$C242+(drdp!H242)*'MBXY-TI2S'!$D242)</f>
        <v>0</v>
      </c>
      <c r="I242" s="18">
        <f>Model!$W$15*((drdp!C242)*'MBXY-TI2S'!$B242+(drdp!F242)*'MBXY-TI2S'!$C242+(drdp!I242)*'MBXY-TI2S'!$D242)</f>
        <v>0</v>
      </c>
      <c r="J242" s="18">
        <f>Model!$W$15*((drdp!D242)*'MBXY-TI2S'!$B242+(drdp!G242)*'MBXY-TI2S'!$C242+(drdp!J242)*'MBXY-TI2S'!$D242)</f>
        <v>0</v>
      </c>
      <c r="K242" s="21">
        <f>SUM(E$3:E241)+H242</f>
        <v>0.81164162987474153</v>
      </c>
      <c r="L242" s="21">
        <f>SUM(F$3:F241)+I242</f>
        <v>-1.5755720593000051</v>
      </c>
      <c r="M242" s="21">
        <f>SUM(G$3:G241)+J242</f>
        <v>0</v>
      </c>
      <c r="N242" s="21"/>
      <c r="O242" s="21"/>
      <c r="P242" s="21"/>
      <c r="Q242" s="19">
        <f t="shared" si="19"/>
        <v>0.65876213534572692</v>
      </c>
      <c r="R242" s="19">
        <f t="shared" si="20"/>
        <v>2.4824273140468587</v>
      </c>
      <c r="S242" s="19">
        <f t="shared" si="21"/>
        <v>0</v>
      </c>
      <c r="T242" s="19">
        <f t="shared" si="22"/>
        <v>-1.278799874195359</v>
      </c>
      <c r="U242" s="19">
        <f t="shared" si="23"/>
        <v>0</v>
      </c>
      <c r="V242" s="19">
        <f t="shared" si="24"/>
        <v>0</v>
      </c>
    </row>
    <row r="243" spans="1:22" x14ac:dyDescent="0.25">
      <c r="A243" s="26">
        <f>Wellpath!E243</f>
        <v>0</v>
      </c>
      <c r="B243" s="22">
        <v>0</v>
      </c>
      <c r="C243" s="22">
        <v>0</v>
      </c>
      <c r="D243" s="22">
        <f>COS(Wellpath!$O243) / (Bfield * COS(Dip))</f>
        <v>4.7931219674804699E-5</v>
      </c>
      <c r="E243" s="20">
        <f>Model!$W$15*((drdp!B243+drdp!K243)*'MBXY-TI2S'!$B243+(drdp!E243+drdp!N243)*'MBXY-TI2S'!$C243+(drdp!H243+drdp!Q243)*'MBXY-TI2S'!$D243)</f>
        <v>0</v>
      </c>
      <c r="F243" s="20">
        <f>Model!$W$15*((drdp!C243+drdp!L243)*'MBXY-TI2S'!$B243+(drdp!F243+drdp!O243)*'MBXY-TI2S'!$C243+(drdp!I243+drdp!R243)*'MBXY-TI2S'!$D243)</f>
        <v>0</v>
      </c>
      <c r="G243" s="20">
        <f>Model!$W$15*((drdp!D243+drdp!M243)*'MBXY-TI2S'!$B243+(drdp!G243+drdp!P243)*'MBXY-TI2S'!$C243+(drdp!J243+drdp!S243)*'MBXY-TI2S'!$D243)</f>
        <v>0</v>
      </c>
      <c r="H243" s="18">
        <f>Model!$W$15*((drdp!B243)*'MBXY-TI2S'!$B243+(drdp!E243)*'MBXY-TI2S'!$C243+(drdp!H243)*'MBXY-TI2S'!$D243)</f>
        <v>0</v>
      </c>
      <c r="I243" s="18">
        <f>Model!$W$15*((drdp!C243)*'MBXY-TI2S'!$B243+(drdp!F243)*'MBXY-TI2S'!$C243+(drdp!I243)*'MBXY-TI2S'!$D243)</f>
        <v>0</v>
      </c>
      <c r="J243" s="18">
        <f>Model!$W$15*((drdp!D243)*'MBXY-TI2S'!$B243+(drdp!G243)*'MBXY-TI2S'!$C243+(drdp!J243)*'MBXY-TI2S'!$D243)</f>
        <v>0</v>
      </c>
      <c r="K243" s="21">
        <f>SUM(E$3:E242)+H243</f>
        <v>0.81164162987474153</v>
      </c>
      <c r="L243" s="21">
        <f>SUM(F$3:F242)+I243</f>
        <v>-1.5755720593000051</v>
      </c>
      <c r="M243" s="21">
        <f>SUM(G$3:G242)+J243</f>
        <v>0</v>
      </c>
      <c r="N243" s="21"/>
      <c r="O243" s="21"/>
      <c r="P243" s="21"/>
      <c r="Q243" s="19">
        <f t="shared" si="19"/>
        <v>0.65876213534572692</v>
      </c>
      <c r="R243" s="19">
        <f t="shared" si="20"/>
        <v>2.4824273140468587</v>
      </c>
      <c r="S243" s="19">
        <f t="shared" si="21"/>
        <v>0</v>
      </c>
      <c r="T243" s="19">
        <f t="shared" si="22"/>
        <v>-1.278799874195359</v>
      </c>
      <c r="U243" s="19">
        <f t="shared" si="23"/>
        <v>0</v>
      </c>
      <c r="V243" s="19">
        <f t="shared" si="24"/>
        <v>0</v>
      </c>
    </row>
    <row r="244" spans="1:22" x14ac:dyDescent="0.25">
      <c r="A244" s="26">
        <f>Wellpath!E244</f>
        <v>0</v>
      </c>
      <c r="B244" s="22">
        <v>0</v>
      </c>
      <c r="C244" s="22">
        <v>0</v>
      </c>
      <c r="D244" s="22">
        <f>COS(Wellpath!$O244) / (Bfield * COS(Dip))</f>
        <v>4.7931219674804699E-5</v>
      </c>
      <c r="E244" s="20">
        <f>Model!$W$15*((drdp!B244+drdp!K244)*'MBXY-TI2S'!$B244+(drdp!E244+drdp!N244)*'MBXY-TI2S'!$C244+(drdp!H244+drdp!Q244)*'MBXY-TI2S'!$D244)</f>
        <v>0</v>
      </c>
      <c r="F244" s="20">
        <f>Model!$W$15*((drdp!C244+drdp!L244)*'MBXY-TI2S'!$B244+(drdp!F244+drdp!O244)*'MBXY-TI2S'!$C244+(drdp!I244+drdp!R244)*'MBXY-TI2S'!$D244)</f>
        <v>0</v>
      </c>
      <c r="G244" s="20">
        <f>Model!$W$15*((drdp!D244+drdp!M244)*'MBXY-TI2S'!$B244+(drdp!G244+drdp!P244)*'MBXY-TI2S'!$C244+(drdp!J244+drdp!S244)*'MBXY-TI2S'!$D244)</f>
        <v>0</v>
      </c>
      <c r="H244" s="18">
        <f>Model!$W$15*((drdp!B244)*'MBXY-TI2S'!$B244+(drdp!E244)*'MBXY-TI2S'!$C244+(drdp!H244)*'MBXY-TI2S'!$D244)</f>
        <v>0</v>
      </c>
      <c r="I244" s="18">
        <f>Model!$W$15*((drdp!C244)*'MBXY-TI2S'!$B244+(drdp!F244)*'MBXY-TI2S'!$C244+(drdp!I244)*'MBXY-TI2S'!$D244)</f>
        <v>0</v>
      </c>
      <c r="J244" s="18">
        <f>Model!$W$15*((drdp!D244)*'MBXY-TI2S'!$B244+(drdp!G244)*'MBXY-TI2S'!$C244+(drdp!J244)*'MBXY-TI2S'!$D244)</f>
        <v>0</v>
      </c>
      <c r="K244" s="21">
        <f>SUM(E$3:E243)+H244</f>
        <v>0.81164162987474153</v>
      </c>
      <c r="L244" s="21">
        <f>SUM(F$3:F243)+I244</f>
        <v>-1.5755720593000051</v>
      </c>
      <c r="M244" s="21">
        <f>SUM(G$3:G243)+J244</f>
        <v>0</v>
      </c>
      <c r="N244" s="21"/>
      <c r="O244" s="21"/>
      <c r="P244" s="21"/>
      <c r="Q244" s="19">
        <f t="shared" si="19"/>
        <v>0.65876213534572692</v>
      </c>
      <c r="R244" s="19">
        <f t="shared" si="20"/>
        <v>2.4824273140468587</v>
      </c>
      <c r="S244" s="19">
        <f t="shared" si="21"/>
        <v>0</v>
      </c>
      <c r="T244" s="19">
        <f t="shared" si="22"/>
        <v>-1.278799874195359</v>
      </c>
      <c r="U244" s="19">
        <f t="shared" si="23"/>
        <v>0</v>
      </c>
      <c r="V244" s="19">
        <f t="shared" si="24"/>
        <v>0</v>
      </c>
    </row>
    <row r="245" spans="1:22" x14ac:dyDescent="0.25">
      <c r="A245" s="26">
        <f>Wellpath!E245</f>
        <v>0</v>
      </c>
      <c r="B245" s="22">
        <v>0</v>
      </c>
      <c r="C245" s="22">
        <v>0</v>
      </c>
      <c r="D245" s="22">
        <f>COS(Wellpath!$O245) / (Bfield * COS(Dip))</f>
        <v>4.7931219674804699E-5</v>
      </c>
      <c r="E245" s="20">
        <f>Model!$W$15*((drdp!B245+drdp!K245)*'MBXY-TI2S'!$B245+(drdp!E245+drdp!N245)*'MBXY-TI2S'!$C245+(drdp!H245+drdp!Q245)*'MBXY-TI2S'!$D245)</f>
        <v>0</v>
      </c>
      <c r="F245" s="20">
        <f>Model!$W$15*((drdp!C245+drdp!L245)*'MBXY-TI2S'!$B245+(drdp!F245+drdp!O245)*'MBXY-TI2S'!$C245+(drdp!I245+drdp!R245)*'MBXY-TI2S'!$D245)</f>
        <v>0</v>
      </c>
      <c r="G245" s="20">
        <f>Model!$W$15*((drdp!D245+drdp!M245)*'MBXY-TI2S'!$B245+(drdp!G245+drdp!P245)*'MBXY-TI2S'!$C245+(drdp!J245+drdp!S245)*'MBXY-TI2S'!$D245)</f>
        <v>0</v>
      </c>
      <c r="H245" s="18">
        <f>Model!$W$15*((drdp!B245)*'MBXY-TI2S'!$B245+(drdp!E245)*'MBXY-TI2S'!$C245+(drdp!H245)*'MBXY-TI2S'!$D245)</f>
        <v>0</v>
      </c>
      <c r="I245" s="18">
        <f>Model!$W$15*((drdp!C245)*'MBXY-TI2S'!$B245+(drdp!F245)*'MBXY-TI2S'!$C245+(drdp!I245)*'MBXY-TI2S'!$D245)</f>
        <v>0</v>
      </c>
      <c r="J245" s="18">
        <f>Model!$W$15*((drdp!D245)*'MBXY-TI2S'!$B245+(drdp!G245)*'MBXY-TI2S'!$C245+(drdp!J245)*'MBXY-TI2S'!$D245)</f>
        <v>0</v>
      </c>
      <c r="K245" s="21">
        <f>SUM(E$3:E244)+H245</f>
        <v>0.81164162987474153</v>
      </c>
      <c r="L245" s="21">
        <f>SUM(F$3:F244)+I245</f>
        <v>-1.5755720593000051</v>
      </c>
      <c r="M245" s="21">
        <f>SUM(G$3:G244)+J245</f>
        <v>0</v>
      </c>
      <c r="N245" s="21"/>
      <c r="O245" s="21"/>
      <c r="P245" s="21"/>
      <c r="Q245" s="19">
        <f t="shared" si="19"/>
        <v>0.65876213534572692</v>
      </c>
      <c r="R245" s="19">
        <f t="shared" si="20"/>
        <v>2.4824273140468587</v>
      </c>
      <c r="S245" s="19">
        <f t="shared" si="21"/>
        <v>0</v>
      </c>
      <c r="T245" s="19">
        <f t="shared" si="22"/>
        <v>-1.278799874195359</v>
      </c>
      <c r="U245" s="19">
        <f t="shared" si="23"/>
        <v>0</v>
      </c>
      <c r="V245" s="19">
        <f t="shared" si="24"/>
        <v>0</v>
      </c>
    </row>
    <row r="246" spans="1:22" x14ac:dyDescent="0.25">
      <c r="A246" s="26">
        <f>Wellpath!E246</f>
        <v>0</v>
      </c>
      <c r="B246" s="22">
        <v>0</v>
      </c>
      <c r="C246" s="22">
        <v>0</v>
      </c>
      <c r="D246" s="22">
        <f>COS(Wellpath!$O246) / (Bfield * COS(Dip))</f>
        <v>4.7931219674804699E-5</v>
      </c>
      <c r="E246" s="20">
        <f>Model!$W$15*((drdp!B246+drdp!K246)*'MBXY-TI2S'!$B246+(drdp!E246+drdp!N246)*'MBXY-TI2S'!$C246+(drdp!H246+drdp!Q246)*'MBXY-TI2S'!$D246)</f>
        <v>0</v>
      </c>
      <c r="F246" s="20">
        <f>Model!$W$15*((drdp!C246+drdp!L246)*'MBXY-TI2S'!$B246+(drdp!F246+drdp!O246)*'MBXY-TI2S'!$C246+(drdp!I246+drdp!R246)*'MBXY-TI2S'!$D246)</f>
        <v>0</v>
      </c>
      <c r="G246" s="20">
        <f>Model!$W$15*((drdp!D246+drdp!M246)*'MBXY-TI2S'!$B246+(drdp!G246+drdp!P246)*'MBXY-TI2S'!$C246+(drdp!J246+drdp!S246)*'MBXY-TI2S'!$D246)</f>
        <v>0</v>
      </c>
      <c r="H246" s="18">
        <f>Model!$W$15*((drdp!B246)*'MBXY-TI2S'!$B246+(drdp!E246)*'MBXY-TI2S'!$C246+(drdp!H246)*'MBXY-TI2S'!$D246)</f>
        <v>0</v>
      </c>
      <c r="I246" s="18">
        <f>Model!$W$15*((drdp!C246)*'MBXY-TI2S'!$B246+(drdp!F246)*'MBXY-TI2S'!$C246+(drdp!I246)*'MBXY-TI2S'!$D246)</f>
        <v>0</v>
      </c>
      <c r="J246" s="18">
        <f>Model!$W$15*((drdp!D246)*'MBXY-TI2S'!$B246+(drdp!G246)*'MBXY-TI2S'!$C246+(drdp!J246)*'MBXY-TI2S'!$D246)</f>
        <v>0</v>
      </c>
      <c r="K246" s="21">
        <f>SUM(E$3:E245)+H246</f>
        <v>0.81164162987474153</v>
      </c>
      <c r="L246" s="21">
        <f>SUM(F$3:F245)+I246</f>
        <v>-1.5755720593000051</v>
      </c>
      <c r="M246" s="21">
        <f>SUM(G$3:G245)+J246</f>
        <v>0</v>
      </c>
      <c r="N246" s="21"/>
      <c r="O246" s="21"/>
      <c r="P246" s="21"/>
      <c r="Q246" s="19">
        <f t="shared" si="19"/>
        <v>0.65876213534572692</v>
      </c>
      <c r="R246" s="19">
        <f t="shared" si="20"/>
        <v>2.4824273140468587</v>
      </c>
      <c r="S246" s="19">
        <f t="shared" si="21"/>
        <v>0</v>
      </c>
      <c r="T246" s="19">
        <f t="shared" si="22"/>
        <v>-1.278799874195359</v>
      </c>
      <c r="U246" s="19">
        <f t="shared" si="23"/>
        <v>0</v>
      </c>
      <c r="V246" s="19">
        <f t="shared" si="24"/>
        <v>0</v>
      </c>
    </row>
    <row r="247" spans="1:22" x14ac:dyDescent="0.25">
      <c r="A247" s="26">
        <f>Wellpath!E247</f>
        <v>0</v>
      </c>
      <c r="B247" s="22">
        <v>0</v>
      </c>
      <c r="C247" s="22">
        <v>0</v>
      </c>
      <c r="D247" s="22">
        <f>COS(Wellpath!$O247) / (Bfield * COS(Dip))</f>
        <v>4.7931219674804699E-5</v>
      </c>
      <c r="E247" s="20">
        <f>Model!$W$15*((drdp!B247+drdp!K247)*'MBXY-TI2S'!$B247+(drdp!E247+drdp!N247)*'MBXY-TI2S'!$C247+(drdp!H247+drdp!Q247)*'MBXY-TI2S'!$D247)</f>
        <v>0</v>
      </c>
      <c r="F247" s="20">
        <f>Model!$W$15*((drdp!C247+drdp!L247)*'MBXY-TI2S'!$B247+(drdp!F247+drdp!O247)*'MBXY-TI2S'!$C247+(drdp!I247+drdp!R247)*'MBXY-TI2S'!$D247)</f>
        <v>0</v>
      </c>
      <c r="G247" s="20">
        <f>Model!$W$15*((drdp!D247+drdp!M247)*'MBXY-TI2S'!$B247+(drdp!G247+drdp!P247)*'MBXY-TI2S'!$C247+(drdp!J247+drdp!S247)*'MBXY-TI2S'!$D247)</f>
        <v>0</v>
      </c>
      <c r="H247" s="18">
        <f>Model!$W$15*((drdp!B247)*'MBXY-TI2S'!$B247+(drdp!E247)*'MBXY-TI2S'!$C247+(drdp!H247)*'MBXY-TI2S'!$D247)</f>
        <v>0</v>
      </c>
      <c r="I247" s="18">
        <f>Model!$W$15*((drdp!C247)*'MBXY-TI2S'!$B247+(drdp!F247)*'MBXY-TI2S'!$C247+(drdp!I247)*'MBXY-TI2S'!$D247)</f>
        <v>0</v>
      </c>
      <c r="J247" s="18">
        <f>Model!$W$15*((drdp!D247)*'MBXY-TI2S'!$B247+(drdp!G247)*'MBXY-TI2S'!$C247+(drdp!J247)*'MBXY-TI2S'!$D247)</f>
        <v>0</v>
      </c>
      <c r="K247" s="21">
        <f>SUM(E$3:E246)+H247</f>
        <v>0.81164162987474153</v>
      </c>
      <c r="L247" s="21">
        <f>SUM(F$3:F246)+I247</f>
        <v>-1.5755720593000051</v>
      </c>
      <c r="M247" s="21">
        <f>SUM(G$3:G246)+J247</f>
        <v>0</v>
      </c>
      <c r="N247" s="21"/>
      <c r="O247" s="21"/>
      <c r="P247" s="21"/>
      <c r="Q247" s="19">
        <f t="shared" si="19"/>
        <v>0.65876213534572692</v>
      </c>
      <c r="R247" s="19">
        <f t="shared" si="20"/>
        <v>2.4824273140468587</v>
      </c>
      <c r="S247" s="19">
        <f t="shared" si="21"/>
        <v>0</v>
      </c>
      <c r="T247" s="19">
        <f t="shared" si="22"/>
        <v>-1.278799874195359</v>
      </c>
      <c r="U247" s="19">
        <f t="shared" si="23"/>
        <v>0</v>
      </c>
      <c r="V247" s="19">
        <f t="shared" si="24"/>
        <v>0</v>
      </c>
    </row>
    <row r="248" spans="1:22" x14ac:dyDescent="0.25">
      <c r="A248" s="26">
        <f>Wellpath!E248</f>
        <v>0</v>
      </c>
      <c r="B248" s="22">
        <v>0</v>
      </c>
      <c r="C248" s="22">
        <v>0</v>
      </c>
      <c r="D248" s="22">
        <f>COS(Wellpath!$O248) / (Bfield * COS(Dip))</f>
        <v>4.7931219674804699E-5</v>
      </c>
      <c r="E248" s="20">
        <f>Model!$W$15*((drdp!B248+drdp!K248)*'MBXY-TI2S'!$B248+(drdp!E248+drdp!N248)*'MBXY-TI2S'!$C248+(drdp!H248+drdp!Q248)*'MBXY-TI2S'!$D248)</f>
        <v>0</v>
      </c>
      <c r="F248" s="20">
        <f>Model!$W$15*((drdp!C248+drdp!L248)*'MBXY-TI2S'!$B248+(drdp!F248+drdp!O248)*'MBXY-TI2S'!$C248+(drdp!I248+drdp!R248)*'MBXY-TI2S'!$D248)</f>
        <v>0</v>
      </c>
      <c r="G248" s="20">
        <f>Model!$W$15*((drdp!D248+drdp!M248)*'MBXY-TI2S'!$B248+(drdp!G248+drdp!P248)*'MBXY-TI2S'!$C248+(drdp!J248+drdp!S248)*'MBXY-TI2S'!$D248)</f>
        <v>0</v>
      </c>
      <c r="H248" s="18">
        <f>Model!$W$15*((drdp!B248)*'MBXY-TI2S'!$B248+(drdp!E248)*'MBXY-TI2S'!$C248+(drdp!H248)*'MBXY-TI2S'!$D248)</f>
        <v>0</v>
      </c>
      <c r="I248" s="18">
        <f>Model!$W$15*((drdp!C248)*'MBXY-TI2S'!$B248+(drdp!F248)*'MBXY-TI2S'!$C248+(drdp!I248)*'MBXY-TI2S'!$D248)</f>
        <v>0</v>
      </c>
      <c r="J248" s="18">
        <f>Model!$W$15*((drdp!D248)*'MBXY-TI2S'!$B248+(drdp!G248)*'MBXY-TI2S'!$C248+(drdp!J248)*'MBXY-TI2S'!$D248)</f>
        <v>0</v>
      </c>
      <c r="K248" s="21">
        <f>SUM(E$3:E247)+H248</f>
        <v>0.81164162987474153</v>
      </c>
      <c r="L248" s="21">
        <f>SUM(F$3:F247)+I248</f>
        <v>-1.5755720593000051</v>
      </c>
      <c r="M248" s="21">
        <f>SUM(G$3:G247)+J248</f>
        <v>0</v>
      </c>
      <c r="N248" s="21"/>
      <c r="O248" s="21"/>
      <c r="P248" s="21"/>
      <c r="Q248" s="19">
        <f t="shared" si="19"/>
        <v>0.65876213534572692</v>
      </c>
      <c r="R248" s="19">
        <f t="shared" si="20"/>
        <v>2.4824273140468587</v>
      </c>
      <c r="S248" s="19">
        <f t="shared" si="21"/>
        <v>0</v>
      </c>
      <c r="T248" s="19">
        <f t="shared" si="22"/>
        <v>-1.278799874195359</v>
      </c>
      <c r="U248" s="19">
        <f t="shared" si="23"/>
        <v>0</v>
      </c>
      <c r="V248" s="19">
        <f t="shared" si="24"/>
        <v>0</v>
      </c>
    </row>
    <row r="249" spans="1:22" x14ac:dyDescent="0.25">
      <c r="A249" s="26">
        <f>Wellpath!E249</f>
        <v>0</v>
      </c>
      <c r="B249" s="22">
        <v>0</v>
      </c>
      <c r="C249" s="22">
        <v>0</v>
      </c>
      <c r="D249" s="22">
        <f>COS(Wellpath!$O249) / (Bfield * COS(Dip))</f>
        <v>4.7931219674804699E-5</v>
      </c>
      <c r="E249" s="20">
        <f>Model!$W$15*((drdp!B249+drdp!K249)*'MBXY-TI2S'!$B249+(drdp!E249+drdp!N249)*'MBXY-TI2S'!$C249+(drdp!H249+drdp!Q249)*'MBXY-TI2S'!$D249)</f>
        <v>0</v>
      </c>
      <c r="F249" s="20">
        <f>Model!$W$15*((drdp!C249+drdp!L249)*'MBXY-TI2S'!$B249+(drdp!F249+drdp!O249)*'MBXY-TI2S'!$C249+(drdp!I249+drdp!R249)*'MBXY-TI2S'!$D249)</f>
        <v>0</v>
      </c>
      <c r="G249" s="20">
        <f>Model!$W$15*((drdp!D249+drdp!M249)*'MBXY-TI2S'!$B249+(drdp!G249+drdp!P249)*'MBXY-TI2S'!$C249+(drdp!J249+drdp!S249)*'MBXY-TI2S'!$D249)</f>
        <v>0</v>
      </c>
      <c r="H249" s="18">
        <f>Model!$W$15*((drdp!B249)*'MBXY-TI2S'!$B249+(drdp!E249)*'MBXY-TI2S'!$C249+(drdp!H249)*'MBXY-TI2S'!$D249)</f>
        <v>0</v>
      </c>
      <c r="I249" s="18">
        <f>Model!$W$15*((drdp!C249)*'MBXY-TI2S'!$B249+(drdp!F249)*'MBXY-TI2S'!$C249+(drdp!I249)*'MBXY-TI2S'!$D249)</f>
        <v>0</v>
      </c>
      <c r="J249" s="18">
        <f>Model!$W$15*((drdp!D249)*'MBXY-TI2S'!$B249+(drdp!G249)*'MBXY-TI2S'!$C249+(drdp!J249)*'MBXY-TI2S'!$D249)</f>
        <v>0</v>
      </c>
      <c r="K249" s="21">
        <f>SUM(E$3:E248)+H249</f>
        <v>0.81164162987474153</v>
      </c>
      <c r="L249" s="21">
        <f>SUM(F$3:F248)+I249</f>
        <v>-1.5755720593000051</v>
      </c>
      <c r="M249" s="21">
        <f>SUM(G$3:G248)+J249</f>
        <v>0</v>
      </c>
      <c r="N249" s="21"/>
      <c r="O249" s="21"/>
      <c r="P249" s="21"/>
      <c r="Q249" s="19">
        <f t="shared" si="19"/>
        <v>0.65876213534572692</v>
      </c>
      <c r="R249" s="19">
        <f t="shared" si="20"/>
        <v>2.4824273140468587</v>
      </c>
      <c r="S249" s="19">
        <f t="shared" si="21"/>
        <v>0</v>
      </c>
      <c r="T249" s="19">
        <f t="shared" si="22"/>
        <v>-1.278799874195359</v>
      </c>
      <c r="U249" s="19">
        <f t="shared" si="23"/>
        <v>0</v>
      </c>
      <c r="V249" s="19">
        <f t="shared" si="24"/>
        <v>0</v>
      </c>
    </row>
    <row r="250" spans="1:22" x14ac:dyDescent="0.25">
      <c r="A250" s="26">
        <f>Wellpath!E250</f>
        <v>0</v>
      </c>
      <c r="B250" s="22">
        <v>0</v>
      </c>
      <c r="C250" s="22">
        <v>0</v>
      </c>
      <c r="D250" s="22">
        <f>COS(Wellpath!$O250) / (Bfield * COS(Dip))</f>
        <v>4.7931219674804699E-5</v>
      </c>
      <c r="E250" s="20">
        <f>Model!$W$15*((drdp!B250+drdp!K250)*'MBXY-TI2S'!$B250+(drdp!E250+drdp!N250)*'MBXY-TI2S'!$C250+(drdp!H250+drdp!Q250)*'MBXY-TI2S'!$D250)</f>
        <v>0</v>
      </c>
      <c r="F250" s="20">
        <f>Model!$W$15*((drdp!C250+drdp!L250)*'MBXY-TI2S'!$B250+(drdp!F250+drdp!O250)*'MBXY-TI2S'!$C250+(drdp!I250+drdp!R250)*'MBXY-TI2S'!$D250)</f>
        <v>0</v>
      </c>
      <c r="G250" s="20">
        <f>Model!$W$15*((drdp!D250+drdp!M250)*'MBXY-TI2S'!$B250+(drdp!G250+drdp!P250)*'MBXY-TI2S'!$C250+(drdp!J250+drdp!S250)*'MBXY-TI2S'!$D250)</f>
        <v>0</v>
      </c>
      <c r="H250" s="18">
        <f>Model!$W$15*((drdp!B250)*'MBXY-TI2S'!$B250+(drdp!E250)*'MBXY-TI2S'!$C250+(drdp!H250)*'MBXY-TI2S'!$D250)</f>
        <v>0</v>
      </c>
      <c r="I250" s="18">
        <f>Model!$W$15*((drdp!C250)*'MBXY-TI2S'!$B250+(drdp!F250)*'MBXY-TI2S'!$C250+(drdp!I250)*'MBXY-TI2S'!$D250)</f>
        <v>0</v>
      </c>
      <c r="J250" s="18">
        <f>Model!$W$15*((drdp!D250)*'MBXY-TI2S'!$B250+(drdp!G250)*'MBXY-TI2S'!$C250+(drdp!J250)*'MBXY-TI2S'!$D250)</f>
        <v>0</v>
      </c>
      <c r="K250" s="21">
        <f>SUM(E$3:E249)+H250</f>
        <v>0.81164162987474153</v>
      </c>
      <c r="L250" s="21">
        <f>SUM(F$3:F249)+I250</f>
        <v>-1.5755720593000051</v>
      </c>
      <c r="M250" s="21">
        <f>SUM(G$3:G249)+J250</f>
        <v>0</v>
      </c>
      <c r="N250" s="21"/>
      <c r="O250" s="21"/>
      <c r="P250" s="21"/>
      <c r="Q250" s="19">
        <f t="shared" si="19"/>
        <v>0.65876213534572692</v>
      </c>
      <c r="R250" s="19">
        <f t="shared" si="20"/>
        <v>2.4824273140468587</v>
      </c>
      <c r="S250" s="19">
        <f t="shared" si="21"/>
        <v>0</v>
      </c>
      <c r="T250" s="19">
        <f t="shared" si="22"/>
        <v>-1.278799874195359</v>
      </c>
      <c r="U250" s="19">
        <f t="shared" si="23"/>
        <v>0</v>
      </c>
      <c r="V250" s="19">
        <f t="shared" si="24"/>
        <v>0</v>
      </c>
    </row>
    <row r="251" spans="1:22" x14ac:dyDescent="0.25">
      <c r="A251" s="26">
        <f>Wellpath!E251</f>
        <v>0</v>
      </c>
      <c r="B251" s="22">
        <v>0</v>
      </c>
      <c r="C251" s="22">
        <v>0</v>
      </c>
      <c r="D251" s="22">
        <f>COS(Wellpath!$O251) / (Bfield * COS(Dip))</f>
        <v>4.7931219674804699E-5</v>
      </c>
      <c r="E251" s="20">
        <f>Model!$W$15*((drdp!B251+drdp!K251)*'MBXY-TI2S'!$B251+(drdp!E251+drdp!N251)*'MBXY-TI2S'!$C251+(drdp!H251+drdp!Q251)*'MBXY-TI2S'!$D251)</f>
        <v>0</v>
      </c>
      <c r="F251" s="20">
        <f>Model!$W$15*((drdp!C251+drdp!L251)*'MBXY-TI2S'!$B251+(drdp!F251+drdp!O251)*'MBXY-TI2S'!$C251+(drdp!I251+drdp!R251)*'MBXY-TI2S'!$D251)</f>
        <v>0</v>
      </c>
      <c r="G251" s="20">
        <f>Model!$W$15*((drdp!D251+drdp!M251)*'MBXY-TI2S'!$B251+(drdp!G251+drdp!P251)*'MBXY-TI2S'!$C251+(drdp!J251+drdp!S251)*'MBXY-TI2S'!$D251)</f>
        <v>0</v>
      </c>
      <c r="H251" s="18">
        <f>Model!$W$15*((drdp!B251)*'MBXY-TI2S'!$B251+(drdp!E251)*'MBXY-TI2S'!$C251+(drdp!H251)*'MBXY-TI2S'!$D251)</f>
        <v>0</v>
      </c>
      <c r="I251" s="18">
        <f>Model!$W$15*((drdp!C251)*'MBXY-TI2S'!$B251+(drdp!F251)*'MBXY-TI2S'!$C251+(drdp!I251)*'MBXY-TI2S'!$D251)</f>
        <v>0</v>
      </c>
      <c r="J251" s="18">
        <f>Model!$W$15*((drdp!D251)*'MBXY-TI2S'!$B251+(drdp!G251)*'MBXY-TI2S'!$C251+(drdp!J251)*'MBXY-TI2S'!$D251)</f>
        <v>0</v>
      </c>
      <c r="K251" s="21">
        <f>SUM(E$3:E250)+H251</f>
        <v>0.81164162987474153</v>
      </c>
      <c r="L251" s="21">
        <f>SUM(F$3:F250)+I251</f>
        <v>-1.5755720593000051</v>
      </c>
      <c r="M251" s="21">
        <f>SUM(G$3:G250)+J251</f>
        <v>0</v>
      </c>
      <c r="N251" s="21"/>
      <c r="O251" s="21"/>
      <c r="P251" s="21"/>
      <c r="Q251" s="19">
        <f t="shared" si="19"/>
        <v>0.65876213534572692</v>
      </c>
      <c r="R251" s="19">
        <f t="shared" si="20"/>
        <v>2.4824273140468587</v>
      </c>
      <c r="S251" s="19">
        <f t="shared" si="21"/>
        <v>0</v>
      </c>
      <c r="T251" s="19">
        <f t="shared" si="22"/>
        <v>-1.278799874195359</v>
      </c>
      <c r="U251" s="19">
        <f t="shared" si="23"/>
        <v>0</v>
      </c>
      <c r="V251" s="19">
        <f t="shared" si="24"/>
        <v>0</v>
      </c>
    </row>
    <row r="252" spans="1:22" x14ac:dyDescent="0.25">
      <c r="A252" s="26">
        <f>Wellpath!E252</f>
        <v>0</v>
      </c>
      <c r="B252" s="22">
        <v>0</v>
      </c>
      <c r="C252" s="22">
        <v>0</v>
      </c>
      <c r="D252" s="22">
        <f>COS(Wellpath!$O252) / (Bfield * COS(Dip))</f>
        <v>4.7931219674804699E-5</v>
      </c>
      <c r="E252" s="20">
        <f>Model!$W$15*((drdp!B252+drdp!K252)*'MBXY-TI2S'!$B252+(drdp!E252+drdp!N252)*'MBXY-TI2S'!$C252+(drdp!H252+drdp!Q252)*'MBXY-TI2S'!$D252)</f>
        <v>0</v>
      </c>
      <c r="F252" s="20">
        <f>Model!$W$15*((drdp!C252+drdp!L252)*'MBXY-TI2S'!$B252+(drdp!F252+drdp!O252)*'MBXY-TI2S'!$C252+(drdp!I252+drdp!R252)*'MBXY-TI2S'!$D252)</f>
        <v>0</v>
      </c>
      <c r="G252" s="20">
        <f>Model!$W$15*((drdp!D252+drdp!M252)*'MBXY-TI2S'!$B252+(drdp!G252+drdp!P252)*'MBXY-TI2S'!$C252+(drdp!J252+drdp!S252)*'MBXY-TI2S'!$D252)</f>
        <v>0</v>
      </c>
      <c r="H252" s="18">
        <f>Model!$W$15*((drdp!B252)*'MBXY-TI2S'!$B252+(drdp!E252)*'MBXY-TI2S'!$C252+(drdp!H252)*'MBXY-TI2S'!$D252)</f>
        <v>0</v>
      </c>
      <c r="I252" s="18">
        <f>Model!$W$15*((drdp!C252)*'MBXY-TI2S'!$B252+(drdp!F252)*'MBXY-TI2S'!$C252+(drdp!I252)*'MBXY-TI2S'!$D252)</f>
        <v>0</v>
      </c>
      <c r="J252" s="18">
        <f>Model!$W$15*((drdp!D252)*'MBXY-TI2S'!$B252+(drdp!G252)*'MBXY-TI2S'!$C252+(drdp!J252)*'MBXY-TI2S'!$D252)</f>
        <v>0</v>
      </c>
      <c r="K252" s="21">
        <f>SUM(E$3:E251)+H252</f>
        <v>0.81164162987474153</v>
      </c>
      <c r="L252" s="21">
        <f>SUM(F$3:F251)+I252</f>
        <v>-1.5755720593000051</v>
      </c>
      <c r="M252" s="21">
        <f>SUM(G$3:G251)+J252</f>
        <v>0</v>
      </c>
      <c r="N252" s="21"/>
      <c r="O252" s="21"/>
      <c r="P252" s="21"/>
      <c r="Q252" s="19">
        <f t="shared" si="19"/>
        <v>0.65876213534572692</v>
      </c>
      <c r="R252" s="19">
        <f t="shared" si="20"/>
        <v>2.4824273140468587</v>
      </c>
      <c r="S252" s="19">
        <f t="shared" si="21"/>
        <v>0</v>
      </c>
      <c r="T252" s="19">
        <f t="shared" si="22"/>
        <v>-1.278799874195359</v>
      </c>
      <c r="U252" s="19">
        <f t="shared" si="23"/>
        <v>0</v>
      </c>
      <c r="V252" s="19">
        <f t="shared" si="24"/>
        <v>0</v>
      </c>
    </row>
    <row r="253" spans="1:22" x14ac:dyDescent="0.25">
      <c r="A253" s="26">
        <f>Wellpath!E253</f>
        <v>0</v>
      </c>
      <c r="B253" s="22">
        <v>0</v>
      </c>
      <c r="C253" s="22">
        <v>0</v>
      </c>
      <c r="D253" s="22">
        <f>COS(Wellpath!$O253) / (Bfield * COS(Dip))</f>
        <v>4.7931219674804699E-5</v>
      </c>
      <c r="E253" s="20">
        <f>Model!$W$15*((drdp!B253+drdp!K253)*'MBXY-TI2S'!$B253+(drdp!E253+drdp!N253)*'MBXY-TI2S'!$C253+(drdp!H253+drdp!Q253)*'MBXY-TI2S'!$D253)</f>
        <v>0</v>
      </c>
      <c r="F253" s="20">
        <f>Model!$W$15*((drdp!C253+drdp!L253)*'MBXY-TI2S'!$B253+(drdp!F253+drdp!O253)*'MBXY-TI2S'!$C253+(drdp!I253+drdp!R253)*'MBXY-TI2S'!$D253)</f>
        <v>0</v>
      </c>
      <c r="G253" s="20">
        <f>Model!$W$15*((drdp!D253+drdp!M253)*'MBXY-TI2S'!$B253+(drdp!G253+drdp!P253)*'MBXY-TI2S'!$C253+(drdp!J253+drdp!S253)*'MBXY-TI2S'!$D253)</f>
        <v>0</v>
      </c>
      <c r="H253" s="18">
        <f>Model!$W$15*((drdp!B253)*'MBXY-TI2S'!$B253+(drdp!E253)*'MBXY-TI2S'!$C253+(drdp!H253)*'MBXY-TI2S'!$D253)</f>
        <v>0</v>
      </c>
      <c r="I253" s="18">
        <f>Model!$W$15*((drdp!C253)*'MBXY-TI2S'!$B253+(drdp!F253)*'MBXY-TI2S'!$C253+(drdp!I253)*'MBXY-TI2S'!$D253)</f>
        <v>0</v>
      </c>
      <c r="J253" s="18">
        <f>Model!$W$15*((drdp!D253)*'MBXY-TI2S'!$B253+(drdp!G253)*'MBXY-TI2S'!$C253+(drdp!J253)*'MBXY-TI2S'!$D253)</f>
        <v>0</v>
      </c>
      <c r="K253" s="21">
        <f>SUM(E$3:E252)+H253</f>
        <v>0.81164162987474153</v>
      </c>
      <c r="L253" s="21">
        <f>SUM(F$3:F252)+I253</f>
        <v>-1.5755720593000051</v>
      </c>
      <c r="M253" s="21">
        <f>SUM(G$3:G252)+J253</f>
        <v>0</v>
      </c>
      <c r="N253" s="21"/>
      <c r="O253" s="21"/>
      <c r="P253" s="21"/>
      <c r="Q253" s="19">
        <f t="shared" si="19"/>
        <v>0.65876213534572692</v>
      </c>
      <c r="R253" s="19">
        <f t="shared" si="20"/>
        <v>2.4824273140468587</v>
      </c>
      <c r="S253" s="19">
        <f t="shared" si="21"/>
        <v>0</v>
      </c>
      <c r="T253" s="19">
        <f t="shared" si="22"/>
        <v>-1.278799874195359</v>
      </c>
      <c r="U253" s="19">
        <f t="shared" si="23"/>
        <v>0</v>
      </c>
      <c r="V253" s="19">
        <f t="shared" si="24"/>
        <v>0</v>
      </c>
    </row>
    <row r="254" spans="1:22" x14ac:dyDescent="0.25">
      <c r="A254" s="26">
        <f>Wellpath!E254</f>
        <v>0</v>
      </c>
      <c r="B254" s="22">
        <v>0</v>
      </c>
      <c r="C254" s="22">
        <v>0</v>
      </c>
      <c r="D254" s="22">
        <f>COS(Wellpath!$O254) / (Bfield * COS(Dip))</f>
        <v>4.7931219674804699E-5</v>
      </c>
      <c r="E254" s="20">
        <f>Model!$W$15*((drdp!B254+drdp!K254)*'MBXY-TI2S'!$B254+(drdp!E254+drdp!N254)*'MBXY-TI2S'!$C254+(drdp!H254+drdp!Q254)*'MBXY-TI2S'!$D254)</f>
        <v>0</v>
      </c>
      <c r="F254" s="20">
        <f>Model!$W$15*((drdp!C254+drdp!L254)*'MBXY-TI2S'!$B254+(drdp!F254+drdp!O254)*'MBXY-TI2S'!$C254+(drdp!I254+drdp!R254)*'MBXY-TI2S'!$D254)</f>
        <v>0</v>
      </c>
      <c r="G254" s="20">
        <f>Model!$W$15*((drdp!D254+drdp!M254)*'MBXY-TI2S'!$B254+(drdp!G254+drdp!P254)*'MBXY-TI2S'!$C254+(drdp!J254+drdp!S254)*'MBXY-TI2S'!$D254)</f>
        <v>0</v>
      </c>
      <c r="H254" s="18">
        <f>Model!$W$15*((drdp!B254)*'MBXY-TI2S'!$B254+(drdp!E254)*'MBXY-TI2S'!$C254+(drdp!H254)*'MBXY-TI2S'!$D254)</f>
        <v>0</v>
      </c>
      <c r="I254" s="18">
        <f>Model!$W$15*((drdp!C254)*'MBXY-TI2S'!$B254+(drdp!F254)*'MBXY-TI2S'!$C254+(drdp!I254)*'MBXY-TI2S'!$D254)</f>
        <v>0</v>
      </c>
      <c r="J254" s="18">
        <f>Model!$W$15*((drdp!D254)*'MBXY-TI2S'!$B254+(drdp!G254)*'MBXY-TI2S'!$C254+(drdp!J254)*'MBXY-TI2S'!$D254)</f>
        <v>0</v>
      </c>
      <c r="K254" s="21">
        <f>SUM(E$3:E253)+H254</f>
        <v>0.81164162987474153</v>
      </c>
      <c r="L254" s="21">
        <f>SUM(F$3:F253)+I254</f>
        <v>-1.5755720593000051</v>
      </c>
      <c r="M254" s="21">
        <f>SUM(G$3:G253)+J254</f>
        <v>0</v>
      </c>
      <c r="N254" s="21"/>
      <c r="O254" s="21"/>
      <c r="P254" s="21"/>
      <c r="Q254" s="19">
        <f t="shared" si="19"/>
        <v>0.65876213534572692</v>
      </c>
      <c r="R254" s="19">
        <f t="shared" si="20"/>
        <v>2.4824273140468587</v>
      </c>
      <c r="S254" s="19">
        <f t="shared" si="21"/>
        <v>0</v>
      </c>
      <c r="T254" s="19">
        <f t="shared" si="22"/>
        <v>-1.278799874195359</v>
      </c>
      <c r="U254" s="19">
        <f t="shared" si="23"/>
        <v>0</v>
      </c>
      <c r="V254" s="19">
        <f t="shared" si="24"/>
        <v>0</v>
      </c>
    </row>
    <row r="255" spans="1:22" x14ac:dyDescent="0.25">
      <c r="A255" s="26">
        <f>Wellpath!E255</f>
        <v>0</v>
      </c>
      <c r="B255" s="22">
        <v>0</v>
      </c>
      <c r="C255" s="22">
        <v>0</v>
      </c>
      <c r="D255" s="22">
        <f>COS(Wellpath!$O255) / (Bfield * COS(Dip))</f>
        <v>4.7931219674804699E-5</v>
      </c>
      <c r="E255" s="20">
        <f>Model!$W$15*((drdp!B255+drdp!K255)*'MBXY-TI2S'!$B255+(drdp!E255+drdp!N255)*'MBXY-TI2S'!$C255+(drdp!H255+drdp!Q255)*'MBXY-TI2S'!$D255)</f>
        <v>0</v>
      </c>
      <c r="F255" s="20">
        <f>Model!$W$15*((drdp!C255+drdp!L255)*'MBXY-TI2S'!$B255+(drdp!F255+drdp!O255)*'MBXY-TI2S'!$C255+(drdp!I255+drdp!R255)*'MBXY-TI2S'!$D255)</f>
        <v>0</v>
      </c>
      <c r="G255" s="20">
        <f>Model!$W$15*((drdp!D255+drdp!M255)*'MBXY-TI2S'!$B255+(drdp!G255+drdp!P255)*'MBXY-TI2S'!$C255+(drdp!J255+drdp!S255)*'MBXY-TI2S'!$D255)</f>
        <v>0</v>
      </c>
      <c r="H255" s="18">
        <f>Model!$W$15*((drdp!B255)*'MBXY-TI2S'!$B255+(drdp!E255)*'MBXY-TI2S'!$C255+(drdp!H255)*'MBXY-TI2S'!$D255)</f>
        <v>0</v>
      </c>
      <c r="I255" s="18">
        <f>Model!$W$15*((drdp!C255)*'MBXY-TI2S'!$B255+(drdp!F255)*'MBXY-TI2S'!$C255+(drdp!I255)*'MBXY-TI2S'!$D255)</f>
        <v>0</v>
      </c>
      <c r="J255" s="18">
        <f>Model!$W$15*((drdp!D255)*'MBXY-TI2S'!$B255+(drdp!G255)*'MBXY-TI2S'!$C255+(drdp!J255)*'MBXY-TI2S'!$D255)</f>
        <v>0</v>
      </c>
      <c r="K255" s="21">
        <f>SUM(E$3:E254)+H255</f>
        <v>0.81164162987474153</v>
      </c>
      <c r="L255" s="21">
        <f>SUM(F$3:F254)+I255</f>
        <v>-1.5755720593000051</v>
      </c>
      <c r="M255" s="21">
        <f>SUM(G$3:G254)+J255</f>
        <v>0</v>
      </c>
      <c r="N255" s="21"/>
      <c r="O255" s="21"/>
      <c r="P255" s="21"/>
      <c r="Q255" s="19">
        <f t="shared" si="19"/>
        <v>0.65876213534572692</v>
      </c>
      <c r="R255" s="19">
        <f t="shared" si="20"/>
        <v>2.4824273140468587</v>
      </c>
      <c r="S255" s="19">
        <f t="shared" si="21"/>
        <v>0</v>
      </c>
      <c r="T255" s="19">
        <f t="shared" si="22"/>
        <v>-1.278799874195359</v>
      </c>
      <c r="U255" s="19">
        <f t="shared" si="23"/>
        <v>0</v>
      </c>
      <c r="V255" s="19">
        <f t="shared" si="24"/>
        <v>0</v>
      </c>
    </row>
    <row r="256" spans="1:22" x14ac:dyDescent="0.25">
      <c r="A256" s="26">
        <f>Wellpath!E256</f>
        <v>0</v>
      </c>
      <c r="B256" s="22">
        <v>0</v>
      </c>
      <c r="C256" s="22">
        <v>0</v>
      </c>
      <c r="D256" s="22">
        <f>COS(Wellpath!$O256) / (Bfield * COS(Dip))</f>
        <v>4.7931219674804699E-5</v>
      </c>
      <c r="E256" s="20">
        <f>Model!$W$15*((drdp!B256+drdp!K256)*'MBXY-TI2S'!$B256+(drdp!E256+drdp!N256)*'MBXY-TI2S'!$C256+(drdp!H256+drdp!Q256)*'MBXY-TI2S'!$D256)</f>
        <v>0</v>
      </c>
      <c r="F256" s="20">
        <f>Model!$W$15*((drdp!C256+drdp!L256)*'MBXY-TI2S'!$B256+(drdp!F256+drdp!O256)*'MBXY-TI2S'!$C256+(drdp!I256+drdp!R256)*'MBXY-TI2S'!$D256)</f>
        <v>0</v>
      </c>
      <c r="G256" s="20">
        <f>Model!$W$15*((drdp!D256+drdp!M256)*'MBXY-TI2S'!$B256+(drdp!G256+drdp!P256)*'MBXY-TI2S'!$C256+(drdp!J256+drdp!S256)*'MBXY-TI2S'!$D256)</f>
        <v>0</v>
      </c>
      <c r="H256" s="18">
        <f>Model!$W$15*((drdp!B256)*'MBXY-TI2S'!$B256+(drdp!E256)*'MBXY-TI2S'!$C256+(drdp!H256)*'MBXY-TI2S'!$D256)</f>
        <v>0</v>
      </c>
      <c r="I256" s="18">
        <f>Model!$W$15*((drdp!C256)*'MBXY-TI2S'!$B256+(drdp!F256)*'MBXY-TI2S'!$C256+(drdp!I256)*'MBXY-TI2S'!$D256)</f>
        <v>0</v>
      </c>
      <c r="J256" s="18">
        <f>Model!$W$15*((drdp!D256)*'MBXY-TI2S'!$B256+(drdp!G256)*'MBXY-TI2S'!$C256+(drdp!J256)*'MBXY-TI2S'!$D256)</f>
        <v>0</v>
      </c>
      <c r="K256" s="21">
        <f>SUM(E$3:E255)+H256</f>
        <v>0.81164162987474153</v>
      </c>
      <c r="L256" s="21">
        <f>SUM(F$3:F255)+I256</f>
        <v>-1.5755720593000051</v>
      </c>
      <c r="M256" s="21">
        <f>SUM(G$3:G255)+J256</f>
        <v>0</v>
      </c>
      <c r="N256" s="21"/>
      <c r="O256" s="21"/>
      <c r="P256" s="21"/>
      <c r="Q256" s="19">
        <f t="shared" si="19"/>
        <v>0.65876213534572692</v>
      </c>
      <c r="R256" s="19">
        <f t="shared" si="20"/>
        <v>2.4824273140468587</v>
      </c>
      <c r="S256" s="19">
        <f t="shared" si="21"/>
        <v>0</v>
      </c>
      <c r="T256" s="19">
        <f t="shared" si="22"/>
        <v>-1.278799874195359</v>
      </c>
      <c r="U256" s="19">
        <f t="shared" si="23"/>
        <v>0</v>
      </c>
      <c r="V256" s="19">
        <f t="shared" si="24"/>
        <v>0</v>
      </c>
    </row>
    <row r="257" spans="1:22" x14ac:dyDescent="0.25">
      <c r="A257" s="26">
        <f>Wellpath!E257</f>
        <v>0</v>
      </c>
      <c r="B257" s="22">
        <v>0</v>
      </c>
      <c r="C257" s="22">
        <v>0</v>
      </c>
      <c r="D257" s="22">
        <f>COS(Wellpath!$O257) / (Bfield * COS(Dip))</f>
        <v>4.7931219674804699E-5</v>
      </c>
      <c r="E257" s="20">
        <f>Model!$W$15*((drdp!B257+drdp!K257)*'MBXY-TI2S'!$B257+(drdp!E257+drdp!N257)*'MBXY-TI2S'!$C257+(drdp!H257+drdp!Q257)*'MBXY-TI2S'!$D257)</f>
        <v>0</v>
      </c>
      <c r="F257" s="20">
        <f>Model!$W$15*((drdp!C257+drdp!L257)*'MBXY-TI2S'!$B257+(drdp!F257+drdp!O257)*'MBXY-TI2S'!$C257+(drdp!I257+drdp!R257)*'MBXY-TI2S'!$D257)</f>
        <v>0</v>
      </c>
      <c r="G257" s="20">
        <f>Model!$W$15*((drdp!D257+drdp!M257)*'MBXY-TI2S'!$B257+(drdp!G257+drdp!P257)*'MBXY-TI2S'!$C257+(drdp!J257+drdp!S257)*'MBXY-TI2S'!$D257)</f>
        <v>0</v>
      </c>
      <c r="H257" s="18">
        <f>Model!$W$15*((drdp!B257)*'MBXY-TI2S'!$B257+(drdp!E257)*'MBXY-TI2S'!$C257+(drdp!H257)*'MBXY-TI2S'!$D257)</f>
        <v>0</v>
      </c>
      <c r="I257" s="18">
        <f>Model!$W$15*((drdp!C257)*'MBXY-TI2S'!$B257+(drdp!F257)*'MBXY-TI2S'!$C257+(drdp!I257)*'MBXY-TI2S'!$D257)</f>
        <v>0</v>
      </c>
      <c r="J257" s="18">
        <f>Model!$W$15*((drdp!D257)*'MBXY-TI2S'!$B257+(drdp!G257)*'MBXY-TI2S'!$C257+(drdp!J257)*'MBXY-TI2S'!$D257)</f>
        <v>0</v>
      </c>
      <c r="K257" s="21">
        <f>SUM(E$3:E256)+H257</f>
        <v>0.81164162987474153</v>
      </c>
      <c r="L257" s="21">
        <f>SUM(F$3:F256)+I257</f>
        <v>-1.5755720593000051</v>
      </c>
      <c r="M257" s="21">
        <f>SUM(G$3:G256)+J257</f>
        <v>0</v>
      </c>
      <c r="N257" s="21"/>
      <c r="O257" s="21"/>
      <c r="P257" s="21"/>
      <c r="Q257" s="19">
        <f t="shared" si="19"/>
        <v>0.65876213534572692</v>
      </c>
      <c r="R257" s="19">
        <f t="shared" si="20"/>
        <v>2.4824273140468587</v>
      </c>
      <c r="S257" s="19">
        <f t="shared" si="21"/>
        <v>0</v>
      </c>
      <c r="T257" s="19">
        <f t="shared" si="22"/>
        <v>-1.278799874195359</v>
      </c>
      <c r="U257" s="19">
        <f t="shared" si="23"/>
        <v>0</v>
      </c>
      <c r="V257" s="19">
        <f t="shared" si="24"/>
        <v>0</v>
      </c>
    </row>
    <row r="258" spans="1:22" x14ac:dyDescent="0.25">
      <c r="A258" s="26">
        <f>Wellpath!E258</f>
        <v>0</v>
      </c>
      <c r="B258" s="22">
        <v>0</v>
      </c>
      <c r="C258" s="22">
        <v>0</v>
      </c>
      <c r="D258" s="22">
        <f>COS(Wellpath!$O258) / (Bfield * COS(Dip))</f>
        <v>4.7931219674804699E-5</v>
      </c>
      <c r="E258" s="20">
        <f>Model!$W$15*((drdp!B258+drdp!K258)*'MBXY-TI2S'!$B258+(drdp!E258+drdp!N258)*'MBXY-TI2S'!$C258+(drdp!H258+drdp!Q258)*'MBXY-TI2S'!$D258)</f>
        <v>0</v>
      </c>
      <c r="F258" s="20">
        <f>Model!$W$15*((drdp!C258+drdp!L258)*'MBXY-TI2S'!$B258+(drdp!F258+drdp!O258)*'MBXY-TI2S'!$C258+(drdp!I258+drdp!R258)*'MBXY-TI2S'!$D258)</f>
        <v>0</v>
      </c>
      <c r="G258" s="20">
        <f>Model!$W$15*((drdp!D258+drdp!M258)*'MBXY-TI2S'!$B258+(drdp!G258+drdp!P258)*'MBXY-TI2S'!$C258+(drdp!J258+drdp!S258)*'MBXY-TI2S'!$D258)</f>
        <v>0</v>
      </c>
      <c r="H258" s="18">
        <f>Model!$W$15*((drdp!B258)*'MBXY-TI2S'!$B258+(drdp!E258)*'MBXY-TI2S'!$C258+(drdp!H258)*'MBXY-TI2S'!$D258)</f>
        <v>0</v>
      </c>
      <c r="I258" s="18">
        <f>Model!$W$15*((drdp!C258)*'MBXY-TI2S'!$B258+(drdp!F258)*'MBXY-TI2S'!$C258+(drdp!I258)*'MBXY-TI2S'!$D258)</f>
        <v>0</v>
      </c>
      <c r="J258" s="18">
        <f>Model!$W$15*((drdp!D258)*'MBXY-TI2S'!$B258+(drdp!G258)*'MBXY-TI2S'!$C258+(drdp!J258)*'MBXY-TI2S'!$D258)</f>
        <v>0</v>
      </c>
      <c r="K258" s="21">
        <f>SUM(E$3:E257)+H258</f>
        <v>0.81164162987474153</v>
      </c>
      <c r="L258" s="21">
        <f>SUM(F$3:F257)+I258</f>
        <v>-1.5755720593000051</v>
      </c>
      <c r="M258" s="21">
        <f>SUM(G$3:G257)+J258</f>
        <v>0</v>
      </c>
      <c r="N258" s="21"/>
      <c r="O258" s="21"/>
      <c r="P258" s="21"/>
      <c r="Q258" s="19">
        <f t="shared" si="19"/>
        <v>0.65876213534572692</v>
      </c>
      <c r="R258" s="19">
        <f t="shared" si="20"/>
        <v>2.4824273140468587</v>
      </c>
      <c r="S258" s="19">
        <f t="shared" si="21"/>
        <v>0</v>
      </c>
      <c r="T258" s="19">
        <f t="shared" si="22"/>
        <v>-1.278799874195359</v>
      </c>
      <c r="U258" s="19">
        <f t="shared" si="23"/>
        <v>0</v>
      </c>
      <c r="V258" s="19">
        <f t="shared" si="24"/>
        <v>0</v>
      </c>
    </row>
    <row r="259" spans="1:22" x14ac:dyDescent="0.25">
      <c r="A259" s="26">
        <f>Wellpath!E259</f>
        <v>0</v>
      </c>
      <c r="B259" s="22">
        <v>0</v>
      </c>
      <c r="C259" s="22">
        <v>0</v>
      </c>
      <c r="D259" s="22">
        <f>COS(Wellpath!$O259) / (Bfield * COS(Dip))</f>
        <v>4.7931219674804699E-5</v>
      </c>
      <c r="E259" s="20">
        <f>Model!$W$15*((drdp!B259+drdp!K259)*'MBXY-TI2S'!$B259+(drdp!E259+drdp!N259)*'MBXY-TI2S'!$C259+(drdp!H259+drdp!Q259)*'MBXY-TI2S'!$D259)</f>
        <v>0</v>
      </c>
      <c r="F259" s="20">
        <f>Model!$W$15*((drdp!C259+drdp!L259)*'MBXY-TI2S'!$B259+(drdp!F259+drdp!O259)*'MBXY-TI2S'!$C259+(drdp!I259+drdp!R259)*'MBXY-TI2S'!$D259)</f>
        <v>0</v>
      </c>
      <c r="G259" s="20">
        <f>Model!$W$15*((drdp!D259+drdp!M259)*'MBXY-TI2S'!$B259+(drdp!G259+drdp!P259)*'MBXY-TI2S'!$C259+(drdp!J259+drdp!S259)*'MBXY-TI2S'!$D259)</f>
        <v>0</v>
      </c>
      <c r="H259" s="18">
        <f>Model!$W$15*((drdp!B259)*'MBXY-TI2S'!$B259+(drdp!E259)*'MBXY-TI2S'!$C259+(drdp!H259)*'MBXY-TI2S'!$D259)</f>
        <v>0</v>
      </c>
      <c r="I259" s="18">
        <f>Model!$W$15*((drdp!C259)*'MBXY-TI2S'!$B259+(drdp!F259)*'MBXY-TI2S'!$C259+(drdp!I259)*'MBXY-TI2S'!$D259)</f>
        <v>0</v>
      </c>
      <c r="J259" s="18">
        <f>Model!$W$15*((drdp!D259)*'MBXY-TI2S'!$B259+(drdp!G259)*'MBXY-TI2S'!$C259+(drdp!J259)*'MBXY-TI2S'!$D259)</f>
        <v>0</v>
      </c>
      <c r="K259" s="21">
        <f>SUM(E$3:E258)+H259</f>
        <v>0.81164162987474153</v>
      </c>
      <c r="L259" s="21">
        <f>SUM(F$3:F258)+I259</f>
        <v>-1.5755720593000051</v>
      </c>
      <c r="M259" s="21">
        <f>SUM(G$3:G258)+J259</f>
        <v>0</v>
      </c>
      <c r="N259" s="21"/>
      <c r="O259" s="21"/>
      <c r="P259" s="21"/>
      <c r="Q259" s="19">
        <f t="shared" si="19"/>
        <v>0.65876213534572692</v>
      </c>
      <c r="R259" s="19">
        <f t="shared" si="20"/>
        <v>2.4824273140468587</v>
      </c>
      <c r="S259" s="19">
        <f t="shared" si="21"/>
        <v>0</v>
      </c>
      <c r="T259" s="19">
        <f t="shared" si="22"/>
        <v>-1.278799874195359</v>
      </c>
      <c r="U259" s="19">
        <f t="shared" si="23"/>
        <v>0</v>
      </c>
      <c r="V259" s="19">
        <f t="shared" si="24"/>
        <v>0</v>
      </c>
    </row>
    <row r="260" spans="1:22" x14ac:dyDescent="0.25">
      <c r="A260" s="26">
        <f>Wellpath!E260</f>
        <v>0</v>
      </c>
      <c r="B260" s="22">
        <v>0</v>
      </c>
      <c r="C260" s="22">
        <v>0</v>
      </c>
      <c r="D260" s="22">
        <f>COS(Wellpath!$O260) / (Bfield * COS(Dip))</f>
        <v>4.7931219674804699E-5</v>
      </c>
      <c r="E260" s="20">
        <f>Model!$W$15*((drdp!B260+drdp!K260)*'MBXY-TI2S'!$B260+(drdp!E260+drdp!N260)*'MBXY-TI2S'!$C260+(drdp!H260+drdp!Q260)*'MBXY-TI2S'!$D260)</f>
        <v>0</v>
      </c>
      <c r="F260" s="20">
        <f>Model!$W$15*((drdp!C260+drdp!L260)*'MBXY-TI2S'!$B260+(drdp!F260+drdp!O260)*'MBXY-TI2S'!$C260+(drdp!I260+drdp!R260)*'MBXY-TI2S'!$D260)</f>
        <v>0</v>
      </c>
      <c r="G260" s="20">
        <f>Model!$W$15*((drdp!D260+drdp!M260)*'MBXY-TI2S'!$B260+(drdp!G260+drdp!P260)*'MBXY-TI2S'!$C260+(drdp!J260+drdp!S260)*'MBXY-TI2S'!$D260)</f>
        <v>0</v>
      </c>
      <c r="H260" s="18">
        <f>Model!$W$15*((drdp!B260)*'MBXY-TI2S'!$B260+(drdp!E260)*'MBXY-TI2S'!$C260+(drdp!H260)*'MBXY-TI2S'!$D260)</f>
        <v>0</v>
      </c>
      <c r="I260" s="18">
        <f>Model!$W$15*((drdp!C260)*'MBXY-TI2S'!$B260+(drdp!F260)*'MBXY-TI2S'!$C260+(drdp!I260)*'MBXY-TI2S'!$D260)</f>
        <v>0</v>
      </c>
      <c r="J260" s="18">
        <f>Model!$W$15*((drdp!D260)*'MBXY-TI2S'!$B260+(drdp!G260)*'MBXY-TI2S'!$C260+(drdp!J260)*'MBXY-TI2S'!$D260)</f>
        <v>0</v>
      </c>
      <c r="K260" s="21">
        <f>SUM(E$3:E259)+H260</f>
        <v>0.81164162987474153</v>
      </c>
      <c r="L260" s="21">
        <f>SUM(F$3:F259)+I260</f>
        <v>-1.5755720593000051</v>
      </c>
      <c r="M260" s="21">
        <f>SUM(G$3:G259)+J260</f>
        <v>0</v>
      </c>
      <c r="N260" s="21"/>
      <c r="O260" s="21"/>
      <c r="P260" s="21"/>
      <c r="Q260" s="19">
        <f t="shared" si="19"/>
        <v>0.65876213534572692</v>
      </c>
      <c r="R260" s="19">
        <f t="shared" si="20"/>
        <v>2.4824273140468587</v>
      </c>
      <c r="S260" s="19">
        <f t="shared" si="21"/>
        <v>0</v>
      </c>
      <c r="T260" s="19">
        <f t="shared" si="22"/>
        <v>-1.278799874195359</v>
      </c>
      <c r="U260" s="19">
        <f t="shared" si="23"/>
        <v>0</v>
      </c>
      <c r="V260" s="19">
        <f t="shared" si="24"/>
        <v>0</v>
      </c>
    </row>
    <row r="261" spans="1:22" x14ac:dyDescent="0.25">
      <c r="A261" s="26">
        <f>Wellpath!E261</f>
        <v>0</v>
      </c>
      <c r="B261" s="22">
        <v>0</v>
      </c>
      <c r="C261" s="22">
        <v>0</v>
      </c>
      <c r="D261" s="22">
        <f>COS(Wellpath!$O261) / (Bfield * COS(Dip))</f>
        <v>4.7931219674804699E-5</v>
      </c>
      <c r="E261" s="20">
        <f>Model!$W$15*((drdp!B261+drdp!K261)*'MBXY-TI2S'!$B261+(drdp!E261+drdp!N261)*'MBXY-TI2S'!$C261+(drdp!H261+drdp!Q261)*'MBXY-TI2S'!$D261)</f>
        <v>0</v>
      </c>
      <c r="F261" s="20">
        <f>Model!$W$15*((drdp!C261+drdp!L261)*'MBXY-TI2S'!$B261+(drdp!F261+drdp!O261)*'MBXY-TI2S'!$C261+(drdp!I261+drdp!R261)*'MBXY-TI2S'!$D261)</f>
        <v>0</v>
      </c>
      <c r="G261" s="20">
        <f>Model!$W$15*((drdp!D261+drdp!M261)*'MBXY-TI2S'!$B261+(drdp!G261+drdp!P261)*'MBXY-TI2S'!$C261+(drdp!J261+drdp!S261)*'MBXY-TI2S'!$D261)</f>
        <v>0</v>
      </c>
      <c r="H261" s="18">
        <f>Model!$W$15*((drdp!B261)*'MBXY-TI2S'!$B261+(drdp!E261)*'MBXY-TI2S'!$C261+(drdp!H261)*'MBXY-TI2S'!$D261)</f>
        <v>0</v>
      </c>
      <c r="I261" s="18">
        <f>Model!$W$15*((drdp!C261)*'MBXY-TI2S'!$B261+(drdp!F261)*'MBXY-TI2S'!$C261+(drdp!I261)*'MBXY-TI2S'!$D261)</f>
        <v>0</v>
      </c>
      <c r="J261" s="18">
        <f>Model!$W$15*((drdp!D261)*'MBXY-TI2S'!$B261+(drdp!G261)*'MBXY-TI2S'!$C261+(drdp!J261)*'MBXY-TI2S'!$D261)</f>
        <v>0</v>
      </c>
      <c r="K261" s="21">
        <f>SUM(E$3:E260)+H261</f>
        <v>0.81164162987474153</v>
      </c>
      <c r="L261" s="21">
        <f>SUM(F$3:F260)+I261</f>
        <v>-1.5755720593000051</v>
      </c>
      <c r="M261" s="21">
        <f>SUM(G$3:G260)+J261</f>
        <v>0</v>
      </c>
      <c r="N261" s="21"/>
      <c r="O261" s="21"/>
      <c r="P261" s="21"/>
      <c r="Q261" s="19">
        <f t="shared" si="19"/>
        <v>0.65876213534572692</v>
      </c>
      <c r="R261" s="19">
        <f t="shared" si="20"/>
        <v>2.4824273140468587</v>
      </c>
      <c r="S261" s="19">
        <f t="shared" si="21"/>
        <v>0</v>
      </c>
      <c r="T261" s="19">
        <f t="shared" si="22"/>
        <v>-1.278799874195359</v>
      </c>
      <c r="U261" s="19">
        <f t="shared" si="23"/>
        <v>0</v>
      </c>
      <c r="V261" s="19">
        <f t="shared" si="24"/>
        <v>0</v>
      </c>
    </row>
    <row r="262" spans="1:22" x14ac:dyDescent="0.25">
      <c r="A262" s="26">
        <f>Wellpath!E262</f>
        <v>0</v>
      </c>
      <c r="B262" s="22">
        <v>0</v>
      </c>
      <c r="C262" s="22">
        <v>0</v>
      </c>
      <c r="D262" s="22">
        <f>COS(Wellpath!$O262) / (Bfield * COS(Dip))</f>
        <v>4.7931219674804699E-5</v>
      </c>
      <c r="E262" s="20">
        <f>Model!$W$15*((drdp!B262+drdp!K262)*'MBXY-TI2S'!$B262+(drdp!E262+drdp!N262)*'MBXY-TI2S'!$C262+(drdp!H262+drdp!Q262)*'MBXY-TI2S'!$D262)</f>
        <v>0</v>
      </c>
      <c r="F262" s="20">
        <f>Model!$W$15*((drdp!C262+drdp!L262)*'MBXY-TI2S'!$B262+(drdp!F262+drdp!O262)*'MBXY-TI2S'!$C262+(drdp!I262+drdp!R262)*'MBXY-TI2S'!$D262)</f>
        <v>0</v>
      </c>
      <c r="G262" s="20">
        <f>Model!$W$15*((drdp!D262+drdp!M262)*'MBXY-TI2S'!$B262+(drdp!G262+drdp!P262)*'MBXY-TI2S'!$C262+(drdp!J262+drdp!S262)*'MBXY-TI2S'!$D262)</f>
        <v>0</v>
      </c>
      <c r="H262" s="18">
        <f>Model!$W$15*((drdp!B262)*'MBXY-TI2S'!$B262+(drdp!E262)*'MBXY-TI2S'!$C262+(drdp!H262)*'MBXY-TI2S'!$D262)</f>
        <v>0</v>
      </c>
      <c r="I262" s="18">
        <f>Model!$W$15*((drdp!C262)*'MBXY-TI2S'!$B262+(drdp!F262)*'MBXY-TI2S'!$C262+(drdp!I262)*'MBXY-TI2S'!$D262)</f>
        <v>0</v>
      </c>
      <c r="J262" s="18">
        <f>Model!$W$15*((drdp!D262)*'MBXY-TI2S'!$B262+(drdp!G262)*'MBXY-TI2S'!$C262+(drdp!J262)*'MBXY-TI2S'!$D262)</f>
        <v>0</v>
      </c>
      <c r="K262" s="21">
        <f>SUM(E$3:E261)+H262</f>
        <v>0.81164162987474153</v>
      </c>
      <c r="L262" s="21">
        <f>SUM(F$3:F261)+I262</f>
        <v>-1.5755720593000051</v>
      </c>
      <c r="M262" s="21">
        <f>SUM(G$3:G261)+J262</f>
        <v>0</v>
      </c>
      <c r="N262" s="21"/>
      <c r="O262" s="21"/>
      <c r="P262" s="21"/>
      <c r="Q262" s="19">
        <f t="shared" ref="Q262:Q270" si="25">K262^2</f>
        <v>0.65876213534572692</v>
      </c>
      <c r="R262" s="19">
        <f t="shared" ref="R262:R270" si="26">L262^2</f>
        <v>2.4824273140468587</v>
      </c>
      <c r="S262" s="19">
        <f t="shared" ref="S262:S270" si="27">M262^2</f>
        <v>0</v>
      </c>
      <c r="T262" s="19">
        <f t="shared" ref="T262:T270" si="28">K262*L262</f>
        <v>-1.278799874195359</v>
      </c>
      <c r="U262" s="19">
        <f t="shared" ref="U262:U270" si="29">K262*M262</f>
        <v>0</v>
      </c>
      <c r="V262" s="19">
        <f t="shared" ref="V262:V270" si="30">L262*M262</f>
        <v>0</v>
      </c>
    </row>
    <row r="263" spans="1:22" x14ac:dyDescent="0.25">
      <c r="A263" s="26">
        <f>Wellpath!E263</f>
        <v>0</v>
      </c>
      <c r="B263" s="22">
        <v>0</v>
      </c>
      <c r="C263" s="22">
        <v>0</v>
      </c>
      <c r="D263" s="22">
        <f>COS(Wellpath!$O263) / (Bfield * COS(Dip))</f>
        <v>4.7931219674804699E-5</v>
      </c>
      <c r="E263" s="20">
        <f>Model!$W$15*((drdp!B263+drdp!K263)*'MBXY-TI2S'!$B263+(drdp!E263+drdp!N263)*'MBXY-TI2S'!$C263+(drdp!H263+drdp!Q263)*'MBXY-TI2S'!$D263)</f>
        <v>0</v>
      </c>
      <c r="F263" s="20">
        <f>Model!$W$15*((drdp!C263+drdp!L263)*'MBXY-TI2S'!$B263+(drdp!F263+drdp!O263)*'MBXY-TI2S'!$C263+(drdp!I263+drdp!R263)*'MBXY-TI2S'!$D263)</f>
        <v>0</v>
      </c>
      <c r="G263" s="20">
        <f>Model!$W$15*((drdp!D263+drdp!M263)*'MBXY-TI2S'!$B263+(drdp!G263+drdp!P263)*'MBXY-TI2S'!$C263+(drdp!J263+drdp!S263)*'MBXY-TI2S'!$D263)</f>
        <v>0</v>
      </c>
      <c r="H263" s="18">
        <f>Model!$W$15*((drdp!B263)*'MBXY-TI2S'!$B263+(drdp!E263)*'MBXY-TI2S'!$C263+(drdp!H263)*'MBXY-TI2S'!$D263)</f>
        <v>0</v>
      </c>
      <c r="I263" s="18">
        <f>Model!$W$15*((drdp!C263)*'MBXY-TI2S'!$B263+(drdp!F263)*'MBXY-TI2S'!$C263+(drdp!I263)*'MBXY-TI2S'!$D263)</f>
        <v>0</v>
      </c>
      <c r="J263" s="18">
        <f>Model!$W$15*((drdp!D263)*'MBXY-TI2S'!$B263+(drdp!G263)*'MBXY-TI2S'!$C263+(drdp!J263)*'MBXY-TI2S'!$D263)</f>
        <v>0</v>
      </c>
      <c r="K263" s="21">
        <f>SUM(E$3:E262)+H263</f>
        <v>0.81164162987474153</v>
      </c>
      <c r="L263" s="21">
        <f>SUM(F$3:F262)+I263</f>
        <v>-1.5755720593000051</v>
      </c>
      <c r="M263" s="21">
        <f>SUM(G$3:G262)+J263</f>
        <v>0</v>
      </c>
      <c r="N263" s="21"/>
      <c r="O263" s="21"/>
      <c r="P263" s="21"/>
      <c r="Q263" s="19">
        <f t="shared" si="25"/>
        <v>0.65876213534572692</v>
      </c>
      <c r="R263" s="19">
        <f t="shared" si="26"/>
        <v>2.4824273140468587</v>
      </c>
      <c r="S263" s="19">
        <f t="shared" si="27"/>
        <v>0</v>
      </c>
      <c r="T263" s="19">
        <f t="shared" si="28"/>
        <v>-1.278799874195359</v>
      </c>
      <c r="U263" s="19">
        <f t="shared" si="29"/>
        <v>0</v>
      </c>
      <c r="V263" s="19">
        <f t="shared" si="30"/>
        <v>0</v>
      </c>
    </row>
    <row r="264" spans="1:22" x14ac:dyDescent="0.25">
      <c r="A264" s="26">
        <f>Wellpath!E264</f>
        <v>0</v>
      </c>
      <c r="B264" s="22">
        <v>0</v>
      </c>
      <c r="C264" s="22">
        <v>0</v>
      </c>
      <c r="D264" s="22">
        <f>COS(Wellpath!$O264) / (Bfield * COS(Dip))</f>
        <v>4.7931219674804699E-5</v>
      </c>
      <c r="E264" s="20">
        <f>Model!$W$15*((drdp!B264+drdp!K264)*'MBXY-TI2S'!$B264+(drdp!E264+drdp!N264)*'MBXY-TI2S'!$C264+(drdp!H264+drdp!Q264)*'MBXY-TI2S'!$D264)</f>
        <v>0</v>
      </c>
      <c r="F264" s="20">
        <f>Model!$W$15*((drdp!C264+drdp!L264)*'MBXY-TI2S'!$B264+(drdp!F264+drdp!O264)*'MBXY-TI2S'!$C264+(drdp!I264+drdp!R264)*'MBXY-TI2S'!$D264)</f>
        <v>0</v>
      </c>
      <c r="G264" s="20">
        <f>Model!$W$15*((drdp!D264+drdp!M264)*'MBXY-TI2S'!$B264+(drdp!G264+drdp!P264)*'MBXY-TI2S'!$C264+(drdp!J264+drdp!S264)*'MBXY-TI2S'!$D264)</f>
        <v>0</v>
      </c>
      <c r="H264" s="18">
        <f>Model!$W$15*((drdp!B264)*'MBXY-TI2S'!$B264+(drdp!E264)*'MBXY-TI2S'!$C264+(drdp!H264)*'MBXY-TI2S'!$D264)</f>
        <v>0</v>
      </c>
      <c r="I264" s="18">
        <f>Model!$W$15*((drdp!C264)*'MBXY-TI2S'!$B264+(drdp!F264)*'MBXY-TI2S'!$C264+(drdp!I264)*'MBXY-TI2S'!$D264)</f>
        <v>0</v>
      </c>
      <c r="J264" s="18">
        <f>Model!$W$15*((drdp!D264)*'MBXY-TI2S'!$B264+(drdp!G264)*'MBXY-TI2S'!$C264+(drdp!J264)*'MBXY-TI2S'!$D264)</f>
        <v>0</v>
      </c>
      <c r="K264" s="21">
        <f>SUM(E$3:E263)+H264</f>
        <v>0.81164162987474153</v>
      </c>
      <c r="L264" s="21">
        <f>SUM(F$3:F263)+I264</f>
        <v>-1.5755720593000051</v>
      </c>
      <c r="M264" s="21">
        <f>SUM(G$3:G263)+J264</f>
        <v>0</v>
      </c>
      <c r="N264" s="21"/>
      <c r="O264" s="21"/>
      <c r="P264" s="21"/>
      <c r="Q264" s="19">
        <f t="shared" si="25"/>
        <v>0.65876213534572692</v>
      </c>
      <c r="R264" s="19">
        <f t="shared" si="26"/>
        <v>2.4824273140468587</v>
      </c>
      <c r="S264" s="19">
        <f t="shared" si="27"/>
        <v>0</v>
      </c>
      <c r="T264" s="19">
        <f t="shared" si="28"/>
        <v>-1.278799874195359</v>
      </c>
      <c r="U264" s="19">
        <f t="shared" si="29"/>
        <v>0</v>
      </c>
      <c r="V264" s="19">
        <f t="shared" si="30"/>
        <v>0</v>
      </c>
    </row>
    <row r="265" spans="1:22" x14ac:dyDescent="0.25">
      <c r="A265" s="26">
        <f>Wellpath!E265</f>
        <v>0</v>
      </c>
      <c r="B265" s="22">
        <v>0</v>
      </c>
      <c r="C265" s="22">
        <v>0</v>
      </c>
      <c r="D265" s="22">
        <f>COS(Wellpath!$O265) / (Bfield * COS(Dip))</f>
        <v>4.7931219674804699E-5</v>
      </c>
      <c r="E265" s="20">
        <f>Model!$W$15*((drdp!B265+drdp!K265)*'MBXY-TI2S'!$B265+(drdp!E265+drdp!N265)*'MBXY-TI2S'!$C265+(drdp!H265+drdp!Q265)*'MBXY-TI2S'!$D265)</f>
        <v>0</v>
      </c>
      <c r="F265" s="20">
        <f>Model!$W$15*((drdp!C265+drdp!L265)*'MBXY-TI2S'!$B265+(drdp!F265+drdp!O265)*'MBXY-TI2S'!$C265+(drdp!I265+drdp!R265)*'MBXY-TI2S'!$D265)</f>
        <v>0</v>
      </c>
      <c r="G265" s="20">
        <f>Model!$W$15*((drdp!D265+drdp!M265)*'MBXY-TI2S'!$B265+(drdp!G265+drdp!P265)*'MBXY-TI2S'!$C265+(drdp!J265+drdp!S265)*'MBXY-TI2S'!$D265)</f>
        <v>0</v>
      </c>
      <c r="H265" s="18">
        <f>Model!$W$15*((drdp!B265)*'MBXY-TI2S'!$B265+(drdp!E265)*'MBXY-TI2S'!$C265+(drdp!H265)*'MBXY-TI2S'!$D265)</f>
        <v>0</v>
      </c>
      <c r="I265" s="18">
        <f>Model!$W$15*((drdp!C265)*'MBXY-TI2S'!$B265+(drdp!F265)*'MBXY-TI2S'!$C265+(drdp!I265)*'MBXY-TI2S'!$D265)</f>
        <v>0</v>
      </c>
      <c r="J265" s="18">
        <f>Model!$W$15*((drdp!D265)*'MBXY-TI2S'!$B265+(drdp!G265)*'MBXY-TI2S'!$C265+(drdp!J265)*'MBXY-TI2S'!$D265)</f>
        <v>0</v>
      </c>
      <c r="K265" s="21">
        <f>SUM(E$3:E264)+H265</f>
        <v>0.81164162987474153</v>
      </c>
      <c r="L265" s="21">
        <f>SUM(F$3:F264)+I265</f>
        <v>-1.5755720593000051</v>
      </c>
      <c r="M265" s="21">
        <f>SUM(G$3:G264)+J265</f>
        <v>0</v>
      </c>
      <c r="N265" s="21"/>
      <c r="O265" s="21"/>
      <c r="P265" s="21"/>
      <c r="Q265" s="19">
        <f t="shared" si="25"/>
        <v>0.65876213534572692</v>
      </c>
      <c r="R265" s="19">
        <f t="shared" si="26"/>
        <v>2.4824273140468587</v>
      </c>
      <c r="S265" s="19">
        <f t="shared" si="27"/>
        <v>0</v>
      </c>
      <c r="T265" s="19">
        <f t="shared" si="28"/>
        <v>-1.278799874195359</v>
      </c>
      <c r="U265" s="19">
        <f t="shared" si="29"/>
        <v>0</v>
      </c>
      <c r="V265" s="19">
        <f t="shared" si="30"/>
        <v>0</v>
      </c>
    </row>
    <row r="266" spans="1:22" x14ac:dyDescent="0.25">
      <c r="A266" s="26">
        <f>Wellpath!E266</f>
        <v>0</v>
      </c>
      <c r="B266" s="22">
        <v>0</v>
      </c>
      <c r="C266" s="22">
        <v>0</v>
      </c>
      <c r="D266" s="22">
        <f>COS(Wellpath!$O266) / (Bfield * COS(Dip))</f>
        <v>4.7931219674804699E-5</v>
      </c>
      <c r="E266" s="20">
        <f>Model!$W$15*((drdp!B266+drdp!K266)*'MBXY-TI2S'!$B266+(drdp!E266+drdp!N266)*'MBXY-TI2S'!$C266+(drdp!H266+drdp!Q266)*'MBXY-TI2S'!$D266)</f>
        <v>0</v>
      </c>
      <c r="F266" s="20">
        <f>Model!$W$15*((drdp!C266+drdp!L266)*'MBXY-TI2S'!$B266+(drdp!F266+drdp!O266)*'MBXY-TI2S'!$C266+(drdp!I266+drdp!R266)*'MBXY-TI2S'!$D266)</f>
        <v>0</v>
      </c>
      <c r="G266" s="20">
        <f>Model!$W$15*((drdp!D266+drdp!M266)*'MBXY-TI2S'!$B266+(drdp!G266+drdp!P266)*'MBXY-TI2S'!$C266+(drdp!J266+drdp!S266)*'MBXY-TI2S'!$D266)</f>
        <v>0</v>
      </c>
      <c r="H266" s="18">
        <f>Model!$W$15*((drdp!B266)*'MBXY-TI2S'!$B266+(drdp!E266)*'MBXY-TI2S'!$C266+(drdp!H266)*'MBXY-TI2S'!$D266)</f>
        <v>0</v>
      </c>
      <c r="I266" s="18">
        <f>Model!$W$15*((drdp!C266)*'MBXY-TI2S'!$B266+(drdp!F266)*'MBXY-TI2S'!$C266+(drdp!I266)*'MBXY-TI2S'!$D266)</f>
        <v>0</v>
      </c>
      <c r="J266" s="18">
        <f>Model!$W$15*((drdp!D266)*'MBXY-TI2S'!$B266+(drdp!G266)*'MBXY-TI2S'!$C266+(drdp!J266)*'MBXY-TI2S'!$D266)</f>
        <v>0</v>
      </c>
      <c r="K266" s="21">
        <f>SUM(E$3:E265)+H266</f>
        <v>0.81164162987474153</v>
      </c>
      <c r="L266" s="21">
        <f>SUM(F$3:F265)+I266</f>
        <v>-1.5755720593000051</v>
      </c>
      <c r="M266" s="21">
        <f>SUM(G$3:G265)+J266</f>
        <v>0</v>
      </c>
      <c r="N266" s="21"/>
      <c r="O266" s="21"/>
      <c r="P266" s="21"/>
      <c r="Q266" s="19">
        <f t="shared" si="25"/>
        <v>0.65876213534572692</v>
      </c>
      <c r="R266" s="19">
        <f t="shared" si="26"/>
        <v>2.4824273140468587</v>
      </c>
      <c r="S266" s="19">
        <f t="shared" si="27"/>
        <v>0</v>
      </c>
      <c r="T266" s="19">
        <f t="shared" si="28"/>
        <v>-1.278799874195359</v>
      </c>
      <c r="U266" s="19">
        <f t="shared" si="29"/>
        <v>0</v>
      </c>
      <c r="V266" s="19">
        <f t="shared" si="30"/>
        <v>0</v>
      </c>
    </row>
    <row r="267" spans="1:22" x14ac:dyDescent="0.25">
      <c r="A267" s="26">
        <f>Wellpath!E267</f>
        <v>0</v>
      </c>
      <c r="B267" s="22">
        <v>0</v>
      </c>
      <c r="C267" s="22">
        <v>0</v>
      </c>
      <c r="D267" s="22">
        <f>COS(Wellpath!$O267) / (Bfield * COS(Dip))</f>
        <v>4.7931219674804699E-5</v>
      </c>
      <c r="E267" s="20">
        <f>Model!$W$15*((drdp!B267+drdp!K267)*'MBXY-TI2S'!$B267+(drdp!E267+drdp!N267)*'MBXY-TI2S'!$C267+(drdp!H267+drdp!Q267)*'MBXY-TI2S'!$D267)</f>
        <v>0</v>
      </c>
      <c r="F267" s="20">
        <f>Model!$W$15*((drdp!C267+drdp!L267)*'MBXY-TI2S'!$B267+(drdp!F267+drdp!O267)*'MBXY-TI2S'!$C267+(drdp!I267+drdp!R267)*'MBXY-TI2S'!$D267)</f>
        <v>0</v>
      </c>
      <c r="G267" s="20">
        <f>Model!$W$15*((drdp!D267+drdp!M267)*'MBXY-TI2S'!$B267+(drdp!G267+drdp!P267)*'MBXY-TI2S'!$C267+(drdp!J267+drdp!S267)*'MBXY-TI2S'!$D267)</f>
        <v>0</v>
      </c>
      <c r="H267" s="18">
        <f>Model!$W$15*((drdp!B267)*'MBXY-TI2S'!$B267+(drdp!E267)*'MBXY-TI2S'!$C267+(drdp!H267)*'MBXY-TI2S'!$D267)</f>
        <v>0</v>
      </c>
      <c r="I267" s="18">
        <f>Model!$W$15*((drdp!C267)*'MBXY-TI2S'!$B267+(drdp!F267)*'MBXY-TI2S'!$C267+(drdp!I267)*'MBXY-TI2S'!$D267)</f>
        <v>0</v>
      </c>
      <c r="J267" s="18">
        <f>Model!$W$15*((drdp!D267)*'MBXY-TI2S'!$B267+(drdp!G267)*'MBXY-TI2S'!$C267+(drdp!J267)*'MBXY-TI2S'!$D267)</f>
        <v>0</v>
      </c>
      <c r="K267" s="21">
        <f>SUM(E$3:E266)+H267</f>
        <v>0.81164162987474153</v>
      </c>
      <c r="L267" s="21">
        <f>SUM(F$3:F266)+I267</f>
        <v>-1.5755720593000051</v>
      </c>
      <c r="M267" s="21">
        <f>SUM(G$3:G266)+J267</f>
        <v>0</v>
      </c>
      <c r="N267" s="21"/>
      <c r="O267" s="21"/>
      <c r="P267" s="21"/>
      <c r="Q267" s="19">
        <f t="shared" si="25"/>
        <v>0.65876213534572692</v>
      </c>
      <c r="R267" s="19">
        <f t="shared" si="26"/>
        <v>2.4824273140468587</v>
      </c>
      <c r="S267" s="19">
        <f t="shared" si="27"/>
        <v>0</v>
      </c>
      <c r="T267" s="19">
        <f t="shared" si="28"/>
        <v>-1.278799874195359</v>
      </c>
      <c r="U267" s="19">
        <f t="shared" si="29"/>
        <v>0</v>
      </c>
      <c r="V267" s="19">
        <f t="shared" si="30"/>
        <v>0</v>
      </c>
    </row>
    <row r="268" spans="1:22" x14ac:dyDescent="0.25">
      <c r="A268" s="26">
        <f>Wellpath!E268</f>
        <v>0</v>
      </c>
      <c r="B268" s="22">
        <v>0</v>
      </c>
      <c r="C268" s="22">
        <v>0</v>
      </c>
      <c r="D268" s="22">
        <f>COS(Wellpath!$O268) / (Bfield * COS(Dip))</f>
        <v>4.7931219674804699E-5</v>
      </c>
      <c r="E268" s="20">
        <f>Model!$W$15*((drdp!B268+drdp!K268)*'MBXY-TI2S'!$B268+(drdp!E268+drdp!N268)*'MBXY-TI2S'!$C268+(drdp!H268+drdp!Q268)*'MBXY-TI2S'!$D268)</f>
        <v>0</v>
      </c>
      <c r="F268" s="20">
        <f>Model!$W$15*((drdp!C268+drdp!L268)*'MBXY-TI2S'!$B268+(drdp!F268+drdp!O268)*'MBXY-TI2S'!$C268+(drdp!I268+drdp!R268)*'MBXY-TI2S'!$D268)</f>
        <v>0</v>
      </c>
      <c r="G268" s="20">
        <f>Model!$W$15*((drdp!D268+drdp!M268)*'MBXY-TI2S'!$B268+(drdp!G268+drdp!P268)*'MBXY-TI2S'!$C268+(drdp!J268+drdp!S268)*'MBXY-TI2S'!$D268)</f>
        <v>0</v>
      </c>
      <c r="H268" s="18">
        <f>Model!$W$15*((drdp!B268)*'MBXY-TI2S'!$B268+(drdp!E268)*'MBXY-TI2S'!$C268+(drdp!H268)*'MBXY-TI2S'!$D268)</f>
        <v>0</v>
      </c>
      <c r="I268" s="18">
        <f>Model!$W$15*((drdp!C268)*'MBXY-TI2S'!$B268+(drdp!F268)*'MBXY-TI2S'!$C268+(drdp!I268)*'MBXY-TI2S'!$D268)</f>
        <v>0</v>
      </c>
      <c r="J268" s="18">
        <f>Model!$W$15*((drdp!D268)*'MBXY-TI2S'!$B268+(drdp!G268)*'MBXY-TI2S'!$C268+(drdp!J268)*'MBXY-TI2S'!$D268)</f>
        <v>0</v>
      </c>
      <c r="K268" s="21">
        <f>SUM(E$3:E267)+H268</f>
        <v>0.81164162987474153</v>
      </c>
      <c r="L268" s="21">
        <f>SUM(F$3:F267)+I268</f>
        <v>-1.5755720593000051</v>
      </c>
      <c r="M268" s="21">
        <f>SUM(G$3:G267)+J268</f>
        <v>0</v>
      </c>
      <c r="N268" s="21"/>
      <c r="O268" s="21"/>
      <c r="P268" s="21"/>
      <c r="Q268" s="19">
        <f t="shared" si="25"/>
        <v>0.65876213534572692</v>
      </c>
      <c r="R268" s="19">
        <f t="shared" si="26"/>
        <v>2.4824273140468587</v>
      </c>
      <c r="S268" s="19">
        <f t="shared" si="27"/>
        <v>0</v>
      </c>
      <c r="T268" s="19">
        <f t="shared" si="28"/>
        <v>-1.278799874195359</v>
      </c>
      <c r="U268" s="19">
        <f t="shared" si="29"/>
        <v>0</v>
      </c>
      <c r="V268" s="19">
        <f t="shared" si="30"/>
        <v>0</v>
      </c>
    </row>
    <row r="269" spans="1:22" x14ac:dyDescent="0.25">
      <c r="A269" s="26">
        <f>Wellpath!E269</f>
        <v>0</v>
      </c>
      <c r="B269" s="22">
        <v>0</v>
      </c>
      <c r="C269" s="22">
        <v>0</v>
      </c>
      <c r="D269" s="22">
        <f>COS(Wellpath!$O269) / (Bfield * COS(Dip))</f>
        <v>4.7931219674804699E-5</v>
      </c>
      <c r="E269" s="20">
        <f>Model!$W$15*((drdp!B269+drdp!K269)*'MBXY-TI2S'!$B269+(drdp!E269+drdp!N269)*'MBXY-TI2S'!$C269+(drdp!H269+drdp!Q269)*'MBXY-TI2S'!$D269)</f>
        <v>0</v>
      </c>
      <c r="F269" s="20">
        <f>Model!$W$15*((drdp!C269+drdp!L269)*'MBXY-TI2S'!$B269+(drdp!F269+drdp!O269)*'MBXY-TI2S'!$C269+(drdp!I269+drdp!R269)*'MBXY-TI2S'!$D269)</f>
        <v>0</v>
      </c>
      <c r="G269" s="20">
        <f>Model!$W$15*((drdp!D269+drdp!M269)*'MBXY-TI2S'!$B269+(drdp!G269+drdp!P269)*'MBXY-TI2S'!$C269+(drdp!J269+drdp!S269)*'MBXY-TI2S'!$D269)</f>
        <v>0</v>
      </c>
      <c r="H269" s="18">
        <f>Model!$W$15*((drdp!B269)*'MBXY-TI2S'!$B269+(drdp!E269)*'MBXY-TI2S'!$C269+(drdp!H269)*'MBXY-TI2S'!$D269)</f>
        <v>0</v>
      </c>
      <c r="I269" s="18">
        <f>Model!$W$15*((drdp!C269)*'MBXY-TI2S'!$B269+(drdp!F269)*'MBXY-TI2S'!$C269+(drdp!I269)*'MBXY-TI2S'!$D269)</f>
        <v>0</v>
      </c>
      <c r="J269" s="18">
        <f>Model!$W$15*((drdp!D269)*'MBXY-TI2S'!$B269+(drdp!G269)*'MBXY-TI2S'!$C269+(drdp!J269)*'MBXY-TI2S'!$D269)</f>
        <v>0</v>
      </c>
      <c r="K269" s="21">
        <f>SUM(E$3:E268)+H269</f>
        <v>0.81164162987474153</v>
      </c>
      <c r="L269" s="21">
        <f>SUM(F$3:F268)+I269</f>
        <v>-1.5755720593000051</v>
      </c>
      <c r="M269" s="21">
        <f>SUM(G$3:G268)+J269</f>
        <v>0</v>
      </c>
      <c r="N269" s="21"/>
      <c r="O269" s="21"/>
      <c r="P269" s="21"/>
      <c r="Q269" s="19">
        <f t="shared" si="25"/>
        <v>0.65876213534572692</v>
      </c>
      <c r="R269" s="19">
        <f t="shared" si="26"/>
        <v>2.4824273140468587</v>
      </c>
      <c r="S269" s="19">
        <f t="shared" si="27"/>
        <v>0</v>
      </c>
      <c r="T269" s="19">
        <f t="shared" si="28"/>
        <v>-1.278799874195359</v>
      </c>
      <c r="U269" s="19">
        <f t="shared" si="29"/>
        <v>0</v>
      </c>
      <c r="V269" s="19">
        <f t="shared" si="30"/>
        <v>0</v>
      </c>
    </row>
    <row r="270" spans="1:22" x14ac:dyDescent="0.25">
      <c r="A270" s="26">
        <f>Wellpath!E270</f>
        <v>0</v>
      </c>
      <c r="B270" s="22">
        <v>0</v>
      </c>
      <c r="C270" s="22">
        <v>0</v>
      </c>
      <c r="D270" s="22">
        <f>COS(Wellpath!$O270) / (Bfield * COS(Dip))</f>
        <v>4.7931219674804699E-5</v>
      </c>
      <c r="E270" s="20">
        <f>Model!$W$15*((drdp!B270+drdp!K270)*'MBXY-TI2S'!$B270+(drdp!E270+drdp!N270)*'MBXY-TI2S'!$C270+(drdp!H270+drdp!Q270)*'MBXY-TI2S'!$D270)</f>
        <v>0</v>
      </c>
      <c r="F270" s="20">
        <f>Model!$W$15*((drdp!C270+drdp!L270)*'MBXY-TI2S'!$B270+(drdp!F270+drdp!O270)*'MBXY-TI2S'!$C270+(drdp!I270+drdp!R270)*'MBXY-TI2S'!$D270)</f>
        <v>0</v>
      </c>
      <c r="G270" s="20">
        <f>Model!$W$15*((drdp!D270+drdp!M270)*'MBXY-TI2S'!$B270+(drdp!G270+drdp!P270)*'MBXY-TI2S'!$C270+(drdp!J270+drdp!S270)*'MBXY-TI2S'!$D270)</f>
        <v>0</v>
      </c>
      <c r="H270" s="18">
        <f>Model!$W$15*((drdp!B270)*'MBXY-TI2S'!$B270+(drdp!E270)*'MBXY-TI2S'!$C270+(drdp!H270)*'MBXY-TI2S'!$D270)</f>
        <v>0</v>
      </c>
      <c r="I270" s="18">
        <f>Model!$W$15*((drdp!C270)*'MBXY-TI2S'!$B270+(drdp!F270)*'MBXY-TI2S'!$C270+(drdp!I270)*'MBXY-TI2S'!$D270)</f>
        <v>0</v>
      </c>
      <c r="J270" s="18">
        <f>Model!$W$15*((drdp!D270)*'MBXY-TI2S'!$B270+(drdp!G270)*'MBXY-TI2S'!$C270+(drdp!J270)*'MBXY-TI2S'!$D270)</f>
        <v>0</v>
      </c>
      <c r="K270" s="21">
        <f>SUM(E$3:E269)+H270</f>
        <v>0.81164162987474153</v>
      </c>
      <c r="L270" s="21">
        <f>SUM(F$3:F269)+I270</f>
        <v>-1.5755720593000051</v>
      </c>
      <c r="M270" s="21">
        <f>SUM(G$3:G269)+J270</f>
        <v>0</v>
      </c>
      <c r="N270" s="21"/>
      <c r="O270" s="21"/>
      <c r="P270" s="21"/>
      <c r="Q270" s="19">
        <f t="shared" si="25"/>
        <v>0.65876213534572692</v>
      </c>
      <c r="R270" s="19">
        <f t="shared" si="26"/>
        <v>2.4824273140468587</v>
      </c>
      <c r="S270" s="19">
        <f t="shared" si="27"/>
        <v>0</v>
      </c>
      <c r="T270" s="19">
        <f t="shared" si="28"/>
        <v>-1.278799874195359</v>
      </c>
      <c r="U270" s="19">
        <f t="shared" si="29"/>
        <v>0</v>
      </c>
      <c r="V270" s="19">
        <f t="shared" si="30"/>
        <v>0</v>
      </c>
    </row>
    <row r="271" spans="1:22" x14ac:dyDescent="0.25">
      <c r="A271" s="26">
        <f>Wellpath!E271</f>
        <v>0</v>
      </c>
      <c r="B271" s="22">
        <v>0</v>
      </c>
      <c r="C271" s="22">
        <v>0</v>
      </c>
      <c r="D271" s="22">
        <f>COS(Wellpath!$O271) / (Bfield * COS(Dip))</f>
        <v>4.7931219674804699E-5</v>
      </c>
      <c r="E271" s="20">
        <f>Model!$W$15*((drdp!B271+drdp!K271)*'MBXY-TI2S'!$B271+(drdp!E271+drdp!N271)*'MBXY-TI2S'!$C271+(drdp!H271+drdp!Q271)*'MBXY-TI2S'!$D271)</f>
        <v>0</v>
      </c>
      <c r="F271" s="20">
        <f>Model!$W$15*((drdp!C271+drdp!L271)*'MBXY-TI2S'!$B271+(drdp!F271+drdp!O271)*'MBXY-TI2S'!$C271+(drdp!I271+drdp!R271)*'MBXY-TI2S'!$D271)</f>
        <v>0</v>
      </c>
      <c r="G271" s="20">
        <f>Model!$W$15*((drdp!D271+drdp!M271)*'MBXY-TI2S'!$B271+(drdp!G271+drdp!P271)*'MBXY-TI2S'!$C271+(drdp!J271+drdp!S271)*'MBXY-TI2S'!$D271)</f>
        <v>0</v>
      </c>
      <c r="H271" s="18">
        <f>Model!$W$15*((drdp!B271)*'MBXY-TI2S'!$B271+(drdp!E271)*'MBXY-TI2S'!$C271+(drdp!H271)*'MBXY-TI2S'!$D271)</f>
        <v>0</v>
      </c>
      <c r="I271" s="18">
        <f>Model!$W$15*((drdp!C271)*'MBXY-TI2S'!$B271+(drdp!F271)*'MBXY-TI2S'!$C271+(drdp!I271)*'MBXY-TI2S'!$D271)</f>
        <v>0</v>
      </c>
      <c r="J271" s="18">
        <f>Model!$W$15*((drdp!D271)*'MBXY-TI2S'!$B271+(drdp!G271)*'MBXY-TI2S'!$C271+(drdp!J271)*'MBXY-TI2S'!$D271)</f>
        <v>0</v>
      </c>
      <c r="K271" s="21">
        <f>SUM(E$3:E270)+H271</f>
        <v>0.81164162987474153</v>
      </c>
      <c r="L271" s="21">
        <f>SUM(F$3:F270)+I271</f>
        <v>-1.5755720593000051</v>
      </c>
      <c r="M271" s="21">
        <f>SUM(G$3:G270)+J271</f>
        <v>0</v>
      </c>
      <c r="N271" s="21"/>
      <c r="O271" s="21"/>
      <c r="P271" s="21"/>
      <c r="Q271" s="19">
        <f t="shared" ref="Q271" si="31">K271^2</f>
        <v>0.65876213534572692</v>
      </c>
      <c r="R271" s="19">
        <f t="shared" ref="R271" si="32">L271^2</f>
        <v>2.4824273140468587</v>
      </c>
      <c r="S271" s="19">
        <f t="shared" ref="S271" si="33">M271^2</f>
        <v>0</v>
      </c>
      <c r="T271" s="19">
        <f t="shared" ref="T271" si="34">K271*L271</f>
        <v>-1.278799874195359</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8" tint="0.59999389629810485"/>
  </sheetPr>
  <dimension ref="A1:V271"/>
  <sheetViews>
    <sheetView workbookViewId="0">
      <pane ySplit="2" topLeftCell="A243" activePane="bottomLeft" state="frozen"/>
      <selection activeCell="H39" sqref="H39"/>
      <selection pane="bottomLeft" activeCell="N245" sqref="N245"/>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f>-SIN(Wellpath!L3) * SIN(Wellpath!O3) / (Bfield * COS(Dip))</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f>-SIN(Wellpath!L4) * SIN(Wellpath!O4) / (Bfield * COS(Dip))</f>
        <v>0</v>
      </c>
      <c r="E4" s="20">
        <f>Model!$W$16*((drdp!B4+drdp!K4)*MBZ!$B4+(drdp!E4+drdp!N4)*MBZ!$C4+(drdp!H4+drdp!Q4)*MBZ!$D4)</f>
        <v>0</v>
      </c>
      <c r="F4" s="20">
        <f>Model!$W$16*((drdp!C4+drdp!L4)*MBZ!$B4+(drdp!F4+drdp!O4)*MBZ!$C4+(drdp!I4+drdp!R4)*MBZ!$D4)</f>
        <v>0</v>
      </c>
      <c r="G4" s="20">
        <f>Model!$W$16*((drdp!D4+drdp!M4)*MBZ!$B4+(drdp!G4+drdp!P4)*MBZ!$C4+(drdp!J4+drdp!S4)*MBZ!$D4)</f>
        <v>0</v>
      </c>
      <c r="H4" s="18">
        <f>Model!$W$16*((drdp!B4)*MBZ!$B4+(drdp!E4)*MBZ!$C4+(drdp!H4)*MBZ!$D4)</f>
        <v>0</v>
      </c>
      <c r="I4" s="18">
        <f>Model!$W$16*((drdp!C4)*MBZ!$B4+(drdp!F4)*MBZ!$C4+(drdp!I4)*MBZ!$D4)</f>
        <v>0</v>
      </c>
      <c r="J4" s="18">
        <f>Model!$W$16*((drdp!D4)*MBZ!$B4+(drdp!G4)*MBZ!$C4+(drdp!J4)*MBZ!$D4)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f>-SIN(Wellpath!L5) * SIN(Wellpath!O5) / (Bfield * COS(Dip))</f>
        <v>0</v>
      </c>
      <c r="E5" s="20">
        <f>Model!$W$16*((drdp!B5+drdp!K5)*MBZ!$B5+(drdp!E5+drdp!N5)*MBZ!$C5+(drdp!H5+drdp!Q5)*MBZ!$D5)</f>
        <v>0</v>
      </c>
      <c r="F5" s="20">
        <f>Model!$W$16*((drdp!C5+drdp!L5)*MBZ!$B5+(drdp!F5+drdp!O5)*MBZ!$C5+(drdp!I5+drdp!R5)*MBZ!$D5)</f>
        <v>0</v>
      </c>
      <c r="G5" s="20">
        <f>Model!$W$16*((drdp!D5+drdp!M5)*MBZ!$B5+(drdp!G5+drdp!P5)*MBZ!$C5+(drdp!J5+drdp!S5)*MBZ!$D5)</f>
        <v>0</v>
      </c>
      <c r="H5" s="18">
        <f>Model!$W$16*((drdp!B5)*MBZ!$B5+(drdp!E5)*MBZ!$C5+(drdp!H5)*MBZ!$D5)</f>
        <v>0</v>
      </c>
      <c r="I5" s="18">
        <f>Model!$W$16*((drdp!C5)*MBZ!$B5+(drdp!F5)*MBZ!$C5+(drdp!I5)*MBZ!$D5)</f>
        <v>0</v>
      </c>
      <c r="J5" s="18">
        <f>Model!$W$16*((drdp!D5)*MBZ!$B5+(drdp!G5)*MBZ!$C5+(drdp!J5)*MBZ!$D5)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f>-SIN(Wellpath!L6) * SIN(Wellpath!O6) / (Bfield * COS(Dip))</f>
        <v>0</v>
      </c>
      <c r="E6" s="20">
        <f>Model!$W$16*((drdp!B6+drdp!K6)*MBZ!$B6+(drdp!E6+drdp!N6)*MBZ!$C6+(drdp!H6+drdp!Q6)*MBZ!$D6)</f>
        <v>0</v>
      </c>
      <c r="F6" s="20">
        <f>Model!$W$16*((drdp!C6+drdp!L6)*MBZ!$B6+(drdp!F6+drdp!O6)*MBZ!$C6+(drdp!I6+drdp!R6)*MBZ!$D6)</f>
        <v>0</v>
      </c>
      <c r="G6" s="20">
        <f>Model!$W$16*((drdp!D6+drdp!M6)*MBZ!$B6+(drdp!G6+drdp!P6)*MBZ!$C6+(drdp!J6+drdp!S6)*MBZ!$D6)</f>
        <v>0</v>
      </c>
      <c r="H6" s="18">
        <f>Model!$W$16*((drdp!B6)*MBZ!$B6+(drdp!E6)*MBZ!$C6+(drdp!H6)*MBZ!$D6)</f>
        <v>0</v>
      </c>
      <c r="I6" s="18">
        <f>Model!$W$16*((drdp!C6)*MBZ!$B6+(drdp!F6)*MBZ!$C6+(drdp!I6)*MBZ!$D6)</f>
        <v>0</v>
      </c>
      <c r="J6" s="18">
        <f>Model!$W$16*((drdp!D6)*MBZ!$B6+(drdp!G6)*MBZ!$C6+(drdp!J6)*MBZ!$D6)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f>-SIN(Wellpath!L7) * SIN(Wellpath!O7) / (Bfield * COS(Dip))</f>
        <v>0</v>
      </c>
      <c r="E7" s="20">
        <f>Model!$W$16*((drdp!B7+drdp!K7)*MBZ!$B7+(drdp!E7+drdp!N7)*MBZ!$C7+(drdp!H7+drdp!Q7)*MBZ!$D7)</f>
        <v>0</v>
      </c>
      <c r="F7" s="20">
        <f>Model!$W$16*((drdp!C7+drdp!L7)*MBZ!$B7+(drdp!F7+drdp!O7)*MBZ!$C7+(drdp!I7+drdp!R7)*MBZ!$D7)</f>
        <v>0</v>
      </c>
      <c r="G7" s="20">
        <f>Model!$W$16*((drdp!D7+drdp!M7)*MBZ!$B7+(drdp!G7+drdp!P7)*MBZ!$C7+(drdp!J7+drdp!S7)*MBZ!$D7)</f>
        <v>0</v>
      </c>
      <c r="H7" s="18">
        <f>Model!$W$16*((drdp!B7)*MBZ!$B7+(drdp!E7)*MBZ!$C7+(drdp!H7)*MBZ!$D7)</f>
        <v>0</v>
      </c>
      <c r="I7" s="18">
        <f>Model!$W$16*((drdp!C7)*MBZ!$B7+(drdp!F7)*MBZ!$C7+(drdp!I7)*MBZ!$D7)</f>
        <v>0</v>
      </c>
      <c r="J7" s="18">
        <f>Model!$W$16*((drdp!D7)*MBZ!$B7+(drdp!G7)*MBZ!$C7+(drdp!J7)*MBZ!$D7)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f>-SIN(Wellpath!L8) * SIN(Wellpath!O8) / (Bfield * COS(Dip))</f>
        <v>0</v>
      </c>
      <c r="E8" s="20">
        <f>Model!$W$16*((drdp!B8+drdp!K8)*MBZ!$B8+(drdp!E8+drdp!N8)*MBZ!$C8+(drdp!H8+drdp!Q8)*MBZ!$D8)</f>
        <v>0</v>
      </c>
      <c r="F8" s="20">
        <f>Model!$W$16*((drdp!C8+drdp!L8)*MBZ!$B8+(drdp!F8+drdp!O8)*MBZ!$C8+(drdp!I8+drdp!R8)*MBZ!$D8)</f>
        <v>0</v>
      </c>
      <c r="G8" s="20">
        <f>Model!$W$16*((drdp!D8+drdp!M8)*MBZ!$B8+(drdp!G8+drdp!P8)*MBZ!$C8+(drdp!J8+drdp!S8)*MBZ!$D8)</f>
        <v>0</v>
      </c>
      <c r="H8" s="18">
        <f>Model!$W$16*((drdp!B8)*MBZ!$B8+(drdp!E8)*MBZ!$C8+(drdp!H8)*MBZ!$D8)</f>
        <v>0</v>
      </c>
      <c r="I8" s="18">
        <f>Model!$W$16*((drdp!C8)*MBZ!$B8+(drdp!F8)*MBZ!$C8+(drdp!I8)*MBZ!$D8)</f>
        <v>0</v>
      </c>
      <c r="J8" s="18">
        <f>Model!$W$16*((drdp!D8)*MBZ!$B8+(drdp!G8)*MBZ!$C8+(drdp!J8)*MBZ!$D8)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f>-SIN(Wellpath!L9) * SIN(Wellpath!O9) / (Bfield * COS(Dip))</f>
        <v>0</v>
      </c>
      <c r="E9" s="20">
        <f>Model!$W$16*((drdp!B9+drdp!K9)*MBZ!$B9+(drdp!E9+drdp!N9)*MBZ!$C9+(drdp!H9+drdp!Q9)*MBZ!$D9)</f>
        <v>0</v>
      </c>
      <c r="F9" s="20">
        <f>Model!$W$16*((drdp!C9+drdp!L9)*MBZ!$B9+(drdp!F9+drdp!O9)*MBZ!$C9+(drdp!I9+drdp!R9)*MBZ!$D9)</f>
        <v>0</v>
      </c>
      <c r="G9" s="20">
        <f>Model!$W$16*((drdp!D9+drdp!M9)*MBZ!$B9+(drdp!G9+drdp!P9)*MBZ!$C9+(drdp!J9+drdp!S9)*MBZ!$D9)</f>
        <v>0</v>
      </c>
      <c r="H9" s="18">
        <f>Model!$W$16*((drdp!B9)*MBZ!$B9+(drdp!E9)*MBZ!$C9+(drdp!H9)*MBZ!$D9)</f>
        <v>0</v>
      </c>
      <c r="I9" s="18">
        <f>Model!$W$16*((drdp!C9)*MBZ!$B9+(drdp!F9)*MBZ!$C9+(drdp!I9)*MBZ!$D9)</f>
        <v>0</v>
      </c>
      <c r="J9" s="18">
        <f>Model!$W$16*((drdp!D9)*MBZ!$B9+(drdp!G9)*MBZ!$C9+(drdp!J9)*MBZ!$D9)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f>-SIN(Wellpath!L10) * SIN(Wellpath!O10) / (Bfield * COS(Dip))</f>
        <v>0</v>
      </c>
      <c r="E10" s="20">
        <f>Model!$W$16*((drdp!B10+drdp!K10)*MBZ!$B10+(drdp!E10+drdp!N10)*MBZ!$C10+(drdp!H10+drdp!Q10)*MBZ!$D10)</f>
        <v>0</v>
      </c>
      <c r="F10" s="20">
        <f>Model!$W$16*((drdp!C10+drdp!L10)*MBZ!$B10+(drdp!F10+drdp!O10)*MBZ!$C10+(drdp!I10+drdp!R10)*MBZ!$D10)</f>
        <v>0</v>
      </c>
      <c r="G10" s="20">
        <f>Model!$W$16*((drdp!D10+drdp!M10)*MBZ!$B10+(drdp!G10+drdp!P10)*MBZ!$C10+(drdp!J10+drdp!S10)*MBZ!$D10)</f>
        <v>0</v>
      </c>
      <c r="H10" s="18">
        <f>Model!$W$16*((drdp!B10)*MBZ!$B10+(drdp!E10)*MBZ!$C10+(drdp!H10)*MBZ!$D10)</f>
        <v>0</v>
      </c>
      <c r="I10" s="18">
        <f>Model!$W$16*((drdp!C10)*MBZ!$B10+(drdp!F10)*MBZ!$C10+(drdp!I10)*MBZ!$D10)</f>
        <v>0</v>
      </c>
      <c r="J10" s="18">
        <f>Model!$W$16*((drdp!D10)*MBZ!$B10+(drdp!G10)*MBZ!$C10+(drdp!J10)*MBZ!$D10)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f>-SIN(Wellpath!L11) * SIN(Wellpath!O11) / (Bfield * COS(Dip))</f>
        <v>0</v>
      </c>
      <c r="E11" s="20">
        <f>Model!$W$16*((drdp!B11+drdp!K11)*MBZ!$B11+(drdp!E11+drdp!N11)*MBZ!$C11+(drdp!H11+drdp!Q11)*MBZ!$D11)</f>
        <v>0</v>
      </c>
      <c r="F11" s="20">
        <f>Model!$W$16*((drdp!C11+drdp!L11)*MBZ!$B11+(drdp!F11+drdp!O11)*MBZ!$C11+(drdp!I11+drdp!R11)*MBZ!$D11)</f>
        <v>0</v>
      </c>
      <c r="G11" s="20">
        <f>Model!$W$16*((drdp!D11+drdp!M11)*MBZ!$B11+(drdp!G11+drdp!P11)*MBZ!$C11+(drdp!J11+drdp!S11)*MBZ!$D11)</f>
        <v>0</v>
      </c>
      <c r="H11" s="18">
        <f>Model!$W$16*((drdp!B11)*MBZ!$B11+(drdp!E11)*MBZ!$C11+(drdp!H11)*MBZ!$D11)</f>
        <v>0</v>
      </c>
      <c r="I11" s="18">
        <f>Model!$W$16*((drdp!C11)*MBZ!$B11+(drdp!F11)*MBZ!$C11+(drdp!I11)*MBZ!$D11)</f>
        <v>0</v>
      </c>
      <c r="J11" s="18">
        <f>Model!$W$16*((drdp!D11)*MBZ!$B11+(drdp!G11)*MBZ!$C11+(drdp!J11)*MBZ!$D11)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f>-SIN(Wellpath!L12) * SIN(Wellpath!O12) / (Bfield * COS(Dip))</f>
        <v>0</v>
      </c>
      <c r="E12" s="20">
        <f>Model!$W$16*((drdp!B12+drdp!K12)*MBZ!$B12+(drdp!E12+drdp!N12)*MBZ!$C12+(drdp!H12+drdp!Q12)*MBZ!$D12)</f>
        <v>0</v>
      </c>
      <c r="F12" s="20">
        <f>Model!$W$16*((drdp!C12+drdp!L12)*MBZ!$B12+(drdp!F12+drdp!O12)*MBZ!$C12+(drdp!I12+drdp!R12)*MBZ!$D12)</f>
        <v>0</v>
      </c>
      <c r="G12" s="20">
        <f>Model!$W$16*((drdp!D12+drdp!M12)*MBZ!$B12+(drdp!G12+drdp!P12)*MBZ!$C12+(drdp!J12+drdp!S12)*MBZ!$D12)</f>
        <v>0</v>
      </c>
      <c r="H12" s="18">
        <f>Model!$W$16*((drdp!B12)*MBZ!$B12+(drdp!E12)*MBZ!$C12+(drdp!H12)*MBZ!$D12)</f>
        <v>0</v>
      </c>
      <c r="I12" s="18">
        <f>Model!$W$16*((drdp!C12)*MBZ!$B12+(drdp!F12)*MBZ!$C12+(drdp!I12)*MBZ!$D12)</f>
        <v>0</v>
      </c>
      <c r="J12" s="18">
        <f>Model!$W$16*((drdp!D12)*MBZ!$B12+(drdp!G12)*MBZ!$C12+(drdp!J12)*MBZ!$D12)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f>-SIN(Wellpath!L13) * SIN(Wellpath!O13) / (Bfield * COS(Dip))</f>
        <v>0</v>
      </c>
      <c r="E13" s="20">
        <f>Model!$W$16*((drdp!B13+drdp!K13)*MBZ!$B13+(drdp!E13+drdp!N13)*MBZ!$C13+(drdp!H13+drdp!Q13)*MBZ!$D13)</f>
        <v>0</v>
      </c>
      <c r="F13" s="20">
        <f>Model!$W$16*((drdp!C13+drdp!L13)*MBZ!$B13+(drdp!F13+drdp!O13)*MBZ!$C13+(drdp!I13+drdp!R13)*MBZ!$D13)</f>
        <v>0</v>
      </c>
      <c r="G13" s="20">
        <f>Model!$W$16*((drdp!D13+drdp!M13)*MBZ!$B13+(drdp!G13+drdp!P13)*MBZ!$C13+(drdp!J13+drdp!S13)*MBZ!$D13)</f>
        <v>0</v>
      </c>
      <c r="H13" s="18">
        <f>Model!$W$16*((drdp!B13)*MBZ!$B13+(drdp!E13)*MBZ!$C13+(drdp!H13)*MBZ!$D13)</f>
        <v>0</v>
      </c>
      <c r="I13" s="18">
        <f>Model!$W$16*((drdp!C13)*MBZ!$B13+(drdp!F13)*MBZ!$C13+(drdp!I13)*MBZ!$D13)</f>
        <v>0</v>
      </c>
      <c r="J13" s="18">
        <f>Model!$W$16*((drdp!D13)*MBZ!$B13+(drdp!G13)*MBZ!$C13+(drdp!J13)*MBZ!$D13)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f>-SIN(Wellpath!L14) * SIN(Wellpath!O14) / (Bfield * COS(Dip))</f>
        <v>0</v>
      </c>
      <c r="E14" s="20">
        <f>Model!$W$16*((drdp!B14+drdp!K14)*MBZ!$B14+(drdp!E14+drdp!N14)*MBZ!$C14+(drdp!H14+drdp!Q14)*MBZ!$D14)</f>
        <v>0</v>
      </c>
      <c r="F14" s="20">
        <f>Model!$W$16*((drdp!C14+drdp!L14)*MBZ!$B14+(drdp!F14+drdp!O14)*MBZ!$C14+(drdp!I14+drdp!R14)*MBZ!$D14)</f>
        <v>0</v>
      </c>
      <c r="G14" s="20">
        <f>Model!$W$16*((drdp!D14+drdp!M14)*MBZ!$B14+(drdp!G14+drdp!P14)*MBZ!$C14+(drdp!J14+drdp!S14)*MBZ!$D14)</f>
        <v>0</v>
      </c>
      <c r="H14" s="18">
        <f>Model!$W$16*((drdp!B14)*MBZ!$B14+(drdp!E14)*MBZ!$C14+(drdp!H14)*MBZ!$D14)</f>
        <v>0</v>
      </c>
      <c r="I14" s="18">
        <f>Model!$W$16*((drdp!C14)*MBZ!$B14+(drdp!F14)*MBZ!$C14+(drdp!I14)*MBZ!$D14)</f>
        <v>0</v>
      </c>
      <c r="J14" s="18">
        <f>Model!$W$16*((drdp!D14)*MBZ!$B14+(drdp!G14)*MBZ!$C14+(drdp!J14)*MBZ!$D14)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f>-SIN(Wellpath!L15) * SIN(Wellpath!O15) / (Bfield * COS(Dip))</f>
        <v>0</v>
      </c>
      <c r="E15" s="20">
        <f>Model!$W$16*((drdp!B15+drdp!K15)*MBZ!$B15+(drdp!E15+drdp!N15)*MBZ!$C15+(drdp!H15+drdp!Q15)*MBZ!$D15)</f>
        <v>0</v>
      </c>
      <c r="F15" s="20">
        <f>Model!$W$16*((drdp!C15+drdp!L15)*MBZ!$B15+(drdp!F15+drdp!O15)*MBZ!$C15+(drdp!I15+drdp!R15)*MBZ!$D15)</f>
        <v>0</v>
      </c>
      <c r="G15" s="20">
        <f>Model!$W$16*((drdp!D15+drdp!M15)*MBZ!$B15+(drdp!G15+drdp!P15)*MBZ!$C15+(drdp!J15+drdp!S15)*MBZ!$D15)</f>
        <v>0</v>
      </c>
      <c r="H15" s="18">
        <f>Model!$W$16*((drdp!B15)*MBZ!$B15+(drdp!E15)*MBZ!$C15+(drdp!H15)*MBZ!$D15)</f>
        <v>0</v>
      </c>
      <c r="I15" s="18">
        <f>Model!$W$16*((drdp!C15)*MBZ!$B15+(drdp!F15)*MBZ!$C15+(drdp!I15)*MBZ!$D15)</f>
        <v>0</v>
      </c>
      <c r="J15" s="18">
        <f>Model!$W$16*((drdp!D15)*MBZ!$B15+(drdp!G15)*MBZ!$C15+(drdp!J15)*MBZ!$D15)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f>-SIN(Wellpath!L16) * SIN(Wellpath!O16) / (Bfield * COS(Dip))</f>
        <v>0</v>
      </c>
      <c r="E16" s="20">
        <f>Model!$W$16*((drdp!B16+drdp!K16)*MBZ!$B16+(drdp!E16+drdp!N16)*MBZ!$C16+(drdp!H16+drdp!Q16)*MBZ!$D16)</f>
        <v>0</v>
      </c>
      <c r="F16" s="20">
        <f>Model!$W$16*((drdp!C16+drdp!L16)*MBZ!$B16+(drdp!F16+drdp!O16)*MBZ!$C16+(drdp!I16+drdp!R16)*MBZ!$D16)</f>
        <v>0</v>
      </c>
      <c r="G16" s="20">
        <f>Model!$W$16*((drdp!D16+drdp!M16)*MBZ!$B16+(drdp!G16+drdp!P16)*MBZ!$C16+(drdp!J16+drdp!S16)*MBZ!$D16)</f>
        <v>0</v>
      </c>
      <c r="H16" s="18">
        <f>Model!$W$16*((drdp!B16)*MBZ!$B16+(drdp!E16)*MBZ!$C16+(drdp!H16)*MBZ!$D16)</f>
        <v>0</v>
      </c>
      <c r="I16" s="18">
        <f>Model!$W$16*((drdp!C16)*MBZ!$B16+(drdp!F16)*MBZ!$C16+(drdp!I16)*MBZ!$D16)</f>
        <v>0</v>
      </c>
      <c r="J16" s="18">
        <f>Model!$W$16*((drdp!D16)*MBZ!$B16+(drdp!G16)*MBZ!$C16+(drdp!J16)*MBZ!$D16)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f>-SIN(Wellpath!L17) * SIN(Wellpath!O17) / (Bfield * COS(Dip))</f>
        <v>0</v>
      </c>
      <c r="E17" s="20">
        <f>Model!$W$16*((drdp!B17+drdp!K17)*MBZ!$B17+(drdp!E17+drdp!N17)*MBZ!$C17+(drdp!H17+drdp!Q17)*MBZ!$D17)</f>
        <v>0</v>
      </c>
      <c r="F17" s="20">
        <f>Model!$W$16*((drdp!C17+drdp!L17)*MBZ!$B17+(drdp!F17+drdp!O17)*MBZ!$C17+(drdp!I17+drdp!R17)*MBZ!$D17)</f>
        <v>0</v>
      </c>
      <c r="G17" s="20">
        <f>Model!$W$16*((drdp!D17+drdp!M17)*MBZ!$B17+(drdp!G17+drdp!P17)*MBZ!$C17+(drdp!J17+drdp!S17)*MBZ!$D17)</f>
        <v>0</v>
      </c>
      <c r="H17" s="18">
        <f>Model!$W$16*((drdp!B17)*MBZ!$B17+(drdp!E17)*MBZ!$C17+(drdp!H17)*MBZ!$D17)</f>
        <v>0</v>
      </c>
      <c r="I17" s="18">
        <f>Model!$W$16*((drdp!C17)*MBZ!$B17+(drdp!F17)*MBZ!$C17+(drdp!I17)*MBZ!$D17)</f>
        <v>0</v>
      </c>
      <c r="J17" s="18">
        <f>Model!$W$16*((drdp!D17)*MBZ!$B17+(drdp!G17)*MBZ!$C17+(drdp!J17)*MBZ!$D17)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f>-SIN(Wellpath!L18) * SIN(Wellpath!O18) / (Bfield * COS(Dip))</f>
        <v>0</v>
      </c>
      <c r="E18" s="20">
        <f>Model!$W$16*((drdp!B18+drdp!K18)*MBZ!$B18+(drdp!E18+drdp!N18)*MBZ!$C18+(drdp!H18+drdp!Q18)*MBZ!$D18)</f>
        <v>0</v>
      </c>
      <c r="F18" s="20">
        <f>Model!$W$16*((drdp!C18+drdp!L18)*MBZ!$B18+(drdp!F18+drdp!O18)*MBZ!$C18+(drdp!I18+drdp!R18)*MBZ!$D18)</f>
        <v>0</v>
      </c>
      <c r="G18" s="20">
        <f>Model!$W$16*((drdp!D18+drdp!M18)*MBZ!$B18+(drdp!G18+drdp!P18)*MBZ!$C18+(drdp!J18+drdp!S18)*MBZ!$D18)</f>
        <v>0</v>
      </c>
      <c r="H18" s="18">
        <f>Model!$W$16*((drdp!B18)*MBZ!$B18+(drdp!E18)*MBZ!$C18+(drdp!H18)*MBZ!$D18)</f>
        <v>0</v>
      </c>
      <c r="I18" s="18">
        <f>Model!$W$16*((drdp!C18)*MBZ!$B18+(drdp!F18)*MBZ!$C18+(drdp!I18)*MBZ!$D18)</f>
        <v>0</v>
      </c>
      <c r="J18" s="18">
        <f>Model!$W$16*((drdp!D18)*MBZ!$B18+(drdp!G18)*MBZ!$C18+(drdp!J18)*MBZ!$D18)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f>-SIN(Wellpath!L19) * SIN(Wellpath!O19) / (Bfield * COS(Dip))</f>
        <v>0</v>
      </c>
      <c r="E19" s="20">
        <f>Model!$W$16*((drdp!B19+drdp!K19)*MBZ!$B19+(drdp!E19+drdp!N19)*MBZ!$C19+(drdp!H19+drdp!Q19)*MBZ!$D19)</f>
        <v>0</v>
      </c>
      <c r="F19" s="20">
        <f>Model!$W$16*((drdp!C19+drdp!L19)*MBZ!$B19+(drdp!F19+drdp!O19)*MBZ!$C19+(drdp!I19+drdp!R19)*MBZ!$D19)</f>
        <v>0</v>
      </c>
      <c r="G19" s="20">
        <f>Model!$W$16*((drdp!D19+drdp!M19)*MBZ!$B19+(drdp!G19+drdp!P19)*MBZ!$C19+(drdp!J19+drdp!S19)*MBZ!$D19)</f>
        <v>0</v>
      </c>
      <c r="H19" s="18">
        <f>Model!$W$16*((drdp!B19)*MBZ!$B19+(drdp!E19)*MBZ!$C19+(drdp!H19)*MBZ!$D19)</f>
        <v>0</v>
      </c>
      <c r="I19" s="18">
        <f>Model!$W$16*((drdp!C19)*MBZ!$B19+(drdp!F19)*MBZ!$C19+(drdp!I19)*MBZ!$D19)</f>
        <v>0</v>
      </c>
      <c r="J19" s="18">
        <f>Model!$W$16*((drdp!D19)*MBZ!$B19+(drdp!G19)*MBZ!$C19+(drdp!J19)*MBZ!$D19)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f>-SIN(Wellpath!L20) * SIN(Wellpath!O20) / (Bfield * COS(Dip))</f>
        <v>0</v>
      </c>
      <c r="E20" s="20">
        <f>Model!$W$16*((drdp!B20+drdp!K20)*MBZ!$B20+(drdp!E20+drdp!N20)*MBZ!$C20+(drdp!H20+drdp!Q20)*MBZ!$D20)</f>
        <v>0</v>
      </c>
      <c r="F20" s="20">
        <f>Model!$W$16*((drdp!C20+drdp!L20)*MBZ!$B20+(drdp!F20+drdp!O20)*MBZ!$C20+(drdp!I20+drdp!R20)*MBZ!$D20)</f>
        <v>0</v>
      </c>
      <c r="G20" s="20">
        <f>Model!$W$16*((drdp!D20+drdp!M20)*MBZ!$B20+(drdp!G20+drdp!P20)*MBZ!$C20+(drdp!J20+drdp!S20)*MBZ!$D20)</f>
        <v>0</v>
      </c>
      <c r="H20" s="18">
        <f>Model!$W$16*((drdp!B20)*MBZ!$B20+(drdp!E20)*MBZ!$C20+(drdp!H20)*MBZ!$D20)</f>
        <v>0</v>
      </c>
      <c r="I20" s="18">
        <f>Model!$W$16*((drdp!C20)*MBZ!$B20+(drdp!F20)*MBZ!$C20+(drdp!I20)*MBZ!$D20)</f>
        <v>0</v>
      </c>
      <c r="J20" s="18">
        <f>Model!$W$16*((drdp!D20)*MBZ!$B20+(drdp!G20)*MBZ!$C20+(drdp!J20)*MBZ!$D20)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f>-SIN(Wellpath!L21) * SIN(Wellpath!O21) / (Bfield * COS(Dip))</f>
        <v>1.5618768350657532E-7</v>
      </c>
      <c r="E21" s="20">
        <f>Model!$W$16*((drdp!B21+drdp!K21)*MBZ!$B21+(drdp!E21+drdp!N21)*MBZ!$C21+(drdp!H21+drdp!Q21)*MBZ!$D21)</f>
        <v>0</v>
      </c>
      <c r="F21" s="20">
        <f>Model!$W$16*((drdp!C21+drdp!L21)*MBZ!$B21+(drdp!F21+drdp!O21)*MBZ!$C21+(drdp!I21+drdp!R21)*MBZ!$D21)</f>
        <v>3.1674888132994284E-6</v>
      </c>
      <c r="G21" s="20">
        <f>Model!$W$16*((drdp!D21+drdp!M21)*MBZ!$B21+(drdp!G21+drdp!P21)*MBZ!$C21+(drdp!J21+drdp!S21)*MBZ!$D21)</f>
        <v>0</v>
      </c>
      <c r="H21" s="18">
        <f>Model!$W$16*((drdp!B21)*MBZ!$B21+(drdp!E21)*MBZ!$C21+(drdp!H21)*MBZ!$D21)</f>
        <v>0</v>
      </c>
      <c r="I21" s="18">
        <f>Model!$W$16*((drdp!C21)*MBZ!$B21+(drdp!F21)*MBZ!$C21+(drdp!I21)*MBZ!$D21)</f>
        <v>7.918722033248571E-7</v>
      </c>
      <c r="J21" s="18">
        <f>Model!$W$16*((drdp!D21)*MBZ!$B21+(drdp!G21)*MBZ!$C21+(drdp!J21)*MBZ!$D21)</f>
        <v>0</v>
      </c>
      <c r="K21" s="21">
        <f>SUM(E$3:E20)+H21</f>
        <v>0</v>
      </c>
      <c r="L21" s="21">
        <f>SUM(F$3:F20)+I21</f>
        <v>7.918722033248571E-7</v>
      </c>
      <c r="M21" s="21">
        <f>SUM(G$3:G20)+J21</f>
        <v>0</v>
      </c>
      <c r="N21" s="21"/>
      <c r="O21" s="21"/>
      <c r="P21" s="21"/>
      <c r="Q21" s="19">
        <f t="shared" si="1"/>
        <v>0</v>
      </c>
      <c r="R21" s="19">
        <f t="shared" si="1"/>
        <v>6.2706158639856384E-13</v>
      </c>
      <c r="S21" s="19">
        <f t="shared" si="1"/>
        <v>0</v>
      </c>
      <c r="T21" s="19">
        <f t="shared" si="2"/>
        <v>0</v>
      </c>
      <c r="U21" s="19">
        <f t="shared" si="3"/>
        <v>0</v>
      </c>
      <c r="V21" s="19">
        <f t="shared" si="4"/>
        <v>0</v>
      </c>
    </row>
    <row r="22" spans="1:22" x14ac:dyDescent="0.25">
      <c r="A22" s="26">
        <f>Wellpath!E22</f>
        <v>540</v>
      </c>
      <c r="B22" s="22">
        <v>0</v>
      </c>
      <c r="C22" s="22">
        <v>0</v>
      </c>
      <c r="D22" s="22">
        <f>-SIN(Wellpath!L22) * SIN(Wellpath!O22) / (Bfield * COS(Dip))</f>
        <v>6.2630169694551043E-7</v>
      </c>
      <c r="E22" s="20">
        <f>Model!$W$16*((drdp!B22+drdp!K22)*MBZ!$B22+(drdp!E22+drdp!N22)*MBZ!$C22+(drdp!H22+drdp!Q22)*MBZ!$D22)</f>
        <v>0</v>
      </c>
      <c r="F22" s="20">
        <f>Model!$W$16*((drdp!C22+drdp!L22)*MBZ!$B22+(drdp!F22+drdp!O22)*MBZ!$C22+(drdp!I22+drdp!R22)*MBZ!$D22)</f>
        <v>7.6397642670535476E-5</v>
      </c>
      <c r="G22" s="20">
        <f>Model!$W$16*((drdp!D22+drdp!M22)*MBZ!$B22+(drdp!G22+drdp!P22)*MBZ!$C22+(drdp!J22+drdp!S22)*MBZ!$D22)</f>
        <v>0</v>
      </c>
      <c r="H22" s="18">
        <f>Model!$W$16*((drdp!B22)*MBZ!$B22+(drdp!E22)*MBZ!$C22+(drdp!H22)*MBZ!$D22)</f>
        <v>0</v>
      </c>
      <c r="I22" s="18">
        <f>Model!$W$16*((drdp!C22)*MBZ!$B22+(drdp!F22)*MBZ!$C22+(drdp!I22)*MBZ!$D22)</f>
        <v>3.8198821335267738E-5</v>
      </c>
      <c r="J22" s="18">
        <f>Model!$W$16*((drdp!D22)*MBZ!$B22+(drdp!G22)*MBZ!$C22+(drdp!J22)*MBZ!$D22)</f>
        <v>0</v>
      </c>
      <c r="K22" s="21">
        <f>SUM(E$3:E21)+H22</f>
        <v>0</v>
      </c>
      <c r="L22" s="21">
        <f>SUM(F$3:F21)+I22</f>
        <v>4.1366310148567165E-5</v>
      </c>
      <c r="M22" s="21">
        <f>SUM(G$3:G21)+J22</f>
        <v>0</v>
      </c>
      <c r="N22" s="21"/>
      <c r="O22" s="21"/>
      <c r="P22" s="21"/>
      <c r="Q22" s="19">
        <f t="shared" si="1"/>
        <v>0</v>
      </c>
      <c r="R22" s="19">
        <f t="shared" si="1"/>
        <v>1.7111716153074509E-9</v>
      </c>
      <c r="S22" s="19">
        <f t="shared" si="1"/>
        <v>0</v>
      </c>
      <c r="T22" s="19">
        <f t="shared" si="2"/>
        <v>0</v>
      </c>
      <c r="U22" s="19">
        <f t="shared" si="3"/>
        <v>0</v>
      </c>
      <c r="V22" s="19">
        <f t="shared" si="4"/>
        <v>0</v>
      </c>
    </row>
    <row r="23" spans="1:22" x14ac:dyDescent="0.25">
      <c r="A23" s="26">
        <f>Wellpath!E23</f>
        <v>570</v>
      </c>
      <c r="B23" s="22">
        <v>0</v>
      </c>
      <c r="C23" s="22">
        <v>0</v>
      </c>
      <c r="D23" s="22">
        <f>-SIN(Wellpath!L23) * SIN(Wellpath!O23) / (Bfield * COS(Dip))</f>
        <v>1.0952235095076482E-6</v>
      </c>
      <c r="E23" s="20">
        <f>Model!$W$16*((drdp!B23+drdp!K23)*MBZ!$B23+(drdp!E23+drdp!N23)*MBZ!$C23+(drdp!H23+drdp!Q23)*MBZ!$D23)</f>
        <v>0</v>
      </c>
      <c r="F23" s="20">
        <f>Model!$W$16*((drdp!C23+drdp!L23)*MBZ!$B23+(drdp!F23+drdp!O23)*MBZ!$C23+(drdp!I23+drdp!R23)*MBZ!$D23)</f>
        <v>2.3362445243028883E-4</v>
      </c>
      <c r="G23" s="20">
        <f>Model!$W$16*((drdp!D23+drdp!M23)*MBZ!$B23+(drdp!G23+drdp!P23)*MBZ!$C23+(drdp!J23+drdp!S23)*MBZ!$D23)</f>
        <v>0</v>
      </c>
      <c r="H23" s="18">
        <f>Model!$W$16*((drdp!B23)*MBZ!$B23+(drdp!E23)*MBZ!$C23+(drdp!H23)*MBZ!$D23)</f>
        <v>0</v>
      </c>
      <c r="I23" s="18">
        <f>Model!$W$16*((drdp!C23)*MBZ!$B23+(drdp!F23)*MBZ!$C23+(drdp!I23)*MBZ!$D23)</f>
        <v>1.1681222621514441E-4</v>
      </c>
      <c r="J23" s="18">
        <f>Model!$W$16*((drdp!D23)*MBZ!$B23+(drdp!G23)*MBZ!$C23+(drdp!J23)*MBZ!$D23)</f>
        <v>0</v>
      </c>
      <c r="K23" s="21">
        <f>SUM(E$3:E22)+H23</f>
        <v>0</v>
      </c>
      <c r="L23" s="21">
        <f>SUM(F$3:F22)+I23</f>
        <v>1.9637735769897932E-4</v>
      </c>
      <c r="M23" s="21">
        <f>SUM(G$3:G22)+J23</f>
        <v>0</v>
      </c>
      <c r="N23" s="21"/>
      <c r="O23" s="21"/>
      <c r="P23" s="21"/>
      <c r="Q23" s="19">
        <f t="shared" si="1"/>
        <v>0</v>
      </c>
      <c r="R23" s="19">
        <f t="shared" si="1"/>
        <v>3.8564066616832872E-8</v>
      </c>
      <c r="S23" s="19">
        <f t="shared" si="1"/>
        <v>0</v>
      </c>
      <c r="T23" s="19">
        <f t="shared" si="2"/>
        <v>0</v>
      </c>
      <c r="U23" s="19">
        <f t="shared" si="3"/>
        <v>0</v>
      </c>
      <c r="V23" s="19">
        <f t="shared" si="4"/>
        <v>0</v>
      </c>
    </row>
    <row r="24" spans="1:22" x14ac:dyDescent="0.25">
      <c r="A24" s="26">
        <f>Wellpath!E24</f>
        <v>600</v>
      </c>
      <c r="B24" s="22">
        <v>0</v>
      </c>
      <c r="C24" s="22">
        <v>0</v>
      </c>
      <c r="D24" s="22">
        <f>-SIN(Wellpath!L24) * SIN(Wellpath!O24) / (Bfield * COS(Dip))</f>
        <v>1.5620605018710036E-6</v>
      </c>
      <c r="E24" s="20">
        <f>Model!$W$16*((drdp!B24+drdp!K24)*MBZ!$B24+(drdp!E24+drdp!N24)*MBZ!$C24+(drdp!H24+drdp!Q24)*MBZ!$D24)</f>
        <v>0</v>
      </c>
      <c r="F24" s="20">
        <f>Model!$W$16*((drdp!C24+drdp!L24)*MBZ!$B24+(drdp!F24+drdp!O24)*MBZ!$C24+(drdp!I24+drdp!R24)*MBZ!$D24)</f>
        <v>4.7523507154079435E-4</v>
      </c>
      <c r="G24" s="20">
        <f>Model!$W$16*((drdp!D24+drdp!M24)*MBZ!$B24+(drdp!G24+drdp!P24)*MBZ!$C24+(drdp!J24+drdp!S24)*MBZ!$D24)</f>
        <v>0</v>
      </c>
      <c r="H24" s="18">
        <f>Model!$W$16*((drdp!B24)*MBZ!$B24+(drdp!E24)*MBZ!$C24+(drdp!H24)*MBZ!$D24)</f>
        <v>0</v>
      </c>
      <c r="I24" s="18">
        <f>Model!$W$16*((drdp!C24)*MBZ!$B24+(drdp!F24)*MBZ!$C24+(drdp!I24)*MBZ!$D24)</f>
        <v>2.3761753577039718E-4</v>
      </c>
      <c r="J24" s="18">
        <f>Model!$W$16*((drdp!D24)*MBZ!$B24+(drdp!G24)*MBZ!$C24+(drdp!J24)*MBZ!$D24)</f>
        <v>0</v>
      </c>
      <c r="K24" s="21">
        <f>SUM(E$3:E23)+H24</f>
        <v>0</v>
      </c>
      <c r="L24" s="21">
        <f>SUM(F$3:F23)+I24</f>
        <v>5.5080711968452092E-4</v>
      </c>
      <c r="M24" s="21">
        <f>SUM(G$3:G23)+J24</f>
        <v>0</v>
      </c>
      <c r="N24" s="21"/>
      <c r="O24" s="21"/>
      <c r="P24" s="21"/>
      <c r="Q24" s="19">
        <f t="shared" si="1"/>
        <v>0</v>
      </c>
      <c r="R24" s="19">
        <f t="shared" si="1"/>
        <v>3.0338848309515814E-7</v>
      </c>
      <c r="S24" s="19">
        <f t="shared" si="1"/>
        <v>0</v>
      </c>
      <c r="T24" s="19">
        <f t="shared" si="2"/>
        <v>0</v>
      </c>
      <c r="U24" s="19">
        <f t="shared" si="3"/>
        <v>0</v>
      </c>
      <c r="V24" s="19">
        <f t="shared" si="4"/>
        <v>0</v>
      </c>
    </row>
    <row r="25" spans="1:22" x14ac:dyDescent="0.25">
      <c r="A25" s="26">
        <f>Wellpath!E25</f>
        <v>630</v>
      </c>
      <c r="B25" s="22">
        <v>0</v>
      </c>
      <c r="C25" s="22">
        <v>0</v>
      </c>
      <c r="D25" s="22">
        <f>-SIN(Wellpath!L25) * SIN(Wellpath!O25) / (Bfield * COS(Dip))</f>
        <v>2.0259240232873322E-6</v>
      </c>
      <c r="E25" s="20">
        <f>Model!$W$16*((drdp!B25+drdp!K25)*MBZ!$B25+(drdp!E25+drdp!N25)*MBZ!$C25+(drdp!H25+drdp!Q25)*MBZ!$D25)</f>
        <v>0</v>
      </c>
      <c r="F25" s="20">
        <f>Model!$W$16*((drdp!C25+drdp!L25)*MBZ!$B25+(drdp!F25+drdp!O25)*MBZ!$C25+(drdp!I25+drdp!R25)*MBZ!$D25)</f>
        <v>7.9939069730214005E-4</v>
      </c>
      <c r="G25" s="20">
        <f>Model!$W$16*((drdp!D25+drdp!M25)*MBZ!$B25+(drdp!G25+drdp!P25)*MBZ!$C25+(drdp!J25+drdp!S25)*MBZ!$D25)</f>
        <v>0</v>
      </c>
      <c r="H25" s="18">
        <f>Model!$W$16*((drdp!B25)*MBZ!$B25+(drdp!E25)*MBZ!$C25+(drdp!H25)*MBZ!$D25)</f>
        <v>0</v>
      </c>
      <c r="I25" s="18">
        <f>Model!$W$16*((drdp!C25)*MBZ!$B25+(drdp!F25)*MBZ!$C25+(drdp!I25)*MBZ!$D25)</f>
        <v>3.9969534865107002E-4</v>
      </c>
      <c r="J25" s="18">
        <f>Model!$W$16*((drdp!D25)*MBZ!$B25+(drdp!G25)*MBZ!$C25+(drdp!J25)*MBZ!$D25)</f>
        <v>0</v>
      </c>
      <c r="K25" s="21">
        <f>SUM(E$3:E24)+H25</f>
        <v>0</v>
      </c>
      <c r="L25" s="21">
        <f>SUM(F$3:F24)+I25</f>
        <v>1.1881200041059881E-3</v>
      </c>
      <c r="M25" s="21">
        <f>SUM(G$3:G24)+J25</f>
        <v>0</v>
      </c>
      <c r="N25" s="21"/>
      <c r="O25" s="21"/>
      <c r="P25" s="21"/>
      <c r="Q25" s="19">
        <f t="shared" si="1"/>
        <v>0</v>
      </c>
      <c r="R25" s="19">
        <f t="shared" si="1"/>
        <v>1.4116291441568131E-6</v>
      </c>
      <c r="S25" s="19">
        <f t="shared" si="1"/>
        <v>0</v>
      </c>
      <c r="T25" s="19">
        <f t="shared" si="2"/>
        <v>0</v>
      </c>
      <c r="U25" s="19">
        <f t="shared" si="3"/>
        <v>0</v>
      </c>
      <c r="V25" s="19">
        <f t="shared" si="4"/>
        <v>0</v>
      </c>
    </row>
    <row r="26" spans="1:22" x14ac:dyDescent="0.25">
      <c r="A26" s="26">
        <f>Wellpath!E26</f>
        <v>660</v>
      </c>
      <c r="B26" s="22">
        <v>0</v>
      </c>
      <c r="C26" s="22">
        <v>0</v>
      </c>
      <c r="D26" s="22">
        <f>-SIN(Wellpath!L26) * SIN(Wellpath!O26) / (Bfield * COS(Dip))</f>
        <v>2.4859310831793393E-6</v>
      </c>
      <c r="E26" s="20">
        <f>Model!$W$16*((drdp!B26+drdp!K26)*MBZ!$B26+(drdp!E26+drdp!N26)*MBZ!$C26+(drdp!H26+drdp!Q26)*MBZ!$D26)</f>
        <v>0</v>
      </c>
      <c r="F26" s="20">
        <f>Model!$W$16*((drdp!C26+drdp!L26)*MBZ!$B26+(drdp!F26+drdp!O26)*MBZ!$C26+(drdp!I26+drdp!R26)*MBZ!$D26)</f>
        <v>1.2036243096717645E-3</v>
      </c>
      <c r="G26" s="20">
        <f>Model!$W$16*((drdp!D26+drdp!M26)*MBZ!$B26+(drdp!G26+drdp!P26)*MBZ!$C26+(drdp!J26+drdp!S26)*MBZ!$D26)</f>
        <v>0</v>
      </c>
      <c r="H26" s="18">
        <f>Model!$W$16*((drdp!B26)*MBZ!$B26+(drdp!E26)*MBZ!$C26+(drdp!H26)*MBZ!$D26)</f>
        <v>0</v>
      </c>
      <c r="I26" s="18">
        <f>Model!$W$16*((drdp!C26)*MBZ!$B26+(drdp!F26)*MBZ!$C26+(drdp!I26)*MBZ!$D26)</f>
        <v>6.0181215483588225E-4</v>
      </c>
      <c r="J26" s="18">
        <f>Model!$W$16*((drdp!D26)*MBZ!$B26+(drdp!G26)*MBZ!$C26+(drdp!J26)*MBZ!$D26)</f>
        <v>0</v>
      </c>
      <c r="K26" s="21">
        <f>SUM(E$3:E25)+H26</f>
        <v>0</v>
      </c>
      <c r="L26" s="21">
        <f>SUM(F$3:F25)+I26</f>
        <v>2.1896275075929403E-3</v>
      </c>
      <c r="M26" s="21">
        <f>SUM(G$3:G25)+J26</f>
        <v>0</v>
      </c>
      <c r="N26" s="21"/>
      <c r="O26" s="21"/>
      <c r="P26" s="21"/>
      <c r="Q26" s="19">
        <f t="shared" si="1"/>
        <v>0</v>
      </c>
      <c r="R26" s="19">
        <f t="shared" si="1"/>
        <v>4.7944686220076719E-6</v>
      </c>
      <c r="S26" s="19">
        <f t="shared" si="1"/>
        <v>0</v>
      </c>
      <c r="T26" s="19">
        <f t="shared" si="2"/>
        <v>0</v>
      </c>
      <c r="U26" s="19">
        <f t="shared" si="3"/>
        <v>0</v>
      </c>
      <c r="V26" s="19">
        <f t="shared" si="4"/>
        <v>0</v>
      </c>
    </row>
    <row r="27" spans="1:22" x14ac:dyDescent="0.25">
      <c r="A27" s="26">
        <f>Wellpath!E27</f>
        <v>690</v>
      </c>
      <c r="B27" s="22">
        <v>0</v>
      </c>
      <c r="C27" s="22">
        <v>0</v>
      </c>
      <c r="D27" s="22">
        <f>-SIN(Wellpath!L27) * SIN(Wellpath!O27) / (Bfield * COS(Dip))</f>
        <v>2.9412060319634283E-6</v>
      </c>
      <c r="E27" s="20">
        <f>Model!$W$16*((drdp!B27+drdp!K27)*MBZ!$B27+(drdp!E27+drdp!N27)*MBZ!$C27+(drdp!H27+drdp!Q27)*MBZ!$D27)</f>
        <v>0</v>
      </c>
      <c r="F27" s="20">
        <f>Model!$W$16*((drdp!C27+drdp!L27)*MBZ!$B27+(drdp!F27+drdp!O27)*MBZ!$C27+(drdp!I27+drdp!R27)*MBZ!$D27)</f>
        <v>1.6848594467766057E-3</v>
      </c>
      <c r="G27" s="20">
        <f>Model!$W$16*((drdp!D27+drdp!M27)*MBZ!$B27+(drdp!G27+drdp!P27)*MBZ!$C27+(drdp!J27+drdp!S27)*MBZ!$D27)</f>
        <v>0</v>
      </c>
      <c r="H27" s="18">
        <f>Model!$W$16*((drdp!B27)*MBZ!$B27+(drdp!E27)*MBZ!$C27+(drdp!H27)*MBZ!$D27)</f>
        <v>0</v>
      </c>
      <c r="I27" s="18">
        <f>Model!$W$16*((drdp!C27)*MBZ!$B27+(drdp!F27)*MBZ!$C27+(drdp!I27)*MBZ!$D27)</f>
        <v>8.4242972338830283E-4</v>
      </c>
      <c r="J27" s="18">
        <f>Model!$W$16*((drdp!D27)*MBZ!$B27+(drdp!G27)*MBZ!$C27+(drdp!J27)*MBZ!$D27)</f>
        <v>0</v>
      </c>
      <c r="K27" s="21">
        <f>SUM(E$3:E26)+H27</f>
        <v>0</v>
      </c>
      <c r="L27" s="21">
        <f>SUM(F$3:F26)+I27</f>
        <v>3.6338693858171253E-3</v>
      </c>
      <c r="M27" s="21">
        <f>SUM(G$3:G26)+J27</f>
        <v>0</v>
      </c>
      <c r="N27" s="21"/>
      <c r="O27" s="21"/>
      <c r="P27" s="21"/>
      <c r="Q27" s="19">
        <f t="shared" si="1"/>
        <v>0</v>
      </c>
      <c r="R27" s="19">
        <f t="shared" si="1"/>
        <v>1.3205006713178931E-5</v>
      </c>
      <c r="S27" s="19">
        <f t="shared" si="1"/>
        <v>0</v>
      </c>
      <c r="T27" s="19">
        <f t="shared" si="2"/>
        <v>0</v>
      </c>
      <c r="U27" s="19">
        <f t="shared" si="3"/>
        <v>0</v>
      </c>
      <c r="V27" s="19">
        <f t="shared" si="4"/>
        <v>0</v>
      </c>
    </row>
    <row r="28" spans="1:22" x14ac:dyDescent="0.25">
      <c r="A28" s="26">
        <f>Wellpath!E28</f>
        <v>720</v>
      </c>
      <c r="B28" s="22">
        <v>0</v>
      </c>
      <c r="C28" s="22">
        <v>0</v>
      </c>
      <c r="D28" s="22">
        <f>-SIN(Wellpath!L28) * SIN(Wellpath!O28) / (Bfield * COS(Dip))</f>
        <v>3.3908822278984517E-6</v>
      </c>
      <c r="E28" s="20">
        <f>Model!$W$16*((drdp!B28+drdp!K28)*MBZ!$B28+(drdp!E28+drdp!N28)*MBZ!$C28+(drdp!H28+drdp!Q28)*MBZ!$D28)</f>
        <v>0</v>
      </c>
      <c r="F28" s="20">
        <f>Model!$W$16*((drdp!C28+drdp!L28)*MBZ!$B28+(drdp!F28+drdp!O28)*MBZ!$C28+(drdp!I28+drdp!R28)*MBZ!$D28)</f>
        <v>2.2394336186455743E-3</v>
      </c>
      <c r="G28" s="20">
        <f>Model!$W$16*((drdp!D28+drdp!M28)*MBZ!$B28+(drdp!G28+drdp!P28)*MBZ!$C28+(drdp!J28+drdp!S28)*MBZ!$D28)</f>
        <v>0</v>
      </c>
      <c r="H28" s="18">
        <f>Model!$W$16*((drdp!B28)*MBZ!$B28+(drdp!E28)*MBZ!$C28+(drdp!H28)*MBZ!$D28)</f>
        <v>0</v>
      </c>
      <c r="I28" s="18">
        <f>Model!$W$16*((drdp!C28)*MBZ!$B28+(drdp!F28)*MBZ!$C28+(drdp!I28)*MBZ!$D28)</f>
        <v>1.1197168093227872E-3</v>
      </c>
      <c r="J28" s="18">
        <f>Model!$W$16*((drdp!D28)*MBZ!$B28+(drdp!G28)*MBZ!$C28+(drdp!J28)*MBZ!$D28)</f>
        <v>0</v>
      </c>
      <c r="K28" s="21">
        <f>SUM(E$3:E27)+H28</f>
        <v>0</v>
      </c>
      <c r="L28" s="21">
        <f>SUM(F$3:F27)+I28</f>
        <v>5.5960159185282155E-3</v>
      </c>
      <c r="M28" s="21">
        <f>SUM(G$3:G27)+J28</f>
        <v>0</v>
      </c>
      <c r="N28" s="21"/>
      <c r="O28" s="21"/>
      <c r="P28" s="21"/>
      <c r="Q28" s="19">
        <f t="shared" si="1"/>
        <v>0</v>
      </c>
      <c r="R28" s="19">
        <f t="shared" si="1"/>
        <v>3.1315394160421188E-5</v>
      </c>
      <c r="S28" s="19">
        <f t="shared" si="1"/>
        <v>0</v>
      </c>
      <c r="T28" s="19">
        <f t="shared" si="2"/>
        <v>0</v>
      </c>
      <c r="U28" s="19">
        <f t="shared" si="3"/>
        <v>0</v>
      </c>
      <c r="V28" s="19">
        <f t="shared" si="4"/>
        <v>0</v>
      </c>
    </row>
    <row r="29" spans="1:22" x14ac:dyDescent="0.25">
      <c r="A29" s="26">
        <f>Wellpath!E29</f>
        <v>750</v>
      </c>
      <c r="B29" s="22">
        <v>0</v>
      </c>
      <c r="C29" s="22">
        <v>0</v>
      </c>
      <c r="D29" s="22">
        <f>-SIN(Wellpath!L29) * SIN(Wellpath!O29) / (Bfield * COS(Dip))</f>
        <v>3.8341036867875233E-6</v>
      </c>
      <c r="E29" s="20">
        <f>Model!$W$16*((drdp!B29+drdp!K29)*MBZ!$B29+(drdp!E29+drdp!N29)*MBZ!$C29+(drdp!H29+drdp!Q29)*MBZ!$D29)</f>
        <v>0</v>
      </c>
      <c r="F29" s="20">
        <f>Model!$W$16*((drdp!C29+drdp!L29)*MBZ!$B29+(drdp!F29+drdp!O29)*MBZ!$C29+(drdp!I29+drdp!R29)*MBZ!$D29)</f>
        <v>2.8631261809697085E-3</v>
      </c>
      <c r="G29" s="20">
        <f>Model!$W$16*((drdp!D29+drdp!M29)*MBZ!$B29+(drdp!G29+drdp!P29)*MBZ!$C29+(drdp!J29+drdp!S29)*MBZ!$D29)</f>
        <v>0</v>
      </c>
      <c r="H29" s="18">
        <f>Model!$W$16*((drdp!B29)*MBZ!$B29+(drdp!E29)*MBZ!$C29+(drdp!H29)*MBZ!$D29)</f>
        <v>0</v>
      </c>
      <c r="I29" s="18">
        <f>Model!$W$16*((drdp!C29)*MBZ!$B29+(drdp!F29)*MBZ!$C29+(drdp!I29)*MBZ!$D29)</f>
        <v>1.4315630904848543E-3</v>
      </c>
      <c r="J29" s="18">
        <f>Model!$W$16*((drdp!D29)*MBZ!$B29+(drdp!G29)*MBZ!$C29+(drdp!J29)*MBZ!$D29)</f>
        <v>0</v>
      </c>
      <c r="K29" s="21">
        <f>SUM(E$3:E28)+H29</f>
        <v>0</v>
      </c>
      <c r="L29" s="21">
        <f>SUM(F$3:F28)+I29</f>
        <v>8.1472958183358563E-3</v>
      </c>
      <c r="M29" s="21">
        <f>SUM(G$3:G28)+J29</f>
        <v>0</v>
      </c>
      <c r="N29" s="21"/>
      <c r="O29" s="21"/>
      <c r="P29" s="21"/>
      <c r="Q29" s="19">
        <f t="shared" si="1"/>
        <v>0</v>
      </c>
      <c r="R29" s="19">
        <f t="shared" si="1"/>
        <v>6.6378429151472924E-5</v>
      </c>
      <c r="S29" s="19">
        <f t="shared" si="1"/>
        <v>0</v>
      </c>
      <c r="T29" s="19">
        <f t="shared" si="2"/>
        <v>0</v>
      </c>
      <c r="U29" s="19">
        <f t="shared" si="3"/>
        <v>0</v>
      </c>
      <c r="V29" s="19">
        <f t="shared" si="4"/>
        <v>0</v>
      </c>
    </row>
    <row r="30" spans="1:22" x14ac:dyDescent="0.25">
      <c r="A30" s="26">
        <f>Wellpath!E30</f>
        <v>780</v>
      </c>
      <c r="B30" s="22">
        <v>0</v>
      </c>
      <c r="C30" s="22">
        <v>0</v>
      </c>
      <c r="D30" s="22">
        <f>-SIN(Wellpath!L30) * SIN(Wellpath!O30) / (Bfield * COS(Dip))</f>
        <v>4.2700267113925877E-6</v>
      </c>
      <c r="E30" s="20">
        <f>Model!$W$16*((drdp!B30+drdp!K30)*MBZ!$B30+(drdp!E30+drdp!N30)*MBZ!$C30+(drdp!H30+drdp!Q30)*MBZ!$D30)</f>
        <v>0</v>
      </c>
      <c r="F30" s="20">
        <f>Model!$W$16*((drdp!C30+drdp!L30)*MBZ!$B30+(drdp!F30+drdp!O30)*MBZ!$C30+(drdp!I30+drdp!R30)*MBZ!$D30)</f>
        <v>3.551190456753857E-3</v>
      </c>
      <c r="G30" s="20">
        <f>Model!$W$16*((drdp!D30+drdp!M30)*MBZ!$B30+(drdp!G30+drdp!P30)*MBZ!$C30+(drdp!J30+drdp!S30)*MBZ!$D30)</f>
        <v>0</v>
      </c>
      <c r="H30" s="18">
        <f>Model!$W$16*((drdp!B30)*MBZ!$B30+(drdp!E30)*MBZ!$C30+(drdp!H30)*MBZ!$D30)</f>
        <v>0</v>
      </c>
      <c r="I30" s="18">
        <f>Model!$W$16*((drdp!C30)*MBZ!$B30+(drdp!F30)*MBZ!$C30+(drdp!I30)*MBZ!$D30)</f>
        <v>1.7755952283769285E-3</v>
      </c>
      <c r="J30" s="18">
        <f>Model!$W$16*((drdp!D30)*MBZ!$B30+(drdp!G30)*MBZ!$C30+(drdp!J30)*MBZ!$D30)</f>
        <v>0</v>
      </c>
      <c r="K30" s="21">
        <f>SUM(E$3:E29)+H30</f>
        <v>0</v>
      </c>
      <c r="L30" s="21">
        <f>SUM(F$3:F29)+I30</f>
        <v>1.1354454137197639E-2</v>
      </c>
      <c r="M30" s="21">
        <f>SUM(G$3:G29)+J30</f>
        <v>0</v>
      </c>
      <c r="N30" s="21"/>
      <c r="O30" s="21"/>
      <c r="P30" s="21"/>
      <c r="Q30" s="19">
        <f t="shared" si="1"/>
        <v>0</v>
      </c>
      <c r="R30" s="19">
        <f t="shared" si="1"/>
        <v>1.2892362875372457E-4</v>
      </c>
      <c r="S30" s="19">
        <f t="shared" si="1"/>
        <v>0</v>
      </c>
      <c r="T30" s="19">
        <f t="shared" si="2"/>
        <v>0</v>
      </c>
      <c r="U30" s="19">
        <f t="shared" si="3"/>
        <v>0</v>
      </c>
      <c r="V30" s="19">
        <f t="shared" si="4"/>
        <v>0</v>
      </c>
    </row>
    <row r="31" spans="1:22" x14ac:dyDescent="0.25">
      <c r="A31" s="26">
        <f>Wellpath!E31</f>
        <v>810</v>
      </c>
      <c r="B31" s="22">
        <v>0</v>
      </c>
      <c r="C31" s="22">
        <v>0</v>
      </c>
      <c r="D31" s="22">
        <f>-SIN(Wellpath!L31) * SIN(Wellpath!O31) / (Bfield * COS(Dip))</f>
        <v>4.6978214974600639E-6</v>
      </c>
      <c r="E31" s="20">
        <f>Model!$W$16*((drdp!B31+drdp!K31)*MBZ!$B31+(drdp!E31+drdp!N31)*MBZ!$C31+(drdp!H31+drdp!Q31)*MBZ!$D31)</f>
        <v>0</v>
      </c>
      <c r="F31" s="20">
        <f>Model!$W$16*((drdp!C31+drdp!L31)*MBZ!$B31+(drdp!F31+drdp!O31)*MBZ!$C31+(drdp!I31+drdp!R31)*MBZ!$D31)</f>
        <v>4.2983898613947321E-3</v>
      </c>
      <c r="G31" s="20">
        <f>Model!$W$16*((drdp!D31+drdp!M31)*MBZ!$B31+(drdp!G31+drdp!P31)*MBZ!$C31+(drdp!J31+drdp!S31)*MBZ!$D31)</f>
        <v>0</v>
      </c>
      <c r="H31" s="18">
        <f>Model!$W$16*((drdp!B31)*MBZ!$B31+(drdp!E31)*MBZ!$C31+(drdp!H31)*MBZ!$D31)</f>
        <v>0</v>
      </c>
      <c r="I31" s="18">
        <f>Model!$W$16*((drdp!C31)*MBZ!$B31+(drdp!F31)*MBZ!$C31+(drdp!I31)*MBZ!$D31)</f>
        <v>2.1491949306973661E-3</v>
      </c>
      <c r="J31" s="18">
        <f>Model!$W$16*((drdp!D31)*MBZ!$B31+(drdp!G31)*MBZ!$C31+(drdp!J31)*MBZ!$D31)</f>
        <v>0</v>
      </c>
      <c r="K31" s="21">
        <f>SUM(E$3:E30)+H31</f>
        <v>0</v>
      </c>
      <c r="L31" s="21">
        <f>SUM(F$3:F30)+I31</f>
        <v>1.5279244296271935E-2</v>
      </c>
      <c r="M31" s="21">
        <f>SUM(G$3:G30)+J31</f>
        <v>0</v>
      </c>
      <c r="N31" s="21"/>
      <c r="O31" s="21"/>
      <c r="P31" s="21"/>
      <c r="Q31" s="19">
        <f t="shared" si="1"/>
        <v>0</v>
      </c>
      <c r="R31" s="19">
        <f t="shared" si="1"/>
        <v>2.3345530626515845E-4</v>
      </c>
      <c r="S31" s="19">
        <f t="shared" si="1"/>
        <v>0</v>
      </c>
      <c r="T31" s="19">
        <f t="shared" si="2"/>
        <v>0</v>
      </c>
      <c r="U31" s="19">
        <f t="shared" si="3"/>
        <v>0</v>
      </c>
      <c r="V31" s="19">
        <f t="shared" si="4"/>
        <v>0</v>
      </c>
    </row>
    <row r="32" spans="1:22" x14ac:dyDescent="0.25">
      <c r="A32" s="26">
        <f>Wellpath!E32</f>
        <v>840</v>
      </c>
      <c r="B32" s="22">
        <v>0</v>
      </c>
      <c r="C32" s="22">
        <v>0</v>
      </c>
      <c r="D32" s="22">
        <f>-SIN(Wellpath!L32) * SIN(Wellpath!O32) / (Bfield * COS(Dip))</f>
        <v>5.1166737133004056E-6</v>
      </c>
      <c r="E32" s="20">
        <f>Model!$W$16*((drdp!B32+drdp!K32)*MBZ!$B32+(drdp!E32+drdp!N32)*MBZ!$C32+(drdp!H32+drdp!Q32)*MBZ!$D32)</f>
        <v>0</v>
      </c>
      <c r="F32" s="20">
        <f>Model!$W$16*((drdp!C32+drdp!L32)*MBZ!$B32+(drdp!F32+drdp!O32)*MBZ!$C32+(drdp!I32+drdp!R32)*MBZ!$D32)</f>
        <v>5.0990377562516809E-3</v>
      </c>
      <c r="G32" s="20">
        <f>Model!$W$16*((drdp!D32+drdp!M32)*MBZ!$B32+(drdp!G32+drdp!P32)*MBZ!$C32+(drdp!J32+drdp!S32)*MBZ!$D32)</f>
        <v>0</v>
      </c>
      <c r="H32" s="18">
        <f>Model!$W$16*((drdp!B32)*MBZ!$B32+(drdp!E32)*MBZ!$C32+(drdp!H32)*MBZ!$D32)</f>
        <v>0</v>
      </c>
      <c r="I32" s="18">
        <f>Model!$W$16*((drdp!C32)*MBZ!$B32+(drdp!F32)*MBZ!$C32+(drdp!I32)*MBZ!$D32)</f>
        <v>2.5495188781258405E-3</v>
      </c>
      <c r="J32" s="18">
        <f>Model!$W$16*((drdp!D32)*MBZ!$B32+(drdp!G32)*MBZ!$C32+(drdp!J32)*MBZ!$D32)</f>
        <v>0</v>
      </c>
      <c r="K32" s="21">
        <f>SUM(E$3:E31)+H32</f>
        <v>0</v>
      </c>
      <c r="L32" s="21">
        <f>SUM(F$3:F31)+I32</f>
        <v>1.9977958105095141E-2</v>
      </c>
      <c r="M32" s="21">
        <f>SUM(G$3:G31)+J32</f>
        <v>0</v>
      </c>
      <c r="N32" s="21"/>
      <c r="O32" s="21"/>
      <c r="P32" s="21"/>
      <c r="Q32" s="19">
        <f t="shared" si="1"/>
        <v>0</v>
      </c>
      <c r="R32" s="19">
        <f t="shared" si="1"/>
        <v>3.9911881004893663E-4</v>
      </c>
      <c r="S32" s="19">
        <f t="shared" si="1"/>
        <v>0</v>
      </c>
      <c r="T32" s="19">
        <f t="shared" si="2"/>
        <v>0</v>
      </c>
      <c r="U32" s="19">
        <f t="shared" si="3"/>
        <v>0</v>
      </c>
      <c r="V32" s="19">
        <f t="shared" si="4"/>
        <v>0</v>
      </c>
    </row>
    <row r="33" spans="1:22" x14ac:dyDescent="0.25">
      <c r="A33" s="26">
        <f>Wellpath!E33</f>
        <v>870</v>
      </c>
      <c r="B33" s="22">
        <v>0</v>
      </c>
      <c r="C33" s="22">
        <v>0</v>
      </c>
      <c r="D33" s="22">
        <f>-SIN(Wellpath!L33) * SIN(Wellpath!O33) / (Bfield * COS(Dip))</f>
        <v>5.5257860499147551E-6</v>
      </c>
      <c r="E33" s="20">
        <f>Model!$W$16*((drdp!B33+drdp!K33)*MBZ!$B33+(drdp!E33+drdp!N33)*MBZ!$C33+(drdp!H33+drdp!Q33)*MBZ!$D33)</f>
        <v>0</v>
      </c>
      <c r="F33" s="20">
        <f>Model!$W$16*((drdp!C33+drdp!L33)*MBZ!$B33+(drdp!F33+drdp!O33)*MBZ!$C33+(drdp!I33+drdp!R33)*MBZ!$D33)</f>
        <v>5.9470407274004209E-3</v>
      </c>
      <c r="G33" s="20">
        <f>Model!$W$16*((drdp!D33+drdp!M33)*MBZ!$B33+(drdp!G33+drdp!P33)*MBZ!$C33+(drdp!J33+drdp!S33)*MBZ!$D33)</f>
        <v>0</v>
      </c>
      <c r="H33" s="18">
        <f>Model!$W$16*((drdp!B33)*MBZ!$B33+(drdp!E33)*MBZ!$C33+(drdp!H33)*MBZ!$D33)</f>
        <v>0</v>
      </c>
      <c r="I33" s="18">
        <f>Model!$W$16*((drdp!C33)*MBZ!$B33+(drdp!F33)*MBZ!$C33+(drdp!I33)*MBZ!$D33)</f>
        <v>2.9735203637002105E-3</v>
      </c>
      <c r="J33" s="18">
        <f>Model!$W$16*((drdp!D33)*MBZ!$B33+(drdp!G33)*MBZ!$C33+(drdp!J33)*MBZ!$D33)</f>
        <v>0</v>
      </c>
      <c r="K33" s="21">
        <f>SUM(E$3:E32)+H33</f>
        <v>0</v>
      </c>
      <c r="L33" s="21">
        <f>SUM(F$3:F32)+I33</f>
        <v>2.5500997346921191E-2</v>
      </c>
      <c r="M33" s="21">
        <f>SUM(G$3:G32)+J33</f>
        <v>0</v>
      </c>
      <c r="N33" s="21"/>
      <c r="O33" s="21"/>
      <c r="P33" s="21"/>
      <c r="Q33" s="19">
        <f t="shared" si="1"/>
        <v>0</v>
      </c>
      <c r="R33" s="19">
        <f t="shared" si="1"/>
        <v>6.5030086568768162E-4</v>
      </c>
      <c r="S33" s="19">
        <f t="shared" si="1"/>
        <v>0</v>
      </c>
      <c r="T33" s="19">
        <f t="shared" si="2"/>
        <v>0</v>
      </c>
      <c r="U33" s="19">
        <f t="shared" si="3"/>
        <v>0</v>
      </c>
      <c r="V33" s="19">
        <f t="shared" si="4"/>
        <v>0</v>
      </c>
    </row>
    <row r="34" spans="1:22" x14ac:dyDescent="0.25">
      <c r="A34" s="26">
        <f>Wellpath!E34</f>
        <v>900</v>
      </c>
      <c r="B34" s="22">
        <v>0</v>
      </c>
      <c r="C34" s="22">
        <v>0</v>
      </c>
      <c r="D34" s="22">
        <f>-SIN(Wellpath!L34) * SIN(Wellpath!O34) / (Bfield * COS(Dip))</f>
        <v>5.9243797387179472E-6</v>
      </c>
      <c r="E34" s="20">
        <f>Model!$W$16*((drdp!B34+drdp!K34)*MBZ!$B34+(drdp!E34+drdp!N34)*MBZ!$C34+(drdp!H34+drdp!Q34)*MBZ!$D34)</f>
        <v>0</v>
      </c>
      <c r="F34" s="20">
        <f>Model!$W$16*((drdp!C34+drdp!L34)*MBZ!$B34+(drdp!F34+drdp!O34)*MBZ!$C34+(drdp!I34+drdp!R34)*MBZ!$D34)</f>
        <v>6.8359449601923267E-3</v>
      </c>
      <c r="G34" s="20">
        <f>Model!$W$16*((drdp!D34+drdp!M34)*MBZ!$B34+(drdp!G34+drdp!P34)*MBZ!$C34+(drdp!J34+drdp!S34)*MBZ!$D34)</f>
        <v>0</v>
      </c>
      <c r="H34" s="18">
        <f>Model!$W$16*((drdp!B34)*MBZ!$B34+(drdp!E34)*MBZ!$C34+(drdp!H34)*MBZ!$D34)</f>
        <v>0</v>
      </c>
      <c r="I34" s="18">
        <f>Model!$W$16*((drdp!C34)*MBZ!$B34+(drdp!F34)*MBZ!$C34+(drdp!I34)*MBZ!$D34)</f>
        <v>3.4179724800961634E-3</v>
      </c>
      <c r="J34" s="18">
        <f>Model!$W$16*((drdp!D34)*MBZ!$B34+(drdp!G34)*MBZ!$C34+(drdp!J34)*MBZ!$D34)</f>
        <v>0</v>
      </c>
      <c r="K34" s="21">
        <f>SUM(E$3:E33)+H34</f>
        <v>0</v>
      </c>
      <c r="L34" s="21">
        <f>SUM(F$3:F33)+I34</f>
        <v>3.1892490190717569E-2</v>
      </c>
      <c r="M34" s="21">
        <f>SUM(G$3:G33)+J34</f>
        <v>0</v>
      </c>
      <c r="N34" s="21"/>
      <c r="O34" s="21"/>
      <c r="P34" s="21"/>
      <c r="Q34" s="19">
        <f t="shared" si="1"/>
        <v>0</v>
      </c>
      <c r="R34" s="19">
        <f t="shared" si="1"/>
        <v>1.0171309305650163E-3</v>
      </c>
      <c r="S34" s="19">
        <f t="shared" si="1"/>
        <v>0</v>
      </c>
      <c r="T34" s="19">
        <f t="shared" si="2"/>
        <v>0</v>
      </c>
      <c r="U34" s="19">
        <f t="shared" si="3"/>
        <v>0</v>
      </c>
      <c r="V34" s="19">
        <f t="shared" si="4"/>
        <v>0</v>
      </c>
    </row>
    <row r="35" spans="1:22" x14ac:dyDescent="0.25">
      <c r="A35" s="26">
        <f>Wellpath!E35</f>
        <v>930</v>
      </c>
      <c r="B35" s="22">
        <v>0</v>
      </c>
      <c r="C35" s="22">
        <v>0</v>
      </c>
      <c r="D35" s="22">
        <f>-SIN(Wellpath!L35) * SIN(Wellpath!O35) / (Bfield * COS(Dip))</f>
        <v>6.3116960339687554E-6</v>
      </c>
      <c r="E35" s="20">
        <f>Model!$W$16*((drdp!B35+drdp!K35)*MBZ!$B35+(drdp!E35+drdp!N35)*MBZ!$C35+(drdp!H35+drdp!Q35)*MBZ!$D35)</f>
        <v>0</v>
      </c>
      <c r="F35" s="20">
        <f>Model!$W$16*((drdp!C35+drdp!L35)*MBZ!$B35+(drdp!F35+drdp!O35)*MBZ!$C35+(drdp!I35+drdp!R35)*MBZ!$D35)</f>
        <v>7.758985356680792E-3</v>
      </c>
      <c r="G35" s="20">
        <f>Model!$W$16*((drdp!D35+drdp!M35)*MBZ!$B35+(drdp!G35+drdp!P35)*MBZ!$C35+(drdp!J35+drdp!S35)*MBZ!$D35)</f>
        <v>0</v>
      </c>
      <c r="H35" s="18">
        <f>Model!$W$16*((drdp!B35)*MBZ!$B35+(drdp!E35)*MBZ!$C35+(drdp!H35)*MBZ!$D35)</f>
        <v>0</v>
      </c>
      <c r="I35" s="18">
        <f>Model!$W$16*((drdp!C35)*MBZ!$B35+(drdp!F35)*MBZ!$C35+(drdp!I35)*MBZ!$D35)</f>
        <v>3.879492678340396E-3</v>
      </c>
      <c r="J35" s="18">
        <f>Model!$W$16*((drdp!D35)*MBZ!$B35+(drdp!G35)*MBZ!$C35+(drdp!J35)*MBZ!$D35)</f>
        <v>0</v>
      </c>
      <c r="K35" s="21">
        <f>SUM(E$3:E34)+H35</f>
        <v>0</v>
      </c>
      <c r="L35" s="21">
        <f>SUM(F$3:F34)+I35</f>
        <v>3.9189955349154128E-2</v>
      </c>
      <c r="M35" s="21">
        <f>SUM(G$3:G34)+J35</f>
        <v>0</v>
      </c>
      <c r="N35" s="21"/>
      <c r="O35" s="21"/>
      <c r="P35" s="21"/>
      <c r="Q35" s="19">
        <f t="shared" si="1"/>
        <v>0</v>
      </c>
      <c r="R35" s="19">
        <f t="shared" si="1"/>
        <v>1.5358526002686942E-3</v>
      </c>
      <c r="S35" s="19">
        <f t="shared" si="1"/>
        <v>0</v>
      </c>
      <c r="T35" s="19">
        <f t="shared" si="2"/>
        <v>0</v>
      </c>
      <c r="U35" s="19">
        <f t="shared" si="3"/>
        <v>0</v>
      </c>
      <c r="V35" s="19">
        <f t="shared" si="4"/>
        <v>0</v>
      </c>
    </row>
    <row r="36" spans="1:22" x14ac:dyDescent="0.25">
      <c r="A36" s="26">
        <f>Wellpath!E36</f>
        <v>960</v>
      </c>
      <c r="B36" s="22">
        <v>0</v>
      </c>
      <c r="C36" s="22">
        <v>0</v>
      </c>
      <c r="D36" s="22">
        <f>-SIN(Wellpath!L36) * SIN(Wellpath!O36) / (Bfield * COS(Dip))</f>
        <v>6.6869976570855545E-6</v>
      </c>
      <c r="E36" s="20">
        <f>Model!$W$16*((drdp!B36+drdp!K36)*MBZ!$B36+(drdp!E36+drdp!N36)*MBZ!$C36+(drdp!H36+drdp!Q36)*MBZ!$D36)</f>
        <v>0</v>
      </c>
      <c r="F36" s="20">
        <f>Model!$W$16*((drdp!C36+drdp!L36)*MBZ!$B36+(drdp!F36+drdp!O36)*MBZ!$C36+(drdp!I36+drdp!R36)*MBZ!$D36)</f>
        <v>8.7091370221015155E-3</v>
      </c>
      <c r="G36" s="20">
        <f>Model!$W$16*((drdp!D36+drdp!M36)*MBZ!$B36+(drdp!G36+drdp!P36)*MBZ!$C36+(drdp!J36+drdp!S36)*MBZ!$D36)</f>
        <v>0</v>
      </c>
      <c r="H36" s="18">
        <f>Model!$W$16*((drdp!B36)*MBZ!$B36+(drdp!E36)*MBZ!$C36+(drdp!H36)*MBZ!$D36)</f>
        <v>0</v>
      </c>
      <c r="I36" s="18">
        <f>Model!$W$16*((drdp!C36)*MBZ!$B36+(drdp!F36)*MBZ!$C36+(drdp!I36)*MBZ!$D36)</f>
        <v>4.3545685110507578E-3</v>
      </c>
      <c r="J36" s="18">
        <f>Model!$W$16*((drdp!D36)*MBZ!$B36+(drdp!G36)*MBZ!$C36+(drdp!J36)*MBZ!$D36)</f>
        <v>0</v>
      </c>
      <c r="K36" s="21">
        <f>SUM(E$3:E35)+H36</f>
        <v>0</v>
      </c>
      <c r="L36" s="21">
        <f>SUM(F$3:F35)+I36</f>
        <v>4.7424016538545284E-2</v>
      </c>
      <c r="M36" s="21">
        <f>SUM(G$3:G35)+J36</f>
        <v>0</v>
      </c>
      <c r="N36" s="21"/>
      <c r="O36" s="21"/>
      <c r="P36" s="21"/>
      <c r="Q36" s="19">
        <f t="shared" si="1"/>
        <v>0</v>
      </c>
      <c r="R36" s="19">
        <f t="shared" si="1"/>
        <v>2.2490373446482168E-3</v>
      </c>
      <c r="S36" s="19">
        <f t="shared" si="1"/>
        <v>0</v>
      </c>
      <c r="T36" s="19">
        <f t="shared" si="2"/>
        <v>0</v>
      </c>
      <c r="U36" s="19">
        <f t="shared" si="3"/>
        <v>0</v>
      </c>
      <c r="V36" s="19">
        <f t="shared" si="4"/>
        <v>0</v>
      </c>
    </row>
    <row r="37" spans="1:22" x14ac:dyDescent="0.25">
      <c r="A37" s="26">
        <f>Wellpath!E37</f>
        <v>990</v>
      </c>
      <c r="B37" s="22">
        <v>0</v>
      </c>
      <c r="C37" s="22">
        <v>0</v>
      </c>
      <c r="D37" s="22">
        <f>-SIN(Wellpath!L37) * SIN(Wellpath!O37) / (Bfield * COS(Dip))</f>
        <v>7.0495702000979896E-6</v>
      </c>
      <c r="E37" s="20">
        <f>Model!$W$16*((drdp!B37+drdp!K37)*MBZ!$B37+(drdp!E37+drdp!N37)*MBZ!$C37+(drdp!H37+drdp!Q37)*MBZ!$D37)</f>
        <v>0</v>
      </c>
      <c r="F37" s="20">
        <f>Model!$W$16*((drdp!C37+drdp!L37)*MBZ!$B37+(drdp!F37+drdp!O37)*MBZ!$C37+(drdp!I37+drdp!R37)*MBZ!$D37)</f>
        <v>9.6791687285633834E-3</v>
      </c>
      <c r="G37" s="20">
        <f>Model!$W$16*((drdp!D37+drdp!M37)*MBZ!$B37+(drdp!G37+drdp!P37)*MBZ!$C37+(drdp!J37+drdp!S37)*MBZ!$D37)</f>
        <v>0</v>
      </c>
      <c r="H37" s="18">
        <f>Model!$W$16*((drdp!B37)*MBZ!$B37+(drdp!E37)*MBZ!$C37+(drdp!H37)*MBZ!$D37)</f>
        <v>0</v>
      </c>
      <c r="I37" s="18">
        <f>Model!$W$16*((drdp!C37)*MBZ!$B37+(drdp!F37)*MBZ!$C37+(drdp!I37)*MBZ!$D37)</f>
        <v>4.8395843642816917E-3</v>
      </c>
      <c r="J37" s="18">
        <f>Model!$W$16*((drdp!D37)*MBZ!$B37+(drdp!G37)*MBZ!$C37+(drdp!J37)*MBZ!$D37)</f>
        <v>0</v>
      </c>
      <c r="K37" s="21">
        <f>SUM(E$3:E36)+H37</f>
        <v>0</v>
      </c>
      <c r="L37" s="21">
        <f>SUM(F$3:F36)+I37</f>
        <v>5.6618169413877727E-2</v>
      </c>
      <c r="M37" s="21">
        <f>SUM(G$3:G36)+J37</f>
        <v>0</v>
      </c>
      <c r="N37" s="21"/>
      <c r="O37" s="21"/>
      <c r="P37" s="21"/>
      <c r="Q37" s="19">
        <f t="shared" si="1"/>
        <v>0</v>
      </c>
      <c r="R37" s="19">
        <f t="shared" si="1"/>
        <v>3.2056171077785595E-3</v>
      </c>
      <c r="S37" s="19">
        <f t="shared" si="1"/>
        <v>0</v>
      </c>
      <c r="T37" s="19">
        <f t="shared" si="2"/>
        <v>0</v>
      </c>
      <c r="U37" s="19">
        <f t="shared" si="3"/>
        <v>0</v>
      </c>
      <c r="V37" s="19">
        <f t="shared" si="4"/>
        <v>0</v>
      </c>
    </row>
    <row r="38" spans="1:22" x14ac:dyDescent="0.25">
      <c r="A38" s="26">
        <f>Wellpath!E38</f>
        <v>1020</v>
      </c>
      <c r="B38" s="22">
        <v>0</v>
      </c>
      <c r="C38" s="22">
        <v>0</v>
      </c>
      <c r="D38" s="22">
        <f>-SIN(Wellpath!L38) * SIN(Wellpath!O38) / (Bfield * COS(Dip))</f>
        <v>7.3987234855631595E-6</v>
      </c>
      <c r="E38" s="20">
        <f>Model!$W$16*((drdp!B38+drdp!K38)*MBZ!$B38+(drdp!E38+drdp!N38)*MBZ!$C38+(drdp!H38+drdp!Q38)*MBZ!$D38)</f>
        <v>0</v>
      </c>
      <c r="F38" s="20">
        <f>Model!$W$16*((drdp!C38+drdp!L38)*MBZ!$B38+(drdp!F38+drdp!O38)*MBZ!$C38+(drdp!I38+drdp!R38)*MBZ!$D38)</f>
        <v>1.0661697949059058E-2</v>
      </c>
      <c r="G38" s="20">
        <f>Model!$W$16*((drdp!D38+drdp!M38)*MBZ!$B38+(drdp!G38+drdp!P38)*MBZ!$C38+(drdp!J38+drdp!S38)*MBZ!$D38)</f>
        <v>0</v>
      </c>
      <c r="H38" s="18">
        <f>Model!$W$16*((drdp!B38)*MBZ!$B38+(drdp!E38)*MBZ!$C38+(drdp!H38)*MBZ!$D38)</f>
        <v>0</v>
      </c>
      <c r="I38" s="18">
        <f>Model!$W$16*((drdp!C38)*MBZ!$B38+(drdp!F38)*MBZ!$C38+(drdp!I38)*MBZ!$D38)</f>
        <v>5.3308489745295291E-3</v>
      </c>
      <c r="J38" s="18">
        <f>Model!$W$16*((drdp!D38)*MBZ!$B38+(drdp!G38)*MBZ!$C38+(drdp!J38)*MBZ!$D38)</f>
        <v>0</v>
      </c>
      <c r="K38" s="21">
        <f>SUM(E$3:E37)+H38</f>
        <v>0</v>
      </c>
      <c r="L38" s="21">
        <f>SUM(F$3:F37)+I38</f>
        <v>6.6788602752688955E-2</v>
      </c>
      <c r="M38" s="21">
        <f>SUM(G$3:G37)+J38</f>
        <v>0</v>
      </c>
      <c r="N38" s="21"/>
      <c r="O38" s="21"/>
      <c r="P38" s="21"/>
      <c r="Q38" s="19">
        <f t="shared" si="1"/>
        <v>0</v>
      </c>
      <c r="R38" s="19">
        <f t="shared" si="1"/>
        <v>4.4607174576564903E-3</v>
      </c>
      <c r="S38" s="19">
        <f t="shared" si="1"/>
        <v>0</v>
      </c>
      <c r="T38" s="19">
        <f t="shared" si="2"/>
        <v>0</v>
      </c>
      <c r="U38" s="19">
        <f t="shared" si="3"/>
        <v>0</v>
      </c>
      <c r="V38" s="19">
        <f t="shared" si="4"/>
        <v>0</v>
      </c>
    </row>
    <row r="39" spans="1:22" x14ac:dyDescent="0.25">
      <c r="A39" s="26">
        <f>Wellpath!E39</f>
        <v>1050</v>
      </c>
      <c r="B39" s="22">
        <v>0</v>
      </c>
      <c r="C39" s="22">
        <v>0</v>
      </c>
      <c r="D39" s="22">
        <f>-SIN(Wellpath!L39) * SIN(Wellpath!O39) / (Bfield * COS(Dip))</f>
        <v>7.7337928803576071E-6</v>
      </c>
      <c r="E39" s="20">
        <f>Model!$W$16*((drdp!B39+drdp!K39)*MBZ!$B39+(drdp!E39+drdp!N39)*MBZ!$C39+(drdp!H39+drdp!Q39)*MBZ!$D39)</f>
        <v>0</v>
      </c>
      <c r="F39" s="20">
        <f>Model!$W$16*((drdp!C39+drdp!L39)*MBZ!$B39+(drdp!F39+drdp!O39)*MBZ!$C39+(drdp!I39+drdp!R39)*MBZ!$D39)</f>
        <v>1.1649247042953203E-2</v>
      </c>
      <c r="G39" s="20">
        <f>Model!$W$16*((drdp!D39+drdp!M39)*MBZ!$B39+(drdp!G39+drdp!P39)*MBZ!$C39+(drdp!J39+drdp!S39)*MBZ!$D39)</f>
        <v>0</v>
      </c>
      <c r="H39" s="18">
        <f>Model!$W$16*((drdp!B39)*MBZ!$B39+(drdp!E39)*MBZ!$C39+(drdp!H39)*MBZ!$D39)</f>
        <v>0</v>
      </c>
      <c r="I39" s="18">
        <f>Model!$W$16*((drdp!C39)*MBZ!$B39+(drdp!F39)*MBZ!$C39+(drdp!I39)*MBZ!$D39)</f>
        <v>5.8246235214766016E-3</v>
      </c>
      <c r="J39" s="18">
        <f>Model!$W$16*((drdp!D39)*MBZ!$B39+(drdp!G39)*MBZ!$C39+(drdp!J39)*MBZ!$D39)</f>
        <v>0</v>
      </c>
      <c r="K39" s="21">
        <f>SUM(E$3:E38)+H39</f>
        <v>0</v>
      </c>
      <c r="L39" s="21">
        <f>SUM(F$3:F38)+I39</f>
        <v>7.794407524869508E-2</v>
      </c>
      <c r="M39" s="21">
        <f>SUM(G$3:G38)+J39</f>
        <v>0</v>
      </c>
      <c r="N39" s="21"/>
      <c r="O39" s="21"/>
      <c r="P39" s="21"/>
      <c r="Q39" s="19">
        <f t="shared" si="1"/>
        <v>0</v>
      </c>
      <c r="R39" s="19">
        <f t="shared" si="1"/>
        <v>6.0752788663742414E-3</v>
      </c>
      <c r="S39" s="19">
        <f t="shared" si="1"/>
        <v>0</v>
      </c>
      <c r="T39" s="19">
        <f t="shared" si="2"/>
        <v>0</v>
      </c>
      <c r="U39" s="19">
        <f t="shared" si="3"/>
        <v>0</v>
      </c>
      <c r="V39" s="19">
        <f t="shared" si="4"/>
        <v>0</v>
      </c>
    </row>
    <row r="40" spans="1:22" x14ac:dyDescent="0.25">
      <c r="A40" s="26">
        <f>Wellpath!E40</f>
        <v>1080</v>
      </c>
      <c r="B40" s="22">
        <v>0</v>
      </c>
      <c r="C40" s="22">
        <v>0</v>
      </c>
      <c r="D40" s="22">
        <f>-SIN(Wellpath!L40) * SIN(Wellpath!O40) / (Bfield * COS(Dip))</f>
        <v>8.0541405608442422E-6</v>
      </c>
      <c r="E40" s="20">
        <f>Model!$W$16*((drdp!B40+drdp!K40)*MBZ!$B40+(drdp!E40+drdp!N40)*MBZ!$C40+(drdp!H40+drdp!Q40)*MBZ!$D40)</f>
        <v>0</v>
      </c>
      <c r="F40" s="20">
        <f>Model!$W$16*((drdp!C40+drdp!L40)*MBZ!$B40+(drdp!F40+drdp!O40)*MBZ!$C40+(drdp!I40+drdp!R40)*MBZ!$D40)</f>
        <v>1.0528583471119034E-2</v>
      </c>
      <c r="G40" s="20">
        <f>Model!$W$16*((drdp!D40+drdp!M40)*MBZ!$B40+(drdp!G40+drdp!P40)*MBZ!$C40+(drdp!J40+drdp!S40)*MBZ!$D40)</f>
        <v>0</v>
      </c>
      <c r="H40" s="18">
        <f>Model!$W$16*((drdp!B40)*MBZ!$B40+(drdp!E40)*MBZ!$C40+(drdp!H40)*MBZ!$D40)</f>
        <v>0</v>
      </c>
      <c r="I40" s="18">
        <f>Model!$W$16*((drdp!C40)*MBZ!$B40+(drdp!F40)*MBZ!$C40+(drdp!I40)*MBZ!$D40)</f>
        <v>6.3171500826714215E-3</v>
      </c>
      <c r="J40" s="18">
        <f>Model!$W$16*((drdp!D40)*MBZ!$B40+(drdp!G40)*MBZ!$C40+(drdp!J40)*MBZ!$D40)</f>
        <v>0</v>
      </c>
      <c r="K40" s="21">
        <f>SUM(E$3:E39)+H40</f>
        <v>0</v>
      </c>
      <c r="L40" s="21">
        <f>SUM(F$3:F39)+I40</f>
        <v>9.0085848852843098E-2</v>
      </c>
      <c r="M40" s="21">
        <f>SUM(G$3:G39)+J40</f>
        <v>0</v>
      </c>
      <c r="N40" s="21"/>
      <c r="O40" s="21"/>
      <c r="P40" s="21"/>
      <c r="Q40" s="19">
        <f t="shared" si="1"/>
        <v>0</v>
      </c>
      <c r="R40" s="19">
        <f t="shared" si="1"/>
        <v>8.1154601635372928E-3</v>
      </c>
      <c r="S40" s="19">
        <f t="shared" si="1"/>
        <v>0</v>
      </c>
      <c r="T40" s="19">
        <f t="shared" si="2"/>
        <v>0</v>
      </c>
      <c r="U40" s="19">
        <f t="shared" si="3"/>
        <v>0</v>
      </c>
      <c r="V40" s="19">
        <f t="shared" si="4"/>
        <v>0</v>
      </c>
    </row>
    <row r="41" spans="1:22" x14ac:dyDescent="0.25">
      <c r="A41" s="26">
        <f>Wellpath!E41</f>
        <v>1100</v>
      </c>
      <c r="B41" s="22">
        <v>0</v>
      </c>
      <c r="C41" s="22">
        <v>0</v>
      </c>
      <c r="D41" s="22">
        <f>-SIN(Wellpath!L41) * SIN(Wellpath!O41) / (Bfield * COS(Dip))</f>
        <v>8.2596278494429527E-6</v>
      </c>
      <c r="E41" s="20">
        <f>Model!$W$16*((drdp!B41+drdp!K41)*MBZ!$B41+(drdp!E41+drdp!N41)*MBZ!$C41+(drdp!H41+drdp!Q41)*MBZ!$D41)</f>
        <v>0</v>
      </c>
      <c r="F41" s="20">
        <f>Model!$W$16*((drdp!C41+drdp!L41)*MBZ!$B41+(drdp!F41+drdp!O41)*MBZ!$C41+(drdp!I41+drdp!R41)*MBZ!$D41)</f>
        <v>6.6436041171113545E-3</v>
      </c>
      <c r="G41" s="20">
        <f>Model!$W$16*((drdp!D41+drdp!M41)*MBZ!$B41+(drdp!G41+drdp!P41)*MBZ!$C41+(drdp!J41+drdp!S41)*MBZ!$D41)</f>
        <v>0</v>
      </c>
      <c r="H41" s="18">
        <f>Model!$W$16*((drdp!B41)*MBZ!$B41+(drdp!E41)*MBZ!$C41+(drdp!H41)*MBZ!$D41)</f>
        <v>0</v>
      </c>
      <c r="I41" s="18">
        <f>Model!$W$16*((drdp!C41)*MBZ!$B41+(drdp!F41)*MBZ!$C41+(drdp!I41)*MBZ!$D41)</f>
        <v>4.4290694114075694E-3</v>
      </c>
      <c r="J41" s="18">
        <f>Model!$W$16*((drdp!D41)*MBZ!$B41+(drdp!G41)*MBZ!$C41+(drdp!J41)*MBZ!$D41)</f>
        <v>0</v>
      </c>
      <c r="K41" s="21">
        <f>SUM(E$3:E40)+H41</f>
        <v>0</v>
      </c>
      <c r="L41" s="21">
        <f>SUM(F$3:F40)+I41</f>
        <v>9.8726351652698288E-2</v>
      </c>
      <c r="M41" s="21">
        <f>SUM(G$3:G40)+J41</f>
        <v>0</v>
      </c>
      <c r="N41" s="21"/>
      <c r="O41" s="21"/>
      <c r="P41" s="21"/>
      <c r="Q41" s="19">
        <f t="shared" si="1"/>
        <v>0</v>
      </c>
      <c r="R41" s="19">
        <f t="shared" si="1"/>
        <v>9.7468925106522428E-3</v>
      </c>
      <c r="S41" s="19">
        <f t="shared" si="1"/>
        <v>0</v>
      </c>
      <c r="T41" s="19">
        <f t="shared" si="2"/>
        <v>0</v>
      </c>
      <c r="U41" s="19">
        <f t="shared" si="3"/>
        <v>0</v>
      </c>
      <c r="V41" s="19">
        <f t="shared" si="4"/>
        <v>0</v>
      </c>
    </row>
    <row r="42" spans="1:22" x14ac:dyDescent="0.25">
      <c r="A42" s="26">
        <f>Wellpath!E42</f>
        <v>1110</v>
      </c>
      <c r="B42" s="22">
        <v>0</v>
      </c>
      <c r="C42" s="22">
        <v>0</v>
      </c>
      <c r="D42" s="22">
        <f>-SIN(Wellpath!L42) * SIN(Wellpath!O42) / (Bfield * COS(Dip))</f>
        <v>8.2596278494429527E-6</v>
      </c>
      <c r="E42" s="20">
        <f>Model!$W$16*((drdp!B42+drdp!K42)*MBZ!$B42+(drdp!E42+drdp!N42)*MBZ!$C42+(drdp!H42+drdp!Q42)*MBZ!$D42)</f>
        <v>0</v>
      </c>
      <c r="F42" s="20">
        <f>Model!$W$16*((drdp!C42+drdp!L42)*MBZ!$B42+(drdp!F42+drdp!O42)*MBZ!$C42+(drdp!I42+drdp!R42)*MBZ!$D42)</f>
        <v>8.8581388228151387E-3</v>
      </c>
      <c r="G42" s="20">
        <f>Model!$W$16*((drdp!D42+drdp!M42)*MBZ!$B42+(drdp!G42+drdp!P42)*MBZ!$C42+(drdp!J42+drdp!S42)*MBZ!$D42)</f>
        <v>0</v>
      </c>
      <c r="H42" s="18">
        <f>Model!$W$16*((drdp!B42)*MBZ!$B42+(drdp!E42)*MBZ!$C42+(drdp!H42)*MBZ!$D42)</f>
        <v>0</v>
      </c>
      <c r="I42" s="18">
        <f>Model!$W$16*((drdp!C42)*MBZ!$B42+(drdp!F42)*MBZ!$C42+(drdp!I42)*MBZ!$D42)</f>
        <v>2.2145347057037847E-3</v>
      </c>
      <c r="J42" s="18">
        <f>Model!$W$16*((drdp!D42)*MBZ!$B42+(drdp!G42)*MBZ!$C42+(drdp!J42)*MBZ!$D42)</f>
        <v>0</v>
      </c>
      <c r="K42" s="21">
        <f>SUM(E$3:E41)+H42</f>
        <v>0</v>
      </c>
      <c r="L42" s="21">
        <f>SUM(F$3:F41)+I42</f>
        <v>0.10315542106410587</v>
      </c>
      <c r="M42" s="21">
        <f>SUM(G$3:G41)+J42</f>
        <v>0</v>
      </c>
      <c r="N42" s="21"/>
      <c r="O42" s="21"/>
      <c r="P42" s="21"/>
      <c r="Q42" s="19">
        <f t="shared" si="1"/>
        <v>0</v>
      </c>
      <c r="R42" s="19">
        <f t="shared" si="1"/>
        <v>1.0641040894912978E-2</v>
      </c>
      <c r="S42" s="19">
        <f t="shared" si="1"/>
        <v>0</v>
      </c>
      <c r="T42" s="19">
        <f t="shared" si="2"/>
        <v>0</v>
      </c>
      <c r="U42" s="19">
        <f t="shared" si="3"/>
        <v>0</v>
      </c>
      <c r="V42" s="19">
        <f t="shared" si="4"/>
        <v>0</v>
      </c>
    </row>
    <row r="43" spans="1:22" x14ac:dyDescent="0.25">
      <c r="A43" s="26">
        <f>Wellpath!E43</f>
        <v>1140</v>
      </c>
      <c r="B43" s="22">
        <v>0</v>
      </c>
      <c r="C43" s="22">
        <v>0</v>
      </c>
      <c r="D43" s="22">
        <f>-SIN(Wellpath!L43) * SIN(Wellpath!O43) / (Bfield * COS(Dip))</f>
        <v>8.2596278494429527E-6</v>
      </c>
      <c r="E43" s="20">
        <f>Model!$W$16*((drdp!B43+drdp!K43)*MBZ!$B43+(drdp!E43+drdp!N43)*MBZ!$C43+(drdp!H43+drdp!Q43)*MBZ!$D43)</f>
        <v>0</v>
      </c>
      <c r="F43" s="20">
        <f>Model!$W$16*((drdp!C43+drdp!L43)*MBZ!$B43+(drdp!F43+drdp!O43)*MBZ!$C43+(drdp!I43+drdp!R43)*MBZ!$D43)</f>
        <v>1.3287208234222709E-2</v>
      </c>
      <c r="G43" s="20">
        <f>Model!$W$16*((drdp!D43+drdp!M43)*MBZ!$B43+(drdp!G43+drdp!P43)*MBZ!$C43+(drdp!J43+drdp!S43)*MBZ!$D43)</f>
        <v>0</v>
      </c>
      <c r="H43" s="18">
        <f>Model!$W$16*((drdp!B43)*MBZ!$B43+(drdp!E43)*MBZ!$C43+(drdp!H43)*MBZ!$D43)</f>
        <v>0</v>
      </c>
      <c r="I43" s="18">
        <f>Model!$W$16*((drdp!C43)*MBZ!$B43+(drdp!F43)*MBZ!$C43+(drdp!I43)*MBZ!$D43)</f>
        <v>6.6436041171113545E-3</v>
      </c>
      <c r="J43" s="18">
        <f>Model!$W$16*((drdp!D43)*MBZ!$B43+(drdp!G43)*MBZ!$C43+(drdp!J43)*MBZ!$D43)</f>
        <v>0</v>
      </c>
      <c r="K43" s="21">
        <f>SUM(E$3:E42)+H43</f>
        <v>0</v>
      </c>
      <c r="L43" s="21">
        <f>SUM(F$3:F42)+I43</f>
        <v>0.11644262929832858</v>
      </c>
      <c r="M43" s="21">
        <f>SUM(G$3:G42)+J43</f>
        <v>0</v>
      </c>
      <c r="N43" s="21"/>
      <c r="O43" s="21"/>
      <c r="P43" s="21"/>
      <c r="Q43" s="19">
        <f t="shared" si="1"/>
        <v>0</v>
      </c>
      <c r="R43" s="19">
        <f t="shared" si="1"/>
        <v>1.3558885917907968E-2</v>
      </c>
      <c r="S43" s="19">
        <f t="shared" si="1"/>
        <v>0</v>
      </c>
      <c r="T43" s="19">
        <f t="shared" si="2"/>
        <v>0</v>
      </c>
      <c r="U43" s="19">
        <f t="shared" si="3"/>
        <v>0</v>
      </c>
      <c r="V43" s="19">
        <f t="shared" si="4"/>
        <v>0</v>
      </c>
    </row>
    <row r="44" spans="1:22" s="36" customFormat="1" x14ac:dyDescent="0.25">
      <c r="A44" s="26">
        <f>Wellpath!E44</f>
        <v>1170</v>
      </c>
      <c r="B44" s="22">
        <v>0</v>
      </c>
      <c r="C44" s="22">
        <v>0</v>
      </c>
      <c r="D44" s="22">
        <f>-SIN(Wellpath!L44) * SIN(Wellpath!O44) / (Bfield * COS(Dip))</f>
        <v>8.2596278494429527E-6</v>
      </c>
      <c r="E44" s="20">
        <f>Model!$W$16*((drdp!B44+drdp!K44)*MBZ!$B44+(drdp!E44+drdp!N44)*MBZ!$C44+(drdp!H44+drdp!Q44)*MBZ!$D44)</f>
        <v>0</v>
      </c>
      <c r="F44" s="20">
        <f>Model!$W$16*((drdp!C44+drdp!L44)*MBZ!$B44+(drdp!F44+drdp!O44)*MBZ!$C44+(drdp!I44+drdp!R44)*MBZ!$D44)</f>
        <v>1.3287208234222709E-2</v>
      </c>
      <c r="G44" s="20">
        <f>Model!$W$16*((drdp!D44+drdp!M44)*MBZ!$B44+(drdp!G44+drdp!P44)*MBZ!$C44+(drdp!J44+drdp!S44)*MBZ!$D44)</f>
        <v>0</v>
      </c>
      <c r="H44" s="32">
        <f>Model!$W$16*((drdp!B44)*MBZ!$B44+(drdp!E44)*MBZ!$C44+(drdp!H44)*MBZ!$D44)</f>
        <v>0</v>
      </c>
      <c r="I44" s="32">
        <f>Model!$W$16*((drdp!C44)*MBZ!$B44+(drdp!F44)*MBZ!$C44+(drdp!I44)*MBZ!$D44)</f>
        <v>6.6436041171113545E-3</v>
      </c>
      <c r="J44" s="32">
        <f>Model!$W$16*((drdp!D44)*MBZ!$B44+(drdp!G44)*MBZ!$C44+(drdp!J44)*MBZ!$D44)</f>
        <v>0</v>
      </c>
      <c r="K44" s="34">
        <f>SUM(E$3:E43)+H44</f>
        <v>0</v>
      </c>
      <c r="L44" s="34">
        <f>SUM(F$3:F43)+I44</f>
        <v>0.12972983753255127</v>
      </c>
      <c r="M44" s="34">
        <f>SUM(G$3:G43)+J44</f>
        <v>0</v>
      </c>
      <c r="N44" s="34"/>
      <c r="O44" s="34"/>
      <c r="P44" s="34"/>
      <c r="Q44" s="35">
        <f t="shared" si="1"/>
        <v>0</v>
      </c>
      <c r="R44" s="35">
        <f t="shared" si="1"/>
        <v>1.6829830746222147E-2</v>
      </c>
      <c r="S44" s="35">
        <f t="shared" si="1"/>
        <v>0</v>
      </c>
      <c r="T44" s="35">
        <f t="shared" si="2"/>
        <v>0</v>
      </c>
      <c r="U44" s="35">
        <f t="shared" si="3"/>
        <v>0</v>
      </c>
      <c r="V44" s="35">
        <f t="shared" si="4"/>
        <v>0</v>
      </c>
    </row>
    <row r="45" spans="1:22" x14ac:dyDescent="0.25">
      <c r="A45" s="26">
        <f>Wellpath!E45</f>
        <v>1200</v>
      </c>
      <c r="B45" s="22">
        <v>0</v>
      </c>
      <c r="C45" s="22">
        <v>0</v>
      </c>
      <c r="D45" s="22">
        <f>-SIN(Wellpath!L45) * SIN(Wellpath!O45) / (Bfield * COS(Dip))</f>
        <v>8.2596278494429527E-6</v>
      </c>
      <c r="E45" s="20">
        <f>Model!$W$16*((drdp!B45+drdp!K45)*MBZ!$B45+(drdp!E45+drdp!N45)*MBZ!$C45+(drdp!H45+drdp!Q45)*MBZ!$D45)</f>
        <v>0</v>
      </c>
      <c r="F45" s="20">
        <f>Model!$W$16*((drdp!C45+drdp!L45)*MBZ!$B45+(drdp!F45+drdp!O45)*MBZ!$C45+(drdp!I45+drdp!R45)*MBZ!$D45)</f>
        <v>1.3287208234222709E-2</v>
      </c>
      <c r="G45" s="20">
        <f>Model!$W$16*((drdp!D45+drdp!M45)*MBZ!$B45+(drdp!G45+drdp!P45)*MBZ!$C45+(drdp!J45+drdp!S45)*MBZ!$D45)</f>
        <v>0</v>
      </c>
      <c r="H45" s="18">
        <f>Model!$W$16*((drdp!B45)*MBZ!$B45+(drdp!E45)*MBZ!$C45+(drdp!H45)*MBZ!$D45)</f>
        <v>0</v>
      </c>
      <c r="I45" s="18">
        <f>Model!$W$16*((drdp!C45)*MBZ!$B45+(drdp!F45)*MBZ!$C45+(drdp!I45)*MBZ!$D45)</f>
        <v>6.6436041171113545E-3</v>
      </c>
      <c r="J45" s="18">
        <f>Model!$W$16*((drdp!D45)*MBZ!$B45+(drdp!G45)*MBZ!$C45+(drdp!J45)*MBZ!$D45)</f>
        <v>0</v>
      </c>
      <c r="K45" s="21">
        <f>SUM(E$3:E44)+H45</f>
        <v>0</v>
      </c>
      <c r="L45" s="21">
        <f>SUM(F$3:F44)+I45</f>
        <v>0.14301704576677399</v>
      </c>
      <c r="M45" s="21">
        <f>SUM(G$3:G44)+J45</f>
        <v>0</v>
      </c>
      <c r="N45" s="21"/>
      <c r="O45" s="21"/>
      <c r="P45" s="21"/>
      <c r="Q45" s="19">
        <f t="shared" si="1"/>
        <v>0</v>
      </c>
      <c r="R45" s="19">
        <f t="shared" si="1"/>
        <v>2.0453875379855525E-2</v>
      </c>
      <c r="S45" s="19">
        <f t="shared" si="1"/>
        <v>0</v>
      </c>
      <c r="T45" s="19">
        <f t="shared" si="2"/>
        <v>0</v>
      </c>
      <c r="U45" s="19">
        <f t="shared" si="3"/>
        <v>0</v>
      </c>
      <c r="V45" s="19">
        <f t="shared" si="4"/>
        <v>0</v>
      </c>
    </row>
    <row r="46" spans="1:22" x14ac:dyDescent="0.25">
      <c r="A46" s="26">
        <f>Wellpath!E46</f>
        <v>1230</v>
      </c>
      <c r="B46" s="22">
        <v>0</v>
      </c>
      <c r="C46" s="22">
        <v>0</v>
      </c>
      <c r="D46" s="22">
        <f>-SIN(Wellpath!L46) * SIN(Wellpath!O46) / (Bfield * COS(Dip))</f>
        <v>8.2596278494429527E-6</v>
      </c>
      <c r="E46" s="20">
        <f>Model!$W$16*((drdp!B46+drdp!K46)*MBZ!$B46+(drdp!E46+drdp!N46)*MBZ!$C46+(drdp!H46+drdp!Q46)*MBZ!$D46)</f>
        <v>0</v>
      </c>
      <c r="F46" s="20">
        <f>Model!$W$16*((drdp!C46+drdp!L46)*MBZ!$B46+(drdp!F46+drdp!O46)*MBZ!$C46+(drdp!I46+drdp!R46)*MBZ!$D46)</f>
        <v>1.3287208234222709E-2</v>
      </c>
      <c r="G46" s="20">
        <f>Model!$W$16*((drdp!D46+drdp!M46)*MBZ!$B46+(drdp!G46+drdp!P46)*MBZ!$C46+(drdp!J46+drdp!S46)*MBZ!$D46)</f>
        <v>0</v>
      </c>
      <c r="H46" s="18">
        <f>Model!$W$16*((drdp!B46)*MBZ!$B46+(drdp!E46)*MBZ!$C46+(drdp!H46)*MBZ!$D46)</f>
        <v>0</v>
      </c>
      <c r="I46" s="18">
        <f>Model!$W$16*((drdp!C46)*MBZ!$B46+(drdp!F46)*MBZ!$C46+(drdp!I46)*MBZ!$D46)</f>
        <v>6.6436041171113545E-3</v>
      </c>
      <c r="J46" s="18">
        <f>Model!$W$16*((drdp!D46)*MBZ!$B46+(drdp!G46)*MBZ!$C46+(drdp!J46)*MBZ!$D46)</f>
        <v>0</v>
      </c>
      <c r="K46" s="21">
        <f>SUM(E$3:E45)+H46</f>
        <v>0</v>
      </c>
      <c r="L46" s="21">
        <f>SUM(F$3:F45)+I46</f>
        <v>0.15630425400099671</v>
      </c>
      <c r="M46" s="21">
        <f>SUM(G$3:G45)+J46</f>
        <v>0</v>
      </c>
      <c r="N46" s="21"/>
      <c r="O46" s="21"/>
      <c r="P46" s="21"/>
      <c r="Q46" s="19">
        <f t="shared" si="1"/>
        <v>0</v>
      </c>
      <c r="R46" s="19">
        <f t="shared" si="1"/>
        <v>2.4431019818808096E-2</v>
      </c>
      <c r="S46" s="19">
        <f t="shared" si="1"/>
        <v>0</v>
      </c>
      <c r="T46" s="19">
        <f t="shared" si="2"/>
        <v>0</v>
      </c>
      <c r="U46" s="19">
        <f t="shared" si="3"/>
        <v>0</v>
      </c>
      <c r="V46" s="19">
        <f t="shared" si="4"/>
        <v>0</v>
      </c>
    </row>
    <row r="47" spans="1:22" x14ac:dyDescent="0.25">
      <c r="A47" s="26">
        <f>Wellpath!E47</f>
        <v>1260</v>
      </c>
      <c r="B47" s="22">
        <v>0</v>
      </c>
      <c r="C47" s="22">
        <v>0</v>
      </c>
      <c r="D47" s="22">
        <f>-SIN(Wellpath!L47) * SIN(Wellpath!O47) / (Bfield * COS(Dip))</f>
        <v>8.2596278494429527E-6</v>
      </c>
      <c r="E47" s="20">
        <f>Model!$W$16*((drdp!B47+drdp!K47)*MBZ!$B47+(drdp!E47+drdp!N47)*MBZ!$C47+(drdp!H47+drdp!Q47)*MBZ!$D47)</f>
        <v>0</v>
      </c>
      <c r="F47" s="20">
        <f>Model!$W$16*((drdp!C47+drdp!L47)*MBZ!$B47+(drdp!F47+drdp!O47)*MBZ!$C47+(drdp!I47+drdp!R47)*MBZ!$D47)</f>
        <v>1.3287208234222709E-2</v>
      </c>
      <c r="G47" s="20">
        <f>Model!$W$16*((drdp!D47+drdp!M47)*MBZ!$B47+(drdp!G47+drdp!P47)*MBZ!$C47+(drdp!J47+drdp!S47)*MBZ!$D47)</f>
        <v>0</v>
      </c>
      <c r="H47" s="18">
        <f>Model!$W$16*((drdp!B47)*MBZ!$B47+(drdp!E47)*MBZ!$C47+(drdp!H47)*MBZ!$D47)</f>
        <v>0</v>
      </c>
      <c r="I47" s="18">
        <f>Model!$W$16*((drdp!C47)*MBZ!$B47+(drdp!F47)*MBZ!$C47+(drdp!I47)*MBZ!$D47)</f>
        <v>6.6436041171113545E-3</v>
      </c>
      <c r="J47" s="18">
        <f>Model!$W$16*((drdp!D47)*MBZ!$B47+(drdp!G47)*MBZ!$C47+(drdp!J47)*MBZ!$D47)</f>
        <v>0</v>
      </c>
      <c r="K47" s="21">
        <f>SUM(E$3:E46)+H47</f>
        <v>0</v>
      </c>
      <c r="L47" s="21">
        <f>SUM(F$3:F46)+I47</f>
        <v>0.16959146223521943</v>
      </c>
      <c r="M47" s="21">
        <f>SUM(G$3:G46)+J47</f>
        <v>0</v>
      </c>
      <c r="N47" s="21"/>
      <c r="O47" s="21"/>
      <c r="P47" s="21"/>
      <c r="Q47" s="19">
        <f t="shared" si="1"/>
        <v>0</v>
      </c>
      <c r="R47" s="19">
        <f t="shared" si="1"/>
        <v>2.8761264063079856E-2</v>
      </c>
      <c r="S47" s="19">
        <f t="shared" si="1"/>
        <v>0</v>
      </c>
      <c r="T47" s="19">
        <f t="shared" si="2"/>
        <v>0</v>
      </c>
      <c r="U47" s="19">
        <f t="shared" si="3"/>
        <v>0</v>
      </c>
      <c r="V47" s="19">
        <f t="shared" si="4"/>
        <v>0</v>
      </c>
    </row>
    <row r="48" spans="1:22" x14ac:dyDescent="0.25">
      <c r="A48" s="26">
        <f>Wellpath!E48</f>
        <v>1290</v>
      </c>
      <c r="B48" s="22">
        <v>0</v>
      </c>
      <c r="C48" s="22">
        <v>0</v>
      </c>
      <c r="D48" s="22">
        <f>-SIN(Wellpath!L48) * SIN(Wellpath!O48) / (Bfield * COS(Dip))</f>
        <v>8.2596278494429527E-6</v>
      </c>
      <c r="E48" s="20">
        <f>Model!$W$16*((drdp!B48+drdp!K48)*MBZ!$B48+(drdp!E48+drdp!N48)*MBZ!$C48+(drdp!H48+drdp!Q48)*MBZ!$D48)</f>
        <v>0</v>
      </c>
      <c r="F48" s="20">
        <f>Model!$W$16*((drdp!C48+drdp!L48)*MBZ!$B48+(drdp!F48+drdp!O48)*MBZ!$C48+(drdp!I48+drdp!R48)*MBZ!$D48)</f>
        <v>1.3287208234222709E-2</v>
      </c>
      <c r="G48" s="20">
        <f>Model!$W$16*((drdp!D48+drdp!M48)*MBZ!$B48+(drdp!G48+drdp!P48)*MBZ!$C48+(drdp!J48+drdp!S48)*MBZ!$D48)</f>
        <v>0</v>
      </c>
      <c r="H48" s="18">
        <f>Model!$W$16*((drdp!B48)*MBZ!$B48+(drdp!E48)*MBZ!$C48+(drdp!H48)*MBZ!$D48)</f>
        <v>0</v>
      </c>
      <c r="I48" s="18">
        <f>Model!$W$16*((drdp!C48)*MBZ!$B48+(drdp!F48)*MBZ!$C48+(drdp!I48)*MBZ!$D48)</f>
        <v>6.6436041171113545E-3</v>
      </c>
      <c r="J48" s="18">
        <f>Model!$W$16*((drdp!D48)*MBZ!$B48+(drdp!G48)*MBZ!$C48+(drdp!J48)*MBZ!$D48)</f>
        <v>0</v>
      </c>
      <c r="K48" s="21">
        <f>SUM(E$3:E47)+H48</f>
        <v>0</v>
      </c>
      <c r="L48" s="21">
        <f>SUM(F$3:F47)+I48</f>
        <v>0.18287867046944214</v>
      </c>
      <c r="M48" s="21">
        <f>SUM(G$3:G47)+J48</f>
        <v>0</v>
      </c>
      <c r="N48" s="21"/>
      <c r="O48" s="21"/>
      <c r="P48" s="21"/>
      <c r="Q48" s="19">
        <f t="shared" si="1"/>
        <v>0</v>
      </c>
      <c r="R48" s="19">
        <f t="shared" si="1"/>
        <v>3.3444608112670811E-2</v>
      </c>
      <c r="S48" s="19">
        <f t="shared" si="1"/>
        <v>0</v>
      </c>
      <c r="T48" s="19">
        <f t="shared" si="2"/>
        <v>0</v>
      </c>
      <c r="U48" s="19">
        <f t="shared" si="3"/>
        <v>0</v>
      </c>
      <c r="V48" s="19">
        <f t="shared" si="4"/>
        <v>0</v>
      </c>
    </row>
    <row r="49" spans="1:22" x14ac:dyDescent="0.25">
      <c r="A49" s="26">
        <f>Wellpath!E49</f>
        <v>1320</v>
      </c>
      <c r="B49" s="22">
        <v>0</v>
      </c>
      <c r="C49" s="22">
        <v>0</v>
      </c>
      <c r="D49" s="22">
        <f>-SIN(Wellpath!L49) * SIN(Wellpath!O49) / (Bfield * COS(Dip))</f>
        <v>8.2596278494429527E-6</v>
      </c>
      <c r="E49" s="20">
        <f>Model!$W$16*((drdp!B49+drdp!K49)*MBZ!$B49+(drdp!E49+drdp!N49)*MBZ!$C49+(drdp!H49+drdp!Q49)*MBZ!$D49)</f>
        <v>0</v>
      </c>
      <c r="F49" s="20">
        <f>Model!$W$16*((drdp!C49+drdp!L49)*MBZ!$B49+(drdp!F49+drdp!O49)*MBZ!$C49+(drdp!I49+drdp!R49)*MBZ!$D49)</f>
        <v>1.3287208234222709E-2</v>
      </c>
      <c r="G49" s="20">
        <f>Model!$W$16*((drdp!D49+drdp!M49)*MBZ!$B49+(drdp!G49+drdp!P49)*MBZ!$C49+(drdp!J49+drdp!S49)*MBZ!$D49)</f>
        <v>0</v>
      </c>
      <c r="H49" s="18">
        <f>Model!$W$16*((drdp!B49)*MBZ!$B49+(drdp!E49)*MBZ!$C49+(drdp!H49)*MBZ!$D49)</f>
        <v>0</v>
      </c>
      <c r="I49" s="18">
        <f>Model!$W$16*((drdp!C49)*MBZ!$B49+(drdp!F49)*MBZ!$C49+(drdp!I49)*MBZ!$D49)</f>
        <v>6.6436041171113545E-3</v>
      </c>
      <c r="J49" s="18">
        <f>Model!$W$16*((drdp!D49)*MBZ!$B49+(drdp!G49)*MBZ!$C49+(drdp!J49)*MBZ!$D49)</f>
        <v>0</v>
      </c>
      <c r="K49" s="21">
        <f>SUM(E$3:E48)+H49</f>
        <v>0</v>
      </c>
      <c r="L49" s="21">
        <f>SUM(F$3:F48)+I49</f>
        <v>0.19616587870366486</v>
      </c>
      <c r="M49" s="21">
        <f>SUM(G$3:G48)+J49</f>
        <v>0</v>
      </c>
      <c r="N49" s="21"/>
      <c r="O49" s="21"/>
      <c r="P49" s="21"/>
      <c r="Q49" s="19">
        <f t="shared" si="1"/>
        <v>0</v>
      </c>
      <c r="R49" s="19">
        <f t="shared" si="1"/>
        <v>3.8481051967580955E-2</v>
      </c>
      <c r="S49" s="19">
        <f t="shared" si="1"/>
        <v>0</v>
      </c>
      <c r="T49" s="19">
        <f t="shared" si="2"/>
        <v>0</v>
      </c>
      <c r="U49" s="19">
        <f t="shared" si="3"/>
        <v>0</v>
      </c>
      <c r="V49" s="19">
        <f t="shared" si="4"/>
        <v>0</v>
      </c>
    </row>
    <row r="50" spans="1:22" x14ac:dyDescent="0.25">
      <c r="A50" s="26">
        <f>Wellpath!E50</f>
        <v>1350</v>
      </c>
      <c r="B50" s="22">
        <v>0</v>
      </c>
      <c r="C50" s="22">
        <v>0</v>
      </c>
      <c r="D50" s="22">
        <f>-SIN(Wellpath!L50) * SIN(Wellpath!O50) / (Bfield * COS(Dip))</f>
        <v>8.2596278494429527E-6</v>
      </c>
      <c r="E50" s="20">
        <f>Model!$W$16*((drdp!B50+drdp!K50)*MBZ!$B50+(drdp!E50+drdp!N50)*MBZ!$C50+(drdp!H50+drdp!Q50)*MBZ!$D50)</f>
        <v>0</v>
      </c>
      <c r="F50" s="20">
        <f>Model!$W$16*((drdp!C50+drdp!L50)*MBZ!$B50+(drdp!F50+drdp!O50)*MBZ!$C50+(drdp!I50+drdp!R50)*MBZ!$D50)</f>
        <v>1.3287208234222709E-2</v>
      </c>
      <c r="G50" s="20">
        <f>Model!$W$16*((drdp!D50+drdp!M50)*MBZ!$B50+(drdp!G50+drdp!P50)*MBZ!$C50+(drdp!J50+drdp!S50)*MBZ!$D50)</f>
        <v>0</v>
      </c>
      <c r="H50" s="18">
        <f>Model!$W$16*((drdp!B50)*MBZ!$B50+(drdp!E50)*MBZ!$C50+(drdp!H50)*MBZ!$D50)</f>
        <v>0</v>
      </c>
      <c r="I50" s="18">
        <f>Model!$W$16*((drdp!C50)*MBZ!$B50+(drdp!F50)*MBZ!$C50+(drdp!I50)*MBZ!$D50)</f>
        <v>6.6436041171113545E-3</v>
      </c>
      <c r="J50" s="18">
        <f>Model!$W$16*((drdp!D50)*MBZ!$B50+(drdp!G50)*MBZ!$C50+(drdp!J50)*MBZ!$D50)</f>
        <v>0</v>
      </c>
      <c r="K50" s="21">
        <f>SUM(E$3:E49)+H50</f>
        <v>0</v>
      </c>
      <c r="L50" s="21">
        <f>SUM(F$3:F49)+I50</f>
        <v>0.20945308693788758</v>
      </c>
      <c r="M50" s="21">
        <f>SUM(G$3:G49)+J50</f>
        <v>0</v>
      </c>
      <c r="N50" s="21"/>
      <c r="O50" s="21"/>
      <c r="P50" s="21"/>
      <c r="Q50" s="19">
        <f t="shared" si="1"/>
        <v>0</v>
      </c>
      <c r="R50" s="19">
        <f t="shared" si="1"/>
        <v>4.3870595627810295E-2</v>
      </c>
      <c r="S50" s="19">
        <f t="shared" si="1"/>
        <v>0</v>
      </c>
      <c r="T50" s="19">
        <f t="shared" si="2"/>
        <v>0</v>
      </c>
      <c r="U50" s="19">
        <f t="shared" si="3"/>
        <v>0</v>
      </c>
      <c r="V50" s="19">
        <f t="shared" si="4"/>
        <v>0</v>
      </c>
    </row>
    <row r="51" spans="1:22" x14ac:dyDescent="0.25">
      <c r="A51" s="26">
        <f>Wellpath!E51</f>
        <v>1380</v>
      </c>
      <c r="B51" s="22">
        <v>0</v>
      </c>
      <c r="C51" s="22">
        <v>0</v>
      </c>
      <c r="D51" s="22">
        <f>-SIN(Wellpath!L51) * SIN(Wellpath!O51) / (Bfield * COS(Dip))</f>
        <v>8.2596278494429527E-6</v>
      </c>
      <c r="E51" s="20">
        <f>Model!$W$16*((drdp!B51+drdp!K51)*MBZ!$B51+(drdp!E51+drdp!N51)*MBZ!$C51+(drdp!H51+drdp!Q51)*MBZ!$D51)</f>
        <v>0</v>
      </c>
      <c r="F51" s="20">
        <f>Model!$W$16*((drdp!C51+drdp!L51)*MBZ!$B51+(drdp!F51+drdp!O51)*MBZ!$C51+(drdp!I51+drdp!R51)*MBZ!$D51)</f>
        <v>1.3287208234222709E-2</v>
      </c>
      <c r="G51" s="20">
        <f>Model!$W$16*((drdp!D51+drdp!M51)*MBZ!$B51+(drdp!G51+drdp!P51)*MBZ!$C51+(drdp!J51+drdp!S51)*MBZ!$D51)</f>
        <v>0</v>
      </c>
      <c r="H51" s="18">
        <f>Model!$W$16*((drdp!B51)*MBZ!$B51+(drdp!E51)*MBZ!$C51+(drdp!H51)*MBZ!$D51)</f>
        <v>0</v>
      </c>
      <c r="I51" s="18">
        <f>Model!$W$16*((drdp!C51)*MBZ!$B51+(drdp!F51)*MBZ!$C51+(drdp!I51)*MBZ!$D51)</f>
        <v>6.6436041171113545E-3</v>
      </c>
      <c r="J51" s="18">
        <f>Model!$W$16*((drdp!D51)*MBZ!$B51+(drdp!G51)*MBZ!$C51+(drdp!J51)*MBZ!$D51)</f>
        <v>0</v>
      </c>
      <c r="K51" s="21">
        <f>SUM(E$3:E50)+H51</f>
        <v>0</v>
      </c>
      <c r="L51" s="21">
        <f>SUM(F$3:F50)+I51</f>
        <v>0.2227402951721103</v>
      </c>
      <c r="M51" s="21">
        <f>SUM(G$3:G50)+J51</f>
        <v>0</v>
      </c>
      <c r="N51" s="21"/>
      <c r="O51" s="21"/>
      <c r="P51" s="21"/>
      <c r="Q51" s="19">
        <f t="shared" si="1"/>
        <v>0</v>
      </c>
      <c r="R51" s="19">
        <f t="shared" si="1"/>
        <v>4.9613239093358824E-2</v>
      </c>
      <c r="S51" s="19">
        <f t="shared" si="1"/>
        <v>0</v>
      </c>
      <c r="T51" s="19">
        <f t="shared" si="2"/>
        <v>0</v>
      </c>
      <c r="U51" s="19">
        <f t="shared" si="3"/>
        <v>0</v>
      </c>
      <c r="V51" s="19">
        <f t="shared" si="4"/>
        <v>0</v>
      </c>
    </row>
    <row r="52" spans="1:22" x14ac:dyDescent="0.25">
      <c r="A52" s="26">
        <f>Wellpath!E52</f>
        <v>1410</v>
      </c>
      <c r="B52" s="22">
        <v>0</v>
      </c>
      <c r="C52" s="22">
        <v>0</v>
      </c>
      <c r="D52" s="22">
        <f>-SIN(Wellpath!L52) * SIN(Wellpath!O52) / (Bfield * COS(Dip))</f>
        <v>8.2596278494429527E-6</v>
      </c>
      <c r="E52" s="20">
        <f>Model!$W$16*((drdp!B52+drdp!K52)*MBZ!$B52+(drdp!E52+drdp!N52)*MBZ!$C52+(drdp!H52+drdp!Q52)*MBZ!$D52)</f>
        <v>0</v>
      </c>
      <c r="F52" s="20">
        <f>Model!$W$16*((drdp!C52+drdp!L52)*MBZ!$B52+(drdp!F52+drdp!O52)*MBZ!$C52+(drdp!I52+drdp!R52)*MBZ!$D52)</f>
        <v>1.3287208234222709E-2</v>
      </c>
      <c r="G52" s="20">
        <f>Model!$W$16*((drdp!D52+drdp!M52)*MBZ!$B52+(drdp!G52+drdp!P52)*MBZ!$C52+(drdp!J52+drdp!S52)*MBZ!$D52)</f>
        <v>0</v>
      </c>
      <c r="H52" s="18">
        <f>Model!$W$16*((drdp!B52)*MBZ!$B52+(drdp!E52)*MBZ!$C52+(drdp!H52)*MBZ!$D52)</f>
        <v>0</v>
      </c>
      <c r="I52" s="18">
        <f>Model!$W$16*((drdp!C52)*MBZ!$B52+(drdp!F52)*MBZ!$C52+(drdp!I52)*MBZ!$D52)</f>
        <v>6.6436041171113545E-3</v>
      </c>
      <c r="J52" s="18">
        <f>Model!$W$16*((drdp!D52)*MBZ!$B52+(drdp!G52)*MBZ!$C52+(drdp!J52)*MBZ!$D52)</f>
        <v>0</v>
      </c>
      <c r="K52" s="21">
        <f>SUM(E$3:E51)+H52</f>
        <v>0</v>
      </c>
      <c r="L52" s="21">
        <f>SUM(F$3:F51)+I52</f>
        <v>0.23602750340633302</v>
      </c>
      <c r="M52" s="21">
        <f>SUM(G$3:G51)+J52</f>
        <v>0</v>
      </c>
      <c r="N52" s="21"/>
      <c r="O52" s="21"/>
      <c r="P52" s="21"/>
      <c r="Q52" s="19">
        <f t="shared" si="1"/>
        <v>0</v>
      </c>
      <c r="R52" s="19">
        <f t="shared" si="1"/>
        <v>5.5708982364226549E-2</v>
      </c>
      <c r="S52" s="19">
        <f t="shared" si="1"/>
        <v>0</v>
      </c>
      <c r="T52" s="19">
        <f t="shared" si="2"/>
        <v>0</v>
      </c>
      <c r="U52" s="19">
        <f t="shared" si="3"/>
        <v>0</v>
      </c>
      <c r="V52" s="19">
        <f t="shared" si="4"/>
        <v>0</v>
      </c>
    </row>
    <row r="53" spans="1:22" x14ac:dyDescent="0.25">
      <c r="A53" s="26">
        <f>Wellpath!E53</f>
        <v>1440</v>
      </c>
      <c r="B53" s="22">
        <v>0</v>
      </c>
      <c r="C53" s="22">
        <v>0</v>
      </c>
      <c r="D53" s="22">
        <f>-SIN(Wellpath!L53) * SIN(Wellpath!O53) / (Bfield * COS(Dip))</f>
        <v>8.2596278494429527E-6</v>
      </c>
      <c r="E53" s="20">
        <f>Model!$W$16*((drdp!B53+drdp!K53)*MBZ!$B53+(drdp!E53+drdp!N53)*MBZ!$C53+(drdp!H53+drdp!Q53)*MBZ!$D53)</f>
        <v>0</v>
      </c>
      <c r="F53" s="20">
        <f>Model!$W$16*((drdp!C53+drdp!L53)*MBZ!$B53+(drdp!F53+drdp!O53)*MBZ!$C53+(drdp!I53+drdp!R53)*MBZ!$D53)</f>
        <v>1.3287208234222709E-2</v>
      </c>
      <c r="G53" s="20">
        <f>Model!$W$16*((drdp!D53+drdp!M53)*MBZ!$B53+(drdp!G53+drdp!P53)*MBZ!$C53+(drdp!J53+drdp!S53)*MBZ!$D53)</f>
        <v>0</v>
      </c>
      <c r="H53" s="18">
        <f>Model!$W$16*((drdp!B53)*MBZ!$B53+(drdp!E53)*MBZ!$C53+(drdp!H53)*MBZ!$D53)</f>
        <v>0</v>
      </c>
      <c r="I53" s="18">
        <f>Model!$W$16*((drdp!C53)*MBZ!$B53+(drdp!F53)*MBZ!$C53+(drdp!I53)*MBZ!$D53)</f>
        <v>6.6436041171113545E-3</v>
      </c>
      <c r="J53" s="18">
        <f>Model!$W$16*((drdp!D53)*MBZ!$B53+(drdp!G53)*MBZ!$C53+(drdp!J53)*MBZ!$D53)</f>
        <v>0</v>
      </c>
      <c r="K53" s="21">
        <f>SUM(E$3:E52)+H53</f>
        <v>0</v>
      </c>
      <c r="L53" s="21">
        <f>SUM(F$3:F52)+I53</f>
        <v>0.24931471164055574</v>
      </c>
      <c r="M53" s="21">
        <f>SUM(G$3:G52)+J53</f>
        <v>0</v>
      </c>
      <c r="N53" s="21"/>
      <c r="O53" s="21"/>
      <c r="P53" s="21"/>
      <c r="Q53" s="19">
        <f t="shared" si="1"/>
        <v>0</v>
      </c>
      <c r="R53" s="19">
        <f t="shared" si="1"/>
        <v>6.2157825440413463E-2</v>
      </c>
      <c r="S53" s="19">
        <f t="shared" si="1"/>
        <v>0</v>
      </c>
      <c r="T53" s="19">
        <f t="shared" si="2"/>
        <v>0</v>
      </c>
      <c r="U53" s="19">
        <f t="shared" si="3"/>
        <v>0</v>
      </c>
      <c r="V53" s="19">
        <f t="shared" si="4"/>
        <v>0</v>
      </c>
    </row>
    <row r="54" spans="1:22" x14ac:dyDescent="0.25">
      <c r="A54" s="26">
        <f>Wellpath!E54</f>
        <v>1470</v>
      </c>
      <c r="B54" s="22">
        <v>0</v>
      </c>
      <c r="C54" s="22">
        <v>0</v>
      </c>
      <c r="D54" s="22">
        <f>-SIN(Wellpath!L54) * SIN(Wellpath!O54) / (Bfield * COS(Dip))</f>
        <v>8.2596278494429527E-6</v>
      </c>
      <c r="E54" s="20">
        <f>Model!$W$16*((drdp!B54+drdp!K54)*MBZ!$B54+(drdp!E54+drdp!N54)*MBZ!$C54+(drdp!H54+drdp!Q54)*MBZ!$D54)</f>
        <v>0</v>
      </c>
      <c r="F54" s="20">
        <f>Model!$W$16*((drdp!C54+drdp!L54)*MBZ!$B54+(drdp!F54+drdp!O54)*MBZ!$C54+(drdp!I54+drdp!R54)*MBZ!$D54)</f>
        <v>1.3287208234222709E-2</v>
      </c>
      <c r="G54" s="20">
        <f>Model!$W$16*((drdp!D54+drdp!M54)*MBZ!$B54+(drdp!G54+drdp!P54)*MBZ!$C54+(drdp!J54+drdp!S54)*MBZ!$D54)</f>
        <v>0</v>
      </c>
      <c r="H54" s="18">
        <f>Model!$W$16*((drdp!B54)*MBZ!$B54+(drdp!E54)*MBZ!$C54+(drdp!H54)*MBZ!$D54)</f>
        <v>0</v>
      </c>
      <c r="I54" s="18">
        <f>Model!$W$16*((drdp!C54)*MBZ!$B54+(drdp!F54)*MBZ!$C54+(drdp!I54)*MBZ!$D54)</f>
        <v>6.6436041171113545E-3</v>
      </c>
      <c r="J54" s="18">
        <f>Model!$W$16*((drdp!D54)*MBZ!$B54+(drdp!G54)*MBZ!$C54+(drdp!J54)*MBZ!$D54)</f>
        <v>0</v>
      </c>
      <c r="K54" s="21">
        <f>SUM(E$3:E53)+H54</f>
        <v>0</v>
      </c>
      <c r="L54" s="21">
        <f>SUM(F$3:F53)+I54</f>
        <v>0.26260191987477843</v>
      </c>
      <c r="M54" s="21">
        <f>SUM(G$3:G53)+J54</f>
        <v>0</v>
      </c>
      <c r="N54" s="21"/>
      <c r="O54" s="21"/>
      <c r="P54" s="21"/>
      <c r="Q54" s="19">
        <f t="shared" si="1"/>
        <v>0</v>
      </c>
      <c r="R54" s="19">
        <f t="shared" si="1"/>
        <v>6.8959768321919551E-2</v>
      </c>
      <c r="S54" s="19">
        <f t="shared" si="1"/>
        <v>0</v>
      </c>
      <c r="T54" s="19">
        <f t="shared" si="2"/>
        <v>0</v>
      </c>
      <c r="U54" s="19">
        <f t="shared" si="3"/>
        <v>0</v>
      </c>
      <c r="V54" s="19">
        <f t="shared" si="4"/>
        <v>0</v>
      </c>
    </row>
    <row r="55" spans="1:22" x14ac:dyDescent="0.25">
      <c r="A55" s="26">
        <f>Wellpath!E55</f>
        <v>1500</v>
      </c>
      <c r="B55" s="22">
        <v>0</v>
      </c>
      <c r="C55" s="22">
        <v>0</v>
      </c>
      <c r="D55" s="22">
        <f>-SIN(Wellpath!L55) * SIN(Wellpath!O55) / (Bfield * COS(Dip))</f>
        <v>8.2596278494429527E-6</v>
      </c>
      <c r="E55" s="20">
        <f>Model!$W$16*((drdp!B55+drdp!K55)*MBZ!$B55+(drdp!E55+drdp!N55)*MBZ!$C55+(drdp!H55+drdp!Q55)*MBZ!$D55)</f>
        <v>0</v>
      </c>
      <c r="F55" s="20">
        <f>Model!$W$16*((drdp!C55+drdp!L55)*MBZ!$B55+(drdp!F55+drdp!O55)*MBZ!$C55+(drdp!I55+drdp!R55)*MBZ!$D55)</f>
        <v>1.3287208234222709E-2</v>
      </c>
      <c r="G55" s="20">
        <f>Model!$W$16*((drdp!D55+drdp!M55)*MBZ!$B55+(drdp!G55+drdp!P55)*MBZ!$C55+(drdp!J55+drdp!S55)*MBZ!$D55)</f>
        <v>0</v>
      </c>
      <c r="H55" s="18">
        <f>Model!$W$16*((drdp!B55)*MBZ!$B55+(drdp!E55)*MBZ!$C55+(drdp!H55)*MBZ!$D55)</f>
        <v>0</v>
      </c>
      <c r="I55" s="18">
        <f>Model!$W$16*((drdp!C55)*MBZ!$B55+(drdp!F55)*MBZ!$C55+(drdp!I55)*MBZ!$D55)</f>
        <v>6.6436041171113545E-3</v>
      </c>
      <c r="J55" s="18">
        <f>Model!$W$16*((drdp!D55)*MBZ!$B55+(drdp!G55)*MBZ!$C55+(drdp!J55)*MBZ!$D55)</f>
        <v>0</v>
      </c>
      <c r="K55" s="21">
        <f>SUM(E$3:E54)+H55</f>
        <v>0</v>
      </c>
      <c r="L55" s="21">
        <f>SUM(F$3:F54)+I55</f>
        <v>0.27588912810900112</v>
      </c>
      <c r="M55" s="21">
        <f>SUM(G$3:G54)+J55</f>
        <v>0</v>
      </c>
      <c r="N55" s="21"/>
      <c r="O55" s="21"/>
      <c r="P55" s="21"/>
      <c r="Q55" s="19">
        <f t="shared" si="1"/>
        <v>0</v>
      </c>
      <c r="R55" s="19">
        <f t="shared" si="1"/>
        <v>7.6114811008744829E-2</v>
      </c>
      <c r="S55" s="19">
        <f t="shared" si="1"/>
        <v>0</v>
      </c>
      <c r="T55" s="19">
        <f t="shared" si="2"/>
        <v>0</v>
      </c>
      <c r="U55" s="19">
        <f t="shared" si="3"/>
        <v>0</v>
      </c>
      <c r="V55" s="19">
        <f t="shared" si="4"/>
        <v>0</v>
      </c>
    </row>
    <row r="56" spans="1:22" x14ac:dyDescent="0.25">
      <c r="A56" s="26">
        <f>Wellpath!E56</f>
        <v>1530</v>
      </c>
      <c r="B56" s="22">
        <v>0</v>
      </c>
      <c r="C56" s="22">
        <v>0</v>
      </c>
      <c r="D56" s="22">
        <f>-SIN(Wellpath!L56) * SIN(Wellpath!O56) / (Bfield * COS(Dip))</f>
        <v>8.2596278494429527E-6</v>
      </c>
      <c r="E56" s="20">
        <f>Model!$W$16*((drdp!B56+drdp!K56)*MBZ!$B56+(drdp!E56+drdp!N56)*MBZ!$C56+(drdp!H56+drdp!Q56)*MBZ!$D56)</f>
        <v>0</v>
      </c>
      <c r="F56" s="20">
        <f>Model!$W$16*((drdp!C56+drdp!L56)*MBZ!$B56+(drdp!F56+drdp!O56)*MBZ!$C56+(drdp!I56+drdp!R56)*MBZ!$D56)</f>
        <v>1.3287208234222709E-2</v>
      </c>
      <c r="G56" s="20">
        <f>Model!$W$16*((drdp!D56+drdp!M56)*MBZ!$B56+(drdp!G56+drdp!P56)*MBZ!$C56+(drdp!J56+drdp!S56)*MBZ!$D56)</f>
        <v>0</v>
      </c>
      <c r="H56" s="18">
        <f>Model!$W$16*((drdp!B56)*MBZ!$B56+(drdp!E56)*MBZ!$C56+(drdp!H56)*MBZ!$D56)</f>
        <v>0</v>
      </c>
      <c r="I56" s="18">
        <f>Model!$W$16*((drdp!C56)*MBZ!$B56+(drdp!F56)*MBZ!$C56+(drdp!I56)*MBZ!$D56)</f>
        <v>6.6436041171113545E-3</v>
      </c>
      <c r="J56" s="18">
        <f>Model!$W$16*((drdp!D56)*MBZ!$B56+(drdp!G56)*MBZ!$C56+(drdp!J56)*MBZ!$D56)</f>
        <v>0</v>
      </c>
      <c r="K56" s="21">
        <f>SUM(E$3:E55)+H56</f>
        <v>0</v>
      </c>
      <c r="L56" s="21">
        <f>SUM(F$3:F55)+I56</f>
        <v>0.28917633634322382</v>
      </c>
      <c r="M56" s="21">
        <f>SUM(G$3:G55)+J56</f>
        <v>0</v>
      </c>
      <c r="N56" s="21"/>
      <c r="O56" s="21"/>
      <c r="P56" s="21"/>
      <c r="Q56" s="19">
        <f t="shared" si="1"/>
        <v>0</v>
      </c>
      <c r="R56" s="19">
        <f t="shared" si="1"/>
        <v>8.3622953500889302E-2</v>
      </c>
      <c r="S56" s="19">
        <f t="shared" si="1"/>
        <v>0</v>
      </c>
      <c r="T56" s="19">
        <f t="shared" si="2"/>
        <v>0</v>
      </c>
      <c r="U56" s="19">
        <f t="shared" si="3"/>
        <v>0</v>
      </c>
      <c r="V56" s="19">
        <f t="shared" si="4"/>
        <v>0</v>
      </c>
    </row>
    <row r="57" spans="1:22" x14ac:dyDescent="0.25">
      <c r="A57" s="26">
        <f>Wellpath!E57</f>
        <v>1560</v>
      </c>
      <c r="B57" s="22">
        <v>0</v>
      </c>
      <c r="C57" s="22">
        <v>0</v>
      </c>
      <c r="D57" s="22">
        <f>-SIN(Wellpath!L57) * SIN(Wellpath!O57) / (Bfield * COS(Dip))</f>
        <v>8.2596278494429527E-6</v>
      </c>
      <c r="E57" s="20">
        <f>Model!$W$16*((drdp!B57+drdp!K57)*MBZ!$B57+(drdp!E57+drdp!N57)*MBZ!$C57+(drdp!H57+drdp!Q57)*MBZ!$D57)</f>
        <v>0</v>
      </c>
      <c r="F57" s="20">
        <f>Model!$W$16*((drdp!C57+drdp!L57)*MBZ!$B57+(drdp!F57+drdp!O57)*MBZ!$C57+(drdp!I57+drdp!R57)*MBZ!$D57)</f>
        <v>1.3287208234222709E-2</v>
      </c>
      <c r="G57" s="20">
        <f>Model!$W$16*((drdp!D57+drdp!M57)*MBZ!$B57+(drdp!G57+drdp!P57)*MBZ!$C57+(drdp!J57+drdp!S57)*MBZ!$D57)</f>
        <v>0</v>
      </c>
      <c r="H57" s="18">
        <f>Model!$W$16*((drdp!B57)*MBZ!$B57+(drdp!E57)*MBZ!$C57+(drdp!H57)*MBZ!$D57)</f>
        <v>0</v>
      </c>
      <c r="I57" s="18">
        <f>Model!$W$16*((drdp!C57)*MBZ!$B57+(drdp!F57)*MBZ!$C57+(drdp!I57)*MBZ!$D57)</f>
        <v>6.6436041171113545E-3</v>
      </c>
      <c r="J57" s="18">
        <f>Model!$W$16*((drdp!D57)*MBZ!$B57+(drdp!G57)*MBZ!$C57+(drdp!J57)*MBZ!$D57)</f>
        <v>0</v>
      </c>
      <c r="K57" s="21">
        <f>SUM(E$3:E56)+H57</f>
        <v>0</v>
      </c>
      <c r="L57" s="21">
        <f>SUM(F$3:F56)+I57</f>
        <v>0.30246354457744651</v>
      </c>
      <c r="M57" s="21">
        <f>SUM(G$3:G56)+J57</f>
        <v>0</v>
      </c>
      <c r="N57" s="21"/>
      <c r="O57" s="21"/>
      <c r="P57" s="21"/>
      <c r="Q57" s="19">
        <f t="shared" si="1"/>
        <v>0</v>
      </c>
      <c r="R57" s="19">
        <f t="shared" si="1"/>
        <v>9.1484195798352971E-2</v>
      </c>
      <c r="S57" s="19">
        <f t="shared" si="1"/>
        <v>0</v>
      </c>
      <c r="T57" s="19">
        <f t="shared" si="2"/>
        <v>0</v>
      </c>
      <c r="U57" s="19">
        <f t="shared" si="3"/>
        <v>0</v>
      </c>
      <c r="V57" s="19">
        <f t="shared" si="4"/>
        <v>0</v>
      </c>
    </row>
    <row r="58" spans="1:22" x14ac:dyDescent="0.25">
      <c r="A58" s="26">
        <f>Wellpath!E58</f>
        <v>1590</v>
      </c>
      <c r="B58" s="22">
        <v>0</v>
      </c>
      <c r="C58" s="22">
        <v>0</v>
      </c>
      <c r="D58" s="22">
        <f>-SIN(Wellpath!L58) * SIN(Wellpath!O58) / (Bfield * COS(Dip))</f>
        <v>8.2596278494429527E-6</v>
      </c>
      <c r="E58" s="20">
        <f>Model!$W$16*((drdp!B58+drdp!K58)*MBZ!$B58+(drdp!E58+drdp!N58)*MBZ!$C58+(drdp!H58+drdp!Q58)*MBZ!$D58)</f>
        <v>0</v>
      </c>
      <c r="F58" s="20">
        <f>Model!$W$16*((drdp!C58+drdp!L58)*MBZ!$B58+(drdp!F58+drdp!O58)*MBZ!$C58+(drdp!I58+drdp!R58)*MBZ!$D58)</f>
        <v>1.3287208234222709E-2</v>
      </c>
      <c r="G58" s="20">
        <f>Model!$W$16*((drdp!D58+drdp!M58)*MBZ!$B58+(drdp!G58+drdp!P58)*MBZ!$C58+(drdp!J58+drdp!S58)*MBZ!$D58)</f>
        <v>0</v>
      </c>
      <c r="H58" s="18">
        <f>Model!$W$16*((drdp!B58)*MBZ!$B58+(drdp!E58)*MBZ!$C58+(drdp!H58)*MBZ!$D58)</f>
        <v>0</v>
      </c>
      <c r="I58" s="18">
        <f>Model!$W$16*((drdp!C58)*MBZ!$B58+(drdp!F58)*MBZ!$C58+(drdp!I58)*MBZ!$D58)</f>
        <v>6.6436041171113545E-3</v>
      </c>
      <c r="J58" s="18">
        <f>Model!$W$16*((drdp!D58)*MBZ!$B58+(drdp!G58)*MBZ!$C58+(drdp!J58)*MBZ!$D58)</f>
        <v>0</v>
      </c>
      <c r="K58" s="21">
        <f>SUM(E$3:E57)+H58</f>
        <v>0</v>
      </c>
      <c r="L58" s="21">
        <f>SUM(F$3:F57)+I58</f>
        <v>0.3157507528116692</v>
      </c>
      <c r="M58" s="21">
        <f>SUM(G$3:G57)+J58</f>
        <v>0</v>
      </c>
      <c r="N58" s="21"/>
      <c r="O58" s="21"/>
      <c r="P58" s="21"/>
      <c r="Q58" s="19">
        <f t="shared" si="1"/>
        <v>0</v>
      </c>
      <c r="R58" s="19">
        <f t="shared" si="1"/>
        <v>9.9698537901135822E-2</v>
      </c>
      <c r="S58" s="19">
        <f t="shared" si="1"/>
        <v>0</v>
      </c>
      <c r="T58" s="19">
        <f t="shared" si="2"/>
        <v>0</v>
      </c>
      <c r="U58" s="19">
        <f t="shared" si="3"/>
        <v>0</v>
      </c>
      <c r="V58" s="19">
        <f t="shared" si="4"/>
        <v>0</v>
      </c>
    </row>
    <row r="59" spans="1:22" x14ac:dyDescent="0.25">
      <c r="A59" s="26">
        <f>Wellpath!E59</f>
        <v>1620</v>
      </c>
      <c r="B59" s="22">
        <v>0</v>
      </c>
      <c r="C59" s="22">
        <v>0</v>
      </c>
      <c r="D59" s="22">
        <f>-SIN(Wellpath!L59) * SIN(Wellpath!O59) / (Bfield * COS(Dip))</f>
        <v>8.2596278494429527E-6</v>
      </c>
      <c r="E59" s="20">
        <f>Model!$W$16*((drdp!B59+drdp!K59)*MBZ!$B59+(drdp!E59+drdp!N59)*MBZ!$C59+(drdp!H59+drdp!Q59)*MBZ!$D59)</f>
        <v>0</v>
      </c>
      <c r="F59" s="20">
        <f>Model!$W$16*((drdp!C59+drdp!L59)*MBZ!$B59+(drdp!F59+drdp!O59)*MBZ!$C59+(drdp!I59+drdp!R59)*MBZ!$D59)</f>
        <v>1.3287208234222709E-2</v>
      </c>
      <c r="G59" s="20">
        <f>Model!$W$16*((drdp!D59+drdp!M59)*MBZ!$B59+(drdp!G59+drdp!P59)*MBZ!$C59+(drdp!J59+drdp!S59)*MBZ!$D59)</f>
        <v>0</v>
      </c>
      <c r="H59" s="18">
        <f>Model!$W$16*((drdp!B59)*MBZ!$B59+(drdp!E59)*MBZ!$C59+(drdp!H59)*MBZ!$D59)</f>
        <v>0</v>
      </c>
      <c r="I59" s="18">
        <f>Model!$W$16*((drdp!C59)*MBZ!$B59+(drdp!F59)*MBZ!$C59+(drdp!I59)*MBZ!$D59)</f>
        <v>6.6436041171113545E-3</v>
      </c>
      <c r="J59" s="18">
        <f>Model!$W$16*((drdp!D59)*MBZ!$B59+(drdp!G59)*MBZ!$C59+(drdp!J59)*MBZ!$D59)</f>
        <v>0</v>
      </c>
      <c r="K59" s="21">
        <f>SUM(E$3:E58)+H59</f>
        <v>0</v>
      </c>
      <c r="L59" s="21">
        <f>SUM(F$3:F58)+I59</f>
        <v>0.32903796104589189</v>
      </c>
      <c r="M59" s="21">
        <f>SUM(G$3:G58)+J59</f>
        <v>0</v>
      </c>
      <c r="N59" s="21"/>
      <c r="O59" s="21"/>
      <c r="P59" s="21"/>
      <c r="Q59" s="19">
        <f t="shared" si="1"/>
        <v>0</v>
      </c>
      <c r="R59" s="19">
        <f t="shared" si="1"/>
        <v>0.10826597980923787</v>
      </c>
      <c r="S59" s="19">
        <f t="shared" si="1"/>
        <v>0</v>
      </c>
      <c r="T59" s="19">
        <f t="shared" si="2"/>
        <v>0</v>
      </c>
      <c r="U59" s="19">
        <f t="shared" si="3"/>
        <v>0</v>
      </c>
      <c r="V59" s="19">
        <f t="shared" si="4"/>
        <v>0</v>
      </c>
    </row>
    <row r="60" spans="1:22" x14ac:dyDescent="0.25">
      <c r="A60" s="26">
        <f>Wellpath!E60</f>
        <v>1650</v>
      </c>
      <c r="B60" s="22">
        <v>0</v>
      </c>
      <c r="C60" s="22">
        <v>0</v>
      </c>
      <c r="D60" s="22">
        <f>-SIN(Wellpath!L60) * SIN(Wellpath!O60) / (Bfield * COS(Dip))</f>
        <v>8.2596278494429527E-6</v>
      </c>
      <c r="E60" s="20">
        <f>Model!$W$16*((drdp!B60+drdp!K60)*MBZ!$B60+(drdp!E60+drdp!N60)*MBZ!$C60+(drdp!H60+drdp!Q60)*MBZ!$D60)</f>
        <v>0</v>
      </c>
      <c r="F60" s="20">
        <f>Model!$W$16*((drdp!C60+drdp!L60)*MBZ!$B60+(drdp!F60+drdp!O60)*MBZ!$C60+(drdp!I60+drdp!R60)*MBZ!$D60)</f>
        <v>1.3287208234222709E-2</v>
      </c>
      <c r="G60" s="20">
        <f>Model!$W$16*((drdp!D60+drdp!M60)*MBZ!$B60+(drdp!G60+drdp!P60)*MBZ!$C60+(drdp!J60+drdp!S60)*MBZ!$D60)</f>
        <v>0</v>
      </c>
      <c r="H60" s="18">
        <f>Model!$W$16*((drdp!B60)*MBZ!$B60+(drdp!E60)*MBZ!$C60+(drdp!H60)*MBZ!$D60)</f>
        <v>0</v>
      </c>
      <c r="I60" s="18">
        <f>Model!$W$16*((drdp!C60)*MBZ!$B60+(drdp!F60)*MBZ!$C60+(drdp!I60)*MBZ!$D60)</f>
        <v>6.6436041171113545E-3</v>
      </c>
      <c r="J60" s="18">
        <f>Model!$W$16*((drdp!D60)*MBZ!$B60+(drdp!G60)*MBZ!$C60+(drdp!J60)*MBZ!$D60)</f>
        <v>0</v>
      </c>
      <c r="K60" s="21">
        <f>SUM(E$3:E59)+H60</f>
        <v>0</v>
      </c>
      <c r="L60" s="21">
        <f>SUM(F$3:F59)+I60</f>
        <v>0.34232516928011458</v>
      </c>
      <c r="M60" s="21">
        <f>SUM(G$3:G59)+J60</f>
        <v>0</v>
      </c>
      <c r="N60" s="21"/>
      <c r="O60" s="21"/>
      <c r="P60" s="21"/>
      <c r="Q60" s="19">
        <f t="shared" si="1"/>
        <v>0</v>
      </c>
      <c r="R60" s="19">
        <f t="shared" si="1"/>
        <v>0.1171865215226591</v>
      </c>
      <c r="S60" s="19">
        <f t="shared" si="1"/>
        <v>0</v>
      </c>
      <c r="T60" s="19">
        <f t="shared" si="2"/>
        <v>0</v>
      </c>
      <c r="U60" s="19">
        <f t="shared" si="3"/>
        <v>0</v>
      </c>
      <c r="V60" s="19">
        <f t="shared" si="4"/>
        <v>0</v>
      </c>
    </row>
    <row r="61" spans="1:22" x14ac:dyDescent="0.25">
      <c r="A61" s="26">
        <f>Wellpath!E61</f>
        <v>1680</v>
      </c>
      <c r="B61" s="22">
        <v>0</v>
      </c>
      <c r="C61" s="22">
        <v>0</v>
      </c>
      <c r="D61" s="22">
        <f>-SIN(Wellpath!L61) * SIN(Wellpath!O61) / (Bfield * COS(Dip))</f>
        <v>8.2596278494429527E-6</v>
      </c>
      <c r="E61" s="20">
        <f>Model!$W$16*((drdp!B61+drdp!K61)*MBZ!$B61+(drdp!E61+drdp!N61)*MBZ!$C61+(drdp!H61+drdp!Q61)*MBZ!$D61)</f>
        <v>0</v>
      </c>
      <c r="F61" s="20">
        <f>Model!$W$16*((drdp!C61+drdp!L61)*MBZ!$B61+(drdp!F61+drdp!O61)*MBZ!$C61+(drdp!I61+drdp!R61)*MBZ!$D61)</f>
        <v>1.1072673528518925E-2</v>
      </c>
      <c r="G61" s="20">
        <f>Model!$W$16*((drdp!D61+drdp!M61)*MBZ!$B61+(drdp!G61+drdp!P61)*MBZ!$C61+(drdp!J61+drdp!S61)*MBZ!$D61)</f>
        <v>0</v>
      </c>
      <c r="H61" s="18">
        <f>Model!$W$16*((drdp!B61)*MBZ!$B61+(drdp!E61)*MBZ!$C61+(drdp!H61)*MBZ!$D61)</f>
        <v>0</v>
      </c>
      <c r="I61" s="18">
        <f>Model!$W$16*((drdp!C61)*MBZ!$B61+(drdp!F61)*MBZ!$C61+(drdp!I61)*MBZ!$D61)</f>
        <v>6.6436041171113545E-3</v>
      </c>
      <c r="J61" s="18">
        <f>Model!$W$16*((drdp!D61)*MBZ!$B61+(drdp!G61)*MBZ!$C61+(drdp!J61)*MBZ!$D61)</f>
        <v>0</v>
      </c>
      <c r="K61" s="21">
        <f>SUM(E$3:E60)+H61</f>
        <v>0</v>
      </c>
      <c r="L61" s="21">
        <f>SUM(F$3:F60)+I61</f>
        <v>0.35561237751433727</v>
      </c>
      <c r="M61" s="21">
        <f>SUM(G$3:G60)+J61</f>
        <v>0</v>
      </c>
      <c r="N61" s="21"/>
      <c r="O61" s="21"/>
      <c r="P61" s="21"/>
      <c r="Q61" s="19">
        <f t="shared" si="1"/>
        <v>0</v>
      </c>
      <c r="R61" s="19">
        <f t="shared" si="1"/>
        <v>0.12646016304139954</v>
      </c>
      <c r="S61" s="19">
        <f t="shared" si="1"/>
        <v>0</v>
      </c>
      <c r="T61" s="19">
        <f t="shared" si="2"/>
        <v>0</v>
      </c>
      <c r="U61" s="19">
        <f t="shared" si="3"/>
        <v>0</v>
      </c>
      <c r="V61" s="19">
        <f t="shared" si="4"/>
        <v>0</v>
      </c>
    </row>
    <row r="62" spans="1:22" x14ac:dyDescent="0.25">
      <c r="A62" s="26">
        <f>Wellpath!E62</f>
        <v>1700</v>
      </c>
      <c r="B62" s="22">
        <v>0</v>
      </c>
      <c r="C62" s="22">
        <v>0</v>
      </c>
      <c r="D62" s="22">
        <f>-SIN(Wellpath!L62) * SIN(Wellpath!O62) / (Bfield * COS(Dip))</f>
        <v>8.2596278494429527E-6</v>
      </c>
      <c r="E62" s="20">
        <f>Model!$W$16*((drdp!B62+drdp!K62)*MBZ!$B62+(drdp!E62+drdp!N62)*MBZ!$C62+(drdp!H62+drdp!Q62)*MBZ!$D62)</f>
        <v>0</v>
      </c>
      <c r="F62" s="20">
        <f>Model!$W$16*((drdp!C62+drdp!L62)*MBZ!$B62+(drdp!F62+drdp!O62)*MBZ!$C62+(drdp!I62+drdp!R62)*MBZ!$D62)</f>
        <v>6.6436041171113545E-3</v>
      </c>
      <c r="G62" s="20">
        <f>Model!$W$16*((drdp!D62+drdp!M62)*MBZ!$B62+(drdp!G62+drdp!P62)*MBZ!$C62+(drdp!J62+drdp!S62)*MBZ!$D62)</f>
        <v>0</v>
      </c>
      <c r="H62" s="18">
        <f>Model!$W$16*((drdp!B62)*MBZ!$B62+(drdp!E62)*MBZ!$C62+(drdp!H62)*MBZ!$D62)</f>
        <v>0</v>
      </c>
      <c r="I62" s="18">
        <f>Model!$W$16*((drdp!C62)*MBZ!$B62+(drdp!F62)*MBZ!$C62+(drdp!I62)*MBZ!$D62)</f>
        <v>4.4290694114075694E-3</v>
      </c>
      <c r="J62" s="18">
        <f>Model!$W$16*((drdp!D62)*MBZ!$B62+(drdp!G62)*MBZ!$C62+(drdp!J62)*MBZ!$D62)</f>
        <v>0</v>
      </c>
      <c r="K62" s="21">
        <f>SUM(E$3:E61)+H62</f>
        <v>0</v>
      </c>
      <c r="L62" s="21">
        <f>SUM(F$3:F61)+I62</f>
        <v>0.36447051633715244</v>
      </c>
      <c r="M62" s="21">
        <f>SUM(G$3:G61)+J62</f>
        <v>0</v>
      </c>
      <c r="N62" s="21"/>
      <c r="O62" s="21"/>
      <c r="P62" s="21"/>
      <c r="Q62" s="19">
        <f t="shared" si="1"/>
        <v>0</v>
      </c>
      <c r="R62" s="19">
        <f t="shared" si="1"/>
        <v>0.13283875727907049</v>
      </c>
      <c r="S62" s="19">
        <f t="shared" si="1"/>
        <v>0</v>
      </c>
      <c r="T62" s="19">
        <f t="shared" si="2"/>
        <v>0</v>
      </c>
      <c r="U62" s="19">
        <f t="shared" si="3"/>
        <v>0</v>
      </c>
      <c r="V62" s="19">
        <f t="shared" si="4"/>
        <v>0</v>
      </c>
    </row>
    <row r="63" spans="1:22" x14ac:dyDescent="0.25">
      <c r="A63" s="26">
        <f>Wellpath!E63</f>
        <v>1710</v>
      </c>
      <c r="B63" s="22">
        <v>0</v>
      </c>
      <c r="C63" s="22">
        <v>0</v>
      </c>
      <c r="D63" s="22">
        <f>-SIN(Wellpath!L63) * SIN(Wellpath!O63) / (Bfield * COS(Dip))</f>
        <v>8.1780199893799162E-6</v>
      </c>
      <c r="E63" s="20">
        <f>Model!$W$16*((drdp!B63+drdp!K63)*MBZ!$B63+(drdp!E63+drdp!N63)*MBZ!$C63+(drdp!H63+drdp!Q63)*MBZ!$D63)</f>
        <v>0</v>
      </c>
      <c r="F63" s="20">
        <f>Model!$W$16*((drdp!C63+drdp!L63)*MBZ!$B63+(drdp!F63+drdp!O63)*MBZ!$C63+(drdp!I63+drdp!R63)*MBZ!$D63)</f>
        <v>8.683960869117489E-3</v>
      </c>
      <c r="G63" s="20">
        <f>Model!$W$16*((drdp!D63+drdp!M63)*MBZ!$B63+(drdp!G63+drdp!P63)*MBZ!$C63+(drdp!J63+drdp!S63)*MBZ!$D63)</f>
        <v>0</v>
      </c>
      <c r="H63" s="18">
        <f>Model!$W$16*((drdp!B63)*MBZ!$B63+(drdp!E63)*MBZ!$C63+(drdp!H63)*MBZ!$D63)</f>
        <v>0</v>
      </c>
      <c r="I63" s="18">
        <f>Model!$W$16*((drdp!C63)*MBZ!$B63+(drdp!F63)*MBZ!$C63+(drdp!I63)*MBZ!$D63)</f>
        <v>2.1709902172793723E-3</v>
      </c>
      <c r="J63" s="18">
        <f>Model!$W$16*((drdp!D63)*MBZ!$B63+(drdp!G63)*MBZ!$C63+(drdp!J63)*MBZ!$D63)</f>
        <v>0</v>
      </c>
      <c r="K63" s="21">
        <f>SUM(E$3:E62)+H63</f>
        <v>0</v>
      </c>
      <c r="L63" s="21">
        <f>SUM(F$3:F62)+I63</f>
        <v>0.36885604126013555</v>
      </c>
      <c r="M63" s="21">
        <f>SUM(G$3:G62)+J63</f>
        <v>0</v>
      </c>
      <c r="N63" s="21"/>
      <c r="O63" s="21"/>
      <c r="P63" s="21"/>
      <c r="Q63" s="19">
        <f t="shared" si="1"/>
        <v>0</v>
      </c>
      <c r="R63" s="19">
        <f t="shared" si="1"/>
        <v>0.13605477917409881</v>
      </c>
      <c r="S63" s="19">
        <f t="shared" si="1"/>
        <v>0</v>
      </c>
      <c r="T63" s="19">
        <f t="shared" si="2"/>
        <v>0</v>
      </c>
      <c r="U63" s="19">
        <f t="shared" si="3"/>
        <v>0</v>
      </c>
      <c r="V63" s="19">
        <f t="shared" si="4"/>
        <v>0</v>
      </c>
    </row>
    <row r="64" spans="1:22" x14ac:dyDescent="0.25">
      <c r="A64" s="26">
        <f>Wellpath!E64</f>
        <v>1740</v>
      </c>
      <c r="B64" s="22">
        <v>0</v>
      </c>
      <c r="C64" s="22">
        <v>0</v>
      </c>
      <c r="D64" s="22">
        <f>-SIN(Wellpath!L64) * SIN(Wellpath!O64) / (Bfield * COS(Dip))</f>
        <v>7.927807763071526E-6</v>
      </c>
      <c r="E64" s="20">
        <f>Model!$W$16*((drdp!B64+drdp!K64)*MBZ!$B64+(drdp!E64+drdp!N64)*MBZ!$C64+(drdp!H64+drdp!Q64)*MBZ!$D64)</f>
        <v>0</v>
      </c>
      <c r="F64" s="20">
        <f>Model!$W$16*((drdp!C64+drdp!L64)*MBZ!$B64+(drdp!F64+drdp!O64)*MBZ!$C64+(drdp!I64+drdp!R64)*MBZ!$D64)</f>
        <v>1.2241059323113878E-2</v>
      </c>
      <c r="G64" s="20">
        <f>Model!$W$16*((drdp!D64+drdp!M64)*MBZ!$B64+(drdp!G64+drdp!P64)*MBZ!$C64+(drdp!J64+drdp!S64)*MBZ!$D64)</f>
        <v>0</v>
      </c>
      <c r="H64" s="18">
        <f>Model!$W$16*((drdp!B64)*MBZ!$B64+(drdp!E64)*MBZ!$C64+(drdp!H64)*MBZ!$D64)</f>
        <v>0</v>
      </c>
      <c r="I64" s="18">
        <f>Model!$W$16*((drdp!C64)*MBZ!$B64+(drdp!F64)*MBZ!$C64+(drdp!I64)*MBZ!$D64)</f>
        <v>6.120529661556939E-3</v>
      </c>
      <c r="J64" s="18">
        <f>Model!$W$16*((drdp!D64)*MBZ!$B64+(drdp!G64)*MBZ!$C64+(drdp!J64)*MBZ!$D64)</f>
        <v>0</v>
      </c>
      <c r="K64" s="21">
        <f>SUM(E$3:E63)+H64</f>
        <v>0</v>
      </c>
      <c r="L64" s="21">
        <f>SUM(F$3:F63)+I64</f>
        <v>0.38148954157353065</v>
      </c>
      <c r="M64" s="21">
        <f>SUM(G$3:G63)+J64</f>
        <v>0</v>
      </c>
      <c r="N64" s="21"/>
      <c r="O64" s="21"/>
      <c r="P64" s="21"/>
      <c r="Q64" s="19">
        <f t="shared" si="1"/>
        <v>0</v>
      </c>
      <c r="R64" s="19">
        <f t="shared" si="1"/>
        <v>0.14553427032998256</v>
      </c>
      <c r="S64" s="19">
        <f t="shared" si="1"/>
        <v>0</v>
      </c>
      <c r="T64" s="19">
        <f t="shared" si="2"/>
        <v>0</v>
      </c>
      <c r="U64" s="19">
        <f t="shared" si="3"/>
        <v>0</v>
      </c>
      <c r="V64" s="19">
        <f t="shared" si="4"/>
        <v>0</v>
      </c>
    </row>
    <row r="65" spans="1:22" x14ac:dyDescent="0.25">
      <c r="A65" s="26">
        <f>Wellpath!E65</f>
        <v>1770</v>
      </c>
      <c r="B65" s="22">
        <v>0</v>
      </c>
      <c r="C65" s="22">
        <v>0</v>
      </c>
      <c r="D65" s="22">
        <f>-SIN(Wellpath!L65) * SIN(Wellpath!O65) / (Bfield * COS(Dip))</f>
        <v>7.6679367241890024E-6</v>
      </c>
      <c r="E65" s="20">
        <f>Model!$W$16*((drdp!B65+drdp!K65)*MBZ!$B65+(drdp!E65+drdp!N65)*MBZ!$C65+(drdp!H65+drdp!Q65)*MBZ!$D65)</f>
        <v>0</v>
      </c>
      <c r="F65" s="20">
        <f>Model!$W$16*((drdp!C65+drdp!L65)*MBZ!$B65+(drdp!F65+drdp!O65)*MBZ!$C65+(drdp!I65+drdp!R65)*MBZ!$D65)</f>
        <v>1.1451696305816892E-2</v>
      </c>
      <c r="G65" s="20">
        <f>Model!$W$16*((drdp!D65+drdp!M65)*MBZ!$B65+(drdp!G65+drdp!P65)*MBZ!$C65+(drdp!J65+drdp!S65)*MBZ!$D65)</f>
        <v>0</v>
      </c>
      <c r="H65" s="18">
        <f>Model!$W$16*((drdp!B65)*MBZ!$B65+(drdp!E65)*MBZ!$C65+(drdp!H65)*MBZ!$D65)</f>
        <v>0</v>
      </c>
      <c r="I65" s="18">
        <f>Model!$W$16*((drdp!C65)*MBZ!$B65+(drdp!F65)*MBZ!$C65+(drdp!I65)*MBZ!$D65)</f>
        <v>5.7258481529084458E-3</v>
      </c>
      <c r="J65" s="18">
        <f>Model!$W$16*((drdp!D65)*MBZ!$B65+(drdp!G65)*MBZ!$C65+(drdp!J65)*MBZ!$D65)</f>
        <v>0</v>
      </c>
      <c r="K65" s="21">
        <f>SUM(E$3:E64)+H65</f>
        <v>0</v>
      </c>
      <c r="L65" s="21">
        <f>SUM(F$3:F64)+I65</f>
        <v>0.393335919387996</v>
      </c>
      <c r="M65" s="21">
        <f>SUM(G$3:G64)+J65</f>
        <v>0</v>
      </c>
      <c r="N65" s="21"/>
      <c r="O65" s="21"/>
      <c r="P65" s="21"/>
      <c r="Q65" s="19">
        <f t="shared" si="1"/>
        <v>0</v>
      </c>
      <c r="R65" s="19">
        <f t="shared" si="1"/>
        <v>0.15471314548080009</v>
      </c>
      <c r="S65" s="19">
        <f t="shared" si="1"/>
        <v>0</v>
      </c>
      <c r="T65" s="19">
        <f t="shared" si="2"/>
        <v>0</v>
      </c>
      <c r="U65" s="19">
        <f t="shared" si="3"/>
        <v>0</v>
      </c>
      <c r="V65" s="19">
        <f t="shared" si="4"/>
        <v>0</v>
      </c>
    </row>
    <row r="66" spans="1:22" x14ac:dyDescent="0.25">
      <c r="A66" s="26">
        <f>Wellpath!E66</f>
        <v>1800</v>
      </c>
      <c r="B66" s="22">
        <v>0</v>
      </c>
      <c r="C66" s="22">
        <v>0</v>
      </c>
      <c r="D66" s="22">
        <f>-SIN(Wellpath!L66) * SIN(Wellpath!O66) / (Bfield * COS(Dip))</f>
        <v>7.3987234855631595E-6</v>
      </c>
      <c r="E66" s="20">
        <f>Model!$W$16*((drdp!B66+drdp!K66)*MBZ!$B66+(drdp!E66+drdp!N66)*MBZ!$C66+(drdp!H66+drdp!Q66)*MBZ!$D66)</f>
        <v>0</v>
      </c>
      <c r="F66" s="20">
        <f>Model!$W$16*((drdp!C66+drdp!L66)*MBZ!$B66+(drdp!F66+drdp!O66)*MBZ!$C66+(drdp!I66+drdp!R66)*MBZ!$D66)</f>
        <v>1.0661697949059058E-2</v>
      </c>
      <c r="G66" s="20">
        <f>Model!$W$16*((drdp!D66+drdp!M66)*MBZ!$B66+(drdp!G66+drdp!P66)*MBZ!$C66+(drdp!J66+drdp!S66)*MBZ!$D66)</f>
        <v>0</v>
      </c>
      <c r="H66" s="18">
        <f>Model!$W$16*((drdp!B66)*MBZ!$B66+(drdp!E66)*MBZ!$C66+(drdp!H66)*MBZ!$D66)</f>
        <v>0</v>
      </c>
      <c r="I66" s="18">
        <f>Model!$W$16*((drdp!C66)*MBZ!$B66+(drdp!F66)*MBZ!$C66+(drdp!I66)*MBZ!$D66)</f>
        <v>5.3308489745295291E-3</v>
      </c>
      <c r="J66" s="18">
        <f>Model!$W$16*((drdp!D66)*MBZ!$B66+(drdp!G66)*MBZ!$C66+(drdp!J66)*MBZ!$D66)</f>
        <v>0</v>
      </c>
      <c r="K66" s="21">
        <f>SUM(E$3:E65)+H66</f>
        <v>0</v>
      </c>
      <c r="L66" s="21">
        <f>SUM(F$3:F65)+I66</f>
        <v>0.40439261651543396</v>
      </c>
      <c r="M66" s="21">
        <f>SUM(G$3:G65)+J66</f>
        <v>0</v>
      </c>
      <c r="N66" s="21"/>
      <c r="O66" s="21"/>
      <c r="P66" s="21"/>
      <c r="Q66" s="19">
        <f t="shared" si="1"/>
        <v>0</v>
      </c>
      <c r="R66" s="19">
        <f t="shared" si="1"/>
        <v>0.16353338829219882</v>
      </c>
      <c r="S66" s="19">
        <f t="shared" si="1"/>
        <v>0</v>
      </c>
      <c r="T66" s="19">
        <f t="shared" si="2"/>
        <v>0</v>
      </c>
      <c r="U66" s="19">
        <f t="shared" si="3"/>
        <v>0</v>
      </c>
      <c r="V66" s="19">
        <f t="shared" si="4"/>
        <v>0</v>
      </c>
    </row>
    <row r="67" spans="1:22" x14ac:dyDescent="0.25">
      <c r="A67" s="26">
        <f>Wellpath!E67</f>
        <v>1830</v>
      </c>
      <c r="B67" s="22">
        <v>0</v>
      </c>
      <c r="C67" s="22">
        <v>0</v>
      </c>
      <c r="D67" s="22">
        <f>-SIN(Wellpath!L67) * SIN(Wellpath!O67) / (Bfield * COS(Dip))</f>
        <v>7.1204960420561436E-6</v>
      </c>
      <c r="E67" s="20">
        <f>Model!$W$16*((drdp!B67+drdp!K67)*MBZ!$B67+(drdp!E67+drdp!N67)*MBZ!$C67+(drdp!H67+drdp!Q67)*MBZ!$D67)</f>
        <v>0</v>
      </c>
      <c r="F67" s="20">
        <f>Model!$W$16*((drdp!C67+drdp!L67)*MBZ!$B67+(drdp!F67+drdp!O67)*MBZ!$C67+(drdp!I67+drdp!R67)*MBZ!$D67)</f>
        <v>9.8749130454241427E-3</v>
      </c>
      <c r="G67" s="20">
        <f>Model!$W$16*((drdp!D67+drdp!M67)*MBZ!$B67+(drdp!G67+drdp!P67)*MBZ!$C67+(drdp!J67+drdp!S67)*MBZ!$D67)</f>
        <v>0</v>
      </c>
      <c r="H67" s="18">
        <f>Model!$W$16*((drdp!B67)*MBZ!$B67+(drdp!E67)*MBZ!$C67+(drdp!H67)*MBZ!$D67)</f>
        <v>0</v>
      </c>
      <c r="I67" s="18">
        <f>Model!$W$16*((drdp!C67)*MBZ!$B67+(drdp!F67)*MBZ!$C67+(drdp!I67)*MBZ!$D67)</f>
        <v>4.9374565227120713E-3</v>
      </c>
      <c r="J67" s="18">
        <f>Model!$W$16*((drdp!D67)*MBZ!$B67+(drdp!G67)*MBZ!$C67+(drdp!J67)*MBZ!$D67)</f>
        <v>0</v>
      </c>
      <c r="K67" s="21">
        <f>SUM(E$3:E66)+H67</f>
        <v>0</v>
      </c>
      <c r="L67" s="21">
        <f>SUM(F$3:F66)+I67</f>
        <v>0.41466092201267557</v>
      </c>
      <c r="M67" s="21">
        <f>SUM(G$3:G66)+J67</f>
        <v>0</v>
      </c>
      <c r="N67" s="21"/>
      <c r="O67" s="21"/>
      <c r="P67" s="21"/>
      <c r="Q67" s="19">
        <f t="shared" si="1"/>
        <v>0</v>
      </c>
      <c r="R67" s="19">
        <f t="shared" si="1"/>
        <v>0.17194368024440221</v>
      </c>
      <c r="S67" s="19">
        <f t="shared" si="1"/>
        <v>0</v>
      </c>
      <c r="T67" s="19">
        <f t="shared" si="2"/>
        <v>0</v>
      </c>
      <c r="U67" s="19">
        <f t="shared" si="3"/>
        <v>0</v>
      </c>
      <c r="V67" s="19">
        <f t="shared" si="4"/>
        <v>0</v>
      </c>
    </row>
    <row r="68" spans="1:22" x14ac:dyDescent="0.25">
      <c r="A68" s="26">
        <f>Wellpath!E68</f>
        <v>1860</v>
      </c>
      <c r="B68" s="22">
        <v>0</v>
      </c>
      <c r="C68" s="22">
        <v>0</v>
      </c>
      <c r="D68" s="22">
        <f>-SIN(Wellpath!L68) * SIN(Wellpath!O68) / (Bfield * COS(Dip))</f>
        <v>6.833593370950213E-6</v>
      </c>
      <c r="E68" s="20">
        <f>Model!$W$16*((drdp!B68+drdp!K68)*MBZ!$B68+(drdp!E68+drdp!N68)*MBZ!$C68+(drdp!H68+drdp!Q68)*MBZ!$D68)</f>
        <v>0</v>
      </c>
      <c r="F68" s="20">
        <f>Model!$W$16*((drdp!C68+drdp!L68)*MBZ!$B68+(drdp!F68+drdp!O68)*MBZ!$C68+(drdp!I68+drdp!R68)*MBZ!$D68)</f>
        <v>9.0951747318753079E-3</v>
      </c>
      <c r="G68" s="20">
        <f>Model!$W$16*((drdp!D68+drdp!M68)*MBZ!$B68+(drdp!G68+drdp!P68)*MBZ!$C68+(drdp!J68+drdp!S68)*MBZ!$D68)</f>
        <v>0</v>
      </c>
      <c r="H68" s="18">
        <f>Model!$W$16*((drdp!B68)*MBZ!$B68+(drdp!E68)*MBZ!$C68+(drdp!H68)*MBZ!$D68)</f>
        <v>0</v>
      </c>
      <c r="I68" s="18">
        <f>Model!$W$16*((drdp!C68)*MBZ!$B68+(drdp!F68)*MBZ!$C68+(drdp!I68)*MBZ!$D68)</f>
        <v>4.5475873659376539E-3</v>
      </c>
      <c r="J68" s="18">
        <f>Model!$W$16*((drdp!D68)*MBZ!$B68+(drdp!G68)*MBZ!$C68+(drdp!J68)*MBZ!$D68)</f>
        <v>0</v>
      </c>
      <c r="K68" s="21">
        <f>SUM(E$3:E67)+H68</f>
        <v>0</v>
      </c>
      <c r="L68" s="21">
        <f>SUM(F$3:F67)+I68</f>
        <v>0.42414596590132531</v>
      </c>
      <c r="M68" s="21">
        <f>SUM(G$3:G67)+J68</f>
        <v>0</v>
      </c>
      <c r="N68" s="21"/>
      <c r="O68" s="21"/>
      <c r="P68" s="21"/>
      <c r="Q68" s="19">
        <f t="shared" ref="Q68:S131" si="5">K68^2</f>
        <v>0</v>
      </c>
      <c r="R68" s="19">
        <f t="shared" si="5"/>
        <v>0.17989980039036821</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f>-SIN(Wellpath!L69) * SIN(Wellpath!O69) / (Bfield * COS(Dip))</f>
        <v>6.5383650189561451E-6</v>
      </c>
      <c r="E69" s="20">
        <f>Model!$W$16*((drdp!B69+drdp!K69)*MBZ!$B69+(drdp!E69+drdp!N69)*MBZ!$C69+(drdp!H69+drdp!Q69)*MBZ!$D69)</f>
        <v>0</v>
      </c>
      <c r="F69" s="20">
        <f>Model!$W$16*((drdp!C69+drdp!L69)*MBZ!$B69+(drdp!F69+drdp!O69)*MBZ!$C69+(drdp!I69+drdp!R69)*MBZ!$D69)</f>
        <v>8.3262818150971508E-3</v>
      </c>
      <c r="G69" s="20">
        <f>Model!$W$16*((drdp!D69+drdp!M69)*MBZ!$B69+(drdp!G69+drdp!P69)*MBZ!$C69+(drdp!J69+drdp!S69)*MBZ!$D69)</f>
        <v>0</v>
      </c>
      <c r="H69" s="18">
        <f>Model!$W$16*((drdp!B69)*MBZ!$B69+(drdp!E69)*MBZ!$C69+(drdp!H69)*MBZ!$D69)</f>
        <v>0</v>
      </c>
      <c r="I69" s="18">
        <f>Model!$W$16*((drdp!C69)*MBZ!$B69+(drdp!F69)*MBZ!$C69+(drdp!I69)*MBZ!$D69)</f>
        <v>4.1631409075485754E-3</v>
      </c>
      <c r="J69" s="18">
        <f>Model!$W$16*((drdp!D69)*MBZ!$B69+(drdp!G69)*MBZ!$C69+(drdp!J69)*MBZ!$D69)</f>
        <v>0</v>
      </c>
      <c r="K69" s="21">
        <f>SUM(E$3:E68)+H69</f>
        <v>0</v>
      </c>
      <c r="L69" s="21">
        <f>SUM(F$3:F68)+I69</f>
        <v>0.4328566941748116</v>
      </c>
      <c r="M69" s="21">
        <f>SUM(G$3:G68)+J69</f>
        <v>0</v>
      </c>
      <c r="N69" s="21"/>
      <c r="O69" s="21"/>
      <c r="P69" s="21"/>
      <c r="Q69" s="19">
        <f t="shared" si="5"/>
        <v>0</v>
      </c>
      <c r="R69" s="19">
        <f t="shared" si="5"/>
        <v>0.18736491769194638</v>
      </c>
      <c r="S69" s="19">
        <f t="shared" si="5"/>
        <v>0</v>
      </c>
      <c r="T69" s="19">
        <f t="shared" si="6"/>
        <v>0</v>
      </c>
      <c r="U69" s="19">
        <f t="shared" si="7"/>
        <v>0</v>
      </c>
      <c r="V69" s="19">
        <f t="shared" si="8"/>
        <v>0</v>
      </c>
    </row>
    <row r="70" spans="1:22" x14ac:dyDescent="0.25">
      <c r="A70" s="26">
        <f>Wellpath!E70</f>
        <v>1920</v>
      </c>
      <c r="B70" s="22">
        <v>0</v>
      </c>
      <c r="C70" s="22">
        <v>0</v>
      </c>
      <c r="D70" s="22">
        <f>-SIN(Wellpath!L70) * SIN(Wellpath!O70) / (Bfield * COS(Dip))</f>
        <v>6.2351706763444027E-6</v>
      </c>
      <c r="E70" s="20">
        <f>Model!$W$16*((drdp!B70+drdp!K70)*MBZ!$B70+(drdp!E70+drdp!N70)*MBZ!$C70+(drdp!H70+drdp!Q70)*MBZ!$D70)</f>
        <v>0</v>
      </c>
      <c r="F70" s="20">
        <f>Model!$W$16*((drdp!C70+drdp!L70)*MBZ!$B70+(drdp!F70+drdp!O70)*MBZ!$C70+(drdp!I70+drdp!R70)*MBZ!$D70)</f>
        <v>7.5719802640913684E-3</v>
      </c>
      <c r="G70" s="20">
        <f>Model!$W$16*((drdp!D70+drdp!M70)*MBZ!$B70+(drdp!G70+drdp!P70)*MBZ!$C70+(drdp!J70+drdp!S70)*MBZ!$D70)</f>
        <v>0</v>
      </c>
      <c r="H70" s="18">
        <f>Model!$W$16*((drdp!B70)*MBZ!$B70+(drdp!E70)*MBZ!$C70+(drdp!H70)*MBZ!$D70)</f>
        <v>0</v>
      </c>
      <c r="I70" s="18">
        <f>Model!$W$16*((drdp!C70)*MBZ!$B70+(drdp!F70)*MBZ!$C70+(drdp!I70)*MBZ!$D70)</f>
        <v>3.7859901320456842E-3</v>
      </c>
      <c r="J70" s="18">
        <f>Model!$W$16*((drdp!D70)*MBZ!$B70+(drdp!G70)*MBZ!$C70+(drdp!J70)*MBZ!$D70)</f>
        <v>0</v>
      </c>
      <c r="K70" s="21">
        <f>SUM(E$3:E69)+H70</f>
        <v>0</v>
      </c>
      <c r="L70" s="21">
        <f>SUM(F$3:F69)+I70</f>
        <v>0.44080582521440581</v>
      </c>
      <c r="M70" s="21">
        <f>SUM(G$3:G69)+J70</f>
        <v>0</v>
      </c>
      <c r="N70" s="21"/>
      <c r="O70" s="21"/>
      <c r="P70" s="21"/>
      <c r="Q70" s="19">
        <f t="shared" si="5"/>
        <v>0</v>
      </c>
      <c r="R70" s="19">
        <f t="shared" si="5"/>
        <v>0.19430977554295328</v>
      </c>
      <c r="S70" s="19">
        <f t="shared" si="5"/>
        <v>0</v>
      </c>
      <c r="T70" s="19">
        <f t="shared" si="6"/>
        <v>0</v>
      </c>
      <c r="U70" s="19">
        <f t="shared" si="7"/>
        <v>0</v>
      </c>
      <c r="V70" s="19">
        <f t="shared" si="8"/>
        <v>0</v>
      </c>
    </row>
    <row r="71" spans="1:22" x14ac:dyDescent="0.25">
      <c r="A71" s="26">
        <f>Wellpath!E71</f>
        <v>1950</v>
      </c>
      <c r="B71" s="22">
        <v>0</v>
      </c>
      <c r="C71" s="22">
        <v>0</v>
      </c>
      <c r="D71" s="22">
        <f>-SIN(Wellpath!L71) * SIN(Wellpath!O71) / (Bfield * COS(Dip))</f>
        <v>5.9243797387179472E-6</v>
      </c>
      <c r="E71" s="20">
        <f>Model!$W$16*((drdp!B71+drdp!K71)*MBZ!$B71+(drdp!E71+drdp!N71)*MBZ!$C71+(drdp!H71+drdp!Q71)*MBZ!$D71)</f>
        <v>0</v>
      </c>
      <c r="F71" s="20">
        <f>Model!$W$16*((drdp!C71+drdp!L71)*MBZ!$B71+(drdp!F71+drdp!O71)*MBZ!$C71+(drdp!I71+drdp!R71)*MBZ!$D71)</f>
        <v>6.8359449601923267E-3</v>
      </c>
      <c r="G71" s="20">
        <f>Model!$W$16*((drdp!D71+drdp!M71)*MBZ!$B71+(drdp!G71+drdp!P71)*MBZ!$C71+(drdp!J71+drdp!S71)*MBZ!$D71)</f>
        <v>0</v>
      </c>
      <c r="H71" s="18">
        <f>Model!$W$16*((drdp!B71)*MBZ!$B71+(drdp!E71)*MBZ!$C71+(drdp!H71)*MBZ!$D71)</f>
        <v>0</v>
      </c>
      <c r="I71" s="18">
        <f>Model!$W$16*((drdp!C71)*MBZ!$B71+(drdp!F71)*MBZ!$C71+(drdp!I71)*MBZ!$D71)</f>
        <v>3.4179724800961634E-3</v>
      </c>
      <c r="J71" s="18">
        <f>Model!$W$16*((drdp!D71)*MBZ!$B71+(drdp!G71)*MBZ!$C71+(drdp!J71)*MBZ!$D71)</f>
        <v>0</v>
      </c>
      <c r="K71" s="21">
        <f>SUM(E$3:E70)+H71</f>
        <v>0</v>
      </c>
      <c r="L71" s="21">
        <f>SUM(F$3:F70)+I71</f>
        <v>0.44800978782654771</v>
      </c>
      <c r="M71" s="21">
        <f>SUM(G$3:G70)+J71</f>
        <v>0</v>
      </c>
      <c r="N71" s="21"/>
      <c r="O71" s="21"/>
      <c r="P71" s="21"/>
      <c r="Q71" s="19">
        <f t="shared" si="5"/>
        <v>0</v>
      </c>
      <c r="R71" s="19">
        <f t="shared" si="5"/>
        <v>0.2007127699883883</v>
      </c>
      <c r="S71" s="19">
        <f t="shared" si="5"/>
        <v>0</v>
      </c>
      <c r="T71" s="19">
        <f t="shared" si="6"/>
        <v>0</v>
      </c>
      <c r="U71" s="19">
        <f t="shared" si="7"/>
        <v>0</v>
      </c>
      <c r="V71" s="19">
        <f t="shared" si="8"/>
        <v>0</v>
      </c>
    </row>
    <row r="72" spans="1:22" x14ac:dyDescent="0.25">
      <c r="A72" s="26">
        <f>Wellpath!E72</f>
        <v>1980</v>
      </c>
      <c r="B72" s="22">
        <v>0</v>
      </c>
      <c r="C72" s="22">
        <v>0</v>
      </c>
      <c r="D72" s="22">
        <f>-SIN(Wellpath!L72) * SIN(Wellpath!O72) / (Bfield * COS(Dip))</f>
        <v>5.6063708569606044E-6</v>
      </c>
      <c r="E72" s="20">
        <f>Model!$W$16*((drdp!B72+drdp!K72)*MBZ!$B72+(drdp!E72+drdp!N72)*MBZ!$C72+(drdp!H72+drdp!Q72)*MBZ!$D72)</f>
        <v>0</v>
      </c>
      <c r="F72" s="20">
        <f>Model!$W$16*((drdp!C72+drdp!L72)*MBZ!$B72+(drdp!F72+drdp!O72)*MBZ!$C72+(drdp!I72+drdp!R72)*MBZ!$D72)</f>
        <v>6.1217617934146169E-3</v>
      </c>
      <c r="G72" s="20">
        <f>Model!$W$16*((drdp!D72+drdp!M72)*MBZ!$B72+(drdp!G72+drdp!P72)*MBZ!$C72+(drdp!J72+drdp!S72)*MBZ!$D72)</f>
        <v>0</v>
      </c>
      <c r="H72" s="18">
        <f>Model!$W$16*((drdp!B72)*MBZ!$B72+(drdp!E72)*MBZ!$C72+(drdp!H72)*MBZ!$D72)</f>
        <v>0</v>
      </c>
      <c r="I72" s="18">
        <f>Model!$W$16*((drdp!C72)*MBZ!$B72+(drdp!F72)*MBZ!$C72+(drdp!I72)*MBZ!$D72)</f>
        <v>3.0608808967073084E-3</v>
      </c>
      <c r="J72" s="18">
        <f>Model!$W$16*((drdp!D72)*MBZ!$B72+(drdp!G72)*MBZ!$C72+(drdp!J72)*MBZ!$D72)</f>
        <v>0</v>
      </c>
      <c r="K72" s="21">
        <f>SUM(E$3:E71)+H72</f>
        <v>0</v>
      </c>
      <c r="L72" s="21">
        <f>SUM(F$3:F71)+I72</f>
        <v>0.4544886412033512</v>
      </c>
      <c r="M72" s="21">
        <f>SUM(G$3:G71)+J72</f>
        <v>0</v>
      </c>
      <c r="N72" s="21"/>
      <c r="O72" s="21"/>
      <c r="P72" s="21"/>
      <c r="Q72" s="19">
        <f t="shared" si="5"/>
        <v>0</v>
      </c>
      <c r="R72" s="19">
        <f t="shared" si="5"/>
        <v>0.20655992498286849</v>
      </c>
      <c r="S72" s="19">
        <f t="shared" si="5"/>
        <v>0</v>
      </c>
      <c r="T72" s="19">
        <f t="shared" si="6"/>
        <v>0</v>
      </c>
      <c r="U72" s="19">
        <f t="shared" si="7"/>
        <v>0</v>
      </c>
      <c r="V72" s="19">
        <f t="shared" si="8"/>
        <v>0</v>
      </c>
    </row>
    <row r="73" spans="1:22" x14ac:dyDescent="0.25">
      <c r="A73" s="26">
        <f>Wellpath!E73</f>
        <v>2010</v>
      </c>
      <c r="B73" s="22">
        <v>0</v>
      </c>
      <c r="C73" s="22">
        <v>0</v>
      </c>
      <c r="D73" s="22">
        <f>-SIN(Wellpath!L73) * SIN(Wellpath!O73) / (Bfield * COS(Dip))</f>
        <v>5.281531475909284E-6</v>
      </c>
      <c r="E73" s="20">
        <f>Model!$W$16*((drdp!B73+drdp!K73)*MBZ!$B73+(drdp!E73+drdp!N73)*MBZ!$C73+(drdp!H73+drdp!Q73)*MBZ!$D73)</f>
        <v>0</v>
      </c>
      <c r="F73" s="20">
        <f>Model!$W$16*((drdp!C73+drdp!L73)*MBZ!$B73+(drdp!F73+drdp!O73)*MBZ!$C73+(drdp!I73+drdp!R73)*MBZ!$D73)</f>
        <v>5.432910192357341E-3</v>
      </c>
      <c r="G73" s="20">
        <f>Model!$W$16*((drdp!D73+drdp!M73)*MBZ!$B73+(drdp!G73+drdp!P73)*MBZ!$C73+(drdp!J73+drdp!S73)*MBZ!$D73)</f>
        <v>0</v>
      </c>
      <c r="H73" s="18">
        <f>Model!$W$16*((drdp!B73)*MBZ!$B73+(drdp!E73)*MBZ!$C73+(drdp!H73)*MBZ!$D73)</f>
        <v>0</v>
      </c>
      <c r="I73" s="18">
        <f>Model!$W$16*((drdp!C73)*MBZ!$B73+(drdp!F73)*MBZ!$C73+(drdp!I73)*MBZ!$D73)</f>
        <v>2.7164550961786705E-3</v>
      </c>
      <c r="J73" s="18">
        <f>Model!$W$16*((drdp!D73)*MBZ!$B73+(drdp!G73)*MBZ!$C73+(drdp!J73)*MBZ!$D73)</f>
        <v>0</v>
      </c>
      <c r="K73" s="21">
        <f>SUM(E$3:E72)+H73</f>
        <v>0</v>
      </c>
      <c r="L73" s="21">
        <f>SUM(F$3:F72)+I73</f>
        <v>0.46026597719623719</v>
      </c>
      <c r="M73" s="21">
        <f>SUM(G$3:G72)+J73</f>
        <v>0</v>
      </c>
      <c r="N73" s="21"/>
      <c r="O73" s="21"/>
      <c r="P73" s="21"/>
      <c r="Q73" s="19">
        <f t="shared" si="5"/>
        <v>0</v>
      </c>
      <c r="R73" s="19">
        <f t="shared" si="5"/>
        <v>0.21184476976440714</v>
      </c>
      <c r="S73" s="19">
        <f t="shared" si="5"/>
        <v>0</v>
      </c>
      <c r="T73" s="19">
        <f t="shared" si="6"/>
        <v>0</v>
      </c>
      <c r="U73" s="19">
        <f t="shared" si="7"/>
        <v>0</v>
      </c>
      <c r="V73" s="19">
        <f t="shared" si="8"/>
        <v>0</v>
      </c>
    </row>
    <row r="74" spans="1:22" x14ac:dyDescent="0.25">
      <c r="A74" s="26">
        <f>Wellpath!E74</f>
        <v>2040</v>
      </c>
      <c r="B74" s="22">
        <v>0</v>
      </c>
      <c r="C74" s="22">
        <v>0</v>
      </c>
      <c r="D74" s="22">
        <f>-SIN(Wellpath!L74) * SIN(Wellpath!O74) / (Bfield * COS(Dip))</f>
        <v>4.950257362312124E-6</v>
      </c>
      <c r="E74" s="20">
        <f>Model!$W$16*((drdp!B74+drdp!K74)*MBZ!$B74+(drdp!E74+drdp!N74)*MBZ!$C74+(drdp!H74+drdp!Q74)*MBZ!$D74)</f>
        <v>0</v>
      </c>
      <c r="F74" s="20">
        <f>Model!$W$16*((drdp!C74+drdp!L74)*MBZ!$B74+(drdp!F74+drdp!O74)*MBZ!$C74+(drdp!I74+drdp!R74)*MBZ!$D74)</f>
        <v>4.772746172777724E-3</v>
      </c>
      <c r="G74" s="20">
        <f>Model!$W$16*((drdp!D74+drdp!M74)*MBZ!$B74+(drdp!G74+drdp!P74)*MBZ!$C74+(drdp!J74+drdp!S74)*MBZ!$D74)</f>
        <v>0</v>
      </c>
      <c r="H74" s="18">
        <f>Model!$W$16*((drdp!B74)*MBZ!$B74+(drdp!E74)*MBZ!$C74+(drdp!H74)*MBZ!$D74)</f>
        <v>0</v>
      </c>
      <c r="I74" s="18">
        <f>Model!$W$16*((drdp!C74)*MBZ!$B74+(drdp!F74)*MBZ!$C74+(drdp!I74)*MBZ!$D74)</f>
        <v>2.386373086388862E-3</v>
      </c>
      <c r="J74" s="18">
        <f>Model!$W$16*((drdp!D74)*MBZ!$B74+(drdp!G74)*MBZ!$C74+(drdp!J74)*MBZ!$D74)</f>
        <v>0</v>
      </c>
      <c r="K74" s="21">
        <f>SUM(E$3:E73)+H74</f>
        <v>0</v>
      </c>
      <c r="L74" s="21">
        <f>SUM(F$3:F73)+I74</f>
        <v>0.46536880537880471</v>
      </c>
      <c r="M74" s="21">
        <f>SUM(G$3:G73)+J74</f>
        <v>0</v>
      </c>
      <c r="N74" s="21"/>
      <c r="O74" s="21"/>
      <c r="P74" s="21"/>
      <c r="Q74" s="19">
        <f t="shared" si="5"/>
        <v>0</v>
      </c>
      <c r="R74" s="19">
        <f t="shared" si="5"/>
        <v>0.2165681250196958</v>
      </c>
      <c r="S74" s="19">
        <f t="shared" si="5"/>
        <v>0</v>
      </c>
      <c r="T74" s="19">
        <f t="shared" si="6"/>
        <v>0</v>
      </c>
      <c r="U74" s="19">
        <f t="shared" si="7"/>
        <v>0</v>
      </c>
      <c r="V74" s="19">
        <f t="shared" si="8"/>
        <v>0</v>
      </c>
    </row>
    <row r="75" spans="1:22" x14ac:dyDescent="0.25">
      <c r="A75" s="26">
        <f>Wellpath!E75</f>
        <v>2070</v>
      </c>
      <c r="B75" s="22">
        <v>0</v>
      </c>
      <c r="C75" s="22">
        <v>0</v>
      </c>
      <c r="D75" s="22">
        <f>-SIN(Wellpath!L75) * SIN(Wellpath!O75) / (Bfield * COS(Dip))</f>
        <v>4.6129521226476781E-6</v>
      </c>
      <c r="E75" s="20">
        <f>Model!$W$16*((drdp!B75+drdp!K75)*MBZ!$B75+(drdp!E75+drdp!N75)*MBZ!$C75+(drdp!H75+drdp!Q75)*MBZ!$D75)</f>
        <v>0</v>
      </c>
      <c r="F75" s="20">
        <f>Model!$W$16*((drdp!C75+drdp!L75)*MBZ!$B75+(drdp!F75+drdp!O75)*MBZ!$C75+(drdp!I75+drdp!R75)*MBZ!$D75)</f>
        <v>4.1444859874197066E-3</v>
      </c>
      <c r="G75" s="20">
        <f>Model!$W$16*((drdp!D75+drdp!M75)*MBZ!$B75+(drdp!G75+drdp!P75)*MBZ!$C75+(drdp!J75+drdp!S75)*MBZ!$D75)</f>
        <v>0</v>
      </c>
      <c r="H75" s="18">
        <f>Model!$W$16*((drdp!B75)*MBZ!$B75+(drdp!E75)*MBZ!$C75+(drdp!H75)*MBZ!$D75)</f>
        <v>0</v>
      </c>
      <c r="I75" s="18">
        <f>Model!$W$16*((drdp!C75)*MBZ!$B75+(drdp!F75)*MBZ!$C75+(drdp!I75)*MBZ!$D75)</f>
        <v>2.0722429937098533E-3</v>
      </c>
      <c r="J75" s="18">
        <f>Model!$W$16*((drdp!D75)*MBZ!$B75+(drdp!G75)*MBZ!$C75+(drdp!J75)*MBZ!$D75)</f>
        <v>0</v>
      </c>
      <c r="K75" s="21">
        <f>SUM(E$3:E74)+H75</f>
        <v>0</v>
      </c>
      <c r="L75" s="21">
        <f>SUM(F$3:F74)+I75</f>
        <v>0.46982742145890344</v>
      </c>
      <c r="M75" s="21">
        <f>SUM(G$3:G74)+J75</f>
        <v>0</v>
      </c>
      <c r="N75" s="21"/>
      <c r="O75" s="21"/>
      <c r="P75" s="21"/>
      <c r="Q75" s="19">
        <f t="shared" si="5"/>
        <v>0</v>
      </c>
      <c r="R75" s="19">
        <f t="shared" si="5"/>
        <v>0.22073780595472209</v>
      </c>
      <c r="S75" s="19">
        <f t="shared" si="5"/>
        <v>0</v>
      </c>
      <c r="T75" s="19">
        <f t="shared" si="6"/>
        <v>0</v>
      </c>
      <c r="U75" s="19">
        <f t="shared" si="7"/>
        <v>0</v>
      </c>
      <c r="V75" s="19">
        <f t="shared" si="8"/>
        <v>0</v>
      </c>
    </row>
    <row r="76" spans="1:22" x14ac:dyDescent="0.25">
      <c r="A76" s="26">
        <f>Wellpath!E76</f>
        <v>2100</v>
      </c>
      <c r="B76" s="22">
        <v>0</v>
      </c>
      <c r="C76" s="22">
        <v>0</v>
      </c>
      <c r="D76" s="22">
        <f>-SIN(Wellpath!L76) * SIN(Wellpath!O76) / (Bfield * COS(Dip))</f>
        <v>4.2700267113925877E-6</v>
      </c>
      <c r="E76" s="20">
        <f>Model!$W$16*((drdp!B76+drdp!K76)*MBZ!$B76+(drdp!E76+drdp!N76)*MBZ!$C76+(drdp!H76+drdp!Q76)*MBZ!$D76)</f>
        <v>0</v>
      </c>
      <c r="F76" s="20">
        <f>Model!$W$16*((drdp!C76+drdp!L76)*MBZ!$B76+(drdp!F76+drdp!O76)*MBZ!$C76+(drdp!I76+drdp!R76)*MBZ!$D76)</f>
        <v>3.551190456753857E-3</v>
      </c>
      <c r="G76" s="20">
        <f>Model!$W$16*((drdp!D76+drdp!M76)*MBZ!$B76+(drdp!G76+drdp!P76)*MBZ!$C76+(drdp!J76+drdp!S76)*MBZ!$D76)</f>
        <v>0</v>
      </c>
      <c r="H76" s="18">
        <f>Model!$W$16*((drdp!B76)*MBZ!$B76+(drdp!E76)*MBZ!$C76+(drdp!H76)*MBZ!$D76)</f>
        <v>0</v>
      </c>
      <c r="I76" s="18">
        <f>Model!$W$16*((drdp!C76)*MBZ!$B76+(drdp!F76)*MBZ!$C76+(drdp!I76)*MBZ!$D76)</f>
        <v>1.7755952283769285E-3</v>
      </c>
      <c r="J76" s="18">
        <f>Model!$W$16*((drdp!D76)*MBZ!$B76+(drdp!G76)*MBZ!$C76+(drdp!J76)*MBZ!$D76)</f>
        <v>0</v>
      </c>
      <c r="K76" s="21">
        <f>SUM(E$3:E75)+H76</f>
        <v>0</v>
      </c>
      <c r="L76" s="21">
        <f>SUM(F$3:F75)+I76</f>
        <v>0.47367525968099028</v>
      </c>
      <c r="M76" s="21">
        <f>SUM(G$3:G75)+J76</f>
        <v>0</v>
      </c>
      <c r="N76" s="21"/>
      <c r="O76" s="21"/>
      <c r="P76" s="21"/>
      <c r="Q76" s="19">
        <f t="shared" si="5"/>
        <v>0</v>
      </c>
      <c r="R76" s="19">
        <f t="shared" si="5"/>
        <v>0.22436825163385357</v>
      </c>
      <c r="S76" s="19">
        <f t="shared" si="5"/>
        <v>0</v>
      </c>
      <c r="T76" s="19">
        <f t="shared" si="6"/>
        <v>0</v>
      </c>
      <c r="U76" s="19">
        <f t="shared" si="7"/>
        <v>0</v>
      </c>
      <c r="V76" s="19">
        <f t="shared" si="8"/>
        <v>0</v>
      </c>
    </row>
    <row r="77" spans="1:22" x14ac:dyDescent="0.25">
      <c r="A77" s="26">
        <f>Wellpath!E77</f>
        <v>2130</v>
      </c>
      <c r="B77" s="22">
        <v>0</v>
      </c>
      <c r="C77" s="22">
        <v>0</v>
      </c>
      <c r="D77" s="22">
        <f>-SIN(Wellpath!L77) * SIN(Wellpath!O77) / (Bfield * COS(Dip))</f>
        <v>3.9218989303368589E-6</v>
      </c>
      <c r="E77" s="20">
        <f>Model!$W$16*((drdp!B77+drdp!K77)*MBZ!$B77+(drdp!E77+drdp!N77)*MBZ!$C77+(drdp!H77+drdp!Q77)*MBZ!$D77)</f>
        <v>0</v>
      </c>
      <c r="F77" s="20">
        <f>Model!$W$16*((drdp!C77+drdp!L77)*MBZ!$B77+(drdp!F77+drdp!O77)*MBZ!$C77+(drdp!I77+drdp!R77)*MBZ!$D77)</f>
        <v>2.9957500569677241E-3</v>
      </c>
      <c r="G77" s="20">
        <f>Model!$W$16*((drdp!D77+drdp!M77)*MBZ!$B77+(drdp!G77+drdp!P77)*MBZ!$C77+(drdp!J77+drdp!S77)*MBZ!$D77)</f>
        <v>0</v>
      </c>
      <c r="H77" s="18">
        <f>Model!$W$16*((drdp!B77)*MBZ!$B77+(drdp!E77)*MBZ!$C77+(drdp!H77)*MBZ!$D77)</f>
        <v>0</v>
      </c>
      <c r="I77" s="18">
        <f>Model!$W$16*((drdp!C77)*MBZ!$B77+(drdp!F77)*MBZ!$C77+(drdp!I77)*MBZ!$D77)</f>
        <v>1.497875028483862E-3</v>
      </c>
      <c r="J77" s="18">
        <f>Model!$W$16*((drdp!D77)*MBZ!$B77+(drdp!G77)*MBZ!$C77+(drdp!J77)*MBZ!$D77)</f>
        <v>0</v>
      </c>
      <c r="K77" s="21">
        <f>SUM(E$3:E76)+H77</f>
        <v>0</v>
      </c>
      <c r="L77" s="21">
        <f>SUM(F$3:F76)+I77</f>
        <v>0.47694872993785103</v>
      </c>
      <c r="M77" s="21">
        <f>SUM(G$3:G76)+J77</f>
        <v>0</v>
      </c>
      <c r="N77" s="21"/>
      <c r="O77" s="21"/>
      <c r="P77" s="21"/>
      <c r="Q77" s="19">
        <f t="shared" si="5"/>
        <v>0</v>
      </c>
      <c r="R77" s="19">
        <f t="shared" si="5"/>
        <v>0.22748009098932917</v>
      </c>
      <c r="S77" s="19">
        <f t="shared" si="5"/>
        <v>0</v>
      </c>
      <c r="T77" s="19">
        <f t="shared" si="6"/>
        <v>0</v>
      </c>
      <c r="U77" s="19">
        <f t="shared" si="7"/>
        <v>0</v>
      </c>
      <c r="V77" s="19">
        <f t="shared" si="8"/>
        <v>0</v>
      </c>
    </row>
    <row r="78" spans="1:22" x14ac:dyDescent="0.25">
      <c r="A78" s="26">
        <f>Wellpath!E78</f>
        <v>2160</v>
      </c>
      <c r="B78" s="22">
        <v>0</v>
      </c>
      <c r="C78" s="22">
        <v>0</v>
      </c>
      <c r="D78" s="22">
        <f>-SIN(Wellpath!L78) * SIN(Wellpath!O78) / (Bfield * COS(Dip))</f>
        <v>3.5689929195567322E-6</v>
      </c>
      <c r="E78" s="20">
        <f>Model!$W$16*((drdp!B78+drdp!K78)*MBZ!$B78+(drdp!E78+drdp!N78)*MBZ!$C78+(drdp!H78+drdp!Q78)*MBZ!$D78)</f>
        <v>0</v>
      </c>
      <c r="F78" s="20">
        <f>Model!$W$16*((drdp!C78+drdp!L78)*MBZ!$B78+(drdp!F78+drdp!O78)*MBZ!$C78+(drdp!I78+drdp!R78)*MBZ!$D78)</f>
        <v>2.4808708378563902E-3</v>
      </c>
      <c r="G78" s="20">
        <f>Model!$W$16*((drdp!D78+drdp!M78)*MBZ!$B78+(drdp!G78+drdp!P78)*MBZ!$C78+(drdp!J78+drdp!S78)*MBZ!$D78)</f>
        <v>0</v>
      </c>
      <c r="H78" s="18">
        <f>Model!$W$16*((drdp!B78)*MBZ!$B78+(drdp!E78)*MBZ!$C78+(drdp!H78)*MBZ!$D78)</f>
        <v>0</v>
      </c>
      <c r="I78" s="18">
        <f>Model!$W$16*((drdp!C78)*MBZ!$B78+(drdp!F78)*MBZ!$C78+(drdp!I78)*MBZ!$D78)</f>
        <v>1.2404354189281951E-3</v>
      </c>
      <c r="J78" s="18">
        <f>Model!$W$16*((drdp!D78)*MBZ!$B78+(drdp!G78)*MBZ!$C78+(drdp!J78)*MBZ!$D78)</f>
        <v>0</v>
      </c>
      <c r="K78" s="21">
        <f>SUM(E$3:E77)+H78</f>
        <v>0</v>
      </c>
      <c r="L78" s="21">
        <f>SUM(F$3:F77)+I78</f>
        <v>0.47968704038526311</v>
      </c>
      <c r="M78" s="21">
        <f>SUM(G$3:G77)+J78</f>
        <v>0</v>
      </c>
      <c r="N78" s="21"/>
      <c r="O78" s="21"/>
      <c r="P78" s="21"/>
      <c r="Q78" s="19">
        <f t="shared" si="5"/>
        <v>0</v>
      </c>
      <c r="R78" s="19">
        <f t="shared" si="5"/>
        <v>0.23009965671357305</v>
      </c>
      <c r="S78" s="19">
        <f t="shared" si="5"/>
        <v>0</v>
      </c>
      <c r="T78" s="19">
        <f t="shared" si="6"/>
        <v>0</v>
      </c>
      <c r="U78" s="19">
        <f t="shared" si="7"/>
        <v>0</v>
      </c>
      <c r="V78" s="19">
        <f t="shared" si="8"/>
        <v>0</v>
      </c>
    </row>
    <row r="79" spans="1:22" x14ac:dyDescent="0.25">
      <c r="A79" s="26">
        <f>Wellpath!E79</f>
        <v>2190</v>
      </c>
      <c r="B79" s="22">
        <v>0</v>
      </c>
      <c r="C79" s="22">
        <v>0</v>
      </c>
      <c r="D79" s="22">
        <f>-SIN(Wellpath!L79) * SIN(Wellpath!O79) / (Bfield * COS(Dip))</f>
        <v>3.2117386406653394E-6</v>
      </c>
      <c r="E79" s="20">
        <f>Model!$W$16*((drdp!B79+drdp!K79)*MBZ!$B79+(drdp!E79+drdp!N79)*MBZ!$C79+(drdp!H79+drdp!Q79)*MBZ!$D79)</f>
        <v>0</v>
      </c>
      <c r="F79" s="20">
        <f>Model!$W$16*((drdp!C79+drdp!L79)*MBZ!$B79+(drdp!F79+drdp!O79)*MBZ!$C79+(drdp!I79+drdp!R79)*MBZ!$D79)</f>
        <v>2.0090612392198873E-3</v>
      </c>
      <c r="G79" s="20">
        <f>Model!$W$16*((drdp!D79+drdp!M79)*MBZ!$B79+(drdp!G79+drdp!P79)*MBZ!$C79+(drdp!J79+drdp!S79)*MBZ!$D79)</f>
        <v>0</v>
      </c>
      <c r="H79" s="18">
        <f>Model!$W$16*((drdp!B79)*MBZ!$B79+(drdp!E79)*MBZ!$C79+(drdp!H79)*MBZ!$D79)</f>
        <v>0</v>
      </c>
      <c r="I79" s="18">
        <f>Model!$W$16*((drdp!C79)*MBZ!$B79+(drdp!F79)*MBZ!$C79+(drdp!I79)*MBZ!$D79)</f>
        <v>1.0045306196099437E-3</v>
      </c>
      <c r="J79" s="18">
        <f>Model!$W$16*((drdp!D79)*MBZ!$B79+(drdp!G79)*MBZ!$C79+(drdp!J79)*MBZ!$D79)</f>
        <v>0</v>
      </c>
      <c r="K79" s="21">
        <f>SUM(E$3:E78)+H79</f>
        <v>0</v>
      </c>
      <c r="L79" s="21">
        <f>SUM(F$3:F78)+I79</f>
        <v>0.48193200642380118</v>
      </c>
      <c r="M79" s="21">
        <f>SUM(G$3:G78)+J79</f>
        <v>0</v>
      </c>
      <c r="N79" s="21"/>
      <c r="O79" s="21"/>
      <c r="P79" s="21"/>
      <c r="Q79" s="19">
        <f t="shared" si="5"/>
        <v>0</v>
      </c>
      <c r="R79" s="19">
        <f t="shared" si="5"/>
        <v>0.23225845881567075</v>
      </c>
      <c r="S79" s="19">
        <f t="shared" si="5"/>
        <v>0</v>
      </c>
      <c r="T79" s="19">
        <f t="shared" si="6"/>
        <v>0</v>
      </c>
      <c r="U79" s="19">
        <f t="shared" si="7"/>
        <v>0</v>
      </c>
      <c r="V79" s="19">
        <f t="shared" si="8"/>
        <v>0</v>
      </c>
    </row>
    <row r="80" spans="1:22" x14ac:dyDescent="0.25">
      <c r="A80" s="26">
        <f>Wellpath!E80</f>
        <v>2220</v>
      </c>
      <c r="B80" s="22">
        <v>0</v>
      </c>
      <c r="C80" s="22">
        <v>0</v>
      </c>
      <c r="D80" s="22">
        <f>-SIN(Wellpath!L80) * SIN(Wellpath!O80) / (Bfield * COS(Dip))</f>
        <v>2.8505713529707092E-6</v>
      </c>
      <c r="E80" s="20">
        <f>Model!$W$16*((drdp!B80+drdp!K80)*MBZ!$B80+(drdp!E80+drdp!N80)*MBZ!$C80+(drdp!H80+drdp!Q80)*MBZ!$D80)</f>
        <v>0</v>
      </c>
      <c r="F80" s="20">
        <f>Model!$W$16*((drdp!C80+drdp!L80)*MBZ!$B80+(drdp!F80+drdp!O80)*MBZ!$C80+(drdp!I80+drdp!R80)*MBZ!$D80)</f>
        <v>1.5826198699966398E-3</v>
      </c>
      <c r="G80" s="20">
        <f>Model!$W$16*((drdp!D80+drdp!M80)*MBZ!$B80+(drdp!G80+drdp!P80)*MBZ!$C80+(drdp!J80+drdp!S80)*MBZ!$D80)</f>
        <v>0</v>
      </c>
      <c r="H80" s="18">
        <f>Model!$W$16*((drdp!B80)*MBZ!$B80+(drdp!E80)*MBZ!$C80+(drdp!H80)*MBZ!$D80)</f>
        <v>0</v>
      </c>
      <c r="I80" s="18">
        <f>Model!$W$16*((drdp!C80)*MBZ!$B80+(drdp!F80)*MBZ!$C80+(drdp!I80)*MBZ!$D80)</f>
        <v>7.9130993499831989E-4</v>
      </c>
      <c r="J80" s="18">
        <f>Model!$W$16*((drdp!D80)*MBZ!$B80+(drdp!G80)*MBZ!$C80+(drdp!J80)*MBZ!$D80)</f>
        <v>0</v>
      </c>
      <c r="K80" s="21">
        <f>SUM(E$3:E79)+H80</f>
        <v>0</v>
      </c>
      <c r="L80" s="21">
        <f>SUM(F$3:F79)+I80</f>
        <v>0.48372784697840948</v>
      </c>
      <c r="M80" s="21">
        <f>SUM(G$3:G79)+J80</f>
        <v>0</v>
      </c>
      <c r="N80" s="21"/>
      <c r="O80" s="21"/>
      <c r="P80" s="21"/>
      <c r="Q80" s="19">
        <f t="shared" si="5"/>
        <v>0</v>
      </c>
      <c r="R80" s="19">
        <f t="shared" si="5"/>
        <v>0.23399262994236755</v>
      </c>
      <c r="S80" s="19">
        <f t="shared" si="5"/>
        <v>0</v>
      </c>
      <c r="T80" s="19">
        <f t="shared" si="6"/>
        <v>0</v>
      </c>
      <c r="U80" s="19">
        <f t="shared" si="7"/>
        <v>0</v>
      </c>
      <c r="V80" s="19">
        <f t="shared" si="8"/>
        <v>0</v>
      </c>
    </row>
    <row r="81" spans="1:22" x14ac:dyDescent="0.25">
      <c r="A81" s="26">
        <f>Wellpath!E81</f>
        <v>2250</v>
      </c>
      <c r="B81" s="22">
        <v>0</v>
      </c>
      <c r="C81" s="22">
        <v>0</v>
      </c>
      <c r="D81" s="22">
        <f>-SIN(Wellpath!L81) * SIN(Wellpath!O81) / (Bfield * COS(Dip))</f>
        <v>2.4859310831793393E-6</v>
      </c>
      <c r="E81" s="20">
        <f>Model!$W$16*((drdp!B81+drdp!K81)*MBZ!$B81+(drdp!E81+drdp!N81)*MBZ!$C81+(drdp!H81+drdp!Q81)*MBZ!$D81)</f>
        <v>0</v>
      </c>
      <c r="F81" s="20">
        <f>Model!$W$16*((drdp!C81+drdp!L81)*MBZ!$B81+(drdp!F81+drdp!O81)*MBZ!$C81+(drdp!I81+drdp!R81)*MBZ!$D81)</f>
        <v>1.2036243096717645E-3</v>
      </c>
      <c r="G81" s="20">
        <f>Model!$W$16*((drdp!D81+drdp!M81)*MBZ!$B81+(drdp!G81+drdp!P81)*MBZ!$C81+(drdp!J81+drdp!S81)*MBZ!$D81)</f>
        <v>0</v>
      </c>
      <c r="H81" s="18">
        <f>Model!$W$16*((drdp!B81)*MBZ!$B81+(drdp!E81)*MBZ!$C81+(drdp!H81)*MBZ!$D81)</f>
        <v>0</v>
      </c>
      <c r="I81" s="18">
        <f>Model!$W$16*((drdp!C81)*MBZ!$B81+(drdp!F81)*MBZ!$C81+(drdp!I81)*MBZ!$D81)</f>
        <v>6.0181215483588225E-4</v>
      </c>
      <c r="J81" s="18">
        <f>Model!$W$16*((drdp!D81)*MBZ!$B81+(drdp!G81)*MBZ!$C81+(drdp!J81)*MBZ!$D81)</f>
        <v>0</v>
      </c>
      <c r="K81" s="21">
        <f>SUM(E$3:E80)+H81</f>
        <v>0</v>
      </c>
      <c r="L81" s="21">
        <f>SUM(F$3:F80)+I81</f>
        <v>0.4851209690682437</v>
      </c>
      <c r="M81" s="21">
        <f>SUM(G$3:G80)+J81</f>
        <v>0</v>
      </c>
      <c r="N81" s="21"/>
      <c r="O81" s="21"/>
      <c r="P81" s="21"/>
      <c r="Q81" s="19">
        <f t="shared" si="5"/>
        <v>0</v>
      </c>
      <c r="R81" s="19">
        <f t="shared" si="5"/>
        <v>0.23534235462971187</v>
      </c>
      <c r="S81" s="19">
        <f t="shared" si="5"/>
        <v>0</v>
      </c>
      <c r="T81" s="19">
        <f t="shared" si="6"/>
        <v>0</v>
      </c>
      <c r="U81" s="19">
        <f t="shared" si="7"/>
        <v>0</v>
      </c>
      <c r="V81" s="19">
        <f t="shared" si="8"/>
        <v>0</v>
      </c>
    </row>
    <row r="82" spans="1:22" x14ac:dyDescent="0.25">
      <c r="A82" s="26">
        <f>Wellpath!E82</f>
        <v>2280</v>
      </c>
      <c r="B82" s="22">
        <v>0</v>
      </c>
      <c r="C82" s="22">
        <v>0</v>
      </c>
      <c r="D82" s="22">
        <f>-SIN(Wellpath!L82) * SIN(Wellpath!O82) / (Bfield * COS(Dip))</f>
        <v>2.1182620892914434E-6</v>
      </c>
      <c r="E82" s="20">
        <f>Model!$W$16*((drdp!B82+drdp!K82)*MBZ!$B82+(drdp!E82+drdp!N82)*MBZ!$C82+(drdp!H82+drdp!Q82)*MBZ!$D82)</f>
        <v>0</v>
      </c>
      <c r="F82" s="20">
        <f>Model!$W$16*((drdp!C82+drdp!L82)*MBZ!$B82+(drdp!F82+drdp!O82)*MBZ!$C82+(drdp!I82+drdp!R82)*MBZ!$D82)</f>
        <v>8.7392098651866421E-4</v>
      </c>
      <c r="G82" s="20">
        <f>Model!$W$16*((drdp!D82+drdp!M82)*MBZ!$B82+(drdp!G82+drdp!P82)*MBZ!$C82+(drdp!J82+drdp!S82)*MBZ!$D82)</f>
        <v>0</v>
      </c>
      <c r="H82" s="18">
        <f>Model!$W$16*((drdp!B82)*MBZ!$B82+(drdp!E82)*MBZ!$C82+(drdp!H82)*MBZ!$D82)</f>
        <v>0</v>
      </c>
      <c r="I82" s="18">
        <f>Model!$W$16*((drdp!C82)*MBZ!$B82+(drdp!F82)*MBZ!$C82+(drdp!I82)*MBZ!$D82)</f>
        <v>4.3696049325933211E-4</v>
      </c>
      <c r="J82" s="18">
        <f>Model!$W$16*((drdp!D82)*MBZ!$B82+(drdp!G82)*MBZ!$C82+(drdp!J82)*MBZ!$D82)</f>
        <v>0</v>
      </c>
      <c r="K82" s="21">
        <f>SUM(E$3:E81)+H82</f>
        <v>0</v>
      </c>
      <c r="L82" s="21">
        <f>SUM(F$3:F81)+I82</f>
        <v>0.48615974171633886</v>
      </c>
      <c r="M82" s="21">
        <f>SUM(G$3:G81)+J82</f>
        <v>0</v>
      </c>
      <c r="N82" s="21"/>
      <c r="O82" s="21"/>
      <c r="P82" s="21"/>
      <c r="Q82" s="19">
        <f t="shared" si="5"/>
        <v>0</v>
      </c>
      <c r="R82" s="19">
        <f t="shared" si="5"/>
        <v>0.2363512944656973</v>
      </c>
      <c r="S82" s="19">
        <f t="shared" si="5"/>
        <v>0</v>
      </c>
      <c r="T82" s="19">
        <f t="shared" si="6"/>
        <v>0</v>
      </c>
      <c r="U82" s="19">
        <f t="shared" si="7"/>
        <v>0</v>
      </c>
      <c r="V82" s="19">
        <f t="shared" si="8"/>
        <v>0</v>
      </c>
    </row>
    <row r="83" spans="1:22" x14ac:dyDescent="0.25">
      <c r="A83" s="26">
        <f>Wellpath!E83</f>
        <v>2310</v>
      </c>
      <c r="B83" s="22">
        <v>0</v>
      </c>
      <c r="C83" s="22">
        <v>0</v>
      </c>
      <c r="D83" s="22">
        <f>-SIN(Wellpath!L83) * SIN(Wellpath!O83) / (Bfield * COS(Dip))</f>
        <v>1.7480123193410069E-6</v>
      </c>
      <c r="E83" s="20">
        <f>Model!$W$16*((drdp!B83+drdp!K83)*MBZ!$B83+(drdp!E83+drdp!N83)*MBZ!$C83+(drdp!H83+drdp!Q83)*MBZ!$D83)</f>
        <v>0</v>
      </c>
      <c r="F83" s="20">
        <f>Model!$W$16*((drdp!C83+drdp!L83)*MBZ!$B83+(drdp!F83+drdp!O83)*MBZ!$C83+(drdp!I83+drdp!R83)*MBZ!$D83)</f>
        <v>5.9511618198607923E-4</v>
      </c>
      <c r="G83" s="20">
        <f>Model!$W$16*((drdp!D83+drdp!M83)*MBZ!$B83+(drdp!G83+drdp!P83)*MBZ!$C83+(drdp!J83+drdp!S83)*MBZ!$D83)</f>
        <v>0</v>
      </c>
      <c r="H83" s="18">
        <f>Model!$W$16*((drdp!B83)*MBZ!$B83+(drdp!E83)*MBZ!$C83+(drdp!H83)*MBZ!$D83)</f>
        <v>0</v>
      </c>
      <c r="I83" s="18">
        <f>Model!$W$16*((drdp!C83)*MBZ!$B83+(drdp!F83)*MBZ!$C83+(drdp!I83)*MBZ!$D83)</f>
        <v>2.9755809099303961E-4</v>
      </c>
      <c r="J83" s="18">
        <f>Model!$W$16*((drdp!D83)*MBZ!$B83+(drdp!G83)*MBZ!$C83+(drdp!J83)*MBZ!$D83)</f>
        <v>0</v>
      </c>
      <c r="K83" s="21">
        <f>SUM(E$3:E82)+H83</f>
        <v>0</v>
      </c>
      <c r="L83" s="21">
        <f>SUM(F$3:F82)+I83</f>
        <v>0.48689426030059124</v>
      </c>
      <c r="M83" s="21">
        <f>SUM(G$3:G82)+J83</f>
        <v>0</v>
      </c>
      <c r="N83" s="21"/>
      <c r="O83" s="21"/>
      <c r="P83" s="21"/>
      <c r="Q83" s="19">
        <f t="shared" si="5"/>
        <v>0</v>
      </c>
      <c r="R83" s="19">
        <f t="shared" si="5"/>
        <v>0.2370660207136599</v>
      </c>
      <c r="S83" s="19">
        <f t="shared" si="5"/>
        <v>0</v>
      </c>
      <c r="T83" s="19">
        <f t="shared" si="6"/>
        <v>0</v>
      </c>
      <c r="U83" s="19">
        <f t="shared" si="7"/>
        <v>0</v>
      </c>
      <c r="V83" s="19">
        <f t="shared" si="8"/>
        <v>0</v>
      </c>
    </row>
    <row r="84" spans="1:22" x14ac:dyDescent="0.25">
      <c r="A84" s="26">
        <f>Wellpath!E84</f>
        <v>2340</v>
      </c>
      <c r="B84" s="22">
        <v>0</v>
      </c>
      <c r="C84" s="22">
        <v>0</v>
      </c>
      <c r="D84" s="22">
        <f>-SIN(Wellpath!L84) * SIN(Wellpath!O84) / (Bfield * COS(Dip))</f>
        <v>1.3756328656401101E-6</v>
      </c>
      <c r="E84" s="20">
        <f>Model!$W$16*((drdp!B84+drdp!K84)*MBZ!$B84+(drdp!E84+drdp!N84)*MBZ!$C84+(drdp!H84+drdp!Q84)*MBZ!$D84)</f>
        <v>0</v>
      </c>
      <c r="F84" s="20">
        <f>Model!$W$16*((drdp!C84+drdp!L84)*MBZ!$B84+(drdp!F84+drdp!O84)*MBZ!$C84+(drdp!I84+drdp!R84)*MBZ!$D84)</f>
        <v>3.6856820505633107E-4</v>
      </c>
      <c r="G84" s="20">
        <f>Model!$W$16*((drdp!D84+drdp!M84)*MBZ!$B84+(drdp!G84+drdp!P84)*MBZ!$C84+(drdp!J84+drdp!S84)*MBZ!$D84)</f>
        <v>0</v>
      </c>
      <c r="H84" s="18">
        <f>Model!$W$16*((drdp!B84)*MBZ!$B84+(drdp!E84)*MBZ!$C84+(drdp!H84)*MBZ!$D84)</f>
        <v>0</v>
      </c>
      <c r="I84" s="18">
        <f>Model!$W$16*((drdp!C84)*MBZ!$B84+(drdp!F84)*MBZ!$C84+(drdp!I84)*MBZ!$D84)</f>
        <v>1.8428410252816554E-4</v>
      </c>
      <c r="J84" s="18">
        <f>Model!$W$16*((drdp!D84)*MBZ!$B84+(drdp!G84)*MBZ!$C84+(drdp!J84)*MBZ!$D84)</f>
        <v>0</v>
      </c>
      <c r="K84" s="21">
        <f>SUM(E$3:E83)+H84</f>
        <v>0</v>
      </c>
      <c r="L84" s="21">
        <f>SUM(F$3:F83)+I84</f>
        <v>0.48737610249411251</v>
      </c>
      <c r="M84" s="21">
        <f>SUM(G$3:G83)+J84</f>
        <v>0</v>
      </c>
      <c r="N84" s="21"/>
      <c r="O84" s="21"/>
      <c r="P84" s="21"/>
      <c r="Q84" s="19">
        <f t="shared" si="5"/>
        <v>0</v>
      </c>
      <c r="R84" s="19">
        <f t="shared" si="5"/>
        <v>0.23753546528235167</v>
      </c>
      <c r="S84" s="19">
        <f t="shared" si="5"/>
        <v>0</v>
      </c>
      <c r="T84" s="19">
        <f t="shared" si="6"/>
        <v>0</v>
      </c>
      <c r="U84" s="19">
        <f t="shared" si="7"/>
        <v>0</v>
      </c>
      <c r="V84" s="19">
        <f t="shared" si="8"/>
        <v>0</v>
      </c>
    </row>
    <row r="85" spans="1:22" x14ac:dyDescent="0.25">
      <c r="A85" s="26">
        <f>Wellpath!E85</f>
        <v>2370</v>
      </c>
      <c r="B85" s="22">
        <v>0</v>
      </c>
      <c r="C85" s="22">
        <v>0</v>
      </c>
      <c r="D85" s="22">
        <f>-SIN(Wellpath!L85) * SIN(Wellpath!O85) / (Bfield * COS(Dip))</f>
        <v>1.0015774151924296E-6</v>
      </c>
      <c r="E85" s="20">
        <f>Model!$W$16*((drdp!B85+drdp!K85)*MBZ!$B85+(drdp!E85+drdp!N85)*MBZ!$C85+(drdp!H85+drdp!Q85)*MBZ!$D85)</f>
        <v>0</v>
      </c>
      <c r="F85" s="20">
        <f>Model!$W$16*((drdp!C85+drdp!L85)*MBZ!$B85+(drdp!F85+drdp!O85)*MBZ!$C85+(drdp!I85+drdp!R85)*MBZ!$D85)</f>
        <v>1.9538077470049854E-4</v>
      </c>
      <c r="G85" s="20">
        <f>Model!$W$16*((drdp!D85+drdp!M85)*MBZ!$B85+(drdp!G85+drdp!P85)*MBZ!$C85+(drdp!J85+drdp!S85)*MBZ!$D85)</f>
        <v>0</v>
      </c>
      <c r="H85" s="18">
        <f>Model!$W$16*((drdp!B85)*MBZ!$B85+(drdp!E85)*MBZ!$C85+(drdp!H85)*MBZ!$D85)</f>
        <v>0</v>
      </c>
      <c r="I85" s="18">
        <f>Model!$W$16*((drdp!C85)*MBZ!$B85+(drdp!F85)*MBZ!$C85+(drdp!I85)*MBZ!$D85)</f>
        <v>9.7690387350249269E-5</v>
      </c>
      <c r="J85" s="18">
        <f>Model!$W$16*((drdp!D85)*MBZ!$B85+(drdp!G85)*MBZ!$C85+(drdp!J85)*MBZ!$D85)</f>
        <v>0</v>
      </c>
      <c r="K85" s="21">
        <f>SUM(E$3:E84)+H85</f>
        <v>0</v>
      </c>
      <c r="L85" s="21">
        <f>SUM(F$3:F84)+I85</f>
        <v>0.48765807698399088</v>
      </c>
      <c r="M85" s="21">
        <f>SUM(G$3:G84)+J85</f>
        <v>0</v>
      </c>
      <c r="N85" s="21"/>
      <c r="O85" s="21"/>
      <c r="P85" s="21"/>
      <c r="Q85" s="19">
        <f t="shared" si="5"/>
        <v>0</v>
      </c>
      <c r="R85" s="19">
        <f t="shared" si="5"/>
        <v>0.23781040004772397</v>
      </c>
      <c r="S85" s="19">
        <f t="shared" si="5"/>
        <v>0</v>
      </c>
      <c r="T85" s="19">
        <f t="shared" si="6"/>
        <v>0</v>
      </c>
      <c r="U85" s="19">
        <f t="shared" si="7"/>
        <v>0</v>
      </c>
      <c r="V85" s="19">
        <f t="shared" si="8"/>
        <v>0</v>
      </c>
    </row>
    <row r="86" spans="1:22" x14ac:dyDescent="0.25">
      <c r="A86" s="26">
        <f>Wellpath!E86</f>
        <v>2400</v>
      </c>
      <c r="B86" s="22">
        <v>0</v>
      </c>
      <c r="C86" s="22">
        <v>0</v>
      </c>
      <c r="D86" s="22">
        <f>-SIN(Wellpath!L86) * SIN(Wellpath!O86) / (Bfield * COS(Dip))</f>
        <v>6.2630169694551043E-7</v>
      </c>
      <c r="E86" s="20">
        <f>Model!$W$16*((drdp!B86+drdp!K86)*MBZ!$B86+(drdp!E86+drdp!N86)*MBZ!$C86+(drdp!H86+drdp!Q86)*MBZ!$D86)</f>
        <v>0</v>
      </c>
      <c r="F86" s="20">
        <f>Model!$W$16*((drdp!C86+drdp!L86)*MBZ!$B86+(drdp!F86+drdp!O86)*MBZ!$C86+(drdp!I86+drdp!R86)*MBZ!$D86)</f>
        <v>7.6397642670535476E-5</v>
      </c>
      <c r="G86" s="20">
        <f>Model!$W$16*((drdp!D86+drdp!M86)*MBZ!$B86+(drdp!G86+drdp!P86)*MBZ!$C86+(drdp!J86+drdp!S86)*MBZ!$D86)</f>
        <v>0</v>
      </c>
      <c r="H86" s="18">
        <f>Model!$W$16*((drdp!B86)*MBZ!$B86+(drdp!E86)*MBZ!$C86+(drdp!H86)*MBZ!$D86)</f>
        <v>0</v>
      </c>
      <c r="I86" s="18">
        <f>Model!$W$16*((drdp!C86)*MBZ!$B86+(drdp!F86)*MBZ!$C86+(drdp!I86)*MBZ!$D86)</f>
        <v>3.8198821335267738E-5</v>
      </c>
      <c r="J86" s="18">
        <f>Model!$W$16*((drdp!D86)*MBZ!$B86+(drdp!G86)*MBZ!$C86+(drdp!J86)*MBZ!$D86)</f>
        <v>0</v>
      </c>
      <c r="K86" s="21">
        <f>SUM(E$3:E85)+H86</f>
        <v>0</v>
      </c>
      <c r="L86" s="21">
        <f>SUM(F$3:F85)+I86</f>
        <v>0.4877939661926764</v>
      </c>
      <c r="M86" s="21">
        <f>SUM(G$3:G85)+J86</f>
        <v>0</v>
      </c>
      <c r="N86" s="21"/>
      <c r="O86" s="21"/>
      <c r="P86" s="21"/>
      <c r="Q86" s="19">
        <f t="shared" si="5"/>
        <v>0</v>
      </c>
      <c r="R86" s="19">
        <f t="shared" si="5"/>
        <v>0.23794295345398192</v>
      </c>
      <c r="S86" s="19">
        <f t="shared" si="5"/>
        <v>0</v>
      </c>
      <c r="T86" s="19">
        <f t="shared" si="6"/>
        <v>0</v>
      </c>
      <c r="U86" s="19">
        <f t="shared" si="7"/>
        <v>0</v>
      </c>
      <c r="V86" s="19">
        <f t="shared" si="8"/>
        <v>0</v>
      </c>
    </row>
    <row r="87" spans="1:22" x14ac:dyDescent="0.25">
      <c r="A87" s="26">
        <f>Wellpath!E87</f>
        <v>2430</v>
      </c>
      <c r="B87" s="22">
        <v>0</v>
      </c>
      <c r="C87" s="22">
        <v>0</v>
      </c>
      <c r="D87" s="22">
        <f>-SIN(Wellpath!L87) * SIN(Wellpath!O87) / (Bfield * COS(Dip))</f>
        <v>2.5026292655524406E-7</v>
      </c>
      <c r="E87" s="20">
        <f>Model!$W$16*((drdp!B87+drdp!K87)*MBZ!$B87+(drdp!E87+drdp!N87)*MBZ!$C87+(drdp!H87+drdp!Q87)*MBZ!$D87)</f>
        <v>0</v>
      </c>
      <c r="F87" s="20">
        <f>Model!$W$16*((drdp!C87+drdp!L87)*MBZ!$B87+(drdp!F87+drdp!O87)*MBZ!$C87+(drdp!I87+drdp!R87)*MBZ!$D87)</f>
        <v>1.0165402354624499E-5</v>
      </c>
      <c r="G87" s="20">
        <f>Model!$W$16*((drdp!D87+drdp!M87)*MBZ!$B87+(drdp!G87+drdp!P87)*MBZ!$C87+(drdp!J87+drdp!S87)*MBZ!$D87)</f>
        <v>0</v>
      </c>
      <c r="H87" s="18">
        <f>Model!$W$16*((drdp!B87)*MBZ!$B87+(drdp!E87)*MBZ!$C87+(drdp!H87)*MBZ!$D87)</f>
        <v>0</v>
      </c>
      <c r="I87" s="18">
        <f>Model!$W$16*((drdp!C87)*MBZ!$B87+(drdp!F87)*MBZ!$C87+(drdp!I87)*MBZ!$D87)</f>
        <v>6.0992414127746979E-6</v>
      </c>
      <c r="J87" s="18">
        <f>Model!$W$16*((drdp!D87)*MBZ!$B87+(drdp!G87)*MBZ!$C87+(drdp!J87)*MBZ!$D87)</f>
        <v>0</v>
      </c>
      <c r="K87" s="21">
        <f>SUM(E$3:E86)+H87</f>
        <v>0</v>
      </c>
      <c r="L87" s="21">
        <f>SUM(F$3:F86)+I87</f>
        <v>0.48783826425542443</v>
      </c>
      <c r="M87" s="21">
        <f>SUM(G$3:G86)+J87</f>
        <v>0</v>
      </c>
      <c r="N87" s="21"/>
      <c r="O87" s="21"/>
      <c r="P87" s="21"/>
      <c r="Q87" s="19">
        <f t="shared" si="5"/>
        <v>0</v>
      </c>
      <c r="R87" s="19">
        <f t="shared" si="5"/>
        <v>0.2379861720717453</v>
      </c>
      <c r="S87" s="19">
        <f t="shared" si="5"/>
        <v>0</v>
      </c>
      <c r="T87" s="19">
        <f t="shared" si="6"/>
        <v>0</v>
      </c>
      <c r="U87" s="19">
        <f t="shared" si="7"/>
        <v>0</v>
      </c>
      <c r="V87" s="19">
        <f t="shared" si="8"/>
        <v>0</v>
      </c>
    </row>
    <row r="88" spans="1:22" x14ac:dyDescent="0.25">
      <c r="A88" s="26">
        <f>Wellpath!E88</f>
        <v>2450</v>
      </c>
      <c r="B88" s="22">
        <v>0</v>
      </c>
      <c r="C88" s="22">
        <v>0</v>
      </c>
      <c r="D88" s="22">
        <f>-SIN(Wellpath!L88) * SIN(Wellpath!O88) / (Bfield * COS(Dip))</f>
        <v>0</v>
      </c>
      <c r="E88" s="20">
        <f>Model!$W$16*((drdp!B88+drdp!K88)*MBZ!$B88+(drdp!E88+drdp!N88)*MBZ!$C88+(drdp!H88+drdp!Q88)*MBZ!$D88)</f>
        <v>0</v>
      </c>
      <c r="F88" s="20">
        <f>Model!$W$16*((drdp!C88+drdp!L88)*MBZ!$B88+(drdp!F88+drdp!O88)*MBZ!$C88+(drdp!I88+drdp!R88)*MBZ!$D88)</f>
        <v>0</v>
      </c>
      <c r="G88" s="20">
        <f>Model!$W$16*((drdp!D88+drdp!M88)*MBZ!$B88+(drdp!G88+drdp!P88)*MBZ!$C88+(drdp!J88+drdp!S88)*MBZ!$D88)</f>
        <v>0</v>
      </c>
      <c r="H88" s="18">
        <f>Model!$W$16*((drdp!B88)*MBZ!$B88+(drdp!E88)*MBZ!$C88+(drdp!H88)*MBZ!$D88)</f>
        <v>0</v>
      </c>
      <c r="I88" s="18">
        <f>Model!$W$16*((drdp!C88)*MBZ!$B88+(drdp!F88)*MBZ!$C88+(drdp!I88)*MBZ!$D88)</f>
        <v>0</v>
      </c>
      <c r="J88" s="18">
        <f>Model!$W$16*((drdp!D88)*MBZ!$B88+(drdp!G88)*MBZ!$C88+(drdp!J88)*MBZ!$D88)</f>
        <v>0</v>
      </c>
      <c r="K88" s="21">
        <f>SUM(E$3:E87)+H88</f>
        <v>0</v>
      </c>
      <c r="L88" s="21">
        <f>SUM(F$3:F87)+I88</f>
        <v>0.48784233041636627</v>
      </c>
      <c r="M88" s="21">
        <f>SUM(G$3:G87)+J88</f>
        <v>0</v>
      </c>
      <c r="N88" s="21"/>
      <c r="O88" s="21"/>
      <c r="P88" s="21"/>
      <c r="Q88" s="19">
        <f t="shared" si="5"/>
        <v>0</v>
      </c>
      <c r="R88" s="19">
        <f t="shared" si="5"/>
        <v>0.23799013934607108</v>
      </c>
      <c r="S88" s="19">
        <f t="shared" si="5"/>
        <v>0</v>
      </c>
      <c r="T88" s="19">
        <f t="shared" si="6"/>
        <v>0</v>
      </c>
      <c r="U88" s="19">
        <f t="shared" si="7"/>
        <v>0</v>
      </c>
      <c r="V88" s="19">
        <f t="shared" si="8"/>
        <v>0</v>
      </c>
    </row>
    <row r="89" spans="1:22" x14ac:dyDescent="0.25">
      <c r="A89" s="26">
        <f>Wellpath!E89</f>
        <v>2460</v>
      </c>
      <c r="B89" s="22">
        <v>0</v>
      </c>
      <c r="C89" s="22">
        <v>0</v>
      </c>
      <c r="D89" s="22">
        <f>-SIN(Wellpath!L89) * SIN(Wellpath!O89) / (Bfield * COS(Dip))</f>
        <v>0</v>
      </c>
      <c r="E89" s="20">
        <f>Model!$W$16*((drdp!B89+drdp!K89)*MBZ!$B89+(drdp!E89+drdp!N89)*MBZ!$C89+(drdp!H89+drdp!Q89)*MBZ!$D89)</f>
        <v>0</v>
      </c>
      <c r="F89" s="20">
        <f>Model!$W$16*((drdp!C89+drdp!L89)*MBZ!$B89+(drdp!F89+drdp!O89)*MBZ!$C89+(drdp!I89+drdp!R89)*MBZ!$D89)</f>
        <v>0</v>
      </c>
      <c r="G89" s="20">
        <f>Model!$W$16*((drdp!D89+drdp!M89)*MBZ!$B89+(drdp!G89+drdp!P89)*MBZ!$C89+(drdp!J89+drdp!S89)*MBZ!$D89)</f>
        <v>0</v>
      </c>
      <c r="H89" s="18">
        <f>Model!$W$16*((drdp!B89)*MBZ!$B89+(drdp!E89)*MBZ!$C89+(drdp!H89)*MBZ!$D89)</f>
        <v>0</v>
      </c>
      <c r="I89" s="18">
        <f>Model!$W$16*((drdp!C89)*MBZ!$B89+(drdp!F89)*MBZ!$C89+(drdp!I89)*MBZ!$D89)</f>
        <v>0</v>
      </c>
      <c r="J89" s="18">
        <f>Model!$W$16*((drdp!D89)*MBZ!$B89+(drdp!G89)*MBZ!$C89+(drdp!J89)*MBZ!$D89)</f>
        <v>0</v>
      </c>
      <c r="K89" s="21">
        <f>SUM(E$3:E88)+H89</f>
        <v>0</v>
      </c>
      <c r="L89" s="21">
        <f>SUM(F$3:F88)+I89</f>
        <v>0.48784233041636627</v>
      </c>
      <c r="M89" s="21">
        <f>SUM(G$3:G88)+J89</f>
        <v>0</v>
      </c>
      <c r="N89" s="21"/>
      <c r="O89" s="21"/>
      <c r="P89" s="21"/>
      <c r="Q89" s="19">
        <f t="shared" si="5"/>
        <v>0</v>
      </c>
      <c r="R89" s="19">
        <f t="shared" si="5"/>
        <v>0.23799013934607108</v>
      </c>
      <c r="S89" s="19">
        <f t="shared" si="5"/>
        <v>0</v>
      </c>
      <c r="T89" s="19">
        <f t="shared" si="6"/>
        <v>0</v>
      </c>
      <c r="U89" s="19">
        <f t="shared" si="7"/>
        <v>0</v>
      </c>
      <c r="V89" s="19">
        <f t="shared" si="8"/>
        <v>0</v>
      </c>
    </row>
    <row r="90" spans="1:22" x14ac:dyDescent="0.25">
      <c r="A90" s="26">
        <f>Wellpath!E90</f>
        <v>2490</v>
      </c>
      <c r="B90" s="22">
        <v>0</v>
      </c>
      <c r="C90" s="22">
        <v>0</v>
      </c>
      <c r="D90" s="22">
        <f>-SIN(Wellpath!L90) * SIN(Wellpath!O90) / (Bfield * COS(Dip))</f>
        <v>0</v>
      </c>
      <c r="E90" s="20">
        <f>Model!$W$16*((drdp!B90+drdp!K90)*MBZ!$B90+(drdp!E90+drdp!N90)*MBZ!$C90+(drdp!H90+drdp!Q90)*MBZ!$D90)</f>
        <v>0</v>
      </c>
      <c r="F90" s="20">
        <f>Model!$W$16*((drdp!C90+drdp!L90)*MBZ!$B90+(drdp!F90+drdp!O90)*MBZ!$C90+(drdp!I90+drdp!R90)*MBZ!$D90)</f>
        <v>0</v>
      </c>
      <c r="G90" s="20">
        <f>Model!$W$16*((drdp!D90+drdp!M90)*MBZ!$B90+(drdp!G90+drdp!P90)*MBZ!$C90+(drdp!J90+drdp!S90)*MBZ!$D90)</f>
        <v>0</v>
      </c>
      <c r="H90" s="18">
        <f>Model!$W$16*((drdp!B90)*MBZ!$B90+(drdp!E90)*MBZ!$C90+(drdp!H90)*MBZ!$D90)</f>
        <v>0</v>
      </c>
      <c r="I90" s="18">
        <f>Model!$W$16*((drdp!C90)*MBZ!$B90+(drdp!F90)*MBZ!$C90+(drdp!I90)*MBZ!$D90)</f>
        <v>0</v>
      </c>
      <c r="J90" s="18">
        <f>Model!$W$16*((drdp!D90)*MBZ!$B90+(drdp!G90)*MBZ!$C90+(drdp!J90)*MBZ!$D90)</f>
        <v>0</v>
      </c>
      <c r="K90" s="21">
        <f>SUM(E$3:E89)+H90</f>
        <v>0</v>
      </c>
      <c r="L90" s="21">
        <f>SUM(F$3:F89)+I90</f>
        <v>0.48784233041636627</v>
      </c>
      <c r="M90" s="21">
        <f>SUM(G$3:G89)+J90</f>
        <v>0</v>
      </c>
      <c r="N90" s="21"/>
      <c r="O90" s="21"/>
      <c r="P90" s="21"/>
      <c r="Q90" s="19">
        <f t="shared" si="5"/>
        <v>0</v>
      </c>
      <c r="R90" s="19">
        <f t="shared" si="5"/>
        <v>0.23799013934607108</v>
      </c>
      <c r="S90" s="19">
        <f t="shared" si="5"/>
        <v>0</v>
      </c>
      <c r="T90" s="19">
        <f t="shared" si="6"/>
        <v>0</v>
      </c>
      <c r="U90" s="19">
        <f t="shared" si="7"/>
        <v>0</v>
      </c>
      <c r="V90" s="19">
        <f t="shared" si="8"/>
        <v>0</v>
      </c>
    </row>
    <row r="91" spans="1:22" x14ac:dyDescent="0.25">
      <c r="A91" s="26">
        <f>Wellpath!E91</f>
        <v>2520</v>
      </c>
      <c r="B91" s="22">
        <v>0</v>
      </c>
      <c r="C91" s="22">
        <v>0</v>
      </c>
      <c r="D91" s="22">
        <f>-SIN(Wellpath!L91) * SIN(Wellpath!O91) / (Bfield * COS(Dip))</f>
        <v>0</v>
      </c>
      <c r="E91" s="20">
        <f>Model!$W$16*((drdp!B91+drdp!K91)*MBZ!$B91+(drdp!E91+drdp!N91)*MBZ!$C91+(drdp!H91+drdp!Q91)*MBZ!$D91)</f>
        <v>0</v>
      </c>
      <c r="F91" s="20">
        <f>Model!$W$16*((drdp!C91+drdp!L91)*MBZ!$B91+(drdp!F91+drdp!O91)*MBZ!$C91+(drdp!I91+drdp!R91)*MBZ!$D91)</f>
        <v>0</v>
      </c>
      <c r="G91" s="20">
        <f>Model!$W$16*((drdp!D91+drdp!M91)*MBZ!$B91+(drdp!G91+drdp!P91)*MBZ!$C91+(drdp!J91+drdp!S91)*MBZ!$D91)</f>
        <v>0</v>
      </c>
      <c r="H91" s="18">
        <f>Model!$W$16*((drdp!B91)*MBZ!$B91+(drdp!E91)*MBZ!$C91+(drdp!H91)*MBZ!$D91)</f>
        <v>0</v>
      </c>
      <c r="I91" s="18">
        <f>Model!$W$16*((drdp!C91)*MBZ!$B91+(drdp!F91)*MBZ!$C91+(drdp!I91)*MBZ!$D91)</f>
        <v>0</v>
      </c>
      <c r="J91" s="18">
        <f>Model!$W$16*((drdp!D91)*MBZ!$B91+(drdp!G91)*MBZ!$C91+(drdp!J91)*MBZ!$D91)</f>
        <v>0</v>
      </c>
      <c r="K91" s="21">
        <f>SUM(E$3:E90)+H91</f>
        <v>0</v>
      </c>
      <c r="L91" s="21">
        <f>SUM(F$3:F90)+I91</f>
        <v>0.48784233041636627</v>
      </c>
      <c r="M91" s="21">
        <f>SUM(G$3:G90)+J91</f>
        <v>0</v>
      </c>
      <c r="N91" s="21"/>
      <c r="O91" s="21"/>
      <c r="P91" s="21"/>
      <c r="Q91" s="19">
        <f t="shared" si="5"/>
        <v>0</v>
      </c>
      <c r="R91" s="19">
        <f t="shared" si="5"/>
        <v>0.23799013934607108</v>
      </c>
      <c r="S91" s="19">
        <f t="shared" si="5"/>
        <v>0</v>
      </c>
      <c r="T91" s="19">
        <f t="shared" si="6"/>
        <v>0</v>
      </c>
      <c r="U91" s="19">
        <f t="shared" si="7"/>
        <v>0</v>
      </c>
      <c r="V91" s="19">
        <f t="shared" si="8"/>
        <v>0</v>
      </c>
    </row>
    <row r="92" spans="1:22" x14ac:dyDescent="0.25">
      <c r="A92" s="26">
        <f>Wellpath!E92</f>
        <v>2550</v>
      </c>
      <c r="B92" s="22">
        <v>0</v>
      </c>
      <c r="C92" s="22">
        <v>0</v>
      </c>
      <c r="D92" s="22">
        <f>-SIN(Wellpath!L92) * SIN(Wellpath!O92) / (Bfield * COS(Dip))</f>
        <v>0</v>
      </c>
      <c r="E92" s="20">
        <f>Model!$W$16*((drdp!B92+drdp!K92)*MBZ!$B92+(drdp!E92+drdp!N92)*MBZ!$C92+(drdp!H92+drdp!Q92)*MBZ!$D92)</f>
        <v>0</v>
      </c>
      <c r="F92" s="20">
        <f>Model!$W$16*((drdp!C92+drdp!L92)*MBZ!$B92+(drdp!F92+drdp!O92)*MBZ!$C92+(drdp!I92+drdp!R92)*MBZ!$D92)</f>
        <v>0</v>
      </c>
      <c r="G92" s="20">
        <f>Model!$W$16*((drdp!D92+drdp!M92)*MBZ!$B92+(drdp!G92+drdp!P92)*MBZ!$C92+(drdp!J92+drdp!S92)*MBZ!$D92)</f>
        <v>0</v>
      </c>
      <c r="H92" s="18">
        <f>Model!$W$16*((drdp!B92)*MBZ!$B92+(drdp!E92)*MBZ!$C92+(drdp!H92)*MBZ!$D92)</f>
        <v>0</v>
      </c>
      <c r="I92" s="18">
        <f>Model!$W$16*((drdp!C92)*MBZ!$B92+(drdp!F92)*MBZ!$C92+(drdp!I92)*MBZ!$D92)</f>
        <v>0</v>
      </c>
      <c r="J92" s="18">
        <f>Model!$W$16*((drdp!D92)*MBZ!$B92+(drdp!G92)*MBZ!$C92+(drdp!J92)*MBZ!$D92)</f>
        <v>0</v>
      </c>
      <c r="K92" s="21">
        <f>SUM(E$3:E91)+H92</f>
        <v>0</v>
      </c>
      <c r="L92" s="21">
        <f>SUM(F$3:F91)+I92</f>
        <v>0.48784233041636627</v>
      </c>
      <c r="M92" s="21">
        <f>SUM(G$3:G91)+J92</f>
        <v>0</v>
      </c>
      <c r="N92" s="21"/>
      <c r="O92" s="21"/>
      <c r="P92" s="21"/>
      <c r="Q92" s="19">
        <f t="shared" si="5"/>
        <v>0</v>
      </c>
      <c r="R92" s="19">
        <f t="shared" si="5"/>
        <v>0.23799013934607108</v>
      </c>
      <c r="S92" s="19">
        <f t="shared" si="5"/>
        <v>0</v>
      </c>
      <c r="T92" s="19">
        <f t="shared" si="6"/>
        <v>0</v>
      </c>
      <c r="U92" s="19">
        <f t="shared" si="7"/>
        <v>0</v>
      </c>
      <c r="V92" s="19">
        <f t="shared" si="8"/>
        <v>0</v>
      </c>
    </row>
    <row r="93" spans="1:22" x14ac:dyDescent="0.25">
      <c r="A93" s="26">
        <f>Wellpath!E93</f>
        <v>2580</v>
      </c>
      <c r="B93" s="22">
        <v>0</v>
      </c>
      <c r="C93" s="22">
        <v>0</v>
      </c>
      <c r="D93" s="22">
        <f>-SIN(Wellpath!L93) * SIN(Wellpath!O93) / (Bfield * COS(Dip))</f>
        <v>0</v>
      </c>
      <c r="E93" s="20">
        <f>Model!$W$16*((drdp!B93+drdp!K93)*MBZ!$B93+(drdp!E93+drdp!N93)*MBZ!$C93+(drdp!H93+drdp!Q93)*MBZ!$D93)</f>
        <v>0</v>
      </c>
      <c r="F93" s="20">
        <f>Model!$W$16*((drdp!C93+drdp!L93)*MBZ!$B93+(drdp!F93+drdp!O93)*MBZ!$C93+(drdp!I93+drdp!R93)*MBZ!$D93)</f>
        <v>0</v>
      </c>
      <c r="G93" s="20">
        <f>Model!$W$16*((drdp!D93+drdp!M93)*MBZ!$B93+(drdp!G93+drdp!P93)*MBZ!$C93+(drdp!J93+drdp!S93)*MBZ!$D93)</f>
        <v>0</v>
      </c>
      <c r="H93" s="18">
        <f>Model!$W$16*((drdp!B93)*MBZ!$B93+(drdp!E93)*MBZ!$C93+(drdp!H93)*MBZ!$D93)</f>
        <v>0</v>
      </c>
      <c r="I93" s="18">
        <f>Model!$W$16*((drdp!C93)*MBZ!$B93+(drdp!F93)*MBZ!$C93+(drdp!I93)*MBZ!$D93)</f>
        <v>0</v>
      </c>
      <c r="J93" s="18">
        <f>Model!$W$16*((drdp!D93)*MBZ!$B93+(drdp!G93)*MBZ!$C93+(drdp!J93)*MBZ!$D93)</f>
        <v>0</v>
      </c>
      <c r="K93" s="21">
        <f>SUM(E$3:E92)+H93</f>
        <v>0</v>
      </c>
      <c r="L93" s="21">
        <f>SUM(F$3:F92)+I93</f>
        <v>0.48784233041636627</v>
      </c>
      <c r="M93" s="21">
        <f>SUM(G$3:G92)+J93</f>
        <v>0</v>
      </c>
      <c r="N93" s="21"/>
      <c r="O93" s="21"/>
      <c r="P93" s="21"/>
      <c r="Q93" s="19">
        <f t="shared" si="5"/>
        <v>0</v>
      </c>
      <c r="R93" s="19">
        <f t="shared" si="5"/>
        <v>0.23799013934607108</v>
      </c>
      <c r="S93" s="19">
        <f t="shared" si="5"/>
        <v>0</v>
      </c>
      <c r="T93" s="19">
        <f t="shared" si="6"/>
        <v>0</v>
      </c>
      <c r="U93" s="19">
        <f t="shared" si="7"/>
        <v>0</v>
      </c>
      <c r="V93" s="19">
        <f t="shared" si="8"/>
        <v>0</v>
      </c>
    </row>
    <row r="94" spans="1:22" x14ac:dyDescent="0.25">
      <c r="A94" s="26">
        <f>Wellpath!E94</f>
        <v>2610</v>
      </c>
      <c r="B94" s="22">
        <v>0</v>
      </c>
      <c r="C94" s="22">
        <v>0</v>
      </c>
      <c r="D94" s="22">
        <f>-SIN(Wellpath!L94) * SIN(Wellpath!O94) / (Bfield * COS(Dip))</f>
        <v>0</v>
      </c>
      <c r="E94" s="20">
        <f>Model!$W$16*((drdp!B94+drdp!K94)*MBZ!$B94+(drdp!E94+drdp!N94)*MBZ!$C94+(drdp!H94+drdp!Q94)*MBZ!$D94)</f>
        <v>0</v>
      </c>
      <c r="F94" s="20">
        <f>Model!$W$16*((drdp!C94+drdp!L94)*MBZ!$B94+(drdp!F94+drdp!O94)*MBZ!$C94+(drdp!I94+drdp!R94)*MBZ!$D94)</f>
        <v>0</v>
      </c>
      <c r="G94" s="20">
        <f>Model!$W$16*((drdp!D94+drdp!M94)*MBZ!$B94+(drdp!G94+drdp!P94)*MBZ!$C94+(drdp!J94+drdp!S94)*MBZ!$D94)</f>
        <v>0</v>
      </c>
      <c r="H94" s="18">
        <f>Model!$W$16*((drdp!B94)*MBZ!$B94+(drdp!E94)*MBZ!$C94+(drdp!H94)*MBZ!$D94)</f>
        <v>0</v>
      </c>
      <c r="I94" s="18">
        <f>Model!$W$16*((drdp!C94)*MBZ!$B94+(drdp!F94)*MBZ!$C94+(drdp!I94)*MBZ!$D94)</f>
        <v>0</v>
      </c>
      <c r="J94" s="18">
        <f>Model!$W$16*((drdp!D94)*MBZ!$B94+(drdp!G94)*MBZ!$C94+(drdp!J94)*MBZ!$D94)</f>
        <v>0</v>
      </c>
      <c r="K94" s="21">
        <f>SUM(E$3:E93)+H94</f>
        <v>0</v>
      </c>
      <c r="L94" s="21">
        <f>SUM(F$3:F93)+I94</f>
        <v>0.48784233041636627</v>
      </c>
      <c r="M94" s="21">
        <f>SUM(G$3:G93)+J94</f>
        <v>0</v>
      </c>
      <c r="N94" s="21"/>
      <c r="O94" s="21"/>
      <c r="P94" s="21"/>
      <c r="Q94" s="19">
        <f t="shared" si="5"/>
        <v>0</v>
      </c>
      <c r="R94" s="19">
        <f t="shared" si="5"/>
        <v>0.23799013934607108</v>
      </c>
      <c r="S94" s="19">
        <f t="shared" si="5"/>
        <v>0</v>
      </c>
      <c r="T94" s="19">
        <f t="shared" si="6"/>
        <v>0</v>
      </c>
      <c r="U94" s="19">
        <f t="shared" si="7"/>
        <v>0</v>
      </c>
      <c r="V94" s="19">
        <f t="shared" si="8"/>
        <v>0</v>
      </c>
    </row>
    <row r="95" spans="1:22" x14ac:dyDescent="0.25">
      <c r="A95" s="26">
        <f>Wellpath!E95</f>
        <v>2640</v>
      </c>
      <c r="B95" s="22">
        <v>0</v>
      </c>
      <c r="C95" s="22">
        <v>0</v>
      </c>
      <c r="D95" s="22">
        <f>-SIN(Wellpath!L95) * SIN(Wellpath!O95) / (Bfield * COS(Dip))</f>
        <v>0</v>
      </c>
      <c r="E95" s="20">
        <f>Model!$W$16*((drdp!B95+drdp!K95)*MBZ!$B95+(drdp!E95+drdp!N95)*MBZ!$C95+(drdp!H95+drdp!Q95)*MBZ!$D95)</f>
        <v>0</v>
      </c>
      <c r="F95" s="20">
        <f>Model!$W$16*((drdp!C95+drdp!L95)*MBZ!$B95+(drdp!F95+drdp!O95)*MBZ!$C95+(drdp!I95+drdp!R95)*MBZ!$D95)</f>
        <v>0</v>
      </c>
      <c r="G95" s="20">
        <f>Model!$W$16*((drdp!D95+drdp!M95)*MBZ!$B95+(drdp!G95+drdp!P95)*MBZ!$C95+(drdp!J95+drdp!S95)*MBZ!$D95)</f>
        <v>0</v>
      </c>
      <c r="H95" s="18">
        <f>Model!$W$16*((drdp!B95)*MBZ!$B95+(drdp!E95)*MBZ!$C95+(drdp!H95)*MBZ!$D95)</f>
        <v>0</v>
      </c>
      <c r="I95" s="18">
        <f>Model!$W$16*((drdp!C95)*MBZ!$B95+(drdp!F95)*MBZ!$C95+(drdp!I95)*MBZ!$D95)</f>
        <v>0</v>
      </c>
      <c r="J95" s="18">
        <f>Model!$W$16*((drdp!D95)*MBZ!$B95+(drdp!G95)*MBZ!$C95+(drdp!J95)*MBZ!$D95)</f>
        <v>0</v>
      </c>
      <c r="K95" s="21">
        <f>SUM(E$3:E94)+H95</f>
        <v>0</v>
      </c>
      <c r="L95" s="21">
        <f>SUM(F$3:F94)+I95</f>
        <v>0.48784233041636627</v>
      </c>
      <c r="M95" s="21">
        <f>SUM(G$3:G94)+J95</f>
        <v>0</v>
      </c>
      <c r="N95" s="21"/>
      <c r="O95" s="21"/>
      <c r="P95" s="21"/>
      <c r="Q95" s="19">
        <f t="shared" si="5"/>
        <v>0</v>
      </c>
      <c r="R95" s="19">
        <f t="shared" si="5"/>
        <v>0.23799013934607108</v>
      </c>
      <c r="S95" s="19">
        <f t="shared" si="5"/>
        <v>0</v>
      </c>
      <c r="T95" s="19">
        <f t="shared" si="6"/>
        <v>0</v>
      </c>
      <c r="U95" s="19">
        <f t="shared" si="7"/>
        <v>0</v>
      </c>
      <c r="V95" s="19">
        <f t="shared" si="8"/>
        <v>0</v>
      </c>
    </row>
    <row r="96" spans="1:22" x14ac:dyDescent="0.25">
      <c r="A96" s="26">
        <f>Wellpath!E96</f>
        <v>2670</v>
      </c>
      <c r="B96" s="22">
        <v>0</v>
      </c>
      <c r="C96" s="22">
        <v>0</v>
      </c>
      <c r="D96" s="22">
        <f>-SIN(Wellpath!L96) * SIN(Wellpath!O96) / (Bfield * COS(Dip))</f>
        <v>0</v>
      </c>
      <c r="E96" s="20">
        <f>Model!$W$16*((drdp!B96+drdp!K96)*MBZ!$B96+(drdp!E96+drdp!N96)*MBZ!$C96+(drdp!H96+drdp!Q96)*MBZ!$D96)</f>
        <v>0</v>
      </c>
      <c r="F96" s="20">
        <f>Model!$W$16*((drdp!C96+drdp!L96)*MBZ!$B96+(drdp!F96+drdp!O96)*MBZ!$C96+(drdp!I96+drdp!R96)*MBZ!$D96)</f>
        <v>0</v>
      </c>
      <c r="G96" s="20">
        <f>Model!$W$16*((drdp!D96+drdp!M96)*MBZ!$B96+(drdp!G96+drdp!P96)*MBZ!$C96+(drdp!J96+drdp!S96)*MBZ!$D96)</f>
        <v>0</v>
      </c>
      <c r="H96" s="18">
        <f>Model!$W$16*((drdp!B96)*MBZ!$B96+(drdp!E96)*MBZ!$C96+(drdp!H96)*MBZ!$D96)</f>
        <v>0</v>
      </c>
      <c r="I96" s="18">
        <f>Model!$W$16*((drdp!C96)*MBZ!$B96+(drdp!F96)*MBZ!$C96+(drdp!I96)*MBZ!$D96)</f>
        <v>0</v>
      </c>
      <c r="J96" s="18">
        <f>Model!$W$16*((drdp!D96)*MBZ!$B96+(drdp!G96)*MBZ!$C96+(drdp!J96)*MBZ!$D96)</f>
        <v>0</v>
      </c>
      <c r="K96" s="21">
        <f>SUM(E$3:E95)+H96</f>
        <v>0</v>
      </c>
      <c r="L96" s="21">
        <f>SUM(F$3:F95)+I96</f>
        <v>0.48784233041636627</v>
      </c>
      <c r="M96" s="21">
        <f>SUM(G$3:G95)+J96</f>
        <v>0</v>
      </c>
      <c r="N96" s="21"/>
      <c r="O96" s="21"/>
      <c r="P96" s="21"/>
      <c r="Q96" s="19">
        <f t="shared" si="5"/>
        <v>0</v>
      </c>
      <c r="R96" s="19">
        <f t="shared" si="5"/>
        <v>0.23799013934607108</v>
      </c>
      <c r="S96" s="19">
        <f t="shared" si="5"/>
        <v>0</v>
      </c>
      <c r="T96" s="19">
        <f t="shared" si="6"/>
        <v>0</v>
      </c>
      <c r="U96" s="19">
        <f t="shared" si="7"/>
        <v>0</v>
      </c>
      <c r="V96" s="19">
        <f t="shared" si="8"/>
        <v>0</v>
      </c>
    </row>
    <row r="97" spans="1:22" x14ac:dyDescent="0.25">
      <c r="A97" s="26">
        <f>Wellpath!E97</f>
        <v>2700</v>
      </c>
      <c r="B97" s="22">
        <v>0</v>
      </c>
      <c r="C97" s="22">
        <v>0</v>
      </c>
      <c r="D97" s="22">
        <f>-SIN(Wellpath!L97) * SIN(Wellpath!O97) / (Bfield * COS(Dip))</f>
        <v>0</v>
      </c>
      <c r="E97" s="20">
        <f>Model!$W$16*((drdp!B97+drdp!K97)*MBZ!$B97+(drdp!E97+drdp!N97)*MBZ!$C97+(drdp!H97+drdp!Q97)*MBZ!$D97)</f>
        <v>0</v>
      </c>
      <c r="F97" s="20">
        <f>Model!$W$16*((drdp!C97+drdp!L97)*MBZ!$B97+(drdp!F97+drdp!O97)*MBZ!$C97+(drdp!I97+drdp!R97)*MBZ!$D97)</f>
        <v>0</v>
      </c>
      <c r="G97" s="20">
        <f>Model!$W$16*((drdp!D97+drdp!M97)*MBZ!$B97+(drdp!G97+drdp!P97)*MBZ!$C97+(drdp!J97+drdp!S97)*MBZ!$D97)</f>
        <v>0</v>
      </c>
      <c r="H97" s="18">
        <f>Model!$W$16*((drdp!B97)*MBZ!$B97+(drdp!E97)*MBZ!$C97+(drdp!H97)*MBZ!$D97)</f>
        <v>0</v>
      </c>
      <c r="I97" s="18">
        <f>Model!$W$16*((drdp!C97)*MBZ!$B97+(drdp!F97)*MBZ!$C97+(drdp!I97)*MBZ!$D97)</f>
        <v>0</v>
      </c>
      <c r="J97" s="18">
        <f>Model!$W$16*((drdp!D97)*MBZ!$B97+(drdp!G97)*MBZ!$C97+(drdp!J97)*MBZ!$D97)</f>
        <v>0</v>
      </c>
      <c r="K97" s="21">
        <f>SUM(E$3:E96)+H97</f>
        <v>0</v>
      </c>
      <c r="L97" s="21">
        <f>SUM(F$3:F96)+I97</f>
        <v>0.48784233041636627</v>
      </c>
      <c r="M97" s="21">
        <f>SUM(G$3:G96)+J97</f>
        <v>0</v>
      </c>
      <c r="N97" s="21"/>
      <c r="O97" s="21"/>
      <c r="P97" s="21"/>
      <c r="Q97" s="19">
        <f t="shared" si="5"/>
        <v>0</v>
      </c>
      <c r="R97" s="19">
        <f t="shared" si="5"/>
        <v>0.23799013934607108</v>
      </c>
      <c r="S97" s="19">
        <f t="shared" si="5"/>
        <v>0</v>
      </c>
      <c r="T97" s="19">
        <f t="shared" si="6"/>
        <v>0</v>
      </c>
      <c r="U97" s="19">
        <f t="shared" si="7"/>
        <v>0</v>
      </c>
      <c r="V97" s="19">
        <f t="shared" si="8"/>
        <v>0</v>
      </c>
    </row>
    <row r="98" spans="1:22" x14ac:dyDescent="0.25">
      <c r="A98" s="26">
        <f>Wellpath!E98</f>
        <v>2730</v>
      </c>
      <c r="B98" s="22">
        <v>0</v>
      </c>
      <c r="C98" s="22">
        <v>0</v>
      </c>
      <c r="D98" s="22">
        <f>-SIN(Wellpath!L98) * SIN(Wellpath!O98) / (Bfield * COS(Dip))</f>
        <v>0</v>
      </c>
      <c r="E98" s="20">
        <f>Model!$W$16*((drdp!B98+drdp!K98)*MBZ!$B98+(drdp!E98+drdp!N98)*MBZ!$C98+(drdp!H98+drdp!Q98)*MBZ!$D98)</f>
        <v>0</v>
      </c>
      <c r="F98" s="20">
        <f>Model!$W$16*((drdp!C98+drdp!L98)*MBZ!$B98+(drdp!F98+drdp!O98)*MBZ!$C98+(drdp!I98+drdp!R98)*MBZ!$D98)</f>
        <v>0</v>
      </c>
      <c r="G98" s="20">
        <f>Model!$W$16*((drdp!D98+drdp!M98)*MBZ!$B98+(drdp!G98+drdp!P98)*MBZ!$C98+(drdp!J98+drdp!S98)*MBZ!$D98)</f>
        <v>0</v>
      </c>
      <c r="H98" s="18">
        <f>Model!$W$16*((drdp!B98)*MBZ!$B98+(drdp!E98)*MBZ!$C98+(drdp!H98)*MBZ!$D98)</f>
        <v>0</v>
      </c>
      <c r="I98" s="18">
        <f>Model!$W$16*((drdp!C98)*MBZ!$B98+(drdp!F98)*MBZ!$C98+(drdp!I98)*MBZ!$D98)</f>
        <v>0</v>
      </c>
      <c r="J98" s="18">
        <f>Model!$W$16*((drdp!D98)*MBZ!$B98+(drdp!G98)*MBZ!$C98+(drdp!J98)*MBZ!$D98)</f>
        <v>0</v>
      </c>
      <c r="K98" s="21">
        <f>SUM(E$3:E97)+H98</f>
        <v>0</v>
      </c>
      <c r="L98" s="21">
        <f>SUM(F$3:F97)+I98</f>
        <v>0.48784233041636627</v>
      </c>
      <c r="M98" s="21">
        <f>SUM(G$3:G97)+J98</f>
        <v>0</v>
      </c>
      <c r="N98" s="21"/>
      <c r="O98" s="21"/>
      <c r="P98" s="21"/>
      <c r="Q98" s="19">
        <f t="shared" si="5"/>
        <v>0</v>
      </c>
      <c r="R98" s="19">
        <f t="shared" si="5"/>
        <v>0.23799013934607108</v>
      </c>
      <c r="S98" s="19">
        <f t="shared" si="5"/>
        <v>0</v>
      </c>
      <c r="T98" s="19">
        <f t="shared" si="6"/>
        <v>0</v>
      </c>
      <c r="U98" s="19">
        <f t="shared" si="7"/>
        <v>0</v>
      </c>
      <c r="V98" s="19">
        <f t="shared" si="8"/>
        <v>0</v>
      </c>
    </row>
    <row r="99" spans="1:22" x14ac:dyDescent="0.25">
      <c r="A99" s="26">
        <f>Wellpath!E99</f>
        <v>2760</v>
      </c>
      <c r="B99" s="22">
        <v>0</v>
      </c>
      <c r="C99" s="22">
        <v>0</v>
      </c>
      <c r="D99" s="22">
        <f>-SIN(Wellpath!L99) * SIN(Wellpath!O99) / (Bfield * COS(Dip))</f>
        <v>0</v>
      </c>
      <c r="E99" s="20">
        <f>Model!$W$16*((drdp!B99+drdp!K99)*MBZ!$B99+(drdp!E99+drdp!N99)*MBZ!$C99+(drdp!H99+drdp!Q99)*MBZ!$D99)</f>
        <v>0</v>
      </c>
      <c r="F99" s="20">
        <f>Model!$W$16*((drdp!C99+drdp!L99)*MBZ!$B99+(drdp!F99+drdp!O99)*MBZ!$C99+(drdp!I99+drdp!R99)*MBZ!$D99)</f>
        <v>0</v>
      </c>
      <c r="G99" s="20">
        <f>Model!$W$16*((drdp!D99+drdp!M99)*MBZ!$B99+(drdp!G99+drdp!P99)*MBZ!$C99+(drdp!J99+drdp!S99)*MBZ!$D99)</f>
        <v>0</v>
      </c>
      <c r="H99" s="18">
        <f>Model!$W$16*((drdp!B99)*MBZ!$B99+(drdp!E99)*MBZ!$C99+(drdp!H99)*MBZ!$D99)</f>
        <v>0</v>
      </c>
      <c r="I99" s="18">
        <f>Model!$W$16*((drdp!C99)*MBZ!$B99+(drdp!F99)*MBZ!$C99+(drdp!I99)*MBZ!$D99)</f>
        <v>0</v>
      </c>
      <c r="J99" s="18">
        <f>Model!$W$16*((drdp!D99)*MBZ!$B99+(drdp!G99)*MBZ!$C99+(drdp!J99)*MBZ!$D99)</f>
        <v>0</v>
      </c>
      <c r="K99" s="21">
        <f>SUM(E$3:E98)+H99</f>
        <v>0</v>
      </c>
      <c r="L99" s="21">
        <f>SUM(F$3:F98)+I99</f>
        <v>0.48784233041636627</v>
      </c>
      <c r="M99" s="21">
        <f>SUM(G$3:G98)+J99</f>
        <v>0</v>
      </c>
      <c r="N99" s="21"/>
      <c r="O99" s="21"/>
      <c r="P99" s="21"/>
      <c r="Q99" s="19">
        <f t="shared" si="5"/>
        <v>0</v>
      </c>
      <c r="R99" s="19">
        <f t="shared" si="5"/>
        <v>0.23799013934607108</v>
      </c>
      <c r="S99" s="19">
        <f t="shared" si="5"/>
        <v>0</v>
      </c>
      <c r="T99" s="19">
        <f t="shared" si="6"/>
        <v>0</v>
      </c>
      <c r="U99" s="19">
        <f t="shared" si="7"/>
        <v>0</v>
      </c>
      <c r="V99" s="19">
        <f t="shared" si="8"/>
        <v>0</v>
      </c>
    </row>
    <row r="100" spans="1:22" x14ac:dyDescent="0.25">
      <c r="A100" s="26">
        <f>Wellpath!E100</f>
        <v>2790</v>
      </c>
      <c r="B100" s="22">
        <v>0</v>
      </c>
      <c r="C100" s="22">
        <v>0</v>
      </c>
      <c r="D100" s="22">
        <f>-SIN(Wellpath!L100) * SIN(Wellpath!O100) / (Bfield * COS(Dip))</f>
        <v>0</v>
      </c>
      <c r="E100" s="20">
        <f>Model!$W$16*((drdp!B100+drdp!K100)*MBZ!$B100+(drdp!E100+drdp!N100)*MBZ!$C100+(drdp!H100+drdp!Q100)*MBZ!$D100)</f>
        <v>0</v>
      </c>
      <c r="F100" s="20">
        <f>Model!$W$16*((drdp!C100+drdp!L100)*MBZ!$B100+(drdp!F100+drdp!O100)*MBZ!$C100+(drdp!I100+drdp!R100)*MBZ!$D100)</f>
        <v>0</v>
      </c>
      <c r="G100" s="20">
        <f>Model!$W$16*((drdp!D100+drdp!M100)*MBZ!$B100+(drdp!G100+drdp!P100)*MBZ!$C100+(drdp!J100+drdp!S100)*MBZ!$D100)</f>
        <v>0</v>
      </c>
      <c r="H100" s="18">
        <f>Model!$W$16*((drdp!B100)*MBZ!$B100+(drdp!E100)*MBZ!$C100+(drdp!H100)*MBZ!$D100)</f>
        <v>0</v>
      </c>
      <c r="I100" s="18">
        <f>Model!$W$16*((drdp!C100)*MBZ!$B100+(drdp!F100)*MBZ!$C100+(drdp!I100)*MBZ!$D100)</f>
        <v>0</v>
      </c>
      <c r="J100" s="18">
        <f>Model!$W$16*((drdp!D100)*MBZ!$B100+(drdp!G100)*MBZ!$C100+(drdp!J100)*MBZ!$D100)</f>
        <v>0</v>
      </c>
      <c r="K100" s="21">
        <f>SUM(E$3:E99)+H100</f>
        <v>0</v>
      </c>
      <c r="L100" s="21">
        <f>SUM(F$3:F99)+I100</f>
        <v>0.48784233041636627</v>
      </c>
      <c r="M100" s="21">
        <f>SUM(G$3:G99)+J100</f>
        <v>0</v>
      </c>
      <c r="N100" s="21"/>
      <c r="O100" s="21"/>
      <c r="P100" s="21"/>
      <c r="Q100" s="19">
        <f t="shared" si="5"/>
        <v>0</v>
      </c>
      <c r="R100" s="19">
        <f t="shared" si="5"/>
        <v>0.23799013934607108</v>
      </c>
      <c r="S100" s="19">
        <f t="shared" si="5"/>
        <v>0</v>
      </c>
      <c r="T100" s="19">
        <f t="shared" si="6"/>
        <v>0</v>
      </c>
      <c r="U100" s="19">
        <f t="shared" si="7"/>
        <v>0</v>
      </c>
      <c r="V100" s="19">
        <f t="shared" si="8"/>
        <v>0</v>
      </c>
    </row>
    <row r="101" spans="1:22" x14ac:dyDescent="0.25">
      <c r="A101" s="26">
        <f>Wellpath!E101</f>
        <v>2820</v>
      </c>
      <c r="B101" s="22">
        <v>0</v>
      </c>
      <c r="C101" s="22">
        <v>0</v>
      </c>
      <c r="D101" s="22">
        <f>-SIN(Wellpath!L101) * SIN(Wellpath!O101) / (Bfield * COS(Dip))</f>
        <v>0</v>
      </c>
      <c r="E101" s="20">
        <f>Model!$W$16*((drdp!B101+drdp!K101)*MBZ!$B101+(drdp!E101+drdp!N101)*MBZ!$C101+(drdp!H101+drdp!Q101)*MBZ!$D101)</f>
        <v>0</v>
      </c>
      <c r="F101" s="20">
        <f>Model!$W$16*((drdp!C101+drdp!L101)*MBZ!$B101+(drdp!F101+drdp!O101)*MBZ!$C101+(drdp!I101+drdp!R101)*MBZ!$D101)</f>
        <v>0</v>
      </c>
      <c r="G101" s="20">
        <f>Model!$W$16*((drdp!D101+drdp!M101)*MBZ!$B101+(drdp!G101+drdp!P101)*MBZ!$C101+(drdp!J101+drdp!S101)*MBZ!$D101)</f>
        <v>0</v>
      </c>
      <c r="H101" s="18">
        <f>Model!$W$16*((drdp!B101)*MBZ!$B101+(drdp!E101)*MBZ!$C101+(drdp!H101)*MBZ!$D101)</f>
        <v>0</v>
      </c>
      <c r="I101" s="18">
        <f>Model!$W$16*((drdp!C101)*MBZ!$B101+(drdp!F101)*MBZ!$C101+(drdp!I101)*MBZ!$D101)</f>
        <v>0</v>
      </c>
      <c r="J101" s="18">
        <f>Model!$W$16*((drdp!D101)*MBZ!$B101+(drdp!G101)*MBZ!$C101+(drdp!J101)*MBZ!$D101)</f>
        <v>0</v>
      </c>
      <c r="K101" s="21">
        <f>SUM(E$3:E100)+H101</f>
        <v>0</v>
      </c>
      <c r="L101" s="21">
        <f>SUM(F$3:F100)+I101</f>
        <v>0.48784233041636627</v>
      </c>
      <c r="M101" s="21">
        <f>SUM(G$3:G100)+J101</f>
        <v>0</v>
      </c>
      <c r="N101" s="21"/>
      <c r="O101" s="21"/>
      <c r="P101" s="21"/>
      <c r="Q101" s="19">
        <f t="shared" si="5"/>
        <v>0</v>
      </c>
      <c r="R101" s="19">
        <f t="shared" si="5"/>
        <v>0.23799013934607108</v>
      </c>
      <c r="S101" s="19">
        <f t="shared" si="5"/>
        <v>0</v>
      </c>
      <c r="T101" s="19">
        <f t="shared" si="6"/>
        <v>0</v>
      </c>
      <c r="U101" s="19">
        <f t="shared" si="7"/>
        <v>0</v>
      </c>
      <c r="V101" s="19">
        <f t="shared" si="8"/>
        <v>0</v>
      </c>
    </row>
    <row r="102" spans="1:22" x14ac:dyDescent="0.25">
      <c r="A102" s="26">
        <f>Wellpath!E102</f>
        <v>2850</v>
      </c>
      <c r="B102" s="22">
        <v>0</v>
      </c>
      <c r="C102" s="22">
        <v>0</v>
      </c>
      <c r="D102" s="22">
        <f>-SIN(Wellpath!L102) * SIN(Wellpath!O102) / (Bfield * COS(Dip))</f>
        <v>0</v>
      </c>
      <c r="E102" s="20">
        <f>Model!$W$16*((drdp!B102+drdp!K102)*MBZ!$B102+(drdp!E102+drdp!N102)*MBZ!$C102+(drdp!H102+drdp!Q102)*MBZ!$D102)</f>
        <v>0</v>
      </c>
      <c r="F102" s="20">
        <f>Model!$W$16*((drdp!C102+drdp!L102)*MBZ!$B102+(drdp!F102+drdp!O102)*MBZ!$C102+(drdp!I102+drdp!R102)*MBZ!$D102)</f>
        <v>0</v>
      </c>
      <c r="G102" s="20">
        <f>Model!$W$16*((drdp!D102+drdp!M102)*MBZ!$B102+(drdp!G102+drdp!P102)*MBZ!$C102+(drdp!J102+drdp!S102)*MBZ!$D102)</f>
        <v>0</v>
      </c>
      <c r="H102" s="18">
        <f>Model!$W$16*((drdp!B102)*MBZ!$B102+(drdp!E102)*MBZ!$C102+(drdp!H102)*MBZ!$D102)</f>
        <v>0</v>
      </c>
      <c r="I102" s="18">
        <f>Model!$W$16*((drdp!C102)*MBZ!$B102+(drdp!F102)*MBZ!$C102+(drdp!I102)*MBZ!$D102)</f>
        <v>0</v>
      </c>
      <c r="J102" s="18">
        <f>Model!$W$16*((drdp!D102)*MBZ!$B102+(drdp!G102)*MBZ!$C102+(drdp!J102)*MBZ!$D102)</f>
        <v>0</v>
      </c>
      <c r="K102" s="21">
        <f>SUM(E$3:E101)+H102</f>
        <v>0</v>
      </c>
      <c r="L102" s="21">
        <f>SUM(F$3:F101)+I102</f>
        <v>0.48784233041636627</v>
      </c>
      <c r="M102" s="21">
        <f>SUM(G$3:G101)+J102</f>
        <v>0</v>
      </c>
      <c r="N102" s="21"/>
      <c r="O102" s="21"/>
      <c r="P102" s="21"/>
      <c r="Q102" s="19">
        <f t="shared" si="5"/>
        <v>0</v>
      </c>
      <c r="R102" s="19">
        <f t="shared" si="5"/>
        <v>0.23799013934607108</v>
      </c>
      <c r="S102" s="19">
        <f t="shared" si="5"/>
        <v>0</v>
      </c>
      <c r="T102" s="19">
        <f t="shared" si="6"/>
        <v>0</v>
      </c>
      <c r="U102" s="19">
        <f t="shared" si="7"/>
        <v>0</v>
      </c>
      <c r="V102" s="19">
        <f t="shared" si="8"/>
        <v>0</v>
      </c>
    </row>
    <row r="103" spans="1:22" x14ac:dyDescent="0.25">
      <c r="A103" s="26">
        <f>Wellpath!E103</f>
        <v>2880</v>
      </c>
      <c r="B103" s="22">
        <v>0</v>
      </c>
      <c r="C103" s="22">
        <v>0</v>
      </c>
      <c r="D103" s="22">
        <f>-SIN(Wellpath!L103) * SIN(Wellpath!O103) / (Bfield * COS(Dip))</f>
        <v>1.2405512506832106E-5</v>
      </c>
      <c r="E103" s="20">
        <f>Model!$W$16*((drdp!B103+drdp!K103)*MBZ!$B103+(drdp!E103+drdp!N103)*MBZ!$C103+(drdp!H103+drdp!Q103)*MBZ!$D103)</f>
        <v>6.5698305608957739E-3</v>
      </c>
      <c r="F103" s="20">
        <f>Model!$W$16*((drdp!C103+drdp!L103)*MBZ!$B103+(drdp!F103+drdp!O103)*MBZ!$C103+(drdp!I103+drdp!R103)*MBZ!$D103)</f>
        <v>1.5167648975954505E-3</v>
      </c>
      <c r="G103" s="20">
        <f>Model!$W$16*((drdp!D103+drdp!M103)*MBZ!$B103+(drdp!G103+drdp!P103)*MBZ!$C103+(drdp!J103+drdp!S103)*MBZ!$D103)</f>
        <v>0</v>
      </c>
      <c r="H103" s="18">
        <f>Model!$W$16*((drdp!B103)*MBZ!$B103+(drdp!E103)*MBZ!$C103+(drdp!H103)*MBZ!$D103)</f>
        <v>3.2849152804478869E-3</v>
      </c>
      <c r="I103" s="18">
        <f>Model!$W$16*((drdp!C103)*MBZ!$B103+(drdp!F103)*MBZ!$C103+(drdp!I103)*MBZ!$D103)</f>
        <v>7.5838244879772526E-4</v>
      </c>
      <c r="J103" s="18">
        <f>Model!$W$16*((drdp!D103)*MBZ!$B103+(drdp!G103)*MBZ!$C103+(drdp!J103)*MBZ!$D103)</f>
        <v>0</v>
      </c>
      <c r="K103" s="21">
        <f>SUM(E$3:E102)+H103</f>
        <v>3.2849152804478869E-3</v>
      </c>
      <c r="L103" s="21">
        <f>SUM(F$3:F102)+I103</f>
        <v>0.48860071286516399</v>
      </c>
      <c r="M103" s="21">
        <f>SUM(G$3:G102)+J103</f>
        <v>0</v>
      </c>
      <c r="N103" s="21"/>
      <c r="O103" s="21"/>
      <c r="P103" s="21"/>
      <c r="Q103" s="19">
        <f t="shared" si="5"/>
        <v>1.079066839972002E-5</v>
      </c>
      <c r="R103" s="19">
        <f t="shared" si="5"/>
        <v>0.23873065661234644</v>
      </c>
      <c r="S103" s="19">
        <f t="shared" si="5"/>
        <v>0</v>
      </c>
      <c r="T103" s="19">
        <f t="shared" si="6"/>
        <v>1.6050119477285076E-3</v>
      </c>
      <c r="U103" s="19">
        <f t="shared" si="7"/>
        <v>0</v>
      </c>
      <c r="V103" s="19">
        <f t="shared" si="8"/>
        <v>0</v>
      </c>
    </row>
    <row r="104" spans="1:22" x14ac:dyDescent="0.25">
      <c r="A104" s="26">
        <f>Wellpath!E104</f>
        <v>2910</v>
      </c>
      <c r="B104" s="22">
        <v>0</v>
      </c>
      <c r="C104" s="22">
        <v>0</v>
      </c>
      <c r="D104" s="22">
        <f>-SIN(Wellpath!L104) * SIN(Wellpath!O104) / (Bfield * COS(Dip))</f>
        <v>2.3965609837402346E-5</v>
      </c>
      <c r="E104" s="20">
        <f>Model!$W$16*((drdp!B104+drdp!K104)*MBZ!$B104+(drdp!E104+drdp!N104)*MBZ!$C104+(drdp!H104+drdp!Q104)*MBZ!$D104)</f>
        <v>2.4518941450381762E-2</v>
      </c>
      <c r="F104" s="20">
        <f>Model!$W$16*((drdp!C104+drdp!L104)*MBZ!$B104+(drdp!F104+drdp!O104)*MBZ!$C104+(drdp!I104+drdp!R104)*MBZ!$D104)</f>
        <v>5.6606436609632268E-3</v>
      </c>
      <c r="G104" s="20">
        <f>Model!$W$16*((drdp!D104+drdp!M104)*MBZ!$B104+(drdp!G104+drdp!P104)*MBZ!$C104+(drdp!J104+drdp!S104)*MBZ!$D104)</f>
        <v>0</v>
      </c>
      <c r="H104" s="18">
        <f>Model!$W$16*((drdp!B104)*MBZ!$B104+(drdp!E104)*MBZ!$C104+(drdp!H104)*MBZ!$D104)</f>
        <v>1.2259470725190881E-2</v>
      </c>
      <c r="I104" s="18">
        <f>Model!$W$16*((drdp!C104)*MBZ!$B104+(drdp!F104)*MBZ!$C104+(drdp!I104)*MBZ!$D104)</f>
        <v>2.8303218304816134E-3</v>
      </c>
      <c r="J104" s="18">
        <f>Model!$W$16*((drdp!D104)*MBZ!$B104+(drdp!G104)*MBZ!$C104+(drdp!J104)*MBZ!$D104)</f>
        <v>0</v>
      </c>
      <c r="K104" s="21">
        <f>SUM(E$3:E103)+H104</f>
        <v>1.8829301286086654E-2</v>
      </c>
      <c r="L104" s="21">
        <f>SUM(F$3:F103)+I104</f>
        <v>0.49218941714444331</v>
      </c>
      <c r="M104" s="21">
        <f>SUM(G$3:G103)+J104</f>
        <v>0</v>
      </c>
      <c r="N104" s="21"/>
      <c r="O104" s="21"/>
      <c r="P104" s="21"/>
      <c r="Q104" s="19">
        <f t="shared" si="5"/>
        <v>3.5454258692222453E-4</v>
      </c>
      <c r="R104" s="19">
        <f t="shared" si="5"/>
        <v>0.24225042234898683</v>
      </c>
      <c r="S104" s="19">
        <f t="shared" si="5"/>
        <v>0</v>
      </c>
      <c r="T104" s="19">
        <f t="shared" si="6"/>
        <v>9.2675828252361068E-3</v>
      </c>
      <c r="U104" s="19">
        <f t="shared" si="7"/>
        <v>0</v>
      </c>
      <c r="V104" s="19">
        <f t="shared" si="8"/>
        <v>0</v>
      </c>
    </row>
    <row r="105" spans="1:22" x14ac:dyDescent="0.25">
      <c r="A105" s="26">
        <f>Wellpath!E105</f>
        <v>2940</v>
      </c>
      <c r="B105" s="22">
        <v>0</v>
      </c>
      <c r="C105" s="22">
        <v>0</v>
      </c>
      <c r="D105" s="22">
        <f>-SIN(Wellpath!L105) * SIN(Wellpath!O105) / (Bfield * COS(Dip))</f>
        <v>3.389249046259646E-5</v>
      </c>
      <c r="E105" s="20">
        <f>Model!$W$16*((drdp!B105+drdp!K105)*MBZ!$B105+(drdp!E105+drdp!N105)*MBZ!$C105+(drdp!H105+drdp!Q105)*MBZ!$D105)</f>
        <v>4.9037882900763524E-2</v>
      </c>
      <c r="F105" s="20">
        <f>Model!$W$16*((drdp!C105+drdp!L105)*MBZ!$B105+(drdp!F105+drdp!O105)*MBZ!$C105+(drdp!I105+drdp!R105)*MBZ!$D105)</f>
        <v>1.132128732192645E-2</v>
      </c>
      <c r="G105" s="20">
        <f>Model!$W$16*((drdp!D105+drdp!M105)*MBZ!$B105+(drdp!G105+drdp!P105)*MBZ!$C105+(drdp!J105+drdp!S105)*MBZ!$D105)</f>
        <v>0</v>
      </c>
      <c r="H105" s="18">
        <f>Model!$W$16*((drdp!B105)*MBZ!$B105+(drdp!E105)*MBZ!$C105+(drdp!H105)*MBZ!$D105)</f>
        <v>2.4518941450381762E-2</v>
      </c>
      <c r="I105" s="18">
        <f>Model!$W$16*((drdp!C105)*MBZ!$B105+(drdp!F105)*MBZ!$C105+(drdp!I105)*MBZ!$D105)</f>
        <v>5.660643660963225E-3</v>
      </c>
      <c r="J105" s="18">
        <f>Model!$W$16*((drdp!D105)*MBZ!$B105+(drdp!G105)*MBZ!$C105+(drdp!J105)*MBZ!$D105)</f>
        <v>0</v>
      </c>
      <c r="K105" s="21">
        <f>SUM(E$3:E104)+H105</f>
        <v>5.5607713461659297E-2</v>
      </c>
      <c r="L105" s="21">
        <f>SUM(F$3:F104)+I105</f>
        <v>0.50068038263588821</v>
      </c>
      <c r="M105" s="21">
        <f>SUM(G$3:G104)+J105</f>
        <v>0</v>
      </c>
      <c r="N105" s="21"/>
      <c r="O105" s="21"/>
      <c r="P105" s="21"/>
      <c r="Q105" s="19">
        <f t="shared" si="5"/>
        <v>3.0922177964340047E-3</v>
      </c>
      <c r="R105" s="19">
        <f t="shared" si="5"/>
        <v>0.25068084555641945</v>
      </c>
      <c r="S105" s="19">
        <f t="shared" si="5"/>
        <v>0</v>
      </c>
      <c r="T105" s="19">
        <f t="shared" si="6"/>
        <v>2.7841691253490407E-2</v>
      </c>
      <c r="U105" s="19">
        <f t="shared" si="7"/>
        <v>0</v>
      </c>
      <c r="V105" s="19">
        <f t="shared" si="8"/>
        <v>0</v>
      </c>
    </row>
    <row r="106" spans="1:22" x14ac:dyDescent="0.25">
      <c r="A106" s="26">
        <f>Wellpath!E106</f>
        <v>2970</v>
      </c>
      <c r="B106" s="22">
        <v>0</v>
      </c>
      <c r="C106" s="22">
        <v>0</v>
      </c>
      <c r="D106" s="22">
        <f>-SIN(Wellpath!L106) * SIN(Wellpath!O106) / (Bfield * COS(Dip))</f>
        <v>4.1509653872753365E-5</v>
      </c>
      <c r="E106" s="20">
        <f>Model!$W$16*((drdp!B106+drdp!K106)*MBZ!$B106+(drdp!E106+drdp!N106)*MBZ!$C106+(drdp!H106+drdp!Q106)*MBZ!$D106)</f>
        <v>7.3556824351145286E-2</v>
      </c>
      <c r="F106" s="20">
        <f>Model!$W$16*((drdp!C106+drdp!L106)*MBZ!$B106+(drdp!F106+drdp!O106)*MBZ!$C106+(drdp!I106+drdp!R106)*MBZ!$D106)</f>
        <v>1.6981930982889679E-2</v>
      </c>
      <c r="G106" s="20">
        <f>Model!$W$16*((drdp!D106+drdp!M106)*MBZ!$B106+(drdp!G106+drdp!P106)*MBZ!$C106+(drdp!J106+drdp!S106)*MBZ!$D106)</f>
        <v>0</v>
      </c>
      <c r="H106" s="18">
        <f>Model!$W$16*((drdp!B106)*MBZ!$B106+(drdp!E106)*MBZ!$C106+(drdp!H106)*MBZ!$D106)</f>
        <v>3.6778412175572643E-2</v>
      </c>
      <c r="I106" s="18">
        <f>Model!$W$16*((drdp!C106)*MBZ!$B106+(drdp!F106)*MBZ!$C106+(drdp!I106)*MBZ!$D106)</f>
        <v>8.4909654914448393E-3</v>
      </c>
      <c r="J106" s="18">
        <f>Model!$W$16*((drdp!D106)*MBZ!$B106+(drdp!G106)*MBZ!$C106+(drdp!J106)*MBZ!$D106)</f>
        <v>0</v>
      </c>
      <c r="K106" s="21">
        <f>SUM(E$3:E105)+H106</f>
        <v>0.1169050670876137</v>
      </c>
      <c r="L106" s="21">
        <f>SUM(F$3:F105)+I106</f>
        <v>0.51483199178829619</v>
      </c>
      <c r="M106" s="21">
        <f>SUM(G$3:G105)+J106</f>
        <v>0</v>
      </c>
      <c r="N106" s="21"/>
      <c r="O106" s="21"/>
      <c r="P106" s="21"/>
      <c r="Q106" s="19">
        <f t="shared" si="5"/>
        <v>1.3666794710759459E-2</v>
      </c>
      <c r="R106" s="19">
        <f t="shared" si="5"/>
        <v>0.26505197976870426</v>
      </c>
      <c r="S106" s="19">
        <f t="shared" si="5"/>
        <v>0</v>
      </c>
      <c r="T106" s="19">
        <f t="shared" si="6"/>
        <v>6.0186468538860546E-2</v>
      </c>
      <c r="U106" s="19">
        <f t="shared" si="7"/>
        <v>0</v>
      </c>
      <c r="V106" s="19">
        <f t="shared" si="8"/>
        <v>0</v>
      </c>
    </row>
    <row r="107" spans="1:22" x14ac:dyDescent="0.25">
      <c r="A107" s="26">
        <f>Wellpath!E107</f>
        <v>3000</v>
      </c>
      <c r="B107" s="22">
        <v>0</v>
      </c>
      <c r="C107" s="22">
        <v>0</v>
      </c>
      <c r="D107" s="22">
        <f>-SIN(Wellpath!L107) * SIN(Wellpath!O107) / (Bfield * COS(Dip))</f>
        <v>4.6298002969428573E-5</v>
      </c>
      <c r="E107" s="20">
        <f>Model!$W$16*((drdp!B107+drdp!K107)*MBZ!$B107+(drdp!E107+drdp!N107)*MBZ!$C107+(drdp!H107+drdp!Q107)*MBZ!$D107)</f>
        <v>9.1505935240631289E-2</v>
      </c>
      <c r="F107" s="20">
        <f>Model!$W$16*((drdp!C107+drdp!L107)*MBZ!$B107+(drdp!F107+drdp!O107)*MBZ!$C107+(drdp!I107+drdp!R107)*MBZ!$D107)</f>
        <v>2.1125809746257461E-2</v>
      </c>
      <c r="G107" s="20">
        <f>Model!$W$16*((drdp!D107+drdp!M107)*MBZ!$B107+(drdp!G107+drdp!P107)*MBZ!$C107+(drdp!J107+drdp!S107)*MBZ!$D107)</f>
        <v>0</v>
      </c>
      <c r="H107" s="18">
        <f>Model!$W$16*((drdp!B107)*MBZ!$B107+(drdp!E107)*MBZ!$C107+(drdp!H107)*MBZ!$D107)</f>
        <v>4.5752967620315645E-2</v>
      </c>
      <c r="I107" s="18">
        <f>Model!$W$16*((drdp!C107)*MBZ!$B107+(drdp!F107)*MBZ!$C107+(drdp!I107)*MBZ!$D107)</f>
        <v>1.056290487312873E-2</v>
      </c>
      <c r="J107" s="18">
        <f>Model!$W$16*((drdp!D107)*MBZ!$B107+(drdp!G107)*MBZ!$C107+(drdp!J107)*MBZ!$D107)</f>
        <v>0</v>
      </c>
      <c r="K107" s="21">
        <f>SUM(E$3:E106)+H107</f>
        <v>0.19943644688350198</v>
      </c>
      <c r="L107" s="21">
        <f>SUM(F$3:F106)+I107</f>
        <v>0.53388586215286982</v>
      </c>
      <c r="M107" s="21">
        <f>SUM(G$3:G106)+J107</f>
        <v>0</v>
      </c>
      <c r="N107" s="21"/>
      <c r="O107" s="21"/>
      <c r="P107" s="21"/>
      <c r="Q107" s="19">
        <f t="shared" si="5"/>
        <v>3.9774896345515905E-2</v>
      </c>
      <c r="R107" s="19">
        <f t="shared" si="5"/>
        <v>0.28503411380671312</v>
      </c>
      <c r="S107" s="19">
        <f t="shared" si="5"/>
        <v>0</v>
      </c>
      <c r="T107" s="19">
        <f t="shared" si="6"/>
        <v>0.10647629938910348</v>
      </c>
      <c r="U107" s="19">
        <f t="shared" si="7"/>
        <v>0</v>
      </c>
      <c r="V107" s="19">
        <f t="shared" si="8"/>
        <v>0</v>
      </c>
    </row>
    <row r="108" spans="1:22" x14ac:dyDescent="0.25">
      <c r="A108" s="26">
        <f>Wellpath!E108</f>
        <v>3030</v>
      </c>
      <c r="B108" s="22">
        <v>0</v>
      </c>
      <c r="C108" s="22">
        <v>0</v>
      </c>
      <c r="D108" s="22">
        <f>-SIN(Wellpath!L108) * SIN(Wellpath!O108) / (Bfield * COS(Dip))</f>
        <v>4.7931219674804699E-5</v>
      </c>
      <c r="E108" s="20">
        <f>Model!$W$16*((drdp!B108+drdp!K108)*MBZ!$B108+(drdp!E108+drdp!N108)*MBZ!$C108+(drdp!H108+drdp!Q108)*MBZ!$D108)</f>
        <v>9.8075765801527076E-2</v>
      </c>
      <c r="F108" s="20">
        <f>Model!$W$16*((drdp!C108+drdp!L108)*MBZ!$B108+(drdp!F108+drdp!O108)*MBZ!$C108+(drdp!I108+drdp!R108)*MBZ!$D108)</f>
        <v>2.2642574643852911E-2</v>
      </c>
      <c r="G108" s="20">
        <f>Model!$W$16*((drdp!D108+drdp!M108)*MBZ!$B108+(drdp!G108+drdp!P108)*MBZ!$C108+(drdp!J108+drdp!S108)*MBZ!$D108)</f>
        <v>0</v>
      </c>
      <c r="H108" s="18">
        <f>Model!$W$16*((drdp!B108)*MBZ!$B108+(drdp!E108)*MBZ!$C108+(drdp!H108)*MBZ!$D108)</f>
        <v>4.9037882900763538E-2</v>
      </c>
      <c r="I108" s="18">
        <f>Model!$W$16*((drdp!C108)*MBZ!$B108+(drdp!F108)*MBZ!$C108+(drdp!I108)*MBZ!$D108)</f>
        <v>1.1321287321926455E-2</v>
      </c>
      <c r="J108" s="18">
        <f>Model!$W$16*((drdp!D108)*MBZ!$B108+(drdp!G108)*MBZ!$C108+(drdp!J108)*MBZ!$D108)</f>
        <v>0</v>
      </c>
      <c r="K108" s="21">
        <f>SUM(E$3:E107)+H108</f>
        <v>0.2942272974045812</v>
      </c>
      <c r="L108" s="21">
        <f>SUM(F$3:F107)+I108</f>
        <v>0.55577005434792504</v>
      </c>
      <c r="M108" s="21">
        <f>SUM(G$3:G107)+J108</f>
        <v>0</v>
      </c>
      <c r="N108" s="21"/>
      <c r="O108" s="21"/>
      <c r="P108" s="21"/>
      <c r="Q108" s="19">
        <f t="shared" si="5"/>
        <v>8.6569702538003876E-2</v>
      </c>
      <c r="R108" s="19">
        <f t="shared" si="5"/>
        <v>0.30888035330989555</v>
      </c>
      <c r="S108" s="19">
        <f t="shared" si="5"/>
        <v>0</v>
      </c>
      <c r="T108" s="19">
        <f t="shared" si="6"/>
        <v>0.16352272106918719</v>
      </c>
      <c r="U108" s="19">
        <f t="shared" si="7"/>
        <v>0</v>
      </c>
      <c r="V108" s="19">
        <f t="shared" si="8"/>
        <v>0</v>
      </c>
    </row>
    <row r="109" spans="1:22" x14ac:dyDescent="0.25">
      <c r="A109" s="26">
        <f>Wellpath!E109</f>
        <v>3060</v>
      </c>
      <c r="B109" s="22">
        <v>0</v>
      </c>
      <c r="C109" s="22">
        <v>0</v>
      </c>
      <c r="D109" s="22">
        <f>-SIN(Wellpath!L109) * SIN(Wellpath!O109) / (Bfield * COS(Dip))</f>
        <v>4.7931219674804699E-5</v>
      </c>
      <c r="E109" s="20">
        <f>Model!$W$16*((drdp!B109+drdp!K109)*MBZ!$B109+(drdp!E109+drdp!N109)*MBZ!$C109+(drdp!H109+drdp!Q109)*MBZ!$D109)</f>
        <v>9.8075765801527076E-2</v>
      </c>
      <c r="F109" s="20">
        <f>Model!$W$16*((drdp!C109+drdp!L109)*MBZ!$B109+(drdp!F109+drdp!O109)*MBZ!$C109+(drdp!I109+drdp!R109)*MBZ!$D109)</f>
        <v>2.2642574643852911E-2</v>
      </c>
      <c r="G109" s="20">
        <f>Model!$W$16*((drdp!D109+drdp!M109)*MBZ!$B109+(drdp!G109+drdp!P109)*MBZ!$C109+(drdp!J109+drdp!S109)*MBZ!$D109)</f>
        <v>0</v>
      </c>
      <c r="H109" s="18">
        <f>Model!$W$16*((drdp!B109)*MBZ!$B109+(drdp!E109)*MBZ!$C109+(drdp!H109)*MBZ!$D109)</f>
        <v>4.9037882900763538E-2</v>
      </c>
      <c r="I109" s="18">
        <f>Model!$W$16*((drdp!C109)*MBZ!$B109+(drdp!F109)*MBZ!$C109+(drdp!I109)*MBZ!$D109)</f>
        <v>1.1321287321926455E-2</v>
      </c>
      <c r="J109" s="18">
        <f>Model!$W$16*((drdp!D109)*MBZ!$B109+(drdp!G109)*MBZ!$C109+(drdp!J109)*MBZ!$D109)</f>
        <v>0</v>
      </c>
      <c r="K109" s="21">
        <f>SUM(E$3:E108)+H109</f>
        <v>0.39230306320610825</v>
      </c>
      <c r="L109" s="21">
        <f>SUM(F$3:F108)+I109</f>
        <v>0.57841262899177792</v>
      </c>
      <c r="M109" s="21">
        <f>SUM(G$3:G108)+J109</f>
        <v>0</v>
      </c>
      <c r="N109" s="21"/>
      <c r="O109" s="21"/>
      <c r="P109" s="21"/>
      <c r="Q109" s="19">
        <f t="shared" si="5"/>
        <v>0.15390169340089577</v>
      </c>
      <c r="R109" s="19">
        <f t="shared" si="5"/>
        <v>0.33456116937718011</v>
      </c>
      <c r="S109" s="19">
        <f t="shared" si="5"/>
        <v>0</v>
      </c>
      <c r="T109" s="19">
        <f t="shared" si="6"/>
        <v>0.2269130461505727</v>
      </c>
      <c r="U109" s="19">
        <f t="shared" si="7"/>
        <v>0</v>
      </c>
      <c r="V109" s="19">
        <f t="shared" si="8"/>
        <v>0</v>
      </c>
    </row>
    <row r="110" spans="1:22" x14ac:dyDescent="0.25">
      <c r="A110" s="26">
        <f>Wellpath!E110</f>
        <v>3090</v>
      </c>
      <c r="B110" s="22">
        <v>0</v>
      </c>
      <c r="C110" s="22">
        <v>0</v>
      </c>
      <c r="D110" s="22">
        <f>-SIN(Wellpath!L110) * SIN(Wellpath!O110) / (Bfield * COS(Dip))</f>
        <v>4.7931219674804699E-5</v>
      </c>
      <c r="E110" s="20">
        <f>Model!$W$16*((drdp!B110+drdp!K110)*MBZ!$B110+(drdp!E110+drdp!N110)*MBZ!$C110+(drdp!H110+drdp!Q110)*MBZ!$D110)</f>
        <v>9.8075765801527076E-2</v>
      </c>
      <c r="F110" s="20">
        <f>Model!$W$16*((drdp!C110+drdp!L110)*MBZ!$B110+(drdp!F110+drdp!O110)*MBZ!$C110+(drdp!I110+drdp!R110)*MBZ!$D110)</f>
        <v>2.2642574643852911E-2</v>
      </c>
      <c r="G110" s="20">
        <f>Model!$W$16*((drdp!D110+drdp!M110)*MBZ!$B110+(drdp!G110+drdp!P110)*MBZ!$C110+(drdp!J110+drdp!S110)*MBZ!$D110)</f>
        <v>0</v>
      </c>
      <c r="H110" s="18">
        <f>Model!$W$16*((drdp!B110)*MBZ!$B110+(drdp!E110)*MBZ!$C110+(drdp!H110)*MBZ!$D110)</f>
        <v>4.9037882900763538E-2</v>
      </c>
      <c r="I110" s="18">
        <f>Model!$W$16*((drdp!C110)*MBZ!$B110+(drdp!F110)*MBZ!$C110+(drdp!I110)*MBZ!$D110)</f>
        <v>1.1321287321926455E-2</v>
      </c>
      <c r="J110" s="18">
        <f>Model!$W$16*((drdp!D110)*MBZ!$B110+(drdp!G110)*MBZ!$C110+(drdp!J110)*MBZ!$D110)</f>
        <v>0</v>
      </c>
      <c r="K110" s="21">
        <f>SUM(E$3:E109)+H110</f>
        <v>0.49037882900763535</v>
      </c>
      <c r="L110" s="21">
        <f>SUM(F$3:F109)+I110</f>
        <v>0.60105520363563081</v>
      </c>
      <c r="M110" s="21">
        <f>SUM(G$3:G109)+J110</f>
        <v>0</v>
      </c>
      <c r="N110" s="21"/>
      <c r="O110" s="21"/>
      <c r="P110" s="21"/>
      <c r="Q110" s="19">
        <f t="shared" si="5"/>
        <v>0.24047139593889968</v>
      </c>
      <c r="R110" s="19">
        <f t="shared" si="5"/>
        <v>0.3612673578174696</v>
      </c>
      <c r="S110" s="19">
        <f t="shared" si="5"/>
        <v>0</v>
      </c>
      <c r="T110" s="19">
        <f t="shared" si="6"/>
        <v>0.29474474692778646</v>
      </c>
      <c r="U110" s="19">
        <f t="shared" si="7"/>
        <v>0</v>
      </c>
      <c r="V110" s="19">
        <f t="shared" si="8"/>
        <v>0</v>
      </c>
    </row>
    <row r="111" spans="1:22" x14ac:dyDescent="0.25">
      <c r="A111" s="26">
        <f>Wellpath!E111</f>
        <v>3120</v>
      </c>
      <c r="B111" s="22">
        <v>0</v>
      </c>
      <c r="C111" s="22">
        <v>0</v>
      </c>
      <c r="D111" s="22">
        <f>-SIN(Wellpath!L111) * SIN(Wellpath!O111) / (Bfield * COS(Dip))</f>
        <v>4.7931219674804699E-5</v>
      </c>
      <c r="E111" s="20">
        <f>Model!$W$16*((drdp!B111+drdp!K111)*MBZ!$B111+(drdp!E111+drdp!N111)*MBZ!$C111+(drdp!H111+drdp!Q111)*MBZ!$D111)</f>
        <v>9.8075765801527076E-2</v>
      </c>
      <c r="F111" s="20">
        <f>Model!$W$16*((drdp!C111+drdp!L111)*MBZ!$B111+(drdp!F111+drdp!O111)*MBZ!$C111+(drdp!I111+drdp!R111)*MBZ!$D111)</f>
        <v>2.2642574643852911E-2</v>
      </c>
      <c r="G111" s="20">
        <f>Model!$W$16*((drdp!D111+drdp!M111)*MBZ!$B111+(drdp!G111+drdp!P111)*MBZ!$C111+(drdp!J111+drdp!S111)*MBZ!$D111)</f>
        <v>0</v>
      </c>
      <c r="H111" s="18">
        <f>Model!$W$16*((drdp!B111)*MBZ!$B111+(drdp!E111)*MBZ!$C111+(drdp!H111)*MBZ!$D111)</f>
        <v>4.9037882900763538E-2</v>
      </c>
      <c r="I111" s="18">
        <f>Model!$W$16*((drdp!C111)*MBZ!$B111+(drdp!F111)*MBZ!$C111+(drdp!I111)*MBZ!$D111)</f>
        <v>1.1321287321926455E-2</v>
      </c>
      <c r="J111" s="18">
        <f>Model!$W$16*((drdp!D111)*MBZ!$B111+(drdp!G111)*MBZ!$C111+(drdp!J111)*MBZ!$D111)</f>
        <v>0</v>
      </c>
      <c r="K111" s="21">
        <f>SUM(E$3:E110)+H111</f>
        <v>0.5884545948091624</v>
      </c>
      <c r="L111" s="21">
        <f>SUM(F$3:F110)+I111</f>
        <v>0.62369777827948369</v>
      </c>
      <c r="M111" s="21">
        <f>SUM(G$3:G110)+J111</f>
        <v>0</v>
      </c>
      <c r="N111" s="21"/>
      <c r="O111" s="21"/>
      <c r="P111" s="21"/>
      <c r="Q111" s="19">
        <f t="shared" si="5"/>
        <v>0.3462788101520155</v>
      </c>
      <c r="R111" s="19">
        <f t="shared" si="5"/>
        <v>0.38899891863076402</v>
      </c>
      <c r="S111" s="19">
        <f t="shared" si="5"/>
        <v>0</v>
      </c>
      <c r="T111" s="19">
        <f t="shared" si="6"/>
        <v>0.36701782340082839</v>
      </c>
      <c r="U111" s="19">
        <f t="shared" si="7"/>
        <v>0</v>
      </c>
      <c r="V111" s="19">
        <f t="shared" si="8"/>
        <v>0</v>
      </c>
    </row>
    <row r="112" spans="1:22" x14ac:dyDescent="0.25">
      <c r="A112" s="26">
        <f>Wellpath!E112</f>
        <v>3150</v>
      </c>
      <c r="B112" s="22">
        <v>0</v>
      </c>
      <c r="C112" s="22">
        <v>0</v>
      </c>
      <c r="D112" s="22">
        <f>-SIN(Wellpath!L112) * SIN(Wellpath!O112) / (Bfield * COS(Dip))</f>
        <v>4.7931219674804699E-5</v>
      </c>
      <c r="E112" s="20">
        <f>Model!$W$16*((drdp!B112+drdp!K112)*MBZ!$B112+(drdp!E112+drdp!N112)*MBZ!$C112+(drdp!H112+drdp!Q112)*MBZ!$D112)</f>
        <v>9.8075765801527076E-2</v>
      </c>
      <c r="F112" s="20">
        <f>Model!$W$16*((drdp!C112+drdp!L112)*MBZ!$B112+(drdp!F112+drdp!O112)*MBZ!$C112+(drdp!I112+drdp!R112)*MBZ!$D112)</f>
        <v>2.2642574643852911E-2</v>
      </c>
      <c r="G112" s="20">
        <f>Model!$W$16*((drdp!D112+drdp!M112)*MBZ!$B112+(drdp!G112+drdp!P112)*MBZ!$C112+(drdp!J112+drdp!S112)*MBZ!$D112)</f>
        <v>0</v>
      </c>
      <c r="H112" s="18">
        <f>Model!$W$16*((drdp!B112)*MBZ!$B112+(drdp!E112)*MBZ!$C112+(drdp!H112)*MBZ!$D112)</f>
        <v>4.9037882900763538E-2</v>
      </c>
      <c r="I112" s="18">
        <f>Model!$W$16*((drdp!C112)*MBZ!$B112+(drdp!F112)*MBZ!$C112+(drdp!I112)*MBZ!$D112)</f>
        <v>1.1321287321926455E-2</v>
      </c>
      <c r="J112" s="18">
        <f>Model!$W$16*((drdp!D112)*MBZ!$B112+(drdp!G112)*MBZ!$C112+(drdp!J112)*MBZ!$D112)</f>
        <v>0</v>
      </c>
      <c r="K112" s="21">
        <f>SUM(E$3:E111)+H112</f>
        <v>0.68653036061068951</v>
      </c>
      <c r="L112" s="21">
        <f>SUM(F$3:F111)+I112</f>
        <v>0.64634035292333658</v>
      </c>
      <c r="M112" s="21">
        <f>SUM(G$3:G111)+J112</f>
        <v>0</v>
      </c>
      <c r="N112" s="21"/>
      <c r="O112" s="21"/>
      <c r="P112" s="21"/>
      <c r="Q112" s="19">
        <f t="shared" si="5"/>
        <v>0.47132393604024336</v>
      </c>
      <c r="R112" s="19">
        <f t="shared" si="5"/>
        <v>0.41775585181706326</v>
      </c>
      <c r="S112" s="19">
        <f t="shared" si="5"/>
        <v>0</v>
      </c>
      <c r="T112" s="19">
        <f t="shared" si="6"/>
        <v>0.44373227556969858</v>
      </c>
      <c r="U112" s="19">
        <f t="shared" si="7"/>
        <v>0</v>
      </c>
      <c r="V112" s="19">
        <f t="shared" si="8"/>
        <v>0</v>
      </c>
    </row>
    <row r="113" spans="1:22" x14ac:dyDescent="0.25">
      <c r="A113" s="26">
        <f>Wellpath!E113</f>
        <v>3180</v>
      </c>
      <c r="B113" s="22">
        <v>0</v>
      </c>
      <c r="C113" s="22">
        <v>0</v>
      </c>
      <c r="D113" s="22">
        <f>-SIN(Wellpath!L113) * SIN(Wellpath!O113) / (Bfield * COS(Dip))</f>
        <v>4.7931219674804699E-5</v>
      </c>
      <c r="E113" s="20">
        <f>Model!$W$16*((drdp!B113+drdp!K113)*MBZ!$B113+(drdp!E113+drdp!N113)*MBZ!$C113+(drdp!H113+drdp!Q113)*MBZ!$D113)</f>
        <v>9.8075765801527076E-2</v>
      </c>
      <c r="F113" s="20">
        <f>Model!$W$16*((drdp!C113+drdp!L113)*MBZ!$B113+(drdp!F113+drdp!O113)*MBZ!$C113+(drdp!I113+drdp!R113)*MBZ!$D113)</f>
        <v>2.2642574643852911E-2</v>
      </c>
      <c r="G113" s="20">
        <f>Model!$W$16*((drdp!D113+drdp!M113)*MBZ!$B113+(drdp!G113+drdp!P113)*MBZ!$C113+(drdp!J113+drdp!S113)*MBZ!$D113)</f>
        <v>0</v>
      </c>
      <c r="H113" s="18">
        <f>Model!$W$16*((drdp!B113)*MBZ!$B113+(drdp!E113)*MBZ!$C113+(drdp!H113)*MBZ!$D113)</f>
        <v>4.9037882900763538E-2</v>
      </c>
      <c r="I113" s="18">
        <f>Model!$W$16*((drdp!C113)*MBZ!$B113+(drdp!F113)*MBZ!$C113+(drdp!I113)*MBZ!$D113)</f>
        <v>1.1321287321926455E-2</v>
      </c>
      <c r="J113" s="18">
        <f>Model!$W$16*((drdp!D113)*MBZ!$B113+(drdp!G113)*MBZ!$C113+(drdp!J113)*MBZ!$D113)</f>
        <v>0</v>
      </c>
      <c r="K113" s="21">
        <f>SUM(E$3:E112)+H113</f>
        <v>0.78460612641221661</v>
      </c>
      <c r="L113" s="21">
        <f>SUM(F$3:F112)+I113</f>
        <v>0.66898292756718947</v>
      </c>
      <c r="M113" s="21">
        <f>SUM(G$3:G112)+J113</f>
        <v>0</v>
      </c>
      <c r="N113" s="21"/>
      <c r="O113" s="21"/>
      <c r="P113" s="21"/>
      <c r="Q113" s="19">
        <f t="shared" si="5"/>
        <v>0.61560677360358318</v>
      </c>
      <c r="R113" s="19">
        <f t="shared" si="5"/>
        <v>0.44753815737636748</v>
      </c>
      <c r="S113" s="19">
        <f t="shared" si="5"/>
        <v>0</v>
      </c>
      <c r="T113" s="19">
        <f t="shared" si="6"/>
        <v>0.52488810343439696</v>
      </c>
      <c r="U113" s="19">
        <f t="shared" si="7"/>
        <v>0</v>
      </c>
      <c r="V113" s="19">
        <f t="shared" si="8"/>
        <v>0</v>
      </c>
    </row>
    <row r="114" spans="1:22" x14ac:dyDescent="0.25">
      <c r="A114" s="26">
        <f>Wellpath!E114</f>
        <v>3210</v>
      </c>
      <c r="B114" s="22">
        <v>0</v>
      </c>
      <c r="C114" s="22">
        <v>0</v>
      </c>
      <c r="D114" s="22">
        <f>-SIN(Wellpath!L114) * SIN(Wellpath!O114) / (Bfield * COS(Dip))</f>
        <v>4.7931219674804699E-5</v>
      </c>
      <c r="E114" s="20">
        <f>Model!$W$16*((drdp!B114+drdp!K114)*MBZ!$B114+(drdp!E114+drdp!N114)*MBZ!$C114+(drdp!H114+drdp!Q114)*MBZ!$D114)</f>
        <v>9.8075765801527076E-2</v>
      </c>
      <c r="F114" s="20">
        <f>Model!$W$16*((drdp!C114+drdp!L114)*MBZ!$B114+(drdp!F114+drdp!O114)*MBZ!$C114+(drdp!I114+drdp!R114)*MBZ!$D114)</f>
        <v>2.2642574643852911E-2</v>
      </c>
      <c r="G114" s="20">
        <f>Model!$W$16*((drdp!D114+drdp!M114)*MBZ!$B114+(drdp!G114+drdp!P114)*MBZ!$C114+(drdp!J114+drdp!S114)*MBZ!$D114)</f>
        <v>0</v>
      </c>
      <c r="H114" s="18">
        <f>Model!$W$16*((drdp!B114)*MBZ!$B114+(drdp!E114)*MBZ!$C114+(drdp!H114)*MBZ!$D114)</f>
        <v>4.9037882900763538E-2</v>
      </c>
      <c r="I114" s="18">
        <f>Model!$W$16*((drdp!C114)*MBZ!$B114+(drdp!F114)*MBZ!$C114+(drdp!I114)*MBZ!$D114)</f>
        <v>1.1321287321926455E-2</v>
      </c>
      <c r="J114" s="18">
        <f>Model!$W$16*((drdp!D114)*MBZ!$B114+(drdp!G114)*MBZ!$C114+(drdp!J114)*MBZ!$D114)</f>
        <v>0</v>
      </c>
      <c r="K114" s="21">
        <f>SUM(E$3:E113)+H114</f>
        <v>0.88268189221374371</v>
      </c>
      <c r="L114" s="21">
        <f>SUM(F$3:F113)+I114</f>
        <v>0.69162550221104235</v>
      </c>
      <c r="M114" s="21">
        <f>SUM(G$3:G113)+J114</f>
        <v>0</v>
      </c>
      <c r="N114" s="21"/>
      <c r="O114" s="21"/>
      <c r="P114" s="21"/>
      <c r="Q114" s="19">
        <f t="shared" si="5"/>
        <v>0.77912732284203512</v>
      </c>
      <c r="R114" s="19">
        <f t="shared" si="5"/>
        <v>0.47834583530867653</v>
      </c>
      <c r="S114" s="19">
        <f t="shared" si="5"/>
        <v>0</v>
      </c>
      <c r="T114" s="19">
        <f t="shared" si="6"/>
        <v>0.61048530699492365</v>
      </c>
      <c r="U114" s="19">
        <f t="shared" si="7"/>
        <v>0</v>
      </c>
      <c r="V114" s="19">
        <f t="shared" si="8"/>
        <v>0</v>
      </c>
    </row>
    <row r="115" spans="1:22" x14ac:dyDescent="0.25">
      <c r="A115" s="26">
        <f>Wellpath!E115</f>
        <v>3240</v>
      </c>
      <c r="B115" s="22">
        <v>0</v>
      </c>
      <c r="C115" s="22">
        <v>0</v>
      </c>
      <c r="D115" s="22">
        <f>-SIN(Wellpath!L115) * SIN(Wellpath!O115) / (Bfield * COS(Dip))</f>
        <v>4.7931219674804699E-5</v>
      </c>
      <c r="E115" s="20">
        <f>Model!$W$16*((drdp!B115+drdp!K115)*MBZ!$B115+(drdp!E115+drdp!N115)*MBZ!$C115+(drdp!H115+drdp!Q115)*MBZ!$D115)</f>
        <v>9.8075765801527076E-2</v>
      </c>
      <c r="F115" s="20">
        <f>Model!$W$16*((drdp!C115+drdp!L115)*MBZ!$B115+(drdp!F115+drdp!O115)*MBZ!$C115+(drdp!I115+drdp!R115)*MBZ!$D115)</f>
        <v>2.2642574643852911E-2</v>
      </c>
      <c r="G115" s="20">
        <f>Model!$W$16*((drdp!D115+drdp!M115)*MBZ!$B115+(drdp!G115+drdp!P115)*MBZ!$C115+(drdp!J115+drdp!S115)*MBZ!$D115)</f>
        <v>0</v>
      </c>
      <c r="H115" s="18">
        <f>Model!$W$16*((drdp!B115)*MBZ!$B115+(drdp!E115)*MBZ!$C115+(drdp!H115)*MBZ!$D115)</f>
        <v>4.9037882900763538E-2</v>
      </c>
      <c r="I115" s="18">
        <f>Model!$W$16*((drdp!C115)*MBZ!$B115+(drdp!F115)*MBZ!$C115+(drdp!I115)*MBZ!$D115)</f>
        <v>1.1321287321926455E-2</v>
      </c>
      <c r="J115" s="18">
        <f>Model!$W$16*((drdp!D115)*MBZ!$B115+(drdp!G115)*MBZ!$C115+(drdp!J115)*MBZ!$D115)</f>
        <v>0</v>
      </c>
      <c r="K115" s="21">
        <f>SUM(E$3:E114)+H115</f>
        <v>0.98075765801527082</v>
      </c>
      <c r="L115" s="21">
        <f>SUM(F$3:F114)+I115</f>
        <v>0.71426807685489524</v>
      </c>
      <c r="M115" s="21">
        <f>SUM(G$3:G114)+J115</f>
        <v>0</v>
      </c>
      <c r="N115" s="21"/>
      <c r="O115" s="21"/>
      <c r="P115" s="21"/>
      <c r="Q115" s="19">
        <f t="shared" si="5"/>
        <v>0.96188558375559885</v>
      </c>
      <c r="R115" s="19">
        <f t="shared" si="5"/>
        <v>0.5101788856139905</v>
      </c>
      <c r="S115" s="19">
        <f t="shared" si="5"/>
        <v>0</v>
      </c>
      <c r="T115" s="19">
        <f t="shared" si="6"/>
        <v>0.70052388625127848</v>
      </c>
      <c r="U115" s="19">
        <f t="shared" si="7"/>
        <v>0</v>
      </c>
      <c r="V115" s="19">
        <f t="shared" si="8"/>
        <v>0</v>
      </c>
    </row>
    <row r="116" spans="1:22" x14ac:dyDescent="0.25">
      <c r="A116" s="26">
        <f>Wellpath!E116</f>
        <v>3270</v>
      </c>
      <c r="B116" s="22">
        <v>0</v>
      </c>
      <c r="C116" s="22">
        <v>0</v>
      </c>
      <c r="D116" s="22">
        <f>-SIN(Wellpath!L116) * SIN(Wellpath!O116) / (Bfield * COS(Dip))</f>
        <v>4.7931219674804699E-5</v>
      </c>
      <c r="E116" s="20">
        <f>Model!$W$16*((drdp!B116+drdp!K116)*MBZ!$B116+(drdp!E116+drdp!N116)*MBZ!$C116+(drdp!H116+drdp!Q116)*MBZ!$D116)</f>
        <v>9.8075765801527076E-2</v>
      </c>
      <c r="F116" s="20">
        <f>Model!$W$16*((drdp!C116+drdp!L116)*MBZ!$B116+(drdp!F116+drdp!O116)*MBZ!$C116+(drdp!I116+drdp!R116)*MBZ!$D116)</f>
        <v>2.2642574643852911E-2</v>
      </c>
      <c r="G116" s="20">
        <f>Model!$W$16*((drdp!D116+drdp!M116)*MBZ!$B116+(drdp!G116+drdp!P116)*MBZ!$C116+(drdp!J116+drdp!S116)*MBZ!$D116)</f>
        <v>0</v>
      </c>
      <c r="H116" s="18">
        <f>Model!$W$16*((drdp!B116)*MBZ!$B116+(drdp!E116)*MBZ!$C116+(drdp!H116)*MBZ!$D116)</f>
        <v>4.9037882900763538E-2</v>
      </c>
      <c r="I116" s="18">
        <f>Model!$W$16*((drdp!C116)*MBZ!$B116+(drdp!F116)*MBZ!$C116+(drdp!I116)*MBZ!$D116)</f>
        <v>1.1321287321926455E-2</v>
      </c>
      <c r="J116" s="18">
        <f>Model!$W$16*((drdp!D116)*MBZ!$B116+(drdp!G116)*MBZ!$C116+(drdp!J116)*MBZ!$D116)</f>
        <v>0</v>
      </c>
      <c r="K116" s="21">
        <f>SUM(E$3:E115)+H116</f>
        <v>1.078833423816798</v>
      </c>
      <c r="L116" s="21">
        <f>SUM(F$3:F115)+I116</f>
        <v>0.73691065149874813</v>
      </c>
      <c r="M116" s="21">
        <f>SUM(G$3:G115)+J116</f>
        <v>0</v>
      </c>
      <c r="N116" s="21"/>
      <c r="O116" s="21"/>
      <c r="P116" s="21"/>
      <c r="Q116" s="19">
        <f t="shared" si="5"/>
        <v>1.163881556344275</v>
      </c>
      <c r="R116" s="19">
        <f t="shared" si="5"/>
        <v>0.54303730829230945</v>
      </c>
      <c r="S116" s="19">
        <f t="shared" si="5"/>
        <v>0</v>
      </c>
      <c r="T116" s="19">
        <f t="shared" si="6"/>
        <v>0.79500384120346168</v>
      </c>
      <c r="U116" s="19">
        <f t="shared" si="7"/>
        <v>0</v>
      </c>
      <c r="V116" s="19">
        <f t="shared" si="8"/>
        <v>0</v>
      </c>
    </row>
    <row r="117" spans="1:22" x14ac:dyDescent="0.25">
      <c r="A117" s="26">
        <f>Wellpath!E117</f>
        <v>3300</v>
      </c>
      <c r="B117" s="22">
        <v>0</v>
      </c>
      <c r="C117" s="22">
        <v>0</v>
      </c>
      <c r="D117" s="22">
        <f>-SIN(Wellpath!L117) * SIN(Wellpath!O117) / (Bfield * COS(Dip))</f>
        <v>4.7931219674804699E-5</v>
      </c>
      <c r="E117" s="20">
        <f>Model!$W$16*((drdp!B117+drdp!K117)*MBZ!$B117+(drdp!E117+drdp!N117)*MBZ!$C117+(drdp!H117+drdp!Q117)*MBZ!$D117)</f>
        <v>9.8075765801527076E-2</v>
      </c>
      <c r="F117" s="20">
        <f>Model!$W$16*((drdp!C117+drdp!L117)*MBZ!$B117+(drdp!F117+drdp!O117)*MBZ!$C117+(drdp!I117+drdp!R117)*MBZ!$D117)</f>
        <v>2.2642574643852911E-2</v>
      </c>
      <c r="G117" s="20">
        <f>Model!$W$16*((drdp!D117+drdp!M117)*MBZ!$B117+(drdp!G117+drdp!P117)*MBZ!$C117+(drdp!J117+drdp!S117)*MBZ!$D117)</f>
        <v>0</v>
      </c>
      <c r="H117" s="18">
        <f>Model!$W$16*((drdp!B117)*MBZ!$B117+(drdp!E117)*MBZ!$C117+(drdp!H117)*MBZ!$D117)</f>
        <v>4.9037882900763538E-2</v>
      </c>
      <c r="I117" s="18">
        <f>Model!$W$16*((drdp!C117)*MBZ!$B117+(drdp!F117)*MBZ!$C117+(drdp!I117)*MBZ!$D117)</f>
        <v>1.1321287321926455E-2</v>
      </c>
      <c r="J117" s="18">
        <f>Model!$W$16*((drdp!D117)*MBZ!$B117+(drdp!G117)*MBZ!$C117+(drdp!J117)*MBZ!$D117)</f>
        <v>0</v>
      </c>
      <c r="K117" s="21">
        <f>SUM(E$3:E116)+H117</f>
        <v>1.176909189618325</v>
      </c>
      <c r="L117" s="21">
        <f>SUM(F$3:F116)+I117</f>
        <v>0.75955322614260101</v>
      </c>
      <c r="M117" s="21">
        <f>SUM(G$3:G116)+J117</f>
        <v>0</v>
      </c>
      <c r="N117" s="21"/>
      <c r="O117" s="21"/>
      <c r="P117" s="21"/>
      <c r="Q117" s="19">
        <f t="shared" si="5"/>
        <v>1.3851152406080625</v>
      </c>
      <c r="R117" s="19">
        <f t="shared" si="5"/>
        <v>0.57692110334363322</v>
      </c>
      <c r="S117" s="19">
        <f t="shared" si="5"/>
        <v>0</v>
      </c>
      <c r="T117" s="19">
        <f t="shared" si="6"/>
        <v>0.89392517185147291</v>
      </c>
      <c r="U117" s="19">
        <f t="shared" si="7"/>
        <v>0</v>
      </c>
      <c r="V117" s="19">
        <f t="shared" si="8"/>
        <v>0</v>
      </c>
    </row>
    <row r="118" spans="1:22" x14ac:dyDescent="0.25">
      <c r="A118" s="26">
        <f>Wellpath!E118</f>
        <v>3330</v>
      </c>
      <c r="B118" s="22">
        <v>0</v>
      </c>
      <c r="C118" s="22">
        <v>0</v>
      </c>
      <c r="D118" s="22">
        <f>-SIN(Wellpath!L118) * SIN(Wellpath!O118) / (Bfield * COS(Dip))</f>
        <v>4.7931219674804699E-5</v>
      </c>
      <c r="E118" s="20">
        <f>Model!$W$16*((drdp!B118+drdp!K118)*MBZ!$B118+(drdp!E118+drdp!N118)*MBZ!$C118+(drdp!H118+drdp!Q118)*MBZ!$D118)</f>
        <v>9.8075765801527076E-2</v>
      </c>
      <c r="F118" s="20">
        <f>Model!$W$16*((drdp!C118+drdp!L118)*MBZ!$B118+(drdp!F118+drdp!O118)*MBZ!$C118+(drdp!I118+drdp!R118)*MBZ!$D118)</f>
        <v>2.2642574643852911E-2</v>
      </c>
      <c r="G118" s="20">
        <f>Model!$W$16*((drdp!D118+drdp!M118)*MBZ!$B118+(drdp!G118+drdp!P118)*MBZ!$C118+(drdp!J118+drdp!S118)*MBZ!$D118)</f>
        <v>0</v>
      </c>
      <c r="H118" s="18">
        <f>Model!$W$16*((drdp!B118)*MBZ!$B118+(drdp!E118)*MBZ!$C118+(drdp!H118)*MBZ!$D118)</f>
        <v>4.9037882900763538E-2</v>
      </c>
      <c r="I118" s="18">
        <f>Model!$W$16*((drdp!C118)*MBZ!$B118+(drdp!F118)*MBZ!$C118+(drdp!I118)*MBZ!$D118)</f>
        <v>1.1321287321926455E-2</v>
      </c>
      <c r="J118" s="18">
        <f>Model!$W$16*((drdp!D118)*MBZ!$B118+(drdp!G118)*MBZ!$C118+(drdp!J118)*MBZ!$D118)</f>
        <v>0</v>
      </c>
      <c r="K118" s="21">
        <f>SUM(E$3:E117)+H118</f>
        <v>1.274984955419852</v>
      </c>
      <c r="L118" s="21">
        <f>SUM(F$3:F117)+I118</f>
        <v>0.7821958007864539</v>
      </c>
      <c r="M118" s="21">
        <f>SUM(G$3:G117)+J118</f>
        <v>0</v>
      </c>
      <c r="N118" s="21"/>
      <c r="O118" s="21"/>
      <c r="P118" s="21"/>
      <c r="Q118" s="19">
        <f t="shared" si="5"/>
        <v>1.625586636546962</v>
      </c>
      <c r="R118" s="19">
        <f t="shared" si="5"/>
        <v>0.61183027076796193</v>
      </c>
      <c r="S118" s="19">
        <f t="shared" si="5"/>
        <v>0</v>
      </c>
      <c r="T118" s="19">
        <f t="shared" si="6"/>
        <v>0.99728787819531239</v>
      </c>
      <c r="U118" s="19">
        <f t="shared" si="7"/>
        <v>0</v>
      </c>
      <c r="V118" s="19">
        <f t="shared" si="8"/>
        <v>0</v>
      </c>
    </row>
    <row r="119" spans="1:22" x14ac:dyDescent="0.25">
      <c r="A119" s="26">
        <f>Wellpath!E119</f>
        <v>3360</v>
      </c>
      <c r="B119" s="22">
        <v>0</v>
      </c>
      <c r="C119" s="22">
        <v>0</v>
      </c>
      <c r="D119" s="22">
        <f>-SIN(Wellpath!L119) * SIN(Wellpath!O119) / (Bfield * COS(Dip))</f>
        <v>4.7931219674804699E-5</v>
      </c>
      <c r="E119" s="20">
        <f>Model!$W$16*((drdp!B119+drdp!K119)*MBZ!$B119+(drdp!E119+drdp!N119)*MBZ!$C119+(drdp!H119+drdp!Q119)*MBZ!$D119)</f>
        <v>9.8075765801527076E-2</v>
      </c>
      <c r="F119" s="20">
        <f>Model!$W$16*((drdp!C119+drdp!L119)*MBZ!$B119+(drdp!F119+drdp!O119)*MBZ!$C119+(drdp!I119+drdp!R119)*MBZ!$D119)</f>
        <v>2.2642574643852911E-2</v>
      </c>
      <c r="G119" s="20">
        <f>Model!$W$16*((drdp!D119+drdp!M119)*MBZ!$B119+(drdp!G119+drdp!P119)*MBZ!$C119+(drdp!J119+drdp!S119)*MBZ!$D119)</f>
        <v>0</v>
      </c>
      <c r="H119" s="18">
        <f>Model!$W$16*((drdp!B119)*MBZ!$B119+(drdp!E119)*MBZ!$C119+(drdp!H119)*MBZ!$D119)</f>
        <v>4.9037882900763538E-2</v>
      </c>
      <c r="I119" s="18">
        <f>Model!$W$16*((drdp!C119)*MBZ!$B119+(drdp!F119)*MBZ!$C119+(drdp!I119)*MBZ!$D119)</f>
        <v>1.1321287321926455E-2</v>
      </c>
      <c r="J119" s="18">
        <f>Model!$W$16*((drdp!D119)*MBZ!$B119+(drdp!G119)*MBZ!$C119+(drdp!J119)*MBZ!$D119)</f>
        <v>0</v>
      </c>
      <c r="K119" s="21">
        <f>SUM(E$3:E118)+H119</f>
        <v>1.373060721221379</v>
      </c>
      <c r="L119" s="21">
        <f>SUM(F$3:F118)+I119</f>
        <v>0.80483837543030678</v>
      </c>
      <c r="M119" s="21">
        <f>SUM(G$3:G118)+J119</f>
        <v>0</v>
      </c>
      <c r="N119" s="21"/>
      <c r="O119" s="21"/>
      <c r="P119" s="21"/>
      <c r="Q119" s="19">
        <f t="shared" si="5"/>
        <v>1.8852957441609735</v>
      </c>
      <c r="R119" s="19">
        <f t="shared" si="5"/>
        <v>0.64776481056529545</v>
      </c>
      <c r="S119" s="19">
        <f t="shared" si="5"/>
        <v>0</v>
      </c>
      <c r="T119" s="19">
        <f t="shared" si="6"/>
        <v>1.10509196023498</v>
      </c>
      <c r="U119" s="19">
        <f t="shared" si="7"/>
        <v>0</v>
      </c>
      <c r="V119" s="19">
        <f t="shared" si="8"/>
        <v>0</v>
      </c>
    </row>
    <row r="120" spans="1:22" x14ac:dyDescent="0.25">
      <c r="A120" s="26">
        <f>Wellpath!E120</f>
        <v>3390</v>
      </c>
      <c r="B120" s="22">
        <v>0</v>
      </c>
      <c r="C120" s="22">
        <v>0</v>
      </c>
      <c r="D120" s="22">
        <f>-SIN(Wellpath!L120) * SIN(Wellpath!O120) / (Bfield * COS(Dip))</f>
        <v>4.7931219674804699E-5</v>
      </c>
      <c r="E120" s="20">
        <f>Model!$W$16*((drdp!B120+drdp!K120)*MBZ!$B120+(drdp!E120+drdp!N120)*MBZ!$C120+(drdp!H120+drdp!Q120)*MBZ!$D120)</f>
        <v>9.8075765801527076E-2</v>
      </c>
      <c r="F120" s="20">
        <f>Model!$W$16*((drdp!C120+drdp!L120)*MBZ!$B120+(drdp!F120+drdp!O120)*MBZ!$C120+(drdp!I120+drdp!R120)*MBZ!$D120)</f>
        <v>2.2642574643852911E-2</v>
      </c>
      <c r="G120" s="20">
        <f>Model!$W$16*((drdp!D120+drdp!M120)*MBZ!$B120+(drdp!G120+drdp!P120)*MBZ!$C120+(drdp!J120+drdp!S120)*MBZ!$D120)</f>
        <v>0</v>
      </c>
      <c r="H120" s="18">
        <f>Model!$W$16*((drdp!B120)*MBZ!$B120+(drdp!E120)*MBZ!$C120+(drdp!H120)*MBZ!$D120)</f>
        <v>4.9037882900763538E-2</v>
      </c>
      <c r="I120" s="18">
        <f>Model!$W$16*((drdp!C120)*MBZ!$B120+(drdp!F120)*MBZ!$C120+(drdp!I120)*MBZ!$D120)</f>
        <v>1.1321287321926455E-2</v>
      </c>
      <c r="J120" s="18">
        <f>Model!$W$16*((drdp!D120)*MBZ!$B120+(drdp!G120)*MBZ!$C120+(drdp!J120)*MBZ!$D120)</f>
        <v>0</v>
      </c>
      <c r="K120" s="21">
        <f>SUM(E$3:E119)+H120</f>
        <v>1.471136487022906</v>
      </c>
      <c r="L120" s="21">
        <f>SUM(F$3:F119)+I120</f>
        <v>0.82748095007415967</v>
      </c>
      <c r="M120" s="21">
        <f>SUM(G$3:G119)+J120</f>
        <v>0</v>
      </c>
      <c r="N120" s="21"/>
      <c r="O120" s="21"/>
      <c r="P120" s="21"/>
      <c r="Q120" s="19">
        <f t="shared" si="5"/>
        <v>2.164242563450097</v>
      </c>
      <c r="R120" s="19">
        <f t="shared" si="5"/>
        <v>0.68472472273563389</v>
      </c>
      <c r="S120" s="19">
        <f t="shared" si="5"/>
        <v>0</v>
      </c>
      <c r="T120" s="19">
        <f t="shared" si="6"/>
        <v>1.2173374179704759</v>
      </c>
      <c r="U120" s="19">
        <f t="shared" si="7"/>
        <v>0</v>
      </c>
      <c r="V120" s="19">
        <f t="shared" si="8"/>
        <v>0</v>
      </c>
    </row>
    <row r="121" spans="1:22" x14ac:dyDescent="0.25">
      <c r="A121" s="26">
        <f>Wellpath!E121</f>
        <v>3420</v>
      </c>
      <c r="B121" s="22">
        <v>0</v>
      </c>
      <c r="C121" s="22">
        <v>0</v>
      </c>
      <c r="D121" s="22">
        <f>-SIN(Wellpath!L121) * SIN(Wellpath!O121) / (Bfield * COS(Dip))</f>
        <v>4.7931219674804699E-5</v>
      </c>
      <c r="E121" s="20">
        <f>Model!$W$16*((drdp!B121+drdp!K121)*MBZ!$B121+(drdp!E121+drdp!N121)*MBZ!$C121+(drdp!H121+drdp!Q121)*MBZ!$D121)</f>
        <v>6.5383843867684713E-2</v>
      </c>
      <c r="F121" s="20">
        <f>Model!$W$16*((drdp!C121+drdp!L121)*MBZ!$B121+(drdp!F121+drdp!O121)*MBZ!$C121+(drdp!I121+drdp!R121)*MBZ!$D121)</f>
        <v>1.5095049762568606E-2</v>
      </c>
      <c r="G121" s="20">
        <f>Model!$W$16*((drdp!D121+drdp!M121)*MBZ!$B121+(drdp!G121+drdp!P121)*MBZ!$C121+(drdp!J121+drdp!S121)*MBZ!$D121)</f>
        <v>0</v>
      </c>
      <c r="H121" s="18">
        <f>Model!$W$16*((drdp!B121)*MBZ!$B121+(drdp!E121)*MBZ!$C121+(drdp!H121)*MBZ!$D121)</f>
        <v>4.9037882900763538E-2</v>
      </c>
      <c r="I121" s="18">
        <f>Model!$W$16*((drdp!C121)*MBZ!$B121+(drdp!F121)*MBZ!$C121+(drdp!I121)*MBZ!$D121)</f>
        <v>1.1321287321926455E-2</v>
      </c>
      <c r="J121" s="18">
        <f>Model!$W$16*((drdp!D121)*MBZ!$B121+(drdp!G121)*MBZ!$C121+(drdp!J121)*MBZ!$D121)</f>
        <v>0</v>
      </c>
      <c r="K121" s="21">
        <f>SUM(E$3:E120)+H121</f>
        <v>1.569212252824433</v>
      </c>
      <c r="L121" s="21">
        <f>SUM(F$3:F120)+I121</f>
        <v>0.85012352471801256</v>
      </c>
      <c r="M121" s="21">
        <f>SUM(G$3:G120)+J121</f>
        <v>0</v>
      </c>
      <c r="N121" s="21"/>
      <c r="O121" s="21"/>
      <c r="P121" s="21"/>
      <c r="Q121" s="19">
        <f t="shared" si="5"/>
        <v>2.4624270944143323</v>
      </c>
      <c r="R121" s="19">
        <f t="shared" si="5"/>
        <v>0.72271000727897727</v>
      </c>
      <c r="S121" s="19">
        <f t="shared" si="5"/>
        <v>0</v>
      </c>
      <c r="T121" s="19">
        <f t="shared" si="6"/>
        <v>1.3340242514018001</v>
      </c>
      <c r="U121" s="19">
        <f t="shared" si="7"/>
        <v>0</v>
      </c>
      <c r="V121" s="19">
        <f t="shared" si="8"/>
        <v>0</v>
      </c>
    </row>
    <row r="122" spans="1:22" x14ac:dyDescent="0.25">
      <c r="A122" s="26">
        <f>Wellpath!E122</f>
        <v>3430</v>
      </c>
      <c r="B122" s="22">
        <v>0</v>
      </c>
      <c r="C122" s="22">
        <v>0</v>
      </c>
      <c r="D122" s="22">
        <f>-SIN(Wellpath!L122) * SIN(Wellpath!O122) / (Bfield * COS(Dip))</f>
        <v>4.7931219674804699E-5</v>
      </c>
      <c r="E122" s="20">
        <f>Model!$W$16*((drdp!B122+drdp!K122)*MBZ!$B122+(drdp!E122+drdp!N122)*MBZ!$C122+(drdp!H122+drdp!Q122)*MBZ!$D122)</f>
        <v>4.9037882900763538E-2</v>
      </c>
      <c r="F122" s="20">
        <f>Model!$W$16*((drdp!C122+drdp!L122)*MBZ!$B122+(drdp!F122+drdp!O122)*MBZ!$C122+(drdp!I122+drdp!R122)*MBZ!$D122)</f>
        <v>1.1321287321926454E-2</v>
      </c>
      <c r="G122" s="20">
        <f>Model!$W$16*((drdp!D122+drdp!M122)*MBZ!$B122+(drdp!G122+drdp!P122)*MBZ!$C122+(drdp!J122+drdp!S122)*MBZ!$D122)</f>
        <v>0</v>
      </c>
      <c r="H122" s="18">
        <f>Model!$W$16*((drdp!B122)*MBZ!$B122+(drdp!E122)*MBZ!$C122+(drdp!H122)*MBZ!$D122)</f>
        <v>1.6345960966921178E-2</v>
      </c>
      <c r="I122" s="18">
        <f>Model!$W$16*((drdp!C122)*MBZ!$B122+(drdp!F122)*MBZ!$C122+(drdp!I122)*MBZ!$D122)</f>
        <v>3.7737624406421516E-3</v>
      </c>
      <c r="J122" s="18">
        <f>Model!$W$16*((drdp!D122)*MBZ!$B122+(drdp!G122)*MBZ!$C122+(drdp!J122)*MBZ!$D122)</f>
        <v>0</v>
      </c>
      <c r="K122" s="21">
        <f>SUM(E$3:E121)+H122</f>
        <v>1.6019041747582754</v>
      </c>
      <c r="L122" s="21">
        <f>SUM(F$3:F121)+I122</f>
        <v>0.85767104959929685</v>
      </c>
      <c r="M122" s="21">
        <f>SUM(G$3:G121)+J122</f>
        <v>0</v>
      </c>
      <c r="N122" s="21"/>
      <c r="O122" s="21"/>
      <c r="P122" s="21"/>
      <c r="Q122" s="19">
        <f t="shared" si="5"/>
        <v>2.5660969851079916</v>
      </c>
      <c r="R122" s="19">
        <f t="shared" si="5"/>
        <v>0.73559962932075951</v>
      </c>
      <c r="S122" s="19">
        <f t="shared" si="5"/>
        <v>0</v>
      </c>
      <c r="T122" s="19">
        <f t="shared" si="6"/>
        <v>1.3739068349224255</v>
      </c>
      <c r="U122" s="19">
        <f t="shared" si="7"/>
        <v>0</v>
      </c>
      <c r="V122" s="19">
        <f t="shared" si="8"/>
        <v>0</v>
      </c>
    </row>
    <row r="123" spans="1:22" x14ac:dyDescent="0.25">
      <c r="A123" s="26">
        <f>Wellpath!E123</f>
        <v>3450</v>
      </c>
      <c r="B123" s="22">
        <v>0</v>
      </c>
      <c r="C123" s="22">
        <v>0</v>
      </c>
      <c r="D123" s="22">
        <f>-SIN(Wellpath!L123) * SIN(Wellpath!O123) / (Bfield * COS(Dip))</f>
        <v>4.7668658249808554E-5</v>
      </c>
      <c r="E123" s="20">
        <f>Model!$W$16*((drdp!B123+drdp!K123)*MBZ!$B123+(drdp!E123+drdp!N123)*MBZ!$C123+(drdp!H123+drdp!Q123)*MBZ!$D123)</f>
        <v>8.2679889939852758E-2</v>
      </c>
      <c r="F123" s="20">
        <f>Model!$W$16*((drdp!C123+drdp!L123)*MBZ!$B123+(drdp!F123+drdp!O123)*MBZ!$C123+(drdp!I123+drdp!R123)*MBZ!$D123)</f>
        <v>1.0679553038030559E-2</v>
      </c>
      <c r="G123" s="20">
        <f>Model!$W$16*((drdp!D123+drdp!M123)*MBZ!$B123+(drdp!G123+drdp!P123)*MBZ!$C123+(drdp!J123+drdp!S123)*MBZ!$D123)</f>
        <v>0</v>
      </c>
      <c r="H123" s="18">
        <f>Model!$W$16*((drdp!B123)*MBZ!$B123+(drdp!E123)*MBZ!$C123+(drdp!H123)*MBZ!$D123)</f>
        <v>3.3071955975941106E-2</v>
      </c>
      <c r="I123" s="18">
        <f>Model!$W$16*((drdp!C123)*MBZ!$B123+(drdp!F123)*MBZ!$C123+(drdp!I123)*MBZ!$D123)</f>
        <v>4.2718212152122242E-3</v>
      </c>
      <c r="J123" s="18">
        <f>Model!$W$16*((drdp!D123)*MBZ!$B123+(drdp!G123)*MBZ!$C123+(drdp!J123)*MBZ!$D123)</f>
        <v>0</v>
      </c>
      <c r="K123" s="21">
        <f>SUM(E$3:E122)+H123</f>
        <v>1.667668052668059</v>
      </c>
      <c r="L123" s="21">
        <f>SUM(F$3:F122)+I123</f>
        <v>0.86949039569579334</v>
      </c>
      <c r="M123" s="21">
        <f>SUM(G$3:G122)+J123</f>
        <v>0</v>
      </c>
      <c r="N123" s="21"/>
      <c r="O123" s="21"/>
      <c r="P123" s="21"/>
      <c r="Q123" s="19">
        <f t="shared" si="5"/>
        <v>2.7811167338896761</v>
      </c>
      <c r="R123" s="19">
        <f t="shared" si="5"/>
        <v>0.75601354820722733</v>
      </c>
      <c r="S123" s="19">
        <f t="shared" si="5"/>
        <v>0</v>
      </c>
      <c r="T123" s="19">
        <f t="shared" si="6"/>
        <v>1.4500213550035836</v>
      </c>
      <c r="U123" s="19">
        <f t="shared" si="7"/>
        <v>0</v>
      </c>
      <c r="V123" s="19">
        <f t="shared" si="8"/>
        <v>0</v>
      </c>
    </row>
    <row r="124" spans="1:22" x14ac:dyDescent="0.25">
      <c r="A124" s="26">
        <f>Wellpath!E124</f>
        <v>3480</v>
      </c>
      <c r="B124" s="22">
        <v>0</v>
      </c>
      <c r="C124" s="22">
        <v>0</v>
      </c>
      <c r="D124" s="22">
        <f>-SIN(Wellpath!L124) * SIN(Wellpath!O124) / (Bfield * COS(Dip))</f>
        <v>4.6298452442591513E-5</v>
      </c>
      <c r="E124" s="20">
        <f>Model!$W$16*((drdp!B124+drdp!K124)*MBZ!$B124+(drdp!E124+drdp!N124)*MBZ!$C124+(drdp!H124+drdp!Q124)*MBZ!$D124)</f>
        <v>9.6826012762802241E-2</v>
      </c>
      <c r="F124" s="20">
        <f>Model!$W$16*((drdp!C124+drdp!L124)*MBZ!$B124+(drdp!F124+drdp!O124)*MBZ!$C124+(drdp!I124+drdp!R124)*MBZ!$D124)</f>
        <v>-1.9098716098975078E-3</v>
      </c>
      <c r="G124" s="20">
        <f>Model!$W$16*((drdp!D124+drdp!M124)*MBZ!$B124+(drdp!G124+drdp!P124)*MBZ!$C124+(drdp!J124+drdp!S124)*MBZ!$D124)</f>
        <v>0</v>
      </c>
      <c r="H124" s="18">
        <f>Model!$W$16*((drdp!B124)*MBZ!$B124+(drdp!E124)*MBZ!$C124+(drdp!H124)*MBZ!$D124)</f>
        <v>4.8413006381401121E-2</v>
      </c>
      <c r="I124" s="18">
        <f>Model!$W$16*((drdp!C124)*MBZ!$B124+(drdp!F124)*MBZ!$C124+(drdp!I124)*MBZ!$D124)</f>
        <v>-9.5493580494875388E-4</v>
      </c>
      <c r="J124" s="18">
        <f>Model!$W$16*((drdp!D124)*MBZ!$B124+(drdp!G124)*MBZ!$C124+(drdp!J124)*MBZ!$D124)</f>
        <v>0</v>
      </c>
      <c r="K124" s="21">
        <f>SUM(E$3:E123)+H124</f>
        <v>1.7656889930133719</v>
      </c>
      <c r="L124" s="21">
        <f>SUM(F$3:F123)+I124</f>
        <v>0.87494319171366297</v>
      </c>
      <c r="M124" s="21">
        <f>SUM(G$3:G123)+J124</f>
        <v>0</v>
      </c>
      <c r="N124" s="21"/>
      <c r="O124" s="21"/>
      <c r="P124" s="21"/>
      <c r="Q124" s="19">
        <f t="shared" si="5"/>
        <v>3.1176576200485755</v>
      </c>
      <c r="R124" s="19">
        <f t="shared" si="5"/>
        <v>0.76552558872609155</v>
      </c>
      <c r="S124" s="19">
        <f t="shared" si="5"/>
        <v>0</v>
      </c>
      <c r="T124" s="19">
        <f t="shared" si="6"/>
        <v>1.5448775631208032</v>
      </c>
      <c r="U124" s="19">
        <f t="shared" si="7"/>
        <v>0</v>
      </c>
      <c r="V124" s="19">
        <f t="shared" si="8"/>
        <v>0</v>
      </c>
    </row>
    <row r="125" spans="1:22" x14ac:dyDescent="0.25">
      <c r="A125" s="26">
        <f>Wellpath!E125</f>
        <v>3510</v>
      </c>
      <c r="B125" s="22">
        <v>0</v>
      </c>
      <c r="C125" s="22">
        <v>0</v>
      </c>
      <c r="D125" s="22">
        <f>-SIN(Wellpath!L125) * SIN(Wellpath!O125) / (Bfield * COS(Dip))</f>
        <v>4.3788045630222394E-5</v>
      </c>
      <c r="E125" s="20">
        <f>Model!$W$16*((drdp!B125+drdp!K125)*MBZ!$B125+(drdp!E125+drdp!N125)*MBZ!$C125+(drdp!H125+drdp!Q125)*MBZ!$D125)</f>
        <v>8.9758155035150278E-2</v>
      </c>
      <c r="F125" s="20">
        <f>Model!$W$16*((drdp!C125+drdp!L125)*MBZ!$B125+(drdp!F125+drdp!O125)*MBZ!$C125+(drdp!I125+drdp!R125)*MBZ!$D125)</f>
        <v>-1.5342642414306613E-2</v>
      </c>
      <c r="G125" s="20">
        <f>Model!$W$16*((drdp!D125+drdp!M125)*MBZ!$B125+(drdp!G125+drdp!P125)*MBZ!$C125+(drdp!J125+drdp!S125)*MBZ!$D125)</f>
        <v>0</v>
      </c>
      <c r="H125" s="18">
        <f>Model!$W$16*((drdp!B125)*MBZ!$B125+(drdp!E125)*MBZ!$C125+(drdp!H125)*MBZ!$D125)</f>
        <v>4.4879077517575139E-2</v>
      </c>
      <c r="I125" s="18">
        <f>Model!$W$16*((drdp!C125)*MBZ!$B125+(drdp!F125)*MBZ!$C125+(drdp!I125)*MBZ!$D125)</f>
        <v>-7.6713212071533067E-3</v>
      </c>
      <c r="J125" s="18">
        <f>Model!$W$16*((drdp!D125)*MBZ!$B125+(drdp!G125)*MBZ!$C125+(drdp!J125)*MBZ!$D125)</f>
        <v>0</v>
      </c>
      <c r="K125" s="21">
        <f>SUM(E$3:E124)+H125</f>
        <v>1.858981076912348</v>
      </c>
      <c r="L125" s="21">
        <f>SUM(F$3:F124)+I125</f>
        <v>0.8663169347015609</v>
      </c>
      <c r="M125" s="21">
        <f>SUM(G$3:G124)+J125</f>
        <v>0</v>
      </c>
      <c r="N125" s="21"/>
      <c r="O125" s="21"/>
      <c r="P125" s="21"/>
      <c r="Q125" s="19">
        <f t="shared" si="5"/>
        <v>3.4558106443181931</v>
      </c>
      <c r="R125" s="19">
        <f t="shared" si="5"/>
        <v>0.75050503135070856</v>
      </c>
      <c r="S125" s="19">
        <f t="shared" si="5"/>
        <v>0</v>
      </c>
      <c r="T125" s="19">
        <f t="shared" si="6"/>
        <v>1.6104667882189121</v>
      </c>
      <c r="U125" s="19">
        <f t="shared" si="7"/>
        <v>0</v>
      </c>
      <c r="V125" s="19">
        <f t="shared" si="8"/>
        <v>0</v>
      </c>
    </row>
    <row r="126" spans="1:22" x14ac:dyDescent="0.25">
      <c r="A126" s="26">
        <f>Wellpath!E126</f>
        <v>3540</v>
      </c>
      <c r="B126" s="22">
        <v>0</v>
      </c>
      <c r="C126" s="22">
        <v>0</v>
      </c>
      <c r="D126" s="22">
        <f>-SIN(Wellpath!L126) * SIN(Wellpath!O126) / (Bfield * COS(Dip))</f>
        <v>4.0199359001237516E-5</v>
      </c>
      <c r="E126" s="20">
        <f>Model!$W$16*((drdp!B126+drdp!K126)*MBZ!$B126+(drdp!E126+drdp!N126)*MBZ!$C126+(drdp!H126+drdp!Q126)*MBZ!$D126)</f>
        <v>7.8704237288277468E-2</v>
      </c>
      <c r="F126" s="20">
        <f>Model!$W$16*((drdp!C126+drdp!L126)*MBZ!$B126+(drdp!F126+drdp!O126)*MBZ!$C126+(drdp!I126+drdp!R126)*MBZ!$D126)</f>
        <v>-2.6166159390668159E-2</v>
      </c>
      <c r="G126" s="20">
        <f>Model!$W$16*((drdp!D126+drdp!M126)*MBZ!$B126+(drdp!G126+drdp!P126)*MBZ!$C126+(drdp!J126+drdp!S126)*MBZ!$D126)</f>
        <v>0</v>
      </c>
      <c r="H126" s="18">
        <f>Model!$W$16*((drdp!B126)*MBZ!$B126+(drdp!E126)*MBZ!$C126+(drdp!H126)*MBZ!$D126)</f>
        <v>3.9352118644138734E-2</v>
      </c>
      <c r="I126" s="18">
        <f>Model!$W$16*((drdp!C126)*MBZ!$B126+(drdp!F126)*MBZ!$C126+(drdp!I126)*MBZ!$D126)</f>
        <v>-1.3083079695334079E-2</v>
      </c>
      <c r="J126" s="18">
        <f>Model!$W$16*((drdp!D126)*MBZ!$B126+(drdp!G126)*MBZ!$C126+(drdp!J126)*MBZ!$D126)</f>
        <v>0</v>
      </c>
      <c r="K126" s="21">
        <f>SUM(E$3:E125)+H126</f>
        <v>1.943212273074062</v>
      </c>
      <c r="L126" s="21">
        <f>SUM(F$3:F125)+I126</f>
        <v>0.84556253379907353</v>
      </c>
      <c r="M126" s="21">
        <f>SUM(G$3:G125)+J126</f>
        <v>0</v>
      </c>
      <c r="N126" s="21"/>
      <c r="O126" s="21"/>
      <c r="P126" s="21"/>
      <c r="Q126" s="19">
        <f t="shared" si="5"/>
        <v>3.7760739382256627</v>
      </c>
      <c r="R126" s="19">
        <f t="shared" si="5"/>
        <v>0.71497599856470939</v>
      </c>
      <c r="S126" s="19">
        <f t="shared" si="5"/>
        <v>0</v>
      </c>
      <c r="T126" s="19">
        <f t="shared" si="6"/>
        <v>1.643107493329961</v>
      </c>
      <c r="U126" s="19">
        <f t="shared" si="7"/>
        <v>0</v>
      </c>
      <c r="V126" s="19">
        <f t="shared" si="8"/>
        <v>0</v>
      </c>
    </row>
    <row r="127" spans="1:22" x14ac:dyDescent="0.25">
      <c r="A127" s="26">
        <f>Wellpath!E127</f>
        <v>3570</v>
      </c>
      <c r="B127" s="22">
        <v>0</v>
      </c>
      <c r="C127" s="22">
        <v>0</v>
      </c>
      <c r="D127" s="22">
        <f>-SIN(Wellpath!L127) * SIN(Wellpath!O127) / (Bfield * COS(Dip))</f>
        <v>3.5622251527223351E-5</v>
      </c>
      <c r="E127" s="20">
        <f>Model!$W$16*((drdp!B127+drdp!K127)*MBZ!$B127+(drdp!E127+drdp!N127)*MBZ!$C127+(drdp!H127+drdp!Q127)*MBZ!$D127)</f>
        <v>6.4751017298876085E-2</v>
      </c>
      <c r="F127" s="20">
        <f>Model!$W$16*((drdp!C127+drdp!L127)*MBZ!$B127+(drdp!F127+drdp!O127)*MBZ!$C127+(drdp!I127+drdp!R127)*MBZ!$D127)</f>
        <v>-3.3320372564555563E-2</v>
      </c>
      <c r="G127" s="20">
        <f>Model!$W$16*((drdp!D127+drdp!M127)*MBZ!$B127+(drdp!G127+drdp!P127)*MBZ!$C127+(drdp!J127+drdp!S127)*MBZ!$D127)</f>
        <v>0</v>
      </c>
      <c r="H127" s="18">
        <f>Model!$W$16*((drdp!B127)*MBZ!$B127+(drdp!E127)*MBZ!$C127+(drdp!H127)*MBZ!$D127)</f>
        <v>3.2375508649438042E-2</v>
      </c>
      <c r="I127" s="18">
        <f>Model!$W$16*((drdp!C127)*MBZ!$B127+(drdp!F127)*MBZ!$C127+(drdp!I127)*MBZ!$D127)</f>
        <v>-1.6660186282277781E-2</v>
      </c>
      <c r="J127" s="18">
        <f>Model!$W$16*((drdp!D127)*MBZ!$B127+(drdp!G127)*MBZ!$C127+(drdp!J127)*MBZ!$D127)</f>
        <v>0</v>
      </c>
      <c r="K127" s="21">
        <f>SUM(E$3:E126)+H127</f>
        <v>2.0149399003676387</v>
      </c>
      <c r="L127" s="21">
        <f>SUM(F$3:F126)+I127</f>
        <v>0.81581926782146164</v>
      </c>
      <c r="M127" s="21">
        <f>SUM(G$3:G126)+J127</f>
        <v>0</v>
      </c>
      <c r="N127" s="21"/>
      <c r="O127" s="21"/>
      <c r="P127" s="21"/>
      <c r="Q127" s="19">
        <f t="shared" si="5"/>
        <v>4.0599828020935496</v>
      </c>
      <c r="R127" s="19">
        <f t="shared" si="5"/>
        <v>0.66556107774874573</v>
      </c>
      <c r="S127" s="19">
        <f t="shared" si="5"/>
        <v>0</v>
      </c>
      <c r="T127" s="19">
        <f t="shared" si="6"/>
        <v>1.6438267942221758</v>
      </c>
      <c r="U127" s="19">
        <f t="shared" si="7"/>
        <v>0</v>
      </c>
      <c r="V127" s="19">
        <f t="shared" si="8"/>
        <v>0</v>
      </c>
    </row>
    <row r="128" spans="1:22" x14ac:dyDescent="0.25">
      <c r="A128" s="26">
        <f>Wellpath!E128</f>
        <v>3600</v>
      </c>
      <c r="B128" s="22">
        <v>0</v>
      </c>
      <c r="C128" s="22">
        <v>0</v>
      </c>
      <c r="D128" s="22">
        <f>-SIN(Wellpath!L128) * SIN(Wellpath!O128) / (Bfield * COS(Dip))</f>
        <v>3.0162752912960544E-5</v>
      </c>
      <c r="E128" s="20">
        <f>Model!$W$16*((drdp!B128+drdp!K128)*MBZ!$B128+(drdp!E128+drdp!N128)*MBZ!$C128+(drdp!H128+drdp!Q128)*MBZ!$D128)</f>
        <v>4.9245203760924464E-2</v>
      </c>
      <c r="F128" s="20">
        <f>Model!$W$16*((drdp!C128+drdp!L128)*MBZ!$B128+(drdp!F128+drdp!O128)*MBZ!$C128+(drdp!I128+drdp!R128)*MBZ!$D128)</f>
        <v>-3.6108077312904829E-2</v>
      </c>
      <c r="G128" s="20">
        <f>Model!$W$16*((drdp!D128+drdp!M128)*MBZ!$B128+(drdp!G128+drdp!P128)*MBZ!$C128+(drdp!J128+drdp!S128)*MBZ!$D128)</f>
        <v>0</v>
      </c>
      <c r="H128" s="18">
        <f>Model!$W$16*((drdp!B128)*MBZ!$B128+(drdp!E128)*MBZ!$C128+(drdp!H128)*MBZ!$D128)</f>
        <v>2.4622601880462232E-2</v>
      </c>
      <c r="I128" s="18">
        <f>Model!$W$16*((drdp!C128)*MBZ!$B128+(drdp!F128)*MBZ!$C128+(drdp!I128)*MBZ!$D128)</f>
        <v>-1.8054038656452415E-2</v>
      </c>
      <c r="J128" s="18">
        <f>Model!$W$16*((drdp!D128)*MBZ!$B128+(drdp!G128)*MBZ!$C128+(drdp!J128)*MBZ!$D128)</f>
        <v>0</v>
      </c>
      <c r="K128" s="21">
        <f>SUM(E$3:E127)+H128</f>
        <v>2.0719380108975387</v>
      </c>
      <c r="L128" s="21">
        <f>SUM(F$3:F127)+I128</f>
        <v>0.78110504288273153</v>
      </c>
      <c r="M128" s="21">
        <f>SUM(G$3:G127)+J128</f>
        <v>0</v>
      </c>
      <c r="N128" s="21"/>
      <c r="O128" s="21"/>
      <c r="P128" s="21"/>
      <c r="Q128" s="19">
        <f t="shared" si="5"/>
        <v>4.292927121002049</v>
      </c>
      <c r="R128" s="19">
        <f t="shared" si="5"/>
        <v>0.61012508801683385</v>
      </c>
      <c r="S128" s="19">
        <f t="shared" si="5"/>
        <v>0</v>
      </c>
      <c r="T128" s="19">
        <f t="shared" si="6"/>
        <v>1.6184012288524834</v>
      </c>
      <c r="U128" s="19">
        <f t="shared" si="7"/>
        <v>0</v>
      </c>
      <c r="V128" s="19">
        <f t="shared" si="8"/>
        <v>0</v>
      </c>
    </row>
    <row r="129" spans="1:22" x14ac:dyDescent="0.25">
      <c r="A129" s="26">
        <f>Wellpath!E129</f>
        <v>3630</v>
      </c>
      <c r="B129" s="22">
        <v>0</v>
      </c>
      <c r="C129" s="22">
        <v>0</v>
      </c>
      <c r="D129" s="22">
        <f>-SIN(Wellpath!L129) * SIN(Wellpath!O129) / (Bfield * COS(Dip))</f>
        <v>2.3967775417167958E-5</v>
      </c>
      <c r="E129" s="20">
        <f>Model!$W$16*((drdp!B129+drdp!K129)*MBZ!$B129+(drdp!E129+drdp!N129)*MBZ!$C129+(drdp!H129+drdp!Q129)*MBZ!$D129)</f>
        <v>3.3737086933052426E-2</v>
      </c>
      <c r="F129" s="20">
        <f>Model!$W$16*((drdp!C129+drdp!L129)*MBZ!$B129+(drdp!F129+drdp!O129)*MBZ!$C129+(drdp!I129+drdp!R129)*MBZ!$D129)</f>
        <v>-3.4247313713837248E-2</v>
      </c>
      <c r="G129" s="20">
        <f>Model!$W$16*((drdp!D129+drdp!M129)*MBZ!$B129+(drdp!G129+drdp!P129)*MBZ!$C129+(drdp!J129+drdp!S129)*MBZ!$D129)</f>
        <v>0</v>
      </c>
      <c r="H129" s="18">
        <f>Model!$W$16*((drdp!B129)*MBZ!$B129+(drdp!E129)*MBZ!$C129+(drdp!H129)*MBZ!$D129)</f>
        <v>1.6868543466526213E-2</v>
      </c>
      <c r="I129" s="18">
        <f>Model!$W$16*((drdp!C129)*MBZ!$B129+(drdp!F129)*MBZ!$C129+(drdp!I129)*MBZ!$D129)</f>
        <v>-1.7123656856918624E-2</v>
      </c>
      <c r="J129" s="18">
        <f>Model!$W$16*((drdp!D129)*MBZ!$B129+(drdp!G129)*MBZ!$C129+(drdp!J129)*MBZ!$D129)</f>
        <v>0</v>
      </c>
      <c r="K129" s="21">
        <f>SUM(E$3:E128)+H129</f>
        <v>2.1134291562445271</v>
      </c>
      <c r="L129" s="21">
        <f>SUM(F$3:F128)+I129</f>
        <v>0.74592734736936039</v>
      </c>
      <c r="M129" s="21">
        <f>SUM(G$3:G128)+J129</f>
        <v>0</v>
      </c>
      <c r="N129" s="21"/>
      <c r="O129" s="21"/>
      <c r="P129" s="21"/>
      <c r="Q129" s="19">
        <f t="shared" si="5"/>
        <v>4.4665827984644535</v>
      </c>
      <c r="R129" s="19">
        <f t="shared" si="5"/>
        <v>0.5564076075534905</v>
      </c>
      <c r="S129" s="19">
        <f t="shared" si="5"/>
        <v>0</v>
      </c>
      <c r="T129" s="19">
        <f t="shared" si="6"/>
        <v>1.5764646043705457</v>
      </c>
      <c r="U129" s="19">
        <f t="shared" si="7"/>
        <v>0</v>
      </c>
      <c r="V129" s="19">
        <f t="shared" si="8"/>
        <v>0</v>
      </c>
    </row>
    <row r="130" spans="1:22" x14ac:dyDescent="0.25">
      <c r="A130" s="26">
        <f>Wellpath!E130</f>
        <v>3660</v>
      </c>
      <c r="B130" s="22">
        <v>0</v>
      </c>
      <c r="C130" s="22">
        <v>0</v>
      </c>
      <c r="D130" s="22">
        <f>-SIN(Wellpath!L130) * SIN(Wellpath!O130) / (Bfield * COS(Dip))</f>
        <v>1.7177097929596447E-5</v>
      </c>
      <c r="E130" s="20">
        <f>Model!$W$16*((drdp!B130+drdp!K130)*MBZ!$B130+(drdp!E130+drdp!N130)*MBZ!$C130+(drdp!H130+drdp!Q130)*MBZ!$D130)</f>
        <v>1.9714393086212988E-2</v>
      </c>
      <c r="F130" s="20">
        <f>Model!$W$16*((drdp!C130+drdp!L130)*MBZ!$B130+(drdp!F130+drdp!O130)*MBZ!$C130+(drdp!I130+drdp!R130)*MBZ!$D130)</f>
        <v>-2.7926233293285838E-2</v>
      </c>
      <c r="G130" s="20">
        <f>Model!$W$16*((drdp!D130+drdp!M130)*MBZ!$B130+(drdp!G130+drdp!P130)*MBZ!$C130+(drdp!J130+drdp!S130)*MBZ!$D130)</f>
        <v>0</v>
      </c>
      <c r="H130" s="18">
        <f>Model!$W$16*((drdp!B130)*MBZ!$B130+(drdp!E130)*MBZ!$C130+(drdp!H130)*MBZ!$D130)</f>
        <v>9.8571965431064942E-3</v>
      </c>
      <c r="I130" s="18">
        <f>Model!$W$16*((drdp!C130)*MBZ!$B130+(drdp!F130)*MBZ!$C130+(drdp!I130)*MBZ!$D130)</f>
        <v>-1.3963116646642919E-2</v>
      </c>
      <c r="J130" s="18">
        <f>Model!$W$16*((drdp!D130)*MBZ!$B130+(drdp!G130)*MBZ!$C130+(drdp!J130)*MBZ!$D130)</f>
        <v>0</v>
      </c>
      <c r="K130" s="21">
        <f>SUM(E$3:E129)+H130</f>
        <v>2.1401548962541597</v>
      </c>
      <c r="L130" s="21">
        <f>SUM(F$3:F129)+I130</f>
        <v>0.7148405738657988</v>
      </c>
      <c r="M130" s="21">
        <f>SUM(G$3:G129)+J130</f>
        <v>0</v>
      </c>
      <c r="N130" s="21"/>
      <c r="O130" s="21"/>
      <c r="P130" s="21"/>
      <c r="Q130" s="19">
        <f t="shared" si="5"/>
        <v>4.5802629799606533</v>
      </c>
      <c r="R130" s="19">
        <f t="shared" si="5"/>
        <v>0.51099704604478458</v>
      </c>
      <c r="S130" s="19">
        <f t="shared" si="5"/>
        <v>0</v>
      </c>
      <c r="T130" s="19">
        <f t="shared" si="6"/>
        <v>1.5298695542000227</v>
      </c>
      <c r="U130" s="19">
        <f t="shared" si="7"/>
        <v>0</v>
      </c>
      <c r="V130" s="19">
        <f t="shared" si="8"/>
        <v>0</v>
      </c>
    </row>
    <row r="131" spans="1:22" x14ac:dyDescent="0.25">
      <c r="A131" s="26">
        <f>Wellpath!E131</f>
        <v>3690</v>
      </c>
      <c r="B131" s="22">
        <v>0</v>
      </c>
      <c r="C131" s="22">
        <v>0</v>
      </c>
      <c r="D131" s="22">
        <f>-SIN(Wellpath!L131) * SIN(Wellpath!O131) / (Bfield * COS(Dip))</f>
        <v>9.9690742748679577E-6</v>
      </c>
      <c r="E131" s="20">
        <f>Model!$W$16*((drdp!B131+drdp!K131)*MBZ!$B131+(drdp!E131+drdp!N131)*MBZ!$C131+(drdp!H131+drdp!Q131)*MBZ!$D131)</f>
        <v>8.571330725953067E-3</v>
      </c>
      <c r="F131" s="20">
        <f>Model!$W$16*((drdp!C131+drdp!L131)*MBZ!$B131+(drdp!F131+drdp!O131)*MBZ!$C131+(drdp!I131+drdp!R131)*MBZ!$D131)</f>
        <v>-1.7770207780933266E-2</v>
      </c>
      <c r="G131" s="20">
        <f>Model!$W$16*((drdp!D131+drdp!M131)*MBZ!$B131+(drdp!G131+drdp!P131)*MBZ!$C131+(drdp!J131+drdp!S131)*MBZ!$D131)</f>
        <v>0</v>
      </c>
      <c r="H131" s="18">
        <f>Model!$W$16*((drdp!B131)*MBZ!$B131+(drdp!E131)*MBZ!$C131+(drdp!H131)*MBZ!$D131)</f>
        <v>4.2856653629765335E-3</v>
      </c>
      <c r="I131" s="18">
        <f>Model!$W$16*((drdp!C131)*MBZ!$B131+(drdp!F131)*MBZ!$C131+(drdp!I131)*MBZ!$D131)</f>
        <v>-8.8851038904666328E-3</v>
      </c>
      <c r="J131" s="18">
        <f>Model!$W$16*((drdp!D131)*MBZ!$B131+(drdp!G131)*MBZ!$C131+(drdp!J131)*MBZ!$D131)</f>
        <v>0</v>
      </c>
      <c r="K131" s="21">
        <f>SUM(E$3:E130)+H131</f>
        <v>2.1542977581602427</v>
      </c>
      <c r="L131" s="21">
        <f>SUM(F$3:F130)+I131</f>
        <v>0.69199235332868936</v>
      </c>
      <c r="M131" s="21">
        <f>SUM(G$3:G130)+J131</f>
        <v>0</v>
      </c>
      <c r="N131" s="21"/>
      <c r="O131" s="21"/>
      <c r="P131" s="21"/>
      <c r="Q131" s="19">
        <f t="shared" si="5"/>
        <v>4.6409988308142474</v>
      </c>
      <c r="R131" s="19">
        <f t="shared" si="5"/>
        <v>0.47885341706537765</v>
      </c>
      <c r="S131" s="19">
        <f t="shared" si="5"/>
        <v>0</v>
      </c>
      <c r="T131" s="19">
        <f t="shared" si="6"/>
        <v>1.490757575440026</v>
      </c>
      <c r="U131" s="19">
        <f t="shared" si="7"/>
        <v>0</v>
      </c>
      <c r="V131" s="19">
        <f t="shared" si="8"/>
        <v>0</v>
      </c>
    </row>
    <row r="132" spans="1:22" x14ac:dyDescent="0.25">
      <c r="A132" s="26">
        <f>Wellpath!E132</f>
        <v>3720</v>
      </c>
      <c r="B132" s="22">
        <v>0</v>
      </c>
      <c r="C132" s="22">
        <v>0</v>
      </c>
      <c r="D132" s="22">
        <f>-SIN(Wellpath!L132) * SIN(Wellpath!O132) / (Bfield * COS(Dip))</f>
        <v>2.5068632860101217E-6</v>
      </c>
      <c r="E132" s="20">
        <f>Model!$W$16*((drdp!B132+drdp!K132)*MBZ!$B132+(drdp!E132+drdp!N132)*MBZ!$C132+(drdp!H132+drdp!Q132)*MBZ!$D132)</f>
        <v>9.1972199542474922E-4</v>
      </c>
      <c r="F132" s="20">
        <f>Model!$W$16*((drdp!C132+drdp!L132)*MBZ!$B132+(drdp!F132+drdp!O132)*MBZ!$C132+(drdp!I132+drdp!R132)*MBZ!$D132)</f>
        <v>-3.1677674187600242E-3</v>
      </c>
      <c r="G132" s="20">
        <f>Model!$W$16*((drdp!D132+drdp!M132)*MBZ!$B132+(drdp!G132+drdp!P132)*MBZ!$C132+(drdp!J132+drdp!S132)*MBZ!$D132)</f>
        <v>0</v>
      </c>
      <c r="H132" s="18">
        <f>Model!$W$16*((drdp!B132)*MBZ!$B132+(drdp!E132)*MBZ!$C132+(drdp!H132)*MBZ!$D132)</f>
        <v>6.8979149656856181E-4</v>
      </c>
      <c r="I132" s="18">
        <f>Model!$W$16*((drdp!C132)*MBZ!$B132+(drdp!F132)*MBZ!$C132+(drdp!I132)*MBZ!$D132)</f>
        <v>-2.3758255640700179E-3</v>
      </c>
      <c r="J132" s="18">
        <f>Model!$W$16*((drdp!D132)*MBZ!$B132+(drdp!G132)*MBZ!$C132+(drdp!J132)*MBZ!$D132)</f>
        <v>0</v>
      </c>
      <c r="K132" s="21">
        <f>SUM(E$3:E131)+H132</f>
        <v>2.159273215019788</v>
      </c>
      <c r="L132" s="21">
        <f>SUM(F$3:F131)+I132</f>
        <v>0.68073142387415264</v>
      </c>
      <c r="M132" s="21">
        <f>SUM(G$3:G131)+J132</f>
        <v>0</v>
      </c>
      <c r="N132" s="21"/>
      <c r="O132" s="21"/>
      <c r="P132" s="21"/>
      <c r="Q132" s="19">
        <f t="shared" ref="Q132:S133" si="9">K132^2</f>
        <v>4.6624608171018913</v>
      </c>
      <c r="R132" s="19">
        <f t="shared" si="9"/>
        <v>0.46339527144973125</v>
      </c>
      <c r="S132" s="19">
        <f t="shared" si="9"/>
        <v>0</v>
      </c>
      <c r="T132" s="19">
        <f t="shared" ref="T132:T133" si="10">K132*L132</f>
        <v>1.4698851301937397</v>
      </c>
      <c r="U132" s="19">
        <f t="shared" ref="U132:U133" si="11">K132*M132</f>
        <v>0</v>
      </c>
      <c r="V132" s="19">
        <f t="shared" ref="V132:V133" si="12">L132*M132</f>
        <v>0</v>
      </c>
    </row>
    <row r="133" spans="1:22" x14ac:dyDescent="0.25">
      <c r="A133" s="26">
        <f>Wellpath!E133</f>
        <v>3730</v>
      </c>
      <c r="B133" s="22">
        <v>0</v>
      </c>
      <c r="C133" s="22">
        <v>0</v>
      </c>
      <c r="D133" s="22">
        <f>-SIN(Wellpath!L133) * SIN(Wellpath!O133) / (Bfield * COS(Dip))</f>
        <v>-5.5181437956412334E-21</v>
      </c>
      <c r="E133" s="20">
        <f>Model!$W$16*((drdp!B133+drdp!K133)*MBZ!$B133+(drdp!E133+drdp!N133)*MBZ!$C133+(drdp!H133+drdp!Q133)*MBZ!$D133)</f>
        <v>-1.2247745741396625E-18</v>
      </c>
      <c r="F133" s="20">
        <f>Model!$W$16*((drdp!C133+drdp!L133)*MBZ!$B133+(drdp!F133+drdp!O133)*MBZ!$C133+(drdp!I133+drdp!R133)*MBZ!$D133)</f>
        <v>5.3050815193226011E-18</v>
      </c>
      <c r="G133" s="20">
        <f>Model!$W$16*((drdp!D133+drdp!M133)*MBZ!$B133+(drdp!G133+drdp!P133)*MBZ!$C133+(drdp!J133+drdp!S133)*MBZ!$D133)</f>
        <v>0</v>
      </c>
      <c r="H133" s="18">
        <f>Model!$W$16*((drdp!B133)*MBZ!$B133+(drdp!E133)*MBZ!$C133+(drdp!H133)*MBZ!$D133)</f>
        <v>-4.0825819137988754E-19</v>
      </c>
      <c r="I133" s="18">
        <f>Model!$W$16*((drdp!C133)*MBZ!$B133+(drdp!F133)*MBZ!$C133+(drdp!I133)*MBZ!$D133)</f>
        <v>1.7683605064408669E-18</v>
      </c>
      <c r="J133" s="18">
        <f>Model!$W$16*((drdp!D133)*MBZ!$B133+(drdp!G133)*MBZ!$C133+(drdp!J133)*MBZ!$D133)</f>
        <v>0</v>
      </c>
      <c r="K133" s="21">
        <f>SUM(E$3:E132)+H133</f>
        <v>2.1595031455186442</v>
      </c>
      <c r="L133" s="21">
        <f>SUM(F$3:F132)+I133</f>
        <v>0.67993948201946264</v>
      </c>
      <c r="M133" s="21">
        <f>SUM(G$3:G132)+J133</f>
        <v>0</v>
      </c>
      <c r="N133" s="21"/>
      <c r="O133" s="21"/>
      <c r="P133" s="21"/>
      <c r="Q133" s="19">
        <f t="shared" si="9"/>
        <v>4.6634538355049182</v>
      </c>
      <c r="R133" s="19">
        <f t="shared" si="9"/>
        <v>0.46231769920889515</v>
      </c>
      <c r="S133" s="19">
        <f t="shared" si="9"/>
        <v>0</v>
      </c>
      <c r="T133" s="19">
        <f t="shared" si="10"/>
        <v>1.4683314501833471</v>
      </c>
      <c r="U133" s="19">
        <f t="shared" si="11"/>
        <v>0</v>
      </c>
      <c r="V133" s="19">
        <f t="shared" si="12"/>
        <v>0</v>
      </c>
    </row>
    <row r="134" spans="1:22" x14ac:dyDescent="0.25">
      <c r="A134" s="26">
        <f>Wellpath!E134</f>
        <v>3750</v>
      </c>
      <c r="B134" s="22">
        <v>0</v>
      </c>
      <c r="C134" s="22">
        <v>0</v>
      </c>
      <c r="D134" s="22">
        <f>-SIN(Wellpath!L134) * SIN(Wellpath!O134) / (Bfield * COS(Dip))</f>
        <v>-5.5181437956412334E-21</v>
      </c>
      <c r="E134" s="20">
        <f>Model!$W$16*((drdp!B134+drdp!K134)*MBZ!$B134+(drdp!E134+drdp!N134)*MBZ!$C134+(drdp!H134+drdp!Q134)*MBZ!$D134)</f>
        <v>-2.041290956899438E-18</v>
      </c>
      <c r="F134" s="20">
        <f>Model!$W$16*((drdp!C134+drdp!L134)*MBZ!$B134+(drdp!F134+drdp!O134)*MBZ!$C134+(drdp!I134+drdp!R134)*MBZ!$D134)</f>
        <v>8.8418025322043341E-18</v>
      </c>
      <c r="G134" s="20">
        <f>Model!$W$16*((drdp!D134+drdp!M134)*MBZ!$B134+(drdp!G134+drdp!P134)*MBZ!$C134+(drdp!J134+drdp!S134)*MBZ!$D134)</f>
        <v>0</v>
      </c>
      <c r="H134" s="18">
        <f>Model!$W$16*((drdp!B134)*MBZ!$B134+(drdp!E134)*MBZ!$C134+(drdp!H134)*MBZ!$D134)</f>
        <v>-8.1651638275977507E-19</v>
      </c>
      <c r="I134" s="18">
        <f>Model!$W$16*((drdp!C134)*MBZ!$B134+(drdp!F134)*MBZ!$C134+(drdp!I134)*MBZ!$D134)</f>
        <v>3.5367210128817338E-18</v>
      </c>
      <c r="J134" s="18">
        <f>Model!$W$16*((drdp!D134)*MBZ!$B134+(drdp!G134)*MBZ!$C134+(drdp!J134)*MBZ!$D134)</f>
        <v>0</v>
      </c>
      <c r="K134" s="21">
        <f>SUM(E$3:E133)+H134</f>
        <v>2.1595031455186442</v>
      </c>
      <c r="L134" s="21">
        <f>SUM(F$3:F133)+I134</f>
        <v>0.67993948201946264</v>
      </c>
      <c r="M134" s="21">
        <f>SUM(G$3:G133)+J134</f>
        <v>0</v>
      </c>
      <c r="N134" s="21"/>
      <c r="O134" s="21"/>
      <c r="P134" s="21"/>
      <c r="Q134" s="19">
        <f t="shared" ref="Q134:Q197" si="13">K134^2</f>
        <v>4.6634538355049182</v>
      </c>
      <c r="R134" s="19">
        <f t="shared" ref="R134:R197" si="14">L134^2</f>
        <v>0.46231769920889515</v>
      </c>
      <c r="S134" s="19">
        <f t="shared" ref="S134:S197" si="15">M134^2</f>
        <v>0</v>
      </c>
      <c r="T134" s="19">
        <f t="shared" ref="T134:T197" si="16">K134*L134</f>
        <v>1.4683314501833471</v>
      </c>
      <c r="U134" s="19">
        <f t="shared" ref="U134:U197" si="17">K134*M134</f>
        <v>0</v>
      </c>
      <c r="V134" s="19">
        <f t="shared" ref="V134:V197" si="18">L134*M134</f>
        <v>0</v>
      </c>
    </row>
    <row r="135" spans="1:22" x14ac:dyDescent="0.25">
      <c r="A135" s="26">
        <f>Wellpath!E135</f>
        <v>3780</v>
      </c>
      <c r="B135" s="22">
        <v>0</v>
      </c>
      <c r="C135" s="22">
        <v>0</v>
      </c>
      <c r="D135" s="22">
        <f>-SIN(Wellpath!L135) * SIN(Wellpath!O135) / (Bfield * COS(Dip))</f>
        <v>-5.5181437956412334E-21</v>
      </c>
      <c r="E135" s="20">
        <f>Model!$W$16*((drdp!B135+drdp!K135)*MBZ!$B135+(drdp!E135+drdp!N135)*MBZ!$C135+(drdp!H135+drdp!Q135)*MBZ!$D135)</f>
        <v>-2.449549148279325E-18</v>
      </c>
      <c r="F135" s="20">
        <f>Model!$W$16*((drdp!C135+drdp!L135)*MBZ!$B135+(drdp!F135+drdp!O135)*MBZ!$C135+(drdp!I135+drdp!R135)*MBZ!$D135)</f>
        <v>1.0610163038645201E-17</v>
      </c>
      <c r="G135" s="20">
        <f>Model!$W$16*((drdp!D135+drdp!M135)*MBZ!$B135+(drdp!G135+drdp!P135)*MBZ!$C135+(drdp!J135+drdp!S135)*MBZ!$D135)</f>
        <v>0</v>
      </c>
      <c r="H135" s="18">
        <f>Model!$W$16*((drdp!B135)*MBZ!$B135+(drdp!E135)*MBZ!$C135+(drdp!H135)*MBZ!$D135)</f>
        <v>-1.2247745741396625E-18</v>
      </c>
      <c r="I135" s="18">
        <f>Model!$W$16*((drdp!C135)*MBZ!$B135+(drdp!F135)*MBZ!$C135+(drdp!I135)*MBZ!$D135)</f>
        <v>5.3050815193226003E-18</v>
      </c>
      <c r="J135" s="18">
        <f>Model!$W$16*((drdp!D135)*MBZ!$B135+(drdp!G135)*MBZ!$C135+(drdp!J135)*MBZ!$D135)</f>
        <v>0</v>
      </c>
      <c r="K135" s="21">
        <f>SUM(E$3:E134)+H135</f>
        <v>2.1595031455186442</v>
      </c>
      <c r="L135" s="21">
        <f>SUM(F$3:F134)+I135</f>
        <v>0.67993948201946264</v>
      </c>
      <c r="M135" s="21">
        <f>SUM(G$3:G134)+J135</f>
        <v>0</v>
      </c>
      <c r="N135" s="21"/>
      <c r="O135" s="21"/>
      <c r="P135" s="21"/>
      <c r="Q135" s="19">
        <f t="shared" si="13"/>
        <v>4.6634538355049182</v>
      </c>
      <c r="R135" s="19">
        <f t="shared" si="14"/>
        <v>0.46231769920889515</v>
      </c>
      <c r="S135" s="19">
        <f t="shared" si="15"/>
        <v>0</v>
      </c>
      <c r="T135" s="19">
        <f t="shared" si="16"/>
        <v>1.4683314501833471</v>
      </c>
      <c r="U135" s="19">
        <f t="shared" si="17"/>
        <v>0</v>
      </c>
      <c r="V135" s="19">
        <f t="shared" si="18"/>
        <v>0</v>
      </c>
    </row>
    <row r="136" spans="1:22" x14ac:dyDescent="0.25">
      <c r="A136" s="26">
        <f>Wellpath!E136</f>
        <v>3810</v>
      </c>
      <c r="B136" s="22">
        <v>0</v>
      </c>
      <c r="C136" s="22">
        <v>0</v>
      </c>
      <c r="D136" s="22">
        <f>-SIN(Wellpath!L136) * SIN(Wellpath!O136) / (Bfield * COS(Dip))</f>
        <v>-5.5181437956412334E-21</v>
      </c>
      <c r="E136" s="20">
        <f>Model!$W$16*((drdp!B136+drdp!K136)*MBZ!$B136+(drdp!E136+drdp!N136)*MBZ!$C136+(drdp!H136+drdp!Q136)*MBZ!$D136)</f>
        <v>-2.449549148279325E-18</v>
      </c>
      <c r="F136" s="20">
        <f>Model!$W$16*((drdp!C136+drdp!L136)*MBZ!$B136+(drdp!F136+drdp!O136)*MBZ!$C136+(drdp!I136+drdp!R136)*MBZ!$D136)</f>
        <v>1.0610163038645201E-17</v>
      </c>
      <c r="G136" s="20">
        <f>Model!$W$16*((drdp!D136+drdp!M136)*MBZ!$B136+(drdp!G136+drdp!P136)*MBZ!$C136+(drdp!J136+drdp!S136)*MBZ!$D136)</f>
        <v>0</v>
      </c>
      <c r="H136" s="18">
        <f>Model!$W$16*((drdp!B136)*MBZ!$B136+(drdp!E136)*MBZ!$C136+(drdp!H136)*MBZ!$D136)</f>
        <v>-1.2247745741396625E-18</v>
      </c>
      <c r="I136" s="18">
        <f>Model!$W$16*((drdp!C136)*MBZ!$B136+(drdp!F136)*MBZ!$C136+(drdp!I136)*MBZ!$D136)</f>
        <v>5.3050815193226003E-18</v>
      </c>
      <c r="J136" s="18">
        <f>Model!$W$16*((drdp!D136)*MBZ!$B136+(drdp!G136)*MBZ!$C136+(drdp!J136)*MBZ!$D136)</f>
        <v>0</v>
      </c>
      <c r="K136" s="21">
        <f>SUM(E$3:E135)+H136</f>
        <v>2.1595031455186442</v>
      </c>
      <c r="L136" s="21">
        <f>SUM(F$3:F135)+I136</f>
        <v>0.67993948201946264</v>
      </c>
      <c r="M136" s="21">
        <f>SUM(G$3:G135)+J136</f>
        <v>0</v>
      </c>
      <c r="N136" s="21"/>
      <c r="O136" s="21"/>
      <c r="P136" s="21"/>
      <c r="Q136" s="19">
        <f t="shared" si="13"/>
        <v>4.6634538355049182</v>
      </c>
      <c r="R136" s="19">
        <f t="shared" si="14"/>
        <v>0.46231769920889515</v>
      </c>
      <c r="S136" s="19">
        <f t="shared" si="15"/>
        <v>0</v>
      </c>
      <c r="T136" s="19">
        <f t="shared" si="16"/>
        <v>1.4683314501833471</v>
      </c>
      <c r="U136" s="19">
        <f t="shared" si="17"/>
        <v>0</v>
      </c>
      <c r="V136" s="19">
        <f t="shared" si="18"/>
        <v>0</v>
      </c>
    </row>
    <row r="137" spans="1:22" x14ac:dyDescent="0.25">
      <c r="A137" s="26">
        <f>Wellpath!E137</f>
        <v>3840</v>
      </c>
      <c r="B137" s="22">
        <v>0</v>
      </c>
      <c r="C137" s="22">
        <v>0</v>
      </c>
      <c r="D137" s="22">
        <f>-SIN(Wellpath!L137) * SIN(Wellpath!O137) / (Bfield * COS(Dip))</f>
        <v>-5.5181437956412334E-21</v>
      </c>
      <c r="E137" s="20">
        <f>Model!$W$16*((drdp!B137+drdp!K137)*MBZ!$B137+(drdp!E137+drdp!N137)*MBZ!$C137+(drdp!H137+drdp!Q137)*MBZ!$D137)</f>
        <v>-2.449549148279325E-18</v>
      </c>
      <c r="F137" s="20">
        <f>Model!$W$16*((drdp!C137+drdp!L137)*MBZ!$B137+(drdp!F137+drdp!O137)*MBZ!$C137+(drdp!I137+drdp!R137)*MBZ!$D137)</f>
        <v>1.0610163038645201E-17</v>
      </c>
      <c r="G137" s="20">
        <f>Model!$W$16*((drdp!D137+drdp!M137)*MBZ!$B137+(drdp!G137+drdp!P137)*MBZ!$C137+(drdp!J137+drdp!S137)*MBZ!$D137)</f>
        <v>0</v>
      </c>
      <c r="H137" s="18">
        <f>Model!$W$16*((drdp!B137)*MBZ!$B137+(drdp!E137)*MBZ!$C137+(drdp!H137)*MBZ!$D137)</f>
        <v>-1.2247745741396625E-18</v>
      </c>
      <c r="I137" s="18">
        <f>Model!$W$16*((drdp!C137)*MBZ!$B137+(drdp!F137)*MBZ!$C137+(drdp!I137)*MBZ!$D137)</f>
        <v>5.3050815193226003E-18</v>
      </c>
      <c r="J137" s="18">
        <f>Model!$W$16*((drdp!D137)*MBZ!$B137+(drdp!G137)*MBZ!$C137+(drdp!J137)*MBZ!$D137)</f>
        <v>0</v>
      </c>
      <c r="K137" s="21">
        <f>SUM(E$3:E136)+H137</f>
        <v>2.1595031455186442</v>
      </c>
      <c r="L137" s="21">
        <f>SUM(F$3:F136)+I137</f>
        <v>0.67993948201946264</v>
      </c>
      <c r="M137" s="21">
        <f>SUM(G$3:G136)+J137</f>
        <v>0</v>
      </c>
      <c r="N137" s="21"/>
      <c r="O137" s="21"/>
      <c r="P137" s="21"/>
      <c r="Q137" s="19">
        <f t="shared" si="13"/>
        <v>4.6634538355049182</v>
      </c>
      <c r="R137" s="19">
        <f t="shared" si="14"/>
        <v>0.46231769920889515</v>
      </c>
      <c r="S137" s="19">
        <f t="shared" si="15"/>
        <v>0</v>
      </c>
      <c r="T137" s="19">
        <f t="shared" si="16"/>
        <v>1.4683314501833471</v>
      </c>
      <c r="U137" s="19">
        <f t="shared" si="17"/>
        <v>0</v>
      </c>
      <c r="V137" s="19">
        <f t="shared" si="18"/>
        <v>0</v>
      </c>
    </row>
    <row r="138" spans="1:22" x14ac:dyDescent="0.25">
      <c r="A138" s="26">
        <f>Wellpath!E138</f>
        <v>3870</v>
      </c>
      <c r="B138" s="22">
        <v>0</v>
      </c>
      <c r="C138" s="22">
        <v>0</v>
      </c>
      <c r="D138" s="22">
        <f>-SIN(Wellpath!L138) * SIN(Wellpath!O138) / (Bfield * COS(Dip))</f>
        <v>-5.5181437956412334E-21</v>
      </c>
      <c r="E138" s="20">
        <f>Model!$W$16*((drdp!B138+drdp!K138)*MBZ!$B138+(drdp!E138+drdp!N138)*MBZ!$C138+(drdp!H138+drdp!Q138)*MBZ!$D138)</f>
        <v>-2.449549148279325E-18</v>
      </c>
      <c r="F138" s="20">
        <f>Model!$W$16*((drdp!C138+drdp!L138)*MBZ!$B138+(drdp!F138+drdp!O138)*MBZ!$C138+(drdp!I138+drdp!R138)*MBZ!$D138)</f>
        <v>1.0610163038645201E-17</v>
      </c>
      <c r="G138" s="20">
        <f>Model!$W$16*((drdp!D138+drdp!M138)*MBZ!$B138+(drdp!G138+drdp!P138)*MBZ!$C138+(drdp!J138+drdp!S138)*MBZ!$D138)</f>
        <v>0</v>
      </c>
      <c r="H138" s="18">
        <f>Model!$W$16*((drdp!B138)*MBZ!$B138+(drdp!E138)*MBZ!$C138+(drdp!H138)*MBZ!$D138)</f>
        <v>-1.2247745741396625E-18</v>
      </c>
      <c r="I138" s="18">
        <f>Model!$W$16*((drdp!C138)*MBZ!$B138+(drdp!F138)*MBZ!$C138+(drdp!I138)*MBZ!$D138)</f>
        <v>5.3050815193226003E-18</v>
      </c>
      <c r="J138" s="18">
        <f>Model!$W$16*((drdp!D138)*MBZ!$B138+(drdp!G138)*MBZ!$C138+(drdp!J138)*MBZ!$D138)</f>
        <v>0</v>
      </c>
      <c r="K138" s="21">
        <f>SUM(E$3:E137)+H138</f>
        <v>2.1595031455186442</v>
      </c>
      <c r="L138" s="21">
        <f>SUM(F$3:F137)+I138</f>
        <v>0.67993948201946264</v>
      </c>
      <c r="M138" s="21">
        <f>SUM(G$3:G137)+J138</f>
        <v>0</v>
      </c>
      <c r="N138" s="21"/>
      <c r="O138" s="21"/>
      <c r="P138" s="21"/>
      <c r="Q138" s="19">
        <f t="shared" si="13"/>
        <v>4.6634538355049182</v>
      </c>
      <c r="R138" s="19">
        <f t="shared" si="14"/>
        <v>0.46231769920889515</v>
      </c>
      <c r="S138" s="19">
        <f t="shared" si="15"/>
        <v>0</v>
      </c>
      <c r="T138" s="19">
        <f t="shared" si="16"/>
        <v>1.4683314501833471</v>
      </c>
      <c r="U138" s="19">
        <f t="shared" si="17"/>
        <v>0</v>
      </c>
      <c r="V138" s="19">
        <f t="shared" si="18"/>
        <v>0</v>
      </c>
    </row>
    <row r="139" spans="1:22" x14ac:dyDescent="0.25">
      <c r="A139" s="26">
        <f>Wellpath!E139</f>
        <v>3900</v>
      </c>
      <c r="B139" s="22">
        <v>0</v>
      </c>
      <c r="C139" s="22">
        <v>0</v>
      </c>
      <c r="D139" s="22">
        <f>-SIN(Wellpath!L139) * SIN(Wellpath!O139) / (Bfield * COS(Dip))</f>
        <v>-5.5181437956412334E-21</v>
      </c>
      <c r="E139" s="20">
        <f>Model!$W$16*((drdp!B139+drdp!K139)*MBZ!$B139+(drdp!E139+drdp!N139)*MBZ!$C139+(drdp!H139+drdp!Q139)*MBZ!$D139)</f>
        <v>-2.449549148279325E-18</v>
      </c>
      <c r="F139" s="20">
        <f>Model!$W$16*((drdp!C139+drdp!L139)*MBZ!$B139+(drdp!F139+drdp!O139)*MBZ!$C139+(drdp!I139+drdp!R139)*MBZ!$D139)</f>
        <v>1.0610163038645201E-17</v>
      </c>
      <c r="G139" s="20">
        <f>Model!$W$16*((drdp!D139+drdp!M139)*MBZ!$B139+(drdp!G139+drdp!P139)*MBZ!$C139+(drdp!J139+drdp!S139)*MBZ!$D139)</f>
        <v>0</v>
      </c>
      <c r="H139" s="18">
        <f>Model!$W$16*((drdp!B139)*MBZ!$B139+(drdp!E139)*MBZ!$C139+(drdp!H139)*MBZ!$D139)</f>
        <v>-1.2247745741396625E-18</v>
      </c>
      <c r="I139" s="18">
        <f>Model!$W$16*((drdp!C139)*MBZ!$B139+(drdp!F139)*MBZ!$C139+(drdp!I139)*MBZ!$D139)</f>
        <v>5.3050815193226003E-18</v>
      </c>
      <c r="J139" s="18">
        <f>Model!$W$16*((drdp!D139)*MBZ!$B139+(drdp!G139)*MBZ!$C139+(drdp!J139)*MBZ!$D139)</f>
        <v>0</v>
      </c>
      <c r="K139" s="21">
        <f>SUM(E$3:E138)+H139</f>
        <v>2.1595031455186442</v>
      </c>
      <c r="L139" s="21">
        <f>SUM(F$3:F138)+I139</f>
        <v>0.67993948201946264</v>
      </c>
      <c r="M139" s="21">
        <f>SUM(G$3:G138)+J139</f>
        <v>0</v>
      </c>
      <c r="N139" s="21"/>
      <c r="O139" s="21"/>
      <c r="P139" s="21"/>
      <c r="Q139" s="19">
        <f t="shared" si="13"/>
        <v>4.6634538355049182</v>
      </c>
      <c r="R139" s="19">
        <f t="shared" si="14"/>
        <v>0.46231769920889515</v>
      </c>
      <c r="S139" s="19">
        <f t="shared" si="15"/>
        <v>0</v>
      </c>
      <c r="T139" s="19">
        <f t="shared" si="16"/>
        <v>1.4683314501833471</v>
      </c>
      <c r="U139" s="19">
        <f t="shared" si="17"/>
        <v>0</v>
      </c>
      <c r="V139" s="19">
        <f t="shared" si="18"/>
        <v>0</v>
      </c>
    </row>
    <row r="140" spans="1:22" x14ac:dyDescent="0.25">
      <c r="A140" s="26">
        <f>Wellpath!E140</f>
        <v>3930</v>
      </c>
      <c r="B140" s="22">
        <v>0</v>
      </c>
      <c r="C140" s="22">
        <v>0</v>
      </c>
      <c r="D140" s="22">
        <f>-SIN(Wellpath!L140) * SIN(Wellpath!O140) / (Bfield * COS(Dip))</f>
        <v>-5.5181437956412334E-21</v>
      </c>
      <c r="E140" s="20">
        <f>Model!$W$16*((drdp!B140+drdp!K140)*MBZ!$B140+(drdp!E140+drdp!N140)*MBZ!$C140+(drdp!H140+drdp!Q140)*MBZ!$D140)</f>
        <v>-2.449549148279325E-18</v>
      </c>
      <c r="F140" s="20">
        <f>Model!$W$16*((drdp!C140+drdp!L140)*MBZ!$B140+(drdp!F140+drdp!O140)*MBZ!$C140+(drdp!I140+drdp!R140)*MBZ!$D140)</f>
        <v>1.0610163038645201E-17</v>
      </c>
      <c r="G140" s="20">
        <f>Model!$W$16*((drdp!D140+drdp!M140)*MBZ!$B140+(drdp!G140+drdp!P140)*MBZ!$C140+(drdp!J140+drdp!S140)*MBZ!$D140)</f>
        <v>0</v>
      </c>
      <c r="H140" s="18">
        <f>Model!$W$16*((drdp!B140)*MBZ!$B140+(drdp!E140)*MBZ!$C140+(drdp!H140)*MBZ!$D140)</f>
        <v>-1.2247745741396625E-18</v>
      </c>
      <c r="I140" s="18">
        <f>Model!$W$16*((drdp!C140)*MBZ!$B140+(drdp!F140)*MBZ!$C140+(drdp!I140)*MBZ!$D140)</f>
        <v>5.3050815193226003E-18</v>
      </c>
      <c r="J140" s="18">
        <f>Model!$W$16*((drdp!D140)*MBZ!$B140+(drdp!G140)*MBZ!$C140+(drdp!J140)*MBZ!$D140)</f>
        <v>0</v>
      </c>
      <c r="K140" s="21">
        <f>SUM(E$3:E139)+H140</f>
        <v>2.1595031455186442</v>
      </c>
      <c r="L140" s="21">
        <f>SUM(F$3:F139)+I140</f>
        <v>0.67993948201946264</v>
      </c>
      <c r="M140" s="21">
        <f>SUM(G$3:G139)+J140</f>
        <v>0</v>
      </c>
      <c r="N140" s="21"/>
      <c r="O140" s="21"/>
      <c r="P140" s="21"/>
      <c r="Q140" s="19">
        <f t="shared" si="13"/>
        <v>4.6634538355049182</v>
      </c>
      <c r="R140" s="19">
        <f t="shared" si="14"/>
        <v>0.46231769920889515</v>
      </c>
      <c r="S140" s="19">
        <f t="shared" si="15"/>
        <v>0</v>
      </c>
      <c r="T140" s="19">
        <f t="shared" si="16"/>
        <v>1.4683314501833471</v>
      </c>
      <c r="U140" s="19">
        <f t="shared" si="17"/>
        <v>0</v>
      </c>
      <c r="V140" s="19">
        <f t="shared" si="18"/>
        <v>0</v>
      </c>
    </row>
    <row r="141" spans="1:22" x14ac:dyDescent="0.25">
      <c r="A141" s="26">
        <f>Wellpath!E141</f>
        <v>3960</v>
      </c>
      <c r="B141" s="22">
        <v>0</v>
      </c>
      <c r="C141" s="22">
        <v>0</v>
      </c>
      <c r="D141" s="22">
        <f>-SIN(Wellpath!L141) * SIN(Wellpath!O141) / (Bfield * COS(Dip))</f>
        <v>-5.5181437956412334E-21</v>
      </c>
      <c r="E141" s="20">
        <f>Model!$W$16*((drdp!B141+drdp!K141)*MBZ!$B141+(drdp!E141+drdp!N141)*MBZ!$C141+(drdp!H141+drdp!Q141)*MBZ!$D141)</f>
        <v>-2.449549148279325E-18</v>
      </c>
      <c r="F141" s="20">
        <f>Model!$W$16*((drdp!C141+drdp!L141)*MBZ!$B141+(drdp!F141+drdp!O141)*MBZ!$C141+(drdp!I141+drdp!R141)*MBZ!$D141)</f>
        <v>1.0610163038645201E-17</v>
      </c>
      <c r="G141" s="20">
        <f>Model!$W$16*((drdp!D141+drdp!M141)*MBZ!$B141+(drdp!G141+drdp!P141)*MBZ!$C141+(drdp!J141+drdp!S141)*MBZ!$D141)</f>
        <v>0</v>
      </c>
      <c r="H141" s="18">
        <f>Model!$W$16*((drdp!B141)*MBZ!$B141+(drdp!E141)*MBZ!$C141+(drdp!H141)*MBZ!$D141)</f>
        <v>-1.2247745741396625E-18</v>
      </c>
      <c r="I141" s="18">
        <f>Model!$W$16*((drdp!C141)*MBZ!$B141+(drdp!F141)*MBZ!$C141+(drdp!I141)*MBZ!$D141)</f>
        <v>5.3050815193226003E-18</v>
      </c>
      <c r="J141" s="18">
        <f>Model!$W$16*((drdp!D141)*MBZ!$B141+(drdp!G141)*MBZ!$C141+(drdp!J141)*MBZ!$D141)</f>
        <v>0</v>
      </c>
      <c r="K141" s="21">
        <f>SUM(E$3:E140)+H141</f>
        <v>2.1595031455186442</v>
      </c>
      <c r="L141" s="21">
        <f>SUM(F$3:F140)+I141</f>
        <v>0.67993948201946264</v>
      </c>
      <c r="M141" s="21">
        <f>SUM(G$3:G140)+J141</f>
        <v>0</v>
      </c>
      <c r="N141" s="21"/>
      <c r="O141" s="21"/>
      <c r="P141" s="21"/>
      <c r="Q141" s="19">
        <f t="shared" si="13"/>
        <v>4.6634538355049182</v>
      </c>
      <c r="R141" s="19">
        <f t="shared" si="14"/>
        <v>0.46231769920889515</v>
      </c>
      <c r="S141" s="19">
        <f t="shared" si="15"/>
        <v>0</v>
      </c>
      <c r="T141" s="19">
        <f t="shared" si="16"/>
        <v>1.4683314501833471</v>
      </c>
      <c r="U141" s="19">
        <f t="shared" si="17"/>
        <v>0</v>
      </c>
      <c r="V141" s="19">
        <f t="shared" si="18"/>
        <v>0</v>
      </c>
    </row>
    <row r="142" spans="1:22" x14ac:dyDescent="0.25">
      <c r="A142" s="26">
        <f>Wellpath!E142</f>
        <v>3990</v>
      </c>
      <c r="B142" s="22">
        <v>0</v>
      </c>
      <c r="C142" s="22">
        <v>0</v>
      </c>
      <c r="D142" s="22">
        <f>-SIN(Wellpath!L142) * SIN(Wellpath!O142) / (Bfield * COS(Dip))</f>
        <v>-5.5181437956412334E-21</v>
      </c>
      <c r="E142" s="20">
        <f>Model!$W$16*((drdp!B142+drdp!K142)*MBZ!$B142+(drdp!E142+drdp!N142)*MBZ!$C142+(drdp!H142+drdp!Q142)*MBZ!$D142)</f>
        <v>-2.449549148279325E-18</v>
      </c>
      <c r="F142" s="20">
        <f>Model!$W$16*((drdp!C142+drdp!L142)*MBZ!$B142+(drdp!F142+drdp!O142)*MBZ!$C142+(drdp!I142+drdp!R142)*MBZ!$D142)</f>
        <v>1.0610163038645201E-17</v>
      </c>
      <c r="G142" s="20">
        <f>Model!$W$16*((drdp!D142+drdp!M142)*MBZ!$B142+(drdp!G142+drdp!P142)*MBZ!$C142+(drdp!J142+drdp!S142)*MBZ!$D142)</f>
        <v>0</v>
      </c>
      <c r="H142" s="18">
        <f>Model!$W$16*((drdp!B142)*MBZ!$B142+(drdp!E142)*MBZ!$C142+(drdp!H142)*MBZ!$D142)</f>
        <v>-1.2247745741396625E-18</v>
      </c>
      <c r="I142" s="18">
        <f>Model!$W$16*((drdp!C142)*MBZ!$B142+(drdp!F142)*MBZ!$C142+(drdp!I142)*MBZ!$D142)</f>
        <v>5.3050815193226003E-18</v>
      </c>
      <c r="J142" s="18">
        <f>Model!$W$16*((drdp!D142)*MBZ!$B142+(drdp!G142)*MBZ!$C142+(drdp!J142)*MBZ!$D142)</f>
        <v>0</v>
      </c>
      <c r="K142" s="21">
        <f>SUM(E$3:E141)+H142</f>
        <v>2.1595031455186442</v>
      </c>
      <c r="L142" s="21">
        <f>SUM(F$3:F141)+I142</f>
        <v>0.67993948201946264</v>
      </c>
      <c r="M142" s="21">
        <f>SUM(G$3:G141)+J142</f>
        <v>0</v>
      </c>
      <c r="N142" s="21"/>
      <c r="O142" s="21"/>
      <c r="P142" s="21"/>
      <c r="Q142" s="19">
        <f t="shared" si="13"/>
        <v>4.6634538355049182</v>
      </c>
      <c r="R142" s="19">
        <f t="shared" si="14"/>
        <v>0.46231769920889515</v>
      </c>
      <c r="S142" s="19">
        <f t="shared" si="15"/>
        <v>0</v>
      </c>
      <c r="T142" s="19">
        <f t="shared" si="16"/>
        <v>1.4683314501833471</v>
      </c>
      <c r="U142" s="19">
        <f t="shared" si="17"/>
        <v>0</v>
      </c>
      <c r="V142" s="19">
        <f t="shared" si="18"/>
        <v>0</v>
      </c>
    </row>
    <row r="143" spans="1:22" x14ac:dyDescent="0.25">
      <c r="A143" s="26">
        <f>Wellpath!E143</f>
        <v>4020</v>
      </c>
      <c r="B143" s="22">
        <v>0</v>
      </c>
      <c r="C143" s="22">
        <v>0</v>
      </c>
      <c r="D143" s="22">
        <f>-SIN(Wellpath!L143) * SIN(Wellpath!O143) / (Bfield * COS(Dip))</f>
        <v>-5.5181437956412334E-21</v>
      </c>
      <c r="E143" s="20">
        <f>Model!$W$16*((drdp!B143+drdp!K143)*MBZ!$B143+(drdp!E143+drdp!N143)*MBZ!$C143+(drdp!H143+drdp!Q143)*MBZ!$D143)</f>
        <v>-1.6330327655195501E-18</v>
      </c>
      <c r="F143" s="20">
        <f>Model!$W$16*((drdp!C143+drdp!L143)*MBZ!$B143+(drdp!F143+drdp!O143)*MBZ!$C143+(drdp!I143+drdp!R143)*MBZ!$D143)</f>
        <v>7.0734420257634676E-18</v>
      </c>
      <c r="G143" s="20">
        <f>Model!$W$16*((drdp!D143+drdp!M143)*MBZ!$B143+(drdp!G143+drdp!P143)*MBZ!$C143+(drdp!J143+drdp!S143)*MBZ!$D143)</f>
        <v>0</v>
      </c>
      <c r="H143" s="18">
        <f>Model!$W$16*((drdp!B143)*MBZ!$B143+(drdp!E143)*MBZ!$C143+(drdp!H143)*MBZ!$D143)</f>
        <v>-1.2247745741396625E-18</v>
      </c>
      <c r="I143" s="18">
        <f>Model!$W$16*((drdp!C143)*MBZ!$B143+(drdp!F143)*MBZ!$C143+(drdp!I143)*MBZ!$D143)</f>
        <v>5.3050815193226003E-18</v>
      </c>
      <c r="J143" s="18">
        <f>Model!$W$16*((drdp!D143)*MBZ!$B143+(drdp!G143)*MBZ!$C143+(drdp!J143)*MBZ!$D143)</f>
        <v>0</v>
      </c>
      <c r="K143" s="21">
        <f>SUM(E$3:E142)+H143</f>
        <v>2.1595031455186442</v>
      </c>
      <c r="L143" s="21">
        <f>SUM(F$3:F142)+I143</f>
        <v>0.67993948201946264</v>
      </c>
      <c r="M143" s="21">
        <f>SUM(G$3:G142)+J143</f>
        <v>0</v>
      </c>
      <c r="N143" s="21"/>
      <c r="O143" s="21"/>
      <c r="P143" s="21"/>
      <c r="Q143" s="19">
        <f t="shared" si="13"/>
        <v>4.6634538355049182</v>
      </c>
      <c r="R143" s="19">
        <f t="shared" si="14"/>
        <v>0.46231769920889515</v>
      </c>
      <c r="S143" s="19">
        <f t="shared" si="15"/>
        <v>0</v>
      </c>
      <c r="T143" s="19">
        <f t="shared" si="16"/>
        <v>1.4683314501833471</v>
      </c>
      <c r="U143" s="19">
        <f t="shared" si="17"/>
        <v>0</v>
      </c>
      <c r="V143" s="19">
        <f t="shared" si="18"/>
        <v>0</v>
      </c>
    </row>
    <row r="144" spans="1:22" x14ac:dyDescent="0.25">
      <c r="A144" s="26">
        <f>Wellpath!E144</f>
        <v>4030</v>
      </c>
      <c r="B144" s="22">
        <v>0</v>
      </c>
      <c r="C144" s="22">
        <v>0</v>
      </c>
      <c r="D144" s="22">
        <f>-SIN(Wellpath!L144) * SIN(Wellpath!O144) / (Bfield * COS(Dip))</f>
        <v>-5.5181437956412334E-21</v>
      </c>
      <c r="E144" s="20">
        <f>Model!$W$16*((drdp!B144+drdp!K144)*MBZ!$B144+(drdp!E144+drdp!N144)*MBZ!$C144+(drdp!H144+drdp!Q144)*MBZ!$D144)</f>
        <v>1.6411979293471482E-16</v>
      </c>
      <c r="F144" s="20">
        <f>Model!$W$16*((drdp!C144+drdp!L144)*MBZ!$B144+(drdp!F144+drdp!O144)*MBZ!$C144+(drdp!I144+drdp!R144)*MBZ!$D144)</f>
        <v>-7.1088092358922843E-16</v>
      </c>
      <c r="G144" s="20">
        <f>Model!$W$16*((drdp!D144+drdp!M144)*MBZ!$B144+(drdp!G144+drdp!P144)*MBZ!$C144+(drdp!J144+drdp!S144)*MBZ!$D144)</f>
        <v>0</v>
      </c>
      <c r="H144" s="18">
        <f>Model!$W$16*((drdp!B144)*MBZ!$B144+(drdp!E144)*MBZ!$C144+(drdp!H144)*MBZ!$D144)</f>
        <v>-4.0825819137988754E-19</v>
      </c>
      <c r="I144" s="18">
        <f>Model!$W$16*((drdp!C144)*MBZ!$B144+(drdp!F144)*MBZ!$C144+(drdp!I144)*MBZ!$D144)</f>
        <v>1.7683605064408669E-18</v>
      </c>
      <c r="J144" s="18">
        <f>Model!$W$16*((drdp!D144)*MBZ!$B144+(drdp!G144)*MBZ!$C144+(drdp!J144)*MBZ!$D144)</f>
        <v>0</v>
      </c>
      <c r="K144" s="21">
        <f>SUM(E$3:E143)+H144</f>
        <v>2.1595031455186442</v>
      </c>
      <c r="L144" s="21">
        <f>SUM(F$3:F143)+I144</f>
        <v>0.67993948201946264</v>
      </c>
      <c r="M144" s="21">
        <f>SUM(G$3:G143)+J144</f>
        <v>0</v>
      </c>
      <c r="N144" s="21"/>
      <c r="O144" s="21"/>
      <c r="P144" s="21"/>
      <c r="Q144" s="19">
        <f t="shared" si="13"/>
        <v>4.6634538355049182</v>
      </c>
      <c r="R144" s="19">
        <f t="shared" si="14"/>
        <v>0.46231769920889515</v>
      </c>
      <c r="S144" s="19">
        <f t="shared" si="15"/>
        <v>0</v>
      </c>
      <c r="T144" s="19">
        <f t="shared" si="16"/>
        <v>1.4683314501833471</v>
      </c>
      <c r="U144" s="19">
        <f t="shared" si="17"/>
        <v>0</v>
      </c>
      <c r="V144" s="19">
        <f t="shared" si="18"/>
        <v>0</v>
      </c>
    </row>
    <row r="145" spans="1:22" x14ac:dyDescent="0.25">
      <c r="A145" s="26">
        <f>Wellpath!E145</f>
        <v>0</v>
      </c>
      <c r="B145" s="22">
        <v>0</v>
      </c>
      <c r="C145" s="22">
        <v>0</v>
      </c>
      <c r="D145" s="22">
        <f>-SIN(Wellpath!L145) * SIN(Wellpath!O145) / (Bfield * COS(Dip))</f>
        <v>0</v>
      </c>
      <c r="E145" s="20">
        <f>Model!$W$16*((drdp!B145+drdp!K145)*MBZ!$B145+(drdp!E145+drdp!N145)*MBZ!$C145+(drdp!H145+drdp!Q145)*MBZ!$D145)</f>
        <v>0</v>
      </c>
      <c r="F145" s="20">
        <f>Model!$W$16*((drdp!C145+drdp!L145)*MBZ!$B145+(drdp!F145+drdp!O145)*MBZ!$C145+(drdp!I145+drdp!R145)*MBZ!$D145)</f>
        <v>0</v>
      </c>
      <c r="G145" s="20">
        <f>Model!$W$16*((drdp!D145+drdp!M145)*MBZ!$B145+(drdp!G145+drdp!P145)*MBZ!$C145+(drdp!J145+drdp!S145)*MBZ!$D145)</f>
        <v>0</v>
      </c>
      <c r="H145" s="18">
        <f>Model!$W$16*((drdp!B145)*MBZ!$B145+(drdp!E145)*MBZ!$C145+(drdp!H145)*MBZ!$D145)</f>
        <v>0</v>
      </c>
      <c r="I145" s="18">
        <f>Model!$W$16*((drdp!C145)*MBZ!$B145+(drdp!F145)*MBZ!$C145+(drdp!I145)*MBZ!$D145)</f>
        <v>0</v>
      </c>
      <c r="J145" s="18">
        <f>Model!$W$16*((drdp!D145)*MBZ!$B145+(drdp!G145)*MBZ!$C145+(drdp!J145)*MBZ!$D145)</f>
        <v>0</v>
      </c>
      <c r="K145" s="21">
        <f>SUM(E$3:E144)+H145</f>
        <v>2.1595031455186442</v>
      </c>
      <c r="L145" s="21">
        <f>SUM(F$3:F144)+I145</f>
        <v>0.67993948201946197</v>
      </c>
      <c r="M145" s="21">
        <f>SUM(G$3:G144)+J145</f>
        <v>0</v>
      </c>
      <c r="N145" s="21"/>
      <c r="O145" s="21"/>
      <c r="P145" s="21"/>
      <c r="Q145" s="19">
        <f t="shared" si="13"/>
        <v>4.6634538355049182</v>
      </c>
      <c r="R145" s="19">
        <f t="shared" si="14"/>
        <v>0.46231769920889426</v>
      </c>
      <c r="S145" s="19">
        <f t="shared" si="15"/>
        <v>0</v>
      </c>
      <c r="T145" s="19">
        <f t="shared" si="16"/>
        <v>1.4683314501833458</v>
      </c>
      <c r="U145" s="19">
        <f t="shared" si="17"/>
        <v>0</v>
      </c>
      <c r="V145" s="19">
        <f t="shared" si="18"/>
        <v>0</v>
      </c>
    </row>
    <row r="146" spans="1:22" x14ac:dyDescent="0.25">
      <c r="A146" s="26">
        <f>Wellpath!E146</f>
        <v>0</v>
      </c>
      <c r="B146" s="22">
        <v>0</v>
      </c>
      <c r="C146" s="22">
        <v>0</v>
      </c>
      <c r="D146" s="22">
        <f>-SIN(Wellpath!L146) * SIN(Wellpath!O146) / (Bfield * COS(Dip))</f>
        <v>0</v>
      </c>
      <c r="E146" s="20">
        <f>Model!$W$16*((drdp!B146+drdp!K146)*MBZ!$B146+(drdp!E146+drdp!N146)*MBZ!$C146+(drdp!H146+drdp!Q146)*MBZ!$D146)</f>
        <v>0</v>
      </c>
      <c r="F146" s="20">
        <f>Model!$W$16*((drdp!C146+drdp!L146)*MBZ!$B146+(drdp!F146+drdp!O146)*MBZ!$C146+(drdp!I146+drdp!R146)*MBZ!$D146)</f>
        <v>0</v>
      </c>
      <c r="G146" s="20">
        <f>Model!$W$16*((drdp!D146+drdp!M146)*MBZ!$B146+(drdp!G146+drdp!P146)*MBZ!$C146+(drdp!J146+drdp!S146)*MBZ!$D146)</f>
        <v>0</v>
      </c>
      <c r="H146" s="18">
        <f>Model!$W$16*((drdp!B146)*MBZ!$B146+(drdp!E146)*MBZ!$C146+(drdp!H146)*MBZ!$D146)</f>
        <v>0</v>
      </c>
      <c r="I146" s="18">
        <f>Model!$W$16*((drdp!C146)*MBZ!$B146+(drdp!F146)*MBZ!$C146+(drdp!I146)*MBZ!$D146)</f>
        <v>0</v>
      </c>
      <c r="J146" s="18">
        <f>Model!$W$16*((drdp!D146)*MBZ!$B146+(drdp!G146)*MBZ!$C146+(drdp!J146)*MBZ!$D146)</f>
        <v>0</v>
      </c>
      <c r="K146" s="21">
        <f>SUM(E$3:E145)+H146</f>
        <v>2.1595031455186442</v>
      </c>
      <c r="L146" s="21">
        <f>SUM(F$3:F145)+I146</f>
        <v>0.67993948201946197</v>
      </c>
      <c r="M146" s="21">
        <f>SUM(G$3:G145)+J146</f>
        <v>0</v>
      </c>
      <c r="N146" s="21"/>
      <c r="O146" s="21"/>
      <c r="P146" s="21"/>
      <c r="Q146" s="19">
        <f t="shared" si="13"/>
        <v>4.6634538355049182</v>
      </c>
      <c r="R146" s="19">
        <f t="shared" si="14"/>
        <v>0.46231769920889426</v>
      </c>
      <c r="S146" s="19">
        <f t="shared" si="15"/>
        <v>0</v>
      </c>
      <c r="T146" s="19">
        <f t="shared" si="16"/>
        <v>1.4683314501833458</v>
      </c>
      <c r="U146" s="19">
        <f t="shared" si="17"/>
        <v>0</v>
      </c>
      <c r="V146" s="19">
        <f t="shared" si="18"/>
        <v>0</v>
      </c>
    </row>
    <row r="147" spans="1:22" x14ac:dyDescent="0.25">
      <c r="A147" s="26">
        <f>Wellpath!E147</f>
        <v>0</v>
      </c>
      <c r="B147" s="22">
        <v>0</v>
      </c>
      <c r="C147" s="22">
        <v>0</v>
      </c>
      <c r="D147" s="22">
        <f>-SIN(Wellpath!L147) * SIN(Wellpath!O147) / (Bfield * COS(Dip))</f>
        <v>0</v>
      </c>
      <c r="E147" s="20">
        <f>Model!$W$16*((drdp!B147+drdp!K147)*MBZ!$B147+(drdp!E147+drdp!N147)*MBZ!$C147+(drdp!H147+drdp!Q147)*MBZ!$D147)</f>
        <v>0</v>
      </c>
      <c r="F147" s="20">
        <f>Model!$W$16*((drdp!C147+drdp!L147)*MBZ!$B147+(drdp!F147+drdp!O147)*MBZ!$C147+(drdp!I147+drdp!R147)*MBZ!$D147)</f>
        <v>0</v>
      </c>
      <c r="G147" s="20">
        <f>Model!$W$16*((drdp!D147+drdp!M147)*MBZ!$B147+(drdp!G147+drdp!P147)*MBZ!$C147+(drdp!J147+drdp!S147)*MBZ!$D147)</f>
        <v>0</v>
      </c>
      <c r="H147" s="18">
        <f>Model!$W$16*((drdp!B147)*MBZ!$B147+(drdp!E147)*MBZ!$C147+(drdp!H147)*MBZ!$D147)</f>
        <v>0</v>
      </c>
      <c r="I147" s="18">
        <f>Model!$W$16*((drdp!C147)*MBZ!$B147+(drdp!F147)*MBZ!$C147+(drdp!I147)*MBZ!$D147)</f>
        <v>0</v>
      </c>
      <c r="J147" s="18">
        <f>Model!$W$16*((drdp!D147)*MBZ!$B147+(drdp!G147)*MBZ!$C147+(drdp!J147)*MBZ!$D147)</f>
        <v>0</v>
      </c>
      <c r="K147" s="21">
        <f>SUM(E$3:E146)+H147</f>
        <v>2.1595031455186442</v>
      </c>
      <c r="L147" s="21">
        <f>SUM(F$3:F146)+I147</f>
        <v>0.67993948201946197</v>
      </c>
      <c r="M147" s="21">
        <f>SUM(G$3:G146)+J147</f>
        <v>0</v>
      </c>
      <c r="N147" s="21"/>
      <c r="O147" s="21"/>
      <c r="P147" s="21"/>
      <c r="Q147" s="19">
        <f t="shared" si="13"/>
        <v>4.6634538355049182</v>
      </c>
      <c r="R147" s="19">
        <f t="shared" si="14"/>
        <v>0.46231769920889426</v>
      </c>
      <c r="S147" s="19">
        <f t="shared" si="15"/>
        <v>0</v>
      </c>
      <c r="T147" s="19">
        <f t="shared" si="16"/>
        <v>1.4683314501833458</v>
      </c>
      <c r="U147" s="19">
        <f t="shared" si="17"/>
        <v>0</v>
      </c>
      <c r="V147" s="19">
        <f t="shared" si="18"/>
        <v>0</v>
      </c>
    </row>
    <row r="148" spans="1:22" x14ac:dyDescent="0.25">
      <c r="A148" s="26">
        <f>Wellpath!E148</f>
        <v>0</v>
      </c>
      <c r="B148" s="22">
        <v>0</v>
      </c>
      <c r="C148" s="22">
        <v>0</v>
      </c>
      <c r="D148" s="22">
        <f>-SIN(Wellpath!L148) * SIN(Wellpath!O148) / (Bfield * COS(Dip))</f>
        <v>0</v>
      </c>
      <c r="E148" s="20">
        <f>Model!$W$16*((drdp!B148+drdp!K148)*MBZ!$B148+(drdp!E148+drdp!N148)*MBZ!$C148+(drdp!H148+drdp!Q148)*MBZ!$D148)</f>
        <v>0</v>
      </c>
      <c r="F148" s="20">
        <f>Model!$W$16*((drdp!C148+drdp!L148)*MBZ!$B148+(drdp!F148+drdp!O148)*MBZ!$C148+(drdp!I148+drdp!R148)*MBZ!$D148)</f>
        <v>0</v>
      </c>
      <c r="G148" s="20">
        <f>Model!$W$16*((drdp!D148+drdp!M148)*MBZ!$B148+(drdp!G148+drdp!P148)*MBZ!$C148+(drdp!J148+drdp!S148)*MBZ!$D148)</f>
        <v>0</v>
      </c>
      <c r="H148" s="18">
        <f>Model!$W$16*((drdp!B148)*MBZ!$B148+(drdp!E148)*MBZ!$C148+(drdp!H148)*MBZ!$D148)</f>
        <v>0</v>
      </c>
      <c r="I148" s="18">
        <f>Model!$W$16*((drdp!C148)*MBZ!$B148+(drdp!F148)*MBZ!$C148+(drdp!I148)*MBZ!$D148)</f>
        <v>0</v>
      </c>
      <c r="J148" s="18">
        <f>Model!$W$16*((drdp!D148)*MBZ!$B148+(drdp!G148)*MBZ!$C148+(drdp!J148)*MBZ!$D148)</f>
        <v>0</v>
      </c>
      <c r="K148" s="21">
        <f>SUM(E$3:E147)+H148</f>
        <v>2.1595031455186442</v>
      </c>
      <c r="L148" s="21">
        <f>SUM(F$3:F147)+I148</f>
        <v>0.67993948201946197</v>
      </c>
      <c r="M148" s="21">
        <f>SUM(G$3:G147)+J148</f>
        <v>0</v>
      </c>
      <c r="N148" s="21"/>
      <c r="O148" s="21"/>
      <c r="P148" s="21"/>
      <c r="Q148" s="19">
        <f t="shared" si="13"/>
        <v>4.6634538355049182</v>
      </c>
      <c r="R148" s="19">
        <f t="shared" si="14"/>
        <v>0.46231769920889426</v>
      </c>
      <c r="S148" s="19">
        <f t="shared" si="15"/>
        <v>0</v>
      </c>
      <c r="T148" s="19">
        <f t="shared" si="16"/>
        <v>1.4683314501833458</v>
      </c>
      <c r="U148" s="19">
        <f t="shared" si="17"/>
        <v>0</v>
      </c>
      <c r="V148" s="19">
        <f t="shared" si="18"/>
        <v>0</v>
      </c>
    </row>
    <row r="149" spans="1:22" x14ac:dyDescent="0.25">
      <c r="A149" s="26">
        <f>Wellpath!E149</f>
        <v>0</v>
      </c>
      <c r="B149" s="22">
        <v>0</v>
      </c>
      <c r="C149" s="22">
        <v>0</v>
      </c>
      <c r="D149" s="22">
        <f>-SIN(Wellpath!L149) * SIN(Wellpath!O149) / (Bfield * COS(Dip))</f>
        <v>0</v>
      </c>
      <c r="E149" s="20">
        <f>Model!$W$16*((drdp!B149+drdp!K149)*MBZ!$B149+(drdp!E149+drdp!N149)*MBZ!$C149+(drdp!H149+drdp!Q149)*MBZ!$D149)</f>
        <v>0</v>
      </c>
      <c r="F149" s="20">
        <f>Model!$W$16*((drdp!C149+drdp!L149)*MBZ!$B149+(drdp!F149+drdp!O149)*MBZ!$C149+(drdp!I149+drdp!R149)*MBZ!$D149)</f>
        <v>0</v>
      </c>
      <c r="G149" s="20">
        <f>Model!$W$16*((drdp!D149+drdp!M149)*MBZ!$B149+(drdp!G149+drdp!P149)*MBZ!$C149+(drdp!J149+drdp!S149)*MBZ!$D149)</f>
        <v>0</v>
      </c>
      <c r="H149" s="18">
        <f>Model!$W$16*((drdp!B149)*MBZ!$B149+(drdp!E149)*MBZ!$C149+(drdp!H149)*MBZ!$D149)</f>
        <v>0</v>
      </c>
      <c r="I149" s="18">
        <f>Model!$W$16*((drdp!C149)*MBZ!$B149+(drdp!F149)*MBZ!$C149+(drdp!I149)*MBZ!$D149)</f>
        <v>0</v>
      </c>
      <c r="J149" s="18">
        <f>Model!$W$16*((drdp!D149)*MBZ!$B149+(drdp!G149)*MBZ!$C149+(drdp!J149)*MBZ!$D149)</f>
        <v>0</v>
      </c>
      <c r="K149" s="21">
        <f>SUM(E$3:E148)+H149</f>
        <v>2.1595031455186442</v>
      </c>
      <c r="L149" s="21">
        <f>SUM(F$3:F148)+I149</f>
        <v>0.67993948201946197</v>
      </c>
      <c r="M149" s="21">
        <f>SUM(G$3:G148)+J149</f>
        <v>0</v>
      </c>
      <c r="N149" s="21"/>
      <c r="O149" s="21"/>
      <c r="P149" s="21"/>
      <c r="Q149" s="19">
        <f t="shared" si="13"/>
        <v>4.6634538355049182</v>
      </c>
      <c r="R149" s="19">
        <f t="shared" si="14"/>
        <v>0.46231769920889426</v>
      </c>
      <c r="S149" s="19">
        <f t="shared" si="15"/>
        <v>0</v>
      </c>
      <c r="T149" s="19">
        <f t="shared" si="16"/>
        <v>1.4683314501833458</v>
      </c>
      <c r="U149" s="19">
        <f t="shared" si="17"/>
        <v>0</v>
      </c>
      <c r="V149" s="19">
        <f t="shared" si="18"/>
        <v>0</v>
      </c>
    </row>
    <row r="150" spans="1:22" x14ac:dyDescent="0.25">
      <c r="A150" s="26">
        <f>Wellpath!E150</f>
        <v>0</v>
      </c>
      <c r="B150" s="22">
        <v>0</v>
      </c>
      <c r="C150" s="22">
        <v>0</v>
      </c>
      <c r="D150" s="22">
        <f>-SIN(Wellpath!L150) * SIN(Wellpath!O150) / (Bfield * COS(Dip))</f>
        <v>0</v>
      </c>
      <c r="E150" s="20">
        <f>Model!$W$16*((drdp!B150+drdp!K150)*MBZ!$B150+(drdp!E150+drdp!N150)*MBZ!$C150+(drdp!H150+drdp!Q150)*MBZ!$D150)</f>
        <v>0</v>
      </c>
      <c r="F150" s="20">
        <f>Model!$W$16*((drdp!C150+drdp!L150)*MBZ!$B150+(drdp!F150+drdp!O150)*MBZ!$C150+(drdp!I150+drdp!R150)*MBZ!$D150)</f>
        <v>0</v>
      </c>
      <c r="G150" s="20">
        <f>Model!$W$16*((drdp!D150+drdp!M150)*MBZ!$B150+(drdp!G150+drdp!P150)*MBZ!$C150+(drdp!J150+drdp!S150)*MBZ!$D150)</f>
        <v>0</v>
      </c>
      <c r="H150" s="18">
        <f>Model!$W$16*((drdp!B150)*MBZ!$B150+(drdp!E150)*MBZ!$C150+(drdp!H150)*MBZ!$D150)</f>
        <v>0</v>
      </c>
      <c r="I150" s="18">
        <f>Model!$W$16*((drdp!C150)*MBZ!$B150+(drdp!F150)*MBZ!$C150+(drdp!I150)*MBZ!$D150)</f>
        <v>0</v>
      </c>
      <c r="J150" s="18">
        <f>Model!$W$16*((drdp!D150)*MBZ!$B150+(drdp!G150)*MBZ!$C150+(drdp!J150)*MBZ!$D150)</f>
        <v>0</v>
      </c>
      <c r="K150" s="21">
        <f>SUM(E$3:E149)+H150</f>
        <v>2.1595031455186442</v>
      </c>
      <c r="L150" s="21">
        <f>SUM(F$3:F149)+I150</f>
        <v>0.67993948201946197</v>
      </c>
      <c r="M150" s="21">
        <f>SUM(G$3:G149)+J150</f>
        <v>0</v>
      </c>
      <c r="N150" s="21"/>
      <c r="O150" s="21"/>
      <c r="P150" s="21"/>
      <c r="Q150" s="19">
        <f t="shared" si="13"/>
        <v>4.6634538355049182</v>
      </c>
      <c r="R150" s="19">
        <f t="shared" si="14"/>
        <v>0.46231769920889426</v>
      </c>
      <c r="S150" s="19">
        <f t="shared" si="15"/>
        <v>0</v>
      </c>
      <c r="T150" s="19">
        <f t="shared" si="16"/>
        <v>1.4683314501833458</v>
      </c>
      <c r="U150" s="19">
        <f t="shared" si="17"/>
        <v>0</v>
      </c>
      <c r="V150" s="19">
        <f t="shared" si="18"/>
        <v>0</v>
      </c>
    </row>
    <row r="151" spans="1:22" x14ac:dyDescent="0.25">
      <c r="A151" s="26">
        <f>Wellpath!E151</f>
        <v>0</v>
      </c>
      <c r="B151" s="22">
        <v>0</v>
      </c>
      <c r="C151" s="22">
        <v>0</v>
      </c>
      <c r="D151" s="22">
        <f>-SIN(Wellpath!L151) * SIN(Wellpath!O151) / (Bfield * COS(Dip))</f>
        <v>0</v>
      </c>
      <c r="E151" s="20">
        <f>Model!$W$16*((drdp!B151+drdp!K151)*MBZ!$B151+(drdp!E151+drdp!N151)*MBZ!$C151+(drdp!H151+drdp!Q151)*MBZ!$D151)</f>
        <v>0</v>
      </c>
      <c r="F151" s="20">
        <f>Model!$W$16*((drdp!C151+drdp!L151)*MBZ!$B151+(drdp!F151+drdp!O151)*MBZ!$C151+(drdp!I151+drdp!R151)*MBZ!$D151)</f>
        <v>0</v>
      </c>
      <c r="G151" s="20">
        <f>Model!$W$16*((drdp!D151+drdp!M151)*MBZ!$B151+(drdp!G151+drdp!P151)*MBZ!$C151+(drdp!J151+drdp!S151)*MBZ!$D151)</f>
        <v>0</v>
      </c>
      <c r="H151" s="18">
        <f>Model!$W$16*((drdp!B151)*MBZ!$B151+(drdp!E151)*MBZ!$C151+(drdp!H151)*MBZ!$D151)</f>
        <v>0</v>
      </c>
      <c r="I151" s="18">
        <f>Model!$W$16*((drdp!C151)*MBZ!$B151+(drdp!F151)*MBZ!$C151+(drdp!I151)*MBZ!$D151)</f>
        <v>0</v>
      </c>
      <c r="J151" s="18">
        <f>Model!$W$16*((drdp!D151)*MBZ!$B151+(drdp!G151)*MBZ!$C151+(drdp!J151)*MBZ!$D151)</f>
        <v>0</v>
      </c>
      <c r="K151" s="21">
        <f>SUM(E$3:E150)+H151</f>
        <v>2.1595031455186442</v>
      </c>
      <c r="L151" s="21">
        <f>SUM(F$3:F150)+I151</f>
        <v>0.67993948201946197</v>
      </c>
      <c r="M151" s="21">
        <f>SUM(G$3:G150)+J151</f>
        <v>0</v>
      </c>
      <c r="N151" s="21"/>
      <c r="O151" s="21"/>
      <c r="P151" s="21"/>
      <c r="Q151" s="19">
        <f t="shared" si="13"/>
        <v>4.6634538355049182</v>
      </c>
      <c r="R151" s="19">
        <f t="shared" si="14"/>
        <v>0.46231769920889426</v>
      </c>
      <c r="S151" s="19">
        <f t="shared" si="15"/>
        <v>0</v>
      </c>
      <c r="T151" s="19">
        <f t="shared" si="16"/>
        <v>1.4683314501833458</v>
      </c>
      <c r="U151" s="19">
        <f t="shared" si="17"/>
        <v>0</v>
      </c>
      <c r="V151" s="19">
        <f t="shared" si="18"/>
        <v>0</v>
      </c>
    </row>
    <row r="152" spans="1:22" x14ac:dyDescent="0.25">
      <c r="A152" s="26">
        <f>Wellpath!E152</f>
        <v>0</v>
      </c>
      <c r="B152" s="22">
        <v>0</v>
      </c>
      <c r="C152" s="22">
        <v>0</v>
      </c>
      <c r="D152" s="22">
        <f>-SIN(Wellpath!L152) * SIN(Wellpath!O152) / (Bfield * COS(Dip))</f>
        <v>0</v>
      </c>
      <c r="E152" s="20">
        <f>Model!$W$16*((drdp!B152+drdp!K152)*MBZ!$B152+(drdp!E152+drdp!N152)*MBZ!$C152+(drdp!H152+drdp!Q152)*MBZ!$D152)</f>
        <v>0</v>
      </c>
      <c r="F152" s="20">
        <f>Model!$W$16*((drdp!C152+drdp!L152)*MBZ!$B152+(drdp!F152+drdp!O152)*MBZ!$C152+(drdp!I152+drdp!R152)*MBZ!$D152)</f>
        <v>0</v>
      </c>
      <c r="G152" s="20">
        <f>Model!$W$16*((drdp!D152+drdp!M152)*MBZ!$B152+(drdp!G152+drdp!P152)*MBZ!$C152+(drdp!J152+drdp!S152)*MBZ!$D152)</f>
        <v>0</v>
      </c>
      <c r="H152" s="18">
        <f>Model!$W$16*((drdp!B152)*MBZ!$B152+(drdp!E152)*MBZ!$C152+(drdp!H152)*MBZ!$D152)</f>
        <v>0</v>
      </c>
      <c r="I152" s="18">
        <f>Model!$W$16*((drdp!C152)*MBZ!$B152+(drdp!F152)*MBZ!$C152+(drdp!I152)*MBZ!$D152)</f>
        <v>0</v>
      </c>
      <c r="J152" s="18">
        <f>Model!$W$16*((drdp!D152)*MBZ!$B152+(drdp!G152)*MBZ!$C152+(drdp!J152)*MBZ!$D152)</f>
        <v>0</v>
      </c>
      <c r="K152" s="21">
        <f>SUM(E$3:E151)+H152</f>
        <v>2.1595031455186442</v>
      </c>
      <c r="L152" s="21">
        <f>SUM(F$3:F151)+I152</f>
        <v>0.67993948201946197</v>
      </c>
      <c r="M152" s="21">
        <f>SUM(G$3:G151)+J152</f>
        <v>0</v>
      </c>
      <c r="N152" s="21"/>
      <c r="O152" s="21"/>
      <c r="P152" s="21"/>
      <c r="Q152" s="19">
        <f t="shared" si="13"/>
        <v>4.6634538355049182</v>
      </c>
      <c r="R152" s="19">
        <f t="shared" si="14"/>
        <v>0.46231769920889426</v>
      </c>
      <c r="S152" s="19">
        <f t="shared" si="15"/>
        <v>0</v>
      </c>
      <c r="T152" s="19">
        <f t="shared" si="16"/>
        <v>1.4683314501833458</v>
      </c>
      <c r="U152" s="19">
        <f t="shared" si="17"/>
        <v>0</v>
      </c>
      <c r="V152" s="19">
        <f t="shared" si="18"/>
        <v>0</v>
      </c>
    </row>
    <row r="153" spans="1:22" x14ac:dyDescent="0.25">
      <c r="A153" s="26">
        <f>Wellpath!E153</f>
        <v>0</v>
      </c>
      <c r="B153" s="22">
        <v>0</v>
      </c>
      <c r="C153" s="22">
        <v>0</v>
      </c>
      <c r="D153" s="22">
        <f>-SIN(Wellpath!L153) * SIN(Wellpath!O153) / (Bfield * COS(Dip))</f>
        <v>0</v>
      </c>
      <c r="E153" s="20">
        <f>Model!$W$16*((drdp!B153+drdp!K153)*MBZ!$B153+(drdp!E153+drdp!N153)*MBZ!$C153+(drdp!H153+drdp!Q153)*MBZ!$D153)</f>
        <v>0</v>
      </c>
      <c r="F153" s="20">
        <f>Model!$W$16*((drdp!C153+drdp!L153)*MBZ!$B153+(drdp!F153+drdp!O153)*MBZ!$C153+(drdp!I153+drdp!R153)*MBZ!$D153)</f>
        <v>0</v>
      </c>
      <c r="G153" s="20">
        <f>Model!$W$16*((drdp!D153+drdp!M153)*MBZ!$B153+(drdp!G153+drdp!P153)*MBZ!$C153+(drdp!J153+drdp!S153)*MBZ!$D153)</f>
        <v>0</v>
      </c>
      <c r="H153" s="18">
        <f>Model!$W$16*((drdp!B153)*MBZ!$B153+(drdp!E153)*MBZ!$C153+(drdp!H153)*MBZ!$D153)</f>
        <v>0</v>
      </c>
      <c r="I153" s="18">
        <f>Model!$W$16*((drdp!C153)*MBZ!$B153+(drdp!F153)*MBZ!$C153+(drdp!I153)*MBZ!$D153)</f>
        <v>0</v>
      </c>
      <c r="J153" s="18">
        <f>Model!$W$16*((drdp!D153)*MBZ!$B153+(drdp!G153)*MBZ!$C153+(drdp!J153)*MBZ!$D153)</f>
        <v>0</v>
      </c>
      <c r="K153" s="21">
        <f>SUM(E$3:E152)+H153</f>
        <v>2.1595031455186442</v>
      </c>
      <c r="L153" s="21">
        <f>SUM(F$3:F152)+I153</f>
        <v>0.67993948201946197</v>
      </c>
      <c r="M153" s="21">
        <f>SUM(G$3:G152)+J153</f>
        <v>0</v>
      </c>
      <c r="N153" s="21"/>
      <c r="O153" s="21"/>
      <c r="P153" s="21"/>
      <c r="Q153" s="19">
        <f t="shared" si="13"/>
        <v>4.6634538355049182</v>
      </c>
      <c r="R153" s="19">
        <f t="shared" si="14"/>
        <v>0.46231769920889426</v>
      </c>
      <c r="S153" s="19">
        <f t="shared" si="15"/>
        <v>0</v>
      </c>
      <c r="T153" s="19">
        <f t="shared" si="16"/>
        <v>1.4683314501833458</v>
      </c>
      <c r="U153" s="19">
        <f t="shared" si="17"/>
        <v>0</v>
      </c>
      <c r="V153" s="19">
        <f t="shared" si="18"/>
        <v>0</v>
      </c>
    </row>
    <row r="154" spans="1:22" x14ac:dyDescent="0.25">
      <c r="A154" s="26">
        <f>Wellpath!E154</f>
        <v>0</v>
      </c>
      <c r="B154" s="22">
        <v>0</v>
      </c>
      <c r="C154" s="22">
        <v>0</v>
      </c>
      <c r="D154" s="22">
        <f>-SIN(Wellpath!L154) * SIN(Wellpath!O154) / (Bfield * COS(Dip))</f>
        <v>0</v>
      </c>
      <c r="E154" s="20">
        <f>Model!$W$16*((drdp!B154+drdp!K154)*MBZ!$B154+(drdp!E154+drdp!N154)*MBZ!$C154+(drdp!H154+drdp!Q154)*MBZ!$D154)</f>
        <v>0</v>
      </c>
      <c r="F154" s="20">
        <f>Model!$W$16*((drdp!C154+drdp!L154)*MBZ!$B154+(drdp!F154+drdp!O154)*MBZ!$C154+(drdp!I154+drdp!R154)*MBZ!$D154)</f>
        <v>0</v>
      </c>
      <c r="G154" s="20">
        <f>Model!$W$16*((drdp!D154+drdp!M154)*MBZ!$B154+(drdp!G154+drdp!P154)*MBZ!$C154+(drdp!J154+drdp!S154)*MBZ!$D154)</f>
        <v>0</v>
      </c>
      <c r="H154" s="18">
        <f>Model!$W$16*((drdp!B154)*MBZ!$B154+(drdp!E154)*MBZ!$C154+(drdp!H154)*MBZ!$D154)</f>
        <v>0</v>
      </c>
      <c r="I154" s="18">
        <f>Model!$W$16*((drdp!C154)*MBZ!$B154+(drdp!F154)*MBZ!$C154+(drdp!I154)*MBZ!$D154)</f>
        <v>0</v>
      </c>
      <c r="J154" s="18">
        <f>Model!$W$16*((drdp!D154)*MBZ!$B154+(drdp!G154)*MBZ!$C154+(drdp!J154)*MBZ!$D154)</f>
        <v>0</v>
      </c>
      <c r="K154" s="21">
        <f>SUM(E$3:E153)+H154</f>
        <v>2.1595031455186442</v>
      </c>
      <c r="L154" s="21">
        <f>SUM(F$3:F153)+I154</f>
        <v>0.67993948201946197</v>
      </c>
      <c r="M154" s="21">
        <f>SUM(G$3:G153)+J154</f>
        <v>0</v>
      </c>
      <c r="N154" s="21"/>
      <c r="O154" s="21"/>
      <c r="P154" s="21"/>
      <c r="Q154" s="19">
        <f t="shared" si="13"/>
        <v>4.6634538355049182</v>
      </c>
      <c r="R154" s="19">
        <f t="shared" si="14"/>
        <v>0.46231769920889426</v>
      </c>
      <c r="S154" s="19">
        <f t="shared" si="15"/>
        <v>0</v>
      </c>
      <c r="T154" s="19">
        <f t="shared" si="16"/>
        <v>1.4683314501833458</v>
      </c>
      <c r="U154" s="19">
        <f t="shared" si="17"/>
        <v>0</v>
      </c>
      <c r="V154" s="19">
        <f t="shared" si="18"/>
        <v>0</v>
      </c>
    </row>
    <row r="155" spans="1:22" x14ac:dyDescent="0.25">
      <c r="A155" s="26">
        <f>Wellpath!E155</f>
        <v>0</v>
      </c>
      <c r="B155" s="22">
        <v>0</v>
      </c>
      <c r="C155" s="22">
        <v>0</v>
      </c>
      <c r="D155" s="22">
        <f>-SIN(Wellpath!L155) * SIN(Wellpath!O155) / (Bfield * COS(Dip))</f>
        <v>0</v>
      </c>
      <c r="E155" s="20">
        <f>Model!$W$16*((drdp!B155+drdp!K155)*MBZ!$B155+(drdp!E155+drdp!N155)*MBZ!$C155+(drdp!H155+drdp!Q155)*MBZ!$D155)</f>
        <v>0</v>
      </c>
      <c r="F155" s="20">
        <f>Model!$W$16*((drdp!C155+drdp!L155)*MBZ!$B155+(drdp!F155+drdp!O155)*MBZ!$C155+(drdp!I155+drdp!R155)*MBZ!$D155)</f>
        <v>0</v>
      </c>
      <c r="G155" s="20">
        <f>Model!$W$16*((drdp!D155+drdp!M155)*MBZ!$B155+(drdp!G155+drdp!P155)*MBZ!$C155+(drdp!J155+drdp!S155)*MBZ!$D155)</f>
        <v>0</v>
      </c>
      <c r="H155" s="18">
        <f>Model!$W$16*((drdp!B155)*MBZ!$B155+(drdp!E155)*MBZ!$C155+(drdp!H155)*MBZ!$D155)</f>
        <v>0</v>
      </c>
      <c r="I155" s="18">
        <f>Model!$W$16*((drdp!C155)*MBZ!$B155+(drdp!F155)*MBZ!$C155+(drdp!I155)*MBZ!$D155)</f>
        <v>0</v>
      </c>
      <c r="J155" s="18">
        <f>Model!$W$16*((drdp!D155)*MBZ!$B155+(drdp!G155)*MBZ!$C155+(drdp!J155)*MBZ!$D155)</f>
        <v>0</v>
      </c>
      <c r="K155" s="21">
        <f>SUM(E$3:E154)+H155</f>
        <v>2.1595031455186442</v>
      </c>
      <c r="L155" s="21">
        <f>SUM(F$3:F154)+I155</f>
        <v>0.67993948201946197</v>
      </c>
      <c r="M155" s="21">
        <f>SUM(G$3:G154)+J155</f>
        <v>0</v>
      </c>
      <c r="N155" s="21"/>
      <c r="O155" s="21"/>
      <c r="P155" s="21"/>
      <c r="Q155" s="19">
        <f t="shared" si="13"/>
        <v>4.6634538355049182</v>
      </c>
      <c r="R155" s="19">
        <f t="shared" si="14"/>
        <v>0.46231769920889426</v>
      </c>
      <c r="S155" s="19">
        <f t="shared" si="15"/>
        <v>0</v>
      </c>
      <c r="T155" s="19">
        <f t="shared" si="16"/>
        <v>1.4683314501833458</v>
      </c>
      <c r="U155" s="19">
        <f t="shared" si="17"/>
        <v>0</v>
      </c>
      <c r="V155" s="19">
        <f t="shared" si="18"/>
        <v>0</v>
      </c>
    </row>
    <row r="156" spans="1:22" x14ac:dyDescent="0.25">
      <c r="A156" s="26">
        <f>Wellpath!E156</f>
        <v>0</v>
      </c>
      <c r="B156" s="22">
        <v>0</v>
      </c>
      <c r="C156" s="22">
        <v>0</v>
      </c>
      <c r="D156" s="22">
        <f>-SIN(Wellpath!L156) * SIN(Wellpath!O156) / (Bfield * COS(Dip))</f>
        <v>0</v>
      </c>
      <c r="E156" s="20">
        <f>Model!$W$16*((drdp!B156+drdp!K156)*MBZ!$B156+(drdp!E156+drdp!N156)*MBZ!$C156+(drdp!H156+drdp!Q156)*MBZ!$D156)</f>
        <v>0</v>
      </c>
      <c r="F156" s="20">
        <f>Model!$W$16*((drdp!C156+drdp!L156)*MBZ!$B156+(drdp!F156+drdp!O156)*MBZ!$C156+(drdp!I156+drdp!R156)*MBZ!$D156)</f>
        <v>0</v>
      </c>
      <c r="G156" s="20">
        <f>Model!$W$16*((drdp!D156+drdp!M156)*MBZ!$B156+(drdp!G156+drdp!P156)*MBZ!$C156+(drdp!J156+drdp!S156)*MBZ!$D156)</f>
        <v>0</v>
      </c>
      <c r="H156" s="18">
        <f>Model!$W$16*((drdp!B156)*MBZ!$B156+(drdp!E156)*MBZ!$C156+(drdp!H156)*MBZ!$D156)</f>
        <v>0</v>
      </c>
      <c r="I156" s="18">
        <f>Model!$W$16*((drdp!C156)*MBZ!$B156+(drdp!F156)*MBZ!$C156+(drdp!I156)*MBZ!$D156)</f>
        <v>0</v>
      </c>
      <c r="J156" s="18">
        <f>Model!$W$16*((drdp!D156)*MBZ!$B156+(drdp!G156)*MBZ!$C156+(drdp!J156)*MBZ!$D156)</f>
        <v>0</v>
      </c>
      <c r="K156" s="21">
        <f>SUM(E$3:E155)+H156</f>
        <v>2.1595031455186442</v>
      </c>
      <c r="L156" s="21">
        <f>SUM(F$3:F155)+I156</f>
        <v>0.67993948201946197</v>
      </c>
      <c r="M156" s="21">
        <f>SUM(G$3:G155)+J156</f>
        <v>0</v>
      </c>
      <c r="N156" s="21"/>
      <c r="O156" s="21"/>
      <c r="P156" s="21"/>
      <c r="Q156" s="19">
        <f t="shared" si="13"/>
        <v>4.6634538355049182</v>
      </c>
      <c r="R156" s="19">
        <f t="shared" si="14"/>
        <v>0.46231769920889426</v>
      </c>
      <c r="S156" s="19">
        <f t="shared" si="15"/>
        <v>0</v>
      </c>
      <c r="T156" s="19">
        <f t="shared" si="16"/>
        <v>1.4683314501833458</v>
      </c>
      <c r="U156" s="19">
        <f t="shared" si="17"/>
        <v>0</v>
      </c>
      <c r="V156" s="19">
        <f t="shared" si="18"/>
        <v>0</v>
      </c>
    </row>
    <row r="157" spans="1:22" x14ac:dyDescent="0.25">
      <c r="A157" s="26">
        <f>Wellpath!E157</f>
        <v>0</v>
      </c>
      <c r="B157" s="22">
        <v>0</v>
      </c>
      <c r="C157" s="22">
        <v>0</v>
      </c>
      <c r="D157" s="22">
        <f>-SIN(Wellpath!L157) * SIN(Wellpath!O157) / (Bfield * COS(Dip))</f>
        <v>0</v>
      </c>
      <c r="E157" s="20">
        <f>Model!$W$16*((drdp!B157+drdp!K157)*MBZ!$B157+(drdp!E157+drdp!N157)*MBZ!$C157+(drdp!H157+drdp!Q157)*MBZ!$D157)</f>
        <v>0</v>
      </c>
      <c r="F157" s="20">
        <f>Model!$W$16*((drdp!C157+drdp!L157)*MBZ!$B157+(drdp!F157+drdp!O157)*MBZ!$C157+(drdp!I157+drdp!R157)*MBZ!$D157)</f>
        <v>0</v>
      </c>
      <c r="G157" s="20">
        <f>Model!$W$16*((drdp!D157+drdp!M157)*MBZ!$B157+(drdp!G157+drdp!P157)*MBZ!$C157+(drdp!J157+drdp!S157)*MBZ!$D157)</f>
        <v>0</v>
      </c>
      <c r="H157" s="18">
        <f>Model!$W$16*((drdp!B157)*MBZ!$B157+(drdp!E157)*MBZ!$C157+(drdp!H157)*MBZ!$D157)</f>
        <v>0</v>
      </c>
      <c r="I157" s="18">
        <f>Model!$W$16*((drdp!C157)*MBZ!$B157+(drdp!F157)*MBZ!$C157+(drdp!I157)*MBZ!$D157)</f>
        <v>0</v>
      </c>
      <c r="J157" s="18">
        <f>Model!$W$16*((drdp!D157)*MBZ!$B157+(drdp!G157)*MBZ!$C157+(drdp!J157)*MBZ!$D157)</f>
        <v>0</v>
      </c>
      <c r="K157" s="21">
        <f>SUM(E$3:E156)+H157</f>
        <v>2.1595031455186442</v>
      </c>
      <c r="L157" s="21">
        <f>SUM(F$3:F156)+I157</f>
        <v>0.67993948201946197</v>
      </c>
      <c r="M157" s="21">
        <f>SUM(G$3:G156)+J157</f>
        <v>0</v>
      </c>
      <c r="N157" s="21"/>
      <c r="O157" s="21"/>
      <c r="P157" s="21"/>
      <c r="Q157" s="19">
        <f t="shared" si="13"/>
        <v>4.6634538355049182</v>
      </c>
      <c r="R157" s="19">
        <f t="shared" si="14"/>
        <v>0.46231769920889426</v>
      </c>
      <c r="S157" s="19">
        <f t="shared" si="15"/>
        <v>0</v>
      </c>
      <c r="T157" s="19">
        <f t="shared" si="16"/>
        <v>1.4683314501833458</v>
      </c>
      <c r="U157" s="19">
        <f t="shared" si="17"/>
        <v>0</v>
      </c>
      <c r="V157" s="19">
        <f t="shared" si="18"/>
        <v>0</v>
      </c>
    </row>
    <row r="158" spans="1:22" x14ac:dyDescent="0.25">
      <c r="A158" s="26">
        <f>Wellpath!E158</f>
        <v>0</v>
      </c>
      <c r="B158" s="22">
        <v>0</v>
      </c>
      <c r="C158" s="22">
        <v>0</v>
      </c>
      <c r="D158" s="22">
        <f>-SIN(Wellpath!L158) * SIN(Wellpath!O158) / (Bfield * COS(Dip))</f>
        <v>0</v>
      </c>
      <c r="E158" s="20">
        <f>Model!$W$16*((drdp!B158+drdp!K158)*MBZ!$B158+(drdp!E158+drdp!N158)*MBZ!$C158+(drdp!H158+drdp!Q158)*MBZ!$D158)</f>
        <v>0</v>
      </c>
      <c r="F158" s="20">
        <f>Model!$W$16*((drdp!C158+drdp!L158)*MBZ!$B158+(drdp!F158+drdp!O158)*MBZ!$C158+(drdp!I158+drdp!R158)*MBZ!$D158)</f>
        <v>0</v>
      </c>
      <c r="G158" s="20">
        <f>Model!$W$16*((drdp!D158+drdp!M158)*MBZ!$B158+(drdp!G158+drdp!P158)*MBZ!$C158+(drdp!J158+drdp!S158)*MBZ!$D158)</f>
        <v>0</v>
      </c>
      <c r="H158" s="18">
        <f>Model!$W$16*((drdp!B158)*MBZ!$B158+(drdp!E158)*MBZ!$C158+(drdp!H158)*MBZ!$D158)</f>
        <v>0</v>
      </c>
      <c r="I158" s="18">
        <f>Model!$W$16*((drdp!C158)*MBZ!$B158+(drdp!F158)*MBZ!$C158+(drdp!I158)*MBZ!$D158)</f>
        <v>0</v>
      </c>
      <c r="J158" s="18">
        <f>Model!$W$16*((drdp!D158)*MBZ!$B158+(drdp!G158)*MBZ!$C158+(drdp!J158)*MBZ!$D158)</f>
        <v>0</v>
      </c>
      <c r="K158" s="21">
        <f>SUM(E$3:E157)+H158</f>
        <v>2.1595031455186442</v>
      </c>
      <c r="L158" s="21">
        <f>SUM(F$3:F157)+I158</f>
        <v>0.67993948201946197</v>
      </c>
      <c r="M158" s="21">
        <f>SUM(G$3:G157)+J158</f>
        <v>0</v>
      </c>
      <c r="N158" s="21"/>
      <c r="O158" s="21"/>
      <c r="P158" s="21"/>
      <c r="Q158" s="19">
        <f t="shared" si="13"/>
        <v>4.6634538355049182</v>
      </c>
      <c r="R158" s="19">
        <f t="shared" si="14"/>
        <v>0.46231769920889426</v>
      </c>
      <c r="S158" s="19">
        <f t="shared" si="15"/>
        <v>0</v>
      </c>
      <c r="T158" s="19">
        <f t="shared" si="16"/>
        <v>1.4683314501833458</v>
      </c>
      <c r="U158" s="19">
        <f t="shared" si="17"/>
        <v>0</v>
      </c>
      <c r="V158" s="19">
        <f t="shared" si="18"/>
        <v>0</v>
      </c>
    </row>
    <row r="159" spans="1:22" x14ac:dyDescent="0.25">
      <c r="A159" s="26">
        <f>Wellpath!E159</f>
        <v>0</v>
      </c>
      <c r="B159" s="22">
        <v>0</v>
      </c>
      <c r="C159" s="22">
        <v>0</v>
      </c>
      <c r="D159" s="22">
        <f>-SIN(Wellpath!L159) * SIN(Wellpath!O159) / (Bfield * COS(Dip))</f>
        <v>0</v>
      </c>
      <c r="E159" s="20">
        <f>Model!$W$16*((drdp!B159+drdp!K159)*MBZ!$B159+(drdp!E159+drdp!N159)*MBZ!$C159+(drdp!H159+drdp!Q159)*MBZ!$D159)</f>
        <v>0</v>
      </c>
      <c r="F159" s="20">
        <f>Model!$W$16*((drdp!C159+drdp!L159)*MBZ!$B159+(drdp!F159+drdp!O159)*MBZ!$C159+(drdp!I159+drdp!R159)*MBZ!$D159)</f>
        <v>0</v>
      </c>
      <c r="G159" s="20">
        <f>Model!$W$16*((drdp!D159+drdp!M159)*MBZ!$B159+(drdp!G159+drdp!P159)*MBZ!$C159+(drdp!J159+drdp!S159)*MBZ!$D159)</f>
        <v>0</v>
      </c>
      <c r="H159" s="18">
        <f>Model!$W$16*((drdp!B159)*MBZ!$B159+(drdp!E159)*MBZ!$C159+(drdp!H159)*MBZ!$D159)</f>
        <v>0</v>
      </c>
      <c r="I159" s="18">
        <f>Model!$W$16*((drdp!C159)*MBZ!$B159+(drdp!F159)*MBZ!$C159+(drdp!I159)*MBZ!$D159)</f>
        <v>0</v>
      </c>
      <c r="J159" s="18">
        <f>Model!$W$16*((drdp!D159)*MBZ!$B159+(drdp!G159)*MBZ!$C159+(drdp!J159)*MBZ!$D159)</f>
        <v>0</v>
      </c>
      <c r="K159" s="21">
        <f>SUM(E$3:E158)+H159</f>
        <v>2.1595031455186442</v>
      </c>
      <c r="L159" s="21">
        <f>SUM(F$3:F158)+I159</f>
        <v>0.67993948201946197</v>
      </c>
      <c r="M159" s="21">
        <f>SUM(G$3:G158)+J159</f>
        <v>0</v>
      </c>
      <c r="N159" s="21"/>
      <c r="O159" s="21"/>
      <c r="P159" s="21"/>
      <c r="Q159" s="19">
        <f t="shared" si="13"/>
        <v>4.6634538355049182</v>
      </c>
      <c r="R159" s="19">
        <f t="shared" si="14"/>
        <v>0.46231769920889426</v>
      </c>
      <c r="S159" s="19">
        <f t="shared" si="15"/>
        <v>0</v>
      </c>
      <c r="T159" s="19">
        <f t="shared" si="16"/>
        <v>1.4683314501833458</v>
      </c>
      <c r="U159" s="19">
        <f t="shared" si="17"/>
        <v>0</v>
      </c>
      <c r="V159" s="19">
        <f t="shared" si="18"/>
        <v>0</v>
      </c>
    </row>
    <row r="160" spans="1:22" x14ac:dyDescent="0.25">
      <c r="A160" s="26">
        <f>Wellpath!E160</f>
        <v>0</v>
      </c>
      <c r="B160" s="22">
        <v>0</v>
      </c>
      <c r="C160" s="22">
        <v>0</v>
      </c>
      <c r="D160" s="22">
        <f>-SIN(Wellpath!L160) * SIN(Wellpath!O160) / (Bfield * COS(Dip))</f>
        <v>0</v>
      </c>
      <c r="E160" s="20">
        <f>Model!$W$16*((drdp!B160+drdp!K160)*MBZ!$B160+(drdp!E160+drdp!N160)*MBZ!$C160+(drdp!H160+drdp!Q160)*MBZ!$D160)</f>
        <v>0</v>
      </c>
      <c r="F160" s="20">
        <f>Model!$W$16*((drdp!C160+drdp!L160)*MBZ!$B160+(drdp!F160+drdp!O160)*MBZ!$C160+(drdp!I160+drdp!R160)*MBZ!$D160)</f>
        <v>0</v>
      </c>
      <c r="G160" s="20">
        <f>Model!$W$16*((drdp!D160+drdp!M160)*MBZ!$B160+(drdp!G160+drdp!P160)*MBZ!$C160+(drdp!J160+drdp!S160)*MBZ!$D160)</f>
        <v>0</v>
      </c>
      <c r="H160" s="18">
        <f>Model!$W$16*((drdp!B160)*MBZ!$B160+(drdp!E160)*MBZ!$C160+(drdp!H160)*MBZ!$D160)</f>
        <v>0</v>
      </c>
      <c r="I160" s="18">
        <f>Model!$W$16*((drdp!C160)*MBZ!$B160+(drdp!F160)*MBZ!$C160+(drdp!I160)*MBZ!$D160)</f>
        <v>0</v>
      </c>
      <c r="J160" s="18">
        <f>Model!$W$16*((drdp!D160)*MBZ!$B160+(drdp!G160)*MBZ!$C160+(drdp!J160)*MBZ!$D160)</f>
        <v>0</v>
      </c>
      <c r="K160" s="21">
        <f>SUM(E$3:E159)+H160</f>
        <v>2.1595031455186442</v>
      </c>
      <c r="L160" s="21">
        <f>SUM(F$3:F159)+I160</f>
        <v>0.67993948201946197</v>
      </c>
      <c r="M160" s="21">
        <f>SUM(G$3:G159)+J160</f>
        <v>0</v>
      </c>
      <c r="N160" s="21"/>
      <c r="O160" s="21"/>
      <c r="P160" s="21"/>
      <c r="Q160" s="19">
        <f t="shared" si="13"/>
        <v>4.6634538355049182</v>
      </c>
      <c r="R160" s="19">
        <f t="shared" si="14"/>
        <v>0.46231769920889426</v>
      </c>
      <c r="S160" s="19">
        <f t="shared" si="15"/>
        <v>0</v>
      </c>
      <c r="T160" s="19">
        <f t="shared" si="16"/>
        <v>1.4683314501833458</v>
      </c>
      <c r="U160" s="19">
        <f t="shared" si="17"/>
        <v>0</v>
      </c>
      <c r="V160" s="19">
        <f t="shared" si="18"/>
        <v>0</v>
      </c>
    </row>
    <row r="161" spans="1:22" x14ac:dyDescent="0.25">
      <c r="A161" s="26">
        <f>Wellpath!E161</f>
        <v>0</v>
      </c>
      <c r="B161" s="22">
        <v>0</v>
      </c>
      <c r="C161" s="22">
        <v>0</v>
      </c>
      <c r="D161" s="22">
        <f>-SIN(Wellpath!L161) * SIN(Wellpath!O161) / (Bfield * COS(Dip))</f>
        <v>0</v>
      </c>
      <c r="E161" s="20">
        <f>Model!$W$16*((drdp!B161+drdp!K161)*MBZ!$B161+(drdp!E161+drdp!N161)*MBZ!$C161+(drdp!H161+drdp!Q161)*MBZ!$D161)</f>
        <v>0</v>
      </c>
      <c r="F161" s="20">
        <f>Model!$W$16*((drdp!C161+drdp!L161)*MBZ!$B161+(drdp!F161+drdp!O161)*MBZ!$C161+(drdp!I161+drdp!R161)*MBZ!$D161)</f>
        <v>0</v>
      </c>
      <c r="G161" s="20">
        <f>Model!$W$16*((drdp!D161+drdp!M161)*MBZ!$B161+(drdp!G161+drdp!P161)*MBZ!$C161+(drdp!J161+drdp!S161)*MBZ!$D161)</f>
        <v>0</v>
      </c>
      <c r="H161" s="18">
        <f>Model!$W$16*((drdp!B161)*MBZ!$B161+(drdp!E161)*MBZ!$C161+(drdp!H161)*MBZ!$D161)</f>
        <v>0</v>
      </c>
      <c r="I161" s="18">
        <f>Model!$W$16*((drdp!C161)*MBZ!$B161+(drdp!F161)*MBZ!$C161+(drdp!I161)*MBZ!$D161)</f>
        <v>0</v>
      </c>
      <c r="J161" s="18">
        <f>Model!$W$16*((drdp!D161)*MBZ!$B161+(drdp!G161)*MBZ!$C161+(drdp!J161)*MBZ!$D161)</f>
        <v>0</v>
      </c>
      <c r="K161" s="21">
        <f>SUM(E$3:E160)+H161</f>
        <v>2.1595031455186442</v>
      </c>
      <c r="L161" s="21">
        <f>SUM(F$3:F160)+I161</f>
        <v>0.67993948201946197</v>
      </c>
      <c r="M161" s="21">
        <f>SUM(G$3:G160)+J161</f>
        <v>0</v>
      </c>
      <c r="N161" s="21"/>
      <c r="O161" s="21"/>
      <c r="P161" s="21"/>
      <c r="Q161" s="19">
        <f t="shared" si="13"/>
        <v>4.6634538355049182</v>
      </c>
      <c r="R161" s="19">
        <f t="shared" si="14"/>
        <v>0.46231769920889426</v>
      </c>
      <c r="S161" s="19">
        <f t="shared" si="15"/>
        <v>0</v>
      </c>
      <c r="T161" s="19">
        <f t="shared" si="16"/>
        <v>1.4683314501833458</v>
      </c>
      <c r="U161" s="19">
        <f t="shared" si="17"/>
        <v>0</v>
      </c>
      <c r="V161" s="19">
        <f t="shared" si="18"/>
        <v>0</v>
      </c>
    </row>
    <row r="162" spans="1:22" x14ac:dyDescent="0.25">
      <c r="A162" s="26">
        <f>Wellpath!E162</f>
        <v>0</v>
      </c>
      <c r="B162" s="22">
        <v>0</v>
      </c>
      <c r="C162" s="22">
        <v>0</v>
      </c>
      <c r="D162" s="22">
        <f>-SIN(Wellpath!L162) * SIN(Wellpath!O162) / (Bfield * COS(Dip))</f>
        <v>0</v>
      </c>
      <c r="E162" s="20">
        <f>Model!$W$16*((drdp!B162+drdp!K162)*MBZ!$B162+(drdp!E162+drdp!N162)*MBZ!$C162+(drdp!H162+drdp!Q162)*MBZ!$D162)</f>
        <v>0</v>
      </c>
      <c r="F162" s="20">
        <f>Model!$W$16*((drdp!C162+drdp!L162)*MBZ!$B162+(drdp!F162+drdp!O162)*MBZ!$C162+(drdp!I162+drdp!R162)*MBZ!$D162)</f>
        <v>0</v>
      </c>
      <c r="G162" s="20">
        <f>Model!$W$16*((drdp!D162+drdp!M162)*MBZ!$B162+(drdp!G162+drdp!P162)*MBZ!$C162+(drdp!J162+drdp!S162)*MBZ!$D162)</f>
        <v>0</v>
      </c>
      <c r="H162" s="18">
        <f>Model!$W$16*((drdp!B162)*MBZ!$B162+(drdp!E162)*MBZ!$C162+(drdp!H162)*MBZ!$D162)</f>
        <v>0</v>
      </c>
      <c r="I162" s="18">
        <f>Model!$W$16*((drdp!C162)*MBZ!$B162+(drdp!F162)*MBZ!$C162+(drdp!I162)*MBZ!$D162)</f>
        <v>0</v>
      </c>
      <c r="J162" s="18">
        <f>Model!$W$16*((drdp!D162)*MBZ!$B162+(drdp!G162)*MBZ!$C162+(drdp!J162)*MBZ!$D162)</f>
        <v>0</v>
      </c>
      <c r="K162" s="21">
        <f>SUM(E$3:E161)+H162</f>
        <v>2.1595031455186442</v>
      </c>
      <c r="L162" s="21">
        <f>SUM(F$3:F161)+I162</f>
        <v>0.67993948201946197</v>
      </c>
      <c r="M162" s="21">
        <f>SUM(G$3:G161)+J162</f>
        <v>0</v>
      </c>
      <c r="N162" s="21"/>
      <c r="O162" s="21"/>
      <c r="P162" s="21"/>
      <c r="Q162" s="19">
        <f t="shared" si="13"/>
        <v>4.6634538355049182</v>
      </c>
      <c r="R162" s="19">
        <f t="shared" si="14"/>
        <v>0.46231769920889426</v>
      </c>
      <c r="S162" s="19">
        <f t="shared" si="15"/>
        <v>0</v>
      </c>
      <c r="T162" s="19">
        <f t="shared" si="16"/>
        <v>1.4683314501833458</v>
      </c>
      <c r="U162" s="19">
        <f t="shared" si="17"/>
        <v>0</v>
      </c>
      <c r="V162" s="19">
        <f t="shared" si="18"/>
        <v>0</v>
      </c>
    </row>
    <row r="163" spans="1:22" x14ac:dyDescent="0.25">
      <c r="A163" s="26">
        <f>Wellpath!E163</f>
        <v>0</v>
      </c>
      <c r="B163" s="22">
        <v>0</v>
      </c>
      <c r="C163" s="22">
        <v>0</v>
      </c>
      <c r="D163" s="22">
        <f>-SIN(Wellpath!L163) * SIN(Wellpath!O163) / (Bfield * COS(Dip))</f>
        <v>0</v>
      </c>
      <c r="E163" s="20">
        <f>Model!$W$16*((drdp!B163+drdp!K163)*MBZ!$B163+(drdp!E163+drdp!N163)*MBZ!$C163+(drdp!H163+drdp!Q163)*MBZ!$D163)</f>
        <v>0</v>
      </c>
      <c r="F163" s="20">
        <f>Model!$W$16*((drdp!C163+drdp!L163)*MBZ!$B163+(drdp!F163+drdp!O163)*MBZ!$C163+(drdp!I163+drdp!R163)*MBZ!$D163)</f>
        <v>0</v>
      </c>
      <c r="G163" s="20">
        <f>Model!$W$16*((drdp!D163+drdp!M163)*MBZ!$B163+(drdp!G163+drdp!P163)*MBZ!$C163+(drdp!J163+drdp!S163)*MBZ!$D163)</f>
        <v>0</v>
      </c>
      <c r="H163" s="18">
        <f>Model!$W$16*((drdp!B163)*MBZ!$B163+(drdp!E163)*MBZ!$C163+(drdp!H163)*MBZ!$D163)</f>
        <v>0</v>
      </c>
      <c r="I163" s="18">
        <f>Model!$W$16*((drdp!C163)*MBZ!$B163+(drdp!F163)*MBZ!$C163+(drdp!I163)*MBZ!$D163)</f>
        <v>0</v>
      </c>
      <c r="J163" s="18">
        <f>Model!$W$16*((drdp!D163)*MBZ!$B163+(drdp!G163)*MBZ!$C163+(drdp!J163)*MBZ!$D163)</f>
        <v>0</v>
      </c>
      <c r="K163" s="21">
        <f>SUM(E$3:E162)+H163</f>
        <v>2.1595031455186442</v>
      </c>
      <c r="L163" s="21">
        <f>SUM(F$3:F162)+I163</f>
        <v>0.67993948201946197</v>
      </c>
      <c r="M163" s="21">
        <f>SUM(G$3:G162)+J163</f>
        <v>0</v>
      </c>
      <c r="N163" s="21"/>
      <c r="O163" s="21"/>
      <c r="P163" s="21"/>
      <c r="Q163" s="19">
        <f t="shared" si="13"/>
        <v>4.6634538355049182</v>
      </c>
      <c r="R163" s="19">
        <f t="shared" si="14"/>
        <v>0.46231769920889426</v>
      </c>
      <c r="S163" s="19">
        <f t="shared" si="15"/>
        <v>0</v>
      </c>
      <c r="T163" s="19">
        <f t="shared" si="16"/>
        <v>1.4683314501833458</v>
      </c>
      <c r="U163" s="19">
        <f t="shared" si="17"/>
        <v>0</v>
      </c>
      <c r="V163" s="19">
        <f t="shared" si="18"/>
        <v>0</v>
      </c>
    </row>
    <row r="164" spans="1:22" x14ac:dyDescent="0.25">
      <c r="A164" s="26">
        <f>Wellpath!E164</f>
        <v>0</v>
      </c>
      <c r="B164" s="22">
        <v>0</v>
      </c>
      <c r="C164" s="22">
        <v>0</v>
      </c>
      <c r="D164" s="22">
        <f>-SIN(Wellpath!L164) * SIN(Wellpath!O164) / (Bfield * COS(Dip))</f>
        <v>0</v>
      </c>
      <c r="E164" s="20">
        <f>Model!$W$16*((drdp!B164+drdp!K164)*MBZ!$B164+(drdp!E164+drdp!N164)*MBZ!$C164+(drdp!H164+drdp!Q164)*MBZ!$D164)</f>
        <v>0</v>
      </c>
      <c r="F164" s="20">
        <f>Model!$W$16*((drdp!C164+drdp!L164)*MBZ!$B164+(drdp!F164+drdp!O164)*MBZ!$C164+(drdp!I164+drdp!R164)*MBZ!$D164)</f>
        <v>0</v>
      </c>
      <c r="G164" s="20">
        <f>Model!$W$16*((drdp!D164+drdp!M164)*MBZ!$B164+(drdp!G164+drdp!P164)*MBZ!$C164+(drdp!J164+drdp!S164)*MBZ!$D164)</f>
        <v>0</v>
      </c>
      <c r="H164" s="18">
        <f>Model!$W$16*((drdp!B164)*MBZ!$B164+(drdp!E164)*MBZ!$C164+(drdp!H164)*MBZ!$D164)</f>
        <v>0</v>
      </c>
      <c r="I164" s="18">
        <f>Model!$W$16*((drdp!C164)*MBZ!$B164+(drdp!F164)*MBZ!$C164+(drdp!I164)*MBZ!$D164)</f>
        <v>0</v>
      </c>
      <c r="J164" s="18">
        <f>Model!$W$16*((drdp!D164)*MBZ!$B164+(drdp!G164)*MBZ!$C164+(drdp!J164)*MBZ!$D164)</f>
        <v>0</v>
      </c>
      <c r="K164" s="21">
        <f>SUM(E$3:E163)+H164</f>
        <v>2.1595031455186442</v>
      </c>
      <c r="L164" s="21">
        <f>SUM(F$3:F163)+I164</f>
        <v>0.67993948201946197</v>
      </c>
      <c r="M164" s="21">
        <f>SUM(G$3:G163)+J164</f>
        <v>0</v>
      </c>
      <c r="N164" s="21"/>
      <c r="O164" s="21"/>
      <c r="P164" s="21"/>
      <c r="Q164" s="19">
        <f t="shared" si="13"/>
        <v>4.6634538355049182</v>
      </c>
      <c r="R164" s="19">
        <f t="shared" si="14"/>
        <v>0.46231769920889426</v>
      </c>
      <c r="S164" s="19">
        <f t="shared" si="15"/>
        <v>0</v>
      </c>
      <c r="T164" s="19">
        <f t="shared" si="16"/>
        <v>1.4683314501833458</v>
      </c>
      <c r="U164" s="19">
        <f t="shared" si="17"/>
        <v>0</v>
      </c>
      <c r="V164" s="19">
        <f t="shared" si="18"/>
        <v>0</v>
      </c>
    </row>
    <row r="165" spans="1:22" x14ac:dyDescent="0.25">
      <c r="A165" s="26">
        <f>Wellpath!E165</f>
        <v>0</v>
      </c>
      <c r="B165" s="22">
        <v>0</v>
      </c>
      <c r="C165" s="22">
        <v>0</v>
      </c>
      <c r="D165" s="22">
        <f>-SIN(Wellpath!L165) * SIN(Wellpath!O165) / (Bfield * COS(Dip))</f>
        <v>0</v>
      </c>
      <c r="E165" s="20">
        <f>Model!$W$16*((drdp!B165+drdp!K165)*MBZ!$B165+(drdp!E165+drdp!N165)*MBZ!$C165+(drdp!H165+drdp!Q165)*MBZ!$D165)</f>
        <v>0</v>
      </c>
      <c r="F165" s="20">
        <f>Model!$W$16*((drdp!C165+drdp!L165)*MBZ!$B165+(drdp!F165+drdp!O165)*MBZ!$C165+(drdp!I165+drdp!R165)*MBZ!$D165)</f>
        <v>0</v>
      </c>
      <c r="G165" s="20">
        <f>Model!$W$16*((drdp!D165+drdp!M165)*MBZ!$B165+(drdp!G165+drdp!P165)*MBZ!$C165+(drdp!J165+drdp!S165)*MBZ!$D165)</f>
        <v>0</v>
      </c>
      <c r="H165" s="18">
        <f>Model!$W$16*((drdp!B165)*MBZ!$B165+(drdp!E165)*MBZ!$C165+(drdp!H165)*MBZ!$D165)</f>
        <v>0</v>
      </c>
      <c r="I165" s="18">
        <f>Model!$W$16*((drdp!C165)*MBZ!$B165+(drdp!F165)*MBZ!$C165+(drdp!I165)*MBZ!$D165)</f>
        <v>0</v>
      </c>
      <c r="J165" s="18">
        <f>Model!$W$16*((drdp!D165)*MBZ!$B165+(drdp!G165)*MBZ!$C165+(drdp!J165)*MBZ!$D165)</f>
        <v>0</v>
      </c>
      <c r="K165" s="21">
        <f>SUM(E$3:E164)+H165</f>
        <v>2.1595031455186442</v>
      </c>
      <c r="L165" s="21">
        <f>SUM(F$3:F164)+I165</f>
        <v>0.67993948201946197</v>
      </c>
      <c r="M165" s="21">
        <f>SUM(G$3:G164)+J165</f>
        <v>0</v>
      </c>
      <c r="N165" s="21"/>
      <c r="O165" s="21"/>
      <c r="P165" s="21"/>
      <c r="Q165" s="19">
        <f t="shared" si="13"/>
        <v>4.6634538355049182</v>
      </c>
      <c r="R165" s="19">
        <f t="shared" si="14"/>
        <v>0.46231769920889426</v>
      </c>
      <c r="S165" s="19">
        <f t="shared" si="15"/>
        <v>0</v>
      </c>
      <c r="T165" s="19">
        <f t="shared" si="16"/>
        <v>1.4683314501833458</v>
      </c>
      <c r="U165" s="19">
        <f t="shared" si="17"/>
        <v>0</v>
      </c>
      <c r="V165" s="19">
        <f t="shared" si="18"/>
        <v>0</v>
      </c>
    </row>
    <row r="166" spans="1:22" x14ac:dyDescent="0.25">
      <c r="A166" s="26">
        <f>Wellpath!E166</f>
        <v>0</v>
      </c>
      <c r="B166" s="22">
        <v>0</v>
      </c>
      <c r="C166" s="22">
        <v>0</v>
      </c>
      <c r="D166" s="22">
        <f>-SIN(Wellpath!L166) * SIN(Wellpath!O166) / (Bfield * COS(Dip))</f>
        <v>0</v>
      </c>
      <c r="E166" s="20">
        <f>Model!$W$16*((drdp!B166+drdp!K166)*MBZ!$B166+(drdp!E166+drdp!N166)*MBZ!$C166+(drdp!H166+drdp!Q166)*MBZ!$D166)</f>
        <v>0</v>
      </c>
      <c r="F166" s="20">
        <f>Model!$W$16*((drdp!C166+drdp!L166)*MBZ!$B166+(drdp!F166+drdp!O166)*MBZ!$C166+(drdp!I166+drdp!R166)*MBZ!$D166)</f>
        <v>0</v>
      </c>
      <c r="G166" s="20">
        <f>Model!$W$16*((drdp!D166+drdp!M166)*MBZ!$B166+(drdp!G166+drdp!P166)*MBZ!$C166+(drdp!J166+drdp!S166)*MBZ!$D166)</f>
        <v>0</v>
      </c>
      <c r="H166" s="18">
        <f>Model!$W$16*((drdp!B166)*MBZ!$B166+(drdp!E166)*MBZ!$C166+(drdp!H166)*MBZ!$D166)</f>
        <v>0</v>
      </c>
      <c r="I166" s="18">
        <f>Model!$W$16*((drdp!C166)*MBZ!$B166+(drdp!F166)*MBZ!$C166+(drdp!I166)*MBZ!$D166)</f>
        <v>0</v>
      </c>
      <c r="J166" s="18">
        <f>Model!$W$16*((drdp!D166)*MBZ!$B166+(drdp!G166)*MBZ!$C166+(drdp!J166)*MBZ!$D166)</f>
        <v>0</v>
      </c>
      <c r="K166" s="21">
        <f>SUM(E$3:E165)+H166</f>
        <v>2.1595031455186442</v>
      </c>
      <c r="L166" s="21">
        <f>SUM(F$3:F165)+I166</f>
        <v>0.67993948201946197</v>
      </c>
      <c r="M166" s="21">
        <f>SUM(G$3:G165)+J166</f>
        <v>0</v>
      </c>
      <c r="N166" s="21"/>
      <c r="O166" s="21"/>
      <c r="P166" s="21"/>
      <c r="Q166" s="19">
        <f t="shared" si="13"/>
        <v>4.6634538355049182</v>
      </c>
      <c r="R166" s="19">
        <f t="shared" si="14"/>
        <v>0.46231769920889426</v>
      </c>
      <c r="S166" s="19">
        <f t="shared" si="15"/>
        <v>0</v>
      </c>
      <c r="T166" s="19">
        <f t="shared" si="16"/>
        <v>1.4683314501833458</v>
      </c>
      <c r="U166" s="19">
        <f t="shared" si="17"/>
        <v>0</v>
      </c>
      <c r="V166" s="19">
        <f t="shared" si="18"/>
        <v>0</v>
      </c>
    </row>
    <row r="167" spans="1:22" x14ac:dyDescent="0.25">
      <c r="A167" s="26">
        <f>Wellpath!E167</f>
        <v>0</v>
      </c>
      <c r="B167" s="22">
        <v>0</v>
      </c>
      <c r="C167" s="22">
        <v>0</v>
      </c>
      <c r="D167" s="22">
        <f>-SIN(Wellpath!L167) * SIN(Wellpath!O167) / (Bfield * COS(Dip))</f>
        <v>0</v>
      </c>
      <c r="E167" s="20">
        <f>Model!$W$16*((drdp!B167+drdp!K167)*MBZ!$B167+(drdp!E167+drdp!N167)*MBZ!$C167+(drdp!H167+drdp!Q167)*MBZ!$D167)</f>
        <v>0</v>
      </c>
      <c r="F167" s="20">
        <f>Model!$W$16*((drdp!C167+drdp!L167)*MBZ!$B167+(drdp!F167+drdp!O167)*MBZ!$C167+(drdp!I167+drdp!R167)*MBZ!$D167)</f>
        <v>0</v>
      </c>
      <c r="G167" s="20">
        <f>Model!$W$16*((drdp!D167+drdp!M167)*MBZ!$B167+(drdp!G167+drdp!P167)*MBZ!$C167+(drdp!J167+drdp!S167)*MBZ!$D167)</f>
        <v>0</v>
      </c>
      <c r="H167" s="18">
        <f>Model!$W$16*((drdp!B167)*MBZ!$B167+(drdp!E167)*MBZ!$C167+(drdp!H167)*MBZ!$D167)</f>
        <v>0</v>
      </c>
      <c r="I167" s="18">
        <f>Model!$W$16*((drdp!C167)*MBZ!$B167+(drdp!F167)*MBZ!$C167+(drdp!I167)*MBZ!$D167)</f>
        <v>0</v>
      </c>
      <c r="J167" s="18">
        <f>Model!$W$16*((drdp!D167)*MBZ!$B167+(drdp!G167)*MBZ!$C167+(drdp!J167)*MBZ!$D167)</f>
        <v>0</v>
      </c>
      <c r="K167" s="21">
        <f>SUM(E$3:E166)+H167</f>
        <v>2.1595031455186442</v>
      </c>
      <c r="L167" s="21">
        <f>SUM(F$3:F166)+I167</f>
        <v>0.67993948201946197</v>
      </c>
      <c r="M167" s="21">
        <f>SUM(G$3:G166)+J167</f>
        <v>0</v>
      </c>
      <c r="N167" s="21"/>
      <c r="O167" s="21"/>
      <c r="P167" s="21"/>
      <c r="Q167" s="19">
        <f t="shared" si="13"/>
        <v>4.6634538355049182</v>
      </c>
      <c r="R167" s="19">
        <f t="shared" si="14"/>
        <v>0.46231769920889426</v>
      </c>
      <c r="S167" s="19">
        <f t="shared" si="15"/>
        <v>0</v>
      </c>
      <c r="T167" s="19">
        <f t="shared" si="16"/>
        <v>1.4683314501833458</v>
      </c>
      <c r="U167" s="19">
        <f t="shared" si="17"/>
        <v>0</v>
      </c>
      <c r="V167" s="19">
        <f t="shared" si="18"/>
        <v>0</v>
      </c>
    </row>
    <row r="168" spans="1:22" x14ac:dyDescent="0.25">
      <c r="A168" s="26">
        <f>Wellpath!E168</f>
        <v>0</v>
      </c>
      <c r="B168" s="22">
        <v>0</v>
      </c>
      <c r="C168" s="22">
        <v>0</v>
      </c>
      <c r="D168" s="22">
        <f>-SIN(Wellpath!L168) * SIN(Wellpath!O168) / (Bfield * COS(Dip))</f>
        <v>0</v>
      </c>
      <c r="E168" s="20">
        <f>Model!$W$16*((drdp!B168+drdp!K168)*MBZ!$B168+(drdp!E168+drdp!N168)*MBZ!$C168+(drdp!H168+drdp!Q168)*MBZ!$D168)</f>
        <v>0</v>
      </c>
      <c r="F168" s="20">
        <f>Model!$W$16*((drdp!C168+drdp!L168)*MBZ!$B168+(drdp!F168+drdp!O168)*MBZ!$C168+(drdp!I168+drdp!R168)*MBZ!$D168)</f>
        <v>0</v>
      </c>
      <c r="G168" s="20">
        <f>Model!$W$16*((drdp!D168+drdp!M168)*MBZ!$B168+(drdp!G168+drdp!P168)*MBZ!$C168+(drdp!J168+drdp!S168)*MBZ!$D168)</f>
        <v>0</v>
      </c>
      <c r="H168" s="18">
        <f>Model!$W$16*((drdp!B168)*MBZ!$B168+(drdp!E168)*MBZ!$C168+(drdp!H168)*MBZ!$D168)</f>
        <v>0</v>
      </c>
      <c r="I168" s="18">
        <f>Model!$W$16*((drdp!C168)*MBZ!$B168+(drdp!F168)*MBZ!$C168+(drdp!I168)*MBZ!$D168)</f>
        <v>0</v>
      </c>
      <c r="J168" s="18">
        <f>Model!$W$16*((drdp!D168)*MBZ!$B168+(drdp!G168)*MBZ!$C168+(drdp!J168)*MBZ!$D168)</f>
        <v>0</v>
      </c>
      <c r="K168" s="21">
        <f>SUM(E$3:E167)+H168</f>
        <v>2.1595031455186442</v>
      </c>
      <c r="L168" s="21">
        <f>SUM(F$3:F167)+I168</f>
        <v>0.67993948201946197</v>
      </c>
      <c r="M168" s="21">
        <f>SUM(G$3:G167)+J168</f>
        <v>0</v>
      </c>
      <c r="N168" s="21"/>
      <c r="O168" s="21"/>
      <c r="P168" s="21"/>
      <c r="Q168" s="19">
        <f t="shared" si="13"/>
        <v>4.6634538355049182</v>
      </c>
      <c r="R168" s="19">
        <f t="shared" si="14"/>
        <v>0.46231769920889426</v>
      </c>
      <c r="S168" s="19">
        <f t="shared" si="15"/>
        <v>0</v>
      </c>
      <c r="T168" s="19">
        <f t="shared" si="16"/>
        <v>1.4683314501833458</v>
      </c>
      <c r="U168" s="19">
        <f t="shared" si="17"/>
        <v>0</v>
      </c>
      <c r="V168" s="19">
        <f t="shared" si="18"/>
        <v>0</v>
      </c>
    </row>
    <row r="169" spans="1:22" x14ac:dyDescent="0.25">
      <c r="A169" s="26">
        <f>Wellpath!E169</f>
        <v>0</v>
      </c>
      <c r="B169" s="22">
        <v>0</v>
      </c>
      <c r="C169" s="22">
        <v>0</v>
      </c>
      <c r="D169" s="22">
        <f>-SIN(Wellpath!L169) * SIN(Wellpath!O169) / (Bfield * COS(Dip))</f>
        <v>0</v>
      </c>
      <c r="E169" s="20">
        <f>Model!$W$16*((drdp!B169+drdp!K169)*MBZ!$B169+(drdp!E169+drdp!N169)*MBZ!$C169+(drdp!H169+drdp!Q169)*MBZ!$D169)</f>
        <v>0</v>
      </c>
      <c r="F169" s="20">
        <f>Model!$W$16*((drdp!C169+drdp!L169)*MBZ!$B169+(drdp!F169+drdp!O169)*MBZ!$C169+(drdp!I169+drdp!R169)*MBZ!$D169)</f>
        <v>0</v>
      </c>
      <c r="G169" s="20">
        <f>Model!$W$16*((drdp!D169+drdp!M169)*MBZ!$B169+(drdp!G169+drdp!P169)*MBZ!$C169+(drdp!J169+drdp!S169)*MBZ!$D169)</f>
        <v>0</v>
      </c>
      <c r="H169" s="18">
        <f>Model!$W$16*((drdp!B169)*MBZ!$B169+(drdp!E169)*MBZ!$C169+(drdp!H169)*MBZ!$D169)</f>
        <v>0</v>
      </c>
      <c r="I169" s="18">
        <f>Model!$W$16*((drdp!C169)*MBZ!$B169+(drdp!F169)*MBZ!$C169+(drdp!I169)*MBZ!$D169)</f>
        <v>0</v>
      </c>
      <c r="J169" s="18">
        <f>Model!$W$16*((drdp!D169)*MBZ!$B169+(drdp!G169)*MBZ!$C169+(drdp!J169)*MBZ!$D169)</f>
        <v>0</v>
      </c>
      <c r="K169" s="21">
        <f>SUM(E$3:E168)+H169</f>
        <v>2.1595031455186442</v>
      </c>
      <c r="L169" s="21">
        <f>SUM(F$3:F168)+I169</f>
        <v>0.67993948201946197</v>
      </c>
      <c r="M169" s="21">
        <f>SUM(G$3:G168)+J169</f>
        <v>0</v>
      </c>
      <c r="N169" s="21"/>
      <c r="O169" s="21"/>
      <c r="P169" s="21"/>
      <c r="Q169" s="19">
        <f t="shared" si="13"/>
        <v>4.6634538355049182</v>
      </c>
      <c r="R169" s="19">
        <f t="shared" si="14"/>
        <v>0.46231769920889426</v>
      </c>
      <c r="S169" s="19">
        <f t="shared" si="15"/>
        <v>0</v>
      </c>
      <c r="T169" s="19">
        <f t="shared" si="16"/>
        <v>1.4683314501833458</v>
      </c>
      <c r="U169" s="19">
        <f t="shared" si="17"/>
        <v>0</v>
      </c>
      <c r="V169" s="19">
        <f t="shared" si="18"/>
        <v>0</v>
      </c>
    </row>
    <row r="170" spans="1:22" x14ac:dyDescent="0.25">
      <c r="A170" s="26">
        <f>Wellpath!E170</f>
        <v>0</v>
      </c>
      <c r="B170" s="22">
        <v>0</v>
      </c>
      <c r="C170" s="22">
        <v>0</v>
      </c>
      <c r="D170" s="22">
        <f>-SIN(Wellpath!L170) * SIN(Wellpath!O170) / (Bfield * COS(Dip))</f>
        <v>0</v>
      </c>
      <c r="E170" s="20">
        <f>Model!$W$16*((drdp!B170+drdp!K170)*MBZ!$B170+(drdp!E170+drdp!N170)*MBZ!$C170+(drdp!H170+drdp!Q170)*MBZ!$D170)</f>
        <v>0</v>
      </c>
      <c r="F170" s="20">
        <f>Model!$W$16*((drdp!C170+drdp!L170)*MBZ!$B170+(drdp!F170+drdp!O170)*MBZ!$C170+(drdp!I170+drdp!R170)*MBZ!$D170)</f>
        <v>0</v>
      </c>
      <c r="G170" s="20">
        <f>Model!$W$16*((drdp!D170+drdp!M170)*MBZ!$B170+(drdp!G170+drdp!P170)*MBZ!$C170+(drdp!J170+drdp!S170)*MBZ!$D170)</f>
        <v>0</v>
      </c>
      <c r="H170" s="18">
        <f>Model!$W$16*((drdp!B170)*MBZ!$B170+(drdp!E170)*MBZ!$C170+(drdp!H170)*MBZ!$D170)</f>
        <v>0</v>
      </c>
      <c r="I170" s="18">
        <f>Model!$W$16*((drdp!C170)*MBZ!$B170+(drdp!F170)*MBZ!$C170+(drdp!I170)*MBZ!$D170)</f>
        <v>0</v>
      </c>
      <c r="J170" s="18">
        <f>Model!$W$16*((drdp!D170)*MBZ!$B170+(drdp!G170)*MBZ!$C170+(drdp!J170)*MBZ!$D170)</f>
        <v>0</v>
      </c>
      <c r="K170" s="21">
        <f>SUM(E$3:E169)+H170</f>
        <v>2.1595031455186442</v>
      </c>
      <c r="L170" s="21">
        <f>SUM(F$3:F169)+I170</f>
        <v>0.67993948201946197</v>
      </c>
      <c r="M170" s="21">
        <f>SUM(G$3:G169)+J170</f>
        <v>0</v>
      </c>
      <c r="N170" s="21"/>
      <c r="O170" s="21"/>
      <c r="P170" s="21"/>
      <c r="Q170" s="19">
        <f t="shared" si="13"/>
        <v>4.6634538355049182</v>
      </c>
      <c r="R170" s="19">
        <f t="shared" si="14"/>
        <v>0.46231769920889426</v>
      </c>
      <c r="S170" s="19">
        <f t="shared" si="15"/>
        <v>0</v>
      </c>
      <c r="T170" s="19">
        <f t="shared" si="16"/>
        <v>1.4683314501833458</v>
      </c>
      <c r="U170" s="19">
        <f t="shared" si="17"/>
        <v>0</v>
      </c>
      <c r="V170" s="19">
        <f t="shared" si="18"/>
        <v>0</v>
      </c>
    </row>
    <row r="171" spans="1:22" x14ac:dyDescent="0.25">
      <c r="A171" s="26">
        <f>Wellpath!E171</f>
        <v>0</v>
      </c>
      <c r="B171" s="22">
        <v>0</v>
      </c>
      <c r="C171" s="22">
        <v>0</v>
      </c>
      <c r="D171" s="22">
        <f>-SIN(Wellpath!L171) * SIN(Wellpath!O171) / (Bfield * COS(Dip))</f>
        <v>0</v>
      </c>
      <c r="E171" s="20">
        <f>Model!$W$16*((drdp!B171+drdp!K171)*MBZ!$B171+(drdp!E171+drdp!N171)*MBZ!$C171+(drdp!H171+drdp!Q171)*MBZ!$D171)</f>
        <v>0</v>
      </c>
      <c r="F171" s="20">
        <f>Model!$W$16*((drdp!C171+drdp!L171)*MBZ!$B171+(drdp!F171+drdp!O171)*MBZ!$C171+(drdp!I171+drdp!R171)*MBZ!$D171)</f>
        <v>0</v>
      </c>
      <c r="G171" s="20">
        <f>Model!$W$16*((drdp!D171+drdp!M171)*MBZ!$B171+(drdp!G171+drdp!P171)*MBZ!$C171+(drdp!J171+drdp!S171)*MBZ!$D171)</f>
        <v>0</v>
      </c>
      <c r="H171" s="18">
        <f>Model!$W$16*((drdp!B171)*MBZ!$B171+(drdp!E171)*MBZ!$C171+(drdp!H171)*MBZ!$D171)</f>
        <v>0</v>
      </c>
      <c r="I171" s="18">
        <f>Model!$W$16*((drdp!C171)*MBZ!$B171+(drdp!F171)*MBZ!$C171+(drdp!I171)*MBZ!$D171)</f>
        <v>0</v>
      </c>
      <c r="J171" s="18">
        <f>Model!$W$16*((drdp!D171)*MBZ!$B171+(drdp!G171)*MBZ!$C171+(drdp!J171)*MBZ!$D171)</f>
        <v>0</v>
      </c>
      <c r="K171" s="21">
        <f>SUM(E$3:E170)+H171</f>
        <v>2.1595031455186442</v>
      </c>
      <c r="L171" s="21">
        <f>SUM(F$3:F170)+I171</f>
        <v>0.67993948201946197</v>
      </c>
      <c r="M171" s="21">
        <f>SUM(G$3:G170)+J171</f>
        <v>0</v>
      </c>
      <c r="N171" s="21"/>
      <c r="O171" s="21"/>
      <c r="P171" s="21"/>
      <c r="Q171" s="19">
        <f t="shared" si="13"/>
        <v>4.6634538355049182</v>
      </c>
      <c r="R171" s="19">
        <f t="shared" si="14"/>
        <v>0.46231769920889426</v>
      </c>
      <c r="S171" s="19">
        <f t="shared" si="15"/>
        <v>0</v>
      </c>
      <c r="T171" s="19">
        <f t="shared" si="16"/>
        <v>1.4683314501833458</v>
      </c>
      <c r="U171" s="19">
        <f t="shared" si="17"/>
        <v>0</v>
      </c>
      <c r="V171" s="19">
        <f t="shared" si="18"/>
        <v>0</v>
      </c>
    </row>
    <row r="172" spans="1:22" x14ac:dyDescent="0.25">
      <c r="A172" s="26">
        <f>Wellpath!E172</f>
        <v>0</v>
      </c>
      <c r="B172" s="22">
        <v>0</v>
      </c>
      <c r="C172" s="22">
        <v>0</v>
      </c>
      <c r="D172" s="22">
        <f>-SIN(Wellpath!L172) * SIN(Wellpath!O172) / (Bfield * COS(Dip))</f>
        <v>0</v>
      </c>
      <c r="E172" s="20">
        <f>Model!$W$16*((drdp!B172+drdp!K172)*MBZ!$B172+(drdp!E172+drdp!N172)*MBZ!$C172+(drdp!H172+drdp!Q172)*MBZ!$D172)</f>
        <v>0</v>
      </c>
      <c r="F172" s="20">
        <f>Model!$W$16*((drdp!C172+drdp!L172)*MBZ!$B172+(drdp!F172+drdp!O172)*MBZ!$C172+(drdp!I172+drdp!R172)*MBZ!$D172)</f>
        <v>0</v>
      </c>
      <c r="G172" s="20">
        <f>Model!$W$16*((drdp!D172+drdp!M172)*MBZ!$B172+(drdp!G172+drdp!P172)*MBZ!$C172+(drdp!J172+drdp!S172)*MBZ!$D172)</f>
        <v>0</v>
      </c>
      <c r="H172" s="18">
        <f>Model!$W$16*((drdp!B172)*MBZ!$B172+(drdp!E172)*MBZ!$C172+(drdp!H172)*MBZ!$D172)</f>
        <v>0</v>
      </c>
      <c r="I172" s="18">
        <f>Model!$W$16*((drdp!C172)*MBZ!$B172+(drdp!F172)*MBZ!$C172+(drdp!I172)*MBZ!$D172)</f>
        <v>0</v>
      </c>
      <c r="J172" s="18">
        <f>Model!$W$16*((drdp!D172)*MBZ!$B172+(drdp!G172)*MBZ!$C172+(drdp!J172)*MBZ!$D172)</f>
        <v>0</v>
      </c>
      <c r="K172" s="21">
        <f>SUM(E$3:E171)+H172</f>
        <v>2.1595031455186442</v>
      </c>
      <c r="L172" s="21">
        <f>SUM(F$3:F171)+I172</f>
        <v>0.67993948201946197</v>
      </c>
      <c r="M172" s="21">
        <f>SUM(G$3:G171)+J172</f>
        <v>0</v>
      </c>
      <c r="N172" s="21"/>
      <c r="O172" s="21"/>
      <c r="P172" s="21"/>
      <c r="Q172" s="19">
        <f t="shared" si="13"/>
        <v>4.6634538355049182</v>
      </c>
      <c r="R172" s="19">
        <f t="shared" si="14"/>
        <v>0.46231769920889426</v>
      </c>
      <c r="S172" s="19">
        <f t="shared" si="15"/>
        <v>0</v>
      </c>
      <c r="T172" s="19">
        <f t="shared" si="16"/>
        <v>1.4683314501833458</v>
      </c>
      <c r="U172" s="19">
        <f t="shared" si="17"/>
        <v>0</v>
      </c>
      <c r="V172" s="19">
        <f t="shared" si="18"/>
        <v>0</v>
      </c>
    </row>
    <row r="173" spans="1:22" x14ac:dyDescent="0.25">
      <c r="A173" s="26">
        <f>Wellpath!E173</f>
        <v>0</v>
      </c>
      <c r="B173" s="22">
        <v>0</v>
      </c>
      <c r="C173" s="22">
        <v>0</v>
      </c>
      <c r="D173" s="22">
        <f>-SIN(Wellpath!L173) * SIN(Wellpath!O173) / (Bfield * COS(Dip))</f>
        <v>0</v>
      </c>
      <c r="E173" s="20">
        <f>Model!$W$16*((drdp!B173+drdp!K173)*MBZ!$B173+(drdp!E173+drdp!N173)*MBZ!$C173+(drdp!H173+drdp!Q173)*MBZ!$D173)</f>
        <v>0</v>
      </c>
      <c r="F173" s="20">
        <f>Model!$W$16*((drdp!C173+drdp!L173)*MBZ!$B173+(drdp!F173+drdp!O173)*MBZ!$C173+(drdp!I173+drdp!R173)*MBZ!$D173)</f>
        <v>0</v>
      </c>
      <c r="G173" s="20">
        <f>Model!$W$16*((drdp!D173+drdp!M173)*MBZ!$B173+(drdp!G173+drdp!P173)*MBZ!$C173+(drdp!J173+drdp!S173)*MBZ!$D173)</f>
        <v>0</v>
      </c>
      <c r="H173" s="18">
        <f>Model!$W$16*((drdp!B173)*MBZ!$B173+(drdp!E173)*MBZ!$C173+(drdp!H173)*MBZ!$D173)</f>
        <v>0</v>
      </c>
      <c r="I173" s="18">
        <f>Model!$W$16*((drdp!C173)*MBZ!$B173+(drdp!F173)*MBZ!$C173+(drdp!I173)*MBZ!$D173)</f>
        <v>0</v>
      </c>
      <c r="J173" s="18">
        <f>Model!$W$16*((drdp!D173)*MBZ!$B173+(drdp!G173)*MBZ!$C173+(drdp!J173)*MBZ!$D173)</f>
        <v>0</v>
      </c>
      <c r="K173" s="21">
        <f>SUM(E$3:E172)+H173</f>
        <v>2.1595031455186442</v>
      </c>
      <c r="L173" s="21">
        <f>SUM(F$3:F172)+I173</f>
        <v>0.67993948201946197</v>
      </c>
      <c r="M173" s="21">
        <f>SUM(G$3:G172)+J173</f>
        <v>0</v>
      </c>
      <c r="N173" s="21"/>
      <c r="O173" s="21"/>
      <c r="P173" s="21"/>
      <c r="Q173" s="19">
        <f t="shared" si="13"/>
        <v>4.6634538355049182</v>
      </c>
      <c r="R173" s="19">
        <f t="shared" si="14"/>
        <v>0.46231769920889426</v>
      </c>
      <c r="S173" s="19">
        <f t="shared" si="15"/>
        <v>0</v>
      </c>
      <c r="T173" s="19">
        <f t="shared" si="16"/>
        <v>1.4683314501833458</v>
      </c>
      <c r="U173" s="19">
        <f t="shared" si="17"/>
        <v>0</v>
      </c>
      <c r="V173" s="19">
        <f t="shared" si="18"/>
        <v>0</v>
      </c>
    </row>
    <row r="174" spans="1:22" x14ac:dyDescent="0.25">
      <c r="A174" s="26">
        <f>Wellpath!E174</f>
        <v>0</v>
      </c>
      <c r="B174" s="22">
        <v>0</v>
      </c>
      <c r="C174" s="22">
        <v>0</v>
      </c>
      <c r="D174" s="22">
        <f>-SIN(Wellpath!L174) * SIN(Wellpath!O174) / (Bfield * COS(Dip))</f>
        <v>0</v>
      </c>
      <c r="E174" s="20">
        <f>Model!$W$16*((drdp!B174+drdp!K174)*MBZ!$B174+(drdp!E174+drdp!N174)*MBZ!$C174+(drdp!H174+drdp!Q174)*MBZ!$D174)</f>
        <v>0</v>
      </c>
      <c r="F174" s="20">
        <f>Model!$W$16*((drdp!C174+drdp!L174)*MBZ!$B174+(drdp!F174+drdp!O174)*MBZ!$C174+(drdp!I174+drdp!R174)*MBZ!$D174)</f>
        <v>0</v>
      </c>
      <c r="G174" s="20">
        <f>Model!$W$16*((drdp!D174+drdp!M174)*MBZ!$B174+(drdp!G174+drdp!P174)*MBZ!$C174+(drdp!J174+drdp!S174)*MBZ!$D174)</f>
        <v>0</v>
      </c>
      <c r="H174" s="18">
        <f>Model!$W$16*((drdp!B174)*MBZ!$B174+(drdp!E174)*MBZ!$C174+(drdp!H174)*MBZ!$D174)</f>
        <v>0</v>
      </c>
      <c r="I174" s="18">
        <f>Model!$W$16*((drdp!C174)*MBZ!$B174+(drdp!F174)*MBZ!$C174+(drdp!I174)*MBZ!$D174)</f>
        <v>0</v>
      </c>
      <c r="J174" s="18">
        <f>Model!$W$16*((drdp!D174)*MBZ!$B174+(drdp!G174)*MBZ!$C174+(drdp!J174)*MBZ!$D174)</f>
        <v>0</v>
      </c>
      <c r="K174" s="21">
        <f>SUM(E$3:E173)+H174</f>
        <v>2.1595031455186442</v>
      </c>
      <c r="L174" s="21">
        <f>SUM(F$3:F173)+I174</f>
        <v>0.67993948201946197</v>
      </c>
      <c r="M174" s="21">
        <f>SUM(G$3:G173)+J174</f>
        <v>0</v>
      </c>
      <c r="N174" s="21"/>
      <c r="O174" s="21"/>
      <c r="P174" s="21"/>
      <c r="Q174" s="19">
        <f t="shared" si="13"/>
        <v>4.6634538355049182</v>
      </c>
      <c r="R174" s="19">
        <f t="shared" si="14"/>
        <v>0.46231769920889426</v>
      </c>
      <c r="S174" s="19">
        <f t="shared" si="15"/>
        <v>0</v>
      </c>
      <c r="T174" s="19">
        <f t="shared" si="16"/>
        <v>1.4683314501833458</v>
      </c>
      <c r="U174" s="19">
        <f t="shared" si="17"/>
        <v>0</v>
      </c>
      <c r="V174" s="19">
        <f t="shared" si="18"/>
        <v>0</v>
      </c>
    </row>
    <row r="175" spans="1:22" x14ac:dyDescent="0.25">
      <c r="A175" s="26">
        <f>Wellpath!E175</f>
        <v>0</v>
      </c>
      <c r="B175" s="22">
        <v>0</v>
      </c>
      <c r="C175" s="22">
        <v>0</v>
      </c>
      <c r="D175" s="22">
        <f>-SIN(Wellpath!L175) * SIN(Wellpath!O175) / (Bfield * COS(Dip))</f>
        <v>0</v>
      </c>
      <c r="E175" s="20">
        <f>Model!$W$16*((drdp!B175+drdp!K175)*MBZ!$B175+(drdp!E175+drdp!N175)*MBZ!$C175+(drdp!H175+drdp!Q175)*MBZ!$D175)</f>
        <v>0</v>
      </c>
      <c r="F175" s="20">
        <f>Model!$W$16*((drdp!C175+drdp!L175)*MBZ!$B175+(drdp!F175+drdp!O175)*MBZ!$C175+(drdp!I175+drdp!R175)*MBZ!$D175)</f>
        <v>0</v>
      </c>
      <c r="G175" s="20">
        <f>Model!$W$16*((drdp!D175+drdp!M175)*MBZ!$B175+(drdp!G175+drdp!P175)*MBZ!$C175+(drdp!J175+drdp!S175)*MBZ!$D175)</f>
        <v>0</v>
      </c>
      <c r="H175" s="18">
        <f>Model!$W$16*((drdp!B175)*MBZ!$B175+(drdp!E175)*MBZ!$C175+(drdp!H175)*MBZ!$D175)</f>
        <v>0</v>
      </c>
      <c r="I175" s="18">
        <f>Model!$W$16*((drdp!C175)*MBZ!$B175+(drdp!F175)*MBZ!$C175+(drdp!I175)*MBZ!$D175)</f>
        <v>0</v>
      </c>
      <c r="J175" s="18">
        <f>Model!$W$16*((drdp!D175)*MBZ!$B175+(drdp!G175)*MBZ!$C175+(drdp!J175)*MBZ!$D175)</f>
        <v>0</v>
      </c>
      <c r="K175" s="21">
        <f>SUM(E$3:E174)+H175</f>
        <v>2.1595031455186442</v>
      </c>
      <c r="L175" s="21">
        <f>SUM(F$3:F174)+I175</f>
        <v>0.67993948201946197</v>
      </c>
      <c r="M175" s="21">
        <f>SUM(G$3:G174)+J175</f>
        <v>0</v>
      </c>
      <c r="N175" s="21"/>
      <c r="O175" s="21"/>
      <c r="P175" s="21"/>
      <c r="Q175" s="19">
        <f t="shared" si="13"/>
        <v>4.6634538355049182</v>
      </c>
      <c r="R175" s="19">
        <f t="shared" si="14"/>
        <v>0.46231769920889426</v>
      </c>
      <c r="S175" s="19">
        <f t="shared" si="15"/>
        <v>0</v>
      </c>
      <c r="T175" s="19">
        <f t="shared" si="16"/>
        <v>1.4683314501833458</v>
      </c>
      <c r="U175" s="19">
        <f t="shared" si="17"/>
        <v>0</v>
      </c>
      <c r="V175" s="19">
        <f t="shared" si="18"/>
        <v>0</v>
      </c>
    </row>
    <row r="176" spans="1:22" x14ac:dyDescent="0.25">
      <c r="A176" s="26">
        <f>Wellpath!E176</f>
        <v>0</v>
      </c>
      <c r="B176" s="22">
        <v>0</v>
      </c>
      <c r="C176" s="22">
        <v>0</v>
      </c>
      <c r="D176" s="22">
        <f>-SIN(Wellpath!L176) * SIN(Wellpath!O176) / (Bfield * COS(Dip))</f>
        <v>0</v>
      </c>
      <c r="E176" s="20">
        <f>Model!$W$16*((drdp!B176+drdp!K176)*MBZ!$B176+(drdp!E176+drdp!N176)*MBZ!$C176+(drdp!H176+drdp!Q176)*MBZ!$D176)</f>
        <v>0</v>
      </c>
      <c r="F176" s="20">
        <f>Model!$W$16*((drdp!C176+drdp!L176)*MBZ!$B176+(drdp!F176+drdp!O176)*MBZ!$C176+(drdp!I176+drdp!R176)*MBZ!$D176)</f>
        <v>0</v>
      </c>
      <c r="G176" s="20">
        <f>Model!$W$16*((drdp!D176+drdp!M176)*MBZ!$B176+(drdp!G176+drdp!P176)*MBZ!$C176+(drdp!J176+drdp!S176)*MBZ!$D176)</f>
        <v>0</v>
      </c>
      <c r="H176" s="18">
        <f>Model!$W$16*((drdp!B176)*MBZ!$B176+(drdp!E176)*MBZ!$C176+(drdp!H176)*MBZ!$D176)</f>
        <v>0</v>
      </c>
      <c r="I176" s="18">
        <f>Model!$W$16*((drdp!C176)*MBZ!$B176+(drdp!F176)*MBZ!$C176+(drdp!I176)*MBZ!$D176)</f>
        <v>0</v>
      </c>
      <c r="J176" s="18">
        <f>Model!$W$16*((drdp!D176)*MBZ!$B176+(drdp!G176)*MBZ!$C176+(drdp!J176)*MBZ!$D176)</f>
        <v>0</v>
      </c>
      <c r="K176" s="21">
        <f>SUM(E$3:E175)+H176</f>
        <v>2.1595031455186442</v>
      </c>
      <c r="L176" s="21">
        <f>SUM(F$3:F175)+I176</f>
        <v>0.67993948201946197</v>
      </c>
      <c r="M176" s="21">
        <f>SUM(G$3:G175)+J176</f>
        <v>0</v>
      </c>
      <c r="N176" s="21"/>
      <c r="O176" s="21"/>
      <c r="P176" s="21"/>
      <c r="Q176" s="19">
        <f t="shared" si="13"/>
        <v>4.6634538355049182</v>
      </c>
      <c r="R176" s="19">
        <f t="shared" si="14"/>
        <v>0.46231769920889426</v>
      </c>
      <c r="S176" s="19">
        <f t="shared" si="15"/>
        <v>0</v>
      </c>
      <c r="T176" s="19">
        <f t="shared" si="16"/>
        <v>1.4683314501833458</v>
      </c>
      <c r="U176" s="19">
        <f t="shared" si="17"/>
        <v>0</v>
      </c>
      <c r="V176" s="19">
        <f t="shared" si="18"/>
        <v>0</v>
      </c>
    </row>
    <row r="177" spans="1:22" x14ac:dyDescent="0.25">
      <c r="A177" s="26">
        <f>Wellpath!E177</f>
        <v>0</v>
      </c>
      <c r="B177" s="22">
        <v>0</v>
      </c>
      <c r="C177" s="22">
        <v>0</v>
      </c>
      <c r="D177" s="22">
        <f>-SIN(Wellpath!L177) * SIN(Wellpath!O177) / (Bfield * COS(Dip))</f>
        <v>0</v>
      </c>
      <c r="E177" s="20">
        <f>Model!$W$16*((drdp!B177+drdp!K177)*MBZ!$B177+(drdp!E177+drdp!N177)*MBZ!$C177+(drdp!H177+drdp!Q177)*MBZ!$D177)</f>
        <v>0</v>
      </c>
      <c r="F177" s="20">
        <f>Model!$W$16*((drdp!C177+drdp!L177)*MBZ!$B177+(drdp!F177+drdp!O177)*MBZ!$C177+(drdp!I177+drdp!R177)*MBZ!$D177)</f>
        <v>0</v>
      </c>
      <c r="G177" s="20">
        <f>Model!$W$16*((drdp!D177+drdp!M177)*MBZ!$B177+(drdp!G177+drdp!P177)*MBZ!$C177+(drdp!J177+drdp!S177)*MBZ!$D177)</f>
        <v>0</v>
      </c>
      <c r="H177" s="18">
        <f>Model!$W$16*((drdp!B177)*MBZ!$B177+(drdp!E177)*MBZ!$C177+(drdp!H177)*MBZ!$D177)</f>
        <v>0</v>
      </c>
      <c r="I177" s="18">
        <f>Model!$W$16*((drdp!C177)*MBZ!$B177+(drdp!F177)*MBZ!$C177+(drdp!I177)*MBZ!$D177)</f>
        <v>0</v>
      </c>
      <c r="J177" s="18">
        <f>Model!$W$16*((drdp!D177)*MBZ!$B177+(drdp!G177)*MBZ!$C177+(drdp!J177)*MBZ!$D177)</f>
        <v>0</v>
      </c>
      <c r="K177" s="21">
        <f>SUM(E$3:E176)+H177</f>
        <v>2.1595031455186442</v>
      </c>
      <c r="L177" s="21">
        <f>SUM(F$3:F176)+I177</f>
        <v>0.67993948201946197</v>
      </c>
      <c r="M177" s="21">
        <f>SUM(G$3:G176)+J177</f>
        <v>0</v>
      </c>
      <c r="N177" s="21"/>
      <c r="O177" s="21"/>
      <c r="P177" s="21"/>
      <c r="Q177" s="19">
        <f t="shared" si="13"/>
        <v>4.6634538355049182</v>
      </c>
      <c r="R177" s="19">
        <f t="shared" si="14"/>
        <v>0.46231769920889426</v>
      </c>
      <c r="S177" s="19">
        <f t="shared" si="15"/>
        <v>0</v>
      </c>
      <c r="T177" s="19">
        <f t="shared" si="16"/>
        <v>1.4683314501833458</v>
      </c>
      <c r="U177" s="19">
        <f t="shared" si="17"/>
        <v>0</v>
      </c>
      <c r="V177" s="19">
        <f t="shared" si="18"/>
        <v>0</v>
      </c>
    </row>
    <row r="178" spans="1:22" x14ac:dyDescent="0.25">
      <c r="A178" s="26">
        <f>Wellpath!E178</f>
        <v>0</v>
      </c>
      <c r="B178" s="22">
        <v>0</v>
      </c>
      <c r="C178" s="22">
        <v>0</v>
      </c>
      <c r="D178" s="22">
        <f>-SIN(Wellpath!L178) * SIN(Wellpath!O178) / (Bfield * COS(Dip))</f>
        <v>0</v>
      </c>
      <c r="E178" s="20">
        <f>Model!$W$16*((drdp!B178+drdp!K178)*MBZ!$B178+(drdp!E178+drdp!N178)*MBZ!$C178+(drdp!H178+drdp!Q178)*MBZ!$D178)</f>
        <v>0</v>
      </c>
      <c r="F178" s="20">
        <f>Model!$W$16*((drdp!C178+drdp!L178)*MBZ!$B178+(drdp!F178+drdp!O178)*MBZ!$C178+(drdp!I178+drdp!R178)*MBZ!$D178)</f>
        <v>0</v>
      </c>
      <c r="G178" s="20">
        <f>Model!$W$16*((drdp!D178+drdp!M178)*MBZ!$B178+(drdp!G178+drdp!P178)*MBZ!$C178+(drdp!J178+drdp!S178)*MBZ!$D178)</f>
        <v>0</v>
      </c>
      <c r="H178" s="18">
        <f>Model!$W$16*((drdp!B178)*MBZ!$B178+(drdp!E178)*MBZ!$C178+(drdp!H178)*MBZ!$D178)</f>
        <v>0</v>
      </c>
      <c r="I178" s="18">
        <f>Model!$W$16*((drdp!C178)*MBZ!$B178+(drdp!F178)*MBZ!$C178+(drdp!I178)*MBZ!$D178)</f>
        <v>0</v>
      </c>
      <c r="J178" s="18">
        <f>Model!$W$16*((drdp!D178)*MBZ!$B178+(drdp!G178)*MBZ!$C178+(drdp!J178)*MBZ!$D178)</f>
        <v>0</v>
      </c>
      <c r="K178" s="21">
        <f>SUM(E$3:E177)+H178</f>
        <v>2.1595031455186442</v>
      </c>
      <c r="L178" s="21">
        <f>SUM(F$3:F177)+I178</f>
        <v>0.67993948201946197</v>
      </c>
      <c r="M178" s="21">
        <f>SUM(G$3:G177)+J178</f>
        <v>0</v>
      </c>
      <c r="N178" s="21"/>
      <c r="O178" s="21"/>
      <c r="P178" s="21"/>
      <c r="Q178" s="19">
        <f t="shared" si="13"/>
        <v>4.6634538355049182</v>
      </c>
      <c r="R178" s="19">
        <f t="shared" si="14"/>
        <v>0.46231769920889426</v>
      </c>
      <c r="S178" s="19">
        <f t="shared" si="15"/>
        <v>0</v>
      </c>
      <c r="T178" s="19">
        <f t="shared" si="16"/>
        <v>1.4683314501833458</v>
      </c>
      <c r="U178" s="19">
        <f t="shared" si="17"/>
        <v>0</v>
      </c>
      <c r="V178" s="19">
        <f t="shared" si="18"/>
        <v>0</v>
      </c>
    </row>
    <row r="179" spans="1:22" x14ac:dyDescent="0.25">
      <c r="A179" s="26">
        <f>Wellpath!E179</f>
        <v>0</v>
      </c>
      <c r="B179" s="22">
        <v>0</v>
      </c>
      <c r="C179" s="22">
        <v>0</v>
      </c>
      <c r="D179" s="22">
        <f>-SIN(Wellpath!L179) * SIN(Wellpath!O179) / (Bfield * COS(Dip))</f>
        <v>0</v>
      </c>
      <c r="E179" s="20">
        <f>Model!$W$16*((drdp!B179+drdp!K179)*MBZ!$B179+(drdp!E179+drdp!N179)*MBZ!$C179+(drdp!H179+drdp!Q179)*MBZ!$D179)</f>
        <v>0</v>
      </c>
      <c r="F179" s="20">
        <f>Model!$W$16*((drdp!C179+drdp!L179)*MBZ!$B179+(drdp!F179+drdp!O179)*MBZ!$C179+(drdp!I179+drdp!R179)*MBZ!$D179)</f>
        <v>0</v>
      </c>
      <c r="G179" s="20">
        <f>Model!$W$16*((drdp!D179+drdp!M179)*MBZ!$B179+(drdp!G179+drdp!P179)*MBZ!$C179+(drdp!J179+drdp!S179)*MBZ!$D179)</f>
        <v>0</v>
      </c>
      <c r="H179" s="18">
        <f>Model!$W$16*((drdp!B179)*MBZ!$B179+(drdp!E179)*MBZ!$C179+(drdp!H179)*MBZ!$D179)</f>
        <v>0</v>
      </c>
      <c r="I179" s="18">
        <f>Model!$W$16*((drdp!C179)*MBZ!$B179+(drdp!F179)*MBZ!$C179+(drdp!I179)*MBZ!$D179)</f>
        <v>0</v>
      </c>
      <c r="J179" s="18">
        <f>Model!$W$16*((drdp!D179)*MBZ!$B179+(drdp!G179)*MBZ!$C179+(drdp!J179)*MBZ!$D179)</f>
        <v>0</v>
      </c>
      <c r="K179" s="21">
        <f>SUM(E$3:E178)+H179</f>
        <v>2.1595031455186442</v>
      </c>
      <c r="L179" s="21">
        <f>SUM(F$3:F178)+I179</f>
        <v>0.67993948201946197</v>
      </c>
      <c r="M179" s="21">
        <f>SUM(G$3:G178)+J179</f>
        <v>0</v>
      </c>
      <c r="N179" s="21"/>
      <c r="O179" s="21"/>
      <c r="P179" s="21"/>
      <c r="Q179" s="19">
        <f t="shared" si="13"/>
        <v>4.6634538355049182</v>
      </c>
      <c r="R179" s="19">
        <f t="shared" si="14"/>
        <v>0.46231769920889426</v>
      </c>
      <c r="S179" s="19">
        <f t="shared" si="15"/>
        <v>0</v>
      </c>
      <c r="T179" s="19">
        <f t="shared" si="16"/>
        <v>1.4683314501833458</v>
      </c>
      <c r="U179" s="19">
        <f t="shared" si="17"/>
        <v>0</v>
      </c>
      <c r="V179" s="19">
        <f t="shared" si="18"/>
        <v>0</v>
      </c>
    </row>
    <row r="180" spans="1:22" x14ac:dyDescent="0.25">
      <c r="A180" s="26">
        <f>Wellpath!E180</f>
        <v>0</v>
      </c>
      <c r="B180" s="22">
        <v>0</v>
      </c>
      <c r="C180" s="22">
        <v>0</v>
      </c>
      <c r="D180" s="22">
        <f>-SIN(Wellpath!L180) * SIN(Wellpath!O180) / (Bfield * COS(Dip))</f>
        <v>0</v>
      </c>
      <c r="E180" s="20">
        <f>Model!$W$16*((drdp!B180+drdp!K180)*MBZ!$B180+(drdp!E180+drdp!N180)*MBZ!$C180+(drdp!H180+drdp!Q180)*MBZ!$D180)</f>
        <v>0</v>
      </c>
      <c r="F180" s="20">
        <f>Model!$W$16*((drdp!C180+drdp!L180)*MBZ!$B180+(drdp!F180+drdp!O180)*MBZ!$C180+(drdp!I180+drdp!R180)*MBZ!$D180)</f>
        <v>0</v>
      </c>
      <c r="G180" s="20">
        <f>Model!$W$16*((drdp!D180+drdp!M180)*MBZ!$B180+(drdp!G180+drdp!P180)*MBZ!$C180+(drdp!J180+drdp!S180)*MBZ!$D180)</f>
        <v>0</v>
      </c>
      <c r="H180" s="18">
        <f>Model!$W$16*((drdp!B180)*MBZ!$B180+(drdp!E180)*MBZ!$C180+(drdp!H180)*MBZ!$D180)</f>
        <v>0</v>
      </c>
      <c r="I180" s="18">
        <f>Model!$W$16*((drdp!C180)*MBZ!$B180+(drdp!F180)*MBZ!$C180+(drdp!I180)*MBZ!$D180)</f>
        <v>0</v>
      </c>
      <c r="J180" s="18">
        <f>Model!$W$16*((drdp!D180)*MBZ!$B180+(drdp!G180)*MBZ!$C180+(drdp!J180)*MBZ!$D180)</f>
        <v>0</v>
      </c>
      <c r="K180" s="21">
        <f>SUM(E$3:E179)+H180</f>
        <v>2.1595031455186442</v>
      </c>
      <c r="L180" s="21">
        <f>SUM(F$3:F179)+I180</f>
        <v>0.67993948201946197</v>
      </c>
      <c r="M180" s="21">
        <f>SUM(G$3:G179)+J180</f>
        <v>0</v>
      </c>
      <c r="N180" s="21"/>
      <c r="O180" s="21"/>
      <c r="P180" s="21"/>
      <c r="Q180" s="19">
        <f t="shared" si="13"/>
        <v>4.6634538355049182</v>
      </c>
      <c r="R180" s="19">
        <f t="shared" si="14"/>
        <v>0.46231769920889426</v>
      </c>
      <c r="S180" s="19">
        <f t="shared" si="15"/>
        <v>0</v>
      </c>
      <c r="T180" s="19">
        <f t="shared" si="16"/>
        <v>1.4683314501833458</v>
      </c>
      <c r="U180" s="19">
        <f t="shared" si="17"/>
        <v>0</v>
      </c>
      <c r="V180" s="19">
        <f t="shared" si="18"/>
        <v>0</v>
      </c>
    </row>
    <row r="181" spans="1:22" x14ac:dyDescent="0.25">
      <c r="A181" s="26">
        <f>Wellpath!E181</f>
        <v>0</v>
      </c>
      <c r="B181" s="22">
        <v>0</v>
      </c>
      <c r="C181" s="22">
        <v>0</v>
      </c>
      <c r="D181" s="22">
        <f>-SIN(Wellpath!L181) * SIN(Wellpath!O181) / (Bfield * COS(Dip))</f>
        <v>0</v>
      </c>
      <c r="E181" s="20">
        <f>Model!$W$16*((drdp!B181+drdp!K181)*MBZ!$B181+(drdp!E181+drdp!N181)*MBZ!$C181+(drdp!H181+drdp!Q181)*MBZ!$D181)</f>
        <v>0</v>
      </c>
      <c r="F181" s="20">
        <f>Model!$W$16*((drdp!C181+drdp!L181)*MBZ!$B181+(drdp!F181+drdp!O181)*MBZ!$C181+(drdp!I181+drdp!R181)*MBZ!$D181)</f>
        <v>0</v>
      </c>
      <c r="G181" s="20">
        <f>Model!$W$16*((drdp!D181+drdp!M181)*MBZ!$B181+(drdp!G181+drdp!P181)*MBZ!$C181+(drdp!J181+drdp!S181)*MBZ!$D181)</f>
        <v>0</v>
      </c>
      <c r="H181" s="18">
        <f>Model!$W$16*((drdp!B181)*MBZ!$B181+(drdp!E181)*MBZ!$C181+(drdp!H181)*MBZ!$D181)</f>
        <v>0</v>
      </c>
      <c r="I181" s="18">
        <f>Model!$W$16*((drdp!C181)*MBZ!$B181+(drdp!F181)*MBZ!$C181+(drdp!I181)*MBZ!$D181)</f>
        <v>0</v>
      </c>
      <c r="J181" s="18">
        <f>Model!$W$16*((drdp!D181)*MBZ!$B181+(drdp!G181)*MBZ!$C181+(drdp!J181)*MBZ!$D181)</f>
        <v>0</v>
      </c>
      <c r="K181" s="21">
        <f>SUM(E$3:E180)+H181</f>
        <v>2.1595031455186442</v>
      </c>
      <c r="L181" s="21">
        <f>SUM(F$3:F180)+I181</f>
        <v>0.67993948201946197</v>
      </c>
      <c r="M181" s="21">
        <f>SUM(G$3:G180)+J181</f>
        <v>0</v>
      </c>
      <c r="N181" s="21"/>
      <c r="O181" s="21"/>
      <c r="P181" s="21"/>
      <c r="Q181" s="19">
        <f t="shared" si="13"/>
        <v>4.6634538355049182</v>
      </c>
      <c r="R181" s="19">
        <f t="shared" si="14"/>
        <v>0.46231769920889426</v>
      </c>
      <c r="S181" s="19">
        <f t="shared" si="15"/>
        <v>0</v>
      </c>
      <c r="T181" s="19">
        <f t="shared" si="16"/>
        <v>1.4683314501833458</v>
      </c>
      <c r="U181" s="19">
        <f t="shared" si="17"/>
        <v>0</v>
      </c>
      <c r="V181" s="19">
        <f t="shared" si="18"/>
        <v>0</v>
      </c>
    </row>
    <row r="182" spans="1:22" x14ac:dyDescent="0.25">
      <c r="A182" s="26">
        <f>Wellpath!E182</f>
        <v>0</v>
      </c>
      <c r="B182" s="22">
        <v>0</v>
      </c>
      <c r="C182" s="22">
        <v>0</v>
      </c>
      <c r="D182" s="22">
        <f>-SIN(Wellpath!L182) * SIN(Wellpath!O182) / (Bfield * COS(Dip))</f>
        <v>0</v>
      </c>
      <c r="E182" s="20">
        <f>Model!$W$16*((drdp!B182+drdp!K182)*MBZ!$B182+(drdp!E182+drdp!N182)*MBZ!$C182+(drdp!H182+drdp!Q182)*MBZ!$D182)</f>
        <v>0</v>
      </c>
      <c r="F182" s="20">
        <f>Model!$W$16*((drdp!C182+drdp!L182)*MBZ!$B182+(drdp!F182+drdp!O182)*MBZ!$C182+(drdp!I182+drdp!R182)*MBZ!$D182)</f>
        <v>0</v>
      </c>
      <c r="G182" s="20">
        <f>Model!$W$16*((drdp!D182+drdp!M182)*MBZ!$B182+(drdp!G182+drdp!P182)*MBZ!$C182+(drdp!J182+drdp!S182)*MBZ!$D182)</f>
        <v>0</v>
      </c>
      <c r="H182" s="18">
        <f>Model!$W$16*((drdp!B182)*MBZ!$B182+(drdp!E182)*MBZ!$C182+(drdp!H182)*MBZ!$D182)</f>
        <v>0</v>
      </c>
      <c r="I182" s="18">
        <f>Model!$W$16*((drdp!C182)*MBZ!$B182+(drdp!F182)*MBZ!$C182+(drdp!I182)*MBZ!$D182)</f>
        <v>0</v>
      </c>
      <c r="J182" s="18">
        <f>Model!$W$16*((drdp!D182)*MBZ!$B182+(drdp!G182)*MBZ!$C182+(drdp!J182)*MBZ!$D182)</f>
        <v>0</v>
      </c>
      <c r="K182" s="21">
        <f>SUM(E$3:E181)+H182</f>
        <v>2.1595031455186442</v>
      </c>
      <c r="L182" s="21">
        <f>SUM(F$3:F181)+I182</f>
        <v>0.67993948201946197</v>
      </c>
      <c r="M182" s="21">
        <f>SUM(G$3:G181)+J182</f>
        <v>0</v>
      </c>
      <c r="N182" s="21"/>
      <c r="O182" s="21"/>
      <c r="P182" s="21"/>
      <c r="Q182" s="19">
        <f t="shared" si="13"/>
        <v>4.6634538355049182</v>
      </c>
      <c r="R182" s="19">
        <f t="shared" si="14"/>
        <v>0.46231769920889426</v>
      </c>
      <c r="S182" s="19">
        <f t="shared" si="15"/>
        <v>0</v>
      </c>
      <c r="T182" s="19">
        <f t="shared" si="16"/>
        <v>1.4683314501833458</v>
      </c>
      <c r="U182" s="19">
        <f t="shared" si="17"/>
        <v>0</v>
      </c>
      <c r="V182" s="19">
        <f t="shared" si="18"/>
        <v>0</v>
      </c>
    </row>
    <row r="183" spans="1:22" x14ac:dyDescent="0.25">
      <c r="A183" s="26">
        <f>Wellpath!E183</f>
        <v>0</v>
      </c>
      <c r="B183" s="22">
        <v>0</v>
      </c>
      <c r="C183" s="22">
        <v>0</v>
      </c>
      <c r="D183" s="22">
        <f>-SIN(Wellpath!L183) * SIN(Wellpath!O183) / (Bfield * COS(Dip))</f>
        <v>0</v>
      </c>
      <c r="E183" s="20">
        <f>Model!$W$16*((drdp!B183+drdp!K183)*MBZ!$B183+(drdp!E183+drdp!N183)*MBZ!$C183+(drdp!H183+drdp!Q183)*MBZ!$D183)</f>
        <v>0</v>
      </c>
      <c r="F183" s="20">
        <f>Model!$W$16*((drdp!C183+drdp!L183)*MBZ!$B183+(drdp!F183+drdp!O183)*MBZ!$C183+(drdp!I183+drdp!R183)*MBZ!$D183)</f>
        <v>0</v>
      </c>
      <c r="G183" s="20">
        <f>Model!$W$16*((drdp!D183+drdp!M183)*MBZ!$B183+(drdp!G183+drdp!P183)*MBZ!$C183+(drdp!J183+drdp!S183)*MBZ!$D183)</f>
        <v>0</v>
      </c>
      <c r="H183" s="18">
        <f>Model!$W$16*((drdp!B183)*MBZ!$B183+(drdp!E183)*MBZ!$C183+(drdp!H183)*MBZ!$D183)</f>
        <v>0</v>
      </c>
      <c r="I183" s="18">
        <f>Model!$W$16*((drdp!C183)*MBZ!$B183+(drdp!F183)*MBZ!$C183+(drdp!I183)*MBZ!$D183)</f>
        <v>0</v>
      </c>
      <c r="J183" s="18">
        <f>Model!$W$16*((drdp!D183)*MBZ!$B183+(drdp!G183)*MBZ!$C183+(drdp!J183)*MBZ!$D183)</f>
        <v>0</v>
      </c>
      <c r="K183" s="21">
        <f>SUM(E$3:E182)+H183</f>
        <v>2.1595031455186442</v>
      </c>
      <c r="L183" s="21">
        <f>SUM(F$3:F182)+I183</f>
        <v>0.67993948201946197</v>
      </c>
      <c r="M183" s="21">
        <f>SUM(G$3:G182)+J183</f>
        <v>0</v>
      </c>
      <c r="N183" s="21"/>
      <c r="O183" s="21"/>
      <c r="P183" s="21"/>
      <c r="Q183" s="19">
        <f t="shared" si="13"/>
        <v>4.6634538355049182</v>
      </c>
      <c r="R183" s="19">
        <f t="shared" si="14"/>
        <v>0.46231769920889426</v>
      </c>
      <c r="S183" s="19">
        <f t="shared" si="15"/>
        <v>0</v>
      </c>
      <c r="T183" s="19">
        <f t="shared" si="16"/>
        <v>1.4683314501833458</v>
      </c>
      <c r="U183" s="19">
        <f t="shared" si="17"/>
        <v>0</v>
      </c>
      <c r="V183" s="19">
        <f t="shared" si="18"/>
        <v>0</v>
      </c>
    </row>
    <row r="184" spans="1:22" x14ac:dyDescent="0.25">
      <c r="A184" s="26">
        <f>Wellpath!E184</f>
        <v>0</v>
      </c>
      <c r="B184" s="22">
        <v>0</v>
      </c>
      <c r="C184" s="22">
        <v>0</v>
      </c>
      <c r="D184" s="22">
        <f>-SIN(Wellpath!L184) * SIN(Wellpath!O184) / (Bfield * COS(Dip))</f>
        <v>0</v>
      </c>
      <c r="E184" s="20">
        <f>Model!$W$16*((drdp!B184+drdp!K184)*MBZ!$B184+(drdp!E184+drdp!N184)*MBZ!$C184+(drdp!H184+drdp!Q184)*MBZ!$D184)</f>
        <v>0</v>
      </c>
      <c r="F184" s="20">
        <f>Model!$W$16*((drdp!C184+drdp!L184)*MBZ!$B184+(drdp!F184+drdp!O184)*MBZ!$C184+(drdp!I184+drdp!R184)*MBZ!$D184)</f>
        <v>0</v>
      </c>
      <c r="G184" s="20">
        <f>Model!$W$16*((drdp!D184+drdp!M184)*MBZ!$B184+(drdp!G184+drdp!P184)*MBZ!$C184+(drdp!J184+drdp!S184)*MBZ!$D184)</f>
        <v>0</v>
      </c>
      <c r="H184" s="18">
        <f>Model!$W$16*((drdp!B184)*MBZ!$B184+(drdp!E184)*MBZ!$C184+(drdp!H184)*MBZ!$D184)</f>
        <v>0</v>
      </c>
      <c r="I184" s="18">
        <f>Model!$W$16*((drdp!C184)*MBZ!$B184+(drdp!F184)*MBZ!$C184+(drdp!I184)*MBZ!$D184)</f>
        <v>0</v>
      </c>
      <c r="J184" s="18">
        <f>Model!$W$16*((drdp!D184)*MBZ!$B184+(drdp!G184)*MBZ!$C184+(drdp!J184)*MBZ!$D184)</f>
        <v>0</v>
      </c>
      <c r="K184" s="21">
        <f>SUM(E$3:E183)+H184</f>
        <v>2.1595031455186442</v>
      </c>
      <c r="L184" s="21">
        <f>SUM(F$3:F183)+I184</f>
        <v>0.67993948201946197</v>
      </c>
      <c r="M184" s="21">
        <f>SUM(G$3:G183)+J184</f>
        <v>0</v>
      </c>
      <c r="N184" s="21"/>
      <c r="O184" s="21"/>
      <c r="P184" s="21"/>
      <c r="Q184" s="19">
        <f t="shared" si="13"/>
        <v>4.6634538355049182</v>
      </c>
      <c r="R184" s="19">
        <f t="shared" si="14"/>
        <v>0.46231769920889426</v>
      </c>
      <c r="S184" s="19">
        <f t="shared" si="15"/>
        <v>0</v>
      </c>
      <c r="T184" s="19">
        <f t="shared" si="16"/>
        <v>1.4683314501833458</v>
      </c>
      <c r="U184" s="19">
        <f t="shared" si="17"/>
        <v>0</v>
      </c>
      <c r="V184" s="19">
        <f t="shared" si="18"/>
        <v>0</v>
      </c>
    </row>
    <row r="185" spans="1:22" x14ac:dyDescent="0.25">
      <c r="A185" s="26">
        <f>Wellpath!E185</f>
        <v>0</v>
      </c>
      <c r="B185" s="22">
        <v>0</v>
      </c>
      <c r="C185" s="22">
        <v>0</v>
      </c>
      <c r="D185" s="22">
        <f>-SIN(Wellpath!L185) * SIN(Wellpath!O185) / (Bfield * COS(Dip))</f>
        <v>0</v>
      </c>
      <c r="E185" s="20">
        <f>Model!$W$16*((drdp!B185+drdp!K185)*MBZ!$B185+(drdp!E185+drdp!N185)*MBZ!$C185+(drdp!H185+drdp!Q185)*MBZ!$D185)</f>
        <v>0</v>
      </c>
      <c r="F185" s="20">
        <f>Model!$W$16*((drdp!C185+drdp!L185)*MBZ!$B185+(drdp!F185+drdp!O185)*MBZ!$C185+(drdp!I185+drdp!R185)*MBZ!$D185)</f>
        <v>0</v>
      </c>
      <c r="G185" s="20">
        <f>Model!$W$16*((drdp!D185+drdp!M185)*MBZ!$B185+(drdp!G185+drdp!P185)*MBZ!$C185+(drdp!J185+drdp!S185)*MBZ!$D185)</f>
        <v>0</v>
      </c>
      <c r="H185" s="18">
        <f>Model!$W$16*((drdp!B185)*MBZ!$B185+(drdp!E185)*MBZ!$C185+(drdp!H185)*MBZ!$D185)</f>
        <v>0</v>
      </c>
      <c r="I185" s="18">
        <f>Model!$W$16*((drdp!C185)*MBZ!$B185+(drdp!F185)*MBZ!$C185+(drdp!I185)*MBZ!$D185)</f>
        <v>0</v>
      </c>
      <c r="J185" s="18">
        <f>Model!$W$16*((drdp!D185)*MBZ!$B185+(drdp!G185)*MBZ!$C185+(drdp!J185)*MBZ!$D185)</f>
        <v>0</v>
      </c>
      <c r="K185" s="21">
        <f>SUM(E$3:E184)+H185</f>
        <v>2.1595031455186442</v>
      </c>
      <c r="L185" s="21">
        <f>SUM(F$3:F184)+I185</f>
        <v>0.67993948201946197</v>
      </c>
      <c r="M185" s="21">
        <f>SUM(G$3:G184)+J185</f>
        <v>0</v>
      </c>
      <c r="N185" s="21"/>
      <c r="O185" s="21"/>
      <c r="P185" s="21"/>
      <c r="Q185" s="19">
        <f t="shared" si="13"/>
        <v>4.6634538355049182</v>
      </c>
      <c r="R185" s="19">
        <f t="shared" si="14"/>
        <v>0.46231769920889426</v>
      </c>
      <c r="S185" s="19">
        <f t="shared" si="15"/>
        <v>0</v>
      </c>
      <c r="T185" s="19">
        <f t="shared" si="16"/>
        <v>1.4683314501833458</v>
      </c>
      <c r="U185" s="19">
        <f t="shared" si="17"/>
        <v>0</v>
      </c>
      <c r="V185" s="19">
        <f t="shared" si="18"/>
        <v>0</v>
      </c>
    </row>
    <row r="186" spans="1:22" x14ac:dyDescent="0.25">
      <c r="A186" s="26">
        <f>Wellpath!E186</f>
        <v>0</v>
      </c>
      <c r="B186" s="22">
        <v>0</v>
      </c>
      <c r="C186" s="22">
        <v>0</v>
      </c>
      <c r="D186" s="22">
        <f>-SIN(Wellpath!L186) * SIN(Wellpath!O186) / (Bfield * COS(Dip))</f>
        <v>0</v>
      </c>
      <c r="E186" s="20">
        <f>Model!$W$16*((drdp!B186+drdp!K186)*MBZ!$B186+(drdp!E186+drdp!N186)*MBZ!$C186+(drdp!H186+drdp!Q186)*MBZ!$D186)</f>
        <v>0</v>
      </c>
      <c r="F186" s="20">
        <f>Model!$W$16*((drdp!C186+drdp!L186)*MBZ!$B186+(drdp!F186+drdp!O186)*MBZ!$C186+(drdp!I186+drdp!R186)*MBZ!$D186)</f>
        <v>0</v>
      </c>
      <c r="G186" s="20">
        <f>Model!$W$16*((drdp!D186+drdp!M186)*MBZ!$B186+(drdp!G186+drdp!P186)*MBZ!$C186+(drdp!J186+drdp!S186)*MBZ!$D186)</f>
        <v>0</v>
      </c>
      <c r="H186" s="18">
        <f>Model!$W$16*((drdp!B186)*MBZ!$B186+(drdp!E186)*MBZ!$C186+(drdp!H186)*MBZ!$D186)</f>
        <v>0</v>
      </c>
      <c r="I186" s="18">
        <f>Model!$W$16*((drdp!C186)*MBZ!$B186+(drdp!F186)*MBZ!$C186+(drdp!I186)*MBZ!$D186)</f>
        <v>0</v>
      </c>
      <c r="J186" s="18">
        <f>Model!$W$16*((drdp!D186)*MBZ!$B186+(drdp!G186)*MBZ!$C186+(drdp!J186)*MBZ!$D186)</f>
        <v>0</v>
      </c>
      <c r="K186" s="21">
        <f>SUM(E$3:E185)+H186</f>
        <v>2.1595031455186442</v>
      </c>
      <c r="L186" s="21">
        <f>SUM(F$3:F185)+I186</f>
        <v>0.67993948201946197</v>
      </c>
      <c r="M186" s="21">
        <f>SUM(G$3:G185)+J186</f>
        <v>0</v>
      </c>
      <c r="N186" s="21"/>
      <c r="O186" s="21"/>
      <c r="P186" s="21"/>
      <c r="Q186" s="19">
        <f t="shared" si="13"/>
        <v>4.6634538355049182</v>
      </c>
      <c r="R186" s="19">
        <f t="shared" si="14"/>
        <v>0.46231769920889426</v>
      </c>
      <c r="S186" s="19">
        <f t="shared" si="15"/>
        <v>0</v>
      </c>
      <c r="T186" s="19">
        <f t="shared" si="16"/>
        <v>1.4683314501833458</v>
      </c>
      <c r="U186" s="19">
        <f t="shared" si="17"/>
        <v>0</v>
      </c>
      <c r="V186" s="19">
        <f t="shared" si="18"/>
        <v>0</v>
      </c>
    </row>
    <row r="187" spans="1:22" x14ac:dyDescent="0.25">
      <c r="A187" s="26">
        <f>Wellpath!E187</f>
        <v>0</v>
      </c>
      <c r="B187" s="22">
        <v>0</v>
      </c>
      <c r="C187" s="22">
        <v>0</v>
      </c>
      <c r="D187" s="22">
        <f>-SIN(Wellpath!L187) * SIN(Wellpath!O187) / (Bfield * COS(Dip))</f>
        <v>0</v>
      </c>
      <c r="E187" s="20">
        <f>Model!$W$16*((drdp!B187+drdp!K187)*MBZ!$B187+(drdp!E187+drdp!N187)*MBZ!$C187+(drdp!H187+drdp!Q187)*MBZ!$D187)</f>
        <v>0</v>
      </c>
      <c r="F187" s="20">
        <f>Model!$W$16*((drdp!C187+drdp!L187)*MBZ!$B187+(drdp!F187+drdp!O187)*MBZ!$C187+(drdp!I187+drdp!R187)*MBZ!$D187)</f>
        <v>0</v>
      </c>
      <c r="G187" s="20">
        <f>Model!$W$16*((drdp!D187+drdp!M187)*MBZ!$B187+(drdp!G187+drdp!P187)*MBZ!$C187+(drdp!J187+drdp!S187)*MBZ!$D187)</f>
        <v>0</v>
      </c>
      <c r="H187" s="18">
        <f>Model!$W$16*((drdp!B187)*MBZ!$B187+(drdp!E187)*MBZ!$C187+(drdp!H187)*MBZ!$D187)</f>
        <v>0</v>
      </c>
      <c r="I187" s="18">
        <f>Model!$W$16*((drdp!C187)*MBZ!$B187+(drdp!F187)*MBZ!$C187+(drdp!I187)*MBZ!$D187)</f>
        <v>0</v>
      </c>
      <c r="J187" s="18">
        <f>Model!$W$16*((drdp!D187)*MBZ!$B187+(drdp!G187)*MBZ!$C187+(drdp!J187)*MBZ!$D187)</f>
        <v>0</v>
      </c>
      <c r="K187" s="21">
        <f>SUM(E$3:E186)+H187</f>
        <v>2.1595031455186442</v>
      </c>
      <c r="L187" s="21">
        <f>SUM(F$3:F186)+I187</f>
        <v>0.67993948201946197</v>
      </c>
      <c r="M187" s="21">
        <f>SUM(G$3:G186)+J187</f>
        <v>0</v>
      </c>
      <c r="N187" s="21"/>
      <c r="O187" s="21"/>
      <c r="P187" s="21"/>
      <c r="Q187" s="19">
        <f t="shared" si="13"/>
        <v>4.6634538355049182</v>
      </c>
      <c r="R187" s="19">
        <f t="shared" si="14"/>
        <v>0.46231769920889426</v>
      </c>
      <c r="S187" s="19">
        <f t="shared" si="15"/>
        <v>0</v>
      </c>
      <c r="T187" s="19">
        <f t="shared" si="16"/>
        <v>1.4683314501833458</v>
      </c>
      <c r="U187" s="19">
        <f t="shared" si="17"/>
        <v>0</v>
      </c>
      <c r="V187" s="19">
        <f t="shared" si="18"/>
        <v>0</v>
      </c>
    </row>
    <row r="188" spans="1:22" x14ac:dyDescent="0.25">
      <c r="A188" s="26">
        <f>Wellpath!E188</f>
        <v>0</v>
      </c>
      <c r="B188" s="22">
        <v>0</v>
      </c>
      <c r="C188" s="22">
        <v>0</v>
      </c>
      <c r="D188" s="22">
        <f>-SIN(Wellpath!L188) * SIN(Wellpath!O188) / (Bfield * COS(Dip))</f>
        <v>0</v>
      </c>
      <c r="E188" s="20">
        <f>Model!$W$16*((drdp!B188+drdp!K188)*MBZ!$B188+(drdp!E188+drdp!N188)*MBZ!$C188+(drdp!H188+drdp!Q188)*MBZ!$D188)</f>
        <v>0</v>
      </c>
      <c r="F188" s="20">
        <f>Model!$W$16*((drdp!C188+drdp!L188)*MBZ!$B188+(drdp!F188+drdp!O188)*MBZ!$C188+(drdp!I188+drdp!R188)*MBZ!$D188)</f>
        <v>0</v>
      </c>
      <c r="G188" s="20">
        <f>Model!$W$16*((drdp!D188+drdp!M188)*MBZ!$B188+(drdp!G188+drdp!P188)*MBZ!$C188+(drdp!J188+drdp!S188)*MBZ!$D188)</f>
        <v>0</v>
      </c>
      <c r="H188" s="18">
        <f>Model!$W$16*((drdp!B188)*MBZ!$B188+(drdp!E188)*MBZ!$C188+(drdp!H188)*MBZ!$D188)</f>
        <v>0</v>
      </c>
      <c r="I188" s="18">
        <f>Model!$W$16*((drdp!C188)*MBZ!$B188+(drdp!F188)*MBZ!$C188+(drdp!I188)*MBZ!$D188)</f>
        <v>0</v>
      </c>
      <c r="J188" s="18">
        <f>Model!$W$16*((drdp!D188)*MBZ!$B188+(drdp!G188)*MBZ!$C188+(drdp!J188)*MBZ!$D188)</f>
        <v>0</v>
      </c>
      <c r="K188" s="21">
        <f>SUM(E$3:E187)+H188</f>
        <v>2.1595031455186442</v>
      </c>
      <c r="L188" s="21">
        <f>SUM(F$3:F187)+I188</f>
        <v>0.67993948201946197</v>
      </c>
      <c r="M188" s="21">
        <f>SUM(G$3:G187)+J188</f>
        <v>0</v>
      </c>
      <c r="N188" s="21"/>
      <c r="O188" s="21"/>
      <c r="P188" s="21"/>
      <c r="Q188" s="19">
        <f t="shared" si="13"/>
        <v>4.6634538355049182</v>
      </c>
      <c r="R188" s="19">
        <f t="shared" si="14"/>
        <v>0.46231769920889426</v>
      </c>
      <c r="S188" s="19">
        <f t="shared" si="15"/>
        <v>0</v>
      </c>
      <c r="T188" s="19">
        <f t="shared" si="16"/>
        <v>1.4683314501833458</v>
      </c>
      <c r="U188" s="19">
        <f t="shared" si="17"/>
        <v>0</v>
      </c>
      <c r="V188" s="19">
        <f t="shared" si="18"/>
        <v>0</v>
      </c>
    </row>
    <row r="189" spans="1:22" x14ac:dyDescent="0.25">
      <c r="A189" s="26">
        <f>Wellpath!E189</f>
        <v>0</v>
      </c>
      <c r="B189" s="22">
        <v>0</v>
      </c>
      <c r="C189" s="22">
        <v>0</v>
      </c>
      <c r="D189" s="22">
        <f>-SIN(Wellpath!L189) * SIN(Wellpath!O189) / (Bfield * COS(Dip))</f>
        <v>0</v>
      </c>
      <c r="E189" s="20">
        <f>Model!$W$16*((drdp!B189+drdp!K189)*MBZ!$B189+(drdp!E189+drdp!N189)*MBZ!$C189+(drdp!H189+drdp!Q189)*MBZ!$D189)</f>
        <v>0</v>
      </c>
      <c r="F189" s="20">
        <f>Model!$W$16*((drdp!C189+drdp!L189)*MBZ!$B189+(drdp!F189+drdp!O189)*MBZ!$C189+(drdp!I189+drdp!R189)*MBZ!$D189)</f>
        <v>0</v>
      </c>
      <c r="G189" s="20">
        <f>Model!$W$16*((drdp!D189+drdp!M189)*MBZ!$B189+(drdp!G189+drdp!P189)*MBZ!$C189+(drdp!J189+drdp!S189)*MBZ!$D189)</f>
        <v>0</v>
      </c>
      <c r="H189" s="18">
        <f>Model!$W$16*((drdp!B189)*MBZ!$B189+(drdp!E189)*MBZ!$C189+(drdp!H189)*MBZ!$D189)</f>
        <v>0</v>
      </c>
      <c r="I189" s="18">
        <f>Model!$W$16*((drdp!C189)*MBZ!$B189+(drdp!F189)*MBZ!$C189+(drdp!I189)*MBZ!$D189)</f>
        <v>0</v>
      </c>
      <c r="J189" s="18">
        <f>Model!$W$16*((drdp!D189)*MBZ!$B189+(drdp!G189)*MBZ!$C189+(drdp!J189)*MBZ!$D189)</f>
        <v>0</v>
      </c>
      <c r="K189" s="21">
        <f>SUM(E$3:E188)+H189</f>
        <v>2.1595031455186442</v>
      </c>
      <c r="L189" s="21">
        <f>SUM(F$3:F188)+I189</f>
        <v>0.67993948201946197</v>
      </c>
      <c r="M189" s="21">
        <f>SUM(G$3:G188)+J189</f>
        <v>0</v>
      </c>
      <c r="N189" s="21"/>
      <c r="O189" s="21"/>
      <c r="P189" s="21"/>
      <c r="Q189" s="19">
        <f t="shared" si="13"/>
        <v>4.6634538355049182</v>
      </c>
      <c r="R189" s="19">
        <f t="shared" si="14"/>
        <v>0.46231769920889426</v>
      </c>
      <c r="S189" s="19">
        <f t="shared" si="15"/>
        <v>0</v>
      </c>
      <c r="T189" s="19">
        <f t="shared" si="16"/>
        <v>1.4683314501833458</v>
      </c>
      <c r="U189" s="19">
        <f t="shared" si="17"/>
        <v>0</v>
      </c>
      <c r="V189" s="19">
        <f t="shared" si="18"/>
        <v>0</v>
      </c>
    </row>
    <row r="190" spans="1:22" x14ac:dyDescent="0.25">
      <c r="A190" s="26">
        <f>Wellpath!E190</f>
        <v>0</v>
      </c>
      <c r="B190" s="22">
        <v>0</v>
      </c>
      <c r="C190" s="22">
        <v>0</v>
      </c>
      <c r="D190" s="22">
        <f>-SIN(Wellpath!L190) * SIN(Wellpath!O190) / (Bfield * COS(Dip))</f>
        <v>0</v>
      </c>
      <c r="E190" s="20">
        <f>Model!$W$16*((drdp!B190+drdp!K190)*MBZ!$B190+(drdp!E190+drdp!N190)*MBZ!$C190+(drdp!H190+drdp!Q190)*MBZ!$D190)</f>
        <v>0</v>
      </c>
      <c r="F190" s="20">
        <f>Model!$W$16*((drdp!C190+drdp!L190)*MBZ!$B190+(drdp!F190+drdp!O190)*MBZ!$C190+(drdp!I190+drdp!R190)*MBZ!$D190)</f>
        <v>0</v>
      </c>
      <c r="G190" s="20">
        <f>Model!$W$16*((drdp!D190+drdp!M190)*MBZ!$B190+(drdp!G190+drdp!P190)*MBZ!$C190+(drdp!J190+drdp!S190)*MBZ!$D190)</f>
        <v>0</v>
      </c>
      <c r="H190" s="18">
        <f>Model!$W$16*((drdp!B190)*MBZ!$B190+(drdp!E190)*MBZ!$C190+(drdp!H190)*MBZ!$D190)</f>
        <v>0</v>
      </c>
      <c r="I190" s="18">
        <f>Model!$W$16*((drdp!C190)*MBZ!$B190+(drdp!F190)*MBZ!$C190+(drdp!I190)*MBZ!$D190)</f>
        <v>0</v>
      </c>
      <c r="J190" s="18">
        <f>Model!$W$16*((drdp!D190)*MBZ!$B190+(drdp!G190)*MBZ!$C190+(drdp!J190)*MBZ!$D190)</f>
        <v>0</v>
      </c>
      <c r="K190" s="21">
        <f>SUM(E$3:E189)+H190</f>
        <v>2.1595031455186442</v>
      </c>
      <c r="L190" s="21">
        <f>SUM(F$3:F189)+I190</f>
        <v>0.67993948201946197</v>
      </c>
      <c r="M190" s="21">
        <f>SUM(G$3:G189)+J190</f>
        <v>0</v>
      </c>
      <c r="N190" s="21"/>
      <c r="O190" s="21"/>
      <c r="P190" s="21"/>
      <c r="Q190" s="19">
        <f t="shared" si="13"/>
        <v>4.6634538355049182</v>
      </c>
      <c r="R190" s="19">
        <f t="shared" si="14"/>
        <v>0.46231769920889426</v>
      </c>
      <c r="S190" s="19">
        <f t="shared" si="15"/>
        <v>0</v>
      </c>
      <c r="T190" s="19">
        <f t="shared" si="16"/>
        <v>1.4683314501833458</v>
      </c>
      <c r="U190" s="19">
        <f t="shared" si="17"/>
        <v>0</v>
      </c>
      <c r="V190" s="19">
        <f t="shared" si="18"/>
        <v>0</v>
      </c>
    </row>
    <row r="191" spans="1:22" x14ac:dyDescent="0.25">
      <c r="A191" s="26">
        <f>Wellpath!E191</f>
        <v>0</v>
      </c>
      <c r="B191" s="22">
        <v>0</v>
      </c>
      <c r="C191" s="22">
        <v>0</v>
      </c>
      <c r="D191" s="22">
        <f>-SIN(Wellpath!L191) * SIN(Wellpath!O191) / (Bfield * COS(Dip))</f>
        <v>0</v>
      </c>
      <c r="E191" s="20">
        <f>Model!$W$16*((drdp!B191+drdp!K191)*MBZ!$B191+(drdp!E191+drdp!N191)*MBZ!$C191+(drdp!H191+drdp!Q191)*MBZ!$D191)</f>
        <v>0</v>
      </c>
      <c r="F191" s="20">
        <f>Model!$W$16*((drdp!C191+drdp!L191)*MBZ!$B191+(drdp!F191+drdp!O191)*MBZ!$C191+(drdp!I191+drdp!R191)*MBZ!$D191)</f>
        <v>0</v>
      </c>
      <c r="G191" s="20">
        <f>Model!$W$16*((drdp!D191+drdp!M191)*MBZ!$B191+(drdp!G191+drdp!P191)*MBZ!$C191+(drdp!J191+drdp!S191)*MBZ!$D191)</f>
        <v>0</v>
      </c>
      <c r="H191" s="18">
        <f>Model!$W$16*((drdp!B191)*MBZ!$B191+(drdp!E191)*MBZ!$C191+(drdp!H191)*MBZ!$D191)</f>
        <v>0</v>
      </c>
      <c r="I191" s="18">
        <f>Model!$W$16*((drdp!C191)*MBZ!$B191+(drdp!F191)*MBZ!$C191+(drdp!I191)*MBZ!$D191)</f>
        <v>0</v>
      </c>
      <c r="J191" s="18">
        <f>Model!$W$16*((drdp!D191)*MBZ!$B191+(drdp!G191)*MBZ!$C191+(drdp!J191)*MBZ!$D191)</f>
        <v>0</v>
      </c>
      <c r="K191" s="21">
        <f>SUM(E$3:E190)+H191</f>
        <v>2.1595031455186442</v>
      </c>
      <c r="L191" s="21">
        <f>SUM(F$3:F190)+I191</f>
        <v>0.67993948201946197</v>
      </c>
      <c r="M191" s="21">
        <f>SUM(G$3:G190)+J191</f>
        <v>0</v>
      </c>
      <c r="N191" s="21"/>
      <c r="O191" s="21"/>
      <c r="P191" s="21"/>
      <c r="Q191" s="19">
        <f t="shared" si="13"/>
        <v>4.6634538355049182</v>
      </c>
      <c r="R191" s="19">
        <f t="shared" si="14"/>
        <v>0.46231769920889426</v>
      </c>
      <c r="S191" s="19">
        <f t="shared" si="15"/>
        <v>0</v>
      </c>
      <c r="T191" s="19">
        <f t="shared" si="16"/>
        <v>1.4683314501833458</v>
      </c>
      <c r="U191" s="19">
        <f t="shared" si="17"/>
        <v>0</v>
      </c>
      <c r="V191" s="19">
        <f t="shared" si="18"/>
        <v>0</v>
      </c>
    </row>
    <row r="192" spans="1:22" x14ac:dyDescent="0.25">
      <c r="A192" s="26">
        <f>Wellpath!E192</f>
        <v>0</v>
      </c>
      <c r="B192" s="22">
        <v>0</v>
      </c>
      <c r="C192" s="22">
        <v>0</v>
      </c>
      <c r="D192" s="22">
        <f>-SIN(Wellpath!L192) * SIN(Wellpath!O192) / (Bfield * COS(Dip))</f>
        <v>0</v>
      </c>
      <c r="E192" s="20">
        <f>Model!$W$16*((drdp!B192+drdp!K192)*MBZ!$B192+(drdp!E192+drdp!N192)*MBZ!$C192+(drdp!H192+drdp!Q192)*MBZ!$D192)</f>
        <v>0</v>
      </c>
      <c r="F192" s="20">
        <f>Model!$W$16*((drdp!C192+drdp!L192)*MBZ!$B192+(drdp!F192+drdp!O192)*MBZ!$C192+(drdp!I192+drdp!R192)*MBZ!$D192)</f>
        <v>0</v>
      </c>
      <c r="G192" s="20">
        <f>Model!$W$16*((drdp!D192+drdp!M192)*MBZ!$B192+(drdp!G192+drdp!P192)*MBZ!$C192+(drdp!J192+drdp!S192)*MBZ!$D192)</f>
        <v>0</v>
      </c>
      <c r="H192" s="18">
        <f>Model!$W$16*((drdp!B192)*MBZ!$B192+(drdp!E192)*MBZ!$C192+(drdp!H192)*MBZ!$D192)</f>
        <v>0</v>
      </c>
      <c r="I192" s="18">
        <f>Model!$W$16*((drdp!C192)*MBZ!$B192+(drdp!F192)*MBZ!$C192+(drdp!I192)*MBZ!$D192)</f>
        <v>0</v>
      </c>
      <c r="J192" s="18">
        <f>Model!$W$16*((drdp!D192)*MBZ!$B192+(drdp!G192)*MBZ!$C192+(drdp!J192)*MBZ!$D192)</f>
        <v>0</v>
      </c>
      <c r="K192" s="21">
        <f>SUM(E$3:E191)+H192</f>
        <v>2.1595031455186442</v>
      </c>
      <c r="L192" s="21">
        <f>SUM(F$3:F191)+I192</f>
        <v>0.67993948201946197</v>
      </c>
      <c r="M192" s="21">
        <f>SUM(G$3:G191)+J192</f>
        <v>0</v>
      </c>
      <c r="N192" s="21"/>
      <c r="O192" s="21"/>
      <c r="P192" s="21"/>
      <c r="Q192" s="19">
        <f t="shared" si="13"/>
        <v>4.6634538355049182</v>
      </c>
      <c r="R192" s="19">
        <f t="shared" si="14"/>
        <v>0.46231769920889426</v>
      </c>
      <c r="S192" s="19">
        <f t="shared" si="15"/>
        <v>0</v>
      </c>
      <c r="T192" s="19">
        <f t="shared" si="16"/>
        <v>1.4683314501833458</v>
      </c>
      <c r="U192" s="19">
        <f t="shared" si="17"/>
        <v>0</v>
      </c>
      <c r="V192" s="19">
        <f t="shared" si="18"/>
        <v>0</v>
      </c>
    </row>
    <row r="193" spans="1:22" x14ac:dyDescent="0.25">
      <c r="A193" s="26">
        <f>Wellpath!E193</f>
        <v>0</v>
      </c>
      <c r="B193" s="22">
        <v>0</v>
      </c>
      <c r="C193" s="22">
        <v>0</v>
      </c>
      <c r="D193" s="22">
        <f>-SIN(Wellpath!L193) * SIN(Wellpath!O193) / (Bfield * COS(Dip))</f>
        <v>0</v>
      </c>
      <c r="E193" s="20">
        <f>Model!$W$16*((drdp!B193+drdp!K193)*MBZ!$B193+(drdp!E193+drdp!N193)*MBZ!$C193+(drdp!H193+drdp!Q193)*MBZ!$D193)</f>
        <v>0</v>
      </c>
      <c r="F193" s="20">
        <f>Model!$W$16*((drdp!C193+drdp!L193)*MBZ!$B193+(drdp!F193+drdp!O193)*MBZ!$C193+(drdp!I193+drdp!R193)*MBZ!$D193)</f>
        <v>0</v>
      </c>
      <c r="G193" s="20">
        <f>Model!$W$16*((drdp!D193+drdp!M193)*MBZ!$B193+(drdp!G193+drdp!P193)*MBZ!$C193+(drdp!J193+drdp!S193)*MBZ!$D193)</f>
        <v>0</v>
      </c>
      <c r="H193" s="18">
        <f>Model!$W$16*((drdp!B193)*MBZ!$B193+(drdp!E193)*MBZ!$C193+(drdp!H193)*MBZ!$D193)</f>
        <v>0</v>
      </c>
      <c r="I193" s="18">
        <f>Model!$W$16*((drdp!C193)*MBZ!$B193+(drdp!F193)*MBZ!$C193+(drdp!I193)*MBZ!$D193)</f>
        <v>0</v>
      </c>
      <c r="J193" s="18">
        <f>Model!$W$16*((drdp!D193)*MBZ!$B193+(drdp!G193)*MBZ!$C193+(drdp!J193)*MBZ!$D193)</f>
        <v>0</v>
      </c>
      <c r="K193" s="21">
        <f>SUM(E$3:E192)+H193</f>
        <v>2.1595031455186442</v>
      </c>
      <c r="L193" s="21">
        <f>SUM(F$3:F192)+I193</f>
        <v>0.67993948201946197</v>
      </c>
      <c r="M193" s="21">
        <f>SUM(G$3:G192)+J193</f>
        <v>0</v>
      </c>
      <c r="N193" s="21"/>
      <c r="O193" s="21"/>
      <c r="P193" s="21"/>
      <c r="Q193" s="19">
        <f t="shared" si="13"/>
        <v>4.6634538355049182</v>
      </c>
      <c r="R193" s="19">
        <f t="shared" si="14"/>
        <v>0.46231769920889426</v>
      </c>
      <c r="S193" s="19">
        <f t="shared" si="15"/>
        <v>0</v>
      </c>
      <c r="T193" s="19">
        <f t="shared" si="16"/>
        <v>1.4683314501833458</v>
      </c>
      <c r="U193" s="19">
        <f t="shared" si="17"/>
        <v>0</v>
      </c>
      <c r="V193" s="19">
        <f t="shared" si="18"/>
        <v>0</v>
      </c>
    </row>
    <row r="194" spans="1:22" x14ac:dyDescent="0.25">
      <c r="A194" s="26">
        <f>Wellpath!E194</f>
        <v>0</v>
      </c>
      <c r="B194" s="22">
        <v>0</v>
      </c>
      <c r="C194" s="22">
        <v>0</v>
      </c>
      <c r="D194" s="22">
        <f>-SIN(Wellpath!L194) * SIN(Wellpath!O194) / (Bfield * COS(Dip))</f>
        <v>0</v>
      </c>
      <c r="E194" s="20">
        <f>Model!$W$16*((drdp!B194+drdp!K194)*MBZ!$B194+(drdp!E194+drdp!N194)*MBZ!$C194+(drdp!H194+drdp!Q194)*MBZ!$D194)</f>
        <v>0</v>
      </c>
      <c r="F194" s="20">
        <f>Model!$W$16*((drdp!C194+drdp!L194)*MBZ!$B194+(drdp!F194+drdp!O194)*MBZ!$C194+(drdp!I194+drdp!R194)*MBZ!$D194)</f>
        <v>0</v>
      </c>
      <c r="G194" s="20">
        <f>Model!$W$16*((drdp!D194+drdp!M194)*MBZ!$B194+(drdp!G194+drdp!P194)*MBZ!$C194+(drdp!J194+drdp!S194)*MBZ!$D194)</f>
        <v>0</v>
      </c>
      <c r="H194" s="18">
        <f>Model!$W$16*((drdp!B194)*MBZ!$B194+(drdp!E194)*MBZ!$C194+(drdp!H194)*MBZ!$D194)</f>
        <v>0</v>
      </c>
      <c r="I194" s="18">
        <f>Model!$W$16*((drdp!C194)*MBZ!$B194+(drdp!F194)*MBZ!$C194+(drdp!I194)*MBZ!$D194)</f>
        <v>0</v>
      </c>
      <c r="J194" s="18">
        <f>Model!$W$16*((drdp!D194)*MBZ!$B194+(drdp!G194)*MBZ!$C194+(drdp!J194)*MBZ!$D194)</f>
        <v>0</v>
      </c>
      <c r="K194" s="21">
        <f>SUM(E$3:E193)+H194</f>
        <v>2.1595031455186442</v>
      </c>
      <c r="L194" s="21">
        <f>SUM(F$3:F193)+I194</f>
        <v>0.67993948201946197</v>
      </c>
      <c r="M194" s="21">
        <f>SUM(G$3:G193)+J194</f>
        <v>0</v>
      </c>
      <c r="N194" s="21"/>
      <c r="O194" s="21"/>
      <c r="P194" s="21"/>
      <c r="Q194" s="19">
        <f t="shared" si="13"/>
        <v>4.6634538355049182</v>
      </c>
      <c r="R194" s="19">
        <f t="shared" si="14"/>
        <v>0.46231769920889426</v>
      </c>
      <c r="S194" s="19">
        <f t="shared" si="15"/>
        <v>0</v>
      </c>
      <c r="T194" s="19">
        <f t="shared" si="16"/>
        <v>1.4683314501833458</v>
      </c>
      <c r="U194" s="19">
        <f t="shared" si="17"/>
        <v>0</v>
      </c>
      <c r="V194" s="19">
        <f t="shared" si="18"/>
        <v>0</v>
      </c>
    </row>
    <row r="195" spans="1:22" x14ac:dyDescent="0.25">
      <c r="A195" s="26">
        <f>Wellpath!E195</f>
        <v>0</v>
      </c>
      <c r="B195" s="22">
        <v>0</v>
      </c>
      <c r="C195" s="22">
        <v>0</v>
      </c>
      <c r="D195" s="22">
        <f>-SIN(Wellpath!L195) * SIN(Wellpath!O195) / (Bfield * COS(Dip))</f>
        <v>0</v>
      </c>
      <c r="E195" s="20">
        <f>Model!$W$16*((drdp!B195+drdp!K195)*MBZ!$B195+(drdp!E195+drdp!N195)*MBZ!$C195+(drdp!H195+drdp!Q195)*MBZ!$D195)</f>
        <v>0</v>
      </c>
      <c r="F195" s="20">
        <f>Model!$W$16*((drdp!C195+drdp!L195)*MBZ!$B195+(drdp!F195+drdp!O195)*MBZ!$C195+(drdp!I195+drdp!R195)*MBZ!$D195)</f>
        <v>0</v>
      </c>
      <c r="G195" s="20">
        <f>Model!$W$16*((drdp!D195+drdp!M195)*MBZ!$B195+(drdp!G195+drdp!P195)*MBZ!$C195+(drdp!J195+drdp!S195)*MBZ!$D195)</f>
        <v>0</v>
      </c>
      <c r="H195" s="18">
        <f>Model!$W$16*((drdp!B195)*MBZ!$B195+(drdp!E195)*MBZ!$C195+(drdp!H195)*MBZ!$D195)</f>
        <v>0</v>
      </c>
      <c r="I195" s="18">
        <f>Model!$W$16*((drdp!C195)*MBZ!$B195+(drdp!F195)*MBZ!$C195+(drdp!I195)*MBZ!$D195)</f>
        <v>0</v>
      </c>
      <c r="J195" s="18">
        <f>Model!$W$16*((drdp!D195)*MBZ!$B195+(drdp!G195)*MBZ!$C195+(drdp!J195)*MBZ!$D195)</f>
        <v>0</v>
      </c>
      <c r="K195" s="21">
        <f>SUM(E$3:E194)+H195</f>
        <v>2.1595031455186442</v>
      </c>
      <c r="L195" s="21">
        <f>SUM(F$3:F194)+I195</f>
        <v>0.67993948201946197</v>
      </c>
      <c r="M195" s="21">
        <f>SUM(G$3:G194)+J195</f>
        <v>0</v>
      </c>
      <c r="N195" s="21"/>
      <c r="O195" s="21"/>
      <c r="P195" s="21"/>
      <c r="Q195" s="19">
        <f t="shared" si="13"/>
        <v>4.6634538355049182</v>
      </c>
      <c r="R195" s="19">
        <f t="shared" si="14"/>
        <v>0.46231769920889426</v>
      </c>
      <c r="S195" s="19">
        <f t="shared" si="15"/>
        <v>0</v>
      </c>
      <c r="T195" s="19">
        <f t="shared" si="16"/>
        <v>1.4683314501833458</v>
      </c>
      <c r="U195" s="19">
        <f t="shared" si="17"/>
        <v>0</v>
      </c>
      <c r="V195" s="19">
        <f t="shared" si="18"/>
        <v>0</v>
      </c>
    </row>
    <row r="196" spans="1:22" x14ac:dyDescent="0.25">
      <c r="A196" s="26">
        <f>Wellpath!E196</f>
        <v>0</v>
      </c>
      <c r="B196" s="22">
        <v>0</v>
      </c>
      <c r="C196" s="22">
        <v>0</v>
      </c>
      <c r="D196" s="22">
        <f>-SIN(Wellpath!L196) * SIN(Wellpath!O196) / (Bfield * COS(Dip))</f>
        <v>0</v>
      </c>
      <c r="E196" s="20">
        <f>Model!$W$16*((drdp!B196+drdp!K196)*MBZ!$B196+(drdp!E196+drdp!N196)*MBZ!$C196+(drdp!H196+drdp!Q196)*MBZ!$D196)</f>
        <v>0</v>
      </c>
      <c r="F196" s="20">
        <f>Model!$W$16*((drdp!C196+drdp!L196)*MBZ!$B196+(drdp!F196+drdp!O196)*MBZ!$C196+(drdp!I196+drdp!R196)*MBZ!$D196)</f>
        <v>0</v>
      </c>
      <c r="G196" s="20">
        <f>Model!$W$16*((drdp!D196+drdp!M196)*MBZ!$B196+(drdp!G196+drdp!P196)*MBZ!$C196+(drdp!J196+drdp!S196)*MBZ!$D196)</f>
        <v>0</v>
      </c>
      <c r="H196" s="18">
        <f>Model!$W$16*((drdp!B196)*MBZ!$B196+(drdp!E196)*MBZ!$C196+(drdp!H196)*MBZ!$D196)</f>
        <v>0</v>
      </c>
      <c r="I196" s="18">
        <f>Model!$W$16*((drdp!C196)*MBZ!$B196+(drdp!F196)*MBZ!$C196+(drdp!I196)*MBZ!$D196)</f>
        <v>0</v>
      </c>
      <c r="J196" s="18">
        <f>Model!$W$16*((drdp!D196)*MBZ!$B196+(drdp!G196)*MBZ!$C196+(drdp!J196)*MBZ!$D196)</f>
        <v>0</v>
      </c>
      <c r="K196" s="21">
        <f>SUM(E$3:E195)+H196</f>
        <v>2.1595031455186442</v>
      </c>
      <c r="L196" s="21">
        <f>SUM(F$3:F195)+I196</f>
        <v>0.67993948201946197</v>
      </c>
      <c r="M196" s="21">
        <f>SUM(G$3:G195)+J196</f>
        <v>0</v>
      </c>
      <c r="N196" s="21"/>
      <c r="O196" s="21"/>
      <c r="P196" s="21"/>
      <c r="Q196" s="19">
        <f t="shared" si="13"/>
        <v>4.6634538355049182</v>
      </c>
      <c r="R196" s="19">
        <f t="shared" si="14"/>
        <v>0.46231769920889426</v>
      </c>
      <c r="S196" s="19">
        <f t="shared" si="15"/>
        <v>0</v>
      </c>
      <c r="T196" s="19">
        <f t="shared" si="16"/>
        <v>1.4683314501833458</v>
      </c>
      <c r="U196" s="19">
        <f t="shared" si="17"/>
        <v>0</v>
      </c>
      <c r="V196" s="19">
        <f t="shared" si="18"/>
        <v>0</v>
      </c>
    </row>
    <row r="197" spans="1:22" x14ac:dyDescent="0.25">
      <c r="A197" s="26">
        <f>Wellpath!E197</f>
        <v>0</v>
      </c>
      <c r="B197" s="22">
        <v>0</v>
      </c>
      <c r="C197" s="22">
        <v>0</v>
      </c>
      <c r="D197" s="22">
        <f>-SIN(Wellpath!L197) * SIN(Wellpath!O197) / (Bfield * COS(Dip))</f>
        <v>0</v>
      </c>
      <c r="E197" s="20">
        <f>Model!$W$16*((drdp!B197+drdp!K197)*MBZ!$B197+(drdp!E197+drdp!N197)*MBZ!$C197+(drdp!H197+drdp!Q197)*MBZ!$D197)</f>
        <v>0</v>
      </c>
      <c r="F197" s="20">
        <f>Model!$W$16*((drdp!C197+drdp!L197)*MBZ!$B197+(drdp!F197+drdp!O197)*MBZ!$C197+(drdp!I197+drdp!R197)*MBZ!$D197)</f>
        <v>0</v>
      </c>
      <c r="G197" s="20">
        <f>Model!$W$16*((drdp!D197+drdp!M197)*MBZ!$B197+(drdp!G197+drdp!P197)*MBZ!$C197+(drdp!J197+drdp!S197)*MBZ!$D197)</f>
        <v>0</v>
      </c>
      <c r="H197" s="18">
        <f>Model!$W$16*((drdp!B197)*MBZ!$B197+(drdp!E197)*MBZ!$C197+(drdp!H197)*MBZ!$D197)</f>
        <v>0</v>
      </c>
      <c r="I197" s="18">
        <f>Model!$W$16*((drdp!C197)*MBZ!$B197+(drdp!F197)*MBZ!$C197+(drdp!I197)*MBZ!$D197)</f>
        <v>0</v>
      </c>
      <c r="J197" s="18">
        <f>Model!$W$16*((drdp!D197)*MBZ!$B197+(drdp!G197)*MBZ!$C197+(drdp!J197)*MBZ!$D197)</f>
        <v>0</v>
      </c>
      <c r="K197" s="21">
        <f>SUM(E$3:E196)+H197</f>
        <v>2.1595031455186442</v>
      </c>
      <c r="L197" s="21">
        <f>SUM(F$3:F196)+I197</f>
        <v>0.67993948201946197</v>
      </c>
      <c r="M197" s="21">
        <f>SUM(G$3:G196)+J197</f>
        <v>0</v>
      </c>
      <c r="N197" s="21"/>
      <c r="O197" s="21"/>
      <c r="P197" s="21"/>
      <c r="Q197" s="19">
        <f t="shared" si="13"/>
        <v>4.6634538355049182</v>
      </c>
      <c r="R197" s="19">
        <f t="shared" si="14"/>
        <v>0.46231769920889426</v>
      </c>
      <c r="S197" s="19">
        <f t="shared" si="15"/>
        <v>0</v>
      </c>
      <c r="T197" s="19">
        <f t="shared" si="16"/>
        <v>1.4683314501833458</v>
      </c>
      <c r="U197" s="19">
        <f t="shared" si="17"/>
        <v>0</v>
      </c>
      <c r="V197" s="19">
        <f t="shared" si="18"/>
        <v>0</v>
      </c>
    </row>
    <row r="198" spans="1:22" x14ac:dyDescent="0.25">
      <c r="A198" s="26">
        <f>Wellpath!E198</f>
        <v>0</v>
      </c>
      <c r="B198" s="22">
        <v>0</v>
      </c>
      <c r="C198" s="22">
        <v>0</v>
      </c>
      <c r="D198" s="22">
        <f>-SIN(Wellpath!L198) * SIN(Wellpath!O198) / (Bfield * COS(Dip))</f>
        <v>0</v>
      </c>
      <c r="E198" s="20">
        <f>Model!$W$16*((drdp!B198+drdp!K198)*MBZ!$B198+(drdp!E198+drdp!N198)*MBZ!$C198+(drdp!H198+drdp!Q198)*MBZ!$D198)</f>
        <v>0</v>
      </c>
      <c r="F198" s="20">
        <f>Model!$W$16*((drdp!C198+drdp!L198)*MBZ!$B198+(drdp!F198+drdp!O198)*MBZ!$C198+(drdp!I198+drdp!R198)*MBZ!$D198)</f>
        <v>0</v>
      </c>
      <c r="G198" s="20">
        <f>Model!$W$16*((drdp!D198+drdp!M198)*MBZ!$B198+(drdp!G198+drdp!P198)*MBZ!$C198+(drdp!J198+drdp!S198)*MBZ!$D198)</f>
        <v>0</v>
      </c>
      <c r="H198" s="18">
        <f>Model!$W$16*((drdp!B198)*MBZ!$B198+(drdp!E198)*MBZ!$C198+(drdp!H198)*MBZ!$D198)</f>
        <v>0</v>
      </c>
      <c r="I198" s="18">
        <f>Model!$W$16*((drdp!C198)*MBZ!$B198+(drdp!F198)*MBZ!$C198+(drdp!I198)*MBZ!$D198)</f>
        <v>0</v>
      </c>
      <c r="J198" s="18">
        <f>Model!$W$16*((drdp!D198)*MBZ!$B198+(drdp!G198)*MBZ!$C198+(drdp!J198)*MBZ!$D198)</f>
        <v>0</v>
      </c>
      <c r="K198" s="21">
        <f>SUM(E$3:E197)+H198</f>
        <v>2.1595031455186442</v>
      </c>
      <c r="L198" s="21">
        <f>SUM(F$3:F197)+I198</f>
        <v>0.67993948201946197</v>
      </c>
      <c r="M198" s="21">
        <f>SUM(G$3:G197)+J198</f>
        <v>0</v>
      </c>
      <c r="N198" s="21"/>
      <c r="O198" s="21"/>
      <c r="P198" s="21"/>
      <c r="Q198" s="19">
        <f t="shared" ref="Q198:Q261" si="19">K198^2</f>
        <v>4.6634538355049182</v>
      </c>
      <c r="R198" s="19">
        <f t="shared" ref="R198:R261" si="20">L198^2</f>
        <v>0.46231769920889426</v>
      </c>
      <c r="S198" s="19">
        <f t="shared" ref="S198:S261" si="21">M198^2</f>
        <v>0</v>
      </c>
      <c r="T198" s="19">
        <f t="shared" ref="T198:T261" si="22">K198*L198</f>
        <v>1.4683314501833458</v>
      </c>
      <c r="U198" s="19">
        <f t="shared" ref="U198:U261" si="23">K198*M198</f>
        <v>0</v>
      </c>
      <c r="V198" s="19">
        <f t="shared" ref="V198:V261" si="24">L198*M198</f>
        <v>0</v>
      </c>
    </row>
    <row r="199" spans="1:22" x14ac:dyDescent="0.25">
      <c r="A199" s="26">
        <f>Wellpath!E199</f>
        <v>0</v>
      </c>
      <c r="B199" s="22">
        <v>0</v>
      </c>
      <c r="C199" s="22">
        <v>0</v>
      </c>
      <c r="D199" s="22">
        <f>-SIN(Wellpath!L199) * SIN(Wellpath!O199) / (Bfield * COS(Dip))</f>
        <v>0</v>
      </c>
      <c r="E199" s="20">
        <f>Model!$W$16*((drdp!B199+drdp!K199)*MBZ!$B199+(drdp!E199+drdp!N199)*MBZ!$C199+(drdp!H199+drdp!Q199)*MBZ!$D199)</f>
        <v>0</v>
      </c>
      <c r="F199" s="20">
        <f>Model!$W$16*((drdp!C199+drdp!L199)*MBZ!$B199+(drdp!F199+drdp!O199)*MBZ!$C199+(drdp!I199+drdp!R199)*MBZ!$D199)</f>
        <v>0</v>
      </c>
      <c r="G199" s="20">
        <f>Model!$W$16*((drdp!D199+drdp!M199)*MBZ!$B199+(drdp!G199+drdp!P199)*MBZ!$C199+(drdp!J199+drdp!S199)*MBZ!$D199)</f>
        <v>0</v>
      </c>
      <c r="H199" s="18">
        <f>Model!$W$16*((drdp!B199)*MBZ!$B199+(drdp!E199)*MBZ!$C199+(drdp!H199)*MBZ!$D199)</f>
        <v>0</v>
      </c>
      <c r="I199" s="18">
        <f>Model!$W$16*((drdp!C199)*MBZ!$B199+(drdp!F199)*MBZ!$C199+(drdp!I199)*MBZ!$D199)</f>
        <v>0</v>
      </c>
      <c r="J199" s="18">
        <f>Model!$W$16*((drdp!D199)*MBZ!$B199+(drdp!G199)*MBZ!$C199+(drdp!J199)*MBZ!$D199)</f>
        <v>0</v>
      </c>
      <c r="K199" s="21">
        <f>SUM(E$3:E198)+H199</f>
        <v>2.1595031455186442</v>
      </c>
      <c r="L199" s="21">
        <f>SUM(F$3:F198)+I199</f>
        <v>0.67993948201946197</v>
      </c>
      <c r="M199" s="21">
        <f>SUM(G$3:G198)+J199</f>
        <v>0</v>
      </c>
      <c r="N199" s="21"/>
      <c r="O199" s="21"/>
      <c r="P199" s="21"/>
      <c r="Q199" s="19">
        <f t="shared" si="19"/>
        <v>4.6634538355049182</v>
      </c>
      <c r="R199" s="19">
        <f t="shared" si="20"/>
        <v>0.46231769920889426</v>
      </c>
      <c r="S199" s="19">
        <f t="shared" si="21"/>
        <v>0</v>
      </c>
      <c r="T199" s="19">
        <f t="shared" si="22"/>
        <v>1.4683314501833458</v>
      </c>
      <c r="U199" s="19">
        <f t="shared" si="23"/>
        <v>0</v>
      </c>
      <c r="V199" s="19">
        <f t="shared" si="24"/>
        <v>0</v>
      </c>
    </row>
    <row r="200" spans="1:22" x14ac:dyDescent="0.25">
      <c r="A200" s="26">
        <f>Wellpath!E200</f>
        <v>0</v>
      </c>
      <c r="B200" s="22">
        <v>0</v>
      </c>
      <c r="C200" s="22">
        <v>0</v>
      </c>
      <c r="D200" s="22">
        <f>-SIN(Wellpath!L200) * SIN(Wellpath!O200) / (Bfield * COS(Dip))</f>
        <v>0</v>
      </c>
      <c r="E200" s="20">
        <f>Model!$W$16*((drdp!B200+drdp!K200)*MBZ!$B200+(drdp!E200+drdp!N200)*MBZ!$C200+(drdp!H200+drdp!Q200)*MBZ!$D200)</f>
        <v>0</v>
      </c>
      <c r="F200" s="20">
        <f>Model!$W$16*((drdp!C200+drdp!L200)*MBZ!$B200+(drdp!F200+drdp!O200)*MBZ!$C200+(drdp!I200+drdp!R200)*MBZ!$D200)</f>
        <v>0</v>
      </c>
      <c r="G200" s="20">
        <f>Model!$W$16*((drdp!D200+drdp!M200)*MBZ!$B200+(drdp!G200+drdp!P200)*MBZ!$C200+(drdp!J200+drdp!S200)*MBZ!$D200)</f>
        <v>0</v>
      </c>
      <c r="H200" s="18">
        <f>Model!$W$16*((drdp!B200)*MBZ!$B200+(drdp!E200)*MBZ!$C200+(drdp!H200)*MBZ!$D200)</f>
        <v>0</v>
      </c>
      <c r="I200" s="18">
        <f>Model!$W$16*((drdp!C200)*MBZ!$B200+(drdp!F200)*MBZ!$C200+(drdp!I200)*MBZ!$D200)</f>
        <v>0</v>
      </c>
      <c r="J200" s="18">
        <f>Model!$W$16*((drdp!D200)*MBZ!$B200+(drdp!G200)*MBZ!$C200+(drdp!J200)*MBZ!$D200)</f>
        <v>0</v>
      </c>
      <c r="K200" s="21">
        <f>SUM(E$3:E199)+H200</f>
        <v>2.1595031455186442</v>
      </c>
      <c r="L200" s="21">
        <f>SUM(F$3:F199)+I200</f>
        <v>0.67993948201946197</v>
      </c>
      <c r="M200" s="21">
        <f>SUM(G$3:G199)+J200</f>
        <v>0</v>
      </c>
      <c r="N200" s="21"/>
      <c r="O200" s="21"/>
      <c r="P200" s="21"/>
      <c r="Q200" s="19">
        <f t="shared" si="19"/>
        <v>4.6634538355049182</v>
      </c>
      <c r="R200" s="19">
        <f t="shared" si="20"/>
        <v>0.46231769920889426</v>
      </c>
      <c r="S200" s="19">
        <f t="shared" si="21"/>
        <v>0</v>
      </c>
      <c r="T200" s="19">
        <f t="shared" si="22"/>
        <v>1.4683314501833458</v>
      </c>
      <c r="U200" s="19">
        <f t="shared" si="23"/>
        <v>0</v>
      </c>
      <c r="V200" s="19">
        <f t="shared" si="24"/>
        <v>0</v>
      </c>
    </row>
    <row r="201" spans="1:22" x14ac:dyDescent="0.25">
      <c r="A201" s="26">
        <f>Wellpath!E201</f>
        <v>0</v>
      </c>
      <c r="B201" s="22">
        <v>0</v>
      </c>
      <c r="C201" s="22">
        <v>0</v>
      </c>
      <c r="D201" s="22">
        <f>-SIN(Wellpath!L201) * SIN(Wellpath!O201) / (Bfield * COS(Dip))</f>
        <v>0</v>
      </c>
      <c r="E201" s="20">
        <f>Model!$W$16*((drdp!B201+drdp!K201)*MBZ!$B201+(drdp!E201+drdp!N201)*MBZ!$C201+(drdp!H201+drdp!Q201)*MBZ!$D201)</f>
        <v>0</v>
      </c>
      <c r="F201" s="20">
        <f>Model!$W$16*((drdp!C201+drdp!L201)*MBZ!$B201+(drdp!F201+drdp!O201)*MBZ!$C201+(drdp!I201+drdp!R201)*MBZ!$D201)</f>
        <v>0</v>
      </c>
      <c r="G201" s="20">
        <f>Model!$W$16*((drdp!D201+drdp!M201)*MBZ!$B201+(drdp!G201+drdp!P201)*MBZ!$C201+(drdp!J201+drdp!S201)*MBZ!$D201)</f>
        <v>0</v>
      </c>
      <c r="H201" s="18">
        <f>Model!$W$16*((drdp!B201)*MBZ!$B201+(drdp!E201)*MBZ!$C201+(drdp!H201)*MBZ!$D201)</f>
        <v>0</v>
      </c>
      <c r="I201" s="18">
        <f>Model!$W$16*((drdp!C201)*MBZ!$B201+(drdp!F201)*MBZ!$C201+(drdp!I201)*MBZ!$D201)</f>
        <v>0</v>
      </c>
      <c r="J201" s="18">
        <f>Model!$W$16*((drdp!D201)*MBZ!$B201+(drdp!G201)*MBZ!$C201+(drdp!J201)*MBZ!$D201)</f>
        <v>0</v>
      </c>
      <c r="K201" s="21">
        <f>SUM(E$3:E200)+H201</f>
        <v>2.1595031455186442</v>
      </c>
      <c r="L201" s="21">
        <f>SUM(F$3:F200)+I201</f>
        <v>0.67993948201946197</v>
      </c>
      <c r="M201" s="21">
        <f>SUM(G$3:G200)+J201</f>
        <v>0</v>
      </c>
      <c r="N201" s="21"/>
      <c r="O201" s="21"/>
      <c r="P201" s="21"/>
      <c r="Q201" s="19">
        <f t="shared" si="19"/>
        <v>4.6634538355049182</v>
      </c>
      <c r="R201" s="19">
        <f t="shared" si="20"/>
        <v>0.46231769920889426</v>
      </c>
      <c r="S201" s="19">
        <f t="shared" si="21"/>
        <v>0</v>
      </c>
      <c r="T201" s="19">
        <f t="shared" si="22"/>
        <v>1.4683314501833458</v>
      </c>
      <c r="U201" s="19">
        <f t="shared" si="23"/>
        <v>0</v>
      </c>
      <c r="V201" s="19">
        <f t="shared" si="24"/>
        <v>0</v>
      </c>
    </row>
    <row r="202" spans="1:22" x14ac:dyDescent="0.25">
      <c r="A202" s="26">
        <f>Wellpath!E202</f>
        <v>0</v>
      </c>
      <c r="B202" s="22">
        <v>0</v>
      </c>
      <c r="C202" s="22">
        <v>0</v>
      </c>
      <c r="D202" s="22">
        <f>-SIN(Wellpath!L202) * SIN(Wellpath!O202) / (Bfield * COS(Dip))</f>
        <v>0</v>
      </c>
      <c r="E202" s="20">
        <f>Model!$W$16*((drdp!B202+drdp!K202)*MBZ!$B202+(drdp!E202+drdp!N202)*MBZ!$C202+(drdp!H202+drdp!Q202)*MBZ!$D202)</f>
        <v>0</v>
      </c>
      <c r="F202" s="20">
        <f>Model!$W$16*((drdp!C202+drdp!L202)*MBZ!$B202+(drdp!F202+drdp!O202)*MBZ!$C202+(drdp!I202+drdp!R202)*MBZ!$D202)</f>
        <v>0</v>
      </c>
      <c r="G202" s="20">
        <f>Model!$W$16*((drdp!D202+drdp!M202)*MBZ!$B202+(drdp!G202+drdp!P202)*MBZ!$C202+(drdp!J202+drdp!S202)*MBZ!$D202)</f>
        <v>0</v>
      </c>
      <c r="H202" s="18">
        <f>Model!$W$16*((drdp!B202)*MBZ!$B202+(drdp!E202)*MBZ!$C202+(drdp!H202)*MBZ!$D202)</f>
        <v>0</v>
      </c>
      <c r="I202" s="18">
        <f>Model!$W$16*((drdp!C202)*MBZ!$B202+(drdp!F202)*MBZ!$C202+(drdp!I202)*MBZ!$D202)</f>
        <v>0</v>
      </c>
      <c r="J202" s="18">
        <f>Model!$W$16*((drdp!D202)*MBZ!$B202+(drdp!G202)*MBZ!$C202+(drdp!J202)*MBZ!$D202)</f>
        <v>0</v>
      </c>
      <c r="K202" s="21">
        <f>SUM(E$3:E201)+H202</f>
        <v>2.1595031455186442</v>
      </c>
      <c r="L202" s="21">
        <f>SUM(F$3:F201)+I202</f>
        <v>0.67993948201946197</v>
      </c>
      <c r="M202" s="21">
        <f>SUM(G$3:G201)+J202</f>
        <v>0</v>
      </c>
      <c r="N202" s="21"/>
      <c r="O202" s="21"/>
      <c r="P202" s="21"/>
      <c r="Q202" s="19">
        <f t="shared" si="19"/>
        <v>4.6634538355049182</v>
      </c>
      <c r="R202" s="19">
        <f t="shared" si="20"/>
        <v>0.46231769920889426</v>
      </c>
      <c r="S202" s="19">
        <f t="shared" si="21"/>
        <v>0</v>
      </c>
      <c r="T202" s="19">
        <f t="shared" si="22"/>
        <v>1.4683314501833458</v>
      </c>
      <c r="U202" s="19">
        <f t="shared" si="23"/>
        <v>0</v>
      </c>
      <c r="V202" s="19">
        <f t="shared" si="24"/>
        <v>0</v>
      </c>
    </row>
    <row r="203" spans="1:22" x14ac:dyDescent="0.25">
      <c r="A203" s="26">
        <f>Wellpath!E203</f>
        <v>0</v>
      </c>
      <c r="B203" s="22">
        <v>0</v>
      </c>
      <c r="C203" s="22">
        <v>0</v>
      </c>
      <c r="D203" s="22">
        <f>-SIN(Wellpath!L203) * SIN(Wellpath!O203) / (Bfield * COS(Dip))</f>
        <v>0</v>
      </c>
      <c r="E203" s="20">
        <f>Model!$W$16*((drdp!B203+drdp!K203)*MBZ!$B203+(drdp!E203+drdp!N203)*MBZ!$C203+(drdp!H203+drdp!Q203)*MBZ!$D203)</f>
        <v>0</v>
      </c>
      <c r="F203" s="20">
        <f>Model!$W$16*((drdp!C203+drdp!L203)*MBZ!$B203+(drdp!F203+drdp!O203)*MBZ!$C203+(drdp!I203+drdp!R203)*MBZ!$D203)</f>
        <v>0</v>
      </c>
      <c r="G203" s="20">
        <f>Model!$W$16*((drdp!D203+drdp!M203)*MBZ!$B203+(drdp!G203+drdp!P203)*MBZ!$C203+(drdp!J203+drdp!S203)*MBZ!$D203)</f>
        <v>0</v>
      </c>
      <c r="H203" s="18">
        <f>Model!$W$16*((drdp!B203)*MBZ!$B203+(drdp!E203)*MBZ!$C203+(drdp!H203)*MBZ!$D203)</f>
        <v>0</v>
      </c>
      <c r="I203" s="18">
        <f>Model!$W$16*((drdp!C203)*MBZ!$B203+(drdp!F203)*MBZ!$C203+(drdp!I203)*MBZ!$D203)</f>
        <v>0</v>
      </c>
      <c r="J203" s="18">
        <f>Model!$W$16*((drdp!D203)*MBZ!$B203+(drdp!G203)*MBZ!$C203+(drdp!J203)*MBZ!$D203)</f>
        <v>0</v>
      </c>
      <c r="K203" s="21">
        <f>SUM(E$3:E202)+H203</f>
        <v>2.1595031455186442</v>
      </c>
      <c r="L203" s="21">
        <f>SUM(F$3:F202)+I203</f>
        <v>0.67993948201946197</v>
      </c>
      <c r="M203" s="21">
        <f>SUM(G$3:G202)+J203</f>
        <v>0</v>
      </c>
      <c r="N203" s="21"/>
      <c r="O203" s="21"/>
      <c r="P203" s="21"/>
      <c r="Q203" s="19">
        <f t="shared" si="19"/>
        <v>4.6634538355049182</v>
      </c>
      <c r="R203" s="19">
        <f t="shared" si="20"/>
        <v>0.46231769920889426</v>
      </c>
      <c r="S203" s="19">
        <f t="shared" si="21"/>
        <v>0</v>
      </c>
      <c r="T203" s="19">
        <f t="shared" si="22"/>
        <v>1.4683314501833458</v>
      </c>
      <c r="U203" s="19">
        <f t="shared" si="23"/>
        <v>0</v>
      </c>
      <c r="V203" s="19">
        <f t="shared" si="24"/>
        <v>0</v>
      </c>
    </row>
    <row r="204" spans="1:22" x14ac:dyDescent="0.25">
      <c r="A204" s="26">
        <f>Wellpath!E204</f>
        <v>0</v>
      </c>
      <c r="B204" s="22">
        <v>0</v>
      </c>
      <c r="C204" s="22">
        <v>0</v>
      </c>
      <c r="D204" s="22">
        <f>-SIN(Wellpath!L204) * SIN(Wellpath!O204) / (Bfield * COS(Dip))</f>
        <v>0</v>
      </c>
      <c r="E204" s="20">
        <f>Model!$W$16*((drdp!B204+drdp!K204)*MBZ!$B204+(drdp!E204+drdp!N204)*MBZ!$C204+(drdp!H204+drdp!Q204)*MBZ!$D204)</f>
        <v>0</v>
      </c>
      <c r="F204" s="20">
        <f>Model!$W$16*((drdp!C204+drdp!L204)*MBZ!$B204+(drdp!F204+drdp!O204)*MBZ!$C204+(drdp!I204+drdp!R204)*MBZ!$D204)</f>
        <v>0</v>
      </c>
      <c r="G204" s="20">
        <f>Model!$W$16*((drdp!D204+drdp!M204)*MBZ!$B204+(drdp!G204+drdp!P204)*MBZ!$C204+(drdp!J204+drdp!S204)*MBZ!$D204)</f>
        <v>0</v>
      </c>
      <c r="H204" s="18">
        <f>Model!$W$16*((drdp!B204)*MBZ!$B204+(drdp!E204)*MBZ!$C204+(drdp!H204)*MBZ!$D204)</f>
        <v>0</v>
      </c>
      <c r="I204" s="18">
        <f>Model!$W$16*((drdp!C204)*MBZ!$B204+(drdp!F204)*MBZ!$C204+(drdp!I204)*MBZ!$D204)</f>
        <v>0</v>
      </c>
      <c r="J204" s="18">
        <f>Model!$W$16*((drdp!D204)*MBZ!$B204+(drdp!G204)*MBZ!$C204+(drdp!J204)*MBZ!$D204)</f>
        <v>0</v>
      </c>
      <c r="K204" s="21">
        <f>SUM(E$3:E203)+H204</f>
        <v>2.1595031455186442</v>
      </c>
      <c r="L204" s="21">
        <f>SUM(F$3:F203)+I204</f>
        <v>0.67993948201946197</v>
      </c>
      <c r="M204" s="21">
        <f>SUM(G$3:G203)+J204</f>
        <v>0</v>
      </c>
      <c r="N204" s="21"/>
      <c r="O204" s="21"/>
      <c r="P204" s="21"/>
      <c r="Q204" s="19">
        <f t="shared" si="19"/>
        <v>4.6634538355049182</v>
      </c>
      <c r="R204" s="19">
        <f t="shared" si="20"/>
        <v>0.46231769920889426</v>
      </c>
      <c r="S204" s="19">
        <f t="shared" si="21"/>
        <v>0</v>
      </c>
      <c r="T204" s="19">
        <f t="shared" si="22"/>
        <v>1.4683314501833458</v>
      </c>
      <c r="U204" s="19">
        <f t="shared" si="23"/>
        <v>0</v>
      </c>
      <c r="V204" s="19">
        <f t="shared" si="24"/>
        <v>0</v>
      </c>
    </row>
    <row r="205" spans="1:22" x14ac:dyDescent="0.25">
      <c r="A205" s="26">
        <f>Wellpath!E205</f>
        <v>0</v>
      </c>
      <c r="B205" s="22">
        <v>0</v>
      </c>
      <c r="C205" s="22">
        <v>0</v>
      </c>
      <c r="D205" s="22">
        <f>-SIN(Wellpath!L205) * SIN(Wellpath!O205) / (Bfield * COS(Dip))</f>
        <v>0</v>
      </c>
      <c r="E205" s="20">
        <f>Model!$W$16*((drdp!B205+drdp!K205)*MBZ!$B205+(drdp!E205+drdp!N205)*MBZ!$C205+(drdp!H205+drdp!Q205)*MBZ!$D205)</f>
        <v>0</v>
      </c>
      <c r="F205" s="20">
        <f>Model!$W$16*((drdp!C205+drdp!L205)*MBZ!$B205+(drdp!F205+drdp!O205)*MBZ!$C205+(drdp!I205+drdp!R205)*MBZ!$D205)</f>
        <v>0</v>
      </c>
      <c r="G205" s="20">
        <f>Model!$W$16*((drdp!D205+drdp!M205)*MBZ!$B205+(drdp!G205+drdp!P205)*MBZ!$C205+(drdp!J205+drdp!S205)*MBZ!$D205)</f>
        <v>0</v>
      </c>
      <c r="H205" s="18">
        <f>Model!$W$16*((drdp!B205)*MBZ!$B205+(drdp!E205)*MBZ!$C205+(drdp!H205)*MBZ!$D205)</f>
        <v>0</v>
      </c>
      <c r="I205" s="18">
        <f>Model!$W$16*((drdp!C205)*MBZ!$B205+(drdp!F205)*MBZ!$C205+(drdp!I205)*MBZ!$D205)</f>
        <v>0</v>
      </c>
      <c r="J205" s="18">
        <f>Model!$W$16*((drdp!D205)*MBZ!$B205+(drdp!G205)*MBZ!$C205+(drdp!J205)*MBZ!$D205)</f>
        <v>0</v>
      </c>
      <c r="K205" s="21">
        <f>SUM(E$3:E204)+H205</f>
        <v>2.1595031455186442</v>
      </c>
      <c r="L205" s="21">
        <f>SUM(F$3:F204)+I205</f>
        <v>0.67993948201946197</v>
      </c>
      <c r="M205" s="21">
        <f>SUM(G$3:G204)+J205</f>
        <v>0</v>
      </c>
      <c r="N205" s="21"/>
      <c r="O205" s="21"/>
      <c r="P205" s="21"/>
      <c r="Q205" s="19">
        <f t="shared" si="19"/>
        <v>4.6634538355049182</v>
      </c>
      <c r="R205" s="19">
        <f t="shared" si="20"/>
        <v>0.46231769920889426</v>
      </c>
      <c r="S205" s="19">
        <f t="shared" si="21"/>
        <v>0</v>
      </c>
      <c r="T205" s="19">
        <f t="shared" si="22"/>
        <v>1.4683314501833458</v>
      </c>
      <c r="U205" s="19">
        <f t="shared" si="23"/>
        <v>0</v>
      </c>
      <c r="V205" s="19">
        <f t="shared" si="24"/>
        <v>0</v>
      </c>
    </row>
    <row r="206" spans="1:22" x14ac:dyDescent="0.25">
      <c r="A206" s="26">
        <f>Wellpath!E206</f>
        <v>0</v>
      </c>
      <c r="B206" s="22">
        <v>0</v>
      </c>
      <c r="C206" s="22">
        <v>0</v>
      </c>
      <c r="D206" s="22">
        <f>-SIN(Wellpath!L206) * SIN(Wellpath!O206) / (Bfield * COS(Dip))</f>
        <v>0</v>
      </c>
      <c r="E206" s="20">
        <f>Model!$W$16*((drdp!B206+drdp!K206)*MBZ!$B206+(drdp!E206+drdp!N206)*MBZ!$C206+(drdp!H206+drdp!Q206)*MBZ!$D206)</f>
        <v>0</v>
      </c>
      <c r="F206" s="20">
        <f>Model!$W$16*((drdp!C206+drdp!L206)*MBZ!$B206+(drdp!F206+drdp!O206)*MBZ!$C206+(drdp!I206+drdp!R206)*MBZ!$D206)</f>
        <v>0</v>
      </c>
      <c r="G206" s="20">
        <f>Model!$W$16*((drdp!D206+drdp!M206)*MBZ!$B206+(drdp!G206+drdp!P206)*MBZ!$C206+(drdp!J206+drdp!S206)*MBZ!$D206)</f>
        <v>0</v>
      </c>
      <c r="H206" s="18">
        <f>Model!$W$16*((drdp!B206)*MBZ!$B206+(drdp!E206)*MBZ!$C206+(drdp!H206)*MBZ!$D206)</f>
        <v>0</v>
      </c>
      <c r="I206" s="18">
        <f>Model!$W$16*((drdp!C206)*MBZ!$B206+(drdp!F206)*MBZ!$C206+(drdp!I206)*MBZ!$D206)</f>
        <v>0</v>
      </c>
      <c r="J206" s="18">
        <f>Model!$W$16*((drdp!D206)*MBZ!$B206+(drdp!G206)*MBZ!$C206+(drdp!J206)*MBZ!$D206)</f>
        <v>0</v>
      </c>
      <c r="K206" s="21">
        <f>SUM(E$3:E205)+H206</f>
        <v>2.1595031455186442</v>
      </c>
      <c r="L206" s="21">
        <f>SUM(F$3:F205)+I206</f>
        <v>0.67993948201946197</v>
      </c>
      <c r="M206" s="21">
        <f>SUM(G$3:G205)+J206</f>
        <v>0</v>
      </c>
      <c r="N206" s="21"/>
      <c r="O206" s="21"/>
      <c r="P206" s="21"/>
      <c r="Q206" s="19">
        <f t="shared" si="19"/>
        <v>4.6634538355049182</v>
      </c>
      <c r="R206" s="19">
        <f t="shared" si="20"/>
        <v>0.46231769920889426</v>
      </c>
      <c r="S206" s="19">
        <f t="shared" si="21"/>
        <v>0</v>
      </c>
      <c r="T206" s="19">
        <f t="shared" si="22"/>
        <v>1.4683314501833458</v>
      </c>
      <c r="U206" s="19">
        <f t="shared" si="23"/>
        <v>0</v>
      </c>
      <c r="V206" s="19">
        <f t="shared" si="24"/>
        <v>0</v>
      </c>
    </row>
    <row r="207" spans="1:22" x14ac:dyDescent="0.25">
      <c r="A207" s="26">
        <f>Wellpath!E207</f>
        <v>0</v>
      </c>
      <c r="B207" s="22">
        <v>0</v>
      </c>
      <c r="C207" s="22">
        <v>0</v>
      </c>
      <c r="D207" s="22">
        <f>-SIN(Wellpath!L207) * SIN(Wellpath!O207) / (Bfield * COS(Dip))</f>
        <v>0</v>
      </c>
      <c r="E207" s="20">
        <f>Model!$W$16*((drdp!B207+drdp!K207)*MBZ!$B207+(drdp!E207+drdp!N207)*MBZ!$C207+(drdp!H207+drdp!Q207)*MBZ!$D207)</f>
        <v>0</v>
      </c>
      <c r="F207" s="20">
        <f>Model!$W$16*((drdp!C207+drdp!L207)*MBZ!$B207+(drdp!F207+drdp!O207)*MBZ!$C207+(drdp!I207+drdp!R207)*MBZ!$D207)</f>
        <v>0</v>
      </c>
      <c r="G207" s="20">
        <f>Model!$W$16*((drdp!D207+drdp!M207)*MBZ!$B207+(drdp!G207+drdp!P207)*MBZ!$C207+(drdp!J207+drdp!S207)*MBZ!$D207)</f>
        <v>0</v>
      </c>
      <c r="H207" s="18">
        <f>Model!$W$16*((drdp!B207)*MBZ!$B207+(drdp!E207)*MBZ!$C207+(drdp!H207)*MBZ!$D207)</f>
        <v>0</v>
      </c>
      <c r="I207" s="18">
        <f>Model!$W$16*((drdp!C207)*MBZ!$B207+(drdp!F207)*MBZ!$C207+(drdp!I207)*MBZ!$D207)</f>
        <v>0</v>
      </c>
      <c r="J207" s="18">
        <f>Model!$W$16*((drdp!D207)*MBZ!$B207+(drdp!G207)*MBZ!$C207+(drdp!J207)*MBZ!$D207)</f>
        <v>0</v>
      </c>
      <c r="K207" s="21">
        <f>SUM(E$3:E206)+H207</f>
        <v>2.1595031455186442</v>
      </c>
      <c r="L207" s="21">
        <f>SUM(F$3:F206)+I207</f>
        <v>0.67993948201946197</v>
      </c>
      <c r="M207" s="21">
        <f>SUM(G$3:G206)+J207</f>
        <v>0</v>
      </c>
      <c r="N207" s="21"/>
      <c r="O207" s="21"/>
      <c r="P207" s="21"/>
      <c r="Q207" s="19">
        <f t="shared" si="19"/>
        <v>4.6634538355049182</v>
      </c>
      <c r="R207" s="19">
        <f t="shared" si="20"/>
        <v>0.46231769920889426</v>
      </c>
      <c r="S207" s="19">
        <f t="shared" si="21"/>
        <v>0</v>
      </c>
      <c r="T207" s="19">
        <f t="shared" si="22"/>
        <v>1.4683314501833458</v>
      </c>
      <c r="U207" s="19">
        <f t="shared" si="23"/>
        <v>0</v>
      </c>
      <c r="V207" s="19">
        <f t="shared" si="24"/>
        <v>0</v>
      </c>
    </row>
    <row r="208" spans="1:22" x14ac:dyDescent="0.25">
      <c r="A208" s="26">
        <f>Wellpath!E208</f>
        <v>0</v>
      </c>
      <c r="B208" s="22">
        <v>0</v>
      </c>
      <c r="C208" s="22">
        <v>0</v>
      </c>
      <c r="D208" s="22">
        <f>-SIN(Wellpath!L208) * SIN(Wellpath!O208) / (Bfield * COS(Dip))</f>
        <v>0</v>
      </c>
      <c r="E208" s="20">
        <f>Model!$W$16*((drdp!B208+drdp!K208)*MBZ!$B208+(drdp!E208+drdp!N208)*MBZ!$C208+(drdp!H208+drdp!Q208)*MBZ!$D208)</f>
        <v>0</v>
      </c>
      <c r="F208" s="20">
        <f>Model!$W$16*((drdp!C208+drdp!L208)*MBZ!$B208+(drdp!F208+drdp!O208)*MBZ!$C208+(drdp!I208+drdp!R208)*MBZ!$D208)</f>
        <v>0</v>
      </c>
      <c r="G208" s="20">
        <f>Model!$W$16*((drdp!D208+drdp!M208)*MBZ!$B208+(drdp!G208+drdp!P208)*MBZ!$C208+(drdp!J208+drdp!S208)*MBZ!$D208)</f>
        <v>0</v>
      </c>
      <c r="H208" s="18">
        <f>Model!$W$16*((drdp!B208)*MBZ!$B208+(drdp!E208)*MBZ!$C208+(drdp!H208)*MBZ!$D208)</f>
        <v>0</v>
      </c>
      <c r="I208" s="18">
        <f>Model!$W$16*((drdp!C208)*MBZ!$B208+(drdp!F208)*MBZ!$C208+(drdp!I208)*MBZ!$D208)</f>
        <v>0</v>
      </c>
      <c r="J208" s="18">
        <f>Model!$W$16*((drdp!D208)*MBZ!$B208+(drdp!G208)*MBZ!$C208+(drdp!J208)*MBZ!$D208)</f>
        <v>0</v>
      </c>
      <c r="K208" s="21">
        <f>SUM(E$3:E207)+H208</f>
        <v>2.1595031455186442</v>
      </c>
      <c r="L208" s="21">
        <f>SUM(F$3:F207)+I208</f>
        <v>0.67993948201946197</v>
      </c>
      <c r="M208" s="21">
        <f>SUM(G$3:G207)+J208</f>
        <v>0</v>
      </c>
      <c r="N208" s="21"/>
      <c r="O208" s="21"/>
      <c r="P208" s="21"/>
      <c r="Q208" s="19">
        <f t="shared" si="19"/>
        <v>4.6634538355049182</v>
      </c>
      <c r="R208" s="19">
        <f t="shared" si="20"/>
        <v>0.46231769920889426</v>
      </c>
      <c r="S208" s="19">
        <f t="shared" si="21"/>
        <v>0</v>
      </c>
      <c r="T208" s="19">
        <f t="shared" si="22"/>
        <v>1.4683314501833458</v>
      </c>
      <c r="U208" s="19">
        <f t="shared" si="23"/>
        <v>0</v>
      </c>
      <c r="V208" s="19">
        <f t="shared" si="24"/>
        <v>0</v>
      </c>
    </row>
    <row r="209" spans="1:22" x14ac:dyDescent="0.25">
      <c r="A209" s="26">
        <f>Wellpath!E209</f>
        <v>0</v>
      </c>
      <c r="B209" s="22">
        <v>0</v>
      </c>
      <c r="C209" s="22">
        <v>0</v>
      </c>
      <c r="D209" s="22">
        <f>-SIN(Wellpath!L209) * SIN(Wellpath!O209) / (Bfield * COS(Dip))</f>
        <v>0</v>
      </c>
      <c r="E209" s="20">
        <f>Model!$W$16*((drdp!B209+drdp!K209)*MBZ!$B209+(drdp!E209+drdp!N209)*MBZ!$C209+(drdp!H209+drdp!Q209)*MBZ!$D209)</f>
        <v>0</v>
      </c>
      <c r="F209" s="20">
        <f>Model!$W$16*((drdp!C209+drdp!L209)*MBZ!$B209+(drdp!F209+drdp!O209)*MBZ!$C209+(drdp!I209+drdp!R209)*MBZ!$D209)</f>
        <v>0</v>
      </c>
      <c r="G209" s="20">
        <f>Model!$W$16*((drdp!D209+drdp!M209)*MBZ!$B209+(drdp!G209+drdp!P209)*MBZ!$C209+(drdp!J209+drdp!S209)*MBZ!$D209)</f>
        <v>0</v>
      </c>
      <c r="H209" s="18">
        <f>Model!$W$16*((drdp!B209)*MBZ!$B209+(drdp!E209)*MBZ!$C209+(drdp!H209)*MBZ!$D209)</f>
        <v>0</v>
      </c>
      <c r="I209" s="18">
        <f>Model!$W$16*((drdp!C209)*MBZ!$B209+(drdp!F209)*MBZ!$C209+(drdp!I209)*MBZ!$D209)</f>
        <v>0</v>
      </c>
      <c r="J209" s="18">
        <f>Model!$W$16*((drdp!D209)*MBZ!$B209+(drdp!G209)*MBZ!$C209+(drdp!J209)*MBZ!$D209)</f>
        <v>0</v>
      </c>
      <c r="K209" s="21">
        <f>SUM(E$3:E208)+H209</f>
        <v>2.1595031455186442</v>
      </c>
      <c r="L209" s="21">
        <f>SUM(F$3:F208)+I209</f>
        <v>0.67993948201946197</v>
      </c>
      <c r="M209" s="21">
        <f>SUM(G$3:G208)+J209</f>
        <v>0</v>
      </c>
      <c r="N209" s="21"/>
      <c r="O209" s="21"/>
      <c r="P209" s="21"/>
      <c r="Q209" s="19">
        <f t="shared" si="19"/>
        <v>4.6634538355049182</v>
      </c>
      <c r="R209" s="19">
        <f t="shared" si="20"/>
        <v>0.46231769920889426</v>
      </c>
      <c r="S209" s="19">
        <f t="shared" si="21"/>
        <v>0</v>
      </c>
      <c r="T209" s="19">
        <f t="shared" si="22"/>
        <v>1.4683314501833458</v>
      </c>
      <c r="U209" s="19">
        <f t="shared" si="23"/>
        <v>0</v>
      </c>
      <c r="V209" s="19">
        <f t="shared" si="24"/>
        <v>0</v>
      </c>
    </row>
    <row r="210" spans="1:22" x14ac:dyDescent="0.25">
      <c r="A210" s="26">
        <f>Wellpath!E210</f>
        <v>0</v>
      </c>
      <c r="B210" s="22">
        <v>0</v>
      </c>
      <c r="C210" s="22">
        <v>0</v>
      </c>
      <c r="D210" s="22">
        <f>-SIN(Wellpath!L210) * SIN(Wellpath!O210) / (Bfield * COS(Dip))</f>
        <v>0</v>
      </c>
      <c r="E210" s="20">
        <f>Model!$W$16*((drdp!B210+drdp!K210)*MBZ!$B210+(drdp!E210+drdp!N210)*MBZ!$C210+(drdp!H210+drdp!Q210)*MBZ!$D210)</f>
        <v>0</v>
      </c>
      <c r="F210" s="20">
        <f>Model!$W$16*((drdp!C210+drdp!L210)*MBZ!$B210+(drdp!F210+drdp!O210)*MBZ!$C210+(drdp!I210+drdp!R210)*MBZ!$D210)</f>
        <v>0</v>
      </c>
      <c r="G210" s="20">
        <f>Model!$W$16*((drdp!D210+drdp!M210)*MBZ!$B210+(drdp!G210+drdp!P210)*MBZ!$C210+(drdp!J210+drdp!S210)*MBZ!$D210)</f>
        <v>0</v>
      </c>
      <c r="H210" s="18">
        <f>Model!$W$16*((drdp!B210)*MBZ!$B210+(drdp!E210)*MBZ!$C210+(drdp!H210)*MBZ!$D210)</f>
        <v>0</v>
      </c>
      <c r="I210" s="18">
        <f>Model!$W$16*((drdp!C210)*MBZ!$B210+(drdp!F210)*MBZ!$C210+(drdp!I210)*MBZ!$D210)</f>
        <v>0</v>
      </c>
      <c r="J210" s="18">
        <f>Model!$W$16*((drdp!D210)*MBZ!$B210+(drdp!G210)*MBZ!$C210+(drdp!J210)*MBZ!$D210)</f>
        <v>0</v>
      </c>
      <c r="K210" s="21">
        <f>SUM(E$3:E209)+H210</f>
        <v>2.1595031455186442</v>
      </c>
      <c r="L210" s="21">
        <f>SUM(F$3:F209)+I210</f>
        <v>0.67993948201946197</v>
      </c>
      <c r="M210" s="21">
        <f>SUM(G$3:G209)+J210</f>
        <v>0</v>
      </c>
      <c r="N210" s="21"/>
      <c r="O210" s="21"/>
      <c r="P210" s="21"/>
      <c r="Q210" s="19">
        <f t="shared" si="19"/>
        <v>4.6634538355049182</v>
      </c>
      <c r="R210" s="19">
        <f t="shared" si="20"/>
        <v>0.46231769920889426</v>
      </c>
      <c r="S210" s="19">
        <f t="shared" si="21"/>
        <v>0</v>
      </c>
      <c r="T210" s="19">
        <f t="shared" si="22"/>
        <v>1.4683314501833458</v>
      </c>
      <c r="U210" s="19">
        <f t="shared" si="23"/>
        <v>0</v>
      </c>
      <c r="V210" s="19">
        <f t="shared" si="24"/>
        <v>0</v>
      </c>
    </row>
    <row r="211" spans="1:22" x14ac:dyDescent="0.25">
      <c r="A211" s="26">
        <f>Wellpath!E211</f>
        <v>0</v>
      </c>
      <c r="B211" s="22">
        <v>0</v>
      </c>
      <c r="C211" s="22">
        <v>0</v>
      </c>
      <c r="D211" s="22">
        <f>-SIN(Wellpath!L211) * SIN(Wellpath!O211) / (Bfield * COS(Dip))</f>
        <v>0</v>
      </c>
      <c r="E211" s="20">
        <f>Model!$W$16*((drdp!B211+drdp!K211)*MBZ!$B211+(drdp!E211+drdp!N211)*MBZ!$C211+(drdp!H211+drdp!Q211)*MBZ!$D211)</f>
        <v>0</v>
      </c>
      <c r="F211" s="20">
        <f>Model!$W$16*((drdp!C211+drdp!L211)*MBZ!$B211+(drdp!F211+drdp!O211)*MBZ!$C211+(drdp!I211+drdp!R211)*MBZ!$D211)</f>
        <v>0</v>
      </c>
      <c r="G211" s="20">
        <f>Model!$W$16*((drdp!D211+drdp!M211)*MBZ!$B211+(drdp!G211+drdp!P211)*MBZ!$C211+(drdp!J211+drdp!S211)*MBZ!$D211)</f>
        <v>0</v>
      </c>
      <c r="H211" s="18">
        <f>Model!$W$16*((drdp!B211)*MBZ!$B211+(drdp!E211)*MBZ!$C211+(drdp!H211)*MBZ!$D211)</f>
        <v>0</v>
      </c>
      <c r="I211" s="18">
        <f>Model!$W$16*((drdp!C211)*MBZ!$B211+(drdp!F211)*MBZ!$C211+(drdp!I211)*MBZ!$D211)</f>
        <v>0</v>
      </c>
      <c r="J211" s="18">
        <f>Model!$W$16*((drdp!D211)*MBZ!$B211+(drdp!G211)*MBZ!$C211+(drdp!J211)*MBZ!$D211)</f>
        <v>0</v>
      </c>
      <c r="K211" s="21">
        <f>SUM(E$3:E210)+H211</f>
        <v>2.1595031455186442</v>
      </c>
      <c r="L211" s="21">
        <f>SUM(F$3:F210)+I211</f>
        <v>0.67993948201946197</v>
      </c>
      <c r="M211" s="21">
        <f>SUM(G$3:G210)+J211</f>
        <v>0</v>
      </c>
      <c r="N211" s="21"/>
      <c r="O211" s="21"/>
      <c r="P211" s="21"/>
      <c r="Q211" s="19">
        <f t="shared" si="19"/>
        <v>4.6634538355049182</v>
      </c>
      <c r="R211" s="19">
        <f t="shared" si="20"/>
        <v>0.46231769920889426</v>
      </c>
      <c r="S211" s="19">
        <f t="shared" si="21"/>
        <v>0</v>
      </c>
      <c r="T211" s="19">
        <f t="shared" si="22"/>
        <v>1.4683314501833458</v>
      </c>
      <c r="U211" s="19">
        <f t="shared" si="23"/>
        <v>0</v>
      </c>
      <c r="V211" s="19">
        <f t="shared" si="24"/>
        <v>0</v>
      </c>
    </row>
    <row r="212" spans="1:22" x14ac:dyDescent="0.25">
      <c r="A212" s="26">
        <f>Wellpath!E212</f>
        <v>0</v>
      </c>
      <c r="B212" s="22">
        <v>0</v>
      </c>
      <c r="C212" s="22">
        <v>0</v>
      </c>
      <c r="D212" s="22">
        <f>-SIN(Wellpath!L212) * SIN(Wellpath!O212) / (Bfield * COS(Dip))</f>
        <v>0</v>
      </c>
      <c r="E212" s="20">
        <f>Model!$W$16*((drdp!B212+drdp!K212)*MBZ!$B212+(drdp!E212+drdp!N212)*MBZ!$C212+(drdp!H212+drdp!Q212)*MBZ!$D212)</f>
        <v>0</v>
      </c>
      <c r="F212" s="20">
        <f>Model!$W$16*((drdp!C212+drdp!L212)*MBZ!$B212+(drdp!F212+drdp!O212)*MBZ!$C212+(drdp!I212+drdp!R212)*MBZ!$D212)</f>
        <v>0</v>
      </c>
      <c r="G212" s="20">
        <f>Model!$W$16*((drdp!D212+drdp!M212)*MBZ!$B212+(drdp!G212+drdp!P212)*MBZ!$C212+(drdp!J212+drdp!S212)*MBZ!$D212)</f>
        <v>0</v>
      </c>
      <c r="H212" s="18">
        <f>Model!$W$16*((drdp!B212)*MBZ!$B212+(drdp!E212)*MBZ!$C212+(drdp!H212)*MBZ!$D212)</f>
        <v>0</v>
      </c>
      <c r="I212" s="18">
        <f>Model!$W$16*((drdp!C212)*MBZ!$B212+(drdp!F212)*MBZ!$C212+(drdp!I212)*MBZ!$D212)</f>
        <v>0</v>
      </c>
      <c r="J212" s="18">
        <f>Model!$W$16*((drdp!D212)*MBZ!$B212+(drdp!G212)*MBZ!$C212+(drdp!J212)*MBZ!$D212)</f>
        <v>0</v>
      </c>
      <c r="K212" s="21">
        <f>SUM(E$3:E211)+H212</f>
        <v>2.1595031455186442</v>
      </c>
      <c r="L212" s="21">
        <f>SUM(F$3:F211)+I212</f>
        <v>0.67993948201946197</v>
      </c>
      <c r="M212" s="21">
        <f>SUM(G$3:G211)+J212</f>
        <v>0</v>
      </c>
      <c r="N212" s="21"/>
      <c r="O212" s="21"/>
      <c r="P212" s="21"/>
      <c r="Q212" s="19">
        <f t="shared" si="19"/>
        <v>4.6634538355049182</v>
      </c>
      <c r="R212" s="19">
        <f t="shared" si="20"/>
        <v>0.46231769920889426</v>
      </c>
      <c r="S212" s="19">
        <f t="shared" si="21"/>
        <v>0</v>
      </c>
      <c r="T212" s="19">
        <f t="shared" si="22"/>
        <v>1.4683314501833458</v>
      </c>
      <c r="U212" s="19">
        <f t="shared" si="23"/>
        <v>0</v>
      </c>
      <c r="V212" s="19">
        <f t="shared" si="24"/>
        <v>0</v>
      </c>
    </row>
    <row r="213" spans="1:22" x14ac:dyDescent="0.25">
      <c r="A213" s="26">
        <f>Wellpath!E213</f>
        <v>0</v>
      </c>
      <c r="B213" s="22">
        <v>0</v>
      </c>
      <c r="C213" s="22">
        <v>0</v>
      </c>
      <c r="D213" s="22">
        <f>-SIN(Wellpath!L213) * SIN(Wellpath!O213) / (Bfield * COS(Dip))</f>
        <v>0</v>
      </c>
      <c r="E213" s="20">
        <f>Model!$W$16*((drdp!B213+drdp!K213)*MBZ!$B213+(drdp!E213+drdp!N213)*MBZ!$C213+(drdp!H213+drdp!Q213)*MBZ!$D213)</f>
        <v>0</v>
      </c>
      <c r="F213" s="20">
        <f>Model!$W$16*((drdp!C213+drdp!L213)*MBZ!$B213+(drdp!F213+drdp!O213)*MBZ!$C213+(drdp!I213+drdp!R213)*MBZ!$D213)</f>
        <v>0</v>
      </c>
      <c r="G213" s="20">
        <f>Model!$W$16*((drdp!D213+drdp!M213)*MBZ!$B213+(drdp!G213+drdp!P213)*MBZ!$C213+(drdp!J213+drdp!S213)*MBZ!$D213)</f>
        <v>0</v>
      </c>
      <c r="H213" s="18">
        <f>Model!$W$16*((drdp!B213)*MBZ!$B213+(drdp!E213)*MBZ!$C213+(drdp!H213)*MBZ!$D213)</f>
        <v>0</v>
      </c>
      <c r="I213" s="18">
        <f>Model!$W$16*((drdp!C213)*MBZ!$B213+(drdp!F213)*MBZ!$C213+(drdp!I213)*MBZ!$D213)</f>
        <v>0</v>
      </c>
      <c r="J213" s="18">
        <f>Model!$W$16*((drdp!D213)*MBZ!$B213+(drdp!G213)*MBZ!$C213+(drdp!J213)*MBZ!$D213)</f>
        <v>0</v>
      </c>
      <c r="K213" s="21">
        <f>SUM(E$3:E212)+H213</f>
        <v>2.1595031455186442</v>
      </c>
      <c r="L213" s="21">
        <f>SUM(F$3:F212)+I213</f>
        <v>0.67993948201946197</v>
      </c>
      <c r="M213" s="21">
        <f>SUM(G$3:G212)+J213</f>
        <v>0</v>
      </c>
      <c r="N213" s="21"/>
      <c r="O213" s="21"/>
      <c r="P213" s="21"/>
      <c r="Q213" s="19">
        <f t="shared" si="19"/>
        <v>4.6634538355049182</v>
      </c>
      <c r="R213" s="19">
        <f t="shared" si="20"/>
        <v>0.46231769920889426</v>
      </c>
      <c r="S213" s="19">
        <f t="shared" si="21"/>
        <v>0</v>
      </c>
      <c r="T213" s="19">
        <f t="shared" si="22"/>
        <v>1.4683314501833458</v>
      </c>
      <c r="U213" s="19">
        <f t="shared" si="23"/>
        <v>0</v>
      </c>
      <c r="V213" s="19">
        <f t="shared" si="24"/>
        <v>0</v>
      </c>
    </row>
    <row r="214" spans="1:22" x14ac:dyDescent="0.25">
      <c r="A214" s="26">
        <f>Wellpath!E214</f>
        <v>0</v>
      </c>
      <c r="B214" s="22">
        <v>0</v>
      </c>
      <c r="C214" s="22">
        <v>0</v>
      </c>
      <c r="D214" s="22">
        <f>-SIN(Wellpath!L214) * SIN(Wellpath!O214) / (Bfield * COS(Dip))</f>
        <v>0</v>
      </c>
      <c r="E214" s="20">
        <f>Model!$W$16*((drdp!B214+drdp!K214)*MBZ!$B214+(drdp!E214+drdp!N214)*MBZ!$C214+(drdp!H214+drdp!Q214)*MBZ!$D214)</f>
        <v>0</v>
      </c>
      <c r="F214" s="20">
        <f>Model!$W$16*((drdp!C214+drdp!L214)*MBZ!$B214+(drdp!F214+drdp!O214)*MBZ!$C214+(drdp!I214+drdp!R214)*MBZ!$D214)</f>
        <v>0</v>
      </c>
      <c r="G214" s="20">
        <f>Model!$W$16*((drdp!D214+drdp!M214)*MBZ!$B214+(drdp!G214+drdp!P214)*MBZ!$C214+(drdp!J214+drdp!S214)*MBZ!$D214)</f>
        <v>0</v>
      </c>
      <c r="H214" s="18">
        <f>Model!$W$16*((drdp!B214)*MBZ!$B214+(drdp!E214)*MBZ!$C214+(drdp!H214)*MBZ!$D214)</f>
        <v>0</v>
      </c>
      <c r="I214" s="18">
        <f>Model!$W$16*((drdp!C214)*MBZ!$B214+(drdp!F214)*MBZ!$C214+(drdp!I214)*MBZ!$D214)</f>
        <v>0</v>
      </c>
      <c r="J214" s="18">
        <f>Model!$W$16*((drdp!D214)*MBZ!$B214+(drdp!G214)*MBZ!$C214+(drdp!J214)*MBZ!$D214)</f>
        <v>0</v>
      </c>
      <c r="K214" s="21">
        <f>SUM(E$3:E213)+H214</f>
        <v>2.1595031455186442</v>
      </c>
      <c r="L214" s="21">
        <f>SUM(F$3:F213)+I214</f>
        <v>0.67993948201946197</v>
      </c>
      <c r="M214" s="21">
        <f>SUM(G$3:G213)+J214</f>
        <v>0</v>
      </c>
      <c r="N214" s="21"/>
      <c r="O214" s="21"/>
      <c r="P214" s="21"/>
      <c r="Q214" s="19">
        <f t="shared" si="19"/>
        <v>4.6634538355049182</v>
      </c>
      <c r="R214" s="19">
        <f t="shared" si="20"/>
        <v>0.46231769920889426</v>
      </c>
      <c r="S214" s="19">
        <f t="shared" si="21"/>
        <v>0</v>
      </c>
      <c r="T214" s="19">
        <f t="shared" si="22"/>
        <v>1.4683314501833458</v>
      </c>
      <c r="U214" s="19">
        <f t="shared" si="23"/>
        <v>0</v>
      </c>
      <c r="V214" s="19">
        <f t="shared" si="24"/>
        <v>0</v>
      </c>
    </row>
    <row r="215" spans="1:22" x14ac:dyDescent="0.25">
      <c r="A215" s="26">
        <f>Wellpath!E215</f>
        <v>0</v>
      </c>
      <c r="B215" s="22">
        <v>0</v>
      </c>
      <c r="C215" s="22">
        <v>0</v>
      </c>
      <c r="D215" s="22">
        <f>-SIN(Wellpath!L215) * SIN(Wellpath!O215) / (Bfield * COS(Dip))</f>
        <v>0</v>
      </c>
      <c r="E215" s="20">
        <f>Model!$W$16*((drdp!B215+drdp!K215)*MBZ!$B215+(drdp!E215+drdp!N215)*MBZ!$C215+(drdp!H215+drdp!Q215)*MBZ!$D215)</f>
        <v>0</v>
      </c>
      <c r="F215" s="20">
        <f>Model!$W$16*((drdp!C215+drdp!L215)*MBZ!$B215+(drdp!F215+drdp!O215)*MBZ!$C215+(drdp!I215+drdp!R215)*MBZ!$D215)</f>
        <v>0</v>
      </c>
      <c r="G215" s="20">
        <f>Model!$W$16*((drdp!D215+drdp!M215)*MBZ!$B215+(drdp!G215+drdp!P215)*MBZ!$C215+(drdp!J215+drdp!S215)*MBZ!$D215)</f>
        <v>0</v>
      </c>
      <c r="H215" s="18">
        <f>Model!$W$16*((drdp!B215)*MBZ!$B215+(drdp!E215)*MBZ!$C215+(drdp!H215)*MBZ!$D215)</f>
        <v>0</v>
      </c>
      <c r="I215" s="18">
        <f>Model!$W$16*((drdp!C215)*MBZ!$B215+(drdp!F215)*MBZ!$C215+(drdp!I215)*MBZ!$D215)</f>
        <v>0</v>
      </c>
      <c r="J215" s="18">
        <f>Model!$W$16*((drdp!D215)*MBZ!$B215+(drdp!G215)*MBZ!$C215+(drdp!J215)*MBZ!$D215)</f>
        <v>0</v>
      </c>
      <c r="K215" s="21">
        <f>SUM(E$3:E214)+H215</f>
        <v>2.1595031455186442</v>
      </c>
      <c r="L215" s="21">
        <f>SUM(F$3:F214)+I215</f>
        <v>0.67993948201946197</v>
      </c>
      <c r="M215" s="21">
        <f>SUM(G$3:G214)+J215</f>
        <v>0</v>
      </c>
      <c r="N215" s="21"/>
      <c r="O215" s="21"/>
      <c r="P215" s="21"/>
      <c r="Q215" s="19">
        <f t="shared" si="19"/>
        <v>4.6634538355049182</v>
      </c>
      <c r="R215" s="19">
        <f t="shared" si="20"/>
        <v>0.46231769920889426</v>
      </c>
      <c r="S215" s="19">
        <f t="shared" si="21"/>
        <v>0</v>
      </c>
      <c r="T215" s="19">
        <f t="shared" si="22"/>
        <v>1.4683314501833458</v>
      </c>
      <c r="U215" s="19">
        <f t="shared" si="23"/>
        <v>0</v>
      </c>
      <c r="V215" s="19">
        <f t="shared" si="24"/>
        <v>0</v>
      </c>
    </row>
    <row r="216" spans="1:22" x14ac:dyDescent="0.25">
      <c r="A216" s="26">
        <f>Wellpath!E216</f>
        <v>0</v>
      </c>
      <c r="B216" s="22">
        <v>0</v>
      </c>
      <c r="C216" s="22">
        <v>0</v>
      </c>
      <c r="D216" s="22">
        <f>-SIN(Wellpath!L216) * SIN(Wellpath!O216) / (Bfield * COS(Dip))</f>
        <v>0</v>
      </c>
      <c r="E216" s="20">
        <f>Model!$W$16*((drdp!B216+drdp!K216)*MBZ!$B216+(drdp!E216+drdp!N216)*MBZ!$C216+(drdp!H216+drdp!Q216)*MBZ!$D216)</f>
        <v>0</v>
      </c>
      <c r="F216" s="20">
        <f>Model!$W$16*((drdp!C216+drdp!L216)*MBZ!$B216+(drdp!F216+drdp!O216)*MBZ!$C216+(drdp!I216+drdp!R216)*MBZ!$D216)</f>
        <v>0</v>
      </c>
      <c r="G216" s="20">
        <f>Model!$W$16*((drdp!D216+drdp!M216)*MBZ!$B216+(drdp!G216+drdp!P216)*MBZ!$C216+(drdp!J216+drdp!S216)*MBZ!$D216)</f>
        <v>0</v>
      </c>
      <c r="H216" s="18">
        <f>Model!$W$16*((drdp!B216)*MBZ!$B216+(drdp!E216)*MBZ!$C216+(drdp!H216)*MBZ!$D216)</f>
        <v>0</v>
      </c>
      <c r="I216" s="18">
        <f>Model!$W$16*((drdp!C216)*MBZ!$B216+(drdp!F216)*MBZ!$C216+(drdp!I216)*MBZ!$D216)</f>
        <v>0</v>
      </c>
      <c r="J216" s="18">
        <f>Model!$W$16*((drdp!D216)*MBZ!$B216+(drdp!G216)*MBZ!$C216+(drdp!J216)*MBZ!$D216)</f>
        <v>0</v>
      </c>
      <c r="K216" s="21">
        <f>SUM(E$3:E215)+H216</f>
        <v>2.1595031455186442</v>
      </c>
      <c r="L216" s="21">
        <f>SUM(F$3:F215)+I216</f>
        <v>0.67993948201946197</v>
      </c>
      <c r="M216" s="21">
        <f>SUM(G$3:G215)+J216</f>
        <v>0</v>
      </c>
      <c r="N216" s="21"/>
      <c r="O216" s="21"/>
      <c r="P216" s="21"/>
      <c r="Q216" s="19">
        <f t="shared" si="19"/>
        <v>4.6634538355049182</v>
      </c>
      <c r="R216" s="19">
        <f t="shared" si="20"/>
        <v>0.46231769920889426</v>
      </c>
      <c r="S216" s="19">
        <f t="shared" si="21"/>
        <v>0</v>
      </c>
      <c r="T216" s="19">
        <f t="shared" si="22"/>
        <v>1.4683314501833458</v>
      </c>
      <c r="U216" s="19">
        <f t="shared" si="23"/>
        <v>0</v>
      </c>
      <c r="V216" s="19">
        <f t="shared" si="24"/>
        <v>0</v>
      </c>
    </row>
    <row r="217" spans="1:22" x14ac:dyDescent="0.25">
      <c r="A217" s="26">
        <f>Wellpath!E217</f>
        <v>0</v>
      </c>
      <c r="B217" s="22">
        <v>0</v>
      </c>
      <c r="C217" s="22">
        <v>0</v>
      </c>
      <c r="D217" s="22">
        <f>-SIN(Wellpath!L217) * SIN(Wellpath!O217) / (Bfield * COS(Dip))</f>
        <v>0</v>
      </c>
      <c r="E217" s="20">
        <f>Model!$W$16*((drdp!B217+drdp!K217)*MBZ!$B217+(drdp!E217+drdp!N217)*MBZ!$C217+(drdp!H217+drdp!Q217)*MBZ!$D217)</f>
        <v>0</v>
      </c>
      <c r="F217" s="20">
        <f>Model!$W$16*((drdp!C217+drdp!L217)*MBZ!$B217+(drdp!F217+drdp!O217)*MBZ!$C217+(drdp!I217+drdp!R217)*MBZ!$D217)</f>
        <v>0</v>
      </c>
      <c r="G217" s="20">
        <f>Model!$W$16*((drdp!D217+drdp!M217)*MBZ!$B217+(drdp!G217+drdp!P217)*MBZ!$C217+(drdp!J217+drdp!S217)*MBZ!$D217)</f>
        <v>0</v>
      </c>
      <c r="H217" s="18">
        <f>Model!$W$16*((drdp!B217)*MBZ!$B217+(drdp!E217)*MBZ!$C217+(drdp!H217)*MBZ!$D217)</f>
        <v>0</v>
      </c>
      <c r="I217" s="18">
        <f>Model!$W$16*((drdp!C217)*MBZ!$B217+(drdp!F217)*MBZ!$C217+(drdp!I217)*MBZ!$D217)</f>
        <v>0</v>
      </c>
      <c r="J217" s="18">
        <f>Model!$W$16*((drdp!D217)*MBZ!$B217+(drdp!G217)*MBZ!$C217+(drdp!J217)*MBZ!$D217)</f>
        <v>0</v>
      </c>
      <c r="K217" s="21">
        <f>SUM(E$3:E216)+H217</f>
        <v>2.1595031455186442</v>
      </c>
      <c r="L217" s="21">
        <f>SUM(F$3:F216)+I217</f>
        <v>0.67993948201946197</v>
      </c>
      <c r="M217" s="21">
        <f>SUM(G$3:G216)+J217</f>
        <v>0</v>
      </c>
      <c r="N217" s="21"/>
      <c r="O217" s="21"/>
      <c r="P217" s="21"/>
      <c r="Q217" s="19">
        <f t="shared" si="19"/>
        <v>4.6634538355049182</v>
      </c>
      <c r="R217" s="19">
        <f t="shared" si="20"/>
        <v>0.46231769920889426</v>
      </c>
      <c r="S217" s="19">
        <f t="shared" si="21"/>
        <v>0</v>
      </c>
      <c r="T217" s="19">
        <f t="shared" si="22"/>
        <v>1.4683314501833458</v>
      </c>
      <c r="U217" s="19">
        <f t="shared" si="23"/>
        <v>0</v>
      </c>
      <c r="V217" s="19">
        <f t="shared" si="24"/>
        <v>0</v>
      </c>
    </row>
    <row r="218" spans="1:22" x14ac:dyDescent="0.25">
      <c r="A218" s="26">
        <f>Wellpath!E218</f>
        <v>0</v>
      </c>
      <c r="B218" s="22">
        <v>0</v>
      </c>
      <c r="C218" s="22">
        <v>0</v>
      </c>
      <c r="D218" s="22">
        <f>-SIN(Wellpath!L218) * SIN(Wellpath!O218) / (Bfield * COS(Dip))</f>
        <v>0</v>
      </c>
      <c r="E218" s="20">
        <f>Model!$W$16*((drdp!B218+drdp!K218)*MBZ!$B218+(drdp!E218+drdp!N218)*MBZ!$C218+(drdp!H218+drdp!Q218)*MBZ!$D218)</f>
        <v>0</v>
      </c>
      <c r="F218" s="20">
        <f>Model!$W$16*((drdp!C218+drdp!L218)*MBZ!$B218+(drdp!F218+drdp!O218)*MBZ!$C218+(drdp!I218+drdp!R218)*MBZ!$D218)</f>
        <v>0</v>
      </c>
      <c r="G218" s="20">
        <f>Model!$W$16*((drdp!D218+drdp!M218)*MBZ!$B218+(drdp!G218+drdp!P218)*MBZ!$C218+(drdp!J218+drdp!S218)*MBZ!$D218)</f>
        <v>0</v>
      </c>
      <c r="H218" s="18">
        <f>Model!$W$16*((drdp!B218)*MBZ!$B218+(drdp!E218)*MBZ!$C218+(drdp!H218)*MBZ!$D218)</f>
        <v>0</v>
      </c>
      <c r="I218" s="18">
        <f>Model!$W$16*((drdp!C218)*MBZ!$B218+(drdp!F218)*MBZ!$C218+(drdp!I218)*MBZ!$D218)</f>
        <v>0</v>
      </c>
      <c r="J218" s="18">
        <f>Model!$W$16*((drdp!D218)*MBZ!$B218+(drdp!G218)*MBZ!$C218+(drdp!J218)*MBZ!$D218)</f>
        <v>0</v>
      </c>
      <c r="K218" s="21">
        <f>SUM(E$3:E217)+H218</f>
        <v>2.1595031455186442</v>
      </c>
      <c r="L218" s="21">
        <f>SUM(F$3:F217)+I218</f>
        <v>0.67993948201946197</v>
      </c>
      <c r="M218" s="21">
        <f>SUM(G$3:G217)+J218</f>
        <v>0</v>
      </c>
      <c r="N218" s="21"/>
      <c r="O218" s="21"/>
      <c r="P218" s="21"/>
      <c r="Q218" s="19">
        <f t="shared" si="19"/>
        <v>4.6634538355049182</v>
      </c>
      <c r="R218" s="19">
        <f t="shared" si="20"/>
        <v>0.46231769920889426</v>
      </c>
      <c r="S218" s="19">
        <f t="shared" si="21"/>
        <v>0</v>
      </c>
      <c r="T218" s="19">
        <f t="shared" si="22"/>
        <v>1.4683314501833458</v>
      </c>
      <c r="U218" s="19">
        <f t="shared" si="23"/>
        <v>0</v>
      </c>
      <c r="V218" s="19">
        <f t="shared" si="24"/>
        <v>0</v>
      </c>
    </row>
    <row r="219" spans="1:22" x14ac:dyDescent="0.25">
      <c r="A219" s="26">
        <f>Wellpath!E219</f>
        <v>0</v>
      </c>
      <c r="B219" s="22">
        <v>0</v>
      </c>
      <c r="C219" s="22">
        <v>0</v>
      </c>
      <c r="D219" s="22">
        <f>-SIN(Wellpath!L219) * SIN(Wellpath!O219) / (Bfield * COS(Dip))</f>
        <v>0</v>
      </c>
      <c r="E219" s="20">
        <f>Model!$W$16*((drdp!B219+drdp!K219)*MBZ!$B219+(drdp!E219+drdp!N219)*MBZ!$C219+(drdp!H219+drdp!Q219)*MBZ!$D219)</f>
        <v>0</v>
      </c>
      <c r="F219" s="20">
        <f>Model!$W$16*((drdp!C219+drdp!L219)*MBZ!$B219+(drdp!F219+drdp!O219)*MBZ!$C219+(drdp!I219+drdp!R219)*MBZ!$D219)</f>
        <v>0</v>
      </c>
      <c r="G219" s="20">
        <f>Model!$W$16*((drdp!D219+drdp!M219)*MBZ!$B219+(drdp!G219+drdp!P219)*MBZ!$C219+(drdp!J219+drdp!S219)*MBZ!$D219)</f>
        <v>0</v>
      </c>
      <c r="H219" s="18">
        <f>Model!$W$16*((drdp!B219)*MBZ!$B219+(drdp!E219)*MBZ!$C219+(drdp!H219)*MBZ!$D219)</f>
        <v>0</v>
      </c>
      <c r="I219" s="18">
        <f>Model!$W$16*((drdp!C219)*MBZ!$B219+(drdp!F219)*MBZ!$C219+(drdp!I219)*MBZ!$D219)</f>
        <v>0</v>
      </c>
      <c r="J219" s="18">
        <f>Model!$W$16*((drdp!D219)*MBZ!$B219+(drdp!G219)*MBZ!$C219+(drdp!J219)*MBZ!$D219)</f>
        <v>0</v>
      </c>
      <c r="K219" s="21">
        <f>SUM(E$3:E218)+H219</f>
        <v>2.1595031455186442</v>
      </c>
      <c r="L219" s="21">
        <f>SUM(F$3:F218)+I219</f>
        <v>0.67993948201946197</v>
      </c>
      <c r="M219" s="21">
        <f>SUM(G$3:G218)+J219</f>
        <v>0</v>
      </c>
      <c r="N219" s="21"/>
      <c r="O219" s="21"/>
      <c r="P219" s="21"/>
      <c r="Q219" s="19">
        <f t="shared" si="19"/>
        <v>4.6634538355049182</v>
      </c>
      <c r="R219" s="19">
        <f t="shared" si="20"/>
        <v>0.46231769920889426</v>
      </c>
      <c r="S219" s="19">
        <f t="shared" si="21"/>
        <v>0</v>
      </c>
      <c r="T219" s="19">
        <f t="shared" si="22"/>
        <v>1.4683314501833458</v>
      </c>
      <c r="U219" s="19">
        <f t="shared" si="23"/>
        <v>0</v>
      </c>
      <c r="V219" s="19">
        <f t="shared" si="24"/>
        <v>0</v>
      </c>
    </row>
    <row r="220" spans="1:22" x14ac:dyDescent="0.25">
      <c r="A220" s="26">
        <f>Wellpath!E220</f>
        <v>0</v>
      </c>
      <c r="B220" s="22">
        <v>0</v>
      </c>
      <c r="C220" s="22">
        <v>0</v>
      </c>
      <c r="D220" s="22">
        <f>-SIN(Wellpath!L220) * SIN(Wellpath!O220) / (Bfield * COS(Dip))</f>
        <v>0</v>
      </c>
      <c r="E220" s="20">
        <f>Model!$W$16*((drdp!B220+drdp!K220)*MBZ!$B220+(drdp!E220+drdp!N220)*MBZ!$C220+(drdp!H220+drdp!Q220)*MBZ!$D220)</f>
        <v>0</v>
      </c>
      <c r="F220" s="20">
        <f>Model!$W$16*((drdp!C220+drdp!L220)*MBZ!$B220+(drdp!F220+drdp!O220)*MBZ!$C220+(drdp!I220+drdp!R220)*MBZ!$D220)</f>
        <v>0</v>
      </c>
      <c r="G220" s="20">
        <f>Model!$W$16*((drdp!D220+drdp!M220)*MBZ!$B220+(drdp!G220+drdp!P220)*MBZ!$C220+(drdp!J220+drdp!S220)*MBZ!$D220)</f>
        <v>0</v>
      </c>
      <c r="H220" s="18">
        <f>Model!$W$16*((drdp!B220)*MBZ!$B220+(drdp!E220)*MBZ!$C220+(drdp!H220)*MBZ!$D220)</f>
        <v>0</v>
      </c>
      <c r="I220" s="18">
        <f>Model!$W$16*((drdp!C220)*MBZ!$B220+(drdp!F220)*MBZ!$C220+(drdp!I220)*MBZ!$D220)</f>
        <v>0</v>
      </c>
      <c r="J220" s="18">
        <f>Model!$W$16*((drdp!D220)*MBZ!$B220+(drdp!G220)*MBZ!$C220+(drdp!J220)*MBZ!$D220)</f>
        <v>0</v>
      </c>
      <c r="K220" s="21">
        <f>SUM(E$3:E219)+H220</f>
        <v>2.1595031455186442</v>
      </c>
      <c r="L220" s="21">
        <f>SUM(F$3:F219)+I220</f>
        <v>0.67993948201946197</v>
      </c>
      <c r="M220" s="21">
        <f>SUM(G$3:G219)+J220</f>
        <v>0</v>
      </c>
      <c r="N220" s="21"/>
      <c r="O220" s="21"/>
      <c r="P220" s="21"/>
      <c r="Q220" s="19">
        <f t="shared" si="19"/>
        <v>4.6634538355049182</v>
      </c>
      <c r="R220" s="19">
        <f t="shared" si="20"/>
        <v>0.46231769920889426</v>
      </c>
      <c r="S220" s="19">
        <f t="shared" si="21"/>
        <v>0</v>
      </c>
      <c r="T220" s="19">
        <f t="shared" si="22"/>
        <v>1.4683314501833458</v>
      </c>
      <c r="U220" s="19">
        <f t="shared" si="23"/>
        <v>0</v>
      </c>
      <c r="V220" s="19">
        <f t="shared" si="24"/>
        <v>0</v>
      </c>
    </row>
    <row r="221" spans="1:22" x14ac:dyDescent="0.25">
      <c r="A221" s="26">
        <f>Wellpath!E221</f>
        <v>0</v>
      </c>
      <c r="B221" s="22">
        <v>0</v>
      </c>
      <c r="C221" s="22">
        <v>0</v>
      </c>
      <c r="D221" s="22">
        <f>-SIN(Wellpath!L221) * SIN(Wellpath!O221) / (Bfield * COS(Dip))</f>
        <v>0</v>
      </c>
      <c r="E221" s="20">
        <f>Model!$W$16*((drdp!B221+drdp!K221)*MBZ!$B221+(drdp!E221+drdp!N221)*MBZ!$C221+(drdp!H221+drdp!Q221)*MBZ!$D221)</f>
        <v>0</v>
      </c>
      <c r="F221" s="20">
        <f>Model!$W$16*((drdp!C221+drdp!L221)*MBZ!$B221+(drdp!F221+drdp!O221)*MBZ!$C221+(drdp!I221+drdp!R221)*MBZ!$D221)</f>
        <v>0</v>
      </c>
      <c r="G221" s="20">
        <f>Model!$W$16*((drdp!D221+drdp!M221)*MBZ!$B221+(drdp!G221+drdp!P221)*MBZ!$C221+(drdp!J221+drdp!S221)*MBZ!$D221)</f>
        <v>0</v>
      </c>
      <c r="H221" s="18">
        <f>Model!$W$16*((drdp!B221)*MBZ!$B221+(drdp!E221)*MBZ!$C221+(drdp!H221)*MBZ!$D221)</f>
        <v>0</v>
      </c>
      <c r="I221" s="18">
        <f>Model!$W$16*((drdp!C221)*MBZ!$B221+(drdp!F221)*MBZ!$C221+(drdp!I221)*MBZ!$D221)</f>
        <v>0</v>
      </c>
      <c r="J221" s="18">
        <f>Model!$W$16*((drdp!D221)*MBZ!$B221+(drdp!G221)*MBZ!$C221+(drdp!J221)*MBZ!$D221)</f>
        <v>0</v>
      </c>
      <c r="K221" s="21">
        <f>SUM(E$3:E220)+H221</f>
        <v>2.1595031455186442</v>
      </c>
      <c r="L221" s="21">
        <f>SUM(F$3:F220)+I221</f>
        <v>0.67993948201946197</v>
      </c>
      <c r="M221" s="21">
        <f>SUM(G$3:G220)+J221</f>
        <v>0</v>
      </c>
      <c r="N221" s="21"/>
      <c r="O221" s="21"/>
      <c r="P221" s="21"/>
      <c r="Q221" s="19">
        <f t="shared" si="19"/>
        <v>4.6634538355049182</v>
      </c>
      <c r="R221" s="19">
        <f t="shared" si="20"/>
        <v>0.46231769920889426</v>
      </c>
      <c r="S221" s="19">
        <f t="shared" si="21"/>
        <v>0</v>
      </c>
      <c r="T221" s="19">
        <f t="shared" si="22"/>
        <v>1.4683314501833458</v>
      </c>
      <c r="U221" s="19">
        <f t="shared" si="23"/>
        <v>0</v>
      </c>
      <c r="V221" s="19">
        <f t="shared" si="24"/>
        <v>0</v>
      </c>
    </row>
    <row r="222" spans="1:22" x14ac:dyDescent="0.25">
      <c r="A222" s="26">
        <f>Wellpath!E222</f>
        <v>0</v>
      </c>
      <c r="B222" s="22">
        <v>0</v>
      </c>
      <c r="C222" s="22">
        <v>0</v>
      </c>
      <c r="D222" s="22">
        <f>-SIN(Wellpath!L222) * SIN(Wellpath!O222) / (Bfield * COS(Dip))</f>
        <v>0</v>
      </c>
      <c r="E222" s="20">
        <f>Model!$W$16*((drdp!B222+drdp!K222)*MBZ!$B222+(drdp!E222+drdp!N222)*MBZ!$C222+(drdp!H222+drdp!Q222)*MBZ!$D222)</f>
        <v>0</v>
      </c>
      <c r="F222" s="20">
        <f>Model!$W$16*((drdp!C222+drdp!L222)*MBZ!$B222+(drdp!F222+drdp!O222)*MBZ!$C222+(drdp!I222+drdp!R222)*MBZ!$D222)</f>
        <v>0</v>
      </c>
      <c r="G222" s="20">
        <f>Model!$W$16*((drdp!D222+drdp!M222)*MBZ!$B222+(drdp!G222+drdp!P222)*MBZ!$C222+(drdp!J222+drdp!S222)*MBZ!$D222)</f>
        <v>0</v>
      </c>
      <c r="H222" s="18">
        <f>Model!$W$16*((drdp!B222)*MBZ!$B222+(drdp!E222)*MBZ!$C222+(drdp!H222)*MBZ!$D222)</f>
        <v>0</v>
      </c>
      <c r="I222" s="18">
        <f>Model!$W$16*((drdp!C222)*MBZ!$B222+(drdp!F222)*MBZ!$C222+(drdp!I222)*MBZ!$D222)</f>
        <v>0</v>
      </c>
      <c r="J222" s="18">
        <f>Model!$W$16*((drdp!D222)*MBZ!$B222+(drdp!G222)*MBZ!$C222+(drdp!J222)*MBZ!$D222)</f>
        <v>0</v>
      </c>
      <c r="K222" s="21">
        <f>SUM(E$3:E221)+H222</f>
        <v>2.1595031455186442</v>
      </c>
      <c r="L222" s="21">
        <f>SUM(F$3:F221)+I222</f>
        <v>0.67993948201946197</v>
      </c>
      <c r="M222" s="21">
        <f>SUM(G$3:G221)+J222</f>
        <v>0</v>
      </c>
      <c r="N222" s="21"/>
      <c r="O222" s="21"/>
      <c r="P222" s="21"/>
      <c r="Q222" s="19">
        <f t="shared" si="19"/>
        <v>4.6634538355049182</v>
      </c>
      <c r="R222" s="19">
        <f t="shared" si="20"/>
        <v>0.46231769920889426</v>
      </c>
      <c r="S222" s="19">
        <f t="shared" si="21"/>
        <v>0</v>
      </c>
      <c r="T222" s="19">
        <f t="shared" si="22"/>
        <v>1.4683314501833458</v>
      </c>
      <c r="U222" s="19">
        <f t="shared" si="23"/>
        <v>0</v>
      </c>
      <c r="V222" s="19">
        <f t="shared" si="24"/>
        <v>0</v>
      </c>
    </row>
    <row r="223" spans="1:22" x14ac:dyDescent="0.25">
      <c r="A223" s="26">
        <f>Wellpath!E223</f>
        <v>0</v>
      </c>
      <c r="B223" s="22">
        <v>0</v>
      </c>
      <c r="C223" s="22">
        <v>0</v>
      </c>
      <c r="D223" s="22">
        <f>-SIN(Wellpath!L223) * SIN(Wellpath!O223) / (Bfield * COS(Dip))</f>
        <v>0</v>
      </c>
      <c r="E223" s="20">
        <f>Model!$W$16*((drdp!B223+drdp!K223)*MBZ!$B223+(drdp!E223+drdp!N223)*MBZ!$C223+(drdp!H223+drdp!Q223)*MBZ!$D223)</f>
        <v>0</v>
      </c>
      <c r="F223" s="20">
        <f>Model!$W$16*((drdp!C223+drdp!L223)*MBZ!$B223+(drdp!F223+drdp!O223)*MBZ!$C223+(drdp!I223+drdp!R223)*MBZ!$D223)</f>
        <v>0</v>
      </c>
      <c r="G223" s="20">
        <f>Model!$W$16*((drdp!D223+drdp!M223)*MBZ!$B223+(drdp!G223+drdp!P223)*MBZ!$C223+(drdp!J223+drdp!S223)*MBZ!$D223)</f>
        <v>0</v>
      </c>
      <c r="H223" s="18">
        <f>Model!$W$16*((drdp!B223)*MBZ!$B223+(drdp!E223)*MBZ!$C223+(drdp!H223)*MBZ!$D223)</f>
        <v>0</v>
      </c>
      <c r="I223" s="18">
        <f>Model!$W$16*((drdp!C223)*MBZ!$B223+(drdp!F223)*MBZ!$C223+(drdp!I223)*MBZ!$D223)</f>
        <v>0</v>
      </c>
      <c r="J223" s="18">
        <f>Model!$W$16*((drdp!D223)*MBZ!$B223+(drdp!G223)*MBZ!$C223+(drdp!J223)*MBZ!$D223)</f>
        <v>0</v>
      </c>
      <c r="K223" s="21">
        <f>SUM(E$3:E222)+H223</f>
        <v>2.1595031455186442</v>
      </c>
      <c r="L223" s="21">
        <f>SUM(F$3:F222)+I223</f>
        <v>0.67993948201946197</v>
      </c>
      <c r="M223" s="21">
        <f>SUM(G$3:G222)+J223</f>
        <v>0</v>
      </c>
      <c r="N223" s="21"/>
      <c r="O223" s="21"/>
      <c r="P223" s="21"/>
      <c r="Q223" s="19">
        <f t="shared" si="19"/>
        <v>4.6634538355049182</v>
      </c>
      <c r="R223" s="19">
        <f t="shared" si="20"/>
        <v>0.46231769920889426</v>
      </c>
      <c r="S223" s="19">
        <f t="shared" si="21"/>
        <v>0</v>
      </c>
      <c r="T223" s="19">
        <f t="shared" si="22"/>
        <v>1.4683314501833458</v>
      </c>
      <c r="U223" s="19">
        <f t="shared" si="23"/>
        <v>0</v>
      </c>
      <c r="V223" s="19">
        <f t="shared" si="24"/>
        <v>0</v>
      </c>
    </row>
    <row r="224" spans="1:22" x14ac:dyDescent="0.25">
      <c r="A224" s="26">
        <f>Wellpath!E224</f>
        <v>0</v>
      </c>
      <c r="B224" s="22">
        <v>0</v>
      </c>
      <c r="C224" s="22">
        <v>0</v>
      </c>
      <c r="D224" s="22">
        <f>-SIN(Wellpath!L224) * SIN(Wellpath!O224) / (Bfield * COS(Dip))</f>
        <v>0</v>
      </c>
      <c r="E224" s="20">
        <f>Model!$W$16*((drdp!B224+drdp!K224)*MBZ!$B224+(drdp!E224+drdp!N224)*MBZ!$C224+(drdp!H224+drdp!Q224)*MBZ!$D224)</f>
        <v>0</v>
      </c>
      <c r="F224" s="20">
        <f>Model!$W$16*((drdp!C224+drdp!L224)*MBZ!$B224+(drdp!F224+drdp!O224)*MBZ!$C224+(drdp!I224+drdp!R224)*MBZ!$D224)</f>
        <v>0</v>
      </c>
      <c r="G224" s="20">
        <f>Model!$W$16*((drdp!D224+drdp!M224)*MBZ!$B224+(drdp!G224+drdp!P224)*MBZ!$C224+(drdp!J224+drdp!S224)*MBZ!$D224)</f>
        <v>0</v>
      </c>
      <c r="H224" s="18">
        <f>Model!$W$16*((drdp!B224)*MBZ!$B224+(drdp!E224)*MBZ!$C224+(drdp!H224)*MBZ!$D224)</f>
        <v>0</v>
      </c>
      <c r="I224" s="18">
        <f>Model!$W$16*((drdp!C224)*MBZ!$B224+(drdp!F224)*MBZ!$C224+(drdp!I224)*MBZ!$D224)</f>
        <v>0</v>
      </c>
      <c r="J224" s="18">
        <f>Model!$W$16*((drdp!D224)*MBZ!$B224+(drdp!G224)*MBZ!$C224+(drdp!J224)*MBZ!$D224)</f>
        <v>0</v>
      </c>
      <c r="K224" s="21">
        <f>SUM(E$3:E223)+H224</f>
        <v>2.1595031455186442</v>
      </c>
      <c r="L224" s="21">
        <f>SUM(F$3:F223)+I224</f>
        <v>0.67993948201946197</v>
      </c>
      <c r="M224" s="21">
        <f>SUM(G$3:G223)+J224</f>
        <v>0</v>
      </c>
      <c r="N224" s="21"/>
      <c r="O224" s="21"/>
      <c r="P224" s="21"/>
      <c r="Q224" s="19">
        <f t="shared" si="19"/>
        <v>4.6634538355049182</v>
      </c>
      <c r="R224" s="19">
        <f t="shared" si="20"/>
        <v>0.46231769920889426</v>
      </c>
      <c r="S224" s="19">
        <f t="shared" si="21"/>
        <v>0</v>
      </c>
      <c r="T224" s="19">
        <f t="shared" si="22"/>
        <v>1.4683314501833458</v>
      </c>
      <c r="U224" s="19">
        <f t="shared" si="23"/>
        <v>0</v>
      </c>
      <c r="V224" s="19">
        <f t="shared" si="24"/>
        <v>0</v>
      </c>
    </row>
    <row r="225" spans="1:22" x14ac:dyDescent="0.25">
      <c r="A225" s="26">
        <f>Wellpath!E225</f>
        <v>0</v>
      </c>
      <c r="B225" s="22">
        <v>0</v>
      </c>
      <c r="C225" s="22">
        <v>0</v>
      </c>
      <c r="D225" s="22">
        <f>-SIN(Wellpath!L225) * SIN(Wellpath!O225) / (Bfield * COS(Dip))</f>
        <v>0</v>
      </c>
      <c r="E225" s="20">
        <f>Model!$W$16*((drdp!B225+drdp!K225)*MBZ!$B225+(drdp!E225+drdp!N225)*MBZ!$C225+(drdp!H225+drdp!Q225)*MBZ!$D225)</f>
        <v>0</v>
      </c>
      <c r="F225" s="20">
        <f>Model!$W$16*((drdp!C225+drdp!L225)*MBZ!$B225+(drdp!F225+drdp!O225)*MBZ!$C225+(drdp!I225+drdp!R225)*MBZ!$D225)</f>
        <v>0</v>
      </c>
      <c r="G225" s="20">
        <f>Model!$W$16*((drdp!D225+drdp!M225)*MBZ!$B225+(drdp!G225+drdp!P225)*MBZ!$C225+(drdp!J225+drdp!S225)*MBZ!$D225)</f>
        <v>0</v>
      </c>
      <c r="H225" s="18">
        <f>Model!$W$16*((drdp!B225)*MBZ!$B225+(drdp!E225)*MBZ!$C225+(drdp!H225)*MBZ!$D225)</f>
        <v>0</v>
      </c>
      <c r="I225" s="18">
        <f>Model!$W$16*((drdp!C225)*MBZ!$B225+(drdp!F225)*MBZ!$C225+(drdp!I225)*MBZ!$D225)</f>
        <v>0</v>
      </c>
      <c r="J225" s="18">
        <f>Model!$W$16*((drdp!D225)*MBZ!$B225+(drdp!G225)*MBZ!$C225+(drdp!J225)*MBZ!$D225)</f>
        <v>0</v>
      </c>
      <c r="K225" s="21">
        <f>SUM(E$3:E224)+H225</f>
        <v>2.1595031455186442</v>
      </c>
      <c r="L225" s="21">
        <f>SUM(F$3:F224)+I225</f>
        <v>0.67993948201946197</v>
      </c>
      <c r="M225" s="21">
        <f>SUM(G$3:G224)+J225</f>
        <v>0</v>
      </c>
      <c r="N225" s="21"/>
      <c r="O225" s="21"/>
      <c r="P225" s="21"/>
      <c r="Q225" s="19">
        <f t="shared" si="19"/>
        <v>4.6634538355049182</v>
      </c>
      <c r="R225" s="19">
        <f t="shared" si="20"/>
        <v>0.46231769920889426</v>
      </c>
      <c r="S225" s="19">
        <f t="shared" si="21"/>
        <v>0</v>
      </c>
      <c r="T225" s="19">
        <f t="shared" si="22"/>
        <v>1.4683314501833458</v>
      </c>
      <c r="U225" s="19">
        <f t="shared" si="23"/>
        <v>0</v>
      </c>
      <c r="V225" s="19">
        <f t="shared" si="24"/>
        <v>0</v>
      </c>
    </row>
    <row r="226" spans="1:22" x14ac:dyDescent="0.25">
      <c r="A226" s="26">
        <f>Wellpath!E226</f>
        <v>0</v>
      </c>
      <c r="B226" s="22">
        <v>0</v>
      </c>
      <c r="C226" s="22">
        <v>0</v>
      </c>
      <c r="D226" s="22">
        <f>-SIN(Wellpath!L226) * SIN(Wellpath!O226) / (Bfield * COS(Dip))</f>
        <v>0</v>
      </c>
      <c r="E226" s="20">
        <f>Model!$W$16*((drdp!B226+drdp!K226)*MBZ!$B226+(drdp!E226+drdp!N226)*MBZ!$C226+(drdp!H226+drdp!Q226)*MBZ!$D226)</f>
        <v>0</v>
      </c>
      <c r="F226" s="20">
        <f>Model!$W$16*((drdp!C226+drdp!L226)*MBZ!$B226+(drdp!F226+drdp!O226)*MBZ!$C226+(drdp!I226+drdp!R226)*MBZ!$D226)</f>
        <v>0</v>
      </c>
      <c r="G226" s="20">
        <f>Model!$W$16*((drdp!D226+drdp!M226)*MBZ!$B226+(drdp!G226+drdp!P226)*MBZ!$C226+(drdp!J226+drdp!S226)*MBZ!$D226)</f>
        <v>0</v>
      </c>
      <c r="H226" s="18">
        <f>Model!$W$16*((drdp!B226)*MBZ!$B226+(drdp!E226)*MBZ!$C226+(drdp!H226)*MBZ!$D226)</f>
        <v>0</v>
      </c>
      <c r="I226" s="18">
        <f>Model!$W$16*((drdp!C226)*MBZ!$B226+(drdp!F226)*MBZ!$C226+(drdp!I226)*MBZ!$D226)</f>
        <v>0</v>
      </c>
      <c r="J226" s="18">
        <f>Model!$W$16*((drdp!D226)*MBZ!$B226+(drdp!G226)*MBZ!$C226+(drdp!J226)*MBZ!$D226)</f>
        <v>0</v>
      </c>
      <c r="K226" s="21">
        <f>SUM(E$3:E225)+H226</f>
        <v>2.1595031455186442</v>
      </c>
      <c r="L226" s="21">
        <f>SUM(F$3:F225)+I226</f>
        <v>0.67993948201946197</v>
      </c>
      <c r="M226" s="21">
        <f>SUM(G$3:G225)+J226</f>
        <v>0</v>
      </c>
      <c r="N226" s="21"/>
      <c r="O226" s="21"/>
      <c r="P226" s="21"/>
      <c r="Q226" s="19">
        <f t="shared" si="19"/>
        <v>4.6634538355049182</v>
      </c>
      <c r="R226" s="19">
        <f t="shared" si="20"/>
        <v>0.46231769920889426</v>
      </c>
      <c r="S226" s="19">
        <f t="shared" si="21"/>
        <v>0</v>
      </c>
      <c r="T226" s="19">
        <f t="shared" si="22"/>
        <v>1.4683314501833458</v>
      </c>
      <c r="U226" s="19">
        <f t="shared" si="23"/>
        <v>0</v>
      </c>
      <c r="V226" s="19">
        <f t="shared" si="24"/>
        <v>0</v>
      </c>
    </row>
    <row r="227" spans="1:22" x14ac:dyDescent="0.25">
      <c r="A227" s="26">
        <f>Wellpath!E227</f>
        <v>0</v>
      </c>
      <c r="B227" s="22">
        <v>0</v>
      </c>
      <c r="C227" s="22">
        <v>0</v>
      </c>
      <c r="D227" s="22">
        <f>-SIN(Wellpath!L227) * SIN(Wellpath!O227) / (Bfield * COS(Dip))</f>
        <v>0</v>
      </c>
      <c r="E227" s="20">
        <f>Model!$W$16*((drdp!B227+drdp!K227)*MBZ!$B227+(drdp!E227+drdp!N227)*MBZ!$C227+(drdp!H227+drdp!Q227)*MBZ!$D227)</f>
        <v>0</v>
      </c>
      <c r="F227" s="20">
        <f>Model!$W$16*((drdp!C227+drdp!L227)*MBZ!$B227+(drdp!F227+drdp!O227)*MBZ!$C227+(drdp!I227+drdp!R227)*MBZ!$D227)</f>
        <v>0</v>
      </c>
      <c r="G227" s="20">
        <f>Model!$W$16*((drdp!D227+drdp!M227)*MBZ!$B227+(drdp!G227+drdp!P227)*MBZ!$C227+(drdp!J227+drdp!S227)*MBZ!$D227)</f>
        <v>0</v>
      </c>
      <c r="H227" s="18">
        <f>Model!$W$16*((drdp!B227)*MBZ!$B227+(drdp!E227)*MBZ!$C227+(drdp!H227)*MBZ!$D227)</f>
        <v>0</v>
      </c>
      <c r="I227" s="18">
        <f>Model!$W$16*((drdp!C227)*MBZ!$B227+(drdp!F227)*MBZ!$C227+(drdp!I227)*MBZ!$D227)</f>
        <v>0</v>
      </c>
      <c r="J227" s="18">
        <f>Model!$W$16*((drdp!D227)*MBZ!$B227+(drdp!G227)*MBZ!$C227+(drdp!J227)*MBZ!$D227)</f>
        <v>0</v>
      </c>
      <c r="K227" s="21">
        <f>SUM(E$3:E226)+H227</f>
        <v>2.1595031455186442</v>
      </c>
      <c r="L227" s="21">
        <f>SUM(F$3:F226)+I227</f>
        <v>0.67993948201946197</v>
      </c>
      <c r="M227" s="21">
        <f>SUM(G$3:G226)+J227</f>
        <v>0</v>
      </c>
      <c r="N227" s="21"/>
      <c r="O227" s="21"/>
      <c r="P227" s="21"/>
      <c r="Q227" s="19">
        <f t="shared" si="19"/>
        <v>4.6634538355049182</v>
      </c>
      <c r="R227" s="19">
        <f t="shared" si="20"/>
        <v>0.46231769920889426</v>
      </c>
      <c r="S227" s="19">
        <f t="shared" si="21"/>
        <v>0</v>
      </c>
      <c r="T227" s="19">
        <f t="shared" si="22"/>
        <v>1.4683314501833458</v>
      </c>
      <c r="U227" s="19">
        <f t="shared" si="23"/>
        <v>0</v>
      </c>
      <c r="V227" s="19">
        <f t="shared" si="24"/>
        <v>0</v>
      </c>
    </row>
    <row r="228" spans="1:22" x14ac:dyDescent="0.25">
      <c r="A228" s="26">
        <f>Wellpath!E228</f>
        <v>0</v>
      </c>
      <c r="B228" s="22">
        <v>0</v>
      </c>
      <c r="C228" s="22">
        <v>0</v>
      </c>
      <c r="D228" s="22">
        <f>-SIN(Wellpath!L228) * SIN(Wellpath!O228) / (Bfield * COS(Dip))</f>
        <v>0</v>
      </c>
      <c r="E228" s="20">
        <f>Model!$W$16*((drdp!B228+drdp!K228)*MBZ!$B228+(drdp!E228+drdp!N228)*MBZ!$C228+(drdp!H228+drdp!Q228)*MBZ!$D228)</f>
        <v>0</v>
      </c>
      <c r="F228" s="20">
        <f>Model!$W$16*((drdp!C228+drdp!L228)*MBZ!$B228+(drdp!F228+drdp!O228)*MBZ!$C228+(drdp!I228+drdp!R228)*MBZ!$D228)</f>
        <v>0</v>
      </c>
      <c r="G228" s="20">
        <f>Model!$W$16*((drdp!D228+drdp!M228)*MBZ!$B228+(drdp!G228+drdp!P228)*MBZ!$C228+(drdp!J228+drdp!S228)*MBZ!$D228)</f>
        <v>0</v>
      </c>
      <c r="H228" s="18">
        <f>Model!$W$16*((drdp!B228)*MBZ!$B228+(drdp!E228)*MBZ!$C228+(drdp!H228)*MBZ!$D228)</f>
        <v>0</v>
      </c>
      <c r="I228" s="18">
        <f>Model!$W$16*((drdp!C228)*MBZ!$B228+(drdp!F228)*MBZ!$C228+(drdp!I228)*MBZ!$D228)</f>
        <v>0</v>
      </c>
      <c r="J228" s="18">
        <f>Model!$W$16*((drdp!D228)*MBZ!$B228+(drdp!G228)*MBZ!$C228+(drdp!J228)*MBZ!$D228)</f>
        <v>0</v>
      </c>
      <c r="K228" s="21">
        <f>SUM(E$3:E227)+H228</f>
        <v>2.1595031455186442</v>
      </c>
      <c r="L228" s="21">
        <f>SUM(F$3:F227)+I228</f>
        <v>0.67993948201946197</v>
      </c>
      <c r="M228" s="21">
        <f>SUM(G$3:G227)+J228</f>
        <v>0</v>
      </c>
      <c r="N228" s="21"/>
      <c r="O228" s="21"/>
      <c r="P228" s="21"/>
      <c r="Q228" s="19">
        <f t="shared" si="19"/>
        <v>4.6634538355049182</v>
      </c>
      <c r="R228" s="19">
        <f t="shared" si="20"/>
        <v>0.46231769920889426</v>
      </c>
      <c r="S228" s="19">
        <f t="shared" si="21"/>
        <v>0</v>
      </c>
      <c r="T228" s="19">
        <f t="shared" si="22"/>
        <v>1.4683314501833458</v>
      </c>
      <c r="U228" s="19">
        <f t="shared" si="23"/>
        <v>0</v>
      </c>
      <c r="V228" s="19">
        <f t="shared" si="24"/>
        <v>0</v>
      </c>
    </row>
    <row r="229" spans="1:22" x14ac:dyDescent="0.25">
      <c r="A229" s="26">
        <f>Wellpath!E229</f>
        <v>0</v>
      </c>
      <c r="B229" s="22">
        <v>0</v>
      </c>
      <c r="C229" s="22">
        <v>0</v>
      </c>
      <c r="D229" s="22">
        <f>-SIN(Wellpath!L229) * SIN(Wellpath!O229) / (Bfield * COS(Dip))</f>
        <v>0</v>
      </c>
      <c r="E229" s="20">
        <f>Model!$W$16*((drdp!B229+drdp!K229)*MBZ!$B229+(drdp!E229+drdp!N229)*MBZ!$C229+(drdp!H229+drdp!Q229)*MBZ!$D229)</f>
        <v>0</v>
      </c>
      <c r="F229" s="20">
        <f>Model!$W$16*((drdp!C229+drdp!L229)*MBZ!$B229+(drdp!F229+drdp!O229)*MBZ!$C229+(drdp!I229+drdp!R229)*MBZ!$D229)</f>
        <v>0</v>
      </c>
      <c r="G229" s="20">
        <f>Model!$W$16*((drdp!D229+drdp!M229)*MBZ!$B229+(drdp!G229+drdp!P229)*MBZ!$C229+(drdp!J229+drdp!S229)*MBZ!$D229)</f>
        <v>0</v>
      </c>
      <c r="H229" s="18">
        <f>Model!$W$16*((drdp!B229)*MBZ!$B229+(drdp!E229)*MBZ!$C229+(drdp!H229)*MBZ!$D229)</f>
        <v>0</v>
      </c>
      <c r="I229" s="18">
        <f>Model!$W$16*((drdp!C229)*MBZ!$B229+(drdp!F229)*MBZ!$C229+(drdp!I229)*MBZ!$D229)</f>
        <v>0</v>
      </c>
      <c r="J229" s="18">
        <f>Model!$W$16*((drdp!D229)*MBZ!$B229+(drdp!G229)*MBZ!$C229+(drdp!J229)*MBZ!$D229)</f>
        <v>0</v>
      </c>
      <c r="K229" s="21">
        <f>SUM(E$3:E228)+H229</f>
        <v>2.1595031455186442</v>
      </c>
      <c r="L229" s="21">
        <f>SUM(F$3:F228)+I229</f>
        <v>0.67993948201946197</v>
      </c>
      <c r="M229" s="21">
        <f>SUM(G$3:G228)+J229</f>
        <v>0</v>
      </c>
      <c r="N229" s="21"/>
      <c r="O229" s="21"/>
      <c r="P229" s="21"/>
      <c r="Q229" s="19">
        <f t="shared" si="19"/>
        <v>4.6634538355049182</v>
      </c>
      <c r="R229" s="19">
        <f t="shared" si="20"/>
        <v>0.46231769920889426</v>
      </c>
      <c r="S229" s="19">
        <f t="shared" si="21"/>
        <v>0</v>
      </c>
      <c r="T229" s="19">
        <f t="shared" si="22"/>
        <v>1.4683314501833458</v>
      </c>
      <c r="U229" s="19">
        <f t="shared" si="23"/>
        <v>0</v>
      </c>
      <c r="V229" s="19">
        <f t="shared" si="24"/>
        <v>0</v>
      </c>
    </row>
    <row r="230" spans="1:22" x14ac:dyDescent="0.25">
      <c r="A230" s="26">
        <f>Wellpath!E230</f>
        <v>0</v>
      </c>
      <c r="B230" s="22">
        <v>0</v>
      </c>
      <c r="C230" s="22">
        <v>0</v>
      </c>
      <c r="D230" s="22">
        <f>-SIN(Wellpath!L230) * SIN(Wellpath!O230) / (Bfield * COS(Dip))</f>
        <v>0</v>
      </c>
      <c r="E230" s="20">
        <f>Model!$W$16*((drdp!B230+drdp!K230)*MBZ!$B230+(drdp!E230+drdp!N230)*MBZ!$C230+(drdp!H230+drdp!Q230)*MBZ!$D230)</f>
        <v>0</v>
      </c>
      <c r="F230" s="20">
        <f>Model!$W$16*((drdp!C230+drdp!L230)*MBZ!$B230+(drdp!F230+drdp!O230)*MBZ!$C230+(drdp!I230+drdp!R230)*MBZ!$D230)</f>
        <v>0</v>
      </c>
      <c r="G230" s="20">
        <f>Model!$W$16*((drdp!D230+drdp!M230)*MBZ!$B230+(drdp!G230+drdp!P230)*MBZ!$C230+(drdp!J230+drdp!S230)*MBZ!$D230)</f>
        <v>0</v>
      </c>
      <c r="H230" s="18">
        <f>Model!$W$16*((drdp!B230)*MBZ!$B230+(drdp!E230)*MBZ!$C230+(drdp!H230)*MBZ!$D230)</f>
        <v>0</v>
      </c>
      <c r="I230" s="18">
        <f>Model!$W$16*((drdp!C230)*MBZ!$B230+(drdp!F230)*MBZ!$C230+(drdp!I230)*MBZ!$D230)</f>
        <v>0</v>
      </c>
      <c r="J230" s="18">
        <f>Model!$W$16*((drdp!D230)*MBZ!$B230+(drdp!G230)*MBZ!$C230+(drdp!J230)*MBZ!$D230)</f>
        <v>0</v>
      </c>
      <c r="K230" s="21">
        <f>SUM(E$3:E229)+H230</f>
        <v>2.1595031455186442</v>
      </c>
      <c r="L230" s="21">
        <f>SUM(F$3:F229)+I230</f>
        <v>0.67993948201946197</v>
      </c>
      <c r="M230" s="21">
        <f>SUM(G$3:G229)+J230</f>
        <v>0</v>
      </c>
      <c r="N230" s="21"/>
      <c r="O230" s="21"/>
      <c r="P230" s="21"/>
      <c r="Q230" s="19">
        <f t="shared" si="19"/>
        <v>4.6634538355049182</v>
      </c>
      <c r="R230" s="19">
        <f t="shared" si="20"/>
        <v>0.46231769920889426</v>
      </c>
      <c r="S230" s="19">
        <f t="shared" si="21"/>
        <v>0</v>
      </c>
      <c r="T230" s="19">
        <f t="shared" si="22"/>
        <v>1.4683314501833458</v>
      </c>
      <c r="U230" s="19">
        <f t="shared" si="23"/>
        <v>0</v>
      </c>
      <c r="V230" s="19">
        <f t="shared" si="24"/>
        <v>0</v>
      </c>
    </row>
    <row r="231" spans="1:22" x14ac:dyDescent="0.25">
      <c r="A231" s="26">
        <f>Wellpath!E231</f>
        <v>0</v>
      </c>
      <c r="B231" s="22">
        <v>0</v>
      </c>
      <c r="C231" s="22">
        <v>0</v>
      </c>
      <c r="D231" s="22">
        <f>-SIN(Wellpath!L231) * SIN(Wellpath!O231) / (Bfield * COS(Dip))</f>
        <v>0</v>
      </c>
      <c r="E231" s="20">
        <f>Model!$W$16*((drdp!B231+drdp!K231)*MBZ!$B231+(drdp!E231+drdp!N231)*MBZ!$C231+(drdp!H231+drdp!Q231)*MBZ!$D231)</f>
        <v>0</v>
      </c>
      <c r="F231" s="20">
        <f>Model!$W$16*((drdp!C231+drdp!L231)*MBZ!$B231+(drdp!F231+drdp!O231)*MBZ!$C231+(drdp!I231+drdp!R231)*MBZ!$D231)</f>
        <v>0</v>
      </c>
      <c r="G231" s="20">
        <f>Model!$W$16*((drdp!D231+drdp!M231)*MBZ!$B231+(drdp!G231+drdp!P231)*MBZ!$C231+(drdp!J231+drdp!S231)*MBZ!$D231)</f>
        <v>0</v>
      </c>
      <c r="H231" s="18">
        <f>Model!$W$16*((drdp!B231)*MBZ!$B231+(drdp!E231)*MBZ!$C231+(drdp!H231)*MBZ!$D231)</f>
        <v>0</v>
      </c>
      <c r="I231" s="18">
        <f>Model!$W$16*((drdp!C231)*MBZ!$B231+(drdp!F231)*MBZ!$C231+(drdp!I231)*MBZ!$D231)</f>
        <v>0</v>
      </c>
      <c r="J231" s="18">
        <f>Model!$W$16*((drdp!D231)*MBZ!$B231+(drdp!G231)*MBZ!$C231+(drdp!J231)*MBZ!$D231)</f>
        <v>0</v>
      </c>
      <c r="K231" s="21">
        <f>SUM(E$3:E230)+H231</f>
        <v>2.1595031455186442</v>
      </c>
      <c r="L231" s="21">
        <f>SUM(F$3:F230)+I231</f>
        <v>0.67993948201946197</v>
      </c>
      <c r="M231" s="21">
        <f>SUM(G$3:G230)+J231</f>
        <v>0</v>
      </c>
      <c r="N231" s="21"/>
      <c r="O231" s="21"/>
      <c r="P231" s="21"/>
      <c r="Q231" s="19">
        <f t="shared" si="19"/>
        <v>4.6634538355049182</v>
      </c>
      <c r="R231" s="19">
        <f t="shared" si="20"/>
        <v>0.46231769920889426</v>
      </c>
      <c r="S231" s="19">
        <f t="shared" si="21"/>
        <v>0</v>
      </c>
      <c r="T231" s="19">
        <f t="shared" si="22"/>
        <v>1.4683314501833458</v>
      </c>
      <c r="U231" s="19">
        <f t="shared" si="23"/>
        <v>0</v>
      </c>
      <c r="V231" s="19">
        <f t="shared" si="24"/>
        <v>0</v>
      </c>
    </row>
    <row r="232" spans="1:22" x14ac:dyDescent="0.25">
      <c r="A232" s="26">
        <f>Wellpath!E232</f>
        <v>0</v>
      </c>
      <c r="B232" s="22">
        <v>0</v>
      </c>
      <c r="C232" s="22">
        <v>0</v>
      </c>
      <c r="D232" s="22">
        <f>-SIN(Wellpath!L232) * SIN(Wellpath!O232) / (Bfield * COS(Dip))</f>
        <v>0</v>
      </c>
      <c r="E232" s="20">
        <f>Model!$W$16*((drdp!B232+drdp!K232)*MBZ!$B232+(drdp!E232+drdp!N232)*MBZ!$C232+(drdp!H232+drdp!Q232)*MBZ!$D232)</f>
        <v>0</v>
      </c>
      <c r="F232" s="20">
        <f>Model!$W$16*((drdp!C232+drdp!L232)*MBZ!$B232+(drdp!F232+drdp!O232)*MBZ!$C232+(drdp!I232+drdp!R232)*MBZ!$D232)</f>
        <v>0</v>
      </c>
      <c r="G232" s="20">
        <f>Model!$W$16*((drdp!D232+drdp!M232)*MBZ!$B232+(drdp!G232+drdp!P232)*MBZ!$C232+(drdp!J232+drdp!S232)*MBZ!$D232)</f>
        <v>0</v>
      </c>
      <c r="H232" s="18">
        <f>Model!$W$16*((drdp!B232)*MBZ!$B232+(drdp!E232)*MBZ!$C232+(drdp!H232)*MBZ!$D232)</f>
        <v>0</v>
      </c>
      <c r="I232" s="18">
        <f>Model!$W$16*((drdp!C232)*MBZ!$B232+(drdp!F232)*MBZ!$C232+(drdp!I232)*MBZ!$D232)</f>
        <v>0</v>
      </c>
      <c r="J232" s="18">
        <f>Model!$W$16*((drdp!D232)*MBZ!$B232+(drdp!G232)*MBZ!$C232+(drdp!J232)*MBZ!$D232)</f>
        <v>0</v>
      </c>
      <c r="K232" s="21">
        <f>SUM(E$3:E231)+H232</f>
        <v>2.1595031455186442</v>
      </c>
      <c r="L232" s="21">
        <f>SUM(F$3:F231)+I232</f>
        <v>0.67993948201946197</v>
      </c>
      <c r="M232" s="21">
        <f>SUM(G$3:G231)+J232</f>
        <v>0</v>
      </c>
      <c r="N232" s="21"/>
      <c r="O232" s="21"/>
      <c r="P232" s="21"/>
      <c r="Q232" s="19">
        <f t="shared" si="19"/>
        <v>4.6634538355049182</v>
      </c>
      <c r="R232" s="19">
        <f t="shared" si="20"/>
        <v>0.46231769920889426</v>
      </c>
      <c r="S232" s="19">
        <f t="shared" si="21"/>
        <v>0</v>
      </c>
      <c r="T232" s="19">
        <f t="shared" si="22"/>
        <v>1.4683314501833458</v>
      </c>
      <c r="U232" s="19">
        <f t="shared" si="23"/>
        <v>0</v>
      </c>
      <c r="V232" s="19">
        <f t="shared" si="24"/>
        <v>0</v>
      </c>
    </row>
    <row r="233" spans="1:22" x14ac:dyDescent="0.25">
      <c r="A233" s="26">
        <f>Wellpath!E233</f>
        <v>0</v>
      </c>
      <c r="B233" s="22">
        <v>0</v>
      </c>
      <c r="C233" s="22">
        <v>0</v>
      </c>
      <c r="D233" s="22">
        <f>-SIN(Wellpath!L233) * SIN(Wellpath!O233) / (Bfield * COS(Dip))</f>
        <v>0</v>
      </c>
      <c r="E233" s="20">
        <f>Model!$W$16*((drdp!B233+drdp!K233)*MBZ!$B233+(drdp!E233+drdp!N233)*MBZ!$C233+(drdp!H233+drdp!Q233)*MBZ!$D233)</f>
        <v>0</v>
      </c>
      <c r="F233" s="20">
        <f>Model!$W$16*((drdp!C233+drdp!L233)*MBZ!$B233+(drdp!F233+drdp!O233)*MBZ!$C233+(drdp!I233+drdp!R233)*MBZ!$D233)</f>
        <v>0</v>
      </c>
      <c r="G233" s="20">
        <f>Model!$W$16*((drdp!D233+drdp!M233)*MBZ!$B233+(drdp!G233+drdp!P233)*MBZ!$C233+(drdp!J233+drdp!S233)*MBZ!$D233)</f>
        <v>0</v>
      </c>
      <c r="H233" s="18">
        <f>Model!$W$16*((drdp!B233)*MBZ!$B233+(drdp!E233)*MBZ!$C233+(drdp!H233)*MBZ!$D233)</f>
        <v>0</v>
      </c>
      <c r="I233" s="18">
        <f>Model!$W$16*((drdp!C233)*MBZ!$B233+(drdp!F233)*MBZ!$C233+(drdp!I233)*MBZ!$D233)</f>
        <v>0</v>
      </c>
      <c r="J233" s="18">
        <f>Model!$W$16*((drdp!D233)*MBZ!$B233+(drdp!G233)*MBZ!$C233+(drdp!J233)*MBZ!$D233)</f>
        <v>0</v>
      </c>
      <c r="K233" s="21">
        <f>SUM(E$3:E232)+H233</f>
        <v>2.1595031455186442</v>
      </c>
      <c r="L233" s="21">
        <f>SUM(F$3:F232)+I233</f>
        <v>0.67993948201946197</v>
      </c>
      <c r="M233" s="21">
        <f>SUM(G$3:G232)+J233</f>
        <v>0</v>
      </c>
      <c r="N233" s="21"/>
      <c r="O233" s="21"/>
      <c r="P233" s="21"/>
      <c r="Q233" s="19">
        <f t="shared" si="19"/>
        <v>4.6634538355049182</v>
      </c>
      <c r="R233" s="19">
        <f t="shared" si="20"/>
        <v>0.46231769920889426</v>
      </c>
      <c r="S233" s="19">
        <f t="shared" si="21"/>
        <v>0</v>
      </c>
      <c r="T233" s="19">
        <f t="shared" si="22"/>
        <v>1.4683314501833458</v>
      </c>
      <c r="U233" s="19">
        <f t="shared" si="23"/>
        <v>0</v>
      </c>
      <c r="V233" s="19">
        <f t="shared" si="24"/>
        <v>0</v>
      </c>
    </row>
    <row r="234" spans="1:22" x14ac:dyDescent="0.25">
      <c r="A234" s="26">
        <f>Wellpath!E234</f>
        <v>0</v>
      </c>
      <c r="B234" s="22">
        <v>0</v>
      </c>
      <c r="C234" s="22">
        <v>0</v>
      </c>
      <c r="D234" s="22">
        <f>-SIN(Wellpath!L234) * SIN(Wellpath!O234) / (Bfield * COS(Dip))</f>
        <v>0</v>
      </c>
      <c r="E234" s="20">
        <f>Model!$W$16*((drdp!B234+drdp!K234)*MBZ!$B234+(drdp!E234+drdp!N234)*MBZ!$C234+(drdp!H234+drdp!Q234)*MBZ!$D234)</f>
        <v>0</v>
      </c>
      <c r="F234" s="20">
        <f>Model!$W$16*((drdp!C234+drdp!L234)*MBZ!$B234+(drdp!F234+drdp!O234)*MBZ!$C234+(drdp!I234+drdp!R234)*MBZ!$D234)</f>
        <v>0</v>
      </c>
      <c r="G234" s="20">
        <f>Model!$W$16*((drdp!D234+drdp!M234)*MBZ!$B234+(drdp!G234+drdp!P234)*MBZ!$C234+(drdp!J234+drdp!S234)*MBZ!$D234)</f>
        <v>0</v>
      </c>
      <c r="H234" s="18">
        <f>Model!$W$16*((drdp!B234)*MBZ!$B234+(drdp!E234)*MBZ!$C234+(drdp!H234)*MBZ!$D234)</f>
        <v>0</v>
      </c>
      <c r="I234" s="18">
        <f>Model!$W$16*((drdp!C234)*MBZ!$B234+(drdp!F234)*MBZ!$C234+(drdp!I234)*MBZ!$D234)</f>
        <v>0</v>
      </c>
      <c r="J234" s="18">
        <f>Model!$W$16*((drdp!D234)*MBZ!$B234+(drdp!G234)*MBZ!$C234+(drdp!J234)*MBZ!$D234)</f>
        <v>0</v>
      </c>
      <c r="K234" s="21">
        <f>SUM(E$3:E233)+H234</f>
        <v>2.1595031455186442</v>
      </c>
      <c r="L234" s="21">
        <f>SUM(F$3:F233)+I234</f>
        <v>0.67993948201946197</v>
      </c>
      <c r="M234" s="21">
        <f>SUM(G$3:G233)+J234</f>
        <v>0</v>
      </c>
      <c r="N234" s="21"/>
      <c r="O234" s="21"/>
      <c r="P234" s="21"/>
      <c r="Q234" s="19">
        <f t="shared" si="19"/>
        <v>4.6634538355049182</v>
      </c>
      <c r="R234" s="19">
        <f t="shared" si="20"/>
        <v>0.46231769920889426</v>
      </c>
      <c r="S234" s="19">
        <f t="shared" si="21"/>
        <v>0</v>
      </c>
      <c r="T234" s="19">
        <f t="shared" si="22"/>
        <v>1.4683314501833458</v>
      </c>
      <c r="U234" s="19">
        <f t="shared" si="23"/>
        <v>0</v>
      </c>
      <c r="V234" s="19">
        <f t="shared" si="24"/>
        <v>0</v>
      </c>
    </row>
    <row r="235" spans="1:22" x14ac:dyDescent="0.25">
      <c r="A235" s="26">
        <f>Wellpath!E235</f>
        <v>0</v>
      </c>
      <c r="B235" s="22">
        <v>0</v>
      </c>
      <c r="C235" s="22">
        <v>0</v>
      </c>
      <c r="D235" s="22">
        <f>-SIN(Wellpath!L235) * SIN(Wellpath!O235) / (Bfield * COS(Dip))</f>
        <v>0</v>
      </c>
      <c r="E235" s="20">
        <f>Model!$W$16*((drdp!B235+drdp!K235)*MBZ!$B235+(drdp!E235+drdp!N235)*MBZ!$C235+(drdp!H235+drdp!Q235)*MBZ!$D235)</f>
        <v>0</v>
      </c>
      <c r="F235" s="20">
        <f>Model!$W$16*((drdp!C235+drdp!L235)*MBZ!$B235+(drdp!F235+drdp!O235)*MBZ!$C235+(drdp!I235+drdp!R235)*MBZ!$D235)</f>
        <v>0</v>
      </c>
      <c r="G235" s="20">
        <f>Model!$W$16*((drdp!D235+drdp!M235)*MBZ!$B235+(drdp!G235+drdp!P235)*MBZ!$C235+(drdp!J235+drdp!S235)*MBZ!$D235)</f>
        <v>0</v>
      </c>
      <c r="H235" s="18">
        <f>Model!$W$16*((drdp!B235)*MBZ!$B235+(drdp!E235)*MBZ!$C235+(drdp!H235)*MBZ!$D235)</f>
        <v>0</v>
      </c>
      <c r="I235" s="18">
        <f>Model!$W$16*((drdp!C235)*MBZ!$B235+(drdp!F235)*MBZ!$C235+(drdp!I235)*MBZ!$D235)</f>
        <v>0</v>
      </c>
      <c r="J235" s="18">
        <f>Model!$W$16*((drdp!D235)*MBZ!$B235+(drdp!G235)*MBZ!$C235+(drdp!J235)*MBZ!$D235)</f>
        <v>0</v>
      </c>
      <c r="K235" s="21">
        <f>SUM(E$3:E234)+H235</f>
        <v>2.1595031455186442</v>
      </c>
      <c r="L235" s="21">
        <f>SUM(F$3:F234)+I235</f>
        <v>0.67993948201946197</v>
      </c>
      <c r="M235" s="21">
        <f>SUM(G$3:G234)+J235</f>
        <v>0</v>
      </c>
      <c r="N235" s="21"/>
      <c r="O235" s="21"/>
      <c r="P235" s="21"/>
      <c r="Q235" s="19">
        <f t="shared" si="19"/>
        <v>4.6634538355049182</v>
      </c>
      <c r="R235" s="19">
        <f t="shared" si="20"/>
        <v>0.46231769920889426</v>
      </c>
      <c r="S235" s="19">
        <f t="shared" si="21"/>
        <v>0</v>
      </c>
      <c r="T235" s="19">
        <f t="shared" si="22"/>
        <v>1.4683314501833458</v>
      </c>
      <c r="U235" s="19">
        <f t="shared" si="23"/>
        <v>0</v>
      </c>
      <c r="V235" s="19">
        <f t="shared" si="24"/>
        <v>0</v>
      </c>
    </row>
    <row r="236" spans="1:22" x14ac:dyDescent="0.25">
      <c r="A236" s="26">
        <f>Wellpath!E236</f>
        <v>0</v>
      </c>
      <c r="B236" s="22">
        <v>0</v>
      </c>
      <c r="C236" s="22">
        <v>0</v>
      </c>
      <c r="D236" s="22">
        <f>-SIN(Wellpath!L236) * SIN(Wellpath!O236) / (Bfield * COS(Dip))</f>
        <v>0</v>
      </c>
      <c r="E236" s="20">
        <f>Model!$W$16*((drdp!B236+drdp!K236)*MBZ!$B236+(drdp!E236+drdp!N236)*MBZ!$C236+(drdp!H236+drdp!Q236)*MBZ!$D236)</f>
        <v>0</v>
      </c>
      <c r="F236" s="20">
        <f>Model!$W$16*((drdp!C236+drdp!L236)*MBZ!$B236+(drdp!F236+drdp!O236)*MBZ!$C236+(drdp!I236+drdp!R236)*MBZ!$D236)</f>
        <v>0</v>
      </c>
      <c r="G236" s="20">
        <f>Model!$W$16*((drdp!D236+drdp!M236)*MBZ!$B236+(drdp!G236+drdp!P236)*MBZ!$C236+(drdp!J236+drdp!S236)*MBZ!$D236)</f>
        <v>0</v>
      </c>
      <c r="H236" s="18">
        <f>Model!$W$16*((drdp!B236)*MBZ!$B236+(drdp!E236)*MBZ!$C236+(drdp!H236)*MBZ!$D236)</f>
        <v>0</v>
      </c>
      <c r="I236" s="18">
        <f>Model!$W$16*((drdp!C236)*MBZ!$B236+(drdp!F236)*MBZ!$C236+(drdp!I236)*MBZ!$D236)</f>
        <v>0</v>
      </c>
      <c r="J236" s="18">
        <f>Model!$W$16*((drdp!D236)*MBZ!$B236+(drdp!G236)*MBZ!$C236+(drdp!J236)*MBZ!$D236)</f>
        <v>0</v>
      </c>
      <c r="K236" s="21">
        <f>SUM(E$3:E235)+H236</f>
        <v>2.1595031455186442</v>
      </c>
      <c r="L236" s="21">
        <f>SUM(F$3:F235)+I236</f>
        <v>0.67993948201946197</v>
      </c>
      <c r="M236" s="21">
        <f>SUM(G$3:G235)+J236</f>
        <v>0</v>
      </c>
      <c r="N236" s="21"/>
      <c r="O236" s="21"/>
      <c r="P236" s="21"/>
      <c r="Q236" s="19">
        <f t="shared" si="19"/>
        <v>4.6634538355049182</v>
      </c>
      <c r="R236" s="19">
        <f t="shared" si="20"/>
        <v>0.46231769920889426</v>
      </c>
      <c r="S236" s="19">
        <f t="shared" si="21"/>
        <v>0</v>
      </c>
      <c r="T236" s="19">
        <f t="shared" si="22"/>
        <v>1.4683314501833458</v>
      </c>
      <c r="U236" s="19">
        <f t="shared" si="23"/>
        <v>0</v>
      </c>
      <c r="V236" s="19">
        <f t="shared" si="24"/>
        <v>0</v>
      </c>
    </row>
    <row r="237" spans="1:22" x14ac:dyDescent="0.25">
      <c r="A237" s="26">
        <f>Wellpath!E237</f>
        <v>0</v>
      </c>
      <c r="B237" s="22">
        <v>0</v>
      </c>
      <c r="C237" s="22">
        <v>0</v>
      </c>
      <c r="D237" s="22">
        <f>-SIN(Wellpath!L237) * SIN(Wellpath!O237) / (Bfield * COS(Dip))</f>
        <v>0</v>
      </c>
      <c r="E237" s="20">
        <f>Model!$W$16*((drdp!B237+drdp!K237)*MBZ!$B237+(drdp!E237+drdp!N237)*MBZ!$C237+(drdp!H237+drdp!Q237)*MBZ!$D237)</f>
        <v>0</v>
      </c>
      <c r="F237" s="20">
        <f>Model!$W$16*((drdp!C237+drdp!L237)*MBZ!$B237+(drdp!F237+drdp!O237)*MBZ!$C237+(drdp!I237+drdp!R237)*MBZ!$D237)</f>
        <v>0</v>
      </c>
      <c r="G237" s="20">
        <f>Model!$W$16*((drdp!D237+drdp!M237)*MBZ!$B237+(drdp!G237+drdp!P237)*MBZ!$C237+(drdp!J237+drdp!S237)*MBZ!$D237)</f>
        <v>0</v>
      </c>
      <c r="H237" s="18">
        <f>Model!$W$16*((drdp!B237)*MBZ!$B237+(drdp!E237)*MBZ!$C237+(drdp!H237)*MBZ!$D237)</f>
        <v>0</v>
      </c>
      <c r="I237" s="18">
        <f>Model!$W$16*((drdp!C237)*MBZ!$B237+(drdp!F237)*MBZ!$C237+(drdp!I237)*MBZ!$D237)</f>
        <v>0</v>
      </c>
      <c r="J237" s="18">
        <f>Model!$W$16*((drdp!D237)*MBZ!$B237+(drdp!G237)*MBZ!$C237+(drdp!J237)*MBZ!$D237)</f>
        <v>0</v>
      </c>
      <c r="K237" s="21">
        <f>SUM(E$3:E236)+H237</f>
        <v>2.1595031455186442</v>
      </c>
      <c r="L237" s="21">
        <f>SUM(F$3:F236)+I237</f>
        <v>0.67993948201946197</v>
      </c>
      <c r="M237" s="21">
        <f>SUM(G$3:G236)+J237</f>
        <v>0</v>
      </c>
      <c r="N237" s="21"/>
      <c r="O237" s="21"/>
      <c r="P237" s="21"/>
      <c r="Q237" s="19">
        <f t="shared" si="19"/>
        <v>4.6634538355049182</v>
      </c>
      <c r="R237" s="19">
        <f t="shared" si="20"/>
        <v>0.46231769920889426</v>
      </c>
      <c r="S237" s="19">
        <f t="shared" si="21"/>
        <v>0</v>
      </c>
      <c r="T237" s="19">
        <f t="shared" si="22"/>
        <v>1.4683314501833458</v>
      </c>
      <c r="U237" s="19">
        <f t="shared" si="23"/>
        <v>0</v>
      </c>
      <c r="V237" s="19">
        <f t="shared" si="24"/>
        <v>0</v>
      </c>
    </row>
    <row r="238" spans="1:22" x14ac:dyDescent="0.25">
      <c r="A238" s="26">
        <f>Wellpath!E238</f>
        <v>0</v>
      </c>
      <c r="B238" s="22">
        <v>0</v>
      </c>
      <c r="C238" s="22">
        <v>0</v>
      </c>
      <c r="D238" s="22">
        <f>-SIN(Wellpath!L238) * SIN(Wellpath!O238) / (Bfield * COS(Dip))</f>
        <v>0</v>
      </c>
      <c r="E238" s="20">
        <f>Model!$W$16*((drdp!B238+drdp!K238)*MBZ!$B238+(drdp!E238+drdp!N238)*MBZ!$C238+(drdp!H238+drdp!Q238)*MBZ!$D238)</f>
        <v>0</v>
      </c>
      <c r="F238" s="20">
        <f>Model!$W$16*((drdp!C238+drdp!L238)*MBZ!$B238+(drdp!F238+drdp!O238)*MBZ!$C238+(drdp!I238+drdp!R238)*MBZ!$D238)</f>
        <v>0</v>
      </c>
      <c r="G238" s="20">
        <f>Model!$W$16*((drdp!D238+drdp!M238)*MBZ!$B238+(drdp!G238+drdp!P238)*MBZ!$C238+(drdp!J238+drdp!S238)*MBZ!$D238)</f>
        <v>0</v>
      </c>
      <c r="H238" s="18">
        <f>Model!$W$16*((drdp!B238)*MBZ!$B238+(drdp!E238)*MBZ!$C238+(drdp!H238)*MBZ!$D238)</f>
        <v>0</v>
      </c>
      <c r="I238" s="18">
        <f>Model!$W$16*((drdp!C238)*MBZ!$B238+(drdp!F238)*MBZ!$C238+(drdp!I238)*MBZ!$D238)</f>
        <v>0</v>
      </c>
      <c r="J238" s="18">
        <f>Model!$W$16*((drdp!D238)*MBZ!$B238+(drdp!G238)*MBZ!$C238+(drdp!J238)*MBZ!$D238)</f>
        <v>0</v>
      </c>
      <c r="K238" s="21">
        <f>SUM(E$3:E237)+H238</f>
        <v>2.1595031455186442</v>
      </c>
      <c r="L238" s="21">
        <f>SUM(F$3:F237)+I238</f>
        <v>0.67993948201946197</v>
      </c>
      <c r="M238" s="21">
        <f>SUM(G$3:G237)+J238</f>
        <v>0</v>
      </c>
      <c r="N238" s="21"/>
      <c r="O238" s="21"/>
      <c r="P238" s="21"/>
      <c r="Q238" s="19">
        <f t="shared" si="19"/>
        <v>4.6634538355049182</v>
      </c>
      <c r="R238" s="19">
        <f t="shared" si="20"/>
        <v>0.46231769920889426</v>
      </c>
      <c r="S238" s="19">
        <f t="shared" si="21"/>
        <v>0</v>
      </c>
      <c r="T238" s="19">
        <f t="shared" si="22"/>
        <v>1.4683314501833458</v>
      </c>
      <c r="U238" s="19">
        <f t="shared" si="23"/>
        <v>0</v>
      </c>
      <c r="V238" s="19">
        <f t="shared" si="24"/>
        <v>0</v>
      </c>
    </row>
    <row r="239" spans="1:22" x14ac:dyDescent="0.25">
      <c r="A239" s="26">
        <f>Wellpath!E239</f>
        <v>0</v>
      </c>
      <c r="B239" s="22">
        <v>0</v>
      </c>
      <c r="C239" s="22">
        <v>0</v>
      </c>
      <c r="D239" s="22">
        <f>-SIN(Wellpath!L239) * SIN(Wellpath!O239) / (Bfield * COS(Dip))</f>
        <v>0</v>
      </c>
      <c r="E239" s="20">
        <f>Model!$W$16*((drdp!B239+drdp!K239)*MBZ!$B239+(drdp!E239+drdp!N239)*MBZ!$C239+(drdp!H239+drdp!Q239)*MBZ!$D239)</f>
        <v>0</v>
      </c>
      <c r="F239" s="20">
        <f>Model!$W$16*((drdp!C239+drdp!L239)*MBZ!$B239+(drdp!F239+drdp!O239)*MBZ!$C239+(drdp!I239+drdp!R239)*MBZ!$D239)</f>
        <v>0</v>
      </c>
      <c r="G239" s="20">
        <f>Model!$W$16*((drdp!D239+drdp!M239)*MBZ!$B239+(drdp!G239+drdp!P239)*MBZ!$C239+(drdp!J239+drdp!S239)*MBZ!$D239)</f>
        <v>0</v>
      </c>
      <c r="H239" s="18">
        <f>Model!$W$16*((drdp!B239)*MBZ!$B239+(drdp!E239)*MBZ!$C239+(drdp!H239)*MBZ!$D239)</f>
        <v>0</v>
      </c>
      <c r="I239" s="18">
        <f>Model!$W$16*((drdp!C239)*MBZ!$B239+(drdp!F239)*MBZ!$C239+(drdp!I239)*MBZ!$D239)</f>
        <v>0</v>
      </c>
      <c r="J239" s="18">
        <f>Model!$W$16*((drdp!D239)*MBZ!$B239+(drdp!G239)*MBZ!$C239+(drdp!J239)*MBZ!$D239)</f>
        <v>0</v>
      </c>
      <c r="K239" s="21">
        <f>SUM(E$3:E238)+H239</f>
        <v>2.1595031455186442</v>
      </c>
      <c r="L239" s="21">
        <f>SUM(F$3:F238)+I239</f>
        <v>0.67993948201946197</v>
      </c>
      <c r="M239" s="21">
        <f>SUM(G$3:G238)+J239</f>
        <v>0</v>
      </c>
      <c r="N239" s="21"/>
      <c r="O239" s="21"/>
      <c r="P239" s="21"/>
      <c r="Q239" s="19">
        <f t="shared" si="19"/>
        <v>4.6634538355049182</v>
      </c>
      <c r="R239" s="19">
        <f t="shared" si="20"/>
        <v>0.46231769920889426</v>
      </c>
      <c r="S239" s="19">
        <f t="shared" si="21"/>
        <v>0</v>
      </c>
      <c r="T239" s="19">
        <f t="shared" si="22"/>
        <v>1.4683314501833458</v>
      </c>
      <c r="U239" s="19">
        <f t="shared" si="23"/>
        <v>0</v>
      </c>
      <c r="V239" s="19">
        <f t="shared" si="24"/>
        <v>0</v>
      </c>
    </row>
    <row r="240" spans="1:22" x14ac:dyDescent="0.25">
      <c r="A240" s="26">
        <f>Wellpath!E240</f>
        <v>0</v>
      </c>
      <c r="B240" s="22">
        <v>0</v>
      </c>
      <c r="C240" s="22">
        <v>0</v>
      </c>
      <c r="D240" s="22">
        <f>-SIN(Wellpath!L240) * SIN(Wellpath!O240) / (Bfield * COS(Dip))</f>
        <v>0</v>
      </c>
      <c r="E240" s="20">
        <f>Model!$W$16*((drdp!B240+drdp!K240)*MBZ!$B240+(drdp!E240+drdp!N240)*MBZ!$C240+(drdp!H240+drdp!Q240)*MBZ!$D240)</f>
        <v>0</v>
      </c>
      <c r="F240" s="20">
        <f>Model!$W$16*((drdp!C240+drdp!L240)*MBZ!$B240+(drdp!F240+drdp!O240)*MBZ!$C240+(drdp!I240+drdp!R240)*MBZ!$D240)</f>
        <v>0</v>
      </c>
      <c r="G240" s="20">
        <f>Model!$W$16*((drdp!D240+drdp!M240)*MBZ!$B240+(drdp!G240+drdp!P240)*MBZ!$C240+(drdp!J240+drdp!S240)*MBZ!$D240)</f>
        <v>0</v>
      </c>
      <c r="H240" s="18">
        <f>Model!$W$16*((drdp!B240)*MBZ!$B240+(drdp!E240)*MBZ!$C240+(drdp!H240)*MBZ!$D240)</f>
        <v>0</v>
      </c>
      <c r="I240" s="18">
        <f>Model!$W$16*((drdp!C240)*MBZ!$B240+(drdp!F240)*MBZ!$C240+(drdp!I240)*MBZ!$D240)</f>
        <v>0</v>
      </c>
      <c r="J240" s="18">
        <f>Model!$W$16*((drdp!D240)*MBZ!$B240+(drdp!G240)*MBZ!$C240+(drdp!J240)*MBZ!$D240)</f>
        <v>0</v>
      </c>
      <c r="K240" s="21">
        <f>SUM(E$3:E239)+H240</f>
        <v>2.1595031455186442</v>
      </c>
      <c r="L240" s="21">
        <f>SUM(F$3:F239)+I240</f>
        <v>0.67993948201946197</v>
      </c>
      <c r="M240" s="21">
        <f>SUM(G$3:G239)+J240</f>
        <v>0</v>
      </c>
      <c r="N240" s="21"/>
      <c r="O240" s="21"/>
      <c r="P240" s="21"/>
      <c r="Q240" s="19">
        <f t="shared" si="19"/>
        <v>4.6634538355049182</v>
      </c>
      <c r="R240" s="19">
        <f t="shared" si="20"/>
        <v>0.46231769920889426</v>
      </c>
      <c r="S240" s="19">
        <f t="shared" si="21"/>
        <v>0</v>
      </c>
      <c r="T240" s="19">
        <f t="shared" si="22"/>
        <v>1.4683314501833458</v>
      </c>
      <c r="U240" s="19">
        <f t="shared" si="23"/>
        <v>0</v>
      </c>
      <c r="V240" s="19">
        <f t="shared" si="24"/>
        <v>0</v>
      </c>
    </row>
    <row r="241" spans="1:22" x14ac:dyDescent="0.25">
      <c r="A241" s="26">
        <f>Wellpath!E241</f>
        <v>0</v>
      </c>
      <c r="B241" s="22">
        <v>0</v>
      </c>
      <c r="C241" s="22">
        <v>0</v>
      </c>
      <c r="D241" s="22">
        <f>-SIN(Wellpath!L241) * SIN(Wellpath!O241) / (Bfield * COS(Dip))</f>
        <v>0</v>
      </c>
      <c r="E241" s="20">
        <f>Model!$W$16*((drdp!B241+drdp!K241)*MBZ!$B241+(drdp!E241+drdp!N241)*MBZ!$C241+(drdp!H241+drdp!Q241)*MBZ!$D241)</f>
        <v>0</v>
      </c>
      <c r="F241" s="20">
        <f>Model!$W$16*((drdp!C241+drdp!L241)*MBZ!$B241+(drdp!F241+drdp!O241)*MBZ!$C241+(drdp!I241+drdp!R241)*MBZ!$D241)</f>
        <v>0</v>
      </c>
      <c r="G241" s="20">
        <f>Model!$W$16*((drdp!D241+drdp!M241)*MBZ!$B241+(drdp!G241+drdp!P241)*MBZ!$C241+(drdp!J241+drdp!S241)*MBZ!$D241)</f>
        <v>0</v>
      </c>
      <c r="H241" s="18">
        <f>Model!$W$16*((drdp!B241)*MBZ!$B241+(drdp!E241)*MBZ!$C241+(drdp!H241)*MBZ!$D241)</f>
        <v>0</v>
      </c>
      <c r="I241" s="18">
        <f>Model!$W$16*((drdp!C241)*MBZ!$B241+(drdp!F241)*MBZ!$C241+(drdp!I241)*MBZ!$D241)</f>
        <v>0</v>
      </c>
      <c r="J241" s="18">
        <f>Model!$W$16*((drdp!D241)*MBZ!$B241+(drdp!G241)*MBZ!$C241+(drdp!J241)*MBZ!$D241)</f>
        <v>0</v>
      </c>
      <c r="K241" s="21">
        <f>SUM(E$3:E240)+H241</f>
        <v>2.1595031455186442</v>
      </c>
      <c r="L241" s="21">
        <f>SUM(F$3:F240)+I241</f>
        <v>0.67993948201946197</v>
      </c>
      <c r="M241" s="21">
        <f>SUM(G$3:G240)+J241</f>
        <v>0</v>
      </c>
      <c r="N241" s="21"/>
      <c r="O241" s="21"/>
      <c r="P241" s="21"/>
      <c r="Q241" s="19">
        <f t="shared" si="19"/>
        <v>4.6634538355049182</v>
      </c>
      <c r="R241" s="19">
        <f t="shared" si="20"/>
        <v>0.46231769920889426</v>
      </c>
      <c r="S241" s="19">
        <f t="shared" si="21"/>
        <v>0</v>
      </c>
      <c r="T241" s="19">
        <f t="shared" si="22"/>
        <v>1.4683314501833458</v>
      </c>
      <c r="U241" s="19">
        <f t="shared" si="23"/>
        <v>0</v>
      </c>
      <c r="V241" s="19">
        <f t="shared" si="24"/>
        <v>0</v>
      </c>
    </row>
    <row r="242" spans="1:22" x14ac:dyDescent="0.25">
      <c r="A242" s="26">
        <f>Wellpath!E242</f>
        <v>0</v>
      </c>
      <c r="B242" s="22">
        <v>0</v>
      </c>
      <c r="C242" s="22">
        <v>0</v>
      </c>
      <c r="D242" s="22">
        <f>-SIN(Wellpath!L242) * SIN(Wellpath!O242) / (Bfield * COS(Dip))</f>
        <v>0</v>
      </c>
      <c r="E242" s="20">
        <f>Model!$W$16*((drdp!B242+drdp!K242)*MBZ!$B242+(drdp!E242+drdp!N242)*MBZ!$C242+(drdp!H242+drdp!Q242)*MBZ!$D242)</f>
        <v>0</v>
      </c>
      <c r="F242" s="20">
        <f>Model!$W$16*((drdp!C242+drdp!L242)*MBZ!$B242+(drdp!F242+drdp!O242)*MBZ!$C242+(drdp!I242+drdp!R242)*MBZ!$D242)</f>
        <v>0</v>
      </c>
      <c r="G242" s="20">
        <f>Model!$W$16*((drdp!D242+drdp!M242)*MBZ!$B242+(drdp!G242+drdp!P242)*MBZ!$C242+(drdp!J242+drdp!S242)*MBZ!$D242)</f>
        <v>0</v>
      </c>
      <c r="H242" s="18">
        <f>Model!$W$16*((drdp!B242)*MBZ!$B242+(drdp!E242)*MBZ!$C242+(drdp!H242)*MBZ!$D242)</f>
        <v>0</v>
      </c>
      <c r="I242" s="18">
        <f>Model!$W$16*((drdp!C242)*MBZ!$B242+(drdp!F242)*MBZ!$C242+(drdp!I242)*MBZ!$D242)</f>
        <v>0</v>
      </c>
      <c r="J242" s="18">
        <f>Model!$W$16*((drdp!D242)*MBZ!$B242+(drdp!G242)*MBZ!$C242+(drdp!J242)*MBZ!$D242)</f>
        <v>0</v>
      </c>
      <c r="K242" s="21">
        <f>SUM(E$3:E241)+H242</f>
        <v>2.1595031455186442</v>
      </c>
      <c r="L242" s="21">
        <f>SUM(F$3:F241)+I242</f>
        <v>0.67993948201946197</v>
      </c>
      <c r="M242" s="21">
        <f>SUM(G$3:G241)+J242</f>
        <v>0</v>
      </c>
      <c r="N242" s="21"/>
      <c r="O242" s="21"/>
      <c r="P242" s="21"/>
      <c r="Q242" s="19">
        <f t="shared" si="19"/>
        <v>4.6634538355049182</v>
      </c>
      <c r="R242" s="19">
        <f t="shared" si="20"/>
        <v>0.46231769920889426</v>
      </c>
      <c r="S242" s="19">
        <f t="shared" si="21"/>
        <v>0</v>
      </c>
      <c r="T242" s="19">
        <f t="shared" si="22"/>
        <v>1.4683314501833458</v>
      </c>
      <c r="U242" s="19">
        <f t="shared" si="23"/>
        <v>0</v>
      </c>
      <c r="V242" s="19">
        <f t="shared" si="24"/>
        <v>0</v>
      </c>
    </row>
    <row r="243" spans="1:22" x14ac:dyDescent="0.25">
      <c r="A243" s="26">
        <f>Wellpath!E243</f>
        <v>0</v>
      </c>
      <c r="B243" s="22">
        <v>0</v>
      </c>
      <c r="C243" s="22">
        <v>0</v>
      </c>
      <c r="D243" s="22">
        <f>-SIN(Wellpath!L243) * SIN(Wellpath!O243) / (Bfield * COS(Dip))</f>
        <v>0</v>
      </c>
      <c r="E243" s="20">
        <f>Model!$W$16*((drdp!B243+drdp!K243)*MBZ!$B243+(drdp!E243+drdp!N243)*MBZ!$C243+(drdp!H243+drdp!Q243)*MBZ!$D243)</f>
        <v>0</v>
      </c>
      <c r="F243" s="20">
        <f>Model!$W$16*((drdp!C243+drdp!L243)*MBZ!$B243+(drdp!F243+drdp!O243)*MBZ!$C243+(drdp!I243+drdp!R243)*MBZ!$D243)</f>
        <v>0</v>
      </c>
      <c r="G243" s="20">
        <f>Model!$W$16*((drdp!D243+drdp!M243)*MBZ!$B243+(drdp!G243+drdp!P243)*MBZ!$C243+(drdp!J243+drdp!S243)*MBZ!$D243)</f>
        <v>0</v>
      </c>
      <c r="H243" s="18">
        <f>Model!$W$16*((drdp!B243)*MBZ!$B243+(drdp!E243)*MBZ!$C243+(drdp!H243)*MBZ!$D243)</f>
        <v>0</v>
      </c>
      <c r="I243" s="18">
        <f>Model!$W$16*((drdp!C243)*MBZ!$B243+(drdp!F243)*MBZ!$C243+(drdp!I243)*MBZ!$D243)</f>
        <v>0</v>
      </c>
      <c r="J243" s="18">
        <f>Model!$W$16*((drdp!D243)*MBZ!$B243+(drdp!G243)*MBZ!$C243+(drdp!J243)*MBZ!$D243)</f>
        <v>0</v>
      </c>
      <c r="K243" s="21">
        <f>SUM(E$3:E242)+H243</f>
        <v>2.1595031455186442</v>
      </c>
      <c r="L243" s="21">
        <f>SUM(F$3:F242)+I243</f>
        <v>0.67993948201946197</v>
      </c>
      <c r="M243" s="21">
        <f>SUM(G$3:G242)+J243</f>
        <v>0</v>
      </c>
      <c r="N243" s="21"/>
      <c r="O243" s="21"/>
      <c r="P243" s="21"/>
      <c r="Q243" s="19">
        <f t="shared" si="19"/>
        <v>4.6634538355049182</v>
      </c>
      <c r="R243" s="19">
        <f t="shared" si="20"/>
        <v>0.46231769920889426</v>
      </c>
      <c r="S243" s="19">
        <f t="shared" si="21"/>
        <v>0</v>
      </c>
      <c r="T243" s="19">
        <f t="shared" si="22"/>
        <v>1.4683314501833458</v>
      </c>
      <c r="U243" s="19">
        <f t="shared" si="23"/>
        <v>0</v>
      </c>
      <c r="V243" s="19">
        <f t="shared" si="24"/>
        <v>0</v>
      </c>
    </row>
    <row r="244" spans="1:22" x14ac:dyDescent="0.25">
      <c r="A244" s="26">
        <f>Wellpath!E244</f>
        <v>0</v>
      </c>
      <c r="B244" s="22">
        <v>0</v>
      </c>
      <c r="C244" s="22">
        <v>0</v>
      </c>
      <c r="D244" s="22">
        <f>-SIN(Wellpath!L244) * SIN(Wellpath!O244) / (Bfield * COS(Dip))</f>
        <v>0</v>
      </c>
      <c r="E244" s="20">
        <f>Model!$W$16*((drdp!B244+drdp!K244)*MBZ!$B244+(drdp!E244+drdp!N244)*MBZ!$C244+(drdp!H244+drdp!Q244)*MBZ!$D244)</f>
        <v>0</v>
      </c>
      <c r="F244" s="20">
        <f>Model!$W$16*((drdp!C244+drdp!L244)*MBZ!$B244+(drdp!F244+drdp!O244)*MBZ!$C244+(drdp!I244+drdp!R244)*MBZ!$D244)</f>
        <v>0</v>
      </c>
      <c r="G244" s="20">
        <f>Model!$W$16*((drdp!D244+drdp!M244)*MBZ!$B244+(drdp!G244+drdp!P244)*MBZ!$C244+(drdp!J244+drdp!S244)*MBZ!$D244)</f>
        <v>0</v>
      </c>
      <c r="H244" s="18">
        <f>Model!$W$16*((drdp!B244)*MBZ!$B244+(drdp!E244)*MBZ!$C244+(drdp!H244)*MBZ!$D244)</f>
        <v>0</v>
      </c>
      <c r="I244" s="18">
        <f>Model!$W$16*((drdp!C244)*MBZ!$B244+(drdp!F244)*MBZ!$C244+(drdp!I244)*MBZ!$D244)</f>
        <v>0</v>
      </c>
      <c r="J244" s="18">
        <f>Model!$W$16*((drdp!D244)*MBZ!$B244+(drdp!G244)*MBZ!$C244+(drdp!J244)*MBZ!$D244)</f>
        <v>0</v>
      </c>
      <c r="K244" s="21">
        <f>SUM(E$3:E243)+H244</f>
        <v>2.1595031455186442</v>
      </c>
      <c r="L244" s="21">
        <f>SUM(F$3:F243)+I244</f>
        <v>0.67993948201946197</v>
      </c>
      <c r="M244" s="21">
        <f>SUM(G$3:G243)+J244</f>
        <v>0</v>
      </c>
      <c r="N244" s="21"/>
      <c r="O244" s="21"/>
      <c r="P244" s="21"/>
      <c r="Q244" s="19">
        <f t="shared" si="19"/>
        <v>4.6634538355049182</v>
      </c>
      <c r="R244" s="19">
        <f t="shared" si="20"/>
        <v>0.46231769920889426</v>
      </c>
      <c r="S244" s="19">
        <f t="shared" si="21"/>
        <v>0</v>
      </c>
      <c r="T244" s="19">
        <f t="shared" si="22"/>
        <v>1.4683314501833458</v>
      </c>
      <c r="U244" s="19">
        <f t="shared" si="23"/>
        <v>0</v>
      </c>
      <c r="V244" s="19">
        <f t="shared" si="24"/>
        <v>0</v>
      </c>
    </row>
    <row r="245" spans="1:22" x14ac:dyDescent="0.25">
      <c r="A245" s="26">
        <f>Wellpath!E245</f>
        <v>0</v>
      </c>
      <c r="B245" s="22">
        <v>0</v>
      </c>
      <c r="C245" s="22">
        <v>0</v>
      </c>
      <c r="D245" s="22">
        <f>-SIN(Wellpath!L245) * SIN(Wellpath!O245) / (Bfield * COS(Dip))</f>
        <v>0</v>
      </c>
      <c r="E245" s="20">
        <f>Model!$W$16*((drdp!B245+drdp!K245)*MBZ!$B245+(drdp!E245+drdp!N245)*MBZ!$C245+(drdp!H245+drdp!Q245)*MBZ!$D245)</f>
        <v>0</v>
      </c>
      <c r="F245" s="20">
        <f>Model!$W$16*((drdp!C245+drdp!L245)*MBZ!$B245+(drdp!F245+drdp!O245)*MBZ!$C245+(drdp!I245+drdp!R245)*MBZ!$D245)</f>
        <v>0</v>
      </c>
      <c r="G245" s="20">
        <f>Model!$W$16*((drdp!D245+drdp!M245)*MBZ!$B245+(drdp!G245+drdp!P245)*MBZ!$C245+(drdp!J245+drdp!S245)*MBZ!$D245)</f>
        <v>0</v>
      </c>
      <c r="H245" s="18">
        <f>Model!$W$16*((drdp!B245)*MBZ!$B245+(drdp!E245)*MBZ!$C245+(drdp!H245)*MBZ!$D245)</f>
        <v>0</v>
      </c>
      <c r="I245" s="18">
        <f>Model!$W$16*((drdp!C245)*MBZ!$B245+(drdp!F245)*MBZ!$C245+(drdp!I245)*MBZ!$D245)</f>
        <v>0</v>
      </c>
      <c r="J245" s="18">
        <f>Model!$W$16*((drdp!D245)*MBZ!$B245+(drdp!G245)*MBZ!$C245+(drdp!J245)*MBZ!$D245)</f>
        <v>0</v>
      </c>
      <c r="K245" s="21">
        <f>SUM(E$3:E244)+H245</f>
        <v>2.1595031455186442</v>
      </c>
      <c r="L245" s="21">
        <f>SUM(F$3:F244)+I245</f>
        <v>0.67993948201946197</v>
      </c>
      <c r="M245" s="21">
        <f>SUM(G$3:G244)+J245</f>
        <v>0</v>
      </c>
      <c r="N245" s="21"/>
      <c r="O245" s="21"/>
      <c r="P245" s="21"/>
      <c r="Q245" s="19">
        <f t="shared" si="19"/>
        <v>4.6634538355049182</v>
      </c>
      <c r="R245" s="19">
        <f t="shared" si="20"/>
        <v>0.46231769920889426</v>
      </c>
      <c r="S245" s="19">
        <f t="shared" si="21"/>
        <v>0</v>
      </c>
      <c r="T245" s="19">
        <f t="shared" si="22"/>
        <v>1.4683314501833458</v>
      </c>
      <c r="U245" s="19">
        <f t="shared" si="23"/>
        <v>0</v>
      </c>
      <c r="V245" s="19">
        <f t="shared" si="24"/>
        <v>0</v>
      </c>
    </row>
    <row r="246" spans="1:22" x14ac:dyDescent="0.25">
      <c r="A246" s="26">
        <f>Wellpath!E246</f>
        <v>0</v>
      </c>
      <c r="B246" s="22">
        <v>0</v>
      </c>
      <c r="C246" s="22">
        <v>0</v>
      </c>
      <c r="D246" s="22">
        <f>-SIN(Wellpath!L246) * SIN(Wellpath!O246) / (Bfield * COS(Dip))</f>
        <v>0</v>
      </c>
      <c r="E246" s="20">
        <f>Model!$W$16*((drdp!B246+drdp!K246)*MBZ!$B246+(drdp!E246+drdp!N246)*MBZ!$C246+(drdp!H246+drdp!Q246)*MBZ!$D246)</f>
        <v>0</v>
      </c>
      <c r="F246" s="20">
        <f>Model!$W$16*((drdp!C246+drdp!L246)*MBZ!$B246+(drdp!F246+drdp!O246)*MBZ!$C246+(drdp!I246+drdp!R246)*MBZ!$D246)</f>
        <v>0</v>
      </c>
      <c r="G246" s="20">
        <f>Model!$W$16*((drdp!D246+drdp!M246)*MBZ!$B246+(drdp!G246+drdp!P246)*MBZ!$C246+(drdp!J246+drdp!S246)*MBZ!$D246)</f>
        <v>0</v>
      </c>
      <c r="H246" s="18">
        <f>Model!$W$16*((drdp!B246)*MBZ!$B246+(drdp!E246)*MBZ!$C246+(drdp!H246)*MBZ!$D246)</f>
        <v>0</v>
      </c>
      <c r="I246" s="18">
        <f>Model!$W$16*((drdp!C246)*MBZ!$B246+(drdp!F246)*MBZ!$C246+(drdp!I246)*MBZ!$D246)</f>
        <v>0</v>
      </c>
      <c r="J246" s="18">
        <f>Model!$W$16*((drdp!D246)*MBZ!$B246+(drdp!G246)*MBZ!$C246+(drdp!J246)*MBZ!$D246)</f>
        <v>0</v>
      </c>
      <c r="K246" s="21">
        <f>SUM(E$3:E245)+H246</f>
        <v>2.1595031455186442</v>
      </c>
      <c r="L246" s="21">
        <f>SUM(F$3:F245)+I246</f>
        <v>0.67993948201946197</v>
      </c>
      <c r="M246" s="21">
        <f>SUM(G$3:G245)+J246</f>
        <v>0</v>
      </c>
      <c r="N246" s="21"/>
      <c r="O246" s="21"/>
      <c r="P246" s="21"/>
      <c r="Q246" s="19">
        <f t="shared" si="19"/>
        <v>4.6634538355049182</v>
      </c>
      <c r="R246" s="19">
        <f t="shared" si="20"/>
        <v>0.46231769920889426</v>
      </c>
      <c r="S246" s="19">
        <f t="shared" si="21"/>
        <v>0</v>
      </c>
      <c r="T246" s="19">
        <f t="shared" si="22"/>
        <v>1.4683314501833458</v>
      </c>
      <c r="U246" s="19">
        <f t="shared" si="23"/>
        <v>0</v>
      </c>
      <c r="V246" s="19">
        <f t="shared" si="24"/>
        <v>0</v>
      </c>
    </row>
    <row r="247" spans="1:22" x14ac:dyDescent="0.25">
      <c r="A247" s="26">
        <f>Wellpath!E247</f>
        <v>0</v>
      </c>
      <c r="B247" s="22">
        <v>0</v>
      </c>
      <c r="C247" s="22">
        <v>0</v>
      </c>
      <c r="D247" s="22">
        <f>-SIN(Wellpath!L247) * SIN(Wellpath!O247) / (Bfield * COS(Dip))</f>
        <v>0</v>
      </c>
      <c r="E247" s="20">
        <f>Model!$W$16*((drdp!B247+drdp!K247)*MBZ!$B247+(drdp!E247+drdp!N247)*MBZ!$C247+(drdp!H247+drdp!Q247)*MBZ!$D247)</f>
        <v>0</v>
      </c>
      <c r="F247" s="20">
        <f>Model!$W$16*((drdp!C247+drdp!L247)*MBZ!$B247+(drdp!F247+drdp!O247)*MBZ!$C247+(drdp!I247+drdp!R247)*MBZ!$D247)</f>
        <v>0</v>
      </c>
      <c r="G247" s="20">
        <f>Model!$W$16*((drdp!D247+drdp!M247)*MBZ!$B247+(drdp!G247+drdp!P247)*MBZ!$C247+(drdp!J247+drdp!S247)*MBZ!$D247)</f>
        <v>0</v>
      </c>
      <c r="H247" s="18">
        <f>Model!$W$16*((drdp!B247)*MBZ!$B247+(drdp!E247)*MBZ!$C247+(drdp!H247)*MBZ!$D247)</f>
        <v>0</v>
      </c>
      <c r="I247" s="18">
        <f>Model!$W$16*((drdp!C247)*MBZ!$B247+(drdp!F247)*MBZ!$C247+(drdp!I247)*MBZ!$D247)</f>
        <v>0</v>
      </c>
      <c r="J247" s="18">
        <f>Model!$W$16*((drdp!D247)*MBZ!$B247+(drdp!G247)*MBZ!$C247+(drdp!J247)*MBZ!$D247)</f>
        <v>0</v>
      </c>
      <c r="K247" s="21">
        <f>SUM(E$3:E246)+H247</f>
        <v>2.1595031455186442</v>
      </c>
      <c r="L247" s="21">
        <f>SUM(F$3:F246)+I247</f>
        <v>0.67993948201946197</v>
      </c>
      <c r="M247" s="21">
        <f>SUM(G$3:G246)+J247</f>
        <v>0</v>
      </c>
      <c r="N247" s="21"/>
      <c r="O247" s="21"/>
      <c r="P247" s="21"/>
      <c r="Q247" s="19">
        <f t="shared" si="19"/>
        <v>4.6634538355049182</v>
      </c>
      <c r="R247" s="19">
        <f t="shared" si="20"/>
        <v>0.46231769920889426</v>
      </c>
      <c r="S247" s="19">
        <f t="shared" si="21"/>
        <v>0</v>
      </c>
      <c r="T247" s="19">
        <f t="shared" si="22"/>
        <v>1.4683314501833458</v>
      </c>
      <c r="U247" s="19">
        <f t="shared" si="23"/>
        <v>0</v>
      </c>
      <c r="V247" s="19">
        <f t="shared" si="24"/>
        <v>0</v>
      </c>
    </row>
    <row r="248" spans="1:22" x14ac:dyDescent="0.25">
      <c r="A248" s="26">
        <f>Wellpath!E248</f>
        <v>0</v>
      </c>
      <c r="B248" s="22">
        <v>0</v>
      </c>
      <c r="C248" s="22">
        <v>0</v>
      </c>
      <c r="D248" s="22">
        <f>-SIN(Wellpath!L248) * SIN(Wellpath!O248) / (Bfield * COS(Dip))</f>
        <v>0</v>
      </c>
      <c r="E248" s="20">
        <f>Model!$W$16*((drdp!B248+drdp!K248)*MBZ!$B248+(drdp!E248+drdp!N248)*MBZ!$C248+(drdp!H248+drdp!Q248)*MBZ!$D248)</f>
        <v>0</v>
      </c>
      <c r="F248" s="20">
        <f>Model!$W$16*((drdp!C248+drdp!L248)*MBZ!$B248+(drdp!F248+drdp!O248)*MBZ!$C248+(drdp!I248+drdp!R248)*MBZ!$D248)</f>
        <v>0</v>
      </c>
      <c r="G248" s="20">
        <f>Model!$W$16*((drdp!D248+drdp!M248)*MBZ!$B248+(drdp!G248+drdp!P248)*MBZ!$C248+(drdp!J248+drdp!S248)*MBZ!$D248)</f>
        <v>0</v>
      </c>
      <c r="H248" s="18">
        <f>Model!$W$16*((drdp!B248)*MBZ!$B248+(drdp!E248)*MBZ!$C248+(drdp!H248)*MBZ!$D248)</f>
        <v>0</v>
      </c>
      <c r="I248" s="18">
        <f>Model!$W$16*((drdp!C248)*MBZ!$B248+(drdp!F248)*MBZ!$C248+(drdp!I248)*MBZ!$D248)</f>
        <v>0</v>
      </c>
      <c r="J248" s="18">
        <f>Model!$W$16*((drdp!D248)*MBZ!$B248+(drdp!G248)*MBZ!$C248+(drdp!J248)*MBZ!$D248)</f>
        <v>0</v>
      </c>
      <c r="K248" s="21">
        <f>SUM(E$3:E247)+H248</f>
        <v>2.1595031455186442</v>
      </c>
      <c r="L248" s="21">
        <f>SUM(F$3:F247)+I248</f>
        <v>0.67993948201946197</v>
      </c>
      <c r="M248" s="21">
        <f>SUM(G$3:G247)+J248</f>
        <v>0</v>
      </c>
      <c r="N248" s="21"/>
      <c r="O248" s="21"/>
      <c r="P248" s="21"/>
      <c r="Q248" s="19">
        <f t="shared" si="19"/>
        <v>4.6634538355049182</v>
      </c>
      <c r="R248" s="19">
        <f t="shared" si="20"/>
        <v>0.46231769920889426</v>
      </c>
      <c r="S248" s="19">
        <f t="shared" si="21"/>
        <v>0</v>
      </c>
      <c r="T248" s="19">
        <f t="shared" si="22"/>
        <v>1.4683314501833458</v>
      </c>
      <c r="U248" s="19">
        <f t="shared" si="23"/>
        <v>0</v>
      </c>
      <c r="V248" s="19">
        <f t="shared" si="24"/>
        <v>0</v>
      </c>
    </row>
    <row r="249" spans="1:22" x14ac:dyDescent="0.25">
      <c r="A249" s="26">
        <f>Wellpath!E249</f>
        <v>0</v>
      </c>
      <c r="B249" s="22">
        <v>0</v>
      </c>
      <c r="C249" s="22">
        <v>0</v>
      </c>
      <c r="D249" s="22">
        <f>-SIN(Wellpath!L249) * SIN(Wellpath!O249) / (Bfield * COS(Dip))</f>
        <v>0</v>
      </c>
      <c r="E249" s="20">
        <f>Model!$W$16*((drdp!B249+drdp!K249)*MBZ!$B249+(drdp!E249+drdp!N249)*MBZ!$C249+(drdp!H249+drdp!Q249)*MBZ!$D249)</f>
        <v>0</v>
      </c>
      <c r="F249" s="20">
        <f>Model!$W$16*((drdp!C249+drdp!L249)*MBZ!$B249+(drdp!F249+drdp!O249)*MBZ!$C249+(drdp!I249+drdp!R249)*MBZ!$D249)</f>
        <v>0</v>
      </c>
      <c r="G249" s="20">
        <f>Model!$W$16*((drdp!D249+drdp!M249)*MBZ!$B249+(drdp!G249+drdp!P249)*MBZ!$C249+(drdp!J249+drdp!S249)*MBZ!$D249)</f>
        <v>0</v>
      </c>
      <c r="H249" s="18">
        <f>Model!$W$16*((drdp!B249)*MBZ!$B249+(drdp!E249)*MBZ!$C249+(drdp!H249)*MBZ!$D249)</f>
        <v>0</v>
      </c>
      <c r="I249" s="18">
        <f>Model!$W$16*((drdp!C249)*MBZ!$B249+(drdp!F249)*MBZ!$C249+(drdp!I249)*MBZ!$D249)</f>
        <v>0</v>
      </c>
      <c r="J249" s="18">
        <f>Model!$W$16*((drdp!D249)*MBZ!$B249+(drdp!G249)*MBZ!$C249+(drdp!J249)*MBZ!$D249)</f>
        <v>0</v>
      </c>
      <c r="K249" s="21">
        <f>SUM(E$3:E248)+H249</f>
        <v>2.1595031455186442</v>
      </c>
      <c r="L249" s="21">
        <f>SUM(F$3:F248)+I249</f>
        <v>0.67993948201946197</v>
      </c>
      <c r="M249" s="21">
        <f>SUM(G$3:G248)+J249</f>
        <v>0</v>
      </c>
      <c r="N249" s="21"/>
      <c r="O249" s="21"/>
      <c r="P249" s="21"/>
      <c r="Q249" s="19">
        <f t="shared" si="19"/>
        <v>4.6634538355049182</v>
      </c>
      <c r="R249" s="19">
        <f t="shared" si="20"/>
        <v>0.46231769920889426</v>
      </c>
      <c r="S249" s="19">
        <f t="shared" si="21"/>
        <v>0</v>
      </c>
      <c r="T249" s="19">
        <f t="shared" si="22"/>
        <v>1.4683314501833458</v>
      </c>
      <c r="U249" s="19">
        <f t="shared" si="23"/>
        <v>0</v>
      </c>
      <c r="V249" s="19">
        <f t="shared" si="24"/>
        <v>0</v>
      </c>
    </row>
    <row r="250" spans="1:22" x14ac:dyDescent="0.25">
      <c r="A250" s="26">
        <f>Wellpath!E250</f>
        <v>0</v>
      </c>
      <c r="B250" s="22">
        <v>0</v>
      </c>
      <c r="C250" s="22">
        <v>0</v>
      </c>
      <c r="D250" s="22">
        <f>-SIN(Wellpath!L250) * SIN(Wellpath!O250) / (Bfield * COS(Dip))</f>
        <v>0</v>
      </c>
      <c r="E250" s="20">
        <f>Model!$W$16*((drdp!B250+drdp!K250)*MBZ!$B250+(drdp!E250+drdp!N250)*MBZ!$C250+(drdp!H250+drdp!Q250)*MBZ!$D250)</f>
        <v>0</v>
      </c>
      <c r="F250" s="20">
        <f>Model!$W$16*((drdp!C250+drdp!L250)*MBZ!$B250+(drdp!F250+drdp!O250)*MBZ!$C250+(drdp!I250+drdp!R250)*MBZ!$D250)</f>
        <v>0</v>
      </c>
      <c r="G250" s="20">
        <f>Model!$W$16*((drdp!D250+drdp!M250)*MBZ!$B250+(drdp!G250+drdp!P250)*MBZ!$C250+(drdp!J250+drdp!S250)*MBZ!$D250)</f>
        <v>0</v>
      </c>
      <c r="H250" s="18">
        <f>Model!$W$16*((drdp!B250)*MBZ!$B250+(drdp!E250)*MBZ!$C250+(drdp!H250)*MBZ!$D250)</f>
        <v>0</v>
      </c>
      <c r="I250" s="18">
        <f>Model!$W$16*((drdp!C250)*MBZ!$B250+(drdp!F250)*MBZ!$C250+(drdp!I250)*MBZ!$D250)</f>
        <v>0</v>
      </c>
      <c r="J250" s="18">
        <f>Model!$W$16*((drdp!D250)*MBZ!$B250+(drdp!G250)*MBZ!$C250+(drdp!J250)*MBZ!$D250)</f>
        <v>0</v>
      </c>
      <c r="K250" s="21">
        <f>SUM(E$3:E249)+H250</f>
        <v>2.1595031455186442</v>
      </c>
      <c r="L250" s="21">
        <f>SUM(F$3:F249)+I250</f>
        <v>0.67993948201946197</v>
      </c>
      <c r="M250" s="21">
        <f>SUM(G$3:G249)+J250</f>
        <v>0</v>
      </c>
      <c r="N250" s="21"/>
      <c r="O250" s="21"/>
      <c r="P250" s="21"/>
      <c r="Q250" s="19">
        <f t="shared" si="19"/>
        <v>4.6634538355049182</v>
      </c>
      <c r="R250" s="19">
        <f t="shared" si="20"/>
        <v>0.46231769920889426</v>
      </c>
      <c r="S250" s="19">
        <f t="shared" si="21"/>
        <v>0</v>
      </c>
      <c r="T250" s="19">
        <f t="shared" si="22"/>
        <v>1.4683314501833458</v>
      </c>
      <c r="U250" s="19">
        <f t="shared" si="23"/>
        <v>0</v>
      </c>
      <c r="V250" s="19">
        <f t="shared" si="24"/>
        <v>0</v>
      </c>
    </row>
    <row r="251" spans="1:22" x14ac:dyDescent="0.25">
      <c r="A251" s="26">
        <f>Wellpath!E251</f>
        <v>0</v>
      </c>
      <c r="B251" s="22">
        <v>0</v>
      </c>
      <c r="C251" s="22">
        <v>0</v>
      </c>
      <c r="D251" s="22">
        <f>-SIN(Wellpath!L251) * SIN(Wellpath!O251) / (Bfield * COS(Dip))</f>
        <v>0</v>
      </c>
      <c r="E251" s="20">
        <f>Model!$W$16*((drdp!B251+drdp!K251)*MBZ!$B251+(drdp!E251+drdp!N251)*MBZ!$C251+(drdp!H251+drdp!Q251)*MBZ!$D251)</f>
        <v>0</v>
      </c>
      <c r="F251" s="20">
        <f>Model!$W$16*((drdp!C251+drdp!L251)*MBZ!$B251+(drdp!F251+drdp!O251)*MBZ!$C251+(drdp!I251+drdp!R251)*MBZ!$D251)</f>
        <v>0</v>
      </c>
      <c r="G251" s="20">
        <f>Model!$W$16*((drdp!D251+drdp!M251)*MBZ!$B251+(drdp!G251+drdp!P251)*MBZ!$C251+(drdp!J251+drdp!S251)*MBZ!$D251)</f>
        <v>0</v>
      </c>
      <c r="H251" s="18">
        <f>Model!$W$16*((drdp!B251)*MBZ!$B251+(drdp!E251)*MBZ!$C251+(drdp!H251)*MBZ!$D251)</f>
        <v>0</v>
      </c>
      <c r="I251" s="18">
        <f>Model!$W$16*((drdp!C251)*MBZ!$B251+(drdp!F251)*MBZ!$C251+(drdp!I251)*MBZ!$D251)</f>
        <v>0</v>
      </c>
      <c r="J251" s="18">
        <f>Model!$W$16*((drdp!D251)*MBZ!$B251+(drdp!G251)*MBZ!$C251+(drdp!J251)*MBZ!$D251)</f>
        <v>0</v>
      </c>
      <c r="K251" s="21">
        <f>SUM(E$3:E250)+H251</f>
        <v>2.1595031455186442</v>
      </c>
      <c r="L251" s="21">
        <f>SUM(F$3:F250)+I251</f>
        <v>0.67993948201946197</v>
      </c>
      <c r="M251" s="21">
        <f>SUM(G$3:G250)+J251</f>
        <v>0</v>
      </c>
      <c r="N251" s="21"/>
      <c r="O251" s="21"/>
      <c r="P251" s="21"/>
      <c r="Q251" s="19">
        <f t="shared" si="19"/>
        <v>4.6634538355049182</v>
      </c>
      <c r="R251" s="19">
        <f t="shared" si="20"/>
        <v>0.46231769920889426</v>
      </c>
      <c r="S251" s="19">
        <f t="shared" si="21"/>
        <v>0</v>
      </c>
      <c r="T251" s="19">
        <f t="shared" si="22"/>
        <v>1.4683314501833458</v>
      </c>
      <c r="U251" s="19">
        <f t="shared" si="23"/>
        <v>0</v>
      </c>
      <c r="V251" s="19">
        <f t="shared" si="24"/>
        <v>0</v>
      </c>
    </row>
    <row r="252" spans="1:22" x14ac:dyDescent="0.25">
      <c r="A252" s="26">
        <f>Wellpath!E252</f>
        <v>0</v>
      </c>
      <c r="B252" s="22">
        <v>0</v>
      </c>
      <c r="C252" s="22">
        <v>0</v>
      </c>
      <c r="D252" s="22">
        <f>-SIN(Wellpath!L252) * SIN(Wellpath!O252) / (Bfield * COS(Dip))</f>
        <v>0</v>
      </c>
      <c r="E252" s="20">
        <f>Model!$W$16*((drdp!B252+drdp!K252)*MBZ!$B252+(drdp!E252+drdp!N252)*MBZ!$C252+(drdp!H252+drdp!Q252)*MBZ!$D252)</f>
        <v>0</v>
      </c>
      <c r="F252" s="20">
        <f>Model!$W$16*((drdp!C252+drdp!L252)*MBZ!$B252+(drdp!F252+drdp!O252)*MBZ!$C252+(drdp!I252+drdp!R252)*MBZ!$D252)</f>
        <v>0</v>
      </c>
      <c r="G252" s="20">
        <f>Model!$W$16*((drdp!D252+drdp!M252)*MBZ!$B252+(drdp!G252+drdp!P252)*MBZ!$C252+(drdp!J252+drdp!S252)*MBZ!$D252)</f>
        <v>0</v>
      </c>
      <c r="H252" s="18">
        <f>Model!$W$16*((drdp!B252)*MBZ!$B252+(drdp!E252)*MBZ!$C252+(drdp!H252)*MBZ!$D252)</f>
        <v>0</v>
      </c>
      <c r="I252" s="18">
        <f>Model!$W$16*((drdp!C252)*MBZ!$B252+(drdp!F252)*MBZ!$C252+(drdp!I252)*MBZ!$D252)</f>
        <v>0</v>
      </c>
      <c r="J252" s="18">
        <f>Model!$W$16*((drdp!D252)*MBZ!$B252+(drdp!G252)*MBZ!$C252+(drdp!J252)*MBZ!$D252)</f>
        <v>0</v>
      </c>
      <c r="K252" s="21">
        <f>SUM(E$3:E251)+H252</f>
        <v>2.1595031455186442</v>
      </c>
      <c r="L252" s="21">
        <f>SUM(F$3:F251)+I252</f>
        <v>0.67993948201946197</v>
      </c>
      <c r="M252" s="21">
        <f>SUM(G$3:G251)+J252</f>
        <v>0</v>
      </c>
      <c r="N252" s="21"/>
      <c r="O252" s="21"/>
      <c r="P252" s="21"/>
      <c r="Q252" s="19">
        <f t="shared" si="19"/>
        <v>4.6634538355049182</v>
      </c>
      <c r="R252" s="19">
        <f t="shared" si="20"/>
        <v>0.46231769920889426</v>
      </c>
      <c r="S252" s="19">
        <f t="shared" si="21"/>
        <v>0</v>
      </c>
      <c r="T252" s="19">
        <f t="shared" si="22"/>
        <v>1.4683314501833458</v>
      </c>
      <c r="U252" s="19">
        <f t="shared" si="23"/>
        <v>0</v>
      </c>
      <c r="V252" s="19">
        <f t="shared" si="24"/>
        <v>0</v>
      </c>
    </row>
    <row r="253" spans="1:22" x14ac:dyDescent="0.25">
      <c r="A253" s="26">
        <f>Wellpath!E253</f>
        <v>0</v>
      </c>
      <c r="B253" s="22">
        <v>0</v>
      </c>
      <c r="C253" s="22">
        <v>0</v>
      </c>
      <c r="D253" s="22">
        <f>-SIN(Wellpath!L253) * SIN(Wellpath!O253) / (Bfield * COS(Dip))</f>
        <v>0</v>
      </c>
      <c r="E253" s="20">
        <f>Model!$W$16*((drdp!B253+drdp!K253)*MBZ!$B253+(drdp!E253+drdp!N253)*MBZ!$C253+(drdp!H253+drdp!Q253)*MBZ!$D253)</f>
        <v>0</v>
      </c>
      <c r="F253" s="20">
        <f>Model!$W$16*((drdp!C253+drdp!L253)*MBZ!$B253+(drdp!F253+drdp!O253)*MBZ!$C253+(drdp!I253+drdp!R253)*MBZ!$D253)</f>
        <v>0</v>
      </c>
      <c r="G253" s="20">
        <f>Model!$W$16*((drdp!D253+drdp!M253)*MBZ!$B253+(drdp!G253+drdp!P253)*MBZ!$C253+(drdp!J253+drdp!S253)*MBZ!$D253)</f>
        <v>0</v>
      </c>
      <c r="H253" s="18">
        <f>Model!$W$16*((drdp!B253)*MBZ!$B253+(drdp!E253)*MBZ!$C253+(drdp!H253)*MBZ!$D253)</f>
        <v>0</v>
      </c>
      <c r="I253" s="18">
        <f>Model!$W$16*((drdp!C253)*MBZ!$B253+(drdp!F253)*MBZ!$C253+(drdp!I253)*MBZ!$D253)</f>
        <v>0</v>
      </c>
      <c r="J253" s="18">
        <f>Model!$W$16*((drdp!D253)*MBZ!$B253+(drdp!G253)*MBZ!$C253+(drdp!J253)*MBZ!$D253)</f>
        <v>0</v>
      </c>
      <c r="K253" s="21">
        <f>SUM(E$3:E252)+H253</f>
        <v>2.1595031455186442</v>
      </c>
      <c r="L253" s="21">
        <f>SUM(F$3:F252)+I253</f>
        <v>0.67993948201946197</v>
      </c>
      <c r="M253" s="21">
        <f>SUM(G$3:G252)+J253</f>
        <v>0</v>
      </c>
      <c r="N253" s="21"/>
      <c r="O253" s="21"/>
      <c r="P253" s="21"/>
      <c r="Q253" s="19">
        <f t="shared" si="19"/>
        <v>4.6634538355049182</v>
      </c>
      <c r="R253" s="19">
        <f t="shared" si="20"/>
        <v>0.46231769920889426</v>
      </c>
      <c r="S253" s="19">
        <f t="shared" si="21"/>
        <v>0</v>
      </c>
      <c r="T253" s="19">
        <f t="shared" si="22"/>
        <v>1.4683314501833458</v>
      </c>
      <c r="U253" s="19">
        <f t="shared" si="23"/>
        <v>0</v>
      </c>
      <c r="V253" s="19">
        <f t="shared" si="24"/>
        <v>0</v>
      </c>
    </row>
    <row r="254" spans="1:22" x14ac:dyDescent="0.25">
      <c r="A254" s="26">
        <f>Wellpath!E254</f>
        <v>0</v>
      </c>
      <c r="B254" s="22">
        <v>0</v>
      </c>
      <c r="C254" s="22">
        <v>0</v>
      </c>
      <c r="D254" s="22">
        <f>-SIN(Wellpath!L254) * SIN(Wellpath!O254) / (Bfield * COS(Dip))</f>
        <v>0</v>
      </c>
      <c r="E254" s="20">
        <f>Model!$W$16*((drdp!B254+drdp!K254)*MBZ!$B254+(drdp!E254+drdp!N254)*MBZ!$C254+(drdp!H254+drdp!Q254)*MBZ!$D254)</f>
        <v>0</v>
      </c>
      <c r="F254" s="20">
        <f>Model!$W$16*((drdp!C254+drdp!L254)*MBZ!$B254+(drdp!F254+drdp!O254)*MBZ!$C254+(drdp!I254+drdp!R254)*MBZ!$D254)</f>
        <v>0</v>
      </c>
      <c r="G254" s="20">
        <f>Model!$W$16*((drdp!D254+drdp!M254)*MBZ!$B254+(drdp!G254+drdp!P254)*MBZ!$C254+(drdp!J254+drdp!S254)*MBZ!$D254)</f>
        <v>0</v>
      </c>
      <c r="H254" s="18">
        <f>Model!$W$16*((drdp!B254)*MBZ!$B254+(drdp!E254)*MBZ!$C254+(drdp!H254)*MBZ!$D254)</f>
        <v>0</v>
      </c>
      <c r="I254" s="18">
        <f>Model!$W$16*((drdp!C254)*MBZ!$B254+(drdp!F254)*MBZ!$C254+(drdp!I254)*MBZ!$D254)</f>
        <v>0</v>
      </c>
      <c r="J254" s="18">
        <f>Model!$W$16*((drdp!D254)*MBZ!$B254+(drdp!G254)*MBZ!$C254+(drdp!J254)*MBZ!$D254)</f>
        <v>0</v>
      </c>
      <c r="K254" s="21">
        <f>SUM(E$3:E253)+H254</f>
        <v>2.1595031455186442</v>
      </c>
      <c r="L254" s="21">
        <f>SUM(F$3:F253)+I254</f>
        <v>0.67993948201946197</v>
      </c>
      <c r="M254" s="21">
        <f>SUM(G$3:G253)+J254</f>
        <v>0</v>
      </c>
      <c r="N254" s="21"/>
      <c r="O254" s="21"/>
      <c r="P254" s="21"/>
      <c r="Q254" s="19">
        <f t="shared" si="19"/>
        <v>4.6634538355049182</v>
      </c>
      <c r="R254" s="19">
        <f t="shared" si="20"/>
        <v>0.46231769920889426</v>
      </c>
      <c r="S254" s="19">
        <f t="shared" si="21"/>
        <v>0</v>
      </c>
      <c r="T254" s="19">
        <f t="shared" si="22"/>
        <v>1.4683314501833458</v>
      </c>
      <c r="U254" s="19">
        <f t="shared" si="23"/>
        <v>0</v>
      </c>
      <c r="V254" s="19">
        <f t="shared" si="24"/>
        <v>0</v>
      </c>
    </row>
    <row r="255" spans="1:22" x14ac:dyDescent="0.25">
      <c r="A255" s="26">
        <f>Wellpath!E255</f>
        <v>0</v>
      </c>
      <c r="B255" s="22">
        <v>0</v>
      </c>
      <c r="C255" s="22">
        <v>0</v>
      </c>
      <c r="D255" s="22">
        <f>-SIN(Wellpath!L255) * SIN(Wellpath!O255) / (Bfield * COS(Dip))</f>
        <v>0</v>
      </c>
      <c r="E255" s="20">
        <f>Model!$W$16*((drdp!B255+drdp!K255)*MBZ!$B255+(drdp!E255+drdp!N255)*MBZ!$C255+(drdp!H255+drdp!Q255)*MBZ!$D255)</f>
        <v>0</v>
      </c>
      <c r="F255" s="20">
        <f>Model!$W$16*((drdp!C255+drdp!L255)*MBZ!$B255+(drdp!F255+drdp!O255)*MBZ!$C255+(drdp!I255+drdp!R255)*MBZ!$D255)</f>
        <v>0</v>
      </c>
      <c r="G255" s="20">
        <f>Model!$W$16*((drdp!D255+drdp!M255)*MBZ!$B255+(drdp!G255+drdp!P255)*MBZ!$C255+(drdp!J255+drdp!S255)*MBZ!$D255)</f>
        <v>0</v>
      </c>
      <c r="H255" s="18">
        <f>Model!$W$16*((drdp!B255)*MBZ!$B255+(drdp!E255)*MBZ!$C255+(drdp!H255)*MBZ!$D255)</f>
        <v>0</v>
      </c>
      <c r="I255" s="18">
        <f>Model!$W$16*((drdp!C255)*MBZ!$B255+(drdp!F255)*MBZ!$C255+(drdp!I255)*MBZ!$D255)</f>
        <v>0</v>
      </c>
      <c r="J255" s="18">
        <f>Model!$W$16*((drdp!D255)*MBZ!$B255+(drdp!G255)*MBZ!$C255+(drdp!J255)*MBZ!$D255)</f>
        <v>0</v>
      </c>
      <c r="K255" s="21">
        <f>SUM(E$3:E254)+H255</f>
        <v>2.1595031455186442</v>
      </c>
      <c r="L255" s="21">
        <f>SUM(F$3:F254)+I255</f>
        <v>0.67993948201946197</v>
      </c>
      <c r="M255" s="21">
        <f>SUM(G$3:G254)+J255</f>
        <v>0</v>
      </c>
      <c r="N255" s="21"/>
      <c r="O255" s="21"/>
      <c r="P255" s="21"/>
      <c r="Q255" s="19">
        <f t="shared" si="19"/>
        <v>4.6634538355049182</v>
      </c>
      <c r="R255" s="19">
        <f t="shared" si="20"/>
        <v>0.46231769920889426</v>
      </c>
      <c r="S255" s="19">
        <f t="shared" si="21"/>
        <v>0</v>
      </c>
      <c r="T255" s="19">
        <f t="shared" si="22"/>
        <v>1.4683314501833458</v>
      </c>
      <c r="U255" s="19">
        <f t="shared" si="23"/>
        <v>0</v>
      </c>
      <c r="V255" s="19">
        <f t="shared" si="24"/>
        <v>0</v>
      </c>
    </row>
    <row r="256" spans="1:22" x14ac:dyDescent="0.25">
      <c r="A256" s="26">
        <f>Wellpath!E256</f>
        <v>0</v>
      </c>
      <c r="B256" s="22">
        <v>0</v>
      </c>
      <c r="C256" s="22">
        <v>0</v>
      </c>
      <c r="D256" s="22">
        <f>-SIN(Wellpath!L256) * SIN(Wellpath!O256) / (Bfield * COS(Dip))</f>
        <v>0</v>
      </c>
      <c r="E256" s="20">
        <f>Model!$W$16*((drdp!B256+drdp!K256)*MBZ!$B256+(drdp!E256+drdp!N256)*MBZ!$C256+(drdp!H256+drdp!Q256)*MBZ!$D256)</f>
        <v>0</v>
      </c>
      <c r="F256" s="20">
        <f>Model!$W$16*((drdp!C256+drdp!L256)*MBZ!$B256+(drdp!F256+drdp!O256)*MBZ!$C256+(drdp!I256+drdp!R256)*MBZ!$D256)</f>
        <v>0</v>
      </c>
      <c r="G256" s="20">
        <f>Model!$W$16*((drdp!D256+drdp!M256)*MBZ!$B256+(drdp!G256+drdp!P256)*MBZ!$C256+(drdp!J256+drdp!S256)*MBZ!$D256)</f>
        <v>0</v>
      </c>
      <c r="H256" s="18">
        <f>Model!$W$16*((drdp!B256)*MBZ!$B256+(drdp!E256)*MBZ!$C256+(drdp!H256)*MBZ!$D256)</f>
        <v>0</v>
      </c>
      <c r="I256" s="18">
        <f>Model!$W$16*((drdp!C256)*MBZ!$B256+(drdp!F256)*MBZ!$C256+(drdp!I256)*MBZ!$D256)</f>
        <v>0</v>
      </c>
      <c r="J256" s="18">
        <f>Model!$W$16*((drdp!D256)*MBZ!$B256+(drdp!G256)*MBZ!$C256+(drdp!J256)*MBZ!$D256)</f>
        <v>0</v>
      </c>
      <c r="K256" s="21">
        <f>SUM(E$3:E255)+H256</f>
        <v>2.1595031455186442</v>
      </c>
      <c r="L256" s="21">
        <f>SUM(F$3:F255)+I256</f>
        <v>0.67993948201946197</v>
      </c>
      <c r="M256" s="21">
        <f>SUM(G$3:G255)+J256</f>
        <v>0</v>
      </c>
      <c r="N256" s="21"/>
      <c r="O256" s="21"/>
      <c r="P256" s="21"/>
      <c r="Q256" s="19">
        <f t="shared" si="19"/>
        <v>4.6634538355049182</v>
      </c>
      <c r="R256" s="19">
        <f t="shared" si="20"/>
        <v>0.46231769920889426</v>
      </c>
      <c r="S256" s="19">
        <f t="shared" si="21"/>
        <v>0</v>
      </c>
      <c r="T256" s="19">
        <f t="shared" si="22"/>
        <v>1.4683314501833458</v>
      </c>
      <c r="U256" s="19">
        <f t="shared" si="23"/>
        <v>0</v>
      </c>
      <c r="V256" s="19">
        <f t="shared" si="24"/>
        <v>0</v>
      </c>
    </row>
    <row r="257" spans="1:22" x14ac:dyDescent="0.25">
      <c r="A257" s="26">
        <f>Wellpath!E257</f>
        <v>0</v>
      </c>
      <c r="B257" s="22">
        <v>0</v>
      </c>
      <c r="C257" s="22">
        <v>0</v>
      </c>
      <c r="D257" s="22">
        <f>-SIN(Wellpath!L257) * SIN(Wellpath!O257) / (Bfield * COS(Dip))</f>
        <v>0</v>
      </c>
      <c r="E257" s="20">
        <f>Model!$W$16*((drdp!B257+drdp!K257)*MBZ!$B257+(drdp!E257+drdp!N257)*MBZ!$C257+(drdp!H257+drdp!Q257)*MBZ!$D257)</f>
        <v>0</v>
      </c>
      <c r="F257" s="20">
        <f>Model!$W$16*((drdp!C257+drdp!L257)*MBZ!$B257+(drdp!F257+drdp!O257)*MBZ!$C257+(drdp!I257+drdp!R257)*MBZ!$D257)</f>
        <v>0</v>
      </c>
      <c r="G257" s="20">
        <f>Model!$W$16*((drdp!D257+drdp!M257)*MBZ!$B257+(drdp!G257+drdp!P257)*MBZ!$C257+(drdp!J257+drdp!S257)*MBZ!$D257)</f>
        <v>0</v>
      </c>
      <c r="H257" s="18">
        <f>Model!$W$16*((drdp!B257)*MBZ!$B257+(drdp!E257)*MBZ!$C257+(drdp!H257)*MBZ!$D257)</f>
        <v>0</v>
      </c>
      <c r="I257" s="18">
        <f>Model!$W$16*((drdp!C257)*MBZ!$B257+(drdp!F257)*MBZ!$C257+(drdp!I257)*MBZ!$D257)</f>
        <v>0</v>
      </c>
      <c r="J257" s="18">
        <f>Model!$W$16*((drdp!D257)*MBZ!$B257+(drdp!G257)*MBZ!$C257+(drdp!J257)*MBZ!$D257)</f>
        <v>0</v>
      </c>
      <c r="K257" s="21">
        <f>SUM(E$3:E256)+H257</f>
        <v>2.1595031455186442</v>
      </c>
      <c r="L257" s="21">
        <f>SUM(F$3:F256)+I257</f>
        <v>0.67993948201946197</v>
      </c>
      <c r="M257" s="21">
        <f>SUM(G$3:G256)+J257</f>
        <v>0</v>
      </c>
      <c r="N257" s="21"/>
      <c r="O257" s="21"/>
      <c r="P257" s="21"/>
      <c r="Q257" s="19">
        <f t="shared" si="19"/>
        <v>4.6634538355049182</v>
      </c>
      <c r="R257" s="19">
        <f t="shared" si="20"/>
        <v>0.46231769920889426</v>
      </c>
      <c r="S257" s="19">
        <f t="shared" si="21"/>
        <v>0</v>
      </c>
      <c r="T257" s="19">
        <f t="shared" si="22"/>
        <v>1.4683314501833458</v>
      </c>
      <c r="U257" s="19">
        <f t="shared" si="23"/>
        <v>0</v>
      </c>
      <c r="V257" s="19">
        <f t="shared" si="24"/>
        <v>0</v>
      </c>
    </row>
    <row r="258" spans="1:22" x14ac:dyDescent="0.25">
      <c r="A258" s="26">
        <f>Wellpath!E258</f>
        <v>0</v>
      </c>
      <c r="B258" s="22">
        <v>0</v>
      </c>
      <c r="C258" s="22">
        <v>0</v>
      </c>
      <c r="D258" s="22">
        <f>-SIN(Wellpath!L258) * SIN(Wellpath!O258) / (Bfield * COS(Dip))</f>
        <v>0</v>
      </c>
      <c r="E258" s="20">
        <f>Model!$W$16*((drdp!B258+drdp!K258)*MBZ!$B258+(drdp!E258+drdp!N258)*MBZ!$C258+(drdp!H258+drdp!Q258)*MBZ!$D258)</f>
        <v>0</v>
      </c>
      <c r="F258" s="20">
        <f>Model!$W$16*((drdp!C258+drdp!L258)*MBZ!$B258+(drdp!F258+drdp!O258)*MBZ!$C258+(drdp!I258+drdp!R258)*MBZ!$D258)</f>
        <v>0</v>
      </c>
      <c r="G258" s="20">
        <f>Model!$W$16*((drdp!D258+drdp!M258)*MBZ!$B258+(drdp!G258+drdp!P258)*MBZ!$C258+(drdp!J258+drdp!S258)*MBZ!$D258)</f>
        <v>0</v>
      </c>
      <c r="H258" s="18">
        <f>Model!$W$16*((drdp!B258)*MBZ!$B258+(drdp!E258)*MBZ!$C258+(drdp!H258)*MBZ!$D258)</f>
        <v>0</v>
      </c>
      <c r="I258" s="18">
        <f>Model!$W$16*((drdp!C258)*MBZ!$B258+(drdp!F258)*MBZ!$C258+(drdp!I258)*MBZ!$D258)</f>
        <v>0</v>
      </c>
      <c r="J258" s="18">
        <f>Model!$W$16*((drdp!D258)*MBZ!$B258+(drdp!G258)*MBZ!$C258+(drdp!J258)*MBZ!$D258)</f>
        <v>0</v>
      </c>
      <c r="K258" s="21">
        <f>SUM(E$3:E257)+H258</f>
        <v>2.1595031455186442</v>
      </c>
      <c r="L258" s="21">
        <f>SUM(F$3:F257)+I258</f>
        <v>0.67993948201946197</v>
      </c>
      <c r="M258" s="21">
        <f>SUM(G$3:G257)+J258</f>
        <v>0</v>
      </c>
      <c r="N258" s="21"/>
      <c r="O258" s="21"/>
      <c r="P258" s="21"/>
      <c r="Q258" s="19">
        <f t="shared" si="19"/>
        <v>4.6634538355049182</v>
      </c>
      <c r="R258" s="19">
        <f t="shared" si="20"/>
        <v>0.46231769920889426</v>
      </c>
      <c r="S258" s="19">
        <f t="shared" si="21"/>
        <v>0</v>
      </c>
      <c r="T258" s="19">
        <f t="shared" si="22"/>
        <v>1.4683314501833458</v>
      </c>
      <c r="U258" s="19">
        <f t="shared" si="23"/>
        <v>0</v>
      </c>
      <c r="V258" s="19">
        <f t="shared" si="24"/>
        <v>0</v>
      </c>
    </row>
    <row r="259" spans="1:22" x14ac:dyDescent="0.25">
      <c r="A259" s="26">
        <f>Wellpath!E259</f>
        <v>0</v>
      </c>
      <c r="B259" s="22">
        <v>0</v>
      </c>
      <c r="C259" s="22">
        <v>0</v>
      </c>
      <c r="D259" s="22">
        <f>-SIN(Wellpath!L259) * SIN(Wellpath!O259) / (Bfield * COS(Dip))</f>
        <v>0</v>
      </c>
      <c r="E259" s="20">
        <f>Model!$W$16*((drdp!B259+drdp!K259)*MBZ!$B259+(drdp!E259+drdp!N259)*MBZ!$C259+(drdp!H259+drdp!Q259)*MBZ!$D259)</f>
        <v>0</v>
      </c>
      <c r="F259" s="20">
        <f>Model!$W$16*((drdp!C259+drdp!L259)*MBZ!$B259+(drdp!F259+drdp!O259)*MBZ!$C259+(drdp!I259+drdp!R259)*MBZ!$D259)</f>
        <v>0</v>
      </c>
      <c r="G259" s="20">
        <f>Model!$W$16*((drdp!D259+drdp!M259)*MBZ!$B259+(drdp!G259+drdp!P259)*MBZ!$C259+(drdp!J259+drdp!S259)*MBZ!$D259)</f>
        <v>0</v>
      </c>
      <c r="H259" s="18">
        <f>Model!$W$16*((drdp!B259)*MBZ!$B259+(drdp!E259)*MBZ!$C259+(drdp!H259)*MBZ!$D259)</f>
        <v>0</v>
      </c>
      <c r="I259" s="18">
        <f>Model!$W$16*((drdp!C259)*MBZ!$B259+(drdp!F259)*MBZ!$C259+(drdp!I259)*MBZ!$D259)</f>
        <v>0</v>
      </c>
      <c r="J259" s="18">
        <f>Model!$W$16*((drdp!D259)*MBZ!$B259+(drdp!G259)*MBZ!$C259+(drdp!J259)*MBZ!$D259)</f>
        <v>0</v>
      </c>
      <c r="K259" s="21">
        <f>SUM(E$3:E258)+H259</f>
        <v>2.1595031455186442</v>
      </c>
      <c r="L259" s="21">
        <f>SUM(F$3:F258)+I259</f>
        <v>0.67993948201946197</v>
      </c>
      <c r="M259" s="21">
        <f>SUM(G$3:G258)+J259</f>
        <v>0</v>
      </c>
      <c r="N259" s="21"/>
      <c r="O259" s="21"/>
      <c r="P259" s="21"/>
      <c r="Q259" s="19">
        <f t="shared" si="19"/>
        <v>4.6634538355049182</v>
      </c>
      <c r="R259" s="19">
        <f t="shared" si="20"/>
        <v>0.46231769920889426</v>
      </c>
      <c r="S259" s="19">
        <f t="shared" si="21"/>
        <v>0</v>
      </c>
      <c r="T259" s="19">
        <f t="shared" si="22"/>
        <v>1.4683314501833458</v>
      </c>
      <c r="U259" s="19">
        <f t="shared" si="23"/>
        <v>0</v>
      </c>
      <c r="V259" s="19">
        <f t="shared" si="24"/>
        <v>0</v>
      </c>
    </row>
    <row r="260" spans="1:22" x14ac:dyDescent="0.25">
      <c r="A260" s="26">
        <f>Wellpath!E260</f>
        <v>0</v>
      </c>
      <c r="B260" s="22">
        <v>0</v>
      </c>
      <c r="C260" s="22">
        <v>0</v>
      </c>
      <c r="D260" s="22">
        <f>-SIN(Wellpath!L260) * SIN(Wellpath!O260) / (Bfield * COS(Dip))</f>
        <v>0</v>
      </c>
      <c r="E260" s="20">
        <f>Model!$W$16*((drdp!B260+drdp!K260)*MBZ!$B260+(drdp!E260+drdp!N260)*MBZ!$C260+(drdp!H260+drdp!Q260)*MBZ!$D260)</f>
        <v>0</v>
      </c>
      <c r="F260" s="20">
        <f>Model!$W$16*((drdp!C260+drdp!L260)*MBZ!$B260+(drdp!F260+drdp!O260)*MBZ!$C260+(drdp!I260+drdp!R260)*MBZ!$D260)</f>
        <v>0</v>
      </c>
      <c r="G260" s="20">
        <f>Model!$W$16*((drdp!D260+drdp!M260)*MBZ!$B260+(drdp!G260+drdp!P260)*MBZ!$C260+(drdp!J260+drdp!S260)*MBZ!$D260)</f>
        <v>0</v>
      </c>
      <c r="H260" s="18">
        <f>Model!$W$16*((drdp!B260)*MBZ!$B260+(drdp!E260)*MBZ!$C260+(drdp!H260)*MBZ!$D260)</f>
        <v>0</v>
      </c>
      <c r="I260" s="18">
        <f>Model!$W$16*((drdp!C260)*MBZ!$B260+(drdp!F260)*MBZ!$C260+(drdp!I260)*MBZ!$D260)</f>
        <v>0</v>
      </c>
      <c r="J260" s="18">
        <f>Model!$W$16*((drdp!D260)*MBZ!$B260+(drdp!G260)*MBZ!$C260+(drdp!J260)*MBZ!$D260)</f>
        <v>0</v>
      </c>
      <c r="K260" s="21">
        <f>SUM(E$3:E259)+H260</f>
        <v>2.1595031455186442</v>
      </c>
      <c r="L260" s="21">
        <f>SUM(F$3:F259)+I260</f>
        <v>0.67993948201946197</v>
      </c>
      <c r="M260" s="21">
        <f>SUM(G$3:G259)+J260</f>
        <v>0</v>
      </c>
      <c r="N260" s="21"/>
      <c r="O260" s="21"/>
      <c r="P260" s="21"/>
      <c r="Q260" s="19">
        <f t="shared" si="19"/>
        <v>4.6634538355049182</v>
      </c>
      <c r="R260" s="19">
        <f t="shared" si="20"/>
        <v>0.46231769920889426</v>
      </c>
      <c r="S260" s="19">
        <f t="shared" si="21"/>
        <v>0</v>
      </c>
      <c r="T260" s="19">
        <f t="shared" si="22"/>
        <v>1.4683314501833458</v>
      </c>
      <c r="U260" s="19">
        <f t="shared" si="23"/>
        <v>0</v>
      </c>
      <c r="V260" s="19">
        <f t="shared" si="24"/>
        <v>0</v>
      </c>
    </row>
    <row r="261" spans="1:22" x14ac:dyDescent="0.25">
      <c r="A261" s="26">
        <f>Wellpath!E261</f>
        <v>0</v>
      </c>
      <c r="B261" s="22">
        <v>0</v>
      </c>
      <c r="C261" s="22">
        <v>0</v>
      </c>
      <c r="D261" s="22">
        <f>-SIN(Wellpath!L261) * SIN(Wellpath!O261) / (Bfield * COS(Dip))</f>
        <v>0</v>
      </c>
      <c r="E261" s="20">
        <f>Model!$W$16*((drdp!B261+drdp!K261)*MBZ!$B261+(drdp!E261+drdp!N261)*MBZ!$C261+(drdp!H261+drdp!Q261)*MBZ!$D261)</f>
        <v>0</v>
      </c>
      <c r="F261" s="20">
        <f>Model!$W$16*((drdp!C261+drdp!L261)*MBZ!$B261+(drdp!F261+drdp!O261)*MBZ!$C261+(drdp!I261+drdp!R261)*MBZ!$D261)</f>
        <v>0</v>
      </c>
      <c r="G261" s="20">
        <f>Model!$W$16*((drdp!D261+drdp!M261)*MBZ!$B261+(drdp!G261+drdp!P261)*MBZ!$C261+(drdp!J261+drdp!S261)*MBZ!$D261)</f>
        <v>0</v>
      </c>
      <c r="H261" s="18">
        <f>Model!$W$16*((drdp!B261)*MBZ!$B261+(drdp!E261)*MBZ!$C261+(drdp!H261)*MBZ!$D261)</f>
        <v>0</v>
      </c>
      <c r="I261" s="18">
        <f>Model!$W$16*((drdp!C261)*MBZ!$B261+(drdp!F261)*MBZ!$C261+(drdp!I261)*MBZ!$D261)</f>
        <v>0</v>
      </c>
      <c r="J261" s="18">
        <f>Model!$W$16*((drdp!D261)*MBZ!$B261+(drdp!G261)*MBZ!$C261+(drdp!J261)*MBZ!$D261)</f>
        <v>0</v>
      </c>
      <c r="K261" s="21">
        <f>SUM(E$3:E260)+H261</f>
        <v>2.1595031455186442</v>
      </c>
      <c r="L261" s="21">
        <f>SUM(F$3:F260)+I261</f>
        <v>0.67993948201946197</v>
      </c>
      <c r="M261" s="21">
        <f>SUM(G$3:G260)+J261</f>
        <v>0</v>
      </c>
      <c r="N261" s="21"/>
      <c r="O261" s="21"/>
      <c r="P261" s="21"/>
      <c r="Q261" s="19">
        <f t="shared" si="19"/>
        <v>4.6634538355049182</v>
      </c>
      <c r="R261" s="19">
        <f t="shared" si="20"/>
        <v>0.46231769920889426</v>
      </c>
      <c r="S261" s="19">
        <f t="shared" si="21"/>
        <v>0</v>
      </c>
      <c r="T261" s="19">
        <f t="shared" si="22"/>
        <v>1.4683314501833458</v>
      </c>
      <c r="U261" s="19">
        <f t="shared" si="23"/>
        <v>0</v>
      </c>
      <c r="V261" s="19">
        <f t="shared" si="24"/>
        <v>0</v>
      </c>
    </row>
    <row r="262" spans="1:22" x14ac:dyDescent="0.25">
      <c r="A262" s="26">
        <f>Wellpath!E262</f>
        <v>0</v>
      </c>
      <c r="B262" s="22">
        <v>0</v>
      </c>
      <c r="C262" s="22">
        <v>0</v>
      </c>
      <c r="D262" s="22">
        <f>-SIN(Wellpath!L262) * SIN(Wellpath!O262) / (Bfield * COS(Dip))</f>
        <v>0</v>
      </c>
      <c r="E262" s="20">
        <f>Model!$W$16*((drdp!B262+drdp!K262)*MBZ!$B262+(drdp!E262+drdp!N262)*MBZ!$C262+(drdp!H262+drdp!Q262)*MBZ!$D262)</f>
        <v>0</v>
      </c>
      <c r="F262" s="20">
        <f>Model!$W$16*((drdp!C262+drdp!L262)*MBZ!$B262+(drdp!F262+drdp!O262)*MBZ!$C262+(drdp!I262+drdp!R262)*MBZ!$D262)</f>
        <v>0</v>
      </c>
      <c r="G262" s="20">
        <f>Model!$W$16*((drdp!D262+drdp!M262)*MBZ!$B262+(drdp!G262+drdp!P262)*MBZ!$C262+(drdp!J262+drdp!S262)*MBZ!$D262)</f>
        <v>0</v>
      </c>
      <c r="H262" s="18">
        <f>Model!$W$16*((drdp!B262)*MBZ!$B262+(drdp!E262)*MBZ!$C262+(drdp!H262)*MBZ!$D262)</f>
        <v>0</v>
      </c>
      <c r="I262" s="18">
        <f>Model!$W$16*((drdp!C262)*MBZ!$B262+(drdp!F262)*MBZ!$C262+(drdp!I262)*MBZ!$D262)</f>
        <v>0</v>
      </c>
      <c r="J262" s="18">
        <f>Model!$W$16*((drdp!D262)*MBZ!$B262+(drdp!G262)*MBZ!$C262+(drdp!J262)*MBZ!$D262)</f>
        <v>0</v>
      </c>
      <c r="K262" s="21">
        <f>SUM(E$3:E261)+H262</f>
        <v>2.1595031455186442</v>
      </c>
      <c r="L262" s="21">
        <f>SUM(F$3:F261)+I262</f>
        <v>0.67993948201946197</v>
      </c>
      <c r="M262" s="21">
        <f>SUM(G$3:G261)+J262</f>
        <v>0</v>
      </c>
      <c r="N262" s="21"/>
      <c r="O262" s="21"/>
      <c r="P262" s="21"/>
      <c r="Q262" s="19">
        <f t="shared" ref="Q262:Q270" si="25">K262^2</f>
        <v>4.6634538355049182</v>
      </c>
      <c r="R262" s="19">
        <f t="shared" ref="R262:R270" si="26">L262^2</f>
        <v>0.46231769920889426</v>
      </c>
      <c r="S262" s="19">
        <f t="shared" ref="S262:S270" si="27">M262^2</f>
        <v>0</v>
      </c>
      <c r="T262" s="19">
        <f t="shared" ref="T262:T270" si="28">K262*L262</f>
        <v>1.4683314501833458</v>
      </c>
      <c r="U262" s="19">
        <f t="shared" ref="U262:U270" si="29">K262*M262</f>
        <v>0</v>
      </c>
      <c r="V262" s="19">
        <f t="shared" ref="V262:V270" si="30">L262*M262</f>
        <v>0</v>
      </c>
    </row>
    <row r="263" spans="1:22" x14ac:dyDescent="0.25">
      <c r="A263" s="26">
        <f>Wellpath!E263</f>
        <v>0</v>
      </c>
      <c r="B263" s="22">
        <v>0</v>
      </c>
      <c r="C263" s="22">
        <v>0</v>
      </c>
      <c r="D263" s="22">
        <f>-SIN(Wellpath!L263) * SIN(Wellpath!O263) / (Bfield * COS(Dip))</f>
        <v>0</v>
      </c>
      <c r="E263" s="20">
        <f>Model!$W$16*((drdp!B263+drdp!K263)*MBZ!$B263+(drdp!E263+drdp!N263)*MBZ!$C263+(drdp!H263+drdp!Q263)*MBZ!$D263)</f>
        <v>0</v>
      </c>
      <c r="F263" s="20">
        <f>Model!$W$16*((drdp!C263+drdp!L263)*MBZ!$B263+(drdp!F263+drdp!O263)*MBZ!$C263+(drdp!I263+drdp!R263)*MBZ!$D263)</f>
        <v>0</v>
      </c>
      <c r="G263" s="20">
        <f>Model!$W$16*((drdp!D263+drdp!M263)*MBZ!$B263+(drdp!G263+drdp!P263)*MBZ!$C263+(drdp!J263+drdp!S263)*MBZ!$D263)</f>
        <v>0</v>
      </c>
      <c r="H263" s="18">
        <f>Model!$W$16*((drdp!B263)*MBZ!$B263+(drdp!E263)*MBZ!$C263+(drdp!H263)*MBZ!$D263)</f>
        <v>0</v>
      </c>
      <c r="I263" s="18">
        <f>Model!$W$16*((drdp!C263)*MBZ!$B263+(drdp!F263)*MBZ!$C263+(drdp!I263)*MBZ!$D263)</f>
        <v>0</v>
      </c>
      <c r="J263" s="18">
        <f>Model!$W$16*((drdp!D263)*MBZ!$B263+(drdp!G263)*MBZ!$C263+(drdp!J263)*MBZ!$D263)</f>
        <v>0</v>
      </c>
      <c r="K263" s="21">
        <f>SUM(E$3:E262)+H263</f>
        <v>2.1595031455186442</v>
      </c>
      <c r="L263" s="21">
        <f>SUM(F$3:F262)+I263</f>
        <v>0.67993948201946197</v>
      </c>
      <c r="M263" s="21">
        <f>SUM(G$3:G262)+J263</f>
        <v>0</v>
      </c>
      <c r="N263" s="21"/>
      <c r="O263" s="21"/>
      <c r="P263" s="21"/>
      <c r="Q263" s="19">
        <f t="shared" si="25"/>
        <v>4.6634538355049182</v>
      </c>
      <c r="R263" s="19">
        <f t="shared" si="26"/>
        <v>0.46231769920889426</v>
      </c>
      <c r="S263" s="19">
        <f t="shared" si="27"/>
        <v>0</v>
      </c>
      <c r="T263" s="19">
        <f t="shared" si="28"/>
        <v>1.4683314501833458</v>
      </c>
      <c r="U263" s="19">
        <f t="shared" si="29"/>
        <v>0</v>
      </c>
      <c r="V263" s="19">
        <f t="shared" si="30"/>
        <v>0</v>
      </c>
    </row>
    <row r="264" spans="1:22" x14ac:dyDescent="0.25">
      <c r="A264" s="26">
        <f>Wellpath!E264</f>
        <v>0</v>
      </c>
      <c r="B264" s="22">
        <v>0</v>
      </c>
      <c r="C264" s="22">
        <v>0</v>
      </c>
      <c r="D264" s="22">
        <f>-SIN(Wellpath!L264) * SIN(Wellpath!O264) / (Bfield * COS(Dip))</f>
        <v>0</v>
      </c>
      <c r="E264" s="20">
        <f>Model!$W$16*((drdp!B264+drdp!K264)*MBZ!$B264+(drdp!E264+drdp!N264)*MBZ!$C264+(drdp!H264+drdp!Q264)*MBZ!$D264)</f>
        <v>0</v>
      </c>
      <c r="F264" s="20">
        <f>Model!$W$16*((drdp!C264+drdp!L264)*MBZ!$B264+(drdp!F264+drdp!O264)*MBZ!$C264+(drdp!I264+drdp!R264)*MBZ!$D264)</f>
        <v>0</v>
      </c>
      <c r="G264" s="20">
        <f>Model!$W$16*((drdp!D264+drdp!M264)*MBZ!$B264+(drdp!G264+drdp!P264)*MBZ!$C264+(drdp!J264+drdp!S264)*MBZ!$D264)</f>
        <v>0</v>
      </c>
      <c r="H264" s="18">
        <f>Model!$W$16*((drdp!B264)*MBZ!$B264+(drdp!E264)*MBZ!$C264+(drdp!H264)*MBZ!$D264)</f>
        <v>0</v>
      </c>
      <c r="I264" s="18">
        <f>Model!$W$16*((drdp!C264)*MBZ!$B264+(drdp!F264)*MBZ!$C264+(drdp!I264)*MBZ!$D264)</f>
        <v>0</v>
      </c>
      <c r="J264" s="18">
        <f>Model!$W$16*((drdp!D264)*MBZ!$B264+(drdp!G264)*MBZ!$C264+(drdp!J264)*MBZ!$D264)</f>
        <v>0</v>
      </c>
      <c r="K264" s="21">
        <f>SUM(E$3:E263)+H264</f>
        <v>2.1595031455186442</v>
      </c>
      <c r="L264" s="21">
        <f>SUM(F$3:F263)+I264</f>
        <v>0.67993948201946197</v>
      </c>
      <c r="M264" s="21">
        <f>SUM(G$3:G263)+J264</f>
        <v>0</v>
      </c>
      <c r="N264" s="21"/>
      <c r="O264" s="21"/>
      <c r="P264" s="21"/>
      <c r="Q264" s="19">
        <f t="shared" si="25"/>
        <v>4.6634538355049182</v>
      </c>
      <c r="R264" s="19">
        <f t="shared" si="26"/>
        <v>0.46231769920889426</v>
      </c>
      <c r="S264" s="19">
        <f t="shared" si="27"/>
        <v>0</v>
      </c>
      <c r="T264" s="19">
        <f t="shared" si="28"/>
        <v>1.4683314501833458</v>
      </c>
      <c r="U264" s="19">
        <f t="shared" si="29"/>
        <v>0</v>
      </c>
      <c r="V264" s="19">
        <f t="shared" si="30"/>
        <v>0</v>
      </c>
    </row>
    <row r="265" spans="1:22" x14ac:dyDescent="0.25">
      <c r="A265" s="26">
        <f>Wellpath!E265</f>
        <v>0</v>
      </c>
      <c r="B265" s="22">
        <v>0</v>
      </c>
      <c r="C265" s="22">
        <v>0</v>
      </c>
      <c r="D265" s="22">
        <f>-SIN(Wellpath!L265) * SIN(Wellpath!O265) / (Bfield * COS(Dip))</f>
        <v>0</v>
      </c>
      <c r="E265" s="20">
        <f>Model!$W$16*((drdp!B265+drdp!K265)*MBZ!$B265+(drdp!E265+drdp!N265)*MBZ!$C265+(drdp!H265+drdp!Q265)*MBZ!$D265)</f>
        <v>0</v>
      </c>
      <c r="F265" s="20">
        <f>Model!$W$16*((drdp!C265+drdp!L265)*MBZ!$B265+(drdp!F265+drdp!O265)*MBZ!$C265+(drdp!I265+drdp!R265)*MBZ!$D265)</f>
        <v>0</v>
      </c>
      <c r="G265" s="20">
        <f>Model!$W$16*((drdp!D265+drdp!M265)*MBZ!$B265+(drdp!G265+drdp!P265)*MBZ!$C265+(drdp!J265+drdp!S265)*MBZ!$D265)</f>
        <v>0</v>
      </c>
      <c r="H265" s="18">
        <f>Model!$W$16*((drdp!B265)*MBZ!$B265+(drdp!E265)*MBZ!$C265+(drdp!H265)*MBZ!$D265)</f>
        <v>0</v>
      </c>
      <c r="I265" s="18">
        <f>Model!$W$16*((drdp!C265)*MBZ!$B265+(drdp!F265)*MBZ!$C265+(drdp!I265)*MBZ!$D265)</f>
        <v>0</v>
      </c>
      <c r="J265" s="18">
        <f>Model!$W$16*((drdp!D265)*MBZ!$B265+(drdp!G265)*MBZ!$C265+(drdp!J265)*MBZ!$D265)</f>
        <v>0</v>
      </c>
      <c r="K265" s="21">
        <f>SUM(E$3:E264)+H265</f>
        <v>2.1595031455186442</v>
      </c>
      <c r="L265" s="21">
        <f>SUM(F$3:F264)+I265</f>
        <v>0.67993948201946197</v>
      </c>
      <c r="M265" s="21">
        <f>SUM(G$3:G264)+J265</f>
        <v>0</v>
      </c>
      <c r="N265" s="21"/>
      <c r="O265" s="21"/>
      <c r="P265" s="21"/>
      <c r="Q265" s="19">
        <f t="shared" si="25"/>
        <v>4.6634538355049182</v>
      </c>
      <c r="R265" s="19">
        <f t="shared" si="26"/>
        <v>0.46231769920889426</v>
      </c>
      <c r="S265" s="19">
        <f t="shared" si="27"/>
        <v>0</v>
      </c>
      <c r="T265" s="19">
        <f t="shared" si="28"/>
        <v>1.4683314501833458</v>
      </c>
      <c r="U265" s="19">
        <f t="shared" si="29"/>
        <v>0</v>
      </c>
      <c r="V265" s="19">
        <f t="shared" si="30"/>
        <v>0</v>
      </c>
    </row>
    <row r="266" spans="1:22" x14ac:dyDescent="0.25">
      <c r="A266" s="26">
        <f>Wellpath!E266</f>
        <v>0</v>
      </c>
      <c r="B266" s="22">
        <v>0</v>
      </c>
      <c r="C266" s="22">
        <v>0</v>
      </c>
      <c r="D266" s="22">
        <f>-SIN(Wellpath!L266) * SIN(Wellpath!O266) / (Bfield * COS(Dip))</f>
        <v>0</v>
      </c>
      <c r="E266" s="20">
        <f>Model!$W$16*((drdp!B266+drdp!K266)*MBZ!$B266+(drdp!E266+drdp!N266)*MBZ!$C266+(drdp!H266+drdp!Q266)*MBZ!$D266)</f>
        <v>0</v>
      </c>
      <c r="F266" s="20">
        <f>Model!$W$16*((drdp!C266+drdp!L266)*MBZ!$B266+(drdp!F266+drdp!O266)*MBZ!$C266+(drdp!I266+drdp!R266)*MBZ!$D266)</f>
        <v>0</v>
      </c>
      <c r="G266" s="20">
        <f>Model!$W$16*((drdp!D266+drdp!M266)*MBZ!$B266+(drdp!G266+drdp!P266)*MBZ!$C266+(drdp!J266+drdp!S266)*MBZ!$D266)</f>
        <v>0</v>
      </c>
      <c r="H266" s="18">
        <f>Model!$W$16*((drdp!B266)*MBZ!$B266+(drdp!E266)*MBZ!$C266+(drdp!H266)*MBZ!$D266)</f>
        <v>0</v>
      </c>
      <c r="I266" s="18">
        <f>Model!$W$16*((drdp!C266)*MBZ!$B266+(drdp!F266)*MBZ!$C266+(drdp!I266)*MBZ!$D266)</f>
        <v>0</v>
      </c>
      <c r="J266" s="18">
        <f>Model!$W$16*((drdp!D266)*MBZ!$B266+(drdp!G266)*MBZ!$C266+(drdp!J266)*MBZ!$D266)</f>
        <v>0</v>
      </c>
      <c r="K266" s="21">
        <f>SUM(E$3:E265)+H266</f>
        <v>2.1595031455186442</v>
      </c>
      <c r="L266" s="21">
        <f>SUM(F$3:F265)+I266</f>
        <v>0.67993948201946197</v>
      </c>
      <c r="M266" s="21">
        <f>SUM(G$3:G265)+J266</f>
        <v>0</v>
      </c>
      <c r="N266" s="21"/>
      <c r="O266" s="21"/>
      <c r="P266" s="21"/>
      <c r="Q266" s="19">
        <f t="shared" si="25"/>
        <v>4.6634538355049182</v>
      </c>
      <c r="R266" s="19">
        <f t="shared" si="26"/>
        <v>0.46231769920889426</v>
      </c>
      <c r="S266" s="19">
        <f t="shared" si="27"/>
        <v>0</v>
      </c>
      <c r="T266" s="19">
        <f t="shared" si="28"/>
        <v>1.4683314501833458</v>
      </c>
      <c r="U266" s="19">
        <f t="shared" si="29"/>
        <v>0</v>
      </c>
      <c r="V266" s="19">
        <f t="shared" si="30"/>
        <v>0</v>
      </c>
    </row>
    <row r="267" spans="1:22" x14ac:dyDescent="0.25">
      <c r="A267" s="26">
        <f>Wellpath!E267</f>
        <v>0</v>
      </c>
      <c r="B267" s="22">
        <v>0</v>
      </c>
      <c r="C267" s="22">
        <v>0</v>
      </c>
      <c r="D267" s="22">
        <f>-SIN(Wellpath!L267) * SIN(Wellpath!O267) / (Bfield * COS(Dip))</f>
        <v>0</v>
      </c>
      <c r="E267" s="20">
        <f>Model!$W$16*((drdp!B267+drdp!K267)*MBZ!$B267+(drdp!E267+drdp!N267)*MBZ!$C267+(drdp!H267+drdp!Q267)*MBZ!$D267)</f>
        <v>0</v>
      </c>
      <c r="F267" s="20">
        <f>Model!$W$16*((drdp!C267+drdp!L267)*MBZ!$B267+(drdp!F267+drdp!O267)*MBZ!$C267+(drdp!I267+drdp!R267)*MBZ!$D267)</f>
        <v>0</v>
      </c>
      <c r="G267" s="20">
        <f>Model!$W$16*((drdp!D267+drdp!M267)*MBZ!$B267+(drdp!G267+drdp!P267)*MBZ!$C267+(drdp!J267+drdp!S267)*MBZ!$D267)</f>
        <v>0</v>
      </c>
      <c r="H267" s="18">
        <f>Model!$W$16*((drdp!B267)*MBZ!$B267+(drdp!E267)*MBZ!$C267+(drdp!H267)*MBZ!$D267)</f>
        <v>0</v>
      </c>
      <c r="I267" s="18">
        <f>Model!$W$16*((drdp!C267)*MBZ!$B267+(drdp!F267)*MBZ!$C267+(drdp!I267)*MBZ!$D267)</f>
        <v>0</v>
      </c>
      <c r="J267" s="18">
        <f>Model!$W$16*((drdp!D267)*MBZ!$B267+(drdp!G267)*MBZ!$C267+(drdp!J267)*MBZ!$D267)</f>
        <v>0</v>
      </c>
      <c r="K267" s="21">
        <f>SUM(E$3:E266)+H267</f>
        <v>2.1595031455186442</v>
      </c>
      <c r="L267" s="21">
        <f>SUM(F$3:F266)+I267</f>
        <v>0.67993948201946197</v>
      </c>
      <c r="M267" s="21">
        <f>SUM(G$3:G266)+J267</f>
        <v>0</v>
      </c>
      <c r="N267" s="21"/>
      <c r="O267" s="21"/>
      <c r="P267" s="21"/>
      <c r="Q267" s="19">
        <f t="shared" si="25"/>
        <v>4.6634538355049182</v>
      </c>
      <c r="R267" s="19">
        <f t="shared" si="26"/>
        <v>0.46231769920889426</v>
      </c>
      <c r="S267" s="19">
        <f t="shared" si="27"/>
        <v>0</v>
      </c>
      <c r="T267" s="19">
        <f t="shared" si="28"/>
        <v>1.4683314501833458</v>
      </c>
      <c r="U267" s="19">
        <f t="shared" si="29"/>
        <v>0</v>
      </c>
      <c r="V267" s="19">
        <f t="shared" si="30"/>
        <v>0</v>
      </c>
    </row>
    <row r="268" spans="1:22" x14ac:dyDescent="0.25">
      <c r="A268" s="26">
        <f>Wellpath!E268</f>
        <v>0</v>
      </c>
      <c r="B268" s="22">
        <v>0</v>
      </c>
      <c r="C268" s="22">
        <v>0</v>
      </c>
      <c r="D268" s="22">
        <f>-SIN(Wellpath!L268) * SIN(Wellpath!O268) / (Bfield * COS(Dip))</f>
        <v>0</v>
      </c>
      <c r="E268" s="20">
        <f>Model!$W$16*((drdp!B268+drdp!K268)*MBZ!$B268+(drdp!E268+drdp!N268)*MBZ!$C268+(drdp!H268+drdp!Q268)*MBZ!$D268)</f>
        <v>0</v>
      </c>
      <c r="F268" s="20">
        <f>Model!$W$16*((drdp!C268+drdp!L268)*MBZ!$B268+(drdp!F268+drdp!O268)*MBZ!$C268+(drdp!I268+drdp!R268)*MBZ!$D268)</f>
        <v>0</v>
      </c>
      <c r="G268" s="20">
        <f>Model!$W$16*((drdp!D268+drdp!M268)*MBZ!$B268+(drdp!G268+drdp!P268)*MBZ!$C268+(drdp!J268+drdp!S268)*MBZ!$D268)</f>
        <v>0</v>
      </c>
      <c r="H268" s="18">
        <f>Model!$W$16*((drdp!B268)*MBZ!$B268+(drdp!E268)*MBZ!$C268+(drdp!H268)*MBZ!$D268)</f>
        <v>0</v>
      </c>
      <c r="I268" s="18">
        <f>Model!$W$16*((drdp!C268)*MBZ!$B268+(drdp!F268)*MBZ!$C268+(drdp!I268)*MBZ!$D268)</f>
        <v>0</v>
      </c>
      <c r="J268" s="18">
        <f>Model!$W$16*((drdp!D268)*MBZ!$B268+(drdp!G268)*MBZ!$C268+(drdp!J268)*MBZ!$D268)</f>
        <v>0</v>
      </c>
      <c r="K268" s="21">
        <f>SUM(E$3:E267)+H268</f>
        <v>2.1595031455186442</v>
      </c>
      <c r="L268" s="21">
        <f>SUM(F$3:F267)+I268</f>
        <v>0.67993948201946197</v>
      </c>
      <c r="M268" s="21">
        <f>SUM(G$3:G267)+J268</f>
        <v>0</v>
      </c>
      <c r="N268" s="21"/>
      <c r="O268" s="21"/>
      <c r="P268" s="21"/>
      <c r="Q268" s="19">
        <f t="shared" si="25"/>
        <v>4.6634538355049182</v>
      </c>
      <c r="R268" s="19">
        <f t="shared" si="26"/>
        <v>0.46231769920889426</v>
      </c>
      <c r="S268" s="19">
        <f t="shared" si="27"/>
        <v>0</v>
      </c>
      <c r="T268" s="19">
        <f t="shared" si="28"/>
        <v>1.4683314501833458</v>
      </c>
      <c r="U268" s="19">
        <f t="shared" si="29"/>
        <v>0</v>
      </c>
      <c r="V268" s="19">
        <f t="shared" si="30"/>
        <v>0</v>
      </c>
    </row>
    <row r="269" spans="1:22" x14ac:dyDescent="0.25">
      <c r="A269" s="26">
        <f>Wellpath!E269</f>
        <v>0</v>
      </c>
      <c r="B269" s="22">
        <v>0</v>
      </c>
      <c r="C269" s="22">
        <v>0</v>
      </c>
      <c r="D269" s="22">
        <f>-SIN(Wellpath!L269) * SIN(Wellpath!O269) / (Bfield * COS(Dip))</f>
        <v>0</v>
      </c>
      <c r="E269" s="20">
        <f>Model!$W$16*((drdp!B269+drdp!K269)*MBZ!$B269+(drdp!E269+drdp!N269)*MBZ!$C269+(drdp!H269+drdp!Q269)*MBZ!$D269)</f>
        <v>0</v>
      </c>
      <c r="F269" s="20">
        <f>Model!$W$16*((drdp!C269+drdp!L269)*MBZ!$B269+(drdp!F269+drdp!O269)*MBZ!$C269+(drdp!I269+drdp!R269)*MBZ!$D269)</f>
        <v>0</v>
      </c>
      <c r="G269" s="20">
        <f>Model!$W$16*((drdp!D269+drdp!M269)*MBZ!$B269+(drdp!G269+drdp!P269)*MBZ!$C269+(drdp!J269+drdp!S269)*MBZ!$D269)</f>
        <v>0</v>
      </c>
      <c r="H269" s="18">
        <f>Model!$W$16*((drdp!B269)*MBZ!$B269+(drdp!E269)*MBZ!$C269+(drdp!H269)*MBZ!$D269)</f>
        <v>0</v>
      </c>
      <c r="I269" s="18">
        <f>Model!$W$16*((drdp!C269)*MBZ!$B269+(drdp!F269)*MBZ!$C269+(drdp!I269)*MBZ!$D269)</f>
        <v>0</v>
      </c>
      <c r="J269" s="18">
        <f>Model!$W$16*((drdp!D269)*MBZ!$B269+(drdp!G269)*MBZ!$C269+(drdp!J269)*MBZ!$D269)</f>
        <v>0</v>
      </c>
      <c r="K269" s="21">
        <f>SUM(E$3:E268)+H269</f>
        <v>2.1595031455186442</v>
      </c>
      <c r="L269" s="21">
        <f>SUM(F$3:F268)+I269</f>
        <v>0.67993948201946197</v>
      </c>
      <c r="M269" s="21">
        <f>SUM(G$3:G268)+J269</f>
        <v>0</v>
      </c>
      <c r="N269" s="21"/>
      <c r="O269" s="21"/>
      <c r="P269" s="21"/>
      <c r="Q269" s="19">
        <f t="shared" si="25"/>
        <v>4.6634538355049182</v>
      </c>
      <c r="R269" s="19">
        <f t="shared" si="26"/>
        <v>0.46231769920889426</v>
      </c>
      <c r="S269" s="19">
        <f t="shared" si="27"/>
        <v>0</v>
      </c>
      <c r="T269" s="19">
        <f t="shared" si="28"/>
        <v>1.4683314501833458</v>
      </c>
      <c r="U269" s="19">
        <f t="shared" si="29"/>
        <v>0</v>
      </c>
      <c r="V269" s="19">
        <f t="shared" si="30"/>
        <v>0</v>
      </c>
    </row>
    <row r="270" spans="1:22" x14ac:dyDescent="0.25">
      <c r="A270" s="26">
        <f>Wellpath!E270</f>
        <v>0</v>
      </c>
      <c r="B270" s="22">
        <v>0</v>
      </c>
      <c r="C270" s="22">
        <v>0</v>
      </c>
      <c r="D270" s="22">
        <f>-SIN(Wellpath!L270) * SIN(Wellpath!O270) / (Bfield * COS(Dip))</f>
        <v>0</v>
      </c>
      <c r="E270" s="20">
        <f>Model!$W$16*((drdp!B270+drdp!K270)*MBZ!$B270+(drdp!E270+drdp!N270)*MBZ!$C270+(drdp!H270+drdp!Q270)*MBZ!$D270)</f>
        <v>0</v>
      </c>
      <c r="F270" s="20">
        <f>Model!$W$16*((drdp!C270+drdp!L270)*MBZ!$B270+(drdp!F270+drdp!O270)*MBZ!$C270+(drdp!I270+drdp!R270)*MBZ!$D270)</f>
        <v>0</v>
      </c>
      <c r="G270" s="20">
        <f>Model!$W$16*((drdp!D270+drdp!M270)*MBZ!$B270+(drdp!G270+drdp!P270)*MBZ!$C270+(drdp!J270+drdp!S270)*MBZ!$D270)</f>
        <v>0</v>
      </c>
      <c r="H270" s="18">
        <f>Model!$W$16*((drdp!B270)*MBZ!$B270+(drdp!E270)*MBZ!$C270+(drdp!H270)*MBZ!$D270)</f>
        <v>0</v>
      </c>
      <c r="I270" s="18">
        <f>Model!$W$16*((drdp!C270)*MBZ!$B270+(drdp!F270)*MBZ!$C270+(drdp!I270)*MBZ!$D270)</f>
        <v>0</v>
      </c>
      <c r="J270" s="18">
        <f>Model!$W$16*((drdp!D270)*MBZ!$B270+(drdp!G270)*MBZ!$C270+(drdp!J270)*MBZ!$D270)</f>
        <v>0</v>
      </c>
      <c r="K270" s="21">
        <f>SUM(E$3:E269)+H270</f>
        <v>2.1595031455186442</v>
      </c>
      <c r="L270" s="21">
        <f>SUM(F$3:F269)+I270</f>
        <v>0.67993948201946197</v>
      </c>
      <c r="M270" s="21">
        <f>SUM(G$3:G269)+J270</f>
        <v>0</v>
      </c>
      <c r="N270" s="21"/>
      <c r="O270" s="21"/>
      <c r="P270" s="21"/>
      <c r="Q270" s="19">
        <f t="shared" si="25"/>
        <v>4.6634538355049182</v>
      </c>
      <c r="R270" s="19">
        <f t="shared" si="26"/>
        <v>0.46231769920889426</v>
      </c>
      <c r="S270" s="19">
        <f t="shared" si="27"/>
        <v>0</v>
      </c>
      <c r="T270" s="19">
        <f t="shared" si="28"/>
        <v>1.4683314501833458</v>
      </c>
      <c r="U270" s="19">
        <f t="shared" si="29"/>
        <v>0</v>
      </c>
      <c r="V270" s="19">
        <f t="shared" si="30"/>
        <v>0</v>
      </c>
    </row>
    <row r="271" spans="1:22" x14ac:dyDescent="0.25">
      <c r="A271" s="26">
        <f>Wellpath!E271</f>
        <v>0</v>
      </c>
      <c r="B271" s="22">
        <v>0</v>
      </c>
      <c r="C271" s="22">
        <v>0</v>
      </c>
      <c r="D271" s="22">
        <f>-SIN(Wellpath!L271) * SIN(Wellpath!O271) / (Bfield * COS(Dip))</f>
        <v>0</v>
      </c>
      <c r="E271" s="20">
        <f>Model!$W$16*((drdp!B271+drdp!K271)*MBZ!$B271+(drdp!E271+drdp!N271)*MBZ!$C271+(drdp!H271+drdp!Q271)*MBZ!$D271)</f>
        <v>0</v>
      </c>
      <c r="F271" s="20">
        <f>Model!$W$16*((drdp!C271+drdp!L271)*MBZ!$B271+(drdp!F271+drdp!O271)*MBZ!$C271+(drdp!I271+drdp!R271)*MBZ!$D271)</f>
        <v>0</v>
      </c>
      <c r="G271" s="20">
        <f>Model!$W$16*((drdp!D271+drdp!M271)*MBZ!$B271+(drdp!G271+drdp!P271)*MBZ!$C271+(drdp!J271+drdp!S271)*MBZ!$D271)</f>
        <v>0</v>
      </c>
      <c r="H271" s="18">
        <f>Model!$W$16*((drdp!B271)*MBZ!$B271+(drdp!E271)*MBZ!$C271+(drdp!H271)*MBZ!$D271)</f>
        <v>0</v>
      </c>
      <c r="I271" s="18">
        <f>Model!$W$16*((drdp!C271)*MBZ!$B271+(drdp!F271)*MBZ!$C271+(drdp!I271)*MBZ!$D271)</f>
        <v>0</v>
      </c>
      <c r="J271" s="18">
        <f>Model!$W$16*((drdp!D271)*MBZ!$B271+(drdp!G271)*MBZ!$C271+(drdp!J271)*MBZ!$D271)</f>
        <v>0</v>
      </c>
      <c r="K271" s="21">
        <f>SUM(E$3:E270)+H271</f>
        <v>2.1595031455186442</v>
      </c>
      <c r="L271" s="21">
        <f>SUM(F$3:F270)+I271</f>
        <v>0.67993948201946197</v>
      </c>
      <c r="M271" s="21">
        <f>SUM(G$3:G270)+J271</f>
        <v>0</v>
      </c>
      <c r="N271" s="21"/>
      <c r="O271" s="21"/>
      <c r="P271" s="21"/>
      <c r="Q271" s="19">
        <f t="shared" ref="Q271" si="31">K271^2</f>
        <v>4.6634538355049182</v>
      </c>
      <c r="R271" s="19">
        <f t="shared" ref="R271" si="32">L271^2</f>
        <v>0.46231769920889426</v>
      </c>
      <c r="S271" s="19">
        <f t="shared" ref="S271" si="33">M271^2</f>
        <v>0</v>
      </c>
      <c r="T271" s="19">
        <f t="shared" ref="T271" si="34">K271*L271</f>
        <v>1.4683314501833458</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8" tint="0.59999389629810485"/>
  </sheetPr>
  <dimension ref="A1:V271"/>
  <sheetViews>
    <sheetView workbookViewId="0">
      <pane ySplit="2" topLeftCell="A242" activePane="bottomLeft" state="frozen"/>
      <selection activeCell="H39" sqref="H39"/>
      <selection pane="bottomLeft" activeCell="N244" sqref="N244"/>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f>SIN(Wellpath!$L3) * SIN(Wellpath!$O3) * (TAN(Dip) * COS(Wellpath!$L3) + SIN(Wellpath!$L3) * COS(Wellpath!$O3)) / SQRT(2)</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f>SIN(Wellpath!$L4) * SIN(Wellpath!$O4) * (TAN(Dip) * COS(Wellpath!$L4) + SIN(Wellpath!$L4) * COS(Wellpath!$O4)) / SQRT(2)</f>
        <v>0</v>
      </c>
      <c r="E4" s="20">
        <f>Model!$W$17*((drdp!B4+drdp!K4)*'MSXY-TI1S'!$B4+(drdp!E4+drdp!N4)*'MSXY-TI1S'!$C4+(drdp!H4+drdp!Q4)*'MSXY-TI1S'!$D4)</f>
        <v>0</v>
      </c>
      <c r="F4" s="20">
        <f>Model!$W$17*((drdp!C4+drdp!L4)*'MSXY-TI1S'!$B4+(drdp!F4+drdp!O4)*'MSXY-TI1S'!$C4+(drdp!I4+drdp!R4)*'MSXY-TI1S'!$D4)</f>
        <v>0</v>
      </c>
      <c r="G4" s="20">
        <f>Model!$W$17*((drdp!D4+drdp!M4)*'MSXY-TI1S'!$B4+(drdp!G4+drdp!P4)*'MSXY-TI1S'!$C4+(drdp!J4+drdp!S4)*'MSXY-TI1S'!$D4)</f>
        <v>0</v>
      </c>
      <c r="H4" s="18">
        <f>Model!$W$17*((drdp!B4)*'MSXY-TI1S'!$B4+(drdp!E4)*'MSXY-TI1S'!$C4+(drdp!H4)*'MSXY-TI1S'!$D4)</f>
        <v>0</v>
      </c>
      <c r="I4" s="18">
        <f>Model!$W$17*((drdp!C4)*'MSXY-TI1S'!$B4+(drdp!F4)*'MSXY-TI1S'!$C4+(drdp!I4)*'MSXY-TI1S'!$D4)</f>
        <v>0</v>
      </c>
      <c r="J4" s="18">
        <f>Model!$W$17*((drdp!D4)*'MSXY-TI1S'!$B4+(drdp!G4)*'MSXY-TI1S'!$C4+(drdp!J4)*'MSXY-TI1S'!$D4)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f>SIN(Wellpath!$L5) * SIN(Wellpath!$O5) * (TAN(Dip) * COS(Wellpath!$L5) + SIN(Wellpath!$L5) * COS(Wellpath!$O5)) / SQRT(2)</f>
        <v>0</v>
      </c>
      <c r="E5" s="20">
        <f>Model!$W$17*((drdp!B5+drdp!K5)*'MSXY-TI1S'!$B5+(drdp!E5+drdp!N5)*'MSXY-TI1S'!$C5+(drdp!H5+drdp!Q5)*'MSXY-TI1S'!$D5)</f>
        <v>0</v>
      </c>
      <c r="F5" s="20">
        <f>Model!$W$17*((drdp!C5+drdp!L5)*'MSXY-TI1S'!$B5+(drdp!F5+drdp!O5)*'MSXY-TI1S'!$C5+(drdp!I5+drdp!R5)*'MSXY-TI1S'!$D5)</f>
        <v>0</v>
      </c>
      <c r="G5" s="20">
        <f>Model!$W$17*((drdp!D5+drdp!M5)*'MSXY-TI1S'!$B5+(drdp!G5+drdp!P5)*'MSXY-TI1S'!$C5+(drdp!J5+drdp!S5)*'MSXY-TI1S'!$D5)</f>
        <v>0</v>
      </c>
      <c r="H5" s="18">
        <f>Model!$W$17*((drdp!B5)*'MSXY-TI1S'!$B5+(drdp!E5)*'MSXY-TI1S'!$C5+(drdp!H5)*'MSXY-TI1S'!$D5)</f>
        <v>0</v>
      </c>
      <c r="I5" s="18">
        <f>Model!$W$17*((drdp!C5)*'MSXY-TI1S'!$B5+(drdp!F5)*'MSXY-TI1S'!$C5+(drdp!I5)*'MSXY-TI1S'!$D5)</f>
        <v>0</v>
      </c>
      <c r="J5" s="18">
        <f>Model!$W$17*((drdp!D5)*'MSXY-TI1S'!$B5+(drdp!G5)*'MSXY-TI1S'!$C5+(drdp!J5)*'MSXY-TI1S'!$D5)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f>SIN(Wellpath!$L6) * SIN(Wellpath!$O6) * (TAN(Dip) * COS(Wellpath!$L6) + SIN(Wellpath!$L6) * COS(Wellpath!$O6)) / SQRT(2)</f>
        <v>0</v>
      </c>
      <c r="E6" s="20">
        <f>Model!$W$17*((drdp!B6+drdp!K6)*'MSXY-TI1S'!$B6+(drdp!E6+drdp!N6)*'MSXY-TI1S'!$C6+(drdp!H6+drdp!Q6)*'MSXY-TI1S'!$D6)</f>
        <v>0</v>
      </c>
      <c r="F6" s="20">
        <f>Model!$W$17*((drdp!C6+drdp!L6)*'MSXY-TI1S'!$B6+(drdp!F6+drdp!O6)*'MSXY-TI1S'!$C6+(drdp!I6+drdp!R6)*'MSXY-TI1S'!$D6)</f>
        <v>0</v>
      </c>
      <c r="G6" s="20">
        <f>Model!$W$17*((drdp!D6+drdp!M6)*'MSXY-TI1S'!$B6+(drdp!G6+drdp!P6)*'MSXY-TI1S'!$C6+(drdp!J6+drdp!S6)*'MSXY-TI1S'!$D6)</f>
        <v>0</v>
      </c>
      <c r="H6" s="18">
        <f>Model!$W$17*((drdp!B6)*'MSXY-TI1S'!$B6+(drdp!E6)*'MSXY-TI1S'!$C6+(drdp!H6)*'MSXY-TI1S'!$D6)</f>
        <v>0</v>
      </c>
      <c r="I6" s="18">
        <f>Model!$W$17*((drdp!C6)*'MSXY-TI1S'!$B6+(drdp!F6)*'MSXY-TI1S'!$C6+(drdp!I6)*'MSXY-TI1S'!$D6)</f>
        <v>0</v>
      </c>
      <c r="J6" s="18">
        <f>Model!$W$17*((drdp!D6)*'MSXY-TI1S'!$B6+(drdp!G6)*'MSXY-TI1S'!$C6+(drdp!J6)*'MSXY-TI1S'!$D6)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f>SIN(Wellpath!$L7) * SIN(Wellpath!$O7) * (TAN(Dip) * COS(Wellpath!$L7) + SIN(Wellpath!$L7) * COS(Wellpath!$O7)) / SQRT(2)</f>
        <v>0</v>
      </c>
      <c r="E7" s="20">
        <f>Model!$W$17*((drdp!B7+drdp!K7)*'MSXY-TI1S'!$B7+(drdp!E7+drdp!N7)*'MSXY-TI1S'!$C7+(drdp!H7+drdp!Q7)*'MSXY-TI1S'!$D7)</f>
        <v>0</v>
      </c>
      <c r="F7" s="20">
        <f>Model!$W$17*((drdp!C7+drdp!L7)*'MSXY-TI1S'!$B7+(drdp!F7+drdp!O7)*'MSXY-TI1S'!$C7+(drdp!I7+drdp!R7)*'MSXY-TI1S'!$D7)</f>
        <v>0</v>
      </c>
      <c r="G7" s="20">
        <f>Model!$W$17*((drdp!D7+drdp!M7)*'MSXY-TI1S'!$B7+(drdp!G7+drdp!P7)*'MSXY-TI1S'!$C7+(drdp!J7+drdp!S7)*'MSXY-TI1S'!$D7)</f>
        <v>0</v>
      </c>
      <c r="H7" s="18">
        <f>Model!$W$17*((drdp!B7)*'MSXY-TI1S'!$B7+(drdp!E7)*'MSXY-TI1S'!$C7+(drdp!H7)*'MSXY-TI1S'!$D7)</f>
        <v>0</v>
      </c>
      <c r="I7" s="18">
        <f>Model!$W$17*((drdp!C7)*'MSXY-TI1S'!$B7+(drdp!F7)*'MSXY-TI1S'!$C7+(drdp!I7)*'MSXY-TI1S'!$D7)</f>
        <v>0</v>
      </c>
      <c r="J7" s="18">
        <f>Model!$W$17*((drdp!D7)*'MSXY-TI1S'!$B7+(drdp!G7)*'MSXY-TI1S'!$C7+(drdp!J7)*'MSXY-TI1S'!$D7)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f>SIN(Wellpath!$L8) * SIN(Wellpath!$O8) * (TAN(Dip) * COS(Wellpath!$L8) + SIN(Wellpath!$L8) * COS(Wellpath!$O8)) / SQRT(2)</f>
        <v>0</v>
      </c>
      <c r="E8" s="20">
        <f>Model!$W$17*((drdp!B8+drdp!K8)*'MSXY-TI1S'!$B8+(drdp!E8+drdp!N8)*'MSXY-TI1S'!$C8+(drdp!H8+drdp!Q8)*'MSXY-TI1S'!$D8)</f>
        <v>0</v>
      </c>
      <c r="F8" s="20">
        <f>Model!$W$17*((drdp!C8+drdp!L8)*'MSXY-TI1S'!$B8+(drdp!F8+drdp!O8)*'MSXY-TI1S'!$C8+(drdp!I8+drdp!R8)*'MSXY-TI1S'!$D8)</f>
        <v>0</v>
      </c>
      <c r="G8" s="20">
        <f>Model!$W$17*((drdp!D8+drdp!M8)*'MSXY-TI1S'!$B8+(drdp!G8+drdp!P8)*'MSXY-TI1S'!$C8+(drdp!J8+drdp!S8)*'MSXY-TI1S'!$D8)</f>
        <v>0</v>
      </c>
      <c r="H8" s="18">
        <f>Model!$W$17*((drdp!B8)*'MSXY-TI1S'!$B8+(drdp!E8)*'MSXY-TI1S'!$C8+(drdp!H8)*'MSXY-TI1S'!$D8)</f>
        <v>0</v>
      </c>
      <c r="I8" s="18">
        <f>Model!$W$17*((drdp!C8)*'MSXY-TI1S'!$B8+(drdp!F8)*'MSXY-TI1S'!$C8+(drdp!I8)*'MSXY-TI1S'!$D8)</f>
        <v>0</v>
      </c>
      <c r="J8" s="18">
        <f>Model!$W$17*((drdp!D8)*'MSXY-TI1S'!$B8+(drdp!G8)*'MSXY-TI1S'!$C8+(drdp!J8)*'MSXY-TI1S'!$D8)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f>SIN(Wellpath!$L9) * SIN(Wellpath!$O9) * (TAN(Dip) * COS(Wellpath!$L9) + SIN(Wellpath!$L9) * COS(Wellpath!$O9)) / SQRT(2)</f>
        <v>0</v>
      </c>
      <c r="E9" s="20">
        <f>Model!$W$17*((drdp!B9+drdp!K9)*'MSXY-TI1S'!$B9+(drdp!E9+drdp!N9)*'MSXY-TI1S'!$C9+(drdp!H9+drdp!Q9)*'MSXY-TI1S'!$D9)</f>
        <v>0</v>
      </c>
      <c r="F9" s="20">
        <f>Model!$W$17*((drdp!C9+drdp!L9)*'MSXY-TI1S'!$B9+(drdp!F9+drdp!O9)*'MSXY-TI1S'!$C9+(drdp!I9+drdp!R9)*'MSXY-TI1S'!$D9)</f>
        <v>0</v>
      </c>
      <c r="G9" s="20">
        <f>Model!$W$17*((drdp!D9+drdp!M9)*'MSXY-TI1S'!$B9+(drdp!G9+drdp!P9)*'MSXY-TI1S'!$C9+(drdp!J9+drdp!S9)*'MSXY-TI1S'!$D9)</f>
        <v>0</v>
      </c>
      <c r="H9" s="18">
        <f>Model!$W$17*((drdp!B9)*'MSXY-TI1S'!$B9+(drdp!E9)*'MSXY-TI1S'!$C9+(drdp!H9)*'MSXY-TI1S'!$D9)</f>
        <v>0</v>
      </c>
      <c r="I9" s="18">
        <f>Model!$W$17*((drdp!C9)*'MSXY-TI1S'!$B9+(drdp!F9)*'MSXY-TI1S'!$C9+(drdp!I9)*'MSXY-TI1S'!$D9)</f>
        <v>0</v>
      </c>
      <c r="J9" s="18">
        <f>Model!$W$17*((drdp!D9)*'MSXY-TI1S'!$B9+(drdp!G9)*'MSXY-TI1S'!$C9+(drdp!J9)*'MSXY-TI1S'!$D9)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f>SIN(Wellpath!$L10) * SIN(Wellpath!$O10) * (TAN(Dip) * COS(Wellpath!$L10) + SIN(Wellpath!$L10) * COS(Wellpath!$O10)) / SQRT(2)</f>
        <v>0</v>
      </c>
      <c r="E10" s="20">
        <f>Model!$W$17*((drdp!B10+drdp!K10)*'MSXY-TI1S'!$B10+(drdp!E10+drdp!N10)*'MSXY-TI1S'!$C10+(drdp!H10+drdp!Q10)*'MSXY-TI1S'!$D10)</f>
        <v>0</v>
      </c>
      <c r="F10" s="20">
        <f>Model!$W$17*((drdp!C10+drdp!L10)*'MSXY-TI1S'!$B10+(drdp!F10+drdp!O10)*'MSXY-TI1S'!$C10+(drdp!I10+drdp!R10)*'MSXY-TI1S'!$D10)</f>
        <v>0</v>
      </c>
      <c r="G10" s="20">
        <f>Model!$W$17*((drdp!D10+drdp!M10)*'MSXY-TI1S'!$B10+(drdp!G10+drdp!P10)*'MSXY-TI1S'!$C10+(drdp!J10+drdp!S10)*'MSXY-TI1S'!$D10)</f>
        <v>0</v>
      </c>
      <c r="H10" s="18">
        <f>Model!$W$17*((drdp!B10)*'MSXY-TI1S'!$B10+(drdp!E10)*'MSXY-TI1S'!$C10+(drdp!H10)*'MSXY-TI1S'!$D10)</f>
        <v>0</v>
      </c>
      <c r="I10" s="18">
        <f>Model!$W$17*((drdp!C10)*'MSXY-TI1S'!$B10+(drdp!F10)*'MSXY-TI1S'!$C10+(drdp!I10)*'MSXY-TI1S'!$D10)</f>
        <v>0</v>
      </c>
      <c r="J10" s="18">
        <f>Model!$W$17*((drdp!D10)*'MSXY-TI1S'!$B10+(drdp!G10)*'MSXY-TI1S'!$C10+(drdp!J10)*'MSXY-TI1S'!$D10)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f>SIN(Wellpath!$L11) * SIN(Wellpath!$O11) * (TAN(Dip) * COS(Wellpath!$L11) + SIN(Wellpath!$L11) * COS(Wellpath!$O11)) / SQRT(2)</f>
        <v>0</v>
      </c>
      <c r="E11" s="20">
        <f>Model!$W$17*((drdp!B11+drdp!K11)*'MSXY-TI1S'!$B11+(drdp!E11+drdp!N11)*'MSXY-TI1S'!$C11+(drdp!H11+drdp!Q11)*'MSXY-TI1S'!$D11)</f>
        <v>0</v>
      </c>
      <c r="F11" s="20">
        <f>Model!$W$17*((drdp!C11+drdp!L11)*'MSXY-TI1S'!$B11+(drdp!F11+drdp!O11)*'MSXY-TI1S'!$C11+(drdp!I11+drdp!R11)*'MSXY-TI1S'!$D11)</f>
        <v>0</v>
      </c>
      <c r="G11" s="20">
        <f>Model!$W$17*((drdp!D11+drdp!M11)*'MSXY-TI1S'!$B11+(drdp!G11+drdp!P11)*'MSXY-TI1S'!$C11+(drdp!J11+drdp!S11)*'MSXY-TI1S'!$D11)</f>
        <v>0</v>
      </c>
      <c r="H11" s="18">
        <f>Model!$W$17*((drdp!B11)*'MSXY-TI1S'!$B11+(drdp!E11)*'MSXY-TI1S'!$C11+(drdp!H11)*'MSXY-TI1S'!$D11)</f>
        <v>0</v>
      </c>
      <c r="I11" s="18">
        <f>Model!$W$17*((drdp!C11)*'MSXY-TI1S'!$B11+(drdp!F11)*'MSXY-TI1S'!$C11+(drdp!I11)*'MSXY-TI1S'!$D11)</f>
        <v>0</v>
      </c>
      <c r="J11" s="18">
        <f>Model!$W$17*((drdp!D11)*'MSXY-TI1S'!$B11+(drdp!G11)*'MSXY-TI1S'!$C11+(drdp!J11)*'MSXY-TI1S'!$D11)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f>SIN(Wellpath!$L12) * SIN(Wellpath!$O12) * (TAN(Dip) * COS(Wellpath!$L12) + SIN(Wellpath!$L12) * COS(Wellpath!$O12)) / SQRT(2)</f>
        <v>0</v>
      </c>
      <c r="E12" s="20">
        <f>Model!$W$17*((drdp!B12+drdp!K12)*'MSXY-TI1S'!$B12+(drdp!E12+drdp!N12)*'MSXY-TI1S'!$C12+(drdp!H12+drdp!Q12)*'MSXY-TI1S'!$D12)</f>
        <v>0</v>
      </c>
      <c r="F12" s="20">
        <f>Model!$W$17*((drdp!C12+drdp!L12)*'MSXY-TI1S'!$B12+(drdp!F12+drdp!O12)*'MSXY-TI1S'!$C12+(drdp!I12+drdp!R12)*'MSXY-TI1S'!$D12)</f>
        <v>0</v>
      </c>
      <c r="G12" s="20">
        <f>Model!$W$17*((drdp!D12+drdp!M12)*'MSXY-TI1S'!$B12+(drdp!G12+drdp!P12)*'MSXY-TI1S'!$C12+(drdp!J12+drdp!S12)*'MSXY-TI1S'!$D12)</f>
        <v>0</v>
      </c>
      <c r="H12" s="18">
        <f>Model!$W$17*((drdp!B12)*'MSXY-TI1S'!$B12+(drdp!E12)*'MSXY-TI1S'!$C12+(drdp!H12)*'MSXY-TI1S'!$D12)</f>
        <v>0</v>
      </c>
      <c r="I12" s="18">
        <f>Model!$W$17*((drdp!C12)*'MSXY-TI1S'!$B12+(drdp!F12)*'MSXY-TI1S'!$C12+(drdp!I12)*'MSXY-TI1S'!$D12)</f>
        <v>0</v>
      </c>
      <c r="J12" s="18">
        <f>Model!$W$17*((drdp!D12)*'MSXY-TI1S'!$B12+(drdp!G12)*'MSXY-TI1S'!$C12+(drdp!J12)*'MSXY-TI1S'!$D12)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f>SIN(Wellpath!$L13) * SIN(Wellpath!$O13) * (TAN(Dip) * COS(Wellpath!$L13) + SIN(Wellpath!$L13) * COS(Wellpath!$O13)) / SQRT(2)</f>
        <v>0</v>
      </c>
      <c r="E13" s="20">
        <f>Model!$W$17*((drdp!B13+drdp!K13)*'MSXY-TI1S'!$B13+(drdp!E13+drdp!N13)*'MSXY-TI1S'!$C13+(drdp!H13+drdp!Q13)*'MSXY-TI1S'!$D13)</f>
        <v>0</v>
      </c>
      <c r="F13" s="20">
        <f>Model!$W$17*((drdp!C13+drdp!L13)*'MSXY-TI1S'!$B13+(drdp!F13+drdp!O13)*'MSXY-TI1S'!$C13+(drdp!I13+drdp!R13)*'MSXY-TI1S'!$D13)</f>
        <v>0</v>
      </c>
      <c r="G13" s="20">
        <f>Model!$W$17*((drdp!D13+drdp!M13)*'MSXY-TI1S'!$B13+(drdp!G13+drdp!P13)*'MSXY-TI1S'!$C13+(drdp!J13+drdp!S13)*'MSXY-TI1S'!$D13)</f>
        <v>0</v>
      </c>
      <c r="H13" s="18">
        <f>Model!$W$17*((drdp!B13)*'MSXY-TI1S'!$B13+(drdp!E13)*'MSXY-TI1S'!$C13+(drdp!H13)*'MSXY-TI1S'!$D13)</f>
        <v>0</v>
      </c>
      <c r="I13" s="18">
        <f>Model!$W$17*((drdp!C13)*'MSXY-TI1S'!$B13+(drdp!F13)*'MSXY-TI1S'!$C13+(drdp!I13)*'MSXY-TI1S'!$D13)</f>
        <v>0</v>
      </c>
      <c r="J13" s="18">
        <f>Model!$W$17*((drdp!D13)*'MSXY-TI1S'!$B13+(drdp!G13)*'MSXY-TI1S'!$C13+(drdp!J13)*'MSXY-TI1S'!$D13)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f>SIN(Wellpath!$L14) * SIN(Wellpath!$O14) * (TAN(Dip) * COS(Wellpath!$L14) + SIN(Wellpath!$L14) * COS(Wellpath!$O14)) / SQRT(2)</f>
        <v>0</v>
      </c>
      <c r="E14" s="20">
        <f>Model!$W$17*((drdp!B14+drdp!K14)*'MSXY-TI1S'!$B14+(drdp!E14+drdp!N14)*'MSXY-TI1S'!$C14+(drdp!H14+drdp!Q14)*'MSXY-TI1S'!$D14)</f>
        <v>0</v>
      </c>
      <c r="F14" s="20">
        <f>Model!$W$17*((drdp!C14+drdp!L14)*'MSXY-TI1S'!$B14+(drdp!F14+drdp!O14)*'MSXY-TI1S'!$C14+(drdp!I14+drdp!R14)*'MSXY-TI1S'!$D14)</f>
        <v>0</v>
      </c>
      <c r="G14" s="20">
        <f>Model!$W$17*((drdp!D14+drdp!M14)*'MSXY-TI1S'!$B14+(drdp!G14+drdp!P14)*'MSXY-TI1S'!$C14+(drdp!J14+drdp!S14)*'MSXY-TI1S'!$D14)</f>
        <v>0</v>
      </c>
      <c r="H14" s="18">
        <f>Model!$W$17*((drdp!B14)*'MSXY-TI1S'!$B14+(drdp!E14)*'MSXY-TI1S'!$C14+(drdp!H14)*'MSXY-TI1S'!$D14)</f>
        <v>0</v>
      </c>
      <c r="I14" s="18">
        <f>Model!$W$17*((drdp!C14)*'MSXY-TI1S'!$B14+(drdp!F14)*'MSXY-TI1S'!$C14+(drdp!I14)*'MSXY-TI1S'!$D14)</f>
        <v>0</v>
      </c>
      <c r="J14" s="18">
        <f>Model!$W$17*((drdp!D14)*'MSXY-TI1S'!$B14+(drdp!G14)*'MSXY-TI1S'!$C14+(drdp!J14)*'MSXY-TI1S'!$D14)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f>SIN(Wellpath!$L15) * SIN(Wellpath!$O15) * (TAN(Dip) * COS(Wellpath!$L15) + SIN(Wellpath!$L15) * COS(Wellpath!$O15)) / SQRT(2)</f>
        <v>0</v>
      </c>
      <c r="E15" s="20">
        <f>Model!$W$17*((drdp!B15+drdp!K15)*'MSXY-TI1S'!$B15+(drdp!E15+drdp!N15)*'MSXY-TI1S'!$C15+(drdp!H15+drdp!Q15)*'MSXY-TI1S'!$D15)</f>
        <v>0</v>
      </c>
      <c r="F15" s="20">
        <f>Model!$W$17*((drdp!C15+drdp!L15)*'MSXY-TI1S'!$B15+(drdp!F15+drdp!O15)*'MSXY-TI1S'!$C15+(drdp!I15+drdp!R15)*'MSXY-TI1S'!$D15)</f>
        <v>0</v>
      </c>
      <c r="G15" s="20">
        <f>Model!$W$17*((drdp!D15+drdp!M15)*'MSXY-TI1S'!$B15+(drdp!G15+drdp!P15)*'MSXY-TI1S'!$C15+(drdp!J15+drdp!S15)*'MSXY-TI1S'!$D15)</f>
        <v>0</v>
      </c>
      <c r="H15" s="18">
        <f>Model!$W$17*((drdp!B15)*'MSXY-TI1S'!$B15+(drdp!E15)*'MSXY-TI1S'!$C15+(drdp!H15)*'MSXY-TI1S'!$D15)</f>
        <v>0</v>
      </c>
      <c r="I15" s="18">
        <f>Model!$W$17*((drdp!C15)*'MSXY-TI1S'!$B15+(drdp!F15)*'MSXY-TI1S'!$C15+(drdp!I15)*'MSXY-TI1S'!$D15)</f>
        <v>0</v>
      </c>
      <c r="J15" s="18">
        <f>Model!$W$17*((drdp!D15)*'MSXY-TI1S'!$B15+(drdp!G15)*'MSXY-TI1S'!$C15+(drdp!J15)*'MSXY-TI1S'!$D15)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f>SIN(Wellpath!$L16) * SIN(Wellpath!$O16) * (TAN(Dip) * COS(Wellpath!$L16) + SIN(Wellpath!$L16) * COS(Wellpath!$O16)) / SQRT(2)</f>
        <v>0</v>
      </c>
      <c r="E16" s="20">
        <f>Model!$W$17*((drdp!B16+drdp!K16)*'MSXY-TI1S'!$B16+(drdp!E16+drdp!N16)*'MSXY-TI1S'!$C16+(drdp!H16+drdp!Q16)*'MSXY-TI1S'!$D16)</f>
        <v>0</v>
      </c>
      <c r="F16" s="20">
        <f>Model!$W$17*((drdp!C16+drdp!L16)*'MSXY-TI1S'!$B16+(drdp!F16+drdp!O16)*'MSXY-TI1S'!$C16+(drdp!I16+drdp!R16)*'MSXY-TI1S'!$D16)</f>
        <v>0</v>
      </c>
      <c r="G16" s="20">
        <f>Model!$W$17*((drdp!D16+drdp!M16)*'MSXY-TI1S'!$B16+(drdp!G16+drdp!P16)*'MSXY-TI1S'!$C16+(drdp!J16+drdp!S16)*'MSXY-TI1S'!$D16)</f>
        <v>0</v>
      </c>
      <c r="H16" s="18">
        <f>Model!$W$17*((drdp!B16)*'MSXY-TI1S'!$B16+(drdp!E16)*'MSXY-TI1S'!$C16+(drdp!H16)*'MSXY-TI1S'!$D16)</f>
        <v>0</v>
      </c>
      <c r="I16" s="18">
        <f>Model!$W$17*((drdp!C16)*'MSXY-TI1S'!$B16+(drdp!F16)*'MSXY-TI1S'!$C16+(drdp!I16)*'MSXY-TI1S'!$D16)</f>
        <v>0</v>
      </c>
      <c r="J16" s="18">
        <f>Model!$W$17*((drdp!D16)*'MSXY-TI1S'!$B16+(drdp!G16)*'MSXY-TI1S'!$C16+(drdp!J16)*'MSXY-TI1S'!$D16)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f>SIN(Wellpath!$L17) * SIN(Wellpath!$O17) * (TAN(Dip) * COS(Wellpath!$L17) + SIN(Wellpath!$L17) * COS(Wellpath!$O17)) / SQRT(2)</f>
        <v>0</v>
      </c>
      <c r="E17" s="20">
        <f>Model!$W$17*((drdp!B17+drdp!K17)*'MSXY-TI1S'!$B17+(drdp!E17+drdp!N17)*'MSXY-TI1S'!$C17+(drdp!H17+drdp!Q17)*'MSXY-TI1S'!$D17)</f>
        <v>0</v>
      </c>
      <c r="F17" s="20">
        <f>Model!$W$17*((drdp!C17+drdp!L17)*'MSXY-TI1S'!$B17+(drdp!F17+drdp!O17)*'MSXY-TI1S'!$C17+(drdp!I17+drdp!R17)*'MSXY-TI1S'!$D17)</f>
        <v>0</v>
      </c>
      <c r="G17" s="20">
        <f>Model!$W$17*((drdp!D17+drdp!M17)*'MSXY-TI1S'!$B17+(drdp!G17+drdp!P17)*'MSXY-TI1S'!$C17+(drdp!J17+drdp!S17)*'MSXY-TI1S'!$D17)</f>
        <v>0</v>
      </c>
      <c r="H17" s="18">
        <f>Model!$W$17*((drdp!B17)*'MSXY-TI1S'!$B17+(drdp!E17)*'MSXY-TI1S'!$C17+(drdp!H17)*'MSXY-TI1S'!$D17)</f>
        <v>0</v>
      </c>
      <c r="I17" s="18">
        <f>Model!$W$17*((drdp!C17)*'MSXY-TI1S'!$B17+(drdp!F17)*'MSXY-TI1S'!$C17+(drdp!I17)*'MSXY-TI1S'!$D17)</f>
        <v>0</v>
      </c>
      <c r="J17" s="18">
        <f>Model!$W$17*((drdp!D17)*'MSXY-TI1S'!$B17+(drdp!G17)*'MSXY-TI1S'!$C17+(drdp!J17)*'MSXY-TI1S'!$D17)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f>SIN(Wellpath!$L18) * SIN(Wellpath!$O18) * (TAN(Dip) * COS(Wellpath!$L18) + SIN(Wellpath!$L18) * COS(Wellpath!$O18)) / SQRT(2)</f>
        <v>0</v>
      </c>
      <c r="E18" s="20">
        <f>Model!$W$17*((drdp!B18+drdp!K18)*'MSXY-TI1S'!$B18+(drdp!E18+drdp!N18)*'MSXY-TI1S'!$C18+(drdp!H18+drdp!Q18)*'MSXY-TI1S'!$D18)</f>
        <v>0</v>
      </c>
      <c r="F18" s="20">
        <f>Model!$W$17*((drdp!C18+drdp!L18)*'MSXY-TI1S'!$B18+(drdp!F18+drdp!O18)*'MSXY-TI1S'!$C18+(drdp!I18+drdp!R18)*'MSXY-TI1S'!$D18)</f>
        <v>0</v>
      </c>
      <c r="G18" s="20">
        <f>Model!$W$17*((drdp!D18+drdp!M18)*'MSXY-TI1S'!$B18+(drdp!G18+drdp!P18)*'MSXY-TI1S'!$C18+(drdp!J18+drdp!S18)*'MSXY-TI1S'!$D18)</f>
        <v>0</v>
      </c>
      <c r="H18" s="18">
        <f>Model!$W$17*((drdp!B18)*'MSXY-TI1S'!$B18+(drdp!E18)*'MSXY-TI1S'!$C18+(drdp!H18)*'MSXY-TI1S'!$D18)</f>
        <v>0</v>
      </c>
      <c r="I18" s="18">
        <f>Model!$W$17*((drdp!C18)*'MSXY-TI1S'!$B18+(drdp!F18)*'MSXY-TI1S'!$C18+(drdp!I18)*'MSXY-TI1S'!$D18)</f>
        <v>0</v>
      </c>
      <c r="J18" s="18">
        <f>Model!$W$17*((drdp!D18)*'MSXY-TI1S'!$B18+(drdp!G18)*'MSXY-TI1S'!$C18+(drdp!J18)*'MSXY-TI1S'!$D18)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f>SIN(Wellpath!$L19) * SIN(Wellpath!$O19) * (TAN(Dip) * COS(Wellpath!$L19) + SIN(Wellpath!$L19) * COS(Wellpath!$O19)) / SQRT(2)</f>
        <v>0</v>
      </c>
      <c r="E19" s="20">
        <f>Model!$W$17*((drdp!B19+drdp!K19)*'MSXY-TI1S'!$B19+(drdp!E19+drdp!N19)*'MSXY-TI1S'!$C19+(drdp!H19+drdp!Q19)*'MSXY-TI1S'!$D19)</f>
        <v>0</v>
      </c>
      <c r="F19" s="20">
        <f>Model!$W$17*((drdp!C19+drdp!L19)*'MSXY-TI1S'!$B19+(drdp!F19+drdp!O19)*'MSXY-TI1S'!$C19+(drdp!I19+drdp!R19)*'MSXY-TI1S'!$D19)</f>
        <v>0</v>
      </c>
      <c r="G19" s="20">
        <f>Model!$W$17*((drdp!D19+drdp!M19)*'MSXY-TI1S'!$B19+(drdp!G19+drdp!P19)*'MSXY-TI1S'!$C19+(drdp!J19+drdp!S19)*'MSXY-TI1S'!$D19)</f>
        <v>0</v>
      </c>
      <c r="H19" s="18">
        <f>Model!$W$17*((drdp!B19)*'MSXY-TI1S'!$B19+(drdp!E19)*'MSXY-TI1S'!$C19+(drdp!H19)*'MSXY-TI1S'!$D19)</f>
        <v>0</v>
      </c>
      <c r="I19" s="18">
        <f>Model!$W$17*((drdp!C19)*'MSXY-TI1S'!$B19+(drdp!F19)*'MSXY-TI1S'!$C19+(drdp!I19)*'MSXY-TI1S'!$D19)</f>
        <v>0</v>
      </c>
      <c r="J19" s="18">
        <f>Model!$W$17*((drdp!D19)*'MSXY-TI1S'!$B19+(drdp!G19)*'MSXY-TI1S'!$C19+(drdp!J19)*'MSXY-TI1S'!$D19)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f>SIN(Wellpath!$L20) * SIN(Wellpath!$O20) * (TAN(Dip) * COS(Wellpath!$L20) + SIN(Wellpath!$L20) * COS(Wellpath!$O20)) / SQRT(2)</f>
        <v>0</v>
      </c>
      <c r="E20" s="20">
        <f>Model!$W$17*((drdp!B20+drdp!K20)*'MSXY-TI1S'!$B20+(drdp!E20+drdp!N20)*'MSXY-TI1S'!$C20+(drdp!H20+drdp!Q20)*'MSXY-TI1S'!$D20)</f>
        <v>0</v>
      </c>
      <c r="F20" s="20">
        <f>Model!$W$17*((drdp!C20+drdp!L20)*'MSXY-TI1S'!$B20+(drdp!F20+drdp!O20)*'MSXY-TI1S'!$C20+(drdp!I20+drdp!R20)*'MSXY-TI1S'!$D20)</f>
        <v>0</v>
      </c>
      <c r="G20" s="20">
        <f>Model!$W$17*((drdp!D20+drdp!M20)*'MSXY-TI1S'!$B20+(drdp!G20+drdp!P20)*'MSXY-TI1S'!$C20+(drdp!J20+drdp!S20)*'MSXY-TI1S'!$D20)</f>
        <v>0</v>
      </c>
      <c r="H20" s="18">
        <f>Model!$W$17*((drdp!B20)*'MSXY-TI1S'!$B20+(drdp!E20)*'MSXY-TI1S'!$C20+(drdp!H20)*'MSXY-TI1S'!$D20)</f>
        <v>0</v>
      </c>
      <c r="I20" s="18">
        <f>Model!$W$17*((drdp!C20)*'MSXY-TI1S'!$B20+(drdp!F20)*'MSXY-TI1S'!$C20+(drdp!I20)*'MSXY-TI1S'!$D20)</f>
        <v>0</v>
      </c>
      <c r="J20" s="18">
        <f>Model!$W$17*((drdp!D20)*'MSXY-TI1S'!$B20+(drdp!G20)*'MSXY-TI1S'!$C20+(drdp!J20)*'MSXY-TI1S'!$D20)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f>SIN(Wellpath!$L21) * SIN(Wellpath!$O21) * (TAN(Dip) * COS(Wellpath!$L21) + SIN(Wellpath!$L21) * COS(Wellpath!$O21)) / SQRT(2)</f>
        <v>6.2974511206573295E-3</v>
      </c>
      <c r="E21" s="20">
        <f>Model!$W$17*((drdp!B21+drdp!K21)*'MSXY-TI1S'!$B21+(drdp!E21+drdp!N21)*'MSXY-TI1S'!$C21+(drdp!H21+drdp!Q21)*'MSXY-TI1S'!$D21)</f>
        <v>0</v>
      </c>
      <c r="F21" s="20">
        <f>Model!$W$17*((drdp!C21+drdp!L21)*'MSXY-TI1S'!$B21+(drdp!F21+drdp!O21)*'MSXY-TI1S'!$C21+(drdp!I21+drdp!R21)*'MSXY-TI1S'!$D21)</f>
        <v>2.9191408737632784E-6</v>
      </c>
      <c r="G21" s="20">
        <f>Model!$W$17*((drdp!D21+drdp!M21)*'MSXY-TI1S'!$B21+(drdp!G21+drdp!P21)*'MSXY-TI1S'!$C21+(drdp!J21+drdp!S21)*'MSXY-TI1S'!$D21)</f>
        <v>0</v>
      </c>
      <c r="H21" s="18">
        <f>Model!$W$17*((drdp!B21)*'MSXY-TI1S'!$B21+(drdp!E21)*'MSXY-TI1S'!$C21+(drdp!H21)*'MSXY-TI1S'!$D21)</f>
        <v>0</v>
      </c>
      <c r="I21" s="18">
        <f>Model!$W$17*((drdp!C21)*'MSXY-TI1S'!$B21+(drdp!F21)*'MSXY-TI1S'!$C21+(drdp!I21)*'MSXY-TI1S'!$D21)</f>
        <v>7.297852184408196E-7</v>
      </c>
      <c r="J21" s="18">
        <f>Model!$W$17*((drdp!D21)*'MSXY-TI1S'!$B21+(drdp!G21)*'MSXY-TI1S'!$C21+(drdp!J21)*'MSXY-TI1S'!$D21)</f>
        <v>0</v>
      </c>
      <c r="K21" s="21">
        <f>SUM(E$3:E20)+H21</f>
        <v>0</v>
      </c>
      <c r="L21" s="21">
        <f>SUM(F$3:F20)+I21</f>
        <v>7.297852184408196E-7</v>
      </c>
      <c r="M21" s="21">
        <f>SUM(G$3:G20)+J21</f>
        <v>0</v>
      </c>
      <c r="N21" s="21"/>
      <c r="O21" s="21"/>
      <c r="P21" s="21"/>
      <c r="Q21" s="19">
        <f t="shared" si="1"/>
        <v>0</v>
      </c>
      <c r="R21" s="19">
        <f t="shared" si="1"/>
        <v>5.3258646505471474E-13</v>
      </c>
      <c r="S21" s="19">
        <f t="shared" si="1"/>
        <v>0</v>
      </c>
      <c r="T21" s="19">
        <f t="shared" si="2"/>
        <v>0</v>
      </c>
      <c r="U21" s="19">
        <f t="shared" si="3"/>
        <v>0</v>
      </c>
      <c r="V21" s="19">
        <f t="shared" si="4"/>
        <v>0</v>
      </c>
    </row>
    <row r="22" spans="1:22" x14ac:dyDescent="0.25">
      <c r="A22" s="26">
        <f>Wellpath!E22</f>
        <v>540</v>
      </c>
      <c r="B22" s="22">
        <v>0</v>
      </c>
      <c r="C22" s="22">
        <v>0</v>
      </c>
      <c r="D22" s="22">
        <f>SIN(Wellpath!$L22) * SIN(Wellpath!$O22) * (TAN(Dip) * COS(Wellpath!$L22) + SIN(Wellpath!$L22) * COS(Wellpath!$O22)) / SQRT(2)</f>
        <v>2.4819612127304887E-2</v>
      </c>
      <c r="E22" s="20">
        <f>Model!$W$17*((drdp!B22+drdp!K22)*'MSXY-TI1S'!$B22+(drdp!E22+drdp!N22)*'MSXY-TI1S'!$C22+(drdp!H22+drdp!Q22)*'MSXY-TI1S'!$D22)</f>
        <v>0</v>
      </c>
      <c r="F22" s="20">
        <f>Model!$W$17*((drdp!C22+drdp!L22)*'MSXY-TI1S'!$B22+(drdp!F22+drdp!O22)*'MSXY-TI1S'!$C22+(drdp!I22+drdp!R22)*'MSXY-TI1S'!$D22)</f>
        <v>6.9201148548083302E-5</v>
      </c>
      <c r="G22" s="20">
        <f>Model!$W$17*((drdp!D22+drdp!M22)*'MSXY-TI1S'!$B22+(drdp!G22+drdp!P22)*'MSXY-TI1S'!$C22+(drdp!J22+drdp!S22)*'MSXY-TI1S'!$D22)</f>
        <v>0</v>
      </c>
      <c r="H22" s="18">
        <f>Model!$W$17*((drdp!B22)*'MSXY-TI1S'!$B22+(drdp!E22)*'MSXY-TI1S'!$C22+(drdp!H22)*'MSXY-TI1S'!$D22)</f>
        <v>0</v>
      </c>
      <c r="I22" s="18">
        <f>Model!$W$17*((drdp!C22)*'MSXY-TI1S'!$B22+(drdp!F22)*'MSXY-TI1S'!$C22+(drdp!I22)*'MSXY-TI1S'!$D22)</f>
        <v>3.4600574274041651E-5</v>
      </c>
      <c r="J22" s="18">
        <f>Model!$W$17*((drdp!D22)*'MSXY-TI1S'!$B22+(drdp!G22)*'MSXY-TI1S'!$C22+(drdp!J22)*'MSXY-TI1S'!$D22)</f>
        <v>0</v>
      </c>
      <c r="K22" s="21">
        <f>SUM(E$3:E21)+H22</f>
        <v>0</v>
      </c>
      <c r="L22" s="21">
        <f>SUM(F$3:F21)+I22</f>
        <v>3.7519715147804932E-5</v>
      </c>
      <c r="M22" s="21">
        <f>SUM(G$3:G21)+J22</f>
        <v>0</v>
      </c>
      <c r="N22" s="21"/>
      <c r="O22" s="21"/>
      <c r="P22" s="21"/>
      <c r="Q22" s="19">
        <f t="shared" si="1"/>
        <v>0</v>
      </c>
      <c r="R22" s="19">
        <f t="shared" si="1"/>
        <v>1.4077290247724229E-9</v>
      </c>
      <c r="S22" s="19">
        <f t="shared" si="1"/>
        <v>0</v>
      </c>
      <c r="T22" s="19">
        <f t="shared" si="2"/>
        <v>0</v>
      </c>
      <c r="U22" s="19">
        <f t="shared" si="3"/>
        <v>0</v>
      </c>
      <c r="V22" s="19">
        <f t="shared" si="4"/>
        <v>0</v>
      </c>
    </row>
    <row r="23" spans="1:22" x14ac:dyDescent="0.25">
      <c r="A23" s="26">
        <f>Wellpath!E23</f>
        <v>570</v>
      </c>
      <c r="B23" s="22">
        <v>0</v>
      </c>
      <c r="C23" s="22">
        <v>0</v>
      </c>
      <c r="D23" s="22">
        <f>SIN(Wellpath!$L23) * SIN(Wellpath!$O23) * (TAN(Dip) * COS(Wellpath!$L23) + SIN(Wellpath!$L23) * COS(Wellpath!$O23)) / SQRT(2)</f>
        <v>4.2563106269023251E-2</v>
      </c>
      <c r="E23" s="20">
        <f>Model!$W$17*((drdp!B23+drdp!K23)*'MSXY-TI1S'!$B23+(drdp!E23+drdp!N23)*'MSXY-TI1S'!$C23+(drdp!H23+drdp!Q23)*'MSXY-TI1S'!$D23)</f>
        <v>0</v>
      </c>
      <c r="F23" s="20">
        <f>Model!$W$17*((drdp!C23+drdp!L23)*'MSXY-TI1S'!$B23+(drdp!F23+drdp!O23)*'MSXY-TI1S'!$C23+(drdp!I23+drdp!R23)*'MSXY-TI1S'!$D23)</f>
        <v>2.075251789144545E-4</v>
      </c>
      <c r="G23" s="20">
        <f>Model!$W$17*((drdp!D23+drdp!M23)*'MSXY-TI1S'!$B23+(drdp!G23+drdp!P23)*'MSXY-TI1S'!$C23+(drdp!J23+drdp!S23)*'MSXY-TI1S'!$D23)</f>
        <v>0</v>
      </c>
      <c r="H23" s="18">
        <f>Model!$W$17*((drdp!B23)*'MSXY-TI1S'!$B23+(drdp!E23)*'MSXY-TI1S'!$C23+(drdp!H23)*'MSXY-TI1S'!$D23)</f>
        <v>0</v>
      </c>
      <c r="I23" s="18">
        <f>Model!$W$17*((drdp!C23)*'MSXY-TI1S'!$B23+(drdp!F23)*'MSXY-TI1S'!$C23+(drdp!I23)*'MSXY-TI1S'!$D23)</f>
        <v>1.0376258945722725E-4</v>
      </c>
      <c r="J23" s="18">
        <f>Model!$W$17*((drdp!D23)*'MSXY-TI1S'!$B23+(drdp!G23)*'MSXY-TI1S'!$C23+(drdp!J23)*'MSXY-TI1S'!$D23)</f>
        <v>0</v>
      </c>
      <c r="K23" s="21">
        <f>SUM(E$3:E22)+H23</f>
        <v>0</v>
      </c>
      <c r="L23" s="21">
        <f>SUM(F$3:F22)+I23</f>
        <v>1.7588287887907383E-4</v>
      </c>
      <c r="M23" s="21">
        <f>SUM(G$3:G22)+J23</f>
        <v>0</v>
      </c>
      <c r="N23" s="21"/>
      <c r="O23" s="21"/>
      <c r="P23" s="21"/>
      <c r="Q23" s="19">
        <f t="shared" si="1"/>
        <v>0</v>
      </c>
      <c r="R23" s="19">
        <f t="shared" si="1"/>
        <v>3.0934787082790953E-8</v>
      </c>
      <c r="S23" s="19">
        <f t="shared" si="1"/>
        <v>0</v>
      </c>
      <c r="T23" s="19">
        <f t="shared" si="2"/>
        <v>0</v>
      </c>
      <c r="U23" s="19">
        <f t="shared" si="3"/>
        <v>0</v>
      </c>
      <c r="V23" s="19">
        <f t="shared" si="4"/>
        <v>0</v>
      </c>
    </row>
    <row r="24" spans="1:22" x14ac:dyDescent="0.25">
      <c r="A24" s="26">
        <f>Wellpath!E24</f>
        <v>600</v>
      </c>
      <c r="B24" s="22">
        <v>0</v>
      </c>
      <c r="C24" s="22">
        <v>0</v>
      </c>
      <c r="D24" s="22">
        <f>SIN(Wellpath!$L24) * SIN(Wellpath!$O24) * (TAN(Dip) * COS(Wellpath!$L24) + SIN(Wellpath!$L24) * COS(Wellpath!$O24)) / SQRT(2)</f>
        <v>5.9392894841579273E-2</v>
      </c>
      <c r="E24" s="20">
        <f>Model!$W$17*((drdp!B24+drdp!K24)*'MSXY-TI1S'!$B24+(drdp!E24+drdp!N24)*'MSXY-TI1S'!$C24+(drdp!H24+drdp!Q24)*'MSXY-TI1S'!$D24)</f>
        <v>0</v>
      </c>
      <c r="F24" s="20">
        <f>Model!$W$17*((drdp!C24+drdp!L24)*'MSXY-TI1S'!$B24+(drdp!F24+drdp!O24)*'MSXY-TI1S'!$C24+(drdp!I24+drdp!R24)*'MSXY-TI1S'!$D24)</f>
        <v>4.130161828137684E-4</v>
      </c>
      <c r="G24" s="20">
        <f>Model!$W$17*((drdp!D24+drdp!M24)*'MSXY-TI1S'!$B24+(drdp!G24+drdp!P24)*'MSXY-TI1S'!$C24+(drdp!J24+drdp!S24)*'MSXY-TI1S'!$D24)</f>
        <v>0</v>
      </c>
      <c r="H24" s="18">
        <f>Model!$W$17*((drdp!B24)*'MSXY-TI1S'!$B24+(drdp!E24)*'MSXY-TI1S'!$C24+(drdp!H24)*'MSXY-TI1S'!$D24)</f>
        <v>0</v>
      </c>
      <c r="I24" s="18">
        <f>Model!$W$17*((drdp!C24)*'MSXY-TI1S'!$B24+(drdp!F24)*'MSXY-TI1S'!$C24+(drdp!I24)*'MSXY-TI1S'!$D24)</f>
        <v>2.065080914068842E-4</v>
      </c>
      <c r="J24" s="18">
        <f>Model!$W$17*((drdp!D24)*'MSXY-TI1S'!$B24+(drdp!G24)*'MSXY-TI1S'!$C24+(drdp!J24)*'MSXY-TI1S'!$D24)</f>
        <v>0</v>
      </c>
      <c r="K24" s="21">
        <f>SUM(E$3:E23)+H24</f>
        <v>0</v>
      </c>
      <c r="L24" s="21">
        <f>SUM(F$3:F23)+I24</f>
        <v>4.8615355974318531E-4</v>
      </c>
      <c r="M24" s="21">
        <f>SUM(G$3:G23)+J24</f>
        <v>0</v>
      </c>
      <c r="N24" s="21"/>
      <c r="O24" s="21"/>
      <c r="P24" s="21"/>
      <c r="Q24" s="19">
        <f t="shared" si="1"/>
        <v>0</v>
      </c>
      <c r="R24" s="19">
        <f t="shared" si="1"/>
        <v>2.3634528365097085E-7</v>
      </c>
      <c r="S24" s="19">
        <f t="shared" si="1"/>
        <v>0</v>
      </c>
      <c r="T24" s="19">
        <f t="shared" si="2"/>
        <v>0</v>
      </c>
      <c r="U24" s="19">
        <f t="shared" si="3"/>
        <v>0</v>
      </c>
      <c r="V24" s="19">
        <f t="shared" si="4"/>
        <v>0</v>
      </c>
    </row>
    <row r="25" spans="1:22" x14ac:dyDescent="0.25">
      <c r="A25" s="26">
        <f>Wellpath!E25</f>
        <v>630</v>
      </c>
      <c r="B25" s="22">
        <v>0</v>
      </c>
      <c r="C25" s="22">
        <v>0</v>
      </c>
      <c r="D25" s="22">
        <f>SIN(Wellpath!$L25) * SIN(Wellpath!$O25) * (TAN(Dip) * COS(Wellpath!$L25) + SIN(Wellpath!$L25) * COS(Wellpath!$O25)) / SQRT(2)</f>
        <v>7.5180892991831588E-2</v>
      </c>
      <c r="E25" s="20">
        <f>Model!$W$17*((drdp!B25+drdp!K25)*'MSXY-TI1S'!$B25+(drdp!E25+drdp!N25)*'MSXY-TI1S'!$C25+(drdp!H25+drdp!Q25)*'MSXY-TI1S'!$D25)</f>
        <v>0</v>
      </c>
      <c r="F25" s="20">
        <f>Model!$W$17*((drdp!C25+drdp!L25)*'MSXY-TI1S'!$B25+(drdp!F25+drdp!O25)*'MSXY-TI1S'!$C25+(drdp!I25+drdp!R25)*'MSXY-TI1S'!$D25)</f>
        <v>6.7805567978401803E-4</v>
      </c>
      <c r="G25" s="20">
        <f>Model!$W$17*((drdp!D25+drdp!M25)*'MSXY-TI1S'!$B25+(drdp!G25+drdp!P25)*'MSXY-TI1S'!$C25+(drdp!J25+drdp!S25)*'MSXY-TI1S'!$D25)</f>
        <v>0</v>
      </c>
      <c r="H25" s="18">
        <f>Model!$W$17*((drdp!B25)*'MSXY-TI1S'!$B25+(drdp!E25)*'MSXY-TI1S'!$C25+(drdp!H25)*'MSXY-TI1S'!$D25)</f>
        <v>0</v>
      </c>
      <c r="I25" s="18">
        <f>Model!$W$17*((drdp!C25)*'MSXY-TI1S'!$B25+(drdp!F25)*'MSXY-TI1S'!$C25+(drdp!I25)*'MSXY-TI1S'!$D25)</f>
        <v>3.3902783989200901E-4</v>
      </c>
      <c r="J25" s="18">
        <f>Model!$W$17*((drdp!D25)*'MSXY-TI1S'!$B25+(drdp!G25)*'MSXY-TI1S'!$C25+(drdp!J25)*'MSXY-TI1S'!$D25)</f>
        <v>0</v>
      </c>
      <c r="K25" s="21">
        <f>SUM(E$3:E24)+H25</f>
        <v>0</v>
      </c>
      <c r="L25" s="21">
        <f>SUM(F$3:F24)+I25</f>
        <v>1.0316894910420784E-3</v>
      </c>
      <c r="M25" s="21">
        <f>SUM(G$3:G24)+J25</f>
        <v>0</v>
      </c>
      <c r="N25" s="21"/>
      <c r="O25" s="21"/>
      <c r="P25" s="21"/>
      <c r="Q25" s="19">
        <f t="shared" si="1"/>
        <v>0</v>
      </c>
      <c r="R25" s="19">
        <f t="shared" si="1"/>
        <v>1.0643832059266628E-6</v>
      </c>
      <c r="S25" s="19">
        <f t="shared" si="1"/>
        <v>0</v>
      </c>
      <c r="T25" s="19">
        <f t="shared" si="2"/>
        <v>0</v>
      </c>
      <c r="U25" s="19">
        <f t="shared" si="3"/>
        <v>0</v>
      </c>
      <c r="V25" s="19">
        <f t="shared" si="4"/>
        <v>0</v>
      </c>
    </row>
    <row r="26" spans="1:22" x14ac:dyDescent="0.25">
      <c r="A26" s="26">
        <f>Wellpath!E26</f>
        <v>660</v>
      </c>
      <c r="B26" s="22">
        <v>0</v>
      </c>
      <c r="C26" s="22">
        <v>0</v>
      </c>
      <c r="D26" s="22">
        <f>SIN(Wellpath!$L26) * SIN(Wellpath!$O26) * (TAN(Dip) * COS(Wellpath!$L26) + SIN(Wellpath!$L26) * COS(Wellpath!$O26)) / SQRT(2)</f>
        <v>8.9806944520802859E-2</v>
      </c>
      <c r="E26" s="20">
        <f>Model!$W$17*((drdp!B26+drdp!K26)*'MSXY-TI1S'!$B26+(drdp!E26+drdp!N26)*'MSXY-TI1S'!$C26+(drdp!H26+drdp!Q26)*'MSXY-TI1S'!$D26)</f>
        <v>0</v>
      </c>
      <c r="F26" s="20">
        <f>Model!$W$17*((drdp!C26+drdp!L26)*'MSXY-TI1S'!$B26+(drdp!F26+drdp!O26)*'MSXY-TI1S'!$C26+(drdp!I26+drdp!R26)*'MSXY-TI1S'!$D26)</f>
        <v>9.9387949209953433E-4</v>
      </c>
      <c r="G26" s="20">
        <f>Model!$W$17*((drdp!D26+drdp!M26)*'MSXY-TI1S'!$B26+(drdp!G26+drdp!P26)*'MSXY-TI1S'!$C26+(drdp!J26+drdp!S26)*'MSXY-TI1S'!$D26)</f>
        <v>0</v>
      </c>
      <c r="H26" s="18">
        <f>Model!$W$17*((drdp!B26)*'MSXY-TI1S'!$B26+(drdp!E26)*'MSXY-TI1S'!$C26+(drdp!H26)*'MSXY-TI1S'!$D26)</f>
        <v>0</v>
      </c>
      <c r="I26" s="18">
        <f>Model!$W$17*((drdp!C26)*'MSXY-TI1S'!$B26+(drdp!F26)*'MSXY-TI1S'!$C26+(drdp!I26)*'MSXY-TI1S'!$D26)</f>
        <v>4.9693974604976716E-4</v>
      </c>
      <c r="J26" s="18">
        <f>Model!$W$17*((drdp!D26)*'MSXY-TI1S'!$B26+(drdp!G26)*'MSXY-TI1S'!$C26+(drdp!J26)*'MSXY-TI1S'!$D26)</f>
        <v>0</v>
      </c>
      <c r="K26" s="21">
        <f>SUM(E$3:E25)+H26</f>
        <v>0</v>
      </c>
      <c r="L26" s="21">
        <f>SUM(F$3:F25)+I26</f>
        <v>1.8676570769838546E-3</v>
      </c>
      <c r="M26" s="21">
        <f>SUM(G$3:G25)+J26</f>
        <v>0</v>
      </c>
      <c r="N26" s="21"/>
      <c r="O26" s="21"/>
      <c r="P26" s="21"/>
      <c r="Q26" s="19">
        <f t="shared" si="1"/>
        <v>0</v>
      </c>
      <c r="R26" s="19">
        <f t="shared" si="1"/>
        <v>3.4881429572078758E-6</v>
      </c>
      <c r="S26" s="19">
        <f t="shared" si="1"/>
        <v>0</v>
      </c>
      <c r="T26" s="19">
        <f t="shared" si="2"/>
        <v>0</v>
      </c>
      <c r="U26" s="19">
        <f t="shared" si="3"/>
        <v>0</v>
      </c>
      <c r="V26" s="19">
        <f t="shared" si="4"/>
        <v>0</v>
      </c>
    </row>
    <row r="27" spans="1:22" x14ac:dyDescent="0.25">
      <c r="A27" s="26">
        <f>Wellpath!E27</f>
        <v>690</v>
      </c>
      <c r="B27" s="22">
        <v>0</v>
      </c>
      <c r="C27" s="22">
        <v>0</v>
      </c>
      <c r="D27" s="22">
        <f>SIN(Wellpath!$L27) * SIN(Wellpath!$O27) * (TAN(Dip) * COS(Wellpath!$L27) + SIN(Wellpath!$L27) * COS(Wellpath!$O27)) / SQRT(2)</f>
        <v>0.10315973634490624</v>
      </c>
      <c r="E27" s="20">
        <f>Model!$W$17*((drdp!B27+drdp!K27)*'MSXY-TI1S'!$B27+(drdp!E27+drdp!N27)*'MSXY-TI1S'!$C27+(drdp!H27+drdp!Q27)*'MSXY-TI1S'!$D27)</f>
        <v>0</v>
      </c>
      <c r="F27" s="20">
        <f>Model!$W$17*((drdp!C27+drdp!L27)*'MSXY-TI1S'!$B27+(drdp!F27+drdp!O27)*'MSXY-TI1S'!$C27+(drdp!I27+drdp!R27)*'MSXY-TI1S'!$D27)</f>
        <v>1.350735752953665E-3</v>
      </c>
      <c r="G27" s="20">
        <f>Model!$W$17*((drdp!D27+drdp!M27)*'MSXY-TI1S'!$B27+(drdp!G27+drdp!P27)*'MSXY-TI1S'!$C27+(drdp!J27+drdp!S27)*'MSXY-TI1S'!$D27)</f>
        <v>0</v>
      </c>
      <c r="H27" s="18">
        <f>Model!$W$17*((drdp!B27)*'MSXY-TI1S'!$B27+(drdp!E27)*'MSXY-TI1S'!$C27+(drdp!H27)*'MSXY-TI1S'!$D27)</f>
        <v>0</v>
      </c>
      <c r="I27" s="18">
        <f>Model!$W$17*((drdp!C27)*'MSXY-TI1S'!$B27+(drdp!F27)*'MSXY-TI1S'!$C27+(drdp!I27)*'MSXY-TI1S'!$D27)</f>
        <v>6.7536787647683248E-4</v>
      </c>
      <c r="J27" s="18">
        <f>Model!$W$17*((drdp!D27)*'MSXY-TI1S'!$B27+(drdp!G27)*'MSXY-TI1S'!$C27+(drdp!J27)*'MSXY-TI1S'!$D27)</f>
        <v>0</v>
      </c>
      <c r="K27" s="21">
        <f>SUM(E$3:E26)+H27</f>
        <v>0</v>
      </c>
      <c r="L27" s="21">
        <f>SUM(F$3:F26)+I27</f>
        <v>3.0399646995104544E-3</v>
      </c>
      <c r="M27" s="21">
        <f>SUM(G$3:G26)+J27</f>
        <v>0</v>
      </c>
      <c r="N27" s="21"/>
      <c r="O27" s="21"/>
      <c r="P27" s="21"/>
      <c r="Q27" s="19">
        <f t="shared" si="1"/>
        <v>0</v>
      </c>
      <c r="R27" s="19">
        <f t="shared" si="1"/>
        <v>9.2413853742696866E-6</v>
      </c>
      <c r="S27" s="19">
        <f t="shared" si="1"/>
        <v>0</v>
      </c>
      <c r="T27" s="19">
        <f t="shared" si="2"/>
        <v>0</v>
      </c>
      <c r="U27" s="19">
        <f t="shared" si="3"/>
        <v>0</v>
      </c>
      <c r="V27" s="19">
        <f t="shared" si="4"/>
        <v>0</v>
      </c>
    </row>
    <row r="28" spans="1:22" x14ac:dyDescent="0.25">
      <c r="A28" s="26">
        <f>Wellpath!E28</f>
        <v>720</v>
      </c>
      <c r="B28" s="22">
        <v>0</v>
      </c>
      <c r="C28" s="22">
        <v>0</v>
      </c>
      <c r="D28" s="22">
        <f>SIN(Wellpath!$L28) * SIN(Wellpath!$O28) * (TAN(Dip) * COS(Wellpath!$L28) + SIN(Wellpath!$L28) * COS(Wellpath!$O28)) / SQRT(2)</f>
        <v>0.11513764565572418</v>
      </c>
      <c r="E28" s="20">
        <f>Model!$W$17*((drdp!B28+drdp!K28)*'MSXY-TI1S'!$B28+(drdp!E28+drdp!N28)*'MSXY-TI1S'!$C28+(drdp!H28+drdp!Q28)*'MSXY-TI1S'!$D28)</f>
        <v>0</v>
      </c>
      <c r="F28" s="20">
        <f>Model!$W$17*((drdp!C28+drdp!L28)*'MSXY-TI1S'!$B28+(drdp!F28+drdp!O28)*'MSXY-TI1S'!$C28+(drdp!I28+drdp!R28)*'MSXY-TI1S'!$D28)</f>
        <v>1.738060040333059E-3</v>
      </c>
      <c r="G28" s="20">
        <f>Model!$W$17*((drdp!D28+drdp!M28)*'MSXY-TI1S'!$B28+(drdp!G28+drdp!P28)*'MSXY-TI1S'!$C28+(drdp!J28+drdp!S28)*'MSXY-TI1S'!$D28)</f>
        <v>0</v>
      </c>
      <c r="H28" s="18">
        <f>Model!$W$17*((drdp!B28)*'MSXY-TI1S'!$B28+(drdp!E28)*'MSXY-TI1S'!$C28+(drdp!H28)*'MSXY-TI1S'!$D28)</f>
        <v>0</v>
      </c>
      <c r="I28" s="18">
        <f>Model!$W$17*((drdp!C28)*'MSXY-TI1S'!$B28+(drdp!F28)*'MSXY-TI1S'!$C28+(drdp!I28)*'MSXY-TI1S'!$D28)</f>
        <v>8.6903002016652949E-4</v>
      </c>
      <c r="J28" s="18">
        <f>Model!$W$17*((drdp!D28)*'MSXY-TI1S'!$B28+(drdp!G28)*'MSXY-TI1S'!$C28+(drdp!J28)*'MSXY-TI1S'!$D28)</f>
        <v>0</v>
      </c>
      <c r="K28" s="21">
        <f>SUM(E$3:E27)+H28</f>
        <v>0</v>
      </c>
      <c r="L28" s="21">
        <f>SUM(F$3:F27)+I28</f>
        <v>4.5843625961538162E-3</v>
      </c>
      <c r="M28" s="21">
        <f>SUM(G$3:G27)+J28</f>
        <v>0</v>
      </c>
      <c r="N28" s="21"/>
      <c r="O28" s="21"/>
      <c r="P28" s="21"/>
      <c r="Q28" s="19">
        <f t="shared" si="1"/>
        <v>0</v>
      </c>
      <c r="R28" s="19">
        <f t="shared" si="1"/>
        <v>2.1016380413014159E-5</v>
      </c>
      <c r="S28" s="19">
        <f t="shared" si="1"/>
        <v>0</v>
      </c>
      <c r="T28" s="19">
        <f t="shared" si="2"/>
        <v>0</v>
      </c>
      <c r="U28" s="19">
        <f t="shared" si="3"/>
        <v>0</v>
      </c>
      <c r="V28" s="19">
        <f t="shared" si="4"/>
        <v>0</v>
      </c>
    </row>
    <row r="29" spans="1:22" x14ac:dyDescent="0.25">
      <c r="A29" s="26">
        <f>Wellpath!E29</f>
        <v>750</v>
      </c>
      <c r="B29" s="22">
        <v>0</v>
      </c>
      <c r="C29" s="22">
        <v>0</v>
      </c>
      <c r="D29" s="22">
        <f>SIN(Wellpath!$L29) * SIN(Wellpath!$O29) * (TAN(Dip) * COS(Wellpath!$L29) + SIN(Wellpath!$L29) * COS(Wellpath!$O29)) / SQRT(2)</f>
        <v>0.12564951333094193</v>
      </c>
      <c r="E29" s="20">
        <f>Model!$W$17*((drdp!B29+drdp!K29)*'MSXY-TI1S'!$B29+(drdp!E29+drdp!N29)*'MSXY-TI1S'!$C29+(drdp!H29+drdp!Q29)*'MSXY-TI1S'!$D29)</f>
        <v>0</v>
      </c>
      <c r="F29" s="20">
        <f>Model!$W$17*((drdp!C29+drdp!L29)*'MSXY-TI1S'!$B29+(drdp!F29+drdp!O29)*'MSXY-TI1S'!$C29+(drdp!I29+drdp!R29)*'MSXY-TI1S'!$D29)</f>
        <v>2.1446646242391817E-3</v>
      </c>
      <c r="G29" s="20">
        <f>Model!$W$17*((drdp!D29+drdp!M29)*'MSXY-TI1S'!$B29+(drdp!G29+drdp!P29)*'MSXY-TI1S'!$C29+(drdp!J29+drdp!S29)*'MSXY-TI1S'!$D29)</f>
        <v>0</v>
      </c>
      <c r="H29" s="18">
        <f>Model!$W$17*((drdp!B29)*'MSXY-TI1S'!$B29+(drdp!E29)*'MSXY-TI1S'!$C29+(drdp!H29)*'MSXY-TI1S'!$D29)</f>
        <v>0</v>
      </c>
      <c r="I29" s="18">
        <f>Model!$W$17*((drdp!C29)*'MSXY-TI1S'!$B29+(drdp!F29)*'MSXY-TI1S'!$C29+(drdp!I29)*'MSXY-TI1S'!$D29)</f>
        <v>1.0723323121195909E-3</v>
      </c>
      <c r="J29" s="18">
        <f>Model!$W$17*((drdp!D29)*'MSXY-TI1S'!$B29+(drdp!G29)*'MSXY-TI1S'!$C29+(drdp!J29)*'MSXY-TI1S'!$D29)</f>
        <v>0</v>
      </c>
      <c r="K29" s="21">
        <f>SUM(E$3:E28)+H29</f>
        <v>0</v>
      </c>
      <c r="L29" s="21">
        <f>SUM(F$3:F28)+I29</f>
        <v>6.5257249284399362E-3</v>
      </c>
      <c r="M29" s="21">
        <f>SUM(G$3:G28)+J29</f>
        <v>0</v>
      </c>
      <c r="N29" s="21"/>
      <c r="O29" s="21"/>
      <c r="P29" s="21"/>
      <c r="Q29" s="19">
        <f t="shared" si="1"/>
        <v>0</v>
      </c>
      <c r="R29" s="19">
        <f t="shared" si="1"/>
        <v>4.2585085841662412E-5</v>
      </c>
      <c r="S29" s="19">
        <f t="shared" si="1"/>
        <v>0</v>
      </c>
      <c r="T29" s="19">
        <f t="shared" si="2"/>
        <v>0</v>
      </c>
      <c r="U29" s="19">
        <f t="shared" si="3"/>
        <v>0</v>
      </c>
      <c r="V29" s="19">
        <f t="shared" si="4"/>
        <v>0</v>
      </c>
    </row>
    <row r="30" spans="1:22" x14ac:dyDescent="0.25">
      <c r="A30" s="26">
        <f>Wellpath!E30</f>
        <v>780</v>
      </c>
      <c r="B30" s="22">
        <v>0</v>
      </c>
      <c r="C30" s="22">
        <v>0</v>
      </c>
      <c r="D30" s="22">
        <f>SIN(Wellpath!$L30) * SIN(Wellpath!$O30) * (TAN(Dip) * COS(Wellpath!$L30) + SIN(Wellpath!$L30) * COS(Wellpath!$O30)) / SQRT(2)</f>
        <v>0.13461533771031189</v>
      </c>
      <c r="E30" s="20">
        <f>Model!$W$17*((drdp!B30+drdp!K30)*'MSXY-TI1S'!$B30+(drdp!E30+drdp!N30)*'MSXY-TI1S'!$C30+(drdp!H30+drdp!Q30)*'MSXY-TI1S'!$D30)</f>
        <v>0</v>
      </c>
      <c r="F30" s="20">
        <f>Model!$W$17*((drdp!C30+drdp!L30)*'MSXY-TI1S'!$B30+(drdp!F30+drdp!O30)*'MSXY-TI1S'!$C30+(drdp!I30+drdp!R30)*'MSXY-TI1S'!$D30)</f>
        <v>2.5589385730290844E-3</v>
      </c>
      <c r="G30" s="20">
        <f>Model!$W$17*((drdp!D30+drdp!M30)*'MSXY-TI1S'!$B30+(drdp!G30+drdp!P30)*'MSXY-TI1S'!$C30+(drdp!J30+drdp!S30)*'MSXY-TI1S'!$D30)</f>
        <v>0</v>
      </c>
      <c r="H30" s="18">
        <f>Model!$W$17*((drdp!B30)*'MSXY-TI1S'!$B30+(drdp!E30)*'MSXY-TI1S'!$C30+(drdp!H30)*'MSXY-TI1S'!$D30)</f>
        <v>0</v>
      </c>
      <c r="I30" s="18">
        <f>Model!$W$17*((drdp!C30)*'MSXY-TI1S'!$B30+(drdp!F30)*'MSXY-TI1S'!$C30+(drdp!I30)*'MSXY-TI1S'!$D30)</f>
        <v>1.2794692865145422E-3</v>
      </c>
      <c r="J30" s="18">
        <f>Model!$W$17*((drdp!D30)*'MSXY-TI1S'!$B30+(drdp!G30)*'MSXY-TI1S'!$C30+(drdp!J30)*'MSXY-TI1S'!$D30)</f>
        <v>0</v>
      </c>
      <c r="K30" s="21">
        <f>SUM(E$3:E29)+H30</f>
        <v>0</v>
      </c>
      <c r="L30" s="21">
        <f>SUM(F$3:F29)+I30</f>
        <v>8.8775265270740686E-3</v>
      </c>
      <c r="M30" s="21">
        <f>SUM(G$3:G29)+J30</f>
        <v>0</v>
      </c>
      <c r="N30" s="21"/>
      <c r="O30" s="21"/>
      <c r="P30" s="21"/>
      <c r="Q30" s="19">
        <f t="shared" si="1"/>
        <v>0</v>
      </c>
      <c r="R30" s="19">
        <f t="shared" si="1"/>
        <v>7.8810477238903777E-5</v>
      </c>
      <c r="S30" s="19">
        <f t="shared" si="1"/>
        <v>0</v>
      </c>
      <c r="T30" s="19">
        <f t="shared" si="2"/>
        <v>0</v>
      </c>
      <c r="U30" s="19">
        <f t="shared" si="3"/>
        <v>0</v>
      </c>
      <c r="V30" s="19">
        <f t="shared" si="4"/>
        <v>0</v>
      </c>
    </row>
    <row r="31" spans="1:22" x14ac:dyDescent="0.25">
      <c r="A31" s="26">
        <f>Wellpath!E31</f>
        <v>810</v>
      </c>
      <c r="B31" s="22">
        <v>0</v>
      </c>
      <c r="C31" s="22">
        <v>0</v>
      </c>
      <c r="D31" s="22">
        <f>SIN(Wellpath!$L31) * SIN(Wellpath!$O31) * (TAN(Dip) * COS(Wellpath!$L31) + SIN(Wellpath!$L31) * COS(Wellpath!$O31)) / SQRT(2)</f>
        <v>0.14196688345659431</v>
      </c>
      <c r="E31" s="20">
        <f>Model!$W$17*((drdp!B31+drdp!K31)*'MSXY-TI1S'!$B31+(drdp!E31+drdp!N31)*'MSXY-TI1S'!$C31+(drdp!H31+drdp!Q31)*'MSXY-TI1S'!$D31)</f>
        <v>0</v>
      </c>
      <c r="F31" s="20">
        <f>Model!$W$17*((drdp!C31+drdp!L31)*'MSXY-TI1S'!$B31+(drdp!F31+drdp!O31)*'MSXY-TI1S'!$C31+(drdp!I31+drdp!R31)*'MSXY-TI1S'!$D31)</f>
        <v>2.969055278475343E-3</v>
      </c>
      <c r="G31" s="20">
        <f>Model!$W$17*((drdp!D31+drdp!M31)*'MSXY-TI1S'!$B31+(drdp!G31+drdp!P31)*'MSXY-TI1S'!$C31+(drdp!J31+drdp!S31)*'MSXY-TI1S'!$D31)</f>
        <v>0</v>
      </c>
      <c r="H31" s="18">
        <f>Model!$W$17*((drdp!B31)*'MSXY-TI1S'!$B31+(drdp!E31)*'MSXY-TI1S'!$C31+(drdp!H31)*'MSXY-TI1S'!$D31)</f>
        <v>0</v>
      </c>
      <c r="I31" s="18">
        <f>Model!$W$17*((drdp!C31)*'MSXY-TI1S'!$B31+(drdp!F31)*'MSXY-TI1S'!$C31+(drdp!I31)*'MSXY-TI1S'!$D31)</f>
        <v>1.4845276392376715E-3</v>
      </c>
      <c r="J31" s="18">
        <f>Model!$W$17*((drdp!D31)*'MSXY-TI1S'!$B31+(drdp!G31)*'MSXY-TI1S'!$C31+(drdp!J31)*'MSXY-TI1S'!$D31)</f>
        <v>0</v>
      </c>
      <c r="K31" s="21">
        <f>SUM(E$3:E30)+H31</f>
        <v>0</v>
      </c>
      <c r="L31" s="21">
        <f>SUM(F$3:F30)+I31</f>
        <v>1.1641523452826283E-2</v>
      </c>
      <c r="M31" s="21">
        <f>SUM(G$3:G30)+J31</f>
        <v>0</v>
      </c>
      <c r="N31" s="21"/>
      <c r="O31" s="21"/>
      <c r="P31" s="21"/>
      <c r="Q31" s="19">
        <f t="shared" si="1"/>
        <v>0</v>
      </c>
      <c r="R31" s="19">
        <f t="shared" si="1"/>
        <v>1.3552506830270437E-4</v>
      </c>
      <c r="S31" s="19">
        <f t="shared" si="1"/>
        <v>0</v>
      </c>
      <c r="T31" s="19">
        <f t="shared" si="2"/>
        <v>0</v>
      </c>
      <c r="U31" s="19">
        <f t="shared" si="3"/>
        <v>0</v>
      </c>
      <c r="V31" s="19">
        <f t="shared" si="4"/>
        <v>0</v>
      </c>
    </row>
    <row r="32" spans="1:22" x14ac:dyDescent="0.25">
      <c r="A32" s="26">
        <f>Wellpath!E32</f>
        <v>840</v>
      </c>
      <c r="B32" s="22">
        <v>0</v>
      </c>
      <c r="C32" s="22">
        <v>0</v>
      </c>
      <c r="D32" s="22">
        <f>SIN(Wellpath!$L32) * SIN(Wellpath!$O32) * (TAN(Dip) * COS(Wellpath!$L32) + SIN(Wellpath!$L32) * COS(Wellpath!$O32)) / SQRT(2)</f>
        <v>0.14764820086767513</v>
      </c>
      <c r="E32" s="20">
        <f>Model!$W$17*((drdp!B32+drdp!K32)*'MSXY-TI1S'!$B32+(drdp!E32+drdp!N32)*'MSXY-TI1S'!$C32+(drdp!H32+drdp!Q32)*'MSXY-TI1S'!$D32)</f>
        <v>0</v>
      </c>
      <c r="F32" s="20">
        <f>Model!$W$17*((drdp!C32+drdp!L32)*'MSXY-TI1S'!$B32+(drdp!F32+drdp!O32)*'MSXY-TI1S'!$C32+(drdp!I32+drdp!R32)*'MSXY-TI1S'!$D32)</f>
        <v>3.3631838318706176E-3</v>
      </c>
      <c r="G32" s="20">
        <f>Model!$W$17*((drdp!D32+drdp!M32)*'MSXY-TI1S'!$B32+(drdp!G32+drdp!P32)*'MSXY-TI1S'!$C32+(drdp!J32+drdp!S32)*'MSXY-TI1S'!$D32)</f>
        <v>0</v>
      </c>
      <c r="H32" s="18">
        <f>Model!$W$17*((drdp!B32)*'MSXY-TI1S'!$B32+(drdp!E32)*'MSXY-TI1S'!$C32+(drdp!H32)*'MSXY-TI1S'!$D32)</f>
        <v>0</v>
      </c>
      <c r="I32" s="18">
        <f>Model!$W$17*((drdp!C32)*'MSXY-TI1S'!$B32+(drdp!F32)*'MSXY-TI1S'!$C32+(drdp!I32)*'MSXY-TI1S'!$D32)</f>
        <v>1.6815919159353088E-3</v>
      </c>
      <c r="J32" s="18">
        <f>Model!$W$17*((drdp!D32)*'MSXY-TI1S'!$B32+(drdp!G32)*'MSXY-TI1S'!$C32+(drdp!J32)*'MSXY-TI1S'!$D32)</f>
        <v>0</v>
      </c>
      <c r="K32" s="21">
        <f>SUM(E$3:E31)+H32</f>
        <v>0</v>
      </c>
      <c r="L32" s="21">
        <f>SUM(F$3:F31)+I32</f>
        <v>1.4807643007999263E-2</v>
      </c>
      <c r="M32" s="21">
        <f>SUM(G$3:G31)+J32</f>
        <v>0</v>
      </c>
      <c r="N32" s="21"/>
      <c r="O32" s="21"/>
      <c r="P32" s="21"/>
      <c r="Q32" s="19">
        <f t="shared" si="1"/>
        <v>0</v>
      </c>
      <c r="R32" s="19">
        <f t="shared" si="1"/>
        <v>2.1926629145234948E-4</v>
      </c>
      <c r="S32" s="19">
        <f t="shared" si="1"/>
        <v>0</v>
      </c>
      <c r="T32" s="19">
        <f t="shared" si="2"/>
        <v>0</v>
      </c>
      <c r="U32" s="19">
        <f t="shared" si="3"/>
        <v>0</v>
      </c>
      <c r="V32" s="19">
        <f t="shared" si="4"/>
        <v>0</v>
      </c>
    </row>
    <row r="33" spans="1:22" x14ac:dyDescent="0.25">
      <c r="A33" s="26">
        <f>Wellpath!E33</f>
        <v>870</v>
      </c>
      <c r="B33" s="22">
        <v>0</v>
      </c>
      <c r="C33" s="22">
        <v>0</v>
      </c>
      <c r="D33" s="22">
        <f>SIN(Wellpath!$L33) * SIN(Wellpath!$O33) * (TAN(Dip) * COS(Wellpath!$L33) + SIN(Wellpath!$L33) * COS(Wellpath!$O33)) / SQRT(2)</f>
        <v>0.15161605168758294</v>
      </c>
      <c r="E33" s="20">
        <f>Model!$W$17*((drdp!B33+drdp!K33)*'MSXY-TI1S'!$B33+(drdp!E33+drdp!N33)*'MSXY-TI1S'!$C33+(drdp!H33+drdp!Q33)*'MSXY-TI1S'!$D33)</f>
        <v>0</v>
      </c>
      <c r="F33" s="20">
        <f>Model!$W$17*((drdp!C33+drdp!L33)*'MSXY-TI1S'!$B33+(drdp!F33+drdp!O33)*'MSXY-TI1S'!$C33+(drdp!I33+drdp!R33)*'MSXY-TI1S'!$D33)</f>
        <v>3.7297006173038511E-3</v>
      </c>
      <c r="G33" s="20">
        <f>Model!$W$17*((drdp!D33+drdp!M33)*'MSXY-TI1S'!$B33+(drdp!G33+drdp!P33)*'MSXY-TI1S'!$C33+(drdp!J33+drdp!S33)*'MSXY-TI1S'!$D33)</f>
        <v>0</v>
      </c>
      <c r="H33" s="18">
        <f>Model!$W$17*((drdp!B33)*'MSXY-TI1S'!$B33+(drdp!E33)*'MSXY-TI1S'!$C33+(drdp!H33)*'MSXY-TI1S'!$D33)</f>
        <v>0</v>
      </c>
      <c r="I33" s="18">
        <f>Model!$W$17*((drdp!C33)*'MSXY-TI1S'!$B33+(drdp!F33)*'MSXY-TI1S'!$C33+(drdp!I33)*'MSXY-TI1S'!$D33)</f>
        <v>1.8648503086519256E-3</v>
      </c>
      <c r="J33" s="18">
        <f>Model!$W$17*((drdp!D33)*'MSXY-TI1S'!$B33+(drdp!G33)*'MSXY-TI1S'!$C33+(drdp!J33)*'MSXY-TI1S'!$D33)</f>
        <v>0</v>
      </c>
      <c r="K33" s="21">
        <f>SUM(E$3:E32)+H33</f>
        <v>0</v>
      </c>
      <c r="L33" s="21">
        <f>SUM(F$3:F32)+I33</f>
        <v>1.8354085232586498E-2</v>
      </c>
      <c r="M33" s="21">
        <f>SUM(G$3:G32)+J33</f>
        <v>0</v>
      </c>
      <c r="N33" s="21"/>
      <c r="O33" s="21"/>
      <c r="P33" s="21"/>
      <c r="Q33" s="19">
        <f t="shared" si="1"/>
        <v>0</v>
      </c>
      <c r="R33" s="19">
        <f t="shared" si="1"/>
        <v>3.3687244472504975E-4</v>
      </c>
      <c r="S33" s="19">
        <f t="shared" si="1"/>
        <v>0</v>
      </c>
      <c r="T33" s="19">
        <f t="shared" si="2"/>
        <v>0</v>
      </c>
      <c r="U33" s="19">
        <f t="shared" si="3"/>
        <v>0</v>
      </c>
      <c r="V33" s="19">
        <f t="shared" si="4"/>
        <v>0</v>
      </c>
    </row>
    <row r="34" spans="1:22" x14ac:dyDescent="0.25">
      <c r="A34" s="26">
        <f>Wellpath!E34</f>
        <v>900</v>
      </c>
      <c r="B34" s="22">
        <v>0</v>
      </c>
      <c r="C34" s="22">
        <v>0</v>
      </c>
      <c r="D34" s="22">
        <f>SIN(Wellpath!$L34) * SIN(Wellpath!$O34) * (TAN(Dip) * COS(Wellpath!$L34) + SIN(Wellpath!$L34) * COS(Wellpath!$O34)) / SQRT(2)</f>
        <v>0.15384023817572437</v>
      </c>
      <c r="E34" s="20">
        <f>Model!$W$17*((drdp!B34+drdp!K34)*'MSXY-TI1S'!$B34+(drdp!E34+drdp!N34)*'MSXY-TI1S'!$C34+(drdp!H34+drdp!Q34)*'MSXY-TI1S'!$D34)</f>
        <v>0</v>
      </c>
      <c r="F34" s="20">
        <f>Model!$W$17*((drdp!C34+drdp!L34)*'MSXY-TI1S'!$B34+(drdp!F34+drdp!O34)*'MSXY-TI1S'!$C34+(drdp!I34+drdp!R34)*'MSXY-TI1S'!$D34)</f>
        <v>4.057397484245895E-3</v>
      </c>
      <c r="G34" s="20">
        <f>Model!$W$17*((drdp!D34+drdp!M34)*'MSXY-TI1S'!$B34+(drdp!G34+drdp!P34)*'MSXY-TI1S'!$C34+(drdp!J34+drdp!S34)*'MSXY-TI1S'!$D34)</f>
        <v>0</v>
      </c>
      <c r="H34" s="18">
        <f>Model!$W$17*((drdp!B34)*'MSXY-TI1S'!$B34+(drdp!E34)*'MSXY-TI1S'!$C34+(drdp!H34)*'MSXY-TI1S'!$D34)</f>
        <v>0</v>
      </c>
      <c r="I34" s="18">
        <f>Model!$W$17*((drdp!C34)*'MSXY-TI1S'!$B34+(drdp!F34)*'MSXY-TI1S'!$C34+(drdp!I34)*'MSXY-TI1S'!$D34)</f>
        <v>2.0286987421229475E-3</v>
      </c>
      <c r="J34" s="18">
        <f>Model!$W$17*((drdp!D34)*'MSXY-TI1S'!$B34+(drdp!G34)*'MSXY-TI1S'!$C34+(drdp!J34)*'MSXY-TI1S'!$D34)</f>
        <v>0</v>
      </c>
      <c r="K34" s="21">
        <f>SUM(E$3:E33)+H34</f>
        <v>0</v>
      </c>
      <c r="L34" s="21">
        <f>SUM(F$3:F33)+I34</f>
        <v>2.2247634283361371E-2</v>
      </c>
      <c r="M34" s="21">
        <f>SUM(G$3:G33)+J34</f>
        <v>0</v>
      </c>
      <c r="N34" s="21"/>
      <c r="O34" s="21"/>
      <c r="P34" s="21"/>
      <c r="Q34" s="19">
        <f t="shared" si="1"/>
        <v>0</v>
      </c>
      <c r="R34" s="19">
        <f t="shared" si="1"/>
        <v>4.9495723120619619E-4</v>
      </c>
      <c r="S34" s="19">
        <f t="shared" si="1"/>
        <v>0</v>
      </c>
      <c r="T34" s="19">
        <f t="shared" si="2"/>
        <v>0</v>
      </c>
      <c r="U34" s="19">
        <f t="shared" si="3"/>
        <v>0</v>
      </c>
      <c r="V34" s="19">
        <f t="shared" si="4"/>
        <v>0</v>
      </c>
    </row>
    <row r="35" spans="1:22" x14ac:dyDescent="0.25">
      <c r="A35" s="26">
        <f>Wellpath!E35</f>
        <v>930</v>
      </c>
      <c r="B35" s="22">
        <v>0</v>
      </c>
      <c r="C35" s="22">
        <v>0</v>
      </c>
      <c r="D35" s="22">
        <f>SIN(Wellpath!$L35) * SIN(Wellpath!$O35) * (TAN(Dip) * COS(Wellpath!$L35) + SIN(Wellpath!$L35) * COS(Wellpath!$O35)) / SQRT(2)</f>
        <v>0.15430383292992411</v>
      </c>
      <c r="E35" s="20">
        <f>Model!$W$17*((drdp!B35+drdp!K35)*'MSXY-TI1S'!$B35+(drdp!E35+drdp!N35)*'MSXY-TI1S'!$C35+(drdp!H35+drdp!Q35)*'MSXY-TI1S'!$D35)</f>
        <v>0</v>
      </c>
      <c r="F35" s="20">
        <f>Model!$W$17*((drdp!C35+drdp!L35)*'MSXY-TI1S'!$B35+(drdp!F35+drdp!O35)*'MSXY-TI1S'!$C35+(drdp!I35+drdp!R35)*'MSXY-TI1S'!$D35)</f>
        <v>4.3356829198712048E-3</v>
      </c>
      <c r="G35" s="20">
        <f>Model!$W$17*((drdp!D35+drdp!M35)*'MSXY-TI1S'!$B35+(drdp!G35+drdp!P35)*'MSXY-TI1S'!$C35+(drdp!J35+drdp!S35)*'MSXY-TI1S'!$D35)</f>
        <v>0</v>
      </c>
      <c r="H35" s="18">
        <f>Model!$W$17*((drdp!B35)*'MSXY-TI1S'!$B35+(drdp!E35)*'MSXY-TI1S'!$C35+(drdp!H35)*'MSXY-TI1S'!$D35)</f>
        <v>0</v>
      </c>
      <c r="I35" s="18">
        <f>Model!$W$17*((drdp!C35)*'MSXY-TI1S'!$B35+(drdp!F35)*'MSXY-TI1S'!$C35+(drdp!I35)*'MSXY-TI1S'!$D35)</f>
        <v>2.1678414599356024E-3</v>
      </c>
      <c r="J35" s="18">
        <f>Model!$W$17*((drdp!D35)*'MSXY-TI1S'!$B35+(drdp!G35)*'MSXY-TI1S'!$C35+(drdp!J35)*'MSXY-TI1S'!$D35)</f>
        <v>0</v>
      </c>
      <c r="K35" s="21">
        <f>SUM(E$3:E34)+H35</f>
        <v>0</v>
      </c>
      <c r="L35" s="21">
        <f>SUM(F$3:F34)+I35</f>
        <v>2.644417448541992E-2</v>
      </c>
      <c r="M35" s="21">
        <f>SUM(G$3:G34)+J35</f>
        <v>0</v>
      </c>
      <c r="N35" s="21"/>
      <c r="O35" s="21"/>
      <c r="P35" s="21"/>
      <c r="Q35" s="19">
        <f t="shared" si="1"/>
        <v>0</v>
      </c>
      <c r="R35" s="19">
        <f t="shared" si="1"/>
        <v>6.9929436421533393E-4</v>
      </c>
      <c r="S35" s="19">
        <f t="shared" si="1"/>
        <v>0</v>
      </c>
      <c r="T35" s="19">
        <f t="shared" si="2"/>
        <v>0</v>
      </c>
      <c r="U35" s="19">
        <f t="shared" si="3"/>
        <v>0</v>
      </c>
      <c r="V35" s="19">
        <f t="shared" si="4"/>
        <v>0</v>
      </c>
    </row>
    <row r="36" spans="1:22" x14ac:dyDescent="0.25">
      <c r="A36" s="26">
        <f>Wellpath!E36</f>
        <v>960</v>
      </c>
      <c r="B36" s="22">
        <v>0</v>
      </c>
      <c r="C36" s="22">
        <v>0</v>
      </c>
      <c r="D36" s="22">
        <f>SIN(Wellpath!$L36) * SIN(Wellpath!$O36) * (TAN(Dip) * COS(Wellpath!$L36) + SIN(Wellpath!$L36) * COS(Wellpath!$O36)) / SQRT(2)</f>
        <v>0.15300330771417661</v>
      </c>
      <c r="E36" s="20">
        <f>Model!$W$17*((drdp!B36+drdp!K36)*'MSXY-TI1S'!$B36+(drdp!E36+drdp!N36)*'MSXY-TI1S'!$C36+(drdp!H36+drdp!Q36)*'MSXY-TI1S'!$D36)</f>
        <v>0</v>
      </c>
      <c r="F36" s="20">
        <f>Model!$W$17*((drdp!C36+drdp!L36)*'MSXY-TI1S'!$B36+(drdp!F36+drdp!O36)*'MSXY-TI1S'!$C36+(drdp!I36+drdp!R36)*'MSXY-TI1S'!$D36)</f>
        <v>4.5547727611122751E-3</v>
      </c>
      <c r="G36" s="20">
        <f>Model!$W$17*((drdp!D36+drdp!M36)*'MSXY-TI1S'!$B36+(drdp!G36+drdp!P36)*'MSXY-TI1S'!$C36+(drdp!J36+drdp!S36)*'MSXY-TI1S'!$D36)</f>
        <v>0</v>
      </c>
      <c r="H36" s="18">
        <f>Model!$W$17*((drdp!B36)*'MSXY-TI1S'!$B36+(drdp!E36)*'MSXY-TI1S'!$C36+(drdp!H36)*'MSXY-TI1S'!$D36)</f>
        <v>0</v>
      </c>
      <c r="I36" s="18">
        <f>Model!$W$17*((drdp!C36)*'MSXY-TI1S'!$B36+(drdp!F36)*'MSXY-TI1S'!$C36+(drdp!I36)*'MSXY-TI1S'!$D36)</f>
        <v>2.2773863805561376E-3</v>
      </c>
      <c r="J36" s="18">
        <f>Model!$W$17*((drdp!D36)*'MSXY-TI1S'!$B36+(drdp!G36)*'MSXY-TI1S'!$C36+(drdp!J36)*'MSXY-TI1S'!$D36)</f>
        <v>0</v>
      </c>
      <c r="K36" s="21">
        <f>SUM(E$3:E35)+H36</f>
        <v>0</v>
      </c>
      <c r="L36" s="21">
        <f>SUM(F$3:F35)+I36</f>
        <v>3.0889402325911659E-2</v>
      </c>
      <c r="M36" s="21">
        <f>SUM(G$3:G35)+J36</f>
        <v>0</v>
      </c>
      <c r="N36" s="21"/>
      <c r="O36" s="21"/>
      <c r="P36" s="21"/>
      <c r="Q36" s="19">
        <f t="shared" si="1"/>
        <v>0</v>
      </c>
      <c r="R36" s="19">
        <f t="shared" si="1"/>
        <v>9.541551760520366E-4</v>
      </c>
      <c r="S36" s="19">
        <f t="shared" si="1"/>
        <v>0</v>
      </c>
      <c r="T36" s="19">
        <f t="shared" si="2"/>
        <v>0</v>
      </c>
      <c r="U36" s="19">
        <f t="shared" si="3"/>
        <v>0</v>
      </c>
      <c r="V36" s="19">
        <f t="shared" si="4"/>
        <v>0</v>
      </c>
    </row>
    <row r="37" spans="1:22" x14ac:dyDescent="0.25">
      <c r="A37" s="26">
        <f>Wellpath!E37</f>
        <v>990</v>
      </c>
      <c r="B37" s="22">
        <v>0</v>
      </c>
      <c r="C37" s="22">
        <v>0</v>
      </c>
      <c r="D37" s="22">
        <f>SIN(Wellpath!$L37) * SIN(Wellpath!$O37) * (TAN(Dip) * COS(Wellpath!$L37) + SIN(Wellpath!$L37) * COS(Wellpath!$O37)) / SQRT(2)</f>
        <v>0.14994856031065221</v>
      </c>
      <c r="E37" s="20">
        <f>Model!$W$17*((drdp!B37+drdp!K37)*'MSXY-TI1S'!$B37+(drdp!E37+drdp!N37)*'MSXY-TI1S'!$C37+(drdp!H37+drdp!Q37)*'MSXY-TI1S'!$D37)</f>
        <v>0</v>
      </c>
      <c r="F37" s="20">
        <f>Model!$W$17*((drdp!C37+drdp!L37)*'MSXY-TI1S'!$B37+(drdp!F37+drdp!O37)*'MSXY-TI1S'!$C37+(drdp!I37+drdp!R37)*'MSXY-TI1S'!$D37)</f>
        <v>4.7058671652490365E-3</v>
      </c>
      <c r="G37" s="20">
        <f>Model!$W$17*((drdp!D37+drdp!M37)*'MSXY-TI1S'!$B37+(drdp!G37+drdp!P37)*'MSXY-TI1S'!$C37+(drdp!J37+drdp!S37)*'MSXY-TI1S'!$D37)</f>
        <v>0</v>
      </c>
      <c r="H37" s="18">
        <f>Model!$W$17*((drdp!B37)*'MSXY-TI1S'!$B37+(drdp!E37)*'MSXY-TI1S'!$C37+(drdp!H37)*'MSXY-TI1S'!$D37)</f>
        <v>0</v>
      </c>
      <c r="I37" s="18">
        <f>Model!$W$17*((drdp!C37)*'MSXY-TI1S'!$B37+(drdp!F37)*'MSXY-TI1S'!$C37+(drdp!I37)*'MSXY-TI1S'!$D37)</f>
        <v>2.3529335826245183E-3</v>
      </c>
      <c r="J37" s="18">
        <f>Model!$W$17*((drdp!D37)*'MSXY-TI1S'!$B37+(drdp!G37)*'MSXY-TI1S'!$C37+(drdp!J37)*'MSXY-TI1S'!$D37)</f>
        <v>0</v>
      </c>
      <c r="K37" s="21">
        <f>SUM(E$3:E36)+H37</f>
        <v>0</v>
      </c>
      <c r="L37" s="21">
        <f>SUM(F$3:F36)+I37</f>
        <v>3.5519722289092316E-2</v>
      </c>
      <c r="M37" s="21">
        <f>SUM(G$3:G36)+J37</f>
        <v>0</v>
      </c>
      <c r="N37" s="21"/>
      <c r="O37" s="21"/>
      <c r="P37" s="21"/>
      <c r="Q37" s="19">
        <f t="shared" si="1"/>
        <v>0</v>
      </c>
      <c r="R37" s="19">
        <f t="shared" si="1"/>
        <v>1.2616506714942415E-3</v>
      </c>
      <c r="S37" s="19">
        <f t="shared" si="1"/>
        <v>0</v>
      </c>
      <c r="T37" s="19">
        <f t="shared" si="2"/>
        <v>0</v>
      </c>
      <c r="U37" s="19">
        <f t="shared" si="3"/>
        <v>0</v>
      </c>
      <c r="V37" s="19">
        <f t="shared" si="4"/>
        <v>0</v>
      </c>
    </row>
    <row r="38" spans="1:22" x14ac:dyDescent="0.25">
      <c r="A38" s="26">
        <f>Wellpath!E38</f>
        <v>1020</v>
      </c>
      <c r="B38" s="22">
        <v>0</v>
      </c>
      <c r="C38" s="22">
        <v>0</v>
      </c>
      <c r="D38" s="22">
        <f>SIN(Wellpath!$L38) * SIN(Wellpath!$O38) * (TAN(Dip) * COS(Wellpath!$L38) + SIN(Wellpath!$L38) * COS(Wellpath!$O38)) / SQRT(2)</f>
        <v>0.14516283919159867</v>
      </c>
      <c r="E38" s="20">
        <f>Model!$W$17*((drdp!B38+drdp!K38)*'MSXY-TI1S'!$B38+(drdp!E38+drdp!N38)*'MSXY-TI1S'!$C38+(drdp!H38+drdp!Q38)*'MSXY-TI1S'!$D38)</f>
        <v>0</v>
      </c>
      <c r="F38" s="20">
        <f>Model!$W$17*((drdp!C38+drdp!L38)*'MSXY-TI1S'!$B38+(drdp!F38+drdp!O38)*'MSXY-TI1S'!$C38+(drdp!I38+drdp!R38)*'MSXY-TI1S'!$D38)</f>
        <v>4.78131079281783E-3</v>
      </c>
      <c r="G38" s="20">
        <f>Model!$W$17*((drdp!D38+drdp!M38)*'MSXY-TI1S'!$B38+(drdp!G38+drdp!P38)*'MSXY-TI1S'!$C38+(drdp!J38+drdp!S38)*'MSXY-TI1S'!$D38)</f>
        <v>0</v>
      </c>
      <c r="H38" s="18">
        <f>Model!$W$17*((drdp!B38)*'MSXY-TI1S'!$B38+(drdp!E38)*'MSXY-TI1S'!$C38+(drdp!H38)*'MSXY-TI1S'!$D38)</f>
        <v>0</v>
      </c>
      <c r="I38" s="18">
        <f>Model!$W$17*((drdp!C38)*'MSXY-TI1S'!$B38+(drdp!F38)*'MSXY-TI1S'!$C38+(drdp!I38)*'MSXY-TI1S'!$D38)</f>
        <v>2.390655396408915E-3</v>
      </c>
      <c r="J38" s="18">
        <f>Model!$W$17*((drdp!D38)*'MSXY-TI1S'!$B38+(drdp!G38)*'MSXY-TI1S'!$C38+(drdp!J38)*'MSXY-TI1S'!$D38)</f>
        <v>0</v>
      </c>
      <c r="K38" s="21">
        <f>SUM(E$3:E37)+H38</f>
        <v>0</v>
      </c>
      <c r="L38" s="21">
        <f>SUM(F$3:F37)+I38</f>
        <v>4.0263311268125754E-2</v>
      </c>
      <c r="M38" s="21">
        <f>SUM(G$3:G37)+J38</f>
        <v>0</v>
      </c>
      <c r="N38" s="21"/>
      <c r="O38" s="21"/>
      <c r="P38" s="21"/>
      <c r="Q38" s="19">
        <f t="shared" si="1"/>
        <v>0</v>
      </c>
      <c r="R38" s="19">
        <f t="shared" si="1"/>
        <v>1.6211342342739824E-3</v>
      </c>
      <c r="S38" s="19">
        <f t="shared" si="1"/>
        <v>0</v>
      </c>
      <c r="T38" s="19">
        <f t="shared" si="2"/>
        <v>0</v>
      </c>
      <c r="U38" s="19">
        <f t="shared" si="3"/>
        <v>0</v>
      </c>
      <c r="V38" s="19">
        <f t="shared" si="4"/>
        <v>0</v>
      </c>
    </row>
    <row r="39" spans="1:22" x14ac:dyDescent="0.25">
      <c r="A39" s="26">
        <f>Wellpath!E39</f>
        <v>1050</v>
      </c>
      <c r="B39" s="22">
        <v>0</v>
      </c>
      <c r="C39" s="22">
        <v>0</v>
      </c>
      <c r="D39" s="22">
        <f>SIN(Wellpath!$L39) * SIN(Wellpath!$O39) * (TAN(Dip) * COS(Wellpath!$L39) + SIN(Wellpath!$L39) * COS(Wellpath!$O39)) / SQRT(2)</f>
        <v>0.13868256658442946</v>
      </c>
      <c r="E39" s="20">
        <f>Model!$W$17*((drdp!B39+drdp!K39)*'MSXY-TI1S'!$B39+(drdp!E39+drdp!N39)*'MSXY-TI1S'!$C39+(drdp!H39+drdp!Q39)*'MSXY-TI1S'!$D39)</f>
        <v>0</v>
      </c>
      <c r="F39" s="20">
        <f>Model!$W$17*((drdp!C39+drdp!L39)*'MSXY-TI1S'!$B39+(drdp!F39+drdp!O39)*'MSXY-TI1S'!$C39+(drdp!I39+drdp!R39)*'MSXY-TI1S'!$D39)</f>
        <v>4.7747334437629003E-3</v>
      </c>
      <c r="G39" s="20">
        <f>Model!$W$17*((drdp!D39+drdp!M39)*'MSXY-TI1S'!$B39+(drdp!G39+drdp!P39)*'MSXY-TI1S'!$C39+(drdp!J39+drdp!S39)*'MSXY-TI1S'!$D39)</f>
        <v>0</v>
      </c>
      <c r="H39" s="18">
        <f>Model!$W$17*((drdp!B39)*'MSXY-TI1S'!$B39+(drdp!E39)*'MSXY-TI1S'!$C39+(drdp!H39)*'MSXY-TI1S'!$D39)</f>
        <v>0</v>
      </c>
      <c r="I39" s="18">
        <f>Model!$W$17*((drdp!C39)*'MSXY-TI1S'!$B39+(drdp!F39)*'MSXY-TI1S'!$C39+(drdp!I39)*'MSXY-TI1S'!$D39)</f>
        <v>2.3873667218814502E-3</v>
      </c>
      <c r="J39" s="18">
        <f>Model!$W$17*((drdp!D39)*'MSXY-TI1S'!$B39+(drdp!G39)*'MSXY-TI1S'!$C39+(drdp!J39)*'MSXY-TI1S'!$D39)</f>
        <v>0</v>
      </c>
      <c r="K39" s="21">
        <f>SUM(E$3:E38)+H39</f>
        <v>0</v>
      </c>
      <c r="L39" s="21">
        <f>SUM(F$3:F38)+I39</f>
        <v>4.5041333386416117E-2</v>
      </c>
      <c r="M39" s="21">
        <f>SUM(G$3:G38)+J39</f>
        <v>0</v>
      </c>
      <c r="N39" s="21"/>
      <c r="O39" s="21"/>
      <c r="P39" s="21"/>
      <c r="Q39" s="19">
        <f t="shared" si="1"/>
        <v>0</v>
      </c>
      <c r="R39" s="19">
        <f t="shared" si="1"/>
        <v>2.028721713226283E-3</v>
      </c>
      <c r="S39" s="19">
        <f t="shared" si="1"/>
        <v>0</v>
      </c>
      <c r="T39" s="19">
        <f t="shared" si="2"/>
        <v>0</v>
      </c>
      <c r="U39" s="19">
        <f t="shared" si="3"/>
        <v>0</v>
      </c>
      <c r="V39" s="19">
        <f t="shared" si="4"/>
        <v>0</v>
      </c>
    </row>
    <row r="40" spans="1:22" x14ac:dyDescent="0.25">
      <c r="A40" s="26">
        <f>Wellpath!E40</f>
        <v>1080</v>
      </c>
      <c r="B40" s="22">
        <v>0</v>
      </c>
      <c r="C40" s="22">
        <v>0</v>
      </c>
      <c r="D40" s="22">
        <f>SIN(Wellpath!$L40) * SIN(Wellpath!$O40) * (TAN(Dip) * COS(Wellpath!$L40) + SIN(Wellpath!$L40) * COS(Wellpath!$O40)) / SQRT(2)</f>
        <v>0.13055706127658065</v>
      </c>
      <c r="E40" s="20">
        <f>Model!$W$17*((drdp!B40+drdp!K40)*'MSXY-TI1S'!$B40+(drdp!E40+drdp!N40)*'MSXY-TI1S'!$C40+(drdp!H40+drdp!Q40)*'MSXY-TI1S'!$D40)</f>
        <v>0</v>
      </c>
      <c r="F40" s="20">
        <f>Model!$W$17*((drdp!C40+drdp!L40)*'MSXY-TI1S'!$B40+(drdp!F40+drdp!O40)*'MSXY-TI1S'!$C40+(drdp!I40+drdp!R40)*'MSXY-TI1S'!$D40)</f>
        <v>3.9009739351127978E-3</v>
      </c>
      <c r="G40" s="20">
        <f>Model!$W$17*((drdp!D40+drdp!M40)*'MSXY-TI1S'!$B40+(drdp!G40+drdp!P40)*'MSXY-TI1S'!$C40+(drdp!J40+drdp!S40)*'MSXY-TI1S'!$D40)</f>
        <v>0</v>
      </c>
      <c r="H40" s="18">
        <f>Model!$W$17*((drdp!B40)*'MSXY-TI1S'!$B40+(drdp!E40)*'MSXY-TI1S'!$C40+(drdp!H40)*'MSXY-TI1S'!$D40)</f>
        <v>0</v>
      </c>
      <c r="I40" s="18">
        <f>Model!$W$17*((drdp!C40)*'MSXY-TI1S'!$B40+(drdp!F40)*'MSXY-TI1S'!$C40+(drdp!I40)*'MSXY-TI1S'!$D40)</f>
        <v>2.3405843610676789E-3</v>
      </c>
      <c r="J40" s="18">
        <f>Model!$W$17*((drdp!D40)*'MSXY-TI1S'!$B40+(drdp!G40)*'MSXY-TI1S'!$C40+(drdp!J40)*'MSXY-TI1S'!$D40)</f>
        <v>0</v>
      </c>
      <c r="K40" s="21">
        <f>SUM(E$3:E39)+H40</f>
        <v>0</v>
      </c>
      <c r="L40" s="21">
        <f>SUM(F$3:F39)+I40</f>
        <v>4.9769284469365238E-2</v>
      </c>
      <c r="M40" s="21">
        <f>SUM(G$3:G39)+J40</f>
        <v>0</v>
      </c>
      <c r="N40" s="21"/>
      <c r="O40" s="21"/>
      <c r="P40" s="21"/>
      <c r="Q40" s="19">
        <f t="shared" si="1"/>
        <v>0</v>
      </c>
      <c r="R40" s="19">
        <f t="shared" si="1"/>
        <v>2.4769816765925997E-3</v>
      </c>
      <c r="S40" s="19">
        <f t="shared" si="1"/>
        <v>0</v>
      </c>
      <c r="T40" s="19">
        <f t="shared" si="2"/>
        <v>0</v>
      </c>
      <c r="U40" s="19">
        <f t="shared" si="3"/>
        <v>0</v>
      </c>
      <c r="V40" s="19">
        <f t="shared" si="4"/>
        <v>0</v>
      </c>
    </row>
    <row r="41" spans="1:22" x14ac:dyDescent="0.25">
      <c r="A41" s="26">
        <f>Wellpath!E41</f>
        <v>1100</v>
      </c>
      <c r="B41" s="22">
        <v>0</v>
      </c>
      <c r="C41" s="22">
        <v>0</v>
      </c>
      <c r="D41" s="22">
        <f>SIN(Wellpath!$L41) * SIN(Wellpath!$O41) * (TAN(Dip) * COS(Wellpath!$L41) + SIN(Wellpath!$L41) * COS(Wellpath!$O41)) / SQRT(2)</f>
        <v>0.12424278265568894</v>
      </c>
      <c r="E41" s="20">
        <f>Model!$W$17*((drdp!B41+drdp!K41)*'MSXY-TI1S'!$B41+(drdp!E41+drdp!N41)*'MSXY-TI1S'!$C41+(drdp!H41+drdp!Q41)*'MSXY-TI1S'!$D41)</f>
        <v>0</v>
      </c>
      <c r="F41" s="20">
        <f>Model!$W$17*((drdp!C41+drdp!L41)*'MSXY-TI1S'!$B41+(drdp!F41+drdp!O41)*'MSXY-TI1S'!$C41+(drdp!I41+drdp!R41)*'MSXY-TI1S'!$D41)</f>
        <v>2.2842118380247069E-3</v>
      </c>
      <c r="G41" s="20">
        <f>Model!$W$17*((drdp!D41+drdp!M41)*'MSXY-TI1S'!$B41+(drdp!G41+drdp!P41)*'MSXY-TI1S'!$C41+(drdp!J41+drdp!S41)*'MSXY-TI1S'!$D41)</f>
        <v>0</v>
      </c>
      <c r="H41" s="18">
        <f>Model!$W$17*((drdp!B41)*'MSXY-TI1S'!$B41+(drdp!E41)*'MSXY-TI1S'!$C41+(drdp!H41)*'MSXY-TI1S'!$D41)</f>
        <v>0</v>
      </c>
      <c r="I41" s="18">
        <f>Model!$W$17*((drdp!C41)*'MSXY-TI1S'!$B41+(drdp!F41)*'MSXY-TI1S'!$C41+(drdp!I41)*'MSXY-TI1S'!$D41)</f>
        <v>1.5228078920164713E-3</v>
      </c>
      <c r="J41" s="18">
        <f>Model!$W$17*((drdp!D41)*'MSXY-TI1S'!$B41+(drdp!G41)*'MSXY-TI1S'!$C41+(drdp!J41)*'MSXY-TI1S'!$D41)</f>
        <v>0</v>
      </c>
      <c r="K41" s="21">
        <f>SUM(E$3:E40)+H41</f>
        <v>0</v>
      </c>
      <c r="L41" s="21">
        <f>SUM(F$3:F40)+I41</f>
        <v>5.2852481935426826E-2</v>
      </c>
      <c r="M41" s="21">
        <f>SUM(G$3:G40)+J41</f>
        <v>0</v>
      </c>
      <c r="N41" s="21"/>
      <c r="O41" s="21"/>
      <c r="P41" s="21"/>
      <c r="Q41" s="19">
        <f t="shared" si="1"/>
        <v>0</v>
      </c>
      <c r="R41" s="19">
        <f t="shared" si="1"/>
        <v>2.7933848467346189E-3</v>
      </c>
      <c r="S41" s="19">
        <f t="shared" si="1"/>
        <v>0</v>
      </c>
      <c r="T41" s="19">
        <f t="shared" si="2"/>
        <v>0</v>
      </c>
      <c r="U41" s="19">
        <f t="shared" si="3"/>
        <v>0</v>
      </c>
      <c r="V41" s="19">
        <f t="shared" si="4"/>
        <v>0</v>
      </c>
    </row>
    <row r="42" spans="1:22" x14ac:dyDescent="0.25">
      <c r="A42" s="26">
        <f>Wellpath!E42</f>
        <v>1110</v>
      </c>
      <c r="B42" s="22">
        <v>0</v>
      </c>
      <c r="C42" s="22">
        <v>0</v>
      </c>
      <c r="D42" s="22">
        <f>SIN(Wellpath!$L42) * SIN(Wellpath!$O42) * (TAN(Dip) * COS(Wellpath!$L42) + SIN(Wellpath!$L42) * COS(Wellpath!$O42)) / SQRT(2)</f>
        <v>0.12424278265568894</v>
      </c>
      <c r="E42" s="20">
        <f>Model!$W$17*((drdp!B42+drdp!K42)*'MSXY-TI1S'!$B42+(drdp!E42+drdp!N42)*'MSXY-TI1S'!$C42+(drdp!H42+drdp!Q42)*'MSXY-TI1S'!$D42)</f>
        <v>0</v>
      </c>
      <c r="F42" s="20">
        <f>Model!$W$17*((drdp!C42+drdp!L42)*'MSXY-TI1S'!$B42+(drdp!F42+drdp!O42)*'MSXY-TI1S'!$C42+(drdp!I42+drdp!R42)*'MSXY-TI1S'!$D42)</f>
        <v>3.0456157840329425E-3</v>
      </c>
      <c r="G42" s="20">
        <f>Model!$W$17*((drdp!D42+drdp!M42)*'MSXY-TI1S'!$B42+(drdp!G42+drdp!P42)*'MSXY-TI1S'!$C42+(drdp!J42+drdp!S42)*'MSXY-TI1S'!$D42)</f>
        <v>0</v>
      </c>
      <c r="H42" s="18">
        <f>Model!$W$17*((drdp!B42)*'MSXY-TI1S'!$B42+(drdp!E42)*'MSXY-TI1S'!$C42+(drdp!H42)*'MSXY-TI1S'!$D42)</f>
        <v>0</v>
      </c>
      <c r="I42" s="18">
        <f>Model!$W$17*((drdp!C42)*'MSXY-TI1S'!$B42+(drdp!F42)*'MSXY-TI1S'!$C42+(drdp!I42)*'MSXY-TI1S'!$D42)</f>
        <v>7.6140394600823563E-4</v>
      </c>
      <c r="J42" s="18">
        <f>Model!$W$17*((drdp!D42)*'MSXY-TI1S'!$B42+(drdp!G42)*'MSXY-TI1S'!$C42+(drdp!J42)*'MSXY-TI1S'!$D42)</f>
        <v>0</v>
      </c>
      <c r="K42" s="21">
        <f>SUM(E$3:E41)+H42</f>
        <v>0</v>
      </c>
      <c r="L42" s="21">
        <f>SUM(F$3:F41)+I42</f>
        <v>5.4375289827443302E-2</v>
      </c>
      <c r="M42" s="21">
        <f>SUM(G$3:G41)+J42</f>
        <v>0</v>
      </c>
      <c r="N42" s="21"/>
      <c r="O42" s="21"/>
      <c r="P42" s="21"/>
      <c r="Q42" s="19">
        <f t="shared" si="1"/>
        <v>0</v>
      </c>
      <c r="R42" s="19">
        <f t="shared" si="1"/>
        <v>2.9566721438184589E-3</v>
      </c>
      <c r="S42" s="19">
        <f t="shared" si="1"/>
        <v>0</v>
      </c>
      <c r="T42" s="19">
        <f t="shared" si="2"/>
        <v>0</v>
      </c>
      <c r="U42" s="19">
        <f t="shared" si="3"/>
        <v>0</v>
      </c>
      <c r="V42" s="19">
        <f t="shared" si="4"/>
        <v>0</v>
      </c>
    </row>
    <row r="43" spans="1:22" x14ac:dyDescent="0.25">
      <c r="A43" s="26">
        <f>Wellpath!E43</f>
        <v>1140</v>
      </c>
      <c r="B43" s="22">
        <v>0</v>
      </c>
      <c r="C43" s="22">
        <v>0</v>
      </c>
      <c r="D43" s="22">
        <f>SIN(Wellpath!$L43) * SIN(Wellpath!$O43) * (TAN(Dip) * COS(Wellpath!$L43) + SIN(Wellpath!$L43) * COS(Wellpath!$O43)) / SQRT(2)</f>
        <v>0.12424278265568894</v>
      </c>
      <c r="E43" s="20">
        <f>Model!$W$17*((drdp!B43+drdp!K43)*'MSXY-TI1S'!$B43+(drdp!E43+drdp!N43)*'MSXY-TI1S'!$C43+(drdp!H43+drdp!Q43)*'MSXY-TI1S'!$D43)</f>
        <v>0</v>
      </c>
      <c r="F43" s="20">
        <f>Model!$W$17*((drdp!C43+drdp!L43)*'MSXY-TI1S'!$B43+(drdp!F43+drdp!O43)*'MSXY-TI1S'!$C43+(drdp!I43+drdp!R43)*'MSXY-TI1S'!$D43)</f>
        <v>4.5684236760494138E-3</v>
      </c>
      <c r="G43" s="20">
        <f>Model!$W$17*((drdp!D43+drdp!M43)*'MSXY-TI1S'!$B43+(drdp!G43+drdp!P43)*'MSXY-TI1S'!$C43+(drdp!J43+drdp!S43)*'MSXY-TI1S'!$D43)</f>
        <v>0</v>
      </c>
      <c r="H43" s="18">
        <f>Model!$W$17*((drdp!B43)*'MSXY-TI1S'!$B43+(drdp!E43)*'MSXY-TI1S'!$C43+(drdp!H43)*'MSXY-TI1S'!$D43)</f>
        <v>0</v>
      </c>
      <c r="I43" s="18">
        <f>Model!$W$17*((drdp!C43)*'MSXY-TI1S'!$B43+(drdp!F43)*'MSXY-TI1S'!$C43+(drdp!I43)*'MSXY-TI1S'!$D43)</f>
        <v>2.2842118380247069E-3</v>
      </c>
      <c r="J43" s="18">
        <f>Model!$W$17*((drdp!D43)*'MSXY-TI1S'!$B43+(drdp!G43)*'MSXY-TI1S'!$C43+(drdp!J43)*'MSXY-TI1S'!$D43)</f>
        <v>0</v>
      </c>
      <c r="K43" s="21">
        <f>SUM(E$3:E42)+H43</f>
        <v>0</v>
      </c>
      <c r="L43" s="21">
        <f>SUM(F$3:F42)+I43</f>
        <v>5.8943713503492715E-2</v>
      </c>
      <c r="M43" s="21">
        <f>SUM(G$3:G42)+J43</f>
        <v>0</v>
      </c>
      <c r="N43" s="21"/>
      <c r="O43" s="21"/>
      <c r="P43" s="21"/>
      <c r="Q43" s="19">
        <f t="shared" si="1"/>
        <v>0</v>
      </c>
      <c r="R43" s="19">
        <f t="shared" si="1"/>
        <v>3.4743613615818292E-3</v>
      </c>
      <c r="S43" s="19">
        <f t="shared" si="1"/>
        <v>0</v>
      </c>
      <c r="T43" s="19">
        <f t="shared" si="2"/>
        <v>0</v>
      </c>
      <c r="U43" s="19">
        <f t="shared" si="3"/>
        <v>0</v>
      </c>
      <c r="V43" s="19">
        <f t="shared" si="4"/>
        <v>0</v>
      </c>
    </row>
    <row r="44" spans="1:22" s="36" customFormat="1" x14ac:dyDescent="0.25">
      <c r="A44" s="26">
        <f>Wellpath!E44</f>
        <v>1170</v>
      </c>
      <c r="B44" s="22">
        <v>0</v>
      </c>
      <c r="C44" s="22">
        <v>0</v>
      </c>
      <c r="D44" s="22">
        <f>SIN(Wellpath!$L44) * SIN(Wellpath!$O44) * (TAN(Dip) * COS(Wellpath!$L44) + SIN(Wellpath!$L44) * COS(Wellpath!$O44)) / SQRT(2)</f>
        <v>0.12424278265568894</v>
      </c>
      <c r="E44" s="20">
        <f>Model!$W$17*((drdp!B44+drdp!K44)*'MSXY-TI1S'!$B44+(drdp!E44+drdp!N44)*'MSXY-TI1S'!$C44+(drdp!H44+drdp!Q44)*'MSXY-TI1S'!$D44)</f>
        <v>0</v>
      </c>
      <c r="F44" s="20">
        <f>Model!$W$17*((drdp!C44+drdp!L44)*'MSXY-TI1S'!$B44+(drdp!F44+drdp!O44)*'MSXY-TI1S'!$C44+(drdp!I44+drdp!R44)*'MSXY-TI1S'!$D44)</f>
        <v>4.5684236760494138E-3</v>
      </c>
      <c r="G44" s="20">
        <f>Model!$W$17*((drdp!D44+drdp!M44)*'MSXY-TI1S'!$B44+(drdp!G44+drdp!P44)*'MSXY-TI1S'!$C44+(drdp!J44+drdp!S44)*'MSXY-TI1S'!$D44)</f>
        <v>0</v>
      </c>
      <c r="H44" s="32">
        <f>Model!$W$17*((drdp!B44)*'MSXY-TI1S'!$B44+(drdp!E44)*'MSXY-TI1S'!$C44+(drdp!H44)*'MSXY-TI1S'!$D44)</f>
        <v>0</v>
      </c>
      <c r="I44" s="32">
        <f>Model!$W$17*((drdp!C44)*'MSXY-TI1S'!$B44+(drdp!F44)*'MSXY-TI1S'!$C44+(drdp!I44)*'MSXY-TI1S'!$D44)</f>
        <v>2.2842118380247069E-3</v>
      </c>
      <c r="J44" s="32">
        <f>Model!$W$17*((drdp!D44)*'MSXY-TI1S'!$B44+(drdp!G44)*'MSXY-TI1S'!$C44+(drdp!J44)*'MSXY-TI1S'!$D44)</f>
        <v>0</v>
      </c>
      <c r="K44" s="34">
        <f>SUM(E$3:E43)+H44</f>
        <v>0</v>
      </c>
      <c r="L44" s="34">
        <f>SUM(F$3:F43)+I44</f>
        <v>6.3512137179542127E-2</v>
      </c>
      <c r="M44" s="34">
        <f>SUM(G$3:G43)+J44</f>
        <v>0</v>
      </c>
      <c r="N44" s="34"/>
      <c r="O44" s="34"/>
      <c r="P44" s="34"/>
      <c r="Q44" s="35">
        <f t="shared" si="1"/>
        <v>0</v>
      </c>
      <c r="R44" s="35">
        <f t="shared" si="1"/>
        <v>4.0337915691129773E-3</v>
      </c>
      <c r="S44" s="35">
        <f t="shared" si="1"/>
        <v>0</v>
      </c>
      <c r="T44" s="35">
        <f t="shared" si="2"/>
        <v>0</v>
      </c>
      <c r="U44" s="35">
        <f t="shared" si="3"/>
        <v>0</v>
      </c>
      <c r="V44" s="35">
        <f t="shared" si="4"/>
        <v>0</v>
      </c>
    </row>
    <row r="45" spans="1:22" x14ac:dyDescent="0.25">
      <c r="A45" s="26">
        <f>Wellpath!E45</f>
        <v>1200</v>
      </c>
      <c r="B45" s="22">
        <v>0</v>
      </c>
      <c r="C45" s="22">
        <v>0</v>
      </c>
      <c r="D45" s="22">
        <f>SIN(Wellpath!$L45) * SIN(Wellpath!$O45) * (TAN(Dip) * COS(Wellpath!$L45) + SIN(Wellpath!$L45) * COS(Wellpath!$O45)) / SQRT(2)</f>
        <v>0.12424278265568894</v>
      </c>
      <c r="E45" s="20">
        <f>Model!$W$17*((drdp!B45+drdp!K45)*'MSXY-TI1S'!$B45+(drdp!E45+drdp!N45)*'MSXY-TI1S'!$C45+(drdp!H45+drdp!Q45)*'MSXY-TI1S'!$D45)</f>
        <v>0</v>
      </c>
      <c r="F45" s="20">
        <f>Model!$W$17*((drdp!C45+drdp!L45)*'MSXY-TI1S'!$B45+(drdp!F45+drdp!O45)*'MSXY-TI1S'!$C45+(drdp!I45+drdp!R45)*'MSXY-TI1S'!$D45)</f>
        <v>4.5684236760494138E-3</v>
      </c>
      <c r="G45" s="20">
        <f>Model!$W$17*((drdp!D45+drdp!M45)*'MSXY-TI1S'!$B45+(drdp!G45+drdp!P45)*'MSXY-TI1S'!$C45+(drdp!J45+drdp!S45)*'MSXY-TI1S'!$D45)</f>
        <v>0</v>
      </c>
      <c r="H45" s="18">
        <f>Model!$W$17*((drdp!B45)*'MSXY-TI1S'!$B45+(drdp!E45)*'MSXY-TI1S'!$C45+(drdp!H45)*'MSXY-TI1S'!$D45)</f>
        <v>0</v>
      </c>
      <c r="I45" s="18">
        <f>Model!$W$17*((drdp!C45)*'MSXY-TI1S'!$B45+(drdp!F45)*'MSXY-TI1S'!$C45+(drdp!I45)*'MSXY-TI1S'!$D45)</f>
        <v>2.2842118380247069E-3</v>
      </c>
      <c r="J45" s="18">
        <f>Model!$W$17*((drdp!D45)*'MSXY-TI1S'!$B45+(drdp!G45)*'MSXY-TI1S'!$C45+(drdp!J45)*'MSXY-TI1S'!$D45)</f>
        <v>0</v>
      </c>
      <c r="K45" s="21">
        <f>SUM(E$3:E44)+H45</f>
        <v>0</v>
      </c>
      <c r="L45" s="21">
        <f>SUM(F$3:F44)+I45</f>
        <v>6.8080560855591554E-2</v>
      </c>
      <c r="M45" s="21">
        <f>SUM(G$3:G44)+J45</f>
        <v>0</v>
      </c>
      <c r="N45" s="21"/>
      <c r="O45" s="21"/>
      <c r="P45" s="21"/>
      <c r="Q45" s="19">
        <f t="shared" si="1"/>
        <v>0</v>
      </c>
      <c r="R45" s="19">
        <f t="shared" si="1"/>
        <v>4.6349627664119047E-3</v>
      </c>
      <c r="S45" s="19">
        <f t="shared" si="1"/>
        <v>0</v>
      </c>
      <c r="T45" s="19">
        <f t="shared" si="2"/>
        <v>0</v>
      </c>
      <c r="U45" s="19">
        <f t="shared" si="3"/>
        <v>0</v>
      </c>
      <c r="V45" s="19">
        <f t="shared" si="4"/>
        <v>0</v>
      </c>
    </row>
    <row r="46" spans="1:22" x14ac:dyDescent="0.25">
      <c r="A46" s="26">
        <f>Wellpath!E46</f>
        <v>1230</v>
      </c>
      <c r="B46" s="22">
        <v>0</v>
      </c>
      <c r="C46" s="22">
        <v>0</v>
      </c>
      <c r="D46" s="22">
        <f>SIN(Wellpath!$L46) * SIN(Wellpath!$O46) * (TAN(Dip) * COS(Wellpath!$L46) + SIN(Wellpath!$L46) * COS(Wellpath!$O46)) / SQRT(2)</f>
        <v>0.12424278265568894</v>
      </c>
      <c r="E46" s="20">
        <f>Model!$W$17*((drdp!B46+drdp!K46)*'MSXY-TI1S'!$B46+(drdp!E46+drdp!N46)*'MSXY-TI1S'!$C46+(drdp!H46+drdp!Q46)*'MSXY-TI1S'!$D46)</f>
        <v>0</v>
      </c>
      <c r="F46" s="20">
        <f>Model!$W$17*((drdp!C46+drdp!L46)*'MSXY-TI1S'!$B46+(drdp!F46+drdp!O46)*'MSXY-TI1S'!$C46+(drdp!I46+drdp!R46)*'MSXY-TI1S'!$D46)</f>
        <v>4.5684236760494138E-3</v>
      </c>
      <c r="G46" s="20">
        <f>Model!$W$17*((drdp!D46+drdp!M46)*'MSXY-TI1S'!$B46+(drdp!G46+drdp!P46)*'MSXY-TI1S'!$C46+(drdp!J46+drdp!S46)*'MSXY-TI1S'!$D46)</f>
        <v>0</v>
      </c>
      <c r="H46" s="18">
        <f>Model!$W$17*((drdp!B46)*'MSXY-TI1S'!$B46+(drdp!E46)*'MSXY-TI1S'!$C46+(drdp!H46)*'MSXY-TI1S'!$D46)</f>
        <v>0</v>
      </c>
      <c r="I46" s="18">
        <f>Model!$W$17*((drdp!C46)*'MSXY-TI1S'!$B46+(drdp!F46)*'MSXY-TI1S'!$C46+(drdp!I46)*'MSXY-TI1S'!$D46)</f>
        <v>2.2842118380247069E-3</v>
      </c>
      <c r="J46" s="18">
        <f>Model!$W$17*((drdp!D46)*'MSXY-TI1S'!$B46+(drdp!G46)*'MSXY-TI1S'!$C46+(drdp!J46)*'MSXY-TI1S'!$D46)</f>
        <v>0</v>
      </c>
      <c r="K46" s="21">
        <f>SUM(E$3:E45)+H46</f>
        <v>0</v>
      </c>
      <c r="L46" s="21">
        <f>SUM(F$3:F45)+I46</f>
        <v>7.2648984531640967E-2</v>
      </c>
      <c r="M46" s="21">
        <f>SUM(G$3:G45)+J46</f>
        <v>0</v>
      </c>
      <c r="N46" s="21"/>
      <c r="O46" s="21"/>
      <c r="P46" s="21"/>
      <c r="Q46" s="19">
        <f t="shared" si="1"/>
        <v>0</v>
      </c>
      <c r="R46" s="19">
        <f t="shared" si="1"/>
        <v>5.2778749534786087E-3</v>
      </c>
      <c r="S46" s="19">
        <f t="shared" si="1"/>
        <v>0</v>
      </c>
      <c r="T46" s="19">
        <f t="shared" si="2"/>
        <v>0</v>
      </c>
      <c r="U46" s="19">
        <f t="shared" si="3"/>
        <v>0</v>
      </c>
      <c r="V46" s="19">
        <f t="shared" si="4"/>
        <v>0</v>
      </c>
    </row>
    <row r="47" spans="1:22" x14ac:dyDescent="0.25">
      <c r="A47" s="26">
        <f>Wellpath!E47</f>
        <v>1260</v>
      </c>
      <c r="B47" s="22">
        <v>0</v>
      </c>
      <c r="C47" s="22">
        <v>0</v>
      </c>
      <c r="D47" s="22">
        <f>SIN(Wellpath!$L47) * SIN(Wellpath!$O47) * (TAN(Dip) * COS(Wellpath!$L47) + SIN(Wellpath!$L47) * COS(Wellpath!$O47)) / SQRT(2)</f>
        <v>0.12424278265568894</v>
      </c>
      <c r="E47" s="20">
        <f>Model!$W$17*((drdp!B47+drdp!K47)*'MSXY-TI1S'!$B47+(drdp!E47+drdp!N47)*'MSXY-TI1S'!$C47+(drdp!H47+drdp!Q47)*'MSXY-TI1S'!$D47)</f>
        <v>0</v>
      </c>
      <c r="F47" s="20">
        <f>Model!$W$17*((drdp!C47+drdp!L47)*'MSXY-TI1S'!$B47+(drdp!F47+drdp!O47)*'MSXY-TI1S'!$C47+(drdp!I47+drdp!R47)*'MSXY-TI1S'!$D47)</f>
        <v>4.5684236760494138E-3</v>
      </c>
      <c r="G47" s="20">
        <f>Model!$W$17*((drdp!D47+drdp!M47)*'MSXY-TI1S'!$B47+(drdp!G47+drdp!P47)*'MSXY-TI1S'!$C47+(drdp!J47+drdp!S47)*'MSXY-TI1S'!$D47)</f>
        <v>0</v>
      </c>
      <c r="H47" s="18">
        <f>Model!$W$17*((drdp!B47)*'MSXY-TI1S'!$B47+(drdp!E47)*'MSXY-TI1S'!$C47+(drdp!H47)*'MSXY-TI1S'!$D47)</f>
        <v>0</v>
      </c>
      <c r="I47" s="18">
        <f>Model!$W$17*((drdp!C47)*'MSXY-TI1S'!$B47+(drdp!F47)*'MSXY-TI1S'!$C47+(drdp!I47)*'MSXY-TI1S'!$D47)</f>
        <v>2.2842118380247069E-3</v>
      </c>
      <c r="J47" s="18">
        <f>Model!$W$17*((drdp!D47)*'MSXY-TI1S'!$B47+(drdp!G47)*'MSXY-TI1S'!$C47+(drdp!J47)*'MSXY-TI1S'!$D47)</f>
        <v>0</v>
      </c>
      <c r="K47" s="21">
        <f>SUM(E$3:E46)+H47</f>
        <v>0</v>
      </c>
      <c r="L47" s="21">
        <f>SUM(F$3:F46)+I47</f>
        <v>7.721740820769038E-2</v>
      </c>
      <c r="M47" s="21">
        <f>SUM(G$3:G46)+J47</f>
        <v>0</v>
      </c>
      <c r="N47" s="21"/>
      <c r="O47" s="21"/>
      <c r="P47" s="21"/>
      <c r="Q47" s="19">
        <f t="shared" si="1"/>
        <v>0</v>
      </c>
      <c r="R47" s="19">
        <f t="shared" si="1"/>
        <v>5.9625281303130901E-3</v>
      </c>
      <c r="S47" s="19">
        <f t="shared" si="1"/>
        <v>0</v>
      </c>
      <c r="T47" s="19">
        <f t="shared" si="2"/>
        <v>0</v>
      </c>
      <c r="U47" s="19">
        <f t="shared" si="3"/>
        <v>0</v>
      </c>
      <c r="V47" s="19">
        <f t="shared" si="4"/>
        <v>0</v>
      </c>
    </row>
    <row r="48" spans="1:22" x14ac:dyDescent="0.25">
      <c r="A48" s="26">
        <f>Wellpath!E48</f>
        <v>1290</v>
      </c>
      <c r="B48" s="22">
        <v>0</v>
      </c>
      <c r="C48" s="22">
        <v>0</v>
      </c>
      <c r="D48" s="22">
        <f>SIN(Wellpath!$L48) * SIN(Wellpath!$O48) * (TAN(Dip) * COS(Wellpath!$L48) + SIN(Wellpath!$L48) * COS(Wellpath!$O48)) / SQRT(2)</f>
        <v>0.12424278265568894</v>
      </c>
      <c r="E48" s="20">
        <f>Model!$W$17*((drdp!B48+drdp!K48)*'MSXY-TI1S'!$B48+(drdp!E48+drdp!N48)*'MSXY-TI1S'!$C48+(drdp!H48+drdp!Q48)*'MSXY-TI1S'!$D48)</f>
        <v>0</v>
      </c>
      <c r="F48" s="20">
        <f>Model!$W$17*((drdp!C48+drdp!L48)*'MSXY-TI1S'!$B48+(drdp!F48+drdp!O48)*'MSXY-TI1S'!$C48+(drdp!I48+drdp!R48)*'MSXY-TI1S'!$D48)</f>
        <v>4.5684236760494138E-3</v>
      </c>
      <c r="G48" s="20">
        <f>Model!$W$17*((drdp!D48+drdp!M48)*'MSXY-TI1S'!$B48+(drdp!G48+drdp!P48)*'MSXY-TI1S'!$C48+(drdp!J48+drdp!S48)*'MSXY-TI1S'!$D48)</f>
        <v>0</v>
      </c>
      <c r="H48" s="18">
        <f>Model!$W$17*((drdp!B48)*'MSXY-TI1S'!$B48+(drdp!E48)*'MSXY-TI1S'!$C48+(drdp!H48)*'MSXY-TI1S'!$D48)</f>
        <v>0</v>
      </c>
      <c r="I48" s="18">
        <f>Model!$W$17*((drdp!C48)*'MSXY-TI1S'!$B48+(drdp!F48)*'MSXY-TI1S'!$C48+(drdp!I48)*'MSXY-TI1S'!$D48)</f>
        <v>2.2842118380247069E-3</v>
      </c>
      <c r="J48" s="18">
        <f>Model!$W$17*((drdp!D48)*'MSXY-TI1S'!$B48+(drdp!G48)*'MSXY-TI1S'!$C48+(drdp!J48)*'MSXY-TI1S'!$D48)</f>
        <v>0</v>
      </c>
      <c r="K48" s="21">
        <f>SUM(E$3:E47)+H48</f>
        <v>0</v>
      </c>
      <c r="L48" s="21">
        <f>SUM(F$3:F47)+I48</f>
        <v>8.1785831883739793E-2</v>
      </c>
      <c r="M48" s="21">
        <f>SUM(G$3:G47)+J48</f>
        <v>0</v>
      </c>
      <c r="N48" s="21"/>
      <c r="O48" s="21"/>
      <c r="P48" s="21"/>
      <c r="Q48" s="19">
        <f t="shared" si="1"/>
        <v>0</v>
      </c>
      <c r="R48" s="19">
        <f t="shared" si="1"/>
        <v>6.6889222969153481E-3</v>
      </c>
      <c r="S48" s="19">
        <f t="shared" si="1"/>
        <v>0</v>
      </c>
      <c r="T48" s="19">
        <f t="shared" si="2"/>
        <v>0</v>
      </c>
      <c r="U48" s="19">
        <f t="shared" si="3"/>
        <v>0</v>
      </c>
      <c r="V48" s="19">
        <f t="shared" si="4"/>
        <v>0</v>
      </c>
    </row>
    <row r="49" spans="1:22" x14ac:dyDescent="0.25">
      <c r="A49" s="26">
        <f>Wellpath!E49</f>
        <v>1320</v>
      </c>
      <c r="B49" s="22">
        <v>0</v>
      </c>
      <c r="C49" s="22">
        <v>0</v>
      </c>
      <c r="D49" s="22">
        <f>SIN(Wellpath!$L49) * SIN(Wellpath!$O49) * (TAN(Dip) * COS(Wellpath!$L49) + SIN(Wellpath!$L49) * COS(Wellpath!$O49)) / SQRT(2)</f>
        <v>0.12424278265568894</v>
      </c>
      <c r="E49" s="20">
        <f>Model!$W$17*((drdp!B49+drdp!K49)*'MSXY-TI1S'!$B49+(drdp!E49+drdp!N49)*'MSXY-TI1S'!$C49+(drdp!H49+drdp!Q49)*'MSXY-TI1S'!$D49)</f>
        <v>0</v>
      </c>
      <c r="F49" s="20">
        <f>Model!$W$17*((drdp!C49+drdp!L49)*'MSXY-TI1S'!$B49+(drdp!F49+drdp!O49)*'MSXY-TI1S'!$C49+(drdp!I49+drdp!R49)*'MSXY-TI1S'!$D49)</f>
        <v>4.5684236760494138E-3</v>
      </c>
      <c r="G49" s="20">
        <f>Model!$W$17*((drdp!D49+drdp!M49)*'MSXY-TI1S'!$B49+(drdp!G49+drdp!P49)*'MSXY-TI1S'!$C49+(drdp!J49+drdp!S49)*'MSXY-TI1S'!$D49)</f>
        <v>0</v>
      </c>
      <c r="H49" s="18">
        <f>Model!$W$17*((drdp!B49)*'MSXY-TI1S'!$B49+(drdp!E49)*'MSXY-TI1S'!$C49+(drdp!H49)*'MSXY-TI1S'!$D49)</f>
        <v>0</v>
      </c>
      <c r="I49" s="18">
        <f>Model!$W$17*((drdp!C49)*'MSXY-TI1S'!$B49+(drdp!F49)*'MSXY-TI1S'!$C49+(drdp!I49)*'MSXY-TI1S'!$D49)</f>
        <v>2.2842118380247069E-3</v>
      </c>
      <c r="J49" s="18">
        <f>Model!$W$17*((drdp!D49)*'MSXY-TI1S'!$B49+(drdp!G49)*'MSXY-TI1S'!$C49+(drdp!J49)*'MSXY-TI1S'!$D49)</f>
        <v>0</v>
      </c>
      <c r="K49" s="21">
        <f>SUM(E$3:E48)+H49</f>
        <v>0</v>
      </c>
      <c r="L49" s="21">
        <f>SUM(F$3:F48)+I49</f>
        <v>8.6354255559789206E-2</v>
      </c>
      <c r="M49" s="21">
        <f>SUM(G$3:G48)+J49</f>
        <v>0</v>
      </c>
      <c r="N49" s="21"/>
      <c r="O49" s="21"/>
      <c r="P49" s="21"/>
      <c r="Q49" s="19">
        <f t="shared" si="1"/>
        <v>0</v>
      </c>
      <c r="R49" s="19">
        <f t="shared" si="1"/>
        <v>7.4570574532853854E-3</v>
      </c>
      <c r="S49" s="19">
        <f t="shared" si="1"/>
        <v>0</v>
      </c>
      <c r="T49" s="19">
        <f t="shared" si="2"/>
        <v>0</v>
      </c>
      <c r="U49" s="19">
        <f t="shared" si="3"/>
        <v>0</v>
      </c>
      <c r="V49" s="19">
        <f t="shared" si="4"/>
        <v>0</v>
      </c>
    </row>
    <row r="50" spans="1:22" x14ac:dyDescent="0.25">
      <c r="A50" s="26">
        <f>Wellpath!E50</f>
        <v>1350</v>
      </c>
      <c r="B50" s="22">
        <v>0</v>
      </c>
      <c r="C50" s="22">
        <v>0</v>
      </c>
      <c r="D50" s="22">
        <f>SIN(Wellpath!$L50) * SIN(Wellpath!$O50) * (TAN(Dip) * COS(Wellpath!$L50) + SIN(Wellpath!$L50) * COS(Wellpath!$O50)) / SQRT(2)</f>
        <v>0.12424278265568894</v>
      </c>
      <c r="E50" s="20">
        <f>Model!$W$17*((drdp!B50+drdp!K50)*'MSXY-TI1S'!$B50+(drdp!E50+drdp!N50)*'MSXY-TI1S'!$C50+(drdp!H50+drdp!Q50)*'MSXY-TI1S'!$D50)</f>
        <v>0</v>
      </c>
      <c r="F50" s="20">
        <f>Model!$W$17*((drdp!C50+drdp!L50)*'MSXY-TI1S'!$B50+(drdp!F50+drdp!O50)*'MSXY-TI1S'!$C50+(drdp!I50+drdp!R50)*'MSXY-TI1S'!$D50)</f>
        <v>4.5684236760494138E-3</v>
      </c>
      <c r="G50" s="20">
        <f>Model!$W$17*((drdp!D50+drdp!M50)*'MSXY-TI1S'!$B50+(drdp!G50+drdp!P50)*'MSXY-TI1S'!$C50+(drdp!J50+drdp!S50)*'MSXY-TI1S'!$D50)</f>
        <v>0</v>
      </c>
      <c r="H50" s="18">
        <f>Model!$W$17*((drdp!B50)*'MSXY-TI1S'!$B50+(drdp!E50)*'MSXY-TI1S'!$C50+(drdp!H50)*'MSXY-TI1S'!$D50)</f>
        <v>0</v>
      </c>
      <c r="I50" s="18">
        <f>Model!$W$17*((drdp!C50)*'MSXY-TI1S'!$B50+(drdp!F50)*'MSXY-TI1S'!$C50+(drdp!I50)*'MSXY-TI1S'!$D50)</f>
        <v>2.2842118380247069E-3</v>
      </c>
      <c r="J50" s="18">
        <f>Model!$W$17*((drdp!D50)*'MSXY-TI1S'!$B50+(drdp!G50)*'MSXY-TI1S'!$C50+(drdp!J50)*'MSXY-TI1S'!$D50)</f>
        <v>0</v>
      </c>
      <c r="K50" s="21">
        <f>SUM(E$3:E49)+H50</f>
        <v>0</v>
      </c>
      <c r="L50" s="21">
        <f>SUM(F$3:F49)+I50</f>
        <v>9.0922679235838619E-2</v>
      </c>
      <c r="M50" s="21">
        <f>SUM(G$3:G49)+J50</f>
        <v>0</v>
      </c>
      <c r="N50" s="21"/>
      <c r="O50" s="21"/>
      <c r="P50" s="21"/>
      <c r="Q50" s="19">
        <f t="shared" si="1"/>
        <v>0</v>
      </c>
      <c r="R50" s="19">
        <f t="shared" si="1"/>
        <v>8.2669335994231992E-3</v>
      </c>
      <c r="S50" s="19">
        <f t="shared" si="1"/>
        <v>0</v>
      </c>
      <c r="T50" s="19">
        <f t="shared" si="2"/>
        <v>0</v>
      </c>
      <c r="U50" s="19">
        <f t="shared" si="3"/>
        <v>0</v>
      </c>
      <c r="V50" s="19">
        <f t="shared" si="4"/>
        <v>0</v>
      </c>
    </row>
    <row r="51" spans="1:22" x14ac:dyDescent="0.25">
      <c r="A51" s="26">
        <f>Wellpath!E51</f>
        <v>1380</v>
      </c>
      <c r="B51" s="22">
        <v>0</v>
      </c>
      <c r="C51" s="22">
        <v>0</v>
      </c>
      <c r="D51" s="22">
        <f>SIN(Wellpath!$L51) * SIN(Wellpath!$O51) * (TAN(Dip) * COS(Wellpath!$L51) + SIN(Wellpath!$L51) * COS(Wellpath!$O51)) / SQRT(2)</f>
        <v>0.12424278265568894</v>
      </c>
      <c r="E51" s="20">
        <f>Model!$W$17*((drdp!B51+drdp!K51)*'MSXY-TI1S'!$B51+(drdp!E51+drdp!N51)*'MSXY-TI1S'!$C51+(drdp!H51+drdp!Q51)*'MSXY-TI1S'!$D51)</f>
        <v>0</v>
      </c>
      <c r="F51" s="20">
        <f>Model!$W$17*((drdp!C51+drdp!L51)*'MSXY-TI1S'!$B51+(drdp!F51+drdp!O51)*'MSXY-TI1S'!$C51+(drdp!I51+drdp!R51)*'MSXY-TI1S'!$D51)</f>
        <v>4.5684236760494138E-3</v>
      </c>
      <c r="G51" s="20">
        <f>Model!$W$17*((drdp!D51+drdp!M51)*'MSXY-TI1S'!$B51+(drdp!G51+drdp!P51)*'MSXY-TI1S'!$C51+(drdp!J51+drdp!S51)*'MSXY-TI1S'!$D51)</f>
        <v>0</v>
      </c>
      <c r="H51" s="18">
        <f>Model!$W$17*((drdp!B51)*'MSXY-TI1S'!$B51+(drdp!E51)*'MSXY-TI1S'!$C51+(drdp!H51)*'MSXY-TI1S'!$D51)</f>
        <v>0</v>
      </c>
      <c r="I51" s="18">
        <f>Model!$W$17*((drdp!C51)*'MSXY-TI1S'!$B51+(drdp!F51)*'MSXY-TI1S'!$C51+(drdp!I51)*'MSXY-TI1S'!$D51)</f>
        <v>2.2842118380247069E-3</v>
      </c>
      <c r="J51" s="18">
        <f>Model!$W$17*((drdp!D51)*'MSXY-TI1S'!$B51+(drdp!G51)*'MSXY-TI1S'!$C51+(drdp!J51)*'MSXY-TI1S'!$D51)</f>
        <v>0</v>
      </c>
      <c r="K51" s="21">
        <f>SUM(E$3:E50)+H51</f>
        <v>0</v>
      </c>
      <c r="L51" s="21">
        <f>SUM(F$3:F50)+I51</f>
        <v>9.5491102911888032E-2</v>
      </c>
      <c r="M51" s="21">
        <f>SUM(G$3:G50)+J51</f>
        <v>0</v>
      </c>
      <c r="N51" s="21"/>
      <c r="O51" s="21"/>
      <c r="P51" s="21"/>
      <c r="Q51" s="19">
        <f t="shared" si="1"/>
        <v>0</v>
      </c>
      <c r="R51" s="19">
        <f t="shared" si="1"/>
        <v>9.1185507353287905E-3</v>
      </c>
      <c r="S51" s="19">
        <f t="shared" si="1"/>
        <v>0</v>
      </c>
      <c r="T51" s="19">
        <f t="shared" si="2"/>
        <v>0</v>
      </c>
      <c r="U51" s="19">
        <f t="shared" si="3"/>
        <v>0</v>
      </c>
      <c r="V51" s="19">
        <f t="shared" si="4"/>
        <v>0</v>
      </c>
    </row>
    <row r="52" spans="1:22" x14ac:dyDescent="0.25">
      <c r="A52" s="26">
        <f>Wellpath!E52</f>
        <v>1410</v>
      </c>
      <c r="B52" s="22">
        <v>0</v>
      </c>
      <c r="C52" s="22">
        <v>0</v>
      </c>
      <c r="D52" s="22">
        <f>SIN(Wellpath!$L52) * SIN(Wellpath!$O52) * (TAN(Dip) * COS(Wellpath!$L52) + SIN(Wellpath!$L52) * COS(Wellpath!$O52)) / SQRT(2)</f>
        <v>0.12424278265568894</v>
      </c>
      <c r="E52" s="20">
        <f>Model!$W$17*((drdp!B52+drdp!K52)*'MSXY-TI1S'!$B52+(drdp!E52+drdp!N52)*'MSXY-TI1S'!$C52+(drdp!H52+drdp!Q52)*'MSXY-TI1S'!$D52)</f>
        <v>0</v>
      </c>
      <c r="F52" s="20">
        <f>Model!$W$17*((drdp!C52+drdp!L52)*'MSXY-TI1S'!$B52+(drdp!F52+drdp!O52)*'MSXY-TI1S'!$C52+(drdp!I52+drdp!R52)*'MSXY-TI1S'!$D52)</f>
        <v>4.5684236760494138E-3</v>
      </c>
      <c r="G52" s="20">
        <f>Model!$W$17*((drdp!D52+drdp!M52)*'MSXY-TI1S'!$B52+(drdp!G52+drdp!P52)*'MSXY-TI1S'!$C52+(drdp!J52+drdp!S52)*'MSXY-TI1S'!$D52)</f>
        <v>0</v>
      </c>
      <c r="H52" s="18">
        <f>Model!$W$17*((drdp!B52)*'MSXY-TI1S'!$B52+(drdp!E52)*'MSXY-TI1S'!$C52+(drdp!H52)*'MSXY-TI1S'!$D52)</f>
        <v>0</v>
      </c>
      <c r="I52" s="18">
        <f>Model!$W$17*((drdp!C52)*'MSXY-TI1S'!$B52+(drdp!F52)*'MSXY-TI1S'!$C52+(drdp!I52)*'MSXY-TI1S'!$D52)</f>
        <v>2.2842118380247069E-3</v>
      </c>
      <c r="J52" s="18">
        <f>Model!$W$17*((drdp!D52)*'MSXY-TI1S'!$B52+(drdp!G52)*'MSXY-TI1S'!$C52+(drdp!J52)*'MSXY-TI1S'!$D52)</f>
        <v>0</v>
      </c>
      <c r="K52" s="21">
        <f>SUM(E$3:E51)+H52</f>
        <v>0</v>
      </c>
      <c r="L52" s="21">
        <f>SUM(F$3:F51)+I52</f>
        <v>0.10005952658793744</v>
      </c>
      <c r="M52" s="21">
        <f>SUM(G$3:G51)+J52</f>
        <v>0</v>
      </c>
      <c r="N52" s="21"/>
      <c r="O52" s="21"/>
      <c r="P52" s="21"/>
      <c r="Q52" s="19">
        <f t="shared" si="1"/>
        <v>0</v>
      </c>
      <c r="R52" s="19">
        <f t="shared" si="1"/>
        <v>1.001190886100216E-2</v>
      </c>
      <c r="S52" s="19">
        <f t="shared" si="1"/>
        <v>0</v>
      </c>
      <c r="T52" s="19">
        <f t="shared" si="2"/>
        <v>0</v>
      </c>
      <c r="U52" s="19">
        <f t="shared" si="3"/>
        <v>0</v>
      </c>
      <c r="V52" s="19">
        <f t="shared" si="4"/>
        <v>0</v>
      </c>
    </row>
    <row r="53" spans="1:22" x14ac:dyDescent="0.25">
      <c r="A53" s="26">
        <f>Wellpath!E53</f>
        <v>1440</v>
      </c>
      <c r="B53" s="22">
        <v>0</v>
      </c>
      <c r="C53" s="22">
        <v>0</v>
      </c>
      <c r="D53" s="22">
        <f>SIN(Wellpath!$L53) * SIN(Wellpath!$O53) * (TAN(Dip) * COS(Wellpath!$L53) + SIN(Wellpath!$L53) * COS(Wellpath!$O53)) / SQRT(2)</f>
        <v>0.12424278265568894</v>
      </c>
      <c r="E53" s="20">
        <f>Model!$W$17*((drdp!B53+drdp!K53)*'MSXY-TI1S'!$B53+(drdp!E53+drdp!N53)*'MSXY-TI1S'!$C53+(drdp!H53+drdp!Q53)*'MSXY-TI1S'!$D53)</f>
        <v>0</v>
      </c>
      <c r="F53" s="20">
        <f>Model!$W$17*((drdp!C53+drdp!L53)*'MSXY-TI1S'!$B53+(drdp!F53+drdp!O53)*'MSXY-TI1S'!$C53+(drdp!I53+drdp!R53)*'MSXY-TI1S'!$D53)</f>
        <v>4.5684236760494138E-3</v>
      </c>
      <c r="G53" s="20">
        <f>Model!$W$17*((drdp!D53+drdp!M53)*'MSXY-TI1S'!$B53+(drdp!G53+drdp!P53)*'MSXY-TI1S'!$C53+(drdp!J53+drdp!S53)*'MSXY-TI1S'!$D53)</f>
        <v>0</v>
      </c>
      <c r="H53" s="18">
        <f>Model!$W$17*((drdp!B53)*'MSXY-TI1S'!$B53+(drdp!E53)*'MSXY-TI1S'!$C53+(drdp!H53)*'MSXY-TI1S'!$D53)</f>
        <v>0</v>
      </c>
      <c r="I53" s="18">
        <f>Model!$W$17*((drdp!C53)*'MSXY-TI1S'!$B53+(drdp!F53)*'MSXY-TI1S'!$C53+(drdp!I53)*'MSXY-TI1S'!$D53)</f>
        <v>2.2842118380247069E-3</v>
      </c>
      <c r="J53" s="18">
        <f>Model!$W$17*((drdp!D53)*'MSXY-TI1S'!$B53+(drdp!G53)*'MSXY-TI1S'!$C53+(drdp!J53)*'MSXY-TI1S'!$D53)</f>
        <v>0</v>
      </c>
      <c r="K53" s="21">
        <f>SUM(E$3:E52)+H53</f>
        <v>0</v>
      </c>
      <c r="L53" s="21">
        <f>SUM(F$3:F52)+I53</f>
        <v>0.10462795026398686</v>
      </c>
      <c r="M53" s="21">
        <f>SUM(G$3:G52)+J53</f>
        <v>0</v>
      </c>
      <c r="N53" s="21"/>
      <c r="O53" s="21"/>
      <c r="P53" s="21"/>
      <c r="Q53" s="19">
        <f t="shared" si="1"/>
        <v>0</v>
      </c>
      <c r="R53" s="19">
        <f t="shared" si="1"/>
        <v>1.0947007976443308E-2</v>
      </c>
      <c r="S53" s="19">
        <f t="shared" si="1"/>
        <v>0</v>
      </c>
      <c r="T53" s="19">
        <f t="shared" si="2"/>
        <v>0</v>
      </c>
      <c r="U53" s="19">
        <f t="shared" si="3"/>
        <v>0</v>
      </c>
      <c r="V53" s="19">
        <f t="shared" si="4"/>
        <v>0</v>
      </c>
    </row>
    <row r="54" spans="1:22" x14ac:dyDescent="0.25">
      <c r="A54" s="26">
        <f>Wellpath!E54</f>
        <v>1470</v>
      </c>
      <c r="B54" s="22">
        <v>0</v>
      </c>
      <c r="C54" s="22">
        <v>0</v>
      </c>
      <c r="D54" s="22">
        <f>SIN(Wellpath!$L54) * SIN(Wellpath!$O54) * (TAN(Dip) * COS(Wellpath!$L54) + SIN(Wellpath!$L54) * COS(Wellpath!$O54)) / SQRT(2)</f>
        <v>0.12424278265568894</v>
      </c>
      <c r="E54" s="20">
        <f>Model!$W$17*((drdp!B54+drdp!K54)*'MSXY-TI1S'!$B54+(drdp!E54+drdp!N54)*'MSXY-TI1S'!$C54+(drdp!H54+drdp!Q54)*'MSXY-TI1S'!$D54)</f>
        <v>0</v>
      </c>
      <c r="F54" s="20">
        <f>Model!$W$17*((drdp!C54+drdp!L54)*'MSXY-TI1S'!$B54+(drdp!F54+drdp!O54)*'MSXY-TI1S'!$C54+(drdp!I54+drdp!R54)*'MSXY-TI1S'!$D54)</f>
        <v>4.5684236760494138E-3</v>
      </c>
      <c r="G54" s="20">
        <f>Model!$W$17*((drdp!D54+drdp!M54)*'MSXY-TI1S'!$B54+(drdp!G54+drdp!P54)*'MSXY-TI1S'!$C54+(drdp!J54+drdp!S54)*'MSXY-TI1S'!$D54)</f>
        <v>0</v>
      </c>
      <c r="H54" s="18">
        <f>Model!$W$17*((drdp!B54)*'MSXY-TI1S'!$B54+(drdp!E54)*'MSXY-TI1S'!$C54+(drdp!H54)*'MSXY-TI1S'!$D54)</f>
        <v>0</v>
      </c>
      <c r="I54" s="18">
        <f>Model!$W$17*((drdp!C54)*'MSXY-TI1S'!$B54+(drdp!F54)*'MSXY-TI1S'!$C54+(drdp!I54)*'MSXY-TI1S'!$D54)</f>
        <v>2.2842118380247069E-3</v>
      </c>
      <c r="J54" s="18">
        <f>Model!$W$17*((drdp!D54)*'MSXY-TI1S'!$B54+(drdp!G54)*'MSXY-TI1S'!$C54+(drdp!J54)*'MSXY-TI1S'!$D54)</f>
        <v>0</v>
      </c>
      <c r="K54" s="21">
        <f>SUM(E$3:E53)+H54</f>
        <v>0</v>
      </c>
      <c r="L54" s="21">
        <f>SUM(F$3:F53)+I54</f>
        <v>0.10919637394003627</v>
      </c>
      <c r="M54" s="21">
        <f>SUM(G$3:G53)+J54</f>
        <v>0</v>
      </c>
      <c r="N54" s="21"/>
      <c r="O54" s="21"/>
      <c r="P54" s="21"/>
      <c r="Q54" s="19">
        <f t="shared" si="1"/>
        <v>0</v>
      </c>
      <c r="R54" s="19">
        <f t="shared" si="1"/>
        <v>1.1923848081652233E-2</v>
      </c>
      <c r="S54" s="19">
        <f t="shared" si="1"/>
        <v>0</v>
      </c>
      <c r="T54" s="19">
        <f t="shared" si="2"/>
        <v>0</v>
      </c>
      <c r="U54" s="19">
        <f t="shared" si="3"/>
        <v>0</v>
      </c>
      <c r="V54" s="19">
        <f t="shared" si="4"/>
        <v>0</v>
      </c>
    </row>
    <row r="55" spans="1:22" x14ac:dyDescent="0.25">
      <c r="A55" s="26">
        <f>Wellpath!E55</f>
        <v>1500</v>
      </c>
      <c r="B55" s="22">
        <v>0</v>
      </c>
      <c r="C55" s="22">
        <v>0</v>
      </c>
      <c r="D55" s="22">
        <f>SIN(Wellpath!$L55) * SIN(Wellpath!$O55) * (TAN(Dip) * COS(Wellpath!$L55) + SIN(Wellpath!$L55) * COS(Wellpath!$O55)) / SQRT(2)</f>
        <v>0.12424278265568894</v>
      </c>
      <c r="E55" s="20">
        <f>Model!$W$17*((drdp!B55+drdp!K55)*'MSXY-TI1S'!$B55+(drdp!E55+drdp!N55)*'MSXY-TI1S'!$C55+(drdp!H55+drdp!Q55)*'MSXY-TI1S'!$D55)</f>
        <v>0</v>
      </c>
      <c r="F55" s="20">
        <f>Model!$W$17*((drdp!C55+drdp!L55)*'MSXY-TI1S'!$B55+(drdp!F55+drdp!O55)*'MSXY-TI1S'!$C55+(drdp!I55+drdp!R55)*'MSXY-TI1S'!$D55)</f>
        <v>4.5684236760494138E-3</v>
      </c>
      <c r="G55" s="20">
        <f>Model!$W$17*((drdp!D55+drdp!M55)*'MSXY-TI1S'!$B55+(drdp!G55+drdp!P55)*'MSXY-TI1S'!$C55+(drdp!J55+drdp!S55)*'MSXY-TI1S'!$D55)</f>
        <v>0</v>
      </c>
      <c r="H55" s="18">
        <f>Model!$W$17*((drdp!B55)*'MSXY-TI1S'!$B55+(drdp!E55)*'MSXY-TI1S'!$C55+(drdp!H55)*'MSXY-TI1S'!$D55)</f>
        <v>0</v>
      </c>
      <c r="I55" s="18">
        <f>Model!$W$17*((drdp!C55)*'MSXY-TI1S'!$B55+(drdp!F55)*'MSXY-TI1S'!$C55+(drdp!I55)*'MSXY-TI1S'!$D55)</f>
        <v>2.2842118380247069E-3</v>
      </c>
      <c r="J55" s="18">
        <f>Model!$W$17*((drdp!D55)*'MSXY-TI1S'!$B55+(drdp!G55)*'MSXY-TI1S'!$C55+(drdp!J55)*'MSXY-TI1S'!$D55)</f>
        <v>0</v>
      </c>
      <c r="K55" s="21">
        <f>SUM(E$3:E54)+H55</f>
        <v>0</v>
      </c>
      <c r="L55" s="21">
        <f>SUM(F$3:F54)+I55</f>
        <v>0.11376479761608568</v>
      </c>
      <c r="M55" s="21">
        <f>SUM(G$3:G54)+J55</f>
        <v>0</v>
      </c>
      <c r="N55" s="21"/>
      <c r="O55" s="21"/>
      <c r="P55" s="21"/>
      <c r="Q55" s="19">
        <f t="shared" si="1"/>
        <v>0</v>
      </c>
      <c r="R55" s="19">
        <f t="shared" si="1"/>
        <v>1.2942429176628936E-2</v>
      </c>
      <c r="S55" s="19">
        <f t="shared" si="1"/>
        <v>0</v>
      </c>
      <c r="T55" s="19">
        <f t="shared" si="2"/>
        <v>0</v>
      </c>
      <c r="U55" s="19">
        <f t="shared" si="3"/>
        <v>0</v>
      </c>
      <c r="V55" s="19">
        <f t="shared" si="4"/>
        <v>0</v>
      </c>
    </row>
    <row r="56" spans="1:22" x14ac:dyDescent="0.25">
      <c r="A56" s="26">
        <f>Wellpath!E56</f>
        <v>1530</v>
      </c>
      <c r="B56" s="22">
        <v>0</v>
      </c>
      <c r="C56" s="22">
        <v>0</v>
      </c>
      <c r="D56" s="22">
        <f>SIN(Wellpath!$L56) * SIN(Wellpath!$O56) * (TAN(Dip) * COS(Wellpath!$L56) + SIN(Wellpath!$L56) * COS(Wellpath!$O56)) / SQRT(2)</f>
        <v>0.12424278265568894</v>
      </c>
      <c r="E56" s="20">
        <f>Model!$W$17*((drdp!B56+drdp!K56)*'MSXY-TI1S'!$B56+(drdp!E56+drdp!N56)*'MSXY-TI1S'!$C56+(drdp!H56+drdp!Q56)*'MSXY-TI1S'!$D56)</f>
        <v>0</v>
      </c>
      <c r="F56" s="20">
        <f>Model!$W$17*((drdp!C56+drdp!L56)*'MSXY-TI1S'!$B56+(drdp!F56+drdp!O56)*'MSXY-TI1S'!$C56+(drdp!I56+drdp!R56)*'MSXY-TI1S'!$D56)</f>
        <v>4.5684236760494138E-3</v>
      </c>
      <c r="G56" s="20">
        <f>Model!$W$17*((drdp!D56+drdp!M56)*'MSXY-TI1S'!$B56+(drdp!G56+drdp!P56)*'MSXY-TI1S'!$C56+(drdp!J56+drdp!S56)*'MSXY-TI1S'!$D56)</f>
        <v>0</v>
      </c>
      <c r="H56" s="18">
        <f>Model!$W$17*((drdp!B56)*'MSXY-TI1S'!$B56+(drdp!E56)*'MSXY-TI1S'!$C56+(drdp!H56)*'MSXY-TI1S'!$D56)</f>
        <v>0</v>
      </c>
      <c r="I56" s="18">
        <f>Model!$W$17*((drdp!C56)*'MSXY-TI1S'!$B56+(drdp!F56)*'MSXY-TI1S'!$C56+(drdp!I56)*'MSXY-TI1S'!$D56)</f>
        <v>2.2842118380247069E-3</v>
      </c>
      <c r="J56" s="18">
        <f>Model!$W$17*((drdp!D56)*'MSXY-TI1S'!$B56+(drdp!G56)*'MSXY-TI1S'!$C56+(drdp!J56)*'MSXY-TI1S'!$D56)</f>
        <v>0</v>
      </c>
      <c r="K56" s="21">
        <f>SUM(E$3:E55)+H56</f>
        <v>0</v>
      </c>
      <c r="L56" s="21">
        <f>SUM(F$3:F55)+I56</f>
        <v>0.1183332212921351</v>
      </c>
      <c r="M56" s="21">
        <f>SUM(G$3:G55)+J56</f>
        <v>0</v>
      </c>
      <c r="N56" s="21"/>
      <c r="O56" s="21"/>
      <c r="P56" s="21"/>
      <c r="Q56" s="19">
        <f t="shared" si="1"/>
        <v>0</v>
      </c>
      <c r="R56" s="19">
        <f t="shared" si="1"/>
        <v>1.4002751261373415E-2</v>
      </c>
      <c r="S56" s="19">
        <f t="shared" si="1"/>
        <v>0</v>
      </c>
      <c r="T56" s="19">
        <f t="shared" si="2"/>
        <v>0</v>
      </c>
      <c r="U56" s="19">
        <f t="shared" si="3"/>
        <v>0</v>
      </c>
      <c r="V56" s="19">
        <f t="shared" si="4"/>
        <v>0</v>
      </c>
    </row>
    <row r="57" spans="1:22" x14ac:dyDescent="0.25">
      <c r="A57" s="26">
        <f>Wellpath!E57</f>
        <v>1560</v>
      </c>
      <c r="B57" s="22">
        <v>0</v>
      </c>
      <c r="C57" s="22">
        <v>0</v>
      </c>
      <c r="D57" s="22">
        <f>SIN(Wellpath!$L57) * SIN(Wellpath!$O57) * (TAN(Dip) * COS(Wellpath!$L57) + SIN(Wellpath!$L57) * COS(Wellpath!$O57)) / SQRT(2)</f>
        <v>0.12424278265568894</v>
      </c>
      <c r="E57" s="20">
        <f>Model!$W$17*((drdp!B57+drdp!K57)*'MSXY-TI1S'!$B57+(drdp!E57+drdp!N57)*'MSXY-TI1S'!$C57+(drdp!H57+drdp!Q57)*'MSXY-TI1S'!$D57)</f>
        <v>0</v>
      </c>
      <c r="F57" s="20">
        <f>Model!$W$17*((drdp!C57+drdp!L57)*'MSXY-TI1S'!$B57+(drdp!F57+drdp!O57)*'MSXY-TI1S'!$C57+(drdp!I57+drdp!R57)*'MSXY-TI1S'!$D57)</f>
        <v>4.5684236760494138E-3</v>
      </c>
      <c r="G57" s="20">
        <f>Model!$W$17*((drdp!D57+drdp!M57)*'MSXY-TI1S'!$B57+(drdp!G57+drdp!P57)*'MSXY-TI1S'!$C57+(drdp!J57+drdp!S57)*'MSXY-TI1S'!$D57)</f>
        <v>0</v>
      </c>
      <c r="H57" s="18">
        <f>Model!$W$17*((drdp!B57)*'MSXY-TI1S'!$B57+(drdp!E57)*'MSXY-TI1S'!$C57+(drdp!H57)*'MSXY-TI1S'!$D57)</f>
        <v>0</v>
      </c>
      <c r="I57" s="18">
        <f>Model!$W$17*((drdp!C57)*'MSXY-TI1S'!$B57+(drdp!F57)*'MSXY-TI1S'!$C57+(drdp!I57)*'MSXY-TI1S'!$D57)</f>
        <v>2.2842118380247069E-3</v>
      </c>
      <c r="J57" s="18">
        <f>Model!$W$17*((drdp!D57)*'MSXY-TI1S'!$B57+(drdp!G57)*'MSXY-TI1S'!$C57+(drdp!J57)*'MSXY-TI1S'!$D57)</f>
        <v>0</v>
      </c>
      <c r="K57" s="21">
        <f>SUM(E$3:E56)+H57</f>
        <v>0</v>
      </c>
      <c r="L57" s="21">
        <f>SUM(F$3:F56)+I57</f>
        <v>0.12290164496818451</v>
      </c>
      <c r="M57" s="21">
        <f>SUM(G$3:G56)+J57</f>
        <v>0</v>
      </c>
      <c r="N57" s="21"/>
      <c r="O57" s="21"/>
      <c r="P57" s="21"/>
      <c r="Q57" s="19">
        <f t="shared" si="1"/>
        <v>0</v>
      </c>
      <c r="R57" s="19">
        <f t="shared" si="1"/>
        <v>1.5104814335885673E-2</v>
      </c>
      <c r="S57" s="19">
        <f t="shared" si="1"/>
        <v>0</v>
      </c>
      <c r="T57" s="19">
        <f t="shared" si="2"/>
        <v>0</v>
      </c>
      <c r="U57" s="19">
        <f t="shared" si="3"/>
        <v>0</v>
      </c>
      <c r="V57" s="19">
        <f t="shared" si="4"/>
        <v>0</v>
      </c>
    </row>
    <row r="58" spans="1:22" x14ac:dyDescent="0.25">
      <c r="A58" s="26">
        <f>Wellpath!E58</f>
        <v>1590</v>
      </c>
      <c r="B58" s="22">
        <v>0</v>
      </c>
      <c r="C58" s="22">
        <v>0</v>
      </c>
      <c r="D58" s="22">
        <f>SIN(Wellpath!$L58) * SIN(Wellpath!$O58) * (TAN(Dip) * COS(Wellpath!$L58) + SIN(Wellpath!$L58) * COS(Wellpath!$O58)) / SQRT(2)</f>
        <v>0.12424278265568894</v>
      </c>
      <c r="E58" s="20">
        <f>Model!$W$17*((drdp!B58+drdp!K58)*'MSXY-TI1S'!$B58+(drdp!E58+drdp!N58)*'MSXY-TI1S'!$C58+(drdp!H58+drdp!Q58)*'MSXY-TI1S'!$D58)</f>
        <v>0</v>
      </c>
      <c r="F58" s="20">
        <f>Model!$W$17*((drdp!C58+drdp!L58)*'MSXY-TI1S'!$B58+(drdp!F58+drdp!O58)*'MSXY-TI1S'!$C58+(drdp!I58+drdp!R58)*'MSXY-TI1S'!$D58)</f>
        <v>4.5684236760494138E-3</v>
      </c>
      <c r="G58" s="20">
        <f>Model!$W$17*((drdp!D58+drdp!M58)*'MSXY-TI1S'!$B58+(drdp!G58+drdp!P58)*'MSXY-TI1S'!$C58+(drdp!J58+drdp!S58)*'MSXY-TI1S'!$D58)</f>
        <v>0</v>
      </c>
      <c r="H58" s="18">
        <f>Model!$W$17*((drdp!B58)*'MSXY-TI1S'!$B58+(drdp!E58)*'MSXY-TI1S'!$C58+(drdp!H58)*'MSXY-TI1S'!$D58)</f>
        <v>0</v>
      </c>
      <c r="I58" s="18">
        <f>Model!$W$17*((drdp!C58)*'MSXY-TI1S'!$B58+(drdp!F58)*'MSXY-TI1S'!$C58+(drdp!I58)*'MSXY-TI1S'!$D58)</f>
        <v>2.2842118380247069E-3</v>
      </c>
      <c r="J58" s="18">
        <f>Model!$W$17*((drdp!D58)*'MSXY-TI1S'!$B58+(drdp!G58)*'MSXY-TI1S'!$C58+(drdp!J58)*'MSXY-TI1S'!$D58)</f>
        <v>0</v>
      </c>
      <c r="K58" s="21">
        <f>SUM(E$3:E57)+H58</f>
        <v>0</v>
      </c>
      <c r="L58" s="21">
        <f>SUM(F$3:F57)+I58</f>
        <v>0.12747006864423394</v>
      </c>
      <c r="M58" s="21">
        <f>SUM(G$3:G57)+J58</f>
        <v>0</v>
      </c>
      <c r="N58" s="21"/>
      <c r="O58" s="21"/>
      <c r="P58" s="21"/>
      <c r="Q58" s="19">
        <f t="shared" si="1"/>
        <v>0</v>
      </c>
      <c r="R58" s="19">
        <f t="shared" si="1"/>
        <v>1.6248618400165712E-2</v>
      </c>
      <c r="S58" s="19">
        <f t="shared" si="1"/>
        <v>0</v>
      </c>
      <c r="T58" s="19">
        <f t="shared" si="2"/>
        <v>0</v>
      </c>
      <c r="U58" s="19">
        <f t="shared" si="3"/>
        <v>0</v>
      </c>
      <c r="V58" s="19">
        <f t="shared" si="4"/>
        <v>0</v>
      </c>
    </row>
    <row r="59" spans="1:22" x14ac:dyDescent="0.25">
      <c r="A59" s="26">
        <f>Wellpath!E59</f>
        <v>1620</v>
      </c>
      <c r="B59" s="22">
        <v>0</v>
      </c>
      <c r="C59" s="22">
        <v>0</v>
      </c>
      <c r="D59" s="22">
        <f>SIN(Wellpath!$L59) * SIN(Wellpath!$O59) * (TAN(Dip) * COS(Wellpath!$L59) + SIN(Wellpath!$L59) * COS(Wellpath!$O59)) / SQRT(2)</f>
        <v>0.12424278265568894</v>
      </c>
      <c r="E59" s="20">
        <f>Model!$W$17*((drdp!B59+drdp!K59)*'MSXY-TI1S'!$B59+(drdp!E59+drdp!N59)*'MSXY-TI1S'!$C59+(drdp!H59+drdp!Q59)*'MSXY-TI1S'!$D59)</f>
        <v>0</v>
      </c>
      <c r="F59" s="20">
        <f>Model!$W$17*((drdp!C59+drdp!L59)*'MSXY-TI1S'!$B59+(drdp!F59+drdp!O59)*'MSXY-TI1S'!$C59+(drdp!I59+drdp!R59)*'MSXY-TI1S'!$D59)</f>
        <v>4.5684236760494138E-3</v>
      </c>
      <c r="G59" s="20">
        <f>Model!$W$17*((drdp!D59+drdp!M59)*'MSXY-TI1S'!$B59+(drdp!G59+drdp!P59)*'MSXY-TI1S'!$C59+(drdp!J59+drdp!S59)*'MSXY-TI1S'!$D59)</f>
        <v>0</v>
      </c>
      <c r="H59" s="18">
        <f>Model!$W$17*((drdp!B59)*'MSXY-TI1S'!$B59+(drdp!E59)*'MSXY-TI1S'!$C59+(drdp!H59)*'MSXY-TI1S'!$D59)</f>
        <v>0</v>
      </c>
      <c r="I59" s="18">
        <f>Model!$W$17*((drdp!C59)*'MSXY-TI1S'!$B59+(drdp!F59)*'MSXY-TI1S'!$C59+(drdp!I59)*'MSXY-TI1S'!$D59)</f>
        <v>2.2842118380247069E-3</v>
      </c>
      <c r="J59" s="18">
        <f>Model!$W$17*((drdp!D59)*'MSXY-TI1S'!$B59+(drdp!G59)*'MSXY-TI1S'!$C59+(drdp!J59)*'MSXY-TI1S'!$D59)</f>
        <v>0</v>
      </c>
      <c r="K59" s="21">
        <f>SUM(E$3:E58)+H59</f>
        <v>0</v>
      </c>
      <c r="L59" s="21">
        <f>SUM(F$3:F58)+I59</f>
        <v>0.13203849232028336</v>
      </c>
      <c r="M59" s="21">
        <f>SUM(G$3:G58)+J59</f>
        <v>0</v>
      </c>
      <c r="N59" s="21"/>
      <c r="O59" s="21"/>
      <c r="P59" s="21"/>
      <c r="Q59" s="19">
        <f t="shared" si="1"/>
        <v>0</v>
      </c>
      <c r="R59" s="19">
        <f t="shared" si="1"/>
        <v>1.7434163454213527E-2</v>
      </c>
      <c r="S59" s="19">
        <f t="shared" si="1"/>
        <v>0</v>
      </c>
      <c r="T59" s="19">
        <f t="shared" si="2"/>
        <v>0</v>
      </c>
      <c r="U59" s="19">
        <f t="shared" si="3"/>
        <v>0</v>
      </c>
      <c r="V59" s="19">
        <f t="shared" si="4"/>
        <v>0</v>
      </c>
    </row>
    <row r="60" spans="1:22" x14ac:dyDescent="0.25">
      <c r="A60" s="26">
        <f>Wellpath!E60</f>
        <v>1650</v>
      </c>
      <c r="B60" s="22">
        <v>0</v>
      </c>
      <c r="C60" s="22">
        <v>0</v>
      </c>
      <c r="D60" s="22">
        <f>SIN(Wellpath!$L60) * SIN(Wellpath!$O60) * (TAN(Dip) * COS(Wellpath!$L60) + SIN(Wellpath!$L60) * COS(Wellpath!$O60)) / SQRT(2)</f>
        <v>0.12424278265568894</v>
      </c>
      <c r="E60" s="20">
        <f>Model!$W$17*((drdp!B60+drdp!K60)*'MSXY-TI1S'!$B60+(drdp!E60+drdp!N60)*'MSXY-TI1S'!$C60+(drdp!H60+drdp!Q60)*'MSXY-TI1S'!$D60)</f>
        <v>0</v>
      </c>
      <c r="F60" s="20">
        <f>Model!$W$17*((drdp!C60+drdp!L60)*'MSXY-TI1S'!$B60+(drdp!F60+drdp!O60)*'MSXY-TI1S'!$C60+(drdp!I60+drdp!R60)*'MSXY-TI1S'!$D60)</f>
        <v>4.5684236760494138E-3</v>
      </c>
      <c r="G60" s="20">
        <f>Model!$W$17*((drdp!D60+drdp!M60)*'MSXY-TI1S'!$B60+(drdp!G60+drdp!P60)*'MSXY-TI1S'!$C60+(drdp!J60+drdp!S60)*'MSXY-TI1S'!$D60)</f>
        <v>0</v>
      </c>
      <c r="H60" s="18">
        <f>Model!$W$17*((drdp!B60)*'MSXY-TI1S'!$B60+(drdp!E60)*'MSXY-TI1S'!$C60+(drdp!H60)*'MSXY-TI1S'!$D60)</f>
        <v>0</v>
      </c>
      <c r="I60" s="18">
        <f>Model!$W$17*((drdp!C60)*'MSXY-TI1S'!$B60+(drdp!F60)*'MSXY-TI1S'!$C60+(drdp!I60)*'MSXY-TI1S'!$D60)</f>
        <v>2.2842118380247069E-3</v>
      </c>
      <c r="J60" s="18">
        <f>Model!$W$17*((drdp!D60)*'MSXY-TI1S'!$B60+(drdp!G60)*'MSXY-TI1S'!$C60+(drdp!J60)*'MSXY-TI1S'!$D60)</f>
        <v>0</v>
      </c>
      <c r="K60" s="21">
        <f>SUM(E$3:E59)+H60</f>
        <v>0</v>
      </c>
      <c r="L60" s="21">
        <f>SUM(F$3:F59)+I60</f>
        <v>0.13660691599633279</v>
      </c>
      <c r="M60" s="21">
        <f>SUM(G$3:G59)+J60</f>
        <v>0</v>
      </c>
      <c r="N60" s="21"/>
      <c r="O60" s="21"/>
      <c r="P60" s="21"/>
      <c r="Q60" s="19">
        <f t="shared" si="1"/>
        <v>0</v>
      </c>
      <c r="R60" s="19">
        <f t="shared" si="1"/>
        <v>1.8661449498029125E-2</v>
      </c>
      <c r="S60" s="19">
        <f t="shared" si="1"/>
        <v>0</v>
      </c>
      <c r="T60" s="19">
        <f t="shared" si="2"/>
        <v>0</v>
      </c>
      <c r="U60" s="19">
        <f t="shared" si="3"/>
        <v>0</v>
      </c>
      <c r="V60" s="19">
        <f t="shared" si="4"/>
        <v>0</v>
      </c>
    </row>
    <row r="61" spans="1:22" x14ac:dyDescent="0.25">
      <c r="A61" s="26">
        <f>Wellpath!E61</f>
        <v>1680</v>
      </c>
      <c r="B61" s="22">
        <v>0</v>
      </c>
      <c r="C61" s="22">
        <v>0</v>
      </c>
      <c r="D61" s="22">
        <f>SIN(Wellpath!$L61) * SIN(Wellpath!$O61) * (TAN(Dip) * COS(Wellpath!$L61) + SIN(Wellpath!$L61) * COS(Wellpath!$O61)) / SQRT(2)</f>
        <v>0.12424278265568894</v>
      </c>
      <c r="E61" s="20">
        <f>Model!$W$17*((drdp!B61+drdp!K61)*'MSXY-TI1S'!$B61+(drdp!E61+drdp!N61)*'MSXY-TI1S'!$C61+(drdp!H61+drdp!Q61)*'MSXY-TI1S'!$D61)</f>
        <v>0</v>
      </c>
      <c r="F61" s="20">
        <f>Model!$W$17*((drdp!C61+drdp!L61)*'MSXY-TI1S'!$B61+(drdp!F61+drdp!O61)*'MSXY-TI1S'!$C61+(drdp!I61+drdp!R61)*'MSXY-TI1S'!$D61)</f>
        <v>3.8070197300411781E-3</v>
      </c>
      <c r="G61" s="20">
        <f>Model!$W$17*((drdp!D61+drdp!M61)*'MSXY-TI1S'!$B61+(drdp!G61+drdp!P61)*'MSXY-TI1S'!$C61+(drdp!J61+drdp!S61)*'MSXY-TI1S'!$D61)</f>
        <v>0</v>
      </c>
      <c r="H61" s="18">
        <f>Model!$W$17*((drdp!B61)*'MSXY-TI1S'!$B61+(drdp!E61)*'MSXY-TI1S'!$C61+(drdp!H61)*'MSXY-TI1S'!$D61)</f>
        <v>0</v>
      </c>
      <c r="I61" s="18">
        <f>Model!$W$17*((drdp!C61)*'MSXY-TI1S'!$B61+(drdp!F61)*'MSXY-TI1S'!$C61+(drdp!I61)*'MSXY-TI1S'!$D61)</f>
        <v>2.2842118380247069E-3</v>
      </c>
      <c r="J61" s="18">
        <f>Model!$W$17*((drdp!D61)*'MSXY-TI1S'!$B61+(drdp!G61)*'MSXY-TI1S'!$C61+(drdp!J61)*'MSXY-TI1S'!$D61)</f>
        <v>0</v>
      </c>
      <c r="K61" s="21">
        <f>SUM(E$3:E60)+H61</f>
        <v>0</v>
      </c>
      <c r="L61" s="21">
        <f>SUM(F$3:F60)+I61</f>
        <v>0.14117533967238222</v>
      </c>
      <c r="M61" s="21">
        <f>SUM(G$3:G60)+J61</f>
        <v>0</v>
      </c>
      <c r="N61" s="21"/>
      <c r="O61" s="21"/>
      <c r="P61" s="21"/>
      <c r="Q61" s="19">
        <f t="shared" si="1"/>
        <v>0</v>
      </c>
      <c r="R61" s="19">
        <f t="shared" si="1"/>
        <v>1.9930476531612496E-2</v>
      </c>
      <c r="S61" s="19">
        <f t="shared" si="1"/>
        <v>0</v>
      </c>
      <c r="T61" s="19">
        <f t="shared" si="2"/>
        <v>0</v>
      </c>
      <c r="U61" s="19">
        <f t="shared" si="3"/>
        <v>0</v>
      </c>
      <c r="V61" s="19">
        <f t="shared" si="4"/>
        <v>0</v>
      </c>
    </row>
    <row r="62" spans="1:22" x14ac:dyDescent="0.25">
      <c r="A62" s="26">
        <f>Wellpath!E62</f>
        <v>1700</v>
      </c>
      <c r="B62" s="22">
        <v>0</v>
      </c>
      <c r="C62" s="22">
        <v>0</v>
      </c>
      <c r="D62" s="22">
        <f>SIN(Wellpath!$L62) * SIN(Wellpath!$O62) * (TAN(Dip) * COS(Wellpath!$L62) + SIN(Wellpath!$L62) * COS(Wellpath!$O62)) / SQRT(2)</f>
        <v>0.12424278265568894</v>
      </c>
      <c r="E62" s="20">
        <f>Model!$W$17*((drdp!B62+drdp!K62)*'MSXY-TI1S'!$B62+(drdp!E62+drdp!N62)*'MSXY-TI1S'!$C62+(drdp!H62+drdp!Q62)*'MSXY-TI1S'!$D62)</f>
        <v>0</v>
      </c>
      <c r="F62" s="20">
        <f>Model!$W$17*((drdp!C62+drdp!L62)*'MSXY-TI1S'!$B62+(drdp!F62+drdp!O62)*'MSXY-TI1S'!$C62+(drdp!I62+drdp!R62)*'MSXY-TI1S'!$D62)</f>
        <v>2.2842118380247069E-3</v>
      </c>
      <c r="G62" s="20">
        <f>Model!$W$17*((drdp!D62+drdp!M62)*'MSXY-TI1S'!$B62+(drdp!G62+drdp!P62)*'MSXY-TI1S'!$C62+(drdp!J62+drdp!S62)*'MSXY-TI1S'!$D62)</f>
        <v>0</v>
      </c>
      <c r="H62" s="18">
        <f>Model!$W$17*((drdp!B62)*'MSXY-TI1S'!$B62+(drdp!E62)*'MSXY-TI1S'!$C62+(drdp!H62)*'MSXY-TI1S'!$D62)</f>
        <v>0</v>
      </c>
      <c r="I62" s="18">
        <f>Model!$W$17*((drdp!C62)*'MSXY-TI1S'!$B62+(drdp!F62)*'MSXY-TI1S'!$C62+(drdp!I62)*'MSXY-TI1S'!$D62)</f>
        <v>1.5228078920164713E-3</v>
      </c>
      <c r="J62" s="18">
        <f>Model!$W$17*((drdp!D62)*'MSXY-TI1S'!$B62+(drdp!G62)*'MSXY-TI1S'!$C62+(drdp!J62)*'MSXY-TI1S'!$D62)</f>
        <v>0</v>
      </c>
      <c r="K62" s="21">
        <f>SUM(E$3:E61)+H62</f>
        <v>0</v>
      </c>
      <c r="L62" s="21">
        <f>SUM(F$3:F61)+I62</f>
        <v>0.14422095545641517</v>
      </c>
      <c r="M62" s="21">
        <f>SUM(G$3:G61)+J62</f>
        <v>0</v>
      </c>
      <c r="N62" s="21"/>
      <c r="O62" s="21"/>
      <c r="P62" s="21"/>
      <c r="Q62" s="19">
        <f t="shared" si="1"/>
        <v>0</v>
      </c>
      <c r="R62" s="19">
        <f t="shared" si="1"/>
        <v>2.0799683992761289E-2</v>
      </c>
      <c r="S62" s="19">
        <f t="shared" si="1"/>
        <v>0</v>
      </c>
      <c r="T62" s="19">
        <f t="shared" si="2"/>
        <v>0</v>
      </c>
      <c r="U62" s="19">
        <f t="shared" si="3"/>
        <v>0</v>
      </c>
      <c r="V62" s="19">
        <f t="shared" si="4"/>
        <v>0</v>
      </c>
    </row>
    <row r="63" spans="1:22" x14ac:dyDescent="0.25">
      <c r="A63" s="26">
        <f>Wellpath!E63</f>
        <v>1710</v>
      </c>
      <c r="B63" s="22">
        <v>0</v>
      </c>
      <c r="C63" s="22">
        <v>0</v>
      </c>
      <c r="D63" s="22">
        <f>SIN(Wellpath!$L63) * SIN(Wellpath!$O63) * (TAN(Dip) * COS(Wellpath!$L63) + SIN(Wellpath!$L63) * COS(Wellpath!$O63)) / SQRT(2)</f>
        <v>0.12685963563023736</v>
      </c>
      <c r="E63" s="20">
        <f>Model!$W$17*((drdp!B63+drdp!K63)*'MSXY-TI1S'!$B63+(drdp!E63+drdp!N63)*'MSXY-TI1S'!$C63+(drdp!H63+drdp!Q63)*'MSXY-TI1S'!$D63)</f>
        <v>0</v>
      </c>
      <c r="F63" s="20">
        <f>Model!$W$17*((drdp!C63+drdp!L63)*'MSXY-TI1S'!$B63+(drdp!F63+drdp!O63)*'MSXY-TI1S'!$C63+(drdp!I63+drdp!R63)*'MSXY-TI1S'!$D63)</f>
        <v>3.07903830892799E-3</v>
      </c>
      <c r="G63" s="20">
        <f>Model!$W$17*((drdp!D63+drdp!M63)*'MSXY-TI1S'!$B63+(drdp!G63+drdp!P63)*'MSXY-TI1S'!$C63+(drdp!J63+drdp!S63)*'MSXY-TI1S'!$D63)</f>
        <v>0</v>
      </c>
      <c r="H63" s="18">
        <f>Model!$W$17*((drdp!B63)*'MSXY-TI1S'!$B63+(drdp!E63)*'MSXY-TI1S'!$C63+(drdp!H63)*'MSXY-TI1S'!$D63)</f>
        <v>0</v>
      </c>
      <c r="I63" s="18">
        <f>Model!$W$17*((drdp!C63)*'MSXY-TI1S'!$B63+(drdp!F63)*'MSXY-TI1S'!$C63+(drdp!I63)*'MSXY-TI1S'!$D63)</f>
        <v>7.6975957723199751E-4</v>
      </c>
      <c r="J63" s="18">
        <f>Model!$W$17*((drdp!D63)*'MSXY-TI1S'!$B63+(drdp!G63)*'MSXY-TI1S'!$C63+(drdp!J63)*'MSXY-TI1S'!$D63)</f>
        <v>0</v>
      </c>
      <c r="K63" s="21">
        <f>SUM(E$3:E62)+H63</f>
        <v>0</v>
      </c>
      <c r="L63" s="21">
        <f>SUM(F$3:F62)+I63</f>
        <v>0.1457521189796554</v>
      </c>
      <c r="M63" s="21">
        <f>SUM(G$3:G62)+J63</f>
        <v>0</v>
      </c>
      <c r="N63" s="21"/>
      <c r="O63" s="21"/>
      <c r="P63" s="21"/>
      <c r="Q63" s="19">
        <f t="shared" si="1"/>
        <v>0</v>
      </c>
      <c r="R63" s="19">
        <f t="shared" si="1"/>
        <v>2.1243680187059622E-2</v>
      </c>
      <c r="S63" s="19">
        <f t="shared" si="1"/>
        <v>0</v>
      </c>
      <c r="T63" s="19">
        <f t="shared" si="2"/>
        <v>0</v>
      </c>
      <c r="U63" s="19">
        <f t="shared" si="3"/>
        <v>0</v>
      </c>
      <c r="V63" s="19">
        <f t="shared" si="4"/>
        <v>0</v>
      </c>
    </row>
    <row r="64" spans="1:22" x14ac:dyDescent="0.25">
      <c r="A64" s="26">
        <f>Wellpath!E64</f>
        <v>1740</v>
      </c>
      <c r="B64" s="22">
        <v>0</v>
      </c>
      <c r="C64" s="22">
        <v>0</v>
      </c>
      <c r="D64" s="22">
        <f>SIN(Wellpath!$L64) * SIN(Wellpath!$O64) * (TAN(Dip) * COS(Wellpath!$L64) + SIN(Wellpath!$L64) * COS(Wellpath!$O64)) / SQRT(2)</f>
        <v>0.13400100899301703</v>
      </c>
      <c r="E64" s="20">
        <f>Model!$W$17*((drdp!B64+drdp!K64)*'MSXY-TI1S'!$B64+(drdp!E64+drdp!N64)*'MSXY-TI1S'!$C64+(drdp!H64+drdp!Q64)*'MSXY-TI1S'!$D64)</f>
        <v>0</v>
      </c>
      <c r="F64" s="20">
        <f>Model!$W$17*((drdp!C64+drdp!L64)*'MSXY-TI1S'!$B64+(drdp!F64+drdp!O64)*'MSXY-TI1S'!$C64+(drdp!I64+drdp!R64)*'MSXY-TI1S'!$D64)</f>
        <v>4.7292895358072946E-3</v>
      </c>
      <c r="G64" s="20">
        <f>Model!$W$17*((drdp!D64+drdp!M64)*'MSXY-TI1S'!$B64+(drdp!G64+drdp!P64)*'MSXY-TI1S'!$C64+(drdp!J64+drdp!S64)*'MSXY-TI1S'!$D64)</f>
        <v>0</v>
      </c>
      <c r="H64" s="18">
        <f>Model!$W$17*((drdp!B64)*'MSXY-TI1S'!$B64+(drdp!E64)*'MSXY-TI1S'!$C64+(drdp!H64)*'MSXY-TI1S'!$D64)</f>
        <v>0</v>
      </c>
      <c r="I64" s="18">
        <f>Model!$W$17*((drdp!C64)*'MSXY-TI1S'!$B64+(drdp!F64)*'MSXY-TI1S'!$C64+(drdp!I64)*'MSXY-TI1S'!$D64)</f>
        <v>2.3646447679036473E-3</v>
      </c>
      <c r="J64" s="18">
        <f>Model!$W$17*((drdp!D64)*'MSXY-TI1S'!$B64+(drdp!G64)*'MSXY-TI1S'!$C64+(drdp!J64)*'MSXY-TI1S'!$D64)</f>
        <v>0</v>
      </c>
      <c r="K64" s="21">
        <f>SUM(E$3:E63)+H64</f>
        <v>0</v>
      </c>
      <c r="L64" s="21">
        <f>SUM(F$3:F63)+I64</f>
        <v>0.15042604247925506</v>
      </c>
      <c r="M64" s="21">
        <f>SUM(G$3:G63)+J64</f>
        <v>0</v>
      </c>
      <c r="N64" s="21"/>
      <c r="O64" s="21"/>
      <c r="P64" s="21"/>
      <c r="Q64" s="19">
        <f t="shared" si="1"/>
        <v>0</v>
      </c>
      <c r="R64" s="19">
        <f t="shared" si="1"/>
        <v>2.2627994255970649E-2</v>
      </c>
      <c r="S64" s="19">
        <f t="shared" si="1"/>
        <v>0</v>
      </c>
      <c r="T64" s="19">
        <f t="shared" si="2"/>
        <v>0</v>
      </c>
      <c r="U64" s="19">
        <f t="shared" si="3"/>
        <v>0</v>
      </c>
      <c r="V64" s="19">
        <f t="shared" si="4"/>
        <v>0</v>
      </c>
    </row>
    <row r="65" spans="1:22" x14ac:dyDescent="0.25">
      <c r="A65" s="26">
        <f>Wellpath!E65</f>
        <v>1770</v>
      </c>
      <c r="B65" s="22">
        <v>0</v>
      </c>
      <c r="C65" s="22">
        <v>0</v>
      </c>
      <c r="D65" s="22">
        <f>SIN(Wellpath!$L65) * SIN(Wellpath!$O65) * (TAN(Dip) * COS(Wellpath!$L65) + SIN(Wellpath!$L65) * COS(Wellpath!$O65)) / SQRT(2)</f>
        <v>0.1401120008928913</v>
      </c>
      <c r="E65" s="20">
        <f>Model!$W$17*((drdp!B65+drdp!K65)*'MSXY-TI1S'!$B65+(drdp!E65+drdp!N65)*'MSXY-TI1S'!$C65+(drdp!H65+drdp!Q65)*'MSXY-TI1S'!$D65)</f>
        <v>0</v>
      </c>
      <c r="F65" s="20">
        <f>Model!$W$17*((drdp!C65+drdp!L65)*'MSXY-TI1S'!$B65+(drdp!F65+drdp!O65)*'MSXY-TI1S'!$C65+(drdp!I65+drdp!R65)*'MSXY-TI1S'!$D65)</f>
        <v>4.7828700306278117E-3</v>
      </c>
      <c r="G65" s="20">
        <f>Model!$W$17*((drdp!D65+drdp!M65)*'MSXY-TI1S'!$B65+(drdp!G65+drdp!P65)*'MSXY-TI1S'!$C65+(drdp!J65+drdp!S65)*'MSXY-TI1S'!$D65)</f>
        <v>0</v>
      </c>
      <c r="H65" s="18">
        <f>Model!$W$17*((drdp!B65)*'MSXY-TI1S'!$B65+(drdp!E65)*'MSXY-TI1S'!$C65+(drdp!H65)*'MSXY-TI1S'!$D65)</f>
        <v>0</v>
      </c>
      <c r="I65" s="18">
        <f>Model!$W$17*((drdp!C65)*'MSXY-TI1S'!$B65+(drdp!F65)*'MSXY-TI1S'!$C65+(drdp!I65)*'MSXY-TI1S'!$D65)</f>
        <v>2.3914350153139059E-3</v>
      </c>
      <c r="J65" s="18">
        <f>Model!$W$17*((drdp!D65)*'MSXY-TI1S'!$B65+(drdp!G65)*'MSXY-TI1S'!$C65+(drdp!J65)*'MSXY-TI1S'!$D65)</f>
        <v>0</v>
      </c>
      <c r="K65" s="21">
        <f>SUM(E$3:E64)+H65</f>
        <v>0</v>
      </c>
      <c r="L65" s="21">
        <f>SUM(F$3:F64)+I65</f>
        <v>0.1551821222624726</v>
      </c>
      <c r="M65" s="21">
        <f>SUM(G$3:G64)+J65</f>
        <v>0</v>
      </c>
      <c r="N65" s="21"/>
      <c r="O65" s="21"/>
      <c r="P65" s="21"/>
      <c r="Q65" s="19">
        <f t="shared" si="1"/>
        <v>0</v>
      </c>
      <c r="R65" s="19">
        <f t="shared" si="1"/>
        <v>2.4081491069884997E-2</v>
      </c>
      <c r="S65" s="19">
        <f t="shared" si="1"/>
        <v>0</v>
      </c>
      <c r="T65" s="19">
        <f t="shared" si="2"/>
        <v>0</v>
      </c>
      <c r="U65" s="19">
        <f t="shared" si="3"/>
        <v>0</v>
      </c>
      <c r="V65" s="19">
        <f t="shared" si="4"/>
        <v>0</v>
      </c>
    </row>
    <row r="66" spans="1:22" x14ac:dyDescent="0.25">
      <c r="A66" s="26">
        <f>Wellpath!E66</f>
        <v>1800</v>
      </c>
      <c r="B66" s="22">
        <v>0</v>
      </c>
      <c r="C66" s="22">
        <v>0</v>
      </c>
      <c r="D66" s="22">
        <f>SIN(Wellpath!$L66) * SIN(Wellpath!$O66) * (TAN(Dip) * COS(Wellpath!$L66) + SIN(Wellpath!$L66) * COS(Wellpath!$O66)) / SQRT(2)</f>
        <v>0.14516283919159867</v>
      </c>
      <c r="E66" s="20">
        <f>Model!$W$17*((drdp!B66+drdp!K66)*'MSXY-TI1S'!$B66+(drdp!E66+drdp!N66)*'MSXY-TI1S'!$C66+(drdp!H66+drdp!Q66)*'MSXY-TI1S'!$D66)</f>
        <v>0</v>
      </c>
      <c r="F66" s="20">
        <f>Model!$W$17*((drdp!C66+drdp!L66)*'MSXY-TI1S'!$B66+(drdp!F66+drdp!O66)*'MSXY-TI1S'!$C66+(drdp!I66+drdp!R66)*'MSXY-TI1S'!$D66)</f>
        <v>4.78131079281783E-3</v>
      </c>
      <c r="G66" s="20">
        <f>Model!$W$17*((drdp!D66+drdp!M66)*'MSXY-TI1S'!$B66+(drdp!G66+drdp!P66)*'MSXY-TI1S'!$C66+(drdp!J66+drdp!S66)*'MSXY-TI1S'!$D66)</f>
        <v>0</v>
      </c>
      <c r="H66" s="18">
        <f>Model!$W$17*((drdp!B66)*'MSXY-TI1S'!$B66+(drdp!E66)*'MSXY-TI1S'!$C66+(drdp!H66)*'MSXY-TI1S'!$D66)</f>
        <v>0</v>
      </c>
      <c r="I66" s="18">
        <f>Model!$W$17*((drdp!C66)*'MSXY-TI1S'!$B66+(drdp!F66)*'MSXY-TI1S'!$C66+(drdp!I66)*'MSXY-TI1S'!$D66)</f>
        <v>2.390655396408915E-3</v>
      </c>
      <c r="J66" s="18">
        <f>Model!$W$17*((drdp!D66)*'MSXY-TI1S'!$B66+(drdp!G66)*'MSXY-TI1S'!$C66+(drdp!J66)*'MSXY-TI1S'!$D66)</f>
        <v>0</v>
      </c>
      <c r="K66" s="21">
        <f>SUM(E$3:E65)+H66</f>
        <v>0</v>
      </c>
      <c r="L66" s="21">
        <f>SUM(F$3:F65)+I66</f>
        <v>0.15996421267419542</v>
      </c>
      <c r="M66" s="21">
        <f>SUM(G$3:G65)+J66</f>
        <v>0</v>
      </c>
      <c r="N66" s="21"/>
      <c r="O66" s="21"/>
      <c r="P66" s="21"/>
      <c r="Q66" s="19">
        <f t="shared" si="1"/>
        <v>0</v>
      </c>
      <c r="R66" s="19">
        <f t="shared" si="1"/>
        <v>2.5588549336475221E-2</v>
      </c>
      <c r="S66" s="19">
        <f t="shared" si="1"/>
        <v>0</v>
      </c>
      <c r="T66" s="19">
        <f t="shared" si="2"/>
        <v>0</v>
      </c>
      <c r="U66" s="19">
        <f t="shared" si="3"/>
        <v>0</v>
      </c>
      <c r="V66" s="19">
        <f t="shared" si="4"/>
        <v>0</v>
      </c>
    </row>
    <row r="67" spans="1:22" x14ac:dyDescent="0.25">
      <c r="A67" s="26">
        <f>Wellpath!E67</f>
        <v>1830</v>
      </c>
      <c r="B67" s="22">
        <v>0</v>
      </c>
      <c r="C67" s="22">
        <v>0</v>
      </c>
      <c r="D67" s="22">
        <f>SIN(Wellpath!$L67) * SIN(Wellpath!$O67) * (TAN(Dip) * COS(Wellpath!$L67) + SIN(Wellpath!$L67) * COS(Wellpath!$O67)) / SQRT(2)</f>
        <v>0.14912891671265638</v>
      </c>
      <c r="E67" s="20">
        <f>Model!$W$17*((drdp!B67+drdp!K67)*'MSXY-TI1S'!$B67+(drdp!E67+drdp!N67)*'MSXY-TI1S'!$C67+(drdp!H67+drdp!Q67)*'MSXY-TI1S'!$D67)</f>
        <v>0</v>
      </c>
      <c r="F67" s="20">
        <f>Model!$W$17*((drdp!C67+drdp!L67)*'MSXY-TI1S'!$B67+(drdp!F67+drdp!O67)*'MSXY-TI1S'!$C67+(drdp!I67+drdp!R67)*'MSXY-TI1S'!$D67)</f>
        <v>4.727231125144356E-3</v>
      </c>
      <c r="G67" s="20">
        <f>Model!$W$17*((drdp!D67+drdp!M67)*'MSXY-TI1S'!$B67+(drdp!G67+drdp!P67)*'MSXY-TI1S'!$C67+(drdp!J67+drdp!S67)*'MSXY-TI1S'!$D67)</f>
        <v>0</v>
      </c>
      <c r="H67" s="18">
        <f>Model!$W$17*((drdp!B67)*'MSXY-TI1S'!$B67+(drdp!E67)*'MSXY-TI1S'!$C67+(drdp!H67)*'MSXY-TI1S'!$D67)</f>
        <v>0</v>
      </c>
      <c r="I67" s="18">
        <f>Model!$W$17*((drdp!C67)*'MSXY-TI1S'!$B67+(drdp!F67)*'MSXY-TI1S'!$C67+(drdp!I67)*'MSXY-TI1S'!$D67)</f>
        <v>2.363615562572178E-3</v>
      </c>
      <c r="J67" s="18">
        <f>Model!$W$17*((drdp!D67)*'MSXY-TI1S'!$B67+(drdp!G67)*'MSXY-TI1S'!$C67+(drdp!J67)*'MSXY-TI1S'!$D67)</f>
        <v>0</v>
      </c>
      <c r="K67" s="21">
        <f>SUM(E$3:E66)+H67</f>
        <v>0</v>
      </c>
      <c r="L67" s="21">
        <f>SUM(F$3:F66)+I67</f>
        <v>0.16471848363317648</v>
      </c>
      <c r="M67" s="21">
        <f>SUM(G$3:G66)+J67</f>
        <v>0</v>
      </c>
      <c r="N67" s="21"/>
      <c r="O67" s="21"/>
      <c r="P67" s="21"/>
      <c r="Q67" s="19">
        <f t="shared" si="1"/>
        <v>0</v>
      </c>
      <c r="R67" s="19">
        <f t="shared" si="1"/>
        <v>2.7132178850413028E-2</v>
      </c>
      <c r="S67" s="19">
        <f t="shared" si="1"/>
        <v>0</v>
      </c>
      <c r="T67" s="19">
        <f t="shared" si="2"/>
        <v>0</v>
      </c>
      <c r="U67" s="19">
        <f t="shared" si="3"/>
        <v>0</v>
      </c>
      <c r="V67" s="19">
        <f t="shared" si="4"/>
        <v>0</v>
      </c>
    </row>
    <row r="68" spans="1:22" x14ac:dyDescent="0.25">
      <c r="A68" s="26">
        <f>Wellpath!E68</f>
        <v>1860</v>
      </c>
      <c r="B68" s="22">
        <v>0</v>
      </c>
      <c r="C68" s="22">
        <v>0</v>
      </c>
      <c r="D68" s="22">
        <f>SIN(Wellpath!$L68) * SIN(Wellpath!$O68) * (TAN(Dip) * COS(Wellpath!$L68) + SIN(Wellpath!$L68) * COS(Wellpath!$O68)) / SQRT(2)</f>
        <v>0.15199091112505056</v>
      </c>
      <c r="E68" s="20">
        <f>Model!$W$17*((drdp!B68+drdp!K68)*'MSXY-TI1S'!$B68+(drdp!E68+drdp!N68)*'MSXY-TI1S'!$C68+(drdp!H68+drdp!Q68)*'MSXY-TI1S'!$D68)</f>
        <v>0</v>
      </c>
      <c r="F68" s="20">
        <f>Model!$W$17*((drdp!C68+drdp!L68)*'MSXY-TI1S'!$B68+(drdp!F68+drdp!O68)*'MSXY-TI1S'!$C68+(drdp!I68+drdp!R68)*'MSXY-TI1S'!$D68)</f>
        <v>4.6238259201443312E-3</v>
      </c>
      <c r="G68" s="20">
        <f>Model!$W$17*((drdp!D68+drdp!M68)*'MSXY-TI1S'!$B68+(drdp!G68+drdp!P68)*'MSXY-TI1S'!$C68+(drdp!J68+drdp!S68)*'MSXY-TI1S'!$D68)</f>
        <v>0</v>
      </c>
      <c r="H68" s="18">
        <f>Model!$W$17*((drdp!B68)*'MSXY-TI1S'!$B68+(drdp!E68)*'MSXY-TI1S'!$C68+(drdp!H68)*'MSXY-TI1S'!$D68)</f>
        <v>0</v>
      </c>
      <c r="I68" s="18">
        <f>Model!$W$17*((drdp!C68)*'MSXY-TI1S'!$B68+(drdp!F68)*'MSXY-TI1S'!$C68+(drdp!I68)*'MSXY-TI1S'!$D68)</f>
        <v>2.3119129600721656E-3</v>
      </c>
      <c r="J68" s="18">
        <f>Model!$W$17*((drdp!D68)*'MSXY-TI1S'!$B68+(drdp!G68)*'MSXY-TI1S'!$C68+(drdp!J68)*'MSXY-TI1S'!$D68)</f>
        <v>0</v>
      </c>
      <c r="K68" s="21">
        <f>SUM(E$3:E67)+H68</f>
        <v>0</v>
      </c>
      <c r="L68" s="21">
        <f>SUM(F$3:F67)+I68</f>
        <v>0.16939401215582084</v>
      </c>
      <c r="M68" s="21">
        <f>SUM(G$3:G67)+J68</f>
        <v>0</v>
      </c>
      <c r="N68" s="21"/>
      <c r="O68" s="21"/>
      <c r="P68" s="21"/>
      <c r="Q68" s="19">
        <f t="shared" ref="Q68:S131" si="5">K68^2</f>
        <v>0</v>
      </c>
      <c r="R68" s="19">
        <f t="shared" si="5"/>
        <v>2.8694331354246379E-2</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f>SIN(Wellpath!$L69) * SIN(Wellpath!$O69) * (TAN(Dip) * COS(Wellpath!$L69) + SIN(Wellpath!$L69) * COS(Wellpath!$O69)) / SQRT(2)</f>
        <v>0.15373487907969072</v>
      </c>
      <c r="E69" s="20">
        <f>Model!$W$17*((drdp!B69+drdp!K69)*'MSXY-TI1S'!$B69+(drdp!E69+drdp!N69)*'MSXY-TI1S'!$C69+(drdp!H69+drdp!Q69)*'MSXY-TI1S'!$D69)</f>
        <v>0</v>
      </c>
      <c r="F69" s="20">
        <f>Model!$W$17*((drdp!C69+drdp!L69)*'MSXY-TI1S'!$B69+(drdp!F69+drdp!O69)*'MSXY-TI1S'!$C69+(drdp!I69+drdp!R69)*'MSXY-TI1S'!$D69)</f>
        <v>4.4748274856089244E-3</v>
      </c>
      <c r="G69" s="20">
        <f>Model!$W$17*((drdp!D69+drdp!M69)*'MSXY-TI1S'!$B69+(drdp!G69+drdp!P69)*'MSXY-TI1S'!$C69+(drdp!J69+drdp!S69)*'MSXY-TI1S'!$D69)</f>
        <v>0</v>
      </c>
      <c r="H69" s="18">
        <f>Model!$W$17*((drdp!B69)*'MSXY-TI1S'!$B69+(drdp!E69)*'MSXY-TI1S'!$C69+(drdp!H69)*'MSXY-TI1S'!$D69)</f>
        <v>0</v>
      </c>
      <c r="I69" s="18">
        <f>Model!$W$17*((drdp!C69)*'MSXY-TI1S'!$B69+(drdp!F69)*'MSXY-TI1S'!$C69+(drdp!I69)*'MSXY-TI1S'!$D69)</f>
        <v>2.2374137428044622E-3</v>
      </c>
      <c r="J69" s="18">
        <f>Model!$W$17*((drdp!D69)*'MSXY-TI1S'!$B69+(drdp!G69)*'MSXY-TI1S'!$C69+(drdp!J69)*'MSXY-TI1S'!$D69)</f>
        <v>0</v>
      </c>
      <c r="K69" s="21">
        <f>SUM(E$3:E68)+H69</f>
        <v>0</v>
      </c>
      <c r="L69" s="21">
        <f>SUM(F$3:F68)+I69</f>
        <v>0.17394333885869745</v>
      </c>
      <c r="M69" s="21">
        <f>SUM(G$3:G68)+J69</f>
        <v>0</v>
      </c>
      <c r="N69" s="21"/>
      <c r="O69" s="21"/>
      <c r="P69" s="21"/>
      <c r="Q69" s="19">
        <f t="shared" si="5"/>
        <v>0</v>
      </c>
      <c r="R69" s="19">
        <f t="shared" si="5"/>
        <v>3.0256285133311647E-2</v>
      </c>
      <c r="S69" s="19">
        <f t="shared" si="5"/>
        <v>0</v>
      </c>
      <c r="T69" s="19">
        <f t="shared" si="6"/>
        <v>0</v>
      </c>
      <c r="U69" s="19">
        <f t="shared" si="7"/>
        <v>0</v>
      </c>
      <c r="V69" s="19">
        <f t="shared" si="8"/>
        <v>0</v>
      </c>
    </row>
    <row r="70" spans="1:22" x14ac:dyDescent="0.25">
      <c r="A70" s="26">
        <f>Wellpath!E70</f>
        <v>1920</v>
      </c>
      <c r="B70" s="22">
        <v>0</v>
      </c>
      <c r="C70" s="22">
        <v>0</v>
      </c>
      <c r="D70" s="22">
        <f>SIN(Wellpath!$L70) * SIN(Wellpath!$O70) * (TAN(Dip) * COS(Wellpath!$L70) + SIN(Wellpath!$L70) * COS(Wellpath!$O70)) / SQRT(2)</f>
        <v>0.1543523241400048</v>
      </c>
      <c r="E70" s="20">
        <f>Model!$W$17*((drdp!B70+drdp!K70)*'MSXY-TI1S'!$B70+(drdp!E70+drdp!N70)*'MSXY-TI1S'!$C70+(drdp!H70+drdp!Q70)*'MSXY-TI1S'!$D70)</f>
        <v>0</v>
      </c>
      <c r="F70" s="20">
        <f>Model!$W$17*((drdp!C70+drdp!L70)*'MSXY-TI1S'!$B70+(drdp!F70+drdp!O70)*'MSXY-TI1S'!$C70+(drdp!I70+drdp!R70)*'MSXY-TI1S'!$D70)</f>
        <v>4.2844614856957551E-3</v>
      </c>
      <c r="G70" s="20">
        <f>Model!$W$17*((drdp!D70+drdp!M70)*'MSXY-TI1S'!$B70+(drdp!G70+drdp!P70)*'MSXY-TI1S'!$C70+(drdp!J70+drdp!S70)*'MSXY-TI1S'!$D70)</f>
        <v>0</v>
      </c>
      <c r="H70" s="18">
        <f>Model!$W$17*((drdp!B70)*'MSXY-TI1S'!$B70+(drdp!E70)*'MSXY-TI1S'!$C70+(drdp!H70)*'MSXY-TI1S'!$D70)</f>
        <v>0</v>
      </c>
      <c r="I70" s="18">
        <f>Model!$W$17*((drdp!C70)*'MSXY-TI1S'!$B70+(drdp!F70)*'MSXY-TI1S'!$C70+(drdp!I70)*'MSXY-TI1S'!$D70)</f>
        <v>2.1422307428478776E-3</v>
      </c>
      <c r="J70" s="18">
        <f>Model!$W$17*((drdp!D70)*'MSXY-TI1S'!$B70+(drdp!G70)*'MSXY-TI1S'!$C70+(drdp!J70)*'MSXY-TI1S'!$D70)</f>
        <v>0</v>
      </c>
      <c r="K70" s="21">
        <f>SUM(E$3:E69)+H70</f>
        <v>0</v>
      </c>
      <c r="L70" s="21">
        <f>SUM(F$3:F69)+I70</f>
        <v>0.17832298334434982</v>
      </c>
      <c r="M70" s="21">
        <f>SUM(G$3:G69)+J70</f>
        <v>0</v>
      </c>
      <c r="N70" s="21"/>
      <c r="O70" s="21"/>
      <c r="P70" s="21"/>
      <c r="Q70" s="19">
        <f t="shared" si="5"/>
        <v>0</v>
      </c>
      <c r="R70" s="19">
        <f t="shared" si="5"/>
        <v>3.1799086388829265E-2</v>
      </c>
      <c r="S70" s="19">
        <f t="shared" si="5"/>
        <v>0</v>
      </c>
      <c r="T70" s="19">
        <f t="shared" si="6"/>
        <v>0</v>
      </c>
      <c r="U70" s="19">
        <f t="shared" si="7"/>
        <v>0</v>
      </c>
      <c r="V70" s="19">
        <f t="shared" si="8"/>
        <v>0</v>
      </c>
    </row>
    <row r="71" spans="1:22" x14ac:dyDescent="0.25">
      <c r="A71" s="26">
        <f>Wellpath!E71</f>
        <v>1950</v>
      </c>
      <c r="B71" s="22">
        <v>0</v>
      </c>
      <c r="C71" s="22">
        <v>0</v>
      </c>
      <c r="D71" s="22">
        <f>SIN(Wellpath!$L71) * SIN(Wellpath!$O71) * (TAN(Dip) * COS(Wellpath!$L71) + SIN(Wellpath!$L71) * COS(Wellpath!$O71)) / SQRT(2)</f>
        <v>0.15384023817572437</v>
      </c>
      <c r="E71" s="20">
        <f>Model!$W$17*((drdp!B71+drdp!K71)*'MSXY-TI1S'!$B71+(drdp!E71+drdp!N71)*'MSXY-TI1S'!$C71+(drdp!H71+drdp!Q71)*'MSXY-TI1S'!$D71)</f>
        <v>0</v>
      </c>
      <c r="F71" s="20">
        <f>Model!$W$17*((drdp!C71+drdp!L71)*'MSXY-TI1S'!$B71+(drdp!F71+drdp!O71)*'MSXY-TI1S'!$C71+(drdp!I71+drdp!R71)*'MSXY-TI1S'!$D71)</f>
        <v>4.057397484245895E-3</v>
      </c>
      <c r="G71" s="20">
        <f>Model!$W$17*((drdp!D71+drdp!M71)*'MSXY-TI1S'!$B71+(drdp!G71+drdp!P71)*'MSXY-TI1S'!$C71+(drdp!J71+drdp!S71)*'MSXY-TI1S'!$D71)</f>
        <v>0</v>
      </c>
      <c r="H71" s="18">
        <f>Model!$W$17*((drdp!B71)*'MSXY-TI1S'!$B71+(drdp!E71)*'MSXY-TI1S'!$C71+(drdp!H71)*'MSXY-TI1S'!$D71)</f>
        <v>0</v>
      </c>
      <c r="I71" s="18">
        <f>Model!$W$17*((drdp!C71)*'MSXY-TI1S'!$B71+(drdp!F71)*'MSXY-TI1S'!$C71+(drdp!I71)*'MSXY-TI1S'!$D71)</f>
        <v>2.0286987421229475E-3</v>
      </c>
      <c r="J71" s="18">
        <f>Model!$W$17*((drdp!D71)*'MSXY-TI1S'!$B71+(drdp!G71)*'MSXY-TI1S'!$C71+(drdp!J71)*'MSXY-TI1S'!$D71)</f>
        <v>0</v>
      </c>
      <c r="K71" s="21">
        <f>SUM(E$3:E70)+H71</f>
        <v>0</v>
      </c>
      <c r="L71" s="21">
        <f>SUM(F$3:F70)+I71</f>
        <v>0.18249391282932062</v>
      </c>
      <c r="M71" s="21">
        <f>SUM(G$3:G70)+J71</f>
        <v>0</v>
      </c>
      <c r="N71" s="21"/>
      <c r="O71" s="21"/>
      <c r="P71" s="21"/>
      <c r="Q71" s="19">
        <f t="shared" si="5"/>
        <v>0</v>
      </c>
      <c r="R71" s="19">
        <f t="shared" si="5"/>
        <v>3.3304028219755671E-2</v>
      </c>
      <c r="S71" s="19">
        <f t="shared" si="5"/>
        <v>0</v>
      </c>
      <c r="T71" s="19">
        <f t="shared" si="6"/>
        <v>0</v>
      </c>
      <c r="U71" s="19">
        <f t="shared" si="7"/>
        <v>0</v>
      </c>
      <c r="V71" s="19">
        <f t="shared" si="8"/>
        <v>0</v>
      </c>
    </row>
    <row r="72" spans="1:22" x14ac:dyDescent="0.25">
      <c r="A72" s="26">
        <f>Wellpath!E72</f>
        <v>1980</v>
      </c>
      <c r="B72" s="22">
        <v>0</v>
      </c>
      <c r="C72" s="22">
        <v>0</v>
      </c>
      <c r="D72" s="22">
        <f>SIN(Wellpath!$L72) * SIN(Wellpath!$O72) * (TAN(Dip) * COS(Wellpath!$L72) + SIN(Wellpath!$L72) * COS(Wellpath!$O72)) / SQRT(2)</f>
        <v>0.15220111601819272</v>
      </c>
      <c r="E72" s="20">
        <f>Model!$W$17*((drdp!B72+drdp!K72)*'MSXY-TI1S'!$B72+(drdp!E72+drdp!N72)*'MSXY-TI1S'!$C72+(drdp!H72+drdp!Q72)*'MSXY-TI1S'!$D72)</f>
        <v>0</v>
      </c>
      <c r="F72" s="20">
        <f>Model!$W$17*((drdp!C72+drdp!L72)*'MSXY-TI1S'!$B72+(drdp!F72+drdp!O72)*'MSXY-TI1S'!$C72+(drdp!I72+drdp!R72)*'MSXY-TI1S'!$D72)</f>
        <v>3.7986946360126705E-3</v>
      </c>
      <c r="G72" s="20">
        <f>Model!$W$17*((drdp!D72+drdp!M72)*'MSXY-TI1S'!$B72+(drdp!G72+drdp!P72)*'MSXY-TI1S'!$C72+(drdp!J72+drdp!S72)*'MSXY-TI1S'!$D72)</f>
        <v>0</v>
      </c>
      <c r="H72" s="18">
        <f>Model!$W$17*((drdp!B72)*'MSXY-TI1S'!$B72+(drdp!E72)*'MSXY-TI1S'!$C72+(drdp!H72)*'MSXY-TI1S'!$D72)</f>
        <v>0</v>
      </c>
      <c r="I72" s="18">
        <f>Model!$W$17*((drdp!C72)*'MSXY-TI1S'!$B72+(drdp!F72)*'MSXY-TI1S'!$C72+(drdp!I72)*'MSXY-TI1S'!$D72)</f>
        <v>1.8993473180063353E-3</v>
      </c>
      <c r="J72" s="18">
        <f>Model!$W$17*((drdp!D72)*'MSXY-TI1S'!$B72+(drdp!G72)*'MSXY-TI1S'!$C72+(drdp!J72)*'MSXY-TI1S'!$D72)</f>
        <v>0</v>
      </c>
      <c r="K72" s="21">
        <f>SUM(E$3:E71)+H72</f>
        <v>0</v>
      </c>
      <c r="L72" s="21">
        <f>SUM(F$3:F71)+I72</f>
        <v>0.1864219588894499</v>
      </c>
      <c r="M72" s="21">
        <f>SUM(G$3:G71)+J72</f>
        <v>0</v>
      </c>
      <c r="N72" s="21"/>
      <c r="O72" s="21"/>
      <c r="P72" s="21"/>
      <c r="Q72" s="19">
        <f t="shared" si="5"/>
        <v>0</v>
      </c>
      <c r="R72" s="19">
        <f t="shared" si="5"/>
        <v>3.4753146756179749E-2</v>
      </c>
      <c r="S72" s="19">
        <f t="shared" si="5"/>
        <v>0</v>
      </c>
      <c r="T72" s="19">
        <f t="shared" si="6"/>
        <v>0</v>
      </c>
      <c r="U72" s="19">
        <f t="shared" si="7"/>
        <v>0</v>
      </c>
      <c r="V72" s="19">
        <f t="shared" si="8"/>
        <v>0</v>
      </c>
    </row>
    <row r="73" spans="1:22" x14ac:dyDescent="0.25">
      <c r="A73" s="26">
        <f>Wellpath!E73</f>
        <v>2010</v>
      </c>
      <c r="B73" s="22">
        <v>0</v>
      </c>
      <c r="C73" s="22">
        <v>0</v>
      </c>
      <c r="D73" s="22">
        <f>SIN(Wellpath!$L73) * SIN(Wellpath!$O73) * (TAN(Dip) * COS(Wellpath!$L73) + SIN(Wellpath!$L73) * COS(Wellpath!$O73)) / SQRT(2)</f>
        <v>0.14944294330579735</v>
      </c>
      <c r="E73" s="20">
        <f>Model!$W$17*((drdp!B73+drdp!K73)*'MSXY-TI1S'!$B73+(drdp!E73+drdp!N73)*'MSXY-TI1S'!$C73+(drdp!H73+drdp!Q73)*'MSXY-TI1S'!$D73)</f>
        <v>0</v>
      </c>
      <c r="F73" s="20">
        <f>Model!$W$17*((drdp!C73+drdp!L73)*'MSXY-TI1S'!$B73+(drdp!F73+drdp!O73)*'MSXY-TI1S'!$C73+(drdp!I73+drdp!R73)*'MSXY-TI1S'!$D73)</f>
        <v>3.5137431246559446E-3</v>
      </c>
      <c r="G73" s="20">
        <f>Model!$W$17*((drdp!D73+drdp!M73)*'MSXY-TI1S'!$B73+(drdp!G73+drdp!P73)*'MSXY-TI1S'!$C73+(drdp!J73+drdp!S73)*'MSXY-TI1S'!$D73)</f>
        <v>0</v>
      </c>
      <c r="H73" s="18">
        <f>Model!$W$17*((drdp!B73)*'MSXY-TI1S'!$B73+(drdp!E73)*'MSXY-TI1S'!$C73+(drdp!H73)*'MSXY-TI1S'!$D73)</f>
        <v>0</v>
      </c>
      <c r="I73" s="18">
        <f>Model!$W$17*((drdp!C73)*'MSXY-TI1S'!$B73+(drdp!F73)*'MSXY-TI1S'!$C73+(drdp!I73)*'MSXY-TI1S'!$D73)</f>
        <v>1.7568715623279723E-3</v>
      </c>
      <c r="J73" s="18">
        <f>Model!$W$17*((drdp!D73)*'MSXY-TI1S'!$B73+(drdp!G73)*'MSXY-TI1S'!$C73+(drdp!J73)*'MSXY-TI1S'!$D73)</f>
        <v>0</v>
      </c>
      <c r="K73" s="21">
        <f>SUM(E$3:E72)+H73</f>
        <v>0</v>
      </c>
      <c r="L73" s="21">
        <f>SUM(F$3:F72)+I73</f>
        <v>0.19007817776978422</v>
      </c>
      <c r="M73" s="21">
        <f>SUM(G$3:G72)+J73</f>
        <v>0</v>
      </c>
      <c r="N73" s="21"/>
      <c r="O73" s="21"/>
      <c r="P73" s="21"/>
      <c r="Q73" s="19">
        <f t="shared" si="5"/>
        <v>0</v>
      </c>
      <c r="R73" s="19">
        <f t="shared" si="5"/>
        <v>3.6129713664281693E-2</v>
      </c>
      <c r="S73" s="19">
        <f t="shared" si="5"/>
        <v>0</v>
      </c>
      <c r="T73" s="19">
        <f t="shared" si="6"/>
        <v>0</v>
      </c>
      <c r="U73" s="19">
        <f t="shared" si="7"/>
        <v>0</v>
      </c>
      <c r="V73" s="19">
        <f t="shared" si="8"/>
        <v>0</v>
      </c>
    </row>
    <row r="74" spans="1:22" x14ac:dyDescent="0.25">
      <c r="A74" s="26">
        <f>Wellpath!E74</f>
        <v>2040</v>
      </c>
      <c r="B74" s="22">
        <v>0</v>
      </c>
      <c r="C74" s="22">
        <v>0</v>
      </c>
      <c r="D74" s="22">
        <f>SIN(Wellpath!$L74) * SIN(Wellpath!$O74) * (TAN(Dip) * COS(Wellpath!$L74) + SIN(Wellpath!$L74) * COS(Wellpath!$O74)) / SQRT(2)</f>
        <v>0.14557915757874251</v>
      </c>
      <c r="E74" s="20">
        <f>Model!$W$17*((drdp!B74+drdp!K74)*'MSXY-TI1S'!$B74+(drdp!E74+drdp!N74)*'MSXY-TI1S'!$C74+(drdp!H74+drdp!Q74)*'MSXY-TI1S'!$D74)</f>
        <v>0</v>
      </c>
      <c r="F74" s="20">
        <f>Model!$W$17*((drdp!C74+drdp!L74)*'MSXY-TI1S'!$B74+(drdp!F74+drdp!O74)*'MSXY-TI1S'!$C74+(drdp!I74+drdp!R74)*'MSXY-TI1S'!$D74)</f>
        <v>3.2082019929363676E-3</v>
      </c>
      <c r="G74" s="20">
        <f>Model!$W$17*((drdp!D74+drdp!M74)*'MSXY-TI1S'!$B74+(drdp!G74+drdp!P74)*'MSXY-TI1S'!$C74+(drdp!J74+drdp!S74)*'MSXY-TI1S'!$D74)</f>
        <v>0</v>
      </c>
      <c r="H74" s="18">
        <f>Model!$W$17*((drdp!B74)*'MSXY-TI1S'!$B74+(drdp!E74)*'MSXY-TI1S'!$C74+(drdp!H74)*'MSXY-TI1S'!$D74)</f>
        <v>0</v>
      </c>
      <c r="I74" s="18">
        <f>Model!$W$17*((drdp!C74)*'MSXY-TI1S'!$B74+(drdp!F74)*'MSXY-TI1S'!$C74+(drdp!I74)*'MSXY-TI1S'!$D74)</f>
        <v>1.6041009964681838E-3</v>
      </c>
      <c r="J74" s="18">
        <f>Model!$W$17*((drdp!D74)*'MSXY-TI1S'!$B74+(drdp!G74)*'MSXY-TI1S'!$C74+(drdp!J74)*'MSXY-TI1S'!$D74)</f>
        <v>0</v>
      </c>
      <c r="K74" s="21">
        <f>SUM(E$3:E73)+H74</f>
        <v>0</v>
      </c>
      <c r="L74" s="21">
        <f>SUM(F$3:F73)+I74</f>
        <v>0.19343915032858036</v>
      </c>
      <c r="M74" s="21">
        <f>SUM(G$3:G73)+J74</f>
        <v>0</v>
      </c>
      <c r="N74" s="21"/>
      <c r="O74" s="21"/>
      <c r="P74" s="21"/>
      <c r="Q74" s="19">
        <f t="shared" si="5"/>
        <v>0</v>
      </c>
      <c r="R74" s="19">
        <f t="shared" si="5"/>
        <v>3.7418704879843112E-2</v>
      </c>
      <c r="S74" s="19">
        <f t="shared" si="5"/>
        <v>0</v>
      </c>
      <c r="T74" s="19">
        <f t="shared" si="6"/>
        <v>0</v>
      </c>
      <c r="U74" s="19">
        <f t="shared" si="7"/>
        <v>0</v>
      </c>
      <c r="V74" s="19">
        <f t="shared" si="8"/>
        <v>0</v>
      </c>
    </row>
    <row r="75" spans="1:22" x14ac:dyDescent="0.25">
      <c r="A75" s="26">
        <f>Wellpath!E75</f>
        <v>2070</v>
      </c>
      <c r="B75" s="22">
        <v>0</v>
      </c>
      <c r="C75" s="22">
        <v>0</v>
      </c>
      <c r="D75" s="22">
        <f>SIN(Wellpath!$L75) * SIN(Wellpath!$O75) * (TAN(Dip) * COS(Wellpath!$L75) + SIN(Wellpath!$L75) * COS(Wellpath!$O75)) / SQRT(2)</f>
        <v>0.14062858281270396</v>
      </c>
      <c r="E75" s="20">
        <f>Model!$W$17*((drdp!B75+drdp!K75)*'MSXY-TI1S'!$B75+(drdp!E75+drdp!N75)*'MSXY-TI1S'!$C75+(drdp!H75+drdp!Q75)*'MSXY-TI1S'!$D75)</f>
        <v>0</v>
      </c>
      <c r="F75" s="20">
        <f>Model!$W$17*((drdp!C75+drdp!L75)*'MSXY-TI1S'!$B75+(drdp!F75+drdp!O75)*'MSXY-TI1S'!$C75+(drdp!I75+drdp!R75)*'MSXY-TI1S'!$D75)</f>
        <v>2.8879340500487104E-3</v>
      </c>
      <c r="G75" s="20">
        <f>Model!$W$17*((drdp!D75+drdp!M75)*'MSXY-TI1S'!$B75+(drdp!G75+drdp!P75)*'MSXY-TI1S'!$C75+(drdp!J75+drdp!S75)*'MSXY-TI1S'!$D75)</f>
        <v>0</v>
      </c>
      <c r="H75" s="18">
        <f>Model!$W$17*((drdp!B75)*'MSXY-TI1S'!$B75+(drdp!E75)*'MSXY-TI1S'!$C75+(drdp!H75)*'MSXY-TI1S'!$D75)</f>
        <v>0</v>
      </c>
      <c r="I75" s="18">
        <f>Model!$W$17*((drdp!C75)*'MSXY-TI1S'!$B75+(drdp!F75)*'MSXY-TI1S'!$C75+(drdp!I75)*'MSXY-TI1S'!$D75)</f>
        <v>1.4439670250243552E-3</v>
      </c>
      <c r="J75" s="18">
        <f>Model!$W$17*((drdp!D75)*'MSXY-TI1S'!$B75+(drdp!G75)*'MSXY-TI1S'!$C75+(drdp!J75)*'MSXY-TI1S'!$D75)</f>
        <v>0</v>
      </c>
      <c r="K75" s="21">
        <f>SUM(E$3:E74)+H75</f>
        <v>0</v>
      </c>
      <c r="L75" s="21">
        <f>SUM(F$3:F74)+I75</f>
        <v>0.19648721835007291</v>
      </c>
      <c r="M75" s="21">
        <f>SUM(G$3:G74)+J75</f>
        <v>0</v>
      </c>
      <c r="N75" s="21"/>
      <c r="O75" s="21"/>
      <c r="P75" s="21"/>
      <c r="Q75" s="19">
        <f t="shared" si="5"/>
        <v>0</v>
      </c>
      <c r="R75" s="19">
        <f t="shared" si="5"/>
        <v>3.8607226974949227E-2</v>
      </c>
      <c r="S75" s="19">
        <f t="shared" si="5"/>
        <v>0</v>
      </c>
      <c r="T75" s="19">
        <f t="shared" si="6"/>
        <v>0</v>
      </c>
      <c r="U75" s="19">
        <f t="shared" si="7"/>
        <v>0</v>
      </c>
      <c r="V75" s="19">
        <f t="shared" si="8"/>
        <v>0</v>
      </c>
    </row>
    <row r="76" spans="1:22" x14ac:dyDescent="0.25">
      <c r="A76" s="26">
        <f>Wellpath!E76</f>
        <v>2100</v>
      </c>
      <c r="B76" s="22">
        <v>0</v>
      </c>
      <c r="C76" s="22">
        <v>0</v>
      </c>
      <c r="D76" s="22">
        <f>SIN(Wellpath!$L76) * SIN(Wellpath!$O76) * (TAN(Dip) * COS(Wellpath!$L76) + SIN(Wellpath!$L76) * COS(Wellpath!$O76)) / SQRT(2)</f>
        <v>0.13461533771031189</v>
      </c>
      <c r="E76" s="20">
        <f>Model!$W$17*((drdp!B76+drdp!K76)*'MSXY-TI1S'!$B76+(drdp!E76+drdp!N76)*'MSXY-TI1S'!$C76+(drdp!H76+drdp!Q76)*'MSXY-TI1S'!$D76)</f>
        <v>0</v>
      </c>
      <c r="F76" s="20">
        <f>Model!$W$17*((drdp!C76+drdp!L76)*'MSXY-TI1S'!$B76+(drdp!F76+drdp!O76)*'MSXY-TI1S'!$C76+(drdp!I76+drdp!R76)*'MSXY-TI1S'!$D76)</f>
        <v>2.5589385730290844E-3</v>
      </c>
      <c r="G76" s="20">
        <f>Model!$W$17*((drdp!D76+drdp!M76)*'MSXY-TI1S'!$B76+(drdp!G76+drdp!P76)*'MSXY-TI1S'!$C76+(drdp!J76+drdp!S76)*'MSXY-TI1S'!$D76)</f>
        <v>0</v>
      </c>
      <c r="H76" s="18">
        <f>Model!$W$17*((drdp!B76)*'MSXY-TI1S'!$B76+(drdp!E76)*'MSXY-TI1S'!$C76+(drdp!H76)*'MSXY-TI1S'!$D76)</f>
        <v>0</v>
      </c>
      <c r="I76" s="18">
        <f>Model!$W$17*((drdp!C76)*'MSXY-TI1S'!$B76+(drdp!F76)*'MSXY-TI1S'!$C76+(drdp!I76)*'MSXY-TI1S'!$D76)</f>
        <v>1.2794692865145422E-3</v>
      </c>
      <c r="J76" s="18">
        <f>Model!$W$17*((drdp!D76)*'MSXY-TI1S'!$B76+(drdp!G76)*'MSXY-TI1S'!$C76+(drdp!J76)*'MSXY-TI1S'!$D76)</f>
        <v>0</v>
      </c>
      <c r="K76" s="21">
        <f>SUM(E$3:E75)+H76</f>
        <v>0</v>
      </c>
      <c r="L76" s="21">
        <f>SUM(F$3:F75)+I76</f>
        <v>0.19921065466161181</v>
      </c>
      <c r="M76" s="21">
        <f>SUM(G$3:G75)+J76</f>
        <v>0</v>
      </c>
      <c r="N76" s="21"/>
      <c r="O76" s="21"/>
      <c r="P76" s="21"/>
      <c r="Q76" s="19">
        <f t="shared" si="5"/>
        <v>0</v>
      </c>
      <c r="R76" s="19">
        <f t="shared" si="5"/>
        <v>3.9684884930707959E-2</v>
      </c>
      <c r="S76" s="19">
        <f t="shared" si="5"/>
        <v>0</v>
      </c>
      <c r="T76" s="19">
        <f t="shared" si="6"/>
        <v>0</v>
      </c>
      <c r="U76" s="19">
        <f t="shared" si="7"/>
        <v>0</v>
      </c>
      <c r="V76" s="19">
        <f t="shared" si="8"/>
        <v>0</v>
      </c>
    </row>
    <row r="77" spans="1:22" x14ac:dyDescent="0.25">
      <c r="A77" s="26">
        <f>Wellpath!E77</f>
        <v>2130</v>
      </c>
      <c r="B77" s="22">
        <v>0</v>
      </c>
      <c r="C77" s="22">
        <v>0</v>
      </c>
      <c r="D77" s="22">
        <f>SIN(Wellpath!$L77) * SIN(Wellpath!$O77) * (TAN(Dip) * COS(Wellpath!$L77) + SIN(Wellpath!$L77) * COS(Wellpath!$O77)) / SQRT(2)</f>
        <v>0.12756871819725585</v>
      </c>
      <c r="E77" s="20">
        <f>Model!$W$17*((drdp!B77+drdp!K77)*'MSXY-TI1S'!$B77+(drdp!E77+drdp!N77)*'MSXY-TI1S'!$C77+(drdp!H77+drdp!Q77)*'MSXY-TI1S'!$D77)</f>
        <v>0</v>
      </c>
      <c r="F77" s="20">
        <f>Model!$W$17*((drdp!C77+drdp!L77)*'MSXY-TI1S'!$B77+(drdp!F77+drdp!O77)*'MSXY-TI1S'!$C77+(drdp!I77+drdp!R77)*'MSXY-TI1S'!$D77)</f>
        <v>2.2272825433070301E-3</v>
      </c>
      <c r="G77" s="20">
        <f>Model!$W$17*((drdp!D77+drdp!M77)*'MSXY-TI1S'!$B77+(drdp!G77+drdp!P77)*'MSXY-TI1S'!$C77+(drdp!J77+drdp!S77)*'MSXY-TI1S'!$D77)</f>
        <v>0</v>
      </c>
      <c r="H77" s="18">
        <f>Model!$W$17*((drdp!B77)*'MSXY-TI1S'!$B77+(drdp!E77)*'MSXY-TI1S'!$C77+(drdp!H77)*'MSXY-TI1S'!$D77)</f>
        <v>0</v>
      </c>
      <c r="I77" s="18">
        <f>Model!$W$17*((drdp!C77)*'MSXY-TI1S'!$B77+(drdp!F77)*'MSXY-TI1S'!$C77+(drdp!I77)*'MSXY-TI1S'!$D77)</f>
        <v>1.1136412716535151E-3</v>
      </c>
      <c r="J77" s="18">
        <f>Model!$W$17*((drdp!D77)*'MSXY-TI1S'!$B77+(drdp!G77)*'MSXY-TI1S'!$C77+(drdp!J77)*'MSXY-TI1S'!$D77)</f>
        <v>0</v>
      </c>
      <c r="K77" s="21">
        <f>SUM(E$3:E76)+H77</f>
        <v>0</v>
      </c>
      <c r="L77" s="21">
        <f>SUM(F$3:F76)+I77</f>
        <v>0.20160376521977985</v>
      </c>
      <c r="M77" s="21">
        <f>SUM(G$3:G76)+J77</f>
        <v>0</v>
      </c>
      <c r="N77" s="21"/>
      <c r="O77" s="21"/>
      <c r="P77" s="21"/>
      <c r="Q77" s="19">
        <f t="shared" si="5"/>
        <v>0</v>
      </c>
      <c r="R77" s="19">
        <f t="shared" si="5"/>
        <v>4.0644078150792115E-2</v>
      </c>
      <c r="S77" s="19">
        <f t="shared" si="5"/>
        <v>0</v>
      </c>
      <c r="T77" s="19">
        <f t="shared" si="6"/>
        <v>0</v>
      </c>
      <c r="U77" s="19">
        <f t="shared" si="7"/>
        <v>0</v>
      </c>
      <c r="V77" s="19">
        <f t="shared" si="8"/>
        <v>0</v>
      </c>
    </row>
    <row r="78" spans="1:22" x14ac:dyDescent="0.25">
      <c r="A78" s="26">
        <f>Wellpath!E78</f>
        <v>2160</v>
      </c>
      <c r="B78" s="22">
        <v>0</v>
      </c>
      <c r="C78" s="22">
        <v>0</v>
      </c>
      <c r="D78" s="22">
        <f>SIN(Wellpath!$L78) * SIN(Wellpath!$O78) * (TAN(Dip) * COS(Wellpath!$L78) + SIN(Wellpath!$L78) * COS(Wellpath!$O78)) / SQRT(2)</f>
        <v>0.11952305469547973</v>
      </c>
      <c r="E78" s="20">
        <f>Model!$W$17*((drdp!B78+drdp!K78)*'MSXY-TI1S'!$B78+(drdp!E78+drdp!N78)*'MSXY-TI1S'!$C78+(drdp!H78+drdp!Q78)*'MSXY-TI1S'!$D78)</f>
        <v>0</v>
      </c>
      <c r="F78" s="20">
        <f>Model!$W$17*((drdp!C78+drdp!L78)*'MSXY-TI1S'!$B78+(drdp!F78+drdp!O78)*'MSXY-TI1S'!$C78+(drdp!I78+drdp!R78)*'MSXY-TI1S'!$D78)</f>
        <v>1.8990311754858227E-3</v>
      </c>
      <c r="G78" s="20">
        <f>Model!$W$17*((drdp!D78+drdp!M78)*'MSXY-TI1S'!$B78+(drdp!G78+drdp!P78)*'MSXY-TI1S'!$C78+(drdp!J78+drdp!S78)*'MSXY-TI1S'!$D78)</f>
        <v>0</v>
      </c>
      <c r="H78" s="18">
        <f>Model!$W$17*((drdp!B78)*'MSXY-TI1S'!$B78+(drdp!E78)*'MSXY-TI1S'!$C78+(drdp!H78)*'MSXY-TI1S'!$D78)</f>
        <v>0</v>
      </c>
      <c r="I78" s="18">
        <f>Model!$W$17*((drdp!C78)*'MSXY-TI1S'!$B78+(drdp!F78)*'MSXY-TI1S'!$C78+(drdp!I78)*'MSXY-TI1S'!$D78)</f>
        <v>9.4951558774291137E-4</v>
      </c>
      <c r="J78" s="18">
        <f>Model!$W$17*((drdp!D78)*'MSXY-TI1S'!$B78+(drdp!G78)*'MSXY-TI1S'!$C78+(drdp!J78)*'MSXY-TI1S'!$D78)</f>
        <v>0</v>
      </c>
      <c r="K78" s="21">
        <f>SUM(E$3:E77)+H78</f>
        <v>0</v>
      </c>
      <c r="L78" s="21">
        <f>SUM(F$3:F77)+I78</f>
        <v>0.2036669220791763</v>
      </c>
      <c r="M78" s="21">
        <f>SUM(G$3:G77)+J78</f>
        <v>0</v>
      </c>
      <c r="N78" s="21"/>
      <c r="O78" s="21"/>
      <c r="P78" s="21"/>
      <c r="Q78" s="19">
        <f t="shared" si="5"/>
        <v>0</v>
      </c>
      <c r="R78" s="19">
        <f t="shared" si="5"/>
        <v>4.1480215149205274E-2</v>
      </c>
      <c r="S78" s="19">
        <f t="shared" si="5"/>
        <v>0</v>
      </c>
      <c r="T78" s="19">
        <f t="shared" si="6"/>
        <v>0</v>
      </c>
      <c r="U78" s="19">
        <f t="shared" si="7"/>
        <v>0</v>
      </c>
      <c r="V78" s="19">
        <f t="shared" si="8"/>
        <v>0</v>
      </c>
    </row>
    <row r="79" spans="1:22" x14ac:dyDescent="0.25">
      <c r="A79" s="26">
        <f>Wellpath!E79</f>
        <v>2190</v>
      </c>
      <c r="B79" s="22">
        <v>0</v>
      </c>
      <c r="C79" s="22">
        <v>0</v>
      </c>
      <c r="D79" s="22">
        <f>SIN(Wellpath!$L79) * SIN(Wellpath!$O79) * (TAN(Dip) * COS(Wellpath!$L79) + SIN(Wellpath!$L79) * COS(Wellpath!$O79)) / SQRT(2)</f>
        <v>0.11051754486881685</v>
      </c>
      <c r="E79" s="20">
        <f>Model!$W$17*((drdp!B79+drdp!K79)*'MSXY-TI1S'!$B79+(drdp!E79+drdp!N79)*'MSXY-TI1S'!$C79+(drdp!H79+drdp!Q79)*'MSXY-TI1S'!$D79)</f>
        <v>0</v>
      </c>
      <c r="F79" s="20">
        <f>Model!$W$17*((drdp!C79+drdp!L79)*'MSXY-TI1S'!$B79+(drdp!F79+drdp!O79)*'MSXY-TI1S'!$C79+(drdp!I79+drdp!R79)*'MSXY-TI1S'!$D79)</f>
        <v>1.5801785031473554E-3</v>
      </c>
      <c r="G79" s="20">
        <f>Model!$W$17*((drdp!D79+drdp!M79)*'MSXY-TI1S'!$B79+(drdp!G79+drdp!P79)*'MSXY-TI1S'!$C79+(drdp!J79+drdp!S79)*'MSXY-TI1S'!$D79)</f>
        <v>0</v>
      </c>
      <c r="H79" s="18">
        <f>Model!$W$17*((drdp!B79)*'MSXY-TI1S'!$B79+(drdp!E79)*'MSXY-TI1S'!$C79+(drdp!H79)*'MSXY-TI1S'!$D79)</f>
        <v>0</v>
      </c>
      <c r="I79" s="18">
        <f>Model!$W$17*((drdp!C79)*'MSXY-TI1S'!$B79+(drdp!F79)*'MSXY-TI1S'!$C79+(drdp!I79)*'MSXY-TI1S'!$D79)</f>
        <v>7.9008925157367769E-4</v>
      </c>
      <c r="J79" s="18">
        <f>Model!$W$17*((drdp!D79)*'MSXY-TI1S'!$B79+(drdp!G79)*'MSXY-TI1S'!$C79+(drdp!J79)*'MSXY-TI1S'!$D79)</f>
        <v>0</v>
      </c>
      <c r="K79" s="21">
        <f>SUM(E$3:E78)+H79</f>
        <v>0</v>
      </c>
      <c r="L79" s="21">
        <f>SUM(F$3:F78)+I79</f>
        <v>0.20540652691849287</v>
      </c>
      <c r="M79" s="21">
        <f>SUM(G$3:G78)+J79</f>
        <v>0</v>
      </c>
      <c r="N79" s="21"/>
      <c r="O79" s="21"/>
      <c r="P79" s="21"/>
      <c r="Q79" s="19">
        <f t="shared" si="5"/>
        <v>0</v>
      </c>
      <c r="R79" s="19">
        <f t="shared" si="5"/>
        <v>4.2191841300717535E-2</v>
      </c>
      <c r="S79" s="19">
        <f t="shared" si="5"/>
        <v>0</v>
      </c>
      <c r="T79" s="19">
        <f t="shared" si="6"/>
        <v>0</v>
      </c>
      <c r="U79" s="19">
        <f t="shared" si="7"/>
        <v>0</v>
      </c>
      <c r="V79" s="19">
        <f t="shared" si="8"/>
        <v>0</v>
      </c>
    </row>
    <row r="80" spans="1:22" x14ac:dyDescent="0.25">
      <c r="A80" s="26">
        <f>Wellpath!E80</f>
        <v>2220</v>
      </c>
      <c r="B80" s="22">
        <v>0</v>
      </c>
      <c r="C80" s="22">
        <v>0</v>
      </c>
      <c r="D80" s="22">
        <f>SIN(Wellpath!$L80) * SIN(Wellpath!$O80) * (TAN(Dip) * COS(Wellpath!$L80) + SIN(Wellpath!$L80) * COS(Wellpath!$O80)) / SQRT(2)</f>
        <v>0.10059606265591212</v>
      </c>
      <c r="E80" s="20">
        <f>Model!$W$17*((drdp!B80+drdp!K80)*'MSXY-TI1S'!$B80+(drdp!E80+drdp!N80)*'MSXY-TI1S'!$C80+(drdp!H80+drdp!Q80)*'MSXY-TI1S'!$D80)</f>
        <v>0</v>
      </c>
      <c r="F80" s="20">
        <f>Model!$W$17*((drdp!C80+drdp!L80)*'MSXY-TI1S'!$B80+(drdp!F80+drdp!O80)*'MSXY-TI1S'!$C80+(drdp!I80+drdp!R80)*'MSXY-TI1S'!$D80)</f>
        <v>1.2765787858073409E-3</v>
      </c>
      <c r="G80" s="20">
        <f>Model!$W$17*((drdp!D80+drdp!M80)*'MSXY-TI1S'!$B80+(drdp!G80+drdp!P80)*'MSXY-TI1S'!$C80+(drdp!J80+drdp!S80)*'MSXY-TI1S'!$D80)</f>
        <v>0</v>
      </c>
      <c r="H80" s="18">
        <f>Model!$W$17*((drdp!B80)*'MSXY-TI1S'!$B80+(drdp!E80)*'MSXY-TI1S'!$C80+(drdp!H80)*'MSXY-TI1S'!$D80)</f>
        <v>0</v>
      </c>
      <c r="I80" s="18">
        <f>Model!$W$17*((drdp!C80)*'MSXY-TI1S'!$B80+(drdp!F80)*'MSXY-TI1S'!$C80+(drdp!I80)*'MSXY-TI1S'!$D80)</f>
        <v>6.3828939290367043E-4</v>
      </c>
      <c r="J80" s="18">
        <f>Model!$W$17*((drdp!D80)*'MSXY-TI1S'!$B80+(drdp!G80)*'MSXY-TI1S'!$C80+(drdp!J80)*'MSXY-TI1S'!$D80)</f>
        <v>0</v>
      </c>
      <c r="K80" s="21">
        <f>SUM(E$3:E79)+H80</f>
        <v>0</v>
      </c>
      <c r="L80" s="21">
        <f>SUM(F$3:F79)+I80</f>
        <v>0.20683490556297021</v>
      </c>
      <c r="M80" s="21">
        <f>SUM(G$3:G79)+J80</f>
        <v>0</v>
      </c>
      <c r="N80" s="21"/>
      <c r="O80" s="21"/>
      <c r="P80" s="21"/>
      <c r="Q80" s="19">
        <f t="shared" si="5"/>
        <v>0</v>
      </c>
      <c r="R80" s="19">
        <f t="shared" si="5"/>
        <v>4.2780678159242809E-2</v>
      </c>
      <c r="S80" s="19">
        <f t="shared" si="5"/>
        <v>0</v>
      </c>
      <c r="T80" s="19">
        <f t="shared" si="6"/>
        <v>0</v>
      </c>
      <c r="U80" s="19">
        <f t="shared" si="7"/>
        <v>0</v>
      </c>
      <c r="V80" s="19">
        <f t="shared" si="8"/>
        <v>0</v>
      </c>
    </row>
    <row r="81" spans="1:22" x14ac:dyDescent="0.25">
      <c r="A81" s="26">
        <f>Wellpath!E81</f>
        <v>2250</v>
      </c>
      <c r="B81" s="22">
        <v>0</v>
      </c>
      <c r="C81" s="22">
        <v>0</v>
      </c>
      <c r="D81" s="22">
        <f>SIN(Wellpath!$L81) * SIN(Wellpath!$O81) * (TAN(Dip) * COS(Wellpath!$L81) + SIN(Wellpath!$L81) * COS(Wellpath!$O81)) / SQRT(2)</f>
        <v>8.9806944520802859E-2</v>
      </c>
      <c r="E81" s="20">
        <f>Model!$W$17*((drdp!B81+drdp!K81)*'MSXY-TI1S'!$B81+(drdp!E81+drdp!N81)*'MSXY-TI1S'!$C81+(drdp!H81+drdp!Q81)*'MSXY-TI1S'!$D81)</f>
        <v>0</v>
      </c>
      <c r="F81" s="20">
        <f>Model!$W$17*((drdp!C81+drdp!L81)*'MSXY-TI1S'!$B81+(drdp!F81+drdp!O81)*'MSXY-TI1S'!$C81+(drdp!I81+drdp!R81)*'MSXY-TI1S'!$D81)</f>
        <v>9.9387949209953433E-4</v>
      </c>
      <c r="G81" s="20">
        <f>Model!$W$17*((drdp!D81+drdp!M81)*'MSXY-TI1S'!$B81+(drdp!G81+drdp!P81)*'MSXY-TI1S'!$C81+(drdp!J81+drdp!S81)*'MSXY-TI1S'!$D81)</f>
        <v>0</v>
      </c>
      <c r="H81" s="18">
        <f>Model!$W$17*((drdp!B81)*'MSXY-TI1S'!$B81+(drdp!E81)*'MSXY-TI1S'!$C81+(drdp!H81)*'MSXY-TI1S'!$D81)</f>
        <v>0</v>
      </c>
      <c r="I81" s="18">
        <f>Model!$W$17*((drdp!C81)*'MSXY-TI1S'!$B81+(drdp!F81)*'MSXY-TI1S'!$C81+(drdp!I81)*'MSXY-TI1S'!$D81)</f>
        <v>4.9693974604976716E-4</v>
      </c>
      <c r="J81" s="18">
        <f>Model!$W$17*((drdp!D81)*'MSXY-TI1S'!$B81+(drdp!G81)*'MSXY-TI1S'!$C81+(drdp!J81)*'MSXY-TI1S'!$D81)</f>
        <v>0</v>
      </c>
      <c r="K81" s="21">
        <f>SUM(E$3:E80)+H81</f>
        <v>0</v>
      </c>
      <c r="L81" s="21">
        <f>SUM(F$3:F80)+I81</f>
        <v>0.20797013470192366</v>
      </c>
      <c r="M81" s="21">
        <f>SUM(G$3:G80)+J81</f>
        <v>0</v>
      </c>
      <c r="N81" s="21"/>
      <c r="O81" s="21"/>
      <c r="P81" s="21"/>
      <c r="Q81" s="19">
        <f t="shared" si="5"/>
        <v>0</v>
      </c>
      <c r="R81" s="19">
        <f t="shared" si="5"/>
        <v>4.3251576927936269E-2</v>
      </c>
      <c r="S81" s="19">
        <f t="shared" si="5"/>
        <v>0</v>
      </c>
      <c r="T81" s="19">
        <f t="shared" si="6"/>
        <v>0</v>
      </c>
      <c r="U81" s="19">
        <f t="shared" si="7"/>
        <v>0</v>
      </c>
      <c r="V81" s="19">
        <f t="shared" si="8"/>
        <v>0</v>
      </c>
    </row>
    <row r="82" spans="1:22" x14ac:dyDescent="0.25">
      <c r="A82" s="26">
        <f>Wellpath!E82</f>
        <v>2280</v>
      </c>
      <c r="B82" s="22">
        <v>0</v>
      </c>
      <c r="C82" s="22">
        <v>0</v>
      </c>
      <c r="D82" s="22">
        <f>SIN(Wellpath!$L82) * SIN(Wellpath!$O82) * (TAN(Dip) * COS(Wellpath!$L82) + SIN(Wellpath!$L82) * COS(Wellpath!$O82)) / SQRT(2)</f>
        <v>7.8202753962524962E-2</v>
      </c>
      <c r="E82" s="20">
        <f>Model!$W$17*((drdp!B82+drdp!K82)*'MSXY-TI1S'!$B82+(drdp!E82+drdp!N82)*'MSXY-TI1S'!$C82+(drdp!H82+drdp!Q82)*'MSXY-TI1S'!$D82)</f>
        <v>0</v>
      </c>
      <c r="F82" s="20">
        <f>Model!$W$17*((drdp!C82+drdp!L82)*'MSXY-TI1S'!$B82+(drdp!F82+drdp!O82)*'MSXY-TI1S'!$C82+(drdp!I82+drdp!R82)*'MSXY-TI1S'!$D82)</f>
        <v>7.3745659694362934E-4</v>
      </c>
      <c r="G82" s="20">
        <f>Model!$W$17*((drdp!D82+drdp!M82)*'MSXY-TI1S'!$B82+(drdp!G82+drdp!P82)*'MSXY-TI1S'!$C82+(drdp!J82+drdp!S82)*'MSXY-TI1S'!$D82)</f>
        <v>0</v>
      </c>
      <c r="H82" s="18">
        <f>Model!$W$17*((drdp!B82)*'MSXY-TI1S'!$B82+(drdp!E82)*'MSXY-TI1S'!$C82+(drdp!H82)*'MSXY-TI1S'!$D82)</f>
        <v>0</v>
      </c>
      <c r="I82" s="18">
        <f>Model!$W$17*((drdp!C82)*'MSXY-TI1S'!$B82+(drdp!F82)*'MSXY-TI1S'!$C82+(drdp!I82)*'MSXY-TI1S'!$D82)</f>
        <v>3.6872829847181467E-4</v>
      </c>
      <c r="J82" s="18">
        <f>Model!$W$17*((drdp!D82)*'MSXY-TI1S'!$B82+(drdp!G82)*'MSXY-TI1S'!$C82+(drdp!J82)*'MSXY-TI1S'!$D82)</f>
        <v>0</v>
      </c>
      <c r="K82" s="21">
        <f>SUM(E$3:E81)+H82</f>
        <v>0</v>
      </c>
      <c r="L82" s="21">
        <f>SUM(F$3:F81)+I82</f>
        <v>0.20883580274644523</v>
      </c>
      <c r="M82" s="21">
        <f>SUM(G$3:G81)+J82</f>
        <v>0</v>
      </c>
      <c r="N82" s="21"/>
      <c r="O82" s="21"/>
      <c r="P82" s="21"/>
      <c r="Q82" s="19">
        <f t="shared" si="5"/>
        <v>0</v>
      </c>
      <c r="R82" s="19">
        <f t="shared" si="5"/>
        <v>4.3612392508752179E-2</v>
      </c>
      <c r="S82" s="19">
        <f t="shared" si="5"/>
        <v>0</v>
      </c>
      <c r="T82" s="19">
        <f t="shared" si="6"/>
        <v>0</v>
      </c>
      <c r="U82" s="19">
        <f t="shared" si="7"/>
        <v>0</v>
      </c>
      <c r="V82" s="19">
        <f t="shared" si="8"/>
        <v>0</v>
      </c>
    </row>
    <row r="83" spans="1:22" x14ac:dyDescent="0.25">
      <c r="A83" s="26">
        <f>Wellpath!E83</f>
        <v>2310</v>
      </c>
      <c r="B83" s="22">
        <v>0</v>
      </c>
      <c r="C83" s="22">
        <v>0</v>
      </c>
      <c r="D83" s="22">
        <f>SIN(Wellpath!$L83) * SIN(Wellpath!$O83) * (TAN(Dip) * COS(Wellpath!$L83) + SIN(Wellpath!$L83) * COS(Wellpath!$O83)) / SQRT(2)</f>
        <v>6.5840025431029223E-2</v>
      </c>
      <c r="E83" s="20">
        <f>Model!$W$17*((drdp!B83+drdp!K83)*'MSXY-TI1S'!$B83+(drdp!E83+drdp!N83)*'MSXY-TI1S'!$C83+(drdp!H83+drdp!Q83)*'MSXY-TI1S'!$D83)</f>
        <v>0</v>
      </c>
      <c r="F83" s="20">
        <f>Model!$W$17*((drdp!C83+drdp!L83)*'MSXY-TI1S'!$B83+(drdp!F83+drdp!O83)*'MSXY-TI1S'!$C83+(drdp!I83+drdp!R83)*'MSXY-TI1S'!$D83)</f>
        <v>5.1235290504002967E-4</v>
      </c>
      <c r="G83" s="20">
        <f>Model!$W$17*((drdp!D83+drdp!M83)*'MSXY-TI1S'!$B83+(drdp!G83+drdp!P83)*'MSXY-TI1S'!$C83+(drdp!J83+drdp!S83)*'MSXY-TI1S'!$D83)</f>
        <v>0</v>
      </c>
      <c r="H83" s="18">
        <f>Model!$W$17*((drdp!B83)*'MSXY-TI1S'!$B83+(drdp!E83)*'MSXY-TI1S'!$C83+(drdp!H83)*'MSXY-TI1S'!$D83)</f>
        <v>0</v>
      </c>
      <c r="I83" s="18">
        <f>Model!$W$17*((drdp!C83)*'MSXY-TI1S'!$B83+(drdp!F83)*'MSXY-TI1S'!$C83+(drdp!I83)*'MSXY-TI1S'!$D83)</f>
        <v>2.5617645252001484E-4</v>
      </c>
      <c r="J83" s="18">
        <f>Model!$W$17*((drdp!D83)*'MSXY-TI1S'!$B83+(drdp!G83)*'MSXY-TI1S'!$C83+(drdp!J83)*'MSXY-TI1S'!$D83)</f>
        <v>0</v>
      </c>
      <c r="K83" s="21">
        <f>SUM(E$3:E82)+H83</f>
        <v>0</v>
      </c>
      <c r="L83" s="21">
        <f>SUM(F$3:F82)+I83</f>
        <v>0.20946070749743706</v>
      </c>
      <c r="M83" s="21">
        <f>SUM(G$3:G82)+J83</f>
        <v>0</v>
      </c>
      <c r="N83" s="21"/>
      <c r="O83" s="21"/>
      <c r="P83" s="21"/>
      <c r="Q83" s="19">
        <f t="shared" si="5"/>
        <v>0</v>
      </c>
      <c r="R83" s="19">
        <f t="shared" si="5"/>
        <v>4.3873787985326887E-2</v>
      </c>
      <c r="S83" s="19">
        <f t="shared" si="5"/>
        <v>0</v>
      </c>
      <c r="T83" s="19">
        <f t="shared" si="6"/>
        <v>0</v>
      </c>
      <c r="U83" s="19">
        <f t="shared" si="7"/>
        <v>0</v>
      </c>
      <c r="V83" s="19">
        <f t="shared" si="8"/>
        <v>0</v>
      </c>
    </row>
    <row r="84" spans="1:22" x14ac:dyDescent="0.25">
      <c r="A84" s="26">
        <f>Wellpath!E84</f>
        <v>2340</v>
      </c>
      <c r="B84" s="22">
        <v>0</v>
      </c>
      <c r="C84" s="22">
        <v>0</v>
      </c>
      <c r="D84" s="22">
        <f>SIN(Wellpath!$L84) * SIN(Wellpath!$O84) * (TAN(Dip) * COS(Wellpath!$L84) + SIN(Wellpath!$L84) * COS(Wellpath!$O84)) / SQRT(2)</f>
        <v>5.2778988897023933E-2</v>
      </c>
      <c r="E84" s="20">
        <f>Model!$W$17*((drdp!B84+drdp!K84)*'MSXY-TI1S'!$B84+(drdp!E84+drdp!N84)*'MSXY-TI1S'!$C84+(drdp!H84+drdp!Q84)*'MSXY-TI1S'!$D84)</f>
        <v>0</v>
      </c>
      <c r="F84" s="20">
        <f>Model!$W$17*((drdp!C84+drdp!L84)*'MSXY-TI1S'!$B84+(drdp!F84+drdp!O84)*'MSXY-TI1S'!$C84+(drdp!I84+drdp!R84)*'MSXY-TI1S'!$D84)</f>
        <v>3.2322007981457702E-4</v>
      </c>
      <c r="G84" s="20">
        <f>Model!$W$17*((drdp!D84+drdp!M84)*'MSXY-TI1S'!$B84+(drdp!G84+drdp!P84)*'MSXY-TI1S'!$C84+(drdp!J84+drdp!S84)*'MSXY-TI1S'!$D84)</f>
        <v>0</v>
      </c>
      <c r="H84" s="18">
        <f>Model!$W$17*((drdp!B84)*'MSXY-TI1S'!$B84+(drdp!E84)*'MSXY-TI1S'!$C84+(drdp!H84)*'MSXY-TI1S'!$D84)</f>
        <v>0</v>
      </c>
      <c r="I84" s="18">
        <f>Model!$W$17*((drdp!C84)*'MSXY-TI1S'!$B84+(drdp!F84)*'MSXY-TI1S'!$C84+(drdp!I84)*'MSXY-TI1S'!$D84)</f>
        <v>1.6161003990728851E-4</v>
      </c>
      <c r="J84" s="18">
        <f>Model!$W$17*((drdp!D84)*'MSXY-TI1S'!$B84+(drdp!G84)*'MSXY-TI1S'!$C84+(drdp!J84)*'MSXY-TI1S'!$D84)</f>
        <v>0</v>
      </c>
      <c r="K84" s="21">
        <f>SUM(E$3:E83)+H84</f>
        <v>0</v>
      </c>
      <c r="L84" s="21">
        <f>SUM(F$3:F83)+I84</f>
        <v>0.20987849398986436</v>
      </c>
      <c r="M84" s="21">
        <f>SUM(G$3:G83)+J84</f>
        <v>0</v>
      </c>
      <c r="N84" s="21"/>
      <c r="O84" s="21"/>
      <c r="P84" s="21"/>
      <c r="Q84" s="19">
        <f t="shared" si="5"/>
        <v>0</v>
      </c>
      <c r="R84" s="19">
        <f t="shared" si="5"/>
        <v>4.4048982239453527E-2</v>
      </c>
      <c r="S84" s="19">
        <f t="shared" si="5"/>
        <v>0</v>
      </c>
      <c r="T84" s="19">
        <f t="shared" si="6"/>
        <v>0</v>
      </c>
      <c r="U84" s="19">
        <f t="shared" si="7"/>
        <v>0</v>
      </c>
      <c r="V84" s="19">
        <f t="shared" si="8"/>
        <v>0</v>
      </c>
    </row>
    <row r="85" spans="1:22" x14ac:dyDescent="0.25">
      <c r="A85" s="26">
        <f>Wellpath!E85</f>
        <v>2370</v>
      </c>
      <c r="B85" s="22">
        <v>0</v>
      </c>
      <c r="C85" s="22">
        <v>0</v>
      </c>
      <c r="D85" s="22">
        <f>SIN(Wellpath!$L85) * SIN(Wellpath!$O85) * (TAN(Dip) * COS(Wellpath!$L85) + SIN(Wellpath!$L85) * COS(Wellpath!$O85)) / SQRT(2)</f>
        <v>3.9083276417612008E-2</v>
      </c>
      <c r="E85" s="20">
        <f>Model!$W$17*((drdp!B85+drdp!K85)*'MSXY-TI1S'!$B85+(drdp!E85+drdp!N85)*'MSXY-TI1S'!$C85+(drdp!H85+drdp!Q85)*'MSXY-TI1S'!$D85)</f>
        <v>0</v>
      </c>
      <c r="F85" s="20">
        <f>Model!$W$17*((drdp!C85+drdp!L85)*'MSXY-TI1S'!$B85+(drdp!F85+drdp!O85)*'MSXY-TI1S'!$C85+(drdp!I85+drdp!R85)*'MSXY-TI1S'!$D85)</f>
        <v>1.7426501627140759E-4</v>
      </c>
      <c r="G85" s="20">
        <f>Model!$W$17*((drdp!D85+drdp!M85)*'MSXY-TI1S'!$B85+(drdp!G85+drdp!P85)*'MSXY-TI1S'!$C85+(drdp!J85+drdp!S85)*'MSXY-TI1S'!$D85)</f>
        <v>0</v>
      </c>
      <c r="H85" s="18">
        <f>Model!$W$17*((drdp!B85)*'MSXY-TI1S'!$B85+(drdp!E85)*'MSXY-TI1S'!$C85+(drdp!H85)*'MSXY-TI1S'!$D85)</f>
        <v>0</v>
      </c>
      <c r="I85" s="18">
        <f>Model!$W$17*((drdp!C85)*'MSXY-TI1S'!$B85+(drdp!F85)*'MSXY-TI1S'!$C85+(drdp!I85)*'MSXY-TI1S'!$D85)</f>
        <v>8.7132508135703794E-5</v>
      </c>
      <c r="J85" s="18">
        <f>Model!$W$17*((drdp!D85)*'MSXY-TI1S'!$B85+(drdp!G85)*'MSXY-TI1S'!$C85+(drdp!J85)*'MSXY-TI1S'!$D85)</f>
        <v>0</v>
      </c>
      <c r="K85" s="21">
        <f>SUM(E$3:E84)+H85</f>
        <v>0</v>
      </c>
      <c r="L85" s="21">
        <f>SUM(F$3:F84)+I85</f>
        <v>0.21012723653790735</v>
      </c>
      <c r="M85" s="21">
        <f>SUM(G$3:G84)+J85</f>
        <v>0</v>
      </c>
      <c r="N85" s="21"/>
      <c r="O85" s="21"/>
      <c r="P85" s="21"/>
      <c r="Q85" s="19">
        <f t="shared" si="5"/>
        <v>0</v>
      </c>
      <c r="R85" s="19">
        <f t="shared" si="5"/>
        <v>4.4153455535057666E-2</v>
      </c>
      <c r="S85" s="19">
        <f t="shared" si="5"/>
        <v>0</v>
      </c>
      <c r="T85" s="19">
        <f t="shared" si="6"/>
        <v>0</v>
      </c>
      <c r="U85" s="19">
        <f t="shared" si="7"/>
        <v>0</v>
      </c>
      <c r="V85" s="19">
        <f t="shared" si="8"/>
        <v>0</v>
      </c>
    </row>
    <row r="86" spans="1:22" x14ac:dyDescent="0.25">
      <c r="A86" s="26">
        <f>Wellpath!E86</f>
        <v>2400</v>
      </c>
      <c r="B86" s="22">
        <v>0</v>
      </c>
      <c r="C86" s="22">
        <v>0</v>
      </c>
      <c r="D86" s="22">
        <f>SIN(Wellpath!$L86) * SIN(Wellpath!$O86) * (TAN(Dip) * COS(Wellpath!$L86) + SIN(Wellpath!$L86) * COS(Wellpath!$O86)) / SQRT(2)</f>
        <v>2.4819612127304887E-2</v>
      </c>
      <c r="E86" s="20">
        <f>Model!$W$17*((drdp!B86+drdp!K86)*'MSXY-TI1S'!$B86+(drdp!E86+drdp!N86)*'MSXY-TI1S'!$C86+(drdp!H86+drdp!Q86)*'MSXY-TI1S'!$D86)</f>
        <v>0</v>
      </c>
      <c r="F86" s="20">
        <f>Model!$W$17*((drdp!C86+drdp!L86)*'MSXY-TI1S'!$B86+(drdp!F86+drdp!O86)*'MSXY-TI1S'!$C86+(drdp!I86+drdp!R86)*'MSXY-TI1S'!$D86)</f>
        <v>6.9201148548083302E-5</v>
      </c>
      <c r="G86" s="20">
        <f>Model!$W$17*((drdp!D86+drdp!M86)*'MSXY-TI1S'!$B86+(drdp!G86+drdp!P86)*'MSXY-TI1S'!$C86+(drdp!J86+drdp!S86)*'MSXY-TI1S'!$D86)</f>
        <v>0</v>
      </c>
      <c r="H86" s="18">
        <f>Model!$W$17*((drdp!B86)*'MSXY-TI1S'!$B86+(drdp!E86)*'MSXY-TI1S'!$C86+(drdp!H86)*'MSXY-TI1S'!$D86)</f>
        <v>0</v>
      </c>
      <c r="I86" s="18">
        <f>Model!$W$17*((drdp!C86)*'MSXY-TI1S'!$B86+(drdp!F86)*'MSXY-TI1S'!$C86+(drdp!I86)*'MSXY-TI1S'!$D86)</f>
        <v>3.4600574274041651E-5</v>
      </c>
      <c r="J86" s="18">
        <f>Model!$W$17*((drdp!D86)*'MSXY-TI1S'!$B86+(drdp!G86)*'MSXY-TI1S'!$C86+(drdp!J86)*'MSXY-TI1S'!$D86)</f>
        <v>0</v>
      </c>
      <c r="K86" s="21">
        <f>SUM(E$3:E85)+H86</f>
        <v>0</v>
      </c>
      <c r="L86" s="21">
        <f>SUM(F$3:F85)+I86</f>
        <v>0.21024896962031711</v>
      </c>
      <c r="M86" s="21">
        <f>SUM(G$3:G85)+J86</f>
        <v>0</v>
      </c>
      <c r="N86" s="21"/>
      <c r="O86" s="21"/>
      <c r="P86" s="21"/>
      <c r="Q86" s="19">
        <f t="shared" si="5"/>
        <v>0</v>
      </c>
      <c r="R86" s="19">
        <f t="shared" si="5"/>
        <v>4.4204629226405029E-2</v>
      </c>
      <c r="S86" s="19">
        <f t="shared" si="5"/>
        <v>0</v>
      </c>
      <c r="T86" s="19">
        <f t="shared" si="6"/>
        <v>0</v>
      </c>
      <c r="U86" s="19">
        <f t="shared" si="7"/>
        <v>0</v>
      </c>
      <c r="V86" s="19">
        <f t="shared" si="8"/>
        <v>0</v>
      </c>
    </row>
    <row r="87" spans="1:22" x14ac:dyDescent="0.25">
      <c r="A87" s="26">
        <f>Wellpath!E87</f>
        <v>2430</v>
      </c>
      <c r="B87" s="22">
        <v>0</v>
      </c>
      <c r="C87" s="22">
        <v>0</v>
      </c>
      <c r="D87" s="22">
        <f>SIN(Wellpath!$L87) * SIN(Wellpath!$O87) * (TAN(Dip) * COS(Wellpath!$L87) + SIN(Wellpath!$L87) * COS(Wellpath!$O87)) / SQRT(2)</f>
        <v>1.0057487164746463E-2</v>
      </c>
      <c r="E87" s="20">
        <f>Model!$W$17*((drdp!B87+drdp!K87)*'MSXY-TI1S'!$B87+(drdp!E87+drdp!N87)*'MSXY-TI1S'!$C87+(drdp!H87+drdp!Q87)*'MSXY-TI1S'!$D87)</f>
        <v>0</v>
      </c>
      <c r="F87" s="20">
        <f>Model!$W$17*((drdp!C87+drdp!L87)*'MSXY-TI1S'!$B87+(drdp!F87+drdp!O87)*'MSXY-TI1S'!$C87+(drdp!I87+drdp!R87)*'MSXY-TI1S'!$D87)</f>
        <v>9.3376906886013024E-6</v>
      </c>
      <c r="G87" s="20">
        <f>Model!$W$17*((drdp!D87+drdp!M87)*'MSXY-TI1S'!$B87+(drdp!G87+drdp!P87)*'MSXY-TI1S'!$C87+(drdp!J87+drdp!S87)*'MSXY-TI1S'!$D87)</f>
        <v>0</v>
      </c>
      <c r="H87" s="18">
        <f>Model!$W$17*((drdp!B87)*'MSXY-TI1S'!$B87+(drdp!E87)*'MSXY-TI1S'!$C87+(drdp!H87)*'MSXY-TI1S'!$D87)</f>
        <v>0</v>
      </c>
      <c r="I87" s="18">
        <f>Model!$W$17*((drdp!C87)*'MSXY-TI1S'!$B87+(drdp!F87)*'MSXY-TI1S'!$C87+(drdp!I87)*'MSXY-TI1S'!$D87)</f>
        <v>5.6026144131607813E-6</v>
      </c>
      <c r="J87" s="18">
        <f>Model!$W$17*((drdp!D87)*'MSXY-TI1S'!$B87+(drdp!G87)*'MSXY-TI1S'!$C87+(drdp!J87)*'MSXY-TI1S'!$D87)</f>
        <v>0</v>
      </c>
      <c r="K87" s="21">
        <f>SUM(E$3:E86)+H87</f>
        <v>0</v>
      </c>
      <c r="L87" s="21">
        <f>SUM(F$3:F86)+I87</f>
        <v>0.2102891728090043</v>
      </c>
      <c r="M87" s="21">
        <f>SUM(G$3:G86)+J87</f>
        <v>0</v>
      </c>
      <c r="N87" s="21"/>
      <c r="O87" s="21"/>
      <c r="P87" s="21"/>
      <c r="Q87" s="19">
        <f t="shared" si="5"/>
        <v>0</v>
      </c>
      <c r="R87" s="19">
        <f t="shared" si="5"/>
        <v>4.4221536200695279E-2</v>
      </c>
      <c r="S87" s="19">
        <f t="shared" si="5"/>
        <v>0</v>
      </c>
      <c r="T87" s="19">
        <f t="shared" si="6"/>
        <v>0</v>
      </c>
      <c r="U87" s="19">
        <f t="shared" si="7"/>
        <v>0</v>
      </c>
      <c r="V87" s="19">
        <f t="shared" si="8"/>
        <v>0</v>
      </c>
    </row>
    <row r="88" spans="1:22" x14ac:dyDescent="0.25">
      <c r="A88" s="26">
        <f>Wellpath!E88</f>
        <v>2450</v>
      </c>
      <c r="B88" s="22">
        <v>0</v>
      </c>
      <c r="C88" s="22">
        <v>0</v>
      </c>
      <c r="D88" s="22">
        <f>SIN(Wellpath!$L88) * SIN(Wellpath!$O88) * (TAN(Dip) * COS(Wellpath!$L88) + SIN(Wellpath!$L88) * COS(Wellpath!$O88)) / SQRT(2)</f>
        <v>0</v>
      </c>
      <c r="E88" s="20">
        <f>Model!$W$17*((drdp!B88+drdp!K88)*'MSXY-TI1S'!$B88+(drdp!E88+drdp!N88)*'MSXY-TI1S'!$C88+(drdp!H88+drdp!Q88)*'MSXY-TI1S'!$D88)</f>
        <v>0</v>
      </c>
      <c r="F88" s="20">
        <f>Model!$W$17*((drdp!C88+drdp!L88)*'MSXY-TI1S'!$B88+(drdp!F88+drdp!O88)*'MSXY-TI1S'!$C88+(drdp!I88+drdp!R88)*'MSXY-TI1S'!$D88)</f>
        <v>0</v>
      </c>
      <c r="G88" s="20">
        <f>Model!$W$17*((drdp!D88+drdp!M88)*'MSXY-TI1S'!$B88+(drdp!G88+drdp!P88)*'MSXY-TI1S'!$C88+(drdp!J88+drdp!S88)*'MSXY-TI1S'!$D88)</f>
        <v>0</v>
      </c>
      <c r="H88" s="18">
        <f>Model!$W$17*((drdp!B88)*'MSXY-TI1S'!$B88+(drdp!E88)*'MSXY-TI1S'!$C88+(drdp!H88)*'MSXY-TI1S'!$D88)</f>
        <v>0</v>
      </c>
      <c r="I88" s="18">
        <f>Model!$W$17*((drdp!C88)*'MSXY-TI1S'!$B88+(drdp!F88)*'MSXY-TI1S'!$C88+(drdp!I88)*'MSXY-TI1S'!$D88)</f>
        <v>0</v>
      </c>
      <c r="J88" s="18">
        <f>Model!$W$17*((drdp!D88)*'MSXY-TI1S'!$B88+(drdp!G88)*'MSXY-TI1S'!$C88+(drdp!J88)*'MSXY-TI1S'!$D88)</f>
        <v>0</v>
      </c>
      <c r="K88" s="21">
        <f>SUM(E$3:E87)+H88</f>
        <v>0</v>
      </c>
      <c r="L88" s="21">
        <f>SUM(F$3:F87)+I88</f>
        <v>0.21029290788527974</v>
      </c>
      <c r="M88" s="21">
        <f>SUM(G$3:G87)+J88</f>
        <v>0</v>
      </c>
      <c r="N88" s="21"/>
      <c r="O88" s="21"/>
      <c r="P88" s="21"/>
      <c r="Q88" s="19">
        <f t="shared" si="5"/>
        <v>0</v>
      </c>
      <c r="R88" s="19">
        <f t="shared" si="5"/>
        <v>4.4223107106846751E-2</v>
      </c>
      <c r="S88" s="19">
        <f t="shared" si="5"/>
        <v>0</v>
      </c>
      <c r="T88" s="19">
        <f t="shared" si="6"/>
        <v>0</v>
      </c>
      <c r="U88" s="19">
        <f t="shared" si="7"/>
        <v>0</v>
      </c>
      <c r="V88" s="19">
        <f t="shared" si="8"/>
        <v>0</v>
      </c>
    </row>
    <row r="89" spans="1:22" x14ac:dyDescent="0.25">
      <c r="A89" s="26">
        <f>Wellpath!E89</f>
        <v>2460</v>
      </c>
      <c r="B89" s="22">
        <v>0</v>
      </c>
      <c r="C89" s="22">
        <v>0</v>
      </c>
      <c r="D89" s="22">
        <f>SIN(Wellpath!$L89) * SIN(Wellpath!$O89) * (TAN(Dip) * COS(Wellpath!$L89) + SIN(Wellpath!$L89) * COS(Wellpath!$O89)) / SQRT(2)</f>
        <v>0</v>
      </c>
      <c r="E89" s="20">
        <f>Model!$W$17*((drdp!B89+drdp!K89)*'MSXY-TI1S'!$B89+(drdp!E89+drdp!N89)*'MSXY-TI1S'!$C89+(drdp!H89+drdp!Q89)*'MSXY-TI1S'!$D89)</f>
        <v>0</v>
      </c>
      <c r="F89" s="20">
        <f>Model!$W$17*((drdp!C89+drdp!L89)*'MSXY-TI1S'!$B89+(drdp!F89+drdp!O89)*'MSXY-TI1S'!$C89+(drdp!I89+drdp!R89)*'MSXY-TI1S'!$D89)</f>
        <v>0</v>
      </c>
      <c r="G89" s="20">
        <f>Model!$W$17*((drdp!D89+drdp!M89)*'MSXY-TI1S'!$B89+(drdp!G89+drdp!P89)*'MSXY-TI1S'!$C89+(drdp!J89+drdp!S89)*'MSXY-TI1S'!$D89)</f>
        <v>0</v>
      </c>
      <c r="H89" s="18">
        <f>Model!$W$17*((drdp!B89)*'MSXY-TI1S'!$B89+(drdp!E89)*'MSXY-TI1S'!$C89+(drdp!H89)*'MSXY-TI1S'!$D89)</f>
        <v>0</v>
      </c>
      <c r="I89" s="18">
        <f>Model!$W$17*((drdp!C89)*'MSXY-TI1S'!$B89+(drdp!F89)*'MSXY-TI1S'!$C89+(drdp!I89)*'MSXY-TI1S'!$D89)</f>
        <v>0</v>
      </c>
      <c r="J89" s="18">
        <f>Model!$W$17*((drdp!D89)*'MSXY-TI1S'!$B89+(drdp!G89)*'MSXY-TI1S'!$C89+(drdp!J89)*'MSXY-TI1S'!$D89)</f>
        <v>0</v>
      </c>
      <c r="K89" s="21">
        <f>SUM(E$3:E88)+H89</f>
        <v>0</v>
      </c>
      <c r="L89" s="21">
        <f>SUM(F$3:F88)+I89</f>
        <v>0.21029290788527974</v>
      </c>
      <c r="M89" s="21">
        <f>SUM(G$3:G88)+J89</f>
        <v>0</v>
      </c>
      <c r="N89" s="21"/>
      <c r="O89" s="21"/>
      <c r="P89" s="21"/>
      <c r="Q89" s="19">
        <f t="shared" si="5"/>
        <v>0</v>
      </c>
      <c r="R89" s="19">
        <f t="shared" si="5"/>
        <v>4.4223107106846751E-2</v>
      </c>
      <c r="S89" s="19">
        <f t="shared" si="5"/>
        <v>0</v>
      </c>
      <c r="T89" s="19">
        <f t="shared" si="6"/>
        <v>0</v>
      </c>
      <c r="U89" s="19">
        <f t="shared" si="7"/>
        <v>0</v>
      </c>
      <c r="V89" s="19">
        <f t="shared" si="8"/>
        <v>0</v>
      </c>
    </row>
    <row r="90" spans="1:22" x14ac:dyDescent="0.25">
      <c r="A90" s="26">
        <f>Wellpath!E90</f>
        <v>2490</v>
      </c>
      <c r="B90" s="22">
        <v>0</v>
      </c>
      <c r="C90" s="22">
        <v>0</v>
      </c>
      <c r="D90" s="22">
        <f>SIN(Wellpath!$L90) * SIN(Wellpath!$O90) * (TAN(Dip) * COS(Wellpath!$L90) + SIN(Wellpath!$L90) * COS(Wellpath!$O90)) / SQRT(2)</f>
        <v>0</v>
      </c>
      <c r="E90" s="20">
        <f>Model!$W$17*((drdp!B90+drdp!K90)*'MSXY-TI1S'!$B90+(drdp!E90+drdp!N90)*'MSXY-TI1S'!$C90+(drdp!H90+drdp!Q90)*'MSXY-TI1S'!$D90)</f>
        <v>0</v>
      </c>
      <c r="F90" s="20">
        <f>Model!$W$17*((drdp!C90+drdp!L90)*'MSXY-TI1S'!$B90+(drdp!F90+drdp!O90)*'MSXY-TI1S'!$C90+(drdp!I90+drdp!R90)*'MSXY-TI1S'!$D90)</f>
        <v>0</v>
      </c>
      <c r="G90" s="20">
        <f>Model!$W$17*((drdp!D90+drdp!M90)*'MSXY-TI1S'!$B90+(drdp!G90+drdp!P90)*'MSXY-TI1S'!$C90+(drdp!J90+drdp!S90)*'MSXY-TI1S'!$D90)</f>
        <v>0</v>
      </c>
      <c r="H90" s="18">
        <f>Model!$W$17*((drdp!B90)*'MSXY-TI1S'!$B90+(drdp!E90)*'MSXY-TI1S'!$C90+(drdp!H90)*'MSXY-TI1S'!$D90)</f>
        <v>0</v>
      </c>
      <c r="I90" s="18">
        <f>Model!$W$17*((drdp!C90)*'MSXY-TI1S'!$B90+(drdp!F90)*'MSXY-TI1S'!$C90+(drdp!I90)*'MSXY-TI1S'!$D90)</f>
        <v>0</v>
      </c>
      <c r="J90" s="18">
        <f>Model!$W$17*((drdp!D90)*'MSXY-TI1S'!$B90+(drdp!G90)*'MSXY-TI1S'!$C90+(drdp!J90)*'MSXY-TI1S'!$D90)</f>
        <v>0</v>
      </c>
      <c r="K90" s="21">
        <f>SUM(E$3:E89)+H90</f>
        <v>0</v>
      </c>
      <c r="L90" s="21">
        <f>SUM(F$3:F89)+I90</f>
        <v>0.21029290788527974</v>
      </c>
      <c r="M90" s="21">
        <f>SUM(G$3:G89)+J90</f>
        <v>0</v>
      </c>
      <c r="N90" s="21"/>
      <c r="O90" s="21"/>
      <c r="P90" s="21"/>
      <c r="Q90" s="19">
        <f t="shared" si="5"/>
        <v>0</v>
      </c>
      <c r="R90" s="19">
        <f t="shared" si="5"/>
        <v>4.4223107106846751E-2</v>
      </c>
      <c r="S90" s="19">
        <f t="shared" si="5"/>
        <v>0</v>
      </c>
      <c r="T90" s="19">
        <f t="shared" si="6"/>
        <v>0</v>
      </c>
      <c r="U90" s="19">
        <f t="shared" si="7"/>
        <v>0</v>
      </c>
      <c r="V90" s="19">
        <f t="shared" si="8"/>
        <v>0</v>
      </c>
    </row>
    <row r="91" spans="1:22" x14ac:dyDescent="0.25">
      <c r="A91" s="26">
        <f>Wellpath!E91</f>
        <v>2520</v>
      </c>
      <c r="B91" s="22">
        <v>0</v>
      </c>
      <c r="C91" s="22">
        <v>0</v>
      </c>
      <c r="D91" s="22">
        <f>SIN(Wellpath!$L91) * SIN(Wellpath!$O91) * (TAN(Dip) * COS(Wellpath!$L91) + SIN(Wellpath!$L91) * COS(Wellpath!$O91)) / SQRT(2)</f>
        <v>0</v>
      </c>
      <c r="E91" s="20">
        <f>Model!$W$17*((drdp!B91+drdp!K91)*'MSXY-TI1S'!$B91+(drdp!E91+drdp!N91)*'MSXY-TI1S'!$C91+(drdp!H91+drdp!Q91)*'MSXY-TI1S'!$D91)</f>
        <v>0</v>
      </c>
      <c r="F91" s="20">
        <f>Model!$W$17*((drdp!C91+drdp!L91)*'MSXY-TI1S'!$B91+(drdp!F91+drdp!O91)*'MSXY-TI1S'!$C91+(drdp!I91+drdp!R91)*'MSXY-TI1S'!$D91)</f>
        <v>0</v>
      </c>
      <c r="G91" s="20">
        <f>Model!$W$17*((drdp!D91+drdp!M91)*'MSXY-TI1S'!$B91+(drdp!G91+drdp!P91)*'MSXY-TI1S'!$C91+(drdp!J91+drdp!S91)*'MSXY-TI1S'!$D91)</f>
        <v>0</v>
      </c>
      <c r="H91" s="18">
        <f>Model!$W$17*((drdp!B91)*'MSXY-TI1S'!$B91+(drdp!E91)*'MSXY-TI1S'!$C91+(drdp!H91)*'MSXY-TI1S'!$D91)</f>
        <v>0</v>
      </c>
      <c r="I91" s="18">
        <f>Model!$W$17*((drdp!C91)*'MSXY-TI1S'!$B91+(drdp!F91)*'MSXY-TI1S'!$C91+(drdp!I91)*'MSXY-TI1S'!$D91)</f>
        <v>0</v>
      </c>
      <c r="J91" s="18">
        <f>Model!$W$17*((drdp!D91)*'MSXY-TI1S'!$B91+(drdp!G91)*'MSXY-TI1S'!$C91+(drdp!J91)*'MSXY-TI1S'!$D91)</f>
        <v>0</v>
      </c>
      <c r="K91" s="21">
        <f>SUM(E$3:E90)+H91</f>
        <v>0</v>
      </c>
      <c r="L91" s="21">
        <f>SUM(F$3:F90)+I91</f>
        <v>0.21029290788527974</v>
      </c>
      <c r="M91" s="21">
        <f>SUM(G$3:G90)+J91</f>
        <v>0</v>
      </c>
      <c r="N91" s="21"/>
      <c r="O91" s="21"/>
      <c r="P91" s="21"/>
      <c r="Q91" s="19">
        <f t="shared" si="5"/>
        <v>0</v>
      </c>
      <c r="R91" s="19">
        <f t="shared" si="5"/>
        <v>4.4223107106846751E-2</v>
      </c>
      <c r="S91" s="19">
        <f t="shared" si="5"/>
        <v>0</v>
      </c>
      <c r="T91" s="19">
        <f t="shared" si="6"/>
        <v>0</v>
      </c>
      <c r="U91" s="19">
        <f t="shared" si="7"/>
        <v>0</v>
      </c>
      <c r="V91" s="19">
        <f t="shared" si="8"/>
        <v>0</v>
      </c>
    </row>
    <row r="92" spans="1:22" x14ac:dyDescent="0.25">
      <c r="A92" s="26">
        <f>Wellpath!E92</f>
        <v>2550</v>
      </c>
      <c r="B92" s="22">
        <v>0</v>
      </c>
      <c r="C92" s="22">
        <v>0</v>
      </c>
      <c r="D92" s="22">
        <f>SIN(Wellpath!$L92) * SIN(Wellpath!$O92) * (TAN(Dip) * COS(Wellpath!$L92) + SIN(Wellpath!$L92) * COS(Wellpath!$O92)) / SQRT(2)</f>
        <v>0</v>
      </c>
      <c r="E92" s="20">
        <f>Model!$W$17*((drdp!B92+drdp!K92)*'MSXY-TI1S'!$B92+(drdp!E92+drdp!N92)*'MSXY-TI1S'!$C92+(drdp!H92+drdp!Q92)*'MSXY-TI1S'!$D92)</f>
        <v>0</v>
      </c>
      <c r="F92" s="20">
        <f>Model!$W$17*((drdp!C92+drdp!L92)*'MSXY-TI1S'!$B92+(drdp!F92+drdp!O92)*'MSXY-TI1S'!$C92+(drdp!I92+drdp!R92)*'MSXY-TI1S'!$D92)</f>
        <v>0</v>
      </c>
      <c r="G92" s="20">
        <f>Model!$W$17*((drdp!D92+drdp!M92)*'MSXY-TI1S'!$B92+(drdp!G92+drdp!P92)*'MSXY-TI1S'!$C92+(drdp!J92+drdp!S92)*'MSXY-TI1S'!$D92)</f>
        <v>0</v>
      </c>
      <c r="H92" s="18">
        <f>Model!$W$17*((drdp!B92)*'MSXY-TI1S'!$B92+(drdp!E92)*'MSXY-TI1S'!$C92+(drdp!H92)*'MSXY-TI1S'!$D92)</f>
        <v>0</v>
      </c>
      <c r="I92" s="18">
        <f>Model!$W$17*((drdp!C92)*'MSXY-TI1S'!$B92+(drdp!F92)*'MSXY-TI1S'!$C92+(drdp!I92)*'MSXY-TI1S'!$D92)</f>
        <v>0</v>
      </c>
      <c r="J92" s="18">
        <f>Model!$W$17*((drdp!D92)*'MSXY-TI1S'!$B92+(drdp!G92)*'MSXY-TI1S'!$C92+(drdp!J92)*'MSXY-TI1S'!$D92)</f>
        <v>0</v>
      </c>
      <c r="K92" s="21">
        <f>SUM(E$3:E91)+H92</f>
        <v>0</v>
      </c>
      <c r="L92" s="21">
        <f>SUM(F$3:F91)+I92</f>
        <v>0.21029290788527974</v>
      </c>
      <c r="M92" s="21">
        <f>SUM(G$3:G91)+J92</f>
        <v>0</v>
      </c>
      <c r="N92" s="21"/>
      <c r="O92" s="21"/>
      <c r="P92" s="21"/>
      <c r="Q92" s="19">
        <f t="shared" si="5"/>
        <v>0</v>
      </c>
      <c r="R92" s="19">
        <f t="shared" si="5"/>
        <v>4.4223107106846751E-2</v>
      </c>
      <c r="S92" s="19">
        <f t="shared" si="5"/>
        <v>0</v>
      </c>
      <c r="T92" s="19">
        <f t="shared" si="6"/>
        <v>0</v>
      </c>
      <c r="U92" s="19">
        <f t="shared" si="7"/>
        <v>0</v>
      </c>
      <c r="V92" s="19">
        <f t="shared" si="8"/>
        <v>0</v>
      </c>
    </row>
    <row r="93" spans="1:22" x14ac:dyDescent="0.25">
      <c r="A93" s="26">
        <f>Wellpath!E93</f>
        <v>2580</v>
      </c>
      <c r="B93" s="22">
        <v>0</v>
      </c>
      <c r="C93" s="22">
        <v>0</v>
      </c>
      <c r="D93" s="22">
        <f>SIN(Wellpath!$L93) * SIN(Wellpath!$O93) * (TAN(Dip) * COS(Wellpath!$L93) + SIN(Wellpath!$L93) * COS(Wellpath!$O93)) / SQRT(2)</f>
        <v>0</v>
      </c>
      <c r="E93" s="20">
        <f>Model!$W$17*((drdp!B93+drdp!K93)*'MSXY-TI1S'!$B93+(drdp!E93+drdp!N93)*'MSXY-TI1S'!$C93+(drdp!H93+drdp!Q93)*'MSXY-TI1S'!$D93)</f>
        <v>0</v>
      </c>
      <c r="F93" s="20">
        <f>Model!$W$17*((drdp!C93+drdp!L93)*'MSXY-TI1S'!$B93+(drdp!F93+drdp!O93)*'MSXY-TI1S'!$C93+(drdp!I93+drdp!R93)*'MSXY-TI1S'!$D93)</f>
        <v>0</v>
      </c>
      <c r="G93" s="20">
        <f>Model!$W$17*((drdp!D93+drdp!M93)*'MSXY-TI1S'!$B93+(drdp!G93+drdp!P93)*'MSXY-TI1S'!$C93+(drdp!J93+drdp!S93)*'MSXY-TI1S'!$D93)</f>
        <v>0</v>
      </c>
      <c r="H93" s="18">
        <f>Model!$W$17*((drdp!B93)*'MSXY-TI1S'!$B93+(drdp!E93)*'MSXY-TI1S'!$C93+(drdp!H93)*'MSXY-TI1S'!$D93)</f>
        <v>0</v>
      </c>
      <c r="I93" s="18">
        <f>Model!$W$17*((drdp!C93)*'MSXY-TI1S'!$B93+(drdp!F93)*'MSXY-TI1S'!$C93+(drdp!I93)*'MSXY-TI1S'!$D93)</f>
        <v>0</v>
      </c>
      <c r="J93" s="18">
        <f>Model!$W$17*((drdp!D93)*'MSXY-TI1S'!$B93+(drdp!G93)*'MSXY-TI1S'!$C93+(drdp!J93)*'MSXY-TI1S'!$D93)</f>
        <v>0</v>
      </c>
      <c r="K93" s="21">
        <f>SUM(E$3:E92)+H93</f>
        <v>0</v>
      </c>
      <c r="L93" s="21">
        <f>SUM(F$3:F92)+I93</f>
        <v>0.21029290788527974</v>
      </c>
      <c r="M93" s="21">
        <f>SUM(G$3:G92)+J93</f>
        <v>0</v>
      </c>
      <c r="N93" s="21"/>
      <c r="O93" s="21"/>
      <c r="P93" s="21"/>
      <c r="Q93" s="19">
        <f t="shared" si="5"/>
        <v>0</v>
      </c>
      <c r="R93" s="19">
        <f t="shared" si="5"/>
        <v>4.4223107106846751E-2</v>
      </c>
      <c r="S93" s="19">
        <f t="shared" si="5"/>
        <v>0</v>
      </c>
      <c r="T93" s="19">
        <f t="shared" si="6"/>
        <v>0</v>
      </c>
      <c r="U93" s="19">
        <f t="shared" si="7"/>
        <v>0</v>
      </c>
      <c r="V93" s="19">
        <f t="shared" si="8"/>
        <v>0</v>
      </c>
    </row>
    <row r="94" spans="1:22" x14ac:dyDescent="0.25">
      <c r="A94" s="26">
        <f>Wellpath!E94</f>
        <v>2610</v>
      </c>
      <c r="B94" s="22">
        <v>0</v>
      </c>
      <c r="C94" s="22">
        <v>0</v>
      </c>
      <c r="D94" s="22">
        <f>SIN(Wellpath!$L94) * SIN(Wellpath!$O94) * (TAN(Dip) * COS(Wellpath!$L94) + SIN(Wellpath!$L94) * COS(Wellpath!$O94)) / SQRT(2)</f>
        <v>0</v>
      </c>
      <c r="E94" s="20">
        <f>Model!$W$17*((drdp!B94+drdp!K94)*'MSXY-TI1S'!$B94+(drdp!E94+drdp!N94)*'MSXY-TI1S'!$C94+(drdp!H94+drdp!Q94)*'MSXY-TI1S'!$D94)</f>
        <v>0</v>
      </c>
      <c r="F94" s="20">
        <f>Model!$W$17*((drdp!C94+drdp!L94)*'MSXY-TI1S'!$B94+(drdp!F94+drdp!O94)*'MSXY-TI1S'!$C94+(drdp!I94+drdp!R94)*'MSXY-TI1S'!$D94)</f>
        <v>0</v>
      </c>
      <c r="G94" s="20">
        <f>Model!$W$17*((drdp!D94+drdp!M94)*'MSXY-TI1S'!$B94+(drdp!G94+drdp!P94)*'MSXY-TI1S'!$C94+(drdp!J94+drdp!S94)*'MSXY-TI1S'!$D94)</f>
        <v>0</v>
      </c>
      <c r="H94" s="18">
        <f>Model!$W$17*((drdp!B94)*'MSXY-TI1S'!$B94+(drdp!E94)*'MSXY-TI1S'!$C94+(drdp!H94)*'MSXY-TI1S'!$D94)</f>
        <v>0</v>
      </c>
      <c r="I94" s="18">
        <f>Model!$W$17*((drdp!C94)*'MSXY-TI1S'!$B94+(drdp!F94)*'MSXY-TI1S'!$C94+(drdp!I94)*'MSXY-TI1S'!$D94)</f>
        <v>0</v>
      </c>
      <c r="J94" s="18">
        <f>Model!$W$17*((drdp!D94)*'MSXY-TI1S'!$B94+(drdp!G94)*'MSXY-TI1S'!$C94+(drdp!J94)*'MSXY-TI1S'!$D94)</f>
        <v>0</v>
      </c>
      <c r="K94" s="21">
        <f>SUM(E$3:E93)+H94</f>
        <v>0</v>
      </c>
      <c r="L94" s="21">
        <f>SUM(F$3:F93)+I94</f>
        <v>0.21029290788527974</v>
      </c>
      <c r="M94" s="21">
        <f>SUM(G$3:G93)+J94</f>
        <v>0</v>
      </c>
      <c r="N94" s="21"/>
      <c r="O94" s="21"/>
      <c r="P94" s="21"/>
      <c r="Q94" s="19">
        <f t="shared" si="5"/>
        <v>0</v>
      </c>
      <c r="R94" s="19">
        <f t="shared" si="5"/>
        <v>4.4223107106846751E-2</v>
      </c>
      <c r="S94" s="19">
        <f t="shared" si="5"/>
        <v>0</v>
      </c>
      <c r="T94" s="19">
        <f t="shared" si="6"/>
        <v>0</v>
      </c>
      <c r="U94" s="19">
        <f t="shared" si="7"/>
        <v>0</v>
      </c>
      <c r="V94" s="19">
        <f t="shared" si="8"/>
        <v>0</v>
      </c>
    </row>
    <row r="95" spans="1:22" x14ac:dyDescent="0.25">
      <c r="A95" s="26">
        <f>Wellpath!E95</f>
        <v>2640</v>
      </c>
      <c r="B95" s="22">
        <v>0</v>
      </c>
      <c r="C95" s="22">
        <v>0</v>
      </c>
      <c r="D95" s="22">
        <f>SIN(Wellpath!$L95) * SIN(Wellpath!$O95) * (TAN(Dip) * COS(Wellpath!$L95) + SIN(Wellpath!$L95) * COS(Wellpath!$O95)) / SQRT(2)</f>
        <v>0</v>
      </c>
      <c r="E95" s="20">
        <f>Model!$W$17*((drdp!B95+drdp!K95)*'MSXY-TI1S'!$B95+(drdp!E95+drdp!N95)*'MSXY-TI1S'!$C95+(drdp!H95+drdp!Q95)*'MSXY-TI1S'!$D95)</f>
        <v>0</v>
      </c>
      <c r="F95" s="20">
        <f>Model!$W$17*((drdp!C95+drdp!L95)*'MSXY-TI1S'!$B95+(drdp!F95+drdp!O95)*'MSXY-TI1S'!$C95+(drdp!I95+drdp!R95)*'MSXY-TI1S'!$D95)</f>
        <v>0</v>
      </c>
      <c r="G95" s="20">
        <f>Model!$W$17*((drdp!D95+drdp!M95)*'MSXY-TI1S'!$B95+(drdp!G95+drdp!P95)*'MSXY-TI1S'!$C95+(drdp!J95+drdp!S95)*'MSXY-TI1S'!$D95)</f>
        <v>0</v>
      </c>
      <c r="H95" s="18">
        <f>Model!$W$17*((drdp!B95)*'MSXY-TI1S'!$B95+(drdp!E95)*'MSXY-TI1S'!$C95+(drdp!H95)*'MSXY-TI1S'!$D95)</f>
        <v>0</v>
      </c>
      <c r="I95" s="18">
        <f>Model!$W$17*((drdp!C95)*'MSXY-TI1S'!$B95+(drdp!F95)*'MSXY-TI1S'!$C95+(drdp!I95)*'MSXY-TI1S'!$D95)</f>
        <v>0</v>
      </c>
      <c r="J95" s="18">
        <f>Model!$W$17*((drdp!D95)*'MSXY-TI1S'!$B95+(drdp!G95)*'MSXY-TI1S'!$C95+(drdp!J95)*'MSXY-TI1S'!$D95)</f>
        <v>0</v>
      </c>
      <c r="K95" s="21">
        <f>SUM(E$3:E94)+H95</f>
        <v>0</v>
      </c>
      <c r="L95" s="21">
        <f>SUM(F$3:F94)+I95</f>
        <v>0.21029290788527974</v>
      </c>
      <c r="M95" s="21">
        <f>SUM(G$3:G94)+J95</f>
        <v>0</v>
      </c>
      <c r="N95" s="21"/>
      <c r="O95" s="21"/>
      <c r="P95" s="21"/>
      <c r="Q95" s="19">
        <f t="shared" si="5"/>
        <v>0</v>
      </c>
      <c r="R95" s="19">
        <f t="shared" si="5"/>
        <v>4.4223107106846751E-2</v>
      </c>
      <c r="S95" s="19">
        <f t="shared" si="5"/>
        <v>0</v>
      </c>
      <c r="T95" s="19">
        <f t="shared" si="6"/>
        <v>0</v>
      </c>
      <c r="U95" s="19">
        <f t="shared" si="7"/>
        <v>0</v>
      </c>
      <c r="V95" s="19">
        <f t="shared" si="8"/>
        <v>0</v>
      </c>
    </row>
    <row r="96" spans="1:22" x14ac:dyDescent="0.25">
      <c r="A96" s="26">
        <f>Wellpath!E96</f>
        <v>2670</v>
      </c>
      <c r="B96" s="22">
        <v>0</v>
      </c>
      <c r="C96" s="22">
        <v>0</v>
      </c>
      <c r="D96" s="22">
        <f>SIN(Wellpath!$L96) * SIN(Wellpath!$O96) * (TAN(Dip) * COS(Wellpath!$L96) + SIN(Wellpath!$L96) * COS(Wellpath!$O96)) / SQRT(2)</f>
        <v>0</v>
      </c>
      <c r="E96" s="20">
        <f>Model!$W$17*((drdp!B96+drdp!K96)*'MSXY-TI1S'!$B96+(drdp!E96+drdp!N96)*'MSXY-TI1S'!$C96+(drdp!H96+drdp!Q96)*'MSXY-TI1S'!$D96)</f>
        <v>0</v>
      </c>
      <c r="F96" s="20">
        <f>Model!$W$17*((drdp!C96+drdp!L96)*'MSXY-TI1S'!$B96+(drdp!F96+drdp!O96)*'MSXY-TI1S'!$C96+(drdp!I96+drdp!R96)*'MSXY-TI1S'!$D96)</f>
        <v>0</v>
      </c>
      <c r="G96" s="20">
        <f>Model!$W$17*((drdp!D96+drdp!M96)*'MSXY-TI1S'!$B96+(drdp!G96+drdp!P96)*'MSXY-TI1S'!$C96+(drdp!J96+drdp!S96)*'MSXY-TI1S'!$D96)</f>
        <v>0</v>
      </c>
      <c r="H96" s="18">
        <f>Model!$W$17*((drdp!B96)*'MSXY-TI1S'!$B96+(drdp!E96)*'MSXY-TI1S'!$C96+(drdp!H96)*'MSXY-TI1S'!$D96)</f>
        <v>0</v>
      </c>
      <c r="I96" s="18">
        <f>Model!$W$17*((drdp!C96)*'MSXY-TI1S'!$B96+(drdp!F96)*'MSXY-TI1S'!$C96+(drdp!I96)*'MSXY-TI1S'!$D96)</f>
        <v>0</v>
      </c>
      <c r="J96" s="18">
        <f>Model!$W$17*((drdp!D96)*'MSXY-TI1S'!$B96+(drdp!G96)*'MSXY-TI1S'!$C96+(drdp!J96)*'MSXY-TI1S'!$D96)</f>
        <v>0</v>
      </c>
      <c r="K96" s="21">
        <f>SUM(E$3:E95)+H96</f>
        <v>0</v>
      </c>
      <c r="L96" s="21">
        <f>SUM(F$3:F95)+I96</f>
        <v>0.21029290788527974</v>
      </c>
      <c r="M96" s="21">
        <f>SUM(G$3:G95)+J96</f>
        <v>0</v>
      </c>
      <c r="N96" s="21"/>
      <c r="O96" s="21"/>
      <c r="P96" s="21"/>
      <c r="Q96" s="19">
        <f t="shared" si="5"/>
        <v>0</v>
      </c>
      <c r="R96" s="19">
        <f t="shared" si="5"/>
        <v>4.4223107106846751E-2</v>
      </c>
      <c r="S96" s="19">
        <f t="shared" si="5"/>
        <v>0</v>
      </c>
      <c r="T96" s="19">
        <f t="shared" si="6"/>
        <v>0</v>
      </c>
      <c r="U96" s="19">
        <f t="shared" si="7"/>
        <v>0</v>
      </c>
      <c r="V96" s="19">
        <f t="shared" si="8"/>
        <v>0</v>
      </c>
    </row>
    <row r="97" spans="1:22" x14ac:dyDescent="0.25">
      <c r="A97" s="26">
        <f>Wellpath!E97</f>
        <v>2700</v>
      </c>
      <c r="B97" s="22">
        <v>0</v>
      </c>
      <c r="C97" s="22">
        <v>0</v>
      </c>
      <c r="D97" s="22">
        <f>SIN(Wellpath!$L97) * SIN(Wellpath!$O97) * (TAN(Dip) * COS(Wellpath!$L97) + SIN(Wellpath!$L97) * COS(Wellpath!$O97)) / SQRT(2)</f>
        <v>0</v>
      </c>
      <c r="E97" s="20">
        <f>Model!$W$17*((drdp!B97+drdp!K97)*'MSXY-TI1S'!$B97+(drdp!E97+drdp!N97)*'MSXY-TI1S'!$C97+(drdp!H97+drdp!Q97)*'MSXY-TI1S'!$D97)</f>
        <v>0</v>
      </c>
      <c r="F97" s="20">
        <f>Model!$W$17*((drdp!C97+drdp!L97)*'MSXY-TI1S'!$B97+(drdp!F97+drdp!O97)*'MSXY-TI1S'!$C97+(drdp!I97+drdp!R97)*'MSXY-TI1S'!$D97)</f>
        <v>0</v>
      </c>
      <c r="G97" s="20">
        <f>Model!$W$17*((drdp!D97+drdp!M97)*'MSXY-TI1S'!$B97+(drdp!G97+drdp!P97)*'MSXY-TI1S'!$C97+(drdp!J97+drdp!S97)*'MSXY-TI1S'!$D97)</f>
        <v>0</v>
      </c>
      <c r="H97" s="18">
        <f>Model!$W$17*((drdp!B97)*'MSXY-TI1S'!$B97+(drdp!E97)*'MSXY-TI1S'!$C97+(drdp!H97)*'MSXY-TI1S'!$D97)</f>
        <v>0</v>
      </c>
      <c r="I97" s="18">
        <f>Model!$W$17*((drdp!C97)*'MSXY-TI1S'!$B97+(drdp!F97)*'MSXY-TI1S'!$C97+(drdp!I97)*'MSXY-TI1S'!$D97)</f>
        <v>0</v>
      </c>
      <c r="J97" s="18">
        <f>Model!$W$17*((drdp!D97)*'MSXY-TI1S'!$B97+(drdp!G97)*'MSXY-TI1S'!$C97+(drdp!J97)*'MSXY-TI1S'!$D97)</f>
        <v>0</v>
      </c>
      <c r="K97" s="21">
        <f>SUM(E$3:E96)+H97</f>
        <v>0</v>
      </c>
      <c r="L97" s="21">
        <f>SUM(F$3:F96)+I97</f>
        <v>0.21029290788527974</v>
      </c>
      <c r="M97" s="21">
        <f>SUM(G$3:G96)+J97</f>
        <v>0</v>
      </c>
      <c r="N97" s="21"/>
      <c r="O97" s="21"/>
      <c r="P97" s="21"/>
      <c r="Q97" s="19">
        <f t="shared" si="5"/>
        <v>0</v>
      </c>
      <c r="R97" s="19">
        <f t="shared" si="5"/>
        <v>4.4223107106846751E-2</v>
      </c>
      <c r="S97" s="19">
        <f t="shared" si="5"/>
        <v>0</v>
      </c>
      <c r="T97" s="19">
        <f t="shared" si="6"/>
        <v>0</v>
      </c>
      <c r="U97" s="19">
        <f t="shared" si="7"/>
        <v>0</v>
      </c>
      <c r="V97" s="19">
        <f t="shared" si="8"/>
        <v>0</v>
      </c>
    </row>
    <row r="98" spans="1:22" x14ac:dyDescent="0.25">
      <c r="A98" s="26">
        <f>Wellpath!E98</f>
        <v>2730</v>
      </c>
      <c r="B98" s="22">
        <v>0</v>
      </c>
      <c r="C98" s="22">
        <v>0</v>
      </c>
      <c r="D98" s="22">
        <f>SIN(Wellpath!$L98) * SIN(Wellpath!$O98) * (TAN(Dip) * COS(Wellpath!$L98) + SIN(Wellpath!$L98) * COS(Wellpath!$O98)) / SQRT(2)</f>
        <v>0</v>
      </c>
      <c r="E98" s="20">
        <f>Model!$W$17*((drdp!B98+drdp!K98)*'MSXY-TI1S'!$B98+(drdp!E98+drdp!N98)*'MSXY-TI1S'!$C98+(drdp!H98+drdp!Q98)*'MSXY-TI1S'!$D98)</f>
        <v>0</v>
      </c>
      <c r="F98" s="20">
        <f>Model!$W$17*((drdp!C98+drdp!L98)*'MSXY-TI1S'!$B98+(drdp!F98+drdp!O98)*'MSXY-TI1S'!$C98+(drdp!I98+drdp!R98)*'MSXY-TI1S'!$D98)</f>
        <v>0</v>
      </c>
      <c r="G98" s="20">
        <f>Model!$W$17*((drdp!D98+drdp!M98)*'MSXY-TI1S'!$B98+(drdp!G98+drdp!P98)*'MSXY-TI1S'!$C98+(drdp!J98+drdp!S98)*'MSXY-TI1S'!$D98)</f>
        <v>0</v>
      </c>
      <c r="H98" s="18">
        <f>Model!$W$17*((drdp!B98)*'MSXY-TI1S'!$B98+(drdp!E98)*'MSXY-TI1S'!$C98+(drdp!H98)*'MSXY-TI1S'!$D98)</f>
        <v>0</v>
      </c>
      <c r="I98" s="18">
        <f>Model!$W$17*((drdp!C98)*'MSXY-TI1S'!$B98+(drdp!F98)*'MSXY-TI1S'!$C98+(drdp!I98)*'MSXY-TI1S'!$D98)</f>
        <v>0</v>
      </c>
      <c r="J98" s="18">
        <f>Model!$W$17*((drdp!D98)*'MSXY-TI1S'!$B98+(drdp!G98)*'MSXY-TI1S'!$C98+(drdp!J98)*'MSXY-TI1S'!$D98)</f>
        <v>0</v>
      </c>
      <c r="K98" s="21">
        <f>SUM(E$3:E97)+H98</f>
        <v>0</v>
      </c>
      <c r="L98" s="21">
        <f>SUM(F$3:F97)+I98</f>
        <v>0.21029290788527974</v>
      </c>
      <c r="M98" s="21">
        <f>SUM(G$3:G97)+J98</f>
        <v>0</v>
      </c>
      <c r="N98" s="21"/>
      <c r="O98" s="21"/>
      <c r="P98" s="21"/>
      <c r="Q98" s="19">
        <f t="shared" si="5"/>
        <v>0</v>
      </c>
      <c r="R98" s="19">
        <f t="shared" si="5"/>
        <v>4.4223107106846751E-2</v>
      </c>
      <c r="S98" s="19">
        <f t="shared" si="5"/>
        <v>0</v>
      </c>
      <c r="T98" s="19">
        <f t="shared" si="6"/>
        <v>0</v>
      </c>
      <c r="U98" s="19">
        <f t="shared" si="7"/>
        <v>0</v>
      </c>
      <c r="V98" s="19">
        <f t="shared" si="8"/>
        <v>0</v>
      </c>
    </row>
    <row r="99" spans="1:22" x14ac:dyDescent="0.25">
      <c r="A99" s="26">
        <f>Wellpath!E99</f>
        <v>2760</v>
      </c>
      <c r="B99" s="22">
        <v>0</v>
      </c>
      <c r="C99" s="22">
        <v>0</v>
      </c>
      <c r="D99" s="22">
        <f>SIN(Wellpath!$L99) * SIN(Wellpath!$O99) * (TAN(Dip) * COS(Wellpath!$L99) + SIN(Wellpath!$L99) * COS(Wellpath!$O99)) / SQRT(2)</f>
        <v>0</v>
      </c>
      <c r="E99" s="20">
        <f>Model!$W$17*((drdp!B99+drdp!K99)*'MSXY-TI1S'!$B99+(drdp!E99+drdp!N99)*'MSXY-TI1S'!$C99+(drdp!H99+drdp!Q99)*'MSXY-TI1S'!$D99)</f>
        <v>0</v>
      </c>
      <c r="F99" s="20">
        <f>Model!$W$17*((drdp!C99+drdp!L99)*'MSXY-TI1S'!$B99+(drdp!F99+drdp!O99)*'MSXY-TI1S'!$C99+(drdp!I99+drdp!R99)*'MSXY-TI1S'!$D99)</f>
        <v>0</v>
      </c>
      <c r="G99" s="20">
        <f>Model!$W$17*((drdp!D99+drdp!M99)*'MSXY-TI1S'!$B99+(drdp!G99+drdp!P99)*'MSXY-TI1S'!$C99+(drdp!J99+drdp!S99)*'MSXY-TI1S'!$D99)</f>
        <v>0</v>
      </c>
      <c r="H99" s="18">
        <f>Model!$W$17*((drdp!B99)*'MSXY-TI1S'!$B99+(drdp!E99)*'MSXY-TI1S'!$C99+(drdp!H99)*'MSXY-TI1S'!$D99)</f>
        <v>0</v>
      </c>
      <c r="I99" s="18">
        <f>Model!$W$17*((drdp!C99)*'MSXY-TI1S'!$B99+(drdp!F99)*'MSXY-TI1S'!$C99+(drdp!I99)*'MSXY-TI1S'!$D99)</f>
        <v>0</v>
      </c>
      <c r="J99" s="18">
        <f>Model!$W$17*((drdp!D99)*'MSXY-TI1S'!$B99+(drdp!G99)*'MSXY-TI1S'!$C99+(drdp!J99)*'MSXY-TI1S'!$D99)</f>
        <v>0</v>
      </c>
      <c r="K99" s="21">
        <f>SUM(E$3:E98)+H99</f>
        <v>0</v>
      </c>
      <c r="L99" s="21">
        <f>SUM(F$3:F98)+I99</f>
        <v>0.21029290788527974</v>
      </c>
      <c r="M99" s="21">
        <f>SUM(G$3:G98)+J99</f>
        <v>0</v>
      </c>
      <c r="N99" s="21"/>
      <c r="O99" s="21"/>
      <c r="P99" s="21"/>
      <c r="Q99" s="19">
        <f t="shared" si="5"/>
        <v>0</v>
      </c>
      <c r="R99" s="19">
        <f t="shared" si="5"/>
        <v>4.4223107106846751E-2</v>
      </c>
      <c r="S99" s="19">
        <f t="shared" si="5"/>
        <v>0</v>
      </c>
      <c r="T99" s="19">
        <f t="shared" si="6"/>
        <v>0</v>
      </c>
      <c r="U99" s="19">
        <f t="shared" si="7"/>
        <v>0</v>
      </c>
      <c r="V99" s="19">
        <f t="shared" si="8"/>
        <v>0</v>
      </c>
    </row>
    <row r="100" spans="1:22" x14ac:dyDescent="0.25">
      <c r="A100" s="26">
        <f>Wellpath!E100</f>
        <v>2790</v>
      </c>
      <c r="B100" s="22">
        <v>0</v>
      </c>
      <c r="C100" s="22">
        <v>0</v>
      </c>
      <c r="D100" s="22">
        <f>SIN(Wellpath!$L100) * SIN(Wellpath!$O100) * (TAN(Dip) * COS(Wellpath!$L100) + SIN(Wellpath!$L100) * COS(Wellpath!$O100)) / SQRT(2)</f>
        <v>0</v>
      </c>
      <c r="E100" s="20">
        <f>Model!$W$17*((drdp!B100+drdp!K100)*'MSXY-TI1S'!$B100+(drdp!E100+drdp!N100)*'MSXY-TI1S'!$C100+(drdp!H100+drdp!Q100)*'MSXY-TI1S'!$D100)</f>
        <v>0</v>
      </c>
      <c r="F100" s="20">
        <f>Model!$W$17*((drdp!C100+drdp!L100)*'MSXY-TI1S'!$B100+(drdp!F100+drdp!O100)*'MSXY-TI1S'!$C100+(drdp!I100+drdp!R100)*'MSXY-TI1S'!$D100)</f>
        <v>0</v>
      </c>
      <c r="G100" s="20">
        <f>Model!$W$17*((drdp!D100+drdp!M100)*'MSXY-TI1S'!$B100+(drdp!G100+drdp!P100)*'MSXY-TI1S'!$C100+(drdp!J100+drdp!S100)*'MSXY-TI1S'!$D100)</f>
        <v>0</v>
      </c>
      <c r="H100" s="18">
        <f>Model!$W$17*((drdp!B100)*'MSXY-TI1S'!$B100+(drdp!E100)*'MSXY-TI1S'!$C100+(drdp!H100)*'MSXY-TI1S'!$D100)</f>
        <v>0</v>
      </c>
      <c r="I100" s="18">
        <f>Model!$W$17*((drdp!C100)*'MSXY-TI1S'!$B100+(drdp!F100)*'MSXY-TI1S'!$C100+(drdp!I100)*'MSXY-TI1S'!$D100)</f>
        <v>0</v>
      </c>
      <c r="J100" s="18">
        <f>Model!$W$17*((drdp!D100)*'MSXY-TI1S'!$B100+(drdp!G100)*'MSXY-TI1S'!$C100+(drdp!J100)*'MSXY-TI1S'!$D100)</f>
        <v>0</v>
      </c>
      <c r="K100" s="21">
        <f>SUM(E$3:E99)+H100</f>
        <v>0</v>
      </c>
      <c r="L100" s="21">
        <f>SUM(F$3:F99)+I100</f>
        <v>0.21029290788527974</v>
      </c>
      <c r="M100" s="21">
        <f>SUM(G$3:G99)+J100</f>
        <v>0</v>
      </c>
      <c r="N100" s="21"/>
      <c r="O100" s="21"/>
      <c r="P100" s="21"/>
      <c r="Q100" s="19">
        <f t="shared" si="5"/>
        <v>0</v>
      </c>
      <c r="R100" s="19">
        <f t="shared" si="5"/>
        <v>4.4223107106846751E-2</v>
      </c>
      <c r="S100" s="19">
        <f t="shared" si="5"/>
        <v>0</v>
      </c>
      <c r="T100" s="19">
        <f t="shared" si="6"/>
        <v>0</v>
      </c>
      <c r="U100" s="19">
        <f t="shared" si="7"/>
        <v>0</v>
      </c>
      <c r="V100" s="19">
        <f t="shared" si="8"/>
        <v>0</v>
      </c>
    </row>
    <row r="101" spans="1:22" x14ac:dyDescent="0.25">
      <c r="A101" s="26">
        <f>Wellpath!E101</f>
        <v>2820</v>
      </c>
      <c r="B101" s="22">
        <v>0</v>
      </c>
      <c r="C101" s="22">
        <v>0</v>
      </c>
      <c r="D101" s="22">
        <f>SIN(Wellpath!$L101) * SIN(Wellpath!$O101) * (TAN(Dip) * COS(Wellpath!$L101) + SIN(Wellpath!$L101) * COS(Wellpath!$O101)) / SQRT(2)</f>
        <v>0</v>
      </c>
      <c r="E101" s="20">
        <f>Model!$W$17*((drdp!B101+drdp!K101)*'MSXY-TI1S'!$B101+(drdp!E101+drdp!N101)*'MSXY-TI1S'!$C101+(drdp!H101+drdp!Q101)*'MSXY-TI1S'!$D101)</f>
        <v>0</v>
      </c>
      <c r="F101" s="20">
        <f>Model!$W$17*((drdp!C101+drdp!L101)*'MSXY-TI1S'!$B101+(drdp!F101+drdp!O101)*'MSXY-TI1S'!$C101+(drdp!I101+drdp!R101)*'MSXY-TI1S'!$D101)</f>
        <v>0</v>
      </c>
      <c r="G101" s="20">
        <f>Model!$W$17*((drdp!D101+drdp!M101)*'MSXY-TI1S'!$B101+(drdp!G101+drdp!P101)*'MSXY-TI1S'!$C101+(drdp!J101+drdp!S101)*'MSXY-TI1S'!$D101)</f>
        <v>0</v>
      </c>
      <c r="H101" s="18">
        <f>Model!$W$17*((drdp!B101)*'MSXY-TI1S'!$B101+(drdp!E101)*'MSXY-TI1S'!$C101+(drdp!H101)*'MSXY-TI1S'!$D101)</f>
        <v>0</v>
      </c>
      <c r="I101" s="18">
        <f>Model!$W$17*((drdp!C101)*'MSXY-TI1S'!$B101+(drdp!F101)*'MSXY-TI1S'!$C101+(drdp!I101)*'MSXY-TI1S'!$D101)</f>
        <v>0</v>
      </c>
      <c r="J101" s="18">
        <f>Model!$W$17*((drdp!D101)*'MSXY-TI1S'!$B101+(drdp!G101)*'MSXY-TI1S'!$C101+(drdp!J101)*'MSXY-TI1S'!$D101)</f>
        <v>0</v>
      </c>
      <c r="K101" s="21">
        <f>SUM(E$3:E100)+H101</f>
        <v>0</v>
      </c>
      <c r="L101" s="21">
        <f>SUM(F$3:F100)+I101</f>
        <v>0.21029290788527974</v>
      </c>
      <c r="M101" s="21">
        <f>SUM(G$3:G100)+J101</f>
        <v>0</v>
      </c>
      <c r="N101" s="21"/>
      <c r="O101" s="21"/>
      <c r="P101" s="21"/>
      <c r="Q101" s="19">
        <f t="shared" si="5"/>
        <v>0</v>
      </c>
      <c r="R101" s="19">
        <f t="shared" si="5"/>
        <v>4.4223107106846751E-2</v>
      </c>
      <c r="S101" s="19">
        <f t="shared" si="5"/>
        <v>0</v>
      </c>
      <c r="T101" s="19">
        <f t="shared" si="6"/>
        <v>0</v>
      </c>
      <c r="U101" s="19">
        <f t="shared" si="7"/>
        <v>0</v>
      </c>
      <c r="V101" s="19">
        <f t="shared" si="8"/>
        <v>0</v>
      </c>
    </row>
    <row r="102" spans="1:22" x14ac:dyDescent="0.25">
      <c r="A102" s="26">
        <f>Wellpath!E102</f>
        <v>2850</v>
      </c>
      <c r="B102" s="22">
        <v>0</v>
      </c>
      <c r="C102" s="22">
        <v>0</v>
      </c>
      <c r="D102" s="22">
        <f>SIN(Wellpath!$L102) * SIN(Wellpath!$O102) * (TAN(Dip) * COS(Wellpath!$L102) + SIN(Wellpath!$L102) * COS(Wellpath!$O102)) / SQRT(2)</f>
        <v>0</v>
      </c>
      <c r="E102" s="20">
        <f>Model!$W$17*((drdp!B102+drdp!K102)*'MSXY-TI1S'!$B102+(drdp!E102+drdp!N102)*'MSXY-TI1S'!$C102+(drdp!H102+drdp!Q102)*'MSXY-TI1S'!$D102)</f>
        <v>0</v>
      </c>
      <c r="F102" s="20">
        <f>Model!$W$17*((drdp!C102+drdp!L102)*'MSXY-TI1S'!$B102+(drdp!F102+drdp!O102)*'MSXY-TI1S'!$C102+(drdp!I102+drdp!R102)*'MSXY-TI1S'!$D102)</f>
        <v>0</v>
      </c>
      <c r="G102" s="20">
        <f>Model!$W$17*((drdp!D102+drdp!M102)*'MSXY-TI1S'!$B102+(drdp!G102+drdp!P102)*'MSXY-TI1S'!$C102+(drdp!J102+drdp!S102)*'MSXY-TI1S'!$D102)</f>
        <v>0</v>
      </c>
      <c r="H102" s="18">
        <f>Model!$W$17*((drdp!B102)*'MSXY-TI1S'!$B102+(drdp!E102)*'MSXY-TI1S'!$C102+(drdp!H102)*'MSXY-TI1S'!$D102)</f>
        <v>0</v>
      </c>
      <c r="I102" s="18">
        <f>Model!$W$17*((drdp!C102)*'MSXY-TI1S'!$B102+(drdp!F102)*'MSXY-TI1S'!$C102+(drdp!I102)*'MSXY-TI1S'!$D102)</f>
        <v>0</v>
      </c>
      <c r="J102" s="18">
        <f>Model!$W$17*((drdp!D102)*'MSXY-TI1S'!$B102+(drdp!G102)*'MSXY-TI1S'!$C102+(drdp!J102)*'MSXY-TI1S'!$D102)</f>
        <v>0</v>
      </c>
      <c r="K102" s="21">
        <f>SUM(E$3:E101)+H102</f>
        <v>0</v>
      </c>
      <c r="L102" s="21">
        <f>SUM(F$3:F101)+I102</f>
        <v>0.21029290788527974</v>
      </c>
      <c r="M102" s="21">
        <f>SUM(G$3:G101)+J102</f>
        <v>0</v>
      </c>
      <c r="N102" s="21"/>
      <c r="O102" s="21"/>
      <c r="P102" s="21"/>
      <c r="Q102" s="19">
        <f t="shared" si="5"/>
        <v>0</v>
      </c>
      <c r="R102" s="19">
        <f t="shared" si="5"/>
        <v>4.4223107106846751E-2</v>
      </c>
      <c r="S102" s="19">
        <f t="shared" si="5"/>
        <v>0</v>
      </c>
      <c r="T102" s="19">
        <f t="shared" si="6"/>
        <v>0</v>
      </c>
      <c r="U102" s="19">
        <f t="shared" si="7"/>
        <v>0</v>
      </c>
      <c r="V102" s="19">
        <f t="shared" si="8"/>
        <v>0</v>
      </c>
    </row>
    <row r="103" spans="1:22" x14ac:dyDescent="0.25">
      <c r="A103" s="26">
        <f>Wellpath!E103</f>
        <v>2880</v>
      </c>
      <c r="B103" s="22">
        <v>0</v>
      </c>
      <c r="C103" s="22">
        <v>0</v>
      </c>
      <c r="D103" s="22">
        <f>SIN(Wellpath!$L103) * SIN(Wellpath!$O103) * (TAN(Dip) * COS(Wellpath!$L103) + SIN(Wellpath!$L103) * COS(Wellpath!$O103)) / SQRT(2)</f>
        <v>0.48568997861331975</v>
      </c>
      <c r="E103" s="20">
        <f>Model!$W$17*((drdp!B103+drdp!K103)*'MSXY-TI1S'!$B103+(drdp!E103+drdp!N103)*'MSXY-TI1S'!$C103+(drdp!H103+drdp!Q103)*'MSXY-TI1S'!$D103)</f>
        <v>5.8792312583062657E-3</v>
      </c>
      <c r="F103" s="20">
        <f>Model!$W$17*((drdp!C103+drdp!L103)*'MSXY-TI1S'!$B103+(drdp!F103+drdp!O103)*'MSXY-TI1S'!$C103+(drdp!I103+drdp!R103)*'MSXY-TI1S'!$D103)</f>
        <v>1.3573274858140355E-3</v>
      </c>
      <c r="G103" s="20">
        <f>Model!$W$17*((drdp!D103+drdp!M103)*'MSXY-TI1S'!$B103+(drdp!G103+drdp!P103)*'MSXY-TI1S'!$C103+(drdp!J103+drdp!S103)*'MSXY-TI1S'!$D103)</f>
        <v>0</v>
      </c>
      <c r="H103" s="18">
        <f>Model!$W$17*((drdp!B103)*'MSXY-TI1S'!$B103+(drdp!E103)*'MSXY-TI1S'!$C103+(drdp!H103)*'MSXY-TI1S'!$D103)</f>
        <v>2.9396156291531328E-3</v>
      </c>
      <c r="I103" s="18">
        <f>Model!$W$17*((drdp!C103)*'MSXY-TI1S'!$B103+(drdp!F103)*'MSXY-TI1S'!$C103+(drdp!I103)*'MSXY-TI1S'!$D103)</f>
        <v>6.7866374290701773E-4</v>
      </c>
      <c r="J103" s="18">
        <f>Model!$W$17*((drdp!D103)*'MSXY-TI1S'!$B103+(drdp!G103)*'MSXY-TI1S'!$C103+(drdp!J103)*'MSXY-TI1S'!$D103)</f>
        <v>0</v>
      </c>
      <c r="K103" s="21">
        <f>SUM(E$3:E102)+H103</f>
        <v>2.9396156291531328E-3</v>
      </c>
      <c r="L103" s="21">
        <f>SUM(F$3:F102)+I103</f>
        <v>0.21097157162818675</v>
      </c>
      <c r="M103" s="21">
        <f>SUM(G$3:G102)+J103</f>
        <v>0</v>
      </c>
      <c r="N103" s="21"/>
      <c r="O103" s="21"/>
      <c r="P103" s="21"/>
      <c r="Q103" s="19">
        <f t="shared" si="5"/>
        <v>8.641340047161369E-6</v>
      </c>
      <c r="R103" s="19">
        <f t="shared" si="5"/>
        <v>4.4509004035267134E-2</v>
      </c>
      <c r="S103" s="19">
        <f t="shared" si="5"/>
        <v>0</v>
      </c>
      <c r="T103" s="19">
        <f t="shared" si="6"/>
        <v>6.2017532926521746E-4</v>
      </c>
      <c r="U103" s="19">
        <f t="shared" si="7"/>
        <v>0</v>
      </c>
      <c r="V103" s="19">
        <f t="shared" si="8"/>
        <v>0</v>
      </c>
    </row>
    <row r="104" spans="1:22" x14ac:dyDescent="0.25">
      <c r="A104" s="26">
        <f>Wellpath!E104</f>
        <v>2910</v>
      </c>
      <c r="B104" s="22">
        <v>0</v>
      </c>
      <c r="C104" s="22">
        <v>0</v>
      </c>
      <c r="D104" s="22">
        <f>SIN(Wellpath!$L104) * SIN(Wellpath!$O104) * (TAN(Dip) * COS(Wellpath!$L104) + SIN(Wellpath!$L104) * COS(Wellpath!$O104)) / SQRT(2)</f>
        <v>0.84123971968531119</v>
      </c>
      <c r="E104" s="20">
        <f>Model!$W$17*((drdp!B104+drdp!K104)*'MSXY-TI1S'!$B104+(drdp!E104+drdp!N104)*'MSXY-TI1S'!$C104+(drdp!H104+drdp!Q104)*'MSXY-TI1S'!$D104)</f>
        <v>1.9672291204072555E-2</v>
      </c>
      <c r="F104" s="20">
        <f>Model!$W$17*((drdp!C104+drdp!L104)*'MSXY-TI1S'!$B104+(drdp!F104+drdp!O104)*'MSXY-TI1S'!$C104+(drdp!I104+drdp!R104)*'MSXY-TI1S'!$D104)</f>
        <v>4.5417062855795552E-3</v>
      </c>
      <c r="G104" s="20">
        <f>Model!$W$17*((drdp!D104+drdp!M104)*'MSXY-TI1S'!$B104+(drdp!G104+drdp!P104)*'MSXY-TI1S'!$C104+(drdp!J104+drdp!S104)*'MSXY-TI1S'!$D104)</f>
        <v>0</v>
      </c>
      <c r="H104" s="18">
        <f>Model!$W$17*((drdp!B104)*'MSXY-TI1S'!$B104+(drdp!E104)*'MSXY-TI1S'!$C104+(drdp!H104)*'MSXY-TI1S'!$D104)</f>
        <v>9.8361456020362777E-3</v>
      </c>
      <c r="I104" s="18">
        <f>Model!$W$17*((drdp!C104)*'MSXY-TI1S'!$B104+(drdp!F104)*'MSXY-TI1S'!$C104+(drdp!I104)*'MSXY-TI1S'!$D104)</f>
        <v>2.2708531427897776E-3</v>
      </c>
      <c r="J104" s="18">
        <f>Model!$W$17*((drdp!D104)*'MSXY-TI1S'!$B104+(drdp!G104)*'MSXY-TI1S'!$C104+(drdp!J104)*'MSXY-TI1S'!$D104)</f>
        <v>0</v>
      </c>
      <c r="K104" s="21">
        <f>SUM(E$3:E103)+H104</f>
        <v>1.5715376860342543E-2</v>
      </c>
      <c r="L104" s="21">
        <f>SUM(F$3:F103)+I104</f>
        <v>0.21392108851388356</v>
      </c>
      <c r="M104" s="21">
        <f>SUM(G$3:G103)+J104</f>
        <v>0</v>
      </c>
      <c r="N104" s="21"/>
      <c r="O104" s="21"/>
      <c r="P104" s="21"/>
      <c r="Q104" s="19">
        <f t="shared" si="5"/>
        <v>2.4697306986258983E-4</v>
      </c>
      <c r="R104" s="19">
        <f t="shared" si="5"/>
        <v>4.57622321109648E-2</v>
      </c>
      <c r="S104" s="19">
        <f t="shared" si="5"/>
        <v>0</v>
      </c>
      <c r="T104" s="19">
        <f t="shared" si="6"/>
        <v>3.3618505243703748E-3</v>
      </c>
      <c r="U104" s="19">
        <f t="shared" si="7"/>
        <v>0</v>
      </c>
      <c r="V104" s="19">
        <f t="shared" si="8"/>
        <v>0</v>
      </c>
    </row>
    <row r="105" spans="1:22" x14ac:dyDescent="0.25">
      <c r="A105" s="26">
        <f>Wellpath!E105</f>
        <v>2940</v>
      </c>
      <c r="B105" s="22">
        <v>0</v>
      </c>
      <c r="C105" s="22">
        <v>0</v>
      </c>
      <c r="D105" s="22">
        <f>SIN(Wellpath!$L105) * SIN(Wellpath!$O105) * (TAN(Dip) * COS(Wellpath!$L105) + SIN(Wellpath!$L105) * COS(Wellpath!$O105)) / SQRT(2)</f>
        <v>0.97137995722663961</v>
      </c>
      <c r="E105" s="20">
        <f>Model!$W$17*((drdp!B105+drdp!K105)*'MSXY-TI1S'!$B105+(drdp!E105+drdp!N105)*'MSXY-TI1S'!$C105+(drdp!H105+drdp!Q105)*'MSXY-TI1S'!$D105)</f>
        <v>3.2124717014279644E-2</v>
      </c>
      <c r="F105" s="20">
        <f>Model!$W$17*((drdp!C105+drdp!L105)*'MSXY-TI1S'!$B105+(drdp!F105+drdp!O105)*'MSXY-TI1S'!$C105+(drdp!I105+drdp!R105)*'MSXY-TI1S'!$D105)</f>
        <v>7.4165753075073389E-3</v>
      </c>
      <c r="G105" s="20">
        <f>Model!$W$17*((drdp!D105+drdp!M105)*'MSXY-TI1S'!$B105+(drdp!G105+drdp!P105)*'MSXY-TI1S'!$C105+(drdp!J105+drdp!S105)*'MSXY-TI1S'!$D105)</f>
        <v>0</v>
      </c>
      <c r="H105" s="18">
        <f>Model!$W$17*((drdp!B105)*'MSXY-TI1S'!$B105+(drdp!E105)*'MSXY-TI1S'!$C105+(drdp!H105)*'MSXY-TI1S'!$D105)</f>
        <v>1.6062358507139822E-2</v>
      </c>
      <c r="I105" s="18">
        <f>Model!$W$17*((drdp!C105)*'MSXY-TI1S'!$B105+(drdp!F105)*'MSXY-TI1S'!$C105+(drdp!I105)*'MSXY-TI1S'!$D105)</f>
        <v>3.7082876537536695E-3</v>
      </c>
      <c r="J105" s="18">
        <f>Model!$W$17*((drdp!D105)*'MSXY-TI1S'!$B105+(drdp!G105)*'MSXY-TI1S'!$C105+(drdp!J105)*'MSXY-TI1S'!$D105)</f>
        <v>0</v>
      </c>
      <c r="K105" s="21">
        <f>SUM(E$3:E104)+H105</f>
        <v>4.1613880969518645E-2</v>
      </c>
      <c r="L105" s="21">
        <f>SUM(F$3:F104)+I105</f>
        <v>0.21990022931042702</v>
      </c>
      <c r="M105" s="21">
        <f>SUM(G$3:G104)+J105</f>
        <v>0</v>
      </c>
      <c r="N105" s="21"/>
      <c r="O105" s="21"/>
      <c r="P105" s="21"/>
      <c r="Q105" s="19">
        <f t="shared" si="5"/>
        <v>1.731715089345266E-3</v>
      </c>
      <c r="R105" s="19">
        <f t="shared" si="5"/>
        <v>4.8356110850778386E-2</v>
      </c>
      <c r="S105" s="19">
        <f t="shared" si="5"/>
        <v>0</v>
      </c>
      <c r="T105" s="19">
        <f t="shared" si="6"/>
        <v>9.1509019676939644E-3</v>
      </c>
      <c r="U105" s="19">
        <f t="shared" si="7"/>
        <v>0</v>
      </c>
      <c r="V105" s="19">
        <f t="shared" si="8"/>
        <v>0</v>
      </c>
    </row>
    <row r="106" spans="1:22" x14ac:dyDescent="0.25">
      <c r="A106" s="26">
        <f>Wellpath!E106</f>
        <v>2970</v>
      </c>
      <c r="B106" s="22">
        <v>0</v>
      </c>
      <c r="C106" s="22">
        <v>0</v>
      </c>
      <c r="D106" s="22">
        <f>SIN(Wellpath!$L106) * SIN(Wellpath!$O106) * (TAN(Dip) * COS(Wellpath!$L106) + SIN(Wellpath!$L106) * COS(Wellpath!$O106)) / SQRT(2)</f>
        <v>0.84123971968531153</v>
      </c>
      <c r="E106" s="20">
        <f>Model!$W$17*((drdp!B106+drdp!K106)*'MSXY-TI1S'!$B106+(drdp!E106+drdp!N106)*'MSXY-TI1S'!$C106+(drdp!H106+drdp!Q106)*'MSXY-TI1S'!$D106)</f>
        <v>3.4073407866743996E-2</v>
      </c>
      <c r="F106" s="20">
        <f>Model!$W$17*((drdp!C106+drdp!L106)*'MSXY-TI1S'!$B106+(drdp!F106+drdp!O106)*'MSXY-TI1S'!$C106+(drdp!I106+drdp!R106)*'MSXY-TI1S'!$D106)</f>
        <v>7.8664660396787177E-3</v>
      </c>
      <c r="G106" s="20">
        <f>Model!$W$17*((drdp!D106+drdp!M106)*'MSXY-TI1S'!$B106+(drdp!G106+drdp!P106)*'MSXY-TI1S'!$C106+(drdp!J106+drdp!S106)*'MSXY-TI1S'!$D106)</f>
        <v>0</v>
      </c>
      <c r="H106" s="18">
        <f>Model!$W$17*((drdp!B106)*'MSXY-TI1S'!$B106+(drdp!E106)*'MSXY-TI1S'!$C106+(drdp!H106)*'MSXY-TI1S'!$D106)</f>
        <v>1.7036703933371998E-2</v>
      </c>
      <c r="I106" s="18">
        <f>Model!$W$17*((drdp!C106)*'MSXY-TI1S'!$B106+(drdp!F106)*'MSXY-TI1S'!$C106+(drdp!I106)*'MSXY-TI1S'!$D106)</f>
        <v>3.9332330198393588E-3</v>
      </c>
      <c r="J106" s="18">
        <f>Model!$W$17*((drdp!D106)*'MSXY-TI1S'!$B106+(drdp!G106)*'MSXY-TI1S'!$C106+(drdp!J106)*'MSXY-TI1S'!$D106)</f>
        <v>0</v>
      </c>
      <c r="K106" s="21">
        <f>SUM(E$3:E105)+H106</f>
        <v>7.4712943410030458E-2</v>
      </c>
      <c r="L106" s="21">
        <f>SUM(F$3:F105)+I106</f>
        <v>0.22754174998402005</v>
      </c>
      <c r="M106" s="21">
        <f>SUM(G$3:G105)+J106</f>
        <v>0</v>
      </c>
      <c r="N106" s="21"/>
      <c r="O106" s="21"/>
      <c r="P106" s="21"/>
      <c r="Q106" s="19">
        <f t="shared" si="5"/>
        <v>5.5820239129904135E-3</v>
      </c>
      <c r="R106" s="19">
        <f t="shared" si="5"/>
        <v>5.1775247985790286E-2</v>
      </c>
      <c r="S106" s="19">
        <f t="shared" si="5"/>
        <v>0</v>
      </c>
      <c r="T106" s="19">
        <f t="shared" si="6"/>
        <v>1.7000313889975388E-2</v>
      </c>
      <c r="U106" s="19">
        <f t="shared" si="7"/>
        <v>0</v>
      </c>
      <c r="V106" s="19">
        <f t="shared" si="8"/>
        <v>0</v>
      </c>
    </row>
    <row r="107" spans="1:22" x14ac:dyDescent="0.25">
      <c r="A107" s="26">
        <f>Wellpath!E107</f>
        <v>3000</v>
      </c>
      <c r="B107" s="22">
        <v>0</v>
      </c>
      <c r="C107" s="22">
        <v>0</v>
      </c>
      <c r="D107" s="22">
        <f>SIN(Wellpath!$L107) * SIN(Wellpath!$O107) * (TAN(Dip) * COS(Wellpath!$L107) + SIN(Wellpath!$L107) * COS(Wellpath!$O107)) / SQRT(2)</f>
        <v>0.48568997861331992</v>
      </c>
      <c r="E107" s="20">
        <f>Model!$W$17*((drdp!B107+drdp!K107)*'MSXY-TI1S'!$B107+(drdp!E107+drdp!N107)*'MSXY-TI1S'!$C107+(drdp!H107+drdp!Q107)*'MSXY-TI1S'!$D107)</f>
        <v>2.1941589765446093E-2</v>
      </c>
      <c r="F107" s="20">
        <f>Model!$W$17*((drdp!C107+drdp!L107)*'MSXY-TI1S'!$B107+(drdp!F107+drdp!O107)*'MSXY-TI1S'!$C107+(drdp!I107+drdp!R107)*'MSXY-TI1S'!$D107)</f>
        <v>5.0656151395677062E-3</v>
      </c>
      <c r="G107" s="20">
        <f>Model!$W$17*((drdp!D107+drdp!M107)*'MSXY-TI1S'!$B107+(drdp!G107+drdp!P107)*'MSXY-TI1S'!$C107+(drdp!J107+drdp!S107)*'MSXY-TI1S'!$D107)</f>
        <v>0</v>
      </c>
      <c r="H107" s="18">
        <f>Model!$W$17*((drdp!B107)*'MSXY-TI1S'!$B107+(drdp!E107)*'MSXY-TI1S'!$C107+(drdp!H107)*'MSXY-TI1S'!$D107)</f>
        <v>1.0970794882723046E-2</v>
      </c>
      <c r="I107" s="18">
        <f>Model!$W$17*((drdp!C107)*'MSXY-TI1S'!$B107+(drdp!F107)*'MSXY-TI1S'!$C107+(drdp!I107)*'MSXY-TI1S'!$D107)</f>
        <v>2.5328075697838531E-3</v>
      </c>
      <c r="J107" s="18">
        <f>Model!$W$17*((drdp!D107)*'MSXY-TI1S'!$B107+(drdp!G107)*'MSXY-TI1S'!$C107+(drdp!J107)*'MSXY-TI1S'!$D107)</f>
        <v>0</v>
      </c>
      <c r="K107" s="21">
        <f>SUM(E$3:E106)+H107</f>
        <v>0.1027204422261255</v>
      </c>
      <c r="L107" s="21">
        <f>SUM(F$3:F106)+I107</f>
        <v>0.23400779057364327</v>
      </c>
      <c r="M107" s="21">
        <f>SUM(G$3:G106)+J107</f>
        <v>0</v>
      </c>
      <c r="N107" s="21"/>
      <c r="O107" s="21"/>
      <c r="P107" s="21"/>
      <c r="Q107" s="19">
        <f t="shared" si="5"/>
        <v>1.0551489251130787E-2</v>
      </c>
      <c r="R107" s="19">
        <f t="shared" si="5"/>
        <v>5.4759646049158082E-2</v>
      </c>
      <c r="S107" s="19">
        <f t="shared" si="5"/>
        <v>0</v>
      </c>
      <c r="T107" s="19">
        <f t="shared" si="6"/>
        <v>2.4037383732083199E-2</v>
      </c>
      <c r="U107" s="19">
        <f t="shared" si="7"/>
        <v>0</v>
      </c>
      <c r="V107" s="19">
        <f t="shared" si="8"/>
        <v>0</v>
      </c>
    </row>
    <row r="108" spans="1:22" x14ac:dyDescent="0.25">
      <c r="A108" s="26">
        <f>Wellpath!E108</f>
        <v>3030</v>
      </c>
      <c r="B108" s="22">
        <v>0</v>
      </c>
      <c r="C108" s="22">
        <v>0</v>
      </c>
      <c r="D108" s="22">
        <f>SIN(Wellpath!$L108) * SIN(Wellpath!$O108) * (TAN(Dip) * COS(Wellpath!$L108) + SIN(Wellpath!$L108) * COS(Wellpath!$O108)) / SQRT(2)</f>
        <v>2.4895508243645785E-16</v>
      </c>
      <c r="E108" s="20">
        <f>Model!$W$17*((drdp!B108+drdp!K108)*'MSXY-TI1S'!$B108+(drdp!E108+drdp!N108)*'MSXY-TI1S'!$C108+(drdp!H108+drdp!Q108)*'MSXY-TI1S'!$D108)</f>
        <v>1.16435702305068E-17</v>
      </c>
      <c r="F108" s="20">
        <f>Model!$W$17*((drdp!C108+drdp!L108)*'MSXY-TI1S'!$B108+(drdp!F108+drdp!O108)*'MSXY-TI1S'!$C108+(drdp!I108+drdp!R108)*'MSXY-TI1S'!$D108)</f>
        <v>2.6881299973605604E-18</v>
      </c>
      <c r="G108" s="20">
        <f>Model!$W$17*((drdp!D108+drdp!M108)*'MSXY-TI1S'!$B108+(drdp!G108+drdp!P108)*'MSXY-TI1S'!$C108+(drdp!J108+drdp!S108)*'MSXY-TI1S'!$D108)</f>
        <v>0</v>
      </c>
      <c r="H108" s="18">
        <f>Model!$W$17*((drdp!B108)*'MSXY-TI1S'!$B108+(drdp!E108)*'MSXY-TI1S'!$C108+(drdp!H108)*'MSXY-TI1S'!$D108)</f>
        <v>5.8217851152534E-18</v>
      </c>
      <c r="I108" s="18">
        <f>Model!$W$17*((drdp!C108)*'MSXY-TI1S'!$B108+(drdp!F108)*'MSXY-TI1S'!$C108+(drdp!I108)*'MSXY-TI1S'!$D108)</f>
        <v>1.3440649986802802E-18</v>
      </c>
      <c r="J108" s="18">
        <f>Model!$W$17*((drdp!D108)*'MSXY-TI1S'!$B108+(drdp!G108)*'MSXY-TI1S'!$C108+(drdp!J108)*'MSXY-TI1S'!$D108)</f>
        <v>0</v>
      </c>
      <c r="K108" s="21">
        <f>SUM(E$3:E107)+H108</f>
        <v>0.11369123710884856</v>
      </c>
      <c r="L108" s="21">
        <f>SUM(F$3:F107)+I108</f>
        <v>0.23654059814342712</v>
      </c>
      <c r="M108" s="21">
        <f>SUM(G$3:G107)+J108</f>
        <v>0</v>
      </c>
      <c r="N108" s="21"/>
      <c r="O108" s="21"/>
      <c r="P108" s="21"/>
      <c r="Q108" s="19">
        <f t="shared" si="5"/>
        <v>1.2925697395340423E-2</v>
      </c>
      <c r="R108" s="19">
        <f t="shared" si="5"/>
        <v>5.5951454570050276E-2</v>
      </c>
      <c r="S108" s="19">
        <f t="shared" si="5"/>
        <v>0</v>
      </c>
      <c r="T108" s="19">
        <f t="shared" si="6"/>
        <v>2.6892593229393236E-2</v>
      </c>
      <c r="U108" s="19">
        <f t="shared" si="7"/>
        <v>0</v>
      </c>
      <c r="V108" s="19">
        <f t="shared" si="8"/>
        <v>0</v>
      </c>
    </row>
    <row r="109" spans="1:22" x14ac:dyDescent="0.25">
      <c r="A109" s="26">
        <f>Wellpath!E109</f>
        <v>3060</v>
      </c>
      <c r="B109" s="22">
        <v>0</v>
      </c>
      <c r="C109" s="22">
        <v>0</v>
      </c>
      <c r="D109" s="22">
        <f>SIN(Wellpath!$L109) * SIN(Wellpath!$O109) * (TAN(Dip) * COS(Wellpath!$L109) + SIN(Wellpath!$L109) * COS(Wellpath!$O109)) / SQRT(2)</f>
        <v>2.4895508243645785E-16</v>
      </c>
      <c r="E109" s="20">
        <f>Model!$W$17*((drdp!B109+drdp!K109)*'MSXY-TI1S'!$B109+(drdp!E109+drdp!N109)*'MSXY-TI1S'!$C109+(drdp!H109+drdp!Q109)*'MSXY-TI1S'!$D109)</f>
        <v>1.16435702305068E-17</v>
      </c>
      <c r="F109" s="20">
        <f>Model!$W$17*((drdp!C109+drdp!L109)*'MSXY-TI1S'!$B109+(drdp!F109+drdp!O109)*'MSXY-TI1S'!$C109+(drdp!I109+drdp!R109)*'MSXY-TI1S'!$D109)</f>
        <v>2.6881299973605604E-18</v>
      </c>
      <c r="G109" s="20">
        <f>Model!$W$17*((drdp!D109+drdp!M109)*'MSXY-TI1S'!$B109+(drdp!G109+drdp!P109)*'MSXY-TI1S'!$C109+(drdp!J109+drdp!S109)*'MSXY-TI1S'!$D109)</f>
        <v>0</v>
      </c>
      <c r="H109" s="18">
        <f>Model!$W$17*((drdp!B109)*'MSXY-TI1S'!$B109+(drdp!E109)*'MSXY-TI1S'!$C109+(drdp!H109)*'MSXY-TI1S'!$D109)</f>
        <v>5.8217851152534E-18</v>
      </c>
      <c r="I109" s="18">
        <f>Model!$W$17*((drdp!C109)*'MSXY-TI1S'!$B109+(drdp!F109)*'MSXY-TI1S'!$C109+(drdp!I109)*'MSXY-TI1S'!$D109)</f>
        <v>1.3440649986802802E-18</v>
      </c>
      <c r="J109" s="18">
        <f>Model!$W$17*((drdp!D109)*'MSXY-TI1S'!$B109+(drdp!G109)*'MSXY-TI1S'!$C109+(drdp!J109)*'MSXY-TI1S'!$D109)</f>
        <v>0</v>
      </c>
      <c r="K109" s="21">
        <f>SUM(E$3:E108)+H109</f>
        <v>0.11369123710884857</v>
      </c>
      <c r="L109" s="21">
        <f>SUM(F$3:F108)+I109</f>
        <v>0.23654059814342712</v>
      </c>
      <c r="M109" s="21">
        <f>SUM(G$3:G108)+J109</f>
        <v>0</v>
      </c>
      <c r="N109" s="21"/>
      <c r="O109" s="21"/>
      <c r="P109" s="21"/>
      <c r="Q109" s="19">
        <f t="shared" si="5"/>
        <v>1.2925697395340425E-2</v>
      </c>
      <c r="R109" s="19">
        <f t="shared" si="5"/>
        <v>5.5951454570050276E-2</v>
      </c>
      <c r="S109" s="19">
        <f t="shared" si="5"/>
        <v>0</v>
      </c>
      <c r="T109" s="19">
        <f t="shared" si="6"/>
        <v>2.689259322939324E-2</v>
      </c>
      <c r="U109" s="19">
        <f t="shared" si="7"/>
        <v>0</v>
      </c>
      <c r="V109" s="19">
        <f t="shared" si="8"/>
        <v>0</v>
      </c>
    </row>
    <row r="110" spans="1:22" x14ac:dyDescent="0.25">
      <c r="A110" s="26">
        <f>Wellpath!E110</f>
        <v>3090</v>
      </c>
      <c r="B110" s="22">
        <v>0</v>
      </c>
      <c r="C110" s="22">
        <v>0</v>
      </c>
      <c r="D110" s="22">
        <f>SIN(Wellpath!$L110) * SIN(Wellpath!$O110) * (TAN(Dip) * COS(Wellpath!$L110) + SIN(Wellpath!$L110) * COS(Wellpath!$O110)) / SQRT(2)</f>
        <v>2.4895508243645785E-16</v>
      </c>
      <c r="E110" s="20">
        <f>Model!$W$17*((drdp!B110+drdp!K110)*'MSXY-TI1S'!$B110+(drdp!E110+drdp!N110)*'MSXY-TI1S'!$C110+(drdp!H110+drdp!Q110)*'MSXY-TI1S'!$D110)</f>
        <v>1.16435702305068E-17</v>
      </c>
      <c r="F110" s="20">
        <f>Model!$W$17*((drdp!C110+drdp!L110)*'MSXY-TI1S'!$B110+(drdp!F110+drdp!O110)*'MSXY-TI1S'!$C110+(drdp!I110+drdp!R110)*'MSXY-TI1S'!$D110)</f>
        <v>2.6881299973605604E-18</v>
      </c>
      <c r="G110" s="20">
        <f>Model!$W$17*((drdp!D110+drdp!M110)*'MSXY-TI1S'!$B110+(drdp!G110+drdp!P110)*'MSXY-TI1S'!$C110+(drdp!J110+drdp!S110)*'MSXY-TI1S'!$D110)</f>
        <v>0</v>
      </c>
      <c r="H110" s="18">
        <f>Model!$W$17*((drdp!B110)*'MSXY-TI1S'!$B110+(drdp!E110)*'MSXY-TI1S'!$C110+(drdp!H110)*'MSXY-TI1S'!$D110)</f>
        <v>5.8217851152534E-18</v>
      </c>
      <c r="I110" s="18">
        <f>Model!$W$17*((drdp!C110)*'MSXY-TI1S'!$B110+(drdp!F110)*'MSXY-TI1S'!$C110+(drdp!I110)*'MSXY-TI1S'!$D110)</f>
        <v>1.3440649986802802E-18</v>
      </c>
      <c r="J110" s="18">
        <f>Model!$W$17*((drdp!D110)*'MSXY-TI1S'!$B110+(drdp!G110)*'MSXY-TI1S'!$C110+(drdp!J110)*'MSXY-TI1S'!$D110)</f>
        <v>0</v>
      </c>
      <c r="K110" s="21">
        <f>SUM(E$3:E109)+H110</f>
        <v>0.11369123710884858</v>
      </c>
      <c r="L110" s="21">
        <f>SUM(F$3:F109)+I110</f>
        <v>0.23654059814342712</v>
      </c>
      <c r="M110" s="21">
        <f>SUM(G$3:G109)+J110</f>
        <v>0</v>
      </c>
      <c r="N110" s="21"/>
      <c r="O110" s="21"/>
      <c r="P110" s="21"/>
      <c r="Q110" s="19">
        <f t="shared" si="5"/>
        <v>1.2925697395340429E-2</v>
      </c>
      <c r="R110" s="19">
        <f t="shared" si="5"/>
        <v>5.5951454570050276E-2</v>
      </c>
      <c r="S110" s="19">
        <f t="shared" si="5"/>
        <v>0</v>
      </c>
      <c r="T110" s="19">
        <f t="shared" si="6"/>
        <v>2.6892593229393243E-2</v>
      </c>
      <c r="U110" s="19">
        <f t="shared" si="7"/>
        <v>0</v>
      </c>
      <c r="V110" s="19">
        <f t="shared" si="8"/>
        <v>0</v>
      </c>
    </row>
    <row r="111" spans="1:22" x14ac:dyDescent="0.25">
      <c r="A111" s="26">
        <f>Wellpath!E111</f>
        <v>3120</v>
      </c>
      <c r="B111" s="22">
        <v>0</v>
      </c>
      <c r="C111" s="22">
        <v>0</v>
      </c>
      <c r="D111" s="22">
        <f>SIN(Wellpath!$L111) * SIN(Wellpath!$O111) * (TAN(Dip) * COS(Wellpath!$L111) + SIN(Wellpath!$L111) * COS(Wellpath!$O111)) / SQRT(2)</f>
        <v>2.4895508243645785E-16</v>
      </c>
      <c r="E111" s="20">
        <f>Model!$W$17*((drdp!B111+drdp!K111)*'MSXY-TI1S'!$B111+(drdp!E111+drdp!N111)*'MSXY-TI1S'!$C111+(drdp!H111+drdp!Q111)*'MSXY-TI1S'!$D111)</f>
        <v>1.16435702305068E-17</v>
      </c>
      <c r="F111" s="20">
        <f>Model!$W$17*((drdp!C111+drdp!L111)*'MSXY-TI1S'!$B111+(drdp!F111+drdp!O111)*'MSXY-TI1S'!$C111+(drdp!I111+drdp!R111)*'MSXY-TI1S'!$D111)</f>
        <v>2.6881299973605604E-18</v>
      </c>
      <c r="G111" s="20">
        <f>Model!$W$17*((drdp!D111+drdp!M111)*'MSXY-TI1S'!$B111+(drdp!G111+drdp!P111)*'MSXY-TI1S'!$C111+(drdp!J111+drdp!S111)*'MSXY-TI1S'!$D111)</f>
        <v>0</v>
      </c>
      <c r="H111" s="18">
        <f>Model!$W$17*((drdp!B111)*'MSXY-TI1S'!$B111+(drdp!E111)*'MSXY-TI1S'!$C111+(drdp!H111)*'MSXY-TI1S'!$D111)</f>
        <v>5.8217851152534E-18</v>
      </c>
      <c r="I111" s="18">
        <f>Model!$W$17*((drdp!C111)*'MSXY-TI1S'!$B111+(drdp!F111)*'MSXY-TI1S'!$C111+(drdp!I111)*'MSXY-TI1S'!$D111)</f>
        <v>1.3440649986802802E-18</v>
      </c>
      <c r="J111" s="18">
        <f>Model!$W$17*((drdp!D111)*'MSXY-TI1S'!$B111+(drdp!G111)*'MSXY-TI1S'!$C111+(drdp!J111)*'MSXY-TI1S'!$D111)</f>
        <v>0</v>
      </c>
      <c r="K111" s="21">
        <f>SUM(E$3:E110)+H111</f>
        <v>0.1136912371088486</v>
      </c>
      <c r="L111" s="21">
        <f>SUM(F$3:F110)+I111</f>
        <v>0.23654059814342712</v>
      </c>
      <c r="M111" s="21">
        <f>SUM(G$3:G110)+J111</f>
        <v>0</v>
      </c>
      <c r="N111" s="21"/>
      <c r="O111" s="21"/>
      <c r="P111" s="21"/>
      <c r="Q111" s="19">
        <f t="shared" si="5"/>
        <v>1.2925697395340432E-2</v>
      </c>
      <c r="R111" s="19">
        <f t="shared" si="5"/>
        <v>5.5951454570050276E-2</v>
      </c>
      <c r="S111" s="19">
        <f t="shared" si="5"/>
        <v>0</v>
      </c>
      <c r="T111" s="19">
        <f t="shared" si="6"/>
        <v>2.6892593229393247E-2</v>
      </c>
      <c r="U111" s="19">
        <f t="shared" si="7"/>
        <v>0</v>
      </c>
      <c r="V111" s="19">
        <f t="shared" si="8"/>
        <v>0</v>
      </c>
    </row>
    <row r="112" spans="1:22" x14ac:dyDescent="0.25">
      <c r="A112" s="26">
        <f>Wellpath!E112</f>
        <v>3150</v>
      </c>
      <c r="B112" s="22">
        <v>0</v>
      </c>
      <c r="C112" s="22">
        <v>0</v>
      </c>
      <c r="D112" s="22">
        <f>SIN(Wellpath!$L112) * SIN(Wellpath!$O112) * (TAN(Dip) * COS(Wellpath!$L112) + SIN(Wellpath!$L112) * COS(Wellpath!$O112)) / SQRT(2)</f>
        <v>2.4895508243645785E-16</v>
      </c>
      <c r="E112" s="20">
        <f>Model!$W$17*((drdp!B112+drdp!K112)*'MSXY-TI1S'!$B112+(drdp!E112+drdp!N112)*'MSXY-TI1S'!$C112+(drdp!H112+drdp!Q112)*'MSXY-TI1S'!$D112)</f>
        <v>1.16435702305068E-17</v>
      </c>
      <c r="F112" s="20">
        <f>Model!$W$17*((drdp!C112+drdp!L112)*'MSXY-TI1S'!$B112+(drdp!F112+drdp!O112)*'MSXY-TI1S'!$C112+(drdp!I112+drdp!R112)*'MSXY-TI1S'!$D112)</f>
        <v>2.6881299973605604E-18</v>
      </c>
      <c r="G112" s="20">
        <f>Model!$W$17*((drdp!D112+drdp!M112)*'MSXY-TI1S'!$B112+(drdp!G112+drdp!P112)*'MSXY-TI1S'!$C112+(drdp!J112+drdp!S112)*'MSXY-TI1S'!$D112)</f>
        <v>0</v>
      </c>
      <c r="H112" s="18">
        <f>Model!$W$17*((drdp!B112)*'MSXY-TI1S'!$B112+(drdp!E112)*'MSXY-TI1S'!$C112+(drdp!H112)*'MSXY-TI1S'!$D112)</f>
        <v>5.8217851152534E-18</v>
      </c>
      <c r="I112" s="18">
        <f>Model!$W$17*((drdp!C112)*'MSXY-TI1S'!$B112+(drdp!F112)*'MSXY-TI1S'!$C112+(drdp!I112)*'MSXY-TI1S'!$D112)</f>
        <v>1.3440649986802802E-18</v>
      </c>
      <c r="J112" s="18">
        <f>Model!$W$17*((drdp!D112)*'MSXY-TI1S'!$B112+(drdp!G112)*'MSXY-TI1S'!$C112+(drdp!J112)*'MSXY-TI1S'!$D112)</f>
        <v>0</v>
      </c>
      <c r="K112" s="21">
        <f>SUM(E$3:E111)+H112</f>
        <v>0.11369123710884861</v>
      </c>
      <c r="L112" s="21">
        <f>SUM(F$3:F111)+I112</f>
        <v>0.23654059814342712</v>
      </c>
      <c r="M112" s="21">
        <f>SUM(G$3:G111)+J112</f>
        <v>0</v>
      </c>
      <c r="N112" s="21"/>
      <c r="O112" s="21"/>
      <c r="P112" s="21"/>
      <c r="Q112" s="19">
        <f t="shared" si="5"/>
        <v>1.2925697395340436E-2</v>
      </c>
      <c r="R112" s="19">
        <f t="shared" si="5"/>
        <v>5.5951454570050276E-2</v>
      </c>
      <c r="S112" s="19">
        <f t="shared" si="5"/>
        <v>0</v>
      </c>
      <c r="T112" s="19">
        <f t="shared" si="6"/>
        <v>2.6892593229393247E-2</v>
      </c>
      <c r="U112" s="19">
        <f t="shared" si="7"/>
        <v>0</v>
      </c>
      <c r="V112" s="19">
        <f t="shared" si="8"/>
        <v>0</v>
      </c>
    </row>
    <row r="113" spans="1:22" x14ac:dyDescent="0.25">
      <c r="A113" s="26">
        <f>Wellpath!E113</f>
        <v>3180</v>
      </c>
      <c r="B113" s="22">
        <v>0</v>
      </c>
      <c r="C113" s="22">
        <v>0</v>
      </c>
      <c r="D113" s="22">
        <f>SIN(Wellpath!$L113) * SIN(Wellpath!$O113) * (TAN(Dip) * COS(Wellpath!$L113) + SIN(Wellpath!$L113) * COS(Wellpath!$O113)) / SQRT(2)</f>
        <v>2.4895508243645785E-16</v>
      </c>
      <c r="E113" s="20">
        <f>Model!$W$17*((drdp!B113+drdp!K113)*'MSXY-TI1S'!$B113+(drdp!E113+drdp!N113)*'MSXY-TI1S'!$C113+(drdp!H113+drdp!Q113)*'MSXY-TI1S'!$D113)</f>
        <v>1.16435702305068E-17</v>
      </c>
      <c r="F113" s="20">
        <f>Model!$W$17*((drdp!C113+drdp!L113)*'MSXY-TI1S'!$B113+(drdp!F113+drdp!O113)*'MSXY-TI1S'!$C113+(drdp!I113+drdp!R113)*'MSXY-TI1S'!$D113)</f>
        <v>2.6881299973605604E-18</v>
      </c>
      <c r="G113" s="20">
        <f>Model!$W$17*((drdp!D113+drdp!M113)*'MSXY-TI1S'!$B113+(drdp!G113+drdp!P113)*'MSXY-TI1S'!$C113+(drdp!J113+drdp!S113)*'MSXY-TI1S'!$D113)</f>
        <v>0</v>
      </c>
      <c r="H113" s="18">
        <f>Model!$W$17*((drdp!B113)*'MSXY-TI1S'!$B113+(drdp!E113)*'MSXY-TI1S'!$C113+(drdp!H113)*'MSXY-TI1S'!$D113)</f>
        <v>5.8217851152534E-18</v>
      </c>
      <c r="I113" s="18">
        <f>Model!$W$17*((drdp!C113)*'MSXY-TI1S'!$B113+(drdp!F113)*'MSXY-TI1S'!$C113+(drdp!I113)*'MSXY-TI1S'!$D113)</f>
        <v>1.3440649986802802E-18</v>
      </c>
      <c r="J113" s="18">
        <f>Model!$W$17*((drdp!D113)*'MSXY-TI1S'!$B113+(drdp!G113)*'MSXY-TI1S'!$C113+(drdp!J113)*'MSXY-TI1S'!$D113)</f>
        <v>0</v>
      </c>
      <c r="K113" s="21">
        <f>SUM(E$3:E112)+H113</f>
        <v>0.11369123710884863</v>
      </c>
      <c r="L113" s="21">
        <f>SUM(F$3:F112)+I113</f>
        <v>0.23654059814342712</v>
      </c>
      <c r="M113" s="21">
        <f>SUM(G$3:G112)+J113</f>
        <v>0</v>
      </c>
      <c r="N113" s="21"/>
      <c r="O113" s="21"/>
      <c r="P113" s="21"/>
      <c r="Q113" s="19">
        <f t="shared" si="5"/>
        <v>1.2925697395340439E-2</v>
      </c>
      <c r="R113" s="19">
        <f t="shared" si="5"/>
        <v>5.5951454570050276E-2</v>
      </c>
      <c r="S113" s="19">
        <f t="shared" si="5"/>
        <v>0</v>
      </c>
      <c r="T113" s="19">
        <f t="shared" si="6"/>
        <v>2.689259322939325E-2</v>
      </c>
      <c r="U113" s="19">
        <f t="shared" si="7"/>
        <v>0</v>
      </c>
      <c r="V113" s="19">
        <f t="shared" si="8"/>
        <v>0</v>
      </c>
    </row>
    <row r="114" spans="1:22" x14ac:dyDescent="0.25">
      <c r="A114" s="26">
        <f>Wellpath!E114</f>
        <v>3210</v>
      </c>
      <c r="B114" s="22">
        <v>0</v>
      </c>
      <c r="C114" s="22">
        <v>0</v>
      </c>
      <c r="D114" s="22">
        <f>SIN(Wellpath!$L114) * SIN(Wellpath!$O114) * (TAN(Dip) * COS(Wellpath!$L114) + SIN(Wellpath!$L114) * COS(Wellpath!$O114)) / SQRT(2)</f>
        <v>2.4895508243645785E-16</v>
      </c>
      <c r="E114" s="20">
        <f>Model!$W$17*((drdp!B114+drdp!K114)*'MSXY-TI1S'!$B114+(drdp!E114+drdp!N114)*'MSXY-TI1S'!$C114+(drdp!H114+drdp!Q114)*'MSXY-TI1S'!$D114)</f>
        <v>1.16435702305068E-17</v>
      </c>
      <c r="F114" s="20">
        <f>Model!$W$17*((drdp!C114+drdp!L114)*'MSXY-TI1S'!$B114+(drdp!F114+drdp!O114)*'MSXY-TI1S'!$C114+(drdp!I114+drdp!R114)*'MSXY-TI1S'!$D114)</f>
        <v>2.6881299973605604E-18</v>
      </c>
      <c r="G114" s="20">
        <f>Model!$W$17*((drdp!D114+drdp!M114)*'MSXY-TI1S'!$B114+(drdp!G114+drdp!P114)*'MSXY-TI1S'!$C114+(drdp!J114+drdp!S114)*'MSXY-TI1S'!$D114)</f>
        <v>0</v>
      </c>
      <c r="H114" s="18">
        <f>Model!$W$17*((drdp!B114)*'MSXY-TI1S'!$B114+(drdp!E114)*'MSXY-TI1S'!$C114+(drdp!H114)*'MSXY-TI1S'!$D114)</f>
        <v>5.8217851152534E-18</v>
      </c>
      <c r="I114" s="18">
        <f>Model!$W$17*((drdp!C114)*'MSXY-TI1S'!$B114+(drdp!F114)*'MSXY-TI1S'!$C114+(drdp!I114)*'MSXY-TI1S'!$D114)</f>
        <v>1.3440649986802802E-18</v>
      </c>
      <c r="J114" s="18">
        <f>Model!$W$17*((drdp!D114)*'MSXY-TI1S'!$B114+(drdp!G114)*'MSXY-TI1S'!$C114+(drdp!J114)*'MSXY-TI1S'!$D114)</f>
        <v>0</v>
      </c>
      <c r="K114" s="21">
        <f>SUM(E$3:E113)+H114</f>
        <v>0.11369123710884864</v>
      </c>
      <c r="L114" s="21">
        <f>SUM(F$3:F113)+I114</f>
        <v>0.23654059814342712</v>
      </c>
      <c r="M114" s="21">
        <f>SUM(G$3:G113)+J114</f>
        <v>0</v>
      </c>
      <c r="N114" s="21"/>
      <c r="O114" s="21"/>
      <c r="P114" s="21"/>
      <c r="Q114" s="19">
        <f t="shared" si="5"/>
        <v>1.2925697395340443E-2</v>
      </c>
      <c r="R114" s="19">
        <f t="shared" si="5"/>
        <v>5.5951454570050276E-2</v>
      </c>
      <c r="S114" s="19">
        <f t="shared" si="5"/>
        <v>0</v>
      </c>
      <c r="T114" s="19">
        <f t="shared" si="6"/>
        <v>2.6892593229393254E-2</v>
      </c>
      <c r="U114" s="19">
        <f t="shared" si="7"/>
        <v>0</v>
      </c>
      <c r="V114" s="19">
        <f t="shared" si="8"/>
        <v>0</v>
      </c>
    </row>
    <row r="115" spans="1:22" x14ac:dyDescent="0.25">
      <c r="A115" s="26">
        <f>Wellpath!E115</f>
        <v>3240</v>
      </c>
      <c r="B115" s="22">
        <v>0</v>
      </c>
      <c r="C115" s="22">
        <v>0</v>
      </c>
      <c r="D115" s="22">
        <f>SIN(Wellpath!$L115) * SIN(Wellpath!$O115) * (TAN(Dip) * COS(Wellpath!$L115) + SIN(Wellpath!$L115) * COS(Wellpath!$O115)) / SQRT(2)</f>
        <v>2.4895508243645785E-16</v>
      </c>
      <c r="E115" s="20">
        <f>Model!$W$17*((drdp!B115+drdp!K115)*'MSXY-TI1S'!$B115+(drdp!E115+drdp!N115)*'MSXY-TI1S'!$C115+(drdp!H115+drdp!Q115)*'MSXY-TI1S'!$D115)</f>
        <v>1.16435702305068E-17</v>
      </c>
      <c r="F115" s="20">
        <f>Model!$W$17*((drdp!C115+drdp!L115)*'MSXY-TI1S'!$B115+(drdp!F115+drdp!O115)*'MSXY-TI1S'!$C115+(drdp!I115+drdp!R115)*'MSXY-TI1S'!$D115)</f>
        <v>2.6881299973605604E-18</v>
      </c>
      <c r="G115" s="20">
        <f>Model!$W$17*((drdp!D115+drdp!M115)*'MSXY-TI1S'!$B115+(drdp!G115+drdp!P115)*'MSXY-TI1S'!$C115+(drdp!J115+drdp!S115)*'MSXY-TI1S'!$D115)</f>
        <v>0</v>
      </c>
      <c r="H115" s="18">
        <f>Model!$W$17*((drdp!B115)*'MSXY-TI1S'!$B115+(drdp!E115)*'MSXY-TI1S'!$C115+(drdp!H115)*'MSXY-TI1S'!$D115)</f>
        <v>5.8217851152534E-18</v>
      </c>
      <c r="I115" s="18">
        <f>Model!$W$17*((drdp!C115)*'MSXY-TI1S'!$B115+(drdp!F115)*'MSXY-TI1S'!$C115+(drdp!I115)*'MSXY-TI1S'!$D115)</f>
        <v>1.3440649986802802E-18</v>
      </c>
      <c r="J115" s="18">
        <f>Model!$W$17*((drdp!D115)*'MSXY-TI1S'!$B115+(drdp!G115)*'MSXY-TI1S'!$C115+(drdp!J115)*'MSXY-TI1S'!$D115)</f>
        <v>0</v>
      </c>
      <c r="K115" s="21">
        <f>SUM(E$3:E114)+H115</f>
        <v>0.11369123710884865</v>
      </c>
      <c r="L115" s="21">
        <f>SUM(F$3:F114)+I115</f>
        <v>0.23654059814342712</v>
      </c>
      <c r="M115" s="21">
        <f>SUM(G$3:G114)+J115</f>
        <v>0</v>
      </c>
      <c r="N115" s="21"/>
      <c r="O115" s="21"/>
      <c r="P115" s="21"/>
      <c r="Q115" s="19">
        <f t="shared" si="5"/>
        <v>1.2925697395340444E-2</v>
      </c>
      <c r="R115" s="19">
        <f t="shared" si="5"/>
        <v>5.5951454570050276E-2</v>
      </c>
      <c r="S115" s="19">
        <f t="shared" si="5"/>
        <v>0</v>
      </c>
      <c r="T115" s="19">
        <f t="shared" si="6"/>
        <v>2.6892593229393257E-2</v>
      </c>
      <c r="U115" s="19">
        <f t="shared" si="7"/>
        <v>0</v>
      </c>
      <c r="V115" s="19">
        <f t="shared" si="8"/>
        <v>0</v>
      </c>
    </row>
    <row r="116" spans="1:22" x14ac:dyDescent="0.25">
      <c r="A116" s="26">
        <f>Wellpath!E116</f>
        <v>3270</v>
      </c>
      <c r="B116" s="22">
        <v>0</v>
      </c>
      <c r="C116" s="22">
        <v>0</v>
      </c>
      <c r="D116" s="22">
        <f>SIN(Wellpath!$L116) * SIN(Wellpath!$O116) * (TAN(Dip) * COS(Wellpath!$L116) + SIN(Wellpath!$L116) * COS(Wellpath!$O116)) / SQRT(2)</f>
        <v>2.4895508243645785E-16</v>
      </c>
      <c r="E116" s="20">
        <f>Model!$W$17*((drdp!B116+drdp!K116)*'MSXY-TI1S'!$B116+(drdp!E116+drdp!N116)*'MSXY-TI1S'!$C116+(drdp!H116+drdp!Q116)*'MSXY-TI1S'!$D116)</f>
        <v>1.16435702305068E-17</v>
      </c>
      <c r="F116" s="20">
        <f>Model!$W$17*((drdp!C116+drdp!L116)*'MSXY-TI1S'!$B116+(drdp!F116+drdp!O116)*'MSXY-TI1S'!$C116+(drdp!I116+drdp!R116)*'MSXY-TI1S'!$D116)</f>
        <v>2.6881299973605604E-18</v>
      </c>
      <c r="G116" s="20">
        <f>Model!$W$17*((drdp!D116+drdp!M116)*'MSXY-TI1S'!$B116+(drdp!G116+drdp!P116)*'MSXY-TI1S'!$C116+(drdp!J116+drdp!S116)*'MSXY-TI1S'!$D116)</f>
        <v>0</v>
      </c>
      <c r="H116" s="18">
        <f>Model!$W$17*((drdp!B116)*'MSXY-TI1S'!$B116+(drdp!E116)*'MSXY-TI1S'!$C116+(drdp!H116)*'MSXY-TI1S'!$D116)</f>
        <v>5.8217851152534E-18</v>
      </c>
      <c r="I116" s="18">
        <f>Model!$W$17*((drdp!C116)*'MSXY-TI1S'!$B116+(drdp!F116)*'MSXY-TI1S'!$C116+(drdp!I116)*'MSXY-TI1S'!$D116)</f>
        <v>1.3440649986802802E-18</v>
      </c>
      <c r="J116" s="18">
        <f>Model!$W$17*((drdp!D116)*'MSXY-TI1S'!$B116+(drdp!G116)*'MSXY-TI1S'!$C116+(drdp!J116)*'MSXY-TI1S'!$D116)</f>
        <v>0</v>
      </c>
      <c r="K116" s="21">
        <f>SUM(E$3:E115)+H116</f>
        <v>0.11369123710884867</v>
      </c>
      <c r="L116" s="21">
        <f>SUM(F$3:F115)+I116</f>
        <v>0.23654059814342712</v>
      </c>
      <c r="M116" s="21">
        <f>SUM(G$3:G115)+J116</f>
        <v>0</v>
      </c>
      <c r="N116" s="21"/>
      <c r="O116" s="21"/>
      <c r="P116" s="21"/>
      <c r="Q116" s="19">
        <f t="shared" si="5"/>
        <v>1.2925697395340448E-2</v>
      </c>
      <c r="R116" s="19">
        <f t="shared" si="5"/>
        <v>5.5951454570050276E-2</v>
      </c>
      <c r="S116" s="19">
        <f t="shared" si="5"/>
        <v>0</v>
      </c>
      <c r="T116" s="19">
        <f t="shared" si="6"/>
        <v>2.6892593229393261E-2</v>
      </c>
      <c r="U116" s="19">
        <f t="shared" si="7"/>
        <v>0</v>
      </c>
      <c r="V116" s="19">
        <f t="shared" si="8"/>
        <v>0</v>
      </c>
    </row>
    <row r="117" spans="1:22" x14ac:dyDescent="0.25">
      <c r="A117" s="26">
        <f>Wellpath!E117</f>
        <v>3300</v>
      </c>
      <c r="B117" s="22">
        <v>0</v>
      </c>
      <c r="C117" s="22">
        <v>0</v>
      </c>
      <c r="D117" s="22">
        <f>SIN(Wellpath!$L117) * SIN(Wellpath!$O117) * (TAN(Dip) * COS(Wellpath!$L117) + SIN(Wellpath!$L117) * COS(Wellpath!$O117)) / SQRT(2)</f>
        <v>2.4895508243645785E-16</v>
      </c>
      <c r="E117" s="20">
        <f>Model!$W$17*((drdp!B117+drdp!K117)*'MSXY-TI1S'!$B117+(drdp!E117+drdp!N117)*'MSXY-TI1S'!$C117+(drdp!H117+drdp!Q117)*'MSXY-TI1S'!$D117)</f>
        <v>1.16435702305068E-17</v>
      </c>
      <c r="F117" s="20">
        <f>Model!$W$17*((drdp!C117+drdp!L117)*'MSXY-TI1S'!$B117+(drdp!F117+drdp!O117)*'MSXY-TI1S'!$C117+(drdp!I117+drdp!R117)*'MSXY-TI1S'!$D117)</f>
        <v>2.6881299973605604E-18</v>
      </c>
      <c r="G117" s="20">
        <f>Model!$W$17*((drdp!D117+drdp!M117)*'MSXY-TI1S'!$B117+(drdp!G117+drdp!P117)*'MSXY-TI1S'!$C117+(drdp!J117+drdp!S117)*'MSXY-TI1S'!$D117)</f>
        <v>0</v>
      </c>
      <c r="H117" s="18">
        <f>Model!$W$17*((drdp!B117)*'MSXY-TI1S'!$B117+(drdp!E117)*'MSXY-TI1S'!$C117+(drdp!H117)*'MSXY-TI1S'!$D117)</f>
        <v>5.8217851152534E-18</v>
      </c>
      <c r="I117" s="18">
        <f>Model!$W$17*((drdp!C117)*'MSXY-TI1S'!$B117+(drdp!F117)*'MSXY-TI1S'!$C117+(drdp!I117)*'MSXY-TI1S'!$D117)</f>
        <v>1.3440649986802802E-18</v>
      </c>
      <c r="J117" s="18">
        <f>Model!$W$17*((drdp!D117)*'MSXY-TI1S'!$B117+(drdp!G117)*'MSXY-TI1S'!$C117+(drdp!J117)*'MSXY-TI1S'!$D117)</f>
        <v>0</v>
      </c>
      <c r="K117" s="21">
        <f>SUM(E$3:E116)+H117</f>
        <v>0.11369123710884868</v>
      </c>
      <c r="L117" s="21">
        <f>SUM(F$3:F116)+I117</f>
        <v>0.23654059814342712</v>
      </c>
      <c r="M117" s="21">
        <f>SUM(G$3:G116)+J117</f>
        <v>0</v>
      </c>
      <c r="N117" s="21"/>
      <c r="O117" s="21"/>
      <c r="P117" s="21"/>
      <c r="Q117" s="19">
        <f t="shared" si="5"/>
        <v>1.2925697395340451E-2</v>
      </c>
      <c r="R117" s="19">
        <f t="shared" si="5"/>
        <v>5.5951454570050276E-2</v>
      </c>
      <c r="S117" s="19">
        <f t="shared" si="5"/>
        <v>0</v>
      </c>
      <c r="T117" s="19">
        <f t="shared" si="6"/>
        <v>2.6892593229393264E-2</v>
      </c>
      <c r="U117" s="19">
        <f t="shared" si="7"/>
        <v>0</v>
      </c>
      <c r="V117" s="19">
        <f t="shared" si="8"/>
        <v>0</v>
      </c>
    </row>
    <row r="118" spans="1:22" x14ac:dyDescent="0.25">
      <c r="A118" s="26">
        <f>Wellpath!E118</f>
        <v>3330</v>
      </c>
      <c r="B118" s="22">
        <v>0</v>
      </c>
      <c r="C118" s="22">
        <v>0</v>
      </c>
      <c r="D118" s="22">
        <f>SIN(Wellpath!$L118) * SIN(Wellpath!$O118) * (TAN(Dip) * COS(Wellpath!$L118) + SIN(Wellpath!$L118) * COS(Wellpath!$O118)) / SQRT(2)</f>
        <v>2.4895508243645785E-16</v>
      </c>
      <c r="E118" s="20">
        <f>Model!$W$17*((drdp!B118+drdp!K118)*'MSXY-TI1S'!$B118+(drdp!E118+drdp!N118)*'MSXY-TI1S'!$C118+(drdp!H118+drdp!Q118)*'MSXY-TI1S'!$D118)</f>
        <v>1.16435702305068E-17</v>
      </c>
      <c r="F118" s="20">
        <f>Model!$W$17*((drdp!C118+drdp!L118)*'MSXY-TI1S'!$B118+(drdp!F118+drdp!O118)*'MSXY-TI1S'!$C118+(drdp!I118+drdp!R118)*'MSXY-TI1S'!$D118)</f>
        <v>2.6881299973605604E-18</v>
      </c>
      <c r="G118" s="20">
        <f>Model!$W$17*((drdp!D118+drdp!M118)*'MSXY-TI1S'!$B118+(drdp!G118+drdp!P118)*'MSXY-TI1S'!$C118+(drdp!J118+drdp!S118)*'MSXY-TI1S'!$D118)</f>
        <v>0</v>
      </c>
      <c r="H118" s="18">
        <f>Model!$W$17*((drdp!B118)*'MSXY-TI1S'!$B118+(drdp!E118)*'MSXY-TI1S'!$C118+(drdp!H118)*'MSXY-TI1S'!$D118)</f>
        <v>5.8217851152534E-18</v>
      </c>
      <c r="I118" s="18">
        <f>Model!$W$17*((drdp!C118)*'MSXY-TI1S'!$B118+(drdp!F118)*'MSXY-TI1S'!$C118+(drdp!I118)*'MSXY-TI1S'!$D118)</f>
        <v>1.3440649986802802E-18</v>
      </c>
      <c r="J118" s="18">
        <f>Model!$W$17*((drdp!D118)*'MSXY-TI1S'!$B118+(drdp!G118)*'MSXY-TI1S'!$C118+(drdp!J118)*'MSXY-TI1S'!$D118)</f>
        <v>0</v>
      </c>
      <c r="K118" s="21">
        <f>SUM(E$3:E117)+H118</f>
        <v>0.11369123710884869</v>
      </c>
      <c r="L118" s="21">
        <f>SUM(F$3:F117)+I118</f>
        <v>0.23654059814342712</v>
      </c>
      <c r="M118" s="21">
        <f>SUM(G$3:G117)+J118</f>
        <v>0</v>
      </c>
      <c r="N118" s="21"/>
      <c r="O118" s="21"/>
      <c r="P118" s="21"/>
      <c r="Q118" s="19">
        <f t="shared" si="5"/>
        <v>1.2925697395340455E-2</v>
      </c>
      <c r="R118" s="19">
        <f t="shared" si="5"/>
        <v>5.5951454570050276E-2</v>
      </c>
      <c r="S118" s="19">
        <f t="shared" si="5"/>
        <v>0</v>
      </c>
      <c r="T118" s="19">
        <f t="shared" si="6"/>
        <v>2.6892593229393268E-2</v>
      </c>
      <c r="U118" s="19">
        <f t="shared" si="7"/>
        <v>0</v>
      </c>
      <c r="V118" s="19">
        <f t="shared" si="8"/>
        <v>0</v>
      </c>
    </row>
    <row r="119" spans="1:22" x14ac:dyDescent="0.25">
      <c r="A119" s="26">
        <f>Wellpath!E119</f>
        <v>3360</v>
      </c>
      <c r="B119" s="22">
        <v>0</v>
      </c>
      <c r="C119" s="22">
        <v>0</v>
      </c>
      <c r="D119" s="22">
        <f>SIN(Wellpath!$L119) * SIN(Wellpath!$O119) * (TAN(Dip) * COS(Wellpath!$L119) + SIN(Wellpath!$L119) * COS(Wellpath!$O119)) / SQRT(2)</f>
        <v>2.4895508243645785E-16</v>
      </c>
      <c r="E119" s="20">
        <f>Model!$W$17*((drdp!B119+drdp!K119)*'MSXY-TI1S'!$B119+(drdp!E119+drdp!N119)*'MSXY-TI1S'!$C119+(drdp!H119+drdp!Q119)*'MSXY-TI1S'!$D119)</f>
        <v>1.16435702305068E-17</v>
      </c>
      <c r="F119" s="20">
        <f>Model!$W$17*((drdp!C119+drdp!L119)*'MSXY-TI1S'!$B119+(drdp!F119+drdp!O119)*'MSXY-TI1S'!$C119+(drdp!I119+drdp!R119)*'MSXY-TI1S'!$D119)</f>
        <v>2.6881299973605604E-18</v>
      </c>
      <c r="G119" s="20">
        <f>Model!$W$17*((drdp!D119+drdp!M119)*'MSXY-TI1S'!$B119+(drdp!G119+drdp!P119)*'MSXY-TI1S'!$C119+(drdp!J119+drdp!S119)*'MSXY-TI1S'!$D119)</f>
        <v>0</v>
      </c>
      <c r="H119" s="18">
        <f>Model!$W$17*((drdp!B119)*'MSXY-TI1S'!$B119+(drdp!E119)*'MSXY-TI1S'!$C119+(drdp!H119)*'MSXY-TI1S'!$D119)</f>
        <v>5.8217851152534E-18</v>
      </c>
      <c r="I119" s="18">
        <f>Model!$W$17*((drdp!C119)*'MSXY-TI1S'!$B119+(drdp!F119)*'MSXY-TI1S'!$C119+(drdp!I119)*'MSXY-TI1S'!$D119)</f>
        <v>1.3440649986802802E-18</v>
      </c>
      <c r="J119" s="18">
        <f>Model!$W$17*((drdp!D119)*'MSXY-TI1S'!$B119+(drdp!G119)*'MSXY-TI1S'!$C119+(drdp!J119)*'MSXY-TI1S'!$D119)</f>
        <v>0</v>
      </c>
      <c r="K119" s="21">
        <f>SUM(E$3:E118)+H119</f>
        <v>0.11369123710884871</v>
      </c>
      <c r="L119" s="21">
        <f>SUM(F$3:F118)+I119</f>
        <v>0.23654059814342712</v>
      </c>
      <c r="M119" s="21">
        <f>SUM(G$3:G118)+J119</f>
        <v>0</v>
      </c>
      <c r="N119" s="21"/>
      <c r="O119" s="21"/>
      <c r="P119" s="21"/>
      <c r="Q119" s="19">
        <f t="shared" si="5"/>
        <v>1.2925697395340458E-2</v>
      </c>
      <c r="R119" s="19">
        <f t="shared" si="5"/>
        <v>5.5951454570050276E-2</v>
      </c>
      <c r="S119" s="19">
        <f t="shared" si="5"/>
        <v>0</v>
      </c>
      <c r="T119" s="19">
        <f t="shared" si="6"/>
        <v>2.6892593229393271E-2</v>
      </c>
      <c r="U119" s="19">
        <f t="shared" si="7"/>
        <v>0</v>
      </c>
      <c r="V119" s="19">
        <f t="shared" si="8"/>
        <v>0</v>
      </c>
    </row>
    <row r="120" spans="1:22" x14ac:dyDescent="0.25">
      <c r="A120" s="26">
        <f>Wellpath!E120</f>
        <v>3390</v>
      </c>
      <c r="B120" s="22">
        <v>0</v>
      </c>
      <c r="C120" s="22">
        <v>0</v>
      </c>
      <c r="D120" s="22">
        <f>SIN(Wellpath!$L120) * SIN(Wellpath!$O120) * (TAN(Dip) * COS(Wellpath!$L120) + SIN(Wellpath!$L120) * COS(Wellpath!$O120)) / SQRT(2)</f>
        <v>2.4895508243645785E-16</v>
      </c>
      <c r="E120" s="20">
        <f>Model!$W$17*((drdp!B120+drdp!K120)*'MSXY-TI1S'!$B120+(drdp!E120+drdp!N120)*'MSXY-TI1S'!$C120+(drdp!H120+drdp!Q120)*'MSXY-TI1S'!$D120)</f>
        <v>1.16435702305068E-17</v>
      </c>
      <c r="F120" s="20">
        <f>Model!$W$17*((drdp!C120+drdp!L120)*'MSXY-TI1S'!$B120+(drdp!F120+drdp!O120)*'MSXY-TI1S'!$C120+(drdp!I120+drdp!R120)*'MSXY-TI1S'!$D120)</f>
        <v>2.6881299973605604E-18</v>
      </c>
      <c r="G120" s="20">
        <f>Model!$W$17*((drdp!D120+drdp!M120)*'MSXY-TI1S'!$B120+(drdp!G120+drdp!P120)*'MSXY-TI1S'!$C120+(drdp!J120+drdp!S120)*'MSXY-TI1S'!$D120)</f>
        <v>0</v>
      </c>
      <c r="H120" s="18">
        <f>Model!$W$17*((drdp!B120)*'MSXY-TI1S'!$B120+(drdp!E120)*'MSXY-TI1S'!$C120+(drdp!H120)*'MSXY-TI1S'!$D120)</f>
        <v>5.8217851152534E-18</v>
      </c>
      <c r="I120" s="18">
        <f>Model!$W$17*((drdp!C120)*'MSXY-TI1S'!$B120+(drdp!F120)*'MSXY-TI1S'!$C120+(drdp!I120)*'MSXY-TI1S'!$D120)</f>
        <v>1.3440649986802802E-18</v>
      </c>
      <c r="J120" s="18">
        <f>Model!$W$17*((drdp!D120)*'MSXY-TI1S'!$B120+(drdp!G120)*'MSXY-TI1S'!$C120+(drdp!J120)*'MSXY-TI1S'!$D120)</f>
        <v>0</v>
      </c>
      <c r="K120" s="21">
        <f>SUM(E$3:E119)+H120</f>
        <v>0.11369123710884872</v>
      </c>
      <c r="L120" s="21">
        <f>SUM(F$3:F119)+I120</f>
        <v>0.23654059814342712</v>
      </c>
      <c r="M120" s="21">
        <f>SUM(G$3:G119)+J120</f>
        <v>0</v>
      </c>
      <c r="N120" s="21"/>
      <c r="O120" s="21"/>
      <c r="P120" s="21"/>
      <c r="Q120" s="19">
        <f t="shared" si="5"/>
        <v>1.292569739534046E-2</v>
      </c>
      <c r="R120" s="19">
        <f t="shared" si="5"/>
        <v>5.5951454570050276E-2</v>
      </c>
      <c r="S120" s="19">
        <f t="shared" si="5"/>
        <v>0</v>
      </c>
      <c r="T120" s="19">
        <f t="shared" si="6"/>
        <v>2.6892593229393275E-2</v>
      </c>
      <c r="U120" s="19">
        <f t="shared" si="7"/>
        <v>0</v>
      </c>
      <c r="V120" s="19">
        <f t="shared" si="8"/>
        <v>0</v>
      </c>
    </row>
    <row r="121" spans="1:22" x14ac:dyDescent="0.25">
      <c r="A121" s="26">
        <f>Wellpath!E121</f>
        <v>3420</v>
      </c>
      <c r="B121" s="22">
        <v>0</v>
      </c>
      <c r="C121" s="22">
        <v>0</v>
      </c>
      <c r="D121" s="22">
        <f>SIN(Wellpath!$L121) * SIN(Wellpath!$O121) * (TAN(Dip) * COS(Wellpath!$L121) + SIN(Wellpath!$L121) * COS(Wellpath!$O121)) / SQRT(2)</f>
        <v>2.4895508243645785E-16</v>
      </c>
      <c r="E121" s="20">
        <f>Model!$W$17*((drdp!B121+drdp!K121)*'MSXY-TI1S'!$B121+(drdp!E121+drdp!N121)*'MSXY-TI1S'!$C121+(drdp!H121+drdp!Q121)*'MSXY-TI1S'!$D121)</f>
        <v>7.7623801536711999E-18</v>
      </c>
      <c r="F121" s="20">
        <f>Model!$W$17*((drdp!C121+drdp!L121)*'MSXY-TI1S'!$B121+(drdp!F121+drdp!O121)*'MSXY-TI1S'!$C121+(drdp!I121+drdp!R121)*'MSXY-TI1S'!$D121)</f>
        <v>1.79208666490704E-18</v>
      </c>
      <c r="G121" s="20">
        <f>Model!$W$17*((drdp!D121+drdp!M121)*'MSXY-TI1S'!$B121+(drdp!G121+drdp!P121)*'MSXY-TI1S'!$C121+(drdp!J121+drdp!S121)*'MSXY-TI1S'!$D121)</f>
        <v>0</v>
      </c>
      <c r="H121" s="18">
        <f>Model!$W$17*((drdp!B121)*'MSXY-TI1S'!$B121+(drdp!E121)*'MSXY-TI1S'!$C121+(drdp!H121)*'MSXY-TI1S'!$D121)</f>
        <v>5.8217851152534E-18</v>
      </c>
      <c r="I121" s="18">
        <f>Model!$W$17*((drdp!C121)*'MSXY-TI1S'!$B121+(drdp!F121)*'MSXY-TI1S'!$C121+(drdp!I121)*'MSXY-TI1S'!$D121)</f>
        <v>1.3440649986802802E-18</v>
      </c>
      <c r="J121" s="18">
        <f>Model!$W$17*((drdp!D121)*'MSXY-TI1S'!$B121+(drdp!G121)*'MSXY-TI1S'!$C121+(drdp!J121)*'MSXY-TI1S'!$D121)</f>
        <v>0</v>
      </c>
      <c r="K121" s="21">
        <f>SUM(E$3:E120)+H121</f>
        <v>0.11369123710884874</v>
      </c>
      <c r="L121" s="21">
        <f>SUM(F$3:F120)+I121</f>
        <v>0.23654059814342712</v>
      </c>
      <c r="M121" s="21">
        <f>SUM(G$3:G120)+J121</f>
        <v>0</v>
      </c>
      <c r="N121" s="21"/>
      <c r="O121" s="21"/>
      <c r="P121" s="21"/>
      <c r="Q121" s="19">
        <f t="shared" si="5"/>
        <v>1.2925697395340463E-2</v>
      </c>
      <c r="R121" s="19">
        <f t="shared" si="5"/>
        <v>5.5951454570050276E-2</v>
      </c>
      <c r="S121" s="19">
        <f t="shared" si="5"/>
        <v>0</v>
      </c>
      <c r="T121" s="19">
        <f t="shared" si="6"/>
        <v>2.6892593229393278E-2</v>
      </c>
      <c r="U121" s="19">
        <f t="shared" si="7"/>
        <v>0</v>
      </c>
      <c r="V121" s="19">
        <f t="shared" si="8"/>
        <v>0</v>
      </c>
    </row>
    <row r="122" spans="1:22" x14ac:dyDescent="0.25">
      <c r="A122" s="26">
        <f>Wellpath!E122</f>
        <v>3430</v>
      </c>
      <c r="B122" s="22">
        <v>0</v>
      </c>
      <c r="C122" s="22">
        <v>0</v>
      </c>
      <c r="D122" s="22">
        <f>SIN(Wellpath!$L122) * SIN(Wellpath!$O122) * (TAN(Dip) * COS(Wellpath!$L122) + SIN(Wellpath!$L122) * COS(Wellpath!$O122)) / SQRT(2)</f>
        <v>2.4895508243645785E-16</v>
      </c>
      <c r="E122" s="20">
        <f>Model!$W$17*((drdp!B122+drdp!K122)*'MSXY-TI1S'!$B122+(drdp!E122+drdp!N122)*'MSXY-TI1S'!$C122+(drdp!H122+drdp!Q122)*'MSXY-TI1S'!$D122)</f>
        <v>5.8217851152534E-18</v>
      </c>
      <c r="F122" s="20">
        <f>Model!$W$17*((drdp!C122+drdp!L122)*'MSXY-TI1S'!$B122+(drdp!F122+drdp!O122)*'MSXY-TI1S'!$C122+(drdp!I122+drdp!R122)*'MSXY-TI1S'!$D122)</f>
        <v>1.34406499868028E-18</v>
      </c>
      <c r="G122" s="20">
        <f>Model!$W$17*((drdp!D122+drdp!M122)*'MSXY-TI1S'!$B122+(drdp!G122+drdp!P122)*'MSXY-TI1S'!$C122+(drdp!J122+drdp!S122)*'MSXY-TI1S'!$D122)</f>
        <v>0</v>
      </c>
      <c r="H122" s="18">
        <f>Model!$W$17*((drdp!B122)*'MSXY-TI1S'!$B122+(drdp!E122)*'MSXY-TI1S'!$C122+(drdp!H122)*'MSXY-TI1S'!$D122)</f>
        <v>1.9405950384178E-18</v>
      </c>
      <c r="I122" s="18">
        <f>Model!$W$17*((drdp!C122)*'MSXY-TI1S'!$B122+(drdp!F122)*'MSXY-TI1S'!$C122+(drdp!I122)*'MSXY-TI1S'!$D122)</f>
        <v>4.4802166622675999E-19</v>
      </c>
      <c r="J122" s="18">
        <f>Model!$W$17*((drdp!D122)*'MSXY-TI1S'!$B122+(drdp!G122)*'MSXY-TI1S'!$C122+(drdp!J122)*'MSXY-TI1S'!$D122)</f>
        <v>0</v>
      </c>
      <c r="K122" s="21">
        <f>SUM(E$3:E121)+H122</f>
        <v>0.11369123710884875</v>
      </c>
      <c r="L122" s="21">
        <f>SUM(F$3:F121)+I122</f>
        <v>0.23654059814342712</v>
      </c>
      <c r="M122" s="21">
        <f>SUM(G$3:G121)+J122</f>
        <v>0</v>
      </c>
      <c r="N122" s="21"/>
      <c r="O122" s="21"/>
      <c r="P122" s="21"/>
      <c r="Q122" s="19">
        <f t="shared" si="5"/>
        <v>1.2925697395340467E-2</v>
      </c>
      <c r="R122" s="19">
        <f t="shared" si="5"/>
        <v>5.5951454570050276E-2</v>
      </c>
      <c r="S122" s="19">
        <f t="shared" si="5"/>
        <v>0</v>
      </c>
      <c r="T122" s="19">
        <f t="shared" si="6"/>
        <v>2.6892593229393282E-2</v>
      </c>
      <c r="U122" s="19">
        <f t="shared" si="7"/>
        <v>0</v>
      </c>
      <c r="V122" s="19">
        <f t="shared" si="8"/>
        <v>0</v>
      </c>
    </row>
    <row r="123" spans="1:22" x14ac:dyDescent="0.25">
      <c r="A123" s="26">
        <f>Wellpath!E123</f>
        <v>3450</v>
      </c>
      <c r="B123" s="22">
        <v>0</v>
      </c>
      <c r="C123" s="22">
        <v>0</v>
      </c>
      <c r="D123" s="22">
        <f>SIN(Wellpath!$L123) * SIN(Wellpath!$O123) * (TAN(Dip) * COS(Wellpath!$L123) + SIN(Wellpath!$L123) * COS(Wellpath!$O123)) / SQRT(2)</f>
        <v>-4.7068107338141099E-5</v>
      </c>
      <c r="E123" s="20">
        <f>Model!$W$17*((drdp!B123+drdp!K123)*'MSXY-TI1S'!$B123+(drdp!E123+drdp!N123)*'MSXY-TI1S'!$C123+(drdp!H123+drdp!Q123)*'MSXY-TI1S'!$D123)</f>
        <v>-1.8660171884251486E-6</v>
      </c>
      <c r="F123" s="20">
        <f>Model!$W$17*((drdp!C123+drdp!L123)*'MSXY-TI1S'!$B123+(drdp!F123+drdp!O123)*'MSXY-TI1S'!$C123+(drdp!I123+drdp!R123)*'MSXY-TI1S'!$D123)</f>
        <v>-2.4102873804210734E-7</v>
      </c>
      <c r="G123" s="20">
        <f>Model!$W$17*((drdp!D123+drdp!M123)*'MSXY-TI1S'!$B123+(drdp!G123+drdp!P123)*'MSXY-TI1S'!$C123+(drdp!J123+drdp!S123)*'MSXY-TI1S'!$D123)</f>
        <v>0</v>
      </c>
      <c r="H123" s="18">
        <f>Model!$W$17*((drdp!B123)*'MSXY-TI1S'!$B123+(drdp!E123)*'MSXY-TI1S'!$C123+(drdp!H123)*'MSXY-TI1S'!$D123)</f>
        <v>-7.464068753700595E-7</v>
      </c>
      <c r="I123" s="18">
        <f>Model!$W$17*((drdp!C123)*'MSXY-TI1S'!$B123+(drdp!F123)*'MSXY-TI1S'!$C123+(drdp!I123)*'MSXY-TI1S'!$D123)</f>
        <v>-9.6411495216842947E-8</v>
      </c>
      <c r="J123" s="18">
        <f>Model!$W$17*((drdp!D123)*'MSXY-TI1S'!$B123+(drdp!G123)*'MSXY-TI1S'!$C123+(drdp!J123)*'MSXY-TI1S'!$D123)</f>
        <v>0</v>
      </c>
      <c r="K123" s="21">
        <f>SUM(E$3:E122)+H123</f>
        <v>0.11369049070197337</v>
      </c>
      <c r="L123" s="21">
        <f>SUM(F$3:F122)+I123</f>
        <v>0.23654050173193192</v>
      </c>
      <c r="M123" s="21">
        <f>SUM(G$3:G122)+J123</f>
        <v>0</v>
      </c>
      <c r="N123" s="21"/>
      <c r="O123" s="21"/>
      <c r="P123" s="21"/>
      <c r="Q123" s="19">
        <f t="shared" si="5"/>
        <v>1.2925527676055494E-2</v>
      </c>
      <c r="R123" s="19">
        <f t="shared" si="5"/>
        <v>5.5951408959594086E-2</v>
      </c>
      <c r="S123" s="19">
        <f t="shared" si="5"/>
        <v>0</v>
      </c>
      <c r="T123" s="19">
        <f t="shared" si="6"/>
        <v>2.6892405712794321E-2</v>
      </c>
      <c r="U123" s="19">
        <f t="shared" si="7"/>
        <v>0</v>
      </c>
      <c r="V123" s="19">
        <f t="shared" si="8"/>
        <v>0</v>
      </c>
    </row>
    <row r="124" spans="1:22" x14ac:dyDescent="0.25">
      <c r="A124" s="26">
        <f>Wellpath!E124</f>
        <v>3480</v>
      </c>
      <c r="B124" s="22">
        <v>0</v>
      </c>
      <c r="C124" s="22">
        <v>0</v>
      </c>
      <c r="D124" s="22">
        <f>SIN(Wellpath!$L124) * SIN(Wellpath!$O124) * (TAN(Dip) * COS(Wellpath!$L124) + SIN(Wellpath!$L124) * COS(Wellpath!$O124)) / SQRT(2)</f>
        <v>-7.9167749609396145E-5</v>
      </c>
      <c r="E124" s="20">
        <f>Model!$W$17*((drdp!B124+drdp!K124)*'MSXY-TI1S'!$B124+(drdp!E124+drdp!N124)*'MSXY-TI1S'!$C124+(drdp!H124+drdp!Q124)*'MSXY-TI1S'!$D124)</f>
        <v>-3.7843893902250473E-6</v>
      </c>
      <c r="F124" s="20">
        <f>Model!$W$17*((drdp!C124+drdp!L124)*'MSXY-TI1S'!$B124+(drdp!F124+drdp!O124)*'MSXY-TI1S'!$C124+(drdp!I124+drdp!R124)*'MSXY-TI1S'!$D124)</f>
        <v>7.4646240725558724E-8</v>
      </c>
      <c r="G124" s="20">
        <f>Model!$W$17*((drdp!D124+drdp!M124)*'MSXY-TI1S'!$B124+(drdp!G124+drdp!P124)*'MSXY-TI1S'!$C124+(drdp!J124+drdp!S124)*'MSXY-TI1S'!$D124)</f>
        <v>0</v>
      </c>
      <c r="H124" s="18">
        <f>Model!$W$17*((drdp!B124)*'MSXY-TI1S'!$B124+(drdp!E124)*'MSXY-TI1S'!$C124+(drdp!H124)*'MSXY-TI1S'!$D124)</f>
        <v>-1.8921946951125237E-6</v>
      </c>
      <c r="I124" s="18">
        <f>Model!$W$17*((drdp!C124)*'MSXY-TI1S'!$B124+(drdp!F124)*'MSXY-TI1S'!$C124+(drdp!I124)*'MSXY-TI1S'!$D124)</f>
        <v>3.7323120362779362E-8</v>
      </c>
      <c r="J124" s="18">
        <f>Model!$W$17*((drdp!D124)*'MSXY-TI1S'!$B124+(drdp!G124)*'MSXY-TI1S'!$C124+(drdp!J124)*'MSXY-TI1S'!$D124)</f>
        <v>0</v>
      </c>
      <c r="K124" s="21">
        <f>SUM(E$3:E123)+H124</f>
        <v>0.11368747889696522</v>
      </c>
      <c r="L124" s="21">
        <f>SUM(F$3:F123)+I124</f>
        <v>0.23654039443780944</v>
      </c>
      <c r="M124" s="21">
        <f>SUM(G$3:G123)+J124</f>
        <v>0</v>
      </c>
      <c r="N124" s="21"/>
      <c r="O124" s="21"/>
      <c r="P124" s="21"/>
      <c r="Q124" s="19">
        <f t="shared" si="5"/>
        <v>1.2924842857947911E-2</v>
      </c>
      <c r="R124" s="19">
        <f t="shared" si="5"/>
        <v>5.5951358200794471E-2</v>
      </c>
      <c r="S124" s="19">
        <f t="shared" si="5"/>
        <v>0</v>
      </c>
      <c r="T124" s="19">
        <f t="shared" si="6"/>
        <v>2.6891681100928291E-2</v>
      </c>
      <c r="U124" s="19">
        <f t="shared" si="7"/>
        <v>0</v>
      </c>
      <c r="V124" s="19">
        <f t="shared" si="8"/>
        <v>0</v>
      </c>
    </row>
    <row r="125" spans="1:22" x14ac:dyDescent="0.25">
      <c r="A125" s="26">
        <f>Wellpath!E125</f>
        <v>3510</v>
      </c>
      <c r="B125" s="22">
        <v>0</v>
      </c>
      <c r="C125" s="22">
        <v>0</v>
      </c>
      <c r="D125" s="22">
        <f>SIN(Wellpath!$L125) * SIN(Wellpath!$O125) * (TAN(Dip) * COS(Wellpath!$L125) + SIN(Wellpath!$L125) * COS(Wellpath!$O125)) / SQRT(2)</f>
        <v>-1.4503710399570665E-4</v>
      </c>
      <c r="E125" s="20">
        <f>Model!$W$17*((drdp!B125+drdp!K125)*'MSXY-TI1S'!$B125+(drdp!E125+drdp!N125)*'MSXY-TI1S'!$C125+(drdp!H125+drdp!Q125)*'MSXY-TI1S'!$D125)</f>
        <v>-6.7954687130723865E-6</v>
      </c>
      <c r="F125" s="20">
        <f>Model!$W$17*((drdp!C125+drdp!L125)*'MSXY-TI1S'!$B125+(drdp!F125+drdp!O125)*'MSXY-TI1S'!$C125+(drdp!I125+drdp!R125)*'MSXY-TI1S'!$D125)</f>
        <v>1.161570739298824E-6</v>
      </c>
      <c r="G125" s="20">
        <f>Model!$W$17*((drdp!D125+drdp!M125)*'MSXY-TI1S'!$B125+(drdp!G125+drdp!P125)*'MSXY-TI1S'!$C125+(drdp!J125+drdp!S125)*'MSXY-TI1S'!$D125)</f>
        <v>0</v>
      </c>
      <c r="H125" s="18">
        <f>Model!$W$17*((drdp!B125)*'MSXY-TI1S'!$B125+(drdp!E125)*'MSXY-TI1S'!$C125+(drdp!H125)*'MSXY-TI1S'!$D125)</f>
        <v>-3.3977343565361932E-6</v>
      </c>
      <c r="I125" s="18">
        <f>Model!$W$17*((drdp!C125)*'MSXY-TI1S'!$B125+(drdp!F125)*'MSXY-TI1S'!$C125+(drdp!I125)*'MSXY-TI1S'!$D125)</f>
        <v>5.8078536964941199E-7</v>
      </c>
      <c r="J125" s="18">
        <f>Model!$W$17*((drdp!D125)*'MSXY-TI1S'!$B125+(drdp!G125)*'MSXY-TI1S'!$C125+(drdp!J125)*'MSXY-TI1S'!$D125)</f>
        <v>0</v>
      </c>
      <c r="K125" s="21">
        <f>SUM(E$3:E124)+H125</f>
        <v>0.11368218896791357</v>
      </c>
      <c r="L125" s="21">
        <f>SUM(F$3:F124)+I125</f>
        <v>0.23654101254629945</v>
      </c>
      <c r="M125" s="21">
        <f>SUM(G$3:G124)+J125</f>
        <v>0</v>
      </c>
      <c r="N125" s="21"/>
      <c r="O125" s="21"/>
      <c r="P125" s="21"/>
      <c r="Q125" s="19">
        <f t="shared" si="5"/>
        <v>1.2923640088536411E-2</v>
      </c>
      <c r="R125" s="19">
        <f t="shared" si="5"/>
        <v>5.5951650616428594E-2</v>
      </c>
      <c r="S125" s="19">
        <f t="shared" si="5"/>
        <v>0</v>
      </c>
      <c r="T125" s="19">
        <f t="shared" si="6"/>
        <v>2.6890500086950028E-2</v>
      </c>
      <c r="U125" s="19">
        <f t="shared" si="7"/>
        <v>0</v>
      </c>
      <c r="V125" s="19">
        <f t="shared" si="8"/>
        <v>0</v>
      </c>
    </row>
    <row r="126" spans="1:22" x14ac:dyDescent="0.25">
      <c r="A126" s="26">
        <f>Wellpath!E126</f>
        <v>3540</v>
      </c>
      <c r="B126" s="22">
        <v>0</v>
      </c>
      <c r="C126" s="22">
        <v>0</v>
      </c>
      <c r="D126" s="22">
        <f>SIN(Wellpath!$L126) * SIN(Wellpath!$O126) * (TAN(Dip) * COS(Wellpath!$L126) + SIN(Wellpath!$L126) * COS(Wellpath!$O126)) / SQRT(2)</f>
        <v>-1.5582600499549785E-4</v>
      </c>
      <c r="E126" s="20">
        <f>Model!$W$17*((drdp!B126+drdp!K126)*'MSXY-TI1S'!$B126+(drdp!E126+drdp!N126)*'MSXY-TI1S'!$C126+(drdp!H126+drdp!Q126)*'MSXY-TI1S'!$D126)</f>
        <v>-6.973340401471108E-6</v>
      </c>
      <c r="F126" s="20">
        <f>Model!$W$17*((drdp!C126+drdp!L126)*'MSXY-TI1S'!$B126+(drdp!F126+drdp!O126)*'MSXY-TI1S'!$C126+(drdp!I126+drdp!R126)*'MSXY-TI1S'!$D126)</f>
        <v>2.3183699215830667E-6</v>
      </c>
      <c r="G126" s="20">
        <f>Model!$W$17*((drdp!D126+drdp!M126)*'MSXY-TI1S'!$B126+(drdp!G126+drdp!P126)*'MSXY-TI1S'!$C126+(drdp!J126+drdp!S126)*'MSXY-TI1S'!$D126)</f>
        <v>0</v>
      </c>
      <c r="H126" s="18">
        <f>Model!$W$17*((drdp!B126)*'MSXY-TI1S'!$B126+(drdp!E126)*'MSXY-TI1S'!$C126+(drdp!H126)*'MSXY-TI1S'!$D126)</f>
        <v>-3.486670200735554E-6</v>
      </c>
      <c r="I126" s="18">
        <f>Model!$W$17*((drdp!C126)*'MSXY-TI1S'!$B126+(drdp!F126)*'MSXY-TI1S'!$C126+(drdp!I126)*'MSXY-TI1S'!$D126)</f>
        <v>1.1591849607915334E-6</v>
      </c>
      <c r="J126" s="18">
        <f>Model!$W$17*((drdp!D126)*'MSXY-TI1S'!$B126+(drdp!G126)*'MSXY-TI1S'!$C126+(drdp!J126)*'MSXY-TI1S'!$D126)</f>
        <v>0</v>
      </c>
      <c r="K126" s="21">
        <f>SUM(E$3:E125)+H126</f>
        <v>0.1136753045633563</v>
      </c>
      <c r="L126" s="21">
        <f>SUM(F$3:F125)+I126</f>
        <v>0.23654275251662987</v>
      </c>
      <c r="M126" s="21">
        <f>SUM(G$3:G125)+J126</f>
        <v>0</v>
      </c>
      <c r="N126" s="21"/>
      <c r="O126" s="21"/>
      <c r="P126" s="21"/>
      <c r="Q126" s="19">
        <f t="shared" si="5"/>
        <v>1.2922074867571813E-2</v>
      </c>
      <c r="R126" s="19">
        <f t="shared" si="5"/>
        <v>5.5952473768143607E-2</v>
      </c>
      <c r="S126" s="19">
        <f t="shared" si="5"/>
        <v>0</v>
      </c>
      <c r="T126" s="19">
        <f t="shared" si="6"/>
        <v>2.6889069434582514E-2</v>
      </c>
      <c r="U126" s="19">
        <f t="shared" si="7"/>
        <v>0</v>
      </c>
      <c r="V126" s="19">
        <f t="shared" si="8"/>
        <v>0</v>
      </c>
    </row>
    <row r="127" spans="1:22" x14ac:dyDescent="0.25">
      <c r="A127" s="26">
        <f>Wellpath!E127</f>
        <v>3570</v>
      </c>
      <c r="B127" s="22">
        <v>0</v>
      </c>
      <c r="C127" s="22">
        <v>0</v>
      </c>
      <c r="D127" s="22">
        <f>SIN(Wellpath!$L127) * SIN(Wellpath!$O127) * (TAN(Dip) * COS(Wellpath!$L127) + SIN(Wellpath!$L127) * COS(Wellpath!$O127)) / SQRT(2)</f>
        <v>-3.85680086631505E-5</v>
      </c>
      <c r="E127" s="20">
        <f>Model!$W$17*((drdp!B127+drdp!K127)*'MSXY-TI1S'!$B127+(drdp!E127+drdp!N127)*'MSXY-TI1S'!$C127+(drdp!H127+drdp!Q127)*'MSXY-TI1S'!$D127)</f>
        <v>-1.602412738628416E-6</v>
      </c>
      <c r="F127" s="20">
        <f>Model!$W$17*((drdp!C127+drdp!L127)*'MSXY-TI1S'!$B127+(drdp!F127+drdp!O127)*'MSXY-TI1S'!$C127+(drdp!I127+drdp!R127)*'MSXY-TI1S'!$D127)</f>
        <v>8.2458919844978847E-7</v>
      </c>
      <c r="G127" s="20">
        <f>Model!$W$17*((drdp!D127+drdp!M127)*'MSXY-TI1S'!$B127+(drdp!G127+drdp!P127)*'MSXY-TI1S'!$C127+(drdp!J127+drdp!S127)*'MSXY-TI1S'!$D127)</f>
        <v>0</v>
      </c>
      <c r="H127" s="18">
        <f>Model!$W$17*((drdp!B127)*'MSXY-TI1S'!$B127+(drdp!E127)*'MSXY-TI1S'!$C127+(drdp!H127)*'MSXY-TI1S'!$D127)</f>
        <v>-8.0120636931420801E-7</v>
      </c>
      <c r="I127" s="18">
        <f>Model!$W$17*((drdp!C127)*'MSXY-TI1S'!$B127+(drdp!F127)*'MSXY-TI1S'!$C127+(drdp!I127)*'MSXY-TI1S'!$D127)</f>
        <v>4.1229459922489424E-7</v>
      </c>
      <c r="J127" s="18">
        <f>Model!$W$17*((drdp!D127)*'MSXY-TI1S'!$B127+(drdp!G127)*'MSXY-TI1S'!$C127+(drdp!J127)*'MSXY-TI1S'!$D127)</f>
        <v>0</v>
      </c>
      <c r="K127" s="21">
        <f>SUM(E$3:E126)+H127</f>
        <v>0.11367101668678625</v>
      </c>
      <c r="L127" s="21">
        <f>SUM(F$3:F126)+I127</f>
        <v>0.23654432399618988</v>
      </c>
      <c r="M127" s="21">
        <f>SUM(G$3:G126)+J127</f>
        <v>0</v>
      </c>
      <c r="N127" s="21"/>
      <c r="O127" s="21"/>
      <c r="P127" s="21"/>
      <c r="Q127" s="19">
        <f t="shared" si="5"/>
        <v>1.2921100034607639E-2</v>
      </c>
      <c r="R127" s="19">
        <f t="shared" si="5"/>
        <v>5.595321721481445E-2</v>
      </c>
      <c r="S127" s="19">
        <f t="shared" si="5"/>
        <v>0</v>
      </c>
      <c r="T127" s="19">
        <f t="shared" si="6"/>
        <v>2.6888233800135473E-2</v>
      </c>
      <c r="U127" s="19">
        <f t="shared" si="7"/>
        <v>0</v>
      </c>
      <c r="V127" s="19">
        <f t="shared" si="8"/>
        <v>0</v>
      </c>
    </row>
    <row r="128" spans="1:22" x14ac:dyDescent="0.25">
      <c r="A128" s="26">
        <f>Wellpath!E128</f>
        <v>3600</v>
      </c>
      <c r="B128" s="22">
        <v>0</v>
      </c>
      <c r="C128" s="22">
        <v>0</v>
      </c>
      <c r="D128" s="22">
        <f>SIN(Wellpath!$L128) * SIN(Wellpath!$O128) * (TAN(Dip) * COS(Wellpath!$L128) + SIN(Wellpath!$L128) * COS(Wellpath!$O128)) / SQRT(2)</f>
        <v>1.1483230600520901E-4</v>
      </c>
      <c r="E128" s="20">
        <f>Model!$W$17*((drdp!B128+drdp!K128)*'MSXY-TI1S'!$B128+(drdp!E128+drdp!N128)*'MSXY-TI1S'!$C128+(drdp!H128+drdp!Q128)*'MSXY-TI1S'!$D128)</f>
        <v>4.2852778999177914E-6</v>
      </c>
      <c r="F128" s="20">
        <f>Model!$W$17*((drdp!C128+drdp!L128)*'MSXY-TI1S'!$B128+(drdp!F128+drdp!O128)*'MSXY-TI1S'!$C128+(drdp!I128+drdp!R128)*'MSXY-TI1S'!$D128)</f>
        <v>-3.142095755532098E-6</v>
      </c>
      <c r="G128" s="20">
        <f>Model!$W$17*((drdp!D128+drdp!M128)*'MSXY-TI1S'!$B128+(drdp!G128+drdp!P128)*'MSXY-TI1S'!$C128+(drdp!J128+drdp!S128)*'MSXY-TI1S'!$D128)</f>
        <v>0</v>
      </c>
      <c r="H128" s="18">
        <f>Model!$W$17*((drdp!B128)*'MSXY-TI1S'!$B128+(drdp!E128)*'MSXY-TI1S'!$C128+(drdp!H128)*'MSXY-TI1S'!$D128)</f>
        <v>2.1426389499588957E-6</v>
      </c>
      <c r="I128" s="18">
        <f>Model!$W$17*((drdp!C128)*'MSXY-TI1S'!$B128+(drdp!F128)*'MSXY-TI1S'!$C128+(drdp!I128)*'MSXY-TI1S'!$D128)</f>
        <v>-1.571047877766049E-6</v>
      </c>
      <c r="J128" s="18">
        <f>Model!$W$17*((drdp!D128)*'MSXY-TI1S'!$B128+(drdp!G128)*'MSXY-TI1S'!$C128+(drdp!J128)*'MSXY-TI1S'!$D128)</f>
        <v>0</v>
      </c>
      <c r="K128" s="21">
        <f>SUM(E$3:E127)+H128</f>
        <v>0.11367235811936691</v>
      </c>
      <c r="L128" s="21">
        <f>SUM(F$3:F127)+I128</f>
        <v>0.23654316524291136</v>
      </c>
      <c r="M128" s="21">
        <f>SUM(G$3:G127)+J128</f>
        <v>0</v>
      </c>
      <c r="N128" s="21"/>
      <c r="O128" s="21"/>
      <c r="P128" s="21"/>
      <c r="Q128" s="19">
        <f t="shared" si="5"/>
        <v>1.2921405000417599E-2</v>
      </c>
      <c r="R128" s="19">
        <f t="shared" si="5"/>
        <v>5.5952669023135268E-2</v>
      </c>
      <c r="S128" s="19">
        <f t="shared" si="5"/>
        <v>0</v>
      </c>
      <c r="T128" s="19">
        <f t="shared" si="6"/>
        <v>2.6888419390180801E-2</v>
      </c>
      <c r="U128" s="19">
        <f t="shared" si="7"/>
        <v>0</v>
      </c>
      <c r="V128" s="19">
        <f t="shared" si="8"/>
        <v>0</v>
      </c>
    </row>
    <row r="129" spans="1:22" x14ac:dyDescent="0.25">
      <c r="A129" s="26">
        <f>Wellpath!E129</f>
        <v>3630</v>
      </c>
      <c r="B129" s="22">
        <v>0</v>
      </c>
      <c r="C129" s="22">
        <v>0</v>
      </c>
      <c r="D129" s="22">
        <f>SIN(Wellpath!$L129) * SIN(Wellpath!$O129) * (TAN(Dip) * COS(Wellpath!$L129) + SIN(Wellpath!$L129) * COS(Wellpath!$O129)) / SQRT(2)</f>
        <v>-2.0882885737944897E-5</v>
      </c>
      <c r="E129" s="20">
        <f>Model!$W$17*((drdp!B129+drdp!K129)*'MSXY-TI1S'!$B129+(drdp!E129+drdp!N129)*'MSXY-TI1S'!$C129+(drdp!H129+drdp!Q129)*'MSXY-TI1S'!$D129)</f>
        <v>-6.7188092038841607E-7</v>
      </c>
      <c r="F129" s="20">
        <f>Model!$W$17*((drdp!C129+drdp!L129)*'MSXY-TI1S'!$B129+(drdp!F129+drdp!O129)*'MSXY-TI1S'!$C129+(drdp!I129+drdp!R129)*'MSXY-TI1S'!$D129)</f>
        <v>6.8204219008430894E-7</v>
      </c>
      <c r="G129" s="20">
        <f>Model!$W$17*((drdp!D129+drdp!M129)*'MSXY-TI1S'!$B129+(drdp!G129+drdp!P129)*'MSXY-TI1S'!$C129+(drdp!J129+drdp!S129)*'MSXY-TI1S'!$D129)</f>
        <v>0</v>
      </c>
      <c r="H129" s="18">
        <f>Model!$W$17*((drdp!B129)*'MSXY-TI1S'!$B129+(drdp!E129)*'MSXY-TI1S'!$C129+(drdp!H129)*'MSXY-TI1S'!$D129)</f>
        <v>-3.3594046019420804E-7</v>
      </c>
      <c r="I129" s="18">
        <f>Model!$W$17*((drdp!C129)*'MSXY-TI1S'!$B129+(drdp!F129)*'MSXY-TI1S'!$C129+(drdp!I129)*'MSXY-TI1S'!$D129)</f>
        <v>3.4102109504215447E-7</v>
      </c>
      <c r="J129" s="18">
        <f>Model!$W$17*((drdp!D129)*'MSXY-TI1S'!$B129+(drdp!G129)*'MSXY-TI1S'!$C129+(drdp!J129)*'MSXY-TI1S'!$D129)</f>
        <v>0</v>
      </c>
      <c r="K129" s="21">
        <f>SUM(E$3:E128)+H129</f>
        <v>0.11367416481785667</v>
      </c>
      <c r="L129" s="21">
        <f>SUM(F$3:F128)+I129</f>
        <v>0.23654193521612862</v>
      </c>
      <c r="M129" s="21">
        <f>SUM(G$3:G128)+J129</f>
        <v>0</v>
      </c>
      <c r="N129" s="21"/>
      <c r="O129" s="21"/>
      <c r="P129" s="21"/>
      <c r="Q129" s="19">
        <f t="shared" si="5"/>
        <v>1.2921815747037243E-2</v>
      </c>
      <c r="R129" s="19">
        <f t="shared" si="5"/>
        <v>5.5952087115791194E-2</v>
      </c>
      <c r="S129" s="19">
        <f t="shared" si="5"/>
        <v>0</v>
      </c>
      <c r="T129" s="19">
        <f t="shared" si="6"/>
        <v>2.688870693009298E-2</v>
      </c>
      <c r="U129" s="19">
        <f t="shared" si="7"/>
        <v>0</v>
      </c>
      <c r="V129" s="19">
        <f t="shared" si="8"/>
        <v>0</v>
      </c>
    </row>
    <row r="130" spans="1:22" x14ac:dyDescent="0.25">
      <c r="A130" s="26">
        <f>Wellpath!E130</f>
        <v>3660</v>
      </c>
      <c r="B130" s="22">
        <v>0</v>
      </c>
      <c r="C130" s="22">
        <v>0</v>
      </c>
      <c r="D130" s="22">
        <f>SIN(Wellpath!$L130) * SIN(Wellpath!$O130) * (TAN(Dip) * COS(Wellpath!$L130) + SIN(Wellpath!$L130) * COS(Wellpath!$O130)) / SQRT(2)</f>
        <v>1.0214422748400321E-5</v>
      </c>
      <c r="E130" s="20">
        <f>Model!$W$17*((drdp!B130+drdp!K130)*'MSXY-TI1S'!$B130+(drdp!E130+drdp!N130)*'MSXY-TI1S'!$C130+(drdp!H130+drdp!Q130)*'MSXY-TI1S'!$D130)</f>
        <v>2.6795964325599099E-7</v>
      </c>
      <c r="F130" s="20">
        <f>Model!$W$17*((drdp!C130+drdp!L130)*'MSXY-TI1S'!$B130+(drdp!F130+drdp!O130)*'MSXY-TI1S'!$C130+(drdp!I130+drdp!R130)*'MSXY-TI1S'!$D130)</f>
        <v>-3.7957564699192619E-7</v>
      </c>
      <c r="G130" s="20">
        <f>Model!$W$17*((drdp!D130+drdp!M130)*'MSXY-TI1S'!$B130+(drdp!G130+drdp!P130)*'MSXY-TI1S'!$C130+(drdp!J130+drdp!S130)*'MSXY-TI1S'!$D130)</f>
        <v>0</v>
      </c>
      <c r="H130" s="18">
        <f>Model!$W$17*((drdp!B130)*'MSXY-TI1S'!$B130+(drdp!E130)*'MSXY-TI1S'!$C130+(drdp!H130)*'MSXY-TI1S'!$D130)</f>
        <v>1.3397982162799549E-7</v>
      </c>
      <c r="I130" s="18">
        <f>Model!$W$17*((drdp!C130)*'MSXY-TI1S'!$B130+(drdp!F130)*'MSXY-TI1S'!$C130+(drdp!I130)*'MSXY-TI1S'!$D130)</f>
        <v>-1.8978782349596309E-7</v>
      </c>
      <c r="J130" s="18">
        <f>Model!$W$17*((drdp!D130)*'MSXY-TI1S'!$B130+(drdp!G130)*'MSXY-TI1S'!$C130+(drdp!J130)*'MSXY-TI1S'!$D130)</f>
        <v>0</v>
      </c>
      <c r="K130" s="21">
        <f>SUM(E$3:E129)+H130</f>
        <v>0.11367396285721811</v>
      </c>
      <c r="L130" s="21">
        <f>SUM(F$3:F129)+I130</f>
        <v>0.2365420864494002</v>
      </c>
      <c r="M130" s="21">
        <f>SUM(G$3:G129)+J130</f>
        <v>0</v>
      </c>
      <c r="N130" s="21"/>
      <c r="O130" s="21"/>
      <c r="P130" s="21"/>
      <c r="Q130" s="19">
        <f t="shared" si="5"/>
        <v>1.2921769831664201E-2</v>
      </c>
      <c r="R130" s="19">
        <f t="shared" si="5"/>
        <v>5.5952158661835519E-2</v>
      </c>
      <c r="S130" s="19">
        <f t="shared" si="5"/>
        <v>0</v>
      </c>
      <c r="T130" s="19">
        <f t="shared" si="6"/>
        <v>2.6888676349217992E-2</v>
      </c>
      <c r="U130" s="19">
        <f t="shared" si="7"/>
        <v>0</v>
      </c>
      <c r="V130" s="19">
        <f t="shared" si="8"/>
        <v>0</v>
      </c>
    </row>
    <row r="131" spans="1:22" x14ac:dyDescent="0.25">
      <c r="A131" s="26">
        <f>Wellpath!E131</f>
        <v>3690</v>
      </c>
      <c r="B131" s="22">
        <v>0</v>
      </c>
      <c r="C131" s="22">
        <v>0</v>
      </c>
      <c r="D131" s="22">
        <f>SIN(Wellpath!$L131) * SIN(Wellpath!$O131) * (TAN(Dip) * COS(Wellpath!$L131) + SIN(Wellpath!$L131) * COS(Wellpath!$O131)) / SQRT(2)</f>
        <v>3.4701561730346556E-5</v>
      </c>
      <c r="E131" s="20">
        <f>Model!$W$17*((drdp!B131+drdp!K131)*'MSXY-TI1S'!$B131+(drdp!E131+drdp!N131)*'MSXY-TI1S'!$C131+(drdp!H131+drdp!Q131)*'MSXY-TI1S'!$D131)</f>
        <v>6.8196860833959408E-7</v>
      </c>
      <c r="F131" s="20">
        <f>Model!$W$17*((drdp!C131+drdp!L131)*'MSXY-TI1S'!$B131+(drdp!F131+drdp!O131)*'MSXY-TI1S'!$C131+(drdp!I131+drdp!R131)*'MSXY-TI1S'!$D131)</f>
        <v>-1.4138672579246411E-6</v>
      </c>
      <c r="G131" s="20">
        <f>Model!$W$17*((drdp!D131+drdp!M131)*'MSXY-TI1S'!$B131+(drdp!G131+drdp!P131)*'MSXY-TI1S'!$C131+(drdp!J131+drdp!S131)*'MSXY-TI1S'!$D131)</f>
        <v>0</v>
      </c>
      <c r="H131" s="18">
        <f>Model!$W$17*((drdp!B131)*'MSXY-TI1S'!$B131+(drdp!E131)*'MSXY-TI1S'!$C131+(drdp!H131)*'MSXY-TI1S'!$D131)</f>
        <v>3.4098430416979704E-7</v>
      </c>
      <c r="I131" s="18">
        <f>Model!$W$17*((drdp!C131)*'MSXY-TI1S'!$B131+(drdp!F131)*'MSXY-TI1S'!$C131+(drdp!I131)*'MSXY-TI1S'!$D131)</f>
        <v>-7.0693362896232056E-7</v>
      </c>
      <c r="J131" s="18">
        <f>Model!$W$17*((drdp!D131)*'MSXY-TI1S'!$B131+(drdp!G131)*'MSXY-TI1S'!$C131+(drdp!J131)*'MSXY-TI1S'!$D131)</f>
        <v>0</v>
      </c>
      <c r="K131" s="21">
        <f>SUM(E$3:E130)+H131</f>
        <v>0.1136744378213439</v>
      </c>
      <c r="L131" s="21">
        <f>SUM(F$3:F130)+I131</f>
        <v>0.23654118972794771</v>
      </c>
      <c r="M131" s="21">
        <f>SUM(G$3:G130)+J131</f>
        <v>0</v>
      </c>
      <c r="N131" s="21"/>
      <c r="O131" s="21"/>
      <c r="P131" s="21"/>
      <c r="Q131" s="19">
        <f t="shared" si="5"/>
        <v>1.292187781399858E-2</v>
      </c>
      <c r="R131" s="19">
        <f t="shared" si="5"/>
        <v>5.5951734437912959E-2</v>
      </c>
      <c r="S131" s="19">
        <f t="shared" si="5"/>
        <v>0</v>
      </c>
      <c r="T131" s="19">
        <f t="shared" si="6"/>
        <v>2.6888686763916304E-2</v>
      </c>
      <c r="U131" s="19">
        <f t="shared" si="7"/>
        <v>0</v>
      </c>
      <c r="V131" s="19">
        <f t="shared" si="8"/>
        <v>0</v>
      </c>
    </row>
    <row r="132" spans="1:22" x14ac:dyDescent="0.25">
      <c r="A132" s="26">
        <f>Wellpath!E132</f>
        <v>3720</v>
      </c>
      <c r="B132" s="22">
        <v>0</v>
      </c>
      <c r="C132" s="22">
        <v>0</v>
      </c>
      <c r="D132" s="22">
        <f>SIN(Wellpath!$L132) * SIN(Wellpath!$O132) * (TAN(Dip) * COS(Wellpath!$L132) + SIN(Wellpath!$L132) * COS(Wellpath!$O132)) / SQRT(2)</f>
        <v>2.7574763424502482E-6</v>
      </c>
      <c r="E132" s="20">
        <f>Model!$W$17*((drdp!B132+drdp!K132)*'MSXY-TI1S'!$B132+(drdp!E132+drdp!N132)*'MSXY-TI1S'!$C132+(drdp!H132+drdp!Q132)*'MSXY-TI1S'!$D132)</f>
        <v>2.3123824291660042E-8</v>
      </c>
      <c r="F132" s="20">
        <f>Model!$W$17*((drdp!C132+drdp!L132)*'MSXY-TI1S'!$B132+(drdp!F132+drdp!O132)*'MSXY-TI1S'!$C132+(drdp!I132+drdp!R132)*'MSXY-TI1S'!$D132)</f>
        <v>-7.9644607340746809E-8</v>
      </c>
      <c r="G132" s="20">
        <f>Model!$W$17*((drdp!D132+drdp!M132)*'MSXY-TI1S'!$B132+(drdp!G132+drdp!P132)*'MSXY-TI1S'!$C132+(drdp!J132+drdp!S132)*'MSXY-TI1S'!$D132)</f>
        <v>0</v>
      </c>
      <c r="H132" s="18">
        <f>Model!$W$17*((drdp!B132)*'MSXY-TI1S'!$B132+(drdp!E132)*'MSXY-TI1S'!$C132+(drdp!H132)*'MSXY-TI1S'!$D132)</f>
        <v>1.7342868218745031E-8</v>
      </c>
      <c r="I132" s="18">
        <f>Model!$W$17*((drdp!C132)*'MSXY-TI1S'!$B132+(drdp!F132)*'MSXY-TI1S'!$C132+(drdp!I132)*'MSXY-TI1S'!$D132)</f>
        <v>-5.9733455505560104E-8</v>
      </c>
      <c r="J132" s="18">
        <f>Model!$W$17*((drdp!D132)*'MSXY-TI1S'!$B132+(drdp!G132)*'MSXY-TI1S'!$C132+(drdp!J132)*'MSXY-TI1S'!$D132)</f>
        <v>0</v>
      </c>
      <c r="K132" s="21">
        <f>SUM(E$3:E131)+H132</f>
        <v>0.11367479614851629</v>
      </c>
      <c r="L132" s="21">
        <f>SUM(F$3:F131)+I132</f>
        <v>0.23654042306086323</v>
      </c>
      <c r="M132" s="21">
        <f>SUM(G$3:G131)+J132</f>
        <v>0</v>
      </c>
      <c r="N132" s="21"/>
      <c r="O132" s="21"/>
      <c r="P132" s="21"/>
      <c r="Q132" s="19">
        <f t="shared" ref="Q132:S133" si="9">K132^2</f>
        <v>1.2921959279406734E-2</v>
      </c>
      <c r="R132" s="19">
        <f t="shared" si="9"/>
        <v>5.595137174181216E-2</v>
      </c>
      <c r="S132" s="19">
        <f t="shared" si="9"/>
        <v>0</v>
      </c>
      <c r="T132" s="19">
        <f t="shared" ref="T132:T133" si="10">K132*L132</f>
        <v>2.6888684372327429E-2</v>
      </c>
      <c r="U132" s="19">
        <f t="shared" ref="U132:U133" si="11">K132*M132</f>
        <v>0</v>
      </c>
      <c r="V132" s="19">
        <f t="shared" ref="V132:V133" si="12">L132*M132</f>
        <v>0</v>
      </c>
    </row>
    <row r="133" spans="1:22" x14ac:dyDescent="0.25">
      <c r="A133" s="26">
        <f>Wellpath!E133</f>
        <v>3730</v>
      </c>
      <c r="B133" s="22">
        <v>0</v>
      </c>
      <c r="C133" s="22">
        <v>0</v>
      </c>
      <c r="D133" s="22">
        <f>SIN(Wellpath!$L133) * SIN(Wellpath!$O133) * (TAN(Dip) * COS(Wellpath!$L133) + SIN(Wellpath!$L133) * COS(Wellpath!$O133)) / SQRT(2)</f>
        <v>-2.71138394294499E-32</v>
      </c>
      <c r="E133" s="20">
        <f>Model!$W$17*((drdp!B133+drdp!K133)*'MSXY-TI1S'!$B133+(drdp!E133+drdp!N133)*'MSXY-TI1S'!$C133+(drdp!H133+drdp!Q133)*'MSXY-TI1S'!$D133)</f>
        <v>-1.3755491440737993E-34</v>
      </c>
      <c r="F133" s="20">
        <f>Model!$W$17*((drdp!C133+drdp!L133)*'MSXY-TI1S'!$B133+(drdp!F133+drdp!O133)*'MSXY-TI1S'!$C133+(drdp!I133+drdp!R133)*'MSXY-TI1S'!$D133)</f>
        <v>5.9581579314478836E-34</v>
      </c>
      <c r="G133" s="20">
        <f>Model!$W$17*((drdp!D133+drdp!M133)*'MSXY-TI1S'!$B133+(drdp!G133+drdp!P133)*'MSXY-TI1S'!$C133+(drdp!J133+drdp!S133)*'MSXY-TI1S'!$D133)</f>
        <v>0</v>
      </c>
      <c r="H133" s="18">
        <f>Model!$W$17*((drdp!B133)*'MSXY-TI1S'!$B133+(drdp!E133)*'MSXY-TI1S'!$C133+(drdp!H133)*'MSXY-TI1S'!$D133)</f>
        <v>-4.585163813579331E-35</v>
      </c>
      <c r="I133" s="18">
        <f>Model!$W$17*((drdp!C133)*'MSXY-TI1S'!$B133+(drdp!F133)*'MSXY-TI1S'!$C133+(drdp!I133)*'MSXY-TI1S'!$D133)</f>
        <v>1.9860526438159611E-34</v>
      </c>
      <c r="J133" s="18">
        <f>Model!$W$17*((drdp!D133)*'MSXY-TI1S'!$B133+(drdp!G133)*'MSXY-TI1S'!$C133+(drdp!J133)*'MSXY-TI1S'!$D133)</f>
        <v>0</v>
      </c>
      <c r="K133" s="21">
        <f>SUM(E$3:E132)+H133</f>
        <v>0.11367480192947235</v>
      </c>
      <c r="L133" s="21">
        <f>SUM(F$3:F132)+I133</f>
        <v>0.23654040314971139</v>
      </c>
      <c r="M133" s="21">
        <f>SUM(G$3:G132)+J133</f>
        <v>0</v>
      </c>
      <c r="N133" s="21"/>
      <c r="O133" s="21"/>
      <c r="P133" s="21"/>
      <c r="Q133" s="19">
        <f t="shared" si="9"/>
        <v>1.2921960593704771E-2</v>
      </c>
      <c r="R133" s="19">
        <f t="shared" si="9"/>
        <v>5.5951362322227992E-2</v>
      </c>
      <c r="S133" s="19">
        <f t="shared" si="9"/>
        <v>0</v>
      </c>
      <c r="T133" s="19">
        <f t="shared" si="10"/>
        <v>2.6888683476360982E-2</v>
      </c>
      <c r="U133" s="19">
        <f t="shared" si="11"/>
        <v>0</v>
      </c>
      <c r="V133" s="19">
        <f t="shared" si="12"/>
        <v>0</v>
      </c>
    </row>
    <row r="134" spans="1:22" x14ac:dyDescent="0.25">
      <c r="A134" s="26">
        <f>Wellpath!E134</f>
        <v>3750</v>
      </c>
      <c r="B134" s="22">
        <v>0</v>
      </c>
      <c r="C134" s="22">
        <v>0</v>
      </c>
      <c r="D134" s="22">
        <f>SIN(Wellpath!$L134) * SIN(Wellpath!$O134) * (TAN(Dip) * COS(Wellpath!$L134) + SIN(Wellpath!$L134) * COS(Wellpath!$O134)) / SQRT(2)</f>
        <v>-2.71138394294499E-32</v>
      </c>
      <c r="E134" s="20">
        <f>Model!$W$17*((drdp!B134+drdp!K134)*'MSXY-TI1S'!$B134+(drdp!E134+drdp!N134)*'MSXY-TI1S'!$C134+(drdp!H134+drdp!Q134)*'MSXY-TI1S'!$D134)</f>
        <v>-2.2925819067896658E-34</v>
      </c>
      <c r="F134" s="20">
        <f>Model!$W$17*((drdp!C134+drdp!L134)*'MSXY-TI1S'!$B134+(drdp!F134+drdp!O134)*'MSXY-TI1S'!$C134+(drdp!I134+drdp!R134)*'MSXY-TI1S'!$D134)</f>
        <v>9.9302632190798049E-34</v>
      </c>
      <c r="G134" s="20">
        <f>Model!$W$17*((drdp!D134+drdp!M134)*'MSXY-TI1S'!$B134+(drdp!G134+drdp!P134)*'MSXY-TI1S'!$C134+(drdp!J134+drdp!S134)*'MSXY-TI1S'!$D134)</f>
        <v>0</v>
      </c>
      <c r="H134" s="18">
        <f>Model!$W$17*((drdp!B134)*'MSXY-TI1S'!$B134+(drdp!E134)*'MSXY-TI1S'!$C134+(drdp!H134)*'MSXY-TI1S'!$D134)</f>
        <v>-9.1703276271586621E-35</v>
      </c>
      <c r="I134" s="18">
        <f>Model!$W$17*((drdp!C134)*'MSXY-TI1S'!$B134+(drdp!F134)*'MSXY-TI1S'!$C134+(drdp!I134)*'MSXY-TI1S'!$D134)</f>
        <v>3.9721052876319221E-34</v>
      </c>
      <c r="J134" s="18">
        <f>Model!$W$17*((drdp!D134)*'MSXY-TI1S'!$B134+(drdp!G134)*'MSXY-TI1S'!$C134+(drdp!J134)*'MSXY-TI1S'!$D134)</f>
        <v>0</v>
      </c>
      <c r="K134" s="21">
        <f>SUM(E$3:E133)+H134</f>
        <v>0.11367480192947235</v>
      </c>
      <c r="L134" s="21">
        <f>SUM(F$3:F133)+I134</f>
        <v>0.23654040314971139</v>
      </c>
      <c r="M134" s="21">
        <f>SUM(G$3:G133)+J134</f>
        <v>0</v>
      </c>
      <c r="N134" s="21"/>
      <c r="O134" s="21"/>
      <c r="P134" s="21"/>
      <c r="Q134" s="19">
        <f t="shared" ref="Q134:Q197" si="13">K134^2</f>
        <v>1.2921960593704771E-2</v>
      </c>
      <c r="R134" s="19">
        <f t="shared" ref="R134:R197" si="14">L134^2</f>
        <v>5.5951362322227992E-2</v>
      </c>
      <c r="S134" s="19">
        <f t="shared" ref="S134:S197" si="15">M134^2</f>
        <v>0</v>
      </c>
      <c r="T134" s="19">
        <f t="shared" ref="T134:T197" si="16">K134*L134</f>
        <v>2.6888683476360982E-2</v>
      </c>
      <c r="U134" s="19">
        <f t="shared" ref="U134:U197" si="17">K134*M134</f>
        <v>0</v>
      </c>
      <c r="V134" s="19">
        <f t="shared" ref="V134:V197" si="18">L134*M134</f>
        <v>0</v>
      </c>
    </row>
    <row r="135" spans="1:22" x14ac:dyDescent="0.25">
      <c r="A135" s="26">
        <f>Wellpath!E135</f>
        <v>3780</v>
      </c>
      <c r="B135" s="22">
        <v>0</v>
      </c>
      <c r="C135" s="22">
        <v>0</v>
      </c>
      <c r="D135" s="22">
        <f>SIN(Wellpath!$L135) * SIN(Wellpath!$O135) * (TAN(Dip) * COS(Wellpath!$L135) + SIN(Wellpath!$L135) * COS(Wellpath!$O135)) / SQRT(2)</f>
        <v>-2.71138394294499E-32</v>
      </c>
      <c r="E135" s="20">
        <f>Model!$W$17*((drdp!B135+drdp!K135)*'MSXY-TI1S'!$B135+(drdp!E135+drdp!N135)*'MSXY-TI1S'!$C135+(drdp!H135+drdp!Q135)*'MSXY-TI1S'!$D135)</f>
        <v>-2.7510982881475985E-34</v>
      </c>
      <c r="F135" s="20">
        <f>Model!$W$17*((drdp!C135+drdp!L135)*'MSXY-TI1S'!$B135+(drdp!F135+drdp!O135)*'MSXY-TI1S'!$C135+(drdp!I135+drdp!R135)*'MSXY-TI1S'!$D135)</f>
        <v>1.1916315862895765E-33</v>
      </c>
      <c r="G135" s="20">
        <f>Model!$W$17*((drdp!D135+drdp!M135)*'MSXY-TI1S'!$B135+(drdp!G135+drdp!P135)*'MSXY-TI1S'!$C135+(drdp!J135+drdp!S135)*'MSXY-TI1S'!$D135)</f>
        <v>0</v>
      </c>
      <c r="H135" s="18">
        <f>Model!$W$17*((drdp!B135)*'MSXY-TI1S'!$B135+(drdp!E135)*'MSXY-TI1S'!$C135+(drdp!H135)*'MSXY-TI1S'!$D135)</f>
        <v>-1.3755491440737993E-34</v>
      </c>
      <c r="I135" s="18">
        <f>Model!$W$17*((drdp!C135)*'MSXY-TI1S'!$B135+(drdp!F135)*'MSXY-TI1S'!$C135+(drdp!I135)*'MSXY-TI1S'!$D135)</f>
        <v>5.9581579314478827E-34</v>
      </c>
      <c r="J135" s="18">
        <f>Model!$W$17*((drdp!D135)*'MSXY-TI1S'!$B135+(drdp!G135)*'MSXY-TI1S'!$C135+(drdp!J135)*'MSXY-TI1S'!$D135)</f>
        <v>0</v>
      </c>
      <c r="K135" s="21">
        <f>SUM(E$3:E134)+H135</f>
        <v>0.11367480192947235</v>
      </c>
      <c r="L135" s="21">
        <f>SUM(F$3:F134)+I135</f>
        <v>0.23654040314971139</v>
      </c>
      <c r="M135" s="21">
        <f>SUM(G$3:G134)+J135</f>
        <v>0</v>
      </c>
      <c r="N135" s="21"/>
      <c r="O135" s="21"/>
      <c r="P135" s="21"/>
      <c r="Q135" s="19">
        <f t="shared" si="13"/>
        <v>1.2921960593704771E-2</v>
      </c>
      <c r="R135" s="19">
        <f t="shared" si="14"/>
        <v>5.5951362322227992E-2</v>
      </c>
      <c r="S135" s="19">
        <f t="shared" si="15"/>
        <v>0</v>
      </c>
      <c r="T135" s="19">
        <f t="shared" si="16"/>
        <v>2.6888683476360982E-2</v>
      </c>
      <c r="U135" s="19">
        <f t="shared" si="17"/>
        <v>0</v>
      </c>
      <c r="V135" s="19">
        <f t="shared" si="18"/>
        <v>0</v>
      </c>
    </row>
    <row r="136" spans="1:22" x14ac:dyDescent="0.25">
      <c r="A136" s="26">
        <f>Wellpath!E136</f>
        <v>3810</v>
      </c>
      <c r="B136" s="22">
        <v>0</v>
      </c>
      <c r="C136" s="22">
        <v>0</v>
      </c>
      <c r="D136" s="22">
        <f>SIN(Wellpath!$L136) * SIN(Wellpath!$O136) * (TAN(Dip) * COS(Wellpath!$L136) + SIN(Wellpath!$L136) * COS(Wellpath!$O136)) / SQRT(2)</f>
        <v>-2.71138394294499E-32</v>
      </c>
      <c r="E136" s="20">
        <f>Model!$W$17*((drdp!B136+drdp!K136)*'MSXY-TI1S'!$B136+(drdp!E136+drdp!N136)*'MSXY-TI1S'!$C136+(drdp!H136+drdp!Q136)*'MSXY-TI1S'!$D136)</f>
        <v>-2.7510982881475985E-34</v>
      </c>
      <c r="F136" s="20">
        <f>Model!$W$17*((drdp!C136+drdp!L136)*'MSXY-TI1S'!$B136+(drdp!F136+drdp!O136)*'MSXY-TI1S'!$C136+(drdp!I136+drdp!R136)*'MSXY-TI1S'!$D136)</f>
        <v>1.1916315862895765E-33</v>
      </c>
      <c r="G136" s="20">
        <f>Model!$W$17*((drdp!D136+drdp!M136)*'MSXY-TI1S'!$B136+(drdp!G136+drdp!P136)*'MSXY-TI1S'!$C136+(drdp!J136+drdp!S136)*'MSXY-TI1S'!$D136)</f>
        <v>0</v>
      </c>
      <c r="H136" s="18">
        <f>Model!$W$17*((drdp!B136)*'MSXY-TI1S'!$B136+(drdp!E136)*'MSXY-TI1S'!$C136+(drdp!H136)*'MSXY-TI1S'!$D136)</f>
        <v>-1.3755491440737993E-34</v>
      </c>
      <c r="I136" s="18">
        <f>Model!$W$17*((drdp!C136)*'MSXY-TI1S'!$B136+(drdp!F136)*'MSXY-TI1S'!$C136+(drdp!I136)*'MSXY-TI1S'!$D136)</f>
        <v>5.9581579314478827E-34</v>
      </c>
      <c r="J136" s="18">
        <f>Model!$W$17*((drdp!D136)*'MSXY-TI1S'!$B136+(drdp!G136)*'MSXY-TI1S'!$C136+(drdp!J136)*'MSXY-TI1S'!$D136)</f>
        <v>0</v>
      </c>
      <c r="K136" s="21">
        <f>SUM(E$3:E135)+H136</f>
        <v>0.11367480192947235</v>
      </c>
      <c r="L136" s="21">
        <f>SUM(F$3:F135)+I136</f>
        <v>0.23654040314971139</v>
      </c>
      <c r="M136" s="21">
        <f>SUM(G$3:G135)+J136</f>
        <v>0</v>
      </c>
      <c r="N136" s="21"/>
      <c r="O136" s="21"/>
      <c r="P136" s="21"/>
      <c r="Q136" s="19">
        <f t="shared" si="13"/>
        <v>1.2921960593704771E-2</v>
      </c>
      <c r="R136" s="19">
        <f t="shared" si="14"/>
        <v>5.5951362322227992E-2</v>
      </c>
      <c r="S136" s="19">
        <f t="shared" si="15"/>
        <v>0</v>
      </c>
      <c r="T136" s="19">
        <f t="shared" si="16"/>
        <v>2.6888683476360982E-2</v>
      </c>
      <c r="U136" s="19">
        <f t="shared" si="17"/>
        <v>0</v>
      </c>
      <c r="V136" s="19">
        <f t="shared" si="18"/>
        <v>0</v>
      </c>
    </row>
    <row r="137" spans="1:22" x14ac:dyDescent="0.25">
      <c r="A137" s="26">
        <f>Wellpath!E137</f>
        <v>3840</v>
      </c>
      <c r="B137" s="22">
        <v>0</v>
      </c>
      <c r="C137" s="22">
        <v>0</v>
      </c>
      <c r="D137" s="22">
        <f>SIN(Wellpath!$L137) * SIN(Wellpath!$O137) * (TAN(Dip) * COS(Wellpath!$L137) + SIN(Wellpath!$L137) * COS(Wellpath!$O137)) / SQRT(2)</f>
        <v>-2.71138394294499E-32</v>
      </c>
      <c r="E137" s="20">
        <f>Model!$W$17*((drdp!B137+drdp!K137)*'MSXY-TI1S'!$B137+(drdp!E137+drdp!N137)*'MSXY-TI1S'!$C137+(drdp!H137+drdp!Q137)*'MSXY-TI1S'!$D137)</f>
        <v>-2.7510982881475985E-34</v>
      </c>
      <c r="F137" s="20">
        <f>Model!$W$17*((drdp!C137+drdp!L137)*'MSXY-TI1S'!$B137+(drdp!F137+drdp!O137)*'MSXY-TI1S'!$C137+(drdp!I137+drdp!R137)*'MSXY-TI1S'!$D137)</f>
        <v>1.1916315862895765E-33</v>
      </c>
      <c r="G137" s="20">
        <f>Model!$W$17*((drdp!D137+drdp!M137)*'MSXY-TI1S'!$B137+(drdp!G137+drdp!P137)*'MSXY-TI1S'!$C137+(drdp!J137+drdp!S137)*'MSXY-TI1S'!$D137)</f>
        <v>0</v>
      </c>
      <c r="H137" s="18">
        <f>Model!$W$17*((drdp!B137)*'MSXY-TI1S'!$B137+(drdp!E137)*'MSXY-TI1S'!$C137+(drdp!H137)*'MSXY-TI1S'!$D137)</f>
        <v>-1.3755491440737993E-34</v>
      </c>
      <c r="I137" s="18">
        <f>Model!$W$17*((drdp!C137)*'MSXY-TI1S'!$B137+(drdp!F137)*'MSXY-TI1S'!$C137+(drdp!I137)*'MSXY-TI1S'!$D137)</f>
        <v>5.9581579314478827E-34</v>
      </c>
      <c r="J137" s="18">
        <f>Model!$W$17*((drdp!D137)*'MSXY-TI1S'!$B137+(drdp!G137)*'MSXY-TI1S'!$C137+(drdp!J137)*'MSXY-TI1S'!$D137)</f>
        <v>0</v>
      </c>
      <c r="K137" s="21">
        <f>SUM(E$3:E136)+H137</f>
        <v>0.11367480192947235</v>
      </c>
      <c r="L137" s="21">
        <f>SUM(F$3:F136)+I137</f>
        <v>0.23654040314971139</v>
      </c>
      <c r="M137" s="21">
        <f>SUM(G$3:G136)+J137</f>
        <v>0</v>
      </c>
      <c r="N137" s="21"/>
      <c r="O137" s="21"/>
      <c r="P137" s="21"/>
      <c r="Q137" s="19">
        <f t="shared" si="13"/>
        <v>1.2921960593704771E-2</v>
      </c>
      <c r="R137" s="19">
        <f t="shared" si="14"/>
        <v>5.5951362322227992E-2</v>
      </c>
      <c r="S137" s="19">
        <f t="shared" si="15"/>
        <v>0</v>
      </c>
      <c r="T137" s="19">
        <f t="shared" si="16"/>
        <v>2.6888683476360982E-2</v>
      </c>
      <c r="U137" s="19">
        <f t="shared" si="17"/>
        <v>0</v>
      </c>
      <c r="V137" s="19">
        <f t="shared" si="18"/>
        <v>0</v>
      </c>
    </row>
    <row r="138" spans="1:22" x14ac:dyDescent="0.25">
      <c r="A138" s="26">
        <f>Wellpath!E138</f>
        <v>3870</v>
      </c>
      <c r="B138" s="22">
        <v>0</v>
      </c>
      <c r="C138" s="22">
        <v>0</v>
      </c>
      <c r="D138" s="22">
        <f>SIN(Wellpath!$L138) * SIN(Wellpath!$O138) * (TAN(Dip) * COS(Wellpath!$L138) + SIN(Wellpath!$L138) * COS(Wellpath!$O138)) / SQRT(2)</f>
        <v>-2.71138394294499E-32</v>
      </c>
      <c r="E138" s="20">
        <f>Model!$W$17*((drdp!B138+drdp!K138)*'MSXY-TI1S'!$B138+(drdp!E138+drdp!N138)*'MSXY-TI1S'!$C138+(drdp!H138+drdp!Q138)*'MSXY-TI1S'!$D138)</f>
        <v>-2.7510982881475985E-34</v>
      </c>
      <c r="F138" s="20">
        <f>Model!$W$17*((drdp!C138+drdp!L138)*'MSXY-TI1S'!$B138+(drdp!F138+drdp!O138)*'MSXY-TI1S'!$C138+(drdp!I138+drdp!R138)*'MSXY-TI1S'!$D138)</f>
        <v>1.1916315862895765E-33</v>
      </c>
      <c r="G138" s="20">
        <f>Model!$W$17*((drdp!D138+drdp!M138)*'MSXY-TI1S'!$B138+(drdp!G138+drdp!P138)*'MSXY-TI1S'!$C138+(drdp!J138+drdp!S138)*'MSXY-TI1S'!$D138)</f>
        <v>0</v>
      </c>
      <c r="H138" s="18">
        <f>Model!$W$17*((drdp!B138)*'MSXY-TI1S'!$B138+(drdp!E138)*'MSXY-TI1S'!$C138+(drdp!H138)*'MSXY-TI1S'!$D138)</f>
        <v>-1.3755491440737993E-34</v>
      </c>
      <c r="I138" s="18">
        <f>Model!$W$17*((drdp!C138)*'MSXY-TI1S'!$B138+(drdp!F138)*'MSXY-TI1S'!$C138+(drdp!I138)*'MSXY-TI1S'!$D138)</f>
        <v>5.9581579314478827E-34</v>
      </c>
      <c r="J138" s="18">
        <f>Model!$W$17*((drdp!D138)*'MSXY-TI1S'!$B138+(drdp!G138)*'MSXY-TI1S'!$C138+(drdp!J138)*'MSXY-TI1S'!$D138)</f>
        <v>0</v>
      </c>
      <c r="K138" s="21">
        <f>SUM(E$3:E137)+H138</f>
        <v>0.11367480192947235</v>
      </c>
      <c r="L138" s="21">
        <f>SUM(F$3:F137)+I138</f>
        <v>0.23654040314971139</v>
      </c>
      <c r="M138" s="21">
        <f>SUM(G$3:G137)+J138</f>
        <v>0</v>
      </c>
      <c r="N138" s="21"/>
      <c r="O138" s="21"/>
      <c r="P138" s="21"/>
      <c r="Q138" s="19">
        <f t="shared" si="13"/>
        <v>1.2921960593704771E-2</v>
      </c>
      <c r="R138" s="19">
        <f t="shared" si="14"/>
        <v>5.5951362322227992E-2</v>
      </c>
      <c r="S138" s="19">
        <f t="shared" si="15"/>
        <v>0</v>
      </c>
      <c r="T138" s="19">
        <f t="shared" si="16"/>
        <v>2.6888683476360982E-2</v>
      </c>
      <c r="U138" s="19">
        <f t="shared" si="17"/>
        <v>0</v>
      </c>
      <c r="V138" s="19">
        <f t="shared" si="18"/>
        <v>0</v>
      </c>
    </row>
    <row r="139" spans="1:22" x14ac:dyDescent="0.25">
      <c r="A139" s="26">
        <f>Wellpath!E139</f>
        <v>3900</v>
      </c>
      <c r="B139" s="22">
        <v>0</v>
      </c>
      <c r="C139" s="22">
        <v>0</v>
      </c>
      <c r="D139" s="22">
        <f>SIN(Wellpath!$L139) * SIN(Wellpath!$O139) * (TAN(Dip) * COS(Wellpath!$L139) + SIN(Wellpath!$L139) * COS(Wellpath!$O139)) / SQRT(2)</f>
        <v>-2.71138394294499E-32</v>
      </c>
      <c r="E139" s="20">
        <f>Model!$W$17*((drdp!B139+drdp!K139)*'MSXY-TI1S'!$B139+(drdp!E139+drdp!N139)*'MSXY-TI1S'!$C139+(drdp!H139+drdp!Q139)*'MSXY-TI1S'!$D139)</f>
        <v>-2.7510982881475985E-34</v>
      </c>
      <c r="F139" s="20">
        <f>Model!$W$17*((drdp!C139+drdp!L139)*'MSXY-TI1S'!$B139+(drdp!F139+drdp!O139)*'MSXY-TI1S'!$C139+(drdp!I139+drdp!R139)*'MSXY-TI1S'!$D139)</f>
        <v>1.1916315862895765E-33</v>
      </c>
      <c r="G139" s="20">
        <f>Model!$W$17*((drdp!D139+drdp!M139)*'MSXY-TI1S'!$B139+(drdp!G139+drdp!P139)*'MSXY-TI1S'!$C139+(drdp!J139+drdp!S139)*'MSXY-TI1S'!$D139)</f>
        <v>0</v>
      </c>
      <c r="H139" s="18">
        <f>Model!$W$17*((drdp!B139)*'MSXY-TI1S'!$B139+(drdp!E139)*'MSXY-TI1S'!$C139+(drdp!H139)*'MSXY-TI1S'!$D139)</f>
        <v>-1.3755491440737993E-34</v>
      </c>
      <c r="I139" s="18">
        <f>Model!$W$17*((drdp!C139)*'MSXY-TI1S'!$B139+(drdp!F139)*'MSXY-TI1S'!$C139+(drdp!I139)*'MSXY-TI1S'!$D139)</f>
        <v>5.9581579314478827E-34</v>
      </c>
      <c r="J139" s="18">
        <f>Model!$W$17*((drdp!D139)*'MSXY-TI1S'!$B139+(drdp!G139)*'MSXY-TI1S'!$C139+(drdp!J139)*'MSXY-TI1S'!$D139)</f>
        <v>0</v>
      </c>
      <c r="K139" s="21">
        <f>SUM(E$3:E138)+H139</f>
        <v>0.11367480192947235</v>
      </c>
      <c r="L139" s="21">
        <f>SUM(F$3:F138)+I139</f>
        <v>0.23654040314971139</v>
      </c>
      <c r="M139" s="21">
        <f>SUM(G$3:G138)+J139</f>
        <v>0</v>
      </c>
      <c r="N139" s="21"/>
      <c r="O139" s="21"/>
      <c r="P139" s="21"/>
      <c r="Q139" s="19">
        <f t="shared" si="13"/>
        <v>1.2921960593704771E-2</v>
      </c>
      <c r="R139" s="19">
        <f t="shared" si="14"/>
        <v>5.5951362322227992E-2</v>
      </c>
      <c r="S139" s="19">
        <f t="shared" si="15"/>
        <v>0</v>
      </c>
      <c r="T139" s="19">
        <f t="shared" si="16"/>
        <v>2.6888683476360982E-2</v>
      </c>
      <c r="U139" s="19">
        <f t="shared" si="17"/>
        <v>0</v>
      </c>
      <c r="V139" s="19">
        <f t="shared" si="18"/>
        <v>0</v>
      </c>
    </row>
    <row r="140" spans="1:22" x14ac:dyDescent="0.25">
      <c r="A140" s="26">
        <f>Wellpath!E140</f>
        <v>3930</v>
      </c>
      <c r="B140" s="22">
        <v>0</v>
      </c>
      <c r="C140" s="22">
        <v>0</v>
      </c>
      <c r="D140" s="22">
        <f>SIN(Wellpath!$L140) * SIN(Wellpath!$O140) * (TAN(Dip) * COS(Wellpath!$L140) + SIN(Wellpath!$L140) * COS(Wellpath!$O140)) / SQRT(2)</f>
        <v>-2.71138394294499E-32</v>
      </c>
      <c r="E140" s="20">
        <f>Model!$W$17*((drdp!B140+drdp!K140)*'MSXY-TI1S'!$B140+(drdp!E140+drdp!N140)*'MSXY-TI1S'!$C140+(drdp!H140+drdp!Q140)*'MSXY-TI1S'!$D140)</f>
        <v>-2.7510982881475985E-34</v>
      </c>
      <c r="F140" s="20">
        <f>Model!$W$17*((drdp!C140+drdp!L140)*'MSXY-TI1S'!$B140+(drdp!F140+drdp!O140)*'MSXY-TI1S'!$C140+(drdp!I140+drdp!R140)*'MSXY-TI1S'!$D140)</f>
        <v>1.1916315862895765E-33</v>
      </c>
      <c r="G140" s="20">
        <f>Model!$W$17*((drdp!D140+drdp!M140)*'MSXY-TI1S'!$B140+(drdp!G140+drdp!P140)*'MSXY-TI1S'!$C140+(drdp!J140+drdp!S140)*'MSXY-TI1S'!$D140)</f>
        <v>0</v>
      </c>
      <c r="H140" s="18">
        <f>Model!$W$17*((drdp!B140)*'MSXY-TI1S'!$B140+(drdp!E140)*'MSXY-TI1S'!$C140+(drdp!H140)*'MSXY-TI1S'!$D140)</f>
        <v>-1.3755491440737993E-34</v>
      </c>
      <c r="I140" s="18">
        <f>Model!$W$17*((drdp!C140)*'MSXY-TI1S'!$B140+(drdp!F140)*'MSXY-TI1S'!$C140+(drdp!I140)*'MSXY-TI1S'!$D140)</f>
        <v>5.9581579314478827E-34</v>
      </c>
      <c r="J140" s="18">
        <f>Model!$W$17*((drdp!D140)*'MSXY-TI1S'!$B140+(drdp!G140)*'MSXY-TI1S'!$C140+(drdp!J140)*'MSXY-TI1S'!$D140)</f>
        <v>0</v>
      </c>
      <c r="K140" s="21">
        <f>SUM(E$3:E139)+H140</f>
        <v>0.11367480192947235</v>
      </c>
      <c r="L140" s="21">
        <f>SUM(F$3:F139)+I140</f>
        <v>0.23654040314971139</v>
      </c>
      <c r="M140" s="21">
        <f>SUM(G$3:G139)+J140</f>
        <v>0</v>
      </c>
      <c r="N140" s="21"/>
      <c r="O140" s="21"/>
      <c r="P140" s="21"/>
      <c r="Q140" s="19">
        <f t="shared" si="13"/>
        <v>1.2921960593704771E-2</v>
      </c>
      <c r="R140" s="19">
        <f t="shared" si="14"/>
        <v>5.5951362322227992E-2</v>
      </c>
      <c r="S140" s="19">
        <f t="shared" si="15"/>
        <v>0</v>
      </c>
      <c r="T140" s="19">
        <f t="shared" si="16"/>
        <v>2.6888683476360982E-2</v>
      </c>
      <c r="U140" s="19">
        <f t="shared" si="17"/>
        <v>0</v>
      </c>
      <c r="V140" s="19">
        <f t="shared" si="18"/>
        <v>0</v>
      </c>
    </row>
    <row r="141" spans="1:22" x14ac:dyDescent="0.25">
      <c r="A141" s="26">
        <f>Wellpath!E141</f>
        <v>3960</v>
      </c>
      <c r="B141" s="22">
        <v>0</v>
      </c>
      <c r="C141" s="22">
        <v>0</v>
      </c>
      <c r="D141" s="22">
        <f>SIN(Wellpath!$L141) * SIN(Wellpath!$O141) * (TAN(Dip) * COS(Wellpath!$L141) + SIN(Wellpath!$L141) * COS(Wellpath!$O141)) / SQRT(2)</f>
        <v>-2.71138394294499E-32</v>
      </c>
      <c r="E141" s="20">
        <f>Model!$W$17*((drdp!B141+drdp!K141)*'MSXY-TI1S'!$B141+(drdp!E141+drdp!N141)*'MSXY-TI1S'!$C141+(drdp!H141+drdp!Q141)*'MSXY-TI1S'!$D141)</f>
        <v>-2.7510982881475985E-34</v>
      </c>
      <c r="F141" s="20">
        <f>Model!$W$17*((drdp!C141+drdp!L141)*'MSXY-TI1S'!$B141+(drdp!F141+drdp!O141)*'MSXY-TI1S'!$C141+(drdp!I141+drdp!R141)*'MSXY-TI1S'!$D141)</f>
        <v>1.1916315862895765E-33</v>
      </c>
      <c r="G141" s="20">
        <f>Model!$W$17*((drdp!D141+drdp!M141)*'MSXY-TI1S'!$B141+(drdp!G141+drdp!P141)*'MSXY-TI1S'!$C141+(drdp!J141+drdp!S141)*'MSXY-TI1S'!$D141)</f>
        <v>0</v>
      </c>
      <c r="H141" s="18">
        <f>Model!$W$17*((drdp!B141)*'MSXY-TI1S'!$B141+(drdp!E141)*'MSXY-TI1S'!$C141+(drdp!H141)*'MSXY-TI1S'!$D141)</f>
        <v>-1.3755491440737993E-34</v>
      </c>
      <c r="I141" s="18">
        <f>Model!$W$17*((drdp!C141)*'MSXY-TI1S'!$B141+(drdp!F141)*'MSXY-TI1S'!$C141+(drdp!I141)*'MSXY-TI1S'!$D141)</f>
        <v>5.9581579314478827E-34</v>
      </c>
      <c r="J141" s="18">
        <f>Model!$W$17*((drdp!D141)*'MSXY-TI1S'!$B141+(drdp!G141)*'MSXY-TI1S'!$C141+(drdp!J141)*'MSXY-TI1S'!$D141)</f>
        <v>0</v>
      </c>
      <c r="K141" s="21">
        <f>SUM(E$3:E140)+H141</f>
        <v>0.11367480192947235</v>
      </c>
      <c r="L141" s="21">
        <f>SUM(F$3:F140)+I141</f>
        <v>0.23654040314971139</v>
      </c>
      <c r="M141" s="21">
        <f>SUM(G$3:G140)+J141</f>
        <v>0</v>
      </c>
      <c r="N141" s="21"/>
      <c r="O141" s="21"/>
      <c r="P141" s="21"/>
      <c r="Q141" s="19">
        <f t="shared" si="13"/>
        <v>1.2921960593704771E-2</v>
      </c>
      <c r="R141" s="19">
        <f t="shared" si="14"/>
        <v>5.5951362322227992E-2</v>
      </c>
      <c r="S141" s="19">
        <f t="shared" si="15"/>
        <v>0</v>
      </c>
      <c r="T141" s="19">
        <f t="shared" si="16"/>
        <v>2.6888683476360982E-2</v>
      </c>
      <c r="U141" s="19">
        <f t="shared" si="17"/>
        <v>0</v>
      </c>
      <c r="V141" s="19">
        <f t="shared" si="18"/>
        <v>0</v>
      </c>
    </row>
    <row r="142" spans="1:22" x14ac:dyDescent="0.25">
      <c r="A142" s="26">
        <f>Wellpath!E142</f>
        <v>3990</v>
      </c>
      <c r="B142" s="22">
        <v>0</v>
      </c>
      <c r="C142" s="22">
        <v>0</v>
      </c>
      <c r="D142" s="22">
        <f>SIN(Wellpath!$L142) * SIN(Wellpath!$O142) * (TAN(Dip) * COS(Wellpath!$L142) + SIN(Wellpath!$L142) * COS(Wellpath!$O142)) / SQRT(2)</f>
        <v>-2.71138394294499E-32</v>
      </c>
      <c r="E142" s="20">
        <f>Model!$W$17*((drdp!B142+drdp!K142)*'MSXY-TI1S'!$B142+(drdp!E142+drdp!N142)*'MSXY-TI1S'!$C142+(drdp!H142+drdp!Q142)*'MSXY-TI1S'!$D142)</f>
        <v>-2.7510982881475985E-34</v>
      </c>
      <c r="F142" s="20">
        <f>Model!$W$17*((drdp!C142+drdp!L142)*'MSXY-TI1S'!$B142+(drdp!F142+drdp!O142)*'MSXY-TI1S'!$C142+(drdp!I142+drdp!R142)*'MSXY-TI1S'!$D142)</f>
        <v>1.1916315862895765E-33</v>
      </c>
      <c r="G142" s="20">
        <f>Model!$W$17*((drdp!D142+drdp!M142)*'MSXY-TI1S'!$B142+(drdp!G142+drdp!P142)*'MSXY-TI1S'!$C142+(drdp!J142+drdp!S142)*'MSXY-TI1S'!$D142)</f>
        <v>0</v>
      </c>
      <c r="H142" s="18">
        <f>Model!$W$17*((drdp!B142)*'MSXY-TI1S'!$B142+(drdp!E142)*'MSXY-TI1S'!$C142+(drdp!H142)*'MSXY-TI1S'!$D142)</f>
        <v>-1.3755491440737993E-34</v>
      </c>
      <c r="I142" s="18">
        <f>Model!$W$17*((drdp!C142)*'MSXY-TI1S'!$B142+(drdp!F142)*'MSXY-TI1S'!$C142+(drdp!I142)*'MSXY-TI1S'!$D142)</f>
        <v>5.9581579314478827E-34</v>
      </c>
      <c r="J142" s="18">
        <f>Model!$W$17*((drdp!D142)*'MSXY-TI1S'!$B142+(drdp!G142)*'MSXY-TI1S'!$C142+(drdp!J142)*'MSXY-TI1S'!$D142)</f>
        <v>0</v>
      </c>
      <c r="K142" s="21">
        <f>SUM(E$3:E141)+H142</f>
        <v>0.11367480192947235</v>
      </c>
      <c r="L142" s="21">
        <f>SUM(F$3:F141)+I142</f>
        <v>0.23654040314971139</v>
      </c>
      <c r="M142" s="21">
        <f>SUM(G$3:G141)+J142</f>
        <v>0</v>
      </c>
      <c r="N142" s="21"/>
      <c r="O142" s="21"/>
      <c r="P142" s="21"/>
      <c r="Q142" s="19">
        <f t="shared" si="13"/>
        <v>1.2921960593704771E-2</v>
      </c>
      <c r="R142" s="19">
        <f t="shared" si="14"/>
        <v>5.5951362322227992E-2</v>
      </c>
      <c r="S142" s="19">
        <f t="shared" si="15"/>
        <v>0</v>
      </c>
      <c r="T142" s="19">
        <f t="shared" si="16"/>
        <v>2.6888683476360982E-2</v>
      </c>
      <c r="U142" s="19">
        <f t="shared" si="17"/>
        <v>0</v>
      </c>
      <c r="V142" s="19">
        <f t="shared" si="18"/>
        <v>0</v>
      </c>
    </row>
    <row r="143" spans="1:22" x14ac:dyDescent="0.25">
      <c r="A143" s="26">
        <f>Wellpath!E143</f>
        <v>4020</v>
      </c>
      <c r="B143" s="22">
        <v>0</v>
      </c>
      <c r="C143" s="22">
        <v>0</v>
      </c>
      <c r="D143" s="22">
        <f>SIN(Wellpath!$L143) * SIN(Wellpath!$O143) * (TAN(Dip) * COS(Wellpath!$L143) + SIN(Wellpath!$L143) * COS(Wellpath!$O143)) / SQRT(2)</f>
        <v>-2.71138394294499E-32</v>
      </c>
      <c r="E143" s="20">
        <f>Model!$W$17*((drdp!B143+drdp!K143)*'MSXY-TI1S'!$B143+(drdp!E143+drdp!N143)*'MSXY-TI1S'!$C143+(drdp!H143+drdp!Q143)*'MSXY-TI1S'!$D143)</f>
        <v>-1.8340655254317324E-34</v>
      </c>
      <c r="F143" s="20">
        <f>Model!$W$17*((drdp!C143+drdp!L143)*'MSXY-TI1S'!$B143+(drdp!F143+drdp!O143)*'MSXY-TI1S'!$C143+(drdp!I143+drdp!R143)*'MSXY-TI1S'!$D143)</f>
        <v>7.9442105752638442E-34</v>
      </c>
      <c r="G143" s="20">
        <f>Model!$W$17*((drdp!D143+drdp!M143)*'MSXY-TI1S'!$B143+(drdp!G143+drdp!P143)*'MSXY-TI1S'!$C143+(drdp!J143+drdp!S143)*'MSXY-TI1S'!$D143)</f>
        <v>0</v>
      </c>
      <c r="H143" s="18">
        <f>Model!$W$17*((drdp!B143)*'MSXY-TI1S'!$B143+(drdp!E143)*'MSXY-TI1S'!$C143+(drdp!H143)*'MSXY-TI1S'!$D143)</f>
        <v>-1.3755491440737993E-34</v>
      </c>
      <c r="I143" s="18">
        <f>Model!$W$17*((drdp!C143)*'MSXY-TI1S'!$B143+(drdp!F143)*'MSXY-TI1S'!$C143+(drdp!I143)*'MSXY-TI1S'!$D143)</f>
        <v>5.9581579314478827E-34</v>
      </c>
      <c r="J143" s="18">
        <f>Model!$W$17*((drdp!D143)*'MSXY-TI1S'!$B143+(drdp!G143)*'MSXY-TI1S'!$C143+(drdp!J143)*'MSXY-TI1S'!$D143)</f>
        <v>0</v>
      </c>
      <c r="K143" s="21">
        <f>SUM(E$3:E142)+H143</f>
        <v>0.11367480192947235</v>
      </c>
      <c r="L143" s="21">
        <f>SUM(F$3:F142)+I143</f>
        <v>0.23654040314971139</v>
      </c>
      <c r="M143" s="21">
        <f>SUM(G$3:G142)+J143</f>
        <v>0</v>
      </c>
      <c r="N143" s="21"/>
      <c r="O143" s="21"/>
      <c r="P143" s="21"/>
      <c r="Q143" s="19">
        <f t="shared" si="13"/>
        <v>1.2921960593704771E-2</v>
      </c>
      <c r="R143" s="19">
        <f t="shared" si="14"/>
        <v>5.5951362322227992E-2</v>
      </c>
      <c r="S143" s="19">
        <f t="shared" si="15"/>
        <v>0</v>
      </c>
      <c r="T143" s="19">
        <f t="shared" si="16"/>
        <v>2.6888683476360982E-2</v>
      </c>
      <c r="U143" s="19">
        <f t="shared" si="17"/>
        <v>0</v>
      </c>
      <c r="V143" s="19">
        <f t="shared" si="18"/>
        <v>0</v>
      </c>
    </row>
    <row r="144" spans="1:22" x14ac:dyDescent="0.25">
      <c r="A144" s="26">
        <f>Wellpath!E144</f>
        <v>4030</v>
      </c>
      <c r="B144" s="22">
        <v>0</v>
      </c>
      <c r="C144" s="22">
        <v>0</v>
      </c>
      <c r="D144" s="22">
        <f>SIN(Wellpath!$L144) * SIN(Wellpath!$O144) * (TAN(Dip) * COS(Wellpath!$L144) + SIN(Wellpath!$L144) * COS(Wellpath!$O144)) / SQRT(2)</f>
        <v>-2.71138394294499E-32</v>
      </c>
      <c r="E144" s="20">
        <f>Model!$W$17*((drdp!B144+drdp!K144)*'MSXY-TI1S'!$B144+(drdp!E144+drdp!N144)*'MSXY-TI1S'!$C144+(drdp!H144+drdp!Q144)*'MSXY-TI1S'!$D144)</f>
        <v>1.8432358530588913E-32</v>
      </c>
      <c r="F144" s="20">
        <f>Model!$W$17*((drdp!C144+drdp!L144)*'MSXY-TI1S'!$B144+(drdp!F144+drdp!O144)*'MSXY-TI1S'!$C144+(drdp!I144+drdp!R144)*'MSXY-TI1S'!$D144)</f>
        <v>-7.9839316281401623E-32</v>
      </c>
      <c r="G144" s="20">
        <f>Model!$W$17*((drdp!D144+drdp!M144)*'MSXY-TI1S'!$B144+(drdp!G144+drdp!P144)*'MSXY-TI1S'!$C144+(drdp!J144+drdp!S144)*'MSXY-TI1S'!$D144)</f>
        <v>0</v>
      </c>
      <c r="H144" s="18">
        <f>Model!$W$17*((drdp!B144)*'MSXY-TI1S'!$B144+(drdp!E144)*'MSXY-TI1S'!$C144+(drdp!H144)*'MSXY-TI1S'!$D144)</f>
        <v>-4.585163813579331E-35</v>
      </c>
      <c r="I144" s="18">
        <f>Model!$W$17*((drdp!C144)*'MSXY-TI1S'!$B144+(drdp!F144)*'MSXY-TI1S'!$C144+(drdp!I144)*'MSXY-TI1S'!$D144)</f>
        <v>1.9860526438159611E-34</v>
      </c>
      <c r="J144" s="18">
        <f>Model!$W$17*((drdp!D144)*'MSXY-TI1S'!$B144+(drdp!G144)*'MSXY-TI1S'!$C144+(drdp!J144)*'MSXY-TI1S'!$D144)</f>
        <v>0</v>
      </c>
      <c r="K144" s="21">
        <f>SUM(E$3:E143)+H144</f>
        <v>0.11367480192947235</v>
      </c>
      <c r="L144" s="21">
        <f>SUM(F$3:F143)+I144</f>
        <v>0.23654040314971139</v>
      </c>
      <c r="M144" s="21">
        <f>SUM(G$3:G143)+J144</f>
        <v>0</v>
      </c>
      <c r="N144" s="21"/>
      <c r="O144" s="21"/>
      <c r="P144" s="21"/>
      <c r="Q144" s="19">
        <f t="shared" si="13"/>
        <v>1.2921960593704771E-2</v>
      </c>
      <c r="R144" s="19">
        <f t="shared" si="14"/>
        <v>5.5951362322227992E-2</v>
      </c>
      <c r="S144" s="19">
        <f t="shared" si="15"/>
        <v>0</v>
      </c>
      <c r="T144" s="19">
        <f t="shared" si="16"/>
        <v>2.6888683476360982E-2</v>
      </c>
      <c r="U144" s="19">
        <f t="shared" si="17"/>
        <v>0</v>
      </c>
      <c r="V144" s="19">
        <f t="shared" si="18"/>
        <v>0</v>
      </c>
    </row>
    <row r="145" spans="1:22" x14ac:dyDescent="0.25">
      <c r="A145" s="26">
        <f>Wellpath!E145</f>
        <v>0</v>
      </c>
      <c r="B145" s="22">
        <v>0</v>
      </c>
      <c r="C145" s="22">
        <v>0</v>
      </c>
      <c r="D145" s="22">
        <f>SIN(Wellpath!$L145) * SIN(Wellpath!$O145) * (TAN(Dip) * COS(Wellpath!$L145) + SIN(Wellpath!$L145) * COS(Wellpath!$O145)) / SQRT(2)</f>
        <v>0</v>
      </c>
      <c r="E145" s="20">
        <f>Model!$W$17*((drdp!B145+drdp!K145)*'MSXY-TI1S'!$B145+(drdp!E145+drdp!N145)*'MSXY-TI1S'!$C145+(drdp!H145+drdp!Q145)*'MSXY-TI1S'!$D145)</f>
        <v>0</v>
      </c>
      <c r="F145" s="20">
        <f>Model!$W$17*((drdp!C145+drdp!L145)*'MSXY-TI1S'!$B145+(drdp!F145+drdp!O145)*'MSXY-TI1S'!$C145+(drdp!I145+drdp!R145)*'MSXY-TI1S'!$D145)</f>
        <v>0</v>
      </c>
      <c r="G145" s="20">
        <f>Model!$W$17*((drdp!D145+drdp!M145)*'MSXY-TI1S'!$B145+(drdp!G145+drdp!P145)*'MSXY-TI1S'!$C145+(drdp!J145+drdp!S145)*'MSXY-TI1S'!$D145)</f>
        <v>0</v>
      </c>
      <c r="H145" s="18">
        <f>Model!$W$17*((drdp!B145)*'MSXY-TI1S'!$B145+(drdp!E145)*'MSXY-TI1S'!$C145+(drdp!H145)*'MSXY-TI1S'!$D145)</f>
        <v>0</v>
      </c>
      <c r="I145" s="18">
        <f>Model!$W$17*((drdp!C145)*'MSXY-TI1S'!$B145+(drdp!F145)*'MSXY-TI1S'!$C145+(drdp!I145)*'MSXY-TI1S'!$D145)</f>
        <v>0</v>
      </c>
      <c r="J145" s="18">
        <f>Model!$W$17*((drdp!D145)*'MSXY-TI1S'!$B145+(drdp!G145)*'MSXY-TI1S'!$C145+(drdp!J145)*'MSXY-TI1S'!$D145)</f>
        <v>0</v>
      </c>
      <c r="K145" s="21">
        <f>SUM(E$3:E144)+H145</f>
        <v>0.11367480192947235</v>
      </c>
      <c r="L145" s="21">
        <f>SUM(F$3:F144)+I145</f>
        <v>0.23654040314971139</v>
      </c>
      <c r="M145" s="21">
        <f>SUM(G$3:G144)+J145</f>
        <v>0</v>
      </c>
      <c r="N145" s="21"/>
      <c r="O145" s="21"/>
      <c r="P145" s="21"/>
      <c r="Q145" s="19">
        <f t="shared" si="13"/>
        <v>1.2921960593704771E-2</v>
      </c>
      <c r="R145" s="19">
        <f t="shared" si="14"/>
        <v>5.5951362322227992E-2</v>
      </c>
      <c r="S145" s="19">
        <f t="shared" si="15"/>
        <v>0</v>
      </c>
      <c r="T145" s="19">
        <f t="shared" si="16"/>
        <v>2.6888683476360982E-2</v>
      </c>
      <c r="U145" s="19">
        <f t="shared" si="17"/>
        <v>0</v>
      </c>
      <c r="V145" s="19">
        <f t="shared" si="18"/>
        <v>0</v>
      </c>
    </row>
    <row r="146" spans="1:22" x14ac:dyDescent="0.25">
      <c r="A146" s="26">
        <f>Wellpath!E146</f>
        <v>0</v>
      </c>
      <c r="B146" s="22">
        <v>0</v>
      </c>
      <c r="C146" s="22">
        <v>0</v>
      </c>
      <c r="D146" s="22">
        <f>SIN(Wellpath!$L146) * SIN(Wellpath!$O146) * (TAN(Dip) * COS(Wellpath!$L146) + SIN(Wellpath!$L146) * COS(Wellpath!$O146)) / SQRT(2)</f>
        <v>0</v>
      </c>
      <c r="E146" s="20">
        <f>Model!$W$17*((drdp!B146+drdp!K146)*'MSXY-TI1S'!$B146+(drdp!E146+drdp!N146)*'MSXY-TI1S'!$C146+(drdp!H146+drdp!Q146)*'MSXY-TI1S'!$D146)</f>
        <v>0</v>
      </c>
      <c r="F146" s="20">
        <f>Model!$W$17*((drdp!C146+drdp!L146)*'MSXY-TI1S'!$B146+(drdp!F146+drdp!O146)*'MSXY-TI1S'!$C146+(drdp!I146+drdp!R146)*'MSXY-TI1S'!$D146)</f>
        <v>0</v>
      </c>
      <c r="G146" s="20">
        <f>Model!$W$17*((drdp!D146+drdp!M146)*'MSXY-TI1S'!$B146+(drdp!G146+drdp!P146)*'MSXY-TI1S'!$C146+(drdp!J146+drdp!S146)*'MSXY-TI1S'!$D146)</f>
        <v>0</v>
      </c>
      <c r="H146" s="18">
        <f>Model!$W$17*((drdp!B146)*'MSXY-TI1S'!$B146+(drdp!E146)*'MSXY-TI1S'!$C146+(drdp!H146)*'MSXY-TI1S'!$D146)</f>
        <v>0</v>
      </c>
      <c r="I146" s="18">
        <f>Model!$W$17*((drdp!C146)*'MSXY-TI1S'!$B146+(drdp!F146)*'MSXY-TI1S'!$C146+(drdp!I146)*'MSXY-TI1S'!$D146)</f>
        <v>0</v>
      </c>
      <c r="J146" s="18">
        <f>Model!$W$17*((drdp!D146)*'MSXY-TI1S'!$B146+(drdp!G146)*'MSXY-TI1S'!$C146+(drdp!J146)*'MSXY-TI1S'!$D146)</f>
        <v>0</v>
      </c>
      <c r="K146" s="21">
        <f>SUM(E$3:E145)+H146</f>
        <v>0.11367480192947235</v>
      </c>
      <c r="L146" s="21">
        <f>SUM(F$3:F145)+I146</f>
        <v>0.23654040314971139</v>
      </c>
      <c r="M146" s="21">
        <f>SUM(G$3:G145)+J146</f>
        <v>0</v>
      </c>
      <c r="N146" s="21"/>
      <c r="O146" s="21"/>
      <c r="P146" s="21"/>
      <c r="Q146" s="19">
        <f t="shared" si="13"/>
        <v>1.2921960593704771E-2</v>
      </c>
      <c r="R146" s="19">
        <f t="shared" si="14"/>
        <v>5.5951362322227992E-2</v>
      </c>
      <c r="S146" s="19">
        <f t="shared" si="15"/>
        <v>0</v>
      </c>
      <c r="T146" s="19">
        <f t="shared" si="16"/>
        <v>2.6888683476360982E-2</v>
      </c>
      <c r="U146" s="19">
        <f t="shared" si="17"/>
        <v>0</v>
      </c>
      <c r="V146" s="19">
        <f t="shared" si="18"/>
        <v>0</v>
      </c>
    </row>
    <row r="147" spans="1:22" x14ac:dyDescent="0.25">
      <c r="A147" s="26">
        <f>Wellpath!E147</f>
        <v>0</v>
      </c>
      <c r="B147" s="22">
        <v>0</v>
      </c>
      <c r="C147" s="22">
        <v>0</v>
      </c>
      <c r="D147" s="22">
        <f>SIN(Wellpath!$L147) * SIN(Wellpath!$O147) * (TAN(Dip) * COS(Wellpath!$L147) + SIN(Wellpath!$L147) * COS(Wellpath!$O147)) / SQRT(2)</f>
        <v>0</v>
      </c>
      <c r="E147" s="20">
        <f>Model!$W$17*((drdp!B147+drdp!K147)*'MSXY-TI1S'!$B147+(drdp!E147+drdp!N147)*'MSXY-TI1S'!$C147+(drdp!H147+drdp!Q147)*'MSXY-TI1S'!$D147)</f>
        <v>0</v>
      </c>
      <c r="F147" s="20">
        <f>Model!$W$17*((drdp!C147+drdp!L147)*'MSXY-TI1S'!$B147+(drdp!F147+drdp!O147)*'MSXY-TI1S'!$C147+(drdp!I147+drdp!R147)*'MSXY-TI1S'!$D147)</f>
        <v>0</v>
      </c>
      <c r="G147" s="20">
        <f>Model!$W$17*((drdp!D147+drdp!M147)*'MSXY-TI1S'!$B147+(drdp!G147+drdp!P147)*'MSXY-TI1S'!$C147+(drdp!J147+drdp!S147)*'MSXY-TI1S'!$D147)</f>
        <v>0</v>
      </c>
      <c r="H147" s="18">
        <f>Model!$W$17*((drdp!B147)*'MSXY-TI1S'!$B147+(drdp!E147)*'MSXY-TI1S'!$C147+(drdp!H147)*'MSXY-TI1S'!$D147)</f>
        <v>0</v>
      </c>
      <c r="I147" s="18">
        <f>Model!$W$17*((drdp!C147)*'MSXY-TI1S'!$B147+(drdp!F147)*'MSXY-TI1S'!$C147+(drdp!I147)*'MSXY-TI1S'!$D147)</f>
        <v>0</v>
      </c>
      <c r="J147" s="18">
        <f>Model!$W$17*((drdp!D147)*'MSXY-TI1S'!$B147+(drdp!G147)*'MSXY-TI1S'!$C147+(drdp!J147)*'MSXY-TI1S'!$D147)</f>
        <v>0</v>
      </c>
      <c r="K147" s="21">
        <f>SUM(E$3:E146)+H147</f>
        <v>0.11367480192947235</v>
      </c>
      <c r="L147" s="21">
        <f>SUM(F$3:F146)+I147</f>
        <v>0.23654040314971139</v>
      </c>
      <c r="M147" s="21">
        <f>SUM(G$3:G146)+J147</f>
        <v>0</v>
      </c>
      <c r="N147" s="21"/>
      <c r="O147" s="21"/>
      <c r="P147" s="21"/>
      <c r="Q147" s="19">
        <f t="shared" si="13"/>
        <v>1.2921960593704771E-2</v>
      </c>
      <c r="R147" s="19">
        <f t="shared" si="14"/>
        <v>5.5951362322227992E-2</v>
      </c>
      <c r="S147" s="19">
        <f t="shared" si="15"/>
        <v>0</v>
      </c>
      <c r="T147" s="19">
        <f t="shared" si="16"/>
        <v>2.6888683476360982E-2</v>
      </c>
      <c r="U147" s="19">
        <f t="shared" si="17"/>
        <v>0</v>
      </c>
      <c r="V147" s="19">
        <f t="shared" si="18"/>
        <v>0</v>
      </c>
    </row>
    <row r="148" spans="1:22" x14ac:dyDescent="0.25">
      <c r="A148" s="26">
        <f>Wellpath!E148</f>
        <v>0</v>
      </c>
      <c r="B148" s="22">
        <v>0</v>
      </c>
      <c r="C148" s="22">
        <v>0</v>
      </c>
      <c r="D148" s="22">
        <f>SIN(Wellpath!$L148) * SIN(Wellpath!$O148) * (TAN(Dip) * COS(Wellpath!$L148) + SIN(Wellpath!$L148) * COS(Wellpath!$O148)) / SQRT(2)</f>
        <v>0</v>
      </c>
      <c r="E148" s="20">
        <f>Model!$W$17*((drdp!B148+drdp!K148)*'MSXY-TI1S'!$B148+(drdp!E148+drdp!N148)*'MSXY-TI1S'!$C148+(drdp!H148+drdp!Q148)*'MSXY-TI1S'!$D148)</f>
        <v>0</v>
      </c>
      <c r="F148" s="20">
        <f>Model!$W$17*((drdp!C148+drdp!L148)*'MSXY-TI1S'!$B148+(drdp!F148+drdp!O148)*'MSXY-TI1S'!$C148+(drdp!I148+drdp!R148)*'MSXY-TI1S'!$D148)</f>
        <v>0</v>
      </c>
      <c r="G148" s="20">
        <f>Model!$W$17*((drdp!D148+drdp!M148)*'MSXY-TI1S'!$B148+(drdp!G148+drdp!P148)*'MSXY-TI1S'!$C148+(drdp!J148+drdp!S148)*'MSXY-TI1S'!$D148)</f>
        <v>0</v>
      </c>
      <c r="H148" s="18">
        <f>Model!$W$17*((drdp!B148)*'MSXY-TI1S'!$B148+(drdp!E148)*'MSXY-TI1S'!$C148+(drdp!H148)*'MSXY-TI1S'!$D148)</f>
        <v>0</v>
      </c>
      <c r="I148" s="18">
        <f>Model!$W$17*((drdp!C148)*'MSXY-TI1S'!$B148+(drdp!F148)*'MSXY-TI1S'!$C148+(drdp!I148)*'MSXY-TI1S'!$D148)</f>
        <v>0</v>
      </c>
      <c r="J148" s="18">
        <f>Model!$W$17*((drdp!D148)*'MSXY-TI1S'!$B148+(drdp!G148)*'MSXY-TI1S'!$C148+(drdp!J148)*'MSXY-TI1S'!$D148)</f>
        <v>0</v>
      </c>
      <c r="K148" s="21">
        <f>SUM(E$3:E147)+H148</f>
        <v>0.11367480192947235</v>
      </c>
      <c r="L148" s="21">
        <f>SUM(F$3:F147)+I148</f>
        <v>0.23654040314971139</v>
      </c>
      <c r="M148" s="21">
        <f>SUM(G$3:G147)+J148</f>
        <v>0</v>
      </c>
      <c r="N148" s="21"/>
      <c r="O148" s="21"/>
      <c r="P148" s="21"/>
      <c r="Q148" s="19">
        <f t="shared" si="13"/>
        <v>1.2921960593704771E-2</v>
      </c>
      <c r="R148" s="19">
        <f t="shared" si="14"/>
        <v>5.5951362322227992E-2</v>
      </c>
      <c r="S148" s="19">
        <f t="shared" si="15"/>
        <v>0</v>
      </c>
      <c r="T148" s="19">
        <f t="shared" si="16"/>
        <v>2.6888683476360982E-2</v>
      </c>
      <c r="U148" s="19">
        <f t="shared" si="17"/>
        <v>0</v>
      </c>
      <c r="V148" s="19">
        <f t="shared" si="18"/>
        <v>0</v>
      </c>
    </row>
    <row r="149" spans="1:22" x14ac:dyDescent="0.25">
      <c r="A149" s="26">
        <f>Wellpath!E149</f>
        <v>0</v>
      </c>
      <c r="B149" s="22">
        <v>0</v>
      </c>
      <c r="C149" s="22">
        <v>0</v>
      </c>
      <c r="D149" s="22">
        <f>SIN(Wellpath!$L149) * SIN(Wellpath!$O149) * (TAN(Dip) * COS(Wellpath!$L149) + SIN(Wellpath!$L149) * COS(Wellpath!$O149)) / SQRT(2)</f>
        <v>0</v>
      </c>
      <c r="E149" s="20">
        <f>Model!$W$17*((drdp!B149+drdp!K149)*'MSXY-TI1S'!$B149+(drdp!E149+drdp!N149)*'MSXY-TI1S'!$C149+(drdp!H149+drdp!Q149)*'MSXY-TI1S'!$D149)</f>
        <v>0</v>
      </c>
      <c r="F149" s="20">
        <f>Model!$W$17*((drdp!C149+drdp!L149)*'MSXY-TI1S'!$B149+(drdp!F149+drdp!O149)*'MSXY-TI1S'!$C149+(drdp!I149+drdp!R149)*'MSXY-TI1S'!$D149)</f>
        <v>0</v>
      </c>
      <c r="G149" s="20">
        <f>Model!$W$17*((drdp!D149+drdp!M149)*'MSXY-TI1S'!$B149+(drdp!G149+drdp!P149)*'MSXY-TI1S'!$C149+(drdp!J149+drdp!S149)*'MSXY-TI1S'!$D149)</f>
        <v>0</v>
      </c>
      <c r="H149" s="18">
        <f>Model!$W$17*((drdp!B149)*'MSXY-TI1S'!$B149+(drdp!E149)*'MSXY-TI1S'!$C149+(drdp!H149)*'MSXY-TI1S'!$D149)</f>
        <v>0</v>
      </c>
      <c r="I149" s="18">
        <f>Model!$W$17*((drdp!C149)*'MSXY-TI1S'!$B149+(drdp!F149)*'MSXY-TI1S'!$C149+(drdp!I149)*'MSXY-TI1S'!$D149)</f>
        <v>0</v>
      </c>
      <c r="J149" s="18">
        <f>Model!$W$17*((drdp!D149)*'MSXY-TI1S'!$B149+(drdp!G149)*'MSXY-TI1S'!$C149+(drdp!J149)*'MSXY-TI1S'!$D149)</f>
        <v>0</v>
      </c>
      <c r="K149" s="21">
        <f>SUM(E$3:E148)+H149</f>
        <v>0.11367480192947235</v>
      </c>
      <c r="L149" s="21">
        <f>SUM(F$3:F148)+I149</f>
        <v>0.23654040314971139</v>
      </c>
      <c r="M149" s="21">
        <f>SUM(G$3:G148)+J149</f>
        <v>0</v>
      </c>
      <c r="N149" s="21"/>
      <c r="O149" s="21"/>
      <c r="P149" s="21"/>
      <c r="Q149" s="19">
        <f t="shared" si="13"/>
        <v>1.2921960593704771E-2</v>
      </c>
      <c r="R149" s="19">
        <f t="shared" si="14"/>
        <v>5.5951362322227992E-2</v>
      </c>
      <c r="S149" s="19">
        <f t="shared" si="15"/>
        <v>0</v>
      </c>
      <c r="T149" s="19">
        <f t="shared" si="16"/>
        <v>2.6888683476360982E-2</v>
      </c>
      <c r="U149" s="19">
        <f t="shared" si="17"/>
        <v>0</v>
      </c>
      <c r="V149" s="19">
        <f t="shared" si="18"/>
        <v>0</v>
      </c>
    </row>
    <row r="150" spans="1:22" x14ac:dyDescent="0.25">
      <c r="A150" s="26">
        <f>Wellpath!E150</f>
        <v>0</v>
      </c>
      <c r="B150" s="22">
        <v>0</v>
      </c>
      <c r="C150" s="22">
        <v>0</v>
      </c>
      <c r="D150" s="22">
        <f>SIN(Wellpath!$L150) * SIN(Wellpath!$O150) * (TAN(Dip) * COS(Wellpath!$L150) + SIN(Wellpath!$L150) * COS(Wellpath!$O150)) / SQRT(2)</f>
        <v>0</v>
      </c>
      <c r="E150" s="20">
        <f>Model!$W$17*((drdp!B150+drdp!K150)*'MSXY-TI1S'!$B150+(drdp!E150+drdp!N150)*'MSXY-TI1S'!$C150+(drdp!H150+drdp!Q150)*'MSXY-TI1S'!$D150)</f>
        <v>0</v>
      </c>
      <c r="F150" s="20">
        <f>Model!$W$17*((drdp!C150+drdp!L150)*'MSXY-TI1S'!$B150+(drdp!F150+drdp!O150)*'MSXY-TI1S'!$C150+(drdp!I150+drdp!R150)*'MSXY-TI1S'!$D150)</f>
        <v>0</v>
      </c>
      <c r="G150" s="20">
        <f>Model!$W$17*((drdp!D150+drdp!M150)*'MSXY-TI1S'!$B150+(drdp!G150+drdp!P150)*'MSXY-TI1S'!$C150+(drdp!J150+drdp!S150)*'MSXY-TI1S'!$D150)</f>
        <v>0</v>
      </c>
      <c r="H150" s="18">
        <f>Model!$W$17*((drdp!B150)*'MSXY-TI1S'!$B150+(drdp!E150)*'MSXY-TI1S'!$C150+(drdp!H150)*'MSXY-TI1S'!$D150)</f>
        <v>0</v>
      </c>
      <c r="I150" s="18">
        <f>Model!$W$17*((drdp!C150)*'MSXY-TI1S'!$B150+(drdp!F150)*'MSXY-TI1S'!$C150+(drdp!I150)*'MSXY-TI1S'!$D150)</f>
        <v>0</v>
      </c>
      <c r="J150" s="18">
        <f>Model!$W$17*((drdp!D150)*'MSXY-TI1S'!$B150+(drdp!G150)*'MSXY-TI1S'!$C150+(drdp!J150)*'MSXY-TI1S'!$D150)</f>
        <v>0</v>
      </c>
      <c r="K150" s="21">
        <f>SUM(E$3:E149)+H150</f>
        <v>0.11367480192947235</v>
      </c>
      <c r="L150" s="21">
        <f>SUM(F$3:F149)+I150</f>
        <v>0.23654040314971139</v>
      </c>
      <c r="M150" s="21">
        <f>SUM(G$3:G149)+J150</f>
        <v>0</v>
      </c>
      <c r="N150" s="21"/>
      <c r="O150" s="21"/>
      <c r="P150" s="21"/>
      <c r="Q150" s="19">
        <f t="shared" si="13"/>
        <v>1.2921960593704771E-2</v>
      </c>
      <c r="R150" s="19">
        <f t="shared" si="14"/>
        <v>5.5951362322227992E-2</v>
      </c>
      <c r="S150" s="19">
        <f t="shared" si="15"/>
        <v>0</v>
      </c>
      <c r="T150" s="19">
        <f t="shared" si="16"/>
        <v>2.6888683476360982E-2</v>
      </c>
      <c r="U150" s="19">
        <f t="shared" si="17"/>
        <v>0</v>
      </c>
      <c r="V150" s="19">
        <f t="shared" si="18"/>
        <v>0</v>
      </c>
    </row>
    <row r="151" spans="1:22" x14ac:dyDescent="0.25">
      <c r="A151" s="26">
        <f>Wellpath!E151</f>
        <v>0</v>
      </c>
      <c r="B151" s="22">
        <v>0</v>
      </c>
      <c r="C151" s="22">
        <v>0</v>
      </c>
      <c r="D151" s="22">
        <f>SIN(Wellpath!$L151) * SIN(Wellpath!$O151) * (TAN(Dip) * COS(Wellpath!$L151) + SIN(Wellpath!$L151) * COS(Wellpath!$O151)) / SQRT(2)</f>
        <v>0</v>
      </c>
      <c r="E151" s="20">
        <f>Model!$W$17*((drdp!B151+drdp!K151)*'MSXY-TI1S'!$B151+(drdp!E151+drdp!N151)*'MSXY-TI1S'!$C151+(drdp!H151+drdp!Q151)*'MSXY-TI1S'!$D151)</f>
        <v>0</v>
      </c>
      <c r="F151" s="20">
        <f>Model!$W$17*((drdp!C151+drdp!L151)*'MSXY-TI1S'!$B151+(drdp!F151+drdp!O151)*'MSXY-TI1S'!$C151+(drdp!I151+drdp!R151)*'MSXY-TI1S'!$D151)</f>
        <v>0</v>
      </c>
      <c r="G151" s="20">
        <f>Model!$W$17*((drdp!D151+drdp!M151)*'MSXY-TI1S'!$B151+(drdp!G151+drdp!P151)*'MSXY-TI1S'!$C151+(drdp!J151+drdp!S151)*'MSXY-TI1S'!$D151)</f>
        <v>0</v>
      </c>
      <c r="H151" s="18">
        <f>Model!$W$17*((drdp!B151)*'MSXY-TI1S'!$B151+(drdp!E151)*'MSXY-TI1S'!$C151+(drdp!H151)*'MSXY-TI1S'!$D151)</f>
        <v>0</v>
      </c>
      <c r="I151" s="18">
        <f>Model!$W$17*((drdp!C151)*'MSXY-TI1S'!$B151+(drdp!F151)*'MSXY-TI1S'!$C151+(drdp!I151)*'MSXY-TI1S'!$D151)</f>
        <v>0</v>
      </c>
      <c r="J151" s="18">
        <f>Model!$W$17*((drdp!D151)*'MSXY-TI1S'!$B151+(drdp!G151)*'MSXY-TI1S'!$C151+(drdp!J151)*'MSXY-TI1S'!$D151)</f>
        <v>0</v>
      </c>
      <c r="K151" s="21">
        <f>SUM(E$3:E150)+H151</f>
        <v>0.11367480192947235</v>
      </c>
      <c r="L151" s="21">
        <f>SUM(F$3:F150)+I151</f>
        <v>0.23654040314971139</v>
      </c>
      <c r="M151" s="21">
        <f>SUM(G$3:G150)+J151</f>
        <v>0</v>
      </c>
      <c r="N151" s="21"/>
      <c r="O151" s="21"/>
      <c r="P151" s="21"/>
      <c r="Q151" s="19">
        <f t="shared" si="13"/>
        <v>1.2921960593704771E-2</v>
      </c>
      <c r="R151" s="19">
        <f t="shared" si="14"/>
        <v>5.5951362322227992E-2</v>
      </c>
      <c r="S151" s="19">
        <f t="shared" si="15"/>
        <v>0</v>
      </c>
      <c r="T151" s="19">
        <f t="shared" si="16"/>
        <v>2.6888683476360982E-2</v>
      </c>
      <c r="U151" s="19">
        <f t="shared" si="17"/>
        <v>0</v>
      </c>
      <c r="V151" s="19">
        <f t="shared" si="18"/>
        <v>0</v>
      </c>
    </row>
    <row r="152" spans="1:22" x14ac:dyDescent="0.25">
      <c r="A152" s="26">
        <f>Wellpath!E152</f>
        <v>0</v>
      </c>
      <c r="B152" s="22">
        <v>0</v>
      </c>
      <c r="C152" s="22">
        <v>0</v>
      </c>
      <c r="D152" s="22">
        <f>SIN(Wellpath!$L152) * SIN(Wellpath!$O152) * (TAN(Dip) * COS(Wellpath!$L152) + SIN(Wellpath!$L152) * COS(Wellpath!$O152)) / SQRT(2)</f>
        <v>0</v>
      </c>
      <c r="E152" s="20">
        <f>Model!$W$17*((drdp!B152+drdp!K152)*'MSXY-TI1S'!$B152+(drdp!E152+drdp!N152)*'MSXY-TI1S'!$C152+(drdp!H152+drdp!Q152)*'MSXY-TI1S'!$D152)</f>
        <v>0</v>
      </c>
      <c r="F152" s="20">
        <f>Model!$W$17*((drdp!C152+drdp!L152)*'MSXY-TI1S'!$B152+(drdp!F152+drdp!O152)*'MSXY-TI1S'!$C152+(drdp!I152+drdp!R152)*'MSXY-TI1S'!$D152)</f>
        <v>0</v>
      </c>
      <c r="G152" s="20">
        <f>Model!$W$17*((drdp!D152+drdp!M152)*'MSXY-TI1S'!$B152+(drdp!G152+drdp!P152)*'MSXY-TI1S'!$C152+(drdp!J152+drdp!S152)*'MSXY-TI1S'!$D152)</f>
        <v>0</v>
      </c>
      <c r="H152" s="18">
        <f>Model!$W$17*((drdp!B152)*'MSXY-TI1S'!$B152+(drdp!E152)*'MSXY-TI1S'!$C152+(drdp!H152)*'MSXY-TI1S'!$D152)</f>
        <v>0</v>
      </c>
      <c r="I152" s="18">
        <f>Model!$W$17*((drdp!C152)*'MSXY-TI1S'!$B152+(drdp!F152)*'MSXY-TI1S'!$C152+(drdp!I152)*'MSXY-TI1S'!$D152)</f>
        <v>0</v>
      </c>
      <c r="J152" s="18">
        <f>Model!$W$17*((drdp!D152)*'MSXY-TI1S'!$B152+(drdp!G152)*'MSXY-TI1S'!$C152+(drdp!J152)*'MSXY-TI1S'!$D152)</f>
        <v>0</v>
      </c>
      <c r="K152" s="21">
        <f>SUM(E$3:E151)+H152</f>
        <v>0.11367480192947235</v>
      </c>
      <c r="L152" s="21">
        <f>SUM(F$3:F151)+I152</f>
        <v>0.23654040314971139</v>
      </c>
      <c r="M152" s="21">
        <f>SUM(G$3:G151)+J152</f>
        <v>0</v>
      </c>
      <c r="N152" s="21"/>
      <c r="O152" s="21"/>
      <c r="P152" s="21"/>
      <c r="Q152" s="19">
        <f t="shared" si="13"/>
        <v>1.2921960593704771E-2</v>
      </c>
      <c r="R152" s="19">
        <f t="shared" si="14"/>
        <v>5.5951362322227992E-2</v>
      </c>
      <c r="S152" s="19">
        <f t="shared" si="15"/>
        <v>0</v>
      </c>
      <c r="T152" s="19">
        <f t="shared" si="16"/>
        <v>2.6888683476360982E-2</v>
      </c>
      <c r="U152" s="19">
        <f t="shared" si="17"/>
        <v>0</v>
      </c>
      <c r="V152" s="19">
        <f t="shared" si="18"/>
        <v>0</v>
      </c>
    </row>
    <row r="153" spans="1:22" x14ac:dyDescent="0.25">
      <c r="A153" s="26">
        <f>Wellpath!E153</f>
        <v>0</v>
      </c>
      <c r="B153" s="22">
        <v>0</v>
      </c>
      <c r="C153" s="22">
        <v>0</v>
      </c>
      <c r="D153" s="22">
        <f>SIN(Wellpath!$L153) * SIN(Wellpath!$O153) * (TAN(Dip) * COS(Wellpath!$L153) + SIN(Wellpath!$L153) * COS(Wellpath!$O153)) / SQRT(2)</f>
        <v>0</v>
      </c>
      <c r="E153" s="20">
        <f>Model!$W$17*((drdp!B153+drdp!K153)*'MSXY-TI1S'!$B153+(drdp!E153+drdp!N153)*'MSXY-TI1S'!$C153+(drdp!H153+drdp!Q153)*'MSXY-TI1S'!$D153)</f>
        <v>0</v>
      </c>
      <c r="F153" s="20">
        <f>Model!$W$17*((drdp!C153+drdp!L153)*'MSXY-TI1S'!$B153+(drdp!F153+drdp!O153)*'MSXY-TI1S'!$C153+(drdp!I153+drdp!R153)*'MSXY-TI1S'!$D153)</f>
        <v>0</v>
      </c>
      <c r="G153" s="20">
        <f>Model!$W$17*((drdp!D153+drdp!M153)*'MSXY-TI1S'!$B153+(drdp!G153+drdp!P153)*'MSXY-TI1S'!$C153+(drdp!J153+drdp!S153)*'MSXY-TI1S'!$D153)</f>
        <v>0</v>
      </c>
      <c r="H153" s="18">
        <f>Model!$W$17*((drdp!B153)*'MSXY-TI1S'!$B153+(drdp!E153)*'MSXY-TI1S'!$C153+(drdp!H153)*'MSXY-TI1S'!$D153)</f>
        <v>0</v>
      </c>
      <c r="I153" s="18">
        <f>Model!$W$17*((drdp!C153)*'MSXY-TI1S'!$B153+(drdp!F153)*'MSXY-TI1S'!$C153+(drdp!I153)*'MSXY-TI1S'!$D153)</f>
        <v>0</v>
      </c>
      <c r="J153" s="18">
        <f>Model!$W$17*((drdp!D153)*'MSXY-TI1S'!$B153+(drdp!G153)*'MSXY-TI1S'!$C153+(drdp!J153)*'MSXY-TI1S'!$D153)</f>
        <v>0</v>
      </c>
      <c r="K153" s="21">
        <f>SUM(E$3:E152)+H153</f>
        <v>0.11367480192947235</v>
      </c>
      <c r="L153" s="21">
        <f>SUM(F$3:F152)+I153</f>
        <v>0.23654040314971139</v>
      </c>
      <c r="M153" s="21">
        <f>SUM(G$3:G152)+J153</f>
        <v>0</v>
      </c>
      <c r="N153" s="21"/>
      <c r="O153" s="21"/>
      <c r="P153" s="21"/>
      <c r="Q153" s="19">
        <f t="shared" si="13"/>
        <v>1.2921960593704771E-2</v>
      </c>
      <c r="R153" s="19">
        <f t="shared" si="14"/>
        <v>5.5951362322227992E-2</v>
      </c>
      <c r="S153" s="19">
        <f t="shared" si="15"/>
        <v>0</v>
      </c>
      <c r="T153" s="19">
        <f t="shared" si="16"/>
        <v>2.6888683476360982E-2</v>
      </c>
      <c r="U153" s="19">
        <f t="shared" si="17"/>
        <v>0</v>
      </c>
      <c r="V153" s="19">
        <f t="shared" si="18"/>
        <v>0</v>
      </c>
    </row>
    <row r="154" spans="1:22" x14ac:dyDescent="0.25">
      <c r="A154" s="26">
        <f>Wellpath!E154</f>
        <v>0</v>
      </c>
      <c r="B154" s="22">
        <v>0</v>
      </c>
      <c r="C154" s="22">
        <v>0</v>
      </c>
      <c r="D154" s="22">
        <f>SIN(Wellpath!$L154) * SIN(Wellpath!$O154) * (TAN(Dip) * COS(Wellpath!$L154) + SIN(Wellpath!$L154) * COS(Wellpath!$O154)) / SQRT(2)</f>
        <v>0</v>
      </c>
      <c r="E154" s="20">
        <f>Model!$W$17*((drdp!B154+drdp!K154)*'MSXY-TI1S'!$B154+(drdp!E154+drdp!N154)*'MSXY-TI1S'!$C154+(drdp!H154+drdp!Q154)*'MSXY-TI1S'!$D154)</f>
        <v>0</v>
      </c>
      <c r="F154" s="20">
        <f>Model!$W$17*((drdp!C154+drdp!L154)*'MSXY-TI1S'!$B154+(drdp!F154+drdp!O154)*'MSXY-TI1S'!$C154+(drdp!I154+drdp!R154)*'MSXY-TI1S'!$D154)</f>
        <v>0</v>
      </c>
      <c r="G154" s="20">
        <f>Model!$W$17*((drdp!D154+drdp!M154)*'MSXY-TI1S'!$B154+(drdp!G154+drdp!P154)*'MSXY-TI1S'!$C154+(drdp!J154+drdp!S154)*'MSXY-TI1S'!$D154)</f>
        <v>0</v>
      </c>
      <c r="H154" s="18">
        <f>Model!$W$17*((drdp!B154)*'MSXY-TI1S'!$B154+(drdp!E154)*'MSXY-TI1S'!$C154+(drdp!H154)*'MSXY-TI1S'!$D154)</f>
        <v>0</v>
      </c>
      <c r="I154" s="18">
        <f>Model!$W$17*((drdp!C154)*'MSXY-TI1S'!$B154+(drdp!F154)*'MSXY-TI1S'!$C154+(drdp!I154)*'MSXY-TI1S'!$D154)</f>
        <v>0</v>
      </c>
      <c r="J154" s="18">
        <f>Model!$W$17*((drdp!D154)*'MSXY-TI1S'!$B154+(drdp!G154)*'MSXY-TI1S'!$C154+(drdp!J154)*'MSXY-TI1S'!$D154)</f>
        <v>0</v>
      </c>
      <c r="K154" s="21">
        <f>SUM(E$3:E153)+H154</f>
        <v>0.11367480192947235</v>
      </c>
      <c r="L154" s="21">
        <f>SUM(F$3:F153)+I154</f>
        <v>0.23654040314971139</v>
      </c>
      <c r="M154" s="21">
        <f>SUM(G$3:G153)+J154</f>
        <v>0</v>
      </c>
      <c r="N154" s="21"/>
      <c r="O154" s="21"/>
      <c r="P154" s="21"/>
      <c r="Q154" s="19">
        <f t="shared" si="13"/>
        <v>1.2921960593704771E-2</v>
      </c>
      <c r="R154" s="19">
        <f t="shared" si="14"/>
        <v>5.5951362322227992E-2</v>
      </c>
      <c r="S154" s="19">
        <f t="shared" si="15"/>
        <v>0</v>
      </c>
      <c r="T154" s="19">
        <f t="shared" si="16"/>
        <v>2.6888683476360982E-2</v>
      </c>
      <c r="U154" s="19">
        <f t="shared" si="17"/>
        <v>0</v>
      </c>
      <c r="V154" s="19">
        <f t="shared" si="18"/>
        <v>0</v>
      </c>
    </row>
    <row r="155" spans="1:22" x14ac:dyDescent="0.25">
      <c r="A155" s="26">
        <f>Wellpath!E155</f>
        <v>0</v>
      </c>
      <c r="B155" s="22">
        <v>0</v>
      </c>
      <c r="C155" s="22">
        <v>0</v>
      </c>
      <c r="D155" s="22">
        <f>SIN(Wellpath!$L155) * SIN(Wellpath!$O155) * (TAN(Dip) * COS(Wellpath!$L155) + SIN(Wellpath!$L155) * COS(Wellpath!$O155)) / SQRT(2)</f>
        <v>0</v>
      </c>
      <c r="E155" s="20">
        <f>Model!$W$17*((drdp!B155+drdp!K155)*'MSXY-TI1S'!$B155+(drdp!E155+drdp!N155)*'MSXY-TI1S'!$C155+(drdp!H155+drdp!Q155)*'MSXY-TI1S'!$D155)</f>
        <v>0</v>
      </c>
      <c r="F155" s="20">
        <f>Model!$W$17*((drdp!C155+drdp!L155)*'MSXY-TI1S'!$B155+(drdp!F155+drdp!O155)*'MSXY-TI1S'!$C155+(drdp!I155+drdp!R155)*'MSXY-TI1S'!$D155)</f>
        <v>0</v>
      </c>
      <c r="G155" s="20">
        <f>Model!$W$17*((drdp!D155+drdp!M155)*'MSXY-TI1S'!$B155+(drdp!G155+drdp!P155)*'MSXY-TI1S'!$C155+(drdp!J155+drdp!S155)*'MSXY-TI1S'!$D155)</f>
        <v>0</v>
      </c>
      <c r="H155" s="18">
        <f>Model!$W$17*((drdp!B155)*'MSXY-TI1S'!$B155+(drdp!E155)*'MSXY-TI1S'!$C155+(drdp!H155)*'MSXY-TI1S'!$D155)</f>
        <v>0</v>
      </c>
      <c r="I155" s="18">
        <f>Model!$W$17*((drdp!C155)*'MSXY-TI1S'!$B155+(drdp!F155)*'MSXY-TI1S'!$C155+(drdp!I155)*'MSXY-TI1S'!$D155)</f>
        <v>0</v>
      </c>
      <c r="J155" s="18">
        <f>Model!$W$17*((drdp!D155)*'MSXY-TI1S'!$B155+(drdp!G155)*'MSXY-TI1S'!$C155+(drdp!J155)*'MSXY-TI1S'!$D155)</f>
        <v>0</v>
      </c>
      <c r="K155" s="21">
        <f>SUM(E$3:E154)+H155</f>
        <v>0.11367480192947235</v>
      </c>
      <c r="L155" s="21">
        <f>SUM(F$3:F154)+I155</f>
        <v>0.23654040314971139</v>
      </c>
      <c r="M155" s="21">
        <f>SUM(G$3:G154)+J155</f>
        <v>0</v>
      </c>
      <c r="N155" s="21"/>
      <c r="O155" s="21"/>
      <c r="P155" s="21"/>
      <c r="Q155" s="19">
        <f t="shared" si="13"/>
        <v>1.2921960593704771E-2</v>
      </c>
      <c r="R155" s="19">
        <f t="shared" si="14"/>
        <v>5.5951362322227992E-2</v>
      </c>
      <c r="S155" s="19">
        <f t="shared" si="15"/>
        <v>0</v>
      </c>
      <c r="T155" s="19">
        <f t="shared" si="16"/>
        <v>2.6888683476360982E-2</v>
      </c>
      <c r="U155" s="19">
        <f t="shared" si="17"/>
        <v>0</v>
      </c>
      <c r="V155" s="19">
        <f t="shared" si="18"/>
        <v>0</v>
      </c>
    </row>
    <row r="156" spans="1:22" x14ac:dyDescent="0.25">
      <c r="A156" s="26">
        <f>Wellpath!E156</f>
        <v>0</v>
      </c>
      <c r="B156" s="22">
        <v>0</v>
      </c>
      <c r="C156" s="22">
        <v>0</v>
      </c>
      <c r="D156" s="22">
        <f>SIN(Wellpath!$L156) * SIN(Wellpath!$O156) * (TAN(Dip) * COS(Wellpath!$L156) + SIN(Wellpath!$L156) * COS(Wellpath!$O156)) / SQRT(2)</f>
        <v>0</v>
      </c>
      <c r="E156" s="20">
        <f>Model!$W$17*((drdp!B156+drdp!K156)*'MSXY-TI1S'!$B156+(drdp!E156+drdp!N156)*'MSXY-TI1S'!$C156+(drdp!H156+drdp!Q156)*'MSXY-TI1S'!$D156)</f>
        <v>0</v>
      </c>
      <c r="F156" s="20">
        <f>Model!$W$17*((drdp!C156+drdp!L156)*'MSXY-TI1S'!$B156+(drdp!F156+drdp!O156)*'MSXY-TI1S'!$C156+(drdp!I156+drdp!R156)*'MSXY-TI1S'!$D156)</f>
        <v>0</v>
      </c>
      <c r="G156" s="20">
        <f>Model!$W$17*((drdp!D156+drdp!M156)*'MSXY-TI1S'!$B156+(drdp!G156+drdp!P156)*'MSXY-TI1S'!$C156+(drdp!J156+drdp!S156)*'MSXY-TI1S'!$D156)</f>
        <v>0</v>
      </c>
      <c r="H156" s="18">
        <f>Model!$W$17*((drdp!B156)*'MSXY-TI1S'!$B156+(drdp!E156)*'MSXY-TI1S'!$C156+(drdp!H156)*'MSXY-TI1S'!$D156)</f>
        <v>0</v>
      </c>
      <c r="I156" s="18">
        <f>Model!$W$17*((drdp!C156)*'MSXY-TI1S'!$B156+(drdp!F156)*'MSXY-TI1S'!$C156+(drdp!I156)*'MSXY-TI1S'!$D156)</f>
        <v>0</v>
      </c>
      <c r="J156" s="18">
        <f>Model!$W$17*((drdp!D156)*'MSXY-TI1S'!$B156+(drdp!G156)*'MSXY-TI1S'!$C156+(drdp!J156)*'MSXY-TI1S'!$D156)</f>
        <v>0</v>
      </c>
      <c r="K156" s="21">
        <f>SUM(E$3:E155)+H156</f>
        <v>0.11367480192947235</v>
      </c>
      <c r="L156" s="21">
        <f>SUM(F$3:F155)+I156</f>
        <v>0.23654040314971139</v>
      </c>
      <c r="M156" s="21">
        <f>SUM(G$3:G155)+J156</f>
        <v>0</v>
      </c>
      <c r="N156" s="21"/>
      <c r="O156" s="21"/>
      <c r="P156" s="21"/>
      <c r="Q156" s="19">
        <f t="shared" si="13"/>
        <v>1.2921960593704771E-2</v>
      </c>
      <c r="R156" s="19">
        <f t="shared" si="14"/>
        <v>5.5951362322227992E-2</v>
      </c>
      <c r="S156" s="19">
        <f t="shared" si="15"/>
        <v>0</v>
      </c>
      <c r="T156" s="19">
        <f t="shared" si="16"/>
        <v>2.6888683476360982E-2</v>
      </c>
      <c r="U156" s="19">
        <f t="shared" si="17"/>
        <v>0</v>
      </c>
      <c r="V156" s="19">
        <f t="shared" si="18"/>
        <v>0</v>
      </c>
    </row>
    <row r="157" spans="1:22" x14ac:dyDescent="0.25">
      <c r="A157" s="26">
        <f>Wellpath!E157</f>
        <v>0</v>
      </c>
      <c r="B157" s="22">
        <v>0</v>
      </c>
      <c r="C157" s="22">
        <v>0</v>
      </c>
      <c r="D157" s="22">
        <f>SIN(Wellpath!$L157) * SIN(Wellpath!$O157) * (TAN(Dip) * COS(Wellpath!$L157) + SIN(Wellpath!$L157) * COS(Wellpath!$O157)) / SQRT(2)</f>
        <v>0</v>
      </c>
      <c r="E157" s="20">
        <f>Model!$W$17*((drdp!B157+drdp!K157)*'MSXY-TI1S'!$B157+(drdp!E157+drdp!N157)*'MSXY-TI1S'!$C157+(drdp!H157+drdp!Q157)*'MSXY-TI1S'!$D157)</f>
        <v>0</v>
      </c>
      <c r="F157" s="20">
        <f>Model!$W$17*((drdp!C157+drdp!L157)*'MSXY-TI1S'!$B157+(drdp!F157+drdp!O157)*'MSXY-TI1S'!$C157+(drdp!I157+drdp!R157)*'MSXY-TI1S'!$D157)</f>
        <v>0</v>
      </c>
      <c r="G157" s="20">
        <f>Model!$W$17*((drdp!D157+drdp!M157)*'MSXY-TI1S'!$B157+(drdp!G157+drdp!P157)*'MSXY-TI1S'!$C157+(drdp!J157+drdp!S157)*'MSXY-TI1S'!$D157)</f>
        <v>0</v>
      </c>
      <c r="H157" s="18">
        <f>Model!$W$17*((drdp!B157)*'MSXY-TI1S'!$B157+(drdp!E157)*'MSXY-TI1S'!$C157+(drdp!H157)*'MSXY-TI1S'!$D157)</f>
        <v>0</v>
      </c>
      <c r="I157" s="18">
        <f>Model!$W$17*((drdp!C157)*'MSXY-TI1S'!$B157+(drdp!F157)*'MSXY-TI1S'!$C157+(drdp!I157)*'MSXY-TI1S'!$D157)</f>
        <v>0</v>
      </c>
      <c r="J157" s="18">
        <f>Model!$W$17*((drdp!D157)*'MSXY-TI1S'!$B157+(drdp!G157)*'MSXY-TI1S'!$C157+(drdp!J157)*'MSXY-TI1S'!$D157)</f>
        <v>0</v>
      </c>
      <c r="K157" s="21">
        <f>SUM(E$3:E156)+H157</f>
        <v>0.11367480192947235</v>
      </c>
      <c r="L157" s="21">
        <f>SUM(F$3:F156)+I157</f>
        <v>0.23654040314971139</v>
      </c>
      <c r="M157" s="21">
        <f>SUM(G$3:G156)+J157</f>
        <v>0</v>
      </c>
      <c r="N157" s="21"/>
      <c r="O157" s="21"/>
      <c r="P157" s="21"/>
      <c r="Q157" s="19">
        <f t="shared" si="13"/>
        <v>1.2921960593704771E-2</v>
      </c>
      <c r="R157" s="19">
        <f t="shared" si="14"/>
        <v>5.5951362322227992E-2</v>
      </c>
      <c r="S157" s="19">
        <f t="shared" si="15"/>
        <v>0</v>
      </c>
      <c r="T157" s="19">
        <f t="shared" si="16"/>
        <v>2.6888683476360982E-2</v>
      </c>
      <c r="U157" s="19">
        <f t="shared" si="17"/>
        <v>0</v>
      </c>
      <c r="V157" s="19">
        <f t="shared" si="18"/>
        <v>0</v>
      </c>
    </row>
    <row r="158" spans="1:22" x14ac:dyDescent="0.25">
      <c r="A158" s="26">
        <f>Wellpath!E158</f>
        <v>0</v>
      </c>
      <c r="B158" s="22">
        <v>0</v>
      </c>
      <c r="C158" s="22">
        <v>0</v>
      </c>
      <c r="D158" s="22">
        <f>SIN(Wellpath!$L158) * SIN(Wellpath!$O158) * (TAN(Dip) * COS(Wellpath!$L158) + SIN(Wellpath!$L158) * COS(Wellpath!$O158)) / SQRT(2)</f>
        <v>0</v>
      </c>
      <c r="E158" s="20">
        <f>Model!$W$17*((drdp!B158+drdp!K158)*'MSXY-TI1S'!$B158+(drdp!E158+drdp!N158)*'MSXY-TI1S'!$C158+(drdp!H158+drdp!Q158)*'MSXY-TI1S'!$D158)</f>
        <v>0</v>
      </c>
      <c r="F158" s="20">
        <f>Model!$W$17*((drdp!C158+drdp!L158)*'MSXY-TI1S'!$B158+(drdp!F158+drdp!O158)*'MSXY-TI1S'!$C158+(drdp!I158+drdp!R158)*'MSXY-TI1S'!$D158)</f>
        <v>0</v>
      </c>
      <c r="G158" s="20">
        <f>Model!$W$17*((drdp!D158+drdp!M158)*'MSXY-TI1S'!$B158+(drdp!G158+drdp!P158)*'MSXY-TI1S'!$C158+(drdp!J158+drdp!S158)*'MSXY-TI1S'!$D158)</f>
        <v>0</v>
      </c>
      <c r="H158" s="18">
        <f>Model!$W$17*((drdp!B158)*'MSXY-TI1S'!$B158+(drdp!E158)*'MSXY-TI1S'!$C158+(drdp!H158)*'MSXY-TI1S'!$D158)</f>
        <v>0</v>
      </c>
      <c r="I158" s="18">
        <f>Model!$W$17*((drdp!C158)*'MSXY-TI1S'!$B158+(drdp!F158)*'MSXY-TI1S'!$C158+(drdp!I158)*'MSXY-TI1S'!$D158)</f>
        <v>0</v>
      </c>
      <c r="J158" s="18">
        <f>Model!$W$17*((drdp!D158)*'MSXY-TI1S'!$B158+(drdp!G158)*'MSXY-TI1S'!$C158+(drdp!J158)*'MSXY-TI1S'!$D158)</f>
        <v>0</v>
      </c>
      <c r="K158" s="21">
        <f>SUM(E$3:E157)+H158</f>
        <v>0.11367480192947235</v>
      </c>
      <c r="L158" s="21">
        <f>SUM(F$3:F157)+I158</f>
        <v>0.23654040314971139</v>
      </c>
      <c r="M158" s="21">
        <f>SUM(G$3:G157)+J158</f>
        <v>0</v>
      </c>
      <c r="N158" s="21"/>
      <c r="O158" s="21"/>
      <c r="P158" s="21"/>
      <c r="Q158" s="19">
        <f t="shared" si="13"/>
        <v>1.2921960593704771E-2</v>
      </c>
      <c r="R158" s="19">
        <f t="shared" si="14"/>
        <v>5.5951362322227992E-2</v>
      </c>
      <c r="S158" s="19">
        <f t="shared" si="15"/>
        <v>0</v>
      </c>
      <c r="T158" s="19">
        <f t="shared" si="16"/>
        <v>2.6888683476360982E-2</v>
      </c>
      <c r="U158" s="19">
        <f t="shared" si="17"/>
        <v>0</v>
      </c>
      <c r="V158" s="19">
        <f t="shared" si="18"/>
        <v>0</v>
      </c>
    </row>
    <row r="159" spans="1:22" x14ac:dyDescent="0.25">
      <c r="A159" s="26">
        <f>Wellpath!E159</f>
        <v>0</v>
      </c>
      <c r="B159" s="22">
        <v>0</v>
      </c>
      <c r="C159" s="22">
        <v>0</v>
      </c>
      <c r="D159" s="22">
        <f>SIN(Wellpath!$L159) * SIN(Wellpath!$O159) * (TAN(Dip) * COS(Wellpath!$L159) + SIN(Wellpath!$L159) * COS(Wellpath!$O159)) / SQRT(2)</f>
        <v>0</v>
      </c>
      <c r="E159" s="20">
        <f>Model!$W$17*((drdp!B159+drdp!K159)*'MSXY-TI1S'!$B159+(drdp!E159+drdp!N159)*'MSXY-TI1S'!$C159+(drdp!H159+drdp!Q159)*'MSXY-TI1S'!$D159)</f>
        <v>0</v>
      </c>
      <c r="F159" s="20">
        <f>Model!$W$17*((drdp!C159+drdp!L159)*'MSXY-TI1S'!$B159+(drdp!F159+drdp!O159)*'MSXY-TI1S'!$C159+(drdp!I159+drdp!R159)*'MSXY-TI1S'!$D159)</f>
        <v>0</v>
      </c>
      <c r="G159" s="20">
        <f>Model!$W$17*((drdp!D159+drdp!M159)*'MSXY-TI1S'!$B159+(drdp!G159+drdp!P159)*'MSXY-TI1S'!$C159+(drdp!J159+drdp!S159)*'MSXY-TI1S'!$D159)</f>
        <v>0</v>
      </c>
      <c r="H159" s="18">
        <f>Model!$W$17*((drdp!B159)*'MSXY-TI1S'!$B159+(drdp!E159)*'MSXY-TI1S'!$C159+(drdp!H159)*'MSXY-TI1S'!$D159)</f>
        <v>0</v>
      </c>
      <c r="I159" s="18">
        <f>Model!$W$17*((drdp!C159)*'MSXY-TI1S'!$B159+(drdp!F159)*'MSXY-TI1S'!$C159+(drdp!I159)*'MSXY-TI1S'!$D159)</f>
        <v>0</v>
      </c>
      <c r="J159" s="18">
        <f>Model!$W$17*((drdp!D159)*'MSXY-TI1S'!$B159+(drdp!G159)*'MSXY-TI1S'!$C159+(drdp!J159)*'MSXY-TI1S'!$D159)</f>
        <v>0</v>
      </c>
      <c r="K159" s="21">
        <f>SUM(E$3:E158)+H159</f>
        <v>0.11367480192947235</v>
      </c>
      <c r="L159" s="21">
        <f>SUM(F$3:F158)+I159</f>
        <v>0.23654040314971139</v>
      </c>
      <c r="M159" s="21">
        <f>SUM(G$3:G158)+J159</f>
        <v>0</v>
      </c>
      <c r="N159" s="21"/>
      <c r="O159" s="21"/>
      <c r="P159" s="21"/>
      <c r="Q159" s="19">
        <f t="shared" si="13"/>
        <v>1.2921960593704771E-2</v>
      </c>
      <c r="R159" s="19">
        <f t="shared" si="14"/>
        <v>5.5951362322227992E-2</v>
      </c>
      <c r="S159" s="19">
        <f t="shared" si="15"/>
        <v>0</v>
      </c>
      <c r="T159" s="19">
        <f t="shared" si="16"/>
        <v>2.6888683476360982E-2</v>
      </c>
      <c r="U159" s="19">
        <f t="shared" si="17"/>
        <v>0</v>
      </c>
      <c r="V159" s="19">
        <f t="shared" si="18"/>
        <v>0</v>
      </c>
    </row>
    <row r="160" spans="1:22" x14ac:dyDescent="0.25">
      <c r="A160" s="26">
        <f>Wellpath!E160</f>
        <v>0</v>
      </c>
      <c r="B160" s="22">
        <v>0</v>
      </c>
      <c r="C160" s="22">
        <v>0</v>
      </c>
      <c r="D160" s="22">
        <f>SIN(Wellpath!$L160) * SIN(Wellpath!$O160) * (TAN(Dip) * COS(Wellpath!$L160) + SIN(Wellpath!$L160) * COS(Wellpath!$O160)) / SQRT(2)</f>
        <v>0</v>
      </c>
      <c r="E160" s="20">
        <f>Model!$W$17*((drdp!B160+drdp!K160)*'MSXY-TI1S'!$B160+(drdp!E160+drdp!N160)*'MSXY-TI1S'!$C160+(drdp!H160+drdp!Q160)*'MSXY-TI1S'!$D160)</f>
        <v>0</v>
      </c>
      <c r="F160" s="20">
        <f>Model!$W$17*((drdp!C160+drdp!L160)*'MSXY-TI1S'!$B160+(drdp!F160+drdp!O160)*'MSXY-TI1S'!$C160+(drdp!I160+drdp!R160)*'MSXY-TI1S'!$D160)</f>
        <v>0</v>
      </c>
      <c r="G160" s="20">
        <f>Model!$W$17*((drdp!D160+drdp!M160)*'MSXY-TI1S'!$B160+(drdp!G160+drdp!P160)*'MSXY-TI1S'!$C160+(drdp!J160+drdp!S160)*'MSXY-TI1S'!$D160)</f>
        <v>0</v>
      </c>
      <c r="H160" s="18">
        <f>Model!$W$17*((drdp!B160)*'MSXY-TI1S'!$B160+(drdp!E160)*'MSXY-TI1S'!$C160+(drdp!H160)*'MSXY-TI1S'!$D160)</f>
        <v>0</v>
      </c>
      <c r="I160" s="18">
        <f>Model!$W$17*((drdp!C160)*'MSXY-TI1S'!$B160+(drdp!F160)*'MSXY-TI1S'!$C160+(drdp!I160)*'MSXY-TI1S'!$D160)</f>
        <v>0</v>
      </c>
      <c r="J160" s="18">
        <f>Model!$W$17*((drdp!D160)*'MSXY-TI1S'!$B160+(drdp!G160)*'MSXY-TI1S'!$C160+(drdp!J160)*'MSXY-TI1S'!$D160)</f>
        <v>0</v>
      </c>
      <c r="K160" s="21">
        <f>SUM(E$3:E159)+H160</f>
        <v>0.11367480192947235</v>
      </c>
      <c r="L160" s="21">
        <f>SUM(F$3:F159)+I160</f>
        <v>0.23654040314971139</v>
      </c>
      <c r="M160" s="21">
        <f>SUM(G$3:G159)+J160</f>
        <v>0</v>
      </c>
      <c r="N160" s="21"/>
      <c r="O160" s="21"/>
      <c r="P160" s="21"/>
      <c r="Q160" s="19">
        <f t="shared" si="13"/>
        <v>1.2921960593704771E-2</v>
      </c>
      <c r="R160" s="19">
        <f t="shared" si="14"/>
        <v>5.5951362322227992E-2</v>
      </c>
      <c r="S160" s="19">
        <f t="shared" si="15"/>
        <v>0</v>
      </c>
      <c r="T160" s="19">
        <f t="shared" si="16"/>
        <v>2.6888683476360982E-2</v>
      </c>
      <c r="U160" s="19">
        <f t="shared" si="17"/>
        <v>0</v>
      </c>
      <c r="V160" s="19">
        <f t="shared" si="18"/>
        <v>0</v>
      </c>
    </row>
    <row r="161" spans="1:22" x14ac:dyDescent="0.25">
      <c r="A161" s="26">
        <f>Wellpath!E161</f>
        <v>0</v>
      </c>
      <c r="B161" s="22">
        <v>0</v>
      </c>
      <c r="C161" s="22">
        <v>0</v>
      </c>
      <c r="D161" s="22">
        <f>SIN(Wellpath!$L161) * SIN(Wellpath!$O161) * (TAN(Dip) * COS(Wellpath!$L161) + SIN(Wellpath!$L161) * COS(Wellpath!$O161)) / SQRT(2)</f>
        <v>0</v>
      </c>
      <c r="E161" s="20">
        <f>Model!$W$17*((drdp!B161+drdp!K161)*'MSXY-TI1S'!$B161+(drdp!E161+drdp!N161)*'MSXY-TI1S'!$C161+(drdp!H161+drdp!Q161)*'MSXY-TI1S'!$D161)</f>
        <v>0</v>
      </c>
      <c r="F161" s="20">
        <f>Model!$W$17*((drdp!C161+drdp!L161)*'MSXY-TI1S'!$B161+(drdp!F161+drdp!O161)*'MSXY-TI1S'!$C161+(drdp!I161+drdp!R161)*'MSXY-TI1S'!$D161)</f>
        <v>0</v>
      </c>
      <c r="G161" s="20">
        <f>Model!$W$17*((drdp!D161+drdp!M161)*'MSXY-TI1S'!$B161+(drdp!G161+drdp!P161)*'MSXY-TI1S'!$C161+(drdp!J161+drdp!S161)*'MSXY-TI1S'!$D161)</f>
        <v>0</v>
      </c>
      <c r="H161" s="18">
        <f>Model!$W$17*((drdp!B161)*'MSXY-TI1S'!$B161+(drdp!E161)*'MSXY-TI1S'!$C161+(drdp!H161)*'MSXY-TI1S'!$D161)</f>
        <v>0</v>
      </c>
      <c r="I161" s="18">
        <f>Model!$W$17*((drdp!C161)*'MSXY-TI1S'!$B161+(drdp!F161)*'MSXY-TI1S'!$C161+(drdp!I161)*'MSXY-TI1S'!$D161)</f>
        <v>0</v>
      </c>
      <c r="J161" s="18">
        <f>Model!$W$17*((drdp!D161)*'MSXY-TI1S'!$B161+(drdp!G161)*'MSXY-TI1S'!$C161+(drdp!J161)*'MSXY-TI1S'!$D161)</f>
        <v>0</v>
      </c>
      <c r="K161" s="21">
        <f>SUM(E$3:E160)+H161</f>
        <v>0.11367480192947235</v>
      </c>
      <c r="L161" s="21">
        <f>SUM(F$3:F160)+I161</f>
        <v>0.23654040314971139</v>
      </c>
      <c r="M161" s="21">
        <f>SUM(G$3:G160)+J161</f>
        <v>0</v>
      </c>
      <c r="N161" s="21"/>
      <c r="O161" s="21"/>
      <c r="P161" s="21"/>
      <c r="Q161" s="19">
        <f t="shared" si="13"/>
        <v>1.2921960593704771E-2</v>
      </c>
      <c r="R161" s="19">
        <f t="shared" si="14"/>
        <v>5.5951362322227992E-2</v>
      </c>
      <c r="S161" s="19">
        <f t="shared" si="15"/>
        <v>0</v>
      </c>
      <c r="T161" s="19">
        <f t="shared" si="16"/>
        <v>2.6888683476360982E-2</v>
      </c>
      <c r="U161" s="19">
        <f t="shared" si="17"/>
        <v>0</v>
      </c>
      <c r="V161" s="19">
        <f t="shared" si="18"/>
        <v>0</v>
      </c>
    </row>
    <row r="162" spans="1:22" x14ac:dyDescent="0.25">
      <c r="A162" s="26">
        <f>Wellpath!E162</f>
        <v>0</v>
      </c>
      <c r="B162" s="22">
        <v>0</v>
      </c>
      <c r="C162" s="22">
        <v>0</v>
      </c>
      <c r="D162" s="22">
        <f>SIN(Wellpath!$L162) * SIN(Wellpath!$O162) * (TAN(Dip) * COS(Wellpath!$L162) + SIN(Wellpath!$L162) * COS(Wellpath!$O162)) / SQRT(2)</f>
        <v>0</v>
      </c>
      <c r="E162" s="20">
        <f>Model!$W$17*((drdp!B162+drdp!K162)*'MSXY-TI1S'!$B162+(drdp!E162+drdp!N162)*'MSXY-TI1S'!$C162+(drdp!H162+drdp!Q162)*'MSXY-TI1S'!$D162)</f>
        <v>0</v>
      </c>
      <c r="F162" s="20">
        <f>Model!$W$17*((drdp!C162+drdp!L162)*'MSXY-TI1S'!$B162+(drdp!F162+drdp!O162)*'MSXY-TI1S'!$C162+(drdp!I162+drdp!R162)*'MSXY-TI1S'!$D162)</f>
        <v>0</v>
      </c>
      <c r="G162" s="20">
        <f>Model!$W$17*((drdp!D162+drdp!M162)*'MSXY-TI1S'!$B162+(drdp!G162+drdp!P162)*'MSXY-TI1S'!$C162+(drdp!J162+drdp!S162)*'MSXY-TI1S'!$D162)</f>
        <v>0</v>
      </c>
      <c r="H162" s="18">
        <f>Model!$W$17*((drdp!B162)*'MSXY-TI1S'!$B162+(drdp!E162)*'MSXY-TI1S'!$C162+(drdp!H162)*'MSXY-TI1S'!$D162)</f>
        <v>0</v>
      </c>
      <c r="I162" s="18">
        <f>Model!$W$17*((drdp!C162)*'MSXY-TI1S'!$B162+(drdp!F162)*'MSXY-TI1S'!$C162+(drdp!I162)*'MSXY-TI1S'!$D162)</f>
        <v>0</v>
      </c>
      <c r="J162" s="18">
        <f>Model!$W$17*((drdp!D162)*'MSXY-TI1S'!$B162+(drdp!G162)*'MSXY-TI1S'!$C162+(drdp!J162)*'MSXY-TI1S'!$D162)</f>
        <v>0</v>
      </c>
      <c r="K162" s="21">
        <f>SUM(E$3:E161)+H162</f>
        <v>0.11367480192947235</v>
      </c>
      <c r="L162" s="21">
        <f>SUM(F$3:F161)+I162</f>
        <v>0.23654040314971139</v>
      </c>
      <c r="M162" s="21">
        <f>SUM(G$3:G161)+J162</f>
        <v>0</v>
      </c>
      <c r="N162" s="21"/>
      <c r="O162" s="21"/>
      <c r="P162" s="21"/>
      <c r="Q162" s="19">
        <f t="shared" si="13"/>
        <v>1.2921960593704771E-2</v>
      </c>
      <c r="R162" s="19">
        <f t="shared" si="14"/>
        <v>5.5951362322227992E-2</v>
      </c>
      <c r="S162" s="19">
        <f t="shared" si="15"/>
        <v>0</v>
      </c>
      <c r="T162" s="19">
        <f t="shared" si="16"/>
        <v>2.6888683476360982E-2</v>
      </c>
      <c r="U162" s="19">
        <f t="shared" si="17"/>
        <v>0</v>
      </c>
      <c r="V162" s="19">
        <f t="shared" si="18"/>
        <v>0</v>
      </c>
    </row>
    <row r="163" spans="1:22" x14ac:dyDescent="0.25">
      <c r="A163" s="26">
        <f>Wellpath!E163</f>
        <v>0</v>
      </c>
      <c r="B163" s="22">
        <v>0</v>
      </c>
      <c r="C163" s="22">
        <v>0</v>
      </c>
      <c r="D163" s="22">
        <f>SIN(Wellpath!$L163) * SIN(Wellpath!$O163) * (TAN(Dip) * COS(Wellpath!$L163) + SIN(Wellpath!$L163) * COS(Wellpath!$O163)) / SQRT(2)</f>
        <v>0</v>
      </c>
      <c r="E163" s="20">
        <f>Model!$W$17*((drdp!B163+drdp!K163)*'MSXY-TI1S'!$B163+(drdp!E163+drdp!N163)*'MSXY-TI1S'!$C163+(drdp!H163+drdp!Q163)*'MSXY-TI1S'!$D163)</f>
        <v>0</v>
      </c>
      <c r="F163" s="20">
        <f>Model!$W$17*((drdp!C163+drdp!L163)*'MSXY-TI1S'!$B163+(drdp!F163+drdp!O163)*'MSXY-TI1S'!$C163+(drdp!I163+drdp!R163)*'MSXY-TI1S'!$D163)</f>
        <v>0</v>
      </c>
      <c r="G163" s="20">
        <f>Model!$W$17*((drdp!D163+drdp!M163)*'MSXY-TI1S'!$B163+(drdp!G163+drdp!P163)*'MSXY-TI1S'!$C163+(drdp!J163+drdp!S163)*'MSXY-TI1S'!$D163)</f>
        <v>0</v>
      </c>
      <c r="H163" s="18">
        <f>Model!$W$17*((drdp!B163)*'MSXY-TI1S'!$B163+(drdp!E163)*'MSXY-TI1S'!$C163+(drdp!H163)*'MSXY-TI1S'!$D163)</f>
        <v>0</v>
      </c>
      <c r="I163" s="18">
        <f>Model!$W$17*((drdp!C163)*'MSXY-TI1S'!$B163+(drdp!F163)*'MSXY-TI1S'!$C163+(drdp!I163)*'MSXY-TI1S'!$D163)</f>
        <v>0</v>
      </c>
      <c r="J163" s="18">
        <f>Model!$W$17*((drdp!D163)*'MSXY-TI1S'!$B163+(drdp!G163)*'MSXY-TI1S'!$C163+(drdp!J163)*'MSXY-TI1S'!$D163)</f>
        <v>0</v>
      </c>
      <c r="K163" s="21">
        <f>SUM(E$3:E162)+H163</f>
        <v>0.11367480192947235</v>
      </c>
      <c r="L163" s="21">
        <f>SUM(F$3:F162)+I163</f>
        <v>0.23654040314971139</v>
      </c>
      <c r="M163" s="21">
        <f>SUM(G$3:G162)+J163</f>
        <v>0</v>
      </c>
      <c r="N163" s="21"/>
      <c r="O163" s="21"/>
      <c r="P163" s="21"/>
      <c r="Q163" s="19">
        <f t="shared" si="13"/>
        <v>1.2921960593704771E-2</v>
      </c>
      <c r="R163" s="19">
        <f t="shared" si="14"/>
        <v>5.5951362322227992E-2</v>
      </c>
      <c r="S163" s="19">
        <f t="shared" si="15"/>
        <v>0</v>
      </c>
      <c r="T163" s="19">
        <f t="shared" si="16"/>
        <v>2.6888683476360982E-2</v>
      </c>
      <c r="U163" s="19">
        <f t="shared" si="17"/>
        <v>0</v>
      </c>
      <c r="V163" s="19">
        <f t="shared" si="18"/>
        <v>0</v>
      </c>
    </row>
    <row r="164" spans="1:22" x14ac:dyDescent="0.25">
      <c r="A164" s="26">
        <f>Wellpath!E164</f>
        <v>0</v>
      </c>
      <c r="B164" s="22">
        <v>0</v>
      </c>
      <c r="C164" s="22">
        <v>0</v>
      </c>
      <c r="D164" s="22">
        <f>SIN(Wellpath!$L164) * SIN(Wellpath!$O164) * (TAN(Dip) * COS(Wellpath!$L164) + SIN(Wellpath!$L164) * COS(Wellpath!$O164)) / SQRT(2)</f>
        <v>0</v>
      </c>
      <c r="E164" s="20">
        <f>Model!$W$17*((drdp!B164+drdp!K164)*'MSXY-TI1S'!$B164+(drdp!E164+drdp!N164)*'MSXY-TI1S'!$C164+(drdp!H164+drdp!Q164)*'MSXY-TI1S'!$D164)</f>
        <v>0</v>
      </c>
      <c r="F164" s="20">
        <f>Model!$W$17*((drdp!C164+drdp!L164)*'MSXY-TI1S'!$B164+(drdp!F164+drdp!O164)*'MSXY-TI1S'!$C164+(drdp!I164+drdp!R164)*'MSXY-TI1S'!$D164)</f>
        <v>0</v>
      </c>
      <c r="G164" s="20">
        <f>Model!$W$17*((drdp!D164+drdp!M164)*'MSXY-TI1S'!$B164+(drdp!G164+drdp!P164)*'MSXY-TI1S'!$C164+(drdp!J164+drdp!S164)*'MSXY-TI1S'!$D164)</f>
        <v>0</v>
      </c>
      <c r="H164" s="18">
        <f>Model!$W$17*((drdp!B164)*'MSXY-TI1S'!$B164+(drdp!E164)*'MSXY-TI1S'!$C164+(drdp!H164)*'MSXY-TI1S'!$D164)</f>
        <v>0</v>
      </c>
      <c r="I164" s="18">
        <f>Model!$W$17*((drdp!C164)*'MSXY-TI1S'!$B164+(drdp!F164)*'MSXY-TI1S'!$C164+(drdp!I164)*'MSXY-TI1S'!$D164)</f>
        <v>0</v>
      </c>
      <c r="J164" s="18">
        <f>Model!$W$17*((drdp!D164)*'MSXY-TI1S'!$B164+(drdp!G164)*'MSXY-TI1S'!$C164+(drdp!J164)*'MSXY-TI1S'!$D164)</f>
        <v>0</v>
      </c>
      <c r="K164" s="21">
        <f>SUM(E$3:E163)+H164</f>
        <v>0.11367480192947235</v>
      </c>
      <c r="L164" s="21">
        <f>SUM(F$3:F163)+I164</f>
        <v>0.23654040314971139</v>
      </c>
      <c r="M164" s="21">
        <f>SUM(G$3:G163)+J164</f>
        <v>0</v>
      </c>
      <c r="N164" s="21"/>
      <c r="O164" s="21"/>
      <c r="P164" s="21"/>
      <c r="Q164" s="19">
        <f t="shared" si="13"/>
        <v>1.2921960593704771E-2</v>
      </c>
      <c r="R164" s="19">
        <f t="shared" si="14"/>
        <v>5.5951362322227992E-2</v>
      </c>
      <c r="S164" s="19">
        <f t="shared" si="15"/>
        <v>0</v>
      </c>
      <c r="T164" s="19">
        <f t="shared" si="16"/>
        <v>2.6888683476360982E-2</v>
      </c>
      <c r="U164" s="19">
        <f t="shared" si="17"/>
        <v>0</v>
      </c>
      <c r="V164" s="19">
        <f t="shared" si="18"/>
        <v>0</v>
      </c>
    </row>
    <row r="165" spans="1:22" x14ac:dyDescent="0.25">
      <c r="A165" s="26">
        <f>Wellpath!E165</f>
        <v>0</v>
      </c>
      <c r="B165" s="22">
        <v>0</v>
      </c>
      <c r="C165" s="22">
        <v>0</v>
      </c>
      <c r="D165" s="22">
        <f>SIN(Wellpath!$L165) * SIN(Wellpath!$O165) * (TAN(Dip) * COS(Wellpath!$L165) + SIN(Wellpath!$L165) * COS(Wellpath!$O165)) / SQRT(2)</f>
        <v>0</v>
      </c>
      <c r="E165" s="20">
        <f>Model!$W$17*((drdp!B165+drdp!K165)*'MSXY-TI1S'!$B165+(drdp!E165+drdp!N165)*'MSXY-TI1S'!$C165+(drdp!H165+drdp!Q165)*'MSXY-TI1S'!$D165)</f>
        <v>0</v>
      </c>
      <c r="F165" s="20">
        <f>Model!$W$17*((drdp!C165+drdp!L165)*'MSXY-TI1S'!$B165+(drdp!F165+drdp!O165)*'MSXY-TI1S'!$C165+(drdp!I165+drdp!R165)*'MSXY-TI1S'!$D165)</f>
        <v>0</v>
      </c>
      <c r="G165" s="20">
        <f>Model!$W$17*((drdp!D165+drdp!M165)*'MSXY-TI1S'!$B165+(drdp!G165+drdp!P165)*'MSXY-TI1S'!$C165+(drdp!J165+drdp!S165)*'MSXY-TI1S'!$D165)</f>
        <v>0</v>
      </c>
      <c r="H165" s="18">
        <f>Model!$W$17*((drdp!B165)*'MSXY-TI1S'!$B165+(drdp!E165)*'MSXY-TI1S'!$C165+(drdp!H165)*'MSXY-TI1S'!$D165)</f>
        <v>0</v>
      </c>
      <c r="I165" s="18">
        <f>Model!$W$17*((drdp!C165)*'MSXY-TI1S'!$B165+(drdp!F165)*'MSXY-TI1S'!$C165+(drdp!I165)*'MSXY-TI1S'!$D165)</f>
        <v>0</v>
      </c>
      <c r="J165" s="18">
        <f>Model!$W$17*((drdp!D165)*'MSXY-TI1S'!$B165+(drdp!G165)*'MSXY-TI1S'!$C165+(drdp!J165)*'MSXY-TI1S'!$D165)</f>
        <v>0</v>
      </c>
      <c r="K165" s="21">
        <f>SUM(E$3:E164)+H165</f>
        <v>0.11367480192947235</v>
      </c>
      <c r="L165" s="21">
        <f>SUM(F$3:F164)+I165</f>
        <v>0.23654040314971139</v>
      </c>
      <c r="M165" s="21">
        <f>SUM(G$3:G164)+J165</f>
        <v>0</v>
      </c>
      <c r="N165" s="21"/>
      <c r="O165" s="21"/>
      <c r="P165" s="21"/>
      <c r="Q165" s="19">
        <f t="shared" si="13"/>
        <v>1.2921960593704771E-2</v>
      </c>
      <c r="R165" s="19">
        <f t="shared" si="14"/>
        <v>5.5951362322227992E-2</v>
      </c>
      <c r="S165" s="19">
        <f t="shared" si="15"/>
        <v>0</v>
      </c>
      <c r="T165" s="19">
        <f t="shared" si="16"/>
        <v>2.6888683476360982E-2</v>
      </c>
      <c r="U165" s="19">
        <f t="shared" si="17"/>
        <v>0</v>
      </c>
      <c r="V165" s="19">
        <f t="shared" si="18"/>
        <v>0</v>
      </c>
    </row>
    <row r="166" spans="1:22" x14ac:dyDescent="0.25">
      <c r="A166" s="26">
        <f>Wellpath!E166</f>
        <v>0</v>
      </c>
      <c r="B166" s="22">
        <v>0</v>
      </c>
      <c r="C166" s="22">
        <v>0</v>
      </c>
      <c r="D166" s="22">
        <f>SIN(Wellpath!$L166) * SIN(Wellpath!$O166) * (TAN(Dip) * COS(Wellpath!$L166) + SIN(Wellpath!$L166) * COS(Wellpath!$O166)) / SQRT(2)</f>
        <v>0</v>
      </c>
      <c r="E166" s="20">
        <f>Model!$W$17*((drdp!B166+drdp!K166)*'MSXY-TI1S'!$B166+(drdp!E166+drdp!N166)*'MSXY-TI1S'!$C166+(drdp!H166+drdp!Q166)*'MSXY-TI1S'!$D166)</f>
        <v>0</v>
      </c>
      <c r="F166" s="20">
        <f>Model!$W$17*((drdp!C166+drdp!L166)*'MSXY-TI1S'!$B166+(drdp!F166+drdp!O166)*'MSXY-TI1S'!$C166+(drdp!I166+drdp!R166)*'MSXY-TI1S'!$D166)</f>
        <v>0</v>
      </c>
      <c r="G166" s="20">
        <f>Model!$W$17*((drdp!D166+drdp!M166)*'MSXY-TI1S'!$B166+(drdp!G166+drdp!P166)*'MSXY-TI1S'!$C166+(drdp!J166+drdp!S166)*'MSXY-TI1S'!$D166)</f>
        <v>0</v>
      </c>
      <c r="H166" s="18">
        <f>Model!$W$17*((drdp!B166)*'MSXY-TI1S'!$B166+(drdp!E166)*'MSXY-TI1S'!$C166+(drdp!H166)*'MSXY-TI1S'!$D166)</f>
        <v>0</v>
      </c>
      <c r="I166" s="18">
        <f>Model!$W$17*((drdp!C166)*'MSXY-TI1S'!$B166+(drdp!F166)*'MSXY-TI1S'!$C166+(drdp!I166)*'MSXY-TI1S'!$D166)</f>
        <v>0</v>
      </c>
      <c r="J166" s="18">
        <f>Model!$W$17*((drdp!D166)*'MSXY-TI1S'!$B166+(drdp!G166)*'MSXY-TI1S'!$C166+(drdp!J166)*'MSXY-TI1S'!$D166)</f>
        <v>0</v>
      </c>
      <c r="K166" s="21">
        <f>SUM(E$3:E165)+H166</f>
        <v>0.11367480192947235</v>
      </c>
      <c r="L166" s="21">
        <f>SUM(F$3:F165)+I166</f>
        <v>0.23654040314971139</v>
      </c>
      <c r="M166" s="21">
        <f>SUM(G$3:G165)+J166</f>
        <v>0</v>
      </c>
      <c r="N166" s="21"/>
      <c r="O166" s="21"/>
      <c r="P166" s="21"/>
      <c r="Q166" s="19">
        <f t="shared" si="13"/>
        <v>1.2921960593704771E-2</v>
      </c>
      <c r="R166" s="19">
        <f t="shared" si="14"/>
        <v>5.5951362322227992E-2</v>
      </c>
      <c r="S166" s="19">
        <f t="shared" si="15"/>
        <v>0</v>
      </c>
      <c r="T166" s="19">
        <f t="shared" si="16"/>
        <v>2.6888683476360982E-2</v>
      </c>
      <c r="U166" s="19">
        <f t="shared" si="17"/>
        <v>0</v>
      </c>
      <c r="V166" s="19">
        <f t="shared" si="18"/>
        <v>0</v>
      </c>
    </row>
    <row r="167" spans="1:22" x14ac:dyDescent="0.25">
      <c r="A167" s="26">
        <f>Wellpath!E167</f>
        <v>0</v>
      </c>
      <c r="B167" s="22">
        <v>0</v>
      </c>
      <c r="C167" s="22">
        <v>0</v>
      </c>
      <c r="D167" s="22">
        <f>SIN(Wellpath!$L167) * SIN(Wellpath!$O167) * (TAN(Dip) * COS(Wellpath!$L167) + SIN(Wellpath!$L167) * COS(Wellpath!$O167)) / SQRT(2)</f>
        <v>0</v>
      </c>
      <c r="E167" s="20">
        <f>Model!$W$17*((drdp!B167+drdp!K167)*'MSXY-TI1S'!$B167+(drdp!E167+drdp!N167)*'MSXY-TI1S'!$C167+(drdp!H167+drdp!Q167)*'MSXY-TI1S'!$D167)</f>
        <v>0</v>
      </c>
      <c r="F167" s="20">
        <f>Model!$W$17*((drdp!C167+drdp!L167)*'MSXY-TI1S'!$B167+(drdp!F167+drdp!O167)*'MSXY-TI1S'!$C167+(drdp!I167+drdp!R167)*'MSXY-TI1S'!$D167)</f>
        <v>0</v>
      </c>
      <c r="G167" s="20">
        <f>Model!$W$17*((drdp!D167+drdp!M167)*'MSXY-TI1S'!$B167+(drdp!G167+drdp!P167)*'MSXY-TI1S'!$C167+(drdp!J167+drdp!S167)*'MSXY-TI1S'!$D167)</f>
        <v>0</v>
      </c>
      <c r="H167" s="18">
        <f>Model!$W$17*((drdp!B167)*'MSXY-TI1S'!$B167+(drdp!E167)*'MSXY-TI1S'!$C167+(drdp!H167)*'MSXY-TI1S'!$D167)</f>
        <v>0</v>
      </c>
      <c r="I167" s="18">
        <f>Model!$W$17*((drdp!C167)*'MSXY-TI1S'!$B167+(drdp!F167)*'MSXY-TI1S'!$C167+(drdp!I167)*'MSXY-TI1S'!$D167)</f>
        <v>0</v>
      </c>
      <c r="J167" s="18">
        <f>Model!$W$17*((drdp!D167)*'MSXY-TI1S'!$B167+(drdp!G167)*'MSXY-TI1S'!$C167+(drdp!J167)*'MSXY-TI1S'!$D167)</f>
        <v>0</v>
      </c>
      <c r="K167" s="21">
        <f>SUM(E$3:E166)+H167</f>
        <v>0.11367480192947235</v>
      </c>
      <c r="L167" s="21">
        <f>SUM(F$3:F166)+I167</f>
        <v>0.23654040314971139</v>
      </c>
      <c r="M167" s="21">
        <f>SUM(G$3:G166)+J167</f>
        <v>0</v>
      </c>
      <c r="N167" s="21"/>
      <c r="O167" s="21"/>
      <c r="P167" s="21"/>
      <c r="Q167" s="19">
        <f t="shared" si="13"/>
        <v>1.2921960593704771E-2</v>
      </c>
      <c r="R167" s="19">
        <f t="shared" si="14"/>
        <v>5.5951362322227992E-2</v>
      </c>
      <c r="S167" s="19">
        <f t="shared" si="15"/>
        <v>0</v>
      </c>
      <c r="T167" s="19">
        <f t="shared" si="16"/>
        <v>2.6888683476360982E-2</v>
      </c>
      <c r="U167" s="19">
        <f t="shared" si="17"/>
        <v>0</v>
      </c>
      <c r="V167" s="19">
        <f t="shared" si="18"/>
        <v>0</v>
      </c>
    </row>
    <row r="168" spans="1:22" x14ac:dyDescent="0.25">
      <c r="A168" s="26">
        <f>Wellpath!E168</f>
        <v>0</v>
      </c>
      <c r="B168" s="22">
        <v>0</v>
      </c>
      <c r="C168" s="22">
        <v>0</v>
      </c>
      <c r="D168" s="22">
        <f>SIN(Wellpath!$L168) * SIN(Wellpath!$O168) * (TAN(Dip) * COS(Wellpath!$L168) + SIN(Wellpath!$L168) * COS(Wellpath!$O168)) / SQRT(2)</f>
        <v>0</v>
      </c>
      <c r="E168" s="20">
        <f>Model!$W$17*((drdp!B168+drdp!K168)*'MSXY-TI1S'!$B168+(drdp!E168+drdp!N168)*'MSXY-TI1S'!$C168+(drdp!H168+drdp!Q168)*'MSXY-TI1S'!$D168)</f>
        <v>0</v>
      </c>
      <c r="F168" s="20">
        <f>Model!$W$17*((drdp!C168+drdp!L168)*'MSXY-TI1S'!$B168+(drdp!F168+drdp!O168)*'MSXY-TI1S'!$C168+(drdp!I168+drdp!R168)*'MSXY-TI1S'!$D168)</f>
        <v>0</v>
      </c>
      <c r="G168" s="20">
        <f>Model!$W$17*((drdp!D168+drdp!M168)*'MSXY-TI1S'!$B168+(drdp!G168+drdp!P168)*'MSXY-TI1S'!$C168+(drdp!J168+drdp!S168)*'MSXY-TI1S'!$D168)</f>
        <v>0</v>
      </c>
      <c r="H168" s="18">
        <f>Model!$W$17*((drdp!B168)*'MSXY-TI1S'!$B168+(drdp!E168)*'MSXY-TI1S'!$C168+(drdp!H168)*'MSXY-TI1S'!$D168)</f>
        <v>0</v>
      </c>
      <c r="I168" s="18">
        <f>Model!$W$17*((drdp!C168)*'MSXY-TI1S'!$B168+(drdp!F168)*'MSXY-TI1S'!$C168+(drdp!I168)*'MSXY-TI1S'!$D168)</f>
        <v>0</v>
      </c>
      <c r="J168" s="18">
        <f>Model!$W$17*((drdp!D168)*'MSXY-TI1S'!$B168+(drdp!G168)*'MSXY-TI1S'!$C168+(drdp!J168)*'MSXY-TI1S'!$D168)</f>
        <v>0</v>
      </c>
      <c r="K168" s="21">
        <f>SUM(E$3:E167)+H168</f>
        <v>0.11367480192947235</v>
      </c>
      <c r="L168" s="21">
        <f>SUM(F$3:F167)+I168</f>
        <v>0.23654040314971139</v>
      </c>
      <c r="M168" s="21">
        <f>SUM(G$3:G167)+J168</f>
        <v>0</v>
      </c>
      <c r="N168" s="21"/>
      <c r="O168" s="21"/>
      <c r="P168" s="21"/>
      <c r="Q168" s="19">
        <f t="shared" si="13"/>
        <v>1.2921960593704771E-2</v>
      </c>
      <c r="R168" s="19">
        <f t="shared" si="14"/>
        <v>5.5951362322227992E-2</v>
      </c>
      <c r="S168" s="19">
        <f t="shared" si="15"/>
        <v>0</v>
      </c>
      <c r="T168" s="19">
        <f t="shared" si="16"/>
        <v>2.6888683476360982E-2</v>
      </c>
      <c r="U168" s="19">
        <f t="shared" si="17"/>
        <v>0</v>
      </c>
      <c r="V168" s="19">
        <f t="shared" si="18"/>
        <v>0</v>
      </c>
    </row>
    <row r="169" spans="1:22" x14ac:dyDescent="0.25">
      <c r="A169" s="26">
        <f>Wellpath!E169</f>
        <v>0</v>
      </c>
      <c r="B169" s="22">
        <v>0</v>
      </c>
      <c r="C169" s="22">
        <v>0</v>
      </c>
      <c r="D169" s="22">
        <f>SIN(Wellpath!$L169) * SIN(Wellpath!$O169) * (TAN(Dip) * COS(Wellpath!$L169) + SIN(Wellpath!$L169) * COS(Wellpath!$O169)) / SQRT(2)</f>
        <v>0</v>
      </c>
      <c r="E169" s="20">
        <f>Model!$W$17*((drdp!B169+drdp!K169)*'MSXY-TI1S'!$B169+(drdp!E169+drdp!N169)*'MSXY-TI1S'!$C169+(drdp!H169+drdp!Q169)*'MSXY-TI1S'!$D169)</f>
        <v>0</v>
      </c>
      <c r="F169" s="20">
        <f>Model!$W$17*((drdp!C169+drdp!L169)*'MSXY-TI1S'!$B169+(drdp!F169+drdp!O169)*'MSXY-TI1S'!$C169+(drdp!I169+drdp!R169)*'MSXY-TI1S'!$D169)</f>
        <v>0</v>
      </c>
      <c r="G169" s="20">
        <f>Model!$W$17*((drdp!D169+drdp!M169)*'MSXY-TI1S'!$B169+(drdp!G169+drdp!P169)*'MSXY-TI1S'!$C169+(drdp!J169+drdp!S169)*'MSXY-TI1S'!$D169)</f>
        <v>0</v>
      </c>
      <c r="H169" s="18">
        <f>Model!$W$17*((drdp!B169)*'MSXY-TI1S'!$B169+(drdp!E169)*'MSXY-TI1S'!$C169+(drdp!H169)*'MSXY-TI1S'!$D169)</f>
        <v>0</v>
      </c>
      <c r="I169" s="18">
        <f>Model!$W$17*((drdp!C169)*'MSXY-TI1S'!$B169+(drdp!F169)*'MSXY-TI1S'!$C169+(drdp!I169)*'MSXY-TI1S'!$D169)</f>
        <v>0</v>
      </c>
      <c r="J169" s="18">
        <f>Model!$W$17*((drdp!D169)*'MSXY-TI1S'!$B169+(drdp!G169)*'MSXY-TI1S'!$C169+(drdp!J169)*'MSXY-TI1S'!$D169)</f>
        <v>0</v>
      </c>
      <c r="K169" s="21">
        <f>SUM(E$3:E168)+H169</f>
        <v>0.11367480192947235</v>
      </c>
      <c r="L169" s="21">
        <f>SUM(F$3:F168)+I169</f>
        <v>0.23654040314971139</v>
      </c>
      <c r="M169" s="21">
        <f>SUM(G$3:G168)+J169</f>
        <v>0</v>
      </c>
      <c r="N169" s="21"/>
      <c r="O169" s="21"/>
      <c r="P169" s="21"/>
      <c r="Q169" s="19">
        <f t="shared" si="13"/>
        <v>1.2921960593704771E-2</v>
      </c>
      <c r="R169" s="19">
        <f t="shared" si="14"/>
        <v>5.5951362322227992E-2</v>
      </c>
      <c r="S169" s="19">
        <f t="shared" si="15"/>
        <v>0</v>
      </c>
      <c r="T169" s="19">
        <f t="shared" si="16"/>
        <v>2.6888683476360982E-2</v>
      </c>
      <c r="U169" s="19">
        <f t="shared" si="17"/>
        <v>0</v>
      </c>
      <c r="V169" s="19">
        <f t="shared" si="18"/>
        <v>0</v>
      </c>
    </row>
    <row r="170" spans="1:22" x14ac:dyDescent="0.25">
      <c r="A170" s="26">
        <f>Wellpath!E170</f>
        <v>0</v>
      </c>
      <c r="B170" s="22">
        <v>0</v>
      </c>
      <c r="C170" s="22">
        <v>0</v>
      </c>
      <c r="D170" s="22">
        <f>SIN(Wellpath!$L170) * SIN(Wellpath!$O170) * (TAN(Dip) * COS(Wellpath!$L170) + SIN(Wellpath!$L170) * COS(Wellpath!$O170)) / SQRT(2)</f>
        <v>0</v>
      </c>
      <c r="E170" s="20">
        <f>Model!$W$17*((drdp!B170+drdp!K170)*'MSXY-TI1S'!$B170+(drdp!E170+drdp!N170)*'MSXY-TI1S'!$C170+(drdp!H170+drdp!Q170)*'MSXY-TI1S'!$D170)</f>
        <v>0</v>
      </c>
      <c r="F170" s="20">
        <f>Model!$W$17*((drdp!C170+drdp!L170)*'MSXY-TI1S'!$B170+(drdp!F170+drdp!O170)*'MSXY-TI1S'!$C170+(drdp!I170+drdp!R170)*'MSXY-TI1S'!$D170)</f>
        <v>0</v>
      </c>
      <c r="G170" s="20">
        <f>Model!$W$17*((drdp!D170+drdp!M170)*'MSXY-TI1S'!$B170+(drdp!G170+drdp!P170)*'MSXY-TI1S'!$C170+(drdp!J170+drdp!S170)*'MSXY-TI1S'!$D170)</f>
        <v>0</v>
      </c>
      <c r="H170" s="18">
        <f>Model!$W$17*((drdp!B170)*'MSXY-TI1S'!$B170+(drdp!E170)*'MSXY-TI1S'!$C170+(drdp!H170)*'MSXY-TI1S'!$D170)</f>
        <v>0</v>
      </c>
      <c r="I170" s="18">
        <f>Model!$W$17*((drdp!C170)*'MSXY-TI1S'!$B170+(drdp!F170)*'MSXY-TI1S'!$C170+(drdp!I170)*'MSXY-TI1S'!$D170)</f>
        <v>0</v>
      </c>
      <c r="J170" s="18">
        <f>Model!$W$17*((drdp!D170)*'MSXY-TI1S'!$B170+(drdp!G170)*'MSXY-TI1S'!$C170+(drdp!J170)*'MSXY-TI1S'!$D170)</f>
        <v>0</v>
      </c>
      <c r="K170" s="21">
        <f>SUM(E$3:E169)+H170</f>
        <v>0.11367480192947235</v>
      </c>
      <c r="L170" s="21">
        <f>SUM(F$3:F169)+I170</f>
        <v>0.23654040314971139</v>
      </c>
      <c r="M170" s="21">
        <f>SUM(G$3:G169)+J170</f>
        <v>0</v>
      </c>
      <c r="N170" s="21"/>
      <c r="O170" s="21"/>
      <c r="P170" s="21"/>
      <c r="Q170" s="19">
        <f t="shared" si="13"/>
        <v>1.2921960593704771E-2</v>
      </c>
      <c r="R170" s="19">
        <f t="shared" si="14"/>
        <v>5.5951362322227992E-2</v>
      </c>
      <c r="S170" s="19">
        <f t="shared" si="15"/>
        <v>0</v>
      </c>
      <c r="T170" s="19">
        <f t="shared" si="16"/>
        <v>2.6888683476360982E-2</v>
      </c>
      <c r="U170" s="19">
        <f t="shared" si="17"/>
        <v>0</v>
      </c>
      <c r="V170" s="19">
        <f t="shared" si="18"/>
        <v>0</v>
      </c>
    </row>
    <row r="171" spans="1:22" x14ac:dyDescent="0.25">
      <c r="A171" s="26">
        <f>Wellpath!E171</f>
        <v>0</v>
      </c>
      <c r="B171" s="22">
        <v>0</v>
      </c>
      <c r="C171" s="22">
        <v>0</v>
      </c>
      <c r="D171" s="22">
        <f>SIN(Wellpath!$L171) * SIN(Wellpath!$O171) * (TAN(Dip) * COS(Wellpath!$L171) + SIN(Wellpath!$L171) * COS(Wellpath!$O171)) / SQRT(2)</f>
        <v>0</v>
      </c>
      <c r="E171" s="20">
        <f>Model!$W$17*((drdp!B171+drdp!K171)*'MSXY-TI1S'!$B171+(drdp!E171+drdp!N171)*'MSXY-TI1S'!$C171+(drdp!H171+drdp!Q171)*'MSXY-TI1S'!$D171)</f>
        <v>0</v>
      </c>
      <c r="F171" s="20">
        <f>Model!$W$17*((drdp!C171+drdp!L171)*'MSXY-TI1S'!$B171+(drdp!F171+drdp!O171)*'MSXY-TI1S'!$C171+(drdp!I171+drdp!R171)*'MSXY-TI1S'!$D171)</f>
        <v>0</v>
      </c>
      <c r="G171" s="20">
        <f>Model!$W$17*((drdp!D171+drdp!M171)*'MSXY-TI1S'!$B171+(drdp!G171+drdp!P171)*'MSXY-TI1S'!$C171+(drdp!J171+drdp!S171)*'MSXY-TI1S'!$D171)</f>
        <v>0</v>
      </c>
      <c r="H171" s="18">
        <f>Model!$W$17*((drdp!B171)*'MSXY-TI1S'!$B171+(drdp!E171)*'MSXY-TI1S'!$C171+(drdp!H171)*'MSXY-TI1S'!$D171)</f>
        <v>0</v>
      </c>
      <c r="I171" s="18">
        <f>Model!$W$17*((drdp!C171)*'MSXY-TI1S'!$B171+(drdp!F171)*'MSXY-TI1S'!$C171+(drdp!I171)*'MSXY-TI1S'!$D171)</f>
        <v>0</v>
      </c>
      <c r="J171" s="18">
        <f>Model!$W$17*((drdp!D171)*'MSXY-TI1S'!$B171+(drdp!G171)*'MSXY-TI1S'!$C171+(drdp!J171)*'MSXY-TI1S'!$D171)</f>
        <v>0</v>
      </c>
      <c r="K171" s="21">
        <f>SUM(E$3:E170)+H171</f>
        <v>0.11367480192947235</v>
      </c>
      <c r="L171" s="21">
        <f>SUM(F$3:F170)+I171</f>
        <v>0.23654040314971139</v>
      </c>
      <c r="M171" s="21">
        <f>SUM(G$3:G170)+J171</f>
        <v>0</v>
      </c>
      <c r="N171" s="21"/>
      <c r="O171" s="21"/>
      <c r="P171" s="21"/>
      <c r="Q171" s="19">
        <f t="shared" si="13"/>
        <v>1.2921960593704771E-2</v>
      </c>
      <c r="R171" s="19">
        <f t="shared" si="14"/>
        <v>5.5951362322227992E-2</v>
      </c>
      <c r="S171" s="19">
        <f t="shared" si="15"/>
        <v>0</v>
      </c>
      <c r="T171" s="19">
        <f t="shared" si="16"/>
        <v>2.6888683476360982E-2</v>
      </c>
      <c r="U171" s="19">
        <f t="shared" si="17"/>
        <v>0</v>
      </c>
      <c r="V171" s="19">
        <f t="shared" si="18"/>
        <v>0</v>
      </c>
    </row>
    <row r="172" spans="1:22" x14ac:dyDescent="0.25">
      <c r="A172" s="26">
        <f>Wellpath!E172</f>
        <v>0</v>
      </c>
      <c r="B172" s="22">
        <v>0</v>
      </c>
      <c r="C172" s="22">
        <v>0</v>
      </c>
      <c r="D172" s="22">
        <f>SIN(Wellpath!$L172) * SIN(Wellpath!$O172) * (TAN(Dip) * COS(Wellpath!$L172) + SIN(Wellpath!$L172) * COS(Wellpath!$O172)) / SQRT(2)</f>
        <v>0</v>
      </c>
      <c r="E172" s="20">
        <f>Model!$W$17*((drdp!B172+drdp!K172)*'MSXY-TI1S'!$B172+(drdp!E172+drdp!N172)*'MSXY-TI1S'!$C172+(drdp!H172+drdp!Q172)*'MSXY-TI1S'!$D172)</f>
        <v>0</v>
      </c>
      <c r="F172" s="20">
        <f>Model!$W$17*((drdp!C172+drdp!L172)*'MSXY-TI1S'!$B172+(drdp!F172+drdp!O172)*'MSXY-TI1S'!$C172+(drdp!I172+drdp!R172)*'MSXY-TI1S'!$D172)</f>
        <v>0</v>
      </c>
      <c r="G172" s="20">
        <f>Model!$W$17*((drdp!D172+drdp!M172)*'MSXY-TI1S'!$B172+(drdp!G172+drdp!P172)*'MSXY-TI1S'!$C172+(drdp!J172+drdp!S172)*'MSXY-TI1S'!$D172)</f>
        <v>0</v>
      </c>
      <c r="H172" s="18">
        <f>Model!$W$17*((drdp!B172)*'MSXY-TI1S'!$B172+(drdp!E172)*'MSXY-TI1S'!$C172+(drdp!H172)*'MSXY-TI1S'!$D172)</f>
        <v>0</v>
      </c>
      <c r="I172" s="18">
        <f>Model!$W$17*((drdp!C172)*'MSXY-TI1S'!$B172+(drdp!F172)*'MSXY-TI1S'!$C172+(drdp!I172)*'MSXY-TI1S'!$D172)</f>
        <v>0</v>
      </c>
      <c r="J172" s="18">
        <f>Model!$W$17*((drdp!D172)*'MSXY-TI1S'!$B172+(drdp!G172)*'MSXY-TI1S'!$C172+(drdp!J172)*'MSXY-TI1S'!$D172)</f>
        <v>0</v>
      </c>
      <c r="K172" s="21">
        <f>SUM(E$3:E171)+H172</f>
        <v>0.11367480192947235</v>
      </c>
      <c r="L172" s="21">
        <f>SUM(F$3:F171)+I172</f>
        <v>0.23654040314971139</v>
      </c>
      <c r="M172" s="21">
        <f>SUM(G$3:G171)+J172</f>
        <v>0</v>
      </c>
      <c r="N172" s="21"/>
      <c r="O172" s="21"/>
      <c r="P172" s="21"/>
      <c r="Q172" s="19">
        <f t="shared" si="13"/>
        <v>1.2921960593704771E-2</v>
      </c>
      <c r="R172" s="19">
        <f t="shared" si="14"/>
        <v>5.5951362322227992E-2</v>
      </c>
      <c r="S172" s="19">
        <f t="shared" si="15"/>
        <v>0</v>
      </c>
      <c r="T172" s="19">
        <f t="shared" si="16"/>
        <v>2.6888683476360982E-2</v>
      </c>
      <c r="U172" s="19">
        <f t="shared" si="17"/>
        <v>0</v>
      </c>
      <c r="V172" s="19">
        <f t="shared" si="18"/>
        <v>0</v>
      </c>
    </row>
    <row r="173" spans="1:22" x14ac:dyDescent="0.25">
      <c r="A173" s="26">
        <f>Wellpath!E173</f>
        <v>0</v>
      </c>
      <c r="B173" s="22">
        <v>0</v>
      </c>
      <c r="C173" s="22">
        <v>0</v>
      </c>
      <c r="D173" s="22">
        <f>SIN(Wellpath!$L173) * SIN(Wellpath!$O173) * (TAN(Dip) * COS(Wellpath!$L173) + SIN(Wellpath!$L173) * COS(Wellpath!$O173)) / SQRT(2)</f>
        <v>0</v>
      </c>
      <c r="E173" s="20">
        <f>Model!$W$17*((drdp!B173+drdp!K173)*'MSXY-TI1S'!$B173+(drdp!E173+drdp!N173)*'MSXY-TI1S'!$C173+(drdp!H173+drdp!Q173)*'MSXY-TI1S'!$D173)</f>
        <v>0</v>
      </c>
      <c r="F173" s="20">
        <f>Model!$W$17*((drdp!C173+drdp!L173)*'MSXY-TI1S'!$B173+(drdp!F173+drdp!O173)*'MSXY-TI1S'!$C173+(drdp!I173+drdp!R173)*'MSXY-TI1S'!$D173)</f>
        <v>0</v>
      </c>
      <c r="G173" s="20">
        <f>Model!$W$17*((drdp!D173+drdp!M173)*'MSXY-TI1S'!$B173+(drdp!G173+drdp!P173)*'MSXY-TI1S'!$C173+(drdp!J173+drdp!S173)*'MSXY-TI1S'!$D173)</f>
        <v>0</v>
      </c>
      <c r="H173" s="18">
        <f>Model!$W$17*((drdp!B173)*'MSXY-TI1S'!$B173+(drdp!E173)*'MSXY-TI1S'!$C173+(drdp!H173)*'MSXY-TI1S'!$D173)</f>
        <v>0</v>
      </c>
      <c r="I173" s="18">
        <f>Model!$W$17*((drdp!C173)*'MSXY-TI1S'!$B173+(drdp!F173)*'MSXY-TI1S'!$C173+(drdp!I173)*'MSXY-TI1S'!$D173)</f>
        <v>0</v>
      </c>
      <c r="J173" s="18">
        <f>Model!$W$17*((drdp!D173)*'MSXY-TI1S'!$B173+(drdp!G173)*'MSXY-TI1S'!$C173+(drdp!J173)*'MSXY-TI1S'!$D173)</f>
        <v>0</v>
      </c>
      <c r="K173" s="21">
        <f>SUM(E$3:E172)+H173</f>
        <v>0.11367480192947235</v>
      </c>
      <c r="L173" s="21">
        <f>SUM(F$3:F172)+I173</f>
        <v>0.23654040314971139</v>
      </c>
      <c r="M173" s="21">
        <f>SUM(G$3:G172)+J173</f>
        <v>0</v>
      </c>
      <c r="N173" s="21"/>
      <c r="O173" s="21"/>
      <c r="P173" s="21"/>
      <c r="Q173" s="19">
        <f t="shared" si="13"/>
        <v>1.2921960593704771E-2</v>
      </c>
      <c r="R173" s="19">
        <f t="shared" si="14"/>
        <v>5.5951362322227992E-2</v>
      </c>
      <c r="S173" s="19">
        <f t="shared" si="15"/>
        <v>0</v>
      </c>
      <c r="T173" s="19">
        <f t="shared" si="16"/>
        <v>2.6888683476360982E-2</v>
      </c>
      <c r="U173" s="19">
        <f t="shared" si="17"/>
        <v>0</v>
      </c>
      <c r="V173" s="19">
        <f t="shared" si="18"/>
        <v>0</v>
      </c>
    </row>
    <row r="174" spans="1:22" x14ac:dyDescent="0.25">
      <c r="A174" s="26">
        <f>Wellpath!E174</f>
        <v>0</v>
      </c>
      <c r="B174" s="22">
        <v>0</v>
      </c>
      <c r="C174" s="22">
        <v>0</v>
      </c>
      <c r="D174" s="22">
        <f>SIN(Wellpath!$L174) * SIN(Wellpath!$O174) * (TAN(Dip) * COS(Wellpath!$L174) + SIN(Wellpath!$L174) * COS(Wellpath!$O174)) / SQRT(2)</f>
        <v>0</v>
      </c>
      <c r="E174" s="20">
        <f>Model!$W$17*((drdp!B174+drdp!K174)*'MSXY-TI1S'!$B174+(drdp!E174+drdp!N174)*'MSXY-TI1S'!$C174+(drdp!H174+drdp!Q174)*'MSXY-TI1S'!$D174)</f>
        <v>0</v>
      </c>
      <c r="F174" s="20">
        <f>Model!$W$17*((drdp!C174+drdp!L174)*'MSXY-TI1S'!$B174+(drdp!F174+drdp!O174)*'MSXY-TI1S'!$C174+(drdp!I174+drdp!R174)*'MSXY-TI1S'!$D174)</f>
        <v>0</v>
      </c>
      <c r="G174" s="20">
        <f>Model!$W$17*((drdp!D174+drdp!M174)*'MSXY-TI1S'!$B174+(drdp!G174+drdp!P174)*'MSXY-TI1S'!$C174+(drdp!J174+drdp!S174)*'MSXY-TI1S'!$D174)</f>
        <v>0</v>
      </c>
      <c r="H174" s="18">
        <f>Model!$W$17*((drdp!B174)*'MSXY-TI1S'!$B174+(drdp!E174)*'MSXY-TI1S'!$C174+(drdp!H174)*'MSXY-TI1S'!$D174)</f>
        <v>0</v>
      </c>
      <c r="I174" s="18">
        <f>Model!$W$17*((drdp!C174)*'MSXY-TI1S'!$B174+(drdp!F174)*'MSXY-TI1S'!$C174+(drdp!I174)*'MSXY-TI1S'!$D174)</f>
        <v>0</v>
      </c>
      <c r="J174" s="18">
        <f>Model!$W$17*((drdp!D174)*'MSXY-TI1S'!$B174+(drdp!G174)*'MSXY-TI1S'!$C174+(drdp!J174)*'MSXY-TI1S'!$D174)</f>
        <v>0</v>
      </c>
      <c r="K174" s="21">
        <f>SUM(E$3:E173)+H174</f>
        <v>0.11367480192947235</v>
      </c>
      <c r="L174" s="21">
        <f>SUM(F$3:F173)+I174</f>
        <v>0.23654040314971139</v>
      </c>
      <c r="M174" s="21">
        <f>SUM(G$3:G173)+J174</f>
        <v>0</v>
      </c>
      <c r="N174" s="21"/>
      <c r="O174" s="21"/>
      <c r="P174" s="21"/>
      <c r="Q174" s="19">
        <f t="shared" si="13"/>
        <v>1.2921960593704771E-2</v>
      </c>
      <c r="R174" s="19">
        <f t="shared" si="14"/>
        <v>5.5951362322227992E-2</v>
      </c>
      <c r="S174" s="19">
        <f t="shared" si="15"/>
        <v>0</v>
      </c>
      <c r="T174" s="19">
        <f t="shared" si="16"/>
        <v>2.6888683476360982E-2</v>
      </c>
      <c r="U174" s="19">
        <f t="shared" si="17"/>
        <v>0</v>
      </c>
      <c r="V174" s="19">
        <f t="shared" si="18"/>
        <v>0</v>
      </c>
    </row>
    <row r="175" spans="1:22" x14ac:dyDescent="0.25">
      <c r="A175" s="26">
        <f>Wellpath!E175</f>
        <v>0</v>
      </c>
      <c r="B175" s="22">
        <v>0</v>
      </c>
      <c r="C175" s="22">
        <v>0</v>
      </c>
      <c r="D175" s="22">
        <f>SIN(Wellpath!$L175) * SIN(Wellpath!$O175) * (TAN(Dip) * COS(Wellpath!$L175) + SIN(Wellpath!$L175) * COS(Wellpath!$O175)) / SQRT(2)</f>
        <v>0</v>
      </c>
      <c r="E175" s="20">
        <f>Model!$W$17*((drdp!B175+drdp!K175)*'MSXY-TI1S'!$B175+(drdp!E175+drdp!N175)*'MSXY-TI1S'!$C175+(drdp!H175+drdp!Q175)*'MSXY-TI1S'!$D175)</f>
        <v>0</v>
      </c>
      <c r="F175" s="20">
        <f>Model!$W$17*((drdp!C175+drdp!L175)*'MSXY-TI1S'!$B175+(drdp!F175+drdp!O175)*'MSXY-TI1S'!$C175+(drdp!I175+drdp!R175)*'MSXY-TI1S'!$D175)</f>
        <v>0</v>
      </c>
      <c r="G175" s="20">
        <f>Model!$W$17*((drdp!D175+drdp!M175)*'MSXY-TI1S'!$B175+(drdp!G175+drdp!P175)*'MSXY-TI1S'!$C175+(drdp!J175+drdp!S175)*'MSXY-TI1S'!$D175)</f>
        <v>0</v>
      </c>
      <c r="H175" s="18">
        <f>Model!$W$17*((drdp!B175)*'MSXY-TI1S'!$B175+(drdp!E175)*'MSXY-TI1S'!$C175+(drdp!H175)*'MSXY-TI1S'!$D175)</f>
        <v>0</v>
      </c>
      <c r="I175" s="18">
        <f>Model!$W$17*((drdp!C175)*'MSXY-TI1S'!$B175+(drdp!F175)*'MSXY-TI1S'!$C175+(drdp!I175)*'MSXY-TI1S'!$D175)</f>
        <v>0</v>
      </c>
      <c r="J175" s="18">
        <f>Model!$W$17*((drdp!D175)*'MSXY-TI1S'!$B175+(drdp!G175)*'MSXY-TI1S'!$C175+(drdp!J175)*'MSXY-TI1S'!$D175)</f>
        <v>0</v>
      </c>
      <c r="K175" s="21">
        <f>SUM(E$3:E174)+H175</f>
        <v>0.11367480192947235</v>
      </c>
      <c r="L175" s="21">
        <f>SUM(F$3:F174)+I175</f>
        <v>0.23654040314971139</v>
      </c>
      <c r="M175" s="21">
        <f>SUM(G$3:G174)+J175</f>
        <v>0</v>
      </c>
      <c r="N175" s="21"/>
      <c r="O175" s="21"/>
      <c r="P175" s="21"/>
      <c r="Q175" s="19">
        <f t="shared" si="13"/>
        <v>1.2921960593704771E-2</v>
      </c>
      <c r="R175" s="19">
        <f t="shared" si="14"/>
        <v>5.5951362322227992E-2</v>
      </c>
      <c r="S175" s="19">
        <f t="shared" si="15"/>
        <v>0</v>
      </c>
      <c r="T175" s="19">
        <f t="shared" si="16"/>
        <v>2.6888683476360982E-2</v>
      </c>
      <c r="U175" s="19">
        <f t="shared" si="17"/>
        <v>0</v>
      </c>
      <c r="V175" s="19">
        <f t="shared" si="18"/>
        <v>0</v>
      </c>
    </row>
    <row r="176" spans="1:22" x14ac:dyDescent="0.25">
      <c r="A176" s="26">
        <f>Wellpath!E176</f>
        <v>0</v>
      </c>
      <c r="B176" s="22">
        <v>0</v>
      </c>
      <c r="C176" s="22">
        <v>0</v>
      </c>
      <c r="D176" s="22">
        <f>SIN(Wellpath!$L176) * SIN(Wellpath!$O176) * (TAN(Dip) * COS(Wellpath!$L176) + SIN(Wellpath!$L176) * COS(Wellpath!$O176)) / SQRT(2)</f>
        <v>0</v>
      </c>
      <c r="E176" s="20">
        <f>Model!$W$17*((drdp!B176+drdp!K176)*'MSXY-TI1S'!$B176+(drdp!E176+drdp!N176)*'MSXY-TI1S'!$C176+(drdp!H176+drdp!Q176)*'MSXY-TI1S'!$D176)</f>
        <v>0</v>
      </c>
      <c r="F176" s="20">
        <f>Model!$W$17*((drdp!C176+drdp!L176)*'MSXY-TI1S'!$B176+(drdp!F176+drdp!O176)*'MSXY-TI1S'!$C176+(drdp!I176+drdp!R176)*'MSXY-TI1S'!$D176)</f>
        <v>0</v>
      </c>
      <c r="G176" s="20">
        <f>Model!$W$17*((drdp!D176+drdp!M176)*'MSXY-TI1S'!$B176+(drdp!G176+drdp!P176)*'MSXY-TI1S'!$C176+(drdp!J176+drdp!S176)*'MSXY-TI1S'!$D176)</f>
        <v>0</v>
      </c>
      <c r="H176" s="18">
        <f>Model!$W$17*((drdp!B176)*'MSXY-TI1S'!$B176+(drdp!E176)*'MSXY-TI1S'!$C176+(drdp!H176)*'MSXY-TI1S'!$D176)</f>
        <v>0</v>
      </c>
      <c r="I176" s="18">
        <f>Model!$W$17*((drdp!C176)*'MSXY-TI1S'!$B176+(drdp!F176)*'MSXY-TI1S'!$C176+(drdp!I176)*'MSXY-TI1S'!$D176)</f>
        <v>0</v>
      </c>
      <c r="J176" s="18">
        <f>Model!$W$17*((drdp!D176)*'MSXY-TI1S'!$B176+(drdp!G176)*'MSXY-TI1S'!$C176+(drdp!J176)*'MSXY-TI1S'!$D176)</f>
        <v>0</v>
      </c>
      <c r="K176" s="21">
        <f>SUM(E$3:E175)+H176</f>
        <v>0.11367480192947235</v>
      </c>
      <c r="L176" s="21">
        <f>SUM(F$3:F175)+I176</f>
        <v>0.23654040314971139</v>
      </c>
      <c r="M176" s="21">
        <f>SUM(G$3:G175)+J176</f>
        <v>0</v>
      </c>
      <c r="N176" s="21"/>
      <c r="O176" s="21"/>
      <c r="P176" s="21"/>
      <c r="Q176" s="19">
        <f t="shared" si="13"/>
        <v>1.2921960593704771E-2</v>
      </c>
      <c r="R176" s="19">
        <f t="shared" si="14"/>
        <v>5.5951362322227992E-2</v>
      </c>
      <c r="S176" s="19">
        <f t="shared" si="15"/>
        <v>0</v>
      </c>
      <c r="T176" s="19">
        <f t="shared" si="16"/>
        <v>2.6888683476360982E-2</v>
      </c>
      <c r="U176" s="19">
        <f t="shared" si="17"/>
        <v>0</v>
      </c>
      <c r="V176" s="19">
        <f t="shared" si="18"/>
        <v>0</v>
      </c>
    </row>
    <row r="177" spans="1:22" x14ac:dyDescent="0.25">
      <c r="A177" s="26">
        <f>Wellpath!E177</f>
        <v>0</v>
      </c>
      <c r="B177" s="22">
        <v>0</v>
      </c>
      <c r="C177" s="22">
        <v>0</v>
      </c>
      <c r="D177" s="22">
        <f>SIN(Wellpath!$L177) * SIN(Wellpath!$O177) * (TAN(Dip) * COS(Wellpath!$L177) + SIN(Wellpath!$L177) * COS(Wellpath!$O177)) / SQRT(2)</f>
        <v>0</v>
      </c>
      <c r="E177" s="20">
        <f>Model!$W$17*((drdp!B177+drdp!K177)*'MSXY-TI1S'!$B177+(drdp!E177+drdp!N177)*'MSXY-TI1S'!$C177+(drdp!H177+drdp!Q177)*'MSXY-TI1S'!$D177)</f>
        <v>0</v>
      </c>
      <c r="F177" s="20">
        <f>Model!$W$17*((drdp!C177+drdp!L177)*'MSXY-TI1S'!$B177+(drdp!F177+drdp!O177)*'MSXY-TI1S'!$C177+(drdp!I177+drdp!R177)*'MSXY-TI1S'!$D177)</f>
        <v>0</v>
      </c>
      <c r="G177" s="20">
        <f>Model!$W$17*((drdp!D177+drdp!M177)*'MSXY-TI1S'!$B177+(drdp!G177+drdp!P177)*'MSXY-TI1S'!$C177+(drdp!J177+drdp!S177)*'MSXY-TI1S'!$D177)</f>
        <v>0</v>
      </c>
      <c r="H177" s="18">
        <f>Model!$W$17*((drdp!B177)*'MSXY-TI1S'!$B177+(drdp!E177)*'MSXY-TI1S'!$C177+(drdp!H177)*'MSXY-TI1S'!$D177)</f>
        <v>0</v>
      </c>
      <c r="I177" s="18">
        <f>Model!$W$17*((drdp!C177)*'MSXY-TI1S'!$B177+(drdp!F177)*'MSXY-TI1S'!$C177+(drdp!I177)*'MSXY-TI1S'!$D177)</f>
        <v>0</v>
      </c>
      <c r="J177" s="18">
        <f>Model!$W$17*((drdp!D177)*'MSXY-TI1S'!$B177+(drdp!G177)*'MSXY-TI1S'!$C177+(drdp!J177)*'MSXY-TI1S'!$D177)</f>
        <v>0</v>
      </c>
      <c r="K177" s="21">
        <f>SUM(E$3:E176)+H177</f>
        <v>0.11367480192947235</v>
      </c>
      <c r="L177" s="21">
        <f>SUM(F$3:F176)+I177</f>
        <v>0.23654040314971139</v>
      </c>
      <c r="M177" s="21">
        <f>SUM(G$3:G176)+J177</f>
        <v>0</v>
      </c>
      <c r="N177" s="21"/>
      <c r="O177" s="21"/>
      <c r="P177" s="21"/>
      <c r="Q177" s="19">
        <f t="shared" si="13"/>
        <v>1.2921960593704771E-2</v>
      </c>
      <c r="R177" s="19">
        <f t="shared" si="14"/>
        <v>5.5951362322227992E-2</v>
      </c>
      <c r="S177" s="19">
        <f t="shared" si="15"/>
        <v>0</v>
      </c>
      <c r="T177" s="19">
        <f t="shared" si="16"/>
        <v>2.6888683476360982E-2</v>
      </c>
      <c r="U177" s="19">
        <f t="shared" si="17"/>
        <v>0</v>
      </c>
      <c r="V177" s="19">
        <f t="shared" si="18"/>
        <v>0</v>
      </c>
    </row>
    <row r="178" spans="1:22" x14ac:dyDescent="0.25">
      <c r="A178" s="26">
        <f>Wellpath!E178</f>
        <v>0</v>
      </c>
      <c r="B178" s="22">
        <v>0</v>
      </c>
      <c r="C178" s="22">
        <v>0</v>
      </c>
      <c r="D178" s="22">
        <f>SIN(Wellpath!$L178) * SIN(Wellpath!$O178) * (TAN(Dip) * COS(Wellpath!$L178) + SIN(Wellpath!$L178) * COS(Wellpath!$O178)) / SQRT(2)</f>
        <v>0</v>
      </c>
      <c r="E178" s="20">
        <f>Model!$W$17*((drdp!B178+drdp!K178)*'MSXY-TI1S'!$B178+(drdp!E178+drdp!N178)*'MSXY-TI1S'!$C178+(drdp!H178+drdp!Q178)*'MSXY-TI1S'!$D178)</f>
        <v>0</v>
      </c>
      <c r="F178" s="20">
        <f>Model!$W$17*((drdp!C178+drdp!L178)*'MSXY-TI1S'!$B178+(drdp!F178+drdp!O178)*'MSXY-TI1S'!$C178+(drdp!I178+drdp!R178)*'MSXY-TI1S'!$D178)</f>
        <v>0</v>
      </c>
      <c r="G178" s="20">
        <f>Model!$W$17*((drdp!D178+drdp!M178)*'MSXY-TI1S'!$B178+(drdp!G178+drdp!P178)*'MSXY-TI1S'!$C178+(drdp!J178+drdp!S178)*'MSXY-TI1S'!$D178)</f>
        <v>0</v>
      </c>
      <c r="H178" s="18">
        <f>Model!$W$17*((drdp!B178)*'MSXY-TI1S'!$B178+(drdp!E178)*'MSXY-TI1S'!$C178+(drdp!H178)*'MSXY-TI1S'!$D178)</f>
        <v>0</v>
      </c>
      <c r="I178" s="18">
        <f>Model!$W$17*((drdp!C178)*'MSXY-TI1S'!$B178+(drdp!F178)*'MSXY-TI1S'!$C178+(drdp!I178)*'MSXY-TI1S'!$D178)</f>
        <v>0</v>
      </c>
      <c r="J178" s="18">
        <f>Model!$W$17*((drdp!D178)*'MSXY-TI1S'!$B178+(drdp!G178)*'MSXY-TI1S'!$C178+(drdp!J178)*'MSXY-TI1S'!$D178)</f>
        <v>0</v>
      </c>
      <c r="K178" s="21">
        <f>SUM(E$3:E177)+H178</f>
        <v>0.11367480192947235</v>
      </c>
      <c r="L178" s="21">
        <f>SUM(F$3:F177)+I178</f>
        <v>0.23654040314971139</v>
      </c>
      <c r="M178" s="21">
        <f>SUM(G$3:G177)+J178</f>
        <v>0</v>
      </c>
      <c r="N178" s="21"/>
      <c r="O178" s="21"/>
      <c r="P178" s="21"/>
      <c r="Q178" s="19">
        <f t="shared" si="13"/>
        <v>1.2921960593704771E-2</v>
      </c>
      <c r="R178" s="19">
        <f t="shared" si="14"/>
        <v>5.5951362322227992E-2</v>
      </c>
      <c r="S178" s="19">
        <f t="shared" si="15"/>
        <v>0</v>
      </c>
      <c r="T178" s="19">
        <f t="shared" si="16"/>
        <v>2.6888683476360982E-2</v>
      </c>
      <c r="U178" s="19">
        <f t="shared" si="17"/>
        <v>0</v>
      </c>
      <c r="V178" s="19">
        <f t="shared" si="18"/>
        <v>0</v>
      </c>
    </row>
    <row r="179" spans="1:22" x14ac:dyDescent="0.25">
      <c r="A179" s="26">
        <f>Wellpath!E179</f>
        <v>0</v>
      </c>
      <c r="B179" s="22">
        <v>0</v>
      </c>
      <c r="C179" s="22">
        <v>0</v>
      </c>
      <c r="D179" s="22">
        <f>SIN(Wellpath!$L179) * SIN(Wellpath!$O179) * (TAN(Dip) * COS(Wellpath!$L179) + SIN(Wellpath!$L179) * COS(Wellpath!$O179)) / SQRT(2)</f>
        <v>0</v>
      </c>
      <c r="E179" s="20">
        <f>Model!$W$17*((drdp!B179+drdp!K179)*'MSXY-TI1S'!$B179+(drdp!E179+drdp!N179)*'MSXY-TI1S'!$C179+(drdp!H179+drdp!Q179)*'MSXY-TI1S'!$D179)</f>
        <v>0</v>
      </c>
      <c r="F179" s="20">
        <f>Model!$W$17*((drdp!C179+drdp!L179)*'MSXY-TI1S'!$B179+(drdp!F179+drdp!O179)*'MSXY-TI1S'!$C179+(drdp!I179+drdp!R179)*'MSXY-TI1S'!$D179)</f>
        <v>0</v>
      </c>
      <c r="G179" s="20">
        <f>Model!$W$17*((drdp!D179+drdp!M179)*'MSXY-TI1S'!$B179+(drdp!G179+drdp!P179)*'MSXY-TI1S'!$C179+(drdp!J179+drdp!S179)*'MSXY-TI1S'!$D179)</f>
        <v>0</v>
      </c>
      <c r="H179" s="18">
        <f>Model!$W$17*((drdp!B179)*'MSXY-TI1S'!$B179+(drdp!E179)*'MSXY-TI1S'!$C179+(drdp!H179)*'MSXY-TI1S'!$D179)</f>
        <v>0</v>
      </c>
      <c r="I179" s="18">
        <f>Model!$W$17*((drdp!C179)*'MSXY-TI1S'!$B179+(drdp!F179)*'MSXY-TI1S'!$C179+(drdp!I179)*'MSXY-TI1S'!$D179)</f>
        <v>0</v>
      </c>
      <c r="J179" s="18">
        <f>Model!$W$17*((drdp!D179)*'MSXY-TI1S'!$B179+(drdp!G179)*'MSXY-TI1S'!$C179+(drdp!J179)*'MSXY-TI1S'!$D179)</f>
        <v>0</v>
      </c>
      <c r="K179" s="21">
        <f>SUM(E$3:E178)+H179</f>
        <v>0.11367480192947235</v>
      </c>
      <c r="L179" s="21">
        <f>SUM(F$3:F178)+I179</f>
        <v>0.23654040314971139</v>
      </c>
      <c r="M179" s="21">
        <f>SUM(G$3:G178)+J179</f>
        <v>0</v>
      </c>
      <c r="N179" s="21"/>
      <c r="O179" s="21"/>
      <c r="P179" s="21"/>
      <c r="Q179" s="19">
        <f t="shared" si="13"/>
        <v>1.2921960593704771E-2</v>
      </c>
      <c r="R179" s="19">
        <f t="shared" si="14"/>
        <v>5.5951362322227992E-2</v>
      </c>
      <c r="S179" s="19">
        <f t="shared" si="15"/>
        <v>0</v>
      </c>
      <c r="T179" s="19">
        <f t="shared" si="16"/>
        <v>2.6888683476360982E-2</v>
      </c>
      <c r="U179" s="19">
        <f t="shared" si="17"/>
        <v>0</v>
      </c>
      <c r="V179" s="19">
        <f t="shared" si="18"/>
        <v>0</v>
      </c>
    </row>
    <row r="180" spans="1:22" x14ac:dyDescent="0.25">
      <c r="A180" s="26">
        <f>Wellpath!E180</f>
        <v>0</v>
      </c>
      <c r="B180" s="22">
        <v>0</v>
      </c>
      <c r="C180" s="22">
        <v>0</v>
      </c>
      <c r="D180" s="22">
        <f>SIN(Wellpath!$L180) * SIN(Wellpath!$O180) * (TAN(Dip) * COS(Wellpath!$L180) + SIN(Wellpath!$L180) * COS(Wellpath!$O180)) / SQRT(2)</f>
        <v>0</v>
      </c>
      <c r="E180" s="20">
        <f>Model!$W$17*((drdp!B180+drdp!K180)*'MSXY-TI1S'!$B180+(drdp!E180+drdp!N180)*'MSXY-TI1S'!$C180+(drdp!H180+drdp!Q180)*'MSXY-TI1S'!$D180)</f>
        <v>0</v>
      </c>
      <c r="F180" s="20">
        <f>Model!$W$17*((drdp!C180+drdp!L180)*'MSXY-TI1S'!$B180+(drdp!F180+drdp!O180)*'MSXY-TI1S'!$C180+(drdp!I180+drdp!R180)*'MSXY-TI1S'!$D180)</f>
        <v>0</v>
      </c>
      <c r="G180" s="20">
        <f>Model!$W$17*((drdp!D180+drdp!M180)*'MSXY-TI1S'!$B180+(drdp!G180+drdp!P180)*'MSXY-TI1S'!$C180+(drdp!J180+drdp!S180)*'MSXY-TI1S'!$D180)</f>
        <v>0</v>
      </c>
      <c r="H180" s="18">
        <f>Model!$W$17*((drdp!B180)*'MSXY-TI1S'!$B180+(drdp!E180)*'MSXY-TI1S'!$C180+(drdp!H180)*'MSXY-TI1S'!$D180)</f>
        <v>0</v>
      </c>
      <c r="I180" s="18">
        <f>Model!$W$17*((drdp!C180)*'MSXY-TI1S'!$B180+(drdp!F180)*'MSXY-TI1S'!$C180+(drdp!I180)*'MSXY-TI1S'!$D180)</f>
        <v>0</v>
      </c>
      <c r="J180" s="18">
        <f>Model!$W$17*((drdp!D180)*'MSXY-TI1S'!$B180+(drdp!G180)*'MSXY-TI1S'!$C180+(drdp!J180)*'MSXY-TI1S'!$D180)</f>
        <v>0</v>
      </c>
      <c r="K180" s="21">
        <f>SUM(E$3:E179)+H180</f>
        <v>0.11367480192947235</v>
      </c>
      <c r="L180" s="21">
        <f>SUM(F$3:F179)+I180</f>
        <v>0.23654040314971139</v>
      </c>
      <c r="M180" s="21">
        <f>SUM(G$3:G179)+J180</f>
        <v>0</v>
      </c>
      <c r="N180" s="21"/>
      <c r="O180" s="21"/>
      <c r="P180" s="21"/>
      <c r="Q180" s="19">
        <f t="shared" si="13"/>
        <v>1.2921960593704771E-2</v>
      </c>
      <c r="R180" s="19">
        <f t="shared" si="14"/>
        <v>5.5951362322227992E-2</v>
      </c>
      <c r="S180" s="19">
        <f t="shared" si="15"/>
        <v>0</v>
      </c>
      <c r="T180" s="19">
        <f t="shared" si="16"/>
        <v>2.6888683476360982E-2</v>
      </c>
      <c r="U180" s="19">
        <f t="shared" si="17"/>
        <v>0</v>
      </c>
      <c r="V180" s="19">
        <f t="shared" si="18"/>
        <v>0</v>
      </c>
    </row>
    <row r="181" spans="1:22" x14ac:dyDescent="0.25">
      <c r="A181" s="26">
        <f>Wellpath!E181</f>
        <v>0</v>
      </c>
      <c r="B181" s="22">
        <v>0</v>
      </c>
      <c r="C181" s="22">
        <v>0</v>
      </c>
      <c r="D181" s="22">
        <f>SIN(Wellpath!$L181) * SIN(Wellpath!$O181) * (TAN(Dip) * COS(Wellpath!$L181) + SIN(Wellpath!$L181) * COS(Wellpath!$O181)) / SQRT(2)</f>
        <v>0</v>
      </c>
      <c r="E181" s="20">
        <f>Model!$W$17*((drdp!B181+drdp!K181)*'MSXY-TI1S'!$B181+(drdp!E181+drdp!N181)*'MSXY-TI1S'!$C181+(drdp!H181+drdp!Q181)*'MSXY-TI1S'!$D181)</f>
        <v>0</v>
      </c>
      <c r="F181" s="20">
        <f>Model!$W$17*((drdp!C181+drdp!L181)*'MSXY-TI1S'!$B181+(drdp!F181+drdp!O181)*'MSXY-TI1S'!$C181+(drdp!I181+drdp!R181)*'MSXY-TI1S'!$D181)</f>
        <v>0</v>
      </c>
      <c r="G181" s="20">
        <f>Model!$W$17*((drdp!D181+drdp!M181)*'MSXY-TI1S'!$B181+(drdp!G181+drdp!P181)*'MSXY-TI1S'!$C181+(drdp!J181+drdp!S181)*'MSXY-TI1S'!$D181)</f>
        <v>0</v>
      </c>
      <c r="H181" s="18">
        <f>Model!$W$17*((drdp!B181)*'MSXY-TI1S'!$B181+(drdp!E181)*'MSXY-TI1S'!$C181+(drdp!H181)*'MSXY-TI1S'!$D181)</f>
        <v>0</v>
      </c>
      <c r="I181" s="18">
        <f>Model!$W$17*((drdp!C181)*'MSXY-TI1S'!$B181+(drdp!F181)*'MSXY-TI1S'!$C181+(drdp!I181)*'MSXY-TI1S'!$D181)</f>
        <v>0</v>
      </c>
      <c r="J181" s="18">
        <f>Model!$W$17*((drdp!D181)*'MSXY-TI1S'!$B181+(drdp!G181)*'MSXY-TI1S'!$C181+(drdp!J181)*'MSXY-TI1S'!$D181)</f>
        <v>0</v>
      </c>
      <c r="K181" s="21">
        <f>SUM(E$3:E180)+H181</f>
        <v>0.11367480192947235</v>
      </c>
      <c r="L181" s="21">
        <f>SUM(F$3:F180)+I181</f>
        <v>0.23654040314971139</v>
      </c>
      <c r="M181" s="21">
        <f>SUM(G$3:G180)+J181</f>
        <v>0</v>
      </c>
      <c r="N181" s="21"/>
      <c r="O181" s="21"/>
      <c r="P181" s="21"/>
      <c r="Q181" s="19">
        <f t="shared" si="13"/>
        <v>1.2921960593704771E-2</v>
      </c>
      <c r="R181" s="19">
        <f t="shared" si="14"/>
        <v>5.5951362322227992E-2</v>
      </c>
      <c r="S181" s="19">
        <f t="shared" si="15"/>
        <v>0</v>
      </c>
      <c r="T181" s="19">
        <f t="shared" si="16"/>
        <v>2.6888683476360982E-2</v>
      </c>
      <c r="U181" s="19">
        <f t="shared" si="17"/>
        <v>0</v>
      </c>
      <c r="V181" s="19">
        <f t="shared" si="18"/>
        <v>0</v>
      </c>
    </row>
    <row r="182" spans="1:22" x14ac:dyDescent="0.25">
      <c r="A182" s="26">
        <f>Wellpath!E182</f>
        <v>0</v>
      </c>
      <c r="B182" s="22">
        <v>0</v>
      </c>
      <c r="C182" s="22">
        <v>0</v>
      </c>
      <c r="D182" s="22">
        <f>SIN(Wellpath!$L182) * SIN(Wellpath!$O182) * (TAN(Dip) * COS(Wellpath!$L182) + SIN(Wellpath!$L182) * COS(Wellpath!$O182)) / SQRT(2)</f>
        <v>0</v>
      </c>
      <c r="E182" s="20">
        <f>Model!$W$17*((drdp!B182+drdp!K182)*'MSXY-TI1S'!$B182+(drdp!E182+drdp!N182)*'MSXY-TI1S'!$C182+(drdp!H182+drdp!Q182)*'MSXY-TI1S'!$D182)</f>
        <v>0</v>
      </c>
      <c r="F182" s="20">
        <f>Model!$W$17*((drdp!C182+drdp!L182)*'MSXY-TI1S'!$B182+(drdp!F182+drdp!O182)*'MSXY-TI1S'!$C182+(drdp!I182+drdp!R182)*'MSXY-TI1S'!$D182)</f>
        <v>0</v>
      </c>
      <c r="G182" s="20">
        <f>Model!$W$17*((drdp!D182+drdp!M182)*'MSXY-TI1S'!$B182+(drdp!G182+drdp!P182)*'MSXY-TI1S'!$C182+(drdp!J182+drdp!S182)*'MSXY-TI1S'!$D182)</f>
        <v>0</v>
      </c>
      <c r="H182" s="18">
        <f>Model!$W$17*((drdp!B182)*'MSXY-TI1S'!$B182+(drdp!E182)*'MSXY-TI1S'!$C182+(drdp!H182)*'MSXY-TI1S'!$D182)</f>
        <v>0</v>
      </c>
      <c r="I182" s="18">
        <f>Model!$W$17*((drdp!C182)*'MSXY-TI1S'!$B182+(drdp!F182)*'MSXY-TI1S'!$C182+(drdp!I182)*'MSXY-TI1S'!$D182)</f>
        <v>0</v>
      </c>
      <c r="J182" s="18">
        <f>Model!$W$17*((drdp!D182)*'MSXY-TI1S'!$B182+(drdp!G182)*'MSXY-TI1S'!$C182+(drdp!J182)*'MSXY-TI1S'!$D182)</f>
        <v>0</v>
      </c>
      <c r="K182" s="21">
        <f>SUM(E$3:E181)+H182</f>
        <v>0.11367480192947235</v>
      </c>
      <c r="L182" s="21">
        <f>SUM(F$3:F181)+I182</f>
        <v>0.23654040314971139</v>
      </c>
      <c r="M182" s="21">
        <f>SUM(G$3:G181)+J182</f>
        <v>0</v>
      </c>
      <c r="N182" s="21"/>
      <c r="O182" s="21"/>
      <c r="P182" s="21"/>
      <c r="Q182" s="19">
        <f t="shared" si="13"/>
        <v>1.2921960593704771E-2</v>
      </c>
      <c r="R182" s="19">
        <f t="shared" si="14"/>
        <v>5.5951362322227992E-2</v>
      </c>
      <c r="S182" s="19">
        <f t="shared" si="15"/>
        <v>0</v>
      </c>
      <c r="T182" s="19">
        <f t="shared" si="16"/>
        <v>2.6888683476360982E-2</v>
      </c>
      <c r="U182" s="19">
        <f t="shared" si="17"/>
        <v>0</v>
      </c>
      <c r="V182" s="19">
        <f t="shared" si="18"/>
        <v>0</v>
      </c>
    </row>
    <row r="183" spans="1:22" x14ac:dyDescent="0.25">
      <c r="A183" s="26">
        <f>Wellpath!E183</f>
        <v>0</v>
      </c>
      <c r="B183" s="22">
        <v>0</v>
      </c>
      <c r="C183" s="22">
        <v>0</v>
      </c>
      <c r="D183" s="22">
        <f>SIN(Wellpath!$L183) * SIN(Wellpath!$O183) * (TAN(Dip) * COS(Wellpath!$L183) + SIN(Wellpath!$L183) * COS(Wellpath!$O183)) / SQRT(2)</f>
        <v>0</v>
      </c>
      <c r="E183" s="20">
        <f>Model!$W$17*((drdp!B183+drdp!K183)*'MSXY-TI1S'!$B183+(drdp!E183+drdp!N183)*'MSXY-TI1S'!$C183+(drdp!H183+drdp!Q183)*'MSXY-TI1S'!$D183)</f>
        <v>0</v>
      </c>
      <c r="F183" s="20">
        <f>Model!$W$17*((drdp!C183+drdp!L183)*'MSXY-TI1S'!$B183+(drdp!F183+drdp!O183)*'MSXY-TI1S'!$C183+(drdp!I183+drdp!R183)*'MSXY-TI1S'!$D183)</f>
        <v>0</v>
      </c>
      <c r="G183" s="20">
        <f>Model!$W$17*((drdp!D183+drdp!M183)*'MSXY-TI1S'!$B183+(drdp!G183+drdp!P183)*'MSXY-TI1S'!$C183+(drdp!J183+drdp!S183)*'MSXY-TI1S'!$D183)</f>
        <v>0</v>
      </c>
      <c r="H183" s="18">
        <f>Model!$W$17*((drdp!B183)*'MSXY-TI1S'!$B183+(drdp!E183)*'MSXY-TI1S'!$C183+(drdp!H183)*'MSXY-TI1S'!$D183)</f>
        <v>0</v>
      </c>
      <c r="I183" s="18">
        <f>Model!$W$17*((drdp!C183)*'MSXY-TI1S'!$B183+(drdp!F183)*'MSXY-TI1S'!$C183+(drdp!I183)*'MSXY-TI1S'!$D183)</f>
        <v>0</v>
      </c>
      <c r="J183" s="18">
        <f>Model!$W$17*((drdp!D183)*'MSXY-TI1S'!$B183+(drdp!G183)*'MSXY-TI1S'!$C183+(drdp!J183)*'MSXY-TI1S'!$D183)</f>
        <v>0</v>
      </c>
      <c r="K183" s="21">
        <f>SUM(E$3:E182)+H183</f>
        <v>0.11367480192947235</v>
      </c>
      <c r="L183" s="21">
        <f>SUM(F$3:F182)+I183</f>
        <v>0.23654040314971139</v>
      </c>
      <c r="M183" s="21">
        <f>SUM(G$3:G182)+J183</f>
        <v>0</v>
      </c>
      <c r="N183" s="21"/>
      <c r="O183" s="21"/>
      <c r="P183" s="21"/>
      <c r="Q183" s="19">
        <f t="shared" si="13"/>
        <v>1.2921960593704771E-2</v>
      </c>
      <c r="R183" s="19">
        <f t="shared" si="14"/>
        <v>5.5951362322227992E-2</v>
      </c>
      <c r="S183" s="19">
        <f t="shared" si="15"/>
        <v>0</v>
      </c>
      <c r="T183" s="19">
        <f t="shared" si="16"/>
        <v>2.6888683476360982E-2</v>
      </c>
      <c r="U183" s="19">
        <f t="shared" si="17"/>
        <v>0</v>
      </c>
      <c r="V183" s="19">
        <f t="shared" si="18"/>
        <v>0</v>
      </c>
    </row>
    <row r="184" spans="1:22" x14ac:dyDescent="0.25">
      <c r="A184" s="26">
        <f>Wellpath!E184</f>
        <v>0</v>
      </c>
      <c r="B184" s="22">
        <v>0</v>
      </c>
      <c r="C184" s="22">
        <v>0</v>
      </c>
      <c r="D184" s="22">
        <f>SIN(Wellpath!$L184) * SIN(Wellpath!$O184) * (TAN(Dip) * COS(Wellpath!$L184) + SIN(Wellpath!$L184) * COS(Wellpath!$O184)) / SQRT(2)</f>
        <v>0</v>
      </c>
      <c r="E184" s="20">
        <f>Model!$W$17*((drdp!B184+drdp!K184)*'MSXY-TI1S'!$B184+(drdp!E184+drdp!N184)*'MSXY-TI1S'!$C184+(drdp!H184+drdp!Q184)*'MSXY-TI1S'!$D184)</f>
        <v>0</v>
      </c>
      <c r="F184" s="20">
        <f>Model!$W$17*((drdp!C184+drdp!L184)*'MSXY-TI1S'!$B184+(drdp!F184+drdp!O184)*'MSXY-TI1S'!$C184+(drdp!I184+drdp!R184)*'MSXY-TI1S'!$D184)</f>
        <v>0</v>
      </c>
      <c r="G184" s="20">
        <f>Model!$W$17*((drdp!D184+drdp!M184)*'MSXY-TI1S'!$B184+(drdp!G184+drdp!P184)*'MSXY-TI1S'!$C184+(drdp!J184+drdp!S184)*'MSXY-TI1S'!$D184)</f>
        <v>0</v>
      </c>
      <c r="H184" s="18">
        <f>Model!$W$17*((drdp!B184)*'MSXY-TI1S'!$B184+(drdp!E184)*'MSXY-TI1S'!$C184+(drdp!H184)*'MSXY-TI1S'!$D184)</f>
        <v>0</v>
      </c>
      <c r="I184" s="18">
        <f>Model!$W$17*((drdp!C184)*'MSXY-TI1S'!$B184+(drdp!F184)*'MSXY-TI1S'!$C184+(drdp!I184)*'MSXY-TI1S'!$D184)</f>
        <v>0</v>
      </c>
      <c r="J184" s="18">
        <f>Model!$W$17*((drdp!D184)*'MSXY-TI1S'!$B184+(drdp!G184)*'MSXY-TI1S'!$C184+(drdp!J184)*'MSXY-TI1S'!$D184)</f>
        <v>0</v>
      </c>
      <c r="K184" s="21">
        <f>SUM(E$3:E183)+H184</f>
        <v>0.11367480192947235</v>
      </c>
      <c r="L184" s="21">
        <f>SUM(F$3:F183)+I184</f>
        <v>0.23654040314971139</v>
      </c>
      <c r="M184" s="21">
        <f>SUM(G$3:G183)+J184</f>
        <v>0</v>
      </c>
      <c r="N184" s="21"/>
      <c r="O184" s="21"/>
      <c r="P184" s="21"/>
      <c r="Q184" s="19">
        <f t="shared" si="13"/>
        <v>1.2921960593704771E-2</v>
      </c>
      <c r="R184" s="19">
        <f t="shared" si="14"/>
        <v>5.5951362322227992E-2</v>
      </c>
      <c r="S184" s="19">
        <f t="shared" si="15"/>
        <v>0</v>
      </c>
      <c r="T184" s="19">
        <f t="shared" si="16"/>
        <v>2.6888683476360982E-2</v>
      </c>
      <c r="U184" s="19">
        <f t="shared" si="17"/>
        <v>0</v>
      </c>
      <c r="V184" s="19">
        <f t="shared" si="18"/>
        <v>0</v>
      </c>
    </row>
    <row r="185" spans="1:22" x14ac:dyDescent="0.25">
      <c r="A185" s="26">
        <f>Wellpath!E185</f>
        <v>0</v>
      </c>
      <c r="B185" s="22">
        <v>0</v>
      </c>
      <c r="C185" s="22">
        <v>0</v>
      </c>
      <c r="D185" s="22">
        <f>SIN(Wellpath!$L185) * SIN(Wellpath!$O185) * (TAN(Dip) * COS(Wellpath!$L185) + SIN(Wellpath!$L185) * COS(Wellpath!$O185)) / SQRT(2)</f>
        <v>0</v>
      </c>
      <c r="E185" s="20">
        <f>Model!$W$17*((drdp!B185+drdp!K185)*'MSXY-TI1S'!$B185+(drdp!E185+drdp!N185)*'MSXY-TI1S'!$C185+(drdp!H185+drdp!Q185)*'MSXY-TI1S'!$D185)</f>
        <v>0</v>
      </c>
      <c r="F185" s="20">
        <f>Model!$W$17*((drdp!C185+drdp!L185)*'MSXY-TI1S'!$B185+(drdp!F185+drdp!O185)*'MSXY-TI1S'!$C185+(drdp!I185+drdp!R185)*'MSXY-TI1S'!$D185)</f>
        <v>0</v>
      </c>
      <c r="G185" s="20">
        <f>Model!$W$17*((drdp!D185+drdp!M185)*'MSXY-TI1S'!$B185+(drdp!G185+drdp!P185)*'MSXY-TI1S'!$C185+(drdp!J185+drdp!S185)*'MSXY-TI1S'!$D185)</f>
        <v>0</v>
      </c>
      <c r="H185" s="18">
        <f>Model!$W$17*((drdp!B185)*'MSXY-TI1S'!$B185+(drdp!E185)*'MSXY-TI1S'!$C185+(drdp!H185)*'MSXY-TI1S'!$D185)</f>
        <v>0</v>
      </c>
      <c r="I185" s="18">
        <f>Model!$W$17*((drdp!C185)*'MSXY-TI1S'!$B185+(drdp!F185)*'MSXY-TI1S'!$C185+(drdp!I185)*'MSXY-TI1S'!$D185)</f>
        <v>0</v>
      </c>
      <c r="J185" s="18">
        <f>Model!$W$17*((drdp!D185)*'MSXY-TI1S'!$B185+(drdp!G185)*'MSXY-TI1S'!$C185+(drdp!J185)*'MSXY-TI1S'!$D185)</f>
        <v>0</v>
      </c>
      <c r="K185" s="21">
        <f>SUM(E$3:E184)+H185</f>
        <v>0.11367480192947235</v>
      </c>
      <c r="L185" s="21">
        <f>SUM(F$3:F184)+I185</f>
        <v>0.23654040314971139</v>
      </c>
      <c r="M185" s="21">
        <f>SUM(G$3:G184)+J185</f>
        <v>0</v>
      </c>
      <c r="N185" s="21"/>
      <c r="O185" s="21"/>
      <c r="P185" s="21"/>
      <c r="Q185" s="19">
        <f t="shared" si="13"/>
        <v>1.2921960593704771E-2</v>
      </c>
      <c r="R185" s="19">
        <f t="shared" si="14"/>
        <v>5.5951362322227992E-2</v>
      </c>
      <c r="S185" s="19">
        <f t="shared" si="15"/>
        <v>0</v>
      </c>
      <c r="T185" s="19">
        <f t="shared" si="16"/>
        <v>2.6888683476360982E-2</v>
      </c>
      <c r="U185" s="19">
        <f t="shared" si="17"/>
        <v>0</v>
      </c>
      <c r="V185" s="19">
        <f t="shared" si="18"/>
        <v>0</v>
      </c>
    </row>
    <row r="186" spans="1:22" x14ac:dyDescent="0.25">
      <c r="A186" s="26">
        <f>Wellpath!E186</f>
        <v>0</v>
      </c>
      <c r="B186" s="22">
        <v>0</v>
      </c>
      <c r="C186" s="22">
        <v>0</v>
      </c>
      <c r="D186" s="22">
        <f>SIN(Wellpath!$L186) * SIN(Wellpath!$O186) * (TAN(Dip) * COS(Wellpath!$L186) + SIN(Wellpath!$L186) * COS(Wellpath!$O186)) / SQRT(2)</f>
        <v>0</v>
      </c>
      <c r="E186" s="20">
        <f>Model!$W$17*((drdp!B186+drdp!K186)*'MSXY-TI1S'!$B186+(drdp!E186+drdp!N186)*'MSXY-TI1S'!$C186+(drdp!H186+drdp!Q186)*'MSXY-TI1S'!$D186)</f>
        <v>0</v>
      </c>
      <c r="F186" s="20">
        <f>Model!$W$17*((drdp!C186+drdp!L186)*'MSXY-TI1S'!$B186+(drdp!F186+drdp!O186)*'MSXY-TI1S'!$C186+(drdp!I186+drdp!R186)*'MSXY-TI1S'!$D186)</f>
        <v>0</v>
      </c>
      <c r="G186" s="20">
        <f>Model!$W$17*((drdp!D186+drdp!M186)*'MSXY-TI1S'!$B186+(drdp!G186+drdp!P186)*'MSXY-TI1S'!$C186+(drdp!J186+drdp!S186)*'MSXY-TI1S'!$D186)</f>
        <v>0</v>
      </c>
      <c r="H186" s="18">
        <f>Model!$W$17*((drdp!B186)*'MSXY-TI1S'!$B186+(drdp!E186)*'MSXY-TI1S'!$C186+(drdp!H186)*'MSXY-TI1S'!$D186)</f>
        <v>0</v>
      </c>
      <c r="I186" s="18">
        <f>Model!$W$17*((drdp!C186)*'MSXY-TI1S'!$B186+(drdp!F186)*'MSXY-TI1S'!$C186+(drdp!I186)*'MSXY-TI1S'!$D186)</f>
        <v>0</v>
      </c>
      <c r="J186" s="18">
        <f>Model!$W$17*((drdp!D186)*'MSXY-TI1S'!$B186+(drdp!G186)*'MSXY-TI1S'!$C186+(drdp!J186)*'MSXY-TI1S'!$D186)</f>
        <v>0</v>
      </c>
      <c r="K186" s="21">
        <f>SUM(E$3:E185)+H186</f>
        <v>0.11367480192947235</v>
      </c>
      <c r="L186" s="21">
        <f>SUM(F$3:F185)+I186</f>
        <v>0.23654040314971139</v>
      </c>
      <c r="M186" s="21">
        <f>SUM(G$3:G185)+J186</f>
        <v>0</v>
      </c>
      <c r="N186" s="21"/>
      <c r="O186" s="21"/>
      <c r="P186" s="21"/>
      <c r="Q186" s="19">
        <f t="shared" si="13"/>
        <v>1.2921960593704771E-2</v>
      </c>
      <c r="R186" s="19">
        <f t="shared" si="14"/>
        <v>5.5951362322227992E-2</v>
      </c>
      <c r="S186" s="19">
        <f t="shared" si="15"/>
        <v>0</v>
      </c>
      <c r="T186" s="19">
        <f t="shared" si="16"/>
        <v>2.6888683476360982E-2</v>
      </c>
      <c r="U186" s="19">
        <f t="shared" si="17"/>
        <v>0</v>
      </c>
      <c r="V186" s="19">
        <f t="shared" si="18"/>
        <v>0</v>
      </c>
    </row>
    <row r="187" spans="1:22" x14ac:dyDescent="0.25">
      <c r="A187" s="26">
        <f>Wellpath!E187</f>
        <v>0</v>
      </c>
      <c r="B187" s="22">
        <v>0</v>
      </c>
      <c r="C187" s="22">
        <v>0</v>
      </c>
      <c r="D187" s="22">
        <f>SIN(Wellpath!$L187) * SIN(Wellpath!$O187) * (TAN(Dip) * COS(Wellpath!$L187) + SIN(Wellpath!$L187) * COS(Wellpath!$O187)) / SQRT(2)</f>
        <v>0</v>
      </c>
      <c r="E187" s="20">
        <f>Model!$W$17*((drdp!B187+drdp!K187)*'MSXY-TI1S'!$B187+(drdp!E187+drdp!N187)*'MSXY-TI1S'!$C187+(drdp!H187+drdp!Q187)*'MSXY-TI1S'!$D187)</f>
        <v>0</v>
      </c>
      <c r="F187" s="20">
        <f>Model!$W$17*((drdp!C187+drdp!L187)*'MSXY-TI1S'!$B187+(drdp!F187+drdp!O187)*'MSXY-TI1S'!$C187+(drdp!I187+drdp!R187)*'MSXY-TI1S'!$D187)</f>
        <v>0</v>
      </c>
      <c r="G187" s="20">
        <f>Model!$W$17*((drdp!D187+drdp!M187)*'MSXY-TI1S'!$B187+(drdp!G187+drdp!P187)*'MSXY-TI1S'!$C187+(drdp!J187+drdp!S187)*'MSXY-TI1S'!$D187)</f>
        <v>0</v>
      </c>
      <c r="H187" s="18">
        <f>Model!$W$17*((drdp!B187)*'MSXY-TI1S'!$B187+(drdp!E187)*'MSXY-TI1S'!$C187+(drdp!H187)*'MSXY-TI1S'!$D187)</f>
        <v>0</v>
      </c>
      <c r="I187" s="18">
        <f>Model!$W$17*((drdp!C187)*'MSXY-TI1S'!$B187+(drdp!F187)*'MSXY-TI1S'!$C187+(drdp!I187)*'MSXY-TI1S'!$D187)</f>
        <v>0</v>
      </c>
      <c r="J187" s="18">
        <f>Model!$W$17*((drdp!D187)*'MSXY-TI1S'!$B187+(drdp!G187)*'MSXY-TI1S'!$C187+(drdp!J187)*'MSXY-TI1S'!$D187)</f>
        <v>0</v>
      </c>
      <c r="K187" s="21">
        <f>SUM(E$3:E186)+H187</f>
        <v>0.11367480192947235</v>
      </c>
      <c r="L187" s="21">
        <f>SUM(F$3:F186)+I187</f>
        <v>0.23654040314971139</v>
      </c>
      <c r="M187" s="21">
        <f>SUM(G$3:G186)+J187</f>
        <v>0</v>
      </c>
      <c r="N187" s="21"/>
      <c r="O187" s="21"/>
      <c r="P187" s="21"/>
      <c r="Q187" s="19">
        <f t="shared" si="13"/>
        <v>1.2921960593704771E-2</v>
      </c>
      <c r="R187" s="19">
        <f t="shared" si="14"/>
        <v>5.5951362322227992E-2</v>
      </c>
      <c r="S187" s="19">
        <f t="shared" si="15"/>
        <v>0</v>
      </c>
      <c r="T187" s="19">
        <f t="shared" si="16"/>
        <v>2.6888683476360982E-2</v>
      </c>
      <c r="U187" s="19">
        <f t="shared" si="17"/>
        <v>0</v>
      </c>
      <c r="V187" s="19">
        <f t="shared" si="18"/>
        <v>0</v>
      </c>
    </row>
    <row r="188" spans="1:22" x14ac:dyDescent="0.25">
      <c r="A188" s="26">
        <f>Wellpath!E188</f>
        <v>0</v>
      </c>
      <c r="B188" s="22">
        <v>0</v>
      </c>
      <c r="C188" s="22">
        <v>0</v>
      </c>
      <c r="D188" s="22">
        <f>SIN(Wellpath!$L188) * SIN(Wellpath!$O188) * (TAN(Dip) * COS(Wellpath!$L188) + SIN(Wellpath!$L188) * COS(Wellpath!$O188)) / SQRT(2)</f>
        <v>0</v>
      </c>
      <c r="E188" s="20">
        <f>Model!$W$17*((drdp!B188+drdp!K188)*'MSXY-TI1S'!$B188+(drdp!E188+drdp!N188)*'MSXY-TI1S'!$C188+(drdp!H188+drdp!Q188)*'MSXY-TI1S'!$D188)</f>
        <v>0</v>
      </c>
      <c r="F188" s="20">
        <f>Model!$W$17*((drdp!C188+drdp!L188)*'MSXY-TI1S'!$B188+(drdp!F188+drdp!O188)*'MSXY-TI1S'!$C188+(drdp!I188+drdp!R188)*'MSXY-TI1S'!$D188)</f>
        <v>0</v>
      </c>
      <c r="G188" s="20">
        <f>Model!$W$17*((drdp!D188+drdp!M188)*'MSXY-TI1S'!$B188+(drdp!G188+drdp!P188)*'MSXY-TI1S'!$C188+(drdp!J188+drdp!S188)*'MSXY-TI1S'!$D188)</f>
        <v>0</v>
      </c>
      <c r="H188" s="18">
        <f>Model!$W$17*((drdp!B188)*'MSXY-TI1S'!$B188+(drdp!E188)*'MSXY-TI1S'!$C188+(drdp!H188)*'MSXY-TI1S'!$D188)</f>
        <v>0</v>
      </c>
      <c r="I188" s="18">
        <f>Model!$W$17*((drdp!C188)*'MSXY-TI1S'!$B188+(drdp!F188)*'MSXY-TI1S'!$C188+(drdp!I188)*'MSXY-TI1S'!$D188)</f>
        <v>0</v>
      </c>
      <c r="J188" s="18">
        <f>Model!$W$17*((drdp!D188)*'MSXY-TI1S'!$B188+(drdp!G188)*'MSXY-TI1S'!$C188+(drdp!J188)*'MSXY-TI1S'!$D188)</f>
        <v>0</v>
      </c>
      <c r="K188" s="21">
        <f>SUM(E$3:E187)+H188</f>
        <v>0.11367480192947235</v>
      </c>
      <c r="L188" s="21">
        <f>SUM(F$3:F187)+I188</f>
        <v>0.23654040314971139</v>
      </c>
      <c r="M188" s="21">
        <f>SUM(G$3:G187)+J188</f>
        <v>0</v>
      </c>
      <c r="N188" s="21"/>
      <c r="O188" s="21"/>
      <c r="P188" s="21"/>
      <c r="Q188" s="19">
        <f t="shared" si="13"/>
        <v>1.2921960593704771E-2</v>
      </c>
      <c r="R188" s="19">
        <f t="shared" si="14"/>
        <v>5.5951362322227992E-2</v>
      </c>
      <c r="S188" s="19">
        <f t="shared" si="15"/>
        <v>0</v>
      </c>
      <c r="T188" s="19">
        <f t="shared" si="16"/>
        <v>2.6888683476360982E-2</v>
      </c>
      <c r="U188" s="19">
        <f t="shared" si="17"/>
        <v>0</v>
      </c>
      <c r="V188" s="19">
        <f t="shared" si="18"/>
        <v>0</v>
      </c>
    </row>
    <row r="189" spans="1:22" x14ac:dyDescent="0.25">
      <c r="A189" s="26">
        <f>Wellpath!E189</f>
        <v>0</v>
      </c>
      <c r="B189" s="22">
        <v>0</v>
      </c>
      <c r="C189" s="22">
        <v>0</v>
      </c>
      <c r="D189" s="22">
        <f>SIN(Wellpath!$L189) * SIN(Wellpath!$O189) * (TAN(Dip) * COS(Wellpath!$L189) + SIN(Wellpath!$L189) * COS(Wellpath!$O189)) / SQRT(2)</f>
        <v>0</v>
      </c>
      <c r="E189" s="20">
        <f>Model!$W$17*((drdp!B189+drdp!K189)*'MSXY-TI1S'!$B189+(drdp!E189+drdp!N189)*'MSXY-TI1S'!$C189+(drdp!H189+drdp!Q189)*'MSXY-TI1S'!$D189)</f>
        <v>0</v>
      </c>
      <c r="F189" s="20">
        <f>Model!$W$17*((drdp!C189+drdp!L189)*'MSXY-TI1S'!$B189+(drdp!F189+drdp!O189)*'MSXY-TI1S'!$C189+(drdp!I189+drdp!R189)*'MSXY-TI1S'!$D189)</f>
        <v>0</v>
      </c>
      <c r="G189" s="20">
        <f>Model!$W$17*((drdp!D189+drdp!M189)*'MSXY-TI1S'!$B189+(drdp!G189+drdp!P189)*'MSXY-TI1S'!$C189+(drdp!J189+drdp!S189)*'MSXY-TI1S'!$D189)</f>
        <v>0</v>
      </c>
      <c r="H189" s="18">
        <f>Model!$W$17*((drdp!B189)*'MSXY-TI1S'!$B189+(drdp!E189)*'MSXY-TI1S'!$C189+(drdp!H189)*'MSXY-TI1S'!$D189)</f>
        <v>0</v>
      </c>
      <c r="I189" s="18">
        <f>Model!$W$17*((drdp!C189)*'MSXY-TI1S'!$B189+(drdp!F189)*'MSXY-TI1S'!$C189+(drdp!I189)*'MSXY-TI1S'!$D189)</f>
        <v>0</v>
      </c>
      <c r="J189" s="18">
        <f>Model!$W$17*((drdp!D189)*'MSXY-TI1S'!$B189+(drdp!G189)*'MSXY-TI1S'!$C189+(drdp!J189)*'MSXY-TI1S'!$D189)</f>
        <v>0</v>
      </c>
      <c r="K189" s="21">
        <f>SUM(E$3:E188)+H189</f>
        <v>0.11367480192947235</v>
      </c>
      <c r="L189" s="21">
        <f>SUM(F$3:F188)+I189</f>
        <v>0.23654040314971139</v>
      </c>
      <c r="M189" s="21">
        <f>SUM(G$3:G188)+J189</f>
        <v>0</v>
      </c>
      <c r="N189" s="21"/>
      <c r="O189" s="21"/>
      <c r="P189" s="21"/>
      <c r="Q189" s="19">
        <f t="shared" si="13"/>
        <v>1.2921960593704771E-2</v>
      </c>
      <c r="R189" s="19">
        <f t="shared" si="14"/>
        <v>5.5951362322227992E-2</v>
      </c>
      <c r="S189" s="19">
        <f t="shared" si="15"/>
        <v>0</v>
      </c>
      <c r="T189" s="19">
        <f t="shared" si="16"/>
        <v>2.6888683476360982E-2</v>
      </c>
      <c r="U189" s="19">
        <f t="shared" si="17"/>
        <v>0</v>
      </c>
      <c r="V189" s="19">
        <f t="shared" si="18"/>
        <v>0</v>
      </c>
    </row>
    <row r="190" spans="1:22" x14ac:dyDescent="0.25">
      <c r="A190" s="26">
        <f>Wellpath!E190</f>
        <v>0</v>
      </c>
      <c r="B190" s="22">
        <v>0</v>
      </c>
      <c r="C190" s="22">
        <v>0</v>
      </c>
      <c r="D190" s="22">
        <f>SIN(Wellpath!$L190) * SIN(Wellpath!$O190) * (TAN(Dip) * COS(Wellpath!$L190) + SIN(Wellpath!$L190) * COS(Wellpath!$O190)) / SQRT(2)</f>
        <v>0</v>
      </c>
      <c r="E190" s="20">
        <f>Model!$W$17*((drdp!B190+drdp!K190)*'MSXY-TI1S'!$B190+(drdp!E190+drdp!N190)*'MSXY-TI1S'!$C190+(drdp!H190+drdp!Q190)*'MSXY-TI1S'!$D190)</f>
        <v>0</v>
      </c>
      <c r="F190" s="20">
        <f>Model!$W$17*((drdp!C190+drdp!L190)*'MSXY-TI1S'!$B190+(drdp!F190+drdp!O190)*'MSXY-TI1S'!$C190+(drdp!I190+drdp!R190)*'MSXY-TI1S'!$D190)</f>
        <v>0</v>
      </c>
      <c r="G190" s="20">
        <f>Model!$W$17*((drdp!D190+drdp!M190)*'MSXY-TI1S'!$B190+(drdp!G190+drdp!P190)*'MSXY-TI1S'!$C190+(drdp!J190+drdp!S190)*'MSXY-TI1S'!$D190)</f>
        <v>0</v>
      </c>
      <c r="H190" s="18">
        <f>Model!$W$17*((drdp!B190)*'MSXY-TI1S'!$B190+(drdp!E190)*'MSXY-TI1S'!$C190+(drdp!H190)*'MSXY-TI1S'!$D190)</f>
        <v>0</v>
      </c>
      <c r="I190" s="18">
        <f>Model!$W$17*((drdp!C190)*'MSXY-TI1S'!$B190+(drdp!F190)*'MSXY-TI1S'!$C190+(drdp!I190)*'MSXY-TI1S'!$D190)</f>
        <v>0</v>
      </c>
      <c r="J190" s="18">
        <f>Model!$W$17*((drdp!D190)*'MSXY-TI1S'!$B190+(drdp!G190)*'MSXY-TI1S'!$C190+(drdp!J190)*'MSXY-TI1S'!$D190)</f>
        <v>0</v>
      </c>
      <c r="K190" s="21">
        <f>SUM(E$3:E189)+H190</f>
        <v>0.11367480192947235</v>
      </c>
      <c r="L190" s="21">
        <f>SUM(F$3:F189)+I190</f>
        <v>0.23654040314971139</v>
      </c>
      <c r="M190" s="21">
        <f>SUM(G$3:G189)+J190</f>
        <v>0</v>
      </c>
      <c r="N190" s="21"/>
      <c r="O190" s="21"/>
      <c r="P190" s="21"/>
      <c r="Q190" s="19">
        <f t="shared" si="13"/>
        <v>1.2921960593704771E-2</v>
      </c>
      <c r="R190" s="19">
        <f t="shared" si="14"/>
        <v>5.5951362322227992E-2</v>
      </c>
      <c r="S190" s="19">
        <f t="shared" si="15"/>
        <v>0</v>
      </c>
      <c r="T190" s="19">
        <f t="shared" si="16"/>
        <v>2.6888683476360982E-2</v>
      </c>
      <c r="U190" s="19">
        <f t="shared" si="17"/>
        <v>0</v>
      </c>
      <c r="V190" s="19">
        <f t="shared" si="18"/>
        <v>0</v>
      </c>
    </row>
    <row r="191" spans="1:22" x14ac:dyDescent="0.25">
      <c r="A191" s="26">
        <f>Wellpath!E191</f>
        <v>0</v>
      </c>
      <c r="B191" s="22">
        <v>0</v>
      </c>
      <c r="C191" s="22">
        <v>0</v>
      </c>
      <c r="D191" s="22">
        <f>SIN(Wellpath!$L191) * SIN(Wellpath!$O191) * (TAN(Dip) * COS(Wellpath!$L191) + SIN(Wellpath!$L191) * COS(Wellpath!$O191)) / SQRT(2)</f>
        <v>0</v>
      </c>
      <c r="E191" s="20">
        <f>Model!$W$17*((drdp!B191+drdp!K191)*'MSXY-TI1S'!$B191+(drdp!E191+drdp!N191)*'MSXY-TI1S'!$C191+(drdp!H191+drdp!Q191)*'MSXY-TI1S'!$D191)</f>
        <v>0</v>
      </c>
      <c r="F191" s="20">
        <f>Model!$W$17*((drdp!C191+drdp!L191)*'MSXY-TI1S'!$B191+(drdp!F191+drdp!O191)*'MSXY-TI1S'!$C191+(drdp!I191+drdp!R191)*'MSXY-TI1S'!$D191)</f>
        <v>0</v>
      </c>
      <c r="G191" s="20">
        <f>Model!$W$17*((drdp!D191+drdp!M191)*'MSXY-TI1S'!$B191+(drdp!G191+drdp!P191)*'MSXY-TI1S'!$C191+(drdp!J191+drdp!S191)*'MSXY-TI1S'!$D191)</f>
        <v>0</v>
      </c>
      <c r="H191" s="18">
        <f>Model!$W$17*((drdp!B191)*'MSXY-TI1S'!$B191+(drdp!E191)*'MSXY-TI1S'!$C191+(drdp!H191)*'MSXY-TI1S'!$D191)</f>
        <v>0</v>
      </c>
      <c r="I191" s="18">
        <f>Model!$W$17*((drdp!C191)*'MSXY-TI1S'!$B191+(drdp!F191)*'MSXY-TI1S'!$C191+(drdp!I191)*'MSXY-TI1S'!$D191)</f>
        <v>0</v>
      </c>
      <c r="J191" s="18">
        <f>Model!$W$17*((drdp!D191)*'MSXY-TI1S'!$B191+(drdp!G191)*'MSXY-TI1S'!$C191+(drdp!J191)*'MSXY-TI1S'!$D191)</f>
        <v>0</v>
      </c>
      <c r="K191" s="21">
        <f>SUM(E$3:E190)+H191</f>
        <v>0.11367480192947235</v>
      </c>
      <c r="L191" s="21">
        <f>SUM(F$3:F190)+I191</f>
        <v>0.23654040314971139</v>
      </c>
      <c r="M191" s="21">
        <f>SUM(G$3:G190)+J191</f>
        <v>0</v>
      </c>
      <c r="N191" s="21"/>
      <c r="O191" s="21"/>
      <c r="P191" s="21"/>
      <c r="Q191" s="19">
        <f t="shared" si="13"/>
        <v>1.2921960593704771E-2</v>
      </c>
      <c r="R191" s="19">
        <f t="shared" si="14"/>
        <v>5.5951362322227992E-2</v>
      </c>
      <c r="S191" s="19">
        <f t="shared" si="15"/>
        <v>0</v>
      </c>
      <c r="T191" s="19">
        <f t="shared" si="16"/>
        <v>2.6888683476360982E-2</v>
      </c>
      <c r="U191" s="19">
        <f t="shared" si="17"/>
        <v>0</v>
      </c>
      <c r="V191" s="19">
        <f t="shared" si="18"/>
        <v>0</v>
      </c>
    </row>
    <row r="192" spans="1:22" x14ac:dyDescent="0.25">
      <c r="A192" s="26">
        <f>Wellpath!E192</f>
        <v>0</v>
      </c>
      <c r="B192" s="22">
        <v>0</v>
      </c>
      <c r="C192" s="22">
        <v>0</v>
      </c>
      <c r="D192" s="22">
        <f>SIN(Wellpath!$L192) * SIN(Wellpath!$O192) * (TAN(Dip) * COS(Wellpath!$L192) + SIN(Wellpath!$L192) * COS(Wellpath!$O192)) / SQRT(2)</f>
        <v>0</v>
      </c>
      <c r="E192" s="20">
        <f>Model!$W$17*((drdp!B192+drdp!K192)*'MSXY-TI1S'!$B192+(drdp!E192+drdp!N192)*'MSXY-TI1S'!$C192+(drdp!H192+drdp!Q192)*'MSXY-TI1S'!$D192)</f>
        <v>0</v>
      </c>
      <c r="F192" s="20">
        <f>Model!$W$17*((drdp!C192+drdp!L192)*'MSXY-TI1S'!$B192+(drdp!F192+drdp!O192)*'MSXY-TI1S'!$C192+(drdp!I192+drdp!R192)*'MSXY-TI1S'!$D192)</f>
        <v>0</v>
      </c>
      <c r="G192" s="20">
        <f>Model!$W$17*((drdp!D192+drdp!M192)*'MSXY-TI1S'!$B192+(drdp!G192+drdp!P192)*'MSXY-TI1S'!$C192+(drdp!J192+drdp!S192)*'MSXY-TI1S'!$D192)</f>
        <v>0</v>
      </c>
      <c r="H192" s="18">
        <f>Model!$W$17*((drdp!B192)*'MSXY-TI1S'!$B192+(drdp!E192)*'MSXY-TI1S'!$C192+(drdp!H192)*'MSXY-TI1S'!$D192)</f>
        <v>0</v>
      </c>
      <c r="I192" s="18">
        <f>Model!$W$17*((drdp!C192)*'MSXY-TI1S'!$B192+(drdp!F192)*'MSXY-TI1S'!$C192+(drdp!I192)*'MSXY-TI1S'!$D192)</f>
        <v>0</v>
      </c>
      <c r="J192" s="18">
        <f>Model!$W$17*((drdp!D192)*'MSXY-TI1S'!$B192+(drdp!G192)*'MSXY-TI1S'!$C192+(drdp!J192)*'MSXY-TI1S'!$D192)</f>
        <v>0</v>
      </c>
      <c r="K192" s="21">
        <f>SUM(E$3:E191)+H192</f>
        <v>0.11367480192947235</v>
      </c>
      <c r="L192" s="21">
        <f>SUM(F$3:F191)+I192</f>
        <v>0.23654040314971139</v>
      </c>
      <c r="M192" s="21">
        <f>SUM(G$3:G191)+J192</f>
        <v>0</v>
      </c>
      <c r="N192" s="21"/>
      <c r="O192" s="21"/>
      <c r="P192" s="21"/>
      <c r="Q192" s="19">
        <f t="shared" si="13"/>
        <v>1.2921960593704771E-2</v>
      </c>
      <c r="R192" s="19">
        <f t="shared" si="14"/>
        <v>5.5951362322227992E-2</v>
      </c>
      <c r="S192" s="19">
        <f t="shared" si="15"/>
        <v>0</v>
      </c>
      <c r="T192" s="19">
        <f t="shared" si="16"/>
        <v>2.6888683476360982E-2</v>
      </c>
      <c r="U192" s="19">
        <f t="shared" si="17"/>
        <v>0</v>
      </c>
      <c r="V192" s="19">
        <f t="shared" si="18"/>
        <v>0</v>
      </c>
    </row>
    <row r="193" spans="1:22" x14ac:dyDescent="0.25">
      <c r="A193" s="26">
        <f>Wellpath!E193</f>
        <v>0</v>
      </c>
      <c r="B193" s="22">
        <v>0</v>
      </c>
      <c r="C193" s="22">
        <v>0</v>
      </c>
      <c r="D193" s="22">
        <f>SIN(Wellpath!$L193) * SIN(Wellpath!$O193) * (TAN(Dip) * COS(Wellpath!$L193) + SIN(Wellpath!$L193) * COS(Wellpath!$O193)) / SQRT(2)</f>
        <v>0</v>
      </c>
      <c r="E193" s="20">
        <f>Model!$W$17*((drdp!B193+drdp!K193)*'MSXY-TI1S'!$B193+(drdp!E193+drdp!N193)*'MSXY-TI1S'!$C193+(drdp!H193+drdp!Q193)*'MSXY-TI1S'!$D193)</f>
        <v>0</v>
      </c>
      <c r="F193" s="20">
        <f>Model!$W$17*((drdp!C193+drdp!L193)*'MSXY-TI1S'!$B193+(drdp!F193+drdp!O193)*'MSXY-TI1S'!$C193+(drdp!I193+drdp!R193)*'MSXY-TI1S'!$D193)</f>
        <v>0</v>
      </c>
      <c r="G193" s="20">
        <f>Model!$W$17*((drdp!D193+drdp!M193)*'MSXY-TI1S'!$B193+(drdp!G193+drdp!P193)*'MSXY-TI1S'!$C193+(drdp!J193+drdp!S193)*'MSXY-TI1S'!$D193)</f>
        <v>0</v>
      </c>
      <c r="H193" s="18">
        <f>Model!$W$17*((drdp!B193)*'MSXY-TI1S'!$B193+(drdp!E193)*'MSXY-TI1S'!$C193+(drdp!H193)*'MSXY-TI1S'!$D193)</f>
        <v>0</v>
      </c>
      <c r="I193" s="18">
        <f>Model!$W$17*((drdp!C193)*'MSXY-TI1S'!$B193+(drdp!F193)*'MSXY-TI1S'!$C193+(drdp!I193)*'MSXY-TI1S'!$D193)</f>
        <v>0</v>
      </c>
      <c r="J193" s="18">
        <f>Model!$W$17*((drdp!D193)*'MSXY-TI1S'!$B193+(drdp!G193)*'MSXY-TI1S'!$C193+(drdp!J193)*'MSXY-TI1S'!$D193)</f>
        <v>0</v>
      </c>
      <c r="K193" s="21">
        <f>SUM(E$3:E192)+H193</f>
        <v>0.11367480192947235</v>
      </c>
      <c r="L193" s="21">
        <f>SUM(F$3:F192)+I193</f>
        <v>0.23654040314971139</v>
      </c>
      <c r="M193" s="21">
        <f>SUM(G$3:G192)+J193</f>
        <v>0</v>
      </c>
      <c r="N193" s="21"/>
      <c r="O193" s="21"/>
      <c r="P193" s="21"/>
      <c r="Q193" s="19">
        <f t="shared" si="13"/>
        <v>1.2921960593704771E-2</v>
      </c>
      <c r="R193" s="19">
        <f t="shared" si="14"/>
        <v>5.5951362322227992E-2</v>
      </c>
      <c r="S193" s="19">
        <f t="shared" si="15"/>
        <v>0</v>
      </c>
      <c r="T193" s="19">
        <f t="shared" si="16"/>
        <v>2.6888683476360982E-2</v>
      </c>
      <c r="U193" s="19">
        <f t="shared" si="17"/>
        <v>0</v>
      </c>
      <c r="V193" s="19">
        <f t="shared" si="18"/>
        <v>0</v>
      </c>
    </row>
    <row r="194" spans="1:22" x14ac:dyDescent="0.25">
      <c r="A194" s="26">
        <f>Wellpath!E194</f>
        <v>0</v>
      </c>
      <c r="B194" s="22">
        <v>0</v>
      </c>
      <c r="C194" s="22">
        <v>0</v>
      </c>
      <c r="D194" s="22">
        <f>SIN(Wellpath!$L194) * SIN(Wellpath!$O194) * (TAN(Dip) * COS(Wellpath!$L194) + SIN(Wellpath!$L194) * COS(Wellpath!$O194)) / SQRT(2)</f>
        <v>0</v>
      </c>
      <c r="E194" s="20">
        <f>Model!$W$17*((drdp!B194+drdp!K194)*'MSXY-TI1S'!$B194+(drdp!E194+drdp!N194)*'MSXY-TI1S'!$C194+(drdp!H194+drdp!Q194)*'MSXY-TI1S'!$D194)</f>
        <v>0</v>
      </c>
      <c r="F194" s="20">
        <f>Model!$W$17*((drdp!C194+drdp!L194)*'MSXY-TI1S'!$B194+(drdp!F194+drdp!O194)*'MSXY-TI1S'!$C194+(drdp!I194+drdp!R194)*'MSXY-TI1S'!$D194)</f>
        <v>0</v>
      </c>
      <c r="G194" s="20">
        <f>Model!$W$17*((drdp!D194+drdp!M194)*'MSXY-TI1S'!$B194+(drdp!G194+drdp!P194)*'MSXY-TI1S'!$C194+(drdp!J194+drdp!S194)*'MSXY-TI1S'!$D194)</f>
        <v>0</v>
      </c>
      <c r="H194" s="18">
        <f>Model!$W$17*((drdp!B194)*'MSXY-TI1S'!$B194+(drdp!E194)*'MSXY-TI1S'!$C194+(drdp!H194)*'MSXY-TI1S'!$D194)</f>
        <v>0</v>
      </c>
      <c r="I194" s="18">
        <f>Model!$W$17*((drdp!C194)*'MSXY-TI1S'!$B194+(drdp!F194)*'MSXY-TI1S'!$C194+(drdp!I194)*'MSXY-TI1S'!$D194)</f>
        <v>0</v>
      </c>
      <c r="J194" s="18">
        <f>Model!$W$17*((drdp!D194)*'MSXY-TI1S'!$B194+(drdp!G194)*'MSXY-TI1S'!$C194+(drdp!J194)*'MSXY-TI1S'!$D194)</f>
        <v>0</v>
      </c>
      <c r="K194" s="21">
        <f>SUM(E$3:E193)+H194</f>
        <v>0.11367480192947235</v>
      </c>
      <c r="L194" s="21">
        <f>SUM(F$3:F193)+I194</f>
        <v>0.23654040314971139</v>
      </c>
      <c r="M194" s="21">
        <f>SUM(G$3:G193)+J194</f>
        <v>0</v>
      </c>
      <c r="N194" s="21"/>
      <c r="O194" s="21"/>
      <c r="P194" s="21"/>
      <c r="Q194" s="19">
        <f t="shared" si="13"/>
        <v>1.2921960593704771E-2</v>
      </c>
      <c r="R194" s="19">
        <f t="shared" si="14"/>
        <v>5.5951362322227992E-2</v>
      </c>
      <c r="S194" s="19">
        <f t="shared" si="15"/>
        <v>0</v>
      </c>
      <c r="T194" s="19">
        <f t="shared" si="16"/>
        <v>2.6888683476360982E-2</v>
      </c>
      <c r="U194" s="19">
        <f t="shared" si="17"/>
        <v>0</v>
      </c>
      <c r="V194" s="19">
        <f t="shared" si="18"/>
        <v>0</v>
      </c>
    </row>
    <row r="195" spans="1:22" x14ac:dyDescent="0.25">
      <c r="A195" s="26">
        <f>Wellpath!E195</f>
        <v>0</v>
      </c>
      <c r="B195" s="22">
        <v>0</v>
      </c>
      <c r="C195" s="22">
        <v>0</v>
      </c>
      <c r="D195" s="22">
        <f>SIN(Wellpath!$L195) * SIN(Wellpath!$O195) * (TAN(Dip) * COS(Wellpath!$L195) + SIN(Wellpath!$L195) * COS(Wellpath!$O195)) / SQRT(2)</f>
        <v>0</v>
      </c>
      <c r="E195" s="20">
        <f>Model!$W$17*((drdp!B195+drdp!K195)*'MSXY-TI1S'!$B195+(drdp!E195+drdp!N195)*'MSXY-TI1S'!$C195+(drdp!H195+drdp!Q195)*'MSXY-TI1S'!$D195)</f>
        <v>0</v>
      </c>
      <c r="F195" s="20">
        <f>Model!$W$17*((drdp!C195+drdp!L195)*'MSXY-TI1S'!$B195+(drdp!F195+drdp!O195)*'MSXY-TI1S'!$C195+(drdp!I195+drdp!R195)*'MSXY-TI1S'!$D195)</f>
        <v>0</v>
      </c>
      <c r="G195" s="20">
        <f>Model!$W$17*((drdp!D195+drdp!M195)*'MSXY-TI1S'!$B195+(drdp!G195+drdp!P195)*'MSXY-TI1S'!$C195+(drdp!J195+drdp!S195)*'MSXY-TI1S'!$D195)</f>
        <v>0</v>
      </c>
      <c r="H195" s="18">
        <f>Model!$W$17*((drdp!B195)*'MSXY-TI1S'!$B195+(drdp!E195)*'MSXY-TI1S'!$C195+(drdp!H195)*'MSXY-TI1S'!$D195)</f>
        <v>0</v>
      </c>
      <c r="I195" s="18">
        <f>Model!$W$17*((drdp!C195)*'MSXY-TI1S'!$B195+(drdp!F195)*'MSXY-TI1S'!$C195+(drdp!I195)*'MSXY-TI1S'!$D195)</f>
        <v>0</v>
      </c>
      <c r="J195" s="18">
        <f>Model!$W$17*((drdp!D195)*'MSXY-TI1S'!$B195+(drdp!G195)*'MSXY-TI1S'!$C195+(drdp!J195)*'MSXY-TI1S'!$D195)</f>
        <v>0</v>
      </c>
      <c r="K195" s="21">
        <f>SUM(E$3:E194)+H195</f>
        <v>0.11367480192947235</v>
      </c>
      <c r="L195" s="21">
        <f>SUM(F$3:F194)+I195</f>
        <v>0.23654040314971139</v>
      </c>
      <c r="M195" s="21">
        <f>SUM(G$3:G194)+J195</f>
        <v>0</v>
      </c>
      <c r="N195" s="21"/>
      <c r="O195" s="21"/>
      <c r="P195" s="21"/>
      <c r="Q195" s="19">
        <f t="shared" si="13"/>
        <v>1.2921960593704771E-2</v>
      </c>
      <c r="R195" s="19">
        <f t="shared" si="14"/>
        <v>5.5951362322227992E-2</v>
      </c>
      <c r="S195" s="19">
        <f t="shared" si="15"/>
        <v>0</v>
      </c>
      <c r="T195" s="19">
        <f t="shared" si="16"/>
        <v>2.6888683476360982E-2</v>
      </c>
      <c r="U195" s="19">
        <f t="shared" si="17"/>
        <v>0</v>
      </c>
      <c r="V195" s="19">
        <f t="shared" si="18"/>
        <v>0</v>
      </c>
    </row>
    <row r="196" spans="1:22" x14ac:dyDescent="0.25">
      <c r="A196" s="26">
        <f>Wellpath!E196</f>
        <v>0</v>
      </c>
      <c r="B196" s="22">
        <v>0</v>
      </c>
      <c r="C196" s="22">
        <v>0</v>
      </c>
      <c r="D196" s="22">
        <f>SIN(Wellpath!$L196) * SIN(Wellpath!$O196) * (TAN(Dip) * COS(Wellpath!$L196) + SIN(Wellpath!$L196) * COS(Wellpath!$O196)) / SQRT(2)</f>
        <v>0</v>
      </c>
      <c r="E196" s="20">
        <f>Model!$W$17*((drdp!B196+drdp!K196)*'MSXY-TI1S'!$B196+(drdp!E196+drdp!N196)*'MSXY-TI1S'!$C196+(drdp!H196+drdp!Q196)*'MSXY-TI1S'!$D196)</f>
        <v>0</v>
      </c>
      <c r="F196" s="20">
        <f>Model!$W$17*((drdp!C196+drdp!L196)*'MSXY-TI1S'!$B196+(drdp!F196+drdp!O196)*'MSXY-TI1S'!$C196+(drdp!I196+drdp!R196)*'MSXY-TI1S'!$D196)</f>
        <v>0</v>
      </c>
      <c r="G196" s="20">
        <f>Model!$W$17*((drdp!D196+drdp!M196)*'MSXY-TI1S'!$B196+(drdp!G196+drdp!P196)*'MSXY-TI1S'!$C196+(drdp!J196+drdp!S196)*'MSXY-TI1S'!$D196)</f>
        <v>0</v>
      </c>
      <c r="H196" s="18">
        <f>Model!$W$17*((drdp!B196)*'MSXY-TI1S'!$B196+(drdp!E196)*'MSXY-TI1S'!$C196+(drdp!H196)*'MSXY-TI1S'!$D196)</f>
        <v>0</v>
      </c>
      <c r="I196" s="18">
        <f>Model!$W$17*((drdp!C196)*'MSXY-TI1S'!$B196+(drdp!F196)*'MSXY-TI1S'!$C196+(drdp!I196)*'MSXY-TI1S'!$D196)</f>
        <v>0</v>
      </c>
      <c r="J196" s="18">
        <f>Model!$W$17*((drdp!D196)*'MSXY-TI1S'!$B196+(drdp!G196)*'MSXY-TI1S'!$C196+(drdp!J196)*'MSXY-TI1S'!$D196)</f>
        <v>0</v>
      </c>
      <c r="K196" s="21">
        <f>SUM(E$3:E195)+H196</f>
        <v>0.11367480192947235</v>
      </c>
      <c r="L196" s="21">
        <f>SUM(F$3:F195)+I196</f>
        <v>0.23654040314971139</v>
      </c>
      <c r="M196" s="21">
        <f>SUM(G$3:G195)+J196</f>
        <v>0</v>
      </c>
      <c r="N196" s="21"/>
      <c r="O196" s="21"/>
      <c r="P196" s="21"/>
      <c r="Q196" s="19">
        <f t="shared" si="13"/>
        <v>1.2921960593704771E-2</v>
      </c>
      <c r="R196" s="19">
        <f t="shared" si="14"/>
        <v>5.5951362322227992E-2</v>
      </c>
      <c r="S196" s="19">
        <f t="shared" si="15"/>
        <v>0</v>
      </c>
      <c r="T196" s="19">
        <f t="shared" si="16"/>
        <v>2.6888683476360982E-2</v>
      </c>
      <c r="U196" s="19">
        <f t="shared" si="17"/>
        <v>0</v>
      </c>
      <c r="V196" s="19">
        <f t="shared" si="18"/>
        <v>0</v>
      </c>
    </row>
    <row r="197" spans="1:22" x14ac:dyDescent="0.25">
      <c r="A197" s="26">
        <f>Wellpath!E197</f>
        <v>0</v>
      </c>
      <c r="B197" s="22">
        <v>0</v>
      </c>
      <c r="C197" s="22">
        <v>0</v>
      </c>
      <c r="D197" s="22">
        <f>SIN(Wellpath!$L197) * SIN(Wellpath!$O197) * (TAN(Dip) * COS(Wellpath!$L197) + SIN(Wellpath!$L197) * COS(Wellpath!$O197)) / SQRT(2)</f>
        <v>0</v>
      </c>
      <c r="E197" s="20">
        <f>Model!$W$17*((drdp!B197+drdp!K197)*'MSXY-TI1S'!$B197+(drdp!E197+drdp!N197)*'MSXY-TI1S'!$C197+(drdp!H197+drdp!Q197)*'MSXY-TI1S'!$D197)</f>
        <v>0</v>
      </c>
      <c r="F197" s="20">
        <f>Model!$W$17*((drdp!C197+drdp!L197)*'MSXY-TI1S'!$B197+(drdp!F197+drdp!O197)*'MSXY-TI1S'!$C197+(drdp!I197+drdp!R197)*'MSXY-TI1S'!$D197)</f>
        <v>0</v>
      </c>
      <c r="G197" s="20">
        <f>Model!$W$17*((drdp!D197+drdp!M197)*'MSXY-TI1S'!$B197+(drdp!G197+drdp!P197)*'MSXY-TI1S'!$C197+(drdp!J197+drdp!S197)*'MSXY-TI1S'!$D197)</f>
        <v>0</v>
      </c>
      <c r="H197" s="18">
        <f>Model!$W$17*((drdp!B197)*'MSXY-TI1S'!$B197+(drdp!E197)*'MSXY-TI1S'!$C197+(drdp!H197)*'MSXY-TI1S'!$D197)</f>
        <v>0</v>
      </c>
      <c r="I197" s="18">
        <f>Model!$W$17*((drdp!C197)*'MSXY-TI1S'!$B197+(drdp!F197)*'MSXY-TI1S'!$C197+(drdp!I197)*'MSXY-TI1S'!$D197)</f>
        <v>0</v>
      </c>
      <c r="J197" s="18">
        <f>Model!$W$17*((drdp!D197)*'MSXY-TI1S'!$B197+(drdp!G197)*'MSXY-TI1S'!$C197+(drdp!J197)*'MSXY-TI1S'!$D197)</f>
        <v>0</v>
      </c>
      <c r="K197" s="21">
        <f>SUM(E$3:E196)+H197</f>
        <v>0.11367480192947235</v>
      </c>
      <c r="L197" s="21">
        <f>SUM(F$3:F196)+I197</f>
        <v>0.23654040314971139</v>
      </c>
      <c r="M197" s="21">
        <f>SUM(G$3:G196)+J197</f>
        <v>0</v>
      </c>
      <c r="N197" s="21"/>
      <c r="O197" s="21"/>
      <c r="P197" s="21"/>
      <c r="Q197" s="19">
        <f t="shared" si="13"/>
        <v>1.2921960593704771E-2</v>
      </c>
      <c r="R197" s="19">
        <f t="shared" si="14"/>
        <v>5.5951362322227992E-2</v>
      </c>
      <c r="S197" s="19">
        <f t="shared" si="15"/>
        <v>0</v>
      </c>
      <c r="T197" s="19">
        <f t="shared" si="16"/>
        <v>2.6888683476360982E-2</v>
      </c>
      <c r="U197" s="19">
        <f t="shared" si="17"/>
        <v>0</v>
      </c>
      <c r="V197" s="19">
        <f t="shared" si="18"/>
        <v>0</v>
      </c>
    </row>
    <row r="198" spans="1:22" x14ac:dyDescent="0.25">
      <c r="A198" s="26">
        <f>Wellpath!E198</f>
        <v>0</v>
      </c>
      <c r="B198" s="22">
        <v>0</v>
      </c>
      <c r="C198" s="22">
        <v>0</v>
      </c>
      <c r="D198" s="22">
        <f>SIN(Wellpath!$L198) * SIN(Wellpath!$O198) * (TAN(Dip) * COS(Wellpath!$L198) + SIN(Wellpath!$L198) * COS(Wellpath!$O198)) / SQRT(2)</f>
        <v>0</v>
      </c>
      <c r="E198" s="20">
        <f>Model!$W$17*((drdp!B198+drdp!K198)*'MSXY-TI1S'!$B198+(drdp!E198+drdp!N198)*'MSXY-TI1S'!$C198+(drdp!H198+drdp!Q198)*'MSXY-TI1S'!$D198)</f>
        <v>0</v>
      </c>
      <c r="F198" s="20">
        <f>Model!$W$17*((drdp!C198+drdp!L198)*'MSXY-TI1S'!$B198+(drdp!F198+drdp!O198)*'MSXY-TI1S'!$C198+(drdp!I198+drdp!R198)*'MSXY-TI1S'!$D198)</f>
        <v>0</v>
      </c>
      <c r="G198" s="20">
        <f>Model!$W$17*((drdp!D198+drdp!M198)*'MSXY-TI1S'!$B198+(drdp!G198+drdp!P198)*'MSXY-TI1S'!$C198+(drdp!J198+drdp!S198)*'MSXY-TI1S'!$D198)</f>
        <v>0</v>
      </c>
      <c r="H198" s="18">
        <f>Model!$W$17*((drdp!B198)*'MSXY-TI1S'!$B198+(drdp!E198)*'MSXY-TI1S'!$C198+(drdp!H198)*'MSXY-TI1S'!$D198)</f>
        <v>0</v>
      </c>
      <c r="I198" s="18">
        <f>Model!$W$17*((drdp!C198)*'MSXY-TI1S'!$B198+(drdp!F198)*'MSXY-TI1S'!$C198+(drdp!I198)*'MSXY-TI1S'!$D198)</f>
        <v>0</v>
      </c>
      <c r="J198" s="18">
        <f>Model!$W$17*((drdp!D198)*'MSXY-TI1S'!$B198+(drdp!G198)*'MSXY-TI1S'!$C198+(drdp!J198)*'MSXY-TI1S'!$D198)</f>
        <v>0</v>
      </c>
      <c r="K198" s="21">
        <f>SUM(E$3:E197)+H198</f>
        <v>0.11367480192947235</v>
      </c>
      <c r="L198" s="21">
        <f>SUM(F$3:F197)+I198</f>
        <v>0.23654040314971139</v>
      </c>
      <c r="M198" s="21">
        <f>SUM(G$3:G197)+J198</f>
        <v>0</v>
      </c>
      <c r="N198" s="21"/>
      <c r="O198" s="21"/>
      <c r="P198" s="21"/>
      <c r="Q198" s="19">
        <f t="shared" ref="Q198:Q261" si="19">K198^2</f>
        <v>1.2921960593704771E-2</v>
      </c>
      <c r="R198" s="19">
        <f t="shared" ref="R198:R261" si="20">L198^2</f>
        <v>5.5951362322227992E-2</v>
      </c>
      <c r="S198" s="19">
        <f t="shared" ref="S198:S261" si="21">M198^2</f>
        <v>0</v>
      </c>
      <c r="T198" s="19">
        <f t="shared" ref="T198:T261" si="22">K198*L198</f>
        <v>2.6888683476360982E-2</v>
      </c>
      <c r="U198" s="19">
        <f t="shared" ref="U198:U261" si="23">K198*M198</f>
        <v>0</v>
      </c>
      <c r="V198" s="19">
        <f t="shared" ref="V198:V261" si="24">L198*M198</f>
        <v>0</v>
      </c>
    </row>
    <row r="199" spans="1:22" x14ac:dyDescent="0.25">
      <c r="A199" s="26">
        <f>Wellpath!E199</f>
        <v>0</v>
      </c>
      <c r="B199" s="22">
        <v>0</v>
      </c>
      <c r="C199" s="22">
        <v>0</v>
      </c>
      <c r="D199" s="22">
        <f>SIN(Wellpath!$L199) * SIN(Wellpath!$O199) * (TAN(Dip) * COS(Wellpath!$L199) + SIN(Wellpath!$L199) * COS(Wellpath!$O199)) / SQRT(2)</f>
        <v>0</v>
      </c>
      <c r="E199" s="20">
        <f>Model!$W$17*((drdp!B199+drdp!K199)*'MSXY-TI1S'!$B199+(drdp!E199+drdp!N199)*'MSXY-TI1S'!$C199+(drdp!H199+drdp!Q199)*'MSXY-TI1S'!$D199)</f>
        <v>0</v>
      </c>
      <c r="F199" s="20">
        <f>Model!$W$17*((drdp!C199+drdp!L199)*'MSXY-TI1S'!$B199+(drdp!F199+drdp!O199)*'MSXY-TI1S'!$C199+(drdp!I199+drdp!R199)*'MSXY-TI1S'!$D199)</f>
        <v>0</v>
      </c>
      <c r="G199" s="20">
        <f>Model!$W$17*((drdp!D199+drdp!M199)*'MSXY-TI1S'!$B199+(drdp!G199+drdp!P199)*'MSXY-TI1S'!$C199+(drdp!J199+drdp!S199)*'MSXY-TI1S'!$D199)</f>
        <v>0</v>
      </c>
      <c r="H199" s="18">
        <f>Model!$W$17*((drdp!B199)*'MSXY-TI1S'!$B199+(drdp!E199)*'MSXY-TI1S'!$C199+(drdp!H199)*'MSXY-TI1S'!$D199)</f>
        <v>0</v>
      </c>
      <c r="I199" s="18">
        <f>Model!$W$17*((drdp!C199)*'MSXY-TI1S'!$B199+(drdp!F199)*'MSXY-TI1S'!$C199+(drdp!I199)*'MSXY-TI1S'!$D199)</f>
        <v>0</v>
      </c>
      <c r="J199" s="18">
        <f>Model!$W$17*((drdp!D199)*'MSXY-TI1S'!$B199+(drdp!G199)*'MSXY-TI1S'!$C199+(drdp!J199)*'MSXY-TI1S'!$D199)</f>
        <v>0</v>
      </c>
      <c r="K199" s="21">
        <f>SUM(E$3:E198)+H199</f>
        <v>0.11367480192947235</v>
      </c>
      <c r="L199" s="21">
        <f>SUM(F$3:F198)+I199</f>
        <v>0.23654040314971139</v>
      </c>
      <c r="M199" s="21">
        <f>SUM(G$3:G198)+J199</f>
        <v>0</v>
      </c>
      <c r="N199" s="21"/>
      <c r="O199" s="21"/>
      <c r="P199" s="21"/>
      <c r="Q199" s="19">
        <f t="shared" si="19"/>
        <v>1.2921960593704771E-2</v>
      </c>
      <c r="R199" s="19">
        <f t="shared" si="20"/>
        <v>5.5951362322227992E-2</v>
      </c>
      <c r="S199" s="19">
        <f t="shared" si="21"/>
        <v>0</v>
      </c>
      <c r="T199" s="19">
        <f t="shared" si="22"/>
        <v>2.6888683476360982E-2</v>
      </c>
      <c r="U199" s="19">
        <f t="shared" si="23"/>
        <v>0</v>
      </c>
      <c r="V199" s="19">
        <f t="shared" si="24"/>
        <v>0</v>
      </c>
    </row>
    <row r="200" spans="1:22" x14ac:dyDescent="0.25">
      <c r="A200" s="26">
        <f>Wellpath!E200</f>
        <v>0</v>
      </c>
      <c r="B200" s="22">
        <v>0</v>
      </c>
      <c r="C200" s="22">
        <v>0</v>
      </c>
      <c r="D200" s="22">
        <f>SIN(Wellpath!$L200) * SIN(Wellpath!$O200) * (TAN(Dip) * COS(Wellpath!$L200) + SIN(Wellpath!$L200) * COS(Wellpath!$O200)) / SQRT(2)</f>
        <v>0</v>
      </c>
      <c r="E200" s="20">
        <f>Model!$W$17*((drdp!B200+drdp!K200)*'MSXY-TI1S'!$B200+(drdp!E200+drdp!N200)*'MSXY-TI1S'!$C200+(drdp!H200+drdp!Q200)*'MSXY-TI1S'!$D200)</f>
        <v>0</v>
      </c>
      <c r="F200" s="20">
        <f>Model!$W$17*((drdp!C200+drdp!L200)*'MSXY-TI1S'!$B200+(drdp!F200+drdp!O200)*'MSXY-TI1S'!$C200+(drdp!I200+drdp!R200)*'MSXY-TI1S'!$D200)</f>
        <v>0</v>
      </c>
      <c r="G200" s="20">
        <f>Model!$W$17*((drdp!D200+drdp!M200)*'MSXY-TI1S'!$B200+(drdp!G200+drdp!P200)*'MSXY-TI1S'!$C200+(drdp!J200+drdp!S200)*'MSXY-TI1S'!$D200)</f>
        <v>0</v>
      </c>
      <c r="H200" s="18">
        <f>Model!$W$17*((drdp!B200)*'MSXY-TI1S'!$B200+(drdp!E200)*'MSXY-TI1S'!$C200+(drdp!H200)*'MSXY-TI1S'!$D200)</f>
        <v>0</v>
      </c>
      <c r="I200" s="18">
        <f>Model!$W$17*((drdp!C200)*'MSXY-TI1S'!$B200+(drdp!F200)*'MSXY-TI1S'!$C200+(drdp!I200)*'MSXY-TI1S'!$D200)</f>
        <v>0</v>
      </c>
      <c r="J200" s="18">
        <f>Model!$W$17*((drdp!D200)*'MSXY-TI1S'!$B200+(drdp!G200)*'MSXY-TI1S'!$C200+(drdp!J200)*'MSXY-TI1S'!$D200)</f>
        <v>0</v>
      </c>
      <c r="K200" s="21">
        <f>SUM(E$3:E199)+H200</f>
        <v>0.11367480192947235</v>
      </c>
      <c r="L200" s="21">
        <f>SUM(F$3:F199)+I200</f>
        <v>0.23654040314971139</v>
      </c>
      <c r="M200" s="21">
        <f>SUM(G$3:G199)+J200</f>
        <v>0</v>
      </c>
      <c r="N200" s="21"/>
      <c r="O200" s="21"/>
      <c r="P200" s="21"/>
      <c r="Q200" s="19">
        <f t="shared" si="19"/>
        <v>1.2921960593704771E-2</v>
      </c>
      <c r="R200" s="19">
        <f t="shared" si="20"/>
        <v>5.5951362322227992E-2</v>
      </c>
      <c r="S200" s="19">
        <f t="shared" si="21"/>
        <v>0</v>
      </c>
      <c r="T200" s="19">
        <f t="shared" si="22"/>
        <v>2.6888683476360982E-2</v>
      </c>
      <c r="U200" s="19">
        <f t="shared" si="23"/>
        <v>0</v>
      </c>
      <c r="V200" s="19">
        <f t="shared" si="24"/>
        <v>0</v>
      </c>
    </row>
    <row r="201" spans="1:22" x14ac:dyDescent="0.25">
      <c r="A201" s="26">
        <f>Wellpath!E201</f>
        <v>0</v>
      </c>
      <c r="B201" s="22">
        <v>0</v>
      </c>
      <c r="C201" s="22">
        <v>0</v>
      </c>
      <c r="D201" s="22">
        <f>SIN(Wellpath!$L201) * SIN(Wellpath!$O201) * (TAN(Dip) * COS(Wellpath!$L201) + SIN(Wellpath!$L201) * COS(Wellpath!$O201)) / SQRT(2)</f>
        <v>0</v>
      </c>
      <c r="E201" s="20">
        <f>Model!$W$17*((drdp!B201+drdp!K201)*'MSXY-TI1S'!$B201+(drdp!E201+drdp!N201)*'MSXY-TI1S'!$C201+(drdp!H201+drdp!Q201)*'MSXY-TI1S'!$D201)</f>
        <v>0</v>
      </c>
      <c r="F201" s="20">
        <f>Model!$W$17*((drdp!C201+drdp!L201)*'MSXY-TI1S'!$B201+(drdp!F201+drdp!O201)*'MSXY-TI1S'!$C201+(drdp!I201+drdp!R201)*'MSXY-TI1S'!$D201)</f>
        <v>0</v>
      </c>
      <c r="G201" s="20">
        <f>Model!$W$17*((drdp!D201+drdp!M201)*'MSXY-TI1S'!$B201+(drdp!G201+drdp!P201)*'MSXY-TI1S'!$C201+(drdp!J201+drdp!S201)*'MSXY-TI1S'!$D201)</f>
        <v>0</v>
      </c>
      <c r="H201" s="18">
        <f>Model!$W$17*((drdp!B201)*'MSXY-TI1S'!$B201+(drdp!E201)*'MSXY-TI1S'!$C201+(drdp!H201)*'MSXY-TI1S'!$D201)</f>
        <v>0</v>
      </c>
      <c r="I201" s="18">
        <f>Model!$W$17*((drdp!C201)*'MSXY-TI1S'!$B201+(drdp!F201)*'MSXY-TI1S'!$C201+(drdp!I201)*'MSXY-TI1S'!$D201)</f>
        <v>0</v>
      </c>
      <c r="J201" s="18">
        <f>Model!$W$17*((drdp!D201)*'MSXY-TI1S'!$B201+(drdp!G201)*'MSXY-TI1S'!$C201+(drdp!J201)*'MSXY-TI1S'!$D201)</f>
        <v>0</v>
      </c>
      <c r="K201" s="21">
        <f>SUM(E$3:E200)+H201</f>
        <v>0.11367480192947235</v>
      </c>
      <c r="L201" s="21">
        <f>SUM(F$3:F200)+I201</f>
        <v>0.23654040314971139</v>
      </c>
      <c r="M201" s="21">
        <f>SUM(G$3:G200)+J201</f>
        <v>0</v>
      </c>
      <c r="N201" s="21"/>
      <c r="O201" s="21"/>
      <c r="P201" s="21"/>
      <c r="Q201" s="19">
        <f t="shared" si="19"/>
        <v>1.2921960593704771E-2</v>
      </c>
      <c r="R201" s="19">
        <f t="shared" si="20"/>
        <v>5.5951362322227992E-2</v>
      </c>
      <c r="S201" s="19">
        <f t="shared" si="21"/>
        <v>0</v>
      </c>
      <c r="T201" s="19">
        <f t="shared" si="22"/>
        <v>2.6888683476360982E-2</v>
      </c>
      <c r="U201" s="19">
        <f t="shared" si="23"/>
        <v>0</v>
      </c>
      <c r="V201" s="19">
        <f t="shared" si="24"/>
        <v>0</v>
      </c>
    </row>
    <row r="202" spans="1:22" x14ac:dyDescent="0.25">
      <c r="A202" s="26">
        <f>Wellpath!E202</f>
        <v>0</v>
      </c>
      <c r="B202" s="22">
        <v>0</v>
      </c>
      <c r="C202" s="22">
        <v>0</v>
      </c>
      <c r="D202" s="22">
        <f>SIN(Wellpath!$L202) * SIN(Wellpath!$O202) * (TAN(Dip) * COS(Wellpath!$L202) + SIN(Wellpath!$L202) * COS(Wellpath!$O202)) / SQRT(2)</f>
        <v>0</v>
      </c>
      <c r="E202" s="20">
        <f>Model!$W$17*((drdp!B202+drdp!K202)*'MSXY-TI1S'!$B202+(drdp!E202+drdp!N202)*'MSXY-TI1S'!$C202+(drdp!H202+drdp!Q202)*'MSXY-TI1S'!$D202)</f>
        <v>0</v>
      </c>
      <c r="F202" s="20">
        <f>Model!$W$17*((drdp!C202+drdp!L202)*'MSXY-TI1S'!$B202+(drdp!F202+drdp!O202)*'MSXY-TI1S'!$C202+(drdp!I202+drdp!R202)*'MSXY-TI1S'!$D202)</f>
        <v>0</v>
      </c>
      <c r="G202" s="20">
        <f>Model!$W$17*((drdp!D202+drdp!M202)*'MSXY-TI1S'!$B202+(drdp!G202+drdp!P202)*'MSXY-TI1S'!$C202+(drdp!J202+drdp!S202)*'MSXY-TI1S'!$D202)</f>
        <v>0</v>
      </c>
      <c r="H202" s="18">
        <f>Model!$W$17*((drdp!B202)*'MSXY-TI1S'!$B202+(drdp!E202)*'MSXY-TI1S'!$C202+(drdp!H202)*'MSXY-TI1S'!$D202)</f>
        <v>0</v>
      </c>
      <c r="I202" s="18">
        <f>Model!$W$17*((drdp!C202)*'MSXY-TI1S'!$B202+(drdp!F202)*'MSXY-TI1S'!$C202+(drdp!I202)*'MSXY-TI1S'!$D202)</f>
        <v>0</v>
      </c>
      <c r="J202" s="18">
        <f>Model!$W$17*((drdp!D202)*'MSXY-TI1S'!$B202+(drdp!G202)*'MSXY-TI1S'!$C202+(drdp!J202)*'MSXY-TI1S'!$D202)</f>
        <v>0</v>
      </c>
      <c r="K202" s="21">
        <f>SUM(E$3:E201)+H202</f>
        <v>0.11367480192947235</v>
      </c>
      <c r="L202" s="21">
        <f>SUM(F$3:F201)+I202</f>
        <v>0.23654040314971139</v>
      </c>
      <c r="M202" s="21">
        <f>SUM(G$3:G201)+J202</f>
        <v>0</v>
      </c>
      <c r="N202" s="21"/>
      <c r="O202" s="21"/>
      <c r="P202" s="21"/>
      <c r="Q202" s="19">
        <f t="shared" si="19"/>
        <v>1.2921960593704771E-2</v>
      </c>
      <c r="R202" s="19">
        <f t="shared" si="20"/>
        <v>5.5951362322227992E-2</v>
      </c>
      <c r="S202" s="19">
        <f t="shared" si="21"/>
        <v>0</v>
      </c>
      <c r="T202" s="19">
        <f t="shared" si="22"/>
        <v>2.6888683476360982E-2</v>
      </c>
      <c r="U202" s="19">
        <f t="shared" si="23"/>
        <v>0</v>
      </c>
      <c r="V202" s="19">
        <f t="shared" si="24"/>
        <v>0</v>
      </c>
    </row>
    <row r="203" spans="1:22" x14ac:dyDescent="0.25">
      <c r="A203" s="26">
        <f>Wellpath!E203</f>
        <v>0</v>
      </c>
      <c r="B203" s="22">
        <v>0</v>
      </c>
      <c r="C203" s="22">
        <v>0</v>
      </c>
      <c r="D203" s="22">
        <f>SIN(Wellpath!$L203) * SIN(Wellpath!$O203) * (TAN(Dip) * COS(Wellpath!$L203) + SIN(Wellpath!$L203) * COS(Wellpath!$O203)) / SQRT(2)</f>
        <v>0</v>
      </c>
      <c r="E203" s="20">
        <f>Model!$W$17*((drdp!B203+drdp!K203)*'MSXY-TI1S'!$B203+(drdp!E203+drdp!N203)*'MSXY-TI1S'!$C203+(drdp!H203+drdp!Q203)*'MSXY-TI1S'!$D203)</f>
        <v>0</v>
      </c>
      <c r="F203" s="20">
        <f>Model!$W$17*((drdp!C203+drdp!L203)*'MSXY-TI1S'!$B203+(drdp!F203+drdp!O203)*'MSXY-TI1S'!$C203+(drdp!I203+drdp!R203)*'MSXY-TI1S'!$D203)</f>
        <v>0</v>
      </c>
      <c r="G203" s="20">
        <f>Model!$W$17*((drdp!D203+drdp!M203)*'MSXY-TI1S'!$B203+(drdp!G203+drdp!P203)*'MSXY-TI1S'!$C203+(drdp!J203+drdp!S203)*'MSXY-TI1S'!$D203)</f>
        <v>0</v>
      </c>
      <c r="H203" s="18">
        <f>Model!$W$17*((drdp!B203)*'MSXY-TI1S'!$B203+(drdp!E203)*'MSXY-TI1S'!$C203+(drdp!H203)*'MSXY-TI1S'!$D203)</f>
        <v>0</v>
      </c>
      <c r="I203" s="18">
        <f>Model!$W$17*((drdp!C203)*'MSXY-TI1S'!$B203+(drdp!F203)*'MSXY-TI1S'!$C203+(drdp!I203)*'MSXY-TI1S'!$D203)</f>
        <v>0</v>
      </c>
      <c r="J203" s="18">
        <f>Model!$W$17*((drdp!D203)*'MSXY-TI1S'!$B203+(drdp!G203)*'MSXY-TI1S'!$C203+(drdp!J203)*'MSXY-TI1S'!$D203)</f>
        <v>0</v>
      </c>
      <c r="K203" s="21">
        <f>SUM(E$3:E202)+H203</f>
        <v>0.11367480192947235</v>
      </c>
      <c r="L203" s="21">
        <f>SUM(F$3:F202)+I203</f>
        <v>0.23654040314971139</v>
      </c>
      <c r="M203" s="21">
        <f>SUM(G$3:G202)+J203</f>
        <v>0</v>
      </c>
      <c r="N203" s="21"/>
      <c r="O203" s="21"/>
      <c r="P203" s="21"/>
      <c r="Q203" s="19">
        <f t="shared" si="19"/>
        <v>1.2921960593704771E-2</v>
      </c>
      <c r="R203" s="19">
        <f t="shared" si="20"/>
        <v>5.5951362322227992E-2</v>
      </c>
      <c r="S203" s="19">
        <f t="shared" si="21"/>
        <v>0</v>
      </c>
      <c r="T203" s="19">
        <f t="shared" si="22"/>
        <v>2.6888683476360982E-2</v>
      </c>
      <c r="U203" s="19">
        <f t="shared" si="23"/>
        <v>0</v>
      </c>
      <c r="V203" s="19">
        <f t="shared" si="24"/>
        <v>0</v>
      </c>
    </row>
    <row r="204" spans="1:22" x14ac:dyDescent="0.25">
      <c r="A204" s="26">
        <f>Wellpath!E204</f>
        <v>0</v>
      </c>
      <c r="B204" s="22">
        <v>0</v>
      </c>
      <c r="C204" s="22">
        <v>0</v>
      </c>
      <c r="D204" s="22">
        <f>SIN(Wellpath!$L204) * SIN(Wellpath!$O204) * (TAN(Dip) * COS(Wellpath!$L204) + SIN(Wellpath!$L204) * COS(Wellpath!$O204)) / SQRT(2)</f>
        <v>0</v>
      </c>
      <c r="E204" s="20">
        <f>Model!$W$17*((drdp!B204+drdp!K204)*'MSXY-TI1S'!$B204+(drdp!E204+drdp!N204)*'MSXY-TI1S'!$C204+(drdp!H204+drdp!Q204)*'MSXY-TI1S'!$D204)</f>
        <v>0</v>
      </c>
      <c r="F204" s="20">
        <f>Model!$W$17*((drdp!C204+drdp!L204)*'MSXY-TI1S'!$B204+(drdp!F204+drdp!O204)*'MSXY-TI1S'!$C204+(drdp!I204+drdp!R204)*'MSXY-TI1S'!$D204)</f>
        <v>0</v>
      </c>
      <c r="G204" s="20">
        <f>Model!$W$17*((drdp!D204+drdp!M204)*'MSXY-TI1S'!$B204+(drdp!G204+drdp!P204)*'MSXY-TI1S'!$C204+(drdp!J204+drdp!S204)*'MSXY-TI1S'!$D204)</f>
        <v>0</v>
      </c>
      <c r="H204" s="18">
        <f>Model!$W$17*((drdp!B204)*'MSXY-TI1S'!$B204+(drdp!E204)*'MSXY-TI1S'!$C204+(drdp!H204)*'MSXY-TI1S'!$D204)</f>
        <v>0</v>
      </c>
      <c r="I204" s="18">
        <f>Model!$W$17*((drdp!C204)*'MSXY-TI1S'!$B204+(drdp!F204)*'MSXY-TI1S'!$C204+(drdp!I204)*'MSXY-TI1S'!$D204)</f>
        <v>0</v>
      </c>
      <c r="J204" s="18">
        <f>Model!$W$17*((drdp!D204)*'MSXY-TI1S'!$B204+(drdp!G204)*'MSXY-TI1S'!$C204+(drdp!J204)*'MSXY-TI1S'!$D204)</f>
        <v>0</v>
      </c>
      <c r="K204" s="21">
        <f>SUM(E$3:E203)+H204</f>
        <v>0.11367480192947235</v>
      </c>
      <c r="L204" s="21">
        <f>SUM(F$3:F203)+I204</f>
        <v>0.23654040314971139</v>
      </c>
      <c r="M204" s="21">
        <f>SUM(G$3:G203)+J204</f>
        <v>0</v>
      </c>
      <c r="N204" s="21"/>
      <c r="O204" s="21"/>
      <c r="P204" s="21"/>
      <c r="Q204" s="19">
        <f t="shared" si="19"/>
        <v>1.2921960593704771E-2</v>
      </c>
      <c r="R204" s="19">
        <f t="shared" si="20"/>
        <v>5.5951362322227992E-2</v>
      </c>
      <c r="S204" s="19">
        <f t="shared" si="21"/>
        <v>0</v>
      </c>
      <c r="T204" s="19">
        <f t="shared" si="22"/>
        <v>2.6888683476360982E-2</v>
      </c>
      <c r="U204" s="19">
        <f t="shared" si="23"/>
        <v>0</v>
      </c>
      <c r="V204" s="19">
        <f t="shared" si="24"/>
        <v>0</v>
      </c>
    </row>
    <row r="205" spans="1:22" x14ac:dyDescent="0.25">
      <c r="A205" s="26">
        <f>Wellpath!E205</f>
        <v>0</v>
      </c>
      <c r="B205" s="22">
        <v>0</v>
      </c>
      <c r="C205" s="22">
        <v>0</v>
      </c>
      <c r="D205" s="22">
        <f>SIN(Wellpath!$L205) * SIN(Wellpath!$O205) * (TAN(Dip) * COS(Wellpath!$L205) + SIN(Wellpath!$L205) * COS(Wellpath!$O205)) / SQRT(2)</f>
        <v>0</v>
      </c>
      <c r="E205" s="20">
        <f>Model!$W$17*((drdp!B205+drdp!K205)*'MSXY-TI1S'!$B205+(drdp!E205+drdp!N205)*'MSXY-TI1S'!$C205+(drdp!H205+drdp!Q205)*'MSXY-TI1S'!$D205)</f>
        <v>0</v>
      </c>
      <c r="F205" s="20">
        <f>Model!$W$17*((drdp!C205+drdp!L205)*'MSXY-TI1S'!$B205+(drdp!F205+drdp!O205)*'MSXY-TI1S'!$C205+(drdp!I205+drdp!R205)*'MSXY-TI1S'!$D205)</f>
        <v>0</v>
      </c>
      <c r="G205" s="20">
        <f>Model!$W$17*((drdp!D205+drdp!M205)*'MSXY-TI1S'!$B205+(drdp!G205+drdp!P205)*'MSXY-TI1S'!$C205+(drdp!J205+drdp!S205)*'MSXY-TI1S'!$D205)</f>
        <v>0</v>
      </c>
      <c r="H205" s="18">
        <f>Model!$W$17*((drdp!B205)*'MSXY-TI1S'!$B205+(drdp!E205)*'MSXY-TI1S'!$C205+(drdp!H205)*'MSXY-TI1S'!$D205)</f>
        <v>0</v>
      </c>
      <c r="I205" s="18">
        <f>Model!$W$17*((drdp!C205)*'MSXY-TI1S'!$B205+(drdp!F205)*'MSXY-TI1S'!$C205+(drdp!I205)*'MSXY-TI1S'!$D205)</f>
        <v>0</v>
      </c>
      <c r="J205" s="18">
        <f>Model!$W$17*((drdp!D205)*'MSXY-TI1S'!$B205+(drdp!G205)*'MSXY-TI1S'!$C205+(drdp!J205)*'MSXY-TI1S'!$D205)</f>
        <v>0</v>
      </c>
      <c r="K205" s="21">
        <f>SUM(E$3:E204)+H205</f>
        <v>0.11367480192947235</v>
      </c>
      <c r="L205" s="21">
        <f>SUM(F$3:F204)+I205</f>
        <v>0.23654040314971139</v>
      </c>
      <c r="M205" s="21">
        <f>SUM(G$3:G204)+J205</f>
        <v>0</v>
      </c>
      <c r="N205" s="21"/>
      <c r="O205" s="21"/>
      <c r="P205" s="21"/>
      <c r="Q205" s="19">
        <f t="shared" si="19"/>
        <v>1.2921960593704771E-2</v>
      </c>
      <c r="R205" s="19">
        <f t="shared" si="20"/>
        <v>5.5951362322227992E-2</v>
      </c>
      <c r="S205" s="19">
        <f t="shared" si="21"/>
        <v>0</v>
      </c>
      <c r="T205" s="19">
        <f t="shared" si="22"/>
        <v>2.6888683476360982E-2</v>
      </c>
      <c r="U205" s="19">
        <f t="shared" si="23"/>
        <v>0</v>
      </c>
      <c r="V205" s="19">
        <f t="shared" si="24"/>
        <v>0</v>
      </c>
    </row>
    <row r="206" spans="1:22" x14ac:dyDescent="0.25">
      <c r="A206" s="26">
        <f>Wellpath!E206</f>
        <v>0</v>
      </c>
      <c r="B206" s="22">
        <v>0</v>
      </c>
      <c r="C206" s="22">
        <v>0</v>
      </c>
      <c r="D206" s="22">
        <f>SIN(Wellpath!$L206) * SIN(Wellpath!$O206) * (TAN(Dip) * COS(Wellpath!$L206) + SIN(Wellpath!$L206) * COS(Wellpath!$O206)) / SQRT(2)</f>
        <v>0</v>
      </c>
      <c r="E206" s="20">
        <f>Model!$W$17*((drdp!B206+drdp!K206)*'MSXY-TI1S'!$B206+(drdp!E206+drdp!N206)*'MSXY-TI1S'!$C206+(drdp!H206+drdp!Q206)*'MSXY-TI1S'!$D206)</f>
        <v>0</v>
      </c>
      <c r="F206" s="20">
        <f>Model!$W$17*((drdp!C206+drdp!L206)*'MSXY-TI1S'!$B206+(drdp!F206+drdp!O206)*'MSXY-TI1S'!$C206+(drdp!I206+drdp!R206)*'MSXY-TI1S'!$D206)</f>
        <v>0</v>
      </c>
      <c r="G206" s="20">
        <f>Model!$W$17*((drdp!D206+drdp!M206)*'MSXY-TI1S'!$B206+(drdp!G206+drdp!P206)*'MSXY-TI1S'!$C206+(drdp!J206+drdp!S206)*'MSXY-TI1S'!$D206)</f>
        <v>0</v>
      </c>
      <c r="H206" s="18">
        <f>Model!$W$17*((drdp!B206)*'MSXY-TI1S'!$B206+(drdp!E206)*'MSXY-TI1S'!$C206+(drdp!H206)*'MSXY-TI1S'!$D206)</f>
        <v>0</v>
      </c>
      <c r="I206" s="18">
        <f>Model!$W$17*((drdp!C206)*'MSXY-TI1S'!$B206+(drdp!F206)*'MSXY-TI1S'!$C206+(drdp!I206)*'MSXY-TI1S'!$D206)</f>
        <v>0</v>
      </c>
      <c r="J206" s="18">
        <f>Model!$W$17*((drdp!D206)*'MSXY-TI1S'!$B206+(drdp!G206)*'MSXY-TI1S'!$C206+(drdp!J206)*'MSXY-TI1S'!$D206)</f>
        <v>0</v>
      </c>
      <c r="K206" s="21">
        <f>SUM(E$3:E205)+H206</f>
        <v>0.11367480192947235</v>
      </c>
      <c r="L206" s="21">
        <f>SUM(F$3:F205)+I206</f>
        <v>0.23654040314971139</v>
      </c>
      <c r="M206" s="21">
        <f>SUM(G$3:G205)+J206</f>
        <v>0</v>
      </c>
      <c r="N206" s="21"/>
      <c r="O206" s="21"/>
      <c r="P206" s="21"/>
      <c r="Q206" s="19">
        <f t="shared" si="19"/>
        <v>1.2921960593704771E-2</v>
      </c>
      <c r="R206" s="19">
        <f t="shared" si="20"/>
        <v>5.5951362322227992E-2</v>
      </c>
      <c r="S206" s="19">
        <f t="shared" si="21"/>
        <v>0</v>
      </c>
      <c r="T206" s="19">
        <f t="shared" si="22"/>
        <v>2.6888683476360982E-2</v>
      </c>
      <c r="U206" s="19">
        <f t="shared" si="23"/>
        <v>0</v>
      </c>
      <c r="V206" s="19">
        <f t="shared" si="24"/>
        <v>0</v>
      </c>
    </row>
    <row r="207" spans="1:22" x14ac:dyDescent="0.25">
      <c r="A207" s="26">
        <f>Wellpath!E207</f>
        <v>0</v>
      </c>
      <c r="B207" s="22">
        <v>0</v>
      </c>
      <c r="C207" s="22">
        <v>0</v>
      </c>
      <c r="D207" s="22">
        <f>SIN(Wellpath!$L207) * SIN(Wellpath!$O207) * (TAN(Dip) * COS(Wellpath!$L207) + SIN(Wellpath!$L207) * COS(Wellpath!$O207)) / SQRT(2)</f>
        <v>0</v>
      </c>
      <c r="E207" s="20">
        <f>Model!$W$17*((drdp!B207+drdp!K207)*'MSXY-TI1S'!$B207+(drdp!E207+drdp!N207)*'MSXY-TI1S'!$C207+(drdp!H207+drdp!Q207)*'MSXY-TI1S'!$D207)</f>
        <v>0</v>
      </c>
      <c r="F207" s="20">
        <f>Model!$W$17*((drdp!C207+drdp!L207)*'MSXY-TI1S'!$B207+(drdp!F207+drdp!O207)*'MSXY-TI1S'!$C207+(drdp!I207+drdp!R207)*'MSXY-TI1S'!$D207)</f>
        <v>0</v>
      </c>
      <c r="G207" s="20">
        <f>Model!$W$17*((drdp!D207+drdp!M207)*'MSXY-TI1S'!$B207+(drdp!G207+drdp!P207)*'MSXY-TI1S'!$C207+(drdp!J207+drdp!S207)*'MSXY-TI1S'!$D207)</f>
        <v>0</v>
      </c>
      <c r="H207" s="18">
        <f>Model!$W$17*((drdp!B207)*'MSXY-TI1S'!$B207+(drdp!E207)*'MSXY-TI1S'!$C207+(drdp!H207)*'MSXY-TI1S'!$D207)</f>
        <v>0</v>
      </c>
      <c r="I207" s="18">
        <f>Model!$W$17*((drdp!C207)*'MSXY-TI1S'!$B207+(drdp!F207)*'MSXY-TI1S'!$C207+(drdp!I207)*'MSXY-TI1S'!$D207)</f>
        <v>0</v>
      </c>
      <c r="J207" s="18">
        <f>Model!$W$17*((drdp!D207)*'MSXY-TI1S'!$B207+(drdp!G207)*'MSXY-TI1S'!$C207+(drdp!J207)*'MSXY-TI1S'!$D207)</f>
        <v>0</v>
      </c>
      <c r="K207" s="21">
        <f>SUM(E$3:E206)+H207</f>
        <v>0.11367480192947235</v>
      </c>
      <c r="L207" s="21">
        <f>SUM(F$3:F206)+I207</f>
        <v>0.23654040314971139</v>
      </c>
      <c r="M207" s="21">
        <f>SUM(G$3:G206)+J207</f>
        <v>0</v>
      </c>
      <c r="N207" s="21"/>
      <c r="O207" s="21"/>
      <c r="P207" s="21"/>
      <c r="Q207" s="19">
        <f t="shared" si="19"/>
        <v>1.2921960593704771E-2</v>
      </c>
      <c r="R207" s="19">
        <f t="shared" si="20"/>
        <v>5.5951362322227992E-2</v>
      </c>
      <c r="S207" s="19">
        <f t="shared" si="21"/>
        <v>0</v>
      </c>
      <c r="T207" s="19">
        <f t="shared" si="22"/>
        <v>2.6888683476360982E-2</v>
      </c>
      <c r="U207" s="19">
        <f t="shared" si="23"/>
        <v>0</v>
      </c>
      <c r="V207" s="19">
        <f t="shared" si="24"/>
        <v>0</v>
      </c>
    </row>
    <row r="208" spans="1:22" x14ac:dyDescent="0.25">
      <c r="A208" s="26">
        <f>Wellpath!E208</f>
        <v>0</v>
      </c>
      <c r="B208" s="22">
        <v>0</v>
      </c>
      <c r="C208" s="22">
        <v>0</v>
      </c>
      <c r="D208" s="22">
        <f>SIN(Wellpath!$L208) * SIN(Wellpath!$O208) * (TAN(Dip) * COS(Wellpath!$L208) + SIN(Wellpath!$L208) * COS(Wellpath!$O208)) / SQRT(2)</f>
        <v>0</v>
      </c>
      <c r="E208" s="20">
        <f>Model!$W$17*((drdp!B208+drdp!K208)*'MSXY-TI1S'!$B208+(drdp!E208+drdp!N208)*'MSXY-TI1S'!$C208+(drdp!H208+drdp!Q208)*'MSXY-TI1S'!$D208)</f>
        <v>0</v>
      </c>
      <c r="F208" s="20">
        <f>Model!$W$17*((drdp!C208+drdp!L208)*'MSXY-TI1S'!$B208+(drdp!F208+drdp!O208)*'MSXY-TI1S'!$C208+(drdp!I208+drdp!R208)*'MSXY-TI1S'!$D208)</f>
        <v>0</v>
      </c>
      <c r="G208" s="20">
        <f>Model!$W$17*((drdp!D208+drdp!M208)*'MSXY-TI1S'!$B208+(drdp!G208+drdp!P208)*'MSXY-TI1S'!$C208+(drdp!J208+drdp!S208)*'MSXY-TI1S'!$D208)</f>
        <v>0</v>
      </c>
      <c r="H208" s="18">
        <f>Model!$W$17*((drdp!B208)*'MSXY-TI1S'!$B208+(drdp!E208)*'MSXY-TI1S'!$C208+(drdp!H208)*'MSXY-TI1S'!$D208)</f>
        <v>0</v>
      </c>
      <c r="I208" s="18">
        <f>Model!$W$17*((drdp!C208)*'MSXY-TI1S'!$B208+(drdp!F208)*'MSXY-TI1S'!$C208+(drdp!I208)*'MSXY-TI1S'!$D208)</f>
        <v>0</v>
      </c>
      <c r="J208" s="18">
        <f>Model!$W$17*((drdp!D208)*'MSXY-TI1S'!$B208+(drdp!G208)*'MSXY-TI1S'!$C208+(drdp!J208)*'MSXY-TI1S'!$D208)</f>
        <v>0</v>
      </c>
      <c r="K208" s="21">
        <f>SUM(E$3:E207)+H208</f>
        <v>0.11367480192947235</v>
      </c>
      <c r="L208" s="21">
        <f>SUM(F$3:F207)+I208</f>
        <v>0.23654040314971139</v>
      </c>
      <c r="M208" s="21">
        <f>SUM(G$3:G207)+J208</f>
        <v>0</v>
      </c>
      <c r="N208" s="21"/>
      <c r="O208" s="21"/>
      <c r="P208" s="21"/>
      <c r="Q208" s="19">
        <f t="shared" si="19"/>
        <v>1.2921960593704771E-2</v>
      </c>
      <c r="R208" s="19">
        <f t="shared" si="20"/>
        <v>5.5951362322227992E-2</v>
      </c>
      <c r="S208" s="19">
        <f t="shared" si="21"/>
        <v>0</v>
      </c>
      <c r="T208" s="19">
        <f t="shared" si="22"/>
        <v>2.6888683476360982E-2</v>
      </c>
      <c r="U208" s="19">
        <f t="shared" si="23"/>
        <v>0</v>
      </c>
      <c r="V208" s="19">
        <f t="shared" si="24"/>
        <v>0</v>
      </c>
    </row>
    <row r="209" spans="1:22" x14ac:dyDescent="0.25">
      <c r="A209" s="26">
        <f>Wellpath!E209</f>
        <v>0</v>
      </c>
      <c r="B209" s="22">
        <v>0</v>
      </c>
      <c r="C209" s="22">
        <v>0</v>
      </c>
      <c r="D209" s="22">
        <f>SIN(Wellpath!$L209) * SIN(Wellpath!$O209) * (TAN(Dip) * COS(Wellpath!$L209) + SIN(Wellpath!$L209) * COS(Wellpath!$O209)) / SQRT(2)</f>
        <v>0</v>
      </c>
      <c r="E209" s="20">
        <f>Model!$W$17*((drdp!B209+drdp!K209)*'MSXY-TI1S'!$B209+(drdp!E209+drdp!N209)*'MSXY-TI1S'!$C209+(drdp!H209+drdp!Q209)*'MSXY-TI1S'!$D209)</f>
        <v>0</v>
      </c>
      <c r="F209" s="20">
        <f>Model!$W$17*((drdp!C209+drdp!L209)*'MSXY-TI1S'!$B209+(drdp!F209+drdp!O209)*'MSXY-TI1S'!$C209+(drdp!I209+drdp!R209)*'MSXY-TI1S'!$D209)</f>
        <v>0</v>
      </c>
      <c r="G209" s="20">
        <f>Model!$W$17*((drdp!D209+drdp!M209)*'MSXY-TI1S'!$B209+(drdp!G209+drdp!P209)*'MSXY-TI1S'!$C209+(drdp!J209+drdp!S209)*'MSXY-TI1S'!$D209)</f>
        <v>0</v>
      </c>
      <c r="H209" s="18">
        <f>Model!$W$17*((drdp!B209)*'MSXY-TI1S'!$B209+(drdp!E209)*'MSXY-TI1S'!$C209+(drdp!H209)*'MSXY-TI1S'!$D209)</f>
        <v>0</v>
      </c>
      <c r="I209" s="18">
        <f>Model!$W$17*((drdp!C209)*'MSXY-TI1S'!$B209+(drdp!F209)*'MSXY-TI1S'!$C209+(drdp!I209)*'MSXY-TI1S'!$D209)</f>
        <v>0</v>
      </c>
      <c r="J209" s="18">
        <f>Model!$W$17*((drdp!D209)*'MSXY-TI1S'!$B209+(drdp!G209)*'MSXY-TI1S'!$C209+(drdp!J209)*'MSXY-TI1S'!$D209)</f>
        <v>0</v>
      </c>
      <c r="K209" s="21">
        <f>SUM(E$3:E208)+H209</f>
        <v>0.11367480192947235</v>
      </c>
      <c r="L209" s="21">
        <f>SUM(F$3:F208)+I209</f>
        <v>0.23654040314971139</v>
      </c>
      <c r="M209" s="21">
        <f>SUM(G$3:G208)+J209</f>
        <v>0</v>
      </c>
      <c r="N209" s="21"/>
      <c r="O209" s="21"/>
      <c r="P209" s="21"/>
      <c r="Q209" s="19">
        <f t="shared" si="19"/>
        <v>1.2921960593704771E-2</v>
      </c>
      <c r="R209" s="19">
        <f t="shared" si="20"/>
        <v>5.5951362322227992E-2</v>
      </c>
      <c r="S209" s="19">
        <f t="shared" si="21"/>
        <v>0</v>
      </c>
      <c r="T209" s="19">
        <f t="shared" si="22"/>
        <v>2.6888683476360982E-2</v>
      </c>
      <c r="U209" s="19">
        <f t="shared" si="23"/>
        <v>0</v>
      </c>
      <c r="V209" s="19">
        <f t="shared" si="24"/>
        <v>0</v>
      </c>
    </row>
    <row r="210" spans="1:22" x14ac:dyDescent="0.25">
      <c r="A210" s="26">
        <f>Wellpath!E210</f>
        <v>0</v>
      </c>
      <c r="B210" s="22">
        <v>0</v>
      </c>
      <c r="C210" s="22">
        <v>0</v>
      </c>
      <c r="D210" s="22">
        <f>SIN(Wellpath!$L210) * SIN(Wellpath!$O210) * (TAN(Dip) * COS(Wellpath!$L210) + SIN(Wellpath!$L210) * COS(Wellpath!$O210)) / SQRT(2)</f>
        <v>0</v>
      </c>
      <c r="E210" s="20">
        <f>Model!$W$17*((drdp!B210+drdp!K210)*'MSXY-TI1S'!$B210+(drdp!E210+drdp!N210)*'MSXY-TI1S'!$C210+(drdp!H210+drdp!Q210)*'MSXY-TI1S'!$D210)</f>
        <v>0</v>
      </c>
      <c r="F210" s="20">
        <f>Model!$W$17*((drdp!C210+drdp!L210)*'MSXY-TI1S'!$B210+(drdp!F210+drdp!O210)*'MSXY-TI1S'!$C210+(drdp!I210+drdp!R210)*'MSXY-TI1S'!$D210)</f>
        <v>0</v>
      </c>
      <c r="G210" s="20">
        <f>Model!$W$17*((drdp!D210+drdp!M210)*'MSXY-TI1S'!$B210+(drdp!G210+drdp!P210)*'MSXY-TI1S'!$C210+(drdp!J210+drdp!S210)*'MSXY-TI1S'!$D210)</f>
        <v>0</v>
      </c>
      <c r="H210" s="18">
        <f>Model!$W$17*((drdp!B210)*'MSXY-TI1S'!$B210+(drdp!E210)*'MSXY-TI1S'!$C210+(drdp!H210)*'MSXY-TI1S'!$D210)</f>
        <v>0</v>
      </c>
      <c r="I210" s="18">
        <f>Model!$W$17*((drdp!C210)*'MSXY-TI1S'!$B210+(drdp!F210)*'MSXY-TI1S'!$C210+(drdp!I210)*'MSXY-TI1S'!$D210)</f>
        <v>0</v>
      </c>
      <c r="J210" s="18">
        <f>Model!$W$17*((drdp!D210)*'MSXY-TI1S'!$B210+(drdp!G210)*'MSXY-TI1S'!$C210+(drdp!J210)*'MSXY-TI1S'!$D210)</f>
        <v>0</v>
      </c>
      <c r="K210" s="21">
        <f>SUM(E$3:E209)+H210</f>
        <v>0.11367480192947235</v>
      </c>
      <c r="L210" s="21">
        <f>SUM(F$3:F209)+I210</f>
        <v>0.23654040314971139</v>
      </c>
      <c r="M210" s="21">
        <f>SUM(G$3:G209)+J210</f>
        <v>0</v>
      </c>
      <c r="N210" s="21"/>
      <c r="O210" s="21"/>
      <c r="P210" s="21"/>
      <c r="Q210" s="19">
        <f t="shared" si="19"/>
        <v>1.2921960593704771E-2</v>
      </c>
      <c r="R210" s="19">
        <f t="shared" si="20"/>
        <v>5.5951362322227992E-2</v>
      </c>
      <c r="S210" s="19">
        <f t="shared" si="21"/>
        <v>0</v>
      </c>
      <c r="T210" s="19">
        <f t="shared" si="22"/>
        <v>2.6888683476360982E-2</v>
      </c>
      <c r="U210" s="19">
        <f t="shared" si="23"/>
        <v>0</v>
      </c>
      <c r="V210" s="19">
        <f t="shared" si="24"/>
        <v>0</v>
      </c>
    </row>
    <row r="211" spans="1:22" x14ac:dyDescent="0.25">
      <c r="A211" s="26">
        <f>Wellpath!E211</f>
        <v>0</v>
      </c>
      <c r="B211" s="22">
        <v>0</v>
      </c>
      <c r="C211" s="22">
        <v>0</v>
      </c>
      <c r="D211" s="22">
        <f>SIN(Wellpath!$L211) * SIN(Wellpath!$O211) * (TAN(Dip) * COS(Wellpath!$L211) + SIN(Wellpath!$L211) * COS(Wellpath!$O211)) / SQRT(2)</f>
        <v>0</v>
      </c>
      <c r="E211" s="20">
        <f>Model!$W$17*((drdp!B211+drdp!K211)*'MSXY-TI1S'!$B211+(drdp!E211+drdp!N211)*'MSXY-TI1S'!$C211+(drdp!H211+drdp!Q211)*'MSXY-TI1S'!$D211)</f>
        <v>0</v>
      </c>
      <c r="F211" s="20">
        <f>Model!$W$17*((drdp!C211+drdp!L211)*'MSXY-TI1S'!$B211+(drdp!F211+drdp!O211)*'MSXY-TI1S'!$C211+(drdp!I211+drdp!R211)*'MSXY-TI1S'!$D211)</f>
        <v>0</v>
      </c>
      <c r="G211" s="20">
        <f>Model!$W$17*((drdp!D211+drdp!M211)*'MSXY-TI1S'!$B211+(drdp!G211+drdp!P211)*'MSXY-TI1S'!$C211+(drdp!J211+drdp!S211)*'MSXY-TI1S'!$D211)</f>
        <v>0</v>
      </c>
      <c r="H211" s="18">
        <f>Model!$W$17*((drdp!B211)*'MSXY-TI1S'!$B211+(drdp!E211)*'MSXY-TI1S'!$C211+(drdp!H211)*'MSXY-TI1S'!$D211)</f>
        <v>0</v>
      </c>
      <c r="I211" s="18">
        <f>Model!$W$17*((drdp!C211)*'MSXY-TI1S'!$B211+(drdp!F211)*'MSXY-TI1S'!$C211+(drdp!I211)*'MSXY-TI1S'!$D211)</f>
        <v>0</v>
      </c>
      <c r="J211" s="18">
        <f>Model!$W$17*((drdp!D211)*'MSXY-TI1S'!$B211+(drdp!G211)*'MSXY-TI1S'!$C211+(drdp!J211)*'MSXY-TI1S'!$D211)</f>
        <v>0</v>
      </c>
      <c r="K211" s="21">
        <f>SUM(E$3:E210)+H211</f>
        <v>0.11367480192947235</v>
      </c>
      <c r="L211" s="21">
        <f>SUM(F$3:F210)+I211</f>
        <v>0.23654040314971139</v>
      </c>
      <c r="M211" s="21">
        <f>SUM(G$3:G210)+J211</f>
        <v>0</v>
      </c>
      <c r="N211" s="21"/>
      <c r="O211" s="21"/>
      <c r="P211" s="21"/>
      <c r="Q211" s="19">
        <f t="shared" si="19"/>
        <v>1.2921960593704771E-2</v>
      </c>
      <c r="R211" s="19">
        <f t="shared" si="20"/>
        <v>5.5951362322227992E-2</v>
      </c>
      <c r="S211" s="19">
        <f t="shared" si="21"/>
        <v>0</v>
      </c>
      <c r="T211" s="19">
        <f t="shared" si="22"/>
        <v>2.6888683476360982E-2</v>
      </c>
      <c r="U211" s="19">
        <f t="shared" si="23"/>
        <v>0</v>
      </c>
      <c r="V211" s="19">
        <f t="shared" si="24"/>
        <v>0</v>
      </c>
    </row>
    <row r="212" spans="1:22" x14ac:dyDescent="0.25">
      <c r="A212" s="26">
        <f>Wellpath!E212</f>
        <v>0</v>
      </c>
      <c r="B212" s="22">
        <v>0</v>
      </c>
      <c r="C212" s="22">
        <v>0</v>
      </c>
      <c r="D212" s="22">
        <f>SIN(Wellpath!$L212) * SIN(Wellpath!$O212) * (TAN(Dip) * COS(Wellpath!$L212) + SIN(Wellpath!$L212) * COS(Wellpath!$O212)) / SQRT(2)</f>
        <v>0</v>
      </c>
      <c r="E212" s="20">
        <f>Model!$W$17*((drdp!B212+drdp!K212)*'MSXY-TI1S'!$B212+(drdp!E212+drdp!N212)*'MSXY-TI1S'!$C212+(drdp!H212+drdp!Q212)*'MSXY-TI1S'!$D212)</f>
        <v>0</v>
      </c>
      <c r="F212" s="20">
        <f>Model!$W$17*((drdp!C212+drdp!L212)*'MSXY-TI1S'!$B212+(drdp!F212+drdp!O212)*'MSXY-TI1S'!$C212+(drdp!I212+drdp!R212)*'MSXY-TI1S'!$D212)</f>
        <v>0</v>
      </c>
      <c r="G212" s="20">
        <f>Model!$W$17*((drdp!D212+drdp!M212)*'MSXY-TI1S'!$B212+(drdp!G212+drdp!P212)*'MSXY-TI1S'!$C212+(drdp!J212+drdp!S212)*'MSXY-TI1S'!$D212)</f>
        <v>0</v>
      </c>
      <c r="H212" s="18">
        <f>Model!$W$17*((drdp!B212)*'MSXY-TI1S'!$B212+(drdp!E212)*'MSXY-TI1S'!$C212+(drdp!H212)*'MSXY-TI1S'!$D212)</f>
        <v>0</v>
      </c>
      <c r="I212" s="18">
        <f>Model!$W$17*((drdp!C212)*'MSXY-TI1S'!$B212+(drdp!F212)*'MSXY-TI1S'!$C212+(drdp!I212)*'MSXY-TI1S'!$D212)</f>
        <v>0</v>
      </c>
      <c r="J212" s="18">
        <f>Model!$W$17*((drdp!D212)*'MSXY-TI1S'!$B212+(drdp!G212)*'MSXY-TI1S'!$C212+(drdp!J212)*'MSXY-TI1S'!$D212)</f>
        <v>0</v>
      </c>
      <c r="K212" s="21">
        <f>SUM(E$3:E211)+H212</f>
        <v>0.11367480192947235</v>
      </c>
      <c r="L212" s="21">
        <f>SUM(F$3:F211)+I212</f>
        <v>0.23654040314971139</v>
      </c>
      <c r="M212" s="21">
        <f>SUM(G$3:G211)+J212</f>
        <v>0</v>
      </c>
      <c r="N212" s="21"/>
      <c r="O212" s="21"/>
      <c r="P212" s="21"/>
      <c r="Q212" s="19">
        <f t="shared" si="19"/>
        <v>1.2921960593704771E-2</v>
      </c>
      <c r="R212" s="19">
        <f t="shared" si="20"/>
        <v>5.5951362322227992E-2</v>
      </c>
      <c r="S212" s="19">
        <f t="shared" si="21"/>
        <v>0</v>
      </c>
      <c r="T212" s="19">
        <f t="shared" si="22"/>
        <v>2.6888683476360982E-2</v>
      </c>
      <c r="U212" s="19">
        <f t="shared" si="23"/>
        <v>0</v>
      </c>
      <c r="V212" s="19">
        <f t="shared" si="24"/>
        <v>0</v>
      </c>
    </row>
    <row r="213" spans="1:22" x14ac:dyDescent="0.25">
      <c r="A213" s="26">
        <f>Wellpath!E213</f>
        <v>0</v>
      </c>
      <c r="B213" s="22">
        <v>0</v>
      </c>
      <c r="C213" s="22">
        <v>0</v>
      </c>
      <c r="D213" s="22">
        <f>SIN(Wellpath!$L213) * SIN(Wellpath!$O213) * (TAN(Dip) * COS(Wellpath!$L213) + SIN(Wellpath!$L213) * COS(Wellpath!$O213)) / SQRT(2)</f>
        <v>0</v>
      </c>
      <c r="E213" s="20">
        <f>Model!$W$17*((drdp!B213+drdp!K213)*'MSXY-TI1S'!$B213+(drdp!E213+drdp!N213)*'MSXY-TI1S'!$C213+(drdp!H213+drdp!Q213)*'MSXY-TI1S'!$D213)</f>
        <v>0</v>
      </c>
      <c r="F213" s="20">
        <f>Model!$W$17*((drdp!C213+drdp!L213)*'MSXY-TI1S'!$B213+(drdp!F213+drdp!O213)*'MSXY-TI1S'!$C213+(drdp!I213+drdp!R213)*'MSXY-TI1S'!$D213)</f>
        <v>0</v>
      </c>
      <c r="G213" s="20">
        <f>Model!$W$17*((drdp!D213+drdp!M213)*'MSXY-TI1S'!$B213+(drdp!G213+drdp!P213)*'MSXY-TI1S'!$C213+(drdp!J213+drdp!S213)*'MSXY-TI1S'!$D213)</f>
        <v>0</v>
      </c>
      <c r="H213" s="18">
        <f>Model!$W$17*((drdp!B213)*'MSXY-TI1S'!$B213+(drdp!E213)*'MSXY-TI1S'!$C213+(drdp!H213)*'MSXY-TI1S'!$D213)</f>
        <v>0</v>
      </c>
      <c r="I213" s="18">
        <f>Model!$W$17*((drdp!C213)*'MSXY-TI1S'!$B213+(drdp!F213)*'MSXY-TI1S'!$C213+(drdp!I213)*'MSXY-TI1S'!$D213)</f>
        <v>0</v>
      </c>
      <c r="J213" s="18">
        <f>Model!$W$17*((drdp!D213)*'MSXY-TI1S'!$B213+(drdp!G213)*'MSXY-TI1S'!$C213+(drdp!J213)*'MSXY-TI1S'!$D213)</f>
        <v>0</v>
      </c>
      <c r="K213" s="21">
        <f>SUM(E$3:E212)+H213</f>
        <v>0.11367480192947235</v>
      </c>
      <c r="L213" s="21">
        <f>SUM(F$3:F212)+I213</f>
        <v>0.23654040314971139</v>
      </c>
      <c r="M213" s="21">
        <f>SUM(G$3:G212)+J213</f>
        <v>0</v>
      </c>
      <c r="N213" s="21"/>
      <c r="O213" s="21"/>
      <c r="P213" s="21"/>
      <c r="Q213" s="19">
        <f t="shared" si="19"/>
        <v>1.2921960593704771E-2</v>
      </c>
      <c r="R213" s="19">
        <f t="shared" si="20"/>
        <v>5.5951362322227992E-2</v>
      </c>
      <c r="S213" s="19">
        <f t="shared" si="21"/>
        <v>0</v>
      </c>
      <c r="T213" s="19">
        <f t="shared" si="22"/>
        <v>2.6888683476360982E-2</v>
      </c>
      <c r="U213" s="19">
        <f t="shared" si="23"/>
        <v>0</v>
      </c>
      <c r="V213" s="19">
        <f t="shared" si="24"/>
        <v>0</v>
      </c>
    </row>
    <row r="214" spans="1:22" x14ac:dyDescent="0.25">
      <c r="A214" s="26">
        <f>Wellpath!E214</f>
        <v>0</v>
      </c>
      <c r="B214" s="22">
        <v>0</v>
      </c>
      <c r="C214" s="22">
        <v>0</v>
      </c>
      <c r="D214" s="22">
        <f>SIN(Wellpath!$L214) * SIN(Wellpath!$O214) * (TAN(Dip) * COS(Wellpath!$L214) + SIN(Wellpath!$L214) * COS(Wellpath!$O214)) / SQRT(2)</f>
        <v>0</v>
      </c>
      <c r="E214" s="20">
        <f>Model!$W$17*((drdp!B214+drdp!K214)*'MSXY-TI1S'!$B214+(drdp!E214+drdp!N214)*'MSXY-TI1S'!$C214+(drdp!H214+drdp!Q214)*'MSXY-TI1S'!$D214)</f>
        <v>0</v>
      </c>
      <c r="F214" s="20">
        <f>Model!$W$17*((drdp!C214+drdp!L214)*'MSXY-TI1S'!$B214+(drdp!F214+drdp!O214)*'MSXY-TI1S'!$C214+(drdp!I214+drdp!R214)*'MSXY-TI1S'!$D214)</f>
        <v>0</v>
      </c>
      <c r="G214" s="20">
        <f>Model!$W$17*((drdp!D214+drdp!M214)*'MSXY-TI1S'!$B214+(drdp!G214+drdp!P214)*'MSXY-TI1S'!$C214+(drdp!J214+drdp!S214)*'MSXY-TI1S'!$D214)</f>
        <v>0</v>
      </c>
      <c r="H214" s="18">
        <f>Model!$W$17*((drdp!B214)*'MSXY-TI1S'!$B214+(drdp!E214)*'MSXY-TI1S'!$C214+(drdp!H214)*'MSXY-TI1S'!$D214)</f>
        <v>0</v>
      </c>
      <c r="I214" s="18">
        <f>Model!$W$17*((drdp!C214)*'MSXY-TI1S'!$B214+(drdp!F214)*'MSXY-TI1S'!$C214+(drdp!I214)*'MSXY-TI1S'!$D214)</f>
        <v>0</v>
      </c>
      <c r="J214" s="18">
        <f>Model!$W$17*((drdp!D214)*'MSXY-TI1S'!$B214+(drdp!G214)*'MSXY-TI1S'!$C214+(drdp!J214)*'MSXY-TI1S'!$D214)</f>
        <v>0</v>
      </c>
      <c r="K214" s="21">
        <f>SUM(E$3:E213)+H214</f>
        <v>0.11367480192947235</v>
      </c>
      <c r="L214" s="21">
        <f>SUM(F$3:F213)+I214</f>
        <v>0.23654040314971139</v>
      </c>
      <c r="M214" s="21">
        <f>SUM(G$3:G213)+J214</f>
        <v>0</v>
      </c>
      <c r="N214" s="21"/>
      <c r="O214" s="21"/>
      <c r="P214" s="21"/>
      <c r="Q214" s="19">
        <f t="shared" si="19"/>
        <v>1.2921960593704771E-2</v>
      </c>
      <c r="R214" s="19">
        <f t="shared" si="20"/>
        <v>5.5951362322227992E-2</v>
      </c>
      <c r="S214" s="19">
        <f t="shared" si="21"/>
        <v>0</v>
      </c>
      <c r="T214" s="19">
        <f t="shared" si="22"/>
        <v>2.6888683476360982E-2</v>
      </c>
      <c r="U214" s="19">
        <f t="shared" si="23"/>
        <v>0</v>
      </c>
      <c r="V214" s="19">
        <f t="shared" si="24"/>
        <v>0</v>
      </c>
    </row>
    <row r="215" spans="1:22" x14ac:dyDescent="0.25">
      <c r="A215" s="26">
        <f>Wellpath!E215</f>
        <v>0</v>
      </c>
      <c r="B215" s="22">
        <v>0</v>
      </c>
      <c r="C215" s="22">
        <v>0</v>
      </c>
      <c r="D215" s="22">
        <f>SIN(Wellpath!$L215) * SIN(Wellpath!$O215) * (TAN(Dip) * COS(Wellpath!$L215) + SIN(Wellpath!$L215) * COS(Wellpath!$O215)) / SQRT(2)</f>
        <v>0</v>
      </c>
      <c r="E215" s="20">
        <f>Model!$W$17*((drdp!B215+drdp!K215)*'MSXY-TI1S'!$B215+(drdp!E215+drdp!N215)*'MSXY-TI1S'!$C215+(drdp!H215+drdp!Q215)*'MSXY-TI1S'!$D215)</f>
        <v>0</v>
      </c>
      <c r="F215" s="20">
        <f>Model!$W$17*((drdp!C215+drdp!L215)*'MSXY-TI1S'!$B215+(drdp!F215+drdp!O215)*'MSXY-TI1S'!$C215+(drdp!I215+drdp!R215)*'MSXY-TI1S'!$D215)</f>
        <v>0</v>
      </c>
      <c r="G215" s="20">
        <f>Model!$W$17*((drdp!D215+drdp!M215)*'MSXY-TI1S'!$B215+(drdp!G215+drdp!P215)*'MSXY-TI1S'!$C215+(drdp!J215+drdp!S215)*'MSXY-TI1S'!$D215)</f>
        <v>0</v>
      </c>
      <c r="H215" s="18">
        <f>Model!$W$17*((drdp!B215)*'MSXY-TI1S'!$B215+(drdp!E215)*'MSXY-TI1S'!$C215+(drdp!H215)*'MSXY-TI1S'!$D215)</f>
        <v>0</v>
      </c>
      <c r="I215" s="18">
        <f>Model!$W$17*((drdp!C215)*'MSXY-TI1S'!$B215+(drdp!F215)*'MSXY-TI1S'!$C215+(drdp!I215)*'MSXY-TI1S'!$D215)</f>
        <v>0</v>
      </c>
      <c r="J215" s="18">
        <f>Model!$W$17*((drdp!D215)*'MSXY-TI1S'!$B215+(drdp!G215)*'MSXY-TI1S'!$C215+(drdp!J215)*'MSXY-TI1S'!$D215)</f>
        <v>0</v>
      </c>
      <c r="K215" s="21">
        <f>SUM(E$3:E214)+H215</f>
        <v>0.11367480192947235</v>
      </c>
      <c r="L215" s="21">
        <f>SUM(F$3:F214)+I215</f>
        <v>0.23654040314971139</v>
      </c>
      <c r="M215" s="21">
        <f>SUM(G$3:G214)+J215</f>
        <v>0</v>
      </c>
      <c r="N215" s="21"/>
      <c r="O215" s="21"/>
      <c r="P215" s="21"/>
      <c r="Q215" s="19">
        <f t="shared" si="19"/>
        <v>1.2921960593704771E-2</v>
      </c>
      <c r="R215" s="19">
        <f t="shared" si="20"/>
        <v>5.5951362322227992E-2</v>
      </c>
      <c r="S215" s="19">
        <f t="shared" si="21"/>
        <v>0</v>
      </c>
      <c r="T215" s="19">
        <f t="shared" si="22"/>
        <v>2.6888683476360982E-2</v>
      </c>
      <c r="U215" s="19">
        <f t="shared" si="23"/>
        <v>0</v>
      </c>
      <c r="V215" s="19">
        <f t="shared" si="24"/>
        <v>0</v>
      </c>
    </row>
    <row r="216" spans="1:22" x14ac:dyDescent="0.25">
      <c r="A216" s="26">
        <f>Wellpath!E216</f>
        <v>0</v>
      </c>
      <c r="B216" s="22">
        <v>0</v>
      </c>
      <c r="C216" s="22">
        <v>0</v>
      </c>
      <c r="D216" s="22">
        <f>SIN(Wellpath!$L216) * SIN(Wellpath!$O216) * (TAN(Dip) * COS(Wellpath!$L216) + SIN(Wellpath!$L216) * COS(Wellpath!$O216)) / SQRT(2)</f>
        <v>0</v>
      </c>
      <c r="E216" s="20">
        <f>Model!$W$17*((drdp!B216+drdp!K216)*'MSXY-TI1S'!$B216+(drdp!E216+drdp!N216)*'MSXY-TI1S'!$C216+(drdp!H216+drdp!Q216)*'MSXY-TI1S'!$D216)</f>
        <v>0</v>
      </c>
      <c r="F216" s="20">
        <f>Model!$W$17*((drdp!C216+drdp!L216)*'MSXY-TI1S'!$B216+(drdp!F216+drdp!O216)*'MSXY-TI1S'!$C216+(drdp!I216+drdp!R216)*'MSXY-TI1S'!$D216)</f>
        <v>0</v>
      </c>
      <c r="G216" s="20">
        <f>Model!$W$17*((drdp!D216+drdp!M216)*'MSXY-TI1S'!$B216+(drdp!G216+drdp!P216)*'MSXY-TI1S'!$C216+(drdp!J216+drdp!S216)*'MSXY-TI1S'!$D216)</f>
        <v>0</v>
      </c>
      <c r="H216" s="18">
        <f>Model!$W$17*((drdp!B216)*'MSXY-TI1S'!$B216+(drdp!E216)*'MSXY-TI1S'!$C216+(drdp!H216)*'MSXY-TI1S'!$D216)</f>
        <v>0</v>
      </c>
      <c r="I216" s="18">
        <f>Model!$W$17*((drdp!C216)*'MSXY-TI1S'!$B216+(drdp!F216)*'MSXY-TI1S'!$C216+(drdp!I216)*'MSXY-TI1S'!$D216)</f>
        <v>0</v>
      </c>
      <c r="J216" s="18">
        <f>Model!$W$17*((drdp!D216)*'MSXY-TI1S'!$B216+(drdp!G216)*'MSXY-TI1S'!$C216+(drdp!J216)*'MSXY-TI1S'!$D216)</f>
        <v>0</v>
      </c>
      <c r="K216" s="21">
        <f>SUM(E$3:E215)+H216</f>
        <v>0.11367480192947235</v>
      </c>
      <c r="L216" s="21">
        <f>SUM(F$3:F215)+I216</f>
        <v>0.23654040314971139</v>
      </c>
      <c r="M216" s="21">
        <f>SUM(G$3:G215)+J216</f>
        <v>0</v>
      </c>
      <c r="N216" s="21"/>
      <c r="O216" s="21"/>
      <c r="P216" s="21"/>
      <c r="Q216" s="19">
        <f t="shared" si="19"/>
        <v>1.2921960593704771E-2</v>
      </c>
      <c r="R216" s="19">
        <f t="shared" si="20"/>
        <v>5.5951362322227992E-2</v>
      </c>
      <c r="S216" s="19">
        <f t="shared" si="21"/>
        <v>0</v>
      </c>
      <c r="T216" s="19">
        <f t="shared" si="22"/>
        <v>2.6888683476360982E-2</v>
      </c>
      <c r="U216" s="19">
        <f t="shared" si="23"/>
        <v>0</v>
      </c>
      <c r="V216" s="19">
        <f t="shared" si="24"/>
        <v>0</v>
      </c>
    </row>
    <row r="217" spans="1:22" x14ac:dyDescent="0.25">
      <c r="A217" s="26">
        <f>Wellpath!E217</f>
        <v>0</v>
      </c>
      <c r="B217" s="22">
        <v>0</v>
      </c>
      <c r="C217" s="22">
        <v>0</v>
      </c>
      <c r="D217" s="22">
        <f>SIN(Wellpath!$L217) * SIN(Wellpath!$O217) * (TAN(Dip) * COS(Wellpath!$L217) + SIN(Wellpath!$L217) * COS(Wellpath!$O217)) / SQRT(2)</f>
        <v>0</v>
      </c>
      <c r="E217" s="20">
        <f>Model!$W$17*((drdp!B217+drdp!K217)*'MSXY-TI1S'!$B217+(drdp!E217+drdp!N217)*'MSXY-TI1S'!$C217+(drdp!H217+drdp!Q217)*'MSXY-TI1S'!$D217)</f>
        <v>0</v>
      </c>
      <c r="F217" s="20">
        <f>Model!$W$17*((drdp!C217+drdp!L217)*'MSXY-TI1S'!$B217+(drdp!F217+drdp!O217)*'MSXY-TI1S'!$C217+(drdp!I217+drdp!R217)*'MSXY-TI1S'!$D217)</f>
        <v>0</v>
      </c>
      <c r="G217" s="20">
        <f>Model!$W$17*((drdp!D217+drdp!M217)*'MSXY-TI1S'!$B217+(drdp!G217+drdp!P217)*'MSXY-TI1S'!$C217+(drdp!J217+drdp!S217)*'MSXY-TI1S'!$D217)</f>
        <v>0</v>
      </c>
      <c r="H217" s="18">
        <f>Model!$W$17*((drdp!B217)*'MSXY-TI1S'!$B217+(drdp!E217)*'MSXY-TI1S'!$C217+(drdp!H217)*'MSXY-TI1S'!$D217)</f>
        <v>0</v>
      </c>
      <c r="I217" s="18">
        <f>Model!$W$17*((drdp!C217)*'MSXY-TI1S'!$B217+(drdp!F217)*'MSXY-TI1S'!$C217+(drdp!I217)*'MSXY-TI1S'!$D217)</f>
        <v>0</v>
      </c>
      <c r="J217" s="18">
        <f>Model!$W$17*((drdp!D217)*'MSXY-TI1S'!$B217+(drdp!G217)*'MSXY-TI1S'!$C217+(drdp!J217)*'MSXY-TI1S'!$D217)</f>
        <v>0</v>
      </c>
      <c r="K217" s="21">
        <f>SUM(E$3:E216)+H217</f>
        <v>0.11367480192947235</v>
      </c>
      <c r="L217" s="21">
        <f>SUM(F$3:F216)+I217</f>
        <v>0.23654040314971139</v>
      </c>
      <c r="M217" s="21">
        <f>SUM(G$3:G216)+J217</f>
        <v>0</v>
      </c>
      <c r="N217" s="21"/>
      <c r="O217" s="21"/>
      <c r="P217" s="21"/>
      <c r="Q217" s="19">
        <f t="shared" si="19"/>
        <v>1.2921960593704771E-2</v>
      </c>
      <c r="R217" s="19">
        <f t="shared" si="20"/>
        <v>5.5951362322227992E-2</v>
      </c>
      <c r="S217" s="19">
        <f t="shared" si="21"/>
        <v>0</v>
      </c>
      <c r="T217" s="19">
        <f t="shared" si="22"/>
        <v>2.6888683476360982E-2</v>
      </c>
      <c r="U217" s="19">
        <f t="shared" si="23"/>
        <v>0</v>
      </c>
      <c r="V217" s="19">
        <f t="shared" si="24"/>
        <v>0</v>
      </c>
    </row>
    <row r="218" spans="1:22" x14ac:dyDescent="0.25">
      <c r="A218" s="26">
        <f>Wellpath!E218</f>
        <v>0</v>
      </c>
      <c r="B218" s="22">
        <v>0</v>
      </c>
      <c r="C218" s="22">
        <v>0</v>
      </c>
      <c r="D218" s="22">
        <f>SIN(Wellpath!$L218) * SIN(Wellpath!$O218) * (TAN(Dip) * COS(Wellpath!$L218) + SIN(Wellpath!$L218) * COS(Wellpath!$O218)) / SQRT(2)</f>
        <v>0</v>
      </c>
      <c r="E218" s="20">
        <f>Model!$W$17*((drdp!B218+drdp!K218)*'MSXY-TI1S'!$B218+(drdp!E218+drdp!N218)*'MSXY-TI1S'!$C218+(drdp!H218+drdp!Q218)*'MSXY-TI1S'!$D218)</f>
        <v>0</v>
      </c>
      <c r="F218" s="20">
        <f>Model!$W$17*((drdp!C218+drdp!L218)*'MSXY-TI1S'!$B218+(drdp!F218+drdp!O218)*'MSXY-TI1S'!$C218+(drdp!I218+drdp!R218)*'MSXY-TI1S'!$D218)</f>
        <v>0</v>
      </c>
      <c r="G218" s="20">
        <f>Model!$W$17*((drdp!D218+drdp!M218)*'MSXY-TI1S'!$B218+(drdp!G218+drdp!P218)*'MSXY-TI1S'!$C218+(drdp!J218+drdp!S218)*'MSXY-TI1S'!$D218)</f>
        <v>0</v>
      </c>
      <c r="H218" s="18">
        <f>Model!$W$17*((drdp!B218)*'MSXY-TI1S'!$B218+(drdp!E218)*'MSXY-TI1S'!$C218+(drdp!H218)*'MSXY-TI1S'!$D218)</f>
        <v>0</v>
      </c>
      <c r="I218" s="18">
        <f>Model!$W$17*((drdp!C218)*'MSXY-TI1S'!$B218+(drdp!F218)*'MSXY-TI1S'!$C218+(drdp!I218)*'MSXY-TI1S'!$D218)</f>
        <v>0</v>
      </c>
      <c r="J218" s="18">
        <f>Model!$W$17*((drdp!D218)*'MSXY-TI1S'!$B218+(drdp!G218)*'MSXY-TI1S'!$C218+(drdp!J218)*'MSXY-TI1S'!$D218)</f>
        <v>0</v>
      </c>
      <c r="K218" s="21">
        <f>SUM(E$3:E217)+H218</f>
        <v>0.11367480192947235</v>
      </c>
      <c r="L218" s="21">
        <f>SUM(F$3:F217)+I218</f>
        <v>0.23654040314971139</v>
      </c>
      <c r="M218" s="21">
        <f>SUM(G$3:G217)+J218</f>
        <v>0</v>
      </c>
      <c r="N218" s="21"/>
      <c r="O218" s="21"/>
      <c r="P218" s="21"/>
      <c r="Q218" s="19">
        <f t="shared" si="19"/>
        <v>1.2921960593704771E-2</v>
      </c>
      <c r="R218" s="19">
        <f t="shared" si="20"/>
        <v>5.5951362322227992E-2</v>
      </c>
      <c r="S218" s="19">
        <f t="shared" si="21"/>
        <v>0</v>
      </c>
      <c r="T218" s="19">
        <f t="shared" si="22"/>
        <v>2.6888683476360982E-2</v>
      </c>
      <c r="U218" s="19">
        <f t="shared" si="23"/>
        <v>0</v>
      </c>
      <c r="V218" s="19">
        <f t="shared" si="24"/>
        <v>0</v>
      </c>
    </row>
    <row r="219" spans="1:22" x14ac:dyDescent="0.25">
      <c r="A219" s="26">
        <f>Wellpath!E219</f>
        <v>0</v>
      </c>
      <c r="B219" s="22">
        <v>0</v>
      </c>
      <c r="C219" s="22">
        <v>0</v>
      </c>
      <c r="D219" s="22">
        <f>SIN(Wellpath!$L219) * SIN(Wellpath!$O219) * (TAN(Dip) * COS(Wellpath!$L219) + SIN(Wellpath!$L219) * COS(Wellpath!$O219)) / SQRT(2)</f>
        <v>0</v>
      </c>
      <c r="E219" s="20">
        <f>Model!$W$17*((drdp!B219+drdp!K219)*'MSXY-TI1S'!$B219+(drdp!E219+drdp!N219)*'MSXY-TI1S'!$C219+(drdp!H219+drdp!Q219)*'MSXY-TI1S'!$D219)</f>
        <v>0</v>
      </c>
      <c r="F219" s="20">
        <f>Model!$W$17*((drdp!C219+drdp!L219)*'MSXY-TI1S'!$B219+(drdp!F219+drdp!O219)*'MSXY-TI1S'!$C219+(drdp!I219+drdp!R219)*'MSXY-TI1S'!$D219)</f>
        <v>0</v>
      </c>
      <c r="G219" s="20">
        <f>Model!$W$17*((drdp!D219+drdp!M219)*'MSXY-TI1S'!$B219+(drdp!G219+drdp!P219)*'MSXY-TI1S'!$C219+(drdp!J219+drdp!S219)*'MSXY-TI1S'!$D219)</f>
        <v>0</v>
      </c>
      <c r="H219" s="18">
        <f>Model!$W$17*((drdp!B219)*'MSXY-TI1S'!$B219+(drdp!E219)*'MSXY-TI1S'!$C219+(drdp!H219)*'MSXY-TI1S'!$D219)</f>
        <v>0</v>
      </c>
      <c r="I219" s="18">
        <f>Model!$W$17*((drdp!C219)*'MSXY-TI1S'!$B219+(drdp!F219)*'MSXY-TI1S'!$C219+(drdp!I219)*'MSXY-TI1S'!$D219)</f>
        <v>0</v>
      </c>
      <c r="J219" s="18">
        <f>Model!$W$17*((drdp!D219)*'MSXY-TI1S'!$B219+(drdp!G219)*'MSXY-TI1S'!$C219+(drdp!J219)*'MSXY-TI1S'!$D219)</f>
        <v>0</v>
      </c>
      <c r="K219" s="21">
        <f>SUM(E$3:E218)+H219</f>
        <v>0.11367480192947235</v>
      </c>
      <c r="L219" s="21">
        <f>SUM(F$3:F218)+I219</f>
        <v>0.23654040314971139</v>
      </c>
      <c r="M219" s="21">
        <f>SUM(G$3:G218)+J219</f>
        <v>0</v>
      </c>
      <c r="N219" s="21"/>
      <c r="O219" s="21"/>
      <c r="P219" s="21"/>
      <c r="Q219" s="19">
        <f t="shared" si="19"/>
        <v>1.2921960593704771E-2</v>
      </c>
      <c r="R219" s="19">
        <f t="shared" si="20"/>
        <v>5.5951362322227992E-2</v>
      </c>
      <c r="S219" s="19">
        <f t="shared" si="21"/>
        <v>0</v>
      </c>
      <c r="T219" s="19">
        <f t="shared" si="22"/>
        <v>2.6888683476360982E-2</v>
      </c>
      <c r="U219" s="19">
        <f t="shared" si="23"/>
        <v>0</v>
      </c>
      <c r="V219" s="19">
        <f t="shared" si="24"/>
        <v>0</v>
      </c>
    </row>
    <row r="220" spans="1:22" x14ac:dyDescent="0.25">
      <c r="A220" s="26">
        <f>Wellpath!E220</f>
        <v>0</v>
      </c>
      <c r="B220" s="22">
        <v>0</v>
      </c>
      <c r="C220" s="22">
        <v>0</v>
      </c>
      <c r="D220" s="22">
        <f>SIN(Wellpath!$L220) * SIN(Wellpath!$O220) * (TAN(Dip) * COS(Wellpath!$L220) + SIN(Wellpath!$L220) * COS(Wellpath!$O220)) / SQRT(2)</f>
        <v>0</v>
      </c>
      <c r="E220" s="20">
        <f>Model!$W$17*((drdp!B220+drdp!K220)*'MSXY-TI1S'!$B220+(drdp!E220+drdp!N220)*'MSXY-TI1S'!$C220+(drdp!H220+drdp!Q220)*'MSXY-TI1S'!$D220)</f>
        <v>0</v>
      </c>
      <c r="F220" s="20">
        <f>Model!$W$17*((drdp!C220+drdp!L220)*'MSXY-TI1S'!$B220+(drdp!F220+drdp!O220)*'MSXY-TI1S'!$C220+(drdp!I220+drdp!R220)*'MSXY-TI1S'!$D220)</f>
        <v>0</v>
      </c>
      <c r="G220" s="20">
        <f>Model!$W$17*((drdp!D220+drdp!M220)*'MSXY-TI1S'!$B220+(drdp!G220+drdp!P220)*'MSXY-TI1S'!$C220+(drdp!J220+drdp!S220)*'MSXY-TI1S'!$D220)</f>
        <v>0</v>
      </c>
      <c r="H220" s="18">
        <f>Model!$W$17*((drdp!B220)*'MSXY-TI1S'!$B220+(drdp!E220)*'MSXY-TI1S'!$C220+(drdp!H220)*'MSXY-TI1S'!$D220)</f>
        <v>0</v>
      </c>
      <c r="I220" s="18">
        <f>Model!$W$17*((drdp!C220)*'MSXY-TI1S'!$B220+(drdp!F220)*'MSXY-TI1S'!$C220+(drdp!I220)*'MSXY-TI1S'!$D220)</f>
        <v>0</v>
      </c>
      <c r="J220" s="18">
        <f>Model!$W$17*((drdp!D220)*'MSXY-TI1S'!$B220+(drdp!G220)*'MSXY-TI1S'!$C220+(drdp!J220)*'MSXY-TI1S'!$D220)</f>
        <v>0</v>
      </c>
      <c r="K220" s="21">
        <f>SUM(E$3:E219)+H220</f>
        <v>0.11367480192947235</v>
      </c>
      <c r="L220" s="21">
        <f>SUM(F$3:F219)+I220</f>
        <v>0.23654040314971139</v>
      </c>
      <c r="M220" s="21">
        <f>SUM(G$3:G219)+J220</f>
        <v>0</v>
      </c>
      <c r="N220" s="21"/>
      <c r="O220" s="21"/>
      <c r="P220" s="21"/>
      <c r="Q220" s="19">
        <f t="shared" si="19"/>
        <v>1.2921960593704771E-2</v>
      </c>
      <c r="R220" s="19">
        <f t="shared" si="20"/>
        <v>5.5951362322227992E-2</v>
      </c>
      <c r="S220" s="19">
        <f t="shared" si="21"/>
        <v>0</v>
      </c>
      <c r="T220" s="19">
        <f t="shared" si="22"/>
        <v>2.6888683476360982E-2</v>
      </c>
      <c r="U220" s="19">
        <f t="shared" si="23"/>
        <v>0</v>
      </c>
      <c r="V220" s="19">
        <f t="shared" si="24"/>
        <v>0</v>
      </c>
    </row>
    <row r="221" spans="1:22" x14ac:dyDescent="0.25">
      <c r="A221" s="26">
        <f>Wellpath!E221</f>
        <v>0</v>
      </c>
      <c r="B221" s="22">
        <v>0</v>
      </c>
      <c r="C221" s="22">
        <v>0</v>
      </c>
      <c r="D221" s="22">
        <f>SIN(Wellpath!$L221) * SIN(Wellpath!$O221) * (TAN(Dip) * COS(Wellpath!$L221) + SIN(Wellpath!$L221) * COS(Wellpath!$O221)) / SQRT(2)</f>
        <v>0</v>
      </c>
      <c r="E221" s="20">
        <f>Model!$W$17*((drdp!B221+drdp!K221)*'MSXY-TI1S'!$B221+(drdp!E221+drdp!N221)*'MSXY-TI1S'!$C221+(drdp!H221+drdp!Q221)*'MSXY-TI1S'!$D221)</f>
        <v>0</v>
      </c>
      <c r="F221" s="20">
        <f>Model!$W$17*((drdp!C221+drdp!L221)*'MSXY-TI1S'!$B221+(drdp!F221+drdp!O221)*'MSXY-TI1S'!$C221+(drdp!I221+drdp!R221)*'MSXY-TI1S'!$D221)</f>
        <v>0</v>
      </c>
      <c r="G221" s="20">
        <f>Model!$W$17*((drdp!D221+drdp!M221)*'MSXY-TI1S'!$B221+(drdp!G221+drdp!P221)*'MSXY-TI1S'!$C221+(drdp!J221+drdp!S221)*'MSXY-TI1S'!$D221)</f>
        <v>0</v>
      </c>
      <c r="H221" s="18">
        <f>Model!$W$17*((drdp!B221)*'MSXY-TI1S'!$B221+(drdp!E221)*'MSXY-TI1S'!$C221+(drdp!H221)*'MSXY-TI1S'!$D221)</f>
        <v>0</v>
      </c>
      <c r="I221" s="18">
        <f>Model!$W$17*((drdp!C221)*'MSXY-TI1S'!$B221+(drdp!F221)*'MSXY-TI1S'!$C221+(drdp!I221)*'MSXY-TI1S'!$D221)</f>
        <v>0</v>
      </c>
      <c r="J221" s="18">
        <f>Model!$W$17*((drdp!D221)*'MSXY-TI1S'!$B221+(drdp!G221)*'MSXY-TI1S'!$C221+(drdp!J221)*'MSXY-TI1S'!$D221)</f>
        <v>0</v>
      </c>
      <c r="K221" s="21">
        <f>SUM(E$3:E220)+H221</f>
        <v>0.11367480192947235</v>
      </c>
      <c r="L221" s="21">
        <f>SUM(F$3:F220)+I221</f>
        <v>0.23654040314971139</v>
      </c>
      <c r="M221" s="21">
        <f>SUM(G$3:G220)+J221</f>
        <v>0</v>
      </c>
      <c r="N221" s="21"/>
      <c r="O221" s="21"/>
      <c r="P221" s="21"/>
      <c r="Q221" s="19">
        <f t="shared" si="19"/>
        <v>1.2921960593704771E-2</v>
      </c>
      <c r="R221" s="19">
        <f t="shared" si="20"/>
        <v>5.5951362322227992E-2</v>
      </c>
      <c r="S221" s="19">
        <f t="shared" si="21"/>
        <v>0</v>
      </c>
      <c r="T221" s="19">
        <f t="shared" si="22"/>
        <v>2.6888683476360982E-2</v>
      </c>
      <c r="U221" s="19">
        <f t="shared" si="23"/>
        <v>0</v>
      </c>
      <c r="V221" s="19">
        <f t="shared" si="24"/>
        <v>0</v>
      </c>
    </row>
    <row r="222" spans="1:22" x14ac:dyDescent="0.25">
      <c r="A222" s="26">
        <f>Wellpath!E222</f>
        <v>0</v>
      </c>
      <c r="B222" s="22">
        <v>0</v>
      </c>
      <c r="C222" s="22">
        <v>0</v>
      </c>
      <c r="D222" s="22">
        <f>SIN(Wellpath!$L222) * SIN(Wellpath!$O222) * (TAN(Dip) * COS(Wellpath!$L222) + SIN(Wellpath!$L222) * COS(Wellpath!$O222)) / SQRT(2)</f>
        <v>0</v>
      </c>
      <c r="E222" s="20">
        <f>Model!$W$17*((drdp!B222+drdp!K222)*'MSXY-TI1S'!$B222+(drdp!E222+drdp!N222)*'MSXY-TI1S'!$C222+(drdp!H222+drdp!Q222)*'MSXY-TI1S'!$D222)</f>
        <v>0</v>
      </c>
      <c r="F222" s="20">
        <f>Model!$W$17*((drdp!C222+drdp!L222)*'MSXY-TI1S'!$B222+(drdp!F222+drdp!O222)*'MSXY-TI1S'!$C222+(drdp!I222+drdp!R222)*'MSXY-TI1S'!$D222)</f>
        <v>0</v>
      </c>
      <c r="G222" s="20">
        <f>Model!$W$17*((drdp!D222+drdp!M222)*'MSXY-TI1S'!$B222+(drdp!G222+drdp!P222)*'MSXY-TI1S'!$C222+(drdp!J222+drdp!S222)*'MSXY-TI1S'!$D222)</f>
        <v>0</v>
      </c>
      <c r="H222" s="18">
        <f>Model!$W$17*((drdp!B222)*'MSXY-TI1S'!$B222+(drdp!E222)*'MSXY-TI1S'!$C222+(drdp!H222)*'MSXY-TI1S'!$D222)</f>
        <v>0</v>
      </c>
      <c r="I222" s="18">
        <f>Model!$W$17*((drdp!C222)*'MSXY-TI1S'!$B222+(drdp!F222)*'MSXY-TI1S'!$C222+(drdp!I222)*'MSXY-TI1S'!$D222)</f>
        <v>0</v>
      </c>
      <c r="J222" s="18">
        <f>Model!$W$17*((drdp!D222)*'MSXY-TI1S'!$B222+(drdp!G222)*'MSXY-TI1S'!$C222+(drdp!J222)*'MSXY-TI1S'!$D222)</f>
        <v>0</v>
      </c>
      <c r="K222" s="21">
        <f>SUM(E$3:E221)+H222</f>
        <v>0.11367480192947235</v>
      </c>
      <c r="L222" s="21">
        <f>SUM(F$3:F221)+I222</f>
        <v>0.23654040314971139</v>
      </c>
      <c r="M222" s="21">
        <f>SUM(G$3:G221)+J222</f>
        <v>0</v>
      </c>
      <c r="N222" s="21"/>
      <c r="O222" s="21"/>
      <c r="P222" s="21"/>
      <c r="Q222" s="19">
        <f t="shared" si="19"/>
        <v>1.2921960593704771E-2</v>
      </c>
      <c r="R222" s="19">
        <f t="shared" si="20"/>
        <v>5.5951362322227992E-2</v>
      </c>
      <c r="S222" s="19">
        <f t="shared" si="21"/>
        <v>0</v>
      </c>
      <c r="T222" s="19">
        <f t="shared" si="22"/>
        <v>2.6888683476360982E-2</v>
      </c>
      <c r="U222" s="19">
        <f t="shared" si="23"/>
        <v>0</v>
      </c>
      <c r="V222" s="19">
        <f t="shared" si="24"/>
        <v>0</v>
      </c>
    </row>
    <row r="223" spans="1:22" x14ac:dyDescent="0.25">
      <c r="A223" s="26">
        <f>Wellpath!E223</f>
        <v>0</v>
      </c>
      <c r="B223" s="22">
        <v>0</v>
      </c>
      <c r="C223" s="22">
        <v>0</v>
      </c>
      <c r="D223" s="22">
        <f>SIN(Wellpath!$L223) * SIN(Wellpath!$O223) * (TAN(Dip) * COS(Wellpath!$L223) + SIN(Wellpath!$L223) * COS(Wellpath!$O223)) / SQRT(2)</f>
        <v>0</v>
      </c>
      <c r="E223" s="20">
        <f>Model!$W$17*((drdp!B223+drdp!K223)*'MSXY-TI1S'!$B223+(drdp!E223+drdp!N223)*'MSXY-TI1S'!$C223+(drdp!H223+drdp!Q223)*'MSXY-TI1S'!$D223)</f>
        <v>0</v>
      </c>
      <c r="F223" s="20">
        <f>Model!$W$17*((drdp!C223+drdp!L223)*'MSXY-TI1S'!$B223+(drdp!F223+drdp!O223)*'MSXY-TI1S'!$C223+(drdp!I223+drdp!R223)*'MSXY-TI1S'!$D223)</f>
        <v>0</v>
      </c>
      <c r="G223" s="20">
        <f>Model!$W$17*((drdp!D223+drdp!M223)*'MSXY-TI1S'!$B223+(drdp!G223+drdp!P223)*'MSXY-TI1S'!$C223+(drdp!J223+drdp!S223)*'MSXY-TI1S'!$D223)</f>
        <v>0</v>
      </c>
      <c r="H223" s="18">
        <f>Model!$W$17*((drdp!B223)*'MSXY-TI1S'!$B223+(drdp!E223)*'MSXY-TI1S'!$C223+(drdp!H223)*'MSXY-TI1S'!$D223)</f>
        <v>0</v>
      </c>
      <c r="I223" s="18">
        <f>Model!$W$17*((drdp!C223)*'MSXY-TI1S'!$B223+(drdp!F223)*'MSXY-TI1S'!$C223+(drdp!I223)*'MSXY-TI1S'!$D223)</f>
        <v>0</v>
      </c>
      <c r="J223" s="18">
        <f>Model!$W$17*((drdp!D223)*'MSXY-TI1S'!$B223+(drdp!G223)*'MSXY-TI1S'!$C223+(drdp!J223)*'MSXY-TI1S'!$D223)</f>
        <v>0</v>
      </c>
      <c r="K223" s="21">
        <f>SUM(E$3:E222)+H223</f>
        <v>0.11367480192947235</v>
      </c>
      <c r="L223" s="21">
        <f>SUM(F$3:F222)+I223</f>
        <v>0.23654040314971139</v>
      </c>
      <c r="M223" s="21">
        <f>SUM(G$3:G222)+J223</f>
        <v>0</v>
      </c>
      <c r="N223" s="21"/>
      <c r="O223" s="21"/>
      <c r="P223" s="21"/>
      <c r="Q223" s="19">
        <f t="shared" si="19"/>
        <v>1.2921960593704771E-2</v>
      </c>
      <c r="R223" s="19">
        <f t="shared" si="20"/>
        <v>5.5951362322227992E-2</v>
      </c>
      <c r="S223" s="19">
        <f t="shared" si="21"/>
        <v>0</v>
      </c>
      <c r="T223" s="19">
        <f t="shared" si="22"/>
        <v>2.6888683476360982E-2</v>
      </c>
      <c r="U223" s="19">
        <f t="shared" si="23"/>
        <v>0</v>
      </c>
      <c r="V223" s="19">
        <f t="shared" si="24"/>
        <v>0</v>
      </c>
    </row>
    <row r="224" spans="1:22" x14ac:dyDescent="0.25">
      <c r="A224" s="26">
        <f>Wellpath!E224</f>
        <v>0</v>
      </c>
      <c r="B224" s="22">
        <v>0</v>
      </c>
      <c r="C224" s="22">
        <v>0</v>
      </c>
      <c r="D224" s="22">
        <f>SIN(Wellpath!$L224) * SIN(Wellpath!$O224) * (TAN(Dip) * COS(Wellpath!$L224) + SIN(Wellpath!$L224) * COS(Wellpath!$O224)) / SQRT(2)</f>
        <v>0</v>
      </c>
      <c r="E224" s="20">
        <f>Model!$W$17*((drdp!B224+drdp!K224)*'MSXY-TI1S'!$B224+(drdp!E224+drdp!N224)*'MSXY-TI1S'!$C224+(drdp!H224+drdp!Q224)*'MSXY-TI1S'!$D224)</f>
        <v>0</v>
      </c>
      <c r="F224" s="20">
        <f>Model!$W$17*((drdp!C224+drdp!L224)*'MSXY-TI1S'!$B224+(drdp!F224+drdp!O224)*'MSXY-TI1S'!$C224+(drdp!I224+drdp!R224)*'MSXY-TI1S'!$D224)</f>
        <v>0</v>
      </c>
      <c r="G224" s="20">
        <f>Model!$W$17*((drdp!D224+drdp!M224)*'MSXY-TI1S'!$B224+(drdp!G224+drdp!P224)*'MSXY-TI1S'!$C224+(drdp!J224+drdp!S224)*'MSXY-TI1S'!$D224)</f>
        <v>0</v>
      </c>
      <c r="H224" s="18">
        <f>Model!$W$17*((drdp!B224)*'MSXY-TI1S'!$B224+(drdp!E224)*'MSXY-TI1S'!$C224+(drdp!H224)*'MSXY-TI1S'!$D224)</f>
        <v>0</v>
      </c>
      <c r="I224" s="18">
        <f>Model!$W$17*((drdp!C224)*'MSXY-TI1S'!$B224+(drdp!F224)*'MSXY-TI1S'!$C224+(drdp!I224)*'MSXY-TI1S'!$D224)</f>
        <v>0</v>
      </c>
      <c r="J224" s="18">
        <f>Model!$W$17*((drdp!D224)*'MSXY-TI1S'!$B224+(drdp!G224)*'MSXY-TI1S'!$C224+(drdp!J224)*'MSXY-TI1S'!$D224)</f>
        <v>0</v>
      </c>
      <c r="K224" s="21">
        <f>SUM(E$3:E223)+H224</f>
        <v>0.11367480192947235</v>
      </c>
      <c r="L224" s="21">
        <f>SUM(F$3:F223)+I224</f>
        <v>0.23654040314971139</v>
      </c>
      <c r="M224" s="21">
        <f>SUM(G$3:G223)+J224</f>
        <v>0</v>
      </c>
      <c r="N224" s="21"/>
      <c r="O224" s="21"/>
      <c r="P224" s="21"/>
      <c r="Q224" s="19">
        <f t="shared" si="19"/>
        <v>1.2921960593704771E-2</v>
      </c>
      <c r="R224" s="19">
        <f t="shared" si="20"/>
        <v>5.5951362322227992E-2</v>
      </c>
      <c r="S224" s="19">
        <f t="shared" si="21"/>
        <v>0</v>
      </c>
      <c r="T224" s="19">
        <f t="shared" si="22"/>
        <v>2.6888683476360982E-2</v>
      </c>
      <c r="U224" s="19">
        <f t="shared" si="23"/>
        <v>0</v>
      </c>
      <c r="V224" s="19">
        <f t="shared" si="24"/>
        <v>0</v>
      </c>
    </row>
    <row r="225" spans="1:22" x14ac:dyDescent="0.25">
      <c r="A225" s="26">
        <f>Wellpath!E225</f>
        <v>0</v>
      </c>
      <c r="B225" s="22">
        <v>0</v>
      </c>
      <c r="C225" s="22">
        <v>0</v>
      </c>
      <c r="D225" s="22">
        <f>SIN(Wellpath!$L225) * SIN(Wellpath!$O225) * (TAN(Dip) * COS(Wellpath!$L225) + SIN(Wellpath!$L225) * COS(Wellpath!$O225)) / SQRT(2)</f>
        <v>0</v>
      </c>
      <c r="E225" s="20">
        <f>Model!$W$17*((drdp!B225+drdp!K225)*'MSXY-TI1S'!$B225+(drdp!E225+drdp!N225)*'MSXY-TI1S'!$C225+(drdp!H225+drdp!Q225)*'MSXY-TI1S'!$D225)</f>
        <v>0</v>
      </c>
      <c r="F225" s="20">
        <f>Model!$W$17*((drdp!C225+drdp!L225)*'MSXY-TI1S'!$B225+(drdp!F225+drdp!O225)*'MSXY-TI1S'!$C225+(drdp!I225+drdp!R225)*'MSXY-TI1S'!$D225)</f>
        <v>0</v>
      </c>
      <c r="G225" s="20">
        <f>Model!$W$17*((drdp!D225+drdp!M225)*'MSXY-TI1S'!$B225+(drdp!G225+drdp!P225)*'MSXY-TI1S'!$C225+(drdp!J225+drdp!S225)*'MSXY-TI1S'!$D225)</f>
        <v>0</v>
      </c>
      <c r="H225" s="18">
        <f>Model!$W$17*((drdp!B225)*'MSXY-TI1S'!$B225+(drdp!E225)*'MSXY-TI1S'!$C225+(drdp!H225)*'MSXY-TI1S'!$D225)</f>
        <v>0</v>
      </c>
      <c r="I225" s="18">
        <f>Model!$W$17*((drdp!C225)*'MSXY-TI1S'!$B225+(drdp!F225)*'MSXY-TI1S'!$C225+(drdp!I225)*'MSXY-TI1S'!$D225)</f>
        <v>0</v>
      </c>
      <c r="J225" s="18">
        <f>Model!$W$17*((drdp!D225)*'MSXY-TI1S'!$B225+(drdp!G225)*'MSXY-TI1S'!$C225+(drdp!J225)*'MSXY-TI1S'!$D225)</f>
        <v>0</v>
      </c>
      <c r="K225" s="21">
        <f>SUM(E$3:E224)+H225</f>
        <v>0.11367480192947235</v>
      </c>
      <c r="L225" s="21">
        <f>SUM(F$3:F224)+I225</f>
        <v>0.23654040314971139</v>
      </c>
      <c r="M225" s="21">
        <f>SUM(G$3:G224)+J225</f>
        <v>0</v>
      </c>
      <c r="N225" s="21"/>
      <c r="O225" s="21"/>
      <c r="P225" s="21"/>
      <c r="Q225" s="19">
        <f t="shared" si="19"/>
        <v>1.2921960593704771E-2</v>
      </c>
      <c r="R225" s="19">
        <f t="shared" si="20"/>
        <v>5.5951362322227992E-2</v>
      </c>
      <c r="S225" s="19">
        <f t="shared" si="21"/>
        <v>0</v>
      </c>
      <c r="T225" s="19">
        <f t="shared" si="22"/>
        <v>2.6888683476360982E-2</v>
      </c>
      <c r="U225" s="19">
        <f t="shared" si="23"/>
        <v>0</v>
      </c>
      <c r="V225" s="19">
        <f t="shared" si="24"/>
        <v>0</v>
      </c>
    </row>
    <row r="226" spans="1:22" x14ac:dyDescent="0.25">
      <c r="A226" s="26">
        <f>Wellpath!E226</f>
        <v>0</v>
      </c>
      <c r="B226" s="22">
        <v>0</v>
      </c>
      <c r="C226" s="22">
        <v>0</v>
      </c>
      <c r="D226" s="22">
        <f>SIN(Wellpath!$L226) * SIN(Wellpath!$O226) * (TAN(Dip) * COS(Wellpath!$L226) + SIN(Wellpath!$L226) * COS(Wellpath!$O226)) / SQRT(2)</f>
        <v>0</v>
      </c>
      <c r="E226" s="20">
        <f>Model!$W$17*((drdp!B226+drdp!K226)*'MSXY-TI1S'!$B226+(drdp!E226+drdp!N226)*'MSXY-TI1S'!$C226+(drdp!H226+drdp!Q226)*'MSXY-TI1S'!$D226)</f>
        <v>0</v>
      </c>
      <c r="F226" s="20">
        <f>Model!$W$17*((drdp!C226+drdp!L226)*'MSXY-TI1S'!$B226+(drdp!F226+drdp!O226)*'MSXY-TI1S'!$C226+(drdp!I226+drdp!R226)*'MSXY-TI1S'!$D226)</f>
        <v>0</v>
      </c>
      <c r="G226" s="20">
        <f>Model!$W$17*((drdp!D226+drdp!M226)*'MSXY-TI1S'!$B226+(drdp!G226+drdp!P226)*'MSXY-TI1S'!$C226+(drdp!J226+drdp!S226)*'MSXY-TI1S'!$D226)</f>
        <v>0</v>
      </c>
      <c r="H226" s="18">
        <f>Model!$W$17*((drdp!B226)*'MSXY-TI1S'!$B226+(drdp!E226)*'MSXY-TI1S'!$C226+(drdp!H226)*'MSXY-TI1S'!$D226)</f>
        <v>0</v>
      </c>
      <c r="I226" s="18">
        <f>Model!$W$17*((drdp!C226)*'MSXY-TI1S'!$B226+(drdp!F226)*'MSXY-TI1S'!$C226+(drdp!I226)*'MSXY-TI1S'!$D226)</f>
        <v>0</v>
      </c>
      <c r="J226" s="18">
        <f>Model!$W$17*((drdp!D226)*'MSXY-TI1S'!$B226+(drdp!G226)*'MSXY-TI1S'!$C226+(drdp!J226)*'MSXY-TI1S'!$D226)</f>
        <v>0</v>
      </c>
      <c r="K226" s="21">
        <f>SUM(E$3:E225)+H226</f>
        <v>0.11367480192947235</v>
      </c>
      <c r="L226" s="21">
        <f>SUM(F$3:F225)+I226</f>
        <v>0.23654040314971139</v>
      </c>
      <c r="M226" s="21">
        <f>SUM(G$3:G225)+J226</f>
        <v>0</v>
      </c>
      <c r="N226" s="21"/>
      <c r="O226" s="21"/>
      <c r="P226" s="21"/>
      <c r="Q226" s="19">
        <f t="shared" si="19"/>
        <v>1.2921960593704771E-2</v>
      </c>
      <c r="R226" s="19">
        <f t="shared" si="20"/>
        <v>5.5951362322227992E-2</v>
      </c>
      <c r="S226" s="19">
        <f t="shared" si="21"/>
        <v>0</v>
      </c>
      <c r="T226" s="19">
        <f t="shared" si="22"/>
        <v>2.6888683476360982E-2</v>
      </c>
      <c r="U226" s="19">
        <f t="shared" si="23"/>
        <v>0</v>
      </c>
      <c r="V226" s="19">
        <f t="shared" si="24"/>
        <v>0</v>
      </c>
    </row>
    <row r="227" spans="1:22" x14ac:dyDescent="0.25">
      <c r="A227" s="26">
        <f>Wellpath!E227</f>
        <v>0</v>
      </c>
      <c r="B227" s="22">
        <v>0</v>
      </c>
      <c r="C227" s="22">
        <v>0</v>
      </c>
      <c r="D227" s="22">
        <f>SIN(Wellpath!$L227) * SIN(Wellpath!$O227) * (TAN(Dip) * COS(Wellpath!$L227) + SIN(Wellpath!$L227) * COS(Wellpath!$O227)) / SQRT(2)</f>
        <v>0</v>
      </c>
      <c r="E227" s="20">
        <f>Model!$W$17*((drdp!B227+drdp!K227)*'MSXY-TI1S'!$B227+(drdp!E227+drdp!N227)*'MSXY-TI1S'!$C227+(drdp!H227+drdp!Q227)*'MSXY-TI1S'!$D227)</f>
        <v>0</v>
      </c>
      <c r="F227" s="20">
        <f>Model!$W$17*((drdp!C227+drdp!L227)*'MSXY-TI1S'!$B227+(drdp!F227+drdp!O227)*'MSXY-TI1S'!$C227+(drdp!I227+drdp!R227)*'MSXY-TI1S'!$D227)</f>
        <v>0</v>
      </c>
      <c r="G227" s="20">
        <f>Model!$W$17*((drdp!D227+drdp!M227)*'MSXY-TI1S'!$B227+(drdp!G227+drdp!P227)*'MSXY-TI1S'!$C227+(drdp!J227+drdp!S227)*'MSXY-TI1S'!$D227)</f>
        <v>0</v>
      </c>
      <c r="H227" s="18">
        <f>Model!$W$17*((drdp!B227)*'MSXY-TI1S'!$B227+(drdp!E227)*'MSXY-TI1S'!$C227+(drdp!H227)*'MSXY-TI1S'!$D227)</f>
        <v>0</v>
      </c>
      <c r="I227" s="18">
        <f>Model!$W$17*((drdp!C227)*'MSXY-TI1S'!$B227+(drdp!F227)*'MSXY-TI1S'!$C227+(drdp!I227)*'MSXY-TI1S'!$D227)</f>
        <v>0</v>
      </c>
      <c r="J227" s="18">
        <f>Model!$W$17*((drdp!D227)*'MSXY-TI1S'!$B227+(drdp!G227)*'MSXY-TI1S'!$C227+(drdp!J227)*'MSXY-TI1S'!$D227)</f>
        <v>0</v>
      </c>
      <c r="K227" s="21">
        <f>SUM(E$3:E226)+H227</f>
        <v>0.11367480192947235</v>
      </c>
      <c r="L227" s="21">
        <f>SUM(F$3:F226)+I227</f>
        <v>0.23654040314971139</v>
      </c>
      <c r="M227" s="21">
        <f>SUM(G$3:G226)+J227</f>
        <v>0</v>
      </c>
      <c r="N227" s="21"/>
      <c r="O227" s="21"/>
      <c r="P227" s="21"/>
      <c r="Q227" s="19">
        <f t="shared" si="19"/>
        <v>1.2921960593704771E-2</v>
      </c>
      <c r="R227" s="19">
        <f t="shared" si="20"/>
        <v>5.5951362322227992E-2</v>
      </c>
      <c r="S227" s="19">
        <f t="shared" si="21"/>
        <v>0</v>
      </c>
      <c r="T227" s="19">
        <f t="shared" si="22"/>
        <v>2.6888683476360982E-2</v>
      </c>
      <c r="U227" s="19">
        <f t="shared" si="23"/>
        <v>0</v>
      </c>
      <c r="V227" s="19">
        <f t="shared" si="24"/>
        <v>0</v>
      </c>
    </row>
    <row r="228" spans="1:22" x14ac:dyDescent="0.25">
      <c r="A228" s="26">
        <f>Wellpath!E228</f>
        <v>0</v>
      </c>
      <c r="B228" s="22">
        <v>0</v>
      </c>
      <c r="C228" s="22">
        <v>0</v>
      </c>
      <c r="D228" s="22">
        <f>SIN(Wellpath!$L228) * SIN(Wellpath!$O228) * (TAN(Dip) * COS(Wellpath!$L228) + SIN(Wellpath!$L228) * COS(Wellpath!$O228)) / SQRT(2)</f>
        <v>0</v>
      </c>
      <c r="E228" s="20">
        <f>Model!$W$17*((drdp!B228+drdp!K228)*'MSXY-TI1S'!$B228+(drdp!E228+drdp!N228)*'MSXY-TI1S'!$C228+(drdp!H228+drdp!Q228)*'MSXY-TI1S'!$D228)</f>
        <v>0</v>
      </c>
      <c r="F228" s="20">
        <f>Model!$W$17*((drdp!C228+drdp!L228)*'MSXY-TI1S'!$B228+(drdp!F228+drdp!O228)*'MSXY-TI1S'!$C228+(drdp!I228+drdp!R228)*'MSXY-TI1S'!$D228)</f>
        <v>0</v>
      </c>
      <c r="G228" s="20">
        <f>Model!$W$17*((drdp!D228+drdp!M228)*'MSXY-TI1S'!$B228+(drdp!G228+drdp!P228)*'MSXY-TI1S'!$C228+(drdp!J228+drdp!S228)*'MSXY-TI1S'!$D228)</f>
        <v>0</v>
      </c>
      <c r="H228" s="18">
        <f>Model!$W$17*((drdp!B228)*'MSXY-TI1S'!$B228+(drdp!E228)*'MSXY-TI1S'!$C228+(drdp!H228)*'MSXY-TI1S'!$D228)</f>
        <v>0</v>
      </c>
      <c r="I228" s="18">
        <f>Model!$W$17*((drdp!C228)*'MSXY-TI1S'!$B228+(drdp!F228)*'MSXY-TI1S'!$C228+(drdp!I228)*'MSXY-TI1S'!$D228)</f>
        <v>0</v>
      </c>
      <c r="J228" s="18">
        <f>Model!$W$17*((drdp!D228)*'MSXY-TI1S'!$B228+(drdp!G228)*'MSXY-TI1S'!$C228+(drdp!J228)*'MSXY-TI1S'!$D228)</f>
        <v>0</v>
      </c>
      <c r="K228" s="21">
        <f>SUM(E$3:E227)+H228</f>
        <v>0.11367480192947235</v>
      </c>
      <c r="L228" s="21">
        <f>SUM(F$3:F227)+I228</f>
        <v>0.23654040314971139</v>
      </c>
      <c r="M228" s="21">
        <f>SUM(G$3:G227)+J228</f>
        <v>0</v>
      </c>
      <c r="N228" s="21"/>
      <c r="O228" s="21"/>
      <c r="P228" s="21"/>
      <c r="Q228" s="19">
        <f t="shared" si="19"/>
        <v>1.2921960593704771E-2</v>
      </c>
      <c r="R228" s="19">
        <f t="shared" si="20"/>
        <v>5.5951362322227992E-2</v>
      </c>
      <c r="S228" s="19">
        <f t="shared" si="21"/>
        <v>0</v>
      </c>
      <c r="T228" s="19">
        <f t="shared" si="22"/>
        <v>2.6888683476360982E-2</v>
      </c>
      <c r="U228" s="19">
        <f t="shared" si="23"/>
        <v>0</v>
      </c>
      <c r="V228" s="19">
        <f t="shared" si="24"/>
        <v>0</v>
      </c>
    </row>
    <row r="229" spans="1:22" x14ac:dyDescent="0.25">
      <c r="A229" s="26">
        <f>Wellpath!E229</f>
        <v>0</v>
      </c>
      <c r="B229" s="22">
        <v>0</v>
      </c>
      <c r="C229" s="22">
        <v>0</v>
      </c>
      <c r="D229" s="22">
        <f>SIN(Wellpath!$L229) * SIN(Wellpath!$O229) * (TAN(Dip) * COS(Wellpath!$L229) + SIN(Wellpath!$L229) * COS(Wellpath!$O229)) / SQRT(2)</f>
        <v>0</v>
      </c>
      <c r="E229" s="20">
        <f>Model!$W$17*((drdp!B229+drdp!K229)*'MSXY-TI1S'!$B229+(drdp!E229+drdp!N229)*'MSXY-TI1S'!$C229+(drdp!H229+drdp!Q229)*'MSXY-TI1S'!$D229)</f>
        <v>0</v>
      </c>
      <c r="F229" s="20">
        <f>Model!$W$17*((drdp!C229+drdp!L229)*'MSXY-TI1S'!$B229+(drdp!F229+drdp!O229)*'MSXY-TI1S'!$C229+(drdp!I229+drdp!R229)*'MSXY-TI1S'!$D229)</f>
        <v>0</v>
      </c>
      <c r="G229" s="20">
        <f>Model!$W$17*((drdp!D229+drdp!M229)*'MSXY-TI1S'!$B229+(drdp!G229+drdp!P229)*'MSXY-TI1S'!$C229+(drdp!J229+drdp!S229)*'MSXY-TI1S'!$D229)</f>
        <v>0</v>
      </c>
      <c r="H229" s="18">
        <f>Model!$W$17*((drdp!B229)*'MSXY-TI1S'!$B229+(drdp!E229)*'MSXY-TI1S'!$C229+(drdp!H229)*'MSXY-TI1S'!$D229)</f>
        <v>0</v>
      </c>
      <c r="I229" s="18">
        <f>Model!$W$17*((drdp!C229)*'MSXY-TI1S'!$B229+(drdp!F229)*'MSXY-TI1S'!$C229+(drdp!I229)*'MSXY-TI1S'!$D229)</f>
        <v>0</v>
      </c>
      <c r="J229" s="18">
        <f>Model!$W$17*((drdp!D229)*'MSXY-TI1S'!$B229+(drdp!G229)*'MSXY-TI1S'!$C229+(drdp!J229)*'MSXY-TI1S'!$D229)</f>
        <v>0</v>
      </c>
      <c r="K229" s="21">
        <f>SUM(E$3:E228)+H229</f>
        <v>0.11367480192947235</v>
      </c>
      <c r="L229" s="21">
        <f>SUM(F$3:F228)+I229</f>
        <v>0.23654040314971139</v>
      </c>
      <c r="M229" s="21">
        <f>SUM(G$3:G228)+J229</f>
        <v>0</v>
      </c>
      <c r="N229" s="21"/>
      <c r="O229" s="21"/>
      <c r="P229" s="21"/>
      <c r="Q229" s="19">
        <f t="shared" si="19"/>
        <v>1.2921960593704771E-2</v>
      </c>
      <c r="R229" s="19">
        <f t="shared" si="20"/>
        <v>5.5951362322227992E-2</v>
      </c>
      <c r="S229" s="19">
        <f t="shared" si="21"/>
        <v>0</v>
      </c>
      <c r="T229" s="19">
        <f t="shared" si="22"/>
        <v>2.6888683476360982E-2</v>
      </c>
      <c r="U229" s="19">
        <f t="shared" si="23"/>
        <v>0</v>
      </c>
      <c r="V229" s="19">
        <f t="shared" si="24"/>
        <v>0</v>
      </c>
    </row>
    <row r="230" spans="1:22" x14ac:dyDescent="0.25">
      <c r="A230" s="26">
        <f>Wellpath!E230</f>
        <v>0</v>
      </c>
      <c r="B230" s="22">
        <v>0</v>
      </c>
      <c r="C230" s="22">
        <v>0</v>
      </c>
      <c r="D230" s="22">
        <f>SIN(Wellpath!$L230) * SIN(Wellpath!$O230) * (TAN(Dip) * COS(Wellpath!$L230) + SIN(Wellpath!$L230) * COS(Wellpath!$O230)) / SQRT(2)</f>
        <v>0</v>
      </c>
      <c r="E230" s="20">
        <f>Model!$W$17*((drdp!B230+drdp!K230)*'MSXY-TI1S'!$B230+(drdp!E230+drdp!N230)*'MSXY-TI1S'!$C230+(drdp!H230+drdp!Q230)*'MSXY-TI1S'!$D230)</f>
        <v>0</v>
      </c>
      <c r="F230" s="20">
        <f>Model!$W$17*((drdp!C230+drdp!L230)*'MSXY-TI1S'!$B230+(drdp!F230+drdp!O230)*'MSXY-TI1S'!$C230+(drdp!I230+drdp!R230)*'MSXY-TI1S'!$D230)</f>
        <v>0</v>
      </c>
      <c r="G230" s="20">
        <f>Model!$W$17*((drdp!D230+drdp!M230)*'MSXY-TI1S'!$B230+(drdp!G230+drdp!P230)*'MSXY-TI1S'!$C230+(drdp!J230+drdp!S230)*'MSXY-TI1S'!$D230)</f>
        <v>0</v>
      </c>
      <c r="H230" s="18">
        <f>Model!$W$17*((drdp!B230)*'MSXY-TI1S'!$B230+(drdp!E230)*'MSXY-TI1S'!$C230+(drdp!H230)*'MSXY-TI1S'!$D230)</f>
        <v>0</v>
      </c>
      <c r="I230" s="18">
        <f>Model!$W$17*((drdp!C230)*'MSXY-TI1S'!$B230+(drdp!F230)*'MSXY-TI1S'!$C230+(drdp!I230)*'MSXY-TI1S'!$D230)</f>
        <v>0</v>
      </c>
      <c r="J230" s="18">
        <f>Model!$W$17*((drdp!D230)*'MSXY-TI1S'!$B230+(drdp!G230)*'MSXY-TI1S'!$C230+(drdp!J230)*'MSXY-TI1S'!$D230)</f>
        <v>0</v>
      </c>
      <c r="K230" s="21">
        <f>SUM(E$3:E229)+H230</f>
        <v>0.11367480192947235</v>
      </c>
      <c r="L230" s="21">
        <f>SUM(F$3:F229)+I230</f>
        <v>0.23654040314971139</v>
      </c>
      <c r="M230" s="21">
        <f>SUM(G$3:G229)+J230</f>
        <v>0</v>
      </c>
      <c r="N230" s="21"/>
      <c r="O230" s="21"/>
      <c r="P230" s="21"/>
      <c r="Q230" s="19">
        <f t="shared" si="19"/>
        <v>1.2921960593704771E-2</v>
      </c>
      <c r="R230" s="19">
        <f t="shared" si="20"/>
        <v>5.5951362322227992E-2</v>
      </c>
      <c r="S230" s="19">
        <f t="shared" si="21"/>
        <v>0</v>
      </c>
      <c r="T230" s="19">
        <f t="shared" si="22"/>
        <v>2.6888683476360982E-2</v>
      </c>
      <c r="U230" s="19">
        <f t="shared" si="23"/>
        <v>0</v>
      </c>
      <c r="V230" s="19">
        <f t="shared" si="24"/>
        <v>0</v>
      </c>
    </row>
    <row r="231" spans="1:22" x14ac:dyDescent="0.25">
      <c r="A231" s="26">
        <f>Wellpath!E231</f>
        <v>0</v>
      </c>
      <c r="B231" s="22">
        <v>0</v>
      </c>
      <c r="C231" s="22">
        <v>0</v>
      </c>
      <c r="D231" s="22">
        <f>SIN(Wellpath!$L231) * SIN(Wellpath!$O231) * (TAN(Dip) * COS(Wellpath!$L231) + SIN(Wellpath!$L231) * COS(Wellpath!$O231)) / SQRT(2)</f>
        <v>0</v>
      </c>
      <c r="E231" s="20">
        <f>Model!$W$17*((drdp!B231+drdp!K231)*'MSXY-TI1S'!$B231+(drdp!E231+drdp!N231)*'MSXY-TI1S'!$C231+(drdp!H231+drdp!Q231)*'MSXY-TI1S'!$D231)</f>
        <v>0</v>
      </c>
      <c r="F231" s="20">
        <f>Model!$W$17*((drdp!C231+drdp!L231)*'MSXY-TI1S'!$B231+(drdp!F231+drdp!O231)*'MSXY-TI1S'!$C231+(drdp!I231+drdp!R231)*'MSXY-TI1S'!$D231)</f>
        <v>0</v>
      </c>
      <c r="G231" s="20">
        <f>Model!$W$17*((drdp!D231+drdp!M231)*'MSXY-TI1S'!$B231+(drdp!G231+drdp!P231)*'MSXY-TI1S'!$C231+(drdp!J231+drdp!S231)*'MSXY-TI1S'!$D231)</f>
        <v>0</v>
      </c>
      <c r="H231" s="18">
        <f>Model!$W$17*((drdp!B231)*'MSXY-TI1S'!$B231+(drdp!E231)*'MSXY-TI1S'!$C231+(drdp!H231)*'MSXY-TI1S'!$D231)</f>
        <v>0</v>
      </c>
      <c r="I231" s="18">
        <f>Model!$W$17*((drdp!C231)*'MSXY-TI1S'!$B231+(drdp!F231)*'MSXY-TI1S'!$C231+(drdp!I231)*'MSXY-TI1S'!$D231)</f>
        <v>0</v>
      </c>
      <c r="J231" s="18">
        <f>Model!$W$17*((drdp!D231)*'MSXY-TI1S'!$B231+(drdp!G231)*'MSXY-TI1S'!$C231+(drdp!J231)*'MSXY-TI1S'!$D231)</f>
        <v>0</v>
      </c>
      <c r="K231" s="21">
        <f>SUM(E$3:E230)+H231</f>
        <v>0.11367480192947235</v>
      </c>
      <c r="L231" s="21">
        <f>SUM(F$3:F230)+I231</f>
        <v>0.23654040314971139</v>
      </c>
      <c r="M231" s="21">
        <f>SUM(G$3:G230)+J231</f>
        <v>0</v>
      </c>
      <c r="N231" s="21"/>
      <c r="O231" s="21"/>
      <c r="P231" s="21"/>
      <c r="Q231" s="19">
        <f t="shared" si="19"/>
        <v>1.2921960593704771E-2</v>
      </c>
      <c r="R231" s="19">
        <f t="shared" si="20"/>
        <v>5.5951362322227992E-2</v>
      </c>
      <c r="S231" s="19">
        <f t="shared" si="21"/>
        <v>0</v>
      </c>
      <c r="T231" s="19">
        <f t="shared" si="22"/>
        <v>2.6888683476360982E-2</v>
      </c>
      <c r="U231" s="19">
        <f t="shared" si="23"/>
        <v>0</v>
      </c>
      <c r="V231" s="19">
        <f t="shared" si="24"/>
        <v>0</v>
      </c>
    </row>
    <row r="232" spans="1:22" x14ac:dyDescent="0.25">
      <c r="A232" s="26">
        <f>Wellpath!E232</f>
        <v>0</v>
      </c>
      <c r="B232" s="22">
        <v>0</v>
      </c>
      <c r="C232" s="22">
        <v>0</v>
      </c>
      <c r="D232" s="22">
        <f>SIN(Wellpath!$L232) * SIN(Wellpath!$O232) * (TAN(Dip) * COS(Wellpath!$L232) + SIN(Wellpath!$L232) * COS(Wellpath!$O232)) / SQRT(2)</f>
        <v>0</v>
      </c>
      <c r="E232" s="20">
        <f>Model!$W$17*((drdp!B232+drdp!K232)*'MSXY-TI1S'!$B232+(drdp!E232+drdp!N232)*'MSXY-TI1S'!$C232+(drdp!H232+drdp!Q232)*'MSXY-TI1S'!$D232)</f>
        <v>0</v>
      </c>
      <c r="F232" s="20">
        <f>Model!$W$17*((drdp!C232+drdp!L232)*'MSXY-TI1S'!$B232+(drdp!F232+drdp!O232)*'MSXY-TI1S'!$C232+(drdp!I232+drdp!R232)*'MSXY-TI1S'!$D232)</f>
        <v>0</v>
      </c>
      <c r="G232" s="20">
        <f>Model!$W$17*((drdp!D232+drdp!M232)*'MSXY-TI1S'!$B232+(drdp!G232+drdp!P232)*'MSXY-TI1S'!$C232+(drdp!J232+drdp!S232)*'MSXY-TI1S'!$D232)</f>
        <v>0</v>
      </c>
      <c r="H232" s="18">
        <f>Model!$W$17*((drdp!B232)*'MSXY-TI1S'!$B232+(drdp!E232)*'MSXY-TI1S'!$C232+(drdp!H232)*'MSXY-TI1S'!$D232)</f>
        <v>0</v>
      </c>
      <c r="I232" s="18">
        <f>Model!$W$17*((drdp!C232)*'MSXY-TI1S'!$B232+(drdp!F232)*'MSXY-TI1S'!$C232+(drdp!I232)*'MSXY-TI1S'!$D232)</f>
        <v>0</v>
      </c>
      <c r="J232" s="18">
        <f>Model!$W$17*((drdp!D232)*'MSXY-TI1S'!$B232+(drdp!G232)*'MSXY-TI1S'!$C232+(drdp!J232)*'MSXY-TI1S'!$D232)</f>
        <v>0</v>
      </c>
      <c r="K232" s="21">
        <f>SUM(E$3:E231)+H232</f>
        <v>0.11367480192947235</v>
      </c>
      <c r="L232" s="21">
        <f>SUM(F$3:F231)+I232</f>
        <v>0.23654040314971139</v>
      </c>
      <c r="M232" s="21">
        <f>SUM(G$3:G231)+J232</f>
        <v>0</v>
      </c>
      <c r="N232" s="21"/>
      <c r="O232" s="21"/>
      <c r="P232" s="21"/>
      <c r="Q232" s="19">
        <f t="shared" si="19"/>
        <v>1.2921960593704771E-2</v>
      </c>
      <c r="R232" s="19">
        <f t="shared" si="20"/>
        <v>5.5951362322227992E-2</v>
      </c>
      <c r="S232" s="19">
        <f t="shared" si="21"/>
        <v>0</v>
      </c>
      <c r="T232" s="19">
        <f t="shared" si="22"/>
        <v>2.6888683476360982E-2</v>
      </c>
      <c r="U232" s="19">
        <f t="shared" si="23"/>
        <v>0</v>
      </c>
      <c r="V232" s="19">
        <f t="shared" si="24"/>
        <v>0</v>
      </c>
    </row>
    <row r="233" spans="1:22" x14ac:dyDescent="0.25">
      <c r="A233" s="26">
        <f>Wellpath!E233</f>
        <v>0</v>
      </c>
      <c r="B233" s="22">
        <v>0</v>
      </c>
      <c r="C233" s="22">
        <v>0</v>
      </c>
      <c r="D233" s="22">
        <f>SIN(Wellpath!$L233) * SIN(Wellpath!$O233) * (TAN(Dip) * COS(Wellpath!$L233) + SIN(Wellpath!$L233) * COS(Wellpath!$O233)) / SQRT(2)</f>
        <v>0</v>
      </c>
      <c r="E233" s="20">
        <f>Model!$W$17*((drdp!B233+drdp!K233)*'MSXY-TI1S'!$B233+(drdp!E233+drdp!N233)*'MSXY-TI1S'!$C233+(drdp!H233+drdp!Q233)*'MSXY-TI1S'!$D233)</f>
        <v>0</v>
      </c>
      <c r="F233" s="20">
        <f>Model!$W$17*((drdp!C233+drdp!L233)*'MSXY-TI1S'!$B233+(drdp!F233+drdp!O233)*'MSXY-TI1S'!$C233+(drdp!I233+drdp!R233)*'MSXY-TI1S'!$D233)</f>
        <v>0</v>
      </c>
      <c r="G233" s="20">
        <f>Model!$W$17*((drdp!D233+drdp!M233)*'MSXY-TI1S'!$B233+(drdp!G233+drdp!P233)*'MSXY-TI1S'!$C233+(drdp!J233+drdp!S233)*'MSXY-TI1S'!$D233)</f>
        <v>0</v>
      </c>
      <c r="H233" s="18">
        <f>Model!$W$17*((drdp!B233)*'MSXY-TI1S'!$B233+(drdp!E233)*'MSXY-TI1S'!$C233+(drdp!H233)*'MSXY-TI1S'!$D233)</f>
        <v>0</v>
      </c>
      <c r="I233" s="18">
        <f>Model!$W$17*((drdp!C233)*'MSXY-TI1S'!$B233+(drdp!F233)*'MSXY-TI1S'!$C233+(drdp!I233)*'MSXY-TI1S'!$D233)</f>
        <v>0</v>
      </c>
      <c r="J233" s="18">
        <f>Model!$W$17*((drdp!D233)*'MSXY-TI1S'!$B233+(drdp!G233)*'MSXY-TI1S'!$C233+(drdp!J233)*'MSXY-TI1S'!$D233)</f>
        <v>0</v>
      </c>
      <c r="K233" s="21">
        <f>SUM(E$3:E232)+H233</f>
        <v>0.11367480192947235</v>
      </c>
      <c r="L233" s="21">
        <f>SUM(F$3:F232)+I233</f>
        <v>0.23654040314971139</v>
      </c>
      <c r="M233" s="21">
        <f>SUM(G$3:G232)+J233</f>
        <v>0</v>
      </c>
      <c r="N233" s="21"/>
      <c r="O233" s="21"/>
      <c r="P233" s="21"/>
      <c r="Q233" s="19">
        <f t="shared" si="19"/>
        <v>1.2921960593704771E-2</v>
      </c>
      <c r="R233" s="19">
        <f t="shared" si="20"/>
        <v>5.5951362322227992E-2</v>
      </c>
      <c r="S233" s="19">
        <f t="shared" si="21"/>
        <v>0</v>
      </c>
      <c r="T233" s="19">
        <f t="shared" si="22"/>
        <v>2.6888683476360982E-2</v>
      </c>
      <c r="U233" s="19">
        <f t="shared" si="23"/>
        <v>0</v>
      </c>
      <c r="V233" s="19">
        <f t="shared" si="24"/>
        <v>0</v>
      </c>
    </row>
    <row r="234" spans="1:22" x14ac:dyDescent="0.25">
      <c r="A234" s="26">
        <f>Wellpath!E234</f>
        <v>0</v>
      </c>
      <c r="B234" s="22">
        <v>0</v>
      </c>
      <c r="C234" s="22">
        <v>0</v>
      </c>
      <c r="D234" s="22">
        <f>SIN(Wellpath!$L234) * SIN(Wellpath!$O234) * (TAN(Dip) * COS(Wellpath!$L234) + SIN(Wellpath!$L234) * COS(Wellpath!$O234)) / SQRT(2)</f>
        <v>0</v>
      </c>
      <c r="E234" s="20">
        <f>Model!$W$17*((drdp!B234+drdp!K234)*'MSXY-TI1S'!$B234+(drdp!E234+drdp!N234)*'MSXY-TI1S'!$C234+(drdp!H234+drdp!Q234)*'MSXY-TI1S'!$D234)</f>
        <v>0</v>
      </c>
      <c r="F234" s="20">
        <f>Model!$W$17*((drdp!C234+drdp!L234)*'MSXY-TI1S'!$B234+(drdp!F234+drdp!O234)*'MSXY-TI1S'!$C234+(drdp!I234+drdp!R234)*'MSXY-TI1S'!$D234)</f>
        <v>0</v>
      </c>
      <c r="G234" s="20">
        <f>Model!$W$17*((drdp!D234+drdp!M234)*'MSXY-TI1S'!$B234+(drdp!G234+drdp!P234)*'MSXY-TI1S'!$C234+(drdp!J234+drdp!S234)*'MSXY-TI1S'!$D234)</f>
        <v>0</v>
      </c>
      <c r="H234" s="18">
        <f>Model!$W$17*((drdp!B234)*'MSXY-TI1S'!$B234+(drdp!E234)*'MSXY-TI1S'!$C234+(drdp!H234)*'MSXY-TI1S'!$D234)</f>
        <v>0</v>
      </c>
      <c r="I234" s="18">
        <f>Model!$W$17*((drdp!C234)*'MSXY-TI1S'!$B234+(drdp!F234)*'MSXY-TI1S'!$C234+(drdp!I234)*'MSXY-TI1S'!$D234)</f>
        <v>0</v>
      </c>
      <c r="J234" s="18">
        <f>Model!$W$17*((drdp!D234)*'MSXY-TI1S'!$B234+(drdp!G234)*'MSXY-TI1S'!$C234+(drdp!J234)*'MSXY-TI1S'!$D234)</f>
        <v>0</v>
      </c>
      <c r="K234" s="21">
        <f>SUM(E$3:E233)+H234</f>
        <v>0.11367480192947235</v>
      </c>
      <c r="L234" s="21">
        <f>SUM(F$3:F233)+I234</f>
        <v>0.23654040314971139</v>
      </c>
      <c r="M234" s="21">
        <f>SUM(G$3:G233)+J234</f>
        <v>0</v>
      </c>
      <c r="N234" s="21"/>
      <c r="O234" s="21"/>
      <c r="P234" s="21"/>
      <c r="Q234" s="19">
        <f t="shared" si="19"/>
        <v>1.2921960593704771E-2</v>
      </c>
      <c r="R234" s="19">
        <f t="shared" si="20"/>
        <v>5.5951362322227992E-2</v>
      </c>
      <c r="S234" s="19">
        <f t="shared" si="21"/>
        <v>0</v>
      </c>
      <c r="T234" s="19">
        <f t="shared" si="22"/>
        <v>2.6888683476360982E-2</v>
      </c>
      <c r="U234" s="19">
        <f t="shared" si="23"/>
        <v>0</v>
      </c>
      <c r="V234" s="19">
        <f t="shared" si="24"/>
        <v>0</v>
      </c>
    </row>
    <row r="235" spans="1:22" x14ac:dyDescent="0.25">
      <c r="A235" s="26">
        <f>Wellpath!E235</f>
        <v>0</v>
      </c>
      <c r="B235" s="22">
        <v>0</v>
      </c>
      <c r="C235" s="22">
        <v>0</v>
      </c>
      <c r="D235" s="22">
        <f>SIN(Wellpath!$L235) * SIN(Wellpath!$O235) * (TAN(Dip) * COS(Wellpath!$L235) + SIN(Wellpath!$L235) * COS(Wellpath!$O235)) / SQRT(2)</f>
        <v>0</v>
      </c>
      <c r="E235" s="20">
        <f>Model!$W$17*((drdp!B235+drdp!K235)*'MSXY-TI1S'!$B235+(drdp!E235+drdp!N235)*'MSXY-TI1S'!$C235+(drdp!H235+drdp!Q235)*'MSXY-TI1S'!$D235)</f>
        <v>0</v>
      </c>
      <c r="F235" s="20">
        <f>Model!$W$17*((drdp!C235+drdp!L235)*'MSXY-TI1S'!$B235+(drdp!F235+drdp!O235)*'MSXY-TI1S'!$C235+(drdp!I235+drdp!R235)*'MSXY-TI1S'!$D235)</f>
        <v>0</v>
      </c>
      <c r="G235" s="20">
        <f>Model!$W$17*((drdp!D235+drdp!M235)*'MSXY-TI1S'!$B235+(drdp!G235+drdp!P235)*'MSXY-TI1S'!$C235+(drdp!J235+drdp!S235)*'MSXY-TI1S'!$D235)</f>
        <v>0</v>
      </c>
      <c r="H235" s="18">
        <f>Model!$W$17*((drdp!B235)*'MSXY-TI1S'!$B235+(drdp!E235)*'MSXY-TI1S'!$C235+(drdp!H235)*'MSXY-TI1S'!$D235)</f>
        <v>0</v>
      </c>
      <c r="I235" s="18">
        <f>Model!$W$17*((drdp!C235)*'MSXY-TI1S'!$B235+(drdp!F235)*'MSXY-TI1S'!$C235+(drdp!I235)*'MSXY-TI1S'!$D235)</f>
        <v>0</v>
      </c>
      <c r="J235" s="18">
        <f>Model!$W$17*((drdp!D235)*'MSXY-TI1S'!$B235+(drdp!G235)*'MSXY-TI1S'!$C235+(drdp!J235)*'MSXY-TI1S'!$D235)</f>
        <v>0</v>
      </c>
      <c r="K235" s="21">
        <f>SUM(E$3:E234)+H235</f>
        <v>0.11367480192947235</v>
      </c>
      <c r="L235" s="21">
        <f>SUM(F$3:F234)+I235</f>
        <v>0.23654040314971139</v>
      </c>
      <c r="M235" s="21">
        <f>SUM(G$3:G234)+J235</f>
        <v>0</v>
      </c>
      <c r="N235" s="21"/>
      <c r="O235" s="21"/>
      <c r="P235" s="21"/>
      <c r="Q235" s="19">
        <f t="shared" si="19"/>
        <v>1.2921960593704771E-2</v>
      </c>
      <c r="R235" s="19">
        <f t="shared" si="20"/>
        <v>5.5951362322227992E-2</v>
      </c>
      <c r="S235" s="19">
        <f t="shared" si="21"/>
        <v>0</v>
      </c>
      <c r="T235" s="19">
        <f t="shared" si="22"/>
        <v>2.6888683476360982E-2</v>
      </c>
      <c r="U235" s="19">
        <f t="shared" si="23"/>
        <v>0</v>
      </c>
      <c r="V235" s="19">
        <f t="shared" si="24"/>
        <v>0</v>
      </c>
    </row>
    <row r="236" spans="1:22" x14ac:dyDescent="0.25">
      <c r="A236" s="26">
        <f>Wellpath!E236</f>
        <v>0</v>
      </c>
      <c r="B236" s="22">
        <v>0</v>
      </c>
      <c r="C236" s="22">
        <v>0</v>
      </c>
      <c r="D236" s="22">
        <f>SIN(Wellpath!$L236) * SIN(Wellpath!$O236) * (TAN(Dip) * COS(Wellpath!$L236) + SIN(Wellpath!$L236) * COS(Wellpath!$O236)) / SQRT(2)</f>
        <v>0</v>
      </c>
      <c r="E236" s="20">
        <f>Model!$W$17*((drdp!B236+drdp!K236)*'MSXY-TI1S'!$B236+(drdp!E236+drdp!N236)*'MSXY-TI1S'!$C236+(drdp!H236+drdp!Q236)*'MSXY-TI1S'!$D236)</f>
        <v>0</v>
      </c>
      <c r="F236" s="20">
        <f>Model!$W$17*((drdp!C236+drdp!L236)*'MSXY-TI1S'!$B236+(drdp!F236+drdp!O236)*'MSXY-TI1S'!$C236+(drdp!I236+drdp!R236)*'MSXY-TI1S'!$D236)</f>
        <v>0</v>
      </c>
      <c r="G236" s="20">
        <f>Model!$W$17*((drdp!D236+drdp!M236)*'MSXY-TI1S'!$B236+(drdp!G236+drdp!P236)*'MSXY-TI1S'!$C236+(drdp!J236+drdp!S236)*'MSXY-TI1S'!$D236)</f>
        <v>0</v>
      </c>
      <c r="H236" s="18">
        <f>Model!$W$17*((drdp!B236)*'MSXY-TI1S'!$B236+(drdp!E236)*'MSXY-TI1S'!$C236+(drdp!H236)*'MSXY-TI1S'!$D236)</f>
        <v>0</v>
      </c>
      <c r="I236" s="18">
        <f>Model!$W$17*((drdp!C236)*'MSXY-TI1S'!$B236+(drdp!F236)*'MSXY-TI1S'!$C236+(drdp!I236)*'MSXY-TI1S'!$D236)</f>
        <v>0</v>
      </c>
      <c r="J236" s="18">
        <f>Model!$W$17*((drdp!D236)*'MSXY-TI1S'!$B236+(drdp!G236)*'MSXY-TI1S'!$C236+(drdp!J236)*'MSXY-TI1S'!$D236)</f>
        <v>0</v>
      </c>
      <c r="K236" s="21">
        <f>SUM(E$3:E235)+H236</f>
        <v>0.11367480192947235</v>
      </c>
      <c r="L236" s="21">
        <f>SUM(F$3:F235)+I236</f>
        <v>0.23654040314971139</v>
      </c>
      <c r="M236" s="21">
        <f>SUM(G$3:G235)+J236</f>
        <v>0</v>
      </c>
      <c r="N236" s="21"/>
      <c r="O236" s="21"/>
      <c r="P236" s="21"/>
      <c r="Q236" s="19">
        <f t="shared" si="19"/>
        <v>1.2921960593704771E-2</v>
      </c>
      <c r="R236" s="19">
        <f t="shared" si="20"/>
        <v>5.5951362322227992E-2</v>
      </c>
      <c r="S236" s="19">
        <f t="shared" si="21"/>
        <v>0</v>
      </c>
      <c r="T236" s="19">
        <f t="shared" si="22"/>
        <v>2.6888683476360982E-2</v>
      </c>
      <c r="U236" s="19">
        <f t="shared" si="23"/>
        <v>0</v>
      </c>
      <c r="V236" s="19">
        <f t="shared" si="24"/>
        <v>0</v>
      </c>
    </row>
    <row r="237" spans="1:22" x14ac:dyDescent="0.25">
      <c r="A237" s="26">
        <f>Wellpath!E237</f>
        <v>0</v>
      </c>
      <c r="B237" s="22">
        <v>0</v>
      </c>
      <c r="C237" s="22">
        <v>0</v>
      </c>
      <c r="D237" s="22">
        <f>SIN(Wellpath!$L237) * SIN(Wellpath!$O237) * (TAN(Dip) * COS(Wellpath!$L237) + SIN(Wellpath!$L237) * COS(Wellpath!$O237)) / SQRT(2)</f>
        <v>0</v>
      </c>
      <c r="E237" s="20">
        <f>Model!$W$17*((drdp!B237+drdp!K237)*'MSXY-TI1S'!$B237+(drdp!E237+drdp!N237)*'MSXY-TI1S'!$C237+(drdp!H237+drdp!Q237)*'MSXY-TI1S'!$D237)</f>
        <v>0</v>
      </c>
      <c r="F237" s="20">
        <f>Model!$W$17*((drdp!C237+drdp!L237)*'MSXY-TI1S'!$B237+(drdp!F237+drdp!O237)*'MSXY-TI1S'!$C237+(drdp!I237+drdp!R237)*'MSXY-TI1S'!$D237)</f>
        <v>0</v>
      </c>
      <c r="G237" s="20">
        <f>Model!$W$17*((drdp!D237+drdp!M237)*'MSXY-TI1S'!$B237+(drdp!G237+drdp!P237)*'MSXY-TI1S'!$C237+(drdp!J237+drdp!S237)*'MSXY-TI1S'!$D237)</f>
        <v>0</v>
      </c>
      <c r="H237" s="18">
        <f>Model!$W$17*((drdp!B237)*'MSXY-TI1S'!$B237+(drdp!E237)*'MSXY-TI1S'!$C237+(drdp!H237)*'MSXY-TI1S'!$D237)</f>
        <v>0</v>
      </c>
      <c r="I237" s="18">
        <f>Model!$W$17*((drdp!C237)*'MSXY-TI1S'!$B237+(drdp!F237)*'MSXY-TI1S'!$C237+(drdp!I237)*'MSXY-TI1S'!$D237)</f>
        <v>0</v>
      </c>
      <c r="J237" s="18">
        <f>Model!$W$17*((drdp!D237)*'MSXY-TI1S'!$B237+(drdp!G237)*'MSXY-TI1S'!$C237+(drdp!J237)*'MSXY-TI1S'!$D237)</f>
        <v>0</v>
      </c>
      <c r="K237" s="21">
        <f>SUM(E$3:E236)+H237</f>
        <v>0.11367480192947235</v>
      </c>
      <c r="L237" s="21">
        <f>SUM(F$3:F236)+I237</f>
        <v>0.23654040314971139</v>
      </c>
      <c r="M237" s="21">
        <f>SUM(G$3:G236)+J237</f>
        <v>0</v>
      </c>
      <c r="N237" s="21"/>
      <c r="O237" s="21"/>
      <c r="P237" s="21"/>
      <c r="Q237" s="19">
        <f t="shared" si="19"/>
        <v>1.2921960593704771E-2</v>
      </c>
      <c r="R237" s="19">
        <f t="shared" si="20"/>
        <v>5.5951362322227992E-2</v>
      </c>
      <c r="S237" s="19">
        <f t="shared" si="21"/>
        <v>0</v>
      </c>
      <c r="T237" s="19">
        <f t="shared" si="22"/>
        <v>2.6888683476360982E-2</v>
      </c>
      <c r="U237" s="19">
        <f t="shared" si="23"/>
        <v>0</v>
      </c>
      <c r="V237" s="19">
        <f t="shared" si="24"/>
        <v>0</v>
      </c>
    </row>
    <row r="238" spans="1:22" x14ac:dyDescent="0.25">
      <c r="A238" s="26">
        <f>Wellpath!E238</f>
        <v>0</v>
      </c>
      <c r="B238" s="22">
        <v>0</v>
      </c>
      <c r="C238" s="22">
        <v>0</v>
      </c>
      <c r="D238" s="22">
        <f>SIN(Wellpath!$L238) * SIN(Wellpath!$O238) * (TAN(Dip) * COS(Wellpath!$L238) + SIN(Wellpath!$L238) * COS(Wellpath!$O238)) / SQRT(2)</f>
        <v>0</v>
      </c>
      <c r="E238" s="20">
        <f>Model!$W$17*((drdp!B238+drdp!K238)*'MSXY-TI1S'!$B238+(drdp!E238+drdp!N238)*'MSXY-TI1S'!$C238+(drdp!H238+drdp!Q238)*'MSXY-TI1S'!$D238)</f>
        <v>0</v>
      </c>
      <c r="F238" s="20">
        <f>Model!$W$17*((drdp!C238+drdp!L238)*'MSXY-TI1S'!$B238+(drdp!F238+drdp!O238)*'MSXY-TI1S'!$C238+(drdp!I238+drdp!R238)*'MSXY-TI1S'!$D238)</f>
        <v>0</v>
      </c>
      <c r="G238" s="20">
        <f>Model!$W$17*((drdp!D238+drdp!M238)*'MSXY-TI1S'!$B238+(drdp!G238+drdp!P238)*'MSXY-TI1S'!$C238+(drdp!J238+drdp!S238)*'MSXY-TI1S'!$D238)</f>
        <v>0</v>
      </c>
      <c r="H238" s="18">
        <f>Model!$W$17*((drdp!B238)*'MSXY-TI1S'!$B238+(drdp!E238)*'MSXY-TI1S'!$C238+(drdp!H238)*'MSXY-TI1S'!$D238)</f>
        <v>0</v>
      </c>
      <c r="I238" s="18">
        <f>Model!$W$17*((drdp!C238)*'MSXY-TI1S'!$B238+(drdp!F238)*'MSXY-TI1S'!$C238+(drdp!I238)*'MSXY-TI1S'!$D238)</f>
        <v>0</v>
      </c>
      <c r="J238" s="18">
        <f>Model!$W$17*((drdp!D238)*'MSXY-TI1S'!$B238+(drdp!G238)*'MSXY-TI1S'!$C238+(drdp!J238)*'MSXY-TI1S'!$D238)</f>
        <v>0</v>
      </c>
      <c r="K238" s="21">
        <f>SUM(E$3:E237)+H238</f>
        <v>0.11367480192947235</v>
      </c>
      <c r="L238" s="21">
        <f>SUM(F$3:F237)+I238</f>
        <v>0.23654040314971139</v>
      </c>
      <c r="M238" s="21">
        <f>SUM(G$3:G237)+J238</f>
        <v>0</v>
      </c>
      <c r="N238" s="21"/>
      <c r="O238" s="21"/>
      <c r="P238" s="21"/>
      <c r="Q238" s="19">
        <f t="shared" si="19"/>
        <v>1.2921960593704771E-2</v>
      </c>
      <c r="R238" s="19">
        <f t="shared" si="20"/>
        <v>5.5951362322227992E-2</v>
      </c>
      <c r="S238" s="19">
        <f t="shared" si="21"/>
        <v>0</v>
      </c>
      <c r="T238" s="19">
        <f t="shared" si="22"/>
        <v>2.6888683476360982E-2</v>
      </c>
      <c r="U238" s="19">
        <f t="shared" si="23"/>
        <v>0</v>
      </c>
      <c r="V238" s="19">
        <f t="shared" si="24"/>
        <v>0</v>
      </c>
    </row>
    <row r="239" spans="1:22" x14ac:dyDescent="0.25">
      <c r="A239" s="26">
        <f>Wellpath!E239</f>
        <v>0</v>
      </c>
      <c r="B239" s="22">
        <v>0</v>
      </c>
      <c r="C239" s="22">
        <v>0</v>
      </c>
      <c r="D239" s="22">
        <f>SIN(Wellpath!$L239) * SIN(Wellpath!$O239) * (TAN(Dip) * COS(Wellpath!$L239) + SIN(Wellpath!$L239) * COS(Wellpath!$O239)) / SQRT(2)</f>
        <v>0</v>
      </c>
      <c r="E239" s="20">
        <f>Model!$W$17*((drdp!B239+drdp!K239)*'MSXY-TI1S'!$B239+(drdp!E239+drdp!N239)*'MSXY-TI1S'!$C239+(drdp!H239+drdp!Q239)*'MSXY-TI1S'!$D239)</f>
        <v>0</v>
      </c>
      <c r="F239" s="20">
        <f>Model!$W$17*((drdp!C239+drdp!L239)*'MSXY-TI1S'!$B239+(drdp!F239+drdp!O239)*'MSXY-TI1S'!$C239+(drdp!I239+drdp!R239)*'MSXY-TI1S'!$D239)</f>
        <v>0</v>
      </c>
      <c r="G239" s="20">
        <f>Model!$W$17*((drdp!D239+drdp!M239)*'MSXY-TI1S'!$B239+(drdp!G239+drdp!P239)*'MSXY-TI1S'!$C239+(drdp!J239+drdp!S239)*'MSXY-TI1S'!$D239)</f>
        <v>0</v>
      </c>
      <c r="H239" s="18">
        <f>Model!$W$17*((drdp!B239)*'MSXY-TI1S'!$B239+(drdp!E239)*'MSXY-TI1S'!$C239+(drdp!H239)*'MSXY-TI1S'!$D239)</f>
        <v>0</v>
      </c>
      <c r="I239" s="18">
        <f>Model!$W$17*((drdp!C239)*'MSXY-TI1S'!$B239+(drdp!F239)*'MSXY-TI1S'!$C239+(drdp!I239)*'MSXY-TI1S'!$D239)</f>
        <v>0</v>
      </c>
      <c r="J239" s="18">
        <f>Model!$W$17*((drdp!D239)*'MSXY-TI1S'!$B239+(drdp!G239)*'MSXY-TI1S'!$C239+(drdp!J239)*'MSXY-TI1S'!$D239)</f>
        <v>0</v>
      </c>
      <c r="K239" s="21">
        <f>SUM(E$3:E238)+H239</f>
        <v>0.11367480192947235</v>
      </c>
      <c r="L239" s="21">
        <f>SUM(F$3:F238)+I239</f>
        <v>0.23654040314971139</v>
      </c>
      <c r="M239" s="21">
        <f>SUM(G$3:G238)+J239</f>
        <v>0</v>
      </c>
      <c r="N239" s="21"/>
      <c r="O239" s="21"/>
      <c r="P239" s="21"/>
      <c r="Q239" s="19">
        <f t="shared" si="19"/>
        <v>1.2921960593704771E-2</v>
      </c>
      <c r="R239" s="19">
        <f t="shared" si="20"/>
        <v>5.5951362322227992E-2</v>
      </c>
      <c r="S239" s="19">
        <f t="shared" si="21"/>
        <v>0</v>
      </c>
      <c r="T239" s="19">
        <f t="shared" si="22"/>
        <v>2.6888683476360982E-2</v>
      </c>
      <c r="U239" s="19">
        <f t="shared" si="23"/>
        <v>0</v>
      </c>
      <c r="V239" s="19">
        <f t="shared" si="24"/>
        <v>0</v>
      </c>
    </row>
    <row r="240" spans="1:22" x14ac:dyDescent="0.25">
      <c r="A240" s="26">
        <f>Wellpath!E240</f>
        <v>0</v>
      </c>
      <c r="B240" s="22">
        <v>0</v>
      </c>
      <c r="C240" s="22">
        <v>0</v>
      </c>
      <c r="D240" s="22">
        <f>SIN(Wellpath!$L240) * SIN(Wellpath!$O240) * (TAN(Dip) * COS(Wellpath!$L240) + SIN(Wellpath!$L240) * COS(Wellpath!$O240)) / SQRT(2)</f>
        <v>0</v>
      </c>
      <c r="E240" s="20">
        <f>Model!$W$17*((drdp!B240+drdp!K240)*'MSXY-TI1S'!$B240+(drdp!E240+drdp!N240)*'MSXY-TI1S'!$C240+(drdp!H240+drdp!Q240)*'MSXY-TI1S'!$D240)</f>
        <v>0</v>
      </c>
      <c r="F240" s="20">
        <f>Model!$W$17*((drdp!C240+drdp!L240)*'MSXY-TI1S'!$B240+(drdp!F240+drdp!O240)*'MSXY-TI1S'!$C240+(drdp!I240+drdp!R240)*'MSXY-TI1S'!$D240)</f>
        <v>0</v>
      </c>
      <c r="G240" s="20">
        <f>Model!$W$17*((drdp!D240+drdp!M240)*'MSXY-TI1S'!$B240+(drdp!G240+drdp!P240)*'MSXY-TI1S'!$C240+(drdp!J240+drdp!S240)*'MSXY-TI1S'!$D240)</f>
        <v>0</v>
      </c>
      <c r="H240" s="18">
        <f>Model!$W$17*((drdp!B240)*'MSXY-TI1S'!$B240+(drdp!E240)*'MSXY-TI1S'!$C240+(drdp!H240)*'MSXY-TI1S'!$D240)</f>
        <v>0</v>
      </c>
      <c r="I240" s="18">
        <f>Model!$W$17*((drdp!C240)*'MSXY-TI1S'!$B240+(drdp!F240)*'MSXY-TI1S'!$C240+(drdp!I240)*'MSXY-TI1S'!$D240)</f>
        <v>0</v>
      </c>
      <c r="J240" s="18">
        <f>Model!$W$17*((drdp!D240)*'MSXY-TI1S'!$B240+(drdp!G240)*'MSXY-TI1S'!$C240+(drdp!J240)*'MSXY-TI1S'!$D240)</f>
        <v>0</v>
      </c>
      <c r="K240" s="21">
        <f>SUM(E$3:E239)+H240</f>
        <v>0.11367480192947235</v>
      </c>
      <c r="L240" s="21">
        <f>SUM(F$3:F239)+I240</f>
        <v>0.23654040314971139</v>
      </c>
      <c r="M240" s="21">
        <f>SUM(G$3:G239)+J240</f>
        <v>0</v>
      </c>
      <c r="N240" s="21"/>
      <c r="O240" s="21"/>
      <c r="P240" s="21"/>
      <c r="Q240" s="19">
        <f t="shared" si="19"/>
        <v>1.2921960593704771E-2</v>
      </c>
      <c r="R240" s="19">
        <f t="shared" si="20"/>
        <v>5.5951362322227992E-2</v>
      </c>
      <c r="S240" s="19">
        <f t="shared" si="21"/>
        <v>0</v>
      </c>
      <c r="T240" s="19">
        <f t="shared" si="22"/>
        <v>2.6888683476360982E-2</v>
      </c>
      <c r="U240" s="19">
        <f t="shared" si="23"/>
        <v>0</v>
      </c>
      <c r="V240" s="19">
        <f t="shared" si="24"/>
        <v>0</v>
      </c>
    </row>
    <row r="241" spans="1:22" x14ac:dyDescent="0.25">
      <c r="A241" s="26">
        <f>Wellpath!E241</f>
        <v>0</v>
      </c>
      <c r="B241" s="22">
        <v>0</v>
      </c>
      <c r="C241" s="22">
        <v>0</v>
      </c>
      <c r="D241" s="22">
        <f>SIN(Wellpath!$L241) * SIN(Wellpath!$O241) * (TAN(Dip) * COS(Wellpath!$L241) + SIN(Wellpath!$L241) * COS(Wellpath!$O241)) / SQRT(2)</f>
        <v>0</v>
      </c>
      <c r="E241" s="20">
        <f>Model!$W$17*((drdp!B241+drdp!K241)*'MSXY-TI1S'!$B241+(drdp!E241+drdp!N241)*'MSXY-TI1S'!$C241+(drdp!H241+drdp!Q241)*'MSXY-TI1S'!$D241)</f>
        <v>0</v>
      </c>
      <c r="F241" s="20">
        <f>Model!$W$17*((drdp!C241+drdp!L241)*'MSXY-TI1S'!$B241+(drdp!F241+drdp!O241)*'MSXY-TI1S'!$C241+(drdp!I241+drdp!R241)*'MSXY-TI1S'!$D241)</f>
        <v>0</v>
      </c>
      <c r="G241" s="20">
        <f>Model!$W$17*((drdp!D241+drdp!M241)*'MSXY-TI1S'!$B241+(drdp!G241+drdp!P241)*'MSXY-TI1S'!$C241+(drdp!J241+drdp!S241)*'MSXY-TI1S'!$D241)</f>
        <v>0</v>
      </c>
      <c r="H241" s="18">
        <f>Model!$W$17*((drdp!B241)*'MSXY-TI1S'!$B241+(drdp!E241)*'MSXY-TI1S'!$C241+(drdp!H241)*'MSXY-TI1S'!$D241)</f>
        <v>0</v>
      </c>
      <c r="I241" s="18">
        <f>Model!$W$17*((drdp!C241)*'MSXY-TI1S'!$B241+(drdp!F241)*'MSXY-TI1S'!$C241+(drdp!I241)*'MSXY-TI1S'!$D241)</f>
        <v>0</v>
      </c>
      <c r="J241" s="18">
        <f>Model!$W$17*((drdp!D241)*'MSXY-TI1S'!$B241+(drdp!G241)*'MSXY-TI1S'!$C241+(drdp!J241)*'MSXY-TI1S'!$D241)</f>
        <v>0</v>
      </c>
      <c r="K241" s="21">
        <f>SUM(E$3:E240)+H241</f>
        <v>0.11367480192947235</v>
      </c>
      <c r="L241" s="21">
        <f>SUM(F$3:F240)+I241</f>
        <v>0.23654040314971139</v>
      </c>
      <c r="M241" s="21">
        <f>SUM(G$3:G240)+J241</f>
        <v>0</v>
      </c>
      <c r="N241" s="21"/>
      <c r="O241" s="21"/>
      <c r="P241" s="21"/>
      <c r="Q241" s="19">
        <f t="shared" si="19"/>
        <v>1.2921960593704771E-2</v>
      </c>
      <c r="R241" s="19">
        <f t="shared" si="20"/>
        <v>5.5951362322227992E-2</v>
      </c>
      <c r="S241" s="19">
        <f t="shared" si="21"/>
        <v>0</v>
      </c>
      <c r="T241" s="19">
        <f t="shared" si="22"/>
        <v>2.6888683476360982E-2</v>
      </c>
      <c r="U241" s="19">
        <f t="shared" si="23"/>
        <v>0</v>
      </c>
      <c r="V241" s="19">
        <f t="shared" si="24"/>
        <v>0</v>
      </c>
    </row>
    <row r="242" spans="1:22" x14ac:dyDescent="0.25">
      <c r="A242" s="26">
        <f>Wellpath!E242</f>
        <v>0</v>
      </c>
      <c r="B242" s="22">
        <v>0</v>
      </c>
      <c r="C242" s="22">
        <v>0</v>
      </c>
      <c r="D242" s="22">
        <f>SIN(Wellpath!$L242) * SIN(Wellpath!$O242) * (TAN(Dip) * COS(Wellpath!$L242) + SIN(Wellpath!$L242) * COS(Wellpath!$O242)) / SQRT(2)</f>
        <v>0</v>
      </c>
      <c r="E242" s="20">
        <f>Model!$W$17*((drdp!B242+drdp!K242)*'MSXY-TI1S'!$B242+(drdp!E242+drdp!N242)*'MSXY-TI1S'!$C242+(drdp!H242+drdp!Q242)*'MSXY-TI1S'!$D242)</f>
        <v>0</v>
      </c>
      <c r="F242" s="20">
        <f>Model!$W$17*((drdp!C242+drdp!L242)*'MSXY-TI1S'!$B242+(drdp!F242+drdp!O242)*'MSXY-TI1S'!$C242+(drdp!I242+drdp!R242)*'MSXY-TI1S'!$D242)</f>
        <v>0</v>
      </c>
      <c r="G242" s="20">
        <f>Model!$W$17*((drdp!D242+drdp!M242)*'MSXY-TI1S'!$B242+(drdp!G242+drdp!P242)*'MSXY-TI1S'!$C242+(drdp!J242+drdp!S242)*'MSXY-TI1S'!$D242)</f>
        <v>0</v>
      </c>
      <c r="H242" s="18">
        <f>Model!$W$17*((drdp!B242)*'MSXY-TI1S'!$B242+(drdp!E242)*'MSXY-TI1S'!$C242+(drdp!H242)*'MSXY-TI1S'!$D242)</f>
        <v>0</v>
      </c>
      <c r="I242" s="18">
        <f>Model!$W$17*((drdp!C242)*'MSXY-TI1S'!$B242+(drdp!F242)*'MSXY-TI1S'!$C242+(drdp!I242)*'MSXY-TI1S'!$D242)</f>
        <v>0</v>
      </c>
      <c r="J242" s="18">
        <f>Model!$W$17*((drdp!D242)*'MSXY-TI1S'!$B242+(drdp!G242)*'MSXY-TI1S'!$C242+(drdp!J242)*'MSXY-TI1S'!$D242)</f>
        <v>0</v>
      </c>
      <c r="K242" s="21">
        <f>SUM(E$3:E241)+H242</f>
        <v>0.11367480192947235</v>
      </c>
      <c r="L242" s="21">
        <f>SUM(F$3:F241)+I242</f>
        <v>0.23654040314971139</v>
      </c>
      <c r="M242" s="21">
        <f>SUM(G$3:G241)+J242</f>
        <v>0</v>
      </c>
      <c r="N242" s="21"/>
      <c r="O242" s="21"/>
      <c r="P242" s="21"/>
      <c r="Q242" s="19">
        <f t="shared" si="19"/>
        <v>1.2921960593704771E-2</v>
      </c>
      <c r="R242" s="19">
        <f t="shared" si="20"/>
        <v>5.5951362322227992E-2</v>
      </c>
      <c r="S242" s="19">
        <f t="shared" si="21"/>
        <v>0</v>
      </c>
      <c r="T242" s="19">
        <f t="shared" si="22"/>
        <v>2.6888683476360982E-2</v>
      </c>
      <c r="U242" s="19">
        <f t="shared" si="23"/>
        <v>0</v>
      </c>
      <c r="V242" s="19">
        <f t="shared" si="24"/>
        <v>0</v>
      </c>
    </row>
    <row r="243" spans="1:22" x14ac:dyDescent="0.25">
      <c r="A243" s="26">
        <f>Wellpath!E243</f>
        <v>0</v>
      </c>
      <c r="B243" s="22">
        <v>0</v>
      </c>
      <c r="C243" s="22">
        <v>0</v>
      </c>
      <c r="D243" s="22">
        <f>SIN(Wellpath!$L243) * SIN(Wellpath!$O243) * (TAN(Dip) * COS(Wellpath!$L243) + SIN(Wellpath!$L243) * COS(Wellpath!$O243)) / SQRT(2)</f>
        <v>0</v>
      </c>
      <c r="E243" s="20">
        <f>Model!$W$17*((drdp!B243+drdp!K243)*'MSXY-TI1S'!$B243+(drdp!E243+drdp!N243)*'MSXY-TI1S'!$C243+(drdp!H243+drdp!Q243)*'MSXY-TI1S'!$D243)</f>
        <v>0</v>
      </c>
      <c r="F243" s="20">
        <f>Model!$W$17*((drdp!C243+drdp!L243)*'MSXY-TI1S'!$B243+(drdp!F243+drdp!O243)*'MSXY-TI1S'!$C243+(drdp!I243+drdp!R243)*'MSXY-TI1S'!$D243)</f>
        <v>0</v>
      </c>
      <c r="G243" s="20">
        <f>Model!$W$17*((drdp!D243+drdp!M243)*'MSXY-TI1S'!$B243+(drdp!G243+drdp!P243)*'MSXY-TI1S'!$C243+(drdp!J243+drdp!S243)*'MSXY-TI1S'!$D243)</f>
        <v>0</v>
      </c>
      <c r="H243" s="18">
        <f>Model!$W$17*((drdp!B243)*'MSXY-TI1S'!$B243+(drdp!E243)*'MSXY-TI1S'!$C243+(drdp!H243)*'MSXY-TI1S'!$D243)</f>
        <v>0</v>
      </c>
      <c r="I243" s="18">
        <f>Model!$W$17*((drdp!C243)*'MSXY-TI1S'!$B243+(drdp!F243)*'MSXY-TI1S'!$C243+(drdp!I243)*'MSXY-TI1S'!$D243)</f>
        <v>0</v>
      </c>
      <c r="J243" s="18">
        <f>Model!$W$17*((drdp!D243)*'MSXY-TI1S'!$B243+(drdp!G243)*'MSXY-TI1S'!$C243+(drdp!J243)*'MSXY-TI1S'!$D243)</f>
        <v>0</v>
      </c>
      <c r="K243" s="21">
        <f>SUM(E$3:E242)+H243</f>
        <v>0.11367480192947235</v>
      </c>
      <c r="L243" s="21">
        <f>SUM(F$3:F242)+I243</f>
        <v>0.23654040314971139</v>
      </c>
      <c r="M243" s="21">
        <f>SUM(G$3:G242)+J243</f>
        <v>0</v>
      </c>
      <c r="N243" s="21"/>
      <c r="O243" s="21"/>
      <c r="P243" s="21"/>
      <c r="Q243" s="19">
        <f t="shared" si="19"/>
        <v>1.2921960593704771E-2</v>
      </c>
      <c r="R243" s="19">
        <f t="shared" si="20"/>
        <v>5.5951362322227992E-2</v>
      </c>
      <c r="S243" s="19">
        <f t="shared" si="21"/>
        <v>0</v>
      </c>
      <c r="T243" s="19">
        <f t="shared" si="22"/>
        <v>2.6888683476360982E-2</v>
      </c>
      <c r="U243" s="19">
        <f t="shared" si="23"/>
        <v>0</v>
      </c>
      <c r="V243" s="19">
        <f t="shared" si="24"/>
        <v>0</v>
      </c>
    </row>
    <row r="244" spans="1:22" x14ac:dyDescent="0.25">
      <c r="A244" s="26">
        <f>Wellpath!E244</f>
        <v>0</v>
      </c>
      <c r="B244" s="22">
        <v>0</v>
      </c>
      <c r="C244" s="22">
        <v>0</v>
      </c>
      <c r="D244" s="22">
        <f>SIN(Wellpath!$L244) * SIN(Wellpath!$O244) * (TAN(Dip) * COS(Wellpath!$L244) + SIN(Wellpath!$L244) * COS(Wellpath!$O244)) / SQRT(2)</f>
        <v>0</v>
      </c>
      <c r="E244" s="20">
        <f>Model!$W$17*((drdp!B244+drdp!K244)*'MSXY-TI1S'!$B244+(drdp!E244+drdp!N244)*'MSXY-TI1S'!$C244+(drdp!H244+drdp!Q244)*'MSXY-TI1S'!$D244)</f>
        <v>0</v>
      </c>
      <c r="F244" s="20">
        <f>Model!$W$17*((drdp!C244+drdp!L244)*'MSXY-TI1S'!$B244+(drdp!F244+drdp!O244)*'MSXY-TI1S'!$C244+(drdp!I244+drdp!R244)*'MSXY-TI1S'!$D244)</f>
        <v>0</v>
      </c>
      <c r="G244" s="20">
        <f>Model!$W$17*((drdp!D244+drdp!M244)*'MSXY-TI1S'!$B244+(drdp!G244+drdp!P244)*'MSXY-TI1S'!$C244+(drdp!J244+drdp!S244)*'MSXY-TI1S'!$D244)</f>
        <v>0</v>
      </c>
      <c r="H244" s="18">
        <f>Model!$W$17*((drdp!B244)*'MSXY-TI1S'!$B244+(drdp!E244)*'MSXY-TI1S'!$C244+(drdp!H244)*'MSXY-TI1S'!$D244)</f>
        <v>0</v>
      </c>
      <c r="I244" s="18">
        <f>Model!$W$17*((drdp!C244)*'MSXY-TI1S'!$B244+(drdp!F244)*'MSXY-TI1S'!$C244+(drdp!I244)*'MSXY-TI1S'!$D244)</f>
        <v>0</v>
      </c>
      <c r="J244" s="18">
        <f>Model!$W$17*((drdp!D244)*'MSXY-TI1S'!$B244+(drdp!G244)*'MSXY-TI1S'!$C244+(drdp!J244)*'MSXY-TI1S'!$D244)</f>
        <v>0</v>
      </c>
      <c r="K244" s="21">
        <f>SUM(E$3:E243)+H244</f>
        <v>0.11367480192947235</v>
      </c>
      <c r="L244" s="21">
        <f>SUM(F$3:F243)+I244</f>
        <v>0.23654040314971139</v>
      </c>
      <c r="M244" s="21">
        <f>SUM(G$3:G243)+J244</f>
        <v>0</v>
      </c>
      <c r="N244" s="21"/>
      <c r="O244" s="21"/>
      <c r="P244" s="21"/>
      <c r="Q244" s="19">
        <f t="shared" si="19"/>
        <v>1.2921960593704771E-2</v>
      </c>
      <c r="R244" s="19">
        <f t="shared" si="20"/>
        <v>5.5951362322227992E-2</v>
      </c>
      <c r="S244" s="19">
        <f t="shared" si="21"/>
        <v>0</v>
      </c>
      <c r="T244" s="19">
        <f t="shared" si="22"/>
        <v>2.6888683476360982E-2</v>
      </c>
      <c r="U244" s="19">
        <f t="shared" si="23"/>
        <v>0</v>
      </c>
      <c r="V244" s="19">
        <f t="shared" si="24"/>
        <v>0</v>
      </c>
    </row>
    <row r="245" spans="1:22" x14ac:dyDescent="0.25">
      <c r="A245" s="26">
        <f>Wellpath!E245</f>
        <v>0</v>
      </c>
      <c r="B245" s="22">
        <v>0</v>
      </c>
      <c r="C245" s="22">
        <v>0</v>
      </c>
      <c r="D245" s="22">
        <f>SIN(Wellpath!$L245) * SIN(Wellpath!$O245) * (TAN(Dip) * COS(Wellpath!$L245) + SIN(Wellpath!$L245) * COS(Wellpath!$O245)) / SQRT(2)</f>
        <v>0</v>
      </c>
      <c r="E245" s="20">
        <f>Model!$W$17*((drdp!B245+drdp!K245)*'MSXY-TI1S'!$B245+(drdp!E245+drdp!N245)*'MSXY-TI1S'!$C245+(drdp!H245+drdp!Q245)*'MSXY-TI1S'!$D245)</f>
        <v>0</v>
      </c>
      <c r="F245" s="20">
        <f>Model!$W$17*((drdp!C245+drdp!L245)*'MSXY-TI1S'!$B245+(drdp!F245+drdp!O245)*'MSXY-TI1S'!$C245+(drdp!I245+drdp!R245)*'MSXY-TI1S'!$D245)</f>
        <v>0</v>
      </c>
      <c r="G245" s="20">
        <f>Model!$W$17*((drdp!D245+drdp!M245)*'MSXY-TI1S'!$B245+(drdp!G245+drdp!P245)*'MSXY-TI1S'!$C245+(drdp!J245+drdp!S245)*'MSXY-TI1S'!$D245)</f>
        <v>0</v>
      </c>
      <c r="H245" s="18">
        <f>Model!$W$17*((drdp!B245)*'MSXY-TI1S'!$B245+(drdp!E245)*'MSXY-TI1S'!$C245+(drdp!H245)*'MSXY-TI1S'!$D245)</f>
        <v>0</v>
      </c>
      <c r="I245" s="18">
        <f>Model!$W$17*((drdp!C245)*'MSXY-TI1S'!$B245+(drdp!F245)*'MSXY-TI1S'!$C245+(drdp!I245)*'MSXY-TI1S'!$D245)</f>
        <v>0</v>
      </c>
      <c r="J245" s="18">
        <f>Model!$W$17*((drdp!D245)*'MSXY-TI1S'!$B245+(drdp!G245)*'MSXY-TI1S'!$C245+(drdp!J245)*'MSXY-TI1S'!$D245)</f>
        <v>0</v>
      </c>
      <c r="K245" s="21">
        <f>SUM(E$3:E244)+H245</f>
        <v>0.11367480192947235</v>
      </c>
      <c r="L245" s="21">
        <f>SUM(F$3:F244)+I245</f>
        <v>0.23654040314971139</v>
      </c>
      <c r="M245" s="21">
        <f>SUM(G$3:G244)+J245</f>
        <v>0</v>
      </c>
      <c r="N245" s="21"/>
      <c r="O245" s="21"/>
      <c r="P245" s="21"/>
      <c r="Q245" s="19">
        <f t="shared" si="19"/>
        <v>1.2921960593704771E-2</v>
      </c>
      <c r="R245" s="19">
        <f t="shared" si="20"/>
        <v>5.5951362322227992E-2</v>
      </c>
      <c r="S245" s="19">
        <f t="shared" si="21"/>
        <v>0</v>
      </c>
      <c r="T245" s="19">
        <f t="shared" si="22"/>
        <v>2.6888683476360982E-2</v>
      </c>
      <c r="U245" s="19">
        <f t="shared" si="23"/>
        <v>0</v>
      </c>
      <c r="V245" s="19">
        <f t="shared" si="24"/>
        <v>0</v>
      </c>
    </row>
    <row r="246" spans="1:22" x14ac:dyDescent="0.25">
      <c r="A246" s="26">
        <f>Wellpath!E246</f>
        <v>0</v>
      </c>
      <c r="B246" s="22">
        <v>0</v>
      </c>
      <c r="C246" s="22">
        <v>0</v>
      </c>
      <c r="D246" s="22">
        <f>SIN(Wellpath!$L246) * SIN(Wellpath!$O246) * (TAN(Dip) * COS(Wellpath!$L246) + SIN(Wellpath!$L246) * COS(Wellpath!$O246)) / SQRT(2)</f>
        <v>0</v>
      </c>
      <c r="E246" s="20">
        <f>Model!$W$17*((drdp!B246+drdp!K246)*'MSXY-TI1S'!$B246+(drdp!E246+drdp!N246)*'MSXY-TI1S'!$C246+(drdp!H246+drdp!Q246)*'MSXY-TI1S'!$D246)</f>
        <v>0</v>
      </c>
      <c r="F246" s="20">
        <f>Model!$W$17*((drdp!C246+drdp!L246)*'MSXY-TI1S'!$B246+(drdp!F246+drdp!O246)*'MSXY-TI1S'!$C246+(drdp!I246+drdp!R246)*'MSXY-TI1S'!$D246)</f>
        <v>0</v>
      </c>
      <c r="G246" s="20">
        <f>Model!$W$17*((drdp!D246+drdp!M246)*'MSXY-TI1S'!$B246+(drdp!G246+drdp!P246)*'MSXY-TI1S'!$C246+(drdp!J246+drdp!S246)*'MSXY-TI1S'!$D246)</f>
        <v>0</v>
      </c>
      <c r="H246" s="18">
        <f>Model!$W$17*((drdp!B246)*'MSXY-TI1S'!$B246+(drdp!E246)*'MSXY-TI1S'!$C246+(drdp!H246)*'MSXY-TI1S'!$D246)</f>
        <v>0</v>
      </c>
      <c r="I246" s="18">
        <f>Model!$W$17*((drdp!C246)*'MSXY-TI1S'!$B246+(drdp!F246)*'MSXY-TI1S'!$C246+(drdp!I246)*'MSXY-TI1S'!$D246)</f>
        <v>0</v>
      </c>
      <c r="J246" s="18">
        <f>Model!$W$17*((drdp!D246)*'MSXY-TI1S'!$B246+(drdp!G246)*'MSXY-TI1S'!$C246+(drdp!J246)*'MSXY-TI1S'!$D246)</f>
        <v>0</v>
      </c>
      <c r="K246" s="21">
        <f>SUM(E$3:E245)+H246</f>
        <v>0.11367480192947235</v>
      </c>
      <c r="L246" s="21">
        <f>SUM(F$3:F245)+I246</f>
        <v>0.23654040314971139</v>
      </c>
      <c r="M246" s="21">
        <f>SUM(G$3:G245)+J246</f>
        <v>0</v>
      </c>
      <c r="N246" s="21"/>
      <c r="O246" s="21"/>
      <c r="P246" s="21"/>
      <c r="Q246" s="19">
        <f t="shared" si="19"/>
        <v>1.2921960593704771E-2</v>
      </c>
      <c r="R246" s="19">
        <f t="shared" si="20"/>
        <v>5.5951362322227992E-2</v>
      </c>
      <c r="S246" s="19">
        <f t="shared" si="21"/>
        <v>0</v>
      </c>
      <c r="T246" s="19">
        <f t="shared" si="22"/>
        <v>2.6888683476360982E-2</v>
      </c>
      <c r="U246" s="19">
        <f t="shared" si="23"/>
        <v>0</v>
      </c>
      <c r="V246" s="19">
        <f t="shared" si="24"/>
        <v>0</v>
      </c>
    </row>
    <row r="247" spans="1:22" x14ac:dyDescent="0.25">
      <c r="A247" s="26">
        <f>Wellpath!E247</f>
        <v>0</v>
      </c>
      <c r="B247" s="22">
        <v>0</v>
      </c>
      <c r="C247" s="22">
        <v>0</v>
      </c>
      <c r="D247" s="22">
        <f>SIN(Wellpath!$L247) * SIN(Wellpath!$O247) * (TAN(Dip) * COS(Wellpath!$L247) + SIN(Wellpath!$L247) * COS(Wellpath!$O247)) / SQRT(2)</f>
        <v>0</v>
      </c>
      <c r="E247" s="20">
        <f>Model!$W$17*((drdp!B247+drdp!K247)*'MSXY-TI1S'!$B247+(drdp!E247+drdp!N247)*'MSXY-TI1S'!$C247+(drdp!H247+drdp!Q247)*'MSXY-TI1S'!$D247)</f>
        <v>0</v>
      </c>
      <c r="F247" s="20">
        <f>Model!$W$17*((drdp!C247+drdp!L247)*'MSXY-TI1S'!$B247+(drdp!F247+drdp!O247)*'MSXY-TI1S'!$C247+(drdp!I247+drdp!R247)*'MSXY-TI1S'!$D247)</f>
        <v>0</v>
      </c>
      <c r="G247" s="20">
        <f>Model!$W$17*((drdp!D247+drdp!M247)*'MSXY-TI1S'!$B247+(drdp!G247+drdp!P247)*'MSXY-TI1S'!$C247+(drdp!J247+drdp!S247)*'MSXY-TI1S'!$D247)</f>
        <v>0</v>
      </c>
      <c r="H247" s="18">
        <f>Model!$W$17*((drdp!B247)*'MSXY-TI1S'!$B247+(drdp!E247)*'MSXY-TI1S'!$C247+(drdp!H247)*'MSXY-TI1S'!$D247)</f>
        <v>0</v>
      </c>
      <c r="I247" s="18">
        <f>Model!$W$17*((drdp!C247)*'MSXY-TI1S'!$B247+(drdp!F247)*'MSXY-TI1S'!$C247+(drdp!I247)*'MSXY-TI1S'!$D247)</f>
        <v>0</v>
      </c>
      <c r="J247" s="18">
        <f>Model!$W$17*((drdp!D247)*'MSXY-TI1S'!$B247+(drdp!G247)*'MSXY-TI1S'!$C247+(drdp!J247)*'MSXY-TI1S'!$D247)</f>
        <v>0</v>
      </c>
      <c r="K247" s="21">
        <f>SUM(E$3:E246)+H247</f>
        <v>0.11367480192947235</v>
      </c>
      <c r="L247" s="21">
        <f>SUM(F$3:F246)+I247</f>
        <v>0.23654040314971139</v>
      </c>
      <c r="M247" s="21">
        <f>SUM(G$3:G246)+J247</f>
        <v>0</v>
      </c>
      <c r="N247" s="21"/>
      <c r="O247" s="21"/>
      <c r="P247" s="21"/>
      <c r="Q247" s="19">
        <f t="shared" si="19"/>
        <v>1.2921960593704771E-2</v>
      </c>
      <c r="R247" s="19">
        <f t="shared" si="20"/>
        <v>5.5951362322227992E-2</v>
      </c>
      <c r="S247" s="19">
        <f t="shared" si="21"/>
        <v>0</v>
      </c>
      <c r="T247" s="19">
        <f t="shared" si="22"/>
        <v>2.6888683476360982E-2</v>
      </c>
      <c r="U247" s="19">
        <f t="shared" si="23"/>
        <v>0</v>
      </c>
      <c r="V247" s="19">
        <f t="shared" si="24"/>
        <v>0</v>
      </c>
    </row>
    <row r="248" spans="1:22" x14ac:dyDescent="0.25">
      <c r="A248" s="26">
        <f>Wellpath!E248</f>
        <v>0</v>
      </c>
      <c r="B248" s="22">
        <v>0</v>
      </c>
      <c r="C248" s="22">
        <v>0</v>
      </c>
      <c r="D248" s="22">
        <f>SIN(Wellpath!$L248) * SIN(Wellpath!$O248) * (TAN(Dip) * COS(Wellpath!$L248) + SIN(Wellpath!$L248) * COS(Wellpath!$O248)) / SQRT(2)</f>
        <v>0</v>
      </c>
      <c r="E248" s="20">
        <f>Model!$W$17*((drdp!B248+drdp!K248)*'MSXY-TI1S'!$B248+(drdp!E248+drdp!N248)*'MSXY-TI1S'!$C248+(drdp!H248+drdp!Q248)*'MSXY-TI1S'!$D248)</f>
        <v>0</v>
      </c>
      <c r="F248" s="20">
        <f>Model!$W$17*((drdp!C248+drdp!L248)*'MSXY-TI1S'!$B248+(drdp!F248+drdp!O248)*'MSXY-TI1S'!$C248+(drdp!I248+drdp!R248)*'MSXY-TI1S'!$D248)</f>
        <v>0</v>
      </c>
      <c r="G248" s="20">
        <f>Model!$W$17*((drdp!D248+drdp!M248)*'MSXY-TI1S'!$B248+(drdp!G248+drdp!P248)*'MSXY-TI1S'!$C248+(drdp!J248+drdp!S248)*'MSXY-TI1S'!$D248)</f>
        <v>0</v>
      </c>
      <c r="H248" s="18">
        <f>Model!$W$17*((drdp!B248)*'MSXY-TI1S'!$B248+(drdp!E248)*'MSXY-TI1S'!$C248+(drdp!H248)*'MSXY-TI1S'!$D248)</f>
        <v>0</v>
      </c>
      <c r="I248" s="18">
        <f>Model!$W$17*((drdp!C248)*'MSXY-TI1S'!$B248+(drdp!F248)*'MSXY-TI1S'!$C248+(drdp!I248)*'MSXY-TI1S'!$D248)</f>
        <v>0</v>
      </c>
      <c r="J248" s="18">
        <f>Model!$W$17*((drdp!D248)*'MSXY-TI1S'!$B248+(drdp!G248)*'MSXY-TI1S'!$C248+(drdp!J248)*'MSXY-TI1S'!$D248)</f>
        <v>0</v>
      </c>
      <c r="K248" s="21">
        <f>SUM(E$3:E247)+H248</f>
        <v>0.11367480192947235</v>
      </c>
      <c r="L248" s="21">
        <f>SUM(F$3:F247)+I248</f>
        <v>0.23654040314971139</v>
      </c>
      <c r="M248" s="21">
        <f>SUM(G$3:G247)+J248</f>
        <v>0</v>
      </c>
      <c r="N248" s="21"/>
      <c r="O248" s="21"/>
      <c r="P248" s="21"/>
      <c r="Q248" s="19">
        <f t="shared" si="19"/>
        <v>1.2921960593704771E-2</v>
      </c>
      <c r="R248" s="19">
        <f t="shared" si="20"/>
        <v>5.5951362322227992E-2</v>
      </c>
      <c r="S248" s="19">
        <f t="shared" si="21"/>
        <v>0</v>
      </c>
      <c r="T248" s="19">
        <f t="shared" si="22"/>
        <v>2.6888683476360982E-2</v>
      </c>
      <c r="U248" s="19">
        <f t="shared" si="23"/>
        <v>0</v>
      </c>
      <c r="V248" s="19">
        <f t="shared" si="24"/>
        <v>0</v>
      </c>
    </row>
    <row r="249" spans="1:22" x14ac:dyDescent="0.25">
      <c r="A249" s="26">
        <f>Wellpath!E249</f>
        <v>0</v>
      </c>
      <c r="B249" s="22">
        <v>0</v>
      </c>
      <c r="C249" s="22">
        <v>0</v>
      </c>
      <c r="D249" s="22">
        <f>SIN(Wellpath!$L249) * SIN(Wellpath!$O249) * (TAN(Dip) * COS(Wellpath!$L249) + SIN(Wellpath!$L249) * COS(Wellpath!$O249)) / SQRT(2)</f>
        <v>0</v>
      </c>
      <c r="E249" s="20">
        <f>Model!$W$17*((drdp!B249+drdp!K249)*'MSXY-TI1S'!$B249+(drdp!E249+drdp!N249)*'MSXY-TI1S'!$C249+(drdp!H249+drdp!Q249)*'MSXY-TI1S'!$D249)</f>
        <v>0</v>
      </c>
      <c r="F249" s="20">
        <f>Model!$W$17*((drdp!C249+drdp!L249)*'MSXY-TI1S'!$B249+(drdp!F249+drdp!O249)*'MSXY-TI1S'!$C249+(drdp!I249+drdp!R249)*'MSXY-TI1S'!$D249)</f>
        <v>0</v>
      </c>
      <c r="G249" s="20">
        <f>Model!$W$17*((drdp!D249+drdp!M249)*'MSXY-TI1S'!$B249+(drdp!G249+drdp!P249)*'MSXY-TI1S'!$C249+(drdp!J249+drdp!S249)*'MSXY-TI1S'!$D249)</f>
        <v>0</v>
      </c>
      <c r="H249" s="18">
        <f>Model!$W$17*((drdp!B249)*'MSXY-TI1S'!$B249+(drdp!E249)*'MSXY-TI1S'!$C249+(drdp!H249)*'MSXY-TI1S'!$D249)</f>
        <v>0</v>
      </c>
      <c r="I249" s="18">
        <f>Model!$W$17*((drdp!C249)*'MSXY-TI1S'!$B249+(drdp!F249)*'MSXY-TI1S'!$C249+(drdp!I249)*'MSXY-TI1S'!$D249)</f>
        <v>0</v>
      </c>
      <c r="J249" s="18">
        <f>Model!$W$17*((drdp!D249)*'MSXY-TI1S'!$B249+(drdp!G249)*'MSXY-TI1S'!$C249+(drdp!J249)*'MSXY-TI1S'!$D249)</f>
        <v>0</v>
      </c>
      <c r="K249" s="21">
        <f>SUM(E$3:E248)+H249</f>
        <v>0.11367480192947235</v>
      </c>
      <c r="L249" s="21">
        <f>SUM(F$3:F248)+I249</f>
        <v>0.23654040314971139</v>
      </c>
      <c r="M249" s="21">
        <f>SUM(G$3:G248)+J249</f>
        <v>0</v>
      </c>
      <c r="N249" s="21"/>
      <c r="O249" s="21"/>
      <c r="P249" s="21"/>
      <c r="Q249" s="19">
        <f t="shared" si="19"/>
        <v>1.2921960593704771E-2</v>
      </c>
      <c r="R249" s="19">
        <f t="shared" si="20"/>
        <v>5.5951362322227992E-2</v>
      </c>
      <c r="S249" s="19">
        <f t="shared" si="21"/>
        <v>0</v>
      </c>
      <c r="T249" s="19">
        <f t="shared" si="22"/>
        <v>2.6888683476360982E-2</v>
      </c>
      <c r="U249" s="19">
        <f t="shared" si="23"/>
        <v>0</v>
      </c>
      <c r="V249" s="19">
        <f t="shared" si="24"/>
        <v>0</v>
      </c>
    </row>
    <row r="250" spans="1:22" x14ac:dyDescent="0.25">
      <c r="A250" s="26">
        <f>Wellpath!E250</f>
        <v>0</v>
      </c>
      <c r="B250" s="22">
        <v>0</v>
      </c>
      <c r="C250" s="22">
        <v>0</v>
      </c>
      <c r="D250" s="22">
        <f>SIN(Wellpath!$L250) * SIN(Wellpath!$O250) * (TAN(Dip) * COS(Wellpath!$L250) + SIN(Wellpath!$L250) * COS(Wellpath!$O250)) / SQRT(2)</f>
        <v>0</v>
      </c>
      <c r="E250" s="20">
        <f>Model!$W$17*((drdp!B250+drdp!K250)*'MSXY-TI1S'!$B250+(drdp!E250+drdp!N250)*'MSXY-TI1S'!$C250+(drdp!H250+drdp!Q250)*'MSXY-TI1S'!$D250)</f>
        <v>0</v>
      </c>
      <c r="F250" s="20">
        <f>Model!$W$17*((drdp!C250+drdp!L250)*'MSXY-TI1S'!$B250+(drdp!F250+drdp!O250)*'MSXY-TI1S'!$C250+(drdp!I250+drdp!R250)*'MSXY-TI1S'!$D250)</f>
        <v>0</v>
      </c>
      <c r="G250" s="20">
        <f>Model!$W$17*((drdp!D250+drdp!M250)*'MSXY-TI1S'!$B250+(drdp!G250+drdp!P250)*'MSXY-TI1S'!$C250+(drdp!J250+drdp!S250)*'MSXY-TI1S'!$D250)</f>
        <v>0</v>
      </c>
      <c r="H250" s="18">
        <f>Model!$W$17*((drdp!B250)*'MSXY-TI1S'!$B250+(drdp!E250)*'MSXY-TI1S'!$C250+(drdp!H250)*'MSXY-TI1S'!$D250)</f>
        <v>0</v>
      </c>
      <c r="I250" s="18">
        <f>Model!$W$17*((drdp!C250)*'MSXY-TI1S'!$B250+(drdp!F250)*'MSXY-TI1S'!$C250+(drdp!I250)*'MSXY-TI1S'!$D250)</f>
        <v>0</v>
      </c>
      <c r="J250" s="18">
        <f>Model!$W$17*((drdp!D250)*'MSXY-TI1S'!$B250+(drdp!G250)*'MSXY-TI1S'!$C250+(drdp!J250)*'MSXY-TI1S'!$D250)</f>
        <v>0</v>
      </c>
      <c r="K250" s="21">
        <f>SUM(E$3:E249)+H250</f>
        <v>0.11367480192947235</v>
      </c>
      <c r="L250" s="21">
        <f>SUM(F$3:F249)+I250</f>
        <v>0.23654040314971139</v>
      </c>
      <c r="M250" s="21">
        <f>SUM(G$3:G249)+J250</f>
        <v>0</v>
      </c>
      <c r="N250" s="21"/>
      <c r="O250" s="21"/>
      <c r="P250" s="21"/>
      <c r="Q250" s="19">
        <f t="shared" si="19"/>
        <v>1.2921960593704771E-2</v>
      </c>
      <c r="R250" s="19">
        <f t="shared" si="20"/>
        <v>5.5951362322227992E-2</v>
      </c>
      <c r="S250" s="19">
        <f t="shared" si="21"/>
        <v>0</v>
      </c>
      <c r="T250" s="19">
        <f t="shared" si="22"/>
        <v>2.6888683476360982E-2</v>
      </c>
      <c r="U250" s="19">
        <f t="shared" si="23"/>
        <v>0</v>
      </c>
      <c r="V250" s="19">
        <f t="shared" si="24"/>
        <v>0</v>
      </c>
    </row>
    <row r="251" spans="1:22" x14ac:dyDescent="0.25">
      <c r="A251" s="26">
        <f>Wellpath!E251</f>
        <v>0</v>
      </c>
      <c r="B251" s="22">
        <v>0</v>
      </c>
      <c r="C251" s="22">
        <v>0</v>
      </c>
      <c r="D251" s="22">
        <f>SIN(Wellpath!$L251) * SIN(Wellpath!$O251) * (TAN(Dip) * COS(Wellpath!$L251) + SIN(Wellpath!$L251) * COS(Wellpath!$O251)) / SQRT(2)</f>
        <v>0</v>
      </c>
      <c r="E251" s="20">
        <f>Model!$W$17*((drdp!B251+drdp!K251)*'MSXY-TI1S'!$B251+(drdp!E251+drdp!N251)*'MSXY-TI1S'!$C251+(drdp!H251+drdp!Q251)*'MSXY-TI1S'!$D251)</f>
        <v>0</v>
      </c>
      <c r="F251" s="20">
        <f>Model!$W$17*((drdp!C251+drdp!L251)*'MSXY-TI1S'!$B251+(drdp!F251+drdp!O251)*'MSXY-TI1S'!$C251+(drdp!I251+drdp!R251)*'MSXY-TI1S'!$D251)</f>
        <v>0</v>
      </c>
      <c r="G251" s="20">
        <f>Model!$W$17*((drdp!D251+drdp!M251)*'MSXY-TI1S'!$B251+(drdp!G251+drdp!P251)*'MSXY-TI1S'!$C251+(drdp!J251+drdp!S251)*'MSXY-TI1S'!$D251)</f>
        <v>0</v>
      </c>
      <c r="H251" s="18">
        <f>Model!$W$17*((drdp!B251)*'MSXY-TI1S'!$B251+(drdp!E251)*'MSXY-TI1S'!$C251+(drdp!H251)*'MSXY-TI1S'!$D251)</f>
        <v>0</v>
      </c>
      <c r="I251" s="18">
        <f>Model!$W$17*((drdp!C251)*'MSXY-TI1S'!$B251+(drdp!F251)*'MSXY-TI1S'!$C251+(drdp!I251)*'MSXY-TI1S'!$D251)</f>
        <v>0</v>
      </c>
      <c r="J251" s="18">
        <f>Model!$W$17*((drdp!D251)*'MSXY-TI1S'!$B251+(drdp!G251)*'MSXY-TI1S'!$C251+(drdp!J251)*'MSXY-TI1S'!$D251)</f>
        <v>0</v>
      </c>
      <c r="K251" s="21">
        <f>SUM(E$3:E250)+H251</f>
        <v>0.11367480192947235</v>
      </c>
      <c r="L251" s="21">
        <f>SUM(F$3:F250)+I251</f>
        <v>0.23654040314971139</v>
      </c>
      <c r="M251" s="21">
        <f>SUM(G$3:G250)+J251</f>
        <v>0</v>
      </c>
      <c r="N251" s="21"/>
      <c r="O251" s="21"/>
      <c r="P251" s="21"/>
      <c r="Q251" s="19">
        <f t="shared" si="19"/>
        <v>1.2921960593704771E-2</v>
      </c>
      <c r="R251" s="19">
        <f t="shared" si="20"/>
        <v>5.5951362322227992E-2</v>
      </c>
      <c r="S251" s="19">
        <f t="shared" si="21"/>
        <v>0</v>
      </c>
      <c r="T251" s="19">
        <f t="shared" si="22"/>
        <v>2.6888683476360982E-2</v>
      </c>
      <c r="U251" s="19">
        <f t="shared" si="23"/>
        <v>0</v>
      </c>
      <c r="V251" s="19">
        <f t="shared" si="24"/>
        <v>0</v>
      </c>
    </row>
    <row r="252" spans="1:22" x14ac:dyDescent="0.25">
      <c r="A252" s="26">
        <f>Wellpath!E252</f>
        <v>0</v>
      </c>
      <c r="B252" s="22">
        <v>0</v>
      </c>
      <c r="C252" s="22">
        <v>0</v>
      </c>
      <c r="D252" s="22">
        <f>SIN(Wellpath!$L252) * SIN(Wellpath!$O252) * (TAN(Dip) * COS(Wellpath!$L252) + SIN(Wellpath!$L252) * COS(Wellpath!$O252)) / SQRT(2)</f>
        <v>0</v>
      </c>
      <c r="E252" s="20">
        <f>Model!$W$17*((drdp!B252+drdp!K252)*'MSXY-TI1S'!$B252+(drdp!E252+drdp!N252)*'MSXY-TI1S'!$C252+(drdp!H252+drdp!Q252)*'MSXY-TI1S'!$D252)</f>
        <v>0</v>
      </c>
      <c r="F252" s="20">
        <f>Model!$W$17*((drdp!C252+drdp!L252)*'MSXY-TI1S'!$B252+(drdp!F252+drdp!O252)*'MSXY-TI1S'!$C252+(drdp!I252+drdp!R252)*'MSXY-TI1S'!$D252)</f>
        <v>0</v>
      </c>
      <c r="G252" s="20">
        <f>Model!$W$17*((drdp!D252+drdp!M252)*'MSXY-TI1S'!$B252+(drdp!G252+drdp!P252)*'MSXY-TI1S'!$C252+(drdp!J252+drdp!S252)*'MSXY-TI1S'!$D252)</f>
        <v>0</v>
      </c>
      <c r="H252" s="18">
        <f>Model!$W$17*((drdp!B252)*'MSXY-TI1S'!$B252+(drdp!E252)*'MSXY-TI1S'!$C252+(drdp!H252)*'MSXY-TI1S'!$D252)</f>
        <v>0</v>
      </c>
      <c r="I252" s="18">
        <f>Model!$W$17*((drdp!C252)*'MSXY-TI1S'!$B252+(drdp!F252)*'MSXY-TI1S'!$C252+(drdp!I252)*'MSXY-TI1S'!$D252)</f>
        <v>0</v>
      </c>
      <c r="J252" s="18">
        <f>Model!$W$17*((drdp!D252)*'MSXY-TI1S'!$B252+(drdp!G252)*'MSXY-TI1S'!$C252+(drdp!J252)*'MSXY-TI1S'!$D252)</f>
        <v>0</v>
      </c>
      <c r="K252" s="21">
        <f>SUM(E$3:E251)+H252</f>
        <v>0.11367480192947235</v>
      </c>
      <c r="L252" s="21">
        <f>SUM(F$3:F251)+I252</f>
        <v>0.23654040314971139</v>
      </c>
      <c r="M252" s="21">
        <f>SUM(G$3:G251)+J252</f>
        <v>0</v>
      </c>
      <c r="N252" s="21"/>
      <c r="O252" s="21"/>
      <c r="P252" s="21"/>
      <c r="Q252" s="19">
        <f t="shared" si="19"/>
        <v>1.2921960593704771E-2</v>
      </c>
      <c r="R252" s="19">
        <f t="shared" si="20"/>
        <v>5.5951362322227992E-2</v>
      </c>
      <c r="S252" s="19">
        <f t="shared" si="21"/>
        <v>0</v>
      </c>
      <c r="T252" s="19">
        <f t="shared" si="22"/>
        <v>2.6888683476360982E-2</v>
      </c>
      <c r="U252" s="19">
        <f t="shared" si="23"/>
        <v>0</v>
      </c>
      <c r="V252" s="19">
        <f t="shared" si="24"/>
        <v>0</v>
      </c>
    </row>
    <row r="253" spans="1:22" x14ac:dyDescent="0.25">
      <c r="A253" s="26">
        <f>Wellpath!E253</f>
        <v>0</v>
      </c>
      <c r="B253" s="22">
        <v>0</v>
      </c>
      <c r="C253" s="22">
        <v>0</v>
      </c>
      <c r="D253" s="22">
        <f>SIN(Wellpath!$L253) * SIN(Wellpath!$O253) * (TAN(Dip) * COS(Wellpath!$L253) + SIN(Wellpath!$L253) * COS(Wellpath!$O253)) / SQRT(2)</f>
        <v>0</v>
      </c>
      <c r="E253" s="20">
        <f>Model!$W$17*((drdp!B253+drdp!K253)*'MSXY-TI1S'!$B253+(drdp!E253+drdp!N253)*'MSXY-TI1S'!$C253+(drdp!H253+drdp!Q253)*'MSXY-TI1S'!$D253)</f>
        <v>0</v>
      </c>
      <c r="F253" s="20">
        <f>Model!$W$17*((drdp!C253+drdp!L253)*'MSXY-TI1S'!$B253+(drdp!F253+drdp!O253)*'MSXY-TI1S'!$C253+(drdp!I253+drdp!R253)*'MSXY-TI1S'!$D253)</f>
        <v>0</v>
      </c>
      <c r="G253" s="20">
        <f>Model!$W$17*((drdp!D253+drdp!M253)*'MSXY-TI1S'!$B253+(drdp!G253+drdp!P253)*'MSXY-TI1S'!$C253+(drdp!J253+drdp!S253)*'MSXY-TI1S'!$D253)</f>
        <v>0</v>
      </c>
      <c r="H253" s="18">
        <f>Model!$W$17*((drdp!B253)*'MSXY-TI1S'!$B253+(drdp!E253)*'MSXY-TI1S'!$C253+(drdp!H253)*'MSXY-TI1S'!$D253)</f>
        <v>0</v>
      </c>
      <c r="I253" s="18">
        <f>Model!$W$17*((drdp!C253)*'MSXY-TI1S'!$B253+(drdp!F253)*'MSXY-TI1S'!$C253+(drdp!I253)*'MSXY-TI1S'!$D253)</f>
        <v>0</v>
      </c>
      <c r="J253" s="18">
        <f>Model!$W$17*((drdp!D253)*'MSXY-TI1S'!$B253+(drdp!G253)*'MSXY-TI1S'!$C253+(drdp!J253)*'MSXY-TI1S'!$D253)</f>
        <v>0</v>
      </c>
      <c r="K253" s="21">
        <f>SUM(E$3:E252)+H253</f>
        <v>0.11367480192947235</v>
      </c>
      <c r="L253" s="21">
        <f>SUM(F$3:F252)+I253</f>
        <v>0.23654040314971139</v>
      </c>
      <c r="M253" s="21">
        <f>SUM(G$3:G252)+J253</f>
        <v>0</v>
      </c>
      <c r="N253" s="21"/>
      <c r="O253" s="21"/>
      <c r="P253" s="21"/>
      <c r="Q253" s="19">
        <f t="shared" si="19"/>
        <v>1.2921960593704771E-2</v>
      </c>
      <c r="R253" s="19">
        <f t="shared" si="20"/>
        <v>5.5951362322227992E-2</v>
      </c>
      <c r="S253" s="19">
        <f t="shared" si="21"/>
        <v>0</v>
      </c>
      <c r="T253" s="19">
        <f t="shared" si="22"/>
        <v>2.6888683476360982E-2</v>
      </c>
      <c r="U253" s="19">
        <f t="shared" si="23"/>
        <v>0</v>
      </c>
      <c r="V253" s="19">
        <f t="shared" si="24"/>
        <v>0</v>
      </c>
    </row>
    <row r="254" spans="1:22" x14ac:dyDescent="0.25">
      <c r="A254" s="26">
        <f>Wellpath!E254</f>
        <v>0</v>
      </c>
      <c r="B254" s="22">
        <v>0</v>
      </c>
      <c r="C254" s="22">
        <v>0</v>
      </c>
      <c r="D254" s="22">
        <f>SIN(Wellpath!$L254) * SIN(Wellpath!$O254) * (TAN(Dip) * COS(Wellpath!$L254) + SIN(Wellpath!$L254) * COS(Wellpath!$O254)) / SQRT(2)</f>
        <v>0</v>
      </c>
      <c r="E254" s="20">
        <f>Model!$W$17*((drdp!B254+drdp!K254)*'MSXY-TI1S'!$B254+(drdp!E254+drdp!N254)*'MSXY-TI1S'!$C254+(drdp!H254+drdp!Q254)*'MSXY-TI1S'!$D254)</f>
        <v>0</v>
      </c>
      <c r="F254" s="20">
        <f>Model!$W$17*((drdp!C254+drdp!L254)*'MSXY-TI1S'!$B254+(drdp!F254+drdp!O254)*'MSXY-TI1S'!$C254+(drdp!I254+drdp!R254)*'MSXY-TI1S'!$D254)</f>
        <v>0</v>
      </c>
      <c r="G254" s="20">
        <f>Model!$W$17*((drdp!D254+drdp!M254)*'MSXY-TI1S'!$B254+(drdp!G254+drdp!P254)*'MSXY-TI1S'!$C254+(drdp!J254+drdp!S254)*'MSXY-TI1S'!$D254)</f>
        <v>0</v>
      </c>
      <c r="H254" s="18">
        <f>Model!$W$17*((drdp!B254)*'MSXY-TI1S'!$B254+(drdp!E254)*'MSXY-TI1S'!$C254+(drdp!H254)*'MSXY-TI1S'!$D254)</f>
        <v>0</v>
      </c>
      <c r="I254" s="18">
        <f>Model!$W$17*((drdp!C254)*'MSXY-TI1S'!$B254+(drdp!F254)*'MSXY-TI1S'!$C254+(drdp!I254)*'MSXY-TI1S'!$D254)</f>
        <v>0</v>
      </c>
      <c r="J254" s="18">
        <f>Model!$W$17*((drdp!D254)*'MSXY-TI1S'!$B254+(drdp!G254)*'MSXY-TI1S'!$C254+(drdp!J254)*'MSXY-TI1S'!$D254)</f>
        <v>0</v>
      </c>
      <c r="K254" s="21">
        <f>SUM(E$3:E253)+H254</f>
        <v>0.11367480192947235</v>
      </c>
      <c r="L254" s="21">
        <f>SUM(F$3:F253)+I254</f>
        <v>0.23654040314971139</v>
      </c>
      <c r="M254" s="21">
        <f>SUM(G$3:G253)+J254</f>
        <v>0</v>
      </c>
      <c r="N254" s="21"/>
      <c r="O254" s="21"/>
      <c r="P254" s="21"/>
      <c r="Q254" s="19">
        <f t="shared" si="19"/>
        <v>1.2921960593704771E-2</v>
      </c>
      <c r="R254" s="19">
        <f t="shared" si="20"/>
        <v>5.5951362322227992E-2</v>
      </c>
      <c r="S254" s="19">
        <f t="shared" si="21"/>
        <v>0</v>
      </c>
      <c r="T254" s="19">
        <f t="shared" si="22"/>
        <v>2.6888683476360982E-2</v>
      </c>
      <c r="U254" s="19">
        <f t="shared" si="23"/>
        <v>0</v>
      </c>
      <c r="V254" s="19">
        <f t="shared" si="24"/>
        <v>0</v>
      </c>
    </row>
    <row r="255" spans="1:22" x14ac:dyDescent="0.25">
      <c r="A255" s="26">
        <f>Wellpath!E255</f>
        <v>0</v>
      </c>
      <c r="B255" s="22">
        <v>0</v>
      </c>
      <c r="C255" s="22">
        <v>0</v>
      </c>
      <c r="D255" s="22">
        <f>SIN(Wellpath!$L255) * SIN(Wellpath!$O255) * (TAN(Dip) * COS(Wellpath!$L255) + SIN(Wellpath!$L255) * COS(Wellpath!$O255)) / SQRT(2)</f>
        <v>0</v>
      </c>
      <c r="E255" s="20">
        <f>Model!$W$17*((drdp!B255+drdp!K255)*'MSXY-TI1S'!$B255+(drdp!E255+drdp!N255)*'MSXY-TI1S'!$C255+(drdp!H255+drdp!Q255)*'MSXY-TI1S'!$D255)</f>
        <v>0</v>
      </c>
      <c r="F255" s="20">
        <f>Model!$W$17*((drdp!C255+drdp!L255)*'MSXY-TI1S'!$B255+(drdp!F255+drdp!O255)*'MSXY-TI1S'!$C255+(drdp!I255+drdp!R255)*'MSXY-TI1S'!$D255)</f>
        <v>0</v>
      </c>
      <c r="G255" s="20">
        <f>Model!$W$17*((drdp!D255+drdp!M255)*'MSXY-TI1S'!$B255+(drdp!G255+drdp!P255)*'MSXY-TI1S'!$C255+(drdp!J255+drdp!S255)*'MSXY-TI1S'!$D255)</f>
        <v>0</v>
      </c>
      <c r="H255" s="18">
        <f>Model!$W$17*((drdp!B255)*'MSXY-TI1S'!$B255+(drdp!E255)*'MSXY-TI1S'!$C255+(drdp!H255)*'MSXY-TI1S'!$D255)</f>
        <v>0</v>
      </c>
      <c r="I255" s="18">
        <f>Model!$W$17*((drdp!C255)*'MSXY-TI1S'!$B255+(drdp!F255)*'MSXY-TI1S'!$C255+(drdp!I255)*'MSXY-TI1S'!$D255)</f>
        <v>0</v>
      </c>
      <c r="J255" s="18">
        <f>Model!$W$17*((drdp!D255)*'MSXY-TI1S'!$B255+(drdp!G255)*'MSXY-TI1S'!$C255+(drdp!J255)*'MSXY-TI1S'!$D255)</f>
        <v>0</v>
      </c>
      <c r="K255" s="21">
        <f>SUM(E$3:E254)+H255</f>
        <v>0.11367480192947235</v>
      </c>
      <c r="L255" s="21">
        <f>SUM(F$3:F254)+I255</f>
        <v>0.23654040314971139</v>
      </c>
      <c r="M255" s="21">
        <f>SUM(G$3:G254)+J255</f>
        <v>0</v>
      </c>
      <c r="N255" s="21"/>
      <c r="O255" s="21"/>
      <c r="P255" s="21"/>
      <c r="Q255" s="19">
        <f t="shared" si="19"/>
        <v>1.2921960593704771E-2</v>
      </c>
      <c r="R255" s="19">
        <f t="shared" si="20"/>
        <v>5.5951362322227992E-2</v>
      </c>
      <c r="S255" s="19">
        <f t="shared" si="21"/>
        <v>0</v>
      </c>
      <c r="T255" s="19">
        <f t="shared" si="22"/>
        <v>2.6888683476360982E-2</v>
      </c>
      <c r="U255" s="19">
        <f t="shared" si="23"/>
        <v>0</v>
      </c>
      <c r="V255" s="19">
        <f t="shared" si="24"/>
        <v>0</v>
      </c>
    </row>
    <row r="256" spans="1:22" x14ac:dyDescent="0.25">
      <c r="A256" s="26">
        <f>Wellpath!E256</f>
        <v>0</v>
      </c>
      <c r="B256" s="22">
        <v>0</v>
      </c>
      <c r="C256" s="22">
        <v>0</v>
      </c>
      <c r="D256" s="22">
        <f>SIN(Wellpath!$L256) * SIN(Wellpath!$O256) * (TAN(Dip) * COS(Wellpath!$L256) + SIN(Wellpath!$L256) * COS(Wellpath!$O256)) / SQRT(2)</f>
        <v>0</v>
      </c>
      <c r="E256" s="20">
        <f>Model!$W$17*((drdp!B256+drdp!K256)*'MSXY-TI1S'!$B256+(drdp!E256+drdp!N256)*'MSXY-TI1S'!$C256+(drdp!H256+drdp!Q256)*'MSXY-TI1S'!$D256)</f>
        <v>0</v>
      </c>
      <c r="F256" s="20">
        <f>Model!$W$17*((drdp!C256+drdp!L256)*'MSXY-TI1S'!$B256+(drdp!F256+drdp!O256)*'MSXY-TI1S'!$C256+(drdp!I256+drdp!R256)*'MSXY-TI1S'!$D256)</f>
        <v>0</v>
      </c>
      <c r="G256" s="20">
        <f>Model!$W$17*((drdp!D256+drdp!M256)*'MSXY-TI1S'!$B256+(drdp!G256+drdp!P256)*'MSXY-TI1S'!$C256+(drdp!J256+drdp!S256)*'MSXY-TI1S'!$D256)</f>
        <v>0</v>
      </c>
      <c r="H256" s="18">
        <f>Model!$W$17*((drdp!B256)*'MSXY-TI1S'!$B256+(drdp!E256)*'MSXY-TI1S'!$C256+(drdp!H256)*'MSXY-TI1S'!$D256)</f>
        <v>0</v>
      </c>
      <c r="I256" s="18">
        <f>Model!$W$17*((drdp!C256)*'MSXY-TI1S'!$B256+(drdp!F256)*'MSXY-TI1S'!$C256+(drdp!I256)*'MSXY-TI1S'!$D256)</f>
        <v>0</v>
      </c>
      <c r="J256" s="18">
        <f>Model!$W$17*((drdp!D256)*'MSXY-TI1S'!$B256+(drdp!G256)*'MSXY-TI1S'!$C256+(drdp!J256)*'MSXY-TI1S'!$D256)</f>
        <v>0</v>
      </c>
      <c r="K256" s="21">
        <f>SUM(E$3:E255)+H256</f>
        <v>0.11367480192947235</v>
      </c>
      <c r="L256" s="21">
        <f>SUM(F$3:F255)+I256</f>
        <v>0.23654040314971139</v>
      </c>
      <c r="M256" s="21">
        <f>SUM(G$3:G255)+J256</f>
        <v>0</v>
      </c>
      <c r="N256" s="21"/>
      <c r="O256" s="21"/>
      <c r="P256" s="21"/>
      <c r="Q256" s="19">
        <f t="shared" si="19"/>
        <v>1.2921960593704771E-2</v>
      </c>
      <c r="R256" s="19">
        <f t="shared" si="20"/>
        <v>5.5951362322227992E-2</v>
      </c>
      <c r="S256" s="19">
        <f t="shared" si="21"/>
        <v>0</v>
      </c>
      <c r="T256" s="19">
        <f t="shared" si="22"/>
        <v>2.6888683476360982E-2</v>
      </c>
      <c r="U256" s="19">
        <f t="shared" si="23"/>
        <v>0</v>
      </c>
      <c r="V256" s="19">
        <f t="shared" si="24"/>
        <v>0</v>
      </c>
    </row>
    <row r="257" spans="1:22" x14ac:dyDescent="0.25">
      <c r="A257" s="26">
        <f>Wellpath!E257</f>
        <v>0</v>
      </c>
      <c r="B257" s="22">
        <v>0</v>
      </c>
      <c r="C257" s="22">
        <v>0</v>
      </c>
      <c r="D257" s="22">
        <f>SIN(Wellpath!$L257) * SIN(Wellpath!$O257) * (TAN(Dip) * COS(Wellpath!$L257) + SIN(Wellpath!$L257) * COS(Wellpath!$O257)) / SQRT(2)</f>
        <v>0</v>
      </c>
      <c r="E257" s="20">
        <f>Model!$W$17*((drdp!B257+drdp!K257)*'MSXY-TI1S'!$B257+(drdp!E257+drdp!N257)*'MSXY-TI1S'!$C257+(drdp!H257+drdp!Q257)*'MSXY-TI1S'!$D257)</f>
        <v>0</v>
      </c>
      <c r="F257" s="20">
        <f>Model!$W$17*((drdp!C257+drdp!L257)*'MSXY-TI1S'!$B257+(drdp!F257+drdp!O257)*'MSXY-TI1S'!$C257+(drdp!I257+drdp!R257)*'MSXY-TI1S'!$D257)</f>
        <v>0</v>
      </c>
      <c r="G257" s="20">
        <f>Model!$W$17*((drdp!D257+drdp!M257)*'MSXY-TI1S'!$B257+(drdp!G257+drdp!P257)*'MSXY-TI1S'!$C257+(drdp!J257+drdp!S257)*'MSXY-TI1S'!$D257)</f>
        <v>0</v>
      </c>
      <c r="H257" s="18">
        <f>Model!$W$17*((drdp!B257)*'MSXY-TI1S'!$B257+(drdp!E257)*'MSXY-TI1S'!$C257+(drdp!H257)*'MSXY-TI1S'!$D257)</f>
        <v>0</v>
      </c>
      <c r="I257" s="18">
        <f>Model!$W$17*((drdp!C257)*'MSXY-TI1S'!$B257+(drdp!F257)*'MSXY-TI1S'!$C257+(drdp!I257)*'MSXY-TI1S'!$D257)</f>
        <v>0</v>
      </c>
      <c r="J257" s="18">
        <f>Model!$W$17*((drdp!D257)*'MSXY-TI1S'!$B257+(drdp!G257)*'MSXY-TI1S'!$C257+(drdp!J257)*'MSXY-TI1S'!$D257)</f>
        <v>0</v>
      </c>
      <c r="K257" s="21">
        <f>SUM(E$3:E256)+H257</f>
        <v>0.11367480192947235</v>
      </c>
      <c r="L257" s="21">
        <f>SUM(F$3:F256)+I257</f>
        <v>0.23654040314971139</v>
      </c>
      <c r="M257" s="21">
        <f>SUM(G$3:G256)+J257</f>
        <v>0</v>
      </c>
      <c r="N257" s="21"/>
      <c r="O257" s="21"/>
      <c r="P257" s="21"/>
      <c r="Q257" s="19">
        <f t="shared" si="19"/>
        <v>1.2921960593704771E-2</v>
      </c>
      <c r="R257" s="19">
        <f t="shared" si="20"/>
        <v>5.5951362322227992E-2</v>
      </c>
      <c r="S257" s="19">
        <f t="shared" si="21"/>
        <v>0</v>
      </c>
      <c r="T257" s="19">
        <f t="shared" si="22"/>
        <v>2.6888683476360982E-2</v>
      </c>
      <c r="U257" s="19">
        <f t="shared" si="23"/>
        <v>0</v>
      </c>
      <c r="V257" s="19">
        <f t="shared" si="24"/>
        <v>0</v>
      </c>
    </row>
    <row r="258" spans="1:22" x14ac:dyDescent="0.25">
      <c r="A258" s="26">
        <f>Wellpath!E258</f>
        <v>0</v>
      </c>
      <c r="B258" s="22">
        <v>0</v>
      </c>
      <c r="C258" s="22">
        <v>0</v>
      </c>
      <c r="D258" s="22">
        <f>SIN(Wellpath!$L258) * SIN(Wellpath!$O258) * (TAN(Dip) * COS(Wellpath!$L258) + SIN(Wellpath!$L258) * COS(Wellpath!$O258)) / SQRT(2)</f>
        <v>0</v>
      </c>
      <c r="E258" s="20">
        <f>Model!$W$17*((drdp!B258+drdp!K258)*'MSXY-TI1S'!$B258+(drdp!E258+drdp!N258)*'MSXY-TI1S'!$C258+(drdp!H258+drdp!Q258)*'MSXY-TI1S'!$D258)</f>
        <v>0</v>
      </c>
      <c r="F258" s="20">
        <f>Model!$W$17*((drdp!C258+drdp!L258)*'MSXY-TI1S'!$B258+(drdp!F258+drdp!O258)*'MSXY-TI1S'!$C258+(drdp!I258+drdp!R258)*'MSXY-TI1S'!$D258)</f>
        <v>0</v>
      </c>
      <c r="G258" s="20">
        <f>Model!$W$17*((drdp!D258+drdp!M258)*'MSXY-TI1S'!$B258+(drdp!G258+drdp!P258)*'MSXY-TI1S'!$C258+(drdp!J258+drdp!S258)*'MSXY-TI1S'!$D258)</f>
        <v>0</v>
      </c>
      <c r="H258" s="18">
        <f>Model!$W$17*((drdp!B258)*'MSXY-TI1S'!$B258+(drdp!E258)*'MSXY-TI1S'!$C258+(drdp!H258)*'MSXY-TI1S'!$D258)</f>
        <v>0</v>
      </c>
      <c r="I258" s="18">
        <f>Model!$W$17*((drdp!C258)*'MSXY-TI1S'!$B258+(drdp!F258)*'MSXY-TI1S'!$C258+(drdp!I258)*'MSXY-TI1S'!$D258)</f>
        <v>0</v>
      </c>
      <c r="J258" s="18">
        <f>Model!$W$17*((drdp!D258)*'MSXY-TI1S'!$B258+(drdp!G258)*'MSXY-TI1S'!$C258+(drdp!J258)*'MSXY-TI1S'!$D258)</f>
        <v>0</v>
      </c>
      <c r="K258" s="21">
        <f>SUM(E$3:E257)+H258</f>
        <v>0.11367480192947235</v>
      </c>
      <c r="L258" s="21">
        <f>SUM(F$3:F257)+I258</f>
        <v>0.23654040314971139</v>
      </c>
      <c r="M258" s="21">
        <f>SUM(G$3:G257)+J258</f>
        <v>0</v>
      </c>
      <c r="N258" s="21"/>
      <c r="O258" s="21"/>
      <c r="P258" s="21"/>
      <c r="Q258" s="19">
        <f t="shared" si="19"/>
        <v>1.2921960593704771E-2</v>
      </c>
      <c r="R258" s="19">
        <f t="shared" si="20"/>
        <v>5.5951362322227992E-2</v>
      </c>
      <c r="S258" s="19">
        <f t="shared" si="21"/>
        <v>0</v>
      </c>
      <c r="T258" s="19">
        <f t="shared" si="22"/>
        <v>2.6888683476360982E-2</v>
      </c>
      <c r="U258" s="19">
        <f t="shared" si="23"/>
        <v>0</v>
      </c>
      <c r="V258" s="19">
        <f t="shared" si="24"/>
        <v>0</v>
      </c>
    </row>
    <row r="259" spans="1:22" x14ac:dyDescent="0.25">
      <c r="A259" s="26">
        <f>Wellpath!E259</f>
        <v>0</v>
      </c>
      <c r="B259" s="22">
        <v>0</v>
      </c>
      <c r="C259" s="22">
        <v>0</v>
      </c>
      <c r="D259" s="22">
        <f>SIN(Wellpath!$L259) * SIN(Wellpath!$O259) * (TAN(Dip) * COS(Wellpath!$L259) + SIN(Wellpath!$L259) * COS(Wellpath!$O259)) / SQRT(2)</f>
        <v>0</v>
      </c>
      <c r="E259" s="20">
        <f>Model!$W$17*((drdp!B259+drdp!K259)*'MSXY-TI1S'!$B259+(drdp!E259+drdp!N259)*'MSXY-TI1S'!$C259+(drdp!H259+drdp!Q259)*'MSXY-TI1S'!$D259)</f>
        <v>0</v>
      </c>
      <c r="F259" s="20">
        <f>Model!$W$17*((drdp!C259+drdp!L259)*'MSXY-TI1S'!$B259+(drdp!F259+drdp!O259)*'MSXY-TI1S'!$C259+(drdp!I259+drdp!R259)*'MSXY-TI1S'!$D259)</f>
        <v>0</v>
      </c>
      <c r="G259" s="20">
        <f>Model!$W$17*((drdp!D259+drdp!M259)*'MSXY-TI1S'!$B259+(drdp!G259+drdp!P259)*'MSXY-TI1S'!$C259+(drdp!J259+drdp!S259)*'MSXY-TI1S'!$D259)</f>
        <v>0</v>
      </c>
      <c r="H259" s="18">
        <f>Model!$W$17*((drdp!B259)*'MSXY-TI1S'!$B259+(drdp!E259)*'MSXY-TI1S'!$C259+(drdp!H259)*'MSXY-TI1S'!$D259)</f>
        <v>0</v>
      </c>
      <c r="I259" s="18">
        <f>Model!$W$17*((drdp!C259)*'MSXY-TI1S'!$B259+(drdp!F259)*'MSXY-TI1S'!$C259+(drdp!I259)*'MSXY-TI1S'!$D259)</f>
        <v>0</v>
      </c>
      <c r="J259" s="18">
        <f>Model!$W$17*((drdp!D259)*'MSXY-TI1S'!$B259+(drdp!G259)*'MSXY-TI1S'!$C259+(drdp!J259)*'MSXY-TI1S'!$D259)</f>
        <v>0</v>
      </c>
      <c r="K259" s="21">
        <f>SUM(E$3:E258)+H259</f>
        <v>0.11367480192947235</v>
      </c>
      <c r="L259" s="21">
        <f>SUM(F$3:F258)+I259</f>
        <v>0.23654040314971139</v>
      </c>
      <c r="M259" s="21">
        <f>SUM(G$3:G258)+J259</f>
        <v>0</v>
      </c>
      <c r="N259" s="21"/>
      <c r="O259" s="21"/>
      <c r="P259" s="21"/>
      <c r="Q259" s="19">
        <f t="shared" si="19"/>
        <v>1.2921960593704771E-2</v>
      </c>
      <c r="R259" s="19">
        <f t="shared" si="20"/>
        <v>5.5951362322227992E-2</v>
      </c>
      <c r="S259" s="19">
        <f t="shared" si="21"/>
        <v>0</v>
      </c>
      <c r="T259" s="19">
        <f t="shared" si="22"/>
        <v>2.6888683476360982E-2</v>
      </c>
      <c r="U259" s="19">
        <f t="shared" si="23"/>
        <v>0</v>
      </c>
      <c r="V259" s="19">
        <f t="shared" si="24"/>
        <v>0</v>
      </c>
    </row>
    <row r="260" spans="1:22" x14ac:dyDescent="0.25">
      <c r="A260" s="26">
        <f>Wellpath!E260</f>
        <v>0</v>
      </c>
      <c r="B260" s="22">
        <v>0</v>
      </c>
      <c r="C260" s="22">
        <v>0</v>
      </c>
      <c r="D260" s="22">
        <f>SIN(Wellpath!$L260) * SIN(Wellpath!$O260) * (TAN(Dip) * COS(Wellpath!$L260) + SIN(Wellpath!$L260) * COS(Wellpath!$O260)) / SQRT(2)</f>
        <v>0</v>
      </c>
      <c r="E260" s="20">
        <f>Model!$W$17*((drdp!B260+drdp!K260)*'MSXY-TI1S'!$B260+(drdp!E260+drdp!N260)*'MSXY-TI1S'!$C260+(drdp!H260+drdp!Q260)*'MSXY-TI1S'!$D260)</f>
        <v>0</v>
      </c>
      <c r="F260" s="20">
        <f>Model!$W$17*((drdp!C260+drdp!L260)*'MSXY-TI1S'!$B260+(drdp!F260+drdp!O260)*'MSXY-TI1S'!$C260+(drdp!I260+drdp!R260)*'MSXY-TI1S'!$D260)</f>
        <v>0</v>
      </c>
      <c r="G260" s="20">
        <f>Model!$W$17*((drdp!D260+drdp!M260)*'MSXY-TI1S'!$B260+(drdp!G260+drdp!P260)*'MSXY-TI1S'!$C260+(drdp!J260+drdp!S260)*'MSXY-TI1S'!$D260)</f>
        <v>0</v>
      </c>
      <c r="H260" s="18">
        <f>Model!$W$17*((drdp!B260)*'MSXY-TI1S'!$B260+(drdp!E260)*'MSXY-TI1S'!$C260+(drdp!H260)*'MSXY-TI1S'!$D260)</f>
        <v>0</v>
      </c>
      <c r="I260" s="18">
        <f>Model!$W$17*((drdp!C260)*'MSXY-TI1S'!$B260+(drdp!F260)*'MSXY-TI1S'!$C260+(drdp!I260)*'MSXY-TI1S'!$D260)</f>
        <v>0</v>
      </c>
      <c r="J260" s="18">
        <f>Model!$W$17*((drdp!D260)*'MSXY-TI1S'!$B260+(drdp!G260)*'MSXY-TI1S'!$C260+(drdp!J260)*'MSXY-TI1S'!$D260)</f>
        <v>0</v>
      </c>
      <c r="K260" s="21">
        <f>SUM(E$3:E259)+H260</f>
        <v>0.11367480192947235</v>
      </c>
      <c r="L260" s="21">
        <f>SUM(F$3:F259)+I260</f>
        <v>0.23654040314971139</v>
      </c>
      <c r="M260" s="21">
        <f>SUM(G$3:G259)+J260</f>
        <v>0</v>
      </c>
      <c r="N260" s="21"/>
      <c r="O260" s="21"/>
      <c r="P260" s="21"/>
      <c r="Q260" s="19">
        <f t="shared" si="19"/>
        <v>1.2921960593704771E-2</v>
      </c>
      <c r="R260" s="19">
        <f t="shared" si="20"/>
        <v>5.5951362322227992E-2</v>
      </c>
      <c r="S260" s="19">
        <f t="shared" si="21"/>
        <v>0</v>
      </c>
      <c r="T260" s="19">
        <f t="shared" si="22"/>
        <v>2.6888683476360982E-2</v>
      </c>
      <c r="U260" s="19">
        <f t="shared" si="23"/>
        <v>0</v>
      </c>
      <c r="V260" s="19">
        <f t="shared" si="24"/>
        <v>0</v>
      </c>
    </row>
    <row r="261" spans="1:22" x14ac:dyDescent="0.25">
      <c r="A261" s="26">
        <f>Wellpath!E261</f>
        <v>0</v>
      </c>
      <c r="B261" s="22">
        <v>0</v>
      </c>
      <c r="C261" s="22">
        <v>0</v>
      </c>
      <c r="D261" s="22">
        <f>SIN(Wellpath!$L261) * SIN(Wellpath!$O261) * (TAN(Dip) * COS(Wellpath!$L261) + SIN(Wellpath!$L261) * COS(Wellpath!$O261)) / SQRT(2)</f>
        <v>0</v>
      </c>
      <c r="E261" s="20">
        <f>Model!$W$17*((drdp!B261+drdp!K261)*'MSXY-TI1S'!$B261+(drdp!E261+drdp!N261)*'MSXY-TI1S'!$C261+(drdp!H261+drdp!Q261)*'MSXY-TI1S'!$D261)</f>
        <v>0</v>
      </c>
      <c r="F261" s="20">
        <f>Model!$W$17*((drdp!C261+drdp!L261)*'MSXY-TI1S'!$B261+(drdp!F261+drdp!O261)*'MSXY-TI1S'!$C261+(drdp!I261+drdp!R261)*'MSXY-TI1S'!$D261)</f>
        <v>0</v>
      </c>
      <c r="G261" s="20">
        <f>Model!$W$17*((drdp!D261+drdp!M261)*'MSXY-TI1S'!$B261+(drdp!G261+drdp!P261)*'MSXY-TI1S'!$C261+(drdp!J261+drdp!S261)*'MSXY-TI1S'!$D261)</f>
        <v>0</v>
      </c>
      <c r="H261" s="18">
        <f>Model!$W$17*((drdp!B261)*'MSXY-TI1S'!$B261+(drdp!E261)*'MSXY-TI1S'!$C261+(drdp!H261)*'MSXY-TI1S'!$D261)</f>
        <v>0</v>
      </c>
      <c r="I261" s="18">
        <f>Model!$W$17*((drdp!C261)*'MSXY-TI1S'!$B261+(drdp!F261)*'MSXY-TI1S'!$C261+(drdp!I261)*'MSXY-TI1S'!$D261)</f>
        <v>0</v>
      </c>
      <c r="J261" s="18">
        <f>Model!$W$17*((drdp!D261)*'MSXY-TI1S'!$B261+(drdp!G261)*'MSXY-TI1S'!$C261+(drdp!J261)*'MSXY-TI1S'!$D261)</f>
        <v>0</v>
      </c>
      <c r="K261" s="21">
        <f>SUM(E$3:E260)+H261</f>
        <v>0.11367480192947235</v>
      </c>
      <c r="L261" s="21">
        <f>SUM(F$3:F260)+I261</f>
        <v>0.23654040314971139</v>
      </c>
      <c r="M261" s="21">
        <f>SUM(G$3:G260)+J261</f>
        <v>0</v>
      </c>
      <c r="N261" s="21"/>
      <c r="O261" s="21"/>
      <c r="P261" s="21"/>
      <c r="Q261" s="19">
        <f t="shared" si="19"/>
        <v>1.2921960593704771E-2</v>
      </c>
      <c r="R261" s="19">
        <f t="shared" si="20"/>
        <v>5.5951362322227992E-2</v>
      </c>
      <c r="S261" s="19">
        <f t="shared" si="21"/>
        <v>0</v>
      </c>
      <c r="T261" s="19">
        <f t="shared" si="22"/>
        <v>2.6888683476360982E-2</v>
      </c>
      <c r="U261" s="19">
        <f t="shared" si="23"/>
        <v>0</v>
      </c>
      <c r="V261" s="19">
        <f t="shared" si="24"/>
        <v>0</v>
      </c>
    </row>
    <row r="262" spans="1:22" x14ac:dyDescent="0.25">
      <c r="A262" s="26">
        <f>Wellpath!E262</f>
        <v>0</v>
      </c>
      <c r="B262" s="22">
        <v>0</v>
      </c>
      <c r="C262" s="22">
        <v>0</v>
      </c>
      <c r="D262" s="22">
        <f>SIN(Wellpath!$L262) * SIN(Wellpath!$O262) * (TAN(Dip) * COS(Wellpath!$L262) + SIN(Wellpath!$L262) * COS(Wellpath!$O262)) / SQRT(2)</f>
        <v>0</v>
      </c>
      <c r="E262" s="20">
        <f>Model!$W$17*((drdp!B262+drdp!K262)*'MSXY-TI1S'!$B262+(drdp!E262+drdp!N262)*'MSXY-TI1S'!$C262+(drdp!H262+drdp!Q262)*'MSXY-TI1S'!$D262)</f>
        <v>0</v>
      </c>
      <c r="F262" s="20">
        <f>Model!$W$17*((drdp!C262+drdp!L262)*'MSXY-TI1S'!$B262+(drdp!F262+drdp!O262)*'MSXY-TI1S'!$C262+(drdp!I262+drdp!R262)*'MSXY-TI1S'!$D262)</f>
        <v>0</v>
      </c>
      <c r="G262" s="20">
        <f>Model!$W$17*((drdp!D262+drdp!M262)*'MSXY-TI1S'!$B262+(drdp!G262+drdp!P262)*'MSXY-TI1S'!$C262+(drdp!J262+drdp!S262)*'MSXY-TI1S'!$D262)</f>
        <v>0</v>
      </c>
      <c r="H262" s="18">
        <f>Model!$W$17*((drdp!B262)*'MSXY-TI1S'!$B262+(drdp!E262)*'MSXY-TI1S'!$C262+(drdp!H262)*'MSXY-TI1S'!$D262)</f>
        <v>0</v>
      </c>
      <c r="I262" s="18">
        <f>Model!$W$17*((drdp!C262)*'MSXY-TI1S'!$B262+(drdp!F262)*'MSXY-TI1S'!$C262+(drdp!I262)*'MSXY-TI1S'!$D262)</f>
        <v>0</v>
      </c>
      <c r="J262" s="18">
        <f>Model!$W$17*((drdp!D262)*'MSXY-TI1S'!$B262+(drdp!G262)*'MSXY-TI1S'!$C262+(drdp!J262)*'MSXY-TI1S'!$D262)</f>
        <v>0</v>
      </c>
      <c r="K262" s="21">
        <f>SUM(E$3:E261)+H262</f>
        <v>0.11367480192947235</v>
      </c>
      <c r="L262" s="21">
        <f>SUM(F$3:F261)+I262</f>
        <v>0.23654040314971139</v>
      </c>
      <c r="M262" s="21">
        <f>SUM(G$3:G261)+J262</f>
        <v>0</v>
      </c>
      <c r="N262" s="21"/>
      <c r="O262" s="21"/>
      <c r="P262" s="21"/>
      <c r="Q262" s="19">
        <f t="shared" ref="Q262:Q270" si="25">K262^2</f>
        <v>1.2921960593704771E-2</v>
      </c>
      <c r="R262" s="19">
        <f t="shared" ref="R262:R270" si="26">L262^2</f>
        <v>5.5951362322227992E-2</v>
      </c>
      <c r="S262" s="19">
        <f t="shared" ref="S262:S270" si="27">M262^2</f>
        <v>0</v>
      </c>
      <c r="T262" s="19">
        <f t="shared" ref="T262:T270" si="28">K262*L262</f>
        <v>2.6888683476360982E-2</v>
      </c>
      <c r="U262" s="19">
        <f t="shared" ref="U262:U270" si="29">K262*M262</f>
        <v>0</v>
      </c>
      <c r="V262" s="19">
        <f t="shared" ref="V262:V270" si="30">L262*M262</f>
        <v>0</v>
      </c>
    </row>
    <row r="263" spans="1:22" x14ac:dyDescent="0.25">
      <c r="A263" s="26">
        <f>Wellpath!E263</f>
        <v>0</v>
      </c>
      <c r="B263" s="22">
        <v>0</v>
      </c>
      <c r="C263" s="22">
        <v>0</v>
      </c>
      <c r="D263" s="22">
        <f>SIN(Wellpath!$L263) * SIN(Wellpath!$O263) * (TAN(Dip) * COS(Wellpath!$L263) + SIN(Wellpath!$L263) * COS(Wellpath!$O263)) / SQRT(2)</f>
        <v>0</v>
      </c>
      <c r="E263" s="20">
        <f>Model!$W$17*((drdp!B263+drdp!K263)*'MSXY-TI1S'!$B263+(drdp!E263+drdp!N263)*'MSXY-TI1S'!$C263+(drdp!H263+drdp!Q263)*'MSXY-TI1S'!$D263)</f>
        <v>0</v>
      </c>
      <c r="F263" s="20">
        <f>Model!$W$17*((drdp!C263+drdp!L263)*'MSXY-TI1S'!$B263+(drdp!F263+drdp!O263)*'MSXY-TI1S'!$C263+(drdp!I263+drdp!R263)*'MSXY-TI1S'!$D263)</f>
        <v>0</v>
      </c>
      <c r="G263" s="20">
        <f>Model!$W$17*((drdp!D263+drdp!M263)*'MSXY-TI1S'!$B263+(drdp!G263+drdp!P263)*'MSXY-TI1S'!$C263+(drdp!J263+drdp!S263)*'MSXY-TI1S'!$D263)</f>
        <v>0</v>
      </c>
      <c r="H263" s="18">
        <f>Model!$W$17*((drdp!B263)*'MSXY-TI1S'!$B263+(drdp!E263)*'MSXY-TI1S'!$C263+(drdp!H263)*'MSXY-TI1S'!$D263)</f>
        <v>0</v>
      </c>
      <c r="I263" s="18">
        <f>Model!$W$17*((drdp!C263)*'MSXY-TI1S'!$B263+(drdp!F263)*'MSXY-TI1S'!$C263+(drdp!I263)*'MSXY-TI1S'!$D263)</f>
        <v>0</v>
      </c>
      <c r="J263" s="18">
        <f>Model!$W$17*((drdp!D263)*'MSXY-TI1S'!$B263+(drdp!G263)*'MSXY-TI1S'!$C263+(drdp!J263)*'MSXY-TI1S'!$D263)</f>
        <v>0</v>
      </c>
      <c r="K263" s="21">
        <f>SUM(E$3:E262)+H263</f>
        <v>0.11367480192947235</v>
      </c>
      <c r="L263" s="21">
        <f>SUM(F$3:F262)+I263</f>
        <v>0.23654040314971139</v>
      </c>
      <c r="M263" s="21">
        <f>SUM(G$3:G262)+J263</f>
        <v>0</v>
      </c>
      <c r="N263" s="21"/>
      <c r="O263" s="21"/>
      <c r="P263" s="21"/>
      <c r="Q263" s="19">
        <f t="shared" si="25"/>
        <v>1.2921960593704771E-2</v>
      </c>
      <c r="R263" s="19">
        <f t="shared" si="26"/>
        <v>5.5951362322227992E-2</v>
      </c>
      <c r="S263" s="19">
        <f t="shared" si="27"/>
        <v>0</v>
      </c>
      <c r="T263" s="19">
        <f t="shared" si="28"/>
        <v>2.6888683476360982E-2</v>
      </c>
      <c r="U263" s="19">
        <f t="shared" si="29"/>
        <v>0</v>
      </c>
      <c r="V263" s="19">
        <f t="shared" si="30"/>
        <v>0</v>
      </c>
    </row>
    <row r="264" spans="1:22" x14ac:dyDescent="0.25">
      <c r="A264" s="26">
        <f>Wellpath!E264</f>
        <v>0</v>
      </c>
      <c r="B264" s="22">
        <v>0</v>
      </c>
      <c r="C264" s="22">
        <v>0</v>
      </c>
      <c r="D264" s="22">
        <f>SIN(Wellpath!$L264) * SIN(Wellpath!$O264) * (TAN(Dip) * COS(Wellpath!$L264) + SIN(Wellpath!$L264) * COS(Wellpath!$O264)) / SQRT(2)</f>
        <v>0</v>
      </c>
      <c r="E264" s="20">
        <f>Model!$W$17*((drdp!B264+drdp!K264)*'MSXY-TI1S'!$B264+(drdp!E264+drdp!N264)*'MSXY-TI1S'!$C264+(drdp!H264+drdp!Q264)*'MSXY-TI1S'!$D264)</f>
        <v>0</v>
      </c>
      <c r="F264" s="20">
        <f>Model!$W$17*((drdp!C264+drdp!L264)*'MSXY-TI1S'!$B264+(drdp!F264+drdp!O264)*'MSXY-TI1S'!$C264+(drdp!I264+drdp!R264)*'MSXY-TI1S'!$D264)</f>
        <v>0</v>
      </c>
      <c r="G264" s="20">
        <f>Model!$W$17*((drdp!D264+drdp!M264)*'MSXY-TI1S'!$B264+(drdp!G264+drdp!P264)*'MSXY-TI1S'!$C264+(drdp!J264+drdp!S264)*'MSXY-TI1S'!$D264)</f>
        <v>0</v>
      </c>
      <c r="H264" s="18">
        <f>Model!$W$17*((drdp!B264)*'MSXY-TI1S'!$B264+(drdp!E264)*'MSXY-TI1S'!$C264+(drdp!H264)*'MSXY-TI1S'!$D264)</f>
        <v>0</v>
      </c>
      <c r="I264" s="18">
        <f>Model!$W$17*((drdp!C264)*'MSXY-TI1S'!$B264+(drdp!F264)*'MSXY-TI1S'!$C264+(drdp!I264)*'MSXY-TI1S'!$D264)</f>
        <v>0</v>
      </c>
      <c r="J264" s="18">
        <f>Model!$W$17*((drdp!D264)*'MSXY-TI1S'!$B264+(drdp!G264)*'MSXY-TI1S'!$C264+(drdp!J264)*'MSXY-TI1S'!$D264)</f>
        <v>0</v>
      </c>
      <c r="K264" s="21">
        <f>SUM(E$3:E263)+H264</f>
        <v>0.11367480192947235</v>
      </c>
      <c r="L264" s="21">
        <f>SUM(F$3:F263)+I264</f>
        <v>0.23654040314971139</v>
      </c>
      <c r="M264" s="21">
        <f>SUM(G$3:G263)+J264</f>
        <v>0</v>
      </c>
      <c r="N264" s="21"/>
      <c r="O264" s="21"/>
      <c r="P264" s="21"/>
      <c r="Q264" s="19">
        <f t="shared" si="25"/>
        <v>1.2921960593704771E-2</v>
      </c>
      <c r="R264" s="19">
        <f t="shared" si="26"/>
        <v>5.5951362322227992E-2</v>
      </c>
      <c r="S264" s="19">
        <f t="shared" si="27"/>
        <v>0</v>
      </c>
      <c r="T264" s="19">
        <f t="shared" si="28"/>
        <v>2.6888683476360982E-2</v>
      </c>
      <c r="U264" s="19">
        <f t="shared" si="29"/>
        <v>0</v>
      </c>
      <c r="V264" s="19">
        <f t="shared" si="30"/>
        <v>0</v>
      </c>
    </row>
    <row r="265" spans="1:22" x14ac:dyDescent="0.25">
      <c r="A265" s="26">
        <f>Wellpath!E265</f>
        <v>0</v>
      </c>
      <c r="B265" s="22">
        <v>0</v>
      </c>
      <c r="C265" s="22">
        <v>0</v>
      </c>
      <c r="D265" s="22">
        <f>SIN(Wellpath!$L265) * SIN(Wellpath!$O265) * (TAN(Dip) * COS(Wellpath!$L265) + SIN(Wellpath!$L265) * COS(Wellpath!$O265)) / SQRT(2)</f>
        <v>0</v>
      </c>
      <c r="E265" s="20">
        <f>Model!$W$17*((drdp!B265+drdp!K265)*'MSXY-TI1S'!$B265+(drdp!E265+drdp!N265)*'MSXY-TI1S'!$C265+(drdp!H265+drdp!Q265)*'MSXY-TI1S'!$D265)</f>
        <v>0</v>
      </c>
      <c r="F265" s="20">
        <f>Model!$W$17*((drdp!C265+drdp!L265)*'MSXY-TI1S'!$B265+(drdp!F265+drdp!O265)*'MSXY-TI1S'!$C265+(drdp!I265+drdp!R265)*'MSXY-TI1S'!$D265)</f>
        <v>0</v>
      </c>
      <c r="G265" s="20">
        <f>Model!$W$17*((drdp!D265+drdp!M265)*'MSXY-TI1S'!$B265+(drdp!G265+drdp!P265)*'MSXY-TI1S'!$C265+(drdp!J265+drdp!S265)*'MSXY-TI1S'!$D265)</f>
        <v>0</v>
      </c>
      <c r="H265" s="18">
        <f>Model!$W$17*((drdp!B265)*'MSXY-TI1S'!$B265+(drdp!E265)*'MSXY-TI1S'!$C265+(drdp!H265)*'MSXY-TI1S'!$D265)</f>
        <v>0</v>
      </c>
      <c r="I265" s="18">
        <f>Model!$W$17*((drdp!C265)*'MSXY-TI1S'!$B265+(drdp!F265)*'MSXY-TI1S'!$C265+(drdp!I265)*'MSXY-TI1S'!$D265)</f>
        <v>0</v>
      </c>
      <c r="J265" s="18">
        <f>Model!$W$17*((drdp!D265)*'MSXY-TI1S'!$B265+(drdp!G265)*'MSXY-TI1S'!$C265+(drdp!J265)*'MSXY-TI1S'!$D265)</f>
        <v>0</v>
      </c>
      <c r="K265" s="21">
        <f>SUM(E$3:E264)+H265</f>
        <v>0.11367480192947235</v>
      </c>
      <c r="L265" s="21">
        <f>SUM(F$3:F264)+I265</f>
        <v>0.23654040314971139</v>
      </c>
      <c r="M265" s="21">
        <f>SUM(G$3:G264)+J265</f>
        <v>0</v>
      </c>
      <c r="N265" s="21"/>
      <c r="O265" s="21"/>
      <c r="P265" s="21"/>
      <c r="Q265" s="19">
        <f t="shared" si="25"/>
        <v>1.2921960593704771E-2</v>
      </c>
      <c r="R265" s="19">
        <f t="shared" si="26"/>
        <v>5.5951362322227992E-2</v>
      </c>
      <c r="S265" s="19">
        <f t="shared" si="27"/>
        <v>0</v>
      </c>
      <c r="T265" s="19">
        <f t="shared" si="28"/>
        <v>2.6888683476360982E-2</v>
      </c>
      <c r="U265" s="19">
        <f t="shared" si="29"/>
        <v>0</v>
      </c>
      <c r="V265" s="19">
        <f t="shared" si="30"/>
        <v>0</v>
      </c>
    </row>
    <row r="266" spans="1:22" x14ac:dyDescent="0.25">
      <c r="A266" s="26">
        <f>Wellpath!E266</f>
        <v>0</v>
      </c>
      <c r="B266" s="22">
        <v>0</v>
      </c>
      <c r="C266" s="22">
        <v>0</v>
      </c>
      <c r="D266" s="22">
        <f>SIN(Wellpath!$L266) * SIN(Wellpath!$O266) * (TAN(Dip) * COS(Wellpath!$L266) + SIN(Wellpath!$L266) * COS(Wellpath!$O266)) / SQRT(2)</f>
        <v>0</v>
      </c>
      <c r="E266" s="20">
        <f>Model!$W$17*((drdp!B266+drdp!K266)*'MSXY-TI1S'!$B266+(drdp!E266+drdp!N266)*'MSXY-TI1S'!$C266+(drdp!H266+drdp!Q266)*'MSXY-TI1S'!$D266)</f>
        <v>0</v>
      </c>
      <c r="F266" s="20">
        <f>Model!$W$17*((drdp!C266+drdp!L266)*'MSXY-TI1S'!$B266+(drdp!F266+drdp!O266)*'MSXY-TI1S'!$C266+(drdp!I266+drdp!R266)*'MSXY-TI1S'!$D266)</f>
        <v>0</v>
      </c>
      <c r="G266" s="20">
        <f>Model!$W$17*((drdp!D266+drdp!M266)*'MSXY-TI1S'!$B266+(drdp!G266+drdp!P266)*'MSXY-TI1S'!$C266+(drdp!J266+drdp!S266)*'MSXY-TI1S'!$D266)</f>
        <v>0</v>
      </c>
      <c r="H266" s="18">
        <f>Model!$W$17*((drdp!B266)*'MSXY-TI1S'!$B266+(drdp!E266)*'MSXY-TI1S'!$C266+(drdp!H266)*'MSXY-TI1S'!$D266)</f>
        <v>0</v>
      </c>
      <c r="I266" s="18">
        <f>Model!$W$17*((drdp!C266)*'MSXY-TI1S'!$B266+(drdp!F266)*'MSXY-TI1S'!$C266+(drdp!I266)*'MSXY-TI1S'!$D266)</f>
        <v>0</v>
      </c>
      <c r="J266" s="18">
        <f>Model!$W$17*((drdp!D266)*'MSXY-TI1S'!$B266+(drdp!G266)*'MSXY-TI1S'!$C266+(drdp!J266)*'MSXY-TI1S'!$D266)</f>
        <v>0</v>
      </c>
      <c r="K266" s="21">
        <f>SUM(E$3:E265)+H266</f>
        <v>0.11367480192947235</v>
      </c>
      <c r="L266" s="21">
        <f>SUM(F$3:F265)+I266</f>
        <v>0.23654040314971139</v>
      </c>
      <c r="M266" s="21">
        <f>SUM(G$3:G265)+J266</f>
        <v>0</v>
      </c>
      <c r="N266" s="21"/>
      <c r="O266" s="21"/>
      <c r="P266" s="21"/>
      <c r="Q266" s="19">
        <f t="shared" si="25"/>
        <v>1.2921960593704771E-2</v>
      </c>
      <c r="R266" s="19">
        <f t="shared" si="26"/>
        <v>5.5951362322227992E-2</v>
      </c>
      <c r="S266" s="19">
        <f t="shared" si="27"/>
        <v>0</v>
      </c>
      <c r="T266" s="19">
        <f t="shared" si="28"/>
        <v>2.6888683476360982E-2</v>
      </c>
      <c r="U266" s="19">
        <f t="shared" si="29"/>
        <v>0</v>
      </c>
      <c r="V266" s="19">
        <f t="shared" si="30"/>
        <v>0</v>
      </c>
    </row>
    <row r="267" spans="1:22" x14ac:dyDescent="0.25">
      <c r="A267" s="26">
        <f>Wellpath!E267</f>
        <v>0</v>
      </c>
      <c r="B267" s="22">
        <v>0</v>
      </c>
      <c r="C267" s="22">
        <v>0</v>
      </c>
      <c r="D267" s="22">
        <f>SIN(Wellpath!$L267) * SIN(Wellpath!$O267) * (TAN(Dip) * COS(Wellpath!$L267) + SIN(Wellpath!$L267) * COS(Wellpath!$O267)) / SQRT(2)</f>
        <v>0</v>
      </c>
      <c r="E267" s="20">
        <f>Model!$W$17*((drdp!B267+drdp!K267)*'MSXY-TI1S'!$B267+(drdp!E267+drdp!N267)*'MSXY-TI1S'!$C267+(drdp!H267+drdp!Q267)*'MSXY-TI1S'!$D267)</f>
        <v>0</v>
      </c>
      <c r="F267" s="20">
        <f>Model!$W$17*((drdp!C267+drdp!L267)*'MSXY-TI1S'!$B267+(drdp!F267+drdp!O267)*'MSXY-TI1S'!$C267+(drdp!I267+drdp!R267)*'MSXY-TI1S'!$D267)</f>
        <v>0</v>
      </c>
      <c r="G267" s="20">
        <f>Model!$W$17*((drdp!D267+drdp!M267)*'MSXY-TI1S'!$B267+(drdp!G267+drdp!P267)*'MSXY-TI1S'!$C267+(drdp!J267+drdp!S267)*'MSXY-TI1S'!$D267)</f>
        <v>0</v>
      </c>
      <c r="H267" s="18">
        <f>Model!$W$17*((drdp!B267)*'MSXY-TI1S'!$B267+(drdp!E267)*'MSXY-TI1S'!$C267+(drdp!H267)*'MSXY-TI1S'!$D267)</f>
        <v>0</v>
      </c>
      <c r="I267" s="18">
        <f>Model!$W$17*((drdp!C267)*'MSXY-TI1S'!$B267+(drdp!F267)*'MSXY-TI1S'!$C267+(drdp!I267)*'MSXY-TI1S'!$D267)</f>
        <v>0</v>
      </c>
      <c r="J267" s="18">
        <f>Model!$W$17*((drdp!D267)*'MSXY-TI1S'!$B267+(drdp!G267)*'MSXY-TI1S'!$C267+(drdp!J267)*'MSXY-TI1S'!$D267)</f>
        <v>0</v>
      </c>
      <c r="K267" s="21">
        <f>SUM(E$3:E266)+H267</f>
        <v>0.11367480192947235</v>
      </c>
      <c r="L267" s="21">
        <f>SUM(F$3:F266)+I267</f>
        <v>0.23654040314971139</v>
      </c>
      <c r="M267" s="21">
        <f>SUM(G$3:G266)+J267</f>
        <v>0</v>
      </c>
      <c r="N267" s="21"/>
      <c r="O267" s="21"/>
      <c r="P267" s="21"/>
      <c r="Q267" s="19">
        <f t="shared" si="25"/>
        <v>1.2921960593704771E-2</v>
      </c>
      <c r="R267" s="19">
        <f t="shared" si="26"/>
        <v>5.5951362322227992E-2</v>
      </c>
      <c r="S267" s="19">
        <f t="shared" si="27"/>
        <v>0</v>
      </c>
      <c r="T267" s="19">
        <f t="shared" si="28"/>
        <v>2.6888683476360982E-2</v>
      </c>
      <c r="U267" s="19">
        <f t="shared" si="29"/>
        <v>0</v>
      </c>
      <c r="V267" s="19">
        <f t="shared" si="30"/>
        <v>0</v>
      </c>
    </row>
    <row r="268" spans="1:22" x14ac:dyDescent="0.25">
      <c r="A268" s="26">
        <f>Wellpath!E268</f>
        <v>0</v>
      </c>
      <c r="B268" s="22">
        <v>0</v>
      </c>
      <c r="C268" s="22">
        <v>0</v>
      </c>
      <c r="D268" s="22">
        <f>SIN(Wellpath!$L268) * SIN(Wellpath!$O268) * (TAN(Dip) * COS(Wellpath!$L268) + SIN(Wellpath!$L268) * COS(Wellpath!$O268)) / SQRT(2)</f>
        <v>0</v>
      </c>
      <c r="E268" s="20">
        <f>Model!$W$17*((drdp!B268+drdp!K268)*'MSXY-TI1S'!$B268+(drdp!E268+drdp!N268)*'MSXY-TI1S'!$C268+(drdp!H268+drdp!Q268)*'MSXY-TI1S'!$D268)</f>
        <v>0</v>
      </c>
      <c r="F268" s="20">
        <f>Model!$W$17*((drdp!C268+drdp!L268)*'MSXY-TI1S'!$B268+(drdp!F268+drdp!O268)*'MSXY-TI1S'!$C268+(drdp!I268+drdp!R268)*'MSXY-TI1S'!$D268)</f>
        <v>0</v>
      </c>
      <c r="G268" s="20">
        <f>Model!$W$17*((drdp!D268+drdp!M268)*'MSXY-TI1S'!$B268+(drdp!G268+drdp!P268)*'MSXY-TI1S'!$C268+(drdp!J268+drdp!S268)*'MSXY-TI1S'!$D268)</f>
        <v>0</v>
      </c>
      <c r="H268" s="18">
        <f>Model!$W$17*((drdp!B268)*'MSXY-TI1S'!$B268+(drdp!E268)*'MSXY-TI1S'!$C268+(drdp!H268)*'MSXY-TI1S'!$D268)</f>
        <v>0</v>
      </c>
      <c r="I268" s="18">
        <f>Model!$W$17*((drdp!C268)*'MSXY-TI1S'!$B268+(drdp!F268)*'MSXY-TI1S'!$C268+(drdp!I268)*'MSXY-TI1S'!$D268)</f>
        <v>0</v>
      </c>
      <c r="J268" s="18">
        <f>Model!$W$17*((drdp!D268)*'MSXY-TI1S'!$B268+(drdp!G268)*'MSXY-TI1S'!$C268+(drdp!J268)*'MSXY-TI1S'!$D268)</f>
        <v>0</v>
      </c>
      <c r="K268" s="21">
        <f>SUM(E$3:E267)+H268</f>
        <v>0.11367480192947235</v>
      </c>
      <c r="L268" s="21">
        <f>SUM(F$3:F267)+I268</f>
        <v>0.23654040314971139</v>
      </c>
      <c r="M268" s="21">
        <f>SUM(G$3:G267)+J268</f>
        <v>0</v>
      </c>
      <c r="N268" s="21"/>
      <c r="O268" s="21"/>
      <c r="P268" s="21"/>
      <c r="Q268" s="19">
        <f t="shared" si="25"/>
        <v>1.2921960593704771E-2</v>
      </c>
      <c r="R268" s="19">
        <f t="shared" si="26"/>
        <v>5.5951362322227992E-2</v>
      </c>
      <c r="S268" s="19">
        <f t="shared" si="27"/>
        <v>0</v>
      </c>
      <c r="T268" s="19">
        <f t="shared" si="28"/>
        <v>2.6888683476360982E-2</v>
      </c>
      <c r="U268" s="19">
        <f t="shared" si="29"/>
        <v>0</v>
      </c>
      <c r="V268" s="19">
        <f t="shared" si="30"/>
        <v>0</v>
      </c>
    </row>
    <row r="269" spans="1:22" x14ac:dyDescent="0.25">
      <c r="A269" s="26">
        <f>Wellpath!E269</f>
        <v>0</v>
      </c>
      <c r="B269" s="22">
        <v>0</v>
      </c>
      <c r="C269" s="22">
        <v>0</v>
      </c>
      <c r="D269" s="22">
        <f>SIN(Wellpath!$L269) * SIN(Wellpath!$O269) * (TAN(Dip) * COS(Wellpath!$L269) + SIN(Wellpath!$L269) * COS(Wellpath!$O269)) / SQRT(2)</f>
        <v>0</v>
      </c>
      <c r="E269" s="20">
        <f>Model!$W$17*((drdp!B269+drdp!K269)*'MSXY-TI1S'!$B269+(drdp!E269+drdp!N269)*'MSXY-TI1S'!$C269+(drdp!H269+drdp!Q269)*'MSXY-TI1S'!$D269)</f>
        <v>0</v>
      </c>
      <c r="F269" s="20">
        <f>Model!$W$17*((drdp!C269+drdp!L269)*'MSXY-TI1S'!$B269+(drdp!F269+drdp!O269)*'MSXY-TI1S'!$C269+(drdp!I269+drdp!R269)*'MSXY-TI1S'!$D269)</f>
        <v>0</v>
      </c>
      <c r="G269" s="20">
        <f>Model!$W$17*((drdp!D269+drdp!M269)*'MSXY-TI1S'!$B269+(drdp!G269+drdp!P269)*'MSXY-TI1S'!$C269+(drdp!J269+drdp!S269)*'MSXY-TI1S'!$D269)</f>
        <v>0</v>
      </c>
      <c r="H269" s="18">
        <f>Model!$W$17*((drdp!B269)*'MSXY-TI1S'!$B269+(drdp!E269)*'MSXY-TI1S'!$C269+(drdp!H269)*'MSXY-TI1S'!$D269)</f>
        <v>0</v>
      </c>
      <c r="I269" s="18">
        <f>Model!$W$17*((drdp!C269)*'MSXY-TI1S'!$B269+(drdp!F269)*'MSXY-TI1S'!$C269+(drdp!I269)*'MSXY-TI1S'!$D269)</f>
        <v>0</v>
      </c>
      <c r="J269" s="18">
        <f>Model!$W$17*((drdp!D269)*'MSXY-TI1S'!$B269+(drdp!G269)*'MSXY-TI1S'!$C269+(drdp!J269)*'MSXY-TI1S'!$D269)</f>
        <v>0</v>
      </c>
      <c r="K269" s="21">
        <f>SUM(E$3:E268)+H269</f>
        <v>0.11367480192947235</v>
      </c>
      <c r="L269" s="21">
        <f>SUM(F$3:F268)+I269</f>
        <v>0.23654040314971139</v>
      </c>
      <c r="M269" s="21">
        <f>SUM(G$3:G268)+J269</f>
        <v>0</v>
      </c>
      <c r="N269" s="21"/>
      <c r="O269" s="21"/>
      <c r="P269" s="21"/>
      <c r="Q269" s="19">
        <f t="shared" si="25"/>
        <v>1.2921960593704771E-2</v>
      </c>
      <c r="R269" s="19">
        <f t="shared" si="26"/>
        <v>5.5951362322227992E-2</v>
      </c>
      <c r="S269" s="19">
        <f t="shared" si="27"/>
        <v>0</v>
      </c>
      <c r="T269" s="19">
        <f t="shared" si="28"/>
        <v>2.6888683476360982E-2</v>
      </c>
      <c r="U269" s="19">
        <f t="shared" si="29"/>
        <v>0</v>
      </c>
      <c r="V269" s="19">
        <f t="shared" si="30"/>
        <v>0</v>
      </c>
    </row>
    <row r="270" spans="1:22" x14ac:dyDescent="0.25">
      <c r="A270" s="26">
        <f>Wellpath!E270</f>
        <v>0</v>
      </c>
      <c r="B270" s="22">
        <v>0</v>
      </c>
      <c r="C270" s="22">
        <v>0</v>
      </c>
      <c r="D270" s="22">
        <f>SIN(Wellpath!$L270) * SIN(Wellpath!$O270) * (TAN(Dip) * COS(Wellpath!$L270) + SIN(Wellpath!$L270) * COS(Wellpath!$O270)) / SQRT(2)</f>
        <v>0</v>
      </c>
      <c r="E270" s="20">
        <f>Model!$W$17*((drdp!B270+drdp!K270)*'MSXY-TI1S'!$B270+(drdp!E270+drdp!N270)*'MSXY-TI1S'!$C270+(drdp!H270+drdp!Q270)*'MSXY-TI1S'!$D270)</f>
        <v>0</v>
      </c>
      <c r="F270" s="20">
        <f>Model!$W$17*((drdp!C270+drdp!L270)*'MSXY-TI1S'!$B270+(drdp!F270+drdp!O270)*'MSXY-TI1S'!$C270+(drdp!I270+drdp!R270)*'MSXY-TI1S'!$D270)</f>
        <v>0</v>
      </c>
      <c r="G270" s="20">
        <f>Model!$W$17*((drdp!D270+drdp!M270)*'MSXY-TI1S'!$B270+(drdp!G270+drdp!P270)*'MSXY-TI1S'!$C270+(drdp!J270+drdp!S270)*'MSXY-TI1S'!$D270)</f>
        <v>0</v>
      </c>
      <c r="H270" s="18">
        <f>Model!$W$17*((drdp!B270)*'MSXY-TI1S'!$B270+(drdp!E270)*'MSXY-TI1S'!$C270+(drdp!H270)*'MSXY-TI1S'!$D270)</f>
        <v>0</v>
      </c>
      <c r="I270" s="18">
        <f>Model!$W$17*((drdp!C270)*'MSXY-TI1S'!$B270+(drdp!F270)*'MSXY-TI1S'!$C270+(drdp!I270)*'MSXY-TI1S'!$D270)</f>
        <v>0</v>
      </c>
      <c r="J270" s="18">
        <f>Model!$W$17*((drdp!D270)*'MSXY-TI1S'!$B270+(drdp!G270)*'MSXY-TI1S'!$C270+(drdp!J270)*'MSXY-TI1S'!$D270)</f>
        <v>0</v>
      </c>
      <c r="K270" s="21">
        <f>SUM(E$3:E269)+H270</f>
        <v>0.11367480192947235</v>
      </c>
      <c r="L270" s="21">
        <f>SUM(F$3:F269)+I270</f>
        <v>0.23654040314971139</v>
      </c>
      <c r="M270" s="21">
        <f>SUM(G$3:G269)+J270</f>
        <v>0</v>
      </c>
      <c r="N270" s="21"/>
      <c r="O270" s="21"/>
      <c r="P270" s="21"/>
      <c r="Q270" s="19">
        <f t="shared" si="25"/>
        <v>1.2921960593704771E-2</v>
      </c>
      <c r="R270" s="19">
        <f t="shared" si="26"/>
        <v>5.5951362322227992E-2</v>
      </c>
      <c r="S270" s="19">
        <f t="shared" si="27"/>
        <v>0</v>
      </c>
      <c r="T270" s="19">
        <f t="shared" si="28"/>
        <v>2.6888683476360982E-2</v>
      </c>
      <c r="U270" s="19">
        <f t="shared" si="29"/>
        <v>0</v>
      </c>
      <c r="V270" s="19">
        <f t="shared" si="30"/>
        <v>0</v>
      </c>
    </row>
    <row r="271" spans="1:22" x14ac:dyDescent="0.25">
      <c r="A271" s="26">
        <f>Wellpath!E271</f>
        <v>0</v>
      </c>
      <c r="B271" s="22">
        <v>0</v>
      </c>
      <c r="C271" s="22">
        <v>0</v>
      </c>
      <c r="D271" s="22">
        <f>SIN(Wellpath!$L271) * SIN(Wellpath!$O271) * (TAN(Dip) * COS(Wellpath!$L271) + SIN(Wellpath!$L271) * COS(Wellpath!$O271)) / SQRT(2)</f>
        <v>0</v>
      </c>
      <c r="E271" s="20">
        <f>Model!$W$17*((drdp!B271+drdp!K271)*'MSXY-TI1S'!$B271+(drdp!E271+drdp!N271)*'MSXY-TI1S'!$C271+(drdp!H271+drdp!Q271)*'MSXY-TI1S'!$D271)</f>
        <v>0</v>
      </c>
      <c r="F271" s="20">
        <f>Model!$W$17*((drdp!C271+drdp!L271)*'MSXY-TI1S'!$B271+(drdp!F271+drdp!O271)*'MSXY-TI1S'!$C271+(drdp!I271+drdp!R271)*'MSXY-TI1S'!$D271)</f>
        <v>0</v>
      </c>
      <c r="G271" s="20">
        <f>Model!$W$17*((drdp!D271+drdp!M271)*'MSXY-TI1S'!$B271+(drdp!G271+drdp!P271)*'MSXY-TI1S'!$C271+(drdp!J271+drdp!S271)*'MSXY-TI1S'!$D271)</f>
        <v>0</v>
      </c>
      <c r="H271" s="18">
        <f>Model!$W$17*((drdp!B271)*'MSXY-TI1S'!$B271+(drdp!E271)*'MSXY-TI1S'!$C271+(drdp!H271)*'MSXY-TI1S'!$D271)</f>
        <v>0</v>
      </c>
      <c r="I271" s="18">
        <f>Model!$W$17*((drdp!C271)*'MSXY-TI1S'!$B271+(drdp!F271)*'MSXY-TI1S'!$C271+(drdp!I271)*'MSXY-TI1S'!$D271)</f>
        <v>0</v>
      </c>
      <c r="J271" s="18">
        <f>Model!$W$17*((drdp!D271)*'MSXY-TI1S'!$B271+(drdp!G271)*'MSXY-TI1S'!$C271+(drdp!J271)*'MSXY-TI1S'!$D271)</f>
        <v>0</v>
      </c>
      <c r="K271" s="21">
        <f>SUM(E$3:E270)+H271</f>
        <v>0.11367480192947235</v>
      </c>
      <c r="L271" s="21">
        <f>SUM(F$3:F270)+I271</f>
        <v>0.23654040314971139</v>
      </c>
      <c r="M271" s="21">
        <f>SUM(G$3:G270)+J271</f>
        <v>0</v>
      </c>
      <c r="N271" s="21"/>
      <c r="O271" s="21"/>
      <c r="P271" s="21"/>
      <c r="Q271" s="19">
        <f t="shared" ref="Q271" si="31">K271^2</f>
        <v>1.2921960593704771E-2</v>
      </c>
      <c r="R271" s="19">
        <f t="shared" ref="R271" si="32">L271^2</f>
        <v>5.5951362322227992E-2</v>
      </c>
      <c r="S271" s="19">
        <f t="shared" ref="S271" si="33">M271^2</f>
        <v>0</v>
      </c>
      <c r="T271" s="19">
        <f t="shared" ref="T271" si="34">K271*L271</f>
        <v>2.6888683476360982E-2</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8" tint="0.59999389629810485"/>
  </sheetPr>
  <dimension ref="A1:V271"/>
  <sheetViews>
    <sheetView workbookViewId="0">
      <pane ySplit="2" topLeftCell="A244" activePane="bottomLeft" state="frozen"/>
      <selection activeCell="H39" sqref="H39"/>
      <selection pane="bottomLeft" activeCell="N249" sqref="N249"/>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f>SIN(Wellpath!$O3) * (TAN(Dip) * SIN(Wellpath!$L3) * COS(Wellpath!$L3) - COS(Wellpath!$L3) * COS(Wellpath!$L3) * COS(Wellpath!$O3) - COS(Wellpath!$O3)) / 2</f>
        <v>0.21918557339453873</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f>SIN(Wellpath!$O4) * (TAN(Dip) * SIN(Wellpath!$L4) * COS(Wellpath!$L4) - COS(Wellpath!$L4) * COS(Wellpath!$L4) * COS(Wellpath!$O4) - COS(Wellpath!$O4)) / 2</f>
        <v>0.21918557339453873</v>
      </c>
      <c r="E4" s="20">
        <f>Model!$W$18*((drdp!B4+drdp!K4)*'MSXY-TI2S'!$B4+(drdp!E4+drdp!N4)*'MSXY-TI2S'!$C4+(drdp!H4+drdp!Q4)*'MSXY-TI2S'!$D4)</f>
        <v>0</v>
      </c>
      <c r="F4" s="20">
        <f>Model!$W$18*((drdp!C4+drdp!L4)*'MSXY-TI2S'!$B4+(drdp!F4+drdp!O4)*'MSXY-TI2S'!$C4+(drdp!I4+drdp!R4)*'MSXY-TI2S'!$D4)</f>
        <v>0</v>
      </c>
      <c r="G4" s="20">
        <f>Model!$W$18*((drdp!D4+drdp!M4)*'MSXY-TI2S'!$B4+(drdp!G4+drdp!P4)*'MSXY-TI2S'!$C4+(drdp!J4+drdp!S4)*'MSXY-TI2S'!$D4)</f>
        <v>0</v>
      </c>
      <c r="H4" s="18">
        <f>Model!$W$18*((drdp!B4)*'MSXY-TI2S'!$B4+(drdp!E4)*'MSXY-TI2S'!$C4+(drdp!H4)*'MSXY-TI2S'!$D4)</f>
        <v>0</v>
      </c>
      <c r="I4" s="18">
        <f>Model!$W$18*((drdp!C4)*'MSXY-TI2S'!$B4+(drdp!F4)*'MSXY-TI2S'!$C4+(drdp!I4)*'MSXY-TI2S'!$D4)</f>
        <v>0</v>
      </c>
      <c r="J4" s="18">
        <f>Model!$W$18*((drdp!D4)*'MSXY-TI2S'!$B4+(drdp!G4)*'MSXY-TI2S'!$C4+(drdp!J4)*'MSXY-TI2S'!$D4)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f>SIN(Wellpath!$O5) * (TAN(Dip) * SIN(Wellpath!$L5) * COS(Wellpath!$L5) - COS(Wellpath!$L5) * COS(Wellpath!$L5) * COS(Wellpath!$O5) - COS(Wellpath!$O5)) / 2</f>
        <v>0.21918557339453873</v>
      </c>
      <c r="E5" s="20">
        <f>Model!$W$18*((drdp!B5+drdp!K5)*'MSXY-TI2S'!$B5+(drdp!E5+drdp!N5)*'MSXY-TI2S'!$C5+(drdp!H5+drdp!Q5)*'MSXY-TI2S'!$D5)</f>
        <v>0</v>
      </c>
      <c r="F5" s="20">
        <f>Model!$W$18*((drdp!C5+drdp!L5)*'MSXY-TI2S'!$B5+(drdp!F5+drdp!O5)*'MSXY-TI2S'!$C5+(drdp!I5+drdp!R5)*'MSXY-TI2S'!$D5)</f>
        <v>0</v>
      </c>
      <c r="G5" s="20">
        <f>Model!$W$18*((drdp!D5+drdp!M5)*'MSXY-TI2S'!$B5+(drdp!G5+drdp!P5)*'MSXY-TI2S'!$C5+(drdp!J5+drdp!S5)*'MSXY-TI2S'!$D5)</f>
        <v>0</v>
      </c>
      <c r="H5" s="18">
        <f>Model!$W$18*((drdp!B5)*'MSXY-TI2S'!$B5+(drdp!E5)*'MSXY-TI2S'!$C5+(drdp!H5)*'MSXY-TI2S'!$D5)</f>
        <v>0</v>
      </c>
      <c r="I5" s="18">
        <f>Model!$W$18*((drdp!C5)*'MSXY-TI2S'!$B5+(drdp!F5)*'MSXY-TI2S'!$C5+(drdp!I5)*'MSXY-TI2S'!$D5)</f>
        <v>0</v>
      </c>
      <c r="J5" s="18">
        <f>Model!$W$18*((drdp!D5)*'MSXY-TI2S'!$B5+(drdp!G5)*'MSXY-TI2S'!$C5+(drdp!J5)*'MSXY-TI2S'!$D5)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f>SIN(Wellpath!$O6) * (TAN(Dip) * SIN(Wellpath!$L6) * COS(Wellpath!$L6) - COS(Wellpath!$L6) * COS(Wellpath!$L6) * COS(Wellpath!$O6) - COS(Wellpath!$O6)) / 2</f>
        <v>0.21918557339453873</v>
      </c>
      <c r="E6" s="20">
        <f>Model!$W$18*((drdp!B6+drdp!K6)*'MSXY-TI2S'!$B6+(drdp!E6+drdp!N6)*'MSXY-TI2S'!$C6+(drdp!H6+drdp!Q6)*'MSXY-TI2S'!$D6)</f>
        <v>0</v>
      </c>
      <c r="F6" s="20">
        <f>Model!$W$18*((drdp!C6+drdp!L6)*'MSXY-TI2S'!$B6+(drdp!F6+drdp!O6)*'MSXY-TI2S'!$C6+(drdp!I6+drdp!R6)*'MSXY-TI2S'!$D6)</f>
        <v>0</v>
      </c>
      <c r="G6" s="20">
        <f>Model!$W$18*((drdp!D6+drdp!M6)*'MSXY-TI2S'!$B6+(drdp!G6+drdp!P6)*'MSXY-TI2S'!$C6+(drdp!J6+drdp!S6)*'MSXY-TI2S'!$D6)</f>
        <v>0</v>
      </c>
      <c r="H6" s="18">
        <f>Model!$W$18*((drdp!B6)*'MSXY-TI2S'!$B6+(drdp!E6)*'MSXY-TI2S'!$C6+(drdp!H6)*'MSXY-TI2S'!$D6)</f>
        <v>0</v>
      </c>
      <c r="I6" s="18">
        <f>Model!$W$18*((drdp!C6)*'MSXY-TI2S'!$B6+(drdp!F6)*'MSXY-TI2S'!$C6+(drdp!I6)*'MSXY-TI2S'!$D6)</f>
        <v>0</v>
      </c>
      <c r="J6" s="18">
        <f>Model!$W$18*((drdp!D6)*'MSXY-TI2S'!$B6+(drdp!G6)*'MSXY-TI2S'!$C6+(drdp!J6)*'MSXY-TI2S'!$D6)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f>SIN(Wellpath!$O7) * (TAN(Dip) * SIN(Wellpath!$L7) * COS(Wellpath!$L7) - COS(Wellpath!$L7) * COS(Wellpath!$L7) * COS(Wellpath!$O7) - COS(Wellpath!$O7)) / 2</f>
        <v>0.21918557339453873</v>
      </c>
      <c r="E7" s="20">
        <f>Model!$W$18*((drdp!B7+drdp!K7)*'MSXY-TI2S'!$B7+(drdp!E7+drdp!N7)*'MSXY-TI2S'!$C7+(drdp!H7+drdp!Q7)*'MSXY-TI2S'!$D7)</f>
        <v>0</v>
      </c>
      <c r="F7" s="20">
        <f>Model!$W$18*((drdp!C7+drdp!L7)*'MSXY-TI2S'!$B7+(drdp!F7+drdp!O7)*'MSXY-TI2S'!$C7+(drdp!I7+drdp!R7)*'MSXY-TI2S'!$D7)</f>
        <v>0</v>
      </c>
      <c r="G7" s="20">
        <f>Model!$W$18*((drdp!D7+drdp!M7)*'MSXY-TI2S'!$B7+(drdp!G7+drdp!P7)*'MSXY-TI2S'!$C7+(drdp!J7+drdp!S7)*'MSXY-TI2S'!$D7)</f>
        <v>0</v>
      </c>
      <c r="H7" s="18">
        <f>Model!$W$18*((drdp!B7)*'MSXY-TI2S'!$B7+(drdp!E7)*'MSXY-TI2S'!$C7+(drdp!H7)*'MSXY-TI2S'!$D7)</f>
        <v>0</v>
      </c>
      <c r="I7" s="18">
        <f>Model!$W$18*((drdp!C7)*'MSXY-TI2S'!$B7+(drdp!F7)*'MSXY-TI2S'!$C7+(drdp!I7)*'MSXY-TI2S'!$D7)</f>
        <v>0</v>
      </c>
      <c r="J7" s="18">
        <f>Model!$W$18*((drdp!D7)*'MSXY-TI2S'!$B7+(drdp!G7)*'MSXY-TI2S'!$C7+(drdp!J7)*'MSXY-TI2S'!$D7)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f>SIN(Wellpath!$O8) * (TAN(Dip) * SIN(Wellpath!$L8) * COS(Wellpath!$L8) - COS(Wellpath!$L8) * COS(Wellpath!$L8) * COS(Wellpath!$O8) - COS(Wellpath!$O8)) / 2</f>
        <v>0.21918557339453873</v>
      </c>
      <c r="E8" s="20">
        <f>Model!$W$18*((drdp!B8+drdp!K8)*'MSXY-TI2S'!$B8+(drdp!E8+drdp!N8)*'MSXY-TI2S'!$C8+(drdp!H8+drdp!Q8)*'MSXY-TI2S'!$D8)</f>
        <v>0</v>
      </c>
      <c r="F8" s="20">
        <f>Model!$W$18*((drdp!C8+drdp!L8)*'MSXY-TI2S'!$B8+(drdp!F8+drdp!O8)*'MSXY-TI2S'!$C8+(drdp!I8+drdp!R8)*'MSXY-TI2S'!$D8)</f>
        <v>0</v>
      </c>
      <c r="G8" s="20">
        <f>Model!$W$18*((drdp!D8+drdp!M8)*'MSXY-TI2S'!$B8+(drdp!G8+drdp!P8)*'MSXY-TI2S'!$C8+(drdp!J8+drdp!S8)*'MSXY-TI2S'!$D8)</f>
        <v>0</v>
      </c>
      <c r="H8" s="18">
        <f>Model!$W$18*((drdp!B8)*'MSXY-TI2S'!$B8+(drdp!E8)*'MSXY-TI2S'!$C8+(drdp!H8)*'MSXY-TI2S'!$D8)</f>
        <v>0</v>
      </c>
      <c r="I8" s="18">
        <f>Model!$W$18*((drdp!C8)*'MSXY-TI2S'!$B8+(drdp!F8)*'MSXY-TI2S'!$C8+(drdp!I8)*'MSXY-TI2S'!$D8)</f>
        <v>0</v>
      </c>
      <c r="J8" s="18">
        <f>Model!$W$18*((drdp!D8)*'MSXY-TI2S'!$B8+(drdp!G8)*'MSXY-TI2S'!$C8+(drdp!J8)*'MSXY-TI2S'!$D8)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f>SIN(Wellpath!$O9) * (TAN(Dip) * SIN(Wellpath!$L9) * COS(Wellpath!$L9) - COS(Wellpath!$L9) * COS(Wellpath!$L9) * COS(Wellpath!$O9) - COS(Wellpath!$O9)) / 2</f>
        <v>0.21918557339453873</v>
      </c>
      <c r="E9" s="20">
        <f>Model!$W$18*((drdp!B9+drdp!K9)*'MSXY-TI2S'!$B9+(drdp!E9+drdp!N9)*'MSXY-TI2S'!$C9+(drdp!H9+drdp!Q9)*'MSXY-TI2S'!$D9)</f>
        <v>0</v>
      </c>
      <c r="F9" s="20">
        <f>Model!$W$18*((drdp!C9+drdp!L9)*'MSXY-TI2S'!$B9+(drdp!F9+drdp!O9)*'MSXY-TI2S'!$C9+(drdp!I9+drdp!R9)*'MSXY-TI2S'!$D9)</f>
        <v>0</v>
      </c>
      <c r="G9" s="20">
        <f>Model!$W$18*((drdp!D9+drdp!M9)*'MSXY-TI2S'!$B9+(drdp!G9+drdp!P9)*'MSXY-TI2S'!$C9+(drdp!J9+drdp!S9)*'MSXY-TI2S'!$D9)</f>
        <v>0</v>
      </c>
      <c r="H9" s="18">
        <f>Model!$W$18*((drdp!B9)*'MSXY-TI2S'!$B9+(drdp!E9)*'MSXY-TI2S'!$C9+(drdp!H9)*'MSXY-TI2S'!$D9)</f>
        <v>0</v>
      </c>
      <c r="I9" s="18">
        <f>Model!$W$18*((drdp!C9)*'MSXY-TI2S'!$B9+(drdp!F9)*'MSXY-TI2S'!$C9+(drdp!I9)*'MSXY-TI2S'!$D9)</f>
        <v>0</v>
      </c>
      <c r="J9" s="18">
        <f>Model!$W$18*((drdp!D9)*'MSXY-TI2S'!$B9+(drdp!G9)*'MSXY-TI2S'!$C9+(drdp!J9)*'MSXY-TI2S'!$D9)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f>SIN(Wellpath!$O10) * (TAN(Dip) * SIN(Wellpath!$L10) * COS(Wellpath!$L10) - COS(Wellpath!$L10) * COS(Wellpath!$L10) * COS(Wellpath!$O10) - COS(Wellpath!$O10)) / 2</f>
        <v>0.21918557339453873</v>
      </c>
      <c r="E10" s="20">
        <f>Model!$W$18*((drdp!B10+drdp!K10)*'MSXY-TI2S'!$B10+(drdp!E10+drdp!N10)*'MSXY-TI2S'!$C10+(drdp!H10+drdp!Q10)*'MSXY-TI2S'!$D10)</f>
        <v>0</v>
      </c>
      <c r="F10" s="20">
        <f>Model!$W$18*((drdp!C10+drdp!L10)*'MSXY-TI2S'!$B10+(drdp!F10+drdp!O10)*'MSXY-TI2S'!$C10+(drdp!I10+drdp!R10)*'MSXY-TI2S'!$D10)</f>
        <v>0</v>
      </c>
      <c r="G10" s="20">
        <f>Model!$W$18*((drdp!D10+drdp!M10)*'MSXY-TI2S'!$B10+(drdp!G10+drdp!P10)*'MSXY-TI2S'!$C10+(drdp!J10+drdp!S10)*'MSXY-TI2S'!$D10)</f>
        <v>0</v>
      </c>
      <c r="H10" s="18">
        <f>Model!$W$18*((drdp!B10)*'MSXY-TI2S'!$B10+(drdp!E10)*'MSXY-TI2S'!$C10+(drdp!H10)*'MSXY-TI2S'!$D10)</f>
        <v>0</v>
      </c>
      <c r="I10" s="18">
        <f>Model!$W$18*((drdp!C10)*'MSXY-TI2S'!$B10+(drdp!F10)*'MSXY-TI2S'!$C10+(drdp!I10)*'MSXY-TI2S'!$D10)</f>
        <v>0</v>
      </c>
      <c r="J10" s="18">
        <f>Model!$W$18*((drdp!D10)*'MSXY-TI2S'!$B10+(drdp!G10)*'MSXY-TI2S'!$C10+(drdp!J10)*'MSXY-TI2S'!$D10)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f>SIN(Wellpath!$O11) * (TAN(Dip) * SIN(Wellpath!$L11) * COS(Wellpath!$L11) - COS(Wellpath!$L11) * COS(Wellpath!$L11) * COS(Wellpath!$O11) - COS(Wellpath!$O11)) / 2</f>
        <v>0.21918557339453873</v>
      </c>
      <c r="E11" s="20">
        <f>Model!$W$18*((drdp!B11+drdp!K11)*'MSXY-TI2S'!$B11+(drdp!E11+drdp!N11)*'MSXY-TI2S'!$C11+(drdp!H11+drdp!Q11)*'MSXY-TI2S'!$D11)</f>
        <v>0</v>
      </c>
      <c r="F11" s="20">
        <f>Model!$W$18*((drdp!C11+drdp!L11)*'MSXY-TI2S'!$B11+(drdp!F11+drdp!O11)*'MSXY-TI2S'!$C11+(drdp!I11+drdp!R11)*'MSXY-TI2S'!$D11)</f>
        <v>0</v>
      </c>
      <c r="G11" s="20">
        <f>Model!$W$18*((drdp!D11+drdp!M11)*'MSXY-TI2S'!$B11+(drdp!G11+drdp!P11)*'MSXY-TI2S'!$C11+(drdp!J11+drdp!S11)*'MSXY-TI2S'!$D11)</f>
        <v>0</v>
      </c>
      <c r="H11" s="18">
        <f>Model!$W$18*((drdp!B11)*'MSXY-TI2S'!$B11+(drdp!E11)*'MSXY-TI2S'!$C11+(drdp!H11)*'MSXY-TI2S'!$D11)</f>
        <v>0</v>
      </c>
      <c r="I11" s="18">
        <f>Model!$W$18*((drdp!C11)*'MSXY-TI2S'!$B11+(drdp!F11)*'MSXY-TI2S'!$C11+(drdp!I11)*'MSXY-TI2S'!$D11)</f>
        <v>0</v>
      </c>
      <c r="J11" s="18">
        <f>Model!$W$18*((drdp!D11)*'MSXY-TI2S'!$B11+(drdp!G11)*'MSXY-TI2S'!$C11+(drdp!J11)*'MSXY-TI2S'!$D11)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f>SIN(Wellpath!$O12) * (TAN(Dip) * SIN(Wellpath!$L12) * COS(Wellpath!$L12) - COS(Wellpath!$L12) * COS(Wellpath!$L12) * COS(Wellpath!$O12) - COS(Wellpath!$O12)) / 2</f>
        <v>0.21918557339453873</v>
      </c>
      <c r="E12" s="20">
        <f>Model!$W$18*((drdp!B12+drdp!K12)*'MSXY-TI2S'!$B12+(drdp!E12+drdp!N12)*'MSXY-TI2S'!$C12+(drdp!H12+drdp!Q12)*'MSXY-TI2S'!$D12)</f>
        <v>0</v>
      </c>
      <c r="F12" s="20">
        <f>Model!$W$18*((drdp!C12+drdp!L12)*'MSXY-TI2S'!$B12+(drdp!F12+drdp!O12)*'MSXY-TI2S'!$C12+(drdp!I12+drdp!R12)*'MSXY-TI2S'!$D12)</f>
        <v>0</v>
      </c>
      <c r="G12" s="20">
        <f>Model!$W$18*((drdp!D12+drdp!M12)*'MSXY-TI2S'!$B12+(drdp!G12+drdp!P12)*'MSXY-TI2S'!$C12+(drdp!J12+drdp!S12)*'MSXY-TI2S'!$D12)</f>
        <v>0</v>
      </c>
      <c r="H12" s="18">
        <f>Model!$W$18*((drdp!B12)*'MSXY-TI2S'!$B12+(drdp!E12)*'MSXY-TI2S'!$C12+(drdp!H12)*'MSXY-TI2S'!$D12)</f>
        <v>0</v>
      </c>
      <c r="I12" s="18">
        <f>Model!$W$18*((drdp!C12)*'MSXY-TI2S'!$B12+(drdp!F12)*'MSXY-TI2S'!$C12+(drdp!I12)*'MSXY-TI2S'!$D12)</f>
        <v>0</v>
      </c>
      <c r="J12" s="18">
        <f>Model!$W$18*((drdp!D12)*'MSXY-TI2S'!$B12+(drdp!G12)*'MSXY-TI2S'!$C12+(drdp!J12)*'MSXY-TI2S'!$D12)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f>SIN(Wellpath!$O13) * (TAN(Dip) * SIN(Wellpath!$L13) * COS(Wellpath!$L13) - COS(Wellpath!$L13) * COS(Wellpath!$L13) * COS(Wellpath!$O13) - COS(Wellpath!$O13)) / 2</f>
        <v>0.21918557339453873</v>
      </c>
      <c r="E13" s="20">
        <f>Model!$W$18*((drdp!B13+drdp!K13)*'MSXY-TI2S'!$B13+(drdp!E13+drdp!N13)*'MSXY-TI2S'!$C13+(drdp!H13+drdp!Q13)*'MSXY-TI2S'!$D13)</f>
        <v>0</v>
      </c>
      <c r="F13" s="20">
        <f>Model!$W$18*((drdp!C13+drdp!L13)*'MSXY-TI2S'!$B13+(drdp!F13+drdp!O13)*'MSXY-TI2S'!$C13+(drdp!I13+drdp!R13)*'MSXY-TI2S'!$D13)</f>
        <v>0</v>
      </c>
      <c r="G13" s="20">
        <f>Model!$W$18*((drdp!D13+drdp!M13)*'MSXY-TI2S'!$B13+(drdp!G13+drdp!P13)*'MSXY-TI2S'!$C13+(drdp!J13+drdp!S13)*'MSXY-TI2S'!$D13)</f>
        <v>0</v>
      </c>
      <c r="H13" s="18">
        <f>Model!$W$18*((drdp!B13)*'MSXY-TI2S'!$B13+(drdp!E13)*'MSXY-TI2S'!$C13+(drdp!H13)*'MSXY-TI2S'!$D13)</f>
        <v>0</v>
      </c>
      <c r="I13" s="18">
        <f>Model!$W$18*((drdp!C13)*'MSXY-TI2S'!$B13+(drdp!F13)*'MSXY-TI2S'!$C13+(drdp!I13)*'MSXY-TI2S'!$D13)</f>
        <v>0</v>
      </c>
      <c r="J13" s="18">
        <f>Model!$W$18*((drdp!D13)*'MSXY-TI2S'!$B13+(drdp!G13)*'MSXY-TI2S'!$C13+(drdp!J13)*'MSXY-TI2S'!$D13)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f>SIN(Wellpath!$O14) * (TAN(Dip) * SIN(Wellpath!$L14) * COS(Wellpath!$L14) - COS(Wellpath!$L14) * COS(Wellpath!$L14) * COS(Wellpath!$O14) - COS(Wellpath!$O14)) / 2</f>
        <v>0.21918557339453873</v>
      </c>
      <c r="E14" s="20">
        <f>Model!$W$18*((drdp!B14+drdp!K14)*'MSXY-TI2S'!$B14+(drdp!E14+drdp!N14)*'MSXY-TI2S'!$C14+(drdp!H14+drdp!Q14)*'MSXY-TI2S'!$D14)</f>
        <v>0</v>
      </c>
      <c r="F14" s="20">
        <f>Model!$W$18*((drdp!C14+drdp!L14)*'MSXY-TI2S'!$B14+(drdp!F14+drdp!O14)*'MSXY-TI2S'!$C14+(drdp!I14+drdp!R14)*'MSXY-TI2S'!$D14)</f>
        <v>0</v>
      </c>
      <c r="G14" s="20">
        <f>Model!$W$18*((drdp!D14+drdp!M14)*'MSXY-TI2S'!$B14+(drdp!G14+drdp!P14)*'MSXY-TI2S'!$C14+(drdp!J14+drdp!S14)*'MSXY-TI2S'!$D14)</f>
        <v>0</v>
      </c>
      <c r="H14" s="18">
        <f>Model!$W$18*((drdp!B14)*'MSXY-TI2S'!$B14+(drdp!E14)*'MSXY-TI2S'!$C14+(drdp!H14)*'MSXY-TI2S'!$D14)</f>
        <v>0</v>
      </c>
      <c r="I14" s="18">
        <f>Model!$W$18*((drdp!C14)*'MSXY-TI2S'!$B14+(drdp!F14)*'MSXY-TI2S'!$C14+(drdp!I14)*'MSXY-TI2S'!$D14)</f>
        <v>0</v>
      </c>
      <c r="J14" s="18">
        <f>Model!$W$18*((drdp!D14)*'MSXY-TI2S'!$B14+(drdp!G14)*'MSXY-TI2S'!$C14+(drdp!J14)*'MSXY-TI2S'!$D14)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f>SIN(Wellpath!$O15) * (TAN(Dip) * SIN(Wellpath!$L15) * COS(Wellpath!$L15) - COS(Wellpath!$L15) * COS(Wellpath!$L15) * COS(Wellpath!$O15) - COS(Wellpath!$O15)) / 2</f>
        <v>0.21918557339453873</v>
      </c>
      <c r="E15" s="20">
        <f>Model!$W$18*((drdp!B15+drdp!K15)*'MSXY-TI2S'!$B15+(drdp!E15+drdp!N15)*'MSXY-TI2S'!$C15+(drdp!H15+drdp!Q15)*'MSXY-TI2S'!$D15)</f>
        <v>0</v>
      </c>
      <c r="F15" s="20">
        <f>Model!$W$18*((drdp!C15+drdp!L15)*'MSXY-TI2S'!$B15+(drdp!F15+drdp!O15)*'MSXY-TI2S'!$C15+(drdp!I15+drdp!R15)*'MSXY-TI2S'!$D15)</f>
        <v>0</v>
      </c>
      <c r="G15" s="20">
        <f>Model!$W$18*((drdp!D15+drdp!M15)*'MSXY-TI2S'!$B15+(drdp!G15+drdp!P15)*'MSXY-TI2S'!$C15+(drdp!J15+drdp!S15)*'MSXY-TI2S'!$D15)</f>
        <v>0</v>
      </c>
      <c r="H15" s="18">
        <f>Model!$W$18*((drdp!B15)*'MSXY-TI2S'!$B15+(drdp!E15)*'MSXY-TI2S'!$C15+(drdp!H15)*'MSXY-TI2S'!$D15)</f>
        <v>0</v>
      </c>
      <c r="I15" s="18">
        <f>Model!$W$18*((drdp!C15)*'MSXY-TI2S'!$B15+(drdp!F15)*'MSXY-TI2S'!$C15+(drdp!I15)*'MSXY-TI2S'!$D15)</f>
        <v>0</v>
      </c>
      <c r="J15" s="18">
        <f>Model!$W$18*((drdp!D15)*'MSXY-TI2S'!$B15+(drdp!G15)*'MSXY-TI2S'!$C15+(drdp!J15)*'MSXY-TI2S'!$D15)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f>SIN(Wellpath!$O16) * (TAN(Dip) * SIN(Wellpath!$L16) * COS(Wellpath!$L16) - COS(Wellpath!$L16) * COS(Wellpath!$L16) * COS(Wellpath!$O16) - COS(Wellpath!$O16)) / 2</f>
        <v>0.21918557339453873</v>
      </c>
      <c r="E16" s="20">
        <f>Model!$W$18*((drdp!B16+drdp!K16)*'MSXY-TI2S'!$B16+(drdp!E16+drdp!N16)*'MSXY-TI2S'!$C16+(drdp!H16+drdp!Q16)*'MSXY-TI2S'!$D16)</f>
        <v>0</v>
      </c>
      <c r="F16" s="20">
        <f>Model!$W$18*((drdp!C16+drdp!L16)*'MSXY-TI2S'!$B16+(drdp!F16+drdp!O16)*'MSXY-TI2S'!$C16+(drdp!I16+drdp!R16)*'MSXY-TI2S'!$D16)</f>
        <v>0</v>
      </c>
      <c r="G16" s="20">
        <f>Model!$W$18*((drdp!D16+drdp!M16)*'MSXY-TI2S'!$B16+(drdp!G16+drdp!P16)*'MSXY-TI2S'!$C16+(drdp!J16+drdp!S16)*'MSXY-TI2S'!$D16)</f>
        <v>0</v>
      </c>
      <c r="H16" s="18">
        <f>Model!$W$18*((drdp!B16)*'MSXY-TI2S'!$B16+(drdp!E16)*'MSXY-TI2S'!$C16+(drdp!H16)*'MSXY-TI2S'!$D16)</f>
        <v>0</v>
      </c>
      <c r="I16" s="18">
        <f>Model!$W$18*((drdp!C16)*'MSXY-TI2S'!$B16+(drdp!F16)*'MSXY-TI2S'!$C16+(drdp!I16)*'MSXY-TI2S'!$D16)</f>
        <v>0</v>
      </c>
      <c r="J16" s="18">
        <f>Model!$W$18*((drdp!D16)*'MSXY-TI2S'!$B16+(drdp!G16)*'MSXY-TI2S'!$C16+(drdp!J16)*'MSXY-TI2S'!$D16)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f>SIN(Wellpath!$O17) * (TAN(Dip) * SIN(Wellpath!$L17) * COS(Wellpath!$L17) - COS(Wellpath!$L17) * COS(Wellpath!$L17) * COS(Wellpath!$O17) - COS(Wellpath!$O17)) / 2</f>
        <v>0.21918557339453873</v>
      </c>
      <c r="E17" s="20">
        <f>Model!$W$18*((drdp!B17+drdp!K17)*'MSXY-TI2S'!$B17+(drdp!E17+drdp!N17)*'MSXY-TI2S'!$C17+(drdp!H17+drdp!Q17)*'MSXY-TI2S'!$D17)</f>
        <v>0</v>
      </c>
      <c r="F17" s="20">
        <f>Model!$W$18*((drdp!C17+drdp!L17)*'MSXY-TI2S'!$B17+(drdp!F17+drdp!O17)*'MSXY-TI2S'!$C17+(drdp!I17+drdp!R17)*'MSXY-TI2S'!$D17)</f>
        <v>0</v>
      </c>
      <c r="G17" s="20">
        <f>Model!$W$18*((drdp!D17+drdp!M17)*'MSXY-TI2S'!$B17+(drdp!G17+drdp!P17)*'MSXY-TI2S'!$C17+(drdp!J17+drdp!S17)*'MSXY-TI2S'!$D17)</f>
        <v>0</v>
      </c>
      <c r="H17" s="18">
        <f>Model!$W$18*((drdp!B17)*'MSXY-TI2S'!$B17+(drdp!E17)*'MSXY-TI2S'!$C17+(drdp!H17)*'MSXY-TI2S'!$D17)</f>
        <v>0</v>
      </c>
      <c r="I17" s="18">
        <f>Model!$W$18*((drdp!C17)*'MSXY-TI2S'!$B17+(drdp!F17)*'MSXY-TI2S'!$C17+(drdp!I17)*'MSXY-TI2S'!$D17)</f>
        <v>0</v>
      </c>
      <c r="J17" s="18">
        <f>Model!$W$18*((drdp!D17)*'MSXY-TI2S'!$B17+(drdp!G17)*'MSXY-TI2S'!$C17+(drdp!J17)*'MSXY-TI2S'!$D17)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f>SIN(Wellpath!$O18) * (TAN(Dip) * SIN(Wellpath!$L18) * COS(Wellpath!$L18) - COS(Wellpath!$L18) * COS(Wellpath!$L18) * COS(Wellpath!$O18) - COS(Wellpath!$O18)) / 2</f>
        <v>0.21918557339453873</v>
      </c>
      <c r="E18" s="20">
        <f>Model!$W$18*((drdp!B18+drdp!K18)*'MSXY-TI2S'!$B18+(drdp!E18+drdp!N18)*'MSXY-TI2S'!$C18+(drdp!H18+drdp!Q18)*'MSXY-TI2S'!$D18)</f>
        <v>0</v>
      </c>
      <c r="F18" s="20">
        <f>Model!$W$18*((drdp!C18+drdp!L18)*'MSXY-TI2S'!$B18+(drdp!F18+drdp!O18)*'MSXY-TI2S'!$C18+(drdp!I18+drdp!R18)*'MSXY-TI2S'!$D18)</f>
        <v>0</v>
      </c>
      <c r="G18" s="20">
        <f>Model!$W$18*((drdp!D18+drdp!M18)*'MSXY-TI2S'!$B18+(drdp!G18+drdp!P18)*'MSXY-TI2S'!$C18+(drdp!J18+drdp!S18)*'MSXY-TI2S'!$D18)</f>
        <v>0</v>
      </c>
      <c r="H18" s="18">
        <f>Model!$W$18*((drdp!B18)*'MSXY-TI2S'!$B18+(drdp!E18)*'MSXY-TI2S'!$C18+(drdp!H18)*'MSXY-TI2S'!$D18)</f>
        <v>0</v>
      </c>
      <c r="I18" s="18">
        <f>Model!$W$18*((drdp!C18)*'MSXY-TI2S'!$B18+(drdp!F18)*'MSXY-TI2S'!$C18+(drdp!I18)*'MSXY-TI2S'!$D18)</f>
        <v>0</v>
      </c>
      <c r="J18" s="18">
        <f>Model!$W$18*((drdp!D18)*'MSXY-TI2S'!$B18+(drdp!G18)*'MSXY-TI2S'!$C18+(drdp!J18)*'MSXY-TI2S'!$D18)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f>SIN(Wellpath!$O19) * (TAN(Dip) * SIN(Wellpath!$L19) * COS(Wellpath!$L19) - COS(Wellpath!$L19) * COS(Wellpath!$L19) * COS(Wellpath!$O19) - COS(Wellpath!$O19)) / 2</f>
        <v>0.21918557339453873</v>
      </c>
      <c r="E19" s="20">
        <f>Model!$W$18*((drdp!B19+drdp!K19)*'MSXY-TI2S'!$B19+(drdp!E19+drdp!N19)*'MSXY-TI2S'!$C19+(drdp!H19+drdp!Q19)*'MSXY-TI2S'!$D19)</f>
        <v>0</v>
      </c>
      <c r="F19" s="20">
        <f>Model!$W$18*((drdp!C19+drdp!L19)*'MSXY-TI2S'!$B19+(drdp!F19+drdp!O19)*'MSXY-TI2S'!$C19+(drdp!I19+drdp!R19)*'MSXY-TI2S'!$D19)</f>
        <v>0</v>
      </c>
      <c r="G19" s="20">
        <f>Model!$W$18*((drdp!D19+drdp!M19)*'MSXY-TI2S'!$B19+(drdp!G19+drdp!P19)*'MSXY-TI2S'!$C19+(drdp!J19+drdp!S19)*'MSXY-TI2S'!$D19)</f>
        <v>0</v>
      </c>
      <c r="H19" s="18">
        <f>Model!$W$18*((drdp!B19)*'MSXY-TI2S'!$B19+(drdp!E19)*'MSXY-TI2S'!$C19+(drdp!H19)*'MSXY-TI2S'!$D19)</f>
        <v>0</v>
      </c>
      <c r="I19" s="18">
        <f>Model!$W$18*((drdp!C19)*'MSXY-TI2S'!$B19+(drdp!F19)*'MSXY-TI2S'!$C19+(drdp!I19)*'MSXY-TI2S'!$D19)</f>
        <v>0</v>
      </c>
      <c r="J19" s="18">
        <f>Model!$W$18*((drdp!D19)*'MSXY-TI2S'!$B19+(drdp!G19)*'MSXY-TI2S'!$C19+(drdp!J19)*'MSXY-TI2S'!$D19)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f>SIN(Wellpath!$O20) * (TAN(Dip) * SIN(Wellpath!$L20) * COS(Wellpath!$L20) - COS(Wellpath!$L20) * COS(Wellpath!$L20) * COS(Wellpath!$O20) - COS(Wellpath!$O20)) / 2</f>
        <v>0.21918557339453873</v>
      </c>
      <c r="E20" s="20">
        <f>Model!$W$18*((drdp!B20+drdp!K20)*'MSXY-TI2S'!$B20+(drdp!E20+drdp!N20)*'MSXY-TI2S'!$C20+(drdp!H20+drdp!Q20)*'MSXY-TI2S'!$D20)</f>
        <v>0</v>
      </c>
      <c r="F20" s="20">
        <f>Model!$W$18*((drdp!C20+drdp!L20)*'MSXY-TI2S'!$B20+(drdp!F20+drdp!O20)*'MSXY-TI2S'!$C20+(drdp!I20+drdp!R20)*'MSXY-TI2S'!$D20)</f>
        <v>0</v>
      </c>
      <c r="G20" s="20">
        <f>Model!$W$18*((drdp!D20+drdp!M20)*'MSXY-TI2S'!$B20+(drdp!G20+drdp!P20)*'MSXY-TI2S'!$C20+(drdp!J20+drdp!S20)*'MSXY-TI2S'!$D20)</f>
        <v>0</v>
      </c>
      <c r="H20" s="18">
        <f>Model!$W$18*((drdp!B20)*'MSXY-TI2S'!$B20+(drdp!E20)*'MSXY-TI2S'!$C20+(drdp!H20)*'MSXY-TI2S'!$D20)</f>
        <v>0</v>
      </c>
      <c r="I20" s="18">
        <f>Model!$W$18*((drdp!C20)*'MSXY-TI2S'!$B20+(drdp!F20)*'MSXY-TI2S'!$C20+(drdp!I20)*'MSXY-TI2S'!$D20)</f>
        <v>0</v>
      </c>
      <c r="J20" s="18">
        <f>Model!$W$18*((drdp!D20)*'MSXY-TI2S'!$B20+(drdp!G20)*'MSXY-TI2S'!$C20+(drdp!J20)*'MSXY-TI2S'!$D20)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f>SIN(Wellpath!$O21) * (TAN(Dip) * SIN(Wellpath!$L21) * COS(Wellpath!$L21) - COS(Wellpath!$L21) * COS(Wellpath!$L21) * COS(Wellpath!$O21) - COS(Wellpath!$O21)) / 2</f>
        <v>0.22363854378614637</v>
      </c>
      <c r="E21" s="20">
        <f>Model!$W$18*((drdp!B21+drdp!K21)*'MSXY-TI2S'!$B21+(drdp!E21+drdp!N21)*'MSXY-TI2S'!$C21+(drdp!H21+drdp!Q21)*'MSXY-TI2S'!$D21)</f>
        <v>0</v>
      </c>
      <c r="F21" s="20">
        <f>Model!$W$18*((drdp!C21+drdp!L21)*'MSXY-TI2S'!$B21+(drdp!F21+drdp!O21)*'MSXY-TI2S'!$C21+(drdp!I21+drdp!R21)*'MSXY-TI2S'!$D21)</f>
        <v>1.0366613437833175E-4</v>
      </c>
      <c r="G21" s="20">
        <f>Model!$W$18*((drdp!D21+drdp!M21)*'MSXY-TI2S'!$B21+(drdp!G21+drdp!P21)*'MSXY-TI2S'!$C21+(drdp!J21+drdp!S21)*'MSXY-TI2S'!$D21)</f>
        <v>0</v>
      </c>
      <c r="H21" s="18">
        <f>Model!$W$18*((drdp!B21)*'MSXY-TI2S'!$B21+(drdp!E21)*'MSXY-TI2S'!$C21+(drdp!H21)*'MSXY-TI2S'!$D21)</f>
        <v>0</v>
      </c>
      <c r="I21" s="18">
        <f>Model!$W$18*((drdp!C21)*'MSXY-TI2S'!$B21+(drdp!F21)*'MSXY-TI2S'!$C21+(drdp!I21)*'MSXY-TI2S'!$D21)</f>
        <v>2.5916533594582938E-5</v>
      </c>
      <c r="J21" s="18">
        <f>Model!$W$18*((drdp!D21)*'MSXY-TI2S'!$B21+(drdp!G21)*'MSXY-TI2S'!$C21+(drdp!J21)*'MSXY-TI2S'!$D21)</f>
        <v>0</v>
      </c>
      <c r="K21" s="21">
        <f>SUM(E$3:E20)+H21</f>
        <v>0</v>
      </c>
      <c r="L21" s="21">
        <f>SUM(F$3:F20)+I21</f>
        <v>2.5916533594582938E-5</v>
      </c>
      <c r="M21" s="21">
        <f>SUM(G$3:G20)+J21</f>
        <v>0</v>
      </c>
      <c r="N21" s="21"/>
      <c r="O21" s="21"/>
      <c r="P21" s="21"/>
      <c r="Q21" s="19">
        <f t="shared" si="1"/>
        <v>0</v>
      </c>
      <c r="R21" s="19">
        <f t="shared" si="1"/>
        <v>6.7166671355914605E-10</v>
      </c>
      <c r="S21" s="19">
        <f t="shared" si="1"/>
        <v>0</v>
      </c>
      <c r="T21" s="19">
        <f t="shared" si="2"/>
        <v>0</v>
      </c>
      <c r="U21" s="19">
        <f t="shared" si="3"/>
        <v>0</v>
      </c>
      <c r="V21" s="19">
        <f t="shared" si="4"/>
        <v>0</v>
      </c>
    </row>
    <row r="22" spans="1:22" x14ac:dyDescent="0.25">
      <c r="A22" s="26">
        <f>Wellpath!E22</f>
        <v>540</v>
      </c>
      <c r="B22" s="22">
        <v>0</v>
      </c>
      <c r="C22" s="22">
        <v>0</v>
      </c>
      <c r="D22" s="22">
        <f>SIN(Wellpath!$O22) * (TAN(Dip) * SIN(Wellpath!$L22) * COS(Wellpath!$L22) - COS(Wellpath!$L22) * COS(Wellpath!$L22) * COS(Wellpath!$O22) - COS(Wellpath!$O22)) / 2</f>
        <v>0.23673568943617584</v>
      </c>
      <c r="E22" s="20">
        <f>Model!$W$18*((drdp!B22+drdp!K22)*'MSXY-TI2S'!$B22+(drdp!E22+drdp!N22)*'MSXY-TI2S'!$C22+(drdp!H22+drdp!Q22)*'MSXY-TI2S'!$D22)</f>
        <v>0</v>
      </c>
      <c r="F22" s="20">
        <f>Model!$W$18*((drdp!C22+drdp!L22)*'MSXY-TI2S'!$B22+(drdp!F22+drdp!O22)*'MSXY-TI2S'!$C22+(drdp!I22+drdp!R22)*'MSXY-TI2S'!$D22)</f>
        <v>6.6005792223009462E-4</v>
      </c>
      <c r="G22" s="20">
        <f>Model!$W$18*((drdp!D22+drdp!M22)*'MSXY-TI2S'!$B22+(drdp!G22+drdp!P22)*'MSXY-TI2S'!$C22+(drdp!J22+drdp!S22)*'MSXY-TI2S'!$D22)</f>
        <v>0</v>
      </c>
      <c r="H22" s="18">
        <f>Model!$W$18*((drdp!B22)*'MSXY-TI2S'!$B22+(drdp!E22)*'MSXY-TI2S'!$C22+(drdp!H22)*'MSXY-TI2S'!$D22)</f>
        <v>0</v>
      </c>
      <c r="I22" s="18">
        <f>Model!$W$18*((drdp!C22)*'MSXY-TI2S'!$B22+(drdp!F22)*'MSXY-TI2S'!$C22+(drdp!I22)*'MSXY-TI2S'!$D22)</f>
        <v>3.3002896111504731E-4</v>
      </c>
      <c r="J22" s="18">
        <f>Model!$W$18*((drdp!D22)*'MSXY-TI2S'!$B22+(drdp!G22)*'MSXY-TI2S'!$C22+(drdp!J22)*'MSXY-TI2S'!$D22)</f>
        <v>0</v>
      </c>
      <c r="K22" s="21">
        <f>SUM(E$3:E21)+H22</f>
        <v>0</v>
      </c>
      <c r="L22" s="21">
        <f>SUM(F$3:F21)+I22</f>
        <v>4.3369509549337905E-4</v>
      </c>
      <c r="M22" s="21">
        <f>SUM(G$3:G21)+J22</f>
        <v>0</v>
      </c>
      <c r="N22" s="21"/>
      <c r="O22" s="21"/>
      <c r="P22" s="21"/>
      <c r="Q22" s="19">
        <f t="shared" si="1"/>
        <v>0</v>
      </c>
      <c r="R22" s="19">
        <f t="shared" si="1"/>
        <v>1.8809143585501118E-7</v>
      </c>
      <c r="S22" s="19">
        <f t="shared" si="1"/>
        <v>0</v>
      </c>
      <c r="T22" s="19">
        <f t="shared" si="2"/>
        <v>0</v>
      </c>
      <c r="U22" s="19">
        <f t="shared" si="3"/>
        <v>0</v>
      </c>
      <c r="V22" s="19">
        <f t="shared" si="4"/>
        <v>0</v>
      </c>
    </row>
    <row r="23" spans="1:22" x14ac:dyDescent="0.25">
      <c r="A23" s="26">
        <f>Wellpath!E23</f>
        <v>570</v>
      </c>
      <c r="B23" s="22">
        <v>0</v>
      </c>
      <c r="C23" s="22">
        <v>0</v>
      </c>
      <c r="D23" s="22">
        <f>SIN(Wellpath!$O23) * (TAN(Dip) * SIN(Wellpath!$L23) * COS(Wellpath!$L23) - COS(Wellpath!$L23) * COS(Wellpath!$L23) * COS(Wellpath!$O23) - COS(Wellpath!$O23)) / 2</f>
        <v>0.24928223446572872</v>
      </c>
      <c r="E23" s="20">
        <f>Model!$W$18*((drdp!B23+drdp!K23)*'MSXY-TI2S'!$B23+(drdp!E23+drdp!N23)*'MSXY-TI2S'!$C23+(drdp!H23+drdp!Q23)*'MSXY-TI2S'!$D23)</f>
        <v>0</v>
      </c>
      <c r="F23" s="20">
        <f>Model!$W$18*((drdp!C23+drdp!L23)*'MSXY-TI2S'!$B23+(drdp!F23+drdp!O23)*'MSXY-TI2S'!$C23+(drdp!I23+drdp!R23)*'MSXY-TI2S'!$D23)</f>
        <v>1.2154268060398901E-3</v>
      </c>
      <c r="G23" s="20">
        <f>Model!$W$18*((drdp!D23+drdp!M23)*'MSXY-TI2S'!$B23+(drdp!G23+drdp!P23)*'MSXY-TI2S'!$C23+(drdp!J23+drdp!S23)*'MSXY-TI2S'!$D23)</f>
        <v>0</v>
      </c>
      <c r="H23" s="18">
        <f>Model!$W$18*((drdp!B23)*'MSXY-TI2S'!$B23+(drdp!E23)*'MSXY-TI2S'!$C23+(drdp!H23)*'MSXY-TI2S'!$D23)</f>
        <v>0</v>
      </c>
      <c r="I23" s="18">
        <f>Model!$W$18*((drdp!C23)*'MSXY-TI2S'!$B23+(drdp!F23)*'MSXY-TI2S'!$C23+(drdp!I23)*'MSXY-TI2S'!$D23)</f>
        <v>6.0771340301994507E-4</v>
      </c>
      <c r="J23" s="18">
        <f>Model!$W$18*((drdp!D23)*'MSXY-TI2S'!$B23+(drdp!G23)*'MSXY-TI2S'!$C23+(drdp!J23)*'MSXY-TI2S'!$D23)</f>
        <v>0</v>
      </c>
      <c r="K23" s="21">
        <f>SUM(E$3:E22)+H23</f>
        <v>0</v>
      </c>
      <c r="L23" s="21">
        <f>SUM(F$3:F22)+I23</f>
        <v>1.3714374596283715E-3</v>
      </c>
      <c r="M23" s="21">
        <f>SUM(G$3:G22)+J23</f>
        <v>0</v>
      </c>
      <c r="N23" s="21"/>
      <c r="O23" s="21"/>
      <c r="P23" s="21"/>
      <c r="Q23" s="19">
        <f t="shared" si="1"/>
        <v>0</v>
      </c>
      <c r="R23" s="19">
        <f t="shared" si="1"/>
        <v>1.880840705671921E-6</v>
      </c>
      <c r="S23" s="19">
        <f t="shared" si="1"/>
        <v>0</v>
      </c>
      <c r="T23" s="19">
        <f t="shared" si="2"/>
        <v>0</v>
      </c>
      <c r="U23" s="19">
        <f t="shared" si="3"/>
        <v>0</v>
      </c>
      <c r="V23" s="19">
        <f t="shared" si="4"/>
        <v>0</v>
      </c>
    </row>
    <row r="24" spans="1:22" x14ac:dyDescent="0.25">
      <c r="A24" s="26">
        <f>Wellpath!E24</f>
        <v>600</v>
      </c>
      <c r="B24" s="22">
        <v>0</v>
      </c>
      <c r="C24" s="22">
        <v>0</v>
      </c>
      <c r="D24" s="22">
        <f>SIN(Wellpath!$O24) * (TAN(Dip) * SIN(Wellpath!$L24) * COS(Wellpath!$L24) - COS(Wellpath!$L24) * COS(Wellpath!$L24) * COS(Wellpath!$O24) - COS(Wellpath!$O24)) / 2</f>
        <v>0.26118269209131895</v>
      </c>
      <c r="E24" s="20">
        <f>Model!$W$18*((drdp!B24+drdp!K24)*'MSXY-TI2S'!$B24+(drdp!E24+drdp!N24)*'MSXY-TI2S'!$C24+(drdp!H24+drdp!Q24)*'MSXY-TI2S'!$D24)</f>
        <v>0</v>
      </c>
      <c r="F24" s="20">
        <f>Model!$W$18*((drdp!C24+drdp!L24)*'MSXY-TI2S'!$B24+(drdp!F24+drdp!O24)*'MSXY-TI2S'!$C24+(drdp!I24+drdp!R24)*'MSXY-TI2S'!$D24)</f>
        <v>1.816255610916304E-3</v>
      </c>
      <c r="G24" s="20">
        <f>Model!$W$18*((drdp!D24+drdp!M24)*'MSXY-TI2S'!$B24+(drdp!G24+drdp!P24)*'MSXY-TI2S'!$C24+(drdp!J24+drdp!S24)*'MSXY-TI2S'!$D24)</f>
        <v>0</v>
      </c>
      <c r="H24" s="18">
        <f>Model!$W$18*((drdp!B24)*'MSXY-TI2S'!$B24+(drdp!E24)*'MSXY-TI2S'!$C24+(drdp!H24)*'MSXY-TI2S'!$D24)</f>
        <v>0</v>
      </c>
      <c r="I24" s="18">
        <f>Model!$W$18*((drdp!C24)*'MSXY-TI2S'!$B24+(drdp!F24)*'MSXY-TI2S'!$C24+(drdp!I24)*'MSXY-TI2S'!$D24)</f>
        <v>9.08127805458152E-4</v>
      </c>
      <c r="J24" s="18">
        <f>Model!$W$18*((drdp!D24)*'MSXY-TI2S'!$B24+(drdp!G24)*'MSXY-TI2S'!$C24+(drdp!J24)*'MSXY-TI2S'!$D24)</f>
        <v>0</v>
      </c>
      <c r="K24" s="21">
        <f>SUM(E$3:E23)+H24</f>
        <v>0</v>
      </c>
      <c r="L24" s="21">
        <f>SUM(F$3:F23)+I24</f>
        <v>2.8872786681064682E-3</v>
      </c>
      <c r="M24" s="21">
        <f>SUM(G$3:G23)+J24</f>
        <v>0</v>
      </c>
      <c r="N24" s="21"/>
      <c r="O24" s="21"/>
      <c r="P24" s="21"/>
      <c r="Q24" s="19">
        <f t="shared" si="1"/>
        <v>0</v>
      </c>
      <c r="R24" s="19">
        <f t="shared" si="1"/>
        <v>8.3363781073026608E-6</v>
      </c>
      <c r="S24" s="19">
        <f t="shared" si="1"/>
        <v>0</v>
      </c>
      <c r="T24" s="19">
        <f t="shared" si="2"/>
        <v>0</v>
      </c>
      <c r="U24" s="19">
        <f t="shared" si="3"/>
        <v>0</v>
      </c>
      <c r="V24" s="19">
        <f t="shared" si="4"/>
        <v>0</v>
      </c>
    </row>
    <row r="25" spans="1:22" x14ac:dyDescent="0.25">
      <c r="A25" s="26">
        <f>Wellpath!E25</f>
        <v>630</v>
      </c>
      <c r="B25" s="22">
        <v>0</v>
      </c>
      <c r="C25" s="22">
        <v>0</v>
      </c>
      <c r="D25" s="22">
        <f>SIN(Wellpath!$O25) * (TAN(Dip) * SIN(Wellpath!$L25) * COS(Wellpath!$L25) - COS(Wellpath!$L25) * COS(Wellpath!$L25) * COS(Wellpath!$O25) - COS(Wellpath!$O25)) / 2</f>
        <v>0.27234649264472305</v>
      </c>
      <c r="E25" s="20">
        <f>Model!$W$18*((drdp!B25+drdp!K25)*'MSXY-TI2S'!$B25+(drdp!E25+drdp!N25)*'MSXY-TI2S'!$C25+(drdp!H25+drdp!Q25)*'MSXY-TI2S'!$D25)</f>
        <v>0</v>
      </c>
      <c r="F25" s="20">
        <f>Model!$W$18*((drdp!C25+drdp!L25)*'MSXY-TI2S'!$B25+(drdp!F25+drdp!O25)*'MSXY-TI2S'!$C25+(drdp!I25+drdp!R25)*'MSXY-TI2S'!$D25)</f>
        <v>2.4562901404626141E-3</v>
      </c>
      <c r="G25" s="20">
        <f>Model!$W$18*((drdp!D25+drdp!M25)*'MSXY-TI2S'!$B25+(drdp!G25+drdp!P25)*'MSXY-TI2S'!$C25+(drdp!J25+drdp!S25)*'MSXY-TI2S'!$D25)</f>
        <v>0</v>
      </c>
      <c r="H25" s="18">
        <f>Model!$W$18*((drdp!B25)*'MSXY-TI2S'!$B25+(drdp!E25)*'MSXY-TI2S'!$C25+(drdp!H25)*'MSXY-TI2S'!$D25)</f>
        <v>0</v>
      </c>
      <c r="I25" s="18">
        <f>Model!$W$18*((drdp!C25)*'MSXY-TI2S'!$B25+(drdp!F25)*'MSXY-TI2S'!$C25+(drdp!I25)*'MSXY-TI2S'!$D25)</f>
        <v>1.228145070231307E-3</v>
      </c>
      <c r="J25" s="18">
        <f>Model!$W$18*((drdp!D25)*'MSXY-TI2S'!$B25+(drdp!G25)*'MSXY-TI2S'!$C25+(drdp!J25)*'MSXY-TI2S'!$D25)</f>
        <v>0</v>
      </c>
      <c r="K25" s="21">
        <f>SUM(E$3:E24)+H25</f>
        <v>0</v>
      </c>
      <c r="L25" s="21">
        <f>SUM(F$3:F24)+I25</f>
        <v>5.0235515437959269E-3</v>
      </c>
      <c r="M25" s="21">
        <f>SUM(G$3:G24)+J25</f>
        <v>0</v>
      </c>
      <c r="N25" s="21"/>
      <c r="O25" s="21"/>
      <c r="P25" s="21"/>
      <c r="Q25" s="19">
        <f t="shared" si="1"/>
        <v>0</v>
      </c>
      <c r="R25" s="19">
        <f t="shared" si="1"/>
        <v>2.5236070113174442E-5</v>
      </c>
      <c r="S25" s="19">
        <f t="shared" si="1"/>
        <v>0</v>
      </c>
      <c r="T25" s="19">
        <f t="shared" si="2"/>
        <v>0</v>
      </c>
      <c r="U25" s="19">
        <f t="shared" si="3"/>
        <v>0</v>
      </c>
      <c r="V25" s="19">
        <f t="shared" si="4"/>
        <v>0</v>
      </c>
    </row>
    <row r="26" spans="1:22" x14ac:dyDescent="0.25">
      <c r="A26" s="26">
        <f>Wellpath!E26</f>
        <v>660</v>
      </c>
      <c r="B26" s="22">
        <v>0</v>
      </c>
      <c r="C26" s="22">
        <v>0</v>
      </c>
      <c r="D26" s="22">
        <f>SIN(Wellpath!$O26) * (TAN(Dip) * SIN(Wellpath!$L26) * COS(Wellpath!$L26) - COS(Wellpath!$L26) * COS(Wellpath!$L26) * COS(Wellpath!$O26) - COS(Wellpath!$O26)) / 2</f>
        <v>0.28268867286284249</v>
      </c>
      <c r="E26" s="20">
        <f>Model!$W$18*((drdp!B26+drdp!K26)*'MSXY-TI2S'!$B26+(drdp!E26+drdp!N26)*'MSXY-TI2S'!$C26+(drdp!H26+drdp!Q26)*'MSXY-TI2S'!$D26)</f>
        <v>0</v>
      </c>
      <c r="F26" s="20">
        <f>Model!$W$18*((drdp!C26+drdp!L26)*'MSXY-TI2S'!$B26+(drdp!F26+drdp!O26)*'MSXY-TI2S'!$C26+(drdp!I26+drdp!R26)*'MSXY-TI2S'!$D26)</f>
        <v>3.1284715909929675E-3</v>
      </c>
      <c r="G26" s="20">
        <f>Model!$W$18*((drdp!D26+drdp!M26)*'MSXY-TI2S'!$B26+(drdp!G26+drdp!P26)*'MSXY-TI2S'!$C26+(drdp!J26+drdp!S26)*'MSXY-TI2S'!$D26)</f>
        <v>0</v>
      </c>
      <c r="H26" s="18">
        <f>Model!$W$18*((drdp!B26)*'MSXY-TI2S'!$B26+(drdp!E26)*'MSXY-TI2S'!$C26+(drdp!H26)*'MSXY-TI2S'!$D26)</f>
        <v>0</v>
      </c>
      <c r="I26" s="18">
        <f>Model!$W$18*((drdp!C26)*'MSXY-TI2S'!$B26+(drdp!F26)*'MSXY-TI2S'!$C26+(drdp!I26)*'MSXY-TI2S'!$D26)</f>
        <v>1.5642357954964838E-3</v>
      </c>
      <c r="J26" s="18">
        <f>Model!$W$18*((drdp!D26)*'MSXY-TI2S'!$B26+(drdp!G26)*'MSXY-TI2S'!$C26+(drdp!J26)*'MSXY-TI2S'!$D26)</f>
        <v>0</v>
      </c>
      <c r="K26" s="21">
        <f>SUM(E$3:E25)+H26</f>
        <v>0</v>
      </c>
      <c r="L26" s="21">
        <f>SUM(F$3:F25)+I26</f>
        <v>7.8159324095237181E-3</v>
      </c>
      <c r="M26" s="21">
        <f>SUM(G$3:G25)+J26</f>
        <v>0</v>
      </c>
      <c r="N26" s="21"/>
      <c r="O26" s="21"/>
      <c r="P26" s="21"/>
      <c r="Q26" s="19">
        <f t="shared" si="1"/>
        <v>0</v>
      </c>
      <c r="R26" s="19">
        <f t="shared" si="1"/>
        <v>6.1088799430243231E-5</v>
      </c>
      <c r="S26" s="19">
        <f t="shared" si="1"/>
        <v>0</v>
      </c>
      <c r="T26" s="19">
        <f t="shared" si="2"/>
        <v>0</v>
      </c>
      <c r="U26" s="19">
        <f t="shared" si="3"/>
        <v>0</v>
      </c>
      <c r="V26" s="19">
        <f t="shared" si="4"/>
        <v>0</v>
      </c>
    </row>
    <row r="27" spans="1:22" x14ac:dyDescent="0.25">
      <c r="A27" s="26">
        <f>Wellpath!E27</f>
        <v>690</v>
      </c>
      <c r="B27" s="22">
        <v>0</v>
      </c>
      <c r="C27" s="22">
        <v>0</v>
      </c>
      <c r="D27" s="22">
        <f>SIN(Wellpath!$O27) * (TAN(Dip) * SIN(Wellpath!$L27) * COS(Wellpath!$L27) - COS(Wellpath!$L27) * COS(Wellpath!$L27) * COS(Wellpath!$O27) - COS(Wellpath!$O27)) / 2</f>
        <v>0.29213052250943827</v>
      </c>
      <c r="E27" s="20">
        <f>Model!$W$18*((drdp!B27+drdp!K27)*'MSXY-TI2S'!$B27+(drdp!E27+drdp!N27)*'MSXY-TI2S'!$C27+(drdp!H27+drdp!Q27)*'MSXY-TI2S'!$D27)</f>
        <v>0</v>
      </c>
      <c r="F27" s="20">
        <f>Model!$W$18*((drdp!C27+drdp!L27)*'MSXY-TI2S'!$B27+(drdp!F27+drdp!O27)*'MSXY-TI2S'!$C27+(drdp!I27+drdp!R27)*'MSXY-TI2S'!$D27)</f>
        <v>3.825049920283337E-3</v>
      </c>
      <c r="G27" s="20">
        <f>Model!$W$18*((drdp!D27+drdp!M27)*'MSXY-TI2S'!$B27+(drdp!G27+drdp!P27)*'MSXY-TI2S'!$C27+(drdp!J27+drdp!S27)*'MSXY-TI2S'!$D27)</f>
        <v>0</v>
      </c>
      <c r="H27" s="18">
        <f>Model!$W$18*((drdp!B27)*'MSXY-TI2S'!$B27+(drdp!E27)*'MSXY-TI2S'!$C27+(drdp!H27)*'MSXY-TI2S'!$D27)</f>
        <v>0</v>
      </c>
      <c r="I27" s="18">
        <f>Model!$W$18*((drdp!C27)*'MSXY-TI2S'!$B27+(drdp!F27)*'MSXY-TI2S'!$C27+(drdp!I27)*'MSXY-TI2S'!$D27)</f>
        <v>1.9125249601416685E-3</v>
      </c>
      <c r="J27" s="18">
        <f>Model!$W$18*((drdp!D27)*'MSXY-TI2S'!$B27+(drdp!G27)*'MSXY-TI2S'!$C27+(drdp!J27)*'MSXY-TI2S'!$D27)</f>
        <v>0</v>
      </c>
      <c r="K27" s="21">
        <f>SUM(E$3:E26)+H27</f>
        <v>0</v>
      </c>
      <c r="L27" s="21">
        <f>SUM(F$3:F26)+I27</f>
        <v>1.129269316516187E-2</v>
      </c>
      <c r="M27" s="21">
        <f>SUM(G$3:G26)+J27</f>
        <v>0</v>
      </c>
      <c r="N27" s="21"/>
      <c r="O27" s="21"/>
      <c r="P27" s="21"/>
      <c r="Q27" s="19">
        <f t="shared" si="1"/>
        <v>0</v>
      </c>
      <c r="R27" s="19">
        <f t="shared" si="1"/>
        <v>1.2752491892249361E-4</v>
      </c>
      <c r="S27" s="19">
        <f t="shared" si="1"/>
        <v>0</v>
      </c>
      <c r="T27" s="19">
        <f t="shared" si="2"/>
        <v>0</v>
      </c>
      <c r="U27" s="19">
        <f t="shared" si="3"/>
        <v>0</v>
      </c>
      <c r="V27" s="19">
        <f t="shared" si="4"/>
        <v>0</v>
      </c>
    </row>
    <row r="28" spans="1:22" x14ac:dyDescent="0.25">
      <c r="A28" s="26">
        <f>Wellpath!E28</f>
        <v>720</v>
      </c>
      <c r="B28" s="22">
        <v>0</v>
      </c>
      <c r="C28" s="22">
        <v>0</v>
      </c>
      <c r="D28" s="22">
        <f>SIN(Wellpath!$O28) * (TAN(Dip) * SIN(Wellpath!$L28) * COS(Wellpath!$L28) - COS(Wellpath!$L28) * COS(Wellpath!$L28) * COS(Wellpath!$O28) - COS(Wellpath!$O28)) / 2</f>
        <v>0.30060018340755512</v>
      </c>
      <c r="E28" s="20">
        <f>Model!$W$18*((drdp!B28+drdp!K28)*'MSXY-TI2S'!$B28+(drdp!E28+drdp!N28)*'MSXY-TI2S'!$C28+(drdp!H28+drdp!Q28)*'MSXY-TI2S'!$D28)</f>
        <v>0</v>
      </c>
      <c r="F28" s="20">
        <f>Model!$W$18*((drdp!C28+drdp!L28)*'MSXY-TI2S'!$B28+(drdp!F28+drdp!O28)*'MSXY-TI2S'!$C28+(drdp!I28+drdp!R28)*'MSXY-TI2S'!$D28)</f>
        <v>4.5377093123797558E-3</v>
      </c>
      <c r="G28" s="20">
        <f>Model!$W$18*((drdp!D28+drdp!M28)*'MSXY-TI2S'!$B28+(drdp!G28+drdp!P28)*'MSXY-TI2S'!$C28+(drdp!J28+drdp!S28)*'MSXY-TI2S'!$D28)</f>
        <v>0</v>
      </c>
      <c r="H28" s="18">
        <f>Model!$W$18*((drdp!B28)*'MSXY-TI2S'!$B28+(drdp!E28)*'MSXY-TI2S'!$C28+(drdp!H28)*'MSXY-TI2S'!$D28)</f>
        <v>0</v>
      </c>
      <c r="I28" s="18">
        <f>Model!$W$18*((drdp!C28)*'MSXY-TI2S'!$B28+(drdp!F28)*'MSXY-TI2S'!$C28+(drdp!I28)*'MSXY-TI2S'!$D28)</f>
        <v>2.2688546561898779E-3</v>
      </c>
      <c r="J28" s="18">
        <f>Model!$W$18*((drdp!D28)*'MSXY-TI2S'!$B28+(drdp!G28)*'MSXY-TI2S'!$C28+(drdp!J28)*'MSXY-TI2S'!$D28)</f>
        <v>0</v>
      </c>
      <c r="K28" s="21">
        <f>SUM(E$3:E27)+H28</f>
        <v>0</v>
      </c>
      <c r="L28" s="21">
        <f>SUM(F$3:F27)+I28</f>
        <v>1.5474072781493417E-2</v>
      </c>
      <c r="M28" s="21">
        <f>SUM(G$3:G27)+J28</f>
        <v>0</v>
      </c>
      <c r="N28" s="21"/>
      <c r="O28" s="21"/>
      <c r="P28" s="21"/>
      <c r="Q28" s="19">
        <f t="shared" si="1"/>
        <v>0</v>
      </c>
      <c r="R28" s="19">
        <f t="shared" si="1"/>
        <v>2.3944692844695542E-4</v>
      </c>
      <c r="S28" s="19">
        <f t="shared" si="1"/>
        <v>0</v>
      </c>
      <c r="T28" s="19">
        <f t="shared" si="2"/>
        <v>0</v>
      </c>
      <c r="U28" s="19">
        <f t="shared" si="3"/>
        <v>0</v>
      </c>
      <c r="V28" s="19">
        <f t="shared" si="4"/>
        <v>0</v>
      </c>
    </row>
    <row r="29" spans="1:22" x14ac:dyDescent="0.25">
      <c r="A29" s="26">
        <f>Wellpath!E29</f>
        <v>750</v>
      </c>
      <c r="B29" s="22">
        <v>0</v>
      </c>
      <c r="C29" s="22">
        <v>0</v>
      </c>
      <c r="D29" s="22">
        <f>SIN(Wellpath!$O29) * (TAN(Dip) * SIN(Wellpath!$L29) * COS(Wellpath!$L29) - COS(Wellpath!$L29) * COS(Wellpath!$L29) * COS(Wellpath!$O29) - COS(Wellpath!$O29)) / 2</f>
        <v>0.30803319632363729</v>
      </c>
      <c r="E29" s="20">
        <f>Model!$W$18*((drdp!B29+drdp!K29)*'MSXY-TI2S'!$B29+(drdp!E29+drdp!N29)*'MSXY-TI2S'!$C29+(drdp!H29+drdp!Q29)*'MSXY-TI2S'!$D29)</f>
        <v>0</v>
      </c>
      <c r="F29" s="20">
        <f>Model!$W$18*((drdp!C29+drdp!L29)*'MSXY-TI2S'!$B29+(drdp!F29+drdp!O29)*'MSXY-TI2S'!$C29+(drdp!I29+drdp!R29)*'MSXY-TI2S'!$D29)</f>
        <v>5.2577036053186536E-3</v>
      </c>
      <c r="G29" s="20">
        <f>Model!$W$18*((drdp!D29+drdp!M29)*'MSXY-TI2S'!$B29+(drdp!G29+drdp!P29)*'MSXY-TI2S'!$C29+(drdp!J29+drdp!S29)*'MSXY-TI2S'!$D29)</f>
        <v>0</v>
      </c>
      <c r="H29" s="18">
        <f>Model!$W$18*((drdp!B29)*'MSXY-TI2S'!$B29+(drdp!E29)*'MSXY-TI2S'!$C29+(drdp!H29)*'MSXY-TI2S'!$D29)</f>
        <v>0</v>
      </c>
      <c r="I29" s="18">
        <f>Model!$W$18*((drdp!C29)*'MSXY-TI2S'!$B29+(drdp!F29)*'MSXY-TI2S'!$C29+(drdp!I29)*'MSXY-TI2S'!$D29)</f>
        <v>2.6288518026593268E-3</v>
      </c>
      <c r="J29" s="18">
        <f>Model!$W$18*((drdp!D29)*'MSXY-TI2S'!$B29+(drdp!G29)*'MSXY-TI2S'!$C29+(drdp!J29)*'MSXY-TI2S'!$D29)</f>
        <v>0</v>
      </c>
      <c r="K29" s="21">
        <f>SUM(E$3:E28)+H29</f>
        <v>0</v>
      </c>
      <c r="L29" s="21">
        <f>SUM(F$3:F28)+I29</f>
        <v>2.037177924034262E-2</v>
      </c>
      <c r="M29" s="21">
        <f>SUM(G$3:G28)+J29</f>
        <v>0</v>
      </c>
      <c r="N29" s="21"/>
      <c r="O29" s="21"/>
      <c r="P29" s="21"/>
      <c r="Q29" s="19">
        <f t="shared" si="1"/>
        <v>0</v>
      </c>
      <c r="R29" s="19">
        <f t="shared" si="1"/>
        <v>4.1500938941725456E-4</v>
      </c>
      <c r="S29" s="19">
        <f t="shared" si="1"/>
        <v>0</v>
      </c>
      <c r="T29" s="19">
        <f t="shared" si="2"/>
        <v>0</v>
      </c>
      <c r="U29" s="19">
        <f t="shared" si="3"/>
        <v>0</v>
      </c>
      <c r="V29" s="19">
        <f t="shared" si="4"/>
        <v>0</v>
      </c>
    </row>
    <row r="30" spans="1:22" x14ac:dyDescent="0.25">
      <c r="A30" s="26">
        <f>Wellpath!E30</f>
        <v>780</v>
      </c>
      <c r="B30" s="22">
        <v>0</v>
      </c>
      <c r="C30" s="22">
        <v>0</v>
      </c>
      <c r="D30" s="22">
        <f>SIN(Wellpath!$O30) * (TAN(Dip) * SIN(Wellpath!$L30) * COS(Wellpath!$L30) - COS(Wellpath!$L30) * COS(Wellpath!$L30) * COS(Wellpath!$O30) - COS(Wellpath!$O30)) / 2</f>
        <v>0.31437299154121745</v>
      </c>
      <c r="E30" s="20">
        <f>Model!$W$18*((drdp!B30+drdp!K30)*'MSXY-TI2S'!$B30+(drdp!E30+drdp!N30)*'MSXY-TI2S'!$C30+(drdp!H30+drdp!Q30)*'MSXY-TI2S'!$D30)</f>
        <v>0</v>
      </c>
      <c r="F30" s="20">
        <f>Model!$W$18*((drdp!C30+drdp!L30)*'MSXY-TI2S'!$B30+(drdp!F30+drdp!O30)*'MSXY-TI2S'!$C30+(drdp!I30+drdp!R30)*'MSXY-TI2S'!$D30)</f>
        <v>5.9759993776083917E-3</v>
      </c>
      <c r="G30" s="20">
        <f>Model!$W$18*((drdp!D30+drdp!M30)*'MSXY-TI2S'!$B30+(drdp!G30+drdp!P30)*'MSXY-TI2S'!$C30+(drdp!J30+drdp!S30)*'MSXY-TI2S'!$D30)</f>
        <v>0</v>
      </c>
      <c r="H30" s="18">
        <f>Model!$W$18*((drdp!B30)*'MSXY-TI2S'!$B30+(drdp!E30)*'MSXY-TI2S'!$C30+(drdp!H30)*'MSXY-TI2S'!$D30)</f>
        <v>0</v>
      </c>
      <c r="I30" s="18">
        <f>Model!$W$18*((drdp!C30)*'MSXY-TI2S'!$B30+(drdp!F30)*'MSXY-TI2S'!$C30+(drdp!I30)*'MSXY-TI2S'!$D30)</f>
        <v>2.9879996888041958E-3</v>
      </c>
      <c r="J30" s="18">
        <f>Model!$W$18*((drdp!D30)*'MSXY-TI2S'!$B30+(drdp!G30)*'MSXY-TI2S'!$C30+(drdp!J30)*'MSXY-TI2S'!$D30)</f>
        <v>0</v>
      </c>
      <c r="K30" s="21">
        <f>SUM(E$3:E29)+H30</f>
        <v>0</v>
      </c>
      <c r="L30" s="21">
        <f>SUM(F$3:F29)+I30</f>
        <v>2.5988630731806146E-2</v>
      </c>
      <c r="M30" s="21">
        <f>SUM(G$3:G29)+J30</f>
        <v>0</v>
      </c>
      <c r="N30" s="21"/>
      <c r="O30" s="21"/>
      <c r="P30" s="21"/>
      <c r="Q30" s="19">
        <f t="shared" si="1"/>
        <v>0</v>
      </c>
      <c r="R30" s="19">
        <f t="shared" si="1"/>
        <v>6.7540892731417885E-4</v>
      </c>
      <c r="S30" s="19">
        <f t="shared" si="1"/>
        <v>0</v>
      </c>
      <c r="T30" s="19">
        <f t="shared" si="2"/>
        <v>0</v>
      </c>
      <c r="U30" s="19">
        <f t="shared" si="3"/>
        <v>0</v>
      </c>
      <c r="V30" s="19">
        <f t="shared" si="4"/>
        <v>0</v>
      </c>
    </row>
    <row r="31" spans="1:22" x14ac:dyDescent="0.25">
      <c r="A31" s="26">
        <f>Wellpath!E31</f>
        <v>810</v>
      </c>
      <c r="B31" s="22">
        <v>0</v>
      </c>
      <c r="C31" s="22">
        <v>0</v>
      </c>
      <c r="D31" s="22">
        <f>SIN(Wellpath!$O31) * (TAN(Dip) * SIN(Wellpath!$L31) * COS(Wellpath!$L31) - COS(Wellpath!$L31) * COS(Wellpath!$L31) * COS(Wellpath!$O31) - COS(Wellpath!$O31)) / 2</f>
        <v>0.31957131939061684</v>
      </c>
      <c r="E31" s="20">
        <f>Model!$W$18*((drdp!B31+drdp!K31)*'MSXY-TI2S'!$B31+(drdp!E31+drdp!N31)*'MSXY-TI2S'!$C31+(drdp!H31+drdp!Q31)*'MSXY-TI2S'!$D31)</f>
        <v>0</v>
      </c>
      <c r="F31" s="20">
        <f>Model!$W$18*((drdp!C31+drdp!L31)*'MSXY-TI2S'!$B31+(drdp!F31+drdp!O31)*'MSXY-TI2S'!$C31+(drdp!I31+drdp!R31)*'MSXY-TI2S'!$D31)</f>
        <v>6.6834242577152808E-3</v>
      </c>
      <c r="G31" s="20">
        <f>Model!$W$18*((drdp!D31+drdp!M31)*'MSXY-TI2S'!$B31+(drdp!G31+drdp!P31)*'MSXY-TI2S'!$C31+(drdp!J31+drdp!S31)*'MSXY-TI2S'!$D31)</f>
        <v>0</v>
      </c>
      <c r="H31" s="18">
        <f>Model!$W$18*((drdp!B31)*'MSXY-TI2S'!$B31+(drdp!E31)*'MSXY-TI2S'!$C31+(drdp!H31)*'MSXY-TI2S'!$D31)</f>
        <v>0</v>
      </c>
      <c r="I31" s="18">
        <f>Model!$W$18*((drdp!C31)*'MSXY-TI2S'!$B31+(drdp!F31)*'MSXY-TI2S'!$C31+(drdp!I31)*'MSXY-TI2S'!$D31)</f>
        <v>3.3417121288576404E-3</v>
      </c>
      <c r="J31" s="18">
        <f>Model!$W$18*((drdp!D31)*'MSXY-TI2S'!$B31+(drdp!G31)*'MSXY-TI2S'!$C31+(drdp!J31)*'MSXY-TI2S'!$D31)</f>
        <v>0</v>
      </c>
      <c r="K31" s="21">
        <f>SUM(E$3:E30)+H31</f>
        <v>0</v>
      </c>
      <c r="L31" s="21">
        <f>SUM(F$3:F30)+I31</f>
        <v>3.2318342549467985E-2</v>
      </c>
      <c r="M31" s="21">
        <f>SUM(G$3:G30)+J31</f>
        <v>0</v>
      </c>
      <c r="N31" s="21"/>
      <c r="O31" s="21"/>
      <c r="P31" s="21"/>
      <c r="Q31" s="19">
        <f t="shared" si="1"/>
        <v>0</v>
      </c>
      <c r="R31" s="19">
        <f t="shared" si="1"/>
        <v>1.0444752651447527E-3</v>
      </c>
      <c r="S31" s="19">
        <f t="shared" si="1"/>
        <v>0</v>
      </c>
      <c r="T31" s="19">
        <f t="shared" si="2"/>
        <v>0</v>
      </c>
      <c r="U31" s="19">
        <f t="shared" si="3"/>
        <v>0</v>
      </c>
      <c r="V31" s="19">
        <f t="shared" si="4"/>
        <v>0</v>
      </c>
    </row>
    <row r="32" spans="1:22" x14ac:dyDescent="0.25">
      <c r="A32" s="26">
        <f>Wellpath!E32</f>
        <v>840</v>
      </c>
      <c r="B32" s="22">
        <v>0</v>
      </c>
      <c r="C32" s="22">
        <v>0</v>
      </c>
      <c r="D32" s="22">
        <f>SIN(Wellpath!$O32) * (TAN(Dip) * SIN(Wellpath!$L32) * COS(Wellpath!$L32) - COS(Wellpath!$L32) * COS(Wellpath!$L32) * COS(Wellpath!$O32) - COS(Wellpath!$O32)) / 2</f>
        <v>0.32358861745806533</v>
      </c>
      <c r="E32" s="20">
        <f>Model!$W$18*((drdp!B32+drdp!K32)*'MSXY-TI2S'!$B32+(drdp!E32+drdp!N32)*'MSXY-TI2S'!$C32+(drdp!H32+drdp!Q32)*'MSXY-TI2S'!$D32)</f>
        <v>0</v>
      </c>
      <c r="F32" s="20">
        <f>Model!$W$18*((drdp!C32+drdp!L32)*'MSXY-TI2S'!$B32+(drdp!F32+drdp!O32)*'MSXY-TI2S'!$C32+(drdp!I32+drdp!R32)*'MSXY-TI2S'!$D32)</f>
        <v>7.3708179308441023E-3</v>
      </c>
      <c r="G32" s="20">
        <f>Model!$W$18*((drdp!D32+drdp!M32)*'MSXY-TI2S'!$B32+(drdp!G32+drdp!P32)*'MSXY-TI2S'!$C32+(drdp!J32+drdp!S32)*'MSXY-TI2S'!$D32)</f>
        <v>0</v>
      </c>
      <c r="H32" s="18">
        <f>Model!$W$18*((drdp!B32)*'MSXY-TI2S'!$B32+(drdp!E32)*'MSXY-TI2S'!$C32+(drdp!H32)*'MSXY-TI2S'!$D32)</f>
        <v>0</v>
      </c>
      <c r="I32" s="18">
        <f>Model!$W$18*((drdp!C32)*'MSXY-TI2S'!$B32+(drdp!F32)*'MSXY-TI2S'!$C32+(drdp!I32)*'MSXY-TI2S'!$D32)</f>
        <v>3.6854089654220512E-3</v>
      </c>
      <c r="J32" s="18">
        <f>Model!$W$18*((drdp!D32)*'MSXY-TI2S'!$B32+(drdp!G32)*'MSXY-TI2S'!$C32+(drdp!J32)*'MSXY-TI2S'!$D32)</f>
        <v>0</v>
      </c>
      <c r="K32" s="21">
        <f>SUM(E$3:E31)+H32</f>
        <v>0</v>
      </c>
      <c r="L32" s="21">
        <f>SUM(F$3:F31)+I32</f>
        <v>3.934546364374767E-2</v>
      </c>
      <c r="M32" s="21">
        <f>SUM(G$3:G31)+J32</f>
        <v>0</v>
      </c>
      <c r="N32" s="21"/>
      <c r="O32" s="21"/>
      <c r="P32" s="21"/>
      <c r="Q32" s="19">
        <f t="shared" si="1"/>
        <v>0</v>
      </c>
      <c r="R32" s="19">
        <f t="shared" si="1"/>
        <v>1.5480655093414698E-3</v>
      </c>
      <c r="S32" s="19">
        <f t="shared" si="1"/>
        <v>0</v>
      </c>
      <c r="T32" s="19">
        <f t="shared" si="2"/>
        <v>0</v>
      </c>
      <c r="U32" s="19">
        <f t="shared" si="3"/>
        <v>0</v>
      </c>
      <c r="V32" s="19">
        <f t="shared" si="4"/>
        <v>0</v>
      </c>
    </row>
    <row r="33" spans="1:22" x14ac:dyDescent="0.25">
      <c r="A33" s="26">
        <f>Wellpath!E33</f>
        <v>870</v>
      </c>
      <c r="B33" s="22">
        <v>0</v>
      </c>
      <c r="C33" s="22">
        <v>0</v>
      </c>
      <c r="D33" s="22">
        <f>SIN(Wellpath!$O33) * (TAN(Dip) * SIN(Wellpath!$L33) * COS(Wellpath!$L33) - COS(Wellpath!$L33) * COS(Wellpath!$L33) * COS(Wellpath!$O33) - COS(Wellpath!$O33)) / 2</f>
        <v>0.32639431167955868</v>
      </c>
      <c r="E33" s="20">
        <f>Model!$W$18*((drdp!B33+drdp!K33)*'MSXY-TI2S'!$B33+(drdp!E33+drdp!N33)*'MSXY-TI2S'!$C33+(drdp!H33+drdp!Q33)*'MSXY-TI2S'!$D33)</f>
        <v>0</v>
      </c>
      <c r="F33" s="20">
        <f>Model!$W$18*((drdp!C33+drdp!L33)*'MSXY-TI2S'!$B33+(drdp!F33+drdp!O33)*'MSXY-TI2S'!$C33+(drdp!I33+drdp!R33)*'MSXY-TI2S'!$D33)</f>
        <v>8.0291832705429479E-3</v>
      </c>
      <c r="G33" s="20">
        <f>Model!$W$18*((drdp!D33+drdp!M33)*'MSXY-TI2S'!$B33+(drdp!G33+drdp!P33)*'MSXY-TI2S'!$C33+(drdp!J33+drdp!S33)*'MSXY-TI2S'!$D33)</f>
        <v>0</v>
      </c>
      <c r="H33" s="18">
        <f>Model!$W$18*((drdp!B33)*'MSXY-TI2S'!$B33+(drdp!E33)*'MSXY-TI2S'!$C33+(drdp!H33)*'MSXY-TI2S'!$D33)</f>
        <v>0</v>
      </c>
      <c r="I33" s="18">
        <f>Model!$W$18*((drdp!C33)*'MSXY-TI2S'!$B33+(drdp!F33)*'MSXY-TI2S'!$C33+(drdp!I33)*'MSXY-TI2S'!$D33)</f>
        <v>4.014591635271474E-3</v>
      </c>
      <c r="J33" s="18">
        <f>Model!$W$18*((drdp!D33)*'MSXY-TI2S'!$B33+(drdp!G33)*'MSXY-TI2S'!$C33+(drdp!J33)*'MSXY-TI2S'!$D33)</f>
        <v>0</v>
      </c>
      <c r="K33" s="21">
        <f>SUM(E$3:E32)+H33</f>
        <v>0</v>
      </c>
      <c r="L33" s="21">
        <f>SUM(F$3:F32)+I33</f>
        <v>4.7045464244441199E-2</v>
      </c>
      <c r="M33" s="21">
        <f>SUM(G$3:G32)+J33</f>
        <v>0</v>
      </c>
      <c r="N33" s="21"/>
      <c r="O33" s="21"/>
      <c r="P33" s="21"/>
      <c r="Q33" s="19">
        <f t="shared" si="1"/>
        <v>0</v>
      </c>
      <c r="R33" s="19">
        <f t="shared" si="1"/>
        <v>2.2132757059749953E-3</v>
      </c>
      <c r="S33" s="19">
        <f t="shared" si="1"/>
        <v>0</v>
      </c>
      <c r="T33" s="19">
        <f t="shared" si="2"/>
        <v>0</v>
      </c>
      <c r="U33" s="19">
        <f t="shared" si="3"/>
        <v>0</v>
      </c>
      <c r="V33" s="19">
        <f t="shared" si="4"/>
        <v>0</v>
      </c>
    </row>
    <row r="34" spans="1:22" x14ac:dyDescent="0.25">
      <c r="A34" s="26">
        <f>Wellpath!E34</f>
        <v>900</v>
      </c>
      <c r="B34" s="22">
        <v>0</v>
      </c>
      <c r="C34" s="22">
        <v>0</v>
      </c>
      <c r="D34" s="22">
        <f>SIN(Wellpath!$O34) * (TAN(Dip) * SIN(Wellpath!$L34) * COS(Wellpath!$L34) - COS(Wellpath!$L34) * COS(Wellpath!$L34) * COS(Wellpath!$O34) - COS(Wellpath!$O34)) / 2</f>
        <v>0.32796704902794704</v>
      </c>
      <c r="E34" s="20">
        <f>Model!$W$18*((drdp!B34+drdp!K34)*'MSXY-TI2S'!$B34+(drdp!E34+drdp!N34)*'MSXY-TI2S'!$C34+(drdp!H34+drdp!Q34)*'MSXY-TI2S'!$D34)</f>
        <v>0</v>
      </c>
      <c r="F34" s="20">
        <f>Model!$W$18*((drdp!C34+drdp!L34)*'MSXY-TI2S'!$B34+(drdp!F34+drdp!O34)*'MSXY-TI2S'!$C34+(drdp!I34+drdp!R34)*'MSXY-TI2S'!$D34)</f>
        <v>8.6498350198961314E-3</v>
      </c>
      <c r="G34" s="20">
        <f>Model!$W$18*((drdp!D34+drdp!M34)*'MSXY-TI2S'!$B34+(drdp!G34+drdp!P34)*'MSXY-TI2S'!$C34+(drdp!J34+drdp!S34)*'MSXY-TI2S'!$D34)</f>
        <v>0</v>
      </c>
      <c r="H34" s="18">
        <f>Model!$W$18*((drdp!B34)*'MSXY-TI2S'!$B34+(drdp!E34)*'MSXY-TI2S'!$C34+(drdp!H34)*'MSXY-TI2S'!$D34)</f>
        <v>0</v>
      </c>
      <c r="I34" s="18">
        <f>Model!$W$18*((drdp!C34)*'MSXY-TI2S'!$B34+(drdp!F34)*'MSXY-TI2S'!$C34+(drdp!I34)*'MSXY-TI2S'!$D34)</f>
        <v>4.3249175099480657E-3</v>
      </c>
      <c r="J34" s="18">
        <f>Model!$W$18*((drdp!D34)*'MSXY-TI2S'!$B34+(drdp!G34)*'MSXY-TI2S'!$C34+(drdp!J34)*'MSXY-TI2S'!$D34)</f>
        <v>0</v>
      </c>
      <c r="K34" s="21">
        <f>SUM(E$3:E33)+H34</f>
        <v>0</v>
      </c>
      <c r="L34" s="21">
        <f>SUM(F$3:F33)+I34</f>
        <v>5.5384973389660738E-2</v>
      </c>
      <c r="M34" s="21">
        <f>SUM(G$3:G33)+J34</f>
        <v>0</v>
      </c>
      <c r="N34" s="21"/>
      <c r="O34" s="21"/>
      <c r="P34" s="21"/>
      <c r="Q34" s="19">
        <f t="shared" si="1"/>
        <v>0</v>
      </c>
      <c r="R34" s="19">
        <f t="shared" si="1"/>
        <v>3.067495277373428E-3</v>
      </c>
      <c r="S34" s="19">
        <f t="shared" si="1"/>
        <v>0</v>
      </c>
      <c r="T34" s="19">
        <f t="shared" si="2"/>
        <v>0</v>
      </c>
      <c r="U34" s="19">
        <f t="shared" si="3"/>
        <v>0</v>
      </c>
      <c r="V34" s="19">
        <f t="shared" si="4"/>
        <v>0</v>
      </c>
    </row>
    <row r="35" spans="1:22" x14ac:dyDescent="0.25">
      <c r="A35" s="26">
        <f>Wellpath!E35</f>
        <v>930</v>
      </c>
      <c r="B35" s="22">
        <v>0</v>
      </c>
      <c r="C35" s="22">
        <v>0</v>
      </c>
      <c r="D35" s="22">
        <f>SIN(Wellpath!$O35) * (TAN(Dip) * SIN(Wellpath!$L35) * COS(Wellpath!$L35) - COS(Wellpath!$L35) * COS(Wellpath!$L35) * COS(Wellpath!$O35) - COS(Wellpath!$O35)) / 2</f>
        <v>0.32829486002236419</v>
      </c>
      <c r="E35" s="20">
        <f>Model!$W$18*((drdp!B35+drdp!K35)*'MSXY-TI2S'!$B35+(drdp!E35+drdp!N35)*'MSXY-TI2S'!$C35+(drdp!H35+drdp!Q35)*'MSXY-TI2S'!$D35)</f>
        <v>0</v>
      </c>
      <c r="F35" s="20">
        <f>Model!$W$18*((drdp!C35+drdp!L35)*'MSXY-TI2S'!$B35+(drdp!F35+drdp!O35)*'MSXY-TI2S'!$C35+(drdp!I35+drdp!R35)*'MSXY-TI2S'!$D35)</f>
        <v>9.22454348834543E-3</v>
      </c>
      <c r="G35" s="20">
        <f>Model!$W$18*((drdp!D35+drdp!M35)*'MSXY-TI2S'!$B35+(drdp!G35+drdp!P35)*'MSXY-TI2S'!$C35+(drdp!J35+drdp!S35)*'MSXY-TI2S'!$D35)</f>
        <v>0</v>
      </c>
      <c r="H35" s="18">
        <f>Model!$W$18*((drdp!B35)*'MSXY-TI2S'!$B35+(drdp!E35)*'MSXY-TI2S'!$C35+(drdp!H35)*'MSXY-TI2S'!$D35)</f>
        <v>0</v>
      </c>
      <c r="I35" s="18">
        <f>Model!$W$18*((drdp!C35)*'MSXY-TI2S'!$B35+(drdp!F35)*'MSXY-TI2S'!$C35+(drdp!I35)*'MSXY-TI2S'!$D35)</f>
        <v>4.612271744172715E-3</v>
      </c>
      <c r="J35" s="18">
        <f>Model!$W$18*((drdp!D35)*'MSXY-TI2S'!$B35+(drdp!G35)*'MSXY-TI2S'!$C35+(drdp!J35)*'MSXY-TI2S'!$D35)</f>
        <v>0</v>
      </c>
      <c r="K35" s="21">
        <f>SUM(E$3:E34)+H35</f>
        <v>0</v>
      </c>
      <c r="L35" s="21">
        <f>SUM(F$3:F34)+I35</f>
        <v>6.4322162643781516E-2</v>
      </c>
      <c r="M35" s="21">
        <f>SUM(G$3:G34)+J35</f>
        <v>0</v>
      </c>
      <c r="N35" s="21"/>
      <c r="O35" s="21"/>
      <c r="P35" s="21"/>
      <c r="Q35" s="19">
        <f t="shared" si="1"/>
        <v>0</v>
      </c>
      <c r="R35" s="19">
        <f t="shared" si="1"/>
        <v>4.1373406071730824E-3</v>
      </c>
      <c r="S35" s="19">
        <f t="shared" si="1"/>
        <v>0</v>
      </c>
      <c r="T35" s="19">
        <f t="shared" si="2"/>
        <v>0</v>
      </c>
      <c r="U35" s="19">
        <f t="shared" si="3"/>
        <v>0</v>
      </c>
      <c r="V35" s="19">
        <f t="shared" si="4"/>
        <v>0</v>
      </c>
    </row>
    <row r="36" spans="1:22" x14ac:dyDescent="0.25">
      <c r="A36" s="26">
        <f>Wellpath!E36</f>
        <v>960</v>
      </c>
      <c r="B36" s="22">
        <v>0</v>
      </c>
      <c r="C36" s="22">
        <v>0</v>
      </c>
      <c r="D36" s="22">
        <f>SIN(Wellpath!$O36) * (TAN(Dip) * SIN(Wellpath!$L36) * COS(Wellpath!$L36) - COS(Wellpath!$L36) * COS(Wellpath!$L36) * COS(Wellpath!$O36) - COS(Wellpath!$O36)) / 2</f>
        <v>0.32737524982320498</v>
      </c>
      <c r="E36" s="20">
        <f>Model!$W$18*((drdp!B36+drdp!K36)*'MSXY-TI2S'!$B36+(drdp!E36+drdp!N36)*'MSXY-TI2S'!$C36+(drdp!H36+drdp!Q36)*'MSXY-TI2S'!$D36)</f>
        <v>0</v>
      </c>
      <c r="F36" s="20">
        <f>Model!$W$18*((drdp!C36+drdp!L36)*'MSXY-TI2S'!$B36+(drdp!F36+drdp!O36)*'MSXY-TI2S'!$C36+(drdp!I36+drdp!R36)*'MSXY-TI2S'!$D36)</f>
        <v>9.7456708147944139E-3</v>
      </c>
      <c r="G36" s="20">
        <f>Model!$W$18*((drdp!D36+drdp!M36)*'MSXY-TI2S'!$B36+(drdp!G36+drdp!P36)*'MSXY-TI2S'!$C36+(drdp!J36+drdp!S36)*'MSXY-TI2S'!$D36)</f>
        <v>0</v>
      </c>
      <c r="H36" s="18">
        <f>Model!$W$18*((drdp!B36)*'MSXY-TI2S'!$B36+(drdp!E36)*'MSXY-TI2S'!$C36+(drdp!H36)*'MSXY-TI2S'!$D36)</f>
        <v>0</v>
      </c>
      <c r="I36" s="18">
        <f>Model!$W$18*((drdp!C36)*'MSXY-TI2S'!$B36+(drdp!F36)*'MSXY-TI2S'!$C36+(drdp!I36)*'MSXY-TI2S'!$D36)</f>
        <v>4.872835407397207E-3</v>
      </c>
      <c r="J36" s="18">
        <f>Model!$W$18*((drdp!D36)*'MSXY-TI2S'!$B36+(drdp!G36)*'MSXY-TI2S'!$C36+(drdp!J36)*'MSXY-TI2S'!$D36)</f>
        <v>0</v>
      </c>
      <c r="K36" s="21">
        <f>SUM(E$3:E35)+H36</f>
        <v>0</v>
      </c>
      <c r="L36" s="21">
        <f>SUM(F$3:F35)+I36</f>
        <v>7.3807269795351446E-2</v>
      </c>
      <c r="M36" s="21">
        <f>SUM(G$3:G35)+J36</f>
        <v>0</v>
      </c>
      <c r="N36" s="21"/>
      <c r="O36" s="21"/>
      <c r="P36" s="21"/>
      <c r="Q36" s="19">
        <f t="shared" si="1"/>
        <v>0</v>
      </c>
      <c r="R36" s="19">
        <f t="shared" si="1"/>
        <v>5.4475130746437983E-3</v>
      </c>
      <c r="S36" s="19">
        <f t="shared" si="1"/>
        <v>0</v>
      </c>
      <c r="T36" s="19">
        <f t="shared" si="2"/>
        <v>0</v>
      </c>
      <c r="U36" s="19">
        <f t="shared" si="3"/>
        <v>0</v>
      </c>
      <c r="V36" s="19">
        <f t="shared" si="4"/>
        <v>0</v>
      </c>
    </row>
    <row r="37" spans="1:22" x14ac:dyDescent="0.25">
      <c r="A37" s="26">
        <f>Wellpath!E37</f>
        <v>990</v>
      </c>
      <c r="B37" s="22">
        <v>0</v>
      </c>
      <c r="C37" s="22">
        <v>0</v>
      </c>
      <c r="D37" s="22">
        <f>SIN(Wellpath!$O37) * (TAN(Dip) * SIN(Wellpath!$L37) * COS(Wellpath!$L37) - COS(Wellpath!$L37) * COS(Wellpath!$L37) * COS(Wellpath!$O37) - COS(Wellpath!$O37)) / 2</f>
        <v>0.32521521721936092</v>
      </c>
      <c r="E37" s="20">
        <f>Model!$W$18*((drdp!B37+drdp!K37)*'MSXY-TI2S'!$B37+(drdp!E37+drdp!N37)*'MSXY-TI2S'!$C37+(drdp!H37+drdp!Q37)*'MSXY-TI2S'!$D37)</f>
        <v>0</v>
      </c>
      <c r="F37" s="20">
        <f>Model!$W$18*((drdp!C37+drdp!L37)*'MSXY-TI2S'!$B37+(drdp!F37+drdp!O37)*'MSXY-TI2S'!$C37+(drdp!I37+drdp!R37)*'MSXY-TI2S'!$D37)</f>
        <v>1.0206297474155902E-2</v>
      </c>
      <c r="G37" s="20">
        <f>Model!$W$18*((drdp!D37+drdp!M37)*'MSXY-TI2S'!$B37+(drdp!G37+drdp!P37)*'MSXY-TI2S'!$C37+(drdp!J37+drdp!S37)*'MSXY-TI2S'!$D37)</f>
        <v>0</v>
      </c>
      <c r="H37" s="18">
        <f>Model!$W$18*((drdp!B37)*'MSXY-TI2S'!$B37+(drdp!E37)*'MSXY-TI2S'!$C37+(drdp!H37)*'MSXY-TI2S'!$D37)</f>
        <v>0</v>
      </c>
      <c r="I37" s="18">
        <f>Model!$W$18*((drdp!C37)*'MSXY-TI2S'!$B37+(drdp!F37)*'MSXY-TI2S'!$C37+(drdp!I37)*'MSXY-TI2S'!$D37)</f>
        <v>5.1031487370779508E-3</v>
      </c>
      <c r="J37" s="18">
        <f>Model!$W$18*((drdp!D37)*'MSXY-TI2S'!$B37+(drdp!G37)*'MSXY-TI2S'!$C37+(drdp!J37)*'MSXY-TI2S'!$D37)</f>
        <v>0</v>
      </c>
      <c r="K37" s="21">
        <f>SUM(E$3:E36)+H37</f>
        <v>0</v>
      </c>
      <c r="L37" s="21">
        <f>SUM(F$3:F36)+I37</f>
        <v>8.3783253939826607E-2</v>
      </c>
      <c r="M37" s="21">
        <f>SUM(G$3:G36)+J37</f>
        <v>0</v>
      </c>
      <c r="N37" s="21"/>
      <c r="O37" s="21"/>
      <c r="P37" s="21"/>
      <c r="Q37" s="19">
        <f t="shared" si="1"/>
        <v>0</v>
      </c>
      <c r="R37" s="19">
        <f t="shared" si="1"/>
        <v>7.0196336407454705E-3</v>
      </c>
      <c r="S37" s="19">
        <f t="shared" si="1"/>
        <v>0</v>
      </c>
      <c r="T37" s="19">
        <f t="shared" si="2"/>
        <v>0</v>
      </c>
      <c r="U37" s="19">
        <f t="shared" si="3"/>
        <v>0</v>
      </c>
      <c r="V37" s="19">
        <f t="shared" si="4"/>
        <v>0</v>
      </c>
    </row>
    <row r="38" spans="1:22" x14ac:dyDescent="0.25">
      <c r="A38" s="26">
        <f>Wellpath!E38</f>
        <v>1020</v>
      </c>
      <c r="B38" s="22">
        <v>0</v>
      </c>
      <c r="C38" s="22">
        <v>0</v>
      </c>
      <c r="D38" s="22">
        <f>SIN(Wellpath!$O38) * (TAN(Dip) * SIN(Wellpath!$L38) * COS(Wellpath!$L38) - COS(Wellpath!$L38) * COS(Wellpath!$L38) * COS(Wellpath!$O38) - COS(Wellpath!$O38)) / 2</f>
        <v>0.32183120136321053</v>
      </c>
      <c r="E38" s="20">
        <f>Model!$W$18*((drdp!B38+drdp!K38)*'MSXY-TI2S'!$B38+(drdp!E38+drdp!N38)*'MSXY-TI2S'!$C38+(drdp!H38+drdp!Q38)*'MSXY-TI2S'!$D38)</f>
        <v>0</v>
      </c>
      <c r="F38" s="20">
        <f>Model!$W$18*((drdp!C38+drdp!L38)*'MSXY-TI2S'!$B38+(drdp!F38+drdp!O38)*'MSXY-TI2S'!$C38+(drdp!I38+drdp!R38)*'MSXY-TI2S'!$D38)</f>
        <v>1.0600336870736155E-2</v>
      </c>
      <c r="G38" s="20">
        <f>Model!$W$18*((drdp!D38+drdp!M38)*'MSXY-TI2S'!$B38+(drdp!G38+drdp!P38)*'MSXY-TI2S'!$C38+(drdp!J38+drdp!S38)*'MSXY-TI2S'!$D38)</f>
        <v>0</v>
      </c>
      <c r="H38" s="18">
        <f>Model!$W$18*((drdp!B38)*'MSXY-TI2S'!$B38+(drdp!E38)*'MSXY-TI2S'!$C38+(drdp!H38)*'MSXY-TI2S'!$D38)</f>
        <v>0</v>
      </c>
      <c r="I38" s="18">
        <f>Model!$W$18*((drdp!C38)*'MSXY-TI2S'!$B38+(drdp!F38)*'MSXY-TI2S'!$C38+(drdp!I38)*'MSXY-TI2S'!$D38)</f>
        <v>5.3001684353680776E-3</v>
      </c>
      <c r="J38" s="18">
        <f>Model!$W$18*((drdp!D38)*'MSXY-TI2S'!$B38+(drdp!G38)*'MSXY-TI2S'!$C38+(drdp!J38)*'MSXY-TI2S'!$D38)</f>
        <v>0</v>
      </c>
      <c r="K38" s="21">
        <f>SUM(E$3:E37)+H38</f>
        <v>0</v>
      </c>
      <c r="L38" s="21">
        <f>SUM(F$3:F37)+I38</f>
        <v>9.4186571112272632E-2</v>
      </c>
      <c r="M38" s="21">
        <f>SUM(G$3:G37)+J38</f>
        <v>0</v>
      </c>
      <c r="N38" s="21"/>
      <c r="O38" s="21"/>
      <c r="P38" s="21"/>
      <c r="Q38" s="19">
        <f t="shared" si="1"/>
        <v>0</v>
      </c>
      <c r="R38" s="19">
        <f t="shared" si="1"/>
        <v>8.8711101778871891E-3</v>
      </c>
      <c r="S38" s="19">
        <f t="shared" si="1"/>
        <v>0</v>
      </c>
      <c r="T38" s="19">
        <f t="shared" si="2"/>
        <v>0</v>
      </c>
      <c r="U38" s="19">
        <f t="shared" si="3"/>
        <v>0</v>
      </c>
      <c r="V38" s="19">
        <f t="shared" si="4"/>
        <v>0</v>
      </c>
    </row>
    <row r="39" spans="1:22" x14ac:dyDescent="0.25">
      <c r="A39" s="26">
        <f>Wellpath!E39</f>
        <v>1050</v>
      </c>
      <c r="B39" s="22">
        <v>0</v>
      </c>
      <c r="C39" s="22">
        <v>0</v>
      </c>
      <c r="D39" s="22">
        <f>SIN(Wellpath!$O39) * (TAN(Dip) * SIN(Wellpath!$L39) * COS(Wellpath!$L39) - COS(Wellpath!$L39) * COS(Wellpath!$L39) * COS(Wellpath!$O39) - COS(Wellpath!$O39)) / 2</f>
        <v>0.3172489566587437</v>
      </c>
      <c r="E39" s="20">
        <f>Model!$W$18*((drdp!B39+drdp!K39)*'MSXY-TI2S'!$B39+(drdp!E39+drdp!N39)*'MSXY-TI2S'!$C39+(drdp!H39+drdp!Q39)*'MSXY-TI2S'!$D39)</f>
        <v>0</v>
      </c>
      <c r="F39" s="20">
        <f>Model!$W$18*((drdp!C39+drdp!L39)*'MSXY-TI2S'!$B39+(drdp!F39+drdp!O39)*'MSXY-TI2S'!$C39+(drdp!I39+drdp!R39)*'MSXY-TI2S'!$D39)</f>
        <v>1.0922636064967821E-2</v>
      </c>
      <c r="G39" s="20">
        <f>Model!$W$18*((drdp!D39+drdp!M39)*'MSXY-TI2S'!$B39+(drdp!G39+drdp!P39)*'MSXY-TI2S'!$C39+(drdp!J39+drdp!S39)*'MSXY-TI2S'!$D39)</f>
        <v>0</v>
      </c>
      <c r="H39" s="18">
        <f>Model!$W$18*((drdp!B39)*'MSXY-TI2S'!$B39+(drdp!E39)*'MSXY-TI2S'!$C39+(drdp!H39)*'MSXY-TI2S'!$D39)</f>
        <v>0</v>
      </c>
      <c r="I39" s="18">
        <f>Model!$W$18*((drdp!C39)*'MSXY-TI2S'!$B39+(drdp!F39)*'MSXY-TI2S'!$C39+(drdp!I39)*'MSXY-TI2S'!$D39)</f>
        <v>5.4613180324839103E-3</v>
      </c>
      <c r="J39" s="18">
        <f>Model!$W$18*((drdp!D39)*'MSXY-TI2S'!$B39+(drdp!G39)*'MSXY-TI2S'!$C39+(drdp!J39)*'MSXY-TI2S'!$D39)</f>
        <v>0</v>
      </c>
      <c r="K39" s="21">
        <f>SUM(E$3:E38)+H39</f>
        <v>0</v>
      </c>
      <c r="L39" s="21">
        <f>SUM(F$3:F38)+I39</f>
        <v>0.10494805758012461</v>
      </c>
      <c r="M39" s="21">
        <f>SUM(G$3:G38)+J39</f>
        <v>0</v>
      </c>
      <c r="N39" s="21"/>
      <c r="O39" s="21"/>
      <c r="P39" s="21"/>
      <c r="Q39" s="19">
        <f t="shared" si="1"/>
        <v>0</v>
      </c>
      <c r="R39" s="19">
        <f t="shared" si="1"/>
        <v>1.1014094789841151E-2</v>
      </c>
      <c r="S39" s="19">
        <f t="shared" si="1"/>
        <v>0</v>
      </c>
      <c r="T39" s="19">
        <f t="shared" si="2"/>
        <v>0</v>
      </c>
      <c r="U39" s="19">
        <f t="shared" si="3"/>
        <v>0</v>
      </c>
      <c r="V39" s="19">
        <f t="shared" si="4"/>
        <v>0</v>
      </c>
    </row>
    <row r="40" spans="1:22" x14ac:dyDescent="0.25">
      <c r="A40" s="26">
        <f>Wellpath!E40</f>
        <v>1080</v>
      </c>
      <c r="B40" s="22">
        <v>0</v>
      </c>
      <c r="C40" s="22">
        <v>0</v>
      </c>
      <c r="D40" s="22">
        <f>SIN(Wellpath!$O40) * (TAN(Dip) * SIN(Wellpath!$L40) * COS(Wellpath!$L40) - COS(Wellpath!$L40) * COS(Wellpath!$L40) * COS(Wellpath!$O40) - COS(Wellpath!$O40)) / 2</f>
        <v>0.31150335675499652</v>
      </c>
      <c r="E40" s="20">
        <f>Model!$W$18*((drdp!B40+drdp!K40)*'MSXY-TI2S'!$B40+(drdp!E40+drdp!N40)*'MSXY-TI2S'!$C40+(drdp!H40+drdp!Q40)*'MSXY-TI2S'!$D40)</f>
        <v>0</v>
      </c>
      <c r="F40" s="20">
        <f>Model!$W$18*((drdp!C40+drdp!L40)*'MSXY-TI2S'!$B40+(drdp!F40+drdp!O40)*'MSXY-TI2S'!$C40+(drdp!I40+drdp!R40)*'MSXY-TI2S'!$D40)</f>
        <v>9.3075507637775043E-3</v>
      </c>
      <c r="G40" s="20">
        <f>Model!$W$18*((drdp!D40+drdp!M40)*'MSXY-TI2S'!$B40+(drdp!G40+drdp!P40)*'MSXY-TI2S'!$C40+(drdp!J40+drdp!S40)*'MSXY-TI2S'!$D40)</f>
        <v>0</v>
      </c>
      <c r="H40" s="18">
        <f>Model!$W$18*((drdp!B40)*'MSXY-TI2S'!$B40+(drdp!E40)*'MSXY-TI2S'!$C40+(drdp!H40)*'MSXY-TI2S'!$D40)</f>
        <v>0</v>
      </c>
      <c r="I40" s="18">
        <f>Model!$W$18*((drdp!C40)*'MSXY-TI2S'!$B40+(drdp!F40)*'MSXY-TI2S'!$C40+(drdp!I40)*'MSXY-TI2S'!$D40)</f>
        <v>5.5845304582665027E-3</v>
      </c>
      <c r="J40" s="18">
        <f>Model!$W$18*((drdp!D40)*'MSXY-TI2S'!$B40+(drdp!G40)*'MSXY-TI2S'!$C40+(drdp!J40)*'MSXY-TI2S'!$D40)</f>
        <v>0</v>
      </c>
      <c r="K40" s="21">
        <f>SUM(E$3:E39)+H40</f>
        <v>0</v>
      </c>
      <c r="L40" s="21">
        <f>SUM(F$3:F39)+I40</f>
        <v>0.11599390607087502</v>
      </c>
      <c r="M40" s="21">
        <f>SUM(G$3:G39)+J40</f>
        <v>0</v>
      </c>
      <c r="N40" s="21"/>
      <c r="O40" s="21"/>
      <c r="P40" s="21"/>
      <c r="Q40" s="19">
        <f t="shared" si="1"/>
        <v>0</v>
      </c>
      <c r="R40" s="19">
        <f t="shared" si="1"/>
        <v>1.3454586245578977E-2</v>
      </c>
      <c r="S40" s="19">
        <f t="shared" si="1"/>
        <v>0</v>
      </c>
      <c r="T40" s="19">
        <f t="shared" si="2"/>
        <v>0</v>
      </c>
      <c r="U40" s="19">
        <f t="shared" si="3"/>
        <v>0</v>
      </c>
      <c r="V40" s="19">
        <f t="shared" si="4"/>
        <v>0</v>
      </c>
    </row>
    <row r="41" spans="1:22" x14ac:dyDescent="0.25">
      <c r="A41" s="26">
        <f>Wellpath!E41</f>
        <v>1100</v>
      </c>
      <c r="B41" s="22">
        <v>0</v>
      </c>
      <c r="C41" s="22">
        <v>0</v>
      </c>
      <c r="D41" s="22">
        <f>SIN(Wellpath!$O41) * (TAN(Dip) * SIN(Wellpath!$L41) * COS(Wellpath!$L41) - COS(Wellpath!$L41) * COS(Wellpath!$L41) * COS(Wellpath!$O41) - COS(Wellpath!$O41)) / 2</f>
        <v>0.30703848752386276</v>
      </c>
      <c r="E41" s="20">
        <f>Model!$W$18*((drdp!B41+drdp!K41)*'MSXY-TI2S'!$B41+(drdp!E41+drdp!N41)*'MSXY-TI2S'!$C41+(drdp!H41+drdp!Q41)*'MSXY-TI2S'!$D41)</f>
        <v>0</v>
      </c>
      <c r="F41" s="20">
        <f>Model!$W$18*((drdp!C41+drdp!L41)*'MSXY-TI2S'!$B41+(drdp!F41+drdp!O41)*'MSXY-TI2S'!$C41+(drdp!I41+drdp!R41)*'MSXY-TI2S'!$D41)</f>
        <v>5.6449230525914577E-3</v>
      </c>
      <c r="G41" s="20">
        <f>Model!$W$18*((drdp!D41+drdp!M41)*'MSXY-TI2S'!$B41+(drdp!G41+drdp!P41)*'MSXY-TI2S'!$C41+(drdp!J41+drdp!S41)*'MSXY-TI2S'!$D41)</f>
        <v>0</v>
      </c>
      <c r="H41" s="18">
        <f>Model!$W$18*((drdp!B41)*'MSXY-TI2S'!$B41+(drdp!E41)*'MSXY-TI2S'!$C41+(drdp!H41)*'MSXY-TI2S'!$D41)</f>
        <v>0</v>
      </c>
      <c r="I41" s="18">
        <f>Model!$W$18*((drdp!C41)*'MSXY-TI2S'!$B41+(drdp!F41)*'MSXY-TI2S'!$C41+(drdp!I41)*'MSXY-TI2S'!$D41)</f>
        <v>3.7632820350609712E-3</v>
      </c>
      <c r="J41" s="18">
        <f>Model!$W$18*((drdp!D41)*'MSXY-TI2S'!$B41+(drdp!G41)*'MSXY-TI2S'!$C41+(drdp!J41)*'MSXY-TI2S'!$D41)</f>
        <v>0</v>
      </c>
      <c r="K41" s="21">
        <f>SUM(E$3:E40)+H41</f>
        <v>0</v>
      </c>
      <c r="L41" s="21">
        <f>SUM(F$3:F40)+I41</f>
        <v>0.12348020841144701</v>
      </c>
      <c r="M41" s="21">
        <f>SUM(G$3:G40)+J41</f>
        <v>0</v>
      </c>
      <c r="N41" s="21"/>
      <c r="O41" s="21"/>
      <c r="P41" s="21"/>
      <c r="Q41" s="19">
        <f t="shared" si="1"/>
        <v>0</v>
      </c>
      <c r="R41" s="19">
        <f t="shared" si="1"/>
        <v>1.5247361869334388E-2</v>
      </c>
      <c r="S41" s="19">
        <f t="shared" si="1"/>
        <v>0</v>
      </c>
      <c r="T41" s="19">
        <f t="shared" si="2"/>
        <v>0</v>
      </c>
      <c r="U41" s="19">
        <f t="shared" si="3"/>
        <v>0</v>
      </c>
      <c r="V41" s="19">
        <f t="shared" si="4"/>
        <v>0</v>
      </c>
    </row>
    <row r="42" spans="1:22" x14ac:dyDescent="0.25">
      <c r="A42" s="26">
        <f>Wellpath!E42</f>
        <v>1110</v>
      </c>
      <c r="B42" s="22">
        <v>0</v>
      </c>
      <c r="C42" s="22">
        <v>0</v>
      </c>
      <c r="D42" s="22">
        <f>SIN(Wellpath!$O42) * (TAN(Dip) * SIN(Wellpath!$L42) * COS(Wellpath!$L42) - COS(Wellpath!$L42) * COS(Wellpath!$L42) * COS(Wellpath!$O42) - COS(Wellpath!$O42)) / 2</f>
        <v>0.30703848752386276</v>
      </c>
      <c r="E42" s="20">
        <f>Model!$W$18*((drdp!B42+drdp!K42)*'MSXY-TI2S'!$B42+(drdp!E42+drdp!N42)*'MSXY-TI2S'!$C42+(drdp!H42+drdp!Q42)*'MSXY-TI2S'!$D42)</f>
        <v>0</v>
      </c>
      <c r="F42" s="20">
        <f>Model!$W$18*((drdp!C42+drdp!L42)*'MSXY-TI2S'!$B42+(drdp!F42+drdp!O42)*'MSXY-TI2S'!$C42+(drdp!I42+drdp!R42)*'MSXY-TI2S'!$D42)</f>
        <v>7.5265640701219425E-3</v>
      </c>
      <c r="G42" s="20">
        <f>Model!$W$18*((drdp!D42+drdp!M42)*'MSXY-TI2S'!$B42+(drdp!G42+drdp!P42)*'MSXY-TI2S'!$C42+(drdp!J42+drdp!S42)*'MSXY-TI2S'!$D42)</f>
        <v>0</v>
      </c>
      <c r="H42" s="18">
        <f>Model!$W$18*((drdp!B42)*'MSXY-TI2S'!$B42+(drdp!E42)*'MSXY-TI2S'!$C42+(drdp!H42)*'MSXY-TI2S'!$D42)</f>
        <v>0</v>
      </c>
      <c r="I42" s="18">
        <f>Model!$W$18*((drdp!C42)*'MSXY-TI2S'!$B42+(drdp!F42)*'MSXY-TI2S'!$C42+(drdp!I42)*'MSXY-TI2S'!$D42)</f>
        <v>1.8816410175304856E-3</v>
      </c>
      <c r="J42" s="18">
        <f>Model!$W$18*((drdp!D42)*'MSXY-TI2S'!$B42+(drdp!G42)*'MSXY-TI2S'!$C42+(drdp!J42)*'MSXY-TI2S'!$D42)</f>
        <v>0</v>
      </c>
      <c r="K42" s="21">
        <f>SUM(E$3:E41)+H42</f>
        <v>0</v>
      </c>
      <c r="L42" s="21">
        <f>SUM(F$3:F41)+I42</f>
        <v>0.12724349044650798</v>
      </c>
      <c r="M42" s="21">
        <f>SUM(G$3:G41)+J42</f>
        <v>0</v>
      </c>
      <c r="N42" s="21"/>
      <c r="O42" s="21"/>
      <c r="P42" s="21"/>
      <c r="Q42" s="19">
        <f t="shared" si="1"/>
        <v>0</v>
      </c>
      <c r="R42" s="19">
        <f t="shared" si="1"/>
        <v>1.6190905861010567E-2</v>
      </c>
      <c r="S42" s="19">
        <f t="shared" si="1"/>
        <v>0</v>
      </c>
      <c r="T42" s="19">
        <f t="shared" si="2"/>
        <v>0</v>
      </c>
      <c r="U42" s="19">
        <f t="shared" si="3"/>
        <v>0</v>
      </c>
      <c r="V42" s="19">
        <f t="shared" si="4"/>
        <v>0</v>
      </c>
    </row>
    <row r="43" spans="1:22" x14ac:dyDescent="0.25">
      <c r="A43" s="26">
        <f>Wellpath!E43</f>
        <v>1140</v>
      </c>
      <c r="B43" s="22">
        <v>0</v>
      </c>
      <c r="C43" s="22">
        <v>0</v>
      </c>
      <c r="D43" s="22">
        <f>SIN(Wellpath!$O43) * (TAN(Dip) * SIN(Wellpath!$L43) * COS(Wellpath!$L43) - COS(Wellpath!$L43) * COS(Wellpath!$L43) * COS(Wellpath!$O43) - COS(Wellpath!$O43)) / 2</f>
        <v>0.30703848752386276</v>
      </c>
      <c r="E43" s="20">
        <f>Model!$W$18*((drdp!B43+drdp!K43)*'MSXY-TI2S'!$B43+(drdp!E43+drdp!N43)*'MSXY-TI2S'!$C43+(drdp!H43+drdp!Q43)*'MSXY-TI2S'!$D43)</f>
        <v>0</v>
      </c>
      <c r="F43" s="20">
        <f>Model!$W$18*((drdp!C43+drdp!L43)*'MSXY-TI2S'!$B43+(drdp!F43+drdp!O43)*'MSXY-TI2S'!$C43+(drdp!I43+drdp!R43)*'MSXY-TI2S'!$D43)</f>
        <v>1.1289846105182915E-2</v>
      </c>
      <c r="G43" s="20">
        <f>Model!$W$18*((drdp!D43+drdp!M43)*'MSXY-TI2S'!$B43+(drdp!G43+drdp!P43)*'MSXY-TI2S'!$C43+(drdp!J43+drdp!S43)*'MSXY-TI2S'!$D43)</f>
        <v>0</v>
      </c>
      <c r="H43" s="18">
        <f>Model!$W$18*((drdp!B43)*'MSXY-TI2S'!$B43+(drdp!E43)*'MSXY-TI2S'!$C43+(drdp!H43)*'MSXY-TI2S'!$D43)</f>
        <v>0</v>
      </c>
      <c r="I43" s="18">
        <f>Model!$W$18*((drdp!C43)*'MSXY-TI2S'!$B43+(drdp!F43)*'MSXY-TI2S'!$C43+(drdp!I43)*'MSXY-TI2S'!$D43)</f>
        <v>5.6449230525914577E-3</v>
      </c>
      <c r="J43" s="18">
        <f>Model!$W$18*((drdp!D43)*'MSXY-TI2S'!$B43+(drdp!G43)*'MSXY-TI2S'!$C43+(drdp!J43)*'MSXY-TI2S'!$D43)</f>
        <v>0</v>
      </c>
      <c r="K43" s="21">
        <f>SUM(E$3:E42)+H43</f>
        <v>0</v>
      </c>
      <c r="L43" s="21">
        <f>SUM(F$3:F42)+I43</f>
        <v>0.13853333655169089</v>
      </c>
      <c r="M43" s="21">
        <f>SUM(G$3:G42)+J43</f>
        <v>0</v>
      </c>
      <c r="N43" s="21"/>
      <c r="O43" s="21"/>
      <c r="P43" s="21"/>
      <c r="Q43" s="19">
        <f t="shared" si="1"/>
        <v>0</v>
      </c>
      <c r="R43" s="19">
        <f t="shared" si="1"/>
        <v>1.9191485336144055E-2</v>
      </c>
      <c r="S43" s="19">
        <f t="shared" si="1"/>
        <v>0</v>
      </c>
      <c r="T43" s="19">
        <f t="shared" si="2"/>
        <v>0</v>
      </c>
      <c r="U43" s="19">
        <f t="shared" si="3"/>
        <v>0</v>
      </c>
      <c r="V43" s="19">
        <f t="shared" si="4"/>
        <v>0</v>
      </c>
    </row>
    <row r="44" spans="1:22" s="36" customFormat="1" x14ac:dyDescent="0.25">
      <c r="A44" s="26">
        <f>Wellpath!E44</f>
        <v>1170</v>
      </c>
      <c r="B44" s="22">
        <v>0</v>
      </c>
      <c r="C44" s="22">
        <v>0</v>
      </c>
      <c r="D44" s="22">
        <f>SIN(Wellpath!$O44) * (TAN(Dip) * SIN(Wellpath!$L44) * COS(Wellpath!$L44) - COS(Wellpath!$L44) * COS(Wellpath!$L44) * COS(Wellpath!$O44) - COS(Wellpath!$O44)) / 2</f>
        <v>0.30703848752386276</v>
      </c>
      <c r="E44" s="20">
        <f>Model!$W$18*((drdp!B44+drdp!K44)*'MSXY-TI2S'!$B44+(drdp!E44+drdp!N44)*'MSXY-TI2S'!$C44+(drdp!H44+drdp!Q44)*'MSXY-TI2S'!$D44)</f>
        <v>0</v>
      </c>
      <c r="F44" s="20">
        <f>Model!$W$18*((drdp!C44+drdp!L44)*'MSXY-TI2S'!$B44+(drdp!F44+drdp!O44)*'MSXY-TI2S'!$C44+(drdp!I44+drdp!R44)*'MSXY-TI2S'!$D44)</f>
        <v>1.1289846105182915E-2</v>
      </c>
      <c r="G44" s="20">
        <f>Model!$W$18*((drdp!D44+drdp!M44)*'MSXY-TI2S'!$B44+(drdp!G44+drdp!P44)*'MSXY-TI2S'!$C44+(drdp!J44+drdp!S44)*'MSXY-TI2S'!$D44)</f>
        <v>0</v>
      </c>
      <c r="H44" s="32">
        <f>Model!$W$18*((drdp!B44)*'MSXY-TI2S'!$B44+(drdp!E44)*'MSXY-TI2S'!$C44+(drdp!H44)*'MSXY-TI2S'!$D44)</f>
        <v>0</v>
      </c>
      <c r="I44" s="32">
        <f>Model!$W$18*((drdp!C44)*'MSXY-TI2S'!$B44+(drdp!F44)*'MSXY-TI2S'!$C44+(drdp!I44)*'MSXY-TI2S'!$D44)</f>
        <v>5.6449230525914577E-3</v>
      </c>
      <c r="J44" s="32">
        <f>Model!$W$18*((drdp!D44)*'MSXY-TI2S'!$B44+(drdp!G44)*'MSXY-TI2S'!$C44+(drdp!J44)*'MSXY-TI2S'!$D44)</f>
        <v>0</v>
      </c>
      <c r="K44" s="34">
        <f>SUM(E$3:E43)+H44</f>
        <v>0</v>
      </c>
      <c r="L44" s="34">
        <f>SUM(F$3:F43)+I44</f>
        <v>0.1498231826568738</v>
      </c>
      <c r="M44" s="34">
        <f>SUM(G$3:G43)+J44</f>
        <v>0</v>
      </c>
      <c r="N44" s="34"/>
      <c r="O44" s="34"/>
      <c r="P44" s="34"/>
      <c r="Q44" s="35">
        <f t="shared" si="1"/>
        <v>0</v>
      </c>
      <c r="R44" s="35">
        <f t="shared" si="1"/>
        <v>2.244698606143497E-2</v>
      </c>
      <c r="S44" s="35">
        <f t="shared" si="1"/>
        <v>0</v>
      </c>
      <c r="T44" s="35">
        <f t="shared" si="2"/>
        <v>0</v>
      </c>
      <c r="U44" s="35">
        <f t="shared" si="3"/>
        <v>0</v>
      </c>
      <c r="V44" s="35">
        <f t="shared" si="4"/>
        <v>0</v>
      </c>
    </row>
    <row r="45" spans="1:22" x14ac:dyDescent="0.25">
      <c r="A45" s="26">
        <f>Wellpath!E45</f>
        <v>1200</v>
      </c>
      <c r="B45" s="22">
        <v>0</v>
      </c>
      <c r="C45" s="22">
        <v>0</v>
      </c>
      <c r="D45" s="22">
        <f>SIN(Wellpath!$O45) * (TAN(Dip) * SIN(Wellpath!$L45) * COS(Wellpath!$L45) - COS(Wellpath!$L45) * COS(Wellpath!$L45) * COS(Wellpath!$O45) - COS(Wellpath!$O45)) / 2</f>
        <v>0.30703848752386276</v>
      </c>
      <c r="E45" s="20">
        <f>Model!$W$18*((drdp!B45+drdp!K45)*'MSXY-TI2S'!$B45+(drdp!E45+drdp!N45)*'MSXY-TI2S'!$C45+(drdp!H45+drdp!Q45)*'MSXY-TI2S'!$D45)</f>
        <v>0</v>
      </c>
      <c r="F45" s="20">
        <f>Model!$W$18*((drdp!C45+drdp!L45)*'MSXY-TI2S'!$B45+(drdp!F45+drdp!O45)*'MSXY-TI2S'!$C45+(drdp!I45+drdp!R45)*'MSXY-TI2S'!$D45)</f>
        <v>1.1289846105182915E-2</v>
      </c>
      <c r="G45" s="20">
        <f>Model!$W$18*((drdp!D45+drdp!M45)*'MSXY-TI2S'!$B45+(drdp!G45+drdp!P45)*'MSXY-TI2S'!$C45+(drdp!J45+drdp!S45)*'MSXY-TI2S'!$D45)</f>
        <v>0</v>
      </c>
      <c r="H45" s="18">
        <f>Model!$W$18*((drdp!B45)*'MSXY-TI2S'!$B45+(drdp!E45)*'MSXY-TI2S'!$C45+(drdp!H45)*'MSXY-TI2S'!$D45)</f>
        <v>0</v>
      </c>
      <c r="I45" s="18">
        <f>Model!$W$18*((drdp!C45)*'MSXY-TI2S'!$B45+(drdp!F45)*'MSXY-TI2S'!$C45+(drdp!I45)*'MSXY-TI2S'!$D45)</f>
        <v>5.6449230525914577E-3</v>
      </c>
      <c r="J45" s="18">
        <f>Model!$W$18*((drdp!D45)*'MSXY-TI2S'!$B45+(drdp!G45)*'MSXY-TI2S'!$C45+(drdp!J45)*'MSXY-TI2S'!$D45)</f>
        <v>0</v>
      </c>
      <c r="K45" s="21">
        <f>SUM(E$3:E44)+H45</f>
        <v>0</v>
      </c>
      <c r="L45" s="21">
        <f>SUM(F$3:F44)+I45</f>
        <v>0.16111302876205671</v>
      </c>
      <c r="M45" s="21">
        <f>SUM(G$3:G44)+J45</f>
        <v>0</v>
      </c>
      <c r="N45" s="21"/>
      <c r="O45" s="21"/>
      <c r="P45" s="21"/>
      <c r="Q45" s="19">
        <f t="shared" si="1"/>
        <v>0</v>
      </c>
      <c r="R45" s="19">
        <f t="shared" si="1"/>
        <v>2.5957408036883314E-2</v>
      </c>
      <c r="S45" s="19">
        <f t="shared" si="1"/>
        <v>0</v>
      </c>
      <c r="T45" s="19">
        <f t="shared" si="2"/>
        <v>0</v>
      </c>
      <c r="U45" s="19">
        <f t="shared" si="3"/>
        <v>0</v>
      </c>
      <c r="V45" s="19">
        <f t="shared" si="4"/>
        <v>0</v>
      </c>
    </row>
    <row r="46" spans="1:22" x14ac:dyDescent="0.25">
      <c r="A46" s="26">
        <f>Wellpath!E46</f>
        <v>1230</v>
      </c>
      <c r="B46" s="22">
        <v>0</v>
      </c>
      <c r="C46" s="22">
        <v>0</v>
      </c>
      <c r="D46" s="22">
        <f>SIN(Wellpath!$O46) * (TAN(Dip) * SIN(Wellpath!$L46) * COS(Wellpath!$L46) - COS(Wellpath!$L46) * COS(Wellpath!$L46) * COS(Wellpath!$O46) - COS(Wellpath!$O46)) / 2</f>
        <v>0.30703848752386276</v>
      </c>
      <c r="E46" s="20">
        <f>Model!$W$18*((drdp!B46+drdp!K46)*'MSXY-TI2S'!$B46+(drdp!E46+drdp!N46)*'MSXY-TI2S'!$C46+(drdp!H46+drdp!Q46)*'MSXY-TI2S'!$D46)</f>
        <v>0</v>
      </c>
      <c r="F46" s="20">
        <f>Model!$W$18*((drdp!C46+drdp!L46)*'MSXY-TI2S'!$B46+(drdp!F46+drdp!O46)*'MSXY-TI2S'!$C46+(drdp!I46+drdp!R46)*'MSXY-TI2S'!$D46)</f>
        <v>1.1289846105182915E-2</v>
      </c>
      <c r="G46" s="20">
        <f>Model!$W$18*((drdp!D46+drdp!M46)*'MSXY-TI2S'!$B46+(drdp!G46+drdp!P46)*'MSXY-TI2S'!$C46+(drdp!J46+drdp!S46)*'MSXY-TI2S'!$D46)</f>
        <v>0</v>
      </c>
      <c r="H46" s="18">
        <f>Model!$W$18*((drdp!B46)*'MSXY-TI2S'!$B46+(drdp!E46)*'MSXY-TI2S'!$C46+(drdp!H46)*'MSXY-TI2S'!$D46)</f>
        <v>0</v>
      </c>
      <c r="I46" s="18">
        <f>Model!$W$18*((drdp!C46)*'MSXY-TI2S'!$B46+(drdp!F46)*'MSXY-TI2S'!$C46+(drdp!I46)*'MSXY-TI2S'!$D46)</f>
        <v>5.6449230525914577E-3</v>
      </c>
      <c r="J46" s="18">
        <f>Model!$W$18*((drdp!D46)*'MSXY-TI2S'!$B46+(drdp!G46)*'MSXY-TI2S'!$C46+(drdp!J46)*'MSXY-TI2S'!$D46)</f>
        <v>0</v>
      </c>
      <c r="K46" s="21">
        <f>SUM(E$3:E45)+H46</f>
        <v>0</v>
      </c>
      <c r="L46" s="21">
        <f>SUM(F$3:F45)+I46</f>
        <v>0.17240287486723962</v>
      </c>
      <c r="M46" s="21">
        <f>SUM(G$3:G45)+J46</f>
        <v>0</v>
      </c>
      <c r="N46" s="21"/>
      <c r="O46" s="21"/>
      <c r="P46" s="21"/>
      <c r="Q46" s="19">
        <f t="shared" si="1"/>
        <v>0</v>
      </c>
      <c r="R46" s="19">
        <f t="shared" si="1"/>
        <v>2.9722751262489085E-2</v>
      </c>
      <c r="S46" s="19">
        <f t="shared" si="1"/>
        <v>0</v>
      </c>
      <c r="T46" s="19">
        <f t="shared" si="2"/>
        <v>0</v>
      </c>
      <c r="U46" s="19">
        <f t="shared" si="3"/>
        <v>0</v>
      </c>
      <c r="V46" s="19">
        <f t="shared" si="4"/>
        <v>0</v>
      </c>
    </row>
    <row r="47" spans="1:22" x14ac:dyDescent="0.25">
      <c r="A47" s="26">
        <f>Wellpath!E47</f>
        <v>1260</v>
      </c>
      <c r="B47" s="22">
        <v>0</v>
      </c>
      <c r="C47" s="22">
        <v>0</v>
      </c>
      <c r="D47" s="22">
        <f>SIN(Wellpath!$O47) * (TAN(Dip) * SIN(Wellpath!$L47) * COS(Wellpath!$L47) - COS(Wellpath!$L47) * COS(Wellpath!$L47) * COS(Wellpath!$O47) - COS(Wellpath!$O47)) / 2</f>
        <v>0.30703848752386276</v>
      </c>
      <c r="E47" s="20">
        <f>Model!$W$18*((drdp!B47+drdp!K47)*'MSXY-TI2S'!$B47+(drdp!E47+drdp!N47)*'MSXY-TI2S'!$C47+(drdp!H47+drdp!Q47)*'MSXY-TI2S'!$D47)</f>
        <v>0</v>
      </c>
      <c r="F47" s="20">
        <f>Model!$W$18*((drdp!C47+drdp!L47)*'MSXY-TI2S'!$B47+(drdp!F47+drdp!O47)*'MSXY-TI2S'!$C47+(drdp!I47+drdp!R47)*'MSXY-TI2S'!$D47)</f>
        <v>1.1289846105182915E-2</v>
      </c>
      <c r="G47" s="20">
        <f>Model!$W$18*((drdp!D47+drdp!M47)*'MSXY-TI2S'!$B47+(drdp!G47+drdp!P47)*'MSXY-TI2S'!$C47+(drdp!J47+drdp!S47)*'MSXY-TI2S'!$D47)</f>
        <v>0</v>
      </c>
      <c r="H47" s="18">
        <f>Model!$W$18*((drdp!B47)*'MSXY-TI2S'!$B47+(drdp!E47)*'MSXY-TI2S'!$C47+(drdp!H47)*'MSXY-TI2S'!$D47)</f>
        <v>0</v>
      </c>
      <c r="I47" s="18">
        <f>Model!$W$18*((drdp!C47)*'MSXY-TI2S'!$B47+(drdp!F47)*'MSXY-TI2S'!$C47+(drdp!I47)*'MSXY-TI2S'!$D47)</f>
        <v>5.6449230525914577E-3</v>
      </c>
      <c r="J47" s="18">
        <f>Model!$W$18*((drdp!D47)*'MSXY-TI2S'!$B47+(drdp!G47)*'MSXY-TI2S'!$C47+(drdp!J47)*'MSXY-TI2S'!$D47)</f>
        <v>0</v>
      </c>
      <c r="K47" s="21">
        <f>SUM(E$3:E46)+H47</f>
        <v>0</v>
      </c>
      <c r="L47" s="21">
        <f>SUM(F$3:F46)+I47</f>
        <v>0.18369272097242254</v>
      </c>
      <c r="M47" s="21">
        <f>SUM(G$3:G46)+J47</f>
        <v>0</v>
      </c>
      <c r="N47" s="21"/>
      <c r="O47" s="21"/>
      <c r="P47" s="21"/>
      <c r="Q47" s="19">
        <f t="shared" si="1"/>
        <v>0</v>
      </c>
      <c r="R47" s="19">
        <f t="shared" si="1"/>
        <v>3.374301573825228E-2</v>
      </c>
      <c r="S47" s="19">
        <f t="shared" si="1"/>
        <v>0</v>
      </c>
      <c r="T47" s="19">
        <f t="shared" si="2"/>
        <v>0</v>
      </c>
      <c r="U47" s="19">
        <f t="shared" si="3"/>
        <v>0</v>
      </c>
      <c r="V47" s="19">
        <f t="shared" si="4"/>
        <v>0</v>
      </c>
    </row>
    <row r="48" spans="1:22" x14ac:dyDescent="0.25">
      <c r="A48" s="26">
        <f>Wellpath!E48</f>
        <v>1290</v>
      </c>
      <c r="B48" s="22">
        <v>0</v>
      </c>
      <c r="C48" s="22">
        <v>0</v>
      </c>
      <c r="D48" s="22">
        <f>SIN(Wellpath!$O48) * (TAN(Dip) * SIN(Wellpath!$L48) * COS(Wellpath!$L48) - COS(Wellpath!$L48) * COS(Wellpath!$L48) * COS(Wellpath!$O48) - COS(Wellpath!$O48)) / 2</f>
        <v>0.30703848752386276</v>
      </c>
      <c r="E48" s="20">
        <f>Model!$W$18*((drdp!B48+drdp!K48)*'MSXY-TI2S'!$B48+(drdp!E48+drdp!N48)*'MSXY-TI2S'!$C48+(drdp!H48+drdp!Q48)*'MSXY-TI2S'!$D48)</f>
        <v>0</v>
      </c>
      <c r="F48" s="20">
        <f>Model!$W$18*((drdp!C48+drdp!L48)*'MSXY-TI2S'!$B48+(drdp!F48+drdp!O48)*'MSXY-TI2S'!$C48+(drdp!I48+drdp!R48)*'MSXY-TI2S'!$D48)</f>
        <v>1.1289846105182915E-2</v>
      </c>
      <c r="G48" s="20">
        <f>Model!$W$18*((drdp!D48+drdp!M48)*'MSXY-TI2S'!$B48+(drdp!G48+drdp!P48)*'MSXY-TI2S'!$C48+(drdp!J48+drdp!S48)*'MSXY-TI2S'!$D48)</f>
        <v>0</v>
      </c>
      <c r="H48" s="18">
        <f>Model!$W$18*((drdp!B48)*'MSXY-TI2S'!$B48+(drdp!E48)*'MSXY-TI2S'!$C48+(drdp!H48)*'MSXY-TI2S'!$D48)</f>
        <v>0</v>
      </c>
      <c r="I48" s="18">
        <f>Model!$W$18*((drdp!C48)*'MSXY-TI2S'!$B48+(drdp!F48)*'MSXY-TI2S'!$C48+(drdp!I48)*'MSXY-TI2S'!$D48)</f>
        <v>5.6449230525914577E-3</v>
      </c>
      <c r="J48" s="18">
        <f>Model!$W$18*((drdp!D48)*'MSXY-TI2S'!$B48+(drdp!G48)*'MSXY-TI2S'!$C48+(drdp!J48)*'MSXY-TI2S'!$D48)</f>
        <v>0</v>
      </c>
      <c r="K48" s="21">
        <f>SUM(E$3:E47)+H48</f>
        <v>0</v>
      </c>
      <c r="L48" s="21">
        <f>SUM(F$3:F47)+I48</f>
        <v>0.19498256707760545</v>
      </c>
      <c r="M48" s="21">
        <f>SUM(G$3:G47)+J48</f>
        <v>0</v>
      </c>
      <c r="N48" s="21"/>
      <c r="O48" s="21"/>
      <c r="P48" s="21"/>
      <c r="Q48" s="19">
        <f t="shared" si="1"/>
        <v>0</v>
      </c>
      <c r="R48" s="19">
        <f t="shared" si="1"/>
        <v>3.801820146417291E-2</v>
      </c>
      <c r="S48" s="19">
        <f t="shared" si="1"/>
        <v>0</v>
      </c>
      <c r="T48" s="19">
        <f t="shared" si="2"/>
        <v>0</v>
      </c>
      <c r="U48" s="19">
        <f t="shared" si="3"/>
        <v>0</v>
      </c>
      <c r="V48" s="19">
        <f t="shared" si="4"/>
        <v>0</v>
      </c>
    </row>
    <row r="49" spans="1:22" x14ac:dyDescent="0.25">
      <c r="A49" s="26">
        <f>Wellpath!E49</f>
        <v>1320</v>
      </c>
      <c r="B49" s="22">
        <v>0</v>
      </c>
      <c r="C49" s="22">
        <v>0</v>
      </c>
      <c r="D49" s="22">
        <f>SIN(Wellpath!$O49) * (TAN(Dip) * SIN(Wellpath!$L49) * COS(Wellpath!$L49) - COS(Wellpath!$L49) * COS(Wellpath!$L49) * COS(Wellpath!$O49) - COS(Wellpath!$O49)) / 2</f>
        <v>0.30703848752386276</v>
      </c>
      <c r="E49" s="20">
        <f>Model!$W$18*((drdp!B49+drdp!K49)*'MSXY-TI2S'!$B49+(drdp!E49+drdp!N49)*'MSXY-TI2S'!$C49+(drdp!H49+drdp!Q49)*'MSXY-TI2S'!$D49)</f>
        <v>0</v>
      </c>
      <c r="F49" s="20">
        <f>Model!$W$18*((drdp!C49+drdp!L49)*'MSXY-TI2S'!$B49+(drdp!F49+drdp!O49)*'MSXY-TI2S'!$C49+(drdp!I49+drdp!R49)*'MSXY-TI2S'!$D49)</f>
        <v>1.1289846105182915E-2</v>
      </c>
      <c r="G49" s="20">
        <f>Model!$W$18*((drdp!D49+drdp!M49)*'MSXY-TI2S'!$B49+(drdp!G49+drdp!P49)*'MSXY-TI2S'!$C49+(drdp!J49+drdp!S49)*'MSXY-TI2S'!$D49)</f>
        <v>0</v>
      </c>
      <c r="H49" s="18">
        <f>Model!$W$18*((drdp!B49)*'MSXY-TI2S'!$B49+(drdp!E49)*'MSXY-TI2S'!$C49+(drdp!H49)*'MSXY-TI2S'!$D49)</f>
        <v>0</v>
      </c>
      <c r="I49" s="18">
        <f>Model!$W$18*((drdp!C49)*'MSXY-TI2S'!$B49+(drdp!F49)*'MSXY-TI2S'!$C49+(drdp!I49)*'MSXY-TI2S'!$D49)</f>
        <v>5.6449230525914577E-3</v>
      </c>
      <c r="J49" s="18">
        <f>Model!$W$18*((drdp!D49)*'MSXY-TI2S'!$B49+(drdp!G49)*'MSXY-TI2S'!$C49+(drdp!J49)*'MSXY-TI2S'!$D49)</f>
        <v>0</v>
      </c>
      <c r="K49" s="21">
        <f>SUM(E$3:E48)+H49</f>
        <v>0</v>
      </c>
      <c r="L49" s="21">
        <f>SUM(F$3:F48)+I49</f>
        <v>0.20627241318278836</v>
      </c>
      <c r="M49" s="21">
        <f>SUM(G$3:G48)+J49</f>
        <v>0</v>
      </c>
      <c r="N49" s="21"/>
      <c r="O49" s="21"/>
      <c r="P49" s="21"/>
      <c r="Q49" s="19">
        <f t="shared" si="1"/>
        <v>0</v>
      </c>
      <c r="R49" s="19">
        <f t="shared" si="1"/>
        <v>4.2548308440250961E-2</v>
      </c>
      <c r="S49" s="19">
        <f t="shared" si="1"/>
        <v>0</v>
      </c>
      <c r="T49" s="19">
        <f t="shared" si="2"/>
        <v>0</v>
      </c>
      <c r="U49" s="19">
        <f t="shared" si="3"/>
        <v>0</v>
      </c>
      <c r="V49" s="19">
        <f t="shared" si="4"/>
        <v>0</v>
      </c>
    </row>
    <row r="50" spans="1:22" x14ac:dyDescent="0.25">
      <c r="A50" s="26">
        <f>Wellpath!E50</f>
        <v>1350</v>
      </c>
      <c r="B50" s="22">
        <v>0</v>
      </c>
      <c r="C50" s="22">
        <v>0</v>
      </c>
      <c r="D50" s="22">
        <f>SIN(Wellpath!$O50) * (TAN(Dip) * SIN(Wellpath!$L50) * COS(Wellpath!$L50) - COS(Wellpath!$L50) * COS(Wellpath!$L50) * COS(Wellpath!$O50) - COS(Wellpath!$O50)) / 2</f>
        <v>0.30703848752386276</v>
      </c>
      <c r="E50" s="20">
        <f>Model!$W$18*((drdp!B50+drdp!K50)*'MSXY-TI2S'!$B50+(drdp!E50+drdp!N50)*'MSXY-TI2S'!$C50+(drdp!H50+drdp!Q50)*'MSXY-TI2S'!$D50)</f>
        <v>0</v>
      </c>
      <c r="F50" s="20">
        <f>Model!$W$18*((drdp!C50+drdp!L50)*'MSXY-TI2S'!$B50+(drdp!F50+drdp!O50)*'MSXY-TI2S'!$C50+(drdp!I50+drdp!R50)*'MSXY-TI2S'!$D50)</f>
        <v>1.1289846105182915E-2</v>
      </c>
      <c r="G50" s="20">
        <f>Model!$W$18*((drdp!D50+drdp!M50)*'MSXY-TI2S'!$B50+(drdp!G50+drdp!P50)*'MSXY-TI2S'!$C50+(drdp!J50+drdp!S50)*'MSXY-TI2S'!$D50)</f>
        <v>0</v>
      </c>
      <c r="H50" s="18">
        <f>Model!$W$18*((drdp!B50)*'MSXY-TI2S'!$B50+(drdp!E50)*'MSXY-TI2S'!$C50+(drdp!H50)*'MSXY-TI2S'!$D50)</f>
        <v>0</v>
      </c>
      <c r="I50" s="18">
        <f>Model!$W$18*((drdp!C50)*'MSXY-TI2S'!$B50+(drdp!F50)*'MSXY-TI2S'!$C50+(drdp!I50)*'MSXY-TI2S'!$D50)</f>
        <v>5.6449230525914577E-3</v>
      </c>
      <c r="J50" s="18">
        <f>Model!$W$18*((drdp!D50)*'MSXY-TI2S'!$B50+(drdp!G50)*'MSXY-TI2S'!$C50+(drdp!J50)*'MSXY-TI2S'!$D50)</f>
        <v>0</v>
      </c>
      <c r="K50" s="21">
        <f>SUM(E$3:E49)+H50</f>
        <v>0</v>
      </c>
      <c r="L50" s="21">
        <f>SUM(F$3:F49)+I50</f>
        <v>0.21756225928797127</v>
      </c>
      <c r="M50" s="21">
        <f>SUM(G$3:G49)+J50</f>
        <v>0</v>
      </c>
      <c r="N50" s="21"/>
      <c r="O50" s="21"/>
      <c r="P50" s="21"/>
      <c r="Q50" s="19">
        <f t="shared" si="1"/>
        <v>0</v>
      </c>
      <c r="R50" s="19">
        <f t="shared" si="1"/>
        <v>4.7333336666486439E-2</v>
      </c>
      <c r="S50" s="19">
        <f t="shared" si="1"/>
        <v>0</v>
      </c>
      <c r="T50" s="19">
        <f t="shared" si="2"/>
        <v>0</v>
      </c>
      <c r="U50" s="19">
        <f t="shared" si="3"/>
        <v>0</v>
      </c>
      <c r="V50" s="19">
        <f t="shared" si="4"/>
        <v>0</v>
      </c>
    </row>
    <row r="51" spans="1:22" x14ac:dyDescent="0.25">
      <c r="A51" s="26">
        <f>Wellpath!E51</f>
        <v>1380</v>
      </c>
      <c r="B51" s="22">
        <v>0</v>
      </c>
      <c r="C51" s="22">
        <v>0</v>
      </c>
      <c r="D51" s="22">
        <f>SIN(Wellpath!$O51) * (TAN(Dip) * SIN(Wellpath!$L51) * COS(Wellpath!$L51) - COS(Wellpath!$L51) * COS(Wellpath!$L51) * COS(Wellpath!$O51) - COS(Wellpath!$O51)) / 2</f>
        <v>0.30703848752386276</v>
      </c>
      <c r="E51" s="20">
        <f>Model!$W$18*((drdp!B51+drdp!K51)*'MSXY-TI2S'!$B51+(drdp!E51+drdp!N51)*'MSXY-TI2S'!$C51+(drdp!H51+drdp!Q51)*'MSXY-TI2S'!$D51)</f>
        <v>0</v>
      </c>
      <c r="F51" s="20">
        <f>Model!$W$18*((drdp!C51+drdp!L51)*'MSXY-TI2S'!$B51+(drdp!F51+drdp!O51)*'MSXY-TI2S'!$C51+(drdp!I51+drdp!R51)*'MSXY-TI2S'!$D51)</f>
        <v>1.1289846105182915E-2</v>
      </c>
      <c r="G51" s="20">
        <f>Model!$W$18*((drdp!D51+drdp!M51)*'MSXY-TI2S'!$B51+(drdp!G51+drdp!P51)*'MSXY-TI2S'!$C51+(drdp!J51+drdp!S51)*'MSXY-TI2S'!$D51)</f>
        <v>0</v>
      </c>
      <c r="H51" s="18">
        <f>Model!$W$18*((drdp!B51)*'MSXY-TI2S'!$B51+(drdp!E51)*'MSXY-TI2S'!$C51+(drdp!H51)*'MSXY-TI2S'!$D51)</f>
        <v>0</v>
      </c>
      <c r="I51" s="18">
        <f>Model!$W$18*((drdp!C51)*'MSXY-TI2S'!$B51+(drdp!F51)*'MSXY-TI2S'!$C51+(drdp!I51)*'MSXY-TI2S'!$D51)</f>
        <v>5.6449230525914577E-3</v>
      </c>
      <c r="J51" s="18">
        <f>Model!$W$18*((drdp!D51)*'MSXY-TI2S'!$B51+(drdp!G51)*'MSXY-TI2S'!$C51+(drdp!J51)*'MSXY-TI2S'!$D51)</f>
        <v>0</v>
      </c>
      <c r="K51" s="21">
        <f>SUM(E$3:E50)+H51</f>
        <v>0</v>
      </c>
      <c r="L51" s="21">
        <f>SUM(F$3:F50)+I51</f>
        <v>0.22885210539315418</v>
      </c>
      <c r="M51" s="21">
        <f>SUM(G$3:G50)+J51</f>
        <v>0</v>
      </c>
      <c r="N51" s="21"/>
      <c r="O51" s="21"/>
      <c r="P51" s="21"/>
      <c r="Q51" s="19">
        <f t="shared" si="1"/>
        <v>0</v>
      </c>
      <c r="R51" s="19">
        <f t="shared" si="1"/>
        <v>5.2373286142879345E-2</v>
      </c>
      <c r="S51" s="19">
        <f t="shared" si="1"/>
        <v>0</v>
      </c>
      <c r="T51" s="19">
        <f t="shared" si="2"/>
        <v>0</v>
      </c>
      <c r="U51" s="19">
        <f t="shared" si="3"/>
        <v>0</v>
      </c>
      <c r="V51" s="19">
        <f t="shared" si="4"/>
        <v>0</v>
      </c>
    </row>
    <row r="52" spans="1:22" x14ac:dyDescent="0.25">
      <c r="A52" s="26">
        <f>Wellpath!E52</f>
        <v>1410</v>
      </c>
      <c r="B52" s="22">
        <v>0</v>
      </c>
      <c r="C52" s="22">
        <v>0</v>
      </c>
      <c r="D52" s="22">
        <f>SIN(Wellpath!$O52) * (TAN(Dip) * SIN(Wellpath!$L52) * COS(Wellpath!$L52) - COS(Wellpath!$L52) * COS(Wellpath!$L52) * COS(Wellpath!$O52) - COS(Wellpath!$O52)) / 2</f>
        <v>0.30703848752386276</v>
      </c>
      <c r="E52" s="20">
        <f>Model!$W$18*((drdp!B52+drdp!K52)*'MSXY-TI2S'!$B52+(drdp!E52+drdp!N52)*'MSXY-TI2S'!$C52+(drdp!H52+drdp!Q52)*'MSXY-TI2S'!$D52)</f>
        <v>0</v>
      </c>
      <c r="F52" s="20">
        <f>Model!$W$18*((drdp!C52+drdp!L52)*'MSXY-TI2S'!$B52+(drdp!F52+drdp!O52)*'MSXY-TI2S'!$C52+(drdp!I52+drdp!R52)*'MSXY-TI2S'!$D52)</f>
        <v>1.1289846105182915E-2</v>
      </c>
      <c r="G52" s="20">
        <f>Model!$W$18*((drdp!D52+drdp!M52)*'MSXY-TI2S'!$B52+(drdp!G52+drdp!P52)*'MSXY-TI2S'!$C52+(drdp!J52+drdp!S52)*'MSXY-TI2S'!$D52)</f>
        <v>0</v>
      </c>
      <c r="H52" s="18">
        <f>Model!$W$18*((drdp!B52)*'MSXY-TI2S'!$B52+(drdp!E52)*'MSXY-TI2S'!$C52+(drdp!H52)*'MSXY-TI2S'!$D52)</f>
        <v>0</v>
      </c>
      <c r="I52" s="18">
        <f>Model!$W$18*((drdp!C52)*'MSXY-TI2S'!$B52+(drdp!F52)*'MSXY-TI2S'!$C52+(drdp!I52)*'MSXY-TI2S'!$D52)</f>
        <v>5.6449230525914577E-3</v>
      </c>
      <c r="J52" s="18">
        <f>Model!$W$18*((drdp!D52)*'MSXY-TI2S'!$B52+(drdp!G52)*'MSXY-TI2S'!$C52+(drdp!J52)*'MSXY-TI2S'!$D52)</f>
        <v>0</v>
      </c>
      <c r="K52" s="21">
        <f>SUM(E$3:E51)+H52</f>
        <v>0</v>
      </c>
      <c r="L52" s="21">
        <f>SUM(F$3:F51)+I52</f>
        <v>0.24014195149833709</v>
      </c>
      <c r="M52" s="21">
        <f>SUM(G$3:G51)+J52</f>
        <v>0</v>
      </c>
      <c r="N52" s="21"/>
      <c r="O52" s="21"/>
      <c r="P52" s="21"/>
      <c r="Q52" s="19">
        <f t="shared" si="1"/>
        <v>0</v>
      </c>
      <c r="R52" s="19">
        <f t="shared" si="1"/>
        <v>5.7668156869429679E-2</v>
      </c>
      <c r="S52" s="19">
        <f t="shared" si="1"/>
        <v>0</v>
      </c>
      <c r="T52" s="19">
        <f t="shared" si="2"/>
        <v>0</v>
      </c>
      <c r="U52" s="19">
        <f t="shared" si="3"/>
        <v>0</v>
      </c>
      <c r="V52" s="19">
        <f t="shared" si="4"/>
        <v>0</v>
      </c>
    </row>
    <row r="53" spans="1:22" x14ac:dyDescent="0.25">
      <c r="A53" s="26">
        <f>Wellpath!E53</f>
        <v>1440</v>
      </c>
      <c r="B53" s="22">
        <v>0</v>
      </c>
      <c r="C53" s="22">
        <v>0</v>
      </c>
      <c r="D53" s="22">
        <f>SIN(Wellpath!$O53) * (TAN(Dip) * SIN(Wellpath!$L53) * COS(Wellpath!$L53) - COS(Wellpath!$L53) * COS(Wellpath!$L53) * COS(Wellpath!$O53) - COS(Wellpath!$O53)) / 2</f>
        <v>0.30703848752386276</v>
      </c>
      <c r="E53" s="20">
        <f>Model!$W$18*((drdp!B53+drdp!K53)*'MSXY-TI2S'!$B53+(drdp!E53+drdp!N53)*'MSXY-TI2S'!$C53+(drdp!H53+drdp!Q53)*'MSXY-TI2S'!$D53)</f>
        <v>0</v>
      </c>
      <c r="F53" s="20">
        <f>Model!$W$18*((drdp!C53+drdp!L53)*'MSXY-TI2S'!$B53+(drdp!F53+drdp!O53)*'MSXY-TI2S'!$C53+(drdp!I53+drdp!R53)*'MSXY-TI2S'!$D53)</f>
        <v>1.1289846105182915E-2</v>
      </c>
      <c r="G53" s="20">
        <f>Model!$W$18*((drdp!D53+drdp!M53)*'MSXY-TI2S'!$B53+(drdp!G53+drdp!P53)*'MSXY-TI2S'!$C53+(drdp!J53+drdp!S53)*'MSXY-TI2S'!$D53)</f>
        <v>0</v>
      </c>
      <c r="H53" s="18">
        <f>Model!$W$18*((drdp!B53)*'MSXY-TI2S'!$B53+(drdp!E53)*'MSXY-TI2S'!$C53+(drdp!H53)*'MSXY-TI2S'!$D53)</f>
        <v>0</v>
      </c>
      <c r="I53" s="18">
        <f>Model!$W$18*((drdp!C53)*'MSXY-TI2S'!$B53+(drdp!F53)*'MSXY-TI2S'!$C53+(drdp!I53)*'MSXY-TI2S'!$D53)</f>
        <v>5.6449230525914577E-3</v>
      </c>
      <c r="J53" s="18">
        <f>Model!$W$18*((drdp!D53)*'MSXY-TI2S'!$B53+(drdp!G53)*'MSXY-TI2S'!$C53+(drdp!J53)*'MSXY-TI2S'!$D53)</f>
        <v>0</v>
      </c>
      <c r="K53" s="21">
        <f>SUM(E$3:E52)+H53</f>
        <v>0</v>
      </c>
      <c r="L53" s="21">
        <f>SUM(F$3:F52)+I53</f>
        <v>0.25143179760352002</v>
      </c>
      <c r="M53" s="21">
        <f>SUM(G$3:G52)+J53</f>
        <v>0</v>
      </c>
      <c r="N53" s="21"/>
      <c r="O53" s="21"/>
      <c r="P53" s="21"/>
      <c r="Q53" s="19">
        <f t="shared" si="1"/>
        <v>0</v>
      </c>
      <c r="R53" s="19">
        <f t="shared" si="1"/>
        <v>6.3217948846137462E-2</v>
      </c>
      <c r="S53" s="19">
        <f t="shared" si="1"/>
        <v>0</v>
      </c>
      <c r="T53" s="19">
        <f t="shared" si="2"/>
        <v>0</v>
      </c>
      <c r="U53" s="19">
        <f t="shared" si="3"/>
        <v>0</v>
      </c>
      <c r="V53" s="19">
        <f t="shared" si="4"/>
        <v>0</v>
      </c>
    </row>
    <row r="54" spans="1:22" x14ac:dyDescent="0.25">
      <c r="A54" s="26">
        <f>Wellpath!E54</f>
        <v>1470</v>
      </c>
      <c r="B54" s="22">
        <v>0</v>
      </c>
      <c r="C54" s="22">
        <v>0</v>
      </c>
      <c r="D54" s="22">
        <f>SIN(Wellpath!$O54) * (TAN(Dip) * SIN(Wellpath!$L54) * COS(Wellpath!$L54) - COS(Wellpath!$L54) * COS(Wellpath!$L54) * COS(Wellpath!$O54) - COS(Wellpath!$O54)) / 2</f>
        <v>0.30703848752386276</v>
      </c>
      <c r="E54" s="20">
        <f>Model!$W$18*((drdp!B54+drdp!K54)*'MSXY-TI2S'!$B54+(drdp!E54+drdp!N54)*'MSXY-TI2S'!$C54+(drdp!H54+drdp!Q54)*'MSXY-TI2S'!$D54)</f>
        <v>0</v>
      </c>
      <c r="F54" s="20">
        <f>Model!$W$18*((drdp!C54+drdp!L54)*'MSXY-TI2S'!$B54+(drdp!F54+drdp!O54)*'MSXY-TI2S'!$C54+(drdp!I54+drdp!R54)*'MSXY-TI2S'!$D54)</f>
        <v>1.1289846105182915E-2</v>
      </c>
      <c r="G54" s="20">
        <f>Model!$W$18*((drdp!D54+drdp!M54)*'MSXY-TI2S'!$B54+(drdp!G54+drdp!P54)*'MSXY-TI2S'!$C54+(drdp!J54+drdp!S54)*'MSXY-TI2S'!$D54)</f>
        <v>0</v>
      </c>
      <c r="H54" s="18">
        <f>Model!$W$18*((drdp!B54)*'MSXY-TI2S'!$B54+(drdp!E54)*'MSXY-TI2S'!$C54+(drdp!H54)*'MSXY-TI2S'!$D54)</f>
        <v>0</v>
      </c>
      <c r="I54" s="18">
        <f>Model!$W$18*((drdp!C54)*'MSXY-TI2S'!$B54+(drdp!F54)*'MSXY-TI2S'!$C54+(drdp!I54)*'MSXY-TI2S'!$D54)</f>
        <v>5.6449230525914577E-3</v>
      </c>
      <c r="J54" s="18">
        <f>Model!$W$18*((drdp!D54)*'MSXY-TI2S'!$B54+(drdp!G54)*'MSXY-TI2S'!$C54+(drdp!J54)*'MSXY-TI2S'!$D54)</f>
        <v>0</v>
      </c>
      <c r="K54" s="21">
        <f>SUM(E$3:E53)+H54</f>
        <v>0</v>
      </c>
      <c r="L54" s="21">
        <f>SUM(F$3:F53)+I54</f>
        <v>0.26272164370870293</v>
      </c>
      <c r="M54" s="21">
        <f>SUM(G$3:G53)+J54</f>
        <v>0</v>
      </c>
      <c r="N54" s="21"/>
      <c r="O54" s="21"/>
      <c r="P54" s="21"/>
      <c r="Q54" s="19">
        <f t="shared" si="1"/>
        <v>0</v>
      </c>
      <c r="R54" s="19">
        <f t="shared" si="1"/>
        <v>6.9022662073002644E-2</v>
      </c>
      <c r="S54" s="19">
        <f t="shared" si="1"/>
        <v>0</v>
      </c>
      <c r="T54" s="19">
        <f t="shared" si="2"/>
        <v>0</v>
      </c>
      <c r="U54" s="19">
        <f t="shared" si="3"/>
        <v>0</v>
      </c>
      <c r="V54" s="19">
        <f t="shared" si="4"/>
        <v>0</v>
      </c>
    </row>
    <row r="55" spans="1:22" x14ac:dyDescent="0.25">
      <c r="A55" s="26">
        <f>Wellpath!E55</f>
        <v>1500</v>
      </c>
      <c r="B55" s="22">
        <v>0</v>
      </c>
      <c r="C55" s="22">
        <v>0</v>
      </c>
      <c r="D55" s="22">
        <f>SIN(Wellpath!$O55) * (TAN(Dip) * SIN(Wellpath!$L55) * COS(Wellpath!$L55) - COS(Wellpath!$L55) * COS(Wellpath!$L55) * COS(Wellpath!$O55) - COS(Wellpath!$O55)) / 2</f>
        <v>0.30703848752386276</v>
      </c>
      <c r="E55" s="20">
        <f>Model!$W$18*((drdp!B55+drdp!K55)*'MSXY-TI2S'!$B55+(drdp!E55+drdp!N55)*'MSXY-TI2S'!$C55+(drdp!H55+drdp!Q55)*'MSXY-TI2S'!$D55)</f>
        <v>0</v>
      </c>
      <c r="F55" s="20">
        <f>Model!$W$18*((drdp!C55+drdp!L55)*'MSXY-TI2S'!$B55+(drdp!F55+drdp!O55)*'MSXY-TI2S'!$C55+(drdp!I55+drdp!R55)*'MSXY-TI2S'!$D55)</f>
        <v>1.1289846105182915E-2</v>
      </c>
      <c r="G55" s="20">
        <f>Model!$W$18*((drdp!D55+drdp!M55)*'MSXY-TI2S'!$B55+(drdp!G55+drdp!P55)*'MSXY-TI2S'!$C55+(drdp!J55+drdp!S55)*'MSXY-TI2S'!$D55)</f>
        <v>0</v>
      </c>
      <c r="H55" s="18">
        <f>Model!$W$18*((drdp!B55)*'MSXY-TI2S'!$B55+(drdp!E55)*'MSXY-TI2S'!$C55+(drdp!H55)*'MSXY-TI2S'!$D55)</f>
        <v>0</v>
      </c>
      <c r="I55" s="18">
        <f>Model!$W$18*((drdp!C55)*'MSXY-TI2S'!$B55+(drdp!F55)*'MSXY-TI2S'!$C55+(drdp!I55)*'MSXY-TI2S'!$D55)</f>
        <v>5.6449230525914577E-3</v>
      </c>
      <c r="J55" s="18">
        <f>Model!$W$18*((drdp!D55)*'MSXY-TI2S'!$B55+(drdp!G55)*'MSXY-TI2S'!$C55+(drdp!J55)*'MSXY-TI2S'!$D55)</f>
        <v>0</v>
      </c>
      <c r="K55" s="21">
        <f>SUM(E$3:E54)+H55</f>
        <v>0</v>
      </c>
      <c r="L55" s="21">
        <f>SUM(F$3:F54)+I55</f>
        <v>0.27401148981388584</v>
      </c>
      <c r="M55" s="21">
        <f>SUM(G$3:G54)+J55</f>
        <v>0</v>
      </c>
      <c r="N55" s="21"/>
      <c r="O55" s="21"/>
      <c r="P55" s="21"/>
      <c r="Q55" s="19">
        <f t="shared" si="1"/>
        <v>0</v>
      </c>
      <c r="R55" s="19">
        <f t="shared" si="1"/>
        <v>7.5082296550025268E-2</v>
      </c>
      <c r="S55" s="19">
        <f t="shared" si="1"/>
        <v>0</v>
      </c>
      <c r="T55" s="19">
        <f t="shared" si="2"/>
        <v>0</v>
      </c>
      <c r="U55" s="19">
        <f t="shared" si="3"/>
        <v>0</v>
      </c>
      <c r="V55" s="19">
        <f t="shared" si="4"/>
        <v>0</v>
      </c>
    </row>
    <row r="56" spans="1:22" x14ac:dyDescent="0.25">
      <c r="A56" s="26">
        <f>Wellpath!E56</f>
        <v>1530</v>
      </c>
      <c r="B56" s="22">
        <v>0</v>
      </c>
      <c r="C56" s="22">
        <v>0</v>
      </c>
      <c r="D56" s="22">
        <f>SIN(Wellpath!$O56) * (TAN(Dip) * SIN(Wellpath!$L56) * COS(Wellpath!$L56) - COS(Wellpath!$L56) * COS(Wellpath!$L56) * COS(Wellpath!$O56) - COS(Wellpath!$O56)) / 2</f>
        <v>0.30703848752386276</v>
      </c>
      <c r="E56" s="20">
        <f>Model!$W$18*((drdp!B56+drdp!K56)*'MSXY-TI2S'!$B56+(drdp!E56+drdp!N56)*'MSXY-TI2S'!$C56+(drdp!H56+drdp!Q56)*'MSXY-TI2S'!$D56)</f>
        <v>0</v>
      </c>
      <c r="F56" s="20">
        <f>Model!$W$18*((drdp!C56+drdp!L56)*'MSXY-TI2S'!$B56+(drdp!F56+drdp!O56)*'MSXY-TI2S'!$C56+(drdp!I56+drdp!R56)*'MSXY-TI2S'!$D56)</f>
        <v>1.1289846105182915E-2</v>
      </c>
      <c r="G56" s="20">
        <f>Model!$W$18*((drdp!D56+drdp!M56)*'MSXY-TI2S'!$B56+(drdp!G56+drdp!P56)*'MSXY-TI2S'!$C56+(drdp!J56+drdp!S56)*'MSXY-TI2S'!$D56)</f>
        <v>0</v>
      </c>
      <c r="H56" s="18">
        <f>Model!$W$18*((drdp!B56)*'MSXY-TI2S'!$B56+(drdp!E56)*'MSXY-TI2S'!$C56+(drdp!H56)*'MSXY-TI2S'!$D56)</f>
        <v>0</v>
      </c>
      <c r="I56" s="18">
        <f>Model!$W$18*((drdp!C56)*'MSXY-TI2S'!$B56+(drdp!F56)*'MSXY-TI2S'!$C56+(drdp!I56)*'MSXY-TI2S'!$D56)</f>
        <v>5.6449230525914577E-3</v>
      </c>
      <c r="J56" s="18">
        <f>Model!$W$18*((drdp!D56)*'MSXY-TI2S'!$B56+(drdp!G56)*'MSXY-TI2S'!$C56+(drdp!J56)*'MSXY-TI2S'!$D56)</f>
        <v>0</v>
      </c>
      <c r="K56" s="21">
        <f>SUM(E$3:E55)+H56</f>
        <v>0</v>
      </c>
      <c r="L56" s="21">
        <f>SUM(F$3:F55)+I56</f>
        <v>0.28530133591906875</v>
      </c>
      <c r="M56" s="21">
        <f>SUM(G$3:G55)+J56</f>
        <v>0</v>
      </c>
      <c r="N56" s="21"/>
      <c r="O56" s="21"/>
      <c r="P56" s="21"/>
      <c r="Q56" s="19">
        <f t="shared" si="1"/>
        <v>0</v>
      </c>
      <c r="R56" s="19">
        <f t="shared" si="1"/>
        <v>8.1396852277205306E-2</v>
      </c>
      <c r="S56" s="19">
        <f t="shared" si="1"/>
        <v>0</v>
      </c>
      <c r="T56" s="19">
        <f t="shared" si="2"/>
        <v>0</v>
      </c>
      <c r="U56" s="19">
        <f t="shared" si="3"/>
        <v>0</v>
      </c>
      <c r="V56" s="19">
        <f t="shared" si="4"/>
        <v>0</v>
      </c>
    </row>
    <row r="57" spans="1:22" x14ac:dyDescent="0.25">
      <c r="A57" s="26">
        <f>Wellpath!E57</f>
        <v>1560</v>
      </c>
      <c r="B57" s="22">
        <v>0</v>
      </c>
      <c r="C57" s="22">
        <v>0</v>
      </c>
      <c r="D57" s="22">
        <f>SIN(Wellpath!$O57) * (TAN(Dip) * SIN(Wellpath!$L57) * COS(Wellpath!$L57) - COS(Wellpath!$L57) * COS(Wellpath!$L57) * COS(Wellpath!$O57) - COS(Wellpath!$O57)) / 2</f>
        <v>0.30703848752386276</v>
      </c>
      <c r="E57" s="20">
        <f>Model!$W$18*((drdp!B57+drdp!K57)*'MSXY-TI2S'!$B57+(drdp!E57+drdp!N57)*'MSXY-TI2S'!$C57+(drdp!H57+drdp!Q57)*'MSXY-TI2S'!$D57)</f>
        <v>0</v>
      </c>
      <c r="F57" s="20">
        <f>Model!$W$18*((drdp!C57+drdp!L57)*'MSXY-TI2S'!$B57+(drdp!F57+drdp!O57)*'MSXY-TI2S'!$C57+(drdp!I57+drdp!R57)*'MSXY-TI2S'!$D57)</f>
        <v>1.1289846105182915E-2</v>
      </c>
      <c r="G57" s="20">
        <f>Model!$W$18*((drdp!D57+drdp!M57)*'MSXY-TI2S'!$B57+(drdp!G57+drdp!P57)*'MSXY-TI2S'!$C57+(drdp!J57+drdp!S57)*'MSXY-TI2S'!$D57)</f>
        <v>0</v>
      </c>
      <c r="H57" s="18">
        <f>Model!$W$18*((drdp!B57)*'MSXY-TI2S'!$B57+(drdp!E57)*'MSXY-TI2S'!$C57+(drdp!H57)*'MSXY-TI2S'!$D57)</f>
        <v>0</v>
      </c>
      <c r="I57" s="18">
        <f>Model!$W$18*((drdp!C57)*'MSXY-TI2S'!$B57+(drdp!F57)*'MSXY-TI2S'!$C57+(drdp!I57)*'MSXY-TI2S'!$D57)</f>
        <v>5.6449230525914577E-3</v>
      </c>
      <c r="J57" s="18">
        <f>Model!$W$18*((drdp!D57)*'MSXY-TI2S'!$B57+(drdp!G57)*'MSXY-TI2S'!$C57+(drdp!J57)*'MSXY-TI2S'!$D57)</f>
        <v>0</v>
      </c>
      <c r="K57" s="21">
        <f>SUM(E$3:E56)+H57</f>
        <v>0</v>
      </c>
      <c r="L57" s="21">
        <f>SUM(F$3:F56)+I57</f>
        <v>0.29659118202425166</v>
      </c>
      <c r="M57" s="21">
        <f>SUM(G$3:G56)+J57</f>
        <v>0</v>
      </c>
      <c r="N57" s="21"/>
      <c r="O57" s="21"/>
      <c r="P57" s="21"/>
      <c r="Q57" s="19">
        <f t="shared" si="1"/>
        <v>0</v>
      </c>
      <c r="R57" s="19">
        <f t="shared" si="1"/>
        <v>8.7966329254542786E-2</v>
      </c>
      <c r="S57" s="19">
        <f t="shared" si="1"/>
        <v>0</v>
      </c>
      <c r="T57" s="19">
        <f t="shared" si="2"/>
        <v>0</v>
      </c>
      <c r="U57" s="19">
        <f t="shared" si="3"/>
        <v>0</v>
      </c>
      <c r="V57" s="19">
        <f t="shared" si="4"/>
        <v>0</v>
      </c>
    </row>
    <row r="58" spans="1:22" x14ac:dyDescent="0.25">
      <c r="A58" s="26">
        <f>Wellpath!E58</f>
        <v>1590</v>
      </c>
      <c r="B58" s="22">
        <v>0</v>
      </c>
      <c r="C58" s="22">
        <v>0</v>
      </c>
      <c r="D58" s="22">
        <f>SIN(Wellpath!$O58) * (TAN(Dip) * SIN(Wellpath!$L58) * COS(Wellpath!$L58) - COS(Wellpath!$L58) * COS(Wellpath!$L58) * COS(Wellpath!$O58) - COS(Wellpath!$O58)) / 2</f>
        <v>0.30703848752386276</v>
      </c>
      <c r="E58" s="20">
        <f>Model!$W$18*((drdp!B58+drdp!K58)*'MSXY-TI2S'!$B58+(drdp!E58+drdp!N58)*'MSXY-TI2S'!$C58+(drdp!H58+drdp!Q58)*'MSXY-TI2S'!$D58)</f>
        <v>0</v>
      </c>
      <c r="F58" s="20">
        <f>Model!$W$18*((drdp!C58+drdp!L58)*'MSXY-TI2S'!$B58+(drdp!F58+drdp!O58)*'MSXY-TI2S'!$C58+(drdp!I58+drdp!R58)*'MSXY-TI2S'!$D58)</f>
        <v>1.1289846105182915E-2</v>
      </c>
      <c r="G58" s="20">
        <f>Model!$W$18*((drdp!D58+drdp!M58)*'MSXY-TI2S'!$B58+(drdp!G58+drdp!P58)*'MSXY-TI2S'!$C58+(drdp!J58+drdp!S58)*'MSXY-TI2S'!$D58)</f>
        <v>0</v>
      </c>
      <c r="H58" s="18">
        <f>Model!$W$18*((drdp!B58)*'MSXY-TI2S'!$B58+(drdp!E58)*'MSXY-TI2S'!$C58+(drdp!H58)*'MSXY-TI2S'!$D58)</f>
        <v>0</v>
      </c>
      <c r="I58" s="18">
        <f>Model!$W$18*((drdp!C58)*'MSXY-TI2S'!$B58+(drdp!F58)*'MSXY-TI2S'!$C58+(drdp!I58)*'MSXY-TI2S'!$D58)</f>
        <v>5.6449230525914577E-3</v>
      </c>
      <c r="J58" s="18">
        <f>Model!$W$18*((drdp!D58)*'MSXY-TI2S'!$B58+(drdp!G58)*'MSXY-TI2S'!$C58+(drdp!J58)*'MSXY-TI2S'!$D58)</f>
        <v>0</v>
      </c>
      <c r="K58" s="21">
        <f>SUM(E$3:E57)+H58</f>
        <v>0</v>
      </c>
      <c r="L58" s="21">
        <f>SUM(F$3:F57)+I58</f>
        <v>0.30788102812943458</v>
      </c>
      <c r="M58" s="21">
        <f>SUM(G$3:G57)+J58</f>
        <v>0</v>
      </c>
      <c r="N58" s="21"/>
      <c r="O58" s="21"/>
      <c r="P58" s="21"/>
      <c r="Q58" s="19">
        <f t="shared" si="1"/>
        <v>0</v>
      </c>
      <c r="R58" s="19">
        <f t="shared" si="1"/>
        <v>9.4790727482037679E-2</v>
      </c>
      <c r="S58" s="19">
        <f t="shared" si="1"/>
        <v>0</v>
      </c>
      <c r="T58" s="19">
        <f t="shared" si="2"/>
        <v>0</v>
      </c>
      <c r="U58" s="19">
        <f t="shared" si="3"/>
        <v>0</v>
      </c>
      <c r="V58" s="19">
        <f t="shared" si="4"/>
        <v>0</v>
      </c>
    </row>
    <row r="59" spans="1:22" x14ac:dyDescent="0.25">
      <c r="A59" s="26">
        <f>Wellpath!E59</f>
        <v>1620</v>
      </c>
      <c r="B59" s="22">
        <v>0</v>
      </c>
      <c r="C59" s="22">
        <v>0</v>
      </c>
      <c r="D59" s="22">
        <f>SIN(Wellpath!$O59) * (TAN(Dip) * SIN(Wellpath!$L59) * COS(Wellpath!$L59) - COS(Wellpath!$L59) * COS(Wellpath!$L59) * COS(Wellpath!$O59) - COS(Wellpath!$O59)) / 2</f>
        <v>0.30703848752386276</v>
      </c>
      <c r="E59" s="20">
        <f>Model!$W$18*((drdp!B59+drdp!K59)*'MSXY-TI2S'!$B59+(drdp!E59+drdp!N59)*'MSXY-TI2S'!$C59+(drdp!H59+drdp!Q59)*'MSXY-TI2S'!$D59)</f>
        <v>0</v>
      </c>
      <c r="F59" s="20">
        <f>Model!$W$18*((drdp!C59+drdp!L59)*'MSXY-TI2S'!$B59+(drdp!F59+drdp!O59)*'MSXY-TI2S'!$C59+(drdp!I59+drdp!R59)*'MSXY-TI2S'!$D59)</f>
        <v>1.1289846105182915E-2</v>
      </c>
      <c r="G59" s="20">
        <f>Model!$W$18*((drdp!D59+drdp!M59)*'MSXY-TI2S'!$B59+(drdp!G59+drdp!P59)*'MSXY-TI2S'!$C59+(drdp!J59+drdp!S59)*'MSXY-TI2S'!$D59)</f>
        <v>0</v>
      </c>
      <c r="H59" s="18">
        <f>Model!$W$18*((drdp!B59)*'MSXY-TI2S'!$B59+(drdp!E59)*'MSXY-TI2S'!$C59+(drdp!H59)*'MSXY-TI2S'!$D59)</f>
        <v>0</v>
      </c>
      <c r="I59" s="18">
        <f>Model!$W$18*((drdp!C59)*'MSXY-TI2S'!$B59+(drdp!F59)*'MSXY-TI2S'!$C59+(drdp!I59)*'MSXY-TI2S'!$D59)</f>
        <v>5.6449230525914577E-3</v>
      </c>
      <c r="J59" s="18">
        <f>Model!$W$18*((drdp!D59)*'MSXY-TI2S'!$B59+(drdp!G59)*'MSXY-TI2S'!$C59+(drdp!J59)*'MSXY-TI2S'!$D59)</f>
        <v>0</v>
      </c>
      <c r="K59" s="21">
        <f>SUM(E$3:E58)+H59</f>
        <v>0</v>
      </c>
      <c r="L59" s="21">
        <f>SUM(F$3:F58)+I59</f>
        <v>0.31917087423461749</v>
      </c>
      <c r="M59" s="21">
        <f>SUM(G$3:G58)+J59</f>
        <v>0</v>
      </c>
      <c r="N59" s="21"/>
      <c r="O59" s="21"/>
      <c r="P59" s="21"/>
      <c r="Q59" s="19">
        <f t="shared" si="1"/>
        <v>0</v>
      </c>
      <c r="R59" s="19">
        <f t="shared" si="1"/>
        <v>0.10187004695969001</v>
      </c>
      <c r="S59" s="19">
        <f t="shared" si="1"/>
        <v>0</v>
      </c>
      <c r="T59" s="19">
        <f t="shared" si="2"/>
        <v>0</v>
      </c>
      <c r="U59" s="19">
        <f t="shared" si="3"/>
        <v>0</v>
      </c>
      <c r="V59" s="19">
        <f t="shared" si="4"/>
        <v>0</v>
      </c>
    </row>
    <row r="60" spans="1:22" x14ac:dyDescent="0.25">
      <c r="A60" s="26">
        <f>Wellpath!E60</f>
        <v>1650</v>
      </c>
      <c r="B60" s="22">
        <v>0</v>
      </c>
      <c r="C60" s="22">
        <v>0</v>
      </c>
      <c r="D60" s="22">
        <f>SIN(Wellpath!$O60) * (TAN(Dip) * SIN(Wellpath!$L60) * COS(Wellpath!$L60) - COS(Wellpath!$L60) * COS(Wellpath!$L60) * COS(Wellpath!$O60) - COS(Wellpath!$O60)) / 2</f>
        <v>0.30703848752386276</v>
      </c>
      <c r="E60" s="20">
        <f>Model!$W$18*((drdp!B60+drdp!K60)*'MSXY-TI2S'!$B60+(drdp!E60+drdp!N60)*'MSXY-TI2S'!$C60+(drdp!H60+drdp!Q60)*'MSXY-TI2S'!$D60)</f>
        <v>0</v>
      </c>
      <c r="F60" s="20">
        <f>Model!$W$18*((drdp!C60+drdp!L60)*'MSXY-TI2S'!$B60+(drdp!F60+drdp!O60)*'MSXY-TI2S'!$C60+(drdp!I60+drdp!R60)*'MSXY-TI2S'!$D60)</f>
        <v>1.1289846105182915E-2</v>
      </c>
      <c r="G60" s="20">
        <f>Model!$W$18*((drdp!D60+drdp!M60)*'MSXY-TI2S'!$B60+(drdp!G60+drdp!P60)*'MSXY-TI2S'!$C60+(drdp!J60+drdp!S60)*'MSXY-TI2S'!$D60)</f>
        <v>0</v>
      </c>
      <c r="H60" s="18">
        <f>Model!$W$18*((drdp!B60)*'MSXY-TI2S'!$B60+(drdp!E60)*'MSXY-TI2S'!$C60+(drdp!H60)*'MSXY-TI2S'!$D60)</f>
        <v>0</v>
      </c>
      <c r="I60" s="18">
        <f>Model!$W$18*((drdp!C60)*'MSXY-TI2S'!$B60+(drdp!F60)*'MSXY-TI2S'!$C60+(drdp!I60)*'MSXY-TI2S'!$D60)</f>
        <v>5.6449230525914577E-3</v>
      </c>
      <c r="J60" s="18">
        <f>Model!$W$18*((drdp!D60)*'MSXY-TI2S'!$B60+(drdp!G60)*'MSXY-TI2S'!$C60+(drdp!J60)*'MSXY-TI2S'!$D60)</f>
        <v>0</v>
      </c>
      <c r="K60" s="21">
        <f>SUM(E$3:E59)+H60</f>
        <v>0</v>
      </c>
      <c r="L60" s="21">
        <f>SUM(F$3:F59)+I60</f>
        <v>0.3304607203398004</v>
      </c>
      <c r="M60" s="21">
        <f>SUM(G$3:G59)+J60</f>
        <v>0</v>
      </c>
      <c r="N60" s="21"/>
      <c r="O60" s="21"/>
      <c r="P60" s="21"/>
      <c r="Q60" s="19">
        <f t="shared" si="1"/>
        <v>0</v>
      </c>
      <c r="R60" s="19">
        <f t="shared" si="1"/>
        <v>0.10920428768749976</v>
      </c>
      <c r="S60" s="19">
        <f t="shared" si="1"/>
        <v>0</v>
      </c>
      <c r="T60" s="19">
        <f t="shared" si="2"/>
        <v>0</v>
      </c>
      <c r="U60" s="19">
        <f t="shared" si="3"/>
        <v>0</v>
      </c>
      <c r="V60" s="19">
        <f t="shared" si="4"/>
        <v>0</v>
      </c>
    </row>
    <row r="61" spans="1:22" x14ac:dyDescent="0.25">
      <c r="A61" s="26">
        <f>Wellpath!E61</f>
        <v>1680</v>
      </c>
      <c r="B61" s="22">
        <v>0</v>
      </c>
      <c r="C61" s="22">
        <v>0</v>
      </c>
      <c r="D61" s="22">
        <f>SIN(Wellpath!$O61) * (TAN(Dip) * SIN(Wellpath!$L61) * COS(Wellpath!$L61) - COS(Wellpath!$L61) * COS(Wellpath!$L61) * COS(Wellpath!$O61) - COS(Wellpath!$O61)) / 2</f>
        <v>0.30703848752386276</v>
      </c>
      <c r="E61" s="20">
        <f>Model!$W$18*((drdp!B61+drdp!K61)*'MSXY-TI2S'!$B61+(drdp!E61+drdp!N61)*'MSXY-TI2S'!$C61+(drdp!H61+drdp!Q61)*'MSXY-TI2S'!$D61)</f>
        <v>0</v>
      </c>
      <c r="F61" s="20">
        <f>Model!$W$18*((drdp!C61+drdp!L61)*'MSXY-TI2S'!$B61+(drdp!F61+drdp!O61)*'MSXY-TI2S'!$C61+(drdp!I61+drdp!R61)*'MSXY-TI2S'!$D61)</f>
        <v>9.4082050876524281E-3</v>
      </c>
      <c r="G61" s="20">
        <f>Model!$W$18*((drdp!D61+drdp!M61)*'MSXY-TI2S'!$B61+(drdp!G61+drdp!P61)*'MSXY-TI2S'!$C61+(drdp!J61+drdp!S61)*'MSXY-TI2S'!$D61)</f>
        <v>0</v>
      </c>
      <c r="H61" s="18">
        <f>Model!$W$18*((drdp!B61)*'MSXY-TI2S'!$B61+(drdp!E61)*'MSXY-TI2S'!$C61+(drdp!H61)*'MSXY-TI2S'!$D61)</f>
        <v>0</v>
      </c>
      <c r="I61" s="18">
        <f>Model!$W$18*((drdp!C61)*'MSXY-TI2S'!$B61+(drdp!F61)*'MSXY-TI2S'!$C61+(drdp!I61)*'MSXY-TI2S'!$D61)</f>
        <v>5.6449230525914577E-3</v>
      </c>
      <c r="J61" s="18">
        <f>Model!$W$18*((drdp!D61)*'MSXY-TI2S'!$B61+(drdp!G61)*'MSXY-TI2S'!$C61+(drdp!J61)*'MSXY-TI2S'!$D61)</f>
        <v>0</v>
      </c>
      <c r="K61" s="21">
        <f>SUM(E$3:E60)+H61</f>
        <v>0</v>
      </c>
      <c r="L61" s="21">
        <f>SUM(F$3:F60)+I61</f>
        <v>0.34175056644498331</v>
      </c>
      <c r="M61" s="21">
        <f>SUM(G$3:G60)+J61</f>
        <v>0</v>
      </c>
      <c r="N61" s="21"/>
      <c r="O61" s="21"/>
      <c r="P61" s="21"/>
      <c r="Q61" s="19">
        <f t="shared" si="1"/>
        <v>0</v>
      </c>
      <c r="R61" s="19">
        <f t="shared" si="1"/>
        <v>0.11679344966546695</v>
      </c>
      <c r="S61" s="19">
        <f t="shared" si="1"/>
        <v>0</v>
      </c>
      <c r="T61" s="19">
        <f t="shared" si="2"/>
        <v>0</v>
      </c>
      <c r="U61" s="19">
        <f t="shared" si="3"/>
        <v>0</v>
      </c>
      <c r="V61" s="19">
        <f t="shared" si="4"/>
        <v>0</v>
      </c>
    </row>
    <row r="62" spans="1:22" x14ac:dyDescent="0.25">
      <c r="A62" s="26">
        <f>Wellpath!E62</f>
        <v>1700</v>
      </c>
      <c r="B62" s="22">
        <v>0</v>
      </c>
      <c r="C62" s="22">
        <v>0</v>
      </c>
      <c r="D62" s="22">
        <f>SIN(Wellpath!$O62) * (TAN(Dip) * SIN(Wellpath!$L62) * COS(Wellpath!$L62) - COS(Wellpath!$L62) * COS(Wellpath!$L62) * COS(Wellpath!$O62) - COS(Wellpath!$O62)) / 2</f>
        <v>0.30703848752386276</v>
      </c>
      <c r="E62" s="20">
        <f>Model!$W$18*((drdp!B62+drdp!K62)*'MSXY-TI2S'!$B62+(drdp!E62+drdp!N62)*'MSXY-TI2S'!$C62+(drdp!H62+drdp!Q62)*'MSXY-TI2S'!$D62)</f>
        <v>0</v>
      </c>
      <c r="F62" s="20">
        <f>Model!$W$18*((drdp!C62+drdp!L62)*'MSXY-TI2S'!$B62+(drdp!F62+drdp!O62)*'MSXY-TI2S'!$C62+(drdp!I62+drdp!R62)*'MSXY-TI2S'!$D62)</f>
        <v>5.6449230525914577E-3</v>
      </c>
      <c r="G62" s="20">
        <f>Model!$W$18*((drdp!D62+drdp!M62)*'MSXY-TI2S'!$B62+(drdp!G62+drdp!P62)*'MSXY-TI2S'!$C62+(drdp!J62+drdp!S62)*'MSXY-TI2S'!$D62)</f>
        <v>0</v>
      </c>
      <c r="H62" s="18">
        <f>Model!$W$18*((drdp!B62)*'MSXY-TI2S'!$B62+(drdp!E62)*'MSXY-TI2S'!$C62+(drdp!H62)*'MSXY-TI2S'!$D62)</f>
        <v>0</v>
      </c>
      <c r="I62" s="18">
        <f>Model!$W$18*((drdp!C62)*'MSXY-TI2S'!$B62+(drdp!F62)*'MSXY-TI2S'!$C62+(drdp!I62)*'MSXY-TI2S'!$D62)</f>
        <v>3.7632820350609712E-3</v>
      </c>
      <c r="J62" s="18">
        <f>Model!$W$18*((drdp!D62)*'MSXY-TI2S'!$B62+(drdp!G62)*'MSXY-TI2S'!$C62+(drdp!J62)*'MSXY-TI2S'!$D62)</f>
        <v>0</v>
      </c>
      <c r="K62" s="21">
        <f>SUM(E$3:E61)+H62</f>
        <v>0</v>
      </c>
      <c r="L62" s="21">
        <f>SUM(F$3:F61)+I62</f>
        <v>0.34927713051510528</v>
      </c>
      <c r="M62" s="21">
        <f>SUM(G$3:G61)+J62</f>
        <v>0</v>
      </c>
      <c r="N62" s="21"/>
      <c r="O62" s="21"/>
      <c r="P62" s="21"/>
      <c r="Q62" s="19">
        <f t="shared" si="1"/>
        <v>0</v>
      </c>
      <c r="R62" s="19">
        <f t="shared" si="1"/>
        <v>0.12199451390086589</v>
      </c>
      <c r="S62" s="19">
        <f t="shared" si="1"/>
        <v>0</v>
      </c>
      <c r="T62" s="19">
        <f t="shared" si="2"/>
        <v>0</v>
      </c>
      <c r="U62" s="19">
        <f t="shared" si="3"/>
        <v>0</v>
      </c>
      <c r="V62" s="19">
        <f t="shared" si="4"/>
        <v>0</v>
      </c>
    </row>
    <row r="63" spans="1:22" x14ac:dyDescent="0.25">
      <c r="A63" s="26">
        <f>Wellpath!E63</f>
        <v>1710</v>
      </c>
      <c r="B63" s="22">
        <v>0</v>
      </c>
      <c r="C63" s="22">
        <v>0</v>
      </c>
      <c r="D63" s="22">
        <f>SIN(Wellpath!$O63) * (TAN(Dip) * SIN(Wellpath!$L63) * COS(Wellpath!$L63) - COS(Wellpath!$L63) * COS(Wellpath!$L63) * COS(Wellpath!$O63) - COS(Wellpath!$O63)) / 2</f>
        <v>0.30888888200753417</v>
      </c>
      <c r="E63" s="20">
        <f>Model!$W$18*((drdp!B63+drdp!K63)*'MSXY-TI2S'!$B63+(drdp!E63+drdp!N63)*'MSXY-TI2S'!$C63+(drdp!H63+drdp!Q63)*'MSXY-TI2S'!$D63)</f>
        <v>0</v>
      </c>
      <c r="F63" s="20">
        <f>Model!$W$18*((drdp!C63+drdp!L63)*'MSXY-TI2S'!$B63+(drdp!F63+drdp!O63)*'MSXY-TI2S'!$C63+(drdp!I63+drdp!R63)*'MSXY-TI2S'!$D63)</f>
        <v>7.4971104573821013E-3</v>
      </c>
      <c r="G63" s="20">
        <f>Model!$W$18*((drdp!D63+drdp!M63)*'MSXY-TI2S'!$B63+(drdp!G63+drdp!P63)*'MSXY-TI2S'!$C63+(drdp!J63+drdp!S63)*'MSXY-TI2S'!$D63)</f>
        <v>0</v>
      </c>
      <c r="H63" s="18">
        <f>Model!$W$18*((drdp!B63)*'MSXY-TI2S'!$B63+(drdp!E63)*'MSXY-TI2S'!$C63+(drdp!H63)*'MSXY-TI2S'!$D63)</f>
        <v>0</v>
      </c>
      <c r="I63" s="18">
        <f>Model!$W$18*((drdp!C63)*'MSXY-TI2S'!$B63+(drdp!F63)*'MSXY-TI2S'!$C63+(drdp!I63)*'MSXY-TI2S'!$D63)</f>
        <v>1.8742776143455253E-3</v>
      </c>
      <c r="J63" s="18">
        <f>Model!$W$18*((drdp!D63)*'MSXY-TI2S'!$B63+(drdp!G63)*'MSXY-TI2S'!$C63+(drdp!J63)*'MSXY-TI2S'!$D63)</f>
        <v>0</v>
      </c>
      <c r="K63" s="21">
        <f>SUM(E$3:E62)+H63</f>
        <v>0</v>
      </c>
      <c r="L63" s="21">
        <f>SUM(F$3:F62)+I63</f>
        <v>0.35303304914698125</v>
      </c>
      <c r="M63" s="21">
        <f>SUM(G$3:G62)+J63</f>
        <v>0</v>
      </c>
      <c r="N63" s="21"/>
      <c r="O63" s="21"/>
      <c r="P63" s="21"/>
      <c r="Q63" s="19">
        <f t="shared" si="1"/>
        <v>0</v>
      </c>
      <c r="R63" s="19">
        <f t="shared" si="1"/>
        <v>0.12463233379001487</v>
      </c>
      <c r="S63" s="19">
        <f t="shared" si="1"/>
        <v>0</v>
      </c>
      <c r="T63" s="19">
        <f t="shared" si="2"/>
        <v>0</v>
      </c>
      <c r="U63" s="19">
        <f t="shared" si="3"/>
        <v>0</v>
      </c>
      <c r="V63" s="19">
        <f t="shared" si="4"/>
        <v>0</v>
      </c>
    </row>
    <row r="64" spans="1:22" x14ac:dyDescent="0.25">
      <c r="A64" s="26">
        <f>Wellpath!E64</f>
        <v>1740</v>
      </c>
      <c r="B64" s="22">
        <v>0</v>
      </c>
      <c r="C64" s="22">
        <v>0</v>
      </c>
      <c r="D64" s="22">
        <f>SIN(Wellpath!$O64) * (TAN(Dip) * SIN(Wellpath!$L64) * COS(Wellpath!$L64) - COS(Wellpath!$L64) * COS(Wellpath!$L64) * COS(Wellpath!$O64) - COS(Wellpath!$O64)) / 2</f>
        <v>0.31393859553934056</v>
      </c>
      <c r="E64" s="20">
        <f>Model!$W$18*((drdp!B64+drdp!K64)*'MSXY-TI2S'!$B64+(drdp!E64+drdp!N64)*'MSXY-TI2S'!$C64+(drdp!H64+drdp!Q64)*'MSXY-TI2S'!$D64)</f>
        <v>0</v>
      </c>
      <c r="F64" s="20">
        <f>Model!$W$18*((drdp!C64+drdp!L64)*'MSXY-TI2S'!$B64+(drdp!F64+drdp!O64)*'MSXY-TI2S'!$C64+(drdp!I64+drdp!R64)*'MSXY-TI2S'!$D64)</f>
        <v>1.1079815935174129E-2</v>
      </c>
      <c r="G64" s="20">
        <f>Model!$W$18*((drdp!D64+drdp!M64)*'MSXY-TI2S'!$B64+(drdp!G64+drdp!P64)*'MSXY-TI2S'!$C64+(drdp!J64+drdp!S64)*'MSXY-TI2S'!$D64)</f>
        <v>0</v>
      </c>
      <c r="H64" s="18">
        <f>Model!$W$18*((drdp!B64)*'MSXY-TI2S'!$B64+(drdp!E64)*'MSXY-TI2S'!$C64+(drdp!H64)*'MSXY-TI2S'!$D64)</f>
        <v>0</v>
      </c>
      <c r="I64" s="18">
        <f>Model!$W$18*((drdp!C64)*'MSXY-TI2S'!$B64+(drdp!F64)*'MSXY-TI2S'!$C64+(drdp!I64)*'MSXY-TI2S'!$D64)</f>
        <v>5.5399079675870645E-3</v>
      </c>
      <c r="J64" s="18">
        <f>Model!$W$18*((drdp!D64)*'MSXY-TI2S'!$B64+(drdp!G64)*'MSXY-TI2S'!$C64+(drdp!J64)*'MSXY-TI2S'!$D64)</f>
        <v>0</v>
      </c>
      <c r="K64" s="21">
        <f>SUM(E$3:E63)+H64</f>
        <v>0</v>
      </c>
      <c r="L64" s="21">
        <f>SUM(F$3:F63)+I64</f>
        <v>0.36419578995760493</v>
      </c>
      <c r="M64" s="21">
        <f>SUM(G$3:G63)+J64</f>
        <v>0</v>
      </c>
      <c r="N64" s="21"/>
      <c r="O64" s="21"/>
      <c r="P64" s="21"/>
      <c r="Q64" s="19">
        <f t="shared" si="1"/>
        <v>0</v>
      </c>
      <c r="R64" s="19">
        <f t="shared" si="1"/>
        <v>0.13263857342284388</v>
      </c>
      <c r="S64" s="19">
        <f t="shared" si="1"/>
        <v>0</v>
      </c>
      <c r="T64" s="19">
        <f t="shared" si="2"/>
        <v>0</v>
      </c>
      <c r="U64" s="19">
        <f t="shared" si="3"/>
        <v>0</v>
      </c>
      <c r="V64" s="19">
        <f t="shared" si="4"/>
        <v>0</v>
      </c>
    </row>
    <row r="65" spans="1:22" x14ac:dyDescent="0.25">
      <c r="A65" s="26">
        <f>Wellpath!E65</f>
        <v>1770</v>
      </c>
      <c r="B65" s="22">
        <v>0</v>
      </c>
      <c r="C65" s="22">
        <v>0</v>
      </c>
      <c r="D65" s="22">
        <f>SIN(Wellpath!$O65) * (TAN(Dip) * SIN(Wellpath!$L65) * COS(Wellpath!$L65) - COS(Wellpath!$L65) * COS(Wellpath!$L65) * COS(Wellpath!$O65) - COS(Wellpath!$O65)) / 2</f>
        <v>0.31825971935151776</v>
      </c>
      <c r="E65" s="20">
        <f>Model!$W$18*((drdp!B65+drdp!K65)*'MSXY-TI2S'!$B65+(drdp!E65+drdp!N65)*'MSXY-TI2S'!$C65+(drdp!H65+drdp!Q65)*'MSXY-TI2S'!$D65)</f>
        <v>0</v>
      </c>
      <c r="F65" s="20">
        <f>Model!$W$18*((drdp!C65+drdp!L65)*'MSXY-TI2S'!$B65+(drdp!F65+drdp!O65)*'MSXY-TI2S'!$C65+(drdp!I65+drdp!R65)*'MSXY-TI2S'!$D65)</f>
        <v>1.0864129153405176E-2</v>
      </c>
      <c r="G65" s="20">
        <f>Model!$W$18*((drdp!D65+drdp!M65)*'MSXY-TI2S'!$B65+(drdp!G65+drdp!P65)*'MSXY-TI2S'!$C65+(drdp!J65+drdp!S65)*'MSXY-TI2S'!$D65)</f>
        <v>0</v>
      </c>
      <c r="H65" s="18">
        <f>Model!$W$18*((drdp!B65)*'MSXY-TI2S'!$B65+(drdp!E65)*'MSXY-TI2S'!$C65+(drdp!H65)*'MSXY-TI2S'!$D65)</f>
        <v>0</v>
      </c>
      <c r="I65" s="18">
        <f>Model!$W$18*((drdp!C65)*'MSXY-TI2S'!$B65+(drdp!F65)*'MSXY-TI2S'!$C65+(drdp!I65)*'MSXY-TI2S'!$D65)</f>
        <v>5.4320645767025879E-3</v>
      </c>
      <c r="J65" s="18">
        <f>Model!$W$18*((drdp!D65)*'MSXY-TI2S'!$B65+(drdp!G65)*'MSXY-TI2S'!$C65+(drdp!J65)*'MSXY-TI2S'!$D65)</f>
        <v>0</v>
      </c>
      <c r="K65" s="21">
        <f>SUM(E$3:E64)+H65</f>
        <v>0</v>
      </c>
      <c r="L65" s="21">
        <f>SUM(F$3:F64)+I65</f>
        <v>0.3751677625018946</v>
      </c>
      <c r="M65" s="21">
        <f>SUM(G$3:G64)+J65</f>
        <v>0</v>
      </c>
      <c r="N65" s="21"/>
      <c r="O65" s="21"/>
      <c r="P65" s="21"/>
      <c r="Q65" s="19">
        <f t="shared" si="1"/>
        <v>0</v>
      </c>
      <c r="R65" s="19">
        <f t="shared" si="1"/>
        <v>0.140750850020678</v>
      </c>
      <c r="S65" s="19">
        <f t="shared" si="1"/>
        <v>0</v>
      </c>
      <c r="T65" s="19">
        <f t="shared" si="2"/>
        <v>0</v>
      </c>
      <c r="U65" s="19">
        <f t="shared" si="3"/>
        <v>0</v>
      </c>
      <c r="V65" s="19">
        <f t="shared" si="4"/>
        <v>0</v>
      </c>
    </row>
    <row r="66" spans="1:22" x14ac:dyDescent="0.25">
      <c r="A66" s="26">
        <f>Wellpath!E66</f>
        <v>1800</v>
      </c>
      <c r="B66" s="22">
        <v>0</v>
      </c>
      <c r="C66" s="22">
        <v>0</v>
      </c>
      <c r="D66" s="22">
        <f>SIN(Wellpath!$O66) * (TAN(Dip) * SIN(Wellpath!$L66) * COS(Wellpath!$L66) - COS(Wellpath!$L66) * COS(Wellpath!$L66) * COS(Wellpath!$O66) - COS(Wellpath!$O66)) / 2</f>
        <v>0.32183120136321053</v>
      </c>
      <c r="E66" s="20">
        <f>Model!$W$18*((drdp!B66+drdp!K66)*'MSXY-TI2S'!$B66+(drdp!E66+drdp!N66)*'MSXY-TI2S'!$C66+(drdp!H66+drdp!Q66)*'MSXY-TI2S'!$D66)</f>
        <v>0</v>
      </c>
      <c r="F66" s="20">
        <f>Model!$W$18*((drdp!C66+drdp!L66)*'MSXY-TI2S'!$B66+(drdp!F66+drdp!O66)*'MSXY-TI2S'!$C66+(drdp!I66+drdp!R66)*'MSXY-TI2S'!$D66)</f>
        <v>1.0600336870736155E-2</v>
      </c>
      <c r="G66" s="20">
        <f>Model!$W$18*((drdp!D66+drdp!M66)*'MSXY-TI2S'!$B66+(drdp!G66+drdp!P66)*'MSXY-TI2S'!$C66+(drdp!J66+drdp!S66)*'MSXY-TI2S'!$D66)</f>
        <v>0</v>
      </c>
      <c r="H66" s="18">
        <f>Model!$W$18*((drdp!B66)*'MSXY-TI2S'!$B66+(drdp!E66)*'MSXY-TI2S'!$C66+(drdp!H66)*'MSXY-TI2S'!$D66)</f>
        <v>0</v>
      </c>
      <c r="I66" s="18">
        <f>Model!$W$18*((drdp!C66)*'MSXY-TI2S'!$B66+(drdp!F66)*'MSXY-TI2S'!$C66+(drdp!I66)*'MSXY-TI2S'!$D66)</f>
        <v>5.3001684353680776E-3</v>
      </c>
      <c r="J66" s="18">
        <f>Model!$W$18*((drdp!D66)*'MSXY-TI2S'!$B66+(drdp!G66)*'MSXY-TI2S'!$C66+(drdp!J66)*'MSXY-TI2S'!$D66)</f>
        <v>0</v>
      </c>
      <c r="K66" s="21">
        <f>SUM(E$3:E65)+H66</f>
        <v>0</v>
      </c>
      <c r="L66" s="21">
        <f>SUM(F$3:F65)+I66</f>
        <v>0.38589999551396525</v>
      </c>
      <c r="M66" s="21">
        <f>SUM(G$3:G65)+J66</f>
        <v>0</v>
      </c>
      <c r="N66" s="21"/>
      <c r="O66" s="21"/>
      <c r="P66" s="21"/>
      <c r="Q66" s="19">
        <f t="shared" si="1"/>
        <v>0</v>
      </c>
      <c r="R66" s="19">
        <f t="shared" si="1"/>
        <v>0.14891880653767842</v>
      </c>
      <c r="S66" s="19">
        <f t="shared" si="1"/>
        <v>0</v>
      </c>
      <c r="T66" s="19">
        <f t="shared" si="2"/>
        <v>0</v>
      </c>
      <c r="U66" s="19">
        <f t="shared" si="3"/>
        <v>0</v>
      </c>
      <c r="V66" s="19">
        <f t="shared" si="4"/>
        <v>0</v>
      </c>
    </row>
    <row r="67" spans="1:22" x14ac:dyDescent="0.25">
      <c r="A67" s="26">
        <f>Wellpath!E67</f>
        <v>1830</v>
      </c>
      <c r="B67" s="22">
        <v>0</v>
      </c>
      <c r="C67" s="22">
        <v>0</v>
      </c>
      <c r="D67" s="22">
        <f>SIN(Wellpath!$O67) * (TAN(Dip) * SIN(Wellpath!$L67) * COS(Wellpath!$L67) - COS(Wellpath!$L67) * COS(Wellpath!$L67) * COS(Wellpath!$O67) - COS(Wellpath!$O67)) / 2</f>
        <v>0.32463564167306197</v>
      </c>
      <c r="E67" s="20">
        <f>Model!$W$18*((drdp!B67+drdp!K67)*'MSXY-TI2S'!$B67+(drdp!E67+drdp!N67)*'MSXY-TI2S'!$C67+(drdp!H67+drdp!Q67)*'MSXY-TI2S'!$D67)</f>
        <v>0</v>
      </c>
      <c r="F67" s="20">
        <f>Model!$W$18*((drdp!C67+drdp!L67)*'MSXY-TI2S'!$B67+(drdp!F67+drdp!O67)*'MSXY-TI2S'!$C67+(drdp!I67+drdp!R67)*'MSXY-TI2S'!$D67)</f>
        <v>1.0290611260893487E-2</v>
      </c>
      <c r="G67" s="20">
        <f>Model!$W$18*((drdp!D67+drdp!M67)*'MSXY-TI2S'!$B67+(drdp!G67+drdp!P67)*'MSXY-TI2S'!$C67+(drdp!J67+drdp!S67)*'MSXY-TI2S'!$D67)</f>
        <v>0</v>
      </c>
      <c r="H67" s="18">
        <f>Model!$W$18*((drdp!B67)*'MSXY-TI2S'!$B67+(drdp!E67)*'MSXY-TI2S'!$C67+(drdp!H67)*'MSXY-TI2S'!$D67)</f>
        <v>0</v>
      </c>
      <c r="I67" s="18">
        <f>Model!$W$18*((drdp!C67)*'MSXY-TI2S'!$B67+(drdp!F67)*'MSXY-TI2S'!$C67+(drdp!I67)*'MSXY-TI2S'!$D67)</f>
        <v>5.1453056304467436E-3</v>
      </c>
      <c r="J67" s="18">
        <f>Model!$W$18*((drdp!D67)*'MSXY-TI2S'!$B67+(drdp!G67)*'MSXY-TI2S'!$C67+(drdp!J67)*'MSXY-TI2S'!$D67)</f>
        <v>0</v>
      </c>
      <c r="K67" s="21">
        <f>SUM(E$3:E66)+H67</f>
        <v>0</v>
      </c>
      <c r="L67" s="21">
        <f>SUM(F$3:F66)+I67</f>
        <v>0.39634546957978006</v>
      </c>
      <c r="M67" s="21">
        <f>SUM(G$3:G66)+J67</f>
        <v>0</v>
      </c>
      <c r="N67" s="21"/>
      <c r="O67" s="21"/>
      <c r="P67" s="21"/>
      <c r="Q67" s="19">
        <f t="shared" si="1"/>
        <v>0</v>
      </c>
      <c r="R67" s="19">
        <f t="shared" si="1"/>
        <v>0.15708973125641637</v>
      </c>
      <c r="S67" s="19">
        <f t="shared" si="1"/>
        <v>0</v>
      </c>
      <c r="T67" s="19">
        <f t="shared" si="2"/>
        <v>0</v>
      </c>
      <c r="U67" s="19">
        <f t="shared" si="3"/>
        <v>0</v>
      </c>
      <c r="V67" s="19">
        <f t="shared" si="4"/>
        <v>0</v>
      </c>
    </row>
    <row r="68" spans="1:22" x14ac:dyDescent="0.25">
      <c r="A68" s="26">
        <f>Wellpath!E68</f>
        <v>1860</v>
      </c>
      <c r="B68" s="22">
        <v>0</v>
      </c>
      <c r="C68" s="22">
        <v>0</v>
      </c>
      <c r="D68" s="22">
        <f>SIN(Wellpath!$O68) * (TAN(Dip) * SIN(Wellpath!$L68) * COS(Wellpath!$L68) - COS(Wellpath!$L68) * COS(Wellpath!$L68) * COS(Wellpath!$O68) - COS(Wellpath!$O68)) / 2</f>
        <v>0.3266593773297839</v>
      </c>
      <c r="E68" s="20">
        <f>Model!$W$18*((drdp!B68+drdp!K68)*'MSXY-TI2S'!$B68+(drdp!E68+drdp!N68)*'MSXY-TI2S'!$C68+(drdp!H68+drdp!Q68)*'MSXY-TI2S'!$D68)</f>
        <v>0</v>
      </c>
      <c r="F68" s="20">
        <f>Model!$W$18*((drdp!C68+drdp!L68)*'MSXY-TI2S'!$B68+(drdp!F68+drdp!O68)*'MSXY-TI2S'!$C68+(drdp!I68+drdp!R68)*'MSXY-TI2S'!$D68)</f>
        <v>9.9375422173301337E-3</v>
      </c>
      <c r="G68" s="20">
        <f>Model!$W$18*((drdp!D68+drdp!M68)*'MSXY-TI2S'!$B68+(drdp!G68+drdp!P68)*'MSXY-TI2S'!$C68+(drdp!J68+drdp!S68)*'MSXY-TI2S'!$D68)</f>
        <v>0</v>
      </c>
      <c r="H68" s="18">
        <f>Model!$W$18*((drdp!B68)*'MSXY-TI2S'!$B68+(drdp!E68)*'MSXY-TI2S'!$C68+(drdp!H68)*'MSXY-TI2S'!$D68)</f>
        <v>0</v>
      </c>
      <c r="I68" s="18">
        <f>Model!$W$18*((drdp!C68)*'MSXY-TI2S'!$B68+(drdp!F68)*'MSXY-TI2S'!$C68+(drdp!I68)*'MSXY-TI2S'!$D68)</f>
        <v>4.9687711086650668E-3</v>
      </c>
      <c r="J68" s="18">
        <f>Model!$W$18*((drdp!D68)*'MSXY-TI2S'!$B68+(drdp!G68)*'MSXY-TI2S'!$C68+(drdp!J68)*'MSXY-TI2S'!$D68)</f>
        <v>0</v>
      </c>
      <c r="K68" s="21">
        <f>SUM(E$3:E67)+H68</f>
        <v>0</v>
      </c>
      <c r="L68" s="21">
        <f>SUM(F$3:F67)+I68</f>
        <v>0.40645954631889186</v>
      </c>
      <c r="M68" s="21">
        <f>SUM(G$3:G67)+J68</f>
        <v>0</v>
      </c>
      <c r="N68" s="21"/>
      <c r="O68" s="21"/>
      <c r="P68" s="21"/>
      <c r="Q68" s="19">
        <f t="shared" ref="Q68:S131" si="5">K68^2</f>
        <v>0</v>
      </c>
      <c r="R68" s="19">
        <f t="shared" si="5"/>
        <v>0.16520936279375939</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f>SIN(Wellpath!$O69) * (TAN(Dip) * SIN(Wellpath!$L69) * COS(Wellpath!$L69) - COS(Wellpath!$L69) * COS(Wellpath!$L69) * COS(Wellpath!$O69) - COS(Wellpath!$O69)) / 2</f>
        <v>0.32789254889668196</v>
      </c>
      <c r="E69" s="20">
        <f>Model!$W$18*((drdp!B69+drdp!K69)*'MSXY-TI2S'!$B69+(drdp!E69+drdp!N69)*'MSXY-TI2S'!$C69+(drdp!H69+drdp!Q69)*'MSXY-TI2S'!$D69)</f>
        <v>0</v>
      </c>
      <c r="F69" s="20">
        <f>Model!$W$18*((drdp!C69+drdp!L69)*'MSXY-TI2S'!$B69+(drdp!F69+drdp!O69)*'MSXY-TI2S'!$C69+(drdp!I69+drdp!R69)*'MSXY-TI2S'!$D69)</f>
        <v>9.5441099567825701E-3</v>
      </c>
      <c r="G69" s="20">
        <f>Model!$W$18*((drdp!D69+drdp!M69)*'MSXY-TI2S'!$B69+(drdp!G69+drdp!P69)*'MSXY-TI2S'!$C69+(drdp!J69+drdp!S69)*'MSXY-TI2S'!$D69)</f>
        <v>0</v>
      </c>
      <c r="H69" s="18">
        <f>Model!$W$18*((drdp!B69)*'MSXY-TI2S'!$B69+(drdp!E69)*'MSXY-TI2S'!$C69+(drdp!H69)*'MSXY-TI2S'!$D69)</f>
        <v>0</v>
      </c>
      <c r="I69" s="18">
        <f>Model!$W$18*((drdp!C69)*'MSXY-TI2S'!$B69+(drdp!F69)*'MSXY-TI2S'!$C69+(drdp!I69)*'MSXY-TI2S'!$D69)</f>
        <v>4.7720549783912851E-3</v>
      </c>
      <c r="J69" s="18">
        <f>Model!$W$18*((drdp!D69)*'MSXY-TI2S'!$B69+(drdp!G69)*'MSXY-TI2S'!$C69+(drdp!J69)*'MSXY-TI2S'!$D69)</f>
        <v>0</v>
      </c>
      <c r="K69" s="21">
        <f>SUM(E$3:E68)+H69</f>
        <v>0</v>
      </c>
      <c r="L69" s="21">
        <f>SUM(F$3:F68)+I69</f>
        <v>0.4162003724059482</v>
      </c>
      <c r="M69" s="21">
        <f>SUM(G$3:G68)+J69</f>
        <v>0</v>
      </c>
      <c r="N69" s="21"/>
      <c r="O69" s="21"/>
      <c r="P69" s="21"/>
      <c r="Q69" s="19">
        <f t="shared" si="5"/>
        <v>0</v>
      </c>
      <c r="R69" s="19">
        <f t="shared" si="5"/>
        <v>0.17322274999084997</v>
      </c>
      <c r="S69" s="19">
        <f t="shared" si="5"/>
        <v>0</v>
      </c>
      <c r="T69" s="19">
        <f t="shared" si="6"/>
        <v>0</v>
      </c>
      <c r="U69" s="19">
        <f t="shared" si="7"/>
        <v>0</v>
      </c>
      <c r="V69" s="19">
        <f t="shared" si="8"/>
        <v>0</v>
      </c>
    </row>
    <row r="70" spans="1:22" x14ac:dyDescent="0.25">
      <c r="A70" s="26">
        <f>Wellpath!E70</f>
        <v>1920</v>
      </c>
      <c r="B70" s="22">
        <v>0</v>
      </c>
      <c r="C70" s="22">
        <v>0</v>
      </c>
      <c r="D70" s="22">
        <f>SIN(Wellpath!$O70) * (TAN(Dip) * SIN(Wellpath!$L70) * COS(Wellpath!$L70) - COS(Wellpath!$L70) * COS(Wellpath!$L70) * COS(Wellpath!$O70) - COS(Wellpath!$O70)) / 2</f>
        <v>0.32832914848584016</v>
      </c>
      <c r="E70" s="20">
        <f>Model!$W$18*((drdp!B70+drdp!K70)*'MSXY-TI2S'!$B70+(drdp!E70+drdp!N70)*'MSXY-TI2S'!$C70+(drdp!H70+drdp!Q70)*'MSXY-TI2S'!$D70)</f>
        <v>0</v>
      </c>
      <c r="F70" s="20">
        <f>Model!$W$18*((drdp!C70+drdp!L70)*'MSXY-TI2S'!$B70+(drdp!F70+drdp!O70)*'MSXY-TI2S'!$C70+(drdp!I70+drdp!R70)*'MSXY-TI2S'!$D70)</f>
        <v>9.1136534493831758E-3</v>
      </c>
      <c r="G70" s="20">
        <f>Model!$W$18*((drdp!D70+drdp!M70)*'MSXY-TI2S'!$B70+(drdp!G70+drdp!P70)*'MSXY-TI2S'!$C70+(drdp!J70+drdp!S70)*'MSXY-TI2S'!$D70)</f>
        <v>0</v>
      </c>
      <c r="H70" s="18">
        <f>Model!$W$18*((drdp!B70)*'MSXY-TI2S'!$B70+(drdp!E70)*'MSXY-TI2S'!$C70+(drdp!H70)*'MSXY-TI2S'!$D70)</f>
        <v>0</v>
      </c>
      <c r="I70" s="18">
        <f>Model!$W$18*((drdp!C70)*'MSXY-TI2S'!$B70+(drdp!F70)*'MSXY-TI2S'!$C70+(drdp!I70)*'MSXY-TI2S'!$D70)</f>
        <v>4.5568267246915879E-3</v>
      </c>
      <c r="J70" s="18">
        <f>Model!$W$18*((drdp!D70)*'MSXY-TI2S'!$B70+(drdp!G70)*'MSXY-TI2S'!$C70+(drdp!J70)*'MSXY-TI2S'!$D70)</f>
        <v>0</v>
      </c>
      <c r="K70" s="21">
        <f>SUM(E$3:E69)+H70</f>
        <v>0</v>
      </c>
      <c r="L70" s="21">
        <f>SUM(F$3:F69)+I70</f>
        <v>0.42552925410903109</v>
      </c>
      <c r="M70" s="21">
        <f>SUM(G$3:G69)+J70</f>
        <v>0</v>
      </c>
      <c r="N70" s="21"/>
      <c r="O70" s="21"/>
      <c r="P70" s="21"/>
      <c r="Q70" s="19">
        <f t="shared" si="5"/>
        <v>0</v>
      </c>
      <c r="R70" s="19">
        <f t="shared" si="5"/>
        <v>0.18107514610258835</v>
      </c>
      <c r="S70" s="19">
        <f t="shared" si="5"/>
        <v>0</v>
      </c>
      <c r="T70" s="19">
        <f t="shared" si="6"/>
        <v>0</v>
      </c>
      <c r="U70" s="19">
        <f t="shared" si="7"/>
        <v>0</v>
      </c>
      <c r="V70" s="19">
        <f t="shared" si="8"/>
        <v>0</v>
      </c>
    </row>
    <row r="71" spans="1:22" x14ac:dyDescent="0.25">
      <c r="A71" s="26">
        <f>Wellpath!E71</f>
        <v>1950</v>
      </c>
      <c r="B71" s="22">
        <v>0</v>
      </c>
      <c r="C71" s="22">
        <v>0</v>
      </c>
      <c r="D71" s="22">
        <f>SIN(Wellpath!$O71) * (TAN(Dip) * SIN(Wellpath!$L71) * COS(Wellpath!$L71) - COS(Wellpath!$L71) * COS(Wellpath!$L71) * COS(Wellpath!$O71) - COS(Wellpath!$O71)) / 2</f>
        <v>0.32796704902794704</v>
      </c>
      <c r="E71" s="20">
        <f>Model!$W$18*((drdp!B71+drdp!K71)*'MSXY-TI2S'!$B71+(drdp!E71+drdp!N71)*'MSXY-TI2S'!$C71+(drdp!H71+drdp!Q71)*'MSXY-TI2S'!$D71)</f>
        <v>0</v>
      </c>
      <c r="F71" s="20">
        <f>Model!$W$18*((drdp!C71+drdp!L71)*'MSXY-TI2S'!$B71+(drdp!F71+drdp!O71)*'MSXY-TI2S'!$C71+(drdp!I71+drdp!R71)*'MSXY-TI2S'!$D71)</f>
        <v>8.6498350198961314E-3</v>
      </c>
      <c r="G71" s="20">
        <f>Model!$W$18*((drdp!D71+drdp!M71)*'MSXY-TI2S'!$B71+(drdp!G71+drdp!P71)*'MSXY-TI2S'!$C71+(drdp!J71+drdp!S71)*'MSXY-TI2S'!$D71)</f>
        <v>0</v>
      </c>
      <c r="H71" s="18">
        <f>Model!$W$18*((drdp!B71)*'MSXY-TI2S'!$B71+(drdp!E71)*'MSXY-TI2S'!$C71+(drdp!H71)*'MSXY-TI2S'!$D71)</f>
        <v>0</v>
      </c>
      <c r="I71" s="18">
        <f>Model!$W$18*((drdp!C71)*'MSXY-TI2S'!$B71+(drdp!F71)*'MSXY-TI2S'!$C71+(drdp!I71)*'MSXY-TI2S'!$D71)</f>
        <v>4.3249175099480657E-3</v>
      </c>
      <c r="J71" s="18">
        <f>Model!$W$18*((drdp!D71)*'MSXY-TI2S'!$B71+(drdp!G71)*'MSXY-TI2S'!$C71+(drdp!J71)*'MSXY-TI2S'!$D71)</f>
        <v>0</v>
      </c>
      <c r="K71" s="21">
        <f>SUM(E$3:E70)+H71</f>
        <v>0</v>
      </c>
      <c r="L71" s="21">
        <f>SUM(F$3:F70)+I71</f>
        <v>0.43441099834367075</v>
      </c>
      <c r="M71" s="21">
        <f>SUM(G$3:G70)+J71</f>
        <v>0</v>
      </c>
      <c r="N71" s="21"/>
      <c r="O71" s="21"/>
      <c r="P71" s="21"/>
      <c r="Q71" s="19">
        <f t="shared" si="5"/>
        <v>0</v>
      </c>
      <c r="R71" s="19">
        <f t="shared" si="5"/>
        <v>0.18871291548194472</v>
      </c>
      <c r="S71" s="19">
        <f t="shared" si="5"/>
        <v>0</v>
      </c>
      <c r="T71" s="19">
        <f t="shared" si="6"/>
        <v>0</v>
      </c>
      <c r="U71" s="19">
        <f t="shared" si="7"/>
        <v>0</v>
      </c>
      <c r="V71" s="19">
        <f t="shared" si="8"/>
        <v>0</v>
      </c>
    </row>
    <row r="72" spans="1:22" x14ac:dyDescent="0.25">
      <c r="A72" s="26">
        <f>Wellpath!E72</f>
        <v>1980</v>
      </c>
      <c r="B72" s="22">
        <v>0</v>
      </c>
      <c r="C72" s="22">
        <v>0</v>
      </c>
      <c r="D72" s="22">
        <f>SIN(Wellpath!$O72) * (TAN(Dip) * SIN(Wellpath!$L72) * COS(Wellpath!$L72) - COS(Wellpath!$L72) * COS(Wellpath!$L72) * COS(Wellpath!$O72) - COS(Wellpath!$O72)) / 2</f>
        <v>0.32680801463516329</v>
      </c>
      <c r="E72" s="20">
        <f>Model!$W$18*((drdp!B72+drdp!K72)*'MSXY-TI2S'!$B72+(drdp!E72+drdp!N72)*'MSXY-TI2S'!$C72+(drdp!H72+drdp!Q72)*'MSXY-TI2S'!$D72)</f>
        <v>0</v>
      </c>
      <c r="F72" s="20">
        <f>Model!$W$18*((drdp!C72+drdp!L72)*'MSXY-TI2S'!$B72+(drdp!F72+drdp!O72)*'MSXY-TI2S'!$C72+(drdp!I72+drdp!R72)*'MSXY-TI2S'!$D72)</f>
        <v>8.1566015064709133E-3</v>
      </c>
      <c r="G72" s="20">
        <f>Model!$W$18*((drdp!D72+drdp!M72)*'MSXY-TI2S'!$B72+(drdp!G72+drdp!P72)*'MSXY-TI2S'!$C72+(drdp!J72+drdp!S72)*'MSXY-TI2S'!$D72)</f>
        <v>0</v>
      </c>
      <c r="H72" s="18">
        <f>Model!$W$18*((drdp!B72)*'MSXY-TI2S'!$B72+(drdp!E72)*'MSXY-TI2S'!$C72+(drdp!H72)*'MSXY-TI2S'!$D72)</f>
        <v>0</v>
      </c>
      <c r="I72" s="18">
        <f>Model!$W$18*((drdp!C72)*'MSXY-TI2S'!$B72+(drdp!F72)*'MSXY-TI2S'!$C72+(drdp!I72)*'MSXY-TI2S'!$D72)</f>
        <v>4.0783007532354566E-3</v>
      </c>
      <c r="J72" s="18">
        <f>Model!$W$18*((drdp!D72)*'MSXY-TI2S'!$B72+(drdp!G72)*'MSXY-TI2S'!$C72+(drdp!J72)*'MSXY-TI2S'!$D72)</f>
        <v>0</v>
      </c>
      <c r="K72" s="21">
        <f>SUM(E$3:E71)+H72</f>
        <v>0</v>
      </c>
      <c r="L72" s="21">
        <f>SUM(F$3:F71)+I72</f>
        <v>0.44281421660685427</v>
      </c>
      <c r="M72" s="21">
        <f>SUM(G$3:G71)+J72</f>
        <v>0</v>
      </c>
      <c r="N72" s="21"/>
      <c r="O72" s="21"/>
      <c r="P72" s="21"/>
      <c r="Q72" s="19">
        <f t="shared" si="5"/>
        <v>0</v>
      </c>
      <c r="R72" s="19">
        <f t="shared" si="5"/>
        <v>0.19608443042914206</v>
      </c>
      <c r="S72" s="19">
        <f t="shared" si="5"/>
        <v>0</v>
      </c>
      <c r="T72" s="19">
        <f t="shared" si="6"/>
        <v>0</v>
      </c>
      <c r="U72" s="19">
        <f t="shared" si="7"/>
        <v>0</v>
      </c>
      <c r="V72" s="19">
        <f t="shared" si="8"/>
        <v>0</v>
      </c>
    </row>
    <row r="73" spans="1:22" x14ac:dyDescent="0.25">
      <c r="A73" s="26">
        <f>Wellpath!E73</f>
        <v>2010</v>
      </c>
      <c r="B73" s="22">
        <v>0</v>
      </c>
      <c r="C73" s="22">
        <v>0</v>
      </c>
      <c r="D73" s="22">
        <f>SIN(Wellpath!$O73) * (TAN(Dip) * SIN(Wellpath!$L73) * COS(Wellpath!$L73) - COS(Wellpath!$L73) * COS(Wellpath!$L73) * COS(Wellpath!$O73) - COS(Wellpath!$O73)) / 2</f>
        <v>0.32485769200654485</v>
      </c>
      <c r="E73" s="20">
        <f>Model!$W$18*((drdp!B73+drdp!K73)*'MSXY-TI2S'!$B73+(drdp!E73+drdp!N73)*'MSXY-TI2S'!$C73+(drdp!H73+drdp!Q73)*'MSXY-TI2S'!$D73)</f>
        <v>0</v>
      </c>
      <c r="F73" s="20">
        <f>Model!$W$18*((drdp!C73+drdp!L73)*'MSXY-TI2S'!$B73+(drdp!F73+drdp!O73)*'MSXY-TI2S'!$C73+(drdp!I73+drdp!R73)*'MSXY-TI2S'!$D73)</f>
        <v>7.6381424009019389E-3</v>
      </c>
      <c r="G73" s="20">
        <f>Model!$W$18*((drdp!D73+drdp!M73)*'MSXY-TI2S'!$B73+(drdp!G73+drdp!P73)*'MSXY-TI2S'!$C73+(drdp!J73+drdp!S73)*'MSXY-TI2S'!$D73)</f>
        <v>0</v>
      </c>
      <c r="H73" s="18">
        <f>Model!$W$18*((drdp!B73)*'MSXY-TI2S'!$B73+(drdp!E73)*'MSXY-TI2S'!$C73+(drdp!H73)*'MSXY-TI2S'!$D73)</f>
        <v>0</v>
      </c>
      <c r="I73" s="18">
        <f>Model!$W$18*((drdp!C73)*'MSXY-TI2S'!$B73+(drdp!F73)*'MSXY-TI2S'!$C73+(drdp!I73)*'MSXY-TI2S'!$D73)</f>
        <v>3.8190712004509695E-3</v>
      </c>
      <c r="J73" s="18">
        <f>Model!$W$18*((drdp!D73)*'MSXY-TI2S'!$B73+(drdp!G73)*'MSXY-TI2S'!$C73+(drdp!J73)*'MSXY-TI2S'!$D73)</f>
        <v>0</v>
      </c>
      <c r="K73" s="21">
        <f>SUM(E$3:E72)+H73</f>
        <v>0</v>
      </c>
      <c r="L73" s="21">
        <f>SUM(F$3:F72)+I73</f>
        <v>0.45071158856054072</v>
      </c>
      <c r="M73" s="21">
        <f>SUM(G$3:G72)+J73</f>
        <v>0</v>
      </c>
      <c r="N73" s="21"/>
      <c r="O73" s="21"/>
      <c r="P73" s="21"/>
      <c r="Q73" s="19">
        <f t="shared" si="5"/>
        <v>0</v>
      </c>
      <c r="R73" s="19">
        <f t="shared" si="5"/>
        <v>0.20314093606276615</v>
      </c>
      <c r="S73" s="19">
        <f t="shared" si="5"/>
        <v>0</v>
      </c>
      <c r="T73" s="19">
        <f t="shared" si="6"/>
        <v>0</v>
      </c>
      <c r="U73" s="19">
        <f t="shared" si="7"/>
        <v>0</v>
      </c>
      <c r="V73" s="19">
        <f t="shared" si="8"/>
        <v>0</v>
      </c>
    </row>
    <row r="74" spans="1:22" x14ac:dyDescent="0.25">
      <c r="A74" s="26">
        <f>Wellpath!E74</f>
        <v>2040</v>
      </c>
      <c r="B74" s="22">
        <v>0</v>
      </c>
      <c r="C74" s="22">
        <v>0</v>
      </c>
      <c r="D74" s="22">
        <f>SIN(Wellpath!$O74) * (TAN(Dip) * SIN(Wellpath!$L74) * COS(Wellpath!$L74) - COS(Wellpath!$L74) * COS(Wellpath!$L74) * COS(Wellpath!$O74) - COS(Wellpath!$O74)) / 2</f>
        <v>0.32212558291789256</v>
      </c>
      <c r="E74" s="20">
        <f>Model!$W$18*((drdp!B74+drdp!K74)*'MSXY-TI2S'!$B74+(drdp!E74+drdp!N74)*'MSXY-TI2S'!$C74+(drdp!H74+drdp!Q74)*'MSXY-TI2S'!$D74)</f>
        <v>0</v>
      </c>
      <c r="F74" s="20">
        <f>Model!$W$18*((drdp!C74+drdp!L74)*'MSXY-TI2S'!$B74+(drdp!F74+drdp!O74)*'MSXY-TI2S'!$C74+(drdp!I74+drdp!R74)*'MSXY-TI2S'!$D74)</f>
        <v>7.0988454273338622E-3</v>
      </c>
      <c r="G74" s="20">
        <f>Model!$W$18*((drdp!D74+drdp!M74)*'MSXY-TI2S'!$B74+(drdp!G74+drdp!P74)*'MSXY-TI2S'!$C74+(drdp!J74+drdp!S74)*'MSXY-TI2S'!$D74)</f>
        <v>0</v>
      </c>
      <c r="H74" s="18">
        <f>Model!$W$18*((drdp!B74)*'MSXY-TI2S'!$B74+(drdp!E74)*'MSXY-TI2S'!$C74+(drdp!H74)*'MSXY-TI2S'!$D74)</f>
        <v>0</v>
      </c>
      <c r="I74" s="18">
        <f>Model!$W$18*((drdp!C74)*'MSXY-TI2S'!$B74+(drdp!F74)*'MSXY-TI2S'!$C74+(drdp!I74)*'MSXY-TI2S'!$D74)</f>
        <v>3.5494227136669311E-3</v>
      </c>
      <c r="J74" s="18">
        <f>Model!$W$18*((drdp!D74)*'MSXY-TI2S'!$B74+(drdp!G74)*'MSXY-TI2S'!$C74+(drdp!J74)*'MSXY-TI2S'!$D74)</f>
        <v>0</v>
      </c>
      <c r="K74" s="21">
        <f>SUM(E$3:E73)+H74</f>
        <v>0</v>
      </c>
      <c r="L74" s="21">
        <f>SUM(F$3:F73)+I74</f>
        <v>0.45808008247465859</v>
      </c>
      <c r="M74" s="21">
        <f>SUM(G$3:G73)+J74</f>
        <v>0</v>
      </c>
      <c r="N74" s="21"/>
      <c r="O74" s="21"/>
      <c r="P74" s="21"/>
      <c r="Q74" s="19">
        <f t="shared" si="5"/>
        <v>0</v>
      </c>
      <c r="R74" s="19">
        <f t="shared" si="5"/>
        <v>0.20983736195999</v>
      </c>
      <c r="S74" s="19">
        <f t="shared" si="5"/>
        <v>0</v>
      </c>
      <c r="T74" s="19">
        <f t="shared" si="6"/>
        <v>0</v>
      </c>
      <c r="U74" s="19">
        <f t="shared" si="7"/>
        <v>0</v>
      </c>
      <c r="V74" s="19">
        <f t="shared" si="8"/>
        <v>0</v>
      </c>
    </row>
    <row r="75" spans="1:22" x14ac:dyDescent="0.25">
      <c r="A75" s="26">
        <f>Wellpath!E75</f>
        <v>2070</v>
      </c>
      <c r="B75" s="22">
        <v>0</v>
      </c>
      <c r="C75" s="22">
        <v>0</v>
      </c>
      <c r="D75" s="22">
        <f>SIN(Wellpath!$O75) * (TAN(Dip) * SIN(Wellpath!$L75) * COS(Wellpath!$L75) - COS(Wellpath!$L75) * COS(Wellpath!$L75) * COS(Wellpath!$O75) - COS(Wellpath!$O75)) / 2</f>
        <v>0.31862499793005572</v>
      </c>
      <c r="E75" s="20">
        <f>Model!$W$18*((drdp!B75+drdp!K75)*'MSXY-TI2S'!$B75+(drdp!E75+drdp!N75)*'MSXY-TI2S'!$C75+(drdp!H75+drdp!Q75)*'MSXY-TI2S'!$D75)</f>
        <v>0</v>
      </c>
      <c r="F75" s="20">
        <f>Model!$W$18*((drdp!C75+drdp!L75)*'MSXY-TI2S'!$B75+(drdp!F75+drdp!O75)*'MSXY-TI2S'!$C75+(drdp!I75+drdp!R75)*'MSXY-TI2S'!$D75)</f>
        <v>6.5432500442988359E-3</v>
      </c>
      <c r="G75" s="20">
        <f>Model!$W$18*((drdp!D75+drdp!M75)*'MSXY-TI2S'!$B75+(drdp!G75+drdp!P75)*'MSXY-TI2S'!$C75+(drdp!J75+drdp!S75)*'MSXY-TI2S'!$D75)</f>
        <v>0</v>
      </c>
      <c r="H75" s="18">
        <f>Model!$W$18*((drdp!B75)*'MSXY-TI2S'!$B75+(drdp!E75)*'MSXY-TI2S'!$C75+(drdp!H75)*'MSXY-TI2S'!$D75)</f>
        <v>0</v>
      </c>
      <c r="I75" s="18">
        <f>Model!$W$18*((drdp!C75)*'MSXY-TI2S'!$B75+(drdp!F75)*'MSXY-TI2S'!$C75+(drdp!I75)*'MSXY-TI2S'!$D75)</f>
        <v>3.2716250221494179E-3</v>
      </c>
      <c r="J75" s="18">
        <f>Model!$W$18*((drdp!D75)*'MSXY-TI2S'!$B75+(drdp!G75)*'MSXY-TI2S'!$C75+(drdp!J75)*'MSXY-TI2S'!$D75)</f>
        <v>0</v>
      </c>
      <c r="K75" s="21">
        <f>SUM(E$3:E74)+H75</f>
        <v>0</v>
      </c>
      <c r="L75" s="21">
        <f>SUM(F$3:F74)+I75</f>
        <v>0.46490113021047491</v>
      </c>
      <c r="M75" s="21">
        <f>SUM(G$3:G74)+J75</f>
        <v>0</v>
      </c>
      <c r="N75" s="21"/>
      <c r="O75" s="21"/>
      <c r="P75" s="21"/>
      <c r="Q75" s="19">
        <f t="shared" si="5"/>
        <v>0</v>
      </c>
      <c r="R75" s="19">
        <f t="shared" si="5"/>
        <v>0.21613306087097695</v>
      </c>
      <c r="S75" s="19">
        <f t="shared" si="5"/>
        <v>0</v>
      </c>
      <c r="T75" s="19">
        <f t="shared" si="6"/>
        <v>0</v>
      </c>
      <c r="U75" s="19">
        <f t="shared" si="7"/>
        <v>0</v>
      </c>
      <c r="V75" s="19">
        <f t="shared" si="8"/>
        <v>0</v>
      </c>
    </row>
    <row r="76" spans="1:22" x14ac:dyDescent="0.25">
      <c r="A76" s="26">
        <f>Wellpath!E76</f>
        <v>2100</v>
      </c>
      <c r="B76" s="22">
        <v>0</v>
      </c>
      <c r="C76" s="22">
        <v>0</v>
      </c>
      <c r="D76" s="22">
        <f>SIN(Wellpath!$O76) * (TAN(Dip) * SIN(Wellpath!$L76) * COS(Wellpath!$L76) - COS(Wellpath!$L76) * COS(Wellpath!$L76) * COS(Wellpath!$O76) - COS(Wellpath!$O76)) / 2</f>
        <v>0.31437299154121745</v>
      </c>
      <c r="E76" s="20">
        <f>Model!$W$18*((drdp!B76+drdp!K76)*'MSXY-TI2S'!$B76+(drdp!E76+drdp!N76)*'MSXY-TI2S'!$C76+(drdp!H76+drdp!Q76)*'MSXY-TI2S'!$D76)</f>
        <v>0</v>
      </c>
      <c r="F76" s="20">
        <f>Model!$W$18*((drdp!C76+drdp!L76)*'MSXY-TI2S'!$B76+(drdp!F76+drdp!O76)*'MSXY-TI2S'!$C76+(drdp!I76+drdp!R76)*'MSXY-TI2S'!$D76)</f>
        <v>5.9759993776083917E-3</v>
      </c>
      <c r="G76" s="20">
        <f>Model!$W$18*((drdp!D76+drdp!M76)*'MSXY-TI2S'!$B76+(drdp!G76+drdp!P76)*'MSXY-TI2S'!$C76+(drdp!J76+drdp!S76)*'MSXY-TI2S'!$D76)</f>
        <v>0</v>
      </c>
      <c r="H76" s="18">
        <f>Model!$W$18*((drdp!B76)*'MSXY-TI2S'!$B76+(drdp!E76)*'MSXY-TI2S'!$C76+(drdp!H76)*'MSXY-TI2S'!$D76)</f>
        <v>0</v>
      </c>
      <c r="I76" s="18">
        <f>Model!$W$18*((drdp!C76)*'MSXY-TI2S'!$B76+(drdp!F76)*'MSXY-TI2S'!$C76+(drdp!I76)*'MSXY-TI2S'!$D76)</f>
        <v>2.9879996888041958E-3</v>
      </c>
      <c r="J76" s="18">
        <f>Model!$W$18*((drdp!D76)*'MSXY-TI2S'!$B76+(drdp!G76)*'MSXY-TI2S'!$C76+(drdp!J76)*'MSXY-TI2S'!$D76)</f>
        <v>0</v>
      </c>
      <c r="K76" s="21">
        <f>SUM(E$3:E75)+H76</f>
        <v>0</v>
      </c>
      <c r="L76" s="21">
        <f>SUM(F$3:F75)+I76</f>
        <v>0.47116075492142856</v>
      </c>
      <c r="M76" s="21">
        <f>SUM(G$3:G75)+J76</f>
        <v>0</v>
      </c>
      <c r="N76" s="21"/>
      <c r="O76" s="21"/>
      <c r="P76" s="21"/>
      <c r="Q76" s="19">
        <f t="shared" si="5"/>
        <v>0</v>
      </c>
      <c r="R76" s="19">
        <f t="shared" si="5"/>
        <v>0.22199245697813047</v>
      </c>
      <c r="S76" s="19">
        <f t="shared" si="5"/>
        <v>0</v>
      </c>
      <c r="T76" s="19">
        <f t="shared" si="6"/>
        <v>0</v>
      </c>
      <c r="U76" s="19">
        <f t="shared" si="7"/>
        <v>0</v>
      </c>
      <c r="V76" s="19">
        <f t="shared" si="8"/>
        <v>0</v>
      </c>
    </row>
    <row r="77" spans="1:22" x14ac:dyDescent="0.25">
      <c r="A77" s="26">
        <f>Wellpath!E77</f>
        <v>2130</v>
      </c>
      <c r="B77" s="22">
        <v>0</v>
      </c>
      <c r="C77" s="22">
        <v>0</v>
      </c>
      <c r="D77" s="22">
        <f>SIN(Wellpath!$O77) * (TAN(Dip) * SIN(Wellpath!$L77) * COS(Wellpath!$L77) - COS(Wellpath!$L77) * COS(Wellpath!$L77) * COS(Wellpath!$O77) - COS(Wellpath!$O77)) / 2</f>
        <v>0.30939027909909406</v>
      </c>
      <c r="E77" s="20">
        <f>Model!$W$18*((drdp!B77+drdp!K77)*'MSXY-TI2S'!$B77+(drdp!E77+drdp!N77)*'MSXY-TI2S'!$C77+(drdp!H77+drdp!Q77)*'MSXY-TI2S'!$D77)</f>
        <v>0</v>
      </c>
      <c r="F77" s="20">
        <f>Model!$W$18*((drdp!C77+drdp!L77)*'MSXY-TI2S'!$B77+(drdp!F77+drdp!O77)*'MSXY-TI2S'!$C77+(drdp!I77+drdp!R77)*'MSXY-TI2S'!$D77)</f>
        <v>5.4017911087008586E-3</v>
      </c>
      <c r="G77" s="20">
        <f>Model!$W$18*((drdp!D77+drdp!M77)*'MSXY-TI2S'!$B77+(drdp!G77+drdp!P77)*'MSXY-TI2S'!$C77+(drdp!J77+drdp!S77)*'MSXY-TI2S'!$D77)</f>
        <v>0</v>
      </c>
      <c r="H77" s="18">
        <f>Model!$W$18*((drdp!B77)*'MSXY-TI2S'!$B77+(drdp!E77)*'MSXY-TI2S'!$C77+(drdp!H77)*'MSXY-TI2S'!$D77)</f>
        <v>0</v>
      </c>
      <c r="I77" s="18">
        <f>Model!$W$18*((drdp!C77)*'MSXY-TI2S'!$B77+(drdp!F77)*'MSXY-TI2S'!$C77+(drdp!I77)*'MSXY-TI2S'!$D77)</f>
        <v>2.7008955543504293E-3</v>
      </c>
      <c r="J77" s="18">
        <f>Model!$W$18*((drdp!D77)*'MSXY-TI2S'!$B77+(drdp!G77)*'MSXY-TI2S'!$C77+(drdp!J77)*'MSXY-TI2S'!$D77)</f>
        <v>0</v>
      </c>
      <c r="K77" s="21">
        <f>SUM(E$3:E76)+H77</f>
        <v>0</v>
      </c>
      <c r="L77" s="21">
        <f>SUM(F$3:F76)+I77</f>
        <v>0.47684965016458319</v>
      </c>
      <c r="M77" s="21">
        <f>SUM(G$3:G76)+J77</f>
        <v>0</v>
      </c>
      <c r="N77" s="21"/>
      <c r="O77" s="21"/>
      <c r="P77" s="21"/>
      <c r="Q77" s="19">
        <f t="shared" si="5"/>
        <v>0</v>
      </c>
      <c r="R77" s="19">
        <f t="shared" si="5"/>
        <v>0.22738558886208537</v>
      </c>
      <c r="S77" s="19">
        <f t="shared" si="5"/>
        <v>0</v>
      </c>
      <c r="T77" s="19">
        <f t="shared" si="6"/>
        <v>0</v>
      </c>
      <c r="U77" s="19">
        <f t="shared" si="7"/>
        <v>0</v>
      </c>
      <c r="V77" s="19">
        <f t="shared" si="8"/>
        <v>0</v>
      </c>
    </row>
    <row r="78" spans="1:22" x14ac:dyDescent="0.25">
      <c r="A78" s="26">
        <f>Wellpath!E78</f>
        <v>2160</v>
      </c>
      <c r="B78" s="22">
        <v>0</v>
      </c>
      <c r="C78" s="22">
        <v>0</v>
      </c>
      <c r="D78" s="22">
        <f>SIN(Wellpath!$O78) * (TAN(Dip) * SIN(Wellpath!$L78) * COS(Wellpath!$L78) - COS(Wellpath!$L78) * COS(Wellpath!$L78) * COS(Wellpath!$O78) - COS(Wellpath!$O78)) / 2</f>
        <v>0.30370113587784303</v>
      </c>
      <c r="E78" s="20">
        <f>Model!$W$18*((drdp!B78+drdp!K78)*'MSXY-TI2S'!$B78+(drdp!E78+drdp!N78)*'MSXY-TI2S'!$C78+(drdp!H78+drdp!Q78)*'MSXY-TI2S'!$D78)</f>
        <v>0</v>
      </c>
      <c r="F78" s="20">
        <f>Model!$W$18*((drdp!C78+drdp!L78)*'MSXY-TI2S'!$B78+(drdp!F78+drdp!O78)*'MSXY-TI2S'!$C78+(drdp!I78+drdp!R78)*'MSXY-TI2S'!$D78)</f>
        <v>4.8253278543783024E-3</v>
      </c>
      <c r="G78" s="20">
        <f>Model!$W$18*((drdp!D78+drdp!M78)*'MSXY-TI2S'!$B78+(drdp!G78+drdp!P78)*'MSXY-TI2S'!$C78+(drdp!J78+drdp!S78)*'MSXY-TI2S'!$D78)</f>
        <v>0</v>
      </c>
      <c r="H78" s="18">
        <f>Model!$W$18*((drdp!B78)*'MSXY-TI2S'!$B78+(drdp!E78)*'MSXY-TI2S'!$C78+(drdp!H78)*'MSXY-TI2S'!$D78)</f>
        <v>0</v>
      </c>
      <c r="I78" s="18">
        <f>Model!$W$18*((drdp!C78)*'MSXY-TI2S'!$B78+(drdp!F78)*'MSXY-TI2S'!$C78+(drdp!I78)*'MSXY-TI2S'!$D78)</f>
        <v>2.4126639271891512E-3</v>
      </c>
      <c r="J78" s="18">
        <f>Model!$W$18*((drdp!D78)*'MSXY-TI2S'!$B78+(drdp!G78)*'MSXY-TI2S'!$C78+(drdp!J78)*'MSXY-TI2S'!$D78)</f>
        <v>0</v>
      </c>
      <c r="K78" s="21">
        <f>SUM(E$3:E77)+H78</f>
        <v>0</v>
      </c>
      <c r="L78" s="21">
        <f>SUM(F$3:F77)+I78</f>
        <v>0.48196320964612277</v>
      </c>
      <c r="M78" s="21">
        <f>SUM(G$3:G77)+J78</f>
        <v>0</v>
      </c>
      <c r="N78" s="21"/>
      <c r="O78" s="21"/>
      <c r="P78" s="21"/>
      <c r="Q78" s="19">
        <f t="shared" si="5"/>
        <v>0</v>
      </c>
      <c r="R78" s="19">
        <f t="shared" si="5"/>
        <v>0.23228853545239248</v>
      </c>
      <c r="S78" s="19">
        <f t="shared" si="5"/>
        <v>0</v>
      </c>
      <c r="T78" s="19">
        <f t="shared" si="6"/>
        <v>0</v>
      </c>
      <c r="U78" s="19">
        <f t="shared" si="7"/>
        <v>0</v>
      </c>
      <c r="V78" s="19">
        <f t="shared" si="8"/>
        <v>0</v>
      </c>
    </row>
    <row r="79" spans="1:22" x14ac:dyDescent="0.25">
      <c r="A79" s="26">
        <f>Wellpath!E79</f>
        <v>2190</v>
      </c>
      <c r="B79" s="22">
        <v>0</v>
      </c>
      <c r="C79" s="22">
        <v>0</v>
      </c>
      <c r="D79" s="22">
        <f>SIN(Wellpath!$O79) * (TAN(Dip) * SIN(Wellpath!$L79) * COS(Wellpath!$L79) - COS(Wellpath!$L79) * COS(Wellpath!$L79) * COS(Wellpath!$O79) - COS(Wellpath!$O79)) / 2</f>
        <v>0.29733327881136767</v>
      </c>
      <c r="E79" s="20">
        <f>Model!$W$18*((drdp!B79+drdp!K79)*'MSXY-TI2S'!$B79+(drdp!E79+drdp!N79)*'MSXY-TI2S'!$C79+(drdp!H79+drdp!Q79)*'MSXY-TI2S'!$D79)</f>
        <v>0</v>
      </c>
      <c r="F79" s="20">
        <f>Model!$W$18*((drdp!C79+drdp!L79)*'MSXY-TI2S'!$B79+(drdp!F79+drdp!O79)*'MSXY-TI2S'!$C79+(drdp!I79+drdp!R79)*'MSXY-TI2S'!$D79)</f>
        <v>4.2512675793308381E-3</v>
      </c>
      <c r="G79" s="20">
        <f>Model!$W$18*((drdp!D79+drdp!M79)*'MSXY-TI2S'!$B79+(drdp!G79+drdp!P79)*'MSXY-TI2S'!$C79+(drdp!J79+drdp!S79)*'MSXY-TI2S'!$D79)</f>
        <v>0</v>
      </c>
      <c r="H79" s="18">
        <f>Model!$W$18*((drdp!B79)*'MSXY-TI2S'!$B79+(drdp!E79)*'MSXY-TI2S'!$C79+(drdp!H79)*'MSXY-TI2S'!$D79)</f>
        <v>0</v>
      </c>
      <c r="I79" s="18">
        <f>Model!$W$18*((drdp!C79)*'MSXY-TI2S'!$B79+(drdp!F79)*'MSXY-TI2S'!$C79+(drdp!I79)*'MSXY-TI2S'!$D79)</f>
        <v>2.125633789665419E-3</v>
      </c>
      <c r="J79" s="18">
        <f>Model!$W$18*((drdp!D79)*'MSXY-TI2S'!$B79+(drdp!G79)*'MSXY-TI2S'!$C79+(drdp!J79)*'MSXY-TI2S'!$D79)</f>
        <v>0</v>
      </c>
      <c r="K79" s="21">
        <f>SUM(E$3:E78)+H79</f>
        <v>0</v>
      </c>
      <c r="L79" s="21">
        <f>SUM(F$3:F78)+I79</f>
        <v>0.48650150736297731</v>
      </c>
      <c r="M79" s="21">
        <f>SUM(G$3:G78)+J79</f>
        <v>0</v>
      </c>
      <c r="N79" s="21"/>
      <c r="O79" s="21"/>
      <c r="P79" s="21"/>
      <c r="Q79" s="19">
        <f t="shared" si="5"/>
        <v>0</v>
      </c>
      <c r="R79" s="19">
        <f t="shared" si="5"/>
        <v>0.23668371666644908</v>
      </c>
      <c r="S79" s="19">
        <f t="shared" si="5"/>
        <v>0</v>
      </c>
      <c r="T79" s="19">
        <f t="shared" si="6"/>
        <v>0</v>
      </c>
      <c r="U79" s="19">
        <f t="shared" si="7"/>
        <v>0</v>
      </c>
      <c r="V79" s="19">
        <f t="shared" si="8"/>
        <v>0</v>
      </c>
    </row>
    <row r="80" spans="1:22" x14ac:dyDescent="0.25">
      <c r="A80" s="26">
        <f>Wellpath!E80</f>
        <v>2220</v>
      </c>
      <c r="B80" s="22">
        <v>0</v>
      </c>
      <c r="C80" s="22">
        <v>0</v>
      </c>
      <c r="D80" s="22">
        <f>SIN(Wellpath!$O80) * (TAN(Dip) * SIN(Wellpath!$L80) * COS(Wellpath!$L80) - COS(Wellpath!$L80) * COS(Wellpath!$L80) * COS(Wellpath!$O80) - COS(Wellpath!$O80)) / 2</f>
        <v>0.29031773145920103</v>
      </c>
      <c r="E80" s="20">
        <f>Model!$W$18*((drdp!B80+drdp!K80)*'MSXY-TI2S'!$B80+(drdp!E80+drdp!N80)*'MSXY-TI2S'!$C80+(drdp!H80+drdp!Q80)*'MSXY-TI2S'!$D80)</f>
        <v>0</v>
      </c>
      <c r="F80" s="20">
        <f>Model!$W$18*((drdp!C80+drdp!L80)*'MSXY-TI2S'!$B80+(drdp!F80+drdp!O80)*'MSXY-TI2S'!$C80+(drdp!I80+drdp!R80)*'MSXY-TI2S'!$D80)</f>
        <v>3.6841745823811048E-3</v>
      </c>
      <c r="G80" s="20">
        <f>Model!$W$18*((drdp!D80+drdp!M80)*'MSXY-TI2S'!$B80+(drdp!G80+drdp!P80)*'MSXY-TI2S'!$C80+(drdp!J80+drdp!S80)*'MSXY-TI2S'!$D80)</f>
        <v>0</v>
      </c>
      <c r="H80" s="18">
        <f>Model!$W$18*((drdp!B80)*'MSXY-TI2S'!$B80+(drdp!E80)*'MSXY-TI2S'!$C80+(drdp!H80)*'MSXY-TI2S'!$D80)</f>
        <v>0</v>
      </c>
      <c r="I80" s="18">
        <f>Model!$W$18*((drdp!C80)*'MSXY-TI2S'!$B80+(drdp!F80)*'MSXY-TI2S'!$C80+(drdp!I80)*'MSXY-TI2S'!$D80)</f>
        <v>1.8420872911905524E-3</v>
      </c>
      <c r="J80" s="18">
        <f>Model!$W$18*((drdp!D80)*'MSXY-TI2S'!$B80+(drdp!G80)*'MSXY-TI2S'!$C80+(drdp!J80)*'MSXY-TI2S'!$D80)</f>
        <v>0</v>
      </c>
      <c r="K80" s="21">
        <f>SUM(E$3:E79)+H80</f>
        <v>0</v>
      </c>
      <c r="L80" s="21">
        <f>SUM(F$3:F79)+I80</f>
        <v>0.49046922844383334</v>
      </c>
      <c r="M80" s="21">
        <f>SUM(G$3:G79)+J80</f>
        <v>0</v>
      </c>
      <c r="N80" s="21"/>
      <c r="O80" s="21"/>
      <c r="P80" s="21"/>
      <c r="Q80" s="19">
        <f t="shared" si="5"/>
        <v>0</v>
      </c>
      <c r="R80" s="19">
        <f t="shared" si="5"/>
        <v>0.24056006405028918</v>
      </c>
      <c r="S80" s="19">
        <f t="shared" si="5"/>
        <v>0</v>
      </c>
      <c r="T80" s="19">
        <f t="shared" si="6"/>
        <v>0</v>
      </c>
      <c r="U80" s="19">
        <f t="shared" si="7"/>
        <v>0</v>
      </c>
      <c r="V80" s="19">
        <f t="shared" si="8"/>
        <v>0</v>
      </c>
    </row>
    <row r="81" spans="1:22" x14ac:dyDescent="0.25">
      <c r="A81" s="26">
        <f>Wellpath!E81</f>
        <v>2250</v>
      </c>
      <c r="B81" s="22">
        <v>0</v>
      </c>
      <c r="C81" s="22">
        <v>0</v>
      </c>
      <c r="D81" s="22">
        <f>SIN(Wellpath!$O81) * (TAN(Dip) * SIN(Wellpath!$L81) * COS(Wellpath!$L81) - COS(Wellpath!$L81) * COS(Wellpath!$L81) * COS(Wellpath!$O81) - COS(Wellpath!$O81)) / 2</f>
        <v>0.28268867286284249</v>
      </c>
      <c r="E81" s="20">
        <f>Model!$W$18*((drdp!B81+drdp!K81)*'MSXY-TI2S'!$B81+(drdp!E81+drdp!N81)*'MSXY-TI2S'!$C81+(drdp!H81+drdp!Q81)*'MSXY-TI2S'!$D81)</f>
        <v>0</v>
      </c>
      <c r="F81" s="20">
        <f>Model!$W$18*((drdp!C81+drdp!L81)*'MSXY-TI2S'!$B81+(drdp!F81+drdp!O81)*'MSXY-TI2S'!$C81+(drdp!I81+drdp!R81)*'MSXY-TI2S'!$D81)</f>
        <v>3.1284715909929675E-3</v>
      </c>
      <c r="G81" s="20">
        <f>Model!$W$18*((drdp!D81+drdp!M81)*'MSXY-TI2S'!$B81+(drdp!G81+drdp!P81)*'MSXY-TI2S'!$C81+(drdp!J81+drdp!S81)*'MSXY-TI2S'!$D81)</f>
        <v>0</v>
      </c>
      <c r="H81" s="18">
        <f>Model!$W$18*((drdp!B81)*'MSXY-TI2S'!$B81+(drdp!E81)*'MSXY-TI2S'!$C81+(drdp!H81)*'MSXY-TI2S'!$D81)</f>
        <v>0</v>
      </c>
      <c r="I81" s="18">
        <f>Model!$W$18*((drdp!C81)*'MSXY-TI2S'!$B81+(drdp!F81)*'MSXY-TI2S'!$C81+(drdp!I81)*'MSXY-TI2S'!$D81)</f>
        <v>1.5642357954964838E-3</v>
      </c>
      <c r="J81" s="18">
        <f>Model!$W$18*((drdp!D81)*'MSXY-TI2S'!$B81+(drdp!G81)*'MSXY-TI2S'!$C81+(drdp!J81)*'MSXY-TI2S'!$D81)</f>
        <v>0</v>
      </c>
      <c r="K81" s="21">
        <f>SUM(E$3:E80)+H81</f>
        <v>0</v>
      </c>
      <c r="L81" s="21">
        <f>SUM(F$3:F80)+I81</f>
        <v>0.49387555153052037</v>
      </c>
      <c r="M81" s="21">
        <f>SUM(G$3:G80)+J81</f>
        <v>0</v>
      </c>
      <c r="N81" s="21"/>
      <c r="O81" s="21"/>
      <c r="P81" s="21"/>
      <c r="Q81" s="19">
        <f t="shared" si="5"/>
        <v>0</v>
      </c>
      <c r="R81" s="19">
        <f t="shared" si="5"/>
        <v>0.24391306039957569</v>
      </c>
      <c r="S81" s="19">
        <f t="shared" si="5"/>
        <v>0</v>
      </c>
      <c r="T81" s="19">
        <f t="shared" si="6"/>
        <v>0</v>
      </c>
      <c r="U81" s="19">
        <f t="shared" si="7"/>
        <v>0</v>
      </c>
      <c r="V81" s="19">
        <f t="shared" si="8"/>
        <v>0</v>
      </c>
    </row>
    <row r="82" spans="1:22" x14ac:dyDescent="0.25">
      <c r="A82" s="26">
        <f>Wellpath!E82</f>
        <v>2280</v>
      </c>
      <c r="B82" s="22">
        <v>0</v>
      </c>
      <c r="C82" s="22">
        <v>0</v>
      </c>
      <c r="D82" s="22">
        <f>SIN(Wellpath!$O82) * (TAN(Dip) * SIN(Wellpath!$L82) * COS(Wellpath!$L82) - COS(Wellpath!$L82) * COS(Wellpath!$L82) * COS(Wellpath!$O82) - COS(Wellpath!$O82)) / 2</f>
        <v>0.2744832710289033</v>
      </c>
      <c r="E82" s="20">
        <f>Model!$W$18*((drdp!B82+drdp!K82)*'MSXY-TI2S'!$B82+(drdp!E82+drdp!N82)*'MSXY-TI2S'!$C82+(drdp!H82+drdp!Q82)*'MSXY-TI2S'!$D82)</f>
        <v>0</v>
      </c>
      <c r="F82" s="20">
        <f>Model!$W$18*((drdp!C82+drdp!L82)*'MSXY-TI2S'!$B82+(drdp!F82+drdp!O82)*'MSXY-TI2S'!$C82+(drdp!I82+drdp!R82)*'MSXY-TI2S'!$D82)</f>
        <v>2.5883934863461596E-3</v>
      </c>
      <c r="G82" s="20">
        <f>Model!$W$18*((drdp!D82+drdp!M82)*'MSXY-TI2S'!$B82+(drdp!G82+drdp!P82)*'MSXY-TI2S'!$C82+(drdp!J82+drdp!S82)*'MSXY-TI2S'!$D82)</f>
        <v>0</v>
      </c>
      <c r="H82" s="18">
        <f>Model!$W$18*((drdp!B82)*'MSXY-TI2S'!$B82+(drdp!E82)*'MSXY-TI2S'!$C82+(drdp!H82)*'MSXY-TI2S'!$D82)</f>
        <v>0</v>
      </c>
      <c r="I82" s="18">
        <f>Model!$W$18*((drdp!C82)*'MSXY-TI2S'!$B82+(drdp!F82)*'MSXY-TI2S'!$C82+(drdp!I82)*'MSXY-TI2S'!$D82)</f>
        <v>1.2941967431730798E-3</v>
      </c>
      <c r="J82" s="18">
        <f>Model!$W$18*((drdp!D82)*'MSXY-TI2S'!$B82+(drdp!G82)*'MSXY-TI2S'!$C82+(drdp!J82)*'MSXY-TI2S'!$D82)</f>
        <v>0</v>
      </c>
      <c r="K82" s="21">
        <f>SUM(E$3:E81)+H82</f>
        <v>0</v>
      </c>
      <c r="L82" s="21">
        <f>SUM(F$3:F81)+I82</f>
        <v>0.49673398406918995</v>
      </c>
      <c r="M82" s="21">
        <f>SUM(G$3:G81)+J82</f>
        <v>0</v>
      </c>
      <c r="N82" s="21"/>
      <c r="O82" s="21"/>
      <c r="P82" s="21"/>
      <c r="Q82" s="19">
        <f t="shared" si="5"/>
        <v>0</v>
      </c>
      <c r="R82" s="19">
        <f t="shared" si="5"/>
        <v>0.24674465092925024</v>
      </c>
      <c r="S82" s="19">
        <f t="shared" si="5"/>
        <v>0</v>
      </c>
      <c r="T82" s="19">
        <f t="shared" si="6"/>
        <v>0</v>
      </c>
      <c r="U82" s="19">
        <f t="shared" si="7"/>
        <v>0</v>
      </c>
      <c r="V82" s="19">
        <f t="shared" si="8"/>
        <v>0</v>
      </c>
    </row>
    <row r="83" spans="1:22" x14ac:dyDescent="0.25">
      <c r="A83" s="26">
        <f>Wellpath!E83</f>
        <v>2310</v>
      </c>
      <c r="B83" s="22">
        <v>0</v>
      </c>
      <c r="C83" s="22">
        <v>0</v>
      </c>
      <c r="D83" s="22">
        <f>SIN(Wellpath!$O83) * (TAN(Dip) * SIN(Wellpath!$L83) * COS(Wellpath!$L83) - COS(Wellpath!$L83) * COS(Wellpath!$L83) * COS(Wellpath!$O83) - COS(Wellpath!$O83)) / 2</f>
        <v>0.26574150185031425</v>
      </c>
      <c r="E83" s="20">
        <f>Model!$W$18*((drdp!B83+drdp!K83)*'MSXY-TI2S'!$B83+(drdp!E83+drdp!N83)*'MSXY-TI2S'!$C83+(drdp!H83+drdp!Q83)*'MSXY-TI2S'!$D83)</f>
        <v>0</v>
      </c>
      <c r="F83" s="20">
        <f>Model!$W$18*((drdp!C83+drdp!L83)*'MSXY-TI2S'!$B83+(drdp!F83+drdp!O83)*'MSXY-TI2S'!$C83+(drdp!I83+drdp!R83)*'MSXY-TI2S'!$D83)</f>
        <v>2.0679431633169191E-3</v>
      </c>
      <c r="G83" s="20">
        <f>Model!$W$18*((drdp!D83+drdp!M83)*'MSXY-TI2S'!$B83+(drdp!G83+drdp!P83)*'MSXY-TI2S'!$C83+(drdp!J83+drdp!S83)*'MSXY-TI2S'!$D83)</f>
        <v>0</v>
      </c>
      <c r="H83" s="18">
        <f>Model!$W$18*((drdp!B83)*'MSXY-TI2S'!$B83+(drdp!E83)*'MSXY-TI2S'!$C83+(drdp!H83)*'MSXY-TI2S'!$D83)</f>
        <v>0</v>
      </c>
      <c r="I83" s="18">
        <f>Model!$W$18*((drdp!C83)*'MSXY-TI2S'!$B83+(drdp!F83)*'MSXY-TI2S'!$C83+(drdp!I83)*'MSXY-TI2S'!$D83)</f>
        <v>1.0339715816584595E-3</v>
      </c>
      <c r="J83" s="18">
        <f>Model!$W$18*((drdp!D83)*'MSXY-TI2S'!$B83+(drdp!G83)*'MSXY-TI2S'!$C83+(drdp!J83)*'MSXY-TI2S'!$D83)</f>
        <v>0</v>
      </c>
      <c r="K83" s="21">
        <f>SUM(E$3:E82)+H83</f>
        <v>0</v>
      </c>
      <c r="L83" s="21">
        <f>SUM(F$3:F82)+I83</f>
        <v>0.49906215239402146</v>
      </c>
      <c r="M83" s="21">
        <f>SUM(G$3:G82)+J83</f>
        <v>0</v>
      </c>
      <c r="N83" s="21"/>
      <c r="O83" s="21"/>
      <c r="P83" s="21"/>
      <c r="Q83" s="19">
        <f t="shared" si="5"/>
        <v>0</v>
      </c>
      <c r="R83" s="19">
        <f t="shared" si="5"/>
        <v>0.24906303195215351</v>
      </c>
      <c r="S83" s="19">
        <f t="shared" si="5"/>
        <v>0</v>
      </c>
      <c r="T83" s="19">
        <f t="shared" si="6"/>
        <v>0</v>
      </c>
      <c r="U83" s="19">
        <f t="shared" si="7"/>
        <v>0</v>
      </c>
      <c r="V83" s="19">
        <f t="shared" si="8"/>
        <v>0</v>
      </c>
    </row>
    <row r="84" spans="1:22" x14ac:dyDescent="0.25">
      <c r="A84" s="26">
        <f>Wellpath!E84</f>
        <v>2340</v>
      </c>
      <c r="B84" s="22">
        <v>0</v>
      </c>
      <c r="C84" s="22">
        <v>0</v>
      </c>
      <c r="D84" s="22">
        <f>SIN(Wellpath!$O84) * (TAN(Dip) * SIN(Wellpath!$L84) * COS(Wellpath!$L84) - COS(Wellpath!$L84) * COS(Wellpath!$L84) * COS(Wellpath!$O84) - COS(Wellpath!$O84)) / 2</f>
        <v>0.25650595434779389</v>
      </c>
      <c r="E84" s="20">
        <f>Model!$W$18*((drdp!B84+drdp!K84)*'MSXY-TI2S'!$B84+(drdp!E84+drdp!N84)*'MSXY-TI2S'!$C84+(drdp!H84+drdp!Q84)*'MSXY-TI2S'!$D84)</f>
        <v>0</v>
      </c>
      <c r="F84" s="20">
        <f>Model!$W$18*((drdp!C84+drdp!L84)*'MSXY-TI2S'!$B84+(drdp!F84+drdp!O84)*'MSXY-TI2S'!$C84+(drdp!I84+drdp!R84)*'MSXY-TI2S'!$D84)</f>
        <v>1.5708500062206223E-3</v>
      </c>
      <c r="G84" s="20">
        <f>Model!$W$18*((drdp!D84+drdp!M84)*'MSXY-TI2S'!$B84+(drdp!G84+drdp!P84)*'MSXY-TI2S'!$C84+(drdp!J84+drdp!S84)*'MSXY-TI2S'!$D84)</f>
        <v>0</v>
      </c>
      <c r="H84" s="18">
        <f>Model!$W$18*((drdp!B84)*'MSXY-TI2S'!$B84+(drdp!E84)*'MSXY-TI2S'!$C84+(drdp!H84)*'MSXY-TI2S'!$D84)</f>
        <v>0</v>
      </c>
      <c r="I84" s="18">
        <f>Model!$W$18*((drdp!C84)*'MSXY-TI2S'!$B84+(drdp!F84)*'MSXY-TI2S'!$C84+(drdp!I84)*'MSXY-TI2S'!$D84)</f>
        <v>7.8542500311031113E-4</v>
      </c>
      <c r="J84" s="18">
        <f>Model!$W$18*((drdp!D84)*'MSXY-TI2S'!$B84+(drdp!G84)*'MSXY-TI2S'!$C84+(drdp!J84)*'MSXY-TI2S'!$D84)</f>
        <v>0</v>
      </c>
      <c r="K84" s="21">
        <f>SUM(E$3:E83)+H84</f>
        <v>0</v>
      </c>
      <c r="L84" s="21">
        <f>SUM(F$3:F83)+I84</f>
        <v>0.50088154897879023</v>
      </c>
      <c r="M84" s="21">
        <f>SUM(G$3:G83)+J84</f>
        <v>0</v>
      </c>
      <c r="N84" s="21"/>
      <c r="O84" s="21"/>
      <c r="P84" s="21"/>
      <c r="Q84" s="19">
        <f t="shared" si="5"/>
        <v>0</v>
      </c>
      <c r="R84" s="19">
        <f t="shared" si="5"/>
        <v>0.25088232610739225</v>
      </c>
      <c r="S84" s="19">
        <f t="shared" si="5"/>
        <v>0</v>
      </c>
      <c r="T84" s="19">
        <f t="shared" si="6"/>
        <v>0</v>
      </c>
      <c r="U84" s="19">
        <f t="shared" si="7"/>
        <v>0</v>
      </c>
      <c r="V84" s="19">
        <f t="shared" si="8"/>
        <v>0</v>
      </c>
    </row>
    <row r="85" spans="1:22" x14ac:dyDescent="0.25">
      <c r="A85" s="26">
        <f>Wellpath!E85</f>
        <v>2370</v>
      </c>
      <c r="B85" s="22">
        <v>0</v>
      </c>
      <c r="C85" s="22">
        <v>0</v>
      </c>
      <c r="D85" s="22">
        <f>SIN(Wellpath!$O85) * (TAN(Dip) * SIN(Wellpath!$L85) * COS(Wellpath!$L85) - COS(Wellpath!$L85) * COS(Wellpath!$L85) * COS(Wellpath!$O85) - COS(Wellpath!$O85)) / 2</f>
        <v>0.24682162318042042</v>
      </c>
      <c r="E85" s="20">
        <f>Model!$W$18*((drdp!B85+drdp!K85)*'MSXY-TI2S'!$B85+(drdp!E85+drdp!N85)*'MSXY-TI2S'!$C85+(drdp!H85+drdp!Q85)*'MSXY-TI2S'!$D85)</f>
        <v>0</v>
      </c>
      <c r="F85" s="20">
        <f>Model!$W$18*((drdp!C85+drdp!L85)*'MSXY-TI2S'!$B85+(drdp!F85+drdp!O85)*'MSXY-TI2S'!$C85+(drdp!I85+drdp!R85)*'MSXY-TI2S'!$D85)</f>
        <v>1.1005314324233223E-3</v>
      </c>
      <c r="G85" s="20">
        <f>Model!$W$18*((drdp!D85+drdp!M85)*'MSXY-TI2S'!$B85+(drdp!G85+drdp!P85)*'MSXY-TI2S'!$C85+(drdp!J85+drdp!S85)*'MSXY-TI2S'!$D85)</f>
        <v>0</v>
      </c>
      <c r="H85" s="18">
        <f>Model!$W$18*((drdp!B85)*'MSXY-TI2S'!$B85+(drdp!E85)*'MSXY-TI2S'!$C85+(drdp!H85)*'MSXY-TI2S'!$D85)</f>
        <v>0</v>
      </c>
      <c r="I85" s="18">
        <f>Model!$W$18*((drdp!C85)*'MSXY-TI2S'!$B85+(drdp!F85)*'MSXY-TI2S'!$C85+(drdp!I85)*'MSXY-TI2S'!$D85)</f>
        <v>5.5026571621166114E-4</v>
      </c>
      <c r="J85" s="18">
        <f>Model!$W$18*((drdp!D85)*'MSXY-TI2S'!$B85+(drdp!G85)*'MSXY-TI2S'!$C85+(drdp!J85)*'MSXY-TI2S'!$D85)</f>
        <v>0</v>
      </c>
      <c r="K85" s="21">
        <f>SUM(E$3:E84)+H85</f>
        <v>0</v>
      </c>
      <c r="L85" s="21">
        <f>SUM(F$3:F84)+I85</f>
        <v>0.50221723969811216</v>
      </c>
      <c r="M85" s="21">
        <f>SUM(G$3:G84)+J85</f>
        <v>0</v>
      </c>
      <c r="N85" s="21"/>
      <c r="O85" s="21"/>
      <c r="P85" s="21"/>
      <c r="Q85" s="19">
        <f t="shared" si="5"/>
        <v>0</v>
      </c>
      <c r="R85" s="19">
        <f t="shared" si="5"/>
        <v>0.25222215584999103</v>
      </c>
      <c r="S85" s="19">
        <f t="shared" si="5"/>
        <v>0</v>
      </c>
      <c r="T85" s="19">
        <f t="shared" si="6"/>
        <v>0</v>
      </c>
      <c r="U85" s="19">
        <f t="shared" si="7"/>
        <v>0</v>
      </c>
      <c r="V85" s="19">
        <f t="shared" si="8"/>
        <v>0</v>
      </c>
    </row>
    <row r="86" spans="1:22" x14ac:dyDescent="0.25">
      <c r="A86" s="26">
        <f>Wellpath!E86</f>
        <v>2400</v>
      </c>
      <c r="B86" s="22">
        <v>0</v>
      </c>
      <c r="C86" s="22">
        <v>0</v>
      </c>
      <c r="D86" s="22">
        <f>SIN(Wellpath!$O86) * (TAN(Dip) * SIN(Wellpath!$L86) * COS(Wellpath!$L86) - COS(Wellpath!$L86) * COS(Wellpath!$L86) * COS(Wellpath!$O86) - COS(Wellpath!$O86)) / 2</f>
        <v>0.23673568943617584</v>
      </c>
      <c r="E86" s="20">
        <f>Model!$W$18*((drdp!B86+drdp!K86)*'MSXY-TI2S'!$B86+(drdp!E86+drdp!N86)*'MSXY-TI2S'!$C86+(drdp!H86+drdp!Q86)*'MSXY-TI2S'!$D86)</f>
        <v>0</v>
      </c>
      <c r="F86" s="20">
        <f>Model!$W$18*((drdp!C86+drdp!L86)*'MSXY-TI2S'!$B86+(drdp!F86+drdp!O86)*'MSXY-TI2S'!$C86+(drdp!I86+drdp!R86)*'MSXY-TI2S'!$D86)</f>
        <v>6.6005792223009462E-4</v>
      </c>
      <c r="G86" s="20">
        <f>Model!$W$18*((drdp!D86+drdp!M86)*'MSXY-TI2S'!$B86+(drdp!G86+drdp!P86)*'MSXY-TI2S'!$C86+(drdp!J86+drdp!S86)*'MSXY-TI2S'!$D86)</f>
        <v>0</v>
      </c>
      <c r="H86" s="18">
        <f>Model!$W$18*((drdp!B86)*'MSXY-TI2S'!$B86+(drdp!E86)*'MSXY-TI2S'!$C86+(drdp!H86)*'MSXY-TI2S'!$D86)</f>
        <v>0</v>
      </c>
      <c r="I86" s="18">
        <f>Model!$W$18*((drdp!C86)*'MSXY-TI2S'!$B86+(drdp!F86)*'MSXY-TI2S'!$C86+(drdp!I86)*'MSXY-TI2S'!$D86)</f>
        <v>3.3002896111504731E-4</v>
      </c>
      <c r="J86" s="18">
        <f>Model!$W$18*((drdp!D86)*'MSXY-TI2S'!$B86+(drdp!G86)*'MSXY-TI2S'!$C86+(drdp!J86)*'MSXY-TI2S'!$D86)</f>
        <v>0</v>
      </c>
      <c r="K86" s="21">
        <f>SUM(E$3:E85)+H86</f>
        <v>0</v>
      </c>
      <c r="L86" s="21">
        <f>SUM(F$3:F85)+I86</f>
        <v>0.5030975343754388</v>
      </c>
      <c r="M86" s="21">
        <f>SUM(G$3:G85)+J86</f>
        <v>0</v>
      </c>
      <c r="N86" s="21"/>
      <c r="O86" s="21"/>
      <c r="P86" s="21"/>
      <c r="Q86" s="19">
        <f t="shared" si="5"/>
        <v>0</v>
      </c>
      <c r="R86" s="19">
        <f t="shared" si="5"/>
        <v>0.25310712909464583</v>
      </c>
      <c r="S86" s="19">
        <f t="shared" si="5"/>
        <v>0</v>
      </c>
      <c r="T86" s="19">
        <f t="shared" si="6"/>
        <v>0</v>
      </c>
      <c r="U86" s="19">
        <f t="shared" si="7"/>
        <v>0</v>
      </c>
      <c r="V86" s="19">
        <f t="shared" si="8"/>
        <v>0</v>
      </c>
    </row>
    <row r="87" spans="1:22" x14ac:dyDescent="0.25">
      <c r="A87" s="26">
        <f>Wellpath!E87</f>
        <v>2430</v>
      </c>
      <c r="B87" s="22">
        <v>0</v>
      </c>
      <c r="C87" s="22">
        <v>0</v>
      </c>
      <c r="D87" s="22">
        <f>SIN(Wellpath!$O87) * (TAN(Dip) * SIN(Wellpath!$L87) * COS(Wellpath!$L87) - COS(Wellpath!$L87) * COS(Wellpath!$L87) * COS(Wellpath!$O87) - COS(Wellpath!$O87)) / 2</f>
        <v>0.22629729077042759</v>
      </c>
      <c r="E87" s="20">
        <f>Model!$W$18*((drdp!B87+drdp!K87)*'MSXY-TI2S'!$B87+(drdp!E87+drdp!N87)*'MSXY-TI2S'!$C87+(drdp!H87+drdp!Q87)*'MSXY-TI2S'!$D87)</f>
        <v>0</v>
      </c>
      <c r="F87" s="20">
        <f>Model!$W$18*((drdp!C87+drdp!L87)*'MSXY-TI2S'!$B87+(drdp!F87+drdp!O87)*'MSXY-TI2S'!$C87+(drdp!I87+drdp!R87)*'MSXY-TI2S'!$D87)</f>
        <v>2.1010159598210053E-4</v>
      </c>
      <c r="G87" s="20">
        <f>Model!$W$18*((drdp!D87+drdp!M87)*'MSXY-TI2S'!$B87+(drdp!G87+drdp!P87)*'MSXY-TI2S'!$C87+(drdp!J87+drdp!S87)*'MSXY-TI2S'!$D87)</f>
        <v>0</v>
      </c>
      <c r="H87" s="18">
        <f>Model!$W$18*((drdp!B87)*'MSXY-TI2S'!$B87+(drdp!E87)*'MSXY-TI2S'!$C87+(drdp!H87)*'MSXY-TI2S'!$D87)</f>
        <v>0</v>
      </c>
      <c r="I87" s="18">
        <f>Model!$W$18*((drdp!C87)*'MSXY-TI2S'!$B87+(drdp!F87)*'MSXY-TI2S'!$C87+(drdp!I87)*'MSXY-TI2S'!$D87)</f>
        <v>1.260609575892603E-4</v>
      </c>
      <c r="J87" s="18">
        <f>Model!$W$18*((drdp!D87)*'MSXY-TI2S'!$B87+(drdp!G87)*'MSXY-TI2S'!$C87+(drdp!J87)*'MSXY-TI2S'!$D87)</f>
        <v>0</v>
      </c>
      <c r="K87" s="21">
        <f>SUM(E$3:E86)+H87</f>
        <v>0</v>
      </c>
      <c r="L87" s="21">
        <f>SUM(F$3:F86)+I87</f>
        <v>0.50355362429414319</v>
      </c>
      <c r="M87" s="21">
        <f>SUM(G$3:G86)+J87</f>
        <v>0</v>
      </c>
      <c r="N87" s="21"/>
      <c r="O87" s="21"/>
      <c r="P87" s="21"/>
      <c r="Q87" s="19">
        <f t="shared" si="5"/>
        <v>0</v>
      </c>
      <c r="R87" s="19">
        <f t="shared" si="5"/>
        <v>0.25356625253976711</v>
      </c>
      <c r="S87" s="19">
        <f t="shared" si="5"/>
        <v>0</v>
      </c>
      <c r="T87" s="19">
        <f t="shared" si="6"/>
        <v>0</v>
      </c>
      <c r="U87" s="19">
        <f t="shared" si="7"/>
        <v>0</v>
      </c>
      <c r="V87" s="19">
        <f t="shared" si="8"/>
        <v>0</v>
      </c>
    </row>
    <row r="88" spans="1:22" x14ac:dyDescent="0.25">
      <c r="A88" s="26">
        <f>Wellpath!E88</f>
        <v>2450</v>
      </c>
      <c r="B88" s="22">
        <v>0</v>
      </c>
      <c r="C88" s="22">
        <v>0</v>
      </c>
      <c r="D88" s="22">
        <f>SIN(Wellpath!$O88) * (TAN(Dip) * SIN(Wellpath!$L88) * COS(Wellpath!$L88) - COS(Wellpath!$L88) * COS(Wellpath!$L88) * COS(Wellpath!$O88) - COS(Wellpath!$O88)) / 2</f>
        <v>0.21918557339453873</v>
      </c>
      <c r="E88" s="20">
        <f>Model!$W$18*((drdp!B88+drdp!K88)*'MSXY-TI2S'!$B88+(drdp!E88+drdp!N88)*'MSXY-TI2S'!$C88+(drdp!H88+drdp!Q88)*'MSXY-TI2S'!$D88)</f>
        <v>0</v>
      </c>
      <c r="F88" s="20">
        <f>Model!$W$18*((drdp!C88+drdp!L88)*'MSXY-TI2S'!$B88+(drdp!F88+drdp!O88)*'MSXY-TI2S'!$C88+(drdp!I88+drdp!R88)*'MSXY-TI2S'!$D88)</f>
        <v>0</v>
      </c>
      <c r="G88" s="20">
        <f>Model!$W$18*((drdp!D88+drdp!M88)*'MSXY-TI2S'!$B88+(drdp!G88+drdp!P88)*'MSXY-TI2S'!$C88+(drdp!J88+drdp!S88)*'MSXY-TI2S'!$D88)</f>
        <v>0</v>
      </c>
      <c r="H88" s="18">
        <f>Model!$W$18*((drdp!B88)*'MSXY-TI2S'!$B88+(drdp!E88)*'MSXY-TI2S'!$C88+(drdp!H88)*'MSXY-TI2S'!$D88)</f>
        <v>0</v>
      </c>
      <c r="I88" s="18">
        <f>Model!$W$18*((drdp!C88)*'MSXY-TI2S'!$B88+(drdp!F88)*'MSXY-TI2S'!$C88+(drdp!I88)*'MSXY-TI2S'!$D88)</f>
        <v>0</v>
      </c>
      <c r="J88" s="18">
        <f>Model!$W$18*((drdp!D88)*'MSXY-TI2S'!$B88+(drdp!G88)*'MSXY-TI2S'!$C88+(drdp!J88)*'MSXY-TI2S'!$D88)</f>
        <v>0</v>
      </c>
      <c r="K88" s="21">
        <f>SUM(E$3:E87)+H88</f>
        <v>0</v>
      </c>
      <c r="L88" s="21">
        <f>SUM(F$3:F87)+I88</f>
        <v>0.50363766493253603</v>
      </c>
      <c r="M88" s="21">
        <f>SUM(G$3:G87)+J88</f>
        <v>0</v>
      </c>
      <c r="N88" s="21"/>
      <c r="O88" s="21"/>
      <c r="P88" s="21"/>
      <c r="Q88" s="19">
        <f t="shared" si="5"/>
        <v>0</v>
      </c>
      <c r="R88" s="19">
        <f t="shared" si="5"/>
        <v>0.25365089753869746</v>
      </c>
      <c r="S88" s="19">
        <f t="shared" si="5"/>
        <v>0</v>
      </c>
      <c r="T88" s="19">
        <f t="shared" si="6"/>
        <v>0</v>
      </c>
      <c r="U88" s="19">
        <f t="shared" si="7"/>
        <v>0</v>
      </c>
      <c r="V88" s="19">
        <f t="shared" si="8"/>
        <v>0</v>
      </c>
    </row>
    <row r="89" spans="1:22" x14ac:dyDescent="0.25">
      <c r="A89" s="26">
        <f>Wellpath!E89</f>
        <v>2460</v>
      </c>
      <c r="B89" s="22">
        <v>0</v>
      </c>
      <c r="C89" s="22">
        <v>0</v>
      </c>
      <c r="D89" s="22">
        <f>SIN(Wellpath!$O89) * (TAN(Dip) * SIN(Wellpath!$L89) * COS(Wellpath!$L89) - COS(Wellpath!$L89) * COS(Wellpath!$L89) * COS(Wellpath!$O89) - COS(Wellpath!$O89)) / 2</f>
        <v>0.21918557339453873</v>
      </c>
      <c r="E89" s="20">
        <f>Model!$W$18*((drdp!B89+drdp!K89)*'MSXY-TI2S'!$B89+(drdp!E89+drdp!N89)*'MSXY-TI2S'!$C89+(drdp!H89+drdp!Q89)*'MSXY-TI2S'!$D89)</f>
        <v>0</v>
      </c>
      <c r="F89" s="20">
        <f>Model!$W$18*((drdp!C89+drdp!L89)*'MSXY-TI2S'!$B89+(drdp!F89+drdp!O89)*'MSXY-TI2S'!$C89+(drdp!I89+drdp!R89)*'MSXY-TI2S'!$D89)</f>
        <v>0</v>
      </c>
      <c r="G89" s="20">
        <f>Model!$W$18*((drdp!D89+drdp!M89)*'MSXY-TI2S'!$B89+(drdp!G89+drdp!P89)*'MSXY-TI2S'!$C89+(drdp!J89+drdp!S89)*'MSXY-TI2S'!$D89)</f>
        <v>0</v>
      </c>
      <c r="H89" s="18">
        <f>Model!$W$18*((drdp!B89)*'MSXY-TI2S'!$B89+(drdp!E89)*'MSXY-TI2S'!$C89+(drdp!H89)*'MSXY-TI2S'!$D89)</f>
        <v>0</v>
      </c>
      <c r="I89" s="18">
        <f>Model!$W$18*((drdp!C89)*'MSXY-TI2S'!$B89+(drdp!F89)*'MSXY-TI2S'!$C89+(drdp!I89)*'MSXY-TI2S'!$D89)</f>
        <v>0</v>
      </c>
      <c r="J89" s="18">
        <f>Model!$W$18*((drdp!D89)*'MSXY-TI2S'!$B89+(drdp!G89)*'MSXY-TI2S'!$C89+(drdp!J89)*'MSXY-TI2S'!$D89)</f>
        <v>0</v>
      </c>
      <c r="K89" s="21">
        <f>SUM(E$3:E88)+H89</f>
        <v>0</v>
      </c>
      <c r="L89" s="21">
        <f>SUM(F$3:F88)+I89</f>
        <v>0.50363766493253603</v>
      </c>
      <c r="M89" s="21">
        <f>SUM(G$3:G88)+J89</f>
        <v>0</v>
      </c>
      <c r="N89" s="21"/>
      <c r="O89" s="21"/>
      <c r="P89" s="21"/>
      <c r="Q89" s="19">
        <f t="shared" si="5"/>
        <v>0</v>
      </c>
      <c r="R89" s="19">
        <f t="shared" si="5"/>
        <v>0.25365089753869746</v>
      </c>
      <c r="S89" s="19">
        <f t="shared" si="5"/>
        <v>0</v>
      </c>
      <c r="T89" s="19">
        <f t="shared" si="6"/>
        <v>0</v>
      </c>
      <c r="U89" s="19">
        <f t="shared" si="7"/>
        <v>0</v>
      </c>
      <c r="V89" s="19">
        <f t="shared" si="8"/>
        <v>0</v>
      </c>
    </row>
    <row r="90" spans="1:22" x14ac:dyDescent="0.25">
      <c r="A90" s="26">
        <f>Wellpath!E90</f>
        <v>2490</v>
      </c>
      <c r="B90" s="22">
        <v>0</v>
      </c>
      <c r="C90" s="22">
        <v>0</v>
      </c>
      <c r="D90" s="22">
        <f>SIN(Wellpath!$O90) * (TAN(Dip) * SIN(Wellpath!$L90) * COS(Wellpath!$L90) - COS(Wellpath!$L90) * COS(Wellpath!$L90) * COS(Wellpath!$O90) - COS(Wellpath!$O90)) / 2</f>
        <v>0.21918557339453873</v>
      </c>
      <c r="E90" s="20">
        <f>Model!$W$18*((drdp!B90+drdp!K90)*'MSXY-TI2S'!$B90+(drdp!E90+drdp!N90)*'MSXY-TI2S'!$C90+(drdp!H90+drdp!Q90)*'MSXY-TI2S'!$D90)</f>
        <v>0</v>
      </c>
      <c r="F90" s="20">
        <f>Model!$W$18*((drdp!C90+drdp!L90)*'MSXY-TI2S'!$B90+(drdp!F90+drdp!O90)*'MSXY-TI2S'!$C90+(drdp!I90+drdp!R90)*'MSXY-TI2S'!$D90)</f>
        <v>0</v>
      </c>
      <c r="G90" s="20">
        <f>Model!$W$18*((drdp!D90+drdp!M90)*'MSXY-TI2S'!$B90+(drdp!G90+drdp!P90)*'MSXY-TI2S'!$C90+(drdp!J90+drdp!S90)*'MSXY-TI2S'!$D90)</f>
        <v>0</v>
      </c>
      <c r="H90" s="18">
        <f>Model!$W$18*((drdp!B90)*'MSXY-TI2S'!$B90+(drdp!E90)*'MSXY-TI2S'!$C90+(drdp!H90)*'MSXY-TI2S'!$D90)</f>
        <v>0</v>
      </c>
      <c r="I90" s="18">
        <f>Model!$W$18*((drdp!C90)*'MSXY-TI2S'!$B90+(drdp!F90)*'MSXY-TI2S'!$C90+(drdp!I90)*'MSXY-TI2S'!$D90)</f>
        <v>0</v>
      </c>
      <c r="J90" s="18">
        <f>Model!$W$18*((drdp!D90)*'MSXY-TI2S'!$B90+(drdp!G90)*'MSXY-TI2S'!$C90+(drdp!J90)*'MSXY-TI2S'!$D90)</f>
        <v>0</v>
      </c>
      <c r="K90" s="21">
        <f>SUM(E$3:E89)+H90</f>
        <v>0</v>
      </c>
      <c r="L90" s="21">
        <f>SUM(F$3:F89)+I90</f>
        <v>0.50363766493253603</v>
      </c>
      <c r="M90" s="21">
        <f>SUM(G$3:G89)+J90</f>
        <v>0</v>
      </c>
      <c r="N90" s="21"/>
      <c r="O90" s="21"/>
      <c r="P90" s="21"/>
      <c r="Q90" s="19">
        <f t="shared" si="5"/>
        <v>0</v>
      </c>
      <c r="R90" s="19">
        <f t="shared" si="5"/>
        <v>0.25365089753869746</v>
      </c>
      <c r="S90" s="19">
        <f t="shared" si="5"/>
        <v>0</v>
      </c>
      <c r="T90" s="19">
        <f t="shared" si="6"/>
        <v>0</v>
      </c>
      <c r="U90" s="19">
        <f t="shared" si="7"/>
        <v>0</v>
      </c>
      <c r="V90" s="19">
        <f t="shared" si="8"/>
        <v>0</v>
      </c>
    </row>
    <row r="91" spans="1:22" x14ac:dyDescent="0.25">
      <c r="A91" s="26">
        <f>Wellpath!E91</f>
        <v>2520</v>
      </c>
      <c r="B91" s="22">
        <v>0</v>
      </c>
      <c r="C91" s="22">
        <v>0</v>
      </c>
      <c r="D91" s="22">
        <f>SIN(Wellpath!$O91) * (TAN(Dip) * SIN(Wellpath!$L91) * COS(Wellpath!$L91) - COS(Wellpath!$L91) * COS(Wellpath!$L91) * COS(Wellpath!$O91) - COS(Wellpath!$O91)) / 2</f>
        <v>0.21918557339453873</v>
      </c>
      <c r="E91" s="20">
        <f>Model!$W$18*((drdp!B91+drdp!K91)*'MSXY-TI2S'!$B91+(drdp!E91+drdp!N91)*'MSXY-TI2S'!$C91+(drdp!H91+drdp!Q91)*'MSXY-TI2S'!$D91)</f>
        <v>0</v>
      </c>
      <c r="F91" s="20">
        <f>Model!$W$18*((drdp!C91+drdp!L91)*'MSXY-TI2S'!$B91+(drdp!F91+drdp!O91)*'MSXY-TI2S'!$C91+(drdp!I91+drdp!R91)*'MSXY-TI2S'!$D91)</f>
        <v>0</v>
      </c>
      <c r="G91" s="20">
        <f>Model!$W$18*((drdp!D91+drdp!M91)*'MSXY-TI2S'!$B91+(drdp!G91+drdp!P91)*'MSXY-TI2S'!$C91+(drdp!J91+drdp!S91)*'MSXY-TI2S'!$D91)</f>
        <v>0</v>
      </c>
      <c r="H91" s="18">
        <f>Model!$W$18*((drdp!B91)*'MSXY-TI2S'!$B91+(drdp!E91)*'MSXY-TI2S'!$C91+(drdp!H91)*'MSXY-TI2S'!$D91)</f>
        <v>0</v>
      </c>
      <c r="I91" s="18">
        <f>Model!$W$18*((drdp!C91)*'MSXY-TI2S'!$B91+(drdp!F91)*'MSXY-TI2S'!$C91+(drdp!I91)*'MSXY-TI2S'!$D91)</f>
        <v>0</v>
      </c>
      <c r="J91" s="18">
        <f>Model!$W$18*((drdp!D91)*'MSXY-TI2S'!$B91+(drdp!G91)*'MSXY-TI2S'!$C91+(drdp!J91)*'MSXY-TI2S'!$D91)</f>
        <v>0</v>
      </c>
      <c r="K91" s="21">
        <f>SUM(E$3:E90)+H91</f>
        <v>0</v>
      </c>
      <c r="L91" s="21">
        <f>SUM(F$3:F90)+I91</f>
        <v>0.50363766493253603</v>
      </c>
      <c r="M91" s="21">
        <f>SUM(G$3:G90)+J91</f>
        <v>0</v>
      </c>
      <c r="N91" s="21"/>
      <c r="O91" s="21"/>
      <c r="P91" s="21"/>
      <c r="Q91" s="19">
        <f t="shared" si="5"/>
        <v>0</v>
      </c>
      <c r="R91" s="19">
        <f t="shared" si="5"/>
        <v>0.25365089753869746</v>
      </c>
      <c r="S91" s="19">
        <f t="shared" si="5"/>
        <v>0</v>
      </c>
      <c r="T91" s="19">
        <f t="shared" si="6"/>
        <v>0</v>
      </c>
      <c r="U91" s="19">
        <f t="shared" si="7"/>
        <v>0</v>
      </c>
      <c r="V91" s="19">
        <f t="shared" si="8"/>
        <v>0</v>
      </c>
    </row>
    <row r="92" spans="1:22" x14ac:dyDescent="0.25">
      <c r="A92" s="26">
        <f>Wellpath!E92</f>
        <v>2550</v>
      </c>
      <c r="B92" s="22">
        <v>0</v>
      </c>
      <c r="C92" s="22">
        <v>0</v>
      </c>
      <c r="D92" s="22">
        <f>SIN(Wellpath!$O92) * (TAN(Dip) * SIN(Wellpath!$L92) * COS(Wellpath!$L92) - COS(Wellpath!$L92) * COS(Wellpath!$L92) * COS(Wellpath!$O92) - COS(Wellpath!$O92)) / 2</f>
        <v>0.21918557339453873</v>
      </c>
      <c r="E92" s="20">
        <f>Model!$W$18*((drdp!B92+drdp!K92)*'MSXY-TI2S'!$B92+(drdp!E92+drdp!N92)*'MSXY-TI2S'!$C92+(drdp!H92+drdp!Q92)*'MSXY-TI2S'!$D92)</f>
        <v>0</v>
      </c>
      <c r="F92" s="20">
        <f>Model!$W$18*((drdp!C92+drdp!L92)*'MSXY-TI2S'!$B92+(drdp!F92+drdp!O92)*'MSXY-TI2S'!$C92+(drdp!I92+drdp!R92)*'MSXY-TI2S'!$D92)</f>
        <v>0</v>
      </c>
      <c r="G92" s="20">
        <f>Model!$W$18*((drdp!D92+drdp!M92)*'MSXY-TI2S'!$B92+(drdp!G92+drdp!P92)*'MSXY-TI2S'!$C92+(drdp!J92+drdp!S92)*'MSXY-TI2S'!$D92)</f>
        <v>0</v>
      </c>
      <c r="H92" s="18">
        <f>Model!$W$18*((drdp!B92)*'MSXY-TI2S'!$B92+(drdp!E92)*'MSXY-TI2S'!$C92+(drdp!H92)*'MSXY-TI2S'!$D92)</f>
        <v>0</v>
      </c>
      <c r="I92" s="18">
        <f>Model!$W$18*((drdp!C92)*'MSXY-TI2S'!$B92+(drdp!F92)*'MSXY-TI2S'!$C92+(drdp!I92)*'MSXY-TI2S'!$D92)</f>
        <v>0</v>
      </c>
      <c r="J92" s="18">
        <f>Model!$W$18*((drdp!D92)*'MSXY-TI2S'!$B92+(drdp!G92)*'MSXY-TI2S'!$C92+(drdp!J92)*'MSXY-TI2S'!$D92)</f>
        <v>0</v>
      </c>
      <c r="K92" s="21">
        <f>SUM(E$3:E91)+H92</f>
        <v>0</v>
      </c>
      <c r="L92" s="21">
        <f>SUM(F$3:F91)+I92</f>
        <v>0.50363766493253603</v>
      </c>
      <c r="M92" s="21">
        <f>SUM(G$3:G91)+J92</f>
        <v>0</v>
      </c>
      <c r="N92" s="21"/>
      <c r="O92" s="21"/>
      <c r="P92" s="21"/>
      <c r="Q92" s="19">
        <f t="shared" si="5"/>
        <v>0</v>
      </c>
      <c r="R92" s="19">
        <f t="shared" si="5"/>
        <v>0.25365089753869746</v>
      </c>
      <c r="S92" s="19">
        <f t="shared" si="5"/>
        <v>0</v>
      </c>
      <c r="T92" s="19">
        <f t="shared" si="6"/>
        <v>0</v>
      </c>
      <c r="U92" s="19">
        <f t="shared" si="7"/>
        <v>0</v>
      </c>
      <c r="V92" s="19">
        <f t="shared" si="8"/>
        <v>0</v>
      </c>
    </row>
    <row r="93" spans="1:22" x14ac:dyDescent="0.25">
      <c r="A93" s="26">
        <f>Wellpath!E93</f>
        <v>2580</v>
      </c>
      <c r="B93" s="22">
        <v>0</v>
      </c>
      <c r="C93" s="22">
        <v>0</v>
      </c>
      <c r="D93" s="22">
        <f>SIN(Wellpath!$O93) * (TAN(Dip) * SIN(Wellpath!$L93) * COS(Wellpath!$L93) - COS(Wellpath!$L93) * COS(Wellpath!$L93) * COS(Wellpath!$O93) - COS(Wellpath!$O93)) / 2</f>
        <v>0.21918557339453873</v>
      </c>
      <c r="E93" s="20">
        <f>Model!$W$18*((drdp!B93+drdp!K93)*'MSXY-TI2S'!$B93+(drdp!E93+drdp!N93)*'MSXY-TI2S'!$C93+(drdp!H93+drdp!Q93)*'MSXY-TI2S'!$D93)</f>
        <v>0</v>
      </c>
      <c r="F93" s="20">
        <f>Model!$W$18*((drdp!C93+drdp!L93)*'MSXY-TI2S'!$B93+(drdp!F93+drdp!O93)*'MSXY-TI2S'!$C93+(drdp!I93+drdp!R93)*'MSXY-TI2S'!$D93)</f>
        <v>0</v>
      </c>
      <c r="G93" s="20">
        <f>Model!$W$18*((drdp!D93+drdp!M93)*'MSXY-TI2S'!$B93+(drdp!G93+drdp!P93)*'MSXY-TI2S'!$C93+(drdp!J93+drdp!S93)*'MSXY-TI2S'!$D93)</f>
        <v>0</v>
      </c>
      <c r="H93" s="18">
        <f>Model!$W$18*((drdp!B93)*'MSXY-TI2S'!$B93+(drdp!E93)*'MSXY-TI2S'!$C93+(drdp!H93)*'MSXY-TI2S'!$D93)</f>
        <v>0</v>
      </c>
      <c r="I93" s="18">
        <f>Model!$W$18*((drdp!C93)*'MSXY-TI2S'!$B93+(drdp!F93)*'MSXY-TI2S'!$C93+(drdp!I93)*'MSXY-TI2S'!$D93)</f>
        <v>0</v>
      </c>
      <c r="J93" s="18">
        <f>Model!$W$18*((drdp!D93)*'MSXY-TI2S'!$B93+(drdp!G93)*'MSXY-TI2S'!$C93+(drdp!J93)*'MSXY-TI2S'!$D93)</f>
        <v>0</v>
      </c>
      <c r="K93" s="21">
        <f>SUM(E$3:E92)+H93</f>
        <v>0</v>
      </c>
      <c r="L93" s="21">
        <f>SUM(F$3:F92)+I93</f>
        <v>0.50363766493253603</v>
      </c>
      <c r="M93" s="21">
        <f>SUM(G$3:G92)+J93</f>
        <v>0</v>
      </c>
      <c r="N93" s="21"/>
      <c r="O93" s="21"/>
      <c r="P93" s="21"/>
      <c r="Q93" s="19">
        <f t="shared" si="5"/>
        <v>0</v>
      </c>
      <c r="R93" s="19">
        <f t="shared" si="5"/>
        <v>0.25365089753869746</v>
      </c>
      <c r="S93" s="19">
        <f t="shared" si="5"/>
        <v>0</v>
      </c>
      <c r="T93" s="19">
        <f t="shared" si="6"/>
        <v>0</v>
      </c>
      <c r="U93" s="19">
        <f t="shared" si="7"/>
        <v>0</v>
      </c>
      <c r="V93" s="19">
        <f t="shared" si="8"/>
        <v>0</v>
      </c>
    </row>
    <row r="94" spans="1:22" x14ac:dyDescent="0.25">
      <c r="A94" s="26">
        <f>Wellpath!E94</f>
        <v>2610</v>
      </c>
      <c r="B94" s="22">
        <v>0</v>
      </c>
      <c r="C94" s="22">
        <v>0</v>
      </c>
      <c r="D94" s="22">
        <f>SIN(Wellpath!$O94) * (TAN(Dip) * SIN(Wellpath!$L94) * COS(Wellpath!$L94) - COS(Wellpath!$L94) * COS(Wellpath!$L94) * COS(Wellpath!$O94) - COS(Wellpath!$O94)) / 2</f>
        <v>0.21918557339453873</v>
      </c>
      <c r="E94" s="20">
        <f>Model!$W$18*((drdp!B94+drdp!K94)*'MSXY-TI2S'!$B94+(drdp!E94+drdp!N94)*'MSXY-TI2S'!$C94+(drdp!H94+drdp!Q94)*'MSXY-TI2S'!$D94)</f>
        <v>0</v>
      </c>
      <c r="F94" s="20">
        <f>Model!$W$18*((drdp!C94+drdp!L94)*'MSXY-TI2S'!$B94+(drdp!F94+drdp!O94)*'MSXY-TI2S'!$C94+(drdp!I94+drdp!R94)*'MSXY-TI2S'!$D94)</f>
        <v>0</v>
      </c>
      <c r="G94" s="20">
        <f>Model!$W$18*((drdp!D94+drdp!M94)*'MSXY-TI2S'!$B94+(drdp!G94+drdp!P94)*'MSXY-TI2S'!$C94+(drdp!J94+drdp!S94)*'MSXY-TI2S'!$D94)</f>
        <v>0</v>
      </c>
      <c r="H94" s="18">
        <f>Model!$W$18*((drdp!B94)*'MSXY-TI2S'!$B94+(drdp!E94)*'MSXY-TI2S'!$C94+(drdp!H94)*'MSXY-TI2S'!$D94)</f>
        <v>0</v>
      </c>
      <c r="I94" s="18">
        <f>Model!$W$18*((drdp!C94)*'MSXY-TI2S'!$B94+(drdp!F94)*'MSXY-TI2S'!$C94+(drdp!I94)*'MSXY-TI2S'!$D94)</f>
        <v>0</v>
      </c>
      <c r="J94" s="18">
        <f>Model!$W$18*((drdp!D94)*'MSXY-TI2S'!$B94+(drdp!G94)*'MSXY-TI2S'!$C94+(drdp!J94)*'MSXY-TI2S'!$D94)</f>
        <v>0</v>
      </c>
      <c r="K94" s="21">
        <f>SUM(E$3:E93)+H94</f>
        <v>0</v>
      </c>
      <c r="L94" s="21">
        <f>SUM(F$3:F93)+I94</f>
        <v>0.50363766493253603</v>
      </c>
      <c r="M94" s="21">
        <f>SUM(G$3:G93)+J94</f>
        <v>0</v>
      </c>
      <c r="N94" s="21"/>
      <c r="O94" s="21"/>
      <c r="P94" s="21"/>
      <c r="Q94" s="19">
        <f t="shared" si="5"/>
        <v>0</v>
      </c>
      <c r="R94" s="19">
        <f t="shared" si="5"/>
        <v>0.25365089753869746</v>
      </c>
      <c r="S94" s="19">
        <f t="shared" si="5"/>
        <v>0</v>
      </c>
      <c r="T94" s="19">
        <f t="shared" si="6"/>
        <v>0</v>
      </c>
      <c r="U94" s="19">
        <f t="shared" si="7"/>
        <v>0</v>
      </c>
      <c r="V94" s="19">
        <f t="shared" si="8"/>
        <v>0</v>
      </c>
    </row>
    <row r="95" spans="1:22" x14ac:dyDescent="0.25">
      <c r="A95" s="26">
        <f>Wellpath!E95</f>
        <v>2640</v>
      </c>
      <c r="B95" s="22">
        <v>0</v>
      </c>
      <c r="C95" s="22">
        <v>0</v>
      </c>
      <c r="D95" s="22">
        <f>SIN(Wellpath!$O95) * (TAN(Dip) * SIN(Wellpath!$L95) * COS(Wellpath!$L95) - COS(Wellpath!$L95) * COS(Wellpath!$L95) * COS(Wellpath!$O95) - COS(Wellpath!$O95)) / 2</f>
        <v>0.21918557339453873</v>
      </c>
      <c r="E95" s="20">
        <f>Model!$W$18*((drdp!B95+drdp!K95)*'MSXY-TI2S'!$B95+(drdp!E95+drdp!N95)*'MSXY-TI2S'!$C95+(drdp!H95+drdp!Q95)*'MSXY-TI2S'!$D95)</f>
        <v>0</v>
      </c>
      <c r="F95" s="20">
        <f>Model!$W$18*((drdp!C95+drdp!L95)*'MSXY-TI2S'!$B95+(drdp!F95+drdp!O95)*'MSXY-TI2S'!$C95+(drdp!I95+drdp!R95)*'MSXY-TI2S'!$D95)</f>
        <v>0</v>
      </c>
      <c r="G95" s="20">
        <f>Model!$W$18*((drdp!D95+drdp!M95)*'MSXY-TI2S'!$B95+(drdp!G95+drdp!P95)*'MSXY-TI2S'!$C95+(drdp!J95+drdp!S95)*'MSXY-TI2S'!$D95)</f>
        <v>0</v>
      </c>
      <c r="H95" s="18">
        <f>Model!$W$18*((drdp!B95)*'MSXY-TI2S'!$B95+(drdp!E95)*'MSXY-TI2S'!$C95+(drdp!H95)*'MSXY-TI2S'!$D95)</f>
        <v>0</v>
      </c>
      <c r="I95" s="18">
        <f>Model!$W$18*((drdp!C95)*'MSXY-TI2S'!$B95+(drdp!F95)*'MSXY-TI2S'!$C95+(drdp!I95)*'MSXY-TI2S'!$D95)</f>
        <v>0</v>
      </c>
      <c r="J95" s="18">
        <f>Model!$W$18*((drdp!D95)*'MSXY-TI2S'!$B95+(drdp!G95)*'MSXY-TI2S'!$C95+(drdp!J95)*'MSXY-TI2S'!$D95)</f>
        <v>0</v>
      </c>
      <c r="K95" s="21">
        <f>SUM(E$3:E94)+H95</f>
        <v>0</v>
      </c>
      <c r="L95" s="21">
        <f>SUM(F$3:F94)+I95</f>
        <v>0.50363766493253603</v>
      </c>
      <c r="M95" s="21">
        <f>SUM(G$3:G94)+J95</f>
        <v>0</v>
      </c>
      <c r="N95" s="21"/>
      <c r="O95" s="21"/>
      <c r="P95" s="21"/>
      <c r="Q95" s="19">
        <f t="shared" si="5"/>
        <v>0</v>
      </c>
      <c r="R95" s="19">
        <f t="shared" si="5"/>
        <v>0.25365089753869746</v>
      </c>
      <c r="S95" s="19">
        <f t="shared" si="5"/>
        <v>0</v>
      </c>
      <c r="T95" s="19">
        <f t="shared" si="6"/>
        <v>0</v>
      </c>
      <c r="U95" s="19">
        <f t="shared" si="7"/>
        <v>0</v>
      </c>
      <c r="V95" s="19">
        <f t="shared" si="8"/>
        <v>0</v>
      </c>
    </row>
    <row r="96" spans="1:22" x14ac:dyDescent="0.25">
      <c r="A96" s="26">
        <f>Wellpath!E96</f>
        <v>2670</v>
      </c>
      <c r="B96" s="22">
        <v>0</v>
      </c>
      <c r="C96" s="22">
        <v>0</v>
      </c>
      <c r="D96" s="22">
        <f>SIN(Wellpath!$O96) * (TAN(Dip) * SIN(Wellpath!$L96) * COS(Wellpath!$L96) - COS(Wellpath!$L96) * COS(Wellpath!$L96) * COS(Wellpath!$O96) - COS(Wellpath!$O96)) / 2</f>
        <v>0.21918557339453873</v>
      </c>
      <c r="E96" s="20">
        <f>Model!$W$18*((drdp!B96+drdp!K96)*'MSXY-TI2S'!$B96+(drdp!E96+drdp!N96)*'MSXY-TI2S'!$C96+(drdp!H96+drdp!Q96)*'MSXY-TI2S'!$D96)</f>
        <v>0</v>
      </c>
      <c r="F96" s="20">
        <f>Model!$W$18*((drdp!C96+drdp!L96)*'MSXY-TI2S'!$B96+(drdp!F96+drdp!O96)*'MSXY-TI2S'!$C96+(drdp!I96+drdp!R96)*'MSXY-TI2S'!$D96)</f>
        <v>0</v>
      </c>
      <c r="G96" s="20">
        <f>Model!$W$18*((drdp!D96+drdp!M96)*'MSXY-TI2S'!$B96+(drdp!G96+drdp!P96)*'MSXY-TI2S'!$C96+(drdp!J96+drdp!S96)*'MSXY-TI2S'!$D96)</f>
        <v>0</v>
      </c>
      <c r="H96" s="18">
        <f>Model!$W$18*((drdp!B96)*'MSXY-TI2S'!$B96+(drdp!E96)*'MSXY-TI2S'!$C96+(drdp!H96)*'MSXY-TI2S'!$D96)</f>
        <v>0</v>
      </c>
      <c r="I96" s="18">
        <f>Model!$W$18*((drdp!C96)*'MSXY-TI2S'!$B96+(drdp!F96)*'MSXY-TI2S'!$C96+(drdp!I96)*'MSXY-TI2S'!$D96)</f>
        <v>0</v>
      </c>
      <c r="J96" s="18">
        <f>Model!$W$18*((drdp!D96)*'MSXY-TI2S'!$B96+(drdp!G96)*'MSXY-TI2S'!$C96+(drdp!J96)*'MSXY-TI2S'!$D96)</f>
        <v>0</v>
      </c>
      <c r="K96" s="21">
        <f>SUM(E$3:E95)+H96</f>
        <v>0</v>
      </c>
      <c r="L96" s="21">
        <f>SUM(F$3:F95)+I96</f>
        <v>0.50363766493253603</v>
      </c>
      <c r="M96" s="21">
        <f>SUM(G$3:G95)+J96</f>
        <v>0</v>
      </c>
      <c r="N96" s="21"/>
      <c r="O96" s="21"/>
      <c r="P96" s="21"/>
      <c r="Q96" s="19">
        <f t="shared" si="5"/>
        <v>0</v>
      </c>
      <c r="R96" s="19">
        <f t="shared" si="5"/>
        <v>0.25365089753869746</v>
      </c>
      <c r="S96" s="19">
        <f t="shared" si="5"/>
        <v>0</v>
      </c>
      <c r="T96" s="19">
        <f t="shared" si="6"/>
        <v>0</v>
      </c>
      <c r="U96" s="19">
        <f t="shared" si="7"/>
        <v>0</v>
      </c>
      <c r="V96" s="19">
        <f t="shared" si="8"/>
        <v>0</v>
      </c>
    </row>
    <row r="97" spans="1:22" x14ac:dyDescent="0.25">
      <c r="A97" s="26">
        <f>Wellpath!E97</f>
        <v>2700</v>
      </c>
      <c r="B97" s="22">
        <v>0</v>
      </c>
      <c r="C97" s="22">
        <v>0</v>
      </c>
      <c r="D97" s="22">
        <f>SIN(Wellpath!$O97) * (TAN(Dip) * SIN(Wellpath!$L97) * COS(Wellpath!$L97) - COS(Wellpath!$L97) * COS(Wellpath!$L97) * COS(Wellpath!$O97) - COS(Wellpath!$O97)) / 2</f>
        <v>0.21918557339453873</v>
      </c>
      <c r="E97" s="20">
        <f>Model!$W$18*((drdp!B97+drdp!K97)*'MSXY-TI2S'!$B97+(drdp!E97+drdp!N97)*'MSXY-TI2S'!$C97+(drdp!H97+drdp!Q97)*'MSXY-TI2S'!$D97)</f>
        <v>0</v>
      </c>
      <c r="F97" s="20">
        <f>Model!$W$18*((drdp!C97+drdp!L97)*'MSXY-TI2S'!$B97+(drdp!F97+drdp!O97)*'MSXY-TI2S'!$C97+(drdp!I97+drdp!R97)*'MSXY-TI2S'!$D97)</f>
        <v>0</v>
      </c>
      <c r="G97" s="20">
        <f>Model!$W$18*((drdp!D97+drdp!M97)*'MSXY-TI2S'!$B97+(drdp!G97+drdp!P97)*'MSXY-TI2S'!$C97+(drdp!J97+drdp!S97)*'MSXY-TI2S'!$D97)</f>
        <v>0</v>
      </c>
      <c r="H97" s="18">
        <f>Model!$W$18*((drdp!B97)*'MSXY-TI2S'!$B97+(drdp!E97)*'MSXY-TI2S'!$C97+(drdp!H97)*'MSXY-TI2S'!$D97)</f>
        <v>0</v>
      </c>
      <c r="I97" s="18">
        <f>Model!$W$18*((drdp!C97)*'MSXY-TI2S'!$B97+(drdp!F97)*'MSXY-TI2S'!$C97+(drdp!I97)*'MSXY-TI2S'!$D97)</f>
        <v>0</v>
      </c>
      <c r="J97" s="18">
        <f>Model!$W$18*((drdp!D97)*'MSXY-TI2S'!$B97+(drdp!G97)*'MSXY-TI2S'!$C97+(drdp!J97)*'MSXY-TI2S'!$D97)</f>
        <v>0</v>
      </c>
      <c r="K97" s="21">
        <f>SUM(E$3:E96)+H97</f>
        <v>0</v>
      </c>
      <c r="L97" s="21">
        <f>SUM(F$3:F96)+I97</f>
        <v>0.50363766493253603</v>
      </c>
      <c r="M97" s="21">
        <f>SUM(G$3:G96)+J97</f>
        <v>0</v>
      </c>
      <c r="N97" s="21"/>
      <c r="O97" s="21"/>
      <c r="P97" s="21"/>
      <c r="Q97" s="19">
        <f t="shared" si="5"/>
        <v>0</v>
      </c>
      <c r="R97" s="19">
        <f t="shared" si="5"/>
        <v>0.25365089753869746</v>
      </c>
      <c r="S97" s="19">
        <f t="shared" si="5"/>
        <v>0</v>
      </c>
      <c r="T97" s="19">
        <f t="shared" si="6"/>
        <v>0</v>
      </c>
      <c r="U97" s="19">
        <f t="shared" si="7"/>
        <v>0</v>
      </c>
      <c r="V97" s="19">
        <f t="shared" si="8"/>
        <v>0</v>
      </c>
    </row>
    <row r="98" spans="1:22" x14ac:dyDescent="0.25">
      <c r="A98" s="26">
        <f>Wellpath!E98</f>
        <v>2730</v>
      </c>
      <c r="B98" s="22">
        <v>0</v>
      </c>
      <c r="C98" s="22">
        <v>0</v>
      </c>
      <c r="D98" s="22">
        <f>SIN(Wellpath!$O98) * (TAN(Dip) * SIN(Wellpath!$L98) * COS(Wellpath!$L98) - COS(Wellpath!$L98) * COS(Wellpath!$L98) * COS(Wellpath!$O98) - COS(Wellpath!$O98)) / 2</f>
        <v>0.21918557339453873</v>
      </c>
      <c r="E98" s="20">
        <f>Model!$W$18*((drdp!B98+drdp!K98)*'MSXY-TI2S'!$B98+(drdp!E98+drdp!N98)*'MSXY-TI2S'!$C98+(drdp!H98+drdp!Q98)*'MSXY-TI2S'!$D98)</f>
        <v>0</v>
      </c>
      <c r="F98" s="20">
        <f>Model!$W$18*((drdp!C98+drdp!L98)*'MSXY-TI2S'!$B98+(drdp!F98+drdp!O98)*'MSXY-TI2S'!$C98+(drdp!I98+drdp!R98)*'MSXY-TI2S'!$D98)</f>
        <v>0</v>
      </c>
      <c r="G98" s="20">
        <f>Model!$W$18*((drdp!D98+drdp!M98)*'MSXY-TI2S'!$B98+(drdp!G98+drdp!P98)*'MSXY-TI2S'!$C98+(drdp!J98+drdp!S98)*'MSXY-TI2S'!$D98)</f>
        <v>0</v>
      </c>
      <c r="H98" s="18">
        <f>Model!$W$18*((drdp!B98)*'MSXY-TI2S'!$B98+(drdp!E98)*'MSXY-TI2S'!$C98+(drdp!H98)*'MSXY-TI2S'!$D98)</f>
        <v>0</v>
      </c>
      <c r="I98" s="18">
        <f>Model!$W$18*((drdp!C98)*'MSXY-TI2S'!$B98+(drdp!F98)*'MSXY-TI2S'!$C98+(drdp!I98)*'MSXY-TI2S'!$D98)</f>
        <v>0</v>
      </c>
      <c r="J98" s="18">
        <f>Model!$W$18*((drdp!D98)*'MSXY-TI2S'!$B98+(drdp!G98)*'MSXY-TI2S'!$C98+(drdp!J98)*'MSXY-TI2S'!$D98)</f>
        <v>0</v>
      </c>
      <c r="K98" s="21">
        <f>SUM(E$3:E97)+H98</f>
        <v>0</v>
      </c>
      <c r="L98" s="21">
        <f>SUM(F$3:F97)+I98</f>
        <v>0.50363766493253603</v>
      </c>
      <c r="M98" s="21">
        <f>SUM(G$3:G97)+J98</f>
        <v>0</v>
      </c>
      <c r="N98" s="21"/>
      <c r="O98" s="21"/>
      <c r="P98" s="21"/>
      <c r="Q98" s="19">
        <f t="shared" si="5"/>
        <v>0</v>
      </c>
      <c r="R98" s="19">
        <f t="shared" si="5"/>
        <v>0.25365089753869746</v>
      </c>
      <c r="S98" s="19">
        <f t="shared" si="5"/>
        <v>0</v>
      </c>
      <c r="T98" s="19">
        <f t="shared" si="6"/>
        <v>0</v>
      </c>
      <c r="U98" s="19">
        <f t="shared" si="7"/>
        <v>0</v>
      </c>
      <c r="V98" s="19">
        <f t="shared" si="8"/>
        <v>0</v>
      </c>
    </row>
    <row r="99" spans="1:22" x14ac:dyDescent="0.25">
      <c r="A99" s="26">
        <f>Wellpath!E99</f>
        <v>2760</v>
      </c>
      <c r="B99" s="22">
        <v>0</v>
      </c>
      <c r="C99" s="22">
        <v>0</v>
      </c>
      <c r="D99" s="22">
        <f>SIN(Wellpath!$O99) * (TAN(Dip) * SIN(Wellpath!$L99) * COS(Wellpath!$L99) - COS(Wellpath!$L99) * COS(Wellpath!$L99) * COS(Wellpath!$O99) - COS(Wellpath!$O99)) / 2</f>
        <v>0.21918557339453873</v>
      </c>
      <c r="E99" s="20">
        <f>Model!$W$18*((drdp!B99+drdp!K99)*'MSXY-TI2S'!$B99+(drdp!E99+drdp!N99)*'MSXY-TI2S'!$C99+(drdp!H99+drdp!Q99)*'MSXY-TI2S'!$D99)</f>
        <v>0</v>
      </c>
      <c r="F99" s="20">
        <f>Model!$W$18*((drdp!C99+drdp!L99)*'MSXY-TI2S'!$B99+(drdp!F99+drdp!O99)*'MSXY-TI2S'!$C99+(drdp!I99+drdp!R99)*'MSXY-TI2S'!$D99)</f>
        <v>0</v>
      </c>
      <c r="G99" s="20">
        <f>Model!$W$18*((drdp!D99+drdp!M99)*'MSXY-TI2S'!$B99+(drdp!G99+drdp!P99)*'MSXY-TI2S'!$C99+(drdp!J99+drdp!S99)*'MSXY-TI2S'!$D99)</f>
        <v>0</v>
      </c>
      <c r="H99" s="18">
        <f>Model!$W$18*((drdp!B99)*'MSXY-TI2S'!$B99+(drdp!E99)*'MSXY-TI2S'!$C99+(drdp!H99)*'MSXY-TI2S'!$D99)</f>
        <v>0</v>
      </c>
      <c r="I99" s="18">
        <f>Model!$W$18*((drdp!C99)*'MSXY-TI2S'!$B99+(drdp!F99)*'MSXY-TI2S'!$C99+(drdp!I99)*'MSXY-TI2S'!$D99)</f>
        <v>0</v>
      </c>
      <c r="J99" s="18">
        <f>Model!$W$18*((drdp!D99)*'MSXY-TI2S'!$B99+(drdp!G99)*'MSXY-TI2S'!$C99+(drdp!J99)*'MSXY-TI2S'!$D99)</f>
        <v>0</v>
      </c>
      <c r="K99" s="21">
        <f>SUM(E$3:E98)+H99</f>
        <v>0</v>
      </c>
      <c r="L99" s="21">
        <f>SUM(F$3:F98)+I99</f>
        <v>0.50363766493253603</v>
      </c>
      <c r="M99" s="21">
        <f>SUM(G$3:G98)+J99</f>
        <v>0</v>
      </c>
      <c r="N99" s="21"/>
      <c r="O99" s="21"/>
      <c r="P99" s="21"/>
      <c r="Q99" s="19">
        <f t="shared" si="5"/>
        <v>0</v>
      </c>
      <c r="R99" s="19">
        <f t="shared" si="5"/>
        <v>0.25365089753869746</v>
      </c>
      <c r="S99" s="19">
        <f t="shared" si="5"/>
        <v>0</v>
      </c>
      <c r="T99" s="19">
        <f t="shared" si="6"/>
        <v>0</v>
      </c>
      <c r="U99" s="19">
        <f t="shared" si="7"/>
        <v>0</v>
      </c>
      <c r="V99" s="19">
        <f t="shared" si="8"/>
        <v>0</v>
      </c>
    </row>
    <row r="100" spans="1:22" x14ac:dyDescent="0.25">
      <c r="A100" s="26">
        <f>Wellpath!E100</f>
        <v>2790</v>
      </c>
      <c r="B100" s="22">
        <v>0</v>
      </c>
      <c r="C100" s="22">
        <v>0</v>
      </c>
      <c r="D100" s="22">
        <f>SIN(Wellpath!$O100) * (TAN(Dip) * SIN(Wellpath!$L100) * COS(Wellpath!$L100) - COS(Wellpath!$L100) * COS(Wellpath!$L100) * COS(Wellpath!$O100) - COS(Wellpath!$O100)) / 2</f>
        <v>0.21918557339453873</v>
      </c>
      <c r="E100" s="20">
        <f>Model!$W$18*((drdp!B100+drdp!K100)*'MSXY-TI2S'!$B100+(drdp!E100+drdp!N100)*'MSXY-TI2S'!$C100+(drdp!H100+drdp!Q100)*'MSXY-TI2S'!$D100)</f>
        <v>0</v>
      </c>
      <c r="F100" s="20">
        <f>Model!$W$18*((drdp!C100+drdp!L100)*'MSXY-TI2S'!$B100+(drdp!F100+drdp!O100)*'MSXY-TI2S'!$C100+(drdp!I100+drdp!R100)*'MSXY-TI2S'!$D100)</f>
        <v>0</v>
      </c>
      <c r="G100" s="20">
        <f>Model!$W$18*((drdp!D100+drdp!M100)*'MSXY-TI2S'!$B100+(drdp!G100+drdp!P100)*'MSXY-TI2S'!$C100+(drdp!J100+drdp!S100)*'MSXY-TI2S'!$D100)</f>
        <v>0</v>
      </c>
      <c r="H100" s="18">
        <f>Model!$W$18*((drdp!B100)*'MSXY-TI2S'!$B100+(drdp!E100)*'MSXY-TI2S'!$C100+(drdp!H100)*'MSXY-TI2S'!$D100)</f>
        <v>0</v>
      </c>
      <c r="I100" s="18">
        <f>Model!$W$18*((drdp!C100)*'MSXY-TI2S'!$B100+(drdp!F100)*'MSXY-TI2S'!$C100+(drdp!I100)*'MSXY-TI2S'!$D100)</f>
        <v>0</v>
      </c>
      <c r="J100" s="18">
        <f>Model!$W$18*((drdp!D100)*'MSXY-TI2S'!$B100+(drdp!G100)*'MSXY-TI2S'!$C100+(drdp!J100)*'MSXY-TI2S'!$D100)</f>
        <v>0</v>
      </c>
      <c r="K100" s="21">
        <f>SUM(E$3:E99)+H100</f>
        <v>0</v>
      </c>
      <c r="L100" s="21">
        <f>SUM(F$3:F99)+I100</f>
        <v>0.50363766493253603</v>
      </c>
      <c r="M100" s="21">
        <f>SUM(G$3:G99)+J100</f>
        <v>0</v>
      </c>
      <c r="N100" s="21"/>
      <c r="O100" s="21"/>
      <c r="P100" s="21"/>
      <c r="Q100" s="19">
        <f t="shared" si="5"/>
        <v>0</v>
      </c>
      <c r="R100" s="19">
        <f t="shared" si="5"/>
        <v>0.25365089753869746</v>
      </c>
      <c r="S100" s="19">
        <f t="shared" si="5"/>
        <v>0</v>
      </c>
      <c r="T100" s="19">
        <f t="shared" si="6"/>
        <v>0</v>
      </c>
      <c r="U100" s="19">
        <f t="shared" si="7"/>
        <v>0</v>
      </c>
      <c r="V100" s="19">
        <f t="shared" si="8"/>
        <v>0</v>
      </c>
    </row>
    <row r="101" spans="1:22" x14ac:dyDescent="0.25">
      <c r="A101" s="26">
        <f>Wellpath!E101</f>
        <v>2820</v>
      </c>
      <c r="B101" s="22">
        <v>0</v>
      </c>
      <c r="C101" s="22">
        <v>0</v>
      </c>
      <c r="D101" s="22">
        <f>SIN(Wellpath!$O101) * (TAN(Dip) * SIN(Wellpath!$L101) * COS(Wellpath!$L101) - COS(Wellpath!$L101) * COS(Wellpath!$L101) * COS(Wellpath!$O101) - COS(Wellpath!$O101)) / 2</f>
        <v>0.21918557339453873</v>
      </c>
      <c r="E101" s="20">
        <f>Model!$W$18*((drdp!B101+drdp!K101)*'MSXY-TI2S'!$B101+(drdp!E101+drdp!N101)*'MSXY-TI2S'!$C101+(drdp!H101+drdp!Q101)*'MSXY-TI2S'!$D101)</f>
        <v>0</v>
      </c>
      <c r="F101" s="20">
        <f>Model!$W$18*((drdp!C101+drdp!L101)*'MSXY-TI2S'!$B101+(drdp!F101+drdp!O101)*'MSXY-TI2S'!$C101+(drdp!I101+drdp!R101)*'MSXY-TI2S'!$D101)</f>
        <v>0</v>
      </c>
      <c r="G101" s="20">
        <f>Model!$W$18*((drdp!D101+drdp!M101)*'MSXY-TI2S'!$B101+(drdp!G101+drdp!P101)*'MSXY-TI2S'!$C101+(drdp!J101+drdp!S101)*'MSXY-TI2S'!$D101)</f>
        <v>0</v>
      </c>
      <c r="H101" s="18">
        <f>Model!$W$18*((drdp!B101)*'MSXY-TI2S'!$B101+(drdp!E101)*'MSXY-TI2S'!$C101+(drdp!H101)*'MSXY-TI2S'!$D101)</f>
        <v>0</v>
      </c>
      <c r="I101" s="18">
        <f>Model!$W$18*((drdp!C101)*'MSXY-TI2S'!$B101+(drdp!F101)*'MSXY-TI2S'!$C101+(drdp!I101)*'MSXY-TI2S'!$D101)</f>
        <v>0</v>
      </c>
      <c r="J101" s="18">
        <f>Model!$W$18*((drdp!D101)*'MSXY-TI2S'!$B101+(drdp!G101)*'MSXY-TI2S'!$C101+(drdp!J101)*'MSXY-TI2S'!$D101)</f>
        <v>0</v>
      </c>
      <c r="K101" s="21">
        <f>SUM(E$3:E100)+H101</f>
        <v>0</v>
      </c>
      <c r="L101" s="21">
        <f>SUM(F$3:F100)+I101</f>
        <v>0.50363766493253603</v>
      </c>
      <c r="M101" s="21">
        <f>SUM(G$3:G100)+J101</f>
        <v>0</v>
      </c>
      <c r="N101" s="21"/>
      <c r="O101" s="21"/>
      <c r="P101" s="21"/>
      <c r="Q101" s="19">
        <f t="shared" si="5"/>
        <v>0</v>
      </c>
      <c r="R101" s="19">
        <f t="shared" si="5"/>
        <v>0.25365089753869746</v>
      </c>
      <c r="S101" s="19">
        <f t="shared" si="5"/>
        <v>0</v>
      </c>
      <c r="T101" s="19">
        <f t="shared" si="6"/>
        <v>0</v>
      </c>
      <c r="U101" s="19">
        <f t="shared" si="7"/>
        <v>0</v>
      </c>
      <c r="V101" s="19">
        <f t="shared" si="8"/>
        <v>0</v>
      </c>
    </row>
    <row r="102" spans="1:22" x14ac:dyDescent="0.25">
      <c r="A102" s="26">
        <f>Wellpath!E102</f>
        <v>2850</v>
      </c>
      <c r="B102" s="22">
        <v>0</v>
      </c>
      <c r="C102" s="22">
        <v>0</v>
      </c>
      <c r="D102" s="22">
        <f>SIN(Wellpath!$O102) * (TAN(Dip) * SIN(Wellpath!$L102) * COS(Wellpath!$L102) - COS(Wellpath!$L102) * COS(Wellpath!$L102) * COS(Wellpath!$O102) - COS(Wellpath!$O102)) / 2</f>
        <v>0.21918557339453873</v>
      </c>
      <c r="E102" s="20">
        <f>Model!$W$18*((drdp!B102+drdp!K102)*'MSXY-TI2S'!$B102+(drdp!E102+drdp!N102)*'MSXY-TI2S'!$C102+(drdp!H102+drdp!Q102)*'MSXY-TI2S'!$D102)</f>
        <v>0</v>
      </c>
      <c r="F102" s="20">
        <f>Model!$W$18*((drdp!C102+drdp!L102)*'MSXY-TI2S'!$B102+(drdp!F102+drdp!O102)*'MSXY-TI2S'!$C102+(drdp!I102+drdp!R102)*'MSXY-TI2S'!$D102)</f>
        <v>0</v>
      </c>
      <c r="G102" s="20">
        <f>Model!$W$18*((drdp!D102+drdp!M102)*'MSXY-TI2S'!$B102+(drdp!G102+drdp!P102)*'MSXY-TI2S'!$C102+(drdp!J102+drdp!S102)*'MSXY-TI2S'!$D102)</f>
        <v>0</v>
      </c>
      <c r="H102" s="18">
        <f>Model!$W$18*((drdp!B102)*'MSXY-TI2S'!$B102+(drdp!E102)*'MSXY-TI2S'!$C102+(drdp!H102)*'MSXY-TI2S'!$D102)</f>
        <v>0</v>
      </c>
      <c r="I102" s="18">
        <f>Model!$W$18*((drdp!C102)*'MSXY-TI2S'!$B102+(drdp!F102)*'MSXY-TI2S'!$C102+(drdp!I102)*'MSXY-TI2S'!$D102)</f>
        <v>0</v>
      </c>
      <c r="J102" s="18">
        <f>Model!$W$18*((drdp!D102)*'MSXY-TI2S'!$B102+(drdp!G102)*'MSXY-TI2S'!$C102+(drdp!J102)*'MSXY-TI2S'!$D102)</f>
        <v>0</v>
      </c>
      <c r="K102" s="21">
        <f>SUM(E$3:E101)+H102</f>
        <v>0</v>
      </c>
      <c r="L102" s="21">
        <f>SUM(F$3:F101)+I102</f>
        <v>0.50363766493253603</v>
      </c>
      <c r="M102" s="21">
        <f>SUM(G$3:G101)+J102</f>
        <v>0</v>
      </c>
      <c r="N102" s="21"/>
      <c r="O102" s="21"/>
      <c r="P102" s="21"/>
      <c r="Q102" s="19">
        <f t="shared" si="5"/>
        <v>0</v>
      </c>
      <c r="R102" s="19">
        <f t="shared" si="5"/>
        <v>0.25365089753869746</v>
      </c>
      <c r="S102" s="19">
        <f t="shared" si="5"/>
        <v>0</v>
      </c>
      <c r="T102" s="19">
        <f t="shared" si="6"/>
        <v>0</v>
      </c>
      <c r="U102" s="19">
        <f t="shared" si="7"/>
        <v>0</v>
      </c>
      <c r="V102" s="19">
        <f t="shared" si="8"/>
        <v>0</v>
      </c>
    </row>
    <row r="103" spans="1:22" x14ac:dyDescent="0.25">
      <c r="A103" s="26">
        <f>Wellpath!E103</f>
        <v>2880</v>
      </c>
      <c r="B103" s="22">
        <v>0</v>
      </c>
      <c r="C103" s="22">
        <v>0</v>
      </c>
      <c r="D103" s="22">
        <f>SIN(Wellpath!$O103) * (TAN(Dip) * SIN(Wellpath!$L103) * COS(Wellpath!$L103) - COS(Wellpath!$L103) * COS(Wellpath!$L103) * COS(Wellpath!$O103) - COS(Wellpath!$O103)) / 2</f>
        <v>0.34343467743182743</v>
      </c>
      <c r="E103" s="20">
        <f>Model!$W$18*((drdp!B103+drdp!K103)*'MSXY-TI2S'!$B103+(drdp!E103+drdp!N103)*'MSXY-TI2S'!$C103+(drdp!H103+drdp!Q103)*'MSXY-TI2S'!$D103)</f>
        <v>4.157244290912277E-3</v>
      </c>
      <c r="F103" s="20">
        <f>Model!$W$18*((drdp!C103+drdp!L103)*'MSXY-TI2S'!$B103+(drdp!F103+drdp!O103)*'MSXY-TI2S'!$C103+(drdp!I103+drdp!R103)*'MSXY-TI2S'!$D103)</f>
        <v>9.5977546950999127E-4</v>
      </c>
      <c r="G103" s="20">
        <f>Model!$W$18*((drdp!D103+drdp!M103)*'MSXY-TI2S'!$B103+(drdp!G103+drdp!P103)*'MSXY-TI2S'!$C103+(drdp!J103+drdp!S103)*'MSXY-TI2S'!$D103)</f>
        <v>0</v>
      </c>
      <c r="H103" s="18">
        <f>Model!$W$18*((drdp!B103)*'MSXY-TI2S'!$B103+(drdp!E103)*'MSXY-TI2S'!$C103+(drdp!H103)*'MSXY-TI2S'!$D103)</f>
        <v>2.0786221454561385E-3</v>
      </c>
      <c r="I103" s="18">
        <f>Model!$W$18*((drdp!C103)*'MSXY-TI2S'!$B103+(drdp!F103)*'MSXY-TI2S'!$C103+(drdp!I103)*'MSXY-TI2S'!$D103)</f>
        <v>4.7988773475499564E-4</v>
      </c>
      <c r="J103" s="18">
        <f>Model!$W$18*((drdp!D103)*'MSXY-TI2S'!$B103+(drdp!G103)*'MSXY-TI2S'!$C103+(drdp!J103)*'MSXY-TI2S'!$D103)</f>
        <v>0</v>
      </c>
      <c r="K103" s="21">
        <f>SUM(E$3:E102)+H103</f>
        <v>2.0786221454561385E-3</v>
      </c>
      <c r="L103" s="21">
        <f>SUM(F$3:F102)+I103</f>
        <v>0.50411755266729108</v>
      </c>
      <c r="M103" s="21">
        <f>SUM(G$3:G102)+J103</f>
        <v>0</v>
      </c>
      <c r="N103" s="21"/>
      <c r="O103" s="21"/>
      <c r="P103" s="21"/>
      <c r="Q103" s="19">
        <f t="shared" si="5"/>
        <v>4.3206700235806802E-6</v>
      </c>
      <c r="R103" s="19">
        <f t="shared" si="5"/>
        <v>0.25413450690725897</v>
      </c>
      <c r="S103" s="19">
        <f t="shared" si="5"/>
        <v>0</v>
      </c>
      <c r="T103" s="19">
        <f t="shared" si="6"/>
        <v>1.0478699088873826E-3</v>
      </c>
      <c r="U103" s="19">
        <f t="shared" si="7"/>
        <v>0</v>
      </c>
      <c r="V103" s="19">
        <f t="shared" si="8"/>
        <v>0</v>
      </c>
    </row>
    <row r="104" spans="1:22" x14ac:dyDescent="0.25">
      <c r="A104" s="26">
        <f>Wellpath!E104</f>
        <v>2910</v>
      </c>
      <c r="B104" s="22">
        <v>0</v>
      </c>
      <c r="C104" s="22">
        <v>0</v>
      </c>
      <c r="D104" s="22">
        <f>SIN(Wellpath!$O104) * (TAN(Dip) * SIN(Wellpath!$L104) * COS(Wellpath!$L104) - COS(Wellpath!$L104) * COS(Wellpath!$L104) * COS(Wellpath!$O104) - COS(Wellpath!$O104)) / 2</f>
        <v>0.59484631039295377</v>
      </c>
      <c r="E104" s="20">
        <f>Model!$W$18*((drdp!B104+drdp!K104)*'MSXY-TI2S'!$B104+(drdp!E104+drdp!N104)*'MSXY-TI2S'!$C104+(drdp!H104+drdp!Q104)*'MSXY-TI2S'!$D104)</f>
        <v>1.3910410511876171E-2</v>
      </c>
      <c r="F104" s="20">
        <f>Model!$W$18*((drdp!C104+drdp!L104)*'MSXY-TI2S'!$B104+(drdp!F104+drdp!O104)*'MSXY-TI2S'!$C104+(drdp!I104+drdp!R104)*'MSXY-TI2S'!$D104)</f>
        <v>3.2114713126908693E-3</v>
      </c>
      <c r="G104" s="20">
        <f>Model!$W$18*((drdp!D104+drdp!M104)*'MSXY-TI2S'!$B104+(drdp!G104+drdp!P104)*'MSXY-TI2S'!$C104+(drdp!J104+drdp!S104)*'MSXY-TI2S'!$D104)</f>
        <v>0</v>
      </c>
      <c r="H104" s="18">
        <f>Model!$W$18*((drdp!B104)*'MSXY-TI2S'!$B104+(drdp!E104)*'MSXY-TI2S'!$C104+(drdp!H104)*'MSXY-TI2S'!$D104)</f>
        <v>6.9552052559380857E-3</v>
      </c>
      <c r="I104" s="18">
        <f>Model!$W$18*((drdp!C104)*'MSXY-TI2S'!$B104+(drdp!F104)*'MSXY-TI2S'!$C104+(drdp!I104)*'MSXY-TI2S'!$D104)</f>
        <v>1.6057356563454347E-3</v>
      </c>
      <c r="J104" s="18">
        <f>Model!$W$18*((drdp!D104)*'MSXY-TI2S'!$B104+(drdp!G104)*'MSXY-TI2S'!$C104+(drdp!J104)*'MSXY-TI2S'!$D104)</f>
        <v>0</v>
      </c>
      <c r="K104" s="21">
        <f>SUM(E$3:E103)+H104</f>
        <v>1.1112449546850364E-2</v>
      </c>
      <c r="L104" s="21">
        <f>SUM(F$3:F103)+I104</f>
        <v>0.50620317605839149</v>
      </c>
      <c r="M104" s="21">
        <f>SUM(G$3:G103)+J104</f>
        <v>0</v>
      </c>
      <c r="N104" s="21"/>
      <c r="O104" s="21"/>
      <c r="P104" s="21"/>
      <c r="Q104" s="19">
        <f t="shared" si="5"/>
        <v>1.2348653493129486E-4</v>
      </c>
      <c r="R104" s="19">
        <f t="shared" si="5"/>
        <v>0.25624165545160288</v>
      </c>
      <c r="S104" s="19">
        <f t="shared" si="5"/>
        <v>0</v>
      </c>
      <c r="T104" s="19">
        <f t="shared" si="6"/>
        <v>5.6251572544042871E-3</v>
      </c>
      <c r="U104" s="19">
        <f t="shared" si="7"/>
        <v>0</v>
      </c>
      <c r="V104" s="19">
        <f t="shared" si="8"/>
        <v>0</v>
      </c>
    </row>
    <row r="105" spans="1:22" x14ac:dyDescent="0.25">
      <c r="A105" s="26">
        <f>Wellpath!E105</f>
        <v>2940</v>
      </c>
      <c r="B105" s="22">
        <v>0</v>
      </c>
      <c r="C105" s="22">
        <v>0</v>
      </c>
      <c r="D105" s="22">
        <f>SIN(Wellpath!$O105) * (TAN(Dip) * SIN(Wellpath!$L105) * COS(Wellpath!$L105) - COS(Wellpath!$L105) * COS(Wellpath!$L105) * COS(Wellpath!$O105) - COS(Wellpath!$O105)) / 2</f>
        <v>0.6868693548636553</v>
      </c>
      <c r="E105" s="20">
        <f>Model!$W$18*((drdp!B105+drdp!K105)*'MSXY-TI2S'!$B105+(drdp!E105+drdp!N105)*'MSXY-TI2S'!$C105+(drdp!H105+drdp!Q105)*'MSXY-TI2S'!$D105)</f>
        <v>2.2715605244495993E-2</v>
      </c>
      <c r="F105" s="20">
        <f>Model!$W$18*((drdp!C105+drdp!L105)*'MSXY-TI2S'!$B105+(drdp!F105+drdp!O105)*'MSXY-TI2S'!$C105+(drdp!I105+drdp!R105)*'MSXY-TI2S'!$D105)</f>
        <v>5.2443106931191422E-3</v>
      </c>
      <c r="G105" s="20">
        <f>Model!$W$18*((drdp!D105+drdp!M105)*'MSXY-TI2S'!$B105+(drdp!G105+drdp!P105)*'MSXY-TI2S'!$C105+(drdp!J105+drdp!S105)*'MSXY-TI2S'!$D105)</f>
        <v>0</v>
      </c>
      <c r="H105" s="18">
        <f>Model!$W$18*((drdp!B105)*'MSXY-TI2S'!$B105+(drdp!E105)*'MSXY-TI2S'!$C105+(drdp!H105)*'MSXY-TI2S'!$D105)</f>
        <v>1.1357802622247996E-2</v>
      </c>
      <c r="I105" s="18">
        <f>Model!$W$18*((drdp!C105)*'MSXY-TI2S'!$B105+(drdp!F105)*'MSXY-TI2S'!$C105+(drdp!I105)*'MSXY-TI2S'!$D105)</f>
        <v>2.6221553465595711E-3</v>
      </c>
      <c r="J105" s="18">
        <f>Model!$W$18*((drdp!D105)*'MSXY-TI2S'!$B105+(drdp!G105)*'MSXY-TI2S'!$C105+(drdp!J105)*'MSXY-TI2S'!$D105)</f>
        <v>0</v>
      </c>
      <c r="K105" s="21">
        <f>SUM(E$3:E104)+H105</f>
        <v>2.9425457425036446E-2</v>
      </c>
      <c r="L105" s="21">
        <f>SUM(F$3:F104)+I105</f>
        <v>0.51043106706129637</v>
      </c>
      <c r="M105" s="21">
        <f>SUM(G$3:G104)+J105</f>
        <v>0</v>
      </c>
      <c r="N105" s="21"/>
      <c r="O105" s="21"/>
      <c r="P105" s="21"/>
      <c r="Q105" s="19">
        <f t="shared" si="5"/>
        <v>8.6585754467263245E-4</v>
      </c>
      <c r="R105" s="19">
        <f t="shared" si="5"/>
        <v>0.26053987422133362</v>
      </c>
      <c r="S105" s="19">
        <f t="shared" si="5"/>
        <v>0</v>
      </c>
      <c r="T105" s="19">
        <f t="shared" si="6"/>
        <v>1.5019667632228098E-2</v>
      </c>
      <c r="U105" s="19">
        <f t="shared" si="7"/>
        <v>0</v>
      </c>
      <c r="V105" s="19">
        <f t="shared" si="8"/>
        <v>0</v>
      </c>
    </row>
    <row r="106" spans="1:22" x14ac:dyDescent="0.25">
      <c r="A106" s="26">
        <f>Wellpath!E106</f>
        <v>2970</v>
      </c>
      <c r="B106" s="22">
        <v>0</v>
      </c>
      <c r="C106" s="22">
        <v>0</v>
      </c>
      <c r="D106" s="22">
        <f>SIN(Wellpath!$O106) * (TAN(Dip) * SIN(Wellpath!$L106) * COS(Wellpath!$L106) - COS(Wellpath!$L106) * COS(Wellpath!$L106) * COS(Wellpath!$O106) - COS(Wellpath!$O106)) / 2</f>
        <v>0.59484631039295399</v>
      </c>
      <c r="E106" s="20">
        <f>Model!$W$18*((drdp!B106+drdp!K106)*'MSXY-TI2S'!$B106+(drdp!E106+drdp!N106)*'MSXY-TI2S'!$C106+(drdp!H106+drdp!Q106)*'MSXY-TI2S'!$D106)</f>
        <v>2.4093537760709733E-2</v>
      </c>
      <c r="F106" s="20">
        <f>Model!$W$18*((drdp!C106+drdp!L106)*'MSXY-TI2S'!$B106+(drdp!F106+drdp!O106)*'MSXY-TI2S'!$C106+(drdp!I106+drdp!R106)*'MSXY-TI2S'!$D106)</f>
        <v>5.5624314806305038E-3</v>
      </c>
      <c r="G106" s="20">
        <f>Model!$W$18*((drdp!D106+drdp!M106)*'MSXY-TI2S'!$B106+(drdp!G106+drdp!P106)*'MSXY-TI2S'!$C106+(drdp!J106+drdp!S106)*'MSXY-TI2S'!$D106)</f>
        <v>0</v>
      </c>
      <c r="H106" s="18">
        <f>Model!$W$18*((drdp!B106)*'MSXY-TI2S'!$B106+(drdp!E106)*'MSXY-TI2S'!$C106+(drdp!H106)*'MSXY-TI2S'!$D106)</f>
        <v>1.2046768880354866E-2</v>
      </c>
      <c r="I106" s="18">
        <f>Model!$W$18*((drdp!C106)*'MSXY-TI2S'!$B106+(drdp!F106)*'MSXY-TI2S'!$C106+(drdp!I106)*'MSXY-TI2S'!$D106)</f>
        <v>2.7812157403152519E-3</v>
      </c>
      <c r="J106" s="18">
        <f>Model!$W$18*((drdp!D106)*'MSXY-TI2S'!$B106+(drdp!G106)*'MSXY-TI2S'!$C106+(drdp!J106)*'MSXY-TI2S'!$D106)</f>
        <v>0</v>
      </c>
      <c r="K106" s="21">
        <f>SUM(E$3:E105)+H106</f>
        <v>5.2830028927639307E-2</v>
      </c>
      <c r="L106" s="21">
        <f>SUM(F$3:F105)+I106</f>
        <v>0.5158344381481712</v>
      </c>
      <c r="M106" s="21">
        <f>SUM(G$3:G105)+J106</f>
        <v>0</v>
      </c>
      <c r="N106" s="21"/>
      <c r="O106" s="21"/>
      <c r="P106" s="21"/>
      <c r="Q106" s="19">
        <f t="shared" si="5"/>
        <v>2.7910119564952059E-3</v>
      </c>
      <c r="R106" s="19">
        <f t="shared" si="5"/>
        <v>0.26608516757963946</v>
      </c>
      <c r="S106" s="19">
        <f t="shared" si="5"/>
        <v>0</v>
      </c>
      <c r="T106" s="19">
        <f t="shared" si="6"/>
        <v>2.7251548289240455E-2</v>
      </c>
      <c r="U106" s="19">
        <f t="shared" si="7"/>
        <v>0</v>
      </c>
      <c r="V106" s="19">
        <f t="shared" si="8"/>
        <v>0</v>
      </c>
    </row>
    <row r="107" spans="1:22" x14ac:dyDescent="0.25">
      <c r="A107" s="26">
        <f>Wellpath!E107</f>
        <v>3000</v>
      </c>
      <c r="B107" s="22">
        <v>0</v>
      </c>
      <c r="C107" s="22">
        <v>0</v>
      </c>
      <c r="D107" s="22">
        <f>SIN(Wellpath!$O107) * (TAN(Dip) * SIN(Wellpath!$L107) * COS(Wellpath!$L107) - COS(Wellpath!$L107) * COS(Wellpath!$L107) * COS(Wellpath!$O107) - COS(Wellpath!$O107)) / 2</f>
        <v>0.34343467743182754</v>
      </c>
      <c r="E107" s="20">
        <f>Model!$W$18*((drdp!B107+drdp!K107)*'MSXY-TI2S'!$B107+(drdp!E107+drdp!N107)*'MSXY-TI2S'!$C107+(drdp!H107+drdp!Q107)*'MSXY-TI2S'!$D107)</f>
        <v>1.5515046913160274E-2</v>
      </c>
      <c r="F107" s="20">
        <f>Model!$W$18*((drdp!C107+drdp!L107)*'MSXY-TI2S'!$B107+(drdp!F107+drdp!O107)*'MSXY-TI2S'!$C107+(drdp!I107+drdp!R107)*'MSXY-TI2S'!$D107)</f>
        <v>3.5819308160695627E-3</v>
      </c>
      <c r="G107" s="20">
        <f>Model!$W$18*((drdp!D107+drdp!M107)*'MSXY-TI2S'!$B107+(drdp!G107+drdp!P107)*'MSXY-TI2S'!$C107+(drdp!J107+drdp!S107)*'MSXY-TI2S'!$D107)</f>
        <v>0</v>
      </c>
      <c r="H107" s="18">
        <f>Model!$W$18*((drdp!B107)*'MSXY-TI2S'!$B107+(drdp!E107)*'MSXY-TI2S'!$C107+(drdp!H107)*'MSXY-TI2S'!$D107)</f>
        <v>7.7575234565801371E-3</v>
      </c>
      <c r="I107" s="18">
        <f>Model!$W$18*((drdp!C107)*'MSXY-TI2S'!$B107+(drdp!F107)*'MSXY-TI2S'!$C107+(drdp!I107)*'MSXY-TI2S'!$D107)</f>
        <v>1.7909654080347814E-3</v>
      </c>
      <c r="J107" s="18">
        <f>Model!$W$18*((drdp!D107)*'MSXY-TI2S'!$B107+(drdp!G107)*'MSXY-TI2S'!$C107+(drdp!J107)*'MSXY-TI2S'!$D107)</f>
        <v>0</v>
      </c>
      <c r="K107" s="21">
        <f>SUM(E$3:E106)+H107</f>
        <v>7.2634321264574309E-2</v>
      </c>
      <c r="L107" s="21">
        <f>SUM(F$3:F106)+I107</f>
        <v>0.52040661929652132</v>
      </c>
      <c r="M107" s="21">
        <f>SUM(G$3:G106)+J107</f>
        <v>0</v>
      </c>
      <c r="N107" s="21"/>
      <c r="O107" s="21"/>
      <c r="P107" s="21"/>
      <c r="Q107" s="19">
        <f t="shared" si="5"/>
        <v>5.2757446255653918E-3</v>
      </c>
      <c r="R107" s="19">
        <f t="shared" si="5"/>
        <v>0.27082304940763446</v>
      </c>
      <c r="S107" s="19">
        <f t="shared" si="5"/>
        <v>0</v>
      </c>
      <c r="T107" s="19">
        <f t="shared" si="6"/>
        <v>3.7799381574194546E-2</v>
      </c>
      <c r="U107" s="19">
        <f t="shared" si="7"/>
        <v>0</v>
      </c>
      <c r="V107" s="19">
        <f t="shared" si="8"/>
        <v>0</v>
      </c>
    </row>
    <row r="108" spans="1:22" x14ac:dyDescent="0.25">
      <c r="A108" s="26">
        <f>Wellpath!E108</f>
        <v>3030</v>
      </c>
      <c r="B108" s="22">
        <v>0</v>
      </c>
      <c r="C108" s="22">
        <v>0</v>
      </c>
      <c r="D108" s="22">
        <f>SIN(Wellpath!$O108) * (TAN(Dip) * SIN(Wellpath!$L108) * COS(Wellpath!$L108) - COS(Wellpath!$L108) * COS(Wellpath!$L108) * COS(Wellpath!$O108) - COS(Wellpath!$O108)) / 2</f>
        <v>-7.734441234617699E-18</v>
      </c>
      <c r="E108" s="20">
        <f>Model!$W$18*((drdp!B108+drdp!K108)*'MSXY-TI2S'!$B108+(drdp!E108+drdp!N108)*'MSXY-TI2S'!$C108+(drdp!H108+drdp!Q108)*'MSXY-TI2S'!$D108)</f>
        <v>-3.6173798432889804E-19</v>
      </c>
      <c r="F108" s="20">
        <f>Model!$W$18*((drdp!C108+drdp!L108)*'MSXY-TI2S'!$B108+(drdp!F108+drdp!O108)*'MSXY-TI2S'!$C108+(drdp!I108+drdp!R108)*'MSXY-TI2S'!$D108)</f>
        <v>-8.3513794103419961E-20</v>
      </c>
      <c r="G108" s="20">
        <f>Model!$W$18*((drdp!D108+drdp!M108)*'MSXY-TI2S'!$B108+(drdp!G108+drdp!P108)*'MSXY-TI2S'!$C108+(drdp!J108+drdp!S108)*'MSXY-TI2S'!$D108)</f>
        <v>0</v>
      </c>
      <c r="H108" s="18">
        <f>Model!$W$18*((drdp!B108)*'MSXY-TI2S'!$B108+(drdp!E108)*'MSXY-TI2S'!$C108+(drdp!H108)*'MSXY-TI2S'!$D108)</f>
        <v>-1.8086899216444902E-19</v>
      </c>
      <c r="I108" s="18">
        <f>Model!$W$18*((drdp!C108)*'MSXY-TI2S'!$B108+(drdp!F108)*'MSXY-TI2S'!$C108+(drdp!I108)*'MSXY-TI2S'!$D108)</f>
        <v>-4.175689705170998E-20</v>
      </c>
      <c r="J108" s="18">
        <f>Model!$W$18*((drdp!D108)*'MSXY-TI2S'!$B108+(drdp!G108)*'MSXY-TI2S'!$C108+(drdp!J108)*'MSXY-TI2S'!$D108)</f>
        <v>0</v>
      </c>
      <c r="K108" s="21">
        <f>SUM(E$3:E107)+H108</f>
        <v>8.0391844721154446E-2</v>
      </c>
      <c r="L108" s="21">
        <f>SUM(F$3:F107)+I108</f>
        <v>0.52219758470455613</v>
      </c>
      <c r="M108" s="21">
        <f>SUM(G$3:G107)+J108</f>
        <v>0</v>
      </c>
      <c r="N108" s="21"/>
      <c r="O108" s="21"/>
      <c r="P108" s="21"/>
      <c r="Q108" s="19">
        <f t="shared" si="5"/>
        <v>6.4628486976702083E-3</v>
      </c>
      <c r="R108" s="19">
        <f t="shared" si="5"/>
        <v>0.27269031747127209</v>
      </c>
      <c r="S108" s="19">
        <f t="shared" si="5"/>
        <v>0</v>
      </c>
      <c r="T108" s="19">
        <f t="shared" si="6"/>
        <v>4.198042714333057E-2</v>
      </c>
      <c r="U108" s="19">
        <f t="shared" si="7"/>
        <v>0</v>
      </c>
      <c r="V108" s="19">
        <f t="shared" si="8"/>
        <v>0</v>
      </c>
    </row>
    <row r="109" spans="1:22" x14ac:dyDescent="0.25">
      <c r="A109" s="26">
        <f>Wellpath!E109</f>
        <v>3060</v>
      </c>
      <c r="B109" s="22">
        <v>0</v>
      </c>
      <c r="C109" s="22">
        <v>0</v>
      </c>
      <c r="D109" s="22">
        <f>SIN(Wellpath!$O109) * (TAN(Dip) * SIN(Wellpath!$L109) * COS(Wellpath!$L109) - COS(Wellpath!$L109) * COS(Wellpath!$L109) * COS(Wellpath!$O109) - COS(Wellpath!$O109)) / 2</f>
        <v>-7.734441234617699E-18</v>
      </c>
      <c r="E109" s="20">
        <f>Model!$W$18*((drdp!B109+drdp!K109)*'MSXY-TI2S'!$B109+(drdp!E109+drdp!N109)*'MSXY-TI2S'!$C109+(drdp!H109+drdp!Q109)*'MSXY-TI2S'!$D109)</f>
        <v>-3.6173798432889804E-19</v>
      </c>
      <c r="F109" s="20">
        <f>Model!$W$18*((drdp!C109+drdp!L109)*'MSXY-TI2S'!$B109+(drdp!F109+drdp!O109)*'MSXY-TI2S'!$C109+(drdp!I109+drdp!R109)*'MSXY-TI2S'!$D109)</f>
        <v>-8.3513794103419961E-20</v>
      </c>
      <c r="G109" s="20">
        <f>Model!$W$18*((drdp!D109+drdp!M109)*'MSXY-TI2S'!$B109+(drdp!G109+drdp!P109)*'MSXY-TI2S'!$C109+(drdp!J109+drdp!S109)*'MSXY-TI2S'!$D109)</f>
        <v>0</v>
      </c>
      <c r="H109" s="18">
        <f>Model!$W$18*((drdp!B109)*'MSXY-TI2S'!$B109+(drdp!E109)*'MSXY-TI2S'!$C109+(drdp!H109)*'MSXY-TI2S'!$D109)</f>
        <v>-1.8086899216444902E-19</v>
      </c>
      <c r="I109" s="18">
        <f>Model!$W$18*((drdp!C109)*'MSXY-TI2S'!$B109+(drdp!F109)*'MSXY-TI2S'!$C109+(drdp!I109)*'MSXY-TI2S'!$D109)</f>
        <v>-4.175689705170998E-20</v>
      </c>
      <c r="J109" s="18">
        <f>Model!$W$18*((drdp!D109)*'MSXY-TI2S'!$B109+(drdp!G109)*'MSXY-TI2S'!$C109+(drdp!J109)*'MSXY-TI2S'!$D109)</f>
        <v>0</v>
      </c>
      <c r="K109" s="21">
        <f>SUM(E$3:E108)+H109</f>
        <v>8.0391844721154446E-2</v>
      </c>
      <c r="L109" s="21">
        <f>SUM(F$3:F108)+I109</f>
        <v>0.52219758470455613</v>
      </c>
      <c r="M109" s="21">
        <f>SUM(G$3:G108)+J109</f>
        <v>0</v>
      </c>
      <c r="N109" s="21"/>
      <c r="O109" s="21"/>
      <c r="P109" s="21"/>
      <c r="Q109" s="19">
        <f t="shared" si="5"/>
        <v>6.4628486976702083E-3</v>
      </c>
      <c r="R109" s="19">
        <f t="shared" si="5"/>
        <v>0.27269031747127209</v>
      </c>
      <c r="S109" s="19">
        <f t="shared" si="5"/>
        <v>0</v>
      </c>
      <c r="T109" s="19">
        <f t="shared" si="6"/>
        <v>4.198042714333057E-2</v>
      </c>
      <c r="U109" s="19">
        <f t="shared" si="7"/>
        <v>0</v>
      </c>
      <c r="V109" s="19">
        <f t="shared" si="8"/>
        <v>0</v>
      </c>
    </row>
    <row r="110" spans="1:22" x14ac:dyDescent="0.25">
      <c r="A110" s="26">
        <f>Wellpath!E110</f>
        <v>3090</v>
      </c>
      <c r="B110" s="22">
        <v>0</v>
      </c>
      <c r="C110" s="22">
        <v>0</v>
      </c>
      <c r="D110" s="22">
        <f>SIN(Wellpath!$O110) * (TAN(Dip) * SIN(Wellpath!$L110) * COS(Wellpath!$L110) - COS(Wellpath!$L110) * COS(Wellpath!$L110) * COS(Wellpath!$O110) - COS(Wellpath!$O110)) / 2</f>
        <v>-7.734441234617699E-18</v>
      </c>
      <c r="E110" s="20">
        <f>Model!$W$18*((drdp!B110+drdp!K110)*'MSXY-TI2S'!$B110+(drdp!E110+drdp!N110)*'MSXY-TI2S'!$C110+(drdp!H110+drdp!Q110)*'MSXY-TI2S'!$D110)</f>
        <v>-3.6173798432889804E-19</v>
      </c>
      <c r="F110" s="20">
        <f>Model!$W$18*((drdp!C110+drdp!L110)*'MSXY-TI2S'!$B110+(drdp!F110+drdp!O110)*'MSXY-TI2S'!$C110+(drdp!I110+drdp!R110)*'MSXY-TI2S'!$D110)</f>
        <v>-8.3513794103419961E-20</v>
      </c>
      <c r="G110" s="20">
        <f>Model!$W$18*((drdp!D110+drdp!M110)*'MSXY-TI2S'!$B110+(drdp!G110+drdp!P110)*'MSXY-TI2S'!$C110+(drdp!J110+drdp!S110)*'MSXY-TI2S'!$D110)</f>
        <v>0</v>
      </c>
      <c r="H110" s="18">
        <f>Model!$W$18*((drdp!B110)*'MSXY-TI2S'!$B110+(drdp!E110)*'MSXY-TI2S'!$C110+(drdp!H110)*'MSXY-TI2S'!$D110)</f>
        <v>-1.8086899216444902E-19</v>
      </c>
      <c r="I110" s="18">
        <f>Model!$W$18*((drdp!C110)*'MSXY-TI2S'!$B110+(drdp!F110)*'MSXY-TI2S'!$C110+(drdp!I110)*'MSXY-TI2S'!$D110)</f>
        <v>-4.175689705170998E-20</v>
      </c>
      <c r="J110" s="18">
        <f>Model!$W$18*((drdp!D110)*'MSXY-TI2S'!$B110+(drdp!G110)*'MSXY-TI2S'!$C110+(drdp!J110)*'MSXY-TI2S'!$D110)</f>
        <v>0</v>
      </c>
      <c r="K110" s="21">
        <f>SUM(E$3:E109)+H110</f>
        <v>8.0391844721154446E-2</v>
      </c>
      <c r="L110" s="21">
        <f>SUM(F$3:F109)+I110</f>
        <v>0.52219758470455613</v>
      </c>
      <c r="M110" s="21">
        <f>SUM(G$3:G109)+J110</f>
        <v>0</v>
      </c>
      <c r="N110" s="21"/>
      <c r="O110" s="21"/>
      <c r="P110" s="21"/>
      <c r="Q110" s="19">
        <f t="shared" si="5"/>
        <v>6.4628486976702083E-3</v>
      </c>
      <c r="R110" s="19">
        <f t="shared" si="5"/>
        <v>0.27269031747127209</v>
      </c>
      <c r="S110" s="19">
        <f t="shared" si="5"/>
        <v>0</v>
      </c>
      <c r="T110" s="19">
        <f t="shared" si="6"/>
        <v>4.198042714333057E-2</v>
      </c>
      <c r="U110" s="19">
        <f t="shared" si="7"/>
        <v>0</v>
      </c>
      <c r="V110" s="19">
        <f t="shared" si="8"/>
        <v>0</v>
      </c>
    </row>
    <row r="111" spans="1:22" x14ac:dyDescent="0.25">
      <c r="A111" s="26">
        <f>Wellpath!E111</f>
        <v>3120</v>
      </c>
      <c r="B111" s="22">
        <v>0</v>
      </c>
      <c r="C111" s="22">
        <v>0</v>
      </c>
      <c r="D111" s="22">
        <f>SIN(Wellpath!$O111) * (TAN(Dip) * SIN(Wellpath!$L111) * COS(Wellpath!$L111) - COS(Wellpath!$L111) * COS(Wellpath!$L111) * COS(Wellpath!$O111) - COS(Wellpath!$O111)) / 2</f>
        <v>-7.734441234617699E-18</v>
      </c>
      <c r="E111" s="20">
        <f>Model!$W$18*((drdp!B111+drdp!K111)*'MSXY-TI2S'!$B111+(drdp!E111+drdp!N111)*'MSXY-TI2S'!$C111+(drdp!H111+drdp!Q111)*'MSXY-TI2S'!$D111)</f>
        <v>-3.6173798432889804E-19</v>
      </c>
      <c r="F111" s="20">
        <f>Model!$W$18*((drdp!C111+drdp!L111)*'MSXY-TI2S'!$B111+(drdp!F111+drdp!O111)*'MSXY-TI2S'!$C111+(drdp!I111+drdp!R111)*'MSXY-TI2S'!$D111)</f>
        <v>-8.3513794103419961E-20</v>
      </c>
      <c r="G111" s="20">
        <f>Model!$W$18*((drdp!D111+drdp!M111)*'MSXY-TI2S'!$B111+(drdp!G111+drdp!P111)*'MSXY-TI2S'!$C111+(drdp!J111+drdp!S111)*'MSXY-TI2S'!$D111)</f>
        <v>0</v>
      </c>
      <c r="H111" s="18">
        <f>Model!$W$18*((drdp!B111)*'MSXY-TI2S'!$B111+(drdp!E111)*'MSXY-TI2S'!$C111+(drdp!H111)*'MSXY-TI2S'!$D111)</f>
        <v>-1.8086899216444902E-19</v>
      </c>
      <c r="I111" s="18">
        <f>Model!$W$18*((drdp!C111)*'MSXY-TI2S'!$B111+(drdp!F111)*'MSXY-TI2S'!$C111+(drdp!I111)*'MSXY-TI2S'!$D111)</f>
        <v>-4.175689705170998E-20</v>
      </c>
      <c r="J111" s="18">
        <f>Model!$W$18*((drdp!D111)*'MSXY-TI2S'!$B111+(drdp!G111)*'MSXY-TI2S'!$C111+(drdp!J111)*'MSXY-TI2S'!$D111)</f>
        <v>0</v>
      </c>
      <c r="K111" s="21">
        <f>SUM(E$3:E110)+H111</f>
        <v>8.0391844721154446E-2</v>
      </c>
      <c r="L111" s="21">
        <f>SUM(F$3:F110)+I111</f>
        <v>0.52219758470455613</v>
      </c>
      <c r="M111" s="21">
        <f>SUM(G$3:G110)+J111</f>
        <v>0</v>
      </c>
      <c r="N111" s="21"/>
      <c r="O111" s="21"/>
      <c r="P111" s="21"/>
      <c r="Q111" s="19">
        <f t="shared" si="5"/>
        <v>6.4628486976702083E-3</v>
      </c>
      <c r="R111" s="19">
        <f t="shared" si="5"/>
        <v>0.27269031747127209</v>
      </c>
      <c r="S111" s="19">
        <f t="shared" si="5"/>
        <v>0</v>
      </c>
      <c r="T111" s="19">
        <f t="shared" si="6"/>
        <v>4.198042714333057E-2</v>
      </c>
      <c r="U111" s="19">
        <f t="shared" si="7"/>
        <v>0</v>
      </c>
      <c r="V111" s="19">
        <f t="shared" si="8"/>
        <v>0</v>
      </c>
    </row>
    <row r="112" spans="1:22" x14ac:dyDescent="0.25">
      <c r="A112" s="26">
        <f>Wellpath!E112</f>
        <v>3150</v>
      </c>
      <c r="B112" s="22">
        <v>0</v>
      </c>
      <c r="C112" s="22">
        <v>0</v>
      </c>
      <c r="D112" s="22">
        <f>SIN(Wellpath!$O112) * (TAN(Dip) * SIN(Wellpath!$L112) * COS(Wellpath!$L112) - COS(Wellpath!$L112) * COS(Wellpath!$L112) * COS(Wellpath!$O112) - COS(Wellpath!$O112)) / 2</f>
        <v>-7.734441234617699E-18</v>
      </c>
      <c r="E112" s="20">
        <f>Model!$W$18*((drdp!B112+drdp!K112)*'MSXY-TI2S'!$B112+(drdp!E112+drdp!N112)*'MSXY-TI2S'!$C112+(drdp!H112+drdp!Q112)*'MSXY-TI2S'!$D112)</f>
        <v>-3.6173798432889804E-19</v>
      </c>
      <c r="F112" s="20">
        <f>Model!$W$18*((drdp!C112+drdp!L112)*'MSXY-TI2S'!$B112+(drdp!F112+drdp!O112)*'MSXY-TI2S'!$C112+(drdp!I112+drdp!R112)*'MSXY-TI2S'!$D112)</f>
        <v>-8.3513794103419961E-20</v>
      </c>
      <c r="G112" s="20">
        <f>Model!$W$18*((drdp!D112+drdp!M112)*'MSXY-TI2S'!$B112+(drdp!G112+drdp!P112)*'MSXY-TI2S'!$C112+(drdp!J112+drdp!S112)*'MSXY-TI2S'!$D112)</f>
        <v>0</v>
      </c>
      <c r="H112" s="18">
        <f>Model!$W$18*((drdp!B112)*'MSXY-TI2S'!$B112+(drdp!E112)*'MSXY-TI2S'!$C112+(drdp!H112)*'MSXY-TI2S'!$D112)</f>
        <v>-1.8086899216444902E-19</v>
      </c>
      <c r="I112" s="18">
        <f>Model!$W$18*((drdp!C112)*'MSXY-TI2S'!$B112+(drdp!F112)*'MSXY-TI2S'!$C112+(drdp!I112)*'MSXY-TI2S'!$D112)</f>
        <v>-4.175689705170998E-20</v>
      </c>
      <c r="J112" s="18">
        <f>Model!$W$18*((drdp!D112)*'MSXY-TI2S'!$B112+(drdp!G112)*'MSXY-TI2S'!$C112+(drdp!J112)*'MSXY-TI2S'!$D112)</f>
        <v>0</v>
      </c>
      <c r="K112" s="21">
        <f>SUM(E$3:E111)+H112</f>
        <v>8.0391844721154446E-2</v>
      </c>
      <c r="L112" s="21">
        <f>SUM(F$3:F111)+I112</f>
        <v>0.52219758470455613</v>
      </c>
      <c r="M112" s="21">
        <f>SUM(G$3:G111)+J112</f>
        <v>0</v>
      </c>
      <c r="N112" s="21"/>
      <c r="O112" s="21"/>
      <c r="P112" s="21"/>
      <c r="Q112" s="19">
        <f t="shared" si="5"/>
        <v>6.4628486976702083E-3</v>
      </c>
      <c r="R112" s="19">
        <f t="shared" si="5"/>
        <v>0.27269031747127209</v>
      </c>
      <c r="S112" s="19">
        <f t="shared" si="5"/>
        <v>0</v>
      </c>
      <c r="T112" s="19">
        <f t="shared" si="6"/>
        <v>4.198042714333057E-2</v>
      </c>
      <c r="U112" s="19">
        <f t="shared" si="7"/>
        <v>0</v>
      </c>
      <c r="V112" s="19">
        <f t="shared" si="8"/>
        <v>0</v>
      </c>
    </row>
    <row r="113" spans="1:22" x14ac:dyDescent="0.25">
      <c r="A113" s="26">
        <f>Wellpath!E113</f>
        <v>3180</v>
      </c>
      <c r="B113" s="22">
        <v>0</v>
      </c>
      <c r="C113" s="22">
        <v>0</v>
      </c>
      <c r="D113" s="22">
        <f>SIN(Wellpath!$O113) * (TAN(Dip) * SIN(Wellpath!$L113) * COS(Wellpath!$L113) - COS(Wellpath!$L113) * COS(Wellpath!$L113) * COS(Wellpath!$O113) - COS(Wellpath!$O113)) / 2</f>
        <v>-7.734441234617699E-18</v>
      </c>
      <c r="E113" s="20">
        <f>Model!$W$18*((drdp!B113+drdp!K113)*'MSXY-TI2S'!$B113+(drdp!E113+drdp!N113)*'MSXY-TI2S'!$C113+(drdp!H113+drdp!Q113)*'MSXY-TI2S'!$D113)</f>
        <v>-3.6173798432889804E-19</v>
      </c>
      <c r="F113" s="20">
        <f>Model!$W$18*((drdp!C113+drdp!L113)*'MSXY-TI2S'!$B113+(drdp!F113+drdp!O113)*'MSXY-TI2S'!$C113+(drdp!I113+drdp!R113)*'MSXY-TI2S'!$D113)</f>
        <v>-8.3513794103419961E-20</v>
      </c>
      <c r="G113" s="20">
        <f>Model!$W$18*((drdp!D113+drdp!M113)*'MSXY-TI2S'!$B113+(drdp!G113+drdp!P113)*'MSXY-TI2S'!$C113+(drdp!J113+drdp!S113)*'MSXY-TI2S'!$D113)</f>
        <v>0</v>
      </c>
      <c r="H113" s="18">
        <f>Model!$W$18*((drdp!B113)*'MSXY-TI2S'!$B113+(drdp!E113)*'MSXY-TI2S'!$C113+(drdp!H113)*'MSXY-TI2S'!$D113)</f>
        <v>-1.8086899216444902E-19</v>
      </c>
      <c r="I113" s="18">
        <f>Model!$W$18*((drdp!C113)*'MSXY-TI2S'!$B113+(drdp!F113)*'MSXY-TI2S'!$C113+(drdp!I113)*'MSXY-TI2S'!$D113)</f>
        <v>-4.175689705170998E-20</v>
      </c>
      <c r="J113" s="18">
        <f>Model!$W$18*((drdp!D113)*'MSXY-TI2S'!$B113+(drdp!G113)*'MSXY-TI2S'!$C113+(drdp!J113)*'MSXY-TI2S'!$D113)</f>
        <v>0</v>
      </c>
      <c r="K113" s="21">
        <f>SUM(E$3:E112)+H113</f>
        <v>8.0391844721154446E-2</v>
      </c>
      <c r="L113" s="21">
        <f>SUM(F$3:F112)+I113</f>
        <v>0.52219758470455613</v>
      </c>
      <c r="M113" s="21">
        <f>SUM(G$3:G112)+J113</f>
        <v>0</v>
      </c>
      <c r="N113" s="21"/>
      <c r="O113" s="21"/>
      <c r="P113" s="21"/>
      <c r="Q113" s="19">
        <f t="shared" si="5"/>
        <v>6.4628486976702083E-3</v>
      </c>
      <c r="R113" s="19">
        <f t="shared" si="5"/>
        <v>0.27269031747127209</v>
      </c>
      <c r="S113" s="19">
        <f t="shared" si="5"/>
        <v>0</v>
      </c>
      <c r="T113" s="19">
        <f t="shared" si="6"/>
        <v>4.198042714333057E-2</v>
      </c>
      <c r="U113" s="19">
        <f t="shared" si="7"/>
        <v>0</v>
      </c>
      <c r="V113" s="19">
        <f t="shared" si="8"/>
        <v>0</v>
      </c>
    </row>
    <row r="114" spans="1:22" x14ac:dyDescent="0.25">
      <c r="A114" s="26">
        <f>Wellpath!E114</f>
        <v>3210</v>
      </c>
      <c r="B114" s="22">
        <v>0</v>
      </c>
      <c r="C114" s="22">
        <v>0</v>
      </c>
      <c r="D114" s="22">
        <f>SIN(Wellpath!$O114) * (TAN(Dip) * SIN(Wellpath!$L114) * COS(Wellpath!$L114) - COS(Wellpath!$L114) * COS(Wellpath!$L114) * COS(Wellpath!$O114) - COS(Wellpath!$O114)) / 2</f>
        <v>-7.734441234617699E-18</v>
      </c>
      <c r="E114" s="20">
        <f>Model!$W$18*((drdp!B114+drdp!K114)*'MSXY-TI2S'!$B114+(drdp!E114+drdp!N114)*'MSXY-TI2S'!$C114+(drdp!H114+drdp!Q114)*'MSXY-TI2S'!$D114)</f>
        <v>-3.6173798432889804E-19</v>
      </c>
      <c r="F114" s="20">
        <f>Model!$W$18*((drdp!C114+drdp!L114)*'MSXY-TI2S'!$B114+(drdp!F114+drdp!O114)*'MSXY-TI2S'!$C114+(drdp!I114+drdp!R114)*'MSXY-TI2S'!$D114)</f>
        <v>-8.3513794103419961E-20</v>
      </c>
      <c r="G114" s="20">
        <f>Model!$W$18*((drdp!D114+drdp!M114)*'MSXY-TI2S'!$B114+(drdp!G114+drdp!P114)*'MSXY-TI2S'!$C114+(drdp!J114+drdp!S114)*'MSXY-TI2S'!$D114)</f>
        <v>0</v>
      </c>
      <c r="H114" s="18">
        <f>Model!$W$18*((drdp!B114)*'MSXY-TI2S'!$B114+(drdp!E114)*'MSXY-TI2S'!$C114+(drdp!H114)*'MSXY-TI2S'!$D114)</f>
        <v>-1.8086899216444902E-19</v>
      </c>
      <c r="I114" s="18">
        <f>Model!$W$18*((drdp!C114)*'MSXY-TI2S'!$B114+(drdp!F114)*'MSXY-TI2S'!$C114+(drdp!I114)*'MSXY-TI2S'!$D114)</f>
        <v>-4.175689705170998E-20</v>
      </c>
      <c r="J114" s="18">
        <f>Model!$W$18*((drdp!D114)*'MSXY-TI2S'!$B114+(drdp!G114)*'MSXY-TI2S'!$C114+(drdp!J114)*'MSXY-TI2S'!$D114)</f>
        <v>0</v>
      </c>
      <c r="K114" s="21">
        <f>SUM(E$3:E113)+H114</f>
        <v>8.0391844721154446E-2</v>
      </c>
      <c r="L114" s="21">
        <f>SUM(F$3:F113)+I114</f>
        <v>0.52219758470455613</v>
      </c>
      <c r="M114" s="21">
        <f>SUM(G$3:G113)+J114</f>
        <v>0</v>
      </c>
      <c r="N114" s="21"/>
      <c r="O114" s="21"/>
      <c r="P114" s="21"/>
      <c r="Q114" s="19">
        <f t="shared" si="5"/>
        <v>6.4628486976702083E-3</v>
      </c>
      <c r="R114" s="19">
        <f t="shared" si="5"/>
        <v>0.27269031747127209</v>
      </c>
      <c r="S114" s="19">
        <f t="shared" si="5"/>
        <v>0</v>
      </c>
      <c r="T114" s="19">
        <f t="shared" si="6"/>
        <v>4.198042714333057E-2</v>
      </c>
      <c r="U114" s="19">
        <f t="shared" si="7"/>
        <v>0</v>
      </c>
      <c r="V114" s="19">
        <f t="shared" si="8"/>
        <v>0</v>
      </c>
    </row>
    <row r="115" spans="1:22" x14ac:dyDescent="0.25">
      <c r="A115" s="26">
        <f>Wellpath!E115</f>
        <v>3240</v>
      </c>
      <c r="B115" s="22">
        <v>0</v>
      </c>
      <c r="C115" s="22">
        <v>0</v>
      </c>
      <c r="D115" s="22">
        <f>SIN(Wellpath!$O115) * (TAN(Dip) * SIN(Wellpath!$L115) * COS(Wellpath!$L115) - COS(Wellpath!$L115) * COS(Wellpath!$L115) * COS(Wellpath!$O115) - COS(Wellpath!$O115)) / 2</f>
        <v>-7.734441234617699E-18</v>
      </c>
      <c r="E115" s="20">
        <f>Model!$W$18*((drdp!B115+drdp!K115)*'MSXY-TI2S'!$B115+(drdp!E115+drdp!N115)*'MSXY-TI2S'!$C115+(drdp!H115+drdp!Q115)*'MSXY-TI2S'!$D115)</f>
        <v>-3.6173798432889804E-19</v>
      </c>
      <c r="F115" s="20">
        <f>Model!$W$18*((drdp!C115+drdp!L115)*'MSXY-TI2S'!$B115+(drdp!F115+drdp!O115)*'MSXY-TI2S'!$C115+(drdp!I115+drdp!R115)*'MSXY-TI2S'!$D115)</f>
        <v>-8.3513794103419961E-20</v>
      </c>
      <c r="G115" s="20">
        <f>Model!$W$18*((drdp!D115+drdp!M115)*'MSXY-TI2S'!$B115+(drdp!G115+drdp!P115)*'MSXY-TI2S'!$C115+(drdp!J115+drdp!S115)*'MSXY-TI2S'!$D115)</f>
        <v>0</v>
      </c>
      <c r="H115" s="18">
        <f>Model!$W$18*((drdp!B115)*'MSXY-TI2S'!$B115+(drdp!E115)*'MSXY-TI2S'!$C115+(drdp!H115)*'MSXY-TI2S'!$D115)</f>
        <v>-1.8086899216444902E-19</v>
      </c>
      <c r="I115" s="18">
        <f>Model!$W$18*((drdp!C115)*'MSXY-TI2S'!$B115+(drdp!F115)*'MSXY-TI2S'!$C115+(drdp!I115)*'MSXY-TI2S'!$D115)</f>
        <v>-4.175689705170998E-20</v>
      </c>
      <c r="J115" s="18">
        <f>Model!$W$18*((drdp!D115)*'MSXY-TI2S'!$B115+(drdp!G115)*'MSXY-TI2S'!$C115+(drdp!J115)*'MSXY-TI2S'!$D115)</f>
        <v>0</v>
      </c>
      <c r="K115" s="21">
        <f>SUM(E$3:E114)+H115</f>
        <v>8.0391844721154446E-2</v>
      </c>
      <c r="L115" s="21">
        <f>SUM(F$3:F114)+I115</f>
        <v>0.52219758470455613</v>
      </c>
      <c r="M115" s="21">
        <f>SUM(G$3:G114)+J115</f>
        <v>0</v>
      </c>
      <c r="N115" s="21"/>
      <c r="O115" s="21"/>
      <c r="P115" s="21"/>
      <c r="Q115" s="19">
        <f t="shared" si="5"/>
        <v>6.4628486976702083E-3</v>
      </c>
      <c r="R115" s="19">
        <f t="shared" si="5"/>
        <v>0.27269031747127209</v>
      </c>
      <c r="S115" s="19">
        <f t="shared" si="5"/>
        <v>0</v>
      </c>
      <c r="T115" s="19">
        <f t="shared" si="6"/>
        <v>4.198042714333057E-2</v>
      </c>
      <c r="U115" s="19">
        <f t="shared" si="7"/>
        <v>0</v>
      </c>
      <c r="V115" s="19">
        <f t="shared" si="8"/>
        <v>0</v>
      </c>
    </row>
    <row r="116" spans="1:22" x14ac:dyDescent="0.25">
      <c r="A116" s="26">
        <f>Wellpath!E116</f>
        <v>3270</v>
      </c>
      <c r="B116" s="22">
        <v>0</v>
      </c>
      <c r="C116" s="22">
        <v>0</v>
      </c>
      <c r="D116" s="22">
        <f>SIN(Wellpath!$O116) * (TAN(Dip) * SIN(Wellpath!$L116) * COS(Wellpath!$L116) - COS(Wellpath!$L116) * COS(Wellpath!$L116) * COS(Wellpath!$O116) - COS(Wellpath!$O116)) / 2</f>
        <v>-7.734441234617699E-18</v>
      </c>
      <c r="E116" s="20">
        <f>Model!$W$18*((drdp!B116+drdp!K116)*'MSXY-TI2S'!$B116+(drdp!E116+drdp!N116)*'MSXY-TI2S'!$C116+(drdp!H116+drdp!Q116)*'MSXY-TI2S'!$D116)</f>
        <v>-3.6173798432889804E-19</v>
      </c>
      <c r="F116" s="20">
        <f>Model!$W$18*((drdp!C116+drdp!L116)*'MSXY-TI2S'!$B116+(drdp!F116+drdp!O116)*'MSXY-TI2S'!$C116+(drdp!I116+drdp!R116)*'MSXY-TI2S'!$D116)</f>
        <v>-8.3513794103419961E-20</v>
      </c>
      <c r="G116" s="20">
        <f>Model!$W$18*((drdp!D116+drdp!M116)*'MSXY-TI2S'!$B116+(drdp!G116+drdp!P116)*'MSXY-TI2S'!$C116+(drdp!J116+drdp!S116)*'MSXY-TI2S'!$D116)</f>
        <v>0</v>
      </c>
      <c r="H116" s="18">
        <f>Model!$W$18*((drdp!B116)*'MSXY-TI2S'!$B116+(drdp!E116)*'MSXY-TI2S'!$C116+(drdp!H116)*'MSXY-TI2S'!$D116)</f>
        <v>-1.8086899216444902E-19</v>
      </c>
      <c r="I116" s="18">
        <f>Model!$W$18*((drdp!C116)*'MSXY-TI2S'!$B116+(drdp!F116)*'MSXY-TI2S'!$C116+(drdp!I116)*'MSXY-TI2S'!$D116)</f>
        <v>-4.175689705170998E-20</v>
      </c>
      <c r="J116" s="18">
        <f>Model!$W$18*((drdp!D116)*'MSXY-TI2S'!$B116+(drdp!G116)*'MSXY-TI2S'!$C116+(drdp!J116)*'MSXY-TI2S'!$D116)</f>
        <v>0</v>
      </c>
      <c r="K116" s="21">
        <f>SUM(E$3:E115)+H116</f>
        <v>8.0391844721154446E-2</v>
      </c>
      <c r="L116" s="21">
        <f>SUM(F$3:F115)+I116</f>
        <v>0.52219758470455613</v>
      </c>
      <c r="M116" s="21">
        <f>SUM(G$3:G115)+J116</f>
        <v>0</v>
      </c>
      <c r="N116" s="21"/>
      <c r="O116" s="21"/>
      <c r="P116" s="21"/>
      <c r="Q116" s="19">
        <f t="shared" si="5"/>
        <v>6.4628486976702083E-3</v>
      </c>
      <c r="R116" s="19">
        <f t="shared" si="5"/>
        <v>0.27269031747127209</v>
      </c>
      <c r="S116" s="19">
        <f t="shared" si="5"/>
        <v>0</v>
      </c>
      <c r="T116" s="19">
        <f t="shared" si="6"/>
        <v>4.198042714333057E-2</v>
      </c>
      <c r="U116" s="19">
        <f t="shared" si="7"/>
        <v>0</v>
      </c>
      <c r="V116" s="19">
        <f t="shared" si="8"/>
        <v>0</v>
      </c>
    </row>
    <row r="117" spans="1:22" x14ac:dyDescent="0.25">
      <c r="A117" s="26">
        <f>Wellpath!E117</f>
        <v>3300</v>
      </c>
      <c r="B117" s="22">
        <v>0</v>
      </c>
      <c r="C117" s="22">
        <v>0</v>
      </c>
      <c r="D117" s="22">
        <f>SIN(Wellpath!$O117) * (TAN(Dip) * SIN(Wellpath!$L117) * COS(Wellpath!$L117) - COS(Wellpath!$L117) * COS(Wellpath!$L117) * COS(Wellpath!$O117) - COS(Wellpath!$O117)) / 2</f>
        <v>-7.734441234617699E-18</v>
      </c>
      <c r="E117" s="20">
        <f>Model!$W$18*((drdp!B117+drdp!K117)*'MSXY-TI2S'!$B117+(drdp!E117+drdp!N117)*'MSXY-TI2S'!$C117+(drdp!H117+drdp!Q117)*'MSXY-TI2S'!$D117)</f>
        <v>-3.6173798432889804E-19</v>
      </c>
      <c r="F117" s="20">
        <f>Model!$W$18*((drdp!C117+drdp!L117)*'MSXY-TI2S'!$B117+(drdp!F117+drdp!O117)*'MSXY-TI2S'!$C117+(drdp!I117+drdp!R117)*'MSXY-TI2S'!$D117)</f>
        <v>-8.3513794103419961E-20</v>
      </c>
      <c r="G117" s="20">
        <f>Model!$W$18*((drdp!D117+drdp!M117)*'MSXY-TI2S'!$B117+(drdp!G117+drdp!P117)*'MSXY-TI2S'!$C117+(drdp!J117+drdp!S117)*'MSXY-TI2S'!$D117)</f>
        <v>0</v>
      </c>
      <c r="H117" s="18">
        <f>Model!$W$18*((drdp!B117)*'MSXY-TI2S'!$B117+(drdp!E117)*'MSXY-TI2S'!$C117+(drdp!H117)*'MSXY-TI2S'!$D117)</f>
        <v>-1.8086899216444902E-19</v>
      </c>
      <c r="I117" s="18">
        <f>Model!$W$18*((drdp!C117)*'MSXY-TI2S'!$B117+(drdp!F117)*'MSXY-TI2S'!$C117+(drdp!I117)*'MSXY-TI2S'!$D117)</f>
        <v>-4.175689705170998E-20</v>
      </c>
      <c r="J117" s="18">
        <f>Model!$W$18*((drdp!D117)*'MSXY-TI2S'!$B117+(drdp!G117)*'MSXY-TI2S'!$C117+(drdp!J117)*'MSXY-TI2S'!$D117)</f>
        <v>0</v>
      </c>
      <c r="K117" s="21">
        <f>SUM(E$3:E116)+H117</f>
        <v>8.0391844721154446E-2</v>
      </c>
      <c r="L117" s="21">
        <f>SUM(F$3:F116)+I117</f>
        <v>0.52219758470455613</v>
      </c>
      <c r="M117" s="21">
        <f>SUM(G$3:G116)+J117</f>
        <v>0</v>
      </c>
      <c r="N117" s="21"/>
      <c r="O117" s="21"/>
      <c r="P117" s="21"/>
      <c r="Q117" s="19">
        <f t="shared" si="5"/>
        <v>6.4628486976702083E-3</v>
      </c>
      <c r="R117" s="19">
        <f t="shared" si="5"/>
        <v>0.27269031747127209</v>
      </c>
      <c r="S117" s="19">
        <f t="shared" si="5"/>
        <v>0</v>
      </c>
      <c r="T117" s="19">
        <f t="shared" si="6"/>
        <v>4.198042714333057E-2</v>
      </c>
      <c r="U117" s="19">
        <f t="shared" si="7"/>
        <v>0</v>
      </c>
      <c r="V117" s="19">
        <f t="shared" si="8"/>
        <v>0</v>
      </c>
    </row>
    <row r="118" spans="1:22" x14ac:dyDescent="0.25">
      <c r="A118" s="26">
        <f>Wellpath!E118</f>
        <v>3330</v>
      </c>
      <c r="B118" s="22">
        <v>0</v>
      </c>
      <c r="C118" s="22">
        <v>0</v>
      </c>
      <c r="D118" s="22">
        <f>SIN(Wellpath!$O118) * (TAN(Dip) * SIN(Wellpath!$L118) * COS(Wellpath!$L118) - COS(Wellpath!$L118) * COS(Wellpath!$L118) * COS(Wellpath!$O118) - COS(Wellpath!$O118)) / 2</f>
        <v>-7.734441234617699E-18</v>
      </c>
      <c r="E118" s="20">
        <f>Model!$W$18*((drdp!B118+drdp!K118)*'MSXY-TI2S'!$B118+(drdp!E118+drdp!N118)*'MSXY-TI2S'!$C118+(drdp!H118+drdp!Q118)*'MSXY-TI2S'!$D118)</f>
        <v>-3.6173798432889804E-19</v>
      </c>
      <c r="F118" s="20">
        <f>Model!$W$18*((drdp!C118+drdp!L118)*'MSXY-TI2S'!$B118+(drdp!F118+drdp!O118)*'MSXY-TI2S'!$C118+(drdp!I118+drdp!R118)*'MSXY-TI2S'!$D118)</f>
        <v>-8.3513794103419961E-20</v>
      </c>
      <c r="G118" s="20">
        <f>Model!$W$18*((drdp!D118+drdp!M118)*'MSXY-TI2S'!$B118+(drdp!G118+drdp!P118)*'MSXY-TI2S'!$C118+(drdp!J118+drdp!S118)*'MSXY-TI2S'!$D118)</f>
        <v>0</v>
      </c>
      <c r="H118" s="18">
        <f>Model!$W$18*((drdp!B118)*'MSXY-TI2S'!$B118+(drdp!E118)*'MSXY-TI2S'!$C118+(drdp!H118)*'MSXY-TI2S'!$D118)</f>
        <v>-1.8086899216444902E-19</v>
      </c>
      <c r="I118" s="18">
        <f>Model!$W$18*((drdp!C118)*'MSXY-TI2S'!$B118+(drdp!F118)*'MSXY-TI2S'!$C118+(drdp!I118)*'MSXY-TI2S'!$D118)</f>
        <v>-4.175689705170998E-20</v>
      </c>
      <c r="J118" s="18">
        <f>Model!$W$18*((drdp!D118)*'MSXY-TI2S'!$B118+(drdp!G118)*'MSXY-TI2S'!$C118+(drdp!J118)*'MSXY-TI2S'!$D118)</f>
        <v>0</v>
      </c>
      <c r="K118" s="21">
        <f>SUM(E$3:E117)+H118</f>
        <v>8.0391844721154446E-2</v>
      </c>
      <c r="L118" s="21">
        <f>SUM(F$3:F117)+I118</f>
        <v>0.52219758470455613</v>
      </c>
      <c r="M118" s="21">
        <f>SUM(G$3:G117)+J118</f>
        <v>0</v>
      </c>
      <c r="N118" s="21"/>
      <c r="O118" s="21"/>
      <c r="P118" s="21"/>
      <c r="Q118" s="19">
        <f t="shared" si="5"/>
        <v>6.4628486976702083E-3</v>
      </c>
      <c r="R118" s="19">
        <f t="shared" si="5"/>
        <v>0.27269031747127209</v>
      </c>
      <c r="S118" s="19">
        <f t="shared" si="5"/>
        <v>0</v>
      </c>
      <c r="T118" s="19">
        <f t="shared" si="6"/>
        <v>4.198042714333057E-2</v>
      </c>
      <c r="U118" s="19">
        <f t="shared" si="7"/>
        <v>0</v>
      </c>
      <c r="V118" s="19">
        <f t="shared" si="8"/>
        <v>0</v>
      </c>
    </row>
    <row r="119" spans="1:22" x14ac:dyDescent="0.25">
      <c r="A119" s="26">
        <f>Wellpath!E119</f>
        <v>3360</v>
      </c>
      <c r="B119" s="22">
        <v>0</v>
      </c>
      <c r="C119" s="22">
        <v>0</v>
      </c>
      <c r="D119" s="22">
        <f>SIN(Wellpath!$O119) * (TAN(Dip) * SIN(Wellpath!$L119) * COS(Wellpath!$L119) - COS(Wellpath!$L119) * COS(Wellpath!$L119) * COS(Wellpath!$O119) - COS(Wellpath!$O119)) / 2</f>
        <v>-7.734441234617699E-18</v>
      </c>
      <c r="E119" s="20">
        <f>Model!$W$18*((drdp!B119+drdp!K119)*'MSXY-TI2S'!$B119+(drdp!E119+drdp!N119)*'MSXY-TI2S'!$C119+(drdp!H119+drdp!Q119)*'MSXY-TI2S'!$D119)</f>
        <v>-3.6173798432889804E-19</v>
      </c>
      <c r="F119" s="20">
        <f>Model!$W$18*((drdp!C119+drdp!L119)*'MSXY-TI2S'!$B119+(drdp!F119+drdp!O119)*'MSXY-TI2S'!$C119+(drdp!I119+drdp!R119)*'MSXY-TI2S'!$D119)</f>
        <v>-8.3513794103419961E-20</v>
      </c>
      <c r="G119" s="20">
        <f>Model!$W$18*((drdp!D119+drdp!M119)*'MSXY-TI2S'!$B119+(drdp!G119+drdp!P119)*'MSXY-TI2S'!$C119+(drdp!J119+drdp!S119)*'MSXY-TI2S'!$D119)</f>
        <v>0</v>
      </c>
      <c r="H119" s="18">
        <f>Model!$W$18*((drdp!B119)*'MSXY-TI2S'!$B119+(drdp!E119)*'MSXY-TI2S'!$C119+(drdp!H119)*'MSXY-TI2S'!$D119)</f>
        <v>-1.8086899216444902E-19</v>
      </c>
      <c r="I119" s="18">
        <f>Model!$W$18*((drdp!C119)*'MSXY-TI2S'!$B119+(drdp!F119)*'MSXY-TI2S'!$C119+(drdp!I119)*'MSXY-TI2S'!$D119)</f>
        <v>-4.175689705170998E-20</v>
      </c>
      <c r="J119" s="18">
        <f>Model!$W$18*((drdp!D119)*'MSXY-TI2S'!$B119+(drdp!G119)*'MSXY-TI2S'!$C119+(drdp!J119)*'MSXY-TI2S'!$D119)</f>
        <v>0</v>
      </c>
      <c r="K119" s="21">
        <f>SUM(E$3:E118)+H119</f>
        <v>8.0391844721154446E-2</v>
      </c>
      <c r="L119" s="21">
        <f>SUM(F$3:F118)+I119</f>
        <v>0.52219758470455613</v>
      </c>
      <c r="M119" s="21">
        <f>SUM(G$3:G118)+J119</f>
        <v>0</v>
      </c>
      <c r="N119" s="21"/>
      <c r="O119" s="21"/>
      <c r="P119" s="21"/>
      <c r="Q119" s="19">
        <f t="shared" si="5"/>
        <v>6.4628486976702083E-3</v>
      </c>
      <c r="R119" s="19">
        <f t="shared" si="5"/>
        <v>0.27269031747127209</v>
      </c>
      <c r="S119" s="19">
        <f t="shared" si="5"/>
        <v>0</v>
      </c>
      <c r="T119" s="19">
        <f t="shared" si="6"/>
        <v>4.198042714333057E-2</v>
      </c>
      <c r="U119" s="19">
        <f t="shared" si="7"/>
        <v>0</v>
      </c>
      <c r="V119" s="19">
        <f t="shared" si="8"/>
        <v>0</v>
      </c>
    </row>
    <row r="120" spans="1:22" x14ac:dyDescent="0.25">
      <c r="A120" s="26">
        <f>Wellpath!E120</f>
        <v>3390</v>
      </c>
      <c r="B120" s="22">
        <v>0</v>
      </c>
      <c r="C120" s="22">
        <v>0</v>
      </c>
      <c r="D120" s="22">
        <f>SIN(Wellpath!$O120) * (TAN(Dip) * SIN(Wellpath!$L120) * COS(Wellpath!$L120) - COS(Wellpath!$L120) * COS(Wellpath!$L120) * COS(Wellpath!$O120) - COS(Wellpath!$O120)) / 2</f>
        <v>-7.734441234617699E-18</v>
      </c>
      <c r="E120" s="20">
        <f>Model!$W$18*((drdp!B120+drdp!K120)*'MSXY-TI2S'!$B120+(drdp!E120+drdp!N120)*'MSXY-TI2S'!$C120+(drdp!H120+drdp!Q120)*'MSXY-TI2S'!$D120)</f>
        <v>-3.6173798432889804E-19</v>
      </c>
      <c r="F120" s="20">
        <f>Model!$W$18*((drdp!C120+drdp!L120)*'MSXY-TI2S'!$B120+(drdp!F120+drdp!O120)*'MSXY-TI2S'!$C120+(drdp!I120+drdp!R120)*'MSXY-TI2S'!$D120)</f>
        <v>-8.3513794103419961E-20</v>
      </c>
      <c r="G120" s="20">
        <f>Model!$W$18*((drdp!D120+drdp!M120)*'MSXY-TI2S'!$B120+(drdp!G120+drdp!P120)*'MSXY-TI2S'!$C120+(drdp!J120+drdp!S120)*'MSXY-TI2S'!$D120)</f>
        <v>0</v>
      </c>
      <c r="H120" s="18">
        <f>Model!$W$18*((drdp!B120)*'MSXY-TI2S'!$B120+(drdp!E120)*'MSXY-TI2S'!$C120+(drdp!H120)*'MSXY-TI2S'!$D120)</f>
        <v>-1.8086899216444902E-19</v>
      </c>
      <c r="I120" s="18">
        <f>Model!$W$18*((drdp!C120)*'MSXY-TI2S'!$B120+(drdp!F120)*'MSXY-TI2S'!$C120+(drdp!I120)*'MSXY-TI2S'!$D120)</f>
        <v>-4.175689705170998E-20</v>
      </c>
      <c r="J120" s="18">
        <f>Model!$W$18*((drdp!D120)*'MSXY-TI2S'!$B120+(drdp!G120)*'MSXY-TI2S'!$C120+(drdp!J120)*'MSXY-TI2S'!$D120)</f>
        <v>0</v>
      </c>
      <c r="K120" s="21">
        <f>SUM(E$3:E119)+H120</f>
        <v>8.0391844721154446E-2</v>
      </c>
      <c r="L120" s="21">
        <f>SUM(F$3:F119)+I120</f>
        <v>0.52219758470455613</v>
      </c>
      <c r="M120" s="21">
        <f>SUM(G$3:G119)+J120</f>
        <v>0</v>
      </c>
      <c r="N120" s="21"/>
      <c r="O120" s="21"/>
      <c r="P120" s="21"/>
      <c r="Q120" s="19">
        <f t="shared" si="5"/>
        <v>6.4628486976702083E-3</v>
      </c>
      <c r="R120" s="19">
        <f t="shared" si="5"/>
        <v>0.27269031747127209</v>
      </c>
      <c r="S120" s="19">
        <f t="shared" si="5"/>
        <v>0</v>
      </c>
      <c r="T120" s="19">
        <f t="shared" si="6"/>
        <v>4.198042714333057E-2</v>
      </c>
      <c r="U120" s="19">
        <f t="shared" si="7"/>
        <v>0</v>
      </c>
      <c r="V120" s="19">
        <f t="shared" si="8"/>
        <v>0</v>
      </c>
    </row>
    <row r="121" spans="1:22" x14ac:dyDescent="0.25">
      <c r="A121" s="26">
        <f>Wellpath!E121</f>
        <v>3420</v>
      </c>
      <c r="B121" s="22">
        <v>0</v>
      </c>
      <c r="C121" s="22">
        <v>0</v>
      </c>
      <c r="D121" s="22">
        <f>SIN(Wellpath!$O121) * (TAN(Dip) * SIN(Wellpath!$L121) * COS(Wellpath!$L121) - COS(Wellpath!$L121) * COS(Wellpath!$L121) * COS(Wellpath!$O121) - COS(Wellpath!$O121)) / 2</f>
        <v>-7.734441234617699E-18</v>
      </c>
      <c r="E121" s="20">
        <f>Model!$W$18*((drdp!B121+drdp!K121)*'MSXY-TI2S'!$B121+(drdp!E121+drdp!N121)*'MSXY-TI2S'!$C121+(drdp!H121+drdp!Q121)*'MSXY-TI2S'!$D121)</f>
        <v>-2.4115865621926536E-19</v>
      </c>
      <c r="F121" s="20">
        <f>Model!$W$18*((drdp!C121+drdp!L121)*'MSXY-TI2S'!$B121+(drdp!F121+drdp!O121)*'MSXY-TI2S'!$C121+(drdp!I121+drdp!R121)*'MSXY-TI2S'!$D121)</f>
        <v>-5.5675862735613307E-20</v>
      </c>
      <c r="G121" s="20">
        <f>Model!$W$18*((drdp!D121+drdp!M121)*'MSXY-TI2S'!$B121+(drdp!G121+drdp!P121)*'MSXY-TI2S'!$C121+(drdp!J121+drdp!S121)*'MSXY-TI2S'!$D121)</f>
        <v>0</v>
      </c>
      <c r="H121" s="18">
        <f>Model!$W$18*((drdp!B121)*'MSXY-TI2S'!$B121+(drdp!E121)*'MSXY-TI2S'!$C121+(drdp!H121)*'MSXY-TI2S'!$D121)</f>
        <v>-1.8086899216444902E-19</v>
      </c>
      <c r="I121" s="18">
        <f>Model!$W$18*((drdp!C121)*'MSXY-TI2S'!$B121+(drdp!F121)*'MSXY-TI2S'!$C121+(drdp!I121)*'MSXY-TI2S'!$D121)</f>
        <v>-4.175689705170998E-20</v>
      </c>
      <c r="J121" s="18">
        <f>Model!$W$18*((drdp!D121)*'MSXY-TI2S'!$B121+(drdp!G121)*'MSXY-TI2S'!$C121+(drdp!J121)*'MSXY-TI2S'!$D121)</f>
        <v>0</v>
      </c>
      <c r="K121" s="21">
        <f>SUM(E$3:E120)+H121</f>
        <v>8.0391844721154446E-2</v>
      </c>
      <c r="L121" s="21">
        <f>SUM(F$3:F120)+I121</f>
        <v>0.52219758470455613</v>
      </c>
      <c r="M121" s="21">
        <f>SUM(G$3:G120)+J121</f>
        <v>0</v>
      </c>
      <c r="N121" s="21"/>
      <c r="O121" s="21"/>
      <c r="P121" s="21"/>
      <c r="Q121" s="19">
        <f t="shared" si="5"/>
        <v>6.4628486976702083E-3</v>
      </c>
      <c r="R121" s="19">
        <f t="shared" si="5"/>
        <v>0.27269031747127209</v>
      </c>
      <c r="S121" s="19">
        <f t="shared" si="5"/>
        <v>0</v>
      </c>
      <c r="T121" s="19">
        <f t="shared" si="6"/>
        <v>4.198042714333057E-2</v>
      </c>
      <c r="U121" s="19">
        <f t="shared" si="7"/>
        <v>0</v>
      </c>
      <c r="V121" s="19">
        <f t="shared" si="8"/>
        <v>0</v>
      </c>
    </row>
    <row r="122" spans="1:22" x14ac:dyDescent="0.25">
      <c r="A122" s="26">
        <f>Wellpath!E122</f>
        <v>3430</v>
      </c>
      <c r="B122" s="22">
        <v>0</v>
      </c>
      <c r="C122" s="22">
        <v>0</v>
      </c>
      <c r="D122" s="22">
        <f>SIN(Wellpath!$O122) * (TAN(Dip) * SIN(Wellpath!$L122) * COS(Wellpath!$L122) - COS(Wellpath!$L122) * COS(Wellpath!$L122) * COS(Wellpath!$O122) - COS(Wellpath!$O122)) / 2</f>
        <v>-7.734441234617699E-18</v>
      </c>
      <c r="E122" s="20">
        <f>Model!$W$18*((drdp!B122+drdp!K122)*'MSXY-TI2S'!$B122+(drdp!E122+drdp!N122)*'MSXY-TI2S'!$C122+(drdp!H122+drdp!Q122)*'MSXY-TI2S'!$D122)</f>
        <v>-1.8086899216444902E-19</v>
      </c>
      <c r="F122" s="20">
        <f>Model!$W$18*((drdp!C122+drdp!L122)*'MSXY-TI2S'!$B122+(drdp!F122+drdp!O122)*'MSXY-TI2S'!$C122+(drdp!I122+drdp!R122)*'MSXY-TI2S'!$D122)</f>
        <v>-4.1756897051709974E-20</v>
      </c>
      <c r="G122" s="20">
        <f>Model!$W$18*((drdp!D122+drdp!M122)*'MSXY-TI2S'!$B122+(drdp!G122+drdp!P122)*'MSXY-TI2S'!$C122+(drdp!J122+drdp!S122)*'MSXY-TI2S'!$D122)</f>
        <v>0</v>
      </c>
      <c r="H122" s="18">
        <f>Model!$W$18*((drdp!B122)*'MSXY-TI2S'!$B122+(drdp!E122)*'MSXY-TI2S'!$C122+(drdp!H122)*'MSXY-TI2S'!$D122)</f>
        <v>-6.028966405481634E-20</v>
      </c>
      <c r="I122" s="18">
        <f>Model!$W$18*((drdp!C122)*'MSXY-TI2S'!$B122+(drdp!F122)*'MSXY-TI2S'!$C122+(drdp!I122)*'MSXY-TI2S'!$D122)</f>
        <v>-1.3918965683903327E-20</v>
      </c>
      <c r="J122" s="18">
        <f>Model!$W$18*((drdp!D122)*'MSXY-TI2S'!$B122+(drdp!G122)*'MSXY-TI2S'!$C122+(drdp!J122)*'MSXY-TI2S'!$D122)</f>
        <v>0</v>
      </c>
      <c r="K122" s="21">
        <f>SUM(E$3:E121)+H122</f>
        <v>8.0391844721154446E-2</v>
      </c>
      <c r="L122" s="21">
        <f>SUM(F$3:F121)+I122</f>
        <v>0.52219758470455613</v>
      </c>
      <c r="M122" s="21">
        <f>SUM(G$3:G121)+J122</f>
        <v>0</v>
      </c>
      <c r="N122" s="21"/>
      <c r="O122" s="21"/>
      <c r="P122" s="21"/>
      <c r="Q122" s="19">
        <f t="shared" si="5"/>
        <v>6.4628486976702083E-3</v>
      </c>
      <c r="R122" s="19">
        <f t="shared" si="5"/>
        <v>0.27269031747127209</v>
      </c>
      <c r="S122" s="19">
        <f t="shared" si="5"/>
        <v>0</v>
      </c>
      <c r="T122" s="19">
        <f t="shared" si="6"/>
        <v>4.198042714333057E-2</v>
      </c>
      <c r="U122" s="19">
        <f t="shared" si="7"/>
        <v>0</v>
      </c>
      <c r="V122" s="19">
        <f t="shared" si="8"/>
        <v>0</v>
      </c>
    </row>
    <row r="123" spans="1:22" x14ac:dyDescent="0.25">
      <c r="A123" s="26">
        <f>Wellpath!E123</f>
        <v>3450</v>
      </c>
      <c r="B123" s="22">
        <v>0</v>
      </c>
      <c r="C123" s="22">
        <v>0</v>
      </c>
      <c r="D123" s="22">
        <f>SIN(Wellpath!$O123) * (TAN(Dip) * SIN(Wellpath!$L123) * COS(Wellpath!$L123) - COS(Wellpath!$L123) * COS(Wellpath!$L123) * COS(Wellpath!$O123) - COS(Wellpath!$O123)) / 2</f>
        <v>-9.7835198788900804E-2</v>
      </c>
      <c r="E123" s="20">
        <f>Model!$W$18*((drdp!B123+drdp!K123)*'MSXY-TI2S'!$B123+(drdp!E123+drdp!N123)*'MSXY-TI2S'!$C123+(drdp!H123+drdp!Q123)*'MSXY-TI2S'!$D123)</f>
        <v>-3.8786807649081531E-3</v>
      </c>
      <c r="F123" s="20">
        <f>Model!$W$18*((drdp!C123+drdp!L123)*'MSXY-TI2S'!$B123+(drdp!F123+drdp!O123)*'MSXY-TI2S'!$C123+(drdp!I123+drdp!R123)*'MSXY-TI2S'!$D123)</f>
        <v>-5.0099942049462438E-4</v>
      </c>
      <c r="G123" s="20">
        <f>Model!$W$18*((drdp!D123+drdp!M123)*'MSXY-TI2S'!$B123+(drdp!G123+drdp!P123)*'MSXY-TI2S'!$C123+(drdp!J123+drdp!S123)*'MSXY-TI2S'!$D123)</f>
        <v>0</v>
      </c>
      <c r="H123" s="18">
        <f>Model!$W$18*((drdp!B123)*'MSXY-TI2S'!$B123+(drdp!E123)*'MSXY-TI2S'!$C123+(drdp!H123)*'MSXY-TI2S'!$D123)</f>
        <v>-1.5514723059632614E-3</v>
      </c>
      <c r="I123" s="18">
        <f>Model!$W$18*((drdp!C123)*'MSXY-TI2S'!$B123+(drdp!F123)*'MSXY-TI2S'!$C123+(drdp!I123)*'MSXY-TI2S'!$D123)</f>
        <v>-2.0039976819784979E-4</v>
      </c>
      <c r="J123" s="18">
        <f>Model!$W$18*((drdp!D123)*'MSXY-TI2S'!$B123+(drdp!G123)*'MSXY-TI2S'!$C123+(drdp!J123)*'MSXY-TI2S'!$D123)</f>
        <v>0</v>
      </c>
      <c r="K123" s="21">
        <f>SUM(E$3:E122)+H123</f>
        <v>7.8840372415191179E-2</v>
      </c>
      <c r="L123" s="21">
        <f>SUM(F$3:F122)+I123</f>
        <v>0.52199718493635827</v>
      </c>
      <c r="M123" s="21">
        <f>SUM(G$3:G122)+J123</f>
        <v>0</v>
      </c>
      <c r="N123" s="21"/>
      <c r="O123" s="21"/>
      <c r="P123" s="21"/>
      <c r="Q123" s="19">
        <f t="shared" si="5"/>
        <v>6.2158043225660382E-3</v>
      </c>
      <c r="R123" s="19">
        <f t="shared" si="5"/>
        <v>0.27248106108148262</v>
      </c>
      <c r="S123" s="19">
        <f t="shared" si="5"/>
        <v>0</v>
      </c>
      <c r="T123" s="19">
        <f t="shared" si="6"/>
        <v>4.1154452460063912E-2</v>
      </c>
      <c r="U123" s="19">
        <f t="shared" si="7"/>
        <v>0</v>
      </c>
      <c r="V123" s="19">
        <f t="shared" si="8"/>
        <v>0</v>
      </c>
    </row>
    <row r="124" spans="1:22" x14ac:dyDescent="0.25">
      <c r="A124" s="26">
        <f>Wellpath!E124</f>
        <v>3480</v>
      </c>
      <c r="B124" s="22">
        <v>0</v>
      </c>
      <c r="C124" s="22">
        <v>0</v>
      </c>
      <c r="D124" s="22">
        <f>SIN(Wellpath!$O124) * (TAN(Dip) * SIN(Wellpath!$L124) * COS(Wellpath!$L124) - COS(Wellpath!$L124) * COS(Wellpath!$L124) * COS(Wellpath!$O124) - COS(Wellpath!$O124)) / 2</f>
        <v>-0.2367926822587561</v>
      </c>
      <c r="E124" s="20">
        <f>Model!$W$18*((drdp!B124+drdp!K124)*'MSXY-TI2S'!$B124+(drdp!E124+drdp!N124)*'MSXY-TI2S'!$C124+(drdp!H124+drdp!Q124)*'MSXY-TI2S'!$D124)</f>
        <v>-1.131920155422241E-2</v>
      </c>
      <c r="F124" s="20">
        <f>Model!$W$18*((drdp!C124+drdp!L124)*'MSXY-TI2S'!$B124+(drdp!F124+drdp!O124)*'MSXY-TI2S'!$C124+(drdp!I124+drdp!R124)*'MSXY-TI2S'!$D124)</f>
        <v>2.2326873820649796E-4</v>
      </c>
      <c r="G124" s="20">
        <f>Model!$W$18*((drdp!D124+drdp!M124)*'MSXY-TI2S'!$B124+(drdp!G124+drdp!P124)*'MSXY-TI2S'!$C124+(drdp!J124+drdp!S124)*'MSXY-TI2S'!$D124)</f>
        <v>0</v>
      </c>
      <c r="H124" s="18">
        <f>Model!$W$18*((drdp!B124)*'MSXY-TI2S'!$B124+(drdp!E124)*'MSXY-TI2S'!$C124+(drdp!H124)*'MSXY-TI2S'!$D124)</f>
        <v>-5.6596007771112051E-3</v>
      </c>
      <c r="I124" s="18">
        <f>Model!$W$18*((drdp!C124)*'MSXY-TI2S'!$B124+(drdp!F124)*'MSXY-TI2S'!$C124+(drdp!I124)*'MSXY-TI2S'!$D124)</f>
        <v>1.1163436910324898E-4</v>
      </c>
      <c r="J124" s="18">
        <f>Model!$W$18*((drdp!D124)*'MSXY-TI2S'!$B124+(drdp!G124)*'MSXY-TI2S'!$C124+(drdp!J124)*'MSXY-TI2S'!$D124)</f>
        <v>0</v>
      </c>
      <c r="K124" s="21">
        <f>SUM(E$3:E123)+H124</f>
        <v>7.085356317913509E-2</v>
      </c>
      <c r="L124" s="21">
        <f>SUM(F$3:F123)+I124</f>
        <v>0.52180821965316471</v>
      </c>
      <c r="M124" s="21">
        <f>SUM(G$3:G123)+J124</f>
        <v>0</v>
      </c>
      <c r="N124" s="21"/>
      <c r="O124" s="21"/>
      <c r="P124" s="21"/>
      <c r="Q124" s="19">
        <f t="shared" si="5"/>
        <v>5.0202274151796879E-3</v>
      </c>
      <c r="R124" s="19">
        <f t="shared" si="5"/>
        <v>0.27228381809760538</v>
      </c>
      <c r="S124" s="19">
        <f t="shared" si="5"/>
        <v>0</v>
      </c>
      <c r="T124" s="19">
        <f t="shared" si="6"/>
        <v>3.6971971658587503E-2</v>
      </c>
      <c r="U124" s="19">
        <f t="shared" si="7"/>
        <v>0</v>
      </c>
      <c r="V124" s="19">
        <f t="shared" si="8"/>
        <v>0</v>
      </c>
    </row>
    <row r="125" spans="1:22" x14ac:dyDescent="0.25">
      <c r="A125" s="26">
        <f>Wellpath!E125</f>
        <v>3510</v>
      </c>
      <c r="B125" s="22">
        <v>0</v>
      </c>
      <c r="C125" s="22">
        <v>0</v>
      </c>
      <c r="D125" s="22">
        <f>SIN(Wellpath!$O125) * (TAN(Dip) * SIN(Wellpath!$L125) * COS(Wellpath!$L125) - COS(Wellpath!$L125) * COS(Wellpath!$L125) * COS(Wellpath!$O125) - COS(Wellpath!$O125)) / 2</f>
        <v>-0.35611557971525754</v>
      </c>
      <c r="E125" s="20">
        <f>Model!$W$18*((drdp!B125+drdp!K125)*'MSXY-TI2S'!$B125+(drdp!E125+drdp!N125)*'MSXY-TI2S'!$C125+(drdp!H125+drdp!Q125)*'MSXY-TI2S'!$D125)</f>
        <v>-1.6685194433172793E-2</v>
      </c>
      <c r="F125" s="20">
        <f>Model!$W$18*((drdp!C125+drdp!L125)*'MSXY-TI2S'!$B125+(drdp!F125+drdp!O125)*'MSXY-TI2S'!$C125+(drdp!I125+drdp!R125)*'MSXY-TI2S'!$D125)</f>
        <v>2.8520525149062954E-3</v>
      </c>
      <c r="G125" s="20">
        <f>Model!$W$18*((drdp!D125+drdp!M125)*'MSXY-TI2S'!$B125+(drdp!G125+drdp!P125)*'MSXY-TI2S'!$C125+(drdp!J125+drdp!S125)*'MSXY-TI2S'!$D125)</f>
        <v>0</v>
      </c>
      <c r="H125" s="18">
        <f>Model!$W$18*((drdp!B125)*'MSXY-TI2S'!$B125+(drdp!E125)*'MSXY-TI2S'!$C125+(drdp!H125)*'MSXY-TI2S'!$D125)</f>
        <v>-8.3425972165863966E-3</v>
      </c>
      <c r="I125" s="18">
        <f>Model!$W$18*((drdp!C125)*'MSXY-TI2S'!$B125+(drdp!F125)*'MSXY-TI2S'!$C125+(drdp!I125)*'MSXY-TI2S'!$D125)</f>
        <v>1.4260262574531477E-3</v>
      </c>
      <c r="J125" s="18">
        <f>Model!$W$18*((drdp!D125)*'MSXY-TI2S'!$B125+(drdp!G125)*'MSXY-TI2S'!$C125+(drdp!J125)*'MSXY-TI2S'!$D125)</f>
        <v>0</v>
      </c>
      <c r="K125" s="21">
        <f>SUM(E$3:E124)+H125</f>
        <v>5.68513651854375E-2</v>
      </c>
      <c r="L125" s="21">
        <f>SUM(F$3:F124)+I125</f>
        <v>0.52334588027972118</v>
      </c>
      <c r="M125" s="21">
        <f>SUM(G$3:G124)+J125</f>
        <v>0</v>
      </c>
      <c r="N125" s="21"/>
      <c r="O125" s="21"/>
      <c r="P125" s="21"/>
      <c r="Q125" s="19">
        <f t="shared" si="5"/>
        <v>3.232077723447975E-3</v>
      </c>
      <c r="R125" s="19">
        <f t="shared" si="5"/>
        <v>0.27389091040575625</v>
      </c>
      <c r="S125" s="19">
        <f t="shared" si="5"/>
        <v>0</v>
      </c>
      <c r="T125" s="19">
        <f t="shared" si="6"/>
        <v>2.9752927758076683E-2</v>
      </c>
      <c r="U125" s="19">
        <f t="shared" si="7"/>
        <v>0</v>
      </c>
      <c r="V125" s="19">
        <f t="shared" si="8"/>
        <v>0</v>
      </c>
    </row>
    <row r="126" spans="1:22" x14ac:dyDescent="0.25">
      <c r="A126" s="26">
        <f>Wellpath!E126</f>
        <v>3540</v>
      </c>
      <c r="B126" s="22">
        <v>0</v>
      </c>
      <c r="C126" s="22">
        <v>0</v>
      </c>
      <c r="D126" s="22">
        <f>SIN(Wellpath!$O126) * (TAN(Dip) * SIN(Wellpath!$L126) * COS(Wellpath!$L126) - COS(Wellpath!$L126) * COS(Wellpath!$L126) * COS(Wellpath!$O126) - COS(Wellpath!$O126)) / 2</f>
        <v>-0.44473856654060234</v>
      </c>
      <c r="E126" s="20">
        <f>Model!$W$18*((drdp!B126+drdp!K126)*'MSXY-TI2S'!$B126+(drdp!E126+drdp!N126)*'MSXY-TI2S'!$C126+(drdp!H126+drdp!Q126)*'MSXY-TI2S'!$D126)</f>
        <v>-1.9902412400545934E-2</v>
      </c>
      <c r="F126" s="20">
        <f>Model!$W$18*((drdp!C126+drdp!L126)*'MSXY-TI2S'!$B126+(drdp!F126+drdp!O126)*'MSXY-TI2S'!$C126+(drdp!I126+drdp!R126)*'MSXY-TI2S'!$D126)</f>
        <v>6.616793619688136E-3</v>
      </c>
      <c r="G126" s="20">
        <f>Model!$W$18*((drdp!D126+drdp!M126)*'MSXY-TI2S'!$B126+(drdp!G126+drdp!P126)*'MSXY-TI2S'!$C126+(drdp!J126+drdp!S126)*'MSXY-TI2S'!$D126)</f>
        <v>0</v>
      </c>
      <c r="H126" s="18">
        <f>Model!$W$18*((drdp!B126)*'MSXY-TI2S'!$B126+(drdp!E126)*'MSXY-TI2S'!$C126+(drdp!H126)*'MSXY-TI2S'!$D126)</f>
        <v>-9.9512062002729672E-3</v>
      </c>
      <c r="I126" s="18">
        <f>Model!$W$18*((drdp!C126)*'MSXY-TI2S'!$B126+(drdp!F126)*'MSXY-TI2S'!$C126+(drdp!I126)*'MSXY-TI2S'!$D126)</f>
        <v>3.308396809844068E-3</v>
      </c>
      <c r="J126" s="18">
        <f>Model!$W$18*((drdp!D126)*'MSXY-TI2S'!$B126+(drdp!G126)*'MSXY-TI2S'!$C126+(drdp!J126)*'MSXY-TI2S'!$D126)</f>
        <v>0</v>
      </c>
      <c r="K126" s="21">
        <f>SUM(E$3:E125)+H126</f>
        <v>3.8557561768578136E-2</v>
      </c>
      <c r="L126" s="21">
        <f>SUM(F$3:F125)+I126</f>
        <v>0.52808030334701839</v>
      </c>
      <c r="M126" s="21">
        <f>SUM(G$3:G125)+J126</f>
        <v>0</v>
      </c>
      <c r="N126" s="21"/>
      <c r="O126" s="21"/>
      <c r="P126" s="21"/>
      <c r="Q126" s="19">
        <f t="shared" si="5"/>
        <v>1.4866855695377184E-3</v>
      </c>
      <c r="R126" s="19">
        <f t="shared" si="5"/>
        <v>0.27886880678307896</v>
      </c>
      <c r="S126" s="19">
        <f t="shared" si="5"/>
        <v>0</v>
      </c>
      <c r="T126" s="19">
        <f t="shared" si="6"/>
        <v>2.036148891507214E-2</v>
      </c>
      <c r="U126" s="19">
        <f t="shared" si="7"/>
        <v>0</v>
      </c>
      <c r="V126" s="19">
        <f t="shared" si="8"/>
        <v>0</v>
      </c>
    </row>
    <row r="127" spans="1:22" x14ac:dyDescent="0.25">
      <c r="A127" s="26">
        <f>Wellpath!E127</f>
        <v>3570</v>
      </c>
      <c r="B127" s="22">
        <v>0</v>
      </c>
      <c r="C127" s="22">
        <v>0</v>
      </c>
      <c r="D127" s="22">
        <f>SIN(Wellpath!$O127) * (TAN(Dip) * SIN(Wellpath!$L127) * COS(Wellpath!$L127) - COS(Wellpath!$L127) * COS(Wellpath!$L127) * COS(Wellpath!$O127) - COS(Wellpath!$O127)) / 2</f>
        <v>-0.493112339814957</v>
      </c>
      <c r="E127" s="20">
        <f>Model!$W$18*((drdp!B127+drdp!K127)*'MSXY-TI2S'!$B127+(drdp!E127+drdp!N127)*'MSXY-TI2S'!$C127+(drdp!H127+drdp!Q127)*'MSXY-TI2S'!$D127)</f>
        <v>-2.0487692320223749E-2</v>
      </c>
      <c r="F127" s="20">
        <f>Model!$W$18*((drdp!C127+drdp!L127)*'MSXY-TI2S'!$B127+(drdp!F127+drdp!O127)*'MSXY-TI2S'!$C127+(drdp!I127+drdp!R127)*'MSXY-TI2S'!$D127)</f>
        <v>1.0542807967739655E-2</v>
      </c>
      <c r="G127" s="20">
        <f>Model!$W$18*((drdp!D127+drdp!M127)*'MSXY-TI2S'!$B127+(drdp!G127+drdp!P127)*'MSXY-TI2S'!$C127+(drdp!J127+drdp!S127)*'MSXY-TI2S'!$D127)</f>
        <v>0</v>
      </c>
      <c r="H127" s="18">
        <f>Model!$W$18*((drdp!B127)*'MSXY-TI2S'!$B127+(drdp!E127)*'MSXY-TI2S'!$C127+(drdp!H127)*'MSXY-TI2S'!$D127)</f>
        <v>-1.0243846160111874E-2</v>
      </c>
      <c r="I127" s="18">
        <f>Model!$W$18*((drdp!C127)*'MSXY-TI2S'!$B127+(drdp!F127)*'MSXY-TI2S'!$C127+(drdp!I127)*'MSXY-TI2S'!$D127)</f>
        <v>5.2714039838698276E-3</v>
      </c>
      <c r="J127" s="18">
        <f>Model!$W$18*((drdp!D127)*'MSXY-TI2S'!$B127+(drdp!G127)*'MSXY-TI2S'!$C127+(drdp!J127)*'MSXY-TI2S'!$D127)</f>
        <v>0</v>
      </c>
      <c r="K127" s="21">
        <f>SUM(E$3:E126)+H127</f>
        <v>1.8362509408193298E-2</v>
      </c>
      <c r="L127" s="21">
        <f>SUM(F$3:F126)+I127</f>
        <v>0.53666010414073229</v>
      </c>
      <c r="M127" s="21">
        <f>SUM(G$3:G126)+J127</f>
        <v>0</v>
      </c>
      <c r="N127" s="21"/>
      <c r="O127" s="21"/>
      <c r="P127" s="21"/>
      <c r="Q127" s="19">
        <f t="shared" si="5"/>
        <v>3.3718175176598739E-4</v>
      </c>
      <c r="R127" s="19">
        <f t="shared" si="5"/>
        <v>0.2880040673763416</v>
      </c>
      <c r="S127" s="19">
        <f t="shared" si="5"/>
        <v>0</v>
      </c>
      <c r="T127" s="19">
        <f t="shared" si="6"/>
        <v>9.8544262112861911E-3</v>
      </c>
      <c r="U127" s="19">
        <f t="shared" si="7"/>
        <v>0</v>
      </c>
      <c r="V127" s="19">
        <f t="shared" si="8"/>
        <v>0</v>
      </c>
    </row>
    <row r="128" spans="1:22" x14ac:dyDescent="0.25">
      <c r="A128" s="26">
        <f>Wellpath!E128</f>
        <v>3600</v>
      </c>
      <c r="B128" s="22">
        <v>0</v>
      </c>
      <c r="C128" s="22">
        <v>0</v>
      </c>
      <c r="D128" s="22">
        <f>SIN(Wellpath!$O128) * (TAN(Dip) * SIN(Wellpath!$L128) * COS(Wellpath!$L128) - COS(Wellpath!$L128) * COS(Wellpath!$L128) * COS(Wellpath!$O128) - COS(Wellpath!$O128)) / 2</f>
        <v>-0.49442673297868284</v>
      </c>
      <c r="E128" s="20">
        <f>Model!$W$18*((drdp!B128+drdp!K128)*'MSXY-TI2S'!$B128+(drdp!E128+drdp!N128)*'MSXY-TI2S'!$C128+(drdp!H128+drdp!Q128)*'MSXY-TI2S'!$D128)</f>
        <v>-1.8450870017937233E-2</v>
      </c>
      <c r="F128" s="20">
        <f>Model!$W$18*((drdp!C128+drdp!L128)*'MSXY-TI2S'!$B128+(drdp!F128+drdp!O128)*'MSXY-TI2S'!$C128+(drdp!I128+drdp!R128)*'MSXY-TI2S'!$D128)</f>
        <v>1.352873762757538E-2</v>
      </c>
      <c r="G128" s="20">
        <f>Model!$W$18*((drdp!D128+drdp!M128)*'MSXY-TI2S'!$B128+(drdp!G128+drdp!P128)*'MSXY-TI2S'!$C128+(drdp!J128+drdp!S128)*'MSXY-TI2S'!$D128)</f>
        <v>0</v>
      </c>
      <c r="H128" s="18">
        <f>Model!$W$18*((drdp!B128)*'MSXY-TI2S'!$B128+(drdp!E128)*'MSXY-TI2S'!$C128+(drdp!H128)*'MSXY-TI2S'!$D128)</f>
        <v>-9.2254350089686164E-3</v>
      </c>
      <c r="I128" s="18">
        <f>Model!$W$18*((drdp!C128)*'MSXY-TI2S'!$B128+(drdp!F128)*'MSXY-TI2S'!$C128+(drdp!I128)*'MSXY-TI2S'!$D128)</f>
        <v>6.7643688137876898E-3</v>
      </c>
      <c r="J128" s="18">
        <f>Model!$W$18*((drdp!D128)*'MSXY-TI2S'!$B128+(drdp!G128)*'MSXY-TI2S'!$C128+(drdp!J128)*'MSXY-TI2S'!$D128)</f>
        <v>0</v>
      </c>
      <c r="K128" s="21">
        <f>SUM(E$3:E127)+H128</f>
        <v>-1.1067717608871947E-3</v>
      </c>
      <c r="L128" s="21">
        <f>SUM(F$3:F127)+I128</f>
        <v>0.54869587693838984</v>
      </c>
      <c r="M128" s="21">
        <f>SUM(G$3:G127)+J128</f>
        <v>0</v>
      </c>
      <c r="N128" s="21"/>
      <c r="O128" s="21"/>
      <c r="P128" s="21"/>
      <c r="Q128" s="19">
        <f t="shared" si="5"/>
        <v>1.2249437306973416E-6</v>
      </c>
      <c r="R128" s="19">
        <f t="shared" si="5"/>
        <v>0.30106716536918865</v>
      </c>
      <c r="S128" s="19">
        <f t="shared" si="5"/>
        <v>0</v>
      </c>
      <c r="T128" s="19">
        <f t="shared" si="6"/>
        <v>-6.0728110191064517E-4</v>
      </c>
      <c r="U128" s="19">
        <f t="shared" si="7"/>
        <v>0</v>
      </c>
      <c r="V128" s="19">
        <f t="shared" si="8"/>
        <v>0</v>
      </c>
    </row>
    <row r="129" spans="1:22" x14ac:dyDescent="0.25">
      <c r="A129" s="26">
        <f>Wellpath!E129</f>
        <v>3630</v>
      </c>
      <c r="B129" s="22">
        <v>0</v>
      </c>
      <c r="C129" s="22">
        <v>0</v>
      </c>
      <c r="D129" s="22">
        <f>SIN(Wellpath!$O129) * (TAN(Dip) * SIN(Wellpath!$L129) * COS(Wellpath!$L129) - COS(Wellpath!$L129) * COS(Wellpath!$L129) * COS(Wellpath!$O129) - COS(Wellpath!$O129)) / 2</f>
        <v>-0.44607135206362952</v>
      </c>
      <c r="E129" s="20">
        <f>Model!$W$18*((drdp!B129+drdp!K129)*'MSXY-TI2S'!$B129+(drdp!E129+drdp!N129)*'MSXY-TI2S'!$C129+(drdp!H129+drdp!Q129)*'MSXY-TI2S'!$D129)</f>
        <v>-1.4351791909622878E-2</v>
      </c>
      <c r="F129" s="20">
        <f>Model!$W$18*((drdp!C129+drdp!L129)*'MSXY-TI2S'!$B129+(drdp!F129+drdp!O129)*'MSXY-TI2S'!$C129+(drdp!I129+drdp!R129)*'MSXY-TI2S'!$D129)</f>
        <v>1.4568842913435734E-2</v>
      </c>
      <c r="G129" s="20">
        <f>Model!$W$18*((drdp!D129+drdp!M129)*'MSXY-TI2S'!$B129+(drdp!G129+drdp!P129)*'MSXY-TI2S'!$C129+(drdp!J129+drdp!S129)*'MSXY-TI2S'!$D129)</f>
        <v>0</v>
      </c>
      <c r="H129" s="18">
        <f>Model!$W$18*((drdp!B129)*'MSXY-TI2S'!$B129+(drdp!E129)*'MSXY-TI2S'!$C129+(drdp!H129)*'MSXY-TI2S'!$D129)</f>
        <v>-7.175895954811439E-3</v>
      </c>
      <c r="I129" s="18">
        <f>Model!$W$18*((drdp!C129)*'MSXY-TI2S'!$B129+(drdp!F129)*'MSXY-TI2S'!$C129+(drdp!I129)*'MSXY-TI2S'!$D129)</f>
        <v>7.2844214567178668E-3</v>
      </c>
      <c r="J129" s="18">
        <f>Model!$W$18*((drdp!D129)*'MSXY-TI2S'!$B129+(drdp!G129)*'MSXY-TI2S'!$C129+(drdp!J129)*'MSXY-TI2S'!$D129)</f>
        <v>0</v>
      </c>
      <c r="K129" s="21">
        <f>SUM(E$3:E128)+H129</f>
        <v>-1.7508102724667251E-2</v>
      </c>
      <c r="L129" s="21">
        <f>SUM(F$3:F128)+I129</f>
        <v>0.56274466720889527</v>
      </c>
      <c r="M129" s="21">
        <f>SUM(G$3:G128)+J129</f>
        <v>0</v>
      </c>
      <c r="N129" s="21"/>
      <c r="O129" s="21"/>
      <c r="P129" s="21"/>
      <c r="Q129" s="19">
        <f t="shared" si="5"/>
        <v>3.0653366101750083E-4</v>
      </c>
      <c r="R129" s="19">
        <f t="shared" si="5"/>
        <v>0.31668156047205026</v>
      </c>
      <c r="S129" s="19">
        <f t="shared" si="5"/>
        <v>0</v>
      </c>
      <c r="T129" s="19">
        <f t="shared" si="6"/>
        <v>-9.8525914412520253E-3</v>
      </c>
      <c r="U129" s="19">
        <f t="shared" si="7"/>
        <v>0</v>
      </c>
      <c r="V129" s="19">
        <f t="shared" si="8"/>
        <v>0</v>
      </c>
    </row>
    <row r="130" spans="1:22" x14ac:dyDescent="0.25">
      <c r="A130" s="26">
        <f>Wellpath!E130</f>
        <v>3660</v>
      </c>
      <c r="B130" s="22">
        <v>0</v>
      </c>
      <c r="C130" s="22">
        <v>0</v>
      </c>
      <c r="D130" s="22">
        <f>SIN(Wellpath!$O130) * (TAN(Dip) * SIN(Wellpath!$L130) * COS(Wellpath!$L130) - COS(Wellpath!$L130) * COS(Wellpath!$L130) * COS(Wellpath!$O130) - COS(Wellpath!$O130)) / 2</f>
        <v>-0.35007376031048193</v>
      </c>
      <c r="E130" s="20">
        <f>Model!$W$18*((drdp!B130+drdp!K130)*'MSXY-TI2S'!$B130+(drdp!E130+drdp!N130)*'MSXY-TI2S'!$C130+(drdp!H130+drdp!Q130)*'MSXY-TI2S'!$D130)</f>
        <v>-9.1836457366884401E-3</v>
      </c>
      <c r="F130" s="20">
        <f>Model!$W$18*((drdp!C130+drdp!L130)*'MSXY-TI2S'!$B130+(drdp!F130+drdp!O130)*'MSXY-TI2S'!$C130+(drdp!I130+drdp!R130)*'MSXY-TI2S'!$D130)</f>
        <v>1.3009004751204162E-2</v>
      </c>
      <c r="G130" s="20">
        <f>Model!$W$18*((drdp!D130+drdp!M130)*'MSXY-TI2S'!$B130+(drdp!G130+drdp!P130)*'MSXY-TI2S'!$C130+(drdp!J130+drdp!S130)*'MSXY-TI2S'!$D130)</f>
        <v>0</v>
      </c>
      <c r="H130" s="18">
        <f>Model!$W$18*((drdp!B130)*'MSXY-TI2S'!$B130+(drdp!E130)*'MSXY-TI2S'!$C130+(drdp!H130)*'MSXY-TI2S'!$D130)</f>
        <v>-4.5918228683442201E-3</v>
      </c>
      <c r="I130" s="18">
        <f>Model!$W$18*((drdp!C130)*'MSXY-TI2S'!$B130+(drdp!F130)*'MSXY-TI2S'!$C130+(drdp!I130)*'MSXY-TI2S'!$D130)</f>
        <v>6.5045023756020812E-3</v>
      </c>
      <c r="J130" s="18">
        <f>Model!$W$18*((drdp!D130)*'MSXY-TI2S'!$B130+(drdp!G130)*'MSXY-TI2S'!$C130+(drdp!J130)*'MSXY-TI2S'!$D130)</f>
        <v>0</v>
      </c>
      <c r="K130" s="21">
        <f>SUM(E$3:E129)+H130</f>
        <v>-2.9275821547822906E-2</v>
      </c>
      <c r="L130" s="21">
        <f>SUM(F$3:F129)+I130</f>
        <v>0.57653359104121527</v>
      </c>
      <c r="M130" s="21">
        <f>SUM(G$3:G129)+J130</f>
        <v>0</v>
      </c>
      <c r="N130" s="21"/>
      <c r="O130" s="21"/>
      <c r="P130" s="21"/>
      <c r="Q130" s="19">
        <f t="shared" si="5"/>
        <v>8.5707372729997195E-4</v>
      </c>
      <c r="R130" s="19">
        <f t="shared" si="5"/>
        <v>0.33239098159887925</v>
      </c>
      <c r="S130" s="19">
        <f t="shared" si="5"/>
        <v>0</v>
      </c>
      <c r="T130" s="19">
        <f t="shared" si="6"/>
        <v>-1.6878494527648127E-2</v>
      </c>
      <c r="U130" s="19">
        <f t="shared" si="7"/>
        <v>0</v>
      </c>
      <c r="V130" s="19">
        <f t="shared" si="8"/>
        <v>0</v>
      </c>
    </row>
    <row r="131" spans="1:22" x14ac:dyDescent="0.25">
      <c r="A131" s="26">
        <f>Wellpath!E131</f>
        <v>3690</v>
      </c>
      <c r="B131" s="22">
        <v>0</v>
      </c>
      <c r="C131" s="22">
        <v>0</v>
      </c>
      <c r="D131" s="22">
        <f>SIN(Wellpath!$O131) * (TAN(Dip) * SIN(Wellpath!$L131) * COS(Wellpath!$L131) - COS(Wellpath!$L131) * COS(Wellpath!$L131) * COS(Wellpath!$O131) - COS(Wellpath!$O131)) / 2</f>
        <v>-0.21523101069453013</v>
      </c>
      <c r="E131" s="20">
        <f>Model!$W$18*((drdp!B131+drdp!K131)*'MSXY-TI2S'!$B131+(drdp!E131+drdp!N131)*'MSXY-TI2S'!$C131+(drdp!H131+drdp!Q131)*'MSXY-TI2S'!$D131)</f>
        <v>-4.2298036605802969E-3</v>
      </c>
      <c r="F131" s="20">
        <f>Model!$W$18*((drdp!C131+drdp!L131)*'MSXY-TI2S'!$B131+(drdp!F131+drdp!O131)*'MSXY-TI2S'!$C131+(drdp!I131+drdp!R131)*'MSXY-TI2S'!$D131)</f>
        <v>8.7692905949217463E-3</v>
      </c>
      <c r="G131" s="20">
        <f>Model!$W$18*((drdp!D131+drdp!M131)*'MSXY-TI2S'!$B131+(drdp!G131+drdp!P131)*'MSXY-TI2S'!$C131+(drdp!J131+drdp!S131)*'MSXY-TI2S'!$D131)</f>
        <v>0</v>
      </c>
      <c r="H131" s="18">
        <f>Model!$W$18*((drdp!B131)*'MSXY-TI2S'!$B131+(drdp!E131)*'MSXY-TI2S'!$C131+(drdp!H131)*'MSXY-TI2S'!$D131)</f>
        <v>-2.1149018302901485E-3</v>
      </c>
      <c r="I131" s="18">
        <f>Model!$W$18*((drdp!C131)*'MSXY-TI2S'!$B131+(drdp!F131)*'MSXY-TI2S'!$C131+(drdp!I131)*'MSXY-TI2S'!$D131)</f>
        <v>4.3846452974608732E-3</v>
      </c>
      <c r="J131" s="18">
        <f>Model!$W$18*((drdp!D131)*'MSXY-TI2S'!$B131+(drdp!G131)*'MSXY-TI2S'!$C131+(drdp!J131)*'MSXY-TI2S'!$D131)</f>
        <v>0</v>
      </c>
      <c r="K131" s="21">
        <f>SUM(E$3:E130)+H131</f>
        <v>-3.5982546246457282E-2</v>
      </c>
      <c r="L131" s="21">
        <f>SUM(F$3:F130)+I131</f>
        <v>0.58742273871427819</v>
      </c>
      <c r="M131" s="21">
        <f>SUM(G$3:G130)+J131</f>
        <v>0</v>
      </c>
      <c r="N131" s="21"/>
      <c r="O131" s="21"/>
      <c r="P131" s="21"/>
      <c r="Q131" s="19">
        <f t="shared" si="5"/>
        <v>1.294743634378437E-3</v>
      </c>
      <c r="R131" s="19">
        <f t="shared" si="5"/>
        <v>0.34506547395858317</v>
      </c>
      <c r="S131" s="19">
        <f t="shared" si="5"/>
        <v>0</v>
      </c>
      <c r="T131" s="19">
        <f t="shared" si="6"/>
        <v>-2.1136965862007109E-2</v>
      </c>
      <c r="U131" s="19">
        <f t="shared" si="7"/>
        <v>0</v>
      </c>
      <c r="V131" s="19">
        <f t="shared" si="8"/>
        <v>0</v>
      </c>
    </row>
    <row r="132" spans="1:22" x14ac:dyDescent="0.25">
      <c r="A132" s="26">
        <f>Wellpath!E132</f>
        <v>3720</v>
      </c>
      <c r="B132" s="22">
        <v>0</v>
      </c>
      <c r="C132" s="22">
        <v>0</v>
      </c>
      <c r="D132" s="22">
        <f>SIN(Wellpath!$O132) * (TAN(Dip) * SIN(Wellpath!$L132) * COS(Wellpath!$L132) - COS(Wellpath!$L132) * COS(Wellpath!$L132) * COS(Wellpath!$O132) - COS(Wellpath!$O132)) / 2</f>
        <v>-5.5559067659026018E-2</v>
      </c>
      <c r="E132" s="20">
        <f>Model!$W$18*((drdp!B132+drdp!K132)*'MSXY-TI2S'!$B132+(drdp!E132+drdp!N132)*'MSXY-TI2S'!$C132+(drdp!H132+drdp!Q132)*'MSXY-TI2S'!$D132)</f>
        <v>-4.6591083976958898E-4</v>
      </c>
      <c r="F132" s="20">
        <f>Model!$W$18*((drdp!C132+drdp!L132)*'MSXY-TI2S'!$B132+(drdp!F132+drdp!O132)*'MSXY-TI2S'!$C132+(drdp!I132+drdp!R132)*'MSXY-TI2S'!$D132)</f>
        <v>1.6047209761332522E-3</v>
      </c>
      <c r="G132" s="20">
        <f>Model!$W$18*((drdp!D132+drdp!M132)*'MSXY-TI2S'!$B132+(drdp!G132+drdp!P132)*'MSXY-TI2S'!$C132+(drdp!J132+drdp!S132)*'MSXY-TI2S'!$D132)</f>
        <v>0</v>
      </c>
      <c r="H132" s="18">
        <f>Model!$W$18*((drdp!B132)*'MSXY-TI2S'!$B132+(drdp!E132)*'MSXY-TI2S'!$C132+(drdp!H132)*'MSXY-TI2S'!$D132)</f>
        <v>-3.4943312982719165E-4</v>
      </c>
      <c r="I132" s="18">
        <f>Model!$W$18*((drdp!C132)*'MSXY-TI2S'!$B132+(drdp!F132)*'MSXY-TI2S'!$C132+(drdp!I132)*'MSXY-TI2S'!$D132)</f>
        <v>1.2035407320999392E-3</v>
      </c>
      <c r="J132" s="18">
        <f>Model!$W$18*((drdp!D132)*'MSXY-TI2S'!$B132+(drdp!G132)*'MSXY-TI2S'!$C132+(drdp!J132)*'MSXY-TI2S'!$D132)</f>
        <v>0</v>
      </c>
      <c r="K132" s="21">
        <f>SUM(E$3:E131)+H132</f>
        <v>-3.8446881206574621E-2</v>
      </c>
      <c r="L132" s="21">
        <f>SUM(F$3:F131)+I132</f>
        <v>0.59301092474383899</v>
      </c>
      <c r="M132" s="21">
        <f>SUM(G$3:G131)+J132</f>
        <v>0</v>
      </c>
      <c r="N132" s="21"/>
      <c r="O132" s="21"/>
      <c r="P132" s="21"/>
      <c r="Q132" s="19">
        <f t="shared" ref="Q132:S133" si="9">K132^2</f>
        <v>1.4781626745124607E-3</v>
      </c>
      <c r="R132" s="19">
        <f t="shared" si="9"/>
        <v>0.35166195686554308</v>
      </c>
      <c r="S132" s="19">
        <f t="shared" si="9"/>
        <v>0</v>
      </c>
      <c r="T132" s="19">
        <f t="shared" ref="T132:T133" si="10">K132*L132</f>
        <v>-2.2799420577827339E-2</v>
      </c>
      <c r="U132" s="19">
        <f t="shared" ref="U132:U133" si="11">K132*M132</f>
        <v>0</v>
      </c>
      <c r="V132" s="19">
        <f t="shared" ref="V132:V133" si="12">L132*M132</f>
        <v>0</v>
      </c>
    </row>
    <row r="133" spans="1:22" x14ac:dyDescent="0.25">
      <c r="A133" s="26">
        <f>Wellpath!E133</f>
        <v>3730</v>
      </c>
      <c r="B133" s="22">
        <v>0</v>
      </c>
      <c r="C133" s="22">
        <v>0</v>
      </c>
      <c r="D133" s="22">
        <f>SIN(Wellpath!$O133) * (TAN(Dip) * SIN(Wellpath!$L133) * COS(Wellpath!$L133) - COS(Wellpath!$L133) * COS(Wellpath!$L133) * COS(Wellpath!$O133) - COS(Wellpath!$O133)) / 2</f>
        <v>1.2251484549086198E-16</v>
      </c>
      <c r="E133" s="20">
        <f>Model!$W$18*((drdp!B133+drdp!K133)*'MSXY-TI2S'!$B133+(drdp!E133+drdp!N133)*'MSXY-TI2S'!$C133+(drdp!H133+drdp!Q133)*'MSXY-TI2S'!$D133)</f>
        <v>6.215467613496452E-19</v>
      </c>
      <c r="F133" s="20">
        <f>Model!$W$18*((drdp!C133+drdp!L133)*'MSXY-TI2S'!$B133+(drdp!F133+drdp!O133)*'MSXY-TI2S'!$C133+(drdp!I133+drdp!R133)*'MSXY-TI2S'!$D133)</f>
        <v>-2.6922148015254407E-18</v>
      </c>
      <c r="G133" s="20">
        <f>Model!$W$18*((drdp!D133+drdp!M133)*'MSXY-TI2S'!$B133+(drdp!G133+drdp!P133)*'MSXY-TI2S'!$C133+(drdp!J133+drdp!S133)*'MSXY-TI2S'!$D133)</f>
        <v>0</v>
      </c>
      <c r="H133" s="18">
        <f>Model!$W$18*((drdp!B133)*'MSXY-TI2S'!$B133+(drdp!E133)*'MSXY-TI2S'!$C133+(drdp!H133)*'MSXY-TI2S'!$D133)</f>
        <v>2.0718225378321504E-19</v>
      </c>
      <c r="I133" s="18">
        <f>Model!$W$18*((drdp!C133)*'MSXY-TI2S'!$B133+(drdp!F133)*'MSXY-TI2S'!$C133+(drdp!I133)*'MSXY-TI2S'!$D133)</f>
        <v>-8.9740493384181349E-19</v>
      </c>
      <c r="J133" s="18">
        <f>Model!$W$18*((drdp!D133)*'MSXY-TI2S'!$B133+(drdp!G133)*'MSXY-TI2S'!$C133+(drdp!J133)*'MSXY-TI2S'!$D133)</f>
        <v>0</v>
      </c>
      <c r="K133" s="21">
        <f>SUM(E$3:E132)+H133</f>
        <v>-3.8563358916517014E-2</v>
      </c>
      <c r="L133" s="21">
        <f>SUM(F$3:F132)+I133</f>
        <v>0.59341210498787234</v>
      </c>
      <c r="M133" s="21">
        <f>SUM(G$3:G132)+J133</f>
        <v>0</v>
      </c>
      <c r="N133" s="21"/>
      <c r="O133" s="21"/>
      <c r="P133" s="21"/>
      <c r="Q133" s="19">
        <f t="shared" si="9"/>
        <v>1.4871326509241123E-3</v>
      </c>
      <c r="R133" s="19">
        <f t="shared" si="9"/>
        <v>0.35213792634613761</v>
      </c>
      <c r="S133" s="19">
        <f t="shared" si="9"/>
        <v>0</v>
      </c>
      <c r="T133" s="19">
        <f t="shared" si="10"/>
        <v>-2.2883963990053196E-2</v>
      </c>
      <c r="U133" s="19">
        <f t="shared" si="11"/>
        <v>0</v>
      </c>
      <c r="V133" s="19">
        <f t="shared" si="12"/>
        <v>0</v>
      </c>
    </row>
    <row r="134" spans="1:22" x14ac:dyDescent="0.25">
      <c r="A134" s="26">
        <f>Wellpath!E134</f>
        <v>3750</v>
      </c>
      <c r="B134" s="22">
        <v>0</v>
      </c>
      <c r="C134" s="22">
        <v>0</v>
      </c>
      <c r="D134" s="22">
        <f>SIN(Wellpath!$O134) * (TAN(Dip) * SIN(Wellpath!$L134) * COS(Wellpath!$L134) - COS(Wellpath!$L134) * COS(Wellpath!$L134) * COS(Wellpath!$O134) - COS(Wellpath!$O134)) / 2</f>
        <v>1.2251484549086198E-16</v>
      </c>
      <c r="E134" s="20">
        <f>Model!$W$18*((drdp!B134+drdp!K134)*'MSXY-TI2S'!$B134+(drdp!E134+drdp!N134)*'MSXY-TI2S'!$C134+(drdp!H134+drdp!Q134)*'MSXY-TI2S'!$D134)</f>
        <v>1.0359112689160753E-18</v>
      </c>
      <c r="F134" s="20">
        <f>Model!$W$18*((drdp!C134+drdp!L134)*'MSXY-TI2S'!$B134+(drdp!F134+drdp!O134)*'MSXY-TI2S'!$C134+(drdp!I134+drdp!R134)*'MSXY-TI2S'!$D134)</f>
        <v>-4.4870246692090669E-18</v>
      </c>
      <c r="G134" s="20">
        <f>Model!$W$18*((drdp!D134+drdp!M134)*'MSXY-TI2S'!$B134+(drdp!G134+drdp!P134)*'MSXY-TI2S'!$C134+(drdp!J134+drdp!S134)*'MSXY-TI2S'!$D134)</f>
        <v>0</v>
      </c>
      <c r="H134" s="18">
        <f>Model!$W$18*((drdp!B134)*'MSXY-TI2S'!$B134+(drdp!E134)*'MSXY-TI2S'!$C134+(drdp!H134)*'MSXY-TI2S'!$D134)</f>
        <v>4.1436450756643009E-19</v>
      </c>
      <c r="I134" s="18">
        <f>Model!$W$18*((drdp!C134)*'MSXY-TI2S'!$B134+(drdp!F134)*'MSXY-TI2S'!$C134+(drdp!I134)*'MSXY-TI2S'!$D134)</f>
        <v>-1.794809867683627E-18</v>
      </c>
      <c r="J134" s="18">
        <f>Model!$W$18*((drdp!D134)*'MSXY-TI2S'!$B134+(drdp!G134)*'MSXY-TI2S'!$C134+(drdp!J134)*'MSXY-TI2S'!$D134)</f>
        <v>0</v>
      </c>
      <c r="K134" s="21">
        <f>SUM(E$3:E133)+H134</f>
        <v>-3.8563358916517014E-2</v>
      </c>
      <c r="L134" s="21">
        <f>SUM(F$3:F133)+I134</f>
        <v>0.59341210498787234</v>
      </c>
      <c r="M134" s="21">
        <f>SUM(G$3:G133)+J134</f>
        <v>0</v>
      </c>
      <c r="N134" s="21"/>
      <c r="O134" s="21"/>
      <c r="P134" s="21"/>
      <c r="Q134" s="19">
        <f t="shared" ref="Q134:Q197" si="13">K134^2</f>
        <v>1.4871326509241123E-3</v>
      </c>
      <c r="R134" s="19">
        <f t="shared" ref="R134:R197" si="14">L134^2</f>
        <v>0.35213792634613761</v>
      </c>
      <c r="S134" s="19">
        <f t="shared" ref="S134:S197" si="15">M134^2</f>
        <v>0</v>
      </c>
      <c r="T134" s="19">
        <f t="shared" ref="T134:T197" si="16">K134*L134</f>
        <v>-2.2883963990053196E-2</v>
      </c>
      <c r="U134" s="19">
        <f t="shared" ref="U134:U197" si="17">K134*M134</f>
        <v>0</v>
      </c>
      <c r="V134" s="19">
        <f t="shared" ref="V134:V197" si="18">L134*M134</f>
        <v>0</v>
      </c>
    </row>
    <row r="135" spans="1:22" x14ac:dyDescent="0.25">
      <c r="A135" s="26">
        <f>Wellpath!E135</f>
        <v>3780</v>
      </c>
      <c r="B135" s="22">
        <v>0</v>
      </c>
      <c r="C135" s="22">
        <v>0</v>
      </c>
      <c r="D135" s="22">
        <f>SIN(Wellpath!$O135) * (TAN(Dip) * SIN(Wellpath!$L135) * COS(Wellpath!$L135) - COS(Wellpath!$L135) * COS(Wellpath!$L135) * COS(Wellpath!$O135) - COS(Wellpath!$O135)) / 2</f>
        <v>1.2251484549086198E-16</v>
      </c>
      <c r="E135" s="20">
        <f>Model!$W$18*((drdp!B135+drdp!K135)*'MSXY-TI2S'!$B135+(drdp!E135+drdp!N135)*'MSXY-TI2S'!$C135+(drdp!H135+drdp!Q135)*'MSXY-TI2S'!$D135)</f>
        <v>1.2430935226992904E-18</v>
      </c>
      <c r="F135" s="20">
        <f>Model!$W$18*((drdp!C135+drdp!L135)*'MSXY-TI2S'!$B135+(drdp!F135+drdp!O135)*'MSXY-TI2S'!$C135+(drdp!I135+drdp!R135)*'MSXY-TI2S'!$D135)</f>
        <v>-5.3844296030508805E-18</v>
      </c>
      <c r="G135" s="20">
        <f>Model!$W$18*((drdp!D135+drdp!M135)*'MSXY-TI2S'!$B135+(drdp!G135+drdp!P135)*'MSXY-TI2S'!$C135+(drdp!J135+drdp!S135)*'MSXY-TI2S'!$D135)</f>
        <v>0</v>
      </c>
      <c r="H135" s="18">
        <f>Model!$W$18*((drdp!B135)*'MSXY-TI2S'!$B135+(drdp!E135)*'MSXY-TI2S'!$C135+(drdp!H135)*'MSXY-TI2S'!$D135)</f>
        <v>6.215467613496452E-19</v>
      </c>
      <c r="I135" s="18">
        <f>Model!$W$18*((drdp!C135)*'MSXY-TI2S'!$B135+(drdp!F135)*'MSXY-TI2S'!$C135+(drdp!I135)*'MSXY-TI2S'!$D135)</f>
        <v>-2.6922148015254403E-18</v>
      </c>
      <c r="J135" s="18">
        <f>Model!$W$18*((drdp!D135)*'MSXY-TI2S'!$B135+(drdp!G135)*'MSXY-TI2S'!$C135+(drdp!J135)*'MSXY-TI2S'!$D135)</f>
        <v>0</v>
      </c>
      <c r="K135" s="21">
        <f>SUM(E$3:E134)+H135</f>
        <v>-3.8563358916517014E-2</v>
      </c>
      <c r="L135" s="21">
        <f>SUM(F$3:F134)+I135</f>
        <v>0.59341210498787234</v>
      </c>
      <c r="M135" s="21">
        <f>SUM(G$3:G134)+J135</f>
        <v>0</v>
      </c>
      <c r="N135" s="21"/>
      <c r="O135" s="21"/>
      <c r="P135" s="21"/>
      <c r="Q135" s="19">
        <f t="shared" si="13"/>
        <v>1.4871326509241123E-3</v>
      </c>
      <c r="R135" s="19">
        <f t="shared" si="14"/>
        <v>0.35213792634613761</v>
      </c>
      <c r="S135" s="19">
        <f t="shared" si="15"/>
        <v>0</v>
      </c>
      <c r="T135" s="19">
        <f t="shared" si="16"/>
        <v>-2.2883963990053196E-2</v>
      </c>
      <c r="U135" s="19">
        <f t="shared" si="17"/>
        <v>0</v>
      </c>
      <c r="V135" s="19">
        <f t="shared" si="18"/>
        <v>0</v>
      </c>
    </row>
    <row r="136" spans="1:22" x14ac:dyDescent="0.25">
      <c r="A136" s="26">
        <f>Wellpath!E136</f>
        <v>3810</v>
      </c>
      <c r="B136" s="22">
        <v>0</v>
      </c>
      <c r="C136" s="22">
        <v>0</v>
      </c>
      <c r="D136" s="22">
        <f>SIN(Wellpath!$O136) * (TAN(Dip) * SIN(Wellpath!$L136) * COS(Wellpath!$L136) - COS(Wellpath!$L136) * COS(Wellpath!$L136) * COS(Wellpath!$O136) - COS(Wellpath!$O136)) / 2</f>
        <v>1.2251484549086198E-16</v>
      </c>
      <c r="E136" s="20">
        <f>Model!$W$18*((drdp!B136+drdp!K136)*'MSXY-TI2S'!$B136+(drdp!E136+drdp!N136)*'MSXY-TI2S'!$C136+(drdp!H136+drdp!Q136)*'MSXY-TI2S'!$D136)</f>
        <v>1.2430935226992904E-18</v>
      </c>
      <c r="F136" s="20">
        <f>Model!$W$18*((drdp!C136+drdp!L136)*'MSXY-TI2S'!$B136+(drdp!F136+drdp!O136)*'MSXY-TI2S'!$C136+(drdp!I136+drdp!R136)*'MSXY-TI2S'!$D136)</f>
        <v>-5.3844296030508805E-18</v>
      </c>
      <c r="G136" s="20">
        <f>Model!$W$18*((drdp!D136+drdp!M136)*'MSXY-TI2S'!$B136+(drdp!G136+drdp!P136)*'MSXY-TI2S'!$C136+(drdp!J136+drdp!S136)*'MSXY-TI2S'!$D136)</f>
        <v>0</v>
      </c>
      <c r="H136" s="18">
        <f>Model!$W$18*((drdp!B136)*'MSXY-TI2S'!$B136+(drdp!E136)*'MSXY-TI2S'!$C136+(drdp!H136)*'MSXY-TI2S'!$D136)</f>
        <v>6.215467613496452E-19</v>
      </c>
      <c r="I136" s="18">
        <f>Model!$W$18*((drdp!C136)*'MSXY-TI2S'!$B136+(drdp!F136)*'MSXY-TI2S'!$C136+(drdp!I136)*'MSXY-TI2S'!$D136)</f>
        <v>-2.6922148015254403E-18</v>
      </c>
      <c r="J136" s="18">
        <f>Model!$W$18*((drdp!D136)*'MSXY-TI2S'!$B136+(drdp!G136)*'MSXY-TI2S'!$C136+(drdp!J136)*'MSXY-TI2S'!$D136)</f>
        <v>0</v>
      </c>
      <c r="K136" s="21">
        <f>SUM(E$3:E135)+H136</f>
        <v>-3.8563358916517014E-2</v>
      </c>
      <c r="L136" s="21">
        <f>SUM(F$3:F135)+I136</f>
        <v>0.59341210498787234</v>
      </c>
      <c r="M136" s="21">
        <f>SUM(G$3:G135)+J136</f>
        <v>0</v>
      </c>
      <c r="N136" s="21"/>
      <c r="O136" s="21"/>
      <c r="P136" s="21"/>
      <c r="Q136" s="19">
        <f t="shared" si="13"/>
        <v>1.4871326509241123E-3</v>
      </c>
      <c r="R136" s="19">
        <f t="shared" si="14"/>
        <v>0.35213792634613761</v>
      </c>
      <c r="S136" s="19">
        <f t="shared" si="15"/>
        <v>0</v>
      </c>
      <c r="T136" s="19">
        <f t="shared" si="16"/>
        <v>-2.2883963990053196E-2</v>
      </c>
      <c r="U136" s="19">
        <f t="shared" si="17"/>
        <v>0</v>
      </c>
      <c r="V136" s="19">
        <f t="shared" si="18"/>
        <v>0</v>
      </c>
    </row>
    <row r="137" spans="1:22" x14ac:dyDescent="0.25">
      <c r="A137" s="26">
        <f>Wellpath!E137</f>
        <v>3840</v>
      </c>
      <c r="B137" s="22">
        <v>0</v>
      </c>
      <c r="C137" s="22">
        <v>0</v>
      </c>
      <c r="D137" s="22">
        <f>SIN(Wellpath!$O137) * (TAN(Dip) * SIN(Wellpath!$L137) * COS(Wellpath!$L137) - COS(Wellpath!$L137) * COS(Wellpath!$L137) * COS(Wellpath!$O137) - COS(Wellpath!$O137)) / 2</f>
        <v>1.2251484549086198E-16</v>
      </c>
      <c r="E137" s="20">
        <f>Model!$W$18*((drdp!B137+drdp!K137)*'MSXY-TI2S'!$B137+(drdp!E137+drdp!N137)*'MSXY-TI2S'!$C137+(drdp!H137+drdp!Q137)*'MSXY-TI2S'!$D137)</f>
        <v>1.2430935226992904E-18</v>
      </c>
      <c r="F137" s="20">
        <f>Model!$W$18*((drdp!C137+drdp!L137)*'MSXY-TI2S'!$B137+(drdp!F137+drdp!O137)*'MSXY-TI2S'!$C137+(drdp!I137+drdp!R137)*'MSXY-TI2S'!$D137)</f>
        <v>-5.3844296030508805E-18</v>
      </c>
      <c r="G137" s="20">
        <f>Model!$W$18*((drdp!D137+drdp!M137)*'MSXY-TI2S'!$B137+(drdp!G137+drdp!P137)*'MSXY-TI2S'!$C137+(drdp!J137+drdp!S137)*'MSXY-TI2S'!$D137)</f>
        <v>0</v>
      </c>
      <c r="H137" s="18">
        <f>Model!$W$18*((drdp!B137)*'MSXY-TI2S'!$B137+(drdp!E137)*'MSXY-TI2S'!$C137+(drdp!H137)*'MSXY-TI2S'!$D137)</f>
        <v>6.215467613496452E-19</v>
      </c>
      <c r="I137" s="18">
        <f>Model!$W$18*((drdp!C137)*'MSXY-TI2S'!$B137+(drdp!F137)*'MSXY-TI2S'!$C137+(drdp!I137)*'MSXY-TI2S'!$D137)</f>
        <v>-2.6922148015254403E-18</v>
      </c>
      <c r="J137" s="18">
        <f>Model!$W$18*((drdp!D137)*'MSXY-TI2S'!$B137+(drdp!G137)*'MSXY-TI2S'!$C137+(drdp!J137)*'MSXY-TI2S'!$D137)</f>
        <v>0</v>
      </c>
      <c r="K137" s="21">
        <f>SUM(E$3:E136)+H137</f>
        <v>-3.8563358916517014E-2</v>
      </c>
      <c r="L137" s="21">
        <f>SUM(F$3:F136)+I137</f>
        <v>0.59341210498787234</v>
      </c>
      <c r="M137" s="21">
        <f>SUM(G$3:G136)+J137</f>
        <v>0</v>
      </c>
      <c r="N137" s="21"/>
      <c r="O137" s="21"/>
      <c r="P137" s="21"/>
      <c r="Q137" s="19">
        <f t="shared" si="13"/>
        <v>1.4871326509241123E-3</v>
      </c>
      <c r="R137" s="19">
        <f t="shared" si="14"/>
        <v>0.35213792634613761</v>
      </c>
      <c r="S137" s="19">
        <f t="shared" si="15"/>
        <v>0</v>
      </c>
      <c r="T137" s="19">
        <f t="shared" si="16"/>
        <v>-2.2883963990053196E-2</v>
      </c>
      <c r="U137" s="19">
        <f t="shared" si="17"/>
        <v>0</v>
      </c>
      <c r="V137" s="19">
        <f t="shared" si="18"/>
        <v>0</v>
      </c>
    </row>
    <row r="138" spans="1:22" x14ac:dyDescent="0.25">
      <c r="A138" s="26">
        <f>Wellpath!E138</f>
        <v>3870</v>
      </c>
      <c r="B138" s="22">
        <v>0</v>
      </c>
      <c r="C138" s="22">
        <v>0</v>
      </c>
      <c r="D138" s="22">
        <f>SIN(Wellpath!$O138) * (TAN(Dip) * SIN(Wellpath!$L138) * COS(Wellpath!$L138) - COS(Wellpath!$L138) * COS(Wellpath!$L138) * COS(Wellpath!$O138) - COS(Wellpath!$O138)) / 2</f>
        <v>1.2251484549086198E-16</v>
      </c>
      <c r="E138" s="20">
        <f>Model!$W$18*((drdp!B138+drdp!K138)*'MSXY-TI2S'!$B138+(drdp!E138+drdp!N138)*'MSXY-TI2S'!$C138+(drdp!H138+drdp!Q138)*'MSXY-TI2S'!$D138)</f>
        <v>1.2430935226992904E-18</v>
      </c>
      <c r="F138" s="20">
        <f>Model!$W$18*((drdp!C138+drdp!L138)*'MSXY-TI2S'!$B138+(drdp!F138+drdp!O138)*'MSXY-TI2S'!$C138+(drdp!I138+drdp!R138)*'MSXY-TI2S'!$D138)</f>
        <v>-5.3844296030508805E-18</v>
      </c>
      <c r="G138" s="20">
        <f>Model!$W$18*((drdp!D138+drdp!M138)*'MSXY-TI2S'!$B138+(drdp!G138+drdp!P138)*'MSXY-TI2S'!$C138+(drdp!J138+drdp!S138)*'MSXY-TI2S'!$D138)</f>
        <v>0</v>
      </c>
      <c r="H138" s="18">
        <f>Model!$W$18*((drdp!B138)*'MSXY-TI2S'!$B138+(drdp!E138)*'MSXY-TI2S'!$C138+(drdp!H138)*'MSXY-TI2S'!$D138)</f>
        <v>6.215467613496452E-19</v>
      </c>
      <c r="I138" s="18">
        <f>Model!$W$18*((drdp!C138)*'MSXY-TI2S'!$B138+(drdp!F138)*'MSXY-TI2S'!$C138+(drdp!I138)*'MSXY-TI2S'!$D138)</f>
        <v>-2.6922148015254403E-18</v>
      </c>
      <c r="J138" s="18">
        <f>Model!$W$18*((drdp!D138)*'MSXY-TI2S'!$B138+(drdp!G138)*'MSXY-TI2S'!$C138+(drdp!J138)*'MSXY-TI2S'!$D138)</f>
        <v>0</v>
      </c>
      <c r="K138" s="21">
        <f>SUM(E$3:E137)+H138</f>
        <v>-3.8563358916517014E-2</v>
      </c>
      <c r="L138" s="21">
        <f>SUM(F$3:F137)+I138</f>
        <v>0.59341210498787234</v>
      </c>
      <c r="M138" s="21">
        <f>SUM(G$3:G137)+J138</f>
        <v>0</v>
      </c>
      <c r="N138" s="21"/>
      <c r="O138" s="21"/>
      <c r="P138" s="21"/>
      <c r="Q138" s="19">
        <f t="shared" si="13"/>
        <v>1.4871326509241123E-3</v>
      </c>
      <c r="R138" s="19">
        <f t="shared" si="14"/>
        <v>0.35213792634613761</v>
      </c>
      <c r="S138" s="19">
        <f t="shared" si="15"/>
        <v>0</v>
      </c>
      <c r="T138" s="19">
        <f t="shared" si="16"/>
        <v>-2.2883963990053196E-2</v>
      </c>
      <c r="U138" s="19">
        <f t="shared" si="17"/>
        <v>0</v>
      </c>
      <c r="V138" s="19">
        <f t="shared" si="18"/>
        <v>0</v>
      </c>
    </row>
    <row r="139" spans="1:22" x14ac:dyDescent="0.25">
      <c r="A139" s="26">
        <f>Wellpath!E139</f>
        <v>3900</v>
      </c>
      <c r="B139" s="22">
        <v>0</v>
      </c>
      <c r="C139" s="22">
        <v>0</v>
      </c>
      <c r="D139" s="22">
        <f>SIN(Wellpath!$O139) * (TAN(Dip) * SIN(Wellpath!$L139) * COS(Wellpath!$L139) - COS(Wellpath!$L139) * COS(Wellpath!$L139) * COS(Wellpath!$O139) - COS(Wellpath!$O139)) / 2</f>
        <v>1.2251484549086198E-16</v>
      </c>
      <c r="E139" s="20">
        <f>Model!$W$18*((drdp!B139+drdp!K139)*'MSXY-TI2S'!$B139+(drdp!E139+drdp!N139)*'MSXY-TI2S'!$C139+(drdp!H139+drdp!Q139)*'MSXY-TI2S'!$D139)</f>
        <v>1.2430935226992904E-18</v>
      </c>
      <c r="F139" s="20">
        <f>Model!$W$18*((drdp!C139+drdp!L139)*'MSXY-TI2S'!$B139+(drdp!F139+drdp!O139)*'MSXY-TI2S'!$C139+(drdp!I139+drdp!R139)*'MSXY-TI2S'!$D139)</f>
        <v>-5.3844296030508805E-18</v>
      </c>
      <c r="G139" s="20">
        <f>Model!$W$18*((drdp!D139+drdp!M139)*'MSXY-TI2S'!$B139+(drdp!G139+drdp!P139)*'MSXY-TI2S'!$C139+(drdp!J139+drdp!S139)*'MSXY-TI2S'!$D139)</f>
        <v>0</v>
      </c>
      <c r="H139" s="18">
        <f>Model!$W$18*((drdp!B139)*'MSXY-TI2S'!$B139+(drdp!E139)*'MSXY-TI2S'!$C139+(drdp!H139)*'MSXY-TI2S'!$D139)</f>
        <v>6.215467613496452E-19</v>
      </c>
      <c r="I139" s="18">
        <f>Model!$W$18*((drdp!C139)*'MSXY-TI2S'!$B139+(drdp!F139)*'MSXY-TI2S'!$C139+(drdp!I139)*'MSXY-TI2S'!$D139)</f>
        <v>-2.6922148015254403E-18</v>
      </c>
      <c r="J139" s="18">
        <f>Model!$W$18*((drdp!D139)*'MSXY-TI2S'!$B139+(drdp!G139)*'MSXY-TI2S'!$C139+(drdp!J139)*'MSXY-TI2S'!$D139)</f>
        <v>0</v>
      </c>
      <c r="K139" s="21">
        <f>SUM(E$3:E138)+H139</f>
        <v>-3.8563358916517014E-2</v>
      </c>
      <c r="L139" s="21">
        <f>SUM(F$3:F138)+I139</f>
        <v>0.59341210498787234</v>
      </c>
      <c r="M139" s="21">
        <f>SUM(G$3:G138)+J139</f>
        <v>0</v>
      </c>
      <c r="N139" s="21"/>
      <c r="O139" s="21"/>
      <c r="P139" s="21"/>
      <c r="Q139" s="19">
        <f t="shared" si="13"/>
        <v>1.4871326509241123E-3</v>
      </c>
      <c r="R139" s="19">
        <f t="shared" si="14"/>
        <v>0.35213792634613761</v>
      </c>
      <c r="S139" s="19">
        <f t="shared" si="15"/>
        <v>0</v>
      </c>
      <c r="T139" s="19">
        <f t="shared" si="16"/>
        <v>-2.2883963990053196E-2</v>
      </c>
      <c r="U139" s="19">
        <f t="shared" si="17"/>
        <v>0</v>
      </c>
      <c r="V139" s="19">
        <f t="shared" si="18"/>
        <v>0</v>
      </c>
    </row>
    <row r="140" spans="1:22" x14ac:dyDescent="0.25">
      <c r="A140" s="26">
        <f>Wellpath!E140</f>
        <v>3930</v>
      </c>
      <c r="B140" s="22">
        <v>0</v>
      </c>
      <c r="C140" s="22">
        <v>0</v>
      </c>
      <c r="D140" s="22">
        <f>SIN(Wellpath!$O140) * (TAN(Dip) * SIN(Wellpath!$L140) * COS(Wellpath!$L140) - COS(Wellpath!$L140) * COS(Wellpath!$L140) * COS(Wellpath!$O140) - COS(Wellpath!$O140)) / 2</f>
        <v>1.2251484549086198E-16</v>
      </c>
      <c r="E140" s="20">
        <f>Model!$W$18*((drdp!B140+drdp!K140)*'MSXY-TI2S'!$B140+(drdp!E140+drdp!N140)*'MSXY-TI2S'!$C140+(drdp!H140+drdp!Q140)*'MSXY-TI2S'!$D140)</f>
        <v>1.2430935226992904E-18</v>
      </c>
      <c r="F140" s="20">
        <f>Model!$W$18*((drdp!C140+drdp!L140)*'MSXY-TI2S'!$B140+(drdp!F140+drdp!O140)*'MSXY-TI2S'!$C140+(drdp!I140+drdp!R140)*'MSXY-TI2S'!$D140)</f>
        <v>-5.3844296030508805E-18</v>
      </c>
      <c r="G140" s="20">
        <f>Model!$W$18*((drdp!D140+drdp!M140)*'MSXY-TI2S'!$B140+(drdp!G140+drdp!P140)*'MSXY-TI2S'!$C140+(drdp!J140+drdp!S140)*'MSXY-TI2S'!$D140)</f>
        <v>0</v>
      </c>
      <c r="H140" s="18">
        <f>Model!$W$18*((drdp!B140)*'MSXY-TI2S'!$B140+(drdp!E140)*'MSXY-TI2S'!$C140+(drdp!H140)*'MSXY-TI2S'!$D140)</f>
        <v>6.215467613496452E-19</v>
      </c>
      <c r="I140" s="18">
        <f>Model!$W$18*((drdp!C140)*'MSXY-TI2S'!$B140+(drdp!F140)*'MSXY-TI2S'!$C140+(drdp!I140)*'MSXY-TI2S'!$D140)</f>
        <v>-2.6922148015254403E-18</v>
      </c>
      <c r="J140" s="18">
        <f>Model!$W$18*((drdp!D140)*'MSXY-TI2S'!$B140+(drdp!G140)*'MSXY-TI2S'!$C140+(drdp!J140)*'MSXY-TI2S'!$D140)</f>
        <v>0</v>
      </c>
      <c r="K140" s="21">
        <f>SUM(E$3:E139)+H140</f>
        <v>-3.8563358916517014E-2</v>
      </c>
      <c r="L140" s="21">
        <f>SUM(F$3:F139)+I140</f>
        <v>0.59341210498787234</v>
      </c>
      <c r="M140" s="21">
        <f>SUM(G$3:G139)+J140</f>
        <v>0</v>
      </c>
      <c r="N140" s="21"/>
      <c r="O140" s="21"/>
      <c r="P140" s="21"/>
      <c r="Q140" s="19">
        <f t="shared" si="13"/>
        <v>1.4871326509241123E-3</v>
      </c>
      <c r="R140" s="19">
        <f t="shared" si="14"/>
        <v>0.35213792634613761</v>
      </c>
      <c r="S140" s="19">
        <f t="shared" si="15"/>
        <v>0</v>
      </c>
      <c r="T140" s="19">
        <f t="shared" si="16"/>
        <v>-2.2883963990053196E-2</v>
      </c>
      <c r="U140" s="19">
        <f t="shared" si="17"/>
        <v>0</v>
      </c>
      <c r="V140" s="19">
        <f t="shared" si="18"/>
        <v>0</v>
      </c>
    </row>
    <row r="141" spans="1:22" x14ac:dyDescent="0.25">
      <c r="A141" s="26">
        <f>Wellpath!E141</f>
        <v>3960</v>
      </c>
      <c r="B141" s="22">
        <v>0</v>
      </c>
      <c r="C141" s="22">
        <v>0</v>
      </c>
      <c r="D141" s="22">
        <f>SIN(Wellpath!$O141) * (TAN(Dip) * SIN(Wellpath!$L141) * COS(Wellpath!$L141) - COS(Wellpath!$L141) * COS(Wellpath!$L141) * COS(Wellpath!$O141) - COS(Wellpath!$O141)) / 2</f>
        <v>1.2251484549086198E-16</v>
      </c>
      <c r="E141" s="20">
        <f>Model!$W$18*((drdp!B141+drdp!K141)*'MSXY-TI2S'!$B141+(drdp!E141+drdp!N141)*'MSXY-TI2S'!$C141+(drdp!H141+drdp!Q141)*'MSXY-TI2S'!$D141)</f>
        <v>1.2430935226992904E-18</v>
      </c>
      <c r="F141" s="20">
        <f>Model!$W$18*((drdp!C141+drdp!L141)*'MSXY-TI2S'!$B141+(drdp!F141+drdp!O141)*'MSXY-TI2S'!$C141+(drdp!I141+drdp!R141)*'MSXY-TI2S'!$D141)</f>
        <v>-5.3844296030508805E-18</v>
      </c>
      <c r="G141" s="20">
        <f>Model!$W$18*((drdp!D141+drdp!M141)*'MSXY-TI2S'!$B141+(drdp!G141+drdp!P141)*'MSXY-TI2S'!$C141+(drdp!J141+drdp!S141)*'MSXY-TI2S'!$D141)</f>
        <v>0</v>
      </c>
      <c r="H141" s="18">
        <f>Model!$W$18*((drdp!B141)*'MSXY-TI2S'!$B141+(drdp!E141)*'MSXY-TI2S'!$C141+(drdp!H141)*'MSXY-TI2S'!$D141)</f>
        <v>6.215467613496452E-19</v>
      </c>
      <c r="I141" s="18">
        <f>Model!$W$18*((drdp!C141)*'MSXY-TI2S'!$B141+(drdp!F141)*'MSXY-TI2S'!$C141+(drdp!I141)*'MSXY-TI2S'!$D141)</f>
        <v>-2.6922148015254403E-18</v>
      </c>
      <c r="J141" s="18">
        <f>Model!$W$18*((drdp!D141)*'MSXY-TI2S'!$B141+(drdp!G141)*'MSXY-TI2S'!$C141+(drdp!J141)*'MSXY-TI2S'!$D141)</f>
        <v>0</v>
      </c>
      <c r="K141" s="21">
        <f>SUM(E$3:E140)+H141</f>
        <v>-3.8563358916517014E-2</v>
      </c>
      <c r="L141" s="21">
        <f>SUM(F$3:F140)+I141</f>
        <v>0.59341210498787234</v>
      </c>
      <c r="M141" s="21">
        <f>SUM(G$3:G140)+J141</f>
        <v>0</v>
      </c>
      <c r="N141" s="21"/>
      <c r="O141" s="21"/>
      <c r="P141" s="21"/>
      <c r="Q141" s="19">
        <f t="shared" si="13"/>
        <v>1.4871326509241123E-3</v>
      </c>
      <c r="R141" s="19">
        <f t="shared" si="14"/>
        <v>0.35213792634613761</v>
      </c>
      <c r="S141" s="19">
        <f t="shared" si="15"/>
        <v>0</v>
      </c>
      <c r="T141" s="19">
        <f t="shared" si="16"/>
        <v>-2.2883963990053196E-2</v>
      </c>
      <c r="U141" s="19">
        <f t="shared" si="17"/>
        <v>0</v>
      </c>
      <c r="V141" s="19">
        <f t="shared" si="18"/>
        <v>0</v>
      </c>
    </row>
    <row r="142" spans="1:22" x14ac:dyDescent="0.25">
      <c r="A142" s="26">
        <f>Wellpath!E142</f>
        <v>3990</v>
      </c>
      <c r="B142" s="22">
        <v>0</v>
      </c>
      <c r="C142" s="22">
        <v>0</v>
      </c>
      <c r="D142" s="22">
        <f>SIN(Wellpath!$O142) * (TAN(Dip) * SIN(Wellpath!$L142) * COS(Wellpath!$L142) - COS(Wellpath!$L142) * COS(Wellpath!$L142) * COS(Wellpath!$O142) - COS(Wellpath!$O142)) / 2</f>
        <v>1.2251484549086198E-16</v>
      </c>
      <c r="E142" s="20">
        <f>Model!$W$18*((drdp!B142+drdp!K142)*'MSXY-TI2S'!$B142+(drdp!E142+drdp!N142)*'MSXY-TI2S'!$C142+(drdp!H142+drdp!Q142)*'MSXY-TI2S'!$D142)</f>
        <v>1.2430935226992904E-18</v>
      </c>
      <c r="F142" s="20">
        <f>Model!$W$18*((drdp!C142+drdp!L142)*'MSXY-TI2S'!$B142+(drdp!F142+drdp!O142)*'MSXY-TI2S'!$C142+(drdp!I142+drdp!R142)*'MSXY-TI2S'!$D142)</f>
        <v>-5.3844296030508805E-18</v>
      </c>
      <c r="G142" s="20">
        <f>Model!$W$18*((drdp!D142+drdp!M142)*'MSXY-TI2S'!$B142+(drdp!G142+drdp!P142)*'MSXY-TI2S'!$C142+(drdp!J142+drdp!S142)*'MSXY-TI2S'!$D142)</f>
        <v>0</v>
      </c>
      <c r="H142" s="18">
        <f>Model!$W$18*((drdp!B142)*'MSXY-TI2S'!$B142+(drdp!E142)*'MSXY-TI2S'!$C142+(drdp!H142)*'MSXY-TI2S'!$D142)</f>
        <v>6.215467613496452E-19</v>
      </c>
      <c r="I142" s="18">
        <f>Model!$W$18*((drdp!C142)*'MSXY-TI2S'!$B142+(drdp!F142)*'MSXY-TI2S'!$C142+(drdp!I142)*'MSXY-TI2S'!$D142)</f>
        <v>-2.6922148015254403E-18</v>
      </c>
      <c r="J142" s="18">
        <f>Model!$W$18*((drdp!D142)*'MSXY-TI2S'!$B142+(drdp!G142)*'MSXY-TI2S'!$C142+(drdp!J142)*'MSXY-TI2S'!$D142)</f>
        <v>0</v>
      </c>
      <c r="K142" s="21">
        <f>SUM(E$3:E141)+H142</f>
        <v>-3.8563358916517014E-2</v>
      </c>
      <c r="L142" s="21">
        <f>SUM(F$3:F141)+I142</f>
        <v>0.59341210498787234</v>
      </c>
      <c r="M142" s="21">
        <f>SUM(G$3:G141)+J142</f>
        <v>0</v>
      </c>
      <c r="N142" s="21"/>
      <c r="O142" s="21"/>
      <c r="P142" s="21"/>
      <c r="Q142" s="19">
        <f t="shared" si="13"/>
        <v>1.4871326509241123E-3</v>
      </c>
      <c r="R142" s="19">
        <f t="shared" si="14"/>
        <v>0.35213792634613761</v>
      </c>
      <c r="S142" s="19">
        <f t="shared" si="15"/>
        <v>0</v>
      </c>
      <c r="T142" s="19">
        <f t="shared" si="16"/>
        <v>-2.2883963990053196E-2</v>
      </c>
      <c r="U142" s="19">
        <f t="shared" si="17"/>
        <v>0</v>
      </c>
      <c r="V142" s="19">
        <f t="shared" si="18"/>
        <v>0</v>
      </c>
    </row>
    <row r="143" spans="1:22" x14ac:dyDescent="0.25">
      <c r="A143" s="26">
        <f>Wellpath!E143</f>
        <v>4020</v>
      </c>
      <c r="B143" s="22">
        <v>0</v>
      </c>
      <c r="C143" s="22">
        <v>0</v>
      </c>
      <c r="D143" s="22">
        <f>SIN(Wellpath!$O143) * (TAN(Dip) * SIN(Wellpath!$L143) * COS(Wellpath!$L143) - COS(Wellpath!$L143) * COS(Wellpath!$L143) * COS(Wellpath!$O143) - COS(Wellpath!$O143)) / 2</f>
        <v>1.2251484549086198E-16</v>
      </c>
      <c r="E143" s="20">
        <f>Model!$W$18*((drdp!B143+drdp!K143)*'MSXY-TI2S'!$B143+(drdp!E143+drdp!N143)*'MSXY-TI2S'!$C143+(drdp!H143+drdp!Q143)*'MSXY-TI2S'!$D143)</f>
        <v>8.2872901513286017E-19</v>
      </c>
      <c r="F143" s="20">
        <f>Model!$W$18*((drdp!C143+drdp!L143)*'MSXY-TI2S'!$B143+(drdp!F143+drdp!O143)*'MSXY-TI2S'!$C143+(drdp!I143+drdp!R143)*'MSXY-TI2S'!$D143)</f>
        <v>-3.589619735367254E-18</v>
      </c>
      <c r="G143" s="20">
        <f>Model!$W$18*((drdp!D143+drdp!M143)*'MSXY-TI2S'!$B143+(drdp!G143+drdp!P143)*'MSXY-TI2S'!$C143+(drdp!J143+drdp!S143)*'MSXY-TI2S'!$D143)</f>
        <v>0</v>
      </c>
      <c r="H143" s="18">
        <f>Model!$W$18*((drdp!B143)*'MSXY-TI2S'!$B143+(drdp!E143)*'MSXY-TI2S'!$C143+(drdp!H143)*'MSXY-TI2S'!$D143)</f>
        <v>6.215467613496452E-19</v>
      </c>
      <c r="I143" s="18">
        <f>Model!$W$18*((drdp!C143)*'MSXY-TI2S'!$B143+(drdp!F143)*'MSXY-TI2S'!$C143+(drdp!I143)*'MSXY-TI2S'!$D143)</f>
        <v>-2.6922148015254403E-18</v>
      </c>
      <c r="J143" s="18">
        <f>Model!$W$18*((drdp!D143)*'MSXY-TI2S'!$B143+(drdp!G143)*'MSXY-TI2S'!$C143+(drdp!J143)*'MSXY-TI2S'!$D143)</f>
        <v>0</v>
      </c>
      <c r="K143" s="21">
        <f>SUM(E$3:E142)+H143</f>
        <v>-3.8563358916517014E-2</v>
      </c>
      <c r="L143" s="21">
        <f>SUM(F$3:F142)+I143</f>
        <v>0.59341210498787234</v>
      </c>
      <c r="M143" s="21">
        <f>SUM(G$3:G142)+J143</f>
        <v>0</v>
      </c>
      <c r="N143" s="21"/>
      <c r="O143" s="21"/>
      <c r="P143" s="21"/>
      <c r="Q143" s="19">
        <f t="shared" si="13"/>
        <v>1.4871326509241123E-3</v>
      </c>
      <c r="R143" s="19">
        <f t="shared" si="14"/>
        <v>0.35213792634613761</v>
      </c>
      <c r="S143" s="19">
        <f t="shared" si="15"/>
        <v>0</v>
      </c>
      <c r="T143" s="19">
        <f t="shared" si="16"/>
        <v>-2.2883963990053196E-2</v>
      </c>
      <c r="U143" s="19">
        <f t="shared" si="17"/>
        <v>0</v>
      </c>
      <c r="V143" s="19">
        <f t="shared" si="18"/>
        <v>0</v>
      </c>
    </row>
    <row r="144" spans="1:22" x14ac:dyDescent="0.25">
      <c r="A144" s="26">
        <f>Wellpath!E144</f>
        <v>4030</v>
      </c>
      <c r="B144" s="22">
        <v>0</v>
      </c>
      <c r="C144" s="22">
        <v>0</v>
      </c>
      <c r="D144" s="22">
        <f>SIN(Wellpath!$O144) * (TAN(Dip) * SIN(Wellpath!$L144) * COS(Wellpath!$L144) - COS(Wellpath!$L144) * COS(Wellpath!$L144) * COS(Wellpath!$O144) - COS(Wellpath!$O144)) / 2</f>
        <v>1.2251484549086198E-16</v>
      </c>
      <c r="E144" s="20">
        <f>Model!$W$18*((drdp!B144+drdp!K144)*'MSXY-TI2S'!$B144+(drdp!E144+drdp!N144)*'MSXY-TI2S'!$C144+(drdp!H144+drdp!Q144)*'MSXY-TI2S'!$D144)</f>
        <v>-8.3287266020852466E-17</v>
      </c>
      <c r="F144" s="20">
        <f>Model!$W$18*((drdp!C144+drdp!L144)*'MSXY-TI2S'!$B144+(drdp!F144+drdp!O144)*'MSXY-TI2S'!$C144+(drdp!I144+drdp!R144)*'MSXY-TI2S'!$D144)</f>
        <v>3.6075678340440897E-16</v>
      </c>
      <c r="G144" s="20">
        <f>Model!$W$18*((drdp!D144+drdp!M144)*'MSXY-TI2S'!$B144+(drdp!G144+drdp!P144)*'MSXY-TI2S'!$C144+(drdp!J144+drdp!S144)*'MSXY-TI2S'!$D144)</f>
        <v>0</v>
      </c>
      <c r="H144" s="18">
        <f>Model!$W$18*((drdp!B144)*'MSXY-TI2S'!$B144+(drdp!E144)*'MSXY-TI2S'!$C144+(drdp!H144)*'MSXY-TI2S'!$D144)</f>
        <v>2.0718225378321504E-19</v>
      </c>
      <c r="I144" s="18">
        <f>Model!$W$18*((drdp!C144)*'MSXY-TI2S'!$B144+(drdp!F144)*'MSXY-TI2S'!$C144+(drdp!I144)*'MSXY-TI2S'!$D144)</f>
        <v>-8.9740493384181349E-19</v>
      </c>
      <c r="J144" s="18">
        <f>Model!$W$18*((drdp!D144)*'MSXY-TI2S'!$B144+(drdp!G144)*'MSXY-TI2S'!$C144+(drdp!J144)*'MSXY-TI2S'!$D144)</f>
        <v>0</v>
      </c>
      <c r="K144" s="21">
        <f>SUM(E$3:E143)+H144</f>
        <v>-3.8563358916517014E-2</v>
      </c>
      <c r="L144" s="21">
        <f>SUM(F$3:F143)+I144</f>
        <v>0.59341210498787234</v>
      </c>
      <c r="M144" s="21">
        <f>SUM(G$3:G143)+J144</f>
        <v>0</v>
      </c>
      <c r="N144" s="21"/>
      <c r="O144" s="21"/>
      <c r="P144" s="21"/>
      <c r="Q144" s="19">
        <f t="shared" si="13"/>
        <v>1.4871326509241123E-3</v>
      </c>
      <c r="R144" s="19">
        <f t="shared" si="14"/>
        <v>0.35213792634613761</v>
      </c>
      <c r="S144" s="19">
        <f t="shared" si="15"/>
        <v>0</v>
      </c>
      <c r="T144" s="19">
        <f t="shared" si="16"/>
        <v>-2.2883963990053196E-2</v>
      </c>
      <c r="U144" s="19">
        <f t="shared" si="17"/>
        <v>0</v>
      </c>
      <c r="V144" s="19">
        <f t="shared" si="18"/>
        <v>0</v>
      </c>
    </row>
    <row r="145" spans="1:22" x14ac:dyDescent="0.25">
      <c r="A145" s="26">
        <f>Wellpath!E145</f>
        <v>0</v>
      </c>
      <c r="B145" s="22">
        <v>0</v>
      </c>
      <c r="C145" s="22">
        <v>0</v>
      </c>
      <c r="D145" s="22">
        <f>SIN(Wellpath!$O145) * (TAN(Dip) * SIN(Wellpath!$L145) * COS(Wellpath!$L145) - COS(Wellpath!$L145) * COS(Wellpath!$L145) * COS(Wellpath!$O145) - COS(Wellpath!$O145)) / 2</f>
        <v>0</v>
      </c>
      <c r="E145" s="20">
        <f>Model!$W$18*((drdp!B145+drdp!K145)*'MSXY-TI2S'!$B145+(drdp!E145+drdp!N145)*'MSXY-TI2S'!$C145+(drdp!H145+drdp!Q145)*'MSXY-TI2S'!$D145)</f>
        <v>0</v>
      </c>
      <c r="F145" s="20">
        <f>Model!$W$18*((drdp!C145+drdp!L145)*'MSXY-TI2S'!$B145+(drdp!F145+drdp!O145)*'MSXY-TI2S'!$C145+(drdp!I145+drdp!R145)*'MSXY-TI2S'!$D145)</f>
        <v>0</v>
      </c>
      <c r="G145" s="20">
        <f>Model!$W$18*((drdp!D145+drdp!M145)*'MSXY-TI2S'!$B145+(drdp!G145+drdp!P145)*'MSXY-TI2S'!$C145+(drdp!J145+drdp!S145)*'MSXY-TI2S'!$D145)</f>
        <v>0</v>
      </c>
      <c r="H145" s="18">
        <f>Model!$W$18*((drdp!B145)*'MSXY-TI2S'!$B145+(drdp!E145)*'MSXY-TI2S'!$C145+(drdp!H145)*'MSXY-TI2S'!$D145)</f>
        <v>0</v>
      </c>
      <c r="I145" s="18">
        <f>Model!$W$18*((drdp!C145)*'MSXY-TI2S'!$B145+(drdp!F145)*'MSXY-TI2S'!$C145+(drdp!I145)*'MSXY-TI2S'!$D145)</f>
        <v>0</v>
      </c>
      <c r="J145" s="18">
        <f>Model!$W$18*((drdp!D145)*'MSXY-TI2S'!$B145+(drdp!G145)*'MSXY-TI2S'!$C145+(drdp!J145)*'MSXY-TI2S'!$D145)</f>
        <v>0</v>
      </c>
      <c r="K145" s="21">
        <f>SUM(E$3:E144)+H145</f>
        <v>-3.8563358916517097E-2</v>
      </c>
      <c r="L145" s="21">
        <f>SUM(F$3:F144)+I145</f>
        <v>0.59341210498787267</v>
      </c>
      <c r="M145" s="21">
        <f>SUM(G$3:G144)+J145</f>
        <v>0</v>
      </c>
      <c r="N145" s="21"/>
      <c r="O145" s="21"/>
      <c r="P145" s="21"/>
      <c r="Q145" s="19">
        <f t="shared" si="13"/>
        <v>1.4871326509241188E-3</v>
      </c>
      <c r="R145" s="19">
        <f t="shared" si="14"/>
        <v>0.352137926346138</v>
      </c>
      <c r="S145" s="19">
        <f t="shared" si="15"/>
        <v>0</v>
      </c>
      <c r="T145" s="19">
        <f t="shared" si="16"/>
        <v>-2.2883963990053258E-2</v>
      </c>
      <c r="U145" s="19">
        <f t="shared" si="17"/>
        <v>0</v>
      </c>
      <c r="V145" s="19">
        <f t="shared" si="18"/>
        <v>0</v>
      </c>
    </row>
    <row r="146" spans="1:22" x14ac:dyDescent="0.25">
      <c r="A146" s="26">
        <f>Wellpath!E146</f>
        <v>0</v>
      </c>
      <c r="B146" s="22">
        <v>0</v>
      </c>
      <c r="C146" s="22">
        <v>0</v>
      </c>
      <c r="D146" s="22">
        <f>SIN(Wellpath!$O146) * (TAN(Dip) * SIN(Wellpath!$L146) * COS(Wellpath!$L146) - COS(Wellpath!$L146) * COS(Wellpath!$L146) * COS(Wellpath!$O146) - COS(Wellpath!$O146)) / 2</f>
        <v>0</v>
      </c>
      <c r="E146" s="20">
        <f>Model!$W$18*((drdp!B146+drdp!K146)*'MSXY-TI2S'!$B146+(drdp!E146+drdp!N146)*'MSXY-TI2S'!$C146+(drdp!H146+drdp!Q146)*'MSXY-TI2S'!$D146)</f>
        <v>0</v>
      </c>
      <c r="F146" s="20">
        <f>Model!$W$18*((drdp!C146+drdp!L146)*'MSXY-TI2S'!$B146+(drdp!F146+drdp!O146)*'MSXY-TI2S'!$C146+(drdp!I146+drdp!R146)*'MSXY-TI2S'!$D146)</f>
        <v>0</v>
      </c>
      <c r="G146" s="20">
        <f>Model!$W$18*((drdp!D146+drdp!M146)*'MSXY-TI2S'!$B146+(drdp!G146+drdp!P146)*'MSXY-TI2S'!$C146+(drdp!J146+drdp!S146)*'MSXY-TI2S'!$D146)</f>
        <v>0</v>
      </c>
      <c r="H146" s="18">
        <f>Model!$W$18*((drdp!B146)*'MSXY-TI2S'!$B146+(drdp!E146)*'MSXY-TI2S'!$C146+(drdp!H146)*'MSXY-TI2S'!$D146)</f>
        <v>0</v>
      </c>
      <c r="I146" s="18">
        <f>Model!$W$18*((drdp!C146)*'MSXY-TI2S'!$B146+(drdp!F146)*'MSXY-TI2S'!$C146+(drdp!I146)*'MSXY-TI2S'!$D146)</f>
        <v>0</v>
      </c>
      <c r="J146" s="18">
        <f>Model!$W$18*((drdp!D146)*'MSXY-TI2S'!$B146+(drdp!G146)*'MSXY-TI2S'!$C146+(drdp!J146)*'MSXY-TI2S'!$D146)</f>
        <v>0</v>
      </c>
      <c r="K146" s="21">
        <f>SUM(E$3:E145)+H146</f>
        <v>-3.8563358916517097E-2</v>
      </c>
      <c r="L146" s="21">
        <f>SUM(F$3:F145)+I146</f>
        <v>0.59341210498787267</v>
      </c>
      <c r="M146" s="21">
        <f>SUM(G$3:G145)+J146</f>
        <v>0</v>
      </c>
      <c r="N146" s="21"/>
      <c r="O146" s="21"/>
      <c r="P146" s="21"/>
      <c r="Q146" s="19">
        <f t="shared" si="13"/>
        <v>1.4871326509241188E-3</v>
      </c>
      <c r="R146" s="19">
        <f t="shared" si="14"/>
        <v>0.352137926346138</v>
      </c>
      <c r="S146" s="19">
        <f t="shared" si="15"/>
        <v>0</v>
      </c>
      <c r="T146" s="19">
        <f t="shared" si="16"/>
        <v>-2.2883963990053258E-2</v>
      </c>
      <c r="U146" s="19">
        <f t="shared" si="17"/>
        <v>0</v>
      </c>
      <c r="V146" s="19">
        <f t="shared" si="18"/>
        <v>0</v>
      </c>
    </row>
    <row r="147" spans="1:22" x14ac:dyDescent="0.25">
      <c r="A147" s="26">
        <f>Wellpath!E147</f>
        <v>0</v>
      </c>
      <c r="B147" s="22">
        <v>0</v>
      </c>
      <c r="C147" s="22">
        <v>0</v>
      </c>
      <c r="D147" s="22">
        <f>SIN(Wellpath!$O147) * (TAN(Dip) * SIN(Wellpath!$L147) * COS(Wellpath!$L147) - COS(Wellpath!$L147) * COS(Wellpath!$L147) * COS(Wellpath!$O147) - COS(Wellpath!$O147)) / 2</f>
        <v>0</v>
      </c>
      <c r="E147" s="20">
        <f>Model!$W$18*((drdp!B147+drdp!K147)*'MSXY-TI2S'!$B147+(drdp!E147+drdp!N147)*'MSXY-TI2S'!$C147+(drdp!H147+drdp!Q147)*'MSXY-TI2S'!$D147)</f>
        <v>0</v>
      </c>
      <c r="F147" s="20">
        <f>Model!$W$18*((drdp!C147+drdp!L147)*'MSXY-TI2S'!$B147+(drdp!F147+drdp!O147)*'MSXY-TI2S'!$C147+(drdp!I147+drdp!R147)*'MSXY-TI2S'!$D147)</f>
        <v>0</v>
      </c>
      <c r="G147" s="20">
        <f>Model!$W$18*((drdp!D147+drdp!M147)*'MSXY-TI2S'!$B147+(drdp!G147+drdp!P147)*'MSXY-TI2S'!$C147+(drdp!J147+drdp!S147)*'MSXY-TI2S'!$D147)</f>
        <v>0</v>
      </c>
      <c r="H147" s="18">
        <f>Model!$W$18*((drdp!B147)*'MSXY-TI2S'!$B147+(drdp!E147)*'MSXY-TI2S'!$C147+(drdp!H147)*'MSXY-TI2S'!$D147)</f>
        <v>0</v>
      </c>
      <c r="I147" s="18">
        <f>Model!$W$18*((drdp!C147)*'MSXY-TI2S'!$B147+(drdp!F147)*'MSXY-TI2S'!$C147+(drdp!I147)*'MSXY-TI2S'!$D147)</f>
        <v>0</v>
      </c>
      <c r="J147" s="18">
        <f>Model!$W$18*((drdp!D147)*'MSXY-TI2S'!$B147+(drdp!G147)*'MSXY-TI2S'!$C147+(drdp!J147)*'MSXY-TI2S'!$D147)</f>
        <v>0</v>
      </c>
      <c r="K147" s="21">
        <f>SUM(E$3:E146)+H147</f>
        <v>-3.8563358916517097E-2</v>
      </c>
      <c r="L147" s="21">
        <f>SUM(F$3:F146)+I147</f>
        <v>0.59341210498787267</v>
      </c>
      <c r="M147" s="21">
        <f>SUM(G$3:G146)+J147</f>
        <v>0</v>
      </c>
      <c r="N147" s="21"/>
      <c r="O147" s="21"/>
      <c r="P147" s="21"/>
      <c r="Q147" s="19">
        <f t="shared" si="13"/>
        <v>1.4871326509241188E-3</v>
      </c>
      <c r="R147" s="19">
        <f t="shared" si="14"/>
        <v>0.352137926346138</v>
      </c>
      <c r="S147" s="19">
        <f t="shared" si="15"/>
        <v>0</v>
      </c>
      <c r="T147" s="19">
        <f t="shared" si="16"/>
        <v>-2.2883963990053258E-2</v>
      </c>
      <c r="U147" s="19">
        <f t="shared" si="17"/>
        <v>0</v>
      </c>
      <c r="V147" s="19">
        <f t="shared" si="18"/>
        <v>0</v>
      </c>
    </row>
    <row r="148" spans="1:22" x14ac:dyDescent="0.25">
      <c r="A148" s="26">
        <f>Wellpath!E148</f>
        <v>0</v>
      </c>
      <c r="B148" s="22">
        <v>0</v>
      </c>
      <c r="C148" s="22">
        <v>0</v>
      </c>
      <c r="D148" s="22">
        <f>SIN(Wellpath!$O148) * (TAN(Dip) * SIN(Wellpath!$L148) * COS(Wellpath!$L148) - COS(Wellpath!$L148) * COS(Wellpath!$L148) * COS(Wellpath!$O148) - COS(Wellpath!$O148)) / 2</f>
        <v>0</v>
      </c>
      <c r="E148" s="20">
        <f>Model!$W$18*((drdp!B148+drdp!K148)*'MSXY-TI2S'!$B148+(drdp!E148+drdp!N148)*'MSXY-TI2S'!$C148+(drdp!H148+drdp!Q148)*'MSXY-TI2S'!$D148)</f>
        <v>0</v>
      </c>
      <c r="F148" s="20">
        <f>Model!$W$18*((drdp!C148+drdp!L148)*'MSXY-TI2S'!$B148+(drdp!F148+drdp!O148)*'MSXY-TI2S'!$C148+(drdp!I148+drdp!R148)*'MSXY-TI2S'!$D148)</f>
        <v>0</v>
      </c>
      <c r="G148" s="20">
        <f>Model!$W$18*((drdp!D148+drdp!M148)*'MSXY-TI2S'!$B148+(drdp!G148+drdp!P148)*'MSXY-TI2S'!$C148+(drdp!J148+drdp!S148)*'MSXY-TI2S'!$D148)</f>
        <v>0</v>
      </c>
      <c r="H148" s="18">
        <f>Model!$W$18*((drdp!B148)*'MSXY-TI2S'!$B148+(drdp!E148)*'MSXY-TI2S'!$C148+(drdp!H148)*'MSXY-TI2S'!$D148)</f>
        <v>0</v>
      </c>
      <c r="I148" s="18">
        <f>Model!$W$18*((drdp!C148)*'MSXY-TI2S'!$B148+(drdp!F148)*'MSXY-TI2S'!$C148+(drdp!I148)*'MSXY-TI2S'!$D148)</f>
        <v>0</v>
      </c>
      <c r="J148" s="18">
        <f>Model!$W$18*((drdp!D148)*'MSXY-TI2S'!$B148+(drdp!G148)*'MSXY-TI2S'!$C148+(drdp!J148)*'MSXY-TI2S'!$D148)</f>
        <v>0</v>
      </c>
      <c r="K148" s="21">
        <f>SUM(E$3:E147)+H148</f>
        <v>-3.8563358916517097E-2</v>
      </c>
      <c r="L148" s="21">
        <f>SUM(F$3:F147)+I148</f>
        <v>0.59341210498787267</v>
      </c>
      <c r="M148" s="21">
        <f>SUM(G$3:G147)+J148</f>
        <v>0</v>
      </c>
      <c r="N148" s="21"/>
      <c r="O148" s="21"/>
      <c r="P148" s="21"/>
      <c r="Q148" s="19">
        <f t="shared" si="13"/>
        <v>1.4871326509241188E-3</v>
      </c>
      <c r="R148" s="19">
        <f t="shared" si="14"/>
        <v>0.352137926346138</v>
      </c>
      <c r="S148" s="19">
        <f t="shared" si="15"/>
        <v>0</v>
      </c>
      <c r="T148" s="19">
        <f t="shared" si="16"/>
        <v>-2.2883963990053258E-2</v>
      </c>
      <c r="U148" s="19">
        <f t="shared" si="17"/>
        <v>0</v>
      </c>
      <c r="V148" s="19">
        <f t="shared" si="18"/>
        <v>0</v>
      </c>
    </row>
    <row r="149" spans="1:22" x14ac:dyDescent="0.25">
      <c r="A149" s="26">
        <f>Wellpath!E149</f>
        <v>0</v>
      </c>
      <c r="B149" s="22">
        <v>0</v>
      </c>
      <c r="C149" s="22">
        <v>0</v>
      </c>
      <c r="D149" s="22">
        <f>SIN(Wellpath!$O149) * (TAN(Dip) * SIN(Wellpath!$L149) * COS(Wellpath!$L149) - COS(Wellpath!$L149) * COS(Wellpath!$L149) * COS(Wellpath!$O149) - COS(Wellpath!$O149)) / 2</f>
        <v>0</v>
      </c>
      <c r="E149" s="20">
        <f>Model!$W$18*((drdp!B149+drdp!K149)*'MSXY-TI2S'!$B149+(drdp!E149+drdp!N149)*'MSXY-TI2S'!$C149+(drdp!H149+drdp!Q149)*'MSXY-TI2S'!$D149)</f>
        <v>0</v>
      </c>
      <c r="F149" s="20">
        <f>Model!$W$18*((drdp!C149+drdp!L149)*'MSXY-TI2S'!$B149+(drdp!F149+drdp!O149)*'MSXY-TI2S'!$C149+(drdp!I149+drdp!R149)*'MSXY-TI2S'!$D149)</f>
        <v>0</v>
      </c>
      <c r="G149" s="20">
        <f>Model!$W$18*((drdp!D149+drdp!M149)*'MSXY-TI2S'!$B149+(drdp!G149+drdp!P149)*'MSXY-TI2S'!$C149+(drdp!J149+drdp!S149)*'MSXY-TI2S'!$D149)</f>
        <v>0</v>
      </c>
      <c r="H149" s="18">
        <f>Model!$W$18*((drdp!B149)*'MSXY-TI2S'!$B149+(drdp!E149)*'MSXY-TI2S'!$C149+(drdp!H149)*'MSXY-TI2S'!$D149)</f>
        <v>0</v>
      </c>
      <c r="I149" s="18">
        <f>Model!$W$18*((drdp!C149)*'MSXY-TI2S'!$B149+(drdp!F149)*'MSXY-TI2S'!$C149+(drdp!I149)*'MSXY-TI2S'!$D149)</f>
        <v>0</v>
      </c>
      <c r="J149" s="18">
        <f>Model!$W$18*((drdp!D149)*'MSXY-TI2S'!$B149+(drdp!G149)*'MSXY-TI2S'!$C149+(drdp!J149)*'MSXY-TI2S'!$D149)</f>
        <v>0</v>
      </c>
      <c r="K149" s="21">
        <f>SUM(E$3:E148)+H149</f>
        <v>-3.8563358916517097E-2</v>
      </c>
      <c r="L149" s="21">
        <f>SUM(F$3:F148)+I149</f>
        <v>0.59341210498787267</v>
      </c>
      <c r="M149" s="21">
        <f>SUM(G$3:G148)+J149</f>
        <v>0</v>
      </c>
      <c r="N149" s="21"/>
      <c r="O149" s="21"/>
      <c r="P149" s="21"/>
      <c r="Q149" s="19">
        <f t="shared" si="13"/>
        <v>1.4871326509241188E-3</v>
      </c>
      <c r="R149" s="19">
        <f t="shared" si="14"/>
        <v>0.352137926346138</v>
      </c>
      <c r="S149" s="19">
        <f t="shared" si="15"/>
        <v>0</v>
      </c>
      <c r="T149" s="19">
        <f t="shared" si="16"/>
        <v>-2.2883963990053258E-2</v>
      </c>
      <c r="U149" s="19">
        <f t="shared" si="17"/>
        <v>0</v>
      </c>
      <c r="V149" s="19">
        <f t="shared" si="18"/>
        <v>0</v>
      </c>
    </row>
    <row r="150" spans="1:22" x14ac:dyDescent="0.25">
      <c r="A150" s="26">
        <f>Wellpath!E150</f>
        <v>0</v>
      </c>
      <c r="B150" s="22">
        <v>0</v>
      </c>
      <c r="C150" s="22">
        <v>0</v>
      </c>
      <c r="D150" s="22">
        <f>SIN(Wellpath!$O150) * (TAN(Dip) * SIN(Wellpath!$L150) * COS(Wellpath!$L150) - COS(Wellpath!$L150) * COS(Wellpath!$L150) * COS(Wellpath!$O150) - COS(Wellpath!$O150)) / 2</f>
        <v>0</v>
      </c>
      <c r="E150" s="20">
        <f>Model!$W$18*((drdp!B150+drdp!K150)*'MSXY-TI2S'!$B150+(drdp!E150+drdp!N150)*'MSXY-TI2S'!$C150+(drdp!H150+drdp!Q150)*'MSXY-TI2S'!$D150)</f>
        <v>0</v>
      </c>
      <c r="F150" s="20">
        <f>Model!$W$18*((drdp!C150+drdp!L150)*'MSXY-TI2S'!$B150+(drdp!F150+drdp!O150)*'MSXY-TI2S'!$C150+(drdp!I150+drdp!R150)*'MSXY-TI2S'!$D150)</f>
        <v>0</v>
      </c>
      <c r="G150" s="20">
        <f>Model!$W$18*((drdp!D150+drdp!M150)*'MSXY-TI2S'!$B150+(drdp!G150+drdp!P150)*'MSXY-TI2S'!$C150+(drdp!J150+drdp!S150)*'MSXY-TI2S'!$D150)</f>
        <v>0</v>
      </c>
      <c r="H150" s="18">
        <f>Model!$W$18*((drdp!B150)*'MSXY-TI2S'!$B150+(drdp!E150)*'MSXY-TI2S'!$C150+(drdp!H150)*'MSXY-TI2S'!$D150)</f>
        <v>0</v>
      </c>
      <c r="I150" s="18">
        <f>Model!$W$18*((drdp!C150)*'MSXY-TI2S'!$B150+(drdp!F150)*'MSXY-TI2S'!$C150+(drdp!I150)*'MSXY-TI2S'!$D150)</f>
        <v>0</v>
      </c>
      <c r="J150" s="18">
        <f>Model!$W$18*((drdp!D150)*'MSXY-TI2S'!$B150+(drdp!G150)*'MSXY-TI2S'!$C150+(drdp!J150)*'MSXY-TI2S'!$D150)</f>
        <v>0</v>
      </c>
      <c r="K150" s="21">
        <f>SUM(E$3:E149)+H150</f>
        <v>-3.8563358916517097E-2</v>
      </c>
      <c r="L150" s="21">
        <f>SUM(F$3:F149)+I150</f>
        <v>0.59341210498787267</v>
      </c>
      <c r="M150" s="21">
        <f>SUM(G$3:G149)+J150</f>
        <v>0</v>
      </c>
      <c r="N150" s="21"/>
      <c r="O150" s="21"/>
      <c r="P150" s="21"/>
      <c r="Q150" s="19">
        <f t="shared" si="13"/>
        <v>1.4871326509241188E-3</v>
      </c>
      <c r="R150" s="19">
        <f t="shared" si="14"/>
        <v>0.352137926346138</v>
      </c>
      <c r="S150" s="19">
        <f t="shared" si="15"/>
        <v>0</v>
      </c>
      <c r="T150" s="19">
        <f t="shared" si="16"/>
        <v>-2.2883963990053258E-2</v>
      </c>
      <c r="U150" s="19">
        <f t="shared" si="17"/>
        <v>0</v>
      </c>
      <c r="V150" s="19">
        <f t="shared" si="18"/>
        <v>0</v>
      </c>
    </row>
    <row r="151" spans="1:22" x14ac:dyDescent="0.25">
      <c r="A151" s="26">
        <f>Wellpath!E151</f>
        <v>0</v>
      </c>
      <c r="B151" s="22">
        <v>0</v>
      </c>
      <c r="C151" s="22">
        <v>0</v>
      </c>
      <c r="D151" s="22">
        <f>SIN(Wellpath!$O151) * (TAN(Dip) * SIN(Wellpath!$L151) * COS(Wellpath!$L151) - COS(Wellpath!$L151) * COS(Wellpath!$L151) * COS(Wellpath!$O151) - COS(Wellpath!$O151)) / 2</f>
        <v>0</v>
      </c>
      <c r="E151" s="20">
        <f>Model!$W$18*((drdp!B151+drdp!K151)*'MSXY-TI2S'!$B151+(drdp!E151+drdp!N151)*'MSXY-TI2S'!$C151+(drdp!H151+drdp!Q151)*'MSXY-TI2S'!$D151)</f>
        <v>0</v>
      </c>
      <c r="F151" s="20">
        <f>Model!$W$18*((drdp!C151+drdp!L151)*'MSXY-TI2S'!$B151+(drdp!F151+drdp!O151)*'MSXY-TI2S'!$C151+(drdp!I151+drdp!R151)*'MSXY-TI2S'!$D151)</f>
        <v>0</v>
      </c>
      <c r="G151" s="20">
        <f>Model!$W$18*((drdp!D151+drdp!M151)*'MSXY-TI2S'!$B151+(drdp!G151+drdp!P151)*'MSXY-TI2S'!$C151+(drdp!J151+drdp!S151)*'MSXY-TI2S'!$D151)</f>
        <v>0</v>
      </c>
      <c r="H151" s="18">
        <f>Model!$W$18*((drdp!B151)*'MSXY-TI2S'!$B151+(drdp!E151)*'MSXY-TI2S'!$C151+(drdp!H151)*'MSXY-TI2S'!$D151)</f>
        <v>0</v>
      </c>
      <c r="I151" s="18">
        <f>Model!$W$18*((drdp!C151)*'MSXY-TI2S'!$B151+(drdp!F151)*'MSXY-TI2S'!$C151+(drdp!I151)*'MSXY-TI2S'!$D151)</f>
        <v>0</v>
      </c>
      <c r="J151" s="18">
        <f>Model!$W$18*((drdp!D151)*'MSXY-TI2S'!$B151+(drdp!G151)*'MSXY-TI2S'!$C151+(drdp!J151)*'MSXY-TI2S'!$D151)</f>
        <v>0</v>
      </c>
      <c r="K151" s="21">
        <f>SUM(E$3:E150)+H151</f>
        <v>-3.8563358916517097E-2</v>
      </c>
      <c r="L151" s="21">
        <f>SUM(F$3:F150)+I151</f>
        <v>0.59341210498787267</v>
      </c>
      <c r="M151" s="21">
        <f>SUM(G$3:G150)+J151</f>
        <v>0</v>
      </c>
      <c r="N151" s="21"/>
      <c r="O151" s="21"/>
      <c r="P151" s="21"/>
      <c r="Q151" s="19">
        <f t="shared" si="13"/>
        <v>1.4871326509241188E-3</v>
      </c>
      <c r="R151" s="19">
        <f t="shared" si="14"/>
        <v>0.352137926346138</v>
      </c>
      <c r="S151" s="19">
        <f t="shared" si="15"/>
        <v>0</v>
      </c>
      <c r="T151" s="19">
        <f t="shared" si="16"/>
        <v>-2.2883963990053258E-2</v>
      </c>
      <c r="U151" s="19">
        <f t="shared" si="17"/>
        <v>0</v>
      </c>
      <c r="V151" s="19">
        <f t="shared" si="18"/>
        <v>0</v>
      </c>
    </row>
    <row r="152" spans="1:22" x14ac:dyDescent="0.25">
      <c r="A152" s="26">
        <f>Wellpath!E152</f>
        <v>0</v>
      </c>
      <c r="B152" s="22">
        <v>0</v>
      </c>
      <c r="C152" s="22">
        <v>0</v>
      </c>
      <c r="D152" s="22">
        <f>SIN(Wellpath!$O152) * (TAN(Dip) * SIN(Wellpath!$L152) * COS(Wellpath!$L152) - COS(Wellpath!$L152) * COS(Wellpath!$L152) * COS(Wellpath!$O152) - COS(Wellpath!$O152)) / 2</f>
        <v>0</v>
      </c>
      <c r="E152" s="20">
        <f>Model!$W$18*((drdp!B152+drdp!K152)*'MSXY-TI2S'!$B152+(drdp!E152+drdp!N152)*'MSXY-TI2S'!$C152+(drdp!H152+drdp!Q152)*'MSXY-TI2S'!$D152)</f>
        <v>0</v>
      </c>
      <c r="F152" s="20">
        <f>Model!$W$18*((drdp!C152+drdp!L152)*'MSXY-TI2S'!$B152+(drdp!F152+drdp!O152)*'MSXY-TI2S'!$C152+(drdp!I152+drdp!R152)*'MSXY-TI2S'!$D152)</f>
        <v>0</v>
      </c>
      <c r="G152" s="20">
        <f>Model!$W$18*((drdp!D152+drdp!M152)*'MSXY-TI2S'!$B152+(drdp!G152+drdp!P152)*'MSXY-TI2S'!$C152+(drdp!J152+drdp!S152)*'MSXY-TI2S'!$D152)</f>
        <v>0</v>
      </c>
      <c r="H152" s="18">
        <f>Model!$W$18*((drdp!B152)*'MSXY-TI2S'!$B152+(drdp!E152)*'MSXY-TI2S'!$C152+(drdp!H152)*'MSXY-TI2S'!$D152)</f>
        <v>0</v>
      </c>
      <c r="I152" s="18">
        <f>Model!$W$18*((drdp!C152)*'MSXY-TI2S'!$B152+(drdp!F152)*'MSXY-TI2S'!$C152+(drdp!I152)*'MSXY-TI2S'!$D152)</f>
        <v>0</v>
      </c>
      <c r="J152" s="18">
        <f>Model!$W$18*((drdp!D152)*'MSXY-TI2S'!$B152+(drdp!G152)*'MSXY-TI2S'!$C152+(drdp!J152)*'MSXY-TI2S'!$D152)</f>
        <v>0</v>
      </c>
      <c r="K152" s="21">
        <f>SUM(E$3:E151)+H152</f>
        <v>-3.8563358916517097E-2</v>
      </c>
      <c r="L152" s="21">
        <f>SUM(F$3:F151)+I152</f>
        <v>0.59341210498787267</v>
      </c>
      <c r="M152" s="21">
        <f>SUM(G$3:G151)+J152</f>
        <v>0</v>
      </c>
      <c r="N152" s="21"/>
      <c r="O152" s="21"/>
      <c r="P152" s="21"/>
      <c r="Q152" s="19">
        <f t="shared" si="13"/>
        <v>1.4871326509241188E-3</v>
      </c>
      <c r="R152" s="19">
        <f t="shared" si="14"/>
        <v>0.352137926346138</v>
      </c>
      <c r="S152" s="19">
        <f t="shared" si="15"/>
        <v>0</v>
      </c>
      <c r="T152" s="19">
        <f t="shared" si="16"/>
        <v>-2.2883963990053258E-2</v>
      </c>
      <c r="U152" s="19">
        <f t="shared" si="17"/>
        <v>0</v>
      </c>
      <c r="V152" s="19">
        <f t="shared" si="18"/>
        <v>0</v>
      </c>
    </row>
    <row r="153" spans="1:22" x14ac:dyDescent="0.25">
      <c r="A153" s="26">
        <f>Wellpath!E153</f>
        <v>0</v>
      </c>
      <c r="B153" s="22">
        <v>0</v>
      </c>
      <c r="C153" s="22">
        <v>0</v>
      </c>
      <c r="D153" s="22">
        <f>SIN(Wellpath!$O153) * (TAN(Dip) * SIN(Wellpath!$L153) * COS(Wellpath!$L153) - COS(Wellpath!$L153) * COS(Wellpath!$L153) * COS(Wellpath!$O153) - COS(Wellpath!$O153)) / 2</f>
        <v>0</v>
      </c>
      <c r="E153" s="20">
        <f>Model!$W$18*((drdp!B153+drdp!K153)*'MSXY-TI2S'!$B153+(drdp!E153+drdp!N153)*'MSXY-TI2S'!$C153+(drdp!H153+drdp!Q153)*'MSXY-TI2S'!$D153)</f>
        <v>0</v>
      </c>
      <c r="F153" s="20">
        <f>Model!$W$18*((drdp!C153+drdp!L153)*'MSXY-TI2S'!$B153+(drdp!F153+drdp!O153)*'MSXY-TI2S'!$C153+(drdp!I153+drdp!R153)*'MSXY-TI2S'!$D153)</f>
        <v>0</v>
      </c>
      <c r="G153" s="20">
        <f>Model!$W$18*((drdp!D153+drdp!M153)*'MSXY-TI2S'!$B153+(drdp!G153+drdp!P153)*'MSXY-TI2S'!$C153+(drdp!J153+drdp!S153)*'MSXY-TI2S'!$D153)</f>
        <v>0</v>
      </c>
      <c r="H153" s="18">
        <f>Model!$W$18*((drdp!B153)*'MSXY-TI2S'!$B153+(drdp!E153)*'MSXY-TI2S'!$C153+(drdp!H153)*'MSXY-TI2S'!$D153)</f>
        <v>0</v>
      </c>
      <c r="I153" s="18">
        <f>Model!$W$18*((drdp!C153)*'MSXY-TI2S'!$B153+(drdp!F153)*'MSXY-TI2S'!$C153+(drdp!I153)*'MSXY-TI2S'!$D153)</f>
        <v>0</v>
      </c>
      <c r="J153" s="18">
        <f>Model!$W$18*((drdp!D153)*'MSXY-TI2S'!$B153+(drdp!G153)*'MSXY-TI2S'!$C153+(drdp!J153)*'MSXY-TI2S'!$D153)</f>
        <v>0</v>
      </c>
      <c r="K153" s="21">
        <f>SUM(E$3:E152)+H153</f>
        <v>-3.8563358916517097E-2</v>
      </c>
      <c r="L153" s="21">
        <f>SUM(F$3:F152)+I153</f>
        <v>0.59341210498787267</v>
      </c>
      <c r="M153" s="21">
        <f>SUM(G$3:G152)+J153</f>
        <v>0</v>
      </c>
      <c r="N153" s="21"/>
      <c r="O153" s="21"/>
      <c r="P153" s="21"/>
      <c r="Q153" s="19">
        <f t="shared" si="13"/>
        <v>1.4871326509241188E-3</v>
      </c>
      <c r="R153" s="19">
        <f t="shared" si="14"/>
        <v>0.352137926346138</v>
      </c>
      <c r="S153" s="19">
        <f t="shared" si="15"/>
        <v>0</v>
      </c>
      <c r="T153" s="19">
        <f t="shared" si="16"/>
        <v>-2.2883963990053258E-2</v>
      </c>
      <c r="U153" s="19">
        <f t="shared" si="17"/>
        <v>0</v>
      </c>
      <c r="V153" s="19">
        <f t="shared" si="18"/>
        <v>0</v>
      </c>
    </row>
    <row r="154" spans="1:22" x14ac:dyDescent="0.25">
      <c r="A154" s="26">
        <f>Wellpath!E154</f>
        <v>0</v>
      </c>
      <c r="B154" s="22">
        <v>0</v>
      </c>
      <c r="C154" s="22">
        <v>0</v>
      </c>
      <c r="D154" s="22">
        <f>SIN(Wellpath!$O154) * (TAN(Dip) * SIN(Wellpath!$L154) * COS(Wellpath!$L154) - COS(Wellpath!$L154) * COS(Wellpath!$L154) * COS(Wellpath!$O154) - COS(Wellpath!$O154)) / 2</f>
        <v>0</v>
      </c>
      <c r="E154" s="20">
        <f>Model!$W$18*((drdp!B154+drdp!K154)*'MSXY-TI2S'!$B154+(drdp!E154+drdp!N154)*'MSXY-TI2S'!$C154+(drdp!H154+drdp!Q154)*'MSXY-TI2S'!$D154)</f>
        <v>0</v>
      </c>
      <c r="F154" s="20">
        <f>Model!$W$18*((drdp!C154+drdp!L154)*'MSXY-TI2S'!$B154+(drdp!F154+drdp!O154)*'MSXY-TI2S'!$C154+(drdp!I154+drdp!R154)*'MSXY-TI2S'!$D154)</f>
        <v>0</v>
      </c>
      <c r="G154" s="20">
        <f>Model!$W$18*((drdp!D154+drdp!M154)*'MSXY-TI2S'!$B154+(drdp!G154+drdp!P154)*'MSXY-TI2S'!$C154+(drdp!J154+drdp!S154)*'MSXY-TI2S'!$D154)</f>
        <v>0</v>
      </c>
      <c r="H154" s="18">
        <f>Model!$W$18*((drdp!B154)*'MSXY-TI2S'!$B154+(drdp!E154)*'MSXY-TI2S'!$C154+(drdp!H154)*'MSXY-TI2S'!$D154)</f>
        <v>0</v>
      </c>
      <c r="I154" s="18">
        <f>Model!$W$18*((drdp!C154)*'MSXY-TI2S'!$B154+(drdp!F154)*'MSXY-TI2S'!$C154+(drdp!I154)*'MSXY-TI2S'!$D154)</f>
        <v>0</v>
      </c>
      <c r="J154" s="18">
        <f>Model!$W$18*((drdp!D154)*'MSXY-TI2S'!$B154+(drdp!G154)*'MSXY-TI2S'!$C154+(drdp!J154)*'MSXY-TI2S'!$D154)</f>
        <v>0</v>
      </c>
      <c r="K154" s="21">
        <f>SUM(E$3:E153)+H154</f>
        <v>-3.8563358916517097E-2</v>
      </c>
      <c r="L154" s="21">
        <f>SUM(F$3:F153)+I154</f>
        <v>0.59341210498787267</v>
      </c>
      <c r="M154" s="21">
        <f>SUM(G$3:G153)+J154</f>
        <v>0</v>
      </c>
      <c r="N154" s="21"/>
      <c r="O154" s="21"/>
      <c r="P154" s="21"/>
      <c r="Q154" s="19">
        <f t="shared" si="13"/>
        <v>1.4871326509241188E-3</v>
      </c>
      <c r="R154" s="19">
        <f t="shared" si="14"/>
        <v>0.352137926346138</v>
      </c>
      <c r="S154" s="19">
        <f t="shared" si="15"/>
        <v>0</v>
      </c>
      <c r="T154" s="19">
        <f t="shared" si="16"/>
        <v>-2.2883963990053258E-2</v>
      </c>
      <c r="U154" s="19">
        <f t="shared" si="17"/>
        <v>0</v>
      </c>
      <c r="V154" s="19">
        <f t="shared" si="18"/>
        <v>0</v>
      </c>
    </row>
    <row r="155" spans="1:22" x14ac:dyDescent="0.25">
      <c r="A155" s="26">
        <f>Wellpath!E155</f>
        <v>0</v>
      </c>
      <c r="B155" s="22">
        <v>0</v>
      </c>
      <c r="C155" s="22">
        <v>0</v>
      </c>
      <c r="D155" s="22">
        <f>SIN(Wellpath!$O155) * (TAN(Dip) * SIN(Wellpath!$L155) * COS(Wellpath!$L155) - COS(Wellpath!$L155) * COS(Wellpath!$L155) * COS(Wellpath!$O155) - COS(Wellpath!$O155)) / 2</f>
        <v>0</v>
      </c>
      <c r="E155" s="20">
        <f>Model!$W$18*((drdp!B155+drdp!K155)*'MSXY-TI2S'!$B155+(drdp!E155+drdp!N155)*'MSXY-TI2S'!$C155+(drdp!H155+drdp!Q155)*'MSXY-TI2S'!$D155)</f>
        <v>0</v>
      </c>
      <c r="F155" s="20">
        <f>Model!$W$18*((drdp!C155+drdp!L155)*'MSXY-TI2S'!$B155+(drdp!F155+drdp!O155)*'MSXY-TI2S'!$C155+(drdp!I155+drdp!R155)*'MSXY-TI2S'!$D155)</f>
        <v>0</v>
      </c>
      <c r="G155" s="20">
        <f>Model!$W$18*((drdp!D155+drdp!M155)*'MSXY-TI2S'!$B155+(drdp!G155+drdp!P155)*'MSXY-TI2S'!$C155+(drdp!J155+drdp!S155)*'MSXY-TI2S'!$D155)</f>
        <v>0</v>
      </c>
      <c r="H155" s="18">
        <f>Model!$W$18*((drdp!B155)*'MSXY-TI2S'!$B155+(drdp!E155)*'MSXY-TI2S'!$C155+(drdp!H155)*'MSXY-TI2S'!$D155)</f>
        <v>0</v>
      </c>
      <c r="I155" s="18">
        <f>Model!$W$18*((drdp!C155)*'MSXY-TI2S'!$B155+(drdp!F155)*'MSXY-TI2S'!$C155+(drdp!I155)*'MSXY-TI2S'!$D155)</f>
        <v>0</v>
      </c>
      <c r="J155" s="18">
        <f>Model!$W$18*((drdp!D155)*'MSXY-TI2S'!$B155+(drdp!G155)*'MSXY-TI2S'!$C155+(drdp!J155)*'MSXY-TI2S'!$D155)</f>
        <v>0</v>
      </c>
      <c r="K155" s="21">
        <f>SUM(E$3:E154)+H155</f>
        <v>-3.8563358916517097E-2</v>
      </c>
      <c r="L155" s="21">
        <f>SUM(F$3:F154)+I155</f>
        <v>0.59341210498787267</v>
      </c>
      <c r="M155" s="21">
        <f>SUM(G$3:G154)+J155</f>
        <v>0</v>
      </c>
      <c r="N155" s="21"/>
      <c r="O155" s="21"/>
      <c r="P155" s="21"/>
      <c r="Q155" s="19">
        <f t="shared" si="13"/>
        <v>1.4871326509241188E-3</v>
      </c>
      <c r="R155" s="19">
        <f t="shared" si="14"/>
        <v>0.352137926346138</v>
      </c>
      <c r="S155" s="19">
        <f t="shared" si="15"/>
        <v>0</v>
      </c>
      <c r="T155" s="19">
        <f t="shared" si="16"/>
        <v>-2.2883963990053258E-2</v>
      </c>
      <c r="U155" s="19">
        <f t="shared" si="17"/>
        <v>0</v>
      </c>
      <c r="V155" s="19">
        <f t="shared" si="18"/>
        <v>0</v>
      </c>
    </row>
    <row r="156" spans="1:22" x14ac:dyDescent="0.25">
      <c r="A156" s="26">
        <f>Wellpath!E156</f>
        <v>0</v>
      </c>
      <c r="B156" s="22">
        <v>0</v>
      </c>
      <c r="C156" s="22">
        <v>0</v>
      </c>
      <c r="D156" s="22">
        <f>SIN(Wellpath!$O156) * (TAN(Dip) * SIN(Wellpath!$L156) * COS(Wellpath!$L156) - COS(Wellpath!$L156) * COS(Wellpath!$L156) * COS(Wellpath!$O156) - COS(Wellpath!$O156)) / 2</f>
        <v>0</v>
      </c>
      <c r="E156" s="20">
        <f>Model!$W$18*((drdp!B156+drdp!K156)*'MSXY-TI2S'!$B156+(drdp!E156+drdp!N156)*'MSXY-TI2S'!$C156+(drdp!H156+drdp!Q156)*'MSXY-TI2S'!$D156)</f>
        <v>0</v>
      </c>
      <c r="F156" s="20">
        <f>Model!$W$18*((drdp!C156+drdp!L156)*'MSXY-TI2S'!$B156+(drdp!F156+drdp!O156)*'MSXY-TI2S'!$C156+(drdp!I156+drdp!R156)*'MSXY-TI2S'!$D156)</f>
        <v>0</v>
      </c>
      <c r="G156" s="20">
        <f>Model!$W$18*((drdp!D156+drdp!M156)*'MSXY-TI2S'!$B156+(drdp!G156+drdp!P156)*'MSXY-TI2S'!$C156+(drdp!J156+drdp!S156)*'MSXY-TI2S'!$D156)</f>
        <v>0</v>
      </c>
      <c r="H156" s="18">
        <f>Model!$W$18*((drdp!B156)*'MSXY-TI2S'!$B156+(drdp!E156)*'MSXY-TI2S'!$C156+(drdp!H156)*'MSXY-TI2S'!$D156)</f>
        <v>0</v>
      </c>
      <c r="I156" s="18">
        <f>Model!$W$18*((drdp!C156)*'MSXY-TI2S'!$B156+(drdp!F156)*'MSXY-TI2S'!$C156+(drdp!I156)*'MSXY-TI2S'!$D156)</f>
        <v>0</v>
      </c>
      <c r="J156" s="18">
        <f>Model!$W$18*((drdp!D156)*'MSXY-TI2S'!$B156+(drdp!G156)*'MSXY-TI2S'!$C156+(drdp!J156)*'MSXY-TI2S'!$D156)</f>
        <v>0</v>
      </c>
      <c r="K156" s="21">
        <f>SUM(E$3:E155)+H156</f>
        <v>-3.8563358916517097E-2</v>
      </c>
      <c r="L156" s="21">
        <f>SUM(F$3:F155)+I156</f>
        <v>0.59341210498787267</v>
      </c>
      <c r="M156" s="21">
        <f>SUM(G$3:G155)+J156</f>
        <v>0</v>
      </c>
      <c r="N156" s="21"/>
      <c r="O156" s="21"/>
      <c r="P156" s="21"/>
      <c r="Q156" s="19">
        <f t="shared" si="13"/>
        <v>1.4871326509241188E-3</v>
      </c>
      <c r="R156" s="19">
        <f t="shared" si="14"/>
        <v>0.352137926346138</v>
      </c>
      <c r="S156" s="19">
        <f t="shared" si="15"/>
        <v>0</v>
      </c>
      <c r="T156" s="19">
        <f t="shared" si="16"/>
        <v>-2.2883963990053258E-2</v>
      </c>
      <c r="U156" s="19">
        <f t="shared" si="17"/>
        <v>0</v>
      </c>
      <c r="V156" s="19">
        <f t="shared" si="18"/>
        <v>0</v>
      </c>
    </row>
    <row r="157" spans="1:22" x14ac:dyDescent="0.25">
      <c r="A157" s="26">
        <f>Wellpath!E157</f>
        <v>0</v>
      </c>
      <c r="B157" s="22">
        <v>0</v>
      </c>
      <c r="C157" s="22">
        <v>0</v>
      </c>
      <c r="D157" s="22">
        <f>SIN(Wellpath!$O157) * (TAN(Dip) * SIN(Wellpath!$L157) * COS(Wellpath!$L157) - COS(Wellpath!$L157) * COS(Wellpath!$L157) * COS(Wellpath!$O157) - COS(Wellpath!$O157)) / 2</f>
        <v>0</v>
      </c>
      <c r="E157" s="20">
        <f>Model!$W$18*((drdp!B157+drdp!K157)*'MSXY-TI2S'!$B157+(drdp!E157+drdp!N157)*'MSXY-TI2S'!$C157+(drdp!H157+drdp!Q157)*'MSXY-TI2S'!$D157)</f>
        <v>0</v>
      </c>
      <c r="F157" s="20">
        <f>Model!$W$18*((drdp!C157+drdp!L157)*'MSXY-TI2S'!$B157+(drdp!F157+drdp!O157)*'MSXY-TI2S'!$C157+(drdp!I157+drdp!R157)*'MSXY-TI2S'!$D157)</f>
        <v>0</v>
      </c>
      <c r="G157" s="20">
        <f>Model!$W$18*((drdp!D157+drdp!M157)*'MSXY-TI2S'!$B157+(drdp!G157+drdp!P157)*'MSXY-TI2S'!$C157+(drdp!J157+drdp!S157)*'MSXY-TI2S'!$D157)</f>
        <v>0</v>
      </c>
      <c r="H157" s="18">
        <f>Model!$W$18*((drdp!B157)*'MSXY-TI2S'!$B157+(drdp!E157)*'MSXY-TI2S'!$C157+(drdp!H157)*'MSXY-TI2S'!$D157)</f>
        <v>0</v>
      </c>
      <c r="I157" s="18">
        <f>Model!$W$18*((drdp!C157)*'MSXY-TI2S'!$B157+(drdp!F157)*'MSXY-TI2S'!$C157+(drdp!I157)*'MSXY-TI2S'!$D157)</f>
        <v>0</v>
      </c>
      <c r="J157" s="18">
        <f>Model!$W$18*((drdp!D157)*'MSXY-TI2S'!$B157+(drdp!G157)*'MSXY-TI2S'!$C157+(drdp!J157)*'MSXY-TI2S'!$D157)</f>
        <v>0</v>
      </c>
      <c r="K157" s="21">
        <f>SUM(E$3:E156)+H157</f>
        <v>-3.8563358916517097E-2</v>
      </c>
      <c r="L157" s="21">
        <f>SUM(F$3:F156)+I157</f>
        <v>0.59341210498787267</v>
      </c>
      <c r="M157" s="21">
        <f>SUM(G$3:G156)+J157</f>
        <v>0</v>
      </c>
      <c r="N157" s="21"/>
      <c r="O157" s="21"/>
      <c r="P157" s="21"/>
      <c r="Q157" s="19">
        <f t="shared" si="13"/>
        <v>1.4871326509241188E-3</v>
      </c>
      <c r="R157" s="19">
        <f t="shared" si="14"/>
        <v>0.352137926346138</v>
      </c>
      <c r="S157" s="19">
        <f t="shared" si="15"/>
        <v>0</v>
      </c>
      <c r="T157" s="19">
        <f t="shared" si="16"/>
        <v>-2.2883963990053258E-2</v>
      </c>
      <c r="U157" s="19">
        <f t="shared" si="17"/>
        <v>0</v>
      </c>
      <c r="V157" s="19">
        <f t="shared" si="18"/>
        <v>0</v>
      </c>
    </row>
    <row r="158" spans="1:22" x14ac:dyDescent="0.25">
      <c r="A158" s="26">
        <f>Wellpath!E158</f>
        <v>0</v>
      </c>
      <c r="B158" s="22">
        <v>0</v>
      </c>
      <c r="C158" s="22">
        <v>0</v>
      </c>
      <c r="D158" s="22">
        <f>SIN(Wellpath!$O158) * (TAN(Dip) * SIN(Wellpath!$L158) * COS(Wellpath!$L158) - COS(Wellpath!$L158) * COS(Wellpath!$L158) * COS(Wellpath!$O158) - COS(Wellpath!$O158)) / 2</f>
        <v>0</v>
      </c>
      <c r="E158" s="20">
        <f>Model!$W$18*((drdp!B158+drdp!K158)*'MSXY-TI2S'!$B158+(drdp!E158+drdp!N158)*'MSXY-TI2S'!$C158+(drdp!H158+drdp!Q158)*'MSXY-TI2S'!$D158)</f>
        <v>0</v>
      </c>
      <c r="F158" s="20">
        <f>Model!$W$18*((drdp!C158+drdp!L158)*'MSXY-TI2S'!$B158+(drdp!F158+drdp!O158)*'MSXY-TI2S'!$C158+(drdp!I158+drdp!R158)*'MSXY-TI2S'!$D158)</f>
        <v>0</v>
      </c>
      <c r="G158" s="20">
        <f>Model!$W$18*((drdp!D158+drdp!M158)*'MSXY-TI2S'!$B158+(drdp!G158+drdp!P158)*'MSXY-TI2S'!$C158+(drdp!J158+drdp!S158)*'MSXY-TI2S'!$D158)</f>
        <v>0</v>
      </c>
      <c r="H158" s="18">
        <f>Model!$W$18*((drdp!B158)*'MSXY-TI2S'!$B158+(drdp!E158)*'MSXY-TI2S'!$C158+(drdp!H158)*'MSXY-TI2S'!$D158)</f>
        <v>0</v>
      </c>
      <c r="I158" s="18">
        <f>Model!$W$18*((drdp!C158)*'MSXY-TI2S'!$B158+(drdp!F158)*'MSXY-TI2S'!$C158+(drdp!I158)*'MSXY-TI2S'!$D158)</f>
        <v>0</v>
      </c>
      <c r="J158" s="18">
        <f>Model!$W$18*((drdp!D158)*'MSXY-TI2S'!$B158+(drdp!G158)*'MSXY-TI2S'!$C158+(drdp!J158)*'MSXY-TI2S'!$D158)</f>
        <v>0</v>
      </c>
      <c r="K158" s="21">
        <f>SUM(E$3:E157)+H158</f>
        <v>-3.8563358916517097E-2</v>
      </c>
      <c r="L158" s="21">
        <f>SUM(F$3:F157)+I158</f>
        <v>0.59341210498787267</v>
      </c>
      <c r="M158" s="21">
        <f>SUM(G$3:G157)+J158</f>
        <v>0</v>
      </c>
      <c r="N158" s="21"/>
      <c r="O158" s="21"/>
      <c r="P158" s="21"/>
      <c r="Q158" s="19">
        <f t="shared" si="13"/>
        <v>1.4871326509241188E-3</v>
      </c>
      <c r="R158" s="19">
        <f t="shared" si="14"/>
        <v>0.352137926346138</v>
      </c>
      <c r="S158" s="19">
        <f t="shared" si="15"/>
        <v>0</v>
      </c>
      <c r="T158" s="19">
        <f t="shared" si="16"/>
        <v>-2.2883963990053258E-2</v>
      </c>
      <c r="U158" s="19">
        <f t="shared" si="17"/>
        <v>0</v>
      </c>
      <c r="V158" s="19">
        <f t="shared" si="18"/>
        <v>0</v>
      </c>
    </row>
    <row r="159" spans="1:22" x14ac:dyDescent="0.25">
      <c r="A159" s="26">
        <f>Wellpath!E159</f>
        <v>0</v>
      </c>
      <c r="B159" s="22">
        <v>0</v>
      </c>
      <c r="C159" s="22">
        <v>0</v>
      </c>
      <c r="D159" s="22">
        <f>SIN(Wellpath!$O159) * (TAN(Dip) * SIN(Wellpath!$L159) * COS(Wellpath!$L159) - COS(Wellpath!$L159) * COS(Wellpath!$L159) * COS(Wellpath!$O159) - COS(Wellpath!$O159)) / 2</f>
        <v>0</v>
      </c>
      <c r="E159" s="20">
        <f>Model!$W$18*((drdp!B159+drdp!K159)*'MSXY-TI2S'!$B159+(drdp!E159+drdp!N159)*'MSXY-TI2S'!$C159+(drdp!H159+drdp!Q159)*'MSXY-TI2S'!$D159)</f>
        <v>0</v>
      </c>
      <c r="F159" s="20">
        <f>Model!$W$18*((drdp!C159+drdp!L159)*'MSXY-TI2S'!$B159+(drdp!F159+drdp!O159)*'MSXY-TI2S'!$C159+(drdp!I159+drdp!R159)*'MSXY-TI2S'!$D159)</f>
        <v>0</v>
      </c>
      <c r="G159" s="20">
        <f>Model!$W$18*((drdp!D159+drdp!M159)*'MSXY-TI2S'!$B159+(drdp!G159+drdp!P159)*'MSXY-TI2S'!$C159+(drdp!J159+drdp!S159)*'MSXY-TI2S'!$D159)</f>
        <v>0</v>
      </c>
      <c r="H159" s="18">
        <f>Model!$W$18*((drdp!B159)*'MSXY-TI2S'!$B159+(drdp!E159)*'MSXY-TI2S'!$C159+(drdp!H159)*'MSXY-TI2S'!$D159)</f>
        <v>0</v>
      </c>
      <c r="I159" s="18">
        <f>Model!$W$18*((drdp!C159)*'MSXY-TI2S'!$B159+(drdp!F159)*'MSXY-TI2S'!$C159+(drdp!I159)*'MSXY-TI2S'!$D159)</f>
        <v>0</v>
      </c>
      <c r="J159" s="18">
        <f>Model!$W$18*((drdp!D159)*'MSXY-TI2S'!$B159+(drdp!G159)*'MSXY-TI2S'!$C159+(drdp!J159)*'MSXY-TI2S'!$D159)</f>
        <v>0</v>
      </c>
      <c r="K159" s="21">
        <f>SUM(E$3:E158)+H159</f>
        <v>-3.8563358916517097E-2</v>
      </c>
      <c r="L159" s="21">
        <f>SUM(F$3:F158)+I159</f>
        <v>0.59341210498787267</v>
      </c>
      <c r="M159" s="21">
        <f>SUM(G$3:G158)+J159</f>
        <v>0</v>
      </c>
      <c r="N159" s="21"/>
      <c r="O159" s="21"/>
      <c r="P159" s="21"/>
      <c r="Q159" s="19">
        <f t="shared" si="13"/>
        <v>1.4871326509241188E-3</v>
      </c>
      <c r="R159" s="19">
        <f t="shared" si="14"/>
        <v>0.352137926346138</v>
      </c>
      <c r="S159" s="19">
        <f t="shared" si="15"/>
        <v>0</v>
      </c>
      <c r="T159" s="19">
        <f t="shared" si="16"/>
        <v>-2.2883963990053258E-2</v>
      </c>
      <c r="U159" s="19">
        <f t="shared" si="17"/>
        <v>0</v>
      </c>
      <c r="V159" s="19">
        <f t="shared" si="18"/>
        <v>0</v>
      </c>
    </row>
    <row r="160" spans="1:22" x14ac:dyDescent="0.25">
      <c r="A160" s="26">
        <f>Wellpath!E160</f>
        <v>0</v>
      </c>
      <c r="B160" s="22">
        <v>0</v>
      </c>
      <c r="C160" s="22">
        <v>0</v>
      </c>
      <c r="D160" s="22">
        <f>SIN(Wellpath!$O160) * (TAN(Dip) * SIN(Wellpath!$L160) * COS(Wellpath!$L160) - COS(Wellpath!$L160) * COS(Wellpath!$L160) * COS(Wellpath!$O160) - COS(Wellpath!$O160)) / 2</f>
        <v>0</v>
      </c>
      <c r="E160" s="20">
        <f>Model!$W$18*((drdp!B160+drdp!K160)*'MSXY-TI2S'!$B160+(drdp!E160+drdp!N160)*'MSXY-TI2S'!$C160+(drdp!H160+drdp!Q160)*'MSXY-TI2S'!$D160)</f>
        <v>0</v>
      </c>
      <c r="F160" s="20">
        <f>Model!$W$18*((drdp!C160+drdp!L160)*'MSXY-TI2S'!$B160+(drdp!F160+drdp!O160)*'MSXY-TI2S'!$C160+(drdp!I160+drdp!R160)*'MSXY-TI2S'!$D160)</f>
        <v>0</v>
      </c>
      <c r="G160" s="20">
        <f>Model!$W$18*((drdp!D160+drdp!M160)*'MSXY-TI2S'!$B160+(drdp!G160+drdp!P160)*'MSXY-TI2S'!$C160+(drdp!J160+drdp!S160)*'MSXY-TI2S'!$D160)</f>
        <v>0</v>
      </c>
      <c r="H160" s="18">
        <f>Model!$W$18*((drdp!B160)*'MSXY-TI2S'!$B160+(drdp!E160)*'MSXY-TI2S'!$C160+(drdp!H160)*'MSXY-TI2S'!$D160)</f>
        <v>0</v>
      </c>
      <c r="I160" s="18">
        <f>Model!$W$18*((drdp!C160)*'MSXY-TI2S'!$B160+(drdp!F160)*'MSXY-TI2S'!$C160+(drdp!I160)*'MSXY-TI2S'!$D160)</f>
        <v>0</v>
      </c>
      <c r="J160" s="18">
        <f>Model!$W$18*((drdp!D160)*'MSXY-TI2S'!$B160+(drdp!G160)*'MSXY-TI2S'!$C160+(drdp!J160)*'MSXY-TI2S'!$D160)</f>
        <v>0</v>
      </c>
      <c r="K160" s="21">
        <f>SUM(E$3:E159)+H160</f>
        <v>-3.8563358916517097E-2</v>
      </c>
      <c r="L160" s="21">
        <f>SUM(F$3:F159)+I160</f>
        <v>0.59341210498787267</v>
      </c>
      <c r="M160" s="21">
        <f>SUM(G$3:G159)+J160</f>
        <v>0</v>
      </c>
      <c r="N160" s="21"/>
      <c r="O160" s="21"/>
      <c r="P160" s="21"/>
      <c r="Q160" s="19">
        <f t="shared" si="13"/>
        <v>1.4871326509241188E-3</v>
      </c>
      <c r="R160" s="19">
        <f t="shared" si="14"/>
        <v>0.352137926346138</v>
      </c>
      <c r="S160" s="19">
        <f t="shared" si="15"/>
        <v>0</v>
      </c>
      <c r="T160" s="19">
        <f t="shared" si="16"/>
        <v>-2.2883963990053258E-2</v>
      </c>
      <c r="U160" s="19">
        <f t="shared" si="17"/>
        <v>0</v>
      </c>
      <c r="V160" s="19">
        <f t="shared" si="18"/>
        <v>0</v>
      </c>
    </row>
    <row r="161" spans="1:22" x14ac:dyDescent="0.25">
      <c r="A161" s="26">
        <f>Wellpath!E161</f>
        <v>0</v>
      </c>
      <c r="B161" s="22">
        <v>0</v>
      </c>
      <c r="C161" s="22">
        <v>0</v>
      </c>
      <c r="D161" s="22">
        <f>SIN(Wellpath!$O161) * (TAN(Dip) * SIN(Wellpath!$L161) * COS(Wellpath!$L161) - COS(Wellpath!$L161) * COS(Wellpath!$L161) * COS(Wellpath!$O161) - COS(Wellpath!$O161)) / 2</f>
        <v>0</v>
      </c>
      <c r="E161" s="20">
        <f>Model!$W$18*((drdp!B161+drdp!K161)*'MSXY-TI2S'!$B161+(drdp!E161+drdp!N161)*'MSXY-TI2S'!$C161+(drdp!H161+drdp!Q161)*'MSXY-TI2S'!$D161)</f>
        <v>0</v>
      </c>
      <c r="F161" s="20">
        <f>Model!$W$18*((drdp!C161+drdp!L161)*'MSXY-TI2S'!$B161+(drdp!F161+drdp!O161)*'MSXY-TI2S'!$C161+(drdp!I161+drdp!R161)*'MSXY-TI2S'!$D161)</f>
        <v>0</v>
      </c>
      <c r="G161" s="20">
        <f>Model!$W$18*((drdp!D161+drdp!M161)*'MSXY-TI2S'!$B161+(drdp!G161+drdp!P161)*'MSXY-TI2S'!$C161+(drdp!J161+drdp!S161)*'MSXY-TI2S'!$D161)</f>
        <v>0</v>
      </c>
      <c r="H161" s="18">
        <f>Model!$W$18*((drdp!B161)*'MSXY-TI2S'!$B161+(drdp!E161)*'MSXY-TI2S'!$C161+(drdp!H161)*'MSXY-TI2S'!$D161)</f>
        <v>0</v>
      </c>
      <c r="I161" s="18">
        <f>Model!$W$18*((drdp!C161)*'MSXY-TI2S'!$B161+(drdp!F161)*'MSXY-TI2S'!$C161+(drdp!I161)*'MSXY-TI2S'!$D161)</f>
        <v>0</v>
      </c>
      <c r="J161" s="18">
        <f>Model!$W$18*((drdp!D161)*'MSXY-TI2S'!$B161+(drdp!G161)*'MSXY-TI2S'!$C161+(drdp!J161)*'MSXY-TI2S'!$D161)</f>
        <v>0</v>
      </c>
      <c r="K161" s="21">
        <f>SUM(E$3:E160)+H161</f>
        <v>-3.8563358916517097E-2</v>
      </c>
      <c r="L161" s="21">
        <f>SUM(F$3:F160)+I161</f>
        <v>0.59341210498787267</v>
      </c>
      <c r="M161" s="21">
        <f>SUM(G$3:G160)+J161</f>
        <v>0</v>
      </c>
      <c r="N161" s="21"/>
      <c r="O161" s="21"/>
      <c r="P161" s="21"/>
      <c r="Q161" s="19">
        <f t="shared" si="13"/>
        <v>1.4871326509241188E-3</v>
      </c>
      <c r="R161" s="19">
        <f t="shared" si="14"/>
        <v>0.352137926346138</v>
      </c>
      <c r="S161" s="19">
        <f t="shared" si="15"/>
        <v>0</v>
      </c>
      <c r="T161" s="19">
        <f t="shared" si="16"/>
        <v>-2.2883963990053258E-2</v>
      </c>
      <c r="U161" s="19">
        <f t="shared" si="17"/>
        <v>0</v>
      </c>
      <c r="V161" s="19">
        <f t="shared" si="18"/>
        <v>0</v>
      </c>
    </row>
    <row r="162" spans="1:22" x14ac:dyDescent="0.25">
      <c r="A162" s="26">
        <f>Wellpath!E162</f>
        <v>0</v>
      </c>
      <c r="B162" s="22">
        <v>0</v>
      </c>
      <c r="C162" s="22">
        <v>0</v>
      </c>
      <c r="D162" s="22">
        <f>SIN(Wellpath!$O162) * (TAN(Dip) * SIN(Wellpath!$L162) * COS(Wellpath!$L162) - COS(Wellpath!$L162) * COS(Wellpath!$L162) * COS(Wellpath!$O162) - COS(Wellpath!$O162)) / 2</f>
        <v>0</v>
      </c>
      <c r="E162" s="20">
        <f>Model!$W$18*((drdp!B162+drdp!K162)*'MSXY-TI2S'!$B162+(drdp!E162+drdp!N162)*'MSXY-TI2S'!$C162+(drdp!H162+drdp!Q162)*'MSXY-TI2S'!$D162)</f>
        <v>0</v>
      </c>
      <c r="F162" s="20">
        <f>Model!$W$18*((drdp!C162+drdp!L162)*'MSXY-TI2S'!$B162+(drdp!F162+drdp!O162)*'MSXY-TI2S'!$C162+(drdp!I162+drdp!R162)*'MSXY-TI2S'!$D162)</f>
        <v>0</v>
      </c>
      <c r="G162" s="20">
        <f>Model!$W$18*((drdp!D162+drdp!M162)*'MSXY-TI2S'!$B162+(drdp!G162+drdp!P162)*'MSXY-TI2S'!$C162+(drdp!J162+drdp!S162)*'MSXY-TI2S'!$D162)</f>
        <v>0</v>
      </c>
      <c r="H162" s="18">
        <f>Model!$W$18*((drdp!B162)*'MSXY-TI2S'!$B162+(drdp!E162)*'MSXY-TI2S'!$C162+(drdp!H162)*'MSXY-TI2S'!$D162)</f>
        <v>0</v>
      </c>
      <c r="I162" s="18">
        <f>Model!$W$18*((drdp!C162)*'MSXY-TI2S'!$B162+(drdp!F162)*'MSXY-TI2S'!$C162+(drdp!I162)*'MSXY-TI2S'!$D162)</f>
        <v>0</v>
      </c>
      <c r="J162" s="18">
        <f>Model!$W$18*((drdp!D162)*'MSXY-TI2S'!$B162+(drdp!G162)*'MSXY-TI2S'!$C162+(drdp!J162)*'MSXY-TI2S'!$D162)</f>
        <v>0</v>
      </c>
      <c r="K162" s="21">
        <f>SUM(E$3:E161)+H162</f>
        <v>-3.8563358916517097E-2</v>
      </c>
      <c r="L162" s="21">
        <f>SUM(F$3:F161)+I162</f>
        <v>0.59341210498787267</v>
      </c>
      <c r="M162" s="21">
        <f>SUM(G$3:G161)+J162</f>
        <v>0</v>
      </c>
      <c r="N162" s="21"/>
      <c r="O162" s="21"/>
      <c r="P162" s="21"/>
      <c r="Q162" s="19">
        <f t="shared" si="13"/>
        <v>1.4871326509241188E-3</v>
      </c>
      <c r="R162" s="19">
        <f t="shared" si="14"/>
        <v>0.352137926346138</v>
      </c>
      <c r="S162" s="19">
        <f t="shared" si="15"/>
        <v>0</v>
      </c>
      <c r="T162" s="19">
        <f t="shared" si="16"/>
        <v>-2.2883963990053258E-2</v>
      </c>
      <c r="U162" s="19">
        <f t="shared" si="17"/>
        <v>0</v>
      </c>
      <c r="V162" s="19">
        <f t="shared" si="18"/>
        <v>0</v>
      </c>
    </row>
    <row r="163" spans="1:22" x14ac:dyDescent="0.25">
      <c r="A163" s="26">
        <f>Wellpath!E163</f>
        <v>0</v>
      </c>
      <c r="B163" s="22">
        <v>0</v>
      </c>
      <c r="C163" s="22">
        <v>0</v>
      </c>
      <c r="D163" s="22">
        <f>SIN(Wellpath!$O163) * (TAN(Dip) * SIN(Wellpath!$L163) * COS(Wellpath!$L163) - COS(Wellpath!$L163) * COS(Wellpath!$L163) * COS(Wellpath!$O163) - COS(Wellpath!$O163)) / 2</f>
        <v>0</v>
      </c>
      <c r="E163" s="20">
        <f>Model!$W$18*((drdp!B163+drdp!K163)*'MSXY-TI2S'!$B163+(drdp!E163+drdp!N163)*'MSXY-TI2S'!$C163+(drdp!H163+drdp!Q163)*'MSXY-TI2S'!$D163)</f>
        <v>0</v>
      </c>
      <c r="F163" s="20">
        <f>Model!$W$18*((drdp!C163+drdp!L163)*'MSXY-TI2S'!$B163+(drdp!F163+drdp!O163)*'MSXY-TI2S'!$C163+(drdp!I163+drdp!R163)*'MSXY-TI2S'!$D163)</f>
        <v>0</v>
      </c>
      <c r="G163" s="20">
        <f>Model!$W$18*((drdp!D163+drdp!M163)*'MSXY-TI2S'!$B163+(drdp!G163+drdp!P163)*'MSXY-TI2S'!$C163+(drdp!J163+drdp!S163)*'MSXY-TI2S'!$D163)</f>
        <v>0</v>
      </c>
      <c r="H163" s="18">
        <f>Model!$W$18*((drdp!B163)*'MSXY-TI2S'!$B163+(drdp!E163)*'MSXY-TI2S'!$C163+(drdp!H163)*'MSXY-TI2S'!$D163)</f>
        <v>0</v>
      </c>
      <c r="I163" s="18">
        <f>Model!$W$18*((drdp!C163)*'MSXY-TI2S'!$B163+(drdp!F163)*'MSXY-TI2S'!$C163+(drdp!I163)*'MSXY-TI2S'!$D163)</f>
        <v>0</v>
      </c>
      <c r="J163" s="18">
        <f>Model!$W$18*((drdp!D163)*'MSXY-TI2S'!$B163+(drdp!G163)*'MSXY-TI2S'!$C163+(drdp!J163)*'MSXY-TI2S'!$D163)</f>
        <v>0</v>
      </c>
      <c r="K163" s="21">
        <f>SUM(E$3:E162)+H163</f>
        <v>-3.8563358916517097E-2</v>
      </c>
      <c r="L163" s="21">
        <f>SUM(F$3:F162)+I163</f>
        <v>0.59341210498787267</v>
      </c>
      <c r="M163" s="21">
        <f>SUM(G$3:G162)+J163</f>
        <v>0</v>
      </c>
      <c r="N163" s="21"/>
      <c r="O163" s="21"/>
      <c r="P163" s="21"/>
      <c r="Q163" s="19">
        <f t="shared" si="13"/>
        <v>1.4871326509241188E-3</v>
      </c>
      <c r="R163" s="19">
        <f t="shared" si="14"/>
        <v>0.352137926346138</v>
      </c>
      <c r="S163" s="19">
        <f t="shared" si="15"/>
        <v>0</v>
      </c>
      <c r="T163" s="19">
        <f t="shared" si="16"/>
        <v>-2.2883963990053258E-2</v>
      </c>
      <c r="U163" s="19">
        <f t="shared" si="17"/>
        <v>0</v>
      </c>
      <c r="V163" s="19">
        <f t="shared" si="18"/>
        <v>0</v>
      </c>
    </row>
    <row r="164" spans="1:22" x14ac:dyDescent="0.25">
      <c r="A164" s="26">
        <f>Wellpath!E164</f>
        <v>0</v>
      </c>
      <c r="B164" s="22">
        <v>0</v>
      </c>
      <c r="C164" s="22">
        <v>0</v>
      </c>
      <c r="D164" s="22">
        <f>SIN(Wellpath!$O164) * (TAN(Dip) * SIN(Wellpath!$L164) * COS(Wellpath!$L164) - COS(Wellpath!$L164) * COS(Wellpath!$L164) * COS(Wellpath!$O164) - COS(Wellpath!$O164)) / 2</f>
        <v>0</v>
      </c>
      <c r="E164" s="20">
        <f>Model!$W$18*((drdp!B164+drdp!K164)*'MSXY-TI2S'!$B164+(drdp!E164+drdp!N164)*'MSXY-TI2S'!$C164+(drdp!H164+drdp!Q164)*'MSXY-TI2S'!$D164)</f>
        <v>0</v>
      </c>
      <c r="F164" s="20">
        <f>Model!$W$18*((drdp!C164+drdp!L164)*'MSXY-TI2S'!$B164+(drdp!F164+drdp!O164)*'MSXY-TI2S'!$C164+(drdp!I164+drdp!R164)*'MSXY-TI2S'!$D164)</f>
        <v>0</v>
      </c>
      <c r="G164" s="20">
        <f>Model!$W$18*((drdp!D164+drdp!M164)*'MSXY-TI2S'!$B164+(drdp!G164+drdp!P164)*'MSXY-TI2S'!$C164+(drdp!J164+drdp!S164)*'MSXY-TI2S'!$D164)</f>
        <v>0</v>
      </c>
      <c r="H164" s="18">
        <f>Model!$W$18*((drdp!B164)*'MSXY-TI2S'!$B164+(drdp!E164)*'MSXY-TI2S'!$C164+(drdp!H164)*'MSXY-TI2S'!$D164)</f>
        <v>0</v>
      </c>
      <c r="I164" s="18">
        <f>Model!$W$18*((drdp!C164)*'MSXY-TI2S'!$B164+(drdp!F164)*'MSXY-TI2S'!$C164+(drdp!I164)*'MSXY-TI2S'!$D164)</f>
        <v>0</v>
      </c>
      <c r="J164" s="18">
        <f>Model!$W$18*((drdp!D164)*'MSXY-TI2S'!$B164+(drdp!G164)*'MSXY-TI2S'!$C164+(drdp!J164)*'MSXY-TI2S'!$D164)</f>
        <v>0</v>
      </c>
      <c r="K164" s="21">
        <f>SUM(E$3:E163)+H164</f>
        <v>-3.8563358916517097E-2</v>
      </c>
      <c r="L164" s="21">
        <f>SUM(F$3:F163)+I164</f>
        <v>0.59341210498787267</v>
      </c>
      <c r="M164" s="21">
        <f>SUM(G$3:G163)+J164</f>
        <v>0</v>
      </c>
      <c r="N164" s="21"/>
      <c r="O164" s="21"/>
      <c r="P164" s="21"/>
      <c r="Q164" s="19">
        <f t="shared" si="13"/>
        <v>1.4871326509241188E-3</v>
      </c>
      <c r="R164" s="19">
        <f t="shared" si="14"/>
        <v>0.352137926346138</v>
      </c>
      <c r="S164" s="19">
        <f t="shared" si="15"/>
        <v>0</v>
      </c>
      <c r="T164" s="19">
        <f t="shared" si="16"/>
        <v>-2.2883963990053258E-2</v>
      </c>
      <c r="U164" s="19">
        <f t="shared" si="17"/>
        <v>0</v>
      </c>
      <c r="V164" s="19">
        <f t="shared" si="18"/>
        <v>0</v>
      </c>
    </row>
    <row r="165" spans="1:22" x14ac:dyDescent="0.25">
      <c r="A165" s="26">
        <f>Wellpath!E165</f>
        <v>0</v>
      </c>
      <c r="B165" s="22">
        <v>0</v>
      </c>
      <c r="C165" s="22">
        <v>0</v>
      </c>
      <c r="D165" s="22">
        <f>SIN(Wellpath!$O165) * (TAN(Dip) * SIN(Wellpath!$L165) * COS(Wellpath!$L165) - COS(Wellpath!$L165) * COS(Wellpath!$L165) * COS(Wellpath!$O165) - COS(Wellpath!$O165)) / 2</f>
        <v>0</v>
      </c>
      <c r="E165" s="20">
        <f>Model!$W$18*((drdp!B165+drdp!K165)*'MSXY-TI2S'!$B165+(drdp!E165+drdp!N165)*'MSXY-TI2S'!$C165+(drdp!H165+drdp!Q165)*'MSXY-TI2S'!$D165)</f>
        <v>0</v>
      </c>
      <c r="F165" s="20">
        <f>Model!$W$18*((drdp!C165+drdp!L165)*'MSXY-TI2S'!$B165+(drdp!F165+drdp!O165)*'MSXY-TI2S'!$C165+(drdp!I165+drdp!R165)*'MSXY-TI2S'!$D165)</f>
        <v>0</v>
      </c>
      <c r="G165" s="20">
        <f>Model!$W$18*((drdp!D165+drdp!M165)*'MSXY-TI2S'!$B165+(drdp!G165+drdp!P165)*'MSXY-TI2S'!$C165+(drdp!J165+drdp!S165)*'MSXY-TI2S'!$D165)</f>
        <v>0</v>
      </c>
      <c r="H165" s="18">
        <f>Model!$W$18*((drdp!B165)*'MSXY-TI2S'!$B165+(drdp!E165)*'MSXY-TI2S'!$C165+(drdp!H165)*'MSXY-TI2S'!$D165)</f>
        <v>0</v>
      </c>
      <c r="I165" s="18">
        <f>Model!$W$18*((drdp!C165)*'MSXY-TI2S'!$B165+(drdp!F165)*'MSXY-TI2S'!$C165+(drdp!I165)*'MSXY-TI2S'!$D165)</f>
        <v>0</v>
      </c>
      <c r="J165" s="18">
        <f>Model!$W$18*((drdp!D165)*'MSXY-TI2S'!$B165+(drdp!G165)*'MSXY-TI2S'!$C165+(drdp!J165)*'MSXY-TI2S'!$D165)</f>
        <v>0</v>
      </c>
      <c r="K165" s="21">
        <f>SUM(E$3:E164)+H165</f>
        <v>-3.8563358916517097E-2</v>
      </c>
      <c r="L165" s="21">
        <f>SUM(F$3:F164)+I165</f>
        <v>0.59341210498787267</v>
      </c>
      <c r="M165" s="21">
        <f>SUM(G$3:G164)+J165</f>
        <v>0</v>
      </c>
      <c r="N165" s="21"/>
      <c r="O165" s="21"/>
      <c r="P165" s="21"/>
      <c r="Q165" s="19">
        <f t="shared" si="13"/>
        <v>1.4871326509241188E-3</v>
      </c>
      <c r="R165" s="19">
        <f t="shared" si="14"/>
        <v>0.352137926346138</v>
      </c>
      <c r="S165" s="19">
        <f t="shared" si="15"/>
        <v>0</v>
      </c>
      <c r="T165" s="19">
        <f t="shared" si="16"/>
        <v>-2.2883963990053258E-2</v>
      </c>
      <c r="U165" s="19">
        <f t="shared" si="17"/>
        <v>0</v>
      </c>
      <c r="V165" s="19">
        <f t="shared" si="18"/>
        <v>0</v>
      </c>
    </row>
    <row r="166" spans="1:22" x14ac:dyDescent="0.25">
      <c r="A166" s="26">
        <f>Wellpath!E166</f>
        <v>0</v>
      </c>
      <c r="B166" s="22">
        <v>0</v>
      </c>
      <c r="C166" s="22">
        <v>0</v>
      </c>
      <c r="D166" s="22">
        <f>SIN(Wellpath!$O166) * (TAN(Dip) * SIN(Wellpath!$L166) * COS(Wellpath!$L166) - COS(Wellpath!$L166) * COS(Wellpath!$L166) * COS(Wellpath!$O166) - COS(Wellpath!$O166)) / 2</f>
        <v>0</v>
      </c>
      <c r="E166" s="20">
        <f>Model!$W$18*((drdp!B166+drdp!K166)*'MSXY-TI2S'!$B166+(drdp!E166+drdp!N166)*'MSXY-TI2S'!$C166+(drdp!H166+drdp!Q166)*'MSXY-TI2S'!$D166)</f>
        <v>0</v>
      </c>
      <c r="F166" s="20">
        <f>Model!$W$18*((drdp!C166+drdp!L166)*'MSXY-TI2S'!$B166+(drdp!F166+drdp!O166)*'MSXY-TI2S'!$C166+(drdp!I166+drdp!R166)*'MSXY-TI2S'!$D166)</f>
        <v>0</v>
      </c>
      <c r="G166" s="20">
        <f>Model!$W$18*((drdp!D166+drdp!M166)*'MSXY-TI2S'!$B166+(drdp!G166+drdp!P166)*'MSXY-TI2S'!$C166+(drdp!J166+drdp!S166)*'MSXY-TI2S'!$D166)</f>
        <v>0</v>
      </c>
      <c r="H166" s="18">
        <f>Model!$W$18*((drdp!B166)*'MSXY-TI2S'!$B166+(drdp!E166)*'MSXY-TI2S'!$C166+(drdp!H166)*'MSXY-TI2S'!$D166)</f>
        <v>0</v>
      </c>
      <c r="I166" s="18">
        <f>Model!$W$18*((drdp!C166)*'MSXY-TI2S'!$B166+(drdp!F166)*'MSXY-TI2S'!$C166+(drdp!I166)*'MSXY-TI2S'!$D166)</f>
        <v>0</v>
      </c>
      <c r="J166" s="18">
        <f>Model!$W$18*((drdp!D166)*'MSXY-TI2S'!$B166+(drdp!G166)*'MSXY-TI2S'!$C166+(drdp!J166)*'MSXY-TI2S'!$D166)</f>
        <v>0</v>
      </c>
      <c r="K166" s="21">
        <f>SUM(E$3:E165)+H166</f>
        <v>-3.8563358916517097E-2</v>
      </c>
      <c r="L166" s="21">
        <f>SUM(F$3:F165)+I166</f>
        <v>0.59341210498787267</v>
      </c>
      <c r="M166" s="21">
        <f>SUM(G$3:G165)+J166</f>
        <v>0</v>
      </c>
      <c r="N166" s="21"/>
      <c r="O166" s="21"/>
      <c r="P166" s="21"/>
      <c r="Q166" s="19">
        <f t="shared" si="13"/>
        <v>1.4871326509241188E-3</v>
      </c>
      <c r="R166" s="19">
        <f t="shared" si="14"/>
        <v>0.352137926346138</v>
      </c>
      <c r="S166" s="19">
        <f t="shared" si="15"/>
        <v>0</v>
      </c>
      <c r="T166" s="19">
        <f t="shared" si="16"/>
        <v>-2.2883963990053258E-2</v>
      </c>
      <c r="U166" s="19">
        <f t="shared" si="17"/>
        <v>0</v>
      </c>
      <c r="V166" s="19">
        <f t="shared" si="18"/>
        <v>0</v>
      </c>
    </row>
    <row r="167" spans="1:22" x14ac:dyDescent="0.25">
      <c r="A167" s="26">
        <f>Wellpath!E167</f>
        <v>0</v>
      </c>
      <c r="B167" s="22">
        <v>0</v>
      </c>
      <c r="C167" s="22">
        <v>0</v>
      </c>
      <c r="D167" s="22">
        <f>SIN(Wellpath!$O167) * (TAN(Dip) * SIN(Wellpath!$L167) * COS(Wellpath!$L167) - COS(Wellpath!$L167) * COS(Wellpath!$L167) * COS(Wellpath!$O167) - COS(Wellpath!$O167)) / 2</f>
        <v>0</v>
      </c>
      <c r="E167" s="20">
        <f>Model!$W$18*((drdp!B167+drdp!K167)*'MSXY-TI2S'!$B167+(drdp!E167+drdp!N167)*'MSXY-TI2S'!$C167+(drdp!H167+drdp!Q167)*'MSXY-TI2S'!$D167)</f>
        <v>0</v>
      </c>
      <c r="F167" s="20">
        <f>Model!$W$18*((drdp!C167+drdp!L167)*'MSXY-TI2S'!$B167+(drdp!F167+drdp!O167)*'MSXY-TI2S'!$C167+(drdp!I167+drdp!R167)*'MSXY-TI2S'!$D167)</f>
        <v>0</v>
      </c>
      <c r="G167" s="20">
        <f>Model!$W$18*((drdp!D167+drdp!M167)*'MSXY-TI2S'!$B167+(drdp!G167+drdp!P167)*'MSXY-TI2S'!$C167+(drdp!J167+drdp!S167)*'MSXY-TI2S'!$D167)</f>
        <v>0</v>
      </c>
      <c r="H167" s="18">
        <f>Model!$W$18*((drdp!B167)*'MSXY-TI2S'!$B167+(drdp!E167)*'MSXY-TI2S'!$C167+(drdp!H167)*'MSXY-TI2S'!$D167)</f>
        <v>0</v>
      </c>
      <c r="I167" s="18">
        <f>Model!$W$18*((drdp!C167)*'MSXY-TI2S'!$B167+(drdp!F167)*'MSXY-TI2S'!$C167+(drdp!I167)*'MSXY-TI2S'!$D167)</f>
        <v>0</v>
      </c>
      <c r="J167" s="18">
        <f>Model!$W$18*((drdp!D167)*'MSXY-TI2S'!$B167+(drdp!G167)*'MSXY-TI2S'!$C167+(drdp!J167)*'MSXY-TI2S'!$D167)</f>
        <v>0</v>
      </c>
      <c r="K167" s="21">
        <f>SUM(E$3:E166)+H167</f>
        <v>-3.8563358916517097E-2</v>
      </c>
      <c r="L167" s="21">
        <f>SUM(F$3:F166)+I167</f>
        <v>0.59341210498787267</v>
      </c>
      <c r="M167" s="21">
        <f>SUM(G$3:G166)+J167</f>
        <v>0</v>
      </c>
      <c r="N167" s="21"/>
      <c r="O167" s="21"/>
      <c r="P167" s="21"/>
      <c r="Q167" s="19">
        <f t="shared" si="13"/>
        <v>1.4871326509241188E-3</v>
      </c>
      <c r="R167" s="19">
        <f t="shared" si="14"/>
        <v>0.352137926346138</v>
      </c>
      <c r="S167" s="19">
        <f t="shared" si="15"/>
        <v>0</v>
      </c>
      <c r="T167" s="19">
        <f t="shared" si="16"/>
        <v>-2.2883963990053258E-2</v>
      </c>
      <c r="U167" s="19">
        <f t="shared" si="17"/>
        <v>0</v>
      </c>
      <c r="V167" s="19">
        <f t="shared" si="18"/>
        <v>0</v>
      </c>
    </row>
    <row r="168" spans="1:22" x14ac:dyDescent="0.25">
      <c r="A168" s="26">
        <f>Wellpath!E168</f>
        <v>0</v>
      </c>
      <c r="B168" s="22">
        <v>0</v>
      </c>
      <c r="C168" s="22">
        <v>0</v>
      </c>
      <c r="D168" s="22">
        <f>SIN(Wellpath!$O168) * (TAN(Dip) * SIN(Wellpath!$L168) * COS(Wellpath!$L168) - COS(Wellpath!$L168) * COS(Wellpath!$L168) * COS(Wellpath!$O168) - COS(Wellpath!$O168)) / 2</f>
        <v>0</v>
      </c>
      <c r="E168" s="20">
        <f>Model!$W$18*((drdp!B168+drdp!K168)*'MSXY-TI2S'!$B168+(drdp!E168+drdp!N168)*'MSXY-TI2S'!$C168+(drdp!H168+drdp!Q168)*'MSXY-TI2S'!$D168)</f>
        <v>0</v>
      </c>
      <c r="F168" s="20">
        <f>Model!$W$18*((drdp!C168+drdp!L168)*'MSXY-TI2S'!$B168+(drdp!F168+drdp!O168)*'MSXY-TI2S'!$C168+(drdp!I168+drdp!R168)*'MSXY-TI2S'!$D168)</f>
        <v>0</v>
      </c>
      <c r="G168" s="20">
        <f>Model!$W$18*((drdp!D168+drdp!M168)*'MSXY-TI2S'!$B168+(drdp!G168+drdp!P168)*'MSXY-TI2S'!$C168+(drdp!J168+drdp!S168)*'MSXY-TI2S'!$D168)</f>
        <v>0</v>
      </c>
      <c r="H168" s="18">
        <f>Model!$W$18*((drdp!B168)*'MSXY-TI2S'!$B168+(drdp!E168)*'MSXY-TI2S'!$C168+(drdp!H168)*'MSXY-TI2S'!$D168)</f>
        <v>0</v>
      </c>
      <c r="I168" s="18">
        <f>Model!$W$18*((drdp!C168)*'MSXY-TI2S'!$B168+(drdp!F168)*'MSXY-TI2S'!$C168+(drdp!I168)*'MSXY-TI2S'!$D168)</f>
        <v>0</v>
      </c>
      <c r="J168" s="18">
        <f>Model!$W$18*((drdp!D168)*'MSXY-TI2S'!$B168+(drdp!G168)*'MSXY-TI2S'!$C168+(drdp!J168)*'MSXY-TI2S'!$D168)</f>
        <v>0</v>
      </c>
      <c r="K168" s="21">
        <f>SUM(E$3:E167)+H168</f>
        <v>-3.8563358916517097E-2</v>
      </c>
      <c r="L168" s="21">
        <f>SUM(F$3:F167)+I168</f>
        <v>0.59341210498787267</v>
      </c>
      <c r="M168" s="21">
        <f>SUM(G$3:G167)+J168</f>
        <v>0</v>
      </c>
      <c r="N168" s="21"/>
      <c r="O168" s="21"/>
      <c r="P168" s="21"/>
      <c r="Q168" s="19">
        <f t="shared" si="13"/>
        <v>1.4871326509241188E-3</v>
      </c>
      <c r="R168" s="19">
        <f t="shared" si="14"/>
        <v>0.352137926346138</v>
      </c>
      <c r="S168" s="19">
        <f t="shared" si="15"/>
        <v>0</v>
      </c>
      <c r="T168" s="19">
        <f t="shared" si="16"/>
        <v>-2.2883963990053258E-2</v>
      </c>
      <c r="U168" s="19">
        <f t="shared" si="17"/>
        <v>0</v>
      </c>
      <c r="V168" s="19">
        <f t="shared" si="18"/>
        <v>0</v>
      </c>
    </row>
    <row r="169" spans="1:22" x14ac:dyDescent="0.25">
      <c r="A169" s="26">
        <f>Wellpath!E169</f>
        <v>0</v>
      </c>
      <c r="B169" s="22">
        <v>0</v>
      </c>
      <c r="C169" s="22">
        <v>0</v>
      </c>
      <c r="D169" s="22">
        <f>SIN(Wellpath!$O169) * (TAN(Dip) * SIN(Wellpath!$L169) * COS(Wellpath!$L169) - COS(Wellpath!$L169) * COS(Wellpath!$L169) * COS(Wellpath!$O169) - COS(Wellpath!$O169)) / 2</f>
        <v>0</v>
      </c>
      <c r="E169" s="20">
        <f>Model!$W$18*((drdp!B169+drdp!K169)*'MSXY-TI2S'!$B169+(drdp!E169+drdp!N169)*'MSXY-TI2S'!$C169+(drdp!H169+drdp!Q169)*'MSXY-TI2S'!$D169)</f>
        <v>0</v>
      </c>
      <c r="F169" s="20">
        <f>Model!$W$18*((drdp!C169+drdp!L169)*'MSXY-TI2S'!$B169+(drdp!F169+drdp!O169)*'MSXY-TI2S'!$C169+(drdp!I169+drdp!R169)*'MSXY-TI2S'!$D169)</f>
        <v>0</v>
      </c>
      <c r="G169" s="20">
        <f>Model!$W$18*((drdp!D169+drdp!M169)*'MSXY-TI2S'!$B169+(drdp!G169+drdp!P169)*'MSXY-TI2S'!$C169+(drdp!J169+drdp!S169)*'MSXY-TI2S'!$D169)</f>
        <v>0</v>
      </c>
      <c r="H169" s="18">
        <f>Model!$W$18*((drdp!B169)*'MSXY-TI2S'!$B169+(drdp!E169)*'MSXY-TI2S'!$C169+(drdp!H169)*'MSXY-TI2S'!$D169)</f>
        <v>0</v>
      </c>
      <c r="I169" s="18">
        <f>Model!$W$18*((drdp!C169)*'MSXY-TI2S'!$B169+(drdp!F169)*'MSXY-TI2S'!$C169+(drdp!I169)*'MSXY-TI2S'!$D169)</f>
        <v>0</v>
      </c>
      <c r="J169" s="18">
        <f>Model!$W$18*((drdp!D169)*'MSXY-TI2S'!$B169+(drdp!G169)*'MSXY-TI2S'!$C169+(drdp!J169)*'MSXY-TI2S'!$D169)</f>
        <v>0</v>
      </c>
      <c r="K169" s="21">
        <f>SUM(E$3:E168)+H169</f>
        <v>-3.8563358916517097E-2</v>
      </c>
      <c r="L169" s="21">
        <f>SUM(F$3:F168)+I169</f>
        <v>0.59341210498787267</v>
      </c>
      <c r="M169" s="21">
        <f>SUM(G$3:G168)+J169</f>
        <v>0</v>
      </c>
      <c r="N169" s="21"/>
      <c r="O169" s="21"/>
      <c r="P169" s="21"/>
      <c r="Q169" s="19">
        <f t="shared" si="13"/>
        <v>1.4871326509241188E-3</v>
      </c>
      <c r="R169" s="19">
        <f t="shared" si="14"/>
        <v>0.352137926346138</v>
      </c>
      <c r="S169" s="19">
        <f t="shared" si="15"/>
        <v>0</v>
      </c>
      <c r="T169" s="19">
        <f t="shared" si="16"/>
        <v>-2.2883963990053258E-2</v>
      </c>
      <c r="U169" s="19">
        <f t="shared" si="17"/>
        <v>0</v>
      </c>
      <c r="V169" s="19">
        <f t="shared" si="18"/>
        <v>0</v>
      </c>
    </row>
    <row r="170" spans="1:22" x14ac:dyDescent="0.25">
      <c r="A170" s="26">
        <f>Wellpath!E170</f>
        <v>0</v>
      </c>
      <c r="B170" s="22">
        <v>0</v>
      </c>
      <c r="C170" s="22">
        <v>0</v>
      </c>
      <c r="D170" s="22">
        <f>SIN(Wellpath!$O170) * (TAN(Dip) * SIN(Wellpath!$L170) * COS(Wellpath!$L170) - COS(Wellpath!$L170) * COS(Wellpath!$L170) * COS(Wellpath!$O170) - COS(Wellpath!$O170)) / 2</f>
        <v>0</v>
      </c>
      <c r="E170" s="20">
        <f>Model!$W$18*((drdp!B170+drdp!K170)*'MSXY-TI2S'!$B170+(drdp!E170+drdp!N170)*'MSXY-TI2S'!$C170+(drdp!H170+drdp!Q170)*'MSXY-TI2S'!$D170)</f>
        <v>0</v>
      </c>
      <c r="F170" s="20">
        <f>Model!$W$18*((drdp!C170+drdp!L170)*'MSXY-TI2S'!$B170+(drdp!F170+drdp!O170)*'MSXY-TI2S'!$C170+(drdp!I170+drdp!R170)*'MSXY-TI2S'!$D170)</f>
        <v>0</v>
      </c>
      <c r="G170" s="20">
        <f>Model!$W$18*((drdp!D170+drdp!M170)*'MSXY-TI2S'!$B170+(drdp!G170+drdp!P170)*'MSXY-TI2S'!$C170+(drdp!J170+drdp!S170)*'MSXY-TI2S'!$D170)</f>
        <v>0</v>
      </c>
      <c r="H170" s="18">
        <f>Model!$W$18*((drdp!B170)*'MSXY-TI2S'!$B170+(drdp!E170)*'MSXY-TI2S'!$C170+(drdp!H170)*'MSXY-TI2S'!$D170)</f>
        <v>0</v>
      </c>
      <c r="I170" s="18">
        <f>Model!$W$18*((drdp!C170)*'MSXY-TI2S'!$B170+(drdp!F170)*'MSXY-TI2S'!$C170+(drdp!I170)*'MSXY-TI2S'!$D170)</f>
        <v>0</v>
      </c>
      <c r="J170" s="18">
        <f>Model!$W$18*((drdp!D170)*'MSXY-TI2S'!$B170+(drdp!G170)*'MSXY-TI2S'!$C170+(drdp!J170)*'MSXY-TI2S'!$D170)</f>
        <v>0</v>
      </c>
      <c r="K170" s="21">
        <f>SUM(E$3:E169)+H170</f>
        <v>-3.8563358916517097E-2</v>
      </c>
      <c r="L170" s="21">
        <f>SUM(F$3:F169)+I170</f>
        <v>0.59341210498787267</v>
      </c>
      <c r="M170" s="21">
        <f>SUM(G$3:G169)+J170</f>
        <v>0</v>
      </c>
      <c r="N170" s="21"/>
      <c r="O170" s="21"/>
      <c r="P170" s="21"/>
      <c r="Q170" s="19">
        <f t="shared" si="13"/>
        <v>1.4871326509241188E-3</v>
      </c>
      <c r="R170" s="19">
        <f t="shared" si="14"/>
        <v>0.352137926346138</v>
      </c>
      <c r="S170" s="19">
        <f t="shared" si="15"/>
        <v>0</v>
      </c>
      <c r="T170" s="19">
        <f t="shared" si="16"/>
        <v>-2.2883963990053258E-2</v>
      </c>
      <c r="U170" s="19">
        <f t="shared" si="17"/>
        <v>0</v>
      </c>
      <c r="V170" s="19">
        <f t="shared" si="18"/>
        <v>0</v>
      </c>
    </row>
    <row r="171" spans="1:22" x14ac:dyDescent="0.25">
      <c r="A171" s="26">
        <f>Wellpath!E171</f>
        <v>0</v>
      </c>
      <c r="B171" s="22">
        <v>0</v>
      </c>
      <c r="C171" s="22">
        <v>0</v>
      </c>
      <c r="D171" s="22">
        <f>SIN(Wellpath!$O171) * (TAN(Dip) * SIN(Wellpath!$L171) * COS(Wellpath!$L171) - COS(Wellpath!$L171) * COS(Wellpath!$L171) * COS(Wellpath!$O171) - COS(Wellpath!$O171)) / 2</f>
        <v>0</v>
      </c>
      <c r="E171" s="20">
        <f>Model!$W$18*((drdp!B171+drdp!K171)*'MSXY-TI2S'!$B171+(drdp!E171+drdp!N171)*'MSXY-TI2S'!$C171+(drdp!H171+drdp!Q171)*'MSXY-TI2S'!$D171)</f>
        <v>0</v>
      </c>
      <c r="F171" s="20">
        <f>Model!$W$18*((drdp!C171+drdp!L171)*'MSXY-TI2S'!$B171+(drdp!F171+drdp!O171)*'MSXY-TI2S'!$C171+(drdp!I171+drdp!R171)*'MSXY-TI2S'!$D171)</f>
        <v>0</v>
      </c>
      <c r="G171" s="20">
        <f>Model!$W$18*((drdp!D171+drdp!M171)*'MSXY-TI2S'!$B171+(drdp!G171+drdp!P171)*'MSXY-TI2S'!$C171+(drdp!J171+drdp!S171)*'MSXY-TI2S'!$D171)</f>
        <v>0</v>
      </c>
      <c r="H171" s="18">
        <f>Model!$W$18*((drdp!B171)*'MSXY-TI2S'!$B171+(drdp!E171)*'MSXY-TI2S'!$C171+(drdp!H171)*'MSXY-TI2S'!$D171)</f>
        <v>0</v>
      </c>
      <c r="I171" s="18">
        <f>Model!$W$18*((drdp!C171)*'MSXY-TI2S'!$B171+(drdp!F171)*'MSXY-TI2S'!$C171+(drdp!I171)*'MSXY-TI2S'!$D171)</f>
        <v>0</v>
      </c>
      <c r="J171" s="18">
        <f>Model!$W$18*((drdp!D171)*'MSXY-TI2S'!$B171+(drdp!G171)*'MSXY-TI2S'!$C171+(drdp!J171)*'MSXY-TI2S'!$D171)</f>
        <v>0</v>
      </c>
      <c r="K171" s="21">
        <f>SUM(E$3:E170)+H171</f>
        <v>-3.8563358916517097E-2</v>
      </c>
      <c r="L171" s="21">
        <f>SUM(F$3:F170)+I171</f>
        <v>0.59341210498787267</v>
      </c>
      <c r="M171" s="21">
        <f>SUM(G$3:G170)+J171</f>
        <v>0</v>
      </c>
      <c r="N171" s="21"/>
      <c r="O171" s="21"/>
      <c r="P171" s="21"/>
      <c r="Q171" s="19">
        <f t="shared" si="13"/>
        <v>1.4871326509241188E-3</v>
      </c>
      <c r="R171" s="19">
        <f t="shared" si="14"/>
        <v>0.352137926346138</v>
      </c>
      <c r="S171" s="19">
        <f t="shared" si="15"/>
        <v>0</v>
      </c>
      <c r="T171" s="19">
        <f t="shared" si="16"/>
        <v>-2.2883963990053258E-2</v>
      </c>
      <c r="U171" s="19">
        <f t="shared" si="17"/>
        <v>0</v>
      </c>
      <c r="V171" s="19">
        <f t="shared" si="18"/>
        <v>0</v>
      </c>
    </row>
    <row r="172" spans="1:22" x14ac:dyDescent="0.25">
      <c r="A172" s="26">
        <f>Wellpath!E172</f>
        <v>0</v>
      </c>
      <c r="B172" s="22">
        <v>0</v>
      </c>
      <c r="C172" s="22">
        <v>0</v>
      </c>
      <c r="D172" s="22">
        <f>SIN(Wellpath!$O172) * (TAN(Dip) * SIN(Wellpath!$L172) * COS(Wellpath!$L172) - COS(Wellpath!$L172) * COS(Wellpath!$L172) * COS(Wellpath!$O172) - COS(Wellpath!$O172)) / 2</f>
        <v>0</v>
      </c>
      <c r="E172" s="20">
        <f>Model!$W$18*((drdp!B172+drdp!K172)*'MSXY-TI2S'!$B172+(drdp!E172+drdp!N172)*'MSXY-TI2S'!$C172+(drdp!H172+drdp!Q172)*'MSXY-TI2S'!$D172)</f>
        <v>0</v>
      </c>
      <c r="F172" s="20">
        <f>Model!$W$18*((drdp!C172+drdp!L172)*'MSXY-TI2S'!$B172+(drdp!F172+drdp!O172)*'MSXY-TI2S'!$C172+(drdp!I172+drdp!R172)*'MSXY-TI2S'!$D172)</f>
        <v>0</v>
      </c>
      <c r="G172" s="20">
        <f>Model!$W$18*((drdp!D172+drdp!M172)*'MSXY-TI2S'!$B172+(drdp!G172+drdp!P172)*'MSXY-TI2S'!$C172+(drdp!J172+drdp!S172)*'MSXY-TI2S'!$D172)</f>
        <v>0</v>
      </c>
      <c r="H172" s="18">
        <f>Model!$W$18*((drdp!B172)*'MSXY-TI2S'!$B172+(drdp!E172)*'MSXY-TI2S'!$C172+(drdp!H172)*'MSXY-TI2S'!$D172)</f>
        <v>0</v>
      </c>
      <c r="I172" s="18">
        <f>Model!$W$18*((drdp!C172)*'MSXY-TI2S'!$B172+(drdp!F172)*'MSXY-TI2S'!$C172+(drdp!I172)*'MSXY-TI2S'!$D172)</f>
        <v>0</v>
      </c>
      <c r="J172" s="18">
        <f>Model!$W$18*((drdp!D172)*'MSXY-TI2S'!$B172+(drdp!G172)*'MSXY-TI2S'!$C172+(drdp!J172)*'MSXY-TI2S'!$D172)</f>
        <v>0</v>
      </c>
      <c r="K172" s="21">
        <f>SUM(E$3:E171)+H172</f>
        <v>-3.8563358916517097E-2</v>
      </c>
      <c r="L172" s="21">
        <f>SUM(F$3:F171)+I172</f>
        <v>0.59341210498787267</v>
      </c>
      <c r="M172" s="21">
        <f>SUM(G$3:G171)+J172</f>
        <v>0</v>
      </c>
      <c r="N172" s="21"/>
      <c r="O172" s="21"/>
      <c r="P172" s="21"/>
      <c r="Q172" s="19">
        <f t="shared" si="13"/>
        <v>1.4871326509241188E-3</v>
      </c>
      <c r="R172" s="19">
        <f t="shared" si="14"/>
        <v>0.352137926346138</v>
      </c>
      <c r="S172" s="19">
        <f t="shared" si="15"/>
        <v>0</v>
      </c>
      <c r="T172" s="19">
        <f t="shared" si="16"/>
        <v>-2.2883963990053258E-2</v>
      </c>
      <c r="U172" s="19">
        <f t="shared" si="17"/>
        <v>0</v>
      </c>
      <c r="V172" s="19">
        <f t="shared" si="18"/>
        <v>0</v>
      </c>
    </row>
    <row r="173" spans="1:22" x14ac:dyDescent="0.25">
      <c r="A173" s="26">
        <f>Wellpath!E173</f>
        <v>0</v>
      </c>
      <c r="B173" s="22">
        <v>0</v>
      </c>
      <c r="C173" s="22">
        <v>0</v>
      </c>
      <c r="D173" s="22">
        <f>SIN(Wellpath!$O173) * (TAN(Dip) * SIN(Wellpath!$L173) * COS(Wellpath!$L173) - COS(Wellpath!$L173) * COS(Wellpath!$L173) * COS(Wellpath!$O173) - COS(Wellpath!$O173)) / 2</f>
        <v>0</v>
      </c>
      <c r="E173" s="20">
        <f>Model!$W$18*((drdp!B173+drdp!K173)*'MSXY-TI2S'!$B173+(drdp!E173+drdp!N173)*'MSXY-TI2S'!$C173+(drdp!H173+drdp!Q173)*'MSXY-TI2S'!$D173)</f>
        <v>0</v>
      </c>
      <c r="F173" s="20">
        <f>Model!$W$18*((drdp!C173+drdp!L173)*'MSXY-TI2S'!$B173+(drdp!F173+drdp!O173)*'MSXY-TI2S'!$C173+(drdp!I173+drdp!R173)*'MSXY-TI2S'!$D173)</f>
        <v>0</v>
      </c>
      <c r="G173" s="20">
        <f>Model!$W$18*((drdp!D173+drdp!M173)*'MSXY-TI2S'!$B173+(drdp!G173+drdp!P173)*'MSXY-TI2S'!$C173+(drdp!J173+drdp!S173)*'MSXY-TI2S'!$D173)</f>
        <v>0</v>
      </c>
      <c r="H173" s="18">
        <f>Model!$W$18*((drdp!B173)*'MSXY-TI2S'!$B173+(drdp!E173)*'MSXY-TI2S'!$C173+(drdp!H173)*'MSXY-TI2S'!$D173)</f>
        <v>0</v>
      </c>
      <c r="I173" s="18">
        <f>Model!$W$18*((drdp!C173)*'MSXY-TI2S'!$B173+(drdp!F173)*'MSXY-TI2S'!$C173+(drdp!I173)*'MSXY-TI2S'!$D173)</f>
        <v>0</v>
      </c>
      <c r="J173" s="18">
        <f>Model!$W$18*((drdp!D173)*'MSXY-TI2S'!$B173+(drdp!G173)*'MSXY-TI2S'!$C173+(drdp!J173)*'MSXY-TI2S'!$D173)</f>
        <v>0</v>
      </c>
      <c r="K173" s="21">
        <f>SUM(E$3:E172)+H173</f>
        <v>-3.8563358916517097E-2</v>
      </c>
      <c r="L173" s="21">
        <f>SUM(F$3:F172)+I173</f>
        <v>0.59341210498787267</v>
      </c>
      <c r="M173" s="21">
        <f>SUM(G$3:G172)+J173</f>
        <v>0</v>
      </c>
      <c r="N173" s="21"/>
      <c r="O173" s="21"/>
      <c r="P173" s="21"/>
      <c r="Q173" s="19">
        <f t="shared" si="13"/>
        <v>1.4871326509241188E-3</v>
      </c>
      <c r="R173" s="19">
        <f t="shared" si="14"/>
        <v>0.352137926346138</v>
      </c>
      <c r="S173" s="19">
        <f t="shared" si="15"/>
        <v>0</v>
      </c>
      <c r="T173" s="19">
        <f t="shared" si="16"/>
        <v>-2.2883963990053258E-2</v>
      </c>
      <c r="U173" s="19">
        <f t="shared" si="17"/>
        <v>0</v>
      </c>
      <c r="V173" s="19">
        <f t="shared" si="18"/>
        <v>0</v>
      </c>
    </row>
    <row r="174" spans="1:22" x14ac:dyDescent="0.25">
      <c r="A174" s="26">
        <f>Wellpath!E174</f>
        <v>0</v>
      </c>
      <c r="B174" s="22">
        <v>0</v>
      </c>
      <c r="C174" s="22">
        <v>0</v>
      </c>
      <c r="D174" s="22">
        <f>SIN(Wellpath!$O174) * (TAN(Dip) * SIN(Wellpath!$L174) * COS(Wellpath!$L174) - COS(Wellpath!$L174) * COS(Wellpath!$L174) * COS(Wellpath!$O174) - COS(Wellpath!$O174)) / 2</f>
        <v>0</v>
      </c>
      <c r="E174" s="20">
        <f>Model!$W$18*((drdp!B174+drdp!K174)*'MSXY-TI2S'!$B174+(drdp!E174+drdp!N174)*'MSXY-TI2S'!$C174+(drdp!H174+drdp!Q174)*'MSXY-TI2S'!$D174)</f>
        <v>0</v>
      </c>
      <c r="F174" s="20">
        <f>Model!$W$18*((drdp!C174+drdp!L174)*'MSXY-TI2S'!$B174+(drdp!F174+drdp!O174)*'MSXY-TI2S'!$C174+(drdp!I174+drdp!R174)*'MSXY-TI2S'!$D174)</f>
        <v>0</v>
      </c>
      <c r="G174" s="20">
        <f>Model!$W$18*((drdp!D174+drdp!M174)*'MSXY-TI2S'!$B174+(drdp!G174+drdp!P174)*'MSXY-TI2S'!$C174+(drdp!J174+drdp!S174)*'MSXY-TI2S'!$D174)</f>
        <v>0</v>
      </c>
      <c r="H174" s="18">
        <f>Model!$W$18*((drdp!B174)*'MSXY-TI2S'!$B174+(drdp!E174)*'MSXY-TI2S'!$C174+(drdp!H174)*'MSXY-TI2S'!$D174)</f>
        <v>0</v>
      </c>
      <c r="I174" s="18">
        <f>Model!$W$18*((drdp!C174)*'MSXY-TI2S'!$B174+(drdp!F174)*'MSXY-TI2S'!$C174+(drdp!I174)*'MSXY-TI2S'!$D174)</f>
        <v>0</v>
      </c>
      <c r="J174" s="18">
        <f>Model!$W$18*((drdp!D174)*'MSXY-TI2S'!$B174+(drdp!G174)*'MSXY-TI2S'!$C174+(drdp!J174)*'MSXY-TI2S'!$D174)</f>
        <v>0</v>
      </c>
      <c r="K174" s="21">
        <f>SUM(E$3:E173)+H174</f>
        <v>-3.8563358916517097E-2</v>
      </c>
      <c r="L174" s="21">
        <f>SUM(F$3:F173)+I174</f>
        <v>0.59341210498787267</v>
      </c>
      <c r="M174" s="21">
        <f>SUM(G$3:G173)+J174</f>
        <v>0</v>
      </c>
      <c r="N174" s="21"/>
      <c r="O174" s="21"/>
      <c r="P174" s="21"/>
      <c r="Q174" s="19">
        <f t="shared" si="13"/>
        <v>1.4871326509241188E-3</v>
      </c>
      <c r="R174" s="19">
        <f t="shared" si="14"/>
        <v>0.352137926346138</v>
      </c>
      <c r="S174" s="19">
        <f t="shared" si="15"/>
        <v>0</v>
      </c>
      <c r="T174" s="19">
        <f t="shared" si="16"/>
        <v>-2.2883963990053258E-2</v>
      </c>
      <c r="U174" s="19">
        <f t="shared" si="17"/>
        <v>0</v>
      </c>
      <c r="V174" s="19">
        <f t="shared" si="18"/>
        <v>0</v>
      </c>
    </row>
    <row r="175" spans="1:22" x14ac:dyDescent="0.25">
      <c r="A175" s="26">
        <f>Wellpath!E175</f>
        <v>0</v>
      </c>
      <c r="B175" s="22">
        <v>0</v>
      </c>
      <c r="C175" s="22">
        <v>0</v>
      </c>
      <c r="D175" s="22">
        <f>SIN(Wellpath!$O175) * (TAN(Dip) * SIN(Wellpath!$L175) * COS(Wellpath!$L175) - COS(Wellpath!$L175) * COS(Wellpath!$L175) * COS(Wellpath!$O175) - COS(Wellpath!$O175)) / 2</f>
        <v>0</v>
      </c>
      <c r="E175" s="20">
        <f>Model!$W$18*((drdp!B175+drdp!K175)*'MSXY-TI2S'!$B175+(drdp!E175+drdp!N175)*'MSXY-TI2S'!$C175+(drdp!H175+drdp!Q175)*'MSXY-TI2S'!$D175)</f>
        <v>0</v>
      </c>
      <c r="F175" s="20">
        <f>Model!$W$18*((drdp!C175+drdp!L175)*'MSXY-TI2S'!$B175+(drdp!F175+drdp!O175)*'MSXY-TI2S'!$C175+(drdp!I175+drdp!R175)*'MSXY-TI2S'!$D175)</f>
        <v>0</v>
      </c>
      <c r="G175" s="20">
        <f>Model!$W$18*((drdp!D175+drdp!M175)*'MSXY-TI2S'!$B175+(drdp!G175+drdp!P175)*'MSXY-TI2S'!$C175+(drdp!J175+drdp!S175)*'MSXY-TI2S'!$D175)</f>
        <v>0</v>
      </c>
      <c r="H175" s="18">
        <f>Model!$W$18*((drdp!B175)*'MSXY-TI2S'!$B175+(drdp!E175)*'MSXY-TI2S'!$C175+(drdp!H175)*'MSXY-TI2S'!$D175)</f>
        <v>0</v>
      </c>
      <c r="I175" s="18">
        <f>Model!$W$18*((drdp!C175)*'MSXY-TI2S'!$B175+(drdp!F175)*'MSXY-TI2S'!$C175+(drdp!I175)*'MSXY-TI2S'!$D175)</f>
        <v>0</v>
      </c>
      <c r="J175" s="18">
        <f>Model!$W$18*((drdp!D175)*'MSXY-TI2S'!$B175+(drdp!G175)*'MSXY-TI2S'!$C175+(drdp!J175)*'MSXY-TI2S'!$D175)</f>
        <v>0</v>
      </c>
      <c r="K175" s="21">
        <f>SUM(E$3:E174)+H175</f>
        <v>-3.8563358916517097E-2</v>
      </c>
      <c r="L175" s="21">
        <f>SUM(F$3:F174)+I175</f>
        <v>0.59341210498787267</v>
      </c>
      <c r="M175" s="21">
        <f>SUM(G$3:G174)+J175</f>
        <v>0</v>
      </c>
      <c r="N175" s="21"/>
      <c r="O175" s="21"/>
      <c r="P175" s="21"/>
      <c r="Q175" s="19">
        <f t="shared" si="13"/>
        <v>1.4871326509241188E-3</v>
      </c>
      <c r="R175" s="19">
        <f t="shared" si="14"/>
        <v>0.352137926346138</v>
      </c>
      <c r="S175" s="19">
        <f t="shared" si="15"/>
        <v>0</v>
      </c>
      <c r="T175" s="19">
        <f t="shared" si="16"/>
        <v>-2.2883963990053258E-2</v>
      </c>
      <c r="U175" s="19">
        <f t="shared" si="17"/>
        <v>0</v>
      </c>
      <c r="V175" s="19">
        <f t="shared" si="18"/>
        <v>0</v>
      </c>
    </row>
    <row r="176" spans="1:22" x14ac:dyDescent="0.25">
      <c r="A176" s="26">
        <f>Wellpath!E176</f>
        <v>0</v>
      </c>
      <c r="B176" s="22">
        <v>0</v>
      </c>
      <c r="C176" s="22">
        <v>0</v>
      </c>
      <c r="D176" s="22">
        <f>SIN(Wellpath!$O176) * (TAN(Dip) * SIN(Wellpath!$L176) * COS(Wellpath!$L176) - COS(Wellpath!$L176) * COS(Wellpath!$L176) * COS(Wellpath!$O176) - COS(Wellpath!$O176)) / 2</f>
        <v>0</v>
      </c>
      <c r="E176" s="20">
        <f>Model!$W$18*((drdp!B176+drdp!K176)*'MSXY-TI2S'!$B176+(drdp!E176+drdp!N176)*'MSXY-TI2S'!$C176+(drdp!H176+drdp!Q176)*'MSXY-TI2S'!$D176)</f>
        <v>0</v>
      </c>
      <c r="F176" s="20">
        <f>Model!$W$18*((drdp!C176+drdp!L176)*'MSXY-TI2S'!$B176+(drdp!F176+drdp!O176)*'MSXY-TI2S'!$C176+(drdp!I176+drdp!R176)*'MSXY-TI2S'!$D176)</f>
        <v>0</v>
      </c>
      <c r="G176" s="20">
        <f>Model!$W$18*((drdp!D176+drdp!M176)*'MSXY-TI2S'!$B176+(drdp!G176+drdp!P176)*'MSXY-TI2S'!$C176+(drdp!J176+drdp!S176)*'MSXY-TI2S'!$D176)</f>
        <v>0</v>
      </c>
      <c r="H176" s="18">
        <f>Model!$W$18*((drdp!B176)*'MSXY-TI2S'!$B176+(drdp!E176)*'MSXY-TI2S'!$C176+(drdp!H176)*'MSXY-TI2S'!$D176)</f>
        <v>0</v>
      </c>
      <c r="I176" s="18">
        <f>Model!$W$18*((drdp!C176)*'MSXY-TI2S'!$B176+(drdp!F176)*'MSXY-TI2S'!$C176+(drdp!I176)*'MSXY-TI2S'!$D176)</f>
        <v>0</v>
      </c>
      <c r="J176" s="18">
        <f>Model!$W$18*((drdp!D176)*'MSXY-TI2S'!$B176+(drdp!G176)*'MSXY-TI2S'!$C176+(drdp!J176)*'MSXY-TI2S'!$D176)</f>
        <v>0</v>
      </c>
      <c r="K176" s="21">
        <f>SUM(E$3:E175)+H176</f>
        <v>-3.8563358916517097E-2</v>
      </c>
      <c r="L176" s="21">
        <f>SUM(F$3:F175)+I176</f>
        <v>0.59341210498787267</v>
      </c>
      <c r="M176" s="21">
        <f>SUM(G$3:G175)+J176</f>
        <v>0</v>
      </c>
      <c r="N176" s="21"/>
      <c r="O176" s="21"/>
      <c r="P176" s="21"/>
      <c r="Q176" s="19">
        <f t="shared" si="13"/>
        <v>1.4871326509241188E-3</v>
      </c>
      <c r="R176" s="19">
        <f t="shared" si="14"/>
        <v>0.352137926346138</v>
      </c>
      <c r="S176" s="19">
        <f t="shared" si="15"/>
        <v>0</v>
      </c>
      <c r="T176" s="19">
        <f t="shared" si="16"/>
        <v>-2.2883963990053258E-2</v>
      </c>
      <c r="U176" s="19">
        <f t="shared" si="17"/>
        <v>0</v>
      </c>
      <c r="V176" s="19">
        <f t="shared" si="18"/>
        <v>0</v>
      </c>
    </row>
    <row r="177" spans="1:22" x14ac:dyDescent="0.25">
      <c r="A177" s="26">
        <f>Wellpath!E177</f>
        <v>0</v>
      </c>
      <c r="B177" s="22">
        <v>0</v>
      </c>
      <c r="C177" s="22">
        <v>0</v>
      </c>
      <c r="D177" s="22">
        <f>SIN(Wellpath!$O177) * (TAN(Dip) * SIN(Wellpath!$L177) * COS(Wellpath!$L177) - COS(Wellpath!$L177) * COS(Wellpath!$L177) * COS(Wellpath!$O177) - COS(Wellpath!$O177)) / 2</f>
        <v>0</v>
      </c>
      <c r="E177" s="20">
        <f>Model!$W$18*((drdp!B177+drdp!K177)*'MSXY-TI2S'!$B177+(drdp!E177+drdp!N177)*'MSXY-TI2S'!$C177+(drdp!H177+drdp!Q177)*'MSXY-TI2S'!$D177)</f>
        <v>0</v>
      </c>
      <c r="F177" s="20">
        <f>Model!$W$18*((drdp!C177+drdp!L177)*'MSXY-TI2S'!$B177+(drdp!F177+drdp!O177)*'MSXY-TI2S'!$C177+(drdp!I177+drdp!R177)*'MSXY-TI2S'!$D177)</f>
        <v>0</v>
      </c>
      <c r="G177" s="20">
        <f>Model!$W$18*((drdp!D177+drdp!M177)*'MSXY-TI2S'!$B177+(drdp!G177+drdp!P177)*'MSXY-TI2S'!$C177+(drdp!J177+drdp!S177)*'MSXY-TI2S'!$D177)</f>
        <v>0</v>
      </c>
      <c r="H177" s="18">
        <f>Model!$W$18*((drdp!B177)*'MSXY-TI2S'!$B177+(drdp!E177)*'MSXY-TI2S'!$C177+(drdp!H177)*'MSXY-TI2S'!$D177)</f>
        <v>0</v>
      </c>
      <c r="I177" s="18">
        <f>Model!$W$18*((drdp!C177)*'MSXY-TI2S'!$B177+(drdp!F177)*'MSXY-TI2S'!$C177+(drdp!I177)*'MSXY-TI2S'!$D177)</f>
        <v>0</v>
      </c>
      <c r="J177" s="18">
        <f>Model!$W$18*((drdp!D177)*'MSXY-TI2S'!$B177+(drdp!G177)*'MSXY-TI2S'!$C177+(drdp!J177)*'MSXY-TI2S'!$D177)</f>
        <v>0</v>
      </c>
      <c r="K177" s="21">
        <f>SUM(E$3:E176)+H177</f>
        <v>-3.8563358916517097E-2</v>
      </c>
      <c r="L177" s="21">
        <f>SUM(F$3:F176)+I177</f>
        <v>0.59341210498787267</v>
      </c>
      <c r="M177" s="21">
        <f>SUM(G$3:G176)+J177</f>
        <v>0</v>
      </c>
      <c r="N177" s="21"/>
      <c r="O177" s="21"/>
      <c r="P177" s="21"/>
      <c r="Q177" s="19">
        <f t="shared" si="13"/>
        <v>1.4871326509241188E-3</v>
      </c>
      <c r="R177" s="19">
        <f t="shared" si="14"/>
        <v>0.352137926346138</v>
      </c>
      <c r="S177" s="19">
        <f t="shared" si="15"/>
        <v>0</v>
      </c>
      <c r="T177" s="19">
        <f t="shared" si="16"/>
        <v>-2.2883963990053258E-2</v>
      </c>
      <c r="U177" s="19">
        <f t="shared" si="17"/>
        <v>0</v>
      </c>
      <c r="V177" s="19">
        <f t="shared" si="18"/>
        <v>0</v>
      </c>
    </row>
    <row r="178" spans="1:22" x14ac:dyDescent="0.25">
      <c r="A178" s="26">
        <f>Wellpath!E178</f>
        <v>0</v>
      </c>
      <c r="B178" s="22">
        <v>0</v>
      </c>
      <c r="C178" s="22">
        <v>0</v>
      </c>
      <c r="D178" s="22">
        <f>SIN(Wellpath!$O178) * (TAN(Dip) * SIN(Wellpath!$L178) * COS(Wellpath!$L178) - COS(Wellpath!$L178) * COS(Wellpath!$L178) * COS(Wellpath!$O178) - COS(Wellpath!$O178)) / 2</f>
        <v>0</v>
      </c>
      <c r="E178" s="20">
        <f>Model!$W$18*((drdp!B178+drdp!K178)*'MSXY-TI2S'!$B178+(drdp!E178+drdp!N178)*'MSXY-TI2S'!$C178+(drdp!H178+drdp!Q178)*'MSXY-TI2S'!$D178)</f>
        <v>0</v>
      </c>
      <c r="F178" s="20">
        <f>Model!$W$18*((drdp!C178+drdp!L178)*'MSXY-TI2S'!$B178+(drdp!F178+drdp!O178)*'MSXY-TI2S'!$C178+(drdp!I178+drdp!R178)*'MSXY-TI2S'!$D178)</f>
        <v>0</v>
      </c>
      <c r="G178" s="20">
        <f>Model!$W$18*((drdp!D178+drdp!M178)*'MSXY-TI2S'!$B178+(drdp!G178+drdp!P178)*'MSXY-TI2S'!$C178+(drdp!J178+drdp!S178)*'MSXY-TI2S'!$D178)</f>
        <v>0</v>
      </c>
      <c r="H178" s="18">
        <f>Model!$W$18*((drdp!B178)*'MSXY-TI2S'!$B178+(drdp!E178)*'MSXY-TI2S'!$C178+(drdp!H178)*'MSXY-TI2S'!$D178)</f>
        <v>0</v>
      </c>
      <c r="I178" s="18">
        <f>Model!$W$18*((drdp!C178)*'MSXY-TI2S'!$B178+(drdp!F178)*'MSXY-TI2S'!$C178+(drdp!I178)*'MSXY-TI2S'!$D178)</f>
        <v>0</v>
      </c>
      <c r="J178" s="18">
        <f>Model!$W$18*((drdp!D178)*'MSXY-TI2S'!$B178+(drdp!G178)*'MSXY-TI2S'!$C178+(drdp!J178)*'MSXY-TI2S'!$D178)</f>
        <v>0</v>
      </c>
      <c r="K178" s="21">
        <f>SUM(E$3:E177)+H178</f>
        <v>-3.8563358916517097E-2</v>
      </c>
      <c r="L178" s="21">
        <f>SUM(F$3:F177)+I178</f>
        <v>0.59341210498787267</v>
      </c>
      <c r="M178" s="21">
        <f>SUM(G$3:G177)+J178</f>
        <v>0</v>
      </c>
      <c r="N178" s="21"/>
      <c r="O178" s="21"/>
      <c r="P178" s="21"/>
      <c r="Q178" s="19">
        <f t="shared" si="13"/>
        <v>1.4871326509241188E-3</v>
      </c>
      <c r="R178" s="19">
        <f t="shared" si="14"/>
        <v>0.352137926346138</v>
      </c>
      <c r="S178" s="19">
        <f t="shared" si="15"/>
        <v>0</v>
      </c>
      <c r="T178" s="19">
        <f t="shared" si="16"/>
        <v>-2.2883963990053258E-2</v>
      </c>
      <c r="U178" s="19">
        <f t="shared" si="17"/>
        <v>0</v>
      </c>
      <c r="V178" s="19">
        <f t="shared" si="18"/>
        <v>0</v>
      </c>
    </row>
    <row r="179" spans="1:22" x14ac:dyDescent="0.25">
      <c r="A179" s="26">
        <f>Wellpath!E179</f>
        <v>0</v>
      </c>
      <c r="B179" s="22">
        <v>0</v>
      </c>
      <c r="C179" s="22">
        <v>0</v>
      </c>
      <c r="D179" s="22">
        <f>SIN(Wellpath!$O179) * (TAN(Dip) * SIN(Wellpath!$L179) * COS(Wellpath!$L179) - COS(Wellpath!$L179) * COS(Wellpath!$L179) * COS(Wellpath!$O179) - COS(Wellpath!$O179)) / 2</f>
        <v>0</v>
      </c>
      <c r="E179" s="20">
        <f>Model!$W$18*((drdp!B179+drdp!K179)*'MSXY-TI2S'!$B179+(drdp!E179+drdp!N179)*'MSXY-TI2S'!$C179+(drdp!H179+drdp!Q179)*'MSXY-TI2S'!$D179)</f>
        <v>0</v>
      </c>
      <c r="F179" s="20">
        <f>Model!$W$18*((drdp!C179+drdp!L179)*'MSXY-TI2S'!$B179+(drdp!F179+drdp!O179)*'MSXY-TI2S'!$C179+(drdp!I179+drdp!R179)*'MSXY-TI2S'!$D179)</f>
        <v>0</v>
      </c>
      <c r="G179" s="20">
        <f>Model!$W$18*((drdp!D179+drdp!M179)*'MSXY-TI2S'!$B179+(drdp!G179+drdp!P179)*'MSXY-TI2S'!$C179+(drdp!J179+drdp!S179)*'MSXY-TI2S'!$D179)</f>
        <v>0</v>
      </c>
      <c r="H179" s="18">
        <f>Model!$W$18*((drdp!B179)*'MSXY-TI2S'!$B179+(drdp!E179)*'MSXY-TI2S'!$C179+(drdp!H179)*'MSXY-TI2S'!$D179)</f>
        <v>0</v>
      </c>
      <c r="I179" s="18">
        <f>Model!$W$18*((drdp!C179)*'MSXY-TI2S'!$B179+(drdp!F179)*'MSXY-TI2S'!$C179+(drdp!I179)*'MSXY-TI2S'!$D179)</f>
        <v>0</v>
      </c>
      <c r="J179" s="18">
        <f>Model!$W$18*((drdp!D179)*'MSXY-TI2S'!$B179+(drdp!G179)*'MSXY-TI2S'!$C179+(drdp!J179)*'MSXY-TI2S'!$D179)</f>
        <v>0</v>
      </c>
      <c r="K179" s="21">
        <f>SUM(E$3:E178)+H179</f>
        <v>-3.8563358916517097E-2</v>
      </c>
      <c r="L179" s="21">
        <f>SUM(F$3:F178)+I179</f>
        <v>0.59341210498787267</v>
      </c>
      <c r="M179" s="21">
        <f>SUM(G$3:G178)+J179</f>
        <v>0</v>
      </c>
      <c r="N179" s="21"/>
      <c r="O179" s="21"/>
      <c r="P179" s="21"/>
      <c r="Q179" s="19">
        <f t="shared" si="13"/>
        <v>1.4871326509241188E-3</v>
      </c>
      <c r="R179" s="19">
        <f t="shared" si="14"/>
        <v>0.352137926346138</v>
      </c>
      <c r="S179" s="19">
        <f t="shared" si="15"/>
        <v>0</v>
      </c>
      <c r="T179" s="19">
        <f t="shared" si="16"/>
        <v>-2.2883963990053258E-2</v>
      </c>
      <c r="U179" s="19">
        <f t="shared" si="17"/>
        <v>0</v>
      </c>
      <c r="V179" s="19">
        <f t="shared" si="18"/>
        <v>0</v>
      </c>
    </row>
    <row r="180" spans="1:22" x14ac:dyDescent="0.25">
      <c r="A180" s="26">
        <f>Wellpath!E180</f>
        <v>0</v>
      </c>
      <c r="B180" s="22">
        <v>0</v>
      </c>
      <c r="C180" s="22">
        <v>0</v>
      </c>
      <c r="D180" s="22">
        <f>SIN(Wellpath!$O180) * (TAN(Dip) * SIN(Wellpath!$L180) * COS(Wellpath!$L180) - COS(Wellpath!$L180) * COS(Wellpath!$L180) * COS(Wellpath!$O180) - COS(Wellpath!$O180)) / 2</f>
        <v>0</v>
      </c>
      <c r="E180" s="20">
        <f>Model!$W$18*((drdp!B180+drdp!K180)*'MSXY-TI2S'!$B180+(drdp!E180+drdp!N180)*'MSXY-TI2S'!$C180+(drdp!H180+drdp!Q180)*'MSXY-TI2S'!$D180)</f>
        <v>0</v>
      </c>
      <c r="F180" s="20">
        <f>Model!$W$18*((drdp!C180+drdp!L180)*'MSXY-TI2S'!$B180+(drdp!F180+drdp!O180)*'MSXY-TI2S'!$C180+(drdp!I180+drdp!R180)*'MSXY-TI2S'!$D180)</f>
        <v>0</v>
      </c>
      <c r="G180" s="20">
        <f>Model!$W$18*((drdp!D180+drdp!M180)*'MSXY-TI2S'!$B180+(drdp!G180+drdp!P180)*'MSXY-TI2S'!$C180+(drdp!J180+drdp!S180)*'MSXY-TI2S'!$D180)</f>
        <v>0</v>
      </c>
      <c r="H180" s="18">
        <f>Model!$W$18*((drdp!B180)*'MSXY-TI2S'!$B180+(drdp!E180)*'MSXY-TI2S'!$C180+(drdp!H180)*'MSXY-TI2S'!$D180)</f>
        <v>0</v>
      </c>
      <c r="I180" s="18">
        <f>Model!$W$18*((drdp!C180)*'MSXY-TI2S'!$B180+(drdp!F180)*'MSXY-TI2S'!$C180+(drdp!I180)*'MSXY-TI2S'!$D180)</f>
        <v>0</v>
      </c>
      <c r="J180" s="18">
        <f>Model!$W$18*((drdp!D180)*'MSXY-TI2S'!$B180+(drdp!G180)*'MSXY-TI2S'!$C180+(drdp!J180)*'MSXY-TI2S'!$D180)</f>
        <v>0</v>
      </c>
      <c r="K180" s="21">
        <f>SUM(E$3:E179)+H180</f>
        <v>-3.8563358916517097E-2</v>
      </c>
      <c r="L180" s="21">
        <f>SUM(F$3:F179)+I180</f>
        <v>0.59341210498787267</v>
      </c>
      <c r="M180" s="21">
        <f>SUM(G$3:G179)+J180</f>
        <v>0</v>
      </c>
      <c r="N180" s="21"/>
      <c r="O180" s="21"/>
      <c r="P180" s="21"/>
      <c r="Q180" s="19">
        <f t="shared" si="13"/>
        <v>1.4871326509241188E-3</v>
      </c>
      <c r="R180" s="19">
        <f t="shared" si="14"/>
        <v>0.352137926346138</v>
      </c>
      <c r="S180" s="19">
        <f t="shared" si="15"/>
        <v>0</v>
      </c>
      <c r="T180" s="19">
        <f t="shared" si="16"/>
        <v>-2.2883963990053258E-2</v>
      </c>
      <c r="U180" s="19">
        <f t="shared" si="17"/>
        <v>0</v>
      </c>
      <c r="V180" s="19">
        <f t="shared" si="18"/>
        <v>0</v>
      </c>
    </row>
    <row r="181" spans="1:22" x14ac:dyDescent="0.25">
      <c r="A181" s="26">
        <f>Wellpath!E181</f>
        <v>0</v>
      </c>
      <c r="B181" s="22">
        <v>0</v>
      </c>
      <c r="C181" s="22">
        <v>0</v>
      </c>
      <c r="D181" s="22">
        <f>SIN(Wellpath!$O181) * (TAN(Dip) * SIN(Wellpath!$L181) * COS(Wellpath!$L181) - COS(Wellpath!$L181) * COS(Wellpath!$L181) * COS(Wellpath!$O181) - COS(Wellpath!$O181)) / 2</f>
        <v>0</v>
      </c>
      <c r="E181" s="20">
        <f>Model!$W$18*((drdp!B181+drdp!K181)*'MSXY-TI2S'!$B181+(drdp!E181+drdp!N181)*'MSXY-TI2S'!$C181+(drdp!H181+drdp!Q181)*'MSXY-TI2S'!$D181)</f>
        <v>0</v>
      </c>
      <c r="F181" s="20">
        <f>Model!$W$18*((drdp!C181+drdp!L181)*'MSXY-TI2S'!$B181+(drdp!F181+drdp!O181)*'MSXY-TI2S'!$C181+(drdp!I181+drdp!R181)*'MSXY-TI2S'!$D181)</f>
        <v>0</v>
      </c>
      <c r="G181" s="20">
        <f>Model!$W$18*((drdp!D181+drdp!M181)*'MSXY-TI2S'!$B181+(drdp!G181+drdp!P181)*'MSXY-TI2S'!$C181+(drdp!J181+drdp!S181)*'MSXY-TI2S'!$D181)</f>
        <v>0</v>
      </c>
      <c r="H181" s="18">
        <f>Model!$W$18*((drdp!B181)*'MSXY-TI2S'!$B181+(drdp!E181)*'MSXY-TI2S'!$C181+(drdp!H181)*'MSXY-TI2S'!$D181)</f>
        <v>0</v>
      </c>
      <c r="I181" s="18">
        <f>Model!$W$18*((drdp!C181)*'MSXY-TI2S'!$B181+(drdp!F181)*'MSXY-TI2S'!$C181+(drdp!I181)*'MSXY-TI2S'!$D181)</f>
        <v>0</v>
      </c>
      <c r="J181" s="18">
        <f>Model!$W$18*((drdp!D181)*'MSXY-TI2S'!$B181+(drdp!G181)*'MSXY-TI2S'!$C181+(drdp!J181)*'MSXY-TI2S'!$D181)</f>
        <v>0</v>
      </c>
      <c r="K181" s="21">
        <f>SUM(E$3:E180)+H181</f>
        <v>-3.8563358916517097E-2</v>
      </c>
      <c r="L181" s="21">
        <f>SUM(F$3:F180)+I181</f>
        <v>0.59341210498787267</v>
      </c>
      <c r="M181" s="21">
        <f>SUM(G$3:G180)+J181</f>
        <v>0</v>
      </c>
      <c r="N181" s="21"/>
      <c r="O181" s="21"/>
      <c r="P181" s="21"/>
      <c r="Q181" s="19">
        <f t="shared" si="13"/>
        <v>1.4871326509241188E-3</v>
      </c>
      <c r="R181" s="19">
        <f t="shared" si="14"/>
        <v>0.352137926346138</v>
      </c>
      <c r="S181" s="19">
        <f t="shared" si="15"/>
        <v>0</v>
      </c>
      <c r="T181" s="19">
        <f t="shared" si="16"/>
        <v>-2.2883963990053258E-2</v>
      </c>
      <c r="U181" s="19">
        <f t="shared" si="17"/>
        <v>0</v>
      </c>
      <c r="V181" s="19">
        <f t="shared" si="18"/>
        <v>0</v>
      </c>
    </row>
    <row r="182" spans="1:22" x14ac:dyDescent="0.25">
      <c r="A182" s="26">
        <f>Wellpath!E182</f>
        <v>0</v>
      </c>
      <c r="B182" s="22">
        <v>0</v>
      </c>
      <c r="C182" s="22">
        <v>0</v>
      </c>
      <c r="D182" s="22">
        <f>SIN(Wellpath!$O182) * (TAN(Dip) * SIN(Wellpath!$L182) * COS(Wellpath!$L182) - COS(Wellpath!$L182) * COS(Wellpath!$L182) * COS(Wellpath!$O182) - COS(Wellpath!$O182)) / 2</f>
        <v>0</v>
      </c>
      <c r="E182" s="20">
        <f>Model!$W$18*((drdp!B182+drdp!K182)*'MSXY-TI2S'!$B182+(drdp!E182+drdp!N182)*'MSXY-TI2S'!$C182+(drdp!H182+drdp!Q182)*'MSXY-TI2S'!$D182)</f>
        <v>0</v>
      </c>
      <c r="F182" s="20">
        <f>Model!$W$18*((drdp!C182+drdp!L182)*'MSXY-TI2S'!$B182+(drdp!F182+drdp!O182)*'MSXY-TI2S'!$C182+(drdp!I182+drdp!R182)*'MSXY-TI2S'!$D182)</f>
        <v>0</v>
      </c>
      <c r="G182" s="20">
        <f>Model!$W$18*((drdp!D182+drdp!M182)*'MSXY-TI2S'!$B182+(drdp!G182+drdp!P182)*'MSXY-TI2S'!$C182+(drdp!J182+drdp!S182)*'MSXY-TI2S'!$D182)</f>
        <v>0</v>
      </c>
      <c r="H182" s="18">
        <f>Model!$W$18*((drdp!B182)*'MSXY-TI2S'!$B182+(drdp!E182)*'MSXY-TI2S'!$C182+(drdp!H182)*'MSXY-TI2S'!$D182)</f>
        <v>0</v>
      </c>
      <c r="I182" s="18">
        <f>Model!$W$18*((drdp!C182)*'MSXY-TI2S'!$B182+(drdp!F182)*'MSXY-TI2S'!$C182+(drdp!I182)*'MSXY-TI2S'!$D182)</f>
        <v>0</v>
      </c>
      <c r="J182" s="18">
        <f>Model!$W$18*((drdp!D182)*'MSXY-TI2S'!$B182+(drdp!G182)*'MSXY-TI2S'!$C182+(drdp!J182)*'MSXY-TI2S'!$D182)</f>
        <v>0</v>
      </c>
      <c r="K182" s="21">
        <f>SUM(E$3:E181)+H182</f>
        <v>-3.8563358916517097E-2</v>
      </c>
      <c r="L182" s="21">
        <f>SUM(F$3:F181)+I182</f>
        <v>0.59341210498787267</v>
      </c>
      <c r="M182" s="21">
        <f>SUM(G$3:G181)+J182</f>
        <v>0</v>
      </c>
      <c r="N182" s="21"/>
      <c r="O182" s="21"/>
      <c r="P182" s="21"/>
      <c r="Q182" s="19">
        <f t="shared" si="13"/>
        <v>1.4871326509241188E-3</v>
      </c>
      <c r="R182" s="19">
        <f t="shared" si="14"/>
        <v>0.352137926346138</v>
      </c>
      <c r="S182" s="19">
        <f t="shared" si="15"/>
        <v>0</v>
      </c>
      <c r="T182" s="19">
        <f t="shared" si="16"/>
        <v>-2.2883963990053258E-2</v>
      </c>
      <c r="U182" s="19">
        <f t="shared" si="17"/>
        <v>0</v>
      </c>
      <c r="V182" s="19">
        <f t="shared" si="18"/>
        <v>0</v>
      </c>
    </row>
    <row r="183" spans="1:22" x14ac:dyDescent="0.25">
      <c r="A183" s="26">
        <f>Wellpath!E183</f>
        <v>0</v>
      </c>
      <c r="B183" s="22">
        <v>0</v>
      </c>
      <c r="C183" s="22">
        <v>0</v>
      </c>
      <c r="D183" s="22">
        <f>SIN(Wellpath!$O183) * (TAN(Dip) * SIN(Wellpath!$L183) * COS(Wellpath!$L183) - COS(Wellpath!$L183) * COS(Wellpath!$L183) * COS(Wellpath!$O183) - COS(Wellpath!$O183)) / 2</f>
        <v>0</v>
      </c>
      <c r="E183" s="20">
        <f>Model!$W$18*((drdp!B183+drdp!K183)*'MSXY-TI2S'!$B183+(drdp!E183+drdp!N183)*'MSXY-TI2S'!$C183+(drdp!H183+drdp!Q183)*'MSXY-TI2S'!$D183)</f>
        <v>0</v>
      </c>
      <c r="F183" s="20">
        <f>Model!$W$18*((drdp!C183+drdp!L183)*'MSXY-TI2S'!$B183+(drdp!F183+drdp!O183)*'MSXY-TI2S'!$C183+(drdp!I183+drdp!R183)*'MSXY-TI2S'!$D183)</f>
        <v>0</v>
      </c>
      <c r="G183" s="20">
        <f>Model!$W$18*((drdp!D183+drdp!M183)*'MSXY-TI2S'!$B183+(drdp!G183+drdp!P183)*'MSXY-TI2S'!$C183+(drdp!J183+drdp!S183)*'MSXY-TI2S'!$D183)</f>
        <v>0</v>
      </c>
      <c r="H183" s="18">
        <f>Model!$W$18*((drdp!B183)*'MSXY-TI2S'!$B183+(drdp!E183)*'MSXY-TI2S'!$C183+(drdp!H183)*'MSXY-TI2S'!$D183)</f>
        <v>0</v>
      </c>
      <c r="I183" s="18">
        <f>Model!$W$18*((drdp!C183)*'MSXY-TI2S'!$B183+(drdp!F183)*'MSXY-TI2S'!$C183+(drdp!I183)*'MSXY-TI2S'!$D183)</f>
        <v>0</v>
      </c>
      <c r="J183" s="18">
        <f>Model!$W$18*((drdp!D183)*'MSXY-TI2S'!$B183+(drdp!G183)*'MSXY-TI2S'!$C183+(drdp!J183)*'MSXY-TI2S'!$D183)</f>
        <v>0</v>
      </c>
      <c r="K183" s="21">
        <f>SUM(E$3:E182)+H183</f>
        <v>-3.8563358916517097E-2</v>
      </c>
      <c r="L183" s="21">
        <f>SUM(F$3:F182)+I183</f>
        <v>0.59341210498787267</v>
      </c>
      <c r="M183" s="21">
        <f>SUM(G$3:G182)+J183</f>
        <v>0</v>
      </c>
      <c r="N183" s="21"/>
      <c r="O183" s="21"/>
      <c r="P183" s="21"/>
      <c r="Q183" s="19">
        <f t="shared" si="13"/>
        <v>1.4871326509241188E-3</v>
      </c>
      <c r="R183" s="19">
        <f t="shared" si="14"/>
        <v>0.352137926346138</v>
      </c>
      <c r="S183" s="19">
        <f t="shared" si="15"/>
        <v>0</v>
      </c>
      <c r="T183" s="19">
        <f t="shared" si="16"/>
        <v>-2.2883963990053258E-2</v>
      </c>
      <c r="U183" s="19">
        <f t="shared" si="17"/>
        <v>0</v>
      </c>
      <c r="V183" s="19">
        <f t="shared" si="18"/>
        <v>0</v>
      </c>
    </row>
    <row r="184" spans="1:22" x14ac:dyDescent="0.25">
      <c r="A184" s="26">
        <f>Wellpath!E184</f>
        <v>0</v>
      </c>
      <c r="B184" s="22">
        <v>0</v>
      </c>
      <c r="C184" s="22">
        <v>0</v>
      </c>
      <c r="D184" s="22">
        <f>SIN(Wellpath!$O184) * (TAN(Dip) * SIN(Wellpath!$L184) * COS(Wellpath!$L184) - COS(Wellpath!$L184) * COS(Wellpath!$L184) * COS(Wellpath!$O184) - COS(Wellpath!$O184)) / 2</f>
        <v>0</v>
      </c>
      <c r="E184" s="20">
        <f>Model!$W$18*((drdp!B184+drdp!K184)*'MSXY-TI2S'!$B184+(drdp!E184+drdp!N184)*'MSXY-TI2S'!$C184+(drdp!H184+drdp!Q184)*'MSXY-TI2S'!$D184)</f>
        <v>0</v>
      </c>
      <c r="F184" s="20">
        <f>Model!$W$18*((drdp!C184+drdp!L184)*'MSXY-TI2S'!$B184+(drdp!F184+drdp!O184)*'MSXY-TI2S'!$C184+(drdp!I184+drdp!R184)*'MSXY-TI2S'!$D184)</f>
        <v>0</v>
      </c>
      <c r="G184" s="20">
        <f>Model!$W$18*((drdp!D184+drdp!M184)*'MSXY-TI2S'!$B184+(drdp!G184+drdp!P184)*'MSXY-TI2S'!$C184+(drdp!J184+drdp!S184)*'MSXY-TI2S'!$D184)</f>
        <v>0</v>
      </c>
      <c r="H184" s="18">
        <f>Model!$W$18*((drdp!B184)*'MSXY-TI2S'!$B184+(drdp!E184)*'MSXY-TI2S'!$C184+(drdp!H184)*'MSXY-TI2S'!$D184)</f>
        <v>0</v>
      </c>
      <c r="I184" s="18">
        <f>Model!$W$18*((drdp!C184)*'MSXY-TI2S'!$B184+(drdp!F184)*'MSXY-TI2S'!$C184+(drdp!I184)*'MSXY-TI2S'!$D184)</f>
        <v>0</v>
      </c>
      <c r="J184" s="18">
        <f>Model!$W$18*((drdp!D184)*'MSXY-TI2S'!$B184+(drdp!G184)*'MSXY-TI2S'!$C184+(drdp!J184)*'MSXY-TI2S'!$D184)</f>
        <v>0</v>
      </c>
      <c r="K184" s="21">
        <f>SUM(E$3:E183)+H184</f>
        <v>-3.8563358916517097E-2</v>
      </c>
      <c r="L184" s="21">
        <f>SUM(F$3:F183)+I184</f>
        <v>0.59341210498787267</v>
      </c>
      <c r="M184" s="21">
        <f>SUM(G$3:G183)+J184</f>
        <v>0</v>
      </c>
      <c r="N184" s="21"/>
      <c r="O184" s="21"/>
      <c r="P184" s="21"/>
      <c r="Q184" s="19">
        <f t="shared" si="13"/>
        <v>1.4871326509241188E-3</v>
      </c>
      <c r="R184" s="19">
        <f t="shared" si="14"/>
        <v>0.352137926346138</v>
      </c>
      <c r="S184" s="19">
        <f t="shared" si="15"/>
        <v>0</v>
      </c>
      <c r="T184" s="19">
        <f t="shared" si="16"/>
        <v>-2.2883963990053258E-2</v>
      </c>
      <c r="U184" s="19">
        <f t="shared" si="17"/>
        <v>0</v>
      </c>
      <c r="V184" s="19">
        <f t="shared" si="18"/>
        <v>0</v>
      </c>
    </row>
    <row r="185" spans="1:22" x14ac:dyDescent="0.25">
      <c r="A185" s="26">
        <f>Wellpath!E185</f>
        <v>0</v>
      </c>
      <c r="B185" s="22">
        <v>0</v>
      </c>
      <c r="C185" s="22">
        <v>0</v>
      </c>
      <c r="D185" s="22">
        <f>SIN(Wellpath!$O185) * (TAN(Dip) * SIN(Wellpath!$L185) * COS(Wellpath!$L185) - COS(Wellpath!$L185) * COS(Wellpath!$L185) * COS(Wellpath!$O185) - COS(Wellpath!$O185)) / 2</f>
        <v>0</v>
      </c>
      <c r="E185" s="20">
        <f>Model!$W$18*((drdp!B185+drdp!K185)*'MSXY-TI2S'!$B185+(drdp!E185+drdp!N185)*'MSXY-TI2S'!$C185+(drdp!H185+drdp!Q185)*'MSXY-TI2S'!$D185)</f>
        <v>0</v>
      </c>
      <c r="F185" s="20">
        <f>Model!$W$18*((drdp!C185+drdp!L185)*'MSXY-TI2S'!$B185+(drdp!F185+drdp!O185)*'MSXY-TI2S'!$C185+(drdp!I185+drdp!R185)*'MSXY-TI2S'!$D185)</f>
        <v>0</v>
      </c>
      <c r="G185" s="20">
        <f>Model!$W$18*((drdp!D185+drdp!M185)*'MSXY-TI2S'!$B185+(drdp!G185+drdp!P185)*'MSXY-TI2S'!$C185+(drdp!J185+drdp!S185)*'MSXY-TI2S'!$D185)</f>
        <v>0</v>
      </c>
      <c r="H185" s="18">
        <f>Model!$W$18*((drdp!B185)*'MSXY-TI2S'!$B185+(drdp!E185)*'MSXY-TI2S'!$C185+(drdp!H185)*'MSXY-TI2S'!$D185)</f>
        <v>0</v>
      </c>
      <c r="I185" s="18">
        <f>Model!$W$18*((drdp!C185)*'MSXY-TI2S'!$B185+(drdp!F185)*'MSXY-TI2S'!$C185+(drdp!I185)*'MSXY-TI2S'!$D185)</f>
        <v>0</v>
      </c>
      <c r="J185" s="18">
        <f>Model!$W$18*((drdp!D185)*'MSXY-TI2S'!$B185+(drdp!G185)*'MSXY-TI2S'!$C185+(drdp!J185)*'MSXY-TI2S'!$D185)</f>
        <v>0</v>
      </c>
      <c r="K185" s="21">
        <f>SUM(E$3:E184)+H185</f>
        <v>-3.8563358916517097E-2</v>
      </c>
      <c r="L185" s="21">
        <f>SUM(F$3:F184)+I185</f>
        <v>0.59341210498787267</v>
      </c>
      <c r="M185" s="21">
        <f>SUM(G$3:G184)+J185</f>
        <v>0</v>
      </c>
      <c r="N185" s="21"/>
      <c r="O185" s="21"/>
      <c r="P185" s="21"/>
      <c r="Q185" s="19">
        <f t="shared" si="13"/>
        <v>1.4871326509241188E-3</v>
      </c>
      <c r="R185" s="19">
        <f t="shared" si="14"/>
        <v>0.352137926346138</v>
      </c>
      <c r="S185" s="19">
        <f t="shared" si="15"/>
        <v>0</v>
      </c>
      <c r="T185" s="19">
        <f t="shared" si="16"/>
        <v>-2.2883963990053258E-2</v>
      </c>
      <c r="U185" s="19">
        <f t="shared" si="17"/>
        <v>0</v>
      </c>
      <c r="V185" s="19">
        <f t="shared" si="18"/>
        <v>0</v>
      </c>
    </row>
    <row r="186" spans="1:22" x14ac:dyDescent="0.25">
      <c r="A186" s="26">
        <f>Wellpath!E186</f>
        <v>0</v>
      </c>
      <c r="B186" s="22">
        <v>0</v>
      </c>
      <c r="C186" s="22">
        <v>0</v>
      </c>
      <c r="D186" s="22">
        <f>SIN(Wellpath!$O186) * (TAN(Dip) * SIN(Wellpath!$L186) * COS(Wellpath!$L186) - COS(Wellpath!$L186) * COS(Wellpath!$L186) * COS(Wellpath!$O186) - COS(Wellpath!$O186)) / 2</f>
        <v>0</v>
      </c>
      <c r="E186" s="20">
        <f>Model!$W$18*((drdp!B186+drdp!K186)*'MSXY-TI2S'!$B186+(drdp!E186+drdp!N186)*'MSXY-TI2S'!$C186+(drdp!H186+drdp!Q186)*'MSXY-TI2S'!$D186)</f>
        <v>0</v>
      </c>
      <c r="F186" s="20">
        <f>Model!$W$18*((drdp!C186+drdp!L186)*'MSXY-TI2S'!$B186+(drdp!F186+drdp!O186)*'MSXY-TI2S'!$C186+(drdp!I186+drdp!R186)*'MSXY-TI2S'!$D186)</f>
        <v>0</v>
      </c>
      <c r="G186" s="20">
        <f>Model!$W$18*((drdp!D186+drdp!M186)*'MSXY-TI2S'!$B186+(drdp!G186+drdp!P186)*'MSXY-TI2S'!$C186+(drdp!J186+drdp!S186)*'MSXY-TI2S'!$D186)</f>
        <v>0</v>
      </c>
      <c r="H186" s="18">
        <f>Model!$W$18*((drdp!B186)*'MSXY-TI2S'!$B186+(drdp!E186)*'MSXY-TI2S'!$C186+(drdp!H186)*'MSXY-TI2S'!$D186)</f>
        <v>0</v>
      </c>
      <c r="I186" s="18">
        <f>Model!$W$18*((drdp!C186)*'MSXY-TI2S'!$B186+(drdp!F186)*'MSXY-TI2S'!$C186+(drdp!I186)*'MSXY-TI2S'!$D186)</f>
        <v>0</v>
      </c>
      <c r="J186" s="18">
        <f>Model!$W$18*((drdp!D186)*'MSXY-TI2S'!$B186+(drdp!G186)*'MSXY-TI2S'!$C186+(drdp!J186)*'MSXY-TI2S'!$D186)</f>
        <v>0</v>
      </c>
      <c r="K186" s="21">
        <f>SUM(E$3:E185)+H186</f>
        <v>-3.8563358916517097E-2</v>
      </c>
      <c r="L186" s="21">
        <f>SUM(F$3:F185)+I186</f>
        <v>0.59341210498787267</v>
      </c>
      <c r="M186" s="21">
        <f>SUM(G$3:G185)+J186</f>
        <v>0</v>
      </c>
      <c r="N186" s="21"/>
      <c r="O186" s="21"/>
      <c r="P186" s="21"/>
      <c r="Q186" s="19">
        <f t="shared" si="13"/>
        <v>1.4871326509241188E-3</v>
      </c>
      <c r="R186" s="19">
        <f t="shared" si="14"/>
        <v>0.352137926346138</v>
      </c>
      <c r="S186" s="19">
        <f t="shared" si="15"/>
        <v>0</v>
      </c>
      <c r="T186" s="19">
        <f t="shared" si="16"/>
        <v>-2.2883963990053258E-2</v>
      </c>
      <c r="U186" s="19">
        <f t="shared" si="17"/>
        <v>0</v>
      </c>
      <c r="V186" s="19">
        <f t="shared" si="18"/>
        <v>0</v>
      </c>
    </row>
    <row r="187" spans="1:22" x14ac:dyDescent="0.25">
      <c r="A187" s="26">
        <f>Wellpath!E187</f>
        <v>0</v>
      </c>
      <c r="B187" s="22">
        <v>0</v>
      </c>
      <c r="C187" s="22">
        <v>0</v>
      </c>
      <c r="D187" s="22">
        <f>SIN(Wellpath!$O187) * (TAN(Dip) * SIN(Wellpath!$L187) * COS(Wellpath!$L187) - COS(Wellpath!$L187) * COS(Wellpath!$L187) * COS(Wellpath!$O187) - COS(Wellpath!$O187)) / 2</f>
        <v>0</v>
      </c>
      <c r="E187" s="20">
        <f>Model!$W$18*((drdp!B187+drdp!K187)*'MSXY-TI2S'!$B187+(drdp!E187+drdp!N187)*'MSXY-TI2S'!$C187+(drdp!H187+drdp!Q187)*'MSXY-TI2S'!$D187)</f>
        <v>0</v>
      </c>
      <c r="F187" s="20">
        <f>Model!$W$18*((drdp!C187+drdp!L187)*'MSXY-TI2S'!$B187+(drdp!F187+drdp!O187)*'MSXY-TI2S'!$C187+(drdp!I187+drdp!R187)*'MSXY-TI2S'!$D187)</f>
        <v>0</v>
      </c>
      <c r="G187" s="20">
        <f>Model!$W$18*((drdp!D187+drdp!M187)*'MSXY-TI2S'!$B187+(drdp!G187+drdp!P187)*'MSXY-TI2S'!$C187+(drdp!J187+drdp!S187)*'MSXY-TI2S'!$D187)</f>
        <v>0</v>
      </c>
      <c r="H187" s="18">
        <f>Model!$W$18*((drdp!B187)*'MSXY-TI2S'!$B187+(drdp!E187)*'MSXY-TI2S'!$C187+(drdp!H187)*'MSXY-TI2S'!$D187)</f>
        <v>0</v>
      </c>
      <c r="I187" s="18">
        <f>Model!$W$18*((drdp!C187)*'MSXY-TI2S'!$B187+(drdp!F187)*'MSXY-TI2S'!$C187+(drdp!I187)*'MSXY-TI2S'!$D187)</f>
        <v>0</v>
      </c>
      <c r="J187" s="18">
        <f>Model!$W$18*((drdp!D187)*'MSXY-TI2S'!$B187+(drdp!G187)*'MSXY-TI2S'!$C187+(drdp!J187)*'MSXY-TI2S'!$D187)</f>
        <v>0</v>
      </c>
      <c r="K187" s="21">
        <f>SUM(E$3:E186)+H187</f>
        <v>-3.8563358916517097E-2</v>
      </c>
      <c r="L187" s="21">
        <f>SUM(F$3:F186)+I187</f>
        <v>0.59341210498787267</v>
      </c>
      <c r="M187" s="21">
        <f>SUM(G$3:G186)+J187</f>
        <v>0</v>
      </c>
      <c r="N187" s="21"/>
      <c r="O187" s="21"/>
      <c r="P187" s="21"/>
      <c r="Q187" s="19">
        <f t="shared" si="13"/>
        <v>1.4871326509241188E-3</v>
      </c>
      <c r="R187" s="19">
        <f t="shared" si="14"/>
        <v>0.352137926346138</v>
      </c>
      <c r="S187" s="19">
        <f t="shared" si="15"/>
        <v>0</v>
      </c>
      <c r="T187" s="19">
        <f t="shared" si="16"/>
        <v>-2.2883963990053258E-2</v>
      </c>
      <c r="U187" s="19">
        <f t="shared" si="17"/>
        <v>0</v>
      </c>
      <c r="V187" s="19">
        <f t="shared" si="18"/>
        <v>0</v>
      </c>
    </row>
    <row r="188" spans="1:22" x14ac:dyDescent="0.25">
      <c r="A188" s="26">
        <f>Wellpath!E188</f>
        <v>0</v>
      </c>
      <c r="B188" s="22">
        <v>0</v>
      </c>
      <c r="C188" s="22">
        <v>0</v>
      </c>
      <c r="D188" s="22">
        <f>SIN(Wellpath!$O188) * (TAN(Dip) * SIN(Wellpath!$L188) * COS(Wellpath!$L188) - COS(Wellpath!$L188) * COS(Wellpath!$L188) * COS(Wellpath!$O188) - COS(Wellpath!$O188)) / 2</f>
        <v>0</v>
      </c>
      <c r="E188" s="20">
        <f>Model!$W$18*((drdp!B188+drdp!K188)*'MSXY-TI2S'!$B188+(drdp!E188+drdp!N188)*'MSXY-TI2S'!$C188+(drdp!H188+drdp!Q188)*'MSXY-TI2S'!$D188)</f>
        <v>0</v>
      </c>
      <c r="F188" s="20">
        <f>Model!$W$18*((drdp!C188+drdp!L188)*'MSXY-TI2S'!$B188+(drdp!F188+drdp!O188)*'MSXY-TI2S'!$C188+(drdp!I188+drdp!R188)*'MSXY-TI2S'!$D188)</f>
        <v>0</v>
      </c>
      <c r="G188" s="20">
        <f>Model!$W$18*((drdp!D188+drdp!M188)*'MSXY-TI2S'!$B188+(drdp!G188+drdp!P188)*'MSXY-TI2S'!$C188+(drdp!J188+drdp!S188)*'MSXY-TI2S'!$D188)</f>
        <v>0</v>
      </c>
      <c r="H188" s="18">
        <f>Model!$W$18*((drdp!B188)*'MSXY-TI2S'!$B188+(drdp!E188)*'MSXY-TI2S'!$C188+(drdp!H188)*'MSXY-TI2S'!$D188)</f>
        <v>0</v>
      </c>
      <c r="I188" s="18">
        <f>Model!$W$18*((drdp!C188)*'MSXY-TI2S'!$B188+(drdp!F188)*'MSXY-TI2S'!$C188+(drdp!I188)*'MSXY-TI2S'!$D188)</f>
        <v>0</v>
      </c>
      <c r="J188" s="18">
        <f>Model!$W$18*((drdp!D188)*'MSXY-TI2S'!$B188+(drdp!G188)*'MSXY-TI2S'!$C188+(drdp!J188)*'MSXY-TI2S'!$D188)</f>
        <v>0</v>
      </c>
      <c r="K188" s="21">
        <f>SUM(E$3:E187)+H188</f>
        <v>-3.8563358916517097E-2</v>
      </c>
      <c r="L188" s="21">
        <f>SUM(F$3:F187)+I188</f>
        <v>0.59341210498787267</v>
      </c>
      <c r="M188" s="21">
        <f>SUM(G$3:G187)+J188</f>
        <v>0</v>
      </c>
      <c r="N188" s="21"/>
      <c r="O188" s="21"/>
      <c r="P188" s="21"/>
      <c r="Q188" s="19">
        <f t="shared" si="13"/>
        <v>1.4871326509241188E-3</v>
      </c>
      <c r="R188" s="19">
        <f t="shared" si="14"/>
        <v>0.352137926346138</v>
      </c>
      <c r="S188" s="19">
        <f t="shared" si="15"/>
        <v>0</v>
      </c>
      <c r="T188" s="19">
        <f t="shared" si="16"/>
        <v>-2.2883963990053258E-2</v>
      </c>
      <c r="U188" s="19">
        <f t="shared" si="17"/>
        <v>0</v>
      </c>
      <c r="V188" s="19">
        <f t="shared" si="18"/>
        <v>0</v>
      </c>
    </row>
    <row r="189" spans="1:22" x14ac:dyDescent="0.25">
      <c r="A189" s="26">
        <f>Wellpath!E189</f>
        <v>0</v>
      </c>
      <c r="B189" s="22">
        <v>0</v>
      </c>
      <c r="C189" s="22">
        <v>0</v>
      </c>
      <c r="D189" s="22">
        <f>SIN(Wellpath!$O189) * (TAN(Dip) * SIN(Wellpath!$L189) * COS(Wellpath!$L189) - COS(Wellpath!$L189) * COS(Wellpath!$L189) * COS(Wellpath!$O189) - COS(Wellpath!$O189)) / 2</f>
        <v>0</v>
      </c>
      <c r="E189" s="20">
        <f>Model!$W$18*((drdp!B189+drdp!K189)*'MSXY-TI2S'!$B189+(drdp!E189+drdp!N189)*'MSXY-TI2S'!$C189+(drdp!H189+drdp!Q189)*'MSXY-TI2S'!$D189)</f>
        <v>0</v>
      </c>
      <c r="F189" s="20">
        <f>Model!$W$18*((drdp!C189+drdp!L189)*'MSXY-TI2S'!$B189+(drdp!F189+drdp!O189)*'MSXY-TI2S'!$C189+(drdp!I189+drdp!R189)*'MSXY-TI2S'!$D189)</f>
        <v>0</v>
      </c>
      <c r="G189" s="20">
        <f>Model!$W$18*((drdp!D189+drdp!M189)*'MSXY-TI2S'!$B189+(drdp!G189+drdp!P189)*'MSXY-TI2S'!$C189+(drdp!J189+drdp!S189)*'MSXY-TI2S'!$D189)</f>
        <v>0</v>
      </c>
      <c r="H189" s="18">
        <f>Model!$W$18*((drdp!B189)*'MSXY-TI2S'!$B189+(drdp!E189)*'MSXY-TI2S'!$C189+(drdp!H189)*'MSXY-TI2S'!$D189)</f>
        <v>0</v>
      </c>
      <c r="I189" s="18">
        <f>Model!$W$18*((drdp!C189)*'MSXY-TI2S'!$B189+(drdp!F189)*'MSXY-TI2S'!$C189+(drdp!I189)*'MSXY-TI2S'!$D189)</f>
        <v>0</v>
      </c>
      <c r="J189" s="18">
        <f>Model!$W$18*((drdp!D189)*'MSXY-TI2S'!$B189+(drdp!G189)*'MSXY-TI2S'!$C189+(drdp!J189)*'MSXY-TI2S'!$D189)</f>
        <v>0</v>
      </c>
      <c r="K189" s="21">
        <f>SUM(E$3:E188)+H189</f>
        <v>-3.8563358916517097E-2</v>
      </c>
      <c r="L189" s="21">
        <f>SUM(F$3:F188)+I189</f>
        <v>0.59341210498787267</v>
      </c>
      <c r="M189" s="21">
        <f>SUM(G$3:G188)+J189</f>
        <v>0</v>
      </c>
      <c r="N189" s="21"/>
      <c r="O189" s="21"/>
      <c r="P189" s="21"/>
      <c r="Q189" s="19">
        <f t="shared" si="13"/>
        <v>1.4871326509241188E-3</v>
      </c>
      <c r="R189" s="19">
        <f t="shared" si="14"/>
        <v>0.352137926346138</v>
      </c>
      <c r="S189" s="19">
        <f t="shared" si="15"/>
        <v>0</v>
      </c>
      <c r="T189" s="19">
        <f t="shared" si="16"/>
        <v>-2.2883963990053258E-2</v>
      </c>
      <c r="U189" s="19">
        <f t="shared" si="17"/>
        <v>0</v>
      </c>
      <c r="V189" s="19">
        <f t="shared" si="18"/>
        <v>0</v>
      </c>
    </row>
    <row r="190" spans="1:22" x14ac:dyDescent="0.25">
      <c r="A190" s="26">
        <f>Wellpath!E190</f>
        <v>0</v>
      </c>
      <c r="B190" s="22">
        <v>0</v>
      </c>
      <c r="C190" s="22">
        <v>0</v>
      </c>
      <c r="D190" s="22">
        <f>SIN(Wellpath!$O190) * (TAN(Dip) * SIN(Wellpath!$L190) * COS(Wellpath!$L190) - COS(Wellpath!$L190) * COS(Wellpath!$L190) * COS(Wellpath!$O190) - COS(Wellpath!$O190)) / 2</f>
        <v>0</v>
      </c>
      <c r="E190" s="20">
        <f>Model!$W$18*((drdp!B190+drdp!K190)*'MSXY-TI2S'!$B190+(drdp!E190+drdp!N190)*'MSXY-TI2S'!$C190+(drdp!H190+drdp!Q190)*'MSXY-TI2S'!$D190)</f>
        <v>0</v>
      </c>
      <c r="F190" s="20">
        <f>Model!$W$18*((drdp!C190+drdp!L190)*'MSXY-TI2S'!$B190+(drdp!F190+drdp!O190)*'MSXY-TI2S'!$C190+(drdp!I190+drdp!R190)*'MSXY-TI2S'!$D190)</f>
        <v>0</v>
      </c>
      <c r="G190" s="20">
        <f>Model!$W$18*((drdp!D190+drdp!M190)*'MSXY-TI2S'!$B190+(drdp!G190+drdp!P190)*'MSXY-TI2S'!$C190+(drdp!J190+drdp!S190)*'MSXY-TI2S'!$D190)</f>
        <v>0</v>
      </c>
      <c r="H190" s="18">
        <f>Model!$W$18*((drdp!B190)*'MSXY-TI2S'!$B190+(drdp!E190)*'MSXY-TI2S'!$C190+(drdp!H190)*'MSXY-TI2S'!$D190)</f>
        <v>0</v>
      </c>
      <c r="I190" s="18">
        <f>Model!$W$18*((drdp!C190)*'MSXY-TI2S'!$B190+(drdp!F190)*'MSXY-TI2S'!$C190+(drdp!I190)*'MSXY-TI2S'!$D190)</f>
        <v>0</v>
      </c>
      <c r="J190" s="18">
        <f>Model!$W$18*((drdp!D190)*'MSXY-TI2S'!$B190+(drdp!G190)*'MSXY-TI2S'!$C190+(drdp!J190)*'MSXY-TI2S'!$D190)</f>
        <v>0</v>
      </c>
      <c r="K190" s="21">
        <f>SUM(E$3:E189)+H190</f>
        <v>-3.8563358916517097E-2</v>
      </c>
      <c r="L190" s="21">
        <f>SUM(F$3:F189)+I190</f>
        <v>0.59341210498787267</v>
      </c>
      <c r="M190" s="21">
        <f>SUM(G$3:G189)+J190</f>
        <v>0</v>
      </c>
      <c r="N190" s="21"/>
      <c r="O190" s="21"/>
      <c r="P190" s="21"/>
      <c r="Q190" s="19">
        <f t="shared" si="13"/>
        <v>1.4871326509241188E-3</v>
      </c>
      <c r="R190" s="19">
        <f t="shared" si="14"/>
        <v>0.352137926346138</v>
      </c>
      <c r="S190" s="19">
        <f t="shared" si="15"/>
        <v>0</v>
      </c>
      <c r="T190" s="19">
        <f t="shared" si="16"/>
        <v>-2.2883963990053258E-2</v>
      </c>
      <c r="U190" s="19">
        <f t="shared" si="17"/>
        <v>0</v>
      </c>
      <c r="V190" s="19">
        <f t="shared" si="18"/>
        <v>0</v>
      </c>
    </row>
    <row r="191" spans="1:22" x14ac:dyDescent="0.25">
      <c r="A191" s="26">
        <f>Wellpath!E191</f>
        <v>0</v>
      </c>
      <c r="B191" s="22">
        <v>0</v>
      </c>
      <c r="C191" s="22">
        <v>0</v>
      </c>
      <c r="D191" s="22">
        <f>SIN(Wellpath!$O191) * (TAN(Dip) * SIN(Wellpath!$L191) * COS(Wellpath!$L191) - COS(Wellpath!$L191) * COS(Wellpath!$L191) * COS(Wellpath!$O191) - COS(Wellpath!$O191)) / 2</f>
        <v>0</v>
      </c>
      <c r="E191" s="20">
        <f>Model!$W$18*((drdp!B191+drdp!K191)*'MSXY-TI2S'!$B191+(drdp!E191+drdp!N191)*'MSXY-TI2S'!$C191+(drdp!H191+drdp!Q191)*'MSXY-TI2S'!$D191)</f>
        <v>0</v>
      </c>
      <c r="F191" s="20">
        <f>Model!$W$18*((drdp!C191+drdp!L191)*'MSXY-TI2S'!$B191+(drdp!F191+drdp!O191)*'MSXY-TI2S'!$C191+(drdp!I191+drdp!R191)*'MSXY-TI2S'!$D191)</f>
        <v>0</v>
      </c>
      <c r="G191" s="20">
        <f>Model!$W$18*((drdp!D191+drdp!M191)*'MSXY-TI2S'!$B191+(drdp!G191+drdp!P191)*'MSXY-TI2S'!$C191+(drdp!J191+drdp!S191)*'MSXY-TI2S'!$D191)</f>
        <v>0</v>
      </c>
      <c r="H191" s="18">
        <f>Model!$W$18*((drdp!B191)*'MSXY-TI2S'!$B191+(drdp!E191)*'MSXY-TI2S'!$C191+(drdp!H191)*'MSXY-TI2S'!$D191)</f>
        <v>0</v>
      </c>
      <c r="I191" s="18">
        <f>Model!$W$18*((drdp!C191)*'MSXY-TI2S'!$B191+(drdp!F191)*'MSXY-TI2S'!$C191+(drdp!I191)*'MSXY-TI2S'!$D191)</f>
        <v>0</v>
      </c>
      <c r="J191" s="18">
        <f>Model!$W$18*((drdp!D191)*'MSXY-TI2S'!$B191+(drdp!G191)*'MSXY-TI2S'!$C191+(drdp!J191)*'MSXY-TI2S'!$D191)</f>
        <v>0</v>
      </c>
      <c r="K191" s="21">
        <f>SUM(E$3:E190)+H191</f>
        <v>-3.8563358916517097E-2</v>
      </c>
      <c r="L191" s="21">
        <f>SUM(F$3:F190)+I191</f>
        <v>0.59341210498787267</v>
      </c>
      <c r="M191" s="21">
        <f>SUM(G$3:G190)+J191</f>
        <v>0</v>
      </c>
      <c r="N191" s="21"/>
      <c r="O191" s="21"/>
      <c r="P191" s="21"/>
      <c r="Q191" s="19">
        <f t="shared" si="13"/>
        <v>1.4871326509241188E-3</v>
      </c>
      <c r="R191" s="19">
        <f t="shared" si="14"/>
        <v>0.352137926346138</v>
      </c>
      <c r="S191" s="19">
        <f t="shared" si="15"/>
        <v>0</v>
      </c>
      <c r="T191" s="19">
        <f t="shared" si="16"/>
        <v>-2.2883963990053258E-2</v>
      </c>
      <c r="U191" s="19">
        <f t="shared" si="17"/>
        <v>0</v>
      </c>
      <c r="V191" s="19">
        <f t="shared" si="18"/>
        <v>0</v>
      </c>
    </row>
    <row r="192" spans="1:22" x14ac:dyDescent="0.25">
      <c r="A192" s="26">
        <f>Wellpath!E192</f>
        <v>0</v>
      </c>
      <c r="B192" s="22">
        <v>0</v>
      </c>
      <c r="C192" s="22">
        <v>0</v>
      </c>
      <c r="D192" s="22">
        <f>SIN(Wellpath!$O192) * (TAN(Dip) * SIN(Wellpath!$L192) * COS(Wellpath!$L192) - COS(Wellpath!$L192) * COS(Wellpath!$L192) * COS(Wellpath!$O192) - COS(Wellpath!$O192)) / 2</f>
        <v>0</v>
      </c>
      <c r="E192" s="20">
        <f>Model!$W$18*((drdp!B192+drdp!K192)*'MSXY-TI2S'!$B192+(drdp!E192+drdp!N192)*'MSXY-TI2S'!$C192+(drdp!H192+drdp!Q192)*'MSXY-TI2S'!$D192)</f>
        <v>0</v>
      </c>
      <c r="F192" s="20">
        <f>Model!$W$18*((drdp!C192+drdp!L192)*'MSXY-TI2S'!$B192+(drdp!F192+drdp!O192)*'MSXY-TI2S'!$C192+(drdp!I192+drdp!R192)*'MSXY-TI2S'!$D192)</f>
        <v>0</v>
      </c>
      <c r="G192" s="20">
        <f>Model!$W$18*((drdp!D192+drdp!M192)*'MSXY-TI2S'!$B192+(drdp!G192+drdp!P192)*'MSXY-TI2S'!$C192+(drdp!J192+drdp!S192)*'MSXY-TI2S'!$D192)</f>
        <v>0</v>
      </c>
      <c r="H192" s="18">
        <f>Model!$W$18*((drdp!B192)*'MSXY-TI2S'!$B192+(drdp!E192)*'MSXY-TI2S'!$C192+(drdp!H192)*'MSXY-TI2S'!$D192)</f>
        <v>0</v>
      </c>
      <c r="I192" s="18">
        <f>Model!$W$18*((drdp!C192)*'MSXY-TI2S'!$B192+(drdp!F192)*'MSXY-TI2S'!$C192+(drdp!I192)*'MSXY-TI2S'!$D192)</f>
        <v>0</v>
      </c>
      <c r="J192" s="18">
        <f>Model!$W$18*((drdp!D192)*'MSXY-TI2S'!$B192+(drdp!G192)*'MSXY-TI2S'!$C192+(drdp!J192)*'MSXY-TI2S'!$D192)</f>
        <v>0</v>
      </c>
      <c r="K192" s="21">
        <f>SUM(E$3:E191)+H192</f>
        <v>-3.8563358916517097E-2</v>
      </c>
      <c r="L192" s="21">
        <f>SUM(F$3:F191)+I192</f>
        <v>0.59341210498787267</v>
      </c>
      <c r="M192" s="21">
        <f>SUM(G$3:G191)+J192</f>
        <v>0</v>
      </c>
      <c r="N192" s="21"/>
      <c r="O192" s="21"/>
      <c r="P192" s="21"/>
      <c r="Q192" s="19">
        <f t="shared" si="13"/>
        <v>1.4871326509241188E-3</v>
      </c>
      <c r="R192" s="19">
        <f t="shared" si="14"/>
        <v>0.352137926346138</v>
      </c>
      <c r="S192" s="19">
        <f t="shared" si="15"/>
        <v>0</v>
      </c>
      <c r="T192" s="19">
        <f t="shared" si="16"/>
        <v>-2.2883963990053258E-2</v>
      </c>
      <c r="U192" s="19">
        <f t="shared" si="17"/>
        <v>0</v>
      </c>
      <c r="V192" s="19">
        <f t="shared" si="18"/>
        <v>0</v>
      </c>
    </row>
    <row r="193" spans="1:22" x14ac:dyDescent="0.25">
      <c r="A193" s="26">
        <f>Wellpath!E193</f>
        <v>0</v>
      </c>
      <c r="B193" s="22">
        <v>0</v>
      </c>
      <c r="C193" s="22">
        <v>0</v>
      </c>
      <c r="D193" s="22">
        <f>SIN(Wellpath!$O193) * (TAN(Dip) * SIN(Wellpath!$L193) * COS(Wellpath!$L193) - COS(Wellpath!$L193) * COS(Wellpath!$L193) * COS(Wellpath!$O193) - COS(Wellpath!$O193)) / 2</f>
        <v>0</v>
      </c>
      <c r="E193" s="20">
        <f>Model!$W$18*((drdp!B193+drdp!K193)*'MSXY-TI2S'!$B193+(drdp!E193+drdp!N193)*'MSXY-TI2S'!$C193+(drdp!H193+drdp!Q193)*'MSXY-TI2S'!$D193)</f>
        <v>0</v>
      </c>
      <c r="F193" s="20">
        <f>Model!$W$18*((drdp!C193+drdp!L193)*'MSXY-TI2S'!$B193+(drdp!F193+drdp!O193)*'MSXY-TI2S'!$C193+(drdp!I193+drdp!R193)*'MSXY-TI2S'!$D193)</f>
        <v>0</v>
      </c>
      <c r="G193" s="20">
        <f>Model!$W$18*((drdp!D193+drdp!M193)*'MSXY-TI2S'!$B193+(drdp!G193+drdp!P193)*'MSXY-TI2S'!$C193+(drdp!J193+drdp!S193)*'MSXY-TI2S'!$D193)</f>
        <v>0</v>
      </c>
      <c r="H193" s="18">
        <f>Model!$W$18*((drdp!B193)*'MSXY-TI2S'!$B193+(drdp!E193)*'MSXY-TI2S'!$C193+(drdp!H193)*'MSXY-TI2S'!$D193)</f>
        <v>0</v>
      </c>
      <c r="I193" s="18">
        <f>Model!$W$18*((drdp!C193)*'MSXY-TI2S'!$B193+(drdp!F193)*'MSXY-TI2S'!$C193+(drdp!I193)*'MSXY-TI2S'!$D193)</f>
        <v>0</v>
      </c>
      <c r="J193" s="18">
        <f>Model!$W$18*((drdp!D193)*'MSXY-TI2S'!$B193+(drdp!G193)*'MSXY-TI2S'!$C193+(drdp!J193)*'MSXY-TI2S'!$D193)</f>
        <v>0</v>
      </c>
      <c r="K193" s="21">
        <f>SUM(E$3:E192)+H193</f>
        <v>-3.8563358916517097E-2</v>
      </c>
      <c r="L193" s="21">
        <f>SUM(F$3:F192)+I193</f>
        <v>0.59341210498787267</v>
      </c>
      <c r="M193" s="21">
        <f>SUM(G$3:G192)+J193</f>
        <v>0</v>
      </c>
      <c r="N193" s="21"/>
      <c r="O193" s="21"/>
      <c r="P193" s="21"/>
      <c r="Q193" s="19">
        <f t="shared" si="13"/>
        <v>1.4871326509241188E-3</v>
      </c>
      <c r="R193" s="19">
        <f t="shared" si="14"/>
        <v>0.352137926346138</v>
      </c>
      <c r="S193" s="19">
        <f t="shared" si="15"/>
        <v>0</v>
      </c>
      <c r="T193" s="19">
        <f t="shared" si="16"/>
        <v>-2.2883963990053258E-2</v>
      </c>
      <c r="U193" s="19">
        <f t="shared" si="17"/>
        <v>0</v>
      </c>
      <c r="V193" s="19">
        <f t="shared" si="18"/>
        <v>0</v>
      </c>
    </row>
    <row r="194" spans="1:22" x14ac:dyDescent="0.25">
      <c r="A194" s="26">
        <f>Wellpath!E194</f>
        <v>0</v>
      </c>
      <c r="B194" s="22">
        <v>0</v>
      </c>
      <c r="C194" s="22">
        <v>0</v>
      </c>
      <c r="D194" s="22">
        <f>SIN(Wellpath!$O194) * (TAN(Dip) * SIN(Wellpath!$L194) * COS(Wellpath!$L194) - COS(Wellpath!$L194) * COS(Wellpath!$L194) * COS(Wellpath!$O194) - COS(Wellpath!$O194)) / 2</f>
        <v>0</v>
      </c>
      <c r="E194" s="20">
        <f>Model!$W$18*((drdp!B194+drdp!K194)*'MSXY-TI2S'!$B194+(drdp!E194+drdp!N194)*'MSXY-TI2S'!$C194+(drdp!H194+drdp!Q194)*'MSXY-TI2S'!$D194)</f>
        <v>0</v>
      </c>
      <c r="F194" s="20">
        <f>Model!$W$18*((drdp!C194+drdp!L194)*'MSXY-TI2S'!$B194+(drdp!F194+drdp!O194)*'MSXY-TI2S'!$C194+(drdp!I194+drdp!R194)*'MSXY-TI2S'!$D194)</f>
        <v>0</v>
      </c>
      <c r="G194" s="20">
        <f>Model!$W$18*((drdp!D194+drdp!M194)*'MSXY-TI2S'!$B194+(drdp!G194+drdp!P194)*'MSXY-TI2S'!$C194+(drdp!J194+drdp!S194)*'MSXY-TI2S'!$D194)</f>
        <v>0</v>
      </c>
      <c r="H194" s="18">
        <f>Model!$W$18*((drdp!B194)*'MSXY-TI2S'!$B194+(drdp!E194)*'MSXY-TI2S'!$C194+(drdp!H194)*'MSXY-TI2S'!$D194)</f>
        <v>0</v>
      </c>
      <c r="I194" s="18">
        <f>Model!$W$18*((drdp!C194)*'MSXY-TI2S'!$B194+(drdp!F194)*'MSXY-TI2S'!$C194+(drdp!I194)*'MSXY-TI2S'!$D194)</f>
        <v>0</v>
      </c>
      <c r="J194" s="18">
        <f>Model!$W$18*((drdp!D194)*'MSXY-TI2S'!$B194+(drdp!G194)*'MSXY-TI2S'!$C194+(drdp!J194)*'MSXY-TI2S'!$D194)</f>
        <v>0</v>
      </c>
      <c r="K194" s="21">
        <f>SUM(E$3:E193)+H194</f>
        <v>-3.8563358916517097E-2</v>
      </c>
      <c r="L194" s="21">
        <f>SUM(F$3:F193)+I194</f>
        <v>0.59341210498787267</v>
      </c>
      <c r="M194" s="21">
        <f>SUM(G$3:G193)+J194</f>
        <v>0</v>
      </c>
      <c r="N194" s="21"/>
      <c r="O194" s="21"/>
      <c r="P194" s="21"/>
      <c r="Q194" s="19">
        <f t="shared" si="13"/>
        <v>1.4871326509241188E-3</v>
      </c>
      <c r="R194" s="19">
        <f t="shared" si="14"/>
        <v>0.352137926346138</v>
      </c>
      <c r="S194" s="19">
        <f t="shared" si="15"/>
        <v>0</v>
      </c>
      <c r="T194" s="19">
        <f t="shared" si="16"/>
        <v>-2.2883963990053258E-2</v>
      </c>
      <c r="U194" s="19">
        <f t="shared" si="17"/>
        <v>0</v>
      </c>
      <c r="V194" s="19">
        <f t="shared" si="18"/>
        <v>0</v>
      </c>
    </row>
    <row r="195" spans="1:22" x14ac:dyDescent="0.25">
      <c r="A195" s="26">
        <f>Wellpath!E195</f>
        <v>0</v>
      </c>
      <c r="B195" s="22">
        <v>0</v>
      </c>
      <c r="C195" s="22">
        <v>0</v>
      </c>
      <c r="D195" s="22">
        <f>SIN(Wellpath!$O195) * (TAN(Dip) * SIN(Wellpath!$L195) * COS(Wellpath!$L195) - COS(Wellpath!$L195) * COS(Wellpath!$L195) * COS(Wellpath!$O195) - COS(Wellpath!$O195)) / 2</f>
        <v>0</v>
      </c>
      <c r="E195" s="20">
        <f>Model!$W$18*((drdp!B195+drdp!K195)*'MSXY-TI2S'!$B195+(drdp!E195+drdp!N195)*'MSXY-TI2S'!$C195+(drdp!H195+drdp!Q195)*'MSXY-TI2S'!$D195)</f>
        <v>0</v>
      </c>
      <c r="F195" s="20">
        <f>Model!$W$18*((drdp!C195+drdp!L195)*'MSXY-TI2S'!$B195+(drdp!F195+drdp!O195)*'MSXY-TI2S'!$C195+(drdp!I195+drdp!R195)*'MSXY-TI2S'!$D195)</f>
        <v>0</v>
      </c>
      <c r="G195" s="20">
        <f>Model!$W$18*((drdp!D195+drdp!M195)*'MSXY-TI2S'!$B195+(drdp!G195+drdp!P195)*'MSXY-TI2S'!$C195+(drdp!J195+drdp!S195)*'MSXY-TI2S'!$D195)</f>
        <v>0</v>
      </c>
      <c r="H195" s="18">
        <f>Model!$W$18*((drdp!B195)*'MSXY-TI2S'!$B195+(drdp!E195)*'MSXY-TI2S'!$C195+(drdp!H195)*'MSXY-TI2S'!$D195)</f>
        <v>0</v>
      </c>
      <c r="I195" s="18">
        <f>Model!$W$18*((drdp!C195)*'MSXY-TI2S'!$B195+(drdp!F195)*'MSXY-TI2S'!$C195+(drdp!I195)*'MSXY-TI2S'!$D195)</f>
        <v>0</v>
      </c>
      <c r="J195" s="18">
        <f>Model!$W$18*((drdp!D195)*'MSXY-TI2S'!$B195+(drdp!G195)*'MSXY-TI2S'!$C195+(drdp!J195)*'MSXY-TI2S'!$D195)</f>
        <v>0</v>
      </c>
      <c r="K195" s="21">
        <f>SUM(E$3:E194)+H195</f>
        <v>-3.8563358916517097E-2</v>
      </c>
      <c r="L195" s="21">
        <f>SUM(F$3:F194)+I195</f>
        <v>0.59341210498787267</v>
      </c>
      <c r="M195" s="21">
        <f>SUM(G$3:G194)+J195</f>
        <v>0</v>
      </c>
      <c r="N195" s="21"/>
      <c r="O195" s="21"/>
      <c r="P195" s="21"/>
      <c r="Q195" s="19">
        <f t="shared" si="13"/>
        <v>1.4871326509241188E-3</v>
      </c>
      <c r="R195" s="19">
        <f t="shared" si="14"/>
        <v>0.352137926346138</v>
      </c>
      <c r="S195" s="19">
        <f t="shared" si="15"/>
        <v>0</v>
      </c>
      <c r="T195" s="19">
        <f t="shared" si="16"/>
        <v>-2.2883963990053258E-2</v>
      </c>
      <c r="U195" s="19">
        <f t="shared" si="17"/>
        <v>0</v>
      </c>
      <c r="V195" s="19">
        <f t="shared" si="18"/>
        <v>0</v>
      </c>
    </row>
    <row r="196" spans="1:22" x14ac:dyDescent="0.25">
      <c r="A196" s="26">
        <f>Wellpath!E196</f>
        <v>0</v>
      </c>
      <c r="B196" s="22">
        <v>0</v>
      </c>
      <c r="C196" s="22">
        <v>0</v>
      </c>
      <c r="D196" s="22">
        <f>SIN(Wellpath!$O196) * (TAN(Dip) * SIN(Wellpath!$L196) * COS(Wellpath!$L196) - COS(Wellpath!$L196) * COS(Wellpath!$L196) * COS(Wellpath!$O196) - COS(Wellpath!$O196)) / 2</f>
        <v>0</v>
      </c>
      <c r="E196" s="20">
        <f>Model!$W$18*((drdp!B196+drdp!K196)*'MSXY-TI2S'!$B196+(drdp!E196+drdp!N196)*'MSXY-TI2S'!$C196+(drdp!H196+drdp!Q196)*'MSXY-TI2S'!$D196)</f>
        <v>0</v>
      </c>
      <c r="F196" s="20">
        <f>Model!$W$18*((drdp!C196+drdp!L196)*'MSXY-TI2S'!$B196+(drdp!F196+drdp!O196)*'MSXY-TI2S'!$C196+(drdp!I196+drdp!R196)*'MSXY-TI2S'!$D196)</f>
        <v>0</v>
      </c>
      <c r="G196" s="20">
        <f>Model!$W$18*((drdp!D196+drdp!M196)*'MSXY-TI2S'!$B196+(drdp!G196+drdp!P196)*'MSXY-TI2S'!$C196+(drdp!J196+drdp!S196)*'MSXY-TI2S'!$D196)</f>
        <v>0</v>
      </c>
      <c r="H196" s="18">
        <f>Model!$W$18*((drdp!B196)*'MSXY-TI2S'!$B196+(drdp!E196)*'MSXY-TI2S'!$C196+(drdp!H196)*'MSXY-TI2S'!$D196)</f>
        <v>0</v>
      </c>
      <c r="I196" s="18">
        <f>Model!$W$18*((drdp!C196)*'MSXY-TI2S'!$B196+(drdp!F196)*'MSXY-TI2S'!$C196+(drdp!I196)*'MSXY-TI2S'!$D196)</f>
        <v>0</v>
      </c>
      <c r="J196" s="18">
        <f>Model!$W$18*((drdp!D196)*'MSXY-TI2S'!$B196+(drdp!G196)*'MSXY-TI2S'!$C196+(drdp!J196)*'MSXY-TI2S'!$D196)</f>
        <v>0</v>
      </c>
      <c r="K196" s="21">
        <f>SUM(E$3:E195)+H196</f>
        <v>-3.8563358916517097E-2</v>
      </c>
      <c r="L196" s="21">
        <f>SUM(F$3:F195)+I196</f>
        <v>0.59341210498787267</v>
      </c>
      <c r="M196" s="21">
        <f>SUM(G$3:G195)+J196</f>
        <v>0</v>
      </c>
      <c r="N196" s="21"/>
      <c r="O196" s="21"/>
      <c r="P196" s="21"/>
      <c r="Q196" s="19">
        <f t="shared" si="13"/>
        <v>1.4871326509241188E-3</v>
      </c>
      <c r="R196" s="19">
        <f t="shared" si="14"/>
        <v>0.352137926346138</v>
      </c>
      <c r="S196" s="19">
        <f t="shared" si="15"/>
        <v>0</v>
      </c>
      <c r="T196" s="19">
        <f t="shared" si="16"/>
        <v>-2.2883963990053258E-2</v>
      </c>
      <c r="U196" s="19">
        <f t="shared" si="17"/>
        <v>0</v>
      </c>
      <c r="V196" s="19">
        <f t="shared" si="18"/>
        <v>0</v>
      </c>
    </row>
    <row r="197" spans="1:22" x14ac:dyDescent="0.25">
      <c r="A197" s="26">
        <f>Wellpath!E197</f>
        <v>0</v>
      </c>
      <c r="B197" s="22">
        <v>0</v>
      </c>
      <c r="C197" s="22">
        <v>0</v>
      </c>
      <c r="D197" s="22">
        <f>SIN(Wellpath!$O197) * (TAN(Dip) * SIN(Wellpath!$L197) * COS(Wellpath!$L197) - COS(Wellpath!$L197) * COS(Wellpath!$L197) * COS(Wellpath!$O197) - COS(Wellpath!$O197)) / 2</f>
        <v>0</v>
      </c>
      <c r="E197" s="20">
        <f>Model!$W$18*((drdp!B197+drdp!K197)*'MSXY-TI2S'!$B197+(drdp!E197+drdp!N197)*'MSXY-TI2S'!$C197+(drdp!H197+drdp!Q197)*'MSXY-TI2S'!$D197)</f>
        <v>0</v>
      </c>
      <c r="F197" s="20">
        <f>Model!$W$18*((drdp!C197+drdp!L197)*'MSXY-TI2S'!$B197+(drdp!F197+drdp!O197)*'MSXY-TI2S'!$C197+(drdp!I197+drdp!R197)*'MSXY-TI2S'!$D197)</f>
        <v>0</v>
      </c>
      <c r="G197" s="20">
        <f>Model!$W$18*((drdp!D197+drdp!M197)*'MSXY-TI2S'!$B197+(drdp!G197+drdp!P197)*'MSXY-TI2S'!$C197+(drdp!J197+drdp!S197)*'MSXY-TI2S'!$D197)</f>
        <v>0</v>
      </c>
      <c r="H197" s="18">
        <f>Model!$W$18*((drdp!B197)*'MSXY-TI2S'!$B197+(drdp!E197)*'MSXY-TI2S'!$C197+(drdp!H197)*'MSXY-TI2S'!$D197)</f>
        <v>0</v>
      </c>
      <c r="I197" s="18">
        <f>Model!$W$18*((drdp!C197)*'MSXY-TI2S'!$B197+(drdp!F197)*'MSXY-TI2S'!$C197+(drdp!I197)*'MSXY-TI2S'!$D197)</f>
        <v>0</v>
      </c>
      <c r="J197" s="18">
        <f>Model!$W$18*((drdp!D197)*'MSXY-TI2S'!$B197+(drdp!G197)*'MSXY-TI2S'!$C197+(drdp!J197)*'MSXY-TI2S'!$D197)</f>
        <v>0</v>
      </c>
      <c r="K197" s="21">
        <f>SUM(E$3:E196)+H197</f>
        <v>-3.8563358916517097E-2</v>
      </c>
      <c r="L197" s="21">
        <f>SUM(F$3:F196)+I197</f>
        <v>0.59341210498787267</v>
      </c>
      <c r="M197" s="21">
        <f>SUM(G$3:G196)+J197</f>
        <v>0</v>
      </c>
      <c r="N197" s="21"/>
      <c r="O197" s="21"/>
      <c r="P197" s="21"/>
      <c r="Q197" s="19">
        <f t="shared" si="13"/>
        <v>1.4871326509241188E-3</v>
      </c>
      <c r="R197" s="19">
        <f t="shared" si="14"/>
        <v>0.352137926346138</v>
      </c>
      <c r="S197" s="19">
        <f t="shared" si="15"/>
        <v>0</v>
      </c>
      <c r="T197" s="19">
        <f t="shared" si="16"/>
        <v>-2.2883963990053258E-2</v>
      </c>
      <c r="U197" s="19">
        <f t="shared" si="17"/>
        <v>0</v>
      </c>
      <c r="V197" s="19">
        <f t="shared" si="18"/>
        <v>0</v>
      </c>
    </row>
    <row r="198" spans="1:22" x14ac:dyDescent="0.25">
      <c r="A198" s="26">
        <f>Wellpath!E198</f>
        <v>0</v>
      </c>
      <c r="B198" s="22">
        <v>0</v>
      </c>
      <c r="C198" s="22">
        <v>0</v>
      </c>
      <c r="D198" s="22">
        <f>SIN(Wellpath!$O198) * (TAN(Dip) * SIN(Wellpath!$L198) * COS(Wellpath!$L198) - COS(Wellpath!$L198) * COS(Wellpath!$L198) * COS(Wellpath!$O198) - COS(Wellpath!$O198)) / 2</f>
        <v>0</v>
      </c>
      <c r="E198" s="20">
        <f>Model!$W$18*((drdp!B198+drdp!K198)*'MSXY-TI2S'!$B198+(drdp!E198+drdp!N198)*'MSXY-TI2S'!$C198+(drdp!H198+drdp!Q198)*'MSXY-TI2S'!$D198)</f>
        <v>0</v>
      </c>
      <c r="F198" s="20">
        <f>Model!$W$18*((drdp!C198+drdp!L198)*'MSXY-TI2S'!$B198+(drdp!F198+drdp!O198)*'MSXY-TI2S'!$C198+(drdp!I198+drdp!R198)*'MSXY-TI2S'!$D198)</f>
        <v>0</v>
      </c>
      <c r="G198" s="20">
        <f>Model!$W$18*((drdp!D198+drdp!M198)*'MSXY-TI2S'!$B198+(drdp!G198+drdp!P198)*'MSXY-TI2S'!$C198+(drdp!J198+drdp!S198)*'MSXY-TI2S'!$D198)</f>
        <v>0</v>
      </c>
      <c r="H198" s="18">
        <f>Model!$W$18*((drdp!B198)*'MSXY-TI2S'!$B198+(drdp!E198)*'MSXY-TI2S'!$C198+(drdp!H198)*'MSXY-TI2S'!$D198)</f>
        <v>0</v>
      </c>
      <c r="I198" s="18">
        <f>Model!$W$18*((drdp!C198)*'MSXY-TI2S'!$B198+(drdp!F198)*'MSXY-TI2S'!$C198+(drdp!I198)*'MSXY-TI2S'!$D198)</f>
        <v>0</v>
      </c>
      <c r="J198" s="18">
        <f>Model!$W$18*((drdp!D198)*'MSXY-TI2S'!$B198+(drdp!G198)*'MSXY-TI2S'!$C198+(drdp!J198)*'MSXY-TI2S'!$D198)</f>
        <v>0</v>
      </c>
      <c r="K198" s="21">
        <f>SUM(E$3:E197)+H198</f>
        <v>-3.8563358916517097E-2</v>
      </c>
      <c r="L198" s="21">
        <f>SUM(F$3:F197)+I198</f>
        <v>0.59341210498787267</v>
      </c>
      <c r="M198" s="21">
        <f>SUM(G$3:G197)+J198</f>
        <v>0</v>
      </c>
      <c r="N198" s="21"/>
      <c r="O198" s="21"/>
      <c r="P198" s="21"/>
      <c r="Q198" s="19">
        <f t="shared" ref="Q198:Q261" si="19">K198^2</f>
        <v>1.4871326509241188E-3</v>
      </c>
      <c r="R198" s="19">
        <f t="shared" ref="R198:R261" si="20">L198^2</f>
        <v>0.352137926346138</v>
      </c>
      <c r="S198" s="19">
        <f t="shared" ref="S198:S261" si="21">M198^2</f>
        <v>0</v>
      </c>
      <c r="T198" s="19">
        <f t="shared" ref="T198:T261" si="22">K198*L198</f>
        <v>-2.2883963990053258E-2</v>
      </c>
      <c r="U198" s="19">
        <f t="shared" ref="U198:U261" si="23">K198*M198</f>
        <v>0</v>
      </c>
      <c r="V198" s="19">
        <f t="shared" ref="V198:V261" si="24">L198*M198</f>
        <v>0</v>
      </c>
    </row>
    <row r="199" spans="1:22" x14ac:dyDescent="0.25">
      <c r="A199" s="26">
        <f>Wellpath!E199</f>
        <v>0</v>
      </c>
      <c r="B199" s="22">
        <v>0</v>
      </c>
      <c r="C199" s="22">
        <v>0</v>
      </c>
      <c r="D199" s="22">
        <f>SIN(Wellpath!$O199) * (TAN(Dip) * SIN(Wellpath!$L199) * COS(Wellpath!$L199) - COS(Wellpath!$L199) * COS(Wellpath!$L199) * COS(Wellpath!$O199) - COS(Wellpath!$O199)) / 2</f>
        <v>0</v>
      </c>
      <c r="E199" s="20">
        <f>Model!$W$18*((drdp!B199+drdp!K199)*'MSXY-TI2S'!$B199+(drdp!E199+drdp!N199)*'MSXY-TI2S'!$C199+(drdp!H199+drdp!Q199)*'MSXY-TI2S'!$D199)</f>
        <v>0</v>
      </c>
      <c r="F199" s="20">
        <f>Model!$W$18*((drdp!C199+drdp!L199)*'MSXY-TI2S'!$B199+(drdp!F199+drdp!O199)*'MSXY-TI2S'!$C199+(drdp!I199+drdp!R199)*'MSXY-TI2S'!$D199)</f>
        <v>0</v>
      </c>
      <c r="G199" s="20">
        <f>Model!$W$18*((drdp!D199+drdp!M199)*'MSXY-TI2S'!$B199+(drdp!G199+drdp!P199)*'MSXY-TI2S'!$C199+(drdp!J199+drdp!S199)*'MSXY-TI2S'!$D199)</f>
        <v>0</v>
      </c>
      <c r="H199" s="18">
        <f>Model!$W$18*((drdp!B199)*'MSXY-TI2S'!$B199+(drdp!E199)*'MSXY-TI2S'!$C199+(drdp!H199)*'MSXY-TI2S'!$D199)</f>
        <v>0</v>
      </c>
      <c r="I199" s="18">
        <f>Model!$W$18*((drdp!C199)*'MSXY-TI2S'!$B199+(drdp!F199)*'MSXY-TI2S'!$C199+(drdp!I199)*'MSXY-TI2S'!$D199)</f>
        <v>0</v>
      </c>
      <c r="J199" s="18">
        <f>Model!$W$18*((drdp!D199)*'MSXY-TI2S'!$B199+(drdp!G199)*'MSXY-TI2S'!$C199+(drdp!J199)*'MSXY-TI2S'!$D199)</f>
        <v>0</v>
      </c>
      <c r="K199" s="21">
        <f>SUM(E$3:E198)+H199</f>
        <v>-3.8563358916517097E-2</v>
      </c>
      <c r="L199" s="21">
        <f>SUM(F$3:F198)+I199</f>
        <v>0.59341210498787267</v>
      </c>
      <c r="M199" s="21">
        <f>SUM(G$3:G198)+J199</f>
        <v>0</v>
      </c>
      <c r="N199" s="21"/>
      <c r="O199" s="21"/>
      <c r="P199" s="21"/>
      <c r="Q199" s="19">
        <f t="shared" si="19"/>
        <v>1.4871326509241188E-3</v>
      </c>
      <c r="R199" s="19">
        <f t="shared" si="20"/>
        <v>0.352137926346138</v>
      </c>
      <c r="S199" s="19">
        <f t="shared" si="21"/>
        <v>0</v>
      </c>
      <c r="T199" s="19">
        <f t="shared" si="22"/>
        <v>-2.2883963990053258E-2</v>
      </c>
      <c r="U199" s="19">
        <f t="shared" si="23"/>
        <v>0</v>
      </c>
      <c r="V199" s="19">
        <f t="shared" si="24"/>
        <v>0</v>
      </c>
    </row>
    <row r="200" spans="1:22" x14ac:dyDescent="0.25">
      <c r="A200" s="26">
        <f>Wellpath!E200</f>
        <v>0</v>
      </c>
      <c r="B200" s="22">
        <v>0</v>
      </c>
      <c r="C200" s="22">
        <v>0</v>
      </c>
      <c r="D200" s="22">
        <f>SIN(Wellpath!$O200) * (TAN(Dip) * SIN(Wellpath!$L200) * COS(Wellpath!$L200) - COS(Wellpath!$L200) * COS(Wellpath!$L200) * COS(Wellpath!$O200) - COS(Wellpath!$O200)) / 2</f>
        <v>0</v>
      </c>
      <c r="E200" s="20">
        <f>Model!$W$18*((drdp!B200+drdp!K200)*'MSXY-TI2S'!$B200+(drdp!E200+drdp!N200)*'MSXY-TI2S'!$C200+(drdp!H200+drdp!Q200)*'MSXY-TI2S'!$D200)</f>
        <v>0</v>
      </c>
      <c r="F200" s="20">
        <f>Model!$W$18*((drdp!C200+drdp!L200)*'MSXY-TI2S'!$B200+(drdp!F200+drdp!O200)*'MSXY-TI2S'!$C200+(drdp!I200+drdp!R200)*'MSXY-TI2S'!$D200)</f>
        <v>0</v>
      </c>
      <c r="G200" s="20">
        <f>Model!$W$18*((drdp!D200+drdp!M200)*'MSXY-TI2S'!$B200+(drdp!G200+drdp!P200)*'MSXY-TI2S'!$C200+(drdp!J200+drdp!S200)*'MSXY-TI2S'!$D200)</f>
        <v>0</v>
      </c>
      <c r="H200" s="18">
        <f>Model!$W$18*((drdp!B200)*'MSXY-TI2S'!$B200+(drdp!E200)*'MSXY-TI2S'!$C200+(drdp!H200)*'MSXY-TI2S'!$D200)</f>
        <v>0</v>
      </c>
      <c r="I200" s="18">
        <f>Model!$W$18*((drdp!C200)*'MSXY-TI2S'!$B200+(drdp!F200)*'MSXY-TI2S'!$C200+(drdp!I200)*'MSXY-TI2S'!$D200)</f>
        <v>0</v>
      </c>
      <c r="J200" s="18">
        <f>Model!$W$18*((drdp!D200)*'MSXY-TI2S'!$B200+(drdp!G200)*'MSXY-TI2S'!$C200+(drdp!J200)*'MSXY-TI2S'!$D200)</f>
        <v>0</v>
      </c>
      <c r="K200" s="21">
        <f>SUM(E$3:E199)+H200</f>
        <v>-3.8563358916517097E-2</v>
      </c>
      <c r="L200" s="21">
        <f>SUM(F$3:F199)+I200</f>
        <v>0.59341210498787267</v>
      </c>
      <c r="M200" s="21">
        <f>SUM(G$3:G199)+J200</f>
        <v>0</v>
      </c>
      <c r="N200" s="21"/>
      <c r="O200" s="21"/>
      <c r="P200" s="21"/>
      <c r="Q200" s="19">
        <f t="shared" si="19"/>
        <v>1.4871326509241188E-3</v>
      </c>
      <c r="R200" s="19">
        <f t="shared" si="20"/>
        <v>0.352137926346138</v>
      </c>
      <c r="S200" s="19">
        <f t="shared" si="21"/>
        <v>0</v>
      </c>
      <c r="T200" s="19">
        <f t="shared" si="22"/>
        <v>-2.2883963990053258E-2</v>
      </c>
      <c r="U200" s="19">
        <f t="shared" si="23"/>
        <v>0</v>
      </c>
      <c r="V200" s="19">
        <f t="shared" si="24"/>
        <v>0</v>
      </c>
    </row>
    <row r="201" spans="1:22" x14ac:dyDescent="0.25">
      <c r="A201" s="26">
        <f>Wellpath!E201</f>
        <v>0</v>
      </c>
      <c r="B201" s="22">
        <v>0</v>
      </c>
      <c r="C201" s="22">
        <v>0</v>
      </c>
      <c r="D201" s="22">
        <f>SIN(Wellpath!$O201) * (TAN(Dip) * SIN(Wellpath!$L201) * COS(Wellpath!$L201) - COS(Wellpath!$L201) * COS(Wellpath!$L201) * COS(Wellpath!$O201) - COS(Wellpath!$O201)) / 2</f>
        <v>0</v>
      </c>
      <c r="E201" s="20">
        <f>Model!$W$18*((drdp!B201+drdp!K201)*'MSXY-TI2S'!$B201+(drdp!E201+drdp!N201)*'MSXY-TI2S'!$C201+(drdp!H201+drdp!Q201)*'MSXY-TI2S'!$D201)</f>
        <v>0</v>
      </c>
      <c r="F201" s="20">
        <f>Model!$W$18*((drdp!C201+drdp!L201)*'MSXY-TI2S'!$B201+(drdp!F201+drdp!O201)*'MSXY-TI2S'!$C201+(drdp!I201+drdp!R201)*'MSXY-TI2S'!$D201)</f>
        <v>0</v>
      </c>
      <c r="G201" s="20">
        <f>Model!$W$18*((drdp!D201+drdp!M201)*'MSXY-TI2S'!$B201+(drdp!G201+drdp!P201)*'MSXY-TI2S'!$C201+(drdp!J201+drdp!S201)*'MSXY-TI2S'!$D201)</f>
        <v>0</v>
      </c>
      <c r="H201" s="18">
        <f>Model!$W$18*((drdp!B201)*'MSXY-TI2S'!$B201+(drdp!E201)*'MSXY-TI2S'!$C201+(drdp!H201)*'MSXY-TI2S'!$D201)</f>
        <v>0</v>
      </c>
      <c r="I201" s="18">
        <f>Model!$W$18*((drdp!C201)*'MSXY-TI2S'!$B201+(drdp!F201)*'MSXY-TI2S'!$C201+(drdp!I201)*'MSXY-TI2S'!$D201)</f>
        <v>0</v>
      </c>
      <c r="J201" s="18">
        <f>Model!$W$18*((drdp!D201)*'MSXY-TI2S'!$B201+(drdp!G201)*'MSXY-TI2S'!$C201+(drdp!J201)*'MSXY-TI2S'!$D201)</f>
        <v>0</v>
      </c>
      <c r="K201" s="21">
        <f>SUM(E$3:E200)+H201</f>
        <v>-3.8563358916517097E-2</v>
      </c>
      <c r="L201" s="21">
        <f>SUM(F$3:F200)+I201</f>
        <v>0.59341210498787267</v>
      </c>
      <c r="M201" s="21">
        <f>SUM(G$3:G200)+J201</f>
        <v>0</v>
      </c>
      <c r="N201" s="21"/>
      <c r="O201" s="21"/>
      <c r="P201" s="21"/>
      <c r="Q201" s="19">
        <f t="shared" si="19"/>
        <v>1.4871326509241188E-3</v>
      </c>
      <c r="R201" s="19">
        <f t="shared" si="20"/>
        <v>0.352137926346138</v>
      </c>
      <c r="S201" s="19">
        <f t="shared" si="21"/>
        <v>0</v>
      </c>
      <c r="T201" s="19">
        <f t="shared" si="22"/>
        <v>-2.2883963990053258E-2</v>
      </c>
      <c r="U201" s="19">
        <f t="shared" si="23"/>
        <v>0</v>
      </c>
      <c r="V201" s="19">
        <f t="shared" si="24"/>
        <v>0</v>
      </c>
    </row>
    <row r="202" spans="1:22" x14ac:dyDescent="0.25">
      <c r="A202" s="26">
        <f>Wellpath!E202</f>
        <v>0</v>
      </c>
      <c r="B202" s="22">
        <v>0</v>
      </c>
      <c r="C202" s="22">
        <v>0</v>
      </c>
      <c r="D202" s="22">
        <f>SIN(Wellpath!$O202) * (TAN(Dip) * SIN(Wellpath!$L202) * COS(Wellpath!$L202) - COS(Wellpath!$L202) * COS(Wellpath!$L202) * COS(Wellpath!$O202) - COS(Wellpath!$O202)) / 2</f>
        <v>0</v>
      </c>
      <c r="E202" s="20">
        <f>Model!$W$18*((drdp!B202+drdp!K202)*'MSXY-TI2S'!$B202+(drdp!E202+drdp!N202)*'MSXY-TI2S'!$C202+(drdp!H202+drdp!Q202)*'MSXY-TI2S'!$D202)</f>
        <v>0</v>
      </c>
      <c r="F202" s="20">
        <f>Model!$W$18*((drdp!C202+drdp!L202)*'MSXY-TI2S'!$B202+(drdp!F202+drdp!O202)*'MSXY-TI2S'!$C202+(drdp!I202+drdp!R202)*'MSXY-TI2S'!$D202)</f>
        <v>0</v>
      </c>
      <c r="G202" s="20">
        <f>Model!$W$18*((drdp!D202+drdp!M202)*'MSXY-TI2S'!$B202+(drdp!G202+drdp!P202)*'MSXY-TI2S'!$C202+(drdp!J202+drdp!S202)*'MSXY-TI2S'!$D202)</f>
        <v>0</v>
      </c>
      <c r="H202" s="18">
        <f>Model!$W$18*((drdp!B202)*'MSXY-TI2S'!$B202+(drdp!E202)*'MSXY-TI2S'!$C202+(drdp!H202)*'MSXY-TI2S'!$D202)</f>
        <v>0</v>
      </c>
      <c r="I202" s="18">
        <f>Model!$W$18*((drdp!C202)*'MSXY-TI2S'!$B202+(drdp!F202)*'MSXY-TI2S'!$C202+(drdp!I202)*'MSXY-TI2S'!$D202)</f>
        <v>0</v>
      </c>
      <c r="J202" s="18">
        <f>Model!$W$18*((drdp!D202)*'MSXY-TI2S'!$B202+(drdp!G202)*'MSXY-TI2S'!$C202+(drdp!J202)*'MSXY-TI2S'!$D202)</f>
        <v>0</v>
      </c>
      <c r="K202" s="21">
        <f>SUM(E$3:E201)+H202</f>
        <v>-3.8563358916517097E-2</v>
      </c>
      <c r="L202" s="21">
        <f>SUM(F$3:F201)+I202</f>
        <v>0.59341210498787267</v>
      </c>
      <c r="M202" s="21">
        <f>SUM(G$3:G201)+J202</f>
        <v>0</v>
      </c>
      <c r="N202" s="21"/>
      <c r="O202" s="21"/>
      <c r="P202" s="21"/>
      <c r="Q202" s="19">
        <f t="shared" si="19"/>
        <v>1.4871326509241188E-3</v>
      </c>
      <c r="R202" s="19">
        <f t="shared" si="20"/>
        <v>0.352137926346138</v>
      </c>
      <c r="S202" s="19">
        <f t="shared" si="21"/>
        <v>0</v>
      </c>
      <c r="T202" s="19">
        <f t="shared" si="22"/>
        <v>-2.2883963990053258E-2</v>
      </c>
      <c r="U202" s="19">
        <f t="shared" si="23"/>
        <v>0</v>
      </c>
      <c r="V202" s="19">
        <f t="shared" si="24"/>
        <v>0</v>
      </c>
    </row>
    <row r="203" spans="1:22" x14ac:dyDescent="0.25">
      <c r="A203" s="26">
        <f>Wellpath!E203</f>
        <v>0</v>
      </c>
      <c r="B203" s="22">
        <v>0</v>
      </c>
      <c r="C203" s="22">
        <v>0</v>
      </c>
      <c r="D203" s="22">
        <f>SIN(Wellpath!$O203) * (TAN(Dip) * SIN(Wellpath!$L203) * COS(Wellpath!$L203) - COS(Wellpath!$L203) * COS(Wellpath!$L203) * COS(Wellpath!$O203) - COS(Wellpath!$O203)) / 2</f>
        <v>0</v>
      </c>
      <c r="E203" s="20">
        <f>Model!$W$18*((drdp!B203+drdp!K203)*'MSXY-TI2S'!$B203+(drdp!E203+drdp!N203)*'MSXY-TI2S'!$C203+(drdp!H203+drdp!Q203)*'MSXY-TI2S'!$D203)</f>
        <v>0</v>
      </c>
      <c r="F203" s="20">
        <f>Model!$W$18*((drdp!C203+drdp!L203)*'MSXY-TI2S'!$B203+(drdp!F203+drdp!O203)*'MSXY-TI2S'!$C203+(drdp!I203+drdp!R203)*'MSXY-TI2S'!$D203)</f>
        <v>0</v>
      </c>
      <c r="G203" s="20">
        <f>Model!$W$18*((drdp!D203+drdp!M203)*'MSXY-TI2S'!$B203+(drdp!G203+drdp!P203)*'MSXY-TI2S'!$C203+(drdp!J203+drdp!S203)*'MSXY-TI2S'!$D203)</f>
        <v>0</v>
      </c>
      <c r="H203" s="18">
        <f>Model!$W$18*((drdp!B203)*'MSXY-TI2S'!$B203+(drdp!E203)*'MSXY-TI2S'!$C203+(drdp!H203)*'MSXY-TI2S'!$D203)</f>
        <v>0</v>
      </c>
      <c r="I203" s="18">
        <f>Model!$W$18*((drdp!C203)*'MSXY-TI2S'!$B203+(drdp!F203)*'MSXY-TI2S'!$C203+(drdp!I203)*'MSXY-TI2S'!$D203)</f>
        <v>0</v>
      </c>
      <c r="J203" s="18">
        <f>Model!$W$18*((drdp!D203)*'MSXY-TI2S'!$B203+(drdp!G203)*'MSXY-TI2S'!$C203+(drdp!J203)*'MSXY-TI2S'!$D203)</f>
        <v>0</v>
      </c>
      <c r="K203" s="21">
        <f>SUM(E$3:E202)+H203</f>
        <v>-3.8563358916517097E-2</v>
      </c>
      <c r="L203" s="21">
        <f>SUM(F$3:F202)+I203</f>
        <v>0.59341210498787267</v>
      </c>
      <c r="M203" s="21">
        <f>SUM(G$3:G202)+J203</f>
        <v>0</v>
      </c>
      <c r="N203" s="21"/>
      <c r="O203" s="21"/>
      <c r="P203" s="21"/>
      <c r="Q203" s="19">
        <f t="shared" si="19"/>
        <v>1.4871326509241188E-3</v>
      </c>
      <c r="R203" s="19">
        <f t="shared" si="20"/>
        <v>0.352137926346138</v>
      </c>
      <c r="S203" s="19">
        <f t="shared" si="21"/>
        <v>0</v>
      </c>
      <c r="T203" s="19">
        <f t="shared" si="22"/>
        <v>-2.2883963990053258E-2</v>
      </c>
      <c r="U203" s="19">
        <f t="shared" si="23"/>
        <v>0</v>
      </c>
      <c r="V203" s="19">
        <f t="shared" si="24"/>
        <v>0</v>
      </c>
    </row>
    <row r="204" spans="1:22" x14ac:dyDescent="0.25">
      <c r="A204" s="26">
        <f>Wellpath!E204</f>
        <v>0</v>
      </c>
      <c r="B204" s="22">
        <v>0</v>
      </c>
      <c r="C204" s="22">
        <v>0</v>
      </c>
      <c r="D204" s="22">
        <f>SIN(Wellpath!$O204) * (TAN(Dip) * SIN(Wellpath!$L204) * COS(Wellpath!$L204) - COS(Wellpath!$L204) * COS(Wellpath!$L204) * COS(Wellpath!$O204) - COS(Wellpath!$O204)) / 2</f>
        <v>0</v>
      </c>
      <c r="E204" s="20">
        <f>Model!$W$18*((drdp!B204+drdp!K204)*'MSXY-TI2S'!$B204+(drdp!E204+drdp!N204)*'MSXY-TI2S'!$C204+(drdp!H204+drdp!Q204)*'MSXY-TI2S'!$D204)</f>
        <v>0</v>
      </c>
      <c r="F204" s="20">
        <f>Model!$W$18*((drdp!C204+drdp!L204)*'MSXY-TI2S'!$B204+(drdp!F204+drdp!O204)*'MSXY-TI2S'!$C204+(drdp!I204+drdp!R204)*'MSXY-TI2S'!$D204)</f>
        <v>0</v>
      </c>
      <c r="G204" s="20">
        <f>Model!$W$18*((drdp!D204+drdp!M204)*'MSXY-TI2S'!$B204+(drdp!G204+drdp!P204)*'MSXY-TI2S'!$C204+(drdp!J204+drdp!S204)*'MSXY-TI2S'!$D204)</f>
        <v>0</v>
      </c>
      <c r="H204" s="18">
        <f>Model!$W$18*((drdp!B204)*'MSXY-TI2S'!$B204+(drdp!E204)*'MSXY-TI2S'!$C204+(drdp!H204)*'MSXY-TI2S'!$D204)</f>
        <v>0</v>
      </c>
      <c r="I204" s="18">
        <f>Model!$W$18*((drdp!C204)*'MSXY-TI2S'!$B204+(drdp!F204)*'MSXY-TI2S'!$C204+(drdp!I204)*'MSXY-TI2S'!$D204)</f>
        <v>0</v>
      </c>
      <c r="J204" s="18">
        <f>Model!$W$18*((drdp!D204)*'MSXY-TI2S'!$B204+(drdp!G204)*'MSXY-TI2S'!$C204+(drdp!J204)*'MSXY-TI2S'!$D204)</f>
        <v>0</v>
      </c>
      <c r="K204" s="21">
        <f>SUM(E$3:E203)+H204</f>
        <v>-3.8563358916517097E-2</v>
      </c>
      <c r="L204" s="21">
        <f>SUM(F$3:F203)+I204</f>
        <v>0.59341210498787267</v>
      </c>
      <c r="M204" s="21">
        <f>SUM(G$3:G203)+J204</f>
        <v>0</v>
      </c>
      <c r="N204" s="21"/>
      <c r="O204" s="21"/>
      <c r="P204" s="21"/>
      <c r="Q204" s="19">
        <f t="shared" si="19"/>
        <v>1.4871326509241188E-3</v>
      </c>
      <c r="R204" s="19">
        <f t="shared" si="20"/>
        <v>0.352137926346138</v>
      </c>
      <c r="S204" s="19">
        <f t="shared" si="21"/>
        <v>0</v>
      </c>
      <c r="T204" s="19">
        <f t="shared" si="22"/>
        <v>-2.2883963990053258E-2</v>
      </c>
      <c r="U204" s="19">
        <f t="shared" si="23"/>
        <v>0</v>
      </c>
      <c r="V204" s="19">
        <f t="shared" si="24"/>
        <v>0</v>
      </c>
    </row>
    <row r="205" spans="1:22" x14ac:dyDescent="0.25">
      <c r="A205" s="26">
        <f>Wellpath!E205</f>
        <v>0</v>
      </c>
      <c r="B205" s="22">
        <v>0</v>
      </c>
      <c r="C205" s="22">
        <v>0</v>
      </c>
      <c r="D205" s="22">
        <f>SIN(Wellpath!$O205) * (TAN(Dip) * SIN(Wellpath!$L205) * COS(Wellpath!$L205) - COS(Wellpath!$L205) * COS(Wellpath!$L205) * COS(Wellpath!$O205) - COS(Wellpath!$O205)) / 2</f>
        <v>0</v>
      </c>
      <c r="E205" s="20">
        <f>Model!$W$18*((drdp!B205+drdp!K205)*'MSXY-TI2S'!$B205+(drdp!E205+drdp!N205)*'MSXY-TI2S'!$C205+(drdp!H205+drdp!Q205)*'MSXY-TI2S'!$D205)</f>
        <v>0</v>
      </c>
      <c r="F205" s="20">
        <f>Model!$W$18*((drdp!C205+drdp!L205)*'MSXY-TI2S'!$B205+(drdp!F205+drdp!O205)*'MSXY-TI2S'!$C205+(drdp!I205+drdp!R205)*'MSXY-TI2S'!$D205)</f>
        <v>0</v>
      </c>
      <c r="G205" s="20">
        <f>Model!$W$18*((drdp!D205+drdp!M205)*'MSXY-TI2S'!$B205+(drdp!G205+drdp!P205)*'MSXY-TI2S'!$C205+(drdp!J205+drdp!S205)*'MSXY-TI2S'!$D205)</f>
        <v>0</v>
      </c>
      <c r="H205" s="18">
        <f>Model!$W$18*((drdp!B205)*'MSXY-TI2S'!$B205+(drdp!E205)*'MSXY-TI2S'!$C205+(drdp!H205)*'MSXY-TI2S'!$D205)</f>
        <v>0</v>
      </c>
      <c r="I205" s="18">
        <f>Model!$W$18*((drdp!C205)*'MSXY-TI2S'!$B205+(drdp!F205)*'MSXY-TI2S'!$C205+(drdp!I205)*'MSXY-TI2S'!$D205)</f>
        <v>0</v>
      </c>
      <c r="J205" s="18">
        <f>Model!$W$18*((drdp!D205)*'MSXY-TI2S'!$B205+(drdp!G205)*'MSXY-TI2S'!$C205+(drdp!J205)*'MSXY-TI2S'!$D205)</f>
        <v>0</v>
      </c>
      <c r="K205" s="21">
        <f>SUM(E$3:E204)+H205</f>
        <v>-3.8563358916517097E-2</v>
      </c>
      <c r="L205" s="21">
        <f>SUM(F$3:F204)+I205</f>
        <v>0.59341210498787267</v>
      </c>
      <c r="M205" s="21">
        <f>SUM(G$3:G204)+J205</f>
        <v>0</v>
      </c>
      <c r="N205" s="21"/>
      <c r="O205" s="21"/>
      <c r="P205" s="21"/>
      <c r="Q205" s="19">
        <f t="shared" si="19"/>
        <v>1.4871326509241188E-3</v>
      </c>
      <c r="R205" s="19">
        <f t="shared" si="20"/>
        <v>0.352137926346138</v>
      </c>
      <c r="S205" s="19">
        <f t="shared" si="21"/>
        <v>0</v>
      </c>
      <c r="T205" s="19">
        <f t="shared" si="22"/>
        <v>-2.2883963990053258E-2</v>
      </c>
      <c r="U205" s="19">
        <f t="shared" si="23"/>
        <v>0</v>
      </c>
      <c r="V205" s="19">
        <f t="shared" si="24"/>
        <v>0</v>
      </c>
    </row>
    <row r="206" spans="1:22" x14ac:dyDescent="0.25">
      <c r="A206" s="26">
        <f>Wellpath!E206</f>
        <v>0</v>
      </c>
      <c r="B206" s="22">
        <v>0</v>
      </c>
      <c r="C206" s="22">
        <v>0</v>
      </c>
      <c r="D206" s="22">
        <f>SIN(Wellpath!$O206) * (TAN(Dip) * SIN(Wellpath!$L206) * COS(Wellpath!$L206) - COS(Wellpath!$L206) * COS(Wellpath!$L206) * COS(Wellpath!$O206) - COS(Wellpath!$O206)) / 2</f>
        <v>0</v>
      </c>
      <c r="E206" s="20">
        <f>Model!$W$18*((drdp!B206+drdp!K206)*'MSXY-TI2S'!$B206+(drdp!E206+drdp!N206)*'MSXY-TI2S'!$C206+(drdp!H206+drdp!Q206)*'MSXY-TI2S'!$D206)</f>
        <v>0</v>
      </c>
      <c r="F206" s="20">
        <f>Model!$W$18*((drdp!C206+drdp!L206)*'MSXY-TI2S'!$B206+(drdp!F206+drdp!O206)*'MSXY-TI2S'!$C206+(drdp!I206+drdp!R206)*'MSXY-TI2S'!$D206)</f>
        <v>0</v>
      </c>
      <c r="G206" s="20">
        <f>Model!$W$18*((drdp!D206+drdp!M206)*'MSXY-TI2S'!$B206+(drdp!G206+drdp!P206)*'MSXY-TI2S'!$C206+(drdp!J206+drdp!S206)*'MSXY-TI2S'!$D206)</f>
        <v>0</v>
      </c>
      <c r="H206" s="18">
        <f>Model!$W$18*((drdp!B206)*'MSXY-TI2S'!$B206+(drdp!E206)*'MSXY-TI2S'!$C206+(drdp!H206)*'MSXY-TI2S'!$D206)</f>
        <v>0</v>
      </c>
      <c r="I206" s="18">
        <f>Model!$W$18*((drdp!C206)*'MSXY-TI2S'!$B206+(drdp!F206)*'MSXY-TI2S'!$C206+(drdp!I206)*'MSXY-TI2S'!$D206)</f>
        <v>0</v>
      </c>
      <c r="J206" s="18">
        <f>Model!$W$18*((drdp!D206)*'MSXY-TI2S'!$B206+(drdp!G206)*'MSXY-TI2S'!$C206+(drdp!J206)*'MSXY-TI2S'!$D206)</f>
        <v>0</v>
      </c>
      <c r="K206" s="21">
        <f>SUM(E$3:E205)+H206</f>
        <v>-3.8563358916517097E-2</v>
      </c>
      <c r="L206" s="21">
        <f>SUM(F$3:F205)+I206</f>
        <v>0.59341210498787267</v>
      </c>
      <c r="M206" s="21">
        <f>SUM(G$3:G205)+J206</f>
        <v>0</v>
      </c>
      <c r="N206" s="21"/>
      <c r="O206" s="21"/>
      <c r="P206" s="21"/>
      <c r="Q206" s="19">
        <f t="shared" si="19"/>
        <v>1.4871326509241188E-3</v>
      </c>
      <c r="R206" s="19">
        <f t="shared" si="20"/>
        <v>0.352137926346138</v>
      </c>
      <c r="S206" s="19">
        <f t="shared" si="21"/>
        <v>0</v>
      </c>
      <c r="T206" s="19">
        <f t="shared" si="22"/>
        <v>-2.2883963990053258E-2</v>
      </c>
      <c r="U206" s="19">
        <f t="shared" si="23"/>
        <v>0</v>
      </c>
      <c r="V206" s="19">
        <f t="shared" si="24"/>
        <v>0</v>
      </c>
    </row>
    <row r="207" spans="1:22" x14ac:dyDescent="0.25">
      <c r="A207" s="26">
        <f>Wellpath!E207</f>
        <v>0</v>
      </c>
      <c r="B207" s="22">
        <v>0</v>
      </c>
      <c r="C207" s="22">
        <v>0</v>
      </c>
      <c r="D207" s="22">
        <f>SIN(Wellpath!$O207) * (TAN(Dip) * SIN(Wellpath!$L207) * COS(Wellpath!$L207) - COS(Wellpath!$L207) * COS(Wellpath!$L207) * COS(Wellpath!$O207) - COS(Wellpath!$O207)) / 2</f>
        <v>0</v>
      </c>
      <c r="E207" s="20">
        <f>Model!$W$18*((drdp!B207+drdp!K207)*'MSXY-TI2S'!$B207+(drdp!E207+drdp!N207)*'MSXY-TI2S'!$C207+(drdp!H207+drdp!Q207)*'MSXY-TI2S'!$D207)</f>
        <v>0</v>
      </c>
      <c r="F207" s="20">
        <f>Model!$W$18*((drdp!C207+drdp!L207)*'MSXY-TI2S'!$B207+(drdp!F207+drdp!O207)*'MSXY-TI2S'!$C207+(drdp!I207+drdp!R207)*'MSXY-TI2S'!$D207)</f>
        <v>0</v>
      </c>
      <c r="G207" s="20">
        <f>Model!$W$18*((drdp!D207+drdp!M207)*'MSXY-TI2S'!$B207+(drdp!G207+drdp!P207)*'MSXY-TI2S'!$C207+(drdp!J207+drdp!S207)*'MSXY-TI2S'!$D207)</f>
        <v>0</v>
      </c>
      <c r="H207" s="18">
        <f>Model!$W$18*((drdp!B207)*'MSXY-TI2S'!$B207+(drdp!E207)*'MSXY-TI2S'!$C207+(drdp!H207)*'MSXY-TI2S'!$D207)</f>
        <v>0</v>
      </c>
      <c r="I207" s="18">
        <f>Model!$W$18*((drdp!C207)*'MSXY-TI2S'!$B207+(drdp!F207)*'MSXY-TI2S'!$C207+(drdp!I207)*'MSXY-TI2S'!$D207)</f>
        <v>0</v>
      </c>
      <c r="J207" s="18">
        <f>Model!$W$18*((drdp!D207)*'MSXY-TI2S'!$B207+(drdp!G207)*'MSXY-TI2S'!$C207+(drdp!J207)*'MSXY-TI2S'!$D207)</f>
        <v>0</v>
      </c>
      <c r="K207" s="21">
        <f>SUM(E$3:E206)+H207</f>
        <v>-3.8563358916517097E-2</v>
      </c>
      <c r="L207" s="21">
        <f>SUM(F$3:F206)+I207</f>
        <v>0.59341210498787267</v>
      </c>
      <c r="M207" s="21">
        <f>SUM(G$3:G206)+J207</f>
        <v>0</v>
      </c>
      <c r="N207" s="21"/>
      <c r="O207" s="21"/>
      <c r="P207" s="21"/>
      <c r="Q207" s="19">
        <f t="shared" si="19"/>
        <v>1.4871326509241188E-3</v>
      </c>
      <c r="R207" s="19">
        <f t="shared" si="20"/>
        <v>0.352137926346138</v>
      </c>
      <c r="S207" s="19">
        <f t="shared" si="21"/>
        <v>0</v>
      </c>
      <c r="T207" s="19">
        <f t="shared" si="22"/>
        <v>-2.2883963990053258E-2</v>
      </c>
      <c r="U207" s="19">
        <f t="shared" si="23"/>
        <v>0</v>
      </c>
      <c r="V207" s="19">
        <f t="shared" si="24"/>
        <v>0</v>
      </c>
    </row>
    <row r="208" spans="1:22" x14ac:dyDescent="0.25">
      <c r="A208" s="26">
        <f>Wellpath!E208</f>
        <v>0</v>
      </c>
      <c r="B208" s="22">
        <v>0</v>
      </c>
      <c r="C208" s="22">
        <v>0</v>
      </c>
      <c r="D208" s="22">
        <f>SIN(Wellpath!$O208) * (TAN(Dip) * SIN(Wellpath!$L208) * COS(Wellpath!$L208) - COS(Wellpath!$L208) * COS(Wellpath!$L208) * COS(Wellpath!$O208) - COS(Wellpath!$O208)) / 2</f>
        <v>0</v>
      </c>
      <c r="E208" s="20">
        <f>Model!$W$18*((drdp!B208+drdp!K208)*'MSXY-TI2S'!$B208+(drdp!E208+drdp!N208)*'MSXY-TI2S'!$C208+(drdp!H208+drdp!Q208)*'MSXY-TI2S'!$D208)</f>
        <v>0</v>
      </c>
      <c r="F208" s="20">
        <f>Model!$W$18*((drdp!C208+drdp!L208)*'MSXY-TI2S'!$B208+(drdp!F208+drdp!O208)*'MSXY-TI2S'!$C208+(drdp!I208+drdp!R208)*'MSXY-TI2S'!$D208)</f>
        <v>0</v>
      </c>
      <c r="G208" s="20">
        <f>Model!$W$18*((drdp!D208+drdp!M208)*'MSXY-TI2S'!$B208+(drdp!G208+drdp!P208)*'MSXY-TI2S'!$C208+(drdp!J208+drdp!S208)*'MSXY-TI2S'!$D208)</f>
        <v>0</v>
      </c>
      <c r="H208" s="18">
        <f>Model!$W$18*((drdp!B208)*'MSXY-TI2S'!$B208+(drdp!E208)*'MSXY-TI2S'!$C208+(drdp!H208)*'MSXY-TI2S'!$D208)</f>
        <v>0</v>
      </c>
      <c r="I208" s="18">
        <f>Model!$W$18*((drdp!C208)*'MSXY-TI2S'!$B208+(drdp!F208)*'MSXY-TI2S'!$C208+(drdp!I208)*'MSXY-TI2S'!$D208)</f>
        <v>0</v>
      </c>
      <c r="J208" s="18">
        <f>Model!$W$18*((drdp!D208)*'MSXY-TI2S'!$B208+(drdp!G208)*'MSXY-TI2S'!$C208+(drdp!J208)*'MSXY-TI2S'!$D208)</f>
        <v>0</v>
      </c>
      <c r="K208" s="21">
        <f>SUM(E$3:E207)+H208</f>
        <v>-3.8563358916517097E-2</v>
      </c>
      <c r="L208" s="21">
        <f>SUM(F$3:F207)+I208</f>
        <v>0.59341210498787267</v>
      </c>
      <c r="M208" s="21">
        <f>SUM(G$3:G207)+J208</f>
        <v>0</v>
      </c>
      <c r="N208" s="21"/>
      <c r="O208" s="21"/>
      <c r="P208" s="21"/>
      <c r="Q208" s="19">
        <f t="shared" si="19"/>
        <v>1.4871326509241188E-3</v>
      </c>
      <c r="R208" s="19">
        <f t="shared" si="20"/>
        <v>0.352137926346138</v>
      </c>
      <c r="S208" s="19">
        <f t="shared" si="21"/>
        <v>0</v>
      </c>
      <c r="T208" s="19">
        <f t="shared" si="22"/>
        <v>-2.2883963990053258E-2</v>
      </c>
      <c r="U208" s="19">
        <f t="shared" si="23"/>
        <v>0</v>
      </c>
      <c r="V208" s="19">
        <f t="shared" si="24"/>
        <v>0</v>
      </c>
    </row>
    <row r="209" spans="1:22" x14ac:dyDescent="0.25">
      <c r="A209" s="26">
        <f>Wellpath!E209</f>
        <v>0</v>
      </c>
      <c r="B209" s="22">
        <v>0</v>
      </c>
      <c r="C209" s="22">
        <v>0</v>
      </c>
      <c r="D209" s="22">
        <f>SIN(Wellpath!$O209) * (TAN(Dip) * SIN(Wellpath!$L209) * COS(Wellpath!$L209) - COS(Wellpath!$L209) * COS(Wellpath!$L209) * COS(Wellpath!$O209) - COS(Wellpath!$O209)) / 2</f>
        <v>0</v>
      </c>
      <c r="E209" s="20">
        <f>Model!$W$18*((drdp!B209+drdp!K209)*'MSXY-TI2S'!$B209+(drdp!E209+drdp!N209)*'MSXY-TI2S'!$C209+(drdp!H209+drdp!Q209)*'MSXY-TI2S'!$D209)</f>
        <v>0</v>
      </c>
      <c r="F209" s="20">
        <f>Model!$W$18*((drdp!C209+drdp!L209)*'MSXY-TI2S'!$B209+(drdp!F209+drdp!O209)*'MSXY-TI2S'!$C209+(drdp!I209+drdp!R209)*'MSXY-TI2S'!$D209)</f>
        <v>0</v>
      </c>
      <c r="G209" s="20">
        <f>Model!$W$18*((drdp!D209+drdp!M209)*'MSXY-TI2S'!$B209+(drdp!G209+drdp!P209)*'MSXY-TI2S'!$C209+(drdp!J209+drdp!S209)*'MSXY-TI2S'!$D209)</f>
        <v>0</v>
      </c>
      <c r="H209" s="18">
        <f>Model!$W$18*((drdp!B209)*'MSXY-TI2S'!$B209+(drdp!E209)*'MSXY-TI2S'!$C209+(drdp!H209)*'MSXY-TI2S'!$D209)</f>
        <v>0</v>
      </c>
      <c r="I209" s="18">
        <f>Model!$W$18*((drdp!C209)*'MSXY-TI2S'!$B209+(drdp!F209)*'MSXY-TI2S'!$C209+(drdp!I209)*'MSXY-TI2S'!$D209)</f>
        <v>0</v>
      </c>
      <c r="J209" s="18">
        <f>Model!$W$18*((drdp!D209)*'MSXY-TI2S'!$B209+(drdp!G209)*'MSXY-TI2S'!$C209+(drdp!J209)*'MSXY-TI2S'!$D209)</f>
        <v>0</v>
      </c>
      <c r="K209" s="21">
        <f>SUM(E$3:E208)+H209</f>
        <v>-3.8563358916517097E-2</v>
      </c>
      <c r="L209" s="21">
        <f>SUM(F$3:F208)+I209</f>
        <v>0.59341210498787267</v>
      </c>
      <c r="M209" s="21">
        <f>SUM(G$3:G208)+J209</f>
        <v>0</v>
      </c>
      <c r="N209" s="21"/>
      <c r="O209" s="21"/>
      <c r="P209" s="21"/>
      <c r="Q209" s="19">
        <f t="shared" si="19"/>
        <v>1.4871326509241188E-3</v>
      </c>
      <c r="R209" s="19">
        <f t="shared" si="20"/>
        <v>0.352137926346138</v>
      </c>
      <c r="S209" s="19">
        <f t="shared" si="21"/>
        <v>0</v>
      </c>
      <c r="T209" s="19">
        <f t="shared" si="22"/>
        <v>-2.2883963990053258E-2</v>
      </c>
      <c r="U209" s="19">
        <f t="shared" si="23"/>
        <v>0</v>
      </c>
      <c r="V209" s="19">
        <f t="shared" si="24"/>
        <v>0</v>
      </c>
    </row>
    <row r="210" spans="1:22" x14ac:dyDescent="0.25">
      <c r="A210" s="26">
        <f>Wellpath!E210</f>
        <v>0</v>
      </c>
      <c r="B210" s="22">
        <v>0</v>
      </c>
      <c r="C210" s="22">
        <v>0</v>
      </c>
      <c r="D210" s="22">
        <f>SIN(Wellpath!$O210) * (TAN(Dip) * SIN(Wellpath!$L210) * COS(Wellpath!$L210) - COS(Wellpath!$L210) * COS(Wellpath!$L210) * COS(Wellpath!$O210) - COS(Wellpath!$O210)) / 2</f>
        <v>0</v>
      </c>
      <c r="E210" s="20">
        <f>Model!$W$18*((drdp!B210+drdp!K210)*'MSXY-TI2S'!$B210+(drdp!E210+drdp!N210)*'MSXY-TI2S'!$C210+(drdp!H210+drdp!Q210)*'MSXY-TI2S'!$D210)</f>
        <v>0</v>
      </c>
      <c r="F210" s="20">
        <f>Model!$W$18*((drdp!C210+drdp!L210)*'MSXY-TI2S'!$B210+(drdp!F210+drdp!O210)*'MSXY-TI2S'!$C210+(drdp!I210+drdp!R210)*'MSXY-TI2S'!$D210)</f>
        <v>0</v>
      </c>
      <c r="G210" s="20">
        <f>Model!$W$18*((drdp!D210+drdp!M210)*'MSXY-TI2S'!$B210+(drdp!G210+drdp!P210)*'MSXY-TI2S'!$C210+(drdp!J210+drdp!S210)*'MSXY-TI2S'!$D210)</f>
        <v>0</v>
      </c>
      <c r="H210" s="18">
        <f>Model!$W$18*((drdp!B210)*'MSXY-TI2S'!$B210+(drdp!E210)*'MSXY-TI2S'!$C210+(drdp!H210)*'MSXY-TI2S'!$D210)</f>
        <v>0</v>
      </c>
      <c r="I210" s="18">
        <f>Model!$W$18*((drdp!C210)*'MSXY-TI2S'!$B210+(drdp!F210)*'MSXY-TI2S'!$C210+(drdp!I210)*'MSXY-TI2S'!$D210)</f>
        <v>0</v>
      </c>
      <c r="J210" s="18">
        <f>Model!$W$18*((drdp!D210)*'MSXY-TI2S'!$B210+(drdp!G210)*'MSXY-TI2S'!$C210+(drdp!J210)*'MSXY-TI2S'!$D210)</f>
        <v>0</v>
      </c>
      <c r="K210" s="21">
        <f>SUM(E$3:E209)+H210</f>
        <v>-3.8563358916517097E-2</v>
      </c>
      <c r="L210" s="21">
        <f>SUM(F$3:F209)+I210</f>
        <v>0.59341210498787267</v>
      </c>
      <c r="M210" s="21">
        <f>SUM(G$3:G209)+J210</f>
        <v>0</v>
      </c>
      <c r="N210" s="21"/>
      <c r="O210" s="21"/>
      <c r="P210" s="21"/>
      <c r="Q210" s="19">
        <f t="shared" si="19"/>
        <v>1.4871326509241188E-3</v>
      </c>
      <c r="R210" s="19">
        <f t="shared" si="20"/>
        <v>0.352137926346138</v>
      </c>
      <c r="S210" s="19">
        <f t="shared" si="21"/>
        <v>0</v>
      </c>
      <c r="T210" s="19">
        <f t="shared" si="22"/>
        <v>-2.2883963990053258E-2</v>
      </c>
      <c r="U210" s="19">
        <f t="shared" si="23"/>
        <v>0</v>
      </c>
      <c r="V210" s="19">
        <f t="shared" si="24"/>
        <v>0</v>
      </c>
    </row>
    <row r="211" spans="1:22" x14ac:dyDescent="0.25">
      <c r="A211" s="26">
        <f>Wellpath!E211</f>
        <v>0</v>
      </c>
      <c r="B211" s="22">
        <v>0</v>
      </c>
      <c r="C211" s="22">
        <v>0</v>
      </c>
      <c r="D211" s="22">
        <f>SIN(Wellpath!$O211) * (TAN(Dip) * SIN(Wellpath!$L211) * COS(Wellpath!$L211) - COS(Wellpath!$L211) * COS(Wellpath!$L211) * COS(Wellpath!$O211) - COS(Wellpath!$O211)) / 2</f>
        <v>0</v>
      </c>
      <c r="E211" s="20">
        <f>Model!$W$18*((drdp!B211+drdp!K211)*'MSXY-TI2S'!$B211+(drdp!E211+drdp!N211)*'MSXY-TI2S'!$C211+(drdp!H211+drdp!Q211)*'MSXY-TI2S'!$D211)</f>
        <v>0</v>
      </c>
      <c r="F211" s="20">
        <f>Model!$W$18*((drdp!C211+drdp!L211)*'MSXY-TI2S'!$B211+(drdp!F211+drdp!O211)*'MSXY-TI2S'!$C211+(drdp!I211+drdp!R211)*'MSXY-TI2S'!$D211)</f>
        <v>0</v>
      </c>
      <c r="G211" s="20">
        <f>Model!$W$18*((drdp!D211+drdp!M211)*'MSXY-TI2S'!$B211+(drdp!G211+drdp!P211)*'MSXY-TI2S'!$C211+(drdp!J211+drdp!S211)*'MSXY-TI2S'!$D211)</f>
        <v>0</v>
      </c>
      <c r="H211" s="18">
        <f>Model!$W$18*((drdp!B211)*'MSXY-TI2S'!$B211+(drdp!E211)*'MSXY-TI2S'!$C211+(drdp!H211)*'MSXY-TI2S'!$D211)</f>
        <v>0</v>
      </c>
      <c r="I211" s="18">
        <f>Model!$W$18*((drdp!C211)*'MSXY-TI2S'!$B211+(drdp!F211)*'MSXY-TI2S'!$C211+(drdp!I211)*'MSXY-TI2S'!$D211)</f>
        <v>0</v>
      </c>
      <c r="J211" s="18">
        <f>Model!$W$18*((drdp!D211)*'MSXY-TI2S'!$B211+(drdp!G211)*'MSXY-TI2S'!$C211+(drdp!J211)*'MSXY-TI2S'!$D211)</f>
        <v>0</v>
      </c>
      <c r="K211" s="21">
        <f>SUM(E$3:E210)+H211</f>
        <v>-3.8563358916517097E-2</v>
      </c>
      <c r="L211" s="21">
        <f>SUM(F$3:F210)+I211</f>
        <v>0.59341210498787267</v>
      </c>
      <c r="M211" s="21">
        <f>SUM(G$3:G210)+J211</f>
        <v>0</v>
      </c>
      <c r="N211" s="21"/>
      <c r="O211" s="21"/>
      <c r="P211" s="21"/>
      <c r="Q211" s="19">
        <f t="shared" si="19"/>
        <v>1.4871326509241188E-3</v>
      </c>
      <c r="R211" s="19">
        <f t="shared" si="20"/>
        <v>0.352137926346138</v>
      </c>
      <c r="S211" s="19">
        <f t="shared" si="21"/>
        <v>0</v>
      </c>
      <c r="T211" s="19">
        <f t="shared" si="22"/>
        <v>-2.2883963990053258E-2</v>
      </c>
      <c r="U211" s="19">
        <f t="shared" si="23"/>
        <v>0</v>
      </c>
      <c r="V211" s="19">
        <f t="shared" si="24"/>
        <v>0</v>
      </c>
    </row>
    <row r="212" spans="1:22" x14ac:dyDescent="0.25">
      <c r="A212" s="26">
        <f>Wellpath!E212</f>
        <v>0</v>
      </c>
      <c r="B212" s="22">
        <v>0</v>
      </c>
      <c r="C212" s="22">
        <v>0</v>
      </c>
      <c r="D212" s="22">
        <f>SIN(Wellpath!$O212) * (TAN(Dip) * SIN(Wellpath!$L212) * COS(Wellpath!$L212) - COS(Wellpath!$L212) * COS(Wellpath!$L212) * COS(Wellpath!$O212) - COS(Wellpath!$O212)) / 2</f>
        <v>0</v>
      </c>
      <c r="E212" s="20">
        <f>Model!$W$18*((drdp!B212+drdp!K212)*'MSXY-TI2S'!$B212+(drdp!E212+drdp!N212)*'MSXY-TI2S'!$C212+(drdp!H212+drdp!Q212)*'MSXY-TI2S'!$D212)</f>
        <v>0</v>
      </c>
      <c r="F212" s="20">
        <f>Model!$W$18*((drdp!C212+drdp!L212)*'MSXY-TI2S'!$B212+(drdp!F212+drdp!O212)*'MSXY-TI2S'!$C212+(drdp!I212+drdp!R212)*'MSXY-TI2S'!$D212)</f>
        <v>0</v>
      </c>
      <c r="G212" s="20">
        <f>Model!$W$18*((drdp!D212+drdp!M212)*'MSXY-TI2S'!$B212+(drdp!G212+drdp!P212)*'MSXY-TI2S'!$C212+(drdp!J212+drdp!S212)*'MSXY-TI2S'!$D212)</f>
        <v>0</v>
      </c>
      <c r="H212" s="18">
        <f>Model!$W$18*((drdp!B212)*'MSXY-TI2S'!$B212+(drdp!E212)*'MSXY-TI2S'!$C212+(drdp!H212)*'MSXY-TI2S'!$D212)</f>
        <v>0</v>
      </c>
      <c r="I212" s="18">
        <f>Model!$W$18*((drdp!C212)*'MSXY-TI2S'!$B212+(drdp!F212)*'MSXY-TI2S'!$C212+(drdp!I212)*'MSXY-TI2S'!$D212)</f>
        <v>0</v>
      </c>
      <c r="J212" s="18">
        <f>Model!$W$18*((drdp!D212)*'MSXY-TI2S'!$B212+(drdp!G212)*'MSXY-TI2S'!$C212+(drdp!J212)*'MSXY-TI2S'!$D212)</f>
        <v>0</v>
      </c>
      <c r="K212" s="21">
        <f>SUM(E$3:E211)+H212</f>
        <v>-3.8563358916517097E-2</v>
      </c>
      <c r="L212" s="21">
        <f>SUM(F$3:F211)+I212</f>
        <v>0.59341210498787267</v>
      </c>
      <c r="M212" s="21">
        <f>SUM(G$3:G211)+J212</f>
        <v>0</v>
      </c>
      <c r="N212" s="21"/>
      <c r="O212" s="21"/>
      <c r="P212" s="21"/>
      <c r="Q212" s="19">
        <f t="shared" si="19"/>
        <v>1.4871326509241188E-3</v>
      </c>
      <c r="R212" s="19">
        <f t="shared" si="20"/>
        <v>0.352137926346138</v>
      </c>
      <c r="S212" s="19">
        <f t="shared" si="21"/>
        <v>0</v>
      </c>
      <c r="T212" s="19">
        <f t="shared" si="22"/>
        <v>-2.2883963990053258E-2</v>
      </c>
      <c r="U212" s="19">
        <f t="shared" si="23"/>
        <v>0</v>
      </c>
      <c r="V212" s="19">
        <f t="shared" si="24"/>
        <v>0</v>
      </c>
    </row>
    <row r="213" spans="1:22" x14ac:dyDescent="0.25">
      <c r="A213" s="26">
        <f>Wellpath!E213</f>
        <v>0</v>
      </c>
      <c r="B213" s="22">
        <v>0</v>
      </c>
      <c r="C213" s="22">
        <v>0</v>
      </c>
      <c r="D213" s="22">
        <f>SIN(Wellpath!$O213) * (TAN(Dip) * SIN(Wellpath!$L213) * COS(Wellpath!$L213) - COS(Wellpath!$L213) * COS(Wellpath!$L213) * COS(Wellpath!$O213) - COS(Wellpath!$O213)) / 2</f>
        <v>0</v>
      </c>
      <c r="E213" s="20">
        <f>Model!$W$18*((drdp!B213+drdp!K213)*'MSXY-TI2S'!$B213+(drdp!E213+drdp!N213)*'MSXY-TI2S'!$C213+(drdp!H213+drdp!Q213)*'MSXY-TI2S'!$D213)</f>
        <v>0</v>
      </c>
      <c r="F213" s="20">
        <f>Model!$W$18*((drdp!C213+drdp!L213)*'MSXY-TI2S'!$B213+(drdp!F213+drdp!O213)*'MSXY-TI2S'!$C213+(drdp!I213+drdp!R213)*'MSXY-TI2S'!$D213)</f>
        <v>0</v>
      </c>
      <c r="G213" s="20">
        <f>Model!$W$18*((drdp!D213+drdp!M213)*'MSXY-TI2S'!$B213+(drdp!G213+drdp!P213)*'MSXY-TI2S'!$C213+(drdp!J213+drdp!S213)*'MSXY-TI2S'!$D213)</f>
        <v>0</v>
      </c>
      <c r="H213" s="18">
        <f>Model!$W$18*((drdp!B213)*'MSXY-TI2S'!$B213+(drdp!E213)*'MSXY-TI2S'!$C213+(drdp!H213)*'MSXY-TI2S'!$D213)</f>
        <v>0</v>
      </c>
      <c r="I213" s="18">
        <f>Model!$W$18*((drdp!C213)*'MSXY-TI2S'!$B213+(drdp!F213)*'MSXY-TI2S'!$C213+(drdp!I213)*'MSXY-TI2S'!$D213)</f>
        <v>0</v>
      </c>
      <c r="J213" s="18">
        <f>Model!$W$18*((drdp!D213)*'MSXY-TI2S'!$B213+(drdp!G213)*'MSXY-TI2S'!$C213+(drdp!J213)*'MSXY-TI2S'!$D213)</f>
        <v>0</v>
      </c>
      <c r="K213" s="21">
        <f>SUM(E$3:E212)+H213</f>
        <v>-3.8563358916517097E-2</v>
      </c>
      <c r="L213" s="21">
        <f>SUM(F$3:F212)+I213</f>
        <v>0.59341210498787267</v>
      </c>
      <c r="M213" s="21">
        <f>SUM(G$3:G212)+J213</f>
        <v>0</v>
      </c>
      <c r="N213" s="21"/>
      <c r="O213" s="21"/>
      <c r="P213" s="21"/>
      <c r="Q213" s="19">
        <f t="shared" si="19"/>
        <v>1.4871326509241188E-3</v>
      </c>
      <c r="R213" s="19">
        <f t="shared" si="20"/>
        <v>0.352137926346138</v>
      </c>
      <c r="S213" s="19">
        <f t="shared" si="21"/>
        <v>0</v>
      </c>
      <c r="T213" s="19">
        <f t="shared" si="22"/>
        <v>-2.2883963990053258E-2</v>
      </c>
      <c r="U213" s="19">
        <f t="shared" si="23"/>
        <v>0</v>
      </c>
      <c r="V213" s="19">
        <f t="shared" si="24"/>
        <v>0</v>
      </c>
    </row>
    <row r="214" spans="1:22" x14ac:dyDescent="0.25">
      <c r="A214" s="26">
        <f>Wellpath!E214</f>
        <v>0</v>
      </c>
      <c r="B214" s="22">
        <v>0</v>
      </c>
      <c r="C214" s="22">
        <v>0</v>
      </c>
      <c r="D214" s="22">
        <f>SIN(Wellpath!$O214) * (TAN(Dip) * SIN(Wellpath!$L214) * COS(Wellpath!$L214) - COS(Wellpath!$L214) * COS(Wellpath!$L214) * COS(Wellpath!$O214) - COS(Wellpath!$O214)) / 2</f>
        <v>0</v>
      </c>
      <c r="E214" s="20">
        <f>Model!$W$18*((drdp!B214+drdp!K214)*'MSXY-TI2S'!$B214+(drdp!E214+drdp!N214)*'MSXY-TI2S'!$C214+(drdp!H214+drdp!Q214)*'MSXY-TI2S'!$D214)</f>
        <v>0</v>
      </c>
      <c r="F214" s="20">
        <f>Model!$W$18*((drdp!C214+drdp!L214)*'MSXY-TI2S'!$B214+(drdp!F214+drdp!O214)*'MSXY-TI2S'!$C214+(drdp!I214+drdp!R214)*'MSXY-TI2S'!$D214)</f>
        <v>0</v>
      </c>
      <c r="G214" s="20">
        <f>Model!$W$18*((drdp!D214+drdp!M214)*'MSXY-TI2S'!$B214+(drdp!G214+drdp!P214)*'MSXY-TI2S'!$C214+(drdp!J214+drdp!S214)*'MSXY-TI2S'!$D214)</f>
        <v>0</v>
      </c>
      <c r="H214" s="18">
        <f>Model!$W$18*((drdp!B214)*'MSXY-TI2S'!$B214+(drdp!E214)*'MSXY-TI2S'!$C214+(drdp!H214)*'MSXY-TI2S'!$D214)</f>
        <v>0</v>
      </c>
      <c r="I214" s="18">
        <f>Model!$W$18*((drdp!C214)*'MSXY-TI2S'!$B214+(drdp!F214)*'MSXY-TI2S'!$C214+(drdp!I214)*'MSXY-TI2S'!$D214)</f>
        <v>0</v>
      </c>
      <c r="J214" s="18">
        <f>Model!$W$18*((drdp!D214)*'MSXY-TI2S'!$B214+(drdp!G214)*'MSXY-TI2S'!$C214+(drdp!J214)*'MSXY-TI2S'!$D214)</f>
        <v>0</v>
      </c>
      <c r="K214" s="21">
        <f>SUM(E$3:E213)+H214</f>
        <v>-3.8563358916517097E-2</v>
      </c>
      <c r="L214" s="21">
        <f>SUM(F$3:F213)+I214</f>
        <v>0.59341210498787267</v>
      </c>
      <c r="M214" s="21">
        <f>SUM(G$3:G213)+J214</f>
        <v>0</v>
      </c>
      <c r="N214" s="21"/>
      <c r="O214" s="21"/>
      <c r="P214" s="21"/>
      <c r="Q214" s="19">
        <f t="shared" si="19"/>
        <v>1.4871326509241188E-3</v>
      </c>
      <c r="R214" s="19">
        <f t="shared" si="20"/>
        <v>0.352137926346138</v>
      </c>
      <c r="S214" s="19">
        <f t="shared" si="21"/>
        <v>0</v>
      </c>
      <c r="T214" s="19">
        <f t="shared" si="22"/>
        <v>-2.2883963990053258E-2</v>
      </c>
      <c r="U214" s="19">
        <f t="shared" si="23"/>
        <v>0</v>
      </c>
      <c r="V214" s="19">
        <f t="shared" si="24"/>
        <v>0</v>
      </c>
    </row>
    <row r="215" spans="1:22" x14ac:dyDescent="0.25">
      <c r="A215" s="26">
        <f>Wellpath!E215</f>
        <v>0</v>
      </c>
      <c r="B215" s="22">
        <v>0</v>
      </c>
      <c r="C215" s="22">
        <v>0</v>
      </c>
      <c r="D215" s="22">
        <f>SIN(Wellpath!$O215) * (TAN(Dip) * SIN(Wellpath!$L215) * COS(Wellpath!$L215) - COS(Wellpath!$L215) * COS(Wellpath!$L215) * COS(Wellpath!$O215) - COS(Wellpath!$O215)) / 2</f>
        <v>0</v>
      </c>
      <c r="E215" s="20">
        <f>Model!$W$18*((drdp!B215+drdp!K215)*'MSXY-TI2S'!$B215+(drdp!E215+drdp!N215)*'MSXY-TI2S'!$C215+(drdp!H215+drdp!Q215)*'MSXY-TI2S'!$D215)</f>
        <v>0</v>
      </c>
      <c r="F215" s="20">
        <f>Model!$W$18*((drdp!C215+drdp!L215)*'MSXY-TI2S'!$B215+(drdp!F215+drdp!O215)*'MSXY-TI2S'!$C215+(drdp!I215+drdp!R215)*'MSXY-TI2S'!$D215)</f>
        <v>0</v>
      </c>
      <c r="G215" s="20">
        <f>Model!$W$18*((drdp!D215+drdp!M215)*'MSXY-TI2S'!$B215+(drdp!G215+drdp!P215)*'MSXY-TI2S'!$C215+(drdp!J215+drdp!S215)*'MSXY-TI2S'!$D215)</f>
        <v>0</v>
      </c>
      <c r="H215" s="18">
        <f>Model!$W$18*((drdp!B215)*'MSXY-TI2S'!$B215+(drdp!E215)*'MSXY-TI2S'!$C215+(drdp!H215)*'MSXY-TI2S'!$D215)</f>
        <v>0</v>
      </c>
      <c r="I215" s="18">
        <f>Model!$W$18*((drdp!C215)*'MSXY-TI2S'!$B215+(drdp!F215)*'MSXY-TI2S'!$C215+(drdp!I215)*'MSXY-TI2S'!$D215)</f>
        <v>0</v>
      </c>
      <c r="J215" s="18">
        <f>Model!$W$18*((drdp!D215)*'MSXY-TI2S'!$B215+(drdp!G215)*'MSXY-TI2S'!$C215+(drdp!J215)*'MSXY-TI2S'!$D215)</f>
        <v>0</v>
      </c>
      <c r="K215" s="21">
        <f>SUM(E$3:E214)+H215</f>
        <v>-3.8563358916517097E-2</v>
      </c>
      <c r="L215" s="21">
        <f>SUM(F$3:F214)+I215</f>
        <v>0.59341210498787267</v>
      </c>
      <c r="M215" s="21">
        <f>SUM(G$3:G214)+J215</f>
        <v>0</v>
      </c>
      <c r="N215" s="21"/>
      <c r="O215" s="21"/>
      <c r="P215" s="21"/>
      <c r="Q215" s="19">
        <f t="shared" si="19"/>
        <v>1.4871326509241188E-3</v>
      </c>
      <c r="R215" s="19">
        <f t="shared" si="20"/>
        <v>0.352137926346138</v>
      </c>
      <c r="S215" s="19">
        <f t="shared" si="21"/>
        <v>0</v>
      </c>
      <c r="T215" s="19">
        <f t="shared" si="22"/>
        <v>-2.2883963990053258E-2</v>
      </c>
      <c r="U215" s="19">
        <f t="shared" si="23"/>
        <v>0</v>
      </c>
      <c r="V215" s="19">
        <f t="shared" si="24"/>
        <v>0</v>
      </c>
    </row>
    <row r="216" spans="1:22" x14ac:dyDescent="0.25">
      <c r="A216" s="26">
        <f>Wellpath!E216</f>
        <v>0</v>
      </c>
      <c r="B216" s="22">
        <v>0</v>
      </c>
      <c r="C216" s="22">
        <v>0</v>
      </c>
      <c r="D216" s="22">
        <f>SIN(Wellpath!$O216) * (TAN(Dip) * SIN(Wellpath!$L216) * COS(Wellpath!$L216) - COS(Wellpath!$L216) * COS(Wellpath!$L216) * COS(Wellpath!$O216) - COS(Wellpath!$O216)) / 2</f>
        <v>0</v>
      </c>
      <c r="E216" s="20">
        <f>Model!$W$18*((drdp!B216+drdp!K216)*'MSXY-TI2S'!$B216+(drdp!E216+drdp!N216)*'MSXY-TI2S'!$C216+(drdp!H216+drdp!Q216)*'MSXY-TI2S'!$D216)</f>
        <v>0</v>
      </c>
      <c r="F216" s="20">
        <f>Model!$W$18*((drdp!C216+drdp!L216)*'MSXY-TI2S'!$B216+(drdp!F216+drdp!O216)*'MSXY-TI2S'!$C216+(drdp!I216+drdp!R216)*'MSXY-TI2S'!$D216)</f>
        <v>0</v>
      </c>
      <c r="G216" s="20">
        <f>Model!$W$18*((drdp!D216+drdp!M216)*'MSXY-TI2S'!$B216+(drdp!G216+drdp!P216)*'MSXY-TI2S'!$C216+(drdp!J216+drdp!S216)*'MSXY-TI2S'!$D216)</f>
        <v>0</v>
      </c>
      <c r="H216" s="18">
        <f>Model!$W$18*((drdp!B216)*'MSXY-TI2S'!$B216+(drdp!E216)*'MSXY-TI2S'!$C216+(drdp!H216)*'MSXY-TI2S'!$D216)</f>
        <v>0</v>
      </c>
      <c r="I216" s="18">
        <f>Model!$W$18*((drdp!C216)*'MSXY-TI2S'!$B216+(drdp!F216)*'MSXY-TI2S'!$C216+(drdp!I216)*'MSXY-TI2S'!$D216)</f>
        <v>0</v>
      </c>
      <c r="J216" s="18">
        <f>Model!$W$18*((drdp!D216)*'MSXY-TI2S'!$B216+(drdp!G216)*'MSXY-TI2S'!$C216+(drdp!J216)*'MSXY-TI2S'!$D216)</f>
        <v>0</v>
      </c>
      <c r="K216" s="21">
        <f>SUM(E$3:E215)+H216</f>
        <v>-3.8563358916517097E-2</v>
      </c>
      <c r="L216" s="21">
        <f>SUM(F$3:F215)+I216</f>
        <v>0.59341210498787267</v>
      </c>
      <c r="M216" s="21">
        <f>SUM(G$3:G215)+J216</f>
        <v>0</v>
      </c>
      <c r="N216" s="21"/>
      <c r="O216" s="21"/>
      <c r="P216" s="21"/>
      <c r="Q216" s="19">
        <f t="shared" si="19"/>
        <v>1.4871326509241188E-3</v>
      </c>
      <c r="R216" s="19">
        <f t="shared" si="20"/>
        <v>0.352137926346138</v>
      </c>
      <c r="S216" s="19">
        <f t="shared" si="21"/>
        <v>0</v>
      </c>
      <c r="T216" s="19">
        <f t="shared" si="22"/>
        <v>-2.2883963990053258E-2</v>
      </c>
      <c r="U216" s="19">
        <f t="shared" si="23"/>
        <v>0</v>
      </c>
      <c r="V216" s="19">
        <f t="shared" si="24"/>
        <v>0</v>
      </c>
    </row>
    <row r="217" spans="1:22" x14ac:dyDescent="0.25">
      <c r="A217" s="26">
        <f>Wellpath!E217</f>
        <v>0</v>
      </c>
      <c r="B217" s="22">
        <v>0</v>
      </c>
      <c r="C217" s="22">
        <v>0</v>
      </c>
      <c r="D217" s="22">
        <f>SIN(Wellpath!$O217) * (TAN(Dip) * SIN(Wellpath!$L217) * COS(Wellpath!$L217) - COS(Wellpath!$L217) * COS(Wellpath!$L217) * COS(Wellpath!$O217) - COS(Wellpath!$O217)) / 2</f>
        <v>0</v>
      </c>
      <c r="E217" s="20">
        <f>Model!$W$18*((drdp!B217+drdp!K217)*'MSXY-TI2S'!$B217+(drdp!E217+drdp!N217)*'MSXY-TI2S'!$C217+(drdp!H217+drdp!Q217)*'MSXY-TI2S'!$D217)</f>
        <v>0</v>
      </c>
      <c r="F217" s="20">
        <f>Model!$W$18*((drdp!C217+drdp!L217)*'MSXY-TI2S'!$B217+(drdp!F217+drdp!O217)*'MSXY-TI2S'!$C217+(drdp!I217+drdp!R217)*'MSXY-TI2S'!$D217)</f>
        <v>0</v>
      </c>
      <c r="G217" s="20">
        <f>Model!$W$18*((drdp!D217+drdp!M217)*'MSXY-TI2S'!$B217+(drdp!G217+drdp!P217)*'MSXY-TI2S'!$C217+(drdp!J217+drdp!S217)*'MSXY-TI2S'!$D217)</f>
        <v>0</v>
      </c>
      <c r="H217" s="18">
        <f>Model!$W$18*((drdp!B217)*'MSXY-TI2S'!$B217+(drdp!E217)*'MSXY-TI2S'!$C217+(drdp!H217)*'MSXY-TI2S'!$D217)</f>
        <v>0</v>
      </c>
      <c r="I217" s="18">
        <f>Model!$W$18*((drdp!C217)*'MSXY-TI2S'!$B217+(drdp!F217)*'MSXY-TI2S'!$C217+(drdp!I217)*'MSXY-TI2S'!$D217)</f>
        <v>0</v>
      </c>
      <c r="J217" s="18">
        <f>Model!$W$18*((drdp!D217)*'MSXY-TI2S'!$B217+(drdp!G217)*'MSXY-TI2S'!$C217+(drdp!J217)*'MSXY-TI2S'!$D217)</f>
        <v>0</v>
      </c>
      <c r="K217" s="21">
        <f>SUM(E$3:E216)+H217</f>
        <v>-3.8563358916517097E-2</v>
      </c>
      <c r="L217" s="21">
        <f>SUM(F$3:F216)+I217</f>
        <v>0.59341210498787267</v>
      </c>
      <c r="M217" s="21">
        <f>SUM(G$3:G216)+J217</f>
        <v>0</v>
      </c>
      <c r="N217" s="21"/>
      <c r="O217" s="21"/>
      <c r="P217" s="21"/>
      <c r="Q217" s="19">
        <f t="shared" si="19"/>
        <v>1.4871326509241188E-3</v>
      </c>
      <c r="R217" s="19">
        <f t="shared" si="20"/>
        <v>0.352137926346138</v>
      </c>
      <c r="S217" s="19">
        <f t="shared" si="21"/>
        <v>0</v>
      </c>
      <c r="T217" s="19">
        <f t="shared" si="22"/>
        <v>-2.2883963990053258E-2</v>
      </c>
      <c r="U217" s="19">
        <f t="shared" si="23"/>
        <v>0</v>
      </c>
      <c r="V217" s="19">
        <f t="shared" si="24"/>
        <v>0</v>
      </c>
    </row>
    <row r="218" spans="1:22" x14ac:dyDescent="0.25">
      <c r="A218" s="26">
        <f>Wellpath!E218</f>
        <v>0</v>
      </c>
      <c r="B218" s="22">
        <v>0</v>
      </c>
      <c r="C218" s="22">
        <v>0</v>
      </c>
      <c r="D218" s="22">
        <f>SIN(Wellpath!$O218) * (TAN(Dip) * SIN(Wellpath!$L218) * COS(Wellpath!$L218) - COS(Wellpath!$L218) * COS(Wellpath!$L218) * COS(Wellpath!$O218) - COS(Wellpath!$O218)) / 2</f>
        <v>0</v>
      </c>
      <c r="E218" s="20">
        <f>Model!$W$18*((drdp!B218+drdp!K218)*'MSXY-TI2S'!$B218+(drdp!E218+drdp!N218)*'MSXY-TI2S'!$C218+(drdp!H218+drdp!Q218)*'MSXY-TI2S'!$D218)</f>
        <v>0</v>
      </c>
      <c r="F218" s="20">
        <f>Model!$W$18*((drdp!C218+drdp!L218)*'MSXY-TI2S'!$B218+(drdp!F218+drdp!O218)*'MSXY-TI2S'!$C218+(drdp!I218+drdp!R218)*'MSXY-TI2S'!$D218)</f>
        <v>0</v>
      </c>
      <c r="G218" s="20">
        <f>Model!$W$18*((drdp!D218+drdp!M218)*'MSXY-TI2S'!$B218+(drdp!G218+drdp!P218)*'MSXY-TI2S'!$C218+(drdp!J218+drdp!S218)*'MSXY-TI2S'!$D218)</f>
        <v>0</v>
      </c>
      <c r="H218" s="18">
        <f>Model!$W$18*((drdp!B218)*'MSXY-TI2S'!$B218+(drdp!E218)*'MSXY-TI2S'!$C218+(drdp!H218)*'MSXY-TI2S'!$D218)</f>
        <v>0</v>
      </c>
      <c r="I218" s="18">
        <f>Model!$W$18*((drdp!C218)*'MSXY-TI2S'!$B218+(drdp!F218)*'MSXY-TI2S'!$C218+(drdp!I218)*'MSXY-TI2S'!$D218)</f>
        <v>0</v>
      </c>
      <c r="J218" s="18">
        <f>Model!$W$18*((drdp!D218)*'MSXY-TI2S'!$B218+(drdp!G218)*'MSXY-TI2S'!$C218+(drdp!J218)*'MSXY-TI2S'!$D218)</f>
        <v>0</v>
      </c>
      <c r="K218" s="21">
        <f>SUM(E$3:E217)+H218</f>
        <v>-3.8563358916517097E-2</v>
      </c>
      <c r="L218" s="21">
        <f>SUM(F$3:F217)+I218</f>
        <v>0.59341210498787267</v>
      </c>
      <c r="M218" s="21">
        <f>SUM(G$3:G217)+J218</f>
        <v>0</v>
      </c>
      <c r="N218" s="21"/>
      <c r="O218" s="21"/>
      <c r="P218" s="21"/>
      <c r="Q218" s="19">
        <f t="shared" si="19"/>
        <v>1.4871326509241188E-3</v>
      </c>
      <c r="R218" s="19">
        <f t="shared" si="20"/>
        <v>0.352137926346138</v>
      </c>
      <c r="S218" s="19">
        <f t="shared" si="21"/>
        <v>0</v>
      </c>
      <c r="T218" s="19">
        <f t="shared" si="22"/>
        <v>-2.2883963990053258E-2</v>
      </c>
      <c r="U218" s="19">
        <f t="shared" si="23"/>
        <v>0</v>
      </c>
      <c r="V218" s="19">
        <f t="shared" si="24"/>
        <v>0</v>
      </c>
    </row>
    <row r="219" spans="1:22" x14ac:dyDescent="0.25">
      <c r="A219" s="26">
        <f>Wellpath!E219</f>
        <v>0</v>
      </c>
      <c r="B219" s="22">
        <v>0</v>
      </c>
      <c r="C219" s="22">
        <v>0</v>
      </c>
      <c r="D219" s="22">
        <f>SIN(Wellpath!$O219) * (TAN(Dip) * SIN(Wellpath!$L219) * COS(Wellpath!$L219) - COS(Wellpath!$L219) * COS(Wellpath!$L219) * COS(Wellpath!$O219) - COS(Wellpath!$O219)) / 2</f>
        <v>0</v>
      </c>
      <c r="E219" s="20">
        <f>Model!$W$18*((drdp!B219+drdp!K219)*'MSXY-TI2S'!$B219+(drdp!E219+drdp!N219)*'MSXY-TI2S'!$C219+(drdp!H219+drdp!Q219)*'MSXY-TI2S'!$D219)</f>
        <v>0</v>
      </c>
      <c r="F219" s="20">
        <f>Model!$W$18*((drdp!C219+drdp!L219)*'MSXY-TI2S'!$B219+(drdp!F219+drdp!O219)*'MSXY-TI2S'!$C219+(drdp!I219+drdp!R219)*'MSXY-TI2S'!$D219)</f>
        <v>0</v>
      </c>
      <c r="G219" s="20">
        <f>Model!$W$18*((drdp!D219+drdp!M219)*'MSXY-TI2S'!$B219+(drdp!G219+drdp!P219)*'MSXY-TI2S'!$C219+(drdp!J219+drdp!S219)*'MSXY-TI2S'!$D219)</f>
        <v>0</v>
      </c>
      <c r="H219" s="18">
        <f>Model!$W$18*((drdp!B219)*'MSXY-TI2S'!$B219+(drdp!E219)*'MSXY-TI2S'!$C219+(drdp!H219)*'MSXY-TI2S'!$D219)</f>
        <v>0</v>
      </c>
      <c r="I219" s="18">
        <f>Model!$W$18*((drdp!C219)*'MSXY-TI2S'!$B219+(drdp!F219)*'MSXY-TI2S'!$C219+(drdp!I219)*'MSXY-TI2S'!$D219)</f>
        <v>0</v>
      </c>
      <c r="J219" s="18">
        <f>Model!$W$18*((drdp!D219)*'MSXY-TI2S'!$B219+(drdp!G219)*'MSXY-TI2S'!$C219+(drdp!J219)*'MSXY-TI2S'!$D219)</f>
        <v>0</v>
      </c>
      <c r="K219" s="21">
        <f>SUM(E$3:E218)+H219</f>
        <v>-3.8563358916517097E-2</v>
      </c>
      <c r="L219" s="21">
        <f>SUM(F$3:F218)+I219</f>
        <v>0.59341210498787267</v>
      </c>
      <c r="M219" s="21">
        <f>SUM(G$3:G218)+J219</f>
        <v>0</v>
      </c>
      <c r="N219" s="21"/>
      <c r="O219" s="21"/>
      <c r="P219" s="21"/>
      <c r="Q219" s="19">
        <f t="shared" si="19"/>
        <v>1.4871326509241188E-3</v>
      </c>
      <c r="R219" s="19">
        <f t="shared" si="20"/>
        <v>0.352137926346138</v>
      </c>
      <c r="S219" s="19">
        <f t="shared" si="21"/>
        <v>0</v>
      </c>
      <c r="T219" s="19">
        <f t="shared" si="22"/>
        <v>-2.2883963990053258E-2</v>
      </c>
      <c r="U219" s="19">
        <f t="shared" si="23"/>
        <v>0</v>
      </c>
      <c r="V219" s="19">
        <f t="shared" si="24"/>
        <v>0</v>
      </c>
    </row>
    <row r="220" spans="1:22" x14ac:dyDescent="0.25">
      <c r="A220" s="26">
        <f>Wellpath!E220</f>
        <v>0</v>
      </c>
      <c r="B220" s="22">
        <v>0</v>
      </c>
      <c r="C220" s="22">
        <v>0</v>
      </c>
      <c r="D220" s="22">
        <f>SIN(Wellpath!$O220) * (TAN(Dip) * SIN(Wellpath!$L220) * COS(Wellpath!$L220) - COS(Wellpath!$L220) * COS(Wellpath!$L220) * COS(Wellpath!$O220) - COS(Wellpath!$O220)) / 2</f>
        <v>0</v>
      </c>
      <c r="E220" s="20">
        <f>Model!$W$18*((drdp!B220+drdp!K220)*'MSXY-TI2S'!$B220+(drdp!E220+drdp!N220)*'MSXY-TI2S'!$C220+(drdp!H220+drdp!Q220)*'MSXY-TI2S'!$D220)</f>
        <v>0</v>
      </c>
      <c r="F220" s="20">
        <f>Model!$W$18*((drdp!C220+drdp!L220)*'MSXY-TI2S'!$B220+(drdp!F220+drdp!O220)*'MSXY-TI2S'!$C220+(drdp!I220+drdp!R220)*'MSXY-TI2S'!$D220)</f>
        <v>0</v>
      </c>
      <c r="G220" s="20">
        <f>Model!$W$18*((drdp!D220+drdp!M220)*'MSXY-TI2S'!$B220+(drdp!G220+drdp!P220)*'MSXY-TI2S'!$C220+(drdp!J220+drdp!S220)*'MSXY-TI2S'!$D220)</f>
        <v>0</v>
      </c>
      <c r="H220" s="18">
        <f>Model!$W$18*((drdp!B220)*'MSXY-TI2S'!$B220+(drdp!E220)*'MSXY-TI2S'!$C220+(drdp!H220)*'MSXY-TI2S'!$D220)</f>
        <v>0</v>
      </c>
      <c r="I220" s="18">
        <f>Model!$W$18*((drdp!C220)*'MSXY-TI2S'!$B220+(drdp!F220)*'MSXY-TI2S'!$C220+(drdp!I220)*'MSXY-TI2S'!$D220)</f>
        <v>0</v>
      </c>
      <c r="J220" s="18">
        <f>Model!$W$18*((drdp!D220)*'MSXY-TI2S'!$B220+(drdp!G220)*'MSXY-TI2S'!$C220+(drdp!J220)*'MSXY-TI2S'!$D220)</f>
        <v>0</v>
      </c>
      <c r="K220" s="21">
        <f>SUM(E$3:E219)+H220</f>
        <v>-3.8563358916517097E-2</v>
      </c>
      <c r="L220" s="21">
        <f>SUM(F$3:F219)+I220</f>
        <v>0.59341210498787267</v>
      </c>
      <c r="M220" s="21">
        <f>SUM(G$3:G219)+J220</f>
        <v>0</v>
      </c>
      <c r="N220" s="21"/>
      <c r="O220" s="21"/>
      <c r="P220" s="21"/>
      <c r="Q220" s="19">
        <f t="shared" si="19"/>
        <v>1.4871326509241188E-3</v>
      </c>
      <c r="R220" s="19">
        <f t="shared" si="20"/>
        <v>0.352137926346138</v>
      </c>
      <c r="S220" s="19">
        <f t="shared" si="21"/>
        <v>0</v>
      </c>
      <c r="T220" s="19">
        <f t="shared" si="22"/>
        <v>-2.2883963990053258E-2</v>
      </c>
      <c r="U220" s="19">
        <f t="shared" si="23"/>
        <v>0</v>
      </c>
      <c r="V220" s="19">
        <f t="shared" si="24"/>
        <v>0</v>
      </c>
    </row>
    <row r="221" spans="1:22" x14ac:dyDescent="0.25">
      <c r="A221" s="26">
        <f>Wellpath!E221</f>
        <v>0</v>
      </c>
      <c r="B221" s="22">
        <v>0</v>
      </c>
      <c r="C221" s="22">
        <v>0</v>
      </c>
      <c r="D221" s="22">
        <f>SIN(Wellpath!$O221) * (TAN(Dip) * SIN(Wellpath!$L221) * COS(Wellpath!$L221) - COS(Wellpath!$L221) * COS(Wellpath!$L221) * COS(Wellpath!$O221) - COS(Wellpath!$O221)) / 2</f>
        <v>0</v>
      </c>
      <c r="E221" s="20">
        <f>Model!$W$18*((drdp!B221+drdp!K221)*'MSXY-TI2S'!$B221+(drdp!E221+drdp!N221)*'MSXY-TI2S'!$C221+(drdp!H221+drdp!Q221)*'MSXY-TI2S'!$D221)</f>
        <v>0</v>
      </c>
      <c r="F221" s="20">
        <f>Model!$W$18*((drdp!C221+drdp!L221)*'MSXY-TI2S'!$B221+(drdp!F221+drdp!O221)*'MSXY-TI2S'!$C221+(drdp!I221+drdp!R221)*'MSXY-TI2S'!$D221)</f>
        <v>0</v>
      </c>
      <c r="G221" s="20">
        <f>Model!$W$18*((drdp!D221+drdp!M221)*'MSXY-TI2S'!$B221+(drdp!G221+drdp!P221)*'MSXY-TI2S'!$C221+(drdp!J221+drdp!S221)*'MSXY-TI2S'!$D221)</f>
        <v>0</v>
      </c>
      <c r="H221" s="18">
        <f>Model!$W$18*((drdp!B221)*'MSXY-TI2S'!$B221+(drdp!E221)*'MSXY-TI2S'!$C221+(drdp!H221)*'MSXY-TI2S'!$D221)</f>
        <v>0</v>
      </c>
      <c r="I221" s="18">
        <f>Model!$W$18*((drdp!C221)*'MSXY-TI2S'!$B221+(drdp!F221)*'MSXY-TI2S'!$C221+(drdp!I221)*'MSXY-TI2S'!$D221)</f>
        <v>0</v>
      </c>
      <c r="J221" s="18">
        <f>Model!$W$18*((drdp!D221)*'MSXY-TI2S'!$B221+(drdp!G221)*'MSXY-TI2S'!$C221+(drdp!J221)*'MSXY-TI2S'!$D221)</f>
        <v>0</v>
      </c>
      <c r="K221" s="21">
        <f>SUM(E$3:E220)+H221</f>
        <v>-3.8563358916517097E-2</v>
      </c>
      <c r="L221" s="21">
        <f>SUM(F$3:F220)+I221</f>
        <v>0.59341210498787267</v>
      </c>
      <c r="M221" s="21">
        <f>SUM(G$3:G220)+J221</f>
        <v>0</v>
      </c>
      <c r="N221" s="21"/>
      <c r="O221" s="21"/>
      <c r="P221" s="21"/>
      <c r="Q221" s="19">
        <f t="shared" si="19"/>
        <v>1.4871326509241188E-3</v>
      </c>
      <c r="R221" s="19">
        <f t="shared" si="20"/>
        <v>0.352137926346138</v>
      </c>
      <c r="S221" s="19">
        <f t="shared" si="21"/>
        <v>0</v>
      </c>
      <c r="T221" s="19">
        <f t="shared" si="22"/>
        <v>-2.2883963990053258E-2</v>
      </c>
      <c r="U221" s="19">
        <f t="shared" si="23"/>
        <v>0</v>
      </c>
      <c r="V221" s="19">
        <f t="shared" si="24"/>
        <v>0</v>
      </c>
    </row>
    <row r="222" spans="1:22" x14ac:dyDescent="0.25">
      <c r="A222" s="26">
        <f>Wellpath!E222</f>
        <v>0</v>
      </c>
      <c r="B222" s="22">
        <v>0</v>
      </c>
      <c r="C222" s="22">
        <v>0</v>
      </c>
      <c r="D222" s="22">
        <f>SIN(Wellpath!$O222) * (TAN(Dip) * SIN(Wellpath!$L222) * COS(Wellpath!$L222) - COS(Wellpath!$L222) * COS(Wellpath!$L222) * COS(Wellpath!$O222) - COS(Wellpath!$O222)) / 2</f>
        <v>0</v>
      </c>
      <c r="E222" s="20">
        <f>Model!$W$18*((drdp!B222+drdp!K222)*'MSXY-TI2S'!$B222+(drdp!E222+drdp!N222)*'MSXY-TI2S'!$C222+(drdp!H222+drdp!Q222)*'MSXY-TI2S'!$D222)</f>
        <v>0</v>
      </c>
      <c r="F222" s="20">
        <f>Model!$W$18*((drdp!C222+drdp!L222)*'MSXY-TI2S'!$B222+(drdp!F222+drdp!O222)*'MSXY-TI2S'!$C222+(drdp!I222+drdp!R222)*'MSXY-TI2S'!$D222)</f>
        <v>0</v>
      </c>
      <c r="G222" s="20">
        <f>Model!$W$18*((drdp!D222+drdp!M222)*'MSXY-TI2S'!$B222+(drdp!G222+drdp!P222)*'MSXY-TI2S'!$C222+(drdp!J222+drdp!S222)*'MSXY-TI2S'!$D222)</f>
        <v>0</v>
      </c>
      <c r="H222" s="18">
        <f>Model!$W$18*((drdp!B222)*'MSXY-TI2S'!$B222+(drdp!E222)*'MSXY-TI2S'!$C222+(drdp!H222)*'MSXY-TI2S'!$D222)</f>
        <v>0</v>
      </c>
      <c r="I222" s="18">
        <f>Model!$W$18*((drdp!C222)*'MSXY-TI2S'!$B222+(drdp!F222)*'MSXY-TI2S'!$C222+(drdp!I222)*'MSXY-TI2S'!$D222)</f>
        <v>0</v>
      </c>
      <c r="J222" s="18">
        <f>Model!$W$18*((drdp!D222)*'MSXY-TI2S'!$B222+(drdp!G222)*'MSXY-TI2S'!$C222+(drdp!J222)*'MSXY-TI2S'!$D222)</f>
        <v>0</v>
      </c>
      <c r="K222" s="21">
        <f>SUM(E$3:E221)+H222</f>
        <v>-3.8563358916517097E-2</v>
      </c>
      <c r="L222" s="21">
        <f>SUM(F$3:F221)+I222</f>
        <v>0.59341210498787267</v>
      </c>
      <c r="M222" s="21">
        <f>SUM(G$3:G221)+J222</f>
        <v>0</v>
      </c>
      <c r="N222" s="21"/>
      <c r="O222" s="21"/>
      <c r="P222" s="21"/>
      <c r="Q222" s="19">
        <f t="shared" si="19"/>
        <v>1.4871326509241188E-3</v>
      </c>
      <c r="R222" s="19">
        <f t="shared" si="20"/>
        <v>0.352137926346138</v>
      </c>
      <c r="S222" s="19">
        <f t="shared" si="21"/>
        <v>0</v>
      </c>
      <c r="T222" s="19">
        <f t="shared" si="22"/>
        <v>-2.2883963990053258E-2</v>
      </c>
      <c r="U222" s="19">
        <f t="shared" si="23"/>
        <v>0</v>
      </c>
      <c r="V222" s="19">
        <f t="shared" si="24"/>
        <v>0</v>
      </c>
    </row>
    <row r="223" spans="1:22" x14ac:dyDescent="0.25">
      <c r="A223" s="26">
        <f>Wellpath!E223</f>
        <v>0</v>
      </c>
      <c r="B223" s="22">
        <v>0</v>
      </c>
      <c r="C223" s="22">
        <v>0</v>
      </c>
      <c r="D223" s="22">
        <f>SIN(Wellpath!$O223) * (TAN(Dip) * SIN(Wellpath!$L223) * COS(Wellpath!$L223) - COS(Wellpath!$L223) * COS(Wellpath!$L223) * COS(Wellpath!$O223) - COS(Wellpath!$O223)) / 2</f>
        <v>0</v>
      </c>
      <c r="E223" s="20">
        <f>Model!$W$18*((drdp!B223+drdp!K223)*'MSXY-TI2S'!$B223+(drdp!E223+drdp!N223)*'MSXY-TI2S'!$C223+(drdp!H223+drdp!Q223)*'MSXY-TI2S'!$D223)</f>
        <v>0</v>
      </c>
      <c r="F223" s="20">
        <f>Model!$W$18*((drdp!C223+drdp!L223)*'MSXY-TI2S'!$B223+(drdp!F223+drdp!O223)*'MSXY-TI2S'!$C223+(drdp!I223+drdp!R223)*'MSXY-TI2S'!$D223)</f>
        <v>0</v>
      </c>
      <c r="G223" s="20">
        <f>Model!$W$18*((drdp!D223+drdp!M223)*'MSXY-TI2S'!$B223+(drdp!G223+drdp!P223)*'MSXY-TI2S'!$C223+(drdp!J223+drdp!S223)*'MSXY-TI2S'!$D223)</f>
        <v>0</v>
      </c>
      <c r="H223" s="18">
        <f>Model!$W$18*((drdp!B223)*'MSXY-TI2S'!$B223+(drdp!E223)*'MSXY-TI2S'!$C223+(drdp!H223)*'MSXY-TI2S'!$D223)</f>
        <v>0</v>
      </c>
      <c r="I223" s="18">
        <f>Model!$W$18*((drdp!C223)*'MSXY-TI2S'!$B223+(drdp!F223)*'MSXY-TI2S'!$C223+(drdp!I223)*'MSXY-TI2S'!$D223)</f>
        <v>0</v>
      </c>
      <c r="J223" s="18">
        <f>Model!$W$18*((drdp!D223)*'MSXY-TI2S'!$B223+(drdp!G223)*'MSXY-TI2S'!$C223+(drdp!J223)*'MSXY-TI2S'!$D223)</f>
        <v>0</v>
      </c>
      <c r="K223" s="21">
        <f>SUM(E$3:E222)+H223</f>
        <v>-3.8563358916517097E-2</v>
      </c>
      <c r="L223" s="21">
        <f>SUM(F$3:F222)+I223</f>
        <v>0.59341210498787267</v>
      </c>
      <c r="M223" s="21">
        <f>SUM(G$3:G222)+J223</f>
        <v>0</v>
      </c>
      <c r="N223" s="21"/>
      <c r="O223" s="21"/>
      <c r="P223" s="21"/>
      <c r="Q223" s="19">
        <f t="shared" si="19"/>
        <v>1.4871326509241188E-3</v>
      </c>
      <c r="R223" s="19">
        <f t="shared" si="20"/>
        <v>0.352137926346138</v>
      </c>
      <c r="S223" s="19">
        <f t="shared" si="21"/>
        <v>0</v>
      </c>
      <c r="T223" s="19">
        <f t="shared" si="22"/>
        <v>-2.2883963990053258E-2</v>
      </c>
      <c r="U223" s="19">
        <f t="shared" si="23"/>
        <v>0</v>
      </c>
      <c r="V223" s="19">
        <f t="shared" si="24"/>
        <v>0</v>
      </c>
    </row>
    <row r="224" spans="1:22" x14ac:dyDescent="0.25">
      <c r="A224" s="26">
        <f>Wellpath!E224</f>
        <v>0</v>
      </c>
      <c r="B224" s="22">
        <v>0</v>
      </c>
      <c r="C224" s="22">
        <v>0</v>
      </c>
      <c r="D224" s="22">
        <f>SIN(Wellpath!$O224) * (TAN(Dip) * SIN(Wellpath!$L224) * COS(Wellpath!$L224) - COS(Wellpath!$L224) * COS(Wellpath!$L224) * COS(Wellpath!$O224) - COS(Wellpath!$O224)) / 2</f>
        <v>0</v>
      </c>
      <c r="E224" s="20">
        <f>Model!$W$18*((drdp!B224+drdp!K224)*'MSXY-TI2S'!$B224+(drdp!E224+drdp!N224)*'MSXY-TI2S'!$C224+(drdp!H224+drdp!Q224)*'MSXY-TI2S'!$D224)</f>
        <v>0</v>
      </c>
      <c r="F224" s="20">
        <f>Model!$W$18*((drdp!C224+drdp!L224)*'MSXY-TI2S'!$B224+(drdp!F224+drdp!O224)*'MSXY-TI2S'!$C224+(drdp!I224+drdp!R224)*'MSXY-TI2S'!$D224)</f>
        <v>0</v>
      </c>
      <c r="G224" s="20">
        <f>Model!$W$18*((drdp!D224+drdp!M224)*'MSXY-TI2S'!$B224+(drdp!G224+drdp!P224)*'MSXY-TI2S'!$C224+(drdp!J224+drdp!S224)*'MSXY-TI2S'!$D224)</f>
        <v>0</v>
      </c>
      <c r="H224" s="18">
        <f>Model!$W$18*((drdp!B224)*'MSXY-TI2S'!$B224+(drdp!E224)*'MSXY-TI2S'!$C224+(drdp!H224)*'MSXY-TI2S'!$D224)</f>
        <v>0</v>
      </c>
      <c r="I224" s="18">
        <f>Model!$W$18*((drdp!C224)*'MSXY-TI2S'!$B224+(drdp!F224)*'MSXY-TI2S'!$C224+(drdp!I224)*'MSXY-TI2S'!$D224)</f>
        <v>0</v>
      </c>
      <c r="J224" s="18">
        <f>Model!$W$18*((drdp!D224)*'MSXY-TI2S'!$B224+(drdp!G224)*'MSXY-TI2S'!$C224+(drdp!J224)*'MSXY-TI2S'!$D224)</f>
        <v>0</v>
      </c>
      <c r="K224" s="21">
        <f>SUM(E$3:E223)+H224</f>
        <v>-3.8563358916517097E-2</v>
      </c>
      <c r="L224" s="21">
        <f>SUM(F$3:F223)+I224</f>
        <v>0.59341210498787267</v>
      </c>
      <c r="M224" s="21">
        <f>SUM(G$3:G223)+J224</f>
        <v>0</v>
      </c>
      <c r="N224" s="21"/>
      <c r="O224" s="21"/>
      <c r="P224" s="21"/>
      <c r="Q224" s="19">
        <f t="shared" si="19"/>
        <v>1.4871326509241188E-3</v>
      </c>
      <c r="R224" s="19">
        <f t="shared" si="20"/>
        <v>0.352137926346138</v>
      </c>
      <c r="S224" s="19">
        <f t="shared" si="21"/>
        <v>0</v>
      </c>
      <c r="T224" s="19">
        <f t="shared" si="22"/>
        <v>-2.2883963990053258E-2</v>
      </c>
      <c r="U224" s="19">
        <f t="shared" si="23"/>
        <v>0</v>
      </c>
      <c r="V224" s="19">
        <f t="shared" si="24"/>
        <v>0</v>
      </c>
    </row>
    <row r="225" spans="1:22" x14ac:dyDescent="0.25">
      <c r="A225" s="26">
        <f>Wellpath!E225</f>
        <v>0</v>
      </c>
      <c r="B225" s="22">
        <v>0</v>
      </c>
      <c r="C225" s="22">
        <v>0</v>
      </c>
      <c r="D225" s="22">
        <f>SIN(Wellpath!$O225) * (TAN(Dip) * SIN(Wellpath!$L225) * COS(Wellpath!$L225) - COS(Wellpath!$L225) * COS(Wellpath!$L225) * COS(Wellpath!$O225) - COS(Wellpath!$O225)) / 2</f>
        <v>0</v>
      </c>
      <c r="E225" s="20">
        <f>Model!$W$18*((drdp!B225+drdp!K225)*'MSXY-TI2S'!$B225+(drdp!E225+drdp!N225)*'MSXY-TI2S'!$C225+(drdp!H225+drdp!Q225)*'MSXY-TI2S'!$D225)</f>
        <v>0</v>
      </c>
      <c r="F225" s="20">
        <f>Model!$W$18*((drdp!C225+drdp!L225)*'MSXY-TI2S'!$B225+(drdp!F225+drdp!O225)*'MSXY-TI2S'!$C225+(drdp!I225+drdp!R225)*'MSXY-TI2S'!$D225)</f>
        <v>0</v>
      </c>
      <c r="G225" s="20">
        <f>Model!$W$18*((drdp!D225+drdp!M225)*'MSXY-TI2S'!$B225+(drdp!G225+drdp!P225)*'MSXY-TI2S'!$C225+(drdp!J225+drdp!S225)*'MSXY-TI2S'!$D225)</f>
        <v>0</v>
      </c>
      <c r="H225" s="18">
        <f>Model!$W$18*((drdp!B225)*'MSXY-TI2S'!$B225+(drdp!E225)*'MSXY-TI2S'!$C225+(drdp!H225)*'MSXY-TI2S'!$D225)</f>
        <v>0</v>
      </c>
      <c r="I225" s="18">
        <f>Model!$W$18*((drdp!C225)*'MSXY-TI2S'!$B225+(drdp!F225)*'MSXY-TI2S'!$C225+(drdp!I225)*'MSXY-TI2S'!$D225)</f>
        <v>0</v>
      </c>
      <c r="J225" s="18">
        <f>Model!$W$18*((drdp!D225)*'MSXY-TI2S'!$B225+(drdp!G225)*'MSXY-TI2S'!$C225+(drdp!J225)*'MSXY-TI2S'!$D225)</f>
        <v>0</v>
      </c>
      <c r="K225" s="21">
        <f>SUM(E$3:E224)+H225</f>
        <v>-3.8563358916517097E-2</v>
      </c>
      <c r="L225" s="21">
        <f>SUM(F$3:F224)+I225</f>
        <v>0.59341210498787267</v>
      </c>
      <c r="M225" s="21">
        <f>SUM(G$3:G224)+J225</f>
        <v>0</v>
      </c>
      <c r="N225" s="21"/>
      <c r="O225" s="21"/>
      <c r="P225" s="21"/>
      <c r="Q225" s="19">
        <f t="shared" si="19"/>
        <v>1.4871326509241188E-3</v>
      </c>
      <c r="R225" s="19">
        <f t="shared" si="20"/>
        <v>0.352137926346138</v>
      </c>
      <c r="S225" s="19">
        <f t="shared" si="21"/>
        <v>0</v>
      </c>
      <c r="T225" s="19">
        <f t="shared" si="22"/>
        <v>-2.2883963990053258E-2</v>
      </c>
      <c r="U225" s="19">
        <f t="shared" si="23"/>
        <v>0</v>
      </c>
      <c r="V225" s="19">
        <f t="shared" si="24"/>
        <v>0</v>
      </c>
    </row>
    <row r="226" spans="1:22" x14ac:dyDescent="0.25">
      <c r="A226" s="26">
        <f>Wellpath!E226</f>
        <v>0</v>
      </c>
      <c r="B226" s="22">
        <v>0</v>
      </c>
      <c r="C226" s="22">
        <v>0</v>
      </c>
      <c r="D226" s="22">
        <f>SIN(Wellpath!$O226) * (TAN(Dip) * SIN(Wellpath!$L226) * COS(Wellpath!$L226) - COS(Wellpath!$L226) * COS(Wellpath!$L226) * COS(Wellpath!$O226) - COS(Wellpath!$O226)) / 2</f>
        <v>0</v>
      </c>
      <c r="E226" s="20">
        <f>Model!$W$18*((drdp!B226+drdp!K226)*'MSXY-TI2S'!$B226+(drdp!E226+drdp!N226)*'MSXY-TI2S'!$C226+(drdp!H226+drdp!Q226)*'MSXY-TI2S'!$D226)</f>
        <v>0</v>
      </c>
      <c r="F226" s="20">
        <f>Model!$W$18*((drdp!C226+drdp!L226)*'MSXY-TI2S'!$B226+(drdp!F226+drdp!O226)*'MSXY-TI2S'!$C226+(drdp!I226+drdp!R226)*'MSXY-TI2S'!$D226)</f>
        <v>0</v>
      </c>
      <c r="G226" s="20">
        <f>Model!$W$18*((drdp!D226+drdp!M226)*'MSXY-TI2S'!$B226+(drdp!G226+drdp!P226)*'MSXY-TI2S'!$C226+(drdp!J226+drdp!S226)*'MSXY-TI2S'!$D226)</f>
        <v>0</v>
      </c>
      <c r="H226" s="18">
        <f>Model!$W$18*((drdp!B226)*'MSXY-TI2S'!$B226+(drdp!E226)*'MSXY-TI2S'!$C226+(drdp!H226)*'MSXY-TI2S'!$D226)</f>
        <v>0</v>
      </c>
      <c r="I226" s="18">
        <f>Model!$W$18*((drdp!C226)*'MSXY-TI2S'!$B226+(drdp!F226)*'MSXY-TI2S'!$C226+(drdp!I226)*'MSXY-TI2S'!$D226)</f>
        <v>0</v>
      </c>
      <c r="J226" s="18">
        <f>Model!$W$18*((drdp!D226)*'MSXY-TI2S'!$B226+(drdp!G226)*'MSXY-TI2S'!$C226+(drdp!J226)*'MSXY-TI2S'!$D226)</f>
        <v>0</v>
      </c>
      <c r="K226" s="21">
        <f>SUM(E$3:E225)+H226</f>
        <v>-3.8563358916517097E-2</v>
      </c>
      <c r="L226" s="21">
        <f>SUM(F$3:F225)+I226</f>
        <v>0.59341210498787267</v>
      </c>
      <c r="M226" s="21">
        <f>SUM(G$3:G225)+J226</f>
        <v>0</v>
      </c>
      <c r="N226" s="21"/>
      <c r="O226" s="21"/>
      <c r="P226" s="21"/>
      <c r="Q226" s="19">
        <f t="shared" si="19"/>
        <v>1.4871326509241188E-3</v>
      </c>
      <c r="R226" s="19">
        <f t="shared" si="20"/>
        <v>0.352137926346138</v>
      </c>
      <c r="S226" s="19">
        <f t="shared" si="21"/>
        <v>0</v>
      </c>
      <c r="T226" s="19">
        <f t="shared" si="22"/>
        <v>-2.2883963990053258E-2</v>
      </c>
      <c r="U226" s="19">
        <f t="shared" si="23"/>
        <v>0</v>
      </c>
      <c r="V226" s="19">
        <f t="shared" si="24"/>
        <v>0</v>
      </c>
    </row>
    <row r="227" spans="1:22" x14ac:dyDescent="0.25">
      <c r="A227" s="26">
        <f>Wellpath!E227</f>
        <v>0</v>
      </c>
      <c r="B227" s="22">
        <v>0</v>
      </c>
      <c r="C227" s="22">
        <v>0</v>
      </c>
      <c r="D227" s="22">
        <f>SIN(Wellpath!$O227) * (TAN(Dip) * SIN(Wellpath!$L227) * COS(Wellpath!$L227) - COS(Wellpath!$L227) * COS(Wellpath!$L227) * COS(Wellpath!$O227) - COS(Wellpath!$O227)) / 2</f>
        <v>0</v>
      </c>
      <c r="E227" s="20">
        <f>Model!$W$18*((drdp!B227+drdp!K227)*'MSXY-TI2S'!$B227+(drdp!E227+drdp!N227)*'MSXY-TI2S'!$C227+(drdp!H227+drdp!Q227)*'MSXY-TI2S'!$D227)</f>
        <v>0</v>
      </c>
      <c r="F227" s="20">
        <f>Model!$W$18*((drdp!C227+drdp!L227)*'MSXY-TI2S'!$B227+(drdp!F227+drdp!O227)*'MSXY-TI2S'!$C227+(drdp!I227+drdp!R227)*'MSXY-TI2S'!$D227)</f>
        <v>0</v>
      </c>
      <c r="G227" s="20">
        <f>Model!$W$18*((drdp!D227+drdp!M227)*'MSXY-TI2S'!$B227+(drdp!G227+drdp!P227)*'MSXY-TI2S'!$C227+(drdp!J227+drdp!S227)*'MSXY-TI2S'!$D227)</f>
        <v>0</v>
      </c>
      <c r="H227" s="18">
        <f>Model!$W$18*((drdp!B227)*'MSXY-TI2S'!$B227+(drdp!E227)*'MSXY-TI2S'!$C227+(drdp!H227)*'MSXY-TI2S'!$D227)</f>
        <v>0</v>
      </c>
      <c r="I227" s="18">
        <f>Model!$W$18*((drdp!C227)*'MSXY-TI2S'!$B227+(drdp!F227)*'MSXY-TI2S'!$C227+(drdp!I227)*'MSXY-TI2S'!$D227)</f>
        <v>0</v>
      </c>
      <c r="J227" s="18">
        <f>Model!$W$18*((drdp!D227)*'MSXY-TI2S'!$B227+(drdp!G227)*'MSXY-TI2S'!$C227+(drdp!J227)*'MSXY-TI2S'!$D227)</f>
        <v>0</v>
      </c>
      <c r="K227" s="21">
        <f>SUM(E$3:E226)+H227</f>
        <v>-3.8563358916517097E-2</v>
      </c>
      <c r="L227" s="21">
        <f>SUM(F$3:F226)+I227</f>
        <v>0.59341210498787267</v>
      </c>
      <c r="M227" s="21">
        <f>SUM(G$3:G226)+J227</f>
        <v>0</v>
      </c>
      <c r="N227" s="21"/>
      <c r="O227" s="21"/>
      <c r="P227" s="21"/>
      <c r="Q227" s="19">
        <f t="shared" si="19"/>
        <v>1.4871326509241188E-3</v>
      </c>
      <c r="R227" s="19">
        <f t="shared" si="20"/>
        <v>0.352137926346138</v>
      </c>
      <c r="S227" s="19">
        <f t="shared" si="21"/>
        <v>0</v>
      </c>
      <c r="T227" s="19">
        <f t="shared" si="22"/>
        <v>-2.2883963990053258E-2</v>
      </c>
      <c r="U227" s="19">
        <f t="shared" si="23"/>
        <v>0</v>
      </c>
      <c r="V227" s="19">
        <f t="shared" si="24"/>
        <v>0</v>
      </c>
    </row>
    <row r="228" spans="1:22" x14ac:dyDescent="0.25">
      <c r="A228" s="26">
        <f>Wellpath!E228</f>
        <v>0</v>
      </c>
      <c r="B228" s="22">
        <v>0</v>
      </c>
      <c r="C228" s="22">
        <v>0</v>
      </c>
      <c r="D228" s="22">
        <f>SIN(Wellpath!$O228) * (TAN(Dip) * SIN(Wellpath!$L228) * COS(Wellpath!$L228) - COS(Wellpath!$L228) * COS(Wellpath!$L228) * COS(Wellpath!$O228) - COS(Wellpath!$O228)) / 2</f>
        <v>0</v>
      </c>
      <c r="E228" s="20">
        <f>Model!$W$18*((drdp!B228+drdp!K228)*'MSXY-TI2S'!$B228+(drdp!E228+drdp!N228)*'MSXY-TI2S'!$C228+(drdp!H228+drdp!Q228)*'MSXY-TI2S'!$D228)</f>
        <v>0</v>
      </c>
      <c r="F228" s="20">
        <f>Model!$W$18*((drdp!C228+drdp!L228)*'MSXY-TI2S'!$B228+(drdp!F228+drdp!O228)*'MSXY-TI2S'!$C228+(drdp!I228+drdp!R228)*'MSXY-TI2S'!$D228)</f>
        <v>0</v>
      </c>
      <c r="G228" s="20">
        <f>Model!$W$18*((drdp!D228+drdp!M228)*'MSXY-TI2S'!$B228+(drdp!G228+drdp!P228)*'MSXY-TI2S'!$C228+(drdp!J228+drdp!S228)*'MSXY-TI2S'!$D228)</f>
        <v>0</v>
      </c>
      <c r="H228" s="18">
        <f>Model!$W$18*((drdp!B228)*'MSXY-TI2S'!$B228+(drdp!E228)*'MSXY-TI2S'!$C228+(drdp!H228)*'MSXY-TI2S'!$D228)</f>
        <v>0</v>
      </c>
      <c r="I228" s="18">
        <f>Model!$W$18*((drdp!C228)*'MSXY-TI2S'!$B228+(drdp!F228)*'MSXY-TI2S'!$C228+(drdp!I228)*'MSXY-TI2S'!$D228)</f>
        <v>0</v>
      </c>
      <c r="J228" s="18">
        <f>Model!$W$18*((drdp!D228)*'MSXY-TI2S'!$B228+(drdp!G228)*'MSXY-TI2S'!$C228+(drdp!J228)*'MSXY-TI2S'!$D228)</f>
        <v>0</v>
      </c>
      <c r="K228" s="21">
        <f>SUM(E$3:E227)+H228</f>
        <v>-3.8563358916517097E-2</v>
      </c>
      <c r="L228" s="21">
        <f>SUM(F$3:F227)+I228</f>
        <v>0.59341210498787267</v>
      </c>
      <c r="M228" s="21">
        <f>SUM(G$3:G227)+J228</f>
        <v>0</v>
      </c>
      <c r="N228" s="21"/>
      <c r="O228" s="21"/>
      <c r="P228" s="21"/>
      <c r="Q228" s="19">
        <f t="shared" si="19"/>
        <v>1.4871326509241188E-3</v>
      </c>
      <c r="R228" s="19">
        <f t="shared" si="20"/>
        <v>0.352137926346138</v>
      </c>
      <c r="S228" s="19">
        <f t="shared" si="21"/>
        <v>0</v>
      </c>
      <c r="T228" s="19">
        <f t="shared" si="22"/>
        <v>-2.2883963990053258E-2</v>
      </c>
      <c r="U228" s="19">
        <f t="shared" si="23"/>
        <v>0</v>
      </c>
      <c r="V228" s="19">
        <f t="shared" si="24"/>
        <v>0</v>
      </c>
    </row>
    <row r="229" spans="1:22" x14ac:dyDescent="0.25">
      <c r="A229" s="26">
        <f>Wellpath!E229</f>
        <v>0</v>
      </c>
      <c r="B229" s="22">
        <v>0</v>
      </c>
      <c r="C229" s="22">
        <v>0</v>
      </c>
      <c r="D229" s="22">
        <f>SIN(Wellpath!$O229) * (TAN(Dip) * SIN(Wellpath!$L229) * COS(Wellpath!$L229) - COS(Wellpath!$L229) * COS(Wellpath!$L229) * COS(Wellpath!$O229) - COS(Wellpath!$O229)) / 2</f>
        <v>0</v>
      </c>
      <c r="E229" s="20">
        <f>Model!$W$18*((drdp!B229+drdp!K229)*'MSXY-TI2S'!$B229+(drdp!E229+drdp!N229)*'MSXY-TI2S'!$C229+(drdp!H229+drdp!Q229)*'MSXY-TI2S'!$D229)</f>
        <v>0</v>
      </c>
      <c r="F229" s="20">
        <f>Model!$W$18*((drdp!C229+drdp!L229)*'MSXY-TI2S'!$B229+(drdp!F229+drdp!O229)*'MSXY-TI2S'!$C229+(drdp!I229+drdp!R229)*'MSXY-TI2S'!$D229)</f>
        <v>0</v>
      </c>
      <c r="G229" s="20">
        <f>Model!$W$18*((drdp!D229+drdp!M229)*'MSXY-TI2S'!$B229+(drdp!G229+drdp!P229)*'MSXY-TI2S'!$C229+(drdp!J229+drdp!S229)*'MSXY-TI2S'!$D229)</f>
        <v>0</v>
      </c>
      <c r="H229" s="18">
        <f>Model!$W$18*((drdp!B229)*'MSXY-TI2S'!$B229+(drdp!E229)*'MSXY-TI2S'!$C229+(drdp!H229)*'MSXY-TI2S'!$D229)</f>
        <v>0</v>
      </c>
      <c r="I229" s="18">
        <f>Model!$W$18*((drdp!C229)*'MSXY-TI2S'!$B229+(drdp!F229)*'MSXY-TI2S'!$C229+(drdp!I229)*'MSXY-TI2S'!$D229)</f>
        <v>0</v>
      </c>
      <c r="J229" s="18">
        <f>Model!$W$18*((drdp!D229)*'MSXY-TI2S'!$B229+(drdp!G229)*'MSXY-TI2S'!$C229+(drdp!J229)*'MSXY-TI2S'!$D229)</f>
        <v>0</v>
      </c>
      <c r="K229" s="21">
        <f>SUM(E$3:E228)+H229</f>
        <v>-3.8563358916517097E-2</v>
      </c>
      <c r="L229" s="21">
        <f>SUM(F$3:F228)+I229</f>
        <v>0.59341210498787267</v>
      </c>
      <c r="M229" s="21">
        <f>SUM(G$3:G228)+J229</f>
        <v>0</v>
      </c>
      <c r="N229" s="21"/>
      <c r="O229" s="21"/>
      <c r="P229" s="21"/>
      <c r="Q229" s="19">
        <f t="shared" si="19"/>
        <v>1.4871326509241188E-3</v>
      </c>
      <c r="R229" s="19">
        <f t="shared" si="20"/>
        <v>0.352137926346138</v>
      </c>
      <c r="S229" s="19">
        <f t="shared" si="21"/>
        <v>0</v>
      </c>
      <c r="T229" s="19">
        <f t="shared" si="22"/>
        <v>-2.2883963990053258E-2</v>
      </c>
      <c r="U229" s="19">
        <f t="shared" si="23"/>
        <v>0</v>
      </c>
      <c r="V229" s="19">
        <f t="shared" si="24"/>
        <v>0</v>
      </c>
    </row>
    <row r="230" spans="1:22" x14ac:dyDescent="0.25">
      <c r="A230" s="26">
        <f>Wellpath!E230</f>
        <v>0</v>
      </c>
      <c r="B230" s="22">
        <v>0</v>
      </c>
      <c r="C230" s="22">
        <v>0</v>
      </c>
      <c r="D230" s="22">
        <f>SIN(Wellpath!$O230) * (TAN(Dip) * SIN(Wellpath!$L230) * COS(Wellpath!$L230) - COS(Wellpath!$L230) * COS(Wellpath!$L230) * COS(Wellpath!$O230) - COS(Wellpath!$O230)) / 2</f>
        <v>0</v>
      </c>
      <c r="E230" s="20">
        <f>Model!$W$18*((drdp!B230+drdp!K230)*'MSXY-TI2S'!$B230+(drdp!E230+drdp!N230)*'MSXY-TI2S'!$C230+(drdp!H230+drdp!Q230)*'MSXY-TI2S'!$D230)</f>
        <v>0</v>
      </c>
      <c r="F230" s="20">
        <f>Model!$W$18*((drdp!C230+drdp!L230)*'MSXY-TI2S'!$B230+(drdp!F230+drdp!O230)*'MSXY-TI2S'!$C230+(drdp!I230+drdp!R230)*'MSXY-TI2S'!$D230)</f>
        <v>0</v>
      </c>
      <c r="G230" s="20">
        <f>Model!$W$18*((drdp!D230+drdp!M230)*'MSXY-TI2S'!$B230+(drdp!G230+drdp!P230)*'MSXY-TI2S'!$C230+(drdp!J230+drdp!S230)*'MSXY-TI2S'!$D230)</f>
        <v>0</v>
      </c>
      <c r="H230" s="18">
        <f>Model!$W$18*((drdp!B230)*'MSXY-TI2S'!$B230+(drdp!E230)*'MSXY-TI2S'!$C230+(drdp!H230)*'MSXY-TI2S'!$D230)</f>
        <v>0</v>
      </c>
      <c r="I230" s="18">
        <f>Model!$W$18*((drdp!C230)*'MSXY-TI2S'!$B230+(drdp!F230)*'MSXY-TI2S'!$C230+(drdp!I230)*'MSXY-TI2S'!$D230)</f>
        <v>0</v>
      </c>
      <c r="J230" s="18">
        <f>Model!$W$18*((drdp!D230)*'MSXY-TI2S'!$B230+(drdp!G230)*'MSXY-TI2S'!$C230+(drdp!J230)*'MSXY-TI2S'!$D230)</f>
        <v>0</v>
      </c>
      <c r="K230" s="21">
        <f>SUM(E$3:E229)+H230</f>
        <v>-3.8563358916517097E-2</v>
      </c>
      <c r="L230" s="21">
        <f>SUM(F$3:F229)+I230</f>
        <v>0.59341210498787267</v>
      </c>
      <c r="M230" s="21">
        <f>SUM(G$3:G229)+J230</f>
        <v>0</v>
      </c>
      <c r="N230" s="21"/>
      <c r="O230" s="21"/>
      <c r="P230" s="21"/>
      <c r="Q230" s="19">
        <f t="shared" si="19"/>
        <v>1.4871326509241188E-3</v>
      </c>
      <c r="R230" s="19">
        <f t="shared" si="20"/>
        <v>0.352137926346138</v>
      </c>
      <c r="S230" s="19">
        <f t="shared" si="21"/>
        <v>0</v>
      </c>
      <c r="T230" s="19">
        <f t="shared" si="22"/>
        <v>-2.2883963990053258E-2</v>
      </c>
      <c r="U230" s="19">
        <f t="shared" si="23"/>
        <v>0</v>
      </c>
      <c r="V230" s="19">
        <f t="shared" si="24"/>
        <v>0</v>
      </c>
    </row>
    <row r="231" spans="1:22" x14ac:dyDescent="0.25">
      <c r="A231" s="26">
        <f>Wellpath!E231</f>
        <v>0</v>
      </c>
      <c r="B231" s="22">
        <v>0</v>
      </c>
      <c r="C231" s="22">
        <v>0</v>
      </c>
      <c r="D231" s="22">
        <f>SIN(Wellpath!$O231) * (TAN(Dip) * SIN(Wellpath!$L231) * COS(Wellpath!$L231) - COS(Wellpath!$L231) * COS(Wellpath!$L231) * COS(Wellpath!$O231) - COS(Wellpath!$O231)) / 2</f>
        <v>0</v>
      </c>
      <c r="E231" s="20">
        <f>Model!$W$18*((drdp!B231+drdp!K231)*'MSXY-TI2S'!$B231+(drdp!E231+drdp!N231)*'MSXY-TI2S'!$C231+(drdp!H231+drdp!Q231)*'MSXY-TI2S'!$D231)</f>
        <v>0</v>
      </c>
      <c r="F231" s="20">
        <f>Model!$W$18*((drdp!C231+drdp!L231)*'MSXY-TI2S'!$B231+(drdp!F231+drdp!O231)*'MSXY-TI2S'!$C231+(drdp!I231+drdp!R231)*'MSXY-TI2S'!$D231)</f>
        <v>0</v>
      </c>
      <c r="G231" s="20">
        <f>Model!$W$18*((drdp!D231+drdp!M231)*'MSXY-TI2S'!$B231+(drdp!G231+drdp!P231)*'MSXY-TI2S'!$C231+(drdp!J231+drdp!S231)*'MSXY-TI2S'!$D231)</f>
        <v>0</v>
      </c>
      <c r="H231" s="18">
        <f>Model!$W$18*((drdp!B231)*'MSXY-TI2S'!$B231+(drdp!E231)*'MSXY-TI2S'!$C231+(drdp!H231)*'MSXY-TI2S'!$D231)</f>
        <v>0</v>
      </c>
      <c r="I231" s="18">
        <f>Model!$W$18*((drdp!C231)*'MSXY-TI2S'!$B231+(drdp!F231)*'MSXY-TI2S'!$C231+(drdp!I231)*'MSXY-TI2S'!$D231)</f>
        <v>0</v>
      </c>
      <c r="J231" s="18">
        <f>Model!$W$18*((drdp!D231)*'MSXY-TI2S'!$B231+(drdp!G231)*'MSXY-TI2S'!$C231+(drdp!J231)*'MSXY-TI2S'!$D231)</f>
        <v>0</v>
      </c>
      <c r="K231" s="21">
        <f>SUM(E$3:E230)+H231</f>
        <v>-3.8563358916517097E-2</v>
      </c>
      <c r="L231" s="21">
        <f>SUM(F$3:F230)+I231</f>
        <v>0.59341210498787267</v>
      </c>
      <c r="M231" s="21">
        <f>SUM(G$3:G230)+J231</f>
        <v>0</v>
      </c>
      <c r="N231" s="21"/>
      <c r="O231" s="21"/>
      <c r="P231" s="21"/>
      <c r="Q231" s="19">
        <f t="shared" si="19"/>
        <v>1.4871326509241188E-3</v>
      </c>
      <c r="R231" s="19">
        <f t="shared" si="20"/>
        <v>0.352137926346138</v>
      </c>
      <c r="S231" s="19">
        <f t="shared" si="21"/>
        <v>0</v>
      </c>
      <c r="T231" s="19">
        <f t="shared" si="22"/>
        <v>-2.2883963990053258E-2</v>
      </c>
      <c r="U231" s="19">
        <f t="shared" si="23"/>
        <v>0</v>
      </c>
      <c r="V231" s="19">
        <f t="shared" si="24"/>
        <v>0</v>
      </c>
    </row>
    <row r="232" spans="1:22" x14ac:dyDescent="0.25">
      <c r="A232" s="26">
        <f>Wellpath!E232</f>
        <v>0</v>
      </c>
      <c r="B232" s="22">
        <v>0</v>
      </c>
      <c r="C232" s="22">
        <v>0</v>
      </c>
      <c r="D232" s="22">
        <f>SIN(Wellpath!$O232) * (TAN(Dip) * SIN(Wellpath!$L232) * COS(Wellpath!$L232) - COS(Wellpath!$L232) * COS(Wellpath!$L232) * COS(Wellpath!$O232) - COS(Wellpath!$O232)) / 2</f>
        <v>0</v>
      </c>
      <c r="E232" s="20">
        <f>Model!$W$18*((drdp!B232+drdp!K232)*'MSXY-TI2S'!$B232+(drdp!E232+drdp!N232)*'MSXY-TI2S'!$C232+(drdp!H232+drdp!Q232)*'MSXY-TI2S'!$D232)</f>
        <v>0</v>
      </c>
      <c r="F232" s="20">
        <f>Model!$W$18*((drdp!C232+drdp!L232)*'MSXY-TI2S'!$B232+(drdp!F232+drdp!O232)*'MSXY-TI2S'!$C232+(drdp!I232+drdp!R232)*'MSXY-TI2S'!$D232)</f>
        <v>0</v>
      </c>
      <c r="G232" s="20">
        <f>Model!$W$18*((drdp!D232+drdp!M232)*'MSXY-TI2S'!$B232+(drdp!G232+drdp!P232)*'MSXY-TI2S'!$C232+(drdp!J232+drdp!S232)*'MSXY-TI2S'!$D232)</f>
        <v>0</v>
      </c>
      <c r="H232" s="18">
        <f>Model!$W$18*((drdp!B232)*'MSXY-TI2S'!$B232+(drdp!E232)*'MSXY-TI2S'!$C232+(drdp!H232)*'MSXY-TI2S'!$D232)</f>
        <v>0</v>
      </c>
      <c r="I232" s="18">
        <f>Model!$W$18*((drdp!C232)*'MSXY-TI2S'!$B232+(drdp!F232)*'MSXY-TI2S'!$C232+(drdp!I232)*'MSXY-TI2S'!$D232)</f>
        <v>0</v>
      </c>
      <c r="J232" s="18">
        <f>Model!$W$18*((drdp!D232)*'MSXY-TI2S'!$B232+(drdp!G232)*'MSXY-TI2S'!$C232+(drdp!J232)*'MSXY-TI2S'!$D232)</f>
        <v>0</v>
      </c>
      <c r="K232" s="21">
        <f>SUM(E$3:E231)+H232</f>
        <v>-3.8563358916517097E-2</v>
      </c>
      <c r="L232" s="21">
        <f>SUM(F$3:F231)+I232</f>
        <v>0.59341210498787267</v>
      </c>
      <c r="M232" s="21">
        <f>SUM(G$3:G231)+J232</f>
        <v>0</v>
      </c>
      <c r="N232" s="21"/>
      <c r="O232" s="21"/>
      <c r="P232" s="21"/>
      <c r="Q232" s="19">
        <f t="shared" si="19"/>
        <v>1.4871326509241188E-3</v>
      </c>
      <c r="R232" s="19">
        <f t="shared" si="20"/>
        <v>0.352137926346138</v>
      </c>
      <c r="S232" s="19">
        <f t="shared" si="21"/>
        <v>0</v>
      </c>
      <c r="T232" s="19">
        <f t="shared" si="22"/>
        <v>-2.2883963990053258E-2</v>
      </c>
      <c r="U232" s="19">
        <f t="shared" si="23"/>
        <v>0</v>
      </c>
      <c r="V232" s="19">
        <f t="shared" si="24"/>
        <v>0</v>
      </c>
    </row>
    <row r="233" spans="1:22" x14ac:dyDescent="0.25">
      <c r="A233" s="26">
        <f>Wellpath!E233</f>
        <v>0</v>
      </c>
      <c r="B233" s="22">
        <v>0</v>
      </c>
      <c r="C233" s="22">
        <v>0</v>
      </c>
      <c r="D233" s="22">
        <f>SIN(Wellpath!$O233) * (TAN(Dip) * SIN(Wellpath!$L233) * COS(Wellpath!$L233) - COS(Wellpath!$L233) * COS(Wellpath!$L233) * COS(Wellpath!$O233) - COS(Wellpath!$O233)) / 2</f>
        <v>0</v>
      </c>
      <c r="E233" s="20">
        <f>Model!$W$18*((drdp!B233+drdp!K233)*'MSXY-TI2S'!$B233+(drdp!E233+drdp!N233)*'MSXY-TI2S'!$C233+(drdp!H233+drdp!Q233)*'MSXY-TI2S'!$D233)</f>
        <v>0</v>
      </c>
      <c r="F233" s="20">
        <f>Model!$W$18*((drdp!C233+drdp!L233)*'MSXY-TI2S'!$B233+(drdp!F233+drdp!O233)*'MSXY-TI2S'!$C233+(drdp!I233+drdp!R233)*'MSXY-TI2S'!$D233)</f>
        <v>0</v>
      </c>
      <c r="G233" s="20">
        <f>Model!$W$18*((drdp!D233+drdp!M233)*'MSXY-TI2S'!$B233+(drdp!G233+drdp!P233)*'MSXY-TI2S'!$C233+(drdp!J233+drdp!S233)*'MSXY-TI2S'!$D233)</f>
        <v>0</v>
      </c>
      <c r="H233" s="18">
        <f>Model!$W$18*((drdp!B233)*'MSXY-TI2S'!$B233+(drdp!E233)*'MSXY-TI2S'!$C233+(drdp!H233)*'MSXY-TI2S'!$D233)</f>
        <v>0</v>
      </c>
      <c r="I233" s="18">
        <f>Model!$W$18*((drdp!C233)*'MSXY-TI2S'!$B233+(drdp!F233)*'MSXY-TI2S'!$C233+(drdp!I233)*'MSXY-TI2S'!$D233)</f>
        <v>0</v>
      </c>
      <c r="J233" s="18">
        <f>Model!$W$18*((drdp!D233)*'MSXY-TI2S'!$B233+(drdp!G233)*'MSXY-TI2S'!$C233+(drdp!J233)*'MSXY-TI2S'!$D233)</f>
        <v>0</v>
      </c>
      <c r="K233" s="21">
        <f>SUM(E$3:E232)+H233</f>
        <v>-3.8563358916517097E-2</v>
      </c>
      <c r="L233" s="21">
        <f>SUM(F$3:F232)+I233</f>
        <v>0.59341210498787267</v>
      </c>
      <c r="M233" s="21">
        <f>SUM(G$3:G232)+J233</f>
        <v>0</v>
      </c>
      <c r="N233" s="21"/>
      <c r="O233" s="21"/>
      <c r="P233" s="21"/>
      <c r="Q233" s="19">
        <f t="shared" si="19"/>
        <v>1.4871326509241188E-3</v>
      </c>
      <c r="R233" s="19">
        <f t="shared" si="20"/>
        <v>0.352137926346138</v>
      </c>
      <c r="S233" s="19">
        <f t="shared" si="21"/>
        <v>0</v>
      </c>
      <c r="T233" s="19">
        <f t="shared" si="22"/>
        <v>-2.2883963990053258E-2</v>
      </c>
      <c r="U233" s="19">
        <f t="shared" si="23"/>
        <v>0</v>
      </c>
      <c r="V233" s="19">
        <f t="shared" si="24"/>
        <v>0</v>
      </c>
    </row>
    <row r="234" spans="1:22" x14ac:dyDescent="0.25">
      <c r="A234" s="26">
        <f>Wellpath!E234</f>
        <v>0</v>
      </c>
      <c r="B234" s="22">
        <v>0</v>
      </c>
      <c r="C234" s="22">
        <v>0</v>
      </c>
      <c r="D234" s="22">
        <f>SIN(Wellpath!$O234) * (TAN(Dip) * SIN(Wellpath!$L234) * COS(Wellpath!$L234) - COS(Wellpath!$L234) * COS(Wellpath!$L234) * COS(Wellpath!$O234) - COS(Wellpath!$O234)) / 2</f>
        <v>0</v>
      </c>
      <c r="E234" s="20">
        <f>Model!$W$18*((drdp!B234+drdp!K234)*'MSXY-TI2S'!$B234+(drdp!E234+drdp!N234)*'MSXY-TI2S'!$C234+(drdp!H234+drdp!Q234)*'MSXY-TI2S'!$D234)</f>
        <v>0</v>
      </c>
      <c r="F234" s="20">
        <f>Model!$W$18*((drdp!C234+drdp!L234)*'MSXY-TI2S'!$B234+(drdp!F234+drdp!O234)*'MSXY-TI2S'!$C234+(drdp!I234+drdp!R234)*'MSXY-TI2S'!$D234)</f>
        <v>0</v>
      </c>
      <c r="G234" s="20">
        <f>Model!$W$18*((drdp!D234+drdp!M234)*'MSXY-TI2S'!$B234+(drdp!G234+drdp!P234)*'MSXY-TI2S'!$C234+(drdp!J234+drdp!S234)*'MSXY-TI2S'!$D234)</f>
        <v>0</v>
      </c>
      <c r="H234" s="18">
        <f>Model!$W$18*((drdp!B234)*'MSXY-TI2S'!$B234+(drdp!E234)*'MSXY-TI2S'!$C234+(drdp!H234)*'MSXY-TI2S'!$D234)</f>
        <v>0</v>
      </c>
      <c r="I234" s="18">
        <f>Model!$W$18*((drdp!C234)*'MSXY-TI2S'!$B234+(drdp!F234)*'MSXY-TI2S'!$C234+(drdp!I234)*'MSXY-TI2S'!$D234)</f>
        <v>0</v>
      </c>
      <c r="J234" s="18">
        <f>Model!$W$18*((drdp!D234)*'MSXY-TI2S'!$B234+(drdp!G234)*'MSXY-TI2S'!$C234+(drdp!J234)*'MSXY-TI2S'!$D234)</f>
        <v>0</v>
      </c>
      <c r="K234" s="21">
        <f>SUM(E$3:E233)+H234</f>
        <v>-3.8563358916517097E-2</v>
      </c>
      <c r="L234" s="21">
        <f>SUM(F$3:F233)+I234</f>
        <v>0.59341210498787267</v>
      </c>
      <c r="M234" s="21">
        <f>SUM(G$3:G233)+J234</f>
        <v>0</v>
      </c>
      <c r="N234" s="21"/>
      <c r="O234" s="21"/>
      <c r="P234" s="21"/>
      <c r="Q234" s="19">
        <f t="shared" si="19"/>
        <v>1.4871326509241188E-3</v>
      </c>
      <c r="R234" s="19">
        <f t="shared" si="20"/>
        <v>0.352137926346138</v>
      </c>
      <c r="S234" s="19">
        <f t="shared" si="21"/>
        <v>0</v>
      </c>
      <c r="T234" s="19">
        <f t="shared" si="22"/>
        <v>-2.2883963990053258E-2</v>
      </c>
      <c r="U234" s="19">
        <f t="shared" si="23"/>
        <v>0</v>
      </c>
      <c r="V234" s="19">
        <f t="shared" si="24"/>
        <v>0</v>
      </c>
    </row>
    <row r="235" spans="1:22" x14ac:dyDescent="0.25">
      <c r="A235" s="26">
        <f>Wellpath!E235</f>
        <v>0</v>
      </c>
      <c r="B235" s="22">
        <v>0</v>
      </c>
      <c r="C235" s="22">
        <v>0</v>
      </c>
      <c r="D235" s="22">
        <f>SIN(Wellpath!$O235) * (TAN(Dip) * SIN(Wellpath!$L235) * COS(Wellpath!$L235) - COS(Wellpath!$L235) * COS(Wellpath!$L235) * COS(Wellpath!$O235) - COS(Wellpath!$O235)) / 2</f>
        <v>0</v>
      </c>
      <c r="E235" s="20">
        <f>Model!$W$18*((drdp!B235+drdp!K235)*'MSXY-TI2S'!$B235+(drdp!E235+drdp!N235)*'MSXY-TI2S'!$C235+(drdp!H235+drdp!Q235)*'MSXY-TI2S'!$D235)</f>
        <v>0</v>
      </c>
      <c r="F235" s="20">
        <f>Model!$W$18*((drdp!C235+drdp!L235)*'MSXY-TI2S'!$B235+(drdp!F235+drdp!O235)*'MSXY-TI2S'!$C235+(drdp!I235+drdp!R235)*'MSXY-TI2S'!$D235)</f>
        <v>0</v>
      </c>
      <c r="G235" s="20">
        <f>Model!$W$18*((drdp!D235+drdp!M235)*'MSXY-TI2S'!$B235+(drdp!G235+drdp!P235)*'MSXY-TI2S'!$C235+(drdp!J235+drdp!S235)*'MSXY-TI2S'!$D235)</f>
        <v>0</v>
      </c>
      <c r="H235" s="18">
        <f>Model!$W$18*((drdp!B235)*'MSXY-TI2S'!$B235+(drdp!E235)*'MSXY-TI2S'!$C235+(drdp!H235)*'MSXY-TI2S'!$D235)</f>
        <v>0</v>
      </c>
      <c r="I235" s="18">
        <f>Model!$W$18*((drdp!C235)*'MSXY-TI2S'!$B235+(drdp!F235)*'MSXY-TI2S'!$C235+(drdp!I235)*'MSXY-TI2S'!$D235)</f>
        <v>0</v>
      </c>
      <c r="J235" s="18">
        <f>Model!$W$18*((drdp!D235)*'MSXY-TI2S'!$B235+(drdp!G235)*'MSXY-TI2S'!$C235+(drdp!J235)*'MSXY-TI2S'!$D235)</f>
        <v>0</v>
      </c>
      <c r="K235" s="21">
        <f>SUM(E$3:E234)+H235</f>
        <v>-3.8563358916517097E-2</v>
      </c>
      <c r="L235" s="21">
        <f>SUM(F$3:F234)+I235</f>
        <v>0.59341210498787267</v>
      </c>
      <c r="M235" s="21">
        <f>SUM(G$3:G234)+J235</f>
        <v>0</v>
      </c>
      <c r="N235" s="21"/>
      <c r="O235" s="21"/>
      <c r="P235" s="21"/>
      <c r="Q235" s="19">
        <f t="shared" si="19"/>
        <v>1.4871326509241188E-3</v>
      </c>
      <c r="R235" s="19">
        <f t="shared" si="20"/>
        <v>0.352137926346138</v>
      </c>
      <c r="S235" s="19">
        <f t="shared" si="21"/>
        <v>0</v>
      </c>
      <c r="T235" s="19">
        <f t="shared" si="22"/>
        <v>-2.2883963990053258E-2</v>
      </c>
      <c r="U235" s="19">
        <f t="shared" si="23"/>
        <v>0</v>
      </c>
      <c r="V235" s="19">
        <f t="shared" si="24"/>
        <v>0</v>
      </c>
    </row>
    <row r="236" spans="1:22" x14ac:dyDescent="0.25">
      <c r="A236" s="26">
        <f>Wellpath!E236</f>
        <v>0</v>
      </c>
      <c r="B236" s="22">
        <v>0</v>
      </c>
      <c r="C236" s="22">
        <v>0</v>
      </c>
      <c r="D236" s="22">
        <f>SIN(Wellpath!$O236) * (TAN(Dip) * SIN(Wellpath!$L236) * COS(Wellpath!$L236) - COS(Wellpath!$L236) * COS(Wellpath!$L236) * COS(Wellpath!$O236) - COS(Wellpath!$O236)) / 2</f>
        <v>0</v>
      </c>
      <c r="E236" s="20">
        <f>Model!$W$18*((drdp!B236+drdp!K236)*'MSXY-TI2S'!$B236+(drdp!E236+drdp!N236)*'MSXY-TI2S'!$C236+(drdp!H236+drdp!Q236)*'MSXY-TI2S'!$D236)</f>
        <v>0</v>
      </c>
      <c r="F236" s="20">
        <f>Model!$W$18*((drdp!C236+drdp!L236)*'MSXY-TI2S'!$B236+(drdp!F236+drdp!O236)*'MSXY-TI2S'!$C236+(drdp!I236+drdp!R236)*'MSXY-TI2S'!$D236)</f>
        <v>0</v>
      </c>
      <c r="G236" s="20">
        <f>Model!$W$18*((drdp!D236+drdp!M236)*'MSXY-TI2S'!$B236+(drdp!G236+drdp!P236)*'MSXY-TI2S'!$C236+(drdp!J236+drdp!S236)*'MSXY-TI2S'!$D236)</f>
        <v>0</v>
      </c>
      <c r="H236" s="18">
        <f>Model!$W$18*((drdp!B236)*'MSXY-TI2S'!$B236+(drdp!E236)*'MSXY-TI2S'!$C236+(drdp!H236)*'MSXY-TI2S'!$D236)</f>
        <v>0</v>
      </c>
      <c r="I236" s="18">
        <f>Model!$W$18*((drdp!C236)*'MSXY-TI2S'!$B236+(drdp!F236)*'MSXY-TI2S'!$C236+(drdp!I236)*'MSXY-TI2S'!$D236)</f>
        <v>0</v>
      </c>
      <c r="J236" s="18">
        <f>Model!$W$18*((drdp!D236)*'MSXY-TI2S'!$B236+(drdp!G236)*'MSXY-TI2S'!$C236+(drdp!J236)*'MSXY-TI2S'!$D236)</f>
        <v>0</v>
      </c>
      <c r="K236" s="21">
        <f>SUM(E$3:E235)+H236</f>
        <v>-3.8563358916517097E-2</v>
      </c>
      <c r="L236" s="21">
        <f>SUM(F$3:F235)+I236</f>
        <v>0.59341210498787267</v>
      </c>
      <c r="M236" s="21">
        <f>SUM(G$3:G235)+J236</f>
        <v>0</v>
      </c>
      <c r="N236" s="21"/>
      <c r="O236" s="21"/>
      <c r="P236" s="21"/>
      <c r="Q236" s="19">
        <f t="shared" si="19"/>
        <v>1.4871326509241188E-3</v>
      </c>
      <c r="R236" s="19">
        <f t="shared" si="20"/>
        <v>0.352137926346138</v>
      </c>
      <c r="S236" s="19">
        <f t="shared" si="21"/>
        <v>0</v>
      </c>
      <c r="T236" s="19">
        <f t="shared" si="22"/>
        <v>-2.2883963990053258E-2</v>
      </c>
      <c r="U236" s="19">
        <f t="shared" si="23"/>
        <v>0</v>
      </c>
      <c r="V236" s="19">
        <f t="shared" si="24"/>
        <v>0</v>
      </c>
    </row>
    <row r="237" spans="1:22" x14ac:dyDescent="0.25">
      <c r="A237" s="26">
        <f>Wellpath!E237</f>
        <v>0</v>
      </c>
      <c r="B237" s="22">
        <v>0</v>
      </c>
      <c r="C237" s="22">
        <v>0</v>
      </c>
      <c r="D237" s="22">
        <f>SIN(Wellpath!$O237) * (TAN(Dip) * SIN(Wellpath!$L237) * COS(Wellpath!$L237) - COS(Wellpath!$L237) * COS(Wellpath!$L237) * COS(Wellpath!$O237) - COS(Wellpath!$O237)) / 2</f>
        <v>0</v>
      </c>
      <c r="E237" s="20">
        <f>Model!$W$18*((drdp!B237+drdp!K237)*'MSXY-TI2S'!$B237+(drdp!E237+drdp!N237)*'MSXY-TI2S'!$C237+(drdp!H237+drdp!Q237)*'MSXY-TI2S'!$D237)</f>
        <v>0</v>
      </c>
      <c r="F237" s="20">
        <f>Model!$W$18*((drdp!C237+drdp!L237)*'MSXY-TI2S'!$B237+(drdp!F237+drdp!O237)*'MSXY-TI2S'!$C237+(drdp!I237+drdp!R237)*'MSXY-TI2S'!$D237)</f>
        <v>0</v>
      </c>
      <c r="G237" s="20">
        <f>Model!$W$18*((drdp!D237+drdp!M237)*'MSXY-TI2S'!$B237+(drdp!G237+drdp!P237)*'MSXY-TI2S'!$C237+(drdp!J237+drdp!S237)*'MSXY-TI2S'!$D237)</f>
        <v>0</v>
      </c>
      <c r="H237" s="18">
        <f>Model!$W$18*((drdp!B237)*'MSXY-TI2S'!$B237+(drdp!E237)*'MSXY-TI2S'!$C237+(drdp!H237)*'MSXY-TI2S'!$D237)</f>
        <v>0</v>
      </c>
      <c r="I237" s="18">
        <f>Model!$W$18*((drdp!C237)*'MSXY-TI2S'!$B237+(drdp!F237)*'MSXY-TI2S'!$C237+(drdp!I237)*'MSXY-TI2S'!$D237)</f>
        <v>0</v>
      </c>
      <c r="J237" s="18">
        <f>Model!$W$18*((drdp!D237)*'MSXY-TI2S'!$B237+(drdp!G237)*'MSXY-TI2S'!$C237+(drdp!J237)*'MSXY-TI2S'!$D237)</f>
        <v>0</v>
      </c>
      <c r="K237" s="21">
        <f>SUM(E$3:E236)+H237</f>
        <v>-3.8563358916517097E-2</v>
      </c>
      <c r="L237" s="21">
        <f>SUM(F$3:F236)+I237</f>
        <v>0.59341210498787267</v>
      </c>
      <c r="M237" s="21">
        <f>SUM(G$3:G236)+J237</f>
        <v>0</v>
      </c>
      <c r="N237" s="21"/>
      <c r="O237" s="21"/>
      <c r="P237" s="21"/>
      <c r="Q237" s="19">
        <f t="shared" si="19"/>
        <v>1.4871326509241188E-3</v>
      </c>
      <c r="R237" s="19">
        <f t="shared" si="20"/>
        <v>0.352137926346138</v>
      </c>
      <c r="S237" s="19">
        <f t="shared" si="21"/>
        <v>0</v>
      </c>
      <c r="T237" s="19">
        <f t="shared" si="22"/>
        <v>-2.2883963990053258E-2</v>
      </c>
      <c r="U237" s="19">
        <f t="shared" si="23"/>
        <v>0</v>
      </c>
      <c r="V237" s="19">
        <f t="shared" si="24"/>
        <v>0</v>
      </c>
    </row>
    <row r="238" spans="1:22" x14ac:dyDescent="0.25">
      <c r="A238" s="26">
        <f>Wellpath!E238</f>
        <v>0</v>
      </c>
      <c r="B238" s="22">
        <v>0</v>
      </c>
      <c r="C238" s="22">
        <v>0</v>
      </c>
      <c r="D238" s="22">
        <f>SIN(Wellpath!$O238) * (TAN(Dip) * SIN(Wellpath!$L238) * COS(Wellpath!$L238) - COS(Wellpath!$L238) * COS(Wellpath!$L238) * COS(Wellpath!$O238) - COS(Wellpath!$O238)) / 2</f>
        <v>0</v>
      </c>
      <c r="E238" s="20">
        <f>Model!$W$18*((drdp!B238+drdp!K238)*'MSXY-TI2S'!$B238+(drdp!E238+drdp!N238)*'MSXY-TI2S'!$C238+(drdp!H238+drdp!Q238)*'MSXY-TI2S'!$D238)</f>
        <v>0</v>
      </c>
      <c r="F238" s="20">
        <f>Model!$W$18*((drdp!C238+drdp!L238)*'MSXY-TI2S'!$B238+(drdp!F238+drdp!O238)*'MSXY-TI2S'!$C238+(drdp!I238+drdp!R238)*'MSXY-TI2S'!$D238)</f>
        <v>0</v>
      </c>
      <c r="G238" s="20">
        <f>Model!$W$18*((drdp!D238+drdp!M238)*'MSXY-TI2S'!$B238+(drdp!G238+drdp!P238)*'MSXY-TI2S'!$C238+(drdp!J238+drdp!S238)*'MSXY-TI2S'!$D238)</f>
        <v>0</v>
      </c>
      <c r="H238" s="18">
        <f>Model!$W$18*((drdp!B238)*'MSXY-TI2S'!$B238+(drdp!E238)*'MSXY-TI2S'!$C238+(drdp!H238)*'MSXY-TI2S'!$D238)</f>
        <v>0</v>
      </c>
      <c r="I238" s="18">
        <f>Model!$W$18*((drdp!C238)*'MSXY-TI2S'!$B238+(drdp!F238)*'MSXY-TI2S'!$C238+(drdp!I238)*'MSXY-TI2S'!$D238)</f>
        <v>0</v>
      </c>
      <c r="J238" s="18">
        <f>Model!$W$18*((drdp!D238)*'MSXY-TI2S'!$B238+(drdp!G238)*'MSXY-TI2S'!$C238+(drdp!J238)*'MSXY-TI2S'!$D238)</f>
        <v>0</v>
      </c>
      <c r="K238" s="21">
        <f>SUM(E$3:E237)+H238</f>
        <v>-3.8563358916517097E-2</v>
      </c>
      <c r="L238" s="21">
        <f>SUM(F$3:F237)+I238</f>
        <v>0.59341210498787267</v>
      </c>
      <c r="M238" s="21">
        <f>SUM(G$3:G237)+J238</f>
        <v>0</v>
      </c>
      <c r="N238" s="21"/>
      <c r="O238" s="21"/>
      <c r="P238" s="21"/>
      <c r="Q238" s="19">
        <f t="shared" si="19"/>
        <v>1.4871326509241188E-3</v>
      </c>
      <c r="R238" s="19">
        <f t="shared" si="20"/>
        <v>0.352137926346138</v>
      </c>
      <c r="S238" s="19">
        <f t="shared" si="21"/>
        <v>0</v>
      </c>
      <c r="T238" s="19">
        <f t="shared" si="22"/>
        <v>-2.2883963990053258E-2</v>
      </c>
      <c r="U238" s="19">
        <f t="shared" si="23"/>
        <v>0</v>
      </c>
      <c r="V238" s="19">
        <f t="shared" si="24"/>
        <v>0</v>
      </c>
    </row>
    <row r="239" spans="1:22" x14ac:dyDescent="0.25">
      <c r="A239" s="26">
        <f>Wellpath!E239</f>
        <v>0</v>
      </c>
      <c r="B239" s="22">
        <v>0</v>
      </c>
      <c r="C239" s="22">
        <v>0</v>
      </c>
      <c r="D239" s="22">
        <f>SIN(Wellpath!$O239) * (TAN(Dip) * SIN(Wellpath!$L239) * COS(Wellpath!$L239) - COS(Wellpath!$L239) * COS(Wellpath!$L239) * COS(Wellpath!$O239) - COS(Wellpath!$O239)) / 2</f>
        <v>0</v>
      </c>
      <c r="E239" s="20">
        <f>Model!$W$18*((drdp!B239+drdp!K239)*'MSXY-TI2S'!$B239+(drdp!E239+drdp!N239)*'MSXY-TI2S'!$C239+(drdp!H239+drdp!Q239)*'MSXY-TI2S'!$D239)</f>
        <v>0</v>
      </c>
      <c r="F239" s="20">
        <f>Model!$W$18*((drdp!C239+drdp!L239)*'MSXY-TI2S'!$B239+(drdp!F239+drdp!O239)*'MSXY-TI2S'!$C239+(drdp!I239+drdp!R239)*'MSXY-TI2S'!$D239)</f>
        <v>0</v>
      </c>
      <c r="G239" s="20">
        <f>Model!$W$18*((drdp!D239+drdp!M239)*'MSXY-TI2S'!$B239+(drdp!G239+drdp!P239)*'MSXY-TI2S'!$C239+(drdp!J239+drdp!S239)*'MSXY-TI2S'!$D239)</f>
        <v>0</v>
      </c>
      <c r="H239" s="18">
        <f>Model!$W$18*((drdp!B239)*'MSXY-TI2S'!$B239+(drdp!E239)*'MSXY-TI2S'!$C239+(drdp!H239)*'MSXY-TI2S'!$D239)</f>
        <v>0</v>
      </c>
      <c r="I239" s="18">
        <f>Model!$W$18*((drdp!C239)*'MSXY-TI2S'!$B239+(drdp!F239)*'MSXY-TI2S'!$C239+(drdp!I239)*'MSXY-TI2S'!$D239)</f>
        <v>0</v>
      </c>
      <c r="J239" s="18">
        <f>Model!$W$18*((drdp!D239)*'MSXY-TI2S'!$B239+(drdp!G239)*'MSXY-TI2S'!$C239+(drdp!J239)*'MSXY-TI2S'!$D239)</f>
        <v>0</v>
      </c>
      <c r="K239" s="21">
        <f>SUM(E$3:E238)+H239</f>
        <v>-3.8563358916517097E-2</v>
      </c>
      <c r="L239" s="21">
        <f>SUM(F$3:F238)+I239</f>
        <v>0.59341210498787267</v>
      </c>
      <c r="M239" s="21">
        <f>SUM(G$3:G238)+J239</f>
        <v>0</v>
      </c>
      <c r="N239" s="21"/>
      <c r="O239" s="21"/>
      <c r="P239" s="21"/>
      <c r="Q239" s="19">
        <f t="shared" si="19"/>
        <v>1.4871326509241188E-3</v>
      </c>
      <c r="R239" s="19">
        <f t="shared" si="20"/>
        <v>0.352137926346138</v>
      </c>
      <c r="S239" s="19">
        <f t="shared" si="21"/>
        <v>0</v>
      </c>
      <c r="T239" s="19">
        <f t="shared" si="22"/>
        <v>-2.2883963990053258E-2</v>
      </c>
      <c r="U239" s="19">
        <f t="shared" si="23"/>
        <v>0</v>
      </c>
      <c r="V239" s="19">
        <f t="shared" si="24"/>
        <v>0</v>
      </c>
    </row>
    <row r="240" spans="1:22" x14ac:dyDescent="0.25">
      <c r="A240" s="26">
        <f>Wellpath!E240</f>
        <v>0</v>
      </c>
      <c r="B240" s="22">
        <v>0</v>
      </c>
      <c r="C240" s="22">
        <v>0</v>
      </c>
      <c r="D240" s="22">
        <f>SIN(Wellpath!$O240) * (TAN(Dip) * SIN(Wellpath!$L240) * COS(Wellpath!$L240) - COS(Wellpath!$L240) * COS(Wellpath!$L240) * COS(Wellpath!$O240) - COS(Wellpath!$O240)) / 2</f>
        <v>0</v>
      </c>
      <c r="E240" s="20">
        <f>Model!$W$18*((drdp!B240+drdp!K240)*'MSXY-TI2S'!$B240+(drdp!E240+drdp!N240)*'MSXY-TI2S'!$C240+(drdp!H240+drdp!Q240)*'MSXY-TI2S'!$D240)</f>
        <v>0</v>
      </c>
      <c r="F240" s="20">
        <f>Model!$W$18*((drdp!C240+drdp!L240)*'MSXY-TI2S'!$B240+(drdp!F240+drdp!O240)*'MSXY-TI2S'!$C240+(drdp!I240+drdp!R240)*'MSXY-TI2S'!$D240)</f>
        <v>0</v>
      </c>
      <c r="G240" s="20">
        <f>Model!$W$18*((drdp!D240+drdp!M240)*'MSXY-TI2S'!$B240+(drdp!G240+drdp!P240)*'MSXY-TI2S'!$C240+(drdp!J240+drdp!S240)*'MSXY-TI2S'!$D240)</f>
        <v>0</v>
      </c>
      <c r="H240" s="18">
        <f>Model!$W$18*((drdp!B240)*'MSXY-TI2S'!$B240+(drdp!E240)*'MSXY-TI2S'!$C240+(drdp!H240)*'MSXY-TI2S'!$D240)</f>
        <v>0</v>
      </c>
      <c r="I240" s="18">
        <f>Model!$W$18*((drdp!C240)*'MSXY-TI2S'!$B240+(drdp!F240)*'MSXY-TI2S'!$C240+(drdp!I240)*'MSXY-TI2S'!$D240)</f>
        <v>0</v>
      </c>
      <c r="J240" s="18">
        <f>Model!$W$18*((drdp!D240)*'MSXY-TI2S'!$B240+(drdp!G240)*'MSXY-TI2S'!$C240+(drdp!J240)*'MSXY-TI2S'!$D240)</f>
        <v>0</v>
      </c>
      <c r="K240" s="21">
        <f>SUM(E$3:E239)+H240</f>
        <v>-3.8563358916517097E-2</v>
      </c>
      <c r="L240" s="21">
        <f>SUM(F$3:F239)+I240</f>
        <v>0.59341210498787267</v>
      </c>
      <c r="M240" s="21">
        <f>SUM(G$3:G239)+J240</f>
        <v>0</v>
      </c>
      <c r="N240" s="21"/>
      <c r="O240" s="21"/>
      <c r="P240" s="21"/>
      <c r="Q240" s="19">
        <f t="shared" si="19"/>
        <v>1.4871326509241188E-3</v>
      </c>
      <c r="R240" s="19">
        <f t="shared" si="20"/>
        <v>0.352137926346138</v>
      </c>
      <c r="S240" s="19">
        <f t="shared" si="21"/>
        <v>0</v>
      </c>
      <c r="T240" s="19">
        <f t="shared" si="22"/>
        <v>-2.2883963990053258E-2</v>
      </c>
      <c r="U240" s="19">
        <f t="shared" si="23"/>
        <v>0</v>
      </c>
      <c r="V240" s="19">
        <f t="shared" si="24"/>
        <v>0</v>
      </c>
    </row>
    <row r="241" spans="1:22" x14ac:dyDescent="0.25">
      <c r="A241" s="26">
        <f>Wellpath!E241</f>
        <v>0</v>
      </c>
      <c r="B241" s="22">
        <v>0</v>
      </c>
      <c r="C241" s="22">
        <v>0</v>
      </c>
      <c r="D241" s="22">
        <f>SIN(Wellpath!$O241) * (TAN(Dip) * SIN(Wellpath!$L241) * COS(Wellpath!$L241) - COS(Wellpath!$L241) * COS(Wellpath!$L241) * COS(Wellpath!$O241) - COS(Wellpath!$O241)) / 2</f>
        <v>0</v>
      </c>
      <c r="E241" s="20">
        <f>Model!$W$18*((drdp!B241+drdp!K241)*'MSXY-TI2S'!$B241+(drdp!E241+drdp!N241)*'MSXY-TI2S'!$C241+(drdp!H241+drdp!Q241)*'MSXY-TI2S'!$D241)</f>
        <v>0</v>
      </c>
      <c r="F241" s="20">
        <f>Model!$W$18*((drdp!C241+drdp!L241)*'MSXY-TI2S'!$B241+(drdp!F241+drdp!O241)*'MSXY-TI2S'!$C241+(drdp!I241+drdp!R241)*'MSXY-TI2S'!$D241)</f>
        <v>0</v>
      </c>
      <c r="G241" s="20">
        <f>Model!$W$18*((drdp!D241+drdp!M241)*'MSXY-TI2S'!$B241+(drdp!G241+drdp!P241)*'MSXY-TI2S'!$C241+(drdp!J241+drdp!S241)*'MSXY-TI2S'!$D241)</f>
        <v>0</v>
      </c>
      <c r="H241" s="18">
        <f>Model!$W$18*((drdp!B241)*'MSXY-TI2S'!$B241+(drdp!E241)*'MSXY-TI2S'!$C241+(drdp!H241)*'MSXY-TI2S'!$D241)</f>
        <v>0</v>
      </c>
      <c r="I241" s="18">
        <f>Model!$W$18*((drdp!C241)*'MSXY-TI2S'!$B241+(drdp!F241)*'MSXY-TI2S'!$C241+(drdp!I241)*'MSXY-TI2S'!$D241)</f>
        <v>0</v>
      </c>
      <c r="J241" s="18">
        <f>Model!$W$18*((drdp!D241)*'MSXY-TI2S'!$B241+(drdp!G241)*'MSXY-TI2S'!$C241+(drdp!J241)*'MSXY-TI2S'!$D241)</f>
        <v>0</v>
      </c>
      <c r="K241" s="21">
        <f>SUM(E$3:E240)+H241</f>
        <v>-3.8563358916517097E-2</v>
      </c>
      <c r="L241" s="21">
        <f>SUM(F$3:F240)+I241</f>
        <v>0.59341210498787267</v>
      </c>
      <c r="M241" s="21">
        <f>SUM(G$3:G240)+J241</f>
        <v>0</v>
      </c>
      <c r="N241" s="21"/>
      <c r="O241" s="21"/>
      <c r="P241" s="21"/>
      <c r="Q241" s="19">
        <f t="shared" si="19"/>
        <v>1.4871326509241188E-3</v>
      </c>
      <c r="R241" s="19">
        <f t="shared" si="20"/>
        <v>0.352137926346138</v>
      </c>
      <c r="S241" s="19">
        <f t="shared" si="21"/>
        <v>0</v>
      </c>
      <c r="T241" s="19">
        <f t="shared" si="22"/>
        <v>-2.2883963990053258E-2</v>
      </c>
      <c r="U241" s="19">
        <f t="shared" si="23"/>
        <v>0</v>
      </c>
      <c r="V241" s="19">
        <f t="shared" si="24"/>
        <v>0</v>
      </c>
    </row>
    <row r="242" spans="1:22" x14ac:dyDescent="0.25">
      <c r="A242" s="26">
        <f>Wellpath!E242</f>
        <v>0</v>
      </c>
      <c r="B242" s="22">
        <v>0</v>
      </c>
      <c r="C242" s="22">
        <v>0</v>
      </c>
      <c r="D242" s="22">
        <f>SIN(Wellpath!$O242) * (TAN(Dip) * SIN(Wellpath!$L242) * COS(Wellpath!$L242) - COS(Wellpath!$L242) * COS(Wellpath!$L242) * COS(Wellpath!$O242) - COS(Wellpath!$O242)) / 2</f>
        <v>0</v>
      </c>
      <c r="E242" s="20">
        <f>Model!$W$18*((drdp!B242+drdp!K242)*'MSXY-TI2S'!$B242+(drdp!E242+drdp!N242)*'MSXY-TI2S'!$C242+(drdp!H242+drdp!Q242)*'MSXY-TI2S'!$D242)</f>
        <v>0</v>
      </c>
      <c r="F242" s="20">
        <f>Model!$W$18*((drdp!C242+drdp!L242)*'MSXY-TI2S'!$B242+(drdp!F242+drdp!O242)*'MSXY-TI2S'!$C242+(drdp!I242+drdp!R242)*'MSXY-TI2S'!$D242)</f>
        <v>0</v>
      </c>
      <c r="G242" s="20">
        <f>Model!$W$18*((drdp!D242+drdp!M242)*'MSXY-TI2S'!$B242+(drdp!G242+drdp!P242)*'MSXY-TI2S'!$C242+(drdp!J242+drdp!S242)*'MSXY-TI2S'!$D242)</f>
        <v>0</v>
      </c>
      <c r="H242" s="18">
        <f>Model!$W$18*((drdp!B242)*'MSXY-TI2S'!$B242+(drdp!E242)*'MSXY-TI2S'!$C242+(drdp!H242)*'MSXY-TI2S'!$D242)</f>
        <v>0</v>
      </c>
      <c r="I242" s="18">
        <f>Model!$W$18*((drdp!C242)*'MSXY-TI2S'!$B242+(drdp!F242)*'MSXY-TI2S'!$C242+(drdp!I242)*'MSXY-TI2S'!$D242)</f>
        <v>0</v>
      </c>
      <c r="J242" s="18">
        <f>Model!$W$18*((drdp!D242)*'MSXY-TI2S'!$B242+(drdp!G242)*'MSXY-TI2S'!$C242+(drdp!J242)*'MSXY-TI2S'!$D242)</f>
        <v>0</v>
      </c>
      <c r="K242" s="21">
        <f>SUM(E$3:E241)+H242</f>
        <v>-3.8563358916517097E-2</v>
      </c>
      <c r="L242" s="21">
        <f>SUM(F$3:F241)+I242</f>
        <v>0.59341210498787267</v>
      </c>
      <c r="M242" s="21">
        <f>SUM(G$3:G241)+J242</f>
        <v>0</v>
      </c>
      <c r="N242" s="21"/>
      <c r="O242" s="21"/>
      <c r="P242" s="21"/>
      <c r="Q242" s="19">
        <f t="shared" si="19"/>
        <v>1.4871326509241188E-3</v>
      </c>
      <c r="R242" s="19">
        <f t="shared" si="20"/>
        <v>0.352137926346138</v>
      </c>
      <c r="S242" s="19">
        <f t="shared" si="21"/>
        <v>0</v>
      </c>
      <c r="T242" s="19">
        <f t="shared" si="22"/>
        <v>-2.2883963990053258E-2</v>
      </c>
      <c r="U242" s="19">
        <f t="shared" si="23"/>
        <v>0</v>
      </c>
      <c r="V242" s="19">
        <f t="shared" si="24"/>
        <v>0</v>
      </c>
    </row>
    <row r="243" spans="1:22" x14ac:dyDescent="0.25">
      <c r="A243" s="26">
        <f>Wellpath!E243</f>
        <v>0</v>
      </c>
      <c r="B243" s="22">
        <v>0</v>
      </c>
      <c r="C243" s="22">
        <v>0</v>
      </c>
      <c r="D243" s="22">
        <f>SIN(Wellpath!$O243) * (TAN(Dip) * SIN(Wellpath!$L243) * COS(Wellpath!$L243) - COS(Wellpath!$L243) * COS(Wellpath!$L243) * COS(Wellpath!$O243) - COS(Wellpath!$O243)) / 2</f>
        <v>0</v>
      </c>
      <c r="E243" s="20">
        <f>Model!$W$18*((drdp!B243+drdp!K243)*'MSXY-TI2S'!$B243+(drdp!E243+drdp!N243)*'MSXY-TI2S'!$C243+(drdp!H243+drdp!Q243)*'MSXY-TI2S'!$D243)</f>
        <v>0</v>
      </c>
      <c r="F243" s="20">
        <f>Model!$W$18*((drdp!C243+drdp!L243)*'MSXY-TI2S'!$B243+(drdp!F243+drdp!O243)*'MSXY-TI2S'!$C243+(drdp!I243+drdp!R243)*'MSXY-TI2S'!$D243)</f>
        <v>0</v>
      </c>
      <c r="G243" s="20">
        <f>Model!$W$18*((drdp!D243+drdp!M243)*'MSXY-TI2S'!$B243+(drdp!G243+drdp!P243)*'MSXY-TI2S'!$C243+(drdp!J243+drdp!S243)*'MSXY-TI2S'!$D243)</f>
        <v>0</v>
      </c>
      <c r="H243" s="18">
        <f>Model!$W$18*((drdp!B243)*'MSXY-TI2S'!$B243+(drdp!E243)*'MSXY-TI2S'!$C243+(drdp!H243)*'MSXY-TI2S'!$D243)</f>
        <v>0</v>
      </c>
      <c r="I243" s="18">
        <f>Model!$W$18*((drdp!C243)*'MSXY-TI2S'!$B243+(drdp!F243)*'MSXY-TI2S'!$C243+(drdp!I243)*'MSXY-TI2S'!$D243)</f>
        <v>0</v>
      </c>
      <c r="J243" s="18">
        <f>Model!$W$18*((drdp!D243)*'MSXY-TI2S'!$B243+(drdp!G243)*'MSXY-TI2S'!$C243+(drdp!J243)*'MSXY-TI2S'!$D243)</f>
        <v>0</v>
      </c>
      <c r="K243" s="21">
        <f>SUM(E$3:E242)+H243</f>
        <v>-3.8563358916517097E-2</v>
      </c>
      <c r="L243" s="21">
        <f>SUM(F$3:F242)+I243</f>
        <v>0.59341210498787267</v>
      </c>
      <c r="M243" s="21">
        <f>SUM(G$3:G242)+J243</f>
        <v>0</v>
      </c>
      <c r="N243" s="21"/>
      <c r="O243" s="21"/>
      <c r="P243" s="21"/>
      <c r="Q243" s="19">
        <f t="shared" si="19"/>
        <v>1.4871326509241188E-3</v>
      </c>
      <c r="R243" s="19">
        <f t="shared" si="20"/>
        <v>0.352137926346138</v>
      </c>
      <c r="S243" s="19">
        <f t="shared" si="21"/>
        <v>0</v>
      </c>
      <c r="T243" s="19">
        <f t="shared" si="22"/>
        <v>-2.2883963990053258E-2</v>
      </c>
      <c r="U243" s="19">
        <f t="shared" si="23"/>
        <v>0</v>
      </c>
      <c r="V243" s="19">
        <f t="shared" si="24"/>
        <v>0</v>
      </c>
    </row>
    <row r="244" spans="1:22" x14ac:dyDescent="0.25">
      <c r="A244" s="26">
        <f>Wellpath!E244</f>
        <v>0</v>
      </c>
      <c r="B244" s="22">
        <v>0</v>
      </c>
      <c r="C244" s="22">
        <v>0</v>
      </c>
      <c r="D244" s="22">
        <f>SIN(Wellpath!$O244) * (TAN(Dip) * SIN(Wellpath!$L244) * COS(Wellpath!$L244) - COS(Wellpath!$L244) * COS(Wellpath!$L244) * COS(Wellpath!$O244) - COS(Wellpath!$O244)) / 2</f>
        <v>0</v>
      </c>
      <c r="E244" s="20">
        <f>Model!$W$18*((drdp!B244+drdp!K244)*'MSXY-TI2S'!$B244+(drdp!E244+drdp!N244)*'MSXY-TI2S'!$C244+(drdp!H244+drdp!Q244)*'MSXY-TI2S'!$D244)</f>
        <v>0</v>
      </c>
      <c r="F244" s="20">
        <f>Model!$W$18*((drdp!C244+drdp!L244)*'MSXY-TI2S'!$B244+(drdp!F244+drdp!O244)*'MSXY-TI2S'!$C244+(drdp!I244+drdp!R244)*'MSXY-TI2S'!$D244)</f>
        <v>0</v>
      </c>
      <c r="G244" s="20">
        <f>Model!$W$18*((drdp!D244+drdp!M244)*'MSXY-TI2S'!$B244+(drdp!G244+drdp!P244)*'MSXY-TI2S'!$C244+(drdp!J244+drdp!S244)*'MSXY-TI2S'!$D244)</f>
        <v>0</v>
      </c>
      <c r="H244" s="18">
        <f>Model!$W$18*((drdp!B244)*'MSXY-TI2S'!$B244+(drdp!E244)*'MSXY-TI2S'!$C244+(drdp!H244)*'MSXY-TI2S'!$D244)</f>
        <v>0</v>
      </c>
      <c r="I244" s="18">
        <f>Model!$W$18*((drdp!C244)*'MSXY-TI2S'!$B244+(drdp!F244)*'MSXY-TI2S'!$C244+(drdp!I244)*'MSXY-TI2S'!$D244)</f>
        <v>0</v>
      </c>
      <c r="J244" s="18">
        <f>Model!$W$18*((drdp!D244)*'MSXY-TI2S'!$B244+(drdp!G244)*'MSXY-TI2S'!$C244+(drdp!J244)*'MSXY-TI2S'!$D244)</f>
        <v>0</v>
      </c>
      <c r="K244" s="21">
        <f>SUM(E$3:E243)+H244</f>
        <v>-3.8563358916517097E-2</v>
      </c>
      <c r="L244" s="21">
        <f>SUM(F$3:F243)+I244</f>
        <v>0.59341210498787267</v>
      </c>
      <c r="M244" s="21">
        <f>SUM(G$3:G243)+J244</f>
        <v>0</v>
      </c>
      <c r="N244" s="21"/>
      <c r="O244" s="21"/>
      <c r="P244" s="21"/>
      <c r="Q244" s="19">
        <f t="shared" si="19"/>
        <v>1.4871326509241188E-3</v>
      </c>
      <c r="R244" s="19">
        <f t="shared" si="20"/>
        <v>0.352137926346138</v>
      </c>
      <c r="S244" s="19">
        <f t="shared" si="21"/>
        <v>0</v>
      </c>
      <c r="T244" s="19">
        <f t="shared" si="22"/>
        <v>-2.2883963990053258E-2</v>
      </c>
      <c r="U244" s="19">
        <f t="shared" si="23"/>
        <v>0</v>
      </c>
      <c r="V244" s="19">
        <f t="shared" si="24"/>
        <v>0</v>
      </c>
    </row>
    <row r="245" spans="1:22" x14ac:dyDescent="0.25">
      <c r="A245" s="26">
        <f>Wellpath!E245</f>
        <v>0</v>
      </c>
      <c r="B245" s="22">
        <v>0</v>
      </c>
      <c r="C245" s="22">
        <v>0</v>
      </c>
      <c r="D245" s="22">
        <f>SIN(Wellpath!$O245) * (TAN(Dip) * SIN(Wellpath!$L245) * COS(Wellpath!$L245) - COS(Wellpath!$L245) * COS(Wellpath!$L245) * COS(Wellpath!$O245) - COS(Wellpath!$O245)) / 2</f>
        <v>0</v>
      </c>
      <c r="E245" s="20">
        <f>Model!$W$18*((drdp!B245+drdp!K245)*'MSXY-TI2S'!$B245+(drdp!E245+drdp!N245)*'MSXY-TI2S'!$C245+(drdp!H245+drdp!Q245)*'MSXY-TI2S'!$D245)</f>
        <v>0</v>
      </c>
      <c r="F245" s="20">
        <f>Model!$W$18*((drdp!C245+drdp!L245)*'MSXY-TI2S'!$B245+(drdp!F245+drdp!O245)*'MSXY-TI2S'!$C245+(drdp!I245+drdp!R245)*'MSXY-TI2S'!$D245)</f>
        <v>0</v>
      </c>
      <c r="G245" s="20">
        <f>Model!$W$18*((drdp!D245+drdp!M245)*'MSXY-TI2S'!$B245+(drdp!G245+drdp!P245)*'MSXY-TI2S'!$C245+(drdp!J245+drdp!S245)*'MSXY-TI2S'!$D245)</f>
        <v>0</v>
      </c>
      <c r="H245" s="18">
        <f>Model!$W$18*((drdp!B245)*'MSXY-TI2S'!$B245+(drdp!E245)*'MSXY-TI2S'!$C245+(drdp!H245)*'MSXY-TI2S'!$D245)</f>
        <v>0</v>
      </c>
      <c r="I245" s="18">
        <f>Model!$W$18*((drdp!C245)*'MSXY-TI2S'!$B245+(drdp!F245)*'MSXY-TI2S'!$C245+(drdp!I245)*'MSXY-TI2S'!$D245)</f>
        <v>0</v>
      </c>
      <c r="J245" s="18">
        <f>Model!$W$18*((drdp!D245)*'MSXY-TI2S'!$B245+(drdp!G245)*'MSXY-TI2S'!$C245+(drdp!J245)*'MSXY-TI2S'!$D245)</f>
        <v>0</v>
      </c>
      <c r="K245" s="21">
        <f>SUM(E$3:E244)+H245</f>
        <v>-3.8563358916517097E-2</v>
      </c>
      <c r="L245" s="21">
        <f>SUM(F$3:F244)+I245</f>
        <v>0.59341210498787267</v>
      </c>
      <c r="M245" s="21">
        <f>SUM(G$3:G244)+J245</f>
        <v>0</v>
      </c>
      <c r="N245" s="21"/>
      <c r="O245" s="21"/>
      <c r="P245" s="21"/>
      <c r="Q245" s="19">
        <f t="shared" si="19"/>
        <v>1.4871326509241188E-3</v>
      </c>
      <c r="R245" s="19">
        <f t="shared" si="20"/>
        <v>0.352137926346138</v>
      </c>
      <c r="S245" s="19">
        <f t="shared" si="21"/>
        <v>0</v>
      </c>
      <c r="T245" s="19">
        <f t="shared" si="22"/>
        <v>-2.2883963990053258E-2</v>
      </c>
      <c r="U245" s="19">
        <f t="shared" si="23"/>
        <v>0</v>
      </c>
      <c r="V245" s="19">
        <f t="shared" si="24"/>
        <v>0</v>
      </c>
    </row>
    <row r="246" spans="1:22" x14ac:dyDescent="0.25">
      <c r="A246" s="26">
        <f>Wellpath!E246</f>
        <v>0</v>
      </c>
      <c r="B246" s="22">
        <v>0</v>
      </c>
      <c r="C246" s="22">
        <v>0</v>
      </c>
      <c r="D246" s="22">
        <f>SIN(Wellpath!$O246) * (TAN(Dip) * SIN(Wellpath!$L246) * COS(Wellpath!$L246) - COS(Wellpath!$L246) * COS(Wellpath!$L246) * COS(Wellpath!$O246) - COS(Wellpath!$O246)) / 2</f>
        <v>0</v>
      </c>
      <c r="E246" s="20">
        <f>Model!$W$18*((drdp!B246+drdp!K246)*'MSXY-TI2S'!$B246+(drdp!E246+drdp!N246)*'MSXY-TI2S'!$C246+(drdp!H246+drdp!Q246)*'MSXY-TI2S'!$D246)</f>
        <v>0</v>
      </c>
      <c r="F246" s="20">
        <f>Model!$W$18*((drdp!C246+drdp!L246)*'MSXY-TI2S'!$B246+(drdp!F246+drdp!O246)*'MSXY-TI2S'!$C246+(drdp!I246+drdp!R246)*'MSXY-TI2S'!$D246)</f>
        <v>0</v>
      </c>
      <c r="G246" s="20">
        <f>Model!$W$18*((drdp!D246+drdp!M246)*'MSXY-TI2S'!$B246+(drdp!G246+drdp!P246)*'MSXY-TI2S'!$C246+(drdp!J246+drdp!S246)*'MSXY-TI2S'!$D246)</f>
        <v>0</v>
      </c>
      <c r="H246" s="18">
        <f>Model!$W$18*((drdp!B246)*'MSXY-TI2S'!$B246+(drdp!E246)*'MSXY-TI2S'!$C246+(drdp!H246)*'MSXY-TI2S'!$D246)</f>
        <v>0</v>
      </c>
      <c r="I246" s="18">
        <f>Model!$W$18*((drdp!C246)*'MSXY-TI2S'!$B246+(drdp!F246)*'MSXY-TI2S'!$C246+(drdp!I246)*'MSXY-TI2S'!$D246)</f>
        <v>0</v>
      </c>
      <c r="J246" s="18">
        <f>Model!$W$18*((drdp!D246)*'MSXY-TI2S'!$B246+(drdp!G246)*'MSXY-TI2S'!$C246+(drdp!J246)*'MSXY-TI2S'!$D246)</f>
        <v>0</v>
      </c>
      <c r="K246" s="21">
        <f>SUM(E$3:E245)+H246</f>
        <v>-3.8563358916517097E-2</v>
      </c>
      <c r="L246" s="21">
        <f>SUM(F$3:F245)+I246</f>
        <v>0.59341210498787267</v>
      </c>
      <c r="M246" s="21">
        <f>SUM(G$3:G245)+J246</f>
        <v>0</v>
      </c>
      <c r="N246" s="21"/>
      <c r="O246" s="21"/>
      <c r="P246" s="21"/>
      <c r="Q246" s="19">
        <f t="shared" si="19"/>
        <v>1.4871326509241188E-3</v>
      </c>
      <c r="R246" s="19">
        <f t="shared" si="20"/>
        <v>0.352137926346138</v>
      </c>
      <c r="S246" s="19">
        <f t="shared" si="21"/>
        <v>0</v>
      </c>
      <c r="T246" s="19">
        <f t="shared" si="22"/>
        <v>-2.2883963990053258E-2</v>
      </c>
      <c r="U246" s="19">
        <f t="shared" si="23"/>
        <v>0</v>
      </c>
      <c r="V246" s="19">
        <f t="shared" si="24"/>
        <v>0</v>
      </c>
    </row>
    <row r="247" spans="1:22" x14ac:dyDescent="0.25">
      <c r="A247" s="26">
        <f>Wellpath!E247</f>
        <v>0</v>
      </c>
      <c r="B247" s="22">
        <v>0</v>
      </c>
      <c r="C247" s="22">
        <v>0</v>
      </c>
      <c r="D247" s="22">
        <f>SIN(Wellpath!$O247) * (TAN(Dip) * SIN(Wellpath!$L247) * COS(Wellpath!$L247) - COS(Wellpath!$L247) * COS(Wellpath!$L247) * COS(Wellpath!$O247) - COS(Wellpath!$O247)) / 2</f>
        <v>0</v>
      </c>
      <c r="E247" s="20">
        <f>Model!$W$18*((drdp!B247+drdp!K247)*'MSXY-TI2S'!$B247+(drdp!E247+drdp!N247)*'MSXY-TI2S'!$C247+(drdp!H247+drdp!Q247)*'MSXY-TI2S'!$D247)</f>
        <v>0</v>
      </c>
      <c r="F247" s="20">
        <f>Model!$W$18*((drdp!C247+drdp!L247)*'MSXY-TI2S'!$B247+(drdp!F247+drdp!O247)*'MSXY-TI2S'!$C247+(drdp!I247+drdp!R247)*'MSXY-TI2S'!$D247)</f>
        <v>0</v>
      </c>
      <c r="G247" s="20">
        <f>Model!$W$18*((drdp!D247+drdp!M247)*'MSXY-TI2S'!$B247+(drdp!G247+drdp!P247)*'MSXY-TI2S'!$C247+(drdp!J247+drdp!S247)*'MSXY-TI2S'!$D247)</f>
        <v>0</v>
      </c>
      <c r="H247" s="18">
        <f>Model!$W$18*((drdp!B247)*'MSXY-TI2S'!$B247+(drdp!E247)*'MSXY-TI2S'!$C247+(drdp!H247)*'MSXY-TI2S'!$D247)</f>
        <v>0</v>
      </c>
      <c r="I247" s="18">
        <f>Model!$W$18*((drdp!C247)*'MSXY-TI2S'!$B247+(drdp!F247)*'MSXY-TI2S'!$C247+(drdp!I247)*'MSXY-TI2S'!$D247)</f>
        <v>0</v>
      </c>
      <c r="J247" s="18">
        <f>Model!$W$18*((drdp!D247)*'MSXY-TI2S'!$B247+(drdp!G247)*'MSXY-TI2S'!$C247+(drdp!J247)*'MSXY-TI2S'!$D247)</f>
        <v>0</v>
      </c>
      <c r="K247" s="21">
        <f>SUM(E$3:E246)+H247</f>
        <v>-3.8563358916517097E-2</v>
      </c>
      <c r="L247" s="21">
        <f>SUM(F$3:F246)+I247</f>
        <v>0.59341210498787267</v>
      </c>
      <c r="M247" s="21">
        <f>SUM(G$3:G246)+J247</f>
        <v>0</v>
      </c>
      <c r="N247" s="21"/>
      <c r="O247" s="21"/>
      <c r="P247" s="21"/>
      <c r="Q247" s="19">
        <f t="shared" si="19"/>
        <v>1.4871326509241188E-3</v>
      </c>
      <c r="R247" s="19">
        <f t="shared" si="20"/>
        <v>0.352137926346138</v>
      </c>
      <c r="S247" s="19">
        <f t="shared" si="21"/>
        <v>0</v>
      </c>
      <c r="T247" s="19">
        <f t="shared" si="22"/>
        <v>-2.2883963990053258E-2</v>
      </c>
      <c r="U247" s="19">
        <f t="shared" si="23"/>
        <v>0</v>
      </c>
      <c r="V247" s="19">
        <f t="shared" si="24"/>
        <v>0</v>
      </c>
    </row>
    <row r="248" spans="1:22" x14ac:dyDescent="0.25">
      <c r="A248" s="26">
        <f>Wellpath!E248</f>
        <v>0</v>
      </c>
      <c r="B248" s="22">
        <v>0</v>
      </c>
      <c r="C248" s="22">
        <v>0</v>
      </c>
      <c r="D248" s="22">
        <f>SIN(Wellpath!$O248) * (TAN(Dip) * SIN(Wellpath!$L248) * COS(Wellpath!$L248) - COS(Wellpath!$L248) * COS(Wellpath!$L248) * COS(Wellpath!$O248) - COS(Wellpath!$O248)) / 2</f>
        <v>0</v>
      </c>
      <c r="E248" s="20">
        <f>Model!$W$18*((drdp!B248+drdp!K248)*'MSXY-TI2S'!$B248+(drdp!E248+drdp!N248)*'MSXY-TI2S'!$C248+(drdp!H248+drdp!Q248)*'MSXY-TI2S'!$D248)</f>
        <v>0</v>
      </c>
      <c r="F248" s="20">
        <f>Model!$W$18*((drdp!C248+drdp!L248)*'MSXY-TI2S'!$B248+(drdp!F248+drdp!O248)*'MSXY-TI2S'!$C248+(drdp!I248+drdp!R248)*'MSXY-TI2S'!$D248)</f>
        <v>0</v>
      </c>
      <c r="G248" s="20">
        <f>Model!$W$18*((drdp!D248+drdp!M248)*'MSXY-TI2S'!$B248+(drdp!G248+drdp!P248)*'MSXY-TI2S'!$C248+(drdp!J248+drdp!S248)*'MSXY-TI2S'!$D248)</f>
        <v>0</v>
      </c>
      <c r="H248" s="18">
        <f>Model!$W$18*((drdp!B248)*'MSXY-TI2S'!$B248+(drdp!E248)*'MSXY-TI2S'!$C248+(drdp!H248)*'MSXY-TI2S'!$D248)</f>
        <v>0</v>
      </c>
      <c r="I248" s="18">
        <f>Model!$W$18*((drdp!C248)*'MSXY-TI2S'!$B248+(drdp!F248)*'MSXY-TI2S'!$C248+(drdp!I248)*'MSXY-TI2S'!$D248)</f>
        <v>0</v>
      </c>
      <c r="J248" s="18">
        <f>Model!$W$18*((drdp!D248)*'MSXY-TI2S'!$B248+(drdp!G248)*'MSXY-TI2S'!$C248+(drdp!J248)*'MSXY-TI2S'!$D248)</f>
        <v>0</v>
      </c>
      <c r="K248" s="21">
        <f>SUM(E$3:E247)+H248</f>
        <v>-3.8563358916517097E-2</v>
      </c>
      <c r="L248" s="21">
        <f>SUM(F$3:F247)+I248</f>
        <v>0.59341210498787267</v>
      </c>
      <c r="M248" s="21">
        <f>SUM(G$3:G247)+J248</f>
        <v>0</v>
      </c>
      <c r="N248" s="21"/>
      <c r="O248" s="21"/>
      <c r="P248" s="21"/>
      <c r="Q248" s="19">
        <f t="shared" si="19"/>
        <v>1.4871326509241188E-3</v>
      </c>
      <c r="R248" s="19">
        <f t="shared" si="20"/>
        <v>0.352137926346138</v>
      </c>
      <c r="S248" s="19">
        <f t="shared" si="21"/>
        <v>0</v>
      </c>
      <c r="T248" s="19">
        <f t="shared" si="22"/>
        <v>-2.2883963990053258E-2</v>
      </c>
      <c r="U248" s="19">
        <f t="shared" si="23"/>
        <v>0</v>
      </c>
      <c r="V248" s="19">
        <f t="shared" si="24"/>
        <v>0</v>
      </c>
    </row>
    <row r="249" spans="1:22" x14ac:dyDescent="0.25">
      <c r="A249" s="26">
        <f>Wellpath!E249</f>
        <v>0</v>
      </c>
      <c r="B249" s="22">
        <v>0</v>
      </c>
      <c r="C249" s="22">
        <v>0</v>
      </c>
      <c r="D249" s="22">
        <f>SIN(Wellpath!$O249) * (TAN(Dip) * SIN(Wellpath!$L249) * COS(Wellpath!$L249) - COS(Wellpath!$L249) * COS(Wellpath!$L249) * COS(Wellpath!$O249) - COS(Wellpath!$O249)) / 2</f>
        <v>0</v>
      </c>
      <c r="E249" s="20">
        <f>Model!$W$18*((drdp!B249+drdp!K249)*'MSXY-TI2S'!$B249+(drdp!E249+drdp!N249)*'MSXY-TI2S'!$C249+(drdp!H249+drdp!Q249)*'MSXY-TI2S'!$D249)</f>
        <v>0</v>
      </c>
      <c r="F249" s="20">
        <f>Model!$W$18*((drdp!C249+drdp!L249)*'MSXY-TI2S'!$B249+(drdp!F249+drdp!O249)*'MSXY-TI2S'!$C249+(drdp!I249+drdp!R249)*'MSXY-TI2S'!$D249)</f>
        <v>0</v>
      </c>
      <c r="G249" s="20">
        <f>Model!$W$18*((drdp!D249+drdp!M249)*'MSXY-TI2S'!$B249+(drdp!G249+drdp!P249)*'MSXY-TI2S'!$C249+(drdp!J249+drdp!S249)*'MSXY-TI2S'!$D249)</f>
        <v>0</v>
      </c>
      <c r="H249" s="18">
        <f>Model!$W$18*((drdp!B249)*'MSXY-TI2S'!$B249+(drdp!E249)*'MSXY-TI2S'!$C249+(drdp!H249)*'MSXY-TI2S'!$D249)</f>
        <v>0</v>
      </c>
      <c r="I249" s="18">
        <f>Model!$W$18*((drdp!C249)*'MSXY-TI2S'!$B249+(drdp!F249)*'MSXY-TI2S'!$C249+(drdp!I249)*'MSXY-TI2S'!$D249)</f>
        <v>0</v>
      </c>
      <c r="J249" s="18">
        <f>Model!$W$18*((drdp!D249)*'MSXY-TI2S'!$B249+(drdp!G249)*'MSXY-TI2S'!$C249+(drdp!J249)*'MSXY-TI2S'!$D249)</f>
        <v>0</v>
      </c>
      <c r="K249" s="21">
        <f>SUM(E$3:E248)+H249</f>
        <v>-3.8563358916517097E-2</v>
      </c>
      <c r="L249" s="21">
        <f>SUM(F$3:F248)+I249</f>
        <v>0.59341210498787267</v>
      </c>
      <c r="M249" s="21">
        <f>SUM(G$3:G248)+J249</f>
        <v>0</v>
      </c>
      <c r="N249" s="21"/>
      <c r="O249" s="21"/>
      <c r="P249" s="21"/>
      <c r="Q249" s="19">
        <f t="shared" si="19"/>
        <v>1.4871326509241188E-3</v>
      </c>
      <c r="R249" s="19">
        <f t="shared" si="20"/>
        <v>0.352137926346138</v>
      </c>
      <c r="S249" s="19">
        <f t="shared" si="21"/>
        <v>0</v>
      </c>
      <c r="T249" s="19">
        <f t="shared" si="22"/>
        <v>-2.2883963990053258E-2</v>
      </c>
      <c r="U249" s="19">
        <f t="shared" si="23"/>
        <v>0</v>
      </c>
      <c r="V249" s="19">
        <f t="shared" si="24"/>
        <v>0</v>
      </c>
    </row>
    <row r="250" spans="1:22" x14ac:dyDescent="0.25">
      <c r="A250" s="26">
        <f>Wellpath!E250</f>
        <v>0</v>
      </c>
      <c r="B250" s="22">
        <v>0</v>
      </c>
      <c r="C250" s="22">
        <v>0</v>
      </c>
      <c r="D250" s="22">
        <f>SIN(Wellpath!$O250) * (TAN(Dip) * SIN(Wellpath!$L250) * COS(Wellpath!$L250) - COS(Wellpath!$L250) * COS(Wellpath!$L250) * COS(Wellpath!$O250) - COS(Wellpath!$O250)) / 2</f>
        <v>0</v>
      </c>
      <c r="E250" s="20">
        <f>Model!$W$18*((drdp!B250+drdp!K250)*'MSXY-TI2S'!$B250+(drdp!E250+drdp!N250)*'MSXY-TI2S'!$C250+(drdp!H250+drdp!Q250)*'MSXY-TI2S'!$D250)</f>
        <v>0</v>
      </c>
      <c r="F250" s="20">
        <f>Model!$W$18*((drdp!C250+drdp!L250)*'MSXY-TI2S'!$B250+(drdp!F250+drdp!O250)*'MSXY-TI2S'!$C250+(drdp!I250+drdp!R250)*'MSXY-TI2S'!$D250)</f>
        <v>0</v>
      </c>
      <c r="G250" s="20">
        <f>Model!$W$18*((drdp!D250+drdp!M250)*'MSXY-TI2S'!$B250+(drdp!G250+drdp!P250)*'MSXY-TI2S'!$C250+(drdp!J250+drdp!S250)*'MSXY-TI2S'!$D250)</f>
        <v>0</v>
      </c>
      <c r="H250" s="18">
        <f>Model!$W$18*((drdp!B250)*'MSXY-TI2S'!$B250+(drdp!E250)*'MSXY-TI2S'!$C250+(drdp!H250)*'MSXY-TI2S'!$D250)</f>
        <v>0</v>
      </c>
      <c r="I250" s="18">
        <f>Model!$W$18*((drdp!C250)*'MSXY-TI2S'!$B250+(drdp!F250)*'MSXY-TI2S'!$C250+(drdp!I250)*'MSXY-TI2S'!$D250)</f>
        <v>0</v>
      </c>
      <c r="J250" s="18">
        <f>Model!$W$18*((drdp!D250)*'MSXY-TI2S'!$B250+(drdp!G250)*'MSXY-TI2S'!$C250+(drdp!J250)*'MSXY-TI2S'!$D250)</f>
        <v>0</v>
      </c>
      <c r="K250" s="21">
        <f>SUM(E$3:E249)+H250</f>
        <v>-3.8563358916517097E-2</v>
      </c>
      <c r="L250" s="21">
        <f>SUM(F$3:F249)+I250</f>
        <v>0.59341210498787267</v>
      </c>
      <c r="M250" s="21">
        <f>SUM(G$3:G249)+J250</f>
        <v>0</v>
      </c>
      <c r="N250" s="21"/>
      <c r="O250" s="21"/>
      <c r="P250" s="21"/>
      <c r="Q250" s="19">
        <f t="shared" si="19"/>
        <v>1.4871326509241188E-3</v>
      </c>
      <c r="R250" s="19">
        <f t="shared" si="20"/>
        <v>0.352137926346138</v>
      </c>
      <c r="S250" s="19">
        <f t="shared" si="21"/>
        <v>0</v>
      </c>
      <c r="T250" s="19">
        <f t="shared" si="22"/>
        <v>-2.2883963990053258E-2</v>
      </c>
      <c r="U250" s="19">
        <f t="shared" si="23"/>
        <v>0</v>
      </c>
      <c r="V250" s="19">
        <f t="shared" si="24"/>
        <v>0</v>
      </c>
    </row>
    <row r="251" spans="1:22" x14ac:dyDescent="0.25">
      <c r="A251" s="26">
        <f>Wellpath!E251</f>
        <v>0</v>
      </c>
      <c r="B251" s="22">
        <v>0</v>
      </c>
      <c r="C251" s="22">
        <v>0</v>
      </c>
      <c r="D251" s="22">
        <f>SIN(Wellpath!$O251) * (TAN(Dip) * SIN(Wellpath!$L251) * COS(Wellpath!$L251) - COS(Wellpath!$L251) * COS(Wellpath!$L251) * COS(Wellpath!$O251) - COS(Wellpath!$O251)) / 2</f>
        <v>0</v>
      </c>
      <c r="E251" s="20">
        <f>Model!$W$18*((drdp!B251+drdp!K251)*'MSXY-TI2S'!$B251+(drdp!E251+drdp!N251)*'MSXY-TI2S'!$C251+(drdp!H251+drdp!Q251)*'MSXY-TI2S'!$D251)</f>
        <v>0</v>
      </c>
      <c r="F251" s="20">
        <f>Model!$W$18*((drdp!C251+drdp!L251)*'MSXY-TI2S'!$B251+(drdp!F251+drdp!O251)*'MSXY-TI2S'!$C251+(drdp!I251+drdp!R251)*'MSXY-TI2S'!$D251)</f>
        <v>0</v>
      </c>
      <c r="G251" s="20">
        <f>Model!$W$18*((drdp!D251+drdp!M251)*'MSXY-TI2S'!$B251+(drdp!G251+drdp!P251)*'MSXY-TI2S'!$C251+(drdp!J251+drdp!S251)*'MSXY-TI2S'!$D251)</f>
        <v>0</v>
      </c>
      <c r="H251" s="18">
        <f>Model!$W$18*((drdp!B251)*'MSXY-TI2S'!$B251+(drdp!E251)*'MSXY-TI2S'!$C251+(drdp!H251)*'MSXY-TI2S'!$D251)</f>
        <v>0</v>
      </c>
      <c r="I251" s="18">
        <f>Model!$W$18*((drdp!C251)*'MSXY-TI2S'!$B251+(drdp!F251)*'MSXY-TI2S'!$C251+(drdp!I251)*'MSXY-TI2S'!$D251)</f>
        <v>0</v>
      </c>
      <c r="J251" s="18">
        <f>Model!$W$18*((drdp!D251)*'MSXY-TI2S'!$B251+(drdp!G251)*'MSXY-TI2S'!$C251+(drdp!J251)*'MSXY-TI2S'!$D251)</f>
        <v>0</v>
      </c>
      <c r="K251" s="21">
        <f>SUM(E$3:E250)+H251</f>
        <v>-3.8563358916517097E-2</v>
      </c>
      <c r="L251" s="21">
        <f>SUM(F$3:F250)+I251</f>
        <v>0.59341210498787267</v>
      </c>
      <c r="M251" s="21">
        <f>SUM(G$3:G250)+J251</f>
        <v>0</v>
      </c>
      <c r="N251" s="21"/>
      <c r="O251" s="21"/>
      <c r="P251" s="21"/>
      <c r="Q251" s="19">
        <f t="shared" si="19"/>
        <v>1.4871326509241188E-3</v>
      </c>
      <c r="R251" s="19">
        <f t="shared" si="20"/>
        <v>0.352137926346138</v>
      </c>
      <c r="S251" s="19">
        <f t="shared" si="21"/>
        <v>0</v>
      </c>
      <c r="T251" s="19">
        <f t="shared" si="22"/>
        <v>-2.2883963990053258E-2</v>
      </c>
      <c r="U251" s="19">
        <f t="shared" si="23"/>
        <v>0</v>
      </c>
      <c r="V251" s="19">
        <f t="shared" si="24"/>
        <v>0</v>
      </c>
    </row>
    <row r="252" spans="1:22" x14ac:dyDescent="0.25">
      <c r="A252" s="26">
        <f>Wellpath!E252</f>
        <v>0</v>
      </c>
      <c r="B252" s="22">
        <v>0</v>
      </c>
      <c r="C252" s="22">
        <v>0</v>
      </c>
      <c r="D252" s="22">
        <f>SIN(Wellpath!$O252) * (TAN(Dip) * SIN(Wellpath!$L252) * COS(Wellpath!$L252) - COS(Wellpath!$L252) * COS(Wellpath!$L252) * COS(Wellpath!$O252) - COS(Wellpath!$O252)) / 2</f>
        <v>0</v>
      </c>
      <c r="E252" s="20">
        <f>Model!$W$18*((drdp!B252+drdp!K252)*'MSXY-TI2S'!$B252+(drdp!E252+drdp!N252)*'MSXY-TI2S'!$C252+(drdp!H252+drdp!Q252)*'MSXY-TI2S'!$D252)</f>
        <v>0</v>
      </c>
      <c r="F252" s="20">
        <f>Model!$W$18*((drdp!C252+drdp!L252)*'MSXY-TI2S'!$B252+(drdp!F252+drdp!O252)*'MSXY-TI2S'!$C252+(drdp!I252+drdp!R252)*'MSXY-TI2S'!$D252)</f>
        <v>0</v>
      </c>
      <c r="G252" s="20">
        <f>Model!$W$18*((drdp!D252+drdp!M252)*'MSXY-TI2S'!$B252+(drdp!G252+drdp!P252)*'MSXY-TI2S'!$C252+(drdp!J252+drdp!S252)*'MSXY-TI2S'!$D252)</f>
        <v>0</v>
      </c>
      <c r="H252" s="18">
        <f>Model!$W$18*((drdp!B252)*'MSXY-TI2S'!$B252+(drdp!E252)*'MSXY-TI2S'!$C252+(drdp!H252)*'MSXY-TI2S'!$D252)</f>
        <v>0</v>
      </c>
      <c r="I252" s="18">
        <f>Model!$W$18*((drdp!C252)*'MSXY-TI2S'!$B252+(drdp!F252)*'MSXY-TI2S'!$C252+(drdp!I252)*'MSXY-TI2S'!$D252)</f>
        <v>0</v>
      </c>
      <c r="J252" s="18">
        <f>Model!$W$18*((drdp!D252)*'MSXY-TI2S'!$B252+(drdp!G252)*'MSXY-TI2S'!$C252+(drdp!J252)*'MSXY-TI2S'!$D252)</f>
        <v>0</v>
      </c>
      <c r="K252" s="21">
        <f>SUM(E$3:E251)+H252</f>
        <v>-3.8563358916517097E-2</v>
      </c>
      <c r="L252" s="21">
        <f>SUM(F$3:F251)+I252</f>
        <v>0.59341210498787267</v>
      </c>
      <c r="M252" s="21">
        <f>SUM(G$3:G251)+J252</f>
        <v>0</v>
      </c>
      <c r="N252" s="21"/>
      <c r="O252" s="21"/>
      <c r="P252" s="21"/>
      <c r="Q252" s="19">
        <f t="shared" si="19"/>
        <v>1.4871326509241188E-3</v>
      </c>
      <c r="R252" s="19">
        <f t="shared" si="20"/>
        <v>0.352137926346138</v>
      </c>
      <c r="S252" s="19">
        <f t="shared" si="21"/>
        <v>0</v>
      </c>
      <c r="T252" s="19">
        <f t="shared" si="22"/>
        <v>-2.2883963990053258E-2</v>
      </c>
      <c r="U252" s="19">
        <f t="shared" si="23"/>
        <v>0</v>
      </c>
      <c r="V252" s="19">
        <f t="shared" si="24"/>
        <v>0</v>
      </c>
    </row>
    <row r="253" spans="1:22" x14ac:dyDescent="0.25">
      <c r="A253" s="26">
        <f>Wellpath!E253</f>
        <v>0</v>
      </c>
      <c r="B253" s="22">
        <v>0</v>
      </c>
      <c r="C253" s="22">
        <v>0</v>
      </c>
      <c r="D253" s="22">
        <f>SIN(Wellpath!$O253) * (TAN(Dip) * SIN(Wellpath!$L253) * COS(Wellpath!$L253) - COS(Wellpath!$L253) * COS(Wellpath!$L253) * COS(Wellpath!$O253) - COS(Wellpath!$O253)) / 2</f>
        <v>0</v>
      </c>
      <c r="E253" s="20">
        <f>Model!$W$18*((drdp!B253+drdp!K253)*'MSXY-TI2S'!$B253+(drdp!E253+drdp!N253)*'MSXY-TI2S'!$C253+(drdp!H253+drdp!Q253)*'MSXY-TI2S'!$D253)</f>
        <v>0</v>
      </c>
      <c r="F253" s="20">
        <f>Model!$W$18*((drdp!C253+drdp!L253)*'MSXY-TI2S'!$B253+(drdp!F253+drdp!O253)*'MSXY-TI2S'!$C253+(drdp!I253+drdp!R253)*'MSXY-TI2S'!$D253)</f>
        <v>0</v>
      </c>
      <c r="G253" s="20">
        <f>Model!$W$18*((drdp!D253+drdp!M253)*'MSXY-TI2S'!$B253+(drdp!G253+drdp!P253)*'MSXY-TI2S'!$C253+(drdp!J253+drdp!S253)*'MSXY-TI2S'!$D253)</f>
        <v>0</v>
      </c>
      <c r="H253" s="18">
        <f>Model!$W$18*((drdp!B253)*'MSXY-TI2S'!$B253+(drdp!E253)*'MSXY-TI2S'!$C253+(drdp!H253)*'MSXY-TI2S'!$D253)</f>
        <v>0</v>
      </c>
      <c r="I253" s="18">
        <f>Model!$W$18*((drdp!C253)*'MSXY-TI2S'!$B253+(drdp!F253)*'MSXY-TI2S'!$C253+(drdp!I253)*'MSXY-TI2S'!$D253)</f>
        <v>0</v>
      </c>
      <c r="J253" s="18">
        <f>Model!$W$18*((drdp!D253)*'MSXY-TI2S'!$B253+(drdp!G253)*'MSXY-TI2S'!$C253+(drdp!J253)*'MSXY-TI2S'!$D253)</f>
        <v>0</v>
      </c>
      <c r="K253" s="21">
        <f>SUM(E$3:E252)+H253</f>
        <v>-3.8563358916517097E-2</v>
      </c>
      <c r="L253" s="21">
        <f>SUM(F$3:F252)+I253</f>
        <v>0.59341210498787267</v>
      </c>
      <c r="M253" s="21">
        <f>SUM(G$3:G252)+J253</f>
        <v>0</v>
      </c>
      <c r="N253" s="21"/>
      <c r="O253" s="21"/>
      <c r="P253" s="21"/>
      <c r="Q253" s="19">
        <f t="shared" si="19"/>
        <v>1.4871326509241188E-3</v>
      </c>
      <c r="R253" s="19">
        <f t="shared" si="20"/>
        <v>0.352137926346138</v>
      </c>
      <c r="S253" s="19">
        <f t="shared" si="21"/>
        <v>0</v>
      </c>
      <c r="T253" s="19">
        <f t="shared" si="22"/>
        <v>-2.2883963990053258E-2</v>
      </c>
      <c r="U253" s="19">
        <f t="shared" si="23"/>
        <v>0</v>
      </c>
      <c r="V253" s="19">
        <f t="shared" si="24"/>
        <v>0</v>
      </c>
    </row>
    <row r="254" spans="1:22" x14ac:dyDescent="0.25">
      <c r="A254" s="26">
        <f>Wellpath!E254</f>
        <v>0</v>
      </c>
      <c r="B254" s="22">
        <v>0</v>
      </c>
      <c r="C254" s="22">
        <v>0</v>
      </c>
      <c r="D254" s="22">
        <f>SIN(Wellpath!$O254) * (TAN(Dip) * SIN(Wellpath!$L254) * COS(Wellpath!$L254) - COS(Wellpath!$L254) * COS(Wellpath!$L254) * COS(Wellpath!$O254) - COS(Wellpath!$O254)) / 2</f>
        <v>0</v>
      </c>
      <c r="E254" s="20">
        <f>Model!$W$18*((drdp!B254+drdp!K254)*'MSXY-TI2S'!$B254+(drdp!E254+drdp!N254)*'MSXY-TI2S'!$C254+(drdp!H254+drdp!Q254)*'MSXY-TI2S'!$D254)</f>
        <v>0</v>
      </c>
      <c r="F254" s="20">
        <f>Model!$W$18*((drdp!C254+drdp!L254)*'MSXY-TI2S'!$B254+(drdp!F254+drdp!O254)*'MSXY-TI2S'!$C254+(drdp!I254+drdp!R254)*'MSXY-TI2S'!$D254)</f>
        <v>0</v>
      </c>
      <c r="G254" s="20">
        <f>Model!$W$18*((drdp!D254+drdp!M254)*'MSXY-TI2S'!$B254+(drdp!G254+drdp!P254)*'MSXY-TI2S'!$C254+(drdp!J254+drdp!S254)*'MSXY-TI2S'!$D254)</f>
        <v>0</v>
      </c>
      <c r="H254" s="18">
        <f>Model!$W$18*((drdp!B254)*'MSXY-TI2S'!$B254+(drdp!E254)*'MSXY-TI2S'!$C254+(drdp!H254)*'MSXY-TI2S'!$D254)</f>
        <v>0</v>
      </c>
      <c r="I254" s="18">
        <f>Model!$W$18*((drdp!C254)*'MSXY-TI2S'!$B254+(drdp!F254)*'MSXY-TI2S'!$C254+(drdp!I254)*'MSXY-TI2S'!$D254)</f>
        <v>0</v>
      </c>
      <c r="J254" s="18">
        <f>Model!$W$18*((drdp!D254)*'MSXY-TI2S'!$B254+(drdp!G254)*'MSXY-TI2S'!$C254+(drdp!J254)*'MSXY-TI2S'!$D254)</f>
        <v>0</v>
      </c>
      <c r="K254" s="21">
        <f>SUM(E$3:E253)+H254</f>
        <v>-3.8563358916517097E-2</v>
      </c>
      <c r="L254" s="21">
        <f>SUM(F$3:F253)+I254</f>
        <v>0.59341210498787267</v>
      </c>
      <c r="M254" s="21">
        <f>SUM(G$3:G253)+J254</f>
        <v>0</v>
      </c>
      <c r="N254" s="21"/>
      <c r="O254" s="21"/>
      <c r="P254" s="21"/>
      <c r="Q254" s="19">
        <f t="shared" si="19"/>
        <v>1.4871326509241188E-3</v>
      </c>
      <c r="R254" s="19">
        <f t="shared" si="20"/>
        <v>0.352137926346138</v>
      </c>
      <c r="S254" s="19">
        <f t="shared" si="21"/>
        <v>0</v>
      </c>
      <c r="T254" s="19">
        <f t="shared" si="22"/>
        <v>-2.2883963990053258E-2</v>
      </c>
      <c r="U254" s="19">
        <f t="shared" si="23"/>
        <v>0</v>
      </c>
      <c r="V254" s="19">
        <f t="shared" si="24"/>
        <v>0</v>
      </c>
    </row>
    <row r="255" spans="1:22" x14ac:dyDescent="0.25">
      <c r="A255" s="26">
        <f>Wellpath!E255</f>
        <v>0</v>
      </c>
      <c r="B255" s="22">
        <v>0</v>
      </c>
      <c r="C255" s="22">
        <v>0</v>
      </c>
      <c r="D255" s="22">
        <f>SIN(Wellpath!$O255) * (TAN(Dip) * SIN(Wellpath!$L255) * COS(Wellpath!$L255) - COS(Wellpath!$L255) * COS(Wellpath!$L255) * COS(Wellpath!$O255) - COS(Wellpath!$O255)) / 2</f>
        <v>0</v>
      </c>
      <c r="E255" s="20">
        <f>Model!$W$18*((drdp!B255+drdp!K255)*'MSXY-TI2S'!$B255+(drdp!E255+drdp!N255)*'MSXY-TI2S'!$C255+(drdp!H255+drdp!Q255)*'MSXY-TI2S'!$D255)</f>
        <v>0</v>
      </c>
      <c r="F255" s="20">
        <f>Model!$W$18*((drdp!C255+drdp!L255)*'MSXY-TI2S'!$B255+(drdp!F255+drdp!O255)*'MSXY-TI2S'!$C255+(drdp!I255+drdp!R255)*'MSXY-TI2S'!$D255)</f>
        <v>0</v>
      </c>
      <c r="G255" s="20">
        <f>Model!$W$18*((drdp!D255+drdp!M255)*'MSXY-TI2S'!$B255+(drdp!G255+drdp!P255)*'MSXY-TI2S'!$C255+(drdp!J255+drdp!S255)*'MSXY-TI2S'!$D255)</f>
        <v>0</v>
      </c>
      <c r="H255" s="18">
        <f>Model!$W$18*((drdp!B255)*'MSXY-TI2S'!$B255+(drdp!E255)*'MSXY-TI2S'!$C255+(drdp!H255)*'MSXY-TI2S'!$D255)</f>
        <v>0</v>
      </c>
      <c r="I255" s="18">
        <f>Model!$W$18*((drdp!C255)*'MSXY-TI2S'!$B255+(drdp!F255)*'MSXY-TI2S'!$C255+(drdp!I255)*'MSXY-TI2S'!$D255)</f>
        <v>0</v>
      </c>
      <c r="J255" s="18">
        <f>Model!$W$18*((drdp!D255)*'MSXY-TI2S'!$B255+(drdp!G255)*'MSXY-TI2S'!$C255+(drdp!J255)*'MSXY-TI2S'!$D255)</f>
        <v>0</v>
      </c>
      <c r="K255" s="21">
        <f>SUM(E$3:E254)+H255</f>
        <v>-3.8563358916517097E-2</v>
      </c>
      <c r="L255" s="21">
        <f>SUM(F$3:F254)+I255</f>
        <v>0.59341210498787267</v>
      </c>
      <c r="M255" s="21">
        <f>SUM(G$3:G254)+J255</f>
        <v>0</v>
      </c>
      <c r="N255" s="21"/>
      <c r="O255" s="21"/>
      <c r="P255" s="21"/>
      <c r="Q255" s="19">
        <f t="shared" si="19"/>
        <v>1.4871326509241188E-3</v>
      </c>
      <c r="R255" s="19">
        <f t="shared" si="20"/>
        <v>0.352137926346138</v>
      </c>
      <c r="S255" s="19">
        <f t="shared" si="21"/>
        <v>0</v>
      </c>
      <c r="T255" s="19">
        <f t="shared" si="22"/>
        <v>-2.2883963990053258E-2</v>
      </c>
      <c r="U255" s="19">
        <f t="shared" si="23"/>
        <v>0</v>
      </c>
      <c r="V255" s="19">
        <f t="shared" si="24"/>
        <v>0</v>
      </c>
    </row>
    <row r="256" spans="1:22" x14ac:dyDescent="0.25">
      <c r="A256" s="26">
        <f>Wellpath!E256</f>
        <v>0</v>
      </c>
      <c r="B256" s="22">
        <v>0</v>
      </c>
      <c r="C256" s="22">
        <v>0</v>
      </c>
      <c r="D256" s="22">
        <f>SIN(Wellpath!$O256) * (TAN(Dip) * SIN(Wellpath!$L256) * COS(Wellpath!$L256) - COS(Wellpath!$L256) * COS(Wellpath!$L256) * COS(Wellpath!$O256) - COS(Wellpath!$O256)) / 2</f>
        <v>0</v>
      </c>
      <c r="E256" s="20">
        <f>Model!$W$18*((drdp!B256+drdp!K256)*'MSXY-TI2S'!$B256+(drdp!E256+drdp!N256)*'MSXY-TI2S'!$C256+(drdp!H256+drdp!Q256)*'MSXY-TI2S'!$D256)</f>
        <v>0</v>
      </c>
      <c r="F256" s="20">
        <f>Model!$W$18*((drdp!C256+drdp!L256)*'MSXY-TI2S'!$B256+(drdp!F256+drdp!O256)*'MSXY-TI2S'!$C256+(drdp!I256+drdp!R256)*'MSXY-TI2S'!$D256)</f>
        <v>0</v>
      </c>
      <c r="G256" s="20">
        <f>Model!$W$18*((drdp!D256+drdp!M256)*'MSXY-TI2S'!$B256+(drdp!G256+drdp!P256)*'MSXY-TI2S'!$C256+(drdp!J256+drdp!S256)*'MSXY-TI2S'!$D256)</f>
        <v>0</v>
      </c>
      <c r="H256" s="18">
        <f>Model!$W$18*((drdp!B256)*'MSXY-TI2S'!$B256+(drdp!E256)*'MSXY-TI2S'!$C256+(drdp!H256)*'MSXY-TI2S'!$D256)</f>
        <v>0</v>
      </c>
      <c r="I256" s="18">
        <f>Model!$W$18*((drdp!C256)*'MSXY-TI2S'!$B256+(drdp!F256)*'MSXY-TI2S'!$C256+(drdp!I256)*'MSXY-TI2S'!$D256)</f>
        <v>0</v>
      </c>
      <c r="J256" s="18">
        <f>Model!$W$18*((drdp!D256)*'MSXY-TI2S'!$B256+(drdp!G256)*'MSXY-TI2S'!$C256+(drdp!J256)*'MSXY-TI2S'!$D256)</f>
        <v>0</v>
      </c>
      <c r="K256" s="21">
        <f>SUM(E$3:E255)+H256</f>
        <v>-3.8563358916517097E-2</v>
      </c>
      <c r="L256" s="21">
        <f>SUM(F$3:F255)+I256</f>
        <v>0.59341210498787267</v>
      </c>
      <c r="M256" s="21">
        <f>SUM(G$3:G255)+J256</f>
        <v>0</v>
      </c>
      <c r="N256" s="21"/>
      <c r="O256" s="21"/>
      <c r="P256" s="21"/>
      <c r="Q256" s="19">
        <f t="shared" si="19"/>
        <v>1.4871326509241188E-3</v>
      </c>
      <c r="R256" s="19">
        <f t="shared" si="20"/>
        <v>0.352137926346138</v>
      </c>
      <c r="S256" s="19">
        <f t="shared" si="21"/>
        <v>0</v>
      </c>
      <c r="T256" s="19">
        <f t="shared" si="22"/>
        <v>-2.2883963990053258E-2</v>
      </c>
      <c r="U256" s="19">
        <f t="shared" si="23"/>
        <v>0</v>
      </c>
      <c r="V256" s="19">
        <f t="shared" si="24"/>
        <v>0</v>
      </c>
    </row>
    <row r="257" spans="1:22" x14ac:dyDescent="0.25">
      <c r="A257" s="26">
        <f>Wellpath!E257</f>
        <v>0</v>
      </c>
      <c r="B257" s="22">
        <v>0</v>
      </c>
      <c r="C257" s="22">
        <v>0</v>
      </c>
      <c r="D257" s="22">
        <f>SIN(Wellpath!$O257) * (TAN(Dip) * SIN(Wellpath!$L257) * COS(Wellpath!$L257) - COS(Wellpath!$L257) * COS(Wellpath!$L257) * COS(Wellpath!$O257) - COS(Wellpath!$O257)) / 2</f>
        <v>0</v>
      </c>
      <c r="E257" s="20">
        <f>Model!$W$18*((drdp!B257+drdp!K257)*'MSXY-TI2S'!$B257+(drdp!E257+drdp!N257)*'MSXY-TI2S'!$C257+(drdp!H257+drdp!Q257)*'MSXY-TI2S'!$D257)</f>
        <v>0</v>
      </c>
      <c r="F257" s="20">
        <f>Model!$W$18*((drdp!C257+drdp!L257)*'MSXY-TI2S'!$B257+(drdp!F257+drdp!O257)*'MSXY-TI2S'!$C257+(drdp!I257+drdp!R257)*'MSXY-TI2S'!$D257)</f>
        <v>0</v>
      </c>
      <c r="G257" s="20">
        <f>Model!$W$18*((drdp!D257+drdp!M257)*'MSXY-TI2S'!$B257+(drdp!G257+drdp!P257)*'MSXY-TI2S'!$C257+(drdp!J257+drdp!S257)*'MSXY-TI2S'!$D257)</f>
        <v>0</v>
      </c>
      <c r="H257" s="18">
        <f>Model!$W$18*((drdp!B257)*'MSXY-TI2S'!$B257+(drdp!E257)*'MSXY-TI2S'!$C257+(drdp!H257)*'MSXY-TI2S'!$D257)</f>
        <v>0</v>
      </c>
      <c r="I257" s="18">
        <f>Model!$W$18*((drdp!C257)*'MSXY-TI2S'!$B257+(drdp!F257)*'MSXY-TI2S'!$C257+(drdp!I257)*'MSXY-TI2S'!$D257)</f>
        <v>0</v>
      </c>
      <c r="J257" s="18">
        <f>Model!$W$18*((drdp!D257)*'MSXY-TI2S'!$B257+(drdp!G257)*'MSXY-TI2S'!$C257+(drdp!J257)*'MSXY-TI2S'!$D257)</f>
        <v>0</v>
      </c>
      <c r="K257" s="21">
        <f>SUM(E$3:E256)+H257</f>
        <v>-3.8563358916517097E-2</v>
      </c>
      <c r="L257" s="21">
        <f>SUM(F$3:F256)+I257</f>
        <v>0.59341210498787267</v>
      </c>
      <c r="M257" s="21">
        <f>SUM(G$3:G256)+J257</f>
        <v>0</v>
      </c>
      <c r="N257" s="21"/>
      <c r="O257" s="21"/>
      <c r="P257" s="21"/>
      <c r="Q257" s="19">
        <f t="shared" si="19"/>
        <v>1.4871326509241188E-3</v>
      </c>
      <c r="R257" s="19">
        <f t="shared" si="20"/>
        <v>0.352137926346138</v>
      </c>
      <c r="S257" s="19">
        <f t="shared" si="21"/>
        <v>0</v>
      </c>
      <c r="T257" s="19">
        <f t="shared" si="22"/>
        <v>-2.2883963990053258E-2</v>
      </c>
      <c r="U257" s="19">
        <f t="shared" si="23"/>
        <v>0</v>
      </c>
      <c r="V257" s="19">
        <f t="shared" si="24"/>
        <v>0</v>
      </c>
    </row>
    <row r="258" spans="1:22" x14ac:dyDescent="0.25">
      <c r="A258" s="26">
        <f>Wellpath!E258</f>
        <v>0</v>
      </c>
      <c r="B258" s="22">
        <v>0</v>
      </c>
      <c r="C258" s="22">
        <v>0</v>
      </c>
      <c r="D258" s="22">
        <f>SIN(Wellpath!$O258) * (TAN(Dip) * SIN(Wellpath!$L258) * COS(Wellpath!$L258) - COS(Wellpath!$L258) * COS(Wellpath!$L258) * COS(Wellpath!$O258) - COS(Wellpath!$O258)) / 2</f>
        <v>0</v>
      </c>
      <c r="E258" s="20">
        <f>Model!$W$18*((drdp!B258+drdp!K258)*'MSXY-TI2S'!$B258+(drdp!E258+drdp!N258)*'MSXY-TI2S'!$C258+(drdp!H258+drdp!Q258)*'MSXY-TI2S'!$D258)</f>
        <v>0</v>
      </c>
      <c r="F258" s="20">
        <f>Model!$W$18*((drdp!C258+drdp!L258)*'MSXY-TI2S'!$B258+(drdp!F258+drdp!O258)*'MSXY-TI2S'!$C258+(drdp!I258+drdp!R258)*'MSXY-TI2S'!$D258)</f>
        <v>0</v>
      </c>
      <c r="G258" s="20">
        <f>Model!$W$18*((drdp!D258+drdp!M258)*'MSXY-TI2S'!$B258+(drdp!G258+drdp!P258)*'MSXY-TI2S'!$C258+(drdp!J258+drdp!S258)*'MSXY-TI2S'!$D258)</f>
        <v>0</v>
      </c>
      <c r="H258" s="18">
        <f>Model!$W$18*((drdp!B258)*'MSXY-TI2S'!$B258+(drdp!E258)*'MSXY-TI2S'!$C258+(drdp!H258)*'MSXY-TI2S'!$D258)</f>
        <v>0</v>
      </c>
      <c r="I258" s="18">
        <f>Model!$W$18*((drdp!C258)*'MSXY-TI2S'!$B258+(drdp!F258)*'MSXY-TI2S'!$C258+(drdp!I258)*'MSXY-TI2S'!$D258)</f>
        <v>0</v>
      </c>
      <c r="J258" s="18">
        <f>Model!$W$18*((drdp!D258)*'MSXY-TI2S'!$B258+(drdp!G258)*'MSXY-TI2S'!$C258+(drdp!J258)*'MSXY-TI2S'!$D258)</f>
        <v>0</v>
      </c>
      <c r="K258" s="21">
        <f>SUM(E$3:E257)+H258</f>
        <v>-3.8563358916517097E-2</v>
      </c>
      <c r="L258" s="21">
        <f>SUM(F$3:F257)+I258</f>
        <v>0.59341210498787267</v>
      </c>
      <c r="M258" s="21">
        <f>SUM(G$3:G257)+J258</f>
        <v>0</v>
      </c>
      <c r="N258" s="21"/>
      <c r="O258" s="21"/>
      <c r="P258" s="21"/>
      <c r="Q258" s="19">
        <f t="shared" si="19"/>
        <v>1.4871326509241188E-3</v>
      </c>
      <c r="R258" s="19">
        <f t="shared" si="20"/>
        <v>0.352137926346138</v>
      </c>
      <c r="S258" s="19">
        <f t="shared" si="21"/>
        <v>0</v>
      </c>
      <c r="T258" s="19">
        <f t="shared" si="22"/>
        <v>-2.2883963990053258E-2</v>
      </c>
      <c r="U258" s="19">
        <f t="shared" si="23"/>
        <v>0</v>
      </c>
      <c r="V258" s="19">
        <f t="shared" si="24"/>
        <v>0</v>
      </c>
    </row>
    <row r="259" spans="1:22" x14ac:dyDescent="0.25">
      <c r="A259" s="26">
        <f>Wellpath!E259</f>
        <v>0</v>
      </c>
      <c r="B259" s="22">
        <v>0</v>
      </c>
      <c r="C259" s="22">
        <v>0</v>
      </c>
      <c r="D259" s="22">
        <f>SIN(Wellpath!$O259) * (TAN(Dip) * SIN(Wellpath!$L259) * COS(Wellpath!$L259) - COS(Wellpath!$L259) * COS(Wellpath!$L259) * COS(Wellpath!$O259) - COS(Wellpath!$O259)) / 2</f>
        <v>0</v>
      </c>
      <c r="E259" s="20">
        <f>Model!$W$18*((drdp!B259+drdp!K259)*'MSXY-TI2S'!$B259+(drdp!E259+drdp!N259)*'MSXY-TI2S'!$C259+(drdp!H259+drdp!Q259)*'MSXY-TI2S'!$D259)</f>
        <v>0</v>
      </c>
      <c r="F259" s="20">
        <f>Model!$W$18*((drdp!C259+drdp!L259)*'MSXY-TI2S'!$B259+(drdp!F259+drdp!O259)*'MSXY-TI2S'!$C259+(drdp!I259+drdp!R259)*'MSXY-TI2S'!$D259)</f>
        <v>0</v>
      </c>
      <c r="G259" s="20">
        <f>Model!$W$18*((drdp!D259+drdp!M259)*'MSXY-TI2S'!$B259+(drdp!G259+drdp!P259)*'MSXY-TI2S'!$C259+(drdp!J259+drdp!S259)*'MSXY-TI2S'!$D259)</f>
        <v>0</v>
      </c>
      <c r="H259" s="18">
        <f>Model!$W$18*((drdp!B259)*'MSXY-TI2S'!$B259+(drdp!E259)*'MSXY-TI2S'!$C259+(drdp!H259)*'MSXY-TI2S'!$D259)</f>
        <v>0</v>
      </c>
      <c r="I259" s="18">
        <f>Model!$W$18*((drdp!C259)*'MSXY-TI2S'!$B259+(drdp!F259)*'MSXY-TI2S'!$C259+(drdp!I259)*'MSXY-TI2S'!$D259)</f>
        <v>0</v>
      </c>
      <c r="J259" s="18">
        <f>Model!$W$18*((drdp!D259)*'MSXY-TI2S'!$B259+(drdp!G259)*'MSXY-TI2S'!$C259+(drdp!J259)*'MSXY-TI2S'!$D259)</f>
        <v>0</v>
      </c>
      <c r="K259" s="21">
        <f>SUM(E$3:E258)+H259</f>
        <v>-3.8563358916517097E-2</v>
      </c>
      <c r="L259" s="21">
        <f>SUM(F$3:F258)+I259</f>
        <v>0.59341210498787267</v>
      </c>
      <c r="M259" s="21">
        <f>SUM(G$3:G258)+J259</f>
        <v>0</v>
      </c>
      <c r="N259" s="21"/>
      <c r="O259" s="21"/>
      <c r="P259" s="21"/>
      <c r="Q259" s="19">
        <f t="shared" si="19"/>
        <v>1.4871326509241188E-3</v>
      </c>
      <c r="R259" s="19">
        <f t="shared" si="20"/>
        <v>0.352137926346138</v>
      </c>
      <c r="S259" s="19">
        <f t="shared" si="21"/>
        <v>0</v>
      </c>
      <c r="T259" s="19">
        <f t="shared" si="22"/>
        <v>-2.2883963990053258E-2</v>
      </c>
      <c r="U259" s="19">
        <f t="shared" si="23"/>
        <v>0</v>
      </c>
      <c r="V259" s="19">
        <f t="shared" si="24"/>
        <v>0</v>
      </c>
    </row>
    <row r="260" spans="1:22" x14ac:dyDescent="0.25">
      <c r="A260" s="26">
        <f>Wellpath!E260</f>
        <v>0</v>
      </c>
      <c r="B260" s="22">
        <v>0</v>
      </c>
      <c r="C260" s="22">
        <v>0</v>
      </c>
      <c r="D260" s="22">
        <f>SIN(Wellpath!$O260) * (TAN(Dip) * SIN(Wellpath!$L260) * COS(Wellpath!$L260) - COS(Wellpath!$L260) * COS(Wellpath!$L260) * COS(Wellpath!$O260) - COS(Wellpath!$O260)) / 2</f>
        <v>0</v>
      </c>
      <c r="E260" s="20">
        <f>Model!$W$18*((drdp!B260+drdp!K260)*'MSXY-TI2S'!$B260+(drdp!E260+drdp!N260)*'MSXY-TI2S'!$C260+(drdp!H260+drdp!Q260)*'MSXY-TI2S'!$D260)</f>
        <v>0</v>
      </c>
      <c r="F260" s="20">
        <f>Model!$W$18*((drdp!C260+drdp!L260)*'MSXY-TI2S'!$B260+(drdp!F260+drdp!O260)*'MSXY-TI2S'!$C260+(drdp!I260+drdp!R260)*'MSXY-TI2S'!$D260)</f>
        <v>0</v>
      </c>
      <c r="G260" s="20">
        <f>Model!$W$18*((drdp!D260+drdp!M260)*'MSXY-TI2S'!$B260+(drdp!G260+drdp!P260)*'MSXY-TI2S'!$C260+(drdp!J260+drdp!S260)*'MSXY-TI2S'!$D260)</f>
        <v>0</v>
      </c>
      <c r="H260" s="18">
        <f>Model!$W$18*((drdp!B260)*'MSXY-TI2S'!$B260+(drdp!E260)*'MSXY-TI2S'!$C260+(drdp!H260)*'MSXY-TI2S'!$D260)</f>
        <v>0</v>
      </c>
      <c r="I260" s="18">
        <f>Model!$W$18*((drdp!C260)*'MSXY-TI2S'!$B260+(drdp!F260)*'MSXY-TI2S'!$C260+(drdp!I260)*'MSXY-TI2S'!$D260)</f>
        <v>0</v>
      </c>
      <c r="J260" s="18">
        <f>Model!$W$18*((drdp!D260)*'MSXY-TI2S'!$B260+(drdp!G260)*'MSXY-TI2S'!$C260+(drdp!J260)*'MSXY-TI2S'!$D260)</f>
        <v>0</v>
      </c>
      <c r="K260" s="21">
        <f>SUM(E$3:E259)+H260</f>
        <v>-3.8563358916517097E-2</v>
      </c>
      <c r="L260" s="21">
        <f>SUM(F$3:F259)+I260</f>
        <v>0.59341210498787267</v>
      </c>
      <c r="M260" s="21">
        <f>SUM(G$3:G259)+J260</f>
        <v>0</v>
      </c>
      <c r="N260" s="21"/>
      <c r="O260" s="21"/>
      <c r="P260" s="21"/>
      <c r="Q260" s="19">
        <f t="shared" si="19"/>
        <v>1.4871326509241188E-3</v>
      </c>
      <c r="R260" s="19">
        <f t="shared" si="20"/>
        <v>0.352137926346138</v>
      </c>
      <c r="S260" s="19">
        <f t="shared" si="21"/>
        <v>0</v>
      </c>
      <c r="T260" s="19">
        <f t="shared" si="22"/>
        <v>-2.2883963990053258E-2</v>
      </c>
      <c r="U260" s="19">
        <f t="shared" si="23"/>
        <v>0</v>
      </c>
      <c r="V260" s="19">
        <f t="shared" si="24"/>
        <v>0</v>
      </c>
    </row>
    <row r="261" spans="1:22" x14ac:dyDescent="0.25">
      <c r="A261" s="26">
        <f>Wellpath!E261</f>
        <v>0</v>
      </c>
      <c r="B261" s="22">
        <v>0</v>
      </c>
      <c r="C261" s="22">
        <v>0</v>
      </c>
      <c r="D261" s="22">
        <f>SIN(Wellpath!$O261) * (TAN(Dip) * SIN(Wellpath!$L261) * COS(Wellpath!$L261) - COS(Wellpath!$L261) * COS(Wellpath!$L261) * COS(Wellpath!$O261) - COS(Wellpath!$O261)) / 2</f>
        <v>0</v>
      </c>
      <c r="E261" s="20">
        <f>Model!$W$18*((drdp!B261+drdp!K261)*'MSXY-TI2S'!$B261+(drdp!E261+drdp!N261)*'MSXY-TI2S'!$C261+(drdp!H261+drdp!Q261)*'MSXY-TI2S'!$D261)</f>
        <v>0</v>
      </c>
      <c r="F261" s="20">
        <f>Model!$W$18*((drdp!C261+drdp!L261)*'MSXY-TI2S'!$B261+(drdp!F261+drdp!O261)*'MSXY-TI2S'!$C261+(drdp!I261+drdp!R261)*'MSXY-TI2S'!$D261)</f>
        <v>0</v>
      </c>
      <c r="G261" s="20">
        <f>Model!$W$18*((drdp!D261+drdp!M261)*'MSXY-TI2S'!$B261+(drdp!G261+drdp!P261)*'MSXY-TI2S'!$C261+(drdp!J261+drdp!S261)*'MSXY-TI2S'!$D261)</f>
        <v>0</v>
      </c>
      <c r="H261" s="18">
        <f>Model!$W$18*((drdp!B261)*'MSXY-TI2S'!$B261+(drdp!E261)*'MSXY-TI2S'!$C261+(drdp!H261)*'MSXY-TI2S'!$D261)</f>
        <v>0</v>
      </c>
      <c r="I261" s="18">
        <f>Model!$W$18*((drdp!C261)*'MSXY-TI2S'!$B261+(drdp!F261)*'MSXY-TI2S'!$C261+(drdp!I261)*'MSXY-TI2S'!$D261)</f>
        <v>0</v>
      </c>
      <c r="J261" s="18">
        <f>Model!$W$18*((drdp!D261)*'MSXY-TI2S'!$B261+(drdp!G261)*'MSXY-TI2S'!$C261+(drdp!J261)*'MSXY-TI2S'!$D261)</f>
        <v>0</v>
      </c>
      <c r="K261" s="21">
        <f>SUM(E$3:E260)+H261</f>
        <v>-3.8563358916517097E-2</v>
      </c>
      <c r="L261" s="21">
        <f>SUM(F$3:F260)+I261</f>
        <v>0.59341210498787267</v>
      </c>
      <c r="M261" s="21">
        <f>SUM(G$3:G260)+J261</f>
        <v>0</v>
      </c>
      <c r="N261" s="21"/>
      <c r="O261" s="21"/>
      <c r="P261" s="21"/>
      <c r="Q261" s="19">
        <f t="shared" si="19"/>
        <v>1.4871326509241188E-3</v>
      </c>
      <c r="R261" s="19">
        <f t="shared" si="20"/>
        <v>0.352137926346138</v>
      </c>
      <c r="S261" s="19">
        <f t="shared" si="21"/>
        <v>0</v>
      </c>
      <c r="T261" s="19">
        <f t="shared" si="22"/>
        <v>-2.2883963990053258E-2</v>
      </c>
      <c r="U261" s="19">
        <f t="shared" si="23"/>
        <v>0</v>
      </c>
      <c r="V261" s="19">
        <f t="shared" si="24"/>
        <v>0</v>
      </c>
    </row>
    <row r="262" spans="1:22" x14ac:dyDescent="0.25">
      <c r="A262" s="26">
        <f>Wellpath!E262</f>
        <v>0</v>
      </c>
      <c r="B262" s="22">
        <v>0</v>
      </c>
      <c r="C262" s="22">
        <v>0</v>
      </c>
      <c r="D262" s="22">
        <f>SIN(Wellpath!$O262) * (TAN(Dip) * SIN(Wellpath!$L262) * COS(Wellpath!$L262) - COS(Wellpath!$L262) * COS(Wellpath!$L262) * COS(Wellpath!$O262) - COS(Wellpath!$O262)) / 2</f>
        <v>0</v>
      </c>
      <c r="E262" s="20">
        <f>Model!$W$18*((drdp!B262+drdp!K262)*'MSXY-TI2S'!$B262+(drdp!E262+drdp!N262)*'MSXY-TI2S'!$C262+(drdp!H262+drdp!Q262)*'MSXY-TI2S'!$D262)</f>
        <v>0</v>
      </c>
      <c r="F262" s="20">
        <f>Model!$W$18*((drdp!C262+drdp!L262)*'MSXY-TI2S'!$B262+(drdp!F262+drdp!O262)*'MSXY-TI2S'!$C262+(drdp!I262+drdp!R262)*'MSXY-TI2S'!$D262)</f>
        <v>0</v>
      </c>
      <c r="G262" s="20">
        <f>Model!$W$18*((drdp!D262+drdp!M262)*'MSXY-TI2S'!$B262+(drdp!G262+drdp!P262)*'MSXY-TI2S'!$C262+(drdp!J262+drdp!S262)*'MSXY-TI2S'!$D262)</f>
        <v>0</v>
      </c>
      <c r="H262" s="18">
        <f>Model!$W$18*((drdp!B262)*'MSXY-TI2S'!$B262+(drdp!E262)*'MSXY-TI2S'!$C262+(drdp!H262)*'MSXY-TI2S'!$D262)</f>
        <v>0</v>
      </c>
      <c r="I262" s="18">
        <f>Model!$W$18*((drdp!C262)*'MSXY-TI2S'!$B262+(drdp!F262)*'MSXY-TI2S'!$C262+(drdp!I262)*'MSXY-TI2S'!$D262)</f>
        <v>0</v>
      </c>
      <c r="J262" s="18">
        <f>Model!$W$18*((drdp!D262)*'MSXY-TI2S'!$B262+(drdp!G262)*'MSXY-TI2S'!$C262+(drdp!J262)*'MSXY-TI2S'!$D262)</f>
        <v>0</v>
      </c>
      <c r="K262" s="21">
        <f>SUM(E$3:E261)+H262</f>
        <v>-3.8563358916517097E-2</v>
      </c>
      <c r="L262" s="21">
        <f>SUM(F$3:F261)+I262</f>
        <v>0.59341210498787267</v>
      </c>
      <c r="M262" s="21">
        <f>SUM(G$3:G261)+J262</f>
        <v>0</v>
      </c>
      <c r="N262" s="21"/>
      <c r="O262" s="21"/>
      <c r="P262" s="21"/>
      <c r="Q262" s="19">
        <f t="shared" ref="Q262:Q270" si="25">K262^2</f>
        <v>1.4871326509241188E-3</v>
      </c>
      <c r="R262" s="19">
        <f t="shared" ref="R262:R270" si="26">L262^2</f>
        <v>0.352137926346138</v>
      </c>
      <c r="S262" s="19">
        <f t="shared" ref="S262:S270" si="27">M262^2</f>
        <v>0</v>
      </c>
      <c r="T262" s="19">
        <f t="shared" ref="T262:T270" si="28">K262*L262</f>
        <v>-2.2883963990053258E-2</v>
      </c>
      <c r="U262" s="19">
        <f t="shared" ref="U262:U270" si="29">K262*M262</f>
        <v>0</v>
      </c>
      <c r="V262" s="19">
        <f t="shared" ref="V262:V270" si="30">L262*M262</f>
        <v>0</v>
      </c>
    </row>
    <row r="263" spans="1:22" x14ac:dyDescent="0.25">
      <c r="A263" s="26">
        <f>Wellpath!E263</f>
        <v>0</v>
      </c>
      <c r="B263" s="22">
        <v>0</v>
      </c>
      <c r="C263" s="22">
        <v>0</v>
      </c>
      <c r="D263" s="22">
        <f>SIN(Wellpath!$O263) * (TAN(Dip) * SIN(Wellpath!$L263) * COS(Wellpath!$L263) - COS(Wellpath!$L263) * COS(Wellpath!$L263) * COS(Wellpath!$O263) - COS(Wellpath!$O263)) / 2</f>
        <v>0</v>
      </c>
      <c r="E263" s="20">
        <f>Model!$W$18*((drdp!B263+drdp!K263)*'MSXY-TI2S'!$B263+(drdp!E263+drdp!N263)*'MSXY-TI2S'!$C263+(drdp!H263+drdp!Q263)*'MSXY-TI2S'!$D263)</f>
        <v>0</v>
      </c>
      <c r="F263" s="20">
        <f>Model!$W$18*((drdp!C263+drdp!L263)*'MSXY-TI2S'!$B263+(drdp!F263+drdp!O263)*'MSXY-TI2S'!$C263+(drdp!I263+drdp!R263)*'MSXY-TI2S'!$D263)</f>
        <v>0</v>
      </c>
      <c r="G263" s="20">
        <f>Model!$W$18*((drdp!D263+drdp!M263)*'MSXY-TI2S'!$B263+(drdp!G263+drdp!P263)*'MSXY-TI2S'!$C263+(drdp!J263+drdp!S263)*'MSXY-TI2S'!$D263)</f>
        <v>0</v>
      </c>
      <c r="H263" s="18">
        <f>Model!$W$18*((drdp!B263)*'MSXY-TI2S'!$B263+(drdp!E263)*'MSXY-TI2S'!$C263+(drdp!H263)*'MSXY-TI2S'!$D263)</f>
        <v>0</v>
      </c>
      <c r="I263" s="18">
        <f>Model!$W$18*((drdp!C263)*'MSXY-TI2S'!$B263+(drdp!F263)*'MSXY-TI2S'!$C263+(drdp!I263)*'MSXY-TI2S'!$D263)</f>
        <v>0</v>
      </c>
      <c r="J263" s="18">
        <f>Model!$W$18*((drdp!D263)*'MSXY-TI2S'!$B263+(drdp!G263)*'MSXY-TI2S'!$C263+(drdp!J263)*'MSXY-TI2S'!$D263)</f>
        <v>0</v>
      </c>
      <c r="K263" s="21">
        <f>SUM(E$3:E262)+H263</f>
        <v>-3.8563358916517097E-2</v>
      </c>
      <c r="L263" s="21">
        <f>SUM(F$3:F262)+I263</f>
        <v>0.59341210498787267</v>
      </c>
      <c r="M263" s="21">
        <f>SUM(G$3:G262)+J263</f>
        <v>0</v>
      </c>
      <c r="N263" s="21"/>
      <c r="O263" s="21"/>
      <c r="P263" s="21"/>
      <c r="Q263" s="19">
        <f t="shared" si="25"/>
        <v>1.4871326509241188E-3</v>
      </c>
      <c r="R263" s="19">
        <f t="shared" si="26"/>
        <v>0.352137926346138</v>
      </c>
      <c r="S263" s="19">
        <f t="shared" si="27"/>
        <v>0</v>
      </c>
      <c r="T263" s="19">
        <f t="shared" si="28"/>
        <v>-2.2883963990053258E-2</v>
      </c>
      <c r="U263" s="19">
        <f t="shared" si="29"/>
        <v>0</v>
      </c>
      <c r="V263" s="19">
        <f t="shared" si="30"/>
        <v>0</v>
      </c>
    </row>
    <row r="264" spans="1:22" x14ac:dyDescent="0.25">
      <c r="A264" s="26">
        <f>Wellpath!E264</f>
        <v>0</v>
      </c>
      <c r="B264" s="22">
        <v>0</v>
      </c>
      <c r="C264" s="22">
        <v>0</v>
      </c>
      <c r="D264" s="22">
        <f>SIN(Wellpath!$O264) * (TAN(Dip) * SIN(Wellpath!$L264) * COS(Wellpath!$L264) - COS(Wellpath!$L264) * COS(Wellpath!$L264) * COS(Wellpath!$O264) - COS(Wellpath!$O264)) / 2</f>
        <v>0</v>
      </c>
      <c r="E264" s="20">
        <f>Model!$W$18*((drdp!B264+drdp!K264)*'MSXY-TI2S'!$B264+(drdp!E264+drdp!N264)*'MSXY-TI2S'!$C264+(drdp!H264+drdp!Q264)*'MSXY-TI2S'!$D264)</f>
        <v>0</v>
      </c>
      <c r="F264" s="20">
        <f>Model!$W$18*((drdp!C264+drdp!L264)*'MSXY-TI2S'!$B264+(drdp!F264+drdp!O264)*'MSXY-TI2S'!$C264+(drdp!I264+drdp!R264)*'MSXY-TI2S'!$D264)</f>
        <v>0</v>
      </c>
      <c r="G264" s="20">
        <f>Model!$W$18*((drdp!D264+drdp!M264)*'MSXY-TI2S'!$B264+(drdp!G264+drdp!P264)*'MSXY-TI2S'!$C264+(drdp!J264+drdp!S264)*'MSXY-TI2S'!$D264)</f>
        <v>0</v>
      </c>
      <c r="H264" s="18">
        <f>Model!$W$18*((drdp!B264)*'MSXY-TI2S'!$B264+(drdp!E264)*'MSXY-TI2S'!$C264+(drdp!H264)*'MSXY-TI2S'!$D264)</f>
        <v>0</v>
      </c>
      <c r="I264" s="18">
        <f>Model!$W$18*((drdp!C264)*'MSXY-TI2S'!$B264+(drdp!F264)*'MSXY-TI2S'!$C264+(drdp!I264)*'MSXY-TI2S'!$D264)</f>
        <v>0</v>
      </c>
      <c r="J264" s="18">
        <f>Model!$W$18*((drdp!D264)*'MSXY-TI2S'!$B264+(drdp!G264)*'MSXY-TI2S'!$C264+(drdp!J264)*'MSXY-TI2S'!$D264)</f>
        <v>0</v>
      </c>
      <c r="K264" s="21">
        <f>SUM(E$3:E263)+H264</f>
        <v>-3.8563358916517097E-2</v>
      </c>
      <c r="L264" s="21">
        <f>SUM(F$3:F263)+I264</f>
        <v>0.59341210498787267</v>
      </c>
      <c r="M264" s="21">
        <f>SUM(G$3:G263)+J264</f>
        <v>0</v>
      </c>
      <c r="N264" s="21"/>
      <c r="O264" s="21"/>
      <c r="P264" s="21"/>
      <c r="Q264" s="19">
        <f t="shared" si="25"/>
        <v>1.4871326509241188E-3</v>
      </c>
      <c r="R264" s="19">
        <f t="shared" si="26"/>
        <v>0.352137926346138</v>
      </c>
      <c r="S264" s="19">
        <f t="shared" si="27"/>
        <v>0</v>
      </c>
      <c r="T264" s="19">
        <f t="shared" si="28"/>
        <v>-2.2883963990053258E-2</v>
      </c>
      <c r="U264" s="19">
        <f t="shared" si="29"/>
        <v>0</v>
      </c>
      <c r="V264" s="19">
        <f t="shared" si="30"/>
        <v>0</v>
      </c>
    </row>
    <row r="265" spans="1:22" x14ac:dyDescent="0.25">
      <c r="A265" s="26">
        <f>Wellpath!E265</f>
        <v>0</v>
      </c>
      <c r="B265" s="22">
        <v>0</v>
      </c>
      <c r="C265" s="22">
        <v>0</v>
      </c>
      <c r="D265" s="22">
        <f>SIN(Wellpath!$O265) * (TAN(Dip) * SIN(Wellpath!$L265) * COS(Wellpath!$L265) - COS(Wellpath!$L265) * COS(Wellpath!$L265) * COS(Wellpath!$O265) - COS(Wellpath!$O265)) / 2</f>
        <v>0</v>
      </c>
      <c r="E265" s="20">
        <f>Model!$W$18*((drdp!B265+drdp!K265)*'MSXY-TI2S'!$B265+(drdp!E265+drdp!N265)*'MSXY-TI2S'!$C265+(drdp!H265+drdp!Q265)*'MSXY-TI2S'!$D265)</f>
        <v>0</v>
      </c>
      <c r="F265" s="20">
        <f>Model!$W$18*((drdp!C265+drdp!L265)*'MSXY-TI2S'!$B265+(drdp!F265+drdp!O265)*'MSXY-TI2S'!$C265+(drdp!I265+drdp!R265)*'MSXY-TI2S'!$D265)</f>
        <v>0</v>
      </c>
      <c r="G265" s="20">
        <f>Model!$W$18*((drdp!D265+drdp!M265)*'MSXY-TI2S'!$B265+(drdp!G265+drdp!P265)*'MSXY-TI2S'!$C265+(drdp!J265+drdp!S265)*'MSXY-TI2S'!$D265)</f>
        <v>0</v>
      </c>
      <c r="H265" s="18">
        <f>Model!$W$18*((drdp!B265)*'MSXY-TI2S'!$B265+(drdp!E265)*'MSXY-TI2S'!$C265+(drdp!H265)*'MSXY-TI2S'!$D265)</f>
        <v>0</v>
      </c>
      <c r="I265" s="18">
        <f>Model!$W$18*((drdp!C265)*'MSXY-TI2S'!$B265+(drdp!F265)*'MSXY-TI2S'!$C265+(drdp!I265)*'MSXY-TI2S'!$D265)</f>
        <v>0</v>
      </c>
      <c r="J265" s="18">
        <f>Model!$W$18*((drdp!D265)*'MSXY-TI2S'!$B265+(drdp!G265)*'MSXY-TI2S'!$C265+(drdp!J265)*'MSXY-TI2S'!$D265)</f>
        <v>0</v>
      </c>
      <c r="K265" s="21">
        <f>SUM(E$3:E264)+H265</f>
        <v>-3.8563358916517097E-2</v>
      </c>
      <c r="L265" s="21">
        <f>SUM(F$3:F264)+I265</f>
        <v>0.59341210498787267</v>
      </c>
      <c r="M265" s="21">
        <f>SUM(G$3:G264)+J265</f>
        <v>0</v>
      </c>
      <c r="N265" s="21"/>
      <c r="O265" s="21"/>
      <c r="P265" s="21"/>
      <c r="Q265" s="19">
        <f t="shared" si="25"/>
        <v>1.4871326509241188E-3</v>
      </c>
      <c r="R265" s="19">
        <f t="shared" si="26"/>
        <v>0.352137926346138</v>
      </c>
      <c r="S265" s="19">
        <f t="shared" si="27"/>
        <v>0</v>
      </c>
      <c r="T265" s="19">
        <f t="shared" si="28"/>
        <v>-2.2883963990053258E-2</v>
      </c>
      <c r="U265" s="19">
        <f t="shared" si="29"/>
        <v>0</v>
      </c>
      <c r="V265" s="19">
        <f t="shared" si="30"/>
        <v>0</v>
      </c>
    </row>
    <row r="266" spans="1:22" x14ac:dyDescent="0.25">
      <c r="A266" s="26">
        <f>Wellpath!E266</f>
        <v>0</v>
      </c>
      <c r="B266" s="22">
        <v>0</v>
      </c>
      <c r="C266" s="22">
        <v>0</v>
      </c>
      <c r="D266" s="22">
        <f>SIN(Wellpath!$O266) * (TAN(Dip) * SIN(Wellpath!$L266) * COS(Wellpath!$L266) - COS(Wellpath!$L266) * COS(Wellpath!$L266) * COS(Wellpath!$O266) - COS(Wellpath!$O266)) / 2</f>
        <v>0</v>
      </c>
      <c r="E266" s="20">
        <f>Model!$W$18*((drdp!B266+drdp!K266)*'MSXY-TI2S'!$B266+(drdp!E266+drdp!N266)*'MSXY-TI2S'!$C266+(drdp!H266+drdp!Q266)*'MSXY-TI2S'!$D266)</f>
        <v>0</v>
      </c>
      <c r="F266" s="20">
        <f>Model!$W$18*((drdp!C266+drdp!L266)*'MSXY-TI2S'!$B266+(drdp!F266+drdp!O266)*'MSXY-TI2S'!$C266+(drdp!I266+drdp!R266)*'MSXY-TI2S'!$D266)</f>
        <v>0</v>
      </c>
      <c r="G266" s="20">
        <f>Model!$W$18*((drdp!D266+drdp!M266)*'MSXY-TI2S'!$B266+(drdp!G266+drdp!P266)*'MSXY-TI2S'!$C266+(drdp!J266+drdp!S266)*'MSXY-TI2S'!$D266)</f>
        <v>0</v>
      </c>
      <c r="H266" s="18">
        <f>Model!$W$18*((drdp!B266)*'MSXY-TI2S'!$B266+(drdp!E266)*'MSXY-TI2S'!$C266+(drdp!H266)*'MSXY-TI2S'!$D266)</f>
        <v>0</v>
      </c>
      <c r="I266" s="18">
        <f>Model!$W$18*((drdp!C266)*'MSXY-TI2S'!$B266+(drdp!F266)*'MSXY-TI2S'!$C266+(drdp!I266)*'MSXY-TI2S'!$D266)</f>
        <v>0</v>
      </c>
      <c r="J266" s="18">
        <f>Model!$W$18*((drdp!D266)*'MSXY-TI2S'!$B266+(drdp!G266)*'MSXY-TI2S'!$C266+(drdp!J266)*'MSXY-TI2S'!$D266)</f>
        <v>0</v>
      </c>
      <c r="K266" s="21">
        <f>SUM(E$3:E265)+H266</f>
        <v>-3.8563358916517097E-2</v>
      </c>
      <c r="L266" s="21">
        <f>SUM(F$3:F265)+I266</f>
        <v>0.59341210498787267</v>
      </c>
      <c r="M266" s="21">
        <f>SUM(G$3:G265)+J266</f>
        <v>0</v>
      </c>
      <c r="N266" s="21"/>
      <c r="O266" s="21"/>
      <c r="P266" s="21"/>
      <c r="Q266" s="19">
        <f t="shared" si="25"/>
        <v>1.4871326509241188E-3</v>
      </c>
      <c r="R266" s="19">
        <f t="shared" si="26"/>
        <v>0.352137926346138</v>
      </c>
      <c r="S266" s="19">
        <f t="shared" si="27"/>
        <v>0</v>
      </c>
      <c r="T266" s="19">
        <f t="shared" si="28"/>
        <v>-2.2883963990053258E-2</v>
      </c>
      <c r="U266" s="19">
        <f t="shared" si="29"/>
        <v>0</v>
      </c>
      <c r="V266" s="19">
        <f t="shared" si="30"/>
        <v>0</v>
      </c>
    </row>
    <row r="267" spans="1:22" x14ac:dyDescent="0.25">
      <c r="A267" s="26">
        <f>Wellpath!E267</f>
        <v>0</v>
      </c>
      <c r="B267" s="22">
        <v>0</v>
      </c>
      <c r="C267" s="22">
        <v>0</v>
      </c>
      <c r="D267" s="22">
        <f>SIN(Wellpath!$O267) * (TAN(Dip) * SIN(Wellpath!$L267) * COS(Wellpath!$L267) - COS(Wellpath!$L267) * COS(Wellpath!$L267) * COS(Wellpath!$O267) - COS(Wellpath!$O267)) / 2</f>
        <v>0</v>
      </c>
      <c r="E267" s="20">
        <f>Model!$W$18*((drdp!B267+drdp!K267)*'MSXY-TI2S'!$B267+(drdp!E267+drdp!N267)*'MSXY-TI2S'!$C267+(drdp!H267+drdp!Q267)*'MSXY-TI2S'!$D267)</f>
        <v>0</v>
      </c>
      <c r="F267" s="20">
        <f>Model!$W$18*((drdp!C267+drdp!L267)*'MSXY-TI2S'!$B267+(drdp!F267+drdp!O267)*'MSXY-TI2S'!$C267+(drdp!I267+drdp!R267)*'MSXY-TI2S'!$D267)</f>
        <v>0</v>
      </c>
      <c r="G267" s="20">
        <f>Model!$W$18*((drdp!D267+drdp!M267)*'MSXY-TI2S'!$B267+(drdp!G267+drdp!P267)*'MSXY-TI2S'!$C267+(drdp!J267+drdp!S267)*'MSXY-TI2S'!$D267)</f>
        <v>0</v>
      </c>
      <c r="H267" s="18">
        <f>Model!$W$18*((drdp!B267)*'MSXY-TI2S'!$B267+(drdp!E267)*'MSXY-TI2S'!$C267+(drdp!H267)*'MSXY-TI2S'!$D267)</f>
        <v>0</v>
      </c>
      <c r="I267" s="18">
        <f>Model!$W$18*((drdp!C267)*'MSXY-TI2S'!$B267+(drdp!F267)*'MSXY-TI2S'!$C267+(drdp!I267)*'MSXY-TI2S'!$D267)</f>
        <v>0</v>
      </c>
      <c r="J267" s="18">
        <f>Model!$W$18*((drdp!D267)*'MSXY-TI2S'!$B267+(drdp!G267)*'MSXY-TI2S'!$C267+(drdp!J267)*'MSXY-TI2S'!$D267)</f>
        <v>0</v>
      </c>
      <c r="K267" s="21">
        <f>SUM(E$3:E266)+H267</f>
        <v>-3.8563358916517097E-2</v>
      </c>
      <c r="L267" s="21">
        <f>SUM(F$3:F266)+I267</f>
        <v>0.59341210498787267</v>
      </c>
      <c r="M267" s="21">
        <f>SUM(G$3:G266)+J267</f>
        <v>0</v>
      </c>
      <c r="N267" s="21"/>
      <c r="O267" s="21"/>
      <c r="P267" s="21"/>
      <c r="Q267" s="19">
        <f t="shared" si="25"/>
        <v>1.4871326509241188E-3</v>
      </c>
      <c r="R267" s="19">
        <f t="shared" si="26"/>
        <v>0.352137926346138</v>
      </c>
      <c r="S267" s="19">
        <f t="shared" si="27"/>
        <v>0</v>
      </c>
      <c r="T267" s="19">
        <f t="shared" si="28"/>
        <v>-2.2883963990053258E-2</v>
      </c>
      <c r="U267" s="19">
        <f t="shared" si="29"/>
        <v>0</v>
      </c>
      <c r="V267" s="19">
        <f t="shared" si="30"/>
        <v>0</v>
      </c>
    </row>
    <row r="268" spans="1:22" x14ac:dyDescent="0.25">
      <c r="A268" s="26">
        <f>Wellpath!E268</f>
        <v>0</v>
      </c>
      <c r="B268" s="22">
        <v>0</v>
      </c>
      <c r="C268" s="22">
        <v>0</v>
      </c>
      <c r="D268" s="22">
        <f>SIN(Wellpath!$O268) * (TAN(Dip) * SIN(Wellpath!$L268) * COS(Wellpath!$L268) - COS(Wellpath!$L268) * COS(Wellpath!$L268) * COS(Wellpath!$O268) - COS(Wellpath!$O268)) / 2</f>
        <v>0</v>
      </c>
      <c r="E268" s="20">
        <f>Model!$W$18*((drdp!B268+drdp!K268)*'MSXY-TI2S'!$B268+(drdp!E268+drdp!N268)*'MSXY-TI2S'!$C268+(drdp!H268+drdp!Q268)*'MSXY-TI2S'!$D268)</f>
        <v>0</v>
      </c>
      <c r="F268" s="20">
        <f>Model!$W$18*((drdp!C268+drdp!L268)*'MSXY-TI2S'!$B268+(drdp!F268+drdp!O268)*'MSXY-TI2S'!$C268+(drdp!I268+drdp!R268)*'MSXY-TI2S'!$D268)</f>
        <v>0</v>
      </c>
      <c r="G268" s="20">
        <f>Model!$W$18*((drdp!D268+drdp!M268)*'MSXY-TI2S'!$B268+(drdp!G268+drdp!P268)*'MSXY-TI2S'!$C268+(drdp!J268+drdp!S268)*'MSXY-TI2S'!$D268)</f>
        <v>0</v>
      </c>
      <c r="H268" s="18">
        <f>Model!$W$18*((drdp!B268)*'MSXY-TI2S'!$B268+(drdp!E268)*'MSXY-TI2S'!$C268+(drdp!H268)*'MSXY-TI2S'!$D268)</f>
        <v>0</v>
      </c>
      <c r="I268" s="18">
        <f>Model!$W$18*((drdp!C268)*'MSXY-TI2S'!$B268+(drdp!F268)*'MSXY-TI2S'!$C268+(drdp!I268)*'MSXY-TI2S'!$D268)</f>
        <v>0</v>
      </c>
      <c r="J268" s="18">
        <f>Model!$W$18*((drdp!D268)*'MSXY-TI2S'!$B268+(drdp!G268)*'MSXY-TI2S'!$C268+(drdp!J268)*'MSXY-TI2S'!$D268)</f>
        <v>0</v>
      </c>
      <c r="K268" s="21">
        <f>SUM(E$3:E267)+H268</f>
        <v>-3.8563358916517097E-2</v>
      </c>
      <c r="L268" s="21">
        <f>SUM(F$3:F267)+I268</f>
        <v>0.59341210498787267</v>
      </c>
      <c r="M268" s="21">
        <f>SUM(G$3:G267)+J268</f>
        <v>0</v>
      </c>
      <c r="N268" s="21"/>
      <c r="O268" s="21"/>
      <c r="P268" s="21"/>
      <c r="Q268" s="19">
        <f t="shared" si="25"/>
        <v>1.4871326509241188E-3</v>
      </c>
      <c r="R268" s="19">
        <f t="shared" si="26"/>
        <v>0.352137926346138</v>
      </c>
      <c r="S268" s="19">
        <f t="shared" si="27"/>
        <v>0</v>
      </c>
      <c r="T268" s="19">
        <f t="shared" si="28"/>
        <v>-2.2883963990053258E-2</v>
      </c>
      <c r="U268" s="19">
        <f t="shared" si="29"/>
        <v>0</v>
      </c>
      <c r="V268" s="19">
        <f t="shared" si="30"/>
        <v>0</v>
      </c>
    </row>
    <row r="269" spans="1:22" x14ac:dyDescent="0.25">
      <c r="A269" s="26">
        <f>Wellpath!E269</f>
        <v>0</v>
      </c>
      <c r="B269" s="22">
        <v>0</v>
      </c>
      <c r="C269" s="22">
        <v>0</v>
      </c>
      <c r="D269" s="22">
        <f>SIN(Wellpath!$O269) * (TAN(Dip) * SIN(Wellpath!$L269) * COS(Wellpath!$L269) - COS(Wellpath!$L269) * COS(Wellpath!$L269) * COS(Wellpath!$O269) - COS(Wellpath!$O269)) / 2</f>
        <v>0</v>
      </c>
      <c r="E269" s="20">
        <f>Model!$W$18*((drdp!B269+drdp!K269)*'MSXY-TI2S'!$B269+(drdp!E269+drdp!N269)*'MSXY-TI2S'!$C269+(drdp!H269+drdp!Q269)*'MSXY-TI2S'!$D269)</f>
        <v>0</v>
      </c>
      <c r="F269" s="20">
        <f>Model!$W$18*((drdp!C269+drdp!L269)*'MSXY-TI2S'!$B269+(drdp!F269+drdp!O269)*'MSXY-TI2S'!$C269+(drdp!I269+drdp!R269)*'MSXY-TI2S'!$D269)</f>
        <v>0</v>
      </c>
      <c r="G269" s="20">
        <f>Model!$W$18*((drdp!D269+drdp!M269)*'MSXY-TI2S'!$B269+(drdp!G269+drdp!P269)*'MSXY-TI2S'!$C269+(drdp!J269+drdp!S269)*'MSXY-TI2S'!$D269)</f>
        <v>0</v>
      </c>
      <c r="H269" s="18">
        <f>Model!$W$18*((drdp!B269)*'MSXY-TI2S'!$B269+(drdp!E269)*'MSXY-TI2S'!$C269+(drdp!H269)*'MSXY-TI2S'!$D269)</f>
        <v>0</v>
      </c>
      <c r="I269" s="18">
        <f>Model!$W$18*((drdp!C269)*'MSXY-TI2S'!$B269+(drdp!F269)*'MSXY-TI2S'!$C269+(drdp!I269)*'MSXY-TI2S'!$D269)</f>
        <v>0</v>
      </c>
      <c r="J269" s="18">
        <f>Model!$W$18*((drdp!D269)*'MSXY-TI2S'!$B269+(drdp!G269)*'MSXY-TI2S'!$C269+(drdp!J269)*'MSXY-TI2S'!$D269)</f>
        <v>0</v>
      </c>
      <c r="K269" s="21">
        <f>SUM(E$3:E268)+H269</f>
        <v>-3.8563358916517097E-2</v>
      </c>
      <c r="L269" s="21">
        <f>SUM(F$3:F268)+I269</f>
        <v>0.59341210498787267</v>
      </c>
      <c r="M269" s="21">
        <f>SUM(G$3:G268)+J269</f>
        <v>0</v>
      </c>
      <c r="N269" s="21"/>
      <c r="O269" s="21"/>
      <c r="P269" s="21"/>
      <c r="Q269" s="19">
        <f t="shared" si="25"/>
        <v>1.4871326509241188E-3</v>
      </c>
      <c r="R269" s="19">
        <f t="shared" si="26"/>
        <v>0.352137926346138</v>
      </c>
      <c r="S269" s="19">
        <f t="shared" si="27"/>
        <v>0</v>
      </c>
      <c r="T269" s="19">
        <f t="shared" si="28"/>
        <v>-2.2883963990053258E-2</v>
      </c>
      <c r="U269" s="19">
        <f t="shared" si="29"/>
        <v>0</v>
      </c>
      <c r="V269" s="19">
        <f t="shared" si="30"/>
        <v>0</v>
      </c>
    </row>
    <row r="270" spans="1:22" x14ac:dyDescent="0.25">
      <c r="A270" s="26">
        <f>Wellpath!E270</f>
        <v>0</v>
      </c>
      <c r="B270" s="22">
        <v>0</v>
      </c>
      <c r="C270" s="22">
        <v>0</v>
      </c>
      <c r="D270" s="22">
        <f>SIN(Wellpath!$O270) * (TAN(Dip) * SIN(Wellpath!$L270) * COS(Wellpath!$L270) - COS(Wellpath!$L270) * COS(Wellpath!$L270) * COS(Wellpath!$O270) - COS(Wellpath!$O270)) / 2</f>
        <v>0</v>
      </c>
      <c r="E270" s="20">
        <f>Model!$W$18*((drdp!B270+drdp!K270)*'MSXY-TI2S'!$B270+(drdp!E270+drdp!N270)*'MSXY-TI2S'!$C270+(drdp!H270+drdp!Q270)*'MSXY-TI2S'!$D270)</f>
        <v>0</v>
      </c>
      <c r="F270" s="20">
        <f>Model!$W$18*((drdp!C270+drdp!L270)*'MSXY-TI2S'!$B270+(drdp!F270+drdp!O270)*'MSXY-TI2S'!$C270+(drdp!I270+drdp!R270)*'MSXY-TI2S'!$D270)</f>
        <v>0</v>
      </c>
      <c r="G270" s="20">
        <f>Model!$W$18*((drdp!D270+drdp!M270)*'MSXY-TI2S'!$B270+(drdp!G270+drdp!P270)*'MSXY-TI2S'!$C270+(drdp!J270+drdp!S270)*'MSXY-TI2S'!$D270)</f>
        <v>0</v>
      </c>
      <c r="H270" s="18">
        <f>Model!$W$18*((drdp!B270)*'MSXY-TI2S'!$B270+(drdp!E270)*'MSXY-TI2S'!$C270+(drdp!H270)*'MSXY-TI2S'!$D270)</f>
        <v>0</v>
      </c>
      <c r="I270" s="18">
        <f>Model!$W$18*((drdp!C270)*'MSXY-TI2S'!$B270+(drdp!F270)*'MSXY-TI2S'!$C270+(drdp!I270)*'MSXY-TI2S'!$D270)</f>
        <v>0</v>
      </c>
      <c r="J270" s="18">
        <f>Model!$W$18*((drdp!D270)*'MSXY-TI2S'!$B270+(drdp!G270)*'MSXY-TI2S'!$C270+(drdp!J270)*'MSXY-TI2S'!$D270)</f>
        <v>0</v>
      </c>
      <c r="K270" s="21">
        <f>SUM(E$3:E269)+H270</f>
        <v>-3.8563358916517097E-2</v>
      </c>
      <c r="L270" s="21">
        <f>SUM(F$3:F269)+I270</f>
        <v>0.59341210498787267</v>
      </c>
      <c r="M270" s="21">
        <f>SUM(G$3:G269)+J270</f>
        <v>0</v>
      </c>
      <c r="N270" s="21"/>
      <c r="O270" s="21"/>
      <c r="P270" s="21"/>
      <c r="Q270" s="19">
        <f t="shared" si="25"/>
        <v>1.4871326509241188E-3</v>
      </c>
      <c r="R270" s="19">
        <f t="shared" si="26"/>
        <v>0.352137926346138</v>
      </c>
      <c r="S270" s="19">
        <f t="shared" si="27"/>
        <v>0</v>
      </c>
      <c r="T270" s="19">
        <f t="shared" si="28"/>
        <v>-2.2883963990053258E-2</v>
      </c>
      <c r="U270" s="19">
        <f t="shared" si="29"/>
        <v>0</v>
      </c>
      <c r="V270" s="19">
        <f t="shared" si="30"/>
        <v>0</v>
      </c>
    </row>
    <row r="271" spans="1:22" x14ac:dyDescent="0.25">
      <c r="A271" s="26">
        <f>Wellpath!E271</f>
        <v>0</v>
      </c>
      <c r="B271" s="22">
        <v>0</v>
      </c>
      <c r="C271" s="22">
        <v>0</v>
      </c>
      <c r="D271" s="22">
        <f>SIN(Wellpath!$O271) * (TAN(Dip) * SIN(Wellpath!$L271) * COS(Wellpath!$L271) - COS(Wellpath!$L271) * COS(Wellpath!$L271) * COS(Wellpath!$O271) - COS(Wellpath!$O271)) / 2</f>
        <v>0</v>
      </c>
      <c r="E271" s="20">
        <f>Model!$W$18*((drdp!B271+drdp!K271)*'MSXY-TI2S'!$B271+(drdp!E271+drdp!N271)*'MSXY-TI2S'!$C271+(drdp!H271+drdp!Q271)*'MSXY-TI2S'!$D271)</f>
        <v>0</v>
      </c>
      <c r="F271" s="20">
        <f>Model!$W$18*((drdp!C271+drdp!L271)*'MSXY-TI2S'!$B271+(drdp!F271+drdp!O271)*'MSXY-TI2S'!$C271+(drdp!I271+drdp!R271)*'MSXY-TI2S'!$D271)</f>
        <v>0</v>
      </c>
      <c r="G271" s="20">
        <f>Model!$W$18*((drdp!D271+drdp!M271)*'MSXY-TI2S'!$B271+(drdp!G271+drdp!P271)*'MSXY-TI2S'!$C271+(drdp!J271+drdp!S271)*'MSXY-TI2S'!$D271)</f>
        <v>0</v>
      </c>
      <c r="H271" s="18">
        <f>Model!$W$18*((drdp!B271)*'MSXY-TI2S'!$B271+(drdp!E271)*'MSXY-TI2S'!$C271+(drdp!H271)*'MSXY-TI2S'!$D271)</f>
        <v>0</v>
      </c>
      <c r="I271" s="18">
        <f>Model!$W$18*((drdp!C271)*'MSXY-TI2S'!$B271+(drdp!F271)*'MSXY-TI2S'!$C271+(drdp!I271)*'MSXY-TI2S'!$D271)</f>
        <v>0</v>
      </c>
      <c r="J271" s="18">
        <f>Model!$W$18*((drdp!D271)*'MSXY-TI2S'!$B271+(drdp!G271)*'MSXY-TI2S'!$C271+(drdp!J271)*'MSXY-TI2S'!$D271)</f>
        <v>0</v>
      </c>
      <c r="K271" s="21">
        <f>SUM(E$3:E270)+H271</f>
        <v>-3.8563358916517097E-2</v>
      </c>
      <c r="L271" s="21">
        <f>SUM(F$3:F270)+I271</f>
        <v>0.59341210498787267</v>
      </c>
      <c r="M271" s="21">
        <f>SUM(G$3:G270)+J271</f>
        <v>0</v>
      </c>
      <c r="N271" s="21"/>
      <c r="O271" s="21"/>
      <c r="P271" s="21"/>
      <c r="Q271" s="19">
        <f t="shared" ref="Q271" si="31">K271^2</f>
        <v>1.4871326509241188E-3</v>
      </c>
      <c r="R271" s="19">
        <f t="shared" ref="R271" si="32">L271^2</f>
        <v>0.352137926346138</v>
      </c>
      <c r="S271" s="19">
        <f t="shared" ref="S271" si="33">M271^2</f>
        <v>0</v>
      </c>
      <c r="T271" s="19">
        <f t="shared" ref="T271" si="34">K271*L271</f>
        <v>-2.2883963990053258E-2</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59999389629810485"/>
  </sheetPr>
  <dimension ref="A1:V271"/>
  <sheetViews>
    <sheetView workbookViewId="0">
      <pane ySplit="2" topLeftCell="A241" activePane="bottomLeft" state="frozen"/>
      <selection activeCell="H39" sqref="H39"/>
      <selection pane="bottomLeft" activeCell="N249" sqref="N249"/>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f>(COS(Wellpath!$L3) * COS(Wellpath!$O3) * COS(Wellpath!$O3) - COS(Wellpath!$L3) * SIN(Wellpath!$O3) * SIN(Wellpath!$O3) - TAN(Dip) * SIN(Wellpath!$L3) * COS(Wellpath!$O3)) / 2</f>
        <v>0.44939702314958352</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f>(COS(Wellpath!$L4) * COS(Wellpath!$O4) * COS(Wellpath!$O4) - COS(Wellpath!$L4) * SIN(Wellpath!$O4) * SIN(Wellpath!$O4) - TAN(Dip) * SIN(Wellpath!$L4) * COS(Wellpath!$O4)) / 2</f>
        <v>0.44939702314958352</v>
      </c>
      <c r="E4" s="20">
        <f>Model!$W$19*((drdp!B4+drdp!K4)*'MSXY-TI3S'!$B4+(drdp!E4+drdp!N4)*'MSXY-TI3S'!$C4+(drdp!H4+drdp!Q4)*'MSXY-TI3S'!$D4)</f>
        <v>0</v>
      </c>
      <c r="F4" s="20">
        <f>Model!$W$19*((drdp!C4+drdp!L4)*'MSXY-TI3S'!$B4+(drdp!F4+drdp!O4)*'MSXY-TI3S'!$C4+(drdp!I4+drdp!R4)*'MSXY-TI3S'!$D4)</f>
        <v>0</v>
      </c>
      <c r="G4" s="20">
        <f>Model!$W$19*((drdp!D4+drdp!M4)*'MSXY-TI3S'!$B4+(drdp!G4+drdp!P4)*'MSXY-TI3S'!$C4+(drdp!J4+drdp!S4)*'MSXY-TI3S'!$D4)</f>
        <v>0</v>
      </c>
      <c r="H4" s="18">
        <f>Model!$W$19*((drdp!B4)*'MSXY-TI3S'!$B4+(drdp!E4)*'MSXY-TI3S'!$C4+(drdp!H4)*'MSXY-TI3S'!$D4)</f>
        <v>0</v>
      </c>
      <c r="I4" s="18">
        <f>Model!$W$19*((drdp!C4)*'MSXY-TI3S'!$B4+(drdp!F4)*'MSXY-TI3S'!$C4+(drdp!I4)*'MSXY-TI3S'!$D4)</f>
        <v>0</v>
      </c>
      <c r="J4" s="18">
        <f>Model!$W$19*((drdp!D4)*'MSXY-TI3S'!$B4+(drdp!G4)*'MSXY-TI3S'!$C4+(drdp!J4)*'MSXY-TI3S'!$D4)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f>(COS(Wellpath!$L5) * COS(Wellpath!$O5) * COS(Wellpath!$O5) - COS(Wellpath!$L5) * SIN(Wellpath!$O5) * SIN(Wellpath!$O5) - TAN(Dip) * SIN(Wellpath!$L5) * COS(Wellpath!$O5)) / 2</f>
        <v>0.44939702314958352</v>
      </c>
      <c r="E5" s="20">
        <f>Model!$W$19*((drdp!B5+drdp!K5)*'MSXY-TI3S'!$B5+(drdp!E5+drdp!N5)*'MSXY-TI3S'!$C5+(drdp!H5+drdp!Q5)*'MSXY-TI3S'!$D5)</f>
        <v>0</v>
      </c>
      <c r="F5" s="20">
        <f>Model!$W$19*((drdp!C5+drdp!L5)*'MSXY-TI3S'!$B5+(drdp!F5+drdp!O5)*'MSXY-TI3S'!$C5+(drdp!I5+drdp!R5)*'MSXY-TI3S'!$D5)</f>
        <v>0</v>
      </c>
      <c r="G5" s="20">
        <f>Model!$W$19*((drdp!D5+drdp!M5)*'MSXY-TI3S'!$B5+(drdp!G5+drdp!P5)*'MSXY-TI3S'!$C5+(drdp!J5+drdp!S5)*'MSXY-TI3S'!$D5)</f>
        <v>0</v>
      </c>
      <c r="H5" s="18">
        <f>Model!$W$19*((drdp!B5)*'MSXY-TI3S'!$B5+(drdp!E5)*'MSXY-TI3S'!$C5+(drdp!H5)*'MSXY-TI3S'!$D5)</f>
        <v>0</v>
      </c>
      <c r="I5" s="18">
        <f>Model!$W$19*((drdp!C5)*'MSXY-TI3S'!$B5+(drdp!F5)*'MSXY-TI3S'!$C5+(drdp!I5)*'MSXY-TI3S'!$D5)</f>
        <v>0</v>
      </c>
      <c r="J5" s="18">
        <f>Model!$W$19*((drdp!D5)*'MSXY-TI3S'!$B5+(drdp!G5)*'MSXY-TI3S'!$C5+(drdp!J5)*'MSXY-TI3S'!$D5)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f>(COS(Wellpath!$L6) * COS(Wellpath!$O6) * COS(Wellpath!$O6) - COS(Wellpath!$L6) * SIN(Wellpath!$O6) * SIN(Wellpath!$O6) - TAN(Dip) * SIN(Wellpath!$L6) * COS(Wellpath!$O6)) / 2</f>
        <v>0.44939702314958352</v>
      </c>
      <c r="E6" s="20">
        <f>Model!$W$19*((drdp!B6+drdp!K6)*'MSXY-TI3S'!$B6+(drdp!E6+drdp!N6)*'MSXY-TI3S'!$C6+(drdp!H6+drdp!Q6)*'MSXY-TI3S'!$D6)</f>
        <v>0</v>
      </c>
      <c r="F6" s="20">
        <f>Model!$W$19*((drdp!C6+drdp!L6)*'MSXY-TI3S'!$B6+(drdp!F6+drdp!O6)*'MSXY-TI3S'!$C6+(drdp!I6+drdp!R6)*'MSXY-TI3S'!$D6)</f>
        <v>0</v>
      </c>
      <c r="G6" s="20">
        <f>Model!$W$19*((drdp!D6+drdp!M6)*'MSXY-TI3S'!$B6+(drdp!G6+drdp!P6)*'MSXY-TI3S'!$C6+(drdp!J6+drdp!S6)*'MSXY-TI3S'!$D6)</f>
        <v>0</v>
      </c>
      <c r="H6" s="18">
        <f>Model!$W$19*((drdp!B6)*'MSXY-TI3S'!$B6+(drdp!E6)*'MSXY-TI3S'!$C6+(drdp!H6)*'MSXY-TI3S'!$D6)</f>
        <v>0</v>
      </c>
      <c r="I6" s="18">
        <f>Model!$W$19*((drdp!C6)*'MSXY-TI3S'!$B6+(drdp!F6)*'MSXY-TI3S'!$C6+(drdp!I6)*'MSXY-TI3S'!$D6)</f>
        <v>0</v>
      </c>
      <c r="J6" s="18">
        <f>Model!$W$19*((drdp!D6)*'MSXY-TI3S'!$B6+(drdp!G6)*'MSXY-TI3S'!$C6+(drdp!J6)*'MSXY-TI3S'!$D6)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f>(COS(Wellpath!$L7) * COS(Wellpath!$O7) * COS(Wellpath!$O7) - COS(Wellpath!$L7) * SIN(Wellpath!$O7) * SIN(Wellpath!$O7) - TAN(Dip) * SIN(Wellpath!$L7) * COS(Wellpath!$O7)) / 2</f>
        <v>0.44939702314958352</v>
      </c>
      <c r="E7" s="20">
        <f>Model!$W$19*((drdp!B7+drdp!K7)*'MSXY-TI3S'!$B7+(drdp!E7+drdp!N7)*'MSXY-TI3S'!$C7+(drdp!H7+drdp!Q7)*'MSXY-TI3S'!$D7)</f>
        <v>0</v>
      </c>
      <c r="F7" s="20">
        <f>Model!$W$19*((drdp!C7+drdp!L7)*'MSXY-TI3S'!$B7+(drdp!F7+drdp!O7)*'MSXY-TI3S'!$C7+(drdp!I7+drdp!R7)*'MSXY-TI3S'!$D7)</f>
        <v>0</v>
      </c>
      <c r="G7" s="20">
        <f>Model!$W$19*((drdp!D7+drdp!M7)*'MSXY-TI3S'!$B7+(drdp!G7+drdp!P7)*'MSXY-TI3S'!$C7+(drdp!J7+drdp!S7)*'MSXY-TI3S'!$D7)</f>
        <v>0</v>
      </c>
      <c r="H7" s="18">
        <f>Model!$W$19*((drdp!B7)*'MSXY-TI3S'!$B7+(drdp!E7)*'MSXY-TI3S'!$C7+(drdp!H7)*'MSXY-TI3S'!$D7)</f>
        <v>0</v>
      </c>
      <c r="I7" s="18">
        <f>Model!$W$19*((drdp!C7)*'MSXY-TI3S'!$B7+(drdp!F7)*'MSXY-TI3S'!$C7+(drdp!I7)*'MSXY-TI3S'!$D7)</f>
        <v>0</v>
      </c>
      <c r="J7" s="18">
        <f>Model!$W$19*((drdp!D7)*'MSXY-TI3S'!$B7+(drdp!G7)*'MSXY-TI3S'!$C7+(drdp!J7)*'MSXY-TI3S'!$D7)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f>(COS(Wellpath!$L8) * COS(Wellpath!$O8) * COS(Wellpath!$O8) - COS(Wellpath!$L8) * SIN(Wellpath!$O8) * SIN(Wellpath!$O8) - TAN(Dip) * SIN(Wellpath!$L8) * COS(Wellpath!$O8)) / 2</f>
        <v>0.44939702314958352</v>
      </c>
      <c r="E8" s="20">
        <f>Model!$W$19*((drdp!B8+drdp!K8)*'MSXY-TI3S'!$B8+(drdp!E8+drdp!N8)*'MSXY-TI3S'!$C8+(drdp!H8+drdp!Q8)*'MSXY-TI3S'!$D8)</f>
        <v>0</v>
      </c>
      <c r="F8" s="20">
        <f>Model!$W$19*((drdp!C8+drdp!L8)*'MSXY-TI3S'!$B8+(drdp!F8+drdp!O8)*'MSXY-TI3S'!$C8+(drdp!I8+drdp!R8)*'MSXY-TI3S'!$D8)</f>
        <v>0</v>
      </c>
      <c r="G8" s="20">
        <f>Model!$W$19*((drdp!D8+drdp!M8)*'MSXY-TI3S'!$B8+(drdp!G8+drdp!P8)*'MSXY-TI3S'!$C8+(drdp!J8+drdp!S8)*'MSXY-TI3S'!$D8)</f>
        <v>0</v>
      </c>
      <c r="H8" s="18">
        <f>Model!$W$19*((drdp!B8)*'MSXY-TI3S'!$B8+(drdp!E8)*'MSXY-TI3S'!$C8+(drdp!H8)*'MSXY-TI3S'!$D8)</f>
        <v>0</v>
      </c>
      <c r="I8" s="18">
        <f>Model!$W$19*((drdp!C8)*'MSXY-TI3S'!$B8+(drdp!F8)*'MSXY-TI3S'!$C8+(drdp!I8)*'MSXY-TI3S'!$D8)</f>
        <v>0</v>
      </c>
      <c r="J8" s="18">
        <f>Model!$W$19*((drdp!D8)*'MSXY-TI3S'!$B8+(drdp!G8)*'MSXY-TI3S'!$C8+(drdp!J8)*'MSXY-TI3S'!$D8)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f>(COS(Wellpath!$L9) * COS(Wellpath!$O9) * COS(Wellpath!$O9) - COS(Wellpath!$L9) * SIN(Wellpath!$O9) * SIN(Wellpath!$O9) - TAN(Dip) * SIN(Wellpath!$L9) * COS(Wellpath!$O9)) / 2</f>
        <v>0.44939702314958352</v>
      </c>
      <c r="E9" s="20">
        <f>Model!$W$19*((drdp!B9+drdp!K9)*'MSXY-TI3S'!$B9+(drdp!E9+drdp!N9)*'MSXY-TI3S'!$C9+(drdp!H9+drdp!Q9)*'MSXY-TI3S'!$D9)</f>
        <v>0</v>
      </c>
      <c r="F9" s="20">
        <f>Model!$W$19*((drdp!C9+drdp!L9)*'MSXY-TI3S'!$B9+(drdp!F9+drdp!O9)*'MSXY-TI3S'!$C9+(drdp!I9+drdp!R9)*'MSXY-TI3S'!$D9)</f>
        <v>0</v>
      </c>
      <c r="G9" s="20">
        <f>Model!$W$19*((drdp!D9+drdp!M9)*'MSXY-TI3S'!$B9+(drdp!G9+drdp!P9)*'MSXY-TI3S'!$C9+(drdp!J9+drdp!S9)*'MSXY-TI3S'!$D9)</f>
        <v>0</v>
      </c>
      <c r="H9" s="18">
        <f>Model!$W$19*((drdp!B9)*'MSXY-TI3S'!$B9+(drdp!E9)*'MSXY-TI3S'!$C9+(drdp!H9)*'MSXY-TI3S'!$D9)</f>
        <v>0</v>
      </c>
      <c r="I9" s="18">
        <f>Model!$W$19*((drdp!C9)*'MSXY-TI3S'!$B9+(drdp!F9)*'MSXY-TI3S'!$C9+(drdp!I9)*'MSXY-TI3S'!$D9)</f>
        <v>0</v>
      </c>
      <c r="J9" s="18">
        <f>Model!$W$19*((drdp!D9)*'MSXY-TI3S'!$B9+(drdp!G9)*'MSXY-TI3S'!$C9+(drdp!J9)*'MSXY-TI3S'!$D9)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f>(COS(Wellpath!$L10) * COS(Wellpath!$O10) * COS(Wellpath!$O10) - COS(Wellpath!$L10) * SIN(Wellpath!$O10) * SIN(Wellpath!$O10) - TAN(Dip) * SIN(Wellpath!$L10) * COS(Wellpath!$O10)) / 2</f>
        <v>0.44939702314958352</v>
      </c>
      <c r="E10" s="20">
        <f>Model!$W$19*((drdp!B10+drdp!K10)*'MSXY-TI3S'!$B10+(drdp!E10+drdp!N10)*'MSXY-TI3S'!$C10+(drdp!H10+drdp!Q10)*'MSXY-TI3S'!$D10)</f>
        <v>0</v>
      </c>
      <c r="F10" s="20">
        <f>Model!$W$19*((drdp!C10+drdp!L10)*'MSXY-TI3S'!$B10+(drdp!F10+drdp!O10)*'MSXY-TI3S'!$C10+(drdp!I10+drdp!R10)*'MSXY-TI3S'!$D10)</f>
        <v>0</v>
      </c>
      <c r="G10" s="20">
        <f>Model!$W$19*((drdp!D10+drdp!M10)*'MSXY-TI3S'!$B10+(drdp!G10+drdp!P10)*'MSXY-TI3S'!$C10+(drdp!J10+drdp!S10)*'MSXY-TI3S'!$D10)</f>
        <v>0</v>
      </c>
      <c r="H10" s="18">
        <f>Model!$W$19*((drdp!B10)*'MSXY-TI3S'!$B10+(drdp!E10)*'MSXY-TI3S'!$C10+(drdp!H10)*'MSXY-TI3S'!$D10)</f>
        <v>0</v>
      </c>
      <c r="I10" s="18">
        <f>Model!$W$19*((drdp!C10)*'MSXY-TI3S'!$B10+(drdp!F10)*'MSXY-TI3S'!$C10+(drdp!I10)*'MSXY-TI3S'!$D10)</f>
        <v>0</v>
      </c>
      <c r="J10" s="18">
        <f>Model!$W$19*((drdp!D10)*'MSXY-TI3S'!$B10+(drdp!G10)*'MSXY-TI3S'!$C10+(drdp!J10)*'MSXY-TI3S'!$D10)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f>(COS(Wellpath!$L11) * COS(Wellpath!$O11) * COS(Wellpath!$O11) - COS(Wellpath!$L11) * SIN(Wellpath!$O11) * SIN(Wellpath!$O11) - TAN(Dip) * SIN(Wellpath!$L11) * COS(Wellpath!$O11)) / 2</f>
        <v>0.44939702314958352</v>
      </c>
      <c r="E11" s="20">
        <f>Model!$W$19*((drdp!B11+drdp!K11)*'MSXY-TI3S'!$B11+(drdp!E11+drdp!N11)*'MSXY-TI3S'!$C11+(drdp!H11+drdp!Q11)*'MSXY-TI3S'!$D11)</f>
        <v>0</v>
      </c>
      <c r="F11" s="20">
        <f>Model!$W$19*((drdp!C11+drdp!L11)*'MSXY-TI3S'!$B11+(drdp!F11+drdp!O11)*'MSXY-TI3S'!$C11+(drdp!I11+drdp!R11)*'MSXY-TI3S'!$D11)</f>
        <v>0</v>
      </c>
      <c r="G11" s="20">
        <f>Model!$W$19*((drdp!D11+drdp!M11)*'MSXY-TI3S'!$B11+(drdp!G11+drdp!P11)*'MSXY-TI3S'!$C11+(drdp!J11+drdp!S11)*'MSXY-TI3S'!$D11)</f>
        <v>0</v>
      </c>
      <c r="H11" s="18">
        <f>Model!$W$19*((drdp!B11)*'MSXY-TI3S'!$B11+(drdp!E11)*'MSXY-TI3S'!$C11+(drdp!H11)*'MSXY-TI3S'!$D11)</f>
        <v>0</v>
      </c>
      <c r="I11" s="18">
        <f>Model!$W$19*((drdp!C11)*'MSXY-TI3S'!$B11+(drdp!F11)*'MSXY-TI3S'!$C11+(drdp!I11)*'MSXY-TI3S'!$D11)</f>
        <v>0</v>
      </c>
      <c r="J11" s="18">
        <f>Model!$W$19*((drdp!D11)*'MSXY-TI3S'!$B11+(drdp!G11)*'MSXY-TI3S'!$C11+(drdp!J11)*'MSXY-TI3S'!$D11)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f>(COS(Wellpath!$L12) * COS(Wellpath!$O12) * COS(Wellpath!$O12) - COS(Wellpath!$L12) * SIN(Wellpath!$O12) * SIN(Wellpath!$O12) - TAN(Dip) * SIN(Wellpath!$L12) * COS(Wellpath!$O12)) / 2</f>
        <v>0.44939702314958352</v>
      </c>
      <c r="E12" s="20">
        <f>Model!$W$19*((drdp!B12+drdp!K12)*'MSXY-TI3S'!$B12+(drdp!E12+drdp!N12)*'MSXY-TI3S'!$C12+(drdp!H12+drdp!Q12)*'MSXY-TI3S'!$D12)</f>
        <v>0</v>
      </c>
      <c r="F12" s="20">
        <f>Model!$W$19*((drdp!C12+drdp!L12)*'MSXY-TI3S'!$B12+(drdp!F12+drdp!O12)*'MSXY-TI3S'!$C12+(drdp!I12+drdp!R12)*'MSXY-TI3S'!$D12)</f>
        <v>0</v>
      </c>
      <c r="G12" s="20">
        <f>Model!$W$19*((drdp!D12+drdp!M12)*'MSXY-TI3S'!$B12+(drdp!G12+drdp!P12)*'MSXY-TI3S'!$C12+(drdp!J12+drdp!S12)*'MSXY-TI3S'!$D12)</f>
        <v>0</v>
      </c>
      <c r="H12" s="18">
        <f>Model!$W$19*((drdp!B12)*'MSXY-TI3S'!$B12+(drdp!E12)*'MSXY-TI3S'!$C12+(drdp!H12)*'MSXY-TI3S'!$D12)</f>
        <v>0</v>
      </c>
      <c r="I12" s="18">
        <f>Model!$W$19*((drdp!C12)*'MSXY-TI3S'!$B12+(drdp!F12)*'MSXY-TI3S'!$C12+(drdp!I12)*'MSXY-TI3S'!$D12)</f>
        <v>0</v>
      </c>
      <c r="J12" s="18">
        <f>Model!$W$19*((drdp!D12)*'MSXY-TI3S'!$B12+(drdp!G12)*'MSXY-TI3S'!$C12+(drdp!J12)*'MSXY-TI3S'!$D12)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f>(COS(Wellpath!$L13) * COS(Wellpath!$O13) * COS(Wellpath!$O13) - COS(Wellpath!$L13) * SIN(Wellpath!$O13) * SIN(Wellpath!$O13) - TAN(Dip) * SIN(Wellpath!$L13) * COS(Wellpath!$O13)) / 2</f>
        <v>0.44939702314958352</v>
      </c>
      <c r="E13" s="20">
        <f>Model!$W$19*((drdp!B13+drdp!K13)*'MSXY-TI3S'!$B13+(drdp!E13+drdp!N13)*'MSXY-TI3S'!$C13+(drdp!H13+drdp!Q13)*'MSXY-TI3S'!$D13)</f>
        <v>0</v>
      </c>
      <c r="F13" s="20">
        <f>Model!$W$19*((drdp!C13+drdp!L13)*'MSXY-TI3S'!$B13+(drdp!F13+drdp!O13)*'MSXY-TI3S'!$C13+(drdp!I13+drdp!R13)*'MSXY-TI3S'!$D13)</f>
        <v>0</v>
      </c>
      <c r="G13" s="20">
        <f>Model!$W$19*((drdp!D13+drdp!M13)*'MSXY-TI3S'!$B13+(drdp!G13+drdp!P13)*'MSXY-TI3S'!$C13+(drdp!J13+drdp!S13)*'MSXY-TI3S'!$D13)</f>
        <v>0</v>
      </c>
      <c r="H13" s="18">
        <f>Model!$W$19*((drdp!B13)*'MSXY-TI3S'!$B13+(drdp!E13)*'MSXY-TI3S'!$C13+(drdp!H13)*'MSXY-TI3S'!$D13)</f>
        <v>0</v>
      </c>
      <c r="I13" s="18">
        <f>Model!$W$19*((drdp!C13)*'MSXY-TI3S'!$B13+(drdp!F13)*'MSXY-TI3S'!$C13+(drdp!I13)*'MSXY-TI3S'!$D13)</f>
        <v>0</v>
      </c>
      <c r="J13" s="18">
        <f>Model!$W$19*((drdp!D13)*'MSXY-TI3S'!$B13+(drdp!G13)*'MSXY-TI3S'!$C13+(drdp!J13)*'MSXY-TI3S'!$D13)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f>(COS(Wellpath!$L14) * COS(Wellpath!$O14) * COS(Wellpath!$O14) - COS(Wellpath!$L14) * SIN(Wellpath!$O14) * SIN(Wellpath!$O14) - TAN(Dip) * SIN(Wellpath!$L14) * COS(Wellpath!$O14)) / 2</f>
        <v>0.44939702314958352</v>
      </c>
      <c r="E14" s="20">
        <f>Model!$W$19*((drdp!B14+drdp!K14)*'MSXY-TI3S'!$B14+(drdp!E14+drdp!N14)*'MSXY-TI3S'!$C14+(drdp!H14+drdp!Q14)*'MSXY-TI3S'!$D14)</f>
        <v>0</v>
      </c>
      <c r="F14" s="20">
        <f>Model!$W$19*((drdp!C14+drdp!L14)*'MSXY-TI3S'!$B14+(drdp!F14+drdp!O14)*'MSXY-TI3S'!$C14+(drdp!I14+drdp!R14)*'MSXY-TI3S'!$D14)</f>
        <v>0</v>
      </c>
      <c r="G14" s="20">
        <f>Model!$W$19*((drdp!D14+drdp!M14)*'MSXY-TI3S'!$B14+(drdp!G14+drdp!P14)*'MSXY-TI3S'!$C14+(drdp!J14+drdp!S14)*'MSXY-TI3S'!$D14)</f>
        <v>0</v>
      </c>
      <c r="H14" s="18">
        <f>Model!$W$19*((drdp!B14)*'MSXY-TI3S'!$B14+(drdp!E14)*'MSXY-TI3S'!$C14+(drdp!H14)*'MSXY-TI3S'!$D14)</f>
        <v>0</v>
      </c>
      <c r="I14" s="18">
        <f>Model!$W$19*((drdp!C14)*'MSXY-TI3S'!$B14+(drdp!F14)*'MSXY-TI3S'!$C14+(drdp!I14)*'MSXY-TI3S'!$D14)</f>
        <v>0</v>
      </c>
      <c r="J14" s="18">
        <f>Model!$W$19*((drdp!D14)*'MSXY-TI3S'!$B14+(drdp!G14)*'MSXY-TI3S'!$C14+(drdp!J14)*'MSXY-TI3S'!$D14)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f>(COS(Wellpath!$L15) * COS(Wellpath!$O15) * COS(Wellpath!$O15) - COS(Wellpath!$L15) * SIN(Wellpath!$O15) * SIN(Wellpath!$O15) - TAN(Dip) * SIN(Wellpath!$L15) * COS(Wellpath!$O15)) / 2</f>
        <v>0.44939702314958352</v>
      </c>
      <c r="E15" s="20">
        <f>Model!$W$19*((drdp!B15+drdp!K15)*'MSXY-TI3S'!$B15+(drdp!E15+drdp!N15)*'MSXY-TI3S'!$C15+(drdp!H15+drdp!Q15)*'MSXY-TI3S'!$D15)</f>
        <v>0</v>
      </c>
      <c r="F15" s="20">
        <f>Model!$W$19*((drdp!C15+drdp!L15)*'MSXY-TI3S'!$B15+(drdp!F15+drdp!O15)*'MSXY-TI3S'!$C15+(drdp!I15+drdp!R15)*'MSXY-TI3S'!$D15)</f>
        <v>0</v>
      </c>
      <c r="G15" s="20">
        <f>Model!$W$19*((drdp!D15+drdp!M15)*'MSXY-TI3S'!$B15+(drdp!G15+drdp!P15)*'MSXY-TI3S'!$C15+(drdp!J15+drdp!S15)*'MSXY-TI3S'!$D15)</f>
        <v>0</v>
      </c>
      <c r="H15" s="18">
        <f>Model!$W$19*((drdp!B15)*'MSXY-TI3S'!$B15+(drdp!E15)*'MSXY-TI3S'!$C15+(drdp!H15)*'MSXY-TI3S'!$D15)</f>
        <v>0</v>
      </c>
      <c r="I15" s="18">
        <f>Model!$W$19*((drdp!C15)*'MSXY-TI3S'!$B15+(drdp!F15)*'MSXY-TI3S'!$C15+(drdp!I15)*'MSXY-TI3S'!$D15)</f>
        <v>0</v>
      </c>
      <c r="J15" s="18">
        <f>Model!$W$19*((drdp!D15)*'MSXY-TI3S'!$B15+(drdp!G15)*'MSXY-TI3S'!$C15+(drdp!J15)*'MSXY-TI3S'!$D15)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f>(COS(Wellpath!$L16) * COS(Wellpath!$O16) * COS(Wellpath!$O16) - COS(Wellpath!$L16) * SIN(Wellpath!$O16) * SIN(Wellpath!$O16) - TAN(Dip) * SIN(Wellpath!$L16) * COS(Wellpath!$O16)) / 2</f>
        <v>0.44939702314958352</v>
      </c>
      <c r="E16" s="20">
        <f>Model!$W$19*((drdp!B16+drdp!K16)*'MSXY-TI3S'!$B16+(drdp!E16+drdp!N16)*'MSXY-TI3S'!$C16+(drdp!H16+drdp!Q16)*'MSXY-TI3S'!$D16)</f>
        <v>0</v>
      </c>
      <c r="F16" s="20">
        <f>Model!$W$19*((drdp!C16+drdp!L16)*'MSXY-TI3S'!$B16+(drdp!F16+drdp!O16)*'MSXY-TI3S'!$C16+(drdp!I16+drdp!R16)*'MSXY-TI3S'!$D16)</f>
        <v>0</v>
      </c>
      <c r="G16" s="20">
        <f>Model!$W$19*((drdp!D16+drdp!M16)*'MSXY-TI3S'!$B16+(drdp!G16+drdp!P16)*'MSXY-TI3S'!$C16+(drdp!J16+drdp!S16)*'MSXY-TI3S'!$D16)</f>
        <v>0</v>
      </c>
      <c r="H16" s="18">
        <f>Model!$W$19*((drdp!B16)*'MSXY-TI3S'!$B16+(drdp!E16)*'MSXY-TI3S'!$C16+(drdp!H16)*'MSXY-TI3S'!$D16)</f>
        <v>0</v>
      </c>
      <c r="I16" s="18">
        <f>Model!$W$19*((drdp!C16)*'MSXY-TI3S'!$B16+(drdp!F16)*'MSXY-TI3S'!$C16+(drdp!I16)*'MSXY-TI3S'!$D16)</f>
        <v>0</v>
      </c>
      <c r="J16" s="18">
        <f>Model!$W$19*((drdp!D16)*'MSXY-TI3S'!$B16+(drdp!G16)*'MSXY-TI3S'!$C16+(drdp!J16)*'MSXY-TI3S'!$D16)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f>(COS(Wellpath!$L17) * COS(Wellpath!$O17) * COS(Wellpath!$O17) - COS(Wellpath!$L17) * SIN(Wellpath!$O17) * SIN(Wellpath!$O17) - TAN(Dip) * SIN(Wellpath!$L17) * COS(Wellpath!$O17)) / 2</f>
        <v>0.44939702314958352</v>
      </c>
      <c r="E17" s="20">
        <f>Model!$W$19*((drdp!B17+drdp!K17)*'MSXY-TI3S'!$B17+(drdp!E17+drdp!N17)*'MSXY-TI3S'!$C17+(drdp!H17+drdp!Q17)*'MSXY-TI3S'!$D17)</f>
        <v>0</v>
      </c>
      <c r="F17" s="20">
        <f>Model!$W$19*((drdp!C17+drdp!L17)*'MSXY-TI3S'!$B17+(drdp!F17+drdp!O17)*'MSXY-TI3S'!$C17+(drdp!I17+drdp!R17)*'MSXY-TI3S'!$D17)</f>
        <v>0</v>
      </c>
      <c r="G17" s="20">
        <f>Model!$W$19*((drdp!D17+drdp!M17)*'MSXY-TI3S'!$B17+(drdp!G17+drdp!P17)*'MSXY-TI3S'!$C17+(drdp!J17+drdp!S17)*'MSXY-TI3S'!$D17)</f>
        <v>0</v>
      </c>
      <c r="H17" s="18">
        <f>Model!$W$19*((drdp!B17)*'MSXY-TI3S'!$B17+(drdp!E17)*'MSXY-TI3S'!$C17+(drdp!H17)*'MSXY-TI3S'!$D17)</f>
        <v>0</v>
      </c>
      <c r="I17" s="18">
        <f>Model!$W$19*((drdp!C17)*'MSXY-TI3S'!$B17+(drdp!F17)*'MSXY-TI3S'!$C17+(drdp!I17)*'MSXY-TI3S'!$D17)</f>
        <v>0</v>
      </c>
      <c r="J17" s="18">
        <f>Model!$W$19*((drdp!D17)*'MSXY-TI3S'!$B17+(drdp!G17)*'MSXY-TI3S'!$C17+(drdp!J17)*'MSXY-TI3S'!$D17)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f>(COS(Wellpath!$L18) * COS(Wellpath!$O18) * COS(Wellpath!$O18) - COS(Wellpath!$L18) * SIN(Wellpath!$O18) * SIN(Wellpath!$O18) - TAN(Dip) * SIN(Wellpath!$L18) * COS(Wellpath!$O18)) / 2</f>
        <v>0.44939702314958352</v>
      </c>
      <c r="E18" s="20">
        <f>Model!$W$19*((drdp!B18+drdp!K18)*'MSXY-TI3S'!$B18+(drdp!E18+drdp!N18)*'MSXY-TI3S'!$C18+(drdp!H18+drdp!Q18)*'MSXY-TI3S'!$D18)</f>
        <v>0</v>
      </c>
      <c r="F18" s="20">
        <f>Model!$W$19*((drdp!C18+drdp!L18)*'MSXY-TI3S'!$B18+(drdp!F18+drdp!O18)*'MSXY-TI3S'!$C18+(drdp!I18+drdp!R18)*'MSXY-TI3S'!$D18)</f>
        <v>0</v>
      </c>
      <c r="G18" s="20">
        <f>Model!$W$19*((drdp!D18+drdp!M18)*'MSXY-TI3S'!$B18+(drdp!G18+drdp!P18)*'MSXY-TI3S'!$C18+(drdp!J18+drdp!S18)*'MSXY-TI3S'!$D18)</f>
        <v>0</v>
      </c>
      <c r="H18" s="18">
        <f>Model!$W$19*((drdp!B18)*'MSXY-TI3S'!$B18+(drdp!E18)*'MSXY-TI3S'!$C18+(drdp!H18)*'MSXY-TI3S'!$D18)</f>
        <v>0</v>
      </c>
      <c r="I18" s="18">
        <f>Model!$W$19*((drdp!C18)*'MSXY-TI3S'!$B18+(drdp!F18)*'MSXY-TI3S'!$C18+(drdp!I18)*'MSXY-TI3S'!$D18)</f>
        <v>0</v>
      </c>
      <c r="J18" s="18">
        <f>Model!$W$19*((drdp!D18)*'MSXY-TI3S'!$B18+(drdp!G18)*'MSXY-TI3S'!$C18+(drdp!J18)*'MSXY-TI3S'!$D18)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f>(COS(Wellpath!$L19) * COS(Wellpath!$O19) * COS(Wellpath!$O19) - COS(Wellpath!$L19) * SIN(Wellpath!$O19) * SIN(Wellpath!$O19) - TAN(Dip) * SIN(Wellpath!$L19) * COS(Wellpath!$O19)) / 2</f>
        <v>0.44939702314958352</v>
      </c>
      <c r="E19" s="20">
        <f>Model!$W$19*((drdp!B19+drdp!K19)*'MSXY-TI3S'!$B19+(drdp!E19+drdp!N19)*'MSXY-TI3S'!$C19+(drdp!H19+drdp!Q19)*'MSXY-TI3S'!$D19)</f>
        <v>0</v>
      </c>
      <c r="F19" s="20">
        <f>Model!$W$19*((drdp!C19+drdp!L19)*'MSXY-TI3S'!$B19+(drdp!F19+drdp!O19)*'MSXY-TI3S'!$C19+(drdp!I19+drdp!R19)*'MSXY-TI3S'!$D19)</f>
        <v>0</v>
      </c>
      <c r="G19" s="20">
        <f>Model!$W$19*((drdp!D19+drdp!M19)*'MSXY-TI3S'!$B19+(drdp!G19+drdp!P19)*'MSXY-TI3S'!$C19+(drdp!J19+drdp!S19)*'MSXY-TI3S'!$D19)</f>
        <v>0</v>
      </c>
      <c r="H19" s="18">
        <f>Model!$W$19*((drdp!B19)*'MSXY-TI3S'!$B19+(drdp!E19)*'MSXY-TI3S'!$C19+(drdp!H19)*'MSXY-TI3S'!$D19)</f>
        <v>0</v>
      </c>
      <c r="I19" s="18">
        <f>Model!$W$19*((drdp!C19)*'MSXY-TI3S'!$B19+(drdp!F19)*'MSXY-TI3S'!$C19+(drdp!I19)*'MSXY-TI3S'!$D19)</f>
        <v>0</v>
      </c>
      <c r="J19" s="18">
        <f>Model!$W$19*((drdp!D19)*'MSXY-TI3S'!$B19+(drdp!G19)*'MSXY-TI3S'!$C19+(drdp!J19)*'MSXY-TI3S'!$D19)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f>(COS(Wellpath!$L20) * COS(Wellpath!$O20) * COS(Wellpath!$O20) - COS(Wellpath!$L20) * SIN(Wellpath!$O20) * SIN(Wellpath!$O20) - TAN(Dip) * SIN(Wellpath!$L20) * COS(Wellpath!$O20)) / 2</f>
        <v>0.44939702314958352</v>
      </c>
      <c r="E20" s="20">
        <f>Model!$W$19*((drdp!B20+drdp!K20)*'MSXY-TI3S'!$B20+(drdp!E20+drdp!N20)*'MSXY-TI3S'!$C20+(drdp!H20+drdp!Q20)*'MSXY-TI3S'!$D20)</f>
        <v>0</v>
      </c>
      <c r="F20" s="20">
        <f>Model!$W$19*((drdp!C20+drdp!L20)*'MSXY-TI3S'!$B20+(drdp!F20+drdp!O20)*'MSXY-TI3S'!$C20+(drdp!I20+drdp!R20)*'MSXY-TI3S'!$D20)</f>
        <v>0</v>
      </c>
      <c r="G20" s="20">
        <f>Model!$W$19*((drdp!D20+drdp!M20)*'MSXY-TI3S'!$B20+(drdp!G20+drdp!P20)*'MSXY-TI3S'!$C20+(drdp!J20+drdp!S20)*'MSXY-TI3S'!$D20)</f>
        <v>0</v>
      </c>
      <c r="H20" s="18">
        <f>Model!$W$19*((drdp!B20)*'MSXY-TI3S'!$B20+(drdp!E20)*'MSXY-TI3S'!$C20+(drdp!H20)*'MSXY-TI3S'!$D20)</f>
        <v>0</v>
      </c>
      <c r="I20" s="18">
        <f>Model!$W$19*((drdp!C20)*'MSXY-TI3S'!$B20+(drdp!F20)*'MSXY-TI3S'!$C20+(drdp!I20)*'MSXY-TI3S'!$D20)</f>
        <v>0</v>
      </c>
      <c r="J20" s="18">
        <f>Model!$W$19*((drdp!D20)*'MSXY-TI3S'!$B20+(drdp!G20)*'MSXY-TI3S'!$C20+(drdp!J20)*'MSXY-TI3S'!$D20)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f>(COS(Wellpath!$L21) * COS(Wellpath!$O21) * COS(Wellpath!$O21) - COS(Wellpath!$L21) * SIN(Wellpath!$O21) * SIN(Wellpath!$O21) - TAN(Dip) * SIN(Wellpath!$L21) * COS(Wellpath!$O21)) / 2</f>
        <v>0.46873944798640393</v>
      </c>
      <c r="E21" s="20">
        <f>Model!$W$19*((drdp!B21+drdp!K21)*'MSXY-TI3S'!$B21+(drdp!E21+drdp!N21)*'MSXY-TI3S'!$C21+(drdp!H21+drdp!Q21)*'MSXY-TI3S'!$D21)</f>
        <v>0</v>
      </c>
      <c r="F21" s="20">
        <f>Model!$W$19*((drdp!C21+drdp!L21)*'MSXY-TI3S'!$B21+(drdp!F21+drdp!O21)*'MSXY-TI3S'!$C21+(drdp!I21+drdp!R21)*'MSXY-TI3S'!$D21)</f>
        <v>2.1728100076456373E-4</v>
      </c>
      <c r="G21" s="20">
        <f>Model!$W$19*((drdp!D21+drdp!M21)*'MSXY-TI3S'!$B21+(drdp!G21+drdp!P21)*'MSXY-TI3S'!$C21+(drdp!J21+drdp!S21)*'MSXY-TI3S'!$D21)</f>
        <v>0</v>
      </c>
      <c r="H21" s="18">
        <f>Model!$W$19*((drdp!B21)*'MSXY-TI3S'!$B21+(drdp!E21)*'MSXY-TI3S'!$C21+(drdp!H21)*'MSXY-TI3S'!$D21)</f>
        <v>0</v>
      </c>
      <c r="I21" s="18">
        <f>Model!$W$19*((drdp!C21)*'MSXY-TI3S'!$B21+(drdp!F21)*'MSXY-TI3S'!$C21+(drdp!I21)*'MSXY-TI3S'!$D21)</f>
        <v>5.4320250191140932E-5</v>
      </c>
      <c r="J21" s="18">
        <f>Model!$W$19*((drdp!D21)*'MSXY-TI3S'!$B21+(drdp!G21)*'MSXY-TI3S'!$C21+(drdp!J21)*'MSXY-TI3S'!$D21)</f>
        <v>0</v>
      </c>
      <c r="K21" s="21">
        <f>SUM(E$3:E20)+H21</f>
        <v>0</v>
      </c>
      <c r="L21" s="21">
        <f>SUM(F$3:F20)+I21</f>
        <v>5.4320250191140932E-5</v>
      </c>
      <c r="M21" s="21">
        <f>SUM(G$3:G20)+J21</f>
        <v>0</v>
      </c>
      <c r="N21" s="21"/>
      <c r="O21" s="21"/>
      <c r="P21" s="21"/>
      <c r="Q21" s="19">
        <f t="shared" si="1"/>
        <v>0</v>
      </c>
      <c r="R21" s="19">
        <f t="shared" si="1"/>
        <v>2.9506895808281464E-9</v>
      </c>
      <c r="S21" s="19">
        <f t="shared" si="1"/>
        <v>0</v>
      </c>
      <c r="T21" s="19">
        <f t="shared" si="2"/>
        <v>0</v>
      </c>
      <c r="U21" s="19">
        <f t="shared" si="3"/>
        <v>0</v>
      </c>
      <c r="V21" s="19">
        <f t="shared" si="4"/>
        <v>0</v>
      </c>
    </row>
    <row r="22" spans="1:22" x14ac:dyDescent="0.25">
      <c r="A22" s="26">
        <f>Wellpath!E22</f>
        <v>540</v>
      </c>
      <c r="B22" s="22">
        <v>0</v>
      </c>
      <c r="C22" s="22">
        <v>0</v>
      </c>
      <c r="D22" s="22">
        <f>(COS(Wellpath!$L22) * COS(Wellpath!$O22) * COS(Wellpath!$O22) - COS(Wellpath!$L22) * SIN(Wellpath!$O22) * SIN(Wellpath!$O22) - TAN(Dip) * SIN(Wellpath!$L22) * COS(Wellpath!$O22)) / 2</f>
        <v>0.52638908365494486</v>
      </c>
      <c r="E22" s="20">
        <f>Model!$W$19*((drdp!B22+drdp!K22)*'MSXY-TI3S'!$B22+(drdp!E22+drdp!N22)*'MSXY-TI3S'!$C22+(drdp!H22+drdp!Q22)*'MSXY-TI3S'!$D22)</f>
        <v>0</v>
      </c>
      <c r="F22" s="20">
        <f>Model!$W$19*((drdp!C22+drdp!L22)*'MSXY-TI3S'!$B22+(drdp!F22+drdp!O22)*'MSXY-TI3S'!$C22+(drdp!I22+drdp!R22)*'MSXY-TI3S'!$D22)</f>
        <v>1.4676590828758774E-3</v>
      </c>
      <c r="G22" s="20">
        <f>Model!$W$19*((drdp!D22+drdp!M22)*'MSXY-TI3S'!$B22+(drdp!G22+drdp!P22)*'MSXY-TI3S'!$C22+(drdp!J22+drdp!S22)*'MSXY-TI3S'!$D22)</f>
        <v>0</v>
      </c>
      <c r="H22" s="18">
        <f>Model!$W$19*((drdp!B22)*'MSXY-TI3S'!$B22+(drdp!E22)*'MSXY-TI3S'!$C22+(drdp!H22)*'MSXY-TI3S'!$D22)</f>
        <v>0</v>
      </c>
      <c r="I22" s="18">
        <f>Model!$W$19*((drdp!C22)*'MSXY-TI3S'!$B22+(drdp!F22)*'MSXY-TI3S'!$C22+(drdp!I22)*'MSXY-TI3S'!$D22)</f>
        <v>7.3382954143793872E-4</v>
      </c>
      <c r="J22" s="18">
        <f>Model!$W$19*((drdp!D22)*'MSXY-TI3S'!$B22+(drdp!G22)*'MSXY-TI3S'!$C22+(drdp!J22)*'MSXY-TI3S'!$D22)</f>
        <v>0</v>
      </c>
      <c r="K22" s="21">
        <f>SUM(E$3:E21)+H22</f>
        <v>0</v>
      </c>
      <c r="L22" s="21">
        <f>SUM(F$3:F21)+I22</f>
        <v>9.5111054220250243E-4</v>
      </c>
      <c r="M22" s="21">
        <f>SUM(G$3:G21)+J22</f>
        <v>0</v>
      </c>
      <c r="N22" s="21"/>
      <c r="O22" s="21"/>
      <c r="P22" s="21"/>
      <c r="Q22" s="19">
        <f t="shared" si="1"/>
        <v>0</v>
      </c>
      <c r="R22" s="19">
        <f t="shared" si="1"/>
        <v>9.046112634887382E-7</v>
      </c>
      <c r="S22" s="19">
        <f t="shared" si="1"/>
        <v>0</v>
      </c>
      <c r="T22" s="19">
        <f t="shared" si="2"/>
        <v>0</v>
      </c>
      <c r="U22" s="19">
        <f t="shared" si="3"/>
        <v>0</v>
      </c>
      <c r="V22" s="19">
        <f t="shared" si="4"/>
        <v>0</v>
      </c>
    </row>
    <row r="23" spans="1:22" x14ac:dyDescent="0.25">
      <c r="A23" s="26">
        <f>Wellpath!E23</f>
        <v>570</v>
      </c>
      <c r="B23" s="22">
        <v>0</v>
      </c>
      <c r="C23" s="22">
        <v>0</v>
      </c>
      <c r="D23" s="22">
        <f>(COS(Wellpath!$L23) * COS(Wellpath!$O23) * COS(Wellpath!$O23) - COS(Wellpath!$L23) * SIN(Wellpath!$O23) * SIN(Wellpath!$O23) - TAN(Dip) * SIN(Wellpath!$L23) * COS(Wellpath!$O23)) / 2</f>
        <v>0.58303670778474892</v>
      </c>
      <c r="E23" s="20">
        <f>Model!$W$19*((drdp!B23+drdp!K23)*'MSXY-TI3S'!$B23+(drdp!E23+drdp!N23)*'MSXY-TI3S'!$C23+(drdp!H23+drdp!Q23)*'MSXY-TI3S'!$D23)</f>
        <v>0</v>
      </c>
      <c r="F23" s="20">
        <f>Model!$W$19*((drdp!C23+drdp!L23)*'MSXY-TI3S'!$B23+(drdp!F23+drdp!O23)*'MSXY-TI3S'!$C23+(drdp!I23+drdp!R23)*'MSXY-TI3S'!$D23)</f>
        <v>2.8427153867005856E-3</v>
      </c>
      <c r="G23" s="20">
        <f>Model!$W$19*((drdp!D23+drdp!M23)*'MSXY-TI3S'!$B23+(drdp!G23+drdp!P23)*'MSXY-TI3S'!$C23+(drdp!J23+drdp!S23)*'MSXY-TI3S'!$D23)</f>
        <v>0</v>
      </c>
      <c r="H23" s="18">
        <f>Model!$W$19*((drdp!B23)*'MSXY-TI3S'!$B23+(drdp!E23)*'MSXY-TI3S'!$C23+(drdp!H23)*'MSXY-TI3S'!$D23)</f>
        <v>0</v>
      </c>
      <c r="I23" s="18">
        <f>Model!$W$19*((drdp!C23)*'MSXY-TI3S'!$B23+(drdp!F23)*'MSXY-TI3S'!$C23+(drdp!I23)*'MSXY-TI3S'!$D23)</f>
        <v>1.4213576933502928E-3</v>
      </c>
      <c r="J23" s="18">
        <f>Model!$W$19*((drdp!D23)*'MSXY-TI3S'!$B23+(drdp!G23)*'MSXY-TI3S'!$C23+(drdp!J23)*'MSXY-TI3S'!$D23)</f>
        <v>0</v>
      </c>
      <c r="K23" s="21">
        <f>SUM(E$3:E22)+H23</f>
        <v>0</v>
      </c>
      <c r="L23" s="21">
        <f>SUM(F$3:F22)+I23</f>
        <v>3.106297776990734E-3</v>
      </c>
      <c r="M23" s="21">
        <f>SUM(G$3:G22)+J23</f>
        <v>0</v>
      </c>
      <c r="N23" s="21"/>
      <c r="O23" s="21"/>
      <c r="P23" s="21"/>
      <c r="Q23" s="19">
        <f t="shared" si="1"/>
        <v>0</v>
      </c>
      <c r="R23" s="19">
        <f t="shared" si="1"/>
        <v>9.6490858793375754E-6</v>
      </c>
      <c r="S23" s="19">
        <f t="shared" si="1"/>
        <v>0</v>
      </c>
      <c r="T23" s="19">
        <f t="shared" si="2"/>
        <v>0</v>
      </c>
      <c r="U23" s="19">
        <f t="shared" si="3"/>
        <v>0</v>
      </c>
      <c r="V23" s="19">
        <f t="shared" si="4"/>
        <v>0</v>
      </c>
    </row>
    <row r="24" spans="1:22" x14ac:dyDescent="0.25">
      <c r="A24" s="26">
        <f>Wellpath!E24</f>
        <v>600</v>
      </c>
      <c r="B24" s="22">
        <v>0</v>
      </c>
      <c r="C24" s="22">
        <v>0</v>
      </c>
      <c r="D24" s="22">
        <f>(COS(Wellpath!$L24) * COS(Wellpath!$O24) * COS(Wellpath!$O24) - COS(Wellpath!$L24) * SIN(Wellpath!$O24) * SIN(Wellpath!$O24) - TAN(Dip) * SIN(Wellpath!$L24) * COS(Wellpath!$O24)) / 2</f>
        <v>0.63857448840364472</v>
      </c>
      <c r="E24" s="20">
        <f>Model!$W$19*((drdp!B24+drdp!K24)*'MSXY-TI3S'!$B24+(drdp!E24+drdp!N24)*'MSXY-TI3S'!$C24+(drdp!H24+drdp!Q24)*'MSXY-TI3S'!$D24)</f>
        <v>0</v>
      </c>
      <c r="F24" s="20">
        <f>Model!$W$19*((drdp!C24+drdp!L24)*'MSXY-TI3S'!$B24+(drdp!F24+drdp!O24)*'MSXY-TI3S'!$C24+(drdp!I24+drdp!R24)*'MSXY-TI3S'!$D24)</f>
        <v>4.4406254038671707E-3</v>
      </c>
      <c r="G24" s="20">
        <f>Model!$W$19*((drdp!D24+drdp!M24)*'MSXY-TI3S'!$B24+(drdp!G24+drdp!P24)*'MSXY-TI3S'!$C24+(drdp!J24+drdp!S24)*'MSXY-TI3S'!$D24)</f>
        <v>0</v>
      </c>
      <c r="H24" s="18">
        <f>Model!$W$19*((drdp!B24)*'MSXY-TI3S'!$B24+(drdp!E24)*'MSXY-TI3S'!$C24+(drdp!H24)*'MSXY-TI3S'!$D24)</f>
        <v>0</v>
      </c>
      <c r="I24" s="18">
        <f>Model!$W$19*((drdp!C24)*'MSXY-TI3S'!$B24+(drdp!F24)*'MSXY-TI3S'!$C24+(drdp!I24)*'MSXY-TI3S'!$D24)</f>
        <v>2.2203127019335854E-3</v>
      </c>
      <c r="J24" s="18">
        <f>Model!$W$19*((drdp!D24)*'MSXY-TI3S'!$B24+(drdp!G24)*'MSXY-TI3S'!$C24+(drdp!J24)*'MSXY-TI3S'!$D24)</f>
        <v>0</v>
      </c>
      <c r="K24" s="21">
        <f>SUM(E$3:E23)+H24</f>
        <v>0</v>
      </c>
      <c r="L24" s="21">
        <f>SUM(F$3:F23)+I24</f>
        <v>6.7479681722746121E-3</v>
      </c>
      <c r="M24" s="21">
        <f>SUM(G$3:G23)+J24</f>
        <v>0</v>
      </c>
      <c r="N24" s="21"/>
      <c r="O24" s="21"/>
      <c r="P24" s="21"/>
      <c r="Q24" s="19">
        <f t="shared" si="1"/>
        <v>0</v>
      </c>
      <c r="R24" s="19">
        <f t="shared" si="1"/>
        <v>4.5535074454031167E-5</v>
      </c>
      <c r="S24" s="19">
        <f t="shared" si="1"/>
        <v>0</v>
      </c>
      <c r="T24" s="19">
        <f t="shared" si="2"/>
        <v>0</v>
      </c>
      <c r="U24" s="19">
        <f t="shared" si="3"/>
        <v>0</v>
      </c>
      <c r="V24" s="19">
        <f t="shared" si="4"/>
        <v>0</v>
      </c>
    </row>
    <row r="25" spans="1:22" x14ac:dyDescent="0.25">
      <c r="A25" s="26">
        <f>Wellpath!E25</f>
        <v>630</v>
      </c>
      <c r="B25" s="22">
        <v>0</v>
      </c>
      <c r="C25" s="22">
        <v>0</v>
      </c>
      <c r="D25" s="22">
        <f>(COS(Wellpath!$L25) * COS(Wellpath!$O25) * COS(Wellpath!$O25) - COS(Wellpath!$L25) * SIN(Wellpath!$O25) * SIN(Wellpath!$O25) - TAN(Dip) * SIN(Wellpath!$L25) * COS(Wellpath!$O25)) / 2</f>
        <v>0.69289670618966259</v>
      </c>
      <c r="E25" s="20">
        <f>Model!$W$19*((drdp!B25+drdp!K25)*'MSXY-TI3S'!$B25+(drdp!E25+drdp!N25)*'MSXY-TI3S'!$C25+(drdp!H25+drdp!Q25)*'MSXY-TI3S'!$D25)</f>
        <v>0</v>
      </c>
      <c r="F25" s="20">
        <f>Model!$W$19*((drdp!C25+drdp!L25)*'MSXY-TI3S'!$B25+(drdp!F25+drdp!O25)*'MSXY-TI3S'!$C25+(drdp!I25+drdp!R25)*'MSXY-TI3S'!$D25)</f>
        <v>6.2492280743005396E-3</v>
      </c>
      <c r="G25" s="20">
        <f>Model!$W$19*((drdp!D25+drdp!M25)*'MSXY-TI3S'!$B25+(drdp!G25+drdp!P25)*'MSXY-TI3S'!$C25+(drdp!J25+drdp!S25)*'MSXY-TI3S'!$D25)</f>
        <v>0</v>
      </c>
      <c r="H25" s="18">
        <f>Model!$W$19*((drdp!B25)*'MSXY-TI3S'!$B25+(drdp!E25)*'MSXY-TI3S'!$C25+(drdp!H25)*'MSXY-TI3S'!$D25)</f>
        <v>0</v>
      </c>
      <c r="I25" s="18">
        <f>Model!$W$19*((drdp!C25)*'MSXY-TI3S'!$B25+(drdp!F25)*'MSXY-TI3S'!$C25+(drdp!I25)*'MSXY-TI3S'!$D25)</f>
        <v>3.1246140371502698E-3</v>
      </c>
      <c r="J25" s="18">
        <f>Model!$W$19*((drdp!D25)*'MSXY-TI3S'!$B25+(drdp!G25)*'MSXY-TI3S'!$C25+(drdp!J25)*'MSXY-TI3S'!$D25)</f>
        <v>0</v>
      </c>
      <c r="K25" s="21">
        <f>SUM(E$3:E24)+H25</f>
        <v>0</v>
      </c>
      <c r="L25" s="21">
        <f>SUM(F$3:F24)+I25</f>
        <v>1.2092894911358468E-2</v>
      </c>
      <c r="M25" s="21">
        <f>SUM(G$3:G24)+J25</f>
        <v>0</v>
      </c>
      <c r="N25" s="21"/>
      <c r="O25" s="21"/>
      <c r="P25" s="21"/>
      <c r="Q25" s="19">
        <f t="shared" si="1"/>
        <v>0</v>
      </c>
      <c r="R25" s="19">
        <f t="shared" si="1"/>
        <v>1.4623810733715951E-4</v>
      </c>
      <c r="S25" s="19">
        <f t="shared" si="1"/>
        <v>0</v>
      </c>
      <c r="T25" s="19">
        <f t="shared" si="2"/>
        <v>0</v>
      </c>
      <c r="U25" s="19">
        <f t="shared" si="3"/>
        <v>0</v>
      </c>
      <c r="V25" s="19">
        <f t="shared" si="4"/>
        <v>0</v>
      </c>
    </row>
    <row r="26" spans="1:22" x14ac:dyDescent="0.25">
      <c r="A26" s="26">
        <f>Wellpath!E26</f>
        <v>660</v>
      </c>
      <c r="B26" s="22">
        <v>0</v>
      </c>
      <c r="C26" s="22">
        <v>0</v>
      </c>
      <c r="D26" s="22">
        <f>(COS(Wellpath!$L26) * COS(Wellpath!$O26) * COS(Wellpath!$O26) - COS(Wellpath!$L26) * SIN(Wellpath!$O26) * SIN(Wellpath!$O26) - TAN(Dip) * SIN(Wellpath!$L26) * COS(Wellpath!$O26)) / 2</f>
        <v>0.74589995571377432</v>
      </c>
      <c r="E26" s="20">
        <f>Model!$W$19*((drdp!B26+drdp!K26)*'MSXY-TI3S'!$B26+(drdp!E26+drdp!N26)*'MSXY-TI3S'!$C26+(drdp!H26+drdp!Q26)*'MSXY-TI3S'!$D26)</f>
        <v>0</v>
      </c>
      <c r="F26" s="20">
        <f>Model!$W$19*((drdp!C26+drdp!L26)*'MSXY-TI3S'!$B26+(drdp!F26+drdp!O26)*'MSXY-TI3S'!$C26+(drdp!I26+drdp!R26)*'MSXY-TI3S'!$D26)</f>
        <v>8.2547588396145524E-3</v>
      </c>
      <c r="G26" s="20">
        <f>Model!$W$19*((drdp!D26+drdp!M26)*'MSXY-TI3S'!$B26+(drdp!G26+drdp!P26)*'MSXY-TI3S'!$C26+(drdp!J26+drdp!S26)*'MSXY-TI3S'!$D26)</f>
        <v>0</v>
      </c>
      <c r="H26" s="18">
        <f>Model!$W$19*((drdp!B26)*'MSXY-TI3S'!$B26+(drdp!E26)*'MSXY-TI3S'!$C26+(drdp!H26)*'MSXY-TI3S'!$D26)</f>
        <v>0</v>
      </c>
      <c r="I26" s="18">
        <f>Model!$W$19*((drdp!C26)*'MSXY-TI3S'!$B26+(drdp!F26)*'MSXY-TI3S'!$C26+(drdp!I26)*'MSXY-TI3S'!$D26)</f>
        <v>4.1273794198072762E-3</v>
      </c>
      <c r="J26" s="18">
        <f>Model!$W$19*((drdp!D26)*'MSXY-TI3S'!$B26+(drdp!G26)*'MSXY-TI3S'!$C26+(drdp!J26)*'MSXY-TI3S'!$D26)</f>
        <v>0</v>
      </c>
      <c r="K26" s="21">
        <f>SUM(E$3:E25)+H26</f>
        <v>0</v>
      </c>
      <c r="L26" s="21">
        <f>SUM(F$3:F25)+I26</f>
        <v>1.9344888368316014E-2</v>
      </c>
      <c r="M26" s="21">
        <f>SUM(G$3:G25)+J26</f>
        <v>0</v>
      </c>
      <c r="N26" s="21"/>
      <c r="O26" s="21"/>
      <c r="P26" s="21"/>
      <c r="Q26" s="19">
        <f t="shared" si="1"/>
        <v>0</v>
      </c>
      <c r="R26" s="19">
        <f t="shared" si="1"/>
        <v>3.7422470598260824E-4</v>
      </c>
      <c r="S26" s="19">
        <f t="shared" si="1"/>
        <v>0</v>
      </c>
      <c r="T26" s="19">
        <f t="shared" si="2"/>
        <v>0</v>
      </c>
      <c r="U26" s="19">
        <f t="shared" si="3"/>
        <v>0</v>
      </c>
      <c r="V26" s="19">
        <f t="shared" si="4"/>
        <v>0</v>
      </c>
    </row>
    <row r="27" spans="1:22" x14ac:dyDescent="0.25">
      <c r="A27" s="26">
        <f>Wellpath!E27</f>
        <v>690</v>
      </c>
      <c r="B27" s="22">
        <v>0</v>
      </c>
      <c r="C27" s="22">
        <v>0</v>
      </c>
      <c r="D27" s="22">
        <f>(COS(Wellpath!$L27) * COS(Wellpath!$O27) * COS(Wellpath!$O27) - COS(Wellpath!$L27) * SIN(Wellpath!$O27) * SIN(Wellpath!$O27) - TAN(Dip) * SIN(Wellpath!$L27) * COS(Wellpath!$O27)) / 2</f>
        <v>0.79748334227800277</v>
      </c>
      <c r="E27" s="20">
        <f>Model!$W$19*((drdp!B27+drdp!K27)*'MSXY-TI3S'!$B27+(drdp!E27+drdp!N27)*'MSXY-TI3S'!$C27+(drdp!H27+drdp!Q27)*'MSXY-TI3S'!$D27)</f>
        <v>0</v>
      </c>
      <c r="F27" s="20">
        <f>Model!$W$19*((drdp!C27+drdp!L27)*'MSXY-TI3S'!$B27+(drdp!F27+drdp!O27)*'MSXY-TI3S'!$C27+(drdp!I27+drdp!R27)*'MSXY-TI3S'!$D27)</f>
        <v>1.0441954399712579E-2</v>
      </c>
      <c r="G27" s="20">
        <f>Model!$W$19*((drdp!D27+drdp!M27)*'MSXY-TI3S'!$B27+(drdp!G27+drdp!P27)*'MSXY-TI3S'!$C27+(drdp!J27+drdp!S27)*'MSXY-TI3S'!$D27)</f>
        <v>0</v>
      </c>
      <c r="H27" s="18">
        <f>Model!$W$19*((drdp!B27)*'MSXY-TI3S'!$B27+(drdp!E27)*'MSXY-TI3S'!$C27+(drdp!H27)*'MSXY-TI3S'!$D27)</f>
        <v>0</v>
      </c>
      <c r="I27" s="18">
        <f>Model!$W$19*((drdp!C27)*'MSXY-TI3S'!$B27+(drdp!F27)*'MSXY-TI3S'!$C27+(drdp!I27)*'MSXY-TI3S'!$D27)</f>
        <v>5.2209771998562894E-3</v>
      </c>
      <c r="J27" s="18">
        <f>Model!$W$19*((drdp!D27)*'MSXY-TI3S'!$B27+(drdp!G27)*'MSXY-TI3S'!$C27+(drdp!J27)*'MSXY-TI3S'!$D27)</f>
        <v>0</v>
      </c>
      <c r="K27" s="21">
        <f>SUM(E$3:E26)+H27</f>
        <v>0</v>
      </c>
      <c r="L27" s="21">
        <f>SUM(F$3:F26)+I27</f>
        <v>2.869324498797958E-2</v>
      </c>
      <c r="M27" s="21">
        <f>SUM(G$3:G26)+J27</f>
        <v>0</v>
      </c>
      <c r="N27" s="21"/>
      <c r="O27" s="21"/>
      <c r="P27" s="21"/>
      <c r="Q27" s="19">
        <f t="shared" si="1"/>
        <v>0</v>
      </c>
      <c r="R27" s="19">
        <f t="shared" si="1"/>
        <v>8.2330230794021525E-4</v>
      </c>
      <c r="S27" s="19">
        <f t="shared" si="1"/>
        <v>0</v>
      </c>
      <c r="T27" s="19">
        <f t="shared" si="2"/>
        <v>0</v>
      </c>
      <c r="U27" s="19">
        <f t="shared" si="3"/>
        <v>0</v>
      </c>
      <c r="V27" s="19">
        <f t="shared" si="4"/>
        <v>0</v>
      </c>
    </row>
    <row r="28" spans="1:22" x14ac:dyDescent="0.25">
      <c r="A28" s="26">
        <f>Wellpath!E28</f>
        <v>720</v>
      </c>
      <c r="B28" s="22">
        <v>0</v>
      </c>
      <c r="C28" s="22">
        <v>0</v>
      </c>
      <c r="D28" s="22">
        <f>(COS(Wellpath!$L28) * COS(Wellpath!$O28) * COS(Wellpath!$O28) - COS(Wellpath!$L28) * SIN(Wellpath!$O28) * SIN(Wellpath!$O28) - TAN(Dip) * SIN(Wellpath!$L28) * COS(Wellpath!$O28)) / 2</f>
        <v>0.84754867397421485</v>
      </c>
      <c r="E28" s="20">
        <f>Model!$W$19*((drdp!B28+drdp!K28)*'MSXY-TI3S'!$B28+(drdp!E28+drdp!N28)*'MSXY-TI3S'!$C28+(drdp!H28+drdp!Q28)*'MSXY-TI3S'!$D28)</f>
        <v>0</v>
      </c>
      <c r="F28" s="20">
        <f>Model!$W$19*((drdp!C28+drdp!L28)*'MSXY-TI3S'!$B28+(drdp!F28+drdp!O28)*'MSXY-TI3S'!$C28+(drdp!I28+drdp!R28)*'MSXY-TI3S'!$D28)</f>
        <v>1.2794168875717483E-2</v>
      </c>
      <c r="G28" s="20">
        <f>Model!$W$19*((drdp!D28+drdp!M28)*'MSXY-TI3S'!$B28+(drdp!G28+drdp!P28)*'MSXY-TI3S'!$C28+(drdp!J28+drdp!S28)*'MSXY-TI3S'!$D28)</f>
        <v>0</v>
      </c>
      <c r="H28" s="18">
        <f>Model!$W$19*((drdp!B28)*'MSXY-TI3S'!$B28+(drdp!E28)*'MSXY-TI3S'!$C28+(drdp!H28)*'MSXY-TI3S'!$D28)</f>
        <v>0</v>
      </c>
      <c r="I28" s="18">
        <f>Model!$W$19*((drdp!C28)*'MSXY-TI3S'!$B28+(drdp!F28)*'MSXY-TI3S'!$C28+(drdp!I28)*'MSXY-TI3S'!$D28)</f>
        <v>6.3970844378587414E-3</v>
      </c>
      <c r="J28" s="18">
        <f>Model!$W$19*((drdp!D28)*'MSXY-TI3S'!$B28+(drdp!G28)*'MSXY-TI3S'!$C28+(drdp!J28)*'MSXY-TI3S'!$D28)</f>
        <v>0</v>
      </c>
      <c r="K28" s="21">
        <f>SUM(E$3:E27)+H28</f>
        <v>0</v>
      </c>
      <c r="L28" s="21">
        <f>SUM(F$3:F27)+I28</f>
        <v>4.0311306625694605E-2</v>
      </c>
      <c r="M28" s="21">
        <f>SUM(G$3:G27)+J28</f>
        <v>0</v>
      </c>
      <c r="N28" s="21"/>
      <c r="O28" s="21"/>
      <c r="P28" s="21"/>
      <c r="Q28" s="19">
        <f t="shared" si="1"/>
        <v>0</v>
      </c>
      <c r="R28" s="19">
        <f t="shared" si="1"/>
        <v>1.6250014418707698E-3</v>
      </c>
      <c r="S28" s="19">
        <f t="shared" si="1"/>
        <v>0</v>
      </c>
      <c r="T28" s="19">
        <f t="shared" si="2"/>
        <v>0</v>
      </c>
      <c r="U28" s="19">
        <f t="shared" si="3"/>
        <v>0</v>
      </c>
      <c r="V28" s="19">
        <f t="shared" si="4"/>
        <v>0</v>
      </c>
    </row>
    <row r="29" spans="1:22" x14ac:dyDescent="0.25">
      <c r="A29" s="26">
        <f>Wellpath!E29</f>
        <v>750</v>
      </c>
      <c r="B29" s="22">
        <v>0</v>
      </c>
      <c r="C29" s="22">
        <v>0</v>
      </c>
      <c r="D29" s="22">
        <f>(COS(Wellpath!$L29) * COS(Wellpath!$O29) * COS(Wellpath!$O29) - COS(Wellpath!$L29) * SIN(Wellpath!$O29) * SIN(Wellpath!$O29) - TAN(Dip) * SIN(Wellpath!$L29) * COS(Wellpath!$O29)) / 2</f>
        <v>0.89600064859799955</v>
      </c>
      <c r="E29" s="20">
        <f>Model!$W$19*((drdp!B29+drdp!K29)*'MSXY-TI3S'!$B29+(drdp!E29+drdp!N29)*'MSXY-TI3S'!$C29+(drdp!H29+drdp!Q29)*'MSXY-TI3S'!$D29)</f>
        <v>0</v>
      </c>
      <c r="F29" s="20">
        <f>Model!$W$19*((drdp!C29+drdp!L29)*'MSXY-TI3S'!$B29+(drdp!F29+drdp!O29)*'MSXY-TI3S'!$C29+(drdp!I29+drdp!R29)*'MSXY-TI3S'!$D29)</f>
        <v>1.529350049516094E-2</v>
      </c>
      <c r="G29" s="20">
        <f>Model!$W$19*((drdp!D29+drdp!M29)*'MSXY-TI3S'!$B29+(drdp!G29+drdp!P29)*'MSXY-TI3S'!$C29+(drdp!J29+drdp!S29)*'MSXY-TI3S'!$D29)</f>
        <v>0</v>
      </c>
      <c r="H29" s="18">
        <f>Model!$W$19*((drdp!B29)*'MSXY-TI3S'!$B29+(drdp!E29)*'MSXY-TI3S'!$C29+(drdp!H29)*'MSXY-TI3S'!$D29)</f>
        <v>0</v>
      </c>
      <c r="I29" s="18">
        <f>Model!$W$19*((drdp!C29)*'MSXY-TI3S'!$B29+(drdp!F29)*'MSXY-TI3S'!$C29+(drdp!I29)*'MSXY-TI3S'!$D29)</f>
        <v>7.6467502475804699E-3</v>
      </c>
      <c r="J29" s="18">
        <f>Model!$W$19*((drdp!D29)*'MSXY-TI3S'!$B29+(drdp!G29)*'MSXY-TI3S'!$C29+(drdp!J29)*'MSXY-TI3S'!$D29)</f>
        <v>0</v>
      </c>
      <c r="K29" s="21">
        <f>SUM(E$3:E28)+H29</f>
        <v>0</v>
      </c>
      <c r="L29" s="21">
        <f>SUM(F$3:F28)+I29</f>
        <v>5.4355141311133816E-2</v>
      </c>
      <c r="M29" s="21">
        <f>SUM(G$3:G28)+J29</f>
        <v>0</v>
      </c>
      <c r="N29" s="21"/>
      <c r="O29" s="21"/>
      <c r="P29" s="21"/>
      <c r="Q29" s="19">
        <f t="shared" si="1"/>
        <v>0</v>
      </c>
      <c r="R29" s="19">
        <f t="shared" si="1"/>
        <v>2.9544813869533258E-3</v>
      </c>
      <c r="S29" s="19">
        <f t="shared" si="1"/>
        <v>0</v>
      </c>
      <c r="T29" s="19">
        <f t="shared" si="2"/>
        <v>0</v>
      </c>
      <c r="U29" s="19">
        <f t="shared" si="3"/>
        <v>0</v>
      </c>
      <c r="V29" s="19">
        <f t="shared" si="4"/>
        <v>0</v>
      </c>
    </row>
    <row r="30" spans="1:22" x14ac:dyDescent="0.25">
      <c r="A30" s="26">
        <f>Wellpath!E30</f>
        <v>780</v>
      </c>
      <c r="B30" s="22">
        <v>0</v>
      </c>
      <c r="C30" s="22">
        <v>0</v>
      </c>
      <c r="D30" s="22">
        <f>(COS(Wellpath!$L30) * COS(Wellpath!$O30) * COS(Wellpath!$O30) - COS(Wellpath!$L30) * SIN(Wellpath!$O30) * SIN(Wellpath!$O30) - TAN(Dip) * SIN(Wellpath!$L30) * COS(Wellpath!$O30)) / 2</f>
        <v>0.94274703506183033</v>
      </c>
      <c r="E30" s="20">
        <f>Model!$W$19*((drdp!B30+drdp!K30)*'MSXY-TI3S'!$B30+(drdp!E30+drdp!N30)*'MSXY-TI3S'!$C30+(drdp!H30+drdp!Q30)*'MSXY-TI3S'!$D30)</f>
        <v>0</v>
      </c>
      <c r="F30" s="20">
        <f>Model!$W$19*((drdp!C30+drdp!L30)*'MSXY-TI3S'!$B30+(drdp!F30+drdp!O30)*'MSXY-TI3S'!$C30+(drdp!I30+drdp!R30)*'MSXY-TI3S'!$D30)</f>
        <v>1.7920927835281295E-2</v>
      </c>
      <c r="G30" s="20">
        <f>Model!$W$19*((drdp!D30+drdp!M30)*'MSXY-TI3S'!$B30+(drdp!G30+drdp!P30)*'MSXY-TI3S'!$C30+(drdp!J30+drdp!S30)*'MSXY-TI3S'!$D30)</f>
        <v>0</v>
      </c>
      <c r="H30" s="18">
        <f>Model!$W$19*((drdp!B30)*'MSXY-TI3S'!$B30+(drdp!E30)*'MSXY-TI3S'!$C30+(drdp!H30)*'MSXY-TI3S'!$D30)</f>
        <v>0</v>
      </c>
      <c r="I30" s="18">
        <f>Model!$W$19*((drdp!C30)*'MSXY-TI3S'!$B30+(drdp!F30)*'MSXY-TI3S'!$C30+(drdp!I30)*'MSXY-TI3S'!$D30)</f>
        <v>8.9604639176406476E-3</v>
      </c>
      <c r="J30" s="18">
        <f>Model!$W$19*((drdp!D30)*'MSXY-TI3S'!$B30+(drdp!G30)*'MSXY-TI3S'!$C30+(drdp!J30)*'MSXY-TI3S'!$D30)</f>
        <v>0</v>
      </c>
      <c r="K30" s="21">
        <f>SUM(E$3:E29)+H30</f>
        <v>0</v>
      </c>
      <c r="L30" s="21">
        <f>SUM(F$3:F29)+I30</f>
        <v>7.0962355476354932E-2</v>
      </c>
      <c r="M30" s="21">
        <f>SUM(G$3:G29)+J30</f>
        <v>0</v>
      </c>
      <c r="N30" s="21"/>
      <c r="O30" s="21"/>
      <c r="P30" s="21"/>
      <c r="Q30" s="19">
        <f t="shared" si="1"/>
        <v>0</v>
      </c>
      <c r="R30" s="19">
        <f t="shared" si="1"/>
        <v>5.0356558947525611E-3</v>
      </c>
      <c r="S30" s="19">
        <f t="shared" si="1"/>
        <v>0</v>
      </c>
      <c r="T30" s="19">
        <f t="shared" si="2"/>
        <v>0</v>
      </c>
      <c r="U30" s="19">
        <f t="shared" si="3"/>
        <v>0</v>
      </c>
      <c r="V30" s="19">
        <f t="shared" si="4"/>
        <v>0</v>
      </c>
    </row>
    <row r="31" spans="1:22" x14ac:dyDescent="0.25">
      <c r="A31" s="26">
        <f>Wellpath!E31</f>
        <v>810</v>
      </c>
      <c r="B31" s="22">
        <v>0</v>
      </c>
      <c r="C31" s="22">
        <v>0</v>
      </c>
      <c r="D31" s="22">
        <f>(COS(Wellpath!$L31) * COS(Wellpath!$O31) * COS(Wellpath!$O31) - COS(Wellpath!$L31) * SIN(Wellpath!$O31) * SIN(Wellpath!$O31) - TAN(Dip) * SIN(Wellpath!$L31) * COS(Wellpath!$O31)) / 2</f>
        <v>0.98769884896218196</v>
      </c>
      <c r="E31" s="20">
        <f>Model!$W$19*((drdp!B31+drdp!K31)*'MSXY-TI3S'!$B31+(drdp!E31+drdp!N31)*'MSXY-TI3S'!$C31+(drdp!H31+drdp!Q31)*'MSXY-TI3S'!$D31)</f>
        <v>0</v>
      </c>
      <c r="F31" s="20">
        <f>Model!$W$19*((drdp!C31+drdp!L31)*'MSXY-TI3S'!$B31+(drdp!F31+drdp!O31)*'MSXY-TI3S'!$C31+(drdp!I31+drdp!R31)*'MSXY-TI3S'!$D31)</f>
        <v>2.0656454587536219E-2</v>
      </c>
      <c r="G31" s="20">
        <f>Model!$W$19*((drdp!D31+drdp!M31)*'MSXY-TI3S'!$B31+(drdp!G31+drdp!P31)*'MSXY-TI3S'!$C31+(drdp!J31+drdp!S31)*'MSXY-TI3S'!$D31)</f>
        <v>0</v>
      </c>
      <c r="H31" s="18">
        <f>Model!$W$19*((drdp!B31)*'MSXY-TI3S'!$B31+(drdp!E31)*'MSXY-TI3S'!$C31+(drdp!H31)*'MSXY-TI3S'!$D31)</f>
        <v>0</v>
      </c>
      <c r="I31" s="18">
        <f>Model!$W$19*((drdp!C31)*'MSXY-TI3S'!$B31+(drdp!F31)*'MSXY-TI3S'!$C31+(drdp!I31)*'MSXY-TI3S'!$D31)</f>
        <v>1.0328227293768109E-2</v>
      </c>
      <c r="J31" s="18">
        <f>Model!$W$19*((drdp!D31)*'MSXY-TI3S'!$B31+(drdp!G31)*'MSXY-TI3S'!$C31+(drdp!J31)*'MSXY-TI3S'!$D31)</f>
        <v>0</v>
      </c>
      <c r="K31" s="21">
        <f>SUM(E$3:E30)+H31</f>
        <v>0</v>
      </c>
      <c r="L31" s="21">
        <f>SUM(F$3:F30)+I31</f>
        <v>9.0251046687763681E-2</v>
      </c>
      <c r="M31" s="21">
        <f>SUM(G$3:G30)+J31</f>
        <v>0</v>
      </c>
      <c r="N31" s="21"/>
      <c r="O31" s="21"/>
      <c r="P31" s="21"/>
      <c r="Q31" s="19">
        <f t="shared" si="1"/>
        <v>0</v>
      </c>
      <c r="R31" s="19">
        <f t="shared" si="1"/>
        <v>8.1452514282369E-3</v>
      </c>
      <c r="S31" s="19">
        <f t="shared" si="1"/>
        <v>0</v>
      </c>
      <c r="T31" s="19">
        <f t="shared" si="2"/>
        <v>0</v>
      </c>
      <c r="U31" s="19">
        <f t="shared" si="3"/>
        <v>0</v>
      </c>
      <c r="V31" s="19">
        <f t="shared" si="4"/>
        <v>0</v>
      </c>
    </row>
    <row r="32" spans="1:22" x14ac:dyDescent="0.25">
      <c r="A32" s="26">
        <f>Wellpath!E32</f>
        <v>840</v>
      </c>
      <c r="B32" s="22">
        <v>0</v>
      </c>
      <c r="C32" s="22">
        <v>0</v>
      </c>
      <c r="D32" s="22">
        <f>(COS(Wellpath!$L32) * COS(Wellpath!$O32) * COS(Wellpath!$O32) - COS(Wellpath!$L32) * SIN(Wellpath!$O32) * SIN(Wellpath!$O32) - TAN(Dip) * SIN(Wellpath!$L32) * COS(Wellpath!$O32)) / 2</f>
        <v>1.0307705219664016</v>
      </c>
      <c r="E32" s="20">
        <f>Model!$W$19*((drdp!B32+drdp!K32)*'MSXY-TI3S'!$B32+(drdp!E32+drdp!N32)*'MSXY-TI3S'!$C32+(drdp!H32+drdp!Q32)*'MSXY-TI3S'!$D32)</f>
        <v>0</v>
      </c>
      <c r="F32" s="20">
        <f>Model!$W$19*((drdp!C32+drdp!L32)*'MSXY-TI3S'!$B32+(drdp!F32+drdp!O32)*'MSXY-TI3S'!$C32+(drdp!I32+drdp!R32)*'MSXY-TI3S'!$D32)</f>
        <v>2.3479261741584843E-2</v>
      </c>
      <c r="G32" s="20">
        <f>Model!$W$19*((drdp!D32+drdp!M32)*'MSXY-TI3S'!$B32+(drdp!G32+drdp!P32)*'MSXY-TI3S'!$C32+(drdp!J32+drdp!S32)*'MSXY-TI3S'!$D32)</f>
        <v>0</v>
      </c>
      <c r="H32" s="18">
        <f>Model!$W$19*((drdp!B32)*'MSXY-TI3S'!$B32+(drdp!E32)*'MSXY-TI3S'!$C32+(drdp!H32)*'MSXY-TI3S'!$D32)</f>
        <v>0</v>
      </c>
      <c r="I32" s="18">
        <f>Model!$W$19*((drdp!C32)*'MSXY-TI3S'!$B32+(drdp!F32)*'MSXY-TI3S'!$C32+(drdp!I32)*'MSXY-TI3S'!$D32)</f>
        <v>1.1739630870792422E-2</v>
      </c>
      <c r="J32" s="18">
        <f>Model!$W$19*((drdp!D32)*'MSXY-TI3S'!$B32+(drdp!G32)*'MSXY-TI3S'!$C32+(drdp!J32)*'MSXY-TI3S'!$D32)</f>
        <v>0</v>
      </c>
      <c r="K32" s="21">
        <f>SUM(E$3:E31)+H32</f>
        <v>0</v>
      </c>
      <c r="L32" s="21">
        <f>SUM(F$3:F31)+I32</f>
        <v>0.11231890485232422</v>
      </c>
      <c r="M32" s="21">
        <f>SUM(G$3:G31)+J32</f>
        <v>0</v>
      </c>
      <c r="N32" s="21"/>
      <c r="O32" s="21"/>
      <c r="P32" s="21"/>
      <c r="Q32" s="19">
        <f t="shared" si="1"/>
        <v>0</v>
      </c>
      <c r="R32" s="19">
        <f t="shared" si="1"/>
        <v>1.2615536387225462E-2</v>
      </c>
      <c r="S32" s="19">
        <f t="shared" si="1"/>
        <v>0</v>
      </c>
      <c r="T32" s="19">
        <f t="shared" si="2"/>
        <v>0</v>
      </c>
      <c r="U32" s="19">
        <f t="shared" si="3"/>
        <v>0</v>
      </c>
      <c r="V32" s="19">
        <f t="shared" si="4"/>
        <v>0</v>
      </c>
    </row>
    <row r="33" spans="1:22" x14ac:dyDescent="0.25">
      <c r="A33" s="26">
        <f>Wellpath!E33</f>
        <v>870</v>
      </c>
      <c r="B33" s="22">
        <v>0</v>
      </c>
      <c r="C33" s="22">
        <v>0</v>
      </c>
      <c r="D33" s="22">
        <f>(COS(Wellpath!$L33) * COS(Wellpath!$O33) * COS(Wellpath!$O33) - COS(Wellpath!$L33) * SIN(Wellpath!$O33) * SIN(Wellpath!$O33) - TAN(Dip) * SIN(Wellpath!$L33) * COS(Wellpath!$O33)) / 2</f>
        <v>1.0718800646968913</v>
      </c>
      <c r="E33" s="20">
        <f>Model!$W$19*((drdp!B33+drdp!K33)*'MSXY-TI3S'!$B33+(drdp!E33+drdp!N33)*'MSXY-TI3S'!$C33+(drdp!H33+drdp!Q33)*'MSXY-TI3S'!$D33)</f>
        <v>0</v>
      </c>
      <c r="F33" s="20">
        <f>Model!$W$19*((drdp!C33+drdp!L33)*'MSXY-TI3S'!$B33+(drdp!F33+drdp!O33)*'MSXY-TI3S'!$C33+(drdp!I33+drdp!R33)*'MSXY-TI3S'!$D33)</f>
        <v>2.6367866030527293E-2</v>
      </c>
      <c r="G33" s="20">
        <f>Model!$W$19*((drdp!D33+drdp!M33)*'MSXY-TI3S'!$B33+(drdp!G33+drdp!P33)*'MSXY-TI3S'!$C33+(drdp!J33+drdp!S33)*'MSXY-TI3S'!$D33)</f>
        <v>0</v>
      </c>
      <c r="H33" s="18">
        <f>Model!$W$19*((drdp!B33)*'MSXY-TI3S'!$B33+(drdp!E33)*'MSXY-TI3S'!$C33+(drdp!H33)*'MSXY-TI3S'!$D33)</f>
        <v>0</v>
      </c>
      <c r="I33" s="18">
        <f>Model!$W$19*((drdp!C33)*'MSXY-TI3S'!$B33+(drdp!F33)*'MSXY-TI3S'!$C33+(drdp!I33)*'MSXY-TI3S'!$D33)</f>
        <v>1.3183933015263646E-2</v>
      </c>
      <c r="J33" s="18">
        <f>Model!$W$19*((drdp!D33)*'MSXY-TI3S'!$B33+(drdp!G33)*'MSXY-TI3S'!$C33+(drdp!J33)*'MSXY-TI3S'!$D33)</f>
        <v>0</v>
      </c>
      <c r="K33" s="21">
        <f>SUM(E$3:E32)+H33</f>
        <v>0</v>
      </c>
      <c r="L33" s="21">
        <f>SUM(F$3:F32)+I33</f>
        <v>0.13724246873838031</v>
      </c>
      <c r="M33" s="21">
        <f>SUM(G$3:G32)+J33</f>
        <v>0</v>
      </c>
      <c r="N33" s="21"/>
      <c r="O33" s="21"/>
      <c r="P33" s="21"/>
      <c r="Q33" s="19">
        <f t="shared" si="1"/>
        <v>0</v>
      </c>
      <c r="R33" s="19">
        <f t="shared" si="1"/>
        <v>1.8835495225405296E-2</v>
      </c>
      <c r="S33" s="19">
        <f t="shared" si="1"/>
        <v>0</v>
      </c>
      <c r="T33" s="19">
        <f t="shared" si="2"/>
        <v>0</v>
      </c>
      <c r="U33" s="19">
        <f t="shared" si="3"/>
        <v>0</v>
      </c>
      <c r="V33" s="19">
        <f t="shared" si="4"/>
        <v>0</v>
      </c>
    </row>
    <row r="34" spans="1:22" x14ac:dyDescent="0.25">
      <c r="A34" s="26">
        <f>Wellpath!E34</f>
        <v>900</v>
      </c>
      <c r="B34" s="22">
        <v>0</v>
      </c>
      <c r="C34" s="22">
        <v>0</v>
      </c>
      <c r="D34" s="22">
        <f>(COS(Wellpath!$L34) * COS(Wellpath!$O34) * COS(Wellpath!$O34) - COS(Wellpath!$L34) * SIN(Wellpath!$O34) * SIN(Wellpath!$O34) - TAN(Dip) * SIN(Wellpath!$L34) * COS(Wellpath!$O34)) / 2</f>
        <v>1.1109492228025504</v>
      </c>
      <c r="E34" s="20">
        <f>Model!$W$19*((drdp!B34+drdp!K34)*'MSXY-TI3S'!$B34+(drdp!E34+drdp!N34)*'MSXY-TI3S'!$C34+(drdp!H34+drdp!Q34)*'MSXY-TI3S'!$D34)</f>
        <v>0</v>
      </c>
      <c r="F34" s="20">
        <f>Model!$W$19*((drdp!C34+drdp!L34)*'MSXY-TI3S'!$B34+(drdp!F34+drdp!O34)*'MSXY-TI3S'!$C34+(drdp!I34+drdp!R34)*'MSXY-TI3S'!$D34)</f>
        <v>2.930028343153776E-2</v>
      </c>
      <c r="G34" s="20">
        <f>Model!$W$19*((drdp!D34+drdp!M34)*'MSXY-TI3S'!$B34+(drdp!G34+drdp!P34)*'MSXY-TI3S'!$C34+(drdp!J34+drdp!S34)*'MSXY-TI3S'!$D34)</f>
        <v>0</v>
      </c>
      <c r="H34" s="18">
        <f>Model!$W$19*((drdp!B34)*'MSXY-TI3S'!$B34+(drdp!E34)*'MSXY-TI3S'!$C34+(drdp!H34)*'MSXY-TI3S'!$D34)</f>
        <v>0</v>
      </c>
      <c r="I34" s="18">
        <f>Model!$W$19*((drdp!C34)*'MSXY-TI3S'!$B34+(drdp!F34)*'MSXY-TI3S'!$C34+(drdp!I34)*'MSXY-TI3S'!$D34)</f>
        <v>1.465014171576888E-2</v>
      </c>
      <c r="J34" s="18">
        <f>Model!$W$19*((drdp!D34)*'MSXY-TI3S'!$B34+(drdp!G34)*'MSXY-TI3S'!$C34+(drdp!J34)*'MSXY-TI3S'!$D34)</f>
        <v>0</v>
      </c>
      <c r="K34" s="21">
        <f>SUM(E$3:E33)+H34</f>
        <v>0</v>
      </c>
      <c r="L34" s="21">
        <f>SUM(F$3:F33)+I34</f>
        <v>0.16507654346941281</v>
      </c>
      <c r="M34" s="21">
        <f>SUM(G$3:G33)+J34</f>
        <v>0</v>
      </c>
      <c r="N34" s="21"/>
      <c r="O34" s="21"/>
      <c r="P34" s="21"/>
      <c r="Q34" s="19">
        <f t="shared" si="1"/>
        <v>0</v>
      </c>
      <c r="R34" s="19">
        <f t="shared" si="1"/>
        <v>2.7250265203808934E-2</v>
      </c>
      <c r="S34" s="19">
        <f t="shared" si="1"/>
        <v>0</v>
      </c>
      <c r="T34" s="19">
        <f t="shared" si="2"/>
        <v>0</v>
      </c>
      <c r="U34" s="19">
        <f t="shared" si="3"/>
        <v>0</v>
      </c>
      <c r="V34" s="19">
        <f t="shared" si="4"/>
        <v>0</v>
      </c>
    </row>
    <row r="35" spans="1:22" x14ac:dyDescent="0.25">
      <c r="A35" s="26">
        <f>Wellpath!E35</f>
        <v>930</v>
      </c>
      <c r="B35" s="22">
        <v>0</v>
      </c>
      <c r="C35" s="22">
        <v>0</v>
      </c>
      <c r="D35" s="22">
        <f>(COS(Wellpath!$L35) * COS(Wellpath!$O35) * COS(Wellpath!$O35) - COS(Wellpath!$L35) * SIN(Wellpath!$O35) * SIN(Wellpath!$O35) - TAN(Dip) * SIN(Wellpath!$L35) * COS(Wellpath!$O35)) / 2</f>
        <v>1.1479036259203785</v>
      </c>
      <c r="E35" s="20">
        <f>Model!$W$19*((drdp!B35+drdp!K35)*'MSXY-TI3S'!$B35+(drdp!E35+drdp!N35)*'MSXY-TI3S'!$C35+(drdp!H35+drdp!Q35)*'MSXY-TI3S'!$D35)</f>
        <v>0</v>
      </c>
      <c r="F35" s="20">
        <f>Model!$W$19*((drdp!C35+drdp!L35)*'MSXY-TI3S'!$B35+(drdp!F35+drdp!O35)*'MSXY-TI3S'!$C35+(drdp!I35+drdp!R35)*'MSXY-TI3S'!$D35)</f>
        <v>3.225419647755251E-2</v>
      </c>
      <c r="G35" s="20">
        <f>Model!$W$19*((drdp!D35+drdp!M35)*'MSXY-TI3S'!$B35+(drdp!G35+drdp!P35)*'MSXY-TI3S'!$C35+(drdp!J35+drdp!S35)*'MSXY-TI3S'!$D35)</f>
        <v>0</v>
      </c>
      <c r="H35" s="18">
        <f>Model!$W$19*((drdp!B35)*'MSXY-TI3S'!$B35+(drdp!E35)*'MSXY-TI3S'!$C35+(drdp!H35)*'MSXY-TI3S'!$D35)</f>
        <v>0</v>
      </c>
      <c r="I35" s="18">
        <f>Model!$W$19*((drdp!C35)*'MSXY-TI3S'!$B35+(drdp!F35)*'MSXY-TI3S'!$C35+(drdp!I35)*'MSXY-TI3S'!$D35)</f>
        <v>1.6127098238776255E-2</v>
      </c>
      <c r="J35" s="18">
        <f>Model!$W$19*((drdp!D35)*'MSXY-TI3S'!$B35+(drdp!G35)*'MSXY-TI3S'!$C35+(drdp!J35)*'MSXY-TI3S'!$D35)</f>
        <v>0</v>
      </c>
      <c r="K35" s="21">
        <f>SUM(E$3:E34)+H35</f>
        <v>0</v>
      </c>
      <c r="L35" s="21">
        <f>SUM(F$3:F34)+I35</f>
        <v>0.19585378342395796</v>
      </c>
      <c r="M35" s="21">
        <f>SUM(G$3:G34)+J35</f>
        <v>0</v>
      </c>
      <c r="N35" s="21"/>
      <c r="O35" s="21"/>
      <c r="P35" s="21"/>
      <c r="Q35" s="19">
        <f t="shared" si="1"/>
        <v>0</v>
      </c>
      <c r="R35" s="19">
        <f t="shared" si="1"/>
        <v>3.8358704481478628E-2</v>
      </c>
      <c r="S35" s="19">
        <f t="shared" si="1"/>
        <v>0</v>
      </c>
      <c r="T35" s="19">
        <f t="shared" si="2"/>
        <v>0</v>
      </c>
      <c r="U35" s="19">
        <f t="shared" si="3"/>
        <v>0</v>
      </c>
      <c r="V35" s="19">
        <f t="shared" si="4"/>
        <v>0</v>
      </c>
    </row>
    <row r="36" spans="1:22" x14ac:dyDescent="0.25">
      <c r="A36" s="26">
        <f>Wellpath!E36</f>
        <v>960</v>
      </c>
      <c r="B36" s="22">
        <v>0</v>
      </c>
      <c r="C36" s="22">
        <v>0</v>
      </c>
      <c r="D36" s="22">
        <f>(COS(Wellpath!$L36) * COS(Wellpath!$O36) * COS(Wellpath!$O36) - COS(Wellpath!$L36) * SIN(Wellpath!$O36) * SIN(Wellpath!$O36) - TAN(Dip) * SIN(Wellpath!$L36) * COS(Wellpath!$O36)) / 2</f>
        <v>1.1826729292436906</v>
      </c>
      <c r="E36" s="20">
        <f>Model!$W$19*((drdp!B36+drdp!K36)*'MSXY-TI3S'!$B36+(drdp!E36+drdp!N36)*'MSXY-TI3S'!$C36+(drdp!H36+drdp!Q36)*'MSXY-TI3S'!$D36)</f>
        <v>0</v>
      </c>
      <c r="F36" s="20">
        <f>Model!$W$19*((drdp!C36+drdp!L36)*'MSXY-TI3S'!$B36+(drdp!F36+drdp!O36)*'MSXY-TI3S'!$C36+(drdp!I36+drdp!R36)*'MSXY-TI3S'!$D36)</f>
        <v>3.5207124106669943E-2</v>
      </c>
      <c r="G36" s="20">
        <f>Model!$W$19*((drdp!D36+drdp!M36)*'MSXY-TI3S'!$B36+(drdp!G36+drdp!P36)*'MSXY-TI3S'!$C36+(drdp!J36+drdp!S36)*'MSXY-TI3S'!$D36)</f>
        <v>0</v>
      </c>
      <c r="H36" s="18">
        <f>Model!$W$19*((drdp!B36)*'MSXY-TI3S'!$B36+(drdp!E36)*'MSXY-TI3S'!$C36+(drdp!H36)*'MSXY-TI3S'!$D36)</f>
        <v>0</v>
      </c>
      <c r="I36" s="18">
        <f>Model!$W$19*((drdp!C36)*'MSXY-TI3S'!$B36+(drdp!F36)*'MSXY-TI3S'!$C36+(drdp!I36)*'MSXY-TI3S'!$D36)</f>
        <v>1.7603562053334972E-2</v>
      </c>
      <c r="J36" s="18">
        <f>Model!$W$19*((drdp!D36)*'MSXY-TI3S'!$B36+(drdp!G36)*'MSXY-TI3S'!$C36+(drdp!J36)*'MSXY-TI3S'!$D36)</f>
        <v>0</v>
      </c>
      <c r="K36" s="21">
        <f>SUM(E$3:E35)+H36</f>
        <v>0</v>
      </c>
      <c r="L36" s="21">
        <f>SUM(F$3:F35)+I36</f>
        <v>0.22958444371606918</v>
      </c>
      <c r="M36" s="21">
        <f>SUM(G$3:G35)+J36</f>
        <v>0</v>
      </c>
      <c r="N36" s="21"/>
      <c r="O36" s="21"/>
      <c r="P36" s="21"/>
      <c r="Q36" s="19">
        <f t="shared" si="1"/>
        <v>0</v>
      </c>
      <c r="R36" s="19">
        <f t="shared" si="1"/>
        <v>5.2709016796416937E-2</v>
      </c>
      <c r="S36" s="19">
        <f t="shared" si="1"/>
        <v>0</v>
      </c>
      <c r="T36" s="19">
        <f t="shared" si="2"/>
        <v>0</v>
      </c>
      <c r="U36" s="19">
        <f t="shared" si="3"/>
        <v>0</v>
      </c>
      <c r="V36" s="19">
        <f t="shared" si="4"/>
        <v>0</v>
      </c>
    </row>
    <row r="37" spans="1:22" x14ac:dyDescent="0.25">
      <c r="A37" s="26">
        <f>Wellpath!E37</f>
        <v>990</v>
      </c>
      <c r="B37" s="22">
        <v>0</v>
      </c>
      <c r="C37" s="22">
        <v>0</v>
      </c>
      <c r="D37" s="22">
        <f>(COS(Wellpath!$L37) * COS(Wellpath!$O37) * COS(Wellpath!$O37) - COS(Wellpath!$L37) * SIN(Wellpath!$O37) * SIN(Wellpath!$O37) - TAN(Dip) * SIN(Wellpath!$L37) * COS(Wellpath!$O37)) / 2</f>
        <v>1.215190947427452</v>
      </c>
      <c r="E37" s="20">
        <f>Model!$W$19*((drdp!B37+drdp!K37)*'MSXY-TI3S'!$B37+(drdp!E37+drdp!N37)*'MSXY-TI3S'!$C37+(drdp!H37+drdp!Q37)*'MSXY-TI3S'!$D37)</f>
        <v>0</v>
      </c>
      <c r="F37" s="20">
        <f>Model!$W$19*((drdp!C37+drdp!L37)*'MSXY-TI3S'!$B37+(drdp!F37+drdp!O37)*'MSXY-TI3S'!$C37+(drdp!I37+drdp!R37)*'MSXY-TI3S'!$D37)</f>
        <v>3.8136592756605983E-2</v>
      </c>
      <c r="G37" s="20">
        <f>Model!$W$19*((drdp!D37+drdp!M37)*'MSXY-TI3S'!$B37+(drdp!G37+drdp!P37)*'MSXY-TI3S'!$C37+(drdp!J37+drdp!S37)*'MSXY-TI3S'!$D37)</f>
        <v>0</v>
      </c>
      <c r="H37" s="18">
        <f>Model!$W$19*((drdp!B37)*'MSXY-TI3S'!$B37+(drdp!E37)*'MSXY-TI3S'!$C37+(drdp!H37)*'MSXY-TI3S'!$D37)</f>
        <v>0</v>
      </c>
      <c r="I37" s="18">
        <f>Model!$W$19*((drdp!C37)*'MSXY-TI3S'!$B37+(drdp!F37)*'MSXY-TI3S'!$C37+(drdp!I37)*'MSXY-TI3S'!$D37)</f>
        <v>1.9068296378302992E-2</v>
      </c>
      <c r="J37" s="18">
        <f>Model!$W$19*((drdp!D37)*'MSXY-TI3S'!$B37+(drdp!G37)*'MSXY-TI3S'!$C37+(drdp!J37)*'MSXY-TI3S'!$D37)</f>
        <v>0</v>
      </c>
      <c r="K37" s="21">
        <f>SUM(E$3:E36)+H37</f>
        <v>0</v>
      </c>
      <c r="L37" s="21">
        <f>SUM(F$3:F36)+I37</f>
        <v>0.26625630214770712</v>
      </c>
      <c r="M37" s="21">
        <f>SUM(G$3:G36)+J37</f>
        <v>0</v>
      </c>
      <c r="N37" s="21"/>
      <c r="O37" s="21"/>
      <c r="P37" s="21"/>
      <c r="Q37" s="19">
        <f t="shared" si="1"/>
        <v>0</v>
      </c>
      <c r="R37" s="19">
        <f t="shared" si="1"/>
        <v>7.0892418433371115E-2</v>
      </c>
      <c r="S37" s="19">
        <f t="shared" si="1"/>
        <v>0</v>
      </c>
      <c r="T37" s="19">
        <f t="shared" si="2"/>
        <v>0</v>
      </c>
      <c r="U37" s="19">
        <f t="shared" si="3"/>
        <v>0</v>
      </c>
      <c r="V37" s="19">
        <f t="shared" si="4"/>
        <v>0</v>
      </c>
    </row>
    <row r="38" spans="1:22" x14ac:dyDescent="0.25">
      <c r="A38" s="26">
        <f>Wellpath!E38</f>
        <v>1020</v>
      </c>
      <c r="B38" s="22">
        <v>0</v>
      </c>
      <c r="C38" s="22">
        <v>0</v>
      </c>
      <c r="D38" s="22">
        <f>(COS(Wellpath!$L38) * COS(Wellpath!$O38) * COS(Wellpath!$O38) - COS(Wellpath!$L38) * SIN(Wellpath!$O38) * SIN(Wellpath!$O38) - TAN(Dip) * SIN(Wellpath!$L38) * COS(Wellpath!$O38)) / 2</f>
        <v>1.2453957805758471</v>
      </c>
      <c r="E38" s="20">
        <f>Model!$W$19*((drdp!B38+drdp!K38)*'MSXY-TI3S'!$B38+(drdp!E38+drdp!N38)*'MSXY-TI3S'!$C38+(drdp!H38+drdp!Q38)*'MSXY-TI3S'!$D38)</f>
        <v>0</v>
      </c>
      <c r="F38" s="20">
        <f>Model!$W$19*((drdp!C38+drdp!L38)*'MSXY-TI3S'!$B38+(drdp!F38+drdp!O38)*'MSXY-TI3S'!$C38+(drdp!I38+drdp!R38)*'MSXY-TI3S'!$D38)</f>
        <v>4.102030740207311E-2</v>
      </c>
      <c r="G38" s="20">
        <f>Model!$W$19*((drdp!D38+drdp!M38)*'MSXY-TI3S'!$B38+(drdp!G38+drdp!P38)*'MSXY-TI3S'!$C38+(drdp!J38+drdp!S38)*'MSXY-TI3S'!$D38)</f>
        <v>0</v>
      </c>
      <c r="H38" s="18">
        <f>Model!$W$19*((drdp!B38)*'MSXY-TI3S'!$B38+(drdp!E38)*'MSXY-TI3S'!$C38+(drdp!H38)*'MSXY-TI3S'!$D38)</f>
        <v>0</v>
      </c>
      <c r="I38" s="18">
        <f>Model!$W$19*((drdp!C38)*'MSXY-TI3S'!$B38+(drdp!F38)*'MSXY-TI3S'!$C38+(drdp!I38)*'MSXY-TI3S'!$D38)</f>
        <v>2.0510153701036555E-2</v>
      </c>
      <c r="J38" s="18">
        <f>Model!$W$19*((drdp!D38)*'MSXY-TI3S'!$B38+(drdp!G38)*'MSXY-TI3S'!$C38+(drdp!J38)*'MSXY-TI3S'!$D38)</f>
        <v>0</v>
      </c>
      <c r="K38" s="21">
        <f>SUM(E$3:E37)+H38</f>
        <v>0</v>
      </c>
      <c r="L38" s="21">
        <f>SUM(F$3:F37)+I38</f>
        <v>0.30583475222704665</v>
      </c>
      <c r="M38" s="21">
        <f>SUM(G$3:G37)+J38</f>
        <v>0</v>
      </c>
      <c r="N38" s="21"/>
      <c r="O38" s="21"/>
      <c r="P38" s="21"/>
      <c r="Q38" s="19">
        <f t="shared" si="1"/>
        <v>0</v>
      </c>
      <c r="R38" s="19">
        <f t="shared" si="1"/>
        <v>9.3534895669779017E-2</v>
      </c>
      <c r="S38" s="19">
        <f t="shared" si="1"/>
        <v>0</v>
      </c>
      <c r="T38" s="19">
        <f t="shared" si="2"/>
        <v>0</v>
      </c>
      <c r="U38" s="19">
        <f t="shared" si="3"/>
        <v>0</v>
      </c>
      <c r="V38" s="19">
        <f t="shared" si="4"/>
        <v>0</v>
      </c>
    </row>
    <row r="39" spans="1:22" x14ac:dyDescent="0.25">
      <c r="A39" s="26">
        <f>Wellpath!E39</f>
        <v>1050</v>
      </c>
      <c r="B39" s="22">
        <v>0</v>
      </c>
      <c r="C39" s="22">
        <v>0</v>
      </c>
      <c r="D39" s="22">
        <f>(COS(Wellpath!$L39) * COS(Wellpath!$O39) * COS(Wellpath!$O39) - COS(Wellpath!$L39) * SIN(Wellpath!$O39) * SIN(Wellpath!$O39) - TAN(Dip) * SIN(Wellpath!$L39) * COS(Wellpath!$O39)) / 2</f>
        <v>1.2732299320722467</v>
      </c>
      <c r="E39" s="20">
        <f>Model!$W$19*((drdp!B39+drdp!K39)*'MSXY-TI3S'!$B39+(drdp!E39+drdp!N39)*'MSXY-TI3S'!$C39+(drdp!H39+drdp!Q39)*'MSXY-TI3S'!$D39)</f>
        <v>0</v>
      </c>
      <c r="F39" s="20">
        <f>Model!$W$19*((drdp!C39+drdp!L39)*'MSXY-TI3S'!$B39+(drdp!F39+drdp!O39)*'MSXY-TI3S'!$C39+(drdp!I39+drdp!R39)*'MSXY-TI3S'!$D39)</f>
        <v>4.3836321233384767E-2</v>
      </c>
      <c r="G39" s="20">
        <f>Model!$W$19*((drdp!D39+drdp!M39)*'MSXY-TI3S'!$B39+(drdp!G39+drdp!P39)*'MSXY-TI3S'!$C39+(drdp!J39+drdp!S39)*'MSXY-TI3S'!$D39)</f>
        <v>0</v>
      </c>
      <c r="H39" s="18">
        <f>Model!$W$19*((drdp!B39)*'MSXY-TI3S'!$B39+(drdp!E39)*'MSXY-TI3S'!$C39+(drdp!H39)*'MSXY-TI3S'!$D39)</f>
        <v>0</v>
      </c>
      <c r="I39" s="18">
        <f>Model!$W$19*((drdp!C39)*'MSXY-TI3S'!$B39+(drdp!F39)*'MSXY-TI3S'!$C39+(drdp!I39)*'MSXY-TI3S'!$D39)</f>
        <v>2.1918160616692384E-2</v>
      </c>
      <c r="J39" s="18">
        <f>Model!$W$19*((drdp!D39)*'MSXY-TI3S'!$B39+(drdp!G39)*'MSXY-TI3S'!$C39+(drdp!J39)*'MSXY-TI3S'!$D39)</f>
        <v>0</v>
      </c>
      <c r="K39" s="21">
        <f>SUM(E$3:E38)+H39</f>
        <v>0</v>
      </c>
      <c r="L39" s="21">
        <f>SUM(F$3:F38)+I39</f>
        <v>0.34826306654477562</v>
      </c>
      <c r="M39" s="21">
        <f>SUM(G$3:G38)+J39</f>
        <v>0</v>
      </c>
      <c r="N39" s="21"/>
      <c r="O39" s="21"/>
      <c r="P39" s="21"/>
      <c r="Q39" s="19">
        <f t="shared" si="1"/>
        <v>0</v>
      </c>
      <c r="R39" s="19">
        <f t="shared" si="1"/>
        <v>0.12128716351917082</v>
      </c>
      <c r="S39" s="19">
        <f t="shared" si="1"/>
        <v>0</v>
      </c>
      <c r="T39" s="19">
        <f t="shared" si="2"/>
        <v>0</v>
      </c>
      <c r="U39" s="19">
        <f t="shared" si="3"/>
        <v>0</v>
      </c>
      <c r="V39" s="19">
        <f t="shared" si="4"/>
        <v>0</v>
      </c>
    </row>
    <row r="40" spans="1:22" x14ac:dyDescent="0.25">
      <c r="A40" s="26">
        <f>Wellpath!E40</f>
        <v>1080</v>
      </c>
      <c r="B40" s="22">
        <v>0</v>
      </c>
      <c r="C40" s="22">
        <v>0</v>
      </c>
      <c r="D40" s="22">
        <f>(COS(Wellpath!$L40) * COS(Wellpath!$O40) * COS(Wellpath!$O40) - COS(Wellpath!$L40) * SIN(Wellpath!$O40) * SIN(Wellpath!$O40) - TAN(Dip) * SIN(Wellpath!$L40) * COS(Wellpath!$O40)) / 2</f>
        <v>1.2986404180272886</v>
      </c>
      <c r="E40" s="20">
        <f>Model!$W$19*((drdp!B40+drdp!K40)*'MSXY-TI3S'!$B40+(drdp!E40+drdp!N40)*'MSXY-TI3S'!$C40+(drdp!H40+drdp!Q40)*'MSXY-TI3S'!$D40)</f>
        <v>0</v>
      </c>
      <c r="F40" s="20">
        <f>Model!$W$19*((drdp!C40+drdp!L40)*'MSXY-TI3S'!$B40+(drdp!F40+drdp!O40)*'MSXY-TI3S'!$C40+(drdp!I40+drdp!R40)*'MSXY-TI3S'!$D40)</f>
        <v>3.8802668904107558E-2</v>
      </c>
      <c r="G40" s="20">
        <f>Model!$W$19*((drdp!D40+drdp!M40)*'MSXY-TI3S'!$B40+(drdp!G40+drdp!P40)*'MSXY-TI3S'!$C40+(drdp!J40+drdp!S40)*'MSXY-TI3S'!$D40)</f>
        <v>0</v>
      </c>
      <c r="H40" s="18">
        <f>Model!$W$19*((drdp!B40)*'MSXY-TI3S'!$B40+(drdp!E40)*'MSXY-TI3S'!$C40+(drdp!H40)*'MSXY-TI3S'!$D40)</f>
        <v>0</v>
      </c>
      <c r="I40" s="18">
        <f>Model!$W$19*((drdp!C40)*'MSXY-TI3S'!$B40+(drdp!F40)*'MSXY-TI3S'!$C40+(drdp!I40)*'MSXY-TI3S'!$D40)</f>
        <v>2.3281601342464535E-2</v>
      </c>
      <c r="J40" s="18">
        <f>Model!$W$19*((drdp!D40)*'MSXY-TI3S'!$B40+(drdp!G40)*'MSXY-TI3S'!$C40+(drdp!J40)*'MSXY-TI3S'!$D40)</f>
        <v>0</v>
      </c>
      <c r="K40" s="21">
        <f>SUM(E$3:E39)+H40</f>
        <v>0</v>
      </c>
      <c r="L40" s="21">
        <f>SUM(F$3:F39)+I40</f>
        <v>0.39346282850393255</v>
      </c>
      <c r="M40" s="21">
        <f>SUM(G$3:G39)+J40</f>
        <v>0</v>
      </c>
      <c r="N40" s="21"/>
      <c r="O40" s="21"/>
      <c r="P40" s="21"/>
      <c r="Q40" s="19">
        <f t="shared" si="1"/>
        <v>0</v>
      </c>
      <c r="R40" s="19">
        <f t="shared" si="1"/>
        <v>0.15481299741431503</v>
      </c>
      <c r="S40" s="19">
        <f t="shared" si="1"/>
        <v>0</v>
      </c>
      <c r="T40" s="19">
        <f t="shared" si="2"/>
        <v>0</v>
      </c>
      <c r="U40" s="19">
        <f t="shared" si="3"/>
        <v>0</v>
      </c>
      <c r="V40" s="19">
        <f t="shared" si="4"/>
        <v>0</v>
      </c>
    </row>
    <row r="41" spans="1:22" x14ac:dyDescent="0.25">
      <c r="A41" s="26">
        <f>Wellpath!E41</f>
        <v>1100</v>
      </c>
      <c r="B41" s="22">
        <v>0</v>
      </c>
      <c r="C41" s="22">
        <v>0</v>
      </c>
      <c r="D41" s="22">
        <f>(COS(Wellpath!$L41) * COS(Wellpath!$O41) * COS(Wellpath!$O41) - COS(Wellpath!$L41) * SIN(Wellpath!$O41) * SIN(Wellpath!$O41) - TAN(Dip) * SIN(Wellpath!$L41) * COS(Wellpath!$O41)) / 2</f>
        <v>1.3142402114588427</v>
      </c>
      <c r="E41" s="20">
        <f>Model!$W$19*((drdp!B41+drdp!K41)*'MSXY-TI3S'!$B41+(drdp!E41+drdp!N41)*'MSXY-TI3S'!$C41+(drdp!H41+drdp!Q41)*'MSXY-TI3S'!$D41)</f>
        <v>0</v>
      </c>
      <c r="F41" s="20">
        <f>Model!$W$19*((drdp!C41+drdp!L41)*'MSXY-TI3S'!$B41+(drdp!F41+drdp!O41)*'MSXY-TI3S'!$C41+(drdp!I41+drdp!R41)*'MSXY-TI3S'!$D41)</f>
        <v>2.4162393861877369E-2</v>
      </c>
      <c r="G41" s="20">
        <f>Model!$W$19*((drdp!D41+drdp!M41)*'MSXY-TI3S'!$B41+(drdp!G41+drdp!P41)*'MSXY-TI3S'!$C41+(drdp!J41+drdp!S41)*'MSXY-TI3S'!$D41)</f>
        <v>0</v>
      </c>
      <c r="H41" s="18">
        <f>Model!$W$19*((drdp!B41)*'MSXY-TI3S'!$B41+(drdp!E41)*'MSXY-TI3S'!$C41+(drdp!H41)*'MSXY-TI3S'!$D41)</f>
        <v>0</v>
      </c>
      <c r="I41" s="18">
        <f>Model!$W$19*((drdp!C41)*'MSXY-TI3S'!$B41+(drdp!F41)*'MSXY-TI3S'!$C41+(drdp!I41)*'MSXY-TI3S'!$D41)</f>
        <v>1.6108262574584913E-2</v>
      </c>
      <c r="J41" s="18">
        <f>Model!$W$19*((drdp!D41)*'MSXY-TI3S'!$B41+(drdp!G41)*'MSXY-TI3S'!$C41+(drdp!J41)*'MSXY-TI3S'!$D41)</f>
        <v>0</v>
      </c>
      <c r="K41" s="21">
        <f>SUM(E$3:E40)+H41</f>
        <v>0</v>
      </c>
      <c r="L41" s="21">
        <f>SUM(F$3:F40)+I41</f>
        <v>0.42509215864016048</v>
      </c>
      <c r="M41" s="21">
        <f>SUM(G$3:G40)+J41</f>
        <v>0</v>
      </c>
      <c r="N41" s="21"/>
      <c r="O41" s="21"/>
      <c r="P41" s="21"/>
      <c r="Q41" s="19">
        <f t="shared" si="1"/>
        <v>0</v>
      </c>
      <c r="R41" s="19">
        <f t="shared" si="1"/>
        <v>0.18070334333735136</v>
      </c>
      <c r="S41" s="19">
        <f t="shared" si="1"/>
        <v>0</v>
      </c>
      <c r="T41" s="19">
        <f t="shared" si="2"/>
        <v>0</v>
      </c>
      <c r="U41" s="19">
        <f t="shared" si="3"/>
        <v>0</v>
      </c>
      <c r="V41" s="19">
        <f t="shared" si="4"/>
        <v>0</v>
      </c>
    </row>
    <row r="42" spans="1:22" x14ac:dyDescent="0.25">
      <c r="A42" s="26">
        <f>Wellpath!E42</f>
        <v>1110</v>
      </c>
      <c r="B42" s="22">
        <v>0</v>
      </c>
      <c r="C42" s="22">
        <v>0</v>
      </c>
      <c r="D42" s="22">
        <f>(COS(Wellpath!$L42) * COS(Wellpath!$O42) * COS(Wellpath!$O42) - COS(Wellpath!$L42) * SIN(Wellpath!$O42) * SIN(Wellpath!$O42) - TAN(Dip) * SIN(Wellpath!$L42) * COS(Wellpath!$O42)) / 2</f>
        <v>1.3142402114588427</v>
      </c>
      <c r="E42" s="20">
        <f>Model!$W$19*((drdp!B42+drdp!K42)*'MSXY-TI3S'!$B42+(drdp!E42+drdp!N42)*'MSXY-TI3S'!$C42+(drdp!H42+drdp!Q42)*'MSXY-TI3S'!$D42)</f>
        <v>0</v>
      </c>
      <c r="F42" s="20">
        <f>Model!$W$19*((drdp!C42+drdp!L42)*'MSXY-TI3S'!$B42+(drdp!F42+drdp!O42)*'MSXY-TI3S'!$C42+(drdp!I42+drdp!R42)*'MSXY-TI3S'!$D42)</f>
        <v>3.2216525149169825E-2</v>
      </c>
      <c r="G42" s="20">
        <f>Model!$W$19*((drdp!D42+drdp!M42)*'MSXY-TI3S'!$B42+(drdp!G42+drdp!P42)*'MSXY-TI3S'!$C42+(drdp!J42+drdp!S42)*'MSXY-TI3S'!$D42)</f>
        <v>0</v>
      </c>
      <c r="H42" s="18">
        <f>Model!$W$19*((drdp!B42)*'MSXY-TI3S'!$B42+(drdp!E42)*'MSXY-TI3S'!$C42+(drdp!H42)*'MSXY-TI3S'!$D42)</f>
        <v>0</v>
      </c>
      <c r="I42" s="18">
        <f>Model!$W$19*((drdp!C42)*'MSXY-TI3S'!$B42+(drdp!F42)*'MSXY-TI3S'!$C42+(drdp!I42)*'MSXY-TI3S'!$D42)</f>
        <v>8.0541312872924563E-3</v>
      </c>
      <c r="J42" s="18">
        <f>Model!$W$19*((drdp!D42)*'MSXY-TI3S'!$B42+(drdp!G42)*'MSXY-TI3S'!$C42+(drdp!J42)*'MSXY-TI3S'!$D42)</f>
        <v>0</v>
      </c>
      <c r="K42" s="21">
        <f>SUM(E$3:E41)+H42</f>
        <v>0</v>
      </c>
      <c r="L42" s="21">
        <f>SUM(F$3:F41)+I42</f>
        <v>0.44120042121474534</v>
      </c>
      <c r="M42" s="21">
        <f>SUM(G$3:G41)+J42</f>
        <v>0</v>
      </c>
      <c r="N42" s="21"/>
      <c r="O42" s="21"/>
      <c r="P42" s="21"/>
      <c r="Q42" s="19">
        <f t="shared" si="1"/>
        <v>0</v>
      </c>
      <c r="R42" s="19">
        <f t="shared" si="1"/>
        <v>0.19465781168006871</v>
      </c>
      <c r="S42" s="19">
        <f t="shared" si="1"/>
        <v>0</v>
      </c>
      <c r="T42" s="19">
        <f t="shared" si="2"/>
        <v>0</v>
      </c>
      <c r="U42" s="19">
        <f t="shared" si="3"/>
        <v>0</v>
      </c>
      <c r="V42" s="19">
        <f t="shared" si="4"/>
        <v>0</v>
      </c>
    </row>
    <row r="43" spans="1:22" x14ac:dyDescent="0.25">
      <c r="A43" s="26">
        <f>Wellpath!E43</f>
        <v>1140</v>
      </c>
      <c r="B43" s="22">
        <v>0</v>
      </c>
      <c r="C43" s="22">
        <v>0</v>
      </c>
      <c r="D43" s="22">
        <f>(COS(Wellpath!$L43) * COS(Wellpath!$O43) * COS(Wellpath!$O43) - COS(Wellpath!$L43) * SIN(Wellpath!$O43) * SIN(Wellpath!$O43) - TAN(Dip) * SIN(Wellpath!$L43) * COS(Wellpath!$O43)) / 2</f>
        <v>1.3142402114588427</v>
      </c>
      <c r="E43" s="20">
        <f>Model!$W$19*((drdp!B43+drdp!K43)*'MSXY-TI3S'!$B43+(drdp!E43+drdp!N43)*'MSXY-TI3S'!$C43+(drdp!H43+drdp!Q43)*'MSXY-TI3S'!$D43)</f>
        <v>0</v>
      </c>
      <c r="F43" s="20">
        <f>Model!$W$19*((drdp!C43+drdp!L43)*'MSXY-TI3S'!$B43+(drdp!F43+drdp!O43)*'MSXY-TI3S'!$C43+(drdp!I43+drdp!R43)*'MSXY-TI3S'!$D43)</f>
        <v>4.8324787723754738E-2</v>
      </c>
      <c r="G43" s="20">
        <f>Model!$W$19*((drdp!D43+drdp!M43)*'MSXY-TI3S'!$B43+(drdp!G43+drdp!P43)*'MSXY-TI3S'!$C43+(drdp!J43+drdp!S43)*'MSXY-TI3S'!$D43)</f>
        <v>0</v>
      </c>
      <c r="H43" s="18">
        <f>Model!$W$19*((drdp!B43)*'MSXY-TI3S'!$B43+(drdp!E43)*'MSXY-TI3S'!$C43+(drdp!H43)*'MSXY-TI3S'!$D43)</f>
        <v>0</v>
      </c>
      <c r="I43" s="18">
        <f>Model!$W$19*((drdp!C43)*'MSXY-TI3S'!$B43+(drdp!F43)*'MSXY-TI3S'!$C43+(drdp!I43)*'MSXY-TI3S'!$D43)</f>
        <v>2.4162393861877369E-2</v>
      </c>
      <c r="J43" s="18">
        <f>Model!$W$19*((drdp!D43)*'MSXY-TI3S'!$B43+(drdp!G43)*'MSXY-TI3S'!$C43+(drdp!J43)*'MSXY-TI3S'!$D43)</f>
        <v>0</v>
      </c>
      <c r="K43" s="21">
        <f>SUM(E$3:E42)+H43</f>
        <v>0</v>
      </c>
      <c r="L43" s="21">
        <f>SUM(F$3:F42)+I43</f>
        <v>0.4895252089385001</v>
      </c>
      <c r="M43" s="21">
        <f>SUM(G$3:G42)+J43</f>
        <v>0</v>
      </c>
      <c r="N43" s="21"/>
      <c r="O43" s="21"/>
      <c r="P43" s="21"/>
      <c r="Q43" s="19">
        <f t="shared" si="1"/>
        <v>0</v>
      </c>
      <c r="R43" s="19">
        <f t="shared" si="1"/>
        <v>0.23963493018628218</v>
      </c>
      <c r="S43" s="19">
        <f t="shared" si="1"/>
        <v>0</v>
      </c>
      <c r="T43" s="19">
        <f t="shared" si="2"/>
        <v>0</v>
      </c>
      <c r="U43" s="19">
        <f t="shared" si="3"/>
        <v>0</v>
      </c>
      <c r="V43" s="19">
        <f t="shared" si="4"/>
        <v>0</v>
      </c>
    </row>
    <row r="44" spans="1:22" s="36" customFormat="1" x14ac:dyDescent="0.25">
      <c r="A44" s="26">
        <f>Wellpath!E44</f>
        <v>1170</v>
      </c>
      <c r="B44" s="22">
        <v>0</v>
      </c>
      <c r="C44" s="22">
        <v>0</v>
      </c>
      <c r="D44" s="22">
        <f>(COS(Wellpath!$L44) * COS(Wellpath!$O44) * COS(Wellpath!$O44) - COS(Wellpath!$L44) * SIN(Wellpath!$O44) * SIN(Wellpath!$O44) - TAN(Dip) * SIN(Wellpath!$L44) * COS(Wellpath!$O44)) / 2</f>
        <v>1.3142402114588427</v>
      </c>
      <c r="E44" s="20">
        <f>Model!$W$19*((drdp!B44+drdp!K44)*'MSXY-TI3S'!$B44+(drdp!E44+drdp!N44)*'MSXY-TI3S'!$C44+(drdp!H44+drdp!Q44)*'MSXY-TI3S'!$D44)</f>
        <v>0</v>
      </c>
      <c r="F44" s="20">
        <f>Model!$W$19*((drdp!C44+drdp!L44)*'MSXY-TI3S'!$B44+(drdp!F44+drdp!O44)*'MSXY-TI3S'!$C44+(drdp!I44+drdp!R44)*'MSXY-TI3S'!$D44)</f>
        <v>4.8324787723754738E-2</v>
      </c>
      <c r="G44" s="20">
        <f>Model!$W$19*((drdp!D44+drdp!M44)*'MSXY-TI3S'!$B44+(drdp!G44+drdp!P44)*'MSXY-TI3S'!$C44+(drdp!J44+drdp!S44)*'MSXY-TI3S'!$D44)</f>
        <v>0</v>
      </c>
      <c r="H44" s="32">
        <f>Model!$W$19*((drdp!B44)*'MSXY-TI3S'!$B44+(drdp!E44)*'MSXY-TI3S'!$C44+(drdp!H44)*'MSXY-TI3S'!$D44)</f>
        <v>0</v>
      </c>
      <c r="I44" s="32">
        <f>Model!$W$19*((drdp!C44)*'MSXY-TI3S'!$B44+(drdp!F44)*'MSXY-TI3S'!$C44+(drdp!I44)*'MSXY-TI3S'!$D44)</f>
        <v>2.4162393861877369E-2</v>
      </c>
      <c r="J44" s="32">
        <f>Model!$W$19*((drdp!D44)*'MSXY-TI3S'!$B44+(drdp!G44)*'MSXY-TI3S'!$C44+(drdp!J44)*'MSXY-TI3S'!$D44)</f>
        <v>0</v>
      </c>
      <c r="K44" s="34">
        <f>SUM(E$3:E43)+H44</f>
        <v>0</v>
      </c>
      <c r="L44" s="34">
        <f>SUM(F$3:F43)+I44</f>
        <v>0.53784999666225486</v>
      </c>
      <c r="M44" s="34">
        <f>SUM(G$3:G43)+J44</f>
        <v>0</v>
      </c>
      <c r="N44" s="34"/>
      <c r="O44" s="34"/>
      <c r="P44" s="34"/>
      <c r="Q44" s="35">
        <f t="shared" si="1"/>
        <v>0</v>
      </c>
      <c r="R44" s="35">
        <f t="shared" si="1"/>
        <v>0.28928261890958756</v>
      </c>
      <c r="S44" s="35">
        <f t="shared" si="1"/>
        <v>0</v>
      </c>
      <c r="T44" s="35">
        <f t="shared" si="2"/>
        <v>0</v>
      </c>
      <c r="U44" s="35">
        <f t="shared" si="3"/>
        <v>0</v>
      </c>
      <c r="V44" s="35">
        <f t="shared" si="4"/>
        <v>0</v>
      </c>
    </row>
    <row r="45" spans="1:22" x14ac:dyDescent="0.25">
      <c r="A45" s="26">
        <f>Wellpath!E45</f>
        <v>1200</v>
      </c>
      <c r="B45" s="22">
        <v>0</v>
      </c>
      <c r="C45" s="22">
        <v>0</v>
      </c>
      <c r="D45" s="22">
        <f>(COS(Wellpath!$L45) * COS(Wellpath!$O45) * COS(Wellpath!$O45) - COS(Wellpath!$L45) * SIN(Wellpath!$O45) * SIN(Wellpath!$O45) - TAN(Dip) * SIN(Wellpath!$L45) * COS(Wellpath!$O45)) / 2</f>
        <v>1.3142402114588427</v>
      </c>
      <c r="E45" s="20">
        <f>Model!$W$19*((drdp!B45+drdp!K45)*'MSXY-TI3S'!$B45+(drdp!E45+drdp!N45)*'MSXY-TI3S'!$C45+(drdp!H45+drdp!Q45)*'MSXY-TI3S'!$D45)</f>
        <v>0</v>
      </c>
      <c r="F45" s="20">
        <f>Model!$W$19*((drdp!C45+drdp!L45)*'MSXY-TI3S'!$B45+(drdp!F45+drdp!O45)*'MSXY-TI3S'!$C45+(drdp!I45+drdp!R45)*'MSXY-TI3S'!$D45)</f>
        <v>4.8324787723754738E-2</v>
      </c>
      <c r="G45" s="20">
        <f>Model!$W$19*((drdp!D45+drdp!M45)*'MSXY-TI3S'!$B45+(drdp!G45+drdp!P45)*'MSXY-TI3S'!$C45+(drdp!J45+drdp!S45)*'MSXY-TI3S'!$D45)</f>
        <v>0</v>
      </c>
      <c r="H45" s="18">
        <f>Model!$W$19*((drdp!B45)*'MSXY-TI3S'!$B45+(drdp!E45)*'MSXY-TI3S'!$C45+(drdp!H45)*'MSXY-TI3S'!$D45)</f>
        <v>0</v>
      </c>
      <c r="I45" s="18">
        <f>Model!$W$19*((drdp!C45)*'MSXY-TI3S'!$B45+(drdp!F45)*'MSXY-TI3S'!$C45+(drdp!I45)*'MSXY-TI3S'!$D45)</f>
        <v>2.4162393861877369E-2</v>
      </c>
      <c r="J45" s="18">
        <f>Model!$W$19*((drdp!D45)*'MSXY-TI3S'!$B45+(drdp!G45)*'MSXY-TI3S'!$C45+(drdp!J45)*'MSXY-TI3S'!$D45)</f>
        <v>0</v>
      </c>
      <c r="K45" s="21">
        <f>SUM(E$3:E44)+H45</f>
        <v>0</v>
      </c>
      <c r="L45" s="21">
        <f>SUM(F$3:F44)+I45</f>
        <v>0.58617478438600956</v>
      </c>
      <c r="M45" s="21">
        <f>SUM(G$3:G44)+J45</f>
        <v>0</v>
      </c>
      <c r="N45" s="21"/>
      <c r="O45" s="21"/>
      <c r="P45" s="21"/>
      <c r="Q45" s="19">
        <f t="shared" si="1"/>
        <v>0</v>
      </c>
      <c r="R45" s="19">
        <f t="shared" si="1"/>
        <v>0.34360087784998478</v>
      </c>
      <c r="S45" s="19">
        <f t="shared" si="1"/>
        <v>0</v>
      </c>
      <c r="T45" s="19">
        <f t="shared" si="2"/>
        <v>0</v>
      </c>
      <c r="U45" s="19">
        <f t="shared" si="3"/>
        <v>0</v>
      </c>
      <c r="V45" s="19">
        <f t="shared" si="4"/>
        <v>0</v>
      </c>
    </row>
    <row r="46" spans="1:22" x14ac:dyDescent="0.25">
      <c r="A46" s="26">
        <f>Wellpath!E46</f>
        <v>1230</v>
      </c>
      <c r="B46" s="22">
        <v>0</v>
      </c>
      <c r="C46" s="22">
        <v>0</v>
      </c>
      <c r="D46" s="22">
        <f>(COS(Wellpath!$L46) * COS(Wellpath!$O46) * COS(Wellpath!$O46) - COS(Wellpath!$L46) * SIN(Wellpath!$O46) * SIN(Wellpath!$O46) - TAN(Dip) * SIN(Wellpath!$L46) * COS(Wellpath!$O46)) / 2</f>
        <v>1.3142402114588427</v>
      </c>
      <c r="E46" s="20">
        <f>Model!$W$19*((drdp!B46+drdp!K46)*'MSXY-TI3S'!$B46+(drdp!E46+drdp!N46)*'MSXY-TI3S'!$C46+(drdp!H46+drdp!Q46)*'MSXY-TI3S'!$D46)</f>
        <v>0</v>
      </c>
      <c r="F46" s="20">
        <f>Model!$W$19*((drdp!C46+drdp!L46)*'MSXY-TI3S'!$B46+(drdp!F46+drdp!O46)*'MSXY-TI3S'!$C46+(drdp!I46+drdp!R46)*'MSXY-TI3S'!$D46)</f>
        <v>4.8324787723754738E-2</v>
      </c>
      <c r="G46" s="20">
        <f>Model!$W$19*((drdp!D46+drdp!M46)*'MSXY-TI3S'!$B46+(drdp!G46+drdp!P46)*'MSXY-TI3S'!$C46+(drdp!J46+drdp!S46)*'MSXY-TI3S'!$D46)</f>
        <v>0</v>
      </c>
      <c r="H46" s="18">
        <f>Model!$W$19*((drdp!B46)*'MSXY-TI3S'!$B46+(drdp!E46)*'MSXY-TI3S'!$C46+(drdp!H46)*'MSXY-TI3S'!$D46)</f>
        <v>0</v>
      </c>
      <c r="I46" s="18">
        <f>Model!$W$19*((drdp!C46)*'MSXY-TI3S'!$B46+(drdp!F46)*'MSXY-TI3S'!$C46+(drdp!I46)*'MSXY-TI3S'!$D46)</f>
        <v>2.4162393861877369E-2</v>
      </c>
      <c r="J46" s="18">
        <f>Model!$W$19*((drdp!D46)*'MSXY-TI3S'!$B46+(drdp!G46)*'MSXY-TI3S'!$C46+(drdp!J46)*'MSXY-TI3S'!$D46)</f>
        <v>0</v>
      </c>
      <c r="K46" s="21">
        <f>SUM(E$3:E45)+H46</f>
        <v>0</v>
      </c>
      <c r="L46" s="21">
        <f>SUM(F$3:F45)+I46</f>
        <v>0.63449957210976426</v>
      </c>
      <c r="M46" s="21">
        <f>SUM(G$3:G45)+J46</f>
        <v>0</v>
      </c>
      <c r="N46" s="21"/>
      <c r="O46" s="21"/>
      <c r="P46" s="21"/>
      <c r="Q46" s="19">
        <f t="shared" si="1"/>
        <v>0</v>
      </c>
      <c r="R46" s="19">
        <f t="shared" si="1"/>
        <v>0.40258970700747393</v>
      </c>
      <c r="S46" s="19">
        <f t="shared" si="1"/>
        <v>0</v>
      </c>
      <c r="T46" s="19">
        <f t="shared" si="2"/>
        <v>0</v>
      </c>
      <c r="U46" s="19">
        <f t="shared" si="3"/>
        <v>0</v>
      </c>
      <c r="V46" s="19">
        <f t="shared" si="4"/>
        <v>0</v>
      </c>
    </row>
    <row r="47" spans="1:22" x14ac:dyDescent="0.25">
      <c r="A47" s="26">
        <f>Wellpath!E47</f>
        <v>1260</v>
      </c>
      <c r="B47" s="22">
        <v>0</v>
      </c>
      <c r="C47" s="22">
        <v>0</v>
      </c>
      <c r="D47" s="22">
        <f>(COS(Wellpath!$L47) * COS(Wellpath!$O47) * COS(Wellpath!$O47) - COS(Wellpath!$L47) * SIN(Wellpath!$O47) * SIN(Wellpath!$O47) - TAN(Dip) * SIN(Wellpath!$L47) * COS(Wellpath!$O47)) / 2</f>
        <v>1.3142402114588427</v>
      </c>
      <c r="E47" s="20">
        <f>Model!$W$19*((drdp!B47+drdp!K47)*'MSXY-TI3S'!$B47+(drdp!E47+drdp!N47)*'MSXY-TI3S'!$C47+(drdp!H47+drdp!Q47)*'MSXY-TI3S'!$D47)</f>
        <v>0</v>
      </c>
      <c r="F47" s="20">
        <f>Model!$W$19*((drdp!C47+drdp!L47)*'MSXY-TI3S'!$B47+(drdp!F47+drdp!O47)*'MSXY-TI3S'!$C47+(drdp!I47+drdp!R47)*'MSXY-TI3S'!$D47)</f>
        <v>4.8324787723754738E-2</v>
      </c>
      <c r="G47" s="20">
        <f>Model!$W$19*((drdp!D47+drdp!M47)*'MSXY-TI3S'!$B47+(drdp!G47+drdp!P47)*'MSXY-TI3S'!$C47+(drdp!J47+drdp!S47)*'MSXY-TI3S'!$D47)</f>
        <v>0</v>
      </c>
      <c r="H47" s="18">
        <f>Model!$W$19*((drdp!B47)*'MSXY-TI3S'!$B47+(drdp!E47)*'MSXY-TI3S'!$C47+(drdp!H47)*'MSXY-TI3S'!$D47)</f>
        <v>0</v>
      </c>
      <c r="I47" s="18">
        <f>Model!$W$19*((drdp!C47)*'MSXY-TI3S'!$B47+(drdp!F47)*'MSXY-TI3S'!$C47+(drdp!I47)*'MSXY-TI3S'!$D47)</f>
        <v>2.4162393861877369E-2</v>
      </c>
      <c r="J47" s="18">
        <f>Model!$W$19*((drdp!D47)*'MSXY-TI3S'!$B47+(drdp!G47)*'MSXY-TI3S'!$C47+(drdp!J47)*'MSXY-TI3S'!$D47)</f>
        <v>0</v>
      </c>
      <c r="K47" s="21">
        <f>SUM(E$3:E46)+H47</f>
        <v>0</v>
      </c>
      <c r="L47" s="21">
        <f>SUM(F$3:F46)+I47</f>
        <v>0.68282435983351897</v>
      </c>
      <c r="M47" s="21">
        <f>SUM(G$3:G46)+J47</f>
        <v>0</v>
      </c>
      <c r="N47" s="21"/>
      <c r="O47" s="21"/>
      <c r="P47" s="21"/>
      <c r="Q47" s="19">
        <f t="shared" si="1"/>
        <v>0</v>
      </c>
      <c r="R47" s="19">
        <f t="shared" si="1"/>
        <v>0.46624910638205497</v>
      </c>
      <c r="S47" s="19">
        <f t="shared" si="1"/>
        <v>0</v>
      </c>
      <c r="T47" s="19">
        <f t="shared" si="2"/>
        <v>0</v>
      </c>
      <c r="U47" s="19">
        <f t="shared" si="3"/>
        <v>0</v>
      </c>
      <c r="V47" s="19">
        <f t="shared" si="4"/>
        <v>0</v>
      </c>
    </row>
    <row r="48" spans="1:22" x14ac:dyDescent="0.25">
      <c r="A48" s="26">
        <f>Wellpath!E48</f>
        <v>1290</v>
      </c>
      <c r="B48" s="22">
        <v>0</v>
      </c>
      <c r="C48" s="22">
        <v>0</v>
      </c>
      <c r="D48" s="22">
        <f>(COS(Wellpath!$L48) * COS(Wellpath!$O48) * COS(Wellpath!$O48) - COS(Wellpath!$L48) * SIN(Wellpath!$O48) * SIN(Wellpath!$O48) - TAN(Dip) * SIN(Wellpath!$L48) * COS(Wellpath!$O48)) / 2</f>
        <v>1.3142402114588427</v>
      </c>
      <c r="E48" s="20">
        <f>Model!$W$19*((drdp!B48+drdp!K48)*'MSXY-TI3S'!$B48+(drdp!E48+drdp!N48)*'MSXY-TI3S'!$C48+(drdp!H48+drdp!Q48)*'MSXY-TI3S'!$D48)</f>
        <v>0</v>
      </c>
      <c r="F48" s="20">
        <f>Model!$W$19*((drdp!C48+drdp!L48)*'MSXY-TI3S'!$B48+(drdp!F48+drdp!O48)*'MSXY-TI3S'!$C48+(drdp!I48+drdp!R48)*'MSXY-TI3S'!$D48)</f>
        <v>4.8324787723754738E-2</v>
      </c>
      <c r="G48" s="20">
        <f>Model!$W$19*((drdp!D48+drdp!M48)*'MSXY-TI3S'!$B48+(drdp!G48+drdp!P48)*'MSXY-TI3S'!$C48+(drdp!J48+drdp!S48)*'MSXY-TI3S'!$D48)</f>
        <v>0</v>
      </c>
      <c r="H48" s="18">
        <f>Model!$W$19*((drdp!B48)*'MSXY-TI3S'!$B48+(drdp!E48)*'MSXY-TI3S'!$C48+(drdp!H48)*'MSXY-TI3S'!$D48)</f>
        <v>0</v>
      </c>
      <c r="I48" s="18">
        <f>Model!$W$19*((drdp!C48)*'MSXY-TI3S'!$B48+(drdp!F48)*'MSXY-TI3S'!$C48+(drdp!I48)*'MSXY-TI3S'!$D48)</f>
        <v>2.4162393861877369E-2</v>
      </c>
      <c r="J48" s="18">
        <f>Model!$W$19*((drdp!D48)*'MSXY-TI3S'!$B48+(drdp!G48)*'MSXY-TI3S'!$C48+(drdp!J48)*'MSXY-TI3S'!$D48)</f>
        <v>0</v>
      </c>
      <c r="K48" s="21">
        <f>SUM(E$3:E47)+H48</f>
        <v>0</v>
      </c>
      <c r="L48" s="21">
        <f>SUM(F$3:F47)+I48</f>
        <v>0.73114914755727367</v>
      </c>
      <c r="M48" s="21">
        <f>SUM(G$3:G47)+J48</f>
        <v>0</v>
      </c>
      <c r="N48" s="21"/>
      <c r="O48" s="21"/>
      <c r="P48" s="21"/>
      <c r="Q48" s="19">
        <f t="shared" si="1"/>
        <v>0</v>
      </c>
      <c r="R48" s="19">
        <f t="shared" si="1"/>
        <v>0.534579075973728</v>
      </c>
      <c r="S48" s="19">
        <f t="shared" si="1"/>
        <v>0</v>
      </c>
      <c r="T48" s="19">
        <f t="shared" si="2"/>
        <v>0</v>
      </c>
      <c r="U48" s="19">
        <f t="shared" si="3"/>
        <v>0</v>
      </c>
      <c r="V48" s="19">
        <f t="shared" si="4"/>
        <v>0</v>
      </c>
    </row>
    <row r="49" spans="1:22" x14ac:dyDescent="0.25">
      <c r="A49" s="26">
        <f>Wellpath!E49</f>
        <v>1320</v>
      </c>
      <c r="B49" s="22">
        <v>0</v>
      </c>
      <c r="C49" s="22">
        <v>0</v>
      </c>
      <c r="D49" s="22">
        <f>(COS(Wellpath!$L49) * COS(Wellpath!$O49) * COS(Wellpath!$O49) - COS(Wellpath!$L49) * SIN(Wellpath!$O49) * SIN(Wellpath!$O49) - TAN(Dip) * SIN(Wellpath!$L49) * COS(Wellpath!$O49)) / 2</f>
        <v>1.3142402114588427</v>
      </c>
      <c r="E49" s="20">
        <f>Model!$W$19*((drdp!B49+drdp!K49)*'MSXY-TI3S'!$B49+(drdp!E49+drdp!N49)*'MSXY-TI3S'!$C49+(drdp!H49+drdp!Q49)*'MSXY-TI3S'!$D49)</f>
        <v>0</v>
      </c>
      <c r="F49" s="20">
        <f>Model!$W$19*((drdp!C49+drdp!L49)*'MSXY-TI3S'!$B49+(drdp!F49+drdp!O49)*'MSXY-TI3S'!$C49+(drdp!I49+drdp!R49)*'MSXY-TI3S'!$D49)</f>
        <v>4.8324787723754738E-2</v>
      </c>
      <c r="G49" s="20">
        <f>Model!$W$19*((drdp!D49+drdp!M49)*'MSXY-TI3S'!$B49+(drdp!G49+drdp!P49)*'MSXY-TI3S'!$C49+(drdp!J49+drdp!S49)*'MSXY-TI3S'!$D49)</f>
        <v>0</v>
      </c>
      <c r="H49" s="18">
        <f>Model!$W$19*((drdp!B49)*'MSXY-TI3S'!$B49+(drdp!E49)*'MSXY-TI3S'!$C49+(drdp!H49)*'MSXY-TI3S'!$D49)</f>
        <v>0</v>
      </c>
      <c r="I49" s="18">
        <f>Model!$W$19*((drdp!C49)*'MSXY-TI3S'!$B49+(drdp!F49)*'MSXY-TI3S'!$C49+(drdp!I49)*'MSXY-TI3S'!$D49)</f>
        <v>2.4162393861877369E-2</v>
      </c>
      <c r="J49" s="18">
        <f>Model!$W$19*((drdp!D49)*'MSXY-TI3S'!$B49+(drdp!G49)*'MSXY-TI3S'!$C49+(drdp!J49)*'MSXY-TI3S'!$D49)</f>
        <v>0</v>
      </c>
      <c r="K49" s="21">
        <f>SUM(E$3:E48)+H49</f>
        <v>0</v>
      </c>
      <c r="L49" s="21">
        <f>SUM(F$3:F48)+I49</f>
        <v>0.77947393528102837</v>
      </c>
      <c r="M49" s="21">
        <f>SUM(G$3:G48)+J49</f>
        <v>0</v>
      </c>
      <c r="N49" s="21"/>
      <c r="O49" s="21"/>
      <c r="P49" s="21"/>
      <c r="Q49" s="19">
        <f t="shared" si="1"/>
        <v>0</v>
      </c>
      <c r="R49" s="19">
        <f t="shared" si="1"/>
        <v>0.60757961578249275</v>
      </c>
      <c r="S49" s="19">
        <f t="shared" si="1"/>
        <v>0</v>
      </c>
      <c r="T49" s="19">
        <f t="shared" si="2"/>
        <v>0</v>
      </c>
      <c r="U49" s="19">
        <f t="shared" si="3"/>
        <v>0</v>
      </c>
      <c r="V49" s="19">
        <f t="shared" si="4"/>
        <v>0</v>
      </c>
    </row>
    <row r="50" spans="1:22" x14ac:dyDescent="0.25">
      <c r="A50" s="26">
        <f>Wellpath!E50</f>
        <v>1350</v>
      </c>
      <c r="B50" s="22">
        <v>0</v>
      </c>
      <c r="C50" s="22">
        <v>0</v>
      </c>
      <c r="D50" s="22">
        <f>(COS(Wellpath!$L50) * COS(Wellpath!$O50) * COS(Wellpath!$O50) - COS(Wellpath!$L50) * SIN(Wellpath!$O50) * SIN(Wellpath!$O50) - TAN(Dip) * SIN(Wellpath!$L50) * COS(Wellpath!$O50)) / 2</f>
        <v>1.3142402114588427</v>
      </c>
      <c r="E50" s="20">
        <f>Model!$W$19*((drdp!B50+drdp!K50)*'MSXY-TI3S'!$B50+(drdp!E50+drdp!N50)*'MSXY-TI3S'!$C50+(drdp!H50+drdp!Q50)*'MSXY-TI3S'!$D50)</f>
        <v>0</v>
      </c>
      <c r="F50" s="20">
        <f>Model!$W$19*((drdp!C50+drdp!L50)*'MSXY-TI3S'!$B50+(drdp!F50+drdp!O50)*'MSXY-TI3S'!$C50+(drdp!I50+drdp!R50)*'MSXY-TI3S'!$D50)</f>
        <v>4.8324787723754738E-2</v>
      </c>
      <c r="G50" s="20">
        <f>Model!$W$19*((drdp!D50+drdp!M50)*'MSXY-TI3S'!$B50+(drdp!G50+drdp!P50)*'MSXY-TI3S'!$C50+(drdp!J50+drdp!S50)*'MSXY-TI3S'!$D50)</f>
        <v>0</v>
      </c>
      <c r="H50" s="18">
        <f>Model!$W$19*((drdp!B50)*'MSXY-TI3S'!$B50+(drdp!E50)*'MSXY-TI3S'!$C50+(drdp!H50)*'MSXY-TI3S'!$D50)</f>
        <v>0</v>
      </c>
      <c r="I50" s="18">
        <f>Model!$W$19*((drdp!C50)*'MSXY-TI3S'!$B50+(drdp!F50)*'MSXY-TI3S'!$C50+(drdp!I50)*'MSXY-TI3S'!$D50)</f>
        <v>2.4162393861877369E-2</v>
      </c>
      <c r="J50" s="18">
        <f>Model!$W$19*((drdp!D50)*'MSXY-TI3S'!$B50+(drdp!G50)*'MSXY-TI3S'!$C50+(drdp!J50)*'MSXY-TI3S'!$D50)</f>
        <v>0</v>
      </c>
      <c r="K50" s="21">
        <f>SUM(E$3:E49)+H50</f>
        <v>0</v>
      </c>
      <c r="L50" s="21">
        <f>SUM(F$3:F49)+I50</f>
        <v>0.82779872300478308</v>
      </c>
      <c r="M50" s="21">
        <f>SUM(G$3:G49)+J50</f>
        <v>0</v>
      </c>
      <c r="N50" s="21"/>
      <c r="O50" s="21"/>
      <c r="P50" s="21"/>
      <c r="Q50" s="19">
        <f t="shared" si="1"/>
        <v>0</v>
      </c>
      <c r="R50" s="19">
        <f t="shared" si="1"/>
        <v>0.68525072580834956</v>
      </c>
      <c r="S50" s="19">
        <f t="shared" si="1"/>
        <v>0</v>
      </c>
      <c r="T50" s="19">
        <f t="shared" si="2"/>
        <v>0</v>
      </c>
      <c r="U50" s="19">
        <f t="shared" si="3"/>
        <v>0</v>
      </c>
      <c r="V50" s="19">
        <f t="shared" si="4"/>
        <v>0</v>
      </c>
    </row>
    <row r="51" spans="1:22" x14ac:dyDescent="0.25">
      <c r="A51" s="26">
        <f>Wellpath!E51</f>
        <v>1380</v>
      </c>
      <c r="B51" s="22">
        <v>0</v>
      </c>
      <c r="C51" s="22">
        <v>0</v>
      </c>
      <c r="D51" s="22">
        <f>(COS(Wellpath!$L51) * COS(Wellpath!$O51) * COS(Wellpath!$O51) - COS(Wellpath!$L51) * SIN(Wellpath!$O51) * SIN(Wellpath!$O51) - TAN(Dip) * SIN(Wellpath!$L51) * COS(Wellpath!$O51)) / 2</f>
        <v>1.3142402114588427</v>
      </c>
      <c r="E51" s="20">
        <f>Model!$W$19*((drdp!B51+drdp!K51)*'MSXY-TI3S'!$B51+(drdp!E51+drdp!N51)*'MSXY-TI3S'!$C51+(drdp!H51+drdp!Q51)*'MSXY-TI3S'!$D51)</f>
        <v>0</v>
      </c>
      <c r="F51" s="20">
        <f>Model!$W$19*((drdp!C51+drdp!L51)*'MSXY-TI3S'!$B51+(drdp!F51+drdp!O51)*'MSXY-TI3S'!$C51+(drdp!I51+drdp!R51)*'MSXY-TI3S'!$D51)</f>
        <v>4.8324787723754738E-2</v>
      </c>
      <c r="G51" s="20">
        <f>Model!$W$19*((drdp!D51+drdp!M51)*'MSXY-TI3S'!$B51+(drdp!G51+drdp!P51)*'MSXY-TI3S'!$C51+(drdp!J51+drdp!S51)*'MSXY-TI3S'!$D51)</f>
        <v>0</v>
      </c>
      <c r="H51" s="18">
        <f>Model!$W$19*((drdp!B51)*'MSXY-TI3S'!$B51+(drdp!E51)*'MSXY-TI3S'!$C51+(drdp!H51)*'MSXY-TI3S'!$D51)</f>
        <v>0</v>
      </c>
      <c r="I51" s="18">
        <f>Model!$W$19*((drdp!C51)*'MSXY-TI3S'!$B51+(drdp!F51)*'MSXY-TI3S'!$C51+(drdp!I51)*'MSXY-TI3S'!$D51)</f>
        <v>2.4162393861877369E-2</v>
      </c>
      <c r="J51" s="18">
        <f>Model!$W$19*((drdp!D51)*'MSXY-TI3S'!$B51+(drdp!G51)*'MSXY-TI3S'!$C51+(drdp!J51)*'MSXY-TI3S'!$D51)</f>
        <v>0</v>
      </c>
      <c r="K51" s="21">
        <f>SUM(E$3:E50)+H51</f>
        <v>0</v>
      </c>
      <c r="L51" s="21">
        <f>SUM(F$3:F50)+I51</f>
        <v>0.87612351072853778</v>
      </c>
      <c r="M51" s="21">
        <f>SUM(G$3:G50)+J51</f>
        <v>0</v>
      </c>
      <c r="N51" s="21"/>
      <c r="O51" s="21"/>
      <c r="P51" s="21"/>
      <c r="Q51" s="19">
        <f t="shared" si="1"/>
        <v>0</v>
      </c>
      <c r="R51" s="19">
        <f t="shared" si="1"/>
        <v>0.7675924060512983</v>
      </c>
      <c r="S51" s="19">
        <f t="shared" si="1"/>
        <v>0</v>
      </c>
      <c r="T51" s="19">
        <f t="shared" si="2"/>
        <v>0</v>
      </c>
      <c r="U51" s="19">
        <f t="shared" si="3"/>
        <v>0</v>
      </c>
      <c r="V51" s="19">
        <f t="shared" si="4"/>
        <v>0</v>
      </c>
    </row>
    <row r="52" spans="1:22" x14ac:dyDescent="0.25">
      <c r="A52" s="26">
        <f>Wellpath!E52</f>
        <v>1410</v>
      </c>
      <c r="B52" s="22">
        <v>0</v>
      </c>
      <c r="C52" s="22">
        <v>0</v>
      </c>
      <c r="D52" s="22">
        <f>(COS(Wellpath!$L52) * COS(Wellpath!$O52) * COS(Wellpath!$O52) - COS(Wellpath!$L52) * SIN(Wellpath!$O52) * SIN(Wellpath!$O52) - TAN(Dip) * SIN(Wellpath!$L52) * COS(Wellpath!$O52)) / 2</f>
        <v>1.3142402114588427</v>
      </c>
      <c r="E52" s="20">
        <f>Model!$W$19*((drdp!B52+drdp!K52)*'MSXY-TI3S'!$B52+(drdp!E52+drdp!N52)*'MSXY-TI3S'!$C52+(drdp!H52+drdp!Q52)*'MSXY-TI3S'!$D52)</f>
        <v>0</v>
      </c>
      <c r="F52" s="20">
        <f>Model!$W$19*((drdp!C52+drdp!L52)*'MSXY-TI3S'!$B52+(drdp!F52+drdp!O52)*'MSXY-TI3S'!$C52+(drdp!I52+drdp!R52)*'MSXY-TI3S'!$D52)</f>
        <v>4.8324787723754738E-2</v>
      </c>
      <c r="G52" s="20">
        <f>Model!$W$19*((drdp!D52+drdp!M52)*'MSXY-TI3S'!$B52+(drdp!G52+drdp!P52)*'MSXY-TI3S'!$C52+(drdp!J52+drdp!S52)*'MSXY-TI3S'!$D52)</f>
        <v>0</v>
      </c>
      <c r="H52" s="18">
        <f>Model!$W$19*((drdp!B52)*'MSXY-TI3S'!$B52+(drdp!E52)*'MSXY-TI3S'!$C52+(drdp!H52)*'MSXY-TI3S'!$D52)</f>
        <v>0</v>
      </c>
      <c r="I52" s="18">
        <f>Model!$W$19*((drdp!C52)*'MSXY-TI3S'!$B52+(drdp!F52)*'MSXY-TI3S'!$C52+(drdp!I52)*'MSXY-TI3S'!$D52)</f>
        <v>2.4162393861877369E-2</v>
      </c>
      <c r="J52" s="18">
        <f>Model!$W$19*((drdp!D52)*'MSXY-TI3S'!$B52+(drdp!G52)*'MSXY-TI3S'!$C52+(drdp!J52)*'MSXY-TI3S'!$D52)</f>
        <v>0</v>
      </c>
      <c r="K52" s="21">
        <f>SUM(E$3:E51)+H52</f>
        <v>0</v>
      </c>
      <c r="L52" s="21">
        <f>SUM(F$3:F51)+I52</f>
        <v>0.92444829845229248</v>
      </c>
      <c r="M52" s="21">
        <f>SUM(G$3:G51)+J52</f>
        <v>0</v>
      </c>
      <c r="N52" s="21"/>
      <c r="O52" s="21"/>
      <c r="P52" s="21"/>
      <c r="Q52" s="19">
        <f t="shared" si="1"/>
        <v>0</v>
      </c>
      <c r="R52" s="19">
        <f t="shared" si="1"/>
        <v>0.85460465651133888</v>
      </c>
      <c r="S52" s="19">
        <f t="shared" si="1"/>
        <v>0</v>
      </c>
      <c r="T52" s="19">
        <f t="shared" si="2"/>
        <v>0</v>
      </c>
      <c r="U52" s="19">
        <f t="shared" si="3"/>
        <v>0</v>
      </c>
      <c r="V52" s="19">
        <f t="shared" si="4"/>
        <v>0</v>
      </c>
    </row>
    <row r="53" spans="1:22" x14ac:dyDescent="0.25">
      <c r="A53" s="26">
        <f>Wellpath!E53</f>
        <v>1440</v>
      </c>
      <c r="B53" s="22">
        <v>0</v>
      </c>
      <c r="C53" s="22">
        <v>0</v>
      </c>
      <c r="D53" s="22">
        <f>(COS(Wellpath!$L53) * COS(Wellpath!$O53) * COS(Wellpath!$O53) - COS(Wellpath!$L53) * SIN(Wellpath!$O53) * SIN(Wellpath!$O53) - TAN(Dip) * SIN(Wellpath!$L53) * COS(Wellpath!$O53)) / 2</f>
        <v>1.3142402114588427</v>
      </c>
      <c r="E53" s="20">
        <f>Model!$W$19*((drdp!B53+drdp!K53)*'MSXY-TI3S'!$B53+(drdp!E53+drdp!N53)*'MSXY-TI3S'!$C53+(drdp!H53+drdp!Q53)*'MSXY-TI3S'!$D53)</f>
        <v>0</v>
      </c>
      <c r="F53" s="20">
        <f>Model!$W$19*((drdp!C53+drdp!L53)*'MSXY-TI3S'!$B53+(drdp!F53+drdp!O53)*'MSXY-TI3S'!$C53+(drdp!I53+drdp!R53)*'MSXY-TI3S'!$D53)</f>
        <v>4.8324787723754738E-2</v>
      </c>
      <c r="G53" s="20">
        <f>Model!$W$19*((drdp!D53+drdp!M53)*'MSXY-TI3S'!$B53+(drdp!G53+drdp!P53)*'MSXY-TI3S'!$C53+(drdp!J53+drdp!S53)*'MSXY-TI3S'!$D53)</f>
        <v>0</v>
      </c>
      <c r="H53" s="18">
        <f>Model!$W$19*((drdp!B53)*'MSXY-TI3S'!$B53+(drdp!E53)*'MSXY-TI3S'!$C53+(drdp!H53)*'MSXY-TI3S'!$D53)</f>
        <v>0</v>
      </c>
      <c r="I53" s="18">
        <f>Model!$W$19*((drdp!C53)*'MSXY-TI3S'!$B53+(drdp!F53)*'MSXY-TI3S'!$C53+(drdp!I53)*'MSXY-TI3S'!$D53)</f>
        <v>2.4162393861877369E-2</v>
      </c>
      <c r="J53" s="18">
        <f>Model!$W$19*((drdp!D53)*'MSXY-TI3S'!$B53+(drdp!G53)*'MSXY-TI3S'!$C53+(drdp!J53)*'MSXY-TI3S'!$D53)</f>
        <v>0</v>
      </c>
      <c r="K53" s="21">
        <f>SUM(E$3:E52)+H53</f>
        <v>0</v>
      </c>
      <c r="L53" s="21">
        <f>SUM(F$3:F52)+I53</f>
        <v>0.97277308617604719</v>
      </c>
      <c r="M53" s="21">
        <f>SUM(G$3:G52)+J53</f>
        <v>0</v>
      </c>
      <c r="N53" s="21"/>
      <c r="O53" s="21"/>
      <c r="P53" s="21"/>
      <c r="Q53" s="19">
        <f t="shared" si="1"/>
        <v>0</v>
      </c>
      <c r="R53" s="19">
        <f t="shared" si="1"/>
        <v>0.94628747718847128</v>
      </c>
      <c r="S53" s="19">
        <f t="shared" si="1"/>
        <v>0</v>
      </c>
      <c r="T53" s="19">
        <f t="shared" si="2"/>
        <v>0</v>
      </c>
      <c r="U53" s="19">
        <f t="shared" si="3"/>
        <v>0</v>
      </c>
      <c r="V53" s="19">
        <f t="shared" si="4"/>
        <v>0</v>
      </c>
    </row>
    <row r="54" spans="1:22" x14ac:dyDescent="0.25">
      <c r="A54" s="26">
        <f>Wellpath!E54</f>
        <v>1470</v>
      </c>
      <c r="B54" s="22">
        <v>0</v>
      </c>
      <c r="C54" s="22">
        <v>0</v>
      </c>
      <c r="D54" s="22">
        <f>(COS(Wellpath!$L54) * COS(Wellpath!$O54) * COS(Wellpath!$O54) - COS(Wellpath!$L54) * SIN(Wellpath!$O54) * SIN(Wellpath!$O54) - TAN(Dip) * SIN(Wellpath!$L54) * COS(Wellpath!$O54)) / 2</f>
        <v>1.3142402114588427</v>
      </c>
      <c r="E54" s="20">
        <f>Model!$W$19*((drdp!B54+drdp!K54)*'MSXY-TI3S'!$B54+(drdp!E54+drdp!N54)*'MSXY-TI3S'!$C54+(drdp!H54+drdp!Q54)*'MSXY-TI3S'!$D54)</f>
        <v>0</v>
      </c>
      <c r="F54" s="20">
        <f>Model!$W$19*((drdp!C54+drdp!L54)*'MSXY-TI3S'!$B54+(drdp!F54+drdp!O54)*'MSXY-TI3S'!$C54+(drdp!I54+drdp!R54)*'MSXY-TI3S'!$D54)</f>
        <v>4.8324787723754738E-2</v>
      </c>
      <c r="G54" s="20">
        <f>Model!$W$19*((drdp!D54+drdp!M54)*'MSXY-TI3S'!$B54+(drdp!G54+drdp!P54)*'MSXY-TI3S'!$C54+(drdp!J54+drdp!S54)*'MSXY-TI3S'!$D54)</f>
        <v>0</v>
      </c>
      <c r="H54" s="18">
        <f>Model!$W$19*((drdp!B54)*'MSXY-TI3S'!$B54+(drdp!E54)*'MSXY-TI3S'!$C54+(drdp!H54)*'MSXY-TI3S'!$D54)</f>
        <v>0</v>
      </c>
      <c r="I54" s="18">
        <f>Model!$W$19*((drdp!C54)*'MSXY-TI3S'!$B54+(drdp!F54)*'MSXY-TI3S'!$C54+(drdp!I54)*'MSXY-TI3S'!$D54)</f>
        <v>2.4162393861877369E-2</v>
      </c>
      <c r="J54" s="18">
        <f>Model!$W$19*((drdp!D54)*'MSXY-TI3S'!$B54+(drdp!G54)*'MSXY-TI3S'!$C54+(drdp!J54)*'MSXY-TI3S'!$D54)</f>
        <v>0</v>
      </c>
      <c r="K54" s="21">
        <f>SUM(E$3:E53)+H54</f>
        <v>0</v>
      </c>
      <c r="L54" s="21">
        <f>SUM(F$3:F53)+I54</f>
        <v>1.021097873899802</v>
      </c>
      <c r="M54" s="21">
        <f>SUM(G$3:G53)+J54</f>
        <v>0</v>
      </c>
      <c r="N54" s="21"/>
      <c r="O54" s="21"/>
      <c r="P54" s="21"/>
      <c r="Q54" s="19">
        <f t="shared" si="1"/>
        <v>0</v>
      </c>
      <c r="R54" s="19">
        <f t="shared" si="1"/>
        <v>1.042640868082696</v>
      </c>
      <c r="S54" s="19">
        <f t="shared" si="1"/>
        <v>0</v>
      </c>
      <c r="T54" s="19">
        <f t="shared" si="2"/>
        <v>0</v>
      </c>
      <c r="U54" s="19">
        <f t="shared" si="3"/>
        <v>0</v>
      </c>
      <c r="V54" s="19">
        <f t="shared" si="4"/>
        <v>0</v>
      </c>
    </row>
    <row r="55" spans="1:22" x14ac:dyDescent="0.25">
      <c r="A55" s="26">
        <f>Wellpath!E55</f>
        <v>1500</v>
      </c>
      <c r="B55" s="22">
        <v>0</v>
      </c>
      <c r="C55" s="22">
        <v>0</v>
      </c>
      <c r="D55" s="22">
        <f>(COS(Wellpath!$L55) * COS(Wellpath!$O55) * COS(Wellpath!$O55) - COS(Wellpath!$L55) * SIN(Wellpath!$O55) * SIN(Wellpath!$O55) - TAN(Dip) * SIN(Wellpath!$L55) * COS(Wellpath!$O55)) / 2</f>
        <v>1.3142402114588427</v>
      </c>
      <c r="E55" s="20">
        <f>Model!$W$19*((drdp!B55+drdp!K55)*'MSXY-TI3S'!$B55+(drdp!E55+drdp!N55)*'MSXY-TI3S'!$C55+(drdp!H55+drdp!Q55)*'MSXY-TI3S'!$D55)</f>
        <v>0</v>
      </c>
      <c r="F55" s="20">
        <f>Model!$W$19*((drdp!C55+drdp!L55)*'MSXY-TI3S'!$B55+(drdp!F55+drdp!O55)*'MSXY-TI3S'!$C55+(drdp!I55+drdp!R55)*'MSXY-TI3S'!$D55)</f>
        <v>4.8324787723754738E-2</v>
      </c>
      <c r="G55" s="20">
        <f>Model!$W$19*((drdp!D55+drdp!M55)*'MSXY-TI3S'!$B55+(drdp!G55+drdp!P55)*'MSXY-TI3S'!$C55+(drdp!J55+drdp!S55)*'MSXY-TI3S'!$D55)</f>
        <v>0</v>
      </c>
      <c r="H55" s="18">
        <f>Model!$W$19*((drdp!B55)*'MSXY-TI3S'!$B55+(drdp!E55)*'MSXY-TI3S'!$C55+(drdp!H55)*'MSXY-TI3S'!$D55)</f>
        <v>0</v>
      </c>
      <c r="I55" s="18">
        <f>Model!$W$19*((drdp!C55)*'MSXY-TI3S'!$B55+(drdp!F55)*'MSXY-TI3S'!$C55+(drdp!I55)*'MSXY-TI3S'!$D55)</f>
        <v>2.4162393861877369E-2</v>
      </c>
      <c r="J55" s="18">
        <f>Model!$W$19*((drdp!D55)*'MSXY-TI3S'!$B55+(drdp!G55)*'MSXY-TI3S'!$C55+(drdp!J55)*'MSXY-TI3S'!$D55)</f>
        <v>0</v>
      </c>
      <c r="K55" s="21">
        <f>SUM(E$3:E54)+H55</f>
        <v>0</v>
      </c>
      <c r="L55" s="21">
        <f>SUM(F$3:F54)+I55</f>
        <v>1.0694226616235567</v>
      </c>
      <c r="M55" s="21">
        <f>SUM(G$3:G54)+J55</f>
        <v>0</v>
      </c>
      <c r="N55" s="21"/>
      <c r="O55" s="21"/>
      <c r="P55" s="21"/>
      <c r="Q55" s="19">
        <f t="shared" si="1"/>
        <v>0</v>
      </c>
      <c r="R55" s="19">
        <f t="shared" si="1"/>
        <v>1.1436648291940124</v>
      </c>
      <c r="S55" s="19">
        <f t="shared" si="1"/>
        <v>0</v>
      </c>
      <c r="T55" s="19">
        <f t="shared" si="2"/>
        <v>0</v>
      </c>
      <c r="U55" s="19">
        <f t="shared" si="3"/>
        <v>0</v>
      </c>
      <c r="V55" s="19">
        <f t="shared" si="4"/>
        <v>0</v>
      </c>
    </row>
    <row r="56" spans="1:22" x14ac:dyDescent="0.25">
      <c r="A56" s="26">
        <f>Wellpath!E56</f>
        <v>1530</v>
      </c>
      <c r="B56" s="22">
        <v>0</v>
      </c>
      <c r="C56" s="22">
        <v>0</v>
      </c>
      <c r="D56" s="22">
        <f>(COS(Wellpath!$L56) * COS(Wellpath!$O56) * COS(Wellpath!$O56) - COS(Wellpath!$L56) * SIN(Wellpath!$O56) * SIN(Wellpath!$O56) - TAN(Dip) * SIN(Wellpath!$L56) * COS(Wellpath!$O56)) / 2</f>
        <v>1.3142402114588427</v>
      </c>
      <c r="E56" s="20">
        <f>Model!$W$19*((drdp!B56+drdp!K56)*'MSXY-TI3S'!$B56+(drdp!E56+drdp!N56)*'MSXY-TI3S'!$C56+(drdp!H56+drdp!Q56)*'MSXY-TI3S'!$D56)</f>
        <v>0</v>
      </c>
      <c r="F56" s="20">
        <f>Model!$W$19*((drdp!C56+drdp!L56)*'MSXY-TI3S'!$B56+(drdp!F56+drdp!O56)*'MSXY-TI3S'!$C56+(drdp!I56+drdp!R56)*'MSXY-TI3S'!$D56)</f>
        <v>4.8324787723754738E-2</v>
      </c>
      <c r="G56" s="20">
        <f>Model!$W$19*((drdp!D56+drdp!M56)*'MSXY-TI3S'!$B56+(drdp!G56+drdp!P56)*'MSXY-TI3S'!$C56+(drdp!J56+drdp!S56)*'MSXY-TI3S'!$D56)</f>
        <v>0</v>
      </c>
      <c r="H56" s="18">
        <f>Model!$W$19*((drdp!B56)*'MSXY-TI3S'!$B56+(drdp!E56)*'MSXY-TI3S'!$C56+(drdp!H56)*'MSXY-TI3S'!$D56)</f>
        <v>0</v>
      </c>
      <c r="I56" s="18">
        <f>Model!$W$19*((drdp!C56)*'MSXY-TI3S'!$B56+(drdp!F56)*'MSXY-TI3S'!$C56+(drdp!I56)*'MSXY-TI3S'!$D56)</f>
        <v>2.4162393861877369E-2</v>
      </c>
      <c r="J56" s="18">
        <f>Model!$W$19*((drdp!D56)*'MSXY-TI3S'!$B56+(drdp!G56)*'MSXY-TI3S'!$C56+(drdp!J56)*'MSXY-TI3S'!$D56)</f>
        <v>0</v>
      </c>
      <c r="K56" s="21">
        <f>SUM(E$3:E55)+H56</f>
        <v>0</v>
      </c>
      <c r="L56" s="21">
        <f>SUM(F$3:F55)+I56</f>
        <v>1.1177474493473114</v>
      </c>
      <c r="M56" s="21">
        <f>SUM(G$3:G55)+J56</f>
        <v>0</v>
      </c>
      <c r="N56" s="21"/>
      <c r="O56" s="21"/>
      <c r="P56" s="21"/>
      <c r="Q56" s="19">
        <f t="shared" si="1"/>
        <v>0</v>
      </c>
      <c r="R56" s="19">
        <f t="shared" si="1"/>
        <v>1.2493593605224205</v>
      </c>
      <c r="S56" s="19">
        <f t="shared" si="1"/>
        <v>0</v>
      </c>
      <c r="T56" s="19">
        <f t="shared" si="2"/>
        <v>0</v>
      </c>
      <c r="U56" s="19">
        <f t="shared" si="3"/>
        <v>0</v>
      </c>
      <c r="V56" s="19">
        <f t="shared" si="4"/>
        <v>0</v>
      </c>
    </row>
    <row r="57" spans="1:22" x14ac:dyDescent="0.25">
      <c r="A57" s="26">
        <f>Wellpath!E57</f>
        <v>1560</v>
      </c>
      <c r="B57" s="22">
        <v>0</v>
      </c>
      <c r="C57" s="22">
        <v>0</v>
      </c>
      <c r="D57" s="22">
        <f>(COS(Wellpath!$L57) * COS(Wellpath!$O57) * COS(Wellpath!$O57) - COS(Wellpath!$L57) * SIN(Wellpath!$O57) * SIN(Wellpath!$O57) - TAN(Dip) * SIN(Wellpath!$L57) * COS(Wellpath!$O57)) / 2</f>
        <v>1.3142402114588427</v>
      </c>
      <c r="E57" s="20">
        <f>Model!$W$19*((drdp!B57+drdp!K57)*'MSXY-TI3S'!$B57+(drdp!E57+drdp!N57)*'MSXY-TI3S'!$C57+(drdp!H57+drdp!Q57)*'MSXY-TI3S'!$D57)</f>
        <v>0</v>
      </c>
      <c r="F57" s="20">
        <f>Model!$W$19*((drdp!C57+drdp!L57)*'MSXY-TI3S'!$B57+(drdp!F57+drdp!O57)*'MSXY-TI3S'!$C57+(drdp!I57+drdp!R57)*'MSXY-TI3S'!$D57)</f>
        <v>4.8324787723754738E-2</v>
      </c>
      <c r="G57" s="20">
        <f>Model!$W$19*((drdp!D57+drdp!M57)*'MSXY-TI3S'!$B57+(drdp!G57+drdp!P57)*'MSXY-TI3S'!$C57+(drdp!J57+drdp!S57)*'MSXY-TI3S'!$D57)</f>
        <v>0</v>
      </c>
      <c r="H57" s="18">
        <f>Model!$W$19*((drdp!B57)*'MSXY-TI3S'!$B57+(drdp!E57)*'MSXY-TI3S'!$C57+(drdp!H57)*'MSXY-TI3S'!$D57)</f>
        <v>0</v>
      </c>
      <c r="I57" s="18">
        <f>Model!$W$19*((drdp!C57)*'MSXY-TI3S'!$B57+(drdp!F57)*'MSXY-TI3S'!$C57+(drdp!I57)*'MSXY-TI3S'!$D57)</f>
        <v>2.4162393861877369E-2</v>
      </c>
      <c r="J57" s="18">
        <f>Model!$W$19*((drdp!D57)*'MSXY-TI3S'!$B57+(drdp!G57)*'MSXY-TI3S'!$C57+(drdp!J57)*'MSXY-TI3S'!$D57)</f>
        <v>0</v>
      </c>
      <c r="K57" s="21">
        <f>SUM(E$3:E56)+H57</f>
        <v>0</v>
      </c>
      <c r="L57" s="21">
        <f>SUM(F$3:F56)+I57</f>
        <v>1.1660722370710661</v>
      </c>
      <c r="M57" s="21">
        <f>SUM(G$3:G56)+J57</f>
        <v>0</v>
      </c>
      <c r="N57" s="21"/>
      <c r="O57" s="21"/>
      <c r="P57" s="21"/>
      <c r="Q57" s="19">
        <f t="shared" si="1"/>
        <v>0</v>
      </c>
      <c r="R57" s="19">
        <f t="shared" si="1"/>
        <v>1.3597244620679205</v>
      </c>
      <c r="S57" s="19">
        <f t="shared" si="1"/>
        <v>0</v>
      </c>
      <c r="T57" s="19">
        <f t="shared" si="2"/>
        <v>0</v>
      </c>
      <c r="U57" s="19">
        <f t="shared" si="3"/>
        <v>0</v>
      </c>
      <c r="V57" s="19">
        <f t="shared" si="4"/>
        <v>0</v>
      </c>
    </row>
    <row r="58" spans="1:22" x14ac:dyDescent="0.25">
      <c r="A58" s="26">
        <f>Wellpath!E58</f>
        <v>1590</v>
      </c>
      <c r="B58" s="22">
        <v>0</v>
      </c>
      <c r="C58" s="22">
        <v>0</v>
      </c>
      <c r="D58" s="22">
        <f>(COS(Wellpath!$L58) * COS(Wellpath!$O58) * COS(Wellpath!$O58) - COS(Wellpath!$L58) * SIN(Wellpath!$O58) * SIN(Wellpath!$O58) - TAN(Dip) * SIN(Wellpath!$L58) * COS(Wellpath!$O58)) / 2</f>
        <v>1.3142402114588427</v>
      </c>
      <c r="E58" s="20">
        <f>Model!$W$19*((drdp!B58+drdp!K58)*'MSXY-TI3S'!$B58+(drdp!E58+drdp!N58)*'MSXY-TI3S'!$C58+(drdp!H58+drdp!Q58)*'MSXY-TI3S'!$D58)</f>
        <v>0</v>
      </c>
      <c r="F58" s="20">
        <f>Model!$W$19*((drdp!C58+drdp!L58)*'MSXY-TI3S'!$B58+(drdp!F58+drdp!O58)*'MSXY-TI3S'!$C58+(drdp!I58+drdp!R58)*'MSXY-TI3S'!$D58)</f>
        <v>4.8324787723754738E-2</v>
      </c>
      <c r="G58" s="20">
        <f>Model!$W$19*((drdp!D58+drdp!M58)*'MSXY-TI3S'!$B58+(drdp!G58+drdp!P58)*'MSXY-TI3S'!$C58+(drdp!J58+drdp!S58)*'MSXY-TI3S'!$D58)</f>
        <v>0</v>
      </c>
      <c r="H58" s="18">
        <f>Model!$W$19*((drdp!B58)*'MSXY-TI3S'!$B58+(drdp!E58)*'MSXY-TI3S'!$C58+(drdp!H58)*'MSXY-TI3S'!$D58)</f>
        <v>0</v>
      </c>
      <c r="I58" s="18">
        <f>Model!$W$19*((drdp!C58)*'MSXY-TI3S'!$B58+(drdp!F58)*'MSXY-TI3S'!$C58+(drdp!I58)*'MSXY-TI3S'!$D58)</f>
        <v>2.4162393861877369E-2</v>
      </c>
      <c r="J58" s="18">
        <f>Model!$W$19*((drdp!D58)*'MSXY-TI3S'!$B58+(drdp!G58)*'MSXY-TI3S'!$C58+(drdp!J58)*'MSXY-TI3S'!$D58)</f>
        <v>0</v>
      </c>
      <c r="K58" s="21">
        <f>SUM(E$3:E57)+H58</f>
        <v>0</v>
      </c>
      <c r="L58" s="21">
        <f>SUM(F$3:F57)+I58</f>
        <v>1.2143970247948208</v>
      </c>
      <c r="M58" s="21">
        <f>SUM(G$3:G57)+J58</f>
        <v>0</v>
      </c>
      <c r="N58" s="21"/>
      <c r="O58" s="21"/>
      <c r="P58" s="21"/>
      <c r="Q58" s="19">
        <f t="shared" si="1"/>
        <v>0</v>
      </c>
      <c r="R58" s="19">
        <f t="shared" si="1"/>
        <v>1.4747601338305127</v>
      </c>
      <c r="S58" s="19">
        <f t="shared" si="1"/>
        <v>0</v>
      </c>
      <c r="T58" s="19">
        <f t="shared" si="2"/>
        <v>0</v>
      </c>
      <c r="U58" s="19">
        <f t="shared" si="3"/>
        <v>0</v>
      </c>
      <c r="V58" s="19">
        <f t="shared" si="4"/>
        <v>0</v>
      </c>
    </row>
    <row r="59" spans="1:22" x14ac:dyDescent="0.25">
      <c r="A59" s="26">
        <f>Wellpath!E59</f>
        <v>1620</v>
      </c>
      <c r="B59" s="22">
        <v>0</v>
      </c>
      <c r="C59" s="22">
        <v>0</v>
      </c>
      <c r="D59" s="22">
        <f>(COS(Wellpath!$L59) * COS(Wellpath!$O59) * COS(Wellpath!$O59) - COS(Wellpath!$L59) * SIN(Wellpath!$O59) * SIN(Wellpath!$O59) - TAN(Dip) * SIN(Wellpath!$L59) * COS(Wellpath!$O59)) / 2</f>
        <v>1.3142402114588427</v>
      </c>
      <c r="E59" s="20">
        <f>Model!$W$19*((drdp!B59+drdp!K59)*'MSXY-TI3S'!$B59+(drdp!E59+drdp!N59)*'MSXY-TI3S'!$C59+(drdp!H59+drdp!Q59)*'MSXY-TI3S'!$D59)</f>
        <v>0</v>
      </c>
      <c r="F59" s="20">
        <f>Model!$W$19*((drdp!C59+drdp!L59)*'MSXY-TI3S'!$B59+(drdp!F59+drdp!O59)*'MSXY-TI3S'!$C59+(drdp!I59+drdp!R59)*'MSXY-TI3S'!$D59)</f>
        <v>4.8324787723754738E-2</v>
      </c>
      <c r="G59" s="20">
        <f>Model!$W$19*((drdp!D59+drdp!M59)*'MSXY-TI3S'!$B59+(drdp!G59+drdp!P59)*'MSXY-TI3S'!$C59+(drdp!J59+drdp!S59)*'MSXY-TI3S'!$D59)</f>
        <v>0</v>
      </c>
      <c r="H59" s="18">
        <f>Model!$W$19*((drdp!B59)*'MSXY-TI3S'!$B59+(drdp!E59)*'MSXY-TI3S'!$C59+(drdp!H59)*'MSXY-TI3S'!$D59)</f>
        <v>0</v>
      </c>
      <c r="I59" s="18">
        <f>Model!$W$19*((drdp!C59)*'MSXY-TI3S'!$B59+(drdp!F59)*'MSXY-TI3S'!$C59+(drdp!I59)*'MSXY-TI3S'!$D59)</f>
        <v>2.4162393861877369E-2</v>
      </c>
      <c r="J59" s="18">
        <f>Model!$W$19*((drdp!D59)*'MSXY-TI3S'!$B59+(drdp!G59)*'MSXY-TI3S'!$C59+(drdp!J59)*'MSXY-TI3S'!$D59)</f>
        <v>0</v>
      </c>
      <c r="K59" s="21">
        <f>SUM(E$3:E58)+H59</f>
        <v>0</v>
      </c>
      <c r="L59" s="21">
        <f>SUM(F$3:F58)+I59</f>
        <v>1.2627218125185755</v>
      </c>
      <c r="M59" s="21">
        <f>SUM(G$3:G58)+J59</f>
        <v>0</v>
      </c>
      <c r="N59" s="21"/>
      <c r="O59" s="21"/>
      <c r="P59" s="21"/>
      <c r="Q59" s="19">
        <f t="shared" si="1"/>
        <v>0</v>
      </c>
      <c r="R59" s="19">
        <f t="shared" si="1"/>
        <v>1.5944663758101967</v>
      </c>
      <c r="S59" s="19">
        <f t="shared" si="1"/>
        <v>0</v>
      </c>
      <c r="T59" s="19">
        <f t="shared" si="2"/>
        <v>0</v>
      </c>
      <c r="U59" s="19">
        <f t="shared" si="3"/>
        <v>0</v>
      </c>
      <c r="V59" s="19">
        <f t="shared" si="4"/>
        <v>0</v>
      </c>
    </row>
    <row r="60" spans="1:22" x14ac:dyDescent="0.25">
      <c r="A60" s="26">
        <f>Wellpath!E60</f>
        <v>1650</v>
      </c>
      <c r="B60" s="22">
        <v>0</v>
      </c>
      <c r="C60" s="22">
        <v>0</v>
      </c>
      <c r="D60" s="22">
        <f>(COS(Wellpath!$L60) * COS(Wellpath!$O60) * COS(Wellpath!$O60) - COS(Wellpath!$L60) * SIN(Wellpath!$O60) * SIN(Wellpath!$O60) - TAN(Dip) * SIN(Wellpath!$L60) * COS(Wellpath!$O60)) / 2</f>
        <v>1.3142402114588427</v>
      </c>
      <c r="E60" s="20">
        <f>Model!$W$19*((drdp!B60+drdp!K60)*'MSXY-TI3S'!$B60+(drdp!E60+drdp!N60)*'MSXY-TI3S'!$C60+(drdp!H60+drdp!Q60)*'MSXY-TI3S'!$D60)</f>
        <v>0</v>
      </c>
      <c r="F60" s="20">
        <f>Model!$W$19*((drdp!C60+drdp!L60)*'MSXY-TI3S'!$B60+(drdp!F60+drdp!O60)*'MSXY-TI3S'!$C60+(drdp!I60+drdp!R60)*'MSXY-TI3S'!$D60)</f>
        <v>4.8324787723754738E-2</v>
      </c>
      <c r="G60" s="20">
        <f>Model!$W$19*((drdp!D60+drdp!M60)*'MSXY-TI3S'!$B60+(drdp!G60+drdp!P60)*'MSXY-TI3S'!$C60+(drdp!J60+drdp!S60)*'MSXY-TI3S'!$D60)</f>
        <v>0</v>
      </c>
      <c r="H60" s="18">
        <f>Model!$W$19*((drdp!B60)*'MSXY-TI3S'!$B60+(drdp!E60)*'MSXY-TI3S'!$C60+(drdp!H60)*'MSXY-TI3S'!$D60)</f>
        <v>0</v>
      </c>
      <c r="I60" s="18">
        <f>Model!$W$19*((drdp!C60)*'MSXY-TI3S'!$B60+(drdp!F60)*'MSXY-TI3S'!$C60+(drdp!I60)*'MSXY-TI3S'!$D60)</f>
        <v>2.4162393861877369E-2</v>
      </c>
      <c r="J60" s="18">
        <f>Model!$W$19*((drdp!D60)*'MSXY-TI3S'!$B60+(drdp!G60)*'MSXY-TI3S'!$C60+(drdp!J60)*'MSXY-TI3S'!$D60)</f>
        <v>0</v>
      </c>
      <c r="K60" s="21">
        <f>SUM(E$3:E59)+H60</f>
        <v>0</v>
      </c>
      <c r="L60" s="21">
        <f>SUM(F$3:F59)+I60</f>
        <v>1.3110466002423302</v>
      </c>
      <c r="M60" s="21">
        <f>SUM(G$3:G59)+J60</f>
        <v>0</v>
      </c>
      <c r="N60" s="21"/>
      <c r="O60" s="21"/>
      <c r="P60" s="21"/>
      <c r="Q60" s="19">
        <f t="shared" si="1"/>
        <v>0</v>
      </c>
      <c r="R60" s="19">
        <f t="shared" si="1"/>
        <v>1.7188431880069723</v>
      </c>
      <c r="S60" s="19">
        <f t="shared" si="1"/>
        <v>0</v>
      </c>
      <c r="T60" s="19">
        <f t="shared" si="2"/>
        <v>0</v>
      </c>
      <c r="U60" s="19">
        <f t="shared" si="3"/>
        <v>0</v>
      </c>
      <c r="V60" s="19">
        <f t="shared" si="4"/>
        <v>0</v>
      </c>
    </row>
    <row r="61" spans="1:22" x14ac:dyDescent="0.25">
      <c r="A61" s="26">
        <f>Wellpath!E61</f>
        <v>1680</v>
      </c>
      <c r="B61" s="22">
        <v>0</v>
      </c>
      <c r="C61" s="22">
        <v>0</v>
      </c>
      <c r="D61" s="22">
        <f>(COS(Wellpath!$L61) * COS(Wellpath!$O61) * COS(Wellpath!$O61) - COS(Wellpath!$L61) * SIN(Wellpath!$O61) * SIN(Wellpath!$O61) - TAN(Dip) * SIN(Wellpath!$L61) * COS(Wellpath!$O61)) / 2</f>
        <v>1.3142402114588427</v>
      </c>
      <c r="E61" s="20">
        <f>Model!$W$19*((drdp!B61+drdp!K61)*'MSXY-TI3S'!$B61+(drdp!E61+drdp!N61)*'MSXY-TI3S'!$C61+(drdp!H61+drdp!Q61)*'MSXY-TI3S'!$D61)</f>
        <v>0</v>
      </c>
      <c r="F61" s="20">
        <f>Model!$W$19*((drdp!C61+drdp!L61)*'MSXY-TI3S'!$B61+(drdp!F61+drdp!O61)*'MSXY-TI3S'!$C61+(drdp!I61+drdp!R61)*'MSXY-TI3S'!$D61)</f>
        <v>4.0270656436462285E-2</v>
      </c>
      <c r="G61" s="20">
        <f>Model!$W$19*((drdp!D61+drdp!M61)*'MSXY-TI3S'!$B61+(drdp!G61+drdp!P61)*'MSXY-TI3S'!$C61+(drdp!J61+drdp!S61)*'MSXY-TI3S'!$D61)</f>
        <v>0</v>
      </c>
      <c r="H61" s="18">
        <f>Model!$W$19*((drdp!B61)*'MSXY-TI3S'!$B61+(drdp!E61)*'MSXY-TI3S'!$C61+(drdp!H61)*'MSXY-TI3S'!$D61)</f>
        <v>0</v>
      </c>
      <c r="I61" s="18">
        <f>Model!$W$19*((drdp!C61)*'MSXY-TI3S'!$B61+(drdp!F61)*'MSXY-TI3S'!$C61+(drdp!I61)*'MSXY-TI3S'!$D61)</f>
        <v>2.4162393861877369E-2</v>
      </c>
      <c r="J61" s="18">
        <f>Model!$W$19*((drdp!D61)*'MSXY-TI3S'!$B61+(drdp!G61)*'MSXY-TI3S'!$C61+(drdp!J61)*'MSXY-TI3S'!$D61)</f>
        <v>0</v>
      </c>
      <c r="K61" s="21">
        <f>SUM(E$3:E60)+H61</f>
        <v>0</v>
      </c>
      <c r="L61" s="21">
        <f>SUM(F$3:F60)+I61</f>
        <v>1.3593713879660849</v>
      </c>
      <c r="M61" s="21">
        <f>SUM(G$3:G60)+J61</f>
        <v>0</v>
      </c>
      <c r="N61" s="21"/>
      <c r="O61" s="21"/>
      <c r="P61" s="21"/>
      <c r="Q61" s="19">
        <f t="shared" si="1"/>
        <v>0</v>
      </c>
      <c r="R61" s="19">
        <f t="shared" si="1"/>
        <v>1.8478905704208402</v>
      </c>
      <c r="S61" s="19">
        <f t="shared" si="1"/>
        <v>0</v>
      </c>
      <c r="T61" s="19">
        <f t="shared" si="2"/>
        <v>0</v>
      </c>
      <c r="U61" s="19">
        <f t="shared" si="3"/>
        <v>0</v>
      </c>
      <c r="V61" s="19">
        <f t="shared" si="4"/>
        <v>0</v>
      </c>
    </row>
    <row r="62" spans="1:22" x14ac:dyDescent="0.25">
      <c r="A62" s="26">
        <f>Wellpath!E62</f>
        <v>1700</v>
      </c>
      <c r="B62" s="22">
        <v>0</v>
      </c>
      <c r="C62" s="22">
        <v>0</v>
      </c>
      <c r="D62" s="22">
        <f>(COS(Wellpath!$L62) * COS(Wellpath!$O62) * COS(Wellpath!$O62) - COS(Wellpath!$L62) * SIN(Wellpath!$O62) * SIN(Wellpath!$O62) - TAN(Dip) * SIN(Wellpath!$L62) * COS(Wellpath!$O62)) / 2</f>
        <v>1.3142402114588427</v>
      </c>
      <c r="E62" s="20">
        <f>Model!$W$19*((drdp!B62+drdp!K62)*'MSXY-TI3S'!$B62+(drdp!E62+drdp!N62)*'MSXY-TI3S'!$C62+(drdp!H62+drdp!Q62)*'MSXY-TI3S'!$D62)</f>
        <v>0</v>
      </c>
      <c r="F62" s="20">
        <f>Model!$W$19*((drdp!C62+drdp!L62)*'MSXY-TI3S'!$B62+(drdp!F62+drdp!O62)*'MSXY-TI3S'!$C62+(drdp!I62+drdp!R62)*'MSXY-TI3S'!$D62)</f>
        <v>2.4162393861877369E-2</v>
      </c>
      <c r="G62" s="20">
        <f>Model!$W$19*((drdp!D62+drdp!M62)*'MSXY-TI3S'!$B62+(drdp!G62+drdp!P62)*'MSXY-TI3S'!$C62+(drdp!J62+drdp!S62)*'MSXY-TI3S'!$D62)</f>
        <v>0</v>
      </c>
      <c r="H62" s="18">
        <f>Model!$W$19*((drdp!B62)*'MSXY-TI3S'!$B62+(drdp!E62)*'MSXY-TI3S'!$C62+(drdp!H62)*'MSXY-TI3S'!$D62)</f>
        <v>0</v>
      </c>
      <c r="I62" s="18">
        <f>Model!$W$19*((drdp!C62)*'MSXY-TI3S'!$B62+(drdp!F62)*'MSXY-TI3S'!$C62+(drdp!I62)*'MSXY-TI3S'!$D62)</f>
        <v>1.6108262574584913E-2</v>
      </c>
      <c r="J62" s="18">
        <f>Model!$W$19*((drdp!D62)*'MSXY-TI3S'!$B62+(drdp!G62)*'MSXY-TI3S'!$C62+(drdp!J62)*'MSXY-TI3S'!$D62)</f>
        <v>0</v>
      </c>
      <c r="K62" s="21">
        <f>SUM(E$3:E61)+H62</f>
        <v>0</v>
      </c>
      <c r="L62" s="21">
        <f>SUM(F$3:F61)+I62</f>
        <v>1.3915879131152549</v>
      </c>
      <c r="M62" s="21">
        <f>SUM(G$3:G61)+J62</f>
        <v>0</v>
      </c>
      <c r="N62" s="21"/>
      <c r="O62" s="21"/>
      <c r="P62" s="21"/>
      <c r="Q62" s="19">
        <f t="shared" si="1"/>
        <v>0</v>
      </c>
      <c r="R62" s="19">
        <f t="shared" si="1"/>
        <v>1.9365169199284702</v>
      </c>
      <c r="S62" s="19">
        <f t="shared" si="1"/>
        <v>0</v>
      </c>
      <c r="T62" s="19">
        <f t="shared" si="2"/>
        <v>0</v>
      </c>
      <c r="U62" s="19">
        <f t="shared" si="3"/>
        <v>0</v>
      </c>
      <c r="V62" s="19">
        <f t="shared" si="4"/>
        <v>0</v>
      </c>
    </row>
    <row r="63" spans="1:22" x14ac:dyDescent="0.25">
      <c r="A63" s="26">
        <f>Wellpath!E63</f>
        <v>1710</v>
      </c>
      <c r="B63" s="22">
        <v>0</v>
      </c>
      <c r="C63" s="22">
        <v>0</v>
      </c>
      <c r="D63" s="22">
        <f>(COS(Wellpath!$L63) * COS(Wellpath!$O63) * COS(Wellpath!$O63) - COS(Wellpath!$L63) * SIN(Wellpath!$O63) * SIN(Wellpath!$O63) - TAN(Dip) * SIN(Wellpath!$L63) * COS(Wellpath!$O63)) / 2</f>
        <v>1.3081149939351682</v>
      </c>
      <c r="E63" s="20">
        <f>Model!$W$19*((drdp!B63+drdp!K63)*'MSXY-TI3S'!$B63+(drdp!E63+drdp!N63)*'MSXY-TI3S'!$C63+(drdp!H63+drdp!Q63)*'MSXY-TI3S'!$D63)</f>
        <v>0</v>
      </c>
      <c r="F63" s="20">
        <f>Model!$W$19*((drdp!C63+drdp!L63)*'MSXY-TI3S'!$B63+(drdp!F63+drdp!O63)*'MSXY-TI3S'!$C63+(drdp!I63+drdp!R63)*'MSXY-TI3S'!$D63)</f>
        <v>3.174954869450583E-2</v>
      </c>
      <c r="G63" s="20">
        <f>Model!$W$19*((drdp!D63+drdp!M63)*'MSXY-TI3S'!$B63+(drdp!G63+drdp!P63)*'MSXY-TI3S'!$C63+(drdp!J63+drdp!S63)*'MSXY-TI3S'!$D63)</f>
        <v>0</v>
      </c>
      <c r="H63" s="18">
        <f>Model!$W$19*((drdp!B63)*'MSXY-TI3S'!$B63+(drdp!E63)*'MSXY-TI3S'!$C63+(drdp!H63)*'MSXY-TI3S'!$D63)</f>
        <v>0</v>
      </c>
      <c r="I63" s="18">
        <f>Model!$W$19*((drdp!C63)*'MSXY-TI3S'!$B63+(drdp!F63)*'MSXY-TI3S'!$C63+(drdp!I63)*'MSXY-TI3S'!$D63)</f>
        <v>7.9373871736264576E-3</v>
      </c>
      <c r="J63" s="18">
        <f>Model!$W$19*((drdp!D63)*'MSXY-TI3S'!$B63+(drdp!G63)*'MSXY-TI3S'!$C63+(drdp!J63)*'MSXY-TI3S'!$D63)</f>
        <v>0</v>
      </c>
      <c r="K63" s="21">
        <f>SUM(E$3:E62)+H63</f>
        <v>0</v>
      </c>
      <c r="L63" s="21">
        <f>SUM(F$3:F62)+I63</f>
        <v>1.4075794315761736</v>
      </c>
      <c r="M63" s="21">
        <f>SUM(G$3:G62)+J63</f>
        <v>0</v>
      </c>
      <c r="N63" s="21"/>
      <c r="O63" s="21"/>
      <c r="P63" s="21"/>
      <c r="Q63" s="19">
        <f t="shared" si="1"/>
        <v>0</v>
      </c>
      <c r="R63" s="19">
        <f t="shared" si="1"/>
        <v>1.9812798561963041</v>
      </c>
      <c r="S63" s="19">
        <f t="shared" si="1"/>
        <v>0</v>
      </c>
      <c r="T63" s="19">
        <f t="shared" si="2"/>
        <v>0</v>
      </c>
      <c r="U63" s="19">
        <f t="shared" si="3"/>
        <v>0</v>
      </c>
      <c r="V63" s="19">
        <f t="shared" si="4"/>
        <v>0</v>
      </c>
    </row>
    <row r="64" spans="1:22" x14ac:dyDescent="0.25">
      <c r="A64" s="26">
        <f>Wellpath!E64</f>
        <v>1740</v>
      </c>
      <c r="B64" s="22">
        <v>0</v>
      </c>
      <c r="C64" s="22">
        <v>0</v>
      </c>
      <c r="D64" s="22">
        <f>(COS(Wellpath!$L64) * COS(Wellpath!$O64) * COS(Wellpath!$O64) - COS(Wellpath!$L64) * SIN(Wellpath!$O64) * SIN(Wellpath!$O64) - TAN(Dip) * SIN(Wellpath!$L64) * COS(Wellpath!$O64)) / 2</f>
        <v>1.2887702636678657</v>
      </c>
      <c r="E64" s="20">
        <f>Model!$W$19*((drdp!B64+drdp!K64)*'MSXY-TI3S'!$B64+(drdp!E64+drdp!N64)*'MSXY-TI3S'!$C64+(drdp!H64+drdp!Q64)*'MSXY-TI3S'!$D64)</f>
        <v>0</v>
      </c>
      <c r="F64" s="20">
        <f>Model!$W$19*((drdp!C64+drdp!L64)*'MSXY-TI3S'!$B64+(drdp!F64+drdp!O64)*'MSXY-TI3S'!$C64+(drdp!I64+drdp!R64)*'MSXY-TI3S'!$D64)</f>
        <v>4.5484491257387939E-2</v>
      </c>
      <c r="G64" s="20">
        <f>Model!$W$19*((drdp!D64+drdp!M64)*'MSXY-TI3S'!$B64+(drdp!G64+drdp!P64)*'MSXY-TI3S'!$C64+(drdp!J64+drdp!S64)*'MSXY-TI3S'!$D64)</f>
        <v>0</v>
      </c>
      <c r="H64" s="18">
        <f>Model!$W$19*((drdp!B64)*'MSXY-TI3S'!$B64+(drdp!E64)*'MSXY-TI3S'!$C64+(drdp!H64)*'MSXY-TI3S'!$D64)</f>
        <v>0</v>
      </c>
      <c r="I64" s="18">
        <f>Model!$W$19*((drdp!C64)*'MSXY-TI3S'!$B64+(drdp!F64)*'MSXY-TI3S'!$C64+(drdp!I64)*'MSXY-TI3S'!$D64)</f>
        <v>2.274224562869397E-2</v>
      </c>
      <c r="J64" s="18">
        <f>Model!$W$19*((drdp!D64)*'MSXY-TI3S'!$B64+(drdp!G64)*'MSXY-TI3S'!$C64+(drdp!J64)*'MSXY-TI3S'!$D64)</f>
        <v>0</v>
      </c>
      <c r="K64" s="21">
        <f>SUM(E$3:E63)+H64</f>
        <v>0</v>
      </c>
      <c r="L64" s="21">
        <f>SUM(F$3:F63)+I64</f>
        <v>1.454133838725747</v>
      </c>
      <c r="M64" s="21">
        <f>SUM(G$3:G63)+J64</f>
        <v>0</v>
      </c>
      <c r="N64" s="21"/>
      <c r="O64" s="21"/>
      <c r="P64" s="21"/>
      <c r="Q64" s="19">
        <f t="shared" si="1"/>
        <v>0</v>
      </c>
      <c r="R64" s="19">
        <f t="shared" si="1"/>
        <v>2.1145052209272768</v>
      </c>
      <c r="S64" s="19">
        <f t="shared" si="1"/>
        <v>0</v>
      </c>
      <c r="T64" s="19">
        <f t="shared" si="2"/>
        <v>0</v>
      </c>
      <c r="U64" s="19">
        <f t="shared" si="3"/>
        <v>0</v>
      </c>
      <c r="V64" s="19">
        <f t="shared" si="4"/>
        <v>0</v>
      </c>
    </row>
    <row r="65" spans="1:22" x14ac:dyDescent="0.25">
      <c r="A65" s="26">
        <f>Wellpath!E65</f>
        <v>1770</v>
      </c>
      <c r="B65" s="22">
        <v>0</v>
      </c>
      <c r="C65" s="22">
        <v>0</v>
      </c>
      <c r="D65" s="22">
        <f>(COS(Wellpath!$L65) * COS(Wellpath!$O65) * COS(Wellpath!$O65) - COS(Wellpath!$L65) * SIN(Wellpath!$O65) * SIN(Wellpath!$O65) - TAN(Dip) * SIN(Wellpath!$L65) * COS(Wellpath!$O65)) / 2</f>
        <v>1.2678553653541247</v>
      </c>
      <c r="E65" s="20">
        <f>Model!$W$19*((drdp!B65+drdp!K65)*'MSXY-TI3S'!$B65+(drdp!E65+drdp!N65)*'MSXY-TI3S'!$C65+(drdp!H65+drdp!Q65)*'MSXY-TI3S'!$D65)</f>
        <v>0</v>
      </c>
      <c r="F65" s="20">
        <f>Model!$W$19*((drdp!C65+drdp!L65)*'MSXY-TI3S'!$B65+(drdp!F65+drdp!O65)*'MSXY-TI3S'!$C65+(drdp!I65+drdp!R65)*'MSXY-TI3S'!$D65)</f>
        <v>4.3279571995824516E-2</v>
      </c>
      <c r="G65" s="20">
        <f>Model!$W$19*((drdp!D65+drdp!M65)*'MSXY-TI3S'!$B65+(drdp!G65+drdp!P65)*'MSXY-TI3S'!$C65+(drdp!J65+drdp!S65)*'MSXY-TI3S'!$D65)</f>
        <v>0</v>
      </c>
      <c r="H65" s="18">
        <f>Model!$W$19*((drdp!B65)*'MSXY-TI3S'!$B65+(drdp!E65)*'MSXY-TI3S'!$C65+(drdp!H65)*'MSXY-TI3S'!$D65)</f>
        <v>0</v>
      </c>
      <c r="I65" s="18">
        <f>Model!$W$19*((drdp!C65)*'MSXY-TI3S'!$B65+(drdp!F65)*'MSXY-TI3S'!$C65+(drdp!I65)*'MSXY-TI3S'!$D65)</f>
        <v>2.1639785997912258E-2</v>
      </c>
      <c r="J65" s="18">
        <f>Model!$W$19*((drdp!D65)*'MSXY-TI3S'!$B65+(drdp!G65)*'MSXY-TI3S'!$C65+(drdp!J65)*'MSXY-TI3S'!$D65)</f>
        <v>0</v>
      </c>
      <c r="K65" s="21">
        <f>SUM(E$3:E64)+H65</f>
        <v>0</v>
      </c>
      <c r="L65" s="21">
        <f>SUM(F$3:F64)+I65</f>
        <v>1.4985158703523533</v>
      </c>
      <c r="M65" s="21">
        <f>SUM(G$3:G64)+J65</f>
        <v>0</v>
      </c>
      <c r="N65" s="21"/>
      <c r="O65" s="21"/>
      <c r="P65" s="21"/>
      <c r="Q65" s="19">
        <f t="shared" si="1"/>
        <v>0</v>
      </c>
      <c r="R65" s="19">
        <f t="shared" si="1"/>
        <v>2.2455498136978709</v>
      </c>
      <c r="S65" s="19">
        <f t="shared" si="1"/>
        <v>0</v>
      </c>
      <c r="T65" s="19">
        <f t="shared" si="2"/>
        <v>0</v>
      </c>
      <c r="U65" s="19">
        <f t="shared" si="3"/>
        <v>0</v>
      </c>
      <c r="V65" s="19">
        <f t="shared" si="4"/>
        <v>0</v>
      </c>
    </row>
    <row r="66" spans="1:22" x14ac:dyDescent="0.25">
      <c r="A66" s="26">
        <f>Wellpath!E66</f>
        <v>1800</v>
      </c>
      <c r="B66" s="22">
        <v>0</v>
      </c>
      <c r="C66" s="22">
        <v>0</v>
      </c>
      <c r="D66" s="22">
        <f>(COS(Wellpath!$L66) * COS(Wellpath!$O66) * COS(Wellpath!$O66) - COS(Wellpath!$L66) * SIN(Wellpath!$O66) * SIN(Wellpath!$O66) - TAN(Dip) * SIN(Wellpath!$L66) * COS(Wellpath!$O66)) / 2</f>
        <v>1.2453957805758471</v>
      </c>
      <c r="E66" s="20">
        <f>Model!$W$19*((drdp!B66+drdp!K66)*'MSXY-TI3S'!$B66+(drdp!E66+drdp!N66)*'MSXY-TI3S'!$C66+(drdp!H66+drdp!Q66)*'MSXY-TI3S'!$D66)</f>
        <v>0</v>
      </c>
      <c r="F66" s="20">
        <f>Model!$W$19*((drdp!C66+drdp!L66)*'MSXY-TI3S'!$B66+(drdp!F66+drdp!O66)*'MSXY-TI3S'!$C66+(drdp!I66+drdp!R66)*'MSXY-TI3S'!$D66)</f>
        <v>4.102030740207311E-2</v>
      </c>
      <c r="G66" s="20">
        <f>Model!$W$19*((drdp!D66+drdp!M66)*'MSXY-TI3S'!$B66+(drdp!G66+drdp!P66)*'MSXY-TI3S'!$C66+(drdp!J66+drdp!S66)*'MSXY-TI3S'!$D66)</f>
        <v>0</v>
      </c>
      <c r="H66" s="18">
        <f>Model!$W$19*((drdp!B66)*'MSXY-TI3S'!$B66+(drdp!E66)*'MSXY-TI3S'!$C66+(drdp!H66)*'MSXY-TI3S'!$D66)</f>
        <v>0</v>
      </c>
      <c r="I66" s="18">
        <f>Model!$W$19*((drdp!C66)*'MSXY-TI3S'!$B66+(drdp!F66)*'MSXY-TI3S'!$C66+(drdp!I66)*'MSXY-TI3S'!$D66)</f>
        <v>2.0510153701036555E-2</v>
      </c>
      <c r="J66" s="18">
        <f>Model!$W$19*((drdp!D66)*'MSXY-TI3S'!$B66+(drdp!G66)*'MSXY-TI3S'!$C66+(drdp!J66)*'MSXY-TI3S'!$D66)</f>
        <v>0</v>
      </c>
      <c r="K66" s="21">
        <f>SUM(E$3:E65)+H66</f>
        <v>0</v>
      </c>
      <c r="L66" s="21">
        <f>SUM(F$3:F65)+I66</f>
        <v>1.5406658100513022</v>
      </c>
      <c r="M66" s="21">
        <f>SUM(G$3:G65)+J66</f>
        <v>0</v>
      </c>
      <c r="N66" s="21"/>
      <c r="O66" s="21"/>
      <c r="P66" s="21"/>
      <c r="Q66" s="19">
        <f t="shared" si="1"/>
        <v>0</v>
      </c>
      <c r="R66" s="19">
        <f t="shared" si="1"/>
        <v>2.3736511382610352</v>
      </c>
      <c r="S66" s="19">
        <f t="shared" si="1"/>
        <v>0</v>
      </c>
      <c r="T66" s="19">
        <f t="shared" si="2"/>
        <v>0</v>
      </c>
      <c r="U66" s="19">
        <f t="shared" si="3"/>
        <v>0</v>
      </c>
      <c r="V66" s="19">
        <f t="shared" si="4"/>
        <v>0</v>
      </c>
    </row>
    <row r="67" spans="1:22" x14ac:dyDescent="0.25">
      <c r="A67" s="26">
        <f>Wellpath!E67</f>
        <v>1830</v>
      </c>
      <c r="B67" s="22">
        <v>0</v>
      </c>
      <c r="C67" s="22">
        <v>0</v>
      </c>
      <c r="D67" s="22">
        <f>(COS(Wellpath!$L67) * COS(Wellpath!$O67) * COS(Wellpath!$O67) - COS(Wellpath!$L67) * SIN(Wellpath!$O67) * SIN(Wellpath!$O67) - TAN(Dip) * SIN(Wellpath!$L67) * COS(Wellpath!$O67)) / 2</f>
        <v>1.2214188728774513</v>
      </c>
      <c r="E67" s="20">
        <f>Model!$W$19*((drdp!B67+drdp!K67)*'MSXY-TI3S'!$B67+(drdp!E67+drdp!N67)*'MSXY-TI3S'!$C67+(drdp!H67+drdp!Q67)*'MSXY-TI3S'!$D67)</f>
        <v>0</v>
      </c>
      <c r="F67" s="20">
        <f>Model!$W$19*((drdp!C67+drdp!L67)*'MSXY-TI3S'!$B67+(drdp!F67+drdp!O67)*'MSXY-TI3S'!$C67+(drdp!I67+drdp!R67)*'MSXY-TI3S'!$D67)</f>
        <v>3.8717704386133978E-2</v>
      </c>
      <c r="G67" s="20">
        <f>Model!$W$19*((drdp!D67+drdp!M67)*'MSXY-TI3S'!$B67+(drdp!G67+drdp!P67)*'MSXY-TI3S'!$C67+(drdp!J67+drdp!S67)*'MSXY-TI3S'!$D67)</f>
        <v>0</v>
      </c>
      <c r="H67" s="18">
        <f>Model!$W$19*((drdp!B67)*'MSXY-TI3S'!$B67+(drdp!E67)*'MSXY-TI3S'!$C67+(drdp!H67)*'MSXY-TI3S'!$D67)</f>
        <v>0</v>
      </c>
      <c r="I67" s="18">
        <f>Model!$W$19*((drdp!C67)*'MSXY-TI3S'!$B67+(drdp!F67)*'MSXY-TI3S'!$C67+(drdp!I67)*'MSXY-TI3S'!$D67)</f>
        <v>1.9358852193066989E-2</v>
      </c>
      <c r="J67" s="18">
        <f>Model!$W$19*((drdp!D67)*'MSXY-TI3S'!$B67+(drdp!G67)*'MSXY-TI3S'!$C67+(drdp!J67)*'MSXY-TI3S'!$D67)</f>
        <v>0</v>
      </c>
      <c r="K67" s="21">
        <f>SUM(E$3:E66)+H67</f>
        <v>0</v>
      </c>
      <c r="L67" s="21">
        <f>SUM(F$3:F66)+I67</f>
        <v>1.5805348159454058</v>
      </c>
      <c r="M67" s="21">
        <f>SUM(G$3:G66)+J67</f>
        <v>0</v>
      </c>
      <c r="N67" s="21"/>
      <c r="O67" s="21"/>
      <c r="P67" s="21"/>
      <c r="Q67" s="19">
        <f t="shared" si="1"/>
        <v>0</v>
      </c>
      <c r="R67" s="19">
        <f t="shared" si="1"/>
        <v>2.4980903044155776</v>
      </c>
      <c r="S67" s="19">
        <f t="shared" si="1"/>
        <v>0</v>
      </c>
      <c r="T67" s="19">
        <f t="shared" si="2"/>
        <v>0</v>
      </c>
      <c r="U67" s="19">
        <f t="shared" si="3"/>
        <v>0</v>
      </c>
      <c r="V67" s="19">
        <f t="shared" si="4"/>
        <v>0</v>
      </c>
    </row>
    <row r="68" spans="1:22" x14ac:dyDescent="0.25">
      <c r="A68" s="26">
        <f>Wellpath!E68</f>
        <v>1860</v>
      </c>
      <c r="B68" s="22">
        <v>0</v>
      </c>
      <c r="C68" s="22">
        <v>0</v>
      </c>
      <c r="D68" s="22">
        <f>(COS(Wellpath!$L68) * COS(Wellpath!$O68) * COS(Wellpath!$O68) - COS(Wellpath!$L68) * SIN(Wellpath!$O68) * SIN(Wellpath!$O68) - TAN(Dip) * SIN(Wellpath!$L68) * COS(Wellpath!$O68)) / 2</f>
        <v>1.1959538544276087</v>
      </c>
      <c r="E68" s="20">
        <f>Model!$W$19*((drdp!B68+drdp!K68)*'MSXY-TI3S'!$B68+(drdp!E68+drdp!N68)*'MSXY-TI3S'!$C68+(drdp!H68+drdp!Q68)*'MSXY-TI3S'!$D68)</f>
        <v>0</v>
      </c>
      <c r="F68" s="20">
        <f>Model!$W$19*((drdp!C68+drdp!L68)*'MSXY-TI3S'!$B68+(drdp!F68+drdp!O68)*'MSXY-TI3S'!$C68+(drdp!I68+drdp!R68)*'MSXY-TI3S'!$D68)</f>
        <v>3.6382980998443948E-2</v>
      </c>
      <c r="G68" s="20">
        <f>Model!$W$19*((drdp!D68+drdp!M68)*'MSXY-TI3S'!$B68+(drdp!G68+drdp!P68)*'MSXY-TI3S'!$C68+(drdp!J68+drdp!S68)*'MSXY-TI3S'!$D68)</f>
        <v>0</v>
      </c>
      <c r="H68" s="18">
        <f>Model!$W$19*((drdp!B68)*'MSXY-TI3S'!$B68+(drdp!E68)*'MSXY-TI3S'!$C68+(drdp!H68)*'MSXY-TI3S'!$D68)</f>
        <v>0</v>
      </c>
      <c r="I68" s="18">
        <f>Model!$W$19*((drdp!C68)*'MSXY-TI3S'!$B68+(drdp!F68)*'MSXY-TI3S'!$C68+(drdp!I68)*'MSXY-TI3S'!$D68)</f>
        <v>1.8191490499221974E-2</v>
      </c>
      <c r="J68" s="18">
        <f>Model!$W$19*((drdp!D68)*'MSXY-TI3S'!$B68+(drdp!G68)*'MSXY-TI3S'!$C68+(drdp!J68)*'MSXY-TI3S'!$D68)</f>
        <v>0</v>
      </c>
      <c r="K68" s="21">
        <f>SUM(E$3:E67)+H68</f>
        <v>0</v>
      </c>
      <c r="L68" s="21">
        <f>SUM(F$3:F67)+I68</f>
        <v>1.6180851586376948</v>
      </c>
      <c r="M68" s="21">
        <f>SUM(G$3:G67)+J68</f>
        <v>0</v>
      </c>
      <c r="N68" s="21"/>
      <c r="O68" s="21"/>
      <c r="P68" s="21"/>
      <c r="Q68" s="19">
        <f t="shared" ref="Q68:S131" si="5">K68^2</f>
        <v>0</v>
      </c>
      <c r="R68" s="19">
        <f t="shared" si="5"/>
        <v>2.6181995806035738</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f>(COS(Wellpath!$L69) * COS(Wellpath!$O69) * COS(Wellpath!$O69) - COS(Wellpath!$L69) * SIN(Wellpath!$O69) * SIN(Wellpath!$O69) - TAN(Dip) * SIN(Wellpath!$L69) * COS(Wellpath!$O69)) / 2</f>
        <v>1.1690317504287149</v>
      </c>
      <c r="E69" s="20">
        <f>Model!$W$19*((drdp!B69+drdp!K69)*'MSXY-TI3S'!$B69+(drdp!E69+drdp!N69)*'MSXY-TI3S'!$C69+(drdp!H69+drdp!Q69)*'MSXY-TI3S'!$D69)</f>
        <v>0</v>
      </c>
      <c r="F69" s="20">
        <f>Model!$W$19*((drdp!C69+drdp!L69)*'MSXY-TI3S'!$B69+(drdp!F69+drdp!O69)*'MSXY-TI3S'!$C69+(drdp!I69+drdp!R69)*'MSXY-TI3S'!$D69)</f>
        <v>3.4027511776662273E-2</v>
      </c>
      <c r="G69" s="20">
        <f>Model!$W$19*((drdp!D69+drdp!M69)*'MSXY-TI3S'!$B69+(drdp!G69+drdp!P69)*'MSXY-TI3S'!$C69+(drdp!J69+drdp!S69)*'MSXY-TI3S'!$D69)</f>
        <v>0</v>
      </c>
      <c r="H69" s="18">
        <f>Model!$W$19*((drdp!B69)*'MSXY-TI3S'!$B69+(drdp!E69)*'MSXY-TI3S'!$C69+(drdp!H69)*'MSXY-TI3S'!$D69)</f>
        <v>0</v>
      </c>
      <c r="I69" s="18">
        <f>Model!$W$19*((drdp!C69)*'MSXY-TI3S'!$B69+(drdp!F69)*'MSXY-TI3S'!$C69+(drdp!I69)*'MSXY-TI3S'!$D69)</f>
        <v>1.7013755888331136E-2</v>
      </c>
      <c r="J69" s="18">
        <f>Model!$W$19*((drdp!D69)*'MSXY-TI3S'!$B69+(drdp!G69)*'MSXY-TI3S'!$C69+(drdp!J69)*'MSXY-TI3S'!$D69)</f>
        <v>0</v>
      </c>
      <c r="K69" s="21">
        <f>SUM(E$3:E68)+H69</f>
        <v>0</v>
      </c>
      <c r="L69" s="21">
        <f>SUM(F$3:F68)+I69</f>
        <v>1.6532904050252479</v>
      </c>
      <c r="M69" s="21">
        <f>SUM(G$3:G68)+J69</f>
        <v>0</v>
      </c>
      <c r="N69" s="21"/>
      <c r="O69" s="21"/>
      <c r="P69" s="21"/>
      <c r="Q69" s="19">
        <f t="shared" si="5"/>
        <v>0</v>
      </c>
      <c r="R69" s="19">
        <f t="shared" si="5"/>
        <v>2.7333691633485482</v>
      </c>
      <c r="S69" s="19">
        <f t="shared" si="5"/>
        <v>0</v>
      </c>
      <c r="T69" s="19">
        <f t="shared" si="6"/>
        <v>0</v>
      </c>
      <c r="U69" s="19">
        <f t="shared" si="7"/>
        <v>0</v>
      </c>
      <c r="V69" s="19">
        <f t="shared" si="8"/>
        <v>0</v>
      </c>
    </row>
    <row r="70" spans="1:22" x14ac:dyDescent="0.25">
      <c r="A70" s="26">
        <f>Wellpath!E70</f>
        <v>1920</v>
      </c>
      <c r="B70" s="22">
        <v>0</v>
      </c>
      <c r="C70" s="22">
        <v>0</v>
      </c>
      <c r="D70" s="22">
        <f>(COS(Wellpath!$L70) * COS(Wellpath!$O70) * COS(Wellpath!$O70) - COS(Wellpath!$L70) * SIN(Wellpath!$O70) * SIN(Wellpath!$O70) - TAN(Dip) * SIN(Wellpath!$L70) * COS(Wellpath!$O70)) / 2</f>
        <v>1.1406853613174603</v>
      </c>
      <c r="E70" s="20">
        <f>Model!$W$19*((drdp!B70+drdp!K70)*'MSXY-TI3S'!$B70+(drdp!E70+drdp!N70)*'MSXY-TI3S'!$C70+(drdp!H70+drdp!Q70)*'MSXY-TI3S'!$D70)</f>
        <v>0</v>
      </c>
      <c r="F70" s="20">
        <f>Model!$W$19*((drdp!C70+drdp!L70)*'MSXY-TI3S'!$B70+(drdp!F70+drdp!O70)*'MSXY-TI3S'!$C70+(drdp!I70+drdp!R70)*'MSXY-TI3S'!$D70)</f>
        <v>3.1662772330066535E-2</v>
      </c>
      <c r="G70" s="20">
        <f>Model!$W$19*((drdp!D70+drdp!M70)*'MSXY-TI3S'!$B70+(drdp!G70+drdp!P70)*'MSXY-TI3S'!$C70+(drdp!J70+drdp!S70)*'MSXY-TI3S'!$D70)</f>
        <v>0</v>
      </c>
      <c r="H70" s="18">
        <f>Model!$W$19*((drdp!B70)*'MSXY-TI3S'!$B70+(drdp!E70)*'MSXY-TI3S'!$C70+(drdp!H70)*'MSXY-TI3S'!$D70)</f>
        <v>0</v>
      </c>
      <c r="I70" s="18">
        <f>Model!$W$19*((drdp!C70)*'MSXY-TI3S'!$B70+(drdp!F70)*'MSXY-TI3S'!$C70+(drdp!I70)*'MSXY-TI3S'!$D70)</f>
        <v>1.5831386165033268E-2</v>
      </c>
      <c r="J70" s="18">
        <f>Model!$W$19*((drdp!D70)*'MSXY-TI3S'!$B70+(drdp!G70)*'MSXY-TI3S'!$C70+(drdp!J70)*'MSXY-TI3S'!$D70)</f>
        <v>0</v>
      </c>
      <c r="K70" s="21">
        <f>SUM(E$3:E69)+H70</f>
        <v>0</v>
      </c>
      <c r="L70" s="21">
        <f>SUM(F$3:F69)+I70</f>
        <v>1.6861355470786121</v>
      </c>
      <c r="M70" s="21">
        <f>SUM(G$3:G69)+J70</f>
        <v>0</v>
      </c>
      <c r="N70" s="21"/>
      <c r="O70" s="21"/>
      <c r="P70" s="21"/>
      <c r="Q70" s="19">
        <f t="shared" si="5"/>
        <v>0</v>
      </c>
      <c r="R70" s="19">
        <f t="shared" si="5"/>
        <v>2.8430530831220908</v>
      </c>
      <c r="S70" s="19">
        <f t="shared" si="5"/>
        <v>0</v>
      </c>
      <c r="T70" s="19">
        <f t="shared" si="6"/>
        <v>0</v>
      </c>
      <c r="U70" s="19">
        <f t="shared" si="7"/>
        <v>0</v>
      </c>
      <c r="V70" s="19">
        <f t="shared" si="8"/>
        <v>0</v>
      </c>
    </row>
    <row r="71" spans="1:22" x14ac:dyDescent="0.25">
      <c r="A71" s="26">
        <f>Wellpath!E71</f>
        <v>1950</v>
      </c>
      <c r="B71" s="22">
        <v>0</v>
      </c>
      <c r="C71" s="22">
        <v>0</v>
      </c>
      <c r="D71" s="22">
        <f>(COS(Wellpath!$L71) * COS(Wellpath!$O71) * COS(Wellpath!$O71) - COS(Wellpath!$L71) * SIN(Wellpath!$O71) * SIN(Wellpath!$O71) - TAN(Dip) * SIN(Wellpath!$L71) * COS(Wellpath!$O71)) / 2</f>
        <v>1.1109492228025504</v>
      </c>
      <c r="E71" s="20">
        <f>Model!$W$19*((drdp!B71+drdp!K71)*'MSXY-TI3S'!$B71+(drdp!E71+drdp!N71)*'MSXY-TI3S'!$C71+(drdp!H71+drdp!Q71)*'MSXY-TI3S'!$D71)</f>
        <v>0</v>
      </c>
      <c r="F71" s="20">
        <f>Model!$W$19*((drdp!C71+drdp!L71)*'MSXY-TI3S'!$B71+(drdp!F71+drdp!O71)*'MSXY-TI3S'!$C71+(drdp!I71+drdp!R71)*'MSXY-TI3S'!$D71)</f>
        <v>2.930028343153776E-2</v>
      </c>
      <c r="G71" s="20">
        <f>Model!$W$19*((drdp!D71+drdp!M71)*'MSXY-TI3S'!$B71+(drdp!G71+drdp!P71)*'MSXY-TI3S'!$C71+(drdp!J71+drdp!S71)*'MSXY-TI3S'!$D71)</f>
        <v>0</v>
      </c>
      <c r="H71" s="18">
        <f>Model!$W$19*((drdp!B71)*'MSXY-TI3S'!$B71+(drdp!E71)*'MSXY-TI3S'!$C71+(drdp!H71)*'MSXY-TI3S'!$D71)</f>
        <v>0</v>
      </c>
      <c r="I71" s="18">
        <f>Model!$W$19*((drdp!C71)*'MSXY-TI3S'!$B71+(drdp!F71)*'MSXY-TI3S'!$C71+(drdp!I71)*'MSXY-TI3S'!$D71)</f>
        <v>1.465014171576888E-2</v>
      </c>
      <c r="J71" s="18">
        <f>Model!$W$19*((drdp!D71)*'MSXY-TI3S'!$B71+(drdp!G71)*'MSXY-TI3S'!$C71+(drdp!J71)*'MSXY-TI3S'!$D71)</f>
        <v>0</v>
      </c>
      <c r="K71" s="21">
        <f>SUM(E$3:E70)+H71</f>
        <v>0</v>
      </c>
      <c r="L71" s="21">
        <f>SUM(F$3:F70)+I71</f>
        <v>1.7166170749594145</v>
      </c>
      <c r="M71" s="21">
        <f>SUM(G$3:G70)+J71</f>
        <v>0</v>
      </c>
      <c r="N71" s="21"/>
      <c r="O71" s="21"/>
      <c r="P71" s="21"/>
      <c r="Q71" s="19">
        <f t="shared" si="5"/>
        <v>0</v>
      </c>
      <c r="R71" s="19">
        <f t="shared" si="5"/>
        <v>2.946774182042216</v>
      </c>
      <c r="S71" s="19">
        <f t="shared" si="5"/>
        <v>0</v>
      </c>
      <c r="T71" s="19">
        <f t="shared" si="6"/>
        <v>0</v>
      </c>
      <c r="U71" s="19">
        <f t="shared" si="7"/>
        <v>0</v>
      </c>
      <c r="V71" s="19">
        <f t="shared" si="8"/>
        <v>0</v>
      </c>
    </row>
    <row r="72" spans="1:22" x14ac:dyDescent="0.25">
      <c r="A72" s="26">
        <f>Wellpath!E72</f>
        <v>1980</v>
      </c>
      <c r="B72" s="22">
        <v>0</v>
      </c>
      <c r="C72" s="22">
        <v>0</v>
      </c>
      <c r="D72" s="22">
        <f>(COS(Wellpath!$L72) * COS(Wellpath!$O72) * COS(Wellpath!$O72) - COS(Wellpath!$L72) * SIN(Wellpath!$O72) * SIN(Wellpath!$O72) - TAN(Dip) * SIN(Wellpath!$L72) * COS(Wellpath!$O72)) / 2</f>
        <v>1.0798595637882646</v>
      </c>
      <c r="E72" s="20">
        <f>Model!$W$19*((drdp!B72+drdp!K72)*'MSXY-TI3S'!$B72+(drdp!E72+drdp!N72)*'MSXY-TI3S'!$C72+(drdp!H72+drdp!Q72)*'MSXY-TI3S'!$D72)</f>
        <v>0</v>
      </c>
      <c r="F72" s="20">
        <f>Model!$W$19*((drdp!C72+drdp!L72)*'MSXY-TI3S'!$B72+(drdp!F72+drdp!O72)*'MSXY-TI3S'!$C72+(drdp!I72+drdp!R72)*'MSXY-TI3S'!$D72)</f>
        <v>2.6951554889513035E-2</v>
      </c>
      <c r="G72" s="20">
        <f>Model!$W$19*((drdp!D72+drdp!M72)*'MSXY-TI3S'!$B72+(drdp!G72+drdp!P72)*'MSXY-TI3S'!$C72+(drdp!J72+drdp!S72)*'MSXY-TI3S'!$D72)</f>
        <v>0</v>
      </c>
      <c r="H72" s="18">
        <f>Model!$W$19*((drdp!B72)*'MSXY-TI3S'!$B72+(drdp!E72)*'MSXY-TI3S'!$C72+(drdp!H72)*'MSXY-TI3S'!$D72)</f>
        <v>0</v>
      </c>
      <c r="I72" s="18">
        <f>Model!$W$19*((drdp!C72)*'MSXY-TI3S'!$B72+(drdp!F72)*'MSXY-TI3S'!$C72+(drdp!I72)*'MSXY-TI3S'!$D72)</f>
        <v>1.3475777444756518E-2</v>
      </c>
      <c r="J72" s="18">
        <f>Model!$W$19*((drdp!D72)*'MSXY-TI3S'!$B72+(drdp!G72)*'MSXY-TI3S'!$C72+(drdp!J72)*'MSXY-TI3S'!$D72)</f>
        <v>0</v>
      </c>
      <c r="K72" s="21">
        <f>SUM(E$3:E71)+H72</f>
        <v>0</v>
      </c>
      <c r="L72" s="21">
        <f>SUM(F$3:F71)+I72</f>
        <v>1.7447429941199397</v>
      </c>
      <c r="M72" s="21">
        <f>SUM(G$3:G71)+J72</f>
        <v>0</v>
      </c>
      <c r="N72" s="21"/>
      <c r="O72" s="21"/>
      <c r="P72" s="21"/>
      <c r="Q72" s="19">
        <f t="shared" si="5"/>
        <v>0</v>
      </c>
      <c r="R72" s="19">
        <f t="shared" si="5"/>
        <v>3.0441281155306119</v>
      </c>
      <c r="S72" s="19">
        <f t="shared" si="5"/>
        <v>0</v>
      </c>
      <c r="T72" s="19">
        <f t="shared" si="6"/>
        <v>0</v>
      </c>
      <c r="U72" s="19">
        <f t="shared" si="7"/>
        <v>0</v>
      </c>
      <c r="V72" s="19">
        <f t="shared" si="8"/>
        <v>0</v>
      </c>
    </row>
    <row r="73" spans="1:22" x14ac:dyDescent="0.25">
      <c r="A73" s="26">
        <f>Wellpath!E73</f>
        <v>2010</v>
      </c>
      <c r="B73" s="22">
        <v>0</v>
      </c>
      <c r="C73" s="22">
        <v>0</v>
      </c>
      <c r="D73" s="22">
        <f>(COS(Wellpath!$L73) * COS(Wellpath!$O73) * COS(Wellpath!$O73) - COS(Wellpath!$L73) * SIN(Wellpath!$O73) * SIN(Wellpath!$O73) - TAN(Dip) * SIN(Wellpath!$L73) * COS(Wellpath!$O73)) / 2</f>
        <v>1.0474542622351173</v>
      </c>
      <c r="E73" s="20">
        <f>Model!$W$19*((drdp!B73+drdp!K73)*'MSXY-TI3S'!$B73+(drdp!E73+drdp!N73)*'MSXY-TI3S'!$C73+(drdp!H73+drdp!Q73)*'MSXY-TI3S'!$D73)</f>
        <v>0</v>
      </c>
      <c r="F73" s="20">
        <f>Model!$W$19*((drdp!C73+drdp!L73)*'MSXY-TI3S'!$B73+(drdp!F73+drdp!O73)*'MSXY-TI3S'!$C73+(drdp!I73+drdp!R73)*'MSXY-TI3S'!$D73)</f>
        <v>2.4628029473355739E-2</v>
      </c>
      <c r="G73" s="20">
        <f>Model!$W$19*((drdp!D73+drdp!M73)*'MSXY-TI3S'!$B73+(drdp!G73+drdp!P73)*'MSXY-TI3S'!$C73+(drdp!J73+drdp!S73)*'MSXY-TI3S'!$D73)</f>
        <v>0</v>
      </c>
      <c r="H73" s="18">
        <f>Model!$W$19*((drdp!B73)*'MSXY-TI3S'!$B73+(drdp!E73)*'MSXY-TI3S'!$C73+(drdp!H73)*'MSXY-TI3S'!$D73)</f>
        <v>0</v>
      </c>
      <c r="I73" s="18">
        <f>Model!$W$19*((drdp!C73)*'MSXY-TI3S'!$B73+(drdp!F73)*'MSXY-TI3S'!$C73+(drdp!I73)*'MSXY-TI3S'!$D73)</f>
        <v>1.231401473667787E-2</v>
      </c>
      <c r="J73" s="18">
        <f>Model!$W$19*((drdp!D73)*'MSXY-TI3S'!$B73+(drdp!G73)*'MSXY-TI3S'!$C73+(drdp!J73)*'MSXY-TI3S'!$D73)</f>
        <v>0</v>
      </c>
      <c r="K73" s="21">
        <f>SUM(E$3:E72)+H73</f>
        <v>0</v>
      </c>
      <c r="L73" s="21">
        <f>SUM(F$3:F72)+I73</f>
        <v>1.770532786301374</v>
      </c>
      <c r="M73" s="21">
        <f>SUM(G$3:G72)+J73</f>
        <v>0</v>
      </c>
      <c r="N73" s="21"/>
      <c r="O73" s="21"/>
      <c r="P73" s="21"/>
      <c r="Q73" s="19">
        <f t="shared" si="5"/>
        <v>0</v>
      </c>
      <c r="R73" s="19">
        <f t="shared" si="5"/>
        <v>3.1347863473681068</v>
      </c>
      <c r="S73" s="19">
        <f t="shared" si="5"/>
        <v>0</v>
      </c>
      <c r="T73" s="19">
        <f t="shared" si="6"/>
        <v>0</v>
      </c>
      <c r="U73" s="19">
        <f t="shared" si="7"/>
        <v>0</v>
      </c>
      <c r="V73" s="19">
        <f t="shared" si="8"/>
        <v>0</v>
      </c>
    </row>
    <row r="74" spans="1:22" x14ac:dyDescent="0.25">
      <c r="A74" s="26">
        <f>Wellpath!E74</f>
        <v>2040</v>
      </c>
      <c r="B74" s="22">
        <v>0</v>
      </c>
      <c r="C74" s="22">
        <v>0</v>
      </c>
      <c r="D74" s="22">
        <f>(COS(Wellpath!$L74) * COS(Wellpath!$O74) * COS(Wellpath!$O74) - COS(Wellpath!$L74) * SIN(Wellpath!$O74) * SIN(Wellpath!$O74) - TAN(Dip) * SIN(Wellpath!$L74) * COS(Wellpath!$O74)) / 2</f>
        <v>1.0137727990113965</v>
      </c>
      <c r="E74" s="20">
        <f>Model!$W$19*((drdp!B74+drdp!K74)*'MSXY-TI3S'!$B74+(drdp!E74+drdp!N74)*'MSXY-TI3S'!$C74+(drdp!H74+drdp!Q74)*'MSXY-TI3S'!$D74)</f>
        <v>0</v>
      </c>
      <c r="F74" s="20">
        <f>Model!$W$19*((drdp!C74+drdp!L74)*'MSXY-TI3S'!$B74+(drdp!F74+drdp!O74)*'MSXY-TI3S'!$C74+(drdp!I74+drdp!R74)*'MSXY-TI3S'!$D74)</f>
        <v>2.2341027165333423E-2</v>
      </c>
      <c r="G74" s="20">
        <f>Model!$W$19*((drdp!D74+drdp!M74)*'MSXY-TI3S'!$B74+(drdp!G74+drdp!P74)*'MSXY-TI3S'!$C74+(drdp!J74+drdp!S74)*'MSXY-TI3S'!$D74)</f>
        <v>0</v>
      </c>
      <c r="H74" s="18">
        <f>Model!$W$19*((drdp!B74)*'MSXY-TI3S'!$B74+(drdp!E74)*'MSXY-TI3S'!$C74+(drdp!H74)*'MSXY-TI3S'!$D74)</f>
        <v>0</v>
      </c>
      <c r="I74" s="18">
        <f>Model!$W$19*((drdp!C74)*'MSXY-TI3S'!$B74+(drdp!F74)*'MSXY-TI3S'!$C74+(drdp!I74)*'MSXY-TI3S'!$D74)</f>
        <v>1.1170513582666712E-2</v>
      </c>
      <c r="J74" s="18">
        <f>Model!$W$19*((drdp!D74)*'MSXY-TI3S'!$B74+(drdp!G74)*'MSXY-TI3S'!$C74+(drdp!J74)*'MSXY-TI3S'!$D74)</f>
        <v>0</v>
      </c>
      <c r="K74" s="21">
        <f>SUM(E$3:E73)+H74</f>
        <v>0</v>
      </c>
      <c r="L74" s="21">
        <f>SUM(F$3:F73)+I74</f>
        <v>1.7940173146207188</v>
      </c>
      <c r="M74" s="21">
        <f>SUM(G$3:G73)+J74</f>
        <v>0</v>
      </c>
      <c r="N74" s="21"/>
      <c r="O74" s="21"/>
      <c r="P74" s="21"/>
      <c r="Q74" s="19">
        <f t="shared" si="5"/>
        <v>0</v>
      </c>
      <c r="R74" s="19">
        <f t="shared" si="5"/>
        <v>3.2184981251589351</v>
      </c>
      <c r="S74" s="19">
        <f t="shared" si="5"/>
        <v>0</v>
      </c>
      <c r="T74" s="19">
        <f t="shared" si="6"/>
        <v>0</v>
      </c>
      <c r="U74" s="19">
        <f t="shared" si="7"/>
        <v>0</v>
      </c>
      <c r="V74" s="19">
        <f t="shared" si="8"/>
        <v>0</v>
      </c>
    </row>
    <row r="75" spans="1:22" x14ac:dyDescent="0.25">
      <c r="A75" s="26">
        <f>Wellpath!E75</f>
        <v>2070</v>
      </c>
      <c r="B75" s="22">
        <v>0</v>
      </c>
      <c r="C75" s="22">
        <v>0</v>
      </c>
      <c r="D75" s="22">
        <f>(COS(Wellpath!$L75) * COS(Wellpath!$O75) * COS(Wellpath!$O75) - COS(Wellpath!$L75) * SIN(Wellpath!$O75) * SIN(Wellpath!$O75) - TAN(Dip) * SIN(Wellpath!$L75) * COS(Wellpath!$O75)) / 2</f>
        <v>0.97885620979180887</v>
      </c>
      <c r="E75" s="20">
        <f>Model!$W$19*((drdp!B75+drdp!K75)*'MSXY-TI3S'!$B75+(drdp!E75+drdp!N75)*'MSXY-TI3S'!$C75+(drdp!H75+drdp!Q75)*'MSXY-TI3S'!$D75)</f>
        <v>0</v>
      </c>
      <c r="F75" s="20">
        <f>Model!$W$19*((drdp!C75+drdp!L75)*'MSXY-TI3S'!$B75+(drdp!F75+drdp!O75)*'MSXY-TI3S'!$C75+(drdp!I75+drdp!R75)*'MSXY-TI3S'!$D75)</f>
        <v>2.0101690010802111E-2</v>
      </c>
      <c r="G75" s="20">
        <f>Model!$W$19*((drdp!D75+drdp!M75)*'MSXY-TI3S'!$B75+(drdp!G75+drdp!P75)*'MSXY-TI3S'!$C75+(drdp!J75+drdp!S75)*'MSXY-TI3S'!$D75)</f>
        <v>0</v>
      </c>
      <c r="H75" s="18">
        <f>Model!$W$19*((drdp!B75)*'MSXY-TI3S'!$B75+(drdp!E75)*'MSXY-TI3S'!$C75+(drdp!H75)*'MSXY-TI3S'!$D75)</f>
        <v>0</v>
      </c>
      <c r="I75" s="18">
        <f>Model!$W$19*((drdp!C75)*'MSXY-TI3S'!$B75+(drdp!F75)*'MSXY-TI3S'!$C75+(drdp!I75)*'MSXY-TI3S'!$D75)</f>
        <v>1.0050845005401056E-2</v>
      </c>
      <c r="J75" s="18">
        <f>Model!$W$19*((drdp!D75)*'MSXY-TI3S'!$B75+(drdp!G75)*'MSXY-TI3S'!$C75+(drdp!J75)*'MSXY-TI3S'!$D75)</f>
        <v>0</v>
      </c>
      <c r="K75" s="21">
        <f>SUM(E$3:E74)+H75</f>
        <v>0</v>
      </c>
      <c r="L75" s="21">
        <f>SUM(F$3:F74)+I75</f>
        <v>1.8152386732087866</v>
      </c>
      <c r="M75" s="21">
        <f>SUM(G$3:G74)+J75</f>
        <v>0</v>
      </c>
      <c r="N75" s="21"/>
      <c r="O75" s="21"/>
      <c r="P75" s="21"/>
      <c r="Q75" s="19">
        <f t="shared" si="5"/>
        <v>0</v>
      </c>
      <c r="R75" s="19">
        <f t="shared" si="5"/>
        <v>3.2950914407127962</v>
      </c>
      <c r="S75" s="19">
        <f t="shared" si="5"/>
        <v>0</v>
      </c>
      <c r="T75" s="19">
        <f t="shared" si="6"/>
        <v>0</v>
      </c>
      <c r="U75" s="19">
        <f t="shared" si="7"/>
        <v>0</v>
      </c>
      <c r="V75" s="19">
        <f t="shared" si="8"/>
        <v>0</v>
      </c>
    </row>
    <row r="76" spans="1:22" x14ac:dyDescent="0.25">
      <c r="A76" s="26">
        <f>Wellpath!E76</f>
        <v>2100</v>
      </c>
      <c r="B76" s="22">
        <v>0</v>
      </c>
      <c r="C76" s="22">
        <v>0</v>
      </c>
      <c r="D76" s="22">
        <f>(COS(Wellpath!$L76) * COS(Wellpath!$O76) * COS(Wellpath!$O76) - COS(Wellpath!$L76) * SIN(Wellpath!$O76) * SIN(Wellpath!$O76) - TAN(Dip) * SIN(Wellpath!$L76) * COS(Wellpath!$O76)) / 2</f>
        <v>0.94274703506183033</v>
      </c>
      <c r="E76" s="20">
        <f>Model!$W$19*((drdp!B76+drdp!K76)*'MSXY-TI3S'!$B76+(drdp!E76+drdp!N76)*'MSXY-TI3S'!$C76+(drdp!H76+drdp!Q76)*'MSXY-TI3S'!$D76)</f>
        <v>0</v>
      </c>
      <c r="F76" s="20">
        <f>Model!$W$19*((drdp!C76+drdp!L76)*'MSXY-TI3S'!$B76+(drdp!F76+drdp!O76)*'MSXY-TI3S'!$C76+(drdp!I76+drdp!R76)*'MSXY-TI3S'!$D76)</f>
        <v>1.7920927835281295E-2</v>
      </c>
      <c r="G76" s="20">
        <f>Model!$W$19*((drdp!D76+drdp!M76)*'MSXY-TI3S'!$B76+(drdp!G76+drdp!P76)*'MSXY-TI3S'!$C76+(drdp!J76+drdp!S76)*'MSXY-TI3S'!$D76)</f>
        <v>0</v>
      </c>
      <c r="H76" s="18">
        <f>Model!$W$19*((drdp!B76)*'MSXY-TI3S'!$B76+(drdp!E76)*'MSXY-TI3S'!$C76+(drdp!H76)*'MSXY-TI3S'!$D76)</f>
        <v>0</v>
      </c>
      <c r="I76" s="18">
        <f>Model!$W$19*((drdp!C76)*'MSXY-TI3S'!$B76+(drdp!F76)*'MSXY-TI3S'!$C76+(drdp!I76)*'MSXY-TI3S'!$D76)</f>
        <v>8.9604639176406476E-3</v>
      </c>
      <c r="J76" s="18">
        <f>Model!$W$19*((drdp!D76)*'MSXY-TI3S'!$B76+(drdp!G76)*'MSXY-TI3S'!$C76+(drdp!J76)*'MSXY-TI3S'!$D76)</f>
        <v>0</v>
      </c>
      <c r="K76" s="21">
        <f>SUM(E$3:E75)+H76</f>
        <v>0</v>
      </c>
      <c r="L76" s="21">
        <f>SUM(F$3:F75)+I76</f>
        <v>1.8342499821318283</v>
      </c>
      <c r="M76" s="21">
        <f>SUM(G$3:G75)+J76</f>
        <v>0</v>
      </c>
      <c r="N76" s="21"/>
      <c r="O76" s="21"/>
      <c r="P76" s="21"/>
      <c r="Q76" s="19">
        <f t="shared" si="5"/>
        <v>0</v>
      </c>
      <c r="R76" s="19">
        <f t="shared" si="5"/>
        <v>3.3644729969506124</v>
      </c>
      <c r="S76" s="19">
        <f t="shared" si="5"/>
        <v>0</v>
      </c>
      <c r="T76" s="19">
        <f t="shared" si="6"/>
        <v>0</v>
      </c>
      <c r="U76" s="19">
        <f t="shared" si="7"/>
        <v>0</v>
      </c>
      <c r="V76" s="19">
        <f t="shared" si="8"/>
        <v>0</v>
      </c>
    </row>
    <row r="77" spans="1:22" x14ac:dyDescent="0.25">
      <c r="A77" s="26">
        <f>Wellpath!E77</f>
        <v>2130</v>
      </c>
      <c r="B77" s="22">
        <v>0</v>
      </c>
      <c r="C77" s="22">
        <v>0</v>
      </c>
      <c r="D77" s="22">
        <f>(COS(Wellpath!$L77) * COS(Wellpath!$O77) * COS(Wellpath!$O77) - COS(Wellpath!$L77) * SIN(Wellpath!$O77) * SIN(Wellpath!$O77) - TAN(Dip) * SIN(Wellpath!$L77) * COS(Wellpath!$O77)) / 2</f>
        <v>0.90548926828867693</v>
      </c>
      <c r="E77" s="20">
        <f>Model!$W$19*((drdp!B77+drdp!K77)*'MSXY-TI3S'!$B77+(drdp!E77+drdp!N77)*'MSXY-TI3S'!$C77+(drdp!H77+drdp!Q77)*'MSXY-TI3S'!$D77)</f>
        <v>0</v>
      </c>
      <c r="F77" s="20">
        <f>Model!$W$19*((drdp!C77+drdp!L77)*'MSXY-TI3S'!$B77+(drdp!F77+drdp!O77)*'MSXY-TI3S'!$C77+(drdp!I77+drdp!R77)*'MSXY-TI3S'!$D77)</f>
        <v>1.5809365092880657E-2</v>
      </c>
      <c r="G77" s="20">
        <f>Model!$W$19*((drdp!D77+drdp!M77)*'MSXY-TI3S'!$B77+(drdp!G77+drdp!P77)*'MSXY-TI3S'!$C77+(drdp!J77+drdp!S77)*'MSXY-TI3S'!$D77)</f>
        <v>0</v>
      </c>
      <c r="H77" s="18">
        <f>Model!$W$19*((drdp!B77)*'MSXY-TI3S'!$B77+(drdp!E77)*'MSXY-TI3S'!$C77+(drdp!H77)*'MSXY-TI3S'!$D77)</f>
        <v>0</v>
      </c>
      <c r="I77" s="18">
        <f>Model!$W$19*((drdp!C77)*'MSXY-TI3S'!$B77+(drdp!F77)*'MSXY-TI3S'!$C77+(drdp!I77)*'MSXY-TI3S'!$D77)</f>
        <v>7.9046825464403284E-3</v>
      </c>
      <c r="J77" s="18">
        <f>Model!$W$19*((drdp!D77)*'MSXY-TI3S'!$B77+(drdp!G77)*'MSXY-TI3S'!$C77+(drdp!J77)*'MSXY-TI3S'!$D77)</f>
        <v>0</v>
      </c>
      <c r="K77" s="21">
        <f>SUM(E$3:E76)+H77</f>
        <v>0</v>
      </c>
      <c r="L77" s="21">
        <f>SUM(F$3:F76)+I77</f>
        <v>1.8511151285959093</v>
      </c>
      <c r="M77" s="21">
        <f>SUM(G$3:G76)+J77</f>
        <v>0</v>
      </c>
      <c r="N77" s="21"/>
      <c r="O77" s="21"/>
      <c r="P77" s="21"/>
      <c r="Q77" s="19">
        <f t="shared" si="5"/>
        <v>0</v>
      </c>
      <c r="R77" s="19">
        <f t="shared" si="5"/>
        <v>3.42662721931665</v>
      </c>
      <c r="S77" s="19">
        <f t="shared" si="5"/>
        <v>0</v>
      </c>
      <c r="T77" s="19">
        <f t="shared" si="6"/>
        <v>0</v>
      </c>
      <c r="U77" s="19">
        <f t="shared" si="7"/>
        <v>0</v>
      </c>
      <c r="V77" s="19">
        <f t="shared" si="8"/>
        <v>0</v>
      </c>
    </row>
    <row r="78" spans="1:22" x14ac:dyDescent="0.25">
      <c r="A78" s="26">
        <f>Wellpath!E78</f>
        <v>2160</v>
      </c>
      <c r="B78" s="22">
        <v>0</v>
      </c>
      <c r="C78" s="22">
        <v>0</v>
      </c>
      <c r="D78" s="22">
        <f>(COS(Wellpath!$L78) * COS(Wellpath!$O78) * COS(Wellpath!$O78) - COS(Wellpath!$L78) * SIN(Wellpath!$O78) * SIN(Wellpath!$O78) - TAN(Dip) * SIN(Wellpath!$L78) * COS(Wellpath!$O78)) / 2</f>
        <v>0.8671283023220433</v>
      </c>
      <c r="E78" s="20">
        <f>Model!$W$19*((drdp!B78+drdp!K78)*'MSXY-TI3S'!$B78+(drdp!E78+drdp!N78)*'MSXY-TI3S'!$C78+(drdp!H78+drdp!Q78)*'MSXY-TI3S'!$D78)</f>
        <v>0</v>
      </c>
      <c r="F78" s="20">
        <f>Model!$W$19*((drdp!C78+drdp!L78)*'MSXY-TI3S'!$B78+(drdp!F78+drdp!O78)*'MSXY-TI3S'!$C78+(drdp!I78+drdp!R78)*'MSXY-TI3S'!$D78)</f>
        <v>1.3777289105027641E-2</v>
      </c>
      <c r="G78" s="20">
        <f>Model!$W$19*((drdp!D78+drdp!M78)*'MSXY-TI3S'!$B78+(drdp!G78+drdp!P78)*'MSXY-TI3S'!$C78+(drdp!J78+drdp!S78)*'MSXY-TI3S'!$D78)</f>
        <v>0</v>
      </c>
      <c r="H78" s="18">
        <f>Model!$W$19*((drdp!B78)*'MSXY-TI3S'!$B78+(drdp!E78)*'MSXY-TI3S'!$C78+(drdp!H78)*'MSXY-TI3S'!$D78)</f>
        <v>0</v>
      </c>
      <c r="I78" s="18">
        <f>Model!$W$19*((drdp!C78)*'MSXY-TI3S'!$B78+(drdp!F78)*'MSXY-TI3S'!$C78+(drdp!I78)*'MSXY-TI3S'!$D78)</f>
        <v>6.8886445525138205E-3</v>
      </c>
      <c r="J78" s="18">
        <f>Model!$W$19*((drdp!D78)*'MSXY-TI3S'!$B78+(drdp!G78)*'MSXY-TI3S'!$C78+(drdp!J78)*'MSXY-TI3S'!$D78)</f>
        <v>0</v>
      </c>
      <c r="K78" s="21">
        <f>SUM(E$3:E77)+H78</f>
        <v>0</v>
      </c>
      <c r="L78" s="21">
        <f>SUM(F$3:F77)+I78</f>
        <v>1.8659084556948633</v>
      </c>
      <c r="M78" s="21">
        <f>SUM(G$3:G77)+J78</f>
        <v>0</v>
      </c>
      <c r="N78" s="21"/>
      <c r="O78" s="21"/>
      <c r="P78" s="21"/>
      <c r="Q78" s="19">
        <f t="shared" si="5"/>
        <v>0</v>
      </c>
      <c r="R78" s="19">
        <f t="shared" si="5"/>
        <v>3.4816143650335896</v>
      </c>
      <c r="S78" s="19">
        <f t="shared" si="5"/>
        <v>0</v>
      </c>
      <c r="T78" s="19">
        <f t="shared" si="6"/>
        <v>0</v>
      </c>
      <c r="U78" s="19">
        <f t="shared" si="7"/>
        <v>0</v>
      </c>
      <c r="V78" s="19">
        <f t="shared" si="8"/>
        <v>0</v>
      </c>
    </row>
    <row r="79" spans="1:22" x14ac:dyDescent="0.25">
      <c r="A79" s="26">
        <f>Wellpath!E79</f>
        <v>2190</v>
      </c>
      <c r="B79" s="22">
        <v>0</v>
      </c>
      <c r="C79" s="22">
        <v>0</v>
      </c>
      <c r="D79" s="22">
        <f>(COS(Wellpath!$L79) * COS(Wellpath!$O79) * COS(Wellpath!$O79) - COS(Wellpath!$L79) * SIN(Wellpath!$O79) * SIN(Wellpath!$O79) - TAN(Dip) * SIN(Wellpath!$L79) * COS(Wellpath!$O79)) / 2</f>
        <v>0.82771087408990551</v>
      </c>
      <c r="E79" s="20">
        <f>Model!$W$19*((drdp!B79+drdp!K79)*'MSXY-TI3S'!$B79+(drdp!E79+drdp!N79)*'MSXY-TI3S'!$C79+(drdp!H79+drdp!Q79)*'MSXY-TI3S'!$D79)</f>
        <v>0</v>
      </c>
      <c r="F79" s="20">
        <f>Model!$W$19*((drdp!C79+drdp!L79)*'MSXY-TI3S'!$B79+(drdp!F79+drdp!O79)*'MSXY-TI3S'!$C79+(drdp!I79+drdp!R79)*'MSXY-TI3S'!$D79)</f>
        <v>1.183459994167149E-2</v>
      </c>
      <c r="G79" s="20">
        <f>Model!$W$19*((drdp!D79+drdp!M79)*'MSXY-TI3S'!$B79+(drdp!G79+drdp!P79)*'MSXY-TI3S'!$C79+(drdp!J79+drdp!S79)*'MSXY-TI3S'!$D79)</f>
        <v>0</v>
      </c>
      <c r="H79" s="18">
        <f>Model!$W$19*((drdp!B79)*'MSXY-TI3S'!$B79+(drdp!E79)*'MSXY-TI3S'!$C79+(drdp!H79)*'MSXY-TI3S'!$D79)</f>
        <v>0</v>
      </c>
      <c r="I79" s="18">
        <f>Model!$W$19*((drdp!C79)*'MSXY-TI3S'!$B79+(drdp!F79)*'MSXY-TI3S'!$C79+(drdp!I79)*'MSXY-TI3S'!$D79)</f>
        <v>5.9172999708357451E-3</v>
      </c>
      <c r="J79" s="18">
        <f>Model!$W$19*((drdp!D79)*'MSXY-TI3S'!$B79+(drdp!G79)*'MSXY-TI3S'!$C79+(drdp!J79)*'MSXY-TI3S'!$D79)</f>
        <v>0</v>
      </c>
      <c r="K79" s="21">
        <f>SUM(E$3:E78)+H79</f>
        <v>0</v>
      </c>
      <c r="L79" s="21">
        <f>SUM(F$3:F78)+I79</f>
        <v>1.8787144002182128</v>
      </c>
      <c r="M79" s="21">
        <f>SUM(G$3:G78)+J79</f>
        <v>0</v>
      </c>
      <c r="N79" s="21"/>
      <c r="O79" s="21"/>
      <c r="P79" s="21"/>
      <c r="Q79" s="19">
        <f t="shared" si="5"/>
        <v>0</v>
      </c>
      <c r="R79" s="19">
        <f t="shared" si="5"/>
        <v>3.529567797587279</v>
      </c>
      <c r="S79" s="19">
        <f t="shared" si="5"/>
        <v>0</v>
      </c>
      <c r="T79" s="19">
        <f t="shared" si="6"/>
        <v>0</v>
      </c>
      <c r="U79" s="19">
        <f t="shared" si="7"/>
        <v>0</v>
      </c>
      <c r="V79" s="19">
        <f t="shared" si="8"/>
        <v>0</v>
      </c>
    </row>
    <row r="80" spans="1:22" x14ac:dyDescent="0.25">
      <c r="A80" s="26">
        <f>Wellpath!E80</f>
        <v>2220</v>
      </c>
      <c r="B80" s="22">
        <v>0</v>
      </c>
      <c r="C80" s="22">
        <v>0</v>
      </c>
      <c r="D80" s="22">
        <f>(COS(Wellpath!$L80) * COS(Wellpath!$O80) * COS(Wellpath!$O80) - COS(Wellpath!$L80) * SIN(Wellpath!$O80) * SIN(Wellpath!$O80) - TAN(Dip) * SIN(Wellpath!$L80) * COS(Wellpath!$O80)) / 2</f>
        <v>0.78728500765677556</v>
      </c>
      <c r="E80" s="20">
        <f>Model!$W$19*((drdp!B80+drdp!K80)*'MSXY-TI3S'!$B80+(drdp!E80+drdp!N80)*'MSXY-TI3S'!$C80+(drdp!H80+drdp!Q80)*'MSXY-TI3S'!$D80)</f>
        <v>0</v>
      </c>
      <c r="F80" s="20">
        <f>Model!$W$19*((drdp!C80+drdp!L80)*'MSXY-TI3S'!$B80+(drdp!F80+drdp!O80)*'MSXY-TI3S'!$C80+(drdp!I80+drdp!R80)*'MSXY-TI3S'!$D80)</f>
        <v>9.9907621891376589E-3</v>
      </c>
      <c r="G80" s="20">
        <f>Model!$W$19*((drdp!D80+drdp!M80)*'MSXY-TI3S'!$B80+(drdp!G80+drdp!P80)*'MSXY-TI3S'!$C80+(drdp!J80+drdp!S80)*'MSXY-TI3S'!$D80)</f>
        <v>0</v>
      </c>
      <c r="H80" s="18">
        <f>Model!$W$19*((drdp!B80)*'MSXY-TI3S'!$B80+(drdp!E80)*'MSXY-TI3S'!$C80+(drdp!H80)*'MSXY-TI3S'!$D80)</f>
        <v>0</v>
      </c>
      <c r="I80" s="18">
        <f>Model!$W$19*((drdp!C80)*'MSXY-TI3S'!$B80+(drdp!F80)*'MSXY-TI3S'!$C80+(drdp!I80)*'MSXY-TI3S'!$D80)</f>
        <v>4.9953810945688295E-3</v>
      </c>
      <c r="J80" s="18">
        <f>Model!$W$19*((drdp!D80)*'MSXY-TI3S'!$B80+(drdp!G80)*'MSXY-TI3S'!$C80+(drdp!J80)*'MSXY-TI3S'!$D80)</f>
        <v>0</v>
      </c>
      <c r="K80" s="21">
        <f>SUM(E$3:E79)+H80</f>
        <v>0</v>
      </c>
      <c r="L80" s="21">
        <f>SUM(F$3:F79)+I80</f>
        <v>1.8896270812836176</v>
      </c>
      <c r="M80" s="21">
        <f>SUM(G$3:G79)+J80</f>
        <v>0</v>
      </c>
      <c r="N80" s="21"/>
      <c r="O80" s="21"/>
      <c r="P80" s="21"/>
      <c r="Q80" s="19">
        <f t="shared" si="5"/>
        <v>0</v>
      </c>
      <c r="R80" s="19">
        <f t="shared" si="5"/>
        <v>3.5706905063204433</v>
      </c>
      <c r="S80" s="19">
        <f t="shared" si="5"/>
        <v>0</v>
      </c>
      <c r="T80" s="19">
        <f t="shared" si="6"/>
        <v>0</v>
      </c>
      <c r="U80" s="19">
        <f t="shared" si="7"/>
        <v>0</v>
      </c>
      <c r="V80" s="19">
        <f t="shared" si="8"/>
        <v>0</v>
      </c>
    </row>
    <row r="81" spans="1:22" x14ac:dyDescent="0.25">
      <c r="A81" s="26">
        <f>Wellpath!E81</f>
        <v>2250</v>
      </c>
      <c r="B81" s="22">
        <v>0</v>
      </c>
      <c r="C81" s="22">
        <v>0</v>
      </c>
      <c r="D81" s="22">
        <f>(COS(Wellpath!$L81) * COS(Wellpath!$O81) * COS(Wellpath!$O81) - COS(Wellpath!$L81) * SIN(Wellpath!$O81) * SIN(Wellpath!$O81) - TAN(Dip) * SIN(Wellpath!$L81) * COS(Wellpath!$O81)) / 2</f>
        <v>0.74589995571377432</v>
      </c>
      <c r="E81" s="20">
        <f>Model!$W$19*((drdp!B81+drdp!K81)*'MSXY-TI3S'!$B81+(drdp!E81+drdp!N81)*'MSXY-TI3S'!$C81+(drdp!H81+drdp!Q81)*'MSXY-TI3S'!$D81)</f>
        <v>0</v>
      </c>
      <c r="F81" s="20">
        <f>Model!$W$19*((drdp!C81+drdp!L81)*'MSXY-TI3S'!$B81+(drdp!F81+drdp!O81)*'MSXY-TI3S'!$C81+(drdp!I81+drdp!R81)*'MSXY-TI3S'!$D81)</f>
        <v>8.2547588396145524E-3</v>
      </c>
      <c r="G81" s="20">
        <f>Model!$W$19*((drdp!D81+drdp!M81)*'MSXY-TI3S'!$B81+(drdp!G81+drdp!P81)*'MSXY-TI3S'!$C81+(drdp!J81+drdp!S81)*'MSXY-TI3S'!$D81)</f>
        <v>0</v>
      </c>
      <c r="H81" s="18">
        <f>Model!$W$19*((drdp!B81)*'MSXY-TI3S'!$B81+(drdp!E81)*'MSXY-TI3S'!$C81+(drdp!H81)*'MSXY-TI3S'!$D81)</f>
        <v>0</v>
      </c>
      <c r="I81" s="18">
        <f>Model!$W$19*((drdp!C81)*'MSXY-TI3S'!$B81+(drdp!F81)*'MSXY-TI3S'!$C81+(drdp!I81)*'MSXY-TI3S'!$D81)</f>
        <v>4.1273794198072762E-3</v>
      </c>
      <c r="J81" s="18">
        <f>Model!$W$19*((drdp!D81)*'MSXY-TI3S'!$B81+(drdp!G81)*'MSXY-TI3S'!$C81+(drdp!J81)*'MSXY-TI3S'!$D81)</f>
        <v>0</v>
      </c>
      <c r="K81" s="21">
        <f>SUM(E$3:E80)+H81</f>
        <v>0</v>
      </c>
      <c r="L81" s="21">
        <f>SUM(F$3:F80)+I81</f>
        <v>1.8987498417979938</v>
      </c>
      <c r="M81" s="21">
        <f>SUM(G$3:G80)+J81</f>
        <v>0</v>
      </c>
      <c r="N81" s="21"/>
      <c r="O81" s="21"/>
      <c r="P81" s="21"/>
      <c r="Q81" s="19">
        <f t="shared" si="5"/>
        <v>0</v>
      </c>
      <c r="R81" s="19">
        <f t="shared" si="5"/>
        <v>3.6052509617279065</v>
      </c>
      <c r="S81" s="19">
        <f t="shared" si="5"/>
        <v>0</v>
      </c>
      <c r="T81" s="19">
        <f t="shared" si="6"/>
        <v>0</v>
      </c>
      <c r="U81" s="19">
        <f t="shared" si="7"/>
        <v>0</v>
      </c>
      <c r="V81" s="19">
        <f t="shared" si="8"/>
        <v>0</v>
      </c>
    </row>
    <row r="82" spans="1:22" x14ac:dyDescent="0.25">
      <c r="A82" s="26">
        <f>Wellpath!E82</f>
        <v>2280</v>
      </c>
      <c r="B82" s="22">
        <v>0</v>
      </c>
      <c r="C82" s="22">
        <v>0</v>
      </c>
      <c r="D82" s="22">
        <f>(COS(Wellpath!$L82) * COS(Wellpath!$O82) * COS(Wellpath!$O82) - COS(Wellpath!$L82) * SIN(Wellpath!$O82) * SIN(Wellpath!$O82) - TAN(Dip) * SIN(Wellpath!$L82) * COS(Wellpath!$O82)) / 2</f>
        <v>0.70360613957181606</v>
      </c>
      <c r="E82" s="20">
        <f>Model!$W$19*((drdp!B82+drdp!K82)*'MSXY-TI3S'!$B82+(drdp!E82+drdp!N82)*'MSXY-TI3S'!$C82+(drdp!H82+drdp!Q82)*'MSXY-TI3S'!$D82)</f>
        <v>0</v>
      </c>
      <c r="F82" s="20">
        <f>Model!$W$19*((drdp!C82+drdp!L82)*'MSXY-TI3S'!$B82+(drdp!F82+drdp!O82)*'MSXY-TI3S'!$C82+(drdp!I82+drdp!R82)*'MSXY-TI3S'!$D82)</f>
        <v>6.6350475269186093E-3</v>
      </c>
      <c r="G82" s="20">
        <f>Model!$W$19*((drdp!D82+drdp!M82)*'MSXY-TI3S'!$B82+(drdp!G82+drdp!P82)*'MSXY-TI3S'!$C82+(drdp!J82+drdp!S82)*'MSXY-TI3S'!$D82)</f>
        <v>0</v>
      </c>
      <c r="H82" s="18">
        <f>Model!$W$19*((drdp!B82)*'MSXY-TI3S'!$B82+(drdp!E82)*'MSXY-TI3S'!$C82+(drdp!H82)*'MSXY-TI3S'!$D82)</f>
        <v>0</v>
      </c>
      <c r="I82" s="18">
        <f>Model!$W$19*((drdp!C82)*'MSXY-TI3S'!$B82+(drdp!F82)*'MSXY-TI3S'!$C82+(drdp!I82)*'MSXY-TI3S'!$D82)</f>
        <v>3.3175237634593046E-3</v>
      </c>
      <c r="J82" s="18">
        <f>Model!$W$19*((drdp!D82)*'MSXY-TI3S'!$B82+(drdp!G82)*'MSXY-TI3S'!$C82+(drdp!J82)*'MSXY-TI3S'!$D82)</f>
        <v>0</v>
      </c>
      <c r="K82" s="21">
        <f>SUM(E$3:E81)+H82</f>
        <v>0</v>
      </c>
      <c r="L82" s="21">
        <f>SUM(F$3:F81)+I82</f>
        <v>1.9061947449812602</v>
      </c>
      <c r="M82" s="21">
        <f>SUM(G$3:G81)+J82</f>
        <v>0</v>
      </c>
      <c r="N82" s="21"/>
      <c r="O82" s="21"/>
      <c r="P82" s="21"/>
      <c r="Q82" s="19">
        <f t="shared" si="5"/>
        <v>0</v>
      </c>
      <c r="R82" s="19">
        <f t="shared" si="5"/>
        <v>3.6335784057941716</v>
      </c>
      <c r="S82" s="19">
        <f t="shared" si="5"/>
        <v>0</v>
      </c>
      <c r="T82" s="19">
        <f t="shared" si="6"/>
        <v>0</v>
      </c>
      <c r="U82" s="19">
        <f t="shared" si="7"/>
        <v>0</v>
      </c>
      <c r="V82" s="19">
        <f t="shared" si="8"/>
        <v>0</v>
      </c>
    </row>
    <row r="83" spans="1:22" x14ac:dyDescent="0.25">
      <c r="A83" s="26">
        <f>Wellpath!E83</f>
        <v>2310</v>
      </c>
      <c r="B83" s="22">
        <v>0</v>
      </c>
      <c r="C83" s="22">
        <v>0</v>
      </c>
      <c r="D83" s="22">
        <f>(COS(Wellpath!$L83) * COS(Wellpath!$O83) * COS(Wellpath!$O83) - COS(Wellpath!$L83) * SIN(Wellpath!$O83) * SIN(Wellpath!$O83) - TAN(Dip) * SIN(Wellpath!$L83) * COS(Wellpath!$O83)) / 2</f>
        <v>0.66045508773100692</v>
      </c>
      <c r="E83" s="20">
        <f>Model!$W$19*((drdp!B83+drdp!K83)*'MSXY-TI3S'!$B83+(drdp!E83+drdp!N83)*'MSXY-TI3S'!$C83+(drdp!H83+drdp!Q83)*'MSXY-TI3S'!$D83)</f>
        <v>0</v>
      </c>
      <c r="F83" s="20">
        <f>Model!$W$19*((drdp!C83+drdp!L83)*'MSXY-TI3S'!$B83+(drdp!F83+drdp!O83)*'MSXY-TI3S'!$C83+(drdp!I83+drdp!R83)*'MSXY-TI3S'!$D83)</f>
        <v>5.1395193217524757E-3</v>
      </c>
      <c r="G83" s="20">
        <f>Model!$W$19*((drdp!D83+drdp!M83)*'MSXY-TI3S'!$B83+(drdp!G83+drdp!P83)*'MSXY-TI3S'!$C83+(drdp!J83+drdp!S83)*'MSXY-TI3S'!$D83)</f>
        <v>0</v>
      </c>
      <c r="H83" s="18">
        <f>Model!$W$19*((drdp!B83)*'MSXY-TI3S'!$B83+(drdp!E83)*'MSXY-TI3S'!$C83+(drdp!H83)*'MSXY-TI3S'!$D83)</f>
        <v>0</v>
      </c>
      <c r="I83" s="18">
        <f>Model!$W$19*((drdp!C83)*'MSXY-TI3S'!$B83+(drdp!F83)*'MSXY-TI3S'!$C83+(drdp!I83)*'MSXY-TI3S'!$D83)</f>
        <v>2.5697596608762379E-3</v>
      </c>
      <c r="J83" s="18">
        <f>Model!$W$19*((drdp!D83)*'MSXY-TI3S'!$B83+(drdp!G83)*'MSXY-TI3S'!$C83+(drdp!J83)*'MSXY-TI3S'!$D83)</f>
        <v>0</v>
      </c>
      <c r="K83" s="21">
        <f>SUM(E$3:E82)+H83</f>
        <v>0</v>
      </c>
      <c r="L83" s="21">
        <f>SUM(F$3:F82)+I83</f>
        <v>1.9120820284055957</v>
      </c>
      <c r="M83" s="21">
        <f>SUM(G$3:G82)+J83</f>
        <v>0</v>
      </c>
      <c r="N83" s="21"/>
      <c r="O83" s="21"/>
      <c r="P83" s="21"/>
      <c r="Q83" s="19">
        <f t="shared" si="5"/>
        <v>0</v>
      </c>
      <c r="R83" s="19">
        <f t="shared" si="5"/>
        <v>3.6560576833516572</v>
      </c>
      <c r="S83" s="19">
        <f t="shared" si="5"/>
        <v>0</v>
      </c>
      <c r="T83" s="19">
        <f t="shared" si="6"/>
        <v>0</v>
      </c>
      <c r="U83" s="19">
        <f t="shared" si="7"/>
        <v>0</v>
      </c>
      <c r="V83" s="19">
        <f t="shared" si="8"/>
        <v>0</v>
      </c>
    </row>
    <row r="84" spans="1:22" x14ac:dyDescent="0.25">
      <c r="A84" s="26">
        <f>Wellpath!E84</f>
        <v>2340</v>
      </c>
      <c r="B84" s="22">
        <v>0</v>
      </c>
      <c r="C84" s="22">
        <v>0</v>
      </c>
      <c r="D84" s="22">
        <f>(COS(Wellpath!$L84) * COS(Wellpath!$O84) * COS(Wellpath!$O84) - COS(Wellpath!$L84) * SIN(Wellpath!$O84) * SIN(Wellpath!$O84) - TAN(Dip) * SIN(Wellpath!$L84) * COS(Wellpath!$O84)) / 2</f>
        <v>0.61649937310110459</v>
      </c>
      <c r="E84" s="20">
        <f>Model!$W$19*((drdp!B84+drdp!K84)*'MSXY-TI3S'!$B84+(drdp!E84+drdp!N84)*'MSXY-TI3S'!$C84+(drdp!H84+drdp!Q84)*'MSXY-TI3S'!$D84)</f>
        <v>0</v>
      </c>
      <c r="F84" s="20">
        <f>Model!$W$19*((drdp!C84+drdp!L84)*'MSXY-TI3S'!$B84+(drdp!F84+drdp!O84)*'MSXY-TI3S'!$C84+(drdp!I84+drdp!R84)*'MSXY-TI3S'!$D84)</f>
        <v>3.7754602872017459E-3</v>
      </c>
      <c r="G84" s="20">
        <f>Model!$W$19*((drdp!D84+drdp!M84)*'MSXY-TI3S'!$B84+(drdp!G84+drdp!P84)*'MSXY-TI3S'!$C84+(drdp!J84+drdp!S84)*'MSXY-TI3S'!$D84)</f>
        <v>0</v>
      </c>
      <c r="H84" s="18">
        <f>Model!$W$19*((drdp!B84)*'MSXY-TI3S'!$B84+(drdp!E84)*'MSXY-TI3S'!$C84+(drdp!H84)*'MSXY-TI3S'!$D84)</f>
        <v>0</v>
      </c>
      <c r="I84" s="18">
        <f>Model!$W$19*((drdp!C84)*'MSXY-TI3S'!$B84+(drdp!F84)*'MSXY-TI3S'!$C84+(drdp!I84)*'MSXY-TI3S'!$D84)</f>
        <v>1.887730143600873E-3</v>
      </c>
      <c r="J84" s="18">
        <f>Model!$W$19*((drdp!D84)*'MSXY-TI3S'!$B84+(drdp!G84)*'MSXY-TI3S'!$C84+(drdp!J84)*'MSXY-TI3S'!$D84)</f>
        <v>0</v>
      </c>
      <c r="K84" s="21">
        <f>SUM(E$3:E83)+H84</f>
        <v>0</v>
      </c>
      <c r="L84" s="21">
        <f>SUM(F$3:F83)+I84</f>
        <v>1.9165395182100728</v>
      </c>
      <c r="M84" s="21">
        <f>SUM(G$3:G83)+J84</f>
        <v>0</v>
      </c>
      <c r="N84" s="21"/>
      <c r="O84" s="21"/>
      <c r="P84" s="21"/>
      <c r="Q84" s="19">
        <f t="shared" si="5"/>
        <v>0</v>
      </c>
      <c r="R84" s="19">
        <f t="shared" si="5"/>
        <v>3.6731237248608983</v>
      </c>
      <c r="S84" s="19">
        <f t="shared" si="5"/>
        <v>0</v>
      </c>
      <c r="T84" s="19">
        <f t="shared" si="6"/>
        <v>0</v>
      </c>
      <c r="U84" s="19">
        <f t="shared" si="7"/>
        <v>0</v>
      </c>
      <c r="V84" s="19">
        <f t="shared" si="8"/>
        <v>0</v>
      </c>
    </row>
    <row r="85" spans="1:22" x14ac:dyDescent="0.25">
      <c r="A85" s="26">
        <f>Wellpath!E85</f>
        <v>2370</v>
      </c>
      <c r="B85" s="22">
        <v>0</v>
      </c>
      <c r="C85" s="22">
        <v>0</v>
      </c>
      <c r="D85" s="22">
        <f>(COS(Wellpath!$L85) * COS(Wellpath!$O85) * COS(Wellpath!$O85) - COS(Wellpath!$L85) * SIN(Wellpath!$O85) * SIN(Wellpath!$O85) - TAN(Dip) * SIN(Wellpath!$L85) * COS(Wellpath!$O85)) / 2</f>
        <v>0.57179254894952725</v>
      </c>
      <c r="E85" s="20">
        <f>Model!$W$19*((drdp!B85+drdp!K85)*'MSXY-TI3S'!$B85+(drdp!E85+drdp!N85)*'MSXY-TI3S'!$C85+(drdp!H85+drdp!Q85)*'MSXY-TI3S'!$D85)</f>
        <v>0</v>
      </c>
      <c r="F85" s="20">
        <f>Model!$W$19*((drdp!C85+drdp!L85)*'MSXY-TI3S'!$B85+(drdp!F85+drdp!O85)*'MSXY-TI3S'!$C85+(drdp!I85+drdp!R85)*'MSXY-TI3S'!$D85)</f>
        <v>2.5495159817680202E-3</v>
      </c>
      <c r="G85" s="20">
        <f>Model!$W$19*((drdp!D85+drdp!M85)*'MSXY-TI3S'!$B85+(drdp!G85+drdp!P85)*'MSXY-TI3S'!$C85+(drdp!J85+drdp!S85)*'MSXY-TI3S'!$D85)</f>
        <v>0</v>
      </c>
      <c r="H85" s="18">
        <f>Model!$W$19*((drdp!B85)*'MSXY-TI3S'!$B85+(drdp!E85)*'MSXY-TI3S'!$C85+(drdp!H85)*'MSXY-TI3S'!$D85)</f>
        <v>0</v>
      </c>
      <c r="I85" s="18">
        <f>Model!$W$19*((drdp!C85)*'MSXY-TI3S'!$B85+(drdp!F85)*'MSXY-TI3S'!$C85+(drdp!I85)*'MSXY-TI3S'!$D85)</f>
        <v>1.2747579908840101E-3</v>
      </c>
      <c r="J85" s="18">
        <f>Model!$W$19*((drdp!D85)*'MSXY-TI3S'!$B85+(drdp!G85)*'MSXY-TI3S'!$C85+(drdp!J85)*'MSXY-TI3S'!$D85)</f>
        <v>0</v>
      </c>
      <c r="K85" s="21">
        <f>SUM(E$3:E84)+H85</f>
        <v>0</v>
      </c>
      <c r="L85" s="21">
        <f>SUM(F$3:F84)+I85</f>
        <v>1.9197020063445578</v>
      </c>
      <c r="M85" s="21">
        <f>SUM(G$3:G84)+J85</f>
        <v>0</v>
      </c>
      <c r="N85" s="21"/>
      <c r="O85" s="21"/>
      <c r="P85" s="21"/>
      <c r="Q85" s="19">
        <f t="shared" si="5"/>
        <v>0</v>
      </c>
      <c r="R85" s="19">
        <f t="shared" si="5"/>
        <v>3.6852557931633205</v>
      </c>
      <c r="S85" s="19">
        <f t="shared" si="5"/>
        <v>0</v>
      </c>
      <c r="T85" s="19">
        <f t="shared" si="6"/>
        <v>0</v>
      </c>
      <c r="U85" s="19">
        <f t="shared" si="7"/>
        <v>0</v>
      </c>
      <c r="V85" s="19">
        <f t="shared" si="8"/>
        <v>0</v>
      </c>
    </row>
    <row r="86" spans="1:22" x14ac:dyDescent="0.25">
      <c r="A86" s="26">
        <f>Wellpath!E86</f>
        <v>2400</v>
      </c>
      <c r="B86" s="22">
        <v>0</v>
      </c>
      <c r="C86" s="22">
        <v>0</v>
      </c>
      <c r="D86" s="22">
        <f>(COS(Wellpath!$L86) * COS(Wellpath!$O86) * COS(Wellpath!$O86) - COS(Wellpath!$L86) * SIN(Wellpath!$O86) * SIN(Wellpath!$O86) - TAN(Dip) * SIN(Wellpath!$L86) * COS(Wellpath!$O86)) / 2</f>
        <v>0.52638908365494486</v>
      </c>
      <c r="E86" s="20">
        <f>Model!$W$19*((drdp!B86+drdp!K86)*'MSXY-TI3S'!$B86+(drdp!E86+drdp!N86)*'MSXY-TI3S'!$C86+(drdp!H86+drdp!Q86)*'MSXY-TI3S'!$D86)</f>
        <v>0</v>
      </c>
      <c r="F86" s="20">
        <f>Model!$W$19*((drdp!C86+drdp!L86)*'MSXY-TI3S'!$B86+(drdp!F86+drdp!O86)*'MSXY-TI3S'!$C86+(drdp!I86+drdp!R86)*'MSXY-TI3S'!$D86)</f>
        <v>1.4676590828758774E-3</v>
      </c>
      <c r="G86" s="20">
        <f>Model!$W$19*((drdp!D86+drdp!M86)*'MSXY-TI3S'!$B86+(drdp!G86+drdp!P86)*'MSXY-TI3S'!$C86+(drdp!J86+drdp!S86)*'MSXY-TI3S'!$D86)</f>
        <v>0</v>
      </c>
      <c r="H86" s="18">
        <f>Model!$W$19*((drdp!B86)*'MSXY-TI3S'!$B86+(drdp!E86)*'MSXY-TI3S'!$C86+(drdp!H86)*'MSXY-TI3S'!$D86)</f>
        <v>0</v>
      </c>
      <c r="I86" s="18">
        <f>Model!$W$19*((drdp!C86)*'MSXY-TI3S'!$B86+(drdp!F86)*'MSXY-TI3S'!$C86+(drdp!I86)*'MSXY-TI3S'!$D86)</f>
        <v>7.3382954143793872E-4</v>
      </c>
      <c r="J86" s="18">
        <f>Model!$W$19*((drdp!D86)*'MSXY-TI3S'!$B86+(drdp!G86)*'MSXY-TI3S'!$C86+(drdp!J86)*'MSXY-TI3S'!$D86)</f>
        <v>0</v>
      </c>
      <c r="K86" s="21">
        <f>SUM(E$3:E85)+H86</f>
        <v>0</v>
      </c>
      <c r="L86" s="21">
        <f>SUM(F$3:F85)+I86</f>
        <v>1.9217105938768797</v>
      </c>
      <c r="M86" s="21">
        <f>SUM(G$3:G85)+J86</f>
        <v>0</v>
      </c>
      <c r="N86" s="21"/>
      <c r="O86" s="21"/>
      <c r="P86" s="21"/>
      <c r="Q86" s="19">
        <f t="shared" si="5"/>
        <v>0</v>
      </c>
      <c r="R86" s="19">
        <f t="shared" si="5"/>
        <v>3.6929716066186296</v>
      </c>
      <c r="S86" s="19">
        <f t="shared" si="5"/>
        <v>0</v>
      </c>
      <c r="T86" s="19">
        <f t="shared" si="6"/>
        <v>0</v>
      </c>
      <c r="U86" s="19">
        <f t="shared" si="7"/>
        <v>0</v>
      </c>
      <c r="V86" s="19">
        <f t="shared" si="8"/>
        <v>0</v>
      </c>
    </row>
    <row r="87" spans="1:22" x14ac:dyDescent="0.25">
      <c r="A87" s="26">
        <f>Wellpath!E87</f>
        <v>2430</v>
      </c>
      <c r="B87" s="22">
        <v>0</v>
      </c>
      <c r="C87" s="22">
        <v>0</v>
      </c>
      <c r="D87" s="22">
        <f>(COS(Wellpath!$L87) * COS(Wellpath!$O87) * COS(Wellpath!$O87) - COS(Wellpath!$L87) * SIN(Wellpath!$O87) * SIN(Wellpath!$O87) - TAN(Dip) * SIN(Wellpath!$L87) * COS(Wellpath!$O87)) / 2</f>
        <v>0.48034429434595149</v>
      </c>
      <c r="E87" s="20">
        <f>Model!$W$19*((drdp!B87+drdp!K87)*'MSXY-TI3S'!$B87+(drdp!E87+drdp!N87)*'MSXY-TI3S'!$C87+(drdp!H87+drdp!Q87)*'MSXY-TI3S'!$D87)</f>
        <v>0</v>
      </c>
      <c r="F87" s="20">
        <f>Model!$W$19*((drdp!C87+drdp!L87)*'MSXY-TI3S'!$B87+(drdp!F87+drdp!O87)*'MSXY-TI3S'!$C87+(drdp!I87+drdp!R87)*'MSXY-TI3S'!$D87)</f>
        <v>4.4596690715737277E-4</v>
      </c>
      <c r="G87" s="20">
        <f>Model!$W$19*((drdp!D87+drdp!M87)*'MSXY-TI3S'!$B87+(drdp!G87+drdp!P87)*'MSXY-TI3S'!$C87+(drdp!J87+drdp!S87)*'MSXY-TI3S'!$D87)</f>
        <v>0</v>
      </c>
      <c r="H87" s="18">
        <f>Model!$W$19*((drdp!B87)*'MSXY-TI3S'!$B87+(drdp!E87)*'MSXY-TI3S'!$C87+(drdp!H87)*'MSXY-TI3S'!$D87)</f>
        <v>0</v>
      </c>
      <c r="I87" s="18">
        <f>Model!$W$19*((drdp!C87)*'MSXY-TI3S'!$B87+(drdp!F87)*'MSXY-TI3S'!$C87+(drdp!I87)*'MSXY-TI3S'!$D87)</f>
        <v>2.6758014429442364E-4</v>
      </c>
      <c r="J87" s="18">
        <f>Model!$W$19*((drdp!D87)*'MSXY-TI3S'!$B87+(drdp!G87)*'MSXY-TI3S'!$C87+(drdp!J87)*'MSXY-TI3S'!$D87)</f>
        <v>0</v>
      </c>
      <c r="K87" s="21">
        <f>SUM(E$3:E86)+H87</f>
        <v>0</v>
      </c>
      <c r="L87" s="21">
        <f>SUM(F$3:F86)+I87</f>
        <v>1.9227120035626122</v>
      </c>
      <c r="M87" s="21">
        <f>SUM(G$3:G86)+J87</f>
        <v>0</v>
      </c>
      <c r="N87" s="21"/>
      <c r="O87" s="21"/>
      <c r="P87" s="21"/>
      <c r="Q87" s="19">
        <f t="shared" si="5"/>
        <v>0</v>
      </c>
      <c r="R87" s="19">
        <f t="shared" si="5"/>
        <v>3.6968214486437545</v>
      </c>
      <c r="S87" s="19">
        <f t="shared" si="5"/>
        <v>0</v>
      </c>
      <c r="T87" s="19">
        <f t="shared" si="6"/>
        <v>0</v>
      </c>
      <c r="U87" s="19">
        <f t="shared" si="7"/>
        <v>0</v>
      </c>
      <c r="V87" s="19">
        <f t="shared" si="8"/>
        <v>0</v>
      </c>
    </row>
    <row r="88" spans="1:22" x14ac:dyDescent="0.25">
      <c r="A88" s="26">
        <f>Wellpath!E88</f>
        <v>2450</v>
      </c>
      <c r="B88" s="22">
        <v>0</v>
      </c>
      <c r="C88" s="22">
        <v>0</v>
      </c>
      <c r="D88" s="22">
        <f>(COS(Wellpath!$L88) * COS(Wellpath!$O88) * COS(Wellpath!$O88) - COS(Wellpath!$L88) * SIN(Wellpath!$O88) * SIN(Wellpath!$O88) - TAN(Dip) * SIN(Wellpath!$L88) * COS(Wellpath!$O88)) / 2</f>
        <v>0.44939702314958352</v>
      </c>
      <c r="E88" s="20">
        <f>Model!$W$19*((drdp!B88+drdp!K88)*'MSXY-TI3S'!$B88+(drdp!E88+drdp!N88)*'MSXY-TI3S'!$C88+(drdp!H88+drdp!Q88)*'MSXY-TI3S'!$D88)</f>
        <v>0</v>
      </c>
      <c r="F88" s="20">
        <f>Model!$W$19*((drdp!C88+drdp!L88)*'MSXY-TI3S'!$B88+(drdp!F88+drdp!O88)*'MSXY-TI3S'!$C88+(drdp!I88+drdp!R88)*'MSXY-TI3S'!$D88)</f>
        <v>0</v>
      </c>
      <c r="G88" s="20">
        <f>Model!$W$19*((drdp!D88+drdp!M88)*'MSXY-TI3S'!$B88+(drdp!G88+drdp!P88)*'MSXY-TI3S'!$C88+(drdp!J88+drdp!S88)*'MSXY-TI3S'!$D88)</f>
        <v>0</v>
      </c>
      <c r="H88" s="18">
        <f>Model!$W$19*((drdp!B88)*'MSXY-TI3S'!$B88+(drdp!E88)*'MSXY-TI3S'!$C88+(drdp!H88)*'MSXY-TI3S'!$D88)</f>
        <v>0</v>
      </c>
      <c r="I88" s="18">
        <f>Model!$W$19*((drdp!C88)*'MSXY-TI3S'!$B88+(drdp!F88)*'MSXY-TI3S'!$C88+(drdp!I88)*'MSXY-TI3S'!$D88)</f>
        <v>0</v>
      </c>
      <c r="J88" s="18">
        <f>Model!$W$19*((drdp!D88)*'MSXY-TI3S'!$B88+(drdp!G88)*'MSXY-TI3S'!$C88+(drdp!J88)*'MSXY-TI3S'!$D88)</f>
        <v>0</v>
      </c>
      <c r="K88" s="21">
        <f>SUM(E$3:E87)+H88</f>
        <v>0</v>
      </c>
      <c r="L88" s="21">
        <f>SUM(F$3:F87)+I88</f>
        <v>1.9228903903254753</v>
      </c>
      <c r="M88" s="21">
        <f>SUM(G$3:G87)+J88</f>
        <v>0</v>
      </c>
      <c r="N88" s="21"/>
      <c r="O88" s="21"/>
      <c r="P88" s="21"/>
      <c r="Q88" s="19">
        <f t="shared" si="5"/>
        <v>0</v>
      </c>
      <c r="R88" s="19">
        <f t="shared" si="5"/>
        <v>3.6975074532060588</v>
      </c>
      <c r="S88" s="19">
        <f t="shared" si="5"/>
        <v>0</v>
      </c>
      <c r="T88" s="19">
        <f t="shared" si="6"/>
        <v>0</v>
      </c>
      <c r="U88" s="19">
        <f t="shared" si="7"/>
        <v>0</v>
      </c>
      <c r="V88" s="19">
        <f t="shared" si="8"/>
        <v>0</v>
      </c>
    </row>
    <row r="89" spans="1:22" x14ac:dyDescent="0.25">
      <c r="A89" s="26">
        <f>Wellpath!E89</f>
        <v>2460</v>
      </c>
      <c r="B89" s="22">
        <v>0</v>
      </c>
      <c r="C89" s="22">
        <v>0</v>
      </c>
      <c r="D89" s="22">
        <f>(COS(Wellpath!$L89) * COS(Wellpath!$O89) * COS(Wellpath!$O89) - COS(Wellpath!$L89) * SIN(Wellpath!$O89) * SIN(Wellpath!$O89) - TAN(Dip) * SIN(Wellpath!$L89) * COS(Wellpath!$O89)) / 2</f>
        <v>0.44939702314958352</v>
      </c>
      <c r="E89" s="20">
        <f>Model!$W$19*((drdp!B89+drdp!K89)*'MSXY-TI3S'!$B89+(drdp!E89+drdp!N89)*'MSXY-TI3S'!$C89+(drdp!H89+drdp!Q89)*'MSXY-TI3S'!$D89)</f>
        <v>0</v>
      </c>
      <c r="F89" s="20">
        <f>Model!$W$19*((drdp!C89+drdp!L89)*'MSXY-TI3S'!$B89+(drdp!F89+drdp!O89)*'MSXY-TI3S'!$C89+(drdp!I89+drdp!R89)*'MSXY-TI3S'!$D89)</f>
        <v>0</v>
      </c>
      <c r="G89" s="20">
        <f>Model!$W$19*((drdp!D89+drdp!M89)*'MSXY-TI3S'!$B89+(drdp!G89+drdp!P89)*'MSXY-TI3S'!$C89+(drdp!J89+drdp!S89)*'MSXY-TI3S'!$D89)</f>
        <v>0</v>
      </c>
      <c r="H89" s="18">
        <f>Model!$W$19*((drdp!B89)*'MSXY-TI3S'!$B89+(drdp!E89)*'MSXY-TI3S'!$C89+(drdp!H89)*'MSXY-TI3S'!$D89)</f>
        <v>0</v>
      </c>
      <c r="I89" s="18">
        <f>Model!$W$19*((drdp!C89)*'MSXY-TI3S'!$B89+(drdp!F89)*'MSXY-TI3S'!$C89+(drdp!I89)*'MSXY-TI3S'!$D89)</f>
        <v>0</v>
      </c>
      <c r="J89" s="18">
        <f>Model!$W$19*((drdp!D89)*'MSXY-TI3S'!$B89+(drdp!G89)*'MSXY-TI3S'!$C89+(drdp!J89)*'MSXY-TI3S'!$D89)</f>
        <v>0</v>
      </c>
      <c r="K89" s="21">
        <f>SUM(E$3:E88)+H89</f>
        <v>0</v>
      </c>
      <c r="L89" s="21">
        <f>SUM(F$3:F88)+I89</f>
        <v>1.9228903903254753</v>
      </c>
      <c r="M89" s="21">
        <f>SUM(G$3:G88)+J89</f>
        <v>0</v>
      </c>
      <c r="N89" s="21"/>
      <c r="O89" s="21"/>
      <c r="P89" s="21"/>
      <c r="Q89" s="19">
        <f t="shared" si="5"/>
        <v>0</v>
      </c>
      <c r="R89" s="19">
        <f t="shared" si="5"/>
        <v>3.6975074532060588</v>
      </c>
      <c r="S89" s="19">
        <f t="shared" si="5"/>
        <v>0</v>
      </c>
      <c r="T89" s="19">
        <f t="shared" si="6"/>
        <v>0</v>
      </c>
      <c r="U89" s="19">
        <f t="shared" si="7"/>
        <v>0</v>
      </c>
      <c r="V89" s="19">
        <f t="shared" si="8"/>
        <v>0</v>
      </c>
    </row>
    <row r="90" spans="1:22" x14ac:dyDescent="0.25">
      <c r="A90" s="26">
        <f>Wellpath!E90</f>
        <v>2490</v>
      </c>
      <c r="B90" s="22">
        <v>0</v>
      </c>
      <c r="C90" s="22">
        <v>0</v>
      </c>
      <c r="D90" s="22">
        <f>(COS(Wellpath!$L90) * COS(Wellpath!$O90) * COS(Wellpath!$O90) - COS(Wellpath!$L90) * SIN(Wellpath!$O90) * SIN(Wellpath!$O90) - TAN(Dip) * SIN(Wellpath!$L90) * COS(Wellpath!$O90)) / 2</f>
        <v>0.44939702314958352</v>
      </c>
      <c r="E90" s="20">
        <f>Model!$W$19*((drdp!B90+drdp!K90)*'MSXY-TI3S'!$B90+(drdp!E90+drdp!N90)*'MSXY-TI3S'!$C90+(drdp!H90+drdp!Q90)*'MSXY-TI3S'!$D90)</f>
        <v>0</v>
      </c>
      <c r="F90" s="20">
        <f>Model!$W$19*((drdp!C90+drdp!L90)*'MSXY-TI3S'!$B90+(drdp!F90+drdp!O90)*'MSXY-TI3S'!$C90+(drdp!I90+drdp!R90)*'MSXY-TI3S'!$D90)</f>
        <v>0</v>
      </c>
      <c r="G90" s="20">
        <f>Model!$W$19*((drdp!D90+drdp!M90)*'MSXY-TI3S'!$B90+(drdp!G90+drdp!P90)*'MSXY-TI3S'!$C90+(drdp!J90+drdp!S90)*'MSXY-TI3S'!$D90)</f>
        <v>0</v>
      </c>
      <c r="H90" s="18">
        <f>Model!$W$19*((drdp!B90)*'MSXY-TI3S'!$B90+(drdp!E90)*'MSXY-TI3S'!$C90+(drdp!H90)*'MSXY-TI3S'!$D90)</f>
        <v>0</v>
      </c>
      <c r="I90" s="18">
        <f>Model!$W$19*((drdp!C90)*'MSXY-TI3S'!$B90+(drdp!F90)*'MSXY-TI3S'!$C90+(drdp!I90)*'MSXY-TI3S'!$D90)</f>
        <v>0</v>
      </c>
      <c r="J90" s="18">
        <f>Model!$W$19*((drdp!D90)*'MSXY-TI3S'!$B90+(drdp!G90)*'MSXY-TI3S'!$C90+(drdp!J90)*'MSXY-TI3S'!$D90)</f>
        <v>0</v>
      </c>
      <c r="K90" s="21">
        <f>SUM(E$3:E89)+H90</f>
        <v>0</v>
      </c>
      <c r="L90" s="21">
        <f>SUM(F$3:F89)+I90</f>
        <v>1.9228903903254753</v>
      </c>
      <c r="M90" s="21">
        <f>SUM(G$3:G89)+J90</f>
        <v>0</v>
      </c>
      <c r="N90" s="21"/>
      <c r="O90" s="21"/>
      <c r="P90" s="21"/>
      <c r="Q90" s="19">
        <f t="shared" si="5"/>
        <v>0</v>
      </c>
      <c r="R90" s="19">
        <f t="shared" si="5"/>
        <v>3.6975074532060588</v>
      </c>
      <c r="S90" s="19">
        <f t="shared" si="5"/>
        <v>0</v>
      </c>
      <c r="T90" s="19">
        <f t="shared" si="6"/>
        <v>0</v>
      </c>
      <c r="U90" s="19">
        <f t="shared" si="7"/>
        <v>0</v>
      </c>
      <c r="V90" s="19">
        <f t="shared" si="8"/>
        <v>0</v>
      </c>
    </row>
    <row r="91" spans="1:22" x14ac:dyDescent="0.25">
      <c r="A91" s="26">
        <f>Wellpath!E91</f>
        <v>2520</v>
      </c>
      <c r="B91" s="22">
        <v>0</v>
      </c>
      <c r="C91" s="22">
        <v>0</v>
      </c>
      <c r="D91" s="22">
        <f>(COS(Wellpath!$L91) * COS(Wellpath!$O91) * COS(Wellpath!$O91) - COS(Wellpath!$L91) * SIN(Wellpath!$O91) * SIN(Wellpath!$O91) - TAN(Dip) * SIN(Wellpath!$L91) * COS(Wellpath!$O91)) / 2</f>
        <v>0.44939702314958352</v>
      </c>
      <c r="E91" s="20">
        <f>Model!$W$19*((drdp!B91+drdp!K91)*'MSXY-TI3S'!$B91+(drdp!E91+drdp!N91)*'MSXY-TI3S'!$C91+(drdp!H91+drdp!Q91)*'MSXY-TI3S'!$D91)</f>
        <v>0</v>
      </c>
      <c r="F91" s="20">
        <f>Model!$W$19*((drdp!C91+drdp!L91)*'MSXY-TI3S'!$B91+(drdp!F91+drdp!O91)*'MSXY-TI3S'!$C91+(drdp!I91+drdp!R91)*'MSXY-TI3S'!$D91)</f>
        <v>0</v>
      </c>
      <c r="G91" s="20">
        <f>Model!$W$19*((drdp!D91+drdp!M91)*'MSXY-TI3S'!$B91+(drdp!G91+drdp!P91)*'MSXY-TI3S'!$C91+(drdp!J91+drdp!S91)*'MSXY-TI3S'!$D91)</f>
        <v>0</v>
      </c>
      <c r="H91" s="18">
        <f>Model!$W$19*((drdp!B91)*'MSXY-TI3S'!$B91+(drdp!E91)*'MSXY-TI3S'!$C91+(drdp!H91)*'MSXY-TI3S'!$D91)</f>
        <v>0</v>
      </c>
      <c r="I91" s="18">
        <f>Model!$W$19*((drdp!C91)*'MSXY-TI3S'!$B91+(drdp!F91)*'MSXY-TI3S'!$C91+(drdp!I91)*'MSXY-TI3S'!$D91)</f>
        <v>0</v>
      </c>
      <c r="J91" s="18">
        <f>Model!$W$19*((drdp!D91)*'MSXY-TI3S'!$B91+(drdp!G91)*'MSXY-TI3S'!$C91+(drdp!J91)*'MSXY-TI3S'!$D91)</f>
        <v>0</v>
      </c>
      <c r="K91" s="21">
        <f>SUM(E$3:E90)+H91</f>
        <v>0</v>
      </c>
      <c r="L91" s="21">
        <f>SUM(F$3:F90)+I91</f>
        <v>1.9228903903254753</v>
      </c>
      <c r="M91" s="21">
        <f>SUM(G$3:G90)+J91</f>
        <v>0</v>
      </c>
      <c r="N91" s="21"/>
      <c r="O91" s="21"/>
      <c r="P91" s="21"/>
      <c r="Q91" s="19">
        <f t="shared" si="5"/>
        <v>0</v>
      </c>
      <c r="R91" s="19">
        <f t="shared" si="5"/>
        <v>3.6975074532060588</v>
      </c>
      <c r="S91" s="19">
        <f t="shared" si="5"/>
        <v>0</v>
      </c>
      <c r="T91" s="19">
        <f t="shared" si="6"/>
        <v>0</v>
      </c>
      <c r="U91" s="19">
        <f t="shared" si="7"/>
        <v>0</v>
      </c>
      <c r="V91" s="19">
        <f t="shared" si="8"/>
        <v>0</v>
      </c>
    </row>
    <row r="92" spans="1:22" x14ac:dyDescent="0.25">
      <c r="A92" s="26">
        <f>Wellpath!E92</f>
        <v>2550</v>
      </c>
      <c r="B92" s="22">
        <v>0</v>
      </c>
      <c r="C92" s="22">
        <v>0</v>
      </c>
      <c r="D92" s="22">
        <f>(COS(Wellpath!$L92) * COS(Wellpath!$O92) * COS(Wellpath!$O92) - COS(Wellpath!$L92) * SIN(Wellpath!$O92) * SIN(Wellpath!$O92) - TAN(Dip) * SIN(Wellpath!$L92) * COS(Wellpath!$O92)) / 2</f>
        <v>0.44939702314958352</v>
      </c>
      <c r="E92" s="20">
        <f>Model!$W$19*((drdp!B92+drdp!K92)*'MSXY-TI3S'!$B92+(drdp!E92+drdp!N92)*'MSXY-TI3S'!$C92+(drdp!H92+drdp!Q92)*'MSXY-TI3S'!$D92)</f>
        <v>0</v>
      </c>
      <c r="F92" s="20">
        <f>Model!$W$19*((drdp!C92+drdp!L92)*'MSXY-TI3S'!$B92+(drdp!F92+drdp!O92)*'MSXY-TI3S'!$C92+(drdp!I92+drdp!R92)*'MSXY-TI3S'!$D92)</f>
        <v>0</v>
      </c>
      <c r="G92" s="20">
        <f>Model!$W$19*((drdp!D92+drdp!M92)*'MSXY-TI3S'!$B92+(drdp!G92+drdp!P92)*'MSXY-TI3S'!$C92+(drdp!J92+drdp!S92)*'MSXY-TI3S'!$D92)</f>
        <v>0</v>
      </c>
      <c r="H92" s="18">
        <f>Model!$W$19*((drdp!B92)*'MSXY-TI3S'!$B92+(drdp!E92)*'MSXY-TI3S'!$C92+(drdp!H92)*'MSXY-TI3S'!$D92)</f>
        <v>0</v>
      </c>
      <c r="I92" s="18">
        <f>Model!$W$19*((drdp!C92)*'MSXY-TI3S'!$B92+(drdp!F92)*'MSXY-TI3S'!$C92+(drdp!I92)*'MSXY-TI3S'!$D92)</f>
        <v>0</v>
      </c>
      <c r="J92" s="18">
        <f>Model!$W$19*((drdp!D92)*'MSXY-TI3S'!$B92+(drdp!G92)*'MSXY-TI3S'!$C92+(drdp!J92)*'MSXY-TI3S'!$D92)</f>
        <v>0</v>
      </c>
      <c r="K92" s="21">
        <f>SUM(E$3:E91)+H92</f>
        <v>0</v>
      </c>
      <c r="L92" s="21">
        <f>SUM(F$3:F91)+I92</f>
        <v>1.9228903903254753</v>
      </c>
      <c r="M92" s="21">
        <f>SUM(G$3:G91)+J92</f>
        <v>0</v>
      </c>
      <c r="N92" s="21"/>
      <c r="O92" s="21"/>
      <c r="P92" s="21"/>
      <c r="Q92" s="19">
        <f t="shared" si="5"/>
        <v>0</v>
      </c>
      <c r="R92" s="19">
        <f t="shared" si="5"/>
        <v>3.6975074532060588</v>
      </c>
      <c r="S92" s="19">
        <f t="shared" si="5"/>
        <v>0</v>
      </c>
      <c r="T92" s="19">
        <f t="shared" si="6"/>
        <v>0</v>
      </c>
      <c r="U92" s="19">
        <f t="shared" si="7"/>
        <v>0</v>
      </c>
      <c r="V92" s="19">
        <f t="shared" si="8"/>
        <v>0</v>
      </c>
    </row>
    <row r="93" spans="1:22" x14ac:dyDescent="0.25">
      <c r="A93" s="26">
        <f>Wellpath!E93</f>
        <v>2580</v>
      </c>
      <c r="B93" s="22">
        <v>0</v>
      </c>
      <c r="C93" s="22">
        <v>0</v>
      </c>
      <c r="D93" s="22">
        <f>(COS(Wellpath!$L93) * COS(Wellpath!$O93) * COS(Wellpath!$O93) - COS(Wellpath!$L93) * SIN(Wellpath!$O93) * SIN(Wellpath!$O93) - TAN(Dip) * SIN(Wellpath!$L93) * COS(Wellpath!$O93)) / 2</f>
        <v>0.44939702314958352</v>
      </c>
      <c r="E93" s="20">
        <f>Model!$W$19*((drdp!B93+drdp!K93)*'MSXY-TI3S'!$B93+(drdp!E93+drdp!N93)*'MSXY-TI3S'!$C93+(drdp!H93+drdp!Q93)*'MSXY-TI3S'!$D93)</f>
        <v>0</v>
      </c>
      <c r="F93" s="20">
        <f>Model!$W$19*((drdp!C93+drdp!L93)*'MSXY-TI3S'!$B93+(drdp!F93+drdp!O93)*'MSXY-TI3S'!$C93+(drdp!I93+drdp!R93)*'MSXY-TI3S'!$D93)</f>
        <v>0</v>
      </c>
      <c r="G93" s="20">
        <f>Model!$W$19*((drdp!D93+drdp!M93)*'MSXY-TI3S'!$B93+(drdp!G93+drdp!P93)*'MSXY-TI3S'!$C93+(drdp!J93+drdp!S93)*'MSXY-TI3S'!$D93)</f>
        <v>0</v>
      </c>
      <c r="H93" s="18">
        <f>Model!$W$19*((drdp!B93)*'MSXY-TI3S'!$B93+(drdp!E93)*'MSXY-TI3S'!$C93+(drdp!H93)*'MSXY-TI3S'!$D93)</f>
        <v>0</v>
      </c>
      <c r="I93" s="18">
        <f>Model!$W$19*((drdp!C93)*'MSXY-TI3S'!$B93+(drdp!F93)*'MSXY-TI3S'!$C93+(drdp!I93)*'MSXY-TI3S'!$D93)</f>
        <v>0</v>
      </c>
      <c r="J93" s="18">
        <f>Model!$W$19*((drdp!D93)*'MSXY-TI3S'!$B93+(drdp!G93)*'MSXY-TI3S'!$C93+(drdp!J93)*'MSXY-TI3S'!$D93)</f>
        <v>0</v>
      </c>
      <c r="K93" s="21">
        <f>SUM(E$3:E92)+H93</f>
        <v>0</v>
      </c>
      <c r="L93" s="21">
        <f>SUM(F$3:F92)+I93</f>
        <v>1.9228903903254753</v>
      </c>
      <c r="M93" s="21">
        <f>SUM(G$3:G92)+J93</f>
        <v>0</v>
      </c>
      <c r="N93" s="21"/>
      <c r="O93" s="21"/>
      <c r="P93" s="21"/>
      <c r="Q93" s="19">
        <f t="shared" si="5"/>
        <v>0</v>
      </c>
      <c r="R93" s="19">
        <f t="shared" si="5"/>
        <v>3.6975074532060588</v>
      </c>
      <c r="S93" s="19">
        <f t="shared" si="5"/>
        <v>0</v>
      </c>
      <c r="T93" s="19">
        <f t="shared" si="6"/>
        <v>0</v>
      </c>
      <c r="U93" s="19">
        <f t="shared" si="7"/>
        <v>0</v>
      </c>
      <c r="V93" s="19">
        <f t="shared" si="8"/>
        <v>0</v>
      </c>
    </row>
    <row r="94" spans="1:22" x14ac:dyDescent="0.25">
      <c r="A94" s="26">
        <f>Wellpath!E94</f>
        <v>2610</v>
      </c>
      <c r="B94" s="22">
        <v>0</v>
      </c>
      <c r="C94" s="22">
        <v>0</v>
      </c>
      <c r="D94" s="22">
        <f>(COS(Wellpath!$L94) * COS(Wellpath!$O94) * COS(Wellpath!$O94) - COS(Wellpath!$L94) * SIN(Wellpath!$O94) * SIN(Wellpath!$O94) - TAN(Dip) * SIN(Wellpath!$L94) * COS(Wellpath!$O94)) / 2</f>
        <v>0.44939702314958352</v>
      </c>
      <c r="E94" s="20">
        <f>Model!$W$19*((drdp!B94+drdp!K94)*'MSXY-TI3S'!$B94+(drdp!E94+drdp!N94)*'MSXY-TI3S'!$C94+(drdp!H94+drdp!Q94)*'MSXY-TI3S'!$D94)</f>
        <v>0</v>
      </c>
      <c r="F94" s="20">
        <f>Model!$W$19*((drdp!C94+drdp!L94)*'MSXY-TI3S'!$B94+(drdp!F94+drdp!O94)*'MSXY-TI3S'!$C94+(drdp!I94+drdp!R94)*'MSXY-TI3S'!$D94)</f>
        <v>0</v>
      </c>
      <c r="G94" s="20">
        <f>Model!$W$19*((drdp!D94+drdp!M94)*'MSXY-TI3S'!$B94+(drdp!G94+drdp!P94)*'MSXY-TI3S'!$C94+(drdp!J94+drdp!S94)*'MSXY-TI3S'!$D94)</f>
        <v>0</v>
      </c>
      <c r="H94" s="18">
        <f>Model!$W$19*((drdp!B94)*'MSXY-TI3S'!$B94+(drdp!E94)*'MSXY-TI3S'!$C94+(drdp!H94)*'MSXY-TI3S'!$D94)</f>
        <v>0</v>
      </c>
      <c r="I94" s="18">
        <f>Model!$W$19*((drdp!C94)*'MSXY-TI3S'!$B94+(drdp!F94)*'MSXY-TI3S'!$C94+(drdp!I94)*'MSXY-TI3S'!$D94)</f>
        <v>0</v>
      </c>
      <c r="J94" s="18">
        <f>Model!$W$19*((drdp!D94)*'MSXY-TI3S'!$B94+(drdp!G94)*'MSXY-TI3S'!$C94+(drdp!J94)*'MSXY-TI3S'!$D94)</f>
        <v>0</v>
      </c>
      <c r="K94" s="21">
        <f>SUM(E$3:E93)+H94</f>
        <v>0</v>
      </c>
      <c r="L94" s="21">
        <f>SUM(F$3:F93)+I94</f>
        <v>1.9228903903254753</v>
      </c>
      <c r="M94" s="21">
        <f>SUM(G$3:G93)+J94</f>
        <v>0</v>
      </c>
      <c r="N94" s="21"/>
      <c r="O94" s="21"/>
      <c r="P94" s="21"/>
      <c r="Q94" s="19">
        <f t="shared" si="5"/>
        <v>0</v>
      </c>
      <c r="R94" s="19">
        <f t="shared" si="5"/>
        <v>3.6975074532060588</v>
      </c>
      <c r="S94" s="19">
        <f t="shared" si="5"/>
        <v>0</v>
      </c>
      <c r="T94" s="19">
        <f t="shared" si="6"/>
        <v>0</v>
      </c>
      <c r="U94" s="19">
        <f t="shared" si="7"/>
        <v>0</v>
      </c>
      <c r="V94" s="19">
        <f t="shared" si="8"/>
        <v>0</v>
      </c>
    </row>
    <row r="95" spans="1:22" x14ac:dyDescent="0.25">
      <c r="A95" s="26">
        <f>Wellpath!E95</f>
        <v>2640</v>
      </c>
      <c r="B95" s="22">
        <v>0</v>
      </c>
      <c r="C95" s="22">
        <v>0</v>
      </c>
      <c r="D95" s="22">
        <f>(COS(Wellpath!$L95) * COS(Wellpath!$O95) * COS(Wellpath!$O95) - COS(Wellpath!$L95) * SIN(Wellpath!$O95) * SIN(Wellpath!$O95) - TAN(Dip) * SIN(Wellpath!$L95) * COS(Wellpath!$O95)) / 2</f>
        <v>0.44939702314958352</v>
      </c>
      <c r="E95" s="20">
        <f>Model!$W$19*((drdp!B95+drdp!K95)*'MSXY-TI3S'!$B95+(drdp!E95+drdp!N95)*'MSXY-TI3S'!$C95+(drdp!H95+drdp!Q95)*'MSXY-TI3S'!$D95)</f>
        <v>0</v>
      </c>
      <c r="F95" s="20">
        <f>Model!$W$19*((drdp!C95+drdp!L95)*'MSXY-TI3S'!$B95+(drdp!F95+drdp!O95)*'MSXY-TI3S'!$C95+(drdp!I95+drdp!R95)*'MSXY-TI3S'!$D95)</f>
        <v>0</v>
      </c>
      <c r="G95" s="20">
        <f>Model!$W$19*((drdp!D95+drdp!M95)*'MSXY-TI3S'!$B95+(drdp!G95+drdp!P95)*'MSXY-TI3S'!$C95+(drdp!J95+drdp!S95)*'MSXY-TI3S'!$D95)</f>
        <v>0</v>
      </c>
      <c r="H95" s="18">
        <f>Model!$W$19*((drdp!B95)*'MSXY-TI3S'!$B95+(drdp!E95)*'MSXY-TI3S'!$C95+(drdp!H95)*'MSXY-TI3S'!$D95)</f>
        <v>0</v>
      </c>
      <c r="I95" s="18">
        <f>Model!$W$19*((drdp!C95)*'MSXY-TI3S'!$B95+(drdp!F95)*'MSXY-TI3S'!$C95+(drdp!I95)*'MSXY-TI3S'!$D95)</f>
        <v>0</v>
      </c>
      <c r="J95" s="18">
        <f>Model!$W$19*((drdp!D95)*'MSXY-TI3S'!$B95+(drdp!G95)*'MSXY-TI3S'!$C95+(drdp!J95)*'MSXY-TI3S'!$D95)</f>
        <v>0</v>
      </c>
      <c r="K95" s="21">
        <f>SUM(E$3:E94)+H95</f>
        <v>0</v>
      </c>
      <c r="L95" s="21">
        <f>SUM(F$3:F94)+I95</f>
        <v>1.9228903903254753</v>
      </c>
      <c r="M95" s="21">
        <f>SUM(G$3:G94)+J95</f>
        <v>0</v>
      </c>
      <c r="N95" s="21"/>
      <c r="O95" s="21"/>
      <c r="P95" s="21"/>
      <c r="Q95" s="19">
        <f t="shared" si="5"/>
        <v>0</v>
      </c>
      <c r="R95" s="19">
        <f t="shared" si="5"/>
        <v>3.6975074532060588</v>
      </c>
      <c r="S95" s="19">
        <f t="shared" si="5"/>
        <v>0</v>
      </c>
      <c r="T95" s="19">
        <f t="shared" si="6"/>
        <v>0</v>
      </c>
      <c r="U95" s="19">
        <f t="shared" si="7"/>
        <v>0</v>
      </c>
      <c r="V95" s="19">
        <f t="shared" si="8"/>
        <v>0</v>
      </c>
    </row>
    <row r="96" spans="1:22" x14ac:dyDescent="0.25">
      <c r="A96" s="26">
        <f>Wellpath!E96</f>
        <v>2670</v>
      </c>
      <c r="B96" s="22">
        <v>0</v>
      </c>
      <c r="C96" s="22">
        <v>0</v>
      </c>
      <c r="D96" s="22">
        <f>(COS(Wellpath!$L96) * COS(Wellpath!$O96) * COS(Wellpath!$O96) - COS(Wellpath!$L96) * SIN(Wellpath!$O96) * SIN(Wellpath!$O96) - TAN(Dip) * SIN(Wellpath!$L96) * COS(Wellpath!$O96)) / 2</f>
        <v>0.44939702314958352</v>
      </c>
      <c r="E96" s="20">
        <f>Model!$W$19*((drdp!B96+drdp!K96)*'MSXY-TI3S'!$B96+(drdp!E96+drdp!N96)*'MSXY-TI3S'!$C96+(drdp!H96+drdp!Q96)*'MSXY-TI3S'!$D96)</f>
        <v>0</v>
      </c>
      <c r="F96" s="20">
        <f>Model!$W$19*((drdp!C96+drdp!L96)*'MSXY-TI3S'!$B96+(drdp!F96+drdp!O96)*'MSXY-TI3S'!$C96+(drdp!I96+drdp!R96)*'MSXY-TI3S'!$D96)</f>
        <v>0</v>
      </c>
      <c r="G96" s="20">
        <f>Model!$W$19*((drdp!D96+drdp!M96)*'MSXY-TI3S'!$B96+(drdp!G96+drdp!P96)*'MSXY-TI3S'!$C96+(drdp!J96+drdp!S96)*'MSXY-TI3S'!$D96)</f>
        <v>0</v>
      </c>
      <c r="H96" s="18">
        <f>Model!$W$19*((drdp!B96)*'MSXY-TI3S'!$B96+(drdp!E96)*'MSXY-TI3S'!$C96+(drdp!H96)*'MSXY-TI3S'!$D96)</f>
        <v>0</v>
      </c>
      <c r="I96" s="18">
        <f>Model!$W$19*((drdp!C96)*'MSXY-TI3S'!$B96+(drdp!F96)*'MSXY-TI3S'!$C96+(drdp!I96)*'MSXY-TI3S'!$D96)</f>
        <v>0</v>
      </c>
      <c r="J96" s="18">
        <f>Model!$W$19*((drdp!D96)*'MSXY-TI3S'!$B96+(drdp!G96)*'MSXY-TI3S'!$C96+(drdp!J96)*'MSXY-TI3S'!$D96)</f>
        <v>0</v>
      </c>
      <c r="K96" s="21">
        <f>SUM(E$3:E95)+H96</f>
        <v>0</v>
      </c>
      <c r="L96" s="21">
        <f>SUM(F$3:F95)+I96</f>
        <v>1.9228903903254753</v>
      </c>
      <c r="M96" s="21">
        <f>SUM(G$3:G95)+J96</f>
        <v>0</v>
      </c>
      <c r="N96" s="21"/>
      <c r="O96" s="21"/>
      <c r="P96" s="21"/>
      <c r="Q96" s="19">
        <f t="shared" si="5"/>
        <v>0</v>
      </c>
      <c r="R96" s="19">
        <f t="shared" si="5"/>
        <v>3.6975074532060588</v>
      </c>
      <c r="S96" s="19">
        <f t="shared" si="5"/>
        <v>0</v>
      </c>
      <c r="T96" s="19">
        <f t="shared" si="6"/>
        <v>0</v>
      </c>
      <c r="U96" s="19">
        <f t="shared" si="7"/>
        <v>0</v>
      </c>
      <c r="V96" s="19">
        <f t="shared" si="8"/>
        <v>0</v>
      </c>
    </row>
    <row r="97" spans="1:22" x14ac:dyDescent="0.25">
      <c r="A97" s="26">
        <f>Wellpath!E97</f>
        <v>2700</v>
      </c>
      <c r="B97" s="22">
        <v>0</v>
      </c>
      <c r="C97" s="22">
        <v>0</v>
      </c>
      <c r="D97" s="22">
        <f>(COS(Wellpath!$L97) * COS(Wellpath!$O97) * COS(Wellpath!$O97) - COS(Wellpath!$L97) * SIN(Wellpath!$O97) * SIN(Wellpath!$O97) - TAN(Dip) * SIN(Wellpath!$L97) * COS(Wellpath!$O97)) / 2</f>
        <v>0.44939702314958352</v>
      </c>
      <c r="E97" s="20">
        <f>Model!$W$19*((drdp!B97+drdp!K97)*'MSXY-TI3S'!$B97+(drdp!E97+drdp!N97)*'MSXY-TI3S'!$C97+(drdp!H97+drdp!Q97)*'MSXY-TI3S'!$D97)</f>
        <v>0</v>
      </c>
      <c r="F97" s="20">
        <f>Model!$W$19*((drdp!C97+drdp!L97)*'MSXY-TI3S'!$B97+(drdp!F97+drdp!O97)*'MSXY-TI3S'!$C97+(drdp!I97+drdp!R97)*'MSXY-TI3S'!$D97)</f>
        <v>0</v>
      </c>
      <c r="G97" s="20">
        <f>Model!$W$19*((drdp!D97+drdp!M97)*'MSXY-TI3S'!$B97+(drdp!G97+drdp!P97)*'MSXY-TI3S'!$C97+(drdp!J97+drdp!S97)*'MSXY-TI3S'!$D97)</f>
        <v>0</v>
      </c>
      <c r="H97" s="18">
        <f>Model!$W$19*((drdp!B97)*'MSXY-TI3S'!$B97+(drdp!E97)*'MSXY-TI3S'!$C97+(drdp!H97)*'MSXY-TI3S'!$D97)</f>
        <v>0</v>
      </c>
      <c r="I97" s="18">
        <f>Model!$W$19*((drdp!C97)*'MSXY-TI3S'!$B97+(drdp!F97)*'MSXY-TI3S'!$C97+(drdp!I97)*'MSXY-TI3S'!$D97)</f>
        <v>0</v>
      </c>
      <c r="J97" s="18">
        <f>Model!$W$19*((drdp!D97)*'MSXY-TI3S'!$B97+(drdp!G97)*'MSXY-TI3S'!$C97+(drdp!J97)*'MSXY-TI3S'!$D97)</f>
        <v>0</v>
      </c>
      <c r="K97" s="21">
        <f>SUM(E$3:E96)+H97</f>
        <v>0</v>
      </c>
      <c r="L97" s="21">
        <f>SUM(F$3:F96)+I97</f>
        <v>1.9228903903254753</v>
      </c>
      <c r="M97" s="21">
        <f>SUM(G$3:G96)+J97</f>
        <v>0</v>
      </c>
      <c r="N97" s="21"/>
      <c r="O97" s="21"/>
      <c r="P97" s="21"/>
      <c r="Q97" s="19">
        <f t="shared" si="5"/>
        <v>0</v>
      </c>
      <c r="R97" s="19">
        <f t="shared" si="5"/>
        <v>3.6975074532060588</v>
      </c>
      <c r="S97" s="19">
        <f t="shared" si="5"/>
        <v>0</v>
      </c>
      <c r="T97" s="19">
        <f t="shared" si="6"/>
        <v>0</v>
      </c>
      <c r="U97" s="19">
        <f t="shared" si="7"/>
        <v>0</v>
      </c>
      <c r="V97" s="19">
        <f t="shared" si="8"/>
        <v>0</v>
      </c>
    </row>
    <row r="98" spans="1:22" x14ac:dyDescent="0.25">
      <c r="A98" s="26">
        <f>Wellpath!E98</f>
        <v>2730</v>
      </c>
      <c r="B98" s="22">
        <v>0</v>
      </c>
      <c r="C98" s="22">
        <v>0</v>
      </c>
      <c r="D98" s="22">
        <f>(COS(Wellpath!$L98) * COS(Wellpath!$O98) * COS(Wellpath!$O98) - COS(Wellpath!$L98) * SIN(Wellpath!$O98) * SIN(Wellpath!$O98) - TAN(Dip) * SIN(Wellpath!$L98) * COS(Wellpath!$O98)) / 2</f>
        <v>0.44939702314958352</v>
      </c>
      <c r="E98" s="20">
        <f>Model!$W$19*((drdp!B98+drdp!K98)*'MSXY-TI3S'!$B98+(drdp!E98+drdp!N98)*'MSXY-TI3S'!$C98+(drdp!H98+drdp!Q98)*'MSXY-TI3S'!$D98)</f>
        <v>0</v>
      </c>
      <c r="F98" s="20">
        <f>Model!$W$19*((drdp!C98+drdp!L98)*'MSXY-TI3S'!$B98+(drdp!F98+drdp!O98)*'MSXY-TI3S'!$C98+(drdp!I98+drdp!R98)*'MSXY-TI3S'!$D98)</f>
        <v>0</v>
      </c>
      <c r="G98" s="20">
        <f>Model!$W$19*((drdp!D98+drdp!M98)*'MSXY-TI3S'!$B98+(drdp!G98+drdp!P98)*'MSXY-TI3S'!$C98+(drdp!J98+drdp!S98)*'MSXY-TI3S'!$D98)</f>
        <v>0</v>
      </c>
      <c r="H98" s="18">
        <f>Model!$W$19*((drdp!B98)*'MSXY-TI3S'!$B98+(drdp!E98)*'MSXY-TI3S'!$C98+(drdp!H98)*'MSXY-TI3S'!$D98)</f>
        <v>0</v>
      </c>
      <c r="I98" s="18">
        <f>Model!$W$19*((drdp!C98)*'MSXY-TI3S'!$B98+(drdp!F98)*'MSXY-TI3S'!$C98+(drdp!I98)*'MSXY-TI3S'!$D98)</f>
        <v>0</v>
      </c>
      <c r="J98" s="18">
        <f>Model!$W$19*((drdp!D98)*'MSXY-TI3S'!$B98+(drdp!G98)*'MSXY-TI3S'!$C98+(drdp!J98)*'MSXY-TI3S'!$D98)</f>
        <v>0</v>
      </c>
      <c r="K98" s="21">
        <f>SUM(E$3:E97)+H98</f>
        <v>0</v>
      </c>
      <c r="L98" s="21">
        <f>SUM(F$3:F97)+I98</f>
        <v>1.9228903903254753</v>
      </c>
      <c r="M98" s="21">
        <f>SUM(G$3:G97)+J98</f>
        <v>0</v>
      </c>
      <c r="N98" s="21"/>
      <c r="O98" s="21"/>
      <c r="P98" s="21"/>
      <c r="Q98" s="19">
        <f t="shared" si="5"/>
        <v>0</v>
      </c>
      <c r="R98" s="19">
        <f t="shared" si="5"/>
        <v>3.6975074532060588</v>
      </c>
      <c r="S98" s="19">
        <f t="shared" si="5"/>
        <v>0</v>
      </c>
      <c r="T98" s="19">
        <f t="shared" si="6"/>
        <v>0</v>
      </c>
      <c r="U98" s="19">
        <f t="shared" si="7"/>
        <v>0</v>
      </c>
      <c r="V98" s="19">
        <f t="shared" si="8"/>
        <v>0</v>
      </c>
    </row>
    <row r="99" spans="1:22" x14ac:dyDescent="0.25">
      <c r="A99" s="26">
        <f>Wellpath!E99</f>
        <v>2760</v>
      </c>
      <c r="B99" s="22">
        <v>0</v>
      </c>
      <c r="C99" s="22">
        <v>0</v>
      </c>
      <c r="D99" s="22">
        <f>(COS(Wellpath!$L99) * COS(Wellpath!$O99) * COS(Wellpath!$O99) - COS(Wellpath!$L99) * SIN(Wellpath!$O99) * SIN(Wellpath!$O99) - TAN(Dip) * SIN(Wellpath!$L99) * COS(Wellpath!$O99)) / 2</f>
        <v>0.44939702314958352</v>
      </c>
      <c r="E99" s="20">
        <f>Model!$W$19*((drdp!B99+drdp!K99)*'MSXY-TI3S'!$B99+(drdp!E99+drdp!N99)*'MSXY-TI3S'!$C99+(drdp!H99+drdp!Q99)*'MSXY-TI3S'!$D99)</f>
        <v>0</v>
      </c>
      <c r="F99" s="20">
        <f>Model!$W$19*((drdp!C99+drdp!L99)*'MSXY-TI3S'!$B99+(drdp!F99+drdp!O99)*'MSXY-TI3S'!$C99+(drdp!I99+drdp!R99)*'MSXY-TI3S'!$D99)</f>
        <v>0</v>
      </c>
      <c r="G99" s="20">
        <f>Model!$W$19*((drdp!D99+drdp!M99)*'MSXY-TI3S'!$B99+(drdp!G99+drdp!P99)*'MSXY-TI3S'!$C99+(drdp!J99+drdp!S99)*'MSXY-TI3S'!$D99)</f>
        <v>0</v>
      </c>
      <c r="H99" s="18">
        <f>Model!$W$19*((drdp!B99)*'MSXY-TI3S'!$B99+(drdp!E99)*'MSXY-TI3S'!$C99+(drdp!H99)*'MSXY-TI3S'!$D99)</f>
        <v>0</v>
      </c>
      <c r="I99" s="18">
        <f>Model!$W$19*((drdp!C99)*'MSXY-TI3S'!$B99+(drdp!F99)*'MSXY-TI3S'!$C99+(drdp!I99)*'MSXY-TI3S'!$D99)</f>
        <v>0</v>
      </c>
      <c r="J99" s="18">
        <f>Model!$W$19*((drdp!D99)*'MSXY-TI3S'!$B99+(drdp!G99)*'MSXY-TI3S'!$C99+(drdp!J99)*'MSXY-TI3S'!$D99)</f>
        <v>0</v>
      </c>
      <c r="K99" s="21">
        <f>SUM(E$3:E98)+H99</f>
        <v>0</v>
      </c>
      <c r="L99" s="21">
        <f>SUM(F$3:F98)+I99</f>
        <v>1.9228903903254753</v>
      </c>
      <c r="M99" s="21">
        <f>SUM(G$3:G98)+J99</f>
        <v>0</v>
      </c>
      <c r="N99" s="21"/>
      <c r="O99" s="21"/>
      <c r="P99" s="21"/>
      <c r="Q99" s="19">
        <f t="shared" si="5"/>
        <v>0</v>
      </c>
      <c r="R99" s="19">
        <f t="shared" si="5"/>
        <v>3.6975074532060588</v>
      </c>
      <c r="S99" s="19">
        <f t="shared" si="5"/>
        <v>0</v>
      </c>
      <c r="T99" s="19">
        <f t="shared" si="6"/>
        <v>0</v>
      </c>
      <c r="U99" s="19">
        <f t="shared" si="7"/>
        <v>0</v>
      </c>
      <c r="V99" s="19">
        <f t="shared" si="8"/>
        <v>0</v>
      </c>
    </row>
    <row r="100" spans="1:22" x14ac:dyDescent="0.25">
      <c r="A100" s="26">
        <f>Wellpath!E100</f>
        <v>2790</v>
      </c>
      <c r="B100" s="22">
        <v>0</v>
      </c>
      <c r="C100" s="22">
        <v>0</v>
      </c>
      <c r="D100" s="22">
        <f>(COS(Wellpath!$L100) * COS(Wellpath!$O100) * COS(Wellpath!$O100) - COS(Wellpath!$L100) * SIN(Wellpath!$O100) * SIN(Wellpath!$O100) - TAN(Dip) * SIN(Wellpath!$L100) * COS(Wellpath!$O100)) / 2</f>
        <v>0.44939702314958352</v>
      </c>
      <c r="E100" s="20">
        <f>Model!$W$19*((drdp!B100+drdp!K100)*'MSXY-TI3S'!$B100+(drdp!E100+drdp!N100)*'MSXY-TI3S'!$C100+(drdp!H100+drdp!Q100)*'MSXY-TI3S'!$D100)</f>
        <v>0</v>
      </c>
      <c r="F100" s="20">
        <f>Model!$W$19*((drdp!C100+drdp!L100)*'MSXY-TI3S'!$B100+(drdp!F100+drdp!O100)*'MSXY-TI3S'!$C100+(drdp!I100+drdp!R100)*'MSXY-TI3S'!$D100)</f>
        <v>0</v>
      </c>
      <c r="G100" s="20">
        <f>Model!$W$19*((drdp!D100+drdp!M100)*'MSXY-TI3S'!$B100+(drdp!G100+drdp!P100)*'MSXY-TI3S'!$C100+(drdp!J100+drdp!S100)*'MSXY-TI3S'!$D100)</f>
        <v>0</v>
      </c>
      <c r="H100" s="18">
        <f>Model!$W$19*((drdp!B100)*'MSXY-TI3S'!$B100+(drdp!E100)*'MSXY-TI3S'!$C100+(drdp!H100)*'MSXY-TI3S'!$D100)</f>
        <v>0</v>
      </c>
      <c r="I100" s="18">
        <f>Model!$W$19*((drdp!C100)*'MSXY-TI3S'!$B100+(drdp!F100)*'MSXY-TI3S'!$C100+(drdp!I100)*'MSXY-TI3S'!$D100)</f>
        <v>0</v>
      </c>
      <c r="J100" s="18">
        <f>Model!$W$19*((drdp!D100)*'MSXY-TI3S'!$B100+(drdp!G100)*'MSXY-TI3S'!$C100+(drdp!J100)*'MSXY-TI3S'!$D100)</f>
        <v>0</v>
      </c>
      <c r="K100" s="21">
        <f>SUM(E$3:E99)+H100</f>
        <v>0</v>
      </c>
      <c r="L100" s="21">
        <f>SUM(F$3:F99)+I100</f>
        <v>1.9228903903254753</v>
      </c>
      <c r="M100" s="21">
        <f>SUM(G$3:G99)+J100</f>
        <v>0</v>
      </c>
      <c r="N100" s="21"/>
      <c r="O100" s="21"/>
      <c r="P100" s="21"/>
      <c r="Q100" s="19">
        <f t="shared" si="5"/>
        <v>0</v>
      </c>
      <c r="R100" s="19">
        <f t="shared" si="5"/>
        <v>3.6975074532060588</v>
      </c>
      <c r="S100" s="19">
        <f t="shared" si="5"/>
        <v>0</v>
      </c>
      <c r="T100" s="19">
        <f t="shared" si="6"/>
        <v>0</v>
      </c>
      <c r="U100" s="19">
        <f t="shared" si="7"/>
        <v>0</v>
      </c>
      <c r="V100" s="19">
        <f t="shared" si="8"/>
        <v>0</v>
      </c>
    </row>
    <row r="101" spans="1:22" x14ac:dyDescent="0.25">
      <c r="A101" s="26">
        <f>Wellpath!E101</f>
        <v>2820</v>
      </c>
      <c r="B101" s="22">
        <v>0</v>
      </c>
      <c r="C101" s="22">
        <v>0</v>
      </c>
      <c r="D101" s="22">
        <f>(COS(Wellpath!$L101) * COS(Wellpath!$O101) * COS(Wellpath!$O101) - COS(Wellpath!$L101) * SIN(Wellpath!$O101) * SIN(Wellpath!$O101) - TAN(Dip) * SIN(Wellpath!$L101) * COS(Wellpath!$O101)) / 2</f>
        <v>0.44939702314958352</v>
      </c>
      <c r="E101" s="20">
        <f>Model!$W$19*((drdp!B101+drdp!K101)*'MSXY-TI3S'!$B101+(drdp!E101+drdp!N101)*'MSXY-TI3S'!$C101+(drdp!H101+drdp!Q101)*'MSXY-TI3S'!$D101)</f>
        <v>0</v>
      </c>
      <c r="F101" s="20">
        <f>Model!$W$19*((drdp!C101+drdp!L101)*'MSXY-TI3S'!$B101+(drdp!F101+drdp!O101)*'MSXY-TI3S'!$C101+(drdp!I101+drdp!R101)*'MSXY-TI3S'!$D101)</f>
        <v>0</v>
      </c>
      <c r="G101" s="20">
        <f>Model!$W$19*((drdp!D101+drdp!M101)*'MSXY-TI3S'!$B101+(drdp!G101+drdp!P101)*'MSXY-TI3S'!$C101+(drdp!J101+drdp!S101)*'MSXY-TI3S'!$D101)</f>
        <v>0</v>
      </c>
      <c r="H101" s="18">
        <f>Model!$W$19*((drdp!B101)*'MSXY-TI3S'!$B101+(drdp!E101)*'MSXY-TI3S'!$C101+(drdp!H101)*'MSXY-TI3S'!$D101)</f>
        <v>0</v>
      </c>
      <c r="I101" s="18">
        <f>Model!$W$19*((drdp!C101)*'MSXY-TI3S'!$B101+(drdp!F101)*'MSXY-TI3S'!$C101+(drdp!I101)*'MSXY-TI3S'!$D101)</f>
        <v>0</v>
      </c>
      <c r="J101" s="18">
        <f>Model!$W$19*((drdp!D101)*'MSXY-TI3S'!$B101+(drdp!G101)*'MSXY-TI3S'!$C101+(drdp!J101)*'MSXY-TI3S'!$D101)</f>
        <v>0</v>
      </c>
      <c r="K101" s="21">
        <f>SUM(E$3:E100)+H101</f>
        <v>0</v>
      </c>
      <c r="L101" s="21">
        <f>SUM(F$3:F100)+I101</f>
        <v>1.9228903903254753</v>
      </c>
      <c r="M101" s="21">
        <f>SUM(G$3:G100)+J101</f>
        <v>0</v>
      </c>
      <c r="N101" s="21"/>
      <c r="O101" s="21"/>
      <c r="P101" s="21"/>
      <c r="Q101" s="19">
        <f t="shared" si="5"/>
        <v>0</v>
      </c>
      <c r="R101" s="19">
        <f t="shared" si="5"/>
        <v>3.6975074532060588</v>
      </c>
      <c r="S101" s="19">
        <f t="shared" si="5"/>
        <v>0</v>
      </c>
      <c r="T101" s="19">
        <f t="shared" si="6"/>
        <v>0</v>
      </c>
      <c r="U101" s="19">
        <f t="shared" si="7"/>
        <v>0</v>
      </c>
      <c r="V101" s="19">
        <f t="shared" si="8"/>
        <v>0</v>
      </c>
    </row>
    <row r="102" spans="1:22" x14ac:dyDescent="0.25">
      <c r="A102" s="26">
        <f>Wellpath!E102</f>
        <v>2850</v>
      </c>
      <c r="B102" s="22">
        <v>0</v>
      </c>
      <c r="C102" s="22">
        <v>0</v>
      </c>
      <c r="D102" s="22">
        <f>(COS(Wellpath!$L102) * COS(Wellpath!$O102) * COS(Wellpath!$O102) - COS(Wellpath!$L102) * SIN(Wellpath!$O102) * SIN(Wellpath!$O102) - TAN(Dip) * SIN(Wellpath!$L102) * COS(Wellpath!$O102)) / 2</f>
        <v>0.44939702314958352</v>
      </c>
      <c r="E102" s="20">
        <f>Model!$W$19*((drdp!B102+drdp!K102)*'MSXY-TI3S'!$B102+(drdp!E102+drdp!N102)*'MSXY-TI3S'!$C102+(drdp!H102+drdp!Q102)*'MSXY-TI3S'!$D102)</f>
        <v>0</v>
      </c>
      <c r="F102" s="20">
        <f>Model!$W$19*((drdp!C102+drdp!L102)*'MSXY-TI3S'!$B102+(drdp!F102+drdp!O102)*'MSXY-TI3S'!$C102+(drdp!I102+drdp!R102)*'MSXY-TI3S'!$D102)</f>
        <v>0</v>
      </c>
      <c r="G102" s="20">
        <f>Model!$W$19*((drdp!D102+drdp!M102)*'MSXY-TI3S'!$B102+(drdp!G102+drdp!P102)*'MSXY-TI3S'!$C102+(drdp!J102+drdp!S102)*'MSXY-TI3S'!$D102)</f>
        <v>0</v>
      </c>
      <c r="H102" s="18">
        <f>Model!$W$19*((drdp!B102)*'MSXY-TI3S'!$B102+(drdp!E102)*'MSXY-TI3S'!$C102+(drdp!H102)*'MSXY-TI3S'!$D102)</f>
        <v>0</v>
      </c>
      <c r="I102" s="18">
        <f>Model!$W$19*((drdp!C102)*'MSXY-TI3S'!$B102+(drdp!F102)*'MSXY-TI3S'!$C102+(drdp!I102)*'MSXY-TI3S'!$D102)</f>
        <v>0</v>
      </c>
      <c r="J102" s="18">
        <f>Model!$W$19*((drdp!D102)*'MSXY-TI3S'!$B102+(drdp!G102)*'MSXY-TI3S'!$C102+(drdp!J102)*'MSXY-TI3S'!$D102)</f>
        <v>0</v>
      </c>
      <c r="K102" s="21">
        <f>SUM(E$3:E101)+H102</f>
        <v>0</v>
      </c>
      <c r="L102" s="21">
        <f>SUM(F$3:F101)+I102</f>
        <v>1.9228903903254753</v>
      </c>
      <c r="M102" s="21">
        <f>SUM(G$3:G101)+J102</f>
        <v>0</v>
      </c>
      <c r="N102" s="21"/>
      <c r="O102" s="21"/>
      <c r="P102" s="21"/>
      <c r="Q102" s="19">
        <f t="shared" si="5"/>
        <v>0</v>
      </c>
      <c r="R102" s="19">
        <f t="shared" si="5"/>
        <v>3.6975074532060588</v>
      </c>
      <c r="S102" s="19">
        <f t="shared" si="5"/>
        <v>0</v>
      </c>
      <c r="T102" s="19">
        <f t="shared" si="6"/>
        <v>0</v>
      </c>
      <c r="U102" s="19">
        <f t="shared" si="7"/>
        <v>0</v>
      </c>
      <c r="V102" s="19">
        <f t="shared" si="8"/>
        <v>0</v>
      </c>
    </row>
    <row r="103" spans="1:22" x14ac:dyDescent="0.25">
      <c r="A103" s="26">
        <f>Wellpath!E103</f>
        <v>2880</v>
      </c>
      <c r="B103" s="22">
        <v>0</v>
      </c>
      <c r="C103" s="22">
        <v>0</v>
      </c>
      <c r="D103" s="22">
        <f>(COS(Wellpath!$L103) * COS(Wellpath!$O103) * COS(Wellpath!$O103) - COS(Wellpath!$L103) * SIN(Wellpath!$O103) * SIN(Wellpath!$O103) - TAN(Dip) * SIN(Wellpath!$L103) * COS(Wellpath!$O103)) / 2</f>
        <v>-0.48296291314453421</v>
      </c>
      <c r="E103" s="20">
        <f>Model!$W$19*((drdp!B103+drdp!K103)*'MSXY-TI3S'!$B103+(drdp!E103+drdp!N103)*'MSXY-TI3S'!$C103+(drdp!H103+drdp!Q103)*'MSXY-TI3S'!$D103)</f>
        <v>-5.8462203887114121E-3</v>
      </c>
      <c r="F103" s="20">
        <f>Model!$W$19*((drdp!C103+drdp!L103)*'MSXY-TI3S'!$B103+(drdp!F103+drdp!O103)*'MSXY-TI3S'!$C103+(drdp!I103+drdp!R103)*'MSXY-TI3S'!$D103)</f>
        <v>-1.3497063260631897E-3</v>
      </c>
      <c r="G103" s="20">
        <f>Model!$W$19*((drdp!D103+drdp!M103)*'MSXY-TI3S'!$B103+(drdp!G103+drdp!P103)*'MSXY-TI3S'!$C103+(drdp!J103+drdp!S103)*'MSXY-TI3S'!$D103)</f>
        <v>0</v>
      </c>
      <c r="H103" s="18">
        <f>Model!$W$19*((drdp!B103)*'MSXY-TI3S'!$B103+(drdp!E103)*'MSXY-TI3S'!$C103+(drdp!H103)*'MSXY-TI3S'!$D103)</f>
        <v>-2.923110194355706E-3</v>
      </c>
      <c r="I103" s="18">
        <f>Model!$W$19*((drdp!C103)*'MSXY-TI3S'!$B103+(drdp!F103)*'MSXY-TI3S'!$C103+(drdp!I103)*'MSXY-TI3S'!$D103)</f>
        <v>-6.7485316303159484E-4</v>
      </c>
      <c r="J103" s="18">
        <f>Model!$W$19*((drdp!D103)*'MSXY-TI3S'!$B103+(drdp!G103)*'MSXY-TI3S'!$C103+(drdp!J103)*'MSXY-TI3S'!$D103)</f>
        <v>0</v>
      </c>
      <c r="K103" s="21">
        <f>SUM(E$3:E102)+H103</f>
        <v>-2.923110194355706E-3</v>
      </c>
      <c r="L103" s="21">
        <f>SUM(F$3:F102)+I103</f>
        <v>1.9222155371624436</v>
      </c>
      <c r="M103" s="21">
        <f>SUM(G$3:G102)+J103</f>
        <v>0</v>
      </c>
      <c r="N103" s="21"/>
      <c r="O103" s="21"/>
      <c r="P103" s="21"/>
      <c r="Q103" s="19">
        <f t="shared" si="5"/>
        <v>8.5445732083462532E-6</v>
      </c>
      <c r="R103" s="19">
        <f t="shared" si="5"/>
        <v>3.6949125713087017</v>
      </c>
      <c r="S103" s="19">
        <f t="shared" si="5"/>
        <v>0</v>
      </c>
      <c r="T103" s="19">
        <f t="shared" si="6"/>
        <v>-5.6188478324284688E-3</v>
      </c>
      <c r="U103" s="19">
        <f t="shared" si="7"/>
        <v>0</v>
      </c>
      <c r="V103" s="19">
        <f t="shared" si="8"/>
        <v>0</v>
      </c>
    </row>
    <row r="104" spans="1:22" x14ac:dyDescent="0.25">
      <c r="A104" s="26">
        <f>Wellpath!E104</f>
        <v>2910</v>
      </c>
      <c r="B104" s="22">
        <v>0</v>
      </c>
      <c r="C104" s="22">
        <v>0</v>
      </c>
      <c r="D104" s="22">
        <f>(COS(Wellpath!$L104) * COS(Wellpath!$O104) * COS(Wellpath!$O104) - COS(Wellpath!$L104) * SIN(Wellpath!$O104) * SIN(Wellpath!$O104) - TAN(Dip) * SIN(Wellpath!$L104) * COS(Wellpath!$O104)) / 2</f>
        <v>-0.43301270189221946</v>
      </c>
      <c r="E104" s="20">
        <f>Model!$W$19*((drdp!B104+drdp!K104)*'MSXY-TI3S'!$B104+(drdp!E104+drdp!N104)*'MSXY-TI3S'!$C104+(drdp!H104+drdp!Q104)*'MSXY-TI3S'!$D104)</f>
        <v>-1.0125950745493238E-2</v>
      </c>
      <c r="F104" s="20">
        <f>Model!$W$19*((drdp!C104+drdp!L104)*'MSXY-TI3S'!$B104+(drdp!F104+drdp!O104)*'MSXY-TI3S'!$C104+(drdp!I104+drdp!R104)*'MSXY-TI3S'!$D104)</f>
        <v>-2.3377599320385705E-3</v>
      </c>
      <c r="G104" s="20">
        <f>Model!$W$19*((drdp!D104+drdp!M104)*'MSXY-TI3S'!$B104+(drdp!G104+drdp!P104)*'MSXY-TI3S'!$C104+(drdp!J104+drdp!S104)*'MSXY-TI3S'!$D104)</f>
        <v>0</v>
      </c>
      <c r="H104" s="18">
        <f>Model!$W$19*((drdp!B104)*'MSXY-TI3S'!$B104+(drdp!E104)*'MSXY-TI3S'!$C104+(drdp!H104)*'MSXY-TI3S'!$D104)</f>
        <v>-5.0629753727466191E-3</v>
      </c>
      <c r="I104" s="18">
        <f>Model!$W$19*((drdp!C104)*'MSXY-TI3S'!$B104+(drdp!F104)*'MSXY-TI3S'!$C104+(drdp!I104)*'MSXY-TI3S'!$D104)</f>
        <v>-1.1688799660192852E-3</v>
      </c>
      <c r="J104" s="18">
        <f>Model!$W$19*((drdp!D104)*'MSXY-TI3S'!$B104+(drdp!G104)*'MSXY-TI3S'!$C104+(drdp!J104)*'MSXY-TI3S'!$D104)</f>
        <v>0</v>
      </c>
      <c r="K104" s="21">
        <f>SUM(E$3:E103)+H104</f>
        <v>-1.0909195761458032E-2</v>
      </c>
      <c r="L104" s="21">
        <f>SUM(F$3:F103)+I104</f>
        <v>1.9203718040333928</v>
      </c>
      <c r="M104" s="21">
        <f>SUM(G$3:G103)+J104</f>
        <v>0</v>
      </c>
      <c r="N104" s="21"/>
      <c r="O104" s="21"/>
      <c r="P104" s="21"/>
      <c r="Q104" s="19">
        <f t="shared" si="5"/>
        <v>1.1901055216181389E-4</v>
      </c>
      <c r="R104" s="19">
        <f t="shared" si="5"/>
        <v>3.6878278657264678</v>
      </c>
      <c r="S104" s="19">
        <f t="shared" si="5"/>
        <v>0</v>
      </c>
      <c r="T104" s="19">
        <f t="shared" si="6"/>
        <v>-2.0949711944984604E-2</v>
      </c>
      <c r="U104" s="19">
        <f t="shared" si="7"/>
        <v>0</v>
      </c>
      <c r="V104" s="19">
        <f t="shared" si="8"/>
        <v>0</v>
      </c>
    </row>
    <row r="105" spans="1:22" x14ac:dyDescent="0.25">
      <c r="A105" s="26">
        <f>Wellpath!E105</f>
        <v>2940</v>
      </c>
      <c r="B105" s="22">
        <v>0</v>
      </c>
      <c r="C105" s="22">
        <v>0</v>
      </c>
      <c r="D105" s="22">
        <f>(COS(Wellpath!$L105) * COS(Wellpath!$O105) * COS(Wellpath!$O105) - COS(Wellpath!$L105) * SIN(Wellpath!$O105) * SIN(Wellpath!$O105) - TAN(Dip) * SIN(Wellpath!$L105) * COS(Wellpath!$O105)) / 2</f>
        <v>-0.35355339059327395</v>
      </c>
      <c r="E105" s="20">
        <f>Model!$W$19*((drdp!B105+drdp!K105)*'MSXY-TI3S'!$B105+(drdp!E105+drdp!N105)*'MSXY-TI3S'!$C105+(drdp!H105+drdp!Q105)*'MSXY-TI3S'!$D105)</f>
        <v>-1.1692440777422829E-2</v>
      </c>
      <c r="F105" s="20">
        <f>Model!$W$19*((drdp!C105+drdp!L105)*'MSXY-TI3S'!$B105+(drdp!F105+drdp!O105)*'MSXY-TI3S'!$C105+(drdp!I105+drdp!R105)*'MSXY-TI3S'!$D105)</f>
        <v>-2.6994126521263798E-3</v>
      </c>
      <c r="G105" s="20">
        <f>Model!$W$19*((drdp!D105+drdp!M105)*'MSXY-TI3S'!$B105+(drdp!G105+drdp!P105)*'MSXY-TI3S'!$C105+(drdp!J105+drdp!S105)*'MSXY-TI3S'!$D105)</f>
        <v>0</v>
      </c>
      <c r="H105" s="18">
        <f>Model!$W$19*((drdp!B105)*'MSXY-TI3S'!$B105+(drdp!E105)*'MSXY-TI3S'!$C105+(drdp!H105)*'MSXY-TI3S'!$D105)</f>
        <v>-5.8462203887114147E-3</v>
      </c>
      <c r="I105" s="18">
        <f>Model!$W$19*((drdp!C105)*'MSXY-TI3S'!$B105+(drdp!F105)*'MSXY-TI3S'!$C105+(drdp!I105)*'MSXY-TI3S'!$D105)</f>
        <v>-1.3497063260631899E-3</v>
      </c>
      <c r="J105" s="18">
        <f>Model!$W$19*((drdp!D105)*'MSXY-TI3S'!$B105+(drdp!G105)*'MSXY-TI3S'!$C105+(drdp!J105)*'MSXY-TI3S'!$D105)</f>
        <v>0</v>
      </c>
      <c r="K105" s="21">
        <f>SUM(E$3:E104)+H105</f>
        <v>-2.1818391522916064E-2</v>
      </c>
      <c r="L105" s="21">
        <f>SUM(F$3:F104)+I105</f>
        <v>1.9178532177413101</v>
      </c>
      <c r="M105" s="21">
        <f>SUM(G$3:G104)+J105</f>
        <v>0</v>
      </c>
      <c r="N105" s="21"/>
      <c r="O105" s="21"/>
      <c r="P105" s="21"/>
      <c r="Q105" s="19">
        <f t="shared" si="5"/>
        <v>4.7604220864725554E-4</v>
      </c>
      <c r="R105" s="19">
        <f t="shared" si="5"/>
        <v>3.6781609648006972</v>
      </c>
      <c r="S105" s="19">
        <f t="shared" si="5"/>
        <v>0</v>
      </c>
      <c r="T105" s="19">
        <f t="shared" si="6"/>
        <v>-4.18444723881643E-2</v>
      </c>
      <c r="U105" s="19">
        <f t="shared" si="7"/>
        <v>0</v>
      </c>
      <c r="V105" s="19">
        <f t="shared" si="8"/>
        <v>0</v>
      </c>
    </row>
    <row r="106" spans="1:22" x14ac:dyDescent="0.25">
      <c r="A106" s="26">
        <f>Wellpath!E106</f>
        <v>2970</v>
      </c>
      <c r="B106" s="22">
        <v>0</v>
      </c>
      <c r="C106" s="22">
        <v>0</v>
      </c>
      <c r="D106" s="22">
        <f>(COS(Wellpath!$L106) * COS(Wellpath!$O106) * COS(Wellpath!$O106) - COS(Wellpath!$L106) * SIN(Wellpath!$O106) * SIN(Wellpath!$O106) - TAN(Dip) * SIN(Wellpath!$L106) * COS(Wellpath!$O106)) / 2</f>
        <v>-0.25000000000000028</v>
      </c>
      <c r="E106" s="20">
        <f>Model!$W$19*((drdp!B106+drdp!K106)*'MSXY-TI3S'!$B106+(drdp!E106+drdp!N106)*'MSXY-TI3S'!$C106+(drdp!H106+drdp!Q106)*'MSXY-TI3S'!$D106)</f>
        <v>-1.0125950745493247E-2</v>
      </c>
      <c r="F106" s="20">
        <f>Model!$W$19*((drdp!C106+drdp!L106)*'MSXY-TI3S'!$B106+(drdp!F106+drdp!O106)*'MSXY-TI3S'!$C106+(drdp!I106+drdp!R106)*'MSXY-TI3S'!$D106)</f>
        <v>-2.3377599320385722E-3</v>
      </c>
      <c r="G106" s="20">
        <f>Model!$W$19*((drdp!D106+drdp!M106)*'MSXY-TI3S'!$B106+(drdp!G106+drdp!P106)*'MSXY-TI3S'!$C106+(drdp!J106+drdp!S106)*'MSXY-TI3S'!$D106)</f>
        <v>0</v>
      </c>
      <c r="H106" s="18">
        <f>Model!$W$19*((drdp!B106)*'MSXY-TI3S'!$B106+(drdp!E106)*'MSXY-TI3S'!$C106+(drdp!H106)*'MSXY-TI3S'!$D106)</f>
        <v>-5.0629753727466234E-3</v>
      </c>
      <c r="I106" s="18">
        <f>Model!$W$19*((drdp!C106)*'MSXY-TI3S'!$B106+(drdp!F106)*'MSXY-TI3S'!$C106+(drdp!I106)*'MSXY-TI3S'!$D106)</f>
        <v>-1.1688799660192861E-3</v>
      </c>
      <c r="J106" s="18">
        <f>Model!$W$19*((drdp!D106)*'MSXY-TI3S'!$B106+(drdp!G106)*'MSXY-TI3S'!$C106+(drdp!J106)*'MSXY-TI3S'!$D106)</f>
        <v>0</v>
      </c>
      <c r="K106" s="21">
        <f>SUM(E$3:E105)+H106</f>
        <v>-3.2727587284374103E-2</v>
      </c>
      <c r="L106" s="21">
        <f>SUM(F$3:F105)+I106</f>
        <v>1.9153346314492277</v>
      </c>
      <c r="M106" s="21">
        <f>SUM(G$3:G105)+J106</f>
        <v>0</v>
      </c>
      <c r="N106" s="21"/>
      <c r="O106" s="21"/>
      <c r="P106" s="21"/>
      <c r="Q106" s="19">
        <f t="shared" si="5"/>
        <v>1.0710949694563254E-3</v>
      </c>
      <c r="R106" s="19">
        <f t="shared" si="5"/>
        <v>3.6685067504287487</v>
      </c>
      <c r="S106" s="19">
        <f t="shared" si="5"/>
        <v>0</v>
      </c>
      <c r="T106" s="19">
        <f t="shared" si="6"/>
        <v>-6.2684281329539099E-2</v>
      </c>
      <c r="U106" s="19">
        <f t="shared" si="7"/>
        <v>0</v>
      </c>
      <c r="V106" s="19">
        <f t="shared" si="8"/>
        <v>0</v>
      </c>
    </row>
    <row r="107" spans="1:22" x14ac:dyDescent="0.25">
      <c r="A107" s="26">
        <f>Wellpath!E107</f>
        <v>3000</v>
      </c>
      <c r="B107" s="22">
        <v>0</v>
      </c>
      <c r="C107" s="22">
        <v>0</v>
      </c>
      <c r="D107" s="22">
        <f>(COS(Wellpath!$L107) * COS(Wellpath!$O107) * COS(Wellpath!$O107) - COS(Wellpath!$L107) * SIN(Wellpath!$O107) * SIN(Wellpath!$O107) - TAN(Dip) * SIN(Wellpath!$L107) * COS(Wellpath!$O107)) / 2</f>
        <v>-0.12940952255126062</v>
      </c>
      <c r="E107" s="20">
        <f>Model!$W$19*((drdp!B107+drdp!K107)*'MSXY-TI3S'!$B107+(drdp!E107+drdp!N107)*'MSXY-TI3S'!$C107+(drdp!H107+drdp!Q107)*'MSXY-TI3S'!$D107)</f>
        <v>-5.8462203887114225E-3</v>
      </c>
      <c r="F107" s="20">
        <f>Model!$W$19*((drdp!C107+drdp!L107)*'MSXY-TI3S'!$B107+(drdp!F107+drdp!O107)*'MSXY-TI3S'!$C107+(drdp!I107+drdp!R107)*'MSXY-TI3S'!$D107)</f>
        <v>-1.3497063260631921E-3</v>
      </c>
      <c r="G107" s="20">
        <f>Model!$W$19*((drdp!D107+drdp!M107)*'MSXY-TI3S'!$B107+(drdp!G107+drdp!P107)*'MSXY-TI3S'!$C107+(drdp!J107+drdp!S107)*'MSXY-TI3S'!$D107)</f>
        <v>0</v>
      </c>
      <c r="H107" s="18">
        <f>Model!$W$19*((drdp!B107)*'MSXY-TI3S'!$B107+(drdp!E107)*'MSXY-TI3S'!$C107+(drdp!H107)*'MSXY-TI3S'!$D107)</f>
        <v>-2.9231101943557112E-3</v>
      </c>
      <c r="I107" s="18">
        <f>Model!$W$19*((drdp!C107)*'MSXY-TI3S'!$B107+(drdp!F107)*'MSXY-TI3S'!$C107+(drdp!I107)*'MSXY-TI3S'!$D107)</f>
        <v>-6.7485316303159603E-4</v>
      </c>
      <c r="J107" s="18">
        <f>Model!$W$19*((drdp!D107)*'MSXY-TI3S'!$B107+(drdp!G107)*'MSXY-TI3S'!$C107+(drdp!J107)*'MSXY-TI3S'!$D107)</f>
        <v>0</v>
      </c>
      <c r="K107" s="21">
        <f>SUM(E$3:E106)+H107</f>
        <v>-4.0713672851476437E-2</v>
      </c>
      <c r="L107" s="21">
        <f>SUM(F$3:F106)+I107</f>
        <v>1.9134908983201766</v>
      </c>
      <c r="M107" s="21">
        <f>SUM(G$3:G106)+J107</f>
        <v>0</v>
      </c>
      <c r="N107" s="21"/>
      <c r="O107" s="21"/>
      <c r="P107" s="21"/>
      <c r="Q107" s="19">
        <f t="shared" si="5"/>
        <v>1.6576031570570496E-3</v>
      </c>
      <c r="R107" s="19">
        <f t="shared" si="5"/>
        <v>3.6614474179541565</v>
      </c>
      <c r="S107" s="19">
        <f t="shared" si="5"/>
        <v>0</v>
      </c>
      <c r="T107" s="19">
        <f t="shared" si="6"/>
        <v>-7.7905242438485428E-2</v>
      </c>
      <c r="U107" s="19">
        <f t="shared" si="7"/>
        <v>0</v>
      </c>
      <c r="V107" s="19">
        <f t="shared" si="8"/>
        <v>0</v>
      </c>
    </row>
    <row r="108" spans="1:22" x14ac:dyDescent="0.25">
      <c r="A108" s="26">
        <f>Wellpath!E108</f>
        <v>3030</v>
      </c>
      <c r="B108" s="22">
        <v>0</v>
      </c>
      <c r="C108" s="22">
        <v>0</v>
      </c>
      <c r="D108" s="22">
        <f>(COS(Wellpath!$L108) * COS(Wellpath!$O108) * COS(Wellpath!$O108) - COS(Wellpath!$L108) * SIN(Wellpath!$O108) * SIN(Wellpath!$O108) - TAN(Dip) * SIN(Wellpath!$L108) * COS(Wellpath!$O108)) / 2</f>
        <v>-2.8308379002330193E-16</v>
      </c>
      <c r="E108" s="20">
        <f>Model!$W$19*((drdp!B108+drdp!K108)*'MSXY-TI3S'!$B108+(drdp!E108+drdp!N108)*'MSXY-TI3S'!$C108+(drdp!H108+drdp!Q108)*'MSXY-TI3S'!$D108)</f>
        <v>-1.3239761799583422E-17</v>
      </c>
      <c r="F108" s="20">
        <f>Model!$W$19*((drdp!C108+drdp!L108)*'MSXY-TI3S'!$B108+(drdp!F108+drdp!O108)*'MSXY-TI3S'!$C108+(drdp!I108+drdp!R108)*'MSXY-TI3S'!$D108)</f>
        <v>-3.0566398576031541E-18</v>
      </c>
      <c r="G108" s="20">
        <f>Model!$W$19*((drdp!D108+drdp!M108)*'MSXY-TI3S'!$B108+(drdp!G108+drdp!P108)*'MSXY-TI3S'!$C108+(drdp!J108+drdp!S108)*'MSXY-TI3S'!$D108)</f>
        <v>0</v>
      </c>
      <c r="H108" s="18">
        <f>Model!$W$19*((drdp!B108)*'MSXY-TI3S'!$B108+(drdp!E108)*'MSXY-TI3S'!$C108+(drdp!H108)*'MSXY-TI3S'!$D108)</f>
        <v>-6.6198808997917108E-18</v>
      </c>
      <c r="I108" s="18">
        <f>Model!$W$19*((drdp!C108)*'MSXY-TI3S'!$B108+(drdp!F108)*'MSXY-TI3S'!$C108+(drdp!I108)*'MSXY-TI3S'!$D108)</f>
        <v>-1.5283199288015771E-18</v>
      </c>
      <c r="J108" s="18">
        <f>Model!$W$19*((drdp!D108)*'MSXY-TI3S'!$B108+(drdp!G108)*'MSXY-TI3S'!$C108+(drdp!J108)*'MSXY-TI3S'!$D108)</f>
        <v>0</v>
      </c>
      <c r="K108" s="21">
        <f>SUM(E$3:E107)+H108</f>
        <v>-4.3636783045832156E-2</v>
      </c>
      <c r="L108" s="21">
        <f>SUM(F$3:F107)+I108</f>
        <v>1.912816045157145</v>
      </c>
      <c r="M108" s="21">
        <f>SUM(G$3:G107)+J108</f>
        <v>0</v>
      </c>
      <c r="N108" s="21"/>
      <c r="O108" s="21"/>
      <c r="P108" s="21"/>
      <c r="Q108" s="19">
        <f t="shared" si="5"/>
        <v>1.9041688345890248E-3</v>
      </c>
      <c r="R108" s="19">
        <f t="shared" si="5"/>
        <v>3.6588652226106211</v>
      </c>
      <c r="S108" s="19">
        <f t="shared" si="5"/>
        <v>0</v>
      </c>
      <c r="T108" s="19">
        <f t="shared" si="6"/>
        <v>-8.3469138769109025E-2</v>
      </c>
      <c r="U108" s="19">
        <f t="shared" si="7"/>
        <v>0</v>
      </c>
      <c r="V108" s="19">
        <f t="shared" si="8"/>
        <v>0</v>
      </c>
    </row>
    <row r="109" spans="1:22" x14ac:dyDescent="0.25">
      <c r="A109" s="26">
        <f>Wellpath!E109</f>
        <v>3060</v>
      </c>
      <c r="B109" s="22">
        <v>0</v>
      </c>
      <c r="C109" s="22">
        <v>0</v>
      </c>
      <c r="D109" s="22">
        <f>(COS(Wellpath!$L109) * COS(Wellpath!$O109) * COS(Wellpath!$O109) - COS(Wellpath!$L109) * SIN(Wellpath!$O109) * SIN(Wellpath!$O109) - TAN(Dip) * SIN(Wellpath!$L109) * COS(Wellpath!$O109)) / 2</f>
        <v>-2.8308379002330193E-16</v>
      </c>
      <c r="E109" s="20">
        <f>Model!$W$19*((drdp!B109+drdp!K109)*'MSXY-TI3S'!$B109+(drdp!E109+drdp!N109)*'MSXY-TI3S'!$C109+(drdp!H109+drdp!Q109)*'MSXY-TI3S'!$D109)</f>
        <v>-1.3239761799583422E-17</v>
      </c>
      <c r="F109" s="20">
        <f>Model!$W$19*((drdp!C109+drdp!L109)*'MSXY-TI3S'!$B109+(drdp!F109+drdp!O109)*'MSXY-TI3S'!$C109+(drdp!I109+drdp!R109)*'MSXY-TI3S'!$D109)</f>
        <v>-3.0566398576031541E-18</v>
      </c>
      <c r="G109" s="20">
        <f>Model!$W$19*((drdp!D109+drdp!M109)*'MSXY-TI3S'!$B109+(drdp!G109+drdp!P109)*'MSXY-TI3S'!$C109+(drdp!J109+drdp!S109)*'MSXY-TI3S'!$D109)</f>
        <v>0</v>
      </c>
      <c r="H109" s="18">
        <f>Model!$W$19*((drdp!B109)*'MSXY-TI3S'!$B109+(drdp!E109)*'MSXY-TI3S'!$C109+(drdp!H109)*'MSXY-TI3S'!$D109)</f>
        <v>-6.6198808997917108E-18</v>
      </c>
      <c r="I109" s="18">
        <f>Model!$W$19*((drdp!C109)*'MSXY-TI3S'!$B109+(drdp!F109)*'MSXY-TI3S'!$C109+(drdp!I109)*'MSXY-TI3S'!$D109)</f>
        <v>-1.5283199288015771E-18</v>
      </c>
      <c r="J109" s="18">
        <f>Model!$W$19*((drdp!D109)*'MSXY-TI3S'!$B109+(drdp!G109)*'MSXY-TI3S'!$C109+(drdp!J109)*'MSXY-TI3S'!$D109)</f>
        <v>0</v>
      </c>
      <c r="K109" s="21">
        <f>SUM(E$3:E108)+H109</f>
        <v>-4.363678304583217E-2</v>
      </c>
      <c r="L109" s="21">
        <f>SUM(F$3:F108)+I109</f>
        <v>1.912816045157145</v>
      </c>
      <c r="M109" s="21">
        <f>SUM(G$3:G108)+J109</f>
        <v>0</v>
      </c>
      <c r="N109" s="21"/>
      <c r="O109" s="21"/>
      <c r="P109" s="21"/>
      <c r="Q109" s="19">
        <f t="shared" si="5"/>
        <v>1.9041688345890258E-3</v>
      </c>
      <c r="R109" s="19">
        <f t="shared" si="5"/>
        <v>3.6588652226106211</v>
      </c>
      <c r="S109" s="19">
        <f t="shared" si="5"/>
        <v>0</v>
      </c>
      <c r="T109" s="19">
        <f t="shared" si="6"/>
        <v>-8.3469138769109053E-2</v>
      </c>
      <c r="U109" s="19">
        <f t="shared" si="7"/>
        <v>0</v>
      </c>
      <c r="V109" s="19">
        <f t="shared" si="8"/>
        <v>0</v>
      </c>
    </row>
    <row r="110" spans="1:22" x14ac:dyDescent="0.25">
      <c r="A110" s="26">
        <f>Wellpath!E110</f>
        <v>3090</v>
      </c>
      <c r="B110" s="22">
        <v>0</v>
      </c>
      <c r="C110" s="22">
        <v>0</v>
      </c>
      <c r="D110" s="22">
        <f>(COS(Wellpath!$L110) * COS(Wellpath!$O110) * COS(Wellpath!$O110) - COS(Wellpath!$L110) * SIN(Wellpath!$O110) * SIN(Wellpath!$O110) - TAN(Dip) * SIN(Wellpath!$L110) * COS(Wellpath!$O110)) / 2</f>
        <v>-2.8308379002330193E-16</v>
      </c>
      <c r="E110" s="20">
        <f>Model!$W$19*((drdp!B110+drdp!K110)*'MSXY-TI3S'!$B110+(drdp!E110+drdp!N110)*'MSXY-TI3S'!$C110+(drdp!H110+drdp!Q110)*'MSXY-TI3S'!$D110)</f>
        <v>-1.3239761799583422E-17</v>
      </c>
      <c r="F110" s="20">
        <f>Model!$W$19*((drdp!C110+drdp!L110)*'MSXY-TI3S'!$B110+(drdp!F110+drdp!O110)*'MSXY-TI3S'!$C110+(drdp!I110+drdp!R110)*'MSXY-TI3S'!$D110)</f>
        <v>-3.0566398576031541E-18</v>
      </c>
      <c r="G110" s="20">
        <f>Model!$W$19*((drdp!D110+drdp!M110)*'MSXY-TI3S'!$B110+(drdp!G110+drdp!P110)*'MSXY-TI3S'!$C110+(drdp!J110+drdp!S110)*'MSXY-TI3S'!$D110)</f>
        <v>0</v>
      </c>
      <c r="H110" s="18">
        <f>Model!$W$19*((drdp!B110)*'MSXY-TI3S'!$B110+(drdp!E110)*'MSXY-TI3S'!$C110+(drdp!H110)*'MSXY-TI3S'!$D110)</f>
        <v>-6.6198808997917108E-18</v>
      </c>
      <c r="I110" s="18">
        <f>Model!$W$19*((drdp!C110)*'MSXY-TI3S'!$B110+(drdp!F110)*'MSXY-TI3S'!$C110+(drdp!I110)*'MSXY-TI3S'!$D110)</f>
        <v>-1.5283199288015771E-18</v>
      </c>
      <c r="J110" s="18">
        <f>Model!$W$19*((drdp!D110)*'MSXY-TI3S'!$B110+(drdp!G110)*'MSXY-TI3S'!$C110+(drdp!J110)*'MSXY-TI3S'!$D110)</f>
        <v>0</v>
      </c>
      <c r="K110" s="21">
        <f>SUM(E$3:E109)+H110</f>
        <v>-4.3636783045832184E-2</v>
      </c>
      <c r="L110" s="21">
        <f>SUM(F$3:F109)+I110</f>
        <v>1.912816045157145</v>
      </c>
      <c r="M110" s="21">
        <f>SUM(G$3:G109)+J110</f>
        <v>0</v>
      </c>
      <c r="N110" s="21"/>
      <c r="O110" s="21"/>
      <c r="P110" s="21"/>
      <c r="Q110" s="19">
        <f t="shared" si="5"/>
        <v>1.9041688345890271E-3</v>
      </c>
      <c r="R110" s="19">
        <f t="shared" si="5"/>
        <v>3.6588652226106211</v>
      </c>
      <c r="S110" s="19">
        <f t="shared" si="5"/>
        <v>0</v>
      </c>
      <c r="T110" s="19">
        <f t="shared" si="6"/>
        <v>-8.3469138769109066E-2</v>
      </c>
      <c r="U110" s="19">
        <f t="shared" si="7"/>
        <v>0</v>
      </c>
      <c r="V110" s="19">
        <f t="shared" si="8"/>
        <v>0</v>
      </c>
    </row>
    <row r="111" spans="1:22" x14ac:dyDescent="0.25">
      <c r="A111" s="26">
        <f>Wellpath!E111</f>
        <v>3120</v>
      </c>
      <c r="B111" s="22">
        <v>0</v>
      </c>
      <c r="C111" s="22">
        <v>0</v>
      </c>
      <c r="D111" s="22">
        <f>(COS(Wellpath!$L111) * COS(Wellpath!$O111) * COS(Wellpath!$O111) - COS(Wellpath!$L111) * SIN(Wellpath!$O111) * SIN(Wellpath!$O111) - TAN(Dip) * SIN(Wellpath!$L111) * COS(Wellpath!$O111)) / 2</f>
        <v>-2.8308379002330193E-16</v>
      </c>
      <c r="E111" s="20">
        <f>Model!$W$19*((drdp!B111+drdp!K111)*'MSXY-TI3S'!$B111+(drdp!E111+drdp!N111)*'MSXY-TI3S'!$C111+(drdp!H111+drdp!Q111)*'MSXY-TI3S'!$D111)</f>
        <v>-1.3239761799583422E-17</v>
      </c>
      <c r="F111" s="20">
        <f>Model!$W$19*((drdp!C111+drdp!L111)*'MSXY-TI3S'!$B111+(drdp!F111+drdp!O111)*'MSXY-TI3S'!$C111+(drdp!I111+drdp!R111)*'MSXY-TI3S'!$D111)</f>
        <v>-3.0566398576031541E-18</v>
      </c>
      <c r="G111" s="20">
        <f>Model!$W$19*((drdp!D111+drdp!M111)*'MSXY-TI3S'!$B111+(drdp!G111+drdp!P111)*'MSXY-TI3S'!$C111+(drdp!J111+drdp!S111)*'MSXY-TI3S'!$D111)</f>
        <v>0</v>
      </c>
      <c r="H111" s="18">
        <f>Model!$W$19*((drdp!B111)*'MSXY-TI3S'!$B111+(drdp!E111)*'MSXY-TI3S'!$C111+(drdp!H111)*'MSXY-TI3S'!$D111)</f>
        <v>-6.6198808997917108E-18</v>
      </c>
      <c r="I111" s="18">
        <f>Model!$W$19*((drdp!C111)*'MSXY-TI3S'!$B111+(drdp!F111)*'MSXY-TI3S'!$C111+(drdp!I111)*'MSXY-TI3S'!$D111)</f>
        <v>-1.5283199288015771E-18</v>
      </c>
      <c r="J111" s="18">
        <f>Model!$W$19*((drdp!D111)*'MSXY-TI3S'!$B111+(drdp!G111)*'MSXY-TI3S'!$C111+(drdp!J111)*'MSXY-TI3S'!$D111)</f>
        <v>0</v>
      </c>
      <c r="K111" s="21">
        <f>SUM(E$3:E110)+H111</f>
        <v>-4.3636783045832198E-2</v>
      </c>
      <c r="L111" s="21">
        <f>SUM(F$3:F110)+I111</f>
        <v>1.912816045157145</v>
      </c>
      <c r="M111" s="21">
        <f>SUM(G$3:G110)+J111</f>
        <v>0</v>
      </c>
      <c r="N111" s="21"/>
      <c r="O111" s="21"/>
      <c r="P111" s="21"/>
      <c r="Q111" s="19">
        <f t="shared" si="5"/>
        <v>1.9041688345890282E-3</v>
      </c>
      <c r="R111" s="19">
        <f t="shared" si="5"/>
        <v>3.6588652226106211</v>
      </c>
      <c r="S111" s="19">
        <f t="shared" si="5"/>
        <v>0</v>
      </c>
      <c r="T111" s="19">
        <f t="shared" si="6"/>
        <v>-8.3469138769109094E-2</v>
      </c>
      <c r="U111" s="19">
        <f t="shared" si="7"/>
        <v>0</v>
      </c>
      <c r="V111" s="19">
        <f t="shared" si="8"/>
        <v>0</v>
      </c>
    </row>
    <row r="112" spans="1:22" x14ac:dyDescent="0.25">
      <c r="A112" s="26">
        <f>Wellpath!E112</f>
        <v>3150</v>
      </c>
      <c r="B112" s="22">
        <v>0</v>
      </c>
      <c r="C112" s="22">
        <v>0</v>
      </c>
      <c r="D112" s="22">
        <f>(COS(Wellpath!$L112) * COS(Wellpath!$O112) * COS(Wellpath!$O112) - COS(Wellpath!$L112) * SIN(Wellpath!$O112) * SIN(Wellpath!$O112) - TAN(Dip) * SIN(Wellpath!$L112) * COS(Wellpath!$O112)) / 2</f>
        <v>-2.8308379002330193E-16</v>
      </c>
      <c r="E112" s="20">
        <f>Model!$W$19*((drdp!B112+drdp!K112)*'MSXY-TI3S'!$B112+(drdp!E112+drdp!N112)*'MSXY-TI3S'!$C112+(drdp!H112+drdp!Q112)*'MSXY-TI3S'!$D112)</f>
        <v>-1.3239761799583422E-17</v>
      </c>
      <c r="F112" s="20">
        <f>Model!$W$19*((drdp!C112+drdp!L112)*'MSXY-TI3S'!$B112+(drdp!F112+drdp!O112)*'MSXY-TI3S'!$C112+(drdp!I112+drdp!R112)*'MSXY-TI3S'!$D112)</f>
        <v>-3.0566398576031541E-18</v>
      </c>
      <c r="G112" s="20">
        <f>Model!$W$19*((drdp!D112+drdp!M112)*'MSXY-TI3S'!$B112+(drdp!G112+drdp!P112)*'MSXY-TI3S'!$C112+(drdp!J112+drdp!S112)*'MSXY-TI3S'!$D112)</f>
        <v>0</v>
      </c>
      <c r="H112" s="18">
        <f>Model!$W$19*((drdp!B112)*'MSXY-TI3S'!$B112+(drdp!E112)*'MSXY-TI3S'!$C112+(drdp!H112)*'MSXY-TI3S'!$D112)</f>
        <v>-6.6198808997917108E-18</v>
      </c>
      <c r="I112" s="18">
        <f>Model!$W$19*((drdp!C112)*'MSXY-TI3S'!$B112+(drdp!F112)*'MSXY-TI3S'!$C112+(drdp!I112)*'MSXY-TI3S'!$D112)</f>
        <v>-1.5283199288015771E-18</v>
      </c>
      <c r="J112" s="18">
        <f>Model!$W$19*((drdp!D112)*'MSXY-TI3S'!$B112+(drdp!G112)*'MSXY-TI3S'!$C112+(drdp!J112)*'MSXY-TI3S'!$D112)</f>
        <v>0</v>
      </c>
      <c r="K112" s="21">
        <f>SUM(E$3:E111)+H112</f>
        <v>-4.3636783045832211E-2</v>
      </c>
      <c r="L112" s="21">
        <f>SUM(F$3:F111)+I112</f>
        <v>1.912816045157145</v>
      </c>
      <c r="M112" s="21">
        <f>SUM(G$3:G111)+J112</f>
        <v>0</v>
      </c>
      <c r="N112" s="21"/>
      <c r="O112" s="21"/>
      <c r="P112" s="21"/>
      <c r="Q112" s="19">
        <f t="shared" si="5"/>
        <v>1.9041688345890295E-3</v>
      </c>
      <c r="R112" s="19">
        <f t="shared" si="5"/>
        <v>3.6588652226106211</v>
      </c>
      <c r="S112" s="19">
        <f t="shared" si="5"/>
        <v>0</v>
      </c>
      <c r="T112" s="19">
        <f t="shared" si="6"/>
        <v>-8.3469138769109122E-2</v>
      </c>
      <c r="U112" s="19">
        <f t="shared" si="7"/>
        <v>0</v>
      </c>
      <c r="V112" s="19">
        <f t="shared" si="8"/>
        <v>0</v>
      </c>
    </row>
    <row r="113" spans="1:22" x14ac:dyDescent="0.25">
      <c r="A113" s="26">
        <f>Wellpath!E113</f>
        <v>3180</v>
      </c>
      <c r="B113" s="22">
        <v>0</v>
      </c>
      <c r="C113" s="22">
        <v>0</v>
      </c>
      <c r="D113" s="22">
        <f>(COS(Wellpath!$L113) * COS(Wellpath!$O113) * COS(Wellpath!$O113) - COS(Wellpath!$L113) * SIN(Wellpath!$O113) * SIN(Wellpath!$O113) - TAN(Dip) * SIN(Wellpath!$L113) * COS(Wellpath!$O113)) / 2</f>
        <v>-2.8308379002330193E-16</v>
      </c>
      <c r="E113" s="20">
        <f>Model!$W$19*((drdp!B113+drdp!K113)*'MSXY-TI3S'!$B113+(drdp!E113+drdp!N113)*'MSXY-TI3S'!$C113+(drdp!H113+drdp!Q113)*'MSXY-TI3S'!$D113)</f>
        <v>-1.3239761799583422E-17</v>
      </c>
      <c r="F113" s="20">
        <f>Model!$W$19*((drdp!C113+drdp!L113)*'MSXY-TI3S'!$B113+(drdp!F113+drdp!O113)*'MSXY-TI3S'!$C113+(drdp!I113+drdp!R113)*'MSXY-TI3S'!$D113)</f>
        <v>-3.0566398576031541E-18</v>
      </c>
      <c r="G113" s="20">
        <f>Model!$W$19*((drdp!D113+drdp!M113)*'MSXY-TI3S'!$B113+(drdp!G113+drdp!P113)*'MSXY-TI3S'!$C113+(drdp!J113+drdp!S113)*'MSXY-TI3S'!$D113)</f>
        <v>0</v>
      </c>
      <c r="H113" s="18">
        <f>Model!$W$19*((drdp!B113)*'MSXY-TI3S'!$B113+(drdp!E113)*'MSXY-TI3S'!$C113+(drdp!H113)*'MSXY-TI3S'!$D113)</f>
        <v>-6.6198808997917108E-18</v>
      </c>
      <c r="I113" s="18">
        <f>Model!$W$19*((drdp!C113)*'MSXY-TI3S'!$B113+(drdp!F113)*'MSXY-TI3S'!$C113+(drdp!I113)*'MSXY-TI3S'!$D113)</f>
        <v>-1.5283199288015771E-18</v>
      </c>
      <c r="J113" s="18">
        <f>Model!$W$19*((drdp!D113)*'MSXY-TI3S'!$B113+(drdp!G113)*'MSXY-TI3S'!$C113+(drdp!J113)*'MSXY-TI3S'!$D113)</f>
        <v>0</v>
      </c>
      <c r="K113" s="21">
        <f>SUM(E$3:E112)+H113</f>
        <v>-4.3636783045832225E-2</v>
      </c>
      <c r="L113" s="21">
        <f>SUM(F$3:F112)+I113</f>
        <v>1.912816045157145</v>
      </c>
      <c r="M113" s="21">
        <f>SUM(G$3:G112)+J113</f>
        <v>0</v>
      </c>
      <c r="N113" s="21"/>
      <c r="O113" s="21"/>
      <c r="P113" s="21"/>
      <c r="Q113" s="19">
        <f t="shared" si="5"/>
        <v>1.9041688345890308E-3</v>
      </c>
      <c r="R113" s="19">
        <f t="shared" si="5"/>
        <v>3.6588652226106211</v>
      </c>
      <c r="S113" s="19">
        <f t="shared" si="5"/>
        <v>0</v>
      </c>
      <c r="T113" s="19">
        <f t="shared" si="6"/>
        <v>-8.346913876910915E-2</v>
      </c>
      <c r="U113" s="19">
        <f t="shared" si="7"/>
        <v>0</v>
      </c>
      <c r="V113" s="19">
        <f t="shared" si="8"/>
        <v>0</v>
      </c>
    </row>
    <row r="114" spans="1:22" x14ac:dyDescent="0.25">
      <c r="A114" s="26">
        <f>Wellpath!E114</f>
        <v>3210</v>
      </c>
      <c r="B114" s="22">
        <v>0</v>
      </c>
      <c r="C114" s="22">
        <v>0</v>
      </c>
      <c r="D114" s="22">
        <f>(COS(Wellpath!$L114) * COS(Wellpath!$O114) * COS(Wellpath!$O114) - COS(Wellpath!$L114) * SIN(Wellpath!$O114) * SIN(Wellpath!$O114) - TAN(Dip) * SIN(Wellpath!$L114) * COS(Wellpath!$O114)) / 2</f>
        <v>-2.8308379002330193E-16</v>
      </c>
      <c r="E114" s="20">
        <f>Model!$W$19*((drdp!B114+drdp!K114)*'MSXY-TI3S'!$B114+(drdp!E114+drdp!N114)*'MSXY-TI3S'!$C114+(drdp!H114+drdp!Q114)*'MSXY-TI3S'!$D114)</f>
        <v>-1.3239761799583422E-17</v>
      </c>
      <c r="F114" s="20">
        <f>Model!$W$19*((drdp!C114+drdp!L114)*'MSXY-TI3S'!$B114+(drdp!F114+drdp!O114)*'MSXY-TI3S'!$C114+(drdp!I114+drdp!R114)*'MSXY-TI3S'!$D114)</f>
        <v>-3.0566398576031541E-18</v>
      </c>
      <c r="G114" s="20">
        <f>Model!$W$19*((drdp!D114+drdp!M114)*'MSXY-TI3S'!$B114+(drdp!G114+drdp!P114)*'MSXY-TI3S'!$C114+(drdp!J114+drdp!S114)*'MSXY-TI3S'!$D114)</f>
        <v>0</v>
      </c>
      <c r="H114" s="18">
        <f>Model!$W$19*((drdp!B114)*'MSXY-TI3S'!$B114+(drdp!E114)*'MSXY-TI3S'!$C114+(drdp!H114)*'MSXY-TI3S'!$D114)</f>
        <v>-6.6198808997917108E-18</v>
      </c>
      <c r="I114" s="18">
        <f>Model!$W$19*((drdp!C114)*'MSXY-TI3S'!$B114+(drdp!F114)*'MSXY-TI3S'!$C114+(drdp!I114)*'MSXY-TI3S'!$D114)</f>
        <v>-1.5283199288015771E-18</v>
      </c>
      <c r="J114" s="18">
        <f>Model!$W$19*((drdp!D114)*'MSXY-TI3S'!$B114+(drdp!G114)*'MSXY-TI3S'!$C114+(drdp!J114)*'MSXY-TI3S'!$D114)</f>
        <v>0</v>
      </c>
      <c r="K114" s="21">
        <f>SUM(E$3:E113)+H114</f>
        <v>-4.3636783045832239E-2</v>
      </c>
      <c r="L114" s="21">
        <f>SUM(F$3:F113)+I114</f>
        <v>1.912816045157145</v>
      </c>
      <c r="M114" s="21">
        <f>SUM(G$3:G113)+J114</f>
        <v>0</v>
      </c>
      <c r="N114" s="21"/>
      <c r="O114" s="21"/>
      <c r="P114" s="21"/>
      <c r="Q114" s="19">
        <f t="shared" si="5"/>
        <v>1.9041688345890319E-3</v>
      </c>
      <c r="R114" s="19">
        <f t="shared" si="5"/>
        <v>3.6588652226106211</v>
      </c>
      <c r="S114" s="19">
        <f t="shared" si="5"/>
        <v>0</v>
      </c>
      <c r="T114" s="19">
        <f t="shared" si="6"/>
        <v>-8.3469138769109177E-2</v>
      </c>
      <c r="U114" s="19">
        <f t="shared" si="7"/>
        <v>0</v>
      </c>
      <c r="V114" s="19">
        <f t="shared" si="8"/>
        <v>0</v>
      </c>
    </row>
    <row r="115" spans="1:22" x14ac:dyDescent="0.25">
      <c r="A115" s="26">
        <f>Wellpath!E115</f>
        <v>3240</v>
      </c>
      <c r="B115" s="22">
        <v>0</v>
      </c>
      <c r="C115" s="22">
        <v>0</v>
      </c>
      <c r="D115" s="22">
        <f>(COS(Wellpath!$L115) * COS(Wellpath!$O115) * COS(Wellpath!$O115) - COS(Wellpath!$L115) * SIN(Wellpath!$O115) * SIN(Wellpath!$O115) - TAN(Dip) * SIN(Wellpath!$L115) * COS(Wellpath!$O115)) / 2</f>
        <v>-2.8308379002330193E-16</v>
      </c>
      <c r="E115" s="20">
        <f>Model!$W$19*((drdp!B115+drdp!K115)*'MSXY-TI3S'!$B115+(drdp!E115+drdp!N115)*'MSXY-TI3S'!$C115+(drdp!H115+drdp!Q115)*'MSXY-TI3S'!$D115)</f>
        <v>-1.3239761799583422E-17</v>
      </c>
      <c r="F115" s="20">
        <f>Model!$W$19*((drdp!C115+drdp!L115)*'MSXY-TI3S'!$B115+(drdp!F115+drdp!O115)*'MSXY-TI3S'!$C115+(drdp!I115+drdp!R115)*'MSXY-TI3S'!$D115)</f>
        <v>-3.0566398576031541E-18</v>
      </c>
      <c r="G115" s="20">
        <f>Model!$W$19*((drdp!D115+drdp!M115)*'MSXY-TI3S'!$B115+(drdp!G115+drdp!P115)*'MSXY-TI3S'!$C115+(drdp!J115+drdp!S115)*'MSXY-TI3S'!$D115)</f>
        <v>0</v>
      </c>
      <c r="H115" s="18">
        <f>Model!$W$19*((drdp!B115)*'MSXY-TI3S'!$B115+(drdp!E115)*'MSXY-TI3S'!$C115+(drdp!H115)*'MSXY-TI3S'!$D115)</f>
        <v>-6.6198808997917108E-18</v>
      </c>
      <c r="I115" s="18">
        <f>Model!$W$19*((drdp!C115)*'MSXY-TI3S'!$B115+(drdp!F115)*'MSXY-TI3S'!$C115+(drdp!I115)*'MSXY-TI3S'!$D115)</f>
        <v>-1.5283199288015771E-18</v>
      </c>
      <c r="J115" s="18">
        <f>Model!$W$19*((drdp!D115)*'MSXY-TI3S'!$B115+(drdp!G115)*'MSXY-TI3S'!$C115+(drdp!J115)*'MSXY-TI3S'!$D115)</f>
        <v>0</v>
      </c>
      <c r="K115" s="21">
        <f>SUM(E$3:E114)+H115</f>
        <v>-4.3636783045832253E-2</v>
      </c>
      <c r="L115" s="21">
        <f>SUM(F$3:F114)+I115</f>
        <v>1.912816045157145</v>
      </c>
      <c r="M115" s="21">
        <f>SUM(G$3:G114)+J115</f>
        <v>0</v>
      </c>
      <c r="N115" s="21"/>
      <c r="O115" s="21"/>
      <c r="P115" s="21"/>
      <c r="Q115" s="19">
        <f t="shared" si="5"/>
        <v>1.9041688345890332E-3</v>
      </c>
      <c r="R115" s="19">
        <f t="shared" si="5"/>
        <v>3.6588652226106211</v>
      </c>
      <c r="S115" s="19">
        <f t="shared" si="5"/>
        <v>0</v>
      </c>
      <c r="T115" s="19">
        <f t="shared" si="6"/>
        <v>-8.3469138769109205E-2</v>
      </c>
      <c r="U115" s="19">
        <f t="shared" si="7"/>
        <v>0</v>
      </c>
      <c r="V115" s="19">
        <f t="shared" si="8"/>
        <v>0</v>
      </c>
    </row>
    <row r="116" spans="1:22" x14ac:dyDescent="0.25">
      <c r="A116" s="26">
        <f>Wellpath!E116</f>
        <v>3270</v>
      </c>
      <c r="B116" s="22">
        <v>0</v>
      </c>
      <c r="C116" s="22">
        <v>0</v>
      </c>
      <c r="D116" s="22">
        <f>(COS(Wellpath!$L116) * COS(Wellpath!$O116) * COS(Wellpath!$O116) - COS(Wellpath!$L116) * SIN(Wellpath!$O116) * SIN(Wellpath!$O116) - TAN(Dip) * SIN(Wellpath!$L116) * COS(Wellpath!$O116)) / 2</f>
        <v>-2.8308379002330193E-16</v>
      </c>
      <c r="E116" s="20">
        <f>Model!$W$19*((drdp!B116+drdp!K116)*'MSXY-TI3S'!$B116+(drdp!E116+drdp!N116)*'MSXY-TI3S'!$C116+(drdp!H116+drdp!Q116)*'MSXY-TI3S'!$D116)</f>
        <v>-1.3239761799583422E-17</v>
      </c>
      <c r="F116" s="20">
        <f>Model!$W$19*((drdp!C116+drdp!L116)*'MSXY-TI3S'!$B116+(drdp!F116+drdp!O116)*'MSXY-TI3S'!$C116+(drdp!I116+drdp!R116)*'MSXY-TI3S'!$D116)</f>
        <v>-3.0566398576031541E-18</v>
      </c>
      <c r="G116" s="20">
        <f>Model!$W$19*((drdp!D116+drdp!M116)*'MSXY-TI3S'!$B116+(drdp!G116+drdp!P116)*'MSXY-TI3S'!$C116+(drdp!J116+drdp!S116)*'MSXY-TI3S'!$D116)</f>
        <v>0</v>
      </c>
      <c r="H116" s="18">
        <f>Model!$W$19*((drdp!B116)*'MSXY-TI3S'!$B116+(drdp!E116)*'MSXY-TI3S'!$C116+(drdp!H116)*'MSXY-TI3S'!$D116)</f>
        <v>-6.6198808997917108E-18</v>
      </c>
      <c r="I116" s="18">
        <f>Model!$W$19*((drdp!C116)*'MSXY-TI3S'!$B116+(drdp!F116)*'MSXY-TI3S'!$C116+(drdp!I116)*'MSXY-TI3S'!$D116)</f>
        <v>-1.5283199288015771E-18</v>
      </c>
      <c r="J116" s="18">
        <f>Model!$W$19*((drdp!D116)*'MSXY-TI3S'!$B116+(drdp!G116)*'MSXY-TI3S'!$C116+(drdp!J116)*'MSXY-TI3S'!$D116)</f>
        <v>0</v>
      </c>
      <c r="K116" s="21">
        <f>SUM(E$3:E115)+H116</f>
        <v>-4.3636783045832267E-2</v>
      </c>
      <c r="L116" s="21">
        <f>SUM(F$3:F115)+I116</f>
        <v>1.912816045157145</v>
      </c>
      <c r="M116" s="21">
        <f>SUM(G$3:G115)+J116</f>
        <v>0</v>
      </c>
      <c r="N116" s="21"/>
      <c r="O116" s="21"/>
      <c r="P116" s="21"/>
      <c r="Q116" s="19">
        <f t="shared" si="5"/>
        <v>1.9041688345890343E-3</v>
      </c>
      <c r="R116" s="19">
        <f t="shared" si="5"/>
        <v>3.6588652226106211</v>
      </c>
      <c r="S116" s="19">
        <f t="shared" si="5"/>
        <v>0</v>
      </c>
      <c r="T116" s="19">
        <f t="shared" si="6"/>
        <v>-8.3469138769109233E-2</v>
      </c>
      <c r="U116" s="19">
        <f t="shared" si="7"/>
        <v>0</v>
      </c>
      <c r="V116" s="19">
        <f t="shared" si="8"/>
        <v>0</v>
      </c>
    </row>
    <row r="117" spans="1:22" x14ac:dyDescent="0.25">
      <c r="A117" s="26">
        <f>Wellpath!E117</f>
        <v>3300</v>
      </c>
      <c r="B117" s="22">
        <v>0</v>
      </c>
      <c r="C117" s="22">
        <v>0</v>
      </c>
      <c r="D117" s="22">
        <f>(COS(Wellpath!$L117) * COS(Wellpath!$O117) * COS(Wellpath!$O117) - COS(Wellpath!$L117) * SIN(Wellpath!$O117) * SIN(Wellpath!$O117) - TAN(Dip) * SIN(Wellpath!$L117) * COS(Wellpath!$O117)) / 2</f>
        <v>-2.8308379002330193E-16</v>
      </c>
      <c r="E117" s="20">
        <f>Model!$W$19*((drdp!B117+drdp!K117)*'MSXY-TI3S'!$B117+(drdp!E117+drdp!N117)*'MSXY-TI3S'!$C117+(drdp!H117+drdp!Q117)*'MSXY-TI3S'!$D117)</f>
        <v>-1.3239761799583422E-17</v>
      </c>
      <c r="F117" s="20">
        <f>Model!$W$19*((drdp!C117+drdp!L117)*'MSXY-TI3S'!$B117+(drdp!F117+drdp!O117)*'MSXY-TI3S'!$C117+(drdp!I117+drdp!R117)*'MSXY-TI3S'!$D117)</f>
        <v>-3.0566398576031541E-18</v>
      </c>
      <c r="G117" s="20">
        <f>Model!$W$19*((drdp!D117+drdp!M117)*'MSXY-TI3S'!$B117+(drdp!G117+drdp!P117)*'MSXY-TI3S'!$C117+(drdp!J117+drdp!S117)*'MSXY-TI3S'!$D117)</f>
        <v>0</v>
      </c>
      <c r="H117" s="18">
        <f>Model!$W$19*((drdp!B117)*'MSXY-TI3S'!$B117+(drdp!E117)*'MSXY-TI3S'!$C117+(drdp!H117)*'MSXY-TI3S'!$D117)</f>
        <v>-6.6198808997917108E-18</v>
      </c>
      <c r="I117" s="18">
        <f>Model!$W$19*((drdp!C117)*'MSXY-TI3S'!$B117+(drdp!F117)*'MSXY-TI3S'!$C117+(drdp!I117)*'MSXY-TI3S'!$D117)</f>
        <v>-1.5283199288015771E-18</v>
      </c>
      <c r="J117" s="18">
        <f>Model!$W$19*((drdp!D117)*'MSXY-TI3S'!$B117+(drdp!G117)*'MSXY-TI3S'!$C117+(drdp!J117)*'MSXY-TI3S'!$D117)</f>
        <v>0</v>
      </c>
      <c r="K117" s="21">
        <f>SUM(E$3:E116)+H117</f>
        <v>-4.3636783045832281E-2</v>
      </c>
      <c r="L117" s="21">
        <f>SUM(F$3:F116)+I117</f>
        <v>1.912816045157145</v>
      </c>
      <c r="M117" s="21">
        <f>SUM(G$3:G116)+J117</f>
        <v>0</v>
      </c>
      <c r="N117" s="21"/>
      <c r="O117" s="21"/>
      <c r="P117" s="21"/>
      <c r="Q117" s="19">
        <f t="shared" si="5"/>
        <v>1.9041688345890356E-3</v>
      </c>
      <c r="R117" s="19">
        <f t="shared" si="5"/>
        <v>3.6588652226106211</v>
      </c>
      <c r="S117" s="19">
        <f t="shared" si="5"/>
        <v>0</v>
      </c>
      <c r="T117" s="19">
        <f t="shared" si="6"/>
        <v>-8.3469138769109261E-2</v>
      </c>
      <c r="U117" s="19">
        <f t="shared" si="7"/>
        <v>0</v>
      </c>
      <c r="V117" s="19">
        <f t="shared" si="8"/>
        <v>0</v>
      </c>
    </row>
    <row r="118" spans="1:22" x14ac:dyDescent="0.25">
      <c r="A118" s="26">
        <f>Wellpath!E118</f>
        <v>3330</v>
      </c>
      <c r="B118" s="22">
        <v>0</v>
      </c>
      <c r="C118" s="22">
        <v>0</v>
      </c>
      <c r="D118" s="22">
        <f>(COS(Wellpath!$L118) * COS(Wellpath!$O118) * COS(Wellpath!$O118) - COS(Wellpath!$L118) * SIN(Wellpath!$O118) * SIN(Wellpath!$O118) - TAN(Dip) * SIN(Wellpath!$L118) * COS(Wellpath!$O118)) / 2</f>
        <v>-2.8308379002330193E-16</v>
      </c>
      <c r="E118" s="20">
        <f>Model!$W$19*((drdp!B118+drdp!K118)*'MSXY-TI3S'!$B118+(drdp!E118+drdp!N118)*'MSXY-TI3S'!$C118+(drdp!H118+drdp!Q118)*'MSXY-TI3S'!$D118)</f>
        <v>-1.3239761799583422E-17</v>
      </c>
      <c r="F118" s="20">
        <f>Model!$W$19*((drdp!C118+drdp!L118)*'MSXY-TI3S'!$B118+(drdp!F118+drdp!O118)*'MSXY-TI3S'!$C118+(drdp!I118+drdp!R118)*'MSXY-TI3S'!$D118)</f>
        <v>-3.0566398576031541E-18</v>
      </c>
      <c r="G118" s="20">
        <f>Model!$W$19*((drdp!D118+drdp!M118)*'MSXY-TI3S'!$B118+(drdp!G118+drdp!P118)*'MSXY-TI3S'!$C118+(drdp!J118+drdp!S118)*'MSXY-TI3S'!$D118)</f>
        <v>0</v>
      </c>
      <c r="H118" s="18">
        <f>Model!$W$19*((drdp!B118)*'MSXY-TI3S'!$B118+(drdp!E118)*'MSXY-TI3S'!$C118+(drdp!H118)*'MSXY-TI3S'!$D118)</f>
        <v>-6.6198808997917108E-18</v>
      </c>
      <c r="I118" s="18">
        <f>Model!$W$19*((drdp!C118)*'MSXY-TI3S'!$B118+(drdp!F118)*'MSXY-TI3S'!$C118+(drdp!I118)*'MSXY-TI3S'!$D118)</f>
        <v>-1.5283199288015771E-18</v>
      </c>
      <c r="J118" s="18">
        <f>Model!$W$19*((drdp!D118)*'MSXY-TI3S'!$B118+(drdp!G118)*'MSXY-TI3S'!$C118+(drdp!J118)*'MSXY-TI3S'!$D118)</f>
        <v>0</v>
      </c>
      <c r="K118" s="21">
        <f>SUM(E$3:E117)+H118</f>
        <v>-4.3636783045832295E-2</v>
      </c>
      <c r="L118" s="21">
        <f>SUM(F$3:F117)+I118</f>
        <v>1.912816045157145</v>
      </c>
      <c r="M118" s="21">
        <f>SUM(G$3:G117)+J118</f>
        <v>0</v>
      </c>
      <c r="N118" s="21"/>
      <c r="O118" s="21"/>
      <c r="P118" s="21"/>
      <c r="Q118" s="19">
        <f t="shared" si="5"/>
        <v>1.9041688345890369E-3</v>
      </c>
      <c r="R118" s="19">
        <f t="shared" si="5"/>
        <v>3.6588652226106211</v>
      </c>
      <c r="S118" s="19">
        <f t="shared" si="5"/>
        <v>0</v>
      </c>
      <c r="T118" s="19">
        <f t="shared" si="6"/>
        <v>-8.3469138769109288E-2</v>
      </c>
      <c r="U118" s="19">
        <f t="shared" si="7"/>
        <v>0</v>
      </c>
      <c r="V118" s="19">
        <f t="shared" si="8"/>
        <v>0</v>
      </c>
    </row>
    <row r="119" spans="1:22" x14ac:dyDescent="0.25">
      <c r="A119" s="26">
        <f>Wellpath!E119</f>
        <v>3360</v>
      </c>
      <c r="B119" s="22">
        <v>0</v>
      </c>
      <c r="C119" s="22">
        <v>0</v>
      </c>
      <c r="D119" s="22">
        <f>(COS(Wellpath!$L119) * COS(Wellpath!$O119) * COS(Wellpath!$O119) - COS(Wellpath!$L119) * SIN(Wellpath!$O119) * SIN(Wellpath!$O119) - TAN(Dip) * SIN(Wellpath!$L119) * COS(Wellpath!$O119)) / 2</f>
        <v>-2.8308379002330193E-16</v>
      </c>
      <c r="E119" s="20">
        <f>Model!$W$19*((drdp!B119+drdp!K119)*'MSXY-TI3S'!$B119+(drdp!E119+drdp!N119)*'MSXY-TI3S'!$C119+(drdp!H119+drdp!Q119)*'MSXY-TI3S'!$D119)</f>
        <v>-1.3239761799583422E-17</v>
      </c>
      <c r="F119" s="20">
        <f>Model!$W$19*((drdp!C119+drdp!L119)*'MSXY-TI3S'!$B119+(drdp!F119+drdp!O119)*'MSXY-TI3S'!$C119+(drdp!I119+drdp!R119)*'MSXY-TI3S'!$D119)</f>
        <v>-3.0566398576031541E-18</v>
      </c>
      <c r="G119" s="20">
        <f>Model!$W$19*((drdp!D119+drdp!M119)*'MSXY-TI3S'!$B119+(drdp!G119+drdp!P119)*'MSXY-TI3S'!$C119+(drdp!J119+drdp!S119)*'MSXY-TI3S'!$D119)</f>
        <v>0</v>
      </c>
      <c r="H119" s="18">
        <f>Model!$W$19*((drdp!B119)*'MSXY-TI3S'!$B119+(drdp!E119)*'MSXY-TI3S'!$C119+(drdp!H119)*'MSXY-TI3S'!$D119)</f>
        <v>-6.6198808997917108E-18</v>
      </c>
      <c r="I119" s="18">
        <f>Model!$W$19*((drdp!C119)*'MSXY-TI3S'!$B119+(drdp!F119)*'MSXY-TI3S'!$C119+(drdp!I119)*'MSXY-TI3S'!$D119)</f>
        <v>-1.5283199288015771E-18</v>
      </c>
      <c r="J119" s="18">
        <f>Model!$W$19*((drdp!D119)*'MSXY-TI3S'!$B119+(drdp!G119)*'MSXY-TI3S'!$C119+(drdp!J119)*'MSXY-TI3S'!$D119)</f>
        <v>0</v>
      </c>
      <c r="K119" s="21">
        <f>SUM(E$3:E118)+H119</f>
        <v>-4.3636783045832309E-2</v>
      </c>
      <c r="L119" s="21">
        <f>SUM(F$3:F118)+I119</f>
        <v>1.912816045157145</v>
      </c>
      <c r="M119" s="21">
        <f>SUM(G$3:G118)+J119</f>
        <v>0</v>
      </c>
      <c r="N119" s="21"/>
      <c r="O119" s="21"/>
      <c r="P119" s="21"/>
      <c r="Q119" s="19">
        <f t="shared" si="5"/>
        <v>1.904168834589038E-3</v>
      </c>
      <c r="R119" s="19">
        <f t="shared" si="5"/>
        <v>3.6588652226106211</v>
      </c>
      <c r="S119" s="19">
        <f t="shared" si="5"/>
        <v>0</v>
      </c>
      <c r="T119" s="19">
        <f t="shared" si="6"/>
        <v>-8.3469138769109316E-2</v>
      </c>
      <c r="U119" s="19">
        <f t="shared" si="7"/>
        <v>0</v>
      </c>
      <c r="V119" s="19">
        <f t="shared" si="8"/>
        <v>0</v>
      </c>
    </row>
    <row r="120" spans="1:22" x14ac:dyDescent="0.25">
      <c r="A120" s="26">
        <f>Wellpath!E120</f>
        <v>3390</v>
      </c>
      <c r="B120" s="22">
        <v>0</v>
      </c>
      <c r="C120" s="22">
        <v>0</v>
      </c>
      <c r="D120" s="22">
        <f>(COS(Wellpath!$L120) * COS(Wellpath!$O120) * COS(Wellpath!$O120) - COS(Wellpath!$L120) * SIN(Wellpath!$O120) * SIN(Wellpath!$O120) - TAN(Dip) * SIN(Wellpath!$L120) * COS(Wellpath!$O120)) / 2</f>
        <v>-2.8308379002330193E-16</v>
      </c>
      <c r="E120" s="20">
        <f>Model!$W$19*((drdp!B120+drdp!K120)*'MSXY-TI3S'!$B120+(drdp!E120+drdp!N120)*'MSXY-TI3S'!$C120+(drdp!H120+drdp!Q120)*'MSXY-TI3S'!$D120)</f>
        <v>-1.3239761799583422E-17</v>
      </c>
      <c r="F120" s="20">
        <f>Model!$W$19*((drdp!C120+drdp!L120)*'MSXY-TI3S'!$B120+(drdp!F120+drdp!O120)*'MSXY-TI3S'!$C120+(drdp!I120+drdp!R120)*'MSXY-TI3S'!$D120)</f>
        <v>-3.0566398576031541E-18</v>
      </c>
      <c r="G120" s="20">
        <f>Model!$W$19*((drdp!D120+drdp!M120)*'MSXY-TI3S'!$B120+(drdp!G120+drdp!P120)*'MSXY-TI3S'!$C120+(drdp!J120+drdp!S120)*'MSXY-TI3S'!$D120)</f>
        <v>0</v>
      </c>
      <c r="H120" s="18">
        <f>Model!$W$19*((drdp!B120)*'MSXY-TI3S'!$B120+(drdp!E120)*'MSXY-TI3S'!$C120+(drdp!H120)*'MSXY-TI3S'!$D120)</f>
        <v>-6.6198808997917108E-18</v>
      </c>
      <c r="I120" s="18">
        <f>Model!$W$19*((drdp!C120)*'MSXY-TI3S'!$B120+(drdp!F120)*'MSXY-TI3S'!$C120+(drdp!I120)*'MSXY-TI3S'!$D120)</f>
        <v>-1.5283199288015771E-18</v>
      </c>
      <c r="J120" s="18">
        <f>Model!$W$19*((drdp!D120)*'MSXY-TI3S'!$B120+(drdp!G120)*'MSXY-TI3S'!$C120+(drdp!J120)*'MSXY-TI3S'!$D120)</f>
        <v>0</v>
      </c>
      <c r="K120" s="21">
        <f>SUM(E$3:E119)+H120</f>
        <v>-4.3636783045832322E-2</v>
      </c>
      <c r="L120" s="21">
        <f>SUM(F$3:F119)+I120</f>
        <v>1.912816045157145</v>
      </c>
      <c r="M120" s="21">
        <f>SUM(G$3:G119)+J120</f>
        <v>0</v>
      </c>
      <c r="N120" s="21"/>
      <c r="O120" s="21"/>
      <c r="P120" s="21"/>
      <c r="Q120" s="19">
        <f t="shared" si="5"/>
        <v>1.9041688345890393E-3</v>
      </c>
      <c r="R120" s="19">
        <f t="shared" si="5"/>
        <v>3.6588652226106211</v>
      </c>
      <c r="S120" s="19">
        <f t="shared" si="5"/>
        <v>0</v>
      </c>
      <c r="T120" s="19">
        <f t="shared" si="6"/>
        <v>-8.3469138769109344E-2</v>
      </c>
      <c r="U120" s="19">
        <f t="shared" si="7"/>
        <v>0</v>
      </c>
      <c r="V120" s="19">
        <f t="shared" si="8"/>
        <v>0</v>
      </c>
    </row>
    <row r="121" spans="1:22" x14ac:dyDescent="0.25">
      <c r="A121" s="26">
        <f>Wellpath!E121</f>
        <v>3420</v>
      </c>
      <c r="B121" s="22">
        <v>0</v>
      </c>
      <c r="C121" s="22">
        <v>0</v>
      </c>
      <c r="D121" s="22">
        <f>(COS(Wellpath!$L121) * COS(Wellpath!$O121) * COS(Wellpath!$O121) - COS(Wellpath!$L121) * SIN(Wellpath!$O121) * SIN(Wellpath!$O121) - TAN(Dip) * SIN(Wellpath!$L121) * COS(Wellpath!$O121)) / 2</f>
        <v>-2.8308379002330193E-16</v>
      </c>
      <c r="E121" s="20">
        <f>Model!$W$19*((drdp!B121+drdp!K121)*'MSXY-TI3S'!$B121+(drdp!E121+drdp!N121)*'MSXY-TI3S'!$C121+(drdp!H121+drdp!Q121)*'MSXY-TI3S'!$D121)</f>
        <v>-8.8265078663889482E-18</v>
      </c>
      <c r="F121" s="20">
        <f>Model!$W$19*((drdp!C121+drdp!L121)*'MSXY-TI3S'!$B121+(drdp!F121+drdp!O121)*'MSXY-TI3S'!$C121+(drdp!I121+drdp!R121)*'MSXY-TI3S'!$D121)</f>
        <v>-2.037759905068769E-18</v>
      </c>
      <c r="G121" s="20">
        <f>Model!$W$19*((drdp!D121+drdp!M121)*'MSXY-TI3S'!$B121+(drdp!G121+drdp!P121)*'MSXY-TI3S'!$C121+(drdp!J121+drdp!S121)*'MSXY-TI3S'!$D121)</f>
        <v>0</v>
      </c>
      <c r="H121" s="18">
        <f>Model!$W$19*((drdp!B121)*'MSXY-TI3S'!$B121+(drdp!E121)*'MSXY-TI3S'!$C121+(drdp!H121)*'MSXY-TI3S'!$D121)</f>
        <v>-6.6198808997917108E-18</v>
      </c>
      <c r="I121" s="18">
        <f>Model!$W$19*((drdp!C121)*'MSXY-TI3S'!$B121+(drdp!F121)*'MSXY-TI3S'!$C121+(drdp!I121)*'MSXY-TI3S'!$D121)</f>
        <v>-1.5283199288015771E-18</v>
      </c>
      <c r="J121" s="18">
        <f>Model!$W$19*((drdp!D121)*'MSXY-TI3S'!$B121+(drdp!G121)*'MSXY-TI3S'!$C121+(drdp!J121)*'MSXY-TI3S'!$D121)</f>
        <v>0</v>
      </c>
      <c r="K121" s="21">
        <f>SUM(E$3:E120)+H121</f>
        <v>-4.3636783045832336E-2</v>
      </c>
      <c r="L121" s="21">
        <f>SUM(F$3:F120)+I121</f>
        <v>1.912816045157145</v>
      </c>
      <c r="M121" s="21">
        <f>SUM(G$3:G120)+J121</f>
        <v>0</v>
      </c>
      <c r="N121" s="21"/>
      <c r="O121" s="21"/>
      <c r="P121" s="21"/>
      <c r="Q121" s="19">
        <f t="shared" si="5"/>
        <v>1.9041688345890404E-3</v>
      </c>
      <c r="R121" s="19">
        <f t="shared" si="5"/>
        <v>3.6588652226106211</v>
      </c>
      <c r="S121" s="19">
        <f t="shared" si="5"/>
        <v>0</v>
      </c>
      <c r="T121" s="19">
        <f t="shared" si="6"/>
        <v>-8.3469138769109372E-2</v>
      </c>
      <c r="U121" s="19">
        <f t="shared" si="7"/>
        <v>0</v>
      </c>
      <c r="V121" s="19">
        <f t="shared" si="8"/>
        <v>0</v>
      </c>
    </row>
    <row r="122" spans="1:22" x14ac:dyDescent="0.25">
      <c r="A122" s="26">
        <f>Wellpath!E122</f>
        <v>3430</v>
      </c>
      <c r="B122" s="22">
        <v>0</v>
      </c>
      <c r="C122" s="22">
        <v>0</v>
      </c>
      <c r="D122" s="22">
        <f>(COS(Wellpath!$L122) * COS(Wellpath!$O122) * COS(Wellpath!$O122) - COS(Wellpath!$L122) * SIN(Wellpath!$O122) * SIN(Wellpath!$O122) - TAN(Dip) * SIN(Wellpath!$L122) * COS(Wellpath!$O122)) / 2</f>
        <v>-2.8308379002330193E-16</v>
      </c>
      <c r="E122" s="20">
        <f>Model!$W$19*((drdp!B122+drdp!K122)*'MSXY-TI3S'!$B122+(drdp!E122+drdp!N122)*'MSXY-TI3S'!$C122+(drdp!H122+drdp!Q122)*'MSXY-TI3S'!$D122)</f>
        <v>-6.6198808997917108E-18</v>
      </c>
      <c r="F122" s="20">
        <f>Model!$W$19*((drdp!C122+drdp!L122)*'MSXY-TI3S'!$B122+(drdp!F122+drdp!O122)*'MSXY-TI3S'!$C122+(drdp!I122+drdp!R122)*'MSXY-TI3S'!$D122)</f>
        <v>-1.5283199288015769E-18</v>
      </c>
      <c r="G122" s="20">
        <f>Model!$W$19*((drdp!D122+drdp!M122)*'MSXY-TI3S'!$B122+(drdp!G122+drdp!P122)*'MSXY-TI3S'!$C122+(drdp!J122+drdp!S122)*'MSXY-TI3S'!$D122)</f>
        <v>0</v>
      </c>
      <c r="H122" s="18">
        <f>Model!$W$19*((drdp!B122)*'MSXY-TI3S'!$B122+(drdp!E122)*'MSXY-TI3S'!$C122+(drdp!H122)*'MSXY-TI3S'!$D122)</f>
        <v>-2.2066269665972371E-18</v>
      </c>
      <c r="I122" s="18">
        <f>Model!$W$19*((drdp!C122)*'MSXY-TI3S'!$B122+(drdp!F122)*'MSXY-TI3S'!$C122+(drdp!I122)*'MSXY-TI3S'!$D122)</f>
        <v>-5.0943997626719226E-19</v>
      </c>
      <c r="J122" s="18">
        <f>Model!$W$19*((drdp!D122)*'MSXY-TI3S'!$B122+(drdp!G122)*'MSXY-TI3S'!$C122+(drdp!J122)*'MSXY-TI3S'!$D122)</f>
        <v>0</v>
      </c>
      <c r="K122" s="21">
        <f>SUM(E$3:E121)+H122</f>
        <v>-4.3636783045832336E-2</v>
      </c>
      <c r="L122" s="21">
        <f>SUM(F$3:F121)+I122</f>
        <v>1.912816045157145</v>
      </c>
      <c r="M122" s="21">
        <f>SUM(G$3:G121)+J122</f>
        <v>0</v>
      </c>
      <c r="N122" s="21"/>
      <c r="O122" s="21"/>
      <c r="P122" s="21"/>
      <c r="Q122" s="19">
        <f t="shared" si="5"/>
        <v>1.9041688345890404E-3</v>
      </c>
      <c r="R122" s="19">
        <f t="shared" si="5"/>
        <v>3.6588652226106211</v>
      </c>
      <c r="S122" s="19">
        <f t="shared" si="5"/>
        <v>0</v>
      </c>
      <c r="T122" s="19">
        <f t="shared" si="6"/>
        <v>-8.3469138769109372E-2</v>
      </c>
      <c r="U122" s="19">
        <f t="shared" si="7"/>
        <v>0</v>
      </c>
      <c r="V122" s="19">
        <f t="shared" si="8"/>
        <v>0</v>
      </c>
    </row>
    <row r="123" spans="1:22" x14ac:dyDescent="0.25">
      <c r="A123" s="26">
        <f>Wellpath!E123</f>
        <v>3450</v>
      </c>
      <c r="B123" s="22">
        <v>0</v>
      </c>
      <c r="C123" s="22">
        <v>0</v>
      </c>
      <c r="D123" s="22">
        <f>(COS(Wellpath!$L123) * COS(Wellpath!$O123) * COS(Wellpath!$O123) - COS(Wellpath!$L123) * SIN(Wellpath!$O123) * SIN(Wellpath!$O123) - TAN(Dip) * SIN(Wellpath!$L123) * COS(Wellpath!$O123)) / 2</f>
        <v>-0.11738113323986009</v>
      </c>
      <c r="E123" s="20">
        <f>Model!$W$19*((drdp!B123+drdp!K123)*'MSXY-TI3S'!$B123+(drdp!E123+drdp!N123)*'MSXY-TI3S'!$C123+(drdp!H123+drdp!Q123)*'MSXY-TI3S'!$D123)</f>
        <v>-4.6535801970713367E-3</v>
      </c>
      <c r="F123" s="20">
        <f>Model!$W$19*((drdp!C123+drdp!L123)*'MSXY-TI3S'!$B123+(drdp!F123+drdp!O123)*'MSXY-TI3S'!$C123+(drdp!I123+drdp!R123)*'MSXY-TI3S'!$D123)</f>
        <v>-6.010912274738877E-4</v>
      </c>
      <c r="G123" s="20">
        <f>Model!$W$19*((drdp!D123+drdp!M123)*'MSXY-TI3S'!$B123+(drdp!G123+drdp!P123)*'MSXY-TI3S'!$C123+(drdp!J123+drdp!S123)*'MSXY-TI3S'!$D123)</f>
        <v>0</v>
      </c>
      <c r="H123" s="18">
        <f>Model!$W$19*((drdp!B123)*'MSXY-TI3S'!$B123+(drdp!E123)*'MSXY-TI3S'!$C123+(drdp!H123)*'MSXY-TI3S'!$D123)</f>
        <v>-1.8614320788285347E-3</v>
      </c>
      <c r="I123" s="18">
        <f>Model!$W$19*((drdp!C123)*'MSXY-TI3S'!$B123+(drdp!F123)*'MSXY-TI3S'!$C123+(drdp!I123)*'MSXY-TI3S'!$D123)</f>
        <v>-2.4043649098955512E-4</v>
      </c>
      <c r="J123" s="18">
        <f>Model!$W$19*((drdp!D123)*'MSXY-TI3S'!$B123+(drdp!G123)*'MSXY-TI3S'!$C123+(drdp!J123)*'MSXY-TI3S'!$D123)</f>
        <v>0</v>
      </c>
      <c r="K123" s="21">
        <f>SUM(E$3:E122)+H123</f>
        <v>-4.549821512466088E-2</v>
      </c>
      <c r="L123" s="21">
        <f>SUM(F$3:F122)+I123</f>
        <v>1.9125756086661554</v>
      </c>
      <c r="M123" s="21">
        <f>SUM(G$3:G122)+J123</f>
        <v>0</v>
      </c>
      <c r="N123" s="21"/>
      <c r="O123" s="21"/>
      <c r="P123" s="21"/>
      <c r="Q123" s="19">
        <f t="shared" si="5"/>
        <v>2.0700875795299201E-3</v>
      </c>
      <c r="R123" s="19">
        <f t="shared" si="5"/>
        <v>3.6579454588647149</v>
      </c>
      <c r="S123" s="19">
        <f t="shared" si="5"/>
        <v>0</v>
      </c>
      <c r="T123" s="19">
        <f t="shared" si="6"/>
        <v>-8.7018776485271954E-2</v>
      </c>
      <c r="U123" s="19">
        <f t="shared" si="7"/>
        <v>0</v>
      </c>
      <c r="V123" s="19">
        <f t="shared" si="8"/>
        <v>0</v>
      </c>
    </row>
    <row r="124" spans="1:22" x14ac:dyDescent="0.25">
      <c r="A124" s="26">
        <f>Wellpath!E124</f>
        <v>3480</v>
      </c>
      <c r="B124" s="22">
        <v>0</v>
      </c>
      <c r="C124" s="22">
        <v>0</v>
      </c>
      <c r="D124" s="22">
        <f>(COS(Wellpath!$L124) * COS(Wellpath!$O124) * COS(Wellpath!$O124) - COS(Wellpath!$L124) * SIN(Wellpath!$O124) * SIN(Wellpath!$O124) - TAN(Dip) * SIN(Wellpath!$L124) * COS(Wellpath!$O124)) / 2</f>
        <v>-0.29504737188119823</v>
      </c>
      <c r="E124" s="20">
        <f>Model!$W$19*((drdp!B124+drdp!K124)*'MSXY-TI3S'!$B124+(drdp!E124+drdp!N124)*'MSXY-TI3S'!$C124+(drdp!H124+drdp!Q124)*'MSXY-TI3S'!$D124)</f>
        <v>-1.4103901516337511E-2</v>
      </c>
      <c r="F124" s="20">
        <f>Model!$W$19*((drdp!C124+drdp!L124)*'MSXY-TI3S'!$B124+(drdp!F124+drdp!O124)*'MSXY-TI3S'!$C124+(drdp!I124+drdp!R124)*'MSXY-TI3S'!$D124)</f>
        <v>2.7819632685723581E-4</v>
      </c>
      <c r="G124" s="20">
        <f>Model!$W$19*((drdp!D124+drdp!M124)*'MSXY-TI3S'!$B124+(drdp!G124+drdp!P124)*'MSXY-TI3S'!$C124+(drdp!J124+drdp!S124)*'MSXY-TI3S'!$D124)</f>
        <v>0</v>
      </c>
      <c r="H124" s="18">
        <f>Model!$W$19*((drdp!B124)*'MSXY-TI3S'!$B124+(drdp!E124)*'MSXY-TI3S'!$C124+(drdp!H124)*'MSXY-TI3S'!$D124)</f>
        <v>-7.0519507581687556E-3</v>
      </c>
      <c r="I124" s="18">
        <f>Model!$W$19*((drdp!C124)*'MSXY-TI3S'!$B124+(drdp!F124)*'MSXY-TI3S'!$C124+(drdp!I124)*'MSXY-TI3S'!$D124)</f>
        <v>1.390981634286179E-4</v>
      </c>
      <c r="J124" s="18">
        <f>Model!$W$19*((drdp!D124)*'MSXY-TI3S'!$B124+(drdp!G124)*'MSXY-TI3S'!$C124+(drdp!J124)*'MSXY-TI3S'!$D124)</f>
        <v>0</v>
      </c>
      <c r="K124" s="21">
        <f>SUM(E$3:E123)+H124</f>
        <v>-5.5342314001072437E-2</v>
      </c>
      <c r="L124" s="21">
        <f>SUM(F$3:F123)+I124</f>
        <v>1.9123540520930997</v>
      </c>
      <c r="M124" s="21">
        <f>SUM(G$3:G123)+J124</f>
        <v>0</v>
      </c>
      <c r="N124" s="21"/>
      <c r="O124" s="21"/>
      <c r="P124" s="21"/>
      <c r="Q124" s="19">
        <f t="shared" si="5"/>
        <v>3.0627717189932982E-3</v>
      </c>
      <c r="R124" s="19">
        <f t="shared" si="5"/>
        <v>3.6570980205568979</v>
      </c>
      <c r="S124" s="19">
        <f t="shared" si="5"/>
        <v>0</v>
      </c>
      <c r="T124" s="19">
        <f t="shared" si="6"/>
        <v>-0.10583409843215956</v>
      </c>
      <c r="U124" s="19">
        <f t="shared" si="7"/>
        <v>0</v>
      </c>
      <c r="V124" s="19">
        <f t="shared" si="8"/>
        <v>0</v>
      </c>
    </row>
    <row r="125" spans="1:22" x14ac:dyDescent="0.25">
      <c r="A125" s="26">
        <f>Wellpath!E125</f>
        <v>3510</v>
      </c>
      <c r="B125" s="22">
        <v>0</v>
      </c>
      <c r="C125" s="22">
        <v>0</v>
      </c>
      <c r="D125" s="22">
        <f>(COS(Wellpath!$L125) * COS(Wellpath!$O125) * COS(Wellpath!$O125) - COS(Wellpath!$L125) * SIN(Wellpath!$O125) * SIN(Wellpath!$O125) - TAN(Dip) * SIN(Wellpath!$L125) * COS(Wellpath!$O125)) / 2</f>
        <v>-0.47611443147768917</v>
      </c>
      <c r="E125" s="20">
        <f>Model!$W$19*((drdp!B125+drdp!K125)*'MSXY-TI3S'!$B125+(drdp!E125+drdp!N125)*'MSXY-TI3S'!$C125+(drdp!H125+drdp!Q125)*'MSXY-TI3S'!$D125)</f>
        <v>-2.2307538097593685E-2</v>
      </c>
      <c r="F125" s="20">
        <f>Model!$W$19*((drdp!C125+drdp!L125)*'MSXY-TI3S'!$B125+(drdp!F125+drdp!O125)*'MSXY-TI3S'!$C125+(drdp!I125+drdp!R125)*'MSXY-TI3S'!$D125)</f>
        <v>3.8130973173509425E-3</v>
      </c>
      <c r="G125" s="20">
        <f>Model!$W$19*((drdp!D125+drdp!M125)*'MSXY-TI3S'!$B125+(drdp!G125+drdp!P125)*'MSXY-TI3S'!$C125+(drdp!J125+drdp!S125)*'MSXY-TI3S'!$D125)</f>
        <v>0</v>
      </c>
      <c r="H125" s="18">
        <f>Model!$W$19*((drdp!B125)*'MSXY-TI3S'!$B125+(drdp!E125)*'MSXY-TI3S'!$C125+(drdp!H125)*'MSXY-TI3S'!$D125)</f>
        <v>-1.1153769048796842E-2</v>
      </c>
      <c r="I125" s="18">
        <f>Model!$W$19*((drdp!C125)*'MSXY-TI3S'!$B125+(drdp!F125)*'MSXY-TI3S'!$C125+(drdp!I125)*'MSXY-TI3S'!$D125)</f>
        <v>1.9065486586754713E-3</v>
      </c>
      <c r="J125" s="18">
        <f>Model!$W$19*((drdp!D125)*'MSXY-TI3S'!$B125+(drdp!G125)*'MSXY-TI3S'!$C125+(drdp!J125)*'MSXY-TI3S'!$D125)</f>
        <v>0</v>
      </c>
      <c r="K125" s="21">
        <f>SUM(E$3:E124)+H125</f>
        <v>-7.3548033808038038E-2</v>
      </c>
      <c r="L125" s="21">
        <f>SUM(F$3:F124)+I125</f>
        <v>1.9143996989152039</v>
      </c>
      <c r="M125" s="21">
        <f>SUM(G$3:G124)+J125</f>
        <v>0</v>
      </c>
      <c r="N125" s="21"/>
      <c r="O125" s="21"/>
      <c r="P125" s="21"/>
      <c r="Q125" s="19">
        <f t="shared" si="5"/>
        <v>5.4093132770283063E-3</v>
      </c>
      <c r="R125" s="19">
        <f t="shared" si="5"/>
        <v>3.6649262072066233</v>
      </c>
      <c r="S125" s="19">
        <f t="shared" si="5"/>
        <v>0</v>
      </c>
      <c r="T125" s="19">
        <f t="shared" si="6"/>
        <v>-0.14080033377791326</v>
      </c>
      <c r="U125" s="19">
        <f t="shared" si="7"/>
        <v>0</v>
      </c>
      <c r="V125" s="19">
        <f t="shared" si="8"/>
        <v>0</v>
      </c>
    </row>
    <row r="126" spans="1:22" x14ac:dyDescent="0.25">
      <c r="A126" s="26">
        <f>Wellpath!E126</f>
        <v>3540</v>
      </c>
      <c r="B126" s="22">
        <v>0</v>
      </c>
      <c r="C126" s="22">
        <v>0</v>
      </c>
      <c r="D126" s="22">
        <f>(COS(Wellpath!$L126) * COS(Wellpath!$O126) * COS(Wellpath!$O126) - COS(Wellpath!$L126) * SIN(Wellpath!$O126) * SIN(Wellpath!$O126) - TAN(Dip) * SIN(Wellpath!$L126) * COS(Wellpath!$O126)) / 2</f>
        <v>-0.66037290690681116</v>
      </c>
      <c r="E126" s="20">
        <f>Model!$W$19*((drdp!B126+drdp!K126)*'MSXY-TI3S'!$B126+(drdp!E126+drdp!N126)*'MSXY-TI3S'!$C126+(drdp!H126+drdp!Q126)*'MSXY-TI3S'!$D126)</f>
        <v>-2.9552224430724729E-2</v>
      </c>
      <c r="F126" s="20">
        <f>Model!$W$19*((drdp!C126+drdp!L126)*'MSXY-TI3S'!$B126+(drdp!F126+drdp!O126)*'MSXY-TI3S'!$C126+(drdp!I126+drdp!R126)*'MSXY-TI3S'!$D126)</f>
        <v>9.8249883544493048E-3</v>
      </c>
      <c r="G126" s="20">
        <f>Model!$W$19*((drdp!D126+drdp!M126)*'MSXY-TI3S'!$B126+(drdp!G126+drdp!P126)*'MSXY-TI3S'!$C126+(drdp!J126+drdp!S126)*'MSXY-TI3S'!$D126)</f>
        <v>0</v>
      </c>
      <c r="H126" s="18">
        <f>Model!$W$19*((drdp!B126)*'MSXY-TI3S'!$B126+(drdp!E126)*'MSXY-TI3S'!$C126+(drdp!H126)*'MSXY-TI3S'!$D126)</f>
        <v>-1.4776112215362364E-2</v>
      </c>
      <c r="I126" s="18">
        <f>Model!$W$19*((drdp!C126)*'MSXY-TI3S'!$B126+(drdp!F126)*'MSXY-TI3S'!$C126+(drdp!I126)*'MSXY-TI3S'!$D126)</f>
        <v>4.9124941772246524E-3</v>
      </c>
      <c r="J126" s="18">
        <f>Model!$W$19*((drdp!D126)*'MSXY-TI3S'!$B126+(drdp!G126)*'MSXY-TI3S'!$C126+(drdp!J126)*'MSXY-TI3S'!$D126)</f>
        <v>0</v>
      </c>
      <c r="K126" s="21">
        <f>SUM(E$3:E125)+H126</f>
        <v>-9.9477915072197234E-2</v>
      </c>
      <c r="L126" s="21">
        <f>SUM(F$3:F125)+I126</f>
        <v>1.921218741751104</v>
      </c>
      <c r="M126" s="21">
        <f>SUM(G$3:G125)+J126</f>
        <v>0</v>
      </c>
      <c r="N126" s="21"/>
      <c r="O126" s="21"/>
      <c r="P126" s="21"/>
      <c r="Q126" s="19">
        <f t="shared" si="5"/>
        <v>9.8958555871112852E-3</v>
      </c>
      <c r="R126" s="19">
        <f t="shared" si="5"/>
        <v>3.6910814536556953</v>
      </c>
      <c r="S126" s="19">
        <f t="shared" si="5"/>
        <v>0</v>
      </c>
      <c r="T126" s="19">
        <f t="shared" si="6"/>
        <v>-0.19111883482702996</v>
      </c>
      <c r="U126" s="19">
        <f t="shared" si="7"/>
        <v>0</v>
      </c>
      <c r="V126" s="19">
        <f t="shared" si="8"/>
        <v>0</v>
      </c>
    </row>
    <row r="127" spans="1:22" x14ac:dyDescent="0.25">
      <c r="A127" s="26">
        <f>Wellpath!E127</f>
        <v>3570</v>
      </c>
      <c r="B127" s="22">
        <v>0</v>
      </c>
      <c r="C127" s="22">
        <v>0</v>
      </c>
      <c r="D127" s="22">
        <f>(COS(Wellpath!$L127) * COS(Wellpath!$O127) * COS(Wellpath!$O127) - COS(Wellpath!$L127) * SIN(Wellpath!$O127) * SIN(Wellpath!$O127) - TAN(Dip) * SIN(Wellpath!$L127) * COS(Wellpath!$O127)) / 2</f>
        <v>-0.84472620328942216</v>
      </c>
      <c r="E127" s="20">
        <f>Model!$W$19*((drdp!B127+drdp!K127)*'MSXY-TI3S'!$B127+(drdp!E127+drdp!N127)*'MSXY-TI3S'!$C127+(drdp!H127+drdp!Q127)*'MSXY-TI3S'!$D127)</f>
        <v>-3.5096445881518216E-2</v>
      </c>
      <c r="F127" s="20">
        <f>Model!$W$19*((drdp!C127+drdp!L127)*'MSXY-TI3S'!$B127+(drdp!F127+drdp!O127)*'MSXY-TI3S'!$C127+(drdp!I127+drdp!R127)*'MSXY-TI3S'!$D127)</f>
        <v>1.8060359531745101E-2</v>
      </c>
      <c r="G127" s="20">
        <f>Model!$W$19*((drdp!D127+drdp!M127)*'MSXY-TI3S'!$B127+(drdp!G127+drdp!P127)*'MSXY-TI3S'!$C127+(drdp!J127+drdp!S127)*'MSXY-TI3S'!$D127)</f>
        <v>0</v>
      </c>
      <c r="H127" s="18">
        <f>Model!$W$19*((drdp!B127)*'MSXY-TI3S'!$B127+(drdp!E127)*'MSXY-TI3S'!$C127+(drdp!H127)*'MSXY-TI3S'!$D127)</f>
        <v>-1.7548222940759108E-2</v>
      </c>
      <c r="I127" s="18">
        <f>Model!$W$19*((drdp!C127)*'MSXY-TI3S'!$B127+(drdp!F127)*'MSXY-TI3S'!$C127+(drdp!I127)*'MSXY-TI3S'!$D127)</f>
        <v>9.0301797658725504E-3</v>
      </c>
      <c r="J127" s="18">
        <f>Model!$W$19*((drdp!D127)*'MSXY-TI3S'!$B127+(drdp!G127)*'MSXY-TI3S'!$C127+(drdp!J127)*'MSXY-TI3S'!$D127)</f>
        <v>0</v>
      </c>
      <c r="K127" s="21">
        <f>SUM(E$3:E126)+H127</f>
        <v>-0.13180225022831871</v>
      </c>
      <c r="L127" s="21">
        <f>SUM(F$3:F126)+I127</f>
        <v>1.935161415694201</v>
      </c>
      <c r="M127" s="21">
        <f>SUM(G$3:G126)+J127</f>
        <v>0</v>
      </c>
      <c r="N127" s="21"/>
      <c r="O127" s="21"/>
      <c r="P127" s="21"/>
      <c r="Q127" s="19">
        <f t="shared" si="5"/>
        <v>1.7371833165248339E-2</v>
      </c>
      <c r="R127" s="19">
        <f t="shared" si="5"/>
        <v>3.7448497047915841</v>
      </c>
      <c r="S127" s="19">
        <f t="shared" si="5"/>
        <v>0</v>
      </c>
      <c r="T127" s="19">
        <f t="shared" si="6"/>
        <v>-0.25505862914351457</v>
      </c>
      <c r="U127" s="19">
        <f t="shared" si="7"/>
        <v>0</v>
      </c>
      <c r="V127" s="19">
        <f t="shared" si="8"/>
        <v>0</v>
      </c>
    </row>
    <row r="128" spans="1:22" x14ac:dyDescent="0.25">
      <c r="A128" s="26">
        <f>Wellpath!E128</f>
        <v>3600</v>
      </c>
      <c r="B128" s="22">
        <v>0</v>
      </c>
      <c r="C128" s="22">
        <v>0</v>
      </c>
      <c r="D128" s="22">
        <f>(COS(Wellpath!$L128) * COS(Wellpath!$O128) * COS(Wellpath!$O128) - COS(Wellpath!$L128) * SIN(Wellpath!$O128) * SIN(Wellpath!$O128) - TAN(Dip) * SIN(Wellpath!$L128) * COS(Wellpath!$O128)) / 2</f>
        <v>-1.0229205949091889</v>
      </c>
      <c r="E128" s="20">
        <f>Model!$W$19*((drdp!B128+drdp!K128)*'MSXY-TI3S'!$B128+(drdp!E128+drdp!N128)*'MSXY-TI3S'!$C128+(drdp!H128+drdp!Q128)*'MSXY-TI3S'!$D128)</f>
        <v>-3.8173047039012371E-2</v>
      </c>
      <c r="F128" s="20">
        <f>Model!$W$19*((drdp!C128+drdp!L128)*'MSXY-TI3S'!$B128+(drdp!F128+drdp!O128)*'MSXY-TI3S'!$C128+(drdp!I128+drdp!R128)*'MSXY-TI3S'!$D128)</f>
        <v>2.7989636116553578E-2</v>
      </c>
      <c r="G128" s="20">
        <f>Model!$W$19*((drdp!D128+drdp!M128)*'MSXY-TI3S'!$B128+(drdp!G128+drdp!P128)*'MSXY-TI3S'!$C128+(drdp!J128+drdp!S128)*'MSXY-TI3S'!$D128)</f>
        <v>0</v>
      </c>
      <c r="H128" s="18">
        <f>Model!$W$19*((drdp!B128)*'MSXY-TI3S'!$B128+(drdp!E128)*'MSXY-TI3S'!$C128+(drdp!H128)*'MSXY-TI3S'!$D128)</f>
        <v>-1.9086523519506186E-2</v>
      </c>
      <c r="I128" s="18">
        <f>Model!$W$19*((drdp!C128)*'MSXY-TI3S'!$B128+(drdp!F128)*'MSXY-TI3S'!$C128+(drdp!I128)*'MSXY-TI3S'!$D128)</f>
        <v>1.3994818058276789E-2</v>
      </c>
      <c r="J128" s="18">
        <f>Model!$W$19*((drdp!D128)*'MSXY-TI3S'!$B128+(drdp!G128)*'MSXY-TI3S'!$C128+(drdp!J128)*'MSXY-TI3S'!$D128)</f>
        <v>0</v>
      </c>
      <c r="K128" s="21">
        <f>SUM(E$3:E127)+H128</f>
        <v>-0.168436996688584</v>
      </c>
      <c r="L128" s="21">
        <f>SUM(F$3:F127)+I128</f>
        <v>1.9581864135183502</v>
      </c>
      <c r="M128" s="21">
        <f>SUM(G$3:G127)+J128</f>
        <v>0</v>
      </c>
      <c r="N128" s="21"/>
      <c r="O128" s="21"/>
      <c r="P128" s="21"/>
      <c r="Q128" s="19">
        <f t="shared" si="5"/>
        <v>2.8371021853470058E-2</v>
      </c>
      <c r="R128" s="19">
        <f t="shared" si="5"/>
        <v>3.8344940300878592</v>
      </c>
      <c r="S128" s="19">
        <f t="shared" si="5"/>
        <v>0</v>
      </c>
      <c r="T128" s="19">
        <f t="shared" si="6"/>
        <v>-0.32983103844942052</v>
      </c>
      <c r="U128" s="19">
        <f t="shared" si="7"/>
        <v>0</v>
      </c>
      <c r="V128" s="19">
        <f t="shared" si="8"/>
        <v>0</v>
      </c>
    </row>
    <row r="129" spans="1:22" x14ac:dyDescent="0.25">
      <c r="A129" s="26">
        <f>Wellpath!E129</f>
        <v>3630</v>
      </c>
      <c r="B129" s="22">
        <v>0</v>
      </c>
      <c r="C129" s="22">
        <v>0</v>
      </c>
      <c r="D129" s="22">
        <f>(COS(Wellpath!$L129) * COS(Wellpath!$O129) * COS(Wellpath!$O129) - COS(Wellpath!$L129) * SIN(Wellpath!$O129) * SIN(Wellpath!$O129) - TAN(Dip) * SIN(Wellpath!$L129) * COS(Wellpath!$O129)) / 2</f>
        <v>-1.1848174192238783</v>
      </c>
      <c r="E129" s="20">
        <f>Model!$W$19*((drdp!B129+drdp!K129)*'MSXY-TI3S'!$B129+(drdp!E129+drdp!N129)*'MSXY-TI3S'!$C129+(drdp!H129+drdp!Q129)*'MSXY-TI3S'!$D129)</f>
        <v>-3.8120029392006233E-2</v>
      </c>
      <c r="F129" s="20">
        <f>Model!$W$19*((drdp!C129+drdp!L129)*'MSXY-TI3S'!$B129+(drdp!F129+drdp!O129)*'MSXY-TI3S'!$C129+(drdp!I129+drdp!R129)*'MSXY-TI3S'!$D129)</f>
        <v>3.869654211578414E-2</v>
      </c>
      <c r="G129" s="20">
        <f>Model!$W$19*((drdp!D129+drdp!M129)*'MSXY-TI3S'!$B129+(drdp!G129+drdp!P129)*'MSXY-TI3S'!$C129+(drdp!J129+drdp!S129)*'MSXY-TI3S'!$D129)</f>
        <v>0</v>
      </c>
      <c r="H129" s="18">
        <f>Model!$W$19*((drdp!B129)*'MSXY-TI3S'!$B129+(drdp!E129)*'MSXY-TI3S'!$C129+(drdp!H129)*'MSXY-TI3S'!$D129)</f>
        <v>-1.9060014696003116E-2</v>
      </c>
      <c r="I129" s="18">
        <f>Model!$W$19*((drdp!C129)*'MSXY-TI3S'!$B129+(drdp!F129)*'MSXY-TI3S'!$C129+(drdp!I129)*'MSXY-TI3S'!$D129)</f>
        <v>1.934827105789207E-2</v>
      </c>
      <c r="J129" s="18">
        <f>Model!$W$19*((drdp!D129)*'MSXY-TI3S'!$B129+(drdp!G129)*'MSXY-TI3S'!$C129+(drdp!J129)*'MSXY-TI3S'!$D129)</f>
        <v>0</v>
      </c>
      <c r="K129" s="21">
        <f>SUM(E$3:E128)+H129</f>
        <v>-0.20658353490409331</v>
      </c>
      <c r="L129" s="21">
        <f>SUM(F$3:F128)+I129</f>
        <v>1.991529502634519</v>
      </c>
      <c r="M129" s="21">
        <f>SUM(G$3:G128)+J129</f>
        <v>0</v>
      </c>
      <c r="N129" s="21"/>
      <c r="O129" s="21"/>
      <c r="P129" s="21"/>
      <c r="Q129" s="19">
        <f t="shared" si="5"/>
        <v>4.2676756893470738E-2</v>
      </c>
      <c r="R129" s="19">
        <f t="shared" si="5"/>
        <v>3.9661897598636946</v>
      </c>
      <c r="S129" s="19">
        <f t="shared" si="5"/>
        <v>0</v>
      </c>
      <c r="T129" s="19">
        <f t="shared" si="6"/>
        <v>-0.41141720452002978</v>
      </c>
      <c r="U129" s="19">
        <f t="shared" si="7"/>
        <v>0</v>
      </c>
      <c r="V129" s="19">
        <f t="shared" si="8"/>
        <v>0</v>
      </c>
    </row>
    <row r="130" spans="1:22" x14ac:dyDescent="0.25">
      <c r="A130" s="26">
        <f>Wellpath!E130</f>
        <v>3660</v>
      </c>
      <c r="B130" s="22">
        <v>0</v>
      </c>
      <c r="C130" s="22">
        <v>0</v>
      </c>
      <c r="D130" s="22">
        <f>(COS(Wellpath!$L130) * COS(Wellpath!$O130) * COS(Wellpath!$O130) - COS(Wellpath!$L130) * SIN(Wellpath!$O130) * SIN(Wellpath!$O130) - TAN(Dip) * SIN(Wellpath!$L130) * COS(Wellpath!$O130)) / 2</f>
        <v>-1.3191412497018076</v>
      </c>
      <c r="E130" s="20">
        <f>Model!$W$19*((drdp!B130+drdp!K130)*'MSXY-TI3S'!$B130+(drdp!E130+drdp!N130)*'MSXY-TI3S'!$C130+(drdp!H130+drdp!Q130)*'MSXY-TI3S'!$D130)</f>
        <v>-3.460563826083235E-2</v>
      </c>
      <c r="F130" s="20">
        <f>Model!$W$19*((drdp!C130+drdp!L130)*'MSXY-TI3S'!$B130+(drdp!F130+drdp!O130)*'MSXY-TI3S'!$C130+(drdp!I130+drdp!R130)*'MSXY-TI3S'!$D130)</f>
        <v>4.9020282953113371E-2</v>
      </c>
      <c r="G130" s="20">
        <f>Model!$W$19*((drdp!D130+drdp!M130)*'MSXY-TI3S'!$B130+(drdp!G130+drdp!P130)*'MSXY-TI3S'!$C130+(drdp!J130+drdp!S130)*'MSXY-TI3S'!$D130)</f>
        <v>0</v>
      </c>
      <c r="H130" s="18">
        <f>Model!$W$19*((drdp!B130)*'MSXY-TI3S'!$B130+(drdp!E130)*'MSXY-TI3S'!$C130+(drdp!H130)*'MSXY-TI3S'!$D130)</f>
        <v>-1.7302819130416175E-2</v>
      </c>
      <c r="I130" s="18">
        <f>Model!$W$19*((drdp!C130)*'MSXY-TI3S'!$B130+(drdp!F130)*'MSXY-TI3S'!$C130+(drdp!I130)*'MSXY-TI3S'!$D130)</f>
        <v>2.4510141476556686E-2</v>
      </c>
      <c r="J130" s="18">
        <f>Model!$W$19*((drdp!D130)*'MSXY-TI3S'!$B130+(drdp!G130)*'MSXY-TI3S'!$C130+(drdp!J130)*'MSXY-TI3S'!$D130)</f>
        <v>0</v>
      </c>
      <c r="K130" s="21">
        <f>SUM(E$3:E129)+H130</f>
        <v>-0.24294636873051259</v>
      </c>
      <c r="L130" s="21">
        <f>SUM(F$3:F129)+I130</f>
        <v>2.0353879151689678</v>
      </c>
      <c r="M130" s="21">
        <f>SUM(G$3:G129)+J130</f>
        <v>0</v>
      </c>
      <c r="N130" s="21"/>
      <c r="O130" s="21"/>
      <c r="P130" s="21"/>
      <c r="Q130" s="19">
        <f t="shared" si="5"/>
        <v>5.9022938079342183E-2</v>
      </c>
      <c r="R130" s="19">
        <f t="shared" si="5"/>
        <v>4.1428039652158768</v>
      </c>
      <c r="S130" s="19">
        <f t="shared" si="5"/>
        <v>0</v>
      </c>
      <c r="T130" s="19">
        <f t="shared" si="6"/>
        <v>-0.49449010294826934</v>
      </c>
      <c r="U130" s="19">
        <f t="shared" si="7"/>
        <v>0</v>
      </c>
      <c r="V130" s="19">
        <f t="shared" si="8"/>
        <v>0</v>
      </c>
    </row>
    <row r="131" spans="1:22" x14ac:dyDescent="0.25">
      <c r="A131" s="26">
        <f>Wellpath!E131</f>
        <v>3690</v>
      </c>
      <c r="B131" s="22">
        <v>0</v>
      </c>
      <c r="C131" s="22">
        <v>0</v>
      </c>
      <c r="D131" s="22">
        <f>(COS(Wellpath!$L131) * COS(Wellpath!$O131) * COS(Wellpath!$O131) - COS(Wellpath!$L131) * SIN(Wellpath!$O131) * SIN(Wellpath!$O131) - TAN(Dip) * SIN(Wellpath!$L131) * COS(Wellpath!$O131)) / 2</f>
        <v>-1.4136417950622124</v>
      </c>
      <c r="E131" s="20">
        <f>Model!$W$19*((drdp!B131+drdp!K131)*'MSXY-TI3S'!$B131+(drdp!E131+drdp!N131)*'MSXY-TI3S'!$C131+(drdp!H131+drdp!Q131)*'MSXY-TI3S'!$D131)</f>
        <v>-2.7781439209008042E-2</v>
      </c>
      <c r="F131" s="20">
        <f>Model!$W$19*((drdp!C131+drdp!L131)*'MSXY-TI3S'!$B131+(drdp!F131+drdp!O131)*'MSXY-TI3S'!$C131+(drdp!I131+drdp!R131)*'MSXY-TI3S'!$D131)</f>
        <v>5.7596884659067399E-2</v>
      </c>
      <c r="G131" s="20">
        <f>Model!$W$19*((drdp!D131+drdp!M131)*'MSXY-TI3S'!$B131+(drdp!G131+drdp!P131)*'MSXY-TI3S'!$C131+(drdp!J131+drdp!S131)*'MSXY-TI3S'!$D131)</f>
        <v>0</v>
      </c>
      <c r="H131" s="18">
        <f>Model!$W$19*((drdp!B131)*'MSXY-TI3S'!$B131+(drdp!E131)*'MSXY-TI3S'!$C131+(drdp!H131)*'MSXY-TI3S'!$D131)</f>
        <v>-1.3890719604504021E-2</v>
      </c>
      <c r="I131" s="18">
        <f>Model!$W$19*((drdp!C131)*'MSXY-TI3S'!$B131+(drdp!F131)*'MSXY-TI3S'!$C131+(drdp!I131)*'MSXY-TI3S'!$D131)</f>
        <v>2.8798442329533699E-2</v>
      </c>
      <c r="J131" s="18">
        <f>Model!$W$19*((drdp!D131)*'MSXY-TI3S'!$B131+(drdp!G131)*'MSXY-TI3S'!$C131+(drdp!J131)*'MSXY-TI3S'!$D131)</f>
        <v>0</v>
      </c>
      <c r="K131" s="21">
        <f>SUM(E$3:E130)+H131</f>
        <v>-0.27413990746543276</v>
      </c>
      <c r="L131" s="21">
        <f>SUM(F$3:F130)+I131</f>
        <v>2.0886964989750583</v>
      </c>
      <c r="M131" s="21">
        <f>SUM(G$3:G130)+J131</f>
        <v>0</v>
      </c>
      <c r="N131" s="21"/>
      <c r="O131" s="21"/>
      <c r="P131" s="21"/>
      <c r="Q131" s="19">
        <f t="shared" si="5"/>
        <v>7.5152688865156039E-2</v>
      </c>
      <c r="R131" s="19">
        <f t="shared" si="5"/>
        <v>4.3626530648306652</v>
      </c>
      <c r="S131" s="19">
        <f t="shared" si="5"/>
        <v>0</v>
      </c>
      <c r="T131" s="19">
        <f t="shared" si="6"/>
        <v>-0.57259506495239587</v>
      </c>
      <c r="U131" s="19">
        <f t="shared" si="7"/>
        <v>0</v>
      </c>
      <c r="V131" s="19">
        <f t="shared" si="8"/>
        <v>0</v>
      </c>
    </row>
    <row r="132" spans="1:22" x14ac:dyDescent="0.25">
      <c r="A132" s="26">
        <f>Wellpath!E132</f>
        <v>3720</v>
      </c>
      <c r="B132" s="22">
        <v>0</v>
      </c>
      <c r="C132" s="22">
        <v>0</v>
      </c>
      <c r="D132" s="22">
        <f>(COS(Wellpath!$L132) * COS(Wellpath!$O132) * COS(Wellpath!$O132) - COS(Wellpath!$L132) * SIN(Wellpath!$O132) * SIN(Wellpath!$O132) - TAN(Dip) * SIN(Wellpath!$L132) * COS(Wellpath!$O132)) / 2</f>
        <v>-1.4588437894578936</v>
      </c>
      <c r="E132" s="20">
        <f>Model!$W$19*((drdp!B132+drdp!K132)*'MSXY-TI3S'!$B132+(drdp!E132+drdp!N132)*'MSXY-TI3S'!$C132+(drdp!H132+drdp!Q132)*'MSXY-TI3S'!$D132)</f>
        <v>-1.2233667044420882E-2</v>
      </c>
      <c r="F132" s="20">
        <f>Model!$W$19*((drdp!C132+drdp!L132)*'MSXY-TI3S'!$B132+(drdp!F132+drdp!O132)*'MSXY-TI3S'!$C132+(drdp!I132+drdp!R132)*'MSXY-TI3S'!$D132)</f>
        <v>4.2136006388949605E-2</v>
      </c>
      <c r="G132" s="20">
        <f>Model!$W$19*((drdp!D132+drdp!M132)*'MSXY-TI3S'!$B132+(drdp!G132+drdp!P132)*'MSXY-TI3S'!$C132+(drdp!J132+drdp!S132)*'MSXY-TI3S'!$D132)</f>
        <v>0</v>
      </c>
      <c r="H132" s="18">
        <f>Model!$W$19*((drdp!B132)*'MSXY-TI3S'!$B132+(drdp!E132)*'MSXY-TI3S'!$C132+(drdp!H132)*'MSXY-TI3S'!$D132)</f>
        <v>-9.1752502833156602E-3</v>
      </c>
      <c r="I132" s="18">
        <f>Model!$W$19*((drdp!C132)*'MSXY-TI3S'!$B132+(drdp!F132)*'MSXY-TI3S'!$C132+(drdp!I132)*'MSXY-TI3S'!$D132)</f>
        <v>3.1602004791712206E-2</v>
      </c>
      <c r="J132" s="18">
        <f>Model!$W$19*((drdp!D132)*'MSXY-TI3S'!$B132+(drdp!G132)*'MSXY-TI3S'!$C132+(drdp!J132)*'MSXY-TI3S'!$D132)</f>
        <v>0</v>
      </c>
      <c r="K132" s="21">
        <f>SUM(E$3:E131)+H132</f>
        <v>-0.29720587735325249</v>
      </c>
      <c r="L132" s="21">
        <f>SUM(F$3:F131)+I132</f>
        <v>2.1490969460963045</v>
      </c>
      <c r="M132" s="21">
        <f>SUM(G$3:G131)+J132</f>
        <v>0</v>
      </c>
      <c r="N132" s="21"/>
      <c r="O132" s="21"/>
      <c r="P132" s="21"/>
      <c r="Q132" s="19">
        <f t="shared" ref="Q132:S133" si="9">K132^2</f>
        <v>8.8331333533316556E-2</v>
      </c>
      <c r="R132" s="19">
        <f t="shared" si="9"/>
        <v>4.6186176837204629</v>
      </c>
      <c r="S132" s="19">
        <f t="shared" si="9"/>
        <v>0</v>
      </c>
      <c r="T132" s="19">
        <f t="shared" ref="T132:T133" si="10">K132*L132</f>
        <v>-0.63872424338174771</v>
      </c>
      <c r="U132" s="19">
        <f t="shared" ref="U132:U133" si="11">K132*M132</f>
        <v>0</v>
      </c>
      <c r="V132" s="19">
        <f t="shared" ref="V132:V133" si="12">L132*M132</f>
        <v>0</v>
      </c>
    </row>
    <row r="133" spans="1:22" x14ac:dyDescent="0.25">
      <c r="A133" s="26">
        <f>Wellpath!E133</f>
        <v>3730</v>
      </c>
      <c r="B133" s="22">
        <v>0</v>
      </c>
      <c r="C133" s="22">
        <v>0</v>
      </c>
      <c r="D133" s="22">
        <f>(COS(Wellpath!$L133) * COS(Wellpath!$O133) * COS(Wellpath!$O133) - COS(Wellpath!$L133) * SIN(Wellpath!$O133) * SIN(Wellpath!$O133) - TAN(Dip) * SIN(Wellpath!$L133) * COS(Wellpath!$O133)) / 2</f>
        <v>-1.4619022000815434</v>
      </c>
      <c r="E133" s="20">
        <f>Model!$W$19*((drdp!B133+drdp!K133)*'MSXY-TI3S'!$B133+(drdp!E133+drdp!N133)*'MSXY-TI3S'!$C133+(drdp!H133+drdp!Q133)*'MSXY-TI3S'!$D133)</f>
        <v>-7.4165753075073433E-3</v>
      </c>
      <c r="F133" s="20">
        <f>Model!$W$19*((drdp!C133+drdp!L133)*'MSXY-TI3S'!$B133+(drdp!F133+drdp!O133)*'MSXY-TI3S'!$C133+(drdp!I133+drdp!R133)*'MSXY-TI3S'!$D133)</f>
        <v>3.2124717014279658E-2</v>
      </c>
      <c r="G133" s="20">
        <f>Model!$W$19*((drdp!D133+drdp!M133)*'MSXY-TI3S'!$B133+(drdp!G133+drdp!P133)*'MSXY-TI3S'!$C133+(drdp!J133+drdp!S133)*'MSXY-TI3S'!$D133)</f>
        <v>0</v>
      </c>
      <c r="H133" s="18">
        <f>Model!$W$19*((drdp!B133)*'MSXY-TI3S'!$B133+(drdp!E133)*'MSXY-TI3S'!$C133+(drdp!H133)*'MSXY-TI3S'!$D133)</f>
        <v>-2.4721917691691146E-3</v>
      </c>
      <c r="I133" s="18">
        <f>Model!$W$19*((drdp!C133)*'MSXY-TI3S'!$B133+(drdp!F133)*'MSXY-TI3S'!$C133+(drdp!I133)*'MSXY-TI3S'!$D133)</f>
        <v>1.0708239004759885E-2</v>
      </c>
      <c r="J133" s="18">
        <f>Model!$W$19*((drdp!D133)*'MSXY-TI3S'!$B133+(drdp!G133)*'MSXY-TI3S'!$C133+(drdp!J133)*'MSXY-TI3S'!$D133)</f>
        <v>0</v>
      </c>
      <c r="K133" s="21">
        <f>SUM(E$3:E132)+H133</f>
        <v>-0.30273648588352681</v>
      </c>
      <c r="L133" s="21">
        <f>SUM(F$3:F132)+I133</f>
        <v>2.1703391866983015</v>
      </c>
      <c r="M133" s="21">
        <f>SUM(G$3:G132)+J133</f>
        <v>0</v>
      </c>
      <c r="N133" s="21"/>
      <c r="O133" s="21"/>
      <c r="P133" s="21"/>
      <c r="Q133" s="19">
        <f t="shared" si="9"/>
        <v>9.1649379885106824E-2</v>
      </c>
      <c r="R133" s="19">
        <f t="shared" si="9"/>
        <v>4.7103721853182448</v>
      </c>
      <c r="S133" s="19">
        <f t="shared" si="9"/>
        <v>0</v>
      </c>
      <c r="T133" s="19">
        <f t="shared" si="10"/>
        <v>-0.65704085855635541</v>
      </c>
      <c r="U133" s="19">
        <f t="shared" si="11"/>
        <v>0</v>
      </c>
      <c r="V133" s="19">
        <f t="shared" si="12"/>
        <v>0</v>
      </c>
    </row>
    <row r="134" spans="1:22" x14ac:dyDescent="0.25">
      <c r="A134" s="26">
        <f>Wellpath!E134</f>
        <v>3750</v>
      </c>
      <c r="B134" s="22">
        <v>0</v>
      </c>
      <c r="C134" s="22">
        <v>0</v>
      </c>
      <c r="D134" s="22">
        <f>(COS(Wellpath!$L134) * COS(Wellpath!$O134) * COS(Wellpath!$O134) - COS(Wellpath!$L134) * SIN(Wellpath!$O134) * SIN(Wellpath!$O134) - TAN(Dip) * SIN(Wellpath!$L134) * COS(Wellpath!$O134)) / 2</f>
        <v>-1.4619022000815434</v>
      </c>
      <c r="E134" s="20">
        <f>Model!$W$19*((drdp!B134+drdp!K134)*'MSXY-TI3S'!$B134+(drdp!E134+drdp!N134)*'MSXY-TI3S'!$C134+(drdp!H134+drdp!Q134)*'MSXY-TI3S'!$D134)</f>
        <v>-1.2360958845845572E-2</v>
      </c>
      <c r="F134" s="20">
        <f>Model!$W$19*((drdp!C134+drdp!L134)*'MSXY-TI3S'!$B134+(drdp!F134+drdp!O134)*'MSXY-TI3S'!$C134+(drdp!I134+drdp!R134)*'MSXY-TI3S'!$D134)</f>
        <v>5.3541195023799427E-2</v>
      </c>
      <c r="G134" s="20">
        <f>Model!$W$19*((drdp!D134+drdp!M134)*'MSXY-TI3S'!$B134+(drdp!G134+drdp!P134)*'MSXY-TI3S'!$C134+(drdp!J134+drdp!S134)*'MSXY-TI3S'!$D134)</f>
        <v>0</v>
      </c>
      <c r="H134" s="18">
        <f>Model!$W$19*((drdp!B134)*'MSXY-TI3S'!$B134+(drdp!E134)*'MSXY-TI3S'!$C134+(drdp!H134)*'MSXY-TI3S'!$D134)</f>
        <v>-4.9443835383382291E-3</v>
      </c>
      <c r="I134" s="18">
        <f>Model!$W$19*((drdp!C134)*'MSXY-TI3S'!$B134+(drdp!F134)*'MSXY-TI3S'!$C134+(drdp!I134)*'MSXY-TI3S'!$D134)</f>
        <v>2.141647800951977E-2</v>
      </c>
      <c r="J134" s="18">
        <f>Model!$W$19*((drdp!D134)*'MSXY-TI3S'!$B134+(drdp!G134)*'MSXY-TI3S'!$C134+(drdp!J134)*'MSXY-TI3S'!$D134)</f>
        <v>0</v>
      </c>
      <c r="K134" s="21">
        <f>SUM(E$3:E133)+H134</f>
        <v>-0.31262525296020321</v>
      </c>
      <c r="L134" s="21">
        <f>SUM(F$3:F133)+I134</f>
        <v>2.2131721427173412</v>
      </c>
      <c r="M134" s="21">
        <f>SUM(G$3:G133)+J134</f>
        <v>0</v>
      </c>
      <c r="N134" s="21"/>
      <c r="O134" s="21"/>
      <c r="P134" s="21"/>
      <c r="Q134" s="19">
        <f t="shared" ref="Q134:Q197" si="13">K134^2</f>
        <v>9.7734548788431047E-2</v>
      </c>
      <c r="R134" s="19">
        <f t="shared" ref="R134:R197" si="14">L134^2</f>
        <v>4.8981309333000675</v>
      </c>
      <c r="S134" s="19">
        <f t="shared" ref="S134:S197" si="15">M134^2</f>
        <v>0</v>
      </c>
      <c r="T134" s="19">
        <f t="shared" ref="T134:T197" si="16">K134*L134</f>
        <v>-0.69189350096148372</v>
      </c>
      <c r="U134" s="19">
        <f t="shared" ref="U134:U197" si="17">K134*M134</f>
        <v>0</v>
      </c>
      <c r="V134" s="19">
        <f t="shared" ref="V134:V197" si="18">L134*M134</f>
        <v>0</v>
      </c>
    </row>
    <row r="135" spans="1:22" x14ac:dyDescent="0.25">
      <c r="A135" s="26">
        <f>Wellpath!E135</f>
        <v>3780</v>
      </c>
      <c r="B135" s="22">
        <v>0</v>
      </c>
      <c r="C135" s="22">
        <v>0</v>
      </c>
      <c r="D135" s="22">
        <f>(COS(Wellpath!$L135) * COS(Wellpath!$O135) * COS(Wellpath!$O135) - COS(Wellpath!$L135) * SIN(Wellpath!$O135) * SIN(Wellpath!$O135) - TAN(Dip) * SIN(Wellpath!$L135) * COS(Wellpath!$O135)) / 2</f>
        <v>-1.4619022000815434</v>
      </c>
      <c r="E135" s="20">
        <f>Model!$W$19*((drdp!B135+drdp!K135)*'MSXY-TI3S'!$B135+(drdp!E135+drdp!N135)*'MSXY-TI3S'!$C135+(drdp!H135+drdp!Q135)*'MSXY-TI3S'!$D135)</f>
        <v>-1.4833150615014687E-2</v>
      </c>
      <c r="F135" s="20">
        <f>Model!$W$19*((drdp!C135+drdp!L135)*'MSXY-TI3S'!$B135+(drdp!F135+drdp!O135)*'MSXY-TI3S'!$C135+(drdp!I135+drdp!R135)*'MSXY-TI3S'!$D135)</f>
        <v>6.4249434028559302E-2</v>
      </c>
      <c r="G135" s="20">
        <f>Model!$W$19*((drdp!D135+drdp!M135)*'MSXY-TI3S'!$B135+(drdp!G135+drdp!P135)*'MSXY-TI3S'!$C135+(drdp!J135+drdp!S135)*'MSXY-TI3S'!$D135)</f>
        <v>0</v>
      </c>
      <c r="H135" s="18">
        <f>Model!$W$19*((drdp!B135)*'MSXY-TI3S'!$B135+(drdp!E135)*'MSXY-TI3S'!$C135+(drdp!H135)*'MSXY-TI3S'!$D135)</f>
        <v>-7.4165753075073433E-3</v>
      </c>
      <c r="I135" s="18">
        <f>Model!$W$19*((drdp!C135)*'MSXY-TI3S'!$B135+(drdp!F135)*'MSXY-TI3S'!$C135+(drdp!I135)*'MSXY-TI3S'!$D135)</f>
        <v>3.2124717014279651E-2</v>
      </c>
      <c r="J135" s="18">
        <f>Model!$W$19*((drdp!D135)*'MSXY-TI3S'!$B135+(drdp!G135)*'MSXY-TI3S'!$C135+(drdp!J135)*'MSXY-TI3S'!$D135)</f>
        <v>0</v>
      </c>
      <c r="K135" s="21">
        <f>SUM(E$3:E134)+H135</f>
        <v>-0.32745840357521794</v>
      </c>
      <c r="L135" s="21">
        <f>SUM(F$3:F134)+I135</f>
        <v>2.2774215767459003</v>
      </c>
      <c r="M135" s="21">
        <f>SUM(G$3:G134)+J135</f>
        <v>0</v>
      </c>
      <c r="N135" s="21"/>
      <c r="O135" s="21"/>
      <c r="P135" s="21"/>
      <c r="Q135" s="19">
        <f t="shared" si="13"/>
        <v>0.1072290060720303</v>
      </c>
      <c r="R135" s="19">
        <f t="shared" si="14"/>
        <v>5.1866490382277828</v>
      </c>
      <c r="S135" s="19">
        <f t="shared" si="15"/>
        <v>0</v>
      </c>
      <c r="T135" s="19">
        <f t="shared" si="16"/>
        <v>-0.74576083378896818</v>
      </c>
      <c r="U135" s="19">
        <f t="shared" si="17"/>
        <v>0</v>
      </c>
      <c r="V135" s="19">
        <f t="shared" si="18"/>
        <v>0</v>
      </c>
    </row>
    <row r="136" spans="1:22" x14ac:dyDescent="0.25">
      <c r="A136" s="26">
        <f>Wellpath!E136</f>
        <v>3810</v>
      </c>
      <c r="B136" s="22">
        <v>0</v>
      </c>
      <c r="C136" s="22">
        <v>0</v>
      </c>
      <c r="D136" s="22">
        <f>(COS(Wellpath!$L136) * COS(Wellpath!$O136) * COS(Wellpath!$O136) - COS(Wellpath!$L136) * SIN(Wellpath!$O136) * SIN(Wellpath!$O136) - TAN(Dip) * SIN(Wellpath!$L136) * COS(Wellpath!$O136)) / 2</f>
        <v>-1.4619022000815434</v>
      </c>
      <c r="E136" s="20">
        <f>Model!$W$19*((drdp!B136+drdp!K136)*'MSXY-TI3S'!$B136+(drdp!E136+drdp!N136)*'MSXY-TI3S'!$C136+(drdp!H136+drdp!Q136)*'MSXY-TI3S'!$D136)</f>
        <v>-1.4833150615014687E-2</v>
      </c>
      <c r="F136" s="20">
        <f>Model!$W$19*((drdp!C136+drdp!L136)*'MSXY-TI3S'!$B136+(drdp!F136+drdp!O136)*'MSXY-TI3S'!$C136+(drdp!I136+drdp!R136)*'MSXY-TI3S'!$D136)</f>
        <v>6.4249434028559302E-2</v>
      </c>
      <c r="G136" s="20">
        <f>Model!$W$19*((drdp!D136+drdp!M136)*'MSXY-TI3S'!$B136+(drdp!G136+drdp!P136)*'MSXY-TI3S'!$C136+(drdp!J136+drdp!S136)*'MSXY-TI3S'!$D136)</f>
        <v>0</v>
      </c>
      <c r="H136" s="18">
        <f>Model!$W$19*((drdp!B136)*'MSXY-TI3S'!$B136+(drdp!E136)*'MSXY-TI3S'!$C136+(drdp!H136)*'MSXY-TI3S'!$D136)</f>
        <v>-7.4165753075073433E-3</v>
      </c>
      <c r="I136" s="18">
        <f>Model!$W$19*((drdp!C136)*'MSXY-TI3S'!$B136+(drdp!F136)*'MSXY-TI3S'!$C136+(drdp!I136)*'MSXY-TI3S'!$D136)</f>
        <v>3.2124717014279651E-2</v>
      </c>
      <c r="J136" s="18">
        <f>Model!$W$19*((drdp!D136)*'MSXY-TI3S'!$B136+(drdp!G136)*'MSXY-TI3S'!$C136+(drdp!J136)*'MSXY-TI3S'!$D136)</f>
        <v>0</v>
      </c>
      <c r="K136" s="21">
        <f>SUM(E$3:E135)+H136</f>
        <v>-0.34229155419023261</v>
      </c>
      <c r="L136" s="21">
        <f>SUM(F$3:F135)+I136</f>
        <v>2.3416710107744594</v>
      </c>
      <c r="M136" s="21">
        <f>SUM(G$3:G135)+J136</f>
        <v>0</v>
      </c>
      <c r="N136" s="21"/>
      <c r="O136" s="21"/>
      <c r="P136" s="21"/>
      <c r="Q136" s="19">
        <f t="shared" si="13"/>
        <v>0.11716350806996495</v>
      </c>
      <c r="R136" s="19">
        <f t="shared" si="14"/>
        <v>5.4834231227014785</v>
      </c>
      <c r="S136" s="19">
        <f t="shared" si="15"/>
        <v>0</v>
      </c>
      <c r="T136" s="19">
        <f t="shared" si="16"/>
        <v>-0.80153420968020261</v>
      </c>
      <c r="U136" s="19">
        <f t="shared" si="17"/>
        <v>0</v>
      </c>
      <c r="V136" s="19">
        <f t="shared" si="18"/>
        <v>0</v>
      </c>
    </row>
    <row r="137" spans="1:22" x14ac:dyDescent="0.25">
      <c r="A137" s="26">
        <f>Wellpath!E137</f>
        <v>3840</v>
      </c>
      <c r="B137" s="22">
        <v>0</v>
      </c>
      <c r="C137" s="22">
        <v>0</v>
      </c>
      <c r="D137" s="22">
        <f>(COS(Wellpath!$L137) * COS(Wellpath!$O137) * COS(Wellpath!$O137) - COS(Wellpath!$L137) * SIN(Wellpath!$O137) * SIN(Wellpath!$O137) - TAN(Dip) * SIN(Wellpath!$L137) * COS(Wellpath!$O137)) / 2</f>
        <v>-1.4619022000815434</v>
      </c>
      <c r="E137" s="20">
        <f>Model!$W$19*((drdp!B137+drdp!K137)*'MSXY-TI3S'!$B137+(drdp!E137+drdp!N137)*'MSXY-TI3S'!$C137+(drdp!H137+drdp!Q137)*'MSXY-TI3S'!$D137)</f>
        <v>-1.4833150615014687E-2</v>
      </c>
      <c r="F137" s="20">
        <f>Model!$W$19*((drdp!C137+drdp!L137)*'MSXY-TI3S'!$B137+(drdp!F137+drdp!O137)*'MSXY-TI3S'!$C137+(drdp!I137+drdp!R137)*'MSXY-TI3S'!$D137)</f>
        <v>6.4249434028559302E-2</v>
      </c>
      <c r="G137" s="20">
        <f>Model!$W$19*((drdp!D137+drdp!M137)*'MSXY-TI3S'!$B137+(drdp!G137+drdp!P137)*'MSXY-TI3S'!$C137+(drdp!J137+drdp!S137)*'MSXY-TI3S'!$D137)</f>
        <v>0</v>
      </c>
      <c r="H137" s="18">
        <f>Model!$W$19*((drdp!B137)*'MSXY-TI3S'!$B137+(drdp!E137)*'MSXY-TI3S'!$C137+(drdp!H137)*'MSXY-TI3S'!$D137)</f>
        <v>-7.4165753075073433E-3</v>
      </c>
      <c r="I137" s="18">
        <f>Model!$W$19*((drdp!C137)*'MSXY-TI3S'!$B137+(drdp!F137)*'MSXY-TI3S'!$C137+(drdp!I137)*'MSXY-TI3S'!$D137)</f>
        <v>3.2124717014279651E-2</v>
      </c>
      <c r="J137" s="18">
        <f>Model!$W$19*((drdp!D137)*'MSXY-TI3S'!$B137+(drdp!G137)*'MSXY-TI3S'!$C137+(drdp!J137)*'MSXY-TI3S'!$D137)</f>
        <v>0</v>
      </c>
      <c r="K137" s="21">
        <f>SUM(E$3:E136)+H137</f>
        <v>-0.35712470480524727</v>
      </c>
      <c r="L137" s="21">
        <f>SUM(F$3:F136)+I137</f>
        <v>2.4059204448030185</v>
      </c>
      <c r="M137" s="21">
        <f>SUM(G$3:G136)+J137</f>
        <v>0</v>
      </c>
      <c r="N137" s="21"/>
      <c r="O137" s="21"/>
      <c r="P137" s="21"/>
      <c r="Q137" s="19">
        <f t="shared" si="13"/>
        <v>0.12753805478223501</v>
      </c>
      <c r="R137" s="19">
        <f t="shared" si="14"/>
        <v>5.7884531867211546</v>
      </c>
      <c r="S137" s="19">
        <f t="shared" si="15"/>
        <v>0</v>
      </c>
      <c r="T137" s="19">
        <f t="shared" si="16"/>
        <v>-0.85921362863518724</v>
      </c>
      <c r="U137" s="19">
        <f t="shared" si="17"/>
        <v>0</v>
      </c>
      <c r="V137" s="19">
        <f t="shared" si="18"/>
        <v>0</v>
      </c>
    </row>
    <row r="138" spans="1:22" x14ac:dyDescent="0.25">
      <c r="A138" s="26">
        <f>Wellpath!E138</f>
        <v>3870</v>
      </c>
      <c r="B138" s="22">
        <v>0</v>
      </c>
      <c r="C138" s="22">
        <v>0</v>
      </c>
      <c r="D138" s="22">
        <f>(COS(Wellpath!$L138) * COS(Wellpath!$O138) * COS(Wellpath!$O138) - COS(Wellpath!$L138) * SIN(Wellpath!$O138) * SIN(Wellpath!$O138) - TAN(Dip) * SIN(Wellpath!$L138) * COS(Wellpath!$O138)) / 2</f>
        <v>-1.4619022000815434</v>
      </c>
      <c r="E138" s="20">
        <f>Model!$W$19*((drdp!B138+drdp!K138)*'MSXY-TI3S'!$B138+(drdp!E138+drdp!N138)*'MSXY-TI3S'!$C138+(drdp!H138+drdp!Q138)*'MSXY-TI3S'!$D138)</f>
        <v>-1.4833150615014687E-2</v>
      </c>
      <c r="F138" s="20">
        <f>Model!$W$19*((drdp!C138+drdp!L138)*'MSXY-TI3S'!$B138+(drdp!F138+drdp!O138)*'MSXY-TI3S'!$C138+(drdp!I138+drdp!R138)*'MSXY-TI3S'!$D138)</f>
        <v>6.4249434028559302E-2</v>
      </c>
      <c r="G138" s="20">
        <f>Model!$W$19*((drdp!D138+drdp!M138)*'MSXY-TI3S'!$B138+(drdp!G138+drdp!P138)*'MSXY-TI3S'!$C138+(drdp!J138+drdp!S138)*'MSXY-TI3S'!$D138)</f>
        <v>0</v>
      </c>
      <c r="H138" s="18">
        <f>Model!$W$19*((drdp!B138)*'MSXY-TI3S'!$B138+(drdp!E138)*'MSXY-TI3S'!$C138+(drdp!H138)*'MSXY-TI3S'!$D138)</f>
        <v>-7.4165753075073433E-3</v>
      </c>
      <c r="I138" s="18">
        <f>Model!$W$19*((drdp!C138)*'MSXY-TI3S'!$B138+(drdp!F138)*'MSXY-TI3S'!$C138+(drdp!I138)*'MSXY-TI3S'!$D138)</f>
        <v>3.2124717014279651E-2</v>
      </c>
      <c r="J138" s="18">
        <f>Model!$W$19*((drdp!D138)*'MSXY-TI3S'!$B138+(drdp!G138)*'MSXY-TI3S'!$C138+(drdp!J138)*'MSXY-TI3S'!$D138)</f>
        <v>0</v>
      </c>
      <c r="K138" s="21">
        <f>SUM(E$3:E137)+H138</f>
        <v>-0.37195785542026194</v>
      </c>
      <c r="L138" s="21">
        <f>SUM(F$3:F137)+I138</f>
        <v>2.4701698788315776</v>
      </c>
      <c r="M138" s="21">
        <f>SUM(G$3:G137)+J138</f>
        <v>0</v>
      </c>
      <c r="N138" s="21"/>
      <c r="O138" s="21"/>
      <c r="P138" s="21"/>
      <c r="Q138" s="19">
        <f t="shared" si="13"/>
        <v>0.1383526462088405</v>
      </c>
      <c r="R138" s="19">
        <f t="shared" si="14"/>
        <v>6.1017392302868103</v>
      </c>
      <c r="S138" s="19">
        <f t="shared" si="15"/>
        <v>0</v>
      </c>
      <c r="T138" s="19">
        <f t="shared" si="16"/>
        <v>-0.91879909065392185</v>
      </c>
      <c r="U138" s="19">
        <f t="shared" si="17"/>
        <v>0</v>
      </c>
      <c r="V138" s="19">
        <f t="shared" si="18"/>
        <v>0</v>
      </c>
    </row>
    <row r="139" spans="1:22" x14ac:dyDescent="0.25">
      <c r="A139" s="26">
        <f>Wellpath!E139</f>
        <v>3900</v>
      </c>
      <c r="B139" s="22">
        <v>0</v>
      </c>
      <c r="C139" s="22">
        <v>0</v>
      </c>
      <c r="D139" s="22">
        <f>(COS(Wellpath!$L139) * COS(Wellpath!$O139) * COS(Wellpath!$O139) - COS(Wellpath!$L139) * SIN(Wellpath!$O139) * SIN(Wellpath!$O139) - TAN(Dip) * SIN(Wellpath!$L139) * COS(Wellpath!$O139)) / 2</f>
        <v>-1.4619022000815434</v>
      </c>
      <c r="E139" s="20">
        <f>Model!$W$19*((drdp!B139+drdp!K139)*'MSXY-TI3S'!$B139+(drdp!E139+drdp!N139)*'MSXY-TI3S'!$C139+(drdp!H139+drdp!Q139)*'MSXY-TI3S'!$D139)</f>
        <v>-1.4833150615014687E-2</v>
      </c>
      <c r="F139" s="20">
        <f>Model!$W$19*((drdp!C139+drdp!L139)*'MSXY-TI3S'!$B139+(drdp!F139+drdp!O139)*'MSXY-TI3S'!$C139+(drdp!I139+drdp!R139)*'MSXY-TI3S'!$D139)</f>
        <v>6.4249434028559302E-2</v>
      </c>
      <c r="G139" s="20">
        <f>Model!$W$19*((drdp!D139+drdp!M139)*'MSXY-TI3S'!$B139+(drdp!G139+drdp!P139)*'MSXY-TI3S'!$C139+(drdp!J139+drdp!S139)*'MSXY-TI3S'!$D139)</f>
        <v>0</v>
      </c>
      <c r="H139" s="18">
        <f>Model!$W$19*((drdp!B139)*'MSXY-TI3S'!$B139+(drdp!E139)*'MSXY-TI3S'!$C139+(drdp!H139)*'MSXY-TI3S'!$D139)</f>
        <v>-7.4165753075073433E-3</v>
      </c>
      <c r="I139" s="18">
        <f>Model!$W$19*((drdp!C139)*'MSXY-TI3S'!$B139+(drdp!F139)*'MSXY-TI3S'!$C139+(drdp!I139)*'MSXY-TI3S'!$D139)</f>
        <v>3.2124717014279651E-2</v>
      </c>
      <c r="J139" s="18">
        <f>Model!$W$19*((drdp!D139)*'MSXY-TI3S'!$B139+(drdp!G139)*'MSXY-TI3S'!$C139+(drdp!J139)*'MSXY-TI3S'!$D139)</f>
        <v>0</v>
      </c>
      <c r="K139" s="21">
        <f>SUM(E$3:E138)+H139</f>
        <v>-0.38679100603527661</v>
      </c>
      <c r="L139" s="21">
        <f>SUM(F$3:F138)+I139</f>
        <v>2.5344193128601367</v>
      </c>
      <c r="M139" s="21">
        <f>SUM(G$3:G138)+J139</f>
        <v>0</v>
      </c>
      <c r="N139" s="21"/>
      <c r="O139" s="21"/>
      <c r="P139" s="21"/>
      <c r="Q139" s="19">
        <f t="shared" si="13"/>
        <v>0.14960728234978138</v>
      </c>
      <c r="R139" s="19">
        <f t="shared" si="14"/>
        <v>6.4232812533984474</v>
      </c>
      <c r="S139" s="19">
        <f t="shared" si="15"/>
        <v>0</v>
      </c>
      <c r="T139" s="19">
        <f t="shared" si="16"/>
        <v>-0.98029059573640676</v>
      </c>
      <c r="U139" s="19">
        <f t="shared" si="17"/>
        <v>0</v>
      </c>
      <c r="V139" s="19">
        <f t="shared" si="18"/>
        <v>0</v>
      </c>
    </row>
    <row r="140" spans="1:22" x14ac:dyDescent="0.25">
      <c r="A140" s="26">
        <f>Wellpath!E140</f>
        <v>3930</v>
      </c>
      <c r="B140" s="22">
        <v>0</v>
      </c>
      <c r="C140" s="22">
        <v>0</v>
      </c>
      <c r="D140" s="22">
        <f>(COS(Wellpath!$L140) * COS(Wellpath!$O140) * COS(Wellpath!$O140) - COS(Wellpath!$L140) * SIN(Wellpath!$O140) * SIN(Wellpath!$O140) - TAN(Dip) * SIN(Wellpath!$L140) * COS(Wellpath!$O140)) / 2</f>
        <v>-1.4619022000815434</v>
      </c>
      <c r="E140" s="20">
        <f>Model!$W$19*((drdp!B140+drdp!K140)*'MSXY-TI3S'!$B140+(drdp!E140+drdp!N140)*'MSXY-TI3S'!$C140+(drdp!H140+drdp!Q140)*'MSXY-TI3S'!$D140)</f>
        <v>-1.4833150615014687E-2</v>
      </c>
      <c r="F140" s="20">
        <f>Model!$W$19*((drdp!C140+drdp!L140)*'MSXY-TI3S'!$B140+(drdp!F140+drdp!O140)*'MSXY-TI3S'!$C140+(drdp!I140+drdp!R140)*'MSXY-TI3S'!$D140)</f>
        <v>6.4249434028559302E-2</v>
      </c>
      <c r="G140" s="20">
        <f>Model!$W$19*((drdp!D140+drdp!M140)*'MSXY-TI3S'!$B140+(drdp!G140+drdp!P140)*'MSXY-TI3S'!$C140+(drdp!J140+drdp!S140)*'MSXY-TI3S'!$D140)</f>
        <v>0</v>
      </c>
      <c r="H140" s="18">
        <f>Model!$W$19*((drdp!B140)*'MSXY-TI3S'!$B140+(drdp!E140)*'MSXY-TI3S'!$C140+(drdp!H140)*'MSXY-TI3S'!$D140)</f>
        <v>-7.4165753075073433E-3</v>
      </c>
      <c r="I140" s="18">
        <f>Model!$W$19*((drdp!C140)*'MSXY-TI3S'!$B140+(drdp!F140)*'MSXY-TI3S'!$C140+(drdp!I140)*'MSXY-TI3S'!$D140)</f>
        <v>3.2124717014279651E-2</v>
      </c>
      <c r="J140" s="18">
        <f>Model!$W$19*((drdp!D140)*'MSXY-TI3S'!$B140+(drdp!G140)*'MSXY-TI3S'!$C140+(drdp!J140)*'MSXY-TI3S'!$D140)</f>
        <v>0</v>
      </c>
      <c r="K140" s="21">
        <f>SUM(E$3:E139)+H140</f>
        <v>-0.40162415665029128</v>
      </c>
      <c r="L140" s="21">
        <f>SUM(F$3:F139)+I140</f>
        <v>2.5986687468886958</v>
      </c>
      <c r="M140" s="21">
        <f>SUM(G$3:G139)+J140</f>
        <v>0</v>
      </c>
      <c r="N140" s="21"/>
      <c r="O140" s="21"/>
      <c r="P140" s="21"/>
      <c r="Q140" s="19">
        <f t="shared" si="13"/>
        <v>0.16130196320505771</v>
      </c>
      <c r="R140" s="19">
        <f t="shared" si="14"/>
        <v>6.753079256056064</v>
      </c>
      <c r="S140" s="19">
        <f t="shared" si="15"/>
        <v>0</v>
      </c>
      <c r="T140" s="19">
        <f t="shared" si="16"/>
        <v>-1.0436881438826418</v>
      </c>
      <c r="U140" s="19">
        <f t="shared" si="17"/>
        <v>0</v>
      </c>
      <c r="V140" s="19">
        <f t="shared" si="18"/>
        <v>0</v>
      </c>
    </row>
    <row r="141" spans="1:22" x14ac:dyDescent="0.25">
      <c r="A141" s="26">
        <f>Wellpath!E141</f>
        <v>3960</v>
      </c>
      <c r="B141" s="22">
        <v>0</v>
      </c>
      <c r="C141" s="22">
        <v>0</v>
      </c>
      <c r="D141" s="22">
        <f>(COS(Wellpath!$L141) * COS(Wellpath!$O141) * COS(Wellpath!$O141) - COS(Wellpath!$L141) * SIN(Wellpath!$O141) * SIN(Wellpath!$O141) - TAN(Dip) * SIN(Wellpath!$L141) * COS(Wellpath!$O141)) / 2</f>
        <v>-1.4619022000815434</v>
      </c>
      <c r="E141" s="20">
        <f>Model!$W$19*((drdp!B141+drdp!K141)*'MSXY-TI3S'!$B141+(drdp!E141+drdp!N141)*'MSXY-TI3S'!$C141+(drdp!H141+drdp!Q141)*'MSXY-TI3S'!$D141)</f>
        <v>-1.4833150615014687E-2</v>
      </c>
      <c r="F141" s="20">
        <f>Model!$W$19*((drdp!C141+drdp!L141)*'MSXY-TI3S'!$B141+(drdp!F141+drdp!O141)*'MSXY-TI3S'!$C141+(drdp!I141+drdp!R141)*'MSXY-TI3S'!$D141)</f>
        <v>6.4249434028559302E-2</v>
      </c>
      <c r="G141" s="20">
        <f>Model!$W$19*((drdp!D141+drdp!M141)*'MSXY-TI3S'!$B141+(drdp!G141+drdp!P141)*'MSXY-TI3S'!$C141+(drdp!J141+drdp!S141)*'MSXY-TI3S'!$D141)</f>
        <v>0</v>
      </c>
      <c r="H141" s="18">
        <f>Model!$W$19*((drdp!B141)*'MSXY-TI3S'!$B141+(drdp!E141)*'MSXY-TI3S'!$C141+(drdp!H141)*'MSXY-TI3S'!$D141)</f>
        <v>-7.4165753075073433E-3</v>
      </c>
      <c r="I141" s="18">
        <f>Model!$W$19*((drdp!C141)*'MSXY-TI3S'!$B141+(drdp!F141)*'MSXY-TI3S'!$C141+(drdp!I141)*'MSXY-TI3S'!$D141)</f>
        <v>3.2124717014279651E-2</v>
      </c>
      <c r="J141" s="18">
        <f>Model!$W$19*((drdp!D141)*'MSXY-TI3S'!$B141+(drdp!G141)*'MSXY-TI3S'!$C141+(drdp!J141)*'MSXY-TI3S'!$D141)</f>
        <v>0</v>
      </c>
      <c r="K141" s="21">
        <f>SUM(E$3:E140)+H141</f>
        <v>-0.41645730726530594</v>
      </c>
      <c r="L141" s="21">
        <f>SUM(F$3:F140)+I141</f>
        <v>2.6629181809172549</v>
      </c>
      <c r="M141" s="21">
        <f>SUM(G$3:G140)+J141</f>
        <v>0</v>
      </c>
      <c r="N141" s="21"/>
      <c r="O141" s="21"/>
      <c r="P141" s="21"/>
      <c r="Q141" s="19">
        <f t="shared" si="13"/>
        <v>0.17343668877466945</v>
      </c>
      <c r="R141" s="19">
        <f t="shared" si="14"/>
        <v>7.0911332382596619</v>
      </c>
      <c r="S141" s="19">
        <f t="shared" si="15"/>
        <v>0</v>
      </c>
      <c r="T141" s="19">
        <f t="shared" si="16"/>
        <v>-1.1089917350926268</v>
      </c>
      <c r="U141" s="19">
        <f t="shared" si="17"/>
        <v>0</v>
      </c>
      <c r="V141" s="19">
        <f t="shared" si="18"/>
        <v>0</v>
      </c>
    </row>
    <row r="142" spans="1:22" x14ac:dyDescent="0.25">
      <c r="A142" s="26">
        <f>Wellpath!E142</f>
        <v>3990</v>
      </c>
      <c r="B142" s="22">
        <v>0</v>
      </c>
      <c r="C142" s="22">
        <v>0</v>
      </c>
      <c r="D142" s="22">
        <f>(COS(Wellpath!$L142) * COS(Wellpath!$O142) * COS(Wellpath!$O142) - COS(Wellpath!$L142) * SIN(Wellpath!$O142) * SIN(Wellpath!$O142) - TAN(Dip) * SIN(Wellpath!$L142) * COS(Wellpath!$O142)) / 2</f>
        <v>-1.4619022000815434</v>
      </c>
      <c r="E142" s="20">
        <f>Model!$W$19*((drdp!B142+drdp!K142)*'MSXY-TI3S'!$B142+(drdp!E142+drdp!N142)*'MSXY-TI3S'!$C142+(drdp!H142+drdp!Q142)*'MSXY-TI3S'!$D142)</f>
        <v>-1.4833150615014687E-2</v>
      </c>
      <c r="F142" s="20">
        <f>Model!$W$19*((drdp!C142+drdp!L142)*'MSXY-TI3S'!$B142+(drdp!F142+drdp!O142)*'MSXY-TI3S'!$C142+(drdp!I142+drdp!R142)*'MSXY-TI3S'!$D142)</f>
        <v>6.4249434028559302E-2</v>
      </c>
      <c r="G142" s="20">
        <f>Model!$W$19*((drdp!D142+drdp!M142)*'MSXY-TI3S'!$B142+(drdp!G142+drdp!P142)*'MSXY-TI3S'!$C142+(drdp!J142+drdp!S142)*'MSXY-TI3S'!$D142)</f>
        <v>0</v>
      </c>
      <c r="H142" s="18">
        <f>Model!$W$19*((drdp!B142)*'MSXY-TI3S'!$B142+(drdp!E142)*'MSXY-TI3S'!$C142+(drdp!H142)*'MSXY-TI3S'!$D142)</f>
        <v>-7.4165753075073433E-3</v>
      </c>
      <c r="I142" s="18">
        <f>Model!$W$19*((drdp!C142)*'MSXY-TI3S'!$B142+(drdp!F142)*'MSXY-TI3S'!$C142+(drdp!I142)*'MSXY-TI3S'!$D142)</f>
        <v>3.2124717014279651E-2</v>
      </c>
      <c r="J142" s="18">
        <f>Model!$W$19*((drdp!D142)*'MSXY-TI3S'!$B142+(drdp!G142)*'MSXY-TI3S'!$C142+(drdp!J142)*'MSXY-TI3S'!$D142)</f>
        <v>0</v>
      </c>
      <c r="K142" s="21">
        <f>SUM(E$3:E141)+H142</f>
        <v>-0.43129045788032061</v>
      </c>
      <c r="L142" s="21">
        <f>SUM(F$3:F141)+I142</f>
        <v>2.7271676149458139</v>
      </c>
      <c r="M142" s="21">
        <f>SUM(G$3:G141)+J142</f>
        <v>0</v>
      </c>
      <c r="N142" s="21"/>
      <c r="O142" s="21"/>
      <c r="P142" s="21"/>
      <c r="Q142" s="19">
        <f t="shared" si="13"/>
        <v>0.1860114590586166</v>
      </c>
      <c r="R142" s="19">
        <f t="shared" si="14"/>
        <v>7.4374432000092394</v>
      </c>
      <c r="S142" s="19">
        <f t="shared" si="15"/>
        <v>0</v>
      </c>
      <c r="T142" s="19">
        <f t="shared" si="16"/>
        <v>-1.176201369366362</v>
      </c>
      <c r="U142" s="19">
        <f t="shared" si="17"/>
        <v>0</v>
      </c>
      <c r="V142" s="19">
        <f t="shared" si="18"/>
        <v>0</v>
      </c>
    </row>
    <row r="143" spans="1:22" x14ac:dyDescent="0.25">
      <c r="A143" s="26">
        <f>Wellpath!E143</f>
        <v>4020</v>
      </c>
      <c r="B143" s="22">
        <v>0</v>
      </c>
      <c r="C143" s="22">
        <v>0</v>
      </c>
      <c r="D143" s="22">
        <f>(COS(Wellpath!$L143) * COS(Wellpath!$O143) * COS(Wellpath!$O143) - COS(Wellpath!$L143) * SIN(Wellpath!$O143) * SIN(Wellpath!$O143) - TAN(Dip) * SIN(Wellpath!$L143) * COS(Wellpath!$O143)) / 2</f>
        <v>-1.4619022000815434</v>
      </c>
      <c r="E143" s="20">
        <f>Model!$W$19*((drdp!B143+drdp!K143)*'MSXY-TI3S'!$B143+(drdp!E143+drdp!N143)*'MSXY-TI3S'!$C143+(drdp!H143+drdp!Q143)*'MSXY-TI3S'!$D143)</f>
        <v>-9.8887670766764583E-3</v>
      </c>
      <c r="F143" s="20">
        <f>Model!$W$19*((drdp!C143+drdp!L143)*'MSXY-TI3S'!$B143+(drdp!F143+drdp!O143)*'MSXY-TI3S'!$C143+(drdp!I143+drdp!R143)*'MSXY-TI3S'!$D143)</f>
        <v>4.2832956019039539E-2</v>
      </c>
      <c r="G143" s="20">
        <f>Model!$W$19*((drdp!D143+drdp!M143)*'MSXY-TI3S'!$B143+(drdp!G143+drdp!P143)*'MSXY-TI3S'!$C143+(drdp!J143+drdp!S143)*'MSXY-TI3S'!$D143)</f>
        <v>0</v>
      </c>
      <c r="H143" s="18">
        <f>Model!$W$19*((drdp!B143)*'MSXY-TI3S'!$B143+(drdp!E143)*'MSXY-TI3S'!$C143+(drdp!H143)*'MSXY-TI3S'!$D143)</f>
        <v>-7.4165753075073433E-3</v>
      </c>
      <c r="I143" s="18">
        <f>Model!$W$19*((drdp!C143)*'MSXY-TI3S'!$B143+(drdp!F143)*'MSXY-TI3S'!$C143+(drdp!I143)*'MSXY-TI3S'!$D143)</f>
        <v>3.2124717014279651E-2</v>
      </c>
      <c r="J143" s="18">
        <f>Model!$W$19*((drdp!D143)*'MSXY-TI3S'!$B143+(drdp!G143)*'MSXY-TI3S'!$C143+(drdp!J143)*'MSXY-TI3S'!$D143)</f>
        <v>0</v>
      </c>
      <c r="K143" s="21">
        <f>SUM(E$3:E142)+H143</f>
        <v>-0.44612360849533528</v>
      </c>
      <c r="L143" s="21">
        <f>SUM(F$3:F142)+I143</f>
        <v>2.791417048974373</v>
      </c>
      <c r="M143" s="21">
        <f>SUM(G$3:G142)+J143</f>
        <v>0</v>
      </c>
      <c r="N143" s="21"/>
      <c r="O143" s="21"/>
      <c r="P143" s="21"/>
      <c r="Q143" s="19">
        <f t="shared" si="13"/>
        <v>0.19902627405689918</v>
      </c>
      <c r="R143" s="19">
        <f t="shared" si="14"/>
        <v>7.7920091413047974</v>
      </c>
      <c r="S143" s="19">
        <f t="shared" si="15"/>
        <v>0</v>
      </c>
      <c r="T143" s="19">
        <f t="shared" si="16"/>
        <v>-1.2453170467038472</v>
      </c>
      <c r="U143" s="19">
        <f t="shared" si="17"/>
        <v>0</v>
      </c>
      <c r="V143" s="19">
        <f t="shared" si="18"/>
        <v>0</v>
      </c>
    </row>
    <row r="144" spans="1:22" x14ac:dyDescent="0.25">
      <c r="A144" s="26">
        <f>Wellpath!E144</f>
        <v>4030</v>
      </c>
      <c r="B144" s="22">
        <v>0</v>
      </c>
      <c r="C144" s="22">
        <v>0</v>
      </c>
      <c r="D144" s="22">
        <f>(COS(Wellpath!$L144) * COS(Wellpath!$O144) * COS(Wellpath!$O144) - COS(Wellpath!$L144) * SIN(Wellpath!$O144) * SIN(Wellpath!$O144) - TAN(Dip) * SIN(Wellpath!$L144) * COS(Wellpath!$O144)) / 2</f>
        <v>-1.4619022000815434</v>
      </c>
      <c r="E144" s="20">
        <f>Model!$W$19*((drdp!B144+drdp!K144)*'MSXY-TI3S'!$B144+(drdp!E144+drdp!N144)*'MSXY-TI3S'!$C144+(drdp!H144+drdp!Q144)*'MSXY-TI3S'!$D144)</f>
        <v>0.99382109120598405</v>
      </c>
      <c r="F144" s="20">
        <f>Model!$W$19*((drdp!C144+drdp!L144)*'MSXY-TI3S'!$B144+(drdp!F144+drdp!O144)*'MSXY-TI3S'!$C144+(drdp!I144+drdp!R144)*'MSXY-TI3S'!$D144)</f>
        <v>-4.3047120799134735</v>
      </c>
      <c r="G144" s="20">
        <f>Model!$W$19*((drdp!D144+drdp!M144)*'MSXY-TI3S'!$B144+(drdp!G144+drdp!P144)*'MSXY-TI3S'!$C144+(drdp!J144+drdp!S144)*'MSXY-TI3S'!$D144)</f>
        <v>0</v>
      </c>
      <c r="H144" s="18">
        <f>Model!$W$19*((drdp!B144)*'MSXY-TI3S'!$B144+(drdp!E144)*'MSXY-TI3S'!$C144+(drdp!H144)*'MSXY-TI3S'!$D144)</f>
        <v>-2.4721917691691146E-3</v>
      </c>
      <c r="I144" s="18">
        <f>Model!$W$19*((drdp!C144)*'MSXY-TI3S'!$B144+(drdp!F144)*'MSXY-TI3S'!$C144+(drdp!I144)*'MSXY-TI3S'!$D144)</f>
        <v>1.0708239004759885E-2</v>
      </c>
      <c r="J144" s="18">
        <f>Model!$W$19*((drdp!D144)*'MSXY-TI3S'!$B144+(drdp!G144)*'MSXY-TI3S'!$C144+(drdp!J144)*'MSXY-TI3S'!$D144)</f>
        <v>0</v>
      </c>
      <c r="K144" s="21">
        <f>SUM(E$3:E143)+H144</f>
        <v>-0.45106799203367354</v>
      </c>
      <c r="L144" s="21">
        <f>SUM(F$3:F143)+I144</f>
        <v>2.8128335269838929</v>
      </c>
      <c r="M144" s="21">
        <f>SUM(G$3:G143)+J144</f>
        <v>0</v>
      </c>
      <c r="N144" s="21"/>
      <c r="O144" s="21"/>
      <c r="P144" s="21"/>
      <c r="Q144" s="19">
        <f t="shared" si="13"/>
        <v>0.20346233343729017</v>
      </c>
      <c r="R144" s="19">
        <f t="shared" si="14"/>
        <v>7.9120324505246469</v>
      </c>
      <c r="S144" s="19">
        <f t="shared" si="15"/>
        <v>0</v>
      </c>
      <c r="T144" s="19">
        <f t="shared" si="16"/>
        <v>-1.2687791709416205</v>
      </c>
      <c r="U144" s="19">
        <f t="shared" si="17"/>
        <v>0</v>
      </c>
      <c r="V144" s="19">
        <f t="shared" si="18"/>
        <v>0</v>
      </c>
    </row>
    <row r="145" spans="1:22" x14ac:dyDescent="0.25">
      <c r="A145" s="26">
        <f>Wellpath!E145</f>
        <v>0</v>
      </c>
      <c r="B145" s="22">
        <v>0</v>
      </c>
      <c r="C145" s="22">
        <v>0</v>
      </c>
      <c r="D145" s="22">
        <f>(COS(Wellpath!$L145) * COS(Wellpath!$O145) * COS(Wellpath!$O145) - COS(Wellpath!$L145) * SIN(Wellpath!$O145) * SIN(Wellpath!$O145) - TAN(Dip) * SIN(Wellpath!$L145) * COS(Wellpath!$O145)) / 2</f>
        <v>0.5</v>
      </c>
      <c r="E145" s="20">
        <f>Model!$W$19*((drdp!B145+drdp!K145)*'MSXY-TI3S'!$B145+(drdp!E145+drdp!N145)*'MSXY-TI3S'!$C145+(drdp!H145+drdp!Q145)*'MSXY-TI3S'!$D145)</f>
        <v>0</v>
      </c>
      <c r="F145" s="20">
        <f>Model!$W$19*((drdp!C145+drdp!L145)*'MSXY-TI3S'!$B145+(drdp!F145+drdp!O145)*'MSXY-TI3S'!$C145+(drdp!I145+drdp!R145)*'MSXY-TI3S'!$D145)</f>
        <v>0</v>
      </c>
      <c r="G145" s="20">
        <f>Model!$W$19*((drdp!D145+drdp!M145)*'MSXY-TI3S'!$B145+(drdp!G145+drdp!P145)*'MSXY-TI3S'!$C145+(drdp!J145+drdp!S145)*'MSXY-TI3S'!$D145)</f>
        <v>0</v>
      </c>
      <c r="H145" s="18">
        <f>Model!$W$19*((drdp!B145)*'MSXY-TI3S'!$B145+(drdp!E145)*'MSXY-TI3S'!$C145+(drdp!H145)*'MSXY-TI3S'!$D145)</f>
        <v>0</v>
      </c>
      <c r="I145" s="18">
        <f>Model!$W$19*((drdp!C145)*'MSXY-TI3S'!$B145+(drdp!F145)*'MSXY-TI3S'!$C145+(drdp!I145)*'MSXY-TI3S'!$D145)</f>
        <v>0</v>
      </c>
      <c r="J145" s="18">
        <f>Model!$W$19*((drdp!D145)*'MSXY-TI3S'!$B145+(drdp!G145)*'MSXY-TI3S'!$C145+(drdp!J145)*'MSXY-TI3S'!$D145)</f>
        <v>0</v>
      </c>
      <c r="K145" s="21">
        <f>SUM(E$3:E144)+H145</f>
        <v>0.54522529094147965</v>
      </c>
      <c r="L145" s="21">
        <f>SUM(F$3:F144)+I145</f>
        <v>-1.5025867919343403</v>
      </c>
      <c r="M145" s="21">
        <f>SUM(G$3:G144)+J145</f>
        <v>0</v>
      </c>
      <c r="N145" s="21"/>
      <c r="O145" s="21"/>
      <c r="P145" s="21"/>
      <c r="Q145" s="19">
        <f t="shared" si="13"/>
        <v>0.29727061788222114</v>
      </c>
      <c r="R145" s="19">
        <f t="shared" si="14"/>
        <v>2.2577670672955326</v>
      </c>
      <c r="S145" s="19">
        <f t="shared" si="15"/>
        <v>0</v>
      </c>
      <c r="T145" s="19">
        <f t="shared" si="16"/>
        <v>-0.8192483207972252</v>
      </c>
      <c r="U145" s="19">
        <f t="shared" si="17"/>
        <v>0</v>
      </c>
      <c r="V145" s="19">
        <f t="shared" si="18"/>
        <v>0</v>
      </c>
    </row>
    <row r="146" spans="1:22" x14ac:dyDescent="0.25">
      <c r="A146" s="26">
        <f>Wellpath!E146</f>
        <v>0</v>
      </c>
      <c r="B146" s="22">
        <v>0</v>
      </c>
      <c r="C146" s="22">
        <v>0</v>
      </c>
      <c r="D146" s="22">
        <f>(COS(Wellpath!$L146) * COS(Wellpath!$O146) * COS(Wellpath!$O146) - COS(Wellpath!$L146) * SIN(Wellpath!$O146) * SIN(Wellpath!$O146) - TAN(Dip) * SIN(Wellpath!$L146) * COS(Wellpath!$O146)) / 2</f>
        <v>0.5</v>
      </c>
      <c r="E146" s="20">
        <f>Model!$W$19*((drdp!B146+drdp!K146)*'MSXY-TI3S'!$B146+(drdp!E146+drdp!N146)*'MSXY-TI3S'!$C146+(drdp!H146+drdp!Q146)*'MSXY-TI3S'!$D146)</f>
        <v>0</v>
      </c>
      <c r="F146" s="20">
        <f>Model!$W$19*((drdp!C146+drdp!L146)*'MSXY-TI3S'!$B146+(drdp!F146+drdp!O146)*'MSXY-TI3S'!$C146+(drdp!I146+drdp!R146)*'MSXY-TI3S'!$D146)</f>
        <v>0</v>
      </c>
      <c r="G146" s="20">
        <f>Model!$W$19*((drdp!D146+drdp!M146)*'MSXY-TI3S'!$B146+(drdp!G146+drdp!P146)*'MSXY-TI3S'!$C146+(drdp!J146+drdp!S146)*'MSXY-TI3S'!$D146)</f>
        <v>0</v>
      </c>
      <c r="H146" s="18">
        <f>Model!$W$19*((drdp!B146)*'MSXY-TI3S'!$B146+(drdp!E146)*'MSXY-TI3S'!$C146+(drdp!H146)*'MSXY-TI3S'!$D146)</f>
        <v>0</v>
      </c>
      <c r="I146" s="18">
        <f>Model!$W$19*((drdp!C146)*'MSXY-TI3S'!$B146+(drdp!F146)*'MSXY-TI3S'!$C146+(drdp!I146)*'MSXY-TI3S'!$D146)</f>
        <v>0</v>
      </c>
      <c r="J146" s="18">
        <f>Model!$W$19*((drdp!D146)*'MSXY-TI3S'!$B146+(drdp!G146)*'MSXY-TI3S'!$C146+(drdp!J146)*'MSXY-TI3S'!$D146)</f>
        <v>0</v>
      </c>
      <c r="K146" s="21">
        <f>SUM(E$3:E145)+H146</f>
        <v>0.54522529094147965</v>
      </c>
      <c r="L146" s="21">
        <f>SUM(F$3:F145)+I146</f>
        <v>-1.5025867919343403</v>
      </c>
      <c r="M146" s="21">
        <f>SUM(G$3:G145)+J146</f>
        <v>0</v>
      </c>
      <c r="N146" s="21"/>
      <c r="O146" s="21"/>
      <c r="P146" s="21"/>
      <c r="Q146" s="19">
        <f t="shared" si="13"/>
        <v>0.29727061788222114</v>
      </c>
      <c r="R146" s="19">
        <f t="shared" si="14"/>
        <v>2.2577670672955326</v>
      </c>
      <c r="S146" s="19">
        <f t="shared" si="15"/>
        <v>0</v>
      </c>
      <c r="T146" s="19">
        <f t="shared" si="16"/>
        <v>-0.8192483207972252</v>
      </c>
      <c r="U146" s="19">
        <f t="shared" si="17"/>
        <v>0</v>
      </c>
      <c r="V146" s="19">
        <f t="shared" si="18"/>
        <v>0</v>
      </c>
    </row>
    <row r="147" spans="1:22" x14ac:dyDescent="0.25">
      <c r="A147" s="26">
        <f>Wellpath!E147</f>
        <v>0</v>
      </c>
      <c r="B147" s="22">
        <v>0</v>
      </c>
      <c r="C147" s="22">
        <v>0</v>
      </c>
      <c r="D147" s="22">
        <f>(COS(Wellpath!$L147) * COS(Wellpath!$O147) * COS(Wellpath!$O147) - COS(Wellpath!$L147) * SIN(Wellpath!$O147) * SIN(Wellpath!$O147) - TAN(Dip) * SIN(Wellpath!$L147) * COS(Wellpath!$O147)) / 2</f>
        <v>0.5</v>
      </c>
      <c r="E147" s="20">
        <f>Model!$W$19*((drdp!B147+drdp!K147)*'MSXY-TI3S'!$B147+(drdp!E147+drdp!N147)*'MSXY-TI3S'!$C147+(drdp!H147+drdp!Q147)*'MSXY-TI3S'!$D147)</f>
        <v>0</v>
      </c>
      <c r="F147" s="20">
        <f>Model!$W$19*((drdp!C147+drdp!L147)*'MSXY-TI3S'!$B147+(drdp!F147+drdp!O147)*'MSXY-TI3S'!$C147+(drdp!I147+drdp!R147)*'MSXY-TI3S'!$D147)</f>
        <v>0</v>
      </c>
      <c r="G147" s="20">
        <f>Model!$W$19*((drdp!D147+drdp!M147)*'MSXY-TI3S'!$B147+(drdp!G147+drdp!P147)*'MSXY-TI3S'!$C147+(drdp!J147+drdp!S147)*'MSXY-TI3S'!$D147)</f>
        <v>0</v>
      </c>
      <c r="H147" s="18">
        <f>Model!$W$19*((drdp!B147)*'MSXY-TI3S'!$B147+(drdp!E147)*'MSXY-TI3S'!$C147+(drdp!H147)*'MSXY-TI3S'!$D147)</f>
        <v>0</v>
      </c>
      <c r="I147" s="18">
        <f>Model!$W$19*((drdp!C147)*'MSXY-TI3S'!$B147+(drdp!F147)*'MSXY-TI3S'!$C147+(drdp!I147)*'MSXY-TI3S'!$D147)</f>
        <v>0</v>
      </c>
      <c r="J147" s="18">
        <f>Model!$W$19*((drdp!D147)*'MSXY-TI3S'!$B147+(drdp!G147)*'MSXY-TI3S'!$C147+(drdp!J147)*'MSXY-TI3S'!$D147)</f>
        <v>0</v>
      </c>
      <c r="K147" s="21">
        <f>SUM(E$3:E146)+H147</f>
        <v>0.54522529094147965</v>
      </c>
      <c r="L147" s="21">
        <f>SUM(F$3:F146)+I147</f>
        <v>-1.5025867919343403</v>
      </c>
      <c r="M147" s="21">
        <f>SUM(G$3:G146)+J147</f>
        <v>0</v>
      </c>
      <c r="N147" s="21"/>
      <c r="O147" s="21"/>
      <c r="P147" s="21"/>
      <c r="Q147" s="19">
        <f t="shared" si="13"/>
        <v>0.29727061788222114</v>
      </c>
      <c r="R147" s="19">
        <f t="shared" si="14"/>
        <v>2.2577670672955326</v>
      </c>
      <c r="S147" s="19">
        <f t="shared" si="15"/>
        <v>0</v>
      </c>
      <c r="T147" s="19">
        <f t="shared" si="16"/>
        <v>-0.8192483207972252</v>
      </c>
      <c r="U147" s="19">
        <f t="shared" si="17"/>
        <v>0</v>
      </c>
      <c r="V147" s="19">
        <f t="shared" si="18"/>
        <v>0</v>
      </c>
    </row>
    <row r="148" spans="1:22" x14ac:dyDescent="0.25">
      <c r="A148" s="26">
        <f>Wellpath!E148</f>
        <v>0</v>
      </c>
      <c r="B148" s="22">
        <v>0</v>
      </c>
      <c r="C148" s="22">
        <v>0</v>
      </c>
      <c r="D148" s="22">
        <f>(COS(Wellpath!$L148) * COS(Wellpath!$O148) * COS(Wellpath!$O148) - COS(Wellpath!$L148) * SIN(Wellpath!$O148) * SIN(Wellpath!$O148) - TAN(Dip) * SIN(Wellpath!$L148) * COS(Wellpath!$O148)) / 2</f>
        <v>0.5</v>
      </c>
      <c r="E148" s="20">
        <f>Model!$W$19*((drdp!B148+drdp!K148)*'MSXY-TI3S'!$B148+(drdp!E148+drdp!N148)*'MSXY-TI3S'!$C148+(drdp!H148+drdp!Q148)*'MSXY-TI3S'!$D148)</f>
        <v>0</v>
      </c>
      <c r="F148" s="20">
        <f>Model!$W$19*((drdp!C148+drdp!L148)*'MSXY-TI3S'!$B148+(drdp!F148+drdp!O148)*'MSXY-TI3S'!$C148+(drdp!I148+drdp!R148)*'MSXY-TI3S'!$D148)</f>
        <v>0</v>
      </c>
      <c r="G148" s="20">
        <f>Model!$W$19*((drdp!D148+drdp!M148)*'MSXY-TI3S'!$B148+(drdp!G148+drdp!P148)*'MSXY-TI3S'!$C148+(drdp!J148+drdp!S148)*'MSXY-TI3S'!$D148)</f>
        <v>0</v>
      </c>
      <c r="H148" s="18">
        <f>Model!$W$19*((drdp!B148)*'MSXY-TI3S'!$B148+(drdp!E148)*'MSXY-TI3S'!$C148+(drdp!H148)*'MSXY-TI3S'!$D148)</f>
        <v>0</v>
      </c>
      <c r="I148" s="18">
        <f>Model!$W$19*((drdp!C148)*'MSXY-TI3S'!$B148+(drdp!F148)*'MSXY-TI3S'!$C148+(drdp!I148)*'MSXY-TI3S'!$D148)</f>
        <v>0</v>
      </c>
      <c r="J148" s="18">
        <f>Model!$W$19*((drdp!D148)*'MSXY-TI3S'!$B148+(drdp!G148)*'MSXY-TI3S'!$C148+(drdp!J148)*'MSXY-TI3S'!$D148)</f>
        <v>0</v>
      </c>
      <c r="K148" s="21">
        <f>SUM(E$3:E147)+H148</f>
        <v>0.54522529094147965</v>
      </c>
      <c r="L148" s="21">
        <f>SUM(F$3:F147)+I148</f>
        <v>-1.5025867919343403</v>
      </c>
      <c r="M148" s="21">
        <f>SUM(G$3:G147)+J148</f>
        <v>0</v>
      </c>
      <c r="N148" s="21"/>
      <c r="O148" s="21"/>
      <c r="P148" s="21"/>
      <c r="Q148" s="19">
        <f t="shared" si="13"/>
        <v>0.29727061788222114</v>
      </c>
      <c r="R148" s="19">
        <f t="shared" si="14"/>
        <v>2.2577670672955326</v>
      </c>
      <c r="S148" s="19">
        <f t="shared" si="15"/>
        <v>0</v>
      </c>
      <c r="T148" s="19">
        <f t="shared" si="16"/>
        <v>-0.8192483207972252</v>
      </c>
      <c r="U148" s="19">
        <f t="shared" si="17"/>
        <v>0</v>
      </c>
      <c r="V148" s="19">
        <f t="shared" si="18"/>
        <v>0</v>
      </c>
    </row>
    <row r="149" spans="1:22" x14ac:dyDescent="0.25">
      <c r="A149" s="26">
        <f>Wellpath!E149</f>
        <v>0</v>
      </c>
      <c r="B149" s="22">
        <v>0</v>
      </c>
      <c r="C149" s="22">
        <v>0</v>
      </c>
      <c r="D149" s="22">
        <f>(COS(Wellpath!$L149) * COS(Wellpath!$O149) * COS(Wellpath!$O149) - COS(Wellpath!$L149) * SIN(Wellpath!$O149) * SIN(Wellpath!$O149) - TAN(Dip) * SIN(Wellpath!$L149) * COS(Wellpath!$O149)) / 2</f>
        <v>0.5</v>
      </c>
      <c r="E149" s="20">
        <f>Model!$W$19*((drdp!B149+drdp!K149)*'MSXY-TI3S'!$B149+(drdp!E149+drdp!N149)*'MSXY-TI3S'!$C149+(drdp!H149+drdp!Q149)*'MSXY-TI3S'!$D149)</f>
        <v>0</v>
      </c>
      <c r="F149" s="20">
        <f>Model!$W$19*((drdp!C149+drdp!L149)*'MSXY-TI3S'!$B149+(drdp!F149+drdp!O149)*'MSXY-TI3S'!$C149+(drdp!I149+drdp!R149)*'MSXY-TI3S'!$D149)</f>
        <v>0</v>
      </c>
      <c r="G149" s="20">
        <f>Model!$W$19*((drdp!D149+drdp!M149)*'MSXY-TI3S'!$B149+(drdp!G149+drdp!P149)*'MSXY-TI3S'!$C149+(drdp!J149+drdp!S149)*'MSXY-TI3S'!$D149)</f>
        <v>0</v>
      </c>
      <c r="H149" s="18">
        <f>Model!$W$19*((drdp!B149)*'MSXY-TI3S'!$B149+(drdp!E149)*'MSXY-TI3S'!$C149+(drdp!H149)*'MSXY-TI3S'!$D149)</f>
        <v>0</v>
      </c>
      <c r="I149" s="18">
        <f>Model!$W$19*((drdp!C149)*'MSXY-TI3S'!$B149+(drdp!F149)*'MSXY-TI3S'!$C149+(drdp!I149)*'MSXY-TI3S'!$D149)</f>
        <v>0</v>
      </c>
      <c r="J149" s="18">
        <f>Model!$W$19*((drdp!D149)*'MSXY-TI3S'!$B149+(drdp!G149)*'MSXY-TI3S'!$C149+(drdp!J149)*'MSXY-TI3S'!$D149)</f>
        <v>0</v>
      </c>
      <c r="K149" s="21">
        <f>SUM(E$3:E148)+H149</f>
        <v>0.54522529094147965</v>
      </c>
      <c r="L149" s="21">
        <f>SUM(F$3:F148)+I149</f>
        <v>-1.5025867919343403</v>
      </c>
      <c r="M149" s="21">
        <f>SUM(G$3:G148)+J149</f>
        <v>0</v>
      </c>
      <c r="N149" s="21"/>
      <c r="O149" s="21"/>
      <c r="P149" s="21"/>
      <c r="Q149" s="19">
        <f t="shared" si="13"/>
        <v>0.29727061788222114</v>
      </c>
      <c r="R149" s="19">
        <f t="shared" si="14"/>
        <v>2.2577670672955326</v>
      </c>
      <c r="S149" s="19">
        <f t="shared" si="15"/>
        <v>0</v>
      </c>
      <c r="T149" s="19">
        <f t="shared" si="16"/>
        <v>-0.8192483207972252</v>
      </c>
      <c r="U149" s="19">
        <f t="shared" si="17"/>
        <v>0</v>
      </c>
      <c r="V149" s="19">
        <f t="shared" si="18"/>
        <v>0</v>
      </c>
    </row>
    <row r="150" spans="1:22" x14ac:dyDescent="0.25">
      <c r="A150" s="26">
        <f>Wellpath!E150</f>
        <v>0</v>
      </c>
      <c r="B150" s="22">
        <v>0</v>
      </c>
      <c r="C150" s="22">
        <v>0</v>
      </c>
      <c r="D150" s="22">
        <f>(COS(Wellpath!$L150) * COS(Wellpath!$O150) * COS(Wellpath!$O150) - COS(Wellpath!$L150) * SIN(Wellpath!$O150) * SIN(Wellpath!$O150) - TAN(Dip) * SIN(Wellpath!$L150) * COS(Wellpath!$O150)) / 2</f>
        <v>0.5</v>
      </c>
      <c r="E150" s="20">
        <f>Model!$W$19*((drdp!B150+drdp!K150)*'MSXY-TI3S'!$B150+(drdp!E150+drdp!N150)*'MSXY-TI3S'!$C150+(drdp!H150+drdp!Q150)*'MSXY-TI3S'!$D150)</f>
        <v>0</v>
      </c>
      <c r="F150" s="20">
        <f>Model!$W$19*((drdp!C150+drdp!L150)*'MSXY-TI3S'!$B150+(drdp!F150+drdp!O150)*'MSXY-TI3S'!$C150+(drdp!I150+drdp!R150)*'MSXY-TI3S'!$D150)</f>
        <v>0</v>
      </c>
      <c r="G150" s="20">
        <f>Model!$W$19*((drdp!D150+drdp!M150)*'MSXY-TI3S'!$B150+(drdp!G150+drdp!P150)*'MSXY-TI3S'!$C150+(drdp!J150+drdp!S150)*'MSXY-TI3S'!$D150)</f>
        <v>0</v>
      </c>
      <c r="H150" s="18">
        <f>Model!$W$19*((drdp!B150)*'MSXY-TI3S'!$B150+(drdp!E150)*'MSXY-TI3S'!$C150+(drdp!H150)*'MSXY-TI3S'!$D150)</f>
        <v>0</v>
      </c>
      <c r="I150" s="18">
        <f>Model!$W$19*((drdp!C150)*'MSXY-TI3S'!$B150+(drdp!F150)*'MSXY-TI3S'!$C150+(drdp!I150)*'MSXY-TI3S'!$D150)</f>
        <v>0</v>
      </c>
      <c r="J150" s="18">
        <f>Model!$W$19*((drdp!D150)*'MSXY-TI3S'!$B150+(drdp!G150)*'MSXY-TI3S'!$C150+(drdp!J150)*'MSXY-TI3S'!$D150)</f>
        <v>0</v>
      </c>
      <c r="K150" s="21">
        <f>SUM(E$3:E149)+H150</f>
        <v>0.54522529094147965</v>
      </c>
      <c r="L150" s="21">
        <f>SUM(F$3:F149)+I150</f>
        <v>-1.5025867919343403</v>
      </c>
      <c r="M150" s="21">
        <f>SUM(G$3:G149)+J150</f>
        <v>0</v>
      </c>
      <c r="N150" s="21"/>
      <c r="O150" s="21"/>
      <c r="P150" s="21"/>
      <c r="Q150" s="19">
        <f t="shared" si="13"/>
        <v>0.29727061788222114</v>
      </c>
      <c r="R150" s="19">
        <f t="shared" si="14"/>
        <v>2.2577670672955326</v>
      </c>
      <c r="S150" s="19">
        <f t="shared" si="15"/>
        <v>0</v>
      </c>
      <c r="T150" s="19">
        <f t="shared" si="16"/>
        <v>-0.8192483207972252</v>
      </c>
      <c r="U150" s="19">
        <f t="shared" si="17"/>
        <v>0</v>
      </c>
      <c r="V150" s="19">
        <f t="shared" si="18"/>
        <v>0</v>
      </c>
    </row>
    <row r="151" spans="1:22" x14ac:dyDescent="0.25">
      <c r="A151" s="26">
        <f>Wellpath!E151</f>
        <v>0</v>
      </c>
      <c r="B151" s="22">
        <v>0</v>
      </c>
      <c r="C151" s="22">
        <v>0</v>
      </c>
      <c r="D151" s="22">
        <f>(COS(Wellpath!$L151) * COS(Wellpath!$O151) * COS(Wellpath!$O151) - COS(Wellpath!$L151) * SIN(Wellpath!$O151) * SIN(Wellpath!$O151) - TAN(Dip) * SIN(Wellpath!$L151) * COS(Wellpath!$O151)) / 2</f>
        <v>0.5</v>
      </c>
      <c r="E151" s="20">
        <f>Model!$W$19*((drdp!B151+drdp!K151)*'MSXY-TI3S'!$B151+(drdp!E151+drdp!N151)*'MSXY-TI3S'!$C151+(drdp!H151+drdp!Q151)*'MSXY-TI3S'!$D151)</f>
        <v>0</v>
      </c>
      <c r="F151" s="20">
        <f>Model!$W$19*((drdp!C151+drdp!L151)*'MSXY-TI3S'!$B151+(drdp!F151+drdp!O151)*'MSXY-TI3S'!$C151+(drdp!I151+drdp!R151)*'MSXY-TI3S'!$D151)</f>
        <v>0</v>
      </c>
      <c r="G151" s="20">
        <f>Model!$W$19*((drdp!D151+drdp!M151)*'MSXY-TI3S'!$B151+(drdp!G151+drdp!P151)*'MSXY-TI3S'!$C151+(drdp!J151+drdp!S151)*'MSXY-TI3S'!$D151)</f>
        <v>0</v>
      </c>
      <c r="H151" s="18">
        <f>Model!$W$19*((drdp!B151)*'MSXY-TI3S'!$B151+(drdp!E151)*'MSXY-TI3S'!$C151+(drdp!H151)*'MSXY-TI3S'!$D151)</f>
        <v>0</v>
      </c>
      <c r="I151" s="18">
        <f>Model!$W$19*((drdp!C151)*'MSXY-TI3S'!$B151+(drdp!F151)*'MSXY-TI3S'!$C151+(drdp!I151)*'MSXY-TI3S'!$D151)</f>
        <v>0</v>
      </c>
      <c r="J151" s="18">
        <f>Model!$W$19*((drdp!D151)*'MSXY-TI3S'!$B151+(drdp!G151)*'MSXY-TI3S'!$C151+(drdp!J151)*'MSXY-TI3S'!$D151)</f>
        <v>0</v>
      </c>
      <c r="K151" s="21">
        <f>SUM(E$3:E150)+H151</f>
        <v>0.54522529094147965</v>
      </c>
      <c r="L151" s="21">
        <f>SUM(F$3:F150)+I151</f>
        <v>-1.5025867919343403</v>
      </c>
      <c r="M151" s="21">
        <f>SUM(G$3:G150)+J151</f>
        <v>0</v>
      </c>
      <c r="N151" s="21"/>
      <c r="O151" s="21"/>
      <c r="P151" s="21"/>
      <c r="Q151" s="19">
        <f t="shared" si="13"/>
        <v>0.29727061788222114</v>
      </c>
      <c r="R151" s="19">
        <f t="shared" si="14"/>
        <v>2.2577670672955326</v>
      </c>
      <c r="S151" s="19">
        <f t="shared" si="15"/>
        <v>0</v>
      </c>
      <c r="T151" s="19">
        <f t="shared" si="16"/>
        <v>-0.8192483207972252</v>
      </c>
      <c r="U151" s="19">
        <f t="shared" si="17"/>
        <v>0</v>
      </c>
      <c r="V151" s="19">
        <f t="shared" si="18"/>
        <v>0</v>
      </c>
    </row>
    <row r="152" spans="1:22" x14ac:dyDescent="0.25">
      <c r="A152" s="26">
        <f>Wellpath!E152</f>
        <v>0</v>
      </c>
      <c r="B152" s="22">
        <v>0</v>
      </c>
      <c r="C152" s="22">
        <v>0</v>
      </c>
      <c r="D152" s="22">
        <f>(COS(Wellpath!$L152) * COS(Wellpath!$O152) * COS(Wellpath!$O152) - COS(Wellpath!$L152) * SIN(Wellpath!$O152) * SIN(Wellpath!$O152) - TAN(Dip) * SIN(Wellpath!$L152) * COS(Wellpath!$O152)) / 2</f>
        <v>0.5</v>
      </c>
      <c r="E152" s="20">
        <f>Model!$W$19*((drdp!B152+drdp!K152)*'MSXY-TI3S'!$B152+(drdp!E152+drdp!N152)*'MSXY-TI3S'!$C152+(drdp!H152+drdp!Q152)*'MSXY-TI3S'!$D152)</f>
        <v>0</v>
      </c>
      <c r="F152" s="20">
        <f>Model!$W$19*((drdp!C152+drdp!L152)*'MSXY-TI3S'!$B152+(drdp!F152+drdp!O152)*'MSXY-TI3S'!$C152+(drdp!I152+drdp!R152)*'MSXY-TI3S'!$D152)</f>
        <v>0</v>
      </c>
      <c r="G152" s="20">
        <f>Model!$W$19*((drdp!D152+drdp!M152)*'MSXY-TI3S'!$B152+(drdp!G152+drdp!P152)*'MSXY-TI3S'!$C152+(drdp!J152+drdp!S152)*'MSXY-TI3S'!$D152)</f>
        <v>0</v>
      </c>
      <c r="H152" s="18">
        <f>Model!$W$19*((drdp!B152)*'MSXY-TI3S'!$B152+(drdp!E152)*'MSXY-TI3S'!$C152+(drdp!H152)*'MSXY-TI3S'!$D152)</f>
        <v>0</v>
      </c>
      <c r="I152" s="18">
        <f>Model!$W$19*((drdp!C152)*'MSXY-TI3S'!$B152+(drdp!F152)*'MSXY-TI3S'!$C152+(drdp!I152)*'MSXY-TI3S'!$D152)</f>
        <v>0</v>
      </c>
      <c r="J152" s="18">
        <f>Model!$W$19*((drdp!D152)*'MSXY-TI3S'!$B152+(drdp!G152)*'MSXY-TI3S'!$C152+(drdp!J152)*'MSXY-TI3S'!$D152)</f>
        <v>0</v>
      </c>
      <c r="K152" s="21">
        <f>SUM(E$3:E151)+H152</f>
        <v>0.54522529094147965</v>
      </c>
      <c r="L152" s="21">
        <f>SUM(F$3:F151)+I152</f>
        <v>-1.5025867919343403</v>
      </c>
      <c r="M152" s="21">
        <f>SUM(G$3:G151)+J152</f>
        <v>0</v>
      </c>
      <c r="N152" s="21"/>
      <c r="O152" s="21"/>
      <c r="P152" s="21"/>
      <c r="Q152" s="19">
        <f t="shared" si="13"/>
        <v>0.29727061788222114</v>
      </c>
      <c r="R152" s="19">
        <f t="shared" si="14"/>
        <v>2.2577670672955326</v>
      </c>
      <c r="S152" s="19">
        <f t="shared" si="15"/>
        <v>0</v>
      </c>
      <c r="T152" s="19">
        <f t="shared" si="16"/>
        <v>-0.8192483207972252</v>
      </c>
      <c r="U152" s="19">
        <f t="shared" si="17"/>
        <v>0</v>
      </c>
      <c r="V152" s="19">
        <f t="shared" si="18"/>
        <v>0</v>
      </c>
    </row>
    <row r="153" spans="1:22" x14ac:dyDescent="0.25">
      <c r="A153" s="26">
        <f>Wellpath!E153</f>
        <v>0</v>
      </c>
      <c r="B153" s="22">
        <v>0</v>
      </c>
      <c r="C153" s="22">
        <v>0</v>
      </c>
      <c r="D153" s="22">
        <f>(COS(Wellpath!$L153) * COS(Wellpath!$O153) * COS(Wellpath!$O153) - COS(Wellpath!$L153) * SIN(Wellpath!$O153) * SIN(Wellpath!$O153) - TAN(Dip) * SIN(Wellpath!$L153) * COS(Wellpath!$O153)) / 2</f>
        <v>0.5</v>
      </c>
      <c r="E153" s="20">
        <f>Model!$W$19*((drdp!B153+drdp!K153)*'MSXY-TI3S'!$B153+(drdp!E153+drdp!N153)*'MSXY-TI3S'!$C153+(drdp!H153+drdp!Q153)*'MSXY-TI3S'!$D153)</f>
        <v>0</v>
      </c>
      <c r="F153" s="20">
        <f>Model!$W$19*((drdp!C153+drdp!L153)*'MSXY-TI3S'!$B153+(drdp!F153+drdp!O153)*'MSXY-TI3S'!$C153+(drdp!I153+drdp!R153)*'MSXY-TI3S'!$D153)</f>
        <v>0</v>
      </c>
      <c r="G153" s="20">
        <f>Model!$W$19*((drdp!D153+drdp!M153)*'MSXY-TI3S'!$B153+(drdp!G153+drdp!P153)*'MSXY-TI3S'!$C153+(drdp!J153+drdp!S153)*'MSXY-TI3S'!$D153)</f>
        <v>0</v>
      </c>
      <c r="H153" s="18">
        <f>Model!$W$19*((drdp!B153)*'MSXY-TI3S'!$B153+(drdp!E153)*'MSXY-TI3S'!$C153+(drdp!H153)*'MSXY-TI3S'!$D153)</f>
        <v>0</v>
      </c>
      <c r="I153" s="18">
        <f>Model!$W$19*((drdp!C153)*'MSXY-TI3S'!$B153+(drdp!F153)*'MSXY-TI3S'!$C153+(drdp!I153)*'MSXY-TI3S'!$D153)</f>
        <v>0</v>
      </c>
      <c r="J153" s="18">
        <f>Model!$W$19*((drdp!D153)*'MSXY-TI3S'!$B153+(drdp!G153)*'MSXY-TI3S'!$C153+(drdp!J153)*'MSXY-TI3S'!$D153)</f>
        <v>0</v>
      </c>
      <c r="K153" s="21">
        <f>SUM(E$3:E152)+H153</f>
        <v>0.54522529094147965</v>
      </c>
      <c r="L153" s="21">
        <f>SUM(F$3:F152)+I153</f>
        <v>-1.5025867919343403</v>
      </c>
      <c r="M153" s="21">
        <f>SUM(G$3:G152)+J153</f>
        <v>0</v>
      </c>
      <c r="N153" s="21"/>
      <c r="O153" s="21"/>
      <c r="P153" s="21"/>
      <c r="Q153" s="19">
        <f t="shared" si="13"/>
        <v>0.29727061788222114</v>
      </c>
      <c r="R153" s="19">
        <f t="shared" si="14"/>
        <v>2.2577670672955326</v>
      </c>
      <c r="S153" s="19">
        <f t="shared" si="15"/>
        <v>0</v>
      </c>
      <c r="T153" s="19">
        <f t="shared" si="16"/>
        <v>-0.8192483207972252</v>
      </c>
      <c r="U153" s="19">
        <f t="shared" si="17"/>
        <v>0</v>
      </c>
      <c r="V153" s="19">
        <f t="shared" si="18"/>
        <v>0</v>
      </c>
    </row>
    <row r="154" spans="1:22" x14ac:dyDescent="0.25">
      <c r="A154" s="26">
        <f>Wellpath!E154</f>
        <v>0</v>
      </c>
      <c r="B154" s="22">
        <v>0</v>
      </c>
      <c r="C154" s="22">
        <v>0</v>
      </c>
      <c r="D154" s="22">
        <f>(COS(Wellpath!$L154) * COS(Wellpath!$O154) * COS(Wellpath!$O154) - COS(Wellpath!$L154) * SIN(Wellpath!$O154) * SIN(Wellpath!$O154) - TAN(Dip) * SIN(Wellpath!$L154) * COS(Wellpath!$O154)) / 2</f>
        <v>0.5</v>
      </c>
      <c r="E154" s="20">
        <f>Model!$W$19*((drdp!B154+drdp!K154)*'MSXY-TI3S'!$B154+(drdp!E154+drdp!N154)*'MSXY-TI3S'!$C154+(drdp!H154+drdp!Q154)*'MSXY-TI3S'!$D154)</f>
        <v>0</v>
      </c>
      <c r="F154" s="20">
        <f>Model!$W$19*((drdp!C154+drdp!L154)*'MSXY-TI3S'!$B154+(drdp!F154+drdp!O154)*'MSXY-TI3S'!$C154+(drdp!I154+drdp!R154)*'MSXY-TI3S'!$D154)</f>
        <v>0</v>
      </c>
      <c r="G154" s="20">
        <f>Model!$W$19*((drdp!D154+drdp!M154)*'MSXY-TI3S'!$B154+(drdp!G154+drdp!P154)*'MSXY-TI3S'!$C154+(drdp!J154+drdp!S154)*'MSXY-TI3S'!$D154)</f>
        <v>0</v>
      </c>
      <c r="H154" s="18">
        <f>Model!$W$19*((drdp!B154)*'MSXY-TI3S'!$B154+(drdp!E154)*'MSXY-TI3S'!$C154+(drdp!H154)*'MSXY-TI3S'!$D154)</f>
        <v>0</v>
      </c>
      <c r="I154" s="18">
        <f>Model!$W$19*((drdp!C154)*'MSXY-TI3S'!$B154+(drdp!F154)*'MSXY-TI3S'!$C154+(drdp!I154)*'MSXY-TI3S'!$D154)</f>
        <v>0</v>
      </c>
      <c r="J154" s="18">
        <f>Model!$W$19*((drdp!D154)*'MSXY-TI3S'!$B154+(drdp!G154)*'MSXY-TI3S'!$C154+(drdp!J154)*'MSXY-TI3S'!$D154)</f>
        <v>0</v>
      </c>
      <c r="K154" s="21">
        <f>SUM(E$3:E153)+H154</f>
        <v>0.54522529094147965</v>
      </c>
      <c r="L154" s="21">
        <f>SUM(F$3:F153)+I154</f>
        <v>-1.5025867919343403</v>
      </c>
      <c r="M154" s="21">
        <f>SUM(G$3:G153)+J154</f>
        <v>0</v>
      </c>
      <c r="N154" s="21"/>
      <c r="O154" s="21"/>
      <c r="P154" s="21"/>
      <c r="Q154" s="19">
        <f t="shared" si="13"/>
        <v>0.29727061788222114</v>
      </c>
      <c r="R154" s="19">
        <f t="shared" si="14"/>
        <v>2.2577670672955326</v>
      </c>
      <c r="S154" s="19">
        <f t="shared" si="15"/>
        <v>0</v>
      </c>
      <c r="T154" s="19">
        <f t="shared" si="16"/>
        <v>-0.8192483207972252</v>
      </c>
      <c r="U154" s="19">
        <f t="shared" si="17"/>
        <v>0</v>
      </c>
      <c r="V154" s="19">
        <f t="shared" si="18"/>
        <v>0</v>
      </c>
    </row>
    <row r="155" spans="1:22" x14ac:dyDescent="0.25">
      <c r="A155" s="26">
        <f>Wellpath!E155</f>
        <v>0</v>
      </c>
      <c r="B155" s="22">
        <v>0</v>
      </c>
      <c r="C155" s="22">
        <v>0</v>
      </c>
      <c r="D155" s="22">
        <f>(COS(Wellpath!$L155) * COS(Wellpath!$O155) * COS(Wellpath!$O155) - COS(Wellpath!$L155) * SIN(Wellpath!$O155) * SIN(Wellpath!$O155) - TAN(Dip) * SIN(Wellpath!$L155) * COS(Wellpath!$O155)) / 2</f>
        <v>0.5</v>
      </c>
      <c r="E155" s="20">
        <f>Model!$W$19*((drdp!B155+drdp!K155)*'MSXY-TI3S'!$B155+(drdp!E155+drdp!N155)*'MSXY-TI3S'!$C155+(drdp!H155+drdp!Q155)*'MSXY-TI3S'!$D155)</f>
        <v>0</v>
      </c>
      <c r="F155" s="20">
        <f>Model!$W$19*((drdp!C155+drdp!L155)*'MSXY-TI3S'!$B155+(drdp!F155+drdp!O155)*'MSXY-TI3S'!$C155+(drdp!I155+drdp!R155)*'MSXY-TI3S'!$D155)</f>
        <v>0</v>
      </c>
      <c r="G155" s="20">
        <f>Model!$W$19*((drdp!D155+drdp!M155)*'MSXY-TI3S'!$B155+(drdp!G155+drdp!P155)*'MSXY-TI3S'!$C155+(drdp!J155+drdp!S155)*'MSXY-TI3S'!$D155)</f>
        <v>0</v>
      </c>
      <c r="H155" s="18">
        <f>Model!$W$19*((drdp!B155)*'MSXY-TI3S'!$B155+(drdp!E155)*'MSXY-TI3S'!$C155+(drdp!H155)*'MSXY-TI3S'!$D155)</f>
        <v>0</v>
      </c>
      <c r="I155" s="18">
        <f>Model!$W$19*((drdp!C155)*'MSXY-TI3S'!$B155+(drdp!F155)*'MSXY-TI3S'!$C155+(drdp!I155)*'MSXY-TI3S'!$D155)</f>
        <v>0</v>
      </c>
      <c r="J155" s="18">
        <f>Model!$W$19*((drdp!D155)*'MSXY-TI3S'!$B155+(drdp!G155)*'MSXY-TI3S'!$C155+(drdp!J155)*'MSXY-TI3S'!$D155)</f>
        <v>0</v>
      </c>
      <c r="K155" s="21">
        <f>SUM(E$3:E154)+H155</f>
        <v>0.54522529094147965</v>
      </c>
      <c r="L155" s="21">
        <f>SUM(F$3:F154)+I155</f>
        <v>-1.5025867919343403</v>
      </c>
      <c r="M155" s="21">
        <f>SUM(G$3:G154)+J155</f>
        <v>0</v>
      </c>
      <c r="N155" s="21"/>
      <c r="O155" s="21"/>
      <c r="P155" s="21"/>
      <c r="Q155" s="19">
        <f t="shared" si="13"/>
        <v>0.29727061788222114</v>
      </c>
      <c r="R155" s="19">
        <f t="shared" si="14"/>
        <v>2.2577670672955326</v>
      </c>
      <c r="S155" s="19">
        <f t="shared" si="15"/>
        <v>0</v>
      </c>
      <c r="T155" s="19">
        <f t="shared" si="16"/>
        <v>-0.8192483207972252</v>
      </c>
      <c r="U155" s="19">
        <f t="shared" si="17"/>
        <v>0</v>
      </c>
      <c r="V155" s="19">
        <f t="shared" si="18"/>
        <v>0</v>
      </c>
    </row>
    <row r="156" spans="1:22" x14ac:dyDescent="0.25">
      <c r="A156" s="26">
        <f>Wellpath!E156</f>
        <v>0</v>
      </c>
      <c r="B156" s="22">
        <v>0</v>
      </c>
      <c r="C156" s="22">
        <v>0</v>
      </c>
      <c r="D156" s="22">
        <f>(COS(Wellpath!$L156) * COS(Wellpath!$O156) * COS(Wellpath!$O156) - COS(Wellpath!$L156) * SIN(Wellpath!$O156) * SIN(Wellpath!$O156) - TAN(Dip) * SIN(Wellpath!$L156) * COS(Wellpath!$O156)) / 2</f>
        <v>0.5</v>
      </c>
      <c r="E156" s="20">
        <f>Model!$W$19*((drdp!B156+drdp!K156)*'MSXY-TI3S'!$B156+(drdp!E156+drdp!N156)*'MSXY-TI3S'!$C156+(drdp!H156+drdp!Q156)*'MSXY-TI3S'!$D156)</f>
        <v>0</v>
      </c>
      <c r="F156" s="20">
        <f>Model!$W$19*((drdp!C156+drdp!L156)*'MSXY-TI3S'!$B156+(drdp!F156+drdp!O156)*'MSXY-TI3S'!$C156+(drdp!I156+drdp!R156)*'MSXY-TI3S'!$D156)</f>
        <v>0</v>
      </c>
      <c r="G156" s="20">
        <f>Model!$W$19*((drdp!D156+drdp!M156)*'MSXY-TI3S'!$B156+(drdp!G156+drdp!P156)*'MSXY-TI3S'!$C156+(drdp!J156+drdp!S156)*'MSXY-TI3S'!$D156)</f>
        <v>0</v>
      </c>
      <c r="H156" s="18">
        <f>Model!$W$19*((drdp!B156)*'MSXY-TI3S'!$B156+(drdp!E156)*'MSXY-TI3S'!$C156+(drdp!H156)*'MSXY-TI3S'!$D156)</f>
        <v>0</v>
      </c>
      <c r="I156" s="18">
        <f>Model!$W$19*((drdp!C156)*'MSXY-TI3S'!$B156+(drdp!F156)*'MSXY-TI3S'!$C156+(drdp!I156)*'MSXY-TI3S'!$D156)</f>
        <v>0</v>
      </c>
      <c r="J156" s="18">
        <f>Model!$W$19*((drdp!D156)*'MSXY-TI3S'!$B156+(drdp!G156)*'MSXY-TI3S'!$C156+(drdp!J156)*'MSXY-TI3S'!$D156)</f>
        <v>0</v>
      </c>
      <c r="K156" s="21">
        <f>SUM(E$3:E155)+H156</f>
        <v>0.54522529094147965</v>
      </c>
      <c r="L156" s="21">
        <f>SUM(F$3:F155)+I156</f>
        <v>-1.5025867919343403</v>
      </c>
      <c r="M156" s="21">
        <f>SUM(G$3:G155)+J156</f>
        <v>0</v>
      </c>
      <c r="N156" s="21"/>
      <c r="O156" s="21"/>
      <c r="P156" s="21"/>
      <c r="Q156" s="19">
        <f t="shared" si="13"/>
        <v>0.29727061788222114</v>
      </c>
      <c r="R156" s="19">
        <f t="shared" si="14"/>
        <v>2.2577670672955326</v>
      </c>
      <c r="S156" s="19">
        <f t="shared" si="15"/>
        <v>0</v>
      </c>
      <c r="T156" s="19">
        <f t="shared" si="16"/>
        <v>-0.8192483207972252</v>
      </c>
      <c r="U156" s="19">
        <f t="shared" si="17"/>
        <v>0</v>
      </c>
      <c r="V156" s="19">
        <f t="shared" si="18"/>
        <v>0</v>
      </c>
    </row>
    <row r="157" spans="1:22" x14ac:dyDescent="0.25">
      <c r="A157" s="26">
        <f>Wellpath!E157</f>
        <v>0</v>
      </c>
      <c r="B157" s="22">
        <v>0</v>
      </c>
      <c r="C157" s="22">
        <v>0</v>
      </c>
      <c r="D157" s="22">
        <f>(COS(Wellpath!$L157) * COS(Wellpath!$O157) * COS(Wellpath!$O157) - COS(Wellpath!$L157) * SIN(Wellpath!$O157) * SIN(Wellpath!$O157) - TAN(Dip) * SIN(Wellpath!$L157) * COS(Wellpath!$O157)) / 2</f>
        <v>0.5</v>
      </c>
      <c r="E157" s="20">
        <f>Model!$W$19*((drdp!B157+drdp!K157)*'MSXY-TI3S'!$B157+(drdp!E157+drdp!N157)*'MSXY-TI3S'!$C157+(drdp!H157+drdp!Q157)*'MSXY-TI3S'!$D157)</f>
        <v>0</v>
      </c>
      <c r="F157" s="20">
        <f>Model!$W$19*((drdp!C157+drdp!L157)*'MSXY-TI3S'!$B157+(drdp!F157+drdp!O157)*'MSXY-TI3S'!$C157+(drdp!I157+drdp!R157)*'MSXY-TI3S'!$D157)</f>
        <v>0</v>
      </c>
      <c r="G157" s="20">
        <f>Model!$W$19*((drdp!D157+drdp!M157)*'MSXY-TI3S'!$B157+(drdp!G157+drdp!P157)*'MSXY-TI3S'!$C157+(drdp!J157+drdp!S157)*'MSXY-TI3S'!$D157)</f>
        <v>0</v>
      </c>
      <c r="H157" s="18">
        <f>Model!$W$19*((drdp!B157)*'MSXY-TI3S'!$B157+(drdp!E157)*'MSXY-TI3S'!$C157+(drdp!H157)*'MSXY-TI3S'!$D157)</f>
        <v>0</v>
      </c>
      <c r="I157" s="18">
        <f>Model!$W$19*((drdp!C157)*'MSXY-TI3S'!$B157+(drdp!F157)*'MSXY-TI3S'!$C157+(drdp!I157)*'MSXY-TI3S'!$D157)</f>
        <v>0</v>
      </c>
      <c r="J157" s="18">
        <f>Model!$W$19*((drdp!D157)*'MSXY-TI3S'!$B157+(drdp!G157)*'MSXY-TI3S'!$C157+(drdp!J157)*'MSXY-TI3S'!$D157)</f>
        <v>0</v>
      </c>
      <c r="K157" s="21">
        <f>SUM(E$3:E156)+H157</f>
        <v>0.54522529094147965</v>
      </c>
      <c r="L157" s="21">
        <f>SUM(F$3:F156)+I157</f>
        <v>-1.5025867919343403</v>
      </c>
      <c r="M157" s="21">
        <f>SUM(G$3:G156)+J157</f>
        <v>0</v>
      </c>
      <c r="N157" s="21"/>
      <c r="O157" s="21"/>
      <c r="P157" s="21"/>
      <c r="Q157" s="19">
        <f t="shared" si="13"/>
        <v>0.29727061788222114</v>
      </c>
      <c r="R157" s="19">
        <f t="shared" si="14"/>
        <v>2.2577670672955326</v>
      </c>
      <c r="S157" s="19">
        <f t="shared" si="15"/>
        <v>0</v>
      </c>
      <c r="T157" s="19">
        <f t="shared" si="16"/>
        <v>-0.8192483207972252</v>
      </c>
      <c r="U157" s="19">
        <f t="shared" si="17"/>
        <v>0</v>
      </c>
      <c r="V157" s="19">
        <f t="shared" si="18"/>
        <v>0</v>
      </c>
    </row>
    <row r="158" spans="1:22" x14ac:dyDescent="0.25">
      <c r="A158" s="26">
        <f>Wellpath!E158</f>
        <v>0</v>
      </c>
      <c r="B158" s="22">
        <v>0</v>
      </c>
      <c r="C158" s="22">
        <v>0</v>
      </c>
      <c r="D158" s="22">
        <f>(COS(Wellpath!$L158) * COS(Wellpath!$O158) * COS(Wellpath!$O158) - COS(Wellpath!$L158) * SIN(Wellpath!$O158) * SIN(Wellpath!$O158) - TAN(Dip) * SIN(Wellpath!$L158) * COS(Wellpath!$O158)) / 2</f>
        <v>0.5</v>
      </c>
      <c r="E158" s="20">
        <f>Model!$W$19*((drdp!B158+drdp!K158)*'MSXY-TI3S'!$B158+(drdp!E158+drdp!N158)*'MSXY-TI3S'!$C158+(drdp!H158+drdp!Q158)*'MSXY-TI3S'!$D158)</f>
        <v>0</v>
      </c>
      <c r="F158" s="20">
        <f>Model!$W$19*((drdp!C158+drdp!L158)*'MSXY-TI3S'!$B158+(drdp!F158+drdp!O158)*'MSXY-TI3S'!$C158+(drdp!I158+drdp!R158)*'MSXY-TI3S'!$D158)</f>
        <v>0</v>
      </c>
      <c r="G158" s="20">
        <f>Model!$W$19*((drdp!D158+drdp!M158)*'MSXY-TI3S'!$B158+(drdp!G158+drdp!P158)*'MSXY-TI3S'!$C158+(drdp!J158+drdp!S158)*'MSXY-TI3S'!$D158)</f>
        <v>0</v>
      </c>
      <c r="H158" s="18">
        <f>Model!$W$19*((drdp!B158)*'MSXY-TI3S'!$B158+(drdp!E158)*'MSXY-TI3S'!$C158+(drdp!H158)*'MSXY-TI3S'!$D158)</f>
        <v>0</v>
      </c>
      <c r="I158" s="18">
        <f>Model!$W$19*((drdp!C158)*'MSXY-TI3S'!$B158+(drdp!F158)*'MSXY-TI3S'!$C158+(drdp!I158)*'MSXY-TI3S'!$D158)</f>
        <v>0</v>
      </c>
      <c r="J158" s="18">
        <f>Model!$W$19*((drdp!D158)*'MSXY-TI3S'!$B158+(drdp!G158)*'MSXY-TI3S'!$C158+(drdp!J158)*'MSXY-TI3S'!$D158)</f>
        <v>0</v>
      </c>
      <c r="K158" s="21">
        <f>SUM(E$3:E157)+H158</f>
        <v>0.54522529094147965</v>
      </c>
      <c r="L158" s="21">
        <f>SUM(F$3:F157)+I158</f>
        <v>-1.5025867919343403</v>
      </c>
      <c r="M158" s="21">
        <f>SUM(G$3:G157)+J158</f>
        <v>0</v>
      </c>
      <c r="N158" s="21"/>
      <c r="O158" s="21"/>
      <c r="P158" s="21"/>
      <c r="Q158" s="19">
        <f t="shared" si="13"/>
        <v>0.29727061788222114</v>
      </c>
      <c r="R158" s="19">
        <f t="shared" si="14"/>
        <v>2.2577670672955326</v>
      </c>
      <c r="S158" s="19">
        <f t="shared" si="15"/>
        <v>0</v>
      </c>
      <c r="T158" s="19">
        <f t="shared" si="16"/>
        <v>-0.8192483207972252</v>
      </c>
      <c r="U158" s="19">
        <f t="shared" si="17"/>
        <v>0</v>
      </c>
      <c r="V158" s="19">
        <f t="shared" si="18"/>
        <v>0</v>
      </c>
    </row>
    <row r="159" spans="1:22" x14ac:dyDescent="0.25">
      <c r="A159" s="26">
        <f>Wellpath!E159</f>
        <v>0</v>
      </c>
      <c r="B159" s="22">
        <v>0</v>
      </c>
      <c r="C159" s="22">
        <v>0</v>
      </c>
      <c r="D159" s="22">
        <f>(COS(Wellpath!$L159) * COS(Wellpath!$O159) * COS(Wellpath!$O159) - COS(Wellpath!$L159) * SIN(Wellpath!$O159) * SIN(Wellpath!$O159) - TAN(Dip) * SIN(Wellpath!$L159) * COS(Wellpath!$O159)) / 2</f>
        <v>0.5</v>
      </c>
      <c r="E159" s="20">
        <f>Model!$W$19*((drdp!B159+drdp!K159)*'MSXY-TI3S'!$B159+(drdp!E159+drdp!N159)*'MSXY-TI3S'!$C159+(drdp!H159+drdp!Q159)*'MSXY-TI3S'!$D159)</f>
        <v>0</v>
      </c>
      <c r="F159" s="20">
        <f>Model!$W$19*((drdp!C159+drdp!L159)*'MSXY-TI3S'!$B159+(drdp!F159+drdp!O159)*'MSXY-TI3S'!$C159+(drdp!I159+drdp!R159)*'MSXY-TI3S'!$D159)</f>
        <v>0</v>
      </c>
      <c r="G159" s="20">
        <f>Model!$W$19*((drdp!D159+drdp!M159)*'MSXY-TI3S'!$B159+(drdp!G159+drdp!P159)*'MSXY-TI3S'!$C159+(drdp!J159+drdp!S159)*'MSXY-TI3S'!$D159)</f>
        <v>0</v>
      </c>
      <c r="H159" s="18">
        <f>Model!$W$19*((drdp!B159)*'MSXY-TI3S'!$B159+(drdp!E159)*'MSXY-TI3S'!$C159+(drdp!H159)*'MSXY-TI3S'!$D159)</f>
        <v>0</v>
      </c>
      <c r="I159" s="18">
        <f>Model!$W$19*((drdp!C159)*'MSXY-TI3S'!$B159+(drdp!F159)*'MSXY-TI3S'!$C159+(drdp!I159)*'MSXY-TI3S'!$D159)</f>
        <v>0</v>
      </c>
      <c r="J159" s="18">
        <f>Model!$W$19*((drdp!D159)*'MSXY-TI3S'!$B159+(drdp!G159)*'MSXY-TI3S'!$C159+(drdp!J159)*'MSXY-TI3S'!$D159)</f>
        <v>0</v>
      </c>
      <c r="K159" s="21">
        <f>SUM(E$3:E158)+H159</f>
        <v>0.54522529094147965</v>
      </c>
      <c r="L159" s="21">
        <f>SUM(F$3:F158)+I159</f>
        <v>-1.5025867919343403</v>
      </c>
      <c r="M159" s="21">
        <f>SUM(G$3:G158)+J159</f>
        <v>0</v>
      </c>
      <c r="N159" s="21"/>
      <c r="O159" s="21"/>
      <c r="P159" s="21"/>
      <c r="Q159" s="19">
        <f t="shared" si="13"/>
        <v>0.29727061788222114</v>
      </c>
      <c r="R159" s="19">
        <f t="shared" si="14"/>
        <v>2.2577670672955326</v>
      </c>
      <c r="S159" s="19">
        <f t="shared" si="15"/>
        <v>0</v>
      </c>
      <c r="T159" s="19">
        <f t="shared" si="16"/>
        <v>-0.8192483207972252</v>
      </c>
      <c r="U159" s="19">
        <f t="shared" si="17"/>
        <v>0</v>
      </c>
      <c r="V159" s="19">
        <f t="shared" si="18"/>
        <v>0</v>
      </c>
    </row>
    <row r="160" spans="1:22" x14ac:dyDescent="0.25">
      <c r="A160" s="26">
        <f>Wellpath!E160</f>
        <v>0</v>
      </c>
      <c r="B160" s="22">
        <v>0</v>
      </c>
      <c r="C160" s="22">
        <v>0</v>
      </c>
      <c r="D160" s="22">
        <f>(COS(Wellpath!$L160) * COS(Wellpath!$O160) * COS(Wellpath!$O160) - COS(Wellpath!$L160) * SIN(Wellpath!$O160) * SIN(Wellpath!$O160) - TAN(Dip) * SIN(Wellpath!$L160) * COS(Wellpath!$O160)) / 2</f>
        <v>0.5</v>
      </c>
      <c r="E160" s="20">
        <f>Model!$W$19*((drdp!B160+drdp!K160)*'MSXY-TI3S'!$B160+(drdp!E160+drdp!N160)*'MSXY-TI3S'!$C160+(drdp!H160+drdp!Q160)*'MSXY-TI3S'!$D160)</f>
        <v>0</v>
      </c>
      <c r="F160" s="20">
        <f>Model!$W$19*((drdp!C160+drdp!L160)*'MSXY-TI3S'!$B160+(drdp!F160+drdp!O160)*'MSXY-TI3S'!$C160+(drdp!I160+drdp!R160)*'MSXY-TI3S'!$D160)</f>
        <v>0</v>
      </c>
      <c r="G160" s="20">
        <f>Model!$W$19*((drdp!D160+drdp!M160)*'MSXY-TI3S'!$B160+(drdp!G160+drdp!P160)*'MSXY-TI3S'!$C160+(drdp!J160+drdp!S160)*'MSXY-TI3S'!$D160)</f>
        <v>0</v>
      </c>
      <c r="H160" s="18">
        <f>Model!$W$19*((drdp!B160)*'MSXY-TI3S'!$B160+(drdp!E160)*'MSXY-TI3S'!$C160+(drdp!H160)*'MSXY-TI3S'!$D160)</f>
        <v>0</v>
      </c>
      <c r="I160" s="18">
        <f>Model!$W$19*((drdp!C160)*'MSXY-TI3S'!$B160+(drdp!F160)*'MSXY-TI3S'!$C160+(drdp!I160)*'MSXY-TI3S'!$D160)</f>
        <v>0</v>
      </c>
      <c r="J160" s="18">
        <f>Model!$W$19*((drdp!D160)*'MSXY-TI3S'!$B160+(drdp!G160)*'MSXY-TI3S'!$C160+(drdp!J160)*'MSXY-TI3S'!$D160)</f>
        <v>0</v>
      </c>
      <c r="K160" s="21">
        <f>SUM(E$3:E159)+H160</f>
        <v>0.54522529094147965</v>
      </c>
      <c r="L160" s="21">
        <f>SUM(F$3:F159)+I160</f>
        <v>-1.5025867919343403</v>
      </c>
      <c r="M160" s="21">
        <f>SUM(G$3:G159)+J160</f>
        <v>0</v>
      </c>
      <c r="N160" s="21"/>
      <c r="O160" s="21"/>
      <c r="P160" s="21"/>
      <c r="Q160" s="19">
        <f t="shared" si="13"/>
        <v>0.29727061788222114</v>
      </c>
      <c r="R160" s="19">
        <f t="shared" si="14"/>
        <v>2.2577670672955326</v>
      </c>
      <c r="S160" s="19">
        <f t="shared" si="15"/>
        <v>0</v>
      </c>
      <c r="T160" s="19">
        <f t="shared" si="16"/>
        <v>-0.8192483207972252</v>
      </c>
      <c r="U160" s="19">
        <f t="shared" si="17"/>
        <v>0</v>
      </c>
      <c r="V160" s="19">
        <f t="shared" si="18"/>
        <v>0</v>
      </c>
    </row>
    <row r="161" spans="1:22" x14ac:dyDescent="0.25">
      <c r="A161" s="26">
        <f>Wellpath!E161</f>
        <v>0</v>
      </c>
      <c r="B161" s="22">
        <v>0</v>
      </c>
      <c r="C161" s="22">
        <v>0</v>
      </c>
      <c r="D161" s="22">
        <f>(COS(Wellpath!$L161) * COS(Wellpath!$O161) * COS(Wellpath!$O161) - COS(Wellpath!$L161) * SIN(Wellpath!$O161) * SIN(Wellpath!$O161) - TAN(Dip) * SIN(Wellpath!$L161) * COS(Wellpath!$O161)) / 2</f>
        <v>0.5</v>
      </c>
      <c r="E161" s="20">
        <f>Model!$W$19*((drdp!B161+drdp!K161)*'MSXY-TI3S'!$B161+(drdp!E161+drdp!N161)*'MSXY-TI3S'!$C161+(drdp!H161+drdp!Q161)*'MSXY-TI3S'!$D161)</f>
        <v>0</v>
      </c>
      <c r="F161" s="20">
        <f>Model!$W$19*((drdp!C161+drdp!L161)*'MSXY-TI3S'!$B161+(drdp!F161+drdp!O161)*'MSXY-TI3S'!$C161+(drdp!I161+drdp!R161)*'MSXY-TI3S'!$D161)</f>
        <v>0</v>
      </c>
      <c r="G161" s="20">
        <f>Model!$W$19*((drdp!D161+drdp!M161)*'MSXY-TI3S'!$B161+(drdp!G161+drdp!P161)*'MSXY-TI3S'!$C161+(drdp!J161+drdp!S161)*'MSXY-TI3S'!$D161)</f>
        <v>0</v>
      </c>
      <c r="H161" s="18">
        <f>Model!$W$19*((drdp!B161)*'MSXY-TI3S'!$B161+(drdp!E161)*'MSXY-TI3S'!$C161+(drdp!H161)*'MSXY-TI3S'!$D161)</f>
        <v>0</v>
      </c>
      <c r="I161" s="18">
        <f>Model!$W$19*((drdp!C161)*'MSXY-TI3S'!$B161+(drdp!F161)*'MSXY-TI3S'!$C161+(drdp!I161)*'MSXY-TI3S'!$D161)</f>
        <v>0</v>
      </c>
      <c r="J161" s="18">
        <f>Model!$W$19*((drdp!D161)*'MSXY-TI3S'!$B161+(drdp!G161)*'MSXY-TI3S'!$C161+(drdp!J161)*'MSXY-TI3S'!$D161)</f>
        <v>0</v>
      </c>
      <c r="K161" s="21">
        <f>SUM(E$3:E160)+H161</f>
        <v>0.54522529094147965</v>
      </c>
      <c r="L161" s="21">
        <f>SUM(F$3:F160)+I161</f>
        <v>-1.5025867919343403</v>
      </c>
      <c r="M161" s="21">
        <f>SUM(G$3:G160)+J161</f>
        <v>0</v>
      </c>
      <c r="N161" s="21"/>
      <c r="O161" s="21"/>
      <c r="P161" s="21"/>
      <c r="Q161" s="19">
        <f t="shared" si="13"/>
        <v>0.29727061788222114</v>
      </c>
      <c r="R161" s="19">
        <f t="shared" si="14"/>
        <v>2.2577670672955326</v>
      </c>
      <c r="S161" s="19">
        <f t="shared" si="15"/>
        <v>0</v>
      </c>
      <c r="T161" s="19">
        <f t="shared" si="16"/>
        <v>-0.8192483207972252</v>
      </c>
      <c r="U161" s="19">
        <f t="shared" si="17"/>
        <v>0</v>
      </c>
      <c r="V161" s="19">
        <f t="shared" si="18"/>
        <v>0</v>
      </c>
    </row>
    <row r="162" spans="1:22" x14ac:dyDescent="0.25">
      <c r="A162" s="26">
        <f>Wellpath!E162</f>
        <v>0</v>
      </c>
      <c r="B162" s="22">
        <v>0</v>
      </c>
      <c r="C162" s="22">
        <v>0</v>
      </c>
      <c r="D162" s="22">
        <f>(COS(Wellpath!$L162) * COS(Wellpath!$O162) * COS(Wellpath!$O162) - COS(Wellpath!$L162) * SIN(Wellpath!$O162) * SIN(Wellpath!$O162) - TAN(Dip) * SIN(Wellpath!$L162) * COS(Wellpath!$O162)) / 2</f>
        <v>0.5</v>
      </c>
      <c r="E162" s="20">
        <f>Model!$W$19*((drdp!B162+drdp!K162)*'MSXY-TI3S'!$B162+(drdp!E162+drdp!N162)*'MSXY-TI3S'!$C162+(drdp!H162+drdp!Q162)*'MSXY-TI3S'!$D162)</f>
        <v>0</v>
      </c>
      <c r="F162" s="20">
        <f>Model!$W$19*((drdp!C162+drdp!L162)*'MSXY-TI3S'!$B162+(drdp!F162+drdp!O162)*'MSXY-TI3S'!$C162+(drdp!I162+drdp!R162)*'MSXY-TI3S'!$D162)</f>
        <v>0</v>
      </c>
      <c r="G162" s="20">
        <f>Model!$W$19*((drdp!D162+drdp!M162)*'MSXY-TI3S'!$B162+(drdp!G162+drdp!P162)*'MSXY-TI3S'!$C162+(drdp!J162+drdp!S162)*'MSXY-TI3S'!$D162)</f>
        <v>0</v>
      </c>
      <c r="H162" s="18">
        <f>Model!$W$19*((drdp!B162)*'MSXY-TI3S'!$B162+(drdp!E162)*'MSXY-TI3S'!$C162+(drdp!H162)*'MSXY-TI3S'!$D162)</f>
        <v>0</v>
      </c>
      <c r="I162" s="18">
        <f>Model!$W$19*((drdp!C162)*'MSXY-TI3S'!$B162+(drdp!F162)*'MSXY-TI3S'!$C162+(drdp!I162)*'MSXY-TI3S'!$D162)</f>
        <v>0</v>
      </c>
      <c r="J162" s="18">
        <f>Model!$W$19*((drdp!D162)*'MSXY-TI3S'!$B162+(drdp!G162)*'MSXY-TI3S'!$C162+(drdp!J162)*'MSXY-TI3S'!$D162)</f>
        <v>0</v>
      </c>
      <c r="K162" s="21">
        <f>SUM(E$3:E161)+H162</f>
        <v>0.54522529094147965</v>
      </c>
      <c r="L162" s="21">
        <f>SUM(F$3:F161)+I162</f>
        <v>-1.5025867919343403</v>
      </c>
      <c r="M162" s="21">
        <f>SUM(G$3:G161)+J162</f>
        <v>0</v>
      </c>
      <c r="N162" s="21"/>
      <c r="O162" s="21"/>
      <c r="P162" s="21"/>
      <c r="Q162" s="19">
        <f t="shared" si="13"/>
        <v>0.29727061788222114</v>
      </c>
      <c r="R162" s="19">
        <f t="shared" si="14"/>
        <v>2.2577670672955326</v>
      </c>
      <c r="S162" s="19">
        <f t="shared" si="15"/>
        <v>0</v>
      </c>
      <c r="T162" s="19">
        <f t="shared" si="16"/>
        <v>-0.8192483207972252</v>
      </c>
      <c r="U162" s="19">
        <f t="shared" si="17"/>
        <v>0</v>
      </c>
      <c r="V162" s="19">
        <f t="shared" si="18"/>
        <v>0</v>
      </c>
    </row>
    <row r="163" spans="1:22" x14ac:dyDescent="0.25">
      <c r="A163" s="26">
        <f>Wellpath!E163</f>
        <v>0</v>
      </c>
      <c r="B163" s="22">
        <v>0</v>
      </c>
      <c r="C163" s="22">
        <v>0</v>
      </c>
      <c r="D163" s="22">
        <f>(COS(Wellpath!$L163) * COS(Wellpath!$O163) * COS(Wellpath!$O163) - COS(Wellpath!$L163) * SIN(Wellpath!$O163) * SIN(Wellpath!$O163) - TAN(Dip) * SIN(Wellpath!$L163) * COS(Wellpath!$O163)) / 2</f>
        <v>0.5</v>
      </c>
      <c r="E163" s="20">
        <f>Model!$W$19*((drdp!B163+drdp!K163)*'MSXY-TI3S'!$B163+(drdp!E163+drdp!N163)*'MSXY-TI3S'!$C163+(drdp!H163+drdp!Q163)*'MSXY-TI3S'!$D163)</f>
        <v>0</v>
      </c>
      <c r="F163" s="20">
        <f>Model!$W$19*((drdp!C163+drdp!L163)*'MSXY-TI3S'!$B163+(drdp!F163+drdp!O163)*'MSXY-TI3S'!$C163+(drdp!I163+drdp!R163)*'MSXY-TI3S'!$D163)</f>
        <v>0</v>
      </c>
      <c r="G163" s="20">
        <f>Model!$W$19*((drdp!D163+drdp!M163)*'MSXY-TI3S'!$B163+(drdp!G163+drdp!P163)*'MSXY-TI3S'!$C163+(drdp!J163+drdp!S163)*'MSXY-TI3S'!$D163)</f>
        <v>0</v>
      </c>
      <c r="H163" s="18">
        <f>Model!$W$19*((drdp!B163)*'MSXY-TI3S'!$B163+(drdp!E163)*'MSXY-TI3S'!$C163+(drdp!H163)*'MSXY-TI3S'!$D163)</f>
        <v>0</v>
      </c>
      <c r="I163" s="18">
        <f>Model!$W$19*((drdp!C163)*'MSXY-TI3S'!$B163+(drdp!F163)*'MSXY-TI3S'!$C163+(drdp!I163)*'MSXY-TI3S'!$D163)</f>
        <v>0</v>
      </c>
      <c r="J163" s="18">
        <f>Model!$W$19*((drdp!D163)*'MSXY-TI3S'!$B163+(drdp!G163)*'MSXY-TI3S'!$C163+(drdp!J163)*'MSXY-TI3S'!$D163)</f>
        <v>0</v>
      </c>
      <c r="K163" s="21">
        <f>SUM(E$3:E162)+H163</f>
        <v>0.54522529094147965</v>
      </c>
      <c r="L163" s="21">
        <f>SUM(F$3:F162)+I163</f>
        <v>-1.5025867919343403</v>
      </c>
      <c r="M163" s="21">
        <f>SUM(G$3:G162)+J163</f>
        <v>0</v>
      </c>
      <c r="N163" s="21"/>
      <c r="O163" s="21"/>
      <c r="P163" s="21"/>
      <c r="Q163" s="19">
        <f t="shared" si="13"/>
        <v>0.29727061788222114</v>
      </c>
      <c r="R163" s="19">
        <f t="shared" si="14"/>
        <v>2.2577670672955326</v>
      </c>
      <c r="S163" s="19">
        <f t="shared" si="15"/>
        <v>0</v>
      </c>
      <c r="T163" s="19">
        <f t="shared" si="16"/>
        <v>-0.8192483207972252</v>
      </c>
      <c r="U163" s="19">
        <f t="shared" si="17"/>
        <v>0</v>
      </c>
      <c r="V163" s="19">
        <f t="shared" si="18"/>
        <v>0</v>
      </c>
    </row>
    <row r="164" spans="1:22" x14ac:dyDescent="0.25">
      <c r="A164" s="26">
        <f>Wellpath!E164</f>
        <v>0</v>
      </c>
      <c r="B164" s="22">
        <v>0</v>
      </c>
      <c r="C164" s="22">
        <v>0</v>
      </c>
      <c r="D164" s="22">
        <f>(COS(Wellpath!$L164) * COS(Wellpath!$O164) * COS(Wellpath!$O164) - COS(Wellpath!$L164) * SIN(Wellpath!$O164) * SIN(Wellpath!$O164) - TAN(Dip) * SIN(Wellpath!$L164) * COS(Wellpath!$O164)) / 2</f>
        <v>0.5</v>
      </c>
      <c r="E164" s="20">
        <f>Model!$W$19*((drdp!B164+drdp!K164)*'MSXY-TI3S'!$B164+(drdp!E164+drdp!N164)*'MSXY-TI3S'!$C164+(drdp!H164+drdp!Q164)*'MSXY-TI3S'!$D164)</f>
        <v>0</v>
      </c>
      <c r="F164" s="20">
        <f>Model!$W$19*((drdp!C164+drdp!L164)*'MSXY-TI3S'!$B164+(drdp!F164+drdp!O164)*'MSXY-TI3S'!$C164+(drdp!I164+drdp!R164)*'MSXY-TI3S'!$D164)</f>
        <v>0</v>
      </c>
      <c r="G164" s="20">
        <f>Model!$W$19*((drdp!D164+drdp!M164)*'MSXY-TI3S'!$B164+(drdp!G164+drdp!P164)*'MSXY-TI3S'!$C164+(drdp!J164+drdp!S164)*'MSXY-TI3S'!$D164)</f>
        <v>0</v>
      </c>
      <c r="H164" s="18">
        <f>Model!$W$19*((drdp!B164)*'MSXY-TI3S'!$B164+(drdp!E164)*'MSXY-TI3S'!$C164+(drdp!H164)*'MSXY-TI3S'!$D164)</f>
        <v>0</v>
      </c>
      <c r="I164" s="18">
        <f>Model!$W$19*((drdp!C164)*'MSXY-TI3S'!$B164+(drdp!F164)*'MSXY-TI3S'!$C164+(drdp!I164)*'MSXY-TI3S'!$D164)</f>
        <v>0</v>
      </c>
      <c r="J164" s="18">
        <f>Model!$W$19*((drdp!D164)*'MSXY-TI3S'!$B164+(drdp!G164)*'MSXY-TI3S'!$C164+(drdp!J164)*'MSXY-TI3S'!$D164)</f>
        <v>0</v>
      </c>
      <c r="K164" s="21">
        <f>SUM(E$3:E163)+H164</f>
        <v>0.54522529094147965</v>
      </c>
      <c r="L164" s="21">
        <f>SUM(F$3:F163)+I164</f>
        <v>-1.5025867919343403</v>
      </c>
      <c r="M164" s="21">
        <f>SUM(G$3:G163)+J164</f>
        <v>0</v>
      </c>
      <c r="N164" s="21"/>
      <c r="O164" s="21"/>
      <c r="P164" s="21"/>
      <c r="Q164" s="19">
        <f t="shared" si="13"/>
        <v>0.29727061788222114</v>
      </c>
      <c r="R164" s="19">
        <f t="shared" si="14"/>
        <v>2.2577670672955326</v>
      </c>
      <c r="S164" s="19">
        <f t="shared" si="15"/>
        <v>0</v>
      </c>
      <c r="T164" s="19">
        <f t="shared" si="16"/>
        <v>-0.8192483207972252</v>
      </c>
      <c r="U164" s="19">
        <f t="shared" si="17"/>
        <v>0</v>
      </c>
      <c r="V164" s="19">
        <f t="shared" si="18"/>
        <v>0</v>
      </c>
    </row>
    <row r="165" spans="1:22" x14ac:dyDescent="0.25">
      <c r="A165" s="26">
        <f>Wellpath!E165</f>
        <v>0</v>
      </c>
      <c r="B165" s="22">
        <v>0</v>
      </c>
      <c r="C165" s="22">
        <v>0</v>
      </c>
      <c r="D165" s="22">
        <f>(COS(Wellpath!$L165) * COS(Wellpath!$O165) * COS(Wellpath!$O165) - COS(Wellpath!$L165) * SIN(Wellpath!$O165) * SIN(Wellpath!$O165) - TAN(Dip) * SIN(Wellpath!$L165) * COS(Wellpath!$O165)) / 2</f>
        <v>0.5</v>
      </c>
      <c r="E165" s="20">
        <f>Model!$W$19*((drdp!B165+drdp!K165)*'MSXY-TI3S'!$B165+(drdp!E165+drdp!N165)*'MSXY-TI3S'!$C165+(drdp!H165+drdp!Q165)*'MSXY-TI3S'!$D165)</f>
        <v>0</v>
      </c>
      <c r="F165" s="20">
        <f>Model!$W$19*((drdp!C165+drdp!L165)*'MSXY-TI3S'!$B165+(drdp!F165+drdp!O165)*'MSXY-TI3S'!$C165+(drdp!I165+drdp!R165)*'MSXY-TI3S'!$D165)</f>
        <v>0</v>
      </c>
      <c r="G165" s="20">
        <f>Model!$W$19*((drdp!D165+drdp!M165)*'MSXY-TI3S'!$B165+(drdp!G165+drdp!P165)*'MSXY-TI3S'!$C165+(drdp!J165+drdp!S165)*'MSXY-TI3S'!$D165)</f>
        <v>0</v>
      </c>
      <c r="H165" s="18">
        <f>Model!$W$19*((drdp!B165)*'MSXY-TI3S'!$B165+(drdp!E165)*'MSXY-TI3S'!$C165+(drdp!H165)*'MSXY-TI3S'!$D165)</f>
        <v>0</v>
      </c>
      <c r="I165" s="18">
        <f>Model!$W$19*((drdp!C165)*'MSXY-TI3S'!$B165+(drdp!F165)*'MSXY-TI3S'!$C165+(drdp!I165)*'MSXY-TI3S'!$D165)</f>
        <v>0</v>
      </c>
      <c r="J165" s="18">
        <f>Model!$W$19*((drdp!D165)*'MSXY-TI3S'!$B165+(drdp!G165)*'MSXY-TI3S'!$C165+(drdp!J165)*'MSXY-TI3S'!$D165)</f>
        <v>0</v>
      </c>
      <c r="K165" s="21">
        <f>SUM(E$3:E164)+H165</f>
        <v>0.54522529094147965</v>
      </c>
      <c r="L165" s="21">
        <f>SUM(F$3:F164)+I165</f>
        <v>-1.5025867919343403</v>
      </c>
      <c r="M165" s="21">
        <f>SUM(G$3:G164)+J165</f>
        <v>0</v>
      </c>
      <c r="N165" s="21"/>
      <c r="O165" s="21"/>
      <c r="P165" s="21"/>
      <c r="Q165" s="19">
        <f t="shared" si="13"/>
        <v>0.29727061788222114</v>
      </c>
      <c r="R165" s="19">
        <f t="shared" si="14"/>
        <v>2.2577670672955326</v>
      </c>
      <c r="S165" s="19">
        <f t="shared" si="15"/>
        <v>0</v>
      </c>
      <c r="T165" s="19">
        <f t="shared" si="16"/>
        <v>-0.8192483207972252</v>
      </c>
      <c r="U165" s="19">
        <f t="shared" si="17"/>
        <v>0</v>
      </c>
      <c r="V165" s="19">
        <f t="shared" si="18"/>
        <v>0</v>
      </c>
    </row>
    <row r="166" spans="1:22" x14ac:dyDescent="0.25">
      <c r="A166" s="26">
        <f>Wellpath!E166</f>
        <v>0</v>
      </c>
      <c r="B166" s="22">
        <v>0</v>
      </c>
      <c r="C166" s="22">
        <v>0</v>
      </c>
      <c r="D166" s="22">
        <f>(COS(Wellpath!$L166) * COS(Wellpath!$O166) * COS(Wellpath!$O166) - COS(Wellpath!$L166) * SIN(Wellpath!$O166) * SIN(Wellpath!$O166) - TAN(Dip) * SIN(Wellpath!$L166) * COS(Wellpath!$O166)) / 2</f>
        <v>0.5</v>
      </c>
      <c r="E166" s="20">
        <f>Model!$W$19*((drdp!B166+drdp!K166)*'MSXY-TI3S'!$B166+(drdp!E166+drdp!N166)*'MSXY-TI3S'!$C166+(drdp!H166+drdp!Q166)*'MSXY-TI3S'!$D166)</f>
        <v>0</v>
      </c>
      <c r="F166" s="20">
        <f>Model!$W$19*((drdp!C166+drdp!L166)*'MSXY-TI3S'!$B166+(drdp!F166+drdp!O166)*'MSXY-TI3S'!$C166+(drdp!I166+drdp!R166)*'MSXY-TI3S'!$D166)</f>
        <v>0</v>
      </c>
      <c r="G166" s="20">
        <f>Model!$W$19*((drdp!D166+drdp!M166)*'MSXY-TI3S'!$B166+(drdp!G166+drdp!P166)*'MSXY-TI3S'!$C166+(drdp!J166+drdp!S166)*'MSXY-TI3S'!$D166)</f>
        <v>0</v>
      </c>
      <c r="H166" s="18">
        <f>Model!$W$19*((drdp!B166)*'MSXY-TI3S'!$B166+(drdp!E166)*'MSXY-TI3S'!$C166+(drdp!H166)*'MSXY-TI3S'!$D166)</f>
        <v>0</v>
      </c>
      <c r="I166" s="18">
        <f>Model!$W$19*((drdp!C166)*'MSXY-TI3S'!$B166+(drdp!F166)*'MSXY-TI3S'!$C166+(drdp!I166)*'MSXY-TI3S'!$D166)</f>
        <v>0</v>
      </c>
      <c r="J166" s="18">
        <f>Model!$W$19*((drdp!D166)*'MSXY-TI3S'!$B166+(drdp!G166)*'MSXY-TI3S'!$C166+(drdp!J166)*'MSXY-TI3S'!$D166)</f>
        <v>0</v>
      </c>
      <c r="K166" s="21">
        <f>SUM(E$3:E165)+H166</f>
        <v>0.54522529094147965</v>
      </c>
      <c r="L166" s="21">
        <f>SUM(F$3:F165)+I166</f>
        <v>-1.5025867919343403</v>
      </c>
      <c r="M166" s="21">
        <f>SUM(G$3:G165)+J166</f>
        <v>0</v>
      </c>
      <c r="N166" s="21"/>
      <c r="O166" s="21"/>
      <c r="P166" s="21"/>
      <c r="Q166" s="19">
        <f t="shared" si="13"/>
        <v>0.29727061788222114</v>
      </c>
      <c r="R166" s="19">
        <f t="shared" si="14"/>
        <v>2.2577670672955326</v>
      </c>
      <c r="S166" s="19">
        <f t="shared" si="15"/>
        <v>0</v>
      </c>
      <c r="T166" s="19">
        <f t="shared" si="16"/>
        <v>-0.8192483207972252</v>
      </c>
      <c r="U166" s="19">
        <f t="shared" si="17"/>
        <v>0</v>
      </c>
      <c r="V166" s="19">
        <f t="shared" si="18"/>
        <v>0</v>
      </c>
    </row>
    <row r="167" spans="1:22" x14ac:dyDescent="0.25">
      <c r="A167" s="26">
        <f>Wellpath!E167</f>
        <v>0</v>
      </c>
      <c r="B167" s="22">
        <v>0</v>
      </c>
      <c r="C167" s="22">
        <v>0</v>
      </c>
      <c r="D167" s="22">
        <f>(COS(Wellpath!$L167) * COS(Wellpath!$O167) * COS(Wellpath!$O167) - COS(Wellpath!$L167) * SIN(Wellpath!$O167) * SIN(Wellpath!$O167) - TAN(Dip) * SIN(Wellpath!$L167) * COS(Wellpath!$O167)) / 2</f>
        <v>0.5</v>
      </c>
      <c r="E167" s="20">
        <f>Model!$W$19*((drdp!B167+drdp!K167)*'MSXY-TI3S'!$B167+(drdp!E167+drdp!N167)*'MSXY-TI3S'!$C167+(drdp!H167+drdp!Q167)*'MSXY-TI3S'!$D167)</f>
        <v>0</v>
      </c>
      <c r="F167" s="20">
        <f>Model!$W$19*((drdp!C167+drdp!L167)*'MSXY-TI3S'!$B167+(drdp!F167+drdp!O167)*'MSXY-TI3S'!$C167+(drdp!I167+drdp!R167)*'MSXY-TI3S'!$D167)</f>
        <v>0</v>
      </c>
      <c r="G167" s="20">
        <f>Model!$W$19*((drdp!D167+drdp!M167)*'MSXY-TI3S'!$B167+(drdp!G167+drdp!P167)*'MSXY-TI3S'!$C167+(drdp!J167+drdp!S167)*'MSXY-TI3S'!$D167)</f>
        <v>0</v>
      </c>
      <c r="H167" s="18">
        <f>Model!$W$19*((drdp!B167)*'MSXY-TI3S'!$B167+(drdp!E167)*'MSXY-TI3S'!$C167+(drdp!H167)*'MSXY-TI3S'!$D167)</f>
        <v>0</v>
      </c>
      <c r="I167" s="18">
        <f>Model!$W$19*((drdp!C167)*'MSXY-TI3S'!$B167+(drdp!F167)*'MSXY-TI3S'!$C167+(drdp!I167)*'MSXY-TI3S'!$D167)</f>
        <v>0</v>
      </c>
      <c r="J167" s="18">
        <f>Model!$W$19*((drdp!D167)*'MSXY-TI3S'!$B167+(drdp!G167)*'MSXY-TI3S'!$C167+(drdp!J167)*'MSXY-TI3S'!$D167)</f>
        <v>0</v>
      </c>
      <c r="K167" s="21">
        <f>SUM(E$3:E166)+H167</f>
        <v>0.54522529094147965</v>
      </c>
      <c r="L167" s="21">
        <f>SUM(F$3:F166)+I167</f>
        <v>-1.5025867919343403</v>
      </c>
      <c r="M167" s="21">
        <f>SUM(G$3:G166)+J167</f>
        <v>0</v>
      </c>
      <c r="N167" s="21"/>
      <c r="O167" s="21"/>
      <c r="P167" s="21"/>
      <c r="Q167" s="19">
        <f t="shared" si="13"/>
        <v>0.29727061788222114</v>
      </c>
      <c r="R167" s="19">
        <f t="shared" si="14"/>
        <v>2.2577670672955326</v>
      </c>
      <c r="S167" s="19">
        <f t="shared" si="15"/>
        <v>0</v>
      </c>
      <c r="T167" s="19">
        <f t="shared" si="16"/>
        <v>-0.8192483207972252</v>
      </c>
      <c r="U167" s="19">
        <f t="shared" si="17"/>
        <v>0</v>
      </c>
      <c r="V167" s="19">
        <f t="shared" si="18"/>
        <v>0</v>
      </c>
    </row>
    <row r="168" spans="1:22" x14ac:dyDescent="0.25">
      <c r="A168" s="26">
        <f>Wellpath!E168</f>
        <v>0</v>
      </c>
      <c r="B168" s="22">
        <v>0</v>
      </c>
      <c r="C168" s="22">
        <v>0</v>
      </c>
      <c r="D168" s="22">
        <f>(COS(Wellpath!$L168) * COS(Wellpath!$O168) * COS(Wellpath!$O168) - COS(Wellpath!$L168) * SIN(Wellpath!$O168) * SIN(Wellpath!$O168) - TAN(Dip) * SIN(Wellpath!$L168) * COS(Wellpath!$O168)) / 2</f>
        <v>0.5</v>
      </c>
      <c r="E168" s="20">
        <f>Model!$W$19*((drdp!B168+drdp!K168)*'MSXY-TI3S'!$B168+(drdp!E168+drdp!N168)*'MSXY-TI3S'!$C168+(drdp!H168+drdp!Q168)*'MSXY-TI3S'!$D168)</f>
        <v>0</v>
      </c>
      <c r="F168" s="20">
        <f>Model!$W$19*((drdp!C168+drdp!L168)*'MSXY-TI3S'!$B168+(drdp!F168+drdp!O168)*'MSXY-TI3S'!$C168+(drdp!I168+drdp!R168)*'MSXY-TI3S'!$D168)</f>
        <v>0</v>
      </c>
      <c r="G168" s="20">
        <f>Model!$W$19*((drdp!D168+drdp!M168)*'MSXY-TI3S'!$B168+(drdp!G168+drdp!P168)*'MSXY-TI3S'!$C168+(drdp!J168+drdp!S168)*'MSXY-TI3S'!$D168)</f>
        <v>0</v>
      </c>
      <c r="H168" s="18">
        <f>Model!$W$19*((drdp!B168)*'MSXY-TI3S'!$B168+(drdp!E168)*'MSXY-TI3S'!$C168+(drdp!H168)*'MSXY-TI3S'!$D168)</f>
        <v>0</v>
      </c>
      <c r="I168" s="18">
        <f>Model!$W$19*((drdp!C168)*'MSXY-TI3S'!$B168+(drdp!F168)*'MSXY-TI3S'!$C168+(drdp!I168)*'MSXY-TI3S'!$D168)</f>
        <v>0</v>
      </c>
      <c r="J168" s="18">
        <f>Model!$W$19*((drdp!D168)*'MSXY-TI3S'!$B168+(drdp!G168)*'MSXY-TI3S'!$C168+(drdp!J168)*'MSXY-TI3S'!$D168)</f>
        <v>0</v>
      </c>
      <c r="K168" s="21">
        <f>SUM(E$3:E167)+H168</f>
        <v>0.54522529094147965</v>
      </c>
      <c r="L168" s="21">
        <f>SUM(F$3:F167)+I168</f>
        <v>-1.5025867919343403</v>
      </c>
      <c r="M168" s="21">
        <f>SUM(G$3:G167)+J168</f>
        <v>0</v>
      </c>
      <c r="N168" s="21"/>
      <c r="O168" s="21"/>
      <c r="P168" s="21"/>
      <c r="Q168" s="19">
        <f t="shared" si="13"/>
        <v>0.29727061788222114</v>
      </c>
      <c r="R168" s="19">
        <f t="shared" si="14"/>
        <v>2.2577670672955326</v>
      </c>
      <c r="S168" s="19">
        <f t="shared" si="15"/>
        <v>0</v>
      </c>
      <c r="T168" s="19">
        <f t="shared" si="16"/>
        <v>-0.8192483207972252</v>
      </c>
      <c r="U168" s="19">
        <f t="shared" si="17"/>
        <v>0</v>
      </c>
      <c r="V168" s="19">
        <f t="shared" si="18"/>
        <v>0</v>
      </c>
    </row>
    <row r="169" spans="1:22" x14ac:dyDescent="0.25">
      <c r="A169" s="26">
        <f>Wellpath!E169</f>
        <v>0</v>
      </c>
      <c r="B169" s="22">
        <v>0</v>
      </c>
      <c r="C169" s="22">
        <v>0</v>
      </c>
      <c r="D169" s="22">
        <f>(COS(Wellpath!$L169) * COS(Wellpath!$O169) * COS(Wellpath!$O169) - COS(Wellpath!$L169) * SIN(Wellpath!$O169) * SIN(Wellpath!$O169) - TAN(Dip) * SIN(Wellpath!$L169) * COS(Wellpath!$O169)) / 2</f>
        <v>0.5</v>
      </c>
      <c r="E169" s="20">
        <f>Model!$W$19*((drdp!B169+drdp!K169)*'MSXY-TI3S'!$B169+(drdp!E169+drdp!N169)*'MSXY-TI3S'!$C169+(drdp!H169+drdp!Q169)*'MSXY-TI3S'!$D169)</f>
        <v>0</v>
      </c>
      <c r="F169" s="20">
        <f>Model!$W$19*((drdp!C169+drdp!L169)*'MSXY-TI3S'!$B169+(drdp!F169+drdp!O169)*'MSXY-TI3S'!$C169+(drdp!I169+drdp!R169)*'MSXY-TI3S'!$D169)</f>
        <v>0</v>
      </c>
      <c r="G169" s="20">
        <f>Model!$W$19*((drdp!D169+drdp!M169)*'MSXY-TI3S'!$B169+(drdp!G169+drdp!P169)*'MSXY-TI3S'!$C169+(drdp!J169+drdp!S169)*'MSXY-TI3S'!$D169)</f>
        <v>0</v>
      </c>
      <c r="H169" s="18">
        <f>Model!$W$19*((drdp!B169)*'MSXY-TI3S'!$B169+(drdp!E169)*'MSXY-TI3S'!$C169+(drdp!H169)*'MSXY-TI3S'!$D169)</f>
        <v>0</v>
      </c>
      <c r="I169" s="18">
        <f>Model!$W$19*((drdp!C169)*'MSXY-TI3S'!$B169+(drdp!F169)*'MSXY-TI3S'!$C169+(drdp!I169)*'MSXY-TI3S'!$D169)</f>
        <v>0</v>
      </c>
      <c r="J169" s="18">
        <f>Model!$W$19*((drdp!D169)*'MSXY-TI3S'!$B169+(drdp!G169)*'MSXY-TI3S'!$C169+(drdp!J169)*'MSXY-TI3S'!$D169)</f>
        <v>0</v>
      </c>
      <c r="K169" s="21">
        <f>SUM(E$3:E168)+H169</f>
        <v>0.54522529094147965</v>
      </c>
      <c r="L169" s="21">
        <f>SUM(F$3:F168)+I169</f>
        <v>-1.5025867919343403</v>
      </c>
      <c r="M169" s="21">
        <f>SUM(G$3:G168)+J169</f>
        <v>0</v>
      </c>
      <c r="N169" s="21"/>
      <c r="O169" s="21"/>
      <c r="P169" s="21"/>
      <c r="Q169" s="19">
        <f t="shared" si="13"/>
        <v>0.29727061788222114</v>
      </c>
      <c r="R169" s="19">
        <f t="shared" si="14"/>
        <v>2.2577670672955326</v>
      </c>
      <c r="S169" s="19">
        <f t="shared" si="15"/>
        <v>0</v>
      </c>
      <c r="T169" s="19">
        <f t="shared" si="16"/>
        <v>-0.8192483207972252</v>
      </c>
      <c r="U169" s="19">
        <f t="shared" si="17"/>
        <v>0</v>
      </c>
      <c r="V169" s="19">
        <f t="shared" si="18"/>
        <v>0</v>
      </c>
    </row>
    <row r="170" spans="1:22" x14ac:dyDescent="0.25">
      <c r="A170" s="26">
        <f>Wellpath!E170</f>
        <v>0</v>
      </c>
      <c r="B170" s="22">
        <v>0</v>
      </c>
      <c r="C170" s="22">
        <v>0</v>
      </c>
      <c r="D170" s="22">
        <f>(COS(Wellpath!$L170) * COS(Wellpath!$O170) * COS(Wellpath!$O170) - COS(Wellpath!$L170) * SIN(Wellpath!$O170) * SIN(Wellpath!$O170) - TAN(Dip) * SIN(Wellpath!$L170) * COS(Wellpath!$O170)) / 2</f>
        <v>0.5</v>
      </c>
      <c r="E170" s="20">
        <f>Model!$W$19*((drdp!B170+drdp!K170)*'MSXY-TI3S'!$B170+(drdp!E170+drdp!N170)*'MSXY-TI3S'!$C170+(drdp!H170+drdp!Q170)*'MSXY-TI3S'!$D170)</f>
        <v>0</v>
      </c>
      <c r="F170" s="20">
        <f>Model!$W$19*((drdp!C170+drdp!L170)*'MSXY-TI3S'!$B170+(drdp!F170+drdp!O170)*'MSXY-TI3S'!$C170+(drdp!I170+drdp!R170)*'MSXY-TI3S'!$D170)</f>
        <v>0</v>
      </c>
      <c r="G170" s="20">
        <f>Model!$W$19*((drdp!D170+drdp!M170)*'MSXY-TI3S'!$B170+(drdp!G170+drdp!P170)*'MSXY-TI3S'!$C170+(drdp!J170+drdp!S170)*'MSXY-TI3S'!$D170)</f>
        <v>0</v>
      </c>
      <c r="H170" s="18">
        <f>Model!$W$19*((drdp!B170)*'MSXY-TI3S'!$B170+(drdp!E170)*'MSXY-TI3S'!$C170+(drdp!H170)*'MSXY-TI3S'!$D170)</f>
        <v>0</v>
      </c>
      <c r="I170" s="18">
        <f>Model!$W$19*((drdp!C170)*'MSXY-TI3S'!$B170+(drdp!F170)*'MSXY-TI3S'!$C170+(drdp!I170)*'MSXY-TI3S'!$D170)</f>
        <v>0</v>
      </c>
      <c r="J170" s="18">
        <f>Model!$W$19*((drdp!D170)*'MSXY-TI3S'!$B170+(drdp!G170)*'MSXY-TI3S'!$C170+(drdp!J170)*'MSXY-TI3S'!$D170)</f>
        <v>0</v>
      </c>
      <c r="K170" s="21">
        <f>SUM(E$3:E169)+H170</f>
        <v>0.54522529094147965</v>
      </c>
      <c r="L170" s="21">
        <f>SUM(F$3:F169)+I170</f>
        <v>-1.5025867919343403</v>
      </c>
      <c r="M170" s="21">
        <f>SUM(G$3:G169)+J170</f>
        <v>0</v>
      </c>
      <c r="N170" s="21"/>
      <c r="O170" s="21"/>
      <c r="P170" s="21"/>
      <c r="Q170" s="19">
        <f t="shared" si="13"/>
        <v>0.29727061788222114</v>
      </c>
      <c r="R170" s="19">
        <f t="shared" si="14"/>
        <v>2.2577670672955326</v>
      </c>
      <c r="S170" s="19">
        <f t="shared" si="15"/>
        <v>0</v>
      </c>
      <c r="T170" s="19">
        <f t="shared" si="16"/>
        <v>-0.8192483207972252</v>
      </c>
      <c r="U170" s="19">
        <f t="shared" si="17"/>
        <v>0</v>
      </c>
      <c r="V170" s="19">
        <f t="shared" si="18"/>
        <v>0</v>
      </c>
    </row>
    <row r="171" spans="1:22" x14ac:dyDescent="0.25">
      <c r="A171" s="26">
        <f>Wellpath!E171</f>
        <v>0</v>
      </c>
      <c r="B171" s="22">
        <v>0</v>
      </c>
      <c r="C171" s="22">
        <v>0</v>
      </c>
      <c r="D171" s="22">
        <f>(COS(Wellpath!$L171) * COS(Wellpath!$O171) * COS(Wellpath!$O171) - COS(Wellpath!$L171) * SIN(Wellpath!$O171) * SIN(Wellpath!$O171) - TAN(Dip) * SIN(Wellpath!$L171) * COS(Wellpath!$O171)) / 2</f>
        <v>0.5</v>
      </c>
      <c r="E171" s="20">
        <f>Model!$W$19*((drdp!B171+drdp!K171)*'MSXY-TI3S'!$B171+(drdp!E171+drdp!N171)*'MSXY-TI3S'!$C171+(drdp!H171+drdp!Q171)*'MSXY-TI3S'!$D171)</f>
        <v>0</v>
      </c>
      <c r="F171" s="20">
        <f>Model!$W$19*((drdp!C171+drdp!L171)*'MSXY-TI3S'!$B171+(drdp!F171+drdp!O171)*'MSXY-TI3S'!$C171+(drdp!I171+drdp!R171)*'MSXY-TI3S'!$D171)</f>
        <v>0</v>
      </c>
      <c r="G171" s="20">
        <f>Model!$W$19*((drdp!D171+drdp!M171)*'MSXY-TI3S'!$B171+(drdp!G171+drdp!P171)*'MSXY-TI3S'!$C171+(drdp!J171+drdp!S171)*'MSXY-TI3S'!$D171)</f>
        <v>0</v>
      </c>
      <c r="H171" s="18">
        <f>Model!$W$19*((drdp!B171)*'MSXY-TI3S'!$B171+(drdp!E171)*'MSXY-TI3S'!$C171+(drdp!H171)*'MSXY-TI3S'!$D171)</f>
        <v>0</v>
      </c>
      <c r="I171" s="18">
        <f>Model!$W$19*((drdp!C171)*'MSXY-TI3S'!$B171+(drdp!F171)*'MSXY-TI3S'!$C171+(drdp!I171)*'MSXY-TI3S'!$D171)</f>
        <v>0</v>
      </c>
      <c r="J171" s="18">
        <f>Model!$W$19*((drdp!D171)*'MSXY-TI3S'!$B171+(drdp!G171)*'MSXY-TI3S'!$C171+(drdp!J171)*'MSXY-TI3S'!$D171)</f>
        <v>0</v>
      </c>
      <c r="K171" s="21">
        <f>SUM(E$3:E170)+H171</f>
        <v>0.54522529094147965</v>
      </c>
      <c r="L171" s="21">
        <f>SUM(F$3:F170)+I171</f>
        <v>-1.5025867919343403</v>
      </c>
      <c r="M171" s="21">
        <f>SUM(G$3:G170)+J171</f>
        <v>0</v>
      </c>
      <c r="N171" s="21"/>
      <c r="O171" s="21"/>
      <c r="P171" s="21"/>
      <c r="Q171" s="19">
        <f t="shared" si="13"/>
        <v>0.29727061788222114</v>
      </c>
      <c r="R171" s="19">
        <f t="shared" si="14"/>
        <v>2.2577670672955326</v>
      </c>
      <c r="S171" s="19">
        <f t="shared" si="15"/>
        <v>0</v>
      </c>
      <c r="T171" s="19">
        <f t="shared" si="16"/>
        <v>-0.8192483207972252</v>
      </c>
      <c r="U171" s="19">
        <f t="shared" si="17"/>
        <v>0</v>
      </c>
      <c r="V171" s="19">
        <f t="shared" si="18"/>
        <v>0</v>
      </c>
    </row>
    <row r="172" spans="1:22" x14ac:dyDescent="0.25">
      <c r="A172" s="26">
        <f>Wellpath!E172</f>
        <v>0</v>
      </c>
      <c r="B172" s="22">
        <v>0</v>
      </c>
      <c r="C172" s="22">
        <v>0</v>
      </c>
      <c r="D172" s="22">
        <f>(COS(Wellpath!$L172) * COS(Wellpath!$O172) * COS(Wellpath!$O172) - COS(Wellpath!$L172) * SIN(Wellpath!$O172) * SIN(Wellpath!$O172) - TAN(Dip) * SIN(Wellpath!$L172) * COS(Wellpath!$O172)) / 2</f>
        <v>0.5</v>
      </c>
      <c r="E172" s="20">
        <f>Model!$W$19*((drdp!B172+drdp!K172)*'MSXY-TI3S'!$B172+(drdp!E172+drdp!N172)*'MSXY-TI3S'!$C172+(drdp!H172+drdp!Q172)*'MSXY-TI3S'!$D172)</f>
        <v>0</v>
      </c>
      <c r="F172" s="20">
        <f>Model!$W$19*((drdp!C172+drdp!L172)*'MSXY-TI3S'!$B172+(drdp!F172+drdp!O172)*'MSXY-TI3S'!$C172+(drdp!I172+drdp!R172)*'MSXY-TI3S'!$D172)</f>
        <v>0</v>
      </c>
      <c r="G172" s="20">
        <f>Model!$W$19*((drdp!D172+drdp!M172)*'MSXY-TI3S'!$B172+(drdp!G172+drdp!P172)*'MSXY-TI3S'!$C172+(drdp!J172+drdp!S172)*'MSXY-TI3S'!$D172)</f>
        <v>0</v>
      </c>
      <c r="H172" s="18">
        <f>Model!$W$19*((drdp!B172)*'MSXY-TI3S'!$B172+(drdp!E172)*'MSXY-TI3S'!$C172+(drdp!H172)*'MSXY-TI3S'!$D172)</f>
        <v>0</v>
      </c>
      <c r="I172" s="18">
        <f>Model!$W$19*((drdp!C172)*'MSXY-TI3S'!$B172+(drdp!F172)*'MSXY-TI3S'!$C172+(drdp!I172)*'MSXY-TI3S'!$D172)</f>
        <v>0</v>
      </c>
      <c r="J172" s="18">
        <f>Model!$W$19*((drdp!D172)*'MSXY-TI3S'!$B172+(drdp!G172)*'MSXY-TI3S'!$C172+(drdp!J172)*'MSXY-TI3S'!$D172)</f>
        <v>0</v>
      </c>
      <c r="K172" s="21">
        <f>SUM(E$3:E171)+H172</f>
        <v>0.54522529094147965</v>
      </c>
      <c r="L172" s="21">
        <f>SUM(F$3:F171)+I172</f>
        <v>-1.5025867919343403</v>
      </c>
      <c r="M172" s="21">
        <f>SUM(G$3:G171)+J172</f>
        <v>0</v>
      </c>
      <c r="N172" s="21"/>
      <c r="O172" s="21"/>
      <c r="P172" s="21"/>
      <c r="Q172" s="19">
        <f t="shared" si="13"/>
        <v>0.29727061788222114</v>
      </c>
      <c r="R172" s="19">
        <f t="shared" si="14"/>
        <v>2.2577670672955326</v>
      </c>
      <c r="S172" s="19">
        <f t="shared" si="15"/>
        <v>0</v>
      </c>
      <c r="T172" s="19">
        <f t="shared" si="16"/>
        <v>-0.8192483207972252</v>
      </c>
      <c r="U172" s="19">
        <f t="shared" si="17"/>
        <v>0</v>
      </c>
      <c r="V172" s="19">
        <f t="shared" si="18"/>
        <v>0</v>
      </c>
    </row>
    <row r="173" spans="1:22" x14ac:dyDescent="0.25">
      <c r="A173" s="26">
        <f>Wellpath!E173</f>
        <v>0</v>
      </c>
      <c r="B173" s="22">
        <v>0</v>
      </c>
      <c r="C173" s="22">
        <v>0</v>
      </c>
      <c r="D173" s="22">
        <f>(COS(Wellpath!$L173) * COS(Wellpath!$O173) * COS(Wellpath!$O173) - COS(Wellpath!$L173) * SIN(Wellpath!$O173) * SIN(Wellpath!$O173) - TAN(Dip) * SIN(Wellpath!$L173) * COS(Wellpath!$O173)) / 2</f>
        <v>0.5</v>
      </c>
      <c r="E173" s="20">
        <f>Model!$W$19*((drdp!B173+drdp!K173)*'MSXY-TI3S'!$B173+(drdp!E173+drdp!N173)*'MSXY-TI3S'!$C173+(drdp!H173+drdp!Q173)*'MSXY-TI3S'!$D173)</f>
        <v>0</v>
      </c>
      <c r="F173" s="20">
        <f>Model!$W$19*((drdp!C173+drdp!L173)*'MSXY-TI3S'!$B173+(drdp!F173+drdp!O173)*'MSXY-TI3S'!$C173+(drdp!I173+drdp!R173)*'MSXY-TI3S'!$D173)</f>
        <v>0</v>
      </c>
      <c r="G173" s="20">
        <f>Model!$W$19*((drdp!D173+drdp!M173)*'MSXY-TI3S'!$B173+(drdp!G173+drdp!P173)*'MSXY-TI3S'!$C173+(drdp!J173+drdp!S173)*'MSXY-TI3S'!$D173)</f>
        <v>0</v>
      </c>
      <c r="H173" s="18">
        <f>Model!$W$19*((drdp!B173)*'MSXY-TI3S'!$B173+(drdp!E173)*'MSXY-TI3S'!$C173+(drdp!H173)*'MSXY-TI3S'!$D173)</f>
        <v>0</v>
      </c>
      <c r="I173" s="18">
        <f>Model!$W$19*((drdp!C173)*'MSXY-TI3S'!$B173+(drdp!F173)*'MSXY-TI3S'!$C173+(drdp!I173)*'MSXY-TI3S'!$D173)</f>
        <v>0</v>
      </c>
      <c r="J173" s="18">
        <f>Model!$W$19*((drdp!D173)*'MSXY-TI3S'!$B173+(drdp!G173)*'MSXY-TI3S'!$C173+(drdp!J173)*'MSXY-TI3S'!$D173)</f>
        <v>0</v>
      </c>
      <c r="K173" s="21">
        <f>SUM(E$3:E172)+H173</f>
        <v>0.54522529094147965</v>
      </c>
      <c r="L173" s="21">
        <f>SUM(F$3:F172)+I173</f>
        <v>-1.5025867919343403</v>
      </c>
      <c r="M173" s="21">
        <f>SUM(G$3:G172)+J173</f>
        <v>0</v>
      </c>
      <c r="N173" s="21"/>
      <c r="O173" s="21"/>
      <c r="P173" s="21"/>
      <c r="Q173" s="19">
        <f t="shared" si="13"/>
        <v>0.29727061788222114</v>
      </c>
      <c r="R173" s="19">
        <f t="shared" si="14"/>
        <v>2.2577670672955326</v>
      </c>
      <c r="S173" s="19">
        <f t="shared" si="15"/>
        <v>0</v>
      </c>
      <c r="T173" s="19">
        <f t="shared" si="16"/>
        <v>-0.8192483207972252</v>
      </c>
      <c r="U173" s="19">
        <f t="shared" si="17"/>
        <v>0</v>
      </c>
      <c r="V173" s="19">
        <f t="shared" si="18"/>
        <v>0</v>
      </c>
    </row>
    <row r="174" spans="1:22" x14ac:dyDescent="0.25">
      <c r="A174" s="26">
        <f>Wellpath!E174</f>
        <v>0</v>
      </c>
      <c r="B174" s="22">
        <v>0</v>
      </c>
      <c r="C174" s="22">
        <v>0</v>
      </c>
      <c r="D174" s="22">
        <f>(COS(Wellpath!$L174) * COS(Wellpath!$O174) * COS(Wellpath!$O174) - COS(Wellpath!$L174) * SIN(Wellpath!$O174) * SIN(Wellpath!$O174) - TAN(Dip) * SIN(Wellpath!$L174) * COS(Wellpath!$O174)) / 2</f>
        <v>0.5</v>
      </c>
      <c r="E174" s="20">
        <f>Model!$W$19*((drdp!B174+drdp!K174)*'MSXY-TI3S'!$B174+(drdp!E174+drdp!N174)*'MSXY-TI3S'!$C174+(drdp!H174+drdp!Q174)*'MSXY-TI3S'!$D174)</f>
        <v>0</v>
      </c>
      <c r="F174" s="20">
        <f>Model!$W$19*((drdp!C174+drdp!L174)*'MSXY-TI3S'!$B174+(drdp!F174+drdp!O174)*'MSXY-TI3S'!$C174+(drdp!I174+drdp!R174)*'MSXY-TI3S'!$D174)</f>
        <v>0</v>
      </c>
      <c r="G174" s="20">
        <f>Model!$W$19*((drdp!D174+drdp!M174)*'MSXY-TI3S'!$B174+(drdp!G174+drdp!P174)*'MSXY-TI3S'!$C174+(drdp!J174+drdp!S174)*'MSXY-TI3S'!$D174)</f>
        <v>0</v>
      </c>
      <c r="H174" s="18">
        <f>Model!$W$19*((drdp!B174)*'MSXY-TI3S'!$B174+(drdp!E174)*'MSXY-TI3S'!$C174+(drdp!H174)*'MSXY-TI3S'!$D174)</f>
        <v>0</v>
      </c>
      <c r="I174" s="18">
        <f>Model!$W$19*((drdp!C174)*'MSXY-TI3S'!$B174+(drdp!F174)*'MSXY-TI3S'!$C174+(drdp!I174)*'MSXY-TI3S'!$D174)</f>
        <v>0</v>
      </c>
      <c r="J174" s="18">
        <f>Model!$W$19*((drdp!D174)*'MSXY-TI3S'!$B174+(drdp!G174)*'MSXY-TI3S'!$C174+(drdp!J174)*'MSXY-TI3S'!$D174)</f>
        <v>0</v>
      </c>
      <c r="K174" s="21">
        <f>SUM(E$3:E173)+H174</f>
        <v>0.54522529094147965</v>
      </c>
      <c r="L174" s="21">
        <f>SUM(F$3:F173)+I174</f>
        <v>-1.5025867919343403</v>
      </c>
      <c r="M174" s="21">
        <f>SUM(G$3:G173)+J174</f>
        <v>0</v>
      </c>
      <c r="N174" s="21"/>
      <c r="O174" s="21"/>
      <c r="P174" s="21"/>
      <c r="Q174" s="19">
        <f t="shared" si="13"/>
        <v>0.29727061788222114</v>
      </c>
      <c r="R174" s="19">
        <f t="shared" si="14"/>
        <v>2.2577670672955326</v>
      </c>
      <c r="S174" s="19">
        <f t="shared" si="15"/>
        <v>0</v>
      </c>
      <c r="T174" s="19">
        <f t="shared" si="16"/>
        <v>-0.8192483207972252</v>
      </c>
      <c r="U174" s="19">
        <f t="shared" si="17"/>
        <v>0</v>
      </c>
      <c r="V174" s="19">
        <f t="shared" si="18"/>
        <v>0</v>
      </c>
    </row>
    <row r="175" spans="1:22" x14ac:dyDescent="0.25">
      <c r="A175" s="26">
        <f>Wellpath!E175</f>
        <v>0</v>
      </c>
      <c r="B175" s="22">
        <v>0</v>
      </c>
      <c r="C175" s="22">
        <v>0</v>
      </c>
      <c r="D175" s="22">
        <f>(COS(Wellpath!$L175) * COS(Wellpath!$O175) * COS(Wellpath!$O175) - COS(Wellpath!$L175) * SIN(Wellpath!$O175) * SIN(Wellpath!$O175) - TAN(Dip) * SIN(Wellpath!$L175) * COS(Wellpath!$O175)) / 2</f>
        <v>0.5</v>
      </c>
      <c r="E175" s="20">
        <f>Model!$W$19*((drdp!B175+drdp!K175)*'MSXY-TI3S'!$B175+(drdp!E175+drdp!N175)*'MSXY-TI3S'!$C175+(drdp!H175+drdp!Q175)*'MSXY-TI3S'!$D175)</f>
        <v>0</v>
      </c>
      <c r="F175" s="20">
        <f>Model!$W$19*((drdp!C175+drdp!L175)*'MSXY-TI3S'!$B175+(drdp!F175+drdp!O175)*'MSXY-TI3S'!$C175+(drdp!I175+drdp!R175)*'MSXY-TI3S'!$D175)</f>
        <v>0</v>
      </c>
      <c r="G175" s="20">
        <f>Model!$W$19*((drdp!D175+drdp!M175)*'MSXY-TI3S'!$B175+(drdp!G175+drdp!P175)*'MSXY-TI3S'!$C175+(drdp!J175+drdp!S175)*'MSXY-TI3S'!$D175)</f>
        <v>0</v>
      </c>
      <c r="H175" s="18">
        <f>Model!$W$19*((drdp!B175)*'MSXY-TI3S'!$B175+(drdp!E175)*'MSXY-TI3S'!$C175+(drdp!H175)*'MSXY-TI3S'!$D175)</f>
        <v>0</v>
      </c>
      <c r="I175" s="18">
        <f>Model!$W$19*((drdp!C175)*'MSXY-TI3S'!$B175+(drdp!F175)*'MSXY-TI3S'!$C175+(drdp!I175)*'MSXY-TI3S'!$D175)</f>
        <v>0</v>
      </c>
      <c r="J175" s="18">
        <f>Model!$W$19*((drdp!D175)*'MSXY-TI3S'!$B175+(drdp!G175)*'MSXY-TI3S'!$C175+(drdp!J175)*'MSXY-TI3S'!$D175)</f>
        <v>0</v>
      </c>
      <c r="K175" s="21">
        <f>SUM(E$3:E174)+H175</f>
        <v>0.54522529094147965</v>
      </c>
      <c r="L175" s="21">
        <f>SUM(F$3:F174)+I175</f>
        <v>-1.5025867919343403</v>
      </c>
      <c r="M175" s="21">
        <f>SUM(G$3:G174)+J175</f>
        <v>0</v>
      </c>
      <c r="N175" s="21"/>
      <c r="O175" s="21"/>
      <c r="P175" s="21"/>
      <c r="Q175" s="19">
        <f t="shared" si="13"/>
        <v>0.29727061788222114</v>
      </c>
      <c r="R175" s="19">
        <f t="shared" si="14"/>
        <v>2.2577670672955326</v>
      </c>
      <c r="S175" s="19">
        <f t="shared" si="15"/>
        <v>0</v>
      </c>
      <c r="T175" s="19">
        <f t="shared" si="16"/>
        <v>-0.8192483207972252</v>
      </c>
      <c r="U175" s="19">
        <f t="shared" si="17"/>
        <v>0</v>
      </c>
      <c r="V175" s="19">
        <f t="shared" si="18"/>
        <v>0</v>
      </c>
    </row>
    <row r="176" spans="1:22" x14ac:dyDescent="0.25">
      <c r="A176" s="26">
        <f>Wellpath!E176</f>
        <v>0</v>
      </c>
      <c r="B176" s="22">
        <v>0</v>
      </c>
      <c r="C176" s="22">
        <v>0</v>
      </c>
      <c r="D176" s="22">
        <f>(COS(Wellpath!$L176) * COS(Wellpath!$O176) * COS(Wellpath!$O176) - COS(Wellpath!$L176) * SIN(Wellpath!$O176) * SIN(Wellpath!$O176) - TAN(Dip) * SIN(Wellpath!$L176) * COS(Wellpath!$O176)) / 2</f>
        <v>0.5</v>
      </c>
      <c r="E176" s="20">
        <f>Model!$W$19*((drdp!B176+drdp!K176)*'MSXY-TI3S'!$B176+(drdp!E176+drdp!N176)*'MSXY-TI3S'!$C176+(drdp!H176+drdp!Q176)*'MSXY-TI3S'!$D176)</f>
        <v>0</v>
      </c>
      <c r="F176" s="20">
        <f>Model!$W$19*((drdp!C176+drdp!L176)*'MSXY-TI3S'!$B176+(drdp!F176+drdp!O176)*'MSXY-TI3S'!$C176+(drdp!I176+drdp!R176)*'MSXY-TI3S'!$D176)</f>
        <v>0</v>
      </c>
      <c r="G176" s="20">
        <f>Model!$W$19*((drdp!D176+drdp!M176)*'MSXY-TI3S'!$B176+(drdp!G176+drdp!P176)*'MSXY-TI3S'!$C176+(drdp!J176+drdp!S176)*'MSXY-TI3S'!$D176)</f>
        <v>0</v>
      </c>
      <c r="H176" s="18">
        <f>Model!$W$19*((drdp!B176)*'MSXY-TI3S'!$B176+(drdp!E176)*'MSXY-TI3S'!$C176+(drdp!H176)*'MSXY-TI3S'!$D176)</f>
        <v>0</v>
      </c>
      <c r="I176" s="18">
        <f>Model!$W$19*((drdp!C176)*'MSXY-TI3S'!$B176+(drdp!F176)*'MSXY-TI3S'!$C176+(drdp!I176)*'MSXY-TI3S'!$D176)</f>
        <v>0</v>
      </c>
      <c r="J176" s="18">
        <f>Model!$W$19*((drdp!D176)*'MSXY-TI3S'!$B176+(drdp!G176)*'MSXY-TI3S'!$C176+(drdp!J176)*'MSXY-TI3S'!$D176)</f>
        <v>0</v>
      </c>
      <c r="K176" s="21">
        <f>SUM(E$3:E175)+H176</f>
        <v>0.54522529094147965</v>
      </c>
      <c r="L176" s="21">
        <f>SUM(F$3:F175)+I176</f>
        <v>-1.5025867919343403</v>
      </c>
      <c r="M176" s="21">
        <f>SUM(G$3:G175)+J176</f>
        <v>0</v>
      </c>
      <c r="N176" s="21"/>
      <c r="O176" s="21"/>
      <c r="P176" s="21"/>
      <c r="Q176" s="19">
        <f t="shared" si="13"/>
        <v>0.29727061788222114</v>
      </c>
      <c r="R176" s="19">
        <f t="shared" si="14"/>
        <v>2.2577670672955326</v>
      </c>
      <c r="S176" s="19">
        <f t="shared" si="15"/>
        <v>0</v>
      </c>
      <c r="T176" s="19">
        <f t="shared" si="16"/>
        <v>-0.8192483207972252</v>
      </c>
      <c r="U176" s="19">
        <f t="shared" si="17"/>
        <v>0</v>
      </c>
      <c r="V176" s="19">
        <f t="shared" si="18"/>
        <v>0</v>
      </c>
    </row>
    <row r="177" spans="1:22" x14ac:dyDescent="0.25">
      <c r="A177" s="26">
        <f>Wellpath!E177</f>
        <v>0</v>
      </c>
      <c r="B177" s="22">
        <v>0</v>
      </c>
      <c r="C177" s="22">
        <v>0</v>
      </c>
      <c r="D177" s="22">
        <f>(COS(Wellpath!$L177) * COS(Wellpath!$O177) * COS(Wellpath!$O177) - COS(Wellpath!$L177) * SIN(Wellpath!$O177) * SIN(Wellpath!$O177) - TAN(Dip) * SIN(Wellpath!$L177) * COS(Wellpath!$O177)) / 2</f>
        <v>0.5</v>
      </c>
      <c r="E177" s="20">
        <f>Model!$W$19*((drdp!B177+drdp!K177)*'MSXY-TI3S'!$B177+(drdp!E177+drdp!N177)*'MSXY-TI3S'!$C177+(drdp!H177+drdp!Q177)*'MSXY-TI3S'!$D177)</f>
        <v>0</v>
      </c>
      <c r="F177" s="20">
        <f>Model!$W$19*((drdp!C177+drdp!L177)*'MSXY-TI3S'!$B177+(drdp!F177+drdp!O177)*'MSXY-TI3S'!$C177+(drdp!I177+drdp!R177)*'MSXY-TI3S'!$D177)</f>
        <v>0</v>
      </c>
      <c r="G177" s="20">
        <f>Model!$W$19*((drdp!D177+drdp!M177)*'MSXY-TI3S'!$B177+(drdp!G177+drdp!P177)*'MSXY-TI3S'!$C177+(drdp!J177+drdp!S177)*'MSXY-TI3S'!$D177)</f>
        <v>0</v>
      </c>
      <c r="H177" s="18">
        <f>Model!$W$19*((drdp!B177)*'MSXY-TI3S'!$B177+(drdp!E177)*'MSXY-TI3S'!$C177+(drdp!H177)*'MSXY-TI3S'!$D177)</f>
        <v>0</v>
      </c>
      <c r="I177" s="18">
        <f>Model!$W$19*((drdp!C177)*'MSXY-TI3S'!$B177+(drdp!F177)*'MSXY-TI3S'!$C177+(drdp!I177)*'MSXY-TI3S'!$D177)</f>
        <v>0</v>
      </c>
      <c r="J177" s="18">
        <f>Model!$W$19*((drdp!D177)*'MSXY-TI3S'!$B177+(drdp!G177)*'MSXY-TI3S'!$C177+(drdp!J177)*'MSXY-TI3S'!$D177)</f>
        <v>0</v>
      </c>
      <c r="K177" s="21">
        <f>SUM(E$3:E176)+H177</f>
        <v>0.54522529094147965</v>
      </c>
      <c r="L177" s="21">
        <f>SUM(F$3:F176)+I177</f>
        <v>-1.5025867919343403</v>
      </c>
      <c r="M177" s="21">
        <f>SUM(G$3:G176)+J177</f>
        <v>0</v>
      </c>
      <c r="N177" s="21"/>
      <c r="O177" s="21"/>
      <c r="P177" s="21"/>
      <c r="Q177" s="19">
        <f t="shared" si="13"/>
        <v>0.29727061788222114</v>
      </c>
      <c r="R177" s="19">
        <f t="shared" si="14"/>
        <v>2.2577670672955326</v>
      </c>
      <c r="S177" s="19">
        <f t="shared" si="15"/>
        <v>0</v>
      </c>
      <c r="T177" s="19">
        <f t="shared" si="16"/>
        <v>-0.8192483207972252</v>
      </c>
      <c r="U177" s="19">
        <f t="shared" si="17"/>
        <v>0</v>
      </c>
      <c r="V177" s="19">
        <f t="shared" si="18"/>
        <v>0</v>
      </c>
    </row>
    <row r="178" spans="1:22" x14ac:dyDescent="0.25">
      <c r="A178" s="26">
        <f>Wellpath!E178</f>
        <v>0</v>
      </c>
      <c r="B178" s="22">
        <v>0</v>
      </c>
      <c r="C178" s="22">
        <v>0</v>
      </c>
      <c r="D178" s="22">
        <f>(COS(Wellpath!$L178) * COS(Wellpath!$O178) * COS(Wellpath!$O178) - COS(Wellpath!$L178) * SIN(Wellpath!$O178) * SIN(Wellpath!$O178) - TAN(Dip) * SIN(Wellpath!$L178) * COS(Wellpath!$O178)) / 2</f>
        <v>0.5</v>
      </c>
      <c r="E178" s="20">
        <f>Model!$W$19*((drdp!B178+drdp!K178)*'MSXY-TI3S'!$B178+(drdp!E178+drdp!N178)*'MSXY-TI3S'!$C178+(drdp!H178+drdp!Q178)*'MSXY-TI3S'!$D178)</f>
        <v>0</v>
      </c>
      <c r="F178" s="20">
        <f>Model!$W$19*((drdp!C178+drdp!L178)*'MSXY-TI3S'!$B178+(drdp!F178+drdp!O178)*'MSXY-TI3S'!$C178+(drdp!I178+drdp!R178)*'MSXY-TI3S'!$D178)</f>
        <v>0</v>
      </c>
      <c r="G178" s="20">
        <f>Model!$W$19*((drdp!D178+drdp!M178)*'MSXY-TI3S'!$B178+(drdp!G178+drdp!P178)*'MSXY-TI3S'!$C178+(drdp!J178+drdp!S178)*'MSXY-TI3S'!$D178)</f>
        <v>0</v>
      </c>
      <c r="H178" s="18">
        <f>Model!$W$19*((drdp!B178)*'MSXY-TI3S'!$B178+(drdp!E178)*'MSXY-TI3S'!$C178+(drdp!H178)*'MSXY-TI3S'!$D178)</f>
        <v>0</v>
      </c>
      <c r="I178" s="18">
        <f>Model!$W$19*((drdp!C178)*'MSXY-TI3S'!$B178+(drdp!F178)*'MSXY-TI3S'!$C178+(drdp!I178)*'MSXY-TI3S'!$D178)</f>
        <v>0</v>
      </c>
      <c r="J178" s="18">
        <f>Model!$W$19*((drdp!D178)*'MSXY-TI3S'!$B178+(drdp!G178)*'MSXY-TI3S'!$C178+(drdp!J178)*'MSXY-TI3S'!$D178)</f>
        <v>0</v>
      </c>
      <c r="K178" s="21">
        <f>SUM(E$3:E177)+H178</f>
        <v>0.54522529094147965</v>
      </c>
      <c r="L178" s="21">
        <f>SUM(F$3:F177)+I178</f>
        <v>-1.5025867919343403</v>
      </c>
      <c r="M178" s="21">
        <f>SUM(G$3:G177)+J178</f>
        <v>0</v>
      </c>
      <c r="N178" s="21"/>
      <c r="O178" s="21"/>
      <c r="P178" s="21"/>
      <c r="Q178" s="19">
        <f t="shared" si="13"/>
        <v>0.29727061788222114</v>
      </c>
      <c r="R178" s="19">
        <f t="shared" si="14"/>
        <v>2.2577670672955326</v>
      </c>
      <c r="S178" s="19">
        <f t="shared" si="15"/>
        <v>0</v>
      </c>
      <c r="T178" s="19">
        <f t="shared" si="16"/>
        <v>-0.8192483207972252</v>
      </c>
      <c r="U178" s="19">
        <f t="shared" si="17"/>
        <v>0</v>
      </c>
      <c r="V178" s="19">
        <f t="shared" si="18"/>
        <v>0</v>
      </c>
    </row>
    <row r="179" spans="1:22" x14ac:dyDescent="0.25">
      <c r="A179" s="26">
        <f>Wellpath!E179</f>
        <v>0</v>
      </c>
      <c r="B179" s="22">
        <v>0</v>
      </c>
      <c r="C179" s="22">
        <v>0</v>
      </c>
      <c r="D179" s="22">
        <f>(COS(Wellpath!$L179) * COS(Wellpath!$O179) * COS(Wellpath!$O179) - COS(Wellpath!$L179) * SIN(Wellpath!$O179) * SIN(Wellpath!$O179) - TAN(Dip) * SIN(Wellpath!$L179) * COS(Wellpath!$O179)) / 2</f>
        <v>0.5</v>
      </c>
      <c r="E179" s="20">
        <f>Model!$W$19*((drdp!B179+drdp!K179)*'MSXY-TI3S'!$B179+(drdp!E179+drdp!N179)*'MSXY-TI3S'!$C179+(drdp!H179+drdp!Q179)*'MSXY-TI3S'!$D179)</f>
        <v>0</v>
      </c>
      <c r="F179" s="20">
        <f>Model!$W$19*((drdp!C179+drdp!L179)*'MSXY-TI3S'!$B179+(drdp!F179+drdp!O179)*'MSXY-TI3S'!$C179+(drdp!I179+drdp!R179)*'MSXY-TI3S'!$D179)</f>
        <v>0</v>
      </c>
      <c r="G179" s="20">
        <f>Model!$W$19*((drdp!D179+drdp!M179)*'MSXY-TI3S'!$B179+(drdp!G179+drdp!P179)*'MSXY-TI3S'!$C179+(drdp!J179+drdp!S179)*'MSXY-TI3S'!$D179)</f>
        <v>0</v>
      </c>
      <c r="H179" s="18">
        <f>Model!$W$19*((drdp!B179)*'MSXY-TI3S'!$B179+(drdp!E179)*'MSXY-TI3S'!$C179+(drdp!H179)*'MSXY-TI3S'!$D179)</f>
        <v>0</v>
      </c>
      <c r="I179" s="18">
        <f>Model!$W$19*((drdp!C179)*'MSXY-TI3S'!$B179+(drdp!F179)*'MSXY-TI3S'!$C179+(drdp!I179)*'MSXY-TI3S'!$D179)</f>
        <v>0</v>
      </c>
      <c r="J179" s="18">
        <f>Model!$W$19*((drdp!D179)*'MSXY-TI3S'!$B179+(drdp!G179)*'MSXY-TI3S'!$C179+(drdp!J179)*'MSXY-TI3S'!$D179)</f>
        <v>0</v>
      </c>
      <c r="K179" s="21">
        <f>SUM(E$3:E178)+H179</f>
        <v>0.54522529094147965</v>
      </c>
      <c r="L179" s="21">
        <f>SUM(F$3:F178)+I179</f>
        <v>-1.5025867919343403</v>
      </c>
      <c r="M179" s="21">
        <f>SUM(G$3:G178)+J179</f>
        <v>0</v>
      </c>
      <c r="N179" s="21"/>
      <c r="O179" s="21"/>
      <c r="P179" s="21"/>
      <c r="Q179" s="19">
        <f t="shared" si="13"/>
        <v>0.29727061788222114</v>
      </c>
      <c r="R179" s="19">
        <f t="shared" si="14"/>
        <v>2.2577670672955326</v>
      </c>
      <c r="S179" s="19">
        <f t="shared" si="15"/>
        <v>0</v>
      </c>
      <c r="T179" s="19">
        <f t="shared" si="16"/>
        <v>-0.8192483207972252</v>
      </c>
      <c r="U179" s="19">
        <f t="shared" si="17"/>
        <v>0</v>
      </c>
      <c r="V179" s="19">
        <f t="shared" si="18"/>
        <v>0</v>
      </c>
    </row>
    <row r="180" spans="1:22" x14ac:dyDescent="0.25">
      <c r="A180" s="26">
        <f>Wellpath!E180</f>
        <v>0</v>
      </c>
      <c r="B180" s="22">
        <v>0</v>
      </c>
      <c r="C180" s="22">
        <v>0</v>
      </c>
      <c r="D180" s="22">
        <f>(COS(Wellpath!$L180) * COS(Wellpath!$O180) * COS(Wellpath!$O180) - COS(Wellpath!$L180) * SIN(Wellpath!$O180) * SIN(Wellpath!$O180) - TAN(Dip) * SIN(Wellpath!$L180) * COS(Wellpath!$O180)) / 2</f>
        <v>0.5</v>
      </c>
      <c r="E180" s="20">
        <f>Model!$W$19*((drdp!B180+drdp!K180)*'MSXY-TI3S'!$B180+(drdp!E180+drdp!N180)*'MSXY-TI3S'!$C180+(drdp!H180+drdp!Q180)*'MSXY-TI3S'!$D180)</f>
        <v>0</v>
      </c>
      <c r="F180" s="20">
        <f>Model!$W$19*((drdp!C180+drdp!L180)*'MSXY-TI3S'!$B180+(drdp!F180+drdp!O180)*'MSXY-TI3S'!$C180+(drdp!I180+drdp!R180)*'MSXY-TI3S'!$D180)</f>
        <v>0</v>
      </c>
      <c r="G180" s="20">
        <f>Model!$W$19*((drdp!D180+drdp!M180)*'MSXY-TI3S'!$B180+(drdp!G180+drdp!P180)*'MSXY-TI3S'!$C180+(drdp!J180+drdp!S180)*'MSXY-TI3S'!$D180)</f>
        <v>0</v>
      </c>
      <c r="H180" s="18">
        <f>Model!$W$19*((drdp!B180)*'MSXY-TI3S'!$B180+(drdp!E180)*'MSXY-TI3S'!$C180+(drdp!H180)*'MSXY-TI3S'!$D180)</f>
        <v>0</v>
      </c>
      <c r="I180" s="18">
        <f>Model!$W$19*((drdp!C180)*'MSXY-TI3S'!$B180+(drdp!F180)*'MSXY-TI3S'!$C180+(drdp!I180)*'MSXY-TI3S'!$D180)</f>
        <v>0</v>
      </c>
      <c r="J180" s="18">
        <f>Model!$W$19*((drdp!D180)*'MSXY-TI3S'!$B180+(drdp!G180)*'MSXY-TI3S'!$C180+(drdp!J180)*'MSXY-TI3S'!$D180)</f>
        <v>0</v>
      </c>
      <c r="K180" s="21">
        <f>SUM(E$3:E179)+H180</f>
        <v>0.54522529094147965</v>
      </c>
      <c r="L180" s="21">
        <f>SUM(F$3:F179)+I180</f>
        <v>-1.5025867919343403</v>
      </c>
      <c r="M180" s="21">
        <f>SUM(G$3:G179)+J180</f>
        <v>0</v>
      </c>
      <c r="N180" s="21"/>
      <c r="O180" s="21"/>
      <c r="P180" s="21"/>
      <c r="Q180" s="19">
        <f t="shared" si="13"/>
        <v>0.29727061788222114</v>
      </c>
      <c r="R180" s="19">
        <f t="shared" si="14"/>
        <v>2.2577670672955326</v>
      </c>
      <c r="S180" s="19">
        <f t="shared" si="15"/>
        <v>0</v>
      </c>
      <c r="T180" s="19">
        <f t="shared" si="16"/>
        <v>-0.8192483207972252</v>
      </c>
      <c r="U180" s="19">
        <f t="shared" si="17"/>
        <v>0</v>
      </c>
      <c r="V180" s="19">
        <f t="shared" si="18"/>
        <v>0</v>
      </c>
    </row>
    <row r="181" spans="1:22" x14ac:dyDescent="0.25">
      <c r="A181" s="26">
        <f>Wellpath!E181</f>
        <v>0</v>
      </c>
      <c r="B181" s="22">
        <v>0</v>
      </c>
      <c r="C181" s="22">
        <v>0</v>
      </c>
      <c r="D181" s="22">
        <f>(COS(Wellpath!$L181) * COS(Wellpath!$O181) * COS(Wellpath!$O181) - COS(Wellpath!$L181) * SIN(Wellpath!$O181) * SIN(Wellpath!$O181) - TAN(Dip) * SIN(Wellpath!$L181) * COS(Wellpath!$O181)) / 2</f>
        <v>0.5</v>
      </c>
      <c r="E181" s="20">
        <f>Model!$W$19*((drdp!B181+drdp!K181)*'MSXY-TI3S'!$B181+(drdp!E181+drdp!N181)*'MSXY-TI3S'!$C181+(drdp!H181+drdp!Q181)*'MSXY-TI3S'!$D181)</f>
        <v>0</v>
      </c>
      <c r="F181" s="20">
        <f>Model!$W$19*((drdp!C181+drdp!L181)*'MSXY-TI3S'!$B181+(drdp!F181+drdp!O181)*'MSXY-TI3S'!$C181+(drdp!I181+drdp!R181)*'MSXY-TI3S'!$D181)</f>
        <v>0</v>
      </c>
      <c r="G181" s="20">
        <f>Model!$W$19*((drdp!D181+drdp!M181)*'MSXY-TI3S'!$B181+(drdp!G181+drdp!P181)*'MSXY-TI3S'!$C181+(drdp!J181+drdp!S181)*'MSXY-TI3S'!$D181)</f>
        <v>0</v>
      </c>
      <c r="H181" s="18">
        <f>Model!$W$19*((drdp!B181)*'MSXY-TI3S'!$B181+(drdp!E181)*'MSXY-TI3S'!$C181+(drdp!H181)*'MSXY-TI3S'!$D181)</f>
        <v>0</v>
      </c>
      <c r="I181" s="18">
        <f>Model!$W$19*((drdp!C181)*'MSXY-TI3S'!$B181+(drdp!F181)*'MSXY-TI3S'!$C181+(drdp!I181)*'MSXY-TI3S'!$D181)</f>
        <v>0</v>
      </c>
      <c r="J181" s="18">
        <f>Model!$W$19*((drdp!D181)*'MSXY-TI3S'!$B181+(drdp!G181)*'MSXY-TI3S'!$C181+(drdp!J181)*'MSXY-TI3S'!$D181)</f>
        <v>0</v>
      </c>
      <c r="K181" s="21">
        <f>SUM(E$3:E180)+H181</f>
        <v>0.54522529094147965</v>
      </c>
      <c r="L181" s="21">
        <f>SUM(F$3:F180)+I181</f>
        <v>-1.5025867919343403</v>
      </c>
      <c r="M181" s="21">
        <f>SUM(G$3:G180)+J181</f>
        <v>0</v>
      </c>
      <c r="N181" s="21"/>
      <c r="O181" s="21"/>
      <c r="P181" s="21"/>
      <c r="Q181" s="19">
        <f t="shared" si="13"/>
        <v>0.29727061788222114</v>
      </c>
      <c r="R181" s="19">
        <f t="shared" si="14"/>
        <v>2.2577670672955326</v>
      </c>
      <c r="S181" s="19">
        <f t="shared" si="15"/>
        <v>0</v>
      </c>
      <c r="T181" s="19">
        <f t="shared" si="16"/>
        <v>-0.8192483207972252</v>
      </c>
      <c r="U181" s="19">
        <f t="shared" si="17"/>
        <v>0</v>
      </c>
      <c r="V181" s="19">
        <f t="shared" si="18"/>
        <v>0</v>
      </c>
    </row>
    <row r="182" spans="1:22" x14ac:dyDescent="0.25">
      <c r="A182" s="26">
        <f>Wellpath!E182</f>
        <v>0</v>
      </c>
      <c r="B182" s="22">
        <v>0</v>
      </c>
      <c r="C182" s="22">
        <v>0</v>
      </c>
      <c r="D182" s="22">
        <f>(COS(Wellpath!$L182) * COS(Wellpath!$O182) * COS(Wellpath!$O182) - COS(Wellpath!$L182) * SIN(Wellpath!$O182) * SIN(Wellpath!$O182) - TAN(Dip) * SIN(Wellpath!$L182) * COS(Wellpath!$O182)) / 2</f>
        <v>0.5</v>
      </c>
      <c r="E182" s="20">
        <f>Model!$W$19*((drdp!B182+drdp!K182)*'MSXY-TI3S'!$B182+(drdp!E182+drdp!N182)*'MSXY-TI3S'!$C182+(drdp!H182+drdp!Q182)*'MSXY-TI3S'!$D182)</f>
        <v>0</v>
      </c>
      <c r="F182" s="20">
        <f>Model!$W$19*((drdp!C182+drdp!L182)*'MSXY-TI3S'!$B182+(drdp!F182+drdp!O182)*'MSXY-TI3S'!$C182+(drdp!I182+drdp!R182)*'MSXY-TI3S'!$D182)</f>
        <v>0</v>
      </c>
      <c r="G182" s="20">
        <f>Model!$W$19*((drdp!D182+drdp!M182)*'MSXY-TI3S'!$B182+(drdp!G182+drdp!P182)*'MSXY-TI3S'!$C182+(drdp!J182+drdp!S182)*'MSXY-TI3S'!$D182)</f>
        <v>0</v>
      </c>
      <c r="H182" s="18">
        <f>Model!$W$19*((drdp!B182)*'MSXY-TI3S'!$B182+(drdp!E182)*'MSXY-TI3S'!$C182+(drdp!H182)*'MSXY-TI3S'!$D182)</f>
        <v>0</v>
      </c>
      <c r="I182" s="18">
        <f>Model!$W$19*((drdp!C182)*'MSXY-TI3S'!$B182+(drdp!F182)*'MSXY-TI3S'!$C182+(drdp!I182)*'MSXY-TI3S'!$D182)</f>
        <v>0</v>
      </c>
      <c r="J182" s="18">
        <f>Model!$W$19*((drdp!D182)*'MSXY-TI3S'!$B182+(drdp!G182)*'MSXY-TI3S'!$C182+(drdp!J182)*'MSXY-TI3S'!$D182)</f>
        <v>0</v>
      </c>
      <c r="K182" s="21">
        <f>SUM(E$3:E181)+H182</f>
        <v>0.54522529094147965</v>
      </c>
      <c r="L182" s="21">
        <f>SUM(F$3:F181)+I182</f>
        <v>-1.5025867919343403</v>
      </c>
      <c r="M182" s="21">
        <f>SUM(G$3:G181)+J182</f>
        <v>0</v>
      </c>
      <c r="N182" s="21"/>
      <c r="O182" s="21"/>
      <c r="P182" s="21"/>
      <c r="Q182" s="19">
        <f t="shared" si="13"/>
        <v>0.29727061788222114</v>
      </c>
      <c r="R182" s="19">
        <f t="shared" si="14"/>
        <v>2.2577670672955326</v>
      </c>
      <c r="S182" s="19">
        <f t="shared" si="15"/>
        <v>0</v>
      </c>
      <c r="T182" s="19">
        <f t="shared" si="16"/>
        <v>-0.8192483207972252</v>
      </c>
      <c r="U182" s="19">
        <f t="shared" si="17"/>
        <v>0</v>
      </c>
      <c r="V182" s="19">
        <f t="shared" si="18"/>
        <v>0</v>
      </c>
    </row>
    <row r="183" spans="1:22" x14ac:dyDescent="0.25">
      <c r="A183" s="26">
        <f>Wellpath!E183</f>
        <v>0</v>
      </c>
      <c r="B183" s="22">
        <v>0</v>
      </c>
      <c r="C183" s="22">
        <v>0</v>
      </c>
      <c r="D183" s="22">
        <f>(COS(Wellpath!$L183) * COS(Wellpath!$O183) * COS(Wellpath!$O183) - COS(Wellpath!$L183) * SIN(Wellpath!$O183) * SIN(Wellpath!$O183) - TAN(Dip) * SIN(Wellpath!$L183) * COS(Wellpath!$O183)) / 2</f>
        <v>0.5</v>
      </c>
      <c r="E183" s="20">
        <f>Model!$W$19*((drdp!B183+drdp!K183)*'MSXY-TI3S'!$B183+(drdp!E183+drdp!N183)*'MSXY-TI3S'!$C183+(drdp!H183+drdp!Q183)*'MSXY-TI3S'!$D183)</f>
        <v>0</v>
      </c>
      <c r="F183" s="20">
        <f>Model!$W$19*((drdp!C183+drdp!L183)*'MSXY-TI3S'!$B183+(drdp!F183+drdp!O183)*'MSXY-TI3S'!$C183+(drdp!I183+drdp!R183)*'MSXY-TI3S'!$D183)</f>
        <v>0</v>
      </c>
      <c r="G183" s="20">
        <f>Model!$W$19*((drdp!D183+drdp!M183)*'MSXY-TI3S'!$B183+(drdp!G183+drdp!P183)*'MSXY-TI3S'!$C183+(drdp!J183+drdp!S183)*'MSXY-TI3S'!$D183)</f>
        <v>0</v>
      </c>
      <c r="H183" s="18">
        <f>Model!$W$19*((drdp!B183)*'MSXY-TI3S'!$B183+(drdp!E183)*'MSXY-TI3S'!$C183+(drdp!H183)*'MSXY-TI3S'!$D183)</f>
        <v>0</v>
      </c>
      <c r="I183" s="18">
        <f>Model!$W$19*((drdp!C183)*'MSXY-TI3S'!$B183+(drdp!F183)*'MSXY-TI3S'!$C183+(drdp!I183)*'MSXY-TI3S'!$D183)</f>
        <v>0</v>
      </c>
      <c r="J183" s="18">
        <f>Model!$W$19*((drdp!D183)*'MSXY-TI3S'!$B183+(drdp!G183)*'MSXY-TI3S'!$C183+(drdp!J183)*'MSXY-TI3S'!$D183)</f>
        <v>0</v>
      </c>
      <c r="K183" s="21">
        <f>SUM(E$3:E182)+H183</f>
        <v>0.54522529094147965</v>
      </c>
      <c r="L183" s="21">
        <f>SUM(F$3:F182)+I183</f>
        <v>-1.5025867919343403</v>
      </c>
      <c r="M183" s="21">
        <f>SUM(G$3:G182)+J183</f>
        <v>0</v>
      </c>
      <c r="N183" s="21"/>
      <c r="O183" s="21"/>
      <c r="P183" s="21"/>
      <c r="Q183" s="19">
        <f t="shared" si="13"/>
        <v>0.29727061788222114</v>
      </c>
      <c r="R183" s="19">
        <f t="shared" si="14"/>
        <v>2.2577670672955326</v>
      </c>
      <c r="S183" s="19">
        <f t="shared" si="15"/>
        <v>0</v>
      </c>
      <c r="T183" s="19">
        <f t="shared" si="16"/>
        <v>-0.8192483207972252</v>
      </c>
      <c r="U183" s="19">
        <f t="shared" si="17"/>
        <v>0</v>
      </c>
      <c r="V183" s="19">
        <f t="shared" si="18"/>
        <v>0</v>
      </c>
    </row>
    <row r="184" spans="1:22" x14ac:dyDescent="0.25">
      <c r="A184" s="26">
        <f>Wellpath!E184</f>
        <v>0</v>
      </c>
      <c r="B184" s="22">
        <v>0</v>
      </c>
      <c r="C184" s="22">
        <v>0</v>
      </c>
      <c r="D184" s="22">
        <f>(COS(Wellpath!$L184) * COS(Wellpath!$O184) * COS(Wellpath!$O184) - COS(Wellpath!$L184) * SIN(Wellpath!$O184) * SIN(Wellpath!$O184) - TAN(Dip) * SIN(Wellpath!$L184) * COS(Wellpath!$O184)) / 2</f>
        <v>0.5</v>
      </c>
      <c r="E184" s="20">
        <f>Model!$W$19*((drdp!B184+drdp!K184)*'MSXY-TI3S'!$B184+(drdp!E184+drdp!N184)*'MSXY-TI3S'!$C184+(drdp!H184+drdp!Q184)*'MSXY-TI3S'!$D184)</f>
        <v>0</v>
      </c>
      <c r="F184" s="20">
        <f>Model!$W$19*((drdp!C184+drdp!L184)*'MSXY-TI3S'!$B184+(drdp!F184+drdp!O184)*'MSXY-TI3S'!$C184+(drdp!I184+drdp!R184)*'MSXY-TI3S'!$D184)</f>
        <v>0</v>
      </c>
      <c r="G184" s="20">
        <f>Model!$W$19*((drdp!D184+drdp!M184)*'MSXY-TI3S'!$B184+(drdp!G184+drdp!P184)*'MSXY-TI3S'!$C184+(drdp!J184+drdp!S184)*'MSXY-TI3S'!$D184)</f>
        <v>0</v>
      </c>
      <c r="H184" s="18">
        <f>Model!$W$19*((drdp!B184)*'MSXY-TI3S'!$B184+(drdp!E184)*'MSXY-TI3S'!$C184+(drdp!H184)*'MSXY-TI3S'!$D184)</f>
        <v>0</v>
      </c>
      <c r="I184" s="18">
        <f>Model!$W$19*((drdp!C184)*'MSXY-TI3S'!$B184+(drdp!F184)*'MSXY-TI3S'!$C184+(drdp!I184)*'MSXY-TI3S'!$D184)</f>
        <v>0</v>
      </c>
      <c r="J184" s="18">
        <f>Model!$W$19*((drdp!D184)*'MSXY-TI3S'!$B184+(drdp!G184)*'MSXY-TI3S'!$C184+(drdp!J184)*'MSXY-TI3S'!$D184)</f>
        <v>0</v>
      </c>
      <c r="K184" s="21">
        <f>SUM(E$3:E183)+H184</f>
        <v>0.54522529094147965</v>
      </c>
      <c r="L184" s="21">
        <f>SUM(F$3:F183)+I184</f>
        <v>-1.5025867919343403</v>
      </c>
      <c r="M184" s="21">
        <f>SUM(G$3:G183)+J184</f>
        <v>0</v>
      </c>
      <c r="N184" s="21"/>
      <c r="O184" s="21"/>
      <c r="P184" s="21"/>
      <c r="Q184" s="19">
        <f t="shared" si="13"/>
        <v>0.29727061788222114</v>
      </c>
      <c r="R184" s="19">
        <f t="shared" si="14"/>
        <v>2.2577670672955326</v>
      </c>
      <c r="S184" s="19">
        <f t="shared" si="15"/>
        <v>0</v>
      </c>
      <c r="T184" s="19">
        <f t="shared" si="16"/>
        <v>-0.8192483207972252</v>
      </c>
      <c r="U184" s="19">
        <f t="shared" si="17"/>
        <v>0</v>
      </c>
      <c r="V184" s="19">
        <f t="shared" si="18"/>
        <v>0</v>
      </c>
    </row>
    <row r="185" spans="1:22" x14ac:dyDescent="0.25">
      <c r="A185" s="26">
        <f>Wellpath!E185</f>
        <v>0</v>
      </c>
      <c r="B185" s="22">
        <v>0</v>
      </c>
      <c r="C185" s="22">
        <v>0</v>
      </c>
      <c r="D185" s="22">
        <f>(COS(Wellpath!$L185) * COS(Wellpath!$O185) * COS(Wellpath!$O185) - COS(Wellpath!$L185) * SIN(Wellpath!$O185) * SIN(Wellpath!$O185) - TAN(Dip) * SIN(Wellpath!$L185) * COS(Wellpath!$O185)) / 2</f>
        <v>0.5</v>
      </c>
      <c r="E185" s="20">
        <f>Model!$W$19*((drdp!B185+drdp!K185)*'MSXY-TI3S'!$B185+(drdp!E185+drdp!N185)*'MSXY-TI3S'!$C185+(drdp!H185+drdp!Q185)*'MSXY-TI3S'!$D185)</f>
        <v>0</v>
      </c>
      <c r="F185" s="20">
        <f>Model!$W$19*((drdp!C185+drdp!L185)*'MSXY-TI3S'!$B185+(drdp!F185+drdp!O185)*'MSXY-TI3S'!$C185+(drdp!I185+drdp!R185)*'MSXY-TI3S'!$D185)</f>
        <v>0</v>
      </c>
      <c r="G185" s="20">
        <f>Model!$W$19*((drdp!D185+drdp!M185)*'MSXY-TI3S'!$B185+(drdp!G185+drdp!P185)*'MSXY-TI3S'!$C185+(drdp!J185+drdp!S185)*'MSXY-TI3S'!$D185)</f>
        <v>0</v>
      </c>
      <c r="H185" s="18">
        <f>Model!$W$19*((drdp!B185)*'MSXY-TI3S'!$B185+(drdp!E185)*'MSXY-TI3S'!$C185+(drdp!H185)*'MSXY-TI3S'!$D185)</f>
        <v>0</v>
      </c>
      <c r="I185" s="18">
        <f>Model!$W$19*((drdp!C185)*'MSXY-TI3S'!$B185+(drdp!F185)*'MSXY-TI3S'!$C185+(drdp!I185)*'MSXY-TI3S'!$D185)</f>
        <v>0</v>
      </c>
      <c r="J185" s="18">
        <f>Model!$W$19*((drdp!D185)*'MSXY-TI3S'!$B185+(drdp!G185)*'MSXY-TI3S'!$C185+(drdp!J185)*'MSXY-TI3S'!$D185)</f>
        <v>0</v>
      </c>
      <c r="K185" s="21">
        <f>SUM(E$3:E184)+H185</f>
        <v>0.54522529094147965</v>
      </c>
      <c r="L185" s="21">
        <f>SUM(F$3:F184)+I185</f>
        <v>-1.5025867919343403</v>
      </c>
      <c r="M185" s="21">
        <f>SUM(G$3:G184)+J185</f>
        <v>0</v>
      </c>
      <c r="N185" s="21"/>
      <c r="O185" s="21"/>
      <c r="P185" s="21"/>
      <c r="Q185" s="19">
        <f t="shared" si="13"/>
        <v>0.29727061788222114</v>
      </c>
      <c r="R185" s="19">
        <f t="shared" si="14"/>
        <v>2.2577670672955326</v>
      </c>
      <c r="S185" s="19">
        <f t="shared" si="15"/>
        <v>0</v>
      </c>
      <c r="T185" s="19">
        <f t="shared" si="16"/>
        <v>-0.8192483207972252</v>
      </c>
      <c r="U185" s="19">
        <f t="shared" si="17"/>
        <v>0</v>
      </c>
      <c r="V185" s="19">
        <f t="shared" si="18"/>
        <v>0</v>
      </c>
    </row>
    <row r="186" spans="1:22" x14ac:dyDescent="0.25">
      <c r="A186" s="26">
        <f>Wellpath!E186</f>
        <v>0</v>
      </c>
      <c r="B186" s="22">
        <v>0</v>
      </c>
      <c r="C186" s="22">
        <v>0</v>
      </c>
      <c r="D186" s="22">
        <f>(COS(Wellpath!$L186) * COS(Wellpath!$O186) * COS(Wellpath!$O186) - COS(Wellpath!$L186) * SIN(Wellpath!$O186) * SIN(Wellpath!$O186) - TAN(Dip) * SIN(Wellpath!$L186) * COS(Wellpath!$O186)) / 2</f>
        <v>0.5</v>
      </c>
      <c r="E186" s="20">
        <f>Model!$W$19*((drdp!B186+drdp!K186)*'MSXY-TI3S'!$B186+(drdp!E186+drdp!N186)*'MSXY-TI3S'!$C186+(drdp!H186+drdp!Q186)*'MSXY-TI3S'!$D186)</f>
        <v>0</v>
      </c>
      <c r="F186" s="20">
        <f>Model!$W$19*((drdp!C186+drdp!L186)*'MSXY-TI3S'!$B186+(drdp!F186+drdp!O186)*'MSXY-TI3S'!$C186+(drdp!I186+drdp!R186)*'MSXY-TI3S'!$D186)</f>
        <v>0</v>
      </c>
      <c r="G186" s="20">
        <f>Model!$W$19*((drdp!D186+drdp!M186)*'MSXY-TI3S'!$B186+(drdp!G186+drdp!P186)*'MSXY-TI3S'!$C186+(drdp!J186+drdp!S186)*'MSXY-TI3S'!$D186)</f>
        <v>0</v>
      </c>
      <c r="H186" s="18">
        <f>Model!$W$19*((drdp!B186)*'MSXY-TI3S'!$B186+(drdp!E186)*'MSXY-TI3S'!$C186+(drdp!H186)*'MSXY-TI3S'!$D186)</f>
        <v>0</v>
      </c>
      <c r="I186" s="18">
        <f>Model!$W$19*((drdp!C186)*'MSXY-TI3S'!$B186+(drdp!F186)*'MSXY-TI3S'!$C186+(drdp!I186)*'MSXY-TI3S'!$D186)</f>
        <v>0</v>
      </c>
      <c r="J186" s="18">
        <f>Model!$W$19*((drdp!D186)*'MSXY-TI3S'!$B186+(drdp!G186)*'MSXY-TI3S'!$C186+(drdp!J186)*'MSXY-TI3S'!$D186)</f>
        <v>0</v>
      </c>
      <c r="K186" s="21">
        <f>SUM(E$3:E185)+H186</f>
        <v>0.54522529094147965</v>
      </c>
      <c r="L186" s="21">
        <f>SUM(F$3:F185)+I186</f>
        <v>-1.5025867919343403</v>
      </c>
      <c r="M186" s="21">
        <f>SUM(G$3:G185)+J186</f>
        <v>0</v>
      </c>
      <c r="N186" s="21"/>
      <c r="O186" s="21"/>
      <c r="P186" s="21"/>
      <c r="Q186" s="19">
        <f t="shared" si="13"/>
        <v>0.29727061788222114</v>
      </c>
      <c r="R186" s="19">
        <f t="shared" si="14"/>
        <v>2.2577670672955326</v>
      </c>
      <c r="S186" s="19">
        <f t="shared" si="15"/>
        <v>0</v>
      </c>
      <c r="T186" s="19">
        <f t="shared" si="16"/>
        <v>-0.8192483207972252</v>
      </c>
      <c r="U186" s="19">
        <f t="shared" si="17"/>
        <v>0</v>
      </c>
      <c r="V186" s="19">
        <f t="shared" si="18"/>
        <v>0</v>
      </c>
    </row>
    <row r="187" spans="1:22" x14ac:dyDescent="0.25">
      <c r="A187" s="26">
        <f>Wellpath!E187</f>
        <v>0</v>
      </c>
      <c r="B187" s="22">
        <v>0</v>
      </c>
      <c r="C187" s="22">
        <v>0</v>
      </c>
      <c r="D187" s="22">
        <f>(COS(Wellpath!$L187) * COS(Wellpath!$O187) * COS(Wellpath!$O187) - COS(Wellpath!$L187) * SIN(Wellpath!$O187) * SIN(Wellpath!$O187) - TAN(Dip) * SIN(Wellpath!$L187) * COS(Wellpath!$O187)) / 2</f>
        <v>0.5</v>
      </c>
      <c r="E187" s="20">
        <f>Model!$W$19*((drdp!B187+drdp!K187)*'MSXY-TI3S'!$B187+(drdp!E187+drdp!N187)*'MSXY-TI3S'!$C187+(drdp!H187+drdp!Q187)*'MSXY-TI3S'!$D187)</f>
        <v>0</v>
      </c>
      <c r="F187" s="20">
        <f>Model!$W$19*((drdp!C187+drdp!L187)*'MSXY-TI3S'!$B187+(drdp!F187+drdp!O187)*'MSXY-TI3S'!$C187+(drdp!I187+drdp!R187)*'MSXY-TI3S'!$D187)</f>
        <v>0</v>
      </c>
      <c r="G187" s="20">
        <f>Model!$W$19*((drdp!D187+drdp!M187)*'MSXY-TI3S'!$B187+(drdp!G187+drdp!P187)*'MSXY-TI3S'!$C187+(drdp!J187+drdp!S187)*'MSXY-TI3S'!$D187)</f>
        <v>0</v>
      </c>
      <c r="H187" s="18">
        <f>Model!$W$19*((drdp!B187)*'MSXY-TI3S'!$B187+(drdp!E187)*'MSXY-TI3S'!$C187+(drdp!H187)*'MSXY-TI3S'!$D187)</f>
        <v>0</v>
      </c>
      <c r="I187" s="18">
        <f>Model!$W$19*((drdp!C187)*'MSXY-TI3S'!$B187+(drdp!F187)*'MSXY-TI3S'!$C187+(drdp!I187)*'MSXY-TI3S'!$D187)</f>
        <v>0</v>
      </c>
      <c r="J187" s="18">
        <f>Model!$W$19*((drdp!D187)*'MSXY-TI3S'!$B187+(drdp!G187)*'MSXY-TI3S'!$C187+(drdp!J187)*'MSXY-TI3S'!$D187)</f>
        <v>0</v>
      </c>
      <c r="K187" s="21">
        <f>SUM(E$3:E186)+H187</f>
        <v>0.54522529094147965</v>
      </c>
      <c r="L187" s="21">
        <f>SUM(F$3:F186)+I187</f>
        <v>-1.5025867919343403</v>
      </c>
      <c r="M187" s="21">
        <f>SUM(G$3:G186)+J187</f>
        <v>0</v>
      </c>
      <c r="N187" s="21"/>
      <c r="O187" s="21"/>
      <c r="P187" s="21"/>
      <c r="Q187" s="19">
        <f t="shared" si="13"/>
        <v>0.29727061788222114</v>
      </c>
      <c r="R187" s="19">
        <f t="shared" si="14"/>
        <v>2.2577670672955326</v>
      </c>
      <c r="S187" s="19">
        <f t="shared" si="15"/>
        <v>0</v>
      </c>
      <c r="T187" s="19">
        <f t="shared" si="16"/>
        <v>-0.8192483207972252</v>
      </c>
      <c r="U187" s="19">
        <f t="shared" si="17"/>
        <v>0</v>
      </c>
      <c r="V187" s="19">
        <f t="shared" si="18"/>
        <v>0</v>
      </c>
    </row>
    <row r="188" spans="1:22" x14ac:dyDescent="0.25">
      <c r="A188" s="26">
        <f>Wellpath!E188</f>
        <v>0</v>
      </c>
      <c r="B188" s="22">
        <v>0</v>
      </c>
      <c r="C188" s="22">
        <v>0</v>
      </c>
      <c r="D188" s="22">
        <f>(COS(Wellpath!$L188) * COS(Wellpath!$O188) * COS(Wellpath!$O188) - COS(Wellpath!$L188) * SIN(Wellpath!$O188) * SIN(Wellpath!$O188) - TAN(Dip) * SIN(Wellpath!$L188) * COS(Wellpath!$O188)) / 2</f>
        <v>0.5</v>
      </c>
      <c r="E188" s="20">
        <f>Model!$W$19*((drdp!B188+drdp!K188)*'MSXY-TI3S'!$B188+(drdp!E188+drdp!N188)*'MSXY-TI3S'!$C188+(drdp!H188+drdp!Q188)*'MSXY-TI3S'!$D188)</f>
        <v>0</v>
      </c>
      <c r="F188" s="20">
        <f>Model!$W$19*((drdp!C188+drdp!L188)*'MSXY-TI3S'!$B188+(drdp!F188+drdp!O188)*'MSXY-TI3S'!$C188+(drdp!I188+drdp!R188)*'MSXY-TI3S'!$D188)</f>
        <v>0</v>
      </c>
      <c r="G188" s="20">
        <f>Model!$W$19*((drdp!D188+drdp!M188)*'MSXY-TI3S'!$B188+(drdp!G188+drdp!P188)*'MSXY-TI3S'!$C188+(drdp!J188+drdp!S188)*'MSXY-TI3S'!$D188)</f>
        <v>0</v>
      </c>
      <c r="H188" s="18">
        <f>Model!$W$19*((drdp!B188)*'MSXY-TI3S'!$B188+(drdp!E188)*'MSXY-TI3S'!$C188+(drdp!H188)*'MSXY-TI3S'!$D188)</f>
        <v>0</v>
      </c>
      <c r="I188" s="18">
        <f>Model!$W$19*((drdp!C188)*'MSXY-TI3S'!$B188+(drdp!F188)*'MSXY-TI3S'!$C188+(drdp!I188)*'MSXY-TI3S'!$D188)</f>
        <v>0</v>
      </c>
      <c r="J188" s="18">
        <f>Model!$W$19*((drdp!D188)*'MSXY-TI3S'!$B188+(drdp!G188)*'MSXY-TI3S'!$C188+(drdp!J188)*'MSXY-TI3S'!$D188)</f>
        <v>0</v>
      </c>
      <c r="K188" s="21">
        <f>SUM(E$3:E187)+H188</f>
        <v>0.54522529094147965</v>
      </c>
      <c r="L188" s="21">
        <f>SUM(F$3:F187)+I188</f>
        <v>-1.5025867919343403</v>
      </c>
      <c r="M188" s="21">
        <f>SUM(G$3:G187)+J188</f>
        <v>0</v>
      </c>
      <c r="N188" s="21"/>
      <c r="O188" s="21"/>
      <c r="P188" s="21"/>
      <c r="Q188" s="19">
        <f t="shared" si="13"/>
        <v>0.29727061788222114</v>
      </c>
      <c r="R188" s="19">
        <f t="shared" si="14"/>
        <v>2.2577670672955326</v>
      </c>
      <c r="S188" s="19">
        <f t="shared" si="15"/>
        <v>0</v>
      </c>
      <c r="T188" s="19">
        <f t="shared" si="16"/>
        <v>-0.8192483207972252</v>
      </c>
      <c r="U188" s="19">
        <f t="shared" si="17"/>
        <v>0</v>
      </c>
      <c r="V188" s="19">
        <f t="shared" si="18"/>
        <v>0</v>
      </c>
    </row>
    <row r="189" spans="1:22" x14ac:dyDescent="0.25">
      <c r="A189" s="26">
        <f>Wellpath!E189</f>
        <v>0</v>
      </c>
      <c r="B189" s="22">
        <v>0</v>
      </c>
      <c r="C189" s="22">
        <v>0</v>
      </c>
      <c r="D189" s="22">
        <f>(COS(Wellpath!$L189) * COS(Wellpath!$O189) * COS(Wellpath!$O189) - COS(Wellpath!$L189) * SIN(Wellpath!$O189) * SIN(Wellpath!$O189) - TAN(Dip) * SIN(Wellpath!$L189) * COS(Wellpath!$O189)) / 2</f>
        <v>0.5</v>
      </c>
      <c r="E189" s="20">
        <f>Model!$W$19*((drdp!B189+drdp!K189)*'MSXY-TI3S'!$B189+(drdp!E189+drdp!N189)*'MSXY-TI3S'!$C189+(drdp!H189+drdp!Q189)*'MSXY-TI3S'!$D189)</f>
        <v>0</v>
      </c>
      <c r="F189" s="20">
        <f>Model!$W$19*((drdp!C189+drdp!L189)*'MSXY-TI3S'!$B189+(drdp!F189+drdp!O189)*'MSXY-TI3S'!$C189+(drdp!I189+drdp!R189)*'MSXY-TI3S'!$D189)</f>
        <v>0</v>
      </c>
      <c r="G189" s="20">
        <f>Model!$W$19*((drdp!D189+drdp!M189)*'MSXY-TI3S'!$B189+(drdp!G189+drdp!P189)*'MSXY-TI3S'!$C189+(drdp!J189+drdp!S189)*'MSXY-TI3S'!$D189)</f>
        <v>0</v>
      </c>
      <c r="H189" s="18">
        <f>Model!$W$19*((drdp!B189)*'MSXY-TI3S'!$B189+(drdp!E189)*'MSXY-TI3S'!$C189+(drdp!H189)*'MSXY-TI3S'!$D189)</f>
        <v>0</v>
      </c>
      <c r="I189" s="18">
        <f>Model!$W$19*((drdp!C189)*'MSXY-TI3S'!$B189+(drdp!F189)*'MSXY-TI3S'!$C189+(drdp!I189)*'MSXY-TI3S'!$D189)</f>
        <v>0</v>
      </c>
      <c r="J189" s="18">
        <f>Model!$W$19*((drdp!D189)*'MSXY-TI3S'!$B189+(drdp!G189)*'MSXY-TI3S'!$C189+(drdp!J189)*'MSXY-TI3S'!$D189)</f>
        <v>0</v>
      </c>
      <c r="K189" s="21">
        <f>SUM(E$3:E188)+H189</f>
        <v>0.54522529094147965</v>
      </c>
      <c r="L189" s="21">
        <f>SUM(F$3:F188)+I189</f>
        <v>-1.5025867919343403</v>
      </c>
      <c r="M189" s="21">
        <f>SUM(G$3:G188)+J189</f>
        <v>0</v>
      </c>
      <c r="N189" s="21"/>
      <c r="O189" s="21"/>
      <c r="P189" s="21"/>
      <c r="Q189" s="19">
        <f t="shared" si="13"/>
        <v>0.29727061788222114</v>
      </c>
      <c r="R189" s="19">
        <f t="shared" si="14"/>
        <v>2.2577670672955326</v>
      </c>
      <c r="S189" s="19">
        <f t="shared" si="15"/>
        <v>0</v>
      </c>
      <c r="T189" s="19">
        <f t="shared" si="16"/>
        <v>-0.8192483207972252</v>
      </c>
      <c r="U189" s="19">
        <f t="shared" si="17"/>
        <v>0</v>
      </c>
      <c r="V189" s="19">
        <f t="shared" si="18"/>
        <v>0</v>
      </c>
    </row>
    <row r="190" spans="1:22" x14ac:dyDescent="0.25">
      <c r="A190" s="26">
        <f>Wellpath!E190</f>
        <v>0</v>
      </c>
      <c r="B190" s="22">
        <v>0</v>
      </c>
      <c r="C190" s="22">
        <v>0</v>
      </c>
      <c r="D190" s="22">
        <f>(COS(Wellpath!$L190) * COS(Wellpath!$O190) * COS(Wellpath!$O190) - COS(Wellpath!$L190) * SIN(Wellpath!$O190) * SIN(Wellpath!$O190) - TAN(Dip) * SIN(Wellpath!$L190) * COS(Wellpath!$O190)) / 2</f>
        <v>0.5</v>
      </c>
      <c r="E190" s="20">
        <f>Model!$W$19*((drdp!B190+drdp!K190)*'MSXY-TI3S'!$B190+(drdp!E190+drdp!N190)*'MSXY-TI3S'!$C190+(drdp!H190+drdp!Q190)*'MSXY-TI3S'!$D190)</f>
        <v>0</v>
      </c>
      <c r="F190" s="20">
        <f>Model!$W$19*((drdp!C190+drdp!L190)*'MSXY-TI3S'!$B190+(drdp!F190+drdp!O190)*'MSXY-TI3S'!$C190+(drdp!I190+drdp!R190)*'MSXY-TI3S'!$D190)</f>
        <v>0</v>
      </c>
      <c r="G190" s="20">
        <f>Model!$W$19*((drdp!D190+drdp!M190)*'MSXY-TI3S'!$B190+(drdp!G190+drdp!P190)*'MSXY-TI3S'!$C190+(drdp!J190+drdp!S190)*'MSXY-TI3S'!$D190)</f>
        <v>0</v>
      </c>
      <c r="H190" s="18">
        <f>Model!$W$19*((drdp!B190)*'MSXY-TI3S'!$B190+(drdp!E190)*'MSXY-TI3S'!$C190+(drdp!H190)*'MSXY-TI3S'!$D190)</f>
        <v>0</v>
      </c>
      <c r="I190" s="18">
        <f>Model!$W$19*((drdp!C190)*'MSXY-TI3S'!$B190+(drdp!F190)*'MSXY-TI3S'!$C190+(drdp!I190)*'MSXY-TI3S'!$D190)</f>
        <v>0</v>
      </c>
      <c r="J190" s="18">
        <f>Model!$W$19*((drdp!D190)*'MSXY-TI3S'!$B190+(drdp!G190)*'MSXY-TI3S'!$C190+(drdp!J190)*'MSXY-TI3S'!$D190)</f>
        <v>0</v>
      </c>
      <c r="K190" s="21">
        <f>SUM(E$3:E189)+H190</f>
        <v>0.54522529094147965</v>
      </c>
      <c r="L190" s="21">
        <f>SUM(F$3:F189)+I190</f>
        <v>-1.5025867919343403</v>
      </c>
      <c r="M190" s="21">
        <f>SUM(G$3:G189)+J190</f>
        <v>0</v>
      </c>
      <c r="N190" s="21"/>
      <c r="O190" s="21"/>
      <c r="P190" s="21"/>
      <c r="Q190" s="19">
        <f t="shared" si="13"/>
        <v>0.29727061788222114</v>
      </c>
      <c r="R190" s="19">
        <f t="shared" si="14"/>
        <v>2.2577670672955326</v>
      </c>
      <c r="S190" s="19">
        <f t="shared" si="15"/>
        <v>0</v>
      </c>
      <c r="T190" s="19">
        <f t="shared" si="16"/>
        <v>-0.8192483207972252</v>
      </c>
      <c r="U190" s="19">
        <f t="shared" si="17"/>
        <v>0</v>
      </c>
      <c r="V190" s="19">
        <f t="shared" si="18"/>
        <v>0</v>
      </c>
    </row>
    <row r="191" spans="1:22" x14ac:dyDescent="0.25">
      <c r="A191" s="26">
        <f>Wellpath!E191</f>
        <v>0</v>
      </c>
      <c r="B191" s="22">
        <v>0</v>
      </c>
      <c r="C191" s="22">
        <v>0</v>
      </c>
      <c r="D191" s="22">
        <f>(COS(Wellpath!$L191) * COS(Wellpath!$O191) * COS(Wellpath!$O191) - COS(Wellpath!$L191) * SIN(Wellpath!$O191) * SIN(Wellpath!$O191) - TAN(Dip) * SIN(Wellpath!$L191) * COS(Wellpath!$O191)) / 2</f>
        <v>0.5</v>
      </c>
      <c r="E191" s="20">
        <f>Model!$W$19*((drdp!B191+drdp!K191)*'MSXY-TI3S'!$B191+(drdp!E191+drdp!N191)*'MSXY-TI3S'!$C191+(drdp!H191+drdp!Q191)*'MSXY-TI3S'!$D191)</f>
        <v>0</v>
      </c>
      <c r="F191" s="20">
        <f>Model!$W$19*((drdp!C191+drdp!L191)*'MSXY-TI3S'!$B191+(drdp!F191+drdp!O191)*'MSXY-TI3S'!$C191+(drdp!I191+drdp!R191)*'MSXY-TI3S'!$D191)</f>
        <v>0</v>
      </c>
      <c r="G191" s="20">
        <f>Model!$W$19*((drdp!D191+drdp!M191)*'MSXY-TI3S'!$B191+(drdp!G191+drdp!P191)*'MSXY-TI3S'!$C191+(drdp!J191+drdp!S191)*'MSXY-TI3S'!$D191)</f>
        <v>0</v>
      </c>
      <c r="H191" s="18">
        <f>Model!$W$19*((drdp!B191)*'MSXY-TI3S'!$B191+(drdp!E191)*'MSXY-TI3S'!$C191+(drdp!H191)*'MSXY-TI3S'!$D191)</f>
        <v>0</v>
      </c>
      <c r="I191" s="18">
        <f>Model!$W$19*((drdp!C191)*'MSXY-TI3S'!$B191+(drdp!F191)*'MSXY-TI3S'!$C191+(drdp!I191)*'MSXY-TI3S'!$D191)</f>
        <v>0</v>
      </c>
      <c r="J191" s="18">
        <f>Model!$W$19*((drdp!D191)*'MSXY-TI3S'!$B191+(drdp!G191)*'MSXY-TI3S'!$C191+(drdp!J191)*'MSXY-TI3S'!$D191)</f>
        <v>0</v>
      </c>
      <c r="K191" s="21">
        <f>SUM(E$3:E190)+H191</f>
        <v>0.54522529094147965</v>
      </c>
      <c r="L191" s="21">
        <f>SUM(F$3:F190)+I191</f>
        <v>-1.5025867919343403</v>
      </c>
      <c r="M191" s="21">
        <f>SUM(G$3:G190)+J191</f>
        <v>0</v>
      </c>
      <c r="N191" s="21"/>
      <c r="O191" s="21"/>
      <c r="P191" s="21"/>
      <c r="Q191" s="19">
        <f t="shared" si="13"/>
        <v>0.29727061788222114</v>
      </c>
      <c r="R191" s="19">
        <f t="shared" si="14"/>
        <v>2.2577670672955326</v>
      </c>
      <c r="S191" s="19">
        <f t="shared" si="15"/>
        <v>0</v>
      </c>
      <c r="T191" s="19">
        <f t="shared" si="16"/>
        <v>-0.8192483207972252</v>
      </c>
      <c r="U191" s="19">
        <f t="shared" si="17"/>
        <v>0</v>
      </c>
      <c r="V191" s="19">
        <f t="shared" si="18"/>
        <v>0</v>
      </c>
    </row>
    <row r="192" spans="1:22" x14ac:dyDescent="0.25">
      <c r="A192" s="26">
        <f>Wellpath!E192</f>
        <v>0</v>
      </c>
      <c r="B192" s="22">
        <v>0</v>
      </c>
      <c r="C192" s="22">
        <v>0</v>
      </c>
      <c r="D192" s="22">
        <f>(COS(Wellpath!$L192) * COS(Wellpath!$O192) * COS(Wellpath!$O192) - COS(Wellpath!$L192) * SIN(Wellpath!$O192) * SIN(Wellpath!$O192) - TAN(Dip) * SIN(Wellpath!$L192) * COS(Wellpath!$O192)) / 2</f>
        <v>0.5</v>
      </c>
      <c r="E192" s="20">
        <f>Model!$W$19*((drdp!B192+drdp!K192)*'MSXY-TI3S'!$B192+(drdp!E192+drdp!N192)*'MSXY-TI3S'!$C192+(drdp!H192+drdp!Q192)*'MSXY-TI3S'!$D192)</f>
        <v>0</v>
      </c>
      <c r="F192" s="20">
        <f>Model!$W$19*((drdp!C192+drdp!L192)*'MSXY-TI3S'!$B192+(drdp!F192+drdp!O192)*'MSXY-TI3S'!$C192+(drdp!I192+drdp!R192)*'MSXY-TI3S'!$D192)</f>
        <v>0</v>
      </c>
      <c r="G192" s="20">
        <f>Model!$W$19*((drdp!D192+drdp!M192)*'MSXY-TI3S'!$B192+(drdp!G192+drdp!P192)*'MSXY-TI3S'!$C192+(drdp!J192+drdp!S192)*'MSXY-TI3S'!$D192)</f>
        <v>0</v>
      </c>
      <c r="H192" s="18">
        <f>Model!$W$19*((drdp!B192)*'MSXY-TI3S'!$B192+(drdp!E192)*'MSXY-TI3S'!$C192+(drdp!H192)*'MSXY-TI3S'!$D192)</f>
        <v>0</v>
      </c>
      <c r="I192" s="18">
        <f>Model!$W$19*((drdp!C192)*'MSXY-TI3S'!$B192+(drdp!F192)*'MSXY-TI3S'!$C192+(drdp!I192)*'MSXY-TI3S'!$D192)</f>
        <v>0</v>
      </c>
      <c r="J192" s="18">
        <f>Model!$W$19*((drdp!D192)*'MSXY-TI3S'!$B192+(drdp!G192)*'MSXY-TI3S'!$C192+(drdp!J192)*'MSXY-TI3S'!$D192)</f>
        <v>0</v>
      </c>
      <c r="K192" s="21">
        <f>SUM(E$3:E191)+H192</f>
        <v>0.54522529094147965</v>
      </c>
      <c r="L192" s="21">
        <f>SUM(F$3:F191)+I192</f>
        <v>-1.5025867919343403</v>
      </c>
      <c r="M192" s="21">
        <f>SUM(G$3:G191)+J192</f>
        <v>0</v>
      </c>
      <c r="N192" s="21"/>
      <c r="O192" s="21"/>
      <c r="P192" s="21"/>
      <c r="Q192" s="19">
        <f t="shared" si="13"/>
        <v>0.29727061788222114</v>
      </c>
      <c r="R192" s="19">
        <f t="shared" si="14"/>
        <v>2.2577670672955326</v>
      </c>
      <c r="S192" s="19">
        <f t="shared" si="15"/>
        <v>0</v>
      </c>
      <c r="T192" s="19">
        <f t="shared" si="16"/>
        <v>-0.8192483207972252</v>
      </c>
      <c r="U192" s="19">
        <f t="shared" si="17"/>
        <v>0</v>
      </c>
      <c r="V192" s="19">
        <f t="shared" si="18"/>
        <v>0</v>
      </c>
    </row>
    <row r="193" spans="1:22" x14ac:dyDescent="0.25">
      <c r="A193" s="26">
        <f>Wellpath!E193</f>
        <v>0</v>
      </c>
      <c r="B193" s="22">
        <v>0</v>
      </c>
      <c r="C193" s="22">
        <v>0</v>
      </c>
      <c r="D193" s="22">
        <f>(COS(Wellpath!$L193) * COS(Wellpath!$O193) * COS(Wellpath!$O193) - COS(Wellpath!$L193) * SIN(Wellpath!$O193) * SIN(Wellpath!$O193) - TAN(Dip) * SIN(Wellpath!$L193) * COS(Wellpath!$O193)) / 2</f>
        <v>0.5</v>
      </c>
      <c r="E193" s="20">
        <f>Model!$W$19*((drdp!B193+drdp!K193)*'MSXY-TI3S'!$B193+(drdp!E193+drdp!N193)*'MSXY-TI3S'!$C193+(drdp!H193+drdp!Q193)*'MSXY-TI3S'!$D193)</f>
        <v>0</v>
      </c>
      <c r="F193" s="20">
        <f>Model!$W$19*((drdp!C193+drdp!L193)*'MSXY-TI3S'!$B193+(drdp!F193+drdp!O193)*'MSXY-TI3S'!$C193+(drdp!I193+drdp!R193)*'MSXY-TI3S'!$D193)</f>
        <v>0</v>
      </c>
      <c r="G193" s="20">
        <f>Model!$W$19*((drdp!D193+drdp!M193)*'MSXY-TI3S'!$B193+(drdp!G193+drdp!P193)*'MSXY-TI3S'!$C193+(drdp!J193+drdp!S193)*'MSXY-TI3S'!$D193)</f>
        <v>0</v>
      </c>
      <c r="H193" s="18">
        <f>Model!$W$19*((drdp!B193)*'MSXY-TI3S'!$B193+(drdp!E193)*'MSXY-TI3S'!$C193+(drdp!H193)*'MSXY-TI3S'!$D193)</f>
        <v>0</v>
      </c>
      <c r="I193" s="18">
        <f>Model!$W$19*((drdp!C193)*'MSXY-TI3S'!$B193+(drdp!F193)*'MSXY-TI3S'!$C193+(drdp!I193)*'MSXY-TI3S'!$D193)</f>
        <v>0</v>
      </c>
      <c r="J193" s="18">
        <f>Model!$W$19*((drdp!D193)*'MSXY-TI3S'!$B193+(drdp!G193)*'MSXY-TI3S'!$C193+(drdp!J193)*'MSXY-TI3S'!$D193)</f>
        <v>0</v>
      </c>
      <c r="K193" s="21">
        <f>SUM(E$3:E192)+H193</f>
        <v>0.54522529094147965</v>
      </c>
      <c r="L193" s="21">
        <f>SUM(F$3:F192)+I193</f>
        <v>-1.5025867919343403</v>
      </c>
      <c r="M193" s="21">
        <f>SUM(G$3:G192)+J193</f>
        <v>0</v>
      </c>
      <c r="N193" s="21"/>
      <c r="O193" s="21"/>
      <c r="P193" s="21"/>
      <c r="Q193" s="19">
        <f t="shared" si="13"/>
        <v>0.29727061788222114</v>
      </c>
      <c r="R193" s="19">
        <f t="shared" si="14"/>
        <v>2.2577670672955326</v>
      </c>
      <c r="S193" s="19">
        <f t="shared" si="15"/>
        <v>0</v>
      </c>
      <c r="T193" s="19">
        <f t="shared" si="16"/>
        <v>-0.8192483207972252</v>
      </c>
      <c r="U193" s="19">
        <f t="shared" si="17"/>
        <v>0</v>
      </c>
      <c r="V193" s="19">
        <f t="shared" si="18"/>
        <v>0</v>
      </c>
    </row>
    <row r="194" spans="1:22" x14ac:dyDescent="0.25">
      <c r="A194" s="26">
        <f>Wellpath!E194</f>
        <v>0</v>
      </c>
      <c r="B194" s="22">
        <v>0</v>
      </c>
      <c r="C194" s="22">
        <v>0</v>
      </c>
      <c r="D194" s="22">
        <f>(COS(Wellpath!$L194) * COS(Wellpath!$O194) * COS(Wellpath!$O194) - COS(Wellpath!$L194) * SIN(Wellpath!$O194) * SIN(Wellpath!$O194) - TAN(Dip) * SIN(Wellpath!$L194) * COS(Wellpath!$O194)) / 2</f>
        <v>0.5</v>
      </c>
      <c r="E194" s="20">
        <f>Model!$W$19*((drdp!B194+drdp!K194)*'MSXY-TI3S'!$B194+(drdp!E194+drdp!N194)*'MSXY-TI3S'!$C194+(drdp!H194+drdp!Q194)*'MSXY-TI3S'!$D194)</f>
        <v>0</v>
      </c>
      <c r="F194" s="20">
        <f>Model!$W$19*((drdp!C194+drdp!L194)*'MSXY-TI3S'!$B194+(drdp!F194+drdp!O194)*'MSXY-TI3S'!$C194+(drdp!I194+drdp!R194)*'MSXY-TI3S'!$D194)</f>
        <v>0</v>
      </c>
      <c r="G194" s="20">
        <f>Model!$W$19*((drdp!D194+drdp!M194)*'MSXY-TI3S'!$B194+(drdp!G194+drdp!P194)*'MSXY-TI3S'!$C194+(drdp!J194+drdp!S194)*'MSXY-TI3S'!$D194)</f>
        <v>0</v>
      </c>
      <c r="H194" s="18">
        <f>Model!$W$19*((drdp!B194)*'MSXY-TI3S'!$B194+(drdp!E194)*'MSXY-TI3S'!$C194+(drdp!H194)*'MSXY-TI3S'!$D194)</f>
        <v>0</v>
      </c>
      <c r="I194" s="18">
        <f>Model!$W$19*((drdp!C194)*'MSXY-TI3S'!$B194+(drdp!F194)*'MSXY-TI3S'!$C194+(drdp!I194)*'MSXY-TI3S'!$D194)</f>
        <v>0</v>
      </c>
      <c r="J194" s="18">
        <f>Model!$W$19*((drdp!D194)*'MSXY-TI3S'!$B194+(drdp!G194)*'MSXY-TI3S'!$C194+(drdp!J194)*'MSXY-TI3S'!$D194)</f>
        <v>0</v>
      </c>
      <c r="K194" s="21">
        <f>SUM(E$3:E193)+H194</f>
        <v>0.54522529094147965</v>
      </c>
      <c r="L194" s="21">
        <f>SUM(F$3:F193)+I194</f>
        <v>-1.5025867919343403</v>
      </c>
      <c r="M194" s="21">
        <f>SUM(G$3:G193)+J194</f>
        <v>0</v>
      </c>
      <c r="N194" s="21"/>
      <c r="O194" s="21"/>
      <c r="P194" s="21"/>
      <c r="Q194" s="19">
        <f t="shared" si="13"/>
        <v>0.29727061788222114</v>
      </c>
      <c r="R194" s="19">
        <f t="shared" si="14"/>
        <v>2.2577670672955326</v>
      </c>
      <c r="S194" s="19">
        <f t="shared" si="15"/>
        <v>0</v>
      </c>
      <c r="T194" s="19">
        <f t="shared" si="16"/>
        <v>-0.8192483207972252</v>
      </c>
      <c r="U194" s="19">
        <f t="shared" si="17"/>
        <v>0</v>
      </c>
      <c r="V194" s="19">
        <f t="shared" si="18"/>
        <v>0</v>
      </c>
    </row>
    <row r="195" spans="1:22" x14ac:dyDescent="0.25">
      <c r="A195" s="26">
        <f>Wellpath!E195</f>
        <v>0</v>
      </c>
      <c r="B195" s="22">
        <v>0</v>
      </c>
      <c r="C195" s="22">
        <v>0</v>
      </c>
      <c r="D195" s="22">
        <f>(COS(Wellpath!$L195) * COS(Wellpath!$O195) * COS(Wellpath!$O195) - COS(Wellpath!$L195) * SIN(Wellpath!$O195) * SIN(Wellpath!$O195) - TAN(Dip) * SIN(Wellpath!$L195) * COS(Wellpath!$O195)) / 2</f>
        <v>0.5</v>
      </c>
      <c r="E195" s="20">
        <f>Model!$W$19*((drdp!B195+drdp!K195)*'MSXY-TI3S'!$B195+(drdp!E195+drdp!N195)*'MSXY-TI3S'!$C195+(drdp!H195+drdp!Q195)*'MSXY-TI3S'!$D195)</f>
        <v>0</v>
      </c>
      <c r="F195" s="20">
        <f>Model!$W$19*((drdp!C195+drdp!L195)*'MSXY-TI3S'!$B195+(drdp!F195+drdp!O195)*'MSXY-TI3S'!$C195+(drdp!I195+drdp!R195)*'MSXY-TI3S'!$D195)</f>
        <v>0</v>
      </c>
      <c r="G195" s="20">
        <f>Model!$W$19*((drdp!D195+drdp!M195)*'MSXY-TI3S'!$B195+(drdp!G195+drdp!P195)*'MSXY-TI3S'!$C195+(drdp!J195+drdp!S195)*'MSXY-TI3S'!$D195)</f>
        <v>0</v>
      </c>
      <c r="H195" s="18">
        <f>Model!$W$19*((drdp!B195)*'MSXY-TI3S'!$B195+(drdp!E195)*'MSXY-TI3S'!$C195+(drdp!H195)*'MSXY-TI3S'!$D195)</f>
        <v>0</v>
      </c>
      <c r="I195" s="18">
        <f>Model!$W$19*((drdp!C195)*'MSXY-TI3S'!$B195+(drdp!F195)*'MSXY-TI3S'!$C195+(drdp!I195)*'MSXY-TI3S'!$D195)</f>
        <v>0</v>
      </c>
      <c r="J195" s="18">
        <f>Model!$W$19*((drdp!D195)*'MSXY-TI3S'!$B195+(drdp!G195)*'MSXY-TI3S'!$C195+(drdp!J195)*'MSXY-TI3S'!$D195)</f>
        <v>0</v>
      </c>
      <c r="K195" s="21">
        <f>SUM(E$3:E194)+H195</f>
        <v>0.54522529094147965</v>
      </c>
      <c r="L195" s="21">
        <f>SUM(F$3:F194)+I195</f>
        <v>-1.5025867919343403</v>
      </c>
      <c r="M195" s="21">
        <f>SUM(G$3:G194)+J195</f>
        <v>0</v>
      </c>
      <c r="N195" s="21"/>
      <c r="O195" s="21"/>
      <c r="P195" s="21"/>
      <c r="Q195" s="19">
        <f t="shared" si="13"/>
        <v>0.29727061788222114</v>
      </c>
      <c r="R195" s="19">
        <f t="shared" si="14"/>
        <v>2.2577670672955326</v>
      </c>
      <c r="S195" s="19">
        <f t="shared" si="15"/>
        <v>0</v>
      </c>
      <c r="T195" s="19">
        <f t="shared" si="16"/>
        <v>-0.8192483207972252</v>
      </c>
      <c r="U195" s="19">
        <f t="shared" si="17"/>
        <v>0</v>
      </c>
      <c r="V195" s="19">
        <f t="shared" si="18"/>
        <v>0</v>
      </c>
    </row>
    <row r="196" spans="1:22" x14ac:dyDescent="0.25">
      <c r="A196" s="26">
        <f>Wellpath!E196</f>
        <v>0</v>
      </c>
      <c r="B196" s="22">
        <v>0</v>
      </c>
      <c r="C196" s="22">
        <v>0</v>
      </c>
      <c r="D196" s="22">
        <f>(COS(Wellpath!$L196) * COS(Wellpath!$O196) * COS(Wellpath!$O196) - COS(Wellpath!$L196) * SIN(Wellpath!$O196) * SIN(Wellpath!$O196) - TAN(Dip) * SIN(Wellpath!$L196) * COS(Wellpath!$O196)) / 2</f>
        <v>0.5</v>
      </c>
      <c r="E196" s="20">
        <f>Model!$W$19*((drdp!B196+drdp!K196)*'MSXY-TI3S'!$B196+(drdp!E196+drdp!N196)*'MSXY-TI3S'!$C196+(drdp!H196+drdp!Q196)*'MSXY-TI3S'!$D196)</f>
        <v>0</v>
      </c>
      <c r="F196" s="20">
        <f>Model!$W$19*((drdp!C196+drdp!L196)*'MSXY-TI3S'!$B196+(drdp!F196+drdp!O196)*'MSXY-TI3S'!$C196+(drdp!I196+drdp!R196)*'MSXY-TI3S'!$D196)</f>
        <v>0</v>
      </c>
      <c r="G196" s="20">
        <f>Model!$W$19*((drdp!D196+drdp!M196)*'MSXY-TI3S'!$B196+(drdp!G196+drdp!P196)*'MSXY-TI3S'!$C196+(drdp!J196+drdp!S196)*'MSXY-TI3S'!$D196)</f>
        <v>0</v>
      </c>
      <c r="H196" s="18">
        <f>Model!$W$19*((drdp!B196)*'MSXY-TI3S'!$B196+(drdp!E196)*'MSXY-TI3S'!$C196+(drdp!H196)*'MSXY-TI3S'!$D196)</f>
        <v>0</v>
      </c>
      <c r="I196" s="18">
        <f>Model!$W$19*((drdp!C196)*'MSXY-TI3S'!$B196+(drdp!F196)*'MSXY-TI3S'!$C196+(drdp!I196)*'MSXY-TI3S'!$D196)</f>
        <v>0</v>
      </c>
      <c r="J196" s="18">
        <f>Model!$W$19*((drdp!D196)*'MSXY-TI3S'!$B196+(drdp!G196)*'MSXY-TI3S'!$C196+(drdp!J196)*'MSXY-TI3S'!$D196)</f>
        <v>0</v>
      </c>
      <c r="K196" s="21">
        <f>SUM(E$3:E195)+H196</f>
        <v>0.54522529094147965</v>
      </c>
      <c r="L196" s="21">
        <f>SUM(F$3:F195)+I196</f>
        <v>-1.5025867919343403</v>
      </c>
      <c r="M196" s="21">
        <f>SUM(G$3:G195)+J196</f>
        <v>0</v>
      </c>
      <c r="N196" s="21"/>
      <c r="O196" s="21"/>
      <c r="P196" s="21"/>
      <c r="Q196" s="19">
        <f t="shared" si="13"/>
        <v>0.29727061788222114</v>
      </c>
      <c r="R196" s="19">
        <f t="shared" si="14"/>
        <v>2.2577670672955326</v>
      </c>
      <c r="S196" s="19">
        <f t="shared" si="15"/>
        <v>0</v>
      </c>
      <c r="T196" s="19">
        <f t="shared" si="16"/>
        <v>-0.8192483207972252</v>
      </c>
      <c r="U196" s="19">
        <f t="shared" si="17"/>
        <v>0</v>
      </c>
      <c r="V196" s="19">
        <f t="shared" si="18"/>
        <v>0</v>
      </c>
    </row>
    <row r="197" spans="1:22" x14ac:dyDescent="0.25">
      <c r="A197" s="26">
        <f>Wellpath!E197</f>
        <v>0</v>
      </c>
      <c r="B197" s="22">
        <v>0</v>
      </c>
      <c r="C197" s="22">
        <v>0</v>
      </c>
      <c r="D197" s="22">
        <f>(COS(Wellpath!$L197) * COS(Wellpath!$O197) * COS(Wellpath!$O197) - COS(Wellpath!$L197) * SIN(Wellpath!$O197) * SIN(Wellpath!$O197) - TAN(Dip) * SIN(Wellpath!$L197) * COS(Wellpath!$O197)) / 2</f>
        <v>0.5</v>
      </c>
      <c r="E197" s="20">
        <f>Model!$W$19*((drdp!B197+drdp!K197)*'MSXY-TI3S'!$B197+(drdp!E197+drdp!N197)*'MSXY-TI3S'!$C197+(drdp!H197+drdp!Q197)*'MSXY-TI3S'!$D197)</f>
        <v>0</v>
      </c>
      <c r="F197" s="20">
        <f>Model!$W$19*((drdp!C197+drdp!L197)*'MSXY-TI3S'!$B197+(drdp!F197+drdp!O197)*'MSXY-TI3S'!$C197+(drdp!I197+drdp!R197)*'MSXY-TI3S'!$D197)</f>
        <v>0</v>
      </c>
      <c r="G197" s="20">
        <f>Model!$W$19*((drdp!D197+drdp!M197)*'MSXY-TI3S'!$B197+(drdp!G197+drdp!P197)*'MSXY-TI3S'!$C197+(drdp!J197+drdp!S197)*'MSXY-TI3S'!$D197)</f>
        <v>0</v>
      </c>
      <c r="H197" s="18">
        <f>Model!$W$19*((drdp!B197)*'MSXY-TI3S'!$B197+(drdp!E197)*'MSXY-TI3S'!$C197+(drdp!H197)*'MSXY-TI3S'!$D197)</f>
        <v>0</v>
      </c>
      <c r="I197" s="18">
        <f>Model!$W$19*((drdp!C197)*'MSXY-TI3S'!$B197+(drdp!F197)*'MSXY-TI3S'!$C197+(drdp!I197)*'MSXY-TI3S'!$D197)</f>
        <v>0</v>
      </c>
      <c r="J197" s="18">
        <f>Model!$W$19*((drdp!D197)*'MSXY-TI3S'!$B197+(drdp!G197)*'MSXY-TI3S'!$C197+(drdp!J197)*'MSXY-TI3S'!$D197)</f>
        <v>0</v>
      </c>
      <c r="K197" s="21">
        <f>SUM(E$3:E196)+H197</f>
        <v>0.54522529094147965</v>
      </c>
      <c r="L197" s="21">
        <f>SUM(F$3:F196)+I197</f>
        <v>-1.5025867919343403</v>
      </c>
      <c r="M197" s="21">
        <f>SUM(G$3:G196)+J197</f>
        <v>0</v>
      </c>
      <c r="N197" s="21"/>
      <c r="O197" s="21"/>
      <c r="P197" s="21"/>
      <c r="Q197" s="19">
        <f t="shared" si="13"/>
        <v>0.29727061788222114</v>
      </c>
      <c r="R197" s="19">
        <f t="shared" si="14"/>
        <v>2.2577670672955326</v>
      </c>
      <c r="S197" s="19">
        <f t="shared" si="15"/>
        <v>0</v>
      </c>
      <c r="T197" s="19">
        <f t="shared" si="16"/>
        <v>-0.8192483207972252</v>
      </c>
      <c r="U197" s="19">
        <f t="shared" si="17"/>
        <v>0</v>
      </c>
      <c r="V197" s="19">
        <f t="shared" si="18"/>
        <v>0</v>
      </c>
    </row>
    <row r="198" spans="1:22" x14ac:dyDescent="0.25">
      <c r="A198" s="26">
        <f>Wellpath!E198</f>
        <v>0</v>
      </c>
      <c r="B198" s="22">
        <v>0</v>
      </c>
      <c r="C198" s="22">
        <v>0</v>
      </c>
      <c r="D198" s="22">
        <f>(COS(Wellpath!$L198) * COS(Wellpath!$O198) * COS(Wellpath!$O198) - COS(Wellpath!$L198) * SIN(Wellpath!$O198) * SIN(Wellpath!$O198) - TAN(Dip) * SIN(Wellpath!$L198) * COS(Wellpath!$O198)) / 2</f>
        <v>0.5</v>
      </c>
      <c r="E198" s="20">
        <f>Model!$W$19*((drdp!B198+drdp!K198)*'MSXY-TI3S'!$B198+(drdp!E198+drdp!N198)*'MSXY-TI3S'!$C198+(drdp!H198+drdp!Q198)*'MSXY-TI3S'!$D198)</f>
        <v>0</v>
      </c>
      <c r="F198" s="20">
        <f>Model!$W$19*((drdp!C198+drdp!L198)*'MSXY-TI3S'!$B198+(drdp!F198+drdp!O198)*'MSXY-TI3S'!$C198+(drdp!I198+drdp!R198)*'MSXY-TI3S'!$D198)</f>
        <v>0</v>
      </c>
      <c r="G198" s="20">
        <f>Model!$W$19*((drdp!D198+drdp!M198)*'MSXY-TI3S'!$B198+(drdp!G198+drdp!P198)*'MSXY-TI3S'!$C198+(drdp!J198+drdp!S198)*'MSXY-TI3S'!$D198)</f>
        <v>0</v>
      </c>
      <c r="H198" s="18">
        <f>Model!$W$19*((drdp!B198)*'MSXY-TI3S'!$B198+(drdp!E198)*'MSXY-TI3S'!$C198+(drdp!H198)*'MSXY-TI3S'!$D198)</f>
        <v>0</v>
      </c>
      <c r="I198" s="18">
        <f>Model!$W$19*((drdp!C198)*'MSXY-TI3S'!$B198+(drdp!F198)*'MSXY-TI3S'!$C198+(drdp!I198)*'MSXY-TI3S'!$D198)</f>
        <v>0</v>
      </c>
      <c r="J198" s="18">
        <f>Model!$W$19*((drdp!D198)*'MSXY-TI3S'!$B198+(drdp!G198)*'MSXY-TI3S'!$C198+(drdp!J198)*'MSXY-TI3S'!$D198)</f>
        <v>0</v>
      </c>
      <c r="K198" s="21">
        <f>SUM(E$3:E197)+H198</f>
        <v>0.54522529094147965</v>
      </c>
      <c r="L198" s="21">
        <f>SUM(F$3:F197)+I198</f>
        <v>-1.5025867919343403</v>
      </c>
      <c r="M198" s="21">
        <f>SUM(G$3:G197)+J198</f>
        <v>0</v>
      </c>
      <c r="N198" s="21"/>
      <c r="O198" s="21"/>
      <c r="P198" s="21"/>
      <c r="Q198" s="19">
        <f t="shared" ref="Q198:Q261" si="19">K198^2</f>
        <v>0.29727061788222114</v>
      </c>
      <c r="R198" s="19">
        <f t="shared" ref="R198:R261" si="20">L198^2</f>
        <v>2.2577670672955326</v>
      </c>
      <c r="S198" s="19">
        <f t="shared" ref="S198:S261" si="21">M198^2</f>
        <v>0</v>
      </c>
      <c r="T198" s="19">
        <f t="shared" ref="T198:T261" si="22">K198*L198</f>
        <v>-0.8192483207972252</v>
      </c>
      <c r="U198" s="19">
        <f t="shared" ref="U198:U261" si="23">K198*M198</f>
        <v>0</v>
      </c>
      <c r="V198" s="19">
        <f t="shared" ref="V198:V261" si="24">L198*M198</f>
        <v>0</v>
      </c>
    </row>
    <row r="199" spans="1:22" x14ac:dyDescent="0.25">
      <c r="A199" s="26">
        <f>Wellpath!E199</f>
        <v>0</v>
      </c>
      <c r="B199" s="22">
        <v>0</v>
      </c>
      <c r="C199" s="22">
        <v>0</v>
      </c>
      <c r="D199" s="22">
        <f>(COS(Wellpath!$L199) * COS(Wellpath!$O199) * COS(Wellpath!$O199) - COS(Wellpath!$L199) * SIN(Wellpath!$O199) * SIN(Wellpath!$O199) - TAN(Dip) * SIN(Wellpath!$L199) * COS(Wellpath!$O199)) / 2</f>
        <v>0.5</v>
      </c>
      <c r="E199" s="20">
        <f>Model!$W$19*((drdp!B199+drdp!K199)*'MSXY-TI3S'!$B199+(drdp!E199+drdp!N199)*'MSXY-TI3S'!$C199+(drdp!H199+drdp!Q199)*'MSXY-TI3S'!$D199)</f>
        <v>0</v>
      </c>
      <c r="F199" s="20">
        <f>Model!$W$19*((drdp!C199+drdp!L199)*'MSXY-TI3S'!$B199+(drdp!F199+drdp!O199)*'MSXY-TI3S'!$C199+(drdp!I199+drdp!R199)*'MSXY-TI3S'!$D199)</f>
        <v>0</v>
      </c>
      <c r="G199" s="20">
        <f>Model!$W$19*((drdp!D199+drdp!M199)*'MSXY-TI3S'!$B199+(drdp!G199+drdp!P199)*'MSXY-TI3S'!$C199+(drdp!J199+drdp!S199)*'MSXY-TI3S'!$D199)</f>
        <v>0</v>
      </c>
      <c r="H199" s="18">
        <f>Model!$W$19*((drdp!B199)*'MSXY-TI3S'!$B199+(drdp!E199)*'MSXY-TI3S'!$C199+(drdp!H199)*'MSXY-TI3S'!$D199)</f>
        <v>0</v>
      </c>
      <c r="I199" s="18">
        <f>Model!$W$19*((drdp!C199)*'MSXY-TI3S'!$B199+(drdp!F199)*'MSXY-TI3S'!$C199+(drdp!I199)*'MSXY-TI3S'!$D199)</f>
        <v>0</v>
      </c>
      <c r="J199" s="18">
        <f>Model!$W$19*((drdp!D199)*'MSXY-TI3S'!$B199+(drdp!G199)*'MSXY-TI3S'!$C199+(drdp!J199)*'MSXY-TI3S'!$D199)</f>
        <v>0</v>
      </c>
      <c r="K199" s="21">
        <f>SUM(E$3:E198)+H199</f>
        <v>0.54522529094147965</v>
      </c>
      <c r="L199" s="21">
        <f>SUM(F$3:F198)+I199</f>
        <v>-1.5025867919343403</v>
      </c>
      <c r="M199" s="21">
        <f>SUM(G$3:G198)+J199</f>
        <v>0</v>
      </c>
      <c r="N199" s="21"/>
      <c r="O199" s="21"/>
      <c r="P199" s="21"/>
      <c r="Q199" s="19">
        <f t="shared" si="19"/>
        <v>0.29727061788222114</v>
      </c>
      <c r="R199" s="19">
        <f t="shared" si="20"/>
        <v>2.2577670672955326</v>
      </c>
      <c r="S199" s="19">
        <f t="shared" si="21"/>
        <v>0</v>
      </c>
      <c r="T199" s="19">
        <f t="shared" si="22"/>
        <v>-0.8192483207972252</v>
      </c>
      <c r="U199" s="19">
        <f t="shared" si="23"/>
        <v>0</v>
      </c>
      <c r="V199" s="19">
        <f t="shared" si="24"/>
        <v>0</v>
      </c>
    </row>
    <row r="200" spans="1:22" x14ac:dyDescent="0.25">
      <c r="A200" s="26">
        <f>Wellpath!E200</f>
        <v>0</v>
      </c>
      <c r="B200" s="22">
        <v>0</v>
      </c>
      <c r="C200" s="22">
        <v>0</v>
      </c>
      <c r="D200" s="22">
        <f>(COS(Wellpath!$L200) * COS(Wellpath!$O200) * COS(Wellpath!$O200) - COS(Wellpath!$L200) * SIN(Wellpath!$O200) * SIN(Wellpath!$O200) - TAN(Dip) * SIN(Wellpath!$L200) * COS(Wellpath!$O200)) / 2</f>
        <v>0.5</v>
      </c>
      <c r="E200" s="20">
        <f>Model!$W$19*((drdp!B200+drdp!K200)*'MSXY-TI3S'!$B200+(drdp!E200+drdp!N200)*'MSXY-TI3S'!$C200+(drdp!H200+drdp!Q200)*'MSXY-TI3S'!$D200)</f>
        <v>0</v>
      </c>
      <c r="F200" s="20">
        <f>Model!$W$19*((drdp!C200+drdp!L200)*'MSXY-TI3S'!$B200+(drdp!F200+drdp!O200)*'MSXY-TI3S'!$C200+(drdp!I200+drdp!R200)*'MSXY-TI3S'!$D200)</f>
        <v>0</v>
      </c>
      <c r="G200" s="20">
        <f>Model!$W$19*((drdp!D200+drdp!M200)*'MSXY-TI3S'!$B200+(drdp!G200+drdp!P200)*'MSXY-TI3S'!$C200+(drdp!J200+drdp!S200)*'MSXY-TI3S'!$D200)</f>
        <v>0</v>
      </c>
      <c r="H200" s="18">
        <f>Model!$W$19*((drdp!B200)*'MSXY-TI3S'!$B200+(drdp!E200)*'MSXY-TI3S'!$C200+(drdp!H200)*'MSXY-TI3S'!$D200)</f>
        <v>0</v>
      </c>
      <c r="I200" s="18">
        <f>Model!$W$19*((drdp!C200)*'MSXY-TI3S'!$B200+(drdp!F200)*'MSXY-TI3S'!$C200+(drdp!I200)*'MSXY-TI3S'!$D200)</f>
        <v>0</v>
      </c>
      <c r="J200" s="18">
        <f>Model!$W$19*((drdp!D200)*'MSXY-TI3S'!$B200+(drdp!G200)*'MSXY-TI3S'!$C200+(drdp!J200)*'MSXY-TI3S'!$D200)</f>
        <v>0</v>
      </c>
      <c r="K200" s="21">
        <f>SUM(E$3:E199)+H200</f>
        <v>0.54522529094147965</v>
      </c>
      <c r="L200" s="21">
        <f>SUM(F$3:F199)+I200</f>
        <v>-1.5025867919343403</v>
      </c>
      <c r="M200" s="21">
        <f>SUM(G$3:G199)+J200</f>
        <v>0</v>
      </c>
      <c r="N200" s="21"/>
      <c r="O200" s="21"/>
      <c r="P200" s="21"/>
      <c r="Q200" s="19">
        <f t="shared" si="19"/>
        <v>0.29727061788222114</v>
      </c>
      <c r="R200" s="19">
        <f t="shared" si="20"/>
        <v>2.2577670672955326</v>
      </c>
      <c r="S200" s="19">
        <f t="shared" si="21"/>
        <v>0</v>
      </c>
      <c r="T200" s="19">
        <f t="shared" si="22"/>
        <v>-0.8192483207972252</v>
      </c>
      <c r="U200" s="19">
        <f t="shared" si="23"/>
        <v>0</v>
      </c>
      <c r="V200" s="19">
        <f t="shared" si="24"/>
        <v>0</v>
      </c>
    </row>
    <row r="201" spans="1:22" x14ac:dyDescent="0.25">
      <c r="A201" s="26">
        <f>Wellpath!E201</f>
        <v>0</v>
      </c>
      <c r="B201" s="22">
        <v>0</v>
      </c>
      <c r="C201" s="22">
        <v>0</v>
      </c>
      <c r="D201" s="22">
        <f>(COS(Wellpath!$L201) * COS(Wellpath!$O201) * COS(Wellpath!$O201) - COS(Wellpath!$L201) * SIN(Wellpath!$O201) * SIN(Wellpath!$O201) - TAN(Dip) * SIN(Wellpath!$L201) * COS(Wellpath!$O201)) / 2</f>
        <v>0.5</v>
      </c>
      <c r="E201" s="20">
        <f>Model!$W$19*((drdp!B201+drdp!K201)*'MSXY-TI3S'!$B201+(drdp!E201+drdp!N201)*'MSXY-TI3S'!$C201+(drdp!H201+drdp!Q201)*'MSXY-TI3S'!$D201)</f>
        <v>0</v>
      </c>
      <c r="F201" s="20">
        <f>Model!$W$19*((drdp!C201+drdp!L201)*'MSXY-TI3S'!$B201+(drdp!F201+drdp!O201)*'MSXY-TI3S'!$C201+(drdp!I201+drdp!R201)*'MSXY-TI3S'!$D201)</f>
        <v>0</v>
      </c>
      <c r="G201" s="20">
        <f>Model!$W$19*((drdp!D201+drdp!M201)*'MSXY-TI3S'!$B201+(drdp!G201+drdp!P201)*'MSXY-TI3S'!$C201+(drdp!J201+drdp!S201)*'MSXY-TI3S'!$D201)</f>
        <v>0</v>
      </c>
      <c r="H201" s="18">
        <f>Model!$W$19*((drdp!B201)*'MSXY-TI3S'!$B201+(drdp!E201)*'MSXY-TI3S'!$C201+(drdp!H201)*'MSXY-TI3S'!$D201)</f>
        <v>0</v>
      </c>
      <c r="I201" s="18">
        <f>Model!$W$19*((drdp!C201)*'MSXY-TI3S'!$B201+(drdp!F201)*'MSXY-TI3S'!$C201+(drdp!I201)*'MSXY-TI3S'!$D201)</f>
        <v>0</v>
      </c>
      <c r="J201" s="18">
        <f>Model!$W$19*((drdp!D201)*'MSXY-TI3S'!$B201+(drdp!G201)*'MSXY-TI3S'!$C201+(drdp!J201)*'MSXY-TI3S'!$D201)</f>
        <v>0</v>
      </c>
      <c r="K201" s="21">
        <f>SUM(E$3:E200)+H201</f>
        <v>0.54522529094147965</v>
      </c>
      <c r="L201" s="21">
        <f>SUM(F$3:F200)+I201</f>
        <v>-1.5025867919343403</v>
      </c>
      <c r="M201" s="21">
        <f>SUM(G$3:G200)+J201</f>
        <v>0</v>
      </c>
      <c r="N201" s="21"/>
      <c r="O201" s="21"/>
      <c r="P201" s="21"/>
      <c r="Q201" s="19">
        <f t="shared" si="19"/>
        <v>0.29727061788222114</v>
      </c>
      <c r="R201" s="19">
        <f t="shared" si="20"/>
        <v>2.2577670672955326</v>
      </c>
      <c r="S201" s="19">
        <f t="shared" si="21"/>
        <v>0</v>
      </c>
      <c r="T201" s="19">
        <f t="shared" si="22"/>
        <v>-0.8192483207972252</v>
      </c>
      <c r="U201" s="19">
        <f t="shared" si="23"/>
        <v>0</v>
      </c>
      <c r="V201" s="19">
        <f t="shared" si="24"/>
        <v>0</v>
      </c>
    </row>
    <row r="202" spans="1:22" x14ac:dyDescent="0.25">
      <c r="A202" s="26">
        <f>Wellpath!E202</f>
        <v>0</v>
      </c>
      <c r="B202" s="22">
        <v>0</v>
      </c>
      <c r="C202" s="22">
        <v>0</v>
      </c>
      <c r="D202" s="22">
        <f>(COS(Wellpath!$L202) * COS(Wellpath!$O202) * COS(Wellpath!$O202) - COS(Wellpath!$L202) * SIN(Wellpath!$O202) * SIN(Wellpath!$O202) - TAN(Dip) * SIN(Wellpath!$L202) * COS(Wellpath!$O202)) / 2</f>
        <v>0.5</v>
      </c>
      <c r="E202" s="20">
        <f>Model!$W$19*((drdp!B202+drdp!K202)*'MSXY-TI3S'!$B202+(drdp!E202+drdp!N202)*'MSXY-TI3S'!$C202+(drdp!H202+drdp!Q202)*'MSXY-TI3S'!$D202)</f>
        <v>0</v>
      </c>
      <c r="F202" s="20">
        <f>Model!$W$19*((drdp!C202+drdp!L202)*'MSXY-TI3S'!$B202+(drdp!F202+drdp!O202)*'MSXY-TI3S'!$C202+(drdp!I202+drdp!R202)*'MSXY-TI3S'!$D202)</f>
        <v>0</v>
      </c>
      <c r="G202" s="20">
        <f>Model!$W$19*((drdp!D202+drdp!M202)*'MSXY-TI3S'!$B202+(drdp!G202+drdp!P202)*'MSXY-TI3S'!$C202+(drdp!J202+drdp!S202)*'MSXY-TI3S'!$D202)</f>
        <v>0</v>
      </c>
      <c r="H202" s="18">
        <f>Model!$W$19*((drdp!B202)*'MSXY-TI3S'!$B202+(drdp!E202)*'MSXY-TI3S'!$C202+(drdp!H202)*'MSXY-TI3S'!$D202)</f>
        <v>0</v>
      </c>
      <c r="I202" s="18">
        <f>Model!$W$19*((drdp!C202)*'MSXY-TI3S'!$B202+(drdp!F202)*'MSXY-TI3S'!$C202+(drdp!I202)*'MSXY-TI3S'!$D202)</f>
        <v>0</v>
      </c>
      <c r="J202" s="18">
        <f>Model!$W$19*((drdp!D202)*'MSXY-TI3S'!$B202+(drdp!G202)*'MSXY-TI3S'!$C202+(drdp!J202)*'MSXY-TI3S'!$D202)</f>
        <v>0</v>
      </c>
      <c r="K202" s="21">
        <f>SUM(E$3:E201)+H202</f>
        <v>0.54522529094147965</v>
      </c>
      <c r="L202" s="21">
        <f>SUM(F$3:F201)+I202</f>
        <v>-1.5025867919343403</v>
      </c>
      <c r="M202" s="21">
        <f>SUM(G$3:G201)+J202</f>
        <v>0</v>
      </c>
      <c r="N202" s="21"/>
      <c r="O202" s="21"/>
      <c r="P202" s="21"/>
      <c r="Q202" s="19">
        <f t="shared" si="19"/>
        <v>0.29727061788222114</v>
      </c>
      <c r="R202" s="19">
        <f t="shared" si="20"/>
        <v>2.2577670672955326</v>
      </c>
      <c r="S202" s="19">
        <f t="shared" si="21"/>
        <v>0</v>
      </c>
      <c r="T202" s="19">
        <f t="shared" si="22"/>
        <v>-0.8192483207972252</v>
      </c>
      <c r="U202" s="19">
        <f t="shared" si="23"/>
        <v>0</v>
      </c>
      <c r="V202" s="19">
        <f t="shared" si="24"/>
        <v>0</v>
      </c>
    </row>
    <row r="203" spans="1:22" x14ac:dyDescent="0.25">
      <c r="A203" s="26">
        <f>Wellpath!E203</f>
        <v>0</v>
      </c>
      <c r="B203" s="22">
        <v>0</v>
      </c>
      <c r="C203" s="22">
        <v>0</v>
      </c>
      <c r="D203" s="22">
        <f>(COS(Wellpath!$L203) * COS(Wellpath!$O203) * COS(Wellpath!$O203) - COS(Wellpath!$L203) * SIN(Wellpath!$O203) * SIN(Wellpath!$O203) - TAN(Dip) * SIN(Wellpath!$L203) * COS(Wellpath!$O203)) / 2</f>
        <v>0.5</v>
      </c>
      <c r="E203" s="20">
        <f>Model!$W$19*((drdp!B203+drdp!K203)*'MSXY-TI3S'!$B203+(drdp!E203+drdp!N203)*'MSXY-TI3S'!$C203+(drdp!H203+drdp!Q203)*'MSXY-TI3S'!$D203)</f>
        <v>0</v>
      </c>
      <c r="F203" s="20">
        <f>Model!$W$19*((drdp!C203+drdp!L203)*'MSXY-TI3S'!$B203+(drdp!F203+drdp!O203)*'MSXY-TI3S'!$C203+(drdp!I203+drdp!R203)*'MSXY-TI3S'!$D203)</f>
        <v>0</v>
      </c>
      <c r="G203" s="20">
        <f>Model!$W$19*((drdp!D203+drdp!M203)*'MSXY-TI3S'!$B203+(drdp!G203+drdp!P203)*'MSXY-TI3S'!$C203+(drdp!J203+drdp!S203)*'MSXY-TI3S'!$D203)</f>
        <v>0</v>
      </c>
      <c r="H203" s="18">
        <f>Model!$W$19*((drdp!B203)*'MSXY-TI3S'!$B203+(drdp!E203)*'MSXY-TI3S'!$C203+(drdp!H203)*'MSXY-TI3S'!$D203)</f>
        <v>0</v>
      </c>
      <c r="I203" s="18">
        <f>Model!$W$19*((drdp!C203)*'MSXY-TI3S'!$B203+(drdp!F203)*'MSXY-TI3S'!$C203+(drdp!I203)*'MSXY-TI3S'!$D203)</f>
        <v>0</v>
      </c>
      <c r="J203" s="18">
        <f>Model!$W$19*((drdp!D203)*'MSXY-TI3S'!$B203+(drdp!G203)*'MSXY-TI3S'!$C203+(drdp!J203)*'MSXY-TI3S'!$D203)</f>
        <v>0</v>
      </c>
      <c r="K203" s="21">
        <f>SUM(E$3:E202)+H203</f>
        <v>0.54522529094147965</v>
      </c>
      <c r="L203" s="21">
        <f>SUM(F$3:F202)+I203</f>
        <v>-1.5025867919343403</v>
      </c>
      <c r="M203" s="21">
        <f>SUM(G$3:G202)+J203</f>
        <v>0</v>
      </c>
      <c r="N203" s="21"/>
      <c r="O203" s="21"/>
      <c r="P203" s="21"/>
      <c r="Q203" s="19">
        <f t="shared" si="19"/>
        <v>0.29727061788222114</v>
      </c>
      <c r="R203" s="19">
        <f t="shared" si="20"/>
        <v>2.2577670672955326</v>
      </c>
      <c r="S203" s="19">
        <f t="shared" si="21"/>
        <v>0</v>
      </c>
      <c r="T203" s="19">
        <f t="shared" si="22"/>
        <v>-0.8192483207972252</v>
      </c>
      <c r="U203" s="19">
        <f t="shared" si="23"/>
        <v>0</v>
      </c>
      <c r="V203" s="19">
        <f t="shared" si="24"/>
        <v>0</v>
      </c>
    </row>
    <row r="204" spans="1:22" x14ac:dyDescent="0.25">
      <c r="A204" s="26">
        <f>Wellpath!E204</f>
        <v>0</v>
      </c>
      <c r="B204" s="22">
        <v>0</v>
      </c>
      <c r="C204" s="22">
        <v>0</v>
      </c>
      <c r="D204" s="22">
        <f>(COS(Wellpath!$L204) * COS(Wellpath!$O204) * COS(Wellpath!$O204) - COS(Wellpath!$L204) * SIN(Wellpath!$O204) * SIN(Wellpath!$O204) - TAN(Dip) * SIN(Wellpath!$L204) * COS(Wellpath!$O204)) / 2</f>
        <v>0.5</v>
      </c>
      <c r="E204" s="20">
        <f>Model!$W$19*((drdp!B204+drdp!K204)*'MSXY-TI3S'!$B204+(drdp!E204+drdp!N204)*'MSXY-TI3S'!$C204+(drdp!H204+drdp!Q204)*'MSXY-TI3S'!$D204)</f>
        <v>0</v>
      </c>
      <c r="F204" s="20">
        <f>Model!$W$19*((drdp!C204+drdp!L204)*'MSXY-TI3S'!$B204+(drdp!F204+drdp!O204)*'MSXY-TI3S'!$C204+(drdp!I204+drdp!R204)*'MSXY-TI3S'!$D204)</f>
        <v>0</v>
      </c>
      <c r="G204" s="20">
        <f>Model!$W$19*((drdp!D204+drdp!M204)*'MSXY-TI3S'!$B204+(drdp!G204+drdp!P204)*'MSXY-TI3S'!$C204+(drdp!J204+drdp!S204)*'MSXY-TI3S'!$D204)</f>
        <v>0</v>
      </c>
      <c r="H204" s="18">
        <f>Model!$W$19*((drdp!B204)*'MSXY-TI3S'!$B204+(drdp!E204)*'MSXY-TI3S'!$C204+(drdp!H204)*'MSXY-TI3S'!$D204)</f>
        <v>0</v>
      </c>
      <c r="I204" s="18">
        <f>Model!$W$19*((drdp!C204)*'MSXY-TI3S'!$B204+(drdp!F204)*'MSXY-TI3S'!$C204+(drdp!I204)*'MSXY-TI3S'!$D204)</f>
        <v>0</v>
      </c>
      <c r="J204" s="18">
        <f>Model!$W$19*((drdp!D204)*'MSXY-TI3S'!$B204+(drdp!G204)*'MSXY-TI3S'!$C204+(drdp!J204)*'MSXY-TI3S'!$D204)</f>
        <v>0</v>
      </c>
      <c r="K204" s="21">
        <f>SUM(E$3:E203)+H204</f>
        <v>0.54522529094147965</v>
      </c>
      <c r="L204" s="21">
        <f>SUM(F$3:F203)+I204</f>
        <v>-1.5025867919343403</v>
      </c>
      <c r="M204" s="21">
        <f>SUM(G$3:G203)+J204</f>
        <v>0</v>
      </c>
      <c r="N204" s="21"/>
      <c r="O204" s="21"/>
      <c r="P204" s="21"/>
      <c r="Q204" s="19">
        <f t="shared" si="19"/>
        <v>0.29727061788222114</v>
      </c>
      <c r="R204" s="19">
        <f t="shared" si="20"/>
        <v>2.2577670672955326</v>
      </c>
      <c r="S204" s="19">
        <f t="shared" si="21"/>
        <v>0</v>
      </c>
      <c r="T204" s="19">
        <f t="shared" si="22"/>
        <v>-0.8192483207972252</v>
      </c>
      <c r="U204" s="19">
        <f t="shared" si="23"/>
        <v>0</v>
      </c>
      <c r="V204" s="19">
        <f t="shared" si="24"/>
        <v>0</v>
      </c>
    </row>
    <row r="205" spans="1:22" x14ac:dyDescent="0.25">
      <c r="A205" s="26">
        <f>Wellpath!E205</f>
        <v>0</v>
      </c>
      <c r="B205" s="22">
        <v>0</v>
      </c>
      <c r="C205" s="22">
        <v>0</v>
      </c>
      <c r="D205" s="22">
        <f>(COS(Wellpath!$L205) * COS(Wellpath!$O205) * COS(Wellpath!$O205) - COS(Wellpath!$L205) * SIN(Wellpath!$O205) * SIN(Wellpath!$O205) - TAN(Dip) * SIN(Wellpath!$L205) * COS(Wellpath!$O205)) / 2</f>
        <v>0.5</v>
      </c>
      <c r="E205" s="20">
        <f>Model!$W$19*((drdp!B205+drdp!K205)*'MSXY-TI3S'!$B205+(drdp!E205+drdp!N205)*'MSXY-TI3S'!$C205+(drdp!H205+drdp!Q205)*'MSXY-TI3S'!$D205)</f>
        <v>0</v>
      </c>
      <c r="F205" s="20">
        <f>Model!$W$19*((drdp!C205+drdp!L205)*'MSXY-TI3S'!$B205+(drdp!F205+drdp!O205)*'MSXY-TI3S'!$C205+(drdp!I205+drdp!R205)*'MSXY-TI3S'!$D205)</f>
        <v>0</v>
      </c>
      <c r="G205" s="20">
        <f>Model!$W$19*((drdp!D205+drdp!M205)*'MSXY-TI3S'!$B205+(drdp!G205+drdp!P205)*'MSXY-TI3S'!$C205+(drdp!J205+drdp!S205)*'MSXY-TI3S'!$D205)</f>
        <v>0</v>
      </c>
      <c r="H205" s="18">
        <f>Model!$W$19*((drdp!B205)*'MSXY-TI3S'!$B205+(drdp!E205)*'MSXY-TI3S'!$C205+(drdp!H205)*'MSXY-TI3S'!$D205)</f>
        <v>0</v>
      </c>
      <c r="I205" s="18">
        <f>Model!$W$19*((drdp!C205)*'MSXY-TI3S'!$B205+(drdp!F205)*'MSXY-TI3S'!$C205+(drdp!I205)*'MSXY-TI3S'!$D205)</f>
        <v>0</v>
      </c>
      <c r="J205" s="18">
        <f>Model!$W$19*((drdp!D205)*'MSXY-TI3S'!$B205+(drdp!G205)*'MSXY-TI3S'!$C205+(drdp!J205)*'MSXY-TI3S'!$D205)</f>
        <v>0</v>
      </c>
      <c r="K205" s="21">
        <f>SUM(E$3:E204)+H205</f>
        <v>0.54522529094147965</v>
      </c>
      <c r="L205" s="21">
        <f>SUM(F$3:F204)+I205</f>
        <v>-1.5025867919343403</v>
      </c>
      <c r="M205" s="21">
        <f>SUM(G$3:G204)+J205</f>
        <v>0</v>
      </c>
      <c r="N205" s="21"/>
      <c r="O205" s="21"/>
      <c r="P205" s="21"/>
      <c r="Q205" s="19">
        <f t="shared" si="19"/>
        <v>0.29727061788222114</v>
      </c>
      <c r="R205" s="19">
        <f t="shared" si="20"/>
        <v>2.2577670672955326</v>
      </c>
      <c r="S205" s="19">
        <f t="shared" si="21"/>
        <v>0</v>
      </c>
      <c r="T205" s="19">
        <f t="shared" si="22"/>
        <v>-0.8192483207972252</v>
      </c>
      <c r="U205" s="19">
        <f t="shared" si="23"/>
        <v>0</v>
      </c>
      <c r="V205" s="19">
        <f t="shared" si="24"/>
        <v>0</v>
      </c>
    </row>
    <row r="206" spans="1:22" x14ac:dyDescent="0.25">
      <c r="A206" s="26">
        <f>Wellpath!E206</f>
        <v>0</v>
      </c>
      <c r="B206" s="22">
        <v>0</v>
      </c>
      <c r="C206" s="22">
        <v>0</v>
      </c>
      <c r="D206" s="22">
        <f>(COS(Wellpath!$L206) * COS(Wellpath!$O206) * COS(Wellpath!$O206) - COS(Wellpath!$L206) * SIN(Wellpath!$O206) * SIN(Wellpath!$O206) - TAN(Dip) * SIN(Wellpath!$L206) * COS(Wellpath!$O206)) / 2</f>
        <v>0.5</v>
      </c>
      <c r="E206" s="20">
        <f>Model!$W$19*((drdp!B206+drdp!K206)*'MSXY-TI3S'!$B206+(drdp!E206+drdp!N206)*'MSXY-TI3S'!$C206+(drdp!H206+drdp!Q206)*'MSXY-TI3S'!$D206)</f>
        <v>0</v>
      </c>
      <c r="F206" s="20">
        <f>Model!$W$19*((drdp!C206+drdp!L206)*'MSXY-TI3S'!$B206+(drdp!F206+drdp!O206)*'MSXY-TI3S'!$C206+(drdp!I206+drdp!R206)*'MSXY-TI3S'!$D206)</f>
        <v>0</v>
      </c>
      <c r="G206" s="20">
        <f>Model!$W$19*((drdp!D206+drdp!M206)*'MSXY-TI3S'!$B206+(drdp!G206+drdp!P206)*'MSXY-TI3S'!$C206+(drdp!J206+drdp!S206)*'MSXY-TI3S'!$D206)</f>
        <v>0</v>
      </c>
      <c r="H206" s="18">
        <f>Model!$W$19*((drdp!B206)*'MSXY-TI3S'!$B206+(drdp!E206)*'MSXY-TI3S'!$C206+(drdp!H206)*'MSXY-TI3S'!$D206)</f>
        <v>0</v>
      </c>
      <c r="I206" s="18">
        <f>Model!$W$19*((drdp!C206)*'MSXY-TI3S'!$B206+(drdp!F206)*'MSXY-TI3S'!$C206+(drdp!I206)*'MSXY-TI3S'!$D206)</f>
        <v>0</v>
      </c>
      <c r="J206" s="18">
        <f>Model!$W$19*((drdp!D206)*'MSXY-TI3S'!$B206+(drdp!G206)*'MSXY-TI3S'!$C206+(drdp!J206)*'MSXY-TI3S'!$D206)</f>
        <v>0</v>
      </c>
      <c r="K206" s="21">
        <f>SUM(E$3:E205)+H206</f>
        <v>0.54522529094147965</v>
      </c>
      <c r="L206" s="21">
        <f>SUM(F$3:F205)+I206</f>
        <v>-1.5025867919343403</v>
      </c>
      <c r="M206" s="21">
        <f>SUM(G$3:G205)+J206</f>
        <v>0</v>
      </c>
      <c r="N206" s="21"/>
      <c r="O206" s="21"/>
      <c r="P206" s="21"/>
      <c r="Q206" s="19">
        <f t="shared" si="19"/>
        <v>0.29727061788222114</v>
      </c>
      <c r="R206" s="19">
        <f t="shared" si="20"/>
        <v>2.2577670672955326</v>
      </c>
      <c r="S206" s="19">
        <f t="shared" si="21"/>
        <v>0</v>
      </c>
      <c r="T206" s="19">
        <f t="shared" si="22"/>
        <v>-0.8192483207972252</v>
      </c>
      <c r="U206" s="19">
        <f t="shared" si="23"/>
        <v>0</v>
      </c>
      <c r="V206" s="19">
        <f t="shared" si="24"/>
        <v>0</v>
      </c>
    </row>
    <row r="207" spans="1:22" x14ac:dyDescent="0.25">
      <c r="A207" s="26">
        <f>Wellpath!E207</f>
        <v>0</v>
      </c>
      <c r="B207" s="22">
        <v>0</v>
      </c>
      <c r="C207" s="22">
        <v>0</v>
      </c>
      <c r="D207" s="22">
        <f>(COS(Wellpath!$L207) * COS(Wellpath!$O207) * COS(Wellpath!$O207) - COS(Wellpath!$L207) * SIN(Wellpath!$O207) * SIN(Wellpath!$O207) - TAN(Dip) * SIN(Wellpath!$L207) * COS(Wellpath!$O207)) / 2</f>
        <v>0.5</v>
      </c>
      <c r="E207" s="20">
        <f>Model!$W$19*((drdp!B207+drdp!K207)*'MSXY-TI3S'!$B207+(drdp!E207+drdp!N207)*'MSXY-TI3S'!$C207+(drdp!H207+drdp!Q207)*'MSXY-TI3S'!$D207)</f>
        <v>0</v>
      </c>
      <c r="F207" s="20">
        <f>Model!$W$19*((drdp!C207+drdp!L207)*'MSXY-TI3S'!$B207+(drdp!F207+drdp!O207)*'MSXY-TI3S'!$C207+(drdp!I207+drdp!R207)*'MSXY-TI3S'!$D207)</f>
        <v>0</v>
      </c>
      <c r="G207" s="20">
        <f>Model!$W$19*((drdp!D207+drdp!M207)*'MSXY-TI3S'!$B207+(drdp!G207+drdp!P207)*'MSXY-TI3S'!$C207+(drdp!J207+drdp!S207)*'MSXY-TI3S'!$D207)</f>
        <v>0</v>
      </c>
      <c r="H207" s="18">
        <f>Model!$W$19*((drdp!B207)*'MSXY-TI3S'!$B207+(drdp!E207)*'MSXY-TI3S'!$C207+(drdp!H207)*'MSXY-TI3S'!$D207)</f>
        <v>0</v>
      </c>
      <c r="I207" s="18">
        <f>Model!$W$19*((drdp!C207)*'MSXY-TI3S'!$B207+(drdp!F207)*'MSXY-TI3S'!$C207+(drdp!I207)*'MSXY-TI3S'!$D207)</f>
        <v>0</v>
      </c>
      <c r="J207" s="18">
        <f>Model!$W$19*((drdp!D207)*'MSXY-TI3S'!$B207+(drdp!G207)*'MSXY-TI3S'!$C207+(drdp!J207)*'MSXY-TI3S'!$D207)</f>
        <v>0</v>
      </c>
      <c r="K207" s="21">
        <f>SUM(E$3:E206)+H207</f>
        <v>0.54522529094147965</v>
      </c>
      <c r="L207" s="21">
        <f>SUM(F$3:F206)+I207</f>
        <v>-1.5025867919343403</v>
      </c>
      <c r="M207" s="21">
        <f>SUM(G$3:G206)+J207</f>
        <v>0</v>
      </c>
      <c r="N207" s="21"/>
      <c r="O207" s="21"/>
      <c r="P207" s="21"/>
      <c r="Q207" s="19">
        <f t="shared" si="19"/>
        <v>0.29727061788222114</v>
      </c>
      <c r="R207" s="19">
        <f t="shared" si="20"/>
        <v>2.2577670672955326</v>
      </c>
      <c r="S207" s="19">
        <f t="shared" si="21"/>
        <v>0</v>
      </c>
      <c r="T207" s="19">
        <f t="shared" si="22"/>
        <v>-0.8192483207972252</v>
      </c>
      <c r="U207" s="19">
        <f t="shared" si="23"/>
        <v>0</v>
      </c>
      <c r="V207" s="19">
        <f t="shared" si="24"/>
        <v>0</v>
      </c>
    </row>
    <row r="208" spans="1:22" x14ac:dyDescent="0.25">
      <c r="A208" s="26">
        <f>Wellpath!E208</f>
        <v>0</v>
      </c>
      <c r="B208" s="22">
        <v>0</v>
      </c>
      <c r="C208" s="22">
        <v>0</v>
      </c>
      <c r="D208" s="22">
        <f>(COS(Wellpath!$L208) * COS(Wellpath!$O208) * COS(Wellpath!$O208) - COS(Wellpath!$L208) * SIN(Wellpath!$O208) * SIN(Wellpath!$O208) - TAN(Dip) * SIN(Wellpath!$L208) * COS(Wellpath!$O208)) / 2</f>
        <v>0.5</v>
      </c>
      <c r="E208" s="20">
        <f>Model!$W$19*((drdp!B208+drdp!K208)*'MSXY-TI3S'!$B208+(drdp!E208+drdp!N208)*'MSXY-TI3S'!$C208+(drdp!H208+drdp!Q208)*'MSXY-TI3S'!$D208)</f>
        <v>0</v>
      </c>
      <c r="F208" s="20">
        <f>Model!$W$19*((drdp!C208+drdp!L208)*'MSXY-TI3S'!$B208+(drdp!F208+drdp!O208)*'MSXY-TI3S'!$C208+(drdp!I208+drdp!R208)*'MSXY-TI3S'!$D208)</f>
        <v>0</v>
      </c>
      <c r="G208" s="20">
        <f>Model!$W$19*((drdp!D208+drdp!M208)*'MSXY-TI3S'!$B208+(drdp!G208+drdp!P208)*'MSXY-TI3S'!$C208+(drdp!J208+drdp!S208)*'MSXY-TI3S'!$D208)</f>
        <v>0</v>
      </c>
      <c r="H208" s="18">
        <f>Model!$W$19*((drdp!B208)*'MSXY-TI3S'!$B208+(drdp!E208)*'MSXY-TI3S'!$C208+(drdp!H208)*'MSXY-TI3S'!$D208)</f>
        <v>0</v>
      </c>
      <c r="I208" s="18">
        <f>Model!$W$19*((drdp!C208)*'MSXY-TI3S'!$B208+(drdp!F208)*'MSXY-TI3S'!$C208+(drdp!I208)*'MSXY-TI3S'!$D208)</f>
        <v>0</v>
      </c>
      <c r="J208" s="18">
        <f>Model!$W$19*((drdp!D208)*'MSXY-TI3S'!$B208+(drdp!G208)*'MSXY-TI3S'!$C208+(drdp!J208)*'MSXY-TI3S'!$D208)</f>
        <v>0</v>
      </c>
      <c r="K208" s="21">
        <f>SUM(E$3:E207)+H208</f>
        <v>0.54522529094147965</v>
      </c>
      <c r="L208" s="21">
        <f>SUM(F$3:F207)+I208</f>
        <v>-1.5025867919343403</v>
      </c>
      <c r="M208" s="21">
        <f>SUM(G$3:G207)+J208</f>
        <v>0</v>
      </c>
      <c r="N208" s="21"/>
      <c r="O208" s="21"/>
      <c r="P208" s="21"/>
      <c r="Q208" s="19">
        <f t="shared" si="19"/>
        <v>0.29727061788222114</v>
      </c>
      <c r="R208" s="19">
        <f t="shared" si="20"/>
        <v>2.2577670672955326</v>
      </c>
      <c r="S208" s="19">
        <f t="shared" si="21"/>
        <v>0</v>
      </c>
      <c r="T208" s="19">
        <f t="shared" si="22"/>
        <v>-0.8192483207972252</v>
      </c>
      <c r="U208" s="19">
        <f t="shared" si="23"/>
        <v>0</v>
      </c>
      <c r="V208" s="19">
        <f t="shared" si="24"/>
        <v>0</v>
      </c>
    </row>
    <row r="209" spans="1:22" x14ac:dyDescent="0.25">
      <c r="A209" s="26">
        <f>Wellpath!E209</f>
        <v>0</v>
      </c>
      <c r="B209" s="22">
        <v>0</v>
      </c>
      <c r="C209" s="22">
        <v>0</v>
      </c>
      <c r="D209" s="22">
        <f>(COS(Wellpath!$L209) * COS(Wellpath!$O209) * COS(Wellpath!$O209) - COS(Wellpath!$L209) * SIN(Wellpath!$O209) * SIN(Wellpath!$O209) - TAN(Dip) * SIN(Wellpath!$L209) * COS(Wellpath!$O209)) / 2</f>
        <v>0.5</v>
      </c>
      <c r="E209" s="20">
        <f>Model!$W$19*((drdp!B209+drdp!K209)*'MSXY-TI3S'!$B209+(drdp!E209+drdp!N209)*'MSXY-TI3S'!$C209+(drdp!H209+drdp!Q209)*'MSXY-TI3S'!$D209)</f>
        <v>0</v>
      </c>
      <c r="F209" s="20">
        <f>Model!$W$19*((drdp!C209+drdp!L209)*'MSXY-TI3S'!$B209+(drdp!F209+drdp!O209)*'MSXY-TI3S'!$C209+(drdp!I209+drdp!R209)*'MSXY-TI3S'!$D209)</f>
        <v>0</v>
      </c>
      <c r="G209" s="20">
        <f>Model!$W$19*((drdp!D209+drdp!M209)*'MSXY-TI3S'!$B209+(drdp!G209+drdp!P209)*'MSXY-TI3S'!$C209+(drdp!J209+drdp!S209)*'MSXY-TI3S'!$D209)</f>
        <v>0</v>
      </c>
      <c r="H209" s="18">
        <f>Model!$W$19*((drdp!B209)*'MSXY-TI3S'!$B209+(drdp!E209)*'MSXY-TI3S'!$C209+(drdp!H209)*'MSXY-TI3S'!$D209)</f>
        <v>0</v>
      </c>
      <c r="I209" s="18">
        <f>Model!$W$19*((drdp!C209)*'MSXY-TI3S'!$B209+(drdp!F209)*'MSXY-TI3S'!$C209+(drdp!I209)*'MSXY-TI3S'!$D209)</f>
        <v>0</v>
      </c>
      <c r="J209" s="18">
        <f>Model!$W$19*((drdp!D209)*'MSXY-TI3S'!$B209+(drdp!G209)*'MSXY-TI3S'!$C209+(drdp!J209)*'MSXY-TI3S'!$D209)</f>
        <v>0</v>
      </c>
      <c r="K209" s="21">
        <f>SUM(E$3:E208)+H209</f>
        <v>0.54522529094147965</v>
      </c>
      <c r="L209" s="21">
        <f>SUM(F$3:F208)+I209</f>
        <v>-1.5025867919343403</v>
      </c>
      <c r="M209" s="21">
        <f>SUM(G$3:G208)+J209</f>
        <v>0</v>
      </c>
      <c r="N209" s="21"/>
      <c r="O209" s="21"/>
      <c r="P209" s="21"/>
      <c r="Q209" s="19">
        <f t="shared" si="19"/>
        <v>0.29727061788222114</v>
      </c>
      <c r="R209" s="19">
        <f t="shared" si="20"/>
        <v>2.2577670672955326</v>
      </c>
      <c r="S209" s="19">
        <f t="shared" si="21"/>
        <v>0</v>
      </c>
      <c r="T209" s="19">
        <f t="shared" si="22"/>
        <v>-0.8192483207972252</v>
      </c>
      <c r="U209" s="19">
        <f t="shared" si="23"/>
        <v>0</v>
      </c>
      <c r="V209" s="19">
        <f t="shared" si="24"/>
        <v>0</v>
      </c>
    </row>
    <row r="210" spans="1:22" x14ac:dyDescent="0.25">
      <c r="A210" s="26">
        <f>Wellpath!E210</f>
        <v>0</v>
      </c>
      <c r="B210" s="22">
        <v>0</v>
      </c>
      <c r="C210" s="22">
        <v>0</v>
      </c>
      <c r="D210" s="22">
        <f>(COS(Wellpath!$L210) * COS(Wellpath!$O210) * COS(Wellpath!$O210) - COS(Wellpath!$L210) * SIN(Wellpath!$O210) * SIN(Wellpath!$O210) - TAN(Dip) * SIN(Wellpath!$L210) * COS(Wellpath!$O210)) / 2</f>
        <v>0.5</v>
      </c>
      <c r="E210" s="20">
        <f>Model!$W$19*((drdp!B210+drdp!K210)*'MSXY-TI3S'!$B210+(drdp!E210+drdp!N210)*'MSXY-TI3S'!$C210+(drdp!H210+drdp!Q210)*'MSXY-TI3S'!$D210)</f>
        <v>0</v>
      </c>
      <c r="F210" s="20">
        <f>Model!$W$19*((drdp!C210+drdp!L210)*'MSXY-TI3S'!$B210+(drdp!F210+drdp!O210)*'MSXY-TI3S'!$C210+(drdp!I210+drdp!R210)*'MSXY-TI3S'!$D210)</f>
        <v>0</v>
      </c>
      <c r="G210" s="20">
        <f>Model!$W$19*((drdp!D210+drdp!M210)*'MSXY-TI3S'!$B210+(drdp!G210+drdp!P210)*'MSXY-TI3S'!$C210+(drdp!J210+drdp!S210)*'MSXY-TI3S'!$D210)</f>
        <v>0</v>
      </c>
      <c r="H210" s="18">
        <f>Model!$W$19*((drdp!B210)*'MSXY-TI3S'!$B210+(drdp!E210)*'MSXY-TI3S'!$C210+(drdp!H210)*'MSXY-TI3S'!$D210)</f>
        <v>0</v>
      </c>
      <c r="I210" s="18">
        <f>Model!$W$19*((drdp!C210)*'MSXY-TI3S'!$B210+(drdp!F210)*'MSXY-TI3S'!$C210+(drdp!I210)*'MSXY-TI3S'!$D210)</f>
        <v>0</v>
      </c>
      <c r="J210" s="18">
        <f>Model!$W$19*((drdp!D210)*'MSXY-TI3S'!$B210+(drdp!G210)*'MSXY-TI3S'!$C210+(drdp!J210)*'MSXY-TI3S'!$D210)</f>
        <v>0</v>
      </c>
      <c r="K210" s="21">
        <f>SUM(E$3:E209)+H210</f>
        <v>0.54522529094147965</v>
      </c>
      <c r="L210" s="21">
        <f>SUM(F$3:F209)+I210</f>
        <v>-1.5025867919343403</v>
      </c>
      <c r="M210" s="21">
        <f>SUM(G$3:G209)+J210</f>
        <v>0</v>
      </c>
      <c r="N210" s="21"/>
      <c r="O210" s="21"/>
      <c r="P210" s="21"/>
      <c r="Q210" s="19">
        <f t="shared" si="19"/>
        <v>0.29727061788222114</v>
      </c>
      <c r="R210" s="19">
        <f t="shared" si="20"/>
        <v>2.2577670672955326</v>
      </c>
      <c r="S210" s="19">
        <f t="shared" si="21"/>
        <v>0</v>
      </c>
      <c r="T210" s="19">
        <f t="shared" si="22"/>
        <v>-0.8192483207972252</v>
      </c>
      <c r="U210" s="19">
        <f t="shared" si="23"/>
        <v>0</v>
      </c>
      <c r="V210" s="19">
        <f t="shared" si="24"/>
        <v>0</v>
      </c>
    </row>
    <row r="211" spans="1:22" x14ac:dyDescent="0.25">
      <c r="A211" s="26">
        <f>Wellpath!E211</f>
        <v>0</v>
      </c>
      <c r="B211" s="22">
        <v>0</v>
      </c>
      <c r="C211" s="22">
        <v>0</v>
      </c>
      <c r="D211" s="22">
        <f>(COS(Wellpath!$L211) * COS(Wellpath!$O211) * COS(Wellpath!$O211) - COS(Wellpath!$L211) * SIN(Wellpath!$O211) * SIN(Wellpath!$O211) - TAN(Dip) * SIN(Wellpath!$L211) * COS(Wellpath!$O211)) / 2</f>
        <v>0.5</v>
      </c>
      <c r="E211" s="20">
        <f>Model!$W$19*((drdp!B211+drdp!K211)*'MSXY-TI3S'!$B211+(drdp!E211+drdp!N211)*'MSXY-TI3S'!$C211+(drdp!H211+drdp!Q211)*'MSXY-TI3S'!$D211)</f>
        <v>0</v>
      </c>
      <c r="F211" s="20">
        <f>Model!$W$19*((drdp!C211+drdp!L211)*'MSXY-TI3S'!$B211+(drdp!F211+drdp!O211)*'MSXY-TI3S'!$C211+(drdp!I211+drdp!R211)*'MSXY-TI3S'!$D211)</f>
        <v>0</v>
      </c>
      <c r="G211" s="20">
        <f>Model!$W$19*((drdp!D211+drdp!M211)*'MSXY-TI3S'!$B211+(drdp!G211+drdp!P211)*'MSXY-TI3S'!$C211+(drdp!J211+drdp!S211)*'MSXY-TI3S'!$D211)</f>
        <v>0</v>
      </c>
      <c r="H211" s="18">
        <f>Model!$W$19*((drdp!B211)*'MSXY-TI3S'!$B211+(drdp!E211)*'MSXY-TI3S'!$C211+(drdp!H211)*'MSXY-TI3S'!$D211)</f>
        <v>0</v>
      </c>
      <c r="I211" s="18">
        <f>Model!$W$19*((drdp!C211)*'MSXY-TI3S'!$B211+(drdp!F211)*'MSXY-TI3S'!$C211+(drdp!I211)*'MSXY-TI3S'!$D211)</f>
        <v>0</v>
      </c>
      <c r="J211" s="18">
        <f>Model!$W$19*((drdp!D211)*'MSXY-TI3S'!$B211+(drdp!G211)*'MSXY-TI3S'!$C211+(drdp!J211)*'MSXY-TI3S'!$D211)</f>
        <v>0</v>
      </c>
      <c r="K211" s="21">
        <f>SUM(E$3:E210)+H211</f>
        <v>0.54522529094147965</v>
      </c>
      <c r="L211" s="21">
        <f>SUM(F$3:F210)+I211</f>
        <v>-1.5025867919343403</v>
      </c>
      <c r="M211" s="21">
        <f>SUM(G$3:G210)+J211</f>
        <v>0</v>
      </c>
      <c r="N211" s="21"/>
      <c r="O211" s="21"/>
      <c r="P211" s="21"/>
      <c r="Q211" s="19">
        <f t="shared" si="19"/>
        <v>0.29727061788222114</v>
      </c>
      <c r="R211" s="19">
        <f t="shared" si="20"/>
        <v>2.2577670672955326</v>
      </c>
      <c r="S211" s="19">
        <f t="shared" si="21"/>
        <v>0</v>
      </c>
      <c r="T211" s="19">
        <f t="shared" si="22"/>
        <v>-0.8192483207972252</v>
      </c>
      <c r="U211" s="19">
        <f t="shared" si="23"/>
        <v>0</v>
      </c>
      <c r="V211" s="19">
        <f t="shared" si="24"/>
        <v>0</v>
      </c>
    </row>
    <row r="212" spans="1:22" x14ac:dyDescent="0.25">
      <c r="A212" s="26">
        <f>Wellpath!E212</f>
        <v>0</v>
      </c>
      <c r="B212" s="22">
        <v>0</v>
      </c>
      <c r="C212" s="22">
        <v>0</v>
      </c>
      <c r="D212" s="22">
        <f>(COS(Wellpath!$L212) * COS(Wellpath!$O212) * COS(Wellpath!$O212) - COS(Wellpath!$L212) * SIN(Wellpath!$O212) * SIN(Wellpath!$O212) - TAN(Dip) * SIN(Wellpath!$L212) * COS(Wellpath!$O212)) / 2</f>
        <v>0.5</v>
      </c>
      <c r="E212" s="20">
        <f>Model!$W$19*((drdp!B212+drdp!K212)*'MSXY-TI3S'!$B212+(drdp!E212+drdp!N212)*'MSXY-TI3S'!$C212+(drdp!H212+drdp!Q212)*'MSXY-TI3S'!$D212)</f>
        <v>0</v>
      </c>
      <c r="F212" s="20">
        <f>Model!$W$19*((drdp!C212+drdp!L212)*'MSXY-TI3S'!$B212+(drdp!F212+drdp!O212)*'MSXY-TI3S'!$C212+(drdp!I212+drdp!R212)*'MSXY-TI3S'!$D212)</f>
        <v>0</v>
      </c>
      <c r="G212" s="20">
        <f>Model!$W$19*((drdp!D212+drdp!M212)*'MSXY-TI3S'!$B212+(drdp!G212+drdp!P212)*'MSXY-TI3S'!$C212+(drdp!J212+drdp!S212)*'MSXY-TI3S'!$D212)</f>
        <v>0</v>
      </c>
      <c r="H212" s="18">
        <f>Model!$W$19*((drdp!B212)*'MSXY-TI3S'!$B212+(drdp!E212)*'MSXY-TI3S'!$C212+(drdp!H212)*'MSXY-TI3S'!$D212)</f>
        <v>0</v>
      </c>
      <c r="I212" s="18">
        <f>Model!$W$19*((drdp!C212)*'MSXY-TI3S'!$B212+(drdp!F212)*'MSXY-TI3S'!$C212+(drdp!I212)*'MSXY-TI3S'!$D212)</f>
        <v>0</v>
      </c>
      <c r="J212" s="18">
        <f>Model!$W$19*((drdp!D212)*'MSXY-TI3S'!$B212+(drdp!G212)*'MSXY-TI3S'!$C212+(drdp!J212)*'MSXY-TI3S'!$D212)</f>
        <v>0</v>
      </c>
      <c r="K212" s="21">
        <f>SUM(E$3:E211)+H212</f>
        <v>0.54522529094147965</v>
      </c>
      <c r="L212" s="21">
        <f>SUM(F$3:F211)+I212</f>
        <v>-1.5025867919343403</v>
      </c>
      <c r="M212" s="21">
        <f>SUM(G$3:G211)+J212</f>
        <v>0</v>
      </c>
      <c r="N212" s="21"/>
      <c r="O212" s="21"/>
      <c r="P212" s="21"/>
      <c r="Q212" s="19">
        <f t="shared" si="19"/>
        <v>0.29727061788222114</v>
      </c>
      <c r="R212" s="19">
        <f t="shared" si="20"/>
        <v>2.2577670672955326</v>
      </c>
      <c r="S212" s="19">
        <f t="shared" si="21"/>
        <v>0</v>
      </c>
      <c r="T212" s="19">
        <f t="shared" si="22"/>
        <v>-0.8192483207972252</v>
      </c>
      <c r="U212" s="19">
        <f t="shared" si="23"/>
        <v>0</v>
      </c>
      <c r="V212" s="19">
        <f t="shared" si="24"/>
        <v>0</v>
      </c>
    </row>
    <row r="213" spans="1:22" x14ac:dyDescent="0.25">
      <c r="A213" s="26">
        <f>Wellpath!E213</f>
        <v>0</v>
      </c>
      <c r="B213" s="22">
        <v>0</v>
      </c>
      <c r="C213" s="22">
        <v>0</v>
      </c>
      <c r="D213" s="22">
        <f>(COS(Wellpath!$L213) * COS(Wellpath!$O213) * COS(Wellpath!$O213) - COS(Wellpath!$L213) * SIN(Wellpath!$O213) * SIN(Wellpath!$O213) - TAN(Dip) * SIN(Wellpath!$L213) * COS(Wellpath!$O213)) / 2</f>
        <v>0.5</v>
      </c>
      <c r="E213" s="20">
        <f>Model!$W$19*((drdp!B213+drdp!K213)*'MSXY-TI3S'!$B213+(drdp!E213+drdp!N213)*'MSXY-TI3S'!$C213+(drdp!H213+drdp!Q213)*'MSXY-TI3S'!$D213)</f>
        <v>0</v>
      </c>
      <c r="F213" s="20">
        <f>Model!$W$19*((drdp!C213+drdp!L213)*'MSXY-TI3S'!$B213+(drdp!F213+drdp!O213)*'MSXY-TI3S'!$C213+(drdp!I213+drdp!R213)*'MSXY-TI3S'!$D213)</f>
        <v>0</v>
      </c>
      <c r="G213" s="20">
        <f>Model!$W$19*((drdp!D213+drdp!M213)*'MSXY-TI3S'!$B213+(drdp!G213+drdp!P213)*'MSXY-TI3S'!$C213+(drdp!J213+drdp!S213)*'MSXY-TI3S'!$D213)</f>
        <v>0</v>
      </c>
      <c r="H213" s="18">
        <f>Model!$W$19*((drdp!B213)*'MSXY-TI3S'!$B213+(drdp!E213)*'MSXY-TI3S'!$C213+(drdp!H213)*'MSXY-TI3S'!$D213)</f>
        <v>0</v>
      </c>
      <c r="I213" s="18">
        <f>Model!$W$19*((drdp!C213)*'MSXY-TI3S'!$B213+(drdp!F213)*'MSXY-TI3S'!$C213+(drdp!I213)*'MSXY-TI3S'!$D213)</f>
        <v>0</v>
      </c>
      <c r="J213" s="18">
        <f>Model!$W$19*((drdp!D213)*'MSXY-TI3S'!$B213+(drdp!G213)*'MSXY-TI3S'!$C213+(drdp!J213)*'MSXY-TI3S'!$D213)</f>
        <v>0</v>
      </c>
      <c r="K213" s="21">
        <f>SUM(E$3:E212)+H213</f>
        <v>0.54522529094147965</v>
      </c>
      <c r="L213" s="21">
        <f>SUM(F$3:F212)+I213</f>
        <v>-1.5025867919343403</v>
      </c>
      <c r="M213" s="21">
        <f>SUM(G$3:G212)+J213</f>
        <v>0</v>
      </c>
      <c r="N213" s="21"/>
      <c r="O213" s="21"/>
      <c r="P213" s="21"/>
      <c r="Q213" s="19">
        <f t="shared" si="19"/>
        <v>0.29727061788222114</v>
      </c>
      <c r="R213" s="19">
        <f t="shared" si="20"/>
        <v>2.2577670672955326</v>
      </c>
      <c r="S213" s="19">
        <f t="shared" si="21"/>
        <v>0</v>
      </c>
      <c r="T213" s="19">
        <f t="shared" si="22"/>
        <v>-0.8192483207972252</v>
      </c>
      <c r="U213" s="19">
        <f t="shared" si="23"/>
        <v>0</v>
      </c>
      <c r="V213" s="19">
        <f t="shared" si="24"/>
        <v>0</v>
      </c>
    </row>
    <row r="214" spans="1:22" x14ac:dyDescent="0.25">
      <c r="A214" s="26">
        <f>Wellpath!E214</f>
        <v>0</v>
      </c>
      <c r="B214" s="22">
        <v>0</v>
      </c>
      <c r="C214" s="22">
        <v>0</v>
      </c>
      <c r="D214" s="22">
        <f>(COS(Wellpath!$L214) * COS(Wellpath!$O214) * COS(Wellpath!$O214) - COS(Wellpath!$L214) * SIN(Wellpath!$O214) * SIN(Wellpath!$O214) - TAN(Dip) * SIN(Wellpath!$L214) * COS(Wellpath!$O214)) / 2</f>
        <v>0.5</v>
      </c>
      <c r="E214" s="20">
        <f>Model!$W$19*((drdp!B214+drdp!K214)*'MSXY-TI3S'!$B214+(drdp!E214+drdp!N214)*'MSXY-TI3S'!$C214+(drdp!H214+drdp!Q214)*'MSXY-TI3S'!$D214)</f>
        <v>0</v>
      </c>
      <c r="F214" s="20">
        <f>Model!$W$19*((drdp!C214+drdp!L214)*'MSXY-TI3S'!$B214+(drdp!F214+drdp!O214)*'MSXY-TI3S'!$C214+(drdp!I214+drdp!R214)*'MSXY-TI3S'!$D214)</f>
        <v>0</v>
      </c>
      <c r="G214" s="20">
        <f>Model!$W$19*((drdp!D214+drdp!M214)*'MSXY-TI3S'!$B214+(drdp!G214+drdp!P214)*'MSXY-TI3S'!$C214+(drdp!J214+drdp!S214)*'MSXY-TI3S'!$D214)</f>
        <v>0</v>
      </c>
      <c r="H214" s="18">
        <f>Model!$W$19*((drdp!B214)*'MSXY-TI3S'!$B214+(drdp!E214)*'MSXY-TI3S'!$C214+(drdp!H214)*'MSXY-TI3S'!$D214)</f>
        <v>0</v>
      </c>
      <c r="I214" s="18">
        <f>Model!$W$19*((drdp!C214)*'MSXY-TI3S'!$B214+(drdp!F214)*'MSXY-TI3S'!$C214+(drdp!I214)*'MSXY-TI3S'!$D214)</f>
        <v>0</v>
      </c>
      <c r="J214" s="18">
        <f>Model!$W$19*((drdp!D214)*'MSXY-TI3S'!$B214+(drdp!G214)*'MSXY-TI3S'!$C214+(drdp!J214)*'MSXY-TI3S'!$D214)</f>
        <v>0</v>
      </c>
      <c r="K214" s="21">
        <f>SUM(E$3:E213)+H214</f>
        <v>0.54522529094147965</v>
      </c>
      <c r="L214" s="21">
        <f>SUM(F$3:F213)+I214</f>
        <v>-1.5025867919343403</v>
      </c>
      <c r="M214" s="21">
        <f>SUM(G$3:G213)+J214</f>
        <v>0</v>
      </c>
      <c r="N214" s="21"/>
      <c r="O214" s="21"/>
      <c r="P214" s="21"/>
      <c r="Q214" s="19">
        <f t="shared" si="19"/>
        <v>0.29727061788222114</v>
      </c>
      <c r="R214" s="19">
        <f t="shared" si="20"/>
        <v>2.2577670672955326</v>
      </c>
      <c r="S214" s="19">
        <f t="shared" si="21"/>
        <v>0</v>
      </c>
      <c r="T214" s="19">
        <f t="shared" si="22"/>
        <v>-0.8192483207972252</v>
      </c>
      <c r="U214" s="19">
        <f t="shared" si="23"/>
        <v>0</v>
      </c>
      <c r="V214" s="19">
        <f t="shared" si="24"/>
        <v>0</v>
      </c>
    </row>
    <row r="215" spans="1:22" x14ac:dyDescent="0.25">
      <c r="A215" s="26">
        <f>Wellpath!E215</f>
        <v>0</v>
      </c>
      <c r="B215" s="22">
        <v>0</v>
      </c>
      <c r="C215" s="22">
        <v>0</v>
      </c>
      <c r="D215" s="22">
        <f>(COS(Wellpath!$L215) * COS(Wellpath!$O215) * COS(Wellpath!$O215) - COS(Wellpath!$L215) * SIN(Wellpath!$O215) * SIN(Wellpath!$O215) - TAN(Dip) * SIN(Wellpath!$L215) * COS(Wellpath!$O215)) / 2</f>
        <v>0.5</v>
      </c>
      <c r="E215" s="20">
        <f>Model!$W$19*((drdp!B215+drdp!K215)*'MSXY-TI3S'!$B215+(drdp!E215+drdp!N215)*'MSXY-TI3S'!$C215+(drdp!H215+drdp!Q215)*'MSXY-TI3S'!$D215)</f>
        <v>0</v>
      </c>
      <c r="F215" s="20">
        <f>Model!$W$19*((drdp!C215+drdp!L215)*'MSXY-TI3S'!$B215+(drdp!F215+drdp!O215)*'MSXY-TI3S'!$C215+(drdp!I215+drdp!R215)*'MSXY-TI3S'!$D215)</f>
        <v>0</v>
      </c>
      <c r="G215" s="20">
        <f>Model!$W$19*((drdp!D215+drdp!M215)*'MSXY-TI3S'!$B215+(drdp!G215+drdp!P215)*'MSXY-TI3S'!$C215+(drdp!J215+drdp!S215)*'MSXY-TI3S'!$D215)</f>
        <v>0</v>
      </c>
      <c r="H215" s="18">
        <f>Model!$W$19*((drdp!B215)*'MSXY-TI3S'!$B215+(drdp!E215)*'MSXY-TI3S'!$C215+(drdp!H215)*'MSXY-TI3S'!$D215)</f>
        <v>0</v>
      </c>
      <c r="I215" s="18">
        <f>Model!$W$19*((drdp!C215)*'MSXY-TI3S'!$B215+(drdp!F215)*'MSXY-TI3S'!$C215+(drdp!I215)*'MSXY-TI3S'!$D215)</f>
        <v>0</v>
      </c>
      <c r="J215" s="18">
        <f>Model!$W$19*((drdp!D215)*'MSXY-TI3S'!$B215+(drdp!G215)*'MSXY-TI3S'!$C215+(drdp!J215)*'MSXY-TI3S'!$D215)</f>
        <v>0</v>
      </c>
      <c r="K215" s="21">
        <f>SUM(E$3:E214)+H215</f>
        <v>0.54522529094147965</v>
      </c>
      <c r="L215" s="21">
        <f>SUM(F$3:F214)+I215</f>
        <v>-1.5025867919343403</v>
      </c>
      <c r="M215" s="21">
        <f>SUM(G$3:G214)+J215</f>
        <v>0</v>
      </c>
      <c r="N215" s="21"/>
      <c r="O215" s="21"/>
      <c r="P215" s="21"/>
      <c r="Q215" s="19">
        <f t="shared" si="19"/>
        <v>0.29727061788222114</v>
      </c>
      <c r="R215" s="19">
        <f t="shared" si="20"/>
        <v>2.2577670672955326</v>
      </c>
      <c r="S215" s="19">
        <f t="shared" si="21"/>
        <v>0</v>
      </c>
      <c r="T215" s="19">
        <f t="shared" si="22"/>
        <v>-0.8192483207972252</v>
      </c>
      <c r="U215" s="19">
        <f t="shared" si="23"/>
        <v>0</v>
      </c>
      <c r="V215" s="19">
        <f t="shared" si="24"/>
        <v>0</v>
      </c>
    </row>
    <row r="216" spans="1:22" x14ac:dyDescent="0.25">
      <c r="A216" s="26">
        <f>Wellpath!E216</f>
        <v>0</v>
      </c>
      <c r="B216" s="22">
        <v>0</v>
      </c>
      <c r="C216" s="22">
        <v>0</v>
      </c>
      <c r="D216" s="22">
        <f>(COS(Wellpath!$L216) * COS(Wellpath!$O216) * COS(Wellpath!$O216) - COS(Wellpath!$L216) * SIN(Wellpath!$O216) * SIN(Wellpath!$O216) - TAN(Dip) * SIN(Wellpath!$L216) * COS(Wellpath!$O216)) / 2</f>
        <v>0.5</v>
      </c>
      <c r="E216" s="20">
        <f>Model!$W$19*((drdp!B216+drdp!K216)*'MSXY-TI3S'!$B216+(drdp!E216+drdp!N216)*'MSXY-TI3S'!$C216+(drdp!H216+drdp!Q216)*'MSXY-TI3S'!$D216)</f>
        <v>0</v>
      </c>
      <c r="F216" s="20">
        <f>Model!$W$19*((drdp!C216+drdp!L216)*'MSXY-TI3S'!$B216+(drdp!F216+drdp!O216)*'MSXY-TI3S'!$C216+(drdp!I216+drdp!R216)*'MSXY-TI3S'!$D216)</f>
        <v>0</v>
      </c>
      <c r="G216" s="20">
        <f>Model!$W$19*((drdp!D216+drdp!M216)*'MSXY-TI3S'!$B216+(drdp!G216+drdp!P216)*'MSXY-TI3S'!$C216+(drdp!J216+drdp!S216)*'MSXY-TI3S'!$D216)</f>
        <v>0</v>
      </c>
      <c r="H216" s="18">
        <f>Model!$W$19*((drdp!B216)*'MSXY-TI3S'!$B216+(drdp!E216)*'MSXY-TI3S'!$C216+(drdp!H216)*'MSXY-TI3S'!$D216)</f>
        <v>0</v>
      </c>
      <c r="I216" s="18">
        <f>Model!$W$19*((drdp!C216)*'MSXY-TI3S'!$B216+(drdp!F216)*'MSXY-TI3S'!$C216+(drdp!I216)*'MSXY-TI3S'!$D216)</f>
        <v>0</v>
      </c>
      <c r="J216" s="18">
        <f>Model!$W$19*((drdp!D216)*'MSXY-TI3S'!$B216+(drdp!G216)*'MSXY-TI3S'!$C216+(drdp!J216)*'MSXY-TI3S'!$D216)</f>
        <v>0</v>
      </c>
      <c r="K216" s="21">
        <f>SUM(E$3:E215)+H216</f>
        <v>0.54522529094147965</v>
      </c>
      <c r="L216" s="21">
        <f>SUM(F$3:F215)+I216</f>
        <v>-1.5025867919343403</v>
      </c>
      <c r="M216" s="21">
        <f>SUM(G$3:G215)+J216</f>
        <v>0</v>
      </c>
      <c r="N216" s="21"/>
      <c r="O216" s="21"/>
      <c r="P216" s="21"/>
      <c r="Q216" s="19">
        <f t="shared" si="19"/>
        <v>0.29727061788222114</v>
      </c>
      <c r="R216" s="19">
        <f t="shared" si="20"/>
        <v>2.2577670672955326</v>
      </c>
      <c r="S216" s="19">
        <f t="shared" si="21"/>
        <v>0</v>
      </c>
      <c r="T216" s="19">
        <f t="shared" si="22"/>
        <v>-0.8192483207972252</v>
      </c>
      <c r="U216" s="19">
        <f t="shared" si="23"/>
        <v>0</v>
      </c>
      <c r="V216" s="19">
        <f t="shared" si="24"/>
        <v>0</v>
      </c>
    </row>
    <row r="217" spans="1:22" x14ac:dyDescent="0.25">
      <c r="A217" s="26">
        <f>Wellpath!E217</f>
        <v>0</v>
      </c>
      <c r="B217" s="22">
        <v>0</v>
      </c>
      <c r="C217" s="22">
        <v>0</v>
      </c>
      <c r="D217" s="22">
        <f>(COS(Wellpath!$L217) * COS(Wellpath!$O217) * COS(Wellpath!$O217) - COS(Wellpath!$L217) * SIN(Wellpath!$O217) * SIN(Wellpath!$O217) - TAN(Dip) * SIN(Wellpath!$L217) * COS(Wellpath!$O217)) / 2</f>
        <v>0.5</v>
      </c>
      <c r="E217" s="20">
        <f>Model!$W$19*((drdp!B217+drdp!K217)*'MSXY-TI3S'!$B217+(drdp!E217+drdp!N217)*'MSXY-TI3S'!$C217+(drdp!H217+drdp!Q217)*'MSXY-TI3S'!$D217)</f>
        <v>0</v>
      </c>
      <c r="F217" s="20">
        <f>Model!$W$19*((drdp!C217+drdp!L217)*'MSXY-TI3S'!$B217+(drdp!F217+drdp!O217)*'MSXY-TI3S'!$C217+(drdp!I217+drdp!R217)*'MSXY-TI3S'!$D217)</f>
        <v>0</v>
      </c>
      <c r="G217" s="20">
        <f>Model!$W$19*((drdp!D217+drdp!M217)*'MSXY-TI3S'!$B217+(drdp!G217+drdp!P217)*'MSXY-TI3S'!$C217+(drdp!J217+drdp!S217)*'MSXY-TI3S'!$D217)</f>
        <v>0</v>
      </c>
      <c r="H217" s="18">
        <f>Model!$W$19*((drdp!B217)*'MSXY-TI3S'!$B217+(drdp!E217)*'MSXY-TI3S'!$C217+(drdp!H217)*'MSXY-TI3S'!$D217)</f>
        <v>0</v>
      </c>
      <c r="I217" s="18">
        <f>Model!$W$19*((drdp!C217)*'MSXY-TI3S'!$B217+(drdp!F217)*'MSXY-TI3S'!$C217+(drdp!I217)*'MSXY-TI3S'!$D217)</f>
        <v>0</v>
      </c>
      <c r="J217" s="18">
        <f>Model!$W$19*((drdp!D217)*'MSXY-TI3S'!$B217+(drdp!G217)*'MSXY-TI3S'!$C217+(drdp!J217)*'MSXY-TI3S'!$D217)</f>
        <v>0</v>
      </c>
      <c r="K217" s="21">
        <f>SUM(E$3:E216)+H217</f>
        <v>0.54522529094147965</v>
      </c>
      <c r="L217" s="21">
        <f>SUM(F$3:F216)+I217</f>
        <v>-1.5025867919343403</v>
      </c>
      <c r="M217" s="21">
        <f>SUM(G$3:G216)+J217</f>
        <v>0</v>
      </c>
      <c r="N217" s="21"/>
      <c r="O217" s="21"/>
      <c r="P217" s="21"/>
      <c r="Q217" s="19">
        <f t="shared" si="19"/>
        <v>0.29727061788222114</v>
      </c>
      <c r="R217" s="19">
        <f t="shared" si="20"/>
        <v>2.2577670672955326</v>
      </c>
      <c r="S217" s="19">
        <f t="shared" si="21"/>
        <v>0</v>
      </c>
      <c r="T217" s="19">
        <f t="shared" si="22"/>
        <v>-0.8192483207972252</v>
      </c>
      <c r="U217" s="19">
        <f t="shared" si="23"/>
        <v>0</v>
      </c>
      <c r="V217" s="19">
        <f t="shared" si="24"/>
        <v>0</v>
      </c>
    </row>
    <row r="218" spans="1:22" x14ac:dyDescent="0.25">
      <c r="A218" s="26">
        <f>Wellpath!E218</f>
        <v>0</v>
      </c>
      <c r="B218" s="22">
        <v>0</v>
      </c>
      <c r="C218" s="22">
        <v>0</v>
      </c>
      <c r="D218" s="22">
        <f>(COS(Wellpath!$L218) * COS(Wellpath!$O218) * COS(Wellpath!$O218) - COS(Wellpath!$L218) * SIN(Wellpath!$O218) * SIN(Wellpath!$O218) - TAN(Dip) * SIN(Wellpath!$L218) * COS(Wellpath!$O218)) / 2</f>
        <v>0.5</v>
      </c>
      <c r="E218" s="20">
        <f>Model!$W$19*((drdp!B218+drdp!K218)*'MSXY-TI3S'!$B218+(drdp!E218+drdp!N218)*'MSXY-TI3S'!$C218+(drdp!H218+drdp!Q218)*'MSXY-TI3S'!$D218)</f>
        <v>0</v>
      </c>
      <c r="F218" s="20">
        <f>Model!$W$19*((drdp!C218+drdp!L218)*'MSXY-TI3S'!$B218+(drdp!F218+drdp!O218)*'MSXY-TI3S'!$C218+(drdp!I218+drdp!R218)*'MSXY-TI3S'!$D218)</f>
        <v>0</v>
      </c>
      <c r="G218" s="20">
        <f>Model!$W$19*((drdp!D218+drdp!M218)*'MSXY-TI3S'!$B218+(drdp!G218+drdp!P218)*'MSXY-TI3S'!$C218+(drdp!J218+drdp!S218)*'MSXY-TI3S'!$D218)</f>
        <v>0</v>
      </c>
      <c r="H218" s="18">
        <f>Model!$W$19*((drdp!B218)*'MSXY-TI3S'!$B218+(drdp!E218)*'MSXY-TI3S'!$C218+(drdp!H218)*'MSXY-TI3S'!$D218)</f>
        <v>0</v>
      </c>
      <c r="I218" s="18">
        <f>Model!$W$19*((drdp!C218)*'MSXY-TI3S'!$B218+(drdp!F218)*'MSXY-TI3S'!$C218+(drdp!I218)*'MSXY-TI3S'!$D218)</f>
        <v>0</v>
      </c>
      <c r="J218" s="18">
        <f>Model!$W$19*((drdp!D218)*'MSXY-TI3S'!$B218+(drdp!G218)*'MSXY-TI3S'!$C218+(drdp!J218)*'MSXY-TI3S'!$D218)</f>
        <v>0</v>
      </c>
      <c r="K218" s="21">
        <f>SUM(E$3:E217)+H218</f>
        <v>0.54522529094147965</v>
      </c>
      <c r="L218" s="21">
        <f>SUM(F$3:F217)+I218</f>
        <v>-1.5025867919343403</v>
      </c>
      <c r="M218" s="21">
        <f>SUM(G$3:G217)+J218</f>
        <v>0</v>
      </c>
      <c r="N218" s="21"/>
      <c r="O218" s="21"/>
      <c r="P218" s="21"/>
      <c r="Q218" s="19">
        <f t="shared" si="19"/>
        <v>0.29727061788222114</v>
      </c>
      <c r="R218" s="19">
        <f t="shared" si="20"/>
        <v>2.2577670672955326</v>
      </c>
      <c r="S218" s="19">
        <f t="shared" si="21"/>
        <v>0</v>
      </c>
      <c r="T218" s="19">
        <f t="shared" si="22"/>
        <v>-0.8192483207972252</v>
      </c>
      <c r="U218" s="19">
        <f t="shared" si="23"/>
        <v>0</v>
      </c>
      <c r="V218" s="19">
        <f t="shared" si="24"/>
        <v>0</v>
      </c>
    </row>
    <row r="219" spans="1:22" x14ac:dyDescent="0.25">
      <c r="A219" s="26">
        <f>Wellpath!E219</f>
        <v>0</v>
      </c>
      <c r="B219" s="22">
        <v>0</v>
      </c>
      <c r="C219" s="22">
        <v>0</v>
      </c>
      <c r="D219" s="22">
        <f>(COS(Wellpath!$L219) * COS(Wellpath!$O219) * COS(Wellpath!$O219) - COS(Wellpath!$L219) * SIN(Wellpath!$O219) * SIN(Wellpath!$O219) - TAN(Dip) * SIN(Wellpath!$L219) * COS(Wellpath!$O219)) / 2</f>
        <v>0.5</v>
      </c>
      <c r="E219" s="20">
        <f>Model!$W$19*((drdp!B219+drdp!K219)*'MSXY-TI3S'!$B219+(drdp!E219+drdp!N219)*'MSXY-TI3S'!$C219+(drdp!H219+drdp!Q219)*'MSXY-TI3S'!$D219)</f>
        <v>0</v>
      </c>
      <c r="F219" s="20">
        <f>Model!$W$19*((drdp!C219+drdp!L219)*'MSXY-TI3S'!$B219+(drdp!F219+drdp!O219)*'MSXY-TI3S'!$C219+(drdp!I219+drdp!R219)*'MSXY-TI3S'!$D219)</f>
        <v>0</v>
      </c>
      <c r="G219" s="20">
        <f>Model!$W$19*((drdp!D219+drdp!M219)*'MSXY-TI3S'!$B219+(drdp!G219+drdp!P219)*'MSXY-TI3S'!$C219+(drdp!J219+drdp!S219)*'MSXY-TI3S'!$D219)</f>
        <v>0</v>
      </c>
      <c r="H219" s="18">
        <f>Model!$W$19*((drdp!B219)*'MSXY-TI3S'!$B219+(drdp!E219)*'MSXY-TI3S'!$C219+(drdp!H219)*'MSXY-TI3S'!$D219)</f>
        <v>0</v>
      </c>
      <c r="I219" s="18">
        <f>Model!$W$19*((drdp!C219)*'MSXY-TI3S'!$B219+(drdp!F219)*'MSXY-TI3S'!$C219+(drdp!I219)*'MSXY-TI3S'!$D219)</f>
        <v>0</v>
      </c>
      <c r="J219" s="18">
        <f>Model!$W$19*((drdp!D219)*'MSXY-TI3S'!$B219+(drdp!G219)*'MSXY-TI3S'!$C219+(drdp!J219)*'MSXY-TI3S'!$D219)</f>
        <v>0</v>
      </c>
      <c r="K219" s="21">
        <f>SUM(E$3:E218)+H219</f>
        <v>0.54522529094147965</v>
      </c>
      <c r="L219" s="21">
        <f>SUM(F$3:F218)+I219</f>
        <v>-1.5025867919343403</v>
      </c>
      <c r="M219" s="21">
        <f>SUM(G$3:G218)+J219</f>
        <v>0</v>
      </c>
      <c r="N219" s="21"/>
      <c r="O219" s="21"/>
      <c r="P219" s="21"/>
      <c r="Q219" s="19">
        <f t="shared" si="19"/>
        <v>0.29727061788222114</v>
      </c>
      <c r="R219" s="19">
        <f t="shared" si="20"/>
        <v>2.2577670672955326</v>
      </c>
      <c r="S219" s="19">
        <f t="shared" si="21"/>
        <v>0</v>
      </c>
      <c r="T219" s="19">
        <f t="shared" si="22"/>
        <v>-0.8192483207972252</v>
      </c>
      <c r="U219" s="19">
        <f t="shared" si="23"/>
        <v>0</v>
      </c>
      <c r="V219" s="19">
        <f t="shared" si="24"/>
        <v>0</v>
      </c>
    </row>
    <row r="220" spans="1:22" x14ac:dyDescent="0.25">
      <c r="A220" s="26">
        <f>Wellpath!E220</f>
        <v>0</v>
      </c>
      <c r="B220" s="22">
        <v>0</v>
      </c>
      <c r="C220" s="22">
        <v>0</v>
      </c>
      <c r="D220" s="22">
        <f>(COS(Wellpath!$L220) * COS(Wellpath!$O220) * COS(Wellpath!$O220) - COS(Wellpath!$L220) * SIN(Wellpath!$O220) * SIN(Wellpath!$O220) - TAN(Dip) * SIN(Wellpath!$L220) * COS(Wellpath!$O220)) / 2</f>
        <v>0.5</v>
      </c>
      <c r="E220" s="20">
        <f>Model!$W$19*((drdp!B220+drdp!K220)*'MSXY-TI3S'!$B220+(drdp!E220+drdp!N220)*'MSXY-TI3S'!$C220+(drdp!H220+drdp!Q220)*'MSXY-TI3S'!$D220)</f>
        <v>0</v>
      </c>
      <c r="F220" s="20">
        <f>Model!$W$19*((drdp!C220+drdp!L220)*'MSXY-TI3S'!$B220+(drdp!F220+drdp!O220)*'MSXY-TI3S'!$C220+(drdp!I220+drdp!R220)*'MSXY-TI3S'!$D220)</f>
        <v>0</v>
      </c>
      <c r="G220" s="20">
        <f>Model!$W$19*((drdp!D220+drdp!M220)*'MSXY-TI3S'!$B220+(drdp!G220+drdp!P220)*'MSXY-TI3S'!$C220+(drdp!J220+drdp!S220)*'MSXY-TI3S'!$D220)</f>
        <v>0</v>
      </c>
      <c r="H220" s="18">
        <f>Model!$W$19*((drdp!B220)*'MSXY-TI3S'!$B220+(drdp!E220)*'MSXY-TI3S'!$C220+(drdp!H220)*'MSXY-TI3S'!$D220)</f>
        <v>0</v>
      </c>
      <c r="I220" s="18">
        <f>Model!$W$19*((drdp!C220)*'MSXY-TI3S'!$B220+(drdp!F220)*'MSXY-TI3S'!$C220+(drdp!I220)*'MSXY-TI3S'!$D220)</f>
        <v>0</v>
      </c>
      <c r="J220" s="18">
        <f>Model!$W$19*((drdp!D220)*'MSXY-TI3S'!$B220+(drdp!G220)*'MSXY-TI3S'!$C220+(drdp!J220)*'MSXY-TI3S'!$D220)</f>
        <v>0</v>
      </c>
      <c r="K220" s="21">
        <f>SUM(E$3:E219)+H220</f>
        <v>0.54522529094147965</v>
      </c>
      <c r="L220" s="21">
        <f>SUM(F$3:F219)+I220</f>
        <v>-1.5025867919343403</v>
      </c>
      <c r="M220" s="21">
        <f>SUM(G$3:G219)+J220</f>
        <v>0</v>
      </c>
      <c r="N220" s="21"/>
      <c r="O220" s="21"/>
      <c r="P220" s="21"/>
      <c r="Q220" s="19">
        <f t="shared" si="19"/>
        <v>0.29727061788222114</v>
      </c>
      <c r="R220" s="19">
        <f t="shared" si="20"/>
        <v>2.2577670672955326</v>
      </c>
      <c r="S220" s="19">
        <f t="shared" si="21"/>
        <v>0</v>
      </c>
      <c r="T220" s="19">
        <f t="shared" si="22"/>
        <v>-0.8192483207972252</v>
      </c>
      <c r="U220" s="19">
        <f t="shared" si="23"/>
        <v>0</v>
      </c>
      <c r="V220" s="19">
        <f t="shared" si="24"/>
        <v>0</v>
      </c>
    </row>
    <row r="221" spans="1:22" x14ac:dyDescent="0.25">
      <c r="A221" s="26">
        <f>Wellpath!E221</f>
        <v>0</v>
      </c>
      <c r="B221" s="22">
        <v>0</v>
      </c>
      <c r="C221" s="22">
        <v>0</v>
      </c>
      <c r="D221" s="22">
        <f>(COS(Wellpath!$L221) * COS(Wellpath!$O221) * COS(Wellpath!$O221) - COS(Wellpath!$L221) * SIN(Wellpath!$O221) * SIN(Wellpath!$O221) - TAN(Dip) * SIN(Wellpath!$L221) * COS(Wellpath!$O221)) / 2</f>
        <v>0.5</v>
      </c>
      <c r="E221" s="20">
        <f>Model!$W$19*((drdp!B221+drdp!K221)*'MSXY-TI3S'!$B221+(drdp!E221+drdp!N221)*'MSXY-TI3S'!$C221+(drdp!H221+drdp!Q221)*'MSXY-TI3S'!$D221)</f>
        <v>0</v>
      </c>
      <c r="F221" s="20">
        <f>Model!$W$19*((drdp!C221+drdp!L221)*'MSXY-TI3S'!$B221+(drdp!F221+drdp!O221)*'MSXY-TI3S'!$C221+(drdp!I221+drdp!R221)*'MSXY-TI3S'!$D221)</f>
        <v>0</v>
      </c>
      <c r="G221" s="20">
        <f>Model!$W$19*((drdp!D221+drdp!M221)*'MSXY-TI3S'!$B221+(drdp!G221+drdp!P221)*'MSXY-TI3S'!$C221+(drdp!J221+drdp!S221)*'MSXY-TI3S'!$D221)</f>
        <v>0</v>
      </c>
      <c r="H221" s="18">
        <f>Model!$W$19*((drdp!B221)*'MSXY-TI3S'!$B221+(drdp!E221)*'MSXY-TI3S'!$C221+(drdp!H221)*'MSXY-TI3S'!$D221)</f>
        <v>0</v>
      </c>
      <c r="I221" s="18">
        <f>Model!$W$19*((drdp!C221)*'MSXY-TI3S'!$B221+(drdp!F221)*'MSXY-TI3S'!$C221+(drdp!I221)*'MSXY-TI3S'!$D221)</f>
        <v>0</v>
      </c>
      <c r="J221" s="18">
        <f>Model!$W$19*((drdp!D221)*'MSXY-TI3S'!$B221+(drdp!G221)*'MSXY-TI3S'!$C221+(drdp!J221)*'MSXY-TI3S'!$D221)</f>
        <v>0</v>
      </c>
      <c r="K221" s="21">
        <f>SUM(E$3:E220)+H221</f>
        <v>0.54522529094147965</v>
      </c>
      <c r="L221" s="21">
        <f>SUM(F$3:F220)+I221</f>
        <v>-1.5025867919343403</v>
      </c>
      <c r="M221" s="21">
        <f>SUM(G$3:G220)+J221</f>
        <v>0</v>
      </c>
      <c r="N221" s="21"/>
      <c r="O221" s="21"/>
      <c r="P221" s="21"/>
      <c r="Q221" s="19">
        <f t="shared" si="19"/>
        <v>0.29727061788222114</v>
      </c>
      <c r="R221" s="19">
        <f t="shared" si="20"/>
        <v>2.2577670672955326</v>
      </c>
      <c r="S221" s="19">
        <f t="shared" si="21"/>
        <v>0</v>
      </c>
      <c r="T221" s="19">
        <f t="shared" si="22"/>
        <v>-0.8192483207972252</v>
      </c>
      <c r="U221" s="19">
        <f t="shared" si="23"/>
        <v>0</v>
      </c>
      <c r="V221" s="19">
        <f t="shared" si="24"/>
        <v>0</v>
      </c>
    </row>
    <row r="222" spans="1:22" x14ac:dyDescent="0.25">
      <c r="A222" s="26">
        <f>Wellpath!E222</f>
        <v>0</v>
      </c>
      <c r="B222" s="22">
        <v>0</v>
      </c>
      <c r="C222" s="22">
        <v>0</v>
      </c>
      <c r="D222" s="22">
        <f>(COS(Wellpath!$L222) * COS(Wellpath!$O222) * COS(Wellpath!$O222) - COS(Wellpath!$L222) * SIN(Wellpath!$O222) * SIN(Wellpath!$O222) - TAN(Dip) * SIN(Wellpath!$L222) * COS(Wellpath!$O222)) / 2</f>
        <v>0.5</v>
      </c>
      <c r="E222" s="20">
        <f>Model!$W$19*((drdp!B222+drdp!K222)*'MSXY-TI3S'!$B222+(drdp!E222+drdp!N222)*'MSXY-TI3S'!$C222+(drdp!H222+drdp!Q222)*'MSXY-TI3S'!$D222)</f>
        <v>0</v>
      </c>
      <c r="F222" s="20">
        <f>Model!$W$19*((drdp!C222+drdp!L222)*'MSXY-TI3S'!$B222+(drdp!F222+drdp!O222)*'MSXY-TI3S'!$C222+(drdp!I222+drdp!R222)*'MSXY-TI3S'!$D222)</f>
        <v>0</v>
      </c>
      <c r="G222" s="20">
        <f>Model!$W$19*((drdp!D222+drdp!M222)*'MSXY-TI3S'!$B222+(drdp!G222+drdp!P222)*'MSXY-TI3S'!$C222+(drdp!J222+drdp!S222)*'MSXY-TI3S'!$D222)</f>
        <v>0</v>
      </c>
      <c r="H222" s="18">
        <f>Model!$W$19*((drdp!B222)*'MSXY-TI3S'!$B222+(drdp!E222)*'MSXY-TI3S'!$C222+(drdp!H222)*'MSXY-TI3S'!$D222)</f>
        <v>0</v>
      </c>
      <c r="I222" s="18">
        <f>Model!$W$19*((drdp!C222)*'MSXY-TI3S'!$B222+(drdp!F222)*'MSXY-TI3S'!$C222+(drdp!I222)*'MSXY-TI3S'!$D222)</f>
        <v>0</v>
      </c>
      <c r="J222" s="18">
        <f>Model!$W$19*((drdp!D222)*'MSXY-TI3S'!$B222+(drdp!G222)*'MSXY-TI3S'!$C222+(drdp!J222)*'MSXY-TI3S'!$D222)</f>
        <v>0</v>
      </c>
      <c r="K222" s="21">
        <f>SUM(E$3:E221)+H222</f>
        <v>0.54522529094147965</v>
      </c>
      <c r="L222" s="21">
        <f>SUM(F$3:F221)+I222</f>
        <v>-1.5025867919343403</v>
      </c>
      <c r="M222" s="21">
        <f>SUM(G$3:G221)+J222</f>
        <v>0</v>
      </c>
      <c r="N222" s="21"/>
      <c r="O222" s="21"/>
      <c r="P222" s="21"/>
      <c r="Q222" s="19">
        <f t="shared" si="19"/>
        <v>0.29727061788222114</v>
      </c>
      <c r="R222" s="19">
        <f t="shared" si="20"/>
        <v>2.2577670672955326</v>
      </c>
      <c r="S222" s="19">
        <f t="shared" si="21"/>
        <v>0</v>
      </c>
      <c r="T222" s="19">
        <f t="shared" si="22"/>
        <v>-0.8192483207972252</v>
      </c>
      <c r="U222" s="19">
        <f t="shared" si="23"/>
        <v>0</v>
      </c>
      <c r="V222" s="19">
        <f t="shared" si="24"/>
        <v>0</v>
      </c>
    </row>
    <row r="223" spans="1:22" x14ac:dyDescent="0.25">
      <c r="A223" s="26">
        <f>Wellpath!E223</f>
        <v>0</v>
      </c>
      <c r="B223" s="22">
        <v>0</v>
      </c>
      <c r="C223" s="22">
        <v>0</v>
      </c>
      <c r="D223" s="22">
        <f>(COS(Wellpath!$L223) * COS(Wellpath!$O223) * COS(Wellpath!$O223) - COS(Wellpath!$L223) * SIN(Wellpath!$O223) * SIN(Wellpath!$O223) - TAN(Dip) * SIN(Wellpath!$L223) * COS(Wellpath!$O223)) / 2</f>
        <v>0.5</v>
      </c>
      <c r="E223" s="20">
        <f>Model!$W$19*((drdp!B223+drdp!K223)*'MSXY-TI3S'!$B223+(drdp!E223+drdp!N223)*'MSXY-TI3S'!$C223+(drdp!H223+drdp!Q223)*'MSXY-TI3S'!$D223)</f>
        <v>0</v>
      </c>
      <c r="F223" s="20">
        <f>Model!$W$19*((drdp!C223+drdp!L223)*'MSXY-TI3S'!$B223+(drdp!F223+drdp!O223)*'MSXY-TI3S'!$C223+(drdp!I223+drdp!R223)*'MSXY-TI3S'!$D223)</f>
        <v>0</v>
      </c>
      <c r="G223" s="20">
        <f>Model!$W$19*((drdp!D223+drdp!M223)*'MSXY-TI3S'!$B223+(drdp!G223+drdp!P223)*'MSXY-TI3S'!$C223+(drdp!J223+drdp!S223)*'MSXY-TI3S'!$D223)</f>
        <v>0</v>
      </c>
      <c r="H223" s="18">
        <f>Model!$W$19*((drdp!B223)*'MSXY-TI3S'!$B223+(drdp!E223)*'MSXY-TI3S'!$C223+(drdp!H223)*'MSXY-TI3S'!$D223)</f>
        <v>0</v>
      </c>
      <c r="I223" s="18">
        <f>Model!$W$19*((drdp!C223)*'MSXY-TI3S'!$B223+(drdp!F223)*'MSXY-TI3S'!$C223+(drdp!I223)*'MSXY-TI3S'!$D223)</f>
        <v>0</v>
      </c>
      <c r="J223" s="18">
        <f>Model!$W$19*((drdp!D223)*'MSXY-TI3S'!$B223+(drdp!G223)*'MSXY-TI3S'!$C223+(drdp!J223)*'MSXY-TI3S'!$D223)</f>
        <v>0</v>
      </c>
      <c r="K223" s="21">
        <f>SUM(E$3:E222)+H223</f>
        <v>0.54522529094147965</v>
      </c>
      <c r="L223" s="21">
        <f>SUM(F$3:F222)+I223</f>
        <v>-1.5025867919343403</v>
      </c>
      <c r="M223" s="21">
        <f>SUM(G$3:G222)+J223</f>
        <v>0</v>
      </c>
      <c r="N223" s="21"/>
      <c r="O223" s="21"/>
      <c r="P223" s="21"/>
      <c r="Q223" s="19">
        <f t="shared" si="19"/>
        <v>0.29727061788222114</v>
      </c>
      <c r="R223" s="19">
        <f t="shared" si="20"/>
        <v>2.2577670672955326</v>
      </c>
      <c r="S223" s="19">
        <f t="shared" si="21"/>
        <v>0</v>
      </c>
      <c r="T223" s="19">
        <f t="shared" si="22"/>
        <v>-0.8192483207972252</v>
      </c>
      <c r="U223" s="19">
        <f t="shared" si="23"/>
        <v>0</v>
      </c>
      <c r="V223" s="19">
        <f t="shared" si="24"/>
        <v>0</v>
      </c>
    </row>
    <row r="224" spans="1:22" x14ac:dyDescent="0.25">
      <c r="A224" s="26">
        <f>Wellpath!E224</f>
        <v>0</v>
      </c>
      <c r="B224" s="22">
        <v>0</v>
      </c>
      <c r="C224" s="22">
        <v>0</v>
      </c>
      <c r="D224" s="22">
        <f>(COS(Wellpath!$L224) * COS(Wellpath!$O224) * COS(Wellpath!$O224) - COS(Wellpath!$L224) * SIN(Wellpath!$O224) * SIN(Wellpath!$O224) - TAN(Dip) * SIN(Wellpath!$L224) * COS(Wellpath!$O224)) / 2</f>
        <v>0.5</v>
      </c>
      <c r="E224" s="20">
        <f>Model!$W$19*((drdp!B224+drdp!K224)*'MSXY-TI3S'!$B224+(drdp!E224+drdp!N224)*'MSXY-TI3S'!$C224+(drdp!H224+drdp!Q224)*'MSXY-TI3S'!$D224)</f>
        <v>0</v>
      </c>
      <c r="F224" s="20">
        <f>Model!$W$19*((drdp!C224+drdp!L224)*'MSXY-TI3S'!$B224+(drdp!F224+drdp!O224)*'MSXY-TI3S'!$C224+(drdp!I224+drdp!R224)*'MSXY-TI3S'!$D224)</f>
        <v>0</v>
      </c>
      <c r="G224" s="20">
        <f>Model!$W$19*((drdp!D224+drdp!M224)*'MSXY-TI3S'!$B224+(drdp!G224+drdp!P224)*'MSXY-TI3S'!$C224+(drdp!J224+drdp!S224)*'MSXY-TI3S'!$D224)</f>
        <v>0</v>
      </c>
      <c r="H224" s="18">
        <f>Model!$W$19*((drdp!B224)*'MSXY-TI3S'!$B224+(drdp!E224)*'MSXY-TI3S'!$C224+(drdp!H224)*'MSXY-TI3S'!$D224)</f>
        <v>0</v>
      </c>
      <c r="I224" s="18">
        <f>Model!$W$19*((drdp!C224)*'MSXY-TI3S'!$B224+(drdp!F224)*'MSXY-TI3S'!$C224+(drdp!I224)*'MSXY-TI3S'!$D224)</f>
        <v>0</v>
      </c>
      <c r="J224" s="18">
        <f>Model!$W$19*((drdp!D224)*'MSXY-TI3S'!$B224+(drdp!G224)*'MSXY-TI3S'!$C224+(drdp!J224)*'MSXY-TI3S'!$D224)</f>
        <v>0</v>
      </c>
      <c r="K224" s="21">
        <f>SUM(E$3:E223)+H224</f>
        <v>0.54522529094147965</v>
      </c>
      <c r="L224" s="21">
        <f>SUM(F$3:F223)+I224</f>
        <v>-1.5025867919343403</v>
      </c>
      <c r="M224" s="21">
        <f>SUM(G$3:G223)+J224</f>
        <v>0</v>
      </c>
      <c r="N224" s="21"/>
      <c r="O224" s="21"/>
      <c r="P224" s="21"/>
      <c r="Q224" s="19">
        <f t="shared" si="19"/>
        <v>0.29727061788222114</v>
      </c>
      <c r="R224" s="19">
        <f t="shared" si="20"/>
        <v>2.2577670672955326</v>
      </c>
      <c r="S224" s="19">
        <f t="shared" si="21"/>
        <v>0</v>
      </c>
      <c r="T224" s="19">
        <f t="shared" si="22"/>
        <v>-0.8192483207972252</v>
      </c>
      <c r="U224" s="19">
        <f t="shared" si="23"/>
        <v>0</v>
      </c>
      <c r="V224" s="19">
        <f t="shared" si="24"/>
        <v>0</v>
      </c>
    </row>
    <row r="225" spans="1:22" x14ac:dyDescent="0.25">
      <c r="A225" s="26">
        <f>Wellpath!E225</f>
        <v>0</v>
      </c>
      <c r="B225" s="22">
        <v>0</v>
      </c>
      <c r="C225" s="22">
        <v>0</v>
      </c>
      <c r="D225" s="22">
        <f>(COS(Wellpath!$L225) * COS(Wellpath!$O225) * COS(Wellpath!$O225) - COS(Wellpath!$L225) * SIN(Wellpath!$O225) * SIN(Wellpath!$O225) - TAN(Dip) * SIN(Wellpath!$L225) * COS(Wellpath!$O225)) / 2</f>
        <v>0.5</v>
      </c>
      <c r="E225" s="20">
        <f>Model!$W$19*((drdp!B225+drdp!K225)*'MSXY-TI3S'!$B225+(drdp!E225+drdp!N225)*'MSXY-TI3S'!$C225+(drdp!H225+drdp!Q225)*'MSXY-TI3S'!$D225)</f>
        <v>0</v>
      </c>
      <c r="F225" s="20">
        <f>Model!$W$19*((drdp!C225+drdp!L225)*'MSXY-TI3S'!$B225+(drdp!F225+drdp!O225)*'MSXY-TI3S'!$C225+(drdp!I225+drdp!R225)*'MSXY-TI3S'!$D225)</f>
        <v>0</v>
      </c>
      <c r="G225" s="20">
        <f>Model!$W$19*((drdp!D225+drdp!M225)*'MSXY-TI3S'!$B225+(drdp!G225+drdp!P225)*'MSXY-TI3S'!$C225+(drdp!J225+drdp!S225)*'MSXY-TI3S'!$D225)</f>
        <v>0</v>
      </c>
      <c r="H225" s="18">
        <f>Model!$W$19*((drdp!B225)*'MSXY-TI3S'!$B225+(drdp!E225)*'MSXY-TI3S'!$C225+(drdp!H225)*'MSXY-TI3S'!$D225)</f>
        <v>0</v>
      </c>
      <c r="I225" s="18">
        <f>Model!$W$19*((drdp!C225)*'MSXY-TI3S'!$B225+(drdp!F225)*'MSXY-TI3S'!$C225+(drdp!I225)*'MSXY-TI3S'!$D225)</f>
        <v>0</v>
      </c>
      <c r="J225" s="18">
        <f>Model!$W$19*((drdp!D225)*'MSXY-TI3S'!$B225+(drdp!G225)*'MSXY-TI3S'!$C225+(drdp!J225)*'MSXY-TI3S'!$D225)</f>
        <v>0</v>
      </c>
      <c r="K225" s="21">
        <f>SUM(E$3:E224)+H225</f>
        <v>0.54522529094147965</v>
      </c>
      <c r="L225" s="21">
        <f>SUM(F$3:F224)+I225</f>
        <v>-1.5025867919343403</v>
      </c>
      <c r="M225" s="21">
        <f>SUM(G$3:G224)+J225</f>
        <v>0</v>
      </c>
      <c r="N225" s="21"/>
      <c r="O225" s="21"/>
      <c r="P225" s="21"/>
      <c r="Q225" s="19">
        <f t="shared" si="19"/>
        <v>0.29727061788222114</v>
      </c>
      <c r="R225" s="19">
        <f t="shared" si="20"/>
        <v>2.2577670672955326</v>
      </c>
      <c r="S225" s="19">
        <f t="shared" si="21"/>
        <v>0</v>
      </c>
      <c r="T225" s="19">
        <f t="shared" si="22"/>
        <v>-0.8192483207972252</v>
      </c>
      <c r="U225" s="19">
        <f t="shared" si="23"/>
        <v>0</v>
      </c>
      <c r="V225" s="19">
        <f t="shared" si="24"/>
        <v>0</v>
      </c>
    </row>
    <row r="226" spans="1:22" x14ac:dyDescent="0.25">
      <c r="A226" s="26">
        <f>Wellpath!E226</f>
        <v>0</v>
      </c>
      <c r="B226" s="22">
        <v>0</v>
      </c>
      <c r="C226" s="22">
        <v>0</v>
      </c>
      <c r="D226" s="22">
        <f>(COS(Wellpath!$L226) * COS(Wellpath!$O226) * COS(Wellpath!$O226) - COS(Wellpath!$L226) * SIN(Wellpath!$O226) * SIN(Wellpath!$O226) - TAN(Dip) * SIN(Wellpath!$L226) * COS(Wellpath!$O226)) / 2</f>
        <v>0.5</v>
      </c>
      <c r="E226" s="20">
        <f>Model!$W$19*((drdp!B226+drdp!K226)*'MSXY-TI3S'!$B226+(drdp!E226+drdp!N226)*'MSXY-TI3S'!$C226+(drdp!H226+drdp!Q226)*'MSXY-TI3S'!$D226)</f>
        <v>0</v>
      </c>
      <c r="F226" s="20">
        <f>Model!$W$19*((drdp!C226+drdp!L226)*'MSXY-TI3S'!$B226+(drdp!F226+drdp!O226)*'MSXY-TI3S'!$C226+(drdp!I226+drdp!R226)*'MSXY-TI3S'!$D226)</f>
        <v>0</v>
      </c>
      <c r="G226" s="20">
        <f>Model!$W$19*((drdp!D226+drdp!M226)*'MSXY-TI3S'!$B226+(drdp!G226+drdp!P226)*'MSXY-TI3S'!$C226+(drdp!J226+drdp!S226)*'MSXY-TI3S'!$D226)</f>
        <v>0</v>
      </c>
      <c r="H226" s="18">
        <f>Model!$W$19*((drdp!B226)*'MSXY-TI3S'!$B226+(drdp!E226)*'MSXY-TI3S'!$C226+(drdp!H226)*'MSXY-TI3S'!$D226)</f>
        <v>0</v>
      </c>
      <c r="I226" s="18">
        <f>Model!$W$19*((drdp!C226)*'MSXY-TI3S'!$B226+(drdp!F226)*'MSXY-TI3S'!$C226+(drdp!I226)*'MSXY-TI3S'!$D226)</f>
        <v>0</v>
      </c>
      <c r="J226" s="18">
        <f>Model!$W$19*((drdp!D226)*'MSXY-TI3S'!$B226+(drdp!G226)*'MSXY-TI3S'!$C226+(drdp!J226)*'MSXY-TI3S'!$D226)</f>
        <v>0</v>
      </c>
      <c r="K226" s="21">
        <f>SUM(E$3:E225)+H226</f>
        <v>0.54522529094147965</v>
      </c>
      <c r="L226" s="21">
        <f>SUM(F$3:F225)+I226</f>
        <v>-1.5025867919343403</v>
      </c>
      <c r="M226" s="21">
        <f>SUM(G$3:G225)+J226</f>
        <v>0</v>
      </c>
      <c r="N226" s="21"/>
      <c r="O226" s="21"/>
      <c r="P226" s="21"/>
      <c r="Q226" s="19">
        <f t="shared" si="19"/>
        <v>0.29727061788222114</v>
      </c>
      <c r="R226" s="19">
        <f t="shared" si="20"/>
        <v>2.2577670672955326</v>
      </c>
      <c r="S226" s="19">
        <f t="shared" si="21"/>
        <v>0</v>
      </c>
      <c r="T226" s="19">
        <f t="shared" si="22"/>
        <v>-0.8192483207972252</v>
      </c>
      <c r="U226" s="19">
        <f t="shared" si="23"/>
        <v>0</v>
      </c>
      <c r="V226" s="19">
        <f t="shared" si="24"/>
        <v>0</v>
      </c>
    </row>
    <row r="227" spans="1:22" x14ac:dyDescent="0.25">
      <c r="A227" s="26">
        <f>Wellpath!E227</f>
        <v>0</v>
      </c>
      <c r="B227" s="22">
        <v>0</v>
      </c>
      <c r="C227" s="22">
        <v>0</v>
      </c>
      <c r="D227" s="22">
        <f>(COS(Wellpath!$L227) * COS(Wellpath!$O227) * COS(Wellpath!$O227) - COS(Wellpath!$L227) * SIN(Wellpath!$O227) * SIN(Wellpath!$O227) - TAN(Dip) * SIN(Wellpath!$L227) * COS(Wellpath!$O227)) / 2</f>
        <v>0.5</v>
      </c>
      <c r="E227" s="20">
        <f>Model!$W$19*((drdp!B227+drdp!K227)*'MSXY-TI3S'!$B227+(drdp!E227+drdp!N227)*'MSXY-TI3S'!$C227+(drdp!H227+drdp!Q227)*'MSXY-TI3S'!$D227)</f>
        <v>0</v>
      </c>
      <c r="F227" s="20">
        <f>Model!$W$19*((drdp!C227+drdp!L227)*'MSXY-TI3S'!$B227+(drdp!F227+drdp!O227)*'MSXY-TI3S'!$C227+(drdp!I227+drdp!R227)*'MSXY-TI3S'!$D227)</f>
        <v>0</v>
      </c>
      <c r="G227" s="20">
        <f>Model!$W$19*((drdp!D227+drdp!M227)*'MSXY-TI3S'!$B227+(drdp!G227+drdp!P227)*'MSXY-TI3S'!$C227+(drdp!J227+drdp!S227)*'MSXY-TI3S'!$D227)</f>
        <v>0</v>
      </c>
      <c r="H227" s="18">
        <f>Model!$W$19*((drdp!B227)*'MSXY-TI3S'!$B227+(drdp!E227)*'MSXY-TI3S'!$C227+(drdp!H227)*'MSXY-TI3S'!$D227)</f>
        <v>0</v>
      </c>
      <c r="I227" s="18">
        <f>Model!$W$19*((drdp!C227)*'MSXY-TI3S'!$B227+(drdp!F227)*'MSXY-TI3S'!$C227+(drdp!I227)*'MSXY-TI3S'!$D227)</f>
        <v>0</v>
      </c>
      <c r="J227" s="18">
        <f>Model!$W$19*((drdp!D227)*'MSXY-TI3S'!$B227+(drdp!G227)*'MSXY-TI3S'!$C227+(drdp!J227)*'MSXY-TI3S'!$D227)</f>
        <v>0</v>
      </c>
      <c r="K227" s="21">
        <f>SUM(E$3:E226)+H227</f>
        <v>0.54522529094147965</v>
      </c>
      <c r="L227" s="21">
        <f>SUM(F$3:F226)+I227</f>
        <v>-1.5025867919343403</v>
      </c>
      <c r="M227" s="21">
        <f>SUM(G$3:G226)+J227</f>
        <v>0</v>
      </c>
      <c r="N227" s="21"/>
      <c r="O227" s="21"/>
      <c r="P227" s="21"/>
      <c r="Q227" s="19">
        <f t="shared" si="19"/>
        <v>0.29727061788222114</v>
      </c>
      <c r="R227" s="19">
        <f t="shared" si="20"/>
        <v>2.2577670672955326</v>
      </c>
      <c r="S227" s="19">
        <f t="shared" si="21"/>
        <v>0</v>
      </c>
      <c r="T227" s="19">
        <f t="shared" si="22"/>
        <v>-0.8192483207972252</v>
      </c>
      <c r="U227" s="19">
        <f t="shared" si="23"/>
        <v>0</v>
      </c>
      <c r="V227" s="19">
        <f t="shared" si="24"/>
        <v>0</v>
      </c>
    </row>
    <row r="228" spans="1:22" x14ac:dyDescent="0.25">
      <c r="A228" s="26">
        <f>Wellpath!E228</f>
        <v>0</v>
      </c>
      <c r="B228" s="22">
        <v>0</v>
      </c>
      <c r="C228" s="22">
        <v>0</v>
      </c>
      <c r="D228" s="22">
        <f>(COS(Wellpath!$L228) * COS(Wellpath!$O228) * COS(Wellpath!$O228) - COS(Wellpath!$L228) * SIN(Wellpath!$O228) * SIN(Wellpath!$O228) - TAN(Dip) * SIN(Wellpath!$L228) * COS(Wellpath!$O228)) / 2</f>
        <v>0.5</v>
      </c>
      <c r="E228" s="20">
        <f>Model!$W$19*((drdp!B228+drdp!K228)*'MSXY-TI3S'!$B228+(drdp!E228+drdp!N228)*'MSXY-TI3S'!$C228+(drdp!H228+drdp!Q228)*'MSXY-TI3S'!$D228)</f>
        <v>0</v>
      </c>
      <c r="F228" s="20">
        <f>Model!$W$19*((drdp!C228+drdp!L228)*'MSXY-TI3S'!$B228+(drdp!F228+drdp!O228)*'MSXY-TI3S'!$C228+(drdp!I228+drdp!R228)*'MSXY-TI3S'!$D228)</f>
        <v>0</v>
      </c>
      <c r="G228" s="20">
        <f>Model!$W$19*((drdp!D228+drdp!M228)*'MSXY-TI3S'!$B228+(drdp!G228+drdp!P228)*'MSXY-TI3S'!$C228+(drdp!J228+drdp!S228)*'MSXY-TI3S'!$D228)</f>
        <v>0</v>
      </c>
      <c r="H228" s="18">
        <f>Model!$W$19*((drdp!B228)*'MSXY-TI3S'!$B228+(drdp!E228)*'MSXY-TI3S'!$C228+(drdp!H228)*'MSXY-TI3S'!$D228)</f>
        <v>0</v>
      </c>
      <c r="I228" s="18">
        <f>Model!$W$19*((drdp!C228)*'MSXY-TI3S'!$B228+(drdp!F228)*'MSXY-TI3S'!$C228+(drdp!I228)*'MSXY-TI3S'!$D228)</f>
        <v>0</v>
      </c>
      <c r="J228" s="18">
        <f>Model!$W$19*((drdp!D228)*'MSXY-TI3S'!$B228+(drdp!G228)*'MSXY-TI3S'!$C228+(drdp!J228)*'MSXY-TI3S'!$D228)</f>
        <v>0</v>
      </c>
      <c r="K228" s="21">
        <f>SUM(E$3:E227)+H228</f>
        <v>0.54522529094147965</v>
      </c>
      <c r="L228" s="21">
        <f>SUM(F$3:F227)+I228</f>
        <v>-1.5025867919343403</v>
      </c>
      <c r="M228" s="21">
        <f>SUM(G$3:G227)+J228</f>
        <v>0</v>
      </c>
      <c r="N228" s="21"/>
      <c r="O228" s="21"/>
      <c r="P228" s="21"/>
      <c r="Q228" s="19">
        <f t="shared" si="19"/>
        <v>0.29727061788222114</v>
      </c>
      <c r="R228" s="19">
        <f t="shared" si="20"/>
        <v>2.2577670672955326</v>
      </c>
      <c r="S228" s="19">
        <f t="shared" si="21"/>
        <v>0</v>
      </c>
      <c r="T228" s="19">
        <f t="shared" si="22"/>
        <v>-0.8192483207972252</v>
      </c>
      <c r="U228" s="19">
        <f t="shared" si="23"/>
        <v>0</v>
      </c>
      <c r="V228" s="19">
        <f t="shared" si="24"/>
        <v>0</v>
      </c>
    </row>
    <row r="229" spans="1:22" x14ac:dyDescent="0.25">
      <c r="A229" s="26">
        <f>Wellpath!E229</f>
        <v>0</v>
      </c>
      <c r="B229" s="22">
        <v>0</v>
      </c>
      <c r="C229" s="22">
        <v>0</v>
      </c>
      <c r="D229" s="22">
        <f>(COS(Wellpath!$L229) * COS(Wellpath!$O229) * COS(Wellpath!$O229) - COS(Wellpath!$L229) * SIN(Wellpath!$O229) * SIN(Wellpath!$O229) - TAN(Dip) * SIN(Wellpath!$L229) * COS(Wellpath!$O229)) / 2</f>
        <v>0.5</v>
      </c>
      <c r="E229" s="20">
        <f>Model!$W$19*((drdp!B229+drdp!K229)*'MSXY-TI3S'!$B229+(drdp!E229+drdp!N229)*'MSXY-TI3S'!$C229+(drdp!H229+drdp!Q229)*'MSXY-TI3S'!$D229)</f>
        <v>0</v>
      </c>
      <c r="F229" s="20">
        <f>Model!$W$19*((drdp!C229+drdp!L229)*'MSXY-TI3S'!$B229+(drdp!F229+drdp!O229)*'MSXY-TI3S'!$C229+(drdp!I229+drdp!R229)*'MSXY-TI3S'!$D229)</f>
        <v>0</v>
      </c>
      <c r="G229" s="20">
        <f>Model!$W$19*((drdp!D229+drdp!M229)*'MSXY-TI3S'!$B229+(drdp!G229+drdp!P229)*'MSXY-TI3S'!$C229+(drdp!J229+drdp!S229)*'MSXY-TI3S'!$D229)</f>
        <v>0</v>
      </c>
      <c r="H229" s="18">
        <f>Model!$W$19*((drdp!B229)*'MSXY-TI3S'!$B229+(drdp!E229)*'MSXY-TI3S'!$C229+(drdp!H229)*'MSXY-TI3S'!$D229)</f>
        <v>0</v>
      </c>
      <c r="I229" s="18">
        <f>Model!$W$19*((drdp!C229)*'MSXY-TI3S'!$B229+(drdp!F229)*'MSXY-TI3S'!$C229+(drdp!I229)*'MSXY-TI3S'!$D229)</f>
        <v>0</v>
      </c>
      <c r="J229" s="18">
        <f>Model!$W$19*((drdp!D229)*'MSXY-TI3S'!$B229+(drdp!G229)*'MSXY-TI3S'!$C229+(drdp!J229)*'MSXY-TI3S'!$D229)</f>
        <v>0</v>
      </c>
      <c r="K229" s="21">
        <f>SUM(E$3:E228)+H229</f>
        <v>0.54522529094147965</v>
      </c>
      <c r="L229" s="21">
        <f>SUM(F$3:F228)+I229</f>
        <v>-1.5025867919343403</v>
      </c>
      <c r="M229" s="21">
        <f>SUM(G$3:G228)+J229</f>
        <v>0</v>
      </c>
      <c r="N229" s="21"/>
      <c r="O229" s="21"/>
      <c r="P229" s="21"/>
      <c r="Q229" s="19">
        <f t="shared" si="19"/>
        <v>0.29727061788222114</v>
      </c>
      <c r="R229" s="19">
        <f t="shared" si="20"/>
        <v>2.2577670672955326</v>
      </c>
      <c r="S229" s="19">
        <f t="shared" si="21"/>
        <v>0</v>
      </c>
      <c r="T229" s="19">
        <f t="shared" si="22"/>
        <v>-0.8192483207972252</v>
      </c>
      <c r="U229" s="19">
        <f t="shared" si="23"/>
        <v>0</v>
      </c>
      <c r="V229" s="19">
        <f t="shared" si="24"/>
        <v>0</v>
      </c>
    </row>
    <row r="230" spans="1:22" x14ac:dyDescent="0.25">
      <c r="A230" s="26">
        <f>Wellpath!E230</f>
        <v>0</v>
      </c>
      <c r="B230" s="22">
        <v>0</v>
      </c>
      <c r="C230" s="22">
        <v>0</v>
      </c>
      <c r="D230" s="22">
        <f>(COS(Wellpath!$L230) * COS(Wellpath!$O230) * COS(Wellpath!$O230) - COS(Wellpath!$L230) * SIN(Wellpath!$O230) * SIN(Wellpath!$O230) - TAN(Dip) * SIN(Wellpath!$L230) * COS(Wellpath!$O230)) / 2</f>
        <v>0.5</v>
      </c>
      <c r="E230" s="20">
        <f>Model!$W$19*((drdp!B230+drdp!K230)*'MSXY-TI3S'!$B230+(drdp!E230+drdp!N230)*'MSXY-TI3S'!$C230+(drdp!H230+drdp!Q230)*'MSXY-TI3S'!$D230)</f>
        <v>0</v>
      </c>
      <c r="F230" s="20">
        <f>Model!$W$19*((drdp!C230+drdp!L230)*'MSXY-TI3S'!$B230+(drdp!F230+drdp!O230)*'MSXY-TI3S'!$C230+(drdp!I230+drdp!R230)*'MSXY-TI3S'!$D230)</f>
        <v>0</v>
      </c>
      <c r="G230" s="20">
        <f>Model!$W$19*((drdp!D230+drdp!M230)*'MSXY-TI3S'!$B230+(drdp!G230+drdp!P230)*'MSXY-TI3S'!$C230+(drdp!J230+drdp!S230)*'MSXY-TI3S'!$D230)</f>
        <v>0</v>
      </c>
      <c r="H230" s="18">
        <f>Model!$W$19*((drdp!B230)*'MSXY-TI3S'!$B230+(drdp!E230)*'MSXY-TI3S'!$C230+(drdp!H230)*'MSXY-TI3S'!$D230)</f>
        <v>0</v>
      </c>
      <c r="I230" s="18">
        <f>Model!$W$19*((drdp!C230)*'MSXY-TI3S'!$B230+(drdp!F230)*'MSXY-TI3S'!$C230+(drdp!I230)*'MSXY-TI3S'!$D230)</f>
        <v>0</v>
      </c>
      <c r="J230" s="18">
        <f>Model!$W$19*((drdp!D230)*'MSXY-TI3S'!$B230+(drdp!G230)*'MSXY-TI3S'!$C230+(drdp!J230)*'MSXY-TI3S'!$D230)</f>
        <v>0</v>
      </c>
      <c r="K230" s="21">
        <f>SUM(E$3:E229)+H230</f>
        <v>0.54522529094147965</v>
      </c>
      <c r="L230" s="21">
        <f>SUM(F$3:F229)+I230</f>
        <v>-1.5025867919343403</v>
      </c>
      <c r="M230" s="21">
        <f>SUM(G$3:G229)+J230</f>
        <v>0</v>
      </c>
      <c r="N230" s="21"/>
      <c r="O230" s="21"/>
      <c r="P230" s="21"/>
      <c r="Q230" s="19">
        <f t="shared" si="19"/>
        <v>0.29727061788222114</v>
      </c>
      <c r="R230" s="19">
        <f t="shared" si="20"/>
        <v>2.2577670672955326</v>
      </c>
      <c r="S230" s="19">
        <f t="shared" si="21"/>
        <v>0</v>
      </c>
      <c r="T230" s="19">
        <f t="shared" si="22"/>
        <v>-0.8192483207972252</v>
      </c>
      <c r="U230" s="19">
        <f t="shared" si="23"/>
        <v>0</v>
      </c>
      <c r="V230" s="19">
        <f t="shared" si="24"/>
        <v>0</v>
      </c>
    </row>
    <row r="231" spans="1:22" x14ac:dyDescent="0.25">
      <c r="A231" s="26">
        <f>Wellpath!E231</f>
        <v>0</v>
      </c>
      <c r="B231" s="22">
        <v>0</v>
      </c>
      <c r="C231" s="22">
        <v>0</v>
      </c>
      <c r="D231" s="22">
        <f>(COS(Wellpath!$L231) * COS(Wellpath!$O231) * COS(Wellpath!$O231) - COS(Wellpath!$L231) * SIN(Wellpath!$O231) * SIN(Wellpath!$O231) - TAN(Dip) * SIN(Wellpath!$L231) * COS(Wellpath!$O231)) / 2</f>
        <v>0.5</v>
      </c>
      <c r="E231" s="20">
        <f>Model!$W$19*((drdp!B231+drdp!K231)*'MSXY-TI3S'!$B231+(drdp!E231+drdp!N231)*'MSXY-TI3S'!$C231+(drdp!H231+drdp!Q231)*'MSXY-TI3S'!$D231)</f>
        <v>0</v>
      </c>
      <c r="F231" s="20">
        <f>Model!$W$19*((drdp!C231+drdp!L231)*'MSXY-TI3S'!$B231+(drdp!F231+drdp!O231)*'MSXY-TI3S'!$C231+(drdp!I231+drdp!R231)*'MSXY-TI3S'!$D231)</f>
        <v>0</v>
      </c>
      <c r="G231" s="20">
        <f>Model!$W$19*((drdp!D231+drdp!M231)*'MSXY-TI3S'!$B231+(drdp!G231+drdp!P231)*'MSXY-TI3S'!$C231+(drdp!J231+drdp!S231)*'MSXY-TI3S'!$D231)</f>
        <v>0</v>
      </c>
      <c r="H231" s="18">
        <f>Model!$W$19*((drdp!B231)*'MSXY-TI3S'!$B231+(drdp!E231)*'MSXY-TI3S'!$C231+(drdp!H231)*'MSXY-TI3S'!$D231)</f>
        <v>0</v>
      </c>
      <c r="I231" s="18">
        <f>Model!$W$19*((drdp!C231)*'MSXY-TI3S'!$B231+(drdp!F231)*'MSXY-TI3S'!$C231+(drdp!I231)*'MSXY-TI3S'!$D231)</f>
        <v>0</v>
      </c>
      <c r="J231" s="18">
        <f>Model!$W$19*((drdp!D231)*'MSXY-TI3S'!$B231+(drdp!G231)*'MSXY-TI3S'!$C231+(drdp!J231)*'MSXY-TI3S'!$D231)</f>
        <v>0</v>
      </c>
      <c r="K231" s="21">
        <f>SUM(E$3:E230)+H231</f>
        <v>0.54522529094147965</v>
      </c>
      <c r="L231" s="21">
        <f>SUM(F$3:F230)+I231</f>
        <v>-1.5025867919343403</v>
      </c>
      <c r="M231" s="21">
        <f>SUM(G$3:G230)+J231</f>
        <v>0</v>
      </c>
      <c r="N231" s="21"/>
      <c r="O231" s="21"/>
      <c r="P231" s="21"/>
      <c r="Q231" s="19">
        <f t="shared" si="19"/>
        <v>0.29727061788222114</v>
      </c>
      <c r="R231" s="19">
        <f t="shared" si="20"/>
        <v>2.2577670672955326</v>
      </c>
      <c r="S231" s="19">
        <f t="shared" si="21"/>
        <v>0</v>
      </c>
      <c r="T231" s="19">
        <f t="shared" si="22"/>
        <v>-0.8192483207972252</v>
      </c>
      <c r="U231" s="19">
        <f t="shared" si="23"/>
        <v>0</v>
      </c>
      <c r="V231" s="19">
        <f t="shared" si="24"/>
        <v>0</v>
      </c>
    </row>
    <row r="232" spans="1:22" x14ac:dyDescent="0.25">
      <c r="A232" s="26">
        <f>Wellpath!E232</f>
        <v>0</v>
      </c>
      <c r="B232" s="22">
        <v>0</v>
      </c>
      <c r="C232" s="22">
        <v>0</v>
      </c>
      <c r="D232" s="22">
        <f>(COS(Wellpath!$L232) * COS(Wellpath!$O232) * COS(Wellpath!$O232) - COS(Wellpath!$L232) * SIN(Wellpath!$O232) * SIN(Wellpath!$O232) - TAN(Dip) * SIN(Wellpath!$L232) * COS(Wellpath!$O232)) / 2</f>
        <v>0.5</v>
      </c>
      <c r="E232" s="20">
        <f>Model!$W$19*((drdp!B232+drdp!K232)*'MSXY-TI3S'!$B232+(drdp!E232+drdp!N232)*'MSXY-TI3S'!$C232+(drdp!H232+drdp!Q232)*'MSXY-TI3S'!$D232)</f>
        <v>0</v>
      </c>
      <c r="F232" s="20">
        <f>Model!$W$19*((drdp!C232+drdp!L232)*'MSXY-TI3S'!$B232+(drdp!F232+drdp!O232)*'MSXY-TI3S'!$C232+(drdp!I232+drdp!R232)*'MSXY-TI3S'!$D232)</f>
        <v>0</v>
      </c>
      <c r="G232" s="20">
        <f>Model!$W$19*((drdp!D232+drdp!M232)*'MSXY-TI3S'!$B232+(drdp!G232+drdp!P232)*'MSXY-TI3S'!$C232+(drdp!J232+drdp!S232)*'MSXY-TI3S'!$D232)</f>
        <v>0</v>
      </c>
      <c r="H232" s="18">
        <f>Model!$W$19*((drdp!B232)*'MSXY-TI3S'!$B232+(drdp!E232)*'MSXY-TI3S'!$C232+(drdp!H232)*'MSXY-TI3S'!$D232)</f>
        <v>0</v>
      </c>
      <c r="I232" s="18">
        <f>Model!$W$19*((drdp!C232)*'MSXY-TI3S'!$B232+(drdp!F232)*'MSXY-TI3S'!$C232+(drdp!I232)*'MSXY-TI3S'!$D232)</f>
        <v>0</v>
      </c>
      <c r="J232" s="18">
        <f>Model!$W$19*((drdp!D232)*'MSXY-TI3S'!$B232+(drdp!G232)*'MSXY-TI3S'!$C232+(drdp!J232)*'MSXY-TI3S'!$D232)</f>
        <v>0</v>
      </c>
      <c r="K232" s="21">
        <f>SUM(E$3:E231)+H232</f>
        <v>0.54522529094147965</v>
      </c>
      <c r="L232" s="21">
        <f>SUM(F$3:F231)+I232</f>
        <v>-1.5025867919343403</v>
      </c>
      <c r="M232" s="21">
        <f>SUM(G$3:G231)+J232</f>
        <v>0</v>
      </c>
      <c r="N232" s="21"/>
      <c r="O232" s="21"/>
      <c r="P232" s="21"/>
      <c r="Q232" s="19">
        <f t="shared" si="19"/>
        <v>0.29727061788222114</v>
      </c>
      <c r="R232" s="19">
        <f t="shared" si="20"/>
        <v>2.2577670672955326</v>
      </c>
      <c r="S232" s="19">
        <f t="shared" si="21"/>
        <v>0</v>
      </c>
      <c r="T232" s="19">
        <f t="shared" si="22"/>
        <v>-0.8192483207972252</v>
      </c>
      <c r="U232" s="19">
        <f t="shared" si="23"/>
        <v>0</v>
      </c>
      <c r="V232" s="19">
        <f t="shared" si="24"/>
        <v>0</v>
      </c>
    </row>
    <row r="233" spans="1:22" x14ac:dyDescent="0.25">
      <c r="A233" s="26">
        <f>Wellpath!E233</f>
        <v>0</v>
      </c>
      <c r="B233" s="22">
        <v>0</v>
      </c>
      <c r="C233" s="22">
        <v>0</v>
      </c>
      <c r="D233" s="22">
        <f>(COS(Wellpath!$L233) * COS(Wellpath!$O233) * COS(Wellpath!$O233) - COS(Wellpath!$L233) * SIN(Wellpath!$O233) * SIN(Wellpath!$O233) - TAN(Dip) * SIN(Wellpath!$L233) * COS(Wellpath!$O233)) / 2</f>
        <v>0.5</v>
      </c>
      <c r="E233" s="20">
        <f>Model!$W$19*((drdp!B233+drdp!K233)*'MSXY-TI3S'!$B233+(drdp!E233+drdp!N233)*'MSXY-TI3S'!$C233+(drdp!H233+drdp!Q233)*'MSXY-TI3S'!$D233)</f>
        <v>0</v>
      </c>
      <c r="F233" s="20">
        <f>Model!$W$19*((drdp!C233+drdp!L233)*'MSXY-TI3S'!$B233+(drdp!F233+drdp!O233)*'MSXY-TI3S'!$C233+(drdp!I233+drdp!R233)*'MSXY-TI3S'!$D233)</f>
        <v>0</v>
      </c>
      <c r="G233" s="20">
        <f>Model!$W$19*((drdp!D233+drdp!M233)*'MSXY-TI3S'!$B233+(drdp!G233+drdp!P233)*'MSXY-TI3S'!$C233+(drdp!J233+drdp!S233)*'MSXY-TI3S'!$D233)</f>
        <v>0</v>
      </c>
      <c r="H233" s="18">
        <f>Model!$W$19*((drdp!B233)*'MSXY-TI3S'!$B233+(drdp!E233)*'MSXY-TI3S'!$C233+(drdp!H233)*'MSXY-TI3S'!$D233)</f>
        <v>0</v>
      </c>
      <c r="I233" s="18">
        <f>Model!$W$19*((drdp!C233)*'MSXY-TI3S'!$B233+(drdp!F233)*'MSXY-TI3S'!$C233+(drdp!I233)*'MSXY-TI3S'!$D233)</f>
        <v>0</v>
      </c>
      <c r="J233" s="18">
        <f>Model!$W$19*((drdp!D233)*'MSXY-TI3S'!$B233+(drdp!G233)*'MSXY-TI3S'!$C233+(drdp!J233)*'MSXY-TI3S'!$D233)</f>
        <v>0</v>
      </c>
      <c r="K233" s="21">
        <f>SUM(E$3:E232)+H233</f>
        <v>0.54522529094147965</v>
      </c>
      <c r="L233" s="21">
        <f>SUM(F$3:F232)+I233</f>
        <v>-1.5025867919343403</v>
      </c>
      <c r="M233" s="21">
        <f>SUM(G$3:G232)+J233</f>
        <v>0</v>
      </c>
      <c r="N233" s="21"/>
      <c r="O233" s="21"/>
      <c r="P233" s="21"/>
      <c r="Q233" s="19">
        <f t="shared" si="19"/>
        <v>0.29727061788222114</v>
      </c>
      <c r="R233" s="19">
        <f t="shared" si="20"/>
        <v>2.2577670672955326</v>
      </c>
      <c r="S233" s="19">
        <f t="shared" si="21"/>
        <v>0</v>
      </c>
      <c r="T233" s="19">
        <f t="shared" si="22"/>
        <v>-0.8192483207972252</v>
      </c>
      <c r="U233" s="19">
        <f t="shared" si="23"/>
        <v>0</v>
      </c>
      <c r="V233" s="19">
        <f t="shared" si="24"/>
        <v>0</v>
      </c>
    </row>
    <row r="234" spans="1:22" x14ac:dyDescent="0.25">
      <c r="A234" s="26">
        <f>Wellpath!E234</f>
        <v>0</v>
      </c>
      <c r="B234" s="22">
        <v>0</v>
      </c>
      <c r="C234" s="22">
        <v>0</v>
      </c>
      <c r="D234" s="22">
        <f>(COS(Wellpath!$L234) * COS(Wellpath!$O234) * COS(Wellpath!$O234) - COS(Wellpath!$L234) * SIN(Wellpath!$O234) * SIN(Wellpath!$O234) - TAN(Dip) * SIN(Wellpath!$L234) * COS(Wellpath!$O234)) / 2</f>
        <v>0.5</v>
      </c>
      <c r="E234" s="20">
        <f>Model!$W$19*((drdp!B234+drdp!K234)*'MSXY-TI3S'!$B234+(drdp!E234+drdp!N234)*'MSXY-TI3S'!$C234+(drdp!H234+drdp!Q234)*'MSXY-TI3S'!$D234)</f>
        <v>0</v>
      </c>
      <c r="F234" s="20">
        <f>Model!$W$19*((drdp!C234+drdp!L234)*'MSXY-TI3S'!$B234+(drdp!F234+drdp!O234)*'MSXY-TI3S'!$C234+(drdp!I234+drdp!R234)*'MSXY-TI3S'!$D234)</f>
        <v>0</v>
      </c>
      <c r="G234" s="20">
        <f>Model!$W$19*((drdp!D234+drdp!M234)*'MSXY-TI3S'!$B234+(drdp!G234+drdp!P234)*'MSXY-TI3S'!$C234+(drdp!J234+drdp!S234)*'MSXY-TI3S'!$D234)</f>
        <v>0</v>
      </c>
      <c r="H234" s="18">
        <f>Model!$W$19*((drdp!B234)*'MSXY-TI3S'!$B234+(drdp!E234)*'MSXY-TI3S'!$C234+(drdp!H234)*'MSXY-TI3S'!$D234)</f>
        <v>0</v>
      </c>
      <c r="I234" s="18">
        <f>Model!$W$19*((drdp!C234)*'MSXY-TI3S'!$B234+(drdp!F234)*'MSXY-TI3S'!$C234+(drdp!I234)*'MSXY-TI3S'!$D234)</f>
        <v>0</v>
      </c>
      <c r="J234" s="18">
        <f>Model!$W$19*((drdp!D234)*'MSXY-TI3S'!$B234+(drdp!G234)*'MSXY-TI3S'!$C234+(drdp!J234)*'MSXY-TI3S'!$D234)</f>
        <v>0</v>
      </c>
      <c r="K234" s="21">
        <f>SUM(E$3:E233)+H234</f>
        <v>0.54522529094147965</v>
      </c>
      <c r="L234" s="21">
        <f>SUM(F$3:F233)+I234</f>
        <v>-1.5025867919343403</v>
      </c>
      <c r="M234" s="21">
        <f>SUM(G$3:G233)+J234</f>
        <v>0</v>
      </c>
      <c r="N234" s="21"/>
      <c r="O234" s="21"/>
      <c r="P234" s="21"/>
      <c r="Q234" s="19">
        <f t="shared" si="19"/>
        <v>0.29727061788222114</v>
      </c>
      <c r="R234" s="19">
        <f t="shared" si="20"/>
        <v>2.2577670672955326</v>
      </c>
      <c r="S234" s="19">
        <f t="shared" si="21"/>
        <v>0</v>
      </c>
      <c r="T234" s="19">
        <f t="shared" si="22"/>
        <v>-0.8192483207972252</v>
      </c>
      <c r="U234" s="19">
        <f t="shared" si="23"/>
        <v>0</v>
      </c>
      <c r="V234" s="19">
        <f t="shared" si="24"/>
        <v>0</v>
      </c>
    </row>
    <row r="235" spans="1:22" x14ac:dyDescent="0.25">
      <c r="A235" s="26">
        <f>Wellpath!E235</f>
        <v>0</v>
      </c>
      <c r="B235" s="22">
        <v>0</v>
      </c>
      <c r="C235" s="22">
        <v>0</v>
      </c>
      <c r="D235" s="22">
        <f>(COS(Wellpath!$L235) * COS(Wellpath!$O235) * COS(Wellpath!$O235) - COS(Wellpath!$L235) * SIN(Wellpath!$O235) * SIN(Wellpath!$O235) - TAN(Dip) * SIN(Wellpath!$L235) * COS(Wellpath!$O235)) / 2</f>
        <v>0.5</v>
      </c>
      <c r="E235" s="20">
        <f>Model!$W$19*((drdp!B235+drdp!K235)*'MSXY-TI3S'!$B235+(drdp!E235+drdp!N235)*'MSXY-TI3S'!$C235+(drdp!H235+drdp!Q235)*'MSXY-TI3S'!$D235)</f>
        <v>0</v>
      </c>
      <c r="F235" s="20">
        <f>Model!$W$19*((drdp!C235+drdp!L235)*'MSXY-TI3S'!$B235+(drdp!F235+drdp!O235)*'MSXY-TI3S'!$C235+(drdp!I235+drdp!R235)*'MSXY-TI3S'!$D235)</f>
        <v>0</v>
      </c>
      <c r="G235" s="20">
        <f>Model!$W$19*((drdp!D235+drdp!M235)*'MSXY-TI3S'!$B235+(drdp!G235+drdp!P235)*'MSXY-TI3S'!$C235+(drdp!J235+drdp!S235)*'MSXY-TI3S'!$D235)</f>
        <v>0</v>
      </c>
      <c r="H235" s="18">
        <f>Model!$W$19*((drdp!B235)*'MSXY-TI3S'!$B235+(drdp!E235)*'MSXY-TI3S'!$C235+(drdp!H235)*'MSXY-TI3S'!$D235)</f>
        <v>0</v>
      </c>
      <c r="I235" s="18">
        <f>Model!$W$19*((drdp!C235)*'MSXY-TI3S'!$B235+(drdp!F235)*'MSXY-TI3S'!$C235+(drdp!I235)*'MSXY-TI3S'!$D235)</f>
        <v>0</v>
      </c>
      <c r="J235" s="18">
        <f>Model!$W$19*((drdp!D235)*'MSXY-TI3S'!$B235+(drdp!G235)*'MSXY-TI3S'!$C235+(drdp!J235)*'MSXY-TI3S'!$D235)</f>
        <v>0</v>
      </c>
      <c r="K235" s="21">
        <f>SUM(E$3:E234)+H235</f>
        <v>0.54522529094147965</v>
      </c>
      <c r="L235" s="21">
        <f>SUM(F$3:F234)+I235</f>
        <v>-1.5025867919343403</v>
      </c>
      <c r="M235" s="21">
        <f>SUM(G$3:G234)+J235</f>
        <v>0</v>
      </c>
      <c r="N235" s="21"/>
      <c r="O235" s="21"/>
      <c r="P235" s="21"/>
      <c r="Q235" s="19">
        <f t="shared" si="19"/>
        <v>0.29727061788222114</v>
      </c>
      <c r="R235" s="19">
        <f t="shared" si="20"/>
        <v>2.2577670672955326</v>
      </c>
      <c r="S235" s="19">
        <f t="shared" si="21"/>
        <v>0</v>
      </c>
      <c r="T235" s="19">
        <f t="shared" si="22"/>
        <v>-0.8192483207972252</v>
      </c>
      <c r="U235" s="19">
        <f t="shared" si="23"/>
        <v>0</v>
      </c>
      <c r="V235" s="19">
        <f t="shared" si="24"/>
        <v>0</v>
      </c>
    </row>
    <row r="236" spans="1:22" x14ac:dyDescent="0.25">
      <c r="A236" s="26">
        <f>Wellpath!E236</f>
        <v>0</v>
      </c>
      <c r="B236" s="22">
        <v>0</v>
      </c>
      <c r="C236" s="22">
        <v>0</v>
      </c>
      <c r="D236" s="22">
        <f>(COS(Wellpath!$L236) * COS(Wellpath!$O236) * COS(Wellpath!$O236) - COS(Wellpath!$L236) * SIN(Wellpath!$O236) * SIN(Wellpath!$O236) - TAN(Dip) * SIN(Wellpath!$L236) * COS(Wellpath!$O236)) / 2</f>
        <v>0.5</v>
      </c>
      <c r="E236" s="20">
        <f>Model!$W$19*((drdp!B236+drdp!K236)*'MSXY-TI3S'!$B236+(drdp!E236+drdp!N236)*'MSXY-TI3S'!$C236+(drdp!H236+drdp!Q236)*'MSXY-TI3S'!$D236)</f>
        <v>0</v>
      </c>
      <c r="F236" s="20">
        <f>Model!$W$19*((drdp!C236+drdp!L236)*'MSXY-TI3S'!$B236+(drdp!F236+drdp!O236)*'MSXY-TI3S'!$C236+(drdp!I236+drdp!R236)*'MSXY-TI3S'!$D236)</f>
        <v>0</v>
      </c>
      <c r="G236" s="20">
        <f>Model!$W$19*((drdp!D236+drdp!M236)*'MSXY-TI3S'!$B236+(drdp!G236+drdp!P236)*'MSXY-TI3S'!$C236+(drdp!J236+drdp!S236)*'MSXY-TI3S'!$D236)</f>
        <v>0</v>
      </c>
      <c r="H236" s="18">
        <f>Model!$W$19*((drdp!B236)*'MSXY-TI3S'!$B236+(drdp!E236)*'MSXY-TI3S'!$C236+(drdp!H236)*'MSXY-TI3S'!$D236)</f>
        <v>0</v>
      </c>
      <c r="I236" s="18">
        <f>Model!$W$19*((drdp!C236)*'MSXY-TI3S'!$B236+(drdp!F236)*'MSXY-TI3S'!$C236+(drdp!I236)*'MSXY-TI3S'!$D236)</f>
        <v>0</v>
      </c>
      <c r="J236" s="18">
        <f>Model!$W$19*((drdp!D236)*'MSXY-TI3S'!$B236+(drdp!G236)*'MSXY-TI3S'!$C236+(drdp!J236)*'MSXY-TI3S'!$D236)</f>
        <v>0</v>
      </c>
      <c r="K236" s="21">
        <f>SUM(E$3:E235)+H236</f>
        <v>0.54522529094147965</v>
      </c>
      <c r="L236" s="21">
        <f>SUM(F$3:F235)+I236</f>
        <v>-1.5025867919343403</v>
      </c>
      <c r="M236" s="21">
        <f>SUM(G$3:G235)+J236</f>
        <v>0</v>
      </c>
      <c r="N236" s="21"/>
      <c r="O236" s="21"/>
      <c r="P236" s="21"/>
      <c r="Q236" s="19">
        <f t="shared" si="19"/>
        <v>0.29727061788222114</v>
      </c>
      <c r="R236" s="19">
        <f t="shared" si="20"/>
        <v>2.2577670672955326</v>
      </c>
      <c r="S236" s="19">
        <f t="shared" si="21"/>
        <v>0</v>
      </c>
      <c r="T236" s="19">
        <f t="shared" si="22"/>
        <v>-0.8192483207972252</v>
      </c>
      <c r="U236" s="19">
        <f t="shared" si="23"/>
        <v>0</v>
      </c>
      <c r="V236" s="19">
        <f t="shared" si="24"/>
        <v>0</v>
      </c>
    </row>
    <row r="237" spans="1:22" x14ac:dyDescent="0.25">
      <c r="A237" s="26">
        <f>Wellpath!E237</f>
        <v>0</v>
      </c>
      <c r="B237" s="22">
        <v>0</v>
      </c>
      <c r="C237" s="22">
        <v>0</v>
      </c>
      <c r="D237" s="22">
        <f>(COS(Wellpath!$L237) * COS(Wellpath!$O237) * COS(Wellpath!$O237) - COS(Wellpath!$L237) * SIN(Wellpath!$O237) * SIN(Wellpath!$O237) - TAN(Dip) * SIN(Wellpath!$L237) * COS(Wellpath!$O237)) / 2</f>
        <v>0.5</v>
      </c>
      <c r="E237" s="20">
        <f>Model!$W$19*((drdp!B237+drdp!K237)*'MSXY-TI3S'!$B237+(drdp!E237+drdp!N237)*'MSXY-TI3S'!$C237+(drdp!H237+drdp!Q237)*'MSXY-TI3S'!$D237)</f>
        <v>0</v>
      </c>
      <c r="F237" s="20">
        <f>Model!$W$19*((drdp!C237+drdp!L237)*'MSXY-TI3S'!$B237+(drdp!F237+drdp!O237)*'MSXY-TI3S'!$C237+(drdp!I237+drdp!R237)*'MSXY-TI3S'!$D237)</f>
        <v>0</v>
      </c>
      <c r="G237" s="20">
        <f>Model!$W$19*((drdp!D237+drdp!M237)*'MSXY-TI3S'!$B237+(drdp!G237+drdp!P237)*'MSXY-TI3S'!$C237+(drdp!J237+drdp!S237)*'MSXY-TI3S'!$D237)</f>
        <v>0</v>
      </c>
      <c r="H237" s="18">
        <f>Model!$W$19*((drdp!B237)*'MSXY-TI3S'!$B237+(drdp!E237)*'MSXY-TI3S'!$C237+(drdp!H237)*'MSXY-TI3S'!$D237)</f>
        <v>0</v>
      </c>
      <c r="I237" s="18">
        <f>Model!$W$19*((drdp!C237)*'MSXY-TI3S'!$B237+(drdp!F237)*'MSXY-TI3S'!$C237+(drdp!I237)*'MSXY-TI3S'!$D237)</f>
        <v>0</v>
      </c>
      <c r="J237" s="18">
        <f>Model!$W$19*((drdp!D237)*'MSXY-TI3S'!$B237+(drdp!G237)*'MSXY-TI3S'!$C237+(drdp!J237)*'MSXY-TI3S'!$D237)</f>
        <v>0</v>
      </c>
      <c r="K237" s="21">
        <f>SUM(E$3:E236)+H237</f>
        <v>0.54522529094147965</v>
      </c>
      <c r="L237" s="21">
        <f>SUM(F$3:F236)+I237</f>
        <v>-1.5025867919343403</v>
      </c>
      <c r="M237" s="21">
        <f>SUM(G$3:G236)+J237</f>
        <v>0</v>
      </c>
      <c r="N237" s="21"/>
      <c r="O237" s="21"/>
      <c r="P237" s="21"/>
      <c r="Q237" s="19">
        <f t="shared" si="19"/>
        <v>0.29727061788222114</v>
      </c>
      <c r="R237" s="19">
        <f t="shared" si="20"/>
        <v>2.2577670672955326</v>
      </c>
      <c r="S237" s="19">
        <f t="shared" si="21"/>
        <v>0</v>
      </c>
      <c r="T237" s="19">
        <f t="shared" si="22"/>
        <v>-0.8192483207972252</v>
      </c>
      <c r="U237" s="19">
        <f t="shared" si="23"/>
        <v>0</v>
      </c>
      <c r="V237" s="19">
        <f t="shared" si="24"/>
        <v>0</v>
      </c>
    </row>
    <row r="238" spans="1:22" x14ac:dyDescent="0.25">
      <c r="A238" s="26">
        <f>Wellpath!E238</f>
        <v>0</v>
      </c>
      <c r="B238" s="22">
        <v>0</v>
      </c>
      <c r="C238" s="22">
        <v>0</v>
      </c>
      <c r="D238" s="22">
        <f>(COS(Wellpath!$L238) * COS(Wellpath!$O238) * COS(Wellpath!$O238) - COS(Wellpath!$L238) * SIN(Wellpath!$O238) * SIN(Wellpath!$O238) - TAN(Dip) * SIN(Wellpath!$L238) * COS(Wellpath!$O238)) / 2</f>
        <v>0.5</v>
      </c>
      <c r="E238" s="20">
        <f>Model!$W$19*((drdp!B238+drdp!K238)*'MSXY-TI3S'!$B238+(drdp!E238+drdp!N238)*'MSXY-TI3S'!$C238+(drdp!H238+drdp!Q238)*'MSXY-TI3S'!$D238)</f>
        <v>0</v>
      </c>
      <c r="F238" s="20">
        <f>Model!$W$19*((drdp!C238+drdp!L238)*'MSXY-TI3S'!$B238+(drdp!F238+drdp!O238)*'MSXY-TI3S'!$C238+(drdp!I238+drdp!R238)*'MSXY-TI3S'!$D238)</f>
        <v>0</v>
      </c>
      <c r="G238" s="20">
        <f>Model!$W$19*((drdp!D238+drdp!M238)*'MSXY-TI3S'!$B238+(drdp!G238+drdp!P238)*'MSXY-TI3S'!$C238+(drdp!J238+drdp!S238)*'MSXY-TI3S'!$D238)</f>
        <v>0</v>
      </c>
      <c r="H238" s="18">
        <f>Model!$W$19*((drdp!B238)*'MSXY-TI3S'!$B238+(drdp!E238)*'MSXY-TI3S'!$C238+(drdp!H238)*'MSXY-TI3S'!$D238)</f>
        <v>0</v>
      </c>
      <c r="I238" s="18">
        <f>Model!$W$19*((drdp!C238)*'MSXY-TI3S'!$B238+(drdp!F238)*'MSXY-TI3S'!$C238+(drdp!I238)*'MSXY-TI3S'!$D238)</f>
        <v>0</v>
      </c>
      <c r="J238" s="18">
        <f>Model!$W$19*((drdp!D238)*'MSXY-TI3S'!$B238+(drdp!G238)*'MSXY-TI3S'!$C238+(drdp!J238)*'MSXY-TI3S'!$D238)</f>
        <v>0</v>
      </c>
      <c r="K238" s="21">
        <f>SUM(E$3:E237)+H238</f>
        <v>0.54522529094147965</v>
      </c>
      <c r="L238" s="21">
        <f>SUM(F$3:F237)+I238</f>
        <v>-1.5025867919343403</v>
      </c>
      <c r="M238" s="21">
        <f>SUM(G$3:G237)+J238</f>
        <v>0</v>
      </c>
      <c r="N238" s="21"/>
      <c r="O238" s="21"/>
      <c r="P238" s="21"/>
      <c r="Q238" s="19">
        <f t="shared" si="19"/>
        <v>0.29727061788222114</v>
      </c>
      <c r="R238" s="19">
        <f t="shared" si="20"/>
        <v>2.2577670672955326</v>
      </c>
      <c r="S238" s="19">
        <f t="shared" si="21"/>
        <v>0</v>
      </c>
      <c r="T238" s="19">
        <f t="shared" si="22"/>
        <v>-0.8192483207972252</v>
      </c>
      <c r="U238" s="19">
        <f t="shared" si="23"/>
        <v>0</v>
      </c>
      <c r="V238" s="19">
        <f t="shared" si="24"/>
        <v>0</v>
      </c>
    </row>
    <row r="239" spans="1:22" x14ac:dyDescent="0.25">
      <c r="A239" s="26">
        <f>Wellpath!E239</f>
        <v>0</v>
      </c>
      <c r="B239" s="22">
        <v>0</v>
      </c>
      <c r="C239" s="22">
        <v>0</v>
      </c>
      <c r="D239" s="22">
        <f>(COS(Wellpath!$L239) * COS(Wellpath!$O239) * COS(Wellpath!$O239) - COS(Wellpath!$L239) * SIN(Wellpath!$O239) * SIN(Wellpath!$O239) - TAN(Dip) * SIN(Wellpath!$L239) * COS(Wellpath!$O239)) / 2</f>
        <v>0.5</v>
      </c>
      <c r="E239" s="20">
        <f>Model!$W$19*((drdp!B239+drdp!K239)*'MSXY-TI3S'!$B239+(drdp!E239+drdp!N239)*'MSXY-TI3S'!$C239+(drdp!H239+drdp!Q239)*'MSXY-TI3S'!$D239)</f>
        <v>0</v>
      </c>
      <c r="F239" s="20">
        <f>Model!$W$19*((drdp!C239+drdp!L239)*'MSXY-TI3S'!$B239+(drdp!F239+drdp!O239)*'MSXY-TI3S'!$C239+(drdp!I239+drdp!R239)*'MSXY-TI3S'!$D239)</f>
        <v>0</v>
      </c>
      <c r="G239" s="20">
        <f>Model!$W$19*((drdp!D239+drdp!M239)*'MSXY-TI3S'!$B239+(drdp!G239+drdp!P239)*'MSXY-TI3S'!$C239+(drdp!J239+drdp!S239)*'MSXY-TI3S'!$D239)</f>
        <v>0</v>
      </c>
      <c r="H239" s="18">
        <f>Model!$W$19*((drdp!B239)*'MSXY-TI3S'!$B239+(drdp!E239)*'MSXY-TI3S'!$C239+(drdp!H239)*'MSXY-TI3S'!$D239)</f>
        <v>0</v>
      </c>
      <c r="I239" s="18">
        <f>Model!$W$19*((drdp!C239)*'MSXY-TI3S'!$B239+(drdp!F239)*'MSXY-TI3S'!$C239+(drdp!I239)*'MSXY-TI3S'!$D239)</f>
        <v>0</v>
      </c>
      <c r="J239" s="18">
        <f>Model!$W$19*((drdp!D239)*'MSXY-TI3S'!$B239+(drdp!G239)*'MSXY-TI3S'!$C239+(drdp!J239)*'MSXY-TI3S'!$D239)</f>
        <v>0</v>
      </c>
      <c r="K239" s="21">
        <f>SUM(E$3:E238)+H239</f>
        <v>0.54522529094147965</v>
      </c>
      <c r="L239" s="21">
        <f>SUM(F$3:F238)+I239</f>
        <v>-1.5025867919343403</v>
      </c>
      <c r="M239" s="21">
        <f>SUM(G$3:G238)+J239</f>
        <v>0</v>
      </c>
      <c r="N239" s="21"/>
      <c r="O239" s="21"/>
      <c r="P239" s="21"/>
      <c r="Q239" s="19">
        <f t="shared" si="19"/>
        <v>0.29727061788222114</v>
      </c>
      <c r="R239" s="19">
        <f t="shared" si="20"/>
        <v>2.2577670672955326</v>
      </c>
      <c r="S239" s="19">
        <f t="shared" si="21"/>
        <v>0</v>
      </c>
      <c r="T239" s="19">
        <f t="shared" si="22"/>
        <v>-0.8192483207972252</v>
      </c>
      <c r="U239" s="19">
        <f t="shared" si="23"/>
        <v>0</v>
      </c>
      <c r="V239" s="19">
        <f t="shared" si="24"/>
        <v>0</v>
      </c>
    </row>
    <row r="240" spans="1:22" x14ac:dyDescent="0.25">
      <c r="A240" s="26">
        <f>Wellpath!E240</f>
        <v>0</v>
      </c>
      <c r="B240" s="22">
        <v>0</v>
      </c>
      <c r="C240" s="22">
        <v>0</v>
      </c>
      <c r="D240" s="22">
        <f>(COS(Wellpath!$L240) * COS(Wellpath!$O240) * COS(Wellpath!$O240) - COS(Wellpath!$L240) * SIN(Wellpath!$O240) * SIN(Wellpath!$O240) - TAN(Dip) * SIN(Wellpath!$L240) * COS(Wellpath!$O240)) / 2</f>
        <v>0.5</v>
      </c>
      <c r="E240" s="20">
        <f>Model!$W$19*((drdp!B240+drdp!K240)*'MSXY-TI3S'!$B240+(drdp!E240+drdp!N240)*'MSXY-TI3S'!$C240+(drdp!H240+drdp!Q240)*'MSXY-TI3S'!$D240)</f>
        <v>0</v>
      </c>
      <c r="F240" s="20">
        <f>Model!$W$19*((drdp!C240+drdp!L240)*'MSXY-TI3S'!$B240+(drdp!F240+drdp!O240)*'MSXY-TI3S'!$C240+(drdp!I240+drdp!R240)*'MSXY-TI3S'!$D240)</f>
        <v>0</v>
      </c>
      <c r="G240" s="20">
        <f>Model!$W$19*((drdp!D240+drdp!M240)*'MSXY-TI3S'!$B240+(drdp!G240+drdp!P240)*'MSXY-TI3S'!$C240+(drdp!J240+drdp!S240)*'MSXY-TI3S'!$D240)</f>
        <v>0</v>
      </c>
      <c r="H240" s="18">
        <f>Model!$W$19*((drdp!B240)*'MSXY-TI3S'!$B240+(drdp!E240)*'MSXY-TI3S'!$C240+(drdp!H240)*'MSXY-TI3S'!$D240)</f>
        <v>0</v>
      </c>
      <c r="I240" s="18">
        <f>Model!$W$19*((drdp!C240)*'MSXY-TI3S'!$B240+(drdp!F240)*'MSXY-TI3S'!$C240+(drdp!I240)*'MSXY-TI3S'!$D240)</f>
        <v>0</v>
      </c>
      <c r="J240" s="18">
        <f>Model!$W$19*((drdp!D240)*'MSXY-TI3S'!$B240+(drdp!G240)*'MSXY-TI3S'!$C240+(drdp!J240)*'MSXY-TI3S'!$D240)</f>
        <v>0</v>
      </c>
      <c r="K240" s="21">
        <f>SUM(E$3:E239)+H240</f>
        <v>0.54522529094147965</v>
      </c>
      <c r="L240" s="21">
        <f>SUM(F$3:F239)+I240</f>
        <v>-1.5025867919343403</v>
      </c>
      <c r="M240" s="21">
        <f>SUM(G$3:G239)+J240</f>
        <v>0</v>
      </c>
      <c r="N240" s="21"/>
      <c r="O240" s="21"/>
      <c r="P240" s="21"/>
      <c r="Q240" s="19">
        <f t="shared" si="19"/>
        <v>0.29727061788222114</v>
      </c>
      <c r="R240" s="19">
        <f t="shared" si="20"/>
        <v>2.2577670672955326</v>
      </c>
      <c r="S240" s="19">
        <f t="shared" si="21"/>
        <v>0</v>
      </c>
      <c r="T240" s="19">
        <f t="shared" si="22"/>
        <v>-0.8192483207972252</v>
      </c>
      <c r="U240" s="19">
        <f t="shared" si="23"/>
        <v>0</v>
      </c>
      <c r="V240" s="19">
        <f t="shared" si="24"/>
        <v>0</v>
      </c>
    </row>
    <row r="241" spans="1:22" x14ac:dyDescent="0.25">
      <c r="A241" s="26">
        <f>Wellpath!E241</f>
        <v>0</v>
      </c>
      <c r="B241" s="22">
        <v>0</v>
      </c>
      <c r="C241" s="22">
        <v>0</v>
      </c>
      <c r="D241" s="22">
        <f>(COS(Wellpath!$L241) * COS(Wellpath!$O241) * COS(Wellpath!$O241) - COS(Wellpath!$L241) * SIN(Wellpath!$O241) * SIN(Wellpath!$O241) - TAN(Dip) * SIN(Wellpath!$L241) * COS(Wellpath!$O241)) / 2</f>
        <v>0.5</v>
      </c>
      <c r="E241" s="20">
        <f>Model!$W$19*((drdp!B241+drdp!K241)*'MSXY-TI3S'!$B241+(drdp!E241+drdp!N241)*'MSXY-TI3S'!$C241+(drdp!H241+drdp!Q241)*'MSXY-TI3S'!$D241)</f>
        <v>0</v>
      </c>
      <c r="F241" s="20">
        <f>Model!$W$19*((drdp!C241+drdp!L241)*'MSXY-TI3S'!$B241+(drdp!F241+drdp!O241)*'MSXY-TI3S'!$C241+(drdp!I241+drdp!R241)*'MSXY-TI3S'!$D241)</f>
        <v>0</v>
      </c>
      <c r="G241" s="20">
        <f>Model!$W$19*((drdp!D241+drdp!M241)*'MSXY-TI3S'!$B241+(drdp!G241+drdp!P241)*'MSXY-TI3S'!$C241+(drdp!J241+drdp!S241)*'MSXY-TI3S'!$D241)</f>
        <v>0</v>
      </c>
      <c r="H241" s="18">
        <f>Model!$W$19*((drdp!B241)*'MSXY-TI3S'!$B241+(drdp!E241)*'MSXY-TI3S'!$C241+(drdp!H241)*'MSXY-TI3S'!$D241)</f>
        <v>0</v>
      </c>
      <c r="I241" s="18">
        <f>Model!$W$19*((drdp!C241)*'MSXY-TI3S'!$B241+(drdp!F241)*'MSXY-TI3S'!$C241+(drdp!I241)*'MSXY-TI3S'!$D241)</f>
        <v>0</v>
      </c>
      <c r="J241" s="18">
        <f>Model!$W$19*((drdp!D241)*'MSXY-TI3S'!$B241+(drdp!G241)*'MSXY-TI3S'!$C241+(drdp!J241)*'MSXY-TI3S'!$D241)</f>
        <v>0</v>
      </c>
      <c r="K241" s="21">
        <f>SUM(E$3:E240)+H241</f>
        <v>0.54522529094147965</v>
      </c>
      <c r="L241" s="21">
        <f>SUM(F$3:F240)+I241</f>
        <v>-1.5025867919343403</v>
      </c>
      <c r="M241" s="21">
        <f>SUM(G$3:G240)+J241</f>
        <v>0</v>
      </c>
      <c r="N241" s="21"/>
      <c r="O241" s="21"/>
      <c r="P241" s="21"/>
      <c r="Q241" s="19">
        <f t="shared" si="19"/>
        <v>0.29727061788222114</v>
      </c>
      <c r="R241" s="19">
        <f t="shared" si="20"/>
        <v>2.2577670672955326</v>
      </c>
      <c r="S241" s="19">
        <f t="shared" si="21"/>
        <v>0</v>
      </c>
      <c r="T241" s="19">
        <f t="shared" si="22"/>
        <v>-0.8192483207972252</v>
      </c>
      <c r="U241" s="19">
        <f t="shared" si="23"/>
        <v>0</v>
      </c>
      <c r="V241" s="19">
        <f t="shared" si="24"/>
        <v>0</v>
      </c>
    </row>
    <row r="242" spans="1:22" x14ac:dyDescent="0.25">
      <c r="A242" s="26">
        <f>Wellpath!E242</f>
        <v>0</v>
      </c>
      <c r="B242" s="22">
        <v>0</v>
      </c>
      <c r="C242" s="22">
        <v>0</v>
      </c>
      <c r="D242" s="22">
        <f>(COS(Wellpath!$L242) * COS(Wellpath!$O242) * COS(Wellpath!$O242) - COS(Wellpath!$L242) * SIN(Wellpath!$O242) * SIN(Wellpath!$O242) - TAN(Dip) * SIN(Wellpath!$L242) * COS(Wellpath!$O242)) / 2</f>
        <v>0.5</v>
      </c>
      <c r="E242" s="20">
        <f>Model!$W$19*((drdp!B242+drdp!K242)*'MSXY-TI3S'!$B242+(drdp!E242+drdp!N242)*'MSXY-TI3S'!$C242+(drdp!H242+drdp!Q242)*'MSXY-TI3S'!$D242)</f>
        <v>0</v>
      </c>
      <c r="F242" s="20">
        <f>Model!$W$19*((drdp!C242+drdp!L242)*'MSXY-TI3S'!$B242+(drdp!F242+drdp!O242)*'MSXY-TI3S'!$C242+(drdp!I242+drdp!R242)*'MSXY-TI3S'!$D242)</f>
        <v>0</v>
      </c>
      <c r="G242" s="20">
        <f>Model!$W$19*((drdp!D242+drdp!M242)*'MSXY-TI3S'!$B242+(drdp!G242+drdp!P242)*'MSXY-TI3S'!$C242+(drdp!J242+drdp!S242)*'MSXY-TI3S'!$D242)</f>
        <v>0</v>
      </c>
      <c r="H242" s="18">
        <f>Model!$W$19*((drdp!B242)*'MSXY-TI3S'!$B242+(drdp!E242)*'MSXY-TI3S'!$C242+(drdp!H242)*'MSXY-TI3S'!$D242)</f>
        <v>0</v>
      </c>
      <c r="I242" s="18">
        <f>Model!$W$19*((drdp!C242)*'MSXY-TI3S'!$B242+(drdp!F242)*'MSXY-TI3S'!$C242+(drdp!I242)*'MSXY-TI3S'!$D242)</f>
        <v>0</v>
      </c>
      <c r="J242" s="18">
        <f>Model!$W$19*((drdp!D242)*'MSXY-TI3S'!$B242+(drdp!G242)*'MSXY-TI3S'!$C242+(drdp!J242)*'MSXY-TI3S'!$D242)</f>
        <v>0</v>
      </c>
      <c r="K242" s="21">
        <f>SUM(E$3:E241)+H242</f>
        <v>0.54522529094147965</v>
      </c>
      <c r="L242" s="21">
        <f>SUM(F$3:F241)+I242</f>
        <v>-1.5025867919343403</v>
      </c>
      <c r="M242" s="21">
        <f>SUM(G$3:G241)+J242</f>
        <v>0</v>
      </c>
      <c r="N242" s="21"/>
      <c r="O242" s="21"/>
      <c r="P242" s="21"/>
      <c r="Q242" s="19">
        <f t="shared" si="19"/>
        <v>0.29727061788222114</v>
      </c>
      <c r="R242" s="19">
        <f t="shared" si="20"/>
        <v>2.2577670672955326</v>
      </c>
      <c r="S242" s="19">
        <f t="shared" si="21"/>
        <v>0</v>
      </c>
      <c r="T242" s="19">
        <f t="shared" si="22"/>
        <v>-0.8192483207972252</v>
      </c>
      <c r="U242" s="19">
        <f t="shared" si="23"/>
        <v>0</v>
      </c>
      <c r="V242" s="19">
        <f t="shared" si="24"/>
        <v>0</v>
      </c>
    </row>
    <row r="243" spans="1:22" x14ac:dyDescent="0.25">
      <c r="A243" s="26">
        <f>Wellpath!E243</f>
        <v>0</v>
      </c>
      <c r="B243" s="22">
        <v>0</v>
      </c>
      <c r="C243" s="22">
        <v>0</v>
      </c>
      <c r="D243" s="22">
        <f>(COS(Wellpath!$L243) * COS(Wellpath!$O243) * COS(Wellpath!$O243) - COS(Wellpath!$L243) * SIN(Wellpath!$O243) * SIN(Wellpath!$O243) - TAN(Dip) * SIN(Wellpath!$L243) * COS(Wellpath!$O243)) / 2</f>
        <v>0.5</v>
      </c>
      <c r="E243" s="20">
        <f>Model!$W$19*((drdp!B243+drdp!K243)*'MSXY-TI3S'!$B243+(drdp!E243+drdp!N243)*'MSXY-TI3S'!$C243+(drdp!H243+drdp!Q243)*'MSXY-TI3S'!$D243)</f>
        <v>0</v>
      </c>
      <c r="F243" s="20">
        <f>Model!$W$19*((drdp!C243+drdp!L243)*'MSXY-TI3S'!$B243+(drdp!F243+drdp!O243)*'MSXY-TI3S'!$C243+(drdp!I243+drdp!R243)*'MSXY-TI3S'!$D243)</f>
        <v>0</v>
      </c>
      <c r="G243" s="20">
        <f>Model!$W$19*((drdp!D243+drdp!M243)*'MSXY-TI3S'!$B243+(drdp!G243+drdp!P243)*'MSXY-TI3S'!$C243+(drdp!J243+drdp!S243)*'MSXY-TI3S'!$D243)</f>
        <v>0</v>
      </c>
      <c r="H243" s="18">
        <f>Model!$W$19*((drdp!B243)*'MSXY-TI3S'!$B243+(drdp!E243)*'MSXY-TI3S'!$C243+(drdp!H243)*'MSXY-TI3S'!$D243)</f>
        <v>0</v>
      </c>
      <c r="I243" s="18">
        <f>Model!$W$19*((drdp!C243)*'MSXY-TI3S'!$B243+(drdp!F243)*'MSXY-TI3S'!$C243+(drdp!I243)*'MSXY-TI3S'!$D243)</f>
        <v>0</v>
      </c>
      <c r="J243" s="18">
        <f>Model!$W$19*((drdp!D243)*'MSXY-TI3S'!$B243+(drdp!G243)*'MSXY-TI3S'!$C243+(drdp!J243)*'MSXY-TI3S'!$D243)</f>
        <v>0</v>
      </c>
      <c r="K243" s="21">
        <f>SUM(E$3:E242)+H243</f>
        <v>0.54522529094147965</v>
      </c>
      <c r="L243" s="21">
        <f>SUM(F$3:F242)+I243</f>
        <v>-1.5025867919343403</v>
      </c>
      <c r="M243" s="21">
        <f>SUM(G$3:G242)+J243</f>
        <v>0</v>
      </c>
      <c r="N243" s="21"/>
      <c r="O243" s="21"/>
      <c r="P243" s="21"/>
      <c r="Q243" s="19">
        <f t="shared" si="19"/>
        <v>0.29727061788222114</v>
      </c>
      <c r="R243" s="19">
        <f t="shared" si="20"/>
        <v>2.2577670672955326</v>
      </c>
      <c r="S243" s="19">
        <f t="shared" si="21"/>
        <v>0</v>
      </c>
      <c r="T243" s="19">
        <f t="shared" si="22"/>
        <v>-0.8192483207972252</v>
      </c>
      <c r="U243" s="19">
        <f t="shared" si="23"/>
        <v>0</v>
      </c>
      <c r="V243" s="19">
        <f t="shared" si="24"/>
        <v>0</v>
      </c>
    </row>
    <row r="244" spans="1:22" x14ac:dyDescent="0.25">
      <c r="A244" s="26">
        <f>Wellpath!E244</f>
        <v>0</v>
      </c>
      <c r="B244" s="22">
        <v>0</v>
      </c>
      <c r="C244" s="22">
        <v>0</v>
      </c>
      <c r="D244" s="22">
        <f>(COS(Wellpath!$L244) * COS(Wellpath!$O244) * COS(Wellpath!$O244) - COS(Wellpath!$L244) * SIN(Wellpath!$O244) * SIN(Wellpath!$O244) - TAN(Dip) * SIN(Wellpath!$L244) * COS(Wellpath!$O244)) / 2</f>
        <v>0.5</v>
      </c>
      <c r="E244" s="20">
        <f>Model!$W$19*((drdp!B244+drdp!K244)*'MSXY-TI3S'!$B244+(drdp!E244+drdp!N244)*'MSXY-TI3S'!$C244+(drdp!H244+drdp!Q244)*'MSXY-TI3S'!$D244)</f>
        <v>0</v>
      </c>
      <c r="F244" s="20">
        <f>Model!$W$19*((drdp!C244+drdp!L244)*'MSXY-TI3S'!$B244+(drdp!F244+drdp!O244)*'MSXY-TI3S'!$C244+(drdp!I244+drdp!R244)*'MSXY-TI3S'!$D244)</f>
        <v>0</v>
      </c>
      <c r="G244" s="20">
        <f>Model!$W$19*((drdp!D244+drdp!M244)*'MSXY-TI3S'!$B244+(drdp!G244+drdp!P244)*'MSXY-TI3S'!$C244+(drdp!J244+drdp!S244)*'MSXY-TI3S'!$D244)</f>
        <v>0</v>
      </c>
      <c r="H244" s="18">
        <f>Model!$W$19*((drdp!B244)*'MSXY-TI3S'!$B244+(drdp!E244)*'MSXY-TI3S'!$C244+(drdp!H244)*'MSXY-TI3S'!$D244)</f>
        <v>0</v>
      </c>
      <c r="I244" s="18">
        <f>Model!$W$19*((drdp!C244)*'MSXY-TI3S'!$B244+(drdp!F244)*'MSXY-TI3S'!$C244+(drdp!I244)*'MSXY-TI3S'!$D244)</f>
        <v>0</v>
      </c>
      <c r="J244" s="18">
        <f>Model!$W$19*((drdp!D244)*'MSXY-TI3S'!$B244+(drdp!G244)*'MSXY-TI3S'!$C244+(drdp!J244)*'MSXY-TI3S'!$D244)</f>
        <v>0</v>
      </c>
      <c r="K244" s="21">
        <f>SUM(E$3:E243)+H244</f>
        <v>0.54522529094147965</v>
      </c>
      <c r="L244" s="21">
        <f>SUM(F$3:F243)+I244</f>
        <v>-1.5025867919343403</v>
      </c>
      <c r="M244" s="21">
        <f>SUM(G$3:G243)+J244</f>
        <v>0</v>
      </c>
      <c r="N244" s="21"/>
      <c r="O244" s="21"/>
      <c r="P244" s="21"/>
      <c r="Q244" s="19">
        <f t="shared" si="19"/>
        <v>0.29727061788222114</v>
      </c>
      <c r="R244" s="19">
        <f t="shared" si="20"/>
        <v>2.2577670672955326</v>
      </c>
      <c r="S244" s="19">
        <f t="shared" si="21"/>
        <v>0</v>
      </c>
      <c r="T244" s="19">
        <f t="shared" si="22"/>
        <v>-0.8192483207972252</v>
      </c>
      <c r="U244" s="19">
        <f t="shared" si="23"/>
        <v>0</v>
      </c>
      <c r="V244" s="19">
        <f t="shared" si="24"/>
        <v>0</v>
      </c>
    </row>
    <row r="245" spans="1:22" x14ac:dyDescent="0.25">
      <c r="A245" s="26">
        <f>Wellpath!E245</f>
        <v>0</v>
      </c>
      <c r="B245" s="22">
        <v>0</v>
      </c>
      <c r="C245" s="22">
        <v>0</v>
      </c>
      <c r="D245" s="22">
        <f>(COS(Wellpath!$L245) * COS(Wellpath!$O245) * COS(Wellpath!$O245) - COS(Wellpath!$L245) * SIN(Wellpath!$O245) * SIN(Wellpath!$O245) - TAN(Dip) * SIN(Wellpath!$L245) * COS(Wellpath!$O245)) / 2</f>
        <v>0.5</v>
      </c>
      <c r="E245" s="20">
        <f>Model!$W$19*((drdp!B245+drdp!K245)*'MSXY-TI3S'!$B245+(drdp!E245+drdp!N245)*'MSXY-TI3S'!$C245+(drdp!H245+drdp!Q245)*'MSXY-TI3S'!$D245)</f>
        <v>0</v>
      </c>
      <c r="F245" s="20">
        <f>Model!$W$19*((drdp!C245+drdp!L245)*'MSXY-TI3S'!$B245+(drdp!F245+drdp!O245)*'MSXY-TI3S'!$C245+(drdp!I245+drdp!R245)*'MSXY-TI3S'!$D245)</f>
        <v>0</v>
      </c>
      <c r="G245" s="20">
        <f>Model!$W$19*((drdp!D245+drdp!M245)*'MSXY-TI3S'!$B245+(drdp!G245+drdp!P245)*'MSXY-TI3S'!$C245+(drdp!J245+drdp!S245)*'MSXY-TI3S'!$D245)</f>
        <v>0</v>
      </c>
      <c r="H245" s="18">
        <f>Model!$W$19*((drdp!B245)*'MSXY-TI3S'!$B245+(drdp!E245)*'MSXY-TI3S'!$C245+(drdp!H245)*'MSXY-TI3S'!$D245)</f>
        <v>0</v>
      </c>
      <c r="I245" s="18">
        <f>Model!$W$19*((drdp!C245)*'MSXY-TI3S'!$B245+(drdp!F245)*'MSXY-TI3S'!$C245+(drdp!I245)*'MSXY-TI3S'!$D245)</f>
        <v>0</v>
      </c>
      <c r="J245" s="18">
        <f>Model!$W$19*((drdp!D245)*'MSXY-TI3S'!$B245+(drdp!G245)*'MSXY-TI3S'!$C245+(drdp!J245)*'MSXY-TI3S'!$D245)</f>
        <v>0</v>
      </c>
      <c r="K245" s="21">
        <f>SUM(E$3:E244)+H245</f>
        <v>0.54522529094147965</v>
      </c>
      <c r="L245" s="21">
        <f>SUM(F$3:F244)+I245</f>
        <v>-1.5025867919343403</v>
      </c>
      <c r="M245" s="21">
        <f>SUM(G$3:G244)+J245</f>
        <v>0</v>
      </c>
      <c r="N245" s="21"/>
      <c r="O245" s="21"/>
      <c r="P245" s="21"/>
      <c r="Q245" s="19">
        <f t="shared" si="19"/>
        <v>0.29727061788222114</v>
      </c>
      <c r="R245" s="19">
        <f t="shared" si="20"/>
        <v>2.2577670672955326</v>
      </c>
      <c r="S245" s="19">
        <f t="shared" si="21"/>
        <v>0</v>
      </c>
      <c r="T245" s="19">
        <f t="shared" si="22"/>
        <v>-0.8192483207972252</v>
      </c>
      <c r="U245" s="19">
        <f t="shared" si="23"/>
        <v>0</v>
      </c>
      <c r="V245" s="19">
        <f t="shared" si="24"/>
        <v>0</v>
      </c>
    </row>
    <row r="246" spans="1:22" x14ac:dyDescent="0.25">
      <c r="A246" s="26">
        <f>Wellpath!E246</f>
        <v>0</v>
      </c>
      <c r="B246" s="22">
        <v>0</v>
      </c>
      <c r="C246" s="22">
        <v>0</v>
      </c>
      <c r="D246" s="22">
        <f>(COS(Wellpath!$L246) * COS(Wellpath!$O246) * COS(Wellpath!$O246) - COS(Wellpath!$L246) * SIN(Wellpath!$O246) * SIN(Wellpath!$O246) - TAN(Dip) * SIN(Wellpath!$L246) * COS(Wellpath!$O246)) / 2</f>
        <v>0.5</v>
      </c>
      <c r="E246" s="20">
        <f>Model!$W$19*((drdp!B246+drdp!K246)*'MSXY-TI3S'!$B246+(drdp!E246+drdp!N246)*'MSXY-TI3S'!$C246+(drdp!H246+drdp!Q246)*'MSXY-TI3S'!$D246)</f>
        <v>0</v>
      </c>
      <c r="F246" s="20">
        <f>Model!$W$19*((drdp!C246+drdp!L246)*'MSXY-TI3S'!$B246+(drdp!F246+drdp!O246)*'MSXY-TI3S'!$C246+(drdp!I246+drdp!R246)*'MSXY-TI3S'!$D246)</f>
        <v>0</v>
      </c>
      <c r="G246" s="20">
        <f>Model!$W$19*((drdp!D246+drdp!M246)*'MSXY-TI3S'!$B246+(drdp!G246+drdp!P246)*'MSXY-TI3S'!$C246+(drdp!J246+drdp!S246)*'MSXY-TI3S'!$D246)</f>
        <v>0</v>
      </c>
      <c r="H246" s="18">
        <f>Model!$W$19*((drdp!B246)*'MSXY-TI3S'!$B246+(drdp!E246)*'MSXY-TI3S'!$C246+(drdp!H246)*'MSXY-TI3S'!$D246)</f>
        <v>0</v>
      </c>
      <c r="I246" s="18">
        <f>Model!$W$19*((drdp!C246)*'MSXY-TI3S'!$B246+(drdp!F246)*'MSXY-TI3S'!$C246+(drdp!I246)*'MSXY-TI3S'!$D246)</f>
        <v>0</v>
      </c>
      <c r="J246" s="18">
        <f>Model!$W$19*((drdp!D246)*'MSXY-TI3S'!$B246+(drdp!G246)*'MSXY-TI3S'!$C246+(drdp!J246)*'MSXY-TI3S'!$D246)</f>
        <v>0</v>
      </c>
      <c r="K246" s="21">
        <f>SUM(E$3:E245)+H246</f>
        <v>0.54522529094147965</v>
      </c>
      <c r="L246" s="21">
        <f>SUM(F$3:F245)+I246</f>
        <v>-1.5025867919343403</v>
      </c>
      <c r="M246" s="21">
        <f>SUM(G$3:G245)+J246</f>
        <v>0</v>
      </c>
      <c r="N246" s="21"/>
      <c r="O246" s="21"/>
      <c r="P246" s="21"/>
      <c r="Q246" s="19">
        <f t="shared" si="19"/>
        <v>0.29727061788222114</v>
      </c>
      <c r="R246" s="19">
        <f t="shared" si="20"/>
        <v>2.2577670672955326</v>
      </c>
      <c r="S246" s="19">
        <f t="shared" si="21"/>
        <v>0</v>
      </c>
      <c r="T246" s="19">
        <f t="shared" si="22"/>
        <v>-0.8192483207972252</v>
      </c>
      <c r="U246" s="19">
        <f t="shared" si="23"/>
        <v>0</v>
      </c>
      <c r="V246" s="19">
        <f t="shared" si="24"/>
        <v>0</v>
      </c>
    </row>
    <row r="247" spans="1:22" x14ac:dyDescent="0.25">
      <c r="A247" s="26">
        <f>Wellpath!E247</f>
        <v>0</v>
      </c>
      <c r="B247" s="22">
        <v>0</v>
      </c>
      <c r="C247" s="22">
        <v>0</v>
      </c>
      <c r="D247" s="22">
        <f>(COS(Wellpath!$L247) * COS(Wellpath!$O247) * COS(Wellpath!$O247) - COS(Wellpath!$L247) * SIN(Wellpath!$O247) * SIN(Wellpath!$O247) - TAN(Dip) * SIN(Wellpath!$L247) * COS(Wellpath!$O247)) / 2</f>
        <v>0.5</v>
      </c>
      <c r="E247" s="20">
        <f>Model!$W$19*((drdp!B247+drdp!K247)*'MSXY-TI3S'!$B247+(drdp!E247+drdp!N247)*'MSXY-TI3S'!$C247+(drdp!H247+drdp!Q247)*'MSXY-TI3S'!$D247)</f>
        <v>0</v>
      </c>
      <c r="F247" s="20">
        <f>Model!$W$19*((drdp!C247+drdp!L247)*'MSXY-TI3S'!$B247+(drdp!F247+drdp!O247)*'MSXY-TI3S'!$C247+(drdp!I247+drdp!R247)*'MSXY-TI3S'!$D247)</f>
        <v>0</v>
      </c>
      <c r="G247" s="20">
        <f>Model!$W$19*((drdp!D247+drdp!M247)*'MSXY-TI3S'!$B247+(drdp!G247+drdp!P247)*'MSXY-TI3S'!$C247+(drdp!J247+drdp!S247)*'MSXY-TI3S'!$D247)</f>
        <v>0</v>
      </c>
      <c r="H247" s="18">
        <f>Model!$W$19*((drdp!B247)*'MSXY-TI3S'!$B247+(drdp!E247)*'MSXY-TI3S'!$C247+(drdp!H247)*'MSXY-TI3S'!$D247)</f>
        <v>0</v>
      </c>
      <c r="I247" s="18">
        <f>Model!$W$19*((drdp!C247)*'MSXY-TI3S'!$B247+(drdp!F247)*'MSXY-TI3S'!$C247+(drdp!I247)*'MSXY-TI3S'!$D247)</f>
        <v>0</v>
      </c>
      <c r="J247" s="18">
        <f>Model!$W$19*((drdp!D247)*'MSXY-TI3S'!$B247+(drdp!G247)*'MSXY-TI3S'!$C247+(drdp!J247)*'MSXY-TI3S'!$D247)</f>
        <v>0</v>
      </c>
      <c r="K247" s="21">
        <f>SUM(E$3:E246)+H247</f>
        <v>0.54522529094147965</v>
      </c>
      <c r="L247" s="21">
        <f>SUM(F$3:F246)+I247</f>
        <v>-1.5025867919343403</v>
      </c>
      <c r="M247" s="21">
        <f>SUM(G$3:G246)+J247</f>
        <v>0</v>
      </c>
      <c r="N247" s="21"/>
      <c r="O247" s="21"/>
      <c r="P247" s="21"/>
      <c r="Q247" s="19">
        <f t="shared" si="19"/>
        <v>0.29727061788222114</v>
      </c>
      <c r="R247" s="19">
        <f t="shared" si="20"/>
        <v>2.2577670672955326</v>
      </c>
      <c r="S247" s="19">
        <f t="shared" si="21"/>
        <v>0</v>
      </c>
      <c r="T247" s="19">
        <f t="shared" si="22"/>
        <v>-0.8192483207972252</v>
      </c>
      <c r="U247" s="19">
        <f t="shared" si="23"/>
        <v>0</v>
      </c>
      <c r="V247" s="19">
        <f t="shared" si="24"/>
        <v>0</v>
      </c>
    </row>
    <row r="248" spans="1:22" x14ac:dyDescent="0.25">
      <c r="A248" s="26">
        <f>Wellpath!E248</f>
        <v>0</v>
      </c>
      <c r="B248" s="22">
        <v>0</v>
      </c>
      <c r="C248" s="22">
        <v>0</v>
      </c>
      <c r="D248" s="22">
        <f>(COS(Wellpath!$L248) * COS(Wellpath!$O248) * COS(Wellpath!$O248) - COS(Wellpath!$L248) * SIN(Wellpath!$O248) * SIN(Wellpath!$O248) - TAN(Dip) * SIN(Wellpath!$L248) * COS(Wellpath!$O248)) / 2</f>
        <v>0.5</v>
      </c>
      <c r="E248" s="20">
        <f>Model!$W$19*((drdp!B248+drdp!K248)*'MSXY-TI3S'!$B248+(drdp!E248+drdp!N248)*'MSXY-TI3S'!$C248+(drdp!H248+drdp!Q248)*'MSXY-TI3S'!$D248)</f>
        <v>0</v>
      </c>
      <c r="F248" s="20">
        <f>Model!$W$19*((drdp!C248+drdp!L248)*'MSXY-TI3S'!$B248+(drdp!F248+drdp!O248)*'MSXY-TI3S'!$C248+(drdp!I248+drdp!R248)*'MSXY-TI3S'!$D248)</f>
        <v>0</v>
      </c>
      <c r="G248" s="20">
        <f>Model!$W$19*((drdp!D248+drdp!M248)*'MSXY-TI3S'!$B248+(drdp!G248+drdp!P248)*'MSXY-TI3S'!$C248+(drdp!J248+drdp!S248)*'MSXY-TI3S'!$D248)</f>
        <v>0</v>
      </c>
      <c r="H248" s="18">
        <f>Model!$W$19*((drdp!B248)*'MSXY-TI3S'!$B248+(drdp!E248)*'MSXY-TI3S'!$C248+(drdp!H248)*'MSXY-TI3S'!$D248)</f>
        <v>0</v>
      </c>
      <c r="I248" s="18">
        <f>Model!$W$19*((drdp!C248)*'MSXY-TI3S'!$B248+(drdp!F248)*'MSXY-TI3S'!$C248+(drdp!I248)*'MSXY-TI3S'!$D248)</f>
        <v>0</v>
      </c>
      <c r="J248" s="18">
        <f>Model!$W$19*((drdp!D248)*'MSXY-TI3S'!$B248+(drdp!G248)*'MSXY-TI3S'!$C248+(drdp!J248)*'MSXY-TI3S'!$D248)</f>
        <v>0</v>
      </c>
      <c r="K248" s="21">
        <f>SUM(E$3:E247)+H248</f>
        <v>0.54522529094147965</v>
      </c>
      <c r="L248" s="21">
        <f>SUM(F$3:F247)+I248</f>
        <v>-1.5025867919343403</v>
      </c>
      <c r="M248" s="21">
        <f>SUM(G$3:G247)+J248</f>
        <v>0</v>
      </c>
      <c r="N248" s="21"/>
      <c r="O248" s="21"/>
      <c r="P248" s="21"/>
      <c r="Q248" s="19">
        <f t="shared" si="19"/>
        <v>0.29727061788222114</v>
      </c>
      <c r="R248" s="19">
        <f t="shared" si="20"/>
        <v>2.2577670672955326</v>
      </c>
      <c r="S248" s="19">
        <f t="shared" si="21"/>
        <v>0</v>
      </c>
      <c r="T248" s="19">
        <f t="shared" si="22"/>
        <v>-0.8192483207972252</v>
      </c>
      <c r="U248" s="19">
        <f t="shared" si="23"/>
        <v>0</v>
      </c>
      <c r="V248" s="19">
        <f t="shared" si="24"/>
        <v>0</v>
      </c>
    </row>
    <row r="249" spans="1:22" x14ac:dyDescent="0.25">
      <c r="A249" s="26">
        <f>Wellpath!E249</f>
        <v>0</v>
      </c>
      <c r="B249" s="22">
        <v>0</v>
      </c>
      <c r="C249" s="22">
        <v>0</v>
      </c>
      <c r="D249" s="22">
        <f>(COS(Wellpath!$L249) * COS(Wellpath!$O249) * COS(Wellpath!$O249) - COS(Wellpath!$L249) * SIN(Wellpath!$O249) * SIN(Wellpath!$O249) - TAN(Dip) * SIN(Wellpath!$L249) * COS(Wellpath!$O249)) / 2</f>
        <v>0.5</v>
      </c>
      <c r="E249" s="20">
        <f>Model!$W$19*((drdp!B249+drdp!K249)*'MSXY-TI3S'!$B249+(drdp!E249+drdp!N249)*'MSXY-TI3S'!$C249+(drdp!H249+drdp!Q249)*'MSXY-TI3S'!$D249)</f>
        <v>0</v>
      </c>
      <c r="F249" s="20">
        <f>Model!$W$19*((drdp!C249+drdp!L249)*'MSXY-TI3S'!$B249+(drdp!F249+drdp!O249)*'MSXY-TI3S'!$C249+(drdp!I249+drdp!R249)*'MSXY-TI3S'!$D249)</f>
        <v>0</v>
      </c>
      <c r="G249" s="20">
        <f>Model!$W$19*((drdp!D249+drdp!M249)*'MSXY-TI3S'!$B249+(drdp!G249+drdp!P249)*'MSXY-TI3S'!$C249+(drdp!J249+drdp!S249)*'MSXY-TI3S'!$D249)</f>
        <v>0</v>
      </c>
      <c r="H249" s="18">
        <f>Model!$W$19*((drdp!B249)*'MSXY-TI3S'!$B249+(drdp!E249)*'MSXY-TI3S'!$C249+(drdp!H249)*'MSXY-TI3S'!$D249)</f>
        <v>0</v>
      </c>
      <c r="I249" s="18">
        <f>Model!$W$19*((drdp!C249)*'MSXY-TI3S'!$B249+(drdp!F249)*'MSXY-TI3S'!$C249+(drdp!I249)*'MSXY-TI3S'!$D249)</f>
        <v>0</v>
      </c>
      <c r="J249" s="18">
        <f>Model!$W$19*((drdp!D249)*'MSXY-TI3S'!$B249+(drdp!G249)*'MSXY-TI3S'!$C249+(drdp!J249)*'MSXY-TI3S'!$D249)</f>
        <v>0</v>
      </c>
      <c r="K249" s="21">
        <f>SUM(E$3:E248)+H249</f>
        <v>0.54522529094147965</v>
      </c>
      <c r="L249" s="21">
        <f>SUM(F$3:F248)+I249</f>
        <v>-1.5025867919343403</v>
      </c>
      <c r="M249" s="21">
        <f>SUM(G$3:G248)+J249</f>
        <v>0</v>
      </c>
      <c r="N249" s="21"/>
      <c r="O249" s="21"/>
      <c r="P249" s="21"/>
      <c r="Q249" s="19">
        <f t="shared" si="19"/>
        <v>0.29727061788222114</v>
      </c>
      <c r="R249" s="19">
        <f t="shared" si="20"/>
        <v>2.2577670672955326</v>
      </c>
      <c r="S249" s="19">
        <f t="shared" si="21"/>
        <v>0</v>
      </c>
      <c r="T249" s="19">
        <f t="shared" si="22"/>
        <v>-0.8192483207972252</v>
      </c>
      <c r="U249" s="19">
        <f t="shared" si="23"/>
        <v>0</v>
      </c>
      <c r="V249" s="19">
        <f t="shared" si="24"/>
        <v>0</v>
      </c>
    </row>
    <row r="250" spans="1:22" x14ac:dyDescent="0.25">
      <c r="A250" s="26">
        <f>Wellpath!E250</f>
        <v>0</v>
      </c>
      <c r="B250" s="22">
        <v>0</v>
      </c>
      <c r="C250" s="22">
        <v>0</v>
      </c>
      <c r="D250" s="22">
        <f>(COS(Wellpath!$L250) * COS(Wellpath!$O250) * COS(Wellpath!$O250) - COS(Wellpath!$L250) * SIN(Wellpath!$O250) * SIN(Wellpath!$O250) - TAN(Dip) * SIN(Wellpath!$L250) * COS(Wellpath!$O250)) / 2</f>
        <v>0.5</v>
      </c>
      <c r="E250" s="20">
        <f>Model!$W$19*((drdp!B250+drdp!K250)*'MSXY-TI3S'!$B250+(drdp!E250+drdp!N250)*'MSXY-TI3S'!$C250+(drdp!H250+drdp!Q250)*'MSXY-TI3S'!$D250)</f>
        <v>0</v>
      </c>
      <c r="F250" s="20">
        <f>Model!$W$19*((drdp!C250+drdp!L250)*'MSXY-TI3S'!$B250+(drdp!F250+drdp!O250)*'MSXY-TI3S'!$C250+(drdp!I250+drdp!R250)*'MSXY-TI3S'!$D250)</f>
        <v>0</v>
      </c>
      <c r="G250" s="20">
        <f>Model!$W$19*((drdp!D250+drdp!M250)*'MSXY-TI3S'!$B250+(drdp!G250+drdp!P250)*'MSXY-TI3S'!$C250+(drdp!J250+drdp!S250)*'MSXY-TI3S'!$D250)</f>
        <v>0</v>
      </c>
      <c r="H250" s="18">
        <f>Model!$W$19*((drdp!B250)*'MSXY-TI3S'!$B250+(drdp!E250)*'MSXY-TI3S'!$C250+(drdp!H250)*'MSXY-TI3S'!$D250)</f>
        <v>0</v>
      </c>
      <c r="I250" s="18">
        <f>Model!$W$19*((drdp!C250)*'MSXY-TI3S'!$B250+(drdp!F250)*'MSXY-TI3S'!$C250+(drdp!I250)*'MSXY-TI3S'!$D250)</f>
        <v>0</v>
      </c>
      <c r="J250" s="18">
        <f>Model!$W$19*((drdp!D250)*'MSXY-TI3S'!$B250+(drdp!G250)*'MSXY-TI3S'!$C250+(drdp!J250)*'MSXY-TI3S'!$D250)</f>
        <v>0</v>
      </c>
      <c r="K250" s="21">
        <f>SUM(E$3:E249)+H250</f>
        <v>0.54522529094147965</v>
      </c>
      <c r="L250" s="21">
        <f>SUM(F$3:F249)+I250</f>
        <v>-1.5025867919343403</v>
      </c>
      <c r="M250" s="21">
        <f>SUM(G$3:G249)+J250</f>
        <v>0</v>
      </c>
      <c r="N250" s="21"/>
      <c r="O250" s="21"/>
      <c r="P250" s="21"/>
      <c r="Q250" s="19">
        <f t="shared" si="19"/>
        <v>0.29727061788222114</v>
      </c>
      <c r="R250" s="19">
        <f t="shared" si="20"/>
        <v>2.2577670672955326</v>
      </c>
      <c r="S250" s="19">
        <f t="shared" si="21"/>
        <v>0</v>
      </c>
      <c r="T250" s="19">
        <f t="shared" si="22"/>
        <v>-0.8192483207972252</v>
      </c>
      <c r="U250" s="19">
        <f t="shared" si="23"/>
        <v>0</v>
      </c>
      <c r="V250" s="19">
        <f t="shared" si="24"/>
        <v>0</v>
      </c>
    </row>
    <row r="251" spans="1:22" x14ac:dyDescent="0.25">
      <c r="A251" s="26">
        <f>Wellpath!E251</f>
        <v>0</v>
      </c>
      <c r="B251" s="22">
        <v>0</v>
      </c>
      <c r="C251" s="22">
        <v>0</v>
      </c>
      <c r="D251" s="22">
        <f>(COS(Wellpath!$L251) * COS(Wellpath!$O251) * COS(Wellpath!$O251) - COS(Wellpath!$L251) * SIN(Wellpath!$O251) * SIN(Wellpath!$O251) - TAN(Dip) * SIN(Wellpath!$L251) * COS(Wellpath!$O251)) / 2</f>
        <v>0.5</v>
      </c>
      <c r="E251" s="20">
        <f>Model!$W$19*((drdp!B251+drdp!K251)*'MSXY-TI3S'!$B251+(drdp!E251+drdp!N251)*'MSXY-TI3S'!$C251+(drdp!H251+drdp!Q251)*'MSXY-TI3S'!$D251)</f>
        <v>0</v>
      </c>
      <c r="F251" s="20">
        <f>Model!$W$19*((drdp!C251+drdp!L251)*'MSXY-TI3S'!$B251+(drdp!F251+drdp!O251)*'MSXY-TI3S'!$C251+(drdp!I251+drdp!R251)*'MSXY-TI3S'!$D251)</f>
        <v>0</v>
      </c>
      <c r="G251" s="20">
        <f>Model!$W$19*((drdp!D251+drdp!M251)*'MSXY-TI3S'!$B251+(drdp!G251+drdp!P251)*'MSXY-TI3S'!$C251+(drdp!J251+drdp!S251)*'MSXY-TI3S'!$D251)</f>
        <v>0</v>
      </c>
      <c r="H251" s="18">
        <f>Model!$W$19*((drdp!B251)*'MSXY-TI3S'!$B251+(drdp!E251)*'MSXY-TI3S'!$C251+(drdp!H251)*'MSXY-TI3S'!$D251)</f>
        <v>0</v>
      </c>
      <c r="I251" s="18">
        <f>Model!$W$19*((drdp!C251)*'MSXY-TI3S'!$B251+(drdp!F251)*'MSXY-TI3S'!$C251+(drdp!I251)*'MSXY-TI3S'!$D251)</f>
        <v>0</v>
      </c>
      <c r="J251" s="18">
        <f>Model!$W$19*((drdp!D251)*'MSXY-TI3S'!$B251+(drdp!G251)*'MSXY-TI3S'!$C251+(drdp!J251)*'MSXY-TI3S'!$D251)</f>
        <v>0</v>
      </c>
      <c r="K251" s="21">
        <f>SUM(E$3:E250)+H251</f>
        <v>0.54522529094147965</v>
      </c>
      <c r="L251" s="21">
        <f>SUM(F$3:F250)+I251</f>
        <v>-1.5025867919343403</v>
      </c>
      <c r="M251" s="21">
        <f>SUM(G$3:G250)+J251</f>
        <v>0</v>
      </c>
      <c r="N251" s="21"/>
      <c r="O251" s="21"/>
      <c r="P251" s="21"/>
      <c r="Q251" s="19">
        <f t="shared" si="19"/>
        <v>0.29727061788222114</v>
      </c>
      <c r="R251" s="19">
        <f t="shared" si="20"/>
        <v>2.2577670672955326</v>
      </c>
      <c r="S251" s="19">
        <f t="shared" si="21"/>
        <v>0</v>
      </c>
      <c r="T251" s="19">
        <f t="shared" si="22"/>
        <v>-0.8192483207972252</v>
      </c>
      <c r="U251" s="19">
        <f t="shared" si="23"/>
        <v>0</v>
      </c>
      <c r="V251" s="19">
        <f t="shared" si="24"/>
        <v>0</v>
      </c>
    </row>
    <row r="252" spans="1:22" x14ac:dyDescent="0.25">
      <c r="A252" s="26">
        <f>Wellpath!E252</f>
        <v>0</v>
      </c>
      <c r="B252" s="22">
        <v>0</v>
      </c>
      <c r="C252" s="22">
        <v>0</v>
      </c>
      <c r="D252" s="22">
        <f>(COS(Wellpath!$L252) * COS(Wellpath!$O252) * COS(Wellpath!$O252) - COS(Wellpath!$L252) * SIN(Wellpath!$O252) * SIN(Wellpath!$O252) - TAN(Dip) * SIN(Wellpath!$L252) * COS(Wellpath!$O252)) / 2</f>
        <v>0.5</v>
      </c>
      <c r="E252" s="20">
        <f>Model!$W$19*((drdp!B252+drdp!K252)*'MSXY-TI3S'!$B252+(drdp!E252+drdp!N252)*'MSXY-TI3S'!$C252+(drdp!H252+drdp!Q252)*'MSXY-TI3S'!$D252)</f>
        <v>0</v>
      </c>
      <c r="F252" s="20">
        <f>Model!$W$19*((drdp!C252+drdp!L252)*'MSXY-TI3S'!$B252+(drdp!F252+drdp!O252)*'MSXY-TI3S'!$C252+(drdp!I252+drdp!R252)*'MSXY-TI3S'!$D252)</f>
        <v>0</v>
      </c>
      <c r="G252" s="20">
        <f>Model!$W$19*((drdp!D252+drdp!M252)*'MSXY-TI3S'!$B252+(drdp!G252+drdp!P252)*'MSXY-TI3S'!$C252+(drdp!J252+drdp!S252)*'MSXY-TI3S'!$D252)</f>
        <v>0</v>
      </c>
      <c r="H252" s="18">
        <f>Model!$W$19*((drdp!B252)*'MSXY-TI3S'!$B252+(drdp!E252)*'MSXY-TI3S'!$C252+(drdp!H252)*'MSXY-TI3S'!$D252)</f>
        <v>0</v>
      </c>
      <c r="I252" s="18">
        <f>Model!$W$19*((drdp!C252)*'MSXY-TI3S'!$B252+(drdp!F252)*'MSXY-TI3S'!$C252+(drdp!I252)*'MSXY-TI3S'!$D252)</f>
        <v>0</v>
      </c>
      <c r="J252" s="18">
        <f>Model!$W$19*((drdp!D252)*'MSXY-TI3S'!$B252+(drdp!G252)*'MSXY-TI3S'!$C252+(drdp!J252)*'MSXY-TI3S'!$D252)</f>
        <v>0</v>
      </c>
      <c r="K252" s="21">
        <f>SUM(E$3:E251)+H252</f>
        <v>0.54522529094147965</v>
      </c>
      <c r="L252" s="21">
        <f>SUM(F$3:F251)+I252</f>
        <v>-1.5025867919343403</v>
      </c>
      <c r="M252" s="21">
        <f>SUM(G$3:G251)+J252</f>
        <v>0</v>
      </c>
      <c r="N252" s="21"/>
      <c r="O252" s="21"/>
      <c r="P252" s="21"/>
      <c r="Q252" s="19">
        <f t="shared" si="19"/>
        <v>0.29727061788222114</v>
      </c>
      <c r="R252" s="19">
        <f t="shared" si="20"/>
        <v>2.2577670672955326</v>
      </c>
      <c r="S252" s="19">
        <f t="shared" si="21"/>
        <v>0</v>
      </c>
      <c r="T252" s="19">
        <f t="shared" si="22"/>
        <v>-0.8192483207972252</v>
      </c>
      <c r="U252" s="19">
        <f t="shared" si="23"/>
        <v>0</v>
      </c>
      <c r="V252" s="19">
        <f t="shared" si="24"/>
        <v>0</v>
      </c>
    </row>
    <row r="253" spans="1:22" x14ac:dyDescent="0.25">
      <c r="A253" s="26">
        <f>Wellpath!E253</f>
        <v>0</v>
      </c>
      <c r="B253" s="22">
        <v>0</v>
      </c>
      <c r="C253" s="22">
        <v>0</v>
      </c>
      <c r="D253" s="22">
        <f>(COS(Wellpath!$L253) * COS(Wellpath!$O253) * COS(Wellpath!$O253) - COS(Wellpath!$L253) * SIN(Wellpath!$O253) * SIN(Wellpath!$O253) - TAN(Dip) * SIN(Wellpath!$L253) * COS(Wellpath!$O253)) / 2</f>
        <v>0.5</v>
      </c>
      <c r="E253" s="20">
        <f>Model!$W$19*((drdp!B253+drdp!K253)*'MSXY-TI3S'!$B253+(drdp!E253+drdp!N253)*'MSXY-TI3S'!$C253+(drdp!H253+drdp!Q253)*'MSXY-TI3S'!$D253)</f>
        <v>0</v>
      </c>
      <c r="F253" s="20">
        <f>Model!$W$19*((drdp!C253+drdp!L253)*'MSXY-TI3S'!$B253+(drdp!F253+drdp!O253)*'MSXY-TI3S'!$C253+(drdp!I253+drdp!R253)*'MSXY-TI3S'!$D253)</f>
        <v>0</v>
      </c>
      <c r="G253" s="20">
        <f>Model!$W$19*((drdp!D253+drdp!M253)*'MSXY-TI3S'!$B253+(drdp!G253+drdp!P253)*'MSXY-TI3S'!$C253+(drdp!J253+drdp!S253)*'MSXY-TI3S'!$D253)</f>
        <v>0</v>
      </c>
      <c r="H253" s="18">
        <f>Model!$W$19*((drdp!B253)*'MSXY-TI3S'!$B253+(drdp!E253)*'MSXY-TI3S'!$C253+(drdp!H253)*'MSXY-TI3S'!$D253)</f>
        <v>0</v>
      </c>
      <c r="I253" s="18">
        <f>Model!$W$19*((drdp!C253)*'MSXY-TI3S'!$B253+(drdp!F253)*'MSXY-TI3S'!$C253+(drdp!I253)*'MSXY-TI3S'!$D253)</f>
        <v>0</v>
      </c>
      <c r="J253" s="18">
        <f>Model!$W$19*((drdp!D253)*'MSXY-TI3S'!$B253+(drdp!G253)*'MSXY-TI3S'!$C253+(drdp!J253)*'MSXY-TI3S'!$D253)</f>
        <v>0</v>
      </c>
      <c r="K253" s="21">
        <f>SUM(E$3:E252)+H253</f>
        <v>0.54522529094147965</v>
      </c>
      <c r="L253" s="21">
        <f>SUM(F$3:F252)+I253</f>
        <v>-1.5025867919343403</v>
      </c>
      <c r="M253" s="21">
        <f>SUM(G$3:G252)+J253</f>
        <v>0</v>
      </c>
      <c r="N253" s="21"/>
      <c r="O253" s="21"/>
      <c r="P253" s="21"/>
      <c r="Q253" s="19">
        <f t="shared" si="19"/>
        <v>0.29727061788222114</v>
      </c>
      <c r="R253" s="19">
        <f t="shared" si="20"/>
        <v>2.2577670672955326</v>
      </c>
      <c r="S253" s="19">
        <f t="shared" si="21"/>
        <v>0</v>
      </c>
      <c r="T253" s="19">
        <f t="shared" si="22"/>
        <v>-0.8192483207972252</v>
      </c>
      <c r="U253" s="19">
        <f t="shared" si="23"/>
        <v>0</v>
      </c>
      <c r="V253" s="19">
        <f t="shared" si="24"/>
        <v>0</v>
      </c>
    </row>
    <row r="254" spans="1:22" x14ac:dyDescent="0.25">
      <c r="A254" s="26">
        <f>Wellpath!E254</f>
        <v>0</v>
      </c>
      <c r="B254" s="22">
        <v>0</v>
      </c>
      <c r="C254" s="22">
        <v>0</v>
      </c>
      <c r="D254" s="22">
        <f>(COS(Wellpath!$L254) * COS(Wellpath!$O254) * COS(Wellpath!$O254) - COS(Wellpath!$L254) * SIN(Wellpath!$O254) * SIN(Wellpath!$O254) - TAN(Dip) * SIN(Wellpath!$L254) * COS(Wellpath!$O254)) / 2</f>
        <v>0.5</v>
      </c>
      <c r="E254" s="20">
        <f>Model!$W$19*((drdp!B254+drdp!K254)*'MSXY-TI3S'!$B254+(drdp!E254+drdp!N254)*'MSXY-TI3S'!$C254+(drdp!H254+drdp!Q254)*'MSXY-TI3S'!$D254)</f>
        <v>0</v>
      </c>
      <c r="F254" s="20">
        <f>Model!$W$19*((drdp!C254+drdp!L254)*'MSXY-TI3S'!$B254+(drdp!F254+drdp!O254)*'MSXY-TI3S'!$C254+(drdp!I254+drdp!R254)*'MSXY-TI3S'!$D254)</f>
        <v>0</v>
      </c>
      <c r="G254" s="20">
        <f>Model!$W$19*((drdp!D254+drdp!M254)*'MSXY-TI3S'!$B254+(drdp!G254+drdp!P254)*'MSXY-TI3S'!$C254+(drdp!J254+drdp!S254)*'MSXY-TI3S'!$D254)</f>
        <v>0</v>
      </c>
      <c r="H254" s="18">
        <f>Model!$W$19*((drdp!B254)*'MSXY-TI3S'!$B254+(drdp!E254)*'MSXY-TI3S'!$C254+(drdp!H254)*'MSXY-TI3S'!$D254)</f>
        <v>0</v>
      </c>
      <c r="I254" s="18">
        <f>Model!$W$19*((drdp!C254)*'MSXY-TI3S'!$B254+(drdp!F254)*'MSXY-TI3S'!$C254+(drdp!I254)*'MSXY-TI3S'!$D254)</f>
        <v>0</v>
      </c>
      <c r="J254" s="18">
        <f>Model!$W$19*((drdp!D254)*'MSXY-TI3S'!$B254+(drdp!G254)*'MSXY-TI3S'!$C254+(drdp!J254)*'MSXY-TI3S'!$D254)</f>
        <v>0</v>
      </c>
      <c r="K254" s="21">
        <f>SUM(E$3:E253)+H254</f>
        <v>0.54522529094147965</v>
      </c>
      <c r="L254" s="21">
        <f>SUM(F$3:F253)+I254</f>
        <v>-1.5025867919343403</v>
      </c>
      <c r="M254" s="21">
        <f>SUM(G$3:G253)+J254</f>
        <v>0</v>
      </c>
      <c r="N254" s="21"/>
      <c r="O254" s="21"/>
      <c r="P254" s="21"/>
      <c r="Q254" s="19">
        <f t="shared" si="19"/>
        <v>0.29727061788222114</v>
      </c>
      <c r="R254" s="19">
        <f t="shared" si="20"/>
        <v>2.2577670672955326</v>
      </c>
      <c r="S254" s="19">
        <f t="shared" si="21"/>
        <v>0</v>
      </c>
      <c r="T254" s="19">
        <f t="shared" si="22"/>
        <v>-0.8192483207972252</v>
      </c>
      <c r="U254" s="19">
        <f t="shared" si="23"/>
        <v>0</v>
      </c>
      <c r="V254" s="19">
        <f t="shared" si="24"/>
        <v>0</v>
      </c>
    </row>
    <row r="255" spans="1:22" x14ac:dyDescent="0.25">
      <c r="A255" s="26">
        <f>Wellpath!E255</f>
        <v>0</v>
      </c>
      <c r="B255" s="22">
        <v>0</v>
      </c>
      <c r="C255" s="22">
        <v>0</v>
      </c>
      <c r="D255" s="22">
        <f>(COS(Wellpath!$L255) * COS(Wellpath!$O255) * COS(Wellpath!$O255) - COS(Wellpath!$L255) * SIN(Wellpath!$O255) * SIN(Wellpath!$O255) - TAN(Dip) * SIN(Wellpath!$L255) * COS(Wellpath!$O255)) / 2</f>
        <v>0.5</v>
      </c>
      <c r="E255" s="20">
        <f>Model!$W$19*((drdp!B255+drdp!K255)*'MSXY-TI3S'!$B255+(drdp!E255+drdp!N255)*'MSXY-TI3S'!$C255+(drdp!H255+drdp!Q255)*'MSXY-TI3S'!$D255)</f>
        <v>0</v>
      </c>
      <c r="F255" s="20">
        <f>Model!$W$19*((drdp!C255+drdp!L255)*'MSXY-TI3S'!$B255+(drdp!F255+drdp!O255)*'MSXY-TI3S'!$C255+(drdp!I255+drdp!R255)*'MSXY-TI3S'!$D255)</f>
        <v>0</v>
      </c>
      <c r="G255" s="20">
        <f>Model!$W$19*((drdp!D255+drdp!M255)*'MSXY-TI3S'!$B255+(drdp!G255+drdp!P255)*'MSXY-TI3S'!$C255+(drdp!J255+drdp!S255)*'MSXY-TI3S'!$D255)</f>
        <v>0</v>
      </c>
      <c r="H255" s="18">
        <f>Model!$W$19*((drdp!B255)*'MSXY-TI3S'!$B255+(drdp!E255)*'MSXY-TI3S'!$C255+(drdp!H255)*'MSXY-TI3S'!$D255)</f>
        <v>0</v>
      </c>
      <c r="I255" s="18">
        <f>Model!$W$19*((drdp!C255)*'MSXY-TI3S'!$B255+(drdp!F255)*'MSXY-TI3S'!$C255+(drdp!I255)*'MSXY-TI3S'!$D255)</f>
        <v>0</v>
      </c>
      <c r="J255" s="18">
        <f>Model!$W$19*((drdp!D255)*'MSXY-TI3S'!$B255+(drdp!G255)*'MSXY-TI3S'!$C255+(drdp!J255)*'MSXY-TI3S'!$D255)</f>
        <v>0</v>
      </c>
      <c r="K255" s="21">
        <f>SUM(E$3:E254)+H255</f>
        <v>0.54522529094147965</v>
      </c>
      <c r="L255" s="21">
        <f>SUM(F$3:F254)+I255</f>
        <v>-1.5025867919343403</v>
      </c>
      <c r="M255" s="21">
        <f>SUM(G$3:G254)+J255</f>
        <v>0</v>
      </c>
      <c r="N255" s="21"/>
      <c r="O255" s="21"/>
      <c r="P255" s="21"/>
      <c r="Q255" s="19">
        <f t="shared" si="19"/>
        <v>0.29727061788222114</v>
      </c>
      <c r="R255" s="19">
        <f t="shared" si="20"/>
        <v>2.2577670672955326</v>
      </c>
      <c r="S255" s="19">
        <f t="shared" si="21"/>
        <v>0</v>
      </c>
      <c r="T255" s="19">
        <f t="shared" si="22"/>
        <v>-0.8192483207972252</v>
      </c>
      <c r="U255" s="19">
        <f t="shared" si="23"/>
        <v>0</v>
      </c>
      <c r="V255" s="19">
        <f t="shared" si="24"/>
        <v>0</v>
      </c>
    </row>
    <row r="256" spans="1:22" x14ac:dyDescent="0.25">
      <c r="A256" s="26">
        <f>Wellpath!E256</f>
        <v>0</v>
      </c>
      <c r="B256" s="22">
        <v>0</v>
      </c>
      <c r="C256" s="22">
        <v>0</v>
      </c>
      <c r="D256" s="22">
        <f>(COS(Wellpath!$L256) * COS(Wellpath!$O256) * COS(Wellpath!$O256) - COS(Wellpath!$L256) * SIN(Wellpath!$O256) * SIN(Wellpath!$O256) - TAN(Dip) * SIN(Wellpath!$L256) * COS(Wellpath!$O256)) / 2</f>
        <v>0.5</v>
      </c>
      <c r="E256" s="20">
        <f>Model!$W$19*((drdp!B256+drdp!K256)*'MSXY-TI3S'!$B256+(drdp!E256+drdp!N256)*'MSXY-TI3S'!$C256+(drdp!H256+drdp!Q256)*'MSXY-TI3S'!$D256)</f>
        <v>0</v>
      </c>
      <c r="F256" s="20">
        <f>Model!$W$19*((drdp!C256+drdp!L256)*'MSXY-TI3S'!$B256+(drdp!F256+drdp!O256)*'MSXY-TI3S'!$C256+(drdp!I256+drdp!R256)*'MSXY-TI3S'!$D256)</f>
        <v>0</v>
      </c>
      <c r="G256" s="20">
        <f>Model!$W$19*((drdp!D256+drdp!M256)*'MSXY-TI3S'!$B256+(drdp!G256+drdp!P256)*'MSXY-TI3S'!$C256+(drdp!J256+drdp!S256)*'MSXY-TI3S'!$D256)</f>
        <v>0</v>
      </c>
      <c r="H256" s="18">
        <f>Model!$W$19*((drdp!B256)*'MSXY-TI3S'!$B256+(drdp!E256)*'MSXY-TI3S'!$C256+(drdp!H256)*'MSXY-TI3S'!$D256)</f>
        <v>0</v>
      </c>
      <c r="I256" s="18">
        <f>Model!$W$19*((drdp!C256)*'MSXY-TI3S'!$B256+(drdp!F256)*'MSXY-TI3S'!$C256+(drdp!I256)*'MSXY-TI3S'!$D256)</f>
        <v>0</v>
      </c>
      <c r="J256" s="18">
        <f>Model!$W$19*((drdp!D256)*'MSXY-TI3S'!$B256+(drdp!G256)*'MSXY-TI3S'!$C256+(drdp!J256)*'MSXY-TI3S'!$D256)</f>
        <v>0</v>
      </c>
      <c r="K256" s="21">
        <f>SUM(E$3:E255)+H256</f>
        <v>0.54522529094147965</v>
      </c>
      <c r="L256" s="21">
        <f>SUM(F$3:F255)+I256</f>
        <v>-1.5025867919343403</v>
      </c>
      <c r="M256" s="21">
        <f>SUM(G$3:G255)+J256</f>
        <v>0</v>
      </c>
      <c r="N256" s="21"/>
      <c r="O256" s="21"/>
      <c r="P256" s="21"/>
      <c r="Q256" s="19">
        <f t="shared" si="19"/>
        <v>0.29727061788222114</v>
      </c>
      <c r="R256" s="19">
        <f t="shared" si="20"/>
        <v>2.2577670672955326</v>
      </c>
      <c r="S256" s="19">
        <f t="shared" si="21"/>
        <v>0</v>
      </c>
      <c r="T256" s="19">
        <f t="shared" si="22"/>
        <v>-0.8192483207972252</v>
      </c>
      <c r="U256" s="19">
        <f t="shared" si="23"/>
        <v>0</v>
      </c>
      <c r="V256" s="19">
        <f t="shared" si="24"/>
        <v>0</v>
      </c>
    </row>
    <row r="257" spans="1:22" x14ac:dyDescent="0.25">
      <c r="A257" s="26">
        <f>Wellpath!E257</f>
        <v>0</v>
      </c>
      <c r="B257" s="22">
        <v>0</v>
      </c>
      <c r="C257" s="22">
        <v>0</v>
      </c>
      <c r="D257" s="22">
        <f>(COS(Wellpath!$L257) * COS(Wellpath!$O257) * COS(Wellpath!$O257) - COS(Wellpath!$L257) * SIN(Wellpath!$O257) * SIN(Wellpath!$O257) - TAN(Dip) * SIN(Wellpath!$L257) * COS(Wellpath!$O257)) / 2</f>
        <v>0.5</v>
      </c>
      <c r="E257" s="20">
        <f>Model!$W$19*((drdp!B257+drdp!K257)*'MSXY-TI3S'!$B257+(drdp!E257+drdp!N257)*'MSXY-TI3S'!$C257+(drdp!H257+drdp!Q257)*'MSXY-TI3S'!$D257)</f>
        <v>0</v>
      </c>
      <c r="F257" s="20">
        <f>Model!$W$19*((drdp!C257+drdp!L257)*'MSXY-TI3S'!$B257+(drdp!F257+drdp!O257)*'MSXY-TI3S'!$C257+(drdp!I257+drdp!R257)*'MSXY-TI3S'!$D257)</f>
        <v>0</v>
      </c>
      <c r="G257" s="20">
        <f>Model!$W$19*((drdp!D257+drdp!M257)*'MSXY-TI3S'!$B257+(drdp!G257+drdp!P257)*'MSXY-TI3S'!$C257+(drdp!J257+drdp!S257)*'MSXY-TI3S'!$D257)</f>
        <v>0</v>
      </c>
      <c r="H257" s="18">
        <f>Model!$W$19*((drdp!B257)*'MSXY-TI3S'!$B257+(drdp!E257)*'MSXY-TI3S'!$C257+(drdp!H257)*'MSXY-TI3S'!$D257)</f>
        <v>0</v>
      </c>
      <c r="I257" s="18">
        <f>Model!$W$19*((drdp!C257)*'MSXY-TI3S'!$B257+(drdp!F257)*'MSXY-TI3S'!$C257+(drdp!I257)*'MSXY-TI3S'!$D257)</f>
        <v>0</v>
      </c>
      <c r="J257" s="18">
        <f>Model!$W$19*((drdp!D257)*'MSXY-TI3S'!$B257+(drdp!G257)*'MSXY-TI3S'!$C257+(drdp!J257)*'MSXY-TI3S'!$D257)</f>
        <v>0</v>
      </c>
      <c r="K257" s="21">
        <f>SUM(E$3:E256)+H257</f>
        <v>0.54522529094147965</v>
      </c>
      <c r="L257" s="21">
        <f>SUM(F$3:F256)+I257</f>
        <v>-1.5025867919343403</v>
      </c>
      <c r="M257" s="21">
        <f>SUM(G$3:G256)+J257</f>
        <v>0</v>
      </c>
      <c r="N257" s="21"/>
      <c r="O257" s="21"/>
      <c r="P257" s="21"/>
      <c r="Q257" s="19">
        <f t="shared" si="19"/>
        <v>0.29727061788222114</v>
      </c>
      <c r="R257" s="19">
        <f t="shared" si="20"/>
        <v>2.2577670672955326</v>
      </c>
      <c r="S257" s="19">
        <f t="shared" si="21"/>
        <v>0</v>
      </c>
      <c r="T257" s="19">
        <f t="shared" si="22"/>
        <v>-0.8192483207972252</v>
      </c>
      <c r="U257" s="19">
        <f t="shared" si="23"/>
        <v>0</v>
      </c>
      <c r="V257" s="19">
        <f t="shared" si="24"/>
        <v>0</v>
      </c>
    </row>
    <row r="258" spans="1:22" x14ac:dyDescent="0.25">
      <c r="A258" s="26">
        <f>Wellpath!E258</f>
        <v>0</v>
      </c>
      <c r="B258" s="22">
        <v>0</v>
      </c>
      <c r="C258" s="22">
        <v>0</v>
      </c>
      <c r="D258" s="22">
        <f>(COS(Wellpath!$L258) * COS(Wellpath!$O258) * COS(Wellpath!$O258) - COS(Wellpath!$L258) * SIN(Wellpath!$O258) * SIN(Wellpath!$O258) - TAN(Dip) * SIN(Wellpath!$L258) * COS(Wellpath!$O258)) / 2</f>
        <v>0.5</v>
      </c>
      <c r="E258" s="20">
        <f>Model!$W$19*((drdp!B258+drdp!K258)*'MSXY-TI3S'!$B258+(drdp!E258+drdp!N258)*'MSXY-TI3S'!$C258+(drdp!H258+drdp!Q258)*'MSXY-TI3S'!$D258)</f>
        <v>0</v>
      </c>
      <c r="F258" s="20">
        <f>Model!$W$19*((drdp!C258+drdp!L258)*'MSXY-TI3S'!$B258+(drdp!F258+drdp!O258)*'MSXY-TI3S'!$C258+(drdp!I258+drdp!R258)*'MSXY-TI3S'!$D258)</f>
        <v>0</v>
      </c>
      <c r="G258" s="20">
        <f>Model!$W$19*((drdp!D258+drdp!M258)*'MSXY-TI3S'!$B258+(drdp!G258+drdp!P258)*'MSXY-TI3S'!$C258+(drdp!J258+drdp!S258)*'MSXY-TI3S'!$D258)</f>
        <v>0</v>
      </c>
      <c r="H258" s="18">
        <f>Model!$W$19*((drdp!B258)*'MSXY-TI3S'!$B258+(drdp!E258)*'MSXY-TI3S'!$C258+(drdp!H258)*'MSXY-TI3S'!$D258)</f>
        <v>0</v>
      </c>
      <c r="I258" s="18">
        <f>Model!$W$19*((drdp!C258)*'MSXY-TI3S'!$B258+(drdp!F258)*'MSXY-TI3S'!$C258+(drdp!I258)*'MSXY-TI3S'!$D258)</f>
        <v>0</v>
      </c>
      <c r="J258" s="18">
        <f>Model!$W$19*((drdp!D258)*'MSXY-TI3S'!$B258+(drdp!G258)*'MSXY-TI3S'!$C258+(drdp!J258)*'MSXY-TI3S'!$D258)</f>
        <v>0</v>
      </c>
      <c r="K258" s="21">
        <f>SUM(E$3:E257)+H258</f>
        <v>0.54522529094147965</v>
      </c>
      <c r="L258" s="21">
        <f>SUM(F$3:F257)+I258</f>
        <v>-1.5025867919343403</v>
      </c>
      <c r="M258" s="21">
        <f>SUM(G$3:G257)+J258</f>
        <v>0</v>
      </c>
      <c r="N258" s="21"/>
      <c r="O258" s="21"/>
      <c r="P258" s="21"/>
      <c r="Q258" s="19">
        <f t="shared" si="19"/>
        <v>0.29727061788222114</v>
      </c>
      <c r="R258" s="19">
        <f t="shared" si="20"/>
        <v>2.2577670672955326</v>
      </c>
      <c r="S258" s="19">
        <f t="shared" si="21"/>
        <v>0</v>
      </c>
      <c r="T258" s="19">
        <f t="shared" si="22"/>
        <v>-0.8192483207972252</v>
      </c>
      <c r="U258" s="19">
        <f t="shared" si="23"/>
        <v>0</v>
      </c>
      <c r="V258" s="19">
        <f t="shared" si="24"/>
        <v>0</v>
      </c>
    </row>
    <row r="259" spans="1:22" x14ac:dyDescent="0.25">
      <c r="A259" s="26">
        <f>Wellpath!E259</f>
        <v>0</v>
      </c>
      <c r="B259" s="22">
        <v>0</v>
      </c>
      <c r="C259" s="22">
        <v>0</v>
      </c>
      <c r="D259" s="22">
        <f>(COS(Wellpath!$L259) * COS(Wellpath!$O259) * COS(Wellpath!$O259) - COS(Wellpath!$L259) * SIN(Wellpath!$O259) * SIN(Wellpath!$O259) - TAN(Dip) * SIN(Wellpath!$L259) * COS(Wellpath!$O259)) / 2</f>
        <v>0.5</v>
      </c>
      <c r="E259" s="20">
        <f>Model!$W$19*((drdp!B259+drdp!K259)*'MSXY-TI3S'!$B259+(drdp!E259+drdp!N259)*'MSXY-TI3S'!$C259+(drdp!H259+drdp!Q259)*'MSXY-TI3S'!$D259)</f>
        <v>0</v>
      </c>
      <c r="F259" s="20">
        <f>Model!$W$19*((drdp!C259+drdp!L259)*'MSXY-TI3S'!$B259+(drdp!F259+drdp!O259)*'MSXY-TI3S'!$C259+(drdp!I259+drdp!R259)*'MSXY-TI3S'!$D259)</f>
        <v>0</v>
      </c>
      <c r="G259" s="20">
        <f>Model!$W$19*((drdp!D259+drdp!M259)*'MSXY-TI3S'!$B259+(drdp!G259+drdp!P259)*'MSXY-TI3S'!$C259+(drdp!J259+drdp!S259)*'MSXY-TI3S'!$D259)</f>
        <v>0</v>
      </c>
      <c r="H259" s="18">
        <f>Model!$W$19*((drdp!B259)*'MSXY-TI3S'!$B259+(drdp!E259)*'MSXY-TI3S'!$C259+(drdp!H259)*'MSXY-TI3S'!$D259)</f>
        <v>0</v>
      </c>
      <c r="I259" s="18">
        <f>Model!$W$19*((drdp!C259)*'MSXY-TI3S'!$B259+(drdp!F259)*'MSXY-TI3S'!$C259+(drdp!I259)*'MSXY-TI3S'!$D259)</f>
        <v>0</v>
      </c>
      <c r="J259" s="18">
        <f>Model!$W$19*((drdp!D259)*'MSXY-TI3S'!$B259+(drdp!G259)*'MSXY-TI3S'!$C259+(drdp!J259)*'MSXY-TI3S'!$D259)</f>
        <v>0</v>
      </c>
      <c r="K259" s="21">
        <f>SUM(E$3:E258)+H259</f>
        <v>0.54522529094147965</v>
      </c>
      <c r="L259" s="21">
        <f>SUM(F$3:F258)+I259</f>
        <v>-1.5025867919343403</v>
      </c>
      <c r="M259" s="21">
        <f>SUM(G$3:G258)+J259</f>
        <v>0</v>
      </c>
      <c r="N259" s="21"/>
      <c r="O259" s="21"/>
      <c r="P259" s="21"/>
      <c r="Q259" s="19">
        <f t="shared" si="19"/>
        <v>0.29727061788222114</v>
      </c>
      <c r="R259" s="19">
        <f t="shared" si="20"/>
        <v>2.2577670672955326</v>
      </c>
      <c r="S259" s="19">
        <f t="shared" si="21"/>
        <v>0</v>
      </c>
      <c r="T259" s="19">
        <f t="shared" si="22"/>
        <v>-0.8192483207972252</v>
      </c>
      <c r="U259" s="19">
        <f t="shared" si="23"/>
        <v>0</v>
      </c>
      <c r="V259" s="19">
        <f t="shared" si="24"/>
        <v>0</v>
      </c>
    </row>
    <row r="260" spans="1:22" x14ac:dyDescent="0.25">
      <c r="A260" s="26">
        <f>Wellpath!E260</f>
        <v>0</v>
      </c>
      <c r="B260" s="22">
        <v>0</v>
      </c>
      <c r="C260" s="22">
        <v>0</v>
      </c>
      <c r="D260" s="22">
        <f>(COS(Wellpath!$L260) * COS(Wellpath!$O260) * COS(Wellpath!$O260) - COS(Wellpath!$L260) * SIN(Wellpath!$O260) * SIN(Wellpath!$O260) - TAN(Dip) * SIN(Wellpath!$L260) * COS(Wellpath!$O260)) / 2</f>
        <v>0.5</v>
      </c>
      <c r="E260" s="20">
        <f>Model!$W$19*((drdp!B260+drdp!K260)*'MSXY-TI3S'!$B260+(drdp!E260+drdp!N260)*'MSXY-TI3S'!$C260+(drdp!H260+drdp!Q260)*'MSXY-TI3S'!$D260)</f>
        <v>0</v>
      </c>
      <c r="F260" s="20">
        <f>Model!$W$19*((drdp!C260+drdp!L260)*'MSXY-TI3S'!$B260+(drdp!F260+drdp!O260)*'MSXY-TI3S'!$C260+(drdp!I260+drdp!R260)*'MSXY-TI3S'!$D260)</f>
        <v>0</v>
      </c>
      <c r="G260" s="20">
        <f>Model!$W$19*((drdp!D260+drdp!M260)*'MSXY-TI3S'!$B260+(drdp!G260+drdp!P260)*'MSXY-TI3S'!$C260+(drdp!J260+drdp!S260)*'MSXY-TI3S'!$D260)</f>
        <v>0</v>
      </c>
      <c r="H260" s="18">
        <f>Model!$W$19*((drdp!B260)*'MSXY-TI3S'!$B260+(drdp!E260)*'MSXY-TI3S'!$C260+(drdp!H260)*'MSXY-TI3S'!$D260)</f>
        <v>0</v>
      </c>
      <c r="I260" s="18">
        <f>Model!$W$19*((drdp!C260)*'MSXY-TI3S'!$B260+(drdp!F260)*'MSXY-TI3S'!$C260+(drdp!I260)*'MSXY-TI3S'!$D260)</f>
        <v>0</v>
      </c>
      <c r="J260" s="18">
        <f>Model!$W$19*((drdp!D260)*'MSXY-TI3S'!$B260+(drdp!G260)*'MSXY-TI3S'!$C260+(drdp!J260)*'MSXY-TI3S'!$D260)</f>
        <v>0</v>
      </c>
      <c r="K260" s="21">
        <f>SUM(E$3:E259)+H260</f>
        <v>0.54522529094147965</v>
      </c>
      <c r="L260" s="21">
        <f>SUM(F$3:F259)+I260</f>
        <v>-1.5025867919343403</v>
      </c>
      <c r="M260" s="21">
        <f>SUM(G$3:G259)+J260</f>
        <v>0</v>
      </c>
      <c r="N260" s="21"/>
      <c r="O260" s="21"/>
      <c r="P260" s="21"/>
      <c r="Q260" s="19">
        <f t="shared" si="19"/>
        <v>0.29727061788222114</v>
      </c>
      <c r="R260" s="19">
        <f t="shared" si="20"/>
        <v>2.2577670672955326</v>
      </c>
      <c r="S260" s="19">
        <f t="shared" si="21"/>
        <v>0</v>
      </c>
      <c r="T260" s="19">
        <f t="shared" si="22"/>
        <v>-0.8192483207972252</v>
      </c>
      <c r="U260" s="19">
        <f t="shared" si="23"/>
        <v>0</v>
      </c>
      <c r="V260" s="19">
        <f t="shared" si="24"/>
        <v>0</v>
      </c>
    </row>
    <row r="261" spans="1:22" x14ac:dyDescent="0.25">
      <c r="A261" s="26">
        <f>Wellpath!E261</f>
        <v>0</v>
      </c>
      <c r="B261" s="22">
        <v>0</v>
      </c>
      <c r="C261" s="22">
        <v>0</v>
      </c>
      <c r="D261" s="22">
        <f>(COS(Wellpath!$L261) * COS(Wellpath!$O261) * COS(Wellpath!$O261) - COS(Wellpath!$L261) * SIN(Wellpath!$O261) * SIN(Wellpath!$O261) - TAN(Dip) * SIN(Wellpath!$L261) * COS(Wellpath!$O261)) / 2</f>
        <v>0.5</v>
      </c>
      <c r="E261" s="20">
        <f>Model!$W$19*((drdp!B261+drdp!K261)*'MSXY-TI3S'!$B261+(drdp!E261+drdp!N261)*'MSXY-TI3S'!$C261+(drdp!H261+drdp!Q261)*'MSXY-TI3S'!$D261)</f>
        <v>0</v>
      </c>
      <c r="F261" s="20">
        <f>Model!$W$19*((drdp!C261+drdp!L261)*'MSXY-TI3S'!$B261+(drdp!F261+drdp!O261)*'MSXY-TI3S'!$C261+(drdp!I261+drdp!R261)*'MSXY-TI3S'!$D261)</f>
        <v>0</v>
      </c>
      <c r="G261" s="20">
        <f>Model!$W$19*((drdp!D261+drdp!M261)*'MSXY-TI3S'!$B261+(drdp!G261+drdp!P261)*'MSXY-TI3S'!$C261+(drdp!J261+drdp!S261)*'MSXY-TI3S'!$D261)</f>
        <v>0</v>
      </c>
      <c r="H261" s="18">
        <f>Model!$W$19*((drdp!B261)*'MSXY-TI3S'!$B261+(drdp!E261)*'MSXY-TI3S'!$C261+(drdp!H261)*'MSXY-TI3S'!$D261)</f>
        <v>0</v>
      </c>
      <c r="I261" s="18">
        <f>Model!$W$19*((drdp!C261)*'MSXY-TI3S'!$B261+(drdp!F261)*'MSXY-TI3S'!$C261+(drdp!I261)*'MSXY-TI3S'!$D261)</f>
        <v>0</v>
      </c>
      <c r="J261" s="18">
        <f>Model!$W$19*((drdp!D261)*'MSXY-TI3S'!$B261+(drdp!G261)*'MSXY-TI3S'!$C261+(drdp!J261)*'MSXY-TI3S'!$D261)</f>
        <v>0</v>
      </c>
      <c r="K261" s="21">
        <f>SUM(E$3:E260)+H261</f>
        <v>0.54522529094147965</v>
      </c>
      <c r="L261" s="21">
        <f>SUM(F$3:F260)+I261</f>
        <v>-1.5025867919343403</v>
      </c>
      <c r="M261" s="21">
        <f>SUM(G$3:G260)+J261</f>
        <v>0</v>
      </c>
      <c r="N261" s="21"/>
      <c r="O261" s="21"/>
      <c r="P261" s="21"/>
      <c r="Q261" s="19">
        <f t="shared" si="19"/>
        <v>0.29727061788222114</v>
      </c>
      <c r="R261" s="19">
        <f t="shared" si="20"/>
        <v>2.2577670672955326</v>
      </c>
      <c r="S261" s="19">
        <f t="shared" si="21"/>
        <v>0</v>
      </c>
      <c r="T261" s="19">
        <f t="shared" si="22"/>
        <v>-0.8192483207972252</v>
      </c>
      <c r="U261" s="19">
        <f t="shared" si="23"/>
        <v>0</v>
      </c>
      <c r="V261" s="19">
        <f t="shared" si="24"/>
        <v>0</v>
      </c>
    </row>
    <row r="262" spans="1:22" x14ac:dyDescent="0.25">
      <c r="A262" s="26">
        <f>Wellpath!E262</f>
        <v>0</v>
      </c>
      <c r="B262" s="22">
        <v>0</v>
      </c>
      <c r="C262" s="22">
        <v>0</v>
      </c>
      <c r="D262" s="22">
        <f>(COS(Wellpath!$L262) * COS(Wellpath!$O262) * COS(Wellpath!$O262) - COS(Wellpath!$L262) * SIN(Wellpath!$O262) * SIN(Wellpath!$O262) - TAN(Dip) * SIN(Wellpath!$L262) * COS(Wellpath!$O262)) / 2</f>
        <v>0.5</v>
      </c>
      <c r="E262" s="20">
        <f>Model!$W$19*((drdp!B262+drdp!K262)*'MSXY-TI3S'!$B262+(drdp!E262+drdp!N262)*'MSXY-TI3S'!$C262+(drdp!H262+drdp!Q262)*'MSXY-TI3S'!$D262)</f>
        <v>0</v>
      </c>
      <c r="F262" s="20">
        <f>Model!$W$19*((drdp!C262+drdp!L262)*'MSXY-TI3S'!$B262+(drdp!F262+drdp!O262)*'MSXY-TI3S'!$C262+(drdp!I262+drdp!R262)*'MSXY-TI3S'!$D262)</f>
        <v>0</v>
      </c>
      <c r="G262" s="20">
        <f>Model!$W$19*((drdp!D262+drdp!M262)*'MSXY-TI3S'!$B262+(drdp!G262+drdp!P262)*'MSXY-TI3S'!$C262+(drdp!J262+drdp!S262)*'MSXY-TI3S'!$D262)</f>
        <v>0</v>
      </c>
      <c r="H262" s="18">
        <f>Model!$W$19*((drdp!B262)*'MSXY-TI3S'!$B262+(drdp!E262)*'MSXY-TI3S'!$C262+(drdp!H262)*'MSXY-TI3S'!$D262)</f>
        <v>0</v>
      </c>
      <c r="I262" s="18">
        <f>Model!$W$19*((drdp!C262)*'MSXY-TI3S'!$B262+(drdp!F262)*'MSXY-TI3S'!$C262+(drdp!I262)*'MSXY-TI3S'!$D262)</f>
        <v>0</v>
      </c>
      <c r="J262" s="18">
        <f>Model!$W$19*((drdp!D262)*'MSXY-TI3S'!$B262+(drdp!G262)*'MSXY-TI3S'!$C262+(drdp!J262)*'MSXY-TI3S'!$D262)</f>
        <v>0</v>
      </c>
      <c r="K262" s="21">
        <f>SUM(E$3:E261)+H262</f>
        <v>0.54522529094147965</v>
      </c>
      <c r="L262" s="21">
        <f>SUM(F$3:F261)+I262</f>
        <v>-1.5025867919343403</v>
      </c>
      <c r="M262" s="21">
        <f>SUM(G$3:G261)+J262</f>
        <v>0</v>
      </c>
      <c r="N262" s="21"/>
      <c r="O262" s="21"/>
      <c r="P262" s="21"/>
      <c r="Q262" s="19">
        <f t="shared" ref="Q262:Q270" si="25">K262^2</f>
        <v>0.29727061788222114</v>
      </c>
      <c r="R262" s="19">
        <f t="shared" ref="R262:R270" si="26">L262^2</f>
        <v>2.2577670672955326</v>
      </c>
      <c r="S262" s="19">
        <f t="shared" ref="S262:S270" si="27">M262^2</f>
        <v>0</v>
      </c>
      <c r="T262" s="19">
        <f t="shared" ref="T262:T270" si="28">K262*L262</f>
        <v>-0.8192483207972252</v>
      </c>
      <c r="U262" s="19">
        <f t="shared" ref="U262:U270" si="29">K262*M262</f>
        <v>0</v>
      </c>
      <c r="V262" s="19">
        <f t="shared" ref="V262:V270" si="30">L262*M262</f>
        <v>0</v>
      </c>
    </row>
    <row r="263" spans="1:22" x14ac:dyDescent="0.25">
      <c r="A263" s="26">
        <f>Wellpath!E263</f>
        <v>0</v>
      </c>
      <c r="B263" s="22">
        <v>0</v>
      </c>
      <c r="C263" s="22">
        <v>0</v>
      </c>
      <c r="D263" s="22">
        <f>(COS(Wellpath!$L263) * COS(Wellpath!$O263) * COS(Wellpath!$O263) - COS(Wellpath!$L263) * SIN(Wellpath!$O263) * SIN(Wellpath!$O263) - TAN(Dip) * SIN(Wellpath!$L263) * COS(Wellpath!$O263)) / 2</f>
        <v>0.5</v>
      </c>
      <c r="E263" s="20">
        <f>Model!$W$19*((drdp!B263+drdp!K263)*'MSXY-TI3S'!$B263+(drdp!E263+drdp!N263)*'MSXY-TI3S'!$C263+(drdp!H263+drdp!Q263)*'MSXY-TI3S'!$D263)</f>
        <v>0</v>
      </c>
      <c r="F263" s="20">
        <f>Model!$W$19*((drdp!C263+drdp!L263)*'MSXY-TI3S'!$B263+(drdp!F263+drdp!O263)*'MSXY-TI3S'!$C263+(drdp!I263+drdp!R263)*'MSXY-TI3S'!$D263)</f>
        <v>0</v>
      </c>
      <c r="G263" s="20">
        <f>Model!$W$19*((drdp!D263+drdp!M263)*'MSXY-TI3S'!$B263+(drdp!G263+drdp!P263)*'MSXY-TI3S'!$C263+(drdp!J263+drdp!S263)*'MSXY-TI3S'!$D263)</f>
        <v>0</v>
      </c>
      <c r="H263" s="18">
        <f>Model!$W$19*((drdp!B263)*'MSXY-TI3S'!$B263+(drdp!E263)*'MSXY-TI3S'!$C263+(drdp!H263)*'MSXY-TI3S'!$D263)</f>
        <v>0</v>
      </c>
      <c r="I263" s="18">
        <f>Model!$W$19*((drdp!C263)*'MSXY-TI3S'!$B263+(drdp!F263)*'MSXY-TI3S'!$C263+(drdp!I263)*'MSXY-TI3S'!$D263)</f>
        <v>0</v>
      </c>
      <c r="J263" s="18">
        <f>Model!$W$19*((drdp!D263)*'MSXY-TI3S'!$B263+(drdp!G263)*'MSXY-TI3S'!$C263+(drdp!J263)*'MSXY-TI3S'!$D263)</f>
        <v>0</v>
      </c>
      <c r="K263" s="21">
        <f>SUM(E$3:E262)+H263</f>
        <v>0.54522529094147965</v>
      </c>
      <c r="L263" s="21">
        <f>SUM(F$3:F262)+I263</f>
        <v>-1.5025867919343403</v>
      </c>
      <c r="M263" s="21">
        <f>SUM(G$3:G262)+J263</f>
        <v>0</v>
      </c>
      <c r="N263" s="21"/>
      <c r="O263" s="21"/>
      <c r="P263" s="21"/>
      <c r="Q263" s="19">
        <f t="shared" si="25"/>
        <v>0.29727061788222114</v>
      </c>
      <c r="R263" s="19">
        <f t="shared" si="26"/>
        <v>2.2577670672955326</v>
      </c>
      <c r="S263" s="19">
        <f t="shared" si="27"/>
        <v>0</v>
      </c>
      <c r="T263" s="19">
        <f t="shared" si="28"/>
        <v>-0.8192483207972252</v>
      </c>
      <c r="U263" s="19">
        <f t="shared" si="29"/>
        <v>0</v>
      </c>
      <c r="V263" s="19">
        <f t="shared" si="30"/>
        <v>0</v>
      </c>
    </row>
    <row r="264" spans="1:22" x14ac:dyDescent="0.25">
      <c r="A264" s="26">
        <f>Wellpath!E264</f>
        <v>0</v>
      </c>
      <c r="B264" s="22">
        <v>0</v>
      </c>
      <c r="C264" s="22">
        <v>0</v>
      </c>
      <c r="D264" s="22">
        <f>(COS(Wellpath!$L264) * COS(Wellpath!$O264) * COS(Wellpath!$O264) - COS(Wellpath!$L264) * SIN(Wellpath!$O264) * SIN(Wellpath!$O264) - TAN(Dip) * SIN(Wellpath!$L264) * COS(Wellpath!$O264)) / 2</f>
        <v>0.5</v>
      </c>
      <c r="E264" s="20">
        <f>Model!$W$19*((drdp!B264+drdp!K264)*'MSXY-TI3S'!$B264+(drdp!E264+drdp!N264)*'MSXY-TI3S'!$C264+(drdp!H264+drdp!Q264)*'MSXY-TI3S'!$D264)</f>
        <v>0</v>
      </c>
      <c r="F264" s="20">
        <f>Model!$W$19*((drdp!C264+drdp!L264)*'MSXY-TI3S'!$B264+(drdp!F264+drdp!O264)*'MSXY-TI3S'!$C264+(drdp!I264+drdp!R264)*'MSXY-TI3S'!$D264)</f>
        <v>0</v>
      </c>
      <c r="G264" s="20">
        <f>Model!$W$19*((drdp!D264+drdp!M264)*'MSXY-TI3S'!$B264+(drdp!G264+drdp!P264)*'MSXY-TI3S'!$C264+(drdp!J264+drdp!S264)*'MSXY-TI3S'!$D264)</f>
        <v>0</v>
      </c>
      <c r="H264" s="18">
        <f>Model!$W$19*((drdp!B264)*'MSXY-TI3S'!$B264+(drdp!E264)*'MSXY-TI3S'!$C264+(drdp!H264)*'MSXY-TI3S'!$D264)</f>
        <v>0</v>
      </c>
      <c r="I264" s="18">
        <f>Model!$W$19*((drdp!C264)*'MSXY-TI3S'!$B264+(drdp!F264)*'MSXY-TI3S'!$C264+(drdp!I264)*'MSXY-TI3S'!$D264)</f>
        <v>0</v>
      </c>
      <c r="J264" s="18">
        <f>Model!$W$19*((drdp!D264)*'MSXY-TI3S'!$B264+(drdp!G264)*'MSXY-TI3S'!$C264+(drdp!J264)*'MSXY-TI3S'!$D264)</f>
        <v>0</v>
      </c>
      <c r="K264" s="21">
        <f>SUM(E$3:E263)+H264</f>
        <v>0.54522529094147965</v>
      </c>
      <c r="L264" s="21">
        <f>SUM(F$3:F263)+I264</f>
        <v>-1.5025867919343403</v>
      </c>
      <c r="M264" s="21">
        <f>SUM(G$3:G263)+J264</f>
        <v>0</v>
      </c>
      <c r="N264" s="21"/>
      <c r="O264" s="21"/>
      <c r="P264" s="21"/>
      <c r="Q264" s="19">
        <f t="shared" si="25"/>
        <v>0.29727061788222114</v>
      </c>
      <c r="R264" s="19">
        <f t="shared" si="26"/>
        <v>2.2577670672955326</v>
      </c>
      <c r="S264" s="19">
        <f t="shared" si="27"/>
        <v>0</v>
      </c>
      <c r="T264" s="19">
        <f t="shared" si="28"/>
        <v>-0.8192483207972252</v>
      </c>
      <c r="U264" s="19">
        <f t="shared" si="29"/>
        <v>0</v>
      </c>
      <c r="V264" s="19">
        <f t="shared" si="30"/>
        <v>0</v>
      </c>
    </row>
    <row r="265" spans="1:22" x14ac:dyDescent="0.25">
      <c r="A265" s="26">
        <f>Wellpath!E265</f>
        <v>0</v>
      </c>
      <c r="B265" s="22">
        <v>0</v>
      </c>
      <c r="C265" s="22">
        <v>0</v>
      </c>
      <c r="D265" s="22">
        <f>(COS(Wellpath!$L265) * COS(Wellpath!$O265) * COS(Wellpath!$O265) - COS(Wellpath!$L265) * SIN(Wellpath!$O265) * SIN(Wellpath!$O265) - TAN(Dip) * SIN(Wellpath!$L265) * COS(Wellpath!$O265)) / 2</f>
        <v>0.5</v>
      </c>
      <c r="E265" s="20">
        <f>Model!$W$19*((drdp!B265+drdp!K265)*'MSXY-TI3S'!$B265+(drdp!E265+drdp!N265)*'MSXY-TI3S'!$C265+(drdp!H265+drdp!Q265)*'MSXY-TI3S'!$D265)</f>
        <v>0</v>
      </c>
      <c r="F265" s="20">
        <f>Model!$W$19*((drdp!C265+drdp!L265)*'MSXY-TI3S'!$B265+(drdp!F265+drdp!O265)*'MSXY-TI3S'!$C265+(drdp!I265+drdp!R265)*'MSXY-TI3S'!$D265)</f>
        <v>0</v>
      </c>
      <c r="G265" s="20">
        <f>Model!$W$19*((drdp!D265+drdp!M265)*'MSXY-TI3S'!$B265+(drdp!G265+drdp!P265)*'MSXY-TI3S'!$C265+(drdp!J265+drdp!S265)*'MSXY-TI3S'!$D265)</f>
        <v>0</v>
      </c>
      <c r="H265" s="18">
        <f>Model!$W$19*((drdp!B265)*'MSXY-TI3S'!$B265+(drdp!E265)*'MSXY-TI3S'!$C265+(drdp!H265)*'MSXY-TI3S'!$D265)</f>
        <v>0</v>
      </c>
      <c r="I265" s="18">
        <f>Model!$W$19*((drdp!C265)*'MSXY-TI3S'!$B265+(drdp!F265)*'MSXY-TI3S'!$C265+(drdp!I265)*'MSXY-TI3S'!$D265)</f>
        <v>0</v>
      </c>
      <c r="J265" s="18">
        <f>Model!$W$19*((drdp!D265)*'MSXY-TI3S'!$B265+(drdp!G265)*'MSXY-TI3S'!$C265+(drdp!J265)*'MSXY-TI3S'!$D265)</f>
        <v>0</v>
      </c>
      <c r="K265" s="21">
        <f>SUM(E$3:E264)+H265</f>
        <v>0.54522529094147965</v>
      </c>
      <c r="L265" s="21">
        <f>SUM(F$3:F264)+I265</f>
        <v>-1.5025867919343403</v>
      </c>
      <c r="M265" s="21">
        <f>SUM(G$3:G264)+J265</f>
        <v>0</v>
      </c>
      <c r="N265" s="21"/>
      <c r="O265" s="21"/>
      <c r="P265" s="21"/>
      <c r="Q265" s="19">
        <f t="shared" si="25"/>
        <v>0.29727061788222114</v>
      </c>
      <c r="R265" s="19">
        <f t="shared" si="26"/>
        <v>2.2577670672955326</v>
      </c>
      <c r="S265" s="19">
        <f t="shared" si="27"/>
        <v>0</v>
      </c>
      <c r="T265" s="19">
        <f t="shared" si="28"/>
        <v>-0.8192483207972252</v>
      </c>
      <c r="U265" s="19">
        <f t="shared" si="29"/>
        <v>0</v>
      </c>
      <c r="V265" s="19">
        <f t="shared" si="30"/>
        <v>0</v>
      </c>
    </row>
    <row r="266" spans="1:22" x14ac:dyDescent="0.25">
      <c r="A266" s="26">
        <f>Wellpath!E266</f>
        <v>0</v>
      </c>
      <c r="B266" s="22">
        <v>0</v>
      </c>
      <c r="C266" s="22">
        <v>0</v>
      </c>
      <c r="D266" s="22">
        <f>(COS(Wellpath!$L266) * COS(Wellpath!$O266) * COS(Wellpath!$O266) - COS(Wellpath!$L266) * SIN(Wellpath!$O266) * SIN(Wellpath!$O266) - TAN(Dip) * SIN(Wellpath!$L266) * COS(Wellpath!$O266)) / 2</f>
        <v>0.5</v>
      </c>
      <c r="E266" s="20">
        <f>Model!$W$19*((drdp!B266+drdp!K266)*'MSXY-TI3S'!$B266+(drdp!E266+drdp!N266)*'MSXY-TI3S'!$C266+(drdp!H266+drdp!Q266)*'MSXY-TI3S'!$D266)</f>
        <v>0</v>
      </c>
      <c r="F266" s="20">
        <f>Model!$W$19*((drdp!C266+drdp!L266)*'MSXY-TI3S'!$B266+(drdp!F266+drdp!O266)*'MSXY-TI3S'!$C266+(drdp!I266+drdp!R266)*'MSXY-TI3S'!$D266)</f>
        <v>0</v>
      </c>
      <c r="G266" s="20">
        <f>Model!$W$19*((drdp!D266+drdp!M266)*'MSXY-TI3S'!$B266+(drdp!G266+drdp!P266)*'MSXY-TI3S'!$C266+(drdp!J266+drdp!S266)*'MSXY-TI3S'!$D266)</f>
        <v>0</v>
      </c>
      <c r="H266" s="18">
        <f>Model!$W$19*((drdp!B266)*'MSXY-TI3S'!$B266+(drdp!E266)*'MSXY-TI3S'!$C266+(drdp!H266)*'MSXY-TI3S'!$D266)</f>
        <v>0</v>
      </c>
      <c r="I266" s="18">
        <f>Model!$W$19*((drdp!C266)*'MSXY-TI3S'!$B266+(drdp!F266)*'MSXY-TI3S'!$C266+(drdp!I266)*'MSXY-TI3S'!$D266)</f>
        <v>0</v>
      </c>
      <c r="J266" s="18">
        <f>Model!$W$19*((drdp!D266)*'MSXY-TI3S'!$B266+(drdp!G266)*'MSXY-TI3S'!$C266+(drdp!J266)*'MSXY-TI3S'!$D266)</f>
        <v>0</v>
      </c>
      <c r="K266" s="21">
        <f>SUM(E$3:E265)+H266</f>
        <v>0.54522529094147965</v>
      </c>
      <c r="L266" s="21">
        <f>SUM(F$3:F265)+I266</f>
        <v>-1.5025867919343403</v>
      </c>
      <c r="M266" s="21">
        <f>SUM(G$3:G265)+J266</f>
        <v>0</v>
      </c>
      <c r="N266" s="21"/>
      <c r="O266" s="21"/>
      <c r="P266" s="21"/>
      <c r="Q266" s="19">
        <f t="shared" si="25"/>
        <v>0.29727061788222114</v>
      </c>
      <c r="R266" s="19">
        <f t="shared" si="26"/>
        <v>2.2577670672955326</v>
      </c>
      <c r="S266" s="19">
        <f t="shared" si="27"/>
        <v>0</v>
      </c>
      <c r="T266" s="19">
        <f t="shared" si="28"/>
        <v>-0.8192483207972252</v>
      </c>
      <c r="U266" s="19">
        <f t="shared" si="29"/>
        <v>0</v>
      </c>
      <c r="V266" s="19">
        <f t="shared" si="30"/>
        <v>0</v>
      </c>
    </row>
    <row r="267" spans="1:22" x14ac:dyDescent="0.25">
      <c r="A267" s="26">
        <f>Wellpath!E267</f>
        <v>0</v>
      </c>
      <c r="B267" s="22">
        <v>0</v>
      </c>
      <c r="C267" s="22">
        <v>0</v>
      </c>
      <c r="D267" s="22">
        <f>(COS(Wellpath!$L267) * COS(Wellpath!$O267) * COS(Wellpath!$O267) - COS(Wellpath!$L267) * SIN(Wellpath!$O267) * SIN(Wellpath!$O267) - TAN(Dip) * SIN(Wellpath!$L267) * COS(Wellpath!$O267)) / 2</f>
        <v>0.5</v>
      </c>
      <c r="E267" s="20">
        <f>Model!$W$19*((drdp!B267+drdp!K267)*'MSXY-TI3S'!$B267+(drdp!E267+drdp!N267)*'MSXY-TI3S'!$C267+(drdp!H267+drdp!Q267)*'MSXY-TI3S'!$D267)</f>
        <v>0</v>
      </c>
      <c r="F267" s="20">
        <f>Model!$W$19*((drdp!C267+drdp!L267)*'MSXY-TI3S'!$B267+(drdp!F267+drdp!O267)*'MSXY-TI3S'!$C267+(drdp!I267+drdp!R267)*'MSXY-TI3S'!$D267)</f>
        <v>0</v>
      </c>
      <c r="G267" s="20">
        <f>Model!$W$19*((drdp!D267+drdp!M267)*'MSXY-TI3S'!$B267+(drdp!G267+drdp!P267)*'MSXY-TI3S'!$C267+(drdp!J267+drdp!S267)*'MSXY-TI3S'!$D267)</f>
        <v>0</v>
      </c>
      <c r="H267" s="18">
        <f>Model!$W$19*((drdp!B267)*'MSXY-TI3S'!$B267+(drdp!E267)*'MSXY-TI3S'!$C267+(drdp!H267)*'MSXY-TI3S'!$D267)</f>
        <v>0</v>
      </c>
      <c r="I267" s="18">
        <f>Model!$W$19*((drdp!C267)*'MSXY-TI3S'!$B267+(drdp!F267)*'MSXY-TI3S'!$C267+(drdp!I267)*'MSXY-TI3S'!$D267)</f>
        <v>0</v>
      </c>
      <c r="J267" s="18">
        <f>Model!$W$19*((drdp!D267)*'MSXY-TI3S'!$B267+(drdp!G267)*'MSXY-TI3S'!$C267+(drdp!J267)*'MSXY-TI3S'!$D267)</f>
        <v>0</v>
      </c>
      <c r="K267" s="21">
        <f>SUM(E$3:E266)+H267</f>
        <v>0.54522529094147965</v>
      </c>
      <c r="L267" s="21">
        <f>SUM(F$3:F266)+I267</f>
        <v>-1.5025867919343403</v>
      </c>
      <c r="M267" s="21">
        <f>SUM(G$3:G266)+J267</f>
        <v>0</v>
      </c>
      <c r="N267" s="21"/>
      <c r="O267" s="21"/>
      <c r="P267" s="21"/>
      <c r="Q267" s="19">
        <f t="shared" si="25"/>
        <v>0.29727061788222114</v>
      </c>
      <c r="R267" s="19">
        <f t="shared" si="26"/>
        <v>2.2577670672955326</v>
      </c>
      <c r="S267" s="19">
        <f t="shared" si="27"/>
        <v>0</v>
      </c>
      <c r="T267" s="19">
        <f t="shared" si="28"/>
        <v>-0.8192483207972252</v>
      </c>
      <c r="U267" s="19">
        <f t="shared" si="29"/>
        <v>0</v>
      </c>
      <c r="V267" s="19">
        <f t="shared" si="30"/>
        <v>0</v>
      </c>
    </row>
    <row r="268" spans="1:22" x14ac:dyDescent="0.25">
      <c r="A268" s="26">
        <f>Wellpath!E268</f>
        <v>0</v>
      </c>
      <c r="B268" s="22">
        <v>0</v>
      </c>
      <c r="C268" s="22">
        <v>0</v>
      </c>
      <c r="D268" s="22">
        <f>(COS(Wellpath!$L268) * COS(Wellpath!$O268) * COS(Wellpath!$O268) - COS(Wellpath!$L268) * SIN(Wellpath!$O268) * SIN(Wellpath!$O268) - TAN(Dip) * SIN(Wellpath!$L268) * COS(Wellpath!$O268)) / 2</f>
        <v>0.5</v>
      </c>
      <c r="E268" s="20">
        <f>Model!$W$19*((drdp!B268+drdp!K268)*'MSXY-TI3S'!$B268+(drdp!E268+drdp!N268)*'MSXY-TI3S'!$C268+(drdp!H268+drdp!Q268)*'MSXY-TI3S'!$D268)</f>
        <v>0</v>
      </c>
      <c r="F268" s="20">
        <f>Model!$W$19*((drdp!C268+drdp!L268)*'MSXY-TI3S'!$B268+(drdp!F268+drdp!O268)*'MSXY-TI3S'!$C268+(drdp!I268+drdp!R268)*'MSXY-TI3S'!$D268)</f>
        <v>0</v>
      </c>
      <c r="G268" s="20">
        <f>Model!$W$19*((drdp!D268+drdp!M268)*'MSXY-TI3S'!$B268+(drdp!G268+drdp!P268)*'MSXY-TI3S'!$C268+(drdp!J268+drdp!S268)*'MSXY-TI3S'!$D268)</f>
        <v>0</v>
      </c>
      <c r="H268" s="18">
        <f>Model!$W$19*((drdp!B268)*'MSXY-TI3S'!$B268+(drdp!E268)*'MSXY-TI3S'!$C268+(drdp!H268)*'MSXY-TI3S'!$D268)</f>
        <v>0</v>
      </c>
      <c r="I268" s="18">
        <f>Model!$W$19*((drdp!C268)*'MSXY-TI3S'!$B268+(drdp!F268)*'MSXY-TI3S'!$C268+(drdp!I268)*'MSXY-TI3S'!$D268)</f>
        <v>0</v>
      </c>
      <c r="J268" s="18">
        <f>Model!$W$19*((drdp!D268)*'MSXY-TI3S'!$B268+(drdp!G268)*'MSXY-TI3S'!$C268+(drdp!J268)*'MSXY-TI3S'!$D268)</f>
        <v>0</v>
      </c>
      <c r="K268" s="21">
        <f>SUM(E$3:E267)+H268</f>
        <v>0.54522529094147965</v>
      </c>
      <c r="L268" s="21">
        <f>SUM(F$3:F267)+I268</f>
        <v>-1.5025867919343403</v>
      </c>
      <c r="M268" s="21">
        <f>SUM(G$3:G267)+J268</f>
        <v>0</v>
      </c>
      <c r="N268" s="21"/>
      <c r="O268" s="21"/>
      <c r="P268" s="21"/>
      <c r="Q268" s="19">
        <f t="shared" si="25"/>
        <v>0.29727061788222114</v>
      </c>
      <c r="R268" s="19">
        <f t="shared" si="26"/>
        <v>2.2577670672955326</v>
      </c>
      <c r="S268" s="19">
        <f t="shared" si="27"/>
        <v>0</v>
      </c>
      <c r="T268" s="19">
        <f t="shared" si="28"/>
        <v>-0.8192483207972252</v>
      </c>
      <c r="U268" s="19">
        <f t="shared" si="29"/>
        <v>0</v>
      </c>
      <c r="V268" s="19">
        <f t="shared" si="30"/>
        <v>0</v>
      </c>
    </row>
    <row r="269" spans="1:22" x14ac:dyDescent="0.25">
      <c r="A269" s="26">
        <f>Wellpath!E269</f>
        <v>0</v>
      </c>
      <c r="B269" s="22">
        <v>0</v>
      </c>
      <c r="C269" s="22">
        <v>0</v>
      </c>
      <c r="D269" s="22">
        <f>(COS(Wellpath!$L269) * COS(Wellpath!$O269) * COS(Wellpath!$O269) - COS(Wellpath!$L269) * SIN(Wellpath!$O269) * SIN(Wellpath!$O269) - TAN(Dip) * SIN(Wellpath!$L269) * COS(Wellpath!$O269)) / 2</f>
        <v>0.5</v>
      </c>
      <c r="E269" s="20">
        <f>Model!$W$19*((drdp!B269+drdp!K269)*'MSXY-TI3S'!$B269+(drdp!E269+drdp!N269)*'MSXY-TI3S'!$C269+(drdp!H269+drdp!Q269)*'MSXY-TI3S'!$D269)</f>
        <v>0</v>
      </c>
      <c r="F269" s="20">
        <f>Model!$W$19*((drdp!C269+drdp!L269)*'MSXY-TI3S'!$B269+(drdp!F269+drdp!O269)*'MSXY-TI3S'!$C269+(drdp!I269+drdp!R269)*'MSXY-TI3S'!$D269)</f>
        <v>0</v>
      </c>
      <c r="G269" s="20">
        <f>Model!$W$19*((drdp!D269+drdp!M269)*'MSXY-TI3S'!$B269+(drdp!G269+drdp!P269)*'MSXY-TI3S'!$C269+(drdp!J269+drdp!S269)*'MSXY-TI3S'!$D269)</f>
        <v>0</v>
      </c>
      <c r="H269" s="18">
        <f>Model!$W$19*((drdp!B269)*'MSXY-TI3S'!$B269+(drdp!E269)*'MSXY-TI3S'!$C269+(drdp!H269)*'MSXY-TI3S'!$D269)</f>
        <v>0</v>
      </c>
      <c r="I269" s="18">
        <f>Model!$W$19*((drdp!C269)*'MSXY-TI3S'!$B269+(drdp!F269)*'MSXY-TI3S'!$C269+(drdp!I269)*'MSXY-TI3S'!$D269)</f>
        <v>0</v>
      </c>
      <c r="J269" s="18">
        <f>Model!$W$19*((drdp!D269)*'MSXY-TI3S'!$B269+(drdp!G269)*'MSXY-TI3S'!$C269+(drdp!J269)*'MSXY-TI3S'!$D269)</f>
        <v>0</v>
      </c>
      <c r="K269" s="21">
        <f>SUM(E$3:E268)+H269</f>
        <v>0.54522529094147965</v>
      </c>
      <c r="L269" s="21">
        <f>SUM(F$3:F268)+I269</f>
        <v>-1.5025867919343403</v>
      </c>
      <c r="M269" s="21">
        <f>SUM(G$3:G268)+J269</f>
        <v>0</v>
      </c>
      <c r="N269" s="21"/>
      <c r="O269" s="21"/>
      <c r="P269" s="21"/>
      <c r="Q269" s="19">
        <f t="shared" si="25"/>
        <v>0.29727061788222114</v>
      </c>
      <c r="R269" s="19">
        <f t="shared" si="26"/>
        <v>2.2577670672955326</v>
      </c>
      <c r="S269" s="19">
        <f t="shared" si="27"/>
        <v>0</v>
      </c>
      <c r="T269" s="19">
        <f t="shared" si="28"/>
        <v>-0.8192483207972252</v>
      </c>
      <c r="U269" s="19">
        <f t="shared" si="29"/>
        <v>0</v>
      </c>
      <c r="V269" s="19">
        <f t="shared" si="30"/>
        <v>0</v>
      </c>
    </row>
    <row r="270" spans="1:22" x14ac:dyDescent="0.25">
      <c r="A270" s="26">
        <f>Wellpath!E270</f>
        <v>0</v>
      </c>
      <c r="B270" s="22">
        <v>0</v>
      </c>
      <c r="C270" s="22">
        <v>0</v>
      </c>
      <c r="D270" s="22">
        <f>(COS(Wellpath!$L270) * COS(Wellpath!$O270) * COS(Wellpath!$O270) - COS(Wellpath!$L270) * SIN(Wellpath!$O270) * SIN(Wellpath!$O270) - TAN(Dip) * SIN(Wellpath!$L270) * COS(Wellpath!$O270)) / 2</f>
        <v>0.5</v>
      </c>
      <c r="E270" s="20">
        <f>Model!$W$19*((drdp!B270+drdp!K270)*'MSXY-TI3S'!$B270+(drdp!E270+drdp!N270)*'MSXY-TI3S'!$C270+(drdp!H270+drdp!Q270)*'MSXY-TI3S'!$D270)</f>
        <v>0</v>
      </c>
      <c r="F270" s="20">
        <f>Model!$W$19*((drdp!C270+drdp!L270)*'MSXY-TI3S'!$B270+(drdp!F270+drdp!O270)*'MSXY-TI3S'!$C270+(drdp!I270+drdp!R270)*'MSXY-TI3S'!$D270)</f>
        <v>0</v>
      </c>
      <c r="G270" s="20">
        <f>Model!$W$19*((drdp!D270+drdp!M270)*'MSXY-TI3S'!$B270+(drdp!G270+drdp!P270)*'MSXY-TI3S'!$C270+(drdp!J270+drdp!S270)*'MSXY-TI3S'!$D270)</f>
        <v>0</v>
      </c>
      <c r="H270" s="18">
        <f>Model!$W$19*((drdp!B270)*'MSXY-TI3S'!$B270+(drdp!E270)*'MSXY-TI3S'!$C270+(drdp!H270)*'MSXY-TI3S'!$D270)</f>
        <v>0</v>
      </c>
      <c r="I270" s="18">
        <f>Model!$W$19*((drdp!C270)*'MSXY-TI3S'!$B270+(drdp!F270)*'MSXY-TI3S'!$C270+(drdp!I270)*'MSXY-TI3S'!$D270)</f>
        <v>0</v>
      </c>
      <c r="J270" s="18">
        <f>Model!$W$19*((drdp!D270)*'MSXY-TI3S'!$B270+(drdp!G270)*'MSXY-TI3S'!$C270+(drdp!J270)*'MSXY-TI3S'!$D270)</f>
        <v>0</v>
      </c>
      <c r="K270" s="21">
        <f>SUM(E$3:E269)+H270</f>
        <v>0.54522529094147965</v>
      </c>
      <c r="L270" s="21">
        <f>SUM(F$3:F269)+I270</f>
        <v>-1.5025867919343403</v>
      </c>
      <c r="M270" s="21">
        <f>SUM(G$3:G269)+J270</f>
        <v>0</v>
      </c>
      <c r="N270" s="21"/>
      <c r="O270" s="21"/>
      <c r="P270" s="21"/>
      <c r="Q270" s="19">
        <f t="shared" si="25"/>
        <v>0.29727061788222114</v>
      </c>
      <c r="R270" s="19">
        <f t="shared" si="26"/>
        <v>2.2577670672955326</v>
      </c>
      <c r="S270" s="19">
        <f t="shared" si="27"/>
        <v>0</v>
      </c>
      <c r="T270" s="19">
        <f t="shared" si="28"/>
        <v>-0.8192483207972252</v>
      </c>
      <c r="U270" s="19">
        <f t="shared" si="29"/>
        <v>0</v>
      </c>
      <c r="V270" s="19">
        <f t="shared" si="30"/>
        <v>0</v>
      </c>
    </row>
    <row r="271" spans="1:22" x14ac:dyDescent="0.25">
      <c r="A271" s="26">
        <f>Wellpath!E271</f>
        <v>0</v>
      </c>
      <c r="B271" s="22">
        <v>0</v>
      </c>
      <c r="C271" s="22">
        <v>0</v>
      </c>
      <c r="D271" s="22">
        <f>(COS(Wellpath!$L271) * COS(Wellpath!$O271) * COS(Wellpath!$O271) - COS(Wellpath!$L271) * SIN(Wellpath!$O271) * SIN(Wellpath!$O271) - TAN(Dip) * SIN(Wellpath!$L271) * COS(Wellpath!$O271)) / 2</f>
        <v>0.5</v>
      </c>
      <c r="E271" s="20">
        <f>Model!$W$19*((drdp!B271+drdp!K271)*'MSXY-TI3S'!$B271+(drdp!E271+drdp!N271)*'MSXY-TI3S'!$C271+(drdp!H271+drdp!Q271)*'MSXY-TI3S'!$D271)</f>
        <v>0</v>
      </c>
      <c r="F271" s="20">
        <f>Model!$W$19*((drdp!C271+drdp!L271)*'MSXY-TI3S'!$B271+(drdp!F271+drdp!O271)*'MSXY-TI3S'!$C271+(drdp!I271+drdp!R271)*'MSXY-TI3S'!$D271)</f>
        <v>0</v>
      </c>
      <c r="G271" s="20">
        <f>Model!$W$19*((drdp!D271+drdp!M271)*'MSXY-TI3S'!$B271+(drdp!G271+drdp!P271)*'MSXY-TI3S'!$C271+(drdp!J271+drdp!S271)*'MSXY-TI3S'!$D271)</f>
        <v>0</v>
      </c>
      <c r="H271" s="18">
        <f>Model!$W$19*((drdp!B271)*'MSXY-TI3S'!$B271+(drdp!E271)*'MSXY-TI3S'!$C271+(drdp!H271)*'MSXY-TI3S'!$D271)</f>
        <v>0</v>
      </c>
      <c r="I271" s="18">
        <f>Model!$W$19*((drdp!C271)*'MSXY-TI3S'!$B271+(drdp!F271)*'MSXY-TI3S'!$C271+(drdp!I271)*'MSXY-TI3S'!$D271)</f>
        <v>0</v>
      </c>
      <c r="J271" s="18">
        <f>Model!$W$19*((drdp!D271)*'MSXY-TI3S'!$B271+(drdp!G271)*'MSXY-TI3S'!$C271+(drdp!J271)*'MSXY-TI3S'!$D271)</f>
        <v>0</v>
      </c>
      <c r="K271" s="21">
        <f>SUM(E$3:E270)+H271</f>
        <v>0.54522529094147965</v>
      </c>
      <c r="L271" s="21">
        <f>SUM(F$3:F270)+I271</f>
        <v>-1.5025867919343403</v>
      </c>
      <c r="M271" s="21">
        <f>SUM(G$3:G270)+J271</f>
        <v>0</v>
      </c>
      <c r="N271" s="21"/>
      <c r="O271" s="21"/>
      <c r="P271" s="21"/>
      <c r="Q271" s="19">
        <f t="shared" ref="Q271" si="31">K271^2</f>
        <v>0.29727061788222114</v>
      </c>
      <c r="R271" s="19">
        <f t="shared" ref="R271" si="32">L271^2</f>
        <v>2.2577670672955326</v>
      </c>
      <c r="S271" s="19">
        <f t="shared" ref="S271" si="33">M271^2</f>
        <v>0</v>
      </c>
      <c r="T271" s="19">
        <f t="shared" ref="T271" si="34">K271*L271</f>
        <v>-0.8192483207972252</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8" tint="0.59999389629810485"/>
  </sheetPr>
  <dimension ref="A1:V271"/>
  <sheetViews>
    <sheetView workbookViewId="0">
      <pane ySplit="2" topLeftCell="A239" activePane="bottomLeft" state="frozen"/>
      <selection activeCell="H39" sqref="H39"/>
      <selection pane="bottomLeft" activeCell="N247" sqref="N247"/>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f>-(SIN(Wellpath!$L3) * COS(Wellpath!$O3) + TAN(Dip) * COS(Wellpath!$L3)) * SIN(Wellpath!$L3) * SIN(Wellpath!$O3)</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f>-(SIN(Wellpath!$L4) * COS(Wellpath!$O4) + TAN(Dip) * COS(Wellpath!$L4)) * SIN(Wellpath!$L4) * SIN(Wellpath!$O4)</f>
        <v>0</v>
      </c>
      <c r="E4" s="20">
        <f>Model!$W$20*((drdp!B4+drdp!K4)*MSZ!$B4+(drdp!E4+drdp!N4)*MSZ!$C4+(drdp!H4+drdp!Q4)*MSZ!$D4)</f>
        <v>0</v>
      </c>
      <c r="F4" s="20">
        <f>Model!$W$20*((drdp!C4+drdp!L4)*MSZ!$B4+(drdp!F4+drdp!O4)*MSZ!$C4+(drdp!I4+drdp!R4)*MSZ!$D4)</f>
        <v>0</v>
      </c>
      <c r="G4" s="20">
        <f>Model!$W$20*((drdp!D4+drdp!M4)*MSZ!$B4+(drdp!G4+drdp!P4)*MSZ!$C4+(drdp!J4+drdp!S4)*MSZ!$D4)</f>
        <v>0</v>
      </c>
      <c r="H4" s="18">
        <f>Model!$W$20*((drdp!B4)*MSZ!$B4+(drdp!E4)*MSZ!$C4+(drdp!H4)*MSZ!$D4)</f>
        <v>0</v>
      </c>
      <c r="I4" s="18">
        <f>Model!$W$20*((drdp!C4)*MSZ!$B4+(drdp!F4)*MSZ!$C4+(drdp!I4)*MSZ!$D4)</f>
        <v>0</v>
      </c>
      <c r="J4" s="18">
        <f>Model!$W$20*((drdp!D4)*MSZ!$B4+(drdp!G4)*MSZ!$C4+(drdp!J4)*MSZ!$D4)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f>-(SIN(Wellpath!$L5) * COS(Wellpath!$O5) + TAN(Dip) * COS(Wellpath!$L5)) * SIN(Wellpath!$L5) * SIN(Wellpath!$O5)</f>
        <v>0</v>
      </c>
      <c r="E5" s="20">
        <f>Model!$W$20*((drdp!B5+drdp!K5)*MSZ!$B5+(drdp!E5+drdp!N5)*MSZ!$C5+(drdp!H5+drdp!Q5)*MSZ!$D5)</f>
        <v>0</v>
      </c>
      <c r="F5" s="20">
        <f>Model!$W$20*((drdp!C5+drdp!L5)*MSZ!$B5+(drdp!F5+drdp!O5)*MSZ!$C5+(drdp!I5+drdp!R5)*MSZ!$D5)</f>
        <v>0</v>
      </c>
      <c r="G5" s="20">
        <f>Model!$W$20*((drdp!D5+drdp!M5)*MSZ!$B5+(drdp!G5+drdp!P5)*MSZ!$C5+(drdp!J5+drdp!S5)*MSZ!$D5)</f>
        <v>0</v>
      </c>
      <c r="H5" s="18">
        <f>Model!$W$20*((drdp!B5)*MSZ!$B5+(drdp!E5)*MSZ!$C5+(drdp!H5)*MSZ!$D5)</f>
        <v>0</v>
      </c>
      <c r="I5" s="18">
        <f>Model!$W$20*((drdp!C5)*MSZ!$B5+(drdp!F5)*MSZ!$C5+(drdp!I5)*MSZ!$D5)</f>
        <v>0</v>
      </c>
      <c r="J5" s="18">
        <f>Model!$W$20*((drdp!D5)*MSZ!$B5+(drdp!G5)*MSZ!$C5+(drdp!J5)*MSZ!$D5)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f>-(SIN(Wellpath!$L6) * COS(Wellpath!$O6) + TAN(Dip) * COS(Wellpath!$L6)) * SIN(Wellpath!$L6) * SIN(Wellpath!$O6)</f>
        <v>0</v>
      </c>
      <c r="E6" s="20">
        <f>Model!$W$20*((drdp!B6+drdp!K6)*MSZ!$B6+(drdp!E6+drdp!N6)*MSZ!$C6+(drdp!H6+drdp!Q6)*MSZ!$D6)</f>
        <v>0</v>
      </c>
      <c r="F6" s="20">
        <f>Model!$W$20*((drdp!C6+drdp!L6)*MSZ!$B6+(drdp!F6+drdp!O6)*MSZ!$C6+(drdp!I6+drdp!R6)*MSZ!$D6)</f>
        <v>0</v>
      </c>
      <c r="G6" s="20">
        <f>Model!$W$20*((drdp!D6+drdp!M6)*MSZ!$B6+(drdp!G6+drdp!P6)*MSZ!$C6+(drdp!J6+drdp!S6)*MSZ!$D6)</f>
        <v>0</v>
      </c>
      <c r="H6" s="18">
        <f>Model!$W$20*((drdp!B6)*MSZ!$B6+(drdp!E6)*MSZ!$C6+(drdp!H6)*MSZ!$D6)</f>
        <v>0</v>
      </c>
      <c r="I6" s="18">
        <f>Model!$W$20*((drdp!C6)*MSZ!$B6+(drdp!F6)*MSZ!$C6+(drdp!I6)*MSZ!$D6)</f>
        <v>0</v>
      </c>
      <c r="J6" s="18">
        <f>Model!$W$20*((drdp!D6)*MSZ!$B6+(drdp!G6)*MSZ!$C6+(drdp!J6)*MSZ!$D6)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f>-(SIN(Wellpath!$L7) * COS(Wellpath!$O7) + TAN(Dip) * COS(Wellpath!$L7)) * SIN(Wellpath!$L7) * SIN(Wellpath!$O7)</f>
        <v>0</v>
      </c>
      <c r="E7" s="20">
        <f>Model!$W$20*((drdp!B7+drdp!K7)*MSZ!$B7+(drdp!E7+drdp!N7)*MSZ!$C7+(drdp!H7+drdp!Q7)*MSZ!$D7)</f>
        <v>0</v>
      </c>
      <c r="F7" s="20">
        <f>Model!$W$20*((drdp!C7+drdp!L7)*MSZ!$B7+(drdp!F7+drdp!O7)*MSZ!$C7+(drdp!I7+drdp!R7)*MSZ!$D7)</f>
        <v>0</v>
      </c>
      <c r="G7" s="20">
        <f>Model!$W$20*((drdp!D7+drdp!M7)*MSZ!$B7+(drdp!G7+drdp!P7)*MSZ!$C7+(drdp!J7+drdp!S7)*MSZ!$D7)</f>
        <v>0</v>
      </c>
      <c r="H7" s="18">
        <f>Model!$W$20*((drdp!B7)*MSZ!$B7+(drdp!E7)*MSZ!$C7+(drdp!H7)*MSZ!$D7)</f>
        <v>0</v>
      </c>
      <c r="I7" s="18">
        <f>Model!$W$20*((drdp!C7)*MSZ!$B7+(drdp!F7)*MSZ!$C7+(drdp!I7)*MSZ!$D7)</f>
        <v>0</v>
      </c>
      <c r="J7" s="18">
        <f>Model!$W$20*((drdp!D7)*MSZ!$B7+(drdp!G7)*MSZ!$C7+(drdp!J7)*MSZ!$D7)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f>-(SIN(Wellpath!$L8) * COS(Wellpath!$O8) + TAN(Dip) * COS(Wellpath!$L8)) * SIN(Wellpath!$L8) * SIN(Wellpath!$O8)</f>
        <v>0</v>
      </c>
      <c r="E8" s="20">
        <f>Model!$W$20*((drdp!B8+drdp!K8)*MSZ!$B8+(drdp!E8+drdp!N8)*MSZ!$C8+(drdp!H8+drdp!Q8)*MSZ!$D8)</f>
        <v>0</v>
      </c>
      <c r="F8" s="20">
        <f>Model!$W$20*((drdp!C8+drdp!L8)*MSZ!$B8+(drdp!F8+drdp!O8)*MSZ!$C8+(drdp!I8+drdp!R8)*MSZ!$D8)</f>
        <v>0</v>
      </c>
      <c r="G8" s="20">
        <f>Model!$W$20*((drdp!D8+drdp!M8)*MSZ!$B8+(drdp!G8+drdp!P8)*MSZ!$C8+(drdp!J8+drdp!S8)*MSZ!$D8)</f>
        <v>0</v>
      </c>
      <c r="H8" s="18">
        <f>Model!$W$20*((drdp!B8)*MSZ!$B8+(drdp!E8)*MSZ!$C8+(drdp!H8)*MSZ!$D8)</f>
        <v>0</v>
      </c>
      <c r="I8" s="18">
        <f>Model!$W$20*((drdp!C8)*MSZ!$B8+(drdp!F8)*MSZ!$C8+(drdp!I8)*MSZ!$D8)</f>
        <v>0</v>
      </c>
      <c r="J8" s="18">
        <f>Model!$W$20*((drdp!D8)*MSZ!$B8+(drdp!G8)*MSZ!$C8+(drdp!J8)*MSZ!$D8)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f>-(SIN(Wellpath!$L9) * COS(Wellpath!$O9) + TAN(Dip) * COS(Wellpath!$L9)) * SIN(Wellpath!$L9) * SIN(Wellpath!$O9)</f>
        <v>0</v>
      </c>
      <c r="E9" s="20">
        <f>Model!$W$20*((drdp!B9+drdp!K9)*MSZ!$B9+(drdp!E9+drdp!N9)*MSZ!$C9+(drdp!H9+drdp!Q9)*MSZ!$D9)</f>
        <v>0</v>
      </c>
      <c r="F9" s="20">
        <f>Model!$W$20*((drdp!C9+drdp!L9)*MSZ!$B9+(drdp!F9+drdp!O9)*MSZ!$C9+(drdp!I9+drdp!R9)*MSZ!$D9)</f>
        <v>0</v>
      </c>
      <c r="G9" s="20">
        <f>Model!$W$20*((drdp!D9+drdp!M9)*MSZ!$B9+(drdp!G9+drdp!P9)*MSZ!$C9+(drdp!J9+drdp!S9)*MSZ!$D9)</f>
        <v>0</v>
      </c>
      <c r="H9" s="18">
        <f>Model!$W$20*((drdp!B9)*MSZ!$B9+(drdp!E9)*MSZ!$C9+(drdp!H9)*MSZ!$D9)</f>
        <v>0</v>
      </c>
      <c r="I9" s="18">
        <f>Model!$W$20*((drdp!C9)*MSZ!$B9+(drdp!F9)*MSZ!$C9+(drdp!I9)*MSZ!$D9)</f>
        <v>0</v>
      </c>
      <c r="J9" s="18">
        <f>Model!$W$20*((drdp!D9)*MSZ!$B9+(drdp!G9)*MSZ!$C9+(drdp!J9)*MSZ!$D9)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f>-(SIN(Wellpath!$L10) * COS(Wellpath!$O10) + TAN(Dip) * COS(Wellpath!$L10)) * SIN(Wellpath!$L10) * SIN(Wellpath!$O10)</f>
        <v>0</v>
      </c>
      <c r="E10" s="20">
        <f>Model!$W$20*((drdp!B10+drdp!K10)*MSZ!$B10+(drdp!E10+drdp!N10)*MSZ!$C10+(drdp!H10+drdp!Q10)*MSZ!$D10)</f>
        <v>0</v>
      </c>
      <c r="F10" s="20">
        <f>Model!$W$20*((drdp!C10+drdp!L10)*MSZ!$B10+(drdp!F10+drdp!O10)*MSZ!$C10+(drdp!I10+drdp!R10)*MSZ!$D10)</f>
        <v>0</v>
      </c>
      <c r="G10" s="20">
        <f>Model!$W$20*((drdp!D10+drdp!M10)*MSZ!$B10+(drdp!G10+drdp!P10)*MSZ!$C10+(drdp!J10+drdp!S10)*MSZ!$D10)</f>
        <v>0</v>
      </c>
      <c r="H10" s="18">
        <f>Model!$W$20*((drdp!B10)*MSZ!$B10+(drdp!E10)*MSZ!$C10+(drdp!H10)*MSZ!$D10)</f>
        <v>0</v>
      </c>
      <c r="I10" s="18">
        <f>Model!$W$20*((drdp!C10)*MSZ!$B10+(drdp!F10)*MSZ!$C10+(drdp!I10)*MSZ!$D10)</f>
        <v>0</v>
      </c>
      <c r="J10" s="18">
        <f>Model!$W$20*((drdp!D10)*MSZ!$B10+(drdp!G10)*MSZ!$C10+(drdp!J10)*MSZ!$D10)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f>-(SIN(Wellpath!$L11) * COS(Wellpath!$O11) + TAN(Dip) * COS(Wellpath!$L11)) * SIN(Wellpath!$L11) * SIN(Wellpath!$O11)</f>
        <v>0</v>
      </c>
      <c r="E11" s="20">
        <f>Model!$W$20*((drdp!B11+drdp!K11)*MSZ!$B11+(drdp!E11+drdp!N11)*MSZ!$C11+(drdp!H11+drdp!Q11)*MSZ!$D11)</f>
        <v>0</v>
      </c>
      <c r="F11" s="20">
        <f>Model!$W$20*((drdp!C11+drdp!L11)*MSZ!$B11+(drdp!F11+drdp!O11)*MSZ!$C11+(drdp!I11+drdp!R11)*MSZ!$D11)</f>
        <v>0</v>
      </c>
      <c r="G11" s="20">
        <f>Model!$W$20*((drdp!D11+drdp!M11)*MSZ!$B11+(drdp!G11+drdp!P11)*MSZ!$C11+(drdp!J11+drdp!S11)*MSZ!$D11)</f>
        <v>0</v>
      </c>
      <c r="H11" s="18">
        <f>Model!$W$20*((drdp!B11)*MSZ!$B11+(drdp!E11)*MSZ!$C11+(drdp!H11)*MSZ!$D11)</f>
        <v>0</v>
      </c>
      <c r="I11" s="18">
        <f>Model!$W$20*((drdp!C11)*MSZ!$B11+(drdp!F11)*MSZ!$C11+(drdp!I11)*MSZ!$D11)</f>
        <v>0</v>
      </c>
      <c r="J11" s="18">
        <f>Model!$W$20*((drdp!D11)*MSZ!$B11+(drdp!G11)*MSZ!$C11+(drdp!J11)*MSZ!$D11)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f>-(SIN(Wellpath!$L12) * COS(Wellpath!$O12) + TAN(Dip) * COS(Wellpath!$L12)) * SIN(Wellpath!$L12) * SIN(Wellpath!$O12)</f>
        <v>0</v>
      </c>
      <c r="E12" s="20">
        <f>Model!$W$20*((drdp!B12+drdp!K12)*MSZ!$B12+(drdp!E12+drdp!N12)*MSZ!$C12+(drdp!H12+drdp!Q12)*MSZ!$D12)</f>
        <v>0</v>
      </c>
      <c r="F12" s="20">
        <f>Model!$W$20*((drdp!C12+drdp!L12)*MSZ!$B12+(drdp!F12+drdp!O12)*MSZ!$C12+(drdp!I12+drdp!R12)*MSZ!$D12)</f>
        <v>0</v>
      </c>
      <c r="G12" s="20">
        <f>Model!$W$20*((drdp!D12+drdp!M12)*MSZ!$B12+(drdp!G12+drdp!P12)*MSZ!$C12+(drdp!J12+drdp!S12)*MSZ!$D12)</f>
        <v>0</v>
      </c>
      <c r="H12" s="18">
        <f>Model!$W$20*((drdp!B12)*MSZ!$B12+(drdp!E12)*MSZ!$C12+(drdp!H12)*MSZ!$D12)</f>
        <v>0</v>
      </c>
      <c r="I12" s="18">
        <f>Model!$W$20*((drdp!C12)*MSZ!$B12+(drdp!F12)*MSZ!$C12+(drdp!I12)*MSZ!$D12)</f>
        <v>0</v>
      </c>
      <c r="J12" s="18">
        <f>Model!$W$20*((drdp!D12)*MSZ!$B12+(drdp!G12)*MSZ!$C12+(drdp!J12)*MSZ!$D12)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f>-(SIN(Wellpath!$L13) * COS(Wellpath!$O13) + TAN(Dip) * COS(Wellpath!$L13)) * SIN(Wellpath!$L13) * SIN(Wellpath!$O13)</f>
        <v>0</v>
      </c>
      <c r="E13" s="20">
        <f>Model!$W$20*((drdp!B13+drdp!K13)*MSZ!$B13+(drdp!E13+drdp!N13)*MSZ!$C13+(drdp!H13+drdp!Q13)*MSZ!$D13)</f>
        <v>0</v>
      </c>
      <c r="F13" s="20">
        <f>Model!$W$20*((drdp!C13+drdp!L13)*MSZ!$B13+(drdp!F13+drdp!O13)*MSZ!$C13+(drdp!I13+drdp!R13)*MSZ!$D13)</f>
        <v>0</v>
      </c>
      <c r="G13" s="20">
        <f>Model!$W$20*((drdp!D13+drdp!M13)*MSZ!$B13+(drdp!G13+drdp!P13)*MSZ!$C13+(drdp!J13+drdp!S13)*MSZ!$D13)</f>
        <v>0</v>
      </c>
      <c r="H13" s="18">
        <f>Model!$W$20*((drdp!B13)*MSZ!$B13+(drdp!E13)*MSZ!$C13+(drdp!H13)*MSZ!$D13)</f>
        <v>0</v>
      </c>
      <c r="I13" s="18">
        <f>Model!$W$20*((drdp!C13)*MSZ!$B13+(drdp!F13)*MSZ!$C13+(drdp!I13)*MSZ!$D13)</f>
        <v>0</v>
      </c>
      <c r="J13" s="18">
        <f>Model!$W$20*((drdp!D13)*MSZ!$B13+(drdp!G13)*MSZ!$C13+(drdp!J13)*MSZ!$D13)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f>-(SIN(Wellpath!$L14) * COS(Wellpath!$O14) + TAN(Dip) * COS(Wellpath!$L14)) * SIN(Wellpath!$L14) * SIN(Wellpath!$O14)</f>
        <v>0</v>
      </c>
      <c r="E14" s="20">
        <f>Model!$W$20*((drdp!B14+drdp!K14)*MSZ!$B14+(drdp!E14+drdp!N14)*MSZ!$C14+(drdp!H14+drdp!Q14)*MSZ!$D14)</f>
        <v>0</v>
      </c>
      <c r="F14" s="20">
        <f>Model!$W$20*((drdp!C14+drdp!L14)*MSZ!$B14+(drdp!F14+drdp!O14)*MSZ!$C14+(drdp!I14+drdp!R14)*MSZ!$D14)</f>
        <v>0</v>
      </c>
      <c r="G14" s="20">
        <f>Model!$W$20*((drdp!D14+drdp!M14)*MSZ!$B14+(drdp!G14+drdp!P14)*MSZ!$C14+(drdp!J14+drdp!S14)*MSZ!$D14)</f>
        <v>0</v>
      </c>
      <c r="H14" s="18">
        <f>Model!$W$20*((drdp!B14)*MSZ!$B14+(drdp!E14)*MSZ!$C14+(drdp!H14)*MSZ!$D14)</f>
        <v>0</v>
      </c>
      <c r="I14" s="18">
        <f>Model!$W$20*((drdp!C14)*MSZ!$B14+(drdp!F14)*MSZ!$C14+(drdp!I14)*MSZ!$D14)</f>
        <v>0</v>
      </c>
      <c r="J14" s="18">
        <f>Model!$W$20*((drdp!D14)*MSZ!$B14+(drdp!G14)*MSZ!$C14+(drdp!J14)*MSZ!$D14)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f>-(SIN(Wellpath!$L15) * COS(Wellpath!$O15) + TAN(Dip) * COS(Wellpath!$L15)) * SIN(Wellpath!$L15) * SIN(Wellpath!$O15)</f>
        <v>0</v>
      </c>
      <c r="E15" s="20">
        <f>Model!$W$20*((drdp!B15+drdp!K15)*MSZ!$B15+(drdp!E15+drdp!N15)*MSZ!$C15+(drdp!H15+drdp!Q15)*MSZ!$D15)</f>
        <v>0</v>
      </c>
      <c r="F15" s="20">
        <f>Model!$W$20*((drdp!C15+drdp!L15)*MSZ!$B15+(drdp!F15+drdp!O15)*MSZ!$C15+(drdp!I15+drdp!R15)*MSZ!$D15)</f>
        <v>0</v>
      </c>
      <c r="G15" s="20">
        <f>Model!$W$20*((drdp!D15+drdp!M15)*MSZ!$B15+(drdp!G15+drdp!P15)*MSZ!$C15+(drdp!J15+drdp!S15)*MSZ!$D15)</f>
        <v>0</v>
      </c>
      <c r="H15" s="18">
        <f>Model!$W$20*((drdp!B15)*MSZ!$B15+(drdp!E15)*MSZ!$C15+(drdp!H15)*MSZ!$D15)</f>
        <v>0</v>
      </c>
      <c r="I15" s="18">
        <f>Model!$W$20*((drdp!C15)*MSZ!$B15+(drdp!F15)*MSZ!$C15+(drdp!I15)*MSZ!$D15)</f>
        <v>0</v>
      </c>
      <c r="J15" s="18">
        <f>Model!$W$20*((drdp!D15)*MSZ!$B15+(drdp!G15)*MSZ!$C15+(drdp!J15)*MSZ!$D15)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f>-(SIN(Wellpath!$L16) * COS(Wellpath!$O16) + TAN(Dip) * COS(Wellpath!$L16)) * SIN(Wellpath!$L16) * SIN(Wellpath!$O16)</f>
        <v>0</v>
      </c>
      <c r="E16" s="20">
        <f>Model!$W$20*((drdp!B16+drdp!K16)*MSZ!$B16+(drdp!E16+drdp!N16)*MSZ!$C16+(drdp!H16+drdp!Q16)*MSZ!$D16)</f>
        <v>0</v>
      </c>
      <c r="F16" s="20">
        <f>Model!$W$20*((drdp!C16+drdp!L16)*MSZ!$B16+(drdp!F16+drdp!O16)*MSZ!$C16+(drdp!I16+drdp!R16)*MSZ!$D16)</f>
        <v>0</v>
      </c>
      <c r="G16" s="20">
        <f>Model!$W$20*((drdp!D16+drdp!M16)*MSZ!$B16+(drdp!G16+drdp!P16)*MSZ!$C16+(drdp!J16+drdp!S16)*MSZ!$D16)</f>
        <v>0</v>
      </c>
      <c r="H16" s="18">
        <f>Model!$W$20*((drdp!B16)*MSZ!$B16+(drdp!E16)*MSZ!$C16+(drdp!H16)*MSZ!$D16)</f>
        <v>0</v>
      </c>
      <c r="I16" s="18">
        <f>Model!$W$20*((drdp!C16)*MSZ!$B16+(drdp!F16)*MSZ!$C16+(drdp!I16)*MSZ!$D16)</f>
        <v>0</v>
      </c>
      <c r="J16" s="18">
        <f>Model!$W$20*((drdp!D16)*MSZ!$B16+(drdp!G16)*MSZ!$C16+(drdp!J16)*MSZ!$D16)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f>-(SIN(Wellpath!$L17) * COS(Wellpath!$O17) + TAN(Dip) * COS(Wellpath!$L17)) * SIN(Wellpath!$L17) * SIN(Wellpath!$O17)</f>
        <v>0</v>
      </c>
      <c r="E17" s="20">
        <f>Model!$W$20*((drdp!B17+drdp!K17)*MSZ!$B17+(drdp!E17+drdp!N17)*MSZ!$C17+(drdp!H17+drdp!Q17)*MSZ!$D17)</f>
        <v>0</v>
      </c>
      <c r="F17" s="20">
        <f>Model!$W$20*((drdp!C17+drdp!L17)*MSZ!$B17+(drdp!F17+drdp!O17)*MSZ!$C17+(drdp!I17+drdp!R17)*MSZ!$D17)</f>
        <v>0</v>
      </c>
      <c r="G17" s="20">
        <f>Model!$W$20*((drdp!D17+drdp!M17)*MSZ!$B17+(drdp!G17+drdp!P17)*MSZ!$C17+(drdp!J17+drdp!S17)*MSZ!$D17)</f>
        <v>0</v>
      </c>
      <c r="H17" s="18">
        <f>Model!$W$20*((drdp!B17)*MSZ!$B17+(drdp!E17)*MSZ!$C17+(drdp!H17)*MSZ!$D17)</f>
        <v>0</v>
      </c>
      <c r="I17" s="18">
        <f>Model!$W$20*((drdp!C17)*MSZ!$B17+(drdp!F17)*MSZ!$C17+(drdp!I17)*MSZ!$D17)</f>
        <v>0</v>
      </c>
      <c r="J17" s="18">
        <f>Model!$W$20*((drdp!D17)*MSZ!$B17+(drdp!G17)*MSZ!$C17+(drdp!J17)*MSZ!$D17)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f>-(SIN(Wellpath!$L18) * COS(Wellpath!$O18) + TAN(Dip) * COS(Wellpath!$L18)) * SIN(Wellpath!$L18) * SIN(Wellpath!$O18)</f>
        <v>0</v>
      </c>
      <c r="E18" s="20">
        <f>Model!$W$20*((drdp!B18+drdp!K18)*MSZ!$B18+(drdp!E18+drdp!N18)*MSZ!$C18+(drdp!H18+drdp!Q18)*MSZ!$D18)</f>
        <v>0</v>
      </c>
      <c r="F18" s="20">
        <f>Model!$W$20*((drdp!C18+drdp!L18)*MSZ!$B18+(drdp!F18+drdp!O18)*MSZ!$C18+(drdp!I18+drdp!R18)*MSZ!$D18)</f>
        <v>0</v>
      </c>
      <c r="G18" s="20">
        <f>Model!$W$20*((drdp!D18+drdp!M18)*MSZ!$B18+(drdp!G18+drdp!P18)*MSZ!$C18+(drdp!J18+drdp!S18)*MSZ!$D18)</f>
        <v>0</v>
      </c>
      <c r="H18" s="18">
        <f>Model!$W$20*((drdp!B18)*MSZ!$B18+(drdp!E18)*MSZ!$C18+(drdp!H18)*MSZ!$D18)</f>
        <v>0</v>
      </c>
      <c r="I18" s="18">
        <f>Model!$W$20*((drdp!C18)*MSZ!$B18+(drdp!F18)*MSZ!$C18+(drdp!I18)*MSZ!$D18)</f>
        <v>0</v>
      </c>
      <c r="J18" s="18">
        <f>Model!$W$20*((drdp!D18)*MSZ!$B18+(drdp!G18)*MSZ!$C18+(drdp!J18)*MSZ!$D18)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f>-(SIN(Wellpath!$L19) * COS(Wellpath!$O19) + TAN(Dip) * COS(Wellpath!$L19)) * SIN(Wellpath!$L19) * SIN(Wellpath!$O19)</f>
        <v>0</v>
      </c>
      <c r="E19" s="20">
        <f>Model!$W$20*((drdp!B19+drdp!K19)*MSZ!$B19+(drdp!E19+drdp!N19)*MSZ!$C19+(drdp!H19+drdp!Q19)*MSZ!$D19)</f>
        <v>0</v>
      </c>
      <c r="F19" s="20">
        <f>Model!$W$20*((drdp!C19+drdp!L19)*MSZ!$B19+(drdp!F19+drdp!O19)*MSZ!$C19+(drdp!I19+drdp!R19)*MSZ!$D19)</f>
        <v>0</v>
      </c>
      <c r="G19" s="20">
        <f>Model!$W$20*((drdp!D19+drdp!M19)*MSZ!$B19+(drdp!G19+drdp!P19)*MSZ!$C19+(drdp!J19+drdp!S19)*MSZ!$D19)</f>
        <v>0</v>
      </c>
      <c r="H19" s="18">
        <f>Model!$W$20*((drdp!B19)*MSZ!$B19+(drdp!E19)*MSZ!$C19+(drdp!H19)*MSZ!$D19)</f>
        <v>0</v>
      </c>
      <c r="I19" s="18">
        <f>Model!$W$20*((drdp!C19)*MSZ!$B19+(drdp!F19)*MSZ!$C19+(drdp!I19)*MSZ!$D19)</f>
        <v>0</v>
      </c>
      <c r="J19" s="18">
        <f>Model!$W$20*((drdp!D19)*MSZ!$B19+(drdp!G19)*MSZ!$C19+(drdp!J19)*MSZ!$D19)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f>-(SIN(Wellpath!$L20) * COS(Wellpath!$O20) + TAN(Dip) * COS(Wellpath!$L20)) * SIN(Wellpath!$L20) * SIN(Wellpath!$O20)</f>
        <v>0</v>
      </c>
      <c r="E20" s="20">
        <f>Model!$W$20*((drdp!B20+drdp!K20)*MSZ!$B20+(drdp!E20+drdp!N20)*MSZ!$C20+(drdp!H20+drdp!Q20)*MSZ!$D20)</f>
        <v>0</v>
      </c>
      <c r="F20" s="20">
        <f>Model!$W$20*((drdp!C20+drdp!L20)*MSZ!$B20+(drdp!F20+drdp!O20)*MSZ!$C20+(drdp!I20+drdp!R20)*MSZ!$D20)</f>
        <v>0</v>
      </c>
      <c r="G20" s="20">
        <f>Model!$W$20*((drdp!D20+drdp!M20)*MSZ!$B20+(drdp!G20+drdp!P20)*MSZ!$C20+(drdp!J20+drdp!S20)*MSZ!$D20)</f>
        <v>0</v>
      </c>
      <c r="H20" s="18">
        <f>Model!$W$20*((drdp!B20)*MSZ!$B20+(drdp!E20)*MSZ!$C20+(drdp!H20)*MSZ!$D20)</f>
        <v>0</v>
      </c>
      <c r="I20" s="18">
        <f>Model!$W$20*((drdp!C20)*MSZ!$B20+(drdp!F20)*MSZ!$C20+(drdp!I20)*MSZ!$D20)</f>
        <v>0</v>
      </c>
      <c r="J20" s="18">
        <f>Model!$W$20*((drdp!D20)*MSZ!$B20+(drdp!G20)*MSZ!$C20+(drdp!J20)*MSZ!$D20)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f>-(SIN(Wellpath!$L21) * COS(Wellpath!$O21) + TAN(Dip) * COS(Wellpath!$L21)) * SIN(Wellpath!$L21) * SIN(Wellpath!$O21)</f>
        <v>-8.905940783215242E-3</v>
      </c>
      <c r="E21" s="20">
        <f>Model!$W$20*((drdp!B21+drdp!K21)*MSZ!$B21+(drdp!E21+drdp!N21)*MSZ!$C21+(drdp!H21+drdp!Q21)*MSZ!$D21)</f>
        <v>0</v>
      </c>
      <c r="F21" s="20">
        <f>Model!$W$20*((drdp!C21+drdp!L21)*MSZ!$B21+(drdp!F21+drdp!O21)*MSZ!$C21+(drdp!I21+drdp!R21)*MSZ!$D21)</f>
        <v>-4.1282886141536758E-6</v>
      </c>
      <c r="G21" s="20">
        <f>Model!$W$20*((drdp!D21+drdp!M21)*MSZ!$B21+(drdp!G21+drdp!P21)*MSZ!$C21+(drdp!J21+drdp!S21)*MSZ!$D21)</f>
        <v>0</v>
      </c>
      <c r="H21" s="18">
        <f>Model!$W$20*((drdp!B21)*MSZ!$B21+(drdp!E21)*MSZ!$C21+(drdp!H21)*MSZ!$D21)</f>
        <v>0</v>
      </c>
      <c r="I21" s="18">
        <f>Model!$W$20*((drdp!C21)*MSZ!$B21+(drdp!F21)*MSZ!$C21+(drdp!I21)*MSZ!$D21)</f>
        <v>-1.032072153538419E-6</v>
      </c>
      <c r="J21" s="18">
        <f>Model!$W$20*((drdp!D21)*MSZ!$B21+(drdp!G21)*MSZ!$C21+(drdp!J21)*MSZ!$D21)</f>
        <v>0</v>
      </c>
      <c r="K21" s="21">
        <f>SUM(E$3:E20)+H21</f>
        <v>0</v>
      </c>
      <c r="L21" s="21">
        <f>SUM(F$3:F20)+I21</f>
        <v>-1.032072153538419E-6</v>
      </c>
      <c r="M21" s="21">
        <f>SUM(G$3:G20)+J21</f>
        <v>0</v>
      </c>
      <c r="N21" s="21"/>
      <c r="O21" s="21"/>
      <c r="P21" s="21"/>
      <c r="Q21" s="19">
        <f t="shared" si="1"/>
        <v>0</v>
      </c>
      <c r="R21" s="19">
        <f t="shared" si="1"/>
        <v>1.0651729301094299E-12</v>
      </c>
      <c r="S21" s="19">
        <f t="shared" si="1"/>
        <v>0</v>
      </c>
      <c r="T21" s="19">
        <f t="shared" si="2"/>
        <v>0</v>
      </c>
      <c r="U21" s="19">
        <f t="shared" si="3"/>
        <v>0</v>
      </c>
      <c r="V21" s="19">
        <f t="shared" si="4"/>
        <v>0</v>
      </c>
    </row>
    <row r="22" spans="1:22" x14ac:dyDescent="0.25">
      <c r="A22" s="26">
        <f>Wellpath!E22</f>
        <v>540</v>
      </c>
      <c r="B22" s="22">
        <v>0</v>
      </c>
      <c r="C22" s="22">
        <v>0</v>
      </c>
      <c r="D22" s="22">
        <f>-(SIN(Wellpath!$L22) * COS(Wellpath!$O22) + TAN(Dip) * COS(Wellpath!$L22)) * SIN(Wellpath!$L22) * SIN(Wellpath!$O22)</f>
        <v>-3.510023208327432E-2</v>
      </c>
      <c r="E22" s="20">
        <f>Model!$W$20*((drdp!B22+drdp!K22)*MSZ!$B22+(drdp!E22+drdp!N22)*MSZ!$C22+(drdp!H22+drdp!Q22)*MSZ!$D22)</f>
        <v>0</v>
      </c>
      <c r="F22" s="20">
        <f>Model!$W$20*((drdp!C22+drdp!L22)*MSZ!$B22+(drdp!F22+drdp!O22)*MSZ!$C22+(drdp!I22+drdp!R22)*MSZ!$D22)</f>
        <v>-9.7865202808494634E-5</v>
      </c>
      <c r="G22" s="20">
        <f>Model!$W$20*((drdp!D22+drdp!M22)*MSZ!$B22+(drdp!G22+drdp!P22)*MSZ!$C22+(drdp!J22+drdp!S22)*MSZ!$D22)</f>
        <v>0</v>
      </c>
      <c r="H22" s="18">
        <f>Model!$W$20*((drdp!B22)*MSZ!$B22+(drdp!E22)*MSZ!$C22+(drdp!H22)*MSZ!$D22)</f>
        <v>0</v>
      </c>
      <c r="I22" s="18">
        <f>Model!$W$20*((drdp!C22)*MSZ!$B22+(drdp!F22)*MSZ!$C22+(drdp!I22)*MSZ!$D22)</f>
        <v>-4.8932601404247317E-5</v>
      </c>
      <c r="J22" s="18">
        <f>Model!$W$20*((drdp!D22)*MSZ!$B22+(drdp!G22)*MSZ!$C22+(drdp!J22)*MSZ!$D22)</f>
        <v>0</v>
      </c>
      <c r="K22" s="21">
        <f>SUM(E$3:E21)+H22</f>
        <v>0</v>
      </c>
      <c r="L22" s="21">
        <f>SUM(F$3:F21)+I22</f>
        <v>-5.3060890018400989E-5</v>
      </c>
      <c r="M22" s="21">
        <f>SUM(G$3:G21)+J22</f>
        <v>0</v>
      </c>
      <c r="N22" s="21"/>
      <c r="O22" s="21"/>
      <c r="P22" s="21"/>
      <c r="Q22" s="19">
        <f t="shared" si="1"/>
        <v>0</v>
      </c>
      <c r="R22" s="19">
        <f t="shared" si="1"/>
        <v>2.8154580495448458E-9</v>
      </c>
      <c r="S22" s="19">
        <f t="shared" si="1"/>
        <v>0</v>
      </c>
      <c r="T22" s="19">
        <f t="shared" si="2"/>
        <v>0</v>
      </c>
      <c r="U22" s="19">
        <f t="shared" si="3"/>
        <v>0</v>
      </c>
      <c r="V22" s="19">
        <f t="shared" si="4"/>
        <v>0</v>
      </c>
    </row>
    <row r="23" spans="1:22" x14ac:dyDescent="0.25">
      <c r="A23" s="26">
        <f>Wellpath!E23</f>
        <v>570</v>
      </c>
      <c r="B23" s="22">
        <v>0</v>
      </c>
      <c r="C23" s="22">
        <v>0</v>
      </c>
      <c r="D23" s="22">
        <f>-(SIN(Wellpath!$L23) * COS(Wellpath!$O23) + TAN(Dip) * COS(Wellpath!$L23)) * SIN(Wellpath!$L23) * SIN(Wellpath!$O23)</f>
        <v>-6.0193322142379983E-2</v>
      </c>
      <c r="E23" s="20">
        <f>Model!$W$20*((drdp!B23+drdp!K23)*MSZ!$B23+(drdp!E23+drdp!N23)*MSZ!$C23+(drdp!H23+drdp!Q23)*MSZ!$D23)</f>
        <v>0</v>
      </c>
      <c r="F23" s="20">
        <f>Model!$W$20*((drdp!C23+drdp!L23)*MSZ!$B23+(drdp!F23+drdp!O23)*MSZ!$C23+(drdp!I23+drdp!R23)*MSZ!$D23)</f>
        <v>-2.9348492255472461E-4</v>
      </c>
      <c r="G23" s="20">
        <f>Model!$W$20*((drdp!D23+drdp!M23)*MSZ!$B23+(drdp!G23+drdp!P23)*MSZ!$C23+(drdp!J23+drdp!S23)*MSZ!$D23)</f>
        <v>0</v>
      </c>
      <c r="H23" s="18">
        <f>Model!$W$20*((drdp!B23)*MSZ!$B23+(drdp!E23)*MSZ!$C23+(drdp!H23)*MSZ!$D23)</f>
        <v>0</v>
      </c>
      <c r="I23" s="18">
        <f>Model!$W$20*((drdp!C23)*MSZ!$B23+(drdp!F23)*MSZ!$C23+(drdp!I23)*MSZ!$D23)</f>
        <v>-1.4674246127736231E-4</v>
      </c>
      <c r="J23" s="18">
        <f>Model!$W$20*((drdp!D23)*MSZ!$B23+(drdp!G23)*MSZ!$C23+(drdp!J23)*MSZ!$D23)</f>
        <v>0</v>
      </c>
      <c r="K23" s="21">
        <f>SUM(E$3:E22)+H23</f>
        <v>0</v>
      </c>
      <c r="L23" s="21">
        <f>SUM(F$3:F22)+I23</f>
        <v>-2.4873595270001061E-4</v>
      </c>
      <c r="M23" s="21">
        <f>SUM(G$3:G22)+J23</f>
        <v>0</v>
      </c>
      <c r="N23" s="21"/>
      <c r="O23" s="21"/>
      <c r="P23" s="21"/>
      <c r="Q23" s="19">
        <f t="shared" si="1"/>
        <v>0</v>
      </c>
      <c r="R23" s="19">
        <f t="shared" si="1"/>
        <v>6.1869574165581919E-8</v>
      </c>
      <c r="S23" s="19">
        <f t="shared" si="1"/>
        <v>0</v>
      </c>
      <c r="T23" s="19">
        <f t="shared" si="2"/>
        <v>0</v>
      </c>
      <c r="U23" s="19">
        <f t="shared" si="3"/>
        <v>0</v>
      </c>
      <c r="V23" s="19">
        <f t="shared" si="4"/>
        <v>0</v>
      </c>
    </row>
    <row r="24" spans="1:22" x14ac:dyDescent="0.25">
      <c r="A24" s="26">
        <f>Wellpath!E24</f>
        <v>600</v>
      </c>
      <c r="B24" s="22">
        <v>0</v>
      </c>
      <c r="C24" s="22">
        <v>0</v>
      </c>
      <c r="D24" s="22">
        <f>-(SIN(Wellpath!$L24) * COS(Wellpath!$O24) + TAN(Dip) * COS(Wellpath!$L24)) * SIN(Wellpath!$L24) * SIN(Wellpath!$O24)</f>
        <v>-8.3994237393560447E-2</v>
      </c>
      <c r="E24" s="20">
        <f>Model!$W$20*((drdp!B24+drdp!K24)*MSZ!$B24+(drdp!E24+drdp!N24)*MSZ!$C24+(drdp!H24+drdp!Q24)*MSZ!$D24)</f>
        <v>0</v>
      </c>
      <c r="F24" s="20">
        <f>Model!$W$20*((drdp!C24+drdp!L24)*MSZ!$B24+(drdp!F24+drdp!O24)*MSZ!$C24+(drdp!I24+drdp!R24)*MSZ!$D24)</f>
        <v>-5.8409308721479685E-4</v>
      </c>
      <c r="G24" s="20">
        <f>Model!$W$20*((drdp!D24+drdp!M24)*MSZ!$B24+(drdp!G24+drdp!P24)*MSZ!$C24+(drdp!J24+drdp!S24)*MSZ!$D24)</f>
        <v>0</v>
      </c>
      <c r="H24" s="18">
        <f>Model!$W$20*((drdp!B24)*MSZ!$B24+(drdp!E24)*MSZ!$C24+(drdp!H24)*MSZ!$D24)</f>
        <v>0</v>
      </c>
      <c r="I24" s="18">
        <f>Model!$W$20*((drdp!C24)*MSZ!$B24+(drdp!F24)*MSZ!$C24+(drdp!I24)*MSZ!$D24)</f>
        <v>-2.9204654360739842E-4</v>
      </c>
      <c r="J24" s="18">
        <f>Model!$W$20*((drdp!D24)*MSZ!$B24+(drdp!G24)*MSZ!$C24+(drdp!J24)*MSZ!$D24)</f>
        <v>0</v>
      </c>
      <c r="K24" s="21">
        <f>SUM(E$3:E23)+H24</f>
        <v>0</v>
      </c>
      <c r="L24" s="21">
        <f>SUM(F$3:F23)+I24</f>
        <v>-6.8752495758477136E-4</v>
      </c>
      <c r="M24" s="21">
        <f>SUM(G$3:G23)+J24</f>
        <v>0</v>
      </c>
      <c r="N24" s="21"/>
      <c r="O24" s="21"/>
      <c r="P24" s="21"/>
      <c r="Q24" s="19">
        <f t="shared" si="1"/>
        <v>0</v>
      </c>
      <c r="R24" s="19">
        <f t="shared" si="1"/>
        <v>4.7269056730194165E-7</v>
      </c>
      <c r="S24" s="19">
        <f t="shared" si="1"/>
        <v>0</v>
      </c>
      <c r="T24" s="19">
        <f t="shared" si="2"/>
        <v>0</v>
      </c>
      <c r="U24" s="19">
        <f t="shared" si="3"/>
        <v>0</v>
      </c>
      <c r="V24" s="19">
        <f t="shared" si="4"/>
        <v>0</v>
      </c>
    </row>
    <row r="25" spans="1:22" x14ac:dyDescent="0.25">
      <c r="A25" s="26">
        <f>Wellpath!E25</f>
        <v>630</v>
      </c>
      <c r="B25" s="22">
        <v>0</v>
      </c>
      <c r="C25" s="22">
        <v>0</v>
      </c>
      <c r="D25" s="22">
        <f>-(SIN(Wellpath!$L25) * COS(Wellpath!$O25) + TAN(Dip) * COS(Wellpath!$L25)) * SIN(Wellpath!$L25) * SIN(Wellpath!$O25)</f>
        <v>-0.10632183850036861</v>
      </c>
      <c r="E25" s="20">
        <f>Model!$W$20*((drdp!B25+drdp!K25)*MSZ!$B25+(drdp!E25+drdp!N25)*MSZ!$C25+(drdp!H25+drdp!Q25)*MSZ!$D25)</f>
        <v>0</v>
      </c>
      <c r="F25" s="20">
        <f>Model!$W$20*((drdp!C25+drdp!L25)*MSZ!$B25+(drdp!F25+drdp!O25)*MSZ!$C25+(drdp!I25+drdp!R25)*MSZ!$D25)</f>
        <v>-9.5891553839466681E-4</v>
      </c>
      <c r="G25" s="20">
        <f>Model!$W$20*((drdp!D25+drdp!M25)*MSZ!$B25+(drdp!G25+drdp!P25)*MSZ!$C25+(drdp!J25+drdp!S25)*MSZ!$D25)</f>
        <v>0</v>
      </c>
      <c r="H25" s="18">
        <f>Model!$W$20*((drdp!B25)*MSZ!$B25+(drdp!E25)*MSZ!$C25+(drdp!H25)*MSZ!$D25)</f>
        <v>0</v>
      </c>
      <c r="I25" s="18">
        <f>Model!$W$20*((drdp!C25)*MSZ!$B25+(drdp!F25)*MSZ!$C25+(drdp!I25)*MSZ!$D25)</f>
        <v>-4.7945776919733341E-4</v>
      </c>
      <c r="J25" s="18">
        <f>Model!$W$20*((drdp!D25)*MSZ!$B25+(drdp!G25)*MSZ!$C25+(drdp!J25)*MSZ!$D25)</f>
        <v>0</v>
      </c>
      <c r="K25" s="21">
        <f>SUM(E$3:E24)+H25</f>
        <v>0</v>
      </c>
      <c r="L25" s="21">
        <f>SUM(F$3:F24)+I25</f>
        <v>-1.4590292703895032E-3</v>
      </c>
      <c r="M25" s="21">
        <f>SUM(G$3:G24)+J25</f>
        <v>0</v>
      </c>
      <c r="N25" s="21"/>
      <c r="O25" s="21"/>
      <c r="P25" s="21"/>
      <c r="Q25" s="19">
        <f t="shared" si="1"/>
        <v>0</v>
      </c>
      <c r="R25" s="19">
        <f t="shared" si="1"/>
        <v>2.1287664118533261E-6</v>
      </c>
      <c r="S25" s="19">
        <f t="shared" si="1"/>
        <v>0</v>
      </c>
      <c r="T25" s="19">
        <f t="shared" si="2"/>
        <v>0</v>
      </c>
      <c r="U25" s="19">
        <f t="shared" si="3"/>
        <v>0</v>
      </c>
      <c r="V25" s="19">
        <f t="shared" si="4"/>
        <v>0</v>
      </c>
    </row>
    <row r="26" spans="1:22" x14ac:dyDescent="0.25">
      <c r="A26" s="26">
        <f>Wellpath!E26</f>
        <v>660</v>
      </c>
      <c r="B26" s="22">
        <v>0</v>
      </c>
      <c r="C26" s="22">
        <v>0</v>
      </c>
      <c r="D26" s="22">
        <f>-(SIN(Wellpath!$L26) * COS(Wellpath!$O26) + TAN(Dip) * COS(Wellpath!$L26)) * SIN(Wellpath!$L26) * SIN(Wellpath!$O26)</f>
        <v>-0.12700619893660753</v>
      </c>
      <c r="E26" s="20">
        <f>Model!$W$20*((drdp!B26+drdp!K26)*MSZ!$B26+(drdp!E26+drdp!N26)*MSZ!$C26+(drdp!H26+drdp!Q26)*MSZ!$D26)</f>
        <v>0</v>
      </c>
      <c r="F26" s="20">
        <f>Model!$W$20*((drdp!C26+drdp!L26)*MSZ!$B26+(drdp!F26+drdp!O26)*MSZ!$C26+(drdp!I26+drdp!R26)*MSZ!$D26)</f>
        <v>-1.4055578570916446E-3</v>
      </c>
      <c r="G26" s="20">
        <f>Model!$W$20*((drdp!D26+drdp!M26)*MSZ!$B26+(drdp!G26+drdp!P26)*MSZ!$C26+(drdp!J26+drdp!S26)*MSZ!$D26)</f>
        <v>0</v>
      </c>
      <c r="H26" s="18">
        <f>Model!$W$20*((drdp!B26)*MSZ!$B26+(drdp!E26)*MSZ!$C26+(drdp!H26)*MSZ!$D26)</f>
        <v>0</v>
      </c>
      <c r="I26" s="18">
        <f>Model!$W$20*((drdp!C26)*MSZ!$B26+(drdp!F26)*MSZ!$C26+(drdp!I26)*MSZ!$D26)</f>
        <v>-7.027789285458223E-4</v>
      </c>
      <c r="J26" s="18">
        <f>Model!$W$20*((drdp!D26)*MSZ!$B26+(drdp!G26)*MSZ!$C26+(drdp!J26)*MSZ!$D26)</f>
        <v>0</v>
      </c>
      <c r="K26" s="21">
        <f>SUM(E$3:E25)+H26</f>
        <v>0</v>
      </c>
      <c r="L26" s="21">
        <f>SUM(F$3:F25)+I26</f>
        <v>-2.641265968132659E-3</v>
      </c>
      <c r="M26" s="21">
        <f>SUM(G$3:G25)+J26</f>
        <v>0</v>
      </c>
      <c r="N26" s="21"/>
      <c r="O26" s="21"/>
      <c r="P26" s="21"/>
      <c r="Q26" s="19">
        <f t="shared" si="1"/>
        <v>0</v>
      </c>
      <c r="R26" s="19">
        <f t="shared" si="1"/>
        <v>6.9762859144157525E-6</v>
      </c>
      <c r="S26" s="19">
        <f t="shared" si="1"/>
        <v>0</v>
      </c>
      <c r="T26" s="19">
        <f t="shared" si="2"/>
        <v>0</v>
      </c>
      <c r="U26" s="19">
        <f t="shared" si="3"/>
        <v>0</v>
      </c>
      <c r="V26" s="19">
        <f t="shared" si="4"/>
        <v>0</v>
      </c>
    </row>
    <row r="27" spans="1:22" x14ac:dyDescent="0.25">
      <c r="A27" s="26">
        <f>Wellpath!E27</f>
        <v>690</v>
      </c>
      <c r="B27" s="22">
        <v>0</v>
      </c>
      <c r="C27" s="22">
        <v>0</v>
      </c>
      <c r="D27" s="22">
        <f>-(SIN(Wellpath!$L27) * COS(Wellpath!$O27) + TAN(Dip) * COS(Wellpath!$L27)) * SIN(Wellpath!$L27) * SIN(Wellpath!$O27)</f>
        <v>-0.14588989822979911</v>
      </c>
      <c r="E27" s="20">
        <f>Model!$W$20*((drdp!B27+drdp!K27)*MSZ!$B27+(drdp!E27+drdp!N27)*MSZ!$C27+(drdp!H27+drdp!Q27)*MSZ!$D27)</f>
        <v>0</v>
      </c>
      <c r="F27" s="20">
        <f>Model!$W$20*((drdp!C27+drdp!L27)*MSZ!$B27+(drdp!F27+drdp!O27)*MSZ!$C27+(drdp!I27+drdp!R27)*MSZ!$D27)</f>
        <v>-1.9102288210093076E-3</v>
      </c>
      <c r="G27" s="20">
        <f>Model!$W$20*((drdp!D27+drdp!M27)*MSZ!$B27+(drdp!G27+drdp!P27)*MSZ!$C27+(drdp!J27+drdp!S27)*MSZ!$D27)</f>
        <v>0</v>
      </c>
      <c r="H27" s="18">
        <f>Model!$W$20*((drdp!B27)*MSZ!$B27+(drdp!E27)*MSZ!$C27+(drdp!H27)*MSZ!$D27)</f>
        <v>0</v>
      </c>
      <c r="I27" s="18">
        <f>Model!$W$20*((drdp!C27)*MSZ!$B27+(drdp!F27)*MSZ!$C27+(drdp!I27)*MSZ!$D27)</f>
        <v>-9.5511441050465378E-4</v>
      </c>
      <c r="J27" s="18">
        <f>Model!$W$20*((drdp!D27)*MSZ!$B27+(drdp!G27)*MSZ!$C27+(drdp!J27)*MSZ!$D27)</f>
        <v>0</v>
      </c>
      <c r="K27" s="21">
        <f>SUM(E$3:E26)+H27</f>
        <v>0</v>
      </c>
      <c r="L27" s="21">
        <f>SUM(F$3:F26)+I27</f>
        <v>-4.2991593071831351E-3</v>
      </c>
      <c r="M27" s="21">
        <f>SUM(G$3:G26)+J27</f>
        <v>0</v>
      </c>
      <c r="N27" s="21"/>
      <c r="O27" s="21"/>
      <c r="P27" s="21"/>
      <c r="Q27" s="19">
        <f t="shared" si="1"/>
        <v>0</v>
      </c>
      <c r="R27" s="19">
        <f t="shared" si="1"/>
        <v>1.8482770748539373E-5</v>
      </c>
      <c r="S27" s="19">
        <f t="shared" si="1"/>
        <v>0</v>
      </c>
      <c r="T27" s="19">
        <f t="shared" si="2"/>
        <v>0</v>
      </c>
      <c r="U27" s="19">
        <f t="shared" si="3"/>
        <v>0</v>
      </c>
      <c r="V27" s="19">
        <f t="shared" si="4"/>
        <v>0</v>
      </c>
    </row>
    <row r="28" spans="1:22" x14ac:dyDescent="0.25">
      <c r="A28" s="26">
        <f>Wellpath!E28</f>
        <v>720</v>
      </c>
      <c r="B28" s="22">
        <v>0</v>
      </c>
      <c r="C28" s="22">
        <v>0</v>
      </c>
      <c r="D28" s="22">
        <f>-(SIN(Wellpath!$L28) * COS(Wellpath!$O28) + TAN(Dip) * COS(Wellpath!$L28)) * SIN(Wellpath!$L28) * SIN(Wellpath!$O28)</f>
        <v>-0.16282922002603281</v>
      </c>
      <c r="E28" s="20">
        <f>Model!$W$20*((drdp!B28+drdp!K28)*MSZ!$B28+(drdp!E28+drdp!N28)*MSZ!$C28+(drdp!H28+drdp!Q28)*MSZ!$D28)</f>
        <v>0</v>
      </c>
      <c r="F28" s="20">
        <f>Model!$W$20*((drdp!C28+drdp!L28)*MSZ!$B28+(drdp!F28+drdp!O28)*MSZ!$C28+(drdp!I28+drdp!R28)*MSZ!$D28)</f>
        <v>-2.4579880812577405E-3</v>
      </c>
      <c r="G28" s="20">
        <f>Model!$W$20*((drdp!D28+drdp!M28)*MSZ!$B28+(drdp!G28+drdp!P28)*MSZ!$C28+(drdp!J28+drdp!S28)*MSZ!$D28)</f>
        <v>0</v>
      </c>
      <c r="H28" s="18">
        <f>Model!$W$20*((drdp!B28)*MSZ!$B28+(drdp!E28)*MSZ!$C28+(drdp!H28)*MSZ!$D28)</f>
        <v>0</v>
      </c>
      <c r="I28" s="18">
        <f>Model!$W$20*((drdp!C28)*MSZ!$B28+(drdp!F28)*MSZ!$C28+(drdp!I28)*MSZ!$D28)</f>
        <v>-1.2289940406288702E-3</v>
      </c>
      <c r="J28" s="18">
        <f>Model!$W$20*((drdp!D28)*MSZ!$B28+(drdp!G28)*MSZ!$C28+(drdp!J28)*MSZ!$D28)</f>
        <v>0</v>
      </c>
      <c r="K28" s="21">
        <f>SUM(E$3:E27)+H28</f>
        <v>0</v>
      </c>
      <c r="L28" s="21">
        <f>SUM(F$3:F27)+I28</f>
        <v>-6.4832677583166586E-3</v>
      </c>
      <c r="M28" s="21">
        <f>SUM(G$3:G27)+J28</f>
        <v>0</v>
      </c>
      <c r="N28" s="21"/>
      <c r="O28" s="21"/>
      <c r="P28" s="21"/>
      <c r="Q28" s="19">
        <f t="shared" si="1"/>
        <v>0</v>
      </c>
      <c r="R28" s="19">
        <f t="shared" si="1"/>
        <v>4.2032760826028311E-5</v>
      </c>
      <c r="S28" s="19">
        <f t="shared" si="1"/>
        <v>0</v>
      </c>
      <c r="T28" s="19">
        <f t="shared" si="2"/>
        <v>0</v>
      </c>
      <c r="U28" s="19">
        <f t="shared" si="3"/>
        <v>0</v>
      </c>
      <c r="V28" s="19">
        <f t="shared" si="4"/>
        <v>0</v>
      </c>
    </row>
    <row r="29" spans="1:22" x14ac:dyDescent="0.25">
      <c r="A29" s="26">
        <f>Wellpath!E29</f>
        <v>750</v>
      </c>
      <c r="B29" s="22">
        <v>0</v>
      </c>
      <c r="C29" s="22">
        <v>0</v>
      </c>
      <c r="D29" s="22">
        <f>-(SIN(Wellpath!$L29) * COS(Wellpath!$O29) + TAN(Dip) * COS(Wellpath!$L29)) * SIN(Wellpath!$L29) * SIN(Wellpath!$O29)</f>
        <v>-0.1776952458581971</v>
      </c>
      <c r="E29" s="20">
        <f>Model!$W$20*((drdp!B29+drdp!K29)*MSZ!$B29+(drdp!E29+drdp!N29)*MSZ!$C29+(drdp!H29+drdp!Q29)*MSZ!$D29)</f>
        <v>0</v>
      </c>
      <c r="F29" s="20">
        <f>Model!$W$20*((drdp!C29+drdp!L29)*MSZ!$B29+(drdp!F29+drdp!O29)*MSZ!$C29+(drdp!I29+drdp!R29)*MSZ!$D29)</f>
        <v>-3.0330137983408485E-3</v>
      </c>
      <c r="G29" s="20">
        <f>Model!$W$20*((drdp!D29+drdp!M29)*MSZ!$B29+(drdp!G29+drdp!P29)*MSZ!$C29+(drdp!J29+drdp!S29)*MSZ!$D29)</f>
        <v>0</v>
      </c>
      <c r="H29" s="18">
        <f>Model!$W$20*((drdp!B29)*MSZ!$B29+(drdp!E29)*MSZ!$C29+(drdp!H29)*MSZ!$D29)</f>
        <v>0</v>
      </c>
      <c r="I29" s="18">
        <f>Model!$W$20*((drdp!C29)*MSZ!$B29+(drdp!F29)*MSZ!$C29+(drdp!I29)*MSZ!$D29)</f>
        <v>-1.5165068991704242E-3</v>
      </c>
      <c r="J29" s="18">
        <f>Model!$W$20*((drdp!D29)*MSZ!$B29+(drdp!G29)*MSZ!$C29+(drdp!J29)*MSZ!$D29)</f>
        <v>0</v>
      </c>
      <c r="K29" s="21">
        <f>SUM(E$3:E28)+H29</f>
        <v>0</v>
      </c>
      <c r="L29" s="21">
        <f>SUM(F$3:F28)+I29</f>
        <v>-9.228768698115954E-3</v>
      </c>
      <c r="M29" s="21">
        <f>SUM(G$3:G28)+J29</f>
        <v>0</v>
      </c>
      <c r="N29" s="21"/>
      <c r="O29" s="21"/>
      <c r="P29" s="21"/>
      <c r="Q29" s="19">
        <f t="shared" si="1"/>
        <v>0</v>
      </c>
      <c r="R29" s="19">
        <f t="shared" si="1"/>
        <v>8.5170171683324837E-5</v>
      </c>
      <c r="S29" s="19">
        <f t="shared" si="1"/>
        <v>0</v>
      </c>
      <c r="T29" s="19">
        <f t="shared" si="2"/>
        <v>0</v>
      </c>
      <c r="U29" s="19">
        <f t="shared" si="3"/>
        <v>0</v>
      </c>
      <c r="V29" s="19">
        <f t="shared" si="4"/>
        <v>0</v>
      </c>
    </row>
    <row r="30" spans="1:22" x14ac:dyDescent="0.25">
      <c r="A30" s="26">
        <f>Wellpath!E30</f>
        <v>780</v>
      </c>
      <c r="B30" s="22">
        <v>0</v>
      </c>
      <c r="C30" s="22">
        <v>0</v>
      </c>
      <c r="D30" s="22">
        <f>-(SIN(Wellpath!$L30) * COS(Wellpath!$O30) + TAN(Dip) * COS(Wellpath!$L30)) * SIN(Wellpath!$L30) * SIN(Wellpath!$O30)</f>
        <v>-0.19037483629335744</v>
      </c>
      <c r="E30" s="20">
        <f>Model!$W$20*((drdp!B30+drdp!K30)*MSZ!$B30+(drdp!E30+drdp!N30)*MSZ!$C30+(drdp!H30+drdp!Q30)*MSZ!$D30)</f>
        <v>0</v>
      </c>
      <c r="F30" s="20">
        <f>Model!$W$20*((drdp!C30+drdp!L30)*MSZ!$B30+(drdp!F30+drdp!O30)*MSZ!$C30+(drdp!I30+drdp!R30)*MSZ!$D30)</f>
        <v>-3.6188856352573858E-3</v>
      </c>
      <c r="G30" s="20">
        <f>Model!$W$20*((drdp!D30+drdp!M30)*MSZ!$B30+(drdp!G30+drdp!P30)*MSZ!$C30+(drdp!J30+drdp!S30)*MSZ!$D30)</f>
        <v>0</v>
      </c>
      <c r="H30" s="18">
        <f>Model!$W$20*((drdp!B30)*MSZ!$B30+(drdp!E30)*MSZ!$C30+(drdp!H30)*MSZ!$D30)</f>
        <v>0</v>
      </c>
      <c r="I30" s="18">
        <f>Model!$W$20*((drdp!C30)*MSZ!$B30+(drdp!F30)*MSZ!$C30+(drdp!I30)*MSZ!$D30)</f>
        <v>-1.8094428176286929E-3</v>
      </c>
      <c r="J30" s="18">
        <f>Model!$W$20*((drdp!D30)*MSZ!$B30+(drdp!G30)*MSZ!$C30+(drdp!J30)*MSZ!$D30)</f>
        <v>0</v>
      </c>
      <c r="K30" s="21">
        <f>SUM(E$3:E29)+H30</f>
        <v>0</v>
      </c>
      <c r="L30" s="21">
        <f>SUM(F$3:F29)+I30</f>
        <v>-1.2554718414915072E-2</v>
      </c>
      <c r="M30" s="21">
        <f>SUM(G$3:G29)+J30</f>
        <v>0</v>
      </c>
      <c r="N30" s="21"/>
      <c r="O30" s="21"/>
      <c r="P30" s="21"/>
      <c r="Q30" s="19">
        <f t="shared" si="1"/>
        <v>0</v>
      </c>
      <c r="R30" s="19">
        <f t="shared" si="1"/>
        <v>1.5762095447780763E-4</v>
      </c>
      <c r="S30" s="19">
        <f t="shared" si="1"/>
        <v>0</v>
      </c>
      <c r="T30" s="19">
        <f t="shared" si="2"/>
        <v>0</v>
      </c>
      <c r="U30" s="19">
        <f t="shared" si="3"/>
        <v>0</v>
      </c>
      <c r="V30" s="19">
        <f t="shared" si="4"/>
        <v>0</v>
      </c>
    </row>
    <row r="31" spans="1:22" x14ac:dyDescent="0.25">
      <c r="A31" s="26">
        <f>Wellpath!E31</f>
        <v>810</v>
      </c>
      <c r="B31" s="22">
        <v>0</v>
      </c>
      <c r="C31" s="22">
        <v>0</v>
      </c>
      <c r="D31" s="22">
        <f>-(SIN(Wellpath!$L31) * COS(Wellpath!$O31) + TAN(Dip) * COS(Wellpath!$L31)) * SIN(Wellpath!$L31) * SIN(Wellpath!$O31)</f>
        <v>-0.20077149199215624</v>
      </c>
      <c r="E31" s="20">
        <f>Model!$W$20*((drdp!B31+drdp!K31)*MSZ!$B31+(drdp!E31+drdp!N31)*MSZ!$C31+(drdp!H31+drdp!Q31)*MSZ!$D31)</f>
        <v>0</v>
      </c>
      <c r="F31" s="20">
        <f>Model!$W$20*((drdp!C31+drdp!L31)*MSZ!$B31+(drdp!F31+drdp!O31)*MSZ!$C31+(drdp!I31+drdp!R31)*MSZ!$D31)</f>
        <v>-4.1988782422552563E-3</v>
      </c>
      <c r="G31" s="20">
        <f>Model!$W$20*((drdp!D31+drdp!M31)*MSZ!$B31+(drdp!G31+drdp!P31)*MSZ!$C31+(drdp!J31+drdp!S31)*MSZ!$D31)</f>
        <v>0</v>
      </c>
      <c r="H31" s="18">
        <f>Model!$W$20*((drdp!B31)*MSZ!$B31+(drdp!E31)*MSZ!$C31+(drdp!H31)*MSZ!$D31)</f>
        <v>0</v>
      </c>
      <c r="I31" s="18">
        <f>Model!$W$20*((drdp!C31)*MSZ!$B31+(drdp!F31)*MSZ!$C31+(drdp!I31)*MSZ!$D31)</f>
        <v>-2.0994391211276281E-3</v>
      </c>
      <c r="J31" s="18">
        <f>Model!$W$20*((drdp!D31)*MSZ!$B31+(drdp!G31)*MSZ!$C31+(drdp!J31)*MSZ!$D31)</f>
        <v>0</v>
      </c>
      <c r="K31" s="21">
        <f>SUM(E$3:E30)+H31</f>
        <v>0</v>
      </c>
      <c r="L31" s="21">
        <f>SUM(F$3:F30)+I31</f>
        <v>-1.6463600353671393E-2</v>
      </c>
      <c r="M31" s="21">
        <f>SUM(G$3:G30)+J31</f>
        <v>0</v>
      </c>
      <c r="N31" s="21"/>
      <c r="O31" s="21"/>
      <c r="P31" s="21"/>
      <c r="Q31" s="19">
        <f t="shared" si="1"/>
        <v>0</v>
      </c>
      <c r="R31" s="19">
        <f t="shared" si="1"/>
        <v>2.7105013660540879E-4</v>
      </c>
      <c r="S31" s="19">
        <f t="shared" si="1"/>
        <v>0</v>
      </c>
      <c r="T31" s="19">
        <f t="shared" si="2"/>
        <v>0</v>
      </c>
      <c r="U31" s="19">
        <f t="shared" si="3"/>
        <v>0</v>
      </c>
      <c r="V31" s="19">
        <f t="shared" si="4"/>
        <v>0</v>
      </c>
    </row>
    <row r="32" spans="1:22" x14ac:dyDescent="0.25">
      <c r="A32" s="26">
        <f>Wellpath!E32</f>
        <v>840</v>
      </c>
      <c r="B32" s="22">
        <v>0</v>
      </c>
      <c r="C32" s="22">
        <v>0</v>
      </c>
      <c r="D32" s="22">
        <f>-(SIN(Wellpath!$L32) * COS(Wellpath!$O32) + TAN(Dip) * COS(Wellpath!$L32)) * SIN(Wellpath!$L32) * SIN(Wellpath!$O32)</f>
        <v>-0.20880608812705317</v>
      </c>
      <c r="E32" s="20">
        <f>Model!$W$20*((drdp!B32+drdp!K32)*MSZ!$B32+(drdp!E32+drdp!N32)*MSZ!$C32+(drdp!H32+drdp!Q32)*MSZ!$D32)</f>
        <v>0</v>
      </c>
      <c r="F32" s="20">
        <f>Model!$W$20*((drdp!C32+drdp!L32)*MSZ!$B32+(drdp!F32+drdp!O32)*MSZ!$C32+(drdp!I32+drdp!R32)*MSZ!$D32)</f>
        <v>-4.7562601877853428E-3</v>
      </c>
      <c r="G32" s="20">
        <f>Model!$W$20*((drdp!D32+drdp!M32)*MSZ!$B32+(drdp!G32+drdp!P32)*MSZ!$C32+(drdp!J32+drdp!S32)*MSZ!$D32)</f>
        <v>0</v>
      </c>
      <c r="H32" s="18">
        <f>Model!$W$20*((drdp!B32)*MSZ!$B32+(drdp!E32)*MSZ!$C32+(drdp!H32)*MSZ!$D32)</f>
        <v>0</v>
      </c>
      <c r="I32" s="18">
        <f>Model!$W$20*((drdp!C32)*MSZ!$B32+(drdp!F32)*MSZ!$C32+(drdp!I32)*MSZ!$D32)</f>
        <v>-2.3781300938926714E-3</v>
      </c>
      <c r="J32" s="18">
        <f>Model!$W$20*((drdp!D32)*MSZ!$B32+(drdp!G32)*MSZ!$C32+(drdp!J32)*MSZ!$D32)</f>
        <v>0</v>
      </c>
      <c r="K32" s="21">
        <f>SUM(E$3:E31)+H32</f>
        <v>0</v>
      </c>
      <c r="L32" s="21">
        <f>SUM(F$3:F31)+I32</f>
        <v>-2.094116956869169E-2</v>
      </c>
      <c r="M32" s="21">
        <f>SUM(G$3:G31)+J32</f>
        <v>0</v>
      </c>
      <c r="N32" s="21"/>
      <c r="O32" s="21"/>
      <c r="P32" s="21"/>
      <c r="Q32" s="19">
        <f t="shared" si="1"/>
        <v>0</v>
      </c>
      <c r="R32" s="19">
        <f t="shared" si="1"/>
        <v>4.385325829046989E-4</v>
      </c>
      <c r="S32" s="19">
        <f t="shared" si="1"/>
        <v>0</v>
      </c>
      <c r="T32" s="19">
        <f t="shared" si="2"/>
        <v>0</v>
      </c>
      <c r="U32" s="19">
        <f t="shared" si="3"/>
        <v>0</v>
      </c>
      <c r="V32" s="19">
        <f t="shared" si="4"/>
        <v>0</v>
      </c>
    </row>
    <row r="33" spans="1:22" x14ac:dyDescent="0.25">
      <c r="A33" s="26">
        <f>Wellpath!E33</f>
        <v>870</v>
      </c>
      <c r="B33" s="22">
        <v>0</v>
      </c>
      <c r="C33" s="22">
        <v>0</v>
      </c>
      <c r="D33" s="22">
        <f>-(SIN(Wellpath!$L33) * COS(Wellpath!$O33) + TAN(Dip) * COS(Wellpath!$L33)) * SIN(Wellpath!$L33) * SIN(Wellpath!$O33)</f>
        <v>-0.21441747657003998</v>
      </c>
      <c r="E33" s="20">
        <f>Model!$W$20*((drdp!B33+drdp!K33)*MSZ!$B33+(drdp!E33+drdp!N33)*MSZ!$C33+(drdp!H33+drdp!Q33)*MSZ!$D33)</f>
        <v>0</v>
      </c>
      <c r="F33" s="20">
        <f>Model!$W$20*((drdp!C33+drdp!L33)*MSZ!$B33+(drdp!F33+drdp!O33)*MSZ!$C33+(drdp!I33+drdp!R33)*MSZ!$D33)</f>
        <v>-5.2745931965824111E-3</v>
      </c>
      <c r="G33" s="20">
        <f>Model!$W$20*((drdp!D33+drdp!M33)*MSZ!$B33+(drdp!G33+drdp!P33)*MSZ!$C33+(drdp!J33+drdp!S33)*MSZ!$D33)</f>
        <v>0</v>
      </c>
      <c r="H33" s="18">
        <f>Model!$W$20*((drdp!B33)*MSZ!$B33+(drdp!E33)*MSZ!$C33+(drdp!H33)*MSZ!$D33)</f>
        <v>0</v>
      </c>
      <c r="I33" s="18">
        <f>Model!$W$20*((drdp!C33)*MSZ!$B33+(drdp!F33)*MSZ!$C33+(drdp!I33)*MSZ!$D33)</f>
        <v>-2.6372965982912056E-3</v>
      </c>
      <c r="J33" s="18">
        <f>Model!$W$20*((drdp!D33)*MSZ!$B33+(drdp!G33)*MSZ!$C33+(drdp!J33)*MSZ!$D33)</f>
        <v>0</v>
      </c>
      <c r="K33" s="21">
        <f>SUM(E$3:E32)+H33</f>
        <v>0</v>
      </c>
      <c r="L33" s="21">
        <f>SUM(F$3:F32)+I33</f>
        <v>-2.595659626087557E-2</v>
      </c>
      <c r="M33" s="21">
        <f>SUM(G$3:G32)+J33</f>
        <v>0</v>
      </c>
      <c r="N33" s="21"/>
      <c r="O33" s="21"/>
      <c r="P33" s="21"/>
      <c r="Q33" s="19">
        <f t="shared" si="1"/>
        <v>0</v>
      </c>
      <c r="R33" s="19">
        <f t="shared" si="1"/>
        <v>6.7374488945009961E-4</v>
      </c>
      <c r="S33" s="19">
        <f t="shared" si="1"/>
        <v>0</v>
      </c>
      <c r="T33" s="19">
        <f t="shared" si="2"/>
        <v>0</v>
      </c>
      <c r="U33" s="19">
        <f t="shared" si="3"/>
        <v>0</v>
      </c>
      <c r="V33" s="19">
        <f t="shared" si="4"/>
        <v>0</v>
      </c>
    </row>
    <row r="34" spans="1:22" x14ac:dyDescent="0.25">
      <c r="A34" s="26">
        <f>Wellpath!E34</f>
        <v>900</v>
      </c>
      <c r="B34" s="22">
        <v>0</v>
      </c>
      <c r="C34" s="22">
        <v>0</v>
      </c>
      <c r="D34" s="22">
        <f>-(SIN(Wellpath!$L34) * COS(Wellpath!$O34) + TAN(Dip) * COS(Wellpath!$L34)) * SIN(Wellpath!$L34) * SIN(Wellpath!$O34)</f>
        <v>-0.2175629512668166</v>
      </c>
      <c r="E34" s="20">
        <f>Model!$W$20*((drdp!B34+drdp!K34)*MSZ!$B34+(drdp!E34+drdp!N34)*MSZ!$C34+(drdp!H34+drdp!Q34)*MSZ!$D34)</f>
        <v>0</v>
      </c>
      <c r="F34" s="20">
        <f>Model!$W$20*((drdp!C34+drdp!L34)*MSZ!$B34+(drdp!F34+drdp!O34)*MSZ!$C34+(drdp!I34+drdp!R34)*MSZ!$D34)</f>
        <v>-5.738026550159021E-3</v>
      </c>
      <c r="G34" s="20">
        <f>Model!$W$20*((drdp!D34+drdp!M34)*MSZ!$B34+(drdp!G34+drdp!P34)*MSZ!$C34+(drdp!J34+drdp!S34)*MSZ!$D34)</f>
        <v>0</v>
      </c>
      <c r="H34" s="18">
        <f>Model!$W$20*((drdp!B34)*MSZ!$B34+(drdp!E34)*MSZ!$C34+(drdp!H34)*MSZ!$D34)</f>
        <v>0</v>
      </c>
      <c r="I34" s="18">
        <f>Model!$W$20*((drdp!C34)*MSZ!$B34+(drdp!F34)*MSZ!$C34+(drdp!I34)*MSZ!$D34)</f>
        <v>-2.8690132750795105E-3</v>
      </c>
      <c r="J34" s="18">
        <f>Model!$W$20*((drdp!D34)*MSZ!$B34+(drdp!G34)*MSZ!$C34+(drdp!J34)*MSZ!$D34)</f>
        <v>0</v>
      </c>
      <c r="K34" s="21">
        <f>SUM(E$3:E33)+H34</f>
        <v>0</v>
      </c>
      <c r="L34" s="21">
        <f>SUM(F$3:F33)+I34</f>
        <v>-3.1462906134246287E-2</v>
      </c>
      <c r="M34" s="21">
        <f>SUM(G$3:G33)+J34</f>
        <v>0</v>
      </c>
      <c r="N34" s="21"/>
      <c r="O34" s="21"/>
      <c r="P34" s="21"/>
      <c r="Q34" s="19">
        <f t="shared" si="1"/>
        <v>0</v>
      </c>
      <c r="R34" s="19">
        <f t="shared" si="1"/>
        <v>9.8991446241239261E-4</v>
      </c>
      <c r="S34" s="19">
        <f t="shared" si="1"/>
        <v>0</v>
      </c>
      <c r="T34" s="19">
        <f t="shared" si="2"/>
        <v>0</v>
      </c>
      <c r="U34" s="19">
        <f t="shared" si="3"/>
        <v>0</v>
      </c>
      <c r="V34" s="19">
        <f t="shared" si="4"/>
        <v>0</v>
      </c>
    </row>
    <row r="35" spans="1:22" x14ac:dyDescent="0.25">
      <c r="A35" s="26">
        <f>Wellpath!E35</f>
        <v>930</v>
      </c>
      <c r="B35" s="22">
        <v>0</v>
      </c>
      <c r="C35" s="22">
        <v>0</v>
      </c>
      <c r="D35" s="22">
        <f>-(SIN(Wellpath!$L35) * COS(Wellpath!$O35) + TAN(Dip) * COS(Wellpath!$L35)) * SIN(Wellpath!$L35) * SIN(Wellpath!$O35)</f>
        <v>-0.21821857325565092</v>
      </c>
      <c r="E35" s="20">
        <f>Model!$W$20*((drdp!B35+drdp!K35)*MSZ!$B35+(drdp!E35+drdp!N35)*MSZ!$C35+(drdp!H35+drdp!Q35)*MSZ!$D35)</f>
        <v>0</v>
      </c>
      <c r="F35" s="20">
        <f>Model!$W$20*((drdp!C35+drdp!L35)*MSZ!$B35+(drdp!F35+drdp!O35)*MSZ!$C35+(drdp!I35+drdp!R35)*MSZ!$D35)</f>
        <v>-6.1315815874312405E-3</v>
      </c>
      <c r="G35" s="20">
        <f>Model!$W$20*((drdp!D35+drdp!M35)*MSZ!$B35+(drdp!G35+drdp!P35)*MSZ!$C35+(drdp!J35+drdp!S35)*MSZ!$D35)</f>
        <v>0</v>
      </c>
      <c r="H35" s="18">
        <f>Model!$W$20*((drdp!B35)*MSZ!$B35+(drdp!E35)*MSZ!$C35+(drdp!H35)*MSZ!$D35)</f>
        <v>0</v>
      </c>
      <c r="I35" s="18">
        <f>Model!$W$20*((drdp!C35)*MSZ!$B35+(drdp!F35)*MSZ!$C35+(drdp!I35)*MSZ!$D35)</f>
        <v>-3.0657907937156202E-3</v>
      </c>
      <c r="J35" s="18">
        <f>Model!$W$20*((drdp!D35)*MSZ!$B35+(drdp!G35)*MSZ!$C35+(drdp!J35)*MSZ!$D35)</f>
        <v>0</v>
      </c>
      <c r="K35" s="21">
        <f>SUM(E$3:E34)+H35</f>
        <v>0</v>
      </c>
      <c r="L35" s="21">
        <f>SUM(F$3:F34)+I35</f>
        <v>-3.7397710203041418E-2</v>
      </c>
      <c r="M35" s="21">
        <f>SUM(G$3:G34)+J35</f>
        <v>0</v>
      </c>
      <c r="N35" s="21"/>
      <c r="O35" s="21"/>
      <c r="P35" s="21"/>
      <c r="Q35" s="19">
        <f t="shared" si="1"/>
        <v>0</v>
      </c>
      <c r="R35" s="19">
        <f t="shared" si="1"/>
        <v>1.3985887284306681E-3</v>
      </c>
      <c r="S35" s="19">
        <f t="shared" si="1"/>
        <v>0</v>
      </c>
      <c r="T35" s="19">
        <f t="shared" si="2"/>
        <v>0</v>
      </c>
      <c r="U35" s="19">
        <f t="shared" si="3"/>
        <v>0</v>
      </c>
      <c r="V35" s="19">
        <f t="shared" si="4"/>
        <v>0</v>
      </c>
    </row>
    <row r="36" spans="1:22" x14ac:dyDescent="0.25">
      <c r="A36" s="26">
        <f>Wellpath!E36</f>
        <v>960</v>
      </c>
      <c r="B36" s="22">
        <v>0</v>
      </c>
      <c r="C36" s="22">
        <v>0</v>
      </c>
      <c r="D36" s="22">
        <f>-(SIN(Wellpath!$L36) * COS(Wellpath!$O36) + TAN(Dip) * COS(Wellpath!$L36)) * SIN(Wellpath!$L36) * SIN(Wellpath!$O36)</f>
        <v>-0.21637935285733254</v>
      </c>
      <c r="E36" s="20">
        <f>Model!$W$20*((drdp!B36+drdp!K36)*MSZ!$B36+(drdp!E36+drdp!N36)*MSZ!$C36+(drdp!H36+drdp!Q36)*MSZ!$D36)</f>
        <v>0</v>
      </c>
      <c r="F36" s="20">
        <f>Model!$W$20*((drdp!C36+drdp!L36)*MSZ!$B36+(drdp!F36+drdp!O36)*MSZ!$C36+(drdp!I36+drdp!R36)*MSZ!$D36)</f>
        <v>-6.4414214122925275E-3</v>
      </c>
      <c r="G36" s="20">
        <f>Model!$W$20*((drdp!D36+drdp!M36)*MSZ!$B36+(drdp!G36+drdp!P36)*MSZ!$C36+(drdp!J36+drdp!S36)*MSZ!$D36)</f>
        <v>0</v>
      </c>
      <c r="H36" s="18">
        <f>Model!$W$20*((drdp!B36)*MSZ!$B36+(drdp!E36)*MSZ!$C36+(drdp!H36)*MSZ!$D36)</f>
        <v>0</v>
      </c>
      <c r="I36" s="18">
        <f>Model!$W$20*((drdp!C36)*MSZ!$B36+(drdp!F36)*MSZ!$C36+(drdp!I36)*MSZ!$D36)</f>
        <v>-3.2207107061462638E-3</v>
      </c>
      <c r="J36" s="18">
        <f>Model!$W$20*((drdp!D36)*MSZ!$B36+(drdp!G36)*MSZ!$C36+(drdp!J36)*MSZ!$D36)</f>
        <v>0</v>
      </c>
      <c r="K36" s="21">
        <f>SUM(E$3:E35)+H36</f>
        <v>0</v>
      </c>
      <c r="L36" s="21">
        <f>SUM(F$3:F35)+I36</f>
        <v>-4.3684211702903299E-2</v>
      </c>
      <c r="M36" s="21">
        <f>SUM(G$3:G35)+J36</f>
        <v>0</v>
      </c>
      <c r="N36" s="21"/>
      <c r="O36" s="21"/>
      <c r="P36" s="21"/>
      <c r="Q36" s="19">
        <f t="shared" si="1"/>
        <v>0</v>
      </c>
      <c r="R36" s="19">
        <f t="shared" si="1"/>
        <v>1.9083103521040734E-3</v>
      </c>
      <c r="S36" s="19">
        <f t="shared" si="1"/>
        <v>0</v>
      </c>
      <c r="T36" s="19">
        <f t="shared" si="2"/>
        <v>0</v>
      </c>
      <c r="U36" s="19">
        <f t="shared" si="3"/>
        <v>0</v>
      </c>
      <c r="V36" s="19">
        <f t="shared" si="4"/>
        <v>0</v>
      </c>
    </row>
    <row r="37" spans="1:22" x14ac:dyDescent="0.25">
      <c r="A37" s="26">
        <f>Wellpath!E37</f>
        <v>990</v>
      </c>
      <c r="B37" s="22">
        <v>0</v>
      </c>
      <c r="C37" s="22">
        <v>0</v>
      </c>
      <c r="D37" s="22">
        <f>-(SIN(Wellpath!$L37) * COS(Wellpath!$O37) + TAN(Dip) * COS(Wellpath!$L37)) * SIN(Wellpath!$L37) * SIN(Wellpath!$O37)</f>
        <v>-0.21205928764964438</v>
      </c>
      <c r="E37" s="20">
        <f>Model!$W$20*((drdp!B37+drdp!K37)*MSZ!$B37+(drdp!E37+drdp!N37)*MSZ!$C37+(drdp!H37+drdp!Q37)*MSZ!$D37)</f>
        <v>0</v>
      </c>
      <c r="F37" s="20">
        <f>Model!$W$20*((drdp!C37+drdp!L37)*MSZ!$B37+(drdp!F37+drdp!O37)*MSZ!$C37+(drdp!I37+drdp!R37)*MSZ!$D37)</f>
        <v>-6.65510116782142E-3</v>
      </c>
      <c r="G37" s="20">
        <f>Model!$W$20*((drdp!D37+drdp!M37)*MSZ!$B37+(drdp!G37+drdp!P37)*MSZ!$C37+(drdp!J37+drdp!S37)*MSZ!$D37)</f>
        <v>0</v>
      </c>
      <c r="H37" s="18">
        <f>Model!$W$20*((drdp!B37)*MSZ!$B37+(drdp!E37)*MSZ!$C37+(drdp!H37)*MSZ!$D37)</f>
        <v>0</v>
      </c>
      <c r="I37" s="18">
        <f>Model!$W$20*((drdp!C37)*MSZ!$B37+(drdp!F37)*MSZ!$C37+(drdp!I37)*MSZ!$D37)</f>
        <v>-3.32755058391071E-3</v>
      </c>
      <c r="J37" s="18">
        <f>Model!$W$20*((drdp!D37)*MSZ!$B37+(drdp!G37)*MSZ!$C37+(drdp!J37)*MSZ!$D37)</f>
        <v>0</v>
      </c>
      <c r="K37" s="21">
        <f>SUM(E$3:E36)+H37</f>
        <v>0</v>
      </c>
      <c r="L37" s="21">
        <f>SUM(F$3:F36)+I37</f>
        <v>-5.0232472992960277E-2</v>
      </c>
      <c r="M37" s="21">
        <f>SUM(G$3:G36)+J37</f>
        <v>0</v>
      </c>
      <c r="N37" s="21"/>
      <c r="O37" s="21"/>
      <c r="P37" s="21"/>
      <c r="Q37" s="19">
        <f t="shared" si="1"/>
        <v>0</v>
      </c>
      <c r="R37" s="19">
        <f t="shared" si="1"/>
        <v>2.5233013429884835E-3</v>
      </c>
      <c r="S37" s="19">
        <f t="shared" si="1"/>
        <v>0</v>
      </c>
      <c r="T37" s="19">
        <f t="shared" si="2"/>
        <v>0</v>
      </c>
      <c r="U37" s="19">
        <f t="shared" si="3"/>
        <v>0</v>
      </c>
      <c r="V37" s="19">
        <f t="shared" si="4"/>
        <v>0</v>
      </c>
    </row>
    <row r="38" spans="1:22" x14ac:dyDescent="0.25">
      <c r="A38" s="26">
        <f>Wellpath!E38</f>
        <v>1020</v>
      </c>
      <c r="B38" s="22">
        <v>0</v>
      </c>
      <c r="C38" s="22">
        <v>0</v>
      </c>
      <c r="D38" s="22">
        <f>-(SIN(Wellpath!$L38) * COS(Wellpath!$O38) + TAN(Dip) * COS(Wellpath!$L38)) * SIN(Wellpath!$L38) * SIN(Wellpath!$O38)</f>
        <v>-0.20529125593734354</v>
      </c>
      <c r="E38" s="20">
        <f>Model!$W$20*((drdp!B38+drdp!K38)*MSZ!$B38+(drdp!E38+drdp!N38)*MSZ!$C38+(drdp!H38+drdp!Q38)*MSZ!$D38)</f>
        <v>0</v>
      </c>
      <c r="F38" s="20">
        <f>Model!$W$20*((drdp!C38+drdp!L38)*MSZ!$B38+(drdp!F38+drdp!O38)*MSZ!$C38+(drdp!I38+drdp!R38)*MSZ!$D38)</f>
        <v>-6.7617945691238321E-3</v>
      </c>
      <c r="G38" s="20">
        <f>Model!$W$20*((drdp!D38+drdp!M38)*MSZ!$B38+(drdp!G38+drdp!P38)*MSZ!$C38+(drdp!J38+drdp!S38)*MSZ!$D38)</f>
        <v>0</v>
      </c>
      <c r="H38" s="18">
        <f>Model!$W$20*((drdp!B38)*MSZ!$B38+(drdp!E38)*MSZ!$C38+(drdp!H38)*MSZ!$D38)</f>
        <v>0</v>
      </c>
      <c r="I38" s="18">
        <f>Model!$W$20*((drdp!C38)*MSZ!$B38+(drdp!F38)*MSZ!$C38+(drdp!I38)*MSZ!$D38)</f>
        <v>-3.380897284561916E-3</v>
      </c>
      <c r="J38" s="18">
        <f>Model!$W$20*((drdp!D38)*MSZ!$B38+(drdp!G38)*MSZ!$C38+(drdp!J38)*MSZ!$D38)</f>
        <v>0</v>
      </c>
      <c r="K38" s="21">
        <f>SUM(E$3:E37)+H38</f>
        <v>0</v>
      </c>
      <c r="L38" s="21">
        <f>SUM(F$3:F37)+I38</f>
        <v>-5.6940920861432903E-2</v>
      </c>
      <c r="M38" s="21">
        <f>SUM(G$3:G37)+J38</f>
        <v>0</v>
      </c>
      <c r="N38" s="21"/>
      <c r="O38" s="21"/>
      <c r="P38" s="21"/>
      <c r="Q38" s="19">
        <f t="shared" si="1"/>
        <v>0</v>
      </c>
      <c r="R38" s="19">
        <f t="shared" si="1"/>
        <v>3.2422684685479647E-3</v>
      </c>
      <c r="S38" s="19">
        <f t="shared" si="1"/>
        <v>0</v>
      </c>
      <c r="T38" s="19">
        <f t="shared" si="2"/>
        <v>0</v>
      </c>
      <c r="U38" s="19">
        <f t="shared" si="3"/>
        <v>0</v>
      </c>
      <c r="V38" s="19">
        <f t="shared" si="4"/>
        <v>0</v>
      </c>
    </row>
    <row r="39" spans="1:22" x14ac:dyDescent="0.25">
      <c r="A39" s="26">
        <f>Wellpath!E39</f>
        <v>1050</v>
      </c>
      <c r="B39" s="22">
        <v>0</v>
      </c>
      <c r="C39" s="22">
        <v>0</v>
      </c>
      <c r="D39" s="22">
        <f>-(SIN(Wellpath!$L39) * COS(Wellpath!$O39) + TAN(Dip) * COS(Wellpath!$L39)) * SIN(Wellpath!$L39) * SIN(Wellpath!$O39)</f>
        <v>-0.19612676652840993</v>
      </c>
      <c r="E39" s="20">
        <f>Model!$W$20*((drdp!B39+drdp!K39)*MSZ!$B39+(drdp!E39+drdp!N39)*MSZ!$C39+(drdp!H39+drdp!Q39)*MSZ!$D39)</f>
        <v>0</v>
      </c>
      <c r="F39" s="20">
        <f>Model!$W$20*((drdp!C39+drdp!L39)*MSZ!$B39+(drdp!F39+drdp!O39)*MSZ!$C39+(drdp!I39+drdp!R39)*MSZ!$D39)</f>
        <v>-6.752492792885886E-3</v>
      </c>
      <c r="G39" s="20">
        <f>Model!$W$20*((drdp!D39+drdp!M39)*MSZ!$B39+(drdp!G39+drdp!P39)*MSZ!$C39+(drdp!J39+drdp!S39)*MSZ!$D39)</f>
        <v>0</v>
      </c>
      <c r="H39" s="18">
        <f>Model!$W$20*((drdp!B39)*MSZ!$B39+(drdp!E39)*MSZ!$C39+(drdp!H39)*MSZ!$D39)</f>
        <v>0</v>
      </c>
      <c r="I39" s="18">
        <f>Model!$W$20*((drdp!C39)*MSZ!$B39+(drdp!F39)*MSZ!$C39+(drdp!I39)*MSZ!$D39)</f>
        <v>-3.376246396442943E-3</v>
      </c>
      <c r="J39" s="18">
        <f>Model!$W$20*((drdp!D39)*MSZ!$B39+(drdp!G39)*MSZ!$C39+(drdp!J39)*MSZ!$D39)</f>
        <v>0</v>
      </c>
      <c r="K39" s="21">
        <f>SUM(E$3:E38)+H39</f>
        <v>0</v>
      </c>
      <c r="L39" s="21">
        <f>SUM(F$3:F38)+I39</f>
        <v>-6.369806454243776E-2</v>
      </c>
      <c r="M39" s="21">
        <f>SUM(G$3:G38)+J39</f>
        <v>0</v>
      </c>
      <c r="N39" s="21"/>
      <c r="O39" s="21"/>
      <c r="P39" s="21"/>
      <c r="Q39" s="19">
        <f t="shared" si="1"/>
        <v>0</v>
      </c>
      <c r="R39" s="19">
        <f t="shared" si="1"/>
        <v>4.0574434264525668E-3</v>
      </c>
      <c r="S39" s="19">
        <f t="shared" si="1"/>
        <v>0</v>
      </c>
      <c r="T39" s="19">
        <f t="shared" si="2"/>
        <v>0</v>
      </c>
      <c r="U39" s="19">
        <f t="shared" si="3"/>
        <v>0</v>
      </c>
      <c r="V39" s="19">
        <f t="shared" si="4"/>
        <v>0</v>
      </c>
    </row>
    <row r="40" spans="1:22" x14ac:dyDescent="0.25">
      <c r="A40" s="26">
        <f>Wellpath!E40</f>
        <v>1080</v>
      </c>
      <c r="B40" s="22">
        <v>0</v>
      </c>
      <c r="C40" s="22">
        <v>0</v>
      </c>
      <c r="D40" s="22">
        <f>-(SIN(Wellpath!$L40) * COS(Wellpath!$O40) + TAN(Dip) * COS(Wellpath!$L40)) * SIN(Wellpath!$L40) * SIN(Wellpath!$O40)</f>
        <v>-0.18463556672091561</v>
      </c>
      <c r="E40" s="20">
        <f>Model!$W$20*((drdp!B40+drdp!K40)*MSZ!$B40+(drdp!E40+drdp!N40)*MSZ!$C40+(drdp!H40+drdp!Q40)*MSZ!$D40)</f>
        <v>0</v>
      </c>
      <c r="F40" s="20">
        <f>Model!$W$20*((drdp!C40+drdp!L40)*MSZ!$B40+(drdp!F40+drdp!O40)*MSZ!$C40+(drdp!I40+drdp!R40)*MSZ!$D40)</f>
        <v>-5.5168102455004616E-3</v>
      </c>
      <c r="G40" s="20">
        <f>Model!$W$20*((drdp!D40+drdp!M40)*MSZ!$B40+(drdp!G40+drdp!P40)*MSZ!$C40+(drdp!J40+drdp!S40)*MSZ!$D40)</f>
        <v>0</v>
      </c>
      <c r="H40" s="18">
        <f>Model!$W$20*((drdp!B40)*MSZ!$B40+(drdp!E40)*MSZ!$C40+(drdp!H40)*MSZ!$D40)</f>
        <v>0</v>
      </c>
      <c r="I40" s="18">
        <f>Model!$W$20*((drdp!C40)*MSZ!$B40+(drdp!F40)*MSZ!$C40+(drdp!I40)*MSZ!$D40)</f>
        <v>-3.3100861473002773E-3</v>
      </c>
      <c r="J40" s="18">
        <f>Model!$W$20*((drdp!D40)*MSZ!$B40+(drdp!G40)*MSZ!$C40+(drdp!J40)*MSZ!$D40)</f>
        <v>0</v>
      </c>
      <c r="K40" s="21">
        <f>SUM(E$3:E39)+H40</f>
        <v>0</v>
      </c>
      <c r="L40" s="21">
        <f>SUM(F$3:F39)+I40</f>
        <v>-7.038439708618098E-2</v>
      </c>
      <c r="M40" s="21">
        <f>SUM(G$3:G39)+J40</f>
        <v>0</v>
      </c>
      <c r="N40" s="21"/>
      <c r="O40" s="21"/>
      <c r="P40" s="21"/>
      <c r="Q40" s="19">
        <f t="shared" si="1"/>
        <v>0</v>
      </c>
      <c r="R40" s="19">
        <f t="shared" si="1"/>
        <v>4.953963353185202E-3</v>
      </c>
      <c r="S40" s="19">
        <f t="shared" si="1"/>
        <v>0</v>
      </c>
      <c r="T40" s="19">
        <f t="shared" si="2"/>
        <v>0</v>
      </c>
      <c r="U40" s="19">
        <f t="shared" si="3"/>
        <v>0</v>
      </c>
      <c r="V40" s="19">
        <f t="shared" si="4"/>
        <v>0</v>
      </c>
    </row>
    <row r="41" spans="1:22" x14ac:dyDescent="0.25">
      <c r="A41" s="26">
        <f>Wellpath!E41</f>
        <v>1100</v>
      </c>
      <c r="B41" s="22">
        <v>0</v>
      </c>
      <c r="C41" s="22">
        <v>0</v>
      </c>
      <c r="D41" s="22">
        <f>-(SIN(Wellpath!$L41) * COS(Wellpath!$O41) + TAN(Dip) * COS(Wellpath!$L41)) * SIN(Wellpath!$L41) * SIN(Wellpath!$O41)</f>
        <v>-0.17570582825864806</v>
      </c>
      <c r="E41" s="20">
        <f>Model!$W$20*((drdp!B41+drdp!K41)*MSZ!$B41+(drdp!E41+drdp!N41)*MSZ!$C41+(drdp!H41+drdp!Q41)*MSZ!$D41)</f>
        <v>0</v>
      </c>
      <c r="F41" s="20">
        <f>Model!$W$20*((drdp!C41+drdp!L41)*MSZ!$B41+(drdp!F41+drdp!O41)*MSZ!$C41+(drdp!I41+drdp!R41)*MSZ!$D41)</f>
        <v>-3.2303633606677162E-3</v>
      </c>
      <c r="G41" s="20">
        <f>Model!$W$20*((drdp!D41+drdp!M41)*MSZ!$B41+(drdp!G41+drdp!P41)*MSZ!$C41+(drdp!J41+drdp!S41)*MSZ!$D41)</f>
        <v>0</v>
      </c>
      <c r="H41" s="18">
        <f>Model!$W$20*((drdp!B41)*MSZ!$B41+(drdp!E41)*MSZ!$C41+(drdp!H41)*MSZ!$D41)</f>
        <v>0</v>
      </c>
      <c r="I41" s="18">
        <f>Model!$W$20*((drdp!C41)*MSZ!$B41+(drdp!F41)*MSZ!$C41+(drdp!I41)*MSZ!$D41)</f>
        <v>-2.1535755737784774E-3</v>
      </c>
      <c r="J41" s="18">
        <f>Model!$W$20*((drdp!D41)*MSZ!$B41+(drdp!G41)*MSZ!$C41+(drdp!J41)*MSZ!$D41)</f>
        <v>0</v>
      </c>
      <c r="K41" s="21">
        <f>SUM(E$3:E40)+H41</f>
        <v>0</v>
      </c>
      <c r="L41" s="21">
        <f>SUM(F$3:F40)+I41</f>
        <v>-7.4744696758159646E-2</v>
      </c>
      <c r="M41" s="21">
        <f>SUM(G$3:G40)+J41</f>
        <v>0</v>
      </c>
      <c r="N41" s="21"/>
      <c r="O41" s="21"/>
      <c r="P41" s="21"/>
      <c r="Q41" s="19">
        <f t="shared" si="1"/>
        <v>0</v>
      </c>
      <c r="R41" s="19">
        <f t="shared" si="1"/>
        <v>5.5867696934692413E-3</v>
      </c>
      <c r="S41" s="19">
        <f t="shared" si="1"/>
        <v>0</v>
      </c>
      <c r="T41" s="19">
        <f t="shared" si="2"/>
        <v>0</v>
      </c>
      <c r="U41" s="19">
        <f t="shared" si="3"/>
        <v>0</v>
      </c>
      <c r="V41" s="19">
        <f t="shared" si="4"/>
        <v>0</v>
      </c>
    </row>
    <row r="42" spans="1:22" x14ac:dyDescent="0.25">
      <c r="A42" s="26">
        <f>Wellpath!E42</f>
        <v>1110</v>
      </c>
      <c r="B42" s="22">
        <v>0</v>
      </c>
      <c r="C42" s="22">
        <v>0</v>
      </c>
      <c r="D42" s="22">
        <f>-(SIN(Wellpath!$L42) * COS(Wellpath!$O42) + TAN(Dip) * COS(Wellpath!$L42)) * SIN(Wellpath!$L42) * SIN(Wellpath!$O42)</f>
        <v>-0.17570582825864806</v>
      </c>
      <c r="E42" s="20">
        <f>Model!$W$20*((drdp!B42+drdp!K42)*MSZ!$B42+(drdp!E42+drdp!N42)*MSZ!$C42+(drdp!H42+drdp!Q42)*MSZ!$D42)</f>
        <v>0</v>
      </c>
      <c r="F42" s="20">
        <f>Model!$W$20*((drdp!C42+drdp!L42)*MSZ!$B42+(drdp!F42+drdp!O42)*MSZ!$C42+(drdp!I42+drdp!R42)*MSZ!$D42)</f>
        <v>-4.3071511475569549E-3</v>
      </c>
      <c r="G42" s="20">
        <f>Model!$W$20*((drdp!D42+drdp!M42)*MSZ!$B42+(drdp!G42+drdp!P42)*MSZ!$C42+(drdp!J42+drdp!S42)*MSZ!$D42)</f>
        <v>0</v>
      </c>
      <c r="H42" s="18">
        <f>Model!$W$20*((drdp!B42)*MSZ!$B42+(drdp!E42)*MSZ!$C42+(drdp!H42)*MSZ!$D42)</f>
        <v>0</v>
      </c>
      <c r="I42" s="18">
        <f>Model!$W$20*((drdp!C42)*MSZ!$B42+(drdp!F42)*MSZ!$C42+(drdp!I42)*MSZ!$D42)</f>
        <v>-1.0767877868892387E-3</v>
      </c>
      <c r="J42" s="18">
        <f>Model!$W$20*((drdp!D42)*MSZ!$B42+(drdp!G42)*MSZ!$C42+(drdp!J42)*MSZ!$D42)</f>
        <v>0</v>
      </c>
      <c r="K42" s="21">
        <f>SUM(E$3:E41)+H42</f>
        <v>0</v>
      </c>
      <c r="L42" s="21">
        <f>SUM(F$3:F41)+I42</f>
        <v>-7.6898272331938133E-2</v>
      </c>
      <c r="M42" s="21">
        <f>SUM(G$3:G41)+J42</f>
        <v>0</v>
      </c>
      <c r="N42" s="21"/>
      <c r="O42" s="21"/>
      <c r="P42" s="21"/>
      <c r="Q42" s="19">
        <f t="shared" si="1"/>
        <v>0</v>
      </c>
      <c r="R42" s="19">
        <f t="shared" si="1"/>
        <v>5.9133442876369222E-3</v>
      </c>
      <c r="S42" s="19">
        <f t="shared" si="1"/>
        <v>0</v>
      </c>
      <c r="T42" s="19">
        <f t="shared" si="2"/>
        <v>0</v>
      </c>
      <c r="U42" s="19">
        <f t="shared" si="3"/>
        <v>0</v>
      </c>
      <c r="V42" s="19">
        <f t="shared" si="4"/>
        <v>0</v>
      </c>
    </row>
    <row r="43" spans="1:22" x14ac:dyDescent="0.25">
      <c r="A43" s="26">
        <f>Wellpath!E43</f>
        <v>1140</v>
      </c>
      <c r="B43" s="22">
        <v>0</v>
      </c>
      <c r="C43" s="22">
        <v>0</v>
      </c>
      <c r="D43" s="22">
        <f>-(SIN(Wellpath!$L43) * COS(Wellpath!$O43) + TAN(Dip) * COS(Wellpath!$L43)) * SIN(Wellpath!$L43) * SIN(Wellpath!$O43)</f>
        <v>-0.17570582825864806</v>
      </c>
      <c r="E43" s="20">
        <f>Model!$W$20*((drdp!B43+drdp!K43)*MSZ!$B43+(drdp!E43+drdp!N43)*MSZ!$C43+(drdp!H43+drdp!Q43)*MSZ!$D43)</f>
        <v>0</v>
      </c>
      <c r="F43" s="20">
        <f>Model!$W$20*((drdp!C43+drdp!L43)*MSZ!$B43+(drdp!F43+drdp!O43)*MSZ!$C43+(drdp!I43+drdp!R43)*MSZ!$D43)</f>
        <v>-6.4607267213354323E-3</v>
      </c>
      <c r="G43" s="20">
        <f>Model!$W$20*((drdp!D43+drdp!M43)*MSZ!$B43+(drdp!G43+drdp!P43)*MSZ!$C43+(drdp!J43+drdp!S43)*MSZ!$D43)</f>
        <v>0</v>
      </c>
      <c r="H43" s="18">
        <f>Model!$W$20*((drdp!B43)*MSZ!$B43+(drdp!E43)*MSZ!$C43+(drdp!H43)*MSZ!$D43)</f>
        <v>0</v>
      </c>
      <c r="I43" s="18">
        <f>Model!$W$20*((drdp!C43)*MSZ!$B43+(drdp!F43)*MSZ!$C43+(drdp!I43)*MSZ!$D43)</f>
        <v>-3.2303633606677162E-3</v>
      </c>
      <c r="J43" s="18">
        <f>Model!$W$20*((drdp!D43)*MSZ!$B43+(drdp!G43)*MSZ!$C43+(drdp!J43)*MSZ!$D43)</f>
        <v>0</v>
      </c>
      <c r="K43" s="21">
        <f>SUM(E$3:E42)+H43</f>
        <v>0</v>
      </c>
      <c r="L43" s="21">
        <f>SUM(F$3:F42)+I43</f>
        <v>-8.3358999053273555E-2</v>
      </c>
      <c r="M43" s="21">
        <f>SUM(G$3:G42)+J43</f>
        <v>0</v>
      </c>
      <c r="N43" s="21"/>
      <c r="O43" s="21"/>
      <c r="P43" s="21"/>
      <c r="Q43" s="19">
        <f t="shared" si="1"/>
        <v>0</v>
      </c>
      <c r="R43" s="19">
        <f t="shared" si="1"/>
        <v>6.9487227231636618E-3</v>
      </c>
      <c r="S43" s="19">
        <f t="shared" si="1"/>
        <v>0</v>
      </c>
      <c r="T43" s="19">
        <f t="shared" si="2"/>
        <v>0</v>
      </c>
      <c r="U43" s="19">
        <f t="shared" si="3"/>
        <v>0</v>
      </c>
      <c r="V43" s="19">
        <f t="shared" si="4"/>
        <v>0</v>
      </c>
    </row>
    <row r="44" spans="1:22" s="36" customFormat="1" x14ac:dyDescent="0.25">
      <c r="A44" s="26">
        <f>Wellpath!E44</f>
        <v>1170</v>
      </c>
      <c r="B44" s="22">
        <v>0</v>
      </c>
      <c r="C44" s="22">
        <v>0</v>
      </c>
      <c r="D44" s="22">
        <f>-(SIN(Wellpath!$L44) * COS(Wellpath!$O44) + TAN(Dip) * COS(Wellpath!$L44)) * SIN(Wellpath!$L44) * SIN(Wellpath!$O44)</f>
        <v>-0.17570582825864806</v>
      </c>
      <c r="E44" s="20">
        <f>Model!$W$20*((drdp!B44+drdp!K44)*MSZ!$B44+(drdp!E44+drdp!N44)*MSZ!$C44+(drdp!H44+drdp!Q44)*MSZ!$D44)</f>
        <v>0</v>
      </c>
      <c r="F44" s="20">
        <f>Model!$W$20*((drdp!C44+drdp!L44)*MSZ!$B44+(drdp!F44+drdp!O44)*MSZ!$C44+(drdp!I44+drdp!R44)*MSZ!$D44)</f>
        <v>-6.4607267213354323E-3</v>
      </c>
      <c r="G44" s="20">
        <f>Model!$W$20*((drdp!D44+drdp!M44)*MSZ!$B44+(drdp!G44+drdp!P44)*MSZ!$C44+(drdp!J44+drdp!S44)*MSZ!$D44)</f>
        <v>0</v>
      </c>
      <c r="H44" s="32">
        <f>Model!$W$20*((drdp!B44)*MSZ!$B44+(drdp!E44)*MSZ!$C44+(drdp!H44)*MSZ!$D44)</f>
        <v>0</v>
      </c>
      <c r="I44" s="32">
        <f>Model!$W$20*((drdp!C44)*MSZ!$B44+(drdp!F44)*MSZ!$C44+(drdp!I44)*MSZ!$D44)</f>
        <v>-3.2303633606677162E-3</v>
      </c>
      <c r="J44" s="32">
        <f>Model!$W$20*((drdp!D44)*MSZ!$B44+(drdp!G44)*MSZ!$C44+(drdp!J44)*MSZ!$D44)</f>
        <v>0</v>
      </c>
      <c r="K44" s="34">
        <f>SUM(E$3:E43)+H44</f>
        <v>0</v>
      </c>
      <c r="L44" s="34">
        <f>SUM(F$3:F43)+I44</f>
        <v>-8.9819725774608991E-2</v>
      </c>
      <c r="M44" s="34">
        <f>SUM(G$3:G43)+J44</f>
        <v>0</v>
      </c>
      <c r="N44" s="34"/>
      <c r="O44" s="34"/>
      <c r="P44" s="34"/>
      <c r="Q44" s="35">
        <f t="shared" si="1"/>
        <v>0</v>
      </c>
      <c r="R44" s="35">
        <f t="shared" si="1"/>
        <v>8.0675831382259582E-3</v>
      </c>
      <c r="S44" s="35">
        <f t="shared" si="1"/>
        <v>0</v>
      </c>
      <c r="T44" s="35">
        <f t="shared" si="2"/>
        <v>0</v>
      </c>
      <c r="U44" s="35">
        <f t="shared" si="3"/>
        <v>0</v>
      </c>
      <c r="V44" s="35">
        <f t="shared" si="4"/>
        <v>0</v>
      </c>
    </row>
    <row r="45" spans="1:22" x14ac:dyDescent="0.25">
      <c r="A45" s="26">
        <f>Wellpath!E45</f>
        <v>1200</v>
      </c>
      <c r="B45" s="22">
        <v>0</v>
      </c>
      <c r="C45" s="22">
        <v>0</v>
      </c>
      <c r="D45" s="22">
        <f>-(SIN(Wellpath!$L45) * COS(Wellpath!$O45) + TAN(Dip) * COS(Wellpath!$L45)) * SIN(Wellpath!$L45) * SIN(Wellpath!$O45)</f>
        <v>-0.17570582825864806</v>
      </c>
      <c r="E45" s="20">
        <f>Model!$W$20*((drdp!B45+drdp!K45)*MSZ!$B45+(drdp!E45+drdp!N45)*MSZ!$C45+(drdp!H45+drdp!Q45)*MSZ!$D45)</f>
        <v>0</v>
      </c>
      <c r="F45" s="20">
        <f>Model!$W$20*((drdp!C45+drdp!L45)*MSZ!$B45+(drdp!F45+drdp!O45)*MSZ!$C45+(drdp!I45+drdp!R45)*MSZ!$D45)</f>
        <v>-6.4607267213354323E-3</v>
      </c>
      <c r="G45" s="20">
        <f>Model!$W$20*((drdp!D45+drdp!M45)*MSZ!$B45+(drdp!G45+drdp!P45)*MSZ!$C45+(drdp!J45+drdp!S45)*MSZ!$D45)</f>
        <v>0</v>
      </c>
      <c r="H45" s="18">
        <f>Model!$W$20*((drdp!B45)*MSZ!$B45+(drdp!E45)*MSZ!$C45+(drdp!H45)*MSZ!$D45)</f>
        <v>0</v>
      </c>
      <c r="I45" s="18">
        <f>Model!$W$20*((drdp!C45)*MSZ!$B45+(drdp!F45)*MSZ!$C45+(drdp!I45)*MSZ!$D45)</f>
        <v>-3.2303633606677162E-3</v>
      </c>
      <c r="J45" s="18">
        <f>Model!$W$20*((drdp!D45)*MSZ!$B45+(drdp!G45)*MSZ!$C45+(drdp!J45)*MSZ!$D45)</f>
        <v>0</v>
      </c>
      <c r="K45" s="21">
        <f>SUM(E$3:E44)+H45</f>
        <v>0</v>
      </c>
      <c r="L45" s="21">
        <f>SUM(F$3:F44)+I45</f>
        <v>-9.6280452495944427E-2</v>
      </c>
      <c r="M45" s="21">
        <f>SUM(G$3:G44)+J45</f>
        <v>0</v>
      </c>
      <c r="N45" s="21"/>
      <c r="O45" s="21"/>
      <c r="P45" s="21"/>
      <c r="Q45" s="19">
        <f t="shared" si="1"/>
        <v>0</v>
      </c>
      <c r="R45" s="19">
        <f t="shared" si="1"/>
        <v>9.2699255328238112E-3</v>
      </c>
      <c r="S45" s="19">
        <f t="shared" si="1"/>
        <v>0</v>
      </c>
      <c r="T45" s="19">
        <f t="shared" si="2"/>
        <v>0</v>
      </c>
      <c r="U45" s="19">
        <f t="shared" si="3"/>
        <v>0</v>
      </c>
      <c r="V45" s="19">
        <f t="shared" si="4"/>
        <v>0</v>
      </c>
    </row>
    <row r="46" spans="1:22" x14ac:dyDescent="0.25">
      <c r="A46" s="26">
        <f>Wellpath!E46</f>
        <v>1230</v>
      </c>
      <c r="B46" s="22">
        <v>0</v>
      </c>
      <c r="C46" s="22">
        <v>0</v>
      </c>
      <c r="D46" s="22">
        <f>-(SIN(Wellpath!$L46) * COS(Wellpath!$O46) + TAN(Dip) * COS(Wellpath!$L46)) * SIN(Wellpath!$L46) * SIN(Wellpath!$O46)</f>
        <v>-0.17570582825864806</v>
      </c>
      <c r="E46" s="20">
        <f>Model!$W$20*((drdp!B46+drdp!K46)*MSZ!$B46+(drdp!E46+drdp!N46)*MSZ!$C46+(drdp!H46+drdp!Q46)*MSZ!$D46)</f>
        <v>0</v>
      </c>
      <c r="F46" s="20">
        <f>Model!$W$20*((drdp!C46+drdp!L46)*MSZ!$B46+(drdp!F46+drdp!O46)*MSZ!$C46+(drdp!I46+drdp!R46)*MSZ!$D46)</f>
        <v>-6.4607267213354323E-3</v>
      </c>
      <c r="G46" s="20">
        <f>Model!$W$20*((drdp!D46+drdp!M46)*MSZ!$B46+(drdp!G46+drdp!P46)*MSZ!$C46+(drdp!J46+drdp!S46)*MSZ!$D46)</f>
        <v>0</v>
      </c>
      <c r="H46" s="18">
        <f>Model!$W$20*((drdp!B46)*MSZ!$B46+(drdp!E46)*MSZ!$C46+(drdp!H46)*MSZ!$D46)</f>
        <v>0</v>
      </c>
      <c r="I46" s="18">
        <f>Model!$W$20*((drdp!C46)*MSZ!$B46+(drdp!F46)*MSZ!$C46+(drdp!I46)*MSZ!$D46)</f>
        <v>-3.2303633606677162E-3</v>
      </c>
      <c r="J46" s="18">
        <f>Model!$W$20*((drdp!D46)*MSZ!$B46+(drdp!G46)*MSZ!$C46+(drdp!J46)*MSZ!$D46)</f>
        <v>0</v>
      </c>
      <c r="K46" s="21">
        <f>SUM(E$3:E45)+H46</f>
        <v>0</v>
      </c>
      <c r="L46" s="21">
        <f>SUM(F$3:F45)+I46</f>
        <v>-0.10274117921727986</v>
      </c>
      <c r="M46" s="21">
        <f>SUM(G$3:G45)+J46</f>
        <v>0</v>
      </c>
      <c r="N46" s="21"/>
      <c r="O46" s="21"/>
      <c r="P46" s="21"/>
      <c r="Q46" s="19">
        <f t="shared" si="1"/>
        <v>0</v>
      </c>
      <c r="R46" s="19">
        <f t="shared" si="1"/>
        <v>1.0555749906957219E-2</v>
      </c>
      <c r="S46" s="19">
        <f t="shared" si="1"/>
        <v>0</v>
      </c>
      <c r="T46" s="19">
        <f t="shared" si="2"/>
        <v>0</v>
      </c>
      <c r="U46" s="19">
        <f t="shared" si="3"/>
        <v>0</v>
      </c>
      <c r="V46" s="19">
        <f t="shared" si="4"/>
        <v>0</v>
      </c>
    </row>
    <row r="47" spans="1:22" x14ac:dyDescent="0.25">
      <c r="A47" s="26">
        <f>Wellpath!E47</f>
        <v>1260</v>
      </c>
      <c r="B47" s="22">
        <v>0</v>
      </c>
      <c r="C47" s="22">
        <v>0</v>
      </c>
      <c r="D47" s="22">
        <f>-(SIN(Wellpath!$L47) * COS(Wellpath!$O47) + TAN(Dip) * COS(Wellpath!$L47)) * SIN(Wellpath!$L47) * SIN(Wellpath!$O47)</f>
        <v>-0.17570582825864806</v>
      </c>
      <c r="E47" s="20">
        <f>Model!$W$20*((drdp!B47+drdp!K47)*MSZ!$B47+(drdp!E47+drdp!N47)*MSZ!$C47+(drdp!H47+drdp!Q47)*MSZ!$D47)</f>
        <v>0</v>
      </c>
      <c r="F47" s="20">
        <f>Model!$W$20*((drdp!C47+drdp!L47)*MSZ!$B47+(drdp!F47+drdp!O47)*MSZ!$C47+(drdp!I47+drdp!R47)*MSZ!$D47)</f>
        <v>-6.4607267213354323E-3</v>
      </c>
      <c r="G47" s="20">
        <f>Model!$W$20*((drdp!D47+drdp!M47)*MSZ!$B47+(drdp!G47+drdp!P47)*MSZ!$C47+(drdp!J47+drdp!S47)*MSZ!$D47)</f>
        <v>0</v>
      </c>
      <c r="H47" s="18">
        <f>Model!$W$20*((drdp!B47)*MSZ!$B47+(drdp!E47)*MSZ!$C47+(drdp!H47)*MSZ!$D47)</f>
        <v>0</v>
      </c>
      <c r="I47" s="18">
        <f>Model!$W$20*((drdp!C47)*MSZ!$B47+(drdp!F47)*MSZ!$C47+(drdp!I47)*MSZ!$D47)</f>
        <v>-3.2303633606677162E-3</v>
      </c>
      <c r="J47" s="18">
        <f>Model!$W$20*((drdp!D47)*MSZ!$B47+(drdp!G47)*MSZ!$C47+(drdp!J47)*MSZ!$D47)</f>
        <v>0</v>
      </c>
      <c r="K47" s="21">
        <f>SUM(E$3:E46)+H47</f>
        <v>0</v>
      </c>
      <c r="L47" s="21">
        <f>SUM(F$3:F46)+I47</f>
        <v>-0.1092019059386153</v>
      </c>
      <c r="M47" s="21">
        <f>SUM(G$3:G46)+J47</f>
        <v>0</v>
      </c>
      <c r="N47" s="21"/>
      <c r="O47" s="21"/>
      <c r="P47" s="21"/>
      <c r="Q47" s="19">
        <f t="shared" si="1"/>
        <v>0</v>
      </c>
      <c r="R47" s="19">
        <f t="shared" si="1"/>
        <v>1.1925056260626184E-2</v>
      </c>
      <c r="S47" s="19">
        <f t="shared" si="1"/>
        <v>0</v>
      </c>
      <c r="T47" s="19">
        <f t="shared" si="2"/>
        <v>0</v>
      </c>
      <c r="U47" s="19">
        <f t="shared" si="3"/>
        <v>0</v>
      </c>
      <c r="V47" s="19">
        <f t="shared" si="4"/>
        <v>0</v>
      </c>
    </row>
    <row r="48" spans="1:22" x14ac:dyDescent="0.25">
      <c r="A48" s="26">
        <f>Wellpath!E48</f>
        <v>1290</v>
      </c>
      <c r="B48" s="22">
        <v>0</v>
      </c>
      <c r="C48" s="22">
        <v>0</v>
      </c>
      <c r="D48" s="22">
        <f>-(SIN(Wellpath!$L48) * COS(Wellpath!$O48) + TAN(Dip) * COS(Wellpath!$L48)) * SIN(Wellpath!$L48) * SIN(Wellpath!$O48)</f>
        <v>-0.17570582825864806</v>
      </c>
      <c r="E48" s="20">
        <f>Model!$W$20*((drdp!B48+drdp!K48)*MSZ!$B48+(drdp!E48+drdp!N48)*MSZ!$C48+(drdp!H48+drdp!Q48)*MSZ!$D48)</f>
        <v>0</v>
      </c>
      <c r="F48" s="20">
        <f>Model!$W$20*((drdp!C48+drdp!L48)*MSZ!$B48+(drdp!F48+drdp!O48)*MSZ!$C48+(drdp!I48+drdp!R48)*MSZ!$D48)</f>
        <v>-6.4607267213354323E-3</v>
      </c>
      <c r="G48" s="20">
        <f>Model!$W$20*((drdp!D48+drdp!M48)*MSZ!$B48+(drdp!G48+drdp!P48)*MSZ!$C48+(drdp!J48+drdp!S48)*MSZ!$D48)</f>
        <v>0</v>
      </c>
      <c r="H48" s="18">
        <f>Model!$W$20*((drdp!B48)*MSZ!$B48+(drdp!E48)*MSZ!$C48+(drdp!H48)*MSZ!$D48)</f>
        <v>0</v>
      </c>
      <c r="I48" s="18">
        <f>Model!$W$20*((drdp!C48)*MSZ!$B48+(drdp!F48)*MSZ!$C48+(drdp!I48)*MSZ!$D48)</f>
        <v>-3.2303633606677162E-3</v>
      </c>
      <c r="J48" s="18">
        <f>Model!$W$20*((drdp!D48)*MSZ!$B48+(drdp!G48)*MSZ!$C48+(drdp!J48)*MSZ!$D48)</f>
        <v>0</v>
      </c>
      <c r="K48" s="21">
        <f>SUM(E$3:E47)+H48</f>
        <v>0</v>
      </c>
      <c r="L48" s="21">
        <f>SUM(F$3:F47)+I48</f>
        <v>-0.11566263265995073</v>
      </c>
      <c r="M48" s="21">
        <f>SUM(G$3:G47)+J48</f>
        <v>0</v>
      </c>
      <c r="N48" s="21"/>
      <c r="O48" s="21"/>
      <c r="P48" s="21"/>
      <c r="Q48" s="19">
        <f t="shared" si="1"/>
        <v>0</v>
      </c>
      <c r="R48" s="19">
        <f t="shared" si="1"/>
        <v>1.3377844593830701E-2</v>
      </c>
      <c r="S48" s="19">
        <f t="shared" si="1"/>
        <v>0</v>
      </c>
      <c r="T48" s="19">
        <f t="shared" si="2"/>
        <v>0</v>
      </c>
      <c r="U48" s="19">
        <f t="shared" si="3"/>
        <v>0</v>
      </c>
      <c r="V48" s="19">
        <f t="shared" si="4"/>
        <v>0</v>
      </c>
    </row>
    <row r="49" spans="1:22" x14ac:dyDescent="0.25">
      <c r="A49" s="26">
        <f>Wellpath!E49</f>
        <v>1320</v>
      </c>
      <c r="B49" s="22">
        <v>0</v>
      </c>
      <c r="C49" s="22">
        <v>0</v>
      </c>
      <c r="D49" s="22">
        <f>-(SIN(Wellpath!$L49) * COS(Wellpath!$O49) + TAN(Dip) * COS(Wellpath!$L49)) * SIN(Wellpath!$L49) * SIN(Wellpath!$O49)</f>
        <v>-0.17570582825864806</v>
      </c>
      <c r="E49" s="20">
        <f>Model!$W$20*((drdp!B49+drdp!K49)*MSZ!$B49+(drdp!E49+drdp!N49)*MSZ!$C49+(drdp!H49+drdp!Q49)*MSZ!$D49)</f>
        <v>0</v>
      </c>
      <c r="F49" s="20">
        <f>Model!$W$20*((drdp!C49+drdp!L49)*MSZ!$B49+(drdp!F49+drdp!O49)*MSZ!$C49+(drdp!I49+drdp!R49)*MSZ!$D49)</f>
        <v>-6.4607267213354323E-3</v>
      </c>
      <c r="G49" s="20">
        <f>Model!$W$20*((drdp!D49+drdp!M49)*MSZ!$B49+(drdp!G49+drdp!P49)*MSZ!$C49+(drdp!J49+drdp!S49)*MSZ!$D49)</f>
        <v>0</v>
      </c>
      <c r="H49" s="18">
        <f>Model!$W$20*((drdp!B49)*MSZ!$B49+(drdp!E49)*MSZ!$C49+(drdp!H49)*MSZ!$D49)</f>
        <v>0</v>
      </c>
      <c r="I49" s="18">
        <f>Model!$W$20*((drdp!C49)*MSZ!$B49+(drdp!F49)*MSZ!$C49+(drdp!I49)*MSZ!$D49)</f>
        <v>-3.2303633606677162E-3</v>
      </c>
      <c r="J49" s="18">
        <f>Model!$W$20*((drdp!D49)*MSZ!$B49+(drdp!G49)*MSZ!$C49+(drdp!J49)*MSZ!$D49)</f>
        <v>0</v>
      </c>
      <c r="K49" s="21">
        <f>SUM(E$3:E48)+H49</f>
        <v>0</v>
      </c>
      <c r="L49" s="21">
        <f>SUM(F$3:F48)+I49</f>
        <v>-0.12212335938128617</v>
      </c>
      <c r="M49" s="21">
        <f>SUM(G$3:G48)+J49</f>
        <v>0</v>
      </c>
      <c r="N49" s="21"/>
      <c r="O49" s="21"/>
      <c r="P49" s="21"/>
      <c r="Q49" s="19">
        <f t="shared" si="1"/>
        <v>0</v>
      </c>
      <c r="R49" s="19">
        <f t="shared" si="1"/>
        <v>1.4914114906570778E-2</v>
      </c>
      <c r="S49" s="19">
        <f t="shared" si="1"/>
        <v>0</v>
      </c>
      <c r="T49" s="19">
        <f t="shared" si="2"/>
        <v>0</v>
      </c>
      <c r="U49" s="19">
        <f t="shared" si="3"/>
        <v>0</v>
      </c>
      <c r="V49" s="19">
        <f t="shared" si="4"/>
        <v>0</v>
      </c>
    </row>
    <row r="50" spans="1:22" x14ac:dyDescent="0.25">
      <c r="A50" s="26">
        <f>Wellpath!E50</f>
        <v>1350</v>
      </c>
      <c r="B50" s="22">
        <v>0</v>
      </c>
      <c r="C50" s="22">
        <v>0</v>
      </c>
      <c r="D50" s="22">
        <f>-(SIN(Wellpath!$L50) * COS(Wellpath!$O50) + TAN(Dip) * COS(Wellpath!$L50)) * SIN(Wellpath!$L50) * SIN(Wellpath!$O50)</f>
        <v>-0.17570582825864806</v>
      </c>
      <c r="E50" s="20">
        <f>Model!$W$20*((drdp!B50+drdp!K50)*MSZ!$B50+(drdp!E50+drdp!N50)*MSZ!$C50+(drdp!H50+drdp!Q50)*MSZ!$D50)</f>
        <v>0</v>
      </c>
      <c r="F50" s="20">
        <f>Model!$W$20*((drdp!C50+drdp!L50)*MSZ!$B50+(drdp!F50+drdp!O50)*MSZ!$C50+(drdp!I50+drdp!R50)*MSZ!$D50)</f>
        <v>-6.4607267213354323E-3</v>
      </c>
      <c r="G50" s="20">
        <f>Model!$W$20*((drdp!D50+drdp!M50)*MSZ!$B50+(drdp!G50+drdp!P50)*MSZ!$C50+(drdp!J50+drdp!S50)*MSZ!$D50)</f>
        <v>0</v>
      </c>
      <c r="H50" s="18">
        <f>Model!$W$20*((drdp!B50)*MSZ!$B50+(drdp!E50)*MSZ!$C50+(drdp!H50)*MSZ!$D50)</f>
        <v>0</v>
      </c>
      <c r="I50" s="18">
        <f>Model!$W$20*((drdp!C50)*MSZ!$B50+(drdp!F50)*MSZ!$C50+(drdp!I50)*MSZ!$D50)</f>
        <v>-3.2303633606677162E-3</v>
      </c>
      <c r="J50" s="18">
        <f>Model!$W$20*((drdp!D50)*MSZ!$B50+(drdp!G50)*MSZ!$C50+(drdp!J50)*MSZ!$D50)</f>
        <v>0</v>
      </c>
      <c r="K50" s="21">
        <f>SUM(E$3:E49)+H50</f>
        <v>0</v>
      </c>
      <c r="L50" s="21">
        <f>SUM(F$3:F49)+I50</f>
        <v>-0.12858408610262159</v>
      </c>
      <c r="M50" s="21">
        <f>SUM(G$3:G49)+J50</f>
        <v>0</v>
      </c>
      <c r="N50" s="21"/>
      <c r="O50" s="21"/>
      <c r="P50" s="21"/>
      <c r="Q50" s="19">
        <f t="shared" si="1"/>
        <v>0</v>
      </c>
      <c r="R50" s="19">
        <f t="shared" si="1"/>
        <v>1.6533867198846402E-2</v>
      </c>
      <c r="S50" s="19">
        <f t="shared" si="1"/>
        <v>0</v>
      </c>
      <c r="T50" s="19">
        <f t="shared" si="2"/>
        <v>0</v>
      </c>
      <c r="U50" s="19">
        <f t="shared" si="3"/>
        <v>0</v>
      </c>
      <c r="V50" s="19">
        <f t="shared" si="4"/>
        <v>0</v>
      </c>
    </row>
    <row r="51" spans="1:22" x14ac:dyDescent="0.25">
      <c r="A51" s="26">
        <f>Wellpath!E51</f>
        <v>1380</v>
      </c>
      <c r="B51" s="22">
        <v>0</v>
      </c>
      <c r="C51" s="22">
        <v>0</v>
      </c>
      <c r="D51" s="22">
        <f>-(SIN(Wellpath!$L51) * COS(Wellpath!$O51) + TAN(Dip) * COS(Wellpath!$L51)) * SIN(Wellpath!$L51) * SIN(Wellpath!$O51)</f>
        <v>-0.17570582825864806</v>
      </c>
      <c r="E51" s="20">
        <f>Model!$W$20*((drdp!B51+drdp!K51)*MSZ!$B51+(drdp!E51+drdp!N51)*MSZ!$C51+(drdp!H51+drdp!Q51)*MSZ!$D51)</f>
        <v>0</v>
      </c>
      <c r="F51" s="20">
        <f>Model!$W$20*((drdp!C51+drdp!L51)*MSZ!$B51+(drdp!F51+drdp!O51)*MSZ!$C51+(drdp!I51+drdp!R51)*MSZ!$D51)</f>
        <v>-6.4607267213354323E-3</v>
      </c>
      <c r="G51" s="20">
        <f>Model!$W$20*((drdp!D51+drdp!M51)*MSZ!$B51+(drdp!G51+drdp!P51)*MSZ!$C51+(drdp!J51+drdp!S51)*MSZ!$D51)</f>
        <v>0</v>
      </c>
      <c r="H51" s="18">
        <f>Model!$W$20*((drdp!B51)*MSZ!$B51+(drdp!E51)*MSZ!$C51+(drdp!H51)*MSZ!$D51)</f>
        <v>0</v>
      </c>
      <c r="I51" s="18">
        <f>Model!$W$20*((drdp!C51)*MSZ!$B51+(drdp!F51)*MSZ!$C51+(drdp!I51)*MSZ!$D51)</f>
        <v>-3.2303633606677162E-3</v>
      </c>
      <c r="J51" s="18">
        <f>Model!$W$20*((drdp!D51)*MSZ!$B51+(drdp!G51)*MSZ!$C51+(drdp!J51)*MSZ!$D51)</f>
        <v>0</v>
      </c>
      <c r="K51" s="21">
        <f>SUM(E$3:E50)+H51</f>
        <v>0</v>
      </c>
      <c r="L51" s="21">
        <f>SUM(F$3:F50)+I51</f>
        <v>-0.13504481282395703</v>
      </c>
      <c r="M51" s="21">
        <f>SUM(G$3:G50)+J51</f>
        <v>0</v>
      </c>
      <c r="N51" s="21"/>
      <c r="O51" s="21"/>
      <c r="P51" s="21"/>
      <c r="Q51" s="19">
        <f t="shared" si="1"/>
        <v>0</v>
      </c>
      <c r="R51" s="19">
        <f t="shared" si="1"/>
        <v>1.8237101470657588E-2</v>
      </c>
      <c r="S51" s="19">
        <f t="shared" si="1"/>
        <v>0</v>
      </c>
      <c r="T51" s="19">
        <f t="shared" si="2"/>
        <v>0</v>
      </c>
      <c r="U51" s="19">
        <f t="shared" si="3"/>
        <v>0</v>
      </c>
      <c r="V51" s="19">
        <f t="shared" si="4"/>
        <v>0</v>
      </c>
    </row>
    <row r="52" spans="1:22" x14ac:dyDescent="0.25">
      <c r="A52" s="26">
        <f>Wellpath!E52</f>
        <v>1410</v>
      </c>
      <c r="B52" s="22">
        <v>0</v>
      </c>
      <c r="C52" s="22">
        <v>0</v>
      </c>
      <c r="D52" s="22">
        <f>-(SIN(Wellpath!$L52) * COS(Wellpath!$O52) + TAN(Dip) * COS(Wellpath!$L52)) * SIN(Wellpath!$L52) * SIN(Wellpath!$O52)</f>
        <v>-0.17570582825864806</v>
      </c>
      <c r="E52" s="20">
        <f>Model!$W$20*((drdp!B52+drdp!K52)*MSZ!$B52+(drdp!E52+drdp!N52)*MSZ!$C52+(drdp!H52+drdp!Q52)*MSZ!$D52)</f>
        <v>0</v>
      </c>
      <c r="F52" s="20">
        <f>Model!$W$20*((drdp!C52+drdp!L52)*MSZ!$B52+(drdp!F52+drdp!O52)*MSZ!$C52+(drdp!I52+drdp!R52)*MSZ!$D52)</f>
        <v>-6.4607267213354323E-3</v>
      </c>
      <c r="G52" s="20">
        <f>Model!$W$20*((drdp!D52+drdp!M52)*MSZ!$B52+(drdp!G52+drdp!P52)*MSZ!$C52+(drdp!J52+drdp!S52)*MSZ!$D52)</f>
        <v>0</v>
      </c>
      <c r="H52" s="18">
        <f>Model!$W$20*((drdp!B52)*MSZ!$B52+(drdp!E52)*MSZ!$C52+(drdp!H52)*MSZ!$D52)</f>
        <v>0</v>
      </c>
      <c r="I52" s="18">
        <f>Model!$W$20*((drdp!C52)*MSZ!$B52+(drdp!F52)*MSZ!$C52+(drdp!I52)*MSZ!$D52)</f>
        <v>-3.2303633606677162E-3</v>
      </c>
      <c r="J52" s="18">
        <f>Model!$W$20*((drdp!D52)*MSZ!$B52+(drdp!G52)*MSZ!$C52+(drdp!J52)*MSZ!$D52)</f>
        <v>0</v>
      </c>
      <c r="K52" s="21">
        <f>SUM(E$3:E51)+H52</f>
        <v>0</v>
      </c>
      <c r="L52" s="21">
        <f>SUM(F$3:F51)+I52</f>
        <v>-0.14150553954529246</v>
      </c>
      <c r="M52" s="21">
        <f>SUM(G$3:G51)+J52</f>
        <v>0</v>
      </c>
      <c r="N52" s="21"/>
      <c r="O52" s="21"/>
      <c r="P52" s="21"/>
      <c r="Q52" s="19">
        <f t="shared" si="1"/>
        <v>0</v>
      </c>
      <c r="R52" s="19">
        <f t="shared" si="1"/>
        <v>2.0023817722004331E-2</v>
      </c>
      <c r="S52" s="19">
        <f t="shared" si="1"/>
        <v>0</v>
      </c>
      <c r="T52" s="19">
        <f t="shared" si="2"/>
        <v>0</v>
      </c>
      <c r="U52" s="19">
        <f t="shared" si="3"/>
        <v>0</v>
      </c>
      <c r="V52" s="19">
        <f t="shared" si="4"/>
        <v>0</v>
      </c>
    </row>
    <row r="53" spans="1:22" x14ac:dyDescent="0.25">
      <c r="A53" s="26">
        <f>Wellpath!E53</f>
        <v>1440</v>
      </c>
      <c r="B53" s="22">
        <v>0</v>
      </c>
      <c r="C53" s="22">
        <v>0</v>
      </c>
      <c r="D53" s="22">
        <f>-(SIN(Wellpath!$L53) * COS(Wellpath!$O53) + TAN(Dip) * COS(Wellpath!$L53)) * SIN(Wellpath!$L53) * SIN(Wellpath!$O53)</f>
        <v>-0.17570582825864806</v>
      </c>
      <c r="E53" s="20">
        <f>Model!$W$20*((drdp!B53+drdp!K53)*MSZ!$B53+(drdp!E53+drdp!N53)*MSZ!$C53+(drdp!H53+drdp!Q53)*MSZ!$D53)</f>
        <v>0</v>
      </c>
      <c r="F53" s="20">
        <f>Model!$W$20*((drdp!C53+drdp!L53)*MSZ!$B53+(drdp!F53+drdp!O53)*MSZ!$C53+(drdp!I53+drdp!R53)*MSZ!$D53)</f>
        <v>-6.4607267213354323E-3</v>
      </c>
      <c r="G53" s="20">
        <f>Model!$W$20*((drdp!D53+drdp!M53)*MSZ!$B53+(drdp!G53+drdp!P53)*MSZ!$C53+(drdp!J53+drdp!S53)*MSZ!$D53)</f>
        <v>0</v>
      </c>
      <c r="H53" s="18">
        <f>Model!$W$20*((drdp!B53)*MSZ!$B53+(drdp!E53)*MSZ!$C53+(drdp!H53)*MSZ!$D53)</f>
        <v>0</v>
      </c>
      <c r="I53" s="18">
        <f>Model!$W$20*((drdp!C53)*MSZ!$B53+(drdp!F53)*MSZ!$C53+(drdp!I53)*MSZ!$D53)</f>
        <v>-3.2303633606677162E-3</v>
      </c>
      <c r="J53" s="18">
        <f>Model!$W$20*((drdp!D53)*MSZ!$B53+(drdp!G53)*MSZ!$C53+(drdp!J53)*MSZ!$D53)</f>
        <v>0</v>
      </c>
      <c r="K53" s="21">
        <f>SUM(E$3:E52)+H53</f>
        <v>0</v>
      </c>
      <c r="L53" s="21">
        <f>SUM(F$3:F52)+I53</f>
        <v>-0.1479662662666279</v>
      </c>
      <c r="M53" s="21">
        <f>SUM(G$3:G52)+J53</f>
        <v>0</v>
      </c>
      <c r="N53" s="21"/>
      <c r="O53" s="21"/>
      <c r="P53" s="21"/>
      <c r="Q53" s="19">
        <f t="shared" si="1"/>
        <v>0</v>
      </c>
      <c r="R53" s="19">
        <f t="shared" si="1"/>
        <v>2.1894015952886627E-2</v>
      </c>
      <c r="S53" s="19">
        <f t="shared" si="1"/>
        <v>0</v>
      </c>
      <c r="T53" s="19">
        <f t="shared" si="2"/>
        <v>0</v>
      </c>
      <c r="U53" s="19">
        <f t="shared" si="3"/>
        <v>0</v>
      </c>
      <c r="V53" s="19">
        <f t="shared" si="4"/>
        <v>0</v>
      </c>
    </row>
    <row r="54" spans="1:22" x14ac:dyDescent="0.25">
      <c r="A54" s="26">
        <f>Wellpath!E54</f>
        <v>1470</v>
      </c>
      <c r="B54" s="22">
        <v>0</v>
      </c>
      <c r="C54" s="22">
        <v>0</v>
      </c>
      <c r="D54" s="22">
        <f>-(SIN(Wellpath!$L54) * COS(Wellpath!$O54) + TAN(Dip) * COS(Wellpath!$L54)) * SIN(Wellpath!$L54) * SIN(Wellpath!$O54)</f>
        <v>-0.17570582825864806</v>
      </c>
      <c r="E54" s="20">
        <f>Model!$W$20*((drdp!B54+drdp!K54)*MSZ!$B54+(drdp!E54+drdp!N54)*MSZ!$C54+(drdp!H54+drdp!Q54)*MSZ!$D54)</f>
        <v>0</v>
      </c>
      <c r="F54" s="20">
        <f>Model!$W$20*((drdp!C54+drdp!L54)*MSZ!$B54+(drdp!F54+drdp!O54)*MSZ!$C54+(drdp!I54+drdp!R54)*MSZ!$D54)</f>
        <v>-6.4607267213354323E-3</v>
      </c>
      <c r="G54" s="20">
        <f>Model!$W$20*((drdp!D54+drdp!M54)*MSZ!$B54+(drdp!G54+drdp!P54)*MSZ!$C54+(drdp!J54+drdp!S54)*MSZ!$D54)</f>
        <v>0</v>
      </c>
      <c r="H54" s="18">
        <f>Model!$W$20*((drdp!B54)*MSZ!$B54+(drdp!E54)*MSZ!$C54+(drdp!H54)*MSZ!$D54)</f>
        <v>0</v>
      </c>
      <c r="I54" s="18">
        <f>Model!$W$20*((drdp!C54)*MSZ!$B54+(drdp!F54)*MSZ!$C54+(drdp!I54)*MSZ!$D54)</f>
        <v>-3.2303633606677162E-3</v>
      </c>
      <c r="J54" s="18">
        <f>Model!$W$20*((drdp!D54)*MSZ!$B54+(drdp!G54)*MSZ!$C54+(drdp!J54)*MSZ!$D54)</f>
        <v>0</v>
      </c>
      <c r="K54" s="21">
        <f>SUM(E$3:E53)+H54</f>
        <v>0</v>
      </c>
      <c r="L54" s="21">
        <f>SUM(F$3:F53)+I54</f>
        <v>-0.15442699298796334</v>
      </c>
      <c r="M54" s="21">
        <f>SUM(G$3:G53)+J54</f>
        <v>0</v>
      </c>
      <c r="N54" s="21"/>
      <c r="O54" s="21"/>
      <c r="P54" s="21"/>
      <c r="Q54" s="19">
        <f t="shared" si="1"/>
        <v>0</v>
      </c>
      <c r="R54" s="19">
        <f t="shared" si="1"/>
        <v>2.3847696163304476E-2</v>
      </c>
      <c r="S54" s="19">
        <f t="shared" si="1"/>
        <v>0</v>
      </c>
      <c r="T54" s="19">
        <f t="shared" si="2"/>
        <v>0</v>
      </c>
      <c r="U54" s="19">
        <f t="shared" si="3"/>
        <v>0</v>
      </c>
      <c r="V54" s="19">
        <f t="shared" si="4"/>
        <v>0</v>
      </c>
    </row>
    <row r="55" spans="1:22" x14ac:dyDescent="0.25">
      <c r="A55" s="26">
        <f>Wellpath!E55</f>
        <v>1500</v>
      </c>
      <c r="B55" s="22">
        <v>0</v>
      </c>
      <c r="C55" s="22">
        <v>0</v>
      </c>
      <c r="D55" s="22">
        <f>-(SIN(Wellpath!$L55) * COS(Wellpath!$O55) + TAN(Dip) * COS(Wellpath!$L55)) * SIN(Wellpath!$L55) * SIN(Wellpath!$O55)</f>
        <v>-0.17570582825864806</v>
      </c>
      <c r="E55" s="20">
        <f>Model!$W$20*((drdp!B55+drdp!K55)*MSZ!$B55+(drdp!E55+drdp!N55)*MSZ!$C55+(drdp!H55+drdp!Q55)*MSZ!$D55)</f>
        <v>0</v>
      </c>
      <c r="F55" s="20">
        <f>Model!$W$20*((drdp!C55+drdp!L55)*MSZ!$B55+(drdp!F55+drdp!O55)*MSZ!$C55+(drdp!I55+drdp!R55)*MSZ!$D55)</f>
        <v>-6.4607267213354323E-3</v>
      </c>
      <c r="G55" s="20">
        <f>Model!$W$20*((drdp!D55+drdp!M55)*MSZ!$B55+(drdp!G55+drdp!P55)*MSZ!$C55+(drdp!J55+drdp!S55)*MSZ!$D55)</f>
        <v>0</v>
      </c>
      <c r="H55" s="18">
        <f>Model!$W$20*((drdp!B55)*MSZ!$B55+(drdp!E55)*MSZ!$C55+(drdp!H55)*MSZ!$D55)</f>
        <v>0</v>
      </c>
      <c r="I55" s="18">
        <f>Model!$W$20*((drdp!C55)*MSZ!$B55+(drdp!F55)*MSZ!$C55+(drdp!I55)*MSZ!$D55)</f>
        <v>-3.2303633606677162E-3</v>
      </c>
      <c r="J55" s="18">
        <f>Model!$W$20*((drdp!D55)*MSZ!$B55+(drdp!G55)*MSZ!$C55+(drdp!J55)*MSZ!$D55)</f>
        <v>0</v>
      </c>
      <c r="K55" s="21">
        <f>SUM(E$3:E54)+H55</f>
        <v>0</v>
      </c>
      <c r="L55" s="21">
        <f>SUM(F$3:F54)+I55</f>
        <v>-0.16088771970929877</v>
      </c>
      <c r="M55" s="21">
        <f>SUM(G$3:G54)+J55</f>
        <v>0</v>
      </c>
      <c r="N55" s="21"/>
      <c r="O55" s="21"/>
      <c r="P55" s="21"/>
      <c r="Q55" s="19">
        <f t="shared" si="1"/>
        <v>0</v>
      </c>
      <c r="R55" s="19">
        <f t="shared" si="1"/>
        <v>2.5884858353257885E-2</v>
      </c>
      <c r="S55" s="19">
        <f t="shared" si="1"/>
        <v>0</v>
      </c>
      <c r="T55" s="19">
        <f t="shared" si="2"/>
        <v>0</v>
      </c>
      <c r="U55" s="19">
        <f t="shared" si="3"/>
        <v>0</v>
      </c>
      <c r="V55" s="19">
        <f t="shared" si="4"/>
        <v>0</v>
      </c>
    </row>
    <row r="56" spans="1:22" x14ac:dyDescent="0.25">
      <c r="A56" s="26">
        <f>Wellpath!E56</f>
        <v>1530</v>
      </c>
      <c r="B56" s="22">
        <v>0</v>
      </c>
      <c r="C56" s="22">
        <v>0</v>
      </c>
      <c r="D56" s="22">
        <f>-(SIN(Wellpath!$L56) * COS(Wellpath!$O56) + TAN(Dip) * COS(Wellpath!$L56)) * SIN(Wellpath!$L56) * SIN(Wellpath!$O56)</f>
        <v>-0.17570582825864806</v>
      </c>
      <c r="E56" s="20">
        <f>Model!$W$20*((drdp!B56+drdp!K56)*MSZ!$B56+(drdp!E56+drdp!N56)*MSZ!$C56+(drdp!H56+drdp!Q56)*MSZ!$D56)</f>
        <v>0</v>
      </c>
      <c r="F56" s="20">
        <f>Model!$W$20*((drdp!C56+drdp!L56)*MSZ!$B56+(drdp!F56+drdp!O56)*MSZ!$C56+(drdp!I56+drdp!R56)*MSZ!$D56)</f>
        <v>-6.4607267213354323E-3</v>
      </c>
      <c r="G56" s="20">
        <f>Model!$W$20*((drdp!D56+drdp!M56)*MSZ!$B56+(drdp!G56+drdp!P56)*MSZ!$C56+(drdp!J56+drdp!S56)*MSZ!$D56)</f>
        <v>0</v>
      </c>
      <c r="H56" s="18">
        <f>Model!$W$20*((drdp!B56)*MSZ!$B56+(drdp!E56)*MSZ!$C56+(drdp!H56)*MSZ!$D56)</f>
        <v>0</v>
      </c>
      <c r="I56" s="18">
        <f>Model!$W$20*((drdp!C56)*MSZ!$B56+(drdp!F56)*MSZ!$C56+(drdp!I56)*MSZ!$D56)</f>
        <v>-3.2303633606677162E-3</v>
      </c>
      <c r="J56" s="18">
        <f>Model!$W$20*((drdp!D56)*MSZ!$B56+(drdp!G56)*MSZ!$C56+(drdp!J56)*MSZ!$D56)</f>
        <v>0</v>
      </c>
      <c r="K56" s="21">
        <f>SUM(E$3:E55)+H56</f>
        <v>0</v>
      </c>
      <c r="L56" s="21">
        <f>SUM(F$3:F55)+I56</f>
        <v>-0.16734844643063421</v>
      </c>
      <c r="M56" s="21">
        <f>SUM(G$3:G55)+J56</f>
        <v>0</v>
      </c>
      <c r="N56" s="21"/>
      <c r="O56" s="21"/>
      <c r="P56" s="21"/>
      <c r="Q56" s="19">
        <f t="shared" si="1"/>
        <v>0</v>
      </c>
      <c r="R56" s="19">
        <f t="shared" si="1"/>
        <v>2.8005502522746847E-2</v>
      </c>
      <c r="S56" s="19">
        <f t="shared" si="1"/>
        <v>0</v>
      </c>
      <c r="T56" s="19">
        <f t="shared" si="2"/>
        <v>0</v>
      </c>
      <c r="U56" s="19">
        <f t="shared" si="3"/>
        <v>0</v>
      </c>
      <c r="V56" s="19">
        <f t="shared" si="4"/>
        <v>0</v>
      </c>
    </row>
    <row r="57" spans="1:22" x14ac:dyDescent="0.25">
      <c r="A57" s="26">
        <f>Wellpath!E57</f>
        <v>1560</v>
      </c>
      <c r="B57" s="22">
        <v>0</v>
      </c>
      <c r="C57" s="22">
        <v>0</v>
      </c>
      <c r="D57" s="22">
        <f>-(SIN(Wellpath!$L57) * COS(Wellpath!$O57) + TAN(Dip) * COS(Wellpath!$L57)) * SIN(Wellpath!$L57) * SIN(Wellpath!$O57)</f>
        <v>-0.17570582825864806</v>
      </c>
      <c r="E57" s="20">
        <f>Model!$W$20*((drdp!B57+drdp!K57)*MSZ!$B57+(drdp!E57+drdp!N57)*MSZ!$C57+(drdp!H57+drdp!Q57)*MSZ!$D57)</f>
        <v>0</v>
      </c>
      <c r="F57" s="20">
        <f>Model!$W$20*((drdp!C57+drdp!L57)*MSZ!$B57+(drdp!F57+drdp!O57)*MSZ!$C57+(drdp!I57+drdp!R57)*MSZ!$D57)</f>
        <v>-6.4607267213354323E-3</v>
      </c>
      <c r="G57" s="20">
        <f>Model!$W$20*((drdp!D57+drdp!M57)*MSZ!$B57+(drdp!G57+drdp!P57)*MSZ!$C57+(drdp!J57+drdp!S57)*MSZ!$D57)</f>
        <v>0</v>
      </c>
      <c r="H57" s="18">
        <f>Model!$W$20*((drdp!B57)*MSZ!$B57+(drdp!E57)*MSZ!$C57+(drdp!H57)*MSZ!$D57)</f>
        <v>0</v>
      </c>
      <c r="I57" s="18">
        <f>Model!$W$20*((drdp!C57)*MSZ!$B57+(drdp!F57)*MSZ!$C57+(drdp!I57)*MSZ!$D57)</f>
        <v>-3.2303633606677162E-3</v>
      </c>
      <c r="J57" s="18">
        <f>Model!$W$20*((drdp!D57)*MSZ!$B57+(drdp!G57)*MSZ!$C57+(drdp!J57)*MSZ!$D57)</f>
        <v>0</v>
      </c>
      <c r="K57" s="21">
        <f>SUM(E$3:E56)+H57</f>
        <v>0</v>
      </c>
      <c r="L57" s="21">
        <f>SUM(F$3:F56)+I57</f>
        <v>-0.17380917315196964</v>
      </c>
      <c r="M57" s="21">
        <f>SUM(G$3:G56)+J57</f>
        <v>0</v>
      </c>
      <c r="N57" s="21"/>
      <c r="O57" s="21"/>
      <c r="P57" s="21"/>
      <c r="Q57" s="19">
        <f t="shared" si="1"/>
        <v>0</v>
      </c>
      <c r="R57" s="19">
        <f t="shared" si="1"/>
        <v>3.0209628671771366E-2</v>
      </c>
      <c r="S57" s="19">
        <f t="shared" si="1"/>
        <v>0</v>
      </c>
      <c r="T57" s="19">
        <f t="shared" si="2"/>
        <v>0</v>
      </c>
      <c r="U57" s="19">
        <f t="shared" si="3"/>
        <v>0</v>
      </c>
      <c r="V57" s="19">
        <f t="shared" si="4"/>
        <v>0</v>
      </c>
    </row>
    <row r="58" spans="1:22" x14ac:dyDescent="0.25">
      <c r="A58" s="26">
        <f>Wellpath!E58</f>
        <v>1590</v>
      </c>
      <c r="B58" s="22">
        <v>0</v>
      </c>
      <c r="C58" s="22">
        <v>0</v>
      </c>
      <c r="D58" s="22">
        <f>-(SIN(Wellpath!$L58) * COS(Wellpath!$O58) + TAN(Dip) * COS(Wellpath!$L58)) * SIN(Wellpath!$L58) * SIN(Wellpath!$O58)</f>
        <v>-0.17570582825864806</v>
      </c>
      <c r="E58" s="20">
        <f>Model!$W$20*((drdp!B58+drdp!K58)*MSZ!$B58+(drdp!E58+drdp!N58)*MSZ!$C58+(drdp!H58+drdp!Q58)*MSZ!$D58)</f>
        <v>0</v>
      </c>
      <c r="F58" s="20">
        <f>Model!$W$20*((drdp!C58+drdp!L58)*MSZ!$B58+(drdp!F58+drdp!O58)*MSZ!$C58+(drdp!I58+drdp!R58)*MSZ!$D58)</f>
        <v>-6.4607267213354323E-3</v>
      </c>
      <c r="G58" s="20">
        <f>Model!$W$20*((drdp!D58+drdp!M58)*MSZ!$B58+(drdp!G58+drdp!P58)*MSZ!$C58+(drdp!J58+drdp!S58)*MSZ!$D58)</f>
        <v>0</v>
      </c>
      <c r="H58" s="18">
        <f>Model!$W$20*((drdp!B58)*MSZ!$B58+(drdp!E58)*MSZ!$C58+(drdp!H58)*MSZ!$D58)</f>
        <v>0</v>
      </c>
      <c r="I58" s="18">
        <f>Model!$W$20*((drdp!C58)*MSZ!$B58+(drdp!F58)*MSZ!$C58+(drdp!I58)*MSZ!$D58)</f>
        <v>-3.2303633606677162E-3</v>
      </c>
      <c r="J58" s="18">
        <f>Model!$W$20*((drdp!D58)*MSZ!$B58+(drdp!G58)*MSZ!$C58+(drdp!J58)*MSZ!$D58)</f>
        <v>0</v>
      </c>
      <c r="K58" s="21">
        <f>SUM(E$3:E57)+H58</f>
        <v>0</v>
      </c>
      <c r="L58" s="21">
        <f>SUM(F$3:F57)+I58</f>
        <v>-0.18026989987330508</v>
      </c>
      <c r="M58" s="21">
        <f>SUM(G$3:G57)+J58</f>
        <v>0</v>
      </c>
      <c r="N58" s="21"/>
      <c r="O58" s="21"/>
      <c r="P58" s="21"/>
      <c r="Q58" s="19">
        <f t="shared" si="1"/>
        <v>0</v>
      </c>
      <c r="R58" s="19">
        <f t="shared" si="1"/>
        <v>3.2497236800331439E-2</v>
      </c>
      <c r="S58" s="19">
        <f t="shared" si="1"/>
        <v>0</v>
      </c>
      <c r="T58" s="19">
        <f t="shared" si="2"/>
        <v>0</v>
      </c>
      <c r="U58" s="19">
        <f t="shared" si="3"/>
        <v>0</v>
      </c>
      <c r="V58" s="19">
        <f t="shared" si="4"/>
        <v>0</v>
      </c>
    </row>
    <row r="59" spans="1:22" x14ac:dyDescent="0.25">
      <c r="A59" s="26">
        <f>Wellpath!E59</f>
        <v>1620</v>
      </c>
      <c r="B59" s="22">
        <v>0</v>
      </c>
      <c r="C59" s="22">
        <v>0</v>
      </c>
      <c r="D59" s="22">
        <f>-(SIN(Wellpath!$L59) * COS(Wellpath!$O59) + TAN(Dip) * COS(Wellpath!$L59)) * SIN(Wellpath!$L59) * SIN(Wellpath!$O59)</f>
        <v>-0.17570582825864806</v>
      </c>
      <c r="E59" s="20">
        <f>Model!$W$20*((drdp!B59+drdp!K59)*MSZ!$B59+(drdp!E59+drdp!N59)*MSZ!$C59+(drdp!H59+drdp!Q59)*MSZ!$D59)</f>
        <v>0</v>
      </c>
      <c r="F59" s="20">
        <f>Model!$W$20*((drdp!C59+drdp!L59)*MSZ!$B59+(drdp!F59+drdp!O59)*MSZ!$C59+(drdp!I59+drdp!R59)*MSZ!$D59)</f>
        <v>-6.4607267213354323E-3</v>
      </c>
      <c r="G59" s="20">
        <f>Model!$W$20*((drdp!D59+drdp!M59)*MSZ!$B59+(drdp!G59+drdp!P59)*MSZ!$C59+(drdp!J59+drdp!S59)*MSZ!$D59)</f>
        <v>0</v>
      </c>
      <c r="H59" s="18">
        <f>Model!$W$20*((drdp!B59)*MSZ!$B59+(drdp!E59)*MSZ!$C59+(drdp!H59)*MSZ!$D59)</f>
        <v>0</v>
      </c>
      <c r="I59" s="18">
        <f>Model!$W$20*((drdp!C59)*MSZ!$B59+(drdp!F59)*MSZ!$C59+(drdp!I59)*MSZ!$D59)</f>
        <v>-3.2303633606677162E-3</v>
      </c>
      <c r="J59" s="18">
        <f>Model!$W$20*((drdp!D59)*MSZ!$B59+(drdp!G59)*MSZ!$C59+(drdp!J59)*MSZ!$D59)</f>
        <v>0</v>
      </c>
      <c r="K59" s="21">
        <f>SUM(E$3:E58)+H59</f>
        <v>0</v>
      </c>
      <c r="L59" s="21">
        <f>SUM(F$3:F58)+I59</f>
        <v>-0.18673062659464051</v>
      </c>
      <c r="M59" s="21">
        <f>SUM(G$3:G58)+J59</f>
        <v>0</v>
      </c>
      <c r="N59" s="21"/>
      <c r="O59" s="21"/>
      <c r="P59" s="21"/>
      <c r="Q59" s="19">
        <f t="shared" si="1"/>
        <v>0</v>
      </c>
      <c r="R59" s="19">
        <f t="shared" si="1"/>
        <v>3.4868326908427068E-2</v>
      </c>
      <c r="S59" s="19">
        <f t="shared" si="1"/>
        <v>0</v>
      </c>
      <c r="T59" s="19">
        <f t="shared" si="2"/>
        <v>0</v>
      </c>
      <c r="U59" s="19">
        <f t="shared" si="3"/>
        <v>0</v>
      </c>
      <c r="V59" s="19">
        <f t="shared" si="4"/>
        <v>0</v>
      </c>
    </row>
    <row r="60" spans="1:22" x14ac:dyDescent="0.25">
      <c r="A60" s="26">
        <f>Wellpath!E60</f>
        <v>1650</v>
      </c>
      <c r="B60" s="22">
        <v>0</v>
      </c>
      <c r="C60" s="22">
        <v>0</v>
      </c>
      <c r="D60" s="22">
        <f>-(SIN(Wellpath!$L60) * COS(Wellpath!$O60) + TAN(Dip) * COS(Wellpath!$L60)) * SIN(Wellpath!$L60) * SIN(Wellpath!$O60)</f>
        <v>-0.17570582825864806</v>
      </c>
      <c r="E60" s="20">
        <f>Model!$W$20*((drdp!B60+drdp!K60)*MSZ!$B60+(drdp!E60+drdp!N60)*MSZ!$C60+(drdp!H60+drdp!Q60)*MSZ!$D60)</f>
        <v>0</v>
      </c>
      <c r="F60" s="20">
        <f>Model!$W$20*((drdp!C60+drdp!L60)*MSZ!$B60+(drdp!F60+drdp!O60)*MSZ!$C60+(drdp!I60+drdp!R60)*MSZ!$D60)</f>
        <v>-6.4607267213354323E-3</v>
      </c>
      <c r="G60" s="20">
        <f>Model!$W$20*((drdp!D60+drdp!M60)*MSZ!$B60+(drdp!G60+drdp!P60)*MSZ!$C60+(drdp!J60+drdp!S60)*MSZ!$D60)</f>
        <v>0</v>
      </c>
      <c r="H60" s="18">
        <f>Model!$W$20*((drdp!B60)*MSZ!$B60+(drdp!E60)*MSZ!$C60+(drdp!H60)*MSZ!$D60)</f>
        <v>0</v>
      </c>
      <c r="I60" s="18">
        <f>Model!$W$20*((drdp!C60)*MSZ!$B60+(drdp!F60)*MSZ!$C60+(drdp!I60)*MSZ!$D60)</f>
        <v>-3.2303633606677162E-3</v>
      </c>
      <c r="J60" s="18">
        <f>Model!$W$20*((drdp!D60)*MSZ!$B60+(drdp!G60)*MSZ!$C60+(drdp!J60)*MSZ!$D60)</f>
        <v>0</v>
      </c>
      <c r="K60" s="21">
        <f>SUM(E$3:E59)+H60</f>
        <v>0</v>
      </c>
      <c r="L60" s="21">
        <f>SUM(F$3:F59)+I60</f>
        <v>-0.19319135331597595</v>
      </c>
      <c r="M60" s="21">
        <f>SUM(G$3:G59)+J60</f>
        <v>0</v>
      </c>
      <c r="N60" s="21"/>
      <c r="O60" s="21"/>
      <c r="P60" s="21"/>
      <c r="Q60" s="19">
        <f t="shared" si="1"/>
        <v>0</v>
      </c>
      <c r="R60" s="19">
        <f t="shared" si="1"/>
        <v>3.732289899605825E-2</v>
      </c>
      <c r="S60" s="19">
        <f t="shared" si="1"/>
        <v>0</v>
      </c>
      <c r="T60" s="19">
        <f t="shared" si="2"/>
        <v>0</v>
      </c>
      <c r="U60" s="19">
        <f t="shared" si="3"/>
        <v>0</v>
      </c>
      <c r="V60" s="19">
        <f t="shared" si="4"/>
        <v>0</v>
      </c>
    </row>
    <row r="61" spans="1:22" x14ac:dyDescent="0.25">
      <c r="A61" s="26">
        <f>Wellpath!E61</f>
        <v>1680</v>
      </c>
      <c r="B61" s="22">
        <v>0</v>
      </c>
      <c r="C61" s="22">
        <v>0</v>
      </c>
      <c r="D61" s="22">
        <f>-(SIN(Wellpath!$L61) * COS(Wellpath!$O61) + TAN(Dip) * COS(Wellpath!$L61)) * SIN(Wellpath!$L61) * SIN(Wellpath!$O61)</f>
        <v>-0.17570582825864806</v>
      </c>
      <c r="E61" s="20">
        <f>Model!$W$20*((drdp!B61+drdp!K61)*MSZ!$B61+(drdp!E61+drdp!N61)*MSZ!$C61+(drdp!H61+drdp!Q61)*MSZ!$D61)</f>
        <v>0</v>
      </c>
      <c r="F61" s="20">
        <f>Model!$W$20*((drdp!C61+drdp!L61)*MSZ!$B61+(drdp!F61+drdp!O61)*MSZ!$C61+(drdp!I61+drdp!R61)*MSZ!$D61)</f>
        <v>-5.3839389344461927E-3</v>
      </c>
      <c r="G61" s="20">
        <f>Model!$W$20*((drdp!D61+drdp!M61)*MSZ!$B61+(drdp!G61+drdp!P61)*MSZ!$C61+(drdp!J61+drdp!S61)*MSZ!$D61)</f>
        <v>0</v>
      </c>
      <c r="H61" s="18">
        <f>Model!$W$20*((drdp!B61)*MSZ!$B61+(drdp!E61)*MSZ!$C61+(drdp!H61)*MSZ!$D61)</f>
        <v>0</v>
      </c>
      <c r="I61" s="18">
        <f>Model!$W$20*((drdp!C61)*MSZ!$B61+(drdp!F61)*MSZ!$C61+(drdp!I61)*MSZ!$D61)</f>
        <v>-3.2303633606677162E-3</v>
      </c>
      <c r="J61" s="18">
        <f>Model!$W$20*((drdp!D61)*MSZ!$B61+(drdp!G61)*MSZ!$C61+(drdp!J61)*MSZ!$D61)</f>
        <v>0</v>
      </c>
      <c r="K61" s="21">
        <f>SUM(E$3:E60)+H61</f>
        <v>0</v>
      </c>
      <c r="L61" s="21">
        <f>SUM(F$3:F60)+I61</f>
        <v>-0.19965208003731139</v>
      </c>
      <c r="M61" s="21">
        <f>SUM(G$3:G60)+J61</f>
        <v>0</v>
      </c>
      <c r="N61" s="21"/>
      <c r="O61" s="21"/>
      <c r="P61" s="21"/>
      <c r="Q61" s="19">
        <f t="shared" si="1"/>
        <v>0</v>
      </c>
      <c r="R61" s="19">
        <f t="shared" si="1"/>
        <v>3.9860953063224992E-2</v>
      </c>
      <c r="S61" s="19">
        <f t="shared" si="1"/>
        <v>0</v>
      </c>
      <c r="T61" s="19">
        <f t="shared" si="2"/>
        <v>0</v>
      </c>
      <c r="U61" s="19">
        <f t="shared" si="3"/>
        <v>0</v>
      </c>
      <c r="V61" s="19">
        <f t="shared" si="4"/>
        <v>0</v>
      </c>
    </row>
    <row r="62" spans="1:22" x14ac:dyDescent="0.25">
      <c r="A62" s="26">
        <f>Wellpath!E62</f>
        <v>1700</v>
      </c>
      <c r="B62" s="22">
        <v>0</v>
      </c>
      <c r="C62" s="22">
        <v>0</v>
      </c>
      <c r="D62" s="22">
        <f>-(SIN(Wellpath!$L62) * COS(Wellpath!$O62) + TAN(Dip) * COS(Wellpath!$L62)) * SIN(Wellpath!$L62) * SIN(Wellpath!$O62)</f>
        <v>-0.17570582825864806</v>
      </c>
      <c r="E62" s="20">
        <f>Model!$W$20*((drdp!B62+drdp!K62)*MSZ!$B62+(drdp!E62+drdp!N62)*MSZ!$C62+(drdp!H62+drdp!Q62)*MSZ!$D62)</f>
        <v>0</v>
      </c>
      <c r="F62" s="20">
        <f>Model!$W$20*((drdp!C62+drdp!L62)*MSZ!$B62+(drdp!F62+drdp!O62)*MSZ!$C62+(drdp!I62+drdp!R62)*MSZ!$D62)</f>
        <v>-3.2303633606677162E-3</v>
      </c>
      <c r="G62" s="20">
        <f>Model!$W$20*((drdp!D62+drdp!M62)*MSZ!$B62+(drdp!G62+drdp!P62)*MSZ!$C62+(drdp!J62+drdp!S62)*MSZ!$D62)</f>
        <v>0</v>
      </c>
      <c r="H62" s="18">
        <f>Model!$W$20*((drdp!B62)*MSZ!$B62+(drdp!E62)*MSZ!$C62+(drdp!H62)*MSZ!$D62)</f>
        <v>0</v>
      </c>
      <c r="I62" s="18">
        <f>Model!$W$20*((drdp!C62)*MSZ!$B62+(drdp!F62)*MSZ!$C62+(drdp!I62)*MSZ!$D62)</f>
        <v>-2.1535755737784774E-3</v>
      </c>
      <c r="J62" s="18">
        <f>Model!$W$20*((drdp!D62)*MSZ!$B62+(drdp!G62)*MSZ!$C62+(drdp!J62)*MSZ!$D62)</f>
        <v>0</v>
      </c>
      <c r="K62" s="21">
        <f>SUM(E$3:E61)+H62</f>
        <v>0</v>
      </c>
      <c r="L62" s="21">
        <f>SUM(F$3:F61)+I62</f>
        <v>-0.20395923118486836</v>
      </c>
      <c r="M62" s="21">
        <f>SUM(G$3:G61)+J62</f>
        <v>0</v>
      </c>
      <c r="N62" s="21"/>
      <c r="O62" s="21"/>
      <c r="P62" s="21"/>
      <c r="Q62" s="19">
        <f t="shared" si="1"/>
        <v>0</v>
      </c>
      <c r="R62" s="19">
        <f t="shared" si="1"/>
        <v>4.1599367985522578E-2</v>
      </c>
      <c r="S62" s="19">
        <f t="shared" si="1"/>
        <v>0</v>
      </c>
      <c r="T62" s="19">
        <f t="shared" si="2"/>
        <v>0</v>
      </c>
      <c r="U62" s="19">
        <f t="shared" si="3"/>
        <v>0</v>
      </c>
      <c r="V62" s="19">
        <f t="shared" si="4"/>
        <v>0</v>
      </c>
    </row>
    <row r="63" spans="1:22" x14ac:dyDescent="0.25">
      <c r="A63" s="26">
        <f>Wellpath!E63</f>
        <v>1710</v>
      </c>
      <c r="B63" s="22">
        <v>0</v>
      </c>
      <c r="C63" s="22">
        <v>0</v>
      </c>
      <c r="D63" s="22">
        <f>-(SIN(Wellpath!$L63) * COS(Wellpath!$O63) + TAN(Dip) * COS(Wellpath!$L63)) * SIN(Wellpath!$L63) * SIN(Wellpath!$O63)</f>
        <v>-0.1794066172259908</v>
      </c>
      <c r="E63" s="20">
        <f>Model!$W$20*((drdp!B63+drdp!K63)*MSZ!$B63+(drdp!E63+drdp!N63)*MSZ!$C63+(drdp!H63+drdp!Q63)*MSZ!$D63)</f>
        <v>0</v>
      </c>
      <c r="F63" s="20">
        <f>Model!$W$20*((drdp!C63+drdp!L63)*MSZ!$B63+(drdp!F63+drdp!O63)*MSZ!$C63+(drdp!I63+drdp!R63)*MSZ!$D63)</f>
        <v>-4.3544177355522833E-3</v>
      </c>
      <c r="G63" s="20">
        <f>Model!$W$20*((drdp!D63+drdp!M63)*MSZ!$B63+(drdp!G63+drdp!P63)*MSZ!$C63+(drdp!J63+drdp!S63)*MSZ!$D63)</f>
        <v>0</v>
      </c>
      <c r="H63" s="18">
        <f>Model!$W$20*((drdp!B63)*MSZ!$B63+(drdp!E63)*MSZ!$C63+(drdp!H63)*MSZ!$D63)</f>
        <v>0</v>
      </c>
      <c r="I63" s="18">
        <f>Model!$W$20*((drdp!C63)*MSZ!$B63+(drdp!F63)*MSZ!$C63+(drdp!I63)*MSZ!$D63)</f>
        <v>-1.0886044338880708E-3</v>
      </c>
      <c r="J63" s="18">
        <f>Model!$W$20*((drdp!D63)*MSZ!$B63+(drdp!G63)*MSZ!$C63+(drdp!J63)*MSZ!$D63)</f>
        <v>0</v>
      </c>
      <c r="K63" s="21">
        <f>SUM(E$3:E62)+H63</f>
        <v>0</v>
      </c>
      <c r="L63" s="21">
        <f>SUM(F$3:F62)+I63</f>
        <v>-0.20612462340564564</v>
      </c>
      <c r="M63" s="21">
        <f>SUM(G$3:G62)+J63</f>
        <v>0</v>
      </c>
      <c r="N63" s="21"/>
      <c r="O63" s="21"/>
      <c r="P63" s="21"/>
      <c r="Q63" s="19">
        <f t="shared" si="1"/>
        <v>0</v>
      </c>
      <c r="R63" s="19">
        <f t="shared" si="1"/>
        <v>4.2487360374119237E-2</v>
      </c>
      <c r="S63" s="19">
        <f t="shared" si="1"/>
        <v>0</v>
      </c>
      <c r="T63" s="19">
        <f t="shared" si="2"/>
        <v>0</v>
      </c>
      <c r="U63" s="19">
        <f t="shared" si="3"/>
        <v>0</v>
      </c>
      <c r="V63" s="19">
        <f t="shared" si="4"/>
        <v>0</v>
      </c>
    </row>
    <row r="64" spans="1:22" x14ac:dyDescent="0.25">
      <c r="A64" s="26">
        <f>Wellpath!E64</f>
        <v>1740</v>
      </c>
      <c r="B64" s="22">
        <v>0</v>
      </c>
      <c r="C64" s="22">
        <v>0</v>
      </c>
      <c r="D64" s="22">
        <f>-(SIN(Wellpath!$L64) * COS(Wellpath!$O64) + TAN(Dip) * COS(Wellpath!$L64)) * SIN(Wellpath!$L64) * SIN(Wellpath!$O64)</f>
        <v>-0.18950604428960377</v>
      </c>
      <c r="E64" s="20">
        <f>Model!$W$20*((drdp!B64+drdp!K64)*MSZ!$B64+(drdp!E64+drdp!N64)*MSZ!$C64+(drdp!H64+drdp!Q64)*MSZ!$D64)</f>
        <v>0</v>
      </c>
      <c r="F64" s="20">
        <f>Model!$W$20*((drdp!C64+drdp!L64)*MSZ!$B64+(drdp!F64+drdp!O64)*MSZ!$C64+(drdp!I64+drdp!R64)*MSZ!$D64)</f>
        <v>-6.6882254019278355E-3</v>
      </c>
      <c r="G64" s="20">
        <f>Model!$W$20*((drdp!D64+drdp!M64)*MSZ!$B64+(drdp!G64+drdp!P64)*MSZ!$C64+(drdp!J64+drdp!S64)*MSZ!$D64)</f>
        <v>0</v>
      </c>
      <c r="H64" s="18">
        <f>Model!$W$20*((drdp!B64)*MSZ!$B64+(drdp!E64)*MSZ!$C64+(drdp!H64)*MSZ!$D64)</f>
        <v>0</v>
      </c>
      <c r="I64" s="18">
        <f>Model!$W$20*((drdp!C64)*MSZ!$B64+(drdp!F64)*MSZ!$C64+(drdp!I64)*MSZ!$D64)</f>
        <v>-3.3441127009639178E-3</v>
      </c>
      <c r="J64" s="18">
        <f>Model!$W$20*((drdp!D64)*MSZ!$B64+(drdp!G64)*MSZ!$C64+(drdp!J64)*MSZ!$D64)</f>
        <v>0</v>
      </c>
      <c r="K64" s="21">
        <f>SUM(E$3:E63)+H64</f>
        <v>0</v>
      </c>
      <c r="L64" s="21">
        <f>SUM(F$3:F63)+I64</f>
        <v>-0.21273454940827377</v>
      </c>
      <c r="M64" s="21">
        <f>SUM(G$3:G63)+J64</f>
        <v>0</v>
      </c>
      <c r="N64" s="21"/>
      <c r="O64" s="21"/>
      <c r="P64" s="21"/>
      <c r="Q64" s="19">
        <f t="shared" si="1"/>
        <v>0</v>
      </c>
      <c r="R64" s="19">
        <f t="shared" si="1"/>
        <v>4.5255988511941271E-2</v>
      </c>
      <c r="S64" s="19">
        <f t="shared" si="1"/>
        <v>0</v>
      </c>
      <c r="T64" s="19">
        <f t="shared" si="2"/>
        <v>0</v>
      </c>
      <c r="U64" s="19">
        <f t="shared" si="3"/>
        <v>0</v>
      </c>
      <c r="V64" s="19">
        <f t="shared" si="4"/>
        <v>0</v>
      </c>
    </row>
    <row r="65" spans="1:22" x14ac:dyDescent="0.25">
      <c r="A65" s="26">
        <f>Wellpath!E65</f>
        <v>1770</v>
      </c>
      <c r="B65" s="22">
        <v>0</v>
      </c>
      <c r="C65" s="22">
        <v>0</v>
      </c>
      <c r="D65" s="22">
        <f>-(SIN(Wellpath!$L65) * COS(Wellpath!$O65) + TAN(Dip) * COS(Wellpath!$L65)) * SIN(Wellpath!$L65) * SIN(Wellpath!$O65)</f>
        <v>-0.19814829191395811</v>
      </c>
      <c r="E65" s="20">
        <f>Model!$W$20*((drdp!B65+drdp!K65)*MSZ!$B65+(drdp!E65+drdp!N65)*MSZ!$C65+(drdp!H65+drdp!Q65)*MSZ!$D65)</f>
        <v>0</v>
      </c>
      <c r="F65" s="20">
        <f>Model!$W$20*((drdp!C65+drdp!L65)*MSZ!$B65+(drdp!F65+drdp!O65)*MSZ!$C65+(drdp!I65+drdp!R65)*MSZ!$D65)</f>
        <v>-6.7639996643816718E-3</v>
      </c>
      <c r="G65" s="20">
        <f>Model!$W$20*((drdp!D65+drdp!M65)*MSZ!$B65+(drdp!G65+drdp!P65)*MSZ!$C65+(drdp!J65+drdp!S65)*MSZ!$D65)</f>
        <v>0</v>
      </c>
      <c r="H65" s="18">
        <f>Model!$W$20*((drdp!B65)*MSZ!$B65+(drdp!E65)*MSZ!$C65+(drdp!H65)*MSZ!$D65)</f>
        <v>0</v>
      </c>
      <c r="I65" s="18">
        <f>Model!$W$20*((drdp!C65)*MSZ!$B65+(drdp!F65)*MSZ!$C65+(drdp!I65)*MSZ!$D65)</f>
        <v>-3.3819998321908359E-3</v>
      </c>
      <c r="J65" s="18">
        <f>Model!$W$20*((drdp!D65)*MSZ!$B65+(drdp!G65)*MSZ!$C65+(drdp!J65)*MSZ!$D65)</f>
        <v>0</v>
      </c>
      <c r="K65" s="21">
        <f>SUM(E$3:E64)+H65</f>
        <v>0</v>
      </c>
      <c r="L65" s="21">
        <f>SUM(F$3:F64)+I65</f>
        <v>-0.21946066194142855</v>
      </c>
      <c r="M65" s="21">
        <f>SUM(G$3:G64)+J65</f>
        <v>0</v>
      </c>
      <c r="N65" s="21"/>
      <c r="O65" s="21"/>
      <c r="P65" s="21"/>
      <c r="Q65" s="19">
        <f t="shared" si="1"/>
        <v>0</v>
      </c>
      <c r="R65" s="19">
        <f t="shared" si="1"/>
        <v>4.8162982139769987E-2</v>
      </c>
      <c r="S65" s="19">
        <f t="shared" si="1"/>
        <v>0</v>
      </c>
      <c r="T65" s="19">
        <f t="shared" si="2"/>
        <v>0</v>
      </c>
      <c r="U65" s="19">
        <f t="shared" si="3"/>
        <v>0</v>
      </c>
      <c r="V65" s="19">
        <f t="shared" si="4"/>
        <v>0</v>
      </c>
    </row>
    <row r="66" spans="1:22" x14ac:dyDescent="0.25">
      <c r="A66" s="26">
        <f>Wellpath!E66</f>
        <v>1800</v>
      </c>
      <c r="B66" s="22">
        <v>0</v>
      </c>
      <c r="C66" s="22">
        <v>0</v>
      </c>
      <c r="D66" s="22">
        <f>-(SIN(Wellpath!$L66) * COS(Wellpath!$O66) + TAN(Dip) * COS(Wellpath!$L66)) * SIN(Wellpath!$L66) * SIN(Wellpath!$O66)</f>
        <v>-0.20529125593734354</v>
      </c>
      <c r="E66" s="20">
        <f>Model!$W$20*((drdp!B66+drdp!K66)*MSZ!$B66+(drdp!E66+drdp!N66)*MSZ!$C66+(drdp!H66+drdp!Q66)*MSZ!$D66)</f>
        <v>0</v>
      </c>
      <c r="F66" s="20">
        <f>Model!$W$20*((drdp!C66+drdp!L66)*MSZ!$B66+(drdp!F66+drdp!O66)*MSZ!$C66+(drdp!I66+drdp!R66)*MSZ!$D66)</f>
        <v>-6.7617945691238321E-3</v>
      </c>
      <c r="G66" s="20">
        <f>Model!$W$20*((drdp!D66+drdp!M66)*MSZ!$B66+(drdp!G66+drdp!P66)*MSZ!$C66+(drdp!J66+drdp!S66)*MSZ!$D66)</f>
        <v>0</v>
      </c>
      <c r="H66" s="18">
        <f>Model!$W$20*((drdp!B66)*MSZ!$B66+(drdp!E66)*MSZ!$C66+(drdp!H66)*MSZ!$D66)</f>
        <v>0</v>
      </c>
      <c r="I66" s="18">
        <f>Model!$W$20*((drdp!C66)*MSZ!$B66+(drdp!F66)*MSZ!$C66+(drdp!I66)*MSZ!$D66)</f>
        <v>-3.380897284561916E-3</v>
      </c>
      <c r="J66" s="18">
        <f>Model!$W$20*((drdp!D66)*MSZ!$B66+(drdp!G66)*MSZ!$C66+(drdp!J66)*MSZ!$D66)</f>
        <v>0</v>
      </c>
      <c r="K66" s="21">
        <f>SUM(E$3:E65)+H66</f>
        <v>0</v>
      </c>
      <c r="L66" s="21">
        <f>SUM(F$3:F65)+I66</f>
        <v>-0.22622355905818131</v>
      </c>
      <c r="M66" s="21">
        <f>SUM(G$3:G65)+J66</f>
        <v>0</v>
      </c>
      <c r="N66" s="21"/>
      <c r="O66" s="21"/>
      <c r="P66" s="21"/>
      <c r="Q66" s="19">
        <f t="shared" si="1"/>
        <v>0</v>
      </c>
      <c r="R66" s="19">
        <f t="shared" si="1"/>
        <v>5.117709867295045E-2</v>
      </c>
      <c r="S66" s="19">
        <f t="shared" si="1"/>
        <v>0</v>
      </c>
      <c r="T66" s="19">
        <f t="shared" si="2"/>
        <v>0</v>
      </c>
      <c r="U66" s="19">
        <f t="shared" si="3"/>
        <v>0</v>
      </c>
      <c r="V66" s="19">
        <f t="shared" si="4"/>
        <v>0</v>
      </c>
    </row>
    <row r="67" spans="1:22" x14ac:dyDescent="0.25">
      <c r="A67" s="26">
        <f>Wellpath!E67</f>
        <v>1830</v>
      </c>
      <c r="B67" s="22">
        <v>0</v>
      </c>
      <c r="C67" s="22">
        <v>0</v>
      </c>
      <c r="D67" s="22">
        <f>-(SIN(Wellpath!$L67) * COS(Wellpath!$O67) + TAN(Dip) * COS(Wellpath!$L67)) * SIN(Wellpath!$L67) * SIN(Wellpath!$O67)</f>
        <v>-0.2109001365570464</v>
      </c>
      <c r="E67" s="20">
        <f>Model!$W$20*((drdp!B67+drdp!K67)*MSZ!$B67+(drdp!E67+drdp!N67)*MSZ!$C67+(drdp!H67+drdp!Q67)*MSZ!$D67)</f>
        <v>0</v>
      </c>
      <c r="F67" s="20">
        <f>Model!$W$20*((drdp!C67+drdp!L67)*MSZ!$B67+(drdp!F67+drdp!O67)*MSZ!$C67+(drdp!I67+drdp!R67)*MSZ!$D67)</f>
        <v>-6.6853143696513741E-3</v>
      </c>
      <c r="G67" s="20">
        <f>Model!$W$20*((drdp!D67+drdp!M67)*MSZ!$B67+(drdp!G67+drdp!P67)*MSZ!$C67+(drdp!J67+drdp!S67)*MSZ!$D67)</f>
        <v>0</v>
      </c>
      <c r="H67" s="18">
        <f>Model!$W$20*((drdp!B67)*MSZ!$B67+(drdp!E67)*MSZ!$C67+(drdp!H67)*MSZ!$D67)</f>
        <v>0</v>
      </c>
      <c r="I67" s="18">
        <f>Model!$W$20*((drdp!C67)*MSZ!$B67+(drdp!F67)*MSZ!$C67+(drdp!I67)*MSZ!$D67)</f>
        <v>-3.3426571848256871E-3</v>
      </c>
      <c r="J67" s="18">
        <f>Model!$W$20*((drdp!D67)*MSZ!$B67+(drdp!G67)*MSZ!$C67+(drdp!J67)*MSZ!$D67)</f>
        <v>0</v>
      </c>
      <c r="K67" s="21">
        <f>SUM(E$3:E66)+H67</f>
        <v>0</v>
      </c>
      <c r="L67" s="21">
        <f>SUM(F$3:F66)+I67</f>
        <v>-0.23294711352756889</v>
      </c>
      <c r="M67" s="21">
        <f>SUM(G$3:G66)+J67</f>
        <v>0</v>
      </c>
      <c r="N67" s="21"/>
      <c r="O67" s="21"/>
      <c r="P67" s="21"/>
      <c r="Q67" s="19">
        <f t="shared" si="1"/>
        <v>0</v>
      </c>
      <c r="R67" s="19">
        <f t="shared" si="1"/>
        <v>5.426435770082607E-2</v>
      </c>
      <c r="S67" s="19">
        <f t="shared" si="1"/>
        <v>0</v>
      </c>
      <c r="T67" s="19">
        <f t="shared" si="2"/>
        <v>0</v>
      </c>
      <c r="U67" s="19">
        <f t="shared" si="3"/>
        <v>0</v>
      </c>
      <c r="V67" s="19">
        <f t="shared" si="4"/>
        <v>0</v>
      </c>
    </row>
    <row r="68" spans="1:22" x14ac:dyDescent="0.25">
      <c r="A68" s="26">
        <f>Wellpath!E68</f>
        <v>1860</v>
      </c>
      <c r="B68" s="22">
        <v>0</v>
      </c>
      <c r="C68" s="22">
        <v>0</v>
      </c>
      <c r="D68" s="22">
        <f>-(SIN(Wellpath!$L68) * COS(Wellpath!$O68) + TAN(Dip) * COS(Wellpath!$L68)) * SIN(Wellpath!$L68) * SIN(Wellpath!$O68)</f>
        <v>-0.21494760787049022</v>
      </c>
      <c r="E68" s="20">
        <f>Model!$W$20*((drdp!B68+drdp!K68)*MSZ!$B68+(drdp!E68+drdp!N68)*MSZ!$C68+(drdp!H68+drdp!Q68)*MSZ!$D68)</f>
        <v>0</v>
      </c>
      <c r="F68" s="20">
        <f>Model!$W$20*((drdp!C68+drdp!L68)*MSZ!$B68+(drdp!F68+drdp!O68)*MSZ!$C68+(drdp!I68+drdp!R68)*MSZ!$D68)</f>
        <v>-6.5390773263203691E-3</v>
      </c>
      <c r="G68" s="20">
        <f>Model!$W$20*((drdp!D68+drdp!M68)*MSZ!$B68+(drdp!G68+drdp!P68)*MSZ!$C68+(drdp!J68+drdp!S68)*MSZ!$D68)</f>
        <v>0</v>
      </c>
      <c r="H68" s="18">
        <f>Model!$W$20*((drdp!B68)*MSZ!$B68+(drdp!E68)*MSZ!$C68+(drdp!H68)*MSZ!$D68)</f>
        <v>0</v>
      </c>
      <c r="I68" s="18">
        <f>Model!$W$20*((drdp!C68)*MSZ!$B68+(drdp!F68)*MSZ!$C68+(drdp!I68)*MSZ!$D68)</f>
        <v>-3.2695386631601845E-3</v>
      </c>
      <c r="J68" s="18">
        <f>Model!$W$20*((drdp!D68)*MSZ!$B68+(drdp!G68)*MSZ!$C68+(drdp!J68)*MSZ!$D68)</f>
        <v>0</v>
      </c>
      <c r="K68" s="21">
        <f>SUM(E$3:E67)+H68</f>
        <v>0</v>
      </c>
      <c r="L68" s="21">
        <f>SUM(F$3:F67)+I68</f>
        <v>-0.23955930937555475</v>
      </c>
      <c r="M68" s="21">
        <f>SUM(G$3:G67)+J68</f>
        <v>0</v>
      </c>
      <c r="N68" s="21"/>
      <c r="O68" s="21"/>
      <c r="P68" s="21"/>
      <c r="Q68" s="19">
        <f t="shared" ref="Q68:S131" si="5">K68^2</f>
        <v>0</v>
      </c>
      <c r="R68" s="19">
        <f t="shared" si="5"/>
        <v>5.7388662708492758E-2</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f>-(SIN(Wellpath!$L69) * COS(Wellpath!$O69) + TAN(Dip) * COS(Wellpath!$L69)) * SIN(Wellpath!$L69) * SIN(Wellpath!$O69)</f>
        <v>-0.21741395100428643</v>
      </c>
      <c r="E69" s="20">
        <f>Model!$W$20*((drdp!B69+drdp!K69)*MSZ!$B69+(drdp!E69+drdp!N69)*MSZ!$C69+(drdp!H69+drdp!Q69)*MSZ!$D69)</f>
        <v>0</v>
      </c>
      <c r="F69" s="20">
        <f>Model!$W$20*((drdp!C69+drdp!L69)*MSZ!$B69+(drdp!F69+drdp!O69)*MSZ!$C69+(drdp!I69+drdp!R69)*MSZ!$D69)</f>
        <v>-6.3283617194280373E-3</v>
      </c>
      <c r="G69" s="20">
        <f>Model!$W$20*((drdp!D69+drdp!M69)*MSZ!$B69+(drdp!G69+drdp!P69)*MSZ!$C69+(drdp!J69+drdp!S69)*MSZ!$D69)</f>
        <v>0</v>
      </c>
      <c r="H69" s="18">
        <f>Model!$W$20*((drdp!B69)*MSZ!$B69+(drdp!E69)*MSZ!$C69+(drdp!H69)*MSZ!$D69)</f>
        <v>0</v>
      </c>
      <c r="I69" s="18">
        <f>Model!$W$20*((drdp!C69)*MSZ!$B69+(drdp!F69)*MSZ!$C69+(drdp!I69)*MSZ!$D69)</f>
        <v>-3.1641808597140187E-3</v>
      </c>
      <c r="J69" s="18">
        <f>Model!$W$20*((drdp!D69)*MSZ!$B69+(drdp!G69)*MSZ!$C69+(drdp!J69)*MSZ!$D69)</f>
        <v>0</v>
      </c>
      <c r="K69" s="21">
        <f>SUM(E$3:E68)+H69</f>
        <v>0</v>
      </c>
      <c r="L69" s="21">
        <f>SUM(F$3:F68)+I69</f>
        <v>-0.24599302889842894</v>
      </c>
      <c r="M69" s="21">
        <f>SUM(G$3:G68)+J69</f>
        <v>0</v>
      </c>
      <c r="N69" s="21"/>
      <c r="O69" s="21"/>
      <c r="P69" s="21"/>
      <c r="Q69" s="19">
        <f t="shared" si="5"/>
        <v>0</v>
      </c>
      <c r="R69" s="19">
        <f t="shared" si="5"/>
        <v>6.0512570266623295E-2</v>
      </c>
      <c r="S69" s="19">
        <f t="shared" si="5"/>
        <v>0</v>
      </c>
      <c r="T69" s="19">
        <f t="shared" si="6"/>
        <v>0</v>
      </c>
      <c r="U69" s="19">
        <f t="shared" si="7"/>
        <v>0</v>
      </c>
      <c r="V69" s="19">
        <f t="shared" si="8"/>
        <v>0</v>
      </c>
    </row>
    <row r="70" spans="1:22" x14ac:dyDescent="0.25">
      <c r="A70" s="26">
        <f>Wellpath!E70</f>
        <v>1920</v>
      </c>
      <c r="B70" s="22">
        <v>0</v>
      </c>
      <c r="C70" s="22">
        <v>0</v>
      </c>
      <c r="D70" s="22">
        <f>-(SIN(Wellpath!$L70) * COS(Wellpath!$O70) + TAN(Dip) * COS(Wellpath!$L70)) * SIN(Wellpath!$L70) * SIN(Wellpath!$O70)</f>
        <v>-0.21828715018260286</v>
      </c>
      <c r="E70" s="20">
        <f>Model!$W$20*((drdp!B70+drdp!K70)*MSZ!$B70+(drdp!E70+drdp!N70)*MSZ!$C70+(drdp!H70+drdp!Q70)*MSZ!$D70)</f>
        <v>0</v>
      </c>
      <c r="F70" s="20">
        <f>Model!$W$20*((drdp!C70+drdp!L70)*MSZ!$B70+(drdp!F70+drdp!O70)*MSZ!$C70+(drdp!I70+drdp!R70)*MSZ!$D70)</f>
        <v>-6.0591435405361171E-3</v>
      </c>
      <c r="G70" s="20">
        <f>Model!$W$20*((drdp!D70+drdp!M70)*MSZ!$B70+(drdp!G70+drdp!P70)*MSZ!$C70+(drdp!J70+drdp!S70)*MSZ!$D70)</f>
        <v>0</v>
      </c>
      <c r="H70" s="18">
        <f>Model!$W$20*((drdp!B70)*MSZ!$B70+(drdp!E70)*MSZ!$C70+(drdp!H70)*MSZ!$D70)</f>
        <v>0</v>
      </c>
      <c r="I70" s="18">
        <f>Model!$W$20*((drdp!C70)*MSZ!$B70+(drdp!F70)*MSZ!$C70+(drdp!I70)*MSZ!$D70)</f>
        <v>-3.0295717702680585E-3</v>
      </c>
      <c r="J70" s="18">
        <f>Model!$W$20*((drdp!D70)*MSZ!$B70+(drdp!G70)*MSZ!$C70+(drdp!J70)*MSZ!$D70)</f>
        <v>0</v>
      </c>
      <c r="K70" s="21">
        <f>SUM(E$3:E69)+H70</f>
        <v>0</v>
      </c>
      <c r="L70" s="21">
        <f>SUM(F$3:F69)+I70</f>
        <v>-0.25218678152841106</v>
      </c>
      <c r="M70" s="21">
        <f>SUM(G$3:G69)+J70</f>
        <v>0</v>
      </c>
      <c r="N70" s="21"/>
      <c r="O70" s="21"/>
      <c r="P70" s="21"/>
      <c r="Q70" s="19">
        <f t="shared" si="5"/>
        <v>0</v>
      </c>
      <c r="R70" s="19">
        <f t="shared" si="5"/>
        <v>6.3598172777658529E-2</v>
      </c>
      <c r="S70" s="19">
        <f t="shared" si="5"/>
        <v>0</v>
      </c>
      <c r="T70" s="19">
        <f t="shared" si="6"/>
        <v>0</v>
      </c>
      <c r="U70" s="19">
        <f t="shared" si="7"/>
        <v>0</v>
      </c>
      <c r="V70" s="19">
        <f t="shared" si="8"/>
        <v>0</v>
      </c>
    </row>
    <row r="71" spans="1:22" x14ac:dyDescent="0.25">
      <c r="A71" s="26">
        <f>Wellpath!E71</f>
        <v>1950</v>
      </c>
      <c r="B71" s="22">
        <v>0</v>
      </c>
      <c r="C71" s="22">
        <v>0</v>
      </c>
      <c r="D71" s="22">
        <f>-(SIN(Wellpath!$L71) * COS(Wellpath!$O71) + TAN(Dip) * COS(Wellpath!$L71)) * SIN(Wellpath!$L71) * SIN(Wellpath!$O71)</f>
        <v>-0.2175629512668166</v>
      </c>
      <c r="E71" s="20">
        <f>Model!$W$20*((drdp!B71+drdp!K71)*MSZ!$B71+(drdp!E71+drdp!N71)*MSZ!$C71+(drdp!H71+drdp!Q71)*MSZ!$D71)</f>
        <v>0</v>
      </c>
      <c r="F71" s="20">
        <f>Model!$W$20*((drdp!C71+drdp!L71)*MSZ!$B71+(drdp!F71+drdp!O71)*MSZ!$C71+(drdp!I71+drdp!R71)*MSZ!$D71)</f>
        <v>-5.738026550159021E-3</v>
      </c>
      <c r="G71" s="20">
        <f>Model!$W$20*((drdp!D71+drdp!M71)*MSZ!$B71+(drdp!G71+drdp!P71)*MSZ!$C71+(drdp!J71+drdp!S71)*MSZ!$D71)</f>
        <v>0</v>
      </c>
      <c r="H71" s="18">
        <f>Model!$W$20*((drdp!B71)*MSZ!$B71+(drdp!E71)*MSZ!$C71+(drdp!H71)*MSZ!$D71)</f>
        <v>0</v>
      </c>
      <c r="I71" s="18">
        <f>Model!$W$20*((drdp!C71)*MSZ!$B71+(drdp!F71)*MSZ!$C71+(drdp!I71)*MSZ!$D71)</f>
        <v>-2.8690132750795105E-3</v>
      </c>
      <c r="J71" s="18">
        <f>Model!$W$20*((drdp!D71)*MSZ!$B71+(drdp!G71)*MSZ!$C71+(drdp!J71)*MSZ!$D71)</f>
        <v>0</v>
      </c>
      <c r="K71" s="21">
        <f>SUM(E$3:E70)+H71</f>
        <v>0</v>
      </c>
      <c r="L71" s="21">
        <f>SUM(F$3:F70)+I71</f>
        <v>-0.25808536657375858</v>
      </c>
      <c r="M71" s="21">
        <f>SUM(G$3:G70)+J71</f>
        <v>0</v>
      </c>
      <c r="N71" s="21"/>
      <c r="O71" s="21"/>
      <c r="P71" s="21"/>
      <c r="Q71" s="19">
        <f t="shared" si="5"/>
        <v>0</v>
      </c>
      <c r="R71" s="19">
        <f t="shared" si="5"/>
        <v>6.6608056439511343E-2</v>
      </c>
      <c r="S71" s="19">
        <f t="shared" si="5"/>
        <v>0</v>
      </c>
      <c r="T71" s="19">
        <f t="shared" si="6"/>
        <v>0</v>
      </c>
      <c r="U71" s="19">
        <f t="shared" si="7"/>
        <v>0</v>
      </c>
      <c r="V71" s="19">
        <f t="shared" si="8"/>
        <v>0</v>
      </c>
    </row>
    <row r="72" spans="1:22" x14ac:dyDescent="0.25">
      <c r="A72" s="26">
        <f>Wellpath!E72</f>
        <v>1980</v>
      </c>
      <c r="B72" s="22">
        <v>0</v>
      </c>
      <c r="C72" s="22">
        <v>0</v>
      </c>
      <c r="D72" s="22">
        <f>-(SIN(Wellpath!$L72) * COS(Wellpath!$O72) + TAN(Dip) * COS(Wellpath!$L72)) * SIN(Wellpath!$L72) * SIN(Wellpath!$O72)</f>
        <v>-0.21524488248124909</v>
      </c>
      <c r="E72" s="20">
        <f>Model!$W$20*((drdp!B72+drdp!K72)*MSZ!$B72+(drdp!E72+drdp!N72)*MSZ!$C72+(drdp!H72+drdp!Q72)*MSZ!$D72)</f>
        <v>0</v>
      </c>
      <c r="F72" s="20">
        <f>Model!$W$20*((drdp!C72+drdp!L72)*MSZ!$B72+(drdp!F72+drdp!O72)*MSZ!$C72+(drdp!I72+drdp!R72)*MSZ!$D72)</f>
        <v>-5.3721654735630472E-3</v>
      </c>
      <c r="G72" s="20">
        <f>Model!$W$20*((drdp!D72+drdp!M72)*MSZ!$B72+(drdp!G72+drdp!P72)*MSZ!$C72+(drdp!J72+drdp!S72)*MSZ!$D72)</f>
        <v>0</v>
      </c>
      <c r="H72" s="18">
        <f>Model!$W$20*((drdp!B72)*MSZ!$B72+(drdp!E72)*MSZ!$C72+(drdp!H72)*MSZ!$D72)</f>
        <v>0</v>
      </c>
      <c r="I72" s="18">
        <f>Model!$W$20*((drdp!C72)*MSZ!$B72+(drdp!F72)*MSZ!$C72+(drdp!I72)*MSZ!$D72)</f>
        <v>-2.6860827367815236E-3</v>
      </c>
      <c r="J72" s="18">
        <f>Model!$W$20*((drdp!D72)*MSZ!$B72+(drdp!G72)*MSZ!$C72+(drdp!J72)*MSZ!$D72)</f>
        <v>0</v>
      </c>
      <c r="K72" s="21">
        <f>SUM(E$3:E71)+H72</f>
        <v>0</v>
      </c>
      <c r="L72" s="21">
        <f>SUM(F$3:F71)+I72</f>
        <v>-0.26364046258561963</v>
      </c>
      <c r="M72" s="21">
        <f>SUM(G$3:G71)+J72</f>
        <v>0</v>
      </c>
      <c r="N72" s="21"/>
      <c r="O72" s="21"/>
      <c r="P72" s="21"/>
      <c r="Q72" s="19">
        <f t="shared" si="5"/>
        <v>0</v>
      </c>
      <c r="R72" s="19">
        <f t="shared" si="5"/>
        <v>6.9506293512359499E-2</v>
      </c>
      <c r="S72" s="19">
        <f t="shared" si="5"/>
        <v>0</v>
      </c>
      <c r="T72" s="19">
        <f t="shared" si="6"/>
        <v>0</v>
      </c>
      <c r="U72" s="19">
        <f t="shared" si="7"/>
        <v>0</v>
      </c>
      <c r="V72" s="19">
        <f t="shared" si="8"/>
        <v>0</v>
      </c>
    </row>
    <row r="73" spans="1:22" x14ac:dyDescent="0.25">
      <c r="A73" s="26">
        <f>Wellpath!E73</f>
        <v>2010</v>
      </c>
      <c r="B73" s="22">
        <v>0</v>
      </c>
      <c r="C73" s="22">
        <v>0</v>
      </c>
      <c r="D73" s="22">
        <f>-(SIN(Wellpath!$L73) * COS(Wellpath!$O73) + TAN(Dip) * COS(Wellpath!$L73)) * SIN(Wellpath!$L73) * SIN(Wellpath!$O73)</f>
        <v>-0.21134423722401216</v>
      </c>
      <c r="E73" s="20">
        <f>Model!$W$20*((drdp!B73+drdp!K73)*MSZ!$B73+(drdp!E73+drdp!N73)*MSZ!$C73+(drdp!H73+drdp!Q73)*MSZ!$D73)</f>
        <v>0</v>
      </c>
      <c r="F73" s="20">
        <f>Model!$W$20*((drdp!C73+drdp!L73)*MSZ!$B73+(drdp!F73+drdp!O73)*MSZ!$C73+(drdp!I73+drdp!R73)*MSZ!$D73)</f>
        <v>-4.9691831815836538E-3</v>
      </c>
      <c r="G73" s="20">
        <f>Model!$W$20*((drdp!D73+drdp!M73)*MSZ!$B73+(drdp!G73+drdp!P73)*MSZ!$C73+(drdp!J73+drdp!S73)*MSZ!$D73)</f>
        <v>0</v>
      </c>
      <c r="H73" s="18">
        <f>Model!$W$20*((drdp!B73)*MSZ!$B73+(drdp!E73)*MSZ!$C73+(drdp!H73)*MSZ!$D73)</f>
        <v>0</v>
      </c>
      <c r="I73" s="18">
        <f>Model!$W$20*((drdp!C73)*MSZ!$B73+(drdp!F73)*MSZ!$C73+(drdp!I73)*MSZ!$D73)</f>
        <v>-2.4845915907918269E-3</v>
      </c>
      <c r="J73" s="18">
        <f>Model!$W$20*((drdp!D73)*MSZ!$B73+(drdp!G73)*MSZ!$C73+(drdp!J73)*MSZ!$D73)</f>
        <v>0</v>
      </c>
      <c r="K73" s="21">
        <f>SUM(E$3:E72)+H73</f>
        <v>0</v>
      </c>
      <c r="L73" s="21">
        <f>SUM(F$3:F72)+I73</f>
        <v>-0.26881113691319303</v>
      </c>
      <c r="M73" s="21">
        <f>SUM(G$3:G72)+J73</f>
        <v>0</v>
      </c>
      <c r="N73" s="21"/>
      <c r="O73" s="21"/>
      <c r="P73" s="21"/>
      <c r="Q73" s="19">
        <f t="shared" si="5"/>
        <v>0</v>
      </c>
      <c r="R73" s="19">
        <f t="shared" si="5"/>
        <v>7.2259427328563414E-2</v>
      </c>
      <c r="S73" s="19">
        <f t="shared" si="5"/>
        <v>0</v>
      </c>
      <c r="T73" s="19">
        <f t="shared" si="6"/>
        <v>0</v>
      </c>
      <c r="U73" s="19">
        <f t="shared" si="7"/>
        <v>0</v>
      </c>
      <c r="V73" s="19">
        <f t="shared" si="8"/>
        <v>0</v>
      </c>
    </row>
    <row r="74" spans="1:22" x14ac:dyDescent="0.25">
      <c r="A74" s="26">
        <f>Wellpath!E74</f>
        <v>2040</v>
      </c>
      <c r="B74" s="22">
        <v>0</v>
      </c>
      <c r="C74" s="22">
        <v>0</v>
      </c>
      <c r="D74" s="22">
        <f>-(SIN(Wellpath!$L74) * COS(Wellpath!$O74) + TAN(Dip) * COS(Wellpath!$L74)) * SIN(Wellpath!$L74) * SIN(Wellpath!$O74)</f>
        <v>-0.20588001904670761</v>
      </c>
      <c r="E74" s="20">
        <f>Model!$W$20*((drdp!B74+drdp!K74)*MSZ!$B74+(drdp!E74+drdp!N74)*MSZ!$C74+(drdp!H74+drdp!Q74)*MSZ!$D74)</f>
        <v>0</v>
      </c>
      <c r="F74" s="20">
        <f>Model!$W$20*((drdp!C74+drdp!L74)*MSZ!$B74+(drdp!F74+drdp!O74)*MSZ!$C74+(drdp!I74+drdp!R74)*MSZ!$D74)</f>
        <v>-4.5370827692430039E-3</v>
      </c>
      <c r="G74" s="20">
        <f>Model!$W$20*((drdp!D74+drdp!M74)*MSZ!$B74+(drdp!G74+drdp!P74)*MSZ!$C74+(drdp!J74+drdp!S74)*MSZ!$D74)</f>
        <v>0</v>
      </c>
      <c r="H74" s="18">
        <f>Model!$W$20*((drdp!B74)*MSZ!$B74+(drdp!E74)*MSZ!$C74+(drdp!H74)*MSZ!$D74)</f>
        <v>0</v>
      </c>
      <c r="I74" s="18">
        <f>Model!$W$20*((drdp!C74)*MSZ!$B74+(drdp!F74)*MSZ!$C74+(drdp!I74)*MSZ!$D74)</f>
        <v>-2.268541384621502E-3</v>
      </c>
      <c r="J74" s="18">
        <f>Model!$W$20*((drdp!D74)*MSZ!$B74+(drdp!G74)*MSZ!$C74+(drdp!J74)*MSZ!$D74)</f>
        <v>0</v>
      </c>
      <c r="K74" s="21">
        <f>SUM(E$3:E73)+H74</f>
        <v>0</v>
      </c>
      <c r="L74" s="21">
        <f>SUM(F$3:F73)+I74</f>
        <v>-0.27356426988860638</v>
      </c>
      <c r="M74" s="21">
        <f>SUM(G$3:G73)+J74</f>
        <v>0</v>
      </c>
      <c r="N74" s="21"/>
      <c r="O74" s="21"/>
      <c r="P74" s="21"/>
      <c r="Q74" s="19">
        <f t="shared" si="5"/>
        <v>0</v>
      </c>
      <c r="R74" s="19">
        <f t="shared" si="5"/>
        <v>7.4837409759686266E-2</v>
      </c>
      <c r="S74" s="19">
        <f t="shared" si="5"/>
        <v>0</v>
      </c>
      <c r="T74" s="19">
        <f t="shared" si="6"/>
        <v>0</v>
      </c>
      <c r="U74" s="19">
        <f t="shared" si="7"/>
        <v>0</v>
      </c>
      <c r="V74" s="19">
        <f t="shared" si="8"/>
        <v>0</v>
      </c>
    </row>
    <row r="75" spans="1:22" x14ac:dyDescent="0.25">
      <c r="A75" s="26">
        <f>Wellpath!E75</f>
        <v>2070</v>
      </c>
      <c r="B75" s="22">
        <v>0</v>
      </c>
      <c r="C75" s="22">
        <v>0</v>
      </c>
      <c r="D75" s="22">
        <f>-(SIN(Wellpath!$L75) * COS(Wellpath!$O75) + TAN(Dip) * COS(Wellpath!$L75)) * SIN(Wellpath!$L75) * SIN(Wellpath!$O75)</f>
        <v>-0.19887884907103393</v>
      </c>
      <c r="E75" s="20">
        <f>Model!$W$20*((drdp!B75+drdp!K75)*MSZ!$B75+(drdp!E75+drdp!N75)*MSZ!$C75+(drdp!H75+drdp!Q75)*MSZ!$D75)</f>
        <v>0</v>
      </c>
      <c r="F75" s="20">
        <f>Model!$W$20*((drdp!C75+drdp!L75)*MSZ!$B75+(drdp!F75+drdp!O75)*MSZ!$C75+(drdp!I75+drdp!R75)*MSZ!$D75)</f>
        <v>-4.0841555008179478E-3</v>
      </c>
      <c r="G75" s="20">
        <f>Model!$W$20*((drdp!D75+drdp!M75)*MSZ!$B75+(drdp!G75+drdp!P75)*MSZ!$C75+(drdp!J75+drdp!S75)*MSZ!$D75)</f>
        <v>0</v>
      </c>
      <c r="H75" s="18">
        <f>Model!$W$20*((drdp!B75)*MSZ!$B75+(drdp!E75)*MSZ!$C75+(drdp!H75)*MSZ!$D75)</f>
        <v>0</v>
      </c>
      <c r="I75" s="18">
        <f>Model!$W$20*((drdp!C75)*MSZ!$B75+(drdp!F75)*MSZ!$C75+(drdp!I75)*MSZ!$D75)</f>
        <v>-2.0420777504089739E-3</v>
      </c>
      <c r="J75" s="18">
        <f>Model!$W$20*((drdp!D75)*MSZ!$B75+(drdp!G75)*MSZ!$C75+(drdp!J75)*MSZ!$D75)</f>
        <v>0</v>
      </c>
      <c r="K75" s="21">
        <f>SUM(E$3:E74)+H75</f>
        <v>0</v>
      </c>
      <c r="L75" s="21">
        <f>SUM(F$3:F74)+I75</f>
        <v>-0.27787488902363688</v>
      </c>
      <c r="M75" s="21">
        <f>SUM(G$3:G74)+J75</f>
        <v>0</v>
      </c>
      <c r="N75" s="21"/>
      <c r="O75" s="21"/>
      <c r="P75" s="21"/>
      <c r="Q75" s="19">
        <f t="shared" si="5"/>
        <v>0</v>
      </c>
      <c r="R75" s="19">
        <f t="shared" si="5"/>
        <v>7.7214453949898509E-2</v>
      </c>
      <c r="S75" s="19">
        <f t="shared" si="5"/>
        <v>0</v>
      </c>
      <c r="T75" s="19">
        <f t="shared" si="6"/>
        <v>0</v>
      </c>
      <c r="U75" s="19">
        <f t="shared" si="7"/>
        <v>0</v>
      </c>
      <c r="V75" s="19">
        <f t="shared" si="8"/>
        <v>0</v>
      </c>
    </row>
    <row r="76" spans="1:22" x14ac:dyDescent="0.25">
      <c r="A76" s="26">
        <f>Wellpath!E76</f>
        <v>2100</v>
      </c>
      <c r="B76" s="22">
        <v>0</v>
      </c>
      <c r="C76" s="22">
        <v>0</v>
      </c>
      <c r="D76" s="22">
        <f>-(SIN(Wellpath!$L76) * COS(Wellpath!$O76) + TAN(Dip) * COS(Wellpath!$L76)) * SIN(Wellpath!$L76) * SIN(Wellpath!$O76)</f>
        <v>-0.19037483629335744</v>
      </c>
      <c r="E76" s="20">
        <f>Model!$W$20*((drdp!B76+drdp!K76)*MSZ!$B76+(drdp!E76+drdp!N76)*MSZ!$C76+(drdp!H76+drdp!Q76)*MSZ!$D76)</f>
        <v>0</v>
      </c>
      <c r="F76" s="20">
        <f>Model!$W$20*((drdp!C76+drdp!L76)*MSZ!$B76+(drdp!F76+drdp!O76)*MSZ!$C76+(drdp!I76+drdp!R76)*MSZ!$D76)</f>
        <v>-3.6188856352573858E-3</v>
      </c>
      <c r="G76" s="20">
        <f>Model!$W$20*((drdp!D76+drdp!M76)*MSZ!$B76+(drdp!G76+drdp!P76)*MSZ!$C76+(drdp!J76+drdp!S76)*MSZ!$D76)</f>
        <v>0</v>
      </c>
      <c r="H76" s="18">
        <f>Model!$W$20*((drdp!B76)*MSZ!$B76+(drdp!E76)*MSZ!$C76+(drdp!H76)*MSZ!$D76)</f>
        <v>0</v>
      </c>
      <c r="I76" s="18">
        <f>Model!$W$20*((drdp!C76)*MSZ!$B76+(drdp!F76)*MSZ!$C76+(drdp!I76)*MSZ!$D76)</f>
        <v>-1.8094428176286929E-3</v>
      </c>
      <c r="J76" s="18">
        <f>Model!$W$20*((drdp!D76)*MSZ!$B76+(drdp!G76)*MSZ!$C76+(drdp!J76)*MSZ!$D76)</f>
        <v>0</v>
      </c>
      <c r="K76" s="21">
        <f>SUM(E$3:E75)+H76</f>
        <v>0</v>
      </c>
      <c r="L76" s="21">
        <f>SUM(F$3:F75)+I76</f>
        <v>-0.2817264095916745</v>
      </c>
      <c r="M76" s="21">
        <f>SUM(G$3:G75)+J76</f>
        <v>0</v>
      </c>
      <c r="N76" s="21"/>
      <c r="O76" s="21"/>
      <c r="P76" s="21"/>
      <c r="Q76" s="19">
        <f t="shared" si="5"/>
        <v>0</v>
      </c>
      <c r="R76" s="19">
        <f t="shared" si="5"/>
        <v>7.9369769861415945E-2</v>
      </c>
      <c r="S76" s="19">
        <f t="shared" si="5"/>
        <v>0</v>
      </c>
      <c r="T76" s="19">
        <f t="shared" si="6"/>
        <v>0</v>
      </c>
      <c r="U76" s="19">
        <f t="shared" si="7"/>
        <v>0</v>
      </c>
      <c r="V76" s="19">
        <f t="shared" si="8"/>
        <v>0</v>
      </c>
    </row>
    <row r="77" spans="1:22" x14ac:dyDescent="0.25">
      <c r="A77" s="26">
        <f>Wellpath!E77</f>
        <v>2130</v>
      </c>
      <c r="B77" s="22">
        <v>0</v>
      </c>
      <c r="C77" s="22">
        <v>0</v>
      </c>
      <c r="D77" s="22">
        <f>-(SIN(Wellpath!$L77) * COS(Wellpath!$O77) + TAN(Dip) * COS(Wellpath!$L77)) * SIN(Wellpath!$L77) * SIN(Wellpath!$O77)</f>
        <v>-0.18040941140911068</v>
      </c>
      <c r="E77" s="20">
        <f>Model!$W$20*((drdp!B77+drdp!K77)*MSZ!$B77+(drdp!E77+drdp!N77)*MSZ!$C77+(drdp!H77+drdp!Q77)*MSZ!$D77)</f>
        <v>0</v>
      </c>
      <c r="F77" s="20">
        <f>Model!$W$20*((drdp!C77+drdp!L77)*MSZ!$B77+(drdp!F77+drdp!O77)*MSZ!$C77+(drdp!I77+drdp!R77)*MSZ!$D77)</f>
        <v>-3.1498531799816426E-3</v>
      </c>
      <c r="G77" s="20">
        <f>Model!$W$20*((drdp!D77+drdp!M77)*MSZ!$B77+(drdp!G77+drdp!P77)*MSZ!$C77+(drdp!J77+drdp!S77)*MSZ!$D77)</f>
        <v>0</v>
      </c>
      <c r="H77" s="18">
        <f>Model!$W$20*((drdp!B77)*MSZ!$B77+(drdp!E77)*MSZ!$C77+(drdp!H77)*MSZ!$D77)</f>
        <v>0</v>
      </c>
      <c r="I77" s="18">
        <f>Model!$W$20*((drdp!C77)*MSZ!$B77+(drdp!F77)*MSZ!$C77+(drdp!I77)*MSZ!$D77)</f>
        <v>-1.5749265899908213E-3</v>
      </c>
      <c r="J77" s="18">
        <f>Model!$W$20*((drdp!D77)*MSZ!$B77+(drdp!G77)*MSZ!$C77+(drdp!J77)*MSZ!$D77)</f>
        <v>0</v>
      </c>
      <c r="K77" s="21">
        <f>SUM(E$3:E76)+H77</f>
        <v>0</v>
      </c>
      <c r="L77" s="21">
        <f>SUM(F$3:F76)+I77</f>
        <v>-0.28511077899929399</v>
      </c>
      <c r="M77" s="21">
        <f>SUM(G$3:G76)+J77</f>
        <v>0</v>
      </c>
      <c r="N77" s="21"/>
      <c r="O77" s="21"/>
      <c r="P77" s="21"/>
      <c r="Q77" s="19">
        <f t="shared" si="5"/>
        <v>0</v>
      </c>
      <c r="R77" s="19">
        <f t="shared" si="5"/>
        <v>8.1288156301584258E-2</v>
      </c>
      <c r="S77" s="19">
        <f t="shared" si="5"/>
        <v>0</v>
      </c>
      <c r="T77" s="19">
        <f t="shared" si="6"/>
        <v>0</v>
      </c>
      <c r="U77" s="19">
        <f t="shared" si="7"/>
        <v>0</v>
      </c>
      <c r="V77" s="19">
        <f t="shared" si="8"/>
        <v>0</v>
      </c>
    </row>
    <row r="78" spans="1:22" x14ac:dyDescent="0.25">
      <c r="A78" s="26">
        <f>Wellpath!E78</f>
        <v>2160</v>
      </c>
      <c r="B78" s="22">
        <v>0</v>
      </c>
      <c r="C78" s="22">
        <v>0</v>
      </c>
      <c r="D78" s="22">
        <f>-(SIN(Wellpath!$L78) * COS(Wellpath!$O78) + TAN(Dip) * COS(Wellpath!$L78)) * SIN(Wellpath!$L78) * SIN(Wellpath!$O78)</f>
        <v>-0.16903112496660869</v>
      </c>
      <c r="E78" s="20">
        <f>Model!$W$20*((drdp!B78+drdp!K78)*MSZ!$B78+(drdp!E78+drdp!N78)*MSZ!$C78+(drdp!H78+drdp!Q78)*MSZ!$D78)</f>
        <v>0</v>
      </c>
      <c r="F78" s="20">
        <f>Model!$W$20*((drdp!C78+drdp!L78)*MSZ!$B78+(drdp!F78+drdp!O78)*MSZ!$C78+(drdp!I78+drdp!R78)*MSZ!$D78)</f>
        <v>-2.6856356437413719E-3</v>
      </c>
      <c r="G78" s="20">
        <f>Model!$W$20*((drdp!D78+drdp!M78)*MSZ!$B78+(drdp!G78+drdp!P78)*MSZ!$C78+(drdp!J78+drdp!S78)*MSZ!$D78)</f>
        <v>0</v>
      </c>
      <c r="H78" s="18">
        <f>Model!$W$20*((drdp!B78)*MSZ!$B78+(drdp!E78)*MSZ!$C78+(drdp!H78)*MSZ!$D78)</f>
        <v>0</v>
      </c>
      <c r="I78" s="18">
        <f>Model!$W$20*((drdp!C78)*MSZ!$B78+(drdp!F78)*MSZ!$C78+(drdp!I78)*MSZ!$D78)</f>
        <v>-1.3428178218706859E-3</v>
      </c>
      <c r="J78" s="18">
        <f>Model!$W$20*((drdp!D78)*MSZ!$B78+(drdp!G78)*MSZ!$C78+(drdp!J78)*MSZ!$D78)</f>
        <v>0</v>
      </c>
      <c r="K78" s="21">
        <f>SUM(E$3:E77)+H78</f>
        <v>0</v>
      </c>
      <c r="L78" s="21">
        <f>SUM(F$3:F77)+I78</f>
        <v>-0.28802852341115548</v>
      </c>
      <c r="M78" s="21">
        <f>SUM(G$3:G77)+J78</f>
        <v>0</v>
      </c>
      <c r="N78" s="21"/>
      <c r="O78" s="21"/>
      <c r="P78" s="21"/>
      <c r="Q78" s="19">
        <f t="shared" si="5"/>
        <v>0</v>
      </c>
      <c r="R78" s="19">
        <f t="shared" si="5"/>
        <v>8.2960430298410534E-2</v>
      </c>
      <c r="S78" s="19">
        <f t="shared" si="5"/>
        <v>0</v>
      </c>
      <c r="T78" s="19">
        <f t="shared" si="6"/>
        <v>0</v>
      </c>
      <c r="U78" s="19">
        <f t="shared" si="7"/>
        <v>0</v>
      </c>
      <c r="V78" s="19">
        <f t="shared" si="8"/>
        <v>0</v>
      </c>
    </row>
    <row r="79" spans="1:22" x14ac:dyDescent="0.25">
      <c r="A79" s="26">
        <f>Wellpath!E79</f>
        <v>2190</v>
      </c>
      <c r="B79" s="22">
        <v>0</v>
      </c>
      <c r="C79" s="22">
        <v>0</v>
      </c>
      <c r="D79" s="22">
        <f>-(SIN(Wellpath!$L79) * COS(Wellpath!$O79) + TAN(Dip) * COS(Wellpath!$L79)) * SIN(Wellpath!$L79) * SIN(Wellpath!$O79)</f>
        <v>-0.15629541083365786</v>
      </c>
      <c r="E79" s="20">
        <f>Model!$W$20*((drdp!B79+drdp!K79)*MSZ!$B79+(drdp!E79+drdp!N79)*MSZ!$C79+(drdp!H79+drdp!Q79)*MSZ!$D79)</f>
        <v>0</v>
      </c>
      <c r="F79" s="20">
        <f>Model!$W$20*((drdp!C79+drdp!L79)*MSZ!$B79+(drdp!F79+drdp!O79)*MSZ!$C79+(drdp!I79+drdp!R79)*MSZ!$D79)</f>
        <v>-2.2347098701214064E-3</v>
      </c>
      <c r="G79" s="20">
        <f>Model!$W$20*((drdp!D79+drdp!M79)*MSZ!$B79+(drdp!G79+drdp!P79)*MSZ!$C79+(drdp!J79+drdp!S79)*MSZ!$D79)</f>
        <v>0</v>
      </c>
      <c r="H79" s="18">
        <f>Model!$W$20*((drdp!B79)*MSZ!$B79+(drdp!E79)*MSZ!$C79+(drdp!H79)*MSZ!$D79)</f>
        <v>0</v>
      </c>
      <c r="I79" s="18">
        <f>Model!$W$20*((drdp!C79)*MSZ!$B79+(drdp!F79)*MSZ!$C79+(drdp!I79)*MSZ!$D79)</f>
        <v>-1.1173549350607032E-3</v>
      </c>
      <c r="J79" s="18">
        <f>Model!$W$20*((drdp!D79)*MSZ!$B79+(drdp!G79)*MSZ!$C79+(drdp!J79)*MSZ!$D79)</f>
        <v>0</v>
      </c>
      <c r="K79" s="21">
        <f>SUM(E$3:E78)+H79</f>
        <v>0</v>
      </c>
      <c r="L79" s="21">
        <f>SUM(F$3:F78)+I79</f>
        <v>-0.29048869616808687</v>
      </c>
      <c r="M79" s="21">
        <f>SUM(G$3:G78)+J79</f>
        <v>0</v>
      </c>
      <c r="N79" s="21"/>
      <c r="O79" s="21"/>
      <c r="P79" s="21"/>
      <c r="Q79" s="19">
        <f t="shared" si="5"/>
        <v>0</v>
      </c>
      <c r="R79" s="19">
        <f t="shared" si="5"/>
        <v>8.4383682601435084E-2</v>
      </c>
      <c r="S79" s="19">
        <f t="shared" si="5"/>
        <v>0</v>
      </c>
      <c r="T79" s="19">
        <f t="shared" si="6"/>
        <v>0</v>
      </c>
      <c r="U79" s="19">
        <f t="shared" si="7"/>
        <v>0</v>
      </c>
      <c r="V79" s="19">
        <f t="shared" si="8"/>
        <v>0</v>
      </c>
    </row>
    <row r="80" spans="1:22" x14ac:dyDescent="0.25">
      <c r="A80" s="26">
        <f>Wellpath!E80</f>
        <v>2220</v>
      </c>
      <c r="B80" s="22">
        <v>0</v>
      </c>
      <c r="C80" s="22">
        <v>0</v>
      </c>
      <c r="D80" s="22">
        <f>-(SIN(Wellpath!$L80) * COS(Wellpath!$O80) + TAN(Dip) * COS(Wellpath!$L80)) * SIN(Wellpath!$L80) * SIN(Wellpath!$O80)</f>
        <v>-0.14226431612932455</v>
      </c>
      <c r="E80" s="20">
        <f>Model!$W$20*((drdp!B80+drdp!K80)*MSZ!$B80+(drdp!E80+drdp!N80)*MSZ!$C80+(drdp!H80+drdp!Q80)*MSZ!$D80)</f>
        <v>0</v>
      </c>
      <c r="F80" s="20">
        <f>Model!$W$20*((drdp!C80+drdp!L80)*MSZ!$B80+(drdp!F80+drdp!O80)*MSZ!$C80+(drdp!I80+drdp!R80)*MSZ!$D80)</f>
        <v>-1.8053550323265197E-3</v>
      </c>
      <c r="G80" s="20">
        <f>Model!$W$20*((drdp!D80+drdp!M80)*MSZ!$B80+(drdp!G80+drdp!P80)*MSZ!$C80+(drdp!J80+drdp!S80)*MSZ!$D80)</f>
        <v>0</v>
      </c>
      <c r="H80" s="18">
        <f>Model!$W$20*((drdp!B80)*MSZ!$B80+(drdp!E80)*MSZ!$C80+(drdp!H80)*MSZ!$D80)</f>
        <v>0</v>
      </c>
      <c r="I80" s="18">
        <f>Model!$W$20*((drdp!C80)*MSZ!$B80+(drdp!F80)*MSZ!$C80+(drdp!I80)*MSZ!$D80)</f>
        <v>-9.0267751616325987E-4</v>
      </c>
      <c r="J80" s="18">
        <f>Model!$W$20*((drdp!D80)*MSZ!$B80+(drdp!G80)*MSZ!$C80+(drdp!J80)*MSZ!$D80)</f>
        <v>0</v>
      </c>
      <c r="K80" s="21">
        <f>SUM(E$3:E79)+H80</f>
        <v>0</v>
      </c>
      <c r="L80" s="21">
        <f>SUM(F$3:F79)+I80</f>
        <v>-0.29250872861931082</v>
      </c>
      <c r="M80" s="21">
        <f>SUM(G$3:G79)+J80</f>
        <v>0</v>
      </c>
      <c r="N80" s="21"/>
      <c r="O80" s="21"/>
      <c r="P80" s="21"/>
      <c r="Q80" s="19">
        <f t="shared" si="5"/>
        <v>0</v>
      </c>
      <c r="R80" s="19">
        <f t="shared" si="5"/>
        <v>8.5561356318485632E-2</v>
      </c>
      <c r="S80" s="19">
        <f t="shared" si="5"/>
        <v>0</v>
      </c>
      <c r="T80" s="19">
        <f t="shared" si="6"/>
        <v>0</v>
      </c>
      <c r="U80" s="19">
        <f t="shared" si="7"/>
        <v>0</v>
      </c>
      <c r="V80" s="19">
        <f t="shared" si="8"/>
        <v>0</v>
      </c>
    </row>
    <row r="81" spans="1:22" x14ac:dyDescent="0.25">
      <c r="A81" s="26">
        <f>Wellpath!E81</f>
        <v>2250</v>
      </c>
      <c r="B81" s="22">
        <v>0</v>
      </c>
      <c r="C81" s="22">
        <v>0</v>
      </c>
      <c r="D81" s="22">
        <f>-(SIN(Wellpath!$L81) * COS(Wellpath!$O81) + TAN(Dip) * COS(Wellpath!$L81)) * SIN(Wellpath!$L81) * SIN(Wellpath!$O81)</f>
        <v>-0.12700619893660753</v>
      </c>
      <c r="E81" s="20">
        <f>Model!$W$20*((drdp!B81+drdp!K81)*MSZ!$B81+(drdp!E81+drdp!N81)*MSZ!$C81+(drdp!H81+drdp!Q81)*MSZ!$D81)</f>
        <v>0</v>
      </c>
      <c r="F81" s="20">
        <f>Model!$W$20*((drdp!C81+drdp!L81)*MSZ!$B81+(drdp!F81+drdp!O81)*MSZ!$C81+(drdp!I81+drdp!R81)*MSZ!$D81)</f>
        <v>-1.4055578570916446E-3</v>
      </c>
      <c r="G81" s="20">
        <f>Model!$W$20*((drdp!D81+drdp!M81)*MSZ!$B81+(drdp!G81+drdp!P81)*MSZ!$C81+(drdp!J81+drdp!S81)*MSZ!$D81)</f>
        <v>0</v>
      </c>
      <c r="H81" s="18">
        <f>Model!$W$20*((drdp!B81)*MSZ!$B81+(drdp!E81)*MSZ!$C81+(drdp!H81)*MSZ!$D81)</f>
        <v>0</v>
      </c>
      <c r="I81" s="18">
        <f>Model!$W$20*((drdp!C81)*MSZ!$B81+(drdp!F81)*MSZ!$C81+(drdp!I81)*MSZ!$D81)</f>
        <v>-7.027789285458223E-4</v>
      </c>
      <c r="J81" s="18">
        <f>Model!$W$20*((drdp!D81)*MSZ!$B81+(drdp!G81)*MSZ!$C81+(drdp!J81)*MSZ!$D81)</f>
        <v>0</v>
      </c>
      <c r="K81" s="21">
        <f>SUM(E$3:E80)+H81</f>
        <v>0</v>
      </c>
      <c r="L81" s="21">
        <f>SUM(F$3:F80)+I81</f>
        <v>-0.29411418506401993</v>
      </c>
      <c r="M81" s="21">
        <f>SUM(G$3:G80)+J81</f>
        <v>0</v>
      </c>
      <c r="N81" s="21"/>
      <c r="O81" s="21"/>
      <c r="P81" s="21"/>
      <c r="Q81" s="19">
        <f t="shared" si="5"/>
        <v>0</v>
      </c>
      <c r="R81" s="19">
        <f t="shared" si="5"/>
        <v>8.6503153855872567E-2</v>
      </c>
      <c r="S81" s="19">
        <f t="shared" si="5"/>
        <v>0</v>
      </c>
      <c r="T81" s="19">
        <f t="shared" si="6"/>
        <v>0</v>
      </c>
      <c r="U81" s="19">
        <f t="shared" si="7"/>
        <v>0</v>
      </c>
      <c r="V81" s="19">
        <f t="shared" si="8"/>
        <v>0</v>
      </c>
    </row>
    <row r="82" spans="1:22" x14ac:dyDescent="0.25">
      <c r="A82" s="26">
        <f>Wellpath!E82</f>
        <v>2280</v>
      </c>
      <c r="B82" s="22">
        <v>0</v>
      </c>
      <c r="C82" s="22">
        <v>0</v>
      </c>
      <c r="D82" s="22">
        <f>-(SIN(Wellpath!$L82) * COS(Wellpath!$O82) + TAN(Dip) * COS(Wellpath!$L82)) * SIN(Wellpath!$L82) * SIN(Wellpath!$O82)</f>
        <v>-0.11059539526872911</v>
      </c>
      <c r="E82" s="20">
        <f>Model!$W$20*((drdp!B82+drdp!K82)*MSZ!$B82+(drdp!E82+drdp!N82)*MSZ!$C82+(drdp!H82+drdp!Q82)*MSZ!$D82)</f>
        <v>0</v>
      </c>
      <c r="F82" s="20">
        <f>Model!$W$20*((drdp!C82+drdp!L82)*MSZ!$B82+(drdp!F82+drdp!O82)*MSZ!$C82+(drdp!I82+drdp!R82)*MSZ!$D82)</f>
        <v>-1.0429211210591898E-3</v>
      </c>
      <c r="G82" s="20">
        <f>Model!$W$20*((drdp!D82+drdp!M82)*MSZ!$B82+(drdp!G82+drdp!P82)*MSZ!$C82+(drdp!J82+drdp!S82)*MSZ!$D82)</f>
        <v>0</v>
      </c>
      <c r="H82" s="18">
        <f>Model!$W$20*((drdp!B82)*MSZ!$B82+(drdp!E82)*MSZ!$C82+(drdp!H82)*MSZ!$D82)</f>
        <v>0</v>
      </c>
      <c r="I82" s="18">
        <f>Model!$W$20*((drdp!C82)*MSZ!$B82+(drdp!F82)*MSZ!$C82+(drdp!I82)*MSZ!$D82)</f>
        <v>-5.2146056052959492E-4</v>
      </c>
      <c r="J82" s="18">
        <f>Model!$W$20*((drdp!D82)*MSZ!$B82+(drdp!G82)*MSZ!$C82+(drdp!J82)*MSZ!$D82)</f>
        <v>0</v>
      </c>
      <c r="K82" s="21">
        <f>SUM(E$3:E81)+H82</f>
        <v>0</v>
      </c>
      <c r="L82" s="21">
        <f>SUM(F$3:F81)+I82</f>
        <v>-0.29533842455309534</v>
      </c>
      <c r="M82" s="21">
        <f>SUM(G$3:G81)+J82</f>
        <v>0</v>
      </c>
      <c r="N82" s="21"/>
      <c r="O82" s="21"/>
      <c r="P82" s="21"/>
      <c r="Q82" s="19">
        <f t="shared" si="5"/>
        <v>0</v>
      </c>
      <c r="R82" s="19">
        <f t="shared" si="5"/>
        <v>8.7224785017504386E-2</v>
      </c>
      <c r="S82" s="19">
        <f t="shared" si="5"/>
        <v>0</v>
      </c>
      <c r="T82" s="19">
        <f t="shared" si="6"/>
        <v>0</v>
      </c>
      <c r="U82" s="19">
        <f t="shared" si="7"/>
        <v>0</v>
      </c>
      <c r="V82" s="19">
        <f t="shared" si="8"/>
        <v>0</v>
      </c>
    </row>
    <row r="83" spans="1:22" x14ac:dyDescent="0.25">
      <c r="A83" s="26">
        <f>Wellpath!E83</f>
        <v>2310</v>
      </c>
      <c r="B83" s="22">
        <v>0</v>
      </c>
      <c r="C83" s="22">
        <v>0</v>
      </c>
      <c r="D83" s="22">
        <f>-(SIN(Wellpath!$L83) * COS(Wellpath!$O83) + TAN(Dip) * COS(Wellpath!$L83)) * SIN(Wellpath!$L83) * SIN(Wellpath!$O83)</f>
        <v>-9.3111856911551008E-2</v>
      </c>
      <c r="E83" s="20">
        <f>Model!$W$20*((drdp!B83+drdp!K83)*MSZ!$B83+(drdp!E83+drdp!N83)*MSZ!$C83+(drdp!H83+drdp!Q83)*MSZ!$D83)</f>
        <v>0</v>
      </c>
      <c r="F83" s="20">
        <f>Model!$W$20*((drdp!C83+drdp!L83)*MSZ!$B83+(drdp!F83+drdp!O83)*MSZ!$C83+(drdp!I83+drdp!R83)*MSZ!$D83)</f>
        <v>-7.2457642702886452E-4</v>
      </c>
      <c r="G83" s="20">
        <f>Model!$W$20*((drdp!D83+drdp!M83)*MSZ!$B83+(drdp!G83+drdp!P83)*MSZ!$C83+(drdp!J83+drdp!S83)*MSZ!$D83)</f>
        <v>0</v>
      </c>
      <c r="H83" s="18">
        <f>Model!$W$20*((drdp!B83)*MSZ!$B83+(drdp!E83)*MSZ!$C83+(drdp!H83)*MSZ!$D83)</f>
        <v>0</v>
      </c>
      <c r="I83" s="18">
        <f>Model!$W$20*((drdp!C83)*MSZ!$B83+(drdp!F83)*MSZ!$C83+(drdp!I83)*MSZ!$D83)</f>
        <v>-3.6228821351443226E-4</v>
      </c>
      <c r="J83" s="18">
        <f>Model!$W$20*((drdp!D83)*MSZ!$B83+(drdp!G83)*MSZ!$C83+(drdp!J83)*MSZ!$D83)</f>
        <v>0</v>
      </c>
      <c r="K83" s="21">
        <f>SUM(E$3:E82)+H83</f>
        <v>0</v>
      </c>
      <c r="L83" s="21">
        <f>SUM(F$3:F82)+I83</f>
        <v>-0.29622217332713935</v>
      </c>
      <c r="M83" s="21">
        <f>SUM(G$3:G82)+J83</f>
        <v>0</v>
      </c>
      <c r="N83" s="21"/>
      <c r="O83" s="21"/>
      <c r="P83" s="21"/>
      <c r="Q83" s="19">
        <f t="shared" si="5"/>
        <v>0</v>
      </c>
      <c r="R83" s="19">
        <f t="shared" si="5"/>
        <v>8.7747575970653788E-2</v>
      </c>
      <c r="S83" s="19">
        <f t="shared" si="5"/>
        <v>0</v>
      </c>
      <c r="T83" s="19">
        <f t="shared" si="6"/>
        <v>0</v>
      </c>
      <c r="U83" s="19">
        <f t="shared" si="7"/>
        <v>0</v>
      </c>
      <c r="V83" s="19">
        <f t="shared" si="8"/>
        <v>0</v>
      </c>
    </row>
    <row r="84" spans="1:22" x14ac:dyDescent="0.25">
      <c r="A84" s="26">
        <f>Wellpath!E84</f>
        <v>2340</v>
      </c>
      <c r="B84" s="22">
        <v>0</v>
      </c>
      <c r="C84" s="22">
        <v>0</v>
      </c>
      <c r="D84" s="22">
        <f>-(SIN(Wellpath!$L84) * COS(Wellpath!$O84) + TAN(Dip) * COS(Wellpath!$L84)) * SIN(Wellpath!$L84) * SIN(Wellpath!$O84)</f>
        <v>-7.4640761906510256E-2</v>
      </c>
      <c r="E84" s="20">
        <f>Model!$W$20*((drdp!B84+drdp!K84)*MSZ!$B84+(drdp!E84+drdp!N84)*MSZ!$C84+(drdp!H84+drdp!Q84)*MSZ!$D84)</f>
        <v>0</v>
      </c>
      <c r="F84" s="20">
        <f>Model!$W$20*((drdp!C84+drdp!L84)*MSZ!$B84+(drdp!F84+drdp!O84)*MSZ!$C84+(drdp!I84+drdp!R84)*MSZ!$D84)</f>
        <v>-4.5710222050508915E-4</v>
      </c>
      <c r="G84" s="20">
        <f>Model!$W$20*((drdp!D84+drdp!M84)*MSZ!$B84+(drdp!G84+drdp!P84)*MSZ!$C84+(drdp!J84+drdp!S84)*MSZ!$D84)</f>
        <v>0</v>
      </c>
      <c r="H84" s="18">
        <f>Model!$W$20*((drdp!B84)*MSZ!$B84+(drdp!E84)*MSZ!$C84+(drdp!H84)*MSZ!$D84)</f>
        <v>0</v>
      </c>
      <c r="I84" s="18">
        <f>Model!$W$20*((drdp!C84)*MSZ!$B84+(drdp!F84)*MSZ!$C84+(drdp!I84)*MSZ!$D84)</f>
        <v>-2.2855111025254458E-4</v>
      </c>
      <c r="J84" s="18">
        <f>Model!$W$20*((drdp!D84)*MSZ!$B84+(drdp!G84)*MSZ!$C84+(drdp!J84)*MSZ!$D84)</f>
        <v>0</v>
      </c>
      <c r="K84" s="21">
        <f>SUM(E$3:E83)+H84</f>
        <v>0</v>
      </c>
      <c r="L84" s="21">
        <f>SUM(F$3:F83)+I84</f>
        <v>-0.29681301265090637</v>
      </c>
      <c r="M84" s="21">
        <f>SUM(G$3:G83)+J84</f>
        <v>0</v>
      </c>
      <c r="N84" s="21"/>
      <c r="O84" s="21"/>
      <c r="P84" s="21"/>
      <c r="Q84" s="19">
        <f t="shared" si="5"/>
        <v>0</v>
      </c>
      <c r="R84" s="19">
        <f t="shared" si="5"/>
        <v>8.8097964478907109E-2</v>
      </c>
      <c r="S84" s="19">
        <f t="shared" si="5"/>
        <v>0</v>
      </c>
      <c r="T84" s="19">
        <f t="shared" si="6"/>
        <v>0</v>
      </c>
      <c r="U84" s="19">
        <f t="shared" si="7"/>
        <v>0</v>
      </c>
      <c r="V84" s="19">
        <f t="shared" si="8"/>
        <v>0</v>
      </c>
    </row>
    <row r="85" spans="1:22" x14ac:dyDescent="0.25">
      <c r="A85" s="26">
        <f>Wellpath!E85</f>
        <v>2370</v>
      </c>
      <c r="B85" s="22">
        <v>0</v>
      </c>
      <c r="C85" s="22">
        <v>0</v>
      </c>
      <c r="D85" s="22">
        <f>-(SIN(Wellpath!$L85) * COS(Wellpath!$O85) + TAN(Dip) * COS(Wellpath!$L85)) * SIN(Wellpath!$L85) * SIN(Wellpath!$O85)</f>
        <v>-5.5272099571763454E-2</v>
      </c>
      <c r="E85" s="20">
        <f>Model!$W$20*((drdp!B85+drdp!K85)*MSZ!$B85+(drdp!E85+drdp!N85)*MSZ!$C85+(drdp!H85+drdp!Q85)*MSZ!$D85)</f>
        <v>0</v>
      </c>
      <c r="F85" s="20">
        <f>Model!$W$20*((drdp!C85+drdp!L85)*MSZ!$B85+(drdp!F85+drdp!O85)*MSZ!$C85+(drdp!I85+drdp!R85)*MSZ!$D85)</f>
        <v>-2.4644794945819268E-4</v>
      </c>
      <c r="G85" s="20">
        <f>Model!$W$20*((drdp!D85+drdp!M85)*MSZ!$B85+(drdp!G85+drdp!P85)*MSZ!$C85+(drdp!J85+drdp!S85)*MSZ!$D85)</f>
        <v>0</v>
      </c>
      <c r="H85" s="18">
        <f>Model!$W$20*((drdp!B85)*MSZ!$B85+(drdp!E85)*MSZ!$C85+(drdp!H85)*MSZ!$D85)</f>
        <v>0</v>
      </c>
      <c r="I85" s="18">
        <f>Model!$W$20*((drdp!C85)*MSZ!$B85+(drdp!F85)*MSZ!$C85+(drdp!I85)*MSZ!$D85)</f>
        <v>-1.2322397472909634E-4</v>
      </c>
      <c r="J85" s="18">
        <f>Model!$W$20*((drdp!D85)*MSZ!$B85+(drdp!G85)*MSZ!$C85+(drdp!J85)*MSZ!$D85)</f>
        <v>0</v>
      </c>
      <c r="K85" s="21">
        <f>SUM(E$3:E84)+H85</f>
        <v>0</v>
      </c>
      <c r="L85" s="21">
        <f>SUM(F$3:F84)+I85</f>
        <v>-0.297164787735888</v>
      </c>
      <c r="M85" s="21">
        <f>SUM(G$3:G84)+J85</f>
        <v>0</v>
      </c>
      <c r="N85" s="21"/>
      <c r="O85" s="21"/>
      <c r="P85" s="21"/>
      <c r="Q85" s="19">
        <f t="shared" si="5"/>
        <v>0</v>
      </c>
      <c r="R85" s="19">
        <f t="shared" si="5"/>
        <v>8.8306911070115374E-2</v>
      </c>
      <c r="S85" s="19">
        <f t="shared" si="5"/>
        <v>0</v>
      </c>
      <c r="T85" s="19">
        <f t="shared" si="6"/>
        <v>0</v>
      </c>
      <c r="U85" s="19">
        <f t="shared" si="7"/>
        <v>0</v>
      </c>
      <c r="V85" s="19">
        <f t="shared" si="8"/>
        <v>0</v>
      </c>
    </row>
    <row r="86" spans="1:22" x14ac:dyDescent="0.25">
      <c r="A86" s="26">
        <f>Wellpath!E86</f>
        <v>2400</v>
      </c>
      <c r="B86" s="22">
        <v>0</v>
      </c>
      <c r="C86" s="22">
        <v>0</v>
      </c>
      <c r="D86" s="22">
        <f>-(SIN(Wellpath!$L86) * COS(Wellpath!$O86) + TAN(Dip) * COS(Wellpath!$L86)) * SIN(Wellpath!$L86) * SIN(Wellpath!$O86)</f>
        <v>-3.510023208327432E-2</v>
      </c>
      <c r="E86" s="20">
        <f>Model!$W$20*((drdp!B86+drdp!K86)*MSZ!$B86+(drdp!E86+drdp!N86)*MSZ!$C86+(drdp!H86+drdp!Q86)*MSZ!$D86)</f>
        <v>0</v>
      </c>
      <c r="F86" s="20">
        <f>Model!$W$20*((drdp!C86+drdp!L86)*MSZ!$B86+(drdp!F86+drdp!O86)*MSZ!$C86+(drdp!I86+drdp!R86)*MSZ!$D86)</f>
        <v>-9.7865202808494634E-5</v>
      </c>
      <c r="G86" s="20">
        <f>Model!$W$20*((drdp!D86+drdp!M86)*MSZ!$B86+(drdp!G86+drdp!P86)*MSZ!$C86+(drdp!J86+drdp!S86)*MSZ!$D86)</f>
        <v>0</v>
      </c>
      <c r="H86" s="18">
        <f>Model!$W$20*((drdp!B86)*MSZ!$B86+(drdp!E86)*MSZ!$C86+(drdp!H86)*MSZ!$D86)</f>
        <v>0</v>
      </c>
      <c r="I86" s="18">
        <f>Model!$W$20*((drdp!C86)*MSZ!$B86+(drdp!F86)*MSZ!$C86+(drdp!I86)*MSZ!$D86)</f>
        <v>-4.8932601404247317E-5</v>
      </c>
      <c r="J86" s="18">
        <f>Model!$W$20*((drdp!D86)*MSZ!$B86+(drdp!G86)*MSZ!$C86+(drdp!J86)*MSZ!$D86)</f>
        <v>0</v>
      </c>
      <c r="K86" s="21">
        <f>SUM(E$3:E85)+H86</f>
        <v>0</v>
      </c>
      <c r="L86" s="21">
        <f>SUM(F$3:F85)+I86</f>
        <v>-0.2973369443120214</v>
      </c>
      <c r="M86" s="21">
        <f>SUM(G$3:G85)+J86</f>
        <v>0</v>
      </c>
      <c r="N86" s="21"/>
      <c r="O86" s="21"/>
      <c r="P86" s="21"/>
      <c r="Q86" s="19">
        <f t="shared" si="5"/>
        <v>0</v>
      </c>
      <c r="R86" s="19">
        <f t="shared" si="5"/>
        <v>8.8409258452810113E-2</v>
      </c>
      <c r="S86" s="19">
        <f t="shared" si="5"/>
        <v>0</v>
      </c>
      <c r="T86" s="19">
        <f t="shared" si="6"/>
        <v>0</v>
      </c>
      <c r="U86" s="19">
        <f t="shared" si="7"/>
        <v>0</v>
      </c>
      <c r="V86" s="19">
        <f t="shared" si="8"/>
        <v>0</v>
      </c>
    </row>
    <row r="87" spans="1:22" x14ac:dyDescent="0.25">
      <c r="A87" s="26">
        <f>Wellpath!E87</f>
        <v>2430</v>
      </c>
      <c r="B87" s="22">
        <v>0</v>
      </c>
      <c r="C87" s="22">
        <v>0</v>
      </c>
      <c r="D87" s="22">
        <f>-(SIN(Wellpath!$L87) * COS(Wellpath!$O87) + TAN(Dip) * COS(Wellpath!$L87)) * SIN(Wellpath!$L87) * SIN(Wellpath!$O87)</f>
        <v>-1.4223434751777776E-2</v>
      </c>
      <c r="E87" s="20">
        <f>Model!$W$20*((drdp!B87+drdp!K87)*MSZ!$B87+(drdp!E87+drdp!N87)*MSZ!$C87+(drdp!H87+drdp!Q87)*MSZ!$D87)</f>
        <v>0</v>
      </c>
      <c r="F87" s="20">
        <f>Model!$W$20*((drdp!C87+drdp!L87)*MSZ!$B87+(drdp!F87+drdp!O87)*MSZ!$C87+(drdp!I87+drdp!R87)*MSZ!$D87)</f>
        <v>-1.3205488813064925E-5</v>
      </c>
      <c r="G87" s="20">
        <f>Model!$W$20*((drdp!D87+drdp!M87)*MSZ!$B87+(drdp!G87+drdp!P87)*MSZ!$C87+(drdp!J87+drdp!S87)*MSZ!$D87)</f>
        <v>0</v>
      </c>
      <c r="H87" s="18">
        <f>Model!$W$20*((drdp!B87)*MSZ!$B87+(drdp!E87)*MSZ!$C87+(drdp!H87)*MSZ!$D87)</f>
        <v>0</v>
      </c>
      <c r="I87" s="18">
        <f>Model!$W$20*((drdp!C87)*MSZ!$B87+(drdp!F87)*MSZ!$C87+(drdp!I87)*MSZ!$D87)</f>
        <v>-7.9232932878389547E-6</v>
      </c>
      <c r="J87" s="18">
        <f>Model!$W$20*((drdp!D87)*MSZ!$B87+(drdp!G87)*MSZ!$C87+(drdp!J87)*MSZ!$D87)</f>
        <v>0</v>
      </c>
      <c r="K87" s="21">
        <f>SUM(E$3:E86)+H87</f>
        <v>0</v>
      </c>
      <c r="L87" s="21">
        <f>SUM(F$3:F86)+I87</f>
        <v>-0.29739380020671347</v>
      </c>
      <c r="M87" s="21">
        <f>SUM(G$3:G86)+J87</f>
        <v>0</v>
      </c>
      <c r="N87" s="21"/>
      <c r="O87" s="21"/>
      <c r="P87" s="21"/>
      <c r="Q87" s="19">
        <f t="shared" si="5"/>
        <v>0</v>
      </c>
      <c r="R87" s="19">
        <f t="shared" si="5"/>
        <v>8.8443072401390613E-2</v>
      </c>
      <c r="S87" s="19">
        <f t="shared" si="5"/>
        <v>0</v>
      </c>
      <c r="T87" s="19">
        <f t="shared" si="6"/>
        <v>0</v>
      </c>
      <c r="U87" s="19">
        <f t="shared" si="7"/>
        <v>0</v>
      </c>
      <c r="V87" s="19">
        <f t="shared" si="8"/>
        <v>0</v>
      </c>
    </row>
    <row r="88" spans="1:22" x14ac:dyDescent="0.25">
      <c r="A88" s="26">
        <f>Wellpath!E88</f>
        <v>2450</v>
      </c>
      <c r="B88" s="22">
        <v>0</v>
      </c>
      <c r="C88" s="22">
        <v>0</v>
      </c>
      <c r="D88" s="22">
        <f>-(SIN(Wellpath!$L88) * COS(Wellpath!$O88) + TAN(Dip) * COS(Wellpath!$L88)) * SIN(Wellpath!$L88) * SIN(Wellpath!$O88)</f>
        <v>0</v>
      </c>
      <c r="E88" s="20">
        <f>Model!$W$20*((drdp!B88+drdp!K88)*MSZ!$B88+(drdp!E88+drdp!N88)*MSZ!$C88+(drdp!H88+drdp!Q88)*MSZ!$D88)</f>
        <v>0</v>
      </c>
      <c r="F88" s="20">
        <f>Model!$W$20*((drdp!C88+drdp!L88)*MSZ!$B88+(drdp!F88+drdp!O88)*MSZ!$C88+(drdp!I88+drdp!R88)*MSZ!$D88)</f>
        <v>0</v>
      </c>
      <c r="G88" s="20">
        <f>Model!$W$20*((drdp!D88+drdp!M88)*MSZ!$B88+(drdp!G88+drdp!P88)*MSZ!$C88+(drdp!J88+drdp!S88)*MSZ!$D88)</f>
        <v>0</v>
      </c>
      <c r="H88" s="18">
        <f>Model!$W$20*((drdp!B88)*MSZ!$B88+(drdp!E88)*MSZ!$C88+(drdp!H88)*MSZ!$D88)</f>
        <v>0</v>
      </c>
      <c r="I88" s="18">
        <f>Model!$W$20*((drdp!C88)*MSZ!$B88+(drdp!F88)*MSZ!$C88+(drdp!I88)*MSZ!$D88)</f>
        <v>0</v>
      </c>
      <c r="J88" s="18">
        <f>Model!$W$20*((drdp!D88)*MSZ!$B88+(drdp!G88)*MSZ!$C88+(drdp!J88)*MSZ!$D88)</f>
        <v>0</v>
      </c>
      <c r="K88" s="21">
        <f>SUM(E$3:E87)+H88</f>
        <v>0</v>
      </c>
      <c r="L88" s="21">
        <f>SUM(F$3:F87)+I88</f>
        <v>-0.29739908240223867</v>
      </c>
      <c r="M88" s="21">
        <f>SUM(G$3:G87)+J88</f>
        <v>0</v>
      </c>
      <c r="N88" s="21"/>
      <c r="O88" s="21"/>
      <c r="P88" s="21"/>
      <c r="Q88" s="19">
        <f t="shared" si="5"/>
        <v>0</v>
      </c>
      <c r="R88" s="19">
        <f t="shared" si="5"/>
        <v>8.8446214213693544E-2</v>
      </c>
      <c r="S88" s="19">
        <f t="shared" si="5"/>
        <v>0</v>
      </c>
      <c r="T88" s="19">
        <f t="shared" si="6"/>
        <v>0</v>
      </c>
      <c r="U88" s="19">
        <f t="shared" si="7"/>
        <v>0</v>
      </c>
      <c r="V88" s="19">
        <f t="shared" si="8"/>
        <v>0</v>
      </c>
    </row>
    <row r="89" spans="1:22" x14ac:dyDescent="0.25">
      <c r="A89" s="26">
        <f>Wellpath!E89</f>
        <v>2460</v>
      </c>
      <c r="B89" s="22">
        <v>0</v>
      </c>
      <c r="C89" s="22">
        <v>0</v>
      </c>
      <c r="D89" s="22">
        <f>-(SIN(Wellpath!$L89) * COS(Wellpath!$O89) + TAN(Dip) * COS(Wellpath!$L89)) * SIN(Wellpath!$L89) * SIN(Wellpath!$O89)</f>
        <v>0</v>
      </c>
      <c r="E89" s="20">
        <f>Model!$W$20*((drdp!B89+drdp!K89)*MSZ!$B89+(drdp!E89+drdp!N89)*MSZ!$C89+(drdp!H89+drdp!Q89)*MSZ!$D89)</f>
        <v>0</v>
      </c>
      <c r="F89" s="20">
        <f>Model!$W$20*((drdp!C89+drdp!L89)*MSZ!$B89+(drdp!F89+drdp!O89)*MSZ!$C89+(drdp!I89+drdp!R89)*MSZ!$D89)</f>
        <v>0</v>
      </c>
      <c r="G89" s="20">
        <f>Model!$W$20*((drdp!D89+drdp!M89)*MSZ!$B89+(drdp!G89+drdp!P89)*MSZ!$C89+(drdp!J89+drdp!S89)*MSZ!$D89)</f>
        <v>0</v>
      </c>
      <c r="H89" s="18">
        <f>Model!$W$20*((drdp!B89)*MSZ!$B89+(drdp!E89)*MSZ!$C89+(drdp!H89)*MSZ!$D89)</f>
        <v>0</v>
      </c>
      <c r="I89" s="18">
        <f>Model!$W$20*((drdp!C89)*MSZ!$B89+(drdp!F89)*MSZ!$C89+(drdp!I89)*MSZ!$D89)</f>
        <v>0</v>
      </c>
      <c r="J89" s="18">
        <f>Model!$W$20*((drdp!D89)*MSZ!$B89+(drdp!G89)*MSZ!$C89+(drdp!J89)*MSZ!$D89)</f>
        <v>0</v>
      </c>
      <c r="K89" s="21">
        <f>SUM(E$3:E88)+H89</f>
        <v>0</v>
      </c>
      <c r="L89" s="21">
        <f>SUM(F$3:F88)+I89</f>
        <v>-0.29739908240223867</v>
      </c>
      <c r="M89" s="21">
        <f>SUM(G$3:G88)+J89</f>
        <v>0</v>
      </c>
      <c r="N89" s="21"/>
      <c r="O89" s="21"/>
      <c r="P89" s="21"/>
      <c r="Q89" s="19">
        <f t="shared" si="5"/>
        <v>0</v>
      </c>
      <c r="R89" s="19">
        <f t="shared" si="5"/>
        <v>8.8446214213693544E-2</v>
      </c>
      <c r="S89" s="19">
        <f t="shared" si="5"/>
        <v>0</v>
      </c>
      <c r="T89" s="19">
        <f t="shared" si="6"/>
        <v>0</v>
      </c>
      <c r="U89" s="19">
        <f t="shared" si="7"/>
        <v>0</v>
      </c>
      <c r="V89" s="19">
        <f t="shared" si="8"/>
        <v>0</v>
      </c>
    </row>
    <row r="90" spans="1:22" x14ac:dyDescent="0.25">
      <c r="A90" s="26">
        <f>Wellpath!E90</f>
        <v>2490</v>
      </c>
      <c r="B90" s="22">
        <v>0</v>
      </c>
      <c r="C90" s="22">
        <v>0</v>
      </c>
      <c r="D90" s="22">
        <f>-(SIN(Wellpath!$L90) * COS(Wellpath!$O90) + TAN(Dip) * COS(Wellpath!$L90)) * SIN(Wellpath!$L90) * SIN(Wellpath!$O90)</f>
        <v>0</v>
      </c>
      <c r="E90" s="20">
        <f>Model!$W$20*((drdp!B90+drdp!K90)*MSZ!$B90+(drdp!E90+drdp!N90)*MSZ!$C90+(drdp!H90+drdp!Q90)*MSZ!$D90)</f>
        <v>0</v>
      </c>
      <c r="F90" s="20">
        <f>Model!$W$20*((drdp!C90+drdp!L90)*MSZ!$B90+(drdp!F90+drdp!O90)*MSZ!$C90+(drdp!I90+drdp!R90)*MSZ!$D90)</f>
        <v>0</v>
      </c>
      <c r="G90" s="20">
        <f>Model!$W$20*((drdp!D90+drdp!M90)*MSZ!$B90+(drdp!G90+drdp!P90)*MSZ!$C90+(drdp!J90+drdp!S90)*MSZ!$D90)</f>
        <v>0</v>
      </c>
      <c r="H90" s="18">
        <f>Model!$W$20*((drdp!B90)*MSZ!$B90+(drdp!E90)*MSZ!$C90+(drdp!H90)*MSZ!$D90)</f>
        <v>0</v>
      </c>
      <c r="I90" s="18">
        <f>Model!$W$20*((drdp!C90)*MSZ!$B90+(drdp!F90)*MSZ!$C90+(drdp!I90)*MSZ!$D90)</f>
        <v>0</v>
      </c>
      <c r="J90" s="18">
        <f>Model!$W$20*((drdp!D90)*MSZ!$B90+(drdp!G90)*MSZ!$C90+(drdp!J90)*MSZ!$D90)</f>
        <v>0</v>
      </c>
      <c r="K90" s="21">
        <f>SUM(E$3:E89)+H90</f>
        <v>0</v>
      </c>
      <c r="L90" s="21">
        <f>SUM(F$3:F89)+I90</f>
        <v>-0.29739908240223867</v>
      </c>
      <c r="M90" s="21">
        <f>SUM(G$3:G89)+J90</f>
        <v>0</v>
      </c>
      <c r="N90" s="21"/>
      <c r="O90" s="21"/>
      <c r="P90" s="21"/>
      <c r="Q90" s="19">
        <f t="shared" si="5"/>
        <v>0</v>
      </c>
      <c r="R90" s="19">
        <f t="shared" si="5"/>
        <v>8.8446214213693544E-2</v>
      </c>
      <c r="S90" s="19">
        <f t="shared" si="5"/>
        <v>0</v>
      </c>
      <c r="T90" s="19">
        <f t="shared" si="6"/>
        <v>0</v>
      </c>
      <c r="U90" s="19">
        <f t="shared" si="7"/>
        <v>0</v>
      </c>
      <c r="V90" s="19">
        <f t="shared" si="8"/>
        <v>0</v>
      </c>
    </row>
    <row r="91" spans="1:22" x14ac:dyDescent="0.25">
      <c r="A91" s="26">
        <f>Wellpath!E91</f>
        <v>2520</v>
      </c>
      <c r="B91" s="22">
        <v>0</v>
      </c>
      <c r="C91" s="22">
        <v>0</v>
      </c>
      <c r="D91" s="22">
        <f>-(SIN(Wellpath!$L91) * COS(Wellpath!$O91) + TAN(Dip) * COS(Wellpath!$L91)) * SIN(Wellpath!$L91) * SIN(Wellpath!$O91)</f>
        <v>0</v>
      </c>
      <c r="E91" s="20">
        <f>Model!$W$20*((drdp!B91+drdp!K91)*MSZ!$B91+(drdp!E91+drdp!N91)*MSZ!$C91+(drdp!H91+drdp!Q91)*MSZ!$D91)</f>
        <v>0</v>
      </c>
      <c r="F91" s="20">
        <f>Model!$W$20*((drdp!C91+drdp!L91)*MSZ!$B91+(drdp!F91+drdp!O91)*MSZ!$C91+(drdp!I91+drdp!R91)*MSZ!$D91)</f>
        <v>0</v>
      </c>
      <c r="G91" s="20">
        <f>Model!$W$20*((drdp!D91+drdp!M91)*MSZ!$B91+(drdp!G91+drdp!P91)*MSZ!$C91+(drdp!J91+drdp!S91)*MSZ!$D91)</f>
        <v>0</v>
      </c>
      <c r="H91" s="18">
        <f>Model!$W$20*((drdp!B91)*MSZ!$B91+(drdp!E91)*MSZ!$C91+(drdp!H91)*MSZ!$D91)</f>
        <v>0</v>
      </c>
      <c r="I91" s="18">
        <f>Model!$W$20*((drdp!C91)*MSZ!$B91+(drdp!F91)*MSZ!$C91+(drdp!I91)*MSZ!$D91)</f>
        <v>0</v>
      </c>
      <c r="J91" s="18">
        <f>Model!$W$20*((drdp!D91)*MSZ!$B91+(drdp!G91)*MSZ!$C91+(drdp!J91)*MSZ!$D91)</f>
        <v>0</v>
      </c>
      <c r="K91" s="21">
        <f>SUM(E$3:E90)+H91</f>
        <v>0</v>
      </c>
      <c r="L91" s="21">
        <f>SUM(F$3:F90)+I91</f>
        <v>-0.29739908240223867</v>
      </c>
      <c r="M91" s="21">
        <f>SUM(G$3:G90)+J91</f>
        <v>0</v>
      </c>
      <c r="N91" s="21"/>
      <c r="O91" s="21"/>
      <c r="P91" s="21"/>
      <c r="Q91" s="19">
        <f t="shared" si="5"/>
        <v>0</v>
      </c>
      <c r="R91" s="19">
        <f t="shared" si="5"/>
        <v>8.8446214213693544E-2</v>
      </c>
      <c r="S91" s="19">
        <f t="shared" si="5"/>
        <v>0</v>
      </c>
      <c r="T91" s="19">
        <f t="shared" si="6"/>
        <v>0</v>
      </c>
      <c r="U91" s="19">
        <f t="shared" si="7"/>
        <v>0</v>
      </c>
      <c r="V91" s="19">
        <f t="shared" si="8"/>
        <v>0</v>
      </c>
    </row>
    <row r="92" spans="1:22" x14ac:dyDescent="0.25">
      <c r="A92" s="26">
        <f>Wellpath!E92</f>
        <v>2550</v>
      </c>
      <c r="B92" s="22">
        <v>0</v>
      </c>
      <c r="C92" s="22">
        <v>0</v>
      </c>
      <c r="D92" s="22">
        <f>-(SIN(Wellpath!$L92) * COS(Wellpath!$O92) + TAN(Dip) * COS(Wellpath!$L92)) * SIN(Wellpath!$L92) * SIN(Wellpath!$O92)</f>
        <v>0</v>
      </c>
      <c r="E92" s="20">
        <f>Model!$W$20*((drdp!B92+drdp!K92)*MSZ!$B92+(drdp!E92+drdp!N92)*MSZ!$C92+(drdp!H92+drdp!Q92)*MSZ!$D92)</f>
        <v>0</v>
      </c>
      <c r="F92" s="20">
        <f>Model!$W$20*((drdp!C92+drdp!L92)*MSZ!$B92+(drdp!F92+drdp!O92)*MSZ!$C92+(drdp!I92+drdp!R92)*MSZ!$D92)</f>
        <v>0</v>
      </c>
      <c r="G92" s="20">
        <f>Model!$W$20*((drdp!D92+drdp!M92)*MSZ!$B92+(drdp!G92+drdp!P92)*MSZ!$C92+(drdp!J92+drdp!S92)*MSZ!$D92)</f>
        <v>0</v>
      </c>
      <c r="H92" s="18">
        <f>Model!$W$20*((drdp!B92)*MSZ!$B92+(drdp!E92)*MSZ!$C92+(drdp!H92)*MSZ!$D92)</f>
        <v>0</v>
      </c>
      <c r="I92" s="18">
        <f>Model!$W$20*((drdp!C92)*MSZ!$B92+(drdp!F92)*MSZ!$C92+(drdp!I92)*MSZ!$D92)</f>
        <v>0</v>
      </c>
      <c r="J92" s="18">
        <f>Model!$W$20*((drdp!D92)*MSZ!$B92+(drdp!G92)*MSZ!$C92+(drdp!J92)*MSZ!$D92)</f>
        <v>0</v>
      </c>
      <c r="K92" s="21">
        <f>SUM(E$3:E91)+H92</f>
        <v>0</v>
      </c>
      <c r="L92" s="21">
        <f>SUM(F$3:F91)+I92</f>
        <v>-0.29739908240223867</v>
      </c>
      <c r="M92" s="21">
        <f>SUM(G$3:G91)+J92</f>
        <v>0</v>
      </c>
      <c r="N92" s="21"/>
      <c r="O92" s="21"/>
      <c r="P92" s="21"/>
      <c r="Q92" s="19">
        <f t="shared" si="5"/>
        <v>0</v>
      </c>
      <c r="R92" s="19">
        <f t="shared" si="5"/>
        <v>8.8446214213693544E-2</v>
      </c>
      <c r="S92" s="19">
        <f t="shared" si="5"/>
        <v>0</v>
      </c>
      <c r="T92" s="19">
        <f t="shared" si="6"/>
        <v>0</v>
      </c>
      <c r="U92" s="19">
        <f t="shared" si="7"/>
        <v>0</v>
      </c>
      <c r="V92" s="19">
        <f t="shared" si="8"/>
        <v>0</v>
      </c>
    </row>
    <row r="93" spans="1:22" x14ac:dyDescent="0.25">
      <c r="A93" s="26">
        <f>Wellpath!E93</f>
        <v>2580</v>
      </c>
      <c r="B93" s="22">
        <v>0</v>
      </c>
      <c r="C93" s="22">
        <v>0</v>
      </c>
      <c r="D93" s="22">
        <f>-(SIN(Wellpath!$L93) * COS(Wellpath!$O93) + TAN(Dip) * COS(Wellpath!$L93)) * SIN(Wellpath!$L93) * SIN(Wellpath!$O93)</f>
        <v>0</v>
      </c>
      <c r="E93" s="20">
        <f>Model!$W$20*((drdp!B93+drdp!K93)*MSZ!$B93+(drdp!E93+drdp!N93)*MSZ!$C93+(drdp!H93+drdp!Q93)*MSZ!$D93)</f>
        <v>0</v>
      </c>
      <c r="F93" s="20">
        <f>Model!$W$20*((drdp!C93+drdp!L93)*MSZ!$B93+(drdp!F93+drdp!O93)*MSZ!$C93+(drdp!I93+drdp!R93)*MSZ!$D93)</f>
        <v>0</v>
      </c>
      <c r="G93" s="20">
        <f>Model!$W$20*((drdp!D93+drdp!M93)*MSZ!$B93+(drdp!G93+drdp!P93)*MSZ!$C93+(drdp!J93+drdp!S93)*MSZ!$D93)</f>
        <v>0</v>
      </c>
      <c r="H93" s="18">
        <f>Model!$W$20*((drdp!B93)*MSZ!$B93+(drdp!E93)*MSZ!$C93+(drdp!H93)*MSZ!$D93)</f>
        <v>0</v>
      </c>
      <c r="I93" s="18">
        <f>Model!$W$20*((drdp!C93)*MSZ!$B93+(drdp!F93)*MSZ!$C93+(drdp!I93)*MSZ!$D93)</f>
        <v>0</v>
      </c>
      <c r="J93" s="18">
        <f>Model!$W$20*((drdp!D93)*MSZ!$B93+(drdp!G93)*MSZ!$C93+(drdp!J93)*MSZ!$D93)</f>
        <v>0</v>
      </c>
      <c r="K93" s="21">
        <f>SUM(E$3:E92)+H93</f>
        <v>0</v>
      </c>
      <c r="L93" s="21">
        <f>SUM(F$3:F92)+I93</f>
        <v>-0.29739908240223867</v>
      </c>
      <c r="M93" s="21">
        <f>SUM(G$3:G92)+J93</f>
        <v>0</v>
      </c>
      <c r="N93" s="21"/>
      <c r="O93" s="21"/>
      <c r="P93" s="21"/>
      <c r="Q93" s="19">
        <f t="shared" si="5"/>
        <v>0</v>
      </c>
      <c r="R93" s="19">
        <f t="shared" si="5"/>
        <v>8.8446214213693544E-2</v>
      </c>
      <c r="S93" s="19">
        <f t="shared" si="5"/>
        <v>0</v>
      </c>
      <c r="T93" s="19">
        <f t="shared" si="6"/>
        <v>0</v>
      </c>
      <c r="U93" s="19">
        <f t="shared" si="7"/>
        <v>0</v>
      </c>
      <c r="V93" s="19">
        <f t="shared" si="8"/>
        <v>0</v>
      </c>
    </row>
    <row r="94" spans="1:22" x14ac:dyDescent="0.25">
      <c r="A94" s="26">
        <f>Wellpath!E94</f>
        <v>2610</v>
      </c>
      <c r="B94" s="22">
        <v>0</v>
      </c>
      <c r="C94" s="22">
        <v>0</v>
      </c>
      <c r="D94" s="22">
        <f>-(SIN(Wellpath!$L94) * COS(Wellpath!$O94) + TAN(Dip) * COS(Wellpath!$L94)) * SIN(Wellpath!$L94) * SIN(Wellpath!$O94)</f>
        <v>0</v>
      </c>
      <c r="E94" s="20">
        <f>Model!$W$20*((drdp!B94+drdp!K94)*MSZ!$B94+(drdp!E94+drdp!N94)*MSZ!$C94+(drdp!H94+drdp!Q94)*MSZ!$D94)</f>
        <v>0</v>
      </c>
      <c r="F94" s="20">
        <f>Model!$W$20*((drdp!C94+drdp!L94)*MSZ!$B94+(drdp!F94+drdp!O94)*MSZ!$C94+(drdp!I94+drdp!R94)*MSZ!$D94)</f>
        <v>0</v>
      </c>
      <c r="G94" s="20">
        <f>Model!$W$20*((drdp!D94+drdp!M94)*MSZ!$B94+(drdp!G94+drdp!P94)*MSZ!$C94+(drdp!J94+drdp!S94)*MSZ!$D94)</f>
        <v>0</v>
      </c>
      <c r="H94" s="18">
        <f>Model!$W$20*((drdp!B94)*MSZ!$B94+(drdp!E94)*MSZ!$C94+(drdp!H94)*MSZ!$D94)</f>
        <v>0</v>
      </c>
      <c r="I94" s="18">
        <f>Model!$W$20*((drdp!C94)*MSZ!$B94+(drdp!F94)*MSZ!$C94+(drdp!I94)*MSZ!$D94)</f>
        <v>0</v>
      </c>
      <c r="J94" s="18">
        <f>Model!$W$20*((drdp!D94)*MSZ!$B94+(drdp!G94)*MSZ!$C94+(drdp!J94)*MSZ!$D94)</f>
        <v>0</v>
      </c>
      <c r="K94" s="21">
        <f>SUM(E$3:E93)+H94</f>
        <v>0</v>
      </c>
      <c r="L94" s="21">
        <f>SUM(F$3:F93)+I94</f>
        <v>-0.29739908240223867</v>
      </c>
      <c r="M94" s="21">
        <f>SUM(G$3:G93)+J94</f>
        <v>0</v>
      </c>
      <c r="N94" s="21"/>
      <c r="O94" s="21"/>
      <c r="P94" s="21"/>
      <c r="Q94" s="19">
        <f t="shared" si="5"/>
        <v>0</v>
      </c>
      <c r="R94" s="19">
        <f t="shared" si="5"/>
        <v>8.8446214213693544E-2</v>
      </c>
      <c r="S94" s="19">
        <f t="shared" si="5"/>
        <v>0</v>
      </c>
      <c r="T94" s="19">
        <f t="shared" si="6"/>
        <v>0</v>
      </c>
      <c r="U94" s="19">
        <f t="shared" si="7"/>
        <v>0</v>
      </c>
      <c r="V94" s="19">
        <f t="shared" si="8"/>
        <v>0</v>
      </c>
    </row>
    <row r="95" spans="1:22" x14ac:dyDescent="0.25">
      <c r="A95" s="26">
        <f>Wellpath!E95</f>
        <v>2640</v>
      </c>
      <c r="B95" s="22">
        <v>0</v>
      </c>
      <c r="C95" s="22">
        <v>0</v>
      </c>
      <c r="D95" s="22">
        <f>-(SIN(Wellpath!$L95) * COS(Wellpath!$O95) + TAN(Dip) * COS(Wellpath!$L95)) * SIN(Wellpath!$L95) * SIN(Wellpath!$O95)</f>
        <v>0</v>
      </c>
      <c r="E95" s="20">
        <f>Model!$W$20*((drdp!B95+drdp!K95)*MSZ!$B95+(drdp!E95+drdp!N95)*MSZ!$C95+(drdp!H95+drdp!Q95)*MSZ!$D95)</f>
        <v>0</v>
      </c>
      <c r="F95" s="20">
        <f>Model!$W$20*((drdp!C95+drdp!L95)*MSZ!$B95+(drdp!F95+drdp!O95)*MSZ!$C95+(drdp!I95+drdp!R95)*MSZ!$D95)</f>
        <v>0</v>
      </c>
      <c r="G95" s="20">
        <f>Model!$W$20*((drdp!D95+drdp!M95)*MSZ!$B95+(drdp!G95+drdp!P95)*MSZ!$C95+(drdp!J95+drdp!S95)*MSZ!$D95)</f>
        <v>0</v>
      </c>
      <c r="H95" s="18">
        <f>Model!$W$20*((drdp!B95)*MSZ!$B95+(drdp!E95)*MSZ!$C95+(drdp!H95)*MSZ!$D95)</f>
        <v>0</v>
      </c>
      <c r="I95" s="18">
        <f>Model!$W$20*((drdp!C95)*MSZ!$B95+(drdp!F95)*MSZ!$C95+(drdp!I95)*MSZ!$D95)</f>
        <v>0</v>
      </c>
      <c r="J95" s="18">
        <f>Model!$W$20*((drdp!D95)*MSZ!$B95+(drdp!G95)*MSZ!$C95+(drdp!J95)*MSZ!$D95)</f>
        <v>0</v>
      </c>
      <c r="K95" s="21">
        <f>SUM(E$3:E94)+H95</f>
        <v>0</v>
      </c>
      <c r="L95" s="21">
        <f>SUM(F$3:F94)+I95</f>
        <v>-0.29739908240223867</v>
      </c>
      <c r="M95" s="21">
        <f>SUM(G$3:G94)+J95</f>
        <v>0</v>
      </c>
      <c r="N95" s="21"/>
      <c r="O95" s="21"/>
      <c r="P95" s="21"/>
      <c r="Q95" s="19">
        <f t="shared" si="5"/>
        <v>0</v>
      </c>
      <c r="R95" s="19">
        <f t="shared" si="5"/>
        <v>8.8446214213693544E-2</v>
      </c>
      <c r="S95" s="19">
        <f t="shared" si="5"/>
        <v>0</v>
      </c>
      <c r="T95" s="19">
        <f t="shared" si="6"/>
        <v>0</v>
      </c>
      <c r="U95" s="19">
        <f t="shared" si="7"/>
        <v>0</v>
      </c>
      <c r="V95" s="19">
        <f t="shared" si="8"/>
        <v>0</v>
      </c>
    </row>
    <row r="96" spans="1:22" x14ac:dyDescent="0.25">
      <c r="A96" s="26">
        <f>Wellpath!E96</f>
        <v>2670</v>
      </c>
      <c r="B96" s="22">
        <v>0</v>
      </c>
      <c r="C96" s="22">
        <v>0</v>
      </c>
      <c r="D96" s="22">
        <f>-(SIN(Wellpath!$L96) * COS(Wellpath!$O96) + TAN(Dip) * COS(Wellpath!$L96)) * SIN(Wellpath!$L96) * SIN(Wellpath!$O96)</f>
        <v>0</v>
      </c>
      <c r="E96" s="20">
        <f>Model!$W$20*((drdp!B96+drdp!K96)*MSZ!$B96+(drdp!E96+drdp!N96)*MSZ!$C96+(drdp!H96+drdp!Q96)*MSZ!$D96)</f>
        <v>0</v>
      </c>
      <c r="F96" s="20">
        <f>Model!$W$20*((drdp!C96+drdp!L96)*MSZ!$B96+(drdp!F96+drdp!O96)*MSZ!$C96+(drdp!I96+drdp!R96)*MSZ!$D96)</f>
        <v>0</v>
      </c>
      <c r="G96" s="20">
        <f>Model!$W$20*((drdp!D96+drdp!M96)*MSZ!$B96+(drdp!G96+drdp!P96)*MSZ!$C96+(drdp!J96+drdp!S96)*MSZ!$D96)</f>
        <v>0</v>
      </c>
      <c r="H96" s="18">
        <f>Model!$W$20*((drdp!B96)*MSZ!$B96+(drdp!E96)*MSZ!$C96+(drdp!H96)*MSZ!$D96)</f>
        <v>0</v>
      </c>
      <c r="I96" s="18">
        <f>Model!$W$20*((drdp!C96)*MSZ!$B96+(drdp!F96)*MSZ!$C96+(drdp!I96)*MSZ!$D96)</f>
        <v>0</v>
      </c>
      <c r="J96" s="18">
        <f>Model!$W$20*((drdp!D96)*MSZ!$B96+(drdp!G96)*MSZ!$C96+(drdp!J96)*MSZ!$D96)</f>
        <v>0</v>
      </c>
      <c r="K96" s="21">
        <f>SUM(E$3:E95)+H96</f>
        <v>0</v>
      </c>
      <c r="L96" s="21">
        <f>SUM(F$3:F95)+I96</f>
        <v>-0.29739908240223867</v>
      </c>
      <c r="M96" s="21">
        <f>SUM(G$3:G95)+J96</f>
        <v>0</v>
      </c>
      <c r="N96" s="21"/>
      <c r="O96" s="21"/>
      <c r="P96" s="21"/>
      <c r="Q96" s="19">
        <f t="shared" si="5"/>
        <v>0</v>
      </c>
      <c r="R96" s="19">
        <f t="shared" si="5"/>
        <v>8.8446214213693544E-2</v>
      </c>
      <c r="S96" s="19">
        <f t="shared" si="5"/>
        <v>0</v>
      </c>
      <c r="T96" s="19">
        <f t="shared" si="6"/>
        <v>0</v>
      </c>
      <c r="U96" s="19">
        <f t="shared" si="7"/>
        <v>0</v>
      </c>
      <c r="V96" s="19">
        <f t="shared" si="8"/>
        <v>0</v>
      </c>
    </row>
    <row r="97" spans="1:22" x14ac:dyDescent="0.25">
      <c r="A97" s="26">
        <f>Wellpath!E97</f>
        <v>2700</v>
      </c>
      <c r="B97" s="22">
        <v>0</v>
      </c>
      <c r="C97" s="22">
        <v>0</v>
      </c>
      <c r="D97" s="22">
        <f>-(SIN(Wellpath!$L97) * COS(Wellpath!$O97) + TAN(Dip) * COS(Wellpath!$L97)) * SIN(Wellpath!$L97) * SIN(Wellpath!$O97)</f>
        <v>0</v>
      </c>
      <c r="E97" s="20">
        <f>Model!$W$20*((drdp!B97+drdp!K97)*MSZ!$B97+(drdp!E97+drdp!N97)*MSZ!$C97+(drdp!H97+drdp!Q97)*MSZ!$D97)</f>
        <v>0</v>
      </c>
      <c r="F97" s="20">
        <f>Model!$W$20*((drdp!C97+drdp!L97)*MSZ!$B97+(drdp!F97+drdp!O97)*MSZ!$C97+(drdp!I97+drdp!R97)*MSZ!$D97)</f>
        <v>0</v>
      </c>
      <c r="G97" s="20">
        <f>Model!$W$20*((drdp!D97+drdp!M97)*MSZ!$B97+(drdp!G97+drdp!P97)*MSZ!$C97+(drdp!J97+drdp!S97)*MSZ!$D97)</f>
        <v>0</v>
      </c>
      <c r="H97" s="18">
        <f>Model!$W$20*((drdp!B97)*MSZ!$B97+(drdp!E97)*MSZ!$C97+(drdp!H97)*MSZ!$D97)</f>
        <v>0</v>
      </c>
      <c r="I97" s="18">
        <f>Model!$W$20*((drdp!C97)*MSZ!$B97+(drdp!F97)*MSZ!$C97+(drdp!I97)*MSZ!$D97)</f>
        <v>0</v>
      </c>
      <c r="J97" s="18">
        <f>Model!$W$20*((drdp!D97)*MSZ!$B97+(drdp!G97)*MSZ!$C97+(drdp!J97)*MSZ!$D97)</f>
        <v>0</v>
      </c>
      <c r="K97" s="21">
        <f>SUM(E$3:E96)+H97</f>
        <v>0</v>
      </c>
      <c r="L97" s="21">
        <f>SUM(F$3:F96)+I97</f>
        <v>-0.29739908240223867</v>
      </c>
      <c r="M97" s="21">
        <f>SUM(G$3:G96)+J97</f>
        <v>0</v>
      </c>
      <c r="N97" s="21"/>
      <c r="O97" s="21"/>
      <c r="P97" s="21"/>
      <c r="Q97" s="19">
        <f t="shared" si="5"/>
        <v>0</v>
      </c>
      <c r="R97" s="19">
        <f t="shared" si="5"/>
        <v>8.8446214213693544E-2</v>
      </c>
      <c r="S97" s="19">
        <f t="shared" si="5"/>
        <v>0</v>
      </c>
      <c r="T97" s="19">
        <f t="shared" si="6"/>
        <v>0</v>
      </c>
      <c r="U97" s="19">
        <f t="shared" si="7"/>
        <v>0</v>
      </c>
      <c r="V97" s="19">
        <f t="shared" si="8"/>
        <v>0</v>
      </c>
    </row>
    <row r="98" spans="1:22" x14ac:dyDescent="0.25">
      <c r="A98" s="26">
        <f>Wellpath!E98</f>
        <v>2730</v>
      </c>
      <c r="B98" s="22">
        <v>0</v>
      </c>
      <c r="C98" s="22">
        <v>0</v>
      </c>
      <c r="D98" s="22">
        <f>-(SIN(Wellpath!$L98) * COS(Wellpath!$O98) + TAN(Dip) * COS(Wellpath!$L98)) * SIN(Wellpath!$L98) * SIN(Wellpath!$O98)</f>
        <v>0</v>
      </c>
      <c r="E98" s="20">
        <f>Model!$W$20*((drdp!B98+drdp!K98)*MSZ!$B98+(drdp!E98+drdp!N98)*MSZ!$C98+(drdp!H98+drdp!Q98)*MSZ!$D98)</f>
        <v>0</v>
      </c>
      <c r="F98" s="20">
        <f>Model!$W$20*((drdp!C98+drdp!L98)*MSZ!$B98+(drdp!F98+drdp!O98)*MSZ!$C98+(drdp!I98+drdp!R98)*MSZ!$D98)</f>
        <v>0</v>
      </c>
      <c r="G98" s="20">
        <f>Model!$W$20*((drdp!D98+drdp!M98)*MSZ!$B98+(drdp!G98+drdp!P98)*MSZ!$C98+(drdp!J98+drdp!S98)*MSZ!$D98)</f>
        <v>0</v>
      </c>
      <c r="H98" s="18">
        <f>Model!$W$20*((drdp!B98)*MSZ!$B98+(drdp!E98)*MSZ!$C98+(drdp!H98)*MSZ!$D98)</f>
        <v>0</v>
      </c>
      <c r="I98" s="18">
        <f>Model!$W$20*((drdp!C98)*MSZ!$B98+(drdp!F98)*MSZ!$C98+(drdp!I98)*MSZ!$D98)</f>
        <v>0</v>
      </c>
      <c r="J98" s="18">
        <f>Model!$W$20*((drdp!D98)*MSZ!$B98+(drdp!G98)*MSZ!$C98+(drdp!J98)*MSZ!$D98)</f>
        <v>0</v>
      </c>
      <c r="K98" s="21">
        <f>SUM(E$3:E97)+H98</f>
        <v>0</v>
      </c>
      <c r="L98" s="21">
        <f>SUM(F$3:F97)+I98</f>
        <v>-0.29739908240223867</v>
      </c>
      <c r="M98" s="21">
        <f>SUM(G$3:G97)+J98</f>
        <v>0</v>
      </c>
      <c r="N98" s="21"/>
      <c r="O98" s="21"/>
      <c r="P98" s="21"/>
      <c r="Q98" s="19">
        <f t="shared" si="5"/>
        <v>0</v>
      </c>
      <c r="R98" s="19">
        <f t="shared" si="5"/>
        <v>8.8446214213693544E-2</v>
      </c>
      <c r="S98" s="19">
        <f t="shared" si="5"/>
        <v>0</v>
      </c>
      <c r="T98" s="19">
        <f t="shared" si="6"/>
        <v>0</v>
      </c>
      <c r="U98" s="19">
        <f t="shared" si="7"/>
        <v>0</v>
      </c>
      <c r="V98" s="19">
        <f t="shared" si="8"/>
        <v>0</v>
      </c>
    </row>
    <row r="99" spans="1:22" x14ac:dyDescent="0.25">
      <c r="A99" s="26">
        <f>Wellpath!E99</f>
        <v>2760</v>
      </c>
      <c r="B99" s="22">
        <v>0</v>
      </c>
      <c r="C99" s="22">
        <v>0</v>
      </c>
      <c r="D99" s="22">
        <f>-(SIN(Wellpath!$L99) * COS(Wellpath!$O99) + TAN(Dip) * COS(Wellpath!$L99)) * SIN(Wellpath!$L99) * SIN(Wellpath!$O99)</f>
        <v>0</v>
      </c>
      <c r="E99" s="20">
        <f>Model!$W$20*((drdp!B99+drdp!K99)*MSZ!$B99+(drdp!E99+drdp!N99)*MSZ!$C99+(drdp!H99+drdp!Q99)*MSZ!$D99)</f>
        <v>0</v>
      </c>
      <c r="F99" s="20">
        <f>Model!$W$20*((drdp!C99+drdp!L99)*MSZ!$B99+(drdp!F99+drdp!O99)*MSZ!$C99+(drdp!I99+drdp!R99)*MSZ!$D99)</f>
        <v>0</v>
      </c>
      <c r="G99" s="20">
        <f>Model!$W$20*((drdp!D99+drdp!M99)*MSZ!$B99+(drdp!G99+drdp!P99)*MSZ!$C99+(drdp!J99+drdp!S99)*MSZ!$D99)</f>
        <v>0</v>
      </c>
      <c r="H99" s="18">
        <f>Model!$W$20*((drdp!B99)*MSZ!$B99+(drdp!E99)*MSZ!$C99+(drdp!H99)*MSZ!$D99)</f>
        <v>0</v>
      </c>
      <c r="I99" s="18">
        <f>Model!$W$20*((drdp!C99)*MSZ!$B99+(drdp!F99)*MSZ!$C99+(drdp!I99)*MSZ!$D99)</f>
        <v>0</v>
      </c>
      <c r="J99" s="18">
        <f>Model!$W$20*((drdp!D99)*MSZ!$B99+(drdp!G99)*MSZ!$C99+(drdp!J99)*MSZ!$D99)</f>
        <v>0</v>
      </c>
      <c r="K99" s="21">
        <f>SUM(E$3:E98)+H99</f>
        <v>0</v>
      </c>
      <c r="L99" s="21">
        <f>SUM(F$3:F98)+I99</f>
        <v>-0.29739908240223867</v>
      </c>
      <c r="M99" s="21">
        <f>SUM(G$3:G98)+J99</f>
        <v>0</v>
      </c>
      <c r="N99" s="21"/>
      <c r="O99" s="21"/>
      <c r="P99" s="21"/>
      <c r="Q99" s="19">
        <f t="shared" si="5"/>
        <v>0</v>
      </c>
      <c r="R99" s="19">
        <f t="shared" si="5"/>
        <v>8.8446214213693544E-2</v>
      </c>
      <c r="S99" s="19">
        <f t="shared" si="5"/>
        <v>0</v>
      </c>
      <c r="T99" s="19">
        <f t="shared" si="6"/>
        <v>0</v>
      </c>
      <c r="U99" s="19">
        <f t="shared" si="7"/>
        <v>0</v>
      </c>
      <c r="V99" s="19">
        <f t="shared" si="8"/>
        <v>0</v>
      </c>
    </row>
    <row r="100" spans="1:22" x14ac:dyDescent="0.25">
      <c r="A100" s="26">
        <f>Wellpath!E100</f>
        <v>2790</v>
      </c>
      <c r="B100" s="22">
        <v>0</v>
      </c>
      <c r="C100" s="22">
        <v>0</v>
      </c>
      <c r="D100" s="22">
        <f>-(SIN(Wellpath!$L100) * COS(Wellpath!$O100) + TAN(Dip) * COS(Wellpath!$L100)) * SIN(Wellpath!$L100) * SIN(Wellpath!$O100)</f>
        <v>0</v>
      </c>
      <c r="E100" s="20">
        <f>Model!$W$20*((drdp!B100+drdp!K100)*MSZ!$B100+(drdp!E100+drdp!N100)*MSZ!$C100+(drdp!H100+drdp!Q100)*MSZ!$D100)</f>
        <v>0</v>
      </c>
      <c r="F100" s="20">
        <f>Model!$W$20*((drdp!C100+drdp!L100)*MSZ!$B100+(drdp!F100+drdp!O100)*MSZ!$C100+(drdp!I100+drdp!R100)*MSZ!$D100)</f>
        <v>0</v>
      </c>
      <c r="G100" s="20">
        <f>Model!$W$20*((drdp!D100+drdp!M100)*MSZ!$B100+(drdp!G100+drdp!P100)*MSZ!$C100+(drdp!J100+drdp!S100)*MSZ!$D100)</f>
        <v>0</v>
      </c>
      <c r="H100" s="18">
        <f>Model!$W$20*((drdp!B100)*MSZ!$B100+(drdp!E100)*MSZ!$C100+(drdp!H100)*MSZ!$D100)</f>
        <v>0</v>
      </c>
      <c r="I100" s="18">
        <f>Model!$W$20*((drdp!C100)*MSZ!$B100+(drdp!F100)*MSZ!$C100+(drdp!I100)*MSZ!$D100)</f>
        <v>0</v>
      </c>
      <c r="J100" s="18">
        <f>Model!$W$20*((drdp!D100)*MSZ!$B100+(drdp!G100)*MSZ!$C100+(drdp!J100)*MSZ!$D100)</f>
        <v>0</v>
      </c>
      <c r="K100" s="21">
        <f>SUM(E$3:E99)+H100</f>
        <v>0</v>
      </c>
      <c r="L100" s="21">
        <f>SUM(F$3:F99)+I100</f>
        <v>-0.29739908240223867</v>
      </c>
      <c r="M100" s="21">
        <f>SUM(G$3:G99)+J100</f>
        <v>0</v>
      </c>
      <c r="N100" s="21"/>
      <c r="O100" s="21"/>
      <c r="P100" s="21"/>
      <c r="Q100" s="19">
        <f t="shared" si="5"/>
        <v>0</v>
      </c>
      <c r="R100" s="19">
        <f t="shared" si="5"/>
        <v>8.8446214213693544E-2</v>
      </c>
      <c r="S100" s="19">
        <f t="shared" si="5"/>
        <v>0</v>
      </c>
      <c r="T100" s="19">
        <f t="shared" si="6"/>
        <v>0</v>
      </c>
      <c r="U100" s="19">
        <f t="shared" si="7"/>
        <v>0</v>
      </c>
      <c r="V100" s="19">
        <f t="shared" si="8"/>
        <v>0</v>
      </c>
    </row>
    <row r="101" spans="1:22" x14ac:dyDescent="0.25">
      <c r="A101" s="26">
        <f>Wellpath!E101</f>
        <v>2820</v>
      </c>
      <c r="B101" s="22">
        <v>0</v>
      </c>
      <c r="C101" s="22">
        <v>0</v>
      </c>
      <c r="D101" s="22">
        <f>-(SIN(Wellpath!$L101) * COS(Wellpath!$O101) + TAN(Dip) * COS(Wellpath!$L101)) * SIN(Wellpath!$L101) * SIN(Wellpath!$O101)</f>
        <v>0</v>
      </c>
      <c r="E101" s="20">
        <f>Model!$W$20*((drdp!B101+drdp!K101)*MSZ!$B101+(drdp!E101+drdp!N101)*MSZ!$C101+(drdp!H101+drdp!Q101)*MSZ!$D101)</f>
        <v>0</v>
      </c>
      <c r="F101" s="20">
        <f>Model!$W$20*((drdp!C101+drdp!L101)*MSZ!$B101+(drdp!F101+drdp!O101)*MSZ!$C101+(drdp!I101+drdp!R101)*MSZ!$D101)</f>
        <v>0</v>
      </c>
      <c r="G101" s="20">
        <f>Model!$W$20*((drdp!D101+drdp!M101)*MSZ!$B101+(drdp!G101+drdp!P101)*MSZ!$C101+(drdp!J101+drdp!S101)*MSZ!$D101)</f>
        <v>0</v>
      </c>
      <c r="H101" s="18">
        <f>Model!$W$20*((drdp!B101)*MSZ!$B101+(drdp!E101)*MSZ!$C101+(drdp!H101)*MSZ!$D101)</f>
        <v>0</v>
      </c>
      <c r="I101" s="18">
        <f>Model!$W$20*((drdp!C101)*MSZ!$B101+(drdp!F101)*MSZ!$C101+(drdp!I101)*MSZ!$D101)</f>
        <v>0</v>
      </c>
      <c r="J101" s="18">
        <f>Model!$W$20*((drdp!D101)*MSZ!$B101+(drdp!G101)*MSZ!$C101+(drdp!J101)*MSZ!$D101)</f>
        <v>0</v>
      </c>
      <c r="K101" s="21">
        <f>SUM(E$3:E100)+H101</f>
        <v>0</v>
      </c>
      <c r="L101" s="21">
        <f>SUM(F$3:F100)+I101</f>
        <v>-0.29739908240223867</v>
      </c>
      <c r="M101" s="21">
        <f>SUM(G$3:G100)+J101</f>
        <v>0</v>
      </c>
      <c r="N101" s="21"/>
      <c r="O101" s="21"/>
      <c r="P101" s="21"/>
      <c r="Q101" s="19">
        <f t="shared" si="5"/>
        <v>0</v>
      </c>
      <c r="R101" s="19">
        <f t="shared" si="5"/>
        <v>8.8446214213693544E-2</v>
      </c>
      <c r="S101" s="19">
        <f t="shared" si="5"/>
        <v>0</v>
      </c>
      <c r="T101" s="19">
        <f t="shared" si="6"/>
        <v>0</v>
      </c>
      <c r="U101" s="19">
        <f t="shared" si="7"/>
        <v>0</v>
      </c>
      <c r="V101" s="19">
        <f t="shared" si="8"/>
        <v>0</v>
      </c>
    </row>
    <row r="102" spans="1:22" x14ac:dyDescent="0.25">
      <c r="A102" s="26">
        <f>Wellpath!E102</f>
        <v>2850</v>
      </c>
      <c r="B102" s="22">
        <v>0</v>
      </c>
      <c r="C102" s="22">
        <v>0</v>
      </c>
      <c r="D102" s="22">
        <f>-(SIN(Wellpath!$L102) * COS(Wellpath!$O102) + TAN(Dip) * COS(Wellpath!$L102)) * SIN(Wellpath!$L102) * SIN(Wellpath!$O102)</f>
        <v>0</v>
      </c>
      <c r="E102" s="20">
        <f>Model!$W$20*((drdp!B102+drdp!K102)*MSZ!$B102+(drdp!E102+drdp!N102)*MSZ!$C102+(drdp!H102+drdp!Q102)*MSZ!$D102)</f>
        <v>0</v>
      </c>
      <c r="F102" s="20">
        <f>Model!$W$20*((drdp!C102+drdp!L102)*MSZ!$B102+(drdp!F102+drdp!O102)*MSZ!$C102+(drdp!I102+drdp!R102)*MSZ!$D102)</f>
        <v>0</v>
      </c>
      <c r="G102" s="20">
        <f>Model!$W$20*((drdp!D102+drdp!M102)*MSZ!$B102+(drdp!G102+drdp!P102)*MSZ!$C102+(drdp!J102+drdp!S102)*MSZ!$D102)</f>
        <v>0</v>
      </c>
      <c r="H102" s="18">
        <f>Model!$W$20*((drdp!B102)*MSZ!$B102+(drdp!E102)*MSZ!$C102+(drdp!H102)*MSZ!$D102)</f>
        <v>0</v>
      </c>
      <c r="I102" s="18">
        <f>Model!$W$20*((drdp!C102)*MSZ!$B102+(drdp!F102)*MSZ!$C102+(drdp!I102)*MSZ!$D102)</f>
        <v>0</v>
      </c>
      <c r="J102" s="18">
        <f>Model!$W$20*((drdp!D102)*MSZ!$B102+(drdp!G102)*MSZ!$C102+(drdp!J102)*MSZ!$D102)</f>
        <v>0</v>
      </c>
      <c r="K102" s="21">
        <f>SUM(E$3:E101)+H102</f>
        <v>0</v>
      </c>
      <c r="L102" s="21">
        <f>SUM(F$3:F101)+I102</f>
        <v>-0.29739908240223867</v>
      </c>
      <c r="M102" s="21">
        <f>SUM(G$3:G101)+J102</f>
        <v>0</v>
      </c>
      <c r="N102" s="21"/>
      <c r="O102" s="21"/>
      <c r="P102" s="21"/>
      <c r="Q102" s="19">
        <f t="shared" si="5"/>
        <v>0</v>
      </c>
      <c r="R102" s="19">
        <f t="shared" si="5"/>
        <v>8.8446214213693544E-2</v>
      </c>
      <c r="S102" s="19">
        <f t="shared" si="5"/>
        <v>0</v>
      </c>
      <c r="T102" s="19">
        <f t="shared" si="6"/>
        <v>0</v>
      </c>
      <c r="U102" s="19">
        <f t="shared" si="7"/>
        <v>0</v>
      </c>
      <c r="V102" s="19">
        <f t="shared" si="8"/>
        <v>0</v>
      </c>
    </row>
    <row r="103" spans="1:22" x14ac:dyDescent="0.25">
      <c r="A103" s="26">
        <f>Wellpath!E103</f>
        <v>2880</v>
      </c>
      <c r="B103" s="22">
        <v>0</v>
      </c>
      <c r="C103" s="22">
        <v>0</v>
      </c>
      <c r="D103" s="22">
        <f>-(SIN(Wellpath!$L103) * COS(Wellpath!$O103) + TAN(Dip) * COS(Wellpath!$L103)) * SIN(Wellpath!$L103) * SIN(Wellpath!$O103)</f>
        <v>-0.6868693548636553</v>
      </c>
      <c r="E103" s="20">
        <f>Model!$W$20*((drdp!B103+drdp!K103)*MSZ!$B103+(drdp!E103+drdp!N103)*MSZ!$C103+(drdp!H103+drdp!Q103)*MSZ!$D103)</f>
        <v>-8.3144885818245591E-3</v>
      </c>
      <c r="F103" s="20">
        <f>Model!$W$20*((drdp!C103+drdp!L103)*MSZ!$B103+(drdp!F103+drdp!O103)*MSZ!$C103+(drdp!I103+drdp!R103)*MSZ!$D103)</f>
        <v>-1.9195509390199836E-3</v>
      </c>
      <c r="G103" s="20">
        <f>Model!$W$20*((drdp!D103+drdp!M103)*MSZ!$B103+(drdp!G103+drdp!P103)*MSZ!$C103+(drdp!J103+drdp!S103)*MSZ!$D103)</f>
        <v>0</v>
      </c>
      <c r="H103" s="18">
        <f>Model!$W$20*((drdp!B103)*MSZ!$B103+(drdp!E103)*MSZ!$C103+(drdp!H103)*MSZ!$D103)</f>
        <v>-4.1572442909122796E-3</v>
      </c>
      <c r="I103" s="18">
        <f>Model!$W$20*((drdp!C103)*MSZ!$B103+(drdp!F103)*MSZ!$C103+(drdp!I103)*MSZ!$D103)</f>
        <v>-9.5977546950999182E-4</v>
      </c>
      <c r="J103" s="18">
        <f>Model!$W$20*((drdp!D103)*MSZ!$B103+(drdp!G103)*MSZ!$C103+(drdp!J103)*MSZ!$D103)</f>
        <v>0</v>
      </c>
      <c r="K103" s="21">
        <f>SUM(E$3:E102)+H103</f>
        <v>-4.1572442909122796E-3</v>
      </c>
      <c r="L103" s="21">
        <f>SUM(F$3:F102)+I103</f>
        <v>-0.29835885787174865</v>
      </c>
      <c r="M103" s="21">
        <f>SUM(G$3:G102)+J103</f>
        <v>0</v>
      </c>
      <c r="N103" s="21"/>
      <c r="O103" s="21"/>
      <c r="P103" s="21"/>
      <c r="Q103" s="19">
        <f t="shared" si="5"/>
        <v>1.7282680094322741E-5</v>
      </c>
      <c r="R103" s="19">
        <f t="shared" si="5"/>
        <v>8.901800807053431E-2</v>
      </c>
      <c r="S103" s="19">
        <f t="shared" si="5"/>
        <v>0</v>
      </c>
      <c r="T103" s="19">
        <f t="shared" si="6"/>
        <v>1.2403506585304354E-3</v>
      </c>
      <c r="U103" s="19">
        <f t="shared" si="7"/>
        <v>0</v>
      </c>
      <c r="V103" s="19">
        <f t="shared" si="8"/>
        <v>0</v>
      </c>
    </row>
    <row r="104" spans="1:22" x14ac:dyDescent="0.25">
      <c r="A104" s="26">
        <f>Wellpath!E104</f>
        <v>2910</v>
      </c>
      <c r="B104" s="22">
        <v>0</v>
      </c>
      <c r="C104" s="22">
        <v>0</v>
      </c>
      <c r="D104" s="22">
        <f>-(SIN(Wellpath!$L104) * COS(Wellpath!$O104) + TAN(Dip) * COS(Wellpath!$L104)) * SIN(Wellpath!$L104) * SIN(Wellpath!$O104)</f>
        <v>-1.189692620785908</v>
      </c>
      <c r="E104" s="20">
        <f>Model!$W$20*((drdp!B104+drdp!K104)*MSZ!$B104+(drdp!E104+drdp!N104)*MSZ!$C104+(drdp!H104+drdp!Q104)*MSZ!$D104)</f>
        <v>-2.7820821023752353E-2</v>
      </c>
      <c r="F104" s="20">
        <f>Model!$W$20*((drdp!C104+drdp!L104)*MSZ!$B104+(drdp!F104+drdp!O104)*MSZ!$C104+(drdp!I104+drdp!R104)*MSZ!$D104)</f>
        <v>-6.4229426253817395E-3</v>
      </c>
      <c r="G104" s="20">
        <f>Model!$W$20*((drdp!D104+drdp!M104)*MSZ!$B104+(drdp!G104+drdp!P104)*MSZ!$C104+(drdp!J104+drdp!S104)*MSZ!$D104)</f>
        <v>0</v>
      </c>
      <c r="H104" s="18">
        <f>Model!$W$20*((drdp!B104)*MSZ!$B104+(drdp!E104)*MSZ!$C104+(drdp!H104)*MSZ!$D104)</f>
        <v>-1.3910410511876177E-2</v>
      </c>
      <c r="I104" s="18">
        <f>Model!$W$20*((drdp!C104)*MSZ!$B104+(drdp!F104)*MSZ!$C104+(drdp!I104)*MSZ!$D104)</f>
        <v>-3.2114713126908698E-3</v>
      </c>
      <c r="J104" s="18">
        <f>Model!$W$20*((drdp!D104)*MSZ!$B104+(drdp!G104)*MSZ!$C104+(drdp!J104)*MSZ!$D104)</f>
        <v>0</v>
      </c>
      <c r="K104" s="21">
        <f>SUM(E$3:E103)+H104</f>
        <v>-2.2224899093700734E-2</v>
      </c>
      <c r="L104" s="21">
        <f>SUM(F$3:F103)+I104</f>
        <v>-0.30253010465394953</v>
      </c>
      <c r="M104" s="21">
        <f>SUM(G$3:G103)+J104</f>
        <v>0</v>
      </c>
      <c r="N104" s="21"/>
      <c r="O104" s="21"/>
      <c r="P104" s="21"/>
      <c r="Q104" s="19">
        <f t="shared" si="5"/>
        <v>4.9394613972517966E-4</v>
      </c>
      <c r="R104" s="19">
        <f t="shared" si="5"/>
        <v>9.1524464221929655E-2</v>
      </c>
      <c r="S104" s="19">
        <f t="shared" si="5"/>
        <v>0</v>
      </c>
      <c r="T104" s="19">
        <f t="shared" si="6"/>
        <v>6.7237010487407513E-3</v>
      </c>
      <c r="U104" s="19">
        <f t="shared" si="7"/>
        <v>0</v>
      </c>
      <c r="V104" s="19">
        <f t="shared" si="8"/>
        <v>0</v>
      </c>
    </row>
    <row r="105" spans="1:22" x14ac:dyDescent="0.25">
      <c r="A105" s="26">
        <f>Wellpath!E105</f>
        <v>2940</v>
      </c>
      <c r="B105" s="22">
        <v>0</v>
      </c>
      <c r="C105" s="22">
        <v>0</v>
      </c>
      <c r="D105" s="22">
        <f>-(SIN(Wellpath!$L105) * COS(Wellpath!$O105) + TAN(Dip) * COS(Wellpath!$L105)) * SIN(Wellpath!$L105) * SIN(Wellpath!$O105)</f>
        <v>-1.3737387097273108</v>
      </c>
      <c r="E105" s="20">
        <f>Model!$W$20*((drdp!B105+drdp!K105)*MSZ!$B105+(drdp!E105+drdp!N105)*MSZ!$C105+(drdp!H105+drdp!Q105)*MSZ!$D105)</f>
        <v>-4.5431210488991999E-2</v>
      </c>
      <c r="F105" s="20">
        <f>Model!$W$20*((drdp!C105+drdp!L105)*MSZ!$B105+(drdp!F105+drdp!O105)*MSZ!$C105+(drdp!I105+drdp!R105)*MSZ!$D105)</f>
        <v>-1.0488621386238286E-2</v>
      </c>
      <c r="G105" s="20">
        <f>Model!$W$20*((drdp!D105+drdp!M105)*MSZ!$B105+(drdp!G105+drdp!P105)*MSZ!$C105+(drdp!J105+drdp!S105)*MSZ!$D105)</f>
        <v>0</v>
      </c>
      <c r="H105" s="18">
        <f>Model!$W$20*((drdp!B105)*MSZ!$B105+(drdp!E105)*MSZ!$C105+(drdp!H105)*MSZ!$D105)</f>
        <v>-2.2715605244496E-2</v>
      </c>
      <c r="I105" s="18">
        <f>Model!$W$20*((drdp!C105)*MSZ!$B105+(drdp!F105)*MSZ!$C105+(drdp!I105)*MSZ!$D105)</f>
        <v>-5.2443106931191431E-3</v>
      </c>
      <c r="J105" s="18">
        <f>Model!$W$20*((drdp!D105)*MSZ!$B105+(drdp!G105)*MSZ!$C105+(drdp!J105)*MSZ!$D105)</f>
        <v>0</v>
      </c>
      <c r="K105" s="21">
        <f>SUM(E$3:E104)+H105</f>
        <v>-5.8850914850072912E-2</v>
      </c>
      <c r="L105" s="21">
        <f>SUM(F$3:F104)+I105</f>
        <v>-0.31098588665975951</v>
      </c>
      <c r="M105" s="21">
        <f>SUM(G$3:G104)+J105</f>
        <v>0</v>
      </c>
      <c r="N105" s="21"/>
      <c r="O105" s="21"/>
      <c r="P105" s="21"/>
      <c r="Q105" s="19">
        <f t="shared" si="5"/>
        <v>3.4634301786905324E-3</v>
      </c>
      <c r="R105" s="19">
        <f t="shared" si="5"/>
        <v>9.6712221701556786E-2</v>
      </c>
      <c r="S105" s="19">
        <f t="shared" si="5"/>
        <v>0</v>
      </c>
      <c r="T105" s="19">
        <f t="shared" si="6"/>
        <v>1.8301803935387932E-2</v>
      </c>
      <c r="U105" s="19">
        <f t="shared" si="7"/>
        <v>0</v>
      </c>
      <c r="V105" s="19">
        <f t="shared" si="8"/>
        <v>0</v>
      </c>
    </row>
    <row r="106" spans="1:22" x14ac:dyDescent="0.25">
      <c r="A106" s="26">
        <f>Wellpath!E106</f>
        <v>2970</v>
      </c>
      <c r="B106" s="22">
        <v>0</v>
      </c>
      <c r="C106" s="22">
        <v>0</v>
      </c>
      <c r="D106" s="22">
        <f>-(SIN(Wellpath!$L106) * COS(Wellpath!$O106) + TAN(Dip) * COS(Wellpath!$L106)) * SIN(Wellpath!$L106) * SIN(Wellpath!$O106)</f>
        <v>-1.1896926207859084</v>
      </c>
      <c r="E106" s="20">
        <f>Model!$W$20*((drdp!B106+drdp!K106)*MSZ!$B106+(drdp!E106+drdp!N106)*MSZ!$C106+(drdp!H106+drdp!Q106)*MSZ!$D106)</f>
        <v>-4.818707552141948E-2</v>
      </c>
      <c r="F106" s="20">
        <f>Model!$W$20*((drdp!C106+drdp!L106)*MSZ!$B106+(drdp!F106+drdp!O106)*MSZ!$C106+(drdp!I106+drdp!R106)*MSZ!$D106)</f>
        <v>-1.1124862961261013E-2</v>
      </c>
      <c r="G106" s="20">
        <f>Model!$W$20*((drdp!D106+drdp!M106)*MSZ!$B106+(drdp!G106+drdp!P106)*MSZ!$C106+(drdp!J106+drdp!S106)*MSZ!$D106)</f>
        <v>0</v>
      </c>
      <c r="H106" s="18">
        <f>Model!$W$20*((drdp!B106)*MSZ!$B106+(drdp!E106)*MSZ!$C106+(drdp!H106)*MSZ!$D106)</f>
        <v>-2.409353776070974E-2</v>
      </c>
      <c r="I106" s="18">
        <f>Model!$W$20*((drdp!C106)*MSZ!$B106+(drdp!F106)*MSZ!$C106+(drdp!I106)*MSZ!$D106)</f>
        <v>-5.5624314806305064E-3</v>
      </c>
      <c r="J106" s="18">
        <f>Model!$W$20*((drdp!D106)*MSZ!$B106+(drdp!G106)*MSZ!$C106+(drdp!J106)*MSZ!$D106)</f>
        <v>0</v>
      </c>
      <c r="K106" s="21">
        <f>SUM(E$3:E105)+H106</f>
        <v>-0.10566005785527866</v>
      </c>
      <c r="L106" s="21">
        <f>SUM(F$3:F105)+I106</f>
        <v>-0.32179262883350918</v>
      </c>
      <c r="M106" s="21">
        <f>SUM(G$3:G105)+J106</f>
        <v>0</v>
      </c>
      <c r="N106" s="21"/>
      <c r="O106" s="21"/>
      <c r="P106" s="21"/>
      <c r="Q106" s="19">
        <f t="shared" si="5"/>
        <v>1.1164047825980832E-2</v>
      </c>
      <c r="R106" s="19">
        <f t="shared" si="5"/>
        <v>0.1035504959715806</v>
      </c>
      <c r="S106" s="19">
        <f t="shared" si="5"/>
        <v>0</v>
      </c>
      <c r="T106" s="19">
        <f t="shared" si="6"/>
        <v>3.400062777995079E-2</v>
      </c>
      <c r="U106" s="19">
        <f t="shared" si="7"/>
        <v>0</v>
      </c>
      <c r="V106" s="19">
        <f t="shared" si="8"/>
        <v>0</v>
      </c>
    </row>
    <row r="107" spans="1:22" x14ac:dyDescent="0.25">
      <c r="A107" s="26">
        <f>Wellpath!E107</f>
        <v>3000</v>
      </c>
      <c r="B107" s="22">
        <v>0</v>
      </c>
      <c r="C107" s="22">
        <v>0</v>
      </c>
      <c r="D107" s="22">
        <f>-(SIN(Wellpath!$L107) * COS(Wellpath!$O107) + TAN(Dip) * COS(Wellpath!$L107)) * SIN(Wellpath!$L107) * SIN(Wellpath!$O107)</f>
        <v>-0.68686935486365552</v>
      </c>
      <c r="E107" s="20">
        <f>Model!$W$20*((drdp!B107+drdp!K107)*MSZ!$B107+(drdp!E107+drdp!N107)*MSZ!$C107+(drdp!H107+drdp!Q107)*MSZ!$D107)</f>
        <v>-3.1030093826320566E-2</v>
      </c>
      <c r="F107" s="20">
        <f>Model!$W$20*((drdp!C107+drdp!L107)*MSZ!$B107+(drdp!F107+drdp!O107)*MSZ!$C107+(drdp!I107+drdp!R107)*MSZ!$D107)</f>
        <v>-7.1638616321391298E-3</v>
      </c>
      <c r="G107" s="20">
        <f>Model!$W$20*((drdp!D107+drdp!M107)*MSZ!$B107+(drdp!G107+drdp!P107)*MSZ!$C107+(drdp!J107+drdp!S107)*MSZ!$D107)</f>
        <v>0</v>
      </c>
      <c r="H107" s="18">
        <f>Model!$W$20*((drdp!B107)*MSZ!$B107+(drdp!E107)*MSZ!$C107+(drdp!H107)*MSZ!$D107)</f>
        <v>-1.5515046913160283E-2</v>
      </c>
      <c r="I107" s="18">
        <f>Model!$W$20*((drdp!C107)*MSZ!$B107+(drdp!F107)*MSZ!$C107+(drdp!I107)*MSZ!$D107)</f>
        <v>-3.5819308160695649E-3</v>
      </c>
      <c r="J107" s="18">
        <f>Model!$W$20*((drdp!D107)*MSZ!$B107+(drdp!G107)*MSZ!$C107+(drdp!J107)*MSZ!$D107)</f>
        <v>0</v>
      </c>
      <c r="K107" s="21">
        <f>SUM(E$3:E106)+H107</f>
        <v>-0.14526864252914867</v>
      </c>
      <c r="L107" s="21">
        <f>SUM(F$3:F106)+I107</f>
        <v>-0.33093699113020925</v>
      </c>
      <c r="M107" s="21">
        <f>SUM(G$3:G106)+J107</f>
        <v>0</v>
      </c>
      <c r="N107" s="21"/>
      <c r="O107" s="21"/>
      <c r="P107" s="21"/>
      <c r="Q107" s="19">
        <f t="shared" si="5"/>
        <v>2.1102978502261581E-2</v>
      </c>
      <c r="R107" s="19">
        <f t="shared" si="5"/>
        <v>0.10951929209831619</v>
      </c>
      <c r="S107" s="19">
        <f t="shared" si="5"/>
        <v>0</v>
      </c>
      <c r="T107" s="19">
        <f t="shared" si="6"/>
        <v>4.8074767464166411E-2</v>
      </c>
      <c r="U107" s="19">
        <f t="shared" si="7"/>
        <v>0</v>
      </c>
      <c r="V107" s="19">
        <f t="shared" si="8"/>
        <v>0</v>
      </c>
    </row>
    <row r="108" spans="1:22" x14ac:dyDescent="0.25">
      <c r="A108" s="26">
        <f>Wellpath!E108</f>
        <v>3030</v>
      </c>
      <c r="B108" s="22">
        <v>0</v>
      </c>
      <c r="C108" s="22">
        <v>0</v>
      </c>
      <c r="D108" s="22">
        <f>-(SIN(Wellpath!$L108) * COS(Wellpath!$O108) + TAN(Dip) * COS(Wellpath!$L108)) * SIN(Wellpath!$L108) * SIN(Wellpath!$O108)</f>
        <v>-3.5207565400335061E-16</v>
      </c>
      <c r="E108" s="20">
        <f>Model!$W$20*((drdp!B108+drdp!K108)*MSZ!$B108+(drdp!E108+drdp!N108)*MSZ!$C108+(drdp!H108+drdp!Q108)*MSZ!$D108)</f>
        <v>-1.6466494934426343E-17</v>
      </c>
      <c r="F108" s="20">
        <f>Model!$W$20*((drdp!C108+drdp!L108)*MSZ!$B108+(drdp!F108+drdp!O108)*MSZ!$C108+(drdp!I108+drdp!R108)*MSZ!$D108)</f>
        <v>-3.8015898996892563E-18</v>
      </c>
      <c r="G108" s="20">
        <f>Model!$W$20*((drdp!D108+drdp!M108)*MSZ!$B108+(drdp!G108+drdp!P108)*MSZ!$C108+(drdp!J108+drdp!S108)*MSZ!$D108)</f>
        <v>0</v>
      </c>
      <c r="H108" s="18">
        <f>Model!$W$20*((drdp!B108)*MSZ!$B108+(drdp!E108)*MSZ!$C108+(drdp!H108)*MSZ!$D108)</f>
        <v>-8.2332474672131714E-18</v>
      </c>
      <c r="I108" s="18">
        <f>Model!$W$20*((drdp!C108)*MSZ!$B108+(drdp!F108)*MSZ!$C108+(drdp!I108)*MSZ!$D108)</f>
        <v>-1.9007949498446282E-18</v>
      </c>
      <c r="J108" s="18">
        <f>Model!$W$20*((drdp!D108)*MSZ!$B108+(drdp!G108)*MSZ!$C108+(drdp!J108)*MSZ!$D108)</f>
        <v>0</v>
      </c>
      <c r="K108" s="21">
        <f>SUM(E$3:E107)+H108</f>
        <v>-0.16078368944230897</v>
      </c>
      <c r="L108" s="21">
        <f>SUM(F$3:F107)+I108</f>
        <v>-0.3345189219462788</v>
      </c>
      <c r="M108" s="21">
        <f>SUM(G$3:G107)+J108</f>
        <v>0</v>
      </c>
      <c r="N108" s="21"/>
      <c r="O108" s="21"/>
      <c r="P108" s="21"/>
      <c r="Q108" s="19">
        <f t="shared" si="5"/>
        <v>2.5851394790680857E-2</v>
      </c>
      <c r="R108" s="19">
        <f t="shared" si="5"/>
        <v>0.11190290914010056</v>
      </c>
      <c r="S108" s="19">
        <f t="shared" si="5"/>
        <v>0</v>
      </c>
      <c r="T108" s="19">
        <f t="shared" si="6"/>
        <v>5.3785186458786487E-2</v>
      </c>
      <c r="U108" s="19">
        <f t="shared" si="7"/>
        <v>0</v>
      </c>
      <c r="V108" s="19">
        <f t="shared" si="8"/>
        <v>0</v>
      </c>
    </row>
    <row r="109" spans="1:22" x14ac:dyDescent="0.25">
      <c r="A109" s="26">
        <f>Wellpath!E109</f>
        <v>3060</v>
      </c>
      <c r="B109" s="22">
        <v>0</v>
      </c>
      <c r="C109" s="22">
        <v>0</v>
      </c>
      <c r="D109" s="22">
        <f>-(SIN(Wellpath!$L109) * COS(Wellpath!$O109) + TAN(Dip) * COS(Wellpath!$L109)) * SIN(Wellpath!$L109) * SIN(Wellpath!$O109)</f>
        <v>-3.5207565400335061E-16</v>
      </c>
      <c r="E109" s="20">
        <f>Model!$W$20*((drdp!B109+drdp!K109)*MSZ!$B109+(drdp!E109+drdp!N109)*MSZ!$C109+(drdp!H109+drdp!Q109)*MSZ!$D109)</f>
        <v>-1.6466494934426343E-17</v>
      </c>
      <c r="F109" s="20">
        <f>Model!$W$20*((drdp!C109+drdp!L109)*MSZ!$B109+(drdp!F109+drdp!O109)*MSZ!$C109+(drdp!I109+drdp!R109)*MSZ!$D109)</f>
        <v>-3.8015898996892563E-18</v>
      </c>
      <c r="G109" s="20">
        <f>Model!$W$20*((drdp!D109+drdp!M109)*MSZ!$B109+(drdp!G109+drdp!P109)*MSZ!$C109+(drdp!J109+drdp!S109)*MSZ!$D109)</f>
        <v>0</v>
      </c>
      <c r="H109" s="18">
        <f>Model!$W$20*((drdp!B109)*MSZ!$B109+(drdp!E109)*MSZ!$C109+(drdp!H109)*MSZ!$D109)</f>
        <v>-8.2332474672131714E-18</v>
      </c>
      <c r="I109" s="18">
        <f>Model!$W$20*((drdp!C109)*MSZ!$B109+(drdp!F109)*MSZ!$C109+(drdp!I109)*MSZ!$D109)</f>
        <v>-1.9007949498446282E-18</v>
      </c>
      <c r="J109" s="18">
        <f>Model!$W$20*((drdp!D109)*MSZ!$B109+(drdp!G109)*MSZ!$C109+(drdp!J109)*MSZ!$D109)</f>
        <v>0</v>
      </c>
      <c r="K109" s="21">
        <f>SUM(E$3:E108)+H109</f>
        <v>-0.160783689442309</v>
      </c>
      <c r="L109" s="21">
        <f>SUM(F$3:F108)+I109</f>
        <v>-0.3345189219462788</v>
      </c>
      <c r="M109" s="21">
        <f>SUM(G$3:G108)+J109</f>
        <v>0</v>
      </c>
      <c r="N109" s="21"/>
      <c r="O109" s="21"/>
      <c r="P109" s="21"/>
      <c r="Q109" s="19">
        <f t="shared" si="5"/>
        <v>2.5851394790680868E-2</v>
      </c>
      <c r="R109" s="19">
        <f t="shared" si="5"/>
        <v>0.11190290914010056</v>
      </c>
      <c r="S109" s="19">
        <f t="shared" si="5"/>
        <v>0</v>
      </c>
      <c r="T109" s="19">
        <f t="shared" si="6"/>
        <v>5.3785186458786494E-2</v>
      </c>
      <c r="U109" s="19">
        <f t="shared" si="7"/>
        <v>0</v>
      </c>
      <c r="V109" s="19">
        <f t="shared" si="8"/>
        <v>0</v>
      </c>
    </row>
    <row r="110" spans="1:22" x14ac:dyDescent="0.25">
      <c r="A110" s="26">
        <f>Wellpath!E110</f>
        <v>3090</v>
      </c>
      <c r="B110" s="22">
        <v>0</v>
      </c>
      <c r="C110" s="22">
        <v>0</v>
      </c>
      <c r="D110" s="22">
        <f>-(SIN(Wellpath!$L110) * COS(Wellpath!$O110) + TAN(Dip) * COS(Wellpath!$L110)) * SIN(Wellpath!$L110) * SIN(Wellpath!$O110)</f>
        <v>-3.5207565400335061E-16</v>
      </c>
      <c r="E110" s="20">
        <f>Model!$W$20*((drdp!B110+drdp!K110)*MSZ!$B110+(drdp!E110+drdp!N110)*MSZ!$C110+(drdp!H110+drdp!Q110)*MSZ!$D110)</f>
        <v>-1.6466494934426343E-17</v>
      </c>
      <c r="F110" s="20">
        <f>Model!$W$20*((drdp!C110+drdp!L110)*MSZ!$B110+(drdp!F110+drdp!O110)*MSZ!$C110+(drdp!I110+drdp!R110)*MSZ!$D110)</f>
        <v>-3.8015898996892563E-18</v>
      </c>
      <c r="G110" s="20">
        <f>Model!$W$20*((drdp!D110+drdp!M110)*MSZ!$B110+(drdp!G110+drdp!P110)*MSZ!$C110+(drdp!J110+drdp!S110)*MSZ!$D110)</f>
        <v>0</v>
      </c>
      <c r="H110" s="18">
        <f>Model!$W$20*((drdp!B110)*MSZ!$B110+(drdp!E110)*MSZ!$C110+(drdp!H110)*MSZ!$D110)</f>
        <v>-8.2332474672131714E-18</v>
      </c>
      <c r="I110" s="18">
        <f>Model!$W$20*((drdp!C110)*MSZ!$B110+(drdp!F110)*MSZ!$C110+(drdp!I110)*MSZ!$D110)</f>
        <v>-1.9007949498446282E-18</v>
      </c>
      <c r="J110" s="18">
        <f>Model!$W$20*((drdp!D110)*MSZ!$B110+(drdp!G110)*MSZ!$C110+(drdp!J110)*MSZ!$D110)</f>
        <v>0</v>
      </c>
      <c r="K110" s="21">
        <f>SUM(E$3:E109)+H110</f>
        <v>-0.16078368944230903</v>
      </c>
      <c r="L110" s="21">
        <f>SUM(F$3:F109)+I110</f>
        <v>-0.3345189219462788</v>
      </c>
      <c r="M110" s="21">
        <f>SUM(G$3:G109)+J110</f>
        <v>0</v>
      </c>
      <c r="N110" s="21"/>
      <c r="O110" s="21"/>
      <c r="P110" s="21"/>
      <c r="Q110" s="19">
        <f t="shared" si="5"/>
        <v>2.5851394790680875E-2</v>
      </c>
      <c r="R110" s="19">
        <f t="shared" si="5"/>
        <v>0.11190290914010056</v>
      </c>
      <c r="S110" s="19">
        <f t="shared" si="5"/>
        <v>0</v>
      </c>
      <c r="T110" s="19">
        <f t="shared" si="6"/>
        <v>5.3785186458786508E-2</v>
      </c>
      <c r="U110" s="19">
        <f t="shared" si="7"/>
        <v>0</v>
      </c>
      <c r="V110" s="19">
        <f t="shared" si="8"/>
        <v>0</v>
      </c>
    </row>
    <row r="111" spans="1:22" x14ac:dyDescent="0.25">
      <c r="A111" s="26">
        <f>Wellpath!E111</f>
        <v>3120</v>
      </c>
      <c r="B111" s="22">
        <v>0</v>
      </c>
      <c r="C111" s="22">
        <v>0</v>
      </c>
      <c r="D111" s="22">
        <f>-(SIN(Wellpath!$L111) * COS(Wellpath!$O111) + TAN(Dip) * COS(Wellpath!$L111)) * SIN(Wellpath!$L111) * SIN(Wellpath!$O111)</f>
        <v>-3.5207565400335061E-16</v>
      </c>
      <c r="E111" s="20">
        <f>Model!$W$20*((drdp!B111+drdp!K111)*MSZ!$B111+(drdp!E111+drdp!N111)*MSZ!$C111+(drdp!H111+drdp!Q111)*MSZ!$D111)</f>
        <v>-1.6466494934426343E-17</v>
      </c>
      <c r="F111" s="20">
        <f>Model!$W$20*((drdp!C111+drdp!L111)*MSZ!$B111+(drdp!F111+drdp!O111)*MSZ!$C111+(drdp!I111+drdp!R111)*MSZ!$D111)</f>
        <v>-3.8015898996892563E-18</v>
      </c>
      <c r="G111" s="20">
        <f>Model!$W$20*((drdp!D111+drdp!M111)*MSZ!$B111+(drdp!G111+drdp!P111)*MSZ!$C111+(drdp!J111+drdp!S111)*MSZ!$D111)</f>
        <v>0</v>
      </c>
      <c r="H111" s="18">
        <f>Model!$W$20*((drdp!B111)*MSZ!$B111+(drdp!E111)*MSZ!$C111+(drdp!H111)*MSZ!$D111)</f>
        <v>-8.2332474672131714E-18</v>
      </c>
      <c r="I111" s="18">
        <f>Model!$W$20*((drdp!C111)*MSZ!$B111+(drdp!F111)*MSZ!$C111+(drdp!I111)*MSZ!$D111)</f>
        <v>-1.9007949498446282E-18</v>
      </c>
      <c r="J111" s="18">
        <f>Model!$W$20*((drdp!D111)*MSZ!$B111+(drdp!G111)*MSZ!$C111+(drdp!J111)*MSZ!$D111)</f>
        <v>0</v>
      </c>
      <c r="K111" s="21">
        <f>SUM(E$3:E110)+H111</f>
        <v>-0.16078368944230906</v>
      </c>
      <c r="L111" s="21">
        <f>SUM(F$3:F110)+I111</f>
        <v>-0.3345189219462788</v>
      </c>
      <c r="M111" s="21">
        <f>SUM(G$3:G110)+J111</f>
        <v>0</v>
      </c>
      <c r="N111" s="21"/>
      <c r="O111" s="21"/>
      <c r="P111" s="21"/>
      <c r="Q111" s="19">
        <f t="shared" si="5"/>
        <v>2.5851394790680885E-2</v>
      </c>
      <c r="R111" s="19">
        <f t="shared" si="5"/>
        <v>0.11190290914010056</v>
      </c>
      <c r="S111" s="19">
        <f t="shared" si="5"/>
        <v>0</v>
      </c>
      <c r="T111" s="19">
        <f t="shared" si="6"/>
        <v>5.3785186458786514E-2</v>
      </c>
      <c r="U111" s="19">
        <f t="shared" si="7"/>
        <v>0</v>
      </c>
      <c r="V111" s="19">
        <f t="shared" si="8"/>
        <v>0</v>
      </c>
    </row>
    <row r="112" spans="1:22" x14ac:dyDescent="0.25">
      <c r="A112" s="26">
        <f>Wellpath!E112</f>
        <v>3150</v>
      </c>
      <c r="B112" s="22">
        <v>0</v>
      </c>
      <c r="C112" s="22">
        <v>0</v>
      </c>
      <c r="D112" s="22">
        <f>-(SIN(Wellpath!$L112) * COS(Wellpath!$O112) + TAN(Dip) * COS(Wellpath!$L112)) * SIN(Wellpath!$L112) * SIN(Wellpath!$O112)</f>
        <v>-3.5207565400335061E-16</v>
      </c>
      <c r="E112" s="20">
        <f>Model!$W$20*((drdp!B112+drdp!K112)*MSZ!$B112+(drdp!E112+drdp!N112)*MSZ!$C112+(drdp!H112+drdp!Q112)*MSZ!$D112)</f>
        <v>-1.6466494934426343E-17</v>
      </c>
      <c r="F112" s="20">
        <f>Model!$W$20*((drdp!C112+drdp!L112)*MSZ!$B112+(drdp!F112+drdp!O112)*MSZ!$C112+(drdp!I112+drdp!R112)*MSZ!$D112)</f>
        <v>-3.8015898996892563E-18</v>
      </c>
      <c r="G112" s="20">
        <f>Model!$W$20*((drdp!D112+drdp!M112)*MSZ!$B112+(drdp!G112+drdp!P112)*MSZ!$C112+(drdp!J112+drdp!S112)*MSZ!$D112)</f>
        <v>0</v>
      </c>
      <c r="H112" s="18">
        <f>Model!$W$20*((drdp!B112)*MSZ!$B112+(drdp!E112)*MSZ!$C112+(drdp!H112)*MSZ!$D112)</f>
        <v>-8.2332474672131714E-18</v>
      </c>
      <c r="I112" s="18">
        <f>Model!$W$20*((drdp!C112)*MSZ!$B112+(drdp!F112)*MSZ!$C112+(drdp!I112)*MSZ!$D112)</f>
        <v>-1.9007949498446282E-18</v>
      </c>
      <c r="J112" s="18">
        <f>Model!$W$20*((drdp!D112)*MSZ!$B112+(drdp!G112)*MSZ!$C112+(drdp!J112)*MSZ!$D112)</f>
        <v>0</v>
      </c>
      <c r="K112" s="21">
        <f>SUM(E$3:E111)+H112</f>
        <v>-0.16078368944230909</v>
      </c>
      <c r="L112" s="21">
        <f>SUM(F$3:F111)+I112</f>
        <v>-0.3345189219462788</v>
      </c>
      <c r="M112" s="21">
        <f>SUM(G$3:G111)+J112</f>
        <v>0</v>
      </c>
      <c r="N112" s="21"/>
      <c r="O112" s="21"/>
      <c r="P112" s="21"/>
      <c r="Q112" s="19">
        <f t="shared" si="5"/>
        <v>2.5851394790680896E-2</v>
      </c>
      <c r="R112" s="19">
        <f t="shared" si="5"/>
        <v>0.11190290914010056</v>
      </c>
      <c r="S112" s="19">
        <f t="shared" si="5"/>
        <v>0</v>
      </c>
      <c r="T112" s="19">
        <f t="shared" si="6"/>
        <v>5.3785186458786521E-2</v>
      </c>
      <c r="U112" s="19">
        <f t="shared" si="7"/>
        <v>0</v>
      </c>
      <c r="V112" s="19">
        <f t="shared" si="8"/>
        <v>0</v>
      </c>
    </row>
    <row r="113" spans="1:22" x14ac:dyDescent="0.25">
      <c r="A113" s="26">
        <f>Wellpath!E113</f>
        <v>3180</v>
      </c>
      <c r="B113" s="22">
        <v>0</v>
      </c>
      <c r="C113" s="22">
        <v>0</v>
      </c>
      <c r="D113" s="22">
        <f>-(SIN(Wellpath!$L113) * COS(Wellpath!$O113) + TAN(Dip) * COS(Wellpath!$L113)) * SIN(Wellpath!$L113) * SIN(Wellpath!$O113)</f>
        <v>-3.5207565400335061E-16</v>
      </c>
      <c r="E113" s="20">
        <f>Model!$W$20*((drdp!B113+drdp!K113)*MSZ!$B113+(drdp!E113+drdp!N113)*MSZ!$C113+(drdp!H113+drdp!Q113)*MSZ!$D113)</f>
        <v>-1.6466494934426343E-17</v>
      </c>
      <c r="F113" s="20">
        <f>Model!$W$20*((drdp!C113+drdp!L113)*MSZ!$B113+(drdp!F113+drdp!O113)*MSZ!$C113+(drdp!I113+drdp!R113)*MSZ!$D113)</f>
        <v>-3.8015898996892563E-18</v>
      </c>
      <c r="G113" s="20">
        <f>Model!$W$20*((drdp!D113+drdp!M113)*MSZ!$B113+(drdp!G113+drdp!P113)*MSZ!$C113+(drdp!J113+drdp!S113)*MSZ!$D113)</f>
        <v>0</v>
      </c>
      <c r="H113" s="18">
        <f>Model!$W$20*((drdp!B113)*MSZ!$B113+(drdp!E113)*MSZ!$C113+(drdp!H113)*MSZ!$D113)</f>
        <v>-8.2332474672131714E-18</v>
      </c>
      <c r="I113" s="18">
        <f>Model!$W$20*((drdp!C113)*MSZ!$B113+(drdp!F113)*MSZ!$C113+(drdp!I113)*MSZ!$D113)</f>
        <v>-1.9007949498446282E-18</v>
      </c>
      <c r="J113" s="18">
        <f>Model!$W$20*((drdp!D113)*MSZ!$B113+(drdp!G113)*MSZ!$C113+(drdp!J113)*MSZ!$D113)</f>
        <v>0</v>
      </c>
      <c r="K113" s="21">
        <f>SUM(E$3:E112)+H113</f>
        <v>-0.16078368944230911</v>
      </c>
      <c r="L113" s="21">
        <f>SUM(F$3:F112)+I113</f>
        <v>-0.3345189219462788</v>
      </c>
      <c r="M113" s="21">
        <f>SUM(G$3:G112)+J113</f>
        <v>0</v>
      </c>
      <c r="N113" s="21"/>
      <c r="O113" s="21"/>
      <c r="P113" s="21"/>
      <c r="Q113" s="19">
        <f t="shared" si="5"/>
        <v>2.5851394790680902E-2</v>
      </c>
      <c r="R113" s="19">
        <f t="shared" si="5"/>
        <v>0.11190290914010056</v>
      </c>
      <c r="S113" s="19">
        <f t="shared" si="5"/>
        <v>0</v>
      </c>
      <c r="T113" s="19">
        <f t="shared" si="6"/>
        <v>5.3785186458786535E-2</v>
      </c>
      <c r="U113" s="19">
        <f t="shared" si="7"/>
        <v>0</v>
      </c>
      <c r="V113" s="19">
        <f t="shared" si="8"/>
        <v>0</v>
      </c>
    </row>
    <row r="114" spans="1:22" x14ac:dyDescent="0.25">
      <c r="A114" s="26">
        <f>Wellpath!E114</f>
        <v>3210</v>
      </c>
      <c r="B114" s="22">
        <v>0</v>
      </c>
      <c r="C114" s="22">
        <v>0</v>
      </c>
      <c r="D114" s="22">
        <f>-(SIN(Wellpath!$L114) * COS(Wellpath!$O114) + TAN(Dip) * COS(Wellpath!$L114)) * SIN(Wellpath!$L114) * SIN(Wellpath!$O114)</f>
        <v>-3.5207565400335061E-16</v>
      </c>
      <c r="E114" s="20">
        <f>Model!$W$20*((drdp!B114+drdp!K114)*MSZ!$B114+(drdp!E114+drdp!N114)*MSZ!$C114+(drdp!H114+drdp!Q114)*MSZ!$D114)</f>
        <v>-1.6466494934426343E-17</v>
      </c>
      <c r="F114" s="20">
        <f>Model!$W$20*((drdp!C114+drdp!L114)*MSZ!$B114+(drdp!F114+drdp!O114)*MSZ!$C114+(drdp!I114+drdp!R114)*MSZ!$D114)</f>
        <v>-3.8015898996892563E-18</v>
      </c>
      <c r="G114" s="20">
        <f>Model!$W$20*((drdp!D114+drdp!M114)*MSZ!$B114+(drdp!G114+drdp!P114)*MSZ!$C114+(drdp!J114+drdp!S114)*MSZ!$D114)</f>
        <v>0</v>
      </c>
      <c r="H114" s="18">
        <f>Model!$W$20*((drdp!B114)*MSZ!$B114+(drdp!E114)*MSZ!$C114+(drdp!H114)*MSZ!$D114)</f>
        <v>-8.2332474672131714E-18</v>
      </c>
      <c r="I114" s="18">
        <f>Model!$W$20*((drdp!C114)*MSZ!$B114+(drdp!F114)*MSZ!$C114+(drdp!I114)*MSZ!$D114)</f>
        <v>-1.9007949498446282E-18</v>
      </c>
      <c r="J114" s="18">
        <f>Model!$W$20*((drdp!D114)*MSZ!$B114+(drdp!G114)*MSZ!$C114+(drdp!J114)*MSZ!$D114)</f>
        <v>0</v>
      </c>
      <c r="K114" s="21">
        <f>SUM(E$3:E113)+H114</f>
        <v>-0.16078368944230914</v>
      </c>
      <c r="L114" s="21">
        <f>SUM(F$3:F113)+I114</f>
        <v>-0.3345189219462788</v>
      </c>
      <c r="M114" s="21">
        <f>SUM(G$3:G113)+J114</f>
        <v>0</v>
      </c>
      <c r="N114" s="21"/>
      <c r="O114" s="21"/>
      <c r="P114" s="21"/>
      <c r="Q114" s="19">
        <f t="shared" si="5"/>
        <v>2.5851394790680913E-2</v>
      </c>
      <c r="R114" s="19">
        <f t="shared" si="5"/>
        <v>0.11190290914010056</v>
      </c>
      <c r="S114" s="19">
        <f t="shared" si="5"/>
        <v>0</v>
      </c>
      <c r="T114" s="19">
        <f t="shared" si="6"/>
        <v>5.3785186458786542E-2</v>
      </c>
      <c r="U114" s="19">
        <f t="shared" si="7"/>
        <v>0</v>
      </c>
      <c r="V114" s="19">
        <f t="shared" si="8"/>
        <v>0</v>
      </c>
    </row>
    <row r="115" spans="1:22" x14ac:dyDescent="0.25">
      <c r="A115" s="26">
        <f>Wellpath!E115</f>
        <v>3240</v>
      </c>
      <c r="B115" s="22">
        <v>0</v>
      </c>
      <c r="C115" s="22">
        <v>0</v>
      </c>
      <c r="D115" s="22">
        <f>-(SIN(Wellpath!$L115) * COS(Wellpath!$O115) + TAN(Dip) * COS(Wellpath!$L115)) * SIN(Wellpath!$L115) * SIN(Wellpath!$O115)</f>
        <v>-3.5207565400335061E-16</v>
      </c>
      <c r="E115" s="20">
        <f>Model!$W$20*((drdp!B115+drdp!K115)*MSZ!$B115+(drdp!E115+drdp!N115)*MSZ!$C115+(drdp!H115+drdp!Q115)*MSZ!$D115)</f>
        <v>-1.6466494934426343E-17</v>
      </c>
      <c r="F115" s="20">
        <f>Model!$W$20*((drdp!C115+drdp!L115)*MSZ!$B115+(drdp!F115+drdp!O115)*MSZ!$C115+(drdp!I115+drdp!R115)*MSZ!$D115)</f>
        <v>-3.8015898996892563E-18</v>
      </c>
      <c r="G115" s="20">
        <f>Model!$W$20*((drdp!D115+drdp!M115)*MSZ!$B115+(drdp!G115+drdp!P115)*MSZ!$C115+(drdp!J115+drdp!S115)*MSZ!$D115)</f>
        <v>0</v>
      </c>
      <c r="H115" s="18">
        <f>Model!$W$20*((drdp!B115)*MSZ!$B115+(drdp!E115)*MSZ!$C115+(drdp!H115)*MSZ!$D115)</f>
        <v>-8.2332474672131714E-18</v>
      </c>
      <c r="I115" s="18">
        <f>Model!$W$20*((drdp!C115)*MSZ!$B115+(drdp!F115)*MSZ!$C115+(drdp!I115)*MSZ!$D115)</f>
        <v>-1.9007949498446282E-18</v>
      </c>
      <c r="J115" s="18">
        <f>Model!$W$20*((drdp!D115)*MSZ!$B115+(drdp!G115)*MSZ!$C115+(drdp!J115)*MSZ!$D115)</f>
        <v>0</v>
      </c>
      <c r="K115" s="21">
        <f>SUM(E$3:E114)+H115</f>
        <v>-0.16078368944230917</v>
      </c>
      <c r="L115" s="21">
        <f>SUM(F$3:F114)+I115</f>
        <v>-0.3345189219462788</v>
      </c>
      <c r="M115" s="21">
        <f>SUM(G$3:G114)+J115</f>
        <v>0</v>
      </c>
      <c r="N115" s="21"/>
      <c r="O115" s="21"/>
      <c r="P115" s="21"/>
      <c r="Q115" s="19">
        <f t="shared" si="5"/>
        <v>2.585139479068092E-2</v>
      </c>
      <c r="R115" s="19">
        <f t="shared" si="5"/>
        <v>0.11190290914010056</v>
      </c>
      <c r="S115" s="19">
        <f t="shared" si="5"/>
        <v>0</v>
      </c>
      <c r="T115" s="19">
        <f t="shared" si="6"/>
        <v>5.3785186458786549E-2</v>
      </c>
      <c r="U115" s="19">
        <f t="shared" si="7"/>
        <v>0</v>
      </c>
      <c r="V115" s="19">
        <f t="shared" si="8"/>
        <v>0</v>
      </c>
    </row>
    <row r="116" spans="1:22" x14ac:dyDescent="0.25">
      <c r="A116" s="26">
        <f>Wellpath!E116</f>
        <v>3270</v>
      </c>
      <c r="B116" s="22">
        <v>0</v>
      </c>
      <c r="C116" s="22">
        <v>0</v>
      </c>
      <c r="D116" s="22">
        <f>-(SIN(Wellpath!$L116) * COS(Wellpath!$O116) + TAN(Dip) * COS(Wellpath!$L116)) * SIN(Wellpath!$L116) * SIN(Wellpath!$O116)</f>
        <v>-3.5207565400335061E-16</v>
      </c>
      <c r="E116" s="20">
        <f>Model!$W$20*((drdp!B116+drdp!K116)*MSZ!$B116+(drdp!E116+drdp!N116)*MSZ!$C116+(drdp!H116+drdp!Q116)*MSZ!$D116)</f>
        <v>-1.6466494934426343E-17</v>
      </c>
      <c r="F116" s="20">
        <f>Model!$W$20*((drdp!C116+drdp!L116)*MSZ!$B116+(drdp!F116+drdp!O116)*MSZ!$C116+(drdp!I116+drdp!R116)*MSZ!$D116)</f>
        <v>-3.8015898996892563E-18</v>
      </c>
      <c r="G116" s="20">
        <f>Model!$W$20*((drdp!D116+drdp!M116)*MSZ!$B116+(drdp!G116+drdp!P116)*MSZ!$C116+(drdp!J116+drdp!S116)*MSZ!$D116)</f>
        <v>0</v>
      </c>
      <c r="H116" s="18">
        <f>Model!$W$20*((drdp!B116)*MSZ!$B116+(drdp!E116)*MSZ!$C116+(drdp!H116)*MSZ!$D116)</f>
        <v>-8.2332474672131714E-18</v>
      </c>
      <c r="I116" s="18">
        <f>Model!$W$20*((drdp!C116)*MSZ!$B116+(drdp!F116)*MSZ!$C116+(drdp!I116)*MSZ!$D116)</f>
        <v>-1.9007949498446282E-18</v>
      </c>
      <c r="J116" s="18">
        <f>Model!$W$20*((drdp!D116)*MSZ!$B116+(drdp!G116)*MSZ!$C116+(drdp!J116)*MSZ!$D116)</f>
        <v>0</v>
      </c>
      <c r="K116" s="21">
        <f>SUM(E$3:E115)+H116</f>
        <v>-0.1607836894423092</v>
      </c>
      <c r="L116" s="21">
        <f>SUM(F$3:F115)+I116</f>
        <v>-0.3345189219462788</v>
      </c>
      <c r="M116" s="21">
        <f>SUM(G$3:G115)+J116</f>
        <v>0</v>
      </c>
      <c r="N116" s="21"/>
      <c r="O116" s="21"/>
      <c r="P116" s="21"/>
      <c r="Q116" s="19">
        <f t="shared" si="5"/>
        <v>2.585139479068093E-2</v>
      </c>
      <c r="R116" s="19">
        <f t="shared" si="5"/>
        <v>0.11190290914010056</v>
      </c>
      <c r="S116" s="19">
        <f t="shared" si="5"/>
        <v>0</v>
      </c>
      <c r="T116" s="19">
        <f t="shared" si="6"/>
        <v>5.3785186458786563E-2</v>
      </c>
      <c r="U116" s="19">
        <f t="shared" si="7"/>
        <v>0</v>
      </c>
      <c r="V116" s="19">
        <f t="shared" si="8"/>
        <v>0</v>
      </c>
    </row>
    <row r="117" spans="1:22" x14ac:dyDescent="0.25">
      <c r="A117" s="26">
        <f>Wellpath!E117</f>
        <v>3300</v>
      </c>
      <c r="B117" s="22">
        <v>0</v>
      </c>
      <c r="C117" s="22">
        <v>0</v>
      </c>
      <c r="D117" s="22">
        <f>-(SIN(Wellpath!$L117) * COS(Wellpath!$O117) + TAN(Dip) * COS(Wellpath!$L117)) * SIN(Wellpath!$L117) * SIN(Wellpath!$O117)</f>
        <v>-3.5207565400335061E-16</v>
      </c>
      <c r="E117" s="20">
        <f>Model!$W$20*((drdp!B117+drdp!K117)*MSZ!$B117+(drdp!E117+drdp!N117)*MSZ!$C117+(drdp!H117+drdp!Q117)*MSZ!$D117)</f>
        <v>-1.6466494934426343E-17</v>
      </c>
      <c r="F117" s="20">
        <f>Model!$W$20*((drdp!C117+drdp!L117)*MSZ!$B117+(drdp!F117+drdp!O117)*MSZ!$C117+(drdp!I117+drdp!R117)*MSZ!$D117)</f>
        <v>-3.8015898996892563E-18</v>
      </c>
      <c r="G117" s="20">
        <f>Model!$W$20*((drdp!D117+drdp!M117)*MSZ!$B117+(drdp!G117+drdp!P117)*MSZ!$C117+(drdp!J117+drdp!S117)*MSZ!$D117)</f>
        <v>0</v>
      </c>
      <c r="H117" s="18">
        <f>Model!$W$20*((drdp!B117)*MSZ!$B117+(drdp!E117)*MSZ!$C117+(drdp!H117)*MSZ!$D117)</f>
        <v>-8.2332474672131714E-18</v>
      </c>
      <c r="I117" s="18">
        <f>Model!$W$20*((drdp!C117)*MSZ!$B117+(drdp!F117)*MSZ!$C117+(drdp!I117)*MSZ!$D117)</f>
        <v>-1.9007949498446282E-18</v>
      </c>
      <c r="J117" s="18">
        <f>Model!$W$20*((drdp!D117)*MSZ!$B117+(drdp!G117)*MSZ!$C117+(drdp!J117)*MSZ!$D117)</f>
        <v>0</v>
      </c>
      <c r="K117" s="21">
        <f>SUM(E$3:E116)+H117</f>
        <v>-0.16078368944230922</v>
      </c>
      <c r="L117" s="21">
        <f>SUM(F$3:F116)+I117</f>
        <v>-0.3345189219462788</v>
      </c>
      <c r="M117" s="21">
        <f>SUM(G$3:G116)+J117</f>
        <v>0</v>
      </c>
      <c r="N117" s="21"/>
      <c r="O117" s="21"/>
      <c r="P117" s="21"/>
      <c r="Q117" s="19">
        <f t="shared" si="5"/>
        <v>2.5851394790680937E-2</v>
      </c>
      <c r="R117" s="19">
        <f t="shared" si="5"/>
        <v>0.11190290914010056</v>
      </c>
      <c r="S117" s="19">
        <f t="shared" si="5"/>
        <v>0</v>
      </c>
      <c r="T117" s="19">
        <f t="shared" si="6"/>
        <v>5.378518645878657E-2</v>
      </c>
      <c r="U117" s="19">
        <f t="shared" si="7"/>
        <v>0</v>
      </c>
      <c r="V117" s="19">
        <f t="shared" si="8"/>
        <v>0</v>
      </c>
    </row>
    <row r="118" spans="1:22" x14ac:dyDescent="0.25">
      <c r="A118" s="26">
        <f>Wellpath!E118</f>
        <v>3330</v>
      </c>
      <c r="B118" s="22">
        <v>0</v>
      </c>
      <c r="C118" s="22">
        <v>0</v>
      </c>
      <c r="D118" s="22">
        <f>-(SIN(Wellpath!$L118) * COS(Wellpath!$O118) + TAN(Dip) * COS(Wellpath!$L118)) * SIN(Wellpath!$L118) * SIN(Wellpath!$O118)</f>
        <v>-3.5207565400335061E-16</v>
      </c>
      <c r="E118" s="20">
        <f>Model!$W$20*((drdp!B118+drdp!K118)*MSZ!$B118+(drdp!E118+drdp!N118)*MSZ!$C118+(drdp!H118+drdp!Q118)*MSZ!$D118)</f>
        <v>-1.6466494934426343E-17</v>
      </c>
      <c r="F118" s="20">
        <f>Model!$W$20*((drdp!C118+drdp!L118)*MSZ!$B118+(drdp!F118+drdp!O118)*MSZ!$C118+(drdp!I118+drdp!R118)*MSZ!$D118)</f>
        <v>-3.8015898996892563E-18</v>
      </c>
      <c r="G118" s="20">
        <f>Model!$W$20*((drdp!D118+drdp!M118)*MSZ!$B118+(drdp!G118+drdp!P118)*MSZ!$C118+(drdp!J118+drdp!S118)*MSZ!$D118)</f>
        <v>0</v>
      </c>
      <c r="H118" s="18">
        <f>Model!$W$20*((drdp!B118)*MSZ!$B118+(drdp!E118)*MSZ!$C118+(drdp!H118)*MSZ!$D118)</f>
        <v>-8.2332474672131714E-18</v>
      </c>
      <c r="I118" s="18">
        <f>Model!$W$20*((drdp!C118)*MSZ!$B118+(drdp!F118)*MSZ!$C118+(drdp!I118)*MSZ!$D118)</f>
        <v>-1.9007949498446282E-18</v>
      </c>
      <c r="J118" s="18">
        <f>Model!$W$20*((drdp!D118)*MSZ!$B118+(drdp!G118)*MSZ!$C118+(drdp!J118)*MSZ!$D118)</f>
        <v>0</v>
      </c>
      <c r="K118" s="21">
        <f>SUM(E$3:E117)+H118</f>
        <v>-0.16078368944230925</v>
      </c>
      <c r="L118" s="21">
        <f>SUM(F$3:F117)+I118</f>
        <v>-0.3345189219462788</v>
      </c>
      <c r="M118" s="21">
        <f>SUM(G$3:G117)+J118</f>
        <v>0</v>
      </c>
      <c r="N118" s="21"/>
      <c r="O118" s="21"/>
      <c r="P118" s="21"/>
      <c r="Q118" s="19">
        <f t="shared" si="5"/>
        <v>2.5851394790680948E-2</v>
      </c>
      <c r="R118" s="19">
        <f t="shared" si="5"/>
        <v>0.11190290914010056</v>
      </c>
      <c r="S118" s="19">
        <f t="shared" si="5"/>
        <v>0</v>
      </c>
      <c r="T118" s="19">
        <f t="shared" si="6"/>
        <v>5.3785186458786577E-2</v>
      </c>
      <c r="U118" s="19">
        <f t="shared" si="7"/>
        <v>0</v>
      </c>
      <c r="V118" s="19">
        <f t="shared" si="8"/>
        <v>0</v>
      </c>
    </row>
    <row r="119" spans="1:22" x14ac:dyDescent="0.25">
      <c r="A119" s="26">
        <f>Wellpath!E119</f>
        <v>3360</v>
      </c>
      <c r="B119" s="22">
        <v>0</v>
      </c>
      <c r="C119" s="22">
        <v>0</v>
      </c>
      <c r="D119" s="22">
        <f>-(SIN(Wellpath!$L119) * COS(Wellpath!$O119) + TAN(Dip) * COS(Wellpath!$L119)) * SIN(Wellpath!$L119) * SIN(Wellpath!$O119)</f>
        <v>-3.5207565400335061E-16</v>
      </c>
      <c r="E119" s="20">
        <f>Model!$W$20*((drdp!B119+drdp!K119)*MSZ!$B119+(drdp!E119+drdp!N119)*MSZ!$C119+(drdp!H119+drdp!Q119)*MSZ!$D119)</f>
        <v>-1.6466494934426343E-17</v>
      </c>
      <c r="F119" s="20">
        <f>Model!$W$20*((drdp!C119+drdp!L119)*MSZ!$B119+(drdp!F119+drdp!O119)*MSZ!$C119+(drdp!I119+drdp!R119)*MSZ!$D119)</f>
        <v>-3.8015898996892563E-18</v>
      </c>
      <c r="G119" s="20">
        <f>Model!$W$20*((drdp!D119+drdp!M119)*MSZ!$B119+(drdp!G119+drdp!P119)*MSZ!$C119+(drdp!J119+drdp!S119)*MSZ!$D119)</f>
        <v>0</v>
      </c>
      <c r="H119" s="18">
        <f>Model!$W$20*((drdp!B119)*MSZ!$B119+(drdp!E119)*MSZ!$C119+(drdp!H119)*MSZ!$D119)</f>
        <v>-8.2332474672131714E-18</v>
      </c>
      <c r="I119" s="18">
        <f>Model!$W$20*((drdp!C119)*MSZ!$B119+(drdp!F119)*MSZ!$C119+(drdp!I119)*MSZ!$D119)</f>
        <v>-1.9007949498446282E-18</v>
      </c>
      <c r="J119" s="18">
        <f>Model!$W$20*((drdp!D119)*MSZ!$B119+(drdp!G119)*MSZ!$C119+(drdp!J119)*MSZ!$D119)</f>
        <v>0</v>
      </c>
      <c r="K119" s="21">
        <f>SUM(E$3:E118)+H119</f>
        <v>-0.16078368944230928</v>
      </c>
      <c r="L119" s="21">
        <f>SUM(F$3:F118)+I119</f>
        <v>-0.3345189219462788</v>
      </c>
      <c r="M119" s="21">
        <f>SUM(G$3:G118)+J119</f>
        <v>0</v>
      </c>
      <c r="N119" s="21"/>
      <c r="O119" s="21"/>
      <c r="P119" s="21"/>
      <c r="Q119" s="19">
        <f t="shared" si="5"/>
        <v>2.5851394790680958E-2</v>
      </c>
      <c r="R119" s="19">
        <f t="shared" si="5"/>
        <v>0.11190290914010056</v>
      </c>
      <c r="S119" s="19">
        <f t="shared" si="5"/>
        <v>0</v>
      </c>
      <c r="T119" s="19">
        <f t="shared" si="6"/>
        <v>5.3785186458786591E-2</v>
      </c>
      <c r="U119" s="19">
        <f t="shared" si="7"/>
        <v>0</v>
      </c>
      <c r="V119" s="19">
        <f t="shared" si="8"/>
        <v>0</v>
      </c>
    </row>
    <row r="120" spans="1:22" x14ac:dyDescent="0.25">
      <c r="A120" s="26">
        <f>Wellpath!E120</f>
        <v>3390</v>
      </c>
      <c r="B120" s="22">
        <v>0</v>
      </c>
      <c r="C120" s="22">
        <v>0</v>
      </c>
      <c r="D120" s="22">
        <f>-(SIN(Wellpath!$L120) * COS(Wellpath!$O120) + TAN(Dip) * COS(Wellpath!$L120)) * SIN(Wellpath!$L120) * SIN(Wellpath!$O120)</f>
        <v>-3.5207565400335061E-16</v>
      </c>
      <c r="E120" s="20">
        <f>Model!$W$20*((drdp!B120+drdp!K120)*MSZ!$B120+(drdp!E120+drdp!N120)*MSZ!$C120+(drdp!H120+drdp!Q120)*MSZ!$D120)</f>
        <v>-1.6466494934426343E-17</v>
      </c>
      <c r="F120" s="20">
        <f>Model!$W$20*((drdp!C120+drdp!L120)*MSZ!$B120+(drdp!F120+drdp!O120)*MSZ!$C120+(drdp!I120+drdp!R120)*MSZ!$D120)</f>
        <v>-3.8015898996892563E-18</v>
      </c>
      <c r="G120" s="20">
        <f>Model!$W$20*((drdp!D120+drdp!M120)*MSZ!$B120+(drdp!G120+drdp!P120)*MSZ!$C120+(drdp!J120+drdp!S120)*MSZ!$D120)</f>
        <v>0</v>
      </c>
      <c r="H120" s="18">
        <f>Model!$W$20*((drdp!B120)*MSZ!$B120+(drdp!E120)*MSZ!$C120+(drdp!H120)*MSZ!$D120)</f>
        <v>-8.2332474672131714E-18</v>
      </c>
      <c r="I120" s="18">
        <f>Model!$W$20*((drdp!C120)*MSZ!$B120+(drdp!F120)*MSZ!$C120+(drdp!I120)*MSZ!$D120)</f>
        <v>-1.9007949498446282E-18</v>
      </c>
      <c r="J120" s="18">
        <f>Model!$W$20*((drdp!D120)*MSZ!$B120+(drdp!G120)*MSZ!$C120+(drdp!J120)*MSZ!$D120)</f>
        <v>0</v>
      </c>
      <c r="K120" s="21">
        <f>SUM(E$3:E119)+H120</f>
        <v>-0.16078368944230931</v>
      </c>
      <c r="L120" s="21">
        <f>SUM(F$3:F119)+I120</f>
        <v>-0.3345189219462788</v>
      </c>
      <c r="M120" s="21">
        <f>SUM(G$3:G119)+J120</f>
        <v>0</v>
      </c>
      <c r="N120" s="21"/>
      <c r="O120" s="21"/>
      <c r="P120" s="21"/>
      <c r="Q120" s="19">
        <f t="shared" si="5"/>
        <v>2.5851394790680965E-2</v>
      </c>
      <c r="R120" s="19">
        <f t="shared" si="5"/>
        <v>0.11190290914010056</v>
      </c>
      <c r="S120" s="19">
        <f t="shared" si="5"/>
        <v>0</v>
      </c>
      <c r="T120" s="19">
        <f t="shared" si="6"/>
        <v>5.3785186458786598E-2</v>
      </c>
      <c r="U120" s="19">
        <f t="shared" si="7"/>
        <v>0</v>
      </c>
      <c r="V120" s="19">
        <f t="shared" si="8"/>
        <v>0</v>
      </c>
    </row>
    <row r="121" spans="1:22" x14ac:dyDescent="0.25">
      <c r="A121" s="26">
        <f>Wellpath!E121</f>
        <v>3420</v>
      </c>
      <c r="B121" s="22">
        <v>0</v>
      </c>
      <c r="C121" s="22">
        <v>0</v>
      </c>
      <c r="D121" s="22">
        <f>-(SIN(Wellpath!$L121) * COS(Wellpath!$O121) + TAN(Dip) * COS(Wellpath!$L121)) * SIN(Wellpath!$L121) * SIN(Wellpath!$O121)</f>
        <v>-3.5207565400335061E-16</v>
      </c>
      <c r="E121" s="20">
        <f>Model!$W$20*((drdp!B121+drdp!K121)*MSZ!$B121+(drdp!E121+drdp!N121)*MSZ!$C121+(drdp!H121+drdp!Q121)*MSZ!$D121)</f>
        <v>-1.0977663289617562E-17</v>
      </c>
      <c r="F121" s="20">
        <f>Model!$W$20*((drdp!C121+drdp!L121)*MSZ!$B121+(drdp!F121+drdp!O121)*MSZ!$C121+(drdp!I121+drdp!R121)*MSZ!$D121)</f>
        <v>-2.5343932664595042E-18</v>
      </c>
      <c r="G121" s="20">
        <f>Model!$W$20*((drdp!D121+drdp!M121)*MSZ!$B121+(drdp!G121+drdp!P121)*MSZ!$C121+(drdp!J121+drdp!S121)*MSZ!$D121)</f>
        <v>0</v>
      </c>
      <c r="H121" s="18">
        <f>Model!$W$20*((drdp!B121)*MSZ!$B121+(drdp!E121)*MSZ!$C121+(drdp!H121)*MSZ!$D121)</f>
        <v>-8.2332474672131714E-18</v>
      </c>
      <c r="I121" s="18">
        <f>Model!$W$20*((drdp!C121)*MSZ!$B121+(drdp!F121)*MSZ!$C121+(drdp!I121)*MSZ!$D121)</f>
        <v>-1.9007949498446282E-18</v>
      </c>
      <c r="J121" s="18">
        <f>Model!$W$20*((drdp!D121)*MSZ!$B121+(drdp!G121)*MSZ!$C121+(drdp!J121)*MSZ!$D121)</f>
        <v>0</v>
      </c>
      <c r="K121" s="21">
        <f>SUM(E$3:E120)+H121</f>
        <v>-0.16078368944230934</v>
      </c>
      <c r="L121" s="21">
        <f>SUM(F$3:F120)+I121</f>
        <v>-0.3345189219462788</v>
      </c>
      <c r="M121" s="21">
        <f>SUM(G$3:G120)+J121</f>
        <v>0</v>
      </c>
      <c r="N121" s="21"/>
      <c r="O121" s="21"/>
      <c r="P121" s="21"/>
      <c r="Q121" s="19">
        <f t="shared" si="5"/>
        <v>2.5851394790680975E-2</v>
      </c>
      <c r="R121" s="19">
        <f t="shared" si="5"/>
        <v>0.11190290914010056</v>
      </c>
      <c r="S121" s="19">
        <f t="shared" si="5"/>
        <v>0</v>
      </c>
      <c r="T121" s="19">
        <f t="shared" si="6"/>
        <v>5.3785186458786605E-2</v>
      </c>
      <c r="U121" s="19">
        <f t="shared" si="7"/>
        <v>0</v>
      </c>
      <c r="V121" s="19">
        <f t="shared" si="8"/>
        <v>0</v>
      </c>
    </row>
    <row r="122" spans="1:22" x14ac:dyDescent="0.25">
      <c r="A122" s="26">
        <f>Wellpath!E122</f>
        <v>3430</v>
      </c>
      <c r="B122" s="22">
        <v>0</v>
      </c>
      <c r="C122" s="22">
        <v>0</v>
      </c>
      <c r="D122" s="22">
        <f>-(SIN(Wellpath!$L122) * COS(Wellpath!$O122) + TAN(Dip) * COS(Wellpath!$L122)) * SIN(Wellpath!$L122) * SIN(Wellpath!$O122)</f>
        <v>-3.5207565400335061E-16</v>
      </c>
      <c r="E122" s="20">
        <f>Model!$W$20*((drdp!B122+drdp!K122)*MSZ!$B122+(drdp!E122+drdp!N122)*MSZ!$C122+(drdp!H122+drdp!Q122)*MSZ!$D122)</f>
        <v>-8.2332474672131714E-18</v>
      </c>
      <c r="F122" s="20">
        <f>Model!$W$20*((drdp!C122+drdp!L122)*MSZ!$B122+(drdp!F122+drdp!O122)*MSZ!$C122+(drdp!I122+drdp!R122)*MSZ!$D122)</f>
        <v>-1.9007949498446278E-18</v>
      </c>
      <c r="G122" s="20">
        <f>Model!$W$20*((drdp!D122+drdp!M122)*MSZ!$B122+(drdp!G122+drdp!P122)*MSZ!$C122+(drdp!J122+drdp!S122)*MSZ!$D122)</f>
        <v>0</v>
      </c>
      <c r="H122" s="18">
        <f>Model!$W$20*((drdp!B122)*MSZ!$B122+(drdp!E122)*MSZ!$C122+(drdp!H122)*MSZ!$D122)</f>
        <v>-2.7444158224043905E-18</v>
      </c>
      <c r="I122" s="18">
        <f>Model!$W$20*((drdp!C122)*MSZ!$B122+(drdp!F122)*MSZ!$C122+(drdp!I122)*MSZ!$D122)</f>
        <v>-6.3359831661487605E-19</v>
      </c>
      <c r="J122" s="18">
        <f>Model!$W$20*((drdp!D122)*MSZ!$B122+(drdp!G122)*MSZ!$C122+(drdp!J122)*MSZ!$D122)</f>
        <v>0</v>
      </c>
      <c r="K122" s="21">
        <f>SUM(E$3:E121)+H122</f>
        <v>-0.16078368944230934</v>
      </c>
      <c r="L122" s="21">
        <f>SUM(F$3:F121)+I122</f>
        <v>-0.3345189219462788</v>
      </c>
      <c r="M122" s="21">
        <f>SUM(G$3:G121)+J122</f>
        <v>0</v>
      </c>
      <c r="N122" s="21"/>
      <c r="O122" s="21"/>
      <c r="P122" s="21"/>
      <c r="Q122" s="19">
        <f t="shared" si="5"/>
        <v>2.5851394790680975E-2</v>
      </c>
      <c r="R122" s="19">
        <f t="shared" si="5"/>
        <v>0.11190290914010056</v>
      </c>
      <c r="S122" s="19">
        <f t="shared" si="5"/>
        <v>0</v>
      </c>
      <c r="T122" s="19">
        <f t="shared" si="6"/>
        <v>5.3785186458786605E-2</v>
      </c>
      <c r="U122" s="19">
        <f t="shared" si="7"/>
        <v>0</v>
      </c>
      <c r="V122" s="19">
        <f t="shared" si="8"/>
        <v>0</v>
      </c>
    </row>
    <row r="123" spans="1:22" x14ac:dyDescent="0.25">
      <c r="A123" s="26">
        <f>Wellpath!E123</f>
        <v>3450</v>
      </c>
      <c r="B123" s="22">
        <v>0</v>
      </c>
      <c r="C123" s="22">
        <v>0</v>
      </c>
      <c r="D123" s="22">
        <f>-(SIN(Wellpath!$L123) * COS(Wellpath!$O123) + TAN(Dip) * COS(Wellpath!$L123)) * SIN(Wellpath!$L123) * SIN(Wellpath!$O123)</f>
        <v>6.6564355752831743E-5</v>
      </c>
      <c r="E123" s="20">
        <f>Model!$W$20*((drdp!B123+drdp!K123)*MSZ!$B123+(drdp!E123+drdp!N123)*MSZ!$C123+(drdp!H123+drdp!Q123)*MSZ!$D123)</f>
        <v>2.6389468154921566E-6</v>
      </c>
      <c r="F123" s="20">
        <f>Model!$W$20*((drdp!C123+drdp!L123)*MSZ!$B123+(drdp!F123+drdp!O123)*MSZ!$C123+(drdp!I123+drdp!R123)*MSZ!$D123)</f>
        <v>3.4086611026082022E-7</v>
      </c>
      <c r="G123" s="20">
        <f>Model!$W$20*((drdp!D123+drdp!M123)*MSZ!$B123+(drdp!G123+drdp!P123)*MSZ!$C123+(drdp!J123+drdp!S123)*MSZ!$D123)</f>
        <v>0</v>
      </c>
      <c r="H123" s="18">
        <f>Model!$W$20*((drdp!B123)*MSZ!$B123+(drdp!E123)*MSZ!$C123+(drdp!H123)*MSZ!$D123)</f>
        <v>1.0555787261968628E-6</v>
      </c>
      <c r="I123" s="18">
        <f>Model!$W$20*((drdp!C123)*MSZ!$B123+(drdp!F123)*MSZ!$C123+(drdp!I123)*MSZ!$D123)</f>
        <v>1.3634644410432809E-7</v>
      </c>
      <c r="J123" s="18">
        <f>Model!$W$20*((drdp!D123)*MSZ!$B123+(drdp!G123)*MSZ!$C123+(drdp!J123)*MSZ!$D123)</f>
        <v>0</v>
      </c>
      <c r="K123" s="21">
        <f>SUM(E$3:E122)+H123</f>
        <v>-0.16078263386358313</v>
      </c>
      <c r="L123" s="21">
        <f>SUM(F$3:F122)+I123</f>
        <v>-0.33451878559983472</v>
      </c>
      <c r="M123" s="21">
        <f>SUM(G$3:G122)+J123</f>
        <v>0</v>
      </c>
      <c r="N123" s="21"/>
      <c r="O123" s="21"/>
      <c r="P123" s="21"/>
      <c r="Q123" s="19">
        <f t="shared" si="5"/>
        <v>2.5851055352111029E-2</v>
      </c>
      <c r="R123" s="19">
        <f t="shared" si="5"/>
        <v>0.11190281791918819</v>
      </c>
      <c r="S123" s="19">
        <f t="shared" si="5"/>
        <v>0</v>
      </c>
      <c r="T123" s="19">
        <f t="shared" si="6"/>
        <v>5.3784811425588691E-2</v>
      </c>
      <c r="U123" s="19">
        <f t="shared" si="7"/>
        <v>0</v>
      </c>
      <c r="V123" s="19">
        <f t="shared" si="8"/>
        <v>0</v>
      </c>
    </row>
    <row r="124" spans="1:22" x14ac:dyDescent="0.25">
      <c r="A124" s="26">
        <f>Wellpath!E124</f>
        <v>3480</v>
      </c>
      <c r="B124" s="22">
        <v>0</v>
      </c>
      <c r="C124" s="22">
        <v>0</v>
      </c>
      <c r="D124" s="22">
        <f>-(SIN(Wellpath!$L124) * COS(Wellpath!$O124) + TAN(Dip) * COS(Wellpath!$L124)) * SIN(Wellpath!$L124) * SIN(Wellpath!$O124)</f>
        <v>1.1196010520016533E-4</v>
      </c>
      <c r="E124" s="20">
        <f>Model!$W$20*((drdp!B124+drdp!K124)*MSZ!$B124+(drdp!E124+drdp!N124)*MSZ!$C124+(drdp!H124+drdp!Q124)*MSZ!$D124)</f>
        <v>5.3519348009571095E-6</v>
      </c>
      <c r="F124" s="20">
        <f>Model!$W$20*((drdp!C124+drdp!L124)*MSZ!$B124+(drdp!F124+drdp!O124)*MSZ!$C124+(drdp!I124+drdp!R124)*MSZ!$D124)</f>
        <v>-1.0556572601425202E-7</v>
      </c>
      <c r="G124" s="20">
        <f>Model!$W$20*((drdp!D124+drdp!M124)*MSZ!$B124+(drdp!G124+drdp!P124)*MSZ!$C124+(drdp!J124+drdp!S124)*MSZ!$D124)</f>
        <v>0</v>
      </c>
      <c r="H124" s="18">
        <f>Model!$W$20*((drdp!B124)*MSZ!$B124+(drdp!E124)*MSZ!$C124+(drdp!H124)*MSZ!$D124)</f>
        <v>2.6759674004785548E-6</v>
      </c>
      <c r="I124" s="18">
        <f>Model!$W$20*((drdp!C124)*MSZ!$B124+(drdp!F124)*MSZ!$C124+(drdp!I124)*MSZ!$D124)</f>
        <v>-5.2782863007126012E-8</v>
      </c>
      <c r="J124" s="18">
        <f>Model!$W$20*((drdp!D124)*MSZ!$B124+(drdp!G124)*MSZ!$C124+(drdp!J124)*MSZ!$D124)</f>
        <v>0</v>
      </c>
      <c r="K124" s="21">
        <f>SUM(E$3:E123)+H124</f>
        <v>-0.16077837452809338</v>
      </c>
      <c r="L124" s="21">
        <f>SUM(F$3:F123)+I124</f>
        <v>-0.33451863386303154</v>
      </c>
      <c r="M124" s="21">
        <f>SUM(G$3:G123)+J124</f>
        <v>0</v>
      </c>
      <c r="N124" s="21"/>
      <c r="O124" s="21"/>
      <c r="P124" s="21"/>
      <c r="Q124" s="19">
        <f t="shared" si="5"/>
        <v>2.5849685715895864E-2</v>
      </c>
      <c r="R124" s="19">
        <f t="shared" si="5"/>
        <v>0.11190271640158896</v>
      </c>
      <c r="S124" s="19">
        <f t="shared" si="5"/>
        <v>0</v>
      </c>
      <c r="T124" s="19">
        <f t="shared" si="6"/>
        <v>5.3783362201856623E-2</v>
      </c>
      <c r="U124" s="19">
        <f t="shared" si="7"/>
        <v>0</v>
      </c>
      <c r="V124" s="19">
        <f t="shared" si="8"/>
        <v>0</v>
      </c>
    </row>
    <row r="125" spans="1:22" x14ac:dyDescent="0.25">
      <c r="A125" s="26">
        <f>Wellpath!E125</f>
        <v>3510</v>
      </c>
      <c r="B125" s="22">
        <v>0</v>
      </c>
      <c r="C125" s="22">
        <v>0</v>
      </c>
      <c r="D125" s="22">
        <f>-(SIN(Wellpath!$L125) * COS(Wellpath!$O125) + TAN(Dip) * COS(Wellpath!$L125)) * SIN(Wellpath!$L125) * SIN(Wellpath!$O125)</f>
        <v>2.0511343951804537E-4</v>
      </c>
      <c r="E125" s="20">
        <f>Model!$W$20*((drdp!B125+drdp!K125)*MSZ!$B125+(drdp!E125+drdp!N125)*MSZ!$C125+(drdp!H125+drdp!Q125)*MSZ!$D125)</f>
        <v>9.6102440167090127E-6</v>
      </c>
      <c r="F125" s="20">
        <f>Model!$W$20*((drdp!C125+drdp!L125)*MSZ!$B125+(drdp!F125+drdp!O125)*MSZ!$C125+(drdp!I125+drdp!R125)*MSZ!$D125)</f>
        <v>-1.6427090931721398E-6</v>
      </c>
      <c r="G125" s="20">
        <f>Model!$W$20*((drdp!D125+drdp!M125)*MSZ!$B125+(drdp!G125+drdp!P125)*MSZ!$C125+(drdp!J125+drdp!S125)*MSZ!$D125)</f>
        <v>0</v>
      </c>
      <c r="H125" s="18">
        <f>Model!$W$20*((drdp!B125)*MSZ!$B125+(drdp!E125)*MSZ!$C125+(drdp!H125)*MSZ!$D125)</f>
        <v>4.8051220083545063E-6</v>
      </c>
      <c r="I125" s="18">
        <f>Model!$W$20*((drdp!C125)*MSZ!$B125+(drdp!F125)*MSZ!$C125+(drdp!I125)*MSZ!$D125)</f>
        <v>-8.2135454658606988E-7</v>
      </c>
      <c r="J125" s="18">
        <f>Model!$W$20*((drdp!D125)*MSZ!$B125+(drdp!G125)*MSZ!$C125+(drdp!J125)*MSZ!$D125)</f>
        <v>0</v>
      </c>
      <c r="K125" s="21">
        <f>SUM(E$3:E124)+H125</f>
        <v>-0.16077089343868456</v>
      </c>
      <c r="L125" s="21">
        <f>SUM(F$3:F124)+I125</f>
        <v>-0.33451950800044111</v>
      </c>
      <c r="M125" s="21">
        <f>SUM(G$3:G124)+J125</f>
        <v>0</v>
      </c>
      <c r="N125" s="21"/>
      <c r="O125" s="21"/>
      <c r="P125" s="21"/>
      <c r="Q125" s="19">
        <f t="shared" si="5"/>
        <v>2.5847280177072867E-2</v>
      </c>
      <c r="R125" s="19">
        <f t="shared" si="5"/>
        <v>0.11190330123285719</v>
      </c>
      <c r="S125" s="19">
        <f t="shared" si="5"/>
        <v>0</v>
      </c>
      <c r="T125" s="19">
        <f t="shared" si="6"/>
        <v>5.3781000173900105E-2</v>
      </c>
      <c r="U125" s="19">
        <f t="shared" si="7"/>
        <v>0</v>
      </c>
      <c r="V125" s="19">
        <f t="shared" si="8"/>
        <v>0</v>
      </c>
    </row>
    <row r="126" spans="1:22" x14ac:dyDescent="0.25">
      <c r="A126" s="26">
        <f>Wellpath!E126</f>
        <v>3540</v>
      </c>
      <c r="B126" s="22">
        <v>0</v>
      </c>
      <c r="C126" s="22">
        <v>0</v>
      </c>
      <c r="D126" s="22">
        <f>-(SIN(Wellpath!$L126) * COS(Wellpath!$O126) + TAN(Dip) * COS(Wellpath!$L126)) * SIN(Wellpath!$L126) * SIN(Wellpath!$O126)</f>
        <v>2.2037124963505072E-4</v>
      </c>
      <c r="E126" s="20">
        <f>Model!$W$20*((drdp!B126+drdp!K126)*MSZ!$B126+(drdp!E126+drdp!N126)*MSZ!$C126+(drdp!H126+drdp!Q126)*MSZ!$D126)</f>
        <v>9.861792570804684E-6</v>
      </c>
      <c r="F126" s="20">
        <f>Model!$W$20*((drdp!C126+drdp!L126)*MSZ!$B126+(drdp!F126+drdp!O126)*MSZ!$C126+(drdp!I126+drdp!R126)*MSZ!$D126)</f>
        <v>-3.2786701857006218E-6</v>
      </c>
      <c r="G126" s="20">
        <f>Model!$W$20*((drdp!D126+drdp!M126)*MSZ!$B126+(drdp!G126+drdp!P126)*MSZ!$C126+(drdp!J126+drdp!S126)*MSZ!$D126)</f>
        <v>0</v>
      </c>
      <c r="H126" s="18">
        <f>Model!$W$20*((drdp!B126)*MSZ!$B126+(drdp!E126)*MSZ!$C126+(drdp!H126)*MSZ!$D126)</f>
        <v>4.930896285402342E-6</v>
      </c>
      <c r="I126" s="18">
        <f>Model!$W$20*((drdp!C126)*MSZ!$B126+(drdp!F126)*MSZ!$C126+(drdp!I126)*MSZ!$D126)</f>
        <v>-1.6393350928503109E-6</v>
      </c>
      <c r="J126" s="18">
        <f>Model!$W$20*((drdp!D126)*MSZ!$B126+(drdp!G126)*MSZ!$C126+(drdp!J126)*MSZ!$D126)</f>
        <v>0</v>
      </c>
      <c r="K126" s="21">
        <f>SUM(E$3:E125)+H126</f>
        <v>-0.16076115742039079</v>
      </c>
      <c r="L126" s="21">
        <f>SUM(F$3:F125)+I126</f>
        <v>-0.33452196869008055</v>
      </c>
      <c r="M126" s="21">
        <f>SUM(G$3:G125)+J126</f>
        <v>0</v>
      </c>
      <c r="N126" s="21"/>
      <c r="O126" s="21"/>
      <c r="P126" s="21"/>
      <c r="Q126" s="19">
        <f t="shared" si="5"/>
        <v>2.5844149735143668E-2</v>
      </c>
      <c r="R126" s="19">
        <f t="shared" si="5"/>
        <v>0.11190494753628723</v>
      </c>
      <c r="S126" s="19">
        <f t="shared" si="5"/>
        <v>0</v>
      </c>
      <c r="T126" s="19">
        <f t="shared" si="6"/>
        <v>5.3778138869165076E-2</v>
      </c>
      <c r="U126" s="19">
        <f t="shared" si="7"/>
        <v>0</v>
      </c>
      <c r="V126" s="19">
        <f t="shared" si="8"/>
        <v>0</v>
      </c>
    </row>
    <row r="127" spans="1:22" x14ac:dyDescent="0.25">
      <c r="A127" s="26">
        <f>Wellpath!E127</f>
        <v>3570</v>
      </c>
      <c r="B127" s="22">
        <v>0</v>
      </c>
      <c r="C127" s="22">
        <v>0</v>
      </c>
      <c r="D127" s="22">
        <f>-(SIN(Wellpath!$L127) * COS(Wellpath!$O127) + TAN(Dip) * COS(Wellpath!$L127)) * SIN(Wellpath!$L127) * SIN(Wellpath!$O127)</f>
        <v>5.4543400925150463E-5</v>
      </c>
      <c r="E127" s="20">
        <f>Model!$W$20*((drdp!B127+drdp!K127)*MSZ!$B127+(drdp!E127+drdp!N127)*MSZ!$C127+(drdp!H127+drdp!Q127)*MSZ!$D127)</f>
        <v>2.2661538274877198E-6</v>
      </c>
      <c r="F127" s="20">
        <f>Model!$W$20*((drdp!C127+drdp!L127)*MSZ!$B127+(drdp!F127+drdp!O127)*MSZ!$C127+(drdp!I127+drdp!R127)*MSZ!$D127)</f>
        <v>-1.1661452278340505E-6</v>
      </c>
      <c r="G127" s="20">
        <f>Model!$W$20*((drdp!D127+drdp!M127)*MSZ!$B127+(drdp!G127+drdp!P127)*MSZ!$C127+(drdp!J127+drdp!S127)*MSZ!$D127)</f>
        <v>0</v>
      </c>
      <c r="H127" s="18">
        <f>Model!$W$20*((drdp!B127)*MSZ!$B127+(drdp!E127)*MSZ!$C127+(drdp!H127)*MSZ!$D127)</f>
        <v>1.1330769137438599E-6</v>
      </c>
      <c r="I127" s="18">
        <f>Model!$W$20*((drdp!C127)*MSZ!$B127+(drdp!F127)*MSZ!$C127+(drdp!I127)*MSZ!$D127)</f>
        <v>-5.8307261391702523E-7</v>
      </c>
      <c r="J127" s="18">
        <f>Model!$W$20*((drdp!D127)*MSZ!$B127+(drdp!G127)*MSZ!$C127+(drdp!J127)*MSZ!$D127)</f>
        <v>0</v>
      </c>
      <c r="K127" s="21">
        <f>SUM(E$3:E126)+H127</f>
        <v>-0.16075509344719163</v>
      </c>
      <c r="L127" s="21">
        <f>SUM(F$3:F126)+I127</f>
        <v>-0.3345241910977873</v>
      </c>
      <c r="M127" s="21">
        <f>SUM(G$3:G126)+J127</f>
        <v>0</v>
      </c>
      <c r="N127" s="21"/>
      <c r="O127" s="21"/>
      <c r="P127" s="21"/>
      <c r="Q127" s="19">
        <f t="shared" si="5"/>
        <v>2.5842200069215313E-2</v>
      </c>
      <c r="R127" s="19">
        <f t="shared" si="5"/>
        <v>0.11190643442962891</v>
      </c>
      <c r="S127" s="19">
        <f t="shared" si="5"/>
        <v>0</v>
      </c>
      <c r="T127" s="19">
        <f t="shared" si="6"/>
        <v>5.3776467600270987E-2</v>
      </c>
      <c r="U127" s="19">
        <f t="shared" si="7"/>
        <v>0</v>
      </c>
      <c r="V127" s="19">
        <f t="shared" si="8"/>
        <v>0</v>
      </c>
    </row>
    <row r="128" spans="1:22" x14ac:dyDescent="0.25">
      <c r="A128" s="26">
        <f>Wellpath!E128</f>
        <v>3600</v>
      </c>
      <c r="B128" s="22">
        <v>0</v>
      </c>
      <c r="C128" s="22">
        <v>0</v>
      </c>
      <c r="D128" s="22">
        <f>-(SIN(Wellpath!$L128) * COS(Wellpath!$O128) + TAN(Dip) * COS(Wellpath!$L128)) * SIN(Wellpath!$L128) * SIN(Wellpath!$O128)</f>
        <v>-1.6239740455114399E-4</v>
      </c>
      <c r="E128" s="20">
        <f>Model!$W$20*((drdp!B128+drdp!K128)*MSZ!$B128+(drdp!E128+drdp!N128)*MSZ!$C128+(drdp!H128+drdp!Q128)*MSZ!$D128)</f>
        <v>-6.0602981246014347E-6</v>
      </c>
      <c r="F128" s="20">
        <f>Model!$W$20*((drdp!C128+drdp!L128)*MSZ!$B128+(drdp!F128+drdp!O128)*MSZ!$C128+(drdp!I128+drdp!R128)*MSZ!$D128)</f>
        <v>4.4435944317484298E-6</v>
      </c>
      <c r="G128" s="20">
        <f>Model!$W$20*((drdp!D128+drdp!M128)*MSZ!$B128+(drdp!G128+drdp!P128)*MSZ!$C128+(drdp!J128+drdp!S128)*MSZ!$D128)</f>
        <v>0</v>
      </c>
      <c r="H128" s="18">
        <f>Model!$W$20*((drdp!B128)*MSZ!$B128+(drdp!E128)*MSZ!$C128+(drdp!H128)*MSZ!$D128)</f>
        <v>-3.0301490623007173E-6</v>
      </c>
      <c r="I128" s="18">
        <f>Model!$W$20*((drdp!C128)*MSZ!$B128+(drdp!F128)*MSZ!$C128+(drdp!I128)*MSZ!$D128)</f>
        <v>2.2217972158742149E-6</v>
      </c>
      <c r="J128" s="18">
        <f>Model!$W$20*((drdp!D128)*MSZ!$B128+(drdp!G128)*MSZ!$C128+(drdp!J128)*MSZ!$D128)</f>
        <v>0</v>
      </c>
      <c r="K128" s="21">
        <f>SUM(E$3:E127)+H128</f>
        <v>-0.1607569905193402</v>
      </c>
      <c r="L128" s="21">
        <f>SUM(F$3:F127)+I128</f>
        <v>-0.33452255237318534</v>
      </c>
      <c r="M128" s="21">
        <f>SUM(G$3:G127)+J128</f>
        <v>0</v>
      </c>
      <c r="N128" s="21"/>
      <c r="O128" s="21"/>
      <c r="P128" s="21"/>
      <c r="Q128" s="19">
        <f t="shared" si="5"/>
        <v>2.5842810000835235E-2</v>
      </c>
      <c r="R128" s="19">
        <f t="shared" si="5"/>
        <v>0.11190533804627054</v>
      </c>
      <c r="S128" s="19">
        <f t="shared" si="5"/>
        <v>0</v>
      </c>
      <c r="T128" s="19">
        <f t="shared" si="6"/>
        <v>5.3776838780361644E-2</v>
      </c>
      <c r="U128" s="19">
        <f t="shared" si="7"/>
        <v>0</v>
      </c>
      <c r="V128" s="19">
        <f t="shared" si="8"/>
        <v>0</v>
      </c>
    </row>
    <row r="129" spans="1:22" x14ac:dyDescent="0.25">
      <c r="A129" s="26">
        <f>Wellpath!E129</f>
        <v>3630</v>
      </c>
      <c r="B129" s="22">
        <v>0</v>
      </c>
      <c r="C129" s="22">
        <v>0</v>
      </c>
      <c r="D129" s="22">
        <f>-(SIN(Wellpath!$L129) * COS(Wellpath!$O129) + TAN(Dip) * COS(Wellpath!$L129)) * SIN(Wellpath!$L129) * SIN(Wellpath!$O129)</f>
        <v>2.9532860232089356E-5</v>
      </c>
      <c r="E129" s="20">
        <f>Model!$W$20*((drdp!B129+drdp!K129)*MSZ!$B129+(drdp!E129+drdp!N129)*MSZ!$C129+(drdp!H129+drdp!Q129)*MSZ!$D129)</f>
        <v>9.5018310991301581E-7</v>
      </c>
      <c r="F129" s="20">
        <f>Model!$W$20*((drdp!C129+drdp!L129)*MSZ!$B129+(drdp!F129+drdp!O129)*MSZ!$C129+(drdp!I129+drdp!R129)*MSZ!$D129)</f>
        <v>-9.6455331532787819E-7</v>
      </c>
      <c r="G129" s="20">
        <f>Model!$W$20*((drdp!D129+drdp!M129)*MSZ!$B129+(drdp!G129+drdp!P129)*MSZ!$C129+(drdp!J129+drdp!S129)*MSZ!$D129)</f>
        <v>0</v>
      </c>
      <c r="H129" s="18">
        <f>Model!$W$20*((drdp!B129)*MSZ!$B129+(drdp!E129)*MSZ!$C129+(drdp!H129)*MSZ!$D129)</f>
        <v>4.7509155495650791E-7</v>
      </c>
      <c r="I129" s="18">
        <f>Model!$W$20*((drdp!C129)*MSZ!$B129+(drdp!F129)*MSZ!$C129+(drdp!I129)*MSZ!$D129)</f>
        <v>-4.822766576639391E-7</v>
      </c>
      <c r="J129" s="18">
        <f>Model!$W$20*((drdp!D129)*MSZ!$B129+(drdp!G129)*MSZ!$C129+(drdp!J129)*MSZ!$D129)</f>
        <v>0</v>
      </c>
      <c r="K129" s="21">
        <f>SUM(E$3:E128)+H129</f>
        <v>-0.16075954557684755</v>
      </c>
      <c r="L129" s="21">
        <f>SUM(F$3:F128)+I129</f>
        <v>-0.33452081285262714</v>
      </c>
      <c r="M129" s="21">
        <f>SUM(G$3:G128)+J129</f>
        <v>0</v>
      </c>
      <c r="N129" s="21"/>
      <c r="O129" s="21"/>
      <c r="P129" s="21"/>
      <c r="Q129" s="19">
        <f t="shared" si="5"/>
        <v>2.5843631494074523E-2</v>
      </c>
      <c r="R129" s="19">
        <f t="shared" si="5"/>
        <v>0.11190417423158239</v>
      </c>
      <c r="S129" s="19">
        <f t="shared" si="5"/>
        <v>0</v>
      </c>
      <c r="T129" s="19">
        <f t="shared" si="6"/>
        <v>5.3777413860186002E-2</v>
      </c>
      <c r="U129" s="19">
        <f t="shared" si="7"/>
        <v>0</v>
      </c>
      <c r="V129" s="19">
        <f t="shared" si="8"/>
        <v>0</v>
      </c>
    </row>
    <row r="130" spans="1:22" x14ac:dyDescent="0.25">
      <c r="A130" s="26">
        <f>Wellpath!E130</f>
        <v>3660</v>
      </c>
      <c r="B130" s="22">
        <v>0</v>
      </c>
      <c r="C130" s="22">
        <v>0</v>
      </c>
      <c r="D130" s="22">
        <f>-(SIN(Wellpath!$L130) * COS(Wellpath!$O130) + TAN(Dip) * COS(Wellpath!$L130)) * SIN(Wellpath!$L130) * SIN(Wellpath!$O130)</f>
        <v>-1.4445375182600002E-5</v>
      </c>
      <c r="E130" s="20">
        <f>Model!$W$20*((drdp!B130+drdp!K130)*MSZ!$B130+(drdp!E130+drdp!N130)*MSZ!$C130+(drdp!H130+drdp!Q130)*MSZ!$D130)</f>
        <v>-3.7895216166127883E-7</v>
      </c>
      <c r="F130" s="20">
        <f>Model!$W$20*((drdp!C130+drdp!L130)*MSZ!$B130+(drdp!F130+drdp!O130)*MSZ!$C130+(drdp!I130+drdp!R130)*MSZ!$D130)</f>
        <v>5.3680102792252445E-7</v>
      </c>
      <c r="G130" s="20">
        <f>Model!$W$20*((drdp!D130+drdp!M130)*MSZ!$B130+(drdp!G130+drdp!P130)*MSZ!$C130+(drdp!J130+drdp!S130)*MSZ!$D130)</f>
        <v>0</v>
      </c>
      <c r="H130" s="18">
        <f>Model!$W$20*((drdp!B130)*MSZ!$B130+(drdp!E130)*MSZ!$C130+(drdp!H130)*MSZ!$D130)</f>
        <v>-1.8947608083063941E-7</v>
      </c>
      <c r="I130" s="18">
        <f>Model!$W$20*((drdp!C130)*MSZ!$B130+(drdp!F130)*MSZ!$C130+(drdp!I130)*MSZ!$D130)</f>
        <v>2.6840051396126222E-7</v>
      </c>
      <c r="J130" s="18">
        <f>Model!$W$20*((drdp!D130)*MSZ!$B130+(drdp!G130)*MSZ!$C130+(drdp!J130)*MSZ!$D130)</f>
        <v>0</v>
      </c>
      <c r="K130" s="21">
        <f>SUM(E$3:E129)+H130</f>
        <v>-0.16075925996137341</v>
      </c>
      <c r="L130" s="21">
        <f>SUM(F$3:F129)+I130</f>
        <v>-0.33452102672877082</v>
      </c>
      <c r="M130" s="21">
        <f>SUM(G$3:G129)+J130</f>
        <v>0</v>
      </c>
      <c r="N130" s="21"/>
      <c r="O130" s="21"/>
      <c r="P130" s="21"/>
      <c r="Q130" s="19">
        <f t="shared" si="5"/>
        <v>2.5843539663328436E-2</v>
      </c>
      <c r="R130" s="19">
        <f t="shared" si="5"/>
        <v>0.111904317323671</v>
      </c>
      <c r="S130" s="19">
        <f t="shared" si="5"/>
        <v>0</v>
      </c>
      <c r="T130" s="19">
        <f t="shared" si="6"/>
        <v>5.3777352698436011E-2</v>
      </c>
      <c r="U130" s="19">
        <f t="shared" si="7"/>
        <v>0</v>
      </c>
      <c r="V130" s="19">
        <f t="shared" si="8"/>
        <v>0</v>
      </c>
    </row>
    <row r="131" spans="1:22" x14ac:dyDescent="0.25">
      <c r="A131" s="26">
        <f>Wellpath!E131</f>
        <v>3690</v>
      </c>
      <c r="B131" s="22">
        <v>0</v>
      </c>
      <c r="C131" s="22">
        <v>0</v>
      </c>
      <c r="D131" s="22">
        <f>-(SIN(Wellpath!$L131) * COS(Wellpath!$O131) + TAN(Dip) * COS(Wellpath!$L131)) * SIN(Wellpath!$L131) * SIN(Wellpath!$O131)</f>
        <v>-4.9075419234583267E-5</v>
      </c>
      <c r="E131" s="20">
        <f>Model!$W$20*((drdp!B131+drdp!K131)*MSZ!$B131+(drdp!E131+drdp!N131)*MSZ!$C131+(drdp!H131+drdp!Q131)*MSZ!$D131)</f>
        <v>-9.6444925502655923E-7</v>
      </c>
      <c r="F131" s="20">
        <f>Model!$W$20*((drdp!C131+drdp!L131)*MSZ!$B131+(drdp!F131+drdp!O131)*MSZ!$C131+(drdp!I131+drdp!R131)*MSZ!$D131)</f>
        <v>1.9995102515522868E-6</v>
      </c>
      <c r="G131" s="20">
        <f>Model!$W$20*((drdp!D131+drdp!M131)*MSZ!$B131+(drdp!G131+drdp!P131)*MSZ!$C131+(drdp!J131+drdp!S131)*MSZ!$D131)</f>
        <v>0</v>
      </c>
      <c r="H131" s="18">
        <f>Model!$W$20*((drdp!B131)*MSZ!$B131+(drdp!E131)*MSZ!$C131+(drdp!H131)*MSZ!$D131)</f>
        <v>-4.8222462751327961E-7</v>
      </c>
      <c r="I131" s="18">
        <f>Model!$W$20*((drdp!C131)*MSZ!$B131+(drdp!F131)*MSZ!$C131+(drdp!I131)*MSZ!$D131)</f>
        <v>9.9975512577614338E-7</v>
      </c>
      <c r="J131" s="18">
        <f>Model!$W$20*((drdp!D131)*MSZ!$B131+(drdp!G131)*MSZ!$C131+(drdp!J131)*MSZ!$D131)</f>
        <v>0</v>
      </c>
      <c r="K131" s="21">
        <f>SUM(E$3:E130)+H131</f>
        <v>-0.16075993166208175</v>
      </c>
      <c r="L131" s="21">
        <f>SUM(F$3:F130)+I131</f>
        <v>-0.3345197585731311</v>
      </c>
      <c r="M131" s="21">
        <f>SUM(G$3:G130)+J131</f>
        <v>0</v>
      </c>
      <c r="N131" s="21"/>
      <c r="O131" s="21"/>
      <c r="P131" s="21"/>
      <c r="Q131" s="19">
        <f t="shared" si="5"/>
        <v>2.5843755627997192E-2</v>
      </c>
      <c r="R131" s="19">
        <f t="shared" si="5"/>
        <v>0.11190346887582592</v>
      </c>
      <c r="S131" s="19">
        <f t="shared" si="5"/>
        <v>0</v>
      </c>
      <c r="T131" s="19">
        <f t="shared" si="6"/>
        <v>5.3777373527832642E-2</v>
      </c>
      <c r="U131" s="19">
        <f t="shared" si="7"/>
        <v>0</v>
      </c>
      <c r="V131" s="19">
        <f t="shared" si="8"/>
        <v>0</v>
      </c>
    </row>
    <row r="132" spans="1:22" x14ac:dyDescent="0.25">
      <c r="A132" s="26">
        <f>Wellpath!E132</f>
        <v>3720</v>
      </c>
      <c r="B132" s="22">
        <v>0</v>
      </c>
      <c r="C132" s="22">
        <v>0</v>
      </c>
      <c r="D132" s="22">
        <f>-(SIN(Wellpath!$L132) * COS(Wellpath!$O132) + TAN(Dip) * COS(Wellpath!$L132)) * SIN(Wellpath!$L132) * SIN(Wellpath!$O132)</f>
        <v>-3.8996604414160982E-6</v>
      </c>
      <c r="E132" s="20">
        <f>Model!$W$20*((drdp!B132+drdp!K132)*MSZ!$B132+(drdp!E132+drdp!N132)*MSZ!$C132+(drdp!H132+drdp!Q132)*MSZ!$D132)</f>
        <v>-3.270202592719806E-8</v>
      </c>
      <c r="F132" s="20">
        <f>Model!$W$20*((drdp!C132+drdp!L132)*MSZ!$B132+(drdp!F132+drdp!O132)*MSZ!$C132+(drdp!I132+drdp!R132)*MSZ!$D132)</f>
        <v>1.126344838711639E-7</v>
      </c>
      <c r="G132" s="20">
        <f>Model!$W$20*((drdp!D132+drdp!M132)*MSZ!$B132+(drdp!G132+drdp!P132)*MSZ!$C132+(drdp!J132+drdp!S132)*MSZ!$D132)</f>
        <v>0</v>
      </c>
      <c r="H132" s="18">
        <f>Model!$W$20*((drdp!B132)*MSZ!$B132+(drdp!E132)*MSZ!$C132+(drdp!H132)*MSZ!$D132)</f>
        <v>-2.4526519445398548E-8</v>
      </c>
      <c r="I132" s="18">
        <f>Model!$W$20*((drdp!C132)*MSZ!$B132+(drdp!F132)*MSZ!$C132+(drdp!I132)*MSZ!$D132)</f>
        <v>8.4475862903372931E-8</v>
      </c>
      <c r="J132" s="18">
        <f>Model!$W$20*((drdp!D132)*MSZ!$B132+(drdp!G132)*MSZ!$C132+(drdp!J132)*MSZ!$D132)</f>
        <v>0</v>
      </c>
      <c r="K132" s="21">
        <f>SUM(E$3:E131)+H132</f>
        <v>-0.16076043841322871</v>
      </c>
      <c r="L132" s="21">
        <f>SUM(F$3:F131)+I132</f>
        <v>-0.33451867434214244</v>
      </c>
      <c r="M132" s="21">
        <f>SUM(G$3:G131)+J132</f>
        <v>0</v>
      </c>
      <c r="N132" s="21"/>
      <c r="O132" s="21"/>
      <c r="P132" s="21"/>
      <c r="Q132" s="19">
        <f t="shared" ref="Q132:S133" si="9">K132^2</f>
        <v>2.5843918558813499E-2</v>
      </c>
      <c r="R132" s="19">
        <f t="shared" si="9"/>
        <v>0.11190274348362435</v>
      </c>
      <c r="S132" s="19">
        <f t="shared" si="9"/>
        <v>0</v>
      </c>
      <c r="T132" s="19">
        <f t="shared" ref="T132:T133" si="10">K132*L132</f>
        <v>5.3777368744654899E-2</v>
      </c>
      <c r="U132" s="19">
        <f t="shared" ref="U132:U133" si="11">K132*M132</f>
        <v>0</v>
      </c>
      <c r="V132" s="19">
        <f t="shared" ref="V132:V133" si="12">L132*M132</f>
        <v>0</v>
      </c>
    </row>
    <row r="133" spans="1:22" x14ac:dyDescent="0.25">
      <c r="A133" s="26">
        <f>Wellpath!E133</f>
        <v>3730</v>
      </c>
      <c r="B133" s="22">
        <v>0</v>
      </c>
      <c r="C133" s="22">
        <v>0</v>
      </c>
      <c r="D133" s="22">
        <f>-(SIN(Wellpath!$L133) * COS(Wellpath!$O133) + TAN(Dip) * COS(Wellpath!$L133)) * SIN(Wellpath!$L133) * SIN(Wellpath!$O133)</f>
        <v>3.8344759449134432E-32</v>
      </c>
      <c r="E133" s="20">
        <f>Model!$W$20*((drdp!B133+drdp!K133)*MSZ!$B133+(drdp!E133+drdp!N133)*MSZ!$C133+(drdp!H133+drdp!Q133)*MSZ!$D133)</f>
        <v>1.9453202552598696E-34</v>
      </c>
      <c r="F133" s="20">
        <f>Model!$W$20*((drdp!C133+drdp!L133)*MSZ!$B133+(drdp!F133+drdp!O133)*MSZ!$C133+(drdp!I133+drdp!R133)*MSZ!$D133)</f>
        <v>-8.4261077534144229E-34</v>
      </c>
      <c r="G133" s="20">
        <f>Model!$W$20*((drdp!D133+drdp!M133)*MSZ!$B133+(drdp!G133+drdp!P133)*MSZ!$C133+(drdp!J133+drdp!S133)*MSZ!$D133)</f>
        <v>0</v>
      </c>
      <c r="H133" s="18">
        <f>Model!$W$20*((drdp!B133)*MSZ!$B133+(drdp!E133)*MSZ!$C133+(drdp!H133)*MSZ!$D133)</f>
        <v>6.4844008508662322E-35</v>
      </c>
      <c r="I133" s="18">
        <f>Model!$W$20*((drdp!C133)*MSZ!$B133+(drdp!F133)*MSZ!$C133+(drdp!I133)*MSZ!$D133)</f>
        <v>-2.8087025844714741E-34</v>
      </c>
      <c r="J133" s="18">
        <f>Model!$W$20*((drdp!D133)*MSZ!$B133+(drdp!G133)*MSZ!$C133+(drdp!J133)*MSZ!$D133)</f>
        <v>0</v>
      </c>
      <c r="K133" s="21">
        <f>SUM(E$3:E132)+H133</f>
        <v>-0.16076044658873517</v>
      </c>
      <c r="L133" s="21">
        <f>SUM(F$3:F132)+I133</f>
        <v>-0.33451864618352151</v>
      </c>
      <c r="M133" s="21">
        <f>SUM(G$3:G132)+J133</f>
        <v>0</v>
      </c>
      <c r="N133" s="21"/>
      <c r="O133" s="21"/>
      <c r="P133" s="21"/>
      <c r="Q133" s="19">
        <f t="shared" si="9"/>
        <v>2.5843921187409573E-2</v>
      </c>
      <c r="R133" s="19">
        <f t="shared" si="9"/>
        <v>0.11190272464445605</v>
      </c>
      <c r="S133" s="19">
        <f t="shared" si="9"/>
        <v>0</v>
      </c>
      <c r="T133" s="19">
        <f t="shared" si="10"/>
        <v>5.3777366952722006E-2</v>
      </c>
      <c r="U133" s="19">
        <f t="shared" si="11"/>
        <v>0</v>
      </c>
      <c r="V133" s="19">
        <f t="shared" si="12"/>
        <v>0</v>
      </c>
    </row>
    <row r="134" spans="1:22" x14ac:dyDescent="0.25">
      <c r="A134" s="26">
        <f>Wellpath!E134</f>
        <v>3750</v>
      </c>
      <c r="B134" s="22">
        <v>0</v>
      </c>
      <c r="C134" s="22">
        <v>0</v>
      </c>
      <c r="D134" s="22">
        <f>-(SIN(Wellpath!$L134) * COS(Wellpath!$O134) + TAN(Dip) * COS(Wellpath!$L134)) * SIN(Wellpath!$L134) * SIN(Wellpath!$O134)</f>
        <v>3.8344759449134432E-32</v>
      </c>
      <c r="E134" s="20">
        <f>Model!$W$20*((drdp!B134+drdp!K134)*MSZ!$B134+(drdp!E134+drdp!N134)*MSZ!$C134+(drdp!H134+drdp!Q134)*MSZ!$D134)</f>
        <v>3.2422004254331166E-34</v>
      </c>
      <c r="F134" s="20">
        <f>Model!$W$20*((drdp!C134+drdp!L134)*MSZ!$B134+(drdp!F134+drdp!O134)*MSZ!$C134+(drdp!I134+drdp!R134)*MSZ!$D134)</f>
        <v>-1.404351292235737E-33</v>
      </c>
      <c r="G134" s="20">
        <f>Model!$W$20*((drdp!D134+drdp!M134)*MSZ!$B134+(drdp!G134+drdp!P134)*MSZ!$C134+(drdp!J134+drdp!S134)*MSZ!$D134)</f>
        <v>0</v>
      </c>
      <c r="H134" s="18">
        <f>Model!$W$20*((drdp!B134)*MSZ!$B134+(drdp!E134)*MSZ!$C134+(drdp!H134)*MSZ!$D134)</f>
        <v>1.2968801701732464E-34</v>
      </c>
      <c r="I134" s="18">
        <f>Model!$W$20*((drdp!C134)*MSZ!$B134+(drdp!F134)*MSZ!$C134+(drdp!I134)*MSZ!$D134)</f>
        <v>-5.6174051689429483E-34</v>
      </c>
      <c r="J134" s="18">
        <f>Model!$W$20*((drdp!D134)*MSZ!$B134+(drdp!G134)*MSZ!$C134+(drdp!J134)*MSZ!$D134)</f>
        <v>0</v>
      </c>
      <c r="K134" s="21">
        <f>SUM(E$3:E133)+H134</f>
        <v>-0.16076044658873517</v>
      </c>
      <c r="L134" s="21">
        <f>SUM(F$3:F133)+I134</f>
        <v>-0.33451864618352151</v>
      </c>
      <c r="M134" s="21">
        <f>SUM(G$3:G133)+J134</f>
        <v>0</v>
      </c>
      <c r="N134" s="21"/>
      <c r="O134" s="21"/>
      <c r="P134" s="21"/>
      <c r="Q134" s="19">
        <f t="shared" ref="Q134:Q197" si="13">K134^2</f>
        <v>2.5843921187409573E-2</v>
      </c>
      <c r="R134" s="19">
        <f t="shared" ref="R134:R197" si="14">L134^2</f>
        <v>0.11190272464445605</v>
      </c>
      <c r="S134" s="19">
        <f t="shared" ref="S134:S197" si="15">M134^2</f>
        <v>0</v>
      </c>
      <c r="T134" s="19">
        <f t="shared" ref="T134:T197" si="16">K134*L134</f>
        <v>5.3777366952722006E-2</v>
      </c>
      <c r="U134" s="19">
        <f t="shared" ref="U134:U197" si="17">K134*M134</f>
        <v>0</v>
      </c>
      <c r="V134" s="19">
        <f t="shared" ref="V134:V197" si="18">L134*M134</f>
        <v>0</v>
      </c>
    </row>
    <row r="135" spans="1:22" x14ac:dyDescent="0.25">
      <c r="A135" s="26">
        <f>Wellpath!E135</f>
        <v>3780</v>
      </c>
      <c r="B135" s="22">
        <v>0</v>
      </c>
      <c r="C135" s="22">
        <v>0</v>
      </c>
      <c r="D135" s="22">
        <f>-(SIN(Wellpath!$L135) * COS(Wellpath!$O135) + TAN(Dip) * COS(Wellpath!$L135)) * SIN(Wellpath!$L135) * SIN(Wellpath!$O135)</f>
        <v>3.8344759449134432E-32</v>
      </c>
      <c r="E135" s="20">
        <f>Model!$W$20*((drdp!B135+drdp!K135)*MSZ!$B135+(drdp!E135+drdp!N135)*MSZ!$C135+(drdp!H135+drdp!Q135)*MSZ!$D135)</f>
        <v>3.8906405105197391E-34</v>
      </c>
      <c r="F135" s="20">
        <f>Model!$W$20*((drdp!C135+drdp!L135)*MSZ!$B135+(drdp!F135+drdp!O135)*MSZ!$C135+(drdp!I135+drdp!R135)*MSZ!$D135)</f>
        <v>-1.6852215506828842E-33</v>
      </c>
      <c r="G135" s="20">
        <f>Model!$W$20*((drdp!D135+drdp!M135)*MSZ!$B135+(drdp!G135+drdp!P135)*MSZ!$C135+(drdp!J135+drdp!S135)*MSZ!$D135)</f>
        <v>0</v>
      </c>
      <c r="H135" s="18">
        <f>Model!$W$20*((drdp!B135)*MSZ!$B135+(drdp!E135)*MSZ!$C135+(drdp!H135)*MSZ!$D135)</f>
        <v>1.9453202552598696E-34</v>
      </c>
      <c r="I135" s="18">
        <f>Model!$W$20*((drdp!C135)*MSZ!$B135+(drdp!F135)*MSZ!$C135+(drdp!I135)*MSZ!$D135)</f>
        <v>-8.4261077534144212E-34</v>
      </c>
      <c r="J135" s="18">
        <f>Model!$W$20*((drdp!D135)*MSZ!$B135+(drdp!G135)*MSZ!$C135+(drdp!J135)*MSZ!$D135)</f>
        <v>0</v>
      </c>
      <c r="K135" s="21">
        <f>SUM(E$3:E134)+H135</f>
        <v>-0.16076044658873517</v>
      </c>
      <c r="L135" s="21">
        <f>SUM(F$3:F134)+I135</f>
        <v>-0.33451864618352151</v>
      </c>
      <c r="M135" s="21">
        <f>SUM(G$3:G134)+J135</f>
        <v>0</v>
      </c>
      <c r="N135" s="21"/>
      <c r="O135" s="21"/>
      <c r="P135" s="21"/>
      <c r="Q135" s="19">
        <f t="shared" si="13"/>
        <v>2.5843921187409573E-2</v>
      </c>
      <c r="R135" s="19">
        <f t="shared" si="14"/>
        <v>0.11190272464445605</v>
      </c>
      <c r="S135" s="19">
        <f t="shared" si="15"/>
        <v>0</v>
      </c>
      <c r="T135" s="19">
        <f t="shared" si="16"/>
        <v>5.3777366952722006E-2</v>
      </c>
      <c r="U135" s="19">
        <f t="shared" si="17"/>
        <v>0</v>
      </c>
      <c r="V135" s="19">
        <f t="shared" si="18"/>
        <v>0</v>
      </c>
    </row>
    <row r="136" spans="1:22" x14ac:dyDescent="0.25">
      <c r="A136" s="26">
        <f>Wellpath!E136</f>
        <v>3810</v>
      </c>
      <c r="B136" s="22">
        <v>0</v>
      </c>
      <c r="C136" s="22">
        <v>0</v>
      </c>
      <c r="D136" s="22">
        <f>-(SIN(Wellpath!$L136) * COS(Wellpath!$O136) + TAN(Dip) * COS(Wellpath!$L136)) * SIN(Wellpath!$L136) * SIN(Wellpath!$O136)</f>
        <v>3.8344759449134432E-32</v>
      </c>
      <c r="E136" s="20">
        <f>Model!$W$20*((drdp!B136+drdp!K136)*MSZ!$B136+(drdp!E136+drdp!N136)*MSZ!$C136+(drdp!H136+drdp!Q136)*MSZ!$D136)</f>
        <v>3.8906405105197391E-34</v>
      </c>
      <c r="F136" s="20">
        <f>Model!$W$20*((drdp!C136+drdp!L136)*MSZ!$B136+(drdp!F136+drdp!O136)*MSZ!$C136+(drdp!I136+drdp!R136)*MSZ!$D136)</f>
        <v>-1.6852215506828842E-33</v>
      </c>
      <c r="G136" s="20">
        <f>Model!$W$20*((drdp!D136+drdp!M136)*MSZ!$B136+(drdp!G136+drdp!P136)*MSZ!$C136+(drdp!J136+drdp!S136)*MSZ!$D136)</f>
        <v>0</v>
      </c>
      <c r="H136" s="18">
        <f>Model!$W$20*((drdp!B136)*MSZ!$B136+(drdp!E136)*MSZ!$C136+(drdp!H136)*MSZ!$D136)</f>
        <v>1.9453202552598696E-34</v>
      </c>
      <c r="I136" s="18">
        <f>Model!$W$20*((drdp!C136)*MSZ!$B136+(drdp!F136)*MSZ!$C136+(drdp!I136)*MSZ!$D136)</f>
        <v>-8.4261077534144212E-34</v>
      </c>
      <c r="J136" s="18">
        <f>Model!$W$20*((drdp!D136)*MSZ!$B136+(drdp!G136)*MSZ!$C136+(drdp!J136)*MSZ!$D136)</f>
        <v>0</v>
      </c>
      <c r="K136" s="21">
        <f>SUM(E$3:E135)+H136</f>
        <v>-0.16076044658873517</v>
      </c>
      <c r="L136" s="21">
        <f>SUM(F$3:F135)+I136</f>
        <v>-0.33451864618352151</v>
      </c>
      <c r="M136" s="21">
        <f>SUM(G$3:G135)+J136</f>
        <v>0</v>
      </c>
      <c r="N136" s="21"/>
      <c r="O136" s="21"/>
      <c r="P136" s="21"/>
      <c r="Q136" s="19">
        <f t="shared" si="13"/>
        <v>2.5843921187409573E-2</v>
      </c>
      <c r="R136" s="19">
        <f t="shared" si="14"/>
        <v>0.11190272464445605</v>
      </c>
      <c r="S136" s="19">
        <f t="shared" si="15"/>
        <v>0</v>
      </c>
      <c r="T136" s="19">
        <f t="shared" si="16"/>
        <v>5.3777366952722006E-2</v>
      </c>
      <c r="U136" s="19">
        <f t="shared" si="17"/>
        <v>0</v>
      </c>
      <c r="V136" s="19">
        <f t="shared" si="18"/>
        <v>0</v>
      </c>
    </row>
    <row r="137" spans="1:22" x14ac:dyDescent="0.25">
      <c r="A137" s="26">
        <f>Wellpath!E137</f>
        <v>3840</v>
      </c>
      <c r="B137" s="22">
        <v>0</v>
      </c>
      <c r="C137" s="22">
        <v>0</v>
      </c>
      <c r="D137" s="22">
        <f>-(SIN(Wellpath!$L137) * COS(Wellpath!$O137) + TAN(Dip) * COS(Wellpath!$L137)) * SIN(Wellpath!$L137) * SIN(Wellpath!$O137)</f>
        <v>3.8344759449134432E-32</v>
      </c>
      <c r="E137" s="20">
        <f>Model!$W$20*((drdp!B137+drdp!K137)*MSZ!$B137+(drdp!E137+drdp!N137)*MSZ!$C137+(drdp!H137+drdp!Q137)*MSZ!$D137)</f>
        <v>3.8906405105197391E-34</v>
      </c>
      <c r="F137" s="20">
        <f>Model!$W$20*((drdp!C137+drdp!L137)*MSZ!$B137+(drdp!F137+drdp!O137)*MSZ!$C137+(drdp!I137+drdp!R137)*MSZ!$D137)</f>
        <v>-1.6852215506828842E-33</v>
      </c>
      <c r="G137" s="20">
        <f>Model!$W$20*((drdp!D137+drdp!M137)*MSZ!$B137+(drdp!G137+drdp!P137)*MSZ!$C137+(drdp!J137+drdp!S137)*MSZ!$D137)</f>
        <v>0</v>
      </c>
      <c r="H137" s="18">
        <f>Model!$W$20*((drdp!B137)*MSZ!$B137+(drdp!E137)*MSZ!$C137+(drdp!H137)*MSZ!$D137)</f>
        <v>1.9453202552598696E-34</v>
      </c>
      <c r="I137" s="18">
        <f>Model!$W$20*((drdp!C137)*MSZ!$B137+(drdp!F137)*MSZ!$C137+(drdp!I137)*MSZ!$D137)</f>
        <v>-8.4261077534144212E-34</v>
      </c>
      <c r="J137" s="18">
        <f>Model!$W$20*((drdp!D137)*MSZ!$B137+(drdp!G137)*MSZ!$C137+(drdp!J137)*MSZ!$D137)</f>
        <v>0</v>
      </c>
      <c r="K137" s="21">
        <f>SUM(E$3:E136)+H137</f>
        <v>-0.16076044658873517</v>
      </c>
      <c r="L137" s="21">
        <f>SUM(F$3:F136)+I137</f>
        <v>-0.33451864618352151</v>
      </c>
      <c r="M137" s="21">
        <f>SUM(G$3:G136)+J137</f>
        <v>0</v>
      </c>
      <c r="N137" s="21"/>
      <c r="O137" s="21"/>
      <c r="P137" s="21"/>
      <c r="Q137" s="19">
        <f t="shared" si="13"/>
        <v>2.5843921187409573E-2</v>
      </c>
      <c r="R137" s="19">
        <f t="shared" si="14"/>
        <v>0.11190272464445605</v>
      </c>
      <c r="S137" s="19">
        <f t="shared" si="15"/>
        <v>0</v>
      </c>
      <c r="T137" s="19">
        <f t="shared" si="16"/>
        <v>5.3777366952722006E-2</v>
      </c>
      <c r="U137" s="19">
        <f t="shared" si="17"/>
        <v>0</v>
      </c>
      <c r="V137" s="19">
        <f t="shared" si="18"/>
        <v>0</v>
      </c>
    </row>
    <row r="138" spans="1:22" x14ac:dyDescent="0.25">
      <c r="A138" s="26">
        <f>Wellpath!E138</f>
        <v>3870</v>
      </c>
      <c r="B138" s="22">
        <v>0</v>
      </c>
      <c r="C138" s="22">
        <v>0</v>
      </c>
      <c r="D138" s="22">
        <f>-(SIN(Wellpath!$L138) * COS(Wellpath!$O138) + TAN(Dip) * COS(Wellpath!$L138)) * SIN(Wellpath!$L138) * SIN(Wellpath!$O138)</f>
        <v>3.8344759449134432E-32</v>
      </c>
      <c r="E138" s="20">
        <f>Model!$W$20*((drdp!B138+drdp!K138)*MSZ!$B138+(drdp!E138+drdp!N138)*MSZ!$C138+(drdp!H138+drdp!Q138)*MSZ!$D138)</f>
        <v>3.8906405105197391E-34</v>
      </c>
      <c r="F138" s="20">
        <f>Model!$W$20*((drdp!C138+drdp!L138)*MSZ!$B138+(drdp!F138+drdp!O138)*MSZ!$C138+(drdp!I138+drdp!R138)*MSZ!$D138)</f>
        <v>-1.6852215506828842E-33</v>
      </c>
      <c r="G138" s="20">
        <f>Model!$W$20*((drdp!D138+drdp!M138)*MSZ!$B138+(drdp!G138+drdp!P138)*MSZ!$C138+(drdp!J138+drdp!S138)*MSZ!$D138)</f>
        <v>0</v>
      </c>
      <c r="H138" s="18">
        <f>Model!$W$20*((drdp!B138)*MSZ!$B138+(drdp!E138)*MSZ!$C138+(drdp!H138)*MSZ!$D138)</f>
        <v>1.9453202552598696E-34</v>
      </c>
      <c r="I138" s="18">
        <f>Model!$W$20*((drdp!C138)*MSZ!$B138+(drdp!F138)*MSZ!$C138+(drdp!I138)*MSZ!$D138)</f>
        <v>-8.4261077534144212E-34</v>
      </c>
      <c r="J138" s="18">
        <f>Model!$W$20*((drdp!D138)*MSZ!$B138+(drdp!G138)*MSZ!$C138+(drdp!J138)*MSZ!$D138)</f>
        <v>0</v>
      </c>
      <c r="K138" s="21">
        <f>SUM(E$3:E137)+H138</f>
        <v>-0.16076044658873517</v>
      </c>
      <c r="L138" s="21">
        <f>SUM(F$3:F137)+I138</f>
        <v>-0.33451864618352151</v>
      </c>
      <c r="M138" s="21">
        <f>SUM(G$3:G137)+J138</f>
        <v>0</v>
      </c>
      <c r="N138" s="21"/>
      <c r="O138" s="21"/>
      <c r="P138" s="21"/>
      <c r="Q138" s="19">
        <f t="shared" si="13"/>
        <v>2.5843921187409573E-2</v>
      </c>
      <c r="R138" s="19">
        <f t="shared" si="14"/>
        <v>0.11190272464445605</v>
      </c>
      <c r="S138" s="19">
        <f t="shared" si="15"/>
        <v>0</v>
      </c>
      <c r="T138" s="19">
        <f t="shared" si="16"/>
        <v>5.3777366952722006E-2</v>
      </c>
      <c r="U138" s="19">
        <f t="shared" si="17"/>
        <v>0</v>
      </c>
      <c r="V138" s="19">
        <f t="shared" si="18"/>
        <v>0</v>
      </c>
    </row>
    <row r="139" spans="1:22" x14ac:dyDescent="0.25">
      <c r="A139" s="26">
        <f>Wellpath!E139</f>
        <v>3900</v>
      </c>
      <c r="B139" s="22">
        <v>0</v>
      </c>
      <c r="C139" s="22">
        <v>0</v>
      </c>
      <c r="D139" s="22">
        <f>-(SIN(Wellpath!$L139) * COS(Wellpath!$O139) + TAN(Dip) * COS(Wellpath!$L139)) * SIN(Wellpath!$L139) * SIN(Wellpath!$O139)</f>
        <v>3.8344759449134432E-32</v>
      </c>
      <c r="E139" s="20">
        <f>Model!$W$20*((drdp!B139+drdp!K139)*MSZ!$B139+(drdp!E139+drdp!N139)*MSZ!$C139+(drdp!H139+drdp!Q139)*MSZ!$D139)</f>
        <v>3.8906405105197391E-34</v>
      </c>
      <c r="F139" s="20">
        <f>Model!$W$20*((drdp!C139+drdp!L139)*MSZ!$B139+(drdp!F139+drdp!O139)*MSZ!$C139+(drdp!I139+drdp!R139)*MSZ!$D139)</f>
        <v>-1.6852215506828842E-33</v>
      </c>
      <c r="G139" s="20">
        <f>Model!$W$20*((drdp!D139+drdp!M139)*MSZ!$B139+(drdp!G139+drdp!P139)*MSZ!$C139+(drdp!J139+drdp!S139)*MSZ!$D139)</f>
        <v>0</v>
      </c>
      <c r="H139" s="18">
        <f>Model!$W$20*((drdp!B139)*MSZ!$B139+(drdp!E139)*MSZ!$C139+(drdp!H139)*MSZ!$D139)</f>
        <v>1.9453202552598696E-34</v>
      </c>
      <c r="I139" s="18">
        <f>Model!$W$20*((drdp!C139)*MSZ!$B139+(drdp!F139)*MSZ!$C139+(drdp!I139)*MSZ!$D139)</f>
        <v>-8.4261077534144212E-34</v>
      </c>
      <c r="J139" s="18">
        <f>Model!$W$20*((drdp!D139)*MSZ!$B139+(drdp!G139)*MSZ!$C139+(drdp!J139)*MSZ!$D139)</f>
        <v>0</v>
      </c>
      <c r="K139" s="21">
        <f>SUM(E$3:E138)+H139</f>
        <v>-0.16076044658873517</v>
      </c>
      <c r="L139" s="21">
        <f>SUM(F$3:F138)+I139</f>
        <v>-0.33451864618352151</v>
      </c>
      <c r="M139" s="21">
        <f>SUM(G$3:G138)+J139</f>
        <v>0</v>
      </c>
      <c r="N139" s="21"/>
      <c r="O139" s="21"/>
      <c r="P139" s="21"/>
      <c r="Q139" s="19">
        <f t="shared" si="13"/>
        <v>2.5843921187409573E-2</v>
      </c>
      <c r="R139" s="19">
        <f t="shared" si="14"/>
        <v>0.11190272464445605</v>
      </c>
      <c r="S139" s="19">
        <f t="shared" si="15"/>
        <v>0</v>
      </c>
      <c r="T139" s="19">
        <f t="shared" si="16"/>
        <v>5.3777366952722006E-2</v>
      </c>
      <c r="U139" s="19">
        <f t="shared" si="17"/>
        <v>0</v>
      </c>
      <c r="V139" s="19">
        <f t="shared" si="18"/>
        <v>0</v>
      </c>
    </row>
    <row r="140" spans="1:22" x14ac:dyDescent="0.25">
      <c r="A140" s="26">
        <f>Wellpath!E140</f>
        <v>3930</v>
      </c>
      <c r="B140" s="22">
        <v>0</v>
      </c>
      <c r="C140" s="22">
        <v>0</v>
      </c>
      <c r="D140" s="22">
        <f>-(SIN(Wellpath!$L140) * COS(Wellpath!$O140) + TAN(Dip) * COS(Wellpath!$L140)) * SIN(Wellpath!$L140) * SIN(Wellpath!$O140)</f>
        <v>3.8344759449134432E-32</v>
      </c>
      <c r="E140" s="20">
        <f>Model!$W$20*((drdp!B140+drdp!K140)*MSZ!$B140+(drdp!E140+drdp!N140)*MSZ!$C140+(drdp!H140+drdp!Q140)*MSZ!$D140)</f>
        <v>3.8906405105197391E-34</v>
      </c>
      <c r="F140" s="20">
        <f>Model!$W$20*((drdp!C140+drdp!L140)*MSZ!$B140+(drdp!F140+drdp!O140)*MSZ!$C140+(drdp!I140+drdp!R140)*MSZ!$D140)</f>
        <v>-1.6852215506828842E-33</v>
      </c>
      <c r="G140" s="20">
        <f>Model!$W$20*((drdp!D140+drdp!M140)*MSZ!$B140+(drdp!G140+drdp!P140)*MSZ!$C140+(drdp!J140+drdp!S140)*MSZ!$D140)</f>
        <v>0</v>
      </c>
      <c r="H140" s="18">
        <f>Model!$W$20*((drdp!B140)*MSZ!$B140+(drdp!E140)*MSZ!$C140+(drdp!H140)*MSZ!$D140)</f>
        <v>1.9453202552598696E-34</v>
      </c>
      <c r="I140" s="18">
        <f>Model!$W$20*((drdp!C140)*MSZ!$B140+(drdp!F140)*MSZ!$C140+(drdp!I140)*MSZ!$D140)</f>
        <v>-8.4261077534144212E-34</v>
      </c>
      <c r="J140" s="18">
        <f>Model!$W$20*((drdp!D140)*MSZ!$B140+(drdp!G140)*MSZ!$C140+(drdp!J140)*MSZ!$D140)</f>
        <v>0</v>
      </c>
      <c r="K140" s="21">
        <f>SUM(E$3:E139)+H140</f>
        <v>-0.16076044658873517</v>
      </c>
      <c r="L140" s="21">
        <f>SUM(F$3:F139)+I140</f>
        <v>-0.33451864618352151</v>
      </c>
      <c r="M140" s="21">
        <f>SUM(G$3:G139)+J140</f>
        <v>0</v>
      </c>
      <c r="N140" s="21"/>
      <c r="O140" s="21"/>
      <c r="P140" s="21"/>
      <c r="Q140" s="19">
        <f t="shared" si="13"/>
        <v>2.5843921187409573E-2</v>
      </c>
      <c r="R140" s="19">
        <f t="shared" si="14"/>
        <v>0.11190272464445605</v>
      </c>
      <c r="S140" s="19">
        <f t="shared" si="15"/>
        <v>0</v>
      </c>
      <c r="T140" s="19">
        <f t="shared" si="16"/>
        <v>5.3777366952722006E-2</v>
      </c>
      <c r="U140" s="19">
        <f t="shared" si="17"/>
        <v>0</v>
      </c>
      <c r="V140" s="19">
        <f t="shared" si="18"/>
        <v>0</v>
      </c>
    </row>
    <row r="141" spans="1:22" x14ac:dyDescent="0.25">
      <c r="A141" s="26">
        <f>Wellpath!E141</f>
        <v>3960</v>
      </c>
      <c r="B141" s="22">
        <v>0</v>
      </c>
      <c r="C141" s="22">
        <v>0</v>
      </c>
      <c r="D141" s="22">
        <f>-(SIN(Wellpath!$L141) * COS(Wellpath!$O141) + TAN(Dip) * COS(Wellpath!$L141)) * SIN(Wellpath!$L141) * SIN(Wellpath!$O141)</f>
        <v>3.8344759449134432E-32</v>
      </c>
      <c r="E141" s="20">
        <f>Model!$W$20*((drdp!B141+drdp!K141)*MSZ!$B141+(drdp!E141+drdp!N141)*MSZ!$C141+(drdp!H141+drdp!Q141)*MSZ!$D141)</f>
        <v>3.8906405105197391E-34</v>
      </c>
      <c r="F141" s="20">
        <f>Model!$W$20*((drdp!C141+drdp!L141)*MSZ!$B141+(drdp!F141+drdp!O141)*MSZ!$C141+(drdp!I141+drdp!R141)*MSZ!$D141)</f>
        <v>-1.6852215506828842E-33</v>
      </c>
      <c r="G141" s="20">
        <f>Model!$W$20*((drdp!D141+drdp!M141)*MSZ!$B141+(drdp!G141+drdp!P141)*MSZ!$C141+(drdp!J141+drdp!S141)*MSZ!$D141)</f>
        <v>0</v>
      </c>
      <c r="H141" s="18">
        <f>Model!$W$20*((drdp!B141)*MSZ!$B141+(drdp!E141)*MSZ!$C141+(drdp!H141)*MSZ!$D141)</f>
        <v>1.9453202552598696E-34</v>
      </c>
      <c r="I141" s="18">
        <f>Model!$W$20*((drdp!C141)*MSZ!$B141+(drdp!F141)*MSZ!$C141+(drdp!I141)*MSZ!$D141)</f>
        <v>-8.4261077534144212E-34</v>
      </c>
      <c r="J141" s="18">
        <f>Model!$W$20*((drdp!D141)*MSZ!$B141+(drdp!G141)*MSZ!$C141+(drdp!J141)*MSZ!$D141)</f>
        <v>0</v>
      </c>
      <c r="K141" s="21">
        <f>SUM(E$3:E140)+H141</f>
        <v>-0.16076044658873517</v>
      </c>
      <c r="L141" s="21">
        <f>SUM(F$3:F140)+I141</f>
        <v>-0.33451864618352151</v>
      </c>
      <c r="M141" s="21">
        <f>SUM(G$3:G140)+J141</f>
        <v>0</v>
      </c>
      <c r="N141" s="21"/>
      <c r="O141" s="21"/>
      <c r="P141" s="21"/>
      <c r="Q141" s="19">
        <f t="shared" si="13"/>
        <v>2.5843921187409573E-2</v>
      </c>
      <c r="R141" s="19">
        <f t="shared" si="14"/>
        <v>0.11190272464445605</v>
      </c>
      <c r="S141" s="19">
        <f t="shared" si="15"/>
        <v>0</v>
      </c>
      <c r="T141" s="19">
        <f t="shared" si="16"/>
        <v>5.3777366952722006E-2</v>
      </c>
      <c r="U141" s="19">
        <f t="shared" si="17"/>
        <v>0</v>
      </c>
      <c r="V141" s="19">
        <f t="shared" si="18"/>
        <v>0</v>
      </c>
    </row>
    <row r="142" spans="1:22" x14ac:dyDescent="0.25">
      <c r="A142" s="26">
        <f>Wellpath!E142</f>
        <v>3990</v>
      </c>
      <c r="B142" s="22">
        <v>0</v>
      </c>
      <c r="C142" s="22">
        <v>0</v>
      </c>
      <c r="D142" s="22">
        <f>-(SIN(Wellpath!$L142) * COS(Wellpath!$O142) + TAN(Dip) * COS(Wellpath!$L142)) * SIN(Wellpath!$L142) * SIN(Wellpath!$O142)</f>
        <v>3.8344759449134432E-32</v>
      </c>
      <c r="E142" s="20">
        <f>Model!$W$20*((drdp!B142+drdp!K142)*MSZ!$B142+(drdp!E142+drdp!N142)*MSZ!$C142+(drdp!H142+drdp!Q142)*MSZ!$D142)</f>
        <v>3.8906405105197391E-34</v>
      </c>
      <c r="F142" s="20">
        <f>Model!$W$20*((drdp!C142+drdp!L142)*MSZ!$B142+(drdp!F142+drdp!O142)*MSZ!$C142+(drdp!I142+drdp!R142)*MSZ!$D142)</f>
        <v>-1.6852215506828842E-33</v>
      </c>
      <c r="G142" s="20">
        <f>Model!$W$20*((drdp!D142+drdp!M142)*MSZ!$B142+(drdp!G142+drdp!P142)*MSZ!$C142+(drdp!J142+drdp!S142)*MSZ!$D142)</f>
        <v>0</v>
      </c>
      <c r="H142" s="18">
        <f>Model!$W$20*((drdp!B142)*MSZ!$B142+(drdp!E142)*MSZ!$C142+(drdp!H142)*MSZ!$D142)</f>
        <v>1.9453202552598696E-34</v>
      </c>
      <c r="I142" s="18">
        <f>Model!$W$20*((drdp!C142)*MSZ!$B142+(drdp!F142)*MSZ!$C142+(drdp!I142)*MSZ!$D142)</f>
        <v>-8.4261077534144212E-34</v>
      </c>
      <c r="J142" s="18">
        <f>Model!$W$20*((drdp!D142)*MSZ!$B142+(drdp!G142)*MSZ!$C142+(drdp!J142)*MSZ!$D142)</f>
        <v>0</v>
      </c>
      <c r="K142" s="21">
        <f>SUM(E$3:E141)+H142</f>
        <v>-0.16076044658873517</v>
      </c>
      <c r="L142" s="21">
        <f>SUM(F$3:F141)+I142</f>
        <v>-0.33451864618352151</v>
      </c>
      <c r="M142" s="21">
        <f>SUM(G$3:G141)+J142</f>
        <v>0</v>
      </c>
      <c r="N142" s="21"/>
      <c r="O142" s="21"/>
      <c r="P142" s="21"/>
      <c r="Q142" s="19">
        <f t="shared" si="13"/>
        <v>2.5843921187409573E-2</v>
      </c>
      <c r="R142" s="19">
        <f t="shared" si="14"/>
        <v>0.11190272464445605</v>
      </c>
      <c r="S142" s="19">
        <f t="shared" si="15"/>
        <v>0</v>
      </c>
      <c r="T142" s="19">
        <f t="shared" si="16"/>
        <v>5.3777366952722006E-2</v>
      </c>
      <c r="U142" s="19">
        <f t="shared" si="17"/>
        <v>0</v>
      </c>
      <c r="V142" s="19">
        <f t="shared" si="18"/>
        <v>0</v>
      </c>
    </row>
    <row r="143" spans="1:22" x14ac:dyDescent="0.25">
      <c r="A143" s="26">
        <f>Wellpath!E143</f>
        <v>4020</v>
      </c>
      <c r="B143" s="22">
        <v>0</v>
      </c>
      <c r="C143" s="22">
        <v>0</v>
      </c>
      <c r="D143" s="22">
        <f>-(SIN(Wellpath!$L143) * COS(Wellpath!$O143) + TAN(Dip) * COS(Wellpath!$L143)) * SIN(Wellpath!$L143) * SIN(Wellpath!$O143)</f>
        <v>3.8344759449134432E-32</v>
      </c>
      <c r="E143" s="20">
        <f>Model!$W$20*((drdp!B143+drdp!K143)*MSZ!$B143+(drdp!E143+drdp!N143)*MSZ!$C143+(drdp!H143+drdp!Q143)*MSZ!$D143)</f>
        <v>2.5937603403464929E-34</v>
      </c>
      <c r="F143" s="20">
        <f>Model!$W$20*((drdp!C143+drdp!L143)*MSZ!$B143+(drdp!F143+drdp!O143)*MSZ!$C143+(drdp!I143+drdp!R143)*MSZ!$D143)</f>
        <v>-1.1234810337885897E-33</v>
      </c>
      <c r="G143" s="20">
        <f>Model!$W$20*((drdp!D143+drdp!M143)*MSZ!$B143+(drdp!G143+drdp!P143)*MSZ!$C143+(drdp!J143+drdp!S143)*MSZ!$D143)</f>
        <v>0</v>
      </c>
      <c r="H143" s="18">
        <f>Model!$W$20*((drdp!B143)*MSZ!$B143+(drdp!E143)*MSZ!$C143+(drdp!H143)*MSZ!$D143)</f>
        <v>1.9453202552598696E-34</v>
      </c>
      <c r="I143" s="18">
        <f>Model!$W$20*((drdp!C143)*MSZ!$B143+(drdp!F143)*MSZ!$C143+(drdp!I143)*MSZ!$D143)</f>
        <v>-8.4261077534144212E-34</v>
      </c>
      <c r="J143" s="18">
        <f>Model!$W$20*((drdp!D143)*MSZ!$B143+(drdp!G143)*MSZ!$C143+(drdp!J143)*MSZ!$D143)</f>
        <v>0</v>
      </c>
      <c r="K143" s="21">
        <f>SUM(E$3:E142)+H143</f>
        <v>-0.16076044658873517</v>
      </c>
      <c r="L143" s="21">
        <f>SUM(F$3:F142)+I143</f>
        <v>-0.33451864618352151</v>
      </c>
      <c r="M143" s="21">
        <f>SUM(G$3:G142)+J143</f>
        <v>0</v>
      </c>
      <c r="N143" s="21"/>
      <c r="O143" s="21"/>
      <c r="P143" s="21"/>
      <c r="Q143" s="19">
        <f t="shared" si="13"/>
        <v>2.5843921187409573E-2</v>
      </c>
      <c r="R143" s="19">
        <f t="shared" si="14"/>
        <v>0.11190272464445605</v>
      </c>
      <c r="S143" s="19">
        <f t="shared" si="15"/>
        <v>0</v>
      </c>
      <c r="T143" s="19">
        <f t="shared" si="16"/>
        <v>5.3777366952722006E-2</v>
      </c>
      <c r="U143" s="19">
        <f t="shared" si="17"/>
        <v>0</v>
      </c>
      <c r="V143" s="19">
        <f t="shared" si="18"/>
        <v>0</v>
      </c>
    </row>
    <row r="144" spans="1:22" x14ac:dyDescent="0.25">
      <c r="A144" s="26">
        <f>Wellpath!E144</f>
        <v>4030</v>
      </c>
      <c r="B144" s="22">
        <v>0</v>
      </c>
      <c r="C144" s="22">
        <v>0</v>
      </c>
      <c r="D144" s="22">
        <f>-(SIN(Wellpath!$L144) * COS(Wellpath!$O144) + TAN(Dip) * COS(Wellpath!$L144)) * SIN(Wellpath!$L144) * SIN(Wellpath!$O144)</f>
        <v>3.8344759449134432E-32</v>
      </c>
      <c r="E144" s="20">
        <f>Model!$W$20*((drdp!B144+drdp!K144)*MSZ!$B144+(drdp!E144+drdp!N144)*MSZ!$C144+(drdp!H144+drdp!Q144)*MSZ!$D144)</f>
        <v>-2.6067291420482256E-32</v>
      </c>
      <c r="F144" s="20">
        <f>Model!$W$20*((drdp!C144+drdp!L144)*MSZ!$B144+(drdp!F144+drdp!O144)*MSZ!$C144+(drdp!I144+drdp!R144)*MSZ!$D144)</f>
        <v>1.1290984389575325E-31</v>
      </c>
      <c r="G144" s="20">
        <f>Model!$W$20*((drdp!D144+drdp!M144)*MSZ!$B144+(drdp!G144+drdp!P144)*MSZ!$C144+(drdp!J144+drdp!S144)*MSZ!$D144)</f>
        <v>0</v>
      </c>
      <c r="H144" s="18">
        <f>Model!$W$20*((drdp!B144)*MSZ!$B144+(drdp!E144)*MSZ!$C144+(drdp!H144)*MSZ!$D144)</f>
        <v>6.4844008508662322E-35</v>
      </c>
      <c r="I144" s="18">
        <f>Model!$W$20*((drdp!C144)*MSZ!$B144+(drdp!F144)*MSZ!$C144+(drdp!I144)*MSZ!$D144)</f>
        <v>-2.8087025844714741E-34</v>
      </c>
      <c r="J144" s="18">
        <f>Model!$W$20*((drdp!D144)*MSZ!$B144+(drdp!G144)*MSZ!$C144+(drdp!J144)*MSZ!$D144)</f>
        <v>0</v>
      </c>
      <c r="K144" s="21">
        <f>SUM(E$3:E143)+H144</f>
        <v>-0.16076044658873517</v>
      </c>
      <c r="L144" s="21">
        <f>SUM(F$3:F143)+I144</f>
        <v>-0.33451864618352151</v>
      </c>
      <c r="M144" s="21">
        <f>SUM(G$3:G143)+J144</f>
        <v>0</v>
      </c>
      <c r="N144" s="21"/>
      <c r="O144" s="21"/>
      <c r="P144" s="21"/>
      <c r="Q144" s="19">
        <f t="shared" si="13"/>
        <v>2.5843921187409573E-2</v>
      </c>
      <c r="R144" s="19">
        <f t="shared" si="14"/>
        <v>0.11190272464445605</v>
      </c>
      <c r="S144" s="19">
        <f t="shared" si="15"/>
        <v>0</v>
      </c>
      <c r="T144" s="19">
        <f t="shared" si="16"/>
        <v>5.3777366952722006E-2</v>
      </c>
      <c r="U144" s="19">
        <f t="shared" si="17"/>
        <v>0</v>
      </c>
      <c r="V144" s="19">
        <f t="shared" si="18"/>
        <v>0</v>
      </c>
    </row>
    <row r="145" spans="1:22" x14ac:dyDescent="0.25">
      <c r="A145" s="26">
        <f>Wellpath!E145</f>
        <v>0</v>
      </c>
      <c r="B145" s="22">
        <v>0</v>
      </c>
      <c r="C145" s="22">
        <v>0</v>
      </c>
      <c r="D145" s="22">
        <f>-(SIN(Wellpath!$L145) * COS(Wellpath!$O145) + TAN(Dip) * COS(Wellpath!$L145)) * SIN(Wellpath!$L145) * SIN(Wellpath!$O145)</f>
        <v>0</v>
      </c>
      <c r="E145" s="20">
        <f>Model!$W$20*((drdp!B145+drdp!K145)*MSZ!$B145+(drdp!E145+drdp!N145)*MSZ!$C145+(drdp!H145+drdp!Q145)*MSZ!$D145)</f>
        <v>0</v>
      </c>
      <c r="F145" s="20">
        <f>Model!$W$20*((drdp!C145+drdp!L145)*MSZ!$B145+(drdp!F145+drdp!O145)*MSZ!$C145+(drdp!I145+drdp!R145)*MSZ!$D145)</f>
        <v>0</v>
      </c>
      <c r="G145" s="20">
        <f>Model!$W$20*((drdp!D145+drdp!M145)*MSZ!$B145+(drdp!G145+drdp!P145)*MSZ!$C145+(drdp!J145+drdp!S145)*MSZ!$D145)</f>
        <v>0</v>
      </c>
      <c r="H145" s="18">
        <f>Model!$W$20*((drdp!B145)*MSZ!$B145+(drdp!E145)*MSZ!$C145+(drdp!H145)*MSZ!$D145)</f>
        <v>0</v>
      </c>
      <c r="I145" s="18">
        <f>Model!$W$20*((drdp!C145)*MSZ!$B145+(drdp!F145)*MSZ!$C145+(drdp!I145)*MSZ!$D145)</f>
        <v>0</v>
      </c>
      <c r="J145" s="18">
        <f>Model!$W$20*((drdp!D145)*MSZ!$B145+(drdp!G145)*MSZ!$C145+(drdp!J145)*MSZ!$D145)</f>
        <v>0</v>
      </c>
      <c r="K145" s="21">
        <f>SUM(E$3:E144)+H145</f>
        <v>-0.16076044658873517</v>
      </c>
      <c r="L145" s="21">
        <f>SUM(F$3:F144)+I145</f>
        <v>-0.33451864618352151</v>
      </c>
      <c r="M145" s="21">
        <f>SUM(G$3:G144)+J145</f>
        <v>0</v>
      </c>
      <c r="N145" s="21"/>
      <c r="O145" s="21"/>
      <c r="P145" s="21"/>
      <c r="Q145" s="19">
        <f t="shared" si="13"/>
        <v>2.5843921187409573E-2</v>
      </c>
      <c r="R145" s="19">
        <f t="shared" si="14"/>
        <v>0.11190272464445605</v>
      </c>
      <c r="S145" s="19">
        <f t="shared" si="15"/>
        <v>0</v>
      </c>
      <c r="T145" s="19">
        <f t="shared" si="16"/>
        <v>5.3777366952722006E-2</v>
      </c>
      <c r="U145" s="19">
        <f t="shared" si="17"/>
        <v>0</v>
      </c>
      <c r="V145" s="19">
        <f t="shared" si="18"/>
        <v>0</v>
      </c>
    </row>
    <row r="146" spans="1:22" x14ac:dyDescent="0.25">
      <c r="A146" s="26">
        <f>Wellpath!E146</f>
        <v>0</v>
      </c>
      <c r="B146" s="22">
        <v>0</v>
      </c>
      <c r="C146" s="22">
        <v>0</v>
      </c>
      <c r="D146" s="22">
        <f>-(SIN(Wellpath!$L146) * COS(Wellpath!$O146) + TAN(Dip) * COS(Wellpath!$L146)) * SIN(Wellpath!$L146) * SIN(Wellpath!$O146)</f>
        <v>0</v>
      </c>
      <c r="E146" s="20">
        <f>Model!$W$20*((drdp!B146+drdp!K146)*MSZ!$B146+(drdp!E146+drdp!N146)*MSZ!$C146+(drdp!H146+drdp!Q146)*MSZ!$D146)</f>
        <v>0</v>
      </c>
      <c r="F146" s="20">
        <f>Model!$W$20*((drdp!C146+drdp!L146)*MSZ!$B146+(drdp!F146+drdp!O146)*MSZ!$C146+(drdp!I146+drdp!R146)*MSZ!$D146)</f>
        <v>0</v>
      </c>
      <c r="G146" s="20">
        <f>Model!$W$20*((drdp!D146+drdp!M146)*MSZ!$B146+(drdp!G146+drdp!P146)*MSZ!$C146+(drdp!J146+drdp!S146)*MSZ!$D146)</f>
        <v>0</v>
      </c>
      <c r="H146" s="18">
        <f>Model!$W$20*((drdp!B146)*MSZ!$B146+(drdp!E146)*MSZ!$C146+(drdp!H146)*MSZ!$D146)</f>
        <v>0</v>
      </c>
      <c r="I146" s="18">
        <f>Model!$W$20*((drdp!C146)*MSZ!$B146+(drdp!F146)*MSZ!$C146+(drdp!I146)*MSZ!$D146)</f>
        <v>0</v>
      </c>
      <c r="J146" s="18">
        <f>Model!$W$20*((drdp!D146)*MSZ!$B146+(drdp!G146)*MSZ!$C146+(drdp!J146)*MSZ!$D146)</f>
        <v>0</v>
      </c>
      <c r="K146" s="21">
        <f>SUM(E$3:E145)+H146</f>
        <v>-0.16076044658873517</v>
      </c>
      <c r="L146" s="21">
        <f>SUM(F$3:F145)+I146</f>
        <v>-0.33451864618352151</v>
      </c>
      <c r="M146" s="21">
        <f>SUM(G$3:G145)+J146</f>
        <v>0</v>
      </c>
      <c r="N146" s="21"/>
      <c r="O146" s="21"/>
      <c r="P146" s="21"/>
      <c r="Q146" s="19">
        <f t="shared" si="13"/>
        <v>2.5843921187409573E-2</v>
      </c>
      <c r="R146" s="19">
        <f t="shared" si="14"/>
        <v>0.11190272464445605</v>
      </c>
      <c r="S146" s="19">
        <f t="shared" si="15"/>
        <v>0</v>
      </c>
      <c r="T146" s="19">
        <f t="shared" si="16"/>
        <v>5.3777366952722006E-2</v>
      </c>
      <c r="U146" s="19">
        <f t="shared" si="17"/>
        <v>0</v>
      </c>
      <c r="V146" s="19">
        <f t="shared" si="18"/>
        <v>0</v>
      </c>
    </row>
    <row r="147" spans="1:22" x14ac:dyDescent="0.25">
      <c r="A147" s="26">
        <f>Wellpath!E147</f>
        <v>0</v>
      </c>
      <c r="B147" s="22">
        <v>0</v>
      </c>
      <c r="C147" s="22">
        <v>0</v>
      </c>
      <c r="D147" s="22">
        <f>-(SIN(Wellpath!$L147) * COS(Wellpath!$O147) + TAN(Dip) * COS(Wellpath!$L147)) * SIN(Wellpath!$L147) * SIN(Wellpath!$O147)</f>
        <v>0</v>
      </c>
      <c r="E147" s="20">
        <f>Model!$W$20*((drdp!B147+drdp!K147)*MSZ!$B147+(drdp!E147+drdp!N147)*MSZ!$C147+(drdp!H147+drdp!Q147)*MSZ!$D147)</f>
        <v>0</v>
      </c>
      <c r="F147" s="20">
        <f>Model!$W$20*((drdp!C147+drdp!L147)*MSZ!$B147+(drdp!F147+drdp!O147)*MSZ!$C147+(drdp!I147+drdp!R147)*MSZ!$D147)</f>
        <v>0</v>
      </c>
      <c r="G147" s="20">
        <f>Model!$W$20*((drdp!D147+drdp!M147)*MSZ!$B147+(drdp!G147+drdp!P147)*MSZ!$C147+(drdp!J147+drdp!S147)*MSZ!$D147)</f>
        <v>0</v>
      </c>
      <c r="H147" s="18">
        <f>Model!$W$20*((drdp!B147)*MSZ!$B147+(drdp!E147)*MSZ!$C147+(drdp!H147)*MSZ!$D147)</f>
        <v>0</v>
      </c>
      <c r="I147" s="18">
        <f>Model!$W$20*((drdp!C147)*MSZ!$B147+(drdp!F147)*MSZ!$C147+(drdp!I147)*MSZ!$D147)</f>
        <v>0</v>
      </c>
      <c r="J147" s="18">
        <f>Model!$W$20*((drdp!D147)*MSZ!$B147+(drdp!G147)*MSZ!$C147+(drdp!J147)*MSZ!$D147)</f>
        <v>0</v>
      </c>
      <c r="K147" s="21">
        <f>SUM(E$3:E146)+H147</f>
        <v>-0.16076044658873517</v>
      </c>
      <c r="L147" s="21">
        <f>SUM(F$3:F146)+I147</f>
        <v>-0.33451864618352151</v>
      </c>
      <c r="M147" s="21">
        <f>SUM(G$3:G146)+J147</f>
        <v>0</v>
      </c>
      <c r="N147" s="21"/>
      <c r="O147" s="21"/>
      <c r="P147" s="21"/>
      <c r="Q147" s="19">
        <f t="shared" si="13"/>
        <v>2.5843921187409573E-2</v>
      </c>
      <c r="R147" s="19">
        <f t="shared" si="14"/>
        <v>0.11190272464445605</v>
      </c>
      <c r="S147" s="19">
        <f t="shared" si="15"/>
        <v>0</v>
      </c>
      <c r="T147" s="19">
        <f t="shared" si="16"/>
        <v>5.3777366952722006E-2</v>
      </c>
      <c r="U147" s="19">
        <f t="shared" si="17"/>
        <v>0</v>
      </c>
      <c r="V147" s="19">
        <f t="shared" si="18"/>
        <v>0</v>
      </c>
    </row>
    <row r="148" spans="1:22" x14ac:dyDescent="0.25">
      <c r="A148" s="26">
        <f>Wellpath!E148</f>
        <v>0</v>
      </c>
      <c r="B148" s="22">
        <v>0</v>
      </c>
      <c r="C148" s="22">
        <v>0</v>
      </c>
      <c r="D148" s="22">
        <f>-(SIN(Wellpath!$L148) * COS(Wellpath!$O148) + TAN(Dip) * COS(Wellpath!$L148)) * SIN(Wellpath!$L148) * SIN(Wellpath!$O148)</f>
        <v>0</v>
      </c>
      <c r="E148" s="20">
        <f>Model!$W$20*((drdp!B148+drdp!K148)*MSZ!$B148+(drdp!E148+drdp!N148)*MSZ!$C148+(drdp!H148+drdp!Q148)*MSZ!$D148)</f>
        <v>0</v>
      </c>
      <c r="F148" s="20">
        <f>Model!$W$20*((drdp!C148+drdp!L148)*MSZ!$B148+(drdp!F148+drdp!O148)*MSZ!$C148+(drdp!I148+drdp!R148)*MSZ!$D148)</f>
        <v>0</v>
      </c>
      <c r="G148" s="20">
        <f>Model!$W$20*((drdp!D148+drdp!M148)*MSZ!$B148+(drdp!G148+drdp!P148)*MSZ!$C148+(drdp!J148+drdp!S148)*MSZ!$D148)</f>
        <v>0</v>
      </c>
      <c r="H148" s="18">
        <f>Model!$W$20*((drdp!B148)*MSZ!$B148+(drdp!E148)*MSZ!$C148+(drdp!H148)*MSZ!$D148)</f>
        <v>0</v>
      </c>
      <c r="I148" s="18">
        <f>Model!$W$20*((drdp!C148)*MSZ!$B148+(drdp!F148)*MSZ!$C148+(drdp!I148)*MSZ!$D148)</f>
        <v>0</v>
      </c>
      <c r="J148" s="18">
        <f>Model!$W$20*((drdp!D148)*MSZ!$B148+(drdp!G148)*MSZ!$C148+(drdp!J148)*MSZ!$D148)</f>
        <v>0</v>
      </c>
      <c r="K148" s="21">
        <f>SUM(E$3:E147)+H148</f>
        <v>-0.16076044658873517</v>
      </c>
      <c r="L148" s="21">
        <f>SUM(F$3:F147)+I148</f>
        <v>-0.33451864618352151</v>
      </c>
      <c r="M148" s="21">
        <f>SUM(G$3:G147)+J148</f>
        <v>0</v>
      </c>
      <c r="N148" s="21"/>
      <c r="O148" s="21"/>
      <c r="P148" s="21"/>
      <c r="Q148" s="19">
        <f t="shared" si="13"/>
        <v>2.5843921187409573E-2</v>
      </c>
      <c r="R148" s="19">
        <f t="shared" si="14"/>
        <v>0.11190272464445605</v>
      </c>
      <c r="S148" s="19">
        <f t="shared" si="15"/>
        <v>0</v>
      </c>
      <c r="T148" s="19">
        <f t="shared" si="16"/>
        <v>5.3777366952722006E-2</v>
      </c>
      <c r="U148" s="19">
        <f t="shared" si="17"/>
        <v>0</v>
      </c>
      <c r="V148" s="19">
        <f t="shared" si="18"/>
        <v>0</v>
      </c>
    </row>
    <row r="149" spans="1:22" x14ac:dyDescent="0.25">
      <c r="A149" s="26">
        <f>Wellpath!E149</f>
        <v>0</v>
      </c>
      <c r="B149" s="22">
        <v>0</v>
      </c>
      <c r="C149" s="22">
        <v>0</v>
      </c>
      <c r="D149" s="22">
        <f>-(SIN(Wellpath!$L149) * COS(Wellpath!$O149) + TAN(Dip) * COS(Wellpath!$L149)) * SIN(Wellpath!$L149) * SIN(Wellpath!$O149)</f>
        <v>0</v>
      </c>
      <c r="E149" s="20">
        <f>Model!$W$20*((drdp!B149+drdp!K149)*MSZ!$B149+(drdp!E149+drdp!N149)*MSZ!$C149+(drdp!H149+drdp!Q149)*MSZ!$D149)</f>
        <v>0</v>
      </c>
      <c r="F149" s="20">
        <f>Model!$W$20*((drdp!C149+drdp!L149)*MSZ!$B149+(drdp!F149+drdp!O149)*MSZ!$C149+(drdp!I149+drdp!R149)*MSZ!$D149)</f>
        <v>0</v>
      </c>
      <c r="G149" s="20">
        <f>Model!$W$20*((drdp!D149+drdp!M149)*MSZ!$B149+(drdp!G149+drdp!P149)*MSZ!$C149+(drdp!J149+drdp!S149)*MSZ!$D149)</f>
        <v>0</v>
      </c>
      <c r="H149" s="18">
        <f>Model!$W$20*((drdp!B149)*MSZ!$B149+(drdp!E149)*MSZ!$C149+(drdp!H149)*MSZ!$D149)</f>
        <v>0</v>
      </c>
      <c r="I149" s="18">
        <f>Model!$W$20*((drdp!C149)*MSZ!$B149+(drdp!F149)*MSZ!$C149+(drdp!I149)*MSZ!$D149)</f>
        <v>0</v>
      </c>
      <c r="J149" s="18">
        <f>Model!$W$20*((drdp!D149)*MSZ!$B149+(drdp!G149)*MSZ!$C149+(drdp!J149)*MSZ!$D149)</f>
        <v>0</v>
      </c>
      <c r="K149" s="21">
        <f>SUM(E$3:E148)+H149</f>
        <v>-0.16076044658873517</v>
      </c>
      <c r="L149" s="21">
        <f>SUM(F$3:F148)+I149</f>
        <v>-0.33451864618352151</v>
      </c>
      <c r="M149" s="21">
        <f>SUM(G$3:G148)+J149</f>
        <v>0</v>
      </c>
      <c r="N149" s="21"/>
      <c r="O149" s="21"/>
      <c r="P149" s="21"/>
      <c r="Q149" s="19">
        <f t="shared" si="13"/>
        <v>2.5843921187409573E-2</v>
      </c>
      <c r="R149" s="19">
        <f t="shared" si="14"/>
        <v>0.11190272464445605</v>
      </c>
      <c r="S149" s="19">
        <f t="shared" si="15"/>
        <v>0</v>
      </c>
      <c r="T149" s="19">
        <f t="shared" si="16"/>
        <v>5.3777366952722006E-2</v>
      </c>
      <c r="U149" s="19">
        <f t="shared" si="17"/>
        <v>0</v>
      </c>
      <c r="V149" s="19">
        <f t="shared" si="18"/>
        <v>0</v>
      </c>
    </row>
    <row r="150" spans="1:22" x14ac:dyDescent="0.25">
      <c r="A150" s="26">
        <f>Wellpath!E150</f>
        <v>0</v>
      </c>
      <c r="B150" s="22">
        <v>0</v>
      </c>
      <c r="C150" s="22">
        <v>0</v>
      </c>
      <c r="D150" s="22">
        <f>-(SIN(Wellpath!$L150) * COS(Wellpath!$O150) + TAN(Dip) * COS(Wellpath!$L150)) * SIN(Wellpath!$L150) * SIN(Wellpath!$O150)</f>
        <v>0</v>
      </c>
      <c r="E150" s="20">
        <f>Model!$W$20*((drdp!B150+drdp!K150)*MSZ!$B150+(drdp!E150+drdp!N150)*MSZ!$C150+(drdp!H150+drdp!Q150)*MSZ!$D150)</f>
        <v>0</v>
      </c>
      <c r="F150" s="20">
        <f>Model!$W$20*((drdp!C150+drdp!L150)*MSZ!$B150+(drdp!F150+drdp!O150)*MSZ!$C150+(drdp!I150+drdp!R150)*MSZ!$D150)</f>
        <v>0</v>
      </c>
      <c r="G150" s="20">
        <f>Model!$W$20*((drdp!D150+drdp!M150)*MSZ!$B150+(drdp!G150+drdp!P150)*MSZ!$C150+(drdp!J150+drdp!S150)*MSZ!$D150)</f>
        <v>0</v>
      </c>
      <c r="H150" s="18">
        <f>Model!$W$20*((drdp!B150)*MSZ!$B150+(drdp!E150)*MSZ!$C150+(drdp!H150)*MSZ!$D150)</f>
        <v>0</v>
      </c>
      <c r="I150" s="18">
        <f>Model!$W$20*((drdp!C150)*MSZ!$B150+(drdp!F150)*MSZ!$C150+(drdp!I150)*MSZ!$D150)</f>
        <v>0</v>
      </c>
      <c r="J150" s="18">
        <f>Model!$W$20*((drdp!D150)*MSZ!$B150+(drdp!G150)*MSZ!$C150+(drdp!J150)*MSZ!$D150)</f>
        <v>0</v>
      </c>
      <c r="K150" s="21">
        <f>SUM(E$3:E149)+H150</f>
        <v>-0.16076044658873517</v>
      </c>
      <c r="L150" s="21">
        <f>SUM(F$3:F149)+I150</f>
        <v>-0.33451864618352151</v>
      </c>
      <c r="M150" s="21">
        <f>SUM(G$3:G149)+J150</f>
        <v>0</v>
      </c>
      <c r="N150" s="21"/>
      <c r="O150" s="21"/>
      <c r="P150" s="21"/>
      <c r="Q150" s="19">
        <f t="shared" si="13"/>
        <v>2.5843921187409573E-2</v>
      </c>
      <c r="R150" s="19">
        <f t="shared" si="14"/>
        <v>0.11190272464445605</v>
      </c>
      <c r="S150" s="19">
        <f t="shared" si="15"/>
        <v>0</v>
      </c>
      <c r="T150" s="19">
        <f t="shared" si="16"/>
        <v>5.3777366952722006E-2</v>
      </c>
      <c r="U150" s="19">
        <f t="shared" si="17"/>
        <v>0</v>
      </c>
      <c r="V150" s="19">
        <f t="shared" si="18"/>
        <v>0</v>
      </c>
    </row>
    <row r="151" spans="1:22" x14ac:dyDescent="0.25">
      <c r="A151" s="26">
        <f>Wellpath!E151</f>
        <v>0</v>
      </c>
      <c r="B151" s="22">
        <v>0</v>
      </c>
      <c r="C151" s="22">
        <v>0</v>
      </c>
      <c r="D151" s="22">
        <f>-(SIN(Wellpath!$L151) * COS(Wellpath!$O151) + TAN(Dip) * COS(Wellpath!$L151)) * SIN(Wellpath!$L151) * SIN(Wellpath!$O151)</f>
        <v>0</v>
      </c>
      <c r="E151" s="20">
        <f>Model!$W$20*((drdp!B151+drdp!K151)*MSZ!$B151+(drdp!E151+drdp!N151)*MSZ!$C151+(drdp!H151+drdp!Q151)*MSZ!$D151)</f>
        <v>0</v>
      </c>
      <c r="F151" s="20">
        <f>Model!$W$20*((drdp!C151+drdp!L151)*MSZ!$B151+(drdp!F151+drdp!O151)*MSZ!$C151+(drdp!I151+drdp!R151)*MSZ!$D151)</f>
        <v>0</v>
      </c>
      <c r="G151" s="20">
        <f>Model!$W$20*((drdp!D151+drdp!M151)*MSZ!$B151+(drdp!G151+drdp!P151)*MSZ!$C151+(drdp!J151+drdp!S151)*MSZ!$D151)</f>
        <v>0</v>
      </c>
      <c r="H151" s="18">
        <f>Model!$W$20*((drdp!B151)*MSZ!$B151+(drdp!E151)*MSZ!$C151+(drdp!H151)*MSZ!$D151)</f>
        <v>0</v>
      </c>
      <c r="I151" s="18">
        <f>Model!$W$20*((drdp!C151)*MSZ!$B151+(drdp!F151)*MSZ!$C151+(drdp!I151)*MSZ!$D151)</f>
        <v>0</v>
      </c>
      <c r="J151" s="18">
        <f>Model!$W$20*((drdp!D151)*MSZ!$B151+(drdp!G151)*MSZ!$C151+(drdp!J151)*MSZ!$D151)</f>
        <v>0</v>
      </c>
      <c r="K151" s="21">
        <f>SUM(E$3:E150)+H151</f>
        <v>-0.16076044658873517</v>
      </c>
      <c r="L151" s="21">
        <f>SUM(F$3:F150)+I151</f>
        <v>-0.33451864618352151</v>
      </c>
      <c r="M151" s="21">
        <f>SUM(G$3:G150)+J151</f>
        <v>0</v>
      </c>
      <c r="N151" s="21"/>
      <c r="O151" s="21"/>
      <c r="P151" s="21"/>
      <c r="Q151" s="19">
        <f t="shared" si="13"/>
        <v>2.5843921187409573E-2</v>
      </c>
      <c r="R151" s="19">
        <f t="shared" si="14"/>
        <v>0.11190272464445605</v>
      </c>
      <c r="S151" s="19">
        <f t="shared" si="15"/>
        <v>0</v>
      </c>
      <c r="T151" s="19">
        <f t="shared" si="16"/>
        <v>5.3777366952722006E-2</v>
      </c>
      <c r="U151" s="19">
        <f t="shared" si="17"/>
        <v>0</v>
      </c>
      <c r="V151" s="19">
        <f t="shared" si="18"/>
        <v>0</v>
      </c>
    </row>
    <row r="152" spans="1:22" x14ac:dyDescent="0.25">
      <c r="A152" s="26">
        <f>Wellpath!E152</f>
        <v>0</v>
      </c>
      <c r="B152" s="22">
        <v>0</v>
      </c>
      <c r="C152" s="22">
        <v>0</v>
      </c>
      <c r="D152" s="22">
        <f>-(SIN(Wellpath!$L152) * COS(Wellpath!$O152) + TAN(Dip) * COS(Wellpath!$L152)) * SIN(Wellpath!$L152) * SIN(Wellpath!$O152)</f>
        <v>0</v>
      </c>
      <c r="E152" s="20">
        <f>Model!$W$20*((drdp!B152+drdp!K152)*MSZ!$B152+(drdp!E152+drdp!N152)*MSZ!$C152+(drdp!H152+drdp!Q152)*MSZ!$D152)</f>
        <v>0</v>
      </c>
      <c r="F152" s="20">
        <f>Model!$W$20*((drdp!C152+drdp!L152)*MSZ!$B152+(drdp!F152+drdp!O152)*MSZ!$C152+(drdp!I152+drdp!R152)*MSZ!$D152)</f>
        <v>0</v>
      </c>
      <c r="G152" s="20">
        <f>Model!$W$20*((drdp!D152+drdp!M152)*MSZ!$B152+(drdp!G152+drdp!P152)*MSZ!$C152+(drdp!J152+drdp!S152)*MSZ!$D152)</f>
        <v>0</v>
      </c>
      <c r="H152" s="18">
        <f>Model!$W$20*((drdp!B152)*MSZ!$B152+(drdp!E152)*MSZ!$C152+(drdp!H152)*MSZ!$D152)</f>
        <v>0</v>
      </c>
      <c r="I152" s="18">
        <f>Model!$W$20*((drdp!C152)*MSZ!$B152+(drdp!F152)*MSZ!$C152+(drdp!I152)*MSZ!$D152)</f>
        <v>0</v>
      </c>
      <c r="J152" s="18">
        <f>Model!$W$20*((drdp!D152)*MSZ!$B152+(drdp!G152)*MSZ!$C152+(drdp!J152)*MSZ!$D152)</f>
        <v>0</v>
      </c>
      <c r="K152" s="21">
        <f>SUM(E$3:E151)+H152</f>
        <v>-0.16076044658873517</v>
      </c>
      <c r="L152" s="21">
        <f>SUM(F$3:F151)+I152</f>
        <v>-0.33451864618352151</v>
      </c>
      <c r="M152" s="21">
        <f>SUM(G$3:G151)+J152</f>
        <v>0</v>
      </c>
      <c r="N152" s="21"/>
      <c r="O152" s="21"/>
      <c r="P152" s="21"/>
      <c r="Q152" s="19">
        <f t="shared" si="13"/>
        <v>2.5843921187409573E-2</v>
      </c>
      <c r="R152" s="19">
        <f t="shared" si="14"/>
        <v>0.11190272464445605</v>
      </c>
      <c r="S152" s="19">
        <f t="shared" si="15"/>
        <v>0</v>
      </c>
      <c r="T152" s="19">
        <f t="shared" si="16"/>
        <v>5.3777366952722006E-2</v>
      </c>
      <c r="U152" s="19">
        <f t="shared" si="17"/>
        <v>0</v>
      </c>
      <c r="V152" s="19">
        <f t="shared" si="18"/>
        <v>0</v>
      </c>
    </row>
    <row r="153" spans="1:22" x14ac:dyDescent="0.25">
      <c r="A153" s="26">
        <f>Wellpath!E153</f>
        <v>0</v>
      </c>
      <c r="B153" s="22">
        <v>0</v>
      </c>
      <c r="C153" s="22">
        <v>0</v>
      </c>
      <c r="D153" s="22">
        <f>-(SIN(Wellpath!$L153) * COS(Wellpath!$O153) + TAN(Dip) * COS(Wellpath!$L153)) * SIN(Wellpath!$L153) * SIN(Wellpath!$O153)</f>
        <v>0</v>
      </c>
      <c r="E153" s="20">
        <f>Model!$W$20*((drdp!B153+drdp!K153)*MSZ!$B153+(drdp!E153+drdp!N153)*MSZ!$C153+(drdp!H153+drdp!Q153)*MSZ!$D153)</f>
        <v>0</v>
      </c>
      <c r="F153" s="20">
        <f>Model!$W$20*((drdp!C153+drdp!L153)*MSZ!$B153+(drdp!F153+drdp!O153)*MSZ!$C153+(drdp!I153+drdp!R153)*MSZ!$D153)</f>
        <v>0</v>
      </c>
      <c r="G153" s="20">
        <f>Model!$W$20*((drdp!D153+drdp!M153)*MSZ!$B153+(drdp!G153+drdp!P153)*MSZ!$C153+(drdp!J153+drdp!S153)*MSZ!$D153)</f>
        <v>0</v>
      </c>
      <c r="H153" s="18">
        <f>Model!$W$20*((drdp!B153)*MSZ!$B153+(drdp!E153)*MSZ!$C153+(drdp!H153)*MSZ!$D153)</f>
        <v>0</v>
      </c>
      <c r="I153" s="18">
        <f>Model!$W$20*((drdp!C153)*MSZ!$B153+(drdp!F153)*MSZ!$C153+(drdp!I153)*MSZ!$D153)</f>
        <v>0</v>
      </c>
      <c r="J153" s="18">
        <f>Model!$W$20*((drdp!D153)*MSZ!$B153+(drdp!G153)*MSZ!$C153+(drdp!J153)*MSZ!$D153)</f>
        <v>0</v>
      </c>
      <c r="K153" s="21">
        <f>SUM(E$3:E152)+H153</f>
        <v>-0.16076044658873517</v>
      </c>
      <c r="L153" s="21">
        <f>SUM(F$3:F152)+I153</f>
        <v>-0.33451864618352151</v>
      </c>
      <c r="M153" s="21">
        <f>SUM(G$3:G152)+J153</f>
        <v>0</v>
      </c>
      <c r="N153" s="21"/>
      <c r="O153" s="21"/>
      <c r="P153" s="21"/>
      <c r="Q153" s="19">
        <f t="shared" si="13"/>
        <v>2.5843921187409573E-2</v>
      </c>
      <c r="R153" s="19">
        <f t="shared" si="14"/>
        <v>0.11190272464445605</v>
      </c>
      <c r="S153" s="19">
        <f t="shared" si="15"/>
        <v>0</v>
      </c>
      <c r="T153" s="19">
        <f t="shared" si="16"/>
        <v>5.3777366952722006E-2</v>
      </c>
      <c r="U153" s="19">
        <f t="shared" si="17"/>
        <v>0</v>
      </c>
      <c r="V153" s="19">
        <f t="shared" si="18"/>
        <v>0</v>
      </c>
    </row>
    <row r="154" spans="1:22" x14ac:dyDescent="0.25">
      <c r="A154" s="26">
        <f>Wellpath!E154</f>
        <v>0</v>
      </c>
      <c r="B154" s="22">
        <v>0</v>
      </c>
      <c r="C154" s="22">
        <v>0</v>
      </c>
      <c r="D154" s="22">
        <f>-(SIN(Wellpath!$L154) * COS(Wellpath!$O154) + TAN(Dip) * COS(Wellpath!$L154)) * SIN(Wellpath!$L154) * SIN(Wellpath!$O154)</f>
        <v>0</v>
      </c>
      <c r="E154" s="20">
        <f>Model!$W$20*((drdp!B154+drdp!K154)*MSZ!$B154+(drdp!E154+drdp!N154)*MSZ!$C154+(drdp!H154+drdp!Q154)*MSZ!$D154)</f>
        <v>0</v>
      </c>
      <c r="F154" s="20">
        <f>Model!$W$20*((drdp!C154+drdp!L154)*MSZ!$B154+(drdp!F154+drdp!O154)*MSZ!$C154+(drdp!I154+drdp!R154)*MSZ!$D154)</f>
        <v>0</v>
      </c>
      <c r="G154" s="20">
        <f>Model!$W$20*((drdp!D154+drdp!M154)*MSZ!$B154+(drdp!G154+drdp!P154)*MSZ!$C154+(drdp!J154+drdp!S154)*MSZ!$D154)</f>
        <v>0</v>
      </c>
      <c r="H154" s="18">
        <f>Model!$W$20*((drdp!B154)*MSZ!$B154+(drdp!E154)*MSZ!$C154+(drdp!H154)*MSZ!$D154)</f>
        <v>0</v>
      </c>
      <c r="I154" s="18">
        <f>Model!$W$20*((drdp!C154)*MSZ!$B154+(drdp!F154)*MSZ!$C154+(drdp!I154)*MSZ!$D154)</f>
        <v>0</v>
      </c>
      <c r="J154" s="18">
        <f>Model!$W$20*((drdp!D154)*MSZ!$B154+(drdp!G154)*MSZ!$C154+(drdp!J154)*MSZ!$D154)</f>
        <v>0</v>
      </c>
      <c r="K154" s="21">
        <f>SUM(E$3:E153)+H154</f>
        <v>-0.16076044658873517</v>
      </c>
      <c r="L154" s="21">
        <f>SUM(F$3:F153)+I154</f>
        <v>-0.33451864618352151</v>
      </c>
      <c r="M154" s="21">
        <f>SUM(G$3:G153)+J154</f>
        <v>0</v>
      </c>
      <c r="N154" s="21"/>
      <c r="O154" s="21"/>
      <c r="P154" s="21"/>
      <c r="Q154" s="19">
        <f t="shared" si="13"/>
        <v>2.5843921187409573E-2</v>
      </c>
      <c r="R154" s="19">
        <f t="shared" si="14"/>
        <v>0.11190272464445605</v>
      </c>
      <c r="S154" s="19">
        <f t="shared" si="15"/>
        <v>0</v>
      </c>
      <c r="T154" s="19">
        <f t="shared" si="16"/>
        <v>5.3777366952722006E-2</v>
      </c>
      <c r="U154" s="19">
        <f t="shared" si="17"/>
        <v>0</v>
      </c>
      <c r="V154" s="19">
        <f t="shared" si="18"/>
        <v>0</v>
      </c>
    </row>
    <row r="155" spans="1:22" x14ac:dyDescent="0.25">
      <c r="A155" s="26">
        <f>Wellpath!E155</f>
        <v>0</v>
      </c>
      <c r="B155" s="22">
        <v>0</v>
      </c>
      <c r="C155" s="22">
        <v>0</v>
      </c>
      <c r="D155" s="22">
        <f>-(SIN(Wellpath!$L155) * COS(Wellpath!$O155) + TAN(Dip) * COS(Wellpath!$L155)) * SIN(Wellpath!$L155) * SIN(Wellpath!$O155)</f>
        <v>0</v>
      </c>
      <c r="E155" s="20">
        <f>Model!$W$20*((drdp!B155+drdp!K155)*MSZ!$B155+(drdp!E155+drdp!N155)*MSZ!$C155+(drdp!H155+drdp!Q155)*MSZ!$D155)</f>
        <v>0</v>
      </c>
      <c r="F155" s="20">
        <f>Model!$W$20*((drdp!C155+drdp!L155)*MSZ!$B155+(drdp!F155+drdp!O155)*MSZ!$C155+(drdp!I155+drdp!R155)*MSZ!$D155)</f>
        <v>0</v>
      </c>
      <c r="G155" s="20">
        <f>Model!$W$20*((drdp!D155+drdp!M155)*MSZ!$B155+(drdp!G155+drdp!P155)*MSZ!$C155+(drdp!J155+drdp!S155)*MSZ!$D155)</f>
        <v>0</v>
      </c>
      <c r="H155" s="18">
        <f>Model!$W$20*((drdp!B155)*MSZ!$B155+(drdp!E155)*MSZ!$C155+(drdp!H155)*MSZ!$D155)</f>
        <v>0</v>
      </c>
      <c r="I155" s="18">
        <f>Model!$W$20*((drdp!C155)*MSZ!$B155+(drdp!F155)*MSZ!$C155+(drdp!I155)*MSZ!$D155)</f>
        <v>0</v>
      </c>
      <c r="J155" s="18">
        <f>Model!$W$20*((drdp!D155)*MSZ!$B155+(drdp!G155)*MSZ!$C155+(drdp!J155)*MSZ!$D155)</f>
        <v>0</v>
      </c>
      <c r="K155" s="21">
        <f>SUM(E$3:E154)+H155</f>
        <v>-0.16076044658873517</v>
      </c>
      <c r="L155" s="21">
        <f>SUM(F$3:F154)+I155</f>
        <v>-0.33451864618352151</v>
      </c>
      <c r="M155" s="21">
        <f>SUM(G$3:G154)+J155</f>
        <v>0</v>
      </c>
      <c r="N155" s="21"/>
      <c r="O155" s="21"/>
      <c r="P155" s="21"/>
      <c r="Q155" s="19">
        <f t="shared" si="13"/>
        <v>2.5843921187409573E-2</v>
      </c>
      <c r="R155" s="19">
        <f t="shared" si="14"/>
        <v>0.11190272464445605</v>
      </c>
      <c r="S155" s="19">
        <f t="shared" si="15"/>
        <v>0</v>
      </c>
      <c r="T155" s="19">
        <f t="shared" si="16"/>
        <v>5.3777366952722006E-2</v>
      </c>
      <c r="U155" s="19">
        <f t="shared" si="17"/>
        <v>0</v>
      </c>
      <c r="V155" s="19">
        <f t="shared" si="18"/>
        <v>0</v>
      </c>
    </row>
    <row r="156" spans="1:22" x14ac:dyDescent="0.25">
      <c r="A156" s="26">
        <f>Wellpath!E156</f>
        <v>0</v>
      </c>
      <c r="B156" s="22">
        <v>0</v>
      </c>
      <c r="C156" s="22">
        <v>0</v>
      </c>
      <c r="D156" s="22">
        <f>-(SIN(Wellpath!$L156) * COS(Wellpath!$O156) + TAN(Dip) * COS(Wellpath!$L156)) * SIN(Wellpath!$L156) * SIN(Wellpath!$O156)</f>
        <v>0</v>
      </c>
      <c r="E156" s="20">
        <f>Model!$W$20*((drdp!B156+drdp!K156)*MSZ!$B156+(drdp!E156+drdp!N156)*MSZ!$C156+(drdp!H156+drdp!Q156)*MSZ!$D156)</f>
        <v>0</v>
      </c>
      <c r="F156" s="20">
        <f>Model!$W$20*((drdp!C156+drdp!L156)*MSZ!$B156+(drdp!F156+drdp!O156)*MSZ!$C156+(drdp!I156+drdp!R156)*MSZ!$D156)</f>
        <v>0</v>
      </c>
      <c r="G156" s="20">
        <f>Model!$W$20*((drdp!D156+drdp!M156)*MSZ!$B156+(drdp!G156+drdp!P156)*MSZ!$C156+(drdp!J156+drdp!S156)*MSZ!$D156)</f>
        <v>0</v>
      </c>
      <c r="H156" s="18">
        <f>Model!$W$20*((drdp!B156)*MSZ!$B156+(drdp!E156)*MSZ!$C156+(drdp!H156)*MSZ!$D156)</f>
        <v>0</v>
      </c>
      <c r="I156" s="18">
        <f>Model!$W$20*((drdp!C156)*MSZ!$B156+(drdp!F156)*MSZ!$C156+(drdp!I156)*MSZ!$D156)</f>
        <v>0</v>
      </c>
      <c r="J156" s="18">
        <f>Model!$W$20*((drdp!D156)*MSZ!$B156+(drdp!G156)*MSZ!$C156+(drdp!J156)*MSZ!$D156)</f>
        <v>0</v>
      </c>
      <c r="K156" s="21">
        <f>SUM(E$3:E155)+H156</f>
        <v>-0.16076044658873517</v>
      </c>
      <c r="L156" s="21">
        <f>SUM(F$3:F155)+I156</f>
        <v>-0.33451864618352151</v>
      </c>
      <c r="M156" s="21">
        <f>SUM(G$3:G155)+J156</f>
        <v>0</v>
      </c>
      <c r="N156" s="21"/>
      <c r="O156" s="21"/>
      <c r="P156" s="21"/>
      <c r="Q156" s="19">
        <f t="shared" si="13"/>
        <v>2.5843921187409573E-2</v>
      </c>
      <c r="R156" s="19">
        <f t="shared" si="14"/>
        <v>0.11190272464445605</v>
      </c>
      <c r="S156" s="19">
        <f t="shared" si="15"/>
        <v>0</v>
      </c>
      <c r="T156" s="19">
        <f t="shared" si="16"/>
        <v>5.3777366952722006E-2</v>
      </c>
      <c r="U156" s="19">
        <f t="shared" si="17"/>
        <v>0</v>
      </c>
      <c r="V156" s="19">
        <f t="shared" si="18"/>
        <v>0</v>
      </c>
    </row>
    <row r="157" spans="1:22" x14ac:dyDescent="0.25">
      <c r="A157" s="26">
        <f>Wellpath!E157</f>
        <v>0</v>
      </c>
      <c r="B157" s="22">
        <v>0</v>
      </c>
      <c r="C157" s="22">
        <v>0</v>
      </c>
      <c r="D157" s="22">
        <f>-(SIN(Wellpath!$L157) * COS(Wellpath!$O157) + TAN(Dip) * COS(Wellpath!$L157)) * SIN(Wellpath!$L157) * SIN(Wellpath!$O157)</f>
        <v>0</v>
      </c>
      <c r="E157" s="20">
        <f>Model!$W$20*((drdp!B157+drdp!K157)*MSZ!$B157+(drdp!E157+drdp!N157)*MSZ!$C157+(drdp!H157+drdp!Q157)*MSZ!$D157)</f>
        <v>0</v>
      </c>
      <c r="F157" s="20">
        <f>Model!$W$20*((drdp!C157+drdp!L157)*MSZ!$B157+(drdp!F157+drdp!O157)*MSZ!$C157+(drdp!I157+drdp!R157)*MSZ!$D157)</f>
        <v>0</v>
      </c>
      <c r="G157" s="20">
        <f>Model!$W$20*((drdp!D157+drdp!M157)*MSZ!$B157+(drdp!G157+drdp!P157)*MSZ!$C157+(drdp!J157+drdp!S157)*MSZ!$D157)</f>
        <v>0</v>
      </c>
      <c r="H157" s="18">
        <f>Model!$W$20*((drdp!B157)*MSZ!$B157+(drdp!E157)*MSZ!$C157+(drdp!H157)*MSZ!$D157)</f>
        <v>0</v>
      </c>
      <c r="I157" s="18">
        <f>Model!$W$20*((drdp!C157)*MSZ!$B157+(drdp!F157)*MSZ!$C157+(drdp!I157)*MSZ!$D157)</f>
        <v>0</v>
      </c>
      <c r="J157" s="18">
        <f>Model!$W$20*((drdp!D157)*MSZ!$B157+(drdp!G157)*MSZ!$C157+(drdp!J157)*MSZ!$D157)</f>
        <v>0</v>
      </c>
      <c r="K157" s="21">
        <f>SUM(E$3:E156)+H157</f>
        <v>-0.16076044658873517</v>
      </c>
      <c r="L157" s="21">
        <f>SUM(F$3:F156)+I157</f>
        <v>-0.33451864618352151</v>
      </c>
      <c r="M157" s="21">
        <f>SUM(G$3:G156)+J157</f>
        <v>0</v>
      </c>
      <c r="N157" s="21"/>
      <c r="O157" s="21"/>
      <c r="P157" s="21"/>
      <c r="Q157" s="19">
        <f t="shared" si="13"/>
        <v>2.5843921187409573E-2</v>
      </c>
      <c r="R157" s="19">
        <f t="shared" si="14"/>
        <v>0.11190272464445605</v>
      </c>
      <c r="S157" s="19">
        <f t="shared" si="15"/>
        <v>0</v>
      </c>
      <c r="T157" s="19">
        <f t="shared" si="16"/>
        <v>5.3777366952722006E-2</v>
      </c>
      <c r="U157" s="19">
        <f t="shared" si="17"/>
        <v>0</v>
      </c>
      <c r="V157" s="19">
        <f t="shared" si="18"/>
        <v>0</v>
      </c>
    </row>
    <row r="158" spans="1:22" x14ac:dyDescent="0.25">
      <c r="A158" s="26">
        <f>Wellpath!E158</f>
        <v>0</v>
      </c>
      <c r="B158" s="22">
        <v>0</v>
      </c>
      <c r="C158" s="22">
        <v>0</v>
      </c>
      <c r="D158" s="22">
        <f>-(SIN(Wellpath!$L158) * COS(Wellpath!$O158) + TAN(Dip) * COS(Wellpath!$L158)) * SIN(Wellpath!$L158) * SIN(Wellpath!$O158)</f>
        <v>0</v>
      </c>
      <c r="E158" s="20">
        <f>Model!$W$20*((drdp!B158+drdp!K158)*MSZ!$B158+(drdp!E158+drdp!N158)*MSZ!$C158+(drdp!H158+drdp!Q158)*MSZ!$D158)</f>
        <v>0</v>
      </c>
      <c r="F158" s="20">
        <f>Model!$W$20*((drdp!C158+drdp!L158)*MSZ!$B158+(drdp!F158+drdp!O158)*MSZ!$C158+(drdp!I158+drdp!R158)*MSZ!$D158)</f>
        <v>0</v>
      </c>
      <c r="G158" s="20">
        <f>Model!$W$20*((drdp!D158+drdp!M158)*MSZ!$B158+(drdp!G158+drdp!P158)*MSZ!$C158+(drdp!J158+drdp!S158)*MSZ!$D158)</f>
        <v>0</v>
      </c>
      <c r="H158" s="18">
        <f>Model!$W$20*((drdp!B158)*MSZ!$B158+(drdp!E158)*MSZ!$C158+(drdp!H158)*MSZ!$D158)</f>
        <v>0</v>
      </c>
      <c r="I158" s="18">
        <f>Model!$W$20*((drdp!C158)*MSZ!$B158+(drdp!F158)*MSZ!$C158+(drdp!I158)*MSZ!$D158)</f>
        <v>0</v>
      </c>
      <c r="J158" s="18">
        <f>Model!$W$20*((drdp!D158)*MSZ!$B158+(drdp!G158)*MSZ!$C158+(drdp!J158)*MSZ!$D158)</f>
        <v>0</v>
      </c>
      <c r="K158" s="21">
        <f>SUM(E$3:E157)+H158</f>
        <v>-0.16076044658873517</v>
      </c>
      <c r="L158" s="21">
        <f>SUM(F$3:F157)+I158</f>
        <v>-0.33451864618352151</v>
      </c>
      <c r="M158" s="21">
        <f>SUM(G$3:G157)+J158</f>
        <v>0</v>
      </c>
      <c r="N158" s="21"/>
      <c r="O158" s="21"/>
      <c r="P158" s="21"/>
      <c r="Q158" s="19">
        <f t="shared" si="13"/>
        <v>2.5843921187409573E-2</v>
      </c>
      <c r="R158" s="19">
        <f t="shared" si="14"/>
        <v>0.11190272464445605</v>
      </c>
      <c r="S158" s="19">
        <f t="shared" si="15"/>
        <v>0</v>
      </c>
      <c r="T158" s="19">
        <f t="shared" si="16"/>
        <v>5.3777366952722006E-2</v>
      </c>
      <c r="U158" s="19">
        <f t="shared" si="17"/>
        <v>0</v>
      </c>
      <c r="V158" s="19">
        <f t="shared" si="18"/>
        <v>0</v>
      </c>
    </row>
    <row r="159" spans="1:22" x14ac:dyDescent="0.25">
      <c r="A159" s="26">
        <f>Wellpath!E159</f>
        <v>0</v>
      </c>
      <c r="B159" s="22">
        <v>0</v>
      </c>
      <c r="C159" s="22">
        <v>0</v>
      </c>
      <c r="D159" s="22">
        <f>-(SIN(Wellpath!$L159) * COS(Wellpath!$O159) + TAN(Dip) * COS(Wellpath!$L159)) * SIN(Wellpath!$L159) * SIN(Wellpath!$O159)</f>
        <v>0</v>
      </c>
      <c r="E159" s="20">
        <f>Model!$W$20*((drdp!B159+drdp!K159)*MSZ!$B159+(drdp!E159+drdp!N159)*MSZ!$C159+(drdp!H159+drdp!Q159)*MSZ!$D159)</f>
        <v>0</v>
      </c>
      <c r="F159" s="20">
        <f>Model!$W$20*((drdp!C159+drdp!L159)*MSZ!$B159+(drdp!F159+drdp!O159)*MSZ!$C159+(drdp!I159+drdp!R159)*MSZ!$D159)</f>
        <v>0</v>
      </c>
      <c r="G159" s="20">
        <f>Model!$W$20*((drdp!D159+drdp!M159)*MSZ!$B159+(drdp!G159+drdp!P159)*MSZ!$C159+(drdp!J159+drdp!S159)*MSZ!$D159)</f>
        <v>0</v>
      </c>
      <c r="H159" s="18">
        <f>Model!$W$20*((drdp!B159)*MSZ!$B159+(drdp!E159)*MSZ!$C159+(drdp!H159)*MSZ!$D159)</f>
        <v>0</v>
      </c>
      <c r="I159" s="18">
        <f>Model!$W$20*((drdp!C159)*MSZ!$B159+(drdp!F159)*MSZ!$C159+(drdp!I159)*MSZ!$D159)</f>
        <v>0</v>
      </c>
      <c r="J159" s="18">
        <f>Model!$W$20*((drdp!D159)*MSZ!$B159+(drdp!G159)*MSZ!$C159+(drdp!J159)*MSZ!$D159)</f>
        <v>0</v>
      </c>
      <c r="K159" s="21">
        <f>SUM(E$3:E158)+H159</f>
        <v>-0.16076044658873517</v>
      </c>
      <c r="L159" s="21">
        <f>SUM(F$3:F158)+I159</f>
        <v>-0.33451864618352151</v>
      </c>
      <c r="M159" s="21">
        <f>SUM(G$3:G158)+J159</f>
        <v>0</v>
      </c>
      <c r="N159" s="21"/>
      <c r="O159" s="21"/>
      <c r="P159" s="21"/>
      <c r="Q159" s="19">
        <f t="shared" si="13"/>
        <v>2.5843921187409573E-2</v>
      </c>
      <c r="R159" s="19">
        <f t="shared" si="14"/>
        <v>0.11190272464445605</v>
      </c>
      <c r="S159" s="19">
        <f t="shared" si="15"/>
        <v>0</v>
      </c>
      <c r="T159" s="19">
        <f t="shared" si="16"/>
        <v>5.3777366952722006E-2</v>
      </c>
      <c r="U159" s="19">
        <f t="shared" si="17"/>
        <v>0</v>
      </c>
      <c r="V159" s="19">
        <f t="shared" si="18"/>
        <v>0</v>
      </c>
    </row>
    <row r="160" spans="1:22" x14ac:dyDescent="0.25">
      <c r="A160" s="26">
        <f>Wellpath!E160</f>
        <v>0</v>
      </c>
      <c r="B160" s="22">
        <v>0</v>
      </c>
      <c r="C160" s="22">
        <v>0</v>
      </c>
      <c r="D160" s="22">
        <f>-(SIN(Wellpath!$L160) * COS(Wellpath!$O160) + TAN(Dip) * COS(Wellpath!$L160)) * SIN(Wellpath!$L160) * SIN(Wellpath!$O160)</f>
        <v>0</v>
      </c>
      <c r="E160" s="20">
        <f>Model!$W$20*((drdp!B160+drdp!K160)*MSZ!$B160+(drdp!E160+drdp!N160)*MSZ!$C160+(drdp!H160+drdp!Q160)*MSZ!$D160)</f>
        <v>0</v>
      </c>
      <c r="F160" s="20">
        <f>Model!$W$20*((drdp!C160+drdp!L160)*MSZ!$B160+(drdp!F160+drdp!O160)*MSZ!$C160+(drdp!I160+drdp!R160)*MSZ!$D160)</f>
        <v>0</v>
      </c>
      <c r="G160" s="20">
        <f>Model!$W$20*((drdp!D160+drdp!M160)*MSZ!$B160+(drdp!G160+drdp!P160)*MSZ!$C160+(drdp!J160+drdp!S160)*MSZ!$D160)</f>
        <v>0</v>
      </c>
      <c r="H160" s="18">
        <f>Model!$W$20*((drdp!B160)*MSZ!$B160+(drdp!E160)*MSZ!$C160+(drdp!H160)*MSZ!$D160)</f>
        <v>0</v>
      </c>
      <c r="I160" s="18">
        <f>Model!$W$20*((drdp!C160)*MSZ!$B160+(drdp!F160)*MSZ!$C160+(drdp!I160)*MSZ!$D160)</f>
        <v>0</v>
      </c>
      <c r="J160" s="18">
        <f>Model!$W$20*((drdp!D160)*MSZ!$B160+(drdp!G160)*MSZ!$C160+(drdp!J160)*MSZ!$D160)</f>
        <v>0</v>
      </c>
      <c r="K160" s="21">
        <f>SUM(E$3:E159)+H160</f>
        <v>-0.16076044658873517</v>
      </c>
      <c r="L160" s="21">
        <f>SUM(F$3:F159)+I160</f>
        <v>-0.33451864618352151</v>
      </c>
      <c r="M160" s="21">
        <f>SUM(G$3:G159)+J160</f>
        <v>0</v>
      </c>
      <c r="N160" s="21"/>
      <c r="O160" s="21"/>
      <c r="P160" s="21"/>
      <c r="Q160" s="19">
        <f t="shared" si="13"/>
        <v>2.5843921187409573E-2</v>
      </c>
      <c r="R160" s="19">
        <f t="shared" si="14"/>
        <v>0.11190272464445605</v>
      </c>
      <c r="S160" s="19">
        <f t="shared" si="15"/>
        <v>0</v>
      </c>
      <c r="T160" s="19">
        <f t="shared" si="16"/>
        <v>5.3777366952722006E-2</v>
      </c>
      <c r="U160" s="19">
        <f t="shared" si="17"/>
        <v>0</v>
      </c>
      <c r="V160" s="19">
        <f t="shared" si="18"/>
        <v>0</v>
      </c>
    </row>
    <row r="161" spans="1:22" x14ac:dyDescent="0.25">
      <c r="A161" s="26">
        <f>Wellpath!E161</f>
        <v>0</v>
      </c>
      <c r="B161" s="22">
        <v>0</v>
      </c>
      <c r="C161" s="22">
        <v>0</v>
      </c>
      <c r="D161" s="22">
        <f>-(SIN(Wellpath!$L161) * COS(Wellpath!$O161) + TAN(Dip) * COS(Wellpath!$L161)) * SIN(Wellpath!$L161) * SIN(Wellpath!$O161)</f>
        <v>0</v>
      </c>
      <c r="E161" s="20">
        <f>Model!$W$20*((drdp!B161+drdp!K161)*MSZ!$B161+(drdp!E161+drdp!N161)*MSZ!$C161+(drdp!H161+drdp!Q161)*MSZ!$D161)</f>
        <v>0</v>
      </c>
      <c r="F161" s="20">
        <f>Model!$W$20*((drdp!C161+drdp!L161)*MSZ!$B161+(drdp!F161+drdp!O161)*MSZ!$C161+(drdp!I161+drdp!R161)*MSZ!$D161)</f>
        <v>0</v>
      </c>
      <c r="G161" s="20">
        <f>Model!$W$20*((drdp!D161+drdp!M161)*MSZ!$B161+(drdp!G161+drdp!P161)*MSZ!$C161+(drdp!J161+drdp!S161)*MSZ!$D161)</f>
        <v>0</v>
      </c>
      <c r="H161" s="18">
        <f>Model!$W$20*((drdp!B161)*MSZ!$B161+(drdp!E161)*MSZ!$C161+(drdp!H161)*MSZ!$D161)</f>
        <v>0</v>
      </c>
      <c r="I161" s="18">
        <f>Model!$W$20*((drdp!C161)*MSZ!$B161+(drdp!F161)*MSZ!$C161+(drdp!I161)*MSZ!$D161)</f>
        <v>0</v>
      </c>
      <c r="J161" s="18">
        <f>Model!$W$20*((drdp!D161)*MSZ!$B161+(drdp!G161)*MSZ!$C161+(drdp!J161)*MSZ!$D161)</f>
        <v>0</v>
      </c>
      <c r="K161" s="21">
        <f>SUM(E$3:E160)+H161</f>
        <v>-0.16076044658873517</v>
      </c>
      <c r="L161" s="21">
        <f>SUM(F$3:F160)+I161</f>
        <v>-0.33451864618352151</v>
      </c>
      <c r="M161" s="21">
        <f>SUM(G$3:G160)+J161</f>
        <v>0</v>
      </c>
      <c r="N161" s="21"/>
      <c r="O161" s="21"/>
      <c r="P161" s="21"/>
      <c r="Q161" s="19">
        <f t="shared" si="13"/>
        <v>2.5843921187409573E-2</v>
      </c>
      <c r="R161" s="19">
        <f t="shared" si="14"/>
        <v>0.11190272464445605</v>
      </c>
      <c r="S161" s="19">
        <f t="shared" si="15"/>
        <v>0</v>
      </c>
      <c r="T161" s="19">
        <f t="shared" si="16"/>
        <v>5.3777366952722006E-2</v>
      </c>
      <c r="U161" s="19">
        <f t="shared" si="17"/>
        <v>0</v>
      </c>
      <c r="V161" s="19">
        <f t="shared" si="18"/>
        <v>0</v>
      </c>
    </row>
    <row r="162" spans="1:22" x14ac:dyDescent="0.25">
      <c r="A162" s="26">
        <f>Wellpath!E162</f>
        <v>0</v>
      </c>
      <c r="B162" s="22">
        <v>0</v>
      </c>
      <c r="C162" s="22">
        <v>0</v>
      </c>
      <c r="D162" s="22">
        <f>-(SIN(Wellpath!$L162) * COS(Wellpath!$O162) + TAN(Dip) * COS(Wellpath!$L162)) * SIN(Wellpath!$L162) * SIN(Wellpath!$O162)</f>
        <v>0</v>
      </c>
      <c r="E162" s="20">
        <f>Model!$W$20*((drdp!B162+drdp!K162)*MSZ!$B162+(drdp!E162+drdp!N162)*MSZ!$C162+(drdp!H162+drdp!Q162)*MSZ!$D162)</f>
        <v>0</v>
      </c>
      <c r="F162" s="20">
        <f>Model!$W$20*((drdp!C162+drdp!L162)*MSZ!$B162+(drdp!F162+drdp!O162)*MSZ!$C162+(drdp!I162+drdp!R162)*MSZ!$D162)</f>
        <v>0</v>
      </c>
      <c r="G162" s="20">
        <f>Model!$W$20*((drdp!D162+drdp!M162)*MSZ!$B162+(drdp!G162+drdp!P162)*MSZ!$C162+(drdp!J162+drdp!S162)*MSZ!$D162)</f>
        <v>0</v>
      </c>
      <c r="H162" s="18">
        <f>Model!$W$20*((drdp!B162)*MSZ!$B162+(drdp!E162)*MSZ!$C162+(drdp!H162)*MSZ!$D162)</f>
        <v>0</v>
      </c>
      <c r="I162" s="18">
        <f>Model!$W$20*((drdp!C162)*MSZ!$B162+(drdp!F162)*MSZ!$C162+(drdp!I162)*MSZ!$D162)</f>
        <v>0</v>
      </c>
      <c r="J162" s="18">
        <f>Model!$W$20*((drdp!D162)*MSZ!$B162+(drdp!G162)*MSZ!$C162+(drdp!J162)*MSZ!$D162)</f>
        <v>0</v>
      </c>
      <c r="K162" s="21">
        <f>SUM(E$3:E161)+H162</f>
        <v>-0.16076044658873517</v>
      </c>
      <c r="L162" s="21">
        <f>SUM(F$3:F161)+I162</f>
        <v>-0.33451864618352151</v>
      </c>
      <c r="M162" s="21">
        <f>SUM(G$3:G161)+J162</f>
        <v>0</v>
      </c>
      <c r="N162" s="21"/>
      <c r="O162" s="21"/>
      <c r="P162" s="21"/>
      <c r="Q162" s="19">
        <f t="shared" si="13"/>
        <v>2.5843921187409573E-2</v>
      </c>
      <c r="R162" s="19">
        <f t="shared" si="14"/>
        <v>0.11190272464445605</v>
      </c>
      <c r="S162" s="19">
        <f t="shared" si="15"/>
        <v>0</v>
      </c>
      <c r="T162" s="19">
        <f t="shared" si="16"/>
        <v>5.3777366952722006E-2</v>
      </c>
      <c r="U162" s="19">
        <f t="shared" si="17"/>
        <v>0</v>
      </c>
      <c r="V162" s="19">
        <f t="shared" si="18"/>
        <v>0</v>
      </c>
    </row>
    <row r="163" spans="1:22" x14ac:dyDescent="0.25">
      <c r="A163" s="26">
        <f>Wellpath!E163</f>
        <v>0</v>
      </c>
      <c r="B163" s="22">
        <v>0</v>
      </c>
      <c r="C163" s="22">
        <v>0</v>
      </c>
      <c r="D163" s="22">
        <f>-(SIN(Wellpath!$L163) * COS(Wellpath!$O163) + TAN(Dip) * COS(Wellpath!$L163)) * SIN(Wellpath!$L163) * SIN(Wellpath!$O163)</f>
        <v>0</v>
      </c>
      <c r="E163" s="20">
        <f>Model!$W$20*((drdp!B163+drdp!K163)*MSZ!$B163+(drdp!E163+drdp!N163)*MSZ!$C163+(drdp!H163+drdp!Q163)*MSZ!$D163)</f>
        <v>0</v>
      </c>
      <c r="F163" s="20">
        <f>Model!$W$20*((drdp!C163+drdp!L163)*MSZ!$B163+(drdp!F163+drdp!O163)*MSZ!$C163+(drdp!I163+drdp!R163)*MSZ!$D163)</f>
        <v>0</v>
      </c>
      <c r="G163" s="20">
        <f>Model!$W$20*((drdp!D163+drdp!M163)*MSZ!$B163+(drdp!G163+drdp!P163)*MSZ!$C163+(drdp!J163+drdp!S163)*MSZ!$D163)</f>
        <v>0</v>
      </c>
      <c r="H163" s="18">
        <f>Model!$W$20*((drdp!B163)*MSZ!$B163+(drdp!E163)*MSZ!$C163+(drdp!H163)*MSZ!$D163)</f>
        <v>0</v>
      </c>
      <c r="I163" s="18">
        <f>Model!$W$20*((drdp!C163)*MSZ!$B163+(drdp!F163)*MSZ!$C163+(drdp!I163)*MSZ!$D163)</f>
        <v>0</v>
      </c>
      <c r="J163" s="18">
        <f>Model!$W$20*((drdp!D163)*MSZ!$B163+(drdp!G163)*MSZ!$C163+(drdp!J163)*MSZ!$D163)</f>
        <v>0</v>
      </c>
      <c r="K163" s="21">
        <f>SUM(E$3:E162)+H163</f>
        <v>-0.16076044658873517</v>
      </c>
      <c r="L163" s="21">
        <f>SUM(F$3:F162)+I163</f>
        <v>-0.33451864618352151</v>
      </c>
      <c r="M163" s="21">
        <f>SUM(G$3:G162)+J163</f>
        <v>0</v>
      </c>
      <c r="N163" s="21"/>
      <c r="O163" s="21"/>
      <c r="P163" s="21"/>
      <c r="Q163" s="19">
        <f t="shared" si="13"/>
        <v>2.5843921187409573E-2</v>
      </c>
      <c r="R163" s="19">
        <f t="shared" si="14"/>
        <v>0.11190272464445605</v>
      </c>
      <c r="S163" s="19">
        <f t="shared" si="15"/>
        <v>0</v>
      </c>
      <c r="T163" s="19">
        <f t="shared" si="16"/>
        <v>5.3777366952722006E-2</v>
      </c>
      <c r="U163" s="19">
        <f t="shared" si="17"/>
        <v>0</v>
      </c>
      <c r="V163" s="19">
        <f t="shared" si="18"/>
        <v>0</v>
      </c>
    </row>
    <row r="164" spans="1:22" x14ac:dyDescent="0.25">
      <c r="A164" s="26">
        <f>Wellpath!E164</f>
        <v>0</v>
      </c>
      <c r="B164" s="22">
        <v>0</v>
      </c>
      <c r="C164" s="22">
        <v>0</v>
      </c>
      <c r="D164" s="22">
        <f>-(SIN(Wellpath!$L164) * COS(Wellpath!$O164) + TAN(Dip) * COS(Wellpath!$L164)) * SIN(Wellpath!$L164) * SIN(Wellpath!$O164)</f>
        <v>0</v>
      </c>
      <c r="E164" s="20">
        <f>Model!$W$20*((drdp!B164+drdp!K164)*MSZ!$B164+(drdp!E164+drdp!N164)*MSZ!$C164+(drdp!H164+drdp!Q164)*MSZ!$D164)</f>
        <v>0</v>
      </c>
      <c r="F164" s="20">
        <f>Model!$W$20*((drdp!C164+drdp!L164)*MSZ!$B164+(drdp!F164+drdp!O164)*MSZ!$C164+(drdp!I164+drdp!R164)*MSZ!$D164)</f>
        <v>0</v>
      </c>
      <c r="G164" s="20">
        <f>Model!$W$20*((drdp!D164+drdp!M164)*MSZ!$B164+(drdp!G164+drdp!P164)*MSZ!$C164+(drdp!J164+drdp!S164)*MSZ!$D164)</f>
        <v>0</v>
      </c>
      <c r="H164" s="18">
        <f>Model!$W$20*((drdp!B164)*MSZ!$B164+(drdp!E164)*MSZ!$C164+(drdp!H164)*MSZ!$D164)</f>
        <v>0</v>
      </c>
      <c r="I164" s="18">
        <f>Model!$W$20*((drdp!C164)*MSZ!$B164+(drdp!F164)*MSZ!$C164+(drdp!I164)*MSZ!$D164)</f>
        <v>0</v>
      </c>
      <c r="J164" s="18">
        <f>Model!$W$20*((drdp!D164)*MSZ!$B164+(drdp!G164)*MSZ!$C164+(drdp!J164)*MSZ!$D164)</f>
        <v>0</v>
      </c>
      <c r="K164" s="21">
        <f>SUM(E$3:E163)+H164</f>
        <v>-0.16076044658873517</v>
      </c>
      <c r="L164" s="21">
        <f>SUM(F$3:F163)+I164</f>
        <v>-0.33451864618352151</v>
      </c>
      <c r="M164" s="21">
        <f>SUM(G$3:G163)+J164</f>
        <v>0</v>
      </c>
      <c r="N164" s="21"/>
      <c r="O164" s="21"/>
      <c r="P164" s="21"/>
      <c r="Q164" s="19">
        <f t="shared" si="13"/>
        <v>2.5843921187409573E-2</v>
      </c>
      <c r="R164" s="19">
        <f t="shared" si="14"/>
        <v>0.11190272464445605</v>
      </c>
      <c r="S164" s="19">
        <f t="shared" si="15"/>
        <v>0</v>
      </c>
      <c r="T164" s="19">
        <f t="shared" si="16"/>
        <v>5.3777366952722006E-2</v>
      </c>
      <c r="U164" s="19">
        <f t="shared" si="17"/>
        <v>0</v>
      </c>
      <c r="V164" s="19">
        <f t="shared" si="18"/>
        <v>0</v>
      </c>
    </row>
    <row r="165" spans="1:22" x14ac:dyDescent="0.25">
      <c r="A165" s="26">
        <f>Wellpath!E165</f>
        <v>0</v>
      </c>
      <c r="B165" s="22">
        <v>0</v>
      </c>
      <c r="C165" s="22">
        <v>0</v>
      </c>
      <c r="D165" s="22">
        <f>-(SIN(Wellpath!$L165) * COS(Wellpath!$O165) + TAN(Dip) * COS(Wellpath!$L165)) * SIN(Wellpath!$L165) * SIN(Wellpath!$O165)</f>
        <v>0</v>
      </c>
      <c r="E165" s="20">
        <f>Model!$W$20*((drdp!B165+drdp!K165)*MSZ!$B165+(drdp!E165+drdp!N165)*MSZ!$C165+(drdp!H165+drdp!Q165)*MSZ!$D165)</f>
        <v>0</v>
      </c>
      <c r="F165" s="20">
        <f>Model!$W$20*((drdp!C165+drdp!L165)*MSZ!$B165+(drdp!F165+drdp!O165)*MSZ!$C165+(drdp!I165+drdp!R165)*MSZ!$D165)</f>
        <v>0</v>
      </c>
      <c r="G165" s="20">
        <f>Model!$W$20*((drdp!D165+drdp!M165)*MSZ!$B165+(drdp!G165+drdp!P165)*MSZ!$C165+(drdp!J165+drdp!S165)*MSZ!$D165)</f>
        <v>0</v>
      </c>
      <c r="H165" s="18">
        <f>Model!$W$20*((drdp!B165)*MSZ!$B165+(drdp!E165)*MSZ!$C165+(drdp!H165)*MSZ!$D165)</f>
        <v>0</v>
      </c>
      <c r="I165" s="18">
        <f>Model!$W$20*((drdp!C165)*MSZ!$B165+(drdp!F165)*MSZ!$C165+(drdp!I165)*MSZ!$D165)</f>
        <v>0</v>
      </c>
      <c r="J165" s="18">
        <f>Model!$W$20*((drdp!D165)*MSZ!$B165+(drdp!G165)*MSZ!$C165+(drdp!J165)*MSZ!$D165)</f>
        <v>0</v>
      </c>
      <c r="K165" s="21">
        <f>SUM(E$3:E164)+H165</f>
        <v>-0.16076044658873517</v>
      </c>
      <c r="L165" s="21">
        <f>SUM(F$3:F164)+I165</f>
        <v>-0.33451864618352151</v>
      </c>
      <c r="M165" s="21">
        <f>SUM(G$3:G164)+J165</f>
        <v>0</v>
      </c>
      <c r="N165" s="21"/>
      <c r="O165" s="21"/>
      <c r="P165" s="21"/>
      <c r="Q165" s="19">
        <f t="shared" si="13"/>
        <v>2.5843921187409573E-2</v>
      </c>
      <c r="R165" s="19">
        <f t="shared" si="14"/>
        <v>0.11190272464445605</v>
      </c>
      <c r="S165" s="19">
        <f t="shared" si="15"/>
        <v>0</v>
      </c>
      <c r="T165" s="19">
        <f t="shared" si="16"/>
        <v>5.3777366952722006E-2</v>
      </c>
      <c r="U165" s="19">
        <f t="shared" si="17"/>
        <v>0</v>
      </c>
      <c r="V165" s="19">
        <f t="shared" si="18"/>
        <v>0</v>
      </c>
    </row>
    <row r="166" spans="1:22" x14ac:dyDescent="0.25">
      <c r="A166" s="26">
        <f>Wellpath!E166</f>
        <v>0</v>
      </c>
      <c r="B166" s="22">
        <v>0</v>
      </c>
      <c r="C166" s="22">
        <v>0</v>
      </c>
      <c r="D166" s="22">
        <f>-(SIN(Wellpath!$L166) * COS(Wellpath!$O166) + TAN(Dip) * COS(Wellpath!$L166)) * SIN(Wellpath!$L166) * SIN(Wellpath!$O166)</f>
        <v>0</v>
      </c>
      <c r="E166" s="20">
        <f>Model!$W$20*((drdp!B166+drdp!K166)*MSZ!$B166+(drdp!E166+drdp!N166)*MSZ!$C166+(drdp!H166+drdp!Q166)*MSZ!$D166)</f>
        <v>0</v>
      </c>
      <c r="F166" s="20">
        <f>Model!$W$20*((drdp!C166+drdp!L166)*MSZ!$B166+(drdp!F166+drdp!O166)*MSZ!$C166+(drdp!I166+drdp!R166)*MSZ!$D166)</f>
        <v>0</v>
      </c>
      <c r="G166" s="20">
        <f>Model!$W$20*((drdp!D166+drdp!M166)*MSZ!$B166+(drdp!G166+drdp!P166)*MSZ!$C166+(drdp!J166+drdp!S166)*MSZ!$D166)</f>
        <v>0</v>
      </c>
      <c r="H166" s="18">
        <f>Model!$W$20*((drdp!B166)*MSZ!$B166+(drdp!E166)*MSZ!$C166+(drdp!H166)*MSZ!$D166)</f>
        <v>0</v>
      </c>
      <c r="I166" s="18">
        <f>Model!$W$20*((drdp!C166)*MSZ!$B166+(drdp!F166)*MSZ!$C166+(drdp!I166)*MSZ!$D166)</f>
        <v>0</v>
      </c>
      <c r="J166" s="18">
        <f>Model!$W$20*((drdp!D166)*MSZ!$B166+(drdp!G166)*MSZ!$C166+(drdp!J166)*MSZ!$D166)</f>
        <v>0</v>
      </c>
      <c r="K166" s="21">
        <f>SUM(E$3:E165)+H166</f>
        <v>-0.16076044658873517</v>
      </c>
      <c r="L166" s="21">
        <f>SUM(F$3:F165)+I166</f>
        <v>-0.33451864618352151</v>
      </c>
      <c r="M166" s="21">
        <f>SUM(G$3:G165)+J166</f>
        <v>0</v>
      </c>
      <c r="N166" s="21"/>
      <c r="O166" s="21"/>
      <c r="P166" s="21"/>
      <c r="Q166" s="19">
        <f t="shared" si="13"/>
        <v>2.5843921187409573E-2</v>
      </c>
      <c r="R166" s="19">
        <f t="shared" si="14"/>
        <v>0.11190272464445605</v>
      </c>
      <c r="S166" s="19">
        <f t="shared" si="15"/>
        <v>0</v>
      </c>
      <c r="T166" s="19">
        <f t="shared" si="16"/>
        <v>5.3777366952722006E-2</v>
      </c>
      <c r="U166" s="19">
        <f t="shared" si="17"/>
        <v>0</v>
      </c>
      <c r="V166" s="19">
        <f t="shared" si="18"/>
        <v>0</v>
      </c>
    </row>
    <row r="167" spans="1:22" x14ac:dyDescent="0.25">
      <c r="A167" s="26">
        <f>Wellpath!E167</f>
        <v>0</v>
      </c>
      <c r="B167" s="22">
        <v>0</v>
      </c>
      <c r="C167" s="22">
        <v>0</v>
      </c>
      <c r="D167" s="22">
        <f>-(SIN(Wellpath!$L167) * COS(Wellpath!$O167) + TAN(Dip) * COS(Wellpath!$L167)) * SIN(Wellpath!$L167) * SIN(Wellpath!$O167)</f>
        <v>0</v>
      </c>
      <c r="E167" s="20">
        <f>Model!$W$20*((drdp!B167+drdp!K167)*MSZ!$B167+(drdp!E167+drdp!N167)*MSZ!$C167+(drdp!H167+drdp!Q167)*MSZ!$D167)</f>
        <v>0</v>
      </c>
      <c r="F167" s="20">
        <f>Model!$W$20*((drdp!C167+drdp!L167)*MSZ!$B167+(drdp!F167+drdp!O167)*MSZ!$C167+(drdp!I167+drdp!R167)*MSZ!$D167)</f>
        <v>0</v>
      </c>
      <c r="G167" s="20">
        <f>Model!$W$20*((drdp!D167+drdp!M167)*MSZ!$B167+(drdp!G167+drdp!P167)*MSZ!$C167+(drdp!J167+drdp!S167)*MSZ!$D167)</f>
        <v>0</v>
      </c>
      <c r="H167" s="18">
        <f>Model!$W$20*((drdp!B167)*MSZ!$B167+(drdp!E167)*MSZ!$C167+(drdp!H167)*MSZ!$D167)</f>
        <v>0</v>
      </c>
      <c r="I167" s="18">
        <f>Model!$W$20*((drdp!C167)*MSZ!$B167+(drdp!F167)*MSZ!$C167+(drdp!I167)*MSZ!$D167)</f>
        <v>0</v>
      </c>
      <c r="J167" s="18">
        <f>Model!$W$20*((drdp!D167)*MSZ!$B167+(drdp!G167)*MSZ!$C167+(drdp!J167)*MSZ!$D167)</f>
        <v>0</v>
      </c>
      <c r="K167" s="21">
        <f>SUM(E$3:E166)+H167</f>
        <v>-0.16076044658873517</v>
      </c>
      <c r="L167" s="21">
        <f>SUM(F$3:F166)+I167</f>
        <v>-0.33451864618352151</v>
      </c>
      <c r="M167" s="21">
        <f>SUM(G$3:G166)+J167</f>
        <v>0</v>
      </c>
      <c r="N167" s="21"/>
      <c r="O167" s="21"/>
      <c r="P167" s="21"/>
      <c r="Q167" s="19">
        <f t="shared" si="13"/>
        <v>2.5843921187409573E-2</v>
      </c>
      <c r="R167" s="19">
        <f t="shared" si="14"/>
        <v>0.11190272464445605</v>
      </c>
      <c r="S167" s="19">
        <f t="shared" si="15"/>
        <v>0</v>
      </c>
      <c r="T167" s="19">
        <f t="shared" si="16"/>
        <v>5.3777366952722006E-2</v>
      </c>
      <c r="U167" s="19">
        <f t="shared" si="17"/>
        <v>0</v>
      </c>
      <c r="V167" s="19">
        <f t="shared" si="18"/>
        <v>0</v>
      </c>
    </row>
    <row r="168" spans="1:22" x14ac:dyDescent="0.25">
      <c r="A168" s="26">
        <f>Wellpath!E168</f>
        <v>0</v>
      </c>
      <c r="B168" s="22">
        <v>0</v>
      </c>
      <c r="C168" s="22">
        <v>0</v>
      </c>
      <c r="D168" s="22">
        <f>-(SIN(Wellpath!$L168) * COS(Wellpath!$O168) + TAN(Dip) * COS(Wellpath!$L168)) * SIN(Wellpath!$L168) * SIN(Wellpath!$O168)</f>
        <v>0</v>
      </c>
      <c r="E168" s="20">
        <f>Model!$W$20*((drdp!B168+drdp!K168)*MSZ!$B168+(drdp!E168+drdp!N168)*MSZ!$C168+(drdp!H168+drdp!Q168)*MSZ!$D168)</f>
        <v>0</v>
      </c>
      <c r="F168" s="20">
        <f>Model!$W$20*((drdp!C168+drdp!L168)*MSZ!$B168+(drdp!F168+drdp!O168)*MSZ!$C168+(drdp!I168+drdp!R168)*MSZ!$D168)</f>
        <v>0</v>
      </c>
      <c r="G168" s="20">
        <f>Model!$W$20*((drdp!D168+drdp!M168)*MSZ!$B168+(drdp!G168+drdp!P168)*MSZ!$C168+(drdp!J168+drdp!S168)*MSZ!$D168)</f>
        <v>0</v>
      </c>
      <c r="H168" s="18">
        <f>Model!$W$20*((drdp!B168)*MSZ!$B168+(drdp!E168)*MSZ!$C168+(drdp!H168)*MSZ!$D168)</f>
        <v>0</v>
      </c>
      <c r="I168" s="18">
        <f>Model!$W$20*((drdp!C168)*MSZ!$B168+(drdp!F168)*MSZ!$C168+(drdp!I168)*MSZ!$D168)</f>
        <v>0</v>
      </c>
      <c r="J168" s="18">
        <f>Model!$W$20*((drdp!D168)*MSZ!$B168+(drdp!G168)*MSZ!$C168+(drdp!J168)*MSZ!$D168)</f>
        <v>0</v>
      </c>
      <c r="K168" s="21">
        <f>SUM(E$3:E167)+H168</f>
        <v>-0.16076044658873517</v>
      </c>
      <c r="L168" s="21">
        <f>SUM(F$3:F167)+I168</f>
        <v>-0.33451864618352151</v>
      </c>
      <c r="M168" s="21">
        <f>SUM(G$3:G167)+J168</f>
        <v>0</v>
      </c>
      <c r="N168" s="21"/>
      <c r="O168" s="21"/>
      <c r="P168" s="21"/>
      <c r="Q168" s="19">
        <f t="shared" si="13"/>
        <v>2.5843921187409573E-2</v>
      </c>
      <c r="R168" s="19">
        <f t="shared" si="14"/>
        <v>0.11190272464445605</v>
      </c>
      <c r="S168" s="19">
        <f t="shared" si="15"/>
        <v>0</v>
      </c>
      <c r="T168" s="19">
        <f t="shared" si="16"/>
        <v>5.3777366952722006E-2</v>
      </c>
      <c r="U168" s="19">
        <f t="shared" si="17"/>
        <v>0</v>
      </c>
      <c r="V168" s="19">
        <f t="shared" si="18"/>
        <v>0</v>
      </c>
    </row>
    <row r="169" spans="1:22" x14ac:dyDescent="0.25">
      <c r="A169" s="26">
        <f>Wellpath!E169</f>
        <v>0</v>
      </c>
      <c r="B169" s="22">
        <v>0</v>
      </c>
      <c r="C169" s="22">
        <v>0</v>
      </c>
      <c r="D169" s="22">
        <f>-(SIN(Wellpath!$L169) * COS(Wellpath!$O169) + TAN(Dip) * COS(Wellpath!$L169)) * SIN(Wellpath!$L169) * SIN(Wellpath!$O169)</f>
        <v>0</v>
      </c>
      <c r="E169" s="20">
        <f>Model!$W$20*((drdp!B169+drdp!K169)*MSZ!$B169+(drdp!E169+drdp!N169)*MSZ!$C169+(drdp!H169+drdp!Q169)*MSZ!$D169)</f>
        <v>0</v>
      </c>
      <c r="F169" s="20">
        <f>Model!$W$20*((drdp!C169+drdp!L169)*MSZ!$B169+(drdp!F169+drdp!O169)*MSZ!$C169+(drdp!I169+drdp!R169)*MSZ!$D169)</f>
        <v>0</v>
      </c>
      <c r="G169" s="20">
        <f>Model!$W$20*((drdp!D169+drdp!M169)*MSZ!$B169+(drdp!G169+drdp!P169)*MSZ!$C169+(drdp!J169+drdp!S169)*MSZ!$D169)</f>
        <v>0</v>
      </c>
      <c r="H169" s="18">
        <f>Model!$W$20*((drdp!B169)*MSZ!$B169+(drdp!E169)*MSZ!$C169+(drdp!H169)*MSZ!$D169)</f>
        <v>0</v>
      </c>
      <c r="I169" s="18">
        <f>Model!$W$20*((drdp!C169)*MSZ!$B169+(drdp!F169)*MSZ!$C169+(drdp!I169)*MSZ!$D169)</f>
        <v>0</v>
      </c>
      <c r="J169" s="18">
        <f>Model!$W$20*((drdp!D169)*MSZ!$B169+(drdp!G169)*MSZ!$C169+(drdp!J169)*MSZ!$D169)</f>
        <v>0</v>
      </c>
      <c r="K169" s="21">
        <f>SUM(E$3:E168)+H169</f>
        <v>-0.16076044658873517</v>
      </c>
      <c r="L169" s="21">
        <f>SUM(F$3:F168)+I169</f>
        <v>-0.33451864618352151</v>
      </c>
      <c r="M169" s="21">
        <f>SUM(G$3:G168)+J169</f>
        <v>0</v>
      </c>
      <c r="N169" s="21"/>
      <c r="O169" s="21"/>
      <c r="P169" s="21"/>
      <c r="Q169" s="19">
        <f t="shared" si="13"/>
        <v>2.5843921187409573E-2</v>
      </c>
      <c r="R169" s="19">
        <f t="shared" si="14"/>
        <v>0.11190272464445605</v>
      </c>
      <c r="S169" s="19">
        <f t="shared" si="15"/>
        <v>0</v>
      </c>
      <c r="T169" s="19">
        <f t="shared" si="16"/>
        <v>5.3777366952722006E-2</v>
      </c>
      <c r="U169" s="19">
        <f t="shared" si="17"/>
        <v>0</v>
      </c>
      <c r="V169" s="19">
        <f t="shared" si="18"/>
        <v>0</v>
      </c>
    </row>
    <row r="170" spans="1:22" x14ac:dyDescent="0.25">
      <c r="A170" s="26">
        <f>Wellpath!E170</f>
        <v>0</v>
      </c>
      <c r="B170" s="22">
        <v>0</v>
      </c>
      <c r="C170" s="22">
        <v>0</v>
      </c>
      <c r="D170" s="22">
        <f>-(SIN(Wellpath!$L170) * COS(Wellpath!$O170) + TAN(Dip) * COS(Wellpath!$L170)) * SIN(Wellpath!$L170) * SIN(Wellpath!$O170)</f>
        <v>0</v>
      </c>
      <c r="E170" s="20">
        <f>Model!$W$20*((drdp!B170+drdp!K170)*MSZ!$B170+(drdp!E170+drdp!N170)*MSZ!$C170+(drdp!H170+drdp!Q170)*MSZ!$D170)</f>
        <v>0</v>
      </c>
      <c r="F170" s="20">
        <f>Model!$W$20*((drdp!C170+drdp!L170)*MSZ!$B170+(drdp!F170+drdp!O170)*MSZ!$C170+(drdp!I170+drdp!R170)*MSZ!$D170)</f>
        <v>0</v>
      </c>
      <c r="G170" s="20">
        <f>Model!$W$20*((drdp!D170+drdp!M170)*MSZ!$B170+(drdp!G170+drdp!P170)*MSZ!$C170+(drdp!J170+drdp!S170)*MSZ!$D170)</f>
        <v>0</v>
      </c>
      <c r="H170" s="18">
        <f>Model!$W$20*((drdp!B170)*MSZ!$B170+(drdp!E170)*MSZ!$C170+(drdp!H170)*MSZ!$D170)</f>
        <v>0</v>
      </c>
      <c r="I170" s="18">
        <f>Model!$W$20*((drdp!C170)*MSZ!$B170+(drdp!F170)*MSZ!$C170+(drdp!I170)*MSZ!$D170)</f>
        <v>0</v>
      </c>
      <c r="J170" s="18">
        <f>Model!$W$20*((drdp!D170)*MSZ!$B170+(drdp!G170)*MSZ!$C170+(drdp!J170)*MSZ!$D170)</f>
        <v>0</v>
      </c>
      <c r="K170" s="21">
        <f>SUM(E$3:E169)+H170</f>
        <v>-0.16076044658873517</v>
      </c>
      <c r="L170" s="21">
        <f>SUM(F$3:F169)+I170</f>
        <v>-0.33451864618352151</v>
      </c>
      <c r="M170" s="21">
        <f>SUM(G$3:G169)+J170</f>
        <v>0</v>
      </c>
      <c r="N170" s="21"/>
      <c r="O170" s="21"/>
      <c r="P170" s="21"/>
      <c r="Q170" s="19">
        <f t="shared" si="13"/>
        <v>2.5843921187409573E-2</v>
      </c>
      <c r="R170" s="19">
        <f t="shared" si="14"/>
        <v>0.11190272464445605</v>
      </c>
      <c r="S170" s="19">
        <f t="shared" si="15"/>
        <v>0</v>
      </c>
      <c r="T170" s="19">
        <f t="shared" si="16"/>
        <v>5.3777366952722006E-2</v>
      </c>
      <c r="U170" s="19">
        <f t="shared" si="17"/>
        <v>0</v>
      </c>
      <c r="V170" s="19">
        <f t="shared" si="18"/>
        <v>0</v>
      </c>
    </row>
    <row r="171" spans="1:22" x14ac:dyDescent="0.25">
      <c r="A171" s="26">
        <f>Wellpath!E171</f>
        <v>0</v>
      </c>
      <c r="B171" s="22">
        <v>0</v>
      </c>
      <c r="C171" s="22">
        <v>0</v>
      </c>
      <c r="D171" s="22">
        <f>-(SIN(Wellpath!$L171) * COS(Wellpath!$O171) + TAN(Dip) * COS(Wellpath!$L171)) * SIN(Wellpath!$L171) * SIN(Wellpath!$O171)</f>
        <v>0</v>
      </c>
      <c r="E171" s="20">
        <f>Model!$W$20*((drdp!B171+drdp!K171)*MSZ!$B171+(drdp!E171+drdp!N171)*MSZ!$C171+(drdp!H171+drdp!Q171)*MSZ!$D171)</f>
        <v>0</v>
      </c>
      <c r="F171" s="20">
        <f>Model!$W$20*((drdp!C171+drdp!L171)*MSZ!$B171+(drdp!F171+drdp!O171)*MSZ!$C171+(drdp!I171+drdp!R171)*MSZ!$D171)</f>
        <v>0</v>
      </c>
      <c r="G171" s="20">
        <f>Model!$W$20*((drdp!D171+drdp!M171)*MSZ!$B171+(drdp!G171+drdp!P171)*MSZ!$C171+(drdp!J171+drdp!S171)*MSZ!$D171)</f>
        <v>0</v>
      </c>
      <c r="H171" s="18">
        <f>Model!$W$20*((drdp!B171)*MSZ!$B171+(drdp!E171)*MSZ!$C171+(drdp!H171)*MSZ!$D171)</f>
        <v>0</v>
      </c>
      <c r="I171" s="18">
        <f>Model!$W$20*((drdp!C171)*MSZ!$B171+(drdp!F171)*MSZ!$C171+(drdp!I171)*MSZ!$D171)</f>
        <v>0</v>
      </c>
      <c r="J171" s="18">
        <f>Model!$W$20*((drdp!D171)*MSZ!$B171+(drdp!G171)*MSZ!$C171+(drdp!J171)*MSZ!$D171)</f>
        <v>0</v>
      </c>
      <c r="K171" s="21">
        <f>SUM(E$3:E170)+H171</f>
        <v>-0.16076044658873517</v>
      </c>
      <c r="L171" s="21">
        <f>SUM(F$3:F170)+I171</f>
        <v>-0.33451864618352151</v>
      </c>
      <c r="M171" s="21">
        <f>SUM(G$3:G170)+J171</f>
        <v>0</v>
      </c>
      <c r="N171" s="21"/>
      <c r="O171" s="21"/>
      <c r="P171" s="21"/>
      <c r="Q171" s="19">
        <f t="shared" si="13"/>
        <v>2.5843921187409573E-2</v>
      </c>
      <c r="R171" s="19">
        <f t="shared" si="14"/>
        <v>0.11190272464445605</v>
      </c>
      <c r="S171" s="19">
        <f t="shared" si="15"/>
        <v>0</v>
      </c>
      <c r="T171" s="19">
        <f t="shared" si="16"/>
        <v>5.3777366952722006E-2</v>
      </c>
      <c r="U171" s="19">
        <f t="shared" si="17"/>
        <v>0</v>
      </c>
      <c r="V171" s="19">
        <f t="shared" si="18"/>
        <v>0</v>
      </c>
    </row>
    <row r="172" spans="1:22" x14ac:dyDescent="0.25">
      <c r="A172" s="26">
        <f>Wellpath!E172</f>
        <v>0</v>
      </c>
      <c r="B172" s="22">
        <v>0</v>
      </c>
      <c r="C172" s="22">
        <v>0</v>
      </c>
      <c r="D172" s="22">
        <f>-(SIN(Wellpath!$L172) * COS(Wellpath!$O172) + TAN(Dip) * COS(Wellpath!$L172)) * SIN(Wellpath!$L172) * SIN(Wellpath!$O172)</f>
        <v>0</v>
      </c>
      <c r="E172" s="20">
        <f>Model!$W$20*((drdp!B172+drdp!K172)*MSZ!$B172+(drdp!E172+drdp!N172)*MSZ!$C172+(drdp!H172+drdp!Q172)*MSZ!$D172)</f>
        <v>0</v>
      </c>
      <c r="F172" s="20">
        <f>Model!$W$20*((drdp!C172+drdp!L172)*MSZ!$B172+(drdp!F172+drdp!O172)*MSZ!$C172+(drdp!I172+drdp!R172)*MSZ!$D172)</f>
        <v>0</v>
      </c>
      <c r="G172" s="20">
        <f>Model!$W$20*((drdp!D172+drdp!M172)*MSZ!$B172+(drdp!G172+drdp!P172)*MSZ!$C172+(drdp!J172+drdp!S172)*MSZ!$D172)</f>
        <v>0</v>
      </c>
      <c r="H172" s="18">
        <f>Model!$W$20*((drdp!B172)*MSZ!$B172+(drdp!E172)*MSZ!$C172+(drdp!H172)*MSZ!$D172)</f>
        <v>0</v>
      </c>
      <c r="I172" s="18">
        <f>Model!$W$20*((drdp!C172)*MSZ!$B172+(drdp!F172)*MSZ!$C172+(drdp!I172)*MSZ!$D172)</f>
        <v>0</v>
      </c>
      <c r="J172" s="18">
        <f>Model!$W$20*((drdp!D172)*MSZ!$B172+(drdp!G172)*MSZ!$C172+(drdp!J172)*MSZ!$D172)</f>
        <v>0</v>
      </c>
      <c r="K172" s="21">
        <f>SUM(E$3:E171)+H172</f>
        <v>-0.16076044658873517</v>
      </c>
      <c r="L172" s="21">
        <f>SUM(F$3:F171)+I172</f>
        <v>-0.33451864618352151</v>
      </c>
      <c r="M172" s="21">
        <f>SUM(G$3:G171)+J172</f>
        <v>0</v>
      </c>
      <c r="N172" s="21"/>
      <c r="O172" s="21"/>
      <c r="P172" s="21"/>
      <c r="Q172" s="19">
        <f t="shared" si="13"/>
        <v>2.5843921187409573E-2</v>
      </c>
      <c r="R172" s="19">
        <f t="shared" si="14"/>
        <v>0.11190272464445605</v>
      </c>
      <c r="S172" s="19">
        <f t="shared" si="15"/>
        <v>0</v>
      </c>
      <c r="T172" s="19">
        <f t="shared" si="16"/>
        <v>5.3777366952722006E-2</v>
      </c>
      <c r="U172" s="19">
        <f t="shared" si="17"/>
        <v>0</v>
      </c>
      <c r="V172" s="19">
        <f t="shared" si="18"/>
        <v>0</v>
      </c>
    </row>
    <row r="173" spans="1:22" x14ac:dyDescent="0.25">
      <c r="A173" s="26">
        <f>Wellpath!E173</f>
        <v>0</v>
      </c>
      <c r="B173" s="22">
        <v>0</v>
      </c>
      <c r="C173" s="22">
        <v>0</v>
      </c>
      <c r="D173" s="22">
        <f>-(SIN(Wellpath!$L173) * COS(Wellpath!$O173) + TAN(Dip) * COS(Wellpath!$L173)) * SIN(Wellpath!$L173) * SIN(Wellpath!$O173)</f>
        <v>0</v>
      </c>
      <c r="E173" s="20">
        <f>Model!$W$20*((drdp!B173+drdp!K173)*MSZ!$B173+(drdp!E173+drdp!N173)*MSZ!$C173+(drdp!H173+drdp!Q173)*MSZ!$D173)</f>
        <v>0</v>
      </c>
      <c r="F173" s="20">
        <f>Model!$W$20*((drdp!C173+drdp!L173)*MSZ!$B173+(drdp!F173+drdp!O173)*MSZ!$C173+(drdp!I173+drdp!R173)*MSZ!$D173)</f>
        <v>0</v>
      </c>
      <c r="G173" s="20">
        <f>Model!$W$20*((drdp!D173+drdp!M173)*MSZ!$B173+(drdp!G173+drdp!P173)*MSZ!$C173+(drdp!J173+drdp!S173)*MSZ!$D173)</f>
        <v>0</v>
      </c>
      <c r="H173" s="18">
        <f>Model!$W$20*((drdp!B173)*MSZ!$B173+(drdp!E173)*MSZ!$C173+(drdp!H173)*MSZ!$D173)</f>
        <v>0</v>
      </c>
      <c r="I173" s="18">
        <f>Model!$W$20*((drdp!C173)*MSZ!$B173+(drdp!F173)*MSZ!$C173+(drdp!I173)*MSZ!$D173)</f>
        <v>0</v>
      </c>
      <c r="J173" s="18">
        <f>Model!$W$20*((drdp!D173)*MSZ!$B173+(drdp!G173)*MSZ!$C173+(drdp!J173)*MSZ!$D173)</f>
        <v>0</v>
      </c>
      <c r="K173" s="21">
        <f>SUM(E$3:E172)+H173</f>
        <v>-0.16076044658873517</v>
      </c>
      <c r="L173" s="21">
        <f>SUM(F$3:F172)+I173</f>
        <v>-0.33451864618352151</v>
      </c>
      <c r="M173" s="21">
        <f>SUM(G$3:G172)+J173</f>
        <v>0</v>
      </c>
      <c r="N173" s="21"/>
      <c r="O173" s="21"/>
      <c r="P173" s="21"/>
      <c r="Q173" s="19">
        <f t="shared" si="13"/>
        <v>2.5843921187409573E-2</v>
      </c>
      <c r="R173" s="19">
        <f t="shared" si="14"/>
        <v>0.11190272464445605</v>
      </c>
      <c r="S173" s="19">
        <f t="shared" si="15"/>
        <v>0</v>
      </c>
      <c r="T173" s="19">
        <f t="shared" si="16"/>
        <v>5.3777366952722006E-2</v>
      </c>
      <c r="U173" s="19">
        <f t="shared" si="17"/>
        <v>0</v>
      </c>
      <c r="V173" s="19">
        <f t="shared" si="18"/>
        <v>0</v>
      </c>
    </row>
    <row r="174" spans="1:22" x14ac:dyDescent="0.25">
      <c r="A174" s="26">
        <f>Wellpath!E174</f>
        <v>0</v>
      </c>
      <c r="B174" s="22">
        <v>0</v>
      </c>
      <c r="C174" s="22">
        <v>0</v>
      </c>
      <c r="D174" s="22">
        <f>-(SIN(Wellpath!$L174) * COS(Wellpath!$O174) + TAN(Dip) * COS(Wellpath!$L174)) * SIN(Wellpath!$L174) * SIN(Wellpath!$O174)</f>
        <v>0</v>
      </c>
      <c r="E174" s="20">
        <f>Model!$W$20*((drdp!B174+drdp!K174)*MSZ!$B174+(drdp!E174+drdp!N174)*MSZ!$C174+(drdp!H174+drdp!Q174)*MSZ!$D174)</f>
        <v>0</v>
      </c>
      <c r="F174" s="20">
        <f>Model!$W$20*((drdp!C174+drdp!L174)*MSZ!$B174+(drdp!F174+drdp!O174)*MSZ!$C174+(drdp!I174+drdp!R174)*MSZ!$D174)</f>
        <v>0</v>
      </c>
      <c r="G174" s="20">
        <f>Model!$W$20*((drdp!D174+drdp!M174)*MSZ!$B174+(drdp!G174+drdp!P174)*MSZ!$C174+(drdp!J174+drdp!S174)*MSZ!$D174)</f>
        <v>0</v>
      </c>
      <c r="H174" s="18">
        <f>Model!$W$20*((drdp!B174)*MSZ!$B174+(drdp!E174)*MSZ!$C174+(drdp!H174)*MSZ!$D174)</f>
        <v>0</v>
      </c>
      <c r="I174" s="18">
        <f>Model!$W$20*((drdp!C174)*MSZ!$B174+(drdp!F174)*MSZ!$C174+(drdp!I174)*MSZ!$D174)</f>
        <v>0</v>
      </c>
      <c r="J174" s="18">
        <f>Model!$W$20*((drdp!D174)*MSZ!$B174+(drdp!G174)*MSZ!$C174+(drdp!J174)*MSZ!$D174)</f>
        <v>0</v>
      </c>
      <c r="K174" s="21">
        <f>SUM(E$3:E173)+H174</f>
        <v>-0.16076044658873517</v>
      </c>
      <c r="L174" s="21">
        <f>SUM(F$3:F173)+I174</f>
        <v>-0.33451864618352151</v>
      </c>
      <c r="M174" s="21">
        <f>SUM(G$3:G173)+J174</f>
        <v>0</v>
      </c>
      <c r="N174" s="21"/>
      <c r="O174" s="21"/>
      <c r="P174" s="21"/>
      <c r="Q174" s="19">
        <f t="shared" si="13"/>
        <v>2.5843921187409573E-2</v>
      </c>
      <c r="R174" s="19">
        <f t="shared" si="14"/>
        <v>0.11190272464445605</v>
      </c>
      <c r="S174" s="19">
        <f t="shared" si="15"/>
        <v>0</v>
      </c>
      <c r="T174" s="19">
        <f t="shared" si="16"/>
        <v>5.3777366952722006E-2</v>
      </c>
      <c r="U174" s="19">
        <f t="shared" si="17"/>
        <v>0</v>
      </c>
      <c r="V174" s="19">
        <f t="shared" si="18"/>
        <v>0</v>
      </c>
    </row>
    <row r="175" spans="1:22" x14ac:dyDescent="0.25">
      <c r="A175" s="26">
        <f>Wellpath!E175</f>
        <v>0</v>
      </c>
      <c r="B175" s="22">
        <v>0</v>
      </c>
      <c r="C175" s="22">
        <v>0</v>
      </c>
      <c r="D175" s="22">
        <f>-(SIN(Wellpath!$L175) * COS(Wellpath!$O175) + TAN(Dip) * COS(Wellpath!$L175)) * SIN(Wellpath!$L175) * SIN(Wellpath!$O175)</f>
        <v>0</v>
      </c>
      <c r="E175" s="20">
        <f>Model!$W$20*((drdp!B175+drdp!K175)*MSZ!$B175+(drdp!E175+drdp!N175)*MSZ!$C175+(drdp!H175+drdp!Q175)*MSZ!$D175)</f>
        <v>0</v>
      </c>
      <c r="F175" s="20">
        <f>Model!$W$20*((drdp!C175+drdp!L175)*MSZ!$B175+(drdp!F175+drdp!O175)*MSZ!$C175+(drdp!I175+drdp!R175)*MSZ!$D175)</f>
        <v>0</v>
      </c>
      <c r="G175" s="20">
        <f>Model!$W$20*((drdp!D175+drdp!M175)*MSZ!$B175+(drdp!G175+drdp!P175)*MSZ!$C175+(drdp!J175+drdp!S175)*MSZ!$D175)</f>
        <v>0</v>
      </c>
      <c r="H175" s="18">
        <f>Model!$W$20*((drdp!B175)*MSZ!$B175+(drdp!E175)*MSZ!$C175+(drdp!H175)*MSZ!$D175)</f>
        <v>0</v>
      </c>
      <c r="I175" s="18">
        <f>Model!$W$20*((drdp!C175)*MSZ!$B175+(drdp!F175)*MSZ!$C175+(drdp!I175)*MSZ!$D175)</f>
        <v>0</v>
      </c>
      <c r="J175" s="18">
        <f>Model!$W$20*((drdp!D175)*MSZ!$B175+(drdp!G175)*MSZ!$C175+(drdp!J175)*MSZ!$D175)</f>
        <v>0</v>
      </c>
      <c r="K175" s="21">
        <f>SUM(E$3:E174)+H175</f>
        <v>-0.16076044658873517</v>
      </c>
      <c r="L175" s="21">
        <f>SUM(F$3:F174)+I175</f>
        <v>-0.33451864618352151</v>
      </c>
      <c r="M175" s="21">
        <f>SUM(G$3:G174)+J175</f>
        <v>0</v>
      </c>
      <c r="N175" s="21"/>
      <c r="O175" s="21"/>
      <c r="P175" s="21"/>
      <c r="Q175" s="19">
        <f t="shared" si="13"/>
        <v>2.5843921187409573E-2</v>
      </c>
      <c r="R175" s="19">
        <f t="shared" si="14"/>
        <v>0.11190272464445605</v>
      </c>
      <c r="S175" s="19">
        <f t="shared" si="15"/>
        <v>0</v>
      </c>
      <c r="T175" s="19">
        <f t="shared" si="16"/>
        <v>5.3777366952722006E-2</v>
      </c>
      <c r="U175" s="19">
        <f t="shared" si="17"/>
        <v>0</v>
      </c>
      <c r="V175" s="19">
        <f t="shared" si="18"/>
        <v>0</v>
      </c>
    </row>
    <row r="176" spans="1:22" x14ac:dyDescent="0.25">
      <c r="A176" s="26">
        <f>Wellpath!E176</f>
        <v>0</v>
      </c>
      <c r="B176" s="22">
        <v>0</v>
      </c>
      <c r="C176" s="22">
        <v>0</v>
      </c>
      <c r="D176" s="22">
        <f>-(SIN(Wellpath!$L176) * COS(Wellpath!$O176) + TAN(Dip) * COS(Wellpath!$L176)) * SIN(Wellpath!$L176) * SIN(Wellpath!$O176)</f>
        <v>0</v>
      </c>
      <c r="E176" s="20">
        <f>Model!$W$20*((drdp!B176+drdp!K176)*MSZ!$B176+(drdp!E176+drdp!N176)*MSZ!$C176+(drdp!H176+drdp!Q176)*MSZ!$D176)</f>
        <v>0</v>
      </c>
      <c r="F176" s="20">
        <f>Model!$W$20*((drdp!C176+drdp!L176)*MSZ!$B176+(drdp!F176+drdp!O176)*MSZ!$C176+(drdp!I176+drdp!R176)*MSZ!$D176)</f>
        <v>0</v>
      </c>
      <c r="G176" s="20">
        <f>Model!$W$20*((drdp!D176+drdp!M176)*MSZ!$B176+(drdp!G176+drdp!P176)*MSZ!$C176+(drdp!J176+drdp!S176)*MSZ!$D176)</f>
        <v>0</v>
      </c>
      <c r="H176" s="18">
        <f>Model!$W$20*((drdp!B176)*MSZ!$B176+(drdp!E176)*MSZ!$C176+(drdp!H176)*MSZ!$D176)</f>
        <v>0</v>
      </c>
      <c r="I176" s="18">
        <f>Model!$W$20*((drdp!C176)*MSZ!$B176+(drdp!F176)*MSZ!$C176+(drdp!I176)*MSZ!$D176)</f>
        <v>0</v>
      </c>
      <c r="J176" s="18">
        <f>Model!$W$20*((drdp!D176)*MSZ!$B176+(drdp!G176)*MSZ!$C176+(drdp!J176)*MSZ!$D176)</f>
        <v>0</v>
      </c>
      <c r="K176" s="21">
        <f>SUM(E$3:E175)+H176</f>
        <v>-0.16076044658873517</v>
      </c>
      <c r="L176" s="21">
        <f>SUM(F$3:F175)+I176</f>
        <v>-0.33451864618352151</v>
      </c>
      <c r="M176" s="21">
        <f>SUM(G$3:G175)+J176</f>
        <v>0</v>
      </c>
      <c r="N176" s="21"/>
      <c r="O176" s="21"/>
      <c r="P176" s="21"/>
      <c r="Q176" s="19">
        <f t="shared" si="13"/>
        <v>2.5843921187409573E-2</v>
      </c>
      <c r="R176" s="19">
        <f t="shared" si="14"/>
        <v>0.11190272464445605</v>
      </c>
      <c r="S176" s="19">
        <f t="shared" si="15"/>
        <v>0</v>
      </c>
      <c r="T176" s="19">
        <f t="shared" si="16"/>
        <v>5.3777366952722006E-2</v>
      </c>
      <c r="U176" s="19">
        <f t="shared" si="17"/>
        <v>0</v>
      </c>
      <c r="V176" s="19">
        <f t="shared" si="18"/>
        <v>0</v>
      </c>
    </row>
    <row r="177" spans="1:22" x14ac:dyDescent="0.25">
      <c r="A177" s="26">
        <f>Wellpath!E177</f>
        <v>0</v>
      </c>
      <c r="B177" s="22">
        <v>0</v>
      </c>
      <c r="C177" s="22">
        <v>0</v>
      </c>
      <c r="D177" s="22">
        <f>-(SIN(Wellpath!$L177) * COS(Wellpath!$O177) + TAN(Dip) * COS(Wellpath!$L177)) * SIN(Wellpath!$L177) * SIN(Wellpath!$O177)</f>
        <v>0</v>
      </c>
      <c r="E177" s="20">
        <f>Model!$W$20*((drdp!B177+drdp!K177)*MSZ!$B177+(drdp!E177+drdp!N177)*MSZ!$C177+(drdp!H177+drdp!Q177)*MSZ!$D177)</f>
        <v>0</v>
      </c>
      <c r="F177" s="20">
        <f>Model!$W$20*((drdp!C177+drdp!L177)*MSZ!$B177+(drdp!F177+drdp!O177)*MSZ!$C177+(drdp!I177+drdp!R177)*MSZ!$D177)</f>
        <v>0</v>
      </c>
      <c r="G177" s="20">
        <f>Model!$W$20*((drdp!D177+drdp!M177)*MSZ!$B177+(drdp!G177+drdp!P177)*MSZ!$C177+(drdp!J177+drdp!S177)*MSZ!$D177)</f>
        <v>0</v>
      </c>
      <c r="H177" s="18">
        <f>Model!$W$20*((drdp!B177)*MSZ!$B177+(drdp!E177)*MSZ!$C177+(drdp!H177)*MSZ!$D177)</f>
        <v>0</v>
      </c>
      <c r="I177" s="18">
        <f>Model!$W$20*((drdp!C177)*MSZ!$B177+(drdp!F177)*MSZ!$C177+(drdp!I177)*MSZ!$D177)</f>
        <v>0</v>
      </c>
      <c r="J177" s="18">
        <f>Model!$W$20*((drdp!D177)*MSZ!$B177+(drdp!G177)*MSZ!$C177+(drdp!J177)*MSZ!$D177)</f>
        <v>0</v>
      </c>
      <c r="K177" s="21">
        <f>SUM(E$3:E176)+H177</f>
        <v>-0.16076044658873517</v>
      </c>
      <c r="L177" s="21">
        <f>SUM(F$3:F176)+I177</f>
        <v>-0.33451864618352151</v>
      </c>
      <c r="M177" s="21">
        <f>SUM(G$3:G176)+J177</f>
        <v>0</v>
      </c>
      <c r="N177" s="21"/>
      <c r="O177" s="21"/>
      <c r="P177" s="21"/>
      <c r="Q177" s="19">
        <f t="shared" si="13"/>
        <v>2.5843921187409573E-2</v>
      </c>
      <c r="R177" s="19">
        <f t="shared" si="14"/>
        <v>0.11190272464445605</v>
      </c>
      <c r="S177" s="19">
        <f t="shared" si="15"/>
        <v>0</v>
      </c>
      <c r="T177" s="19">
        <f t="shared" si="16"/>
        <v>5.3777366952722006E-2</v>
      </c>
      <c r="U177" s="19">
        <f t="shared" si="17"/>
        <v>0</v>
      </c>
      <c r="V177" s="19">
        <f t="shared" si="18"/>
        <v>0</v>
      </c>
    </row>
    <row r="178" spans="1:22" x14ac:dyDescent="0.25">
      <c r="A178" s="26">
        <f>Wellpath!E178</f>
        <v>0</v>
      </c>
      <c r="B178" s="22">
        <v>0</v>
      </c>
      <c r="C178" s="22">
        <v>0</v>
      </c>
      <c r="D178" s="22">
        <f>-(SIN(Wellpath!$L178) * COS(Wellpath!$O178) + TAN(Dip) * COS(Wellpath!$L178)) * SIN(Wellpath!$L178) * SIN(Wellpath!$O178)</f>
        <v>0</v>
      </c>
      <c r="E178" s="20">
        <f>Model!$W$20*((drdp!B178+drdp!K178)*MSZ!$B178+(drdp!E178+drdp!N178)*MSZ!$C178+(drdp!H178+drdp!Q178)*MSZ!$D178)</f>
        <v>0</v>
      </c>
      <c r="F178" s="20">
        <f>Model!$W$20*((drdp!C178+drdp!L178)*MSZ!$B178+(drdp!F178+drdp!O178)*MSZ!$C178+(drdp!I178+drdp!R178)*MSZ!$D178)</f>
        <v>0</v>
      </c>
      <c r="G178" s="20">
        <f>Model!$W$20*((drdp!D178+drdp!M178)*MSZ!$B178+(drdp!G178+drdp!P178)*MSZ!$C178+(drdp!J178+drdp!S178)*MSZ!$D178)</f>
        <v>0</v>
      </c>
      <c r="H178" s="18">
        <f>Model!$W$20*((drdp!B178)*MSZ!$B178+(drdp!E178)*MSZ!$C178+(drdp!H178)*MSZ!$D178)</f>
        <v>0</v>
      </c>
      <c r="I178" s="18">
        <f>Model!$W$20*((drdp!C178)*MSZ!$B178+(drdp!F178)*MSZ!$C178+(drdp!I178)*MSZ!$D178)</f>
        <v>0</v>
      </c>
      <c r="J178" s="18">
        <f>Model!$W$20*((drdp!D178)*MSZ!$B178+(drdp!G178)*MSZ!$C178+(drdp!J178)*MSZ!$D178)</f>
        <v>0</v>
      </c>
      <c r="K178" s="21">
        <f>SUM(E$3:E177)+H178</f>
        <v>-0.16076044658873517</v>
      </c>
      <c r="L178" s="21">
        <f>SUM(F$3:F177)+I178</f>
        <v>-0.33451864618352151</v>
      </c>
      <c r="M178" s="21">
        <f>SUM(G$3:G177)+J178</f>
        <v>0</v>
      </c>
      <c r="N178" s="21"/>
      <c r="O178" s="21"/>
      <c r="P178" s="21"/>
      <c r="Q178" s="19">
        <f t="shared" si="13"/>
        <v>2.5843921187409573E-2</v>
      </c>
      <c r="R178" s="19">
        <f t="shared" si="14"/>
        <v>0.11190272464445605</v>
      </c>
      <c r="S178" s="19">
        <f t="shared" si="15"/>
        <v>0</v>
      </c>
      <c r="T178" s="19">
        <f t="shared" si="16"/>
        <v>5.3777366952722006E-2</v>
      </c>
      <c r="U178" s="19">
        <f t="shared" si="17"/>
        <v>0</v>
      </c>
      <c r="V178" s="19">
        <f t="shared" si="18"/>
        <v>0</v>
      </c>
    </row>
    <row r="179" spans="1:22" x14ac:dyDescent="0.25">
      <c r="A179" s="26">
        <f>Wellpath!E179</f>
        <v>0</v>
      </c>
      <c r="B179" s="22">
        <v>0</v>
      </c>
      <c r="C179" s="22">
        <v>0</v>
      </c>
      <c r="D179" s="22">
        <f>-(SIN(Wellpath!$L179) * COS(Wellpath!$O179) + TAN(Dip) * COS(Wellpath!$L179)) * SIN(Wellpath!$L179) * SIN(Wellpath!$O179)</f>
        <v>0</v>
      </c>
      <c r="E179" s="20">
        <f>Model!$W$20*((drdp!B179+drdp!K179)*MSZ!$B179+(drdp!E179+drdp!N179)*MSZ!$C179+(drdp!H179+drdp!Q179)*MSZ!$D179)</f>
        <v>0</v>
      </c>
      <c r="F179" s="20">
        <f>Model!$W$20*((drdp!C179+drdp!L179)*MSZ!$B179+(drdp!F179+drdp!O179)*MSZ!$C179+(drdp!I179+drdp!R179)*MSZ!$D179)</f>
        <v>0</v>
      </c>
      <c r="G179" s="20">
        <f>Model!$W$20*((drdp!D179+drdp!M179)*MSZ!$B179+(drdp!G179+drdp!P179)*MSZ!$C179+(drdp!J179+drdp!S179)*MSZ!$D179)</f>
        <v>0</v>
      </c>
      <c r="H179" s="18">
        <f>Model!$W$20*((drdp!B179)*MSZ!$B179+(drdp!E179)*MSZ!$C179+(drdp!H179)*MSZ!$D179)</f>
        <v>0</v>
      </c>
      <c r="I179" s="18">
        <f>Model!$W$20*((drdp!C179)*MSZ!$B179+(drdp!F179)*MSZ!$C179+(drdp!I179)*MSZ!$D179)</f>
        <v>0</v>
      </c>
      <c r="J179" s="18">
        <f>Model!$W$20*((drdp!D179)*MSZ!$B179+(drdp!G179)*MSZ!$C179+(drdp!J179)*MSZ!$D179)</f>
        <v>0</v>
      </c>
      <c r="K179" s="21">
        <f>SUM(E$3:E178)+H179</f>
        <v>-0.16076044658873517</v>
      </c>
      <c r="L179" s="21">
        <f>SUM(F$3:F178)+I179</f>
        <v>-0.33451864618352151</v>
      </c>
      <c r="M179" s="21">
        <f>SUM(G$3:G178)+J179</f>
        <v>0</v>
      </c>
      <c r="N179" s="21"/>
      <c r="O179" s="21"/>
      <c r="P179" s="21"/>
      <c r="Q179" s="19">
        <f t="shared" si="13"/>
        <v>2.5843921187409573E-2</v>
      </c>
      <c r="R179" s="19">
        <f t="shared" si="14"/>
        <v>0.11190272464445605</v>
      </c>
      <c r="S179" s="19">
        <f t="shared" si="15"/>
        <v>0</v>
      </c>
      <c r="T179" s="19">
        <f t="shared" si="16"/>
        <v>5.3777366952722006E-2</v>
      </c>
      <c r="U179" s="19">
        <f t="shared" si="17"/>
        <v>0</v>
      </c>
      <c r="V179" s="19">
        <f t="shared" si="18"/>
        <v>0</v>
      </c>
    </row>
    <row r="180" spans="1:22" x14ac:dyDescent="0.25">
      <c r="A180" s="26">
        <f>Wellpath!E180</f>
        <v>0</v>
      </c>
      <c r="B180" s="22">
        <v>0</v>
      </c>
      <c r="C180" s="22">
        <v>0</v>
      </c>
      <c r="D180" s="22">
        <f>-(SIN(Wellpath!$L180) * COS(Wellpath!$O180) + TAN(Dip) * COS(Wellpath!$L180)) * SIN(Wellpath!$L180) * SIN(Wellpath!$O180)</f>
        <v>0</v>
      </c>
      <c r="E180" s="20">
        <f>Model!$W$20*((drdp!B180+drdp!K180)*MSZ!$B180+(drdp!E180+drdp!N180)*MSZ!$C180+(drdp!H180+drdp!Q180)*MSZ!$D180)</f>
        <v>0</v>
      </c>
      <c r="F180" s="20">
        <f>Model!$W$20*((drdp!C180+drdp!L180)*MSZ!$B180+(drdp!F180+drdp!O180)*MSZ!$C180+(drdp!I180+drdp!R180)*MSZ!$D180)</f>
        <v>0</v>
      </c>
      <c r="G180" s="20">
        <f>Model!$W$20*((drdp!D180+drdp!M180)*MSZ!$B180+(drdp!G180+drdp!P180)*MSZ!$C180+(drdp!J180+drdp!S180)*MSZ!$D180)</f>
        <v>0</v>
      </c>
      <c r="H180" s="18">
        <f>Model!$W$20*((drdp!B180)*MSZ!$B180+(drdp!E180)*MSZ!$C180+(drdp!H180)*MSZ!$D180)</f>
        <v>0</v>
      </c>
      <c r="I180" s="18">
        <f>Model!$W$20*((drdp!C180)*MSZ!$B180+(drdp!F180)*MSZ!$C180+(drdp!I180)*MSZ!$D180)</f>
        <v>0</v>
      </c>
      <c r="J180" s="18">
        <f>Model!$W$20*((drdp!D180)*MSZ!$B180+(drdp!G180)*MSZ!$C180+(drdp!J180)*MSZ!$D180)</f>
        <v>0</v>
      </c>
      <c r="K180" s="21">
        <f>SUM(E$3:E179)+H180</f>
        <v>-0.16076044658873517</v>
      </c>
      <c r="L180" s="21">
        <f>SUM(F$3:F179)+I180</f>
        <v>-0.33451864618352151</v>
      </c>
      <c r="M180" s="21">
        <f>SUM(G$3:G179)+J180</f>
        <v>0</v>
      </c>
      <c r="N180" s="21"/>
      <c r="O180" s="21"/>
      <c r="P180" s="21"/>
      <c r="Q180" s="19">
        <f t="shared" si="13"/>
        <v>2.5843921187409573E-2</v>
      </c>
      <c r="R180" s="19">
        <f t="shared" si="14"/>
        <v>0.11190272464445605</v>
      </c>
      <c r="S180" s="19">
        <f t="shared" si="15"/>
        <v>0</v>
      </c>
      <c r="T180" s="19">
        <f t="shared" si="16"/>
        <v>5.3777366952722006E-2</v>
      </c>
      <c r="U180" s="19">
        <f t="shared" si="17"/>
        <v>0</v>
      </c>
      <c r="V180" s="19">
        <f t="shared" si="18"/>
        <v>0</v>
      </c>
    </row>
    <row r="181" spans="1:22" x14ac:dyDescent="0.25">
      <c r="A181" s="26">
        <f>Wellpath!E181</f>
        <v>0</v>
      </c>
      <c r="B181" s="22">
        <v>0</v>
      </c>
      <c r="C181" s="22">
        <v>0</v>
      </c>
      <c r="D181" s="22">
        <f>-(SIN(Wellpath!$L181) * COS(Wellpath!$O181) + TAN(Dip) * COS(Wellpath!$L181)) * SIN(Wellpath!$L181) * SIN(Wellpath!$O181)</f>
        <v>0</v>
      </c>
      <c r="E181" s="20">
        <f>Model!$W$20*((drdp!B181+drdp!K181)*MSZ!$B181+(drdp!E181+drdp!N181)*MSZ!$C181+(drdp!H181+drdp!Q181)*MSZ!$D181)</f>
        <v>0</v>
      </c>
      <c r="F181" s="20">
        <f>Model!$W$20*((drdp!C181+drdp!L181)*MSZ!$B181+(drdp!F181+drdp!O181)*MSZ!$C181+(drdp!I181+drdp!R181)*MSZ!$D181)</f>
        <v>0</v>
      </c>
      <c r="G181" s="20">
        <f>Model!$W$20*((drdp!D181+drdp!M181)*MSZ!$B181+(drdp!G181+drdp!P181)*MSZ!$C181+(drdp!J181+drdp!S181)*MSZ!$D181)</f>
        <v>0</v>
      </c>
      <c r="H181" s="18">
        <f>Model!$W$20*((drdp!B181)*MSZ!$B181+(drdp!E181)*MSZ!$C181+(drdp!H181)*MSZ!$D181)</f>
        <v>0</v>
      </c>
      <c r="I181" s="18">
        <f>Model!$W$20*((drdp!C181)*MSZ!$B181+(drdp!F181)*MSZ!$C181+(drdp!I181)*MSZ!$D181)</f>
        <v>0</v>
      </c>
      <c r="J181" s="18">
        <f>Model!$W$20*((drdp!D181)*MSZ!$B181+(drdp!G181)*MSZ!$C181+(drdp!J181)*MSZ!$D181)</f>
        <v>0</v>
      </c>
      <c r="K181" s="21">
        <f>SUM(E$3:E180)+H181</f>
        <v>-0.16076044658873517</v>
      </c>
      <c r="L181" s="21">
        <f>SUM(F$3:F180)+I181</f>
        <v>-0.33451864618352151</v>
      </c>
      <c r="M181" s="21">
        <f>SUM(G$3:G180)+J181</f>
        <v>0</v>
      </c>
      <c r="N181" s="21"/>
      <c r="O181" s="21"/>
      <c r="P181" s="21"/>
      <c r="Q181" s="19">
        <f t="shared" si="13"/>
        <v>2.5843921187409573E-2</v>
      </c>
      <c r="R181" s="19">
        <f t="shared" si="14"/>
        <v>0.11190272464445605</v>
      </c>
      <c r="S181" s="19">
        <f t="shared" si="15"/>
        <v>0</v>
      </c>
      <c r="T181" s="19">
        <f t="shared" si="16"/>
        <v>5.3777366952722006E-2</v>
      </c>
      <c r="U181" s="19">
        <f t="shared" si="17"/>
        <v>0</v>
      </c>
      <c r="V181" s="19">
        <f t="shared" si="18"/>
        <v>0</v>
      </c>
    </row>
    <row r="182" spans="1:22" x14ac:dyDescent="0.25">
      <c r="A182" s="26">
        <f>Wellpath!E182</f>
        <v>0</v>
      </c>
      <c r="B182" s="22">
        <v>0</v>
      </c>
      <c r="C182" s="22">
        <v>0</v>
      </c>
      <c r="D182" s="22">
        <f>-(SIN(Wellpath!$L182) * COS(Wellpath!$O182) + TAN(Dip) * COS(Wellpath!$L182)) * SIN(Wellpath!$L182) * SIN(Wellpath!$O182)</f>
        <v>0</v>
      </c>
      <c r="E182" s="20">
        <f>Model!$W$20*((drdp!B182+drdp!K182)*MSZ!$B182+(drdp!E182+drdp!N182)*MSZ!$C182+(drdp!H182+drdp!Q182)*MSZ!$D182)</f>
        <v>0</v>
      </c>
      <c r="F182" s="20">
        <f>Model!$W$20*((drdp!C182+drdp!L182)*MSZ!$B182+(drdp!F182+drdp!O182)*MSZ!$C182+(drdp!I182+drdp!R182)*MSZ!$D182)</f>
        <v>0</v>
      </c>
      <c r="G182" s="20">
        <f>Model!$W$20*((drdp!D182+drdp!M182)*MSZ!$B182+(drdp!G182+drdp!P182)*MSZ!$C182+(drdp!J182+drdp!S182)*MSZ!$D182)</f>
        <v>0</v>
      </c>
      <c r="H182" s="18">
        <f>Model!$W$20*((drdp!B182)*MSZ!$B182+(drdp!E182)*MSZ!$C182+(drdp!H182)*MSZ!$D182)</f>
        <v>0</v>
      </c>
      <c r="I182" s="18">
        <f>Model!$W$20*((drdp!C182)*MSZ!$B182+(drdp!F182)*MSZ!$C182+(drdp!I182)*MSZ!$D182)</f>
        <v>0</v>
      </c>
      <c r="J182" s="18">
        <f>Model!$W$20*((drdp!D182)*MSZ!$B182+(drdp!G182)*MSZ!$C182+(drdp!J182)*MSZ!$D182)</f>
        <v>0</v>
      </c>
      <c r="K182" s="21">
        <f>SUM(E$3:E181)+H182</f>
        <v>-0.16076044658873517</v>
      </c>
      <c r="L182" s="21">
        <f>SUM(F$3:F181)+I182</f>
        <v>-0.33451864618352151</v>
      </c>
      <c r="M182" s="21">
        <f>SUM(G$3:G181)+J182</f>
        <v>0</v>
      </c>
      <c r="N182" s="21"/>
      <c r="O182" s="21"/>
      <c r="P182" s="21"/>
      <c r="Q182" s="19">
        <f t="shared" si="13"/>
        <v>2.5843921187409573E-2</v>
      </c>
      <c r="R182" s="19">
        <f t="shared" si="14"/>
        <v>0.11190272464445605</v>
      </c>
      <c r="S182" s="19">
        <f t="shared" si="15"/>
        <v>0</v>
      </c>
      <c r="T182" s="19">
        <f t="shared" si="16"/>
        <v>5.3777366952722006E-2</v>
      </c>
      <c r="U182" s="19">
        <f t="shared" si="17"/>
        <v>0</v>
      </c>
      <c r="V182" s="19">
        <f t="shared" si="18"/>
        <v>0</v>
      </c>
    </row>
    <row r="183" spans="1:22" x14ac:dyDescent="0.25">
      <c r="A183" s="26">
        <f>Wellpath!E183</f>
        <v>0</v>
      </c>
      <c r="B183" s="22">
        <v>0</v>
      </c>
      <c r="C183" s="22">
        <v>0</v>
      </c>
      <c r="D183" s="22">
        <f>-(SIN(Wellpath!$L183) * COS(Wellpath!$O183) + TAN(Dip) * COS(Wellpath!$L183)) * SIN(Wellpath!$L183) * SIN(Wellpath!$O183)</f>
        <v>0</v>
      </c>
      <c r="E183" s="20">
        <f>Model!$W$20*((drdp!B183+drdp!K183)*MSZ!$B183+(drdp!E183+drdp!N183)*MSZ!$C183+(drdp!H183+drdp!Q183)*MSZ!$D183)</f>
        <v>0</v>
      </c>
      <c r="F183" s="20">
        <f>Model!$W$20*((drdp!C183+drdp!L183)*MSZ!$B183+(drdp!F183+drdp!O183)*MSZ!$C183+(drdp!I183+drdp!R183)*MSZ!$D183)</f>
        <v>0</v>
      </c>
      <c r="G183" s="20">
        <f>Model!$W$20*((drdp!D183+drdp!M183)*MSZ!$B183+(drdp!G183+drdp!P183)*MSZ!$C183+(drdp!J183+drdp!S183)*MSZ!$D183)</f>
        <v>0</v>
      </c>
      <c r="H183" s="18">
        <f>Model!$W$20*((drdp!B183)*MSZ!$B183+(drdp!E183)*MSZ!$C183+(drdp!H183)*MSZ!$D183)</f>
        <v>0</v>
      </c>
      <c r="I183" s="18">
        <f>Model!$W$20*((drdp!C183)*MSZ!$B183+(drdp!F183)*MSZ!$C183+(drdp!I183)*MSZ!$D183)</f>
        <v>0</v>
      </c>
      <c r="J183" s="18">
        <f>Model!$W$20*((drdp!D183)*MSZ!$B183+(drdp!G183)*MSZ!$C183+(drdp!J183)*MSZ!$D183)</f>
        <v>0</v>
      </c>
      <c r="K183" s="21">
        <f>SUM(E$3:E182)+H183</f>
        <v>-0.16076044658873517</v>
      </c>
      <c r="L183" s="21">
        <f>SUM(F$3:F182)+I183</f>
        <v>-0.33451864618352151</v>
      </c>
      <c r="M183" s="21">
        <f>SUM(G$3:G182)+J183</f>
        <v>0</v>
      </c>
      <c r="N183" s="21"/>
      <c r="O183" s="21"/>
      <c r="P183" s="21"/>
      <c r="Q183" s="19">
        <f t="shared" si="13"/>
        <v>2.5843921187409573E-2</v>
      </c>
      <c r="R183" s="19">
        <f t="shared" si="14"/>
        <v>0.11190272464445605</v>
      </c>
      <c r="S183" s="19">
        <f t="shared" si="15"/>
        <v>0</v>
      </c>
      <c r="T183" s="19">
        <f t="shared" si="16"/>
        <v>5.3777366952722006E-2</v>
      </c>
      <c r="U183" s="19">
        <f t="shared" si="17"/>
        <v>0</v>
      </c>
      <c r="V183" s="19">
        <f t="shared" si="18"/>
        <v>0</v>
      </c>
    </row>
    <row r="184" spans="1:22" x14ac:dyDescent="0.25">
      <c r="A184" s="26">
        <f>Wellpath!E184</f>
        <v>0</v>
      </c>
      <c r="B184" s="22">
        <v>0</v>
      </c>
      <c r="C184" s="22">
        <v>0</v>
      </c>
      <c r="D184" s="22">
        <f>-(SIN(Wellpath!$L184) * COS(Wellpath!$O184) + TAN(Dip) * COS(Wellpath!$L184)) * SIN(Wellpath!$L184) * SIN(Wellpath!$O184)</f>
        <v>0</v>
      </c>
      <c r="E184" s="20">
        <f>Model!$W$20*((drdp!B184+drdp!K184)*MSZ!$B184+(drdp!E184+drdp!N184)*MSZ!$C184+(drdp!H184+drdp!Q184)*MSZ!$D184)</f>
        <v>0</v>
      </c>
      <c r="F184" s="20">
        <f>Model!$W$20*((drdp!C184+drdp!L184)*MSZ!$B184+(drdp!F184+drdp!O184)*MSZ!$C184+(drdp!I184+drdp!R184)*MSZ!$D184)</f>
        <v>0</v>
      </c>
      <c r="G184" s="20">
        <f>Model!$W$20*((drdp!D184+drdp!M184)*MSZ!$B184+(drdp!G184+drdp!P184)*MSZ!$C184+(drdp!J184+drdp!S184)*MSZ!$D184)</f>
        <v>0</v>
      </c>
      <c r="H184" s="18">
        <f>Model!$W$20*((drdp!B184)*MSZ!$B184+(drdp!E184)*MSZ!$C184+(drdp!H184)*MSZ!$D184)</f>
        <v>0</v>
      </c>
      <c r="I184" s="18">
        <f>Model!$W$20*((drdp!C184)*MSZ!$B184+(drdp!F184)*MSZ!$C184+(drdp!I184)*MSZ!$D184)</f>
        <v>0</v>
      </c>
      <c r="J184" s="18">
        <f>Model!$W$20*((drdp!D184)*MSZ!$B184+(drdp!G184)*MSZ!$C184+(drdp!J184)*MSZ!$D184)</f>
        <v>0</v>
      </c>
      <c r="K184" s="21">
        <f>SUM(E$3:E183)+H184</f>
        <v>-0.16076044658873517</v>
      </c>
      <c r="L184" s="21">
        <f>SUM(F$3:F183)+I184</f>
        <v>-0.33451864618352151</v>
      </c>
      <c r="M184" s="21">
        <f>SUM(G$3:G183)+J184</f>
        <v>0</v>
      </c>
      <c r="N184" s="21"/>
      <c r="O184" s="21"/>
      <c r="P184" s="21"/>
      <c r="Q184" s="19">
        <f t="shared" si="13"/>
        <v>2.5843921187409573E-2</v>
      </c>
      <c r="R184" s="19">
        <f t="shared" si="14"/>
        <v>0.11190272464445605</v>
      </c>
      <c r="S184" s="19">
        <f t="shared" si="15"/>
        <v>0</v>
      </c>
      <c r="T184" s="19">
        <f t="shared" si="16"/>
        <v>5.3777366952722006E-2</v>
      </c>
      <c r="U184" s="19">
        <f t="shared" si="17"/>
        <v>0</v>
      </c>
      <c r="V184" s="19">
        <f t="shared" si="18"/>
        <v>0</v>
      </c>
    </row>
    <row r="185" spans="1:22" x14ac:dyDescent="0.25">
      <c r="A185" s="26">
        <f>Wellpath!E185</f>
        <v>0</v>
      </c>
      <c r="B185" s="22">
        <v>0</v>
      </c>
      <c r="C185" s="22">
        <v>0</v>
      </c>
      <c r="D185" s="22">
        <f>-(SIN(Wellpath!$L185) * COS(Wellpath!$O185) + TAN(Dip) * COS(Wellpath!$L185)) * SIN(Wellpath!$L185) * SIN(Wellpath!$O185)</f>
        <v>0</v>
      </c>
      <c r="E185" s="20">
        <f>Model!$W$20*((drdp!B185+drdp!K185)*MSZ!$B185+(drdp!E185+drdp!N185)*MSZ!$C185+(drdp!H185+drdp!Q185)*MSZ!$D185)</f>
        <v>0</v>
      </c>
      <c r="F185" s="20">
        <f>Model!$W$20*((drdp!C185+drdp!L185)*MSZ!$B185+(drdp!F185+drdp!O185)*MSZ!$C185+(drdp!I185+drdp!R185)*MSZ!$D185)</f>
        <v>0</v>
      </c>
      <c r="G185" s="20">
        <f>Model!$W$20*((drdp!D185+drdp!M185)*MSZ!$B185+(drdp!G185+drdp!P185)*MSZ!$C185+(drdp!J185+drdp!S185)*MSZ!$D185)</f>
        <v>0</v>
      </c>
      <c r="H185" s="18">
        <f>Model!$W$20*((drdp!B185)*MSZ!$B185+(drdp!E185)*MSZ!$C185+(drdp!H185)*MSZ!$D185)</f>
        <v>0</v>
      </c>
      <c r="I185" s="18">
        <f>Model!$W$20*((drdp!C185)*MSZ!$B185+(drdp!F185)*MSZ!$C185+(drdp!I185)*MSZ!$D185)</f>
        <v>0</v>
      </c>
      <c r="J185" s="18">
        <f>Model!$W$20*((drdp!D185)*MSZ!$B185+(drdp!G185)*MSZ!$C185+(drdp!J185)*MSZ!$D185)</f>
        <v>0</v>
      </c>
      <c r="K185" s="21">
        <f>SUM(E$3:E184)+H185</f>
        <v>-0.16076044658873517</v>
      </c>
      <c r="L185" s="21">
        <f>SUM(F$3:F184)+I185</f>
        <v>-0.33451864618352151</v>
      </c>
      <c r="M185" s="21">
        <f>SUM(G$3:G184)+J185</f>
        <v>0</v>
      </c>
      <c r="N185" s="21"/>
      <c r="O185" s="21"/>
      <c r="P185" s="21"/>
      <c r="Q185" s="19">
        <f t="shared" si="13"/>
        <v>2.5843921187409573E-2</v>
      </c>
      <c r="R185" s="19">
        <f t="shared" si="14"/>
        <v>0.11190272464445605</v>
      </c>
      <c r="S185" s="19">
        <f t="shared" si="15"/>
        <v>0</v>
      </c>
      <c r="T185" s="19">
        <f t="shared" si="16"/>
        <v>5.3777366952722006E-2</v>
      </c>
      <c r="U185" s="19">
        <f t="shared" si="17"/>
        <v>0</v>
      </c>
      <c r="V185" s="19">
        <f t="shared" si="18"/>
        <v>0</v>
      </c>
    </row>
    <row r="186" spans="1:22" x14ac:dyDescent="0.25">
      <c r="A186" s="26">
        <f>Wellpath!E186</f>
        <v>0</v>
      </c>
      <c r="B186" s="22">
        <v>0</v>
      </c>
      <c r="C186" s="22">
        <v>0</v>
      </c>
      <c r="D186" s="22">
        <f>-(SIN(Wellpath!$L186) * COS(Wellpath!$O186) + TAN(Dip) * COS(Wellpath!$L186)) * SIN(Wellpath!$L186) * SIN(Wellpath!$O186)</f>
        <v>0</v>
      </c>
      <c r="E186" s="20">
        <f>Model!$W$20*((drdp!B186+drdp!K186)*MSZ!$B186+(drdp!E186+drdp!N186)*MSZ!$C186+(drdp!H186+drdp!Q186)*MSZ!$D186)</f>
        <v>0</v>
      </c>
      <c r="F186" s="20">
        <f>Model!$W$20*((drdp!C186+drdp!L186)*MSZ!$B186+(drdp!F186+drdp!O186)*MSZ!$C186+(drdp!I186+drdp!R186)*MSZ!$D186)</f>
        <v>0</v>
      </c>
      <c r="G186" s="20">
        <f>Model!$W$20*((drdp!D186+drdp!M186)*MSZ!$B186+(drdp!G186+drdp!P186)*MSZ!$C186+(drdp!J186+drdp!S186)*MSZ!$D186)</f>
        <v>0</v>
      </c>
      <c r="H186" s="18">
        <f>Model!$W$20*((drdp!B186)*MSZ!$B186+(drdp!E186)*MSZ!$C186+(drdp!H186)*MSZ!$D186)</f>
        <v>0</v>
      </c>
      <c r="I186" s="18">
        <f>Model!$W$20*((drdp!C186)*MSZ!$B186+(drdp!F186)*MSZ!$C186+(drdp!I186)*MSZ!$D186)</f>
        <v>0</v>
      </c>
      <c r="J186" s="18">
        <f>Model!$W$20*((drdp!D186)*MSZ!$B186+(drdp!G186)*MSZ!$C186+(drdp!J186)*MSZ!$D186)</f>
        <v>0</v>
      </c>
      <c r="K186" s="21">
        <f>SUM(E$3:E185)+H186</f>
        <v>-0.16076044658873517</v>
      </c>
      <c r="L186" s="21">
        <f>SUM(F$3:F185)+I186</f>
        <v>-0.33451864618352151</v>
      </c>
      <c r="M186" s="21">
        <f>SUM(G$3:G185)+J186</f>
        <v>0</v>
      </c>
      <c r="N186" s="21"/>
      <c r="O186" s="21"/>
      <c r="P186" s="21"/>
      <c r="Q186" s="19">
        <f t="shared" si="13"/>
        <v>2.5843921187409573E-2</v>
      </c>
      <c r="R186" s="19">
        <f t="shared" si="14"/>
        <v>0.11190272464445605</v>
      </c>
      <c r="S186" s="19">
        <f t="shared" si="15"/>
        <v>0</v>
      </c>
      <c r="T186" s="19">
        <f t="shared" si="16"/>
        <v>5.3777366952722006E-2</v>
      </c>
      <c r="U186" s="19">
        <f t="shared" si="17"/>
        <v>0</v>
      </c>
      <c r="V186" s="19">
        <f t="shared" si="18"/>
        <v>0</v>
      </c>
    </row>
    <row r="187" spans="1:22" x14ac:dyDescent="0.25">
      <c r="A187" s="26">
        <f>Wellpath!E187</f>
        <v>0</v>
      </c>
      <c r="B187" s="22">
        <v>0</v>
      </c>
      <c r="C187" s="22">
        <v>0</v>
      </c>
      <c r="D187" s="22">
        <f>-(SIN(Wellpath!$L187) * COS(Wellpath!$O187) + TAN(Dip) * COS(Wellpath!$L187)) * SIN(Wellpath!$L187) * SIN(Wellpath!$O187)</f>
        <v>0</v>
      </c>
      <c r="E187" s="20">
        <f>Model!$W$20*((drdp!B187+drdp!K187)*MSZ!$B187+(drdp!E187+drdp!N187)*MSZ!$C187+(drdp!H187+drdp!Q187)*MSZ!$D187)</f>
        <v>0</v>
      </c>
      <c r="F187" s="20">
        <f>Model!$W$20*((drdp!C187+drdp!L187)*MSZ!$B187+(drdp!F187+drdp!O187)*MSZ!$C187+(drdp!I187+drdp!R187)*MSZ!$D187)</f>
        <v>0</v>
      </c>
      <c r="G187" s="20">
        <f>Model!$W$20*((drdp!D187+drdp!M187)*MSZ!$B187+(drdp!G187+drdp!P187)*MSZ!$C187+(drdp!J187+drdp!S187)*MSZ!$D187)</f>
        <v>0</v>
      </c>
      <c r="H187" s="18">
        <f>Model!$W$20*((drdp!B187)*MSZ!$B187+(drdp!E187)*MSZ!$C187+(drdp!H187)*MSZ!$D187)</f>
        <v>0</v>
      </c>
      <c r="I187" s="18">
        <f>Model!$W$20*((drdp!C187)*MSZ!$B187+(drdp!F187)*MSZ!$C187+(drdp!I187)*MSZ!$D187)</f>
        <v>0</v>
      </c>
      <c r="J187" s="18">
        <f>Model!$W$20*((drdp!D187)*MSZ!$B187+(drdp!G187)*MSZ!$C187+(drdp!J187)*MSZ!$D187)</f>
        <v>0</v>
      </c>
      <c r="K187" s="21">
        <f>SUM(E$3:E186)+H187</f>
        <v>-0.16076044658873517</v>
      </c>
      <c r="L187" s="21">
        <f>SUM(F$3:F186)+I187</f>
        <v>-0.33451864618352151</v>
      </c>
      <c r="M187" s="21">
        <f>SUM(G$3:G186)+J187</f>
        <v>0</v>
      </c>
      <c r="N187" s="21"/>
      <c r="O187" s="21"/>
      <c r="P187" s="21"/>
      <c r="Q187" s="19">
        <f t="shared" si="13"/>
        <v>2.5843921187409573E-2</v>
      </c>
      <c r="R187" s="19">
        <f t="shared" si="14"/>
        <v>0.11190272464445605</v>
      </c>
      <c r="S187" s="19">
        <f t="shared" si="15"/>
        <v>0</v>
      </c>
      <c r="T187" s="19">
        <f t="shared" si="16"/>
        <v>5.3777366952722006E-2</v>
      </c>
      <c r="U187" s="19">
        <f t="shared" si="17"/>
        <v>0</v>
      </c>
      <c r="V187" s="19">
        <f t="shared" si="18"/>
        <v>0</v>
      </c>
    </row>
    <row r="188" spans="1:22" x14ac:dyDescent="0.25">
      <c r="A188" s="26">
        <f>Wellpath!E188</f>
        <v>0</v>
      </c>
      <c r="B188" s="22">
        <v>0</v>
      </c>
      <c r="C188" s="22">
        <v>0</v>
      </c>
      <c r="D188" s="22">
        <f>-(SIN(Wellpath!$L188) * COS(Wellpath!$O188) + TAN(Dip) * COS(Wellpath!$L188)) * SIN(Wellpath!$L188) * SIN(Wellpath!$O188)</f>
        <v>0</v>
      </c>
      <c r="E188" s="20">
        <f>Model!$W$20*((drdp!B188+drdp!K188)*MSZ!$B188+(drdp!E188+drdp!N188)*MSZ!$C188+(drdp!H188+drdp!Q188)*MSZ!$D188)</f>
        <v>0</v>
      </c>
      <c r="F188" s="20">
        <f>Model!$W$20*((drdp!C188+drdp!L188)*MSZ!$B188+(drdp!F188+drdp!O188)*MSZ!$C188+(drdp!I188+drdp!R188)*MSZ!$D188)</f>
        <v>0</v>
      </c>
      <c r="G188" s="20">
        <f>Model!$W$20*((drdp!D188+drdp!M188)*MSZ!$B188+(drdp!G188+drdp!P188)*MSZ!$C188+(drdp!J188+drdp!S188)*MSZ!$D188)</f>
        <v>0</v>
      </c>
      <c r="H188" s="18">
        <f>Model!$W$20*((drdp!B188)*MSZ!$B188+(drdp!E188)*MSZ!$C188+(drdp!H188)*MSZ!$D188)</f>
        <v>0</v>
      </c>
      <c r="I188" s="18">
        <f>Model!$W$20*((drdp!C188)*MSZ!$B188+(drdp!F188)*MSZ!$C188+(drdp!I188)*MSZ!$D188)</f>
        <v>0</v>
      </c>
      <c r="J188" s="18">
        <f>Model!$W$20*((drdp!D188)*MSZ!$B188+(drdp!G188)*MSZ!$C188+(drdp!J188)*MSZ!$D188)</f>
        <v>0</v>
      </c>
      <c r="K188" s="21">
        <f>SUM(E$3:E187)+H188</f>
        <v>-0.16076044658873517</v>
      </c>
      <c r="L188" s="21">
        <f>SUM(F$3:F187)+I188</f>
        <v>-0.33451864618352151</v>
      </c>
      <c r="M188" s="21">
        <f>SUM(G$3:G187)+J188</f>
        <v>0</v>
      </c>
      <c r="N188" s="21"/>
      <c r="O188" s="21"/>
      <c r="P188" s="21"/>
      <c r="Q188" s="19">
        <f t="shared" si="13"/>
        <v>2.5843921187409573E-2</v>
      </c>
      <c r="R188" s="19">
        <f t="shared" si="14"/>
        <v>0.11190272464445605</v>
      </c>
      <c r="S188" s="19">
        <f t="shared" si="15"/>
        <v>0</v>
      </c>
      <c r="T188" s="19">
        <f t="shared" si="16"/>
        <v>5.3777366952722006E-2</v>
      </c>
      <c r="U188" s="19">
        <f t="shared" si="17"/>
        <v>0</v>
      </c>
      <c r="V188" s="19">
        <f t="shared" si="18"/>
        <v>0</v>
      </c>
    </row>
    <row r="189" spans="1:22" x14ac:dyDescent="0.25">
      <c r="A189" s="26">
        <f>Wellpath!E189</f>
        <v>0</v>
      </c>
      <c r="B189" s="22">
        <v>0</v>
      </c>
      <c r="C189" s="22">
        <v>0</v>
      </c>
      <c r="D189" s="22">
        <f>-(SIN(Wellpath!$L189) * COS(Wellpath!$O189) + TAN(Dip) * COS(Wellpath!$L189)) * SIN(Wellpath!$L189) * SIN(Wellpath!$O189)</f>
        <v>0</v>
      </c>
      <c r="E189" s="20">
        <f>Model!$W$20*((drdp!B189+drdp!K189)*MSZ!$B189+(drdp!E189+drdp!N189)*MSZ!$C189+(drdp!H189+drdp!Q189)*MSZ!$D189)</f>
        <v>0</v>
      </c>
      <c r="F189" s="20">
        <f>Model!$W$20*((drdp!C189+drdp!L189)*MSZ!$B189+(drdp!F189+drdp!O189)*MSZ!$C189+(drdp!I189+drdp!R189)*MSZ!$D189)</f>
        <v>0</v>
      </c>
      <c r="G189" s="20">
        <f>Model!$W$20*((drdp!D189+drdp!M189)*MSZ!$B189+(drdp!G189+drdp!P189)*MSZ!$C189+(drdp!J189+drdp!S189)*MSZ!$D189)</f>
        <v>0</v>
      </c>
      <c r="H189" s="18">
        <f>Model!$W$20*((drdp!B189)*MSZ!$B189+(drdp!E189)*MSZ!$C189+(drdp!H189)*MSZ!$D189)</f>
        <v>0</v>
      </c>
      <c r="I189" s="18">
        <f>Model!$W$20*((drdp!C189)*MSZ!$B189+(drdp!F189)*MSZ!$C189+(drdp!I189)*MSZ!$D189)</f>
        <v>0</v>
      </c>
      <c r="J189" s="18">
        <f>Model!$W$20*((drdp!D189)*MSZ!$B189+(drdp!G189)*MSZ!$C189+(drdp!J189)*MSZ!$D189)</f>
        <v>0</v>
      </c>
      <c r="K189" s="21">
        <f>SUM(E$3:E188)+H189</f>
        <v>-0.16076044658873517</v>
      </c>
      <c r="L189" s="21">
        <f>SUM(F$3:F188)+I189</f>
        <v>-0.33451864618352151</v>
      </c>
      <c r="M189" s="21">
        <f>SUM(G$3:G188)+J189</f>
        <v>0</v>
      </c>
      <c r="N189" s="21"/>
      <c r="O189" s="21"/>
      <c r="P189" s="21"/>
      <c r="Q189" s="19">
        <f t="shared" si="13"/>
        <v>2.5843921187409573E-2</v>
      </c>
      <c r="R189" s="19">
        <f t="shared" si="14"/>
        <v>0.11190272464445605</v>
      </c>
      <c r="S189" s="19">
        <f t="shared" si="15"/>
        <v>0</v>
      </c>
      <c r="T189" s="19">
        <f t="shared" si="16"/>
        <v>5.3777366952722006E-2</v>
      </c>
      <c r="U189" s="19">
        <f t="shared" si="17"/>
        <v>0</v>
      </c>
      <c r="V189" s="19">
        <f t="shared" si="18"/>
        <v>0</v>
      </c>
    </row>
    <row r="190" spans="1:22" x14ac:dyDescent="0.25">
      <c r="A190" s="26">
        <f>Wellpath!E190</f>
        <v>0</v>
      </c>
      <c r="B190" s="22">
        <v>0</v>
      </c>
      <c r="C190" s="22">
        <v>0</v>
      </c>
      <c r="D190" s="22">
        <f>-(SIN(Wellpath!$L190) * COS(Wellpath!$O190) + TAN(Dip) * COS(Wellpath!$L190)) * SIN(Wellpath!$L190) * SIN(Wellpath!$O190)</f>
        <v>0</v>
      </c>
      <c r="E190" s="20">
        <f>Model!$W$20*((drdp!B190+drdp!K190)*MSZ!$B190+(drdp!E190+drdp!N190)*MSZ!$C190+(drdp!H190+drdp!Q190)*MSZ!$D190)</f>
        <v>0</v>
      </c>
      <c r="F190" s="20">
        <f>Model!$W$20*((drdp!C190+drdp!L190)*MSZ!$B190+(drdp!F190+drdp!O190)*MSZ!$C190+(drdp!I190+drdp!R190)*MSZ!$D190)</f>
        <v>0</v>
      </c>
      <c r="G190" s="20">
        <f>Model!$W$20*((drdp!D190+drdp!M190)*MSZ!$B190+(drdp!G190+drdp!P190)*MSZ!$C190+(drdp!J190+drdp!S190)*MSZ!$D190)</f>
        <v>0</v>
      </c>
      <c r="H190" s="18">
        <f>Model!$W$20*((drdp!B190)*MSZ!$B190+(drdp!E190)*MSZ!$C190+(drdp!H190)*MSZ!$D190)</f>
        <v>0</v>
      </c>
      <c r="I190" s="18">
        <f>Model!$W$20*((drdp!C190)*MSZ!$B190+(drdp!F190)*MSZ!$C190+(drdp!I190)*MSZ!$D190)</f>
        <v>0</v>
      </c>
      <c r="J190" s="18">
        <f>Model!$W$20*((drdp!D190)*MSZ!$B190+(drdp!G190)*MSZ!$C190+(drdp!J190)*MSZ!$D190)</f>
        <v>0</v>
      </c>
      <c r="K190" s="21">
        <f>SUM(E$3:E189)+H190</f>
        <v>-0.16076044658873517</v>
      </c>
      <c r="L190" s="21">
        <f>SUM(F$3:F189)+I190</f>
        <v>-0.33451864618352151</v>
      </c>
      <c r="M190" s="21">
        <f>SUM(G$3:G189)+J190</f>
        <v>0</v>
      </c>
      <c r="N190" s="21"/>
      <c r="O190" s="21"/>
      <c r="P190" s="21"/>
      <c r="Q190" s="19">
        <f t="shared" si="13"/>
        <v>2.5843921187409573E-2</v>
      </c>
      <c r="R190" s="19">
        <f t="shared" si="14"/>
        <v>0.11190272464445605</v>
      </c>
      <c r="S190" s="19">
        <f t="shared" si="15"/>
        <v>0</v>
      </c>
      <c r="T190" s="19">
        <f t="shared" si="16"/>
        <v>5.3777366952722006E-2</v>
      </c>
      <c r="U190" s="19">
        <f t="shared" si="17"/>
        <v>0</v>
      </c>
      <c r="V190" s="19">
        <f t="shared" si="18"/>
        <v>0</v>
      </c>
    </row>
    <row r="191" spans="1:22" x14ac:dyDescent="0.25">
      <c r="A191" s="26">
        <f>Wellpath!E191</f>
        <v>0</v>
      </c>
      <c r="B191" s="22">
        <v>0</v>
      </c>
      <c r="C191" s="22">
        <v>0</v>
      </c>
      <c r="D191" s="22">
        <f>-(SIN(Wellpath!$L191) * COS(Wellpath!$O191) + TAN(Dip) * COS(Wellpath!$L191)) * SIN(Wellpath!$L191) * SIN(Wellpath!$O191)</f>
        <v>0</v>
      </c>
      <c r="E191" s="20">
        <f>Model!$W$20*((drdp!B191+drdp!K191)*MSZ!$B191+(drdp!E191+drdp!N191)*MSZ!$C191+(drdp!H191+drdp!Q191)*MSZ!$D191)</f>
        <v>0</v>
      </c>
      <c r="F191" s="20">
        <f>Model!$W$20*((drdp!C191+drdp!L191)*MSZ!$B191+(drdp!F191+drdp!O191)*MSZ!$C191+(drdp!I191+drdp!R191)*MSZ!$D191)</f>
        <v>0</v>
      </c>
      <c r="G191" s="20">
        <f>Model!$W$20*((drdp!D191+drdp!M191)*MSZ!$B191+(drdp!G191+drdp!P191)*MSZ!$C191+(drdp!J191+drdp!S191)*MSZ!$D191)</f>
        <v>0</v>
      </c>
      <c r="H191" s="18">
        <f>Model!$W$20*((drdp!B191)*MSZ!$B191+(drdp!E191)*MSZ!$C191+(drdp!H191)*MSZ!$D191)</f>
        <v>0</v>
      </c>
      <c r="I191" s="18">
        <f>Model!$W$20*((drdp!C191)*MSZ!$B191+(drdp!F191)*MSZ!$C191+(drdp!I191)*MSZ!$D191)</f>
        <v>0</v>
      </c>
      <c r="J191" s="18">
        <f>Model!$W$20*((drdp!D191)*MSZ!$B191+(drdp!G191)*MSZ!$C191+(drdp!J191)*MSZ!$D191)</f>
        <v>0</v>
      </c>
      <c r="K191" s="21">
        <f>SUM(E$3:E190)+H191</f>
        <v>-0.16076044658873517</v>
      </c>
      <c r="L191" s="21">
        <f>SUM(F$3:F190)+I191</f>
        <v>-0.33451864618352151</v>
      </c>
      <c r="M191" s="21">
        <f>SUM(G$3:G190)+J191</f>
        <v>0</v>
      </c>
      <c r="N191" s="21"/>
      <c r="O191" s="21"/>
      <c r="P191" s="21"/>
      <c r="Q191" s="19">
        <f t="shared" si="13"/>
        <v>2.5843921187409573E-2</v>
      </c>
      <c r="R191" s="19">
        <f t="shared" si="14"/>
        <v>0.11190272464445605</v>
      </c>
      <c r="S191" s="19">
        <f t="shared" si="15"/>
        <v>0</v>
      </c>
      <c r="T191" s="19">
        <f t="shared" si="16"/>
        <v>5.3777366952722006E-2</v>
      </c>
      <c r="U191" s="19">
        <f t="shared" si="17"/>
        <v>0</v>
      </c>
      <c r="V191" s="19">
        <f t="shared" si="18"/>
        <v>0</v>
      </c>
    </row>
    <row r="192" spans="1:22" x14ac:dyDescent="0.25">
      <c r="A192" s="26">
        <f>Wellpath!E192</f>
        <v>0</v>
      </c>
      <c r="B192" s="22">
        <v>0</v>
      </c>
      <c r="C192" s="22">
        <v>0</v>
      </c>
      <c r="D192" s="22">
        <f>-(SIN(Wellpath!$L192) * COS(Wellpath!$O192) + TAN(Dip) * COS(Wellpath!$L192)) * SIN(Wellpath!$L192) * SIN(Wellpath!$O192)</f>
        <v>0</v>
      </c>
      <c r="E192" s="20">
        <f>Model!$W$20*((drdp!B192+drdp!K192)*MSZ!$B192+(drdp!E192+drdp!N192)*MSZ!$C192+(drdp!H192+drdp!Q192)*MSZ!$D192)</f>
        <v>0</v>
      </c>
      <c r="F192" s="20">
        <f>Model!$W$20*((drdp!C192+drdp!L192)*MSZ!$B192+(drdp!F192+drdp!O192)*MSZ!$C192+(drdp!I192+drdp!R192)*MSZ!$D192)</f>
        <v>0</v>
      </c>
      <c r="G192" s="20">
        <f>Model!$W$20*((drdp!D192+drdp!M192)*MSZ!$B192+(drdp!G192+drdp!P192)*MSZ!$C192+(drdp!J192+drdp!S192)*MSZ!$D192)</f>
        <v>0</v>
      </c>
      <c r="H192" s="18">
        <f>Model!$W$20*((drdp!B192)*MSZ!$B192+(drdp!E192)*MSZ!$C192+(drdp!H192)*MSZ!$D192)</f>
        <v>0</v>
      </c>
      <c r="I192" s="18">
        <f>Model!$W$20*((drdp!C192)*MSZ!$B192+(drdp!F192)*MSZ!$C192+(drdp!I192)*MSZ!$D192)</f>
        <v>0</v>
      </c>
      <c r="J192" s="18">
        <f>Model!$W$20*((drdp!D192)*MSZ!$B192+(drdp!G192)*MSZ!$C192+(drdp!J192)*MSZ!$D192)</f>
        <v>0</v>
      </c>
      <c r="K192" s="21">
        <f>SUM(E$3:E191)+H192</f>
        <v>-0.16076044658873517</v>
      </c>
      <c r="L192" s="21">
        <f>SUM(F$3:F191)+I192</f>
        <v>-0.33451864618352151</v>
      </c>
      <c r="M192" s="21">
        <f>SUM(G$3:G191)+J192</f>
        <v>0</v>
      </c>
      <c r="N192" s="21"/>
      <c r="O192" s="21"/>
      <c r="P192" s="21"/>
      <c r="Q192" s="19">
        <f t="shared" si="13"/>
        <v>2.5843921187409573E-2</v>
      </c>
      <c r="R192" s="19">
        <f t="shared" si="14"/>
        <v>0.11190272464445605</v>
      </c>
      <c r="S192" s="19">
        <f t="shared" si="15"/>
        <v>0</v>
      </c>
      <c r="T192" s="19">
        <f t="shared" si="16"/>
        <v>5.3777366952722006E-2</v>
      </c>
      <c r="U192" s="19">
        <f t="shared" si="17"/>
        <v>0</v>
      </c>
      <c r="V192" s="19">
        <f t="shared" si="18"/>
        <v>0</v>
      </c>
    </row>
    <row r="193" spans="1:22" x14ac:dyDescent="0.25">
      <c r="A193" s="26">
        <f>Wellpath!E193</f>
        <v>0</v>
      </c>
      <c r="B193" s="22">
        <v>0</v>
      </c>
      <c r="C193" s="22">
        <v>0</v>
      </c>
      <c r="D193" s="22">
        <f>-(SIN(Wellpath!$L193) * COS(Wellpath!$O193) + TAN(Dip) * COS(Wellpath!$L193)) * SIN(Wellpath!$L193) * SIN(Wellpath!$O193)</f>
        <v>0</v>
      </c>
      <c r="E193" s="20">
        <f>Model!$W$20*((drdp!B193+drdp!K193)*MSZ!$B193+(drdp!E193+drdp!N193)*MSZ!$C193+(drdp!H193+drdp!Q193)*MSZ!$D193)</f>
        <v>0</v>
      </c>
      <c r="F193" s="20">
        <f>Model!$W$20*((drdp!C193+drdp!L193)*MSZ!$B193+(drdp!F193+drdp!O193)*MSZ!$C193+(drdp!I193+drdp!R193)*MSZ!$D193)</f>
        <v>0</v>
      </c>
      <c r="G193" s="20">
        <f>Model!$W$20*((drdp!D193+drdp!M193)*MSZ!$B193+(drdp!G193+drdp!P193)*MSZ!$C193+(drdp!J193+drdp!S193)*MSZ!$D193)</f>
        <v>0</v>
      </c>
      <c r="H193" s="18">
        <f>Model!$W$20*((drdp!B193)*MSZ!$B193+(drdp!E193)*MSZ!$C193+(drdp!H193)*MSZ!$D193)</f>
        <v>0</v>
      </c>
      <c r="I193" s="18">
        <f>Model!$W$20*((drdp!C193)*MSZ!$B193+(drdp!F193)*MSZ!$C193+(drdp!I193)*MSZ!$D193)</f>
        <v>0</v>
      </c>
      <c r="J193" s="18">
        <f>Model!$W$20*((drdp!D193)*MSZ!$B193+(drdp!G193)*MSZ!$C193+(drdp!J193)*MSZ!$D193)</f>
        <v>0</v>
      </c>
      <c r="K193" s="21">
        <f>SUM(E$3:E192)+H193</f>
        <v>-0.16076044658873517</v>
      </c>
      <c r="L193" s="21">
        <f>SUM(F$3:F192)+I193</f>
        <v>-0.33451864618352151</v>
      </c>
      <c r="M193" s="21">
        <f>SUM(G$3:G192)+J193</f>
        <v>0</v>
      </c>
      <c r="N193" s="21"/>
      <c r="O193" s="21"/>
      <c r="P193" s="21"/>
      <c r="Q193" s="19">
        <f t="shared" si="13"/>
        <v>2.5843921187409573E-2</v>
      </c>
      <c r="R193" s="19">
        <f t="shared" si="14"/>
        <v>0.11190272464445605</v>
      </c>
      <c r="S193" s="19">
        <f t="shared" si="15"/>
        <v>0</v>
      </c>
      <c r="T193" s="19">
        <f t="shared" si="16"/>
        <v>5.3777366952722006E-2</v>
      </c>
      <c r="U193" s="19">
        <f t="shared" si="17"/>
        <v>0</v>
      </c>
      <c r="V193" s="19">
        <f t="shared" si="18"/>
        <v>0</v>
      </c>
    </row>
    <row r="194" spans="1:22" x14ac:dyDescent="0.25">
      <c r="A194" s="26">
        <f>Wellpath!E194</f>
        <v>0</v>
      </c>
      <c r="B194" s="22">
        <v>0</v>
      </c>
      <c r="C194" s="22">
        <v>0</v>
      </c>
      <c r="D194" s="22">
        <f>-(SIN(Wellpath!$L194) * COS(Wellpath!$O194) + TAN(Dip) * COS(Wellpath!$L194)) * SIN(Wellpath!$L194) * SIN(Wellpath!$O194)</f>
        <v>0</v>
      </c>
      <c r="E194" s="20">
        <f>Model!$W$20*((drdp!B194+drdp!K194)*MSZ!$B194+(drdp!E194+drdp!N194)*MSZ!$C194+(drdp!H194+drdp!Q194)*MSZ!$D194)</f>
        <v>0</v>
      </c>
      <c r="F194" s="20">
        <f>Model!$W$20*((drdp!C194+drdp!L194)*MSZ!$B194+(drdp!F194+drdp!O194)*MSZ!$C194+(drdp!I194+drdp!R194)*MSZ!$D194)</f>
        <v>0</v>
      </c>
      <c r="G194" s="20">
        <f>Model!$W$20*((drdp!D194+drdp!M194)*MSZ!$B194+(drdp!G194+drdp!P194)*MSZ!$C194+(drdp!J194+drdp!S194)*MSZ!$D194)</f>
        <v>0</v>
      </c>
      <c r="H194" s="18">
        <f>Model!$W$20*((drdp!B194)*MSZ!$B194+(drdp!E194)*MSZ!$C194+(drdp!H194)*MSZ!$D194)</f>
        <v>0</v>
      </c>
      <c r="I194" s="18">
        <f>Model!$W$20*((drdp!C194)*MSZ!$B194+(drdp!F194)*MSZ!$C194+(drdp!I194)*MSZ!$D194)</f>
        <v>0</v>
      </c>
      <c r="J194" s="18">
        <f>Model!$W$20*((drdp!D194)*MSZ!$B194+(drdp!G194)*MSZ!$C194+(drdp!J194)*MSZ!$D194)</f>
        <v>0</v>
      </c>
      <c r="K194" s="21">
        <f>SUM(E$3:E193)+H194</f>
        <v>-0.16076044658873517</v>
      </c>
      <c r="L194" s="21">
        <f>SUM(F$3:F193)+I194</f>
        <v>-0.33451864618352151</v>
      </c>
      <c r="M194" s="21">
        <f>SUM(G$3:G193)+J194</f>
        <v>0</v>
      </c>
      <c r="N194" s="21"/>
      <c r="O194" s="21"/>
      <c r="P194" s="21"/>
      <c r="Q194" s="19">
        <f t="shared" si="13"/>
        <v>2.5843921187409573E-2</v>
      </c>
      <c r="R194" s="19">
        <f t="shared" si="14"/>
        <v>0.11190272464445605</v>
      </c>
      <c r="S194" s="19">
        <f t="shared" si="15"/>
        <v>0</v>
      </c>
      <c r="T194" s="19">
        <f t="shared" si="16"/>
        <v>5.3777366952722006E-2</v>
      </c>
      <c r="U194" s="19">
        <f t="shared" si="17"/>
        <v>0</v>
      </c>
      <c r="V194" s="19">
        <f t="shared" si="18"/>
        <v>0</v>
      </c>
    </row>
    <row r="195" spans="1:22" x14ac:dyDescent="0.25">
      <c r="A195" s="26">
        <f>Wellpath!E195</f>
        <v>0</v>
      </c>
      <c r="B195" s="22">
        <v>0</v>
      </c>
      <c r="C195" s="22">
        <v>0</v>
      </c>
      <c r="D195" s="22">
        <f>-(SIN(Wellpath!$L195) * COS(Wellpath!$O195) + TAN(Dip) * COS(Wellpath!$L195)) * SIN(Wellpath!$L195) * SIN(Wellpath!$O195)</f>
        <v>0</v>
      </c>
      <c r="E195" s="20">
        <f>Model!$W$20*((drdp!B195+drdp!K195)*MSZ!$B195+(drdp!E195+drdp!N195)*MSZ!$C195+(drdp!H195+drdp!Q195)*MSZ!$D195)</f>
        <v>0</v>
      </c>
      <c r="F195" s="20">
        <f>Model!$W$20*((drdp!C195+drdp!L195)*MSZ!$B195+(drdp!F195+drdp!O195)*MSZ!$C195+(drdp!I195+drdp!R195)*MSZ!$D195)</f>
        <v>0</v>
      </c>
      <c r="G195" s="20">
        <f>Model!$W$20*((drdp!D195+drdp!M195)*MSZ!$B195+(drdp!G195+drdp!P195)*MSZ!$C195+(drdp!J195+drdp!S195)*MSZ!$D195)</f>
        <v>0</v>
      </c>
      <c r="H195" s="18">
        <f>Model!$W$20*((drdp!B195)*MSZ!$B195+(drdp!E195)*MSZ!$C195+(drdp!H195)*MSZ!$D195)</f>
        <v>0</v>
      </c>
      <c r="I195" s="18">
        <f>Model!$W$20*((drdp!C195)*MSZ!$B195+(drdp!F195)*MSZ!$C195+(drdp!I195)*MSZ!$D195)</f>
        <v>0</v>
      </c>
      <c r="J195" s="18">
        <f>Model!$W$20*((drdp!D195)*MSZ!$B195+(drdp!G195)*MSZ!$C195+(drdp!J195)*MSZ!$D195)</f>
        <v>0</v>
      </c>
      <c r="K195" s="21">
        <f>SUM(E$3:E194)+H195</f>
        <v>-0.16076044658873517</v>
      </c>
      <c r="L195" s="21">
        <f>SUM(F$3:F194)+I195</f>
        <v>-0.33451864618352151</v>
      </c>
      <c r="M195" s="21">
        <f>SUM(G$3:G194)+J195</f>
        <v>0</v>
      </c>
      <c r="N195" s="21"/>
      <c r="O195" s="21"/>
      <c r="P195" s="21"/>
      <c r="Q195" s="19">
        <f t="shared" si="13"/>
        <v>2.5843921187409573E-2</v>
      </c>
      <c r="R195" s="19">
        <f t="shared" si="14"/>
        <v>0.11190272464445605</v>
      </c>
      <c r="S195" s="19">
        <f t="shared" si="15"/>
        <v>0</v>
      </c>
      <c r="T195" s="19">
        <f t="shared" si="16"/>
        <v>5.3777366952722006E-2</v>
      </c>
      <c r="U195" s="19">
        <f t="shared" si="17"/>
        <v>0</v>
      </c>
      <c r="V195" s="19">
        <f t="shared" si="18"/>
        <v>0</v>
      </c>
    </row>
    <row r="196" spans="1:22" x14ac:dyDescent="0.25">
      <c r="A196" s="26">
        <f>Wellpath!E196</f>
        <v>0</v>
      </c>
      <c r="B196" s="22">
        <v>0</v>
      </c>
      <c r="C196" s="22">
        <v>0</v>
      </c>
      <c r="D196" s="22">
        <f>-(SIN(Wellpath!$L196) * COS(Wellpath!$O196) + TAN(Dip) * COS(Wellpath!$L196)) * SIN(Wellpath!$L196) * SIN(Wellpath!$O196)</f>
        <v>0</v>
      </c>
      <c r="E196" s="20">
        <f>Model!$W$20*((drdp!B196+drdp!K196)*MSZ!$B196+(drdp!E196+drdp!N196)*MSZ!$C196+(drdp!H196+drdp!Q196)*MSZ!$D196)</f>
        <v>0</v>
      </c>
      <c r="F196" s="20">
        <f>Model!$W$20*((drdp!C196+drdp!L196)*MSZ!$B196+(drdp!F196+drdp!O196)*MSZ!$C196+(drdp!I196+drdp!R196)*MSZ!$D196)</f>
        <v>0</v>
      </c>
      <c r="G196" s="20">
        <f>Model!$W$20*((drdp!D196+drdp!M196)*MSZ!$B196+(drdp!G196+drdp!P196)*MSZ!$C196+(drdp!J196+drdp!S196)*MSZ!$D196)</f>
        <v>0</v>
      </c>
      <c r="H196" s="18">
        <f>Model!$W$20*((drdp!B196)*MSZ!$B196+(drdp!E196)*MSZ!$C196+(drdp!H196)*MSZ!$D196)</f>
        <v>0</v>
      </c>
      <c r="I196" s="18">
        <f>Model!$W$20*((drdp!C196)*MSZ!$B196+(drdp!F196)*MSZ!$C196+(drdp!I196)*MSZ!$D196)</f>
        <v>0</v>
      </c>
      <c r="J196" s="18">
        <f>Model!$W$20*((drdp!D196)*MSZ!$B196+(drdp!G196)*MSZ!$C196+(drdp!J196)*MSZ!$D196)</f>
        <v>0</v>
      </c>
      <c r="K196" s="21">
        <f>SUM(E$3:E195)+H196</f>
        <v>-0.16076044658873517</v>
      </c>
      <c r="L196" s="21">
        <f>SUM(F$3:F195)+I196</f>
        <v>-0.33451864618352151</v>
      </c>
      <c r="M196" s="21">
        <f>SUM(G$3:G195)+J196</f>
        <v>0</v>
      </c>
      <c r="N196" s="21"/>
      <c r="O196" s="21"/>
      <c r="P196" s="21"/>
      <c r="Q196" s="19">
        <f t="shared" si="13"/>
        <v>2.5843921187409573E-2</v>
      </c>
      <c r="R196" s="19">
        <f t="shared" si="14"/>
        <v>0.11190272464445605</v>
      </c>
      <c r="S196" s="19">
        <f t="shared" si="15"/>
        <v>0</v>
      </c>
      <c r="T196" s="19">
        <f t="shared" si="16"/>
        <v>5.3777366952722006E-2</v>
      </c>
      <c r="U196" s="19">
        <f t="shared" si="17"/>
        <v>0</v>
      </c>
      <c r="V196" s="19">
        <f t="shared" si="18"/>
        <v>0</v>
      </c>
    </row>
    <row r="197" spans="1:22" x14ac:dyDescent="0.25">
      <c r="A197" s="26">
        <f>Wellpath!E197</f>
        <v>0</v>
      </c>
      <c r="B197" s="22">
        <v>0</v>
      </c>
      <c r="C197" s="22">
        <v>0</v>
      </c>
      <c r="D197" s="22">
        <f>-(SIN(Wellpath!$L197) * COS(Wellpath!$O197) + TAN(Dip) * COS(Wellpath!$L197)) * SIN(Wellpath!$L197) * SIN(Wellpath!$O197)</f>
        <v>0</v>
      </c>
      <c r="E197" s="20">
        <f>Model!$W$20*((drdp!B197+drdp!K197)*MSZ!$B197+(drdp!E197+drdp!N197)*MSZ!$C197+(drdp!H197+drdp!Q197)*MSZ!$D197)</f>
        <v>0</v>
      </c>
      <c r="F197" s="20">
        <f>Model!$W$20*((drdp!C197+drdp!L197)*MSZ!$B197+(drdp!F197+drdp!O197)*MSZ!$C197+(drdp!I197+drdp!R197)*MSZ!$D197)</f>
        <v>0</v>
      </c>
      <c r="G197" s="20">
        <f>Model!$W$20*((drdp!D197+drdp!M197)*MSZ!$B197+(drdp!G197+drdp!P197)*MSZ!$C197+(drdp!J197+drdp!S197)*MSZ!$D197)</f>
        <v>0</v>
      </c>
      <c r="H197" s="18">
        <f>Model!$W$20*((drdp!B197)*MSZ!$B197+(drdp!E197)*MSZ!$C197+(drdp!H197)*MSZ!$D197)</f>
        <v>0</v>
      </c>
      <c r="I197" s="18">
        <f>Model!$W$20*((drdp!C197)*MSZ!$B197+(drdp!F197)*MSZ!$C197+(drdp!I197)*MSZ!$D197)</f>
        <v>0</v>
      </c>
      <c r="J197" s="18">
        <f>Model!$W$20*((drdp!D197)*MSZ!$B197+(drdp!G197)*MSZ!$C197+(drdp!J197)*MSZ!$D197)</f>
        <v>0</v>
      </c>
      <c r="K197" s="21">
        <f>SUM(E$3:E196)+H197</f>
        <v>-0.16076044658873517</v>
      </c>
      <c r="L197" s="21">
        <f>SUM(F$3:F196)+I197</f>
        <v>-0.33451864618352151</v>
      </c>
      <c r="M197" s="21">
        <f>SUM(G$3:G196)+J197</f>
        <v>0</v>
      </c>
      <c r="N197" s="21"/>
      <c r="O197" s="21"/>
      <c r="P197" s="21"/>
      <c r="Q197" s="19">
        <f t="shared" si="13"/>
        <v>2.5843921187409573E-2</v>
      </c>
      <c r="R197" s="19">
        <f t="shared" si="14"/>
        <v>0.11190272464445605</v>
      </c>
      <c r="S197" s="19">
        <f t="shared" si="15"/>
        <v>0</v>
      </c>
      <c r="T197" s="19">
        <f t="shared" si="16"/>
        <v>5.3777366952722006E-2</v>
      </c>
      <c r="U197" s="19">
        <f t="shared" si="17"/>
        <v>0</v>
      </c>
      <c r="V197" s="19">
        <f t="shared" si="18"/>
        <v>0</v>
      </c>
    </row>
    <row r="198" spans="1:22" x14ac:dyDescent="0.25">
      <c r="A198" s="26">
        <f>Wellpath!E198</f>
        <v>0</v>
      </c>
      <c r="B198" s="22">
        <v>0</v>
      </c>
      <c r="C198" s="22">
        <v>0</v>
      </c>
      <c r="D198" s="22">
        <f>-(SIN(Wellpath!$L198) * COS(Wellpath!$O198) + TAN(Dip) * COS(Wellpath!$L198)) * SIN(Wellpath!$L198) * SIN(Wellpath!$O198)</f>
        <v>0</v>
      </c>
      <c r="E198" s="20">
        <f>Model!$W$20*((drdp!B198+drdp!K198)*MSZ!$B198+(drdp!E198+drdp!N198)*MSZ!$C198+(drdp!H198+drdp!Q198)*MSZ!$D198)</f>
        <v>0</v>
      </c>
      <c r="F198" s="20">
        <f>Model!$W$20*((drdp!C198+drdp!L198)*MSZ!$B198+(drdp!F198+drdp!O198)*MSZ!$C198+(drdp!I198+drdp!R198)*MSZ!$D198)</f>
        <v>0</v>
      </c>
      <c r="G198" s="20">
        <f>Model!$W$20*((drdp!D198+drdp!M198)*MSZ!$B198+(drdp!G198+drdp!P198)*MSZ!$C198+(drdp!J198+drdp!S198)*MSZ!$D198)</f>
        <v>0</v>
      </c>
      <c r="H198" s="18">
        <f>Model!$W$20*((drdp!B198)*MSZ!$B198+(drdp!E198)*MSZ!$C198+(drdp!H198)*MSZ!$D198)</f>
        <v>0</v>
      </c>
      <c r="I198" s="18">
        <f>Model!$W$20*((drdp!C198)*MSZ!$B198+(drdp!F198)*MSZ!$C198+(drdp!I198)*MSZ!$D198)</f>
        <v>0</v>
      </c>
      <c r="J198" s="18">
        <f>Model!$W$20*((drdp!D198)*MSZ!$B198+(drdp!G198)*MSZ!$C198+(drdp!J198)*MSZ!$D198)</f>
        <v>0</v>
      </c>
      <c r="K198" s="21">
        <f>SUM(E$3:E197)+H198</f>
        <v>-0.16076044658873517</v>
      </c>
      <c r="L198" s="21">
        <f>SUM(F$3:F197)+I198</f>
        <v>-0.33451864618352151</v>
      </c>
      <c r="M198" s="21">
        <f>SUM(G$3:G197)+J198</f>
        <v>0</v>
      </c>
      <c r="N198" s="21"/>
      <c r="O198" s="21"/>
      <c r="P198" s="21"/>
      <c r="Q198" s="19">
        <f t="shared" ref="Q198:Q261" si="19">K198^2</f>
        <v>2.5843921187409573E-2</v>
      </c>
      <c r="R198" s="19">
        <f t="shared" ref="R198:R261" si="20">L198^2</f>
        <v>0.11190272464445605</v>
      </c>
      <c r="S198" s="19">
        <f t="shared" ref="S198:S261" si="21">M198^2</f>
        <v>0</v>
      </c>
      <c r="T198" s="19">
        <f t="shared" ref="T198:T261" si="22">K198*L198</f>
        <v>5.3777366952722006E-2</v>
      </c>
      <c r="U198" s="19">
        <f t="shared" ref="U198:U261" si="23">K198*M198</f>
        <v>0</v>
      </c>
      <c r="V198" s="19">
        <f t="shared" ref="V198:V261" si="24">L198*M198</f>
        <v>0</v>
      </c>
    </row>
    <row r="199" spans="1:22" x14ac:dyDescent="0.25">
      <c r="A199" s="26">
        <f>Wellpath!E199</f>
        <v>0</v>
      </c>
      <c r="B199" s="22">
        <v>0</v>
      </c>
      <c r="C199" s="22">
        <v>0</v>
      </c>
      <c r="D199" s="22">
        <f>-(SIN(Wellpath!$L199) * COS(Wellpath!$O199) + TAN(Dip) * COS(Wellpath!$L199)) * SIN(Wellpath!$L199) * SIN(Wellpath!$O199)</f>
        <v>0</v>
      </c>
      <c r="E199" s="20">
        <f>Model!$W$20*((drdp!B199+drdp!K199)*MSZ!$B199+(drdp!E199+drdp!N199)*MSZ!$C199+(drdp!H199+drdp!Q199)*MSZ!$D199)</f>
        <v>0</v>
      </c>
      <c r="F199" s="20">
        <f>Model!$W$20*((drdp!C199+drdp!L199)*MSZ!$B199+(drdp!F199+drdp!O199)*MSZ!$C199+(drdp!I199+drdp!R199)*MSZ!$D199)</f>
        <v>0</v>
      </c>
      <c r="G199" s="20">
        <f>Model!$W$20*((drdp!D199+drdp!M199)*MSZ!$B199+(drdp!G199+drdp!P199)*MSZ!$C199+(drdp!J199+drdp!S199)*MSZ!$D199)</f>
        <v>0</v>
      </c>
      <c r="H199" s="18">
        <f>Model!$W$20*((drdp!B199)*MSZ!$B199+(drdp!E199)*MSZ!$C199+(drdp!H199)*MSZ!$D199)</f>
        <v>0</v>
      </c>
      <c r="I199" s="18">
        <f>Model!$W$20*((drdp!C199)*MSZ!$B199+(drdp!F199)*MSZ!$C199+(drdp!I199)*MSZ!$D199)</f>
        <v>0</v>
      </c>
      <c r="J199" s="18">
        <f>Model!$W$20*((drdp!D199)*MSZ!$B199+(drdp!G199)*MSZ!$C199+(drdp!J199)*MSZ!$D199)</f>
        <v>0</v>
      </c>
      <c r="K199" s="21">
        <f>SUM(E$3:E198)+H199</f>
        <v>-0.16076044658873517</v>
      </c>
      <c r="L199" s="21">
        <f>SUM(F$3:F198)+I199</f>
        <v>-0.33451864618352151</v>
      </c>
      <c r="M199" s="21">
        <f>SUM(G$3:G198)+J199</f>
        <v>0</v>
      </c>
      <c r="N199" s="21"/>
      <c r="O199" s="21"/>
      <c r="P199" s="21"/>
      <c r="Q199" s="19">
        <f t="shared" si="19"/>
        <v>2.5843921187409573E-2</v>
      </c>
      <c r="R199" s="19">
        <f t="shared" si="20"/>
        <v>0.11190272464445605</v>
      </c>
      <c r="S199" s="19">
        <f t="shared" si="21"/>
        <v>0</v>
      </c>
      <c r="T199" s="19">
        <f t="shared" si="22"/>
        <v>5.3777366952722006E-2</v>
      </c>
      <c r="U199" s="19">
        <f t="shared" si="23"/>
        <v>0</v>
      </c>
      <c r="V199" s="19">
        <f t="shared" si="24"/>
        <v>0</v>
      </c>
    </row>
    <row r="200" spans="1:22" x14ac:dyDescent="0.25">
      <c r="A200" s="26">
        <f>Wellpath!E200</f>
        <v>0</v>
      </c>
      <c r="B200" s="22">
        <v>0</v>
      </c>
      <c r="C200" s="22">
        <v>0</v>
      </c>
      <c r="D200" s="22">
        <f>-(SIN(Wellpath!$L200) * COS(Wellpath!$O200) + TAN(Dip) * COS(Wellpath!$L200)) * SIN(Wellpath!$L200) * SIN(Wellpath!$O200)</f>
        <v>0</v>
      </c>
      <c r="E200" s="20">
        <f>Model!$W$20*((drdp!B200+drdp!K200)*MSZ!$B200+(drdp!E200+drdp!N200)*MSZ!$C200+(drdp!H200+drdp!Q200)*MSZ!$D200)</f>
        <v>0</v>
      </c>
      <c r="F200" s="20">
        <f>Model!$W$20*((drdp!C200+drdp!L200)*MSZ!$B200+(drdp!F200+drdp!O200)*MSZ!$C200+(drdp!I200+drdp!R200)*MSZ!$D200)</f>
        <v>0</v>
      </c>
      <c r="G200" s="20">
        <f>Model!$W$20*((drdp!D200+drdp!M200)*MSZ!$B200+(drdp!G200+drdp!P200)*MSZ!$C200+(drdp!J200+drdp!S200)*MSZ!$D200)</f>
        <v>0</v>
      </c>
      <c r="H200" s="18">
        <f>Model!$W$20*((drdp!B200)*MSZ!$B200+(drdp!E200)*MSZ!$C200+(drdp!H200)*MSZ!$D200)</f>
        <v>0</v>
      </c>
      <c r="I200" s="18">
        <f>Model!$W$20*((drdp!C200)*MSZ!$B200+(drdp!F200)*MSZ!$C200+(drdp!I200)*MSZ!$D200)</f>
        <v>0</v>
      </c>
      <c r="J200" s="18">
        <f>Model!$W$20*((drdp!D200)*MSZ!$B200+(drdp!G200)*MSZ!$C200+(drdp!J200)*MSZ!$D200)</f>
        <v>0</v>
      </c>
      <c r="K200" s="21">
        <f>SUM(E$3:E199)+H200</f>
        <v>-0.16076044658873517</v>
      </c>
      <c r="L200" s="21">
        <f>SUM(F$3:F199)+I200</f>
        <v>-0.33451864618352151</v>
      </c>
      <c r="M200" s="21">
        <f>SUM(G$3:G199)+J200</f>
        <v>0</v>
      </c>
      <c r="N200" s="21"/>
      <c r="O200" s="21"/>
      <c r="P200" s="21"/>
      <c r="Q200" s="19">
        <f t="shared" si="19"/>
        <v>2.5843921187409573E-2</v>
      </c>
      <c r="R200" s="19">
        <f t="shared" si="20"/>
        <v>0.11190272464445605</v>
      </c>
      <c r="S200" s="19">
        <f t="shared" si="21"/>
        <v>0</v>
      </c>
      <c r="T200" s="19">
        <f t="shared" si="22"/>
        <v>5.3777366952722006E-2</v>
      </c>
      <c r="U200" s="19">
        <f t="shared" si="23"/>
        <v>0</v>
      </c>
      <c r="V200" s="19">
        <f t="shared" si="24"/>
        <v>0</v>
      </c>
    </row>
    <row r="201" spans="1:22" x14ac:dyDescent="0.25">
      <c r="A201" s="26">
        <f>Wellpath!E201</f>
        <v>0</v>
      </c>
      <c r="B201" s="22">
        <v>0</v>
      </c>
      <c r="C201" s="22">
        <v>0</v>
      </c>
      <c r="D201" s="22">
        <f>-(SIN(Wellpath!$L201) * COS(Wellpath!$O201) + TAN(Dip) * COS(Wellpath!$L201)) * SIN(Wellpath!$L201) * SIN(Wellpath!$O201)</f>
        <v>0</v>
      </c>
      <c r="E201" s="20">
        <f>Model!$W$20*((drdp!B201+drdp!K201)*MSZ!$B201+(drdp!E201+drdp!N201)*MSZ!$C201+(drdp!H201+drdp!Q201)*MSZ!$D201)</f>
        <v>0</v>
      </c>
      <c r="F201" s="20">
        <f>Model!$W$20*((drdp!C201+drdp!L201)*MSZ!$B201+(drdp!F201+drdp!O201)*MSZ!$C201+(drdp!I201+drdp!R201)*MSZ!$D201)</f>
        <v>0</v>
      </c>
      <c r="G201" s="20">
        <f>Model!$W$20*((drdp!D201+drdp!M201)*MSZ!$B201+(drdp!G201+drdp!P201)*MSZ!$C201+(drdp!J201+drdp!S201)*MSZ!$D201)</f>
        <v>0</v>
      </c>
      <c r="H201" s="18">
        <f>Model!$W$20*((drdp!B201)*MSZ!$B201+(drdp!E201)*MSZ!$C201+(drdp!H201)*MSZ!$D201)</f>
        <v>0</v>
      </c>
      <c r="I201" s="18">
        <f>Model!$W$20*((drdp!C201)*MSZ!$B201+(drdp!F201)*MSZ!$C201+(drdp!I201)*MSZ!$D201)</f>
        <v>0</v>
      </c>
      <c r="J201" s="18">
        <f>Model!$W$20*((drdp!D201)*MSZ!$B201+(drdp!G201)*MSZ!$C201+(drdp!J201)*MSZ!$D201)</f>
        <v>0</v>
      </c>
      <c r="K201" s="21">
        <f>SUM(E$3:E200)+H201</f>
        <v>-0.16076044658873517</v>
      </c>
      <c r="L201" s="21">
        <f>SUM(F$3:F200)+I201</f>
        <v>-0.33451864618352151</v>
      </c>
      <c r="M201" s="21">
        <f>SUM(G$3:G200)+J201</f>
        <v>0</v>
      </c>
      <c r="N201" s="21"/>
      <c r="O201" s="21"/>
      <c r="P201" s="21"/>
      <c r="Q201" s="19">
        <f t="shared" si="19"/>
        <v>2.5843921187409573E-2</v>
      </c>
      <c r="R201" s="19">
        <f t="shared" si="20"/>
        <v>0.11190272464445605</v>
      </c>
      <c r="S201" s="19">
        <f t="shared" si="21"/>
        <v>0</v>
      </c>
      <c r="T201" s="19">
        <f t="shared" si="22"/>
        <v>5.3777366952722006E-2</v>
      </c>
      <c r="U201" s="19">
        <f t="shared" si="23"/>
        <v>0</v>
      </c>
      <c r="V201" s="19">
        <f t="shared" si="24"/>
        <v>0</v>
      </c>
    </row>
    <row r="202" spans="1:22" x14ac:dyDescent="0.25">
      <c r="A202" s="26">
        <f>Wellpath!E202</f>
        <v>0</v>
      </c>
      <c r="B202" s="22">
        <v>0</v>
      </c>
      <c r="C202" s="22">
        <v>0</v>
      </c>
      <c r="D202" s="22">
        <f>-(SIN(Wellpath!$L202) * COS(Wellpath!$O202) + TAN(Dip) * COS(Wellpath!$L202)) * SIN(Wellpath!$L202) * SIN(Wellpath!$O202)</f>
        <v>0</v>
      </c>
      <c r="E202" s="20">
        <f>Model!$W$20*((drdp!B202+drdp!K202)*MSZ!$B202+(drdp!E202+drdp!N202)*MSZ!$C202+(drdp!H202+drdp!Q202)*MSZ!$D202)</f>
        <v>0</v>
      </c>
      <c r="F202" s="20">
        <f>Model!$W$20*((drdp!C202+drdp!L202)*MSZ!$B202+(drdp!F202+drdp!O202)*MSZ!$C202+(drdp!I202+drdp!R202)*MSZ!$D202)</f>
        <v>0</v>
      </c>
      <c r="G202" s="20">
        <f>Model!$W$20*((drdp!D202+drdp!M202)*MSZ!$B202+(drdp!G202+drdp!P202)*MSZ!$C202+(drdp!J202+drdp!S202)*MSZ!$D202)</f>
        <v>0</v>
      </c>
      <c r="H202" s="18">
        <f>Model!$W$20*((drdp!B202)*MSZ!$B202+(drdp!E202)*MSZ!$C202+(drdp!H202)*MSZ!$D202)</f>
        <v>0</v>
      </c>
      <c r="I202" s="18">
        <f>Model!$W$20*((drdp!C202)*MSZ!$B202+(drdp!F202)*MSZ!$C202+(drdp!I202)*MSZ!$D202)</f>
        <v>0</v>
      </c>
      <c r="J202" s="18">
        <f>Model!$W$20*((drdp!D202)*MSZ!$B202+(drdp!G202)*MSZ!$C202+(drdp!J202)*MSZ!$D202)</f>
        <v>0</v>
      </c>
      <c r="K202" s="21">
        <f>SUM(E$3:E201)+H202</f>
        <v>-0.16076044658873517</v>
      </c>
      <c r="L202" s="21">
        <f>SUM(F$3:F201)+I202</f>
        <v>-0.33451864618352151</v>
      </c>
      <c r="M202" s="21">
        <f>SUM(G$3:G201)+J202</f>
        <v>0</v>
      </c>
      <c r="N202" s="21"/>
      <c r="O202" s="21"/>
      <c r="P202" s="21"/>
      <c r="Q202" s="19">
        <f t="shared" si="19"/>
        <v>2.5843921187409573E-2</v>
      </c>
      <c r="R202" s="19">
        <f t="shared" si="20"/>
        <v>0.11190272464445605</v>
      </c>
      <c r="S202" s="19">
        <f t="shared" si="21"/>
        <v>0</v>
      </c>
      <c r="T202" s="19">
        <f t="shared" si="22"/>
        <v>5.3777366952722006E-2</v>
      </c>
      <c r="U202" s="19">
        <f t="shared" si="23"/>
        <v>0</v>
      </c>
      <c r="V202" s="19">
        <f t="shared" si="24"/>
        <v>0</v>
      </c>
    </row>
    <row r="203" spans="1:22" x14ac:dyDescent="0.25">
      <c r="A203" s="26">
        <f>Wellpath!E203</f>
        <v>0</v>
      </c>
      <c r="B203" s="22">
        <v>0</v>
      </c>
      <c r="C203" s="22">
        <v>0</v>
      </c>
      <c r="D203" s="22">
        <f>-(SIN(Wellpath!$L203) * COS(Wellpath!$O203) + TAN(Dip) * COS(Wellpath!$L203)) * SIN(Wellpath!$L203) * SIN(Wellpath!$O203)</f>
        <v>0</v>
      </c>
      <c r="E203" s="20">
        <f>Model!$W$20*((drdp!B203+drdp!K203)*MSZ!$B203+(drdp!E203+drdp!N203)*MSZ!$C203+(drdp!H203+drdp!Q203)*MSZ!$D203)</f>
        <v>0</v>
      </c>
      <c r="F203" s="20">
        <f>Model!$W$20*((drdp!C203+drdp!L203)*MSZ!$B203+(drdp!F203+drdp!O203)*MSZ!$C203+(drdp!I203+drdp!R203)*MSZ!$D203)</f>
        <v>0</v>
      </c>
      <c r="G203" s="20">
        <f>Model!$W$20*((drdp!D203+drdp!M203)*MSZ!$B203+(drdp!G203+drdp!P203)*MSZ!$C203+(drdp!J203+drdp!S203)*MSZ!$D203)</f>
        <v>0</v>
      </c>
      <c r="H203" s="18">
        <f>Model!$W$20*((drdp!B203)*MSZ!$B203+(drdp!E203)*MSZ!$C203+(drdp!H203)*MSZ!$D203)</f>
        <v>0</v>
      </c>
      <c r="I203" s="18">
        <f>Model!$W$20*((drdp!C203)*MSZ!$B203+(drdp!F203)*MSZ!$C203+(drdp!I203)*MSZ!$D203)</f>
        <v>0</v>
      </c>
      <c r="J203" s="18">
        <f>Model!$W$20*((drdp!D203)*MSZ!$B203+(drdp!G203)*MSZ!$C203+(drdp!J203)*MSZ!$D203)</f>
        <v>0</v>
      </c>
      <c r="K203" s="21">
        <f>SUM(E$3:E202)+H203</f>
        <v>-0.16076044658873517</v>
      </c>
      <c r="L203" s="21">
        <f>SUM(F$3:F202)+I203</f>
        <v>-0.33451864618352151</v>
      </c>
      <c r="M203" s="21">
        <f>SUM(G$3:G202)+J203</f>
        <v>0</v>
      </c>
      <c r="N203" s="21"/>
      <c r="O203" s="21"/>
      <c r="P203" s="21"/>
      <c r="Q203" s="19">
        <f t="shared" si="19"/>
        <v>2.5843921187409573E-2</v>
      </c>
      <c r="R203" s="19">
        <f t="shared" si="20"/>
        <v>0.11190272464445605</v>
      </c>
      <c r="S203" s="19">
        <f t="shared" si="21"/>
        <v>0</v>
      </c>
      <c r="T203" s="19">
        <f t="shared" si="22"/>
        <v>5.3777366952722006E-2</v>
      </c>
      <c r="U203" s="19">
        <f t="shared" si="23"/>
        <v>0</v>
      </c>
      <c r="V203" s="19">
        <f t="shared" si="24"/>
        <v>0</v>
      </c>
    </row>
    <row r="204" spans="1:22" x14ac:dyDescent="0.25">
      <c r="A204" s="26">
        <f>Wellpath!E204</f>
        <v>0</v>
      </c>
      <c r="B204" s="22">
        <v>0</v>
      </c>
      <c r="C204" s="22">
        <v>0</v>
      </c>
      <c r="D204" s="22">
        <f>-(SIN(Wellpath!$L204) * COS(Wellpath!$O204) + TAN(Dip) * COS(Wellpath!$L204)) * SIN(Wellpath!$L204) * SIN(Wellpath!$O204)</f>
        <v>0</v>
      </c>
      <c r="E204" s="20">
        <f>Model!$W$20*((drdp!B204+drdp!K204)*MSZ!$B204+(drdp!E204+drdp!N204)*MSZ!$C204+(drdp!H204+drdp!Q204)*MSZ!$D204)</f>
        <v>0</v>
      </c>
      <c r="F204" s="20">
        <f>Model!$W$20*((drdp!C204+drdp!L204)*MSZ!$B204+(drdp!F204+drdp!O204)*MSZ!$C204+(drdp!I204+drdp!R204)*MSZ!$D204)</f>
        <v>0</v>
      </c>
      <c r="G204" s="20">
        <f>Model!$W$20*((drdp!D204+drdp!M204)*MSZ!$B204+(drdp!G204+drdp!P204)*MSZ!$C204+(drdp!J204+drdp!S204)*MSZ!$D204)</f>
        <v>0</v>
      </c>
      <c r="H204" s="18">
        <f>Model!$W$20*((drdp!B204)*MSZ!$B204+(drdp!E204)*MSZ!$C204+(drdp!H204)*MSZ!$D204)</f>
        <v>0</v>
      </c>
      <c r="I204" s="18">
        <f>Model!$W$20*((drdp!C204)*MSZ!$B204+(drdp!F204)*MSZ!$C204+(drdp!I204)*MSZ!$D204)</f>
        <v>0</v>
      </c>
      <c r="J204" s="18">
        <f>Model!$W$20*((drdp!D204)*MSZ!$B204+(drdp!G204)*MSZ!$C204+(drdp!J204)*MSZ!$D204)</f>
        <v>0</v>
      </c>
      <c r="K204" s="21">
        <f>SUM(E$3:E203)+H204</f>
        <v>-0.16076044658873517</v>
      </c>
      <c r="L204" s="21">
        <f>SUM(F$3:F203)+I204</f>
        <v>-0.33451864618352151</v>
      </c>
      <c r="M204" s="21">
        <f>SUM(G$3:G203)+J204</f>
        <v>0</v>
      </c>
      <c r="N204" s="21"/>
      <c r="O204" s="21"/>
      <c r="P204" s="21"/>
      <c r="Q204" s="19">
        <f t="shared" si="19"/>
        <v>2.5843921187409573E-2</v>
      </c>
      <c r="R204" s="19">
        <f t="shared" si="20"/>
        <v>0.11190272464445605</v>
      </c>
      <c r="S204" s="19">
        <f t="shared" si="21"/>
        <v>0</v>
      </c>
      <c r="T204" s="19">
        <f t="shared" si="22"/>
        <v>5.3777366952722006E-2</v>
      </c>
      <c r="U204" s="19">
        <f t="shared" si="23"/>
        <v>0</v>
      </c>
      <c r="V204" s="19">
        <f t="shared" si="24"/>
        <v>0</v>
      </c>
    </row>
    <row r="205" spans="1:22" x14ac:dyDescent="0.25">
      <c r="A205" s="26">
        <f>Wellpath!E205</f>
        <v>0</v>
      </c>
      <c r="B205" s="22">
        <v>0</v>
      </c>
      <c r="C205" s="22">
        <v>0</v>
      </c>
      <c r="D205" s="22">
        <f>-(SIN(Wellpath!$L205) * COS(Wellpath!$O205) + TAN(Dip) * COS(Wellpath!$L205)) * SIN(Wellpath!$L205) * SIN(Wellpath!$O205)</f>
        <v>0</v>
      </c>
      <c r="E205" s="20">
        <f>Model!$W$20*((drdp!B205+drdp!K205)*MSZ!$B205+(drdp!E205+drdp!N205)*MSZ!$C205+(drdp!H205+drdp!Q205)*MSZ!$D205)</f>
        <v>0</v>
      </c>
      <c r="F205" s="20">
        <f>Model!$W$20*((drdp!C205+drdp!L205)*MSZ!$B205+(drdp!F205+drdp!O205)*MSZ!$C205+(drdp!I205+drdp!R205)*MSZ!$D205)</f>
        <v>0</v>
      </c>
      <c r="G205" s="20">
        <f>Model!$W$20*((drdp!D205+drdp!M205)*MSZ!$B205+(drdp!G205+drdp!P205)*MSZ!$C205+(drdp!J205+drdp!S205)*MSZ!$D205)</f>
        <v>0</v>
      </c>
      <c r="H205" s="18">
        <f>Model!$W$20*((drdp!B205)*MSZ!$B205+(drdp!E205)*MSZ!$C205+(drdp!H205)*MSZ!$D205)</f>
        <v>0</v>
      </c>
      <c r="I205" s="18">
        <f>Model!$W$20*((drdp!C205)*MSZ!$B205+(drdp!F205)*MSZ!$C205+(drdp!I205)*MSZ!$D205)</f>
        <v>0</v>
      </c>
      <c r="J205" s="18">
        <f>Model!$W$20*((drdp!D205)*MSZ!$B205+(drdp!G205)*MSZ!$C205+(drdp!J205)*MSZ!$D205)</f>
        <v>0</v>
      </c>
      <c r="K205" s="21">
        <f>SUM(E$3:E204)+H205</f>
        <v>-0.16076044658873517</v>
      </c>
      <c r="L205" s="21">
        <f>SUM(F$3:F204)+I205</f>
        <v>-0.33451864618352151</v>
      </c>
      <c r="M205" s="21">
        <f>SUM(G$3:G204)+J205</f>
        <v>0</v>
      </c>
      <c r="N205" s="21"/>
      <c r="O205" s="21"/>
      <c r="P205" s="21"/>
      <c r="Q205" s="19">
        <f t="shared" si="19"/>
        <v>2.5843921187409573E-2</v>
      </c>
      <c r="R205" s="19">
        <f t="shared" si="20"/>
        <v>0.11190272464445605</v>
      </c>
      <c r="S205" s="19">
        <f t="shared" si="21"/>
        <v>0</v>
      </c>
      <c r="T205" s="19">
        <f t="shared" si="22"/>
        <v>5.3777366952722006E-2</v>
      </c>
      <c r="U205" s="19">
        <f t="shared" si="23"/>
        <v>0</v>
      </c>
      <c r="V205" s="19">
        <f t="shared" si="24"/>
        <v>0</v>
      </c>
    </row>
    <row r="206" spans="1:22" x14ac:dyDescent="0.25">
      <c r="A206" s="26">
        <f>Wellpath!E206</f>
        <v>0</v>
      </c>
      <c r="B206" s="22">
        <v>0</v>
      </c>
      <c r="C206" s="22">
        <v>0</v>
      </c>
      <c r="D206" s="22">
        <f>-(SIN(Wellpath!$L206) * COS(Wellpath!$O206) + TAN(Dip) * COS(Wellpath!$L206)) * SIN(Wellpath!$L206) * SIN(Wellpath!$O206)</f>
        <v>0</v>
      </c>
      <c r="E206" s="20">
        <f>Model!$W$20*((drdp!B206+drdp!K206)*MSZ!$B206+(drdp!E206+drdp!N206)*MSZ!$C206+(drdp!H206+drdp!Q206)*MSZ!$D206)</f>
        <v>0</v>
      </c>
      <c r="F206" s="20">
        <f>Model!$W$20*((drdp!C206+drdp!L206)*MSZ!$B206+(drdp!F206+drdp!O206)*MSZ!$C206+(drdp!I206+drdp!R206)*MSZ!$D206)</f>
        <v>0</v>
      </c>
      <c r="G206" s="20">
        <f>Model!$W$20*((drdp!D206+drdp!M206)*MSZ!$B206+(drdp!G206+drdp!P206)*MSZ!$C206+(drdp!J206+drdp!S206)*MSZ!$D206)</f>
        <v>0</v>
      </c>
      <c r="H206" s="18">
        <f>Model!$W$20*((drdp!B206)*MSZ!$B206+(drdp!E206)*MSZ!$C206+(drdp!H206)*MSZ!$D206)</f>
        <v>0</v>
      </c>
      <c r="I206" s="18">
        <f>Model!$W$20*((drdp!C206)*MSZ!$B206+(drdp!F206)*MSZ!$C206+(drdp!I206)*MSZ!$D206)</f>
        <v>0</v>
      </c>
      <c r="J206" s="18">
        <f>Model!$W$20*((drdp!D206)*MSZ!$B206+(drdp!G206)*MSZ!$C206+(drdp!J206)*MSZ!$D206)</f>
        <v>0</v>
      </c>
      <c r="K206" s="21">
        <f>SUM(E$3:E205)+H206</f>
        <v>-0.16076044658873517</v>
      </c>
      <c r="L206" s="21">
        <f>SUM(F$3:F205)+I206</f>
        <v>-0.33451864618352151</v>
      </c>
      <c r="M206" s="21">
        <f>SUM(G$3:G205)+J206</f>
        <v>0</v>
      </c>
      <c r="N206" s="21"/>
      <c r="O206" s="21"/>
      <c r="P206" s="21"/>
      <c r="Q206" s="19">
        <f t="shared" si="19"/>
        <v>2.5843921187409573E-2</v>
      </c>
      <c r="R206" s="19">
        <f t="shared" si="20"/>
        <v>0.11190272464445605</v>
      </c>
      <c r="S206" s="19">
        <f t="shared" si="21"/>
        <v>0</v>
      </c>
      <c r="T206" s="19">
        <f t="shared" si="22"/>
        <v>5.3777366952722006E-2</v>
      </c>
      <c r="U206" s="19">
        <f t="shared" si="23"/>
        <v>0</v>
      </c>
      <c r="V206" s="19">
        <f t="shared" si="24"/>
        <v>0</v>
      </c>
    </row>
    <row r="207" spans="1:22" x14ac:dyDescent="0.25">
      <c r="A207" s="26">
        <f>Wellpath!E207</f>
        <v>0</v>
      </c>
      <c r="B207" s="22">
        <v>0</v>
      </c>
      <c r="C207" s="22">
        <v>0</v>
      </c>
      <c r="D207" s="22">
        <f>-(SIN(Wellpath!$L207) * COS(Wellpath!$O207) + TAN(Dip) * COS(Wellpath!$L207)) * SIN(Wellpath!$L207) * SIN(Wellpath!$O207)</f>
        <v>0</v>
      </c>
      <c r="E207" s="20">
        <f>Model!$W$20*((drdp!B207+drdp!K207)*MSZ!$B207+(drdp!E207+drdp!N207)*MSZ!$C207+(drdp!H207+drdp!Q207)*MSZ!$D207)</f>
        <v>0</v>
      </c>
      <c r="F207" s="20">
        <f>Model!$W$20*((drdp!C207+drdp!L207)*MSZ!$B207+(drdp!F207+drdp!O207)*MSZ!$C207+(drdp!I207+drdp!R207)*MSZ!$D207)</f>
        <v>0</v>
      </c>
      <c r="G207" s="20">
        <f>Model!$W$20*((drdp!D207+drdp!M207)*MSZ!$B207+(drdp!G207+drdp!P207)*MSZ!$C207+(drdp!J207+drdp!S207)*MSZ!$D207)</f>
        <v>0</v>
      </c>
      <c r="H207" s="18">
        <f>Model!$W$20*((drdp!B207)*MSZ!$B207+(drdp!E207)*MSZ!$C207+(drdp!H207)*MSZ!$D207)</f>
        <v>0</v>
      </c>
      <c r="I207" s="18">
        <f>Model!$W$20*((drdp!C207)*MSZ!$B207+(drdp!F207)*MSZ!$C207+(drdp!I207)*MSZ!$D207)</f>
        <v>0</v>
      </c>
      <c r="J207" s="18">
        <f>Model!$W$20*((drdp!D207)*MSZ!$B207+(drdp!G207)*MSZ!$C207+(drdp!J207)*MSZ!$D207)</f>
        <v>0</v>
      </c>
      <c r="K207" s="21">
        <f>SUM(E$3:E206)+H207</f>
        <v>-0.16076044658873517</v>
      </c>
      <c r="L207" s="21">
        <f>SUM(F$3:F206)+I207</f>
        <v>-0.33451864618352151</v>
      </c>
      <c r="M207" s="21">
        <f>SUM(G$3:G206)+J207</f>
        <v>0</v>
      </c>
      <c r="N207" s="21"/>
      <c r="O207" s="21"/>
      <c r="P207" s="21"/>
      <c r="Q207" s="19">
        <f t="shared" si="19"/>
        <v>2.5843921187409573E-2</v>
      </c>
      <c r="R207" s="19">
        <f t="shared" si="20"/>
        <v>0.11190272464445605</v>
      </c>
      <c r="S207" s="19">
        <f t="shared" si="21"/>
        <v>0</v>
      </c>
      <c r="T207" s="19">
        <f t="shared" si="22"/>
        <v>5.3777366952722006E-2</v>
      </c>
      <c r="U207" s="19">
        <f t="shared" si="23"/>
        <v>0</v>
      </c>
      <c r="V207" s="19">
        <f t="shared" si="24"/>
        <v>0</v>
      </c>
    </row>
    <row r="208" spans="1:22" x14ac:dyDescent="0.25">
      <c r="A208" s="26">
        <f>Wellpath!E208</f>
        <v>0</v>
      </c>
      <c r="B208" s="22">
        <v>0</v>
      </c>
      <c r="C208" s="22">
        <v>0</v>
      </c>
      <c r="D208" s="22">
        <f>-(SIN(Wellpath!$L208) * COS(Wellpath!$O208) + TAN(Dip) * COS(Wellpath!$L208)) * SIN(Wellpath!$L208) * SIN(Wellpath!$O208)</f>
        <v>0</v>
      </c>
      <c r="E208" s="20">
        <f>Model!$W$20*((drdp!B208+drdp!K208)*MSZ!$B208+(drdp!E208+drdp!N208)*MSZ!$C208+(drdp!H208+drdp!Q208)*MSZ!$D208)</f>
        <v>0</v>
      </c>
      <c r="F208" s="20">
        <f>Model!$W$20*((drdp!C208+drdp!L208)*MSZ!$B208+(drdp!F208+drdp!O208)*MSZ!$C208+(drdp!I208+drdp!R208)*MSZ!$D208)</f>
        <v>0</v>
      </c>
      <c r="G208" s="20">
        <f>Model!$W$20*((drdp!D208+drdp!M208)*MSZ!$B208+(drdp!G208+drdp!P208)*MSZ!$C208+(drdp!J208+drdp!S208)*MSZ!$D208)</f>
        <v>0</v>
      </c>
      <c r="H208" s="18">
        <f>Model!$W$20*((drdp!B208)*MSZ!$B208+(drdp!E208)*MSZ!$C208+(drdp!H208)*MSZ!$D208)</f>
        <v>0</v>
      </c>
      <c r="I208" s="18">
        <f>Model!$W$20*((drdp!C208)*MSZ!$B208+(drdp!F208)*MSZ!$C208+(drdp!I208)*MSZ!$D208)</f>
        <v>0</v>
      </c>
      <c r="J208" s="18">
        <f>Model!$W$20*((drdp!D208)*MSZ!$B208+(drdp!G208)*MSZ!$C208+(drdp!J208)*MSZ!$D208)</f>
        <v>0</v>
      </c>
      <c r="K208" s="21">
        <f>SUM(E$3:E207)+H208</f>
        <v>-0.16076044658873517</v>
      </c>
      <c r="L208" s="21">
        <f>SUM(F$3:F207)+I208</f>
        <v>-0.33451864618352151</v>
      </c>
      <c r="M208" s="21">
        <f>SUM(G$3:G207)+J208</f>
        <v>0</v>
      </c>
      <c r="N208" s="21"/>
      <c r="O208" s="21"/>
      <c r="P208" s="21"/>
      <c r="Q208" s="19">
        <f t="shared" si="19"/>
        <v>2.5843921187409573E-2</v>
      </c>
      <c r="R208" s="19">
        <f t="shared" si="20"/>
        <v>0.11190272464445605</v>
      </c>
      <c r="S208" s="19">
        <f t="shared" si="21"/>
        <v>0</v>
      </c>
      <c r="T208" s="19">
        <f t="shared" si="22"/>
        <v>5.3777366952722006E-2</v>
      </c>
      <c r="U208" s="19">
        <f t="shared" si="23"/>
        <v>0</v>
      </c>
      <c r="V208" s="19">
        <f t="shared" si="24"/>
        <v>0</v>
      </c>
    </row>
    <row r="209" spans="1:22" x14ac:dyDescent="0.25">
      <c r="A209" s="26">
        <f>Wellpath!E209</f>
        <v>0</v>
      </c>
      <c r="B209" s="22">
        <v>0</v>
      </c>
      <c r="C209" s="22">
        <v>0</v>
      </c>
      <c r="D209" s="22">
        <f>-(SIN(Wellpath!$L209) * COS(Wellpath!$O209) + TAN(Dip) * COS(Wellpath!$L209)) * SIN(Wellpath!$L209) * SIN(Wellpath!$O209)</f>
        <v>0</v>
      </c>
      <c r="E209" s="20">
        <f>Model!$W$20*((drdp!B209+drdp!K209)*MSZ!$B209+(drdp!E209+drdp!N209)*MSZ!$C209+(drdp!H209+drdp!Q209)*MSZ!$D209)</f>
        <v>0</v>
      </c>
      <c r="F209" s="20">
        <f>Model!$W$20*((drdp!C209+drdp!L209)*MSZ!$B209+(drdp!F209+drdp!O209)*MSZ!$C209+(drdp!I209+drdp!R209)*MSZ!$D209)</f>
        <v>0</v>
      </c>
      <c r="G209" s="20">
        <f>Model!$W$20*((drdp!D209+drdp!M209)*MSZ!$B209+(drdp!G209+drdp!P209)*MSZ!$C209+(drdp!J209+drdp!S209)*MSZ!$D209)</f>
        <v>0</v>
      </c>
      <c r="H209" s="18">
        <f>Model!$W$20*((drdp!B209)*MSZ!$B209+(drdp!E209)*MSZ!$C209+(drdp!H209)*MSZ!$D209)</f>
        <v>0</v>
      </c>
      <c r="I209" s="18">
        <f>Model!$W$20*((drdp!C209)*MSZ!$B209+(drdp!F209)*MSZ!$C209+(drdp!I209)*MSZ!$D209)</f>
        <v>0</v>
      </c>
      <c r="J209" s="18">
        <f>Model!$W$20*((drdp!D209)*MSZ!$B209+(drdp!G209)*MSZ!$C209+(drdp!J209)*MSZ!$D209)</f>
        <v>0</v>
      </c>
      <c r="K209" s="21">
        <f>SUM(E$3:E208)+H209</f>
        <v>-0.16076044658873517</v>
      </c>
      <c r="L209" s="21">
        <f>SUM(F$3:F208)+I209</f>
        <v>-0.33451864618352151</v>
      </c>
      <c r="M209" s="21">
        <f>SUM(G$3:G208)+J209</f>
        <v>0</v>
      </c>
      <c r="N209" s="21"/>
      <c r="O209" s="21"/>
      <c r="P209" s="21"/>
      <c r="Q209" s="19">
        <f t="shared" si="19"/>
        <v>2.5843921187409573E-2</v>
      </c>
      <c r="R209" s="19">
        <f t="shared" si="20"/>
        <v>0.11190272464445605</v>
      </c>
      <c r="S209" s="19">
        <f t="shared" si="21"/>
        <v>0</v>
      </c>
      <c r="T209" s="19">
        <f t="shared" si="22"/>
        <v>5.3777366952722006E-2</v>
      </c>
      <c r="U209" s="19">
        <f t="shared" si="23"/>
        <v>0</v>
      </c>
      <c r="V209" s="19">
        <f t="shared" si="24"/>
        <v>0</v>
      </c>
    </row>
    <row r="210" spans="1:22" x14ac:dyDescent="0.25">
      <c r="A210" s="26">
        <f>Wellpath!E210</f>
        <v>0</v>
      </c>
      <c r="B210" s="22">
        <v>0</v>
      </c>
      <c r="C210" s="22">
        <v>0</v>
      </c>
      <c r="D210" s="22">
        <f>-(SIN(Wellpath!$L210) * COS(Wellpath!$O210) + TAN(Dip) * COS(Wellpath!$L210)) * SIN(Wellpath!$L210) * SIN(Wellpath!$O210)</f>
        <v>0</v>
      </c>
      <c r="E210" s="20">
        <f>Model!$W$20*((drdp!B210+drdp!K210)*MSZ!$B210+(drdp!E210+drdp!N210)*MSZ!$C210+(drdp!H210+drdp!Q210)*MSZ!$D210)</f>
        <v>0</v>
      </c>
      <c r="F210" s="20">
        <f>Model!$W$20*((drdp!C210+drdp!L210)*MSZ!$B210+(drdp!F210+drdp!O210)*MSZ!$C210+(drdp!I210+drdp!R210)*MSZ!$D210)</f>
        <v>0</v>
      </c>
      <c r="G210" s="20">
        <f>Model!$W$20*((drdp!D210+drdp!M210)*MSZ!$B210+(drdp!G210+drdp!P210)*MSZ!$C210+(drdp!J210+drdp!S210)*MSZ!$D210)</f>
        <v>0</v>
      </c>
      <c r="H210" s="18">
        <f>Model!$W$20*((drdp!B210)*MSZ!$B210+(drdp!E210)*MSZ!$C210+(drdp!H210)*MSZ!$D210)</f>
        <v>0</v>
      </c>
      <c r="I210" s="18">
        <f>Model!$W$20*((drdp!C210)*MSZ!$B210+(drdp!F210)*MSZ!$C210+(drdp!I210)*MSZ!$D210)</f>
        <v>0</v>
      </c>
      <c r="J210" s="18">
        <f>Model!$W$20*((drdp!D210)*MSZ!$B210+(drdp!G210)*MSZ!$C210+(drdp!J210)*MSZ!$D210)</f>
        <v>0</v>
      </c>
      <c r="K210" s="21">
        <f>SUM(E$3:E209)+H210</f>
        <v>-0.16076044658873517</v>
      </c>
      <c r="L210" s="21">
        <f>SUM(F$3:F209)+I210</f>
        <v>-0.33451864618352151</v>
      </c>
      <c r="M210" s="21">
        <f>SUM(G$3:G209)+J210</f>
        <v>0</v>
      </c>
      <c r="N210" s="21"/>
      <c r="O210" s="21"/>
      <c r="P210" s="21"/>
      <c r="Q210" s="19">
        <f t="shared" si="19"/>
        <v>2.5843921187409573E-2</v>
      </c>
      <c r="R210" s="19">
        <f t="shared" si="20"/>
        <v>0.11190272464445605</v>
      </c>
      <c r="S210" s="19">
        <f t="shared" si="21"/>
        <v>0</v>
      </c>
      <c r="T210" s="19">
        <f t="shared" si="22"/>
        <v>5.3777366952722006E-2</v>
      </c>
      <c r="U210" s="19">
        <f t="shared" si="23"/>
        <v>0</v>
      </c>
      <c r="V210" s="19">
        <f t="shared" si="24"/>
        <v>0</v>
      </c>
    </row>
    <row r="211" spans="1:22" x14ac:dyDescent="0.25">
      <c r="A211" s="26">
        <f>Wellpath!E211</f>
        <v>0</v>
      </c>
      <c r="B211" s="22">
        <v>0</v>
      </c>
      <c r="C211" s="22">
        <v>0</v>
      </c>
      <c r="D211" s="22">
        <f>-(SIN(Wellpath!$L211) * COS(Wellpath!$O211) + TAN(Dip) * COS(Wellpath!$L211)) * SIN(Wellpath!$L211) * SIN(Wellpath!$O211)</f>
        <v>0</v>
      </c>
      <c r="E211" s="20">
        <f>Model!$W$20*((drdp!B211+drdp!K211)*MSZ!$B211+(drdp!E211+drdp!N211)*MSZ!$C211+(drdp!H211+drdp!Q211)*MSZ!$D211)</f>
        <v>0</v>
      </c>
      <c r="F211" s="20">
        <f>Model!$W$20*((drdp!C211+drdp!L211)*MSZ!$B211+(drdp!F211+drdp!O211)*MSZ!$C211+(drdp!I211+drdp!R211)*MSZ!$D211)</f>
        <v>0</v>
      </c>
      <c r="G211" s="20">
        <f>Model!$W$20*((drdp!D211+drdp!M211)*MSZ!$B211+(drdp!G211+drdp!P211)*MSZ!$C211+(drdp!J211+drdp!S211)*MSZ!$D211)</f>
        <v>0</v>
      </c>
      <c r="H211" s="18">
        <f>Model!$W$20*((drdp!B211)*MSZ!$B211+(drdp!E211)*MSZ!$C211+(drdp!H211)*MSZ!$D211)</f>
        <v>0</v>
      </c>
      <c r="I211" s="18">
        <f>Model!$W$20*((drdp!C211)*MSZ!$B211+(drdp!F211)*MSZ!$C211+(drdp!I211)*MSZ!$D211)</f>
        <v>0</v>
      </c>
      <c r="J211" s="18">
        <f>Model!$W$20*((drdp!D211)*MSZ!$B211+(drdp!G211)*MSZ!$C211+(drdp!J211)*MSZ!$D211)</f>
        <v>0</v>
      </c>
      <c r="K211" s="21">
        <f>SUM(E$3:E210)+H211</f>
        <v>-0.16076044658873517</v>
      </c>
      <c r="L211" s="21">
        <f>SUM(F$3:F210)+I211</f>
        <v>-0.33451864618352151</v>
      </c>
      <c r="M211" s="21">
        <f>SUM(G$3:G210)+J211</f>
        <v>0</v>
      </c>
      <c r="N211" s="21"/>
      <c r="O211" s="21"/>
      <c r="P211" s="21"/>
      <c r="Q211" s="19">
        <f t="shared" si="19"/>
        <v>2.5843921187409573E-2</v>
      </c>
      <c r="R211" s="19">
        <f t="shared" si="20"/>
        <v>0.11190272464445605</v>
      </c>
      <c r="S211" s="19">
        <f t="shared" si="21"/>
        <v>0</v>
      </c>
      <c r="T211" s="19">
        <f t="shared" si="22"/>
        <v>5.3777366952722006E-2</v>
      </c>
      <c r="U211" s="19">
        <f t="shared" si="23"/>
        <v>0</v>
      </c>
      <c r="V211" s="19">
        <f t="shared" si="24"/>
        <v>0</v>
      </c>
    </row>
    <row r="212" spans="1:22" x14ac:dyDescent="0.25">
      <c r="A212" s="26">
        <f>Wellpath!E212</f>
        <v>0</v>
      </c>
      <c r="B212" s="22">
        <v>0</v>
      </c>
      <c r="C212" s="22">
        <v>0</v>
      </c>
      <c r="D212" s="22">
        <f>-(SIN(Wellpath!$L212) * COS(Wellpath!$O212) + TAN(Dip) * COS(Wellpath!$L212)) * SIN(Wellpath!$L212) * SIN(Wellpath!$O212)</f>
        <v>0</v>
      </c>
      <c r="E212" s="20">
        <f>Model!$W$20*((drdp!B212+drdp!K212)*MSZ!$B212+(drdp!E212+drdp!N212)*MSZ!$C212+(drdp!H212+drdp!Q212)*MSZ!$D212)</f>
        <v>0</v>
      </c>
      <c r="F212" s="20">
        <f>Model!$W$20*((drdp!C212+drdp!L212)*MSZ!$B212+(drdp!F212+drdp!O212)*MSZ!$C212+(drdp!I212+drdp!R212)*MSZ!$D212)</f>
        <v>0</v>
      </c>
      <c r="G212" s="20">
        <f>Model!$W$20*((drdp!D212+drdp!M212)*MSZ!$B212+(drdp!G212+drdp!P212)*MSZ!$C212+(drdp!J212+drdp!S212)*MSZ!$D212)</f>
        <v>0</v>
      </c>
      <c r="H212" s="18">
        <f>Model!$W$20*((drdp!B212)*MSZ!$B212+(drdp!E212)*MSZ!$C212+(drdp!H212)*MSZ!$D212)</f>
        <v>0</v>
      </c>
      <c r="I212" s="18">
        <f>Model!$W$20*((drdp!C212)*MSZ!$B212+(drdp!F212)*MSZ!$C212+(drdp!I212)*MSZ!$D212)</f>
        <v>0</v>
      </c>
      <c r="J212" s="18">
        <f>Model!$W$20*((drdp!D212)*MSZ!$B212+(drdp!G212)*MSZ!$C212+(drdp!J212)*MSZ!$D212)</f>
        <v>0</v>
      </c>
      <c r="K212" s="21">
        <f>SUM(E$3:E211)+H212</f>
        <v>-0.16076044658873517</v>
      </c>
      <c r="L212" s="21">
        <f>SUM(F$3:F211)+I212</f>
        <v>-0.33451864618352151</v>
      </c>
      <c r="M212" s="21">
        <f>SUM(G$3:G211)+J212</f>
        <v>0</v>
      </c>
      <c r="N212" s="21"/>
      <c r="O212" s="21"/>
      <c r="P212" s="21"/>
      <c r="Q212" s="19">
        <f t="shared" si="19"/>
        <v>2.5843921187409573E-2</v>
      </c>
      <c r="R212" s="19">
        <f t="shared" si="20"/>
        <v>0.11190272464445605</v>
      </c>
      <c r="S212" s="19">
        <f t="shared" si="21"/>
        <v>0</v>
      </c>
      <c r="T212" s="19">
        <f t="shared" si="22"/>
        <v>5.3777366952722006E-2</v>
      </c>
      <c r="U212" s="19">
        <f t="shared" si="23"/>
        <v>0</v>
      </c>
      <c r="V212" s="19">
        <f t="shared" si="24"/>
        <v>0</v>
      </c>
    </row>
    <row r="213" spans="1:22" x14ac:dyDescent="0.25">
      <c r="A213" s="26">
        <f>Wellpath!E213</f>
        <v>0</v>
      </c>
      <c r="B213" s="22">
        <v>0</v>
      </c>
      <c r="C213" s="22">
        <v>0</v>
      </c>
      <c r="D213" s="22">
        <f>-(SIN(Wellpath!$L213) * COS(Wellpath!$O213) + TAN(Dip) * COS(Wellpath!$L213)) * SIN(Wellpath!$L213) * SIN(Wellpath!$O213)</f>
        <v>0</v>
      </c>
      <c r="E213" s="20">
        <f>Model!$W$20*((drdp!B213+drdp!K213)*MSZ!$B213+(drdp!E213+drdp!N213)*MSZ!$C213+(drdp!H213+drdp!Q213)*MSZ!$D213)</f>
        <v>0</v>
      </c>
      <c r="F213" s="20">
        <f>Model!$W$20*((drdp!C213+drdp!L213)*MSZ!$B213+(drdp!F213+drdp!O213)*MSZ!$C213+(drdp!I213+drdp!R213)*MSZ!$D213)</f>
        <v>0</v>
      </c>
      <c r="G213" s="20">
        <f>Model!$W$20*((drdp!D213+drdp!M213)*MSZ!$B213+(drdp!G213+drdp!P213)*MSZ!$C213+(drdp!J213+drdp!S213)*MSZ!$D213)</f>
        <v>0</v>
      </c>
      <c r="H213" s="18">
        <f>Model!$W$20*((drdp!B213)*MSZ!$B213+(drdp!E213)*MSZ!$C213+(drdp!H213)*MSZ!$D213)</f>
        <v>0</v>
      </c>
      <c r="I213" s="18">
        <f>Model!$W$20*((drdp!C213)*MSZ!$B213+(drdp!F213)*MSZ!$C213+(drdp!I213)*MSZ!$D213)</f>
        <v>0</v>
      </c>
      <c r="J213" s="18">
        <f>Model!$W$20*((drdp!D213)*MSZ!$B213+(drdp!G213)*MSZ!$C213+(drdp!J213)*MSZ!$D213)</f>
        <v>0</v>
      </c>
      <c r="K213" s="21">
        <f>SUM(E$3:E212)+H213</f>
        <v>-0.16076044658873517</v>
      </c>
      <c r="L213" s="21">
        <f>SUM(F$3:F212)+I213</f>
        <v>-0.33451864618352151</v>
      </c>
      <c r="M213" s="21">
        <f>SUM(G$3:G212)+J213</f>
        <v>0</v>
      </c>
      <c r="N213" s="21"/>
      <c r="O213" s="21"/>
      <c r="P213" s="21"/>
      <c r="Q213" s="19">
        <f t="shared" si="19"/>
        <v>2.5843921187409573E-2</v>
      </c>
      <c r="R213" s="19">
        <f t="shared" si="20"/>
        <v>0.11190272464445605</v>
      </c>
      <c r="S213" s="19">
        <f t="shared" si="21"/>
        <v>0</v>
      </c>
      <c r="T213" s="19">
        <f t="shared" si="22"/>
        <v>5.3777366952722006E-2</v>
      </c>
      <c r="U213" s="19">
        <f t="shared" si="23"/>
        <v>0</v>
      </c>
      <c r="V213" s="19">
        <f t="shared" si="24"/>
        <v>0</v>
      </c>
    </row>
    <row r="214" spans="1:22" x14ac:dyDescent="0.25">
      <c r="A214" s="26">
        <f>Wellpath!E214</f>
        <v>0</v>
      </c>
      <c r="B214" s="22">
        <v>0</v>
      </c>
      <c r="C214" s="22">
        <v>0</v>
      </c>
      <c r="D214" s="22">
        <f>-(SIN(Wellpath!$L214) * COS(Wellpath!$O214) + TAN(Dip) * COS(Wellpath!$L214)) * SIN(Wellpath!$L214) * SIN(Wellpath!$O214)</f>
        <v>0</v>
      </c>
      <c r="E214" s="20">
        <f>Model!$W$20*((drdp!B214+drdp!K214)*MSZ!$B214+(drdp!E214+drdp!N214)*MSZ!$C214+(drdp!H214+drdp!Q214)*MSZ!$D214)</f>
        <v>0</v>
      </c>
      <c r="F214" s="20">
        <f>Model!$W$20*((drdp!C214+drdp!L214)*MSZ!$B214+(drdp!F214+drdp!O214)*MSZ!$C214+(drdp!I214+drdp!R214)*MSZ!$D214)</f>
        <v>0</v>
      </c>
      <c r="G214" s="20">
        <f>Model!$W$20*((drdp!D214+drdp!M214)*MSZ!$B214+(drdp!G214+drdp!P214)*MSZ!$C214+(drdp!J214+drdp!S214)*MSZ!$D214)</f>
        <v>0</v>
      </c>
      <c r="H214" s="18">
        <f>Model!$W$20*((drdp!B214)*MSZ!$B214+(drdp!E214)*MSZ!$C214+(drdp!H214)*MSZ!$D214)</f>
        <v>0</v>
      </c>
      <c r="I214" s="18">
        <f>Model!$W$20*((drdp!C214)*MSZ!$B214+(drdp!F214)*MSZ!$C214+(drdp!I214)*MSZ!$D214)</f>
        <v>0</v>
      </c>
      <c r="J214" s="18">
        <f>Model!$W$20*((drdp!D214)*MSZ!$B214+(drdp!G214)*MSZ!$C214+(drdp!J214)*MSZ!$D214)</f>
        <v>0</v>
      </c>
      <c r="K214" s="21">
        <f>SUM(E$3:E213)+H214</f>
        <v>-0.16076044658873517</v>
      </c>
      <c r="L214" s="21">
        <f>SUM(F$3:F213)+I214</f>
        <v>-0.33451864618352151</v>
      </c>
      <c r="M214" s="21">
        <f>SUM(G$3:G213)+J214</f>
        <v>0</v>
      </c>
      <c r="N214" s="21"/>
      <c r="O214" s="21"/>
      <c r="P214" s="21"/>
      <c r="Q214" s="19">
        <f t="shared" si="19"/>
        <v>2.5843921187409573E-2</v>
      </c>
      <c r="R214" s="19">
        <f t="shared" si="20"/>
        <v>0.11190272464445605</v>
      </c>
      <c r="S214" s="19">
        <f t="shared" si="21"/>
        <v>0</v>
      </c>
      <c r="T214" s="19">
        <f t="shared" si="22"/>
        <v>5.3777366952722006E-2</v>
      </c>
      <c r="U214" s="19">
        <f t="shared" si="23"/>
        <v>0</v>
      </c>
      <c r="V214" s="19">
        <f t="shared" si="24"/>
        <v>0</v>
      </c>
    </row>
    <row r="215" spans="1:22" x14ac:dyDescent="0.25">
      <c r="A215" s="26">
        <f>Wellpath!E215</f>
        <v>0</v>
      </c>
      <c r="B215" s="22">
        <v>0</v>
      </c>
      <c r="C215" s="22">
        <v>0</v>
      </c>
      <c r="D215" s="22">
        <f>-(SIN(Wellpath!$L215) * COS(Wellpath!$O215) + TAN(Dip) * COS(Wellpath!$L215)) * SIN(Wellpath!$L215) * SIN(Wellpath!$O215)</f>
        <v>0</v>
      </c>
      <c r="E215" s="20">
        <f>Model!$W$20*((drdp!B215+drdp!K215)*MSZ!$B215+(drdp!E215+drdp!N215)*MSZ!$C215+(drdp!H215+drdp!Q215)*MSZ!$D215)</f>
        <v>0</v>
      </c>
      <c r="F215" s="20">
        <f>Model!$W$20*((drdp!C215+drdp!L215)*MSZ!$B215+(drdp!F215+drdp!O215)*MSZ!$C215+(drdp!I215+drdp!R215)*MSZ!$D215)</f>
        <v>0</v>
      </c>
      <c r="G215" s="20">
        <f>Model!$W$20*((drdp!D215+drdp!M215)*MSZ!$B215+(drdp!G215+drdp!P215)*MSZ!$C215+(drdp!J215+drdp!S215)*MSZ!$D215)</f>
        <v>0</v>
      </c>
      <c r="H215" s="18">
        <f>Model!$W$20*((drdp!B215)*MSZ!$B215+(drdp!E215)*MSZ!$C215+(drdp!H215)*MSZ!$D215)</f>
        <v>0</v>
      </c>
      <c r="I215" s="18">
        <f>Model!$W$20*((drdp!C215)*MSZ!$B215+(drdp!F215)*MSZ!$C215+(drdp!I215)*MSZ!$D215)</f>
        <v>0</v>
      </c>
      <c r="J215" s="18">
        <f>Model!$W$20*((drdp!D215)*MSZ!$B215+(drdp!G215)*MSZ!$C215+(drdp!J215)*MSZ!$D215)</f>
        <v>0</v>
      </c>
      <c r="K215" s="21">
        <f>SUM(E$3:E214)+H215</f>
        <v>-0.16076044658873517</v>
      </c>
      <c r="L215" s="21">
        <f>SUM(F$3:F214)+I215</f>
        <v>-0.33451864618352151</v>
      </c>
      <c r="M215" s="21">
        <f>SUM(G$3:G214)+J215</f>
        <v>0</v>
      </c>
      <c r="N215" s="21"/>
      <c r="O215" s="21"/>
      <c r="P215" s="21"/>
      <c r="Q215" s="19">
        <f t="shared" si="19"/>
        <v>2.5843921187409573E-2</v>
      </c>
      <c r="R215" s="19">
        <f t="shared" si="20"/>
        <v>0.11190272464445605</v>
      </c>
      <c r="S215" s="19">
        <f t="shared" si="21"/>
        <v>0</v>
      </c>
      <c r="T215" s="19">
        <f t="shared" si="22"/>
        <v>5.3777366952722006E-2</v>
      </c>
      <c r="U215" s="19">
        <f t="shared" si="23"/>
        <v>0</v>
      </c>
      <c r="V215" s="19">
        <f t="shared" si="24"/>
        <v>0</v>
      </c>
    </row>
    <row r="216" spans="1:22" x14ac:dyDescent="0.25">
      <c r="A216" s="26">
        <f>Wellpath!E216</f>
        <v>0</v>
      </c>
      <c r="B216" s="22">
        <v>0</v>
      </c>
      <c r="C216" s="22">
        <v>0</v>
      </c>
      <c r="D216" s="22">
        <f>-(SIN(Wellpath!$L216) * COS(Wellpath!$O216) + TAN(Dip) * COS(Wellpath!$L216)) * SIN(Wellpath!$L216) * SIN(Wellpath!$O216)</f>
        <v>0</v>
      </c>
      <c r="E216" s="20">
        <f>Model!$W$20*((drdp!B216+drdp!K216)*MSZ!$B216+(drdp!E216+drdp!N216)*MSZ!$C216+(drdp!H216+drdp!Q216)*MSZ!$D216)</f>
        <v>0</v>
      </c>
      <c r="F216" s="20">
        <f>Model!$W$20*((drdp!C216+drdp!L216)*MSZ!$B216+(drdp!F216+drdp!O216)*MSZ!$C216+(drdp!I216+drdp!R216)*MSZ!$D216)</f>
        <v>0</v>
      </c>
      <c r="G216" s="20">
        <f>Model!$W$20*((drdp!D216+drdp!M216)*MSZ!$B216+(drdp!G216+drdp!P216)*MSZ!$C216+(drdp!J216+drdp!S216)*MSZ!$D216)</f>
        <v>0</v>
      </c>
      <c r="H216" s="18">
        <f>Model!$W$20*((drdp!B216)*MSZ!$B216+(drdp!E216)*MSZ!$C216+(drdp!H216)*MSZ!$D216)</f>
        <v>0</v>
      </c>
      <c r="I216" s="18">
        <f>Model!$W$20*((drdp!C216)*MSZ!$B216+(drdp!F216)*MSZ!$C216+(drdp!I216)*MSZ!$D216)</f>
        <v>0</v>
      </c>
      <c r="J216" s="18">
        <f>Model!$W$20*((drdp!D216)*MSZ!$B216+(drdp!G216)*MSZ!$C216+(drdp!J216)*MSZ!$D216)</f>
        <v>0</v>
      </c>
      <c r="K216" s="21">
        <f>SUM(E$3:E215)+H216</f>
        <v>-0.16076044658873517</v>
      </c>
      <c r="L216" s="21">
        <f>SUM(F$3:F215)+I216</f>
        <v>-0.33451864618352151</v>
      </c>
      <c r="M216" s="21">
        <f>SUM(G$3:G215)+J216</f>
        <v>0</v>
      </c>
      <c r="N216" s="21"/>
      <c r="O216" s="21"/>
      <c r="P216" s="21"/>
      <c r="Q216" s="19">
        <f t="shared" si="19"/>
        <v>2.5843921187409573E-2</v>
      </c>
      <c r="R216" s="19">
        <f t="shared" si="20"/>
        <v>0.11190272464445605</v>
      </c>
      <c r="S216" s="19">
        <f t="shared" si="21"/>
        <v>0</v>
      </c>
      <c r="T216" s="19">
        <f t="shared" si="22"/>
        <v>5.3777366952722006E-2</v>
      </c>
      <c r="U216" s="19">
        <f t="shared" si="23"/>
        <v>0</v>
      </c>
      <c r="V216" s="19">
        <f t="shared" si="24"/>
        <v>0</v>
      </c>
    </row>
    <row r="217" spans="1:22" x14ac:dyDescent="0.25">
      <c r="A217" s="26">
        <f>Wellpath!E217</f>
        <v>0</v>
      </c>
      <c r="B217" s="22">
        <v>0</v>
      </c>
      <c r="C217" s="22">
        <v>0</v>
      </c>
      <c r="D217" s="22">
        <f>-(SIN(Wellpath!$L217) * COS(Wellpath!$O217) + TAN(Dip) * COS(Wellpath!$L217)) * SIN(Wellpath!$L217) * SIN(Wellpath!$O217)</f>
        <v>0</v>
      </c>
      <c r="E217" s="20">
        <f>Model!$W$20*((drdp!B217+drdp!K217)*MSZ!$B217+(drdp!E217+drdp!N217)*MSZ!$C217+(drdp!H217+drdp!Q217)*MSZ!$D217)</f>
        <v>0</v>
      </c>
      <c r="F217" s="20">
        <f>Model!$W$20*((drdp!C217+drdp!L217)*MSZ!$B217+(drdp!F217+drdp!O217)*MSZ!$C217+(drdp!I217+drdp!R217)*MSZ!$D217)</f>
        <v>0</v>
      </c>
      <c r="G217" s="20">
        <f>Model!$W$20*((drdp!D217+drdp!M217)*MSZ!$B217+(drdp!G217+drdp!P217)*MSZ!$C217+(drdp!J217+drdp!S217)*MSZ!$D217)</f>
        <v>0</v>
      </c>
      <c r="H217" s="18">
        <f>Model!$W$20*((drdp!B217)*MSZ!$B217+(drdp!E217)*MSZ!$C217+(drdp!H217)*MSZ!$D217)</f>
        <v>0</v>
      </c>
      <c r="I217" s="18">
        <f>Model!$W$20*((drdp!C217)*MSZ!$B217+(drdp!F217)*MSZ!$C217+(drdp!I217)*MSZ!$D217)</f>
        <v>0</v>
      </c>
      <c r="J217" s="18">
        <f>Model!$W$20*((drdp!D217)*MSZ!$B217+(drdp!G217)*MSZ!$C217+(drdp!J217)*MSZ!$D217)</f>
        <v>0</v>
      </c>
      <c r="K217" s="21">
        <f>SUM(E$3:E216)+H217</f>
        <v>-0.16076044658873517</v>
      </c>
      <c r="L217" s="21">
        <f>SUM(F$3:F216)+I217</f>
        <v>-0.33451864618352151</v>
      </c>
      <c r="M217" s="21">
        <f>SUM(G$3:G216)+J217</f>
        <v>0</v>
      </c>
      <c r="N217" s="21"/>
      <c r="O217" s="21"/>
      <c r="P217" s="21"/>
      <c r="Q217" s="19">
        <f t="shared" si="19"/>
        <v>2.5843921187409573E-2</v>
      </c>
      <c r="R217" s="19">
        <f t="shared" si="20"/>
        <v>0.11190272464445605</v>
      </c>
      <c r="S217" s="19">
        <f t="shared" si="21"/>
        <v>0</v>
      </c>
      <c r="T217" s="19">
        <f t="shared" si="22"/>
        <v>5.3777366952722006E-2</v>
      </c>
      <c r="U217" s="19">
        <f t="shared" si="23"/>
        <v>0</v>
      </c>
      <c r="V217" s="19">
        <f t="shared" si="24"/>
        <v>0</v>
      </c>
    </row>
    <row r="218" spans="1:22" x14ac:dyDescent="0.25">
      <c r="A218" s="26">
        <f>Wellpath!E218</f>
        <v>0</v>
      </c>
      <c r="B218" s="22">
        <v>0</v>
      </c>
      <c r="C218" s="22">
        <v>0</v>
      </c>
      <c r="D218" s="22">
        <f>-(SIN(Wellpath!$L218) * COS(Wellpath!$O218) + TAN(Dip) * COS(Wellpath!$L218)) * SIN(Wellpath!$L218) * SIN(Wellpath!$O218)</f>
        <v>0</v>
      </c>
      <c r="E218" s="20">
        <f>Model!$W$20*((drdp!B218+drdp!K218)*MSZ!$B218+(drdp!E218+drdp!N218)*MSZ!$C218+(drdp!H218+drdp!Q218)*MSZ!$D218)</f>
        <v>0</v>
      </c>
      <c r="F218" s="20">
        <f>Model!$W$20*((drdp!C218+drdp!L218)*MSZ!$B218+(drdp!F218+drdp!O218)*MSZ!$C218+(drdp!I218+drdp!R218)*MSZ!$D218)</f>
        <v>0</v>
      </c>
      <c r="G218" s="20">
        <f>Model!$W$20*((drdp!D218+drdp!M218)*MSZ!$B218+(drdp!G218+drdp!P218)*MSZ!$C218+(drdp!J218+drdp!S218)*MSZ!$D218)</f>
        <v>0</v>
      </c>
      <c r="H218" s="18">
        <f>Model!$W$20*((drdp!B218)*MSZ!$B218+(drdp!E218)*MSZ!$C218+(drdp!H218)*MSZ!$D218)</f>
        <v>0</v>
      </c>
      <c r="I218" s="18">
        <f>Model!$W$20*((drdp!C218)*MSZ!$B218+(drdp!F218)*MSZ!$C218+(drdp!I218)*MSZ!$D218)</f>
        <v>0</v>
      </c>
      <c r="J218" s="18">
        <f>Model!$W$20*((drdp!D218)*MSZ!$B218+(drdp!G218)*MSZ!$C218+(drdp!J218)*MSZ!$D218)</f>
        <v>0</v>
      </c>
      <c r="K218" s="21">
        <f>SUM(E$3:E217)+H218</f>
        <v>-0.16076044658873517</v>
      </c>
      <c r="L218" s="21">
        <f>SUM(F$3:F217)+I218</f>
        <v>-0.33451864618352151</v>
      </c>
      <c r="M218" s="21">
        <f>SUM(G$3:G217)+J218</f>
        <v>0</v>
      </c>
      <c r="N218" s="21"/>
      <c r="O218" s="21"/>
      <c r="P218" s="21"/>
      <c r="Q218" s="19">
        <f t="shared" si="19"/>
        <v>2.5843921187409573E-2</v>
      </c>
      <c r="R218" s="19">
        <f t="shared" si="20"/>
        <v>0.11190272464445605</v>
      </c>
      <c r="S218" s="19">
        <f t="shared" si="21"/>
        <v>0</v>
      </c>
      <c r="T218" s="19">
        <f t="shared" si="22"/>
        <v>5.3777366952722006E-2</v>
      </c>
      <c r="U218" s="19">
        <f t="shared" si="23"/>
        <v>0</v>
      </c>
      <c r="V218" s="19">
        <f t="shared" si="24"/>
        <v>0</v>
      </c>
    </row>
    <row r="219" spans="1:22" x14ac:dyDescent="0.25">
      <c r="A219" s="26">
        <f>Wellpath!E219</f>
        <v>0</v>
      </c>
      <c r="B219" s="22">
        <v>0</v>
      </c>
      <c r="C219" s="22">
        <v>0</v>
      </c>
      <c r="D219" s="22">
        <f>-(SIN(Wellpath!$L219) * COS(Wellpath!$O219) + TAN(Dip) * COS(Wellpath!$L219)) * SIN(Wellpath!$L219) * SIN(Wellpath!$O219)</f>
        <v>0</v>
      </c>
      <c r="E219" s="20">
        <f>Model!$W$20*((drdp!B219+drdp!K219)*MSZ!$B219+(drdp!E219+drdp!N219)*MSZ!$C219+(drdp!H219+drdp!Q219)*MSZ!$D219)</f>
        <v>0</v>
      </c>
      <c r="F219" s="20">
        <f>Model!$W$20*((drdp!C219+drdp!L219)*MSZ!$B219+(drdp!F219+drdp!O219)*MSZ!$C219+(drdp!I219+drdp!R219)*MSZ!$D219)</f>
        <v>0</v>
      </c>
      <c r="G219" s="20">
        <f>Model!$W$20*((drdp!D219+drdp!M219)*MSZ!$B219+(drdp!G219+drdp!P219)*MSZ!$C219+(drdp!J219+drdp!S219)*MSZ!$D219)</f>
        <v>0</v>
      </c>
      <c r="H219" s="18">
        <f>Model!$W$20*((drdp!B219)*MSZ!$B219+(drdp!E219)*MSZ!$C219+(drdp!H219)*MSZ!$D219)</f>
        <v>0</v>
      </c>
      <c r="I219" s="18">
        <f>Model!$W$20*((drdp!C219)*MSZ!$B219+(drdp!F219)*MSZ!$C219+(drdp!I219)*MSZ!$D219)</f>
        <v>0</v>
      </c>
      <c r="J219" s="18">
        <f>Model!$W$20*((drdp!D219)*MSZ!$B219+(drdp!G219)*MSZ!$C219+(drdp!J219)*MSZ!$D219)</f>
        <v>0</v>
      </c>
      <c r="K219" s="21">
        <f>SUM(E$3:E218)+H219</f>
        <v>-0.16076044658873517</v>
      </c>
      <c r="L219" s="21">
        <f>SUM(F$3:F218)+I219</f>
        <v>-0.33451864618352151</v>
      </c>
      <c r="M219" s="21">
        <f>SUM(G$3:G218)+J219</f>
        <v>0</v>
      </c>
      <c r="N219" s="21"/>
      <c r="O219" s="21"/>
      <c r="P219" s="21"/>
      <c r="Q219" s="19">
        <f t="shared" si="19"/>
        <v>2.5843921187409573E-2</v>
      </c>
      <c r="R219" s="19">
        <f t="shared" si="20"/>
        <v>0.11190272464445605</v>
      </c>
      <c r="S219" s="19">
        <f t="shared" si="21"/>
        <v>0</v>
      </c>
      <c r="T219" s="19">
        <f t="shared" si="22"/>
        <v>5.3777366952722006E-2</v>
      </c>
      <c r="U219" s="19">
        <f t="shared" si="23"/>
        <v>0</v>
      </c>
      <c r="V219" s="19">
        <f t="shared" si="24"/>
        <v>0</v>
      </c>
    </row>
    <row r="220" spans="1:22" x14ac:dyDescent="0.25">
      <c r="A220" s="26">
        <f>Wellpath!E220</f>
        <v>0</v>
      </c>
      <c r="B220" s="22">
        <v>0</v>
      </c>
      <c r="C220" s="22">
        <v>0</v>
      </c>
      <c r="D220" s="22">
        <f>-(SIN(Wellpath!$L220) * COS(Wellpath!$O220) + TAN(Dip) * COS(Wellpath!$L220)) * SIN(Wellpath!$L220) * SIN(Wellpath!$O220)</f>
        <v>0</v>
      </c>
      <c r="E220" s="20">
        <f>Model!$W$20*((drdp!B220+drdp!K220)*MSZ!$B220+(drdp!E220+drdp!N220)*MSZ!$C220+(drdp!H220+drdp!Q220)*MSZ!$D220)</f>
        <v>0</v>
      </c>
      <c r="F220" s="20">
        <f>Model!$W$20*((drdp!C220+drdp!L220)*MSZ!$B220+(drdp!F220+drdp!O220)*MSZ!$C220+(drdp!I220+drdp!R220)*MSZ!$D220)</f>
        <v>0</v>
      </c>
      <c r="G220" s="20">
        <f>Model!$W$20*((drdp!D220+drdp!M220)*MSZ!$B220+(drdp!G220+drdp!P220)*MSZ!$C220+(drdp!J220+drdp!S220)*MSZ!$D220)</f>
        <v>0</v>
      </c>
      <c r="H220" s="18">
        <f>Model!$W$20*((drdp!B220)*MSZ!$B220+(drdp!E220)*MSZ!$C220+(drdp!H220)*MSZ!$D220)</f>
        <v>0</v>
      </c>
      <c r="I220" s="18">
        <f>Model!$W$20*((drdp!C220)*MSZ!$B220+(drdp!F220)*MSZ!$C220+(drdp!I220)*MSZ!$D220)</f>
        <v>0</v>
      </c>
      <c r="J220" s="18">
        <f>Model!$W$20*((drdp!D220)*MSZ!$B220+(drdp!G220)*MSZ!$C220+(drdp!J220)*MSZ!$D220)</f>
        <v>0</v>
      </c>
      <c r="K220" s="21">
        <f>SUM(E$3:E219)+H220</f>
        <v>-0.16076044658873517</v>
      </c>
      <c r="L220" s="21">
        <f>SUM(F$3:F219)+I220</f>
        <v>-0.33451864618352151</v>
      </c>
      <c r="M220" s="21">
        <f>SUM(G$3:G219)+J220</f>
        <v>0</v>
      </c>
      <c r="N220" s="21"/>
      <c r="O220" s="21"/>
      <c r="P220" s="21"/>
      <c r="Q220" s="19">
        <f t="shared" si="19"/>
        <v>2.5843921187409573E-2</v>
      </c>
      <c r="R220" s="19">
        <f t="shared" si="20"/>
        <v>0.11190272464445605</v>
      </c>
      <c r="S220" s="19">
        <f t="shared" si="21"/>
        <v>0</v>
      </c>
      <c r="T220" s="19">
        <f t="shared" si="22"/>
        <v>5.3777366952722006E-2</v>
      </c>
      <c r="U220" s="19">
        <f t="shared" si="23"/>
        <v>0</v>
      </c>
      <c r="V220" s="19">
        <f t="shared" si="24"/>
        <v>0</v>
      </c>
    </row>
    <row r="221" spans="1:22" x14ac:dyDescent="0.25">
      <c r="A221" s="26">
        <f>Wellpath!E221</f>
        <v>0</v>
      </c>
      <c r="B221" s="22">
        <v>0</v>
      </c>
      <c r="C221" s="22">
        <v>0</v>
      </c>
      <c r="D221" s="22">
        <f>-(SIN(Wellpath!$L221) * COS(Wellpath!$O221) + TAN(Dip) * COS(Wellpath!$L221)) * SIN(Wellpath!$L221) * SIN(Wellpath!$O221)</f>
        <v>0</v>
      </c>
      <c r="E221" s="20">
        <f>Model!$W$20*((drdp!B221+drdp!K221)*MSZ!$B221+(drdp!E221+drdp!N221)*MSZ!$C221+(drdp!H221+drdp!Q221)*MSZ!$D221)</f>
        <v>0</v>
      </c>
      <c r="F221" s="20">
        <f>Model!$W$20*((drdp!C221+drdp!L221)*MSZ!$B221+(drdp!F221+drdp!O221)*MSZ!$C221+(drdp!I221+drdp!R221)*MSZ!$D221)</f>
        <v>0</v>
      </c>
      <c r="G221" s="20">
        <f>Model!$W$20*((drdp!D221+drdp!M221)*MSZ!$B221+(drdp!G221+drdp!P221)*MSZ!$C221+(drdp!J221+drdp!S221)*MSZ!$D221)</f>
        <v>0</v>
      </c>
      <c r="H221" s="18">
        <f>Model!$W$20*((drdp!B221)*MSZ!$B221+(drdp!E221)*MSZ!$C221+(drdp!H221)*MSZ!$D221)</f>
        <v>0</v>
      </c>
      <c r="I221" s="18">
        <f>Model!$W$20*((drdp!C221)*MSZ!$B221+(drdp!F221)*MSZ!$C221+(drdp!I221)*MSZ!$D221)</f>
        <v>0</v>
      </c>
      <c r="J221" s="18">
        <f>Model!$W$20*((drdp!D221)*MSZ!$B221+(drdp!G221)*MSZ!$C221+(drdp!J221)*MSZ!$D221)</f>
        <v>0</v>
      </c>
      <c r="K221" s="21">
        <f>SUM(E$3:E220)+H221</f>
        <v>-0.16076044658873517</v>
      </c>
      <c r="L221" s="21">
        <f>SUM(F$3:F220)+I221</f>
        <v>-0.33451864618352151</v>
      </c>
      <c r="M221" s="21">
        <f>SUM(G$3:G220)+J221</f>
        <v>0</v>
      </c>
      <c r="N221" s="21"/>
      <c r="O221" s="21"/>
      <c r="P221" s="21"/>
      <c r="Q221" s="19">
        <f t="shared" si="19"/>
        <v>2.5843921187409573E-2</v>
      </c>
      <c r="R221" s="19">
        <f t="shared" si="20"/>
        <v>0.11190272464445605</v>
      </c>
      <c r="S221" s="19">
        <f t="shared" si="21"/>
        <v>0</v>
      </c>
      <c r="T221" s="19">
        <f t="shared" si="22"/>
        <v>5.3777366952722006E-2</v>
      </c>
      <c r="U221" s="19">
        <f t="shared" si="23"/>
        <v>0</v>
      </c>
      <c r="V221" s="19">
        <f t="shared" si="24"/>
        <v>0</v>
      </c>
    </row>
    <row r="222" spans="1:22" x14ac:dyDescent="0.25">
      <c r="A222" s="26">
        <f>Wellpath!E222</f>
        <v>0</v>
      </c>
      <c r="B222" s="22">
        <v>0</v>
      </c>
      <c r="C222" s="22">
        <v>0</v>
      </c>
      <c r="D222" s="22">
        <f>-(SIN(Wellpath!$L222) * COS(Wellpath!$O222) + TAN(Dip) * COS(Wellpath!$L222)) * SIN(Wellpath!$L222) * SIN(Wellpath!$O222)</f>
        <v>0</v>
      </c>
      <c r="E222" s="20">
        <f>Model!$W$20*((drdp!B222+drdp!K222)*MSZ!$B222+(drdp!E222+drdp!N222)*MSZ!$C222+(drdp!H222+drdp!Q222)*MSZ!$D222)</f>
        <v>0</v>
      </c>
      <c r="F222" s="20">
        <f>Model!$W$20*((drdp!C222+drdp!L222)*MSZ!$B222+(drdp!F222+drdp!O222)*MSZ!$C222+(drdp!I222+drdp!R222)*MSZ!$D222)</f>
        <v>0</v>
      </c>
      <c r="G222" s="20">
        <f>Model!$W$20*((drdp!D222+drdp!M222)*MSZ!$B222+(drdp!G222+drdp!P222)*MSZ!$C222+(drdp!J222+drdp!S222)*MSZ!$D222)</f>
        <v>0</v>
      </c>
      <c r="H222" s="18">
        <f>Model!$W$20*((drdp!B222)*MSZ!$B222+(drdp!E222)*MSZ!$C222+(drdp!H222)*MSZ!$D222)</f>
        <v>0</v>
      </c>
      <c r="I222" s="18">
        <f>Model!$W$20*((drdp!C222)*MSZ!$B222+(drdp!F222)*MSZ!$C222+(drdp!I222)*MSZ!$D222)</f>
        <v>0</v>
      </c>
      <c r="J222" s="18">
        <f>Model!$W$20*((drdp!D222)*MSZ!$B222+(drdp!G222)*MSZ!$C222+(drdp!J222)*MSZ!$D222)</f>
        <v>0</v>
      </c>
      <c r="K222" s="21">
        <f>SUM(E$3:E221)+H222</f>
        <v>-0.16076044658873517</v>
      </c>
      <c r="L222" s="21">
        <f>SUM(F$3:F221)+I222</f>
        <v>-0.33451864618352151</v>
      </c>
      <c r="M222" s="21">
        <f>SUM(G$3:G221)+J222</f>
        <v>0</v>
      </c>
      <c r="N222" s="21"/>
      <c r="O222" s="21"/>
      <c r="P222" s="21"/>
      <c r="Q222" s="19">
        <f t="shared" si="19"/>
        <v>2.5843921187409573E-2</v>
      </c>
      <c r="R222" s="19">
        <f t="shared" si="20"/>
        <v>0.11190272464445605</v>
      </c>
      <c r="S222" s="19">
        <f t="shared" si="21"/>
        <v>0</v>
      </c>
      <c r="T222" s="19">
        <f t="shared" si="22"/>
        <v>5.3777366952722006E-2</v>
      </c>
      <c r="U222" s="19">
        <f t="shared" si="23"/>
        <v>0</v>
      </c>
      <c r="V222" s="19">
        <f t="shared" si="24"/>
        <v>0</v>
      </c>
    </row>
    <row r="223" spans="1:22" x14ac:dyDescent="0.25">
      <c r="A223" s="26">
        <f>Wellpath!E223</f>
        <v>0</v>
      </c>
      <c r="B223" s="22">
        <v>0</v>
      </c>
      <c r="C223" s="22">
        <v>0</v>
      </c>
      <c r="D223" s="22">
        <f>-(SIN(Wellpath!$L223) * COS(Wellpath!$O223) + TAN(Dip) * COS(Wellpath!$L223)) * SIN(Wellpath!$L223) * SIN(Wellpath!$O223)</f>
        <v>0</v>
      </c>
      <c r="E223" s="20">
        <f>Model!$W$20*((drdp!B223+drdp!K223)*MSZ!$B223+(drdp!E223+drdp!N223)*MSZ!$C223+(drdp!H223+drdp!Q223)*MSZ!$D223)</f>
        <v>0</v>
      </c>
      <c r="F223" s="20">
        <f>Model!$W$20*((drdp!C223+drdp!L223)*MSZ!$B223+(drdp!F223+drdp!O223)*MSZ!$C223+(drdp!I223+drdp!R223)*MSZ!$D223)</f>
        <v>0</v>
      </c>
      <c r="G223" s="20">
        <f>Model!$W$20*((drdp!D223+drdp!M223)*MSZ!$B223+(drdp!G223+drdp!P223)*MSZ!$C223+(drdp!J223+drdp!S223)*MSZ!$D223)</f>
        <v>0</v>
      </c>
      <c r="H223" s="18">
        <f>Model!$W$20*((drdp!B223)*MSZ!$B223+(drdp!E223)*MSZ!$C223+(drdp!H223)*MSZ!$D223)</f>
        <v>0</v>
      </c>
      <c r="I223" s="18">
        <f>Model!$W$20*((drdp!C223)*MSZ!$B223+(drdp!F223)*MSZ!$C223+(drdp!I223)*MSZ!$D223)</f>
        <v>0</v>
      </c>
      <c r="J223" s="18">
        <f>Model!$W$20*((drdp!D223)*MSZ!$B223+(drdp!G223)*MSZ!$C223+(drdp!J223)*MSZ!$D223)</f>
        <v>0</v>
      </c>
      <c r="K223" s="21">
        <f>SUM(E$3:E222)+H223</f>
        <v>-0.16076044658873517</v>
      </c>
      <c r="L223" s="21">
        <f>SUM(F$3:F222)+I223</f>
        <v>-0.33451864618352151</v>
      </c>
      <c r="M223" s="21">
        <f>SUM(G$3:G222)+J223</f>
        <v>0</v>
      </c>
      <c r="N223" s="21"/>
      <c r="O223" s="21"/>
      <c r="P223" s="21"/>
      <c r="Q223" s="19">
        <f t="shared" si="19"/>
        <v>2.5843921187409573E-2</v>
      </c>
      <c r="R223" s="19">
        <f t="shared" si="20"/>
        <v>0.11190272464445605</v>
      </c>
      <c r="S223" s="19">
        <f t="shared" si="21"/>
        <v>0</v>
      </c>
      <c r="T223" s="19">
        <f t="shared" si="22"/>
        <v>5.3777366952722006E-2</v>
      </c>
      <c r="U223" s="19">
        <f t="shared" si="23"/>
        <v>0</v>
      </c>
      <c r="V223" s="19">
        <f t="shared" si="24"/>
        <v>0</v>
      </c>
    </row>
    <row r="224" spans="1:22" x14ac:dyDescent="0.25">
      <c r="A224" s="26">
        <f>Wellpath!E224</f>
        <v>0</v>
      </c>
      <c r="B224" s="22">
        <v>0</v>
      </c>
      <c r="C224" s="22">
        <v>0</v>
      </c>
      <c r="D224" s="22">
        <f>-(SIN(Wellpath!$L224) * COS(Wellpath!$O224) + TAN(Dip) * COS(Wellpath!$L224)) * SIN(Wellpath!$L224) * SIN(Wellpath!$O224)</f>
        <v>0</v>
      </c>
      <c r="E224" s="20">
        <f>Model!$W$20*((drdp!B224+drdp!K224)*MSZ!$B224+(drdp!E224+drdp!N224)*MSZ!$C224+(drdp!H224+drdp!Q224)*MSZ!$D224)</f>
        <v>0</v>
      </c>
      <c r="F224" s="20">
        <f>Model!$W$20*((drdp!C224+drdp!L224)*MSZ!$B224+(drdp!F224+drdp!O224)*MSZ!$C224+(drdp!I224+drdp!R224)*MSZ!$D224)</f>
        <v>0</v>
      </c>
      <c r="G224" s="20">
        <f>Model!$W$20*((drdp!D224+drdp!M224)*MSZ!$B224+(drdp!G224+drdp!P224)*MSZ!$C224+(drdp!J224+drdp!S224)*MSZ!$D224)</f>
        <v>0</v>
      </c>
      <c r="H224" s="18">
        <f>Model!$W$20*((drdp!B224)*MSZ!$B224+(drdp!E224)*MSZ!$C224+(drdp!H224)*MSZ!$D224)</f>
        <v>0</v>
      </c>
      <c r="I224" s="18">
        <f>Model!$W$20*((drdp!C224)*MSZ!$B224+(drdp!F224)*MSZ!$C224+(drdp!I224)*MSZ!$D224)</f>
        <v>0</v>
      </c>
      <c r="J224" s="18">
        <f>Model!$W$20*((drdp!D224)*MSZ!$B224+(drdp!G224)*MSZ!$C224+(drdp!J224)*MSZ!$D224)</f>
        <v>0</v>
      </c>
      <c r="K224" s="21">
        <f>SUM(E$3:E223)+H224</f>
        <v>-0.16076044658873517</v>
      </c>
      <c r="L224" s="21">
        <f>SUM(F$3:F223)+I224</f>
        <v>-0.33451864618352151</v>
      </c>
      <c r="M224" s="21">
        <f>SUM(G$3:G223)+J224</f>
        <v>0</v>
      </c>
      <c r="N224" s="21"/>
      <c r="O224" s="21"/>
      <c r="P224" s="21"/>
      <c r="Q224" s="19">
        <f t="shared" si="19"/>
        <v>2.5843921187409573E-2</v>
      </c>
      <c r="R224" s="19">
        <f t="shared" si="20"/>
        <v>0.11190272464445605</v>
      </c>
      <c r="S224" s="19">
        <f t="shared" si="21"/>
        <v>0</v>
      </c>
      <c r="T224" s="19">
        <f t="shared" si="22"/>
        <v>5.3777366952722006E-2</v>
      </c>
      <c r="U224" s="19">
        <f t="shared" si="23"/>
        <v>0</v>
      </c>
      <c r="V224" s="19">
        <f t="shared" si="24"/>
        <v>0</v>
      </c>
    </row>
    <row r="225" spans="1:22" x14ac:dyDescent="0.25">
      <c r="A225" s="26">
        <f>Wellpath!E225</f>
        <v>0</v>
      </c>
      <c r="B225" s="22">
        <v>0</v>
      </c>
      <c r="C225" s="22">
        <v>0</v>
      </c>
      <c r="D225" s="22">
        <f>-(SIN(Wellpath!$L225) * COS(Wellpath!$O225) + TAN(Dip) * COS(Wellpath!$L225)) * SIN(Wellpath!$L225) * SIN(Wellpath!$O225)</f>
        <v>0</v>
      </c>
      <c r="E225" s="20">
        <f>Model!$W$20*((drdp!B225+drdp!K225)*MSZ!$B225+(drdp!E225+drdp!N225)*MSZ!$C225+(drdp!H225+drdp!Q225)*MSZ!$D225)</f>
        <v>0</v>
      </c>
      <c r="F225" s="20">
        <f>Model!$W$20*((drdp!C225+drdp!L225)*MSZ!$B225+(drdp!F225+drdp!O225)*MSZ!$C225+(drdp!I225+drdp!R225)*MSZ!$D225)</f>
        <v>0</v>
      </c>
      <c r="G225" s="20">
        <f>Model!$W$20*((drdp!D225+drdp!M225)*MSZ!$B225+(drdp!G225+drdp!P225)*MSZ!$C225+(drdp!J225+drdp!S225)*MSZ!$D225)</f>
        <v>0</v>
      </c>
      <c r="H225" s="18">
        <f>Model!$W$20*((drdp!B225)*MSZ!$B225+(drdp!E225)*MSZ!$C225+(drdp!H225)*MSZ!$D225)</f>
        <v>0</v>
      </c>
      <c r="I225" s="18">
        <f>Model!$W$20*((drdp!C225)*MSZ!$B225+(drdp!F225)*MSZ!$C225+(drdp!I225)*MSZ!$D225)</f>
        <v>0</v>
      </c>
      <c r="J225" s="18">
        <f>Model!$W$20*((drdp!D225)*MSZ!$B225+(drdp!G225)*MSZ!$C225+(drdp!J225)*MSZ!$D225)</f>
        <v>0</v>
      </c>
      <c r="K225" s="21">
        <f>SUM(E$3:E224)+H225</f>
        <v>-0.16076044658873517</v>
      </c>
      <c r="L225" s="21">
        <f>SUM(F$3:F224)+I225</f>
        <v>-0.33451864618352151</v>
      </c>
      <c r="M225" s="21">
        <f>SUM(G$3:G224)+J225</f>
        <v>0</v>
      </c>
      <c r="N225" s="21"/>
      <c r="O225" s="21"/>
      <c r="P225" s="21"/>
      <c r="Q225" s="19">
        <f t="shared" si="19"/>
        <v>2.5843921187409573E-2</v>
      </c>
      <c r="R225" s="19">
        <f t="shared" si="20"/>
        <v>0.11190272464445605</v>
      </c>
      <c r="S225" s="19">
        <f t="shared" si="21"/>
        <v>0</v>
      </c>
      <c r="T225" s="19">
        <f t="shared" si="22"/>
        <v>5.3777366952722006E-2</v>
      </c>
      <c r="U225" s="19">
        <f t="shared" si="23"/>
        <v>0</v>
      </c>
      <c r="V225" s="19">
        <f t="shared" si="24"/>
        <v>0</v>
      </c>
    </row>
    <row r="226" spans="1:22" x14ac:dyDescent="0.25">
      <c r="A226" s="26">
        <f>Wellpath!E226</f>
        <v>0</v>
      </c>
      <c r="B226" s="22">
        <v>0</v>
      </c>
      <c r="C226" s="22">
        <v>0</v>
      </c>
      <c r="D226" s="22">
        <f>-(SIN(Wellpath!$L226) * COS(Wellpath!$O226) + TAN(Dip) * COS(Wellpath!$L226)) * SIN(Wellpath!$L226) * SIN(Wellpath!$O226)</f>
        <v>0</v>
      </c>
      <c r="E226" s="20">
        <f>Model!$W$20*((drdp!B226+drdp!K226)*MSZ!$B226+(drdp!E226+drdp!N226)*MSZ!$C226+(drdp!H226+drdp!Q226)*MSZ!$D226)</f>
        <v>0</v>
      </c>
      <c r="F226" s="20">
        <f>Model!$W$20*((drdp!C226+drdp!L226)*MSZ!$B226+(drdp!F226+drdp!O226)*MSZ!$C226+(drdp!I226+drdp!R226)*MSZ!$D226)</f>
        <v>0</v>
      </c>
      <c r="G226" s="20">
        <f>Model!$W$20*((drdp!D226+drdp!M226)*MSZ!$B226+(drdp!G226+drdp!P226)*MSZ!$C226+(drdp!J226+drdp!S226)*MSZ!$D226)</f>
        <v>0</v>
      </c>
      <c r="H226" s="18">
        <f>Model!$W$20*((drdp!B226)*MSZ!$B226+(drdp!E226)*MSZ!$C226+(drdp!H226)*MSZ!$D226)</f>
        <v>0</v>
      </c>
      <c r="I226" s="18">
        <f>Model!$W$20*((drdp!C226)*MSZ!$B226+(drdp!F226)*MSZ!$C226+(drdp!I226)*MSZ!$D226)</f>
        <v>0</v>
      </c>
      <c r="J226" s="18">
        <f>Model!$W$20*((drdp!D226)*MSZ!$B226+(drdp!G226)*MSZ!$C226+(drdp!J226)*MSZ!$D226)</f>
        <v>0</v>
      </c>
      <c r="K226" s="21">
        <f>SUM(E$3:E225)+H226</f>
        <v>-0.16076044658873517</v>
      </c>
      <c r="L226" s="21">
        <f>SUM(F$3:F225)+I226</f>
        <v>-0.33451864618352151</v>
      </c>
      <c r="M226" s="21">
        <f>SUM(G$3:G225)+J226</f>
        <v>0</v>
      </c>
      <c r="N226" s="21"/>
      <c r="O226" s="21"/>
      <c r="P226" s="21"/>
      <c r="Q226" s="19">
        <f t="shared" si="19"/>
        <v>2.5843921187409573E-2</v>
      </c>
      <c r="R226" s="19">
        <f t="shared" si="20"/>
        <v>0.11190272464445605</v>
      </c>
      <c r="S226" s="19">
        <f t="shared" si="21"/>
        <v>0</v>
      </c>
      <c r="T226" s="19">
        <f t="shared" si="22"/>
        <v>5.3777366952722006E-2</v>
      </c>
      <c r="U226" s="19">
        <f t="shared" si="23"/>
        <v>0</v>
      </c>
      <c r="V226" s="19">
        <f t="shared" si="24"/>
        <v>0</v>
      </c>
    </row>
    <row r="227" spans="1:22" x14ac:dyDescent="0.25">
      <c r="A227" s="26">
        <f>Wellpath!E227</f>
        <v>0</v>
      </c>
      <c r="B227" s="22">
        <v>0</v>
      </c>
      <c r="C227" s="22">
        <v>0</v>
      </c>
      <c r="D227" s="22">
        <f>-(SIN(Wellpath!$L227) * COS(Wellpath!$O227) + TAN(Dip) * COS(Wellpath!$L227)) * SIN(Wellpath!$L227) * SIN(Wellpath!$O227)</f>
        <v>0</v>
      </c>
      <c r="E227" s="20">
        <f>Model!$W$20*((drdp!B227+drdp!K227)*MSZ!$B227+(drdp!E227+drdp!N227)*MSZ!$C227+(drdp!H227+drdp!Q227)*MSZ!$D227)</f>
        <v>0</v>
      </c>
      <c r="F227" s="20">
        <f>Model!$W$20*((drdp!C227+drdp!L227)*MSZ!$B227+(drdp!F227+drdp!O227)*MSZ!$C227+(drdp!I227+drdp!R227)*MSZ!$D227)</f>
        <v>0</v>
      </c>
      <c r="G227" s="20">
        <f>Model!$W$20*((drdp!D227+drdp!M227)*MSZ!$B227+(drdp!G227+drdp!P227)*MSZ!$C227+(drdp!J227+drdp!S227)*MSZ!$D227)</f>
        <v>0</v>
      </c>
      <c r="H227" s="18">
        <f>Model!$W$20*((drdp!B227)*MSZ!$B227+(drdp!E227)*MSZ!$C227+(drdp!H227)*MSZ!$D227)</f>
        <v>0</v>
      </c>
      <c r="I227" s="18">
        <f>Model!$W$20*((drdp!C227)*MSZ!$B227+(drdp!F227)*MSZ!$C227+(drdp!I227)*MSZ!$D227)</f>
        <v>0</v>
      </c>
      <c r="J227" s="18">
        <f>Model!$W$20*((drdp!D227)*MSZ!$B227+(drdp!G227)*MSZ!$C227+(drdp!J227)*MSZ!$D227)</f>
        <v>0</v>
      </c>
      <c r="K227" s="21">
        <f>SUM(E$3:E226)+H227</f>
        <v>-0.16076044658873517</v>
      </c>
      <c r="L227" s="21">
        <f>SUM(F$3:F226)+I227</f>
        <v>-0.33451864618352151</v>
      </c>
      <c r="M227" s="21">
        <f>SUM(G$3:G226)+J227</f>
        <v>0</v>
      </c>
      <c r="N227" s="21"/>
      <c r="O227" s="21"/>
      <c r="P227" s="21"/>
      <c r="Q227" s="19">
        <f t="shared" si="19"/>
        <v>2.5843921187409573E-2</v>
      </c>
      <c r="R227" s="19">
        <f t="shared" si="20"/>
        <v>0.11190272464445605</v>
      </c>
      <c r="S227" s="19">
        <f t="shared" si="21"/>
        <v>0</v>
      </c>
      <c r="T227" s="19">
        <f t="shared" si="22"/>
        <v>5.3777366952722006E-2</v>
      </c>
      <c r="U227" s="19">
        <f t="shared" si="23"/>
        <v>0</v>
      </c>
      <c r="V227" s="19">
        <f t="shared" si="24"/>
        <v>0</v>
      </c>
    </row>
    <row r="228" spans="1:22" x14ac:dyDescent="0.25">
      <c r="A228" s="26">
        <f>Wellpath!E228</f>
        <v>0</v>
      </c>
      <c r="B228" s="22">
        <v>0</v>
      </c>
      <c r="C228" s="22">
        <v>0</v>
      </c>
      <c r="D228" s="22">
        <f>-(SIN(Wellpath!$L228) * COS(Wellpath!$O228) + TAN(Dip) * COS(Wellpath!$L228)) * SIN(Wellpath!$L228) * SIN(Wellpath!$O228)</f>
        <v>0</v>
      </c>
      <c r="E228" s="20">
        <f>Model!$W$20*((drdp!B228+drdp!K228)*MSZ!$B228+(drdp!E228+drdp!N228)*MSZ!$C228+(drdp!H228+drdp!Q228)*MSZ!$D228)</f>
        <v>0</v>
      </c>
      <c r="F228" s="20">
        <f>Model!$W$20*((drdp!C228+drdp!L228)*MSZ!$B228+(drdp!F228+drdp!O228)*MSZ!$C228+(drdp!I228+drdp!R228)*MSZ!$D228)</f>
        <v>0</v>
      </c>
      <c r="G228" s="20">
        <f>Model!$W$20*((drdp!D228+drdp!M228)*MSZ!$B228+(drdp!G228+drdp!P228)*MSZ!$C228+(drdp!J228+drdp!S228)*MSZ!$D228)</f>
        <v>0</v>
      </c>
      <c r="H228" s="18">
        <f>Model!$W$20*((drdp!B228)*MSZ!$B228+(drdp!E228)*MSZ!$C228+(drdp!H228)*MSZ!$D228)</f>
        <v>0</v>
      </c>
      <c r="I228" s="18">
        <f>Model!$W$20*((drdp!C228)*MSZ!$B228+(drdp!F228)*MSZ!$C228+(drdp!I228)*MSZ!$D228)</f>
        <v>0</v>
      </c>
      <c r="J228" s="18">
        <f>Model!$W$20*((drdp!D228)*MSZ!$B228+(drdp!G228)*MSZ!$C228+(drdp!J228)*MSZ!$D228)</f>
        <v>0</v>
      </c>
      <c r="K228" s="21">
        <f>SUM(E$3:E227)+H228</f>
        <v>-0.16076044658873517</v>
      </c>
      <c r="L228" s="21">
        <f>SUM(F$3:F227)+I228</f>
        <v>-0.33451864618352151</v>
      </c>
      <c r="M228" s="21">
        <f>SUM(G$3:G227)+J228</f>
        <v>0</v>
      </c>
      <c r="N228" s="21"/>
      <c r="O228" s="21"/>
      <c r="P228" s="21"/>
      <c r="Q228" s="19">
        <f t="shared" si="19"/>
        <v>2.5843921187409573E-2</v>
      </c>
      <c r="R228" s="19">
        <f t="shared" si="20"/>
        <v>0.11190272464445605</v>
      </c>
      <c r="S228" s="19">
        <f t="shared" si="21"/>
        <v>0</v>
      </c>
      <c r="T228" s="19">
        <f t="shared" si="22"/>
        <v>5.3777366952722006E-2</v>
      </c>
      <c r="U228" s="19">
        <f t="shared" si="23"/>
        <v>0</v>
      </c>
      <c r="V228" s="19">
        <f t="shared" si="24"/>
        <v>0</v>
      </c>
    </row>
    <row r="229" spans="1:22" x14ac:dyDescent="0.25">
      <c r="A229" s="26">
        <f>Wellpath!E229</f>
        <v>0</v>
      </c>
      <c r="B229" s="22">
        <v>0</v>
      </c>
      <c r="C229" s="22">
        <v>0</v>
      </c>
      <c r="D229" s="22">
        <f>-(SIN(Wellpath!$L229) * COS(Wellpath!$O229) + TAN(Dip) * COS(Wellpath!$L229)) * SIN(Wellpath!$L229) * SIN(Wellpath!$O229)</f>
        <v>0</v>
      </c>
      <c r="E229" s="20">
        <f>Model!$W$20*((drdp!B229+drdp!K229)*MSZ!$B229+(drdp!E229+drdp!N229)*MSZ!$C229+(drdp!H229+drdp!Q229)*MSZ!$D229)</f>
        <v>0</v>
      </c>
      <c r="F229" s="20">
        <f>Model!$W$20*((drdp!C229+drdp!L229)*MSZ!$B229+(drdp!F229+drdp!O229)*MSZ!$C229+(drdp!I229+drdp!R229)*MSZ!$D229)</f>
        <v>0</v>
      </c>
      <c r="G229" s="20">
        <f>Model!$W$20*((drdp!D229+drdp!M229)*MSZ!$B229+(drdp!G229+drdp!P229)*MSZ!$C229+(drdp!J229+drdp!S229)*MSZ!$D229)</f>
        <v>0</v>
      </c>
      <c r="H229" s="18">
        <f>Model!$W$20*((drdp!B229)*MSZ!$B229+(drdp!E229)*MSZ!$C229+(drdp!H229)*MSZ!$D229)</f>
        <v>0</v>
      </c>
      <c r="I229" s="18">
        <f>Model!$W$20*((drdp!C229)*MSZ!$B229+(drdp!F229)*MSZ!$C229+(drdp!I229)*MSZ!$D229)</f>
        <v>0</v>
      </c>
      <c r="J229" s="18">
        <f>Model!$W$20*((drdp!D229)*MSZ!$B229+(drdp!G229)*MSZ!$C229+(drdp!J229)*MSZ!$D229)</f>
        <v>0</v>
      </c>
      <c r="K229" s="21">
        <f>SUM(E$3:E228)+H229</f>
        <v>-0.16076044658873517</v>
      </c>
      <c r="L229" s="21">
        <f>SUM(F$3:F228)+I229</f>
        <v>-0.33451864618352151</v>
      </c>
      <c r="M229" s="21">
        <f>SUM(G$3:G228)+J229</f>
        <v>0</v>
      </c>
      <c r="N229" s="21"/>
      <c r="O229" s="21"/>
      <c r="P229" s="21"/>
      <c r="Q229" s="19">
        <f t="shared" si="19"/>
        <v>2.5843921187409573E-2</v>
      </c>
      <c r="R229" s="19">
        <f t="shared" si="20"/>
        <v>0.11190272464445605</v>
      </c>
      <c r="S229" s="19">
        <f t="shared" si="21"/>
        <v>0</v>
      </c>
      <c r="T229" s="19">
        <f t="shared" si="22"/>
        <v>5.3777366952722006E-2</v>
      </c>
      <c r="U229" s="19">
        <f t="shared" si="23"/>
        <v>0</v>
      </c>
      <c r="V229" s="19">
        <f t="shared" si="24"/>
        <v>0</v>
      </c>
    </row>
    <row r="230" spans="1:22" x14ac:dyDescent="0.25">
      <c r="A230" s="26">
        <f>Wellpath!E230</f>
        <v>0</v>
      </c>
      <c r="B230" s="22">
        <v>0</v>
      </c>
      <c r="C230" s="22">
        <v>0</v>
      </c>
      <c r="D230" s="22">
        <f>-(SIN(Wellpath!$L230) * COS(Wellpath!$O230) + TAN(Dip) * COS(Wellpath!$L230)) * SIN(Wellpath!$L230) * SIN(Wellpath!$O230)</f>
        <v>0</v>
      </c>
      <c r="E230" s="20">
        <f>Model!$W$20*((drdp!B230+drdp!K230)*MSZ!$B230+(drdp!E230+drdp!N230)*MSZ!$C230+(drdp!H230+drdp!Q230)*MSZ!$D230)</f>
        <v>0</v>
      </c>
      <c r="F230" s="20">
        <f>Model!$W$20*((drdp!C230+drdp!L230)*MSZ!$B230+(drdp!F230+drdp!O230)*MSZ!$C230+(drdp!I230+drdp!R230)*MSZ!$D230)</f>
        <v>0</v>
      </c>
      <c r="G230" s="20">
        <f>Model!$W$20*((drdp!D230+drdp!M230)*MSZ!$B230+(drdp!G230+drdp!P230)*MSZ!$C230+(drdp!J230+drdp!S230)*MSZ!$D230)</f>
        <v>0</v>
      </c>
      <c r="H230" s="18">
        <f>Model!$W$20*((drdp!B230)*MSZ!$B230+(drdp!E230)*MSZ!$C230+(drdp!H230)*MSZ!$D230)</f>
        <v>0</v>
      </c>
      <c r="I230" s="18">
        <f>Model!$W$20*((drdp!C230)*MSZ!$B230+(drdp!F230)*MSZ!$C230+(drdp!I230)*MSZ!$D230)</f>
        <v>0</v>
      </c>
      <c r="J230" s="18">
        <f>Model!$W$20*((drdp!D230)*MSZ!$B230+(drdp!G230)*MSZ!$C230+(drdp!J230)*MSZ!$D230)</f>
        <v>0</v>
      </c>
      <c r="K230" s="21">
        <f>SUM(E$3:E229)+H230</f>
        <v>-0.16076044658873517</v>
      </c>
      <c r="L230" s="21">
        <f>SUM(F$3:F229)+I230</f>
        <v>-0.33451864618352151</v>
      </c>
      <c r="M230" s="21">
        <f>SUM(G$3:G229)+J230</f>
        <v>0</v>
      </c>
      <c r="N230" s="21"/>
      <c r="O230" s="21"/>
      <c r="P230" s="21"/>
      <c r="Q230" s="19">
        <f t="shared" si="19"/>
        <v>2.5843921187409573E-2</v>
      </c>
      <c r="R230" s="19">
        <f t="shared" si="20"/>
        <v>0.11190272464445605</v>
      </c>
      <c r="S230" s="19">
        <f t="shared" si="21"/>
        <v>0</v>
      </c>
      <c r="T230" s="19">
        <f t="shared" si="22"/>
        <v>5.3777366952722006E-2</v>
      </c>
      <c r="U230" s="19">
        <f t="shared" si="23"/>
        <v>0</v>
      </c>
      <c r="V230" s="19">
        <f t="shared" si="24"/>
        <v>0</v>
      </c>
    </row>
    <row r="231" spans="1:22" x14ac:dyDescent="0.25">
      <c r="A231" s="26">
        <f>Wellpath!E231</f>
        <v>0</v>
      </c>
      <c r="B231" s="22">
        <v>0</v>
      </c>
      <c r="C231" s="22">
        <v>0</v>
      </c>
      <c r="D231" s="22">
        <f>-(SIN(Wellpath!$L231) * COS(Wellpath!$O231) + TAN(Dip) * COS(Wellpath!$L231)) * SIN(Wellpath!$L231) * SIN(Wellpath!$O231)</f>
        <v>0</v>
      </c>
      <c r="E231" s="20">
        <f>Model!$W$20*((drdp!B231+drdp!K231)*MSZ!$B231+(drdp!E231+drdp!N231)*MSZ!$C231+(drdp!H231+drdp!Q231)*MSZ!$D231)</f>
        <v>0</v>
      </c>
      <c r="F231" s="20">
        <f>Model!$W$20*((drdp!C231+drdp!L231)*MSZ!$B231+(drdp!F231+drdp!O231)*MSZ!$C231+(drdp!I231+drdp!R231)*MSZ!$D231)</f>
        <v>0</v>
      </c>
      <c r="G231" s="20">
        <f>Model!$W$20*((drdp!D231+drdp!M231)*MSZ!$B231+(drdp!G231+drdp!P231)*MSZ!$C231+(drdp!J231+drdp!S231)*MSZ!$D231)</f>
        <v>0</v>
      </c>
      <c r="H231" s="18">
        <f>Model!$W$20*((drdp!B231)*MSZ!$B231+(drdp!E231)*MSZ!$C231+(drdp!H231)*MSZ!$D231)</f>
        <v>0</v>
      </c>
      <c r="I231" s="18">
        <f>Model!$W$20*((drdp!C231)*MSZ!$B231+(drdp!F231)*MSZ!$C231+(drdp!I231)*MSZ!$D231)</f>
        <v>0</v>
      </c>
      <c r="J231" s="18">
        <f>Model!$W$20*((drdp!D231)*MSZ!$B231+(drdp!G231)*MSZ!$C231+(drdp!J231)*MSZ!$D231)</f>
        <v>0</v>
      </c>
      <c r="K231" s="21">
        <f>SUM(E$3:E230)+H231</f>
        <v>-0.16076044658873517</v>
      </c>
      <c r="L231" s="21">
        <f>SUM(F$3:F230)+I231</f>
        <v>-0.33451864618352151</v>
      </c>
      <c r="M231" s="21">
        <f>SUM(G$3:G230)+J231</f>
        <v>0</v>
      </c>
      <c r="N231" s="21"/>
      <c r="O231" s="21"/>
      <c r="P231" s="21"/>
      <c r="Q231" s="19">
        <f t="shared" si="19"/>
        <v>2.5843921187409573E-2</v>
      </c>
      <c r="R231" s="19">
        <f t="shared" si="20"/>
        <v>0.11190272464445605</v>
      </c>
      <c r="S231" s="19">
        <f t="shared" si="21"/>
        <v>0</v>
      </c>
      <c r="T231" s="19">
        <f t="shared" si="22"/>
        <v>5.3777366952722006E-2</v>
      </c>
      <c r="U231" s="19">
        <f t="shared" si="23"/>
        <v>0</v>
      </c>
      <c r="V231" s="19">
        <f t="shared" si="24"/>
        <v>0</v>
      </c>
    </row>
    <row r="232" spans="1:22" x14ac:dyDescent="0.25">
      <c r="A232" s="26">
        <f>Wellpath!E232</f>
        <v>0</v>
      </c>
      <c r="B232" s="22">
        <v>0</v>
      </c>
      <c r="C232" s="22">
        <v>0</v>
      </c>
      <c r="D232" s="22">
        <f>-(SIN(Wellpath!$L232) * COS(Wellpath!$O232) + TAN(Dip) * COS(Wellpath!$L232)) * SIN(Wellpath!$L232) * SIN(Wellpath!$O232)</f>
        <v>0</v>
      </c>
      <c r="E232" s="20">
        <f>Model!$W$20*((drdp!B232+drdp!K232)*MSZ!$B232+(drdp!E232+drdp!N232)*MSZ!$C232+(drdp!H232+drdp!Q232)*MSZ!$D232)</f>
        <v>0</v>
      </c>
      <c r="F232" s="20">
        <f>Model!$W$20*((drdp!C232+drdp!L232)*MSZ!$B232+(drdp!F232+drdp!O232)*MSZ!$C232+(drdp!I232+drdp!R232)*MSZ!$D232)</f>
        <v>0</v>
      </c>
      <c r="G232" s="20">
        <f>Model!$W$20*((drdp!D232+drdp!M232)*MSZ!$B232+(drdp!G232+drdp!P232)*MSZ!$C232+(drdp!J232+drdp!S232)*MSZ!$D232)</f>
        <v>0</v>
      </c>
      <c r="H232" s="18">
        <f>Model!$W$20*((drdp!B232)*MSZ!$B232+(drdp!E232)*MSZ!$C232+(drdp!H232)*MSZ!$D232)</f>
        <v>0</v>
      </c>
      <c r="I232" s="18">
        <f>Model!$W$20*((drdp!C232)*MSZ!$B232+(drdp!F232)*MSZ!$C232+(drdp!I232)*MSZ!$D232)</f>
        <v>0</v>
      </c>
      <c r="J232" s="18">
        <f>Model!$W$20*((drdp!D232)*MSZ!$B232+(drdp!G232)*MSZ!$C232+(drdp!J232)*MSZ!$D232)</f>
        <v>0</v>
      </c>
      <c r="K232" s="21">
        <f>SUM(E$3:E231)+H232</f>
        <v>-0.16076044658873517</v>
      </c>
      <c r="L232" s="21">
        <f>SUM(F$3:F231)+I232</f>
        <v>-0.33451864618352151</v>
      </c>
      <c r="M232" s="21">
        <f>SUM(G$3:G231)+J232</f>
        <v>0</v>
      </c>
      <c r="N232" s="21"/>
      <c r="O232" s="21"/>
      <c r="P232" s="21"/>
      <c r="Q232" s="19">
        <f t="shared" si="19"/>
        <v>2.5843921187409573E-2</v>
      </c>
      <c r="R232" s="19">
        <f t="shared" si="20"/>
        <v>0.11190272464445605</v>
      </c>
      <c r="S232" s="19">
        <f t="shared" si="21"/>
        <v>0</v>
      </c>
      <c r="T232" s="19">
        <f t="shared" si="22"/>
        <v>5.3777366952722006E-2</v>
      </c>
      <c r="U232" s="19">
        <f t="shared" si="23"/>
        <v>0</v>
      </c>
      <c r="V232" s="19">
        <f t="shared" si="24"/>
        <v>0</v>
      </c>
    </row>
    <row r="233" spans="1:22" x14ac:dyDescent="0.25">
      <c r="A233" s="26">
        <f>Wellpath!E233</f>
        <v>0</v>
      </c>
      <c r="B233" s="22">
        <v>0</v>
      </c>
      <c r="C233" s="22">
        <v>0</v>
      </c>
      <c r="D233" s="22">
        <f>-(SIN(Wellpath!$L233) * COS(Wellpath!$O233) + TAN(Dip) * COS(Wellpath!$L233)) * SIN(Wellpath!$L233) * SIN(Wellpath!$O233)</f>
        <v>0</v>
      </c>
      <c r="E233" s="20">
        <f>Model!$W$20*((drdp!B233+drdp!K233)*MSZ!$B233+(drdp!E233+drdp!N233)*MSZ!$C233+(drdp!H233+drdp!Q233)*MSZ!$D233)</f>
        <v>0</v>
      </c>
      <c r="F233" s="20">
        <f>Model!$W$20*((drdp!C233+drdp!L233)*MSZ!$B233+(drdp!F233+drdp!O233)*MSZ!$C233+(drdp!I233+drdp!R233)*MSZ!$D233)</f>
        <v>0</v>
      </c>
      <c r="G233" s="20">
        <f>Model!$W$20*((drdp!D233+drdp!M233)*MSZ!$B233+(drdp!G233+drdp!P233)*MSZ!$C233+(drdp!J233+drdp!S233)*MSZ!$D233)</f>
        <v>0</v>
      </c>
      <c r="H233" s="18">
        <f>Model!$W$20*((drdp!B233)*MSZ!$B233+(drdp!E233)*MSZ!$C233+(drdp!H233)*MSZ!$D233)</f>
        <v>0</v>
      </c>
      <c r="I233" s="18">
        <f>Model!$W$20*((drdp!C233)*MSZ!$B233+(drdp!F233)*MSZ!$C233+(drdp!I233)*MSZ!$D233)</f>
        <v>0</v>
      </c>
      <c r="J233" s="18">
        <f>Model!$W$20*((drdp!D233)*MSZ!$B233+(drdp!G233)*MSZ!$C233+(drdp!J233)*MSZ!$D233)</f>
        <v>0</v>
      </c>
      <c r="K233" s="21">
        <f>SUM(E$3:E232)+H233</f>
        <v>-0.16076044658873517</v>
      </c>
      <c r="L233" s="21">
        <f>SUM(F$3:F232)+I233</f>
        <v>-0.33451864618352151</v>
      </c>
      <c r="M233" s="21">
        <f>SUM(G$3:G232)+J233</f>
        <v>0</v>
      </c>
      <c r="N233" s="21"/>
      <c r="O233" s="21"/>
      <c r="P233" s="21"/>
      <c r="Q233" s="19">
        <f t="shared" si="19"/>
        <v>2.5843921187409573E-2</v>
      </c>
      <c r="R233" s="19">
        <f t="shared" si="20"/>
        <v>0.11190272464445605</v>
      </c>
      <c r="S233" s="19">
        <f t="shared" si="21"/>
        <v>0</v>
      </c>
      <c r="T233" s="19">
        <f t="shared" si="22"/>
        <v>5.3777366952722006E-2</v>
      </c>
      <c r="U233" s="19">
        <f t="shared" si="23"/>
        <v>0</v>
      </c>
      <c r="V233" s="19">
        <f t="shared" si="24"/>
        <v>0</v>
      </c>
    </row>
    <row r="234" spans="1:22" x14ac:dyDescent="0.25">
      <c r="A234" s="26">
        <f>Wellpath!E234</f>
        <v>0</v>
      </c>
      <c r="B234" s="22">
        <v>0</v>
      </c>
      <c r="C234" s="22">
        <v>0</v>
      </c>
      <c r="D234" s="22">
        <f>-(SIN(Wellpath!$L234) * COS(Wellpath!$O234) + TAN(Dip) * COS(Wellpath!$L234)) * SIN(Wellpath!$L234) * SIN(Wellpath!$O234)</f>
        <v>0</v>
      </c>
      <c r="E234" s="20">
        <f>Model!$W$20*((drdp!B234+drdp!K234)*MSZ!$B234+(drdp!E234+drdp!N234)*MSZ!$C234+(drdp!H234+drdp!Q234)*MSZ!$D234)</f>
        <v>0</v>
      </c>
      <c r="F234" s="20">
        <f>Model!$W$20*((drdp!C234+drdp!L234)*MSZ!$B234+(drdp!F234+drdp!O234)*MSZ!$C234+(drdp!I234+drdp!R234)*MSZ!$D234)</f>
        <v>0</v>
      </c>
      <c r="G234" s="20">
        <f>Model!$W$20*((drdp!D234+drdp!M234)*MSZ!$B234+(drdp!G234+drdp!P234)*MSZ!$C234+(drdp!J234+drdp!S234)*MSZ!$D234)</f>
        <v>0</v>
      </c>
      <c r="H234" s="18">
        <f>Model!$W$20*((drdp!B234)*MSZ!$B234+(drdp!E234)*MSZ!$C234+(drdp!H234)*MSZ!$D234)</f>
        <v>0</v>
      </c>
      <c r="I234" s="18">
        <f>Model!$W$20*((drdp!C234)*MSZ!$B234+(drdp!F234)*MSZ!$C234+(drdp!I234)*MSZ!$D234)</f>
        <v>0</v>
      </c>
      <c r="J234" s="18">
        <f>Model!$W$20*((drdp!D234)*MSZ!$B234+(drdp!G234)*MSZ!$C234+(drdp!J234)*MSZ!$D234)</f>
        <v>0</v>
      </c>
      <c r="K234" s="21">
        <f>SUM(E$3:E233)+H234</f>
        <v>-0.16076044658873517</v>
      </c>
      <c r="L234" s="21">
        <f>SUM(F$3:F233)+I234</f>
        <v>-0.33451864618352151</v>
      </c>
      <c r="M234" s="21">
        <f>SUM(G$3:G233)+J234</f>
        <v>0</v>
      </c>
      <c r="N234" s="21"/>
      <c r="O234" s="21"/>
      <c r="P234" s="21"/>
      <c r="Q234" s="19">
        <f t="shared" si="19"/>
        <v>2.5843921187409573E-2</v>
      </c>
      <c r="R234" s="19">
        <f t="shared" si="20"/>
        <v>0.11190272464445605</v>
      </c>
      <c r="S234" s="19">
        <f t="shared" si="21"/>
        <v>0</v>
      </c>
      <c r="T234" s="19">
        <f t="shared" si="22"/>
        <v>5.3777366952722006E-2</v>
      </c>
      <c r="U234" s="19">
        <f t="shared" si="23"/>
        <v>0</v>
      </c>
      <c r="V234" s="19">
        <f t="shared" si="24"/>
        <v>0</v>
      </c>
    </row>
    <row r="235" spans="1:22" x14ac:dyDescent="0.25">
      <c r="A235" s="26">
        <f>Wellpath!E235</f>
        <v>0</v>
      </c>
      <c r="B235" s="22">
        <v>0</v>
      </c>
      <c r="C235" s="22">
        <v>0</v>
      </c>
      <c r="D235" s="22">
        <f>-(SIN(Wellpath!$L235) * COS(Wellpath!$O235) + TAN(Dip) * COS(Wellpath!$L235)) * SIN(Wellpath!$L235) * SIN(Wellpath!$O235)</f>
        <v>0</v>
      </c>
      <c r="E235" s="20">
        <f>Model!$W$20*((drdp!B235+drdp!K235)*MSZ!$B235+(drdp!E235+drdp!N235)*MSZ!$C235+(drdp!H235+drdp!Q235)*MSZ!$D235)</f>
        <v>0</v>
      </c>
      <c r="F235" s="20">
        <f>Model!$W$20*((drdp!C235+drdp!L235)*MSZ!$B235+(drdp!F235+drdp!O235)*MSZ!$C235+(drdp!I235+drdp!R235)*MSZ!$D235)</f>
        <v>0</v>
      </c>
      <c r="G235" s="20">
        <f>Model!$W$20*((drdp!D235+drdp!M235)*MSZ!$B235+(drdp!G235+drdp!P235)*MSZ!$C235+(drdp!J235+drdp!S235)*MSZ!$D235)</f>
        <v>0</v>
      </c>
      <c r="H235" s="18">
        <f>Model!$W$20*((drdp!B235)*MSZ!$B235+(drdp!E235)*MSZ!$C235+(drdp!H235)*MSZ!$D235)</f>
        <v>0</v>
      </c>
      <c r="I235" s="18">
        <f>Model!$W$20*((drdp!C235)*MSZ!$B235+(drdp!F235)*MSZ!$C235+(drdp!I235)*MSZ!$D235)</f>
        <v>0</v>
      </c>
      <c r="J235" s="18">
        <f>Model!$W$20*((drdp!D235)*MSZ!$B235+(drdp!G235)*MSZ!$C235+(drdp!J235)*MSZ!$D235)</f>
        <v>0</v>
      </c>
      <c r="K235" s="21">
        <f>SUM(E$3:E234)+H235</f>
        <v>-0.16076044658873517</v>
      </c>
      <c r="L235" s="21">
        <f>SUM(F$3:F234)+I235</f>
        <v>-0.33451864618352151</v>
      </c>
      <c r="M235" s="21">
        <f>SUM(G$3:G234)+J235</f>
        <v>0</v>
      </c>
      <c r="N235" s="21"/>
      <c r="O235" s="21"/>
      <c r="P235" s="21"/>
      <c r="Q235" s="19">
        <f t="shared" si="19"/>
        <v>2.5843921187409573E-2</v>
      </c>
      <c r="R235" s="19">
        <f t="shared" si="20"/>
        <v>0.11190272464445605</v>
      </c>
      <c r="S235" s="19">
        <f t="shared" si="21"/>
        <v>0</v>
      </c>
      <c r="T235" s="19">
        <f t="shared" si="22"/>
        <v>5.3777366952722006E-2</v>
      </c>
      <c r="U235" s="19">
        <f t="shared" si="23"/>
        <v>0</v>
      </c>
      <c r="V235" s="19">
        <f t="shared" si="24"/>
        <v>0</v>
      </c>
    </row>
    <row r="236" spans="1:22" x14ac:dyDescent="0.25">
      <c r="A236" s="26">
        <f>Wellpath!E236</f>
        <v>0</v>
      </c>
      <c r="B236" s="22">
        <v>0</v>
      </c>
      <c r="C236" s="22">
        <v>0</v>
      </c>
      <c r="D236" s="22">
        <f>-(SIN(Wellpath!$L236) * COS(Wellpath!$O236) + TAN(Dip) * COS(Wellpath!$L236)) * SIN(Wellpath!$L236) * SIN(Wellpath!$O236)</f>
        <v>0</v>
      </c>
      <c r="E236" s="20">
        <f>Model!$W$20*((drdp!B236+drdp!K236)*MSZ!$B236+(drdp!E236+drdp!N236)*MSZ!$C236+(drdp!H236+drdp!Q236)*MSZ!$D236)</f>
        <v>0</v>
      </c>
      <c r="F236" s="20">
        <f>Model!$W$20*((drdp!C236+drdp!L236)*MSZ!$B236+(drdp!F236+drdp!O236)*MSZ!$C236+(drdp!I236+drdp!R236)*MSZ!$D236)</f>
        <v>0</v>
      </c>
      <c r="G236" s="20">
        <f>Model!$W$20*((drdp!D236+drdp!M236)*MSZ!$B236+(drdp!G236+drdp!P236)*MSZ!$C236+(drdp!J236+drdp!S236)*MSZ!$D236)</f>
        <v>0</v>
      </c>
      <c r="H236" s="18">
        <f>Model!$W$20*((drdp!B236)*MSZ!$B236+(drdp!E236)*MSZ!$C236+(drdp!H236)*MSZ!$D236)</f>
        <v>0</v>
      </c>
      <c r="I236" s="18">
        <f>Model!$W$20*((drdp!C236)*MSZ!$B236+(drdp!F236)*MSZ!$C236+(drdp!I236)*MSZ!$D236)</f>
        <v>0</v>
      </c>
      <c r="J236" s="18">
        <f>Model!$W$20*((drdp!D236)*MSZ!$B236+(drdp!G236)*MSZ!$C236+(drdp!J236)*MSZ!$D236)</f>
        <v>0</v>
      </c>
      <c r="K236" s="21">
        <f>SUM(E$3:E235)+H236</f>
        <v>-0.16076044658873517</v>
      </c>
      <c r="L236" s="21">
        <f>SUM(F$3:F235)+I236</f>
        <v>-0.33451864618352151</v>
      </c>
      <c r="M236" s="21">
        <f>SUM(G$3:G235)+J236</f>
        <v>0</v>
      </c>
      <c r="N236" s="21"/>
      <c r="O236" s="21"/>
      <c r="P236" s="21"/>
      <c r="Q236" s="19">
        <f t="shared" si="19"/>
        <v>2.5843921187409573E-2</v>
      </c>
      <c r="R236" s="19">
        <f t="shared" si="20"/>
        <v>0.11190272464445605</v>
      </c>
      <c r="S236" s="19">
        <f t="shared" si="21"/>
        <v>0</v>
      </c>
      <c r="T236" s="19">
        <f t="shared" si="22"/>
        <v>5.3777366952722006E-2</v>
      </c>
      <c r="U236" s="19">
        <f t="shared" si="23"/>
        <v>0</v>
      </c>
      <c r="V236" s="19">
        <f t="shared" si="24"/>
        <v>0</v>
      </c>
    </row>
    <row r="237" spans="1:22" x14ac:dyDescent="0.25">
      <c r="A237" s="26">
        <f>Wellpath!E237</f>
        <v>0</v>
      </c>
      <c r="B237" s="22">
        <v>0</v>
      </c>
      <c r="C237" s="22">
        <v>0</v>
      </c>
      <c r="D237" s="22">
        <f>-(SIN(Wellpath!$L237) * COS(Wellpath!$O237) + TAN(Dip) * COS(Wellpath!$L237)) * SIN(Wellpath!$L237) * SIN(Wellpath!$O237)</f>
        <v>0</v>
      </c>
      <c r="E237" s="20">
        <f>Model!$W$20*((drdp!B237+drdp!K237)*MSZ!$B237+(drdp!E237+drdp!N237)*MSZ!$C237+(drdp!H237+drdp!Q237)*MSZ!$D237)</f>
        <v>0</v>
      </c>
      <c r="F237" s="20">
        <f>Model!$W$20*((drdp!C237+drdp!L237)*MSZ!$B237+(drdp!F237+drdp!O237)*MSZ!$C237+(drdp!I237+drdp!R237)*MSZ!$D237)</f>
        <v>0</v>
      </c>
      <c r="G237" s="20">
        <f>Model!$W$20*((drdp!D237+drdp!M237)*MSZ!$B237+(drdp!G237+drdp!P237)*MSZ!$C237+(drdp!J237+drdp!S237)*MSZ!$D237)</f>
        <v>0</v>
      </c>
      <c r="H237" s="18">
        <f>Model!$W$20*((drdp!B237)*MSZ!$B237+(drdp!E237)*MSZ!$C237+(drdp!H237)*MSZ!$D237)</f>
        <v>0</v>
      </c>
      <c r="I237" s="18">
        <f>Model!$W$20*((drdp!C237)*MSZ!$B237+(drdp!F237)*MSZ!$C237+(drdp!I237)*MSZ!$D237)</f>
        <v>0</v>
      </c>
      <c r="J237" s="18">
        <f>Model!$W$20*((drdp!D237)*MSZ!$B237+(drdp!G237)*MSZ!$C237+(drdp!J237)*MSZ!$D237)</f>
        <v>0</v>
      </c>
      <c r="K237" s="21">
        <f>SUM(E$3:E236)+H237</f>
        <v>-0.16076044658873517</v>
      </c>
      <c r="L237" s="21">
        <f>SUM(F$3:F236)+I237</f>
        <v>-0.33451864618352151</v>
      </c>
      <c r="M237" s="21">
        <f>SUM(G$3:G236)+J237</f>
        <v>0</v>
      </c>
      <c r="N237" s="21"/>
      <c r="O237" s="21"/>
      <c r="P237" s="21"/>
      <c r="Q237" s="19">
        <f t="shared" si="19"/>
        <v>2.5843921187409573E-2</v>
      </c>
      <c r="R237" s="19">
        <f t="shared" si="20"/>
        <v>0.11190272464445605</v>
      </c>
      <c r="S237" s="19">
        <f t="shared" si="21"/>
        <v>0</v>
      </c>
      <c r="T237" s="19">
        <f t="shared" si="22"/>
        <v>5.3777366952722006E-2</v>
      </c>
      <c r="U237" s="19">
        <f t="shared" si="23"/>
        <v>0</v>
      </c>
      <c r="V237" s="19">
        <f t="shared" si="24"/>
        <v>0</v>
      </c>
    </row>
    <row r="238" spans="1:22" x14ac:dyDescent="0.25">
      <c r="A238" s="26">
        <f>Wellpath!E238</f>
        <v>0</v>
      </c>
      <c r="B238" s="22">
        <v>0</v>
      </c>
      <c r="C238" s="22">
        <v>0</v>
      </c>
      <c r="D238" s="22">
        <f>-(SIN(Wellpath!$L238) * COS(Wellpath!$O238) + TAN(Dip) * COS(Wellpath!$L238)) * SIN(Wellpath!$L238) * SIN(Wellpath!$O238)</f>
        <v>0</v>
      </c>
      <c r="E238" s="20">
        <f>Model!$W$20*((drdp!B238+drdp!K238)*MSZ!$B238+(drdp!E238+drdp!N238)*MSZ!$C238+(drdp!H238+drdp!Q238)*MSZ!$D238)</f>
        <v>0</v>
      </c>
      <c r="F238" s="20">
        <f>Model!$W$20*((drdp!C238+drdp!L238)*MSZ!$B238+(drdp!F238+drdp!O238)*MSZ!$C238+(drdp!I238+drdp!R238)*MSZ!$D238)</f>
        <v>0</v>
      </c>
      <c r="G238" s="20">
        <f>Model!$W$20*((drdp!D238+drdp!M238)*MSZ!$B238+(drdp!G238+drdp!P238)*MSZ!$C238+(drdp!J238+drdp!S238)*MSZ!$D238)</f>
        <v>0</v>
      </c>
      <c r="H238" s="18">
        <f>Model!$W$20*((drdp!B238)*MSZ!$B238+(drdp!E238)*MSZ!$C238+(drdp!H238)*MSZ!$D238)</f>
        <v>0</v>
      </c>
      <c r="I238" s="18">
        <f>Model!$W$20*((drdp!C238)*MSZ!$B238+(drdp!F238)*MSZ!$C238+(drdp!I238)*MSZ!$D238)</f>
        <v>0</v>
      </c>
      <c r="J238" s="18">
        <f>Model!$W$20*((drdp!D238)*MSZ!$B238+(drdp!G238)*MSZ!$C238+(drdp!J238)*MSZ!$D238)</f>
        <v>0</v>
      </c>
      <c r="K238" s="21">
        <f>SUM(E$3:E237)+H238</f>
        <v>-0.16076044658873517</v>
      </c>
      <c r="L238" s="21">
        <f>SUM(F$3:F237)+I238</f>
        <v>-0.33451864618352151</v>
      </c>
      <c r="M238" s="21">
        <f>SUM(G$3:G237)+J238</f>
        <v>0</v>
      </c>
      <c r="N238" s="21"/>
      <c r="O238" s="21"/>
      <c r="P238" s="21"/>
      <c r="Q238" s="19">
        <f t="shared" si="19"/>
        <v>2.5843921187409573E-2</v>
      </c>
      <c r="R238" s="19">
        <f t="shared" si="20"/>
        <v>0.11190272464445605</v>
      </c>
      <c r="S238" s="19">
        <f t="shared" si="21"/>
        <v>0</v>
      </c>
      <c r="T238" s="19">
        <f t="shared" si="22"/>
        <v>5.3777366952722006E-2</v>
      </c>
      <c r="U238" s="19">
        <f t="shared" si="23"/>
        <v>0</v>
      </c>
      <c r="V238" s="19">
        <f t="shared" si="24"/>
        <v>0</v>
      </c>
    </row>
    <row r="239" spans="1:22" x14ac:dyDescent="0.25">
      <c r="A239" s="26">
        <f>Wellpath!E239</f>
        <v>0</v>
      </c>
      <c r="B239" s="22">
        <v>0</v>
      </c>
      <c r="C239" s="22">
        <v>0</v>
      </c>
      <c r="D239" s="22">
        <f>-(SIN(Wellpath!$L239) * COS(Wellpath!$O239) + TAN(Dip) * COS(Wellpath!$L239)) * SIN(Wellpath!$L239) * SIN(Wellpath!$O239)</f>
        <v>0</v>
      </c>
      <c r="E239" s="20">
        <f>Model!$W$20*((drdp!B239+drdp!K239)*MSZ!$B239+(drdp!E239+drdp!N239)*MSZ!$C239+(drdp!H239+drdp!Q239)*MSZ!$D239)</f>
        <v>0</v>
      </c>
      <c r="F239" s="20">
        <f>Model!$W$20*((drdp!C239+drdp!L239)*MSZ!$B239+(drdp!F239+drdp!O239)*MSZ!$C239+(drdp!I239+drdp!R239)*MSZ!$D239)</f>
        <v>0</v>
      </c>
      <c r="G239" s="20">
        <f>Model!$W$20*((drdp!D239+drdp!M239)*MSZ!$B239+(drdp!G239+drdp!P239)*MSZ!$C239+(drdp!J239+drdp!S239)*MSZ!$D239)</f>
        <v>0</v>
      </c>
      <c r="H239" s="18">
        <f>Model!$W$20*((drdp!B239)*MSZ!$B239+(drdp!E239)*MSZ!$C239+(drdp!H239)*MSZ!$D239)</f>
        <v>0</v>
      </c>
      <c r="I239" s="18">
        <f>Model!$W$20*((drdp!C239)*MSZ!$B239+(drdp!F239)*MSZ!$C239+(drdp!I239)*MSZ!$D239)</f>
        <v>0</v>
      </c>
      <c r="J239" s="18">
        <f>Model!$W$20*((drdp!D239)*MSZ!$B239+(drdp!G239)*MSZ!$C239+(drdp!J239)*MSZ!$D239)</f>
        <v>0</v>
      </c>
      <c r="K239" s="21">
        <f>SUM(E$3:E238)+H239</f>
        <v>-0.16076044658873517</v>
      </c>
      <c r="L239" s="21">
        <f>SUM(F$3:F238)+I239</f>
        <v>-0.33451864618352151</v>
      </c>
      <c r="M239" s="21">
        <f>SUM(G$3:G238)+J239</f>
        <v>0</v>
      </c>
      <c r="N239" s="21"/>
      <c r="O239" s="21"/>
      <c r="P239" s="21"/>
      <c r="Q239" s="19">
        <f t="shared" si="19"/>
        <v>2.5843921187409573E-2</v>
      </c>
      <c r="R239" s="19">
        <f t="shared" si="20"/>
        <v>0.11190272464445605</v>
      </c>
      <c r="S239" s="19">
        <f t="shared" si="21"/>
        <v>0</v>
      </c>
      <c r="T239" s="19">
        <f t="shared" si="22"/>
        <v>5.3777366952722006E-2</v>
      </c>
      <c r="U239" s="19">
        <f t="shared" si="23"/>
        <v>0</v>
      </c>
      <c r="V239" s="19">
        <f t="shared" si="24"/>
        <v>0</v>
      </c>
    </row>
    <row r="240" spans="1:22" x14ac:dyDescent="0.25">
      <c r="A240" s="26">
        <f>Wellpath!E240</f>
        <v>0</v>
      </c>
      <c r="B240" s="22">
        <v>0</v>
      </c>
      <c r="C240" s="22">
        <v>0</v>
      </c>
      <c r="D240" s="22">
        <f>-(SIN(Wellpath!$L240) * COS(Wellpath!$O240) + TAN(Dip) * COS(Wellpath!$L240)) * SIN(Wellpath!$L240) * SIN(Wellpath!$O240)</f>
        <v>0</v>
      </c>
      <c r="E240" s="20">
        <f>Model!$W$20*((drdp!B240+drdp!K240)*MSZ!$B240+(drdp!E240+drdp!N240)*MSZ!$C240+(drdp!H240+drdp!Q240)*MSZ!$D240)</f>
        <v>0</v>
      </c>
      <c r="F240" s="20">
        <f>Model!$W$20*((drdp!C240+drdp!L240)*MSZ!$B240+(drdp!F240+drdp!O240)*MSZ!$C240+(drdp!I240+drdp!R240)*MSZ!$D240)</f>
        <v>0</v>
      </c>
      <c r="G240" s="20">
        <f>Model!$W$20*((drdp!D240+drdp!M240)*MSZ!$B240+(drdp!G240+drdp!P240)*MSZ!$C240+(drdp!J240+drdp!S240)*MSZ!$D240)</f>
        <v>0</v>
      </c>
      <c r="H240" s="18">
        <f>Model!$W$20*((drdp!B240)*MSZ!$B240+(drdp!E240)*MSZ!$C240+(drdp!H240)*MSZ!$D240)</f>
        <v>0</v>
      </c>
      <c r="I240" s="18">
        <f>Model!$W$20*((drdp!C240)*MSZ!$B240+(drdp!F240)*MSZ!$C240+(drdp!I240)*MSZ!$D240)</f>
        <v>0</v>
      </c>
      <c r="J240" s="18">
        <f>Model!$W$20*((drdp!D240)*MSZ!$B240+(drdp!G240)*MSZ!$C240+(drdp!J240)*MSZ!$D240)</f>
        <v>0</v>
      </c>
      <c r="K240" s="21">
        <f>SUM(E$3:E239)+H240</f>
        <v>-0.16076044658873517</v>
      </c>
      <c r="L240" s="21">
        <f>SUM(F$3:F239)+I240</f>
        <v>-0.33451864618352151</v>
      </c>
      <c r="M240" s="21">
        <f>SUM(G$3:G239)+J240</f>
        <v>0</v>
      </c>
      <c r="N240" s="21"/>
      <c r="O240" s="21"/>
      <c r="P240" s="21"/>
      <c r="Q240" s="19">
        <f t="shared" si="19"/>
        <v>2.5843921187409573E-2</v>
      </c>
      <c r="R240" s="19">
        <f t="shared" si="20"/>
        <v>0.11190272464445605</v>
      </c>
      <c r="S240" s="19">
        <f t="shared" si="21"/>
        <v>0</v>
      </c>
      <c r="T240" s="19">
        <f t="shared" si="22"/>
        <v>5.3777366952722006E-2</v>
      </c>
      <c r="U240" s="19">
        <f t="shared" si="23"/>
        <v>0</v>
      </c>
      <c r="V240" s="19">
        <f t="shared" si="24"/>
        <v>0</v>
      </c>
    </row>
    <row r="241" spans="1:22" x14ac:dyDescent="0.25">
      <c r="A241" s="26">
        <f>Wellpath!E241</f>
        <v>0</v>
      </c>
      <c r="B241" s="22">
        <v>0</v>
      </c>
      <c r="C241" s="22">
        <v>0</v>
      </c>
      <c r="D241" s="22">
        <f>-(SIN(Wellpath!$L241) * COS(Wellpath!$O241) + TAN(Dip) * COS(Wellpath!$L241)) * SIN(Wellpath!$L241) * SIN(Wellpath!$O241)</f>
        <v>0</v>
      </c>
      <c r="E241" s="20">
        <f>Model!$W$20*((drdp!B241+drdp!K241)*MSZ!$B241+(drdp!E241+drdp!N241)*MSZ!$C241+(drdp!H241+drdp!Q241)*MSZ!$D241)</f>
        <v>0</v>
      </c>
      <c r="F241" s="20">
        <f>Model!$W$20*((drdp!C241+drdp!L241)*MSZ!$B241+(drdp!F241+drdp!O241)*MSZ!$C241+(drdp!I241+drdp!R241)*MSZ!$D241)</f>
        <v>0</v>
      </c>
      <c r="G241" s="20">
        <f>Model!$W$20*((drdp!D241+drdp!M241)*MSZ!$B241+(drdp!G241+drdp!P241)*MSZ!$C241+(drdp!J241+drdp!S241)*MSZ!$D241)</f>
        <v>0</v>
      </c>
      <c r="H241" s="18">
        <f>Model!$W$20*((drdp!B241)*MSZ!$B241+(drdp!E241)*MSZ!$C241+(drdp!H241)*MSZ!$D241)</f>
        <v>0</v>
      </c>
      <c r="I241" s="18">
        <f>Model!$W$20*((drdp!C241)*MSZ!$B241+(drdp!F241)*MSZ!$C241+(drdp!I241)*MSZ!$D241)</f>
        <v>0</v>
      </c>
      <c r="J241" s="18">
        <f>Model!$W$20*((drdp!D241)*MSZ!$B241+(drdp!G241)*MSZ!$C241+(drdp!J241)*MSZ!$D241)</f>
        <v>0</v>
      </c>
      <c r="K241" s="21">
        <f>SUM(E$3:E240)+H241</f>
        <v>-0.16076044658873517</v>
      </c>
      <c r="L241" s="21">
        <f>SUM(F$3:F240)+I241</f>
        <v>-0.33451864618352151</v>
      </c>
      <c r="M241" s="21">
        <f>SUM(G$3:G240)+J241</f>
        <v>0</v>
      </c>
      <c r="N241" s="21"/>
      <c r="O241" s="21"/>
      <c r="P241" s="21"/>
      <c r="Q241" s="19">
        <f t="shared" si="19"/>
        <v>2.5843921187409573E-2</v>
      </c>
      <c r="R241" s="19">
        <f t="shared" si="20"/>
        <v>0.11190272464445605</v>
      </c>
      <c r="S241" s="19">
        <f t="shared" si="21"/>
        <v>0</v>
      </c>
      <c r="T241" s="19">
        <f t="shared" si="22"/>
        <v>5.3777366952722006E-2</v>
      </c>
      <c r="U241" s="19">
        <f t="shared" si="23"/>
        <v>0</v>
      </c>
      <c r="V241" s="19">
        <f t="shared" si="24"/>
        <v>0</v>
      </c>
    </row>
    <row r="242" spans="1:22" x14ac:dyDescent="0.25">
      <c r="A242" s="26">
        <f>Wellpath!E242</f>
        <v>0</v>
      </c>
      <c r="B242" s="22">
        <v>0</v>
      </c>
      <c r="C242" s="22">
        <v>0</v>
      </c>
      <c r="D242" s="22">
        <f>-(SIN(Wellpath!$L242) * COS(Wellpath!$O242) + TAN(Dip) * COS(Wellpath!$L242)) * SIN(Wellpath!$L242) * SIN(Wellpath!$O242)</f>
        <v>0</v>
      </c>
      <c r="E242" s="20">
        <f>Model!$W$20*((drdp!B242+drdp!K242)*MSZ!$B242+(drdp!E242+drdp!N242)*MSZ!$C242+(drdp!H242+drdp!Q242)*MSZ!$D242)</f>
        <v>0</v>
      </c>
      <c r="F242" s="20">
        <f>Model!$W$20*((drdp!C242+drdp!L242)*MSZ!$B242+(drdp!F242+drdp!O242)*MSZ!$C242+(drdp!I242+drdp!R242)*MSZ!$D242)</f>
        <v>0</v>
      </c>
      <c r="G242" s="20">
        <f>Model!$W$20*((drdp!D242+drdp!M242)*MSZ!$B242+(drdp!G242+drdp!P242)*MSZ!$C242+(drdp!J242+drdp!S242)*MSZ!$D242)</f>
        <v>0</v>
      </c>
      <c r="H242" s="18">
        <f>Model!$W$20*((drdp!B242)*MSZ!$B242+(drdp!E242)*MSZ!$C242+(drdp!H242)*MSZ!$D242)</f>
        <v>0</v>
      </c>
      <c r="I242" s="18">
        <f>Model!$W$20*((drdp!C242)*MSZ!$B242+(drdp!F242)*MSZ!$C242+(drdp!I242)*MSZ!$D242)</f>
        <v>0</v>
      </c>
      <c r="J242" s="18">
        <f>Model!$W$20*((drdp!D242)*MSZ!$B242+(drdp!G242)*MSZ!$C242+(drdp!J242)*MSZ!$D242)</f>
        <v>0</v>
      </c>
      <c r="K242" s="21">
        <f>SUM(E$3:E241)+H242</f>
        <v>-0.16076044658873517</v>
      </c>
      <c r="L242" s="21">
        <f>SUM(F$3:F241)+I242</f>
        <v>-0.33451864618352151</v>
      </c>
      <c r="M242" s="21">
        <f>SUM(G$3:G241)+J242</f>
        <v>0</v>
      </c>
      <c r="N242" s="21"/>
      <c r="O242" s="21"/>
      <c r="P242" s="21"/>
      <c r="Q242" s="19">
        <f t="shared" si="19"/>
        <v>2.5843921187409573E-2</v>
      </c>
      <c r="R242" s="19">
        <f t="shared" si="20"/>
        <v>0.11190272464445605</v>
      </c>
      <c r="S242" s="19">
        <f t="shared" si="21"/>
        <v>0</v>
      </c>
      <c r="T242" s="19">
        <f t="shared" si="22"/>
        <v>5.3777366952722006E-2</v>
      </c>
      <c r="U242" s="19">
        <f t="shared" si="23"/>
        <v>0</v>
      </c>
      <c r="V242" s="19">
        <f t="shared" si="24"/>
        <v>0</v>
      </c>
    </row>
    <row r="243" spans="1:22" x14ac:dyDescent="0.25">
      <c r="A243" s="26">
        <f>Wellpath!E243</f>
        <v>0</v>
      </c>
      <c r="B243" s="22">
        <v>0</v>
      </c>
      <c r="C243" s="22">
        <v>0</v>
      </c>
      <c r="D243" s="22">
        <f>-(SIN(Wellpath!$L243) * COS(Wellpath!$O243) + TAN(Dip) * COS(Wellpath!$L243)) * SIN(Wellpath!$L243) * SIN(Wellpath!$O243)</f>
        <v>0</v>
      </c>
      <c r="E243" s="20">
        <f>Model!$W$20*((drdp!B243+drdp!K243)*MSZ!$B243+(drdp!E243+drdp!N243)*MSZ!$C243+(drdp!H243+drdp!Q243)*MSZ!$D243)</f>
        <v>0</v>
      </c>
      <c r="F243" s="20">
        <f>Model!$W$20*((drdp!C243+drdp!L243)*MSZ!$B243+(drdp!F243+drdp!O243)*MSZ!$C243+(drdp!I243+drdp!R243)*MSZ!$D243)</f>
        <v>0</v>
      </c>
      <c r="G243" s="20">
        <f>Model!$W$20*((drdp!D243+drdp!M243)*MSZ!$B243+(drdp!G243+drdp!P243)*MSZ!$C243+(drdp!J243+drdp!S243)*MSZ!$D243)</f>
        <v>0</v>
      </c>
      <c r="H243" s="18">
        <f>Model!$W$20*((drdp!B243)*MSZ!$B243+(drdp!E243)*MSZ!$C243+(drdp!H243)*MSZ!$D243)</f>
        <v>0</v>
      </c>
      <c r="I243" s="18">
        <f>Model!$W$20*((drdp!C243)*MSZ!$B243+(drdp!F243)*MSZ!$C243+(drdp!I243)*MSZ!$D243)</f>
        <v>0</v>
      </c>
      <c r="J243" s="18">
        <f>Model!$W$20*((drdp!D243)*MSZ!$B243+(drdp!G243)*MSZ!$C243+(drdp!J243)*MSZ!$D243)</f>
        <v>0</v>
      </c>
      <c r="K243" s="21">
        <f>SUM(E$3:E242)+H243</f>
        <v>-0.16076044658873517</v>
      </c>
      <c r="L243" s="21">
        <f>SUM(F$3:F242)+I243</f>
        <v>-0.33451864618352151</v>
      </c>
      <c r="M243" s="21">
        <f>SUM(G$3:G242)+J243</f>
        <v>0</v>
      </c>
      <c r="N243" s="21"/>
      <c r="O243" s="21"/>
      <c r="P243" s="21"/>
      <c r="Q243" s="19">
        <f t="shared" si="19"/>
        <v>2.5843921187409573E-2</v>
      </c>
      <c r="R243" s="19">
        <f t="shared" si="20"/>
        <v>0.11190272464445605</v>
      </c>
      <c r="S243" s="19">
        <f t="shared" si="21"/>
        <v>0</v>
      </c>
      <c r="T243" s="19">
        <f t="shared" si="22"/>
        <v>5.3777366952722006E-2</v>
      </c>
      <c r="U243" s="19">
        <f t="shared" si="23"/>
        <v>0</v>
      </c>
      <c r="V243" s="19">
        <f t="shared" si="24"/>
        <v>0</v>
      </c>
    </row>
    <row r="244" spans="1:22" x14ac:dyDescent="0.25">
      <c r="A244" s="26">
        <f>Wellpath!E244</f>
        <v>0</v>
      </c>
      <c r="B244" s="22">
        <v>0</v>
      </c>
      <c r="C244" s="22">
        <v>0</v>
      </c>
      <c r="D244" s="22">
        <f>-(SIN(Wellpath!$L244) * COS(Wellpath!$O244) + TAN(Dip) * COS(Wellpath!$L244)) * SIN(Wellpath!$L244) * SIN(Wellpath!$O244)</f>
        <v>0</v>
      </c>
      <c r="E244" s="20">
        <f>Model!$W$20*((drdp!B244+drdp!K244)*MSZ!$B244+(drdp!E244+drdp!N244)*MSZ!$C244+(drdp!H244+drdp!Q244)*MSZ!$D244)</f>
        <v>0</v>
      </c>
      <c r="F244" s="20">
        <f>Model!$W$20*((drdp!C244+drdp!L244)*MSZ!$B244+(drdp!F244+drdp!O244)*MSZ!$C244+(drdp!I244+drdp!R244)*MSZ!$D244)</f>
        <v>0</v>
      </c>
      <c r="G244" s="20">
        <f>Model!$W$20*((drdp!D244+drdp!M244)*MSZ!$B244+(drdp!G244+drdp!P244)*MSZ!$C244+(drdp!J244+drdp!S244)*MSZ!$D244)</f>
        <v>0</v>
      </c>
      <c r="H244" s="18">
        <f>Model!$W$20*((drdp!B244)*MSZ!$B244+(drdp!E244)*MSZ!$C244+(drdp!H244)*MSZ!$D244)</f>
        <v>0</v>
      </c>
      <c r="I244" s="18">
        <f>Model!$W$20*((drdp!C244)*MSZ!$B244+(drdp!F244)*MSZ!$C244+(drdp!I244)*MSZ!$D244)</f>
        <v>0</v>
      </c>
      <c r="J244" s="18">
        <f>Model!$W$20*((drdp!D244)*MSZ!$B244+(drdp!G244)*MSZ!$C244+(drdp!J244)*MSZ!$D244)</f>
        <v>0</v>
      </c>
      <c r="K244" s="21">
        <f>SUM(E$3:E243)+H244</f>
        <v>-0.16076044658873517</v>
      </c>
      <c r="L244" s="21">
        <f>SUM(F$3:F243)+I244</f>
        <v>-0.33451864618352151</v>
      </c>
      <c r="M244" s="21">
        <f>SUM(G$3:G243)+J244</f>
        <v>0</v>
      </c>
      <c r="N244" s="21"/>
      <c r="O244" s="21"/>
      <c r="P244" s="21"/>
      <c r="Q244" s="19">
        <f t="shared" si="19"/>
        <v>2.5843921187409573E-2</v>
      </c>
      <c r="R244" s="19">
        <f t="shared" si="20"/>
        <v>0.11190272464445605</v>
      </c>
      <c r="S244" s="19">
        <f t="shared" si="21"/>
        <v>0</v>
      </c>
      <c r="T244" s="19">
        <f t="shared" si="22"/>
        <v>5.3777366952722006E-2</v>
      </c>
      <c r="U244" s="19">
        <f t="shared" si="23"/>
        <v>0</v>
      </c>
      <c r="V244" s="19">
        <f t="shared" si="24"/>
        <v>0</v>
      </c>
    </row>
    <row r="245" spans="1:22" x14ac:dyDescent="0.25">
      <c r="A245" s="26">
        <f>Wellpath!E245</f>
        <v>0</v>
      </c>
      <c r="B245" s="22">
        <v>0</v>
      </c>
      <c r="C245" s="22">
        <v>0</v>
      </c>
      <c r="D245" s="22">
        <f>-(SIN(Wellpath!$L245) * COS(Wellpath!$O245) + TAN(Dip) * COS(Wellpath!$L245)) * SIN(Wellpath!$L245) * SIN(Wellpath!$O245)</f>
        <v>0</v>
      </c>
      <c r="E245" s="20">
        <f>Model!$W$20*((drdp!B245+drdp!K245)*MSZ!$B245+(drdp!E245+drdp!N245)*MSZ!$C245+(drdp!H245+drdp!Q245)*MSZ!$D245)</f>
        <v>0</v>
      </c>
      <c r="F245" s="20">
        <f>Model!$W$20*((drdp!C245+drdp!L245)*MSZ!$B245+(drdp!F245+drdp!O245)*MSZ!$C245+(drdp!I245+drdp!R245)*MSZ!$D245)</f>
        <v>0</v>
      </c>
      <c r="G245" s="20">
        <f>Model!$W$20*((drdp!D245+drdp!M245)*MSZ!$B245+(drdp!G245+drdp!P245)*MSZ!$C245+(drdp!J245+drdp!S245)*MSZ!$D245)</f>
        <v>0</v>
      </c>
      <c r="H245" s="18">
        <f>Model!$W$20*((drdp!B245)*MSZ!$B245+(drdp!E245)*MSZ!$C245+(drdp!H245)*MSZ!$D245)</f>
        <v>0</v>
      </c>
      <c r="I245" s="18">
        <f>Model!$W$20*((drdp!C245)*MSZ!$B245+(drdp!F245)*MSZ!$C245+(drdp!I245)*MSZ!$D245)</f>
        <v>0</v>
      </c>
      <c r="J245" s="18">
        <f>Model!$W$20*((drdp!D245)*MSZ!$B245+(drdp!G245)*MSZ!$C245+(drdp!J245)*MSZ!$D245)</f>
        <v>0</v>
      </c>
      <c r="K245" s="21">
        <f>SUM(E$3:E244)+H245</f>
        <v>-0.16076044658873517</v>
      </c>
      <c r="L245" s="21">
        <f>SUM(F$3:F244)+I245</f>
        <v>-0.33451864618352151</v>
      </c>
      <c r="M245" s="21">
        <f>SUM(G$3:G244)+J245</f>
        <v>0</v>
      </c>
      <c r="N245" s="21"/>
      <c r="O245" s="21"/>
      <c r="P245" s="21"/>
      <c r="Q245" s="19">
        <f t="shared" si="19"/>
        <v>2.5843921187409573E-2</v>
      </c>
      <c r="R245" s="19">
        <f t="shared" si="20"/>
        <v>0.11190272464445605</v>
      </c>
      <c r="S245" s="19">
        <f t="shared" si="21"/>
        <v>0</v>
      </c>
      <c r="T245" s="19">
        <f t="shared" si="22"/>
        <v>5.3777366952722006E-2</v>
      </c>
      <c r="U245" s="19">
        <f t="shared" si="23"/>
        <v>0</v>
      </c>
      <c r="V245" s="19">
        <f t="shared" si="24"/>
        <v>0</v>
      </c>
    </row>
    <row r="246" spans="1:22" x14ac:dyDescent="0.25">
      <c r="A246" s="26">
        <f>Wellpath!E246</f>
        <v>0</v>
      </c>
      <c r="B246" s="22">
        <v>0</v>
      </c>
      <c r="C246" s="22">
        <v>0</v>
      </c>
      <c r="D246" s="22">
        <f>-(SIN(Wellpath!$L246) * COS(Wellpath!$O246) + TAN(Dip) * COS(Wellpath!$L246)) * SIN(Wellpath!$L246) * SIN(Wellpath!$O246)</f>
        <v>0</v>
      </c>
      <c r="E246" s="20">
        <f>Model!$W$20*((drdp!B246+drdp!K246)*MSZ!$B246+(drdp!E246+drdp!N246)*MSZ!$C246+(drdp!H246+drdp!Q246)*MSZ!$D246)</f>
        <v>0</v>
      </c>
      <c r="F246" s="20">
        <f>Model!$W$20*((drdp!C246+drdp!L246)*MSZ!$B246+(drdp!F246+drdp!O246)*MSZ!$C246+(drdp!I246+drdp!R246)*MSZ!$D246)</f>
        <v>0</v>
      </c>
      <c r="G246" s="20">
        <f>Model!$W$20*((drdp!D246+drdp!M246)*MSZ!$B246+(drdp!G246+drdp!P246)*MSZ!$C246+(drdp!J246+drdp!S246)*MSZ!$D246)</f>
        <v>0</v>
      </c>
      <c r="H246" s="18">
        <f>Model!$W$20*((drdp!B246)*MSZ!$B246+(drdp!E246)*MSZ!$C246+(drdp!H246)*MSZ!$D246)</f>
        <v>0</v>
      </c>
      <c r="I246" s="18">
        <f>Model!$W$20*((drdp!C246)*MSZ!$B246+(drdp!F246)*MSZ!$C246+(drdp!I246)*MSZ!$D246)</f>
        <v>0</v>
      </c>
      <c r="J246" s="18">
        <f>Model!$W$20*((drdp!D246)*MSZ!$B246+(drdp!G246)*MSZ!$C246+(drdp!J246)*MSZ!$D246)</f>
        <v>0</v>
      </c>
      <c r="K246" s="21">
        <f>SUM(E$3:E245)+H246</f>
        <v>-0.16076044658873517</v>
      </c>
      <c r="L246" s="21">
        <f>SUM(F$3:F245)+I246</f>
        <v>-0.33451864618352151</v>
      </c>
      <c r="M246" s="21">
        <f>SUM(G$3:G245)+J246</f>
        <v>0</v>
      </c>
      <c r="N246" s="21"/>
      <c r="O246" s="21"/>
      <c r="P246" s="21"/>
      <c r="Q246" s="19">
        <f t="shared" si="19"/>
        <v>2.5843921187409573E-2</v>
      </c>
      <c r="R246" s="19">
        <f t="shared" si="20"/>
        <v>0.11190272464445605</v>
      </c>
      <c r="S246" s="19">
        <f t="shared" si="21"/>
        <v>0</v>
      </c>
      <c r="T246" s="19">
        <f t="shared" si="22"/>
        <v>5.3777366952722006E-2</v>
      </c>
      <c r="U246" s="19">
        <f t="shared" si="23"/>
        <v>0</v>
      </c>
      <c r="V246" s="19">
        <f t="shared" si="24"/>
        <v>0</v>
      </c>
    </row>
    <row r="247" spans="1:22" x14ac:dyDescent="0.25">
      <c r="A247" s="26">
        <f>Wellpath!E247</f>
        <v>0</v>
      </c>
      <c r="B247" s="22">
        <v>0</v>
      </c>
      <c r="C247" s="22">
        <v>0</v>
      </c>
      <c r="D247" s="22">
        <f>-(SIN(Wellpath!$L247) * COS(Wellpath!$O247) + TAN(Dip) * COS(Wellpath!$L247)) * SIN(Wellpath!$L247) * SIN(Wellpath!$O247)</f>
        <v>0</v>
      </c>
      <c r="E247" s="20">
        <f>Model!$W$20*((drdp!B247+drdp!K247)*MSZ!$B247+(drdp!E247+drdp!N247)*MSZ!$C247+(drdp!H247+drdp!Q247)*MSZ!$D247)</f>
        <v>0</v>
      </c>
      <c r="F247" s="20">
        <f>Model!$W$20*((drdp!C247+drdp!L247)*MSZ!$B247+(drdp!F247+drdp!O247)*MSZ!$C247+(drdp!I247+drdp!R247)*MSZ!$D247)</f>
        <v>0</v>
      </c>
      <c r="G247" s="20">
        <f>Model!$W$20*((drdp!D247+drdp!M247)*MSZ!$B247+(drdp!G247+drdp!P247)*MSZ!$C247+(drdp!J247+drdp!S247)*MSZ!$D247)</f>
        <v>0</v>
      </c>
      <c r="H247" s="18">
        <f>Model!$W$20*((drdp!B247)*MSZ!$B247+(drdp!E247)*MSZ!$C247+(drdp!H247)*MSZ!$D247)</f>
        <v>0</v>
      </c>
      <c r="I247" s="18">
        <f>Model!$W$20*((drdp!C247)*MSZ!$B247+(drdp!F247)*MSZ!$C247+(drdp!I247)*MSZ!$D247)</f>
        <v>0</v>
      </c>
      <c r="J247" s="18">
        <f>Model!$W$20*((drdp!D247)*MSZ!$B247+(drdp!G247)*MSZ!$C247+(drdp!J247)*MSZ!$D247)</f>
        <v>0</v>
      </c>
      <c r="K247" s="21">
        <f>SUM(E$3:E246)+H247</f>
        <v>-0.16076044658873517</v>
      </c>
      <c r="L247" s="21">
        <f>SUM(F$3:F246)+I247</f>
        <v>-0.33451864618352151</v>
      </c>
      <c r="M247" s="21">
        <f>SUM(G$3:G246)+J247</f>
        <v>0</v>
      </c>
      <c r="N247" s="21"/>
      <c r="O247" s="21"/>
      <c r="P247" s="21"/>
      <c r="Q247" s="19">
        <f t="shared" si="19"/>
        <v>2.5843921187409573E-2</v>
      </c>
      <c r="R247" s="19">
        <f t="shared" si="20"/>
        <v>0.11190272464445605</v>
      </c>
      <c r="S247" s="19">
        <f t="shared" si="21"/>
        <v>0</v>
      </c>
      <c r="T247" s="19">
        <f t="shared" si="22"/>
        <v>5.3777366952722006E-2</v>
      </c>
      <c r="U247" s="19">
        <f t="shared" si="23"/>
        <v>0</v>
      </c>
      <c r="V247" s="19">
        <f t="shared" si="24"/>
        <v>0</v>
      </c>
    </row>
    <row r="248" spans="1:22" x14ac:dyDescent="0.25">
      <c r="A248" s="26">
        <f>Wellpath!E248</f>
        <v>0</v>
      </c>
      <c r="B248" s="22">
        <v>0</v>
      </c>
      <c r="C248" s="22">
        <v>0</v>
      </c>
      <c r="D248" s="22">
        <f>-(SIN(Wellpath!$L248) * COS(Wellpath!$O248) + TAN(Dip) * COS(Wellpath!$L248)) * SIN(Wellpath!$L248) * SIN(Wellpath!$O248)</f>
        <v>0</v>
      </c>
      <c r="E248" s="20">
        <f>Model!$W$20*((drdp!B248+drdp!K248)*MSZ!$B248+(drdp!E248+drdp!N248)*MSZ!$C248+(drdp!H248+drdp!Q248)*MSZ!$D248)</f>
        <v>0</v>
      </c>
      <c r="F248" s="20">
        <f>Model!$W$20*((drdp!C248+drdp!L248)*MSZ!$B248+(drdp!F248+drdp!O248)*MSZ!$C248+(drdp!I248+drdp!R248)*MSZ!$D248)</f>
        <v>0</v>
      </c>
      <c r="G248" s="20">
        <f>Model!$W$20*((drdp!D248+drdp!M248)*MSZ!$B248+(drdp!G248+drdp!P248)*MSZ!$C248+(drdp!J248+drdp!S248)*MSZ!$D248)</f>
        <v>0</v>
      </c>
      <c r="H248" s="18">
        <f>Model!$W$20*((drdp!B248)*MSZ!$B248+(drdp!E248)*MSZ!$C248+(drdp!H248)*MSZ!$D248)</f>
        <v>0</v>
      </c>
      <c r="I248" s="18">
        <f>Model!$W$20*((drdp!C248)*MSZ!$B248+(drdp!F248)*MSZ!$C248+(drdp!I248)*MSZ!$D248)</f>
        <v>0</v>
      </c>
      <c r="J248" s="18">
        <f>Model!$W$20*((drdp!D248)*MSZ!$B248+(drdp!G248)*MSZ!$C248+(drdp!J248)*MSZ!$D248)</f>
        <v>0</v>
      </c>
      <c r="K248" s="21">
        <f>SUM(E$3:E247)+H248</f>
        <v>-0.16076044658873517</v>
      </c>
      <c r="L248" s="21">
        <f>SUM(F$3:F247)+I248</f>
        <v>-0.33451864618352151</v>
      </c>
      <c r="M248" s="21">
        <f>SUM(G$3:G247)+J248</f>
        <v>0</v>
      </c>
      <c r="N248" s="21"/>
      <c r="O248" s="21"/>
      <c r="P248" s="21"/>
      <c r="Q248" s="19">
        <f t="shared" si="19"/>
        <v>2.5843921187409573E-2</v>
      </c>
      <c r="R248" s="19">
        <f t="shared" si="20"/>
        <v>0.11190272464445605</v>
      </c>
      <c r="S248" s="19">
        <f t="shared" si="21"/>
        <v>0</v>
      </c>
      <c r="T248" s="19">
        <f t="shared" si="22"/>
        <v>5.3777366952722006E-2</v>
      </c>
      <c r="U248" s="19">
        <f t="shared" si="23"/>
        <v>0</v>
      </c>
      <c r="V248" s="19">
        <f t="shared" si="24"/>
        <v>0</v>
      </c>
    </row>
    <row r="249" spans="1:22" x14ac:dyDescent="0.25">
      <c r="A249" s="26">
        <f>Wellpath!E249</f>
        <v>0</v>
      </c>
      <c r="B249" s="22">
        <v>0</v>
      </c>
      <c r="C249" s="22">
        <v>0</v>
      </c>
      <c r="D249" s="22">
        <f>-(SIN(Wellpath!$L249) * COS(Wellpath!$O249) + TAN(Dip) * COS(Wellpath!$L249)) * SIN(Wellpath!$L249) * SIN(Wellpath!$O249)</f>
        <v>0</v>
      </c>
      <c r="E249" s="20">
        <f>Model!$W$20*((drdp!B249+drdp!K249)*MSZ!$B249+(drdp!E249+drdp!N249)*MSZ!$C249+(drdp!H249+drdp!Q249)*MSZ!$D249)</f>
        <v>0</v>
      </c>
      <c r="F249" s="20">
        <f>Model!$W$20*((drdp!C249+drdp!L249)*MSZ!$B249+(drdp!F249+drdp!O249)*MSZ!$C249+(drdp!I249+drdp!R249)*MSZ!$D249)</f>
        <v>0</v>
      </c>
      <c r="G249" s="20">
        <f>Model!$W$20*((drdp!D249+drdp!M249)*MSZ!$B249+(drdp!G249+drdp!P249)*MSZ!$C249+(drdp!J249+drdp!S249)*MSZ!$D249)</f>
        <v>0</v>
      </c>
      <c r="H249" s="18">
        <f>Model!$W$20*((drdp!B249)*MSZ!$B249+(drdp!E249)*MSZ!$C249+(drdp!H249)*MSZ!$D249)</f>
        <v>0</v>
      </c>
      <c r="I249" s="18">
        <f>Model!$W$20*((drdp!C249)*MSZ!$B249+(drdp!F249)*MSZ!$C249+(drdp!I249)*MSZ!$D249)</f>
        <v>0</v>
      </c>
      <c r="J249" s="18">
        <f>Model!$W$20*((drdp!D249)*MSZ!$B249+(drdp!G249)*MSZ!$C249+(drdp!J249)*MSZ!$D249)</f>
        <v>0</v>
      </c>
      <c r="K249" s="21">
        <f>SUM(E$3:E248)+H249</f>
        <v>-0.16076044658873517</v>
      </c>
      <c r="L249" s="21">
        <f>SUM(F$3:F248)+I249</f>
        <v>-0.33451864618352151</v>
      </c>
      <c r="M249" s="21">
        <f>SUM(G$3:G248)+J249</f>
        <v>0</v>
      </c>
      <c r="N249" s="21"/>
      <c r="O249" s="21"/>
      <c r="P249" s="21"/>
      <c r="Q249" s="19">
        <f t="shared" si="19"/>
        <v>2.5843921187409573E-2</v>
      </c>
      <c r="R249" s="19">
        <f t="shared" si="20"/>
        <v>0.11190272464445605</v>
      </c>
      <c r="S249" s="19">
        <f t="shared" si="21"/>
        <v>0</v>
      </c>
      <c r="T249" s="19">
        <f t="shared" si="22"/>
        <v>5.3777366952722006E-2</v>
      </c>
      <c r="U249" s="19">
        <f t="shared" si="23"/>
        <v>0</v>
      </c>
      <c r="V249" s="19">
        <f t="shared" si="24"/>
        <v>0</v>
      </c>
    </row>
    <row r="250" spans="1:22" x14ac:dyDescent="0.25">
      <c r="A250" s="26">
        <f>Wellpath!E250</f>
        <v>0</v>
      </c>
      <c r="B250" s="22">
        <v>0</v>
      </c>
      <c r="C250" s="22">
        <v>0</v>
      </c>
      <c r="D250" s="22">
        <f>-(SIN(Wellpath!$L250) * COS(Wellpath!$O250) + TAN(Dip) * COS(Wellpath!$L250)) * SIN(Wellpath!$L250) * SIN(Wellpath!$O250)</f>
        <v>0</v>
      </c>
      <c r="E250" s="20">
        <f>Model!$W$20*((drdp!B250+drdp!K250)*MSZ!$B250+(drdp!E250+drdp!N250)*MSZ!$C250+(drdp!H250+drdp!Q250)*MSZ!$D250)</f>
        <v>0</v>
      </c>
      <c r="F250" s="20">
        <f>Model!$W$20*((drdp!C250+drdp!L250)*MSZ!$B250+(drdp!F250+drdp!O250)*MSZ!$C250+(drdp!I250+drdp!R250)*MSZ!$D250)</f>
        <v>0</v>
      </c>
      <c r="G250" s="20">
        <f>Model!$W$20*((drdp!D250+drdp!M250)*MSZ!$B250+(drdp!G250+drdp!P250)*MSZ!$C250+(drdp!J250+drdp!S250)*MSZ!$D250)</f>
        <v>0</v>
      </c>
      <c r="H250" s="18">
        <f>Model!$W$20*((drdp!B250)*MSZ!$B250+(drdp!E250)*MSZ!$C250+(drdp!H250)*MSZ!$D250)</f>
        <v>0</v>
      </c>
      <c r="I250" s="18">
        <f>Model!$W$20*((drdp!C250)*MSZ!$B250+(drdp!F250)*MSZ!$C250+(drdp!I250)*MSZ!$D250)</f>
        <v>0</v>
      </c>
      <c r="J250" s="18">
        <f>Model!$W$20*((drdp!D250)*MSZ!$B250+(drdp!G250)*MSZ!$C250+(drdp!J250)*MSZ!$D250)</f>
        <v>0</v>
      </c>
      <c r="K250" s="21">
        <f>SUM(E$3:E249)+H250</f>
        <v>-0.16076044658873517</v>
      </c>
      <c r="L250" s="21">
        <f>SUM(F$3:F249)+I250</f>
        <v>-0.33451864618352151</v>
      </c>
      <c r="M250" s="21">
        <f>SUM(G$3:G249)+J250</f>
        <v>0</v>
      </c>
      <c r="N250" s="21"/>
      <c r="O250" s="21"/>
      <c r="P250" s="21"/>
      <c r="Q250" s="19">
        <f t="shared" si="19"/>
        <v>2.5843921187409573E-2</v>
      </c>
      <c r="R250" s="19">
        <f t="shared" si="20"/>
        <v>0.11190272464445605</v>
      </c>
      <c r="S250" s="19">
        <f t="shared" si="21"/>
        <v>0</v>
      </c>
      <c r="T250" s="19">
        <f t="shared" si="22"/>
        <v>5.3777366952722006E-2</v>
      </c>
      <c r="U250" s="19">
        <f t="shared" si="23"/>
        <v>0</v>
      </c>
      <c r="V250" s="19">
        <f t="shared" si="24"/>
        <v>0</v>
      </c>
    </row>
    <row r="251" spans="1:22" x14ac:dyDescent="0.25">
      <c r="A251" s="26">
        <f>Wellpath!E251</f>
        <v>0</v>
      </c>
      <c r="B251" s="22">
        <v>0</v>
      </c>
      <c r="C251" s="22">
        <v>0</v>
      </c>
      <c r="D251" s="22">
        <f>-(SIN(Wellpath!$L251) * COS(Wellpath!$O251) + TAN(Dip) * COS(Wellpath!$L251)) * SIN(Wellpath!$L251) * SIN(Wellpath!$O251)</f>
        <v>0</v>
      </c>
      <c r="E251" s="20">
        <f>Model!$W$20*((drdp!B251+drdp!K251)*MSZ!$B251+(drdp!E251+drdp!N251)*MSZ!$C251+(drdp!H251+drdp!Q251)*MSZ!$D251)</f>
        <v>0</v>
      </c>
      <c r="F251" s="20">
        <f>Model!$W$20*((drdp!C251+drdp!L251)*MSZ!$B251+(drdp!F251+drdp!O251)*MSZ!$C251+(drdp!I251+drdp!R251)*MSZ!$D251)</f>
        <v>0</v>
      </c>
      <c r="G251" s="20">
        <f>Model!$W$20*((drdp!D251+drdp!M251)*MSZ!$B251+(drdp!G251+drdp!P251)*MSZ!$C251+(drdp!J251+drdp!S251)*MSZ!$D251)</f>
        <v>0</v>
      </c>
      <c r="H251" s="18">
        <f>Model!$W$20*((drdp!B251)*MSZ!$B251+(drdp!E251)*MSZ!$C251+(drdp!H251)*MSZ!$D251)</f>
        <v>0</v>
      </c>
      <c r="I251" s="18">
        <f>Model!$W$20*((drdp!C251)*MSZ!$B251+(drdp!F251)*MSZ!$C251+(drdp!I251)*MSZ!$D251)</f>
        <v>0</v>
      </c>
      <c r="J251" s="18">
        <f>Model!$W$20*((drdp!D251)*MSZ!$B251+(drdp!G251)*MSZ!$C251+(drdp!J251)*MSZ!$D251)</f>
        <v>0</v>
      </c>
      <c r="K251" s="21">
        <f>SUM(E$3:E250)+H251</f>
        <v>-0.16076044658873517</v>
      </c>
      <c r="L251" s="21">
        <f>SUM(F$3:F250)+I251</f>
        <v>-0.33451864618352151</v>
      </c>
      <c r="M251" s="21">
        <f>SUM(G$3:G250)+J251</f>
        <v>0</v>
      </c>
      <c r="N251" s="21"/>
      <c r="O251" s="21"/>
      <c r="P251" s="21"/>
      <c r="Q251" s="19">
        <f t="shared" si="19"/>
        <v>2.5843921187409573E-2</v>
      </c>
      <c r="R251" s="19">
        <f t="shared" si="20"/>
        <v>0.11190272464445605</v>
      </c>
      <c r="S251" s="19">
        <f t="shared" si="21"/>
        <v>0</v>
      </c>
      <c r="T251" s="19">
        <f t="shared" si="22"/>
        <v>5.3777366952722006E-2</v>
      </c>
      <c r="U251" s="19">
        <f t="shared" si="23"/>
        <v>0</v>
      </c>
      <c r="V251" s="19">
        <f t="shared" si="24"/>
        <v>0</v>
      </c>
    </row>
    <row r="252" spans="1:22" x14ac:dyDescent="0.25">
      <c r="A252" s="26">
        <f>Wellpath!E252</f>
        <v>0</v>
      </c>
      <c r="B252" s="22">
        <v>0</v>
      </c>
      <c r="C252" s="22">
        <v>0</v>
      </c>
      <c r="D252" s="22">
        <f>-(SIN(Wellpath!$L252) * COS(Wellpath!$O252) + TAN(Dip) * COS(Wellpath!$L252)) * SIN(Wellpath!$L252) * SIN(Wellpath!$O252)</f>
        <v>0</v>
      </c>
      <c r="E252" s="20">
        <f>Model!$W$20*((drdp!B252+drdp!K252)*MSZ!$B252+(drdp!E252+drdp!N252)*MSZ!$C252+(drdp!H252+drdp!Q252)*MSZ!$D252)</f>
        <v>0</v>
      </c>
      <c r="F252" s="20">
        <f>Model!$W$20*((drdp!C252+drdp!L252)*MSZ!$B252+(drdp!F252+drdp!O252)*MSZ!$C252+(drdp!I252+drdp!R252)*MSZ!$D252)</f>
        <v>0</v>
      </c>
      <c r="G252" s="20">
        <f>Model!$W$20*((drdp!D252+drdp!M252)*MSZ!$B252+(drdp!G252+drdp!P252)*MSZ!$C252+(drdp!J252+drdp!S252)*MSZ!$D252)</f>
        <v>0</v>
      </c>
      <c r="H252" s="18">
        <f>Model!$W$20*((drdp!B252)*MSZ!$B252+(drdp!E252)*MSZ!$C252+(drdp!H252)*MSZ!$D252)</f>
        <v>0</v>
      </c>
      <c r="I252" s="18">
        <f>Model!$W$20*((drdp!C252)*MSZ!$B252+(drdp!F252)*MSZ!$C252+(drdp!I252)*MSZ!$D252)</f>
        <v>0</v>
      </c>
      <c r="J252" s="18">
        <f>Model!$W$20*((drdp!D252)*MSZ!$B252+(drdp!G252)*MSZ!$C252+(drdp!J252)*MSZ!$D252)</f>
        <v>0</v>
      </c>
      <c r="K252" s="21">
        <f>SUM(E$3:E251)+H252</f>
        <v>-0.16076044658873517</v>
      </c>
      <c r="L252" s="21">
        <f>SUM(F$3:F251)+I252</f>
        <v>-0.33451864618352151</v>
      </c>
      <c r="M252" s="21">
        <f>SUM(G$3:G251)+J252</f>
        <v>0</v>
      </c>
      <c r="N252" s="21"/>
      <c r="O252" s="21"/>
      <c r="P252" s="21"/>
      <c r="Q252" s="19">
        <f t="shared" si="19"/>
        <v>2.5843921187409573E-2</v>
      </c>
      <c r="R252" s="19">
        <f t="shared" si="20"/>
        <v>0.11190272464445605</v>
      </c>
      <c r="S252" s="19">
        <f t="shared" si="21"/>
        <v>0</v>
      </c>
      <c r="T252" s="19">
        <f t="shared" si="22"/>
        <v>5.3777366952722006E-2</v>
      </c>
      <c r="U252" s="19">
        <f t="shared" si="23"/>
        <v>0</v>
      </c>
      <c r="V252" s="19">
        <f t="shared" si="24"/>
        <v>0</v>
      </c>
    </row>
    <row r="253" spans="1:22" x14ac:dyDescent="0.25">
      <c r="A253" s="26">
        <f>Wellpath!E253</f>
        <v>0</v>
      </c>
      <c r="B253" s="22">
        <v>0</v>
      </c>
      <c r="C253" s="22">
        <v>0</v>
      </c>
      <c r="D253" s="22">
        <f>-(SIN(Wellpath!$L253) * COS(Wellpath!$O253) + TAN(Dip) * COS(Wellpath!$L253)) * SIN(Wellpath!$L253) * SIN(Wellpath!$O253)</f>
        <v>0</v>
      </c>
      <c r="E253" s="20">
        <f>Model!$W$20*((drdp!B253+drdp!K253)*MSZ!$B253+(drdp!E253+drdp!N253)*MSZ!$C253+(drdp!H253+drdp!Q253)*MSZ!$D253)</f>
        <v>0</v>
      </c>
      <c r="F253" s="20">
        <f>Model!$W$20*((drdp!C253+drdp!L253)*MSZ!$B253+(drdp!F253+drdp!O253)*MSZ!$C253+(drdp!I253+drdp!R253)*MSZ!$D253)</f>
        <v>0</v>
      </c>
      <c r="G253" s="20">
        <f>Model!$W$20*((drdp!D253+drdp!M253)*MSZ!$B253+(drdp!G253+drdp!P253)*MSZ!$C253+(drdp!J253+drdp!S253)*MSZ!$D253)</f>
        <v>0</v>
      </c>
      <c r="H253" s="18">
        <f>Model!$W$20*((drdp!B253)*MSZ!$B253+(drdp!E253)*MSZ!$C253+(drdp!H253)*MSZ!$D253)</f>
        <v>0</v>
      </c>
      <c r="I253" s="18">
        <f>Model!$W$20*((drdp!C253)*MSZ!$B253+(drdp!F253)*MSZ!$C253+(drdp!I253)*MSZ!$D253)</f>
        <v>0</v>
      </c>
      <c r="J253" s="18">
        <f>Model!$W$20*((drdp!D253)*MSZ!$B253+(drdp!G253)*MSZ!$C253+(drdp!J253)*MSZ!$D253)</f>
        <v>0</v>
      </c>
      <c r="K253" s="21">
        <f>SUM(E$3:E252)+H253</f>
        <v>-0.16076044658873517</v>
      </c>
      <c r="L253" s="21">
        <f>SUM(F$3:F252)+I253</f>
        <v>-0.33451864618352151</v>
      </c>
      <c r="M253" s="21">
        <f>SUM(G$3:G252)+J253</f>
        <v>0</v>
      </c>
      <c r="N253" s="21"/>
      <c r="O253" s="21"/>
      <c r="P253" s="21"/>
      <c r="Q253" s="19">
        <f t="shared" si="19"/>
        <v>2.5843921187409573E-2</v>
      </c>
      <c r="R253" s="19">
        <f t="shared" si="20"/>
        <v>0.11190272464445605</v>
      </c>
      <c r="S253" s="19">
        <f t="shared" si="21"/>
        <v>0</v>
      </c>
      <c r="T253" s="19">
        <f t="shared" si="22"/>
        <v>5.3777366952722006E-2</v>
      </c>
      <c r="U253" s="19">
        <f t="shared" si="23"/>
        <v>0</v>
      </c>
      <c r="V253" s="19">
        <f t="shared" si="24"/>
        <v>0</v>
      </c>
    </row>
    <row r="254" spans="1:22" x14ac:dyDescent="0.25">
      <c r="A254" s="26">
        <f>Wellpath!E254</f>
        <v>0</v>
      </c>
      <c r="B254" s="22">
        <v>0</v>
      </c>
      <c r="C254" s="22">
        <v>0</v>
      </c>
      <c r="D254" s="22">
        <f>-(SIN(Wellpath!$L254) * COS(Wellpath!$O254) + TAN(Dip) * COS(Wellpath!$L254)) * SIN(Wellpath!$L254) * SIN(Wellpath!$O254)</f>
        <v>0</v>
      </c>
      <c r="E254" s="20">
        <f>Model!$W$20*((drdp!B254+drdp!K254)*MSZ!$B254+(drdp!E254+drdp!N254)*MSZ!$C254+(drdp!H254+drdp!Q254)*MSZ!$D254)</f>
        <v>0</v>
      </c>
      <c r="F254" s="20">
        <f>Model!$W$20*((drdp!C254+drdp!L254)*MSZ!$B254+(drdp!F254+drdp!O254)*MSZ!$C254+(drdp!I254+drdp!R254)*MSZ!$D254)</f>
        <v>0</v>
      </c>
      <c r="G254" s="20">
        <f>Model!$W$20*((drdp!D254+drdp!M254)*MSZ!$B254+(drdp!G254+drdp!P254)*MSZ!$C254+(drdp!J254+drdp!S254)*MSZ!$D254)</f>
        <v>0</v>
      </c>
      <c r="H254" s="18">
        <f>Model!$W$20*((drdp!B254)*MSZ!$B254+(drdp!E254)*MSZ!$C254+(drdp!H254)*MSZ!$D254)</f>
        <v>0</v>
      </c>
      <c r="I254" s="18">
        <f>Model!$W$20*((drdp!C254)*MSZ!$B254+(drdp!F254)*MSZ!$C254+(drdp!I254)*MSZ!$D254)</f>
        <v>0</v>
      </c>
      <c r="J254" s="18">
        <f>Model!$W$20*((drdp!D254)*MSZ!$B254+(drdp!G254)*MSZ!$C254+(drdp!J254)*MSZ!$D254)</f>
        <v>0</v>
      </c>
      <c r="K254" s="21">
        <f>SUM(E$3:E253)+H254</f>
        <v>-0.16076044658873517</v>
      </c>
      <c r="L254" s="21">
        <f>SUM(F$3:F253)+I254</f>
        <v>-0.33451864618352151</v>
      </c>
      <c r="M254" s="21">
        <f>SUM(G$3:G253)+J254</f>
        <v>0</v>
      </c>
      <c r="N254" s="21"/>
      <c r="O254" s="21"/>
      <c r="P254" s="21"/>
      <c r="Q254" s="19">
        <f t="shared" si="19"/>
        <v>2.5843921187409573E-2</v>
      </c>
      <c r="R254" s="19">
        <f t="shared" si="20"/>
        <v>0.11190272464445605</v>
      </c>
      <c r="S254" s="19">
        <f t="shared" si="21"/>
        <v>0</v>
      </c>
      <c r="T254" s="19">
        <f t="shared" si="22"/>
        <v>5.3777366952722006E-2</v>
      </c>
      <c r="U254" s="19">
        <f t="shared" si="23"/>
        <v>0</v>
      </c>
      <c r="V254" s="19">
        <f t="shared" si="24"/>
        <v>0</v>
      </c>
    </row>
    <row r="255" spans="1:22" x14ac:dyDescent="0.25">
      <c r="A255" s="26">
        <f>Wellpath!E255</f>
        <v>0</v>
      </c>
      <c r="B255" s="22">
        <v>0</v>
      </c>
      <c r="C255" s="22">
        <v>0</v>
      </c>
      <c r="D255" s="22">
        <f>-(SIN(Wellpath!$L255) * COS(Wellpath!$O255) + TAN(Dip) * COS(Wellpath!$L255)) * SIN(Wellpath!$L255) * SIN(Wellpath!$O255)</f>
        <v>0</v>
      </c>
      <c r="E255" s="20">
        <f>Model!$W$20*((drdp!B255+drdp!K255)*MSZ!$B255+(drdp!E255+drdp!N255)*MSZ!$C255+(drdp!H255+drdp!Q255)*MSZ!$D255)</f>
        <v>0</v>
      </c>
      <c r="F255" s="20">
        <f>Model!$W$20*((drdp!C255+drdp!L255)*MSZ!$B255+(drdp!F255+drdp!O255)*MSZ!$C255+(drdp!I255+drdp!R255)*MSZ!$D255)</f>
        <v>0</v>
      </c>
      <c r="G255" s="20">
        <f>Model!$W$20*((drdp!D255+drdp!M255)*MSZ!$B255+(drdp!G255+drdp!P255)*MSZ!$C255+(drdp!J255+drdp!S255)*MSZ!$D255)</f>
        <v>0</v>
      </c>
      <c r="H255" s="18">
        <f>Model!$W$20*((drdp!B255)*MSZ!$B255+(drdp!E255)*MSZ!$C255+(drdp!H255)*MSZ!$D255)</f>
        <v>0</v>
      </c>
      <c r="I255" s="18">
        <f>Model!$W$20*((drdp!C255)*MSZ!$B255+(drdp!F255)*MSZ!$C255+(drdp!I255)*MSZ!$D255)</f>
        <v>0</v>
      </c>
      <c r="J255" s="18">
        <f>Model!$W$20*((drdp!D255)*MSZ!$B255+(drdp!G255)*MSZ!$C255+(drdp!J255)*MSZ!$D255)</f>
        <v>0</v>
      </c>
      <c r="K255" s="21">
        <f>SUM(E$3:E254)+H255</f>
        <v>-0.16076044658873517</v>
      </c>
      <c r="L255" s="21">
        <f>SUM(F$3:F254)+I255</f>
        <v>-0.33451864618352151</v>
      </c>
      <c r="M255" s="21">
        <f>SUM(G$3:G254)+J255</f>
        <v>0</v>
      </c>
      <c r="N255" s="21"/>
      <c r="O255" s="21"/>
      <c r="P255" s="21"/>
      <c r="Q255" s="19">
        <f t="shared" si="19"/>
        <v>2.5843921187409573E-2</v>
      </c>
      <c r="R255" s="19">
        <f t="shared" si="20"/>
        <v>0.11190272464445605</v>
      </c>
      <c r="S255" s="19">
        <f t="shared" si="21"/>
        <v>0</v>
      </c>
      <c r="T255" s="19">
        <f t="shared" si="22"/>
        <v>5.3777366952722006E-2</v>
      </c>
      <c r="U255" s="19">
        <f t="shared" si="23"/>
        <v>0</v>
      </c>
      <c r="V255" s="19">
        <f t="shared" si="24"/>
        <v>0</v>
      </c>
    </row>
    <row r="256" spans="1:22" x14ac:dyDescent="0.25">
      <c r="A256" s="26">
        <f>Wellpath!E256</f>
        <v>0</v>
      </c>
      <c r="B256" s="22">
        <v>0</v>
      </c>
      <c r="C256" s="22">
        <v>0</v>
      </c>
      <c r="D256" s="22">
        <f>-(SIN(Wellpath!$L256) * COS(Wellpath!$O256) + TAN(Dip) * COS(Wellpath!$L256)) * SIN(Wellpath!$L256) * SIN(Wellpath!$O256)</f>
        <v>0</v>
      </c>
      <c r="E256" s="20">
        <f>Model!$W$20*((drdp!B256+drdp!K256)*MSZ!$B256+(drdp!E256+drdp!N256)*MSZ!$C256+(drdp!H256+drdp!Q256)*MSZ!$D256)</f>
        <v>0</v>
      </c>
      <c r="F256" s="20">
        <f>Model!$W$20*((drdp!C256+drdp!L256)*MSZ!$B256+(drdp!F256+drdp!O256)*MSZ!$C256+(drdp!I256+drdp!R256)*MSZ!$D256)</f>
        <v>0</v>
      </c>
      <c r="G256" s="20">
        <f>Model!$W$20*((drdp!D256+drdp!M256)*MSZ!$B256+(drdp!G256+drdp!P256)*MSZ!$C256+(drdp!J256+drdp!S256)*MSZ!$D256)</f>
        <v>0</v>
      </c>
      <c r="H256" s="18">
        <f>Model!$W$20*((drdp!B256)*MSZ!$B256+(drdp!E256)*MSZ!$C256+(drdp!H256)*MSZ!$D256)</f>
        <v>0</v>
      </c>
      <c r="I256" s="18">
        <f>Model!$W$20*((drdp!C256)*MSZ!$B256+(drdp!F256)*MSZ!$C256+(drdp!I256)*MSZ!$D256)</f>
        <v>0</v>
      </c>
      <c r="J256" s="18">
        <f>Model!$W$20*((drdp!D256)*MSZ!$B256+(drdp!G256)*MSZ!$C256+(drdp!J256)*MSZ!$D256)</f>
        <v>0</v>
      </c>
      <c r="K256" s="21">
        <f>SUM(E$3:E255)+H256</f>
        <v>-0.16076044658873517</v>
      </c>
      <c r="L256" s="21">
        <f>SUM(F$3:F255)+I256</f>
        <v>-0.33451864618352151</v>
      </c>
      <c r="M256" s="21">
        <f>SUM(G$3:G255)+J256</f>
        <v>0</v>
      </c>
      <c r="N256" s="21"/>
      <c r="O256" s="21"/>
      <c r="P256" s="21"/>
      <c r="Q256" s="19">
        <f t="shared" si="19"/>
        <v>2.5843921187409573E-2</v>
      </c>
      <c r="R256" s="19">
        <f t="shared" si="20"/>
        <v>0.11190272464445605</v>
      </c>
      <c r="S256" s="19">
        <f t="shared" si="21"/>
        <v>0</v>
      </c>
      <c r="T256" s="19">
        <f t="shared" si="22"/>
        <v>5.3777366952722006E-2</v>
      </c>
      <c r="U256" s="19">
        <f t="shared" si="23"/>
        <v>0</v>
      </c>
      <c r="V256" s="19">
        <f t="shared" si="24"/>
        <v>0</v>
      </c>
    </row>
    <row r="257" spans="1:22" x14ac:dyDescent="0.25">
      <c r="A257" s="26">
        <f>Wellpath!E257</f>
        <v>0</v>
      </c>
      <c r="B257" s="22">
        <v>0</v>
      </c>
      <c r="C257" s="22">
        <v>0</v>
      </c>
      <c r="D257" s="22">
        <f>-(SIN(Wellpath!$L257) * COS(Wellpath!$O257) + TAN(Dip) * COS(Wellpath!$L257)) * SIN(Wellpath!$L257) * SIN(Wellpath!$O257)</f>
        <v>0</v>
      </c>
      <c r="E257" s="20">
        <f>Model!$W$20*((drdp!B257+drdp!K257)*MSZ!$B257+(drdp!E257+drdp!N257)*MSZ!$C257+(drdp!H257+drdp!Q257)*MSZ!$D257)</f>
        <v>0</v>
      </c>
      <c r="F257" s="20">
        <f>Model!$W$20*((drdp!C257+drdp!L257)*MSZ!$B257+(drdp!F257+drdp!O257)*MSZ!$C257+(drdp!I257+drdp!R257)*MSZ!$D257)</f>
        <v>0</v>
      </c>
      <c r="G257" s="20">
        <f>Model!$W$20*((drdp!D257+drdp!M257)*MSZ!$B257+(drdp!G257+drdp!P257)*MSZ!$C257+(drdp!J257+drdp!S257)*MSZ!$D257)</f>
        <v>0</v>
      </c>
      <c r="H257" s="18">
        <f>Model!$W$20*((drdp!B257)*MSZ!$B257+(drdp!E257)*MSZ!$C257+(drdp!H257)*MSZ!$D257)</f>
        <v>0</v>
      </c>
      <c r="I257" s="18">
        <f>Model!$W$20*((drdp!C257)*MSZ!$B257+(drdp!F257)*MSZ!$C257+(drdp!I257)*MSZ!$D257)</f>
        <v>0</v>
      </c>
      <c r="J257" s="18">
        <f>Model!$W$20*((drdp!D257)*MSZ!$B257+(drdp!G257)*MSZ!$C257+(drdp!J257)*MSZ!$D257)</f>
        <v>0</v>
      </c>
      <c r="K257" s="21">
        <f>SUM(E$3:E256)+H257</f>
        <v>-0.16076044658873517</v>
      </c>
      <c r="L257" s="21">
        <f>SUM(F$3:F256)+I257</f>
        <v>-0.33451864618352151</v>
      </c>
      <c r="M257" s="21">
        <f>SUM(G$3:G256)+J257</f>
        <v>0</v>
      </c>
      <c r="N257" s="21"/>
      <c r="O257" s="21"/>
      <c r="P257" s="21"/>
      <c r="Q257" s="19">
        <f t="shared" si="19"/>
        <v>2.5843921187409573E-2</v>
      </c>
      <c r="R257" s="19">
        <f t="shared" si="20"/>
        <v>0.11190272464445605</v>
      </c>
      <c r="S257" s="19">
        <f t="shared" si="21"/>
        <v>0</v>
      </c>
      <c r="T257" s="19">
        <f t="shared" si="22"/>
        <v>5.3777366952722006E-2</v>
      </c>
      <c r="U257" s="19">
        <f t="shared" si="23"/>
        <v>0</v>
      </c>
      <c r="V257" s="19">
        <f t="shared" si="24"/>
        <v>0</v>
      </c>
    </row>
    <row r="258" spans="1:22" x14ac:dyDescent="0.25">
      <c r="A258" s="26">
        <f>Wellpath!E258</f>
        <v>0</v>
      </c>
      <c r="B258" s="22">
        <v>0</v>
      </c>
      <c r="C258" s="22">
        <v>0</v>
      </c>
      <c r="D258" s="22">
        <f>-(SIN(Wellpath!$L258) * COS(Wellpath!$O258) + TAN(Dip) * COS(Wellpath!$L258)) * SIN(Wellpath!$L258) * SIN(Wellpath!$O258)</f>
        <v>0</v>
      </c>
      <c r="E258" s="20">
        <f>Model!$W$20*((drdp!B258+drdp!K258)*MSZ!$B258+(drdp!E258+drdp!N258)*MSZ!$C258+(drdp!H258+drdp!Q258)*MSZ!$D258)</f>
        <v>0</v>
      </c>
      <c r="F258" s="20">
        <f>Model!$W$20*((drdp!C258+drdp!L258)*MSZ!$B258+(drdp!F258+drdp!O258)*MSZ!$C258+(drdp!I258+drdp!R258)*MSZ!$D258)</f>
        <v>0</v>
      </c>
      <c r="G258" s="20">
        <f>Model!$W$20*((drdp!D258+drdp!M258)*MSZ!$B258+(drdp!G258+drdp!P258)*MSZ!$C258+(drdp!J258+drdp!S258)*MSZ!$D258)</f>
        <v>0</v>
      </c>
      <c r="H258" s="18">
        <f>Model!$W$20*((drdp!B258)*MSZ!$B258+(drdp!E258)*MSZ!$C258+(drdp!H258)*MSZ!$D258)</f>
        <v>0</v>
      </c>
      <c r="I258" s="18">
        <f>Model!$W$20*((drdp!C258)*MSZ!$B258+(drdp!F258)*MSZ!$C258+(drdp!I258)*MSZ!$D258)</f>
        <v>0</v>
      </c>
      <c r="J258" s="18">
        <f>Model!$W$20*((drdp!D258)*MSZ!$B258+(drdp!G258)*MSZ!$C258+(drdp!J258)*MSZ!$D258)</f>
        <v>0</v>
      </c>
      <c r="K258" s="21">
        <f>SUM(E$3:E257)+H258</f>
        <v>-0.16076044658873517</v>
      </c>
      <c r="L258" s="21">
        <f>SUM(F$3:F257)+I258</f>
        <v>-0.33451864618352151</v>
      </c>
      <c r="M258" s="21">
        <f>SUM(G$3:G257)+J258</f>
        <v>0</v>
      </c>
      <c r="N258" s="21"/>
      <c r="O258" s="21"/>
      <c r="P258" s="21"/>
      <c r="Q258" s="19">
        <f t="shared" si="19"/>
        <v>2.5843921187409573E-2</v>
      </c>
      <c r="R258" s="19">
        <f t="shared" si="20"/>
        <v>0.11190272464445605</v>
      </c>
      <c r="S258" s="19">
        <f t="shared" si="21"/>
        <v>0</v>
      </c>
      <c r="T258" s="19">
        <f t="shared" si="22"/>
        <v>5.3777366952722006E-2</v>
      </c>
      <c r="U258" s="19">
        <f t="shared" si="23"/>
        <v>0</v>
      </c>
      <c r="V258" s="19">
        <f t="shared" si="24"/>
        <v>0</v>
      </c>
    </row>
    <row r="259" spans="1:22" x14ac:dyDescent="0.25">
      <c r="A259" s="26">
        <f>Wellpath!E259</f>
        <v>0</v>
      </c>
      <c r="B259" s="22">
        <v>0</v>
      </c>
      <c r="C259" s="22">
        <v>0</v>
      </c>
      <c r="D259" s="22">
        <f>-(SIN(Wellpath!$L259) * COS(Wellpath!$O259) + TAN(Dip) * COS(Wellpath!$L259)) * SIN(Wellpath!$L259) * SIN(Wellpath!$O259)</f>
        <v>0</v>
      </c>
      <c r="E259" s="20">
        <f>Model!$W$20*((drdp!B259+drdp!K259)*MSZ!$B259+(drdp!E259+drdp!N259)*MSZ!$C259+(drdp!H259+drdp!Q259)*MSZ!$D259)</f>
        <v>0</v>
      </c>
      <c r="F259" s="20">
        <f>Model!$W$20*((drdp!C259+drdp!L259)*MSZ!$B259+(drdp!F259+drdp!O259)*MSZ!$C259+(drdp!I259+drdp!R259)*MSZ!$D259)</f>
        <v>0</v>
      </c>
      <c r="G259" s="20">
        <f>Model!$W$20*((drdp!D259+drdp!M259)*MSZ!$B259+(drdp!G259+drdp!P259)*MSZ!$C259+(drdp!J259+drdp!S259)*MSZ!$D259)</f>
        <v>0</v>
      </c>
      <c r="H259" s="18">
        <f>Model!$W$20*((drdp!B259)*MSZ!$B259+(drdp!E259)*MSZ!$C259+(drdp!H259)*MSZ!$D259)</f>
        <v>0</v>
      </c>
      <c r="I259" s="18">
        <f>Model!$W$20*((drdp!C259)*MSZ!$B259+(drdp!F259)*MSZ!$C259+(drdp!I259)*MSZ!$D259)</f>
        <v>0</v>
      </c>
      <c r="J259" s="18">
        <f>Model!$W$20*((drdp!D259)*MSZ!$B259+(drdp!G259)*MSZ!$C259+(drdp!J259)*MSZ!$D259)</f>
        <v>0</v>
      </c>
      <c r="K259" s="21">
        <f>SUM(E$3:E258)+H259</f>
        <v>-0.16076044658873517</v>
      </c>
      <c r="L259" s="21">
        <f>SUM(F$3:F258)+I259</f>
        <v>-0.33451864618352151</v>
      </c>
      <c r="M259" s="21">
        <f>SUM(G$3:G258)+J259</f>
        <v>0</v>
      </c>
      <c r="N259" s="21"/>
      <c r="O259" s="21"/>
      <c r="P259" s="21"/>
      <c r="Q259" s="19">
        <f t="shared" si="19"/>
        <v>2.5843921187409573E-2</v>
      </c>
      <c r="R259" s="19">
        <f t="shared" si="20"/>
        <v>0.11190272464445605</v>
      </c>
      <c r="S259" s="19">
        <f t="shared" si="21"/>
        <v>0</v>
      </c>
      <c r="T259" s="19">
        <f t="shared" si="22"/>
        <v>5.3777366952722006E-2</v>
      </c>
      <c r="U259" s="19">
        <f t="shared" si="23"/>
        <v>0</v>
      </c>
      <c r="V259" s="19">
        <f t="shared" si="24"/>
        <v>0</v>
      </c>
    </row>
    <row r="260" spans="1:22" x14ac:dyDescent="0.25">
      <c r="A260" s="26">
        <f>Wellpath!E260</f>
        <v>0</v>
      </c>
      <c r="B260" s="22">
        <v>0</v>
      </c>
      <c r="C260" s="22">
        <v>0</v>
      </c>
      <c r="D260" s="22">
        <f>-(SIN(Wellpath!$L260) * COS(Wellpath!$O260) + TAN(Dip) * COS(Wellpath!$L260)) * SIN(Wellpath!$L260) * SIN(Wellpath!$O260)</f>
        <v>0</v>
      </c>
      <c r="E260" s="20">
        <f>Model!$W$20*((drdp!B260+drdp!K260)*MSZ!$B260+(drdp!E260+drdp!N260)*MSZ!$C260+(drdp!H260+drdp!Q260)*MSZ!$D260)</f>
        <v>0</v>
      </c>
      <c r="F260" s="20">
        <f>Model!$W$20*((drdp!C260+drdp!L260)*MSZ!$B260+(drdp!F260+drdp!O260)*MSZ!$C260+(drdp!I260+drdp!R260)*MSZ!$D260)</f>
        <v>0</v>
      </c>
      <c r="G260" s="20">
        <f>Model!$W$20*((drdp!D260+drdp!M260)*MSZ!$B260+(drdp!G260+drdp!P260)*MSZ!$C260+(drdp!J260+drdp!S260)*MSZ!$D260)</f>
        <v>0</v>
      </c>
      <c r="H260" s="18">
        <f>Model!$W$20*((drdp!B260)*MSZ!$B260+(drdp!E260)*MSZ!$C260+(drdp!H260)*MSZ!$D260)</f>
        <v>0</v>
      </c>
      <c r="I260" s="18">
        <f>Model!$W$20*((drdp!C260)*MSZ!$B260+(drdp!F260)*MSZ!$C260+(drdp!I260)*MSZ!$D260)</f>
        <v>0</v>
      </c>
      <c r="J260" s="18">
        <f>Model!$W$20*((drdp!D260)*MSZ!$B260+(drdp!G260)*MSZ!$C260+(drdp!J260)*MSZ!$D260)</f>
        <v>0</v>
      </c>
      <c r="K260" s="21">
        <f>SUM(E$3:E259)+H260</f>
        <v>-0.16076044658873517</v>
      </c>
      <c r="L260" s="21">
        <f>SUM(F$3:F259)+I260</f>
        <v>-0.33451864618352151</v>
      </c>
      <c r="M260" s="21">
        <f>SUM(G$3:G259)+J260</f>
        <v>0</v>
      </c>
      <c r="N260" s="21"/>
      <c r="O260" s="21"/>
      <c r="P260" s="21"/>
      <c r="Q260" s="19">
        <f t="shared" si="19"/>
        <v>2.5843921187409573E-2</v>
      </c>
      <c r="R260" s="19">
        <f t="shared" si="20"/>
        <v>0.11190272464445605</v>
      </c>
      <c r="S260" s="19">
        <f t="shared" si="21"/>
        <v>0</v>
      </c>
      <c r="T260" s="19">
        <f t="shared" si="22"/>
        <v>5.3777366952722006E-2</v>
      </c>
      <c r="U260" s="19">
        <f t="shared" si="23"/>
        <v>0</v>
      </c>
      <c r="V260" s="19">
        <f t="shared" si="24"/>
        <v>0</v>
      </c>
    </row>
    <row r="261" spans="1:22" x14ac:dyDescent="0.25">
      <c r="A261" s="26">
        <f>Wellpath!E261</f>
        <v>0</v>
      </c>
      <c r="B261" s="22">
        <v>0</v>
      </c>
      <c r="C261" s="22">
        <v>0</v>
      </c>
      <c r="D261" s="22">
        <f>-(SIN(Wellpath!$L261) * COS(Wellpath!$O261) + TAN(Dip) * COS(Wellpath!$L261)) * SIN(Wellpath!$L261) * SIN(Wellpath!$O261)</f>
        <v>0</v>
      </c>
      <c r="E261" s="20">
        <f>Model!$W$20*((drdp!B261+drdp!K261)*MSZ!$B261+(drdp!E261+drdp!N261)*MSZ!$C261+(drdp!H261+drdp!Q261)*MSZ!$D261)</f>
        <v>0</v>
      </c>
      <c r="F261" s="20">
        <f>Model!$W$20*((drdp!C261+drdp!L261)*MSZ!$B261+(drdp!F261+drdp!O261)*MSZ!$C261+(drdp!I261+drdp!R261)*MSZ!$D261)</f>
        <v>0</v>
      </c>
      <c r="G261" s="20">
        <f>Model!$W$20*((drdp!D261+drdp!M261)*MSZ!$B261+(drdp!G261+drdp!P261)*MSZ!$C261+(drdp!J261+drdp!S261)*MSZ!$D261)</f>
        <v>0</v>
      </c>
      <c r="H261" s="18">
        <f>Model!$W$20*((drdp!B261)*MSZ!$B261+(drdp!E261)*MSZ!$C261+(drdp!H261)*MSZ!$D261)</f>
        <v>0</v>
      </c>
      <c r="I261" s="18">
        <f>Model!$W$20*((drdp!C261)*MSZ!$B261+(drdp!F261)*MSZ!$C261+(drdp!I261)*MSZ!$D261)</f>
        <v>0</v>
      </c>
      <c r="J261" s="18">
        <f>Model!$W$20*((drdp!D261)*MSZ!$B261+(drdp!G261)*MSZ!$C261+(drdp!J261)*MSZ!$D261)</f>
        <v>0</v>
      </c>
      <c r="K261" s="21">
        <f>SUM(E$3:E260)+H261</f>
        <v>-0.16076044658873517</v>
      </c>
      <c r="L261" s="21">
        <f>SUM(F$3:F260)+I261</f>
        <v>-0.33451864618352151</v>
      </c>
      <c r="M261" s="21">
        <f>SUM(G$3:G260)+J261</f>
        <v>0</v>
      </c>
      <c r="N261" s="21"/>
      <c r="O261" s="21"/>
      <c r="P261" s="21"/>
      <c r="Q261" s="19">
        <f t="shared" si="19"/>
        <v>2.5843921187409573E-2</v>
      </c>
      <c r="R261" s="19">
        <f t="shared" si="20"/>
        <v>0.11190272464445605</v>
      </c>
      <c r="S261" s="19">
        <f t="shared" si="21"/>
        <v>0</v>
      </c>
      <c r="T261" s="19">
        <f t="shared" si="22"/>
        <v>5.3777366952722006E-2</v>
      </c>
      <c r="U261" s="19">
        <f t="shared" si="23"/>
        <v>0</v>
      </c>
      <c r="V261" s="19">
        <f t="shared" si="24"/>
        <v>0</v>
      </c>
    </row>
    <row r="262" spans="1:22" x14ac:dyDescent="0.25">
      <c r="A262" s="26">
        <f>Wellpath!E262</f>
        <v>0</v>
      </c>
      <c r="B262" s="22">
        <v>0</v>
      </c>
      <c r="C262" s="22">
        <v>0</v>
      </c>
      <c r="D262" s="22">
        <f>-(SIN(Wellpath!$L262) * COS(Wellpath!$O262) + TAN(Dip) * COS(Wellpath!$L262)) * SIN(Wellpath!$L262) * SIN(Wellpath!$O262)</f>
        <v>0</v>
      </c>
      <c r="E262" s="20">
        <f>Model!$W$20*((drdp!B262+drdp!K262)*MSZ!$B262+(drdp!E262+drdp!N262)*MSZ!$C262+(drdp!H262+drdp!Q262)*MSZ!$D262)</f>
        <v>0</v>
      </c>
      <c r="F262" s="20">
        <f>Model!$W$20*((drdp!C262+drdp!L262)*MSZ!$B262+(drdp!F262+drdp!O262)*MSZ!$C262+(drdp!I262+drdp!R262)*MSZ!$D262)</f>
        <v>0</v>
      </c>
      <c r="G262" s="20">
        <f>Model!$W$20*((drdp!D262+drdp!M262)*MSZ!$B262+(drdp!G262+drdp!P262)*MSZ!$C262+(drdp!J262+drdp!S262)*MSZ!$D262)</f>
        <v>0</v>
      </c>
      <c r="H262" s="18">
        <f>Model!$W$20*((drdp!B262)*MSZ!$B262+(drdp!E262)*MSZ!$C262+(drdp!H262)*MSZ!$D262)</f>
        <v>0</v>
      </c>
      <c r="I262" s="18">
        <f>Model!$W$20*((drdp!C262)*MSZ!$B262+(drdp!F262)*MSZ!$C262+(drdp!I262)*MSZ!$D262)</f>
        <v>0</v>
      </c>
      <c r="J262" s="18">
        <f>Model!$W$20*((drdp!D262)*MSZ!$B262+(drdp!G262)*MSZ!$C262+(drdp!J262)*MSZ!$D262)</f>
        <v>0</v>
      </c>
      <c r="K262" s="21">
        <f>SUM(E$3:E261)+H262</f>
        <v>-0.16076044658873517</v>
      </c>
      <c r="L262" s="21">
        <f>SUM(F$3:F261)+I262</f>
        <v>-0.33451864618352151</v>
      </c>
      <c r="M262" s="21">
        <f>SUM(G$3:G261)+J262</f>
        <v>0</v>
      </c>
      <c r="N262" s="21"/>
      <c r="O262" s="21"/>
      <c r="P262" s="21"/>
      <c r="Q262" s="19">
        <f t="shared" ref="Q262:Q270" si="25">K262^2</f>
        <v>2.5843921187409573E-2</v>
      </c>
      <c r="R262" s="19">
        <f t="shared" ref="R262:R270" si="26">L262^2</f>
        <v>0.11190272464445605</v>
      </c>
      <c r="S262" s="19">
        <f t="shared" ref="S262:S270" si="27">M262^2</f>
        <v>0</v>
      </c>
      <c r="T262" s="19">
        <f t="shared" ref="T262:T270" si="28">K262*L262</f>
        <v>5.3777366952722006E-2</v>
      </c>
      <c r="U262" s="19">
        <f t="shared" ref="U262:U270" si="29">K262*M262</f>
        <v>0</v>
      </c>
      <c r="V262" s="19">
        <f t="shared" ref="V262:V270" si="30">L262*M262</f>
        <v>0</v>
      </c>
    </row>
    <row r="263" spans="1:22" x14ac:dyDescent="0.25">
      <c r="A263" s="26">
        <f>Wellpath!E263</f>
        <v>0</v>
      </c>
      <c r="B263" s="22">
        <v>0</v>
      </c>
      <c r="C263" s="22">
        <v>0</v>
      </c>
      <c r="D263" s="22">
        <f>-(SIN(Wellpath!$L263) * COS(Wellpath!$O263) + TAN(Dip) * COS(Wellpath!$L263)) * SIN(Wellpath!$L263) * SIN(Wellpath!$O263)</f>
        <v>0</v>
      </c>
      <c r="E263" s="20">
        <f>Model!$W$20*((drdp!B263+drdp!K263)*MSZ!$B263+(drdp!E263+drdp!N263)*MSZ!$C263+(drdp!H263+drdp!Q263)*MSZ!$D263)</f>
        <v>0</v>
      </c>
      <c r="F263" s="20">
        <f>Model!$W$20*((drdp!C263+drdp!L263)*MSZ!$B263+(drdp!F263+drdp!O263)*MSZ!$C263+(drdp!I263+drdp!R263)*MSZ!$D263)</f>
        <v>0</v>
      </c>
      <c r="G263" s="20">
        <f>Model!$W$20*((drdp!D263+drdp!M263)*MSZ!$B263+(drdp!G263+drdp!P263)*MSZ!$C263+(drdp!J263+drdp!S263)*MSZ!$D263)</f>
        <v>0</v>
      </c>
      <c r="H263" s="18">
        <f>Model!$W$20*((drdp!B263)*MSZ!$B263+(drdp!E263)*MSZ!$C263+(drdp!H263)*MSZ!$D263)</f>
        <v>0</v>
      </c>
      <c r="I263" s="18">
        <f>Model!$W$20*((drdp!C263)*MSZ!$B263+(drdp!F263)*MSZ!$C263+(drdp!I263)*MSZ!$D263)</f>
        <v>0</v>
      </c>
      <c r="J263" s="18">
        <f>Model!$W$20*((drdp!D263)*MSZ!$B263+(drdp!G263)*MSZ!$C263+(drdp!J263)*MSZ!$D263)</f>
        <v>0</v>
      </c>
      <c r="K263" s="21">
        <f>SUM(E$3:E262)+H263</f>
        <v>-0.16076044658873517</v>
      </c>
      <c r="L263" s="21">
        <f>SUM(F$3:F262)+I263</f>
        <v>-0.33451864618352151</v>
      </c>
      <c r="M263" s="21">
        <f>SUM(G$3:G262)+J263</f>
        <v>0</v>
      </c>
      <c r="N263" s="21"/>
      <c r="O263" s="21"/>
      <c r="P263" s="21"/>
      <c r="Q263" s="19">
        <f t="shared" si="25"/>
        <v>2.5843921187409573E-2</v>
      </c>
      <c r="R263" s="19">
        <f t="shared" si="26"/>
        <v>0.11190272464445605</v>
      </c>
      <c r="S263" s="19">
        <f t="shared" si="27"/>
        <v>0</v>
      </c>
      <c r="T263" s="19">
        <f t="shared" si="28"/>
        <v>5.3777366952722006E-2</v>
      </c>
      <c r="U263" s="19">
        <f t="shared" si="29"/>
        <v>0</v>
      </c>
      <c r="V263" s="19">
        <f t="shared" si="30"/>
        <v>0</v>
      </c>
    </row>
    <row r="264" spans="1:22" x14ac:dyDescent="0.25">
      <c r="A264" s="26">
        <f>Wellpath!E264</f>
        <v>0</v>
      </c>
      <c r="B264" s="22">
        <v>0</v>
      </c>
      <c r="C264" s="22">
        <v>0</v>
      </c>
      <c r="D264" s="22">
        <f>-(SIN(Wellpath!$L264) * COS(Wellpath!$O264) + TAN(Dip) * COS(Wellpath!$L264)) * SIN(Wellpath!$L264) * SIN(Wellpath!$O264)</f>
        <v>0</v>
      </c>
      <c r="E264" s="20">
        <f>Model!$W$20*((drdp!B264+drdp!K264)*MSZ!$B264+(drdp!E264+drdp!N264)*MSZ!$C264+(drdp!H264+drdp!Q264)*MSZ!$D264)</f>
        <v>0</v>
      </c>
      <c r="F264" s="20">
        <f>Model!$W$20*((drdp!C264+drdp!L264)*MSZ!$B264+(drdp!F264+drdp!O264)*MSZ!$C264+(drdp!I264+drdp!R264)*MSZ!$D264)</f>
        <v>0</v>
      </c>
      <c r="G264" s="20">
        <f>Model!$W$20*((drdp!D264+drdp!M264)*MSZ!$B264+(drdp!G264+drdp!P264)*MSZ!$C264+(drdp!J264+drdp!S264)*MSZ!$D264)</f>
        <v>0</v>
      </c>
      <c r="H264" s="18">
        <f>Model!$W$20*((drdp!B264)*MSZ!$B264+(drdp!E264)*MSZ!$C264+(drdp!H264)*MSZ!$D264)</f>
        <v>0</v>
      </c>
      <c r="I264" s="18">
        <f>Model!$W$20*((drdp!C264)*MSZ!$B264+(drdp!F264)*MSZ!$C264+(drdp!I264)*MSZ!$D264)</f>
        <v>0</v>
      </c>
      <c r="J264" s="18">
        <f>Model!$W$20*((drdp!D264)*MSZ!$B264+(drdp!G264)*MSZ!$C264+(drdp!J264)*MSZ!$D264)</f>
        <v>0</v>
      </c>
      <c r="K264" s="21">
        <f>SUM(E$3:E263)+H264</f>
        <v>-0.16076044658873517</v>
      </c>
      <c r="L264" s="21">
        <f>SUM(F$3:F263)+I264</f>
        <v>-0.33451864618352151</v>
      </c>
      <c r="M264" s="21">
        <f>SUM(G$3:G263)+J264</f>
        <v>0</v>
      </c>
      <c r="N264" s="21"/>
      <c r="O264" s="21"/>
      <c r="P264" s="21"/>
      <c r="Q264" s="19">
        <f t="shared" si="25"/>
        <v>2.5843921187409573E-2</v>
      </c>
      <c r="R264" s="19">
        <f t="shared" si="26"/>
        <v>0.11190272464445605</v>
      </c>
      <c r="S264" s="19">
        <f t="shared" si="27"/>
        <v>0</v>
      </c>
      <c r="T264" s="19">
        <f t="shared" si="28"/>
        <v>5.3777366952722006E-2</v>
      </c>
      <c r="U264" s="19">
        <f t="shared" si="29"/>
        <v>0</v>
      </c>
      <c r="V264" s="19">
        <f t="shared" si="30"/>
        <v>0</v>
      </c>
    </row>
    <row r="265" spans="1:22" x14ac:dyDescent="0.25">
      <c r="A265" s="26">
        <f>Wellpath!E265</f>
        <v>0</v>
      </c>
      <c r="B265" s="22">
        <v>0</v>
      </c>
      <c r="C265" s="22">
        <v>0</v>
      </c>
      <c r="D265" s="22">
        <f>-(SIN(Wellpath!$L265) * COS(Wellpath!$O265) + TAN(Dip) * COS(Wellpath!$L265)) * SIN(Wellpath!$L265) * SIN(Wellpath!$O265)</f>
        <v>0</v>
      </c>
      <c r="E265" s="20">
        <f>Model!$W$20*((drdp!B265+drdp!K265)*MSZ!$B265+(drdp!E265+drdp!N265)*MSZ!$C265+(drdp!H265+drdp!Q265)*MSZ!$D265)</f>
        <v>0</v>
      </c>
      <c r="F265" s="20">
        <f>Model!$W$20*((drdp!C265+drdp!L265)*MSZ!$B265+(drdp!F265+drdp!O265)*MSZ!$C265+(drdp!I265+drdp!R265)*MSZ!$D265)</f>
        <v>0</v>
      </c>
      <c r="G265" s="20">
        <f>Model!$W$20*((drdp!D265+drdp!M265)*MSZ!$B265+(drdp!G265+drdp!P265)*MSZ!$C265+(drdp!J265+drdp!S265)*MSZ!$D265)</f>
        <v>0</v>
      </c>
      <c r="H265" s="18">
        <f>Model!$W$20*((drdp!B265)*MSZ!$B265+(drdp!E265)*MSZ!$C265+(drdp!H265)*MSZ!$D265)</f>
        <v>0</v>
      </c>
      <c r="I265" s="18">
        <f>Model!$W$20*((drdp!C265)*MSZ!$B265+(drdp!F265)*MSZ!$C265+(drdp!I265)*MSZ!$D265)</f>
        <v>0</v>
      </c>
      <c r="J265" s="18">
        <f>Model!$W$20*((drdp!D265)*MSZ!$B265+(drdp!G265)*MSZ!$C265+(drdp!J265)*MSZ!$D265)</f>
        <v>0</v>
      </c>
      <c r="K265" s="21">
        <f>SUM(E$3:E264)+H265</f>
        <v>-0.16076044658873517</v>
      </c>
      <c r="L265" s="21">
        <f>SUM(F$3:F264)+I265</f>
        <v>-0.33451864618352151</v>
      </c>
      <c r="M265" s="21">
        <f>SUM(G$3:G264)+J265</f>
        <v>0</v>
      </c>
      <c r="N265" s="21"/>
      <c r="O265" s="21"/>
      <c r="P265" s="21"/>
      <c r="Q265" s="19">
        <f t="shared" si="25"/>
        <v>2.5843921187409573E-2</v>
      </c>
      <c r="R265" s="19">
        <f t="shared" si="26"/>
        <v>0.11190272464445605</v>
      </c>
      <c r="S265" s="19">
        <f t="shared" si="27"/>
        <v>0</v>
      </c>
      <c r="T265" s="19">
        <f t="shared" si="28"/>
        <v>5.3777366952722006E-2</v>
      </c>
      <c r="U265" s="19">
        <f t="shared" si="29"/>
        <v>0</v>
      </c>
      <c r="V265" s="19">
        <f t="shared" si="30"/>
        <v>0</v>
      </c>
    </row>
    <row r="266" spans="1:22" x14ac:dyDescent="0.25">
      <c r="A266" s="26">
        <f>Wellpath!E266</f>
        <v>0</v>
      </c>
      <c r="B266" s="22">
        <v>0</v>
      </c>
      <c r="C266" s="22">
        <v>0</v>
      </c>
      <c r="D266" s="22">
        <f>-(SIN(Wellpath!$L266) * COS(Wellpath!$O266) + TAN(Dip) * COS(Wellpath!$L266)) * SIN(Wellpath!$L266) * SIN(Wellpath!$O266)</f>
        <v>0</v>
      </c>
      <c r="E266" s="20">
        <f>Model!$W$20*((drdp!B266+drdp!K266)*MSZ!$B266+(drdp!E266+drdp!N266)*MSZ!$C266+(drdp!H266+drdp!Q266)*MSZ!$D266)</f>
        <v>0</v>
      </c>
      <c r="F266" s="20">
        <f>Model!$W$20*((drdp!C266+drdp!L266)*MSZ!$B266+(drdp!F266+drdp!O266)*MSZ!$C266+(drdp!I266+drdp!R266)*MSZ!$D266)</f>
        <v>0</v>
      </c>
      <c r="G266" s="20">
        <f>Model!$W$20*((drdp!D266+drdp!M266)*MSZ!$B266+(drdp!G266+drdp!P266)*MSZ!$C266+(drdp!J266+drdp!S266)*MSZ!$D266)</f>
        <v>0</v>
      </c>
      <c r="H266" s="18">
        <f>Model!$W$20*((drdp!B266)*MSZ!$B266+(drdp!E266)*MSZ!$C266+(drdp!H266)*MSZ!$D266)</f>
        <v>0</v>
      </c>
      <c r="I266" s="18">
        <f>Model!$W$20*((drdp!C266)*MSZ!$B266+(drdp!F266)*MSZ!$C266+(drdp!I266)*MSZ!$D266)</f>
        <v>0</v>
      </c>
      <c r="J266" s="18">
        <f>Model!$W$20*((drdp!D266)*MSZ!$B266+(drdp!G266)*MSZ!$C266+(drdp!J266)*MSZ!$D266)</f>
        <v>0</v>
      </c>
      <c r="K266" s="21">
        <f>SUM(E$3:E265)+H266</f>
        <v>-0.16076044658873517</v>
      </c>
      <c r="L266" s="21">
        <f>SUM(F$3:F265)+I266</f>
        <v>-0.33451864618352151</v>
      </c>
      <c r="M266" s="21">
        <f>SUM(G$3:G265)+J266</f>
        <v>0</v>
      </c>
      <c r="N266" s="21"/>
      <c r="O266" s="21"/>
      <c r="P266" s="21"/>
      <c r="Q266" s="19">
        <f t="shared" si="25"/>
        <v>2.5843921187409573E-2</v>
      </c>
      <c r="R266" s="19">
        <f t="shared" si="26"/>
        <v>0.11190272464445605</v>
      </c>
      <c r="S266" s="19">
        <f t="shared" si="27"/>
        <v>0</v>
      </c>
      <c r="T266" s="19">
        <f t="shared" si="28"/>
        <v>5.3777366952722006E-2</v>
      </c>
      <c r="U266" s="19">
        <f t="shared" si="29"/>
        <v>0</v>
      </c>
      <c r="V266" s="19">
        <f t="shared" si="30"/>
        <v>0</v>
      </c>
    </row>
    <row r="267" spans="1:22" x14ac:dyDescent="0.25">
      <c r="A267" s="26">
        <f>Wellpath!E267</f>
        <v>0</v>
      </c>
      <c r="B267" s="22">
        <v>0</v>
      </c>
      <c r="C267" s="22">
        <v>0</v>
      </c>
      <c r="D267" s="22">
        <f>-(SIN(Wellpath!$L267) * COS(Wellpath!$O267) + TAN(Dip) * COS(Wellpath!$L267)) * SIN(Wellpath!$L267) * SIN(Wellpath!$O267)</f>
        <v>0</v>
      </c>
      <c r="E267" s="20">
        <f>Model!$W$20*((drdp!B267+drdp!K267)*MSZ!$B267+(drdp!E267+drdp!N267)*MSZ!$C267+(drdp!H267+drdp!Q267)*MSZ!$D267)</f>
        <v>0</v>
      </c>
      <c r="F267" s="20">
        <f>Model!$W$20*((drdp!C267+drdp!L267)*MSZ!$B267+(drdp!F267+drdp!O267)*MSZ!$C267+(drdp!I267+drdp!R267)*MSZ!$D267)</f>
        <v>0</v>
      </c>
      <c r="G267" s="20">
        <f>Model!$W$20*((drdp!D267+drdp!M267)*MSZ!$B267+(drdp!G267+drdp!P267)*MSZ!$C267+(drdp!J267+drdp!S267)*MSZ!$D267)</f>
        <v>0</v>
      </c>
      <c r="H267" s="18">
        <f>Model!$W$20*((drdp!B267)*MSZ!$B267+(drdp!E267)*MSZ!$C267+(drdp!H267)*MSZ!$D267)</f>
        <v>0</v>
      </c>
      <c r="I267" s="18">
        <f>Model!$W$20*((drdp!C267)*MSZ!$B267+(drdp!F267)*MSZ!$C267+(drdp!I267)*MSZ!$D267)</f>
        <v>0</v>
      </c>
      <c r="J267" s="18">
        <f>Model!$W$20*((drdp!D267)*MSZ!$B267+(drdp!G267)*MSZ!$C267+(drdp!J267)*MSZ!$D267)</f>
        <v>0</v>
      </c>
      <c r="K267" s="21">
        <f>SUM(E$3:E266)+H267</f>
        <v>-0.16076044658873517</v>
      </c>
      <c r="L267" s="21">
        <f>SUM(F$3:F266)+I267</f>
        <v>-0.33451864618352151</v>
      </c>
      <c r="M267" s="21">
        <f>SUM(G$3:G266)+J267</f>
        <v>0</v>
      </c>
      <c r="N267" s="21"/>
      <c r="O267" s="21"/>
      <c r="P267" s="21"/>
      <c r="Q267" s="19">
        <f t="shared" si="25"/>
        <v>2.5843921187409573E-2</v>
      </c>
      <c r="R267" s="19">
        <f t="shared" si="26"/>
        <v>0.11190272464445605</v>
      </c>
      <c r="S267" s="19">
        <f t="shared" si="27"/>
        <v>0</v>
      </c>
      <c r="T267" s="19">
        <f t="shared" si="28"/>
        <v>5.3777366952722006E-2</v>
      </c>
      <c r="U267" s="19">
        <f t="shared" si="29"/>
        <v>0</v>
      </c>
      <c r="V267" s="19">
        <f t="shared" si="30"/>
        <v>0</v>
      </c>
    </row>
    <row r="268" spans="1:22" x14ac:dyDescent="0.25">
      <c r="A268" s="26">
        <f>Wellpath!E268</f>
        <v>0</v>
      </c>
      <c r="B268" s="22">
        <v>0</v>
      </c>
      <c r="C268" s="22">
        <v>0</v>
      </c>
      <c r="D268" s="22">
        <f>-(SIN(Wellpath!$L268) * COS(Wellpath!$O268) + TAN(Dip) * COS(Wellpath!$L268)) * SIN(Wellpath!$L268) * SIN(Wellpath!$O268)</f>
        <v>0</v>
      </c>
      <c r="E268" s="20">
        <f>Model!$W$20*((drdp!B268+drdp!K268)*MSZ!$B268+(drdp!E268+drdp!N268)*MSZ!$C268+(drdp!H268+drdp!Q268)*MSZ!$D268)</f>
        <v>0</v>
      </c>
      <c r="F268" s="20">
        <f>Model!$W$20*((drdp!C268+drdp!L268)*MSZ!$B268+(drdp!F268+drdp!O268)*MSZ!$C268+(drdp!I268+drdp!R268)*MSZ!$D268)</f>
        <v>0</v>
      </c>
      <c r="G268" s="20">
        <f>Model!$W$20*((drdp!D268+drdp!M268)*MSZ!$B268+(drdp!G268+drdp!P268)*MSZ!$C268+(drdp!J268+drdp!S268)*MSZ!$D268)</f>
        <v>0</v>
      </c>
      <c r="H268" s="18">
        <f>Model!$W$20*((drdp!B268)*MSZ!$B268+(drdp!E268)*MSZ!$C268+(drdp!H268)*MSZ!$D268)</f>
        <v>0</v>
      </c>
      <c r="I268" s="18">
        <f>Model!$W$20*((drdp!C268)*MSZ!$B268+(drdp!F268)*MSZ!$C268+(drdp!I268)*MSZ!$D268)</f>
        <v>0</v>
      </c>
      <c r="J268" s="18">
        <f>Model!$W$20*((drdp!D268)*MSZ!$B268+(drdp!G268)*MSZ!$C268+(drdp!J268)*MSZ!$D268)</f>
        <v>0</v>
      </c>
      <c r="K268" s="21">
        <f>SUM(E$3:E267)+H268</f>
        <v>-0.16076044658873517</v>
      </c>
      <c r="L268" s="21">
        <f>SUM(F$3:F267)+I268</f>
        <v>-0.33451864618352151</v>
      </c>
      <c r="M268" s="21">
        <f>SUM(G$3:G267)+J268</f>
        <v>0</v>
      </c>
      <c r="N268" s="21"/>
      <c r="O268" s="21"/>
      <c r="P268" s="21"/>
      <c r="Q268" s="19">
        <f t="shared" si="25"/>
        <v>2.5843921187409573E-2</v>
      </c>
      <c r="R268" s="19">
        <f t="shared" si="26"/>
        <v>0.11190272464445605</v>
      </c>
      <c r="S268" s="19">
        <f t="shared" si="27"/>
        <v>0</v>
      </c>
      <c r="T268" s="19">
        <f t="shared" si="28"/>
        <v>5.3777366952722006E-2</v>
      </c>
      <c r="U268" s="19">
        <f t="shared" si="29"/>
        <v>0</v>
      </c>
      <c r="V268" s="19">
        <f t="shared" si="30"/>
        <v>0</v>
      </c>
    </row>
    <row r="269" spans="1:22" x14ac:dyDescent="0.25">
      <c r="A269" s="26">
        <f>Wellpath!E269</f>
        <v>0</v>
      </c>
      <c r="B269" s="22">
        <v>0</v>
      </c>
      <c r="C269" s="22">
        <v>0</v>
      </c>
      <c r="D269" s="22">
        <f>-(SIN(Wellpath!$L269) * COS(Wellpath!$O269) + TAN(Dip) * COS(Wellpath!$L269)) * SIN(Wellpath!$L269) * SIN(Wellpath!$O269)</f>
        <v>0</v>
      </c>
      <c r="E269" s="20">
        <f>Model!$W$20*((drdp!B269+drdp!K269)*MSZ!$B269+(drdp!E269+drdp!N269)*MSZ!$C269+(drdp!H269+drdp!Q269)*MSZ!$D269)</f>
        <v>0</v>
      </c>
      <c r="F269" s="20">
        <f>Model!$W$20*((drdp!C269+drdp!L269)*MSZ!$B269+(drdp!F269+drdp!O269)*MSZ!$C269+(drdp!I269+drdp!R269)*MSZ!$D269)</f>
        <v>0</v>
      </c>
      <c r="G269" s="20">
        <f>Model!$W$20*((drdp!D269+drdp!M269)*MSZ!$B269+(drdp!G269+drdp!P269)*MSZ!$C269+(drdp!J269+drdp!S269)*MSZ!$D269)</f>
        <v>0</v>
      </c>
      <c r="H269" s="18">
        <f>Model!$W$20*((drdp!B269)*MSZ!$B269+(drdp!E269)*MSZ!$C269+(drdp!H269)*MSZ!$D269)</f>
        <v>0</v>
      </c>
      <c r="I269" s="18">
        <f>Model!$W$20*((drdp!C269)*MSZ!$B269+(drdp!F269)*MSZ!$C269+(drdp!I269)*MSZ!$D269)</f>
        <v>0</v>
      </c>
      <c r="J269" s="18">
        <f>Model!$W$20*((drdp!D269)*MSZ!$B269+(drdp!G269)*MSZ!$C269+(drdp!J269)*MSZ!$D269)</f>
        <v>0</v>
      </c>
      <c r="K269" s="21">
        <f>SUM(E$3:E268)+H269</f>
        <v>-0.16076044658873517</v>
      </c>
      <c r="L269" s="21">
        <f>SUM(F$3:F268)+I269</f>
        <v>-0.33451864618352151</v>
      </c>
      <c r="M269" s="21">
        <f>SUM(G$3:G268)+J269</f>
        <v>0</v>
      </c>
      <c r="N269" s="21"/>
      <c r="O269" s="21"/>
      <c r="P269" s="21"/>
      <c r="Q269" s="19">
        <f t="shared" si="25"/>
        <v>2.5843921187409573E-2</v>
      </c>
      <c r="R269" s="19">
        <f t="shared" si="26"/>
        <v>0.11190272464445605</v>
      </c>
      <c r="S269" s="19">
        <f t="shared" si="27"/>
        <v>0</v>
      </c>
      <c r="T269" s="19">
        <f t="shared" si="28"/>
        <v>5.3777366952722006E-2</v>
      </c>
      <c r="U269" s="19">
        <f t="shared" si="29"/>
        <v>0</v>
      </c>
      <c r="V269" s="19">
        <f t="shared" si="30"/>
        <v>0</v>
      </c>
    </row>
    <row r="270" spans="1:22" x14ac:dyDescent="0.25">
      <c r="A270" s="26">
        <f>Wellpath!E270</f>
        <v>0</v>
      </c>
      <c r="B270" s="22">
        <v>0</v>
      </c>
      <c r="C270" s="22">
        <v>0</v>
      </c>
      <c r="D270" s="22">
        <f>-(SIN(Wellpath!$L270) * COS(Wellpath!$O270) + TAN(Dip) * COS(Wellpath!$L270)) * SIN(Wellpath!$L270) * SIN(Wellpath!$O270)</f>
        <v>0</v>
      </c>
      <c r="E270" s="20">
        <f>Model!$W$20*((drdp!B270+drdp!K270)*MSZ!$B270+(drdp!E270+drdp!N270)*MSZ!$C270+(drdp!H270+drdp!Q270)*MSZ!$D270)</f>
        <v>0</v>
      </c>
      <c r="F270" s="20">
        <f>Model!$W$20*((drdp!C270+drdp!L270)*MSZ!$B270+(drdp!F270+drdp!O270)*MSZ!$C270+(drdp!I270+drdp!R270)*MSZ!$D270)</f>
        <v>0</v>
      </c>
      <c r="G270" s="20">
        <f>Model!$W$20*((drdp!D270+drdp!M270)*MSZ!$B270+(drdp!G270+drdp!P270)*MSZ!$C270+(drdp!J270+drdp!S270)*MSZ!$D270)</f>
        <v>0</v>
      </c>
      <c r="H270" s="18">
        <f>Model!$W$20*((drdp!B270)*MSZ!$B270+(drdp!E270)*MSZ!$C270+(drdp!H270)*MSZ!$D270)</f>
        <v>0</v>
      </c>
      <c r="I270" s="18">
        <f>Model!$W$20*((drdp!C270)*MSZ!$B270+(drdp!F270)*MSZ!$C270+(drdp!I270)*MSZ!$D270)</f>
        <v>0</v>
      </c>
      <c r="J270" s="18">
        <f>Model!$W$20*((drdp!D270)*MSZ!$B270+(drdp!G270)*MSZ!$C270+(drdp!J270)*MSZ!$D270)</f>
        <v>0</v>
      </c>
      <c r="K270" s="21">
        <f>SUM(E$3:E269)+H270</f>
        <v>-0.16076044658873517</v>
      </c>
      <c r="L270" s="21">
        <f>SUM(F$3:F269)+I270</f>
        <v>-0.33451864618352151</v>
      </c>
      <c r="M270" s="21">
        <f>SUM(G$3:G269)+J270</f>
        <v>0</v>
      </c>
      <c r="N270" s="21"/>
      <c r="O270" s="21"/>
      <c r="P270" s="21"/>
      <c r="Q270" s="19">
        <f t="shared" si="25"/>
        <v>2.5843921187409573E-2</v>
      </c>
      <c r="R270" s="19">
        <f t="shared" si="26"/>
        <v>0.11190272464445605</v>
      </c>
      <c r="S270" s="19">
        <f t="shared" si="27"/>
        <v>0</v>
      </c>
      <c r="T270" s="19">
        <f t="shared" si="28"/>
        <v>5.3777366952722006E-2</v>
      </c>
      <c r="U270" s="19">
        <f t="shared" si="29"/>
        <v>0</v>
      </c>
      <c r="V270" s="19">
        <f t="shared" si="30"/>
        <v>0</v>
      </c>
    </row>
    <row r="271" spans="1:22" x14ac:dyDescent="0.25">
      <c r="A271" s="26">
        <f>Wellpath!E271</f>
        <v>0</v>
      </c>
      <c r="B271" s="22">
        <v>0</v>
      </c>
      <c r="C271" s="22">
        <v>0</v>
      </c>
      <c r="D271" s="22">
        <f>-(SIN(Wellpath!$L271) * COS(Wellpath!$O271) + TAN(Dip) * COS(Wellpath!$L271)) * SIN(Wellpath!$L271) * SIN(Wellpath!$O271)</f>
        <v>0</v>
      </c>
      <c r="E271" s="20">
        <f>Model!$W$20*((drdp!B271+drdp!K271)*MSZ!$B271+(drdp!E271+drdp!N271)*MSZ!$C271+(drdp!H271+drdp!Q271)*MSZ!$D271)</f>
        <v>0</v>
      </c>
      <c r="F271" s="20">
        <f>Model!$W$20*((drdp!C271+drdp!L271)*MSZ!$B271+(drdp!F271+drdp!O271)*MSZ!$C271+(drdp!I271+drdp!R271)*MSZ!$D271)</f>
        <v>0</v>
      </c>
      <c r="G271" s="20">
        <f>Model!$W$20*((drdp!D271+drdp!M271)*MSZ!$B271+(drdp!G271+drdp!P271)*MSZ!$C271+(drdp!J271+drdp!S271)*MSZ!$D271)</f>
        <v>0</v>
      </c>
      <c r="H271" s="18">
        <f>Model!$W$20*((drdp!B271)*MSZ!$B271+(drdp!E271)*MSZ!$C271+(drdp!H271)*MSZ!$D271)</f>
        <v>0</v>
      </c>
      <c r="I271" s="18">
        <f>Model!$W$20*((drdp!C271)*MSZ!$B271+(drdp!F271)*MSZ!$C271+(drdp!I271)*MSZ!$D271)</f>
        <v>0</v>
      </c>
      <c r="J271" s="18">
        <f>Model!$W$20*((drdp!D271)*MSZ!$B271+(drdp!G271)*MSZ!$C271+(drdp!J271)*MSZ!$D271)</f>
        <v>0</v>
      </c>
      <c r="K271" s="21">
        <f>SUM(E$3:E270)+H271</f>
        <v>-0.16076044658873517</v>
      </c>
      <c r="L271" s="21">
        <f>SUM(F$3:F270)+I271</f>
        <v>-0.33451864618352151</v>
      </c>
      <c r="M271" s="21">
        <f>SUM(G$3:G270)+J271</f>
        <v>0</v>
      </c>
      <c r="N271" s="21"/>
      <c r="O271" s="21"/>
      <c r="P271" s="21"/>
      <c r="Q271" s="19">
        <f t="shared" ref="Q271" si="31">K271^2</f>
        <v>2.5843921187409573E-2</v>
      </c>
      <c r="R271" s="19">
        <f t="shared" ref="R271" si="32">L271^2</f>
        <v>0.11190272464445605</v>
      </c>
      <c r="S271" s="19">
        <f t="shared" ref="S271" si="33">M271^2</f>
        <v>0</v>
      </c>
      <c r="T271" s="19">
        <f t="shared" ref="T271" si="34">K271*L271</f>
        <v>5.3777366952722006E-2</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8" tint="0.59999389629810485"/>
  </sheetPr>
  <dimension ref="A1:W271"/>
  <sheetViews>
    <sheetView workbookViewId="0">
      <pane ySplit="2" topLeftCell="A251" activePane="bottomLeft" state="frozen"/>
      <selection activeCell="H39" sqref="H39"/>
      <selection pane="bottomLeft" activeCell="N256" sqref="N256"/>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v>1</v>
      </c>
      <c r="E4" s="20">
        <f>Model!$W$21*((drdp!B4+drdp!K4)*'DEC-U'!$B4+(drdp!E4+drdp!N4)*'DEC-U'!$C4+(drdp!H4+drdp!Q4)*'DEC-U'!$D4)</f>
        <v>0</v>
      </c>
      <c r="F4" s="20">
        <f>Model!$W$21*((drdp!C4+drdp!L4)*'DEC-U'!$B4+(drdp!F4+drdp!O4)*'DEC-U'!$C4+(drdp!I4+drdp!R4)*'DEC-U'!$D4)</f>
        <v>0</v>
      </c>
      <c r="G4" s="20">
        <f>Model!$W$21*((drdp!D4+drdp!M4)*'DEC-U'!$B4+(drdp!G4+drdp!P4)*'DEC-U'!$C4+(drdp!J4+drdp!S4)*'DEC-U'!$D4)</f>
        <v>0</v>
      </c>
      <c r="H4" s="18">
        <f>Model!$W$21*((drdp!B4)*'DEC-U'!$B4+(drdp!E4)*'DEC-U'!$C4+(drdp!H4)*'DEC-U'!$D4)</f>
        <v>0</v>
      </c>
      <c r="I4" s="18">
        <f>Model!$W$21*((drdp!C4)*'DEC-U'!$B4+(drdp!F4)*'DEC-U'!$C4+(drdp!I4)*'DEC-U'!$D4)</f>
        <v>0</v>
      </c>
      <c r="J4" s="18">
        <f>Model!$W$21*((drdp!D4)*'DEC-U'!$B4+(drdp!G4)*'DEC-U'!$C4+(drdp!J4)*'DEC-U'!$D4)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v>1</v>
      </c>
      <c r="E5" s="20">
        <f>Model!$W$21*((drdp!B5+drdp!K5)*'DEC-U'!$B5+(drdp!E5+drdp!N5)*'DEC-U'!$C5+(drdp!H5+drdp!Q5)*'DEC-U'!$D5)</f>
        <v>0</v>
      </c>
      <c r="F5" s="20">
        <f>Model!$W$21*((drdp!C5+drdp!L5)*'DEC-U'!$B5+(drdp!F5+drdp!O5)*'DEC-U'!$C5+(drdp!I5+drdp!R5)*'DEC-U'!$D5)</f>
        <v>0</v>
      </c>
      <c r="G5" s="20">
        <f>Model!$W$21*((drdp!D5+drdp!M5)*'DEC-U'!$B5+(drdp!G5+drdp!P5)*'DEC-U'!$C5+(drdp!J5+drdp!S5)*'DEC-U'!$D5)</f>
        <v>0</v>
      </c>
      <c r="H5" s="18">
        <f>Model!$W$21*((drdp!B5)*'DEC-U'!$B5+(drdp!E5)*'DEC-U'!$C5+(drdp!H5)*'DEC-U'!$D5)</f>
        <v>0</v>
      </c>
      <c r="I5" s="18">
        <f>Model!$W$21*((drdp!C5)*'DEC-U'!$B5+(drdp!F5)*'DEC-U'!$C5+(drdp!I5)*'DEC-U'!$D5)</f>
        <v>0</v>
      </c>
      <c r="J5" s="18">
        <f>Model!$W$21*((drdp!D5)*'DEC-U'!$B5+(drdp!G5)*'DEC-U'!$C5+(drdp!J5)*'DEC-U'!$D5)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v>1</v>
      </c>
      <c r="E6" s="20">
        <f>Model!$W$21*((drdp!B6+drdp!K6)*'DEC-U'!$B6+(drdp!E6+drdp!N6)*'DEC-U'!$C6+(drdp!H6+drdp!Q6)*'DEC-U'!$D6)</f>
        <v>0</v>
      </c>
      <c r="F6" s="20">
        <f>Model!$W$21*((drdp!C6+drdp!L6)*'DEC-U'!$B6+(drdp!F6+drdp!O6)*'DEC-U'!$C6+(drdp!I6+drdp!R6)*'DEC-U'!$D6)</f>
        <v>0</v>
      </c>
      <c r="G6" s="20">
        <f>Model!$W$21*((drdp!D6+drdp!M6)*'DEC-U'!$B6+(drdp!G6+drdp!P6)*'DEC-U'!$C6+(drdp!J6+drdp!S6)*'DEC-U'!$D6)</f>
        <v>0</v>
      </c>
      <c r="H6" s="18">
        <f>Model!$W$21*((drdp!B6)*'DEC-U'!$B6+(drdp!E6)*'DEC-U'!$C6+(drdp!H6)*'DEC-U'!$D6)</f>
        <v>0</v>
      </c>
      <c r="I6" s="18">
        <f>Model!$W$21*((drdp!C6)*'DEC-U'!$B6+(drdp!F6)*'DEC-U'!$C6+(drdp!I6)*'DEC-U'!$D6)</f>
        <v>0</v>
      </c>
      <c r="J6" s="18">
        <f>Model!$W$21*((drdp!D6)*'DEC-U'!$B6+(drdp!G6)*'DEC-U'!$C6+(drdp!J6)*'DEC-U'!$D6)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v>1</v>
      </c>
      <c r="E7" s="20">
        <f>Model!$W$21*((drdp!B7+drdp!K7)*'DEC-U'!$B7+(drdp!E7+drdp!N7)*'DEC-U'!$C7+(drdp!H7+drdp!Q7)*'DEC-U'!$D7)</f>
        <v>0</v>
      </c>
      <c r="F7" s="20">
        <f>Model!$W$21*((drdp!C7+drdp!L7)*'DEC-U'!$B7+(drdp!F7+drdp!O7)*'DEC-U'!$C7+(drdp!I7+drdp!R7)*'DEC-U'!$D7)</f>
        <v>0</v>
      </c>
      <c r="G7" s="20">
        <f>Model!$W$21*((drdp!D7+drdp!M7)*'DEC-U'!$B7+(drdp!G7+drdp!P7)*'DEC-U'!$C7+(drdp!J7+drdp!S7)*'DEC-U'!$D7)</f>
        <v>0</v>
      </c>
      <c r="H7" s="18">
        <f>Model!$W$21*((drdp!B7)*'DEC-U'!$B7+(drdp!E7)*'DEC-U'!$C7+(drdp!H7)*'DEC-U'!$D7)</f>
        <v>0</v>
      </c>
      <c r="I7" s="18">
        <f>Model!$W$21*((drdp!C7)*'DEC-U'!$B7+(drdp!F7)*'DEC-U'!$C7+(drdp!I7)*'DEC-U'!$D7)</f>
        <v>0</v>
      </c>
      <c r="J7" s="18">
        <f>Model!$W$21*((drdp!D7)*'DEC-U'!$B7+(drdp!G7)*'DEC-U'!$C7+(drdp!J7)*'DEC-U'!$D7)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v>1</v>
      </c>
      <c r="E8" s="20">
        <f>Model!$W$21*((drdp!B8+drdp!K8)*'DEC-U'!$B8+(drdp!E8+drdp!N8)*'DEC-U'!$C8+(drdp!H8+drdp!Q8)*'DEC-U'!$D8)</f>
        <v>0</v>
      </c>
      <c r="F8" s="20">
        <f>Model!$W$21*((drdp!C8+drdp!L8)*'DEC-U'!$B8+(drdp!F8+drdp!O8)*'DEC-U'!$C8+(drdp!I8+drdp!R8)*'DEC-U'!$D8)</f>
        <v>0</v>
      </c>
      <c r="G8" s="20">
        <f>Model!$W$21*((drdp!D8+drdp!M8)*'DEC-U'!$B8+(drdp!G8+drdp!P8)*'DEC-U'!$C8+(drdp!J8+drdp!S8)*'DEC-U'!$D8)</f>
        <v>0</v>
      </c>
      <c r="H8" s="18">
        <f>Model!$W$21*((drdp!B8)*'DEC-U'!$B8+(drdp!E8)*'DEC-U'!$C8+(drdp!H8)*'DEC-U'!$D8)</f>
        <v>0</v>
      </c>
      <c r="I8" s="18">
        <f>Model!$W$21*((drdp!C8)*'DEC-U'!$B8+(drdp!F8)*'DEC-U'!$C8+(drdp!I8)*'DEC-U'!$D8)</f>
        <v>0</v>
      </c>
      <c r="J8" s="18">
        <f>Model!$W$21*((drdp!D8)*'DEC-U'!$B8+(drdp!G8)*'DEC-U'!$C8+(drdp!J8)*'DEC-U'!$D8)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v>1</v>
      </c>
      <c r="E9" s="20">
        <f>Model!$W$21*((drdp!B9+drdp!K9)*'DEC-U'!$B9+(drdp!E9+drdp!N9)*'DEC-U'!$C9+(drdp!H9+drdp!Q9)*'DEC-U'!$D9)</f>
        <v>0</v>
      </c>
      <c r="F9" s="20">
        <f>Model!$W$21*((drdp!C9+drdp!L9)*'DEC-U'!$B9+(drdp!F9+drdp!O9)*'DEC-U'!$C9+(drdp!I9+drdp!R9)*'DEC-U'!$D9)</f>
        <v>0</v>
      </c>
      <c r="G9" s="20">
        <f>Model!$W$21*((drdp!D9+drdp!M9)*'DEC-U'!$B9+(drdp!G9+drdp!P9)*'DEC-U'!$C9+(drdp!J9+drdp!S9)*'DEC-U'!$D9)</f>
        <v>0</v>
      </c>
      <c r="H9" s="18">
        <f>Model!$W$21*((drdp!B9)*'DEC-U'!$B9+(drdp!E9)*'DEC-U'!$C9+(drdp!H9)*'DEC-U'!$D9)</f>
        <v>0</v>
      </c>
      <c r="I9" s="18">
        <f>Model!$W$21*((drdp!C9)*'DEC-U'!$B9+(drdp!F9)*'DEC-U'!$C9+(drdp!I9)*'DEC-U'!$D9)</f>
        <v>0</v>
      </c>
      <c r="J9" s="18">
        <f>Model!$W$21*((drdp!D9)*'DEC-U'!$B9+(drdp!G9)*'DEC-U'!$C9+(drdp!J9)*'DEC-U'!$D9)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v>1</v>
      </c>
      <c r="E10" s="20">
        <f>Model!$W$21*((drdp!B10+drdp!K10)*'DEC-U'!$B10+(drdp!E10+drdp!N10)*'DEC-U'!$C10+(drdp!H10+drdp!Q10)*'DEC-U'!$D10)</f>
        <v>0</v>
      </c>
      <c r="F10" s="20">
        <f>Model!$W$21*((drdp!C10+drdp!L10)*'DEC-U'!$B10+(drdp!F10+drdp!O10)*'DEC-U'!$C10+(drdp!I10+drdp!R10)*'DEC-U'!$D10)</f>
        <v>0</v>
      </c>
      <c r="G10" s="20">
        <f>Model!$W$21*((drdp!D10+drdp!M10)*'DEC-U'!$B10+(drdp!G10+drdp!P10)*'DEC-U'!$C10+(drdp!J10+drdp!S10)*'DEC-U'!$D10)</f>
        <v>0</v>
      </c>
      <c r="H10" s="18">
        <f>Model!$W$21*((drdp!B10)*'DEC-U'!$B10+(drdp!E10)*'DEC-U'!$C10+(drdp!H10)*'DEC-U'!$D10)</f>
        <v>0</v>
      </c>
      <c r="I10" s="18">
        <f>Model!$W$21*((drdp!C10)*'DEC-U'!$B10+(drdp!F10)*'DEC-U'!$C10+(drdp!I10)*'DEC-U'!$D10)</f>
        <v>0</v>
      </c>
      <c r="J10" s="18">
        <f>Model!$W$21*((drdp!D10)*'DEC-U'!$B10+(drdp!G10)*'DEC-U'!$C10+(drdp!J10)*'DEC-U'!$D10)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v>1</v>
      </c>
      <c r="E11" s="20">
        <f>Model!$W$21*((drdp!B11+drdp!K11)*'DEC-U'!$B11+(drdp!E11+drdp!N11)*'DEC-U'!$C11+(drdp!H11+drdp!Q11)*'DEC-U'!$D11)</f>
        <v>0</v>
      </c>
      <c r="F11" s="20">
        <f>Model!$W$21*((drdp!C11+drdp!L11)*'DEC-U'!$B11+(drdp!F11+drdp!O11)*'DEC-U'!$C11+(drdp!I11+drdp!R11)*'DEC-U'!$D11)</f>
        <v>0</v>
      </c>
      <c r="G11" s="20">
        <f>Model!$W$21*((drdp!D11+drdp!M11)*'DEC-U'!$B11+(drdp!G11+drdp!P11)*'DEC-U'!$C11+(drdp!J11+drdp!S11)*'DEC-U'!$D11)</f>
        <v>0</v>
      </c>
      <c r="H11" s="18">
        <f>Model!$W$21*((drdp!B11)*'DEC-U'!$B11+(drdp!E11)*'DEC-U'!$C11+(drdp!H11)*'DEC-U'!$D11)</f>
        <v>0</v>
      </c>
      <c r="I11" s="18">
        <f>Model!$W$21*((drdp!C11)*'DEC-U'!$B11+(drdp!F11)*'DEC-U'!$C11+(drdp!I11)*'DEC-U'!$D11)</f>
        <v>0</v>
      </c>
      <c r="J11" s="18">
        <f>Model!$W$21*((drdp!D11)*'DEC-U'!$B11+(drdp!G11)*'DEC-U'!$C11+(drdp!J11)*'DEC-U'!$D11)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v>1</v>
      </c>
      <c r="E12" s="20">
        <f>Model!$W$21*((drdp!B12+drdp!K12)*'DEC-U'!$B12+(drdp!E12+drdp!N12)*'DEC-U'!$C12+(drdp!H12+drdp!Q12)*'DEC-U'!$D12)</f>
        <v>0</v>
      </c>
      <c r="F12" s="20">
        <f>Model!$W$21*((drdp!C12+drdp!L12)*'DEC-U'!$B12+(drdp!F12+drdp!O12)*'DEC-U'!$C12+(drdp!I12+drdp!R12)*'DEC-U'!$D12)</f>
        <v>0</v>
      </c>
      <c r="G12" s="20">
        <f>Model!$W$21*((drdp!D12+drdp!M12)*'DEC-U'!$B12+(drdp!G12+drdp!P12)*'DEC-U'!$C12+(drdp!J12+drdp!S12)*'DEC-U'!$D12)</f>
        <v>0</v>
      </c>
      <c r="H12" s="18">
        <f>Model!$W$21*((drdp!B12)*'DEC-U'!$B12+(drdp!E12)*'DEC-U'!$C12+(drdp!H12)*'DEC-U'!$D12)</f>
        <v>0</v>
      </c>
      <c r="I12" s="18">
        <f>Model!$W$21*((drdp!C12)*'DEC-U'!$B12+(drdp!F12)*'DEC-U'!$C12+(drdp!I12)*'DEC-U'!$D12)</f>
        <v>0</v>
      </c>
      <c r="J12" s="18">
        <f>Model!$W$21*((drdp!D12)*'DEC-U'!$B12+(drdp!G12)*'DEC-U'!$C12+(drdp!J12)*'DEC-U'!$D12)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v>1</v>
      </c>
      <c r="E13" s="20">
        <f>Model!$W$21*((drdp!B13+drdp!K13)*'DEC-U'!$B13+(drdp!E13+drdp!N13)*'DEC-U'!$C13+(drdp!H13+drdp!Q13)*'DEC-U'!$D13)</f>
        <v>0</v>
      </c>
      <c r="F13" s="20">
        <f>Model!$W$21*((drdp!C13+drdp!L13)*'DEC-U'!$B13+(drdp!F13+drdp!O13)*'DEC-U'!$C13+(drdp!I13+drdp!R13)*'DEC-U'!$D13)</f>
        <v>0</v>
      </c>
      <c r="G13" s="20">
        <f>Model!$W$21*((drdp!D13+drdp!M13)*'DEC-U'!$B13+(drdp!G13+drdp!P13)*'DEC-U'!$C13+(drdp!J13+drdp!S13)*'DEC-U'!$D13)</f>
        <v>0</v>
      </c>
      <c r="H13" s="18">
        <f>Model!$W$21*((drdp!B13)*'DEC-U'!$B13+(drdp!E13)*'DEC-U'!$C13+(drdp!H13)*'DEC-U'!$D13)</f>
        <v>0</v>
      </c>
      <c r="I13" s="18">
        <f>Model!$W$21*((drdp!C13)*'DEC-U'!$B13+(drdp!F13)*'DEC-U'!$C13+(drdp!I13)*'DEC-U'!$D13)</f>
        <v>0</v>
      </c>
      <c r="J13" s="18">
        <f>Model!$W$21*((drdp!D13)*'DEC-U'!$B13+(drdp!G13)*'DEC-U'!$C13+(drdp!J13)*'DEC-U'!$D13)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v>1</v>
      </c>
      <c r="E14" s="20">
        <f>Model!$W$21*((drdp!B14+drdp!K14)*'DEC-U'!$B14+(drdp!E14+drdp!N14)*'DEC-U'!$C14+(drdp!H14+drdp!Q14)*'DEC-U'!$D14)</f>
        <v>0</v>
      </c>
      <c r="F14" s="20">
        <f>Model!$W$21*((drdp!C14+drdp!L14)*'DEC-U'!$B14+(drdp!F14+drdp!O14)*'DEC-U'!$C14+(drdp!I14+drdp!R14)*'DEC-U'!$D14)</f>
        <v>0</v>
      </c>
      <c r="G14" s="20">
        <f>Model!$W$21*((drdp!D14+drdp!M14)*'DEC-U'!$B14+(drdp!G14+drdp!P14)*'DEC-U'!$C14+(drdp!J14+drdp!S14)*'DEC-U'!$D14)</f>
        <v>0</v>
      </c>
      <c r="H14" s="18">
        <f>Model!$W$21*((drdp!B14)*'DEC-U'!$B14+(drdp!E14)*'DEC-U'!$C14+(drdp!H14)*'DEC-U'!$D14)</f>
        <v>0</v>
      </c>
      <c r="I14" s="18">
        <f>Model!$W$21*((drdp!C14)*'DEC-U'!$B14+(drdp!F14)*'DEC-U'!$C14+(drdp!I14)*'DEC-U'!$D14)</f>
        <v>0</v>
      </c>
      <c r="J14" s="18">
        <f>Model!$W$21*((drdp!D14)*'DEC-U'!$B14+(drdp!G14)*'DEC-U'!$C14+(drdp!J14)*'DEC-U'!$D14)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v>1</v>
      </c>
      <c r="E15" s="20">
        <f>Model!$W$21*((drdp!B15+drdp!K15)*'DEC-U'!$B15+(drdp!E15+drdp!N15)*'DEC-U'!$C15+(drdp!H15+drdp!Q15)*'DEC-U'!$D15)</f>
        <v>0</v>
      </c>
      <c r="F15" s="20">
        <f>Model!$W$21*((drdp!C15+drdp!L15)*'DEC-U'!$B15+(drdp!F15+drdp!O15)*'DEC-U'!$C15+(drdp!I15+drdp!R15)*'DEC-U'!$D15)</f>
        <v>0</v>
      </c>
      <c r="G15" s="20">
        <f>Model!$W$21*((drdp!D15+drdp!M15)*'DEC-U'!$B15+(drdp!G15+drdp!P15)*'DEC-U'!$C15+(drdp!J15+drdp!S15)*'DEC-U'!$D15)</f>
        <v>0</v>
      </c>
      <c r="H15" s="18">
        <f>Model!$W$21*((drdp!B15)*'DEC-U'!$B15+(drdp!E15)*'DEC-U'!$C15+(drdp!H15)*'DEC-U'!$D15)</f>
        <v>0</v>
      </c>
      <c r="I15" s="18">
        <f>Model!$W$21*((drdp!C15)*'DEC-U'!$B15+(drdp!F15)*'DEC-U'!$C15+(drdp!I15)*'DEC-U'!$D15)</f>
        <v>0</v>
      </c>
      <c r="J15" s="18">
        <f>Model!$W$21*((drdp!D15)*'DEC-U'!$B15+(drdp!G15)*'DEC-U'!$C15+(drdp!J15)*'DEC-U'!$D15)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v>1</v>
      </c>
      <c r="E16" s="20">
        <f>Model!$W$21*((drdp!B16+drdp!K16)*'DEC-U'!$B16+(drdp!E16+drdp!N16)*'DEC-U'!$C16+(drdp!H16+drdp!Q16)*'DEC-U'!$D16)</f>
        <v>0</v>
      </c>
      <c r="F16" s="20">
        <f>Model!$W$21*((drdp!C16+drdp!L16)*'DEC-U'!$B16+(drdp!F16+drdp!O16)*'DEC-U'!$C16+(drdp!I16+drdp!R16)*'DEC-U'!$D16)</f>
        <v>0</v>
      </c>
      <c r="G16" s="20">
        <f>Model!$W$21*((drdp!D16+drdp!M16)*'DEC-U'!$B16+(drdp!G16+drdp!P16)*'DEC-U'!$C16+(drdp!J16+drdp!S16)*'DEC-U'!$D16)</f>
        <v>0</v>
      </c>
      <c r="H16" s="18">
        <f>Model!$W$21*((drdp!B16)*'DEC-U'!$B16+(drdp!E16)*'DEC-U'!$C16+(drdp!H16)*'DEC-U'!$D16)</f>
        <v>0</v>
      </c>
      <c r="I16" s="18">
        <f>Model!$W$21*((drdp!C16)*'DEC-U'!$B16+(drdp!F16)*'DEC-U'!$C16+(drdp!I16)*'DEC-U'!$D16)</f>
        <v>0</v>
      </c>
      <c r="J16" s="18">
        <f>Model!$W$21*((drdp!D16)*'DEC-U'!$B16+(drdp!G16)*'DEC-U'!$C16+(drdp!J16)*'DEC-U'!$D16)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v>1</v>
      </c>
      <c r="E17" s="20">
        <f>Model!$W$21*((drdp!B17+drdp!K17)*'DEC-U'!$B17+(drdp!E17+drdp!N17)*'DEC-U'!$C17+(drdp!H17+drdp!Q17)*'DEC-U'!$D17)</f>
        <v>0</v>
      </c>
      <c r="F17" s="20">
        <f>Model!$W$21*((drdp!C17+drdp!L17)*'DEC-U'!$B17+(drdp!F17+drdp!O17)*'DEC-U'!$C17+(drdp!I17+drdp!R17)*'DEC-U'!$D17)</f>
        <v>0</v>
      </c>
      <c r="G17" s="20">
        <f>Model!$W$21*((drdp!D17+drdp!M17)*'DEC-U'!$B17+(drdp!G17+drdp!P17)*'DEC-U'!$C17+(drdp!J17+drdp!S17)*'DEC-U'!$D17)</f>
        <v>0</v>
      </c>
      <c r="H17" s="18">
        <f>Model!$W$21*((drdp!B17)*'DEC-U'!$B17+(drdp!E17)*'DEC-U'!$C17+(drdp!H17)*'DEC-U'!$D17)</f>
        <v>0</v>
      </c>
      <c r="I17" s="18">
        <f>Model!$W$21*((drdp!C17)*'DEC-U'!$B17+(drdp!F17)*'DEC-U'!$C17+(drdp!I17)*'DEC-U'!$D17)</f>
        <v>0</v>
      </c>
      <c r="J17" s="18">
        <f>Model!$W$21*((drdp!D17)*'DEC-U'!$B17+(drdp!G17)*'DEC-U'!$C17+(drdp!J17)*'DEC-U'!$D17)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v>1</v>
      </c>
      <c r="E18" s="20">
        <f>Model!$W$21*((drdp!B18+drdp!K18)*'DEC-U'!$B18+(drdp!E18+drdp!N18)*'DEC-U'!$C18+(drdp!H18+drdp!Q18)*'DEC-U'!$D18)</f>
        <v>0</v>
      </c>
      <c r="F18" s="20">
        <f>Model!$W$21*((drdp!C18+drdp!L18)*'DEC-U'!$B18+(drdp!F18+drdp!O18)*'DEC-U'!$C18+(drdp!I18+drdp!R18)*'DEC-U'!$D18)</f>
        <v>0</v>
      </c>
      <c r="G18" s="20">
        <f>Model!$W$21*((drdp!D18+drdp!M18)*'DEC-U'!$B18+(drdp!G18+drdp!P18)*'DEC-U'!$C18+(drdp!J18+drdp!S18)*'DEC-U'!$D18)</f>
        <v>0</v>
      </c>
      <c r="H18" s="18">
        <f>Model!$W$21*((drdp!B18)*'DEC-U'!$B18+(drdp!E18)*'DEC-U'!$C18+(drdp!H18)*'DEC-U'!$D18)</f>
        <v>0</v>
      </c>
      <c r="I18" s="18">
        <f>Model!$W$21*((drdp!C18)*'DEC-U'!$B18+(drdp!F18)*'DEC-U'!$C18+(drdp!I18)*'DEC-U'!$D18)</f>
        <v>0</v>
      </c>
      <c r="J18" s="18">
        <f>Model!$W$21*((drdp!D18)*'DEC-U'!$B18+(drdp!G18)*'DEC-U'!$C18+(drdp!J18)*'DEC-U'!$D18)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v>1</v>
      </c>
      <c r="E19" s="20">
        <f>Model!$W$21*((drdp!B19+drdp!K19)*'DEC-U'!$B19+(drdp!E19+drdp!N19)*'DEC-U'!$C19+(drdp!H19+drdp!Q19)*'DEC-U'!$D19)</f>
        <v>0</v>
      </c>
      <c r="F19" s="20">
        <f>Model!$W$21*((drdp!C19+drdp!L19)*'DEC-U'!$B19+(drdp!F19+drdp!O19)*'DEC-U'!$C19+(drdp!I19+drdp!R19)*'DEC-U'!$D19)</f>
        <v>0</v>
      </c>
      <c r="G19" s="20">
        <f>Model!$W$21*((drdp!D19+drdp!M19)*'DEC-U'!$B19+(drdp!G19+drdp!P19)*'DEC-U'!$C19+(drdp!J19+drdp!S19)*'DEC-U'!$D19)</f>
        <v>0</v>
      </c>
      <c r="H19" s="18">
        <f>Model!$W$21*((drdp!B19)*'DEC-U'!$B19+(drdp!E19)*'DEC-U'!$C19+(drdp!H19)*'DEC-U'!$D19)</f>
        <v>0</v>
      </c>
      <c r="I19" s="18">
        <f>Model!$W$21*((drdp!C19)*'DEC-U'!$B19+(drdp!F19)*'DEC-U'!$C19+(drdp!I19)*'DEC-U'!$D19)</f>
        <v>0</v>
      </c>
      <c r="J19" s="18">
        <f>Model!$W$21*((drdp!D19)*'DEC-U'!$B19+(drdp!G19)*'DEC-U'!$C19+(drdp!J19)*'DEC-U'!$D19)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v>1</v>
      </c>
      <c r="E20" s="20">
        <f>Model!$W$21*((drdp!B20+drdp!K20)*'DEC-U'!$B20+(drdp!E20+drdp!N20)*'DEC-U'!$C20+(drdp!H20+drdp!Q20)*'DEC-U'!$D20)</f>
        <v>0</v>
      </c>
      <c r="F20" s="20">
        <f>Model!$W$21*((drdp!C20+drdp!L20)*'DEC-U'!$B20+(drdp!F20+drdp!O20)*'DEC-U'!$C20+(drdp!I20+drdp!R20)*'DEC-U'!$D20)</f>
        <v>0</v>
      </c>
      <c r="G20" s="20">
        <f>Model!$W$21*((drdp!D20+drdp!M20)*'DEC-U'!$B20+(drdp!G20+drdp!P20)*'DEC-U'!$C20+(drdp!J20+drdp!S20)*'DEC-U'!$D20)</f>
        <v>0</v>
      </c>
      <c r="H20" s="18">
        <f>Model!$W$21*((drdp!B20)*'DEC-U'!$B20+(drdp!E20)*'DEC-U'!$C20+(drdp!H20)*'DEC-U'!$D20)</f>
        <v>0</v>
      </c>
      <c r="I20" s="18">
        <f>Model!$W$21*((drdp!C20)*'DEC-U'!$B20+(drdp!F20)*'DEC-U'!$C20+(drdp!I20)*'DEC-U'!$D20)</f>
        <v>0</v>
      </c>
      <c r="J20" s="18">
        <f>Model!$W$21*((drdp!D20)*'DEC-U'!$B20+(drdp!G20)*'DEC-U'!$C20+(drdp!J20)*'DEC-U'!$D20)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v>1</v>
      </c>
      <c r="E21" s="20">
        <f>Model!$W$21*((drdp!B21+drdp!K21)*'DEC-U'!$B21+(drdp!E21+drdp!N21)*'DEC-U'!$C21+(drdp!H21+drdp!Q21)*'DEC-U'!$D21)</f>
        <v>0</v>
      </c>
      <c r="F21" s="20">
        <f>Model!$W$21*((drdp!C21+drdp!L21)*'DEC-U'!$B21+(drdp!F21+drdp!O21)*'DEC-U'!$C21+(drdp!I21+drdp!R21)*'DEC-U'!$D21)</f>
        <v>8.0903557011483928E-4</v>
      </c>
      <c r="G21" s="20">
        <f>Model!$W$21*((drdp!D21+drdp!M21)*'DEC-U'!$B21+(drdp!G21+drdp!P21)*'DEC-U'!$C21+(drdp!J21+drdp!S21)*'DEC-U'!$D21)</f>
        <v>0</v>
      </c>
      <c r="H21" s="18">
        <f>Model!$W$21*((drdp!B21)*'DEC-U'!$B21+(drdp!E21)*'DEC-U'!$C21+(drdp!H21)*'DEC-U'!$D21)</f>
        <v>0</v>
      </c>
      <c r="I21" s="18">
        <f>Model!$W$21*((drdp!C21)*'DEC-U'!$B21+(drdp!F21)*'DEC-U'!$C21+(drdp!I21)*'DEC-U'!$D21)</f>
        <v>2.0225889252870982E-4</v>
      </c>
      <c r="J21" s="18">
        <f>Model!$W$21*((drdp!D21)*'DEC-U'!$B21+(drdp!G21)*'DEC-U'!$C21+(drdp!J21)*'DEC-U'!$D21)</f>
        <v>0</v>
      </c>
      <c r="K21" s="21">
        <f>SUM(E$3:E20)+H21</f>
        <v>0</v>
      </c>
      <c r="L21" s="21">
        <f>SUM(F$3:F20)+I21</f>
        <v>2.0225889252870982E-4</v>
      </c>
      <c r="M21" s="21">
        <f>SUM(G$3:G20)+J21</f>
        <v>0</v>
      </c>
      <c r="N21" s="21"/>
      <c r="O21" s="21"/>
      <c r="P21" s="21"/>
      <c r="Q21" s="19">
        <f t="shared" si="1"/>
        <v>0</v>
      </c>
      <c r="R21" s="19">
        <f t="shared" si="1"/>
        <v>4.0908659606940188E-8</v>
      </c>
      <c r="S21" s="19">
        <f t="shared" si="1"/>
        <v>0</v>
      </c>
      <c r="T21" s="19">
        <f t="shared" si="2"/>
        <v>0</v>
      </c>
      <c r="U21" s="19">
        <f t="shared" si="3"/>
        <v>0</v>
      </c>
      <c r="V21" s="19">
        <f t="shared" si="4"/>
        <v>0</v>
      </c>
    </row>
    <row r="22" spans="1:22" x14ac:dyDescent="0.25">
      <c r="A22" s="26">
        <f>Wellpath!E22</f>
        <v>540</v>
      </c>
      <c r="B22" s="22">
        <v>0</v>
      </c>
      <c r="C22" s="22">
        <v>0</v>
      </c>
      <c r="D22" s="22">
        <v>1</v>
      </c>
      <c r="E22" s="20">
        <f>Model!$W$21*((drdp!B22+drdp!K22)*'DEC-U'!$B22+(drdp!E22+drdp!N22)*'DEC-U'!$C22+(drdp!H22+drdp!Q22)*'DEC-U'!$D22)</f>
        <v>0</v>
      </c>
      <c r="F22" s="20">
        <f>Model!$W$21*((drdp!C22+drdp!L22)*'DEC-U'!$B22+(drdp!F22+drdp!O22)*'DEC-U'!$C22+(drdp!I22+drdp!R22)*'DEC-U'!$D22)</f>
        <v>4.8662641548576791E-3</v>
      </c>
      <c r="G22" s="20">
        <f>Model!$W$21*((drdp!D22+drdp!M22)*'DEC-U'!$B22+(drdp!G22+drdp!P22)*'DEC-U'!$C22+(drdp!J22+drdp!S22)*'DEC-U'!$D22)</f>
        <v>0</v>
      </c>
      <c r="H22" s="18">
        <f>Model!$W$21*((drdp!B22)*'DEC-U'!$B22+(drdp!E22)*'DEC-U'!$C22+(drdp!H22)*'DEC-U'!$D22)</f>
        <v>0</v>
      </c>
      <c r="I22" s="18">
        <f>Model!$W$21*((drdp!C22)*'DEC-U'!$B22+(drdp!F22)*'DEC-U'!$C22+(drdp!I22)*'DEC-U'!$D22)</f>
        <v>2.4331320774288396E-3</v>
      </c>
      <c r="J22" s="18">
        <f>Model!$W$21*((drdp!D22)*'DEC-U'!$B22+(drdp!G22)*'DEC-U'!$C22+(drdp!J22)*'DEC-U'!$D22)</f>
        <v>0</v>
      </c>
      <c r="K22" s="21">
        <f>SUM(E$3:E21)+H22</f>
        <v>0</v>
      </c>
      <c r="L22" s="21">
        <f>SUM(F$3:F21)+I22</f>
        <v>3.2421676475436791E-3</v>
      </c>
      <c r="M22" s="21">
        <f>SUM(G$3:G21)+J22</f>
        <v>0</v>
      </c>
      <c r="N22" s="21"/>
      <c r="O22" s="21"/>
      <c r="P22" s="21"/>
      <c r="Q22" s="19">
        <f t="shared" si="1"/>
        <v>0</v>
      </c>
      <c r="R22" s="19">
        <f t="shared" si="1"/>
        <v>1.0511651054778914E-5</v>
      </c>
      <c r="S22" s="19">
        <f t="shared" si="1"/>
        <v>0</v>
      </c>
      <c r="T22" s="19">
        <f t="shared" si="2"/>
        <v>0</v>
      </c>
      <c r="U22" s="19">
        <f t="shared" si="3"/>
        <v>0</v>
      </c>
      <c r="V22" s="19">
        <f t="shared" si="4"/>
        <v>0</v>
      </c>
    </row>
    <row r="23" spans="1:22" x14ac:dyDescent="0.25">
      <c r="A23" s="26">
        <f>Wellpath!E23</f>
        <v>570</v>
      </c>
      <c r="B23" s="22">
        <v>0</v>
      </c>
      <c r="C23" s="22">
        <v>0</v>
      </c>
      <c r="D23" s="22">
        <v>1</v>
      </c>
      <c r="E23" s="20">
        <f>Model!$W$21*((drdp!B23+drdp!K23)*'DEC-U'!$B23+(drdp!E23+drdp!N23)*'DEC-U'!$C23+(drdp!H23+drdp!Q23)*'DEC-U'!$D23)</f>
        <v>0</v>
      </c>
      <c r="F23" s="20">
        <f>Model!$W$21*((drdp!C23+drdp!L23)*'DEC-U'!$B23+(drdp!F23+drdp!O23)*'DEC-U'!$C23+(drdp!I23+drdp!R23)*'DEC-U'!$D23)</f>
        <v>8.5097117441439545E-3</v>
      </c>
      <c r="G23" s="20">
        <f>Model!$W$21*((drdp!D23+drdp!M23)*'DEC-U'!$B23+(drdp!G23+drdp!P23)*'DEC-U'!$C23+(drdp!J23+drdp!S23)*'DEC-U'!$D23)</f>
        <v>0</v>
      </c>
      <c r="H23" s="18">
        <f>Model!$W$21*((drdp!B23)*'DEC-U'!$B23+(drdp!E23)*'DEC-U'!$C23+(drdp!H23)*'DEC-U'!$D23)</f>
        <v>0</v>
      </c>
      <c r="I23" s="18">
        <f>Model!$W$21*((drdp!C23)*'DEC-U'!$B23+(drdp!F23)*'DEC-U'!$C23+(drdp!I23)*'DEC-U'!$D23)</f>
        <v>4.2548558720719772E-3</v>
      </c>
      <c r="J23" s="18">
        <f>Model!$W$21*((drdp!D23)*'DEC-U'!$B23+(drdp!G23)*'DEC-U'!$C23+(drdp!J23)*'DEC-U'!$D23)</f>
        <v>0</v>
      </c>
      <c r="K23" s="21">
        <f>SUM(E$3:E22)+H23</f>
        <v>0</v>
      </c>
      <c r="L23" s="21">
        <f>SUM(F$3:F22)+I23</f>
        <v>9.9301555970444967E-3</v>
      </c>
      <c r="M23" s="21">
        <f>SUM(G$3:G22)+J23</f>
        <v>0</v>
      </c>
      <c r="N23" s="21"/>
      <c r="O23" s="21"/>
      <c r="P23" s="21"/>
      <c r="Q23" s="19">
        <f t="shared" si="1"/>
        <v>0</v>
      </c>
      <c r="R23" s="19">
        <f t="shared" si="1"/>
        <v>9.8607990181514147E-5</v>
      </c>
      <c r="S23" s="19">
        <f t="shared" si="1"/>
        <v>0</v>
      </c>
      <c r="T23" s="19">
        <f t="shared" si="2"/>
        <v>0</v>
      </c>
      <c r="U23" s="19">
        <f t="shared" si="3"/>
        <v>0</v>
      </c>
      <c r="V23" s="19">
        <f t="shared" si="4"/>
        <v>0</v>
      </c>
    </row>
    <row r="24" spans="1:22" x14ac:dyDescent="0.25">
      <c r="A24" s="26">
        <f>Wellpath!E24</f>
        <v>600</v>
      </c>
      <c r="B24" s="22">
        <v>0</v>
      </c>
      <c r="C24" s="22">
        <v>0</v>
      </c>
      <c r="D24" s="22">
        <v>1</v>
      </c>
      <c r="E24" s="20">
        <f>Model!$W$21*((drdp!B24+drdp!K24)*'DEC-U'!$B24+(drdp!E24+drdp!N24)*'DEC-U'!$C24+(drdp!H24+drdp!Q24)*'DEC-U'!$D24)</f>
        <v>0</v>
      </c>
      <c r="F24" s="20">
        <f>Model!$W$21*((drdp!C24+drdp!L24)*'DEC-U'!$B24+(drdp!F24+drdp!O24)*'DEC-U'!$C24+(drdp!I24+drdp!R24)*'DEC-U'!$D24)</f>
        <v>1.2136960613464856E-2</v>
      </c>
      <c r="G24" s="20">
        <f>Model!$W$21*((drdp!D24+drdp!M24)*'DEC-U'!$B24+(drdp!G24+drdp!P24)*'DEC-U'!$C24+(drdp!J24+drdp!S24)*'DEC-U'!$D24)</f>
        <v>0</v>
      </c>
      <c r="H24" s="18">
        <f>Model!$W$21*((drdp!B24)*'DEC-U'!$B24+(drdp!E24)*'DEC-U'!$C24+(drdp!H24)*'DEC-U'!$D24)</f>
        <v>0</v>
      </c>
      <c r="I24" s="18">
        <f>Model!$W$21*((drdp!C24)*'DEC-U'!$B24+(drdp!F24)*'DEC-U'!$C24+(drdp!I24)*'DEC-U'!$D24)</f>
        <v>6.0684803067324279E-3</v>
      </c>
      <c r="J24" s="18">
        <f>Model!$W$21*((drdp!D24)*'DEC-U'!$B24+(drdp!G24)*'DEC-U'!$C24+(drdp!J24)*'DEC-U'!$D24)</f>
        <v>0</v>
      </c>
      <c r="K24" s="21">
        <f>SUM(E$3:E23)+H24</f>
        <v>0</v>
      </c>
      <c r="L24" s="21">
        <f>SUM(F$3:F23)+I24</f>
        <v>2.0253491775848901E-2</v>
      </c>
      <c r="M24" s="21">
        <f>SUM(G$3:G23)+J24</f>
        <v>0</v>
      </c>
      <c r="N24" s="21"/>
      <c r="O24" s="21"/>
      <c r="P24" s="21"/>
      <c r="Q24" s="19">
        <f t="shared" si="1"/>
        <v>0</v>
      </c>
      <c r="R24" s="19">
        <f t="shared" si="1"/>
        <v>4.1020392911437906E-4</v>
      </c>
      <c r="S24" s="19">
        <f t="shared" si="1"/>
        <v>0</v>
      </c>
      <c r="T24" s="19">
        <f t="shared" si="2"/>
        <v>0</v>
      </c>
      <c r="U24" s="19">
        <f t="shared" si="3"/>
        <v>0</v>
      </c>
      <c r="V24" s="19">
        <f t="shared" si="4"/>
        <v>0</v>
      </c>
    </row>
    <row r="25" spans="1:22" x14ac:dyDescent="0.25">
      <c r="A25" s="26">
        <f>Wellpath!E25</f>
        <v>630</v>
      </c>
      <c r="B25" s="22">
        <v>0</v>
      </c>
      <c r="C25" s="22">
        <v>0</v>
      </c>
      <c r="D25" s="22">
        <v>1</v>
      </c>
      <c r="E25" s="20">
        <f>Model!$W$21*((drdp!B25+drdp!K25)*'DEC-U'!$B25+(drdp!E25+drdp!N25)*'DEC-U'!$C25+(drdp!H25+drdp!Q25)*'DEC-U'!$D25)</f>
        <v>0</v>
      </c>
      <c r="F25" s="20">
        <f>Model!$W$21*((drdp!C25+drdp!L25)*'DEC-U'!$B25+(drdp!F25+drdp!O25)*'DEC-U'!$C25+(drdp!I25+drdp!R25)*'DEC-U'!$D25)</f>
        <v>1.5741106088438279E-2</v>
      </c>
      <c r="G25" s="20">
        <f>Model!$W$21*((drdp!D25+drdp!M25)*'DEC-U'!$B25+(drdp!G25+drdp!P25)*'DEC-U'!$C25+(drdp!J25+drdp!S25)*'DEC-U'!$D25)</f>
        <v>0</v>
      </c>
      <c r="H25" s="18">
        <f>Model!$W$21*((drdp!B25)*'DEC-U'!$B25+(drdp!E25)*'DEC-U'!$C25+(drdp!H25)*'DEC-U'!$D25)</f>
        <v>0</v>
      </c>
      <c r="I25" s="18">
        <f>Model!$W$21*((drdp!C25)*'DEC-U'!$B25+(drdp!F25)*'DEC-U'!$C25+(drdp!I25)*'DEC-U'!$D25)</f>
        <v>7.8705530442191394E-3</v>
      </c>
      <c r="J25" s="18">
        <f>Model!$W$21*((drdp!D25)*'DEC-U'!$B25+(drdp!G25)*'DEC-U'!$C25+(drdp!J25)*'DEC-U'!$D25)</f>
        <v>0</v>
      </c>
      <c r="K25" s="21">
        <f>SUM(E$3:E24)+H25</f>
        <v>0</v>
      </c>
      <c r="L25" s="21">
        <f>SUM(F$3:F24)+I25</f>
        <v>3.4192525126800467E-2</v>
      </c>
      <c r="M25" s="21">
        <f>SUM(G$3:G24)+J25</f>
        <v>0</v>
      </c>
      <c r="N25" s="21"/>
      <c r="O25" s="21"/>
      <c r="P25" s="21"/>
      <c r="Q25" s="19">
        <f t="shared" si="1"/>
        <v>0</v>
      </c>
      <c r="R25" s="19">
        <f t="shared" si="1"/>
        <v>1.1691287745468812E-3</v>
      </c>
      <c r="S25" s="19">
        <f t="shared" si="1"/>
        <v>0</v>
      </c>
      <c r="T25" s="19">
        <f t="shared" si="2"/>
        <v>0</v>
      </c>
      <c r="U25" s="19">
        <f t="shared" si="3"/>
        <v>0</v>
      </c>
      <c r="V25" s="19">
        <f t="shared" si="4"/>
        <v>0</v>
      </c>
    </row>
    <row r="26" spans="1:22" x14ac:dyDescent="0.25">
      <c r="A26" s="26">
        <f>Wellpath!E26</f>
        <v>660</v>
      </c>
      <c r="B26" s="22">
        <v>0</v>
      </c>
      <c r="C26" s="22">
        <v>0</v>
      </c>
      <c r="D26" s="22">
        <v>1</v>
      </c>
      <c r="E26" s="20">
        <f>Model!$W$21*((drdp!B26+drdp!K26)*'DEC-U'!$B26+(drdp!E26+drdp!N26)*'DEC-U'!$C26+(drdp!H26+drdp!Q26)*'DEC-U'!$D26)</f>
        <v>0</v>
      </c>
      <c r="F26" s="20">
        <f>Model!$W$21*((drdp!C26+drdp!L26)*'DEC-U'!$B26+(drdp!F26+drdp!O26)*'DEC-U'!$C26+(drdp!I26+drdp!R26)*'DEC-U'!$D26)</f>
        <v>1.9315287473306377E-2</v>
      </c>
      <c r="G26" s="20">
        <f>Model!$W$21*((drdp!D26+drdp!M26)*'DEC-U'!$B26+(drdp!G26+drdp!P26)*'DEC-U'!$C26+(drdp!J26+drdp!S26)*'DEC-U'!$D26)</f>
        <v>0</v>
      </c>
      <c r="H26" s="18">
        <f>Model!$W$21*((drdp!B26)*'DEC-U'!$B26+(drdp!E26)*'DEC-U'!$C26+(drdp!H26)*'DEC-U'!$D26)</f>
        <v>0</v>
      </c>
      <c r="I26" s="18">
        <f>Model!$W$21*((drdp!C26)*'DEC-U'!$B26+(drdp!F26)*'DEC-U'!$C26+(drdp!I26)*'DEC-U'!$D26)</f>
        <v>9.6576437366531886E-3</v>
      </c>
      <c r="J26" s="18">
        <f>Model!$W$21*((drdp!D26)*'DEC-U'!$B26+(drdp!G26)*'DEC-U'!$C26+(drdp!J26)*'DEC-U'!$D26)</f>
        <v>0</v>
      </c>
      <c r="K26" s="21">
        <f>SUM(E$3:E25)+H26</f>
        <v>0</v>
      </c>
      <c r="L26" s="21">
        <f>SUM(F$3:F25)+I26</f>
        <v>5.1720721907672795E-2</v>
      </c>
      <c r="M26" s="21">
        <f>SUM(G$3:G25)+J26</f>
        <v>0</v>
      </c>
      <c r="N26" s="21"/>
      <c r="O26" s="21"/>
      <c r="P26" s="21"/>
      <c r="Q26" s="19">
        <f t="shared" si="1"/>
        <v>0</v>
      </c>
      <c r="R26" s="19">
        <f t="shared" si="1"/>
        <v>2.6750330746508244E-3</v>
      </c>
      <c r="S26" s="19">
        <f t="shared" si="1"/>
        <v>0</v>
      </c>
      <c r="T26" s="19">
        <f t="shared" si="2"/>
        <v>0</v>
      </c>
      <c r="U26" s="19">
        <f t="shared" si="3"/>
        <v>0</v>
      </c>
      <c r="V26" s="19">
        <f t="shared" si="4"/>
        <v>0</v>
      </c>
    </row>
    <row r="27" spans="1:22" x14ac:dyDescent="0.25">
      <c r="A27" s="26">
        <f>Wellpath!E27</f>
        <v>690</v>
      </c>
      <c r="B27" s="22">
        <v>0</v>
      </c>
      <c r="C27" s="22">
        <v>0</v>
      </c>
      <c r="D27" s="22">
        <v>1</v>
      </c>
      <c r="E27" s="20">
        <f>Model!$W$21*((drdp!B27+drdp!K27)*'DEC-U'!$B27+(drdp!E27+drdp!N27)*'DEC-U'!$C27+(drdp!H27+drdp!Q27)*'DEC-U'!$D27)</f>
        <v>0</v>
      </c>
      <c r="F27" s="20">
        <f>Model!$W$21*((drdp!C27+drdp!L27)*'DEC-U'!$B27+(drdp!F27+drdp!O27)*'DEC-U'!$C27+(drdp!I27+drdp!R27)*'DEC-U'!$D27)</f>
        <v>2.2852701110659863E-2</v>
      </c>
      <c r="G27" s="20">
        <f>Model!$W$21*((drdp!D27+drdp!M27)*'DEC-U'!$B27+(drdp!G27+drdp!P27)*'DEC-U'!$C27+(drdp!J27+drdp!S27)*'DEC-U'!$D27)</f>
        <v>0</v>
      </c>
      <c r="H27" s="18">
        <f>Model!$W$21*((drdp!B27)*'DEC-U'!$B27+(drdp!E27)*'DEC-U'!$C27+(drdp!H27)*'DEC-U'!$D27)</f>
        <v>0</v>
      </c>
      <c r="I27" s="18">
        <f>Model!$W$21*((drdp!C27)*'DEC-U'!$B27+(drdp!F27)*'DEC-U'!$C27+(drdp!I27)*'DEC-U'!$D27)</f>
        <v>1.1426350555329931E-2</v>
      </c>
      <c r="J27" s="18">
        <f>Model!$W$21*((drdp!D27)*'DEC-U'!$B27+(drdp!G27)*'DEC-U'!$C27+(drdp!J27)*'DEC-U'!$D27)</f>
        <v>0</v>
      </c>
      <c r="K27" s="21">
        <f>SUM(E$3:E26)+H27</f>
        <v>0</v>
      </c>
      <c r="L27" s="21">
        <f>SUM(F$3:F26)+I27</f>
        <v>7.2804716199655922E-2</v>
      </c>
      <c r="M27" s="21">
        <f>SUM(G$3:G26)+J27</f>
        <v>0</v>
      </c>
      <c r="N27" s="21"/>
      <c r="O27" s="21"/>
      <c r="P27" s="21"/>
      <c r="Q27" s="19">
        <f t="shared" si="1"/>
        <v>0</v>
      </c>
      <c r="R27" s="19">
        <f t="shared" si="1"/>
        <v>5.3005267009124417E-3</v>
      </c>
      <c r="S27" s="19">
        <f t="shared" si="1"/>
        <v>0</v>
      </c>
      <c r="T27" s="19">
        <f t="shared" si="2"/>
        <v>0</v>
      </c>
      <c r="U27" s="19">
        <f t="shared" si="3"/>
        <v>0</v>
      </c>
      <c r="V27" s="19">
        <f t="shared" si="4"/>
        <v>0</v>
      </c>
    </row>
    <row r="28" spans="1:22" x14ac:dyDescent="0.25">
      <c r="A28" s="26">
        <f>Wellpath!E28</f>
        <v>720</v>
      </c>
      <c r="B28" s="22">
        <v>0</v>
      </c>
      <c r="C28" s="22">
        <v>0</v>
      </c>
      <c r="D28" s="22">
        <v>1</v>
      </c>
      <c r="E28" s="20">
        <f>Model!$W$21*((drdp!B28+drdp!K28)*'DEC-U'!$B28+(drdp!E28+drdp!N28)*'DEC-U'!$C28+(drdp!H28+drdp!Q28)*'DEC-U'!$D28)</f>
        <v>0</v>
      </c>
      <c r="F28" s="20">
        <f>Model!$W$21*((drdp!C28+drdp!L28)*'DEC-U'!$B28+(drdp!F28+drdp!O28)*'DEC-U'!$C28+(drdp!I28+drdp!R28)*'DEC-U'!$D28)</f>
        <v>2.6346613332586578E-2</v>
      </c>
      <c r="G28" s="20">
        <f>Model!$W$21*((drdp!D28+drdp!M28)*'DEC-U'!$B28+(drdp!G28+drdp!P28)*'DEC-U'!$C28+(drdp!J28+drdp!S28)*'DEC-U'!$D28)</f>
        <v>0</v>
      </c>
      <c r="H28" s="18">
        <f>Model!$W$21*((drdp!B28)*'DEC-U'!$B28+(drdp!E28)*'DEC-U'!$C28+(drdp!H28)*'DEC-U'!$D28)</f>
        <v>0</v>
      </c>
      <c r="I28" s="18">
        <f>Model!$W$21*((drdp!C28)*'DEC-U'!$B28+(drdp!F28)*'DEC-U'!$C28+(drdp!I28)*'DEC-U'!$D28)</f>
        <v>1.3173306666293289E-2</v>
      </c>
      <c r="J28" s="18">
        <f>Model!$W$21*((drdp!D28)*'DEC-U'!$B28+(drdp!G28)*'DEC-U'!$C28+(drdp!J28)*'DEC-U'!$D28)</f>
        <v>0</v>
      </c>
      <c r="K28" s="21">
        <f>SUM(E$3:E27)+H28</f>
        <v>0</v>
      </c>
      <c r="L28" s="21">
        <f>SUM(F$3:F27)+I28</f>
        <v>9.7404373421279139E-2</v>
      </c>
      <c r="M28" s="21">
        <f>SUM(G$3:G27)+J28</f>
        <v>0</v>
      </c>
      <c r="N28" s="21"/>
      <c r="O28" s="21"/>
      <c r="P28" s="21"/>
      <c r="Q28" s="19">
        <f t="shared" si="1"/>
        <v>0</v>
      </c>
      <c r="R28" s="19">
        <f t="shared" si="1"/>
        <v>9.48761196159199E-3</v>
      </c>
      <c r="S28" s="19">
        <f t="shared" si="1"/>
        <v>0</v>
      </c>
      <c r="T28" s="19">
        <f t="shared" si="2"/>
        <v>0</v>
      </c>
      <c r="U28" s="19">
        <f t="shared" si="3"/>
        <v>0</v>
      </c>
      <c r="V28" s="19">
        <f t="shared" si="4"/>
        <v>0</v>
      </c>
    </row>
    <row r="29" spans="1:22" x14ac:dyDescent="0.25">
      <c r="A29" s="26">
        <f>Wellpath!E29</f>
        <v>750</v>
      </c>
      <c r="B29" s="22">
        <v>0</v>
      </c>
      <c r="C29" s="22">
        <v>0</v>
      </c>
      <c r="D29" s="22">
        <v>1</v>
      </c>
      <c r="E29" s="20">
        <f>Model!$W$21*((drdp!B29+drdp!K29)*'DEC-U'!$B29+(drdp!E29+drdp!N29)*'DEC-U'!$C29+(drdp!H29+drdp!Q29)*'DEC-U'!$D29)</f>
        <v>0</v>
      </c>
      <c r="F29" s="20">
        <f>Model!$W$21*((drdp!C29+drdp!L29)*'DEC-U'!$B29+(drdp!F29+drdp!O29)*'DEC-U'!$C29+(drdp!I29+drdp!R29)*'DEC-U'!$D29)</f>
        <v>2.9790373278591114E-2</v>
      </c>
      <c r="G29" s="20">
        <f>Model!$W$21*((drdp!D29+drdp!M29)*'DEC-U'!$B29+(drdp!G29+drdp!P29)*'DEC-U'!$C29+(drdp!J29+drdp!S29)*'DEC-U'!$D29)</f>
        <v>0</v>
      </c>
      <c r="H29" s="18">
        <f>Model!$W$21*((drdp!B29)*'DEC-U'!$B29+(drdp!E29)*'DEC-U'!$C29+(drdp!H29)*'DEC-U'!$D29)</f>
        <v>0</v>
      </c>
      <c r="I29" s="18">
        <f>Model!$W$21*((drdp!C29)*'DEC-U'!$B29+(drdp!F29)*'DEC-U'!$C29+(drdp!I29)*'DEC-U'!$D29)</f>
        <v>1.4895186639295557E-2</v>
      </c>
      <c r="J29" s="18">
        <f>Model!$W$21*((drdp!D29)*'DEC-U'!$B29+(drdp!G29)*'DEC-U'!$C29+(drdp!J29)*'DEC-U'!$D29)</f>
        <v>0</v>
      </c>
      <c r="K29" s="21">
        <f>SUM(E$3:E28)+H29</f>
        <v>0</v>
      </c>
      <c r="L29" s="21">
        <f>SUM(F$3:F28)+I29</f>
        <v>0.12547286672686797</v>
      </c>
      <c r="M29" s="21">
        <f>SUM(G$3:G28)+J29</f>
        <v>0</v>
      </c>
      <c r="N29" s="21"/>
      <c r="O29" s="21"/>
      <c r="P29" s="21"/>
      <c r="Q29" s="19">
        <f t="shared" si="1"/>
        <v>0</v>
      </c>
      <c r="R29" s="19">
        <f t="shared" si="1"/>
        <v>1.5743440284658371E-2</v>
      </c>
      <c r="S29" s="19">
        <f t="shared" si="1"/>
        <v>0</v>
      </c>
      <c r="T29" s="19">
        <f t="shared" si="2"/>
        <v>0</v>
      </c>
      <c r="U29" s="19">
        <f t="shared" si="3"/>
        <v>0</v>
      </c>
      <c r="V29" s="19">
        <f t="shared" si="4"/>
        <v>0</v>
      </c>
    </row>
    <row r="30" spans="1:22" x14ac:dyDescent="0.25">
      <c r="A30" s="26">
        <f>Wellpath!E30</f>
        <v>780</v>
      </c>
      <c r="B30" s="22">
        <v>0</v>
      </c>
      <c r="C30" s="22">
        <v>0</v>
      </c>
      <c r="D30" s="22">
        <v>1</v>
      </c>
      <c r="E30" s="20">
        <f>Model!$W$21*((drdp!B30+drdp!K30)*'DEC-U'!$B30+(drdp!E30+drdp!N30)*'DEC-U'!$C30+(drdp!H30+drdp!Q30)*'DEC-U'!$D30)</f>
        <v>0</v>
      </c>
      <c r="F30" s="20">
        <f>Model!$W$21*((drdp!C30+drdp!L30)*'DEC-U'!$B30+(drdp!F30+drdp!O30)*'DEC-U'!$C30+(drdp!I30+drdp!R30)*'DEC-U'!$D30)</f>
        <v>3.3177425555885723E-2</v>
      </c>
      <c r="G30" s="20">
        <f>Model!$W$21*((drdp!D30+drdp!M30)*'DEC-U'!$B30+(drdp!G30+drdp!P30)*'DEC-U'!$C30+(drdp!J30+drdp!S30)*'DEC-U'!$D30)</f>
        <v>0</v>
      </c>
      <c r="H30" s="18">
        <f>Model!$W$21*((drdp!B30)*'DEC-U'!$B30+(drdp!E30)*'DEC-U'!$C30+(drdp!H30)*'DEC-U'!$D30)</f>
        <v>0</v>
      </c>
      <c r="I30" s="18">
        <f>Model!$W$21*((drdp!C30)*'DEC-U'!$B30+(drdp!F30)*'DEC-U'!$C30+(drdp!I30)*'DEC-U'!$D30)</f>
        <v>1.6588712777942861E-2</v>
      </c>
      <c r="J30" s="18">
        <f>Model!$W$21*((drdp!D30)*'DEC-U'!$B30+(drdp!G30)*'DEC-U'!$C30+(drdp!J30)*'DEC-U'!$D30)</f>
        <v>0</v>
      </c>
      <c r="K30" s="21">
        <f>SUM(E$3:E29)+H30</f>
        <v>0</v>
      </c>
      <c r="L30" s="21">
        <f>SUM(F$3:F29)+I30</f>
        <v>0.15695676614410639</v>
      </c>
      <c r="M30" s="21">
        <f>SUM(G$3:G29)+J30</f>
        <v>0</v>
      </c>
      <c r="N30" s="21"/>
      <c r="O30" s="21"/>
      <c r="P30" s="21"/>
      <c r="Q30" s="19">
        <f t="shared" si="1"/>
        <v>0</v>
      </c>
      <c r="R30" s="19">
        <f t="shared" si="1"/>
        <v>2.4635426438415702E-2</v>
      </c>
      <c r="S30" s="19">
        <f t="shared" si="1"/>
        <v>0</v>
      </c>
      <c r="T30" s="19">
        <f t="shared" si="2"/>
        <v>0</v>
      </c>
      <c r="U30" s="19">
        <f t="shared" si="3"/>
        <v>0</v>
      </c>
      <c r="V30" s="19">
        <f t="shared" si="4"/>
        <v>0</v>
      </c>
    </row>
    <row r="31" spans="1:22" x14ac:dyDescent="0.25">
      <c r="A31" s="26">
        <f>Wellpath!E31</f>
        <v>810</v>
      </c>
      <c r="B31" s="22">
        <v>0</v>
      </c>
      <c r="C31" s="22">
        <v>0</v>
      </c>
      <c r="D31" s="22">
        <v>1</v>
      </c>
      <c r="E31" s="20">
        <f>Model!$W$21*((drdp!B31+drdp!K31)*'DEC-U'!$B31+(drdp!E31+drdp!N31)*'DEC-U'!$C31+(drdp!H31+drdp!Q31)*'DEC-U'!$D31)</f>
        <v>0</v>
      </c>
      <c r="F31" s="20">
        <f>Model!$W$21*((drdp!C31+drdp!L31)*'DEC-U'!$B31+(drdp!F31+drdp!O31)*'DEC-U'!$C31+(drdp!I31+drdp!R31)*'DEC-U'!$D31)</f>
        <v>3.6501322717953102E-2</v>
      </c>
      <c r="G31" s="20">
        <f>Model!$W$21*((drdp!D31+drdp!M31)*'DEC-U'!$B31+(drdp!G31+drdp!P31)*'DEC-U'!$C31+(drdp!J31+drdp!S31)*'DEC-U'!$D31)</f>
        <v>0</v>
      </c>
      <c r="H31" s="18">
        <f>Model!$W$21*((drdp!B31)*'DEC-U'!$B31+(drdp!E31)*'DEC-U'!$C31+(drdp!H31)*'DEC-U'!$D31)</f>
        <v>0</v>
      </c>
      <c r="I31" s="18">
        <f>Model!$W$21*((drdp!C31)*'DEC-U'!$B31+(drdp!F31)*'DEC-U'!$C31+(drdp!I31)*'DEC-U'!$D31)</f>
        <v>1.8250661358976551E-2</v>
      </c>
      <c r="J31" s="18">
        <f>Model!$W$21*((drdp!D31)*'DEC-U'!$B31+(drdp!G31)*'DEC-U'!$C31+(drdp!J31)*'DEC-U'!$D31)</f>
        <v>0</v>
      </c>
      <c r="K31" s="21">
        <f>SUM(E$3:E30)+H31</f>
        <v>0</v>
      </c>
      <c r="L31" s="21">
        <f>SUM(F$3:F30)+I31</f>
        <v>0.19179614028102579</v>
      </c>
      <c r="M31" s="21">
        <f>SUM(G$3:G30)+J31</f>
        <v>0</v>
      </c>
      <c r="N31" s="21"/>
      <c r="O31" s="21"/>
      <c r="P31" s="21"/>
      <c r="Q31" s="19">
        <f t="shared" si="1"/>
        <v>0</v>
      </c>
      <c r="R31" s="19">
        <f t="shared" si="1"/>
        <v>3.678575942669892E-2</v>
      </c>
      <c r="S31" s="19">
        <f t="shared" si="1"/>
        <v>0</v>
      </c>
      <c r="T31" s="19">
        <f t="shared" si="2"/>
        <v>0</v>
      </c>
      <c r="U31" s="19">
        <f t="shared" si="3"/>
        <v>0</v>
      </c>
      <c r="V31" s="19">
        <f t="shared" si="4"/>
        <v>0</v>
      </c>
    </row>
    <row r="32" spans="1:22" x14ac:dyDescent="0.25">
      <c r="A32" s="26">
        <f>Wellpath!E32</f>
        <v>840</v>
      </c>
      <c r="B32" s="22">
        <v>0</v>
      </c>
      <c r="C32" s="22">
        <v>0</v>
      </c>
      <c r="D32" s="22">
        <v>1</v>
      </c>
      <c r="E32" s="20">
        <f>Model!$W$21*((drdp!B32+drdp!K32)*'DEC-U'!$B32+(drdp!E32+drdp!N32)*'DEC-U'!$C32+(drdp!H32+drdp!Q32)*'DEC-U'!$D32)</f>
        <v>0</v>
      </c>
      <c r="F32" s="20">
        <f>Model!$W$21*((drdp!C32+drdp!L32)*'DEC-U'!$B32+(drdp!F32+drdp!O32)*'DEC-U'!$C32+(drdp!I32+drdp!R32)*'DEC-U'!$D32)</f>
        <v>3.9755737537627296E-2</v>
      </c>
      <c r="G32" s="20">
        <f>Model!$W$21*((drdp!D32+drdp!M32)*'DEC-U'!$B32+(drdp!G32+drdp!P32)*'DEC-U'!$C32+(drdp!J32+drdp!S32)*'DEC-U'!$D32)</f>
        <v>0</v>
      </c>
      <c r="H32" s="18">
        <f>Model!$W$21*((drdp!B32)*'DEC-U'!$B32+(drdp!E32)*'DEC-U'!$C32+(drdp!H32)*'DEC-U'!$D32)</f>
        <v>0</v>
      </c>
      <c r="I32" s="18">
        <f>Model!$W$21*((drdp!C32)*'DEC-U'!$B32+(drdp!F32)*'DEC-U'!$C32+(drdp!I32)*'DEC-U'!$D32)</f>
        <v>1.9877868768813648E-2</v>
      </c>
      <c r="J32" s="18">
        <f>Model!$W$21*((drdp!D32)*'DEC-U'!$B32+(drdp!G32)*'DEC-U'!$C32+(drdp!J32)*'DEC-U'!$D32)</f>
        <v>0</v>
      </c>
      <c r="K32" s="21">
        <f>SUM(E$3:E31)+H32</f>
        <v>0</v>
      </c>
      <c r="L32" s="21">
        <f>SUM(F$3:F31)+I32</f>
        <v>0.22992467040881598</v>
      </c>
      <c r="M32" s="21">
        <f>SUM(G$3:G31)+J32</f>
        <v>0</v>
      </c>
      <c r="N32" s="21"/>
      <c r="O32" s="21"/>
      <c r="P32" s="21"/>
      <c r="Q32" s="19">
        <f t="shared" si="1"/>
        <v>0</v>
      </c>
      <c r="R32" s="19">
        <f t="shared" si="1"/>
        <v>5.2865354062602656E-2</v>
      </c>
      <c r="S32" s="19">
        <f t="shared" si="1"/>
        <v>0</v>
      </c>
      <c r="T32" s="19">
        <f t="shared" si="2"/>
        <v>0</v>
      </c>
      <c r="U32" s="19">
        <f t="shared" si="3"/>
        <v>0</v>
      </c>
      <c r="V32" s="19">
        <f t="shared" si="4"/>
        <v>0</v>
      </c>
    </row>
    <row r="33" spans="1:23" x14ac:dyDescent="0.25">
      <c r="A33" s="26">
        <f>Wellpath!E33</f>
        <v>870</v>
      </c>
      <c r="B33" s="22">
        <v>0</v>
      </c>
      <c r="C33" s="22">
        <v>0</v>
      </c>
      <c r="D33" s="22">
        <v>1</v>
      </c>
      <c r="E33" s="20">
        <f>Model!$W$21*((drdp!B33+drdp!K33)*'DEC-U'!$B33+(drdp!E33+drdp!N33)*'DEC-U'!$C33+(drdp!H33+drdp!Q33)*'DEC-U'!$D33)</f>
        <v>0</v>
      </c>
      <c r="F33" s="20">
        <f>Model!$W$21*((drdp!C33+drdp!L33)*'DEC-U'!$B33+(drdp!F33+drdp!O33)*'DEC-U'!$C33+(drdp!I33+drdp!R33)*'DEC-U'!$D33)</f>
        <v>4.2934475051330204E-2</v>
      </c>
      <c r="G33" s="20">
        <f>Model!$W$21*((drdp!D33+drdp!M33)*'DEC-U'!$B33+(drdp!G33+drdp!P33)*'DEC-U'!$C33+(drdp!J33+drdp!S33)*'DEC-U'!$D33)</f>
        <v>0</v>
      </c>
      <c r="H33" s="18">
        <f>Model!$W$21*((drdp!B33)*'DEC-U'!$B33+(drdp!E33)*'DEC-U'!$C33+(drdp!H33)*'DEC-U'!$D33)</f>
        <v>0</v>
      </c>
      <c r="I33" s="18">
        <f>Model!$W$21*((drdp!C33)*'DEC-U'!$B33+(drdp!F33)*'DEC-U'!$C33+(drdp!I33)*'DEC-U'!$D33)</f>
        <v>2.1467237525665102E-2</v>
      </c>
      <c r="J33" s="18">
        <f>Model!$W$21*((drdp!D33)*'DEC-U'!$B33+(drdp!G33)*'DEC-U'!$C33+(drdp!J33)*'DEC-U'!$D33)</f>
        <v>0</v>
      </c>
      <c r="K33" s="21">
        <f>SUM(E$3:E32)+H33</f>
        <v>0</v>
      </c>
      <c r="L33" s="21">
        <f>SUM(F$3:F32)+I33</f>
        <v>0.27126977670329472</v>
      </c>
      <c r="M33" s="21">
        <f>SUM(G$3:G32)+J33</f>
        <v>0</v>
      </c>
      <c r="N33" s="21"/>
      <c r="O33" s="21"/>
      <c r="P33" s="21"/>
      <c r="Q33" s="19">
        <f t="shared" si="1"/>
        <v>0</v>
      </c>
      <c r="R33" s="19">
        <f t="shared" si="1"/>
        <v>7.3587291752655382E-2</v>
      </c>
      <c r="S33" s="19">
        <f t="shared" si="1"/>
        <v>0</v>
      </c>
      <c r="T33" s="19">
        <f t="shared" si="2"/>
        <v>0</v>
      </c>
      <c r="U33" s="19">
        <f t="shared" si="3"/>
        <v>0</v>
      </c>
      <c r="V33" s="19">
        <f t="shared" si="4"/>
        <v>0</v>
      </c>
    </row>
    <row r="34" spans="1:23" x14ac:dyDescent="0.25">
      <c r="A34" s="26">
        <f>Wellpath!E34</f>
        <v>900</v>
      </c>
      <c r="B34" s="22">
        <v>0</v>
      </c>
      <c r="C34" s="22">
        <v>0</v>
      </c>
      <c r="D34" s="22">
        <v>1</v>
      </c>
      <c r="E34" s="20">
        <f>Model!$W$21*((drdp!B34+drdp!K34)*'DEC-U'!$B34+(drdp!E34+drdp!N34)*'DEC-U'!$C34+(drdp!H34+drdp!Q34)*'DEC-U'!$D34)</f>
        <v>0</v>
      </c>
      <c r="F34" s="20">
        <f>Model!$W$21*((drdp!C34+drdp!L34)*'DEC-U'!$B34+(drdp!F34+drdp!O34)*'DEC-U'!$C34+(drdp!I34+drdp!R34)*'DEC-U'!$D34)</f>
        <v>4.6031484351536874E-2</v>
      </c>
      <c r="G34" s="20">
        <f>Model!$W$21*((drdp!D34+drdp!M34)*'DEC-U'!$B34+(drdp!G34+drdp!P34)*'DEC-U'!$C34+(drdp!J34+drdp!S34)*'DEC-U'!$D34)</f>
        <v>0</v>
      </c>
      <c r="H34" s="18">
        <f>Model!$W$21*((drdp!B34)*'DEC-U'!$B34+(drdp!E34)*'DEC-U'!$C34+(drdp!H34)*'DEC-U'!$D34)</f>
        <v>0</v>
      </c>
      <c r="I34" s="18">
        <f>Model!$W$21*((drdp!C34)*'DEC-U'!$B34+(drdp!F34)*'DEC-U'!$C34+(drdp!I34)*'DEC-U'!$D34)</f>
        <v>2.3015742175768437E-2</v>
      </c>
      <c r="J34" s="18">
        <f>Model!$W$21*((drdp!D34)*'DEC-U'!$B34+(drdp!G34)*'DEC-U'!$C34+(drdp!J34)*'DEC-U'!$D34)</f>
        <v>0</v>
      </c>
      <c r="K34" s="21">
        <f>SUM(E$3:E33)+H34</f>
        <v>0</v>
      </c>
      <c r="L34" s="21">
        <f>SUM(F$3:F33)+I34</f>
        <v>0.31575275640472827</v>
      </c>
      <c r="M34" s="21">
        <f>SUM(G$3:G33)+J34</f>
        <v>0</v>
      </c>
      <c r="N34" s="21"/>
      <c r="O34" s="21"/>
      <c r="P34" s="21"/>
      <c r="Q34" s="19">
        <f t="shared" si="1"/>
        <v>0</v>
      </c>
      <c r="R34" s="19">
        <f t="shared" si="1"/>
        <v>9.9699803177183674E-2</v>
      </c>
      <c r="S34" s="19">
        <f t="shared" si="1"/>
        <v>0</v>
      </c>
      <c r="T34" s="19">
        <f t="shared" si="2"/>
        <v>0</v>
      </c>
      <c r="U34" s="19">
        <f t="shared" si="3"/>
        <v>0</v>
      </c>
      <c r="V34" s="19">
        <f t="shared" si="4"/>
        <v>0</v>
      </c>
    </row>
    <row r="35" spans="1:23" x14ac:dyDescent="0.25">
      <c r="A35" s="26">
        <f>Wellpath!E35</f>
        <v>930</v>
      </c>
      <c r="B35" s="22">
        <v>0</v>
      </c>
      <c r="C35" s="22">
        <v>0</v>
      </c>
      <c r="D35" s="22">
        <v>1</v>
      </c>
      <c r="E35" s="20">
        <f>Model!$W$21*((drdp!B35+drdp!K35)*'DEC-U'!$B35+(drdp!E35+drdp!N35)*'DEC-U'!$C35+(drdp!H35+drdp!Q35)*'DEC-U'!$D35)</f>
        <v>0</v>
      </c>
      <c r="F35" s="20">
        <f>Model!$W$21*((drdp!C35+drdp!L35)*'DEC-U'!$B35+(drdp!F35+drdp!O35)*'DEC-U'!$C35+(drdp!I35+drdp!R35)*'DEC-U'!$D35)</f>
        <v>4.9040870105021846E-2</v>
      </c>
      <c r="G35" s="20">
        <f>Model!$W$21*((drdp!D35+drdp!M35)*'DEC-U'!$B35+(drdp!G35+drdp!P35)*'DEC-U'!$C35+(drdp!J35+drdp!S35)*'DEC-U'!$D35)</f>
        <v>0</v>
      </c>
      <c r="H35" s="18">
        <f>Model!$W$21*((drdp!B35)*'DEC-U'!$B35+(drdp!E35)*'DEC-U'!$C35+(drdp!H35)*'DEC-U'!$D35)</f>
        <v>0</v>
      </c>
      <c r="I35" s="18">
        <f>Model!$W$21*((drdp!C35)*'DEC-U'!$B35+(drdp!F35)*'DEC-U'!$C35+(drdp!I35)*'DEC-U'!$D35)</f>
        <v>2.4520435052510923E-2</v>
      </c>
      <c r="J35" s="18">
        <f>Model!$W$21*((drdp!D35)*'DEC-U'!$B35+(drdp!G35)*'DEC-U'!$C35+(drdp!J35)*'DEC-U'!$D35)</f>
        <v>0</v>
      </c>
      <c r="K35" s="21">
        <f>SUM(E$3:E34)+H35</f>
        <v>0</v>
      </c>
      <c r="L35" s="21">
        <f>SUM(F$3:F34)+I35</f>
        <v>0.36328893363300763</v>
      </c>
      <c r="M35" s="21">
        <f>SUM(G$3:G34)+J35</f>
        <v>0</v>
      </c>
      <c r="N35" s="21"/>
      <c r="O35" s="21"/>
      <c r="P35" s="21"/>
      <c r="Q35" s="19">
        <f t="shared" si="1"/>
        <v>0</v>
      </c>
      <c r="R35" s="19">
        <f t="shared" si="1"/>
        <v>0.13197884930020781</v>
      </c>
      <c r="S35" s="19">
        <f t="shared" si="1"/>
        <v>0</v>
      </c>
      <c r="T35" s="19">
        <f t="shared" si="2"/>
        <v>0</v>
      </c>
      <c r="U35" s="19">
        <f t="shared" si="3"/>
        <v>0</v>
      </c>
      <c r="V35" s="19">
        <f t="shared" si="4"/>
        <v>0</v>
      </c>
    </row>
    <row r="36" spans="1:23" x14ac:dyDescent="0.25">
      <c r="A36" s="26">
        <f>Wellpath!E36</f>
        <v>960</v>
      </c>
      <c r="B36" s="22">
        <v>0</v>
      </c>
      <c r="C36" s="22">
        <v>0</v>
      </c>
      <c r="D36" s="22">
        <v>1</v>
      </c>
      <c r="E36" s="20">
        <f>Model!$W$21*((drdp!B36+drdp!K36)*'DEC-U'!$B36+(drdp!E36+drdp!N36)*'DEC-U'!$C36+(drdp!H36+drdp!Q36)*'DEC-U'!$D36)</f>
        <v>0</v>
      </c>
      <c r="F36" s="20">
        <f>Model!$W$21*((drdp!C36+drdp!L36)*'DEC-U'!$B36+(drdp!F36+drdp!O36)*'DEC-U'!$C36+(drdp!I36+drdp!R36)*'DEC-U'!$D36)</f>
        <v>5.1956903774961073E-2</v>
      </c>
      <c r="G36" s="20">
        <f>Model!$W$21*((drdp!D36+drdp!M36)*'DEC-U'!$B36+(drdp!G36+drdp!P36)*'DEC-U'!$C36+(drdp!J36+drdp!S36)*'DEC-U'!$D36)</f>
        <v>0</v>
      </c>
      <c r="H36" s="18">
        <f>Model!$W$21*((drdp!B36)*'DEC-U'!$B36+(drdp!E36)*'DEC-U'!$C36+(drdp!H36)*'DEC-U'!$D36)</f>
        <v>0</v>
      </c>
      <c r="I36" s="18">
        <f>Model!$W$21*((drdp!C36)*'DEC-U'!$B36+(drdp!F36)*'DEC-U'!$C36+(drdp!I36)*'DEC-U'!$D36)</f>
        <v>2.5978451887480537E-2</v>
      </c>
      <c r="J36" s="18">
        <f>Model!$W$21*((drdp!D36)*'DEC-U'!$B36+(drdp!G36)*'DEC-U'!$C36+(drdp!J36)*'DEC-U'!$D36)</f>
        <v>0</v>
      </c>
      <c r="K36" s="21">
        <f>SUM(E$3:E35)+H36</f>
        <v>0</v>
      </c>
      <c r="L36" s="21">
        <f>SUM(F$3:F35)+I36</f>
        <v>0.41378782057299907</v>
      </c>
      <c r="M36" s="21">
        <f>SUM(G$3:G35)+J36</f>
        <v>0</v>
      </c>
      <c r="N36" s="21"/>
      <c r="O36" s="21"/>
      <c r="P36" s="21"/>
      <c r="Q36" s="19">
        <f t="shared" si="1"/>
        <v>0</v>
      </c>
      <c r="R36" s="19">
        <f t="shared" si="1"/>
        <v>0.17122036045455247</v>
      </c>
      <c r="S36" s="19">
        <f t="shared" si="1"/>
        <v>0</v>
      </c>
      <c r="T36" s="19">
        <f t="shared" si="2"/>
        <v>0</v>
      </c>
      <c r="U36" s="19">
        <f t="shared" si="3"/>
        <v>0</v>
      </c>
      <c r="V36" s="19">
        <f t="shared" si="4"/>
        <v>0</v>
      </c>
    </row>
    <row r="37" spans="1:23" x14ac:dyDescent="0.25">
      <c r="A37" s="26">
        <f>Wellpath!E37</f>
        <v>990</v>
      </c>
      <c r="B37" s="22">
        <v>0</v>
      </c>
      <c r="C37" s="22">
        <v>0</v>
      </c>
      <c r="D37" s="22">
        <v>1</v>
      </c>
      <c r="E37" s="20">
        <f>Model!$W$21*((drdp!B37+drdp!K37)*'DEC-U'!$B37+(drdp!E37+drdp!N37)*'DEC-U'!$C37+(drdp!H37+drdp!Q37)*'DEC-U'!$D37)</f>
        <v>0</v>
      </c>
      <c r="F37" s="20">
        <f>Model!$W$21*((drdp!C37+drdp!L37)*'DEC-U'!$B37+(drdp!F37+drdp!O37)*'DEC-U'!$C37+(drdp!I37+drdp!R37)*'DEC-U'!$D37)</f>
        <v>5.4774034525527301E-2</v>
      </c>
      <c r="G37" s="20">
        <f>Model!$W$21*((drdp!D37+drdp!M37)*'DEC-U'!$B37+(drdp!G37+drdp!P37)*'DEC-U'!$C37+(drdp!J37+drdp!S37)*'DEC-U'!$D37)</f>
        <v>0</v>
      </c>
      <c r="H37" s="18">
        <f>Model!$W$21*((drdp!B37)*'DEC-U'!$B37+(drdp!E37)*'DEC-U'!$C37+(drdp!H37)*'DEC-U'!$D37)</f>
        <v>0</v>
      </c>
      <c r="I37" s="18">
        <f>Model!$W$21*((drdp!C37)*'DEC-U'!$B37+(drdp!F37)*'DEC-U'!$C37+(drdp!I37)*'DEC-U'!$D37)</f>
        <v>2.7387017262763651E-2</v>
      </c>
      <c r="J37" s="18">
        <f>Model!$W$21*((drdp!D37)*'DEC-U'!$B37+(drdp!G37)*'DEC-U'!$C37+(drdp!J37)*'DEC-U'!$D37)</f>
        <v>0</v>
      </c>
      <c r="K37" s="21">
        <f>SUM(E$3:E36)+H37</f>
        <v>0</v>
      </c>
      <c r="L37" s="21">
        <f>SUM(F$3:F36)+I37</f>
        <v>0.46715328972324327</v>
      </c>
      <c r="M37" s="21">
        <f>SUM(G$3:G36)+J37</f>
        <v>0</v>
      </c>
      <c r="N37" s="21"/>
      <c r="O37" s="21"/>
      <c r="P37" s="21"/>
      <c r="Q37" s="19">
        <f t="shared" si="1"/>
        <v>0</v>
      </c>
      <c r="R37" s="19">
        <f t="shared" si="1"/>
        <v>0.21823219609924846</v>
      </c>
      <c r="S37" s="19">
        <f t="shared" si="1"/>
        <v>0</v>
      </c>
      <c r="T37" s="19">
        <f t="shared" si="2"/>
        <v>0</v>
      </c>
      <c r="U37" s="19">
        <f t="shared" si="3"/>
        <v>0</v>
      </c>
      <c r="V37" s="19">
        <f t="shared" si="4"/>
        <v>0</v>
      </c>
    </row>
    <row r="38" spans="1:23" x14ac:dyDescent="0.25">
      <c r="A38" s="26">
        <f>Wellpath!E38</f>
        <v>1020</v>
      </c>
      <c r="B38" s="22">
        <v>0</v>
      </c>
      <c r="C38" s="22">
        <v>0</v>
      </c>
      <c r="D38" s="22">
        <v>1</v>
      </c>
      <c r="E38" s="20">
        <f>Model!$W$21*((drdp!B38+drdp!K38)*'DEC-U'!$B38+(drdp!E38+drdp!N38)*'DEC-U'!$C38+(drdp!H38+drdp!Q38)*'DEC-U'!$D38)</f>
        <v>0</v>
      </c>
      <c r="F38" s="20">
        <f>Model!$W$21*((drdp!C38+drdp!L38)*'DEC-U'!$B38+(drdp!F38+drdp!O38)*'DEC-U'!$C38+(drdp!I38+drdp!R38)*'DEC-U'!$D38)</f>
        <v>5.7486899788221586E-2</v>
      </c>
      <c r="G38" s="20">
        <f>Model!$W$21*((drdp!D38+drdp!M38)*'DEC-U'!$B38+(drdp!G38+drdp!P38)*'DEC-U'!$C38+(drdp!J38+drdp!S38)*'DEC-U'!$D38)</f>
        <v>0</v>
      </c>
      <c r="H38" s="18">
        <f>Model!$W$21*((drdp!B38)*'DEC-U'!$B38+(drdp!E38)*'DEC-U'!$C38+(drdp!H38)*'DEC-U'!$D38)</f>
        <v>0</v>
      </c>
      <c r="I38" s="18">
        <f>Model!$W$21*((drdp!C38)*'DEC-U'!$B38+(drdp!F38)*'DEC-U'!$C38+(drdp!I38)*'DEC-U'!$D38)</f>
        <v>2.8743449894110793E-2</v>
      </c>
      <c r="J38" s="18">
        <f>Model!$W$21*((drdp!D38)*'DEC-U'!$B38+(drdp!G38)*'DEC-U'!$C38+(drdp!J38)*'DEC-U'!$D38)</f>
        <v>0</v>
      </c>
      <c r="K38" s="21">
        <f>SUM(E$3:E37)+H38</f>
        <v>0</v>
      </c>
      <c r="L38" s="21">
        <f>SUM(F$3:F37)+I38</f>
        <v>0.52328375688011775</v>
      </c>
      <c r="M38" s="21">
        <f>SUM(G$3:G37)+J38</f>
        <v>0</v>
      </c>
      <c r="N38" s="21"/>
      <c r="O38" s="21"/>
      <c r="P38" s="21"/>
      <c r="Q38" s="19">
        <f t="shared" si="1"/>
        <v>0</v>
      </c>
      <c r="R38" s="19">
        <f t="shared" si="1"/>
        <v>0.27382589021457016</v>
      </c>
      <c r="S38" s="19">
        <f t="shared" si="1"/>
        <v>0</v>
      </c>
      <c r="T38" s="19">
        <f t="shared" si="2"/>
        <v>0</v>
      </c>
      <c r="U38" s="19">
        <f t="shared" si="3"/>
        <v>0</v>
      </c>
      <c r="V38" s="19">
        <f t="shared" si="4"/>
        <v>0</v>
      </c>
    </row>
    <row r="39" spans="1:23" x14ac:dyDescent="0.25">
      <c r="A39" s="26">
        <f>Wellpath!E39</f>
        <v>1050</v>
      </c>
      <c r="B39" s="22">
        <v>0</v>
      </c>
      <c r="C39" s="22">
        <v>0</v>
      </c>
      <c r="D39" s="22">
        <v>1</v>
      </c>
      <c r="E39" s="20">
        <f>Model!$W$21*((drdp!B39+drdp!K39)*'DEC-U'!$B39+(drdp!E39+drdp!N39)*'DEC-U'!$C39+(drdp!H39+drdp!Q39)*'DEC-U'!$D39)</f>
        <v>0</v>
      </c>
      <c r="F39" s="20">
        <f>Model!$W$21*((drdp!C39+drdp!L39)*'DEC-U'!$B39+(drdp!F39+drdp!O39)*'DEC-U'!$C39+(drdp!I39+drdp!R39)*'DEC-U'!$D39)</f>
        <v>6.0090335469827186E-2</v>
      </c>
      <c r="G39" s="20">
        <f>Model!$W$21*((drdp!D39+drdp!M39)*'DEC-U'!$B39+(drdp!G39+drdp!P39)*'DEC-U'!$C39+(drdp!J39+drdp!S39)*'DEC-U'!$D39)</f>
        <v>0</v>
      </c>
      <c r="H39" s="18">
        <f>Model!$W$21*((drdp!B39)*'DEC-U'!$B39+(drdp!E39)*'DEC-U'!$C39+(drdp!H39)*'DEC-U'!$D39)</f>
        <v>0</v>
      </c>
      <c r="I39" s="18">
        <f>Model!$W$21*((drdp!C39)*'DEC-U'!$B39+(drdp!F39)*'DEC-U'!$C39+(drdp!I39)*'DEC-U'!$D39)</f>
        <v>3.0045167734913593E-2</v>
      </c>
      <c r="J39" s="18">
        <f>Model!$W$21*((drdp!D39)*'DEC-U'!$B39+(drdp!G39)*'DEC-U'!$C39+(drdp!J39)*'DEC-U'!$D39)</f>
        <v>0</v>
      </c>
      <c r="K39" s="21">
        <f>SUM(E$3:E38)+H39</f>
        <v>0</v>
      </c>
      <c r="L39" s="21">
        <f>SUM(F$3:F38)+I39</f>
        <v>0.58207237450914218</v>
      </c>
      <c r="M39" s="21">
        <f>SUM(G$3:G38)+J39</f>
        <v>0</v>
      </c>
      <c r="N39" s="21"/>
      <c r="O39" s="21"/>
      <c r="P39" s="21"/>
      <c r="Q39" s="19">
        <f t="shared" si="1"/>
        <v>0</v>
      </c>
      <c r="R39" s="19">
        <f t="shared" si="1"/>
        <v>0.33880824916671104</v>
      </c>
      <c r="S39" s="19">
        <f t="shared" si="1"/>
        <v>0</v>
      </c>
      <c r="T39" s="19">
        <f t="shared" si="2"/>
        <v>0</v>
      </c>
      <c r="U39" s="19">
        <f t="shared" si="3"/>
        <v>0</v>
      </c>
      <c r="V39" s="19">
        <f t="shared" si="4"/>
        <v>0</v>
      </c>
    </row>
    <row r="40" spans="1:23" x14ac:dyDescent="0.25">
      <c r="A40" s="26">
        <f>Wellpath!E40</f>
        <v>1080</v>
      </c>
      <c r="B40" s="22">
        <v>0</v>
      </c>
      <c r="C40" s="22">
        <v>0</v>
      </c>
      <c r="D40" s="22">
        <v>1</v>
      </c>
      <c r="E40" s="20">
        <f>Model!$W$21*((drdp!B40+drdp!K40)*'DEC-U'!$B40+(drdp!E40+drdp!N40)*'DEC-U'!$C40+(drdp!H40+drdp!Q40)*'DEC-U'!$D40)</f>
        <v>0</v>
      </c>
      <c r="F40" s="20">
        <f>Model!$W$21*((drdp!C40+drdp!L40)*'DEC-U'!$B40+(drdp!F40+drdp!O40)*'DEC-U'!$C40+(drdp!I40+drdp!R40)*'DEC-U'!$D40)</f>
        <v>5.2149488152128796E-2</v>
      </c>
      <c r="G40" s="20">
        <f>Model!$W$21*((drdp!D40+drdp!M40)*'DEC-U'!$B40+(drdp!G40+drdp!P40)*'DEC-U'!$C40+(drdp!J40+drdp!S40)*'DEC-U'!$D40)</f>
        <v>0</v>
      </c>
      <c r="H40" s="18">
        <f>Model!$W$21*((drdp!B40)*'DEC-U'!$B40+(drdp!E40)*'DEC-U'!$C40+(drdp!H40)*'DEC-U'!$D40)</f>
        <v>0</v>
      </c>
      <c r="I40" s="18">
        <f>Model!$W$21*((drdp!C40)*'DEC-U'!$B40+(drdp!F40)*'DEC-U'!$C40+(drdp!I40)*'DEC-U'!$D40)</f>
        <v>3.1289692891277282E-2</v>
      </c>
      <c r="J40" s="18">
        <f>Model!$W$21*((drdp!D40)*'DEC-U'!$B40+(drdp!G40)*'DEC-U'!$C40+(drdp!J40)*'DEC-U'!$D40)</f>
        <v>0</v>
      </c>
      <c r="K40" s="21">
        <f>SUM(E$3:E39)+H40</f>
        <v>0</v>
      </c>
      <c r="L40" s="21">
        <f>SUM(F$3:F39)+I40</f>
        <v>0.64340723513533304</v>
      </c>
      <c r="M40" s="21">
        <f>SUM(G$3:G39)+J40</f>
        <v>0</v>
      </c>
      <c r="N40" s="21"/>
      <c r="O40" s="21"/>
      <c r="P40" s="21"/>
      <c r="Q40" s="19">
        <f t="shared" si="1"/>
        <v>0</v>
      </c>
      <c r="R40" s="19">
        <f t="shared" si="1"/>
        <v>0.41397287022449375</v>
      </c>
      <c r="S40" s="19">
        <f t="shared" si="1"/>
        <v>0</v>
      </c>
      <c r="T40" s="19">
        <f t="shared" si="2"/>
        <v>0</v>
      </c>
      <c r="U40" s="19">
        <f t="shared" si="3"/>
        <v>0</v>
      </c>
      <c r="V40" s="19">
        <f t="shared" si="4"/>
        <v>0</v>
      </c>
    </row>
    <row r="41" spans="1:23" x14ac:dyDescent="0.25">
      <c r="A41" s="26">
        <f>Wellpath!E41</f>
        <v>1100</v>
      </c>
      <c r="B41" s="22">
        <v>0</v>
      </c>
      <c r="C41" s="22">
        <v>0</v>
      </c>
      <c r="D41" s="22">
        <v>1</v>
      </c>
      <c r="E41" s="20">
        <f>Model!$W$21*((drdp!B41+drdp!K41)*'DEC-U'!$B41+(drdp!E41+drdp!N41)*'DEC-U'!$C41+(drdp!H41+drdp!Q41)*'DEC-U'!$D41)</f>
        <v>0</v>
      </c>
      <c r="F41" s="20">
        <f>Model!$W$21*((drdp!C41+drdp!L41)*'DEC-U'!$B41+(drdp!F41+drdp!O41)*'DEC-U'!$C41+(drdp!I41+drdp!R41)*'DEC-U'!$D41)</f>
        <v>3.2087994597678207E-2</v>
      </c>
      <c r="G41" s="20">
        <f>Model!$W$21*((drdp!D41+drdp!M41)*'DEC-U'!$B41+(drdp!G41+drdp!P41)*'DEC-U'!$C41+(drdp!J41+drdp!S41)*'DEC-U'!$D41)</f>
        <v>0</v>
      </c>
      <c r="H41" s="18">
        <f>Model!$W$21*((drdp!B41)*'DEC-U'!$B41+(drdp!E41)*'DEC-U'!$C41+(drdp!H41)*'DEC-U'!$D41)</f>
        <v>0</v>
      </c>
      <c r="I41" s="18">
        <f>Model!$W$21*((drdp!C41)*'DEC-U'!$B41+(drdp!F41)*'DEC-U'!$C41+(drdp!I41)*'DEC-U'!$D41)</f>
        <v>2.1391996398452139E-2</v>
      </c>
      <c r="J41" s="18">
        <f>Model!$W$21*((drdp!D41)*'DEC-U'!$B41+(drdp!G41)*'DEC-U'!$C41+(drdp!J41)*'DEC-U'!$D41)</f>
        <v>0</v>
      </c>
      <c r="K41" s="21">
        <f>SUM(E$3:E40)+H41</f>
        <v>0</v>
      </c>
      <c r="L41" s="21">
        <f>SUM(F$3:F40)+I41</f>
        <v>0.68565902679463675</v>
      </c>
      <c r="M41" s="21">
        <f>SUM(G$3:G40)+J41</f>
        <v>0</v>
      </c>
      <c r="N41" s="21"/>
      <c r="O41" s="21"/>
      <c r="P41" s="21"/>
      <c r="Q41" s="19">
        <f t="shared" si="1"/>
        <v>0</v>
      </c>
      <c r="R41" s="19">
        <f t="shared" si="1"/>
        <v>0.47012830102496839</v>
      </c>
      <c r="S41" s="19">
        <f t="shared" si="1"/>
        <v>0</v>
      </c>
      <c r="T41" s="19">
        <f t="shared" si="2"/>
        <v>0</v>
      </c>
      <c r="U41" s="19">
        <f t="shared" si="3"/>
        <v>0</v>
      </c>
      <c r="V41" s="19">
        <f t="shared" si="4"/>
        <v>0</v>
      </c>
    </row>
    <row r="42" spans="1:23" x14ac:dyDescent="0.25">
      <c r="A42" s="26">
        <f>Wellpath!E42</f>
        <v>1110</v>
      </c>
      <c r="B42" s="22">
        <v>0</v>
      </c>
      <c r="C42" s="22">
        <v>0</v>
      </c>
      <c r="D42" s="22">
        <v>1</v>
      </c>
      <c r="E42" s="20">
        <f>Model!$W$21*((drdp!B42+drdp!K42)*'DEC-U'!$B42+(drdp!E42+drdp!N42)*'DEC-U'!$C42+(drdp!H42+drdp!Q42)*'DEC-U'!$D42)</f>
        <v>0</v>
      </c>
      <c r="F42" s="20">
        <f>Model!$W$21*((drdp!C42+drdp!L42)*'DEC-U'!$B42+(drdp!F42+drdp!O42)*'DEC-U'!$C42+(drdp!I42+drdp!R42)*'DEC-U'!$D42)</f>
        <v>4.2783992796904279E-2</v>
      </c>
      <c r="G42" s="20">
        <f>Model!$W$21*((drdp!D42+drdp!M42)*'DEC-U'!$B42+(drdp!G42+drdp!P42)*'DEC-U'!$C42+(drdp!J42+drdp!S42)*'DEC-U'!$D42)</f>
        <v>0</v>
      </c>
      <c r="H42" s="18">
        <f>Model!$W$21*((drdp!B42)*'DEC-U'!$B42+(drdp!E42)*'DEC-U'!$C42+(drdp!H42)*'DEC-U'!$D42)</f>
        <v>0</v>
      </c>
      <c r="I42" s="18">
        <f>Model!$W$21*((drdp!C42)*'DEC-U'!$B42+(drdp!F42)*'DEC-U'!$C42+(drdp!I42)*'DEC-U'!$D42)</f>
        <v>1.069599819922607E-2</v>
      </c>
      <c r="J42" s="18">
        <f>Model!$W$21*((drdp!D42)*'DEC-U'!$B42+(drdp!G42)*'DEC-U'!$C42+(drdp!J42)*'DEC-U'!$D42)</f>
        <v>0</v>
      </c>
      <c r="K42" s="21">
        <f>SUM(E$3:E41)+H42</f>
        <v>0</v>
      </c>
      <c r="L42" s="21">
        <f>SUM(F$3:F41)+I42</f>
        <v>0.70705102319308888</v>
      </c>
      <c r="M42" s="21">
        <f>SUM(G$3:G41)+J42</f>
        <v>0</v>
      </c>
      <c r="N42" s="21"/>
      <c r="O42" s="21"/>
      <c r="P42" s="21"/>
      <c r="Q42" s="19">
        <f t="shared" si="1"/>
        <v>0</v>
      </c>
      <c r="R42" s="19">
        <f t="shared" si="1"/>
        <v>0.49992114939839388</v>
      </c>
      <c r="S42" s="19">
        <f t="shared" si="1"/>
        <v>0</v>
      </c>
      <c r="T42" s="19">
        <f t="shared" si="2"/>
        <v>0</v>
      </c>
      <c r="U42" s="19">
        <f t="shared" si="3"/>
        <v>0</v>
      </c>
      <c r="V42" s="19">
        <f t="shared" si="4"/>
        <v>0</v>
      </c>
    </row>
    <row r="43" spans="1:23" x14ac:dyDescent="0.25">
      <c r="A43" s="26">
        <f>Wellpath!E43</f>
        <v>1140</v>
      </c>
      <c r="B43" s="22">
        <v>0</v>
      </c>
      <c r="C43" s="22">
        <v>0</v>
      </c>
      <c r="D43" s="22">
        <v>1</v>
      </c>
      <c r="E43" s="20">
        <f>Model!$W$21*((drdp!B43+drdp!K43)*'DEC-U'!$B43+(drdp!E43+drdp!N43)*'DEC-U'!$C43+(drdp!H43+drdp!Q43)*'DEC-U'!$D43)</f>
        <v>0</v>
      </c>
      <c r="F43" s="20">
        <f>Model!$W$21*((drdp!C43+drdp!L43)*'DEC-U'!$B43+(drdp!F43+drdp!O43)*'DEC-U'!$C43+(drdp!I43+drdp!R43)*'DEC-U'!$D43)</f>
        <v>6.4175989195356414E-2</v>
      </c>
      <c r="G43" s="20">
        <f>Model!$W$21*((drdp!D43+drdp!M43)*'DEC-U'!$B43+(drdp!G43+drdp!P43)*'DEC-U'!$C43+(drdp!J43+drdp!S43)*'DEC-U'!$D43)</f>
        <v>0</v>
      </c>
      <c r="H43" s="18">
        <f>Model!$W$21*((drdp!B43)*'DEC-U'!$B43+(drdp!E43)*'DEC-U'!$C43+(drdp!H43)*'DEC-U'!$D43)</f>
        <v>0</v>
      </c>
      <c r="I43" s="18">
        <f>Model!$W$21*((drdp!C43)*'DEC-U'!$B43+(drdp!F43)*'DEC-U'!$C43+(drdp!I43)*'DEC-U'!$D43)</f>
        <v>3.2087994597678207E-2</v>
      </c>
      <c r="J43" s="18">
        <f>Model!$W$21*((drdp!D43)*'DEC-U'!$B43+(drdp!G43)*'DEC-U'!$C43+(drdp!J43)*'DEC-U'!$D43)</f>
        <v>0</v>
      </c>
      <c r="K43" s="21">
        <f>SUM(E$3:E42)+H43</f>
        <v>0</v>
      </c>
      <c r="L43" s="21">
        <f>SUM(F$3:F42)+I43</f>
        <v>0.77122701238844527</v>
      </c>
      <c r="M43" s="21">
        <f>SUM(G$3:G42)+J43</f>
        <v>0</v>
      </c>
      <c r="N43" s="21"/>
      <c r="O43" s="21"/>
      <c r="P43" s="21"/>
      <c r="Q43" s="19">
        <f t="shared" si="1"/>
        <v>0</v>
      </c>
      <c r="R43" s="19">
        <f t="shared" si="1"/>
        <v>0.59479110463760709</v>
      </c>
      <c r="S43" s="19">
        <f t="shared" si="1"/>
        <v>0</v>
      </c>
      <c r="T43" s="19">
        <f t="shared" si="2"/>
        <v>0</v>
      </c>
      <c r="U43" s="19">
        <f t="shared" si="3"/>
        <v>0</v>
      </c>
      <c r="V43" s="19">
        <f t="shared" si="4"/>
        <v>0</v>
      </c>
      <c r="W43" s="10" t="s">
        <v>62</v>
      </c>
    </row>
    <row r="44" spans="1:23" s="36" customFormat="1" x14ac:dyDescent="0.25">
      <c r="A44" s="26">
        <f>Wellpath!E44</f>
        <v>1170</v>
      </c>
      <c r="B44" s="22">
        <v>0</v>
      </c>
      <c r="C44" s="22">
        <v>0</v>
      </c>
      <c r="D44" s="22">
        <v>1</v>
      </c>
      <c r="E44" s="20">
        <f>Model!$W$21*((drdp!B44+drdp!K44)*'DEC-U'!$B44+(drdp!E44+drdp!N44)*'DEC-U'!$C44+(drdp!H44+drdp!Q44)*'DEC-U'!$D44)</f>
        <v>0</v>
      </c>
      <c r="F44" s="20">
        <f>Model!$W$21*((drdp!C44+drdp!L44)*'DEC-U'!$B44+(drdp!F44+drdp!O44)*'DEC-U'!$C44+(drdp!I44+drdp!R44)*'DEC-U'!$D44)</f>
        <v>6.4175989195356414E-2</v>
      </c>
      <c r="G44" s="20">
        <f>Model!$W$21*((drdp!D44+drdp!M44)*'DEC-U'!$B44+(drdp!G44+drdp!P44)*'DEC-U'!$C44+(drdp!J44+drdp!S44)*'DEC-U'!$D44)</f>
        <v>0</v>
      </c>
      <c r="H44" s="32">
        <f>Model!$W$21*((drdp!B44)*'DEC-U'!$B44+(drdp!E44)*'DEC-U'!$C44+(drdp!H44)*'DEC-U'!$D44)</f>
        <v>0</v>
      </c>
      <c r="I44" s="32">
        <f>Model!$W$21*((drdp!C44)*'DEC-U'!$B44+(drdp!F44)*'DEC-U'!$C44+(drdp!I44)*'DEC-U'!$D44)</f>
        <v>3.2087994597678207E-2</v>
      </c>
      <c r="J44" s="32">
        <f>Model!$W$21*((drdp!D44)*'DEC-U'!$B44+(drdp!G44)*'DEC-U'!$C44+(drdp!J44)*'DEC-U'!$D44)</f>
        <v>0</v>
      </c>
      <c r="K44" s="34">
        <f>SUM(E$3:E43)+H44</f>
        <v>0</v>
      </c>
      <c r="L44" s="34">
        <f>SUM(F$3:F43)+I44</f>
        <v>0.83540300158380165</v>
      </c>
      <c r="M44" s="34">
        <f>SUM(G$3:G43)+J44</f>
        <v>0</v>
      </c>
      <c r="N44" s="34"/>
      <c r="O44" s="34"/>
      <c r="P44" s="34"/>
      <c r="Q44" s="35">
        <f t="shared" si="1"/>
        <v>0</v>
      </c>
      <c r="R44" s="35">
        <f t="shared" si="1"/>
        <v>0.69789817505522533</v>
      </c>
      <c r="S44" s="35">
        <f t="shared" si="1"/>
        <v>0</v>
      </c>
      <c r="T44" s="35">
        <f t="shared" si="2"/>
        <v>0</v>
      </c>
      <c r="U44" s="35">
        <f t="shared" si="3"/>
        <v>0</v>
      </c>
      <c r="V44" s="35">
        <f t="shared" si="4"/>
        <v>0</v>
      </c>
    </row>
    <row r="45" spans="1:23" x14ac:dyDescent="0.25">
      <c r="A45" s="26">
        <f>Wellpath!E45</f>
        <v>1200</v>
      </c>
      <c r="B45" s="22">
        <v>0</v>
      </c>
      <c r="C45" s="22">
        <v>0</v>
      </c>
      <c r="D45" s="22">
        <v>1</v>
      </c>
      <c r="E45" s="20">
        <f>Model!$W$21*((drdp!B45+drdp!K45)*'DEC-U'!$B45+(drdp!E45+drdp!N45)*'DEC-U'!$C45+(drdp!H45+drdp!Q45)*'DEC-U'!$D45)</f>
        <v>0</v>
      </c>
      <c r="F45" s="20">
        <f>Model!$W$21*((drdp!C45+drdp!L45)*'DEC-U'!$B45+(drdp!F45+drdp!O45)*'DEC-U'!$C45+(drdp!I45+drdp!R45)*'DEC-U'!$D45)</f>
        <v>6.4175989195356414E-2</v>
      </c>
      <c r="G45" s="20">
        <f>Model!$W$21*((drdp!D45+drdp!M45)*'DEC-U'!$B45+(drdp!G45+drdp!P45)*'DEC-U'!$C45+(drdp!J45+drdp!S45)*'DEC-U'!$D45)</f>
        <v>0</v>
      </c>
      <c r="H45" s="18">
        <f>Model!$W$21*((drdp!B45)*'DEC-U'!$B45+(drdp!E45)*'DEC-U'!$C45+(drdp!H45)*'DEC-U'!$D45)</f>
        <v>0</v>
      </c>
      <c r="I45" s="18">
        <f>Model!$W$21*((drdp!C45)*'DEC-U'!$B45+(drdp!F45)*'DEC-U'!$C45+(drdp!I45)*'DEC-U'!$D45)</f>
        <v>3.2087994597678207E-2</v>
      </c>
      <c r="J45" s="18">
        <f>Model!$W$21*((drdp!D45)*'DEC-U'!$B45+(drdp!G45)*'DEC-U'!$C45+(drdp!J45)*'DEC-U'!$D45)</f>
        <v>0</v>
      </c>
      <c r="K45" s="21">
        <f>SUM(E$3:E44)+H45</f>
        <v>0</v>
      </c>
      <c r="L45" s="21">
        <f>SUM(F$3:F44)+I45</f>
        <v>0.89957899077915804</v>
      </c>
      <c r="M45" s="21">
        <f>SUM(G$3:G44)+J45</f>
        <v>0</v>
      </c>
      <c r="N45" s="21"/>
      <c r="O45" s="21"/>
      <c r="P45" s="21"/>
      <c r="Q45" s="19">
        <f t="shared" si="1"/>
        <v>0</v>
      </c>
      <c r="R45" s="19">
        <f t="shared" si="1"/>
        <v>0.80924236065124855</v>
      </c>
      <c r="S45" s="19">
        <f t="shared" si="1"/>
        <v>0</v>
      </c>
      <c r="T45" s="19">
        <f t="shared" si="2"/>
        <v>0</v>
      </c>
      <c r="U45" s="19">
        <f t="shared" si="3"/>
        <v>0</v>
      </c>
      <c r="V45" s="19">
        <f t="shared" si="4"/>
        <v>0</v>
      </c>
    </row>
    <row r="46" spans="1:23" x14ac:dyDescent="0.25">
      <c r="A46" s="26">
        <f>Wellpath!E46</f>
        <v>1230</v>
      </c>
      <c r="B46" s="22">
        <v>0</v>
      </c>
      <c r="C46" s="22">
        <v>0</v>
      </c>
      <c r="D46" s="22">
        <v>1</v>
      </c>
      <c r="E46" s="20">
        <f>Model!$W$21*((drdp!B46+drdp!K46)*'DEC-U'!$B46+(drdp!E46+drdp!N46)*'DEC-U'!$C46+(drdp!H46+drdp!Q46)*'DEC-U'!$D46)</f>
        <v>0</v>
      </c>
      <c r="F46" s="20">
        <f>Model!$W$21*((drdp!C46+drdp!L46)*'DEC-U'!$B46+(drdp!F46+drdp!O46)*'DEC-U'!$C46+(drdp!I46+drdp!R46)*'DEC-U'!$D46)</f>
        <v>6.4175989195356414E-2</v>
      </c>
      <c r="G46" s="20">
        <f>Model!$W$21*((drdp!D46+drdp!M46)*'DEC-U'!$B46+(drdp!G46+drdp!P46)*'DEC-U'!$C46+(drdp!J46+drdp!S46)*'DEC-U'!$D46)</f>
        <v>0</v>
      </c>
      <c r="H46" s="18">
        <f>Model!$W$21*((drdp!B46)*'DEC-U'!$B46+(drdp!E46)*'DEC-U'!$C46+(drdp!H46)*'DEC-U'!$D46)</f>
        <v>0</v>
      </c>
      <c r="I46" s="18">
        <f>Model!$W$21*((drdp!C46)*'DEC-U'!$B46+(drdp!F46)*'DEC-U'!$C46+(drdp!I46)*'DEC-U'!$D46)</f>
        <v>3.2087994597678207E-2</v>
      </c>
      <c r="J46" s="18">
        <f>Model!$W$21*((drdp!D46)*'DEC-U'!$B46+(drdp!G46)*'DEC-U'!$C46+(drdp!J46)*'DEC-U'!$D46)</f>
        <v>0</v>
      </c>
      <c r="K46" s="21">
        <f>SUM(E$3:E45)+H46</f>
        <v>0</v>
      </c>
      <c r="L46" s="21">
        <f>SUM(F$3:F45)+I46</f>
        <v>0.96375497997451443</v>
      </c>
      <c r="M46" s="21">
        <f>SUM(G$3:G45)+J46</f>
        <v>0</v>
      </c>
      <c r="N46" s="21"/>
      <c r="O46" s="21"/>
      <c r="P46" s="21"/>
      <c r="Q46" s="19">
        <f t="shared" si="1"/>
        <v>0</v>
      </c>
      <c r="R46" s="19">
        <f t="shared" si="1"/>
        <v>0.92882366142567674</v>
      </c>
      <c r="S46" s="19">
        <f t="shared" si="1"/>
        <v>0</v>
      </c>
      <c r="T46" s="19">
        <f t="shared" si="2"/>
        <v>0</v>
      </c>
      <c r="U46" s="19">
        <f t="shared" si="3"/>
        <v>0</v>
      </c>
      <c r="V46" s="19">
        <f t="shared" si="4"/>
        <v>0</v>
      </c>
    </row>
    <row r="47" spans="1:23" x14ac:dyDescent="0.25">
      <c r="A47" s="26">
        <f>Wellpath!E47</f>
        <v>1260</v>
      </c>
      <c r="B47" s="22">
        <v>0</v>
      </c>
      <c r="C47" s="22">
        <v>0</v>
      </c>
      <c r="D47" s="22">
        <v>1</v>
      </c>
      <c r="E47" s="20">
        <f>Model!$W$21*((drdp!B47+drdp!K47)*'DEC-U'!$B47+(drdp!E47+drdp!N47)*'DEC-U'!$C47+(drdp!H47+drdp!Q47)*'DEC-U'!$D47)</f>
        <v>0</v>
      </c>
      <c r="F47" s="20">
        <f>Model!$W$21*((drdp!C47+drdp!L47)*'DEC-U'!$B47+(drdp!F47+drdp!O47)*'DEC-U'!$C47+(drdp!I47+drdp!R47)*'DEC-U'!$D47)</f>
        <v>6.4175989195356414E-2</v>
      </c>
      <c r="G47" s="20">
        <f>Model!$W$21*((drdp!D47+drdp!M47)*'DEC-U'!$B47+(drdp!G47+drdp!P47)*'DEC-U'!$C47+(drdp!J47+drdp!S47)*'DEC-U'!$D47)</f>
        <v>0</v>
      </c>
      <c r="H47" s="18">
        <f>Model!$W$21*((drdp!B47)*'DEC-U'!$B47+(drdp!E47)*'DEC-U'!$C47+(drdp!H47)*'DEC-U'!$D47)</f>
        <v>0</v>
      </c>
      <c r="I47" s="18">
        <f>Model!$W$21*((drdp!C47)*'DEC-U'!$B47+(drdp!F47)*'DEC-U'!$C47+(drdp!I47)*'DEC-U'!$D47)</f>
        <v>3.2087994597678207E-2</v>
      </c>
      <c r="J47" s="18">
        <f>Model!$W$21*((drdp!D47)*'DEC-U'!$B47+(drdp!G47)*'DEC-U'!$C47+(drdp!J47)*'DEC-U'!$D47)</f>
        <v>0</v>
      </c>
      <c r="K47" s="21">
        <f>SUM(E$3:E46)+H47</f>
        <v>0</v>
      </c>
      <c r="L47" s="21">
        <f>SUM(F$3:F46)+I47</f>
        <v>1.0279309691698708</v>
      </c>
      <c r="M47" s="21">
        <f>SUM(G$3:G46)+J47</f>
        <v>0</v>
      </c>
      <c r="N47" s="21"/>
      <c r="O47" s="21"/>
      <c r="P47" s="21"/>
      <c r="Q47" s="19">
        <f t="shared" si="1"/>
        <v>0</v>
      </c>
      <c r="R47" s="19">
        <f t="shared" si="1"/>
        <v>1.0566420773785099</v>
      </c>
      <c r="S47" s="19">
        <f t="shared" si="1"/>
        <v>0</v>
      </c>
      <c r="T47" s="19">
        <f t="shared" si="2"/>
        <v>0</v>
      </c>
      <c r="U47" s="19">
        <f t="shared" si="3"/>
        <v>0</v>
      </c>
      <c r="V47" s="19">
        <f t="shared" si="4"/>
        <v>0</v>
      </c>
    </row>
    <row r="48" spans="1:23" x14ac:dyDescent="0.25">
      <c r="A48" s="26">
        <f>Wellpath!E48</f>
        <v>1290</v>
      </c>
      <c r="B48" s="22">
        <v>0</v>
      </c>
      <c r="C48" s="22">
        <v>0</v>
      </c>
      <c r="D48" s="22">
        <v>1</v>
      </c>
      <c r="E48" s="20">
        <f>Model!$W$21*((drdp!B48+drdp!K48)*'DEC-U'!$B48+(drdp!E48+drdp!N48)*'DEC-U'!$C48+(drdp!H48+drdp!Q48)*'DEC-U'!$D48)</f>
        <v>0</v>
      </c>
      <c r="F48" s="20">
        <f>Model!$W$21*((drdp!C48+drdp!L48)*'DEC-U'!$B48+(drdp!F48+drdp!O48)*'DEC-U'!$C48+(drdp!I48+drdp!R48)*'DEC-U'!$D48)</f>
        <v>6.4175989195356414E-2</v>
      </c>
      <c r="G48" s="20">
        <f>Model!$W$21*((drdp!D48+drdp!M48)*'DEC-U'!$B48+(drdp!G48+drdp!P48)*'DEC-U'!$C48+(drdp!J48+drdp!S48)*'DEC-U'!$D48)</f>
        <v>0</v>
      </c>
      <c r="H48" s="18">
        <f>Model!$W$21*((drdp!B48)*'DEC-U'!$B48+(drdp!E48)*'DEC-U'!$C48+(drdp!H48)*'DEC-U'!$D48)</f>
        <v>0</v>
      </c>
      <c r="I48" s="18">
        <f>Model!$W$21*((drdp!C48)*'DEC-U'!$B48+(drdp!F48)*'DEC-U'!$C48+(drdp!I48)*'DEC-U'!$D48)</f>
        <v>3.2087994597678207E-2</v>
      </c>
      <c r="J48" s="18">
        <f>Model!$W$21*((drdp!D48)*'DEC-U'!$B48+(drdp!G48)*'DEC-U'!$C48+(drdp!J48)*'DEC-U'!$D48)</f>
        <v>0</v>
      </c>
      <c r="K48" s="21">
        <f>SUM(E$3:E47)+H48</f>
        <v>0</v>
      </c>
      <c r="L48" s="21">
        <f>SUM(F$3:F47)+I48</f>
        <v>1.0921069583652272</v>
      </c>
      <c r="M48" s="21">
        <f>SUM(G$3:G47)+J48</f>
        <v>0</v>
      </c>
      <c r="N48" s="21"/>
      <c r="O48" s="21"/>
      <c r="P48" s="21"/>
      <c r="Q48" s="19">
        <f t="shared" si="1"/>
        <v>0</v>
      </c>
      <c r="R48" s="19">
        <f t="shared" si="1"/>
        <v>1.192697608509748</v>
      </c>
      <c r="S48" s="19">
        <f t="shared" si="1"/>
        <v>0</v>
      </c>
      <c r="T48" s="19">
        <f t="shared" si="2"/>
        <v>0</v>
      </c>
      <c r="U48" s="19">
        <f t="shared" si="3"/>
        <v>0</v>
      </c>
      <c r="V48" s="19">
        <f t="shared" si="4"/>
        <v>0</v>
      </c>
    </row>
    <row r="49" spans="1:22" x14ac:dyDescent="0.25">
      <c r="A49" s="26">
        <f>Wellpath!E49</f>
        <v>1320</v>
      </c>
      <c r="B49" s="22">
        <v>0</v>
      </c>
      <c r="C49" s="22">
        <v>0</v>
      </c>
      <c r="D49" s="22">
        <v>1</v>
      </c>
      <c r="E49" s="20">
        <f>Model!$W$21*((drdp!B49+drdp!K49)*'DEC-U'!$B49+(drdp!E49+drdp!N49)*'DEC-U'!$C49+(drdp!H49+drdp!Q49)*'DEC-U'!$D49)</f>
        <v>0</v>
      </c>
      <c r="F49" s="20">
        <f>Model!$W$21*((drdp!C49+drdp!L49)*'DEC-U'!$B49+(drdp!F49+drdp!O49)*'DEC-U'!$C49+(drdp!I49+drdp!R49)*'DEC-U'!$D49)</f>
        <v>6.4175989195356414E-2</v>
      </c>
      <c r="G49" s="20">
        <f>Model!$W$21*((drdp!D49+drdp!M49)*'DEC-U'!$B49+(drdp!G49+drdp!P49)*'DEC-U'!$C49+(drdp!J49+drdp!S49)*'DEC-U'!$D49)</f>
        <v>0</v>
      </c>
      <c r="H49" s="18">
        <f>Model!$W$21*((drdp!B49)*'DEC-U'!$B49+(drdp!E49)*'DEC-U'!$C49+(drdp!H49)*'DEC-U'!$D49)</f>
        <v>0</v>
      </c>
      <c r="I49" s="18">
        <f>Model!$W$21*((drdp!C49)*'DEC-U'!$B49+(drdp!F49)*'DEC-U'!$C49+(drdp!I49)*'DEC-U'!$D49)</f>
        <v>3.2087994597678207E-2</v>
      </c>
      <c r="J49" s="18">
        <f>Model!$W$21*((drdp!D49)*'DEC-U'!$B49+(drdp!G49)*'DEC-U'!$C49+(drdp!J49)*'DEC-U'!$D49)</f>
        <v>0</v>
      </c>
      <c r="K49" s="21">
        <f>SUM(E$3:E48)+H49</f>
        <v>0</v>
      </c>
      <c r="L49" s="21">
        <f>SUM(F$3:F48)+I49</f>
        <v>1.1562829475605836</v>
      </c>
      <c r="M49" s="21">
        <f>SUM(G$3:G48)+J49</f>
        <v>0</v>
      </c>
      <c r="N49" s="21"/>
      <c r="O49" s="21"/>
      <c r="P49" s="21"/>
      <c r="Q49" s="19">
        <f t="shared" si="1"/>
        <v>0</v>
      </c>
      <c r="R49" s="19">
        <f t="shared" si="1"/>
        <v>1.3369902548193913</v>
      </c>
      <c r="S49" s="19">
        <f t="shared" si="1"/>
        <v>0</v>
      </c>
      <c r="T49" s="19">
        <f t="shared" si="2"/>
        <v>0</v>
      </c>
      <c r="U49" s="19">
        <f t="shared" si="3"/>
        <v>0</v>
      </c>
      <c r="V49" s="19">
        <f t="shared" si="4"/>
        <v>0</v>
      </c>
    </row>
    <row r="50" spans="1:22" x14ac:dyDescent="0.25">
      <c r="A50" s="26">
        <f>Wellpath!E50</f>
        <v>1350</v>
      </c>
      <c r="B50" s="22">
        <v>0</v>
      </c>
      <c r="C50" s="22">
        <v>0</v>
      </c>
      <c r="D50" s="22">
        <v>1</v>
      </c>
      <c r="E50" s="20">
        <f>Model!$W$21*((drdp!B50+drdp!K50)*'DEC-U'!$B50+(drdp!E50+drdp!N50)*'DEC-U'!$C50+(drdp!H50+drdp!Q50)*'DEC-U'!$D50)</f>
        <v>0</v>
      </c>
      <c r="F50" s="20">
        <f>Model!$W$21*((drdp!C50+drdp!L50)*'DEC-U'!$B50+(drdp!F50+drdp!O50)*'DEC-U'!$C50+(drdp!I50+drdp!R50)*'DEC-U'!$D50)</f>
        <v>6.4175989195356414E-2</v>
      </c>
      <c r="G50" s="20">
        <f>Model!$W$21*((drdp!D50+drdp!M50)*'DEC-U'!$B50+(drdp!G50+drdp!P50)*'DEC-U'!$C50+(drdp!J50+drdp!S50)*'DEC-U'!$D50)</f>
        <v>0</v>
      </c>
      <c r="H50" s="18">
        <f>Model!$W$21*((drdp!B50)*'DEC-U'!$B50+(drdp!E50)*'DEC-U'!$C50+(drdp!H50)*'DEC-U'!$D50)</f>
        <v>0</v>
      </c>
      <c r="I50" s="18">
        <f>Model!$W$21*((drdp!C50)*'DEC-U'!$B50+(drdp!F50)*'DEC-U'!$C50+(drdp!I50)*'DEC-U'!$D50)</f>
        <v>3.2087994597678207E-2</v>
      </c>
      <c r="J50" s="18">
        <f>Model!$W$21*((drdp!D50)*'DEC-U'!$B50+(drdp!G50)*'DEC-U'!$C50+(drdp!J50)*'DEC-U'!$D50)</f>
        <v>0</v>
      </c>
      <c r="K50" s="21">
        <f>SUM(E$3:E49)+H50</f>
        <v>0</v>
      </c>
      <c r="L50" s="21">
        <f>SUM(F$3:F49)+I50</f>
        <v>1.22045893675594</v>
      </c>
      <c r="M50" s="21">
        <f>SUM(G$3:G49)+J50</f>
        <v>0</v>
      </c>
      <c r="N50" s="21"/>
      <c r="O50" s="21"/>
      <c r="P50" s="21"/>
      <c r="Q50" s="19">
        <f t="shared" si="1"/>
        <v>0</v>
      </c>
      <c r="R50" s="19">
        <f t="shared" si="1"/>
        <v>1.4895200163074396</v>
      </c>
      <c r="S50" s="19">
        <f t="shared" si="1"/>
        <v>0</v>
      </c>
      <c r="T50" s="19">
        <f t="shared" si="2"/>
        <v>0</v>
      </c>
      <c r="U50" s="19">
        <f t="shared" si="3"/>
        <v>0</v>
      </c>
      <c r="V50" s="19">
        <f t="shared" si="4"/>
        <v>0</v>
      </c>
    </row>
    <row r="51" spans="1:22" x14ac:dyDescent="0.25">
      <c r="A51" s="26">
        <f>Wellpath!E51</f>
        <v>1380</v>
      </c>
      <c r="B51" s="22">
        <v>0</v>
      </c>
      <c r="C51" s="22">
        <v>0</v>
      </c>
      <c r="D51" s="22">
        <v>1</v>
      </c>
      <c r="E51" s="20">
        <f>Model!$W$21*((drdp!B51+drdp!K51)*'DEC-U'!$B51+(drdp!E51+drdp!N51)*'DEC-U'!$C51+(drdp!H51+drdp!Q51)*'DEC-U'!$D51)</f>
        <v>0</v>
      </c>
      <c r="F51" s="20">
        <f>Model!$W$21*((drdp!C51+drdp!L51)*'DEC-U'!$B51+(drdp!F51+drdp!O51)*'DEC-U'!$C51+(drdp!I51+drdp!R51)*'DEC-U'!$D51)</f>
        <v>6.4175989195356414E-2</v>
      </c>
      <c r="G51" s="20">
        <f>Model!$W$21*((drdp!D51+drdp!M51)*'DEC-U'!$B51+(drdp!G51+drdp!P51)*'DEC-U'!$C51+(drdp!J51+drdp!S51)*'DEC-U'!$D51)</f>
        <v>0</v>
      </c>
      <c r="H51" s="18">
        <f>Model!$W$21*((drdp!B51)*'DEC-U'!$B51+(drdp!E51)*'DEC-U'!$C51+(drdp!H51)*'DEC-U'!$D51)</f>
        <v>0</v>
      </c>
      <c r="I51" s="18">
        <f>Model!$W$21*((drdp!C51)*'DEC-U'!$B51+(drdp!F51)*'DEC-U'!$C51+(drdp!I51)*'DEC-U'!$D51)</f>
        <v>3.2087994597678207E-2</v>
      </c>
      <c r="J51" s="18">
        <f>Model!$W$21*((drdp!D51)*'DEC-U'!$B51+(drdp!G51)*'DEC-U'!$C51+(drdp!J51)*'DEC-U'!$D51)</f>
        <v>0</v>
      </c>
      <c r="K51" s="21">
        <f>SUM(E$3:E50)+H51</f>
        <v>0</v>
      </c>
      <c r="L51" s="21">
        <f>SUM(F$3:F50)+I51</f>
        <v>1.2846349259512964</v>
      </c>
      <c r="M51" s="21">
        <f>SUM(G$3:G50)+J51</f>
        <v>0</v>
      </c>
      <c r="N51" s="21"/>
      <c r="O51" s="21"/>
      <c r="P51" s="21"/>
      <c r="Q51" s="19">
        <f t="shared" si="1"/>
        <v>0</v>
      </c>
      <c r="R51" s="19">
        <f t="shared" si="1"/>
        <v>1.6502868929738927</v>
      </c>
      <c r="S51" s="19">
        <f t="shared" si="1"/>
        <v>0</v>
      </c>
      <c r="T51" s="19">
        <f t="shared" si="2"/>
        <v>0</v>
      </c>
      <c r="U51" s="19">
        <f t="shared" si="3"/>
        <v>0</v>
      </c>
      <c r="V51" s="19">
        <f t="shared" si="4"/>
        <v>0</v>
      </c>
    </row>
    <row r="52" spans="1:22" x14ac:dyDescent="0.25">
      <c r="A52" s="26">
        <f>Wellpath!E52</f>
        <v>1410</v>
      </c>
      <c r="B52" s="22">
        <v>0</v>
      </c>
      <c r="C52" s="22">
        <v>0</v>
      </c>
      <c r="D52" s="22">
        <v>1</v>
      </c>
      <c r="E52" s="20">
        <f>Model!$W$21*((drdp!B52+drdp!K52)*'DEC-U'!$B52+(drdp!E52+drdp!N52)*'DEC-U'!$C52+(drdp!H52+drdp!Q52)*'DEC-U'!$D52)</f>
        <v>0</v>
      </c>
      <c r="F52" s="20">
        <f>Model!$W$21*((drdp!C52+drdp!L52)*'DEC-U'!$B52+(drdp!F52+drdp!O52)*'DEC-U'!$C52+(drdp!I52+drdp!R52)*'DEC-U'!$D52)</f>
        <v>6.4175989195356414E-2</v>
      </c>
      <c r="G52" s="20">
        <f>Model!$W$21*((drdp!D52+drdp!M52)*'DEC-U'!$B52+(drdp!G52+drdp!P52)*'DEC-U'!$C52+(drdp!J52+drdp!S52)*'DEC-U'!$D52)</f>
        <v>0</v>
      </c>
      <c r="H52" s="18">
        <f>Model!$W$21*((drdp!B52)*'DEC-U'!$B52+(drdp!E52)*'DEC-U'!$C52+(drdp!H52)*'DEC-U'!$D52)</f>
        <v>0</v>
      </c>
      <c r="I52" s="18">
        <f>Model!$W$21*((drdp!C52)*'DEC-U'!$B52+(drdp!F52)*'DEC-U'!$C52+(drdp!I52)*'DEC-U'!$D52)</f>
        <v>3.2087994597678207E-2</v>
      </c>
      <c r="J52" s="18">
        <f>Model!$W$21*((drdp!D52)*'DEC-U'!$B52+(drdp!G52)*'DEC-U'!$C52+(drdp!J52)*'DEC-U'!$D52)</f>
        <v>0</v>
      </c>
      <c r="K52" s="21">
        <f>SUM(E$3:E51)+H52</f>
        <v>0</v>
      </c>
      <c r="L52" s="21">
        <f>SUM(F$3:F51)+I52</f>
        <v>1.3488109151466527</v>
      </c>
      <c r="M52" s="21">
        <f>SUM(G$3:G51)+J52</f>
        <v>0</v>
      </c>
      <c r="N52" s="21"/>
      <c r="O52" s="21"/>
      <c r="P52" s="21"/>
      <c r="Q52" s="19">
        <f t="shared" si="1"/>
        <v>0</v>
      </c>
      <c r="R52" s="19">
        <f t="shared" si="1"/>
        <v>1.8192908848187508</v>
      </c>
      <c r="S52" s="19">
        <f t="shared" si="1"/>
        <v>0</v>
      </c>
      <c r="T52" s="19">
        <f t="shared" si="2"/>
        <v>0</v>
      </c>
      <c r="U52" s="19">
        <f t="shared" si="3"/>
        <v>0</v>
      </c>
      <c r="V52" s="19">
        <f t="shared" si="4"/>
        <v>0</v>
      </c>
    </row>
    <row r="53" spans="1:22" x14ac:dyDescent="0.25">
      <c r="A53" s="26">
        <f>Wellpath!E53</f>
        <v>1440</v>
      </c>
      <c r="B53" s="22">
        <v>0</v>
      </c>
      <c r="C53" s="22">
        <v>0</v>
      </c>
      <c r="D53" s="22">
        <v>1</v>
      </c>
      <c r="E53" s="20">
        <f>Model!$W$21*((drdp!B53+drdp!K53)*'DEC-U'!$B53+(drdp!E53+drdp!N53)*'DEC-U'!$C53+(drdp!H53+drdp!Q53)*'DEC-U'!$D53)</f>
        <v>0</v>
      </c>
      <c r="F53" s="20">
        <f>Model!$W$21*((drdp!C53+drdp!L53)*'DEC-U'!$B53+(drdp!F53+drdp!O53)*'DEC-U'!$C53+(drdp!I53+drdp!R53)*'DEC-U'!$D53)</f>
        <v>6.4175989195356414E-2</v>
      </c>
      <c r="G53" s="20">
        <f>Model!$W$21*((drdp!D53+drdp!M53)*'DEC-U'!$B53+(drdp!G53+drdp!P53)*'DEC-U'!$C53+(drdp!J53+drdp!S53)*'DEC-U'!$D53)</f>
        <v>0</v>
      </c>
      <c r="H53" s="18">
        <f>Model!$W$21*((drdp!B53)*'DEC-U'!$B53+(drdp!E53)*'DEC-U'!$C53+(drdp!H53)*'DEC-U'!$D53)</f>
        <v>0</v>
      </c>
      <c r="I53" s="18">
        <f>Model!$W$21*((drdp!C53)*'DEC-U'!$B53+(drdp!F53)*'DEC-U'!$C53+(drdp!I53)*'DEC-U'!$D53)</f>
        <v>3.2087994597678207E-2</v>
      </c>
      <c r="J53" s="18">
        <f>Model!$W$21*((drdp!D53)*'DEC-U'!$B53+(drdp!G53)*'DEC-U'!$C53+(drdp!J53)*'DEC-U'!$D53)</f>
        <v>0</v>
      </c>
      <c r="K53" s="21">
        <f>SUM(E$3:E52)+H53</f>
        <v>0</v>
      </c>
      <c r="L53" s="21">
        <f>SUM(F$3:F52)+I53</f>
        <v>1.4129869043420091</v>
      </c>
      <c r="M53" s="21">
        <f>SUM(G$3:G52)+J53</f>
        <v>0</v>
      </c>
      <c r="N53" s="21"/>
      <c r="O53" s="21"/>
      <c r="P53" s="21"/>
      <c r="Q53" s="19">
        <f t="shared" si="1"/>
        <v>0</v>
      </c>
      <c r="R53" s="19">
        <f t="shared" si="1"/>
        <v>1.9965319918420141</v>
      </c>
      <c r="S53" s="19">
        <f t="shared" si="1"/>
        <v>0</v>
      </c>
      <c r="T53" s="19">
        <f t="shared" si="2"/>
        <v>0</v>
      </c>
      <c r="U53" s="19">
        <f t="shared" si="3"/>
        <v>0</v>
      </c>
      <c r="V53" s="19">
        <f t="shared" si="4"/>
        <v>0</v>
      </c>
    </row>
    <row r="54" spans="1:22" x14ac:dyDescent="0.25">
      <c r="A54" s="26">
        <f>Wellpath!E54</f>
        <v>1470</v>
      </c>
      <c r="B54" s="22">
        <v>0</v>
      </c>
      <c r="C54" s="22">
        <v>0</v>
      </c>
      <c r="D54" s="22">
        <v>1</v>
      </c>
      <c r="E54" s="20">
        <f>Model!$W$21*((drdp!B54+drdp!K54)*'DEC-U'!$B54+(drdp!E54+drdp!N54)*'DEC-U'!$C54+(drdp!H54+drdp!Q54)*'DEC-U'!$D54)</f>
        <v>0</v>
      </c>
      <c r="F54" s="20">
        <f>Model!$W$21*((drdp!C54+drdp!L54)*'DEC-U'!$B54+(drdp!F54+drdp!O54)*'DEC-U'!$C54+(drdp!I54+drdp!R54)*'DEC-U'!$D54)</f>
        <v>6.4175989195356414E-2</v>
      </c>
      <c r="G54" s="20">
        <f>Model!$W$21*((drdp!D54+drdp!M54)*'DEC-U'!$B54+(drdp!G54+drdp!P54)*'DEC-U'!$C54+(drdp!J54+drdp!S54)*'DEC-U'!$D54)</f>
        <v>0</v>
      </c>
      <c r="H54" s="18">
        <f>Model!$W$21*((drdp!B54)*'DEC-U'!$B54+(drdp!E54)*'DEC-U'!$C54+(drdp!H54)*'DEC-U'!$D54)</f>
        <v>0</v>
      </c>
      <c r="I54" s="18">
        <f>Model!$W$21*((drdp!C54)*'DEC-U'!$B54+(drdp!F54)*'DEC-U'!$C54+(drdp!I54)*'DEC-U'!$D54)</f>
        <v>3.2087994597678207E-2</v>
      </c>
      <c r="J54" s="18">
        <f>Model!$W$21*((drdp!D54)*'DEC-U'!$B54+(drdp!G54)*'DEC-U'!$C54+(drdp!J54)*'DEC-U'!$D54)</f>
        <v>0</v>
      </c>
      <c r="K54" s="21">
        <f>SUM(E$3:E53)+H54</f>
        <v>0</v>
      </c>
      <c r="L54" s="21">
        <f>SUM(F$3:F53)+I54</f>
        <v>1.4771628935373655</v>
      </c>
      <c r="M54" s="21">
        <f>SUM(G$3:G53)+J54</f>
        <v>0</v>
      </c>
      <c r="N54" s="21"/>
      <c r="O54" s="21"/>
      <c r="P54" s="21"/>
      <c r="Q54" s="19">
        <f t="shared" si="1"/>
        <v>0</v>
      </c>
      <c r="R54" s="19">
        <f t="shared" si="1"/>
        <v>2.1820102140436823</v>
      </c>
      <c r="S54" s="19">
        <f t="shared" si="1"/>
        <v>0</v>
      </c>
      <c r="T54" s="19">
        <f t="shared" si="2"/>
        <v>0</v>
      </c>
      <c r="U54" s="19">
        <f t="shared" si="3"/>
        <v>0</v>
      </c>
      <c r="V54" s="19">
        <f t="shared" si="4"/>
        <v>0</v>
      </c>
    </row>
    <row r="55" spans="1:22" x14ac:dyDescent="0.25">
      <c r="A55" s="26">
        <f>Wellpath!E55</f>
        <v>1500</v>
      </c>
      <c r="B55" s="22">
        <v>0</v>
      </c>
      <c r="C55" s="22">
        <v>0</v>
      </c>
      <c r="D55" s="22">
        <v>1</v>
      </c>
      <c r="E55" s="20">
        <f>Model!$W$21*((drdp!B55+drdp!K55)*'DEC-U'!$B55+(drdp!E55+drdp!N55)*'DEC-U'!$C55+(drdp!H55+drdp!Q55)*'DEC-U'!$D55)</f>
        <v>0</v>
      </c>
      <c r="F55" s="20">
        <f>Model!$W$21*((drdp!C55+drdp!L55)*'DEC-U'!$B55+(drdp!F55+drdp!O55)*'DEC-U'!$C55+(drdp!I55+drdp!R55)*'DEC-U'!$D55)</f>
        <v>6.4175989195356414E-2</v>
      </c>
      <c r="G55" s="20">
        <f>Model!$W$21*((drdp!D55+drdp!M55)*'DEC-U'!$B55+(drdp!G55+drdp!P55)*'DEC-U'!$C55+(drdp!J55+drdp!S55)*'DEC-U'!$D55)</f>
        <v>0</v>
      </c>
      <c r="H55" s="18">
        <f>Model!$W$21*((drdp!B55)*'DEC-U'!$B55+(drdp!E55)*'DEC-U'!$C55+(drdp!H55)*'DEC-U'!$D55)</f>
        <v>0</v>
      </c>
      <c r="I55" s="18">
        <f>Model!$W$21*((drdp!C55)*'DEC-U'!$B55+(drdp!F55)*'DEC-U'!$C55+(drdp!I55)*'DEC-U'!$D55)</f>
        <v>3.2087994597678207E-2</v>
      </c>
      <c r="J55" s="18">
        <f>Model!$W$21*((drdp!D55)*'DEC-U'!$B55+(drdp!G55)*'DEC-U'!$C55+(drdp!J55)*'DEC-U'!$D55)</f>
        <v>0</v>
      </c>
      <c r="K55" s="21">
        <f>SUM(E$3:E54)+H55</f>
        <v>0</v>
      </c>
      <c r="L55" s="21">
        <f>SUM(F$3:F54)+I55</f>
        <v>1.5413388827327219</v>
      </c>
      <c r="M55" s="21">
        <f>SUM(G$3:G54)+J55</f>
        <v>0</v>
      </c>
      <c r="N55" s="21"/>
      <c r="O55" s="21"/>
      <c r="P55" s="21"/>
      <c r="Q55" s="19">
        <f t="shared" si="1"/>
        <v>0</v>
      </c>
      <c r="R55" s="19">
        <f t="shared" si="1"/>
        <v>2.3757255514237556</v>
      </c>
      <c r="S55" s="19">
        <f t="shared" si="1"/>
        <v>0</v>
      </c>
      <c r="T55" s="19">
        <f t="shared" si="2"/>
        <v>0</v>
      </c>
      <c r="U55" s="19">
        <f t="shared" si="3"/>
        <v>0</v>
      </c>
      <c r="V55" s="19">
        <f t="shared" si="4"/>
        <v>0</v>
      </c>
    </row>
    <row r="56" spans="1:22" x14ac:dyDescent="0.25">
      <c r="A56" s="26">
        <f>Wellpath!E56</f>
        <v>1530</v>
      </c>
      <c r="B56" s="22">
        <v>0</v>
      </c>
      <c r="C56" s="22">
        <v>0</v>
      </c>
      <c r="D56" s="22">
        <v>1</v>
      </c>
      <c r="E56" s="20">
        <f>Model!$W$21*((drdp!B56+drdp!K56)*'DEC-U'!$B56+(drdp!E56+drdp!N56)*'DEC-U'!$C56+(drdp!H56+drdp!Q56)*'DEC-U'!$D56)</f>
        <v>0</v>
      </c>
      <c r="F56" s="20">
        <f>Model!$W$21*((drdp!C56+drdp!L56)*'DEC-U'!$B56+(drdp!F56+drdp!O56)*'DEC-U'!$C56+(drdp!I56+drdp!R56)*'DEC-U'!$D56)</f>
        <v>6.4175989195356414E-2</v>
      </c>
      <c r="G56" s="20">
        <f>Model!$W$21*((drdp!D56+drdp!M56)*'DEC-U'!$B56+(drdp!G56+drdp!P56)*'DEC-U'!$C56+(drdp!J56+drdp!S56)*'DEC-U'!$D56)</f>
        <v>0</v>
      </c>
      <c r="H56" s="18">
        <f>Model!$W$21*((drdp!B56)*'DEC-U'!$B56+(drdp!E56)*'DEC-U'!$C56+(drdp!H56)*'DEC-U'!$D56)</f>
        <v>0</v>
      </c>
      <c r="I56" s="18">
        <f>Model!$W$21*((drdp!C56)*'DEC-U'!$B56+(drdp!F56)*'DEC-U'!$C56+(drdp!I56)*'DEC-U'!$D56)</f>
        <v>3.2087994597678207E-2</v>
      </c>
      <c r="J56" s="18">
        <f>Model!$W$21*((drdp!D56)*'DEC-U'!$B56+(drdp!G56)*'DEC-U'!$C56+(drdp!J56)*'DEC-U'!$D56)</f>
        <v>0</v>
      </c>
      <c r="K56" s="21">
        <f>SUM(E$3:E55)+H56</f>
        <v>0</v>
      </c>
      <c r="L56" s="21">
        <f>SUM(F$3:F55)+I56</f>
        <v>1.6055148719280783</v>
      </c>
      <c r="M56" s="21">
        <f>SUM(G$3:G55)+J56</f>
        <v>0</v>
      </c>
      <c r="N56" s="21"/>
      <c r="O56" s="21"/>
      <c r="P56" s="21"/>
      <c r="Q56" s="19">
        <f t="shared" si="1"/>
        <v>0</v>
      </c>
      <c r="R56" s="19">
        <f t="shared" si="1"/>
        <v>2.5776780039822338</v>
      </c>
      <c r="S56" s="19">
        <f t="shared" si="1"/>
        <v>0</v>
      </c>
      <c r="T56" s="19">
        <f t="shared" si="2"/>
        <v>0</v>
      </c>
      <c r="U56" s="19">
        <f t="shared" si="3"/>
        <v>0</v>
      </c>
      <c r="V56" s="19">
        <f t="shared" si="4"/>
        <v>0</v>
      </c>
    </row>
    <row r="57" spans="1:22" x14ac:dyDescent="0.25">
      <c r="A57" s="26">
        <f>Wellpath!E57</f>
        <v>1560</v>
      </c>
      <c r="B57" s="22">
        <v>0</v>
      </c>
      <c r="C57" s="22">
        <v>0</v>
      </c>
      <c r="D57" s="22">
        <v>1</v>
      </c>
      <c r="E57" s="20">
        <f>Model!$W$21*((drdp!B57+drdp!K57)*'DEC-U'!$B57+(drdp!E57+drdp!N57)*'DEC-U'!$C57+(drdp!H57+drdp!Q57)*'DEC-U'!$D57)</f>
        <v>0</v>
      </c>
      <c r="F57" s="20">
        <f>Model!$W$21*((drdp!C57+drdp!L57)*'DEC-U'!$B57+(drdp!F57+drdp!O57)*'DEC-U'!$C57+(drdp!I57+drdp!R57)*'DEC-U'!$D57)</f>
        <v>6.4175989195356414E-2</v>
      </c>
      <c r="G57" s="20">
        <f>Model!$W$21*((drdp!D57+drdp!M57)*'DEC-U'!$B57+(drdp!G57+drdp!P57)*'DEC-U'!$C57+(drdp!J57+drdp!S57)*'DEC-U'!$D57)</f>
        <v>0</v>
      </c>
      <c r="H57" s="18">
        <f>Model!$W$21*((drdp!B57)*'DEC-U'!$B57+(drdp!E57)*'DEC-U'!$C57+(drdp!H57)*'DEC-U'!$D57)</f>
        <v>0</v>
      </c>
      <c r="I57" s="18">
        <f>Model!$W$21*((drdp!C57)*'DEC-U'!$B57+(drdp!F57)*'DEC-U'!$C57+(drdp!I57)*'DEC-U'!$D57)</f>
        <v>3.2087994597678207E-2</v>
      </c>
      <c r="J57" s="18">
        <f>Model!$W$21*((drdp!D57)*'DEC-U'!$B57+(drdp!G57)*'DEC-U'!$C57+(drdp!J57)*'DEC-U'!$D57)</f>
        <v>0</v>
      </c>
      <c r="K57" s="21">
        <f>SUM(E$3:E56)+H57</f>
        <v>0</v>
      </c>
      <c r="L57" s="21">
        <f>SUM(F$3:F56)+I57</f>
        <v>1.6696908611234347</v>
      </c>
      <c r="M57" s="21">
        <f>SUM(G$3:G56)+J57</f>
        <v>0</v>
      </c>
      <c r="N57" s="21"/>
      <c r="O57" s="21"/>
      <c r="P57" s="21"/>
      <c r="Q57" s="19">
        <f t="shared" si="1"/>
        <v>0</v>
      </c>
      <c r="R57" s="19">
        <f t="shared" si="1"/>
        <v>2.7878675717191168</v>
      </c>
      <c r="S57" s="19">
        <f t="shared" si="1"/>
        <v>0</v>
      </c>
      <c r="T57" s="19">
        <f t="shared" si="2"/>
        <v>0</v>
      </c>
      <c r="U57" s="19">
        <f t="shared" si="3"/>
        <v>0</v>
      </c>
      <c r="V57" s="19">
        <f t="shared" si="4"/>
        <v>0</v>
      </c>
    </row>
    <row r="58" spans="1:22" x14ac:dyDescent="0.25">
      <c r="A58" s="26">
        <f>Wellpath!E58</f>
        <v>1590</v>
      </c>
      <c r="B58" s="22">
        <v>0</v>
      </c>
      <c r="C58" s="22">
        <v>0</v>
      </c>
      <c r="D58" s="22">
        <v>1</v>
      </c>
      <c r="E58" s="20">
        <f>Model!$W$21*((drdp!B58+drdp!K58)*'DEC-U'!$B58+(drdp!E58+drdp!N58)*'DEC-U'!$C58+(drdp!H58+drdp!Q58)*'DEC-U'!$D58)</f>
        <v>0</v>
      </c>
      <c r="F58" s="20">
        <f>Model!$W$21*((drdp!C58+drdp!L58)*'DEC-U'!$B58+(drdp!F58+drdp!O58)*'DEC-U'!$C58+(drdp!I58+drdp!R58)*'DEC-U'!$D58)</f>
        <v>6.4175989195356414E-2</v>
      </c>
      <c r="G58" s="20">
        <f>Model!$W$21*((drdp!D58+drdp!M58)*'DEC-U'!$B58+(drdp!G58+drdp!P58)*'DEC-U'!$C58+(drdp!J58+drdp!S58)*'DEC-U'!$D58)</f>
        <v>0</v>
      </c>
      <c r="H58" s="18">
        <f>Model!$W$21*((drdp!B58)*'DEC-U'!$B58+(drdp!E58)*'DEC-U'!$C58+(drdp!H58)*'DEC-U'!$D58)</f>
        <v>0</v>
      </c>
      <c r="I58" s="18">
        <f>Model!$W$21*((drdp!C58)*'DEC-U'!$B58+(drdp!F58)*'DEC-U'!$C58+(drdp!I58)*'DEC-U'!$D58)</f>
        <v>3.2087994597678207E-2</v>
      </c>
      <c r="J58" s="18">
        <f>Model!$W$21*((drdp!D58)*'DEC-U'!$B58+(drdp!G58)*'DEC-U'!$C58+(drdp!J58)*'DEC-U'!$D58)</f>
        <v>0</v>
      </c>
      <c r="K58" s="21">
        <f>SUM(E$3:E57)+H58</f>
        <v>0</v>
      </c>
      <c r="L58" s="21">
        <f>SUM(F$3:F57)+I58</f>
        <v>1.7338668503187911</v>
      </c>
      <c r="M58" s="21">
        <f>SUM(G$3:G57)+J58</f>
        <v>0</v>
      </c>
      <c r="N58" s="21"/>
      <c r="O58" s="21"/>
      <c r="P58" s="21"/>
      <c r="Q58" s="19">
        <f t="shared" si="1"/>
        <v>0</v>
      </c>
      <c r="R58" s="19">
        <f t="shared" si="1"/>
        <v>3.0062942546344051</v>
      </c>
      <c r="S58" s="19">
        <f t="shared" si="1"/>
        <v>0</v>
      </c>
      <c r="T58" s="19">
        <f t="shared" si="2"/>
        <v>0</v>
      </c>
      <c r="U58" s="19">
        <f t="shared" si="3"/>
        <v>0</v>
      </c>
      <c r="V58" s="19">
        <f t="shared" si="4"/>
        <v>0</v>
      </c>
    </row>
    <row r="59" spans="1:22" x14ac:dyDescent="0.25">
      <c r="A59" s="26">
        <f>Wellpath!E59</f>
        <v>1620</v>
      </c>
      <c r="B59" s="22">
        <v>0</v>
      </c>
      <c r="C59" s="22">
        <v>0</v>
      </c>
      <c r="D59" s="22">
        <v>1</v>
      </c>
      <c r="E59" s="20">
        <f>Model!$W$21*((drdp!B59+drdp!K59)*'DEC-U'!$B59+(drdp!E59+drdp!N59)*'DEC-U'!$C59+(drdp!H59+drdp!Q59)*'DEC-U'!$D59)</f>
        <v>0</v>
      </c>
      <c r="F59" s="20">
        <f>Model!$W$21*((drdp!C59+drdp!L59)*'DEC-U'!$B59+(drdp!F59+drdp!O59)*'DEC-U'!$C59+(drdp!I59+drdp!R59)*'DEC-U'!$D59)</f>
        <v>6.4175989195356414E-2</v>
      </c>
      <c r="G59" s="20">
        <f>Model!$W$21*((drdp!D59+drdp!M59)*'DEC-U'!$B59+(drdp!G59+drdp!P59)*'DEC-U'!$C59+(drdp!J59+drdp!S59)*'DEC-U'!$D59)</f>
        <v>0</v>
      </c>
      <c r="H59" s="18">
        <f>Model!$W$21*((drdp!B59)*'DEC-U'!$B59+(drdp!E59)*'DEC-U'!$C59+(drdp!H59)*'DEC-U'!$D59)</f>
        <v>0</v>
      </c>
      <c r="I59" s="18">
        <f>Model!$W$21*((drdp!C59)*'DEC-U'!$B59+(drdp!F59)*'DEC-U'!$C59+(drdp!I59)*'DEC-U'!$D59)</f>
        <v>3.2087994597678207E-2</v>
      </c>
      <c r="J59" s="18">
        <f>Model!$W$21*((drdp!D59)*'DEC-U'!$B59+(drdp!G59)*'DEC-U'!$C59+(drdp!J59)*'DEC-U'!$D59)</f>
        <v>0</v>
      </c>
      <c r="K59" s="21">
        <f>SUM(E$3:E58)+H59</f>
        <v>0</v>
      </c>
      <c r="L59" s="21">
        <f>SUM(F$3:F58)+I59</f>
        <v>1.7980428395141475</v>
      </c>
      <c r="M59" s="21">
        <f>SUM(G$3:G58)+J59</f>
        <v>0</v>
      </c>
      <c r="N59" s="21"/>
      <c r="O59" s="21"/>
      <c r="P59" s="21"/>
      <c r="Q59" s="19">
        <f t="shared" si="1"/>
        <v>0</v>
      </c>
      <c r="R59" s="19">
        <f t="shared" si="1"/>
        <v>3.2329580527280983</v>
      </c>
      <c r="S59" s="19">
        <f t="shared" si="1"/>
        <v>0</v>
      </c>
      <c r="T59" s="19">
        <f t="shared" si="2"/>
        <v>0</v>
      </c>
      <c r="U59" s="19">
        <f t="shared" si="3"/>
        <v>0</v>
      </c>
      <c r="V59" s="19">
        <f t="shared" si="4"/>
        <v>0</v>
      </c>
    </row>
    <row r="60" spans="1:22" x14ac:dyDescent="0.25">
      <c r="A60" s="26">
        <f>Wellpath!E60</f>
        <v>1650</v>
      </c>
      <c r="B60" s="22">
        <v>0</v>
      </c>
      <c r="C60" s="22">
        <v>0</v>
      </c>
      <c r="D60" s="22">
        <v>1</v>
      </c>
      <c r="E60" s="20">
        <f>Model!$W$21*((drdp!B60+drdp!K60)*'DEC-U'!$B60+(drdp!E60+drdp!N60)*'DEC-U'!$C60+(drdp!H60+drdp!Q60)*'DEC-U'!$D60)</f>
        <v>0</v>
      </c>
      <c r="F60" s="20">
        <f>Model!$W$21*((drdp!C60+drdp!L60)*'DEC-U'!$B60+(drdp!F60+drdp!O60)*'DEC-U'!$C60+(drdp!I60+drdp!R60)*'DEC-U'!$D60)</f>
        <v>6.4175989195356414E-2</v>
      </c>
      <c r="G60" s="20">
        <f>Model!$W$21*((drdp!D60+drdp!M60)*'DEC-U'!$B60+(drdp!G60+drdp!P60)*'DEC-U'!$C60+(drdp!J60+drdp!S60)*'DEC-U'!$D60)</f>
        <v>0</v>
      </c>
      <c r="H60" s="18">
        <f>Model!$W$21*((drdp!B60)*'DEC-U'!$B60+(drdp!E60)*'DEC-U'!$C60+(drdp!H60)*'DEC-U'!$D60)</f>
        <v>0</v>
      </c>
      <c r="I60" s="18">
        <f>Model!$W$21*((drdp!C60)*'DEC-U'!$B60+(drdp!F60)*'DEC-U'!$C60+(drdp!I60)*'DEC-U'!$D60)</f>
        <v>3.2087994597678207E-2</v>
      </c>
      <c r="J60" s="18">
        <f>Model!$W$21*((drdp!D60)*'DEC-U'!$B60+(drdp!G60)*'DEC-U'!$C60+(drdp!J60)*'DEC-U'!$D60)</f>
        <v>0</v>
      </c>
      <c r="K60" s="21">
        <f>SUM(E$3:E59)+H60</f>
        <v>0</v>
      </c>
      <c r="L60" s="21">
        <f>SUM(F$3:F59)+I60</f>
        <v>1.8622188287095038</v>
      </c>
      <c r="M60" s="21">
        <f>SUM(G$3:G59)+J60</f>
        <v>0</v>
      </c>
      <c r="N60" s="21"/>
      <c r="O60" s="21"/>
      <c r="P60" s="21"/>
      <c r="Q60" s="19">
        <f t="shared" si="1"/>
        <v>0</v>
      </c>
      <c r="R60" s="19">
        <f t="shared" si="1"/>
        <v>3.4678589660001964</v>
      </c>
      <c r="S60" s="19">
        <f t="shared" si="1"/>
        <v>0</v>
      </c>
      <c r="T60" s="19">
        <f t="shared" si="2"/>
        <v>0</v>
      </c>
      <c r="U60" s="19">
        <f t="shared" si="3"/>
        <v>0</v>
      </c>
      <c r="V60" s="19">
        <f t="shared" si="4"/>
        <v>0</v>
      </c>
    </row>
    <row r="61" spans="1:22" x14ac:dyDescent="0.25">
      <c r="A61" s="26">
        <f>Wellpath!E61</f>
        <v>1680</v>
      </c>
      <c r="B61" s="22">
        <v>0</v>
      </c>
      <c r="C61" s="22">
        <v>0</v>
      </c>
      <c r="D61" s="22">
        <v>1</v>
      </c>
      <c r="E61" s="20">
        <f>Model!$W$21*((drdp!B61+drdp!K61)*'DEC-U'!$B61+(drdp!E61+drdp!N61)*'DEC-U'!$C61+(drdp!H61+drdp!Q61)*'DEC-U'!$D61)</f>
        <v>0</v>
      </c>
      <c r="F61" s="20">
        <f>Model!$W$21*((drdp!C61+drdp!L61)*'DEC-U'!$B61+(drdp!F61+drdp!O61)*'DEC-U'!$C61+(drdp!I61+drdp!R61)*'DEC-U'!$D61)</f>
        <v>5.3479990996130343E-2</v>
      </c>
      <c r="G61" s="20">
        <f>Model!$W$21*((drdp!D61+drdp!M61)*'DEC-U'!$B61+(drdp!G61+drdp!P61)*'DEC-U'!$C61+(drdp!J61+drdp!S61)*'DEC-U'!$D61)</f>
        <v>0</v>
      </c>
      <c r="H61" s="18">
        <f>Model!$W$21*((drdp!B61)*'DEC-U'!$B61+(drdp!E61)*'DEC-U'!$C61+(drdp!H61)*'DEC-U'!$D61)</f>
        <v>0</v>
      </c>
      <c r="I61" s="18">
        <f>Model!$W$21*((drdp!C61)*'DEC-U'!$B61+(drdp!F61)*'DEC-U'!$C61+(drdp!I61)*'DEC-U'!$D61)</f>
        <v>3.2087994597678207E-2</v>
      </c>
      <c r="J61" s="18">
        <f>Model!$W$21*((drdp!D61)*'DEC-U'!$B61+(drdp!G61)*'DEC-U'!$C61+(drdp!J61)*'DEC-U'!$D61)</f>
        <v>0</v>
      </c>
      <c r="K61" s="21">
        <f>SUM(E$3:E60)+H61</f>
        <v>0</v>
      </c>
      <c r="L61" s="21">
        <f>SUM(F$3:F60)+I61</f>
        <v>1.9263948179048602</v>
      </c>
      <c r="M61" s="21">
        <f>SUM(G$3:G60)+J61</f>
        <v>0</v>
      </c>
      <c r="N61" s="21"/>
      <c r="O61" s="21"/>
      <c r="P61" s="21"/>
      <c r="Q61" s="19">
        <f t="shared" si="1"/>
        <v>0</v>
      </c>
      <c r="R61" s="19">
        <f t="shared" si="1"/>
        <v>3.7109969944506997</v>
      </c>
      <c r="S61" s="19">
        <f t="shared" si="1"/>
        <v>0</v>
      </c>
      <c r="T61" s="19">
        <f t="shared" si="2"/>
        <v>0</v>
      </c>
      <c r="U61" s="19">
        <f t="shared" si="3"/>
        <v>0</v>
      </c>
      <c r="V61" s="19">
        <f t="shared" si="4"/>
        <v>0</v>
      </c>
    </row>
    <row r="62" spans="1:22" x14ac:dyDescent="0.25">
      <c r="A62" s="26">
        <f>Wellpath!E62</f>
        <v>1700</v>
      </c>
      <c r="B62" s="22">
        <v>0</v>
      </c>
      <c r="C62" s="22">
        <v>0</v>
      </c>
      <c r="D62" s="22">
        <v>1</v>
      </c>
      <c r="E62" s="20">
        <f>Model!$W$21*((drdp!B62+drdp!K62)*'DEC-U'!$B62+(drdp!E62+drdp!N62)*'DEC-U'!$C62+(drdp!H62+drdp!Q62)*'DEC-U'!$D62)</f>
        <v>0</v>
      </c>
      <c r="F62" s="20">
        <f>Model!$W$21*((drdp!C62+drdp!L62)*'DEC-U'!$B62+(drdp!F62+drdp!O62)*'DEC-U'!$C62+(drdp!I62+drdp!R62)*'DEC-U'!$D62)</f>
        <v>3.2087994597678207E-2</v>
      </c>
      <c r="G62" s="20">
        <f>Model!$W$21*((drdp!D62+drdp!M62)*'DEC-U'!$B62+(drdp!G62+drdp!P62)*'DEC-U'!$C62+(drdp!J62+drdp!S62)*'DEC-U'!$D62)</f>
        <v>0</v>
      </c>
      <c r="H62" s="18">
        <f>Model!$W$21*((drdp!B62)*'DEC-U'!$B62+(drdp!E62)*'DEC-U'!$C62+(drdp!H62)*'DEC-U'!$D62)</f>
        <v>0</v>
      </c>
      <c r="I62" s="18">
        <f>Model!$W$21*((drdp!C62)*'DEC-U'!$B62+(drdp!F62)*'DEC-U'!$C62+(drdp!I62)*'DEC-U'!$D62)</f>
        <v>2.1391996398452139E-2</v>
      </c>
      <c r="J62" s="18">
        <f>Model!$W$21*((drdp!D62)*'DEC-U'!$B62+(drdp!G62)*'DEC-U'!$C62+(drdp!J62)*'DEC-U'!$D62)</f>
        <v>0</v>
      </c>
      <c r="K62" s="21">
        <f>SUM(E$3:E61)+H62</f>
        <v>0</v>
      </c>
      <c r="L62" s="21">
        <f>SUM(F$3:F61)+I62</f>
        <v>1.9691788107017645</v>
      </c>
      <c r="M62" s="21">
        <f>SUM(G$3:G61)+J62</f>
        <v>0</v>
      </c>
      <c r="N62" s="21"/>
      <c r="O62" s="21"/>
      <c r="P62" s="21"/>
      <c r="Q62" s="19">
        <f t="shared" si="1"/>
        <v>0</v>
      </c>
      <c r="R62" s="19">
        <f t="shared" si="1"/>
        <v>3.8776651885168154</v>
      </c>
      <c r="S62" s="19">
        <f t="shared" si="1"/>
        <v>0</v>
      </c>
      <c r="T62" s="19">
        <f t="shared" si="2"/>
        <v>0</v>
      </c>
      <c r="U62" s="19">
        <f t="shared" si="3"/>
        <v>0</v>
      </c>
      <c r="V62" s="19">
        <f t="shared" si="4"/>
        <v>0</v>
      </c>
    </row>
    <row r="63" spans="1:22" x14ac:dyDescent="0.25">
      <c r="A63" s="26">
        <f>Wellpath!E63</f>
        <v>1710</v>
      </c>
      <c r="B63" s="22">
        <v>0</v>
      </c>
      <c r="C63" s="22">
        <v>0</v>
      </c>
      <c r="D63" s="22">
        <v>1</v>
      </c>
      <c r="E63" s="20">
        <f>Model!$W$21*((drdp!B63+drdp!K63)*'DEC-U'!$B63+(drdp!E63+drdp!N63)*'DEC-U'!$C63+(drdp!H63+drdp!Q63)*'DEC-U'!$D63)</f>
        <v>0</v>
      </c>
      <c r="F63" s="20">
        <f>Model!$W$21*((drdp!C63+drdp!L63)*'DEC-U'!$B63+(drdp!F63+drdp!O63)*'DEC-U'!$C63+(drdp!I63+drdp!R63)*'DEC-U'!$D63)</f>
        <v>4.2361272771165692E-2</v>
      </c>
      <c r="G63" s="20">
        <f>Model!$W$21*((drdp!D63+drdp!M63)*'DEC-U'!$B63+(drdp!G63+drdp!P63)*'DEC-U'!$C63+(drdp!J63+drdp!S63)*'DEC-U'!$D63)</f>
        <v>0</v>
      </c>
      <c r="H63" s="18">
        <f>Model!$W$21*((drdp!B63)*'DEC-U'!$B63+(drdp!E63)*'DEC-U'!$C63+(drdp!H63)*'DEC-U'!$D63)</f>
        <v>0</v>
      </c>
      <c r="I63" s="18">
        <f>Model!$W$21*((drdp!C63)*'DEC-U'!$B63+(drdp!F63)*'DEC-U'!$C63+(drdp!I63)*'DEC-U'!$D63)</f>
        <v>1.0590318192791423E-2</v>
      </c>
      <c r="J63" s="18">
        <f>Model!$W$21*((drdp!D63)*'DEC-U'!$B63+(drdp!G63)*'DEC-U'!$C63+(drdp!J63)*'DEC-U'!$D63)</f>
        <v>0</v>
      </c>
      <c r="K63" s="21">
        <f>SUM(E$3:E62)+H63</f>
        <v>0</v>
      </c>
      <c r="L63" s="21">
        <f>SUM(F$3:F62)+I63</f>
        <v>1.9904651270937819</v>
      </c>
      <c r="M63" s="21">
        <f>SUM(G$3:G62)+J63</f>
        <v>0</v>
      </c>
      <c r="N63" s="21"/>
      <c r="O63" s="21"/>
      <c r="P63" s="21"/>
      <c r="Q63" s="19">
        <f t="shared" si="1"/>
        <v>0</v>
      </c>
      <c r="R63" s="19">
        <f t="shared" si="1"/>
        <v>3.9619514221764653</v>
      </c>
      <c r="S63" s="19">
        <f t="shared" si="1"/>
        <v>0</v>
      </c>
      <c r="T63" s="19">
        <f t="shared" si="2"/>
        <v>0</v>
      </c>
      <c r="U63" s="19">
        <f t="shared" si="3"/>
        <v>0</v>
      </c>
      <c r="V63" s="19">
        <f t="shared" si="4"/>
        <v>0</v>
      </c>
    </row>
    <row r="64" spans="1:22" x14ac:dyDescent="0.25">
      <c r="A64" s="26">
        <f>Wellpath!E64</f>
        <v>1740</v>
      </c>
      <c r="B64" s="22">
        <v>0</v>
      </c>
      <c r="C64" s="22">
        <v>0</v>
      </c>
      <c r="D64" s="22">
        <v>1</v>
      </c>
      <c r="E64" s="20">
        <f>Model!$W$21*((drdp!B64+drdp!K64)*'DEC-U'!$B64+(drdp!E64+drdp!N64)*'DEC-U'!$C64+(drdp!H64+drdp!Q64)*'DEC-U'!$D64)</f>
        <v>0</v>
      </c>
      <c r="F64" s="20">
        <f>Model!$W$21*((drdp!C64+drdp!L64)*'DEC-U'!$B64+(drdp!F64+drdp!O64)*'DEC-U'!$C64+(drdp!I64+drdp!R64)*'DEC-U'!$D64)</f>
        <v>6.159780012123111E-2</v>
      </c>
      <c r="G64" s="20">
        <f>Model!$W$21*((drdp!D64+drdp!M64)*'DEC-U'!$B64+(drdp!G64+drdp!P64)*'DEC-U'!$C64+(drdp!J64+drdp!S64)*'DEC-U'!$D64)</f>
        <v>0</v>
      </c>
      <c r="H64" s="18">
        <f>Model!$W$21*((drdp!B64)*'DEC-U'!$B64+(drdp!E64)*'DEC-U'!$C64+(drdp!H64)*'DEC-U'!$D64)</f>
        <v>0</v>
      </c>
      <c r="I64" s="18">
        <f>Model!$W$21*((drdp!C64)*'DEC-U'!$B64+(drdp!F64)*'DEC-U'!$C64+(drdp!I64)*'DEC-U'!$D64)</f>
        <v>3.0798900060615555E-2</v>
      </c>
      <c r="J64" s="18">
        <f>Model!$W$21*((drdp!D64)*'DEC-U'!$B64+(drdp!G64)*'DEC-U'!$C64+(drdp!J64)*'DEC-U'!$D64)</f>
        <v>0</v>
      </c>
      <c r="K64" s="21">
        <f>SUM(E$3:E63)+H64</f>
        <v>0</v>
      </c>
      <c r="L64" s="21">
        <f>SUM(F$3:F63)+I64</f>
        <v>2.0530349817327718</v>
      </c>
      <c r="M64" s="21">
        <f>SUM(G$3:G63)+J64</f>
        <v>0</v>
      </c>
      <c r="N64" s="21"/>
      <c r="O64" s="21"/>
      <c r="P64" s="21"/>
      <c r="Q64" s="19">
        <f t="shared" si="1"/>
        <v>0</v>
      </c>
      <c r="R64" s="19">
        <f t="shared" si="1"/>
        <v>4.2149526362184826</v>
      </c>
      <c r="S64" s="19">
        <f t="shared" si="1"/>
        <v>0</v>
      </c>
      <c r="T64" s="19">
        <f t="shared" si="2"/>
        <v>0</v>
      </c>
      <c r="U64" s="19">
        <f t="shared" si="3"/>
        <v>0</v>
      </c>
      <c r="V64" s="19">
        <f t="shared" si="4"/>
        <v>0</v>
      </c>
    </row>
    <row r="65" spans="1:23" x14ac:dyDescent="0.25">
      <c r="A65" s="26">
        <f>Wellpath!E65</f>
        <v>1770</v>
      </c>
      <c r="B65" s="22">
        <v>0</v>
      </c>
      <c r="C65" s="22">
        <v>0</v>
      </c>
      <c r="D65" s="22">
        <v>1</v>
      </c>
      <c r="E65" s="20">
        <f>Model!$W$21*((drdp!B65+drdp!K65)*'DEC-U'!$B65+(drdp!E65+drdp!N65)*'DEC-U'!$C65+(drdp!H65+drdp!Q65)*'DEC-U'!$D65)</f>
        <v>0</v>
      </c>
      <c r="F65" s="20">
        <f>Model!$W$21*((drdp!C65+drdp!L65)*'DEC-U'!$B65+(drdp!F65+drdp!O65)*'DEC-U'!$C65+(drdp!I65+drdp!R65)*'DEC-U'!$D65)</f>
        <v>5.9578643654679693E-2</v>
      </c>
      <c r="G65" s="20">
        <f>Model!$W$21*((drdp!D65+drdp!M65)*'DEC-U'!$B65+(drdp!G65+drdp!P65)*'DEC-U'!$C65+(drdp!J65+drdp!S65)*'DEC-U'!$D65)</f>
        <v>0</v>
      </c>
      <c r="H65" s="18">
        <f>Model!$W$21*((drdp!B65)*'DEC-U'!$B65+(drdp!E65)*'DEC-U'!$C65+(drdp!H65)*'DEC-U'!$D65)</f>
        <v>0</v>
      </c>
      <c r="I65" s="18">
        <f>Model!$W$21*((drdp!C65)*'DEC-U'!$B65+(drdp!F65)*'DEC-U'!$C65+(drdp!I65)*'DEC-U'!$D65)</f>
        <v>2.9789321827339846E-2</v>
      </c>
      <c r="J65" s="18">
        <f>Model!$W$21*((drdp!D65)*'DEC-U'!$B65+(drdp!G65)*'DEC-U'!$C65+(drdp!J65)*'DEC-U'!$D65)</f>
        <v>0</v>
      </c>
      <c r="K65" s="21">
        <f>SUM(E$3:E64)+H65</f>
        <v>0</v>
      </c>
      <c r="L65" s="21">
        <f>SUM(F$3:F64)+I65</f>
        <v>2.113623203620727</v>
      </c>
      <c r="M65" s="21">
        <f>SUM(G$3:G64)+J65</f>
        <v>0</v>
      </c>
      <c r="N65" s="21"/>
      <c r="O65" s="21"/>
      <c r="P65" s="21"/>
      <c r="Q65" s="19">
        <f t="shared" si="1"/>
        <v>0</v>
      </c>
      <c r="R65" s="19">
        <f t="shared" si="1"/>
        <v>4.4674030468839447</v>
      </c>
      <c r="S65" s="19">
        <f t="shared" si="1"/>
        <v>0</v>
      </c>
      <c r="T65" s="19">
        <f t="shared" si="2"/>
        <v>0</v>
      </c>
      <c r="U65" s="19">
        <f t="shared" si="3"/>
        <v>0</v>
      </c>
      <c r="V65" s="19">
        <f t="shared" si="4"/>
        <v>0</v>
      </c>
    </row>
    <row r="66" spans="1:23" x14ac:dyDescent="0.25">
      <c r="A66" s="26">
        <f>Wellpath!E66</f>
        <v>1800</v>
      </c>
      <c r="B66" s="22">
        <v>0</v>
      </c>
      <c r="C66" s="22">
        <v>0</v>
      </c>
      <c r="D66" s="22">
        <v>1</v>
      </c>
      <c r="E66" s="20">
        <f>Model!$W$21*((drdp!B66+drdp!K66)*'DEC-U'!$B66+(drdp!E66+drdp!N66)*'DEC-U'!$C66+(drdp!H66+drdp!Q66)*'DEC-U'!$D66)</f>
        <v>0</v>
      </c>
      <c r="F66" s="20">
        <f>Model!$W$21*((drdp!C66+drdp!L66)*'DEC-U'!$B66+(drdp!F66+drdp!O66)*'DEC-U'!$C66+(drdp!I66+drdp!R66)*'DEC-U'!$D66)</f>
        <v>5.7486899788221586E-2</v>
      </c>
      <c r="G66" s="20">
        <f>Model!$W$21*((drdp!D66+drdp!M66)*'DEC-U'!$B66+(drdp!G66+drdp!P66)*'DEC-U'!$C66+(drdp!J66+drdp!S66)*'DEC-U'!$D66)</f>
        <v>0</v>
      </c>
      <c r="H66" s="18">
        <f>Model!$W$21*((drdp!B66)*'DEC-U'!$B66+(drdp!E66)*'DEC-U'!$C66+(drdp!H66)*'DEC-U'!$D66)</f>
        <v>0</v>
      </c>
      <c r="I66" s="18">
        <f>Model!$W$21*((drdp!C66)*'DEC-U'!$B66+(drdp!F66)*'DEC-U'!$C66+(drdp!I66)*'DEC-U'!$D66)</f>
        <v>2.8743449894110793E-2</v>
      </c>
      <c r="J66" s="18">
        <f>Model!$W$21*((drdp!D66)*'DEC-U'!$B66+(drdp!G66)*'DEC-U'!$C66+(drdp!J66)*'DEC-U'!$D66)</f>
        <v>0</v>
      </c>
      <c r="K66" s="21">
        <f>SUM(E$3:E65)+H66</f>
        <v>0</v>
      </c>
      <c r="L66" s="21">
        <f>SUM(F$3:F65)+I66</f>
        <v>2.1721559753421777</v>
      </c>
      <c r="M66" s="21">
        <f>SUM(G$3:G65)+J66</f>
        <v>0</v>
      </c>
      <c r="N66" s="21"/>
      <c r="O66" s="21"/>
      <c r="P66" s="21"/>
      <c r="Q66" s="19">
        <f t="shared" si="1"/>
        <v>0</v>
      </c>
      <c r="R66" s="19">
        <f t="shared" si="1"/>
        <v>4.7182615812147279</v>
      </c>
      <c r="S66" s="19">
        <f t="shared" si="1"/>
        <v>0</v>
      </c>
      <c r="T66" s="19">
        <f t="shared" si="2"/>
        <v>0</v>
      </c>
      <c r="U66" s="19">
        <f t="shared" si="3"/>
        <v>0</v>
      </c>
      <c r="V66" s="19">
        <f t="shared" si="4"/>
        <v>0</v>
      </c>
    </row>
    <row r="67" spans="1:23" x14ac:dyDescent="0.25">
      <c r="A67" s="26">
        <f>Wellpath!E67</f>
        <v>1830</v>
      </c>
      <c r="B67" s="22">
        <v>0</v>
      </c>
      <c r="C67" s="22">
        <v>0</v>
      </c>
      <c r="D67" s="22">
        <v>1</v>
      </c>
      <c r="E67" s="20">
        <f>Model!$W$21*((drdp!B67+drdp!K67)*'DEC-U'!$B67+(drdp!E67+drdp!N67)*'DEC-U'!$C67+(drdp!H67+drdp!Q67)*'DEC-U'!$D67)</f>
        <v>0</v>
      </c>
      <c r="F67" s="20">
        <f>Model!$W$21*((drdp!C67+drdp!L67)*'DEC-U'!$B67+(drdp!F67+drdp!O67)*'DEC-U'!$C67+(drdp!I67+drdp!R67)*'DEC-U'!$D67)</f>
        <v>5.5325116989549589E-2</v>
      </c>
      <c r="G67" s="20">
        <f>Model!$W$21*((drdp!D67+drdp!M67)*'DEC-U'!$B67+(drdp!G67+drdp!P67)*'DEC-U'!$C67+(drdp!J67+drdp!S67)*'DEC-U'!$D67)</f>
        <v>0</v>
      </c>
      <c r="H67" s="18">
        <f>Model!$W$21*((drdp!B67)*'DEC-U'!$B67+(drdp!E67)*'DEC-U'!$C67+(drdp!H67)*'DEC-U'!$D67)</f>
        <v>0</v>
      </c>
      <c r="I67" s="18">
        <f>Model!$W$21*((drdp!C67)*'DEC-U'!$B67+(drdp!F67)*'DEC-U'!$C67+(drdp!I67)*'DEC-U'!$D67)</f>
        <v>2.7662558494774794E-2</v>
      </c>
      <c r="J67" s="18">
        <f>Model!$W$21*((drdp!D67)*'DEC-U'!$B67+(drdp!G67)*'DEC-U'!$C67+(drdp!J67)*'DEC-U'!$D67)</f>
        <v>0</v>
      </c>
      <c r="K67" s="21">
        <f>SUM(E$3:E66)+H67</f>
        <v>0</v>
      </c>
      <c r="L67" s="21">
        <f>SUM(F$3:F66)+I67</f>
        <v>2.2285619837310633</v>
      </c>
      <c r="M67" s="21">
        <f>SUM(G$3:G66)+J67</f>
        <v>0</v>
      </c>
      <c r="N67" s="21"/>
      <c r="O67" s="21"/>
      <c r="P67" s="21"/>
      <c r="Q67" s="19">
        <f t="shared" si="1"/>
        <v>0</v>
      </c>
      <c r="R67" s="19">
        <f t="shared" si="1"/>
        <v>4.9664885153313323</v>
      </c>
      <c r="S67" s="19">
        <f t="shared" si="1"/>
        <v>0</v>
      </c>
      <c r="T67" s="19">
        <f t="shared" si="2"/>
        <v>0</v>
      </c>
      <c r="U67" s="19">
        <f t="shared" si="3"/>
        <v>0</v>
      </c>
      <c r="V67" s="19">
        <f t="shared" si="4"/>
        <v>0</v>
      </c>
    </row>
    <row r="68" spans="1:23" x14ac:dyDescent="0.25">
      <c r="A68" s="26">
        <f>Wellpath!E68</f>
        <v>1860</v>
      </c>
      <c r="B68" s="22">
        <v>0</v>
      </c>
      <c r="C68" s="22">
        <v>0</v>
      </c>
      <c r="D68" s="22">
        <v>1</v>
      </c>
      <c r="E68" s="20">
        <f>Model!$W$21*((drdp!B68+drdp!K68)*'DEC-U'!$B68+(drdp!E68+drdp!N68)*'DEC-U'!$C68+(drdp!H68+drdp!Q68)*'DEC-U'!$D68)</f>
        <v>0</v>
      </c>
      <c r="F68" s="20">
        <f>Model!$W$21*((drdp!C68+drdp!L68)*'DEC-U'!$B68+(drdp!F68+drdp!O68)*'DEC-U'!$C68+(drdp!I68+drdp!R68)*'DEC-U'!$D68)</f>
        <v>5.309592905800678E-2</v>
      </c>
      <c r="G68" s="20">
        <f>Model!$W$21*((drdp!D68+drdp!M68)*'DEC-U'!$B68+(drdp!G68+drdp!P68)*'DEC-U'!$C68+(drdp!J68+drdp!S68)*'DEC-U'!$D68)</f>
        <v>0</v>
      </c>
      <c r="H68" s="18">
        <f>Model!$W$21*((drdp!B68)*'DEC-U'!$B68+(drdp!E68)*'DEC-U'!$C68+(drdp!H68)*'DEC-U'!$D68)</f>
        <v>0</v>
      </c>
      <c r="I68" s="18">
        <f>Model!$W$21*((drdp!C68)*'DEC-U'!$B68+(drdp!F68)*'DEC-U'!$C68+(drdp!I68)*'DEC-U'!$D68)</f>
        <v>2.654796452900339E-2</v>
      </c>
      <c r="J68" s="18">
        <f>Model!$W$21*((drdp!D68)*'DEC-U'!$B68+(drdp!G68)*'DEC-U'!$C68+(drdp!J68)*'DEC-U'!$D68)</f>
        <v>0</v>
      </c>
      <c r="K68" s="21">
        <f>SUM(E$3:E67)+H68</f>
        <v>0</v>
      </c>
      <c r="L68" s="21">
        <f>SUM(F$3:F67)+I68</f>
        <v>2.2827725067548412</v>
      </c>
      <c r="M68" s="21">
        <f>SUM(G$3:G67)+J68</f>
        <v>0</v>
      </c>
      <c r="N68" s="21"/>
      <c r="O68" s="21"/>
      <c r="P68" s="21"/>
      <c r="Q68" s="19">
        <f t="shared" ref="Q68:S131" si="5">K68^2</f>
        <v>0</v>
      </c>
      <c r="R68" s="19">
        <f t="shared" si="5"/>
        <v>5.2110503175957819</v>
      </c>
      <c r="S68" s="19">
        <f t="shared" si="5"/>
        <v>0</v>
      </c>
      <c r="T68" s="19">
        <f t="shared" ref="T68:T131" si="6">K68*L68</f>
        <v>0</v>
      </c>
      <c r="U68" s="19">
        <f t="shared" ref="U68:U131" si="7">K68*M68</f>
        <v>0</v>
      </c>
      <c r="V68" s="19">
        <f t="shared" ref="V68:V131" si="8">L68*M68</f>
        <v>0</v>
      </c>
    </row>
    <row r="69" spans="1:23" x14ac:dyDescent="0.25">
      <c r="A69" s="26">
        <f>Wellpath!E69</f>
        <v>1890</v>
      </c>
      <c r="B69" s="22">
        <v>0</v>
      </c>
      <c r="C69" s="22">
        <v>0</v>
      </c>
      <c r="D69" s="22">
        <v>1</v>
      </c>
      <c r="E69" s="20">
        <f>Model!$W$21*((drdp!B69+drdp!K69)*'DEC-U'!$B69+(drdp!E69+drdp!N69)*'DEC-U'!$C69+(drdp!H69+drdp!Q69)*'DEC-U'!$D69)</f>
        <v>0</v>
      </c>
      <c r="F69" s="20">
        <f>Model!$W$21*((drdp!C69+drdp!L69)*'DEC-U'!$B69+(drdp!F69+drdp!O69)*'DEC-U'!$C69+(drdp!I69+drdp!R69)*'DEC-U'!$D69)</f>
        <v>5.0802051915707684E-2</v>
      </c>
      <c r="G69" s="20">
        <f>Model!$W$21*((drdp!D69+drdp!M69)*'DEC-U'!$B69+(drdp!G69+drdp!P69)*'DEC-U'!$C69+(drdp!J69+drdp!S69)*'DEC-U'!$D69)</f>
        <v>0</v>
      </c>
      <c r="H69" s="18">
        <f>Model!$W$21*((drdp!B69)*'DEC-U'!$B69+(drdp!E69)*'DEC-U'!$C69+(drdp!H69)*'DEC-U'!$D69)</f>
        <v>0</v>
      </c>
      <c r="I69" s="18">
        <f>Model!$W$21*((drdp!C69)*'DEC-U'!$B69+(drdp!F69)*'DEC-U'!$C69+(drdp!I69)*'DEC-U'!$D69)</f>
        <v>2.5401025957853842E-2</v>
      </c>
      <c r="J69" s="18">
        <f>Model!$W$21*((drdp!D69)*'DEC-U'!$B69+(drdp!G69)*'DEC-U'!$C69+(drdp!J69)*'DEC-U'!$D69)</f>
        <v>0</v>
      </c>
      <c r="K69" s="21">
        <f>SUM(E$3:E68)+H69</f>
        <v>0</v>
      </c>
      <c r="L69" s="21">
        <f>SUM(F$3:F68)+I69</f>
        <v>2.3347214972416985</v>
      </c>
      <c r="M69" s="21">
        <f>SUM(G$3:G68)+J69</f>
        <v>0</v>
      </c>
      <c r="N69" s="21"/>
      <c r="O69" s="21"/>
      <c r="P69" s="21"/>
      <c r="Q69" s="19">
        <f t="shared" si="5"/>
        <v>0</v>
      </c>
      <c r="R69" s="19">
        <f t="shared" si="5"/>
        <v>5.4509244696825183</v>
      </c>
      <c r="S69" s="19">
        <f t="shared" si="5"/>
        <v>0</v>
      </c>
      <c r="T69" s="19">
        <f t="shared" si="6"/>
        <v>0</v>
      </c>
      <c r="U69" s="19">
        <f t="shared" si="7"/>
        <v>0</v>
      </c>
      <c r="V69" s="19">
        <f t="shared" si="8"/>
        <v>0</v>
      </c>
    </row>
    <row r="70" spans="1:23" x14ac:dyDescent="0.25">
      <c r="A70" s="26">
        <f>Wellpath!E70</f>
        <v>1920</v>
      </c>
      <c r="B70" s="22">
        <v>0</v>
      </c>
      <c r="C70" s="22">
        <v>0</v>
      </c>
      <c r="D70" s="22">
        <v>1</v>
      </c>
      <c r="E70" s="20">
        <f>Model!$W$21*((drdp!B70+drdp!K70)*'DEC-U'!$B70+(drdp!E70+drdp!N70)*'DEC-U'!$C70+(drdp!H70+drdp!Q70)*'DEC-U'!$D70)</f>
        <v>0</v>
      </c>
      <c r="F70" s="20">
        <f>Model!$W$21*((drdp!C70+drdp!L70)*'DEC-U'!$B70+(drdp!F70+drdp!O70)*'DEC-U'!$C70+(drdp!I70+drdp!R70)*'DEC-U'!$D70)</f>
        <v>4.8446280298605503E-2</v>
      </c>
      <c r="G70" s="20">
        <f>Model!$W$21*((drdp!D70+drdp!M70)*'DEC-U'!$B70+(drdp!G70+drdp!P70)*'DEC-U'!$C70+(drdp!J70+drdp!S70)*'DEC-U'!$D70)</f>
        <v>0</v>
      </c>
      <c r="H70" s="18">
        <f>Model!$W$21*((drdp!B70)*'DEC-U'!$B70+(drdp!E70)*'DEC-U'!$C70+(drdp!H70)*'DEC-U'!$D70)</f>
        <v>0</v>
      </c>
      <c r="I70" s="18">
        <f>Model!$W$21*((drdp!C70)*'DEC-U'!$B70+(drdp!F70)*'DEC-U'!$C70+(drdp!I70)*'DEC-U'!$D70)</f>
        <v>2.4223140149302751E-2</v>
      </c>
      <c r="J70" s="18">
        <f>Model!$W$21*((drdp!D70)*'DEC-U'!$B70+(drdp!G70)*'DEC-U'!$C70+(drdp!J70)*'DEC-U'!$D70)</f>
        <v>0</v>
      </c>
      <c r="K70" s="21">
        <f>SUM(E$3:E69)+H70</f>
        <v>0</v>
      </c>
      <c r="L70" s="21">
        <f>SUM(F$3:F69)+I70</f>
        <v>2.3843456633488556</v>
      </c>
      <c r="M70" s="21">
        <f>SUM(G$3:G69)+J70</f>
        <v>0</v>
      </c>
      <c r="N70" s="21"/>
      <c r="O70" s="21"/>
      <c r="P70" s="21"/>
      <c r="Q70" s="19">
        <f t="shared" si="5"/>
        <v>0</v>
      </c>
      <c r="R70" s="19">
        <f t="shared" si="5"/>
        <v>5.6851042423304943</v>
      </c>
      <c r="S70" s="19">
        <f t="shared" si="5"/>
        <v>0</v>
      </c>
      <c r="T70" s="19">
        <f t="shared" si="6"/>
        <v>0</v>
      </c>
      <c r="U70" s="19">
        <f t="shared" si="7"/>
        <v>0</v>
      </c>
      <c r="V70" s="19">
        <f t="shared" si="8"/>
        <v>0</v>
      </c>
    </row>
    <row r="71" spans="1:23" x14ac:dyDescent="0.25">
      <c r="A71" s="26">
        <f>Wellpath!E71</f>
        <v>1950</v>
      </c>
      <c r="B71" s="22">
        <v>0</v>
      </c>
      <c r="C71" s="22">
        <v>0</v>
      </c>
      <c r="D71" s="22">
        <v>1</v>
      </c>
      <c r="E71" s="20">
        <f>Model!$W$21*((drdp!B71+drdp!K71)*'DEC-U'!$B71+(drdp!E71+drdp!N71)*'DEC-U'!$C71+(drdp!H71+drdp!Q71)*'DEC-U'!$D71)</f>
        <v>0</v>
      </c>
      <c r="F71" s="20">
        <f>Model!$W$21*((drdp!C71+drdp!L71)*'DEC-U'!$B71+(drdp!F71+drdp!O71)*'DEC-U'!$C71+(drdp!I71+drdp!R71)*'DEC-U'!$D71)</f>
        <v>4.6031484351536874E-2</v>
      </c>
      <c r="G71" s="20">
        <f>Model!$W$21*((drdp!D71+drdp!M71)*'DEC-U'!$B71+(drdp!G71+drdp!P71)*'DEC-U'!$C71+(drdp!J71+drdp!S71)*'DEC-U'!$D71)</f>
        <v>0</v>
      </c>
      <c r="H71" s="18">
        <f>Model!$W$21*((drdp!B71)*'DEC-U'!$B71+(drdp!E71)*'DEC-U'!$C71+(drdp!H71)*'DEC-U'!$D71)</f>
        <v>0</v>
      </c>
      <c r="I71" s="18">
        <f>Model!$W$21*((drdp!C71)*'DEC-U'!$B71+(drdp!F71)*'DEC-U'!$C71+(drdp!I71)*'DEC-U'!$D71)</f>
        <v>2.3015742175768437E-2</v>
      </c>
      <c r="J71" s="18">
        <f>Model!$W$21*((drdp!D71)*'DEC-U'!$B71+(drdp!G71)*'DEC-U'!$C71+(drdp!J71)*'DEC-U'!$D71)</f>
        <v>0</v>
      </c>
      <c r="K71" s="21">
        <f>SUM(E$3:E70)+H71</f>
        <v>0</v>
      </c>
      <c r="L71" s="21">
        <f>SUM(F$3:F70)+I71</f>
        <v>2.4315845456739265</v>
      </c>
      <c r="M71" s="21">
        <f>SUM(G$3:G70)+J71</f>
        <v>0</v>
      </c>
      <c r="N71" s="21"/>
      <c r="O71" s="21"/>
      <c r="P71" s="21"/>
      <c r="Q71" s="19">
        <f t="shared" si="5"/>
        <v>0</v>
      </c>
      <c r="R71" s="19">
        <f t="shared" si="5"/>
        <v>5.9126034027602756</v>
      </c>
      <c r="S71" s="19">
        <f t="shared" si="5"/>
        <v>0</v>
      </c>
      <c r="T71" s="19">
        <f t="shared" si="6"/>
        <v>0</v>
      </c>
      <c r="U71" s="19">
        <f t="shared" si="7"/>
        <v>0</v>
      </c>
      <c r="V71" s="19">
        <f t="shared" si="8"/>
        <v>0</v>
      </c>
    </row>
    <row r="72" spans="1:23" x14ac:dyDescent="0.25">
      <c r="A72" s="26">
        <f>Wellpath!E72</f>
        <v>1980</v>
      </c>
      <c r="B72" s="22">
        <v>0</v>
      </c>
      <c r="C72" s="22">
        <v>0</v>
      </c>
      <c r="D72" s="22">
        <v>1</v>
      </c>
      <c r="E72" s="20">
        <f>Model!$W$21*((drdp!B72+drdp!K72)*'DEC-U'!$B72+(drdp!E72+drdp!N72)*'DEC-U'!$C72+(drdp!H72+drdp!Q72)*'DEC-U'!$D72)</f>
        <v>0</v>
      </c>
      <c r="F72" s="20">
        <f>Model!$W$21*((drdp!C72+drdp!L72)*'DEC-U'!$B72+(drdp!F72+drdp!O72)*'DEC-U'!$C72+(drdp!I72+drdp!R72)*'DEC-U'!$D72)</f>
        <v>4.3560606131392489E-2</v>
      </c>
      <c r="G72" s="20">
        <f>Model!$W$21*((drdp!D72+drdp!M72)*'DEC-U'!$B72+(drdp!G72+drdp!P72)*'DEC-U'!$C72+(drdp!J72+drdp!S72)*'DEC-U'!$D72)</f>
        <v>0</v>
      </c>
      <c r="H72" s="18">
        <f>Model!$W$21*((drdp!B72)*'DEC-U'!$B72+(drdp!E72)*'DEC-U'!$C72+(drdp!H72)*'DEC-U'!$D72)</f>
        <v>0</v>
      </c>
      <c r="I72" s="18">
        <f>Model!$W$21*((drdp!C72)*'DEC-U'!$B72+(drdp!F72)*'DEC-U'!$C72+(drdp!I72)*'DEC-U'!$D72)</f>
        <v>2.1780303065696244E-2</v>
      </c>
      <c r="J72" s="18">
        <f>Model!$W$21*((drdp!D72)*'DEC-U'!$B72+(drdp!G72)*'DEC-U'!$C72+(drdp!J72)*'DEC-U'!$D72)</f>
        <v>0</v>
      </c>
      <c r="K72" s="21">
        <f>SUM(E$3:E71)+H72</f>
        <v>0</v>
      </c>
      <c r="L72" s="21">
        <f>SUM(F$3:F71)+I72</f>
        <v>2.4763805909153911</v>
      </c>
      <c r="M72" s="21">
        <f>SUM(G$3:G71)+J72</f>
        <v>0</v>
      </c>
      <c r="N72" s="21"/>
      <c r="O72" s="21"/>
      <c r="P72" s="21"/>
      <c r="Q72" s="19">
        <f t="shared" si="5"/>
        <v>0</v>
      </c>
      <c r="R72" s="19">
        <f t="shared" si="5"/>
        <v>6.1324608310624615</v>
      </c>
      <c r="S72" s="19">
        <f t="shared" si="5"/>
        <v>0</v>
      </c>
      <c r="T72" s="19">
        <f t="shared" si="6"/>
        <v>0</v>
      </c>
      <c r="U72" s="19">
        <f t="shared" si="7"/>
        <v>0</v>
      </c>
      <c r="V72" s="19">
        <f t="shared" si="8"/>
        <v>0</v>
      </c>
    </row>
    <row r="73" spans="1:23" x14ac:dyDescent="0.25">
      <c r="A73" s="26">
        <f>Wellpath!E73</f>
        <v>2010</v>
      </c>
      <c r="B73" s="22">
        <v>0</v>
      </c>
      <c r="C73" s="22">
        <v>0</v>
      </c>
      <c r="D73" s="22">
        <v>1</v>
      </c>
      <c r="E73" s="20">
        <f>Model!$W$21*((drdp!B73+drdp!K73)*'DEC-U'!$B73+(drdp!E73+drdp!N73)*'DEC-U'!$C73+(drdp!H73+drdp!Q73)*'DEC-U'!$D73)</f>
        <v>0</v>
      </c>
      <c r="F73" s="20">
        <f>Model!$W$21*((drdp!C73+drdp!L73)*'DEC-U'!$B73+(drdp!F73+drdp!O73)*'DEC-U'!$C73+(drdp!I73+drdp!R73)*'DEC-U'!$D73)</f>
        <v>4.1036656022673999E-2</v>
      </c>
      <c r="G73" s="20">
        <f>Model!$W$21*((drdp!D73+drdp!M73)*'DEC-U'!$B73+(drdp!G73+drdp!P73)*'DEC-U'!$C73+(drdp!J73+drdp!S73)*'DEC-U'!$D73)</f>
        <v>0</v>
      </c>
      <c r="H73" s="18">
        <f>Model!$W$21*((drdp!B73)*'DEC-U'!$B73+(drdp!E73)*'DEC-U'!$C73+(drdp!H73)*'DEC-U'!$D73)</f>
        <v>0</v>
      </c>
      <c r="I73" s="18">
        <f>Model!$W$21*((drdp!C73)*'DEC-U'!$B73+(drdp!F73)*'DEC-U'!$C73+(drdp!I73)*'DEC-U'!$D73)</f>
        <v>2.0518328011337E-2</v>
      </c>
      <c r="J73" s="18">
        <f>Model!$W$21*((drdp!D73)*'DEC-U'!$B73+(drdp!G73)*'DEC-U'!$C73+(drdp!J73)*'DEC-U'!$D73)</f>
        <v>0</v>
      </c>
      <c r="K73" s="21">
        <f>SUM(E$3:E72)+H73</f>
        <v>0</v>
      </c>
      <c r="L73" s="21">
        <f>SUM(F$3:F72)+I73</f>
        <v>2.5186792219924241</v>
      </c>
      <c r="M73" s="21">
        <f>SUM(G$3:G72)+J73</f>
        <v>0</v>
      </c>
      <c r="N73" s="21"/>
      <c r="O73" s="21"/>
      <c r="P73" s="21"/>
      <c r="Q73" s="19">
        <f t="shared" si="5"/>
        <v>0</v>
      </c>
      <c r="R73" s="19">
        <f t="shared" si="5"/>
        <v>6.3437450232963633</v>
      </c>
      <c r="S73" s="19">
        <f t="shared" si="5"/>
        <v>0</v>
      </c>
      <c r="T73" s="19">
        <f t="shared" si="6"/>
        <v>0</v>
      </c>
      <c r="U73" s="19">
        <f t="shared" si="7"/>
        <v>0</v>
      </c>
      <c r="V73" s="19">
        <f t="shared" si="8"/>
        <v>0</v>
      </c>
      <c r="W73" s="10" t="s">
        <v>62</v>
      </c>
    </row>
    <row r="74" spans="1:23" x14ac:dyDescent="0.25">
      <c r="A74" s="26">
        <f>Wellpath!E74</f>
        <v>2040</v>
      </c>
      <c r="B74" s="22">
        <v>0</v>
      </c>
      <c r="C74" s="22">
        <v>0</v>
      </c>
      <c r="D74" s="22">
        <v>1</v>
      </c>
      <c r="E74" s="20">
        <f>Model!$W$21*((drdp!B74+drdp!K74)*'DEC-U'!$B74+(drdp!E74+drdp!N74)*'DEC-U'!$C74+(drdp!H74+drdp!Q74)*'DEC-U'!$D74)</f>
        <v>0</v>
      </c>
      <c r="F74" s="20">
        <f>Model!$W$21*((drdp!C74+drdp!L74)*'DEC-U'!$B74+(drdp!F74+drdp!O74)*'DEC-U'!$C74+(drdp!I74+drdp!R74)*'DEC-U'!$D74)</f>
        <v>3.8462709069804153E-2</v>
      </c>
      <c r="G74" s="20">
        <f>Model!$W$21*((drdp!D74+drdp!M74)*'DEC-U'!$B74+(drdp!G74+drdp!P74)*'DEC-U'!$C74+(drdp!J74+drdp!S74)*'DEC-U'!$D74)</f>
        <v>0</v>
      </c>
      <c r="H74" s="18">
        <f>Model!$W$21*((drdp!B74)*'DEC-U'!$B74+(drdp!E74)*'DEC-U'!$C74+(drdp!H74)*'DEC-U'!$D74)</f>
        <v>0</v>
      </c>
      <c r="I74" s="18">
        <f>Model!$W$21*((drdp!C74)*'DEC-U'!$B74+(drdp!F74)*'DEC-U'!$C74+(drdp!I74)*'DEC-U'!$D74)</f>
        <v>1.9231354534902077E-2</v>
      </c>
      <c r="J74" s="18">
        <f>Model!$W$21*((drdp!D74)*'DEC-U'!$B74+(drdp!G74)*'DEC-U'!$C74+(drdp!J74)*'DEC-U'!$D74)</f>
        <v>0</v>
      </c>
      <c r="K74" s="21">
        <f>SUM(E$3:E73)+H74</f>
        <v>0</v>
      </c>
      <c r="L74" s="21">
        <f>SUM(F$3:F73)+I74</f>
        <v>2.5584289045386632</v>
      </c>
      <c r="M74" s="21">
        <f>SUM(G$3:G73)+J74</f>
        <v>0</v>
      </c>
      <c r="N74" s="21"/>
      <c r="O74" s="21"/>
      <c r="P74" s="21"/>
      <c r="Q74" s="19">
        <f t="shared" si="5"/>
        <v>0</v>
      </c>
      <c r="R74" s="19">
        <f t="shared" si="5"/>
        <v>6.5455584595789045</v>
      </c>
      <c r="S74" s="19">
        <f t="shared" si="5"/>
        <v>0</v>
      </c>
      <c r="T74" s="19">
        <f t="shared" si="6"/>
        <v>0</v>
      </c>
      <c r="U74" s="19">
        <f t="shared" si="7"/>
        <v>0</v>
      </c>
      <c r="V74" s="19">
        <f t="shared" si="8"/>
        <v>0</v>
      </c>
    </row>
    <row r="75" spans="1:23" x14ac:dyDescent="0.25">
      <c r="A75" s="26">
        <f>Wellpath!E75</f>
        <v>2070</v>
      </c>
      <c r="B75" s="22">
        <v>0</v>
      </c>
      <c r="C75" s="22">
        <v>0</v>
      </c>
      <c r="D75" s="22">
        <v>1</v>
      </c>
      <c r="E75" s="20">
        <f>Model!$W$21*((drdp!B75+drdp!K75)*'DEC-U'!$B75+(drdp!E75+drdp!N75)*'DEC-U'!$C75+(drdp!H75+drdp!Q75)*'DEC-U'!$D75)</f>
        <v>0</v>
      </c>
      <c r="F75" s="20">
        <f>Model!$W$21*((drdp!C75+drdp!L75)*'DEC-U'!$B75+(drdp!F75+drdp!O75)*'DEC-U'!$C75+(drdp!I75+drdp!R75)*'DEC-U'!$D75)</f>
        <v>3.5841901230658897E-2</v>
      </c>
      <c r="G75" s="20">
        <f>Model!$W$21*((drdp!D75+drdp!M75)*'DEC-U'!$B75+(drdp!G75+drdp!P75)*'DEC-U'!$C75+(drdp!J75+drdp!S75)*'DEC-U'!$D75)</f>
        <v>0</v>
      </c>
      <c r="H75" s="18">
        <f>Model!$W$21*((drdp!B75)*'DEC-U'!$B75+(drdp!E75)*'DEC-U'!$C75+(drdp!H75)*'DEC-U'!$D75)</f>
        <v>0</v>
      </c>
      <c r="I75" s="18">
        <f>Model!$W$21*((drdp!C75)*'DEC-U'!$B75+(drdp!F75)*'DEC-U'!$C75+(drdp!I75)*'DEC-U'!$D75)</f>
        <v>1.7920950615329449E-2</v>
      </c>
      <c r="J75" s="18">
        <f>Model!$W$21*((drdp!D75)*'DEC-U'!$B75+(drdp!G75)*'DEC-U'!$C75+(drdp!J75)*'DEC-U'!$D75)</f>
        <v>0</v>
      </c>
      <c r="K75" s="21">
        <f>SUM(E$3:E74)+H75</f>
        <v>0</v>
      </c>
      <c r="L75" s="21">
        <f>SUM(F$3:F74)+I75</f>
        <v>2.5955812096888948</v>
      </c>
      <c r="M75" s="21">
        <f>SUM(G$3:G74)+J75</f>
        <v>0</v>
      </c>
      <c r="N75" s="21"/>
      <c r="O75" s="21"/>
      <c r="P75" s="21"/>
      <c r="Q75" s="19">
        <f t="shared" si="5"/>
        <v>0</v>
      </c>
      <c r="R75" s="19">
        <f t="shared" si="5"/>
        <v>6.7370418160900662</v>
      </c>
      <c r="S75" s="19">
        <f t="shared" si="5"/>
        <v>0</v>
      </c>
      <c r="T75" s="19">
        <f t="shared" si="6"/>
        <v>0</v>
      </c>
      <c r="U75" s="19">
        <f t="shared" si="7"/>
        <v>0</v>
      </c>
      <c r="V75" s="19">
        <f t="shared" si="8"/>
        <v>0</v>
      </c>
    </row>
    <row r="76" spans="1:23" x14ac:dyDescent="0.25">
      <c r="A76" s="26">
        <f>Wellpath!E76</f>
        <v>2100</v>
      </c>
      <c r="B76" s="22">
        <v>0</v>
      </c>
      <c r="C76" s="22">
        <v>0</v>
      </c>
      <c r="D76" s="22">
        <v>1</v>
      </c>
      <c r="E76" s="20">
        <f>Model!$W$21*((drdp!B76+drdp!K76)*'DEC-U'!$B76+(drdp!E76+drdp!N76)*'DEC-U'!$C76+(drdp!H76+drdp!Q76)*'DEC-U'!$D76)</f>
        <v>0</v>
      </c>
      <c r="F76" s="20">
        <f>Model!$W$21*((drdp!C76+drdp!L76)*'DEC-U'!$B76+(drdp!F76+drdp!O76)*'DEC-U'!$C76+(drdp!I76+drdp!R76)*'DEC-U'!$D76)</f>
        <v>3.3177425555885723E-2</v>
      </c>
      <c r="G76" s="20">
        <f>Model!$W$21*((drdp!D76+drdp!M76)*'DEC-U'!$B76+(drdp!G76+drdp!P76)*'DEC-U'!$C76+(drdp!J76+drdp!S76)*'DEC-U'!$D76)</f>
        <v>0</v>
      </c>
      <c r="H76" s="18">
        <f>Model!$W$21*((drdp!B76)*'DEC-U'!$B76+(drdp!E76)*'DEC-U'!$C76+(drdp!H76)*'DEC-U'!$D76)</f>
        <v>0</v>
      </c>
      <c r="I76" s="18">
        <f>Model!$W$21*((drdp!C76)*'DEC-U'!$B76+(drdp!F76)*'DEC-U'!$C76+(drdp!I76)*'DEC-U'!$D76)</f>
        <v>1.6588712777942861E-2</v>
      </c>
      <c r="J76" s="18">
        <f>Model!$W$21*((drdp!D76)*'DEC-U'!$B76+(drdp!G76)*'DEC-U'!$C76+(drdp!J76)*'DEC-U'!$D76)</f>
        <v>0</v>
      </c>
      <c r="K76" s="21">
        <f>SUM(E$3:E75)+H76</f>
        <v>0</v>
      </c>
      <c r="L76" s="21">
        <f>SUM(F$3:F75)+I76</f>
        <v>2.6300908730821675</v>
      </c>
      <c r="M76" s="21">
        <f>SUM(G$3:G75)+J76</f>
        <v>0</v>
      </c>
      <c r="N76" s="21"/>
      <c r="O76" s="21"/>
      <c r="P76" s="21"/>
      <c r="Q76" s="19">
        <f t="shared" si="5"/>
        <v>0</v>
      </c>
      <c r="R76" s="19">
        <f t="shared" si="5"/>
        <v>6.9173780006701184</v>
      </c>
      <c r="S76" s="19">
        <f t="shared" si="5"/>
        <v>0</v>
      </c>
      <c r="T76" s="19">
        <f t="shared" si="6"/>
        <v>0</v>
      </c>
      <c r="U76" s="19">
        <f t="shared" si="7"/>
        <v>0</v>
      </c>
      <c r="V76" s="19">
        <f t="shared" si="8"/>
        <v>0</v>
      </c>
    </row>
    <row r="77" spans="1:23" x14ac:dyDescent="0.25">
      <c r="A77" s="26">
        <f>Wellpath!E77</f>
        <v>2130</v>
      </c>
      <c r="B77" s="22">
        <v>0</v>
      </c>
      <c r="C77" s="22">
        <v>0</v>
      </c>
      <c r="D77" s="22">
        <v>1</v>
      </c>
      <c r="E77" s="20">
        <f>Model!$W$21*((drdp!B77+drdp!K77)*'DEC-U'!$B77+(drdp!E77+drdp!N77)*'DEC-U'!$C77+(drdp!H77+drdp!Q77)*'DEC-U'!$D77)</f>
        <v>0</v>
      </c>
      <c r="F77" s="20">
        <f>Model!$W$21*((drdp!C77+drdp!L77)*'DEC-U'!$B77+(drdp!F77+drdp!O77)*'DEC-U'!$C77+(drdp!I77+drdp!R77)*'DEC-U'!$D77)</f>
        <v>3.0472528298663332E-2</v>
      </c>
      <c r="G77" s="20">
        <f>Model!$W$21*((drdp!D77+drdp!M77)*'DEC-U'!$B77+(drdp!G77+drdp!P77)*'DEC-U'!$C77+(drdp!J77+drdp!S77)*'DEC-U'!$D77)</f>
        <v>0</v>
      </c>
      <c r="H77" s="18">
        <f>Model!$W$21*((drdp!B77)*'DEC-U'!$B77+(drdp!E77)*'DEC-U'!$C77+(drdp!H77)*'DEC-U'!$D77)</f>
        <v>0</v>
      </c>
      <c r="I77" s="18">
        <f>Model!$W$21*((drdp!C77)*'DEC-U'!$B77+(drdp!F77)*'DEC-U'!$C77+(drdp!I77)*'DEC-U'!$D77)</f>
        <v>1.5236264149331666E-2</v>
      </c>
      <c r="J77" s="18">
        <f>Model!$W$21*((drdp!D77)*'DEC-U'!$B77+(drdp!G77)*'DEC-U'!$C77+(drdp!J77)*'DEC-U'!$D77)</f>
        <v>0</v>
      </c>
      <c r="K77" s="21">
        <f>SUM(E$3:E76)+H77</f>
        <v>0</v>
      </c>
      <c r="L77" s="21">
        <f>SUM(F$3:F76)+I77</f>
        <v>2.661915850009442</v>
      </c>
      <c r="M77" s="21">
        <f>SUM(G$3:G76)+J77</f>
        <v>0</v>
      </c>
      <c r="N77" s="21"/>
      <c r="O77" s="21"/>
      <c r="P77" s="21"/>
      <c r="Q77" s="19">
        <f t="shared" si="5"/>
        <v>0</v>
      </c>
      <c r="R77" s="19">
        <f t="shared" si="5"/>
        <v>7.08579599253149</v>
      </c>
      <c r="S77" s="19">
        <f t="shared" si="5"/>
        <v>0</v>
      </c>
      <c r="T77" s="19">
        <f t="shared" si="6"/>
        <v>0</v>
      </c>
      <c r="U77" s="19">
        <f t="shared" si="7"/>
        <v>0</v>
      </c>
      <c r="V77" s="19">
        <f t="shared" si="8"/>
        <v>0</v>
      </c>
    </row>
    <row r="78" spans="1:23" x14ac:dyDescent="0.25">
      <c r="A78" s="26">
        <f>Wellpath!E78</f>
        <v>2160</v>
      </c>
      <c r="B78" s="22">
        <v>0</v>
      </c>
      <c r="C78" s="22">
        <v>0</v>
      </c>
      <c r="D78" s="22">
        <v>1</v>
      </c>
      <c r="E78" s="20">
        <f>Model!$W$21*((drdp!B78+drdp!K78)*'DEC-U'!$B78+(drdp!E78+drdp!N78)*'DEC-U'!$C78+(drdp!H78+drdp!Q78)*'DEC-U'!$D78)</f>
        <v>0</v>
      </c>
      <c r="F78" s="20">
        <f>Model!$W$21*((drdp!C78+drdp!L78)*'DEC-U'!$B78+(drdp!F78+drdp!O78)*'DEC-U'!$C78+(drdp!I78+drdp!R78)*'DEC-U'!$D78)</f>
        <v>2.7730504959642171E-2</v>
      </c>
      <c r="G78" s="20">
        <f>Model!$W$21*((drdp!D78+drdp!M78)*'DEC-U'!$B78+(drdp!G78+drdp!P78)*'DEC-U'!$C78+(drdp!J78+drdp!S78)*'DEC-U'!$D78)</f>
        <v>0</v>
      </c>
      <c r="H78" s="18">
        <f>Model!$W$21*((drdp!B78)*'DEC-U'!$B78+(drdp!E78)*'DEC-U'!$C78+(drdp!H78)*'DEC-U'!$D78)</f>
        <v>0</v>
      </c>
      <c r="I78" s="18">
        <f>Model!$W$21*((drdp!C78)*'DEC-U'!$B78+(drdp!F78)*'DEC-U'!$C78+(drdp!I78)*'DEC-U'!$D78)</f>
        <v>1.3865252479821085E-2</v>
      </c>
      <c r="J78" s="18">
        <f>Model!$W$21*((drdp!D78)*'DEC-U'!$B78+(drdp!G78)*'DEC-U'!$C78+(drdp!J78)*'DEC-U'!$D78)</f>
        <v>0</v>
      </c>
      <c r="K78" s="21">
        <f>SUM(E$3:E77)+H78</f>
        <v>0</v>
      </c>
      <c r="L78" s="21">
        <f>SUM(F$3:F77)+I78</f>
        <v>2.691017366638595</v>
      </c>
      <c r="M78" s="21">
        <f>SUM(G$3:G77)+J78</f>
        <v>0</v>
      </c>
      <c r="N78" s="21"/>
      <c r="O78" s="21"/>
      <c r="P78" s="21"/>
      <c r="Q78" s="19">
        <f t="shared" si="5"/>
        <v>0</v>
      </c>
      <c r="R78" s="19">
        <f t="shared" si="5"/>
        <v>7.2415744675505183</v>
      </c>
      <c r="S78" s="19">
        <f t="shared" si="5"/>
        <v>0</v>
      </c>
      <c r="T78" s="19">
        <f t="shared" si="6"/>
        <v>0</v>
      </c>
      <c r="U78" s="19">
        <f t="shared" si="7"/>
        <v>0</v>
      </c>
      <c r="V78" s="19">
        <f t="shared" si="8"/>
        <v>0</v>
      </c>
    </row>
    <row r="79" spans="1:23" x14ac:dyDescent="0.25">
      <c r="A79" s="26">
        <f>Wellpath!E79</f>
        <v>2190</v>
      </c>
      <c r="B79" s="22">
        <v>0</v>
      </c>
      <c r="C79" s="22">
        <v>0</v>
      </c>
      <c r="D79" s="22">
        <v>1</v>
      </c>
      <c r="E79" s="20">
        <f>Model!$W$21*((drdp!B79+drdp!K79)*'DEC-U'!$B79+(drdp!E79+drdp!N79)*'DEC-U'!$C79+(drdp!H79+drdp!Q79)*'DEC-U'!$D79)</f>
        <v>0</v>
      </c>
      <c r="F79" s="20">
        <f>Model!$W$21*((drdp!C79+drdp!L79)*'DEC-U'!$B79+(drdp!F79+drdp!O79)*'DEC-U'!$C79+(drdp!I79+drdp!R79)*'DEC-U'!$D79)</f>
        <v>2.4954696271884513E-2</v>
      </c>
      <c r="G79" s="20">
        <f>Model!$W$21*((drdp!D79+drdp!M79)*'DEC-U'!$B79+(drdp!G79+drdp!P79)*'DEC-U'!$C79+(drdp!J79+drdp!S79)*'DEC-U'!$D79)</f>
        <v>0</v>
      </c>
      <c r="H79" s="18">
        <f>Model!$W$21*((drdp!B79)*'DEC-U'!$B79+(drdp!E79)*'DEC-U'!$C79+(drdp!H79)*'DEC-U'!$D79)</f>
        <v>0</v>
      </c>
      <c r="I79" s="18">
        <f>Model!$W$21*((drdp!C79)*'DEC-U'!$B79+(drdp!F79)*'DEC-U'!$C79+(drdp!I79)*'DEC-U'!$D79)</f>
        <v>1.2477348135942257E-2</v>
      </c>
      <c r="J79" s="18">
        <f>Model!$W$21*((drdp!D79)*'DEC-U'!$B79+(drdp!G79)*'DEC-U'!$C79+(drdp!J79)*'DEC-U'!$D79)</f>
        <v>0</v>
      </c>
      <c r="K79" s="21">
        <f>SUM(E$3:E78)+H79</f>
        <v>0</v>
      </c>
      <c r="L79" s="21">
        <f>SUM(F$3:F78)+I79</f>
        <v>2.7173599672543585</v>
      </c>
      <c r="M79" s="21">
        <f>SUM(G$3:G78)+J79</f>
        <v>0</v>
      </c>
      <c r="N79" s="21"/>
      <c r="O79" s="21"/>
      <c r="P79" s="21"/>
      <c r="Q79" s="19">
        <f t="shared" si="5"/>
        <v>0</v>
      </c>
      <c r="R79" s="19">
        <f t="shared" si="5"/>
        <v>7.3840451916366083</v>
      </c>
      <c r="S79" s="19">
        <f t="shared" si="5"/>
        <v>0</v>
      </c>
      <c r="T79" s="19">
        <f t="shared" si="6"/>
        <v>0</v>
      </c>
      <c r="U79" s="19">
        <f t="shared" si="7"/>
        <v>0</v>
      </c>
      <c r="V79" s="19">
        <f t="shared" si="8"/>
        <v>0</v>
      </c>
    </row>
    <row r="80" spans="1:23" x14ac:dyDescent="0.25">
      <c r="A80" s="26">
        <f>Wellpath!E80</f>
        <v>2220</v>
      </c>
      <c r="B80" s="22">
        <v>0</v>
      </c>
      <c r="C80" s="22">
        <v>0</v>
      </c>
      <c r="D80" s="22">
        <v>1</v>
      </c>
      <c r="E80" s="20">
        <f>Model!$W$21*((drdp!B80+drdp!K80)*'DEC-U'!$B80+(drdp!E80+drdp!N80)*'DEC-U'!$C80+(drdp!H80+drdp!Q80)*'DEC-U'!$D80)</f>
        <v>0</v>
      </c>
      <c r="F80" s="20">
        <f>Model!$W$21*((drdp!C80+drdp!L80)*'DEC-U'!$B80+(drdp!F80+drdp!O80)*'DEC-U'!$C80+(drdp!I80+drdp!R80)*'DEC-U'!$D80)</f>
        <v>2.2148484130695856E-2</v>
      </c>
      <c r="G80" s="20">
        <f>Model!$W$21*((drdp!D80+drdp!M80)*'DEC-U'!$B80+(drdp!G80+drdp!P80)*'DEC-U'!$C80+(drdp!J80+drdp!S80)*'DEC-U'!$D80)</f>
        <v>0</v>
      </c>
      <c r="H80" s="18">
        <f>Model!$W$21*((drdp!B80)*'DEC-U'!$B80+(drdp!E80)*'DEC-U'!$C80+(drdp!H80)*'DEC-U'!$D80)</f>
        <v>0</v>
      </c>
      <c r="I80" s="18">
        <f>Model!$W$21*((drdp!C80)*'DEC-U'!$B80+(drdp!F80)*'DEC-U'!$C80+(drdp!I80)*'DEC-U'!$D80)</f>
        <v>1.1074242065347928E-2</v>
      </c>
      <c r="J80" s="18">
        <f>Model!$W$21*((drdp!D80)*'DEC-U'!$B80+(drdp!G80)*'DEC-U'!$C80+(drdp!J80)*'DEC-U'!$D80)</f>
        <v>0</v>
      </c>
      <c r="K80" s="21">
        <f>SUM(E$3:E79)+H80</f>
        <v>0</v>
      </c>
      <c r="L80" s="21">
        <f>SUM(F$3:F79)+I80</f>
        <v>2.7409115574556484</v>
      </c>
      <c r="M80" s="21">
        <f>SUM(G$3:G79)+J80</f>
        <v>0</v>
      </c>
      <c r="N80" s="21"/>
      <c r="O80" s="21"/>
      <c r="P80" s="21"/>
      <c r="Q80" s="19">
        <f t="shared" si="5"/>
        <v>0</v>
      </c>
      <c r="R80" s="19">
        <f t="shared" si="5"/>
        <v>7.5125961657939486</v>
      </c>
      <c r="S80" s="19">
        <f t="shared" si="5"/>
        <v>0</v>
      </c>
      <c r="T80" s="19">
        <f t="shared" si="6"/>
        <v>0</v>
      </c>
      <c r="U80" s="19">
        <f t="shared" si="7"/>
        <v>0</v>
      </c>
      <c r="V80" s="19">
        <f t="shared" si="8"/>
        <v>0</v>
      </c>
    </row>
    <row r="81" spans="1:22" x14ac:dyDescent="0.25">
      <c r="A81" s="26">
        <f>Wellpath!E81</f>
        <v>2250</v>
      </c>
      <c r="B81" s="22">
        <v>0</v>
      </c>
      <c r="C81" s="22">
        <v>0</v>
      </c>
      <c r="D81" s="22">
        <v>1</v>
      </c>
      <c r="E81" s="20">
        <f>Model!$W$21*((drdp!B81+drdp!K81)*'DEC-U'!$B81+(drdp!E81+drdp!N81)*'DEC-U'!$C81+(drdp!H81+drdp!Q81)*'DEC-U'!$D81)</f>
        <v>0</v>
      </c>
      <c r="F81" s="20">
        <f>Model!$W$21*((drdp!C81+drdp!L81)*'DEC-U'!$B81+(drdp!F81+drdp!O81)*'DEC-U'!$C81+(drdp!I81+drdp!R81)*'DEC-U'!$D81)</f>
        <v>1.9315287473306377E-2</v>
      </c>
      <c r="G81" s="20">
        <f>Model!$W$21*((drdp!D81+drdp!M81)*'DEC-U'!$B81+(drdp!G81+drdp!P81)*'DEC-U'!$C81+(drdp!J81+drdp!S81)*'DEC-U'!$D81)</f>
        <v>0</v>
      </c>
      <c r="H81" s="18">
        <f>Model!$W$21*((drdp!B81)*'DEC-U'!$B81+(drdp!E81)*'DEC-U'!$C81+(drdp!H81)*'DEC-U'!$D81)</f>
        <v>0</v>
      </c>
      <c r="I81" s="18">
        <f>Model!$W$21*((drdp!C81)*'DEC-U'!$B81+(drdp!F81)*'DEC-U'!$C81+(drdp!I81)*'DEC-U'!$D81)</f>
        <v>9.6576437366531886E-3</v>
      </c>
      <c r="J81" s="18">
        <f>Model!$W$21*((drdp!D81)*'DEC-U'!$B81+(drdp!G81)*'DEC-U'!$C81+(drdp!J81)*'DEC-U'!$D81)</f>
        <v>0</v>
      </c>
      <c r="K81" s="21">
        <f>SUM(E$3:E80)+H81</f>
        <v>0</v>
      </c>
      <c r="L81" s="21">
        <f>SUM(F$3:F80)+I81</f>
        <v>2.7616434432576495</v>
      </c>
      <c r="M81" s="21">
        <f>SUM(G$3:G80)+J81</f>
        <v>0</v>
      </c>
      <c r="N81" s="21"/>
      <c r="O81" s="21"/>
      <c r="P81" s="21"/>
      <c r="Q81" s="19">
        <f t="shared" si="5"/>
        <v>0</v>
      </c>
      <c r="R81" s="19">
        <f t="shared" si="5"/>
        <v>7.6266745076879667</v>
      </c>
      <c r="S81" s="19">
        <f t="shared" si="5"/>
        <v>0</v>
      </c>
      <c r="T81" s="19">
        <f t="shared" si="6"/>
        <v>0</v>
      </c>
      <c r="U81" s="19">
        <f t="shared" si="7"/>
        <v>0</v>
      </c>
      <c r="V81" s="19">
        <f t="shared" si="8"/>
        <v>0</v>
      </c>
    </row>
    <row r="82" spans="1:22" x14ac:dyDescent="0.25">
      <c r="A82" s="26">
        <f>Wellpath!E82</f>
        <v>2280</v>
      </c>
      <c r="B82" s="22">
        <v>0</v>
      </c>
      <c r="C82" s="22">
        <v>0</v>
      </c>
      <c r="D82" s="22">
        <v>1</v>
      </c>
      <c r="E82" s="20">
        <f>Model!$W$21*((drdp!B82+drdp!K82)*'DEC-U'!$B82+(drdp!E82+drdp!N82)*'DEC-U'!$C82+(drdp!H82+drdp!Q82)*'DEC-U'!$D82)</f>
        <v>0</v>
      </c>
      <c r="F82" s="20">
        <f>Model!$W$21*((drdp!C82+drdp!L82)*'DEC-U'!$B82+(drdp!F82+drdp!O82)*'DEC-U'!$C82+(drdp!I82+drdp!R82)*'DEC-U'!$D82)</f>
        <v>1.6458558113422624E-2</v>
      </c>
      <c r="G82" s="20">
        <f>Model!$W$21*((drdp!D82+drdp!M82)*'DEC-U'!$B82+(drdp!G82+drdp!P82)*'DEC-U'!$C82+(drdp!J82+drdp!S82)*'DEC-U'!$D82)</f>
        <v>0</v>
      </c>
      <c r="H82" s="18">
        <f>Model!$W$21*((drdp!B82)*'DEC-U'!$B82+(drdp!E82)*'DEC-U'!$C82+(drdp!H82)*'DEC-U'!$D82)</f>
        <v>0</v>
      </c>
      <c r="I82" s="18">
        <f>Model!$W$21*((drdp!C82)*'DEC-U'!$B82+(drdp!F82)*'DEC-U'!$C82+(drdp!I82)*'DEC-U'!$D82)</f>
        <v>8.2292790567113118E-3</v>
      </c>
      <c r="J82" s="18">
        <f>Model!$W$21*((drdp!D82)*'DEC-U'!$B82+(drdp!G82)*'DEC-U'!$C82+(drdp!J82)*'DEC-U'!$D82)</f>
        <v>0</v>
      </c>
      <c r="K82" s="21">
        <f>SUM(E$3:E81)+H82</f>
        <v>0</v>
      </c>
      <c r="L82" s="21">
        <f>SUM(F$3:F81)+I82</f>
        <v>2.7795303660510138</v>
      </c>
      <c r="M82" s="21">
        <f>SUM(G$3:G81)+J82</f>
        <v>0</v>
      </c>
      <c r="N82" s="21"/>
      <c r="O82" s="21"/>
      <c r="P82" s="21"/>
      <c r="Q82" s="19">
        <f t="shared" si="5"/>
        <v>0</v>
      </c>
      <c r="R82" s="19">
        <f t="shared" si="5"/>
        <v>7.7257890557996829</v>
      </c>
      <c r="S82" s="19">
        <f t="shared" si="5"/>
        <v>0</v>
      </c>
      <c r="T82" s="19">
        <f t="shared" si="6"/>
        <v>0</v>
      </c>
      <c r="U82" s="19">
        <f t="shared" si="7"/>
        <v>0</v>
      </c>
      <c r="V82" s="19">
        <f t="shared" si="8"/>
        <v>0</v>
      </c>
    </row>
    <row r="83" spans="1:22" x14ac:dyDescent="0.25">
      <c r="A83" s="26">
        <f>Wellpath!E83</f>
        <v>2310</v>
      </c>
      <c r="B83" s="22">
        <v>0</v>
      </c>
      <c r="C83" s="22">
        <v>0</v>
      </c>
      <c r="D83" s="22">
        <v>1</v>
      </c>
      <c r="E83" s="20">
        <f>Model!$W$21*((drdp!B83+drdp!K83)*'DEC-U'!$B83+(drdp!E83+drdp!N83)*'DEC-U'!$C83+(drdp!H83+drdp!Q83)*'DEC-U'!$D83)</f>
        <v>0</v>
      </c>
      <c r="F83" s="20">
        <f>Model!$W$21*((drdp!C83+drdp!L83)*'DEC-U'!$B83+(drdp!F83+drdp!O83)*'DEC-U'!$C83+(drdp!I83+drdp!R83)*'DEC-U'!$D83)</f>
        <v>1.3581776535724193E-2</v>
      </c>
      <c r="G83" s="20">
        <f>Model!$W$21*((drdp!D83+drdp!M83)*'DEC-U'!$B83+(drdp!G83+drdp!P83)*'DEC-U'!$C83+(drdp!J83+drdp!S83)*'DEC-U'!$D83)</f>
        <v>0</v>
      </c>
      <c r="H83" s="18">
        <f>Model!$W$21*((drdp!B83)*'DEC-U'!$B83+(drdp!E83)*'DEC-U'!$C83+(drdp!H83)*'DEC-U'!$D83)</f>
        <v>0</v>
      </c>
      <c r="I83" s="18">
        <f>Model!$W$21*((drdp!C83)*'DEC-U'!$B83+(drdp!F83)*'DEC-U'!$C83+(drdp!I83)*'DEC-U'!$D83)</f>
        <v>6.7908882678620964E-3</v>
      </c>
      <c r="J83" s="18">
        <f>Model!$W$21*((drdp!D83)*'DEC-U'!$B83+(drdp!G83)*'DEC-U'!$C83+(drdp!J83)*'DEC-U'!$D83)</f>
        <v>0</v>
      </c>
      <c r="K83" s="21">
        <f>SUM(E$3:E82)+H83</f>
        <v>0</v>
      </c>
      <c r="L83" s="21">
        <f>SUM(F$3:F82)+I83</f>
        <v>2.7945505333755873</v>
      </c>
      <c r="M83" s="21">
        <f>SUM(G$3:G82)+J83</f>
        <v>0</v>
      </c>
      <c r="N83" s="21"/>
      <c r="O83" s="21"/>
      <c r="P83" s="21"/>
      <c r="Q83" s="19">
        <f t="shared" si="5"/>
        <v>0</v>
      </c>
      <c r="R83" s="19">
        <f t="shared" si="5"/>
        <v>7.8095126835897801</v>
      </c>
      <c r="S83" s="19">
        <f t="shared" si="5"/>
        <v>0</v>
      </c>
      <c r="T83" s="19">
        <f t="shared" si="6"/>
        <v>0</v>
      </c>
      <c r="U83" s="19">
        <f t="shared" si="7"/>
        <v>0</v>
      </c>
      <c r="V83" s="19">
        <f t="shared" si="8"/>
        <v>0</v>
      </c>
    </row>
    <row r="84" spans="1:22" x14ac:dyDescent="0.25">
      <c r="A84" s="26">
        <f>Wellpath!E84</f>
        <v>2340</v>
      </c>
      <c r="B84" s="22">
        <v>0</v>
      </c>
      <c r="C84" s="22">
        <v>0</v>
      </c>
      <c r="D84" s="22">
        <v>1</v>
      </c>
      <c r="E84" s="20">
        <f>Model!$W$21*((drdp!B84+drdp!K84)*'DEC-U'!$B84+(drdp!E84+drdp!N84)*'DEC-U'!$C84+(drdp!H84+drdp!Q84)*'DEC-U'!$D84)</f>
        <v>0</v>
      </c>
      <c r="F84" s="20">
        <f>Model!$W$21*((drdp!C84+drdp!L84)*'DEC-U'!$B84+(drdp!F84+drdp!O84)*'DEC-U'!$C84+(drdp!I84+drdp!R84)*'DEC-U'!$D84)</f>
        <v>1.0688447655429275E-2</v>
      </c>
      <c r="G84" s="20">
        <f>Model!$W$21*((drdp!D84+drdp!M84)*'DEC-U'!$B84+(drdp!G84+drdp!P84)*'DEC-U'!$C84+(drdp!J84+drdp!S84)*'DEC-U'!$D84)</f>
        <v>0</v>
      </c>
      <c r="H84" s="18">
        <f>Model!$W$21*((drdp!B84)*'DEC-U'!$B84+(drdp!E84)*'DEC-U'!$C84+(drdp!H84)*'DEC-U'!$D84)</f>
        <v>0</v>
      </c>
      <c r="I84" s="18">
        <f>Model!$W$21*((drdp!C84)*'DEC-U'!$B84+(drdp!F84)*'DEC-U'!$C84+(drdp!I84)*'DEC-U'!$D84)</f>
        <v>5.3442238277146377E-3</v>
      </c>
      <c r="J84" s="18">
        <f>Model!$W$21*((drdp!D84)*'DEC-U'!$B84+(drdp!G84)*'DEC-U'!$C84+(drdp!J84)*'DEC-U'!$D84)</f>
        <v>0</v>
      </c>
      <c r="K84" s="21">
        <f>SUM(E$3:E83)+H84</f>
        <v>0</v>
      </c>
      <c r="L84" s="21">
        <f>SUM(F$3:F83)+I84</f>
        <v>2.8066856454711639</v>
      </c>
      <c r="M84" s="21">
        <f>SUM(G$3:G83)+J84</f>
        <v>0</v>
      </c>
      <c r="N84" s="21"/>
      <c r="O84" s="21"/>
      <c r="P84" s="21"/>
      <c r="Q84" s="19">
        <f t="shared" si="5"/>
        <v>0</v>
      </c>
      <c r="R84" s="19">
        <f t="shared" si="5"/>
        <v>7.877484312493884</v>
      </c>
      <c r="S84" s="19">
        <f t="shared" si="5"/>
        <v>0</v>
      </c>
      <c r="T84" s="19">
        <f t="shared" si="6"/>
        <v>0</v>
      </c>
      <c r="U84" s="19">
        <f t="shared" si="7"/>
        <v>0</v>
      </c>
      <c r="V84" s="19">
        <f t="shared" si="8"/>
        <v>0</v>
      </c>
    </row>
    <row r="85" spans="1:22" x14ac:dyDescent="0.25">
      <c r="A85" s="26">
        <f>Wellpath!E85</f>
        <v>2370</v>
      </c>
      <c r="B85" s="22">
        <v>0</v>
      </c>
      <c r="C85" s="22">
        <v>0</v>
      </c>
      <c r="D85" s="22">
        <v>1</v>
      </c>
      <c r="E85" s="20">
        <f>Model!$W$21*((drdp!B85+drdp!K85)*'DEC-U'!$B85+(drdp!E85+drdp!N85)*'DEC-U'!$C85+(drdp!H85+drdp!Q85)*'DEC-U'!$D85)</f>
        <v>0</v>
      </c>
      <c r="F85" s="20">
        <f>Model!$W$21*((drdp!C85+drdp!L85)*'DEC-U'!$B85+(drdp!F85+drdp!O85)*'DEC-U'!$C85+(drdp!I85+drdp!R85)*'DEC-U'!$D85)</f>
        <v>7.7820965480953665E-3</v>
      </c>
      <c r="G85" s="20">
        <f>Model!$W$21*((drdp!D85+drdp!M85)*'DEC-U'!$B85+(drdp!G85+drdp!P85)*'DEC-U'!$C85+(drdp!J85+drdp!S85)*'DEC-U'!$D85)</f>
        <v>0</v>
      </c>
      <c r="H85" s="18">
        <f>Model!$W$21*((drdp!B85)*'DEC-U'!$B85+(drdp!E85)*'DEC-U'!$C85+(drdp!H85)*'DEC-U'!$D85)</f>
        <v>0</v>
      </c>
      <c r="I85" s="18">
        <f>Model!$W$21*((drdp!C85)*'DEC-U'!$B85+(drdp!F85)*'DEC-U'!$C85+(drdp!I85)*'DEC-U'!$D85)</f>
        <v>3.8910482740476832E-3</v>
      </c>
      <c r="J85" s="18">
        <f>Model!$W$21*((drdp!D85)*'DEC-U'!$B85+(drdp!G85)*'DEC-U'!$C85+(drdp!J85)*'DEC-U'!$D85)</f>
        <v>0</v>
      </c>
      <c r="K85" s="21">
        <f>SUM(E$3:E84)+H85</f>
        <v>0</v>
      </c>
      <c r="L85" s="21">
        <f>SUM(F$3:F84)+I85</f>
        <v>2.8159209175729263</v>
      </c>
      <c r="M85" s="21">
        <f>SUM(G$3:G84)+J85</f>
        <v>0</v>
      </c>
      <c r="N85" s="21"/>
      <c r="O85" s="21"/>
      <c r="P85" s="21"/>
      <c r="Q85" s="19">
        <f t="shared" si="5"/>
        <v>0</v>
      </c>
      <c r="R85" s="19">
        <f t="shared" si="5"/>
        <v>7.9294106140247509</v>
      </c>
      <c r="S85" s="19">
        <f t="shared" si="5"/>
        <v>0</v>
      </c>
      <c r="T85" s="19">
        <f t="shared" si="6"/>
        <v>0</v>
      </c>
      <c r="U85" s="19">
        <f t="shared" si="7"/>
        <v>0</v>
      </c>
      <c r="V85" s="19">
        <f t="shared" si="8"/>
        <v>0</v>
      </c>
    </row>
    <row r="86" spans="1:22" x14ac:dyDescent="0.25">
      <c r="A86" s="26">
        <f>Wellpath!E86</f>
        <v>2400</v>
      </c>
      <c r="B86" s="22">
        <v>0</v>
      </c>
      <c r="C86" s="22">
        <v>0</v>
      </c>
      <c r="D86" s="22">
        <v>1</v>
      </c>
      <c r="E86" s="20">
        <f>Model!$W$21*((drdp!B86+drdp!K86)*'DEC-U'!$B86+(drdp!E86+drdp!N86)*'DEC-U'!$C86+(drdp!H86+drdp!Q86)*'DEC-U'!$D86)</f>
        <v>0</v>
      </c>
      <c r="F86" s="20">
        <f>Model!$W$21*((drdp!C86+drdp!L86)*'DEC-U'!$B86+(drdp!F86+drdp!O86)*'DEC-U'!$C86+(drdp!I86+drdp!R86)*'DEC-U'!$D86)</f>
        <v>4.8662641548576791E-3</v>
      </c>
      <c r="G86" s="20">
        <f>Model!$W$21*((drdp!D86+drdp!M86)*'DEC-U'!$B86+(drdp!G86+drdp!P86)*'DEC-U'!$C86+(drdp!J86+drdp!S86)*'DEC-U'!$D86)</f>
        <v>0</v>
      </c>
      <c r="H86" s="18">
        <f>Model!$W$21*((drdp!B86)*'DEC-U'!$B86+(drdp!E86)*'DEC-U'!$C86+(drdp!H86)*'DEC-U'!$D86)</f>
        <v>0</v>
      </c>
      <c r="I86" s="18">
        <f>Model!$W$21*((drdp!C86)*'DEC-U'!$B86+(drdp!F86)*'DEC-U'!$C86+(drdp!I86)*'DEC-U'!$D86)</f>
        <v>2.4331320774288396E-3</v>
      </c>
      <c r="J86" s="18">
        <f>Model!$W$21*((drdp!D86)*'DEC-U'!$B86+(drdp!G86)*'DEC-U'!$C86+(drdp!J86)*'DEC-U'!$D86)</f>
        <v>0</v>
      </c>
      <c r="K86" s="21">
        <f>SUM(E$3:E85)+H86</f>
        <v>0</v>
      </c>
      <c r="L86" s="21">
        <f>SUM(F$3:F85)+I86</f>
        <v>2.8222450979244029</v>
      </c>
      <c r="M86" s="21">
        <f>SUM(G$3:G85)+J86</f>
        <v>0</v>
      </c>
      <c r="N86" s="21"/>
      <c r="O86" s="21"/>
      <c r="P86" s="21"/>
      <c r="Q86" s="19">
        <f t="shared" si="5"/>
        <v>0</v>
      </c>
      <c r="R86" s="19">
        <f t="shared" si="5"/>
        <v>7.9650673927583222</v>
      </c>
      <c r="S86" s="19">
        <f t="shared" si="5"/>
        <v>0</v>
      </c>
      <c r="T86" s="19">
        <f t="shared" si="6"/>
        <v>0</v>
      </c>
      <c r="U86" s="19">
        <f t="shared" si="7"/>
        <v>0</v>
      </c>
      <c r="V86" s="19">
        <f t="shared" si="8"/>
        <v>0</v>
      </c>
    </row>
    <row r="87" spans="1:22" x14ac:dyDescent="0.25">
      <c r="A87" s="26">
        <f>Wellpath!E87</f>
        <v>2430</v>
      </c>
      <c r="B87" s="22">
        <v>0</v>
      </c>
      <c r="C87" s="22">
        <v>0</v>
      </c>
      <c r="D87" s="22">
        <v>1</v>
      </c>
      <c r="E87" s="20">
        <f>Model!$W$21*((drdp!B87+drdp!K87)*'DEC-U'!$B87+(drdp!E87+drdp!N87)*'DEC-U'!$C87+(drdp!H87+drdp!Q87)*'DEC-U'!$D87)</f>
        <v>0</v>
      </c>
      <c r="F87" s="20">
        <f>Model!$W$21*((drdp!C87+drdp!L87)*'DEC-U'!$B87+(drdp!F87+drdp!O87)*'DEC-U'!$C87+(drdp!I87+drdp!R87)*'DEC-U'!$D87)</f>
        <v>1.6204191402815241E-3</v>
      </c>
      <c r="G87" s="20">
        <f>Model!$W$21*((drdp!D87+drdp!M87)*'DEC-U'!$B87+(drdp!G87+drdp!P87)*'DEC-U'!$C87+(drdp!J87+drdp!S87)*'DEC-U'!$D87)</f>
        <v>0</v>
      </c>
      <c r="H87" s="18">
        <f>Model!$W$21*((drdp!B87)*'DEC-U'!$B87+(drdp!E87)*'DEC-U'!$C87+(drdp!H87)*'DEC-U'!$D87)</f>
        <v>0</v>
      </c>
      <c r="I87" s="18">
        <f>Model!$W$21*((drdp!C87)*'DEC-U'!$B87+(drdp!F87)*'DEC-U'!$C87+(drdp!I87)*'DEC-U'!$D87)</f>
        <v>9.7225148416891431E-4</v>
      </c>
      <c r="J87" s="18">
        <f>Model!$W$21*((drdp!D87)*'DEC-U'!$B87+(drdp!G87)*'DEC-U'!$C87+(drdp!J87)*'DEC-U'!$D87)</f>
        <v>0</v>
      </c>
      <c r="K87" s="21">
        <f>SUM(E$3:E86)+H87</f>
        <v>0</v>
      </c>
      <c r="L87" s="21">
        <f>SUM(F$3:F86)+I87</f>
        <v>2.8256504814860008</v>
      </c>
      <c r="M87" s="21">
        <f>SUM(G$3:G86)+J87</f>
        <v>0</v>
      </c>
      <c r="N87" s="21"/>
      <c r="O87" s="21"/>
      <c r="P87" s="21"/>
      <c r="Q87" s="19">
        <f t="shared" si="5"/>
        <v>0</v>
      </c>
      <c r="R87" s="19">
        <f t="shared" si="5"/>
        <v>7.9843006435220687</v>
      </c>
      <c r="S87" s="19">
        <f t="shared" si="5"/>
        <v>0</v>
      </c>
      <c r="T87" s="19">
        <f t="shared" si="6"/>
        <v>0</v>
      </c>
      <c r="U87" s="19">
        <f t="shared" si="7"/>
        <v>0</v>
      </c>
      <c r="V87" s="19">
        <f t="shared" si="8"/>
        <v>0</v>
      </c>
    </row>
    <row r="88" spans="1:22" x14ac:dyDescent="0.25">
      <c r="A88" s="26">
        <f>Wellpath!E88</f>
        <v>2450</v>
      </c>
      <c r="B88" s="22">
        <v>0</v>
      </c>
      <c r="C88" s="22">
        <v>0</v>
      </c>
      <c r="D88" s="22">
        <v>1</v>
      </c>
      <c r="E88" s="20">
        <f>Model!$W$21*((drdp!B88+drdp!K88)*'DEC-U'!$B88+(drdp!E88+drdp!N88)*'DEC-U'!$C88+(drdp!H88+drdp!Q88)*'DEC-U'!$D88)</f>
        <v>0</v>
      </c>
      <c r="F88" s="20">
        <f>Model!$W$21*((drdp!C88+drdp!L88)*'DEC-U'!$B88+(drdp!F88+drdp!O88)*'DEC-U'!$C88+(drdp!I88+drdp!R88)*'DEC-U'!$D88)</f>
        <v>0</v>
      </c>
      <c r="G88" s="20">
        <f>Model!$W$21*((drdp!D88+drdp!M88)*'DEC-U'!$B88+(drdp!G88+drdp!P88)*'DEC-U'!$C88+(drdp!J88+drdp!S88)*'DEC-U'!$D88)</f>
        <v>0</v>
      </c>
      <c r="H88" s="18">
        <f>Model!$W$21*((drdp!B88)*'DEC-U'!$B88+(drdp!E88)*'DEC-U'!$C88+(drdp!H88)*'DEC-U'!$D88)</f>
        <v>0</v>
      </c>
      <c r="I88" s="18">
        <f>Model!$W$21*((drdp!C88)*'DEC-U'!$B88+(drdp!F88)*'DEC-U'!$C88+(drdp!I88)*'DEC-U'!$D88)</f>
        <v>0</v>
      </c>
      <c r="J88" s="18">
        <f>Model!$W$21*((drdp!D88)*'DEC-U'!$B88+(drdp!G88)*'DEC-U'!$C88+(drdp!J88)*'DEC-U'!$D88)</f>
        <v>0</v>
      </c>
      <c r="K88" s="21">
        <f>SUM(E$3:E87)+H88</f>
        <v>0</v>
      </c>
      <c r="L88" s="21">
        <f>SUM(F$3:F87)+I88</f>
        <v>2.8262986491421134</v>
      </c>
      <c r="M88" s="21">
        <f>SUM(G$3:G87)+J88</f>
        <v>0</v>
      </c>
      <c r="N88" s="21"/>
      <c r="O88" s="21"/>
      <c r="P88" s="21"/>
      <c r="Q88" s="19">
        <f t="shared" si="5"/>
        <v>0</v>
      </c>
      <c r="R88" s="19">
        <f t="shared" si="5"/>
        <v>7.9879640541425347</v>
      </c>
      <c r="S88" s="19">
        <f t="shared" si="5"/>
        <v>0</v>
      </c>
      <c r="T88" s="19">
        <f t="shared" si="6"/>
        <v>0</v>
      </c>
      <c r="U88" s="19">
        <f t="shared" si="7"/>
        <v>0</v>
      </c>
      <c r="V88" s="19">
        <f t="shared" si="8"/>
        <v>0</v>
      </c>
    </row>
    <row r="89" spans="1:22" x14ac:dyDescent="0.25">
      <c r="A89" s="26">
        <f>Wellpath!E89</f>
        <v>2460</v>
      </c>
      <c r="B89" s="22">
        <v>0</v>
      </c>
      <c r="C89" s="22">
        <v>0</v>
      </c>
      <c r="D89" s="22">
        <v>1</v>
      </c>
      <c r="E89" s="20">
        <f>Model!$W$21*((drdp!B89+drdp!K89)*'DEC-U'!$B89+(drdp!E89+drdp!N89)*'DEC-U'!$C89+(drdp!H89+drdp!Q89)*'DEC-U'!$D89)</f>
        <v>0</v>
      </c>
      <c r="F89" s="20">
        <f>Model!$W$21*((drdp!C89+drdp!L89)*'DEC-U'!$B89+(drdp!F89+drdp!O89)*'DEC-U'!$C89+(drdp!I89+drdp!R89)*'DEC-U'!$D89)</f>
        <v>0</v>
      </c>
      <c r="G89" s="20">
        <f>Model!$W$21*((drdp!D89+drdp!M89)*'DEC-U'!$B89+(drdp!G89+drdp!P89)*'DEC-U'!$C89+(drdp!J89+drdp!S89)*'DEC-U'!$D89)</f>
        <v>0</v>
      </c>
      <c r="H89" s="18">
        <f>Model!$W$21*((drdp!B89)*'DEC-U'!$B89+(drdp!E89)*'DEC-U'!$C89+(drdp!H89)*'DEC-U'!$D89)</f>
        <v>0</v>
      </c>
      <c r="I89" s="18">
        <f>Model!$W$21*((drdp!C89)*'DEC-U'!$B89+(drdp!F89)*'DEC-U'!$C89+(drdp!I89)*'DEC-U'!$D89)</f>
        <v>0</v>
      </c>
      <c r="J89" s="18">
        <f>Model!$W$21*((drdp!D89)*'DEC-U'!$B89+(drdp!G89)*'DEC-U'!$C89+(drdp!J89)*'DEC-U'!$D89)</f>
        <v>0</v>
      </c>
      <c r="K89" s="21">
        <f>SUM(E$3:E88)+H89</f>
        <v>0</v>
      </c>
      <c r="L89" s="21">
        <f>SUM(F$3:F88)+I89</f>
        <v>2.8262986491421134</v>
      </c>
      <c r="M89" s="21">
        <f>SUM(G$3:G88)+J89</f>
        <v>0</v>
      </c>
      <c r="N89" s="21"/>
      <c r="O89" s="21"/>
      <c r="P89" s="21"/>
      <c r="Q89" s="19">
        <f t="shared" si="5"/>
        <v>0</v>
      </c>
      <c r="R89" s="19">
        <f t="shared" si="5"/>
        <v>7.9879640541425347</v>
      </c>
      <c r="S89" s="19">
        <f t="shared" si="5"/>
        <v>0</v>
      </c>
      <c r="T89" s="19">
        <f t="shared" si="6"/>
        <v>0</v>
      </c>
      <c r="U89" s="19">
        <f t="shared" si="7"/>
        <v>0</v>
      </c>
      <c r="V89" s="19">
        <f t="shared" si="8"/>
        <v>0</v>
      </c>
    </row>
    <row r="90" spans="1:22" x14ac:dyDescent="0.25">
      <c r="A90" s="26">
        <f>Wellpath!E90</f>
        <v>2490</v>
      </c>
      <c r="B90" s="22">
        <v>0</v>
      </c>
      <c r="C90" s="22">
        <v>0</v>
      </c>
      <c r="D90" s="22">
        <v>1</v>
      </c>
      <c r="E90" s="20">
        <f>Model!$W$21*((drdp!B90+drdp!K90)*'DEC-U'!$B90+(drdp!E90+drdp!N90)*'DEC-U'!$C90+(drdp!H90+drdp!Q90)*'DEC-U'!$D90)</f>
        <v>0</v>
      </c>
      <c r="F90" s="20">
        <f>Model!$W$21*((drdp!C90+drdp!L90)*'DEC-U'!$B90+(drdp!F90+drdp!O90)*'DEC-U'!$C90+(drdp!I90+drdp!R90)*'DEC-U'!$D90)</f>
        <v>0</v>
      </c>
      <c r="G90" s="20">
        <f>Model!$W$21*((drdp!D90+drdp!M90)*'DEC-U'!$B90+(drdp!G90+drdp!P90)*'DEC-U'!$C90+(drdp!J90+drdp!S90)*'DEC-U'!$D90)</f>
        <v>0</v>
      </c>
      <c r="H90" s="18">
        <f>Model!$W$21*((drdp!B90)*'DEC-U'!$B90+(drdp!E90)*'DEC-U'!$C90+(drdp!H90)*'DEC-U'!$D90)</f>
        <v>0</v>
      </c>
      <c r="I90" s="18">
        <f>Model!$W$21*((drdp!C90)*'DEC-U'!$B90+(drdp!F90)*'DEC-U'!$C90+(drdp!I90)*'DEC-U'!$D90)</f>
        <v>0</v>
      </c>
      <c r="J90" s="18">
        <f>Model!$W$21*((drdp!D90)*'DEC-U'!$B90+(drdp!G90)*'DEC-U'!$C90+(drdp!J90)*'DEC-U'!$D90)</f>
        <v>0</v>
      </c>
      <c r="K90" s="21">
        <f>SUM(E$3:E89)+H90</f>
        <v>0</v>
      </c>
      <c r="L90" s="21">
        <f>SUM(F$3:F89)+I90</f>
        <v>2.8262986491421134</v>
      </c>
      <c r="M90" s="21">
        <f>SUM(G$3:G89)+J90</f>
        <v>0</v>
      </c>
      <c r="N90" s="21"/>
      <c r="O90" s="21"/>
      <c r="P90" s="21"/>
      <c r="Q90" s="19">
        <f t="shared" si="5"/>
        <v>0</v>
      </c>
      <c r="R90" s="19">
        <f t="shared" si="5"/>
        <v>7.9879640541425347</v>
      </c>
      <c r="S90" s="19">
        <f t="shared" si="5"/>
        <v>0</v>
      </c>
      <c r="T90" s="19">
        <f t="shared" si="6"/>
        <v>0</v>
      </c>
      <c r="U90" s="19">
        <f t="shared" si="7"/>
        <v>0</v>
      </c>
      <c r="V90" s="19">
        <f t="shared" si="8"/>
        <v>0</v>
      </c>
    </row>
    <row r="91" spans="1:22" x14ac:dyDescent="0.25">
      <c r="A91" s="26">
        <f>Wellpath!E91</f>
        <v>2520</v>
      </c>
      <c r="B91" s="22">
        <v>0</v>
      </c>
      <c r="C91" s="22">
        <v>0</v>
      </c>
      <c r="D91" s="22">
        <v>1</v>
      </c>
      <c r="E91" s="20">
        <f>Model!$W$21*((drdp!B91+drdp!K91)*'DEC-U'!$B91+(drdp!E91+drdp!N91)*'DEC-U'!$C91+(drdp!H91+drdp!Q91)*'DEC-U'!$D91)</f>
        <v>0</v>
      </c>
      <c r="F91" s="20">
        <f>Model!$W$21*((drdp!C91+drdp!L91)*'DEC-U'!$B91+(drdp!F91+drdp!O91)*'DEC-U'!$C91+(drdp!I91+drdp!R91)*'DEC-U'!$D91)</f>
        <v>0</v>
      </c>
      <c r="G91" s="20">
        <f>Model!$W$21*((drdp!D91+drdp!M91)*'DEC-U'!$B91+(drdp!G91+drdp!P91)*'DEC-U'!$C91+(drdp!J91+drdp!S91)*'DEC-U'!$D91)</f>
        <v>0</v>
      </c>
      <c r="H91" s="18">
        <f>Model!$W$21*((drdp!B91)*'DEC-U'!$B91+(drdp!E91)*'DEC-U'!$C91+(drdp!H91)*'DEC-U'!$D91)</f>
        <v>0</v>
      </c>
      <c r="I91" s="18">
        <f>Model!$W$21*((drdp!C91)*'DEC-U'!$B91+(drdp!F91)*'DEC-U'!$C91+(drdp!I91)*'DEC-U'!$D91)</f>
        <v>0</v>
      </c>
      <c r="J91" s="18">
        <f>Model!$W$21*((drdp!D91)*'DEC-U'!$B91+(drdp!G91)*'DEC-U'!$C91+(drdp!J91)*'DEC-U'!$D91)</f>
        <v>0</v>
      </c>
      <c r="K91" s="21">
        <f>SUM(E$3:E90)+H91</f>
        <v>0</v>
      </c>
      <c r="L91" s="21">
        <f>SUM(F$3:F90)+I91</f>
        <v>2.8262986491421134</v>
      </c>
      <c r="M91" s="21">
        <f>SUM(G$3:G90)+J91</f>
        <v>0</v>
      </c>
      <c r="N91" s="21"/>
      <c r="O91" s="21"/>
      <c r="P91" s="21"/>
      <c r="Q91" s="19">
        <f t="shared" si="5"/>
        <v>0</v>
      </c>
      <c r="R91" s="19">
        <f t="shared" si="5"/>
        <v>7.9879640541425347</v>
      </c>
      <c r="S91" s="19">
        <f t="shared" si="5"/>
        <v>0</v>
      </c>
      <c r="T91" s="19">
        <f t="shared" si="6"/>
        <v>0</v>
      </c>
      <c r="U91" s="19">
        <f t="shared" si="7"/>
        <v>0</v>
      </c>
      <c r="V91" s="19">
        <f t="shared" si="8"/>
        <v>0</v>
      </c>
    </row>
    <row r="92" spans="1:22" x14ac:dyDescent="0.25">
      <c r="A92" s="26">
        <f>Wellpath!E92</f>
        <v>2550</v>
      </c>
      <c r="B92" s="22">
        <v>0</v>
      </c>
      <c r="C92" s="22">
        <v>0</v>
      </c>
      <c r="D92" s="22">
        <v>1</v>
      </c>
      <c r="E92" s="20">
        <f>Model!$W$21*((drdp!B92+drdp!K92)*'DEC-U'!$B92+(drdp!E92+drdp!N92)*'DEC-U'!$C92+(drdp!H92+drdp!Q92)*'DEC-U'!$D92)</f>
        <v>0</v>
      </c>
      <c r="F92" s="20">
        <f>Model!$W$21*((drdp!C92+drdp!L92)*'DEC-U'!$B92+(drdp!F92+drdp!O92)*'DEC-U'!$C92+(drdp!I92+drdp!R92)*'DEC-U'!$D92)</f>
        <v>0</v>
      </c>
      <c r="G92" s="20">
        <f>Model!$W$21*((drdp!D92+drdp!M92)*'DEC-U'!$B92+(drdp!G92+drdp!P92)*'DEC-U'!$C92+(drdp!J92+drdp!S92)*'DEC-U'!$D92)</f>
        <v>0</v>
      </c>
      <c r="H92" s="18">
        <f>Model!$W$21*((drdp!B92)*'DEC-U'!$B92+(drdp!E92)*'DEC-U'!$C92+(drdp!H92)*'DEC-U'!$D92)</f>
        <v>0</v>
      </c>
      <c r="I92" s="18">
        <f>Model!$W$21*((drdp!C92)*'DEC-U'!$B92+(drdp!F92)*'DEC-U'!$C92+(drdp!I92)*'DEC-U'!$D92)</f>
        <v>0</v>
      </c>
      <c r="J92" s="18">
        <f>Model!$W$21*((drdp!D92)*'DEC-U'!$B92+(drdp!G92)*'DEC-U'!$C92+(drdp!J92)*'DEC-U'!$D92)</f>
        <v>0</v>
      </c>
      <c r="K92" s="21">
        <f>SUM(E$3:E91)+H92</f>
        <v>0</v>
      </c>
      <c r="L92" s="21">
        <f>SUM(F$3:F91)+I92</f>
        <v>2.8262986491421134</v>
      </c>
      <c r="M92" s="21">
        <f>SUM(G$3:G91)+J92</f>
        <v>0</v>
      </c>
      <c r="N92" s="21"/>
      <c r="O92" s="21"/>
      <c r="P92" s="21"/>
      <c r="Q92" s="19">
        <f t="shared" si="5"/>
        <v>0</v>
      </c>
      <c r="R92" s="19">
        <f t="shared" si="5"/>
        <v>7.9879640541425347</v>
      </c>
      <c r="S92" s="19">
        <f t="shared" si="5"/>
        <v>0</v>
      </c>
      <c r="T92" s="19">
        <f t="shared" si="6"/>
        <v>0</v>
      </c>
      <c r="U92" s="19">
        <f t="shared" si="7"/>
        <v>0</v>
      </c>
      <c r="V92" s="19">
        <f t="shared" si="8"/>
        <v>0</v>
      </c>
    </row>
    <row r="93" spans="1:22" x14ac:dyDescent="0.25">
      <c r="A93" s="26">
        <f>Wellpath!E93</f>
        <v>2580</v>
      </c>
      <c r="B93" s="22">
        <v>0</v>
      </c>
      <c r="C93" s="22">
        <v>0</v>
      </c>
      <c r="D93" s="22">
        <v>1</v>
      </c>
      <c r="E93" s="20">
        <f>Model!$W$21*((drdp!B93+drdp!K93)*'DEC-U'!$B93+(drdp!E93+drdp!N93)*'DEC-U'!$C93+(drdp!H93+drdp!Q93)*'DEC-U'!$D93)</f>
        <v>0</v>
      </c>
      <c r="F93" s="20">
        <f>Model!$W$21*((drdp!C93+drdp!L93)*'DEC-U'!$B93+(drdp!F93+drdp!O93)*'DEC-U'!$C93+(drdp!I93+drdp!R93)*'DEC-U'!$D93)</f>
        <v>0</v>
      </c>
      <c r="G93" s="20">
        <f>Model!$W$21*((drdp!D93+drdp!M93)*'DEC-U'!$B93+(drdp!G93+drdp!P93)*'DEC-U'!$C93+(drdp!J93+drdp!S93)*'DEC-U'!$D93)</f>
        <v>0</v>
      </c>
      <c r="H93" s="18">
        <f>Model!$W$21*((drdp!B93)*'DEC-U'!$B93+(drdp!E93)*'DEC-U'!$C93+(drdp!H93)*'DEC-U'!$D93)</f>
        <v>0</v>
      </c>
      <c r="I93" s="18">
        <f>Model!$W$21*((drdp!C93)*'DEC-U'!$B93+(drdp!F93)*'DEC-U'!$C93+(drdp!I93)*'DEC-U'!$D93)</f>
        <v>0</v>
      </c>
      <c r="J93" s="18">
        <f>Model!$W$21*((drdp!D93)*'DEC-U'!$B93+(drdp!G93)*'DEC-U'!$C93+(drdp!J93)*'DEC-U'!$D93)</f>
        <v>0</v>
      </c>
      <c r="K93" s="21">
        <f>SUM(E$3:E92)+H93</f>
        <v>0</v>
      </c>
      <c r="L93" s="21">
        <f>SUM(F$3:F92)+I93</f>
        <v>2.8262986491421134</v>
      </c>
      <c r="M93" s="21">
        <f>SUM(G$3:G92)+J93</f>
        <v>0</v>
      </c>
      <c r="N93" s="21"/>
      <c r="O93" s="21"/>
      <c r="P93" s="21"/>
      <c r="Q93" s="19">
        <f t="shared" si="5"/>
        <v>0</v>
      </c>
      <c r="R93" s="19">
        <f t="shared" si="5"/>
        <v>7.9879640541425347</v>
      </c>
      <c r="S93" s="19">
        <f t="shared" si="5"/>
        <v>0</v>
      </c>
      <c r="T93" s="19">
        <f t="shared" si="6"/>
        <v>0</v>
      </c>
      <c r="U93" s="19">
        <f t="shared" si="7"/>
        <v>0</v>
      </c>
      <c r="V93" s="19">
        <f t="shared" si="8"/>
        <v>0</v>
      </c>
    </row>
    <row r="94" spans="1:22" x14ac:dyDescent="0.25">
      <c r="A94" s="26">
        <f>Wellpath!E94</f>
        <v>2610</v>
      </c>
      <c r="B94" s="22">
        <v>0</v>
      </c>
      <c r="C94" s="22">
        <v>0</v>
      </c>
      <c r="D94" s="22">
        <v>1</v>
      </c>
      <c r="E94" s="20">
        <f>Model!$W$21*((drdp!B94+drdp!K94)*'DEC-U'!$B94+(drdp!E94+drdp!N94)*'DEC-U'!$C94+(drdp!H94+drdp!Q94)*'DEC-U'!$D94)</f>
        <v>0</v>
      </c>
      <c r="F94" s="20">
        <f>Model!$W$21*((drdp!C94+drdp!L94)*'DEC-U'!$B94+(drdp!F94+drdp!O94)*'DEC-U'!$C94+(drdp!I94+drdp!R94)*'DEC-U'!$D94)</f>
        <v>0</v>
      </c>
      <c r="G94" s="20">
        <f>Model!$W$21*((drdp!D94+drdp!M94)*'DEC-U'!$B94+(drdp!G94+drdp!P94)*'DEC-U'!$C94+(drdp!J94+drdp!S94)*'DEC-U'!$D94)</f>
        <v>0</v>
      </c>
      <c r="H94" s="18">
        <f>Model!$W$21*((drdp!B94)*'DEC-U'!$B94+(drdp!E94)*'DEC-U'!$C94+(drdp!H94)*'DEC-U'!$D94)</f>
        <v>0</v>
      </c>
      <c r="I94" s="18">
        <f>Model!$W$21*((drdp!C94)*'DEC-U'!$B94+(drdp!F94)*'DEC-U'!$C94+(drdp!I94)*'DEC-U'!$D94)</f>
        <v>0</v>
      </c>
      <c r="J94" s="18">
        <f>Model!$W$21*((drdp!D94)*'DEC-U'!$B94+(drdp!G94)*'DEC-U'!$C94+(drdp!J94)*'DEC-U'!$D94)</f>
        <v>0</v>
      </c>
      <c r="K94" s="21">
        <f>SUM(E$3:E93)+H94</f>
        <v>0</v>
      </c>
      <c r="L94" s="21">
        <f>SUM(F$3:F93)+I94</f>
        <v>2.8262986491421134</v>
      </c>
      <c r="M94" s="21">
        <f>SUM(G$3:G93)+J94</f>
        <v>0</v>
      </c>
      <c r="N94" s="21"/>
      <c r="O94" s="21"/>
      <c r="P94" s="21"/>
      <c r="Q94" s="19">
        <f t="shared" si="5"/>
        <v>0</v>
      </c>
      <c r="R94" s="19">
        <f t="shared" si="5"/>
        <v>7.9879640541425347</v>
      </c>
      <c r="S94" s="19">
        <f t="shared" si="5"/>
        <v>0</v>
      </c>
      <c r="T94" s="19">
        <f t="shared" si="6"/>
        <v>0</v>
      </c>
      <c r="U94" s="19">
        <f t="shared" si="7"/>
        <v>0</v>
      </c>
      <c r="V94" s="19">
        <f t="shared" si="8"/>
        <v>0</v>
      </c>
    </row>
    <row r="95" spans="1:22" x14ac:dyDescent="0.25">
      <c r="A95" s="26">
        <f>Wellpath!E95</f>
        <v>2640</v>
      </c>
      <c r="B95" s="22">
        <v>0</v>
      </c>
      <c r="C95" s="22">
        <v>0</v>
      </c>
      <c r="D95" s="22">
        <v>1</v>
      </c>
      <c r="E95" s="20">
        <f>Model!$W$21*((drdp!B95+drdp!K95)*'DEC-U'!$B95+(drdp!E95+drdp!N95)*'DEC-U'!$C95+(drdp!H95+drdp!Q95)*'DEC-U'!$D95)</f>
        <v>0</v>
      </c>
      <c r="F95" s="20">
        <f>Model!$W$21*((drdp!C95+drdp!L95)*'DEC-U'!$B95+(drdp!F95+drdp!O95)*'DEC-U'!$C95+(drdp!I95+drdp!R95)*'DEC-U'!$D95)</f>
        <v>0</v>
      </c>
      <c r="G95" s="20">
        <f>Model!$W$21*((drdp!D95+drdp!M95)*'DEC-U'!$B95+(drdp!G95+drdp!P95)*'DEC-U'!$C95+(drdp!J95+drdp!S95)*'DEC-U'!$D95)</f>
        <v>0</v>
      </c>
      <c r="H95" s="18">
        <f>Model!$W$21*((drdp!B95)*'DEC-U'!$B95+(drdp!E95)*'DEC-U'!$C95+(drdp!H95)*'DEC-U'!$D95)</f>
        <v>0</v>
      </c>
      <c r="I95" s="18">
        <f>Model!$W$21*((drdp!C95)*'DEC-U'!$B95+(drdp!F95)*'DEC-U'!$C95+(drdp!I95)*'DEC-U'!$D95)</f>
        <v>0</v>
      </c>
      <c r="J95" s="18">
        <f>Model!$W$21*((drdp!D95)*'DEC-U'!$B95+(drdp!G95)*'DEC-U'!$C95+(drdp!J95)*'DEC-U'!$D95)</f>
        <v>0</v>
      </c>
      <c r="K95" s="21">
        <f>SUM(E$3:E94)+H95</f>
        <v>0</v>
      </c>
      <c r="L95" s="21">
        <f>SUM(F$3:F94)+I95</f>
        <v>2.8262986491421134</v>
      </c>
      <c r="M95" s="21">
        <f>SUM(G$3:G94)+J95</f>
        <v>0</v>
      </c>
      <c r="N95" s="21"/>
      <c r="O95" s="21"/>
      <c r="P95" s="21"/>
      <c r="Q95" s="19">
        <f t="shared" si="5"/>
        <v>0</v>
      </c>
      <c r="R95" s="19">
        <f t="shared" si="5"/>
        <v>7.9879640541425347</v>
      </c>
      <c r="S95" s="19">
        <f t="shared" si="5"/>
        <v>0</v>
      </c>
      <c r="T95" s="19">
        <f t="shared" si="6"/>
        <v>0</v>
      </c>
      <c r="U95" s="19">
        <f t="shared" si="7"/>
        <v>0</v>
      </c>
      <c r="V95" s="19">
        <f t="shared" si="8"/>
        <v>0</v>
      </c>
    </row>
    <row r="96" spans="1:22" x14ac:dyDescent="0.25">
      <c r="A96" s="26">
        <f>Wellpath!E96</f>
        <v>2670</v>
      </c>
      <c r="B96" s="22">
        <v>0</v>
      </c>
      <c r="C96" s="22">
        <v>0</v>
      </c>
      <c r="D96" s="22">
        <v>1</v>
      </c>
      <c r="E96" s="20">
        <f>Model!$W$21*((drdp!B96+drdp!K96)*'DEC-U'!$B96+(drdp!E96+drdp!N96)*'DEC-U'!$C96+(drdp!H96+drdp!Q96)*'DEC-U'!$D96)</f>
        <v>0</v>
      </c>
      <c r="F96" s="20">
        <f>Model!$W$21*((drdp!C96+drdp!L96)*'DEC-U'!$B96+(drdp!F96+drdp!O96)*'DEC-U'!$C96+(drdp!I96+drdp!R96)*'DEC-U'!$D96)</f>
        <v>0</v>
      </c>
      <c r="G96" s="20">
        <f>Model!$W$21*((drdp!D96+drdp!M96)*'DEC-U'!$B96+(drdp!G96+drdp!P96)*'DEC-U'!$C96+(drdp!J96+drdp!S96)*'DEC-U'!$D96)</f>
        <v>0</v>
      </c>
      <c r="H96" s="18">
        <f>Model!$W$21*((drdp!B96)*'DEC-U'!$B96+(drdp!E96)*'DEC-U'!$C96+(drdp!H96)*'DEC-U'!$D96)</f>
        <v>0</v>
      </c>
      <c r="I96" s="18">
        <f>Model!$W$21*((drdp!C96)*'DEC-U'!$B96+(drdp!F96)*'DEC-U'!$C96+(drdp!I96)*'DEC-U'!$D96)</f>
        <v>0</v>
      </c>
      <c r="J96" s="18">
        <f>Model!$W$21*((drdp!D96)*'DEC-U'!$B96+(drdp!G96)*'DEC-U'!$C96+(drdp!J96)*'DEC-U'!$D96)</f>
        <v>0</v>
      </c>
      <c r="K96" s="21">
        <f>SUM(E$3:E95)+H96</f>
        <v>0</v>
      </c>
      <c r="L96" s="21">
        <f>SUM(F$3:F95)+I96</f>
        <v>2.8262986491421134</v>
      </c>
      <c r="M96" s="21">
        <f>SUM(G$3:G95)+J96</f>
        <v>0</v>
      </c>
      <c r="N96" s="21"/>
      <c r="O96" s="21"/>
      <c r="P96" s="21"/>
      <c r="Q96" s="19">
        <f t="shared" si="5"/>
        <v>0</v>
      </c>
      <c r="R96" s="19">
        <f t="shared" si="5"/>
        <v>7.9879640541425347</v>
      </c>
      <c r="S96" s="19">
        <f t="shared" si="5"/>
        <v>0</v>
      </c>
      <c r="T96" s="19">
        <f t="shared" si="6"/>
        <v>0</v>
      </c>
      <c r="U96" s="19">
        <f t="shared" si="7"/>
        <v>0</v>
      </c>
      <c r="V96" s="19">
        <f t="shared" si="8"/>
        <v>0</v>
      </c>
    </row>
    <row r="97" spans="1:22" x14ac:dyDescent="0.25">
      <c r="A97" s="26">
        <f>Wellpath!E97</f>
        <v>2700</v>
      </c>
      <c r="B97" s="22">
        <v>0</v>
      </c>
      <c r="C97" s="22">
        <v>0</v>
      </c>
      <c r="D97" s="22">
        <v>1</v>
      </c>
      <c r="E97" s="20">
        <f>Model!$W$21*((drdp!B97+drdp!K97)*'DEC-U'!$B97+(drdp!E97+drdp!N97)*'DEC-U'!$C97+(drdp!H97+drdp!Q97)*'DEC-U'!$D97)</f>
        <v>0</v>
      </c>
      <c r="F97" s="20">
        <f>Model!$W$21*((drdp!C97+drdp!L97)*'DEC-U'!$B97+(drdp!F97+drdp!O97)*'DEC-U'!$C97+(drdp!I97+drdp!R97)*'DEC-U'!$D97)</f>
        <v>0</v>
      </c>
      <c r="G97" s="20">
        <f>Model!$W$21*((drdp!D97+drdp!M97)*'DEC-U'!$B97+(drdp!G97+drdp!P97)*'DEC-U'!$C97+(drdp!J97+drdp!S97)*'DEC-U'!$D97)</f>
        <v>0</v>
      </c>
      <c r="H97" s="18">
        <f>Model!$W$21*((drdp!B97)*'DEC-U'!$B97+(drdp!E97)*'DEC-U'!$C97+(drdp!H97)*'DEC-U'!$D97)</f>
        <v>0</v>
      </c>
      <c r="I97" s="18">
        <f>Model!$W$21*((drdp!C97)*'DEC-U'!$B97+(drdp!F97)*'DEC-U'!$C97+(drdp!I97)*'DEC-U'!$D97)</f>
        <v>0</v>
      </c>
      <c r="J97" s="18">
        <f>Model!$W$21*((drdp!D97)*'DEC-U'!$B97+(drdp!G97)*'DEC-U'!$C97+(drdp!J97)*'DEC-U'!$D97)</f>
        <v>0</v>
      </c>
      <c r="K97" s="21">
        <f>SUM(E$3:E96)+H97</f>
        <v>0</v>
      </c>
      <c r="L97" s="21">
        <f>SUM(F$3:F96)+I97</f>
        <v>2.8262986491421134</v>
      </c>
      <c r="M97" s="21">
        <f>SUM(G$3:G96)+J97</f>
        <v>0</v>
      </c>
      <c r="N97" s="21"/>
      <c r="O97" s="21"/>
      <c r="P97" s="21"/>
      <c r="Q97" s="19">
        <f t="shared" si="5"/>
        <v>0</v>
      </c>
      <c r="R97" s="19">
        <f t="shared" si="5"/>
        <v>7.9879640541425347</v>
      </c>
      <c r="S97" s="19">
        <f t="shared" si="5"/>
        <v>0</v>
      </c>
      <c r="T97" s="19">
        <f t="shared" si="6"/>
        <v>0</v>
      </c>
      <c r="U97" s="19">
        <f t="shared" si="7"/>
        <v>0</v>
      </c>
      <c r="V97" s="19">
        <f t="shared" si="8"/>
        <v>0</v>
      </c>
    </row>
    <row r="98" spans="1:22" x14ac:dyDescent="0.25">
      <c r="A98" s="26">
        <f>Wellpath!E98</f>
        <v>2730</v>
      </c>
      <c r="B98" s="22">
        <v>0</v>
      </c>
      <c r="C98" s="22">
        <v>0</v>
      </c>
      <c r="D98" s="22">
        <v>1</v>
      </c>
      <c r="E98" s="20">
        <f>Model!$W$21*((drdp!B98+drdp!K98)*'DEC-U'!$B98+(drdp!E98+drdp!N98)*'DEC-U'!$C98+(drdp!H98+drdp!Q98)*'DEC-U'!$D98)</f>
        <v>0</v>
      </c>
      <c r="F98" s="20">
        <f>Model!$W$21*((drdp!C98+drdp!L98)*'DEC-U'!$B98+(drdp!F98+drdp!O98)*'DEC-U'!$C98+(drdp!I98+drdp!R98)*'DEC-U'!$D98)</f>
        <v>0</v>
      </c>
      <c r="G98" s="20">
        <f>Model!$W$21*((drdp!D98+drdp!M98)*'DEC-U'!$B98+(drdp!G98+drdp!P98)*'DEC-U'!$C98+(drdp!J98+drdp!S98)*'DEC-U'!$D98)</f>
        <v>0</v>
      </c>
      <c r="H98" s="18">
        <f>Model!$W$21*((drdp!B98)*'DEC-U'!$B98+(drdp!E98)*'DEC-U'!$C98+(drdp!H98)*'DEC-U'!$D98)</f>
        <v>0</v>
      </c>
      <c r="I98" s="18">
        <f>Model!$W$21*((drdp!C98)*'DEC-U'!$B98+(drdp!F98)*'DEC-U'!$C98+(drdp!I98)*'DEC-U'!$D98)</f>
        <v>0</v>
      </c>
      <c r="J98" s="18">
        <f>Model!$W$21*((drdp!D98)*'DEC-U'!$B98+(drdp!G98)*'DEC-U'!$C98+(drdp!J98)*'DEC-U'!$D98)</f>
        <v>0</v>
      </c>
      <c r="K98" s="21">
        <f>SUM(E$3:E97)+H98</f>
        <v>0</v>
      </c>
      <c r="L98" s="21">
        <f>SUM(F$3:F97)+I98</f>
        <v>2.8262986491421134</v>
      </c>
      <c r="M98" s="21">
        <f>SUM(G$3:G97)+J98</f>
        <v>0</v>
      </c>
      <c r="N98" s="21"/>
      <c r="O98" s="21"/>
      <c r="P98" s="21"/>
      <c r="Q98" s="19">
        <f t="shared" si="5"/>
        <v>0</v>
      </c>
      <c r="R98" s="19">
        <f t="shared" si="5"/>
        <v>7.9879640541425347</v>
      </c>
      <c r="S98" s="19">
        <f t="shared" si="5"/>
        <v>0</v>
      </c>
      <c r="T98" s="19">
        <f t="shared" si="6"/>
        <v>0</v>
      </c>
      <c r="U98" s="19">
        <f t="shared" si="7"/>
        <v>0</v>
      </c>
      <c r="V98" s="19">
        <f t="shared" si="8"/>
        <v>0</v>
      </c>
    </row>
    <row r="99" spans="1:22" x14ac:dyDescent="0.25">
      <c r="A99" s="26">
        <f>Wellpath!E99</f>
        <v>2760</v>
      </c>
      <c r="B99" s="22">
        <v>0</v>
      </c>
      <c r="C99" s="22">
        <v>0</v>
      </c>
      <c r="D99" s="22">
        <v>1</v>
      </c>
      <c r="E99" s="20">
        <f>Model!$W$21*((drdp!B99+drdp!K99)*'DEC-U'!$B99+(drdp!E99+drdp!N99)*'DEC-U'!$C99+(drdp!H99+drdp!Q99)*'DEC-U'!$D99)</f>
        <v>0</v>
      </c>
      <c r="F99" s="20">
        <f>Model!$W$21*((drdp!C99+drdp!L99)*'DEC-U'!$B99+(drdp!F99+drdp!O99)*'DEC-U'!$C99+(drdp!I99+drdp!R99)*'DEC-U'!$D99)</f>
        <v>0</v>
      </c>
      <c r="G99" s="20">
        <f>Model!$W$21*((drdp!D99+drdp!M99)*'DEC-U'!$B99+(drdp!G99+drdp!P99)*'DEC-U'!$C99+(drdp!J99+drdp!S99)*'DEC-U'!$D99)</f>
        <v>0</v>
      </c>
      <c r="H99" s="18">
        <f>Model!$W$21*((drdp!B99)*'DEC-U'!$B99+(drdp!E99)*'DEC-U'!$C99+(drdp!H99)*'DEC-U'!$D99)</f>
        <v>0</v>
      </c>
      <c r="I99" s="18">
        <f>Model!$W$21*((drdp!C99)*'DEC-U'!$B99+(drdp!F99)*'DEC-U'!$C99+(drdp!I99)*'DEC-U'!$D99)</f>
        <v>0</v>
      </c>
      <c r="J99" s="18">
        <f>Model!$W$21*((drdp!D99)*'DEC-U'!$B99+(drdp!G99)*'DEC-U'!$C99+(drdp!J99)*'DEC-U'!$D99)</f>
        <v>0</v>
      </c>
      <c r="K99" s="21">
        <f>SUM(E$3:E98)+H99</f>
        <v>0</v>
      </c>
      <c r="L99" s="21">
        <f>SUM(F$3:F98)+I99</f>
        <v>2.8262986491421134</v>
      </c>
      <c r="M99" s="21">
        <f>SUM(G$3:G98)+J99</f>
        <v>0</v>
      </c>
      <c r="N99" s="21"/>
      <c r="O99" s="21"/>
      <c r="P99" s="21"/>
      <c r="Q99" s="19">
        <f t="shared" si="5"/>
        <v>0</v>
      </c>
      <c r="R99" s="19">
        <f t="shared" si="5"/>
        <v>7.9879640541425347</v>
      </c>
      <c r="S99" s="19">
        <f t="shared" si="5"/>
        <v>0</v>
      </c>
      <c r="T99" s="19">
        <f t="shared" si="6"/>
        <v>0</v>
      </c>
      <c r="U99" s="19">
        <f t="shared" si="7"/>
        <v>0</v>
      </c>
      <c r="V99" s="19">
        <f t="shared" si="8"/>
        <v>0</v>
      </c>
    </row>
    <row r="100" spans="1:22" x14ac:dyDescent="0.25">
      <c r="A100" s="26">
        <f>Wellpath!E100</f>
        <v>2790</v>
      </c>
      <c r="B100" s="22">
        <v>0</v>
      </c>
      <c r="C100" s="22">
        <v>0</v>
      </c>
      <c r="D100" s="22">
        <v>1</v>
      </c>
      <c r="E100" s="20">
        <f>Model!$W$21*((drdp!B100+drdp!K100)*'DEC-U'!$B100+(drdp!E100+drdp!N100)*'DEC-U'!$C100+(drdp!H100+drdp!Q100)*'DEC-U'!$D100)</f>
        <v>0</v>
      </c>
      <c r="F100" s="20">
        <f>Model!$W$21*((drdp!C100+drdp!L100)*'DEC-U'!$B100+(drdp!F100+drdp!O100)*'DEC-U'!$C100+(drdp!I100+drdp!R100)*'DEC-U'!$D100)</f>
        <v>0</v>
      </c>
      <c r="G100" s="20">
        <f>Model!$W$21*((drdp!D100+drdp!M100)*'DEC-U'!$B100+(drdp!G100+drdp!P100)*'DEC-U'!$C100+(drdp!J100+drdp!S100)*'DEC-U'!$D100)</f>
        <v>0</v>
      </c>
      <c r="H100" s="18">
        <f>Model!$W$21*((drdp!B100)*'DEC-U'!$B100+(drdp!E100)*'DEC-U'!$C100+(drdp!H100)*'DEC-U'!$D100)</f>
        <v>0</v>
      </c>
      <c r="I100" s="18">
        <f>Model!$W$21*((drdp!C100)*'DEC-U'!$B100+(drdp!F100)*'DEC-U'!$C100+(drdp!I100)*'DEC-U'!$D100)</f>
        <v>0</v>
      </c>
      <c r="J100" s="18">
        <f>Model!$W$21*((drdp!D100)*'DEC-U'!$B100+(drdp!G100)*'DEC-U'!$C100+(drdp!J100)*'DEC-U'!$D100)</f>
        <v>0</v>
      </c>
      <c r="K100" s="21">
        <f>SUM(E$3:E99)+H100</f>
        <v>0</v>
      </c>
      <c r="L100" s="21">
        <f>SUM(F$3:F99)+I100</f>
        <v>2.8262986491421134</v>
      </c>
      <c r="M100" s="21">
        <f>SUM(G$3:G99)+J100</f>
        <v>0</v>
      </c>
      <c r="N100" s="21"/>
      <c r="O100" s="21"/>
      <c r="P100" s="21"/>
      <c r="Q100" s="19">
        <f t="shared" si="5"/>
        <v>0</v>
      </c>
      <c r="R100" s="19">
        <f t="shared" si="5"/>
        <v>7.9879640541425347</v>
      </c>
      <c r="S100" s="19">
        <f t="shared" si="5"/>
        <v>0</v>
      </c>
      <c r="T100" s="19">
        <f t="shared" si="6"/>
        <v>0</v>
      </c>
      <c r="U100" s="19">
        <f t="shared" si="7"/>
        <v>0</v>
      </c>
      <c r="V100" s="19">
        <f t="shared" si="8"/>
        <v>0</v>
      </c>
    </row>
    <row r="101" spans="1:22" x14ac:dyDescent="0.25">
      <c r="A101" s="26">
        <f>Wellpath!E101</f>
        <v>2820</v>
      </c>
      <c r="B101" s="22">
        <v>0</v>
      </c>
      <c r="C101" s="22">
        <v>0</v>
      </c>
      <c r="D101" s="22">
        <v>1</v>
      </c>
      <c r="E101" s="20">
        <f>Model!$W$21*((drdp!B101+drdp!K101)*'DEC-U'!$B101+(drdp!E101+drdp!N101)*'DEC-U'!$C101+(drdp!H101+drdp!Q101)*'DEC-U'!$D101)</f>
        <v>0</v>
      </c>
      <c r="F101" s="20">
        <f>Model!$W$21*((drdp!C101+drdp!L101)*'DEC-U'!$B101+(drdp!F101+drdp!O101)*'DEC-U'!$C101+(drdp!I101+drdp!R101)*'DEC-U'!$D101)</f>
        <v>0</v>
      </c>
      <c r="G101" s="20">
        <f>Model!$W$21*((drdp!D101+drdp!M101)*'DEC-U'!$B101+(drdp!G101+drdp!P101)*'DEC-U'!$C101+(drdp!J101+drdp!S101)*'DEC-U'!$D101)</f>
        <v>0</v>
      </c>
      <c r="H101" s="18">
        <f>Model!$W$21*((drdp!B101)*'DEC-U'!$B101+(drdp!E101)*'DEC-U'!$C101+(drdp!H101)*'DEC-U'!$D101)</f>
        <v>0</v>
      </c>
      <c r="I101" s="18">
        <f>Model!$W$21*((drdp!C101)*'DEC-U'!$B101+(drdp!F101)*'DEC-U'!$C101+(drdp!I101)*'DEC-U'!$D101)</f>
        <v>0</v>
      </c>
      <c r="J101" s="18">
        <f>Model!$W$21*((drdp!D101)*'DEC-U'!$B101+(drdp!G101)*'DEC-U'!$C101+(drdp!J101)*'DEC-U'!$D101)</f>
        <v>0</v>
      </c>
      <c r="K101" s="21">
        <f>SUM(E$3:E100)+H101</f>
        <v>0</v>
      </c>
      <c r="L101" s="21">
        <f>SUM(F$3:F100)+I101</f>
        <v>2.8262986491421134</v>
      </c>
      <c r="M101" s="21">
        <f>SUM(G$3:G100)+J101</f>
        <v>0</v>
      </c>
      <c r="N101" s="21"/>
      <c r="O101" s="21"/>
      <c r="P101" s="21"/>
      <c r="Q101" s="19">
        <f t="shared" si="5"/>
        <v>0</v>
      </c>
      <c r="R101" s="19">
        <f t="shared" si="5"/>
        <v>7.9879640541425347</v>
      </c>
      <c r="S101" s="19">
        <f t="shared" si="5"/>
        <v>0</v>
      </c>
      <c r="T101" s="19">
        <f t="shared" si="6"/>
        <v>0</v>
      </c>
      <c r="U101" s="19">
        <f t="shared" si="7"/>
        <v>0</v>
      </c>
      <c r="V101" s="19">
        <f t="shared" si="8"/>
        <v>0</v>
      </c>
    </row>
    <row r="102" spans="1:22" x14ac:dyDescent="0.25">
      <c r="A102" s="26">
        <f>Wellpath!E102</f>
        <v>2850</v>
      </c>
      <c r="B102" s="22">
        <v>0</v>
      </c>
      <c r="C102" s="22">
        <v>0</v>
      </c>
      <c r="D102" s="22">
        <v>1</v>
      </c>
      <c r="E102" s="20">
        <f>Model!$W$21*((drdp!B102+drdp!K102)*'DEC-U'!$B102+(drdp!E102+drdp!N102)*'DEC-U'!$C102+(drdp!H102+drdp!Q102)*'DEC-U'!$D102)</f>
        <v>0</v>
      </c>
      <c r="F102" s="20">
        <f>Model!$W$21*((drdp!C102+drdp!L102)*'DEC-U'!$B102+(drdp!F102+drdp!O102)*'DEC-U'!$C102+(drdp!I102+drdp!R102)*'DEC-U'!$D102)</f>
        <v>0</v>
      </c>
      <c r="G102" s="20">
        <f>Model!$W$21*((drdp!D102+drdp!M102)*'DEC-U'!$B102+(drdp!G102+drdp!P102)*'DEC-U'!$C102+(drdp!J102+drdp!S102)*'DEC-U'!$D102)</f>
        <v>0</v>
      </c>
      <c r="H102" s="18">
        <f>Model!$W$21*((drdp!B102)*'DEC-U'!$B102+(drdp!E102)*'DEC-U'!$C102+(drdp!H102)*'DEC-U'!$D102)</f>
        <v>0</v>
      </c>
      <c r="I102" s="18">
        <f>Model!$W$21*((drdp!C102)*'DEC-U'!$B102+(drdp!F102)*'DEC-U'!$C102+(drdp!I102)*'DEC-U'!$D102)</f>
        <v>0</v>
      </c>
      <c r="J102" s="18">
        <f>Model!$W$21*((drdp!D102)*'DEC-U'!$B102+(drdp!G102)*'DEC-U'!$C102+(drdp!J102)*'DEC-U'!$D102)</f>
        <v>0</v>
      </c>
      <c r="K102" s="21">
        <f>SUM(E$3:E101)+H102</f>
        <v>0</v>
      </c>
      <c r="L102" s="21">
        <f>SUM(F$3:F101)+I102</f>
        <v>2.8262986491421134</v>
      </c>
      <c r="M102" s="21">
        <f>SUM(G$3:G101)+J102</f>
        <v>0</v>
      </c>
      <c r="N102" s="21"/>
      <c r="O102" s="21"/>
      <c r="P102" s="21"/>
      <c r="Q102" s="19">
        <f t="shared" si="5"/>
        <v>0</v>
      </c>
      <c r="R102" s="19">
        <f t="shared" si="5"/>
        <v>7.9879640541425347</v>
      </c>
      <c r="S102" s="19">
        <f t="shared" si="5"/>
        <v>0</v>
      </c>
      <c r="T102" s="19">
        <f t="shared" si="6"/>
        <v>0</v>
      </c>
      <c r="U102" s="19">
        <f t="shared" si="7"/>
        <v>0</v>
      </c>
      <c r="V102" s="19">
        <f t="shared" si="8"/>
        <v>0</v>
      </c>
    </row>
    <row r="103" spans="1:22" x14ac:dyDescent="0.25">
      <c r="A103" s="26">
        <f>Wellpath!E103</f>
        <v>2880</v>
      </c>
      <c r="B103" s="22">
        <v>0</v>
      </c>
      <c r="C103" s="22">
        <v>0</v>
      </c>
      <c r="D103" s="22">
        <v>1</v>
      </c>
      <c r="E103" s="20">
        <f>Model!$W$21*((drdp!B103+drdp!K103)*'DEC-U'!$B103+(drdp!E103+drdp!N103)*'DEC-U'!$C103+(drdp!H103+drdp!Q103)*'DEC-U'!$D103)</f>
        <v>2.1127045535627095E-2</v>
      </c>
      <c r="F103" s="20">
        <f>Model!$W$21*((drdp!C103+drdp!L103)*'DEC-U'!$B103+(drdp!F103+drdp!O103)*'DEC-U'!$C103+(drdp!I103+drdp!R103)*'DEC-U'!$D103)</f>
        <v>4.8775627866376294E-3</v>
      </c>
      <c r="G103" s="20">
        <f>Model!$W$21*((drdp!D103+drdp!M103)*'DEC-U'!$B103+(drdp!G103+drdp!P103)*'DEC-U'!$C103+(drdp!J103+drdp!S103)*'DEC-U'!$D103)</f>
        <v>0</v>
      </c>
      <c r="H103" s="18">
        <f>Model!$W$21*((drdp!B103)*'DEC-U'!$B103+(drdp!E103)*'DEC-U'!$C103+(drdp!H103)*'DEC-U'!$D103)</f>
        <v>1.0563522767813548E-2</v>
      </c>
      <c r="I103" s="18">
        <f>Model!$W$21*((drdp!C103)*'DEC-U'!$B103+(drdp!F103)*'DEC-U'!$C103+(drdp!I103)*'DEC-U'!$D103)</f>
        <v>2.4387813933188147E-3</v>
      </c>
      <c r="J103" s="18">
        <f>Model!$W$21*((drdp!D103)*'DEC-U'!$B103+(drdp!G103)*'DEC-U'!$C103+(drdp!J103)*'DEC-U'!$D103)</f>
        <v>0</v>
      </c>
      <c r="K103" s="21">
        <f>SUM(E$3:E102)+H103</f>
        <v>1.0563522767813548E-2</v>
      </c>
      <c r="L103" s="21">
        <f>SUM(F$3:F102)+I103</f>
        <v>2.828737430535432</v>
      </c>
      <c r="M103" s="21">
        <f>SUM(G$3:G102)+J103</f>
        <v>0</v>
      </c>
      <c r="N103" s="21"/>
      <c r="O103" s="21"/>
      <c r="P103" s="21"/>
      <c r="Q103" s="19">
        <f t="shared" si="5"/>
        <v>1.1158801326611519E-4</v>
      </c>
      <c r="R103" s="19">
        <f t="shared" si="5"/>
        <v>8.0017554509121975</v>
      </c>
      <c r="S103" s="19">
        <f t="shared" si="5"/>
        <v>0</v>
      </c>
      <c r="T103" s="19">
        <f t="shared" si="6"/>
        <v>2.988143225162743E-2</v>
      </c>
      <c r="U103" s="19">
        <f t="shared" si="7"/>
        <v>0</v>
      </c>
      <c r="V103" s="19">
        <f t="shared" si="8"/>
        <v>0</v>
      </c>
    </row>
    <row r="104" spans="1:22" x14ac:dyDescent="0.25">
      <c r="A104" s="26">
        <f>Wellpath!E104</f>
        <v>2910</v>
      </c>
      <c r="B104" s="22">
        <v>0</v>
      </c>
      <c r="C104" s="22">
        <v>0</v>
      </c>
      <c r="D104" s="22">
        <v>1</v>
      </c>
      <c r="E104" s="20">
        <f>Model!$W$21*((drdp!B104+drdp!K104)*'DEC-U'!$B104+(drdp!E104+drdp!N104)*'DEC-U'!$C104+(drdp!H104+drdp!Q104)*'DEC-U'!$D104)</f>
        <v>4.0814317832094743E-2</v>
      </c>
      <c r="F104" s="20">
        <f>Model!$W$21*((drdp!C104+drdp!L104)*'DEC-U'!$B104+(drdp!F104+drdp!O104)*'DEC-U'!$C104+(drdp!I104+drdp!R104)*'DEC-U'!$D104)</f>
        <v>9.4227277299195247E-3</v>
      </c>
      <c r="G104" s="20">
        <f>Model!$W$21*((drdp!D104+drdp!M104)*'DEC-U'!$B104+(drdp!G104+drdp!P104)*'DEC-U'!$C104+(drdp!J104+drdp!S104)*'DEC-U'!$D104)</f>
        <v>0</v>
      </c>
      <c r="H104" s="18">
        <f>Model!$W$21*((drdp!B104)*'DEC-U'!$B104+(drdp!E104)*'DEC-U'!$C104+(drdp!H104)*'DEC-U'!$D104)</f>
        <v>2.0407158916047372E-2</v>
      </c>
      <c r="I104" s="18">
        <f>Model!$W$21*((drdp!C104)*'DEC-U'!$B104+(drdp!F104)*'DEC-U'!$C104+(drdp!I104)*'DEC-U'!$D104)</f>
        <v>4.7113638649597623E-3</v>
      </c>
      <c r="J104" s="18">
        <f>Model!$W$21*((drdp!D104)*'DEC-U'!$B104+(drdp!G104)*'DEC-U'!$C104+(drdp!J104)*'DEC-U'!$D104)</f>
        <v>0</v>
      </c>
      <c r="K104" s="21">
        <f>SUM(E$3:E103)+H104</f>
        <v>4.1534204451674467E-2</v>
      </c>
      <c r="L104" s="21">
        <f>SUM(F$3:F103)+I104</f>
        <v>2.835887575793711</v>
      </c>
      <c r="M104" s="21">
        <f>SUM(G$3:G103)+J104</f>
        <v>0</v>
      </c>
      <c r="N104" s="21"/>
      <c r="O104" s="21"/>
      <c r="P104" s="21"/>
      <c r="Q104" s="19">
        <f t="shared" si="5"/>
        <v>1.725090139433495E-3</v>
      </c>
      <c r="R104" s="19">
        <f t="shared" si="5"/>
        <v>8.04225834254113</v>
      </c>
      <c r="S104" s="19">
        <f t="shared" si="5"/>
        <v>0</v>
      </c>
      <c r="T104" s="19">
        <f t="shared" si="6"/>
        <v>0.11778633437497946</v>
      </c>
      <c r="U104" s="19">
        <f t="shared" si="7"/>
        <v>0</v>
      </c>
      <c r="V104" s="19">
        <f t="shared" si="8"/>
        <v>0</v>
      </c>
    </row>
    <row r="105" spans="1:22" x14ac:dyDescent="0.25">
      <c r="A105" s="26">
        <f>Wellpath!E105</f>
        <v>2940</v>
      </c>
      <c r="B105" s="22">
        <v>0</v>
      </c>
      <c r="C105" s="22">
        <v>0</v>
      </c>
      <c r="D105" s="22">
        <v>1</v>
      </c>
      <c r="E105" s="20">
        <f>Model!$W$21*((drdp!B105+drdp!K105)*'DEC-U'!$B105+(drdp!E105+drdp!N105)*'DEC-U'!$C105+(drdp!H105+drdp!Q105)*'DEC-U'!$D105)</f>
        <v>5.7720161817154447E-2</v>
      </c>
      <c r="F105" s="20">
        <f>Model!$W$21*((drdp!C105+drdp!L105)*'DEC-U'!$B105+(drdp!F105+drdp!O105)*'DEC-U'!$C105+(drdp!I105+drdp!R105)*'DEC-U'!$D105)</f>
        <v>1.3325749350201236E-2</v>
      </c>
      <c r="G105" s="20">
        <f>Model!$W$21*((drdp!D105+drdp!M105)*'DEC-U'!$B105+(drdp!G105+drdp!P105)*'DEC-U'!$C105+(drdp!J105+drdp!S105)*'DEC-U'!$D105)</f>
        <v>0</v>
      </c>
      <c r="H105" s="18">
        <f>Model!$W$21*((drdp!B105)*'DEC-U'!$B105+(drdp!E105)*'DEC-U'!$C105+(drdp!H105)*'DEC-U'!$D105)</f>
        <v>2.8860080908577224E-2</v>
      </c>
      <c r="I105" s="18">
        <f>Model!$W$21*((drdp!C105)*'DEC-U'!$B105+(drdp!F105)*'DEC-U'!$C105+(drdp!I105)*'DEC-U'!$D105)</f>
        <v>6.6628746751006178E-3</v>
      </c>
      <c r="J105" s="18">
        <f>Model!$W$21*((drdp!D105)*'DEC-U'!$B105+(drdp!G105)*'DEC-U'!$C105+(drdp!J105)*'DEC-U'!$D105)</f>
        <v>0</v>
      </c>
      <c r="K105" s="21">
        <f>SUM(E$3:E104)+H105</f>
        <v>9.0801444276299062E-2</v>
      </c>
      <c r="L105" s="21">
        <f>SUM(F$3:F104)+I105</f>
        <v>2.8472618143337716</v>
      </c>
      <c r="M105" s="21">
        <f>SUM(G$3:G104)+J105</f>
        <v>0</v>
      </c>
      <c r="N105" s="21"/>
      <c r="O105" s="21"/>
      <c r="P105" s="21"/>
      <c r="Q105" s="19">
        <f t="shared" si="5"/>
        <v>8.2449022826618437E-3</v>
      </c>
      <c r="R105" s="19">
        <f t="shared" si="5"/>
        <v>8.1068998393632405</v>
      </c>
      <c r="S105" s="19">
        <f t="shared" si="5"/>
        <v>0</v>
      </c>
      <c r="T105" s="19">
        <f t="shared" si="6"/>
        <v>0.2585354849742621</v>
      </c>
      <c r="U105" s="19">
        <f t="shared" si="7"/>
        <v>0</v>
      </c>
      <c r="V105" s="19">
        <f t="shared" si="8"/>
        <v>0</v>
      </c>
    </row>
    <row r="106" spans="1:22" x14ac:dyDescent="0.25">
      <c r="A106" s="26">
        <f>Wellpath!E106</f>
        <v>2970</v>
      </c>
      <c r="B106" s="22">
        <v>0</v>
      </c>
      <c r="C106" s="22">
        <v>0</v>
      </c>
      <c r="D106" s="22">
        <v>1</v>
      </c>
      <c r="E106" s="20">
        <f>Model!$W$21*((drdp!B106+drdp!K106)*'DEC-U'!$B106+(drdp!E106+drdp!N106)*'DEC-U'!$C106+(drdp!H106+drdp!Q106)*'DEC-U'!$D106)</f>
        <v>7.0692472161452524E-2</v>
      </c>
      <c r="F106" s="20">
        <f>Model!$W$21*((drdp!C106+drdp!L106)*'DEC-U'!$B106+(drdp!F106+drdp!O106)*'DEC-U'!$C106+(drdp!I106+drdp!R106)*'DEC-U'!$D106)</f>
        <v>1.6320643174108765E-2</v>
      </c>
      <c r="G106" s="20">
        <f>Model!$W$21*((drdp!D106+drdp!M106)*'DEC-U'!$B106+(drdp!G106+drdp!P106)*'DEC-U'!$C106+(drdp!J106+drdp!S106)*'DEC-U'!$D106)</f>
        <v>0</v>
      </c>
      <c r="H106" s="18">
        <f>Model!$W$21*((drdp!B106)*'DEC-U'!$B106+(drdp!E106)*'DEC-U'!$C106+(drdp!H106)*'DEC-U'!$D106)</f>
        <v>3.5346236080726262E-2</v>
      </c>
      <c r="I106" s="18">
        <f>Model!$W$21*((drdp!C106)*'DEC-U'!$B106+(drdp!F106)*'DEC-U'!$C106+(drdp!I106)*'DEC-U'!$D106)</f>
        <v>8.1603215870543824E-3</v>
      </c>
      <c r="J106" s="18">
        <f>Model!$W$21*((drdp!D106)*'DEC-U'!$B106+(drdp!G106)*'DEC-U'!$C106+(drdp!J106)*'DEC-U'!$D106)</f>
        <v>0</v>
      </c>
      <c r="K106" s="21">
        <f>SUM(E$3:E105)+H106</f>
        <v>0.15500776126560256</v>
      </c>
      <c r="L106" s="21">
        <f>SUM(F$3:F105)+I106</f>
        <v>2.8620850105959263</v>
      </c>
      <c r="M106" s="21">
        <f>SUM(G$3:G105)+J106</f>
        <v>0</v>
      </c>
      <c r="N106" s="21"/>
      <c r="O106" s="21"/>
      <c r="P106" s="21"/>
      <c r="Q106" s="19">
        <f t="shared" si="5"/>
        <v>2.4027406052574037E-2</v>
      </c>
      <c r="R106" s="19">
        <f t="shared" si="5"/>
        <v>8.1915306078778833</v>
      </c>
      <c r="S106" s="19">
        <f t="shared" si="5"/>
        <v>0</v>
      </c>
      <c r="T106" s="19">
        <f t="shared" si="6"/>
        <v>0.44364539004431292</v>
      </c>
      <c r="U106" s="19">
        <f t="shared" si="7"/>
        <v>0</v>
      </c>
      <c r="V106" s="19">
        <f t="shared" si="8"/>
        <v>0</v>
      </c>
    </row>
    <row r="107" spans="1:22" x14ac:dyDescent="0.25">
      <c r="A107" s="26">
        <f>Wellpath!E107</f>
        <v>3000</v>
      </c>
      <c r="B107" s="22">
        <v>0</v>
      </c>
      <c r="C107" s="22">
        <v>0</v>
      </c>
      <c r="D107" s="22">
        <v>1</v>
      </c>
      <c r="E107" s="20">
        <f>Model!$W$21*((drdp!B107+drdp!K107)*'DEC-U'!$B107+(drdp!E107+drdp!N107)*'DEC-U'!$C107+(drdp!H107+drdp!Q107)*'DEC-U'!$D107)</f>
        <v>7.8847207352781543E-2</v>
      </c>
      <c r="F107" s="20">
        <f>Model!$W$21*((drdp!C107+drdp!L107)*'DEC-U'!$B107+(drdp!F107+drdp!O107)*'DEC-U'!$C107+(drdp!I107+drdp!R107)*'DEC-U'!$D107)</f>
        <v>1.8203312136838869E-2</v>
      </c>
      <c r="G107" s="20">
        <f>Model!$W$21*((drdp!D107+drdp!M107)*'DEC-U'!$B107+(drdp!G107+drdp!P107)*'DEC-U'!$C107+(drdp!J107+drdp!S107)*'DEC-U'!$D107)</f>
        <v>0</v>
      </c>
      <c r="H107" s="18">
        <f>Model!$W$21*((drdp!B107)*'DEC-U'!$B107+(drdp!E107)*'DEC-U'!$C107+(drdp!H107)*'DEC-U'!$D107)</f>
        <v>3.9423603676390771E-2</v>
      </c>
      <c r="I107" s="18">
        <f>Model!$W$21*((drdp!C107)*'DEC-U'!$B107+(drdp!F107)*'DEC-U'!$C107+(drdp!I107)*'DEC-U'!$D107)</f>
        <v>9.1016560684194347E-3</v>
      </c>
      <c r="J107" s="18">
        <f>Model!$W$21*((drdp!D107)*'DEC-U'!$B107+(drdp!G107)*'DEC-U'!$C107+(drdp!J107)*'DEC-U'!$D107)</f>
        <v>0</v>
      </c>
      <c r="K107" s="21">
        <f>SUM(E$3:E106)+H107</f>
        <v>0.22977760102271957</v>
      </c>
      <c r="L107" s="21">
        <f>SUM(F$3:F106)+I107</f>
        <v>2.8793469882514002</v>
      </c>
      <c r="M107" s="21">
        <f>SUM(G$3:G106)+J107</f>
        <v>0</v>
      </c>
      <c r="N107" s="21"/>
      <c r="O107" s="21"/>
      <c r="P107" s="21"/>
      <c r="Q107" s="19">
        <f t="shared" si="5"/>
        <v>5.2797745931756103E-2</v>
      </c>
      <c r="R107" s="19">
        <f t="shared" si="5"/>
        <v>8.2906390787524096</v>
      </c>
      <c r="S107" s="19">
        <f t="shared" si="5"/>
        <v>0</v>
      </c>
      <c r="T107" s="19">
        <f t="shared" si="6"/>
        <v>0.66160944347239947</v>
      </c>
      <c r="U107" s="19">
        <f t="shared" si="7"/>
        <v>0</v>
      </c>
      <c r="V107" s="19">
        <f t="shared" si="8"/>
        <v>0</v>
      </c>
    </row>
    <row r="108" spans="1:22" x14ac:dyDescent="0.25">
      <c r="A108" s="26">
        <f>Wellpath!E108</f>
        <v>3030</v>
      </c>
      <c r="B108" s="22">
        <v>0</v>
      </c>
      <c r="C108" s="22">
        <v>0</v>
      </c>
      <c r="D108" s="22">
        <v>1</v>
      </c>
      <c r="E108" s="20">
        <f>Model!$W$21*((drdp!B108+drdp!K108)*'DEC-U'!$B108+(drdp!E108+drdp!N108)*'DEC-U'!$C108+(drdp!H108+drdp!Q108)*'DEC-U'!$D108)</f>
        <v>8.16286356641895E-2</v>
      </c>
      <c r="F108" s="20">
        <f>Model!$W$21*((drdp!C108+drdp!L108)*'DEC-U'!$B108+(drdp!F108+drdp!O108)*'DEC-U'!$C108+(drdp!I108+drdp!R108)*'DEC-U'!$D108)</f>
        <v>1.8845455459839053E-2</v>
      </c>
      <c r="G108" s="20">
        <f>Model!$W$21*((drdp!D108+drdp!M108)*'DEC-U'!$B108+(drdp!G108+drdp!P108)*'DEC-U'!$C108+(drdp!J108+drdp!S108)*'DEC-U'!$D108)</f>
        <v>0</v>
      </c>
      <c r="H108" s="18">
        <f>Model!$W$21*((drdp!B108)*'DEC-U'!$B108+(drdp!E108)*'DEC-U'!$C108+(drdp!H108)*'DEC-U'!$D108)</f>
        <v>4.081431783209475E-2</v>
      </c>
      <c r="I108" s="18">
        <f>Model!$W$21*((drdp!C108)*'DEC-U'!$B108+(drdp!F108)*'DEC-U'!$C108+(drdp!I108)*'DEC-U'!$D108)</f>
        <v>9.4227277299195264E-3</v>
      </c>
      <c r="J108" s="18">
        <f>Model!$W$21*((drdp!D108)*'DEC-U'!$B108+(drdp!G108)*'DEC-U'!$C108+(drdp!J108)*'DEC-U'!$D108)</f>
        <v>0</v>
      </c>
      <c r="K108" s="21">
        <f>SUM(E$3:E107)+H108</f>
        <v>0.31001552253120512</v>
      </c>
      <c r="L108" s="21">
        <f>SUM(F$3:F107)+I108</f>
        <v>2.8978713720497393</v>
      </c>
      <c r="M108" s="21">
        <f>SUM(G$3:G107)+J108</f>
        <v>0</v>
      </c>
      <c r="N108" s="21"/>
      <c r="O108" s="21"/>
      <c r="P108" s="21"/>
      <c r="Q108" s="19">
        <f t="shared" si="5"/>
        <v>9.6109624210296146E-2</v>
      </c>
      <c r="R108" s="19">
        <f t="shared" si="5"/>
        <v>8.3976584889454386</v>
      </c>
      <c r="S108" s="19">
        <f t="shared" si="5"/>
        <v>0</v>
      </c>
      <c r="T108" s="19">
        <f t="shared" si="6"/>
        <v>0.8983851076342203</v>
      </c>
      <c r="U108" s="19">
        <f t="shared" si="7"/>
        <v>0</v>
      </c>
      <c r="V108" s="19">
        <f t="shared" si="8"/>
        <v>0</v>
      </c>
    </row>
    <row r="109" spans="1:22" x14ac:dyDescent="0.25">
      <c r="A109" s="26">
        <f>Wellpath!E109</f>
        <v>3060</v>
      </c>
      <c r="B109" s="22">
        <v>0</v>
      </c>
      <c r="C109" s="22">
        <v>0</v>
      </c>
      <c r="D109" s="22">
        <v>1</v>
      </c>
      <c r="E109" s="20">
        <f>Model!$W$21*((drdp!B109+drdp!K109)*'DEC-U'!$B109+(drdp!E109+drdp!N109)*'DEC-U'!$C109+(drdp!H109+drdp!Q109)*'DEC-U'!$D109)</f>
        <v>8.16286356641895E-2</v>
      </c>
      <c r="F109" s="20">
        <f>Model!$W$21*((drdp!C109+drdp!L109)*'DEC-U'!$B109+(drdp!F109+drdp!O109)*'DEC-U'!$C109+(drdp!I109+drdp!R109)*'DEC-U'!$D109)</f>
        <v>1.8845455459839053E-2</v>
      </c>
      <c r="G109" s="20">
        <f>Model!$W$21*((drdp!D109+drdp!M109)*'DEC-U'!$B109+(drdp!G109+drdp!P109)*'DEC-U'!$C109+(drdp!J109+drdp!S109)*'DEC-U'!$D109)</f>
        <v>0</v>
      </c>
      <c r="H109" s="18">
        <f>Model!$W$21*((drdp!B109)*'DEC-U'!$B109+(drdp!E109)*'DEC-U'!$C109+(drdp!H109)*'DEC-U'!$D109)</f>
        <v>4.081431783209475E-2</v>
      </c>
      <c r="I109" s="18">
        <f>Model!$W$21*((drdp!C109)*'DEC-U'!$B109+(drdp!F109)*'DEC-U'!$C109+(drdp!I109)*'DEC-U'!$D109)</f>
        <v>9.4227277299195264E-3</v>
      </c>
      <c r="J109" s="18">
        <f>Model!$W$21*((drdp!D109)*'DEC-U'!$B109+(drdp!G109)*'DEC-U'!$C109+(drdp!J109)*'DEC-U'!$D109)</f>
        <v>0</v>
      </c>
      <c r="K109" s="21">
        <f>SUM(E$3:E108)+H109</f>
        <v>0.39164415819539461</v>
      </c>
      <c r="L109" s="21">
        <f>SUM(F$3:F108)+I109</f>
        <v>2.9167168275095783</v>
      </c>
      <c r="M109" s="21">
        <f>SUM(G$3:G108)+J109</f>
        <v>0</v>
      </c>
      <c r="N109" s="21"/>
      <c r="O109" s="21"/>
      <c r="P109" s="21"/>
      <c r="Q109" s="19">
        <f t="shared" si="5"/>
        <v>0.15338514664857927</v>
      </c>
      <c r="R109" s="19">
        <f t="shared" si="5"/>
        <v>8.5072370518775386</v>
      </c>
      <c r="S109" s="19">
        <f t="shared" si="5"/>
        <v>0</v>
      </c>
      <c r="T109" s="19">
        <f t="shared" si="6"/>
        <v>1.1423151066043307</v>
      </c>
      <c r="U109" s="19">
        <f t="shared" si="7"/>
        <v>0</v>
      </c>
      <c r="V109" s="19">
        <f t="shared" si="8"/>
        <v>0</v>
      </c>
    </row>
    <row r="110" spans="1:22" x14ac:dyDescent="0.25">
      <c r="A110" s="26">
        <f>Wellpath!E110</f>
        <v>3090</v>
      </c>
      <c r="B110" s="22">
        <v>0</v>
      </c>
      <c r="C110" s="22">
        <v>0</v>
      </c>
      <c r="D110" s="22">
        <v>1</v>
      </c>
      <c r="E110" s="20">
        <f>Model!$W$21*((drdp!B110+drdp!K110)*'DEC-U'!$B110+(drdp!E110+drdp!N110)*'DEC-U'!$C110+(drdp!H110+drdp!Q110)*'DEC-U'!$D110)</f>
        <v>8.16286356641895E-2</v>
      </c>
      <c r="F110" s="20">
        <f>Model!$W$21*((drdp!C110+drdp!L110)*'DEC-U'!$B110+(drdp!F110+drdp!O110)*'DEC-U'!$C110+(drdp!I110+drdp!R110)*'DEC-U'!$D110)</f>
        <v>1.8845455459839053E-2</v>
      </c>
      <c r="G110" s="20">
        <f>Model!$W$21*((drdp!D110+drdp!M110)*'DEC-U'!$B110+(drdp!G110+drdp!P110)*'DEC-U'!$C110+(drdp!J110+drdp!S110)*'DEC-U'!$D110)</f>
        <v>0</v>
      </c>
      <c r="H110" s="18">
        <f>Model!$W$21*((drdp!B110)*'DEC-U'!$B110+(drdp!E110)*'DEC-U'!$C110+(drdp!H110)*'DEC-U'!$D110)</f>
        <v>4.081431783209475E-2</v>
      </c>
      <c r="I110" s="18">
        <f>Model!$W$21*((drdp!C110)*'DEC-U'!$B110+(drdp!F110)*'DEC-U'!$C110+(drdp!I110)*'DEC-U'!$D110)</f>
        <v>9.4227277299195264E-3</v>
      </c>
      <c r="J110" s="18">
        <f>Model!$W$21*((drdp!D110)*'DEC-U'!$B110+(drdp!G110)*'DEC-U'!$C110+(drdp!J110)*'DEC-U'!$D110)</f>
        <v>0</v>
      </c>
      <c r="K110" s="21">
        <f>SUM(E$3:E109)+H110</f>
        <v>0.4732727938595841</v>
      </c>
      <c r="L110" s="21">
        <f>SUM(F$3:F109)+I110</f>
        <v>2.9355622829694172</v>
      </c>
      <c r="M110" s="21">
        <f>SUM(G$3:G109)+J110</f>
        <v>0</v>
      </c>
      <c r="N110" s="21"/>
      <c r="O110" s="21"/>
      <c r="P110" s="21"/>
      <c r="Q110" s="19">
        <f t="shared" si="5"/>
        <v>0.22398713740765638</v>
      </c>
      <c r="R110" s="19">
        <f t="shared" si="5"/>
        <v>8.6175259171926175</v>
      </c>
      <c r="S110" s="19">
        <f t="shared" si="5"/>
        <v>0</v>
      </c>
      <c r="T110" s="19">
        <f t="shared" si="6"/>
        <v>1.389321763209755</v>
      </c>
      <c r="U110" s="19">
        <f t="shared" si="7"/>
        <v>0</v>
      </c>
      <c r="V110" s="19">
        <f t="shared" si="8"/>
        <v>0</v>
      </c>
    </row>
    <row r="111" spans="1:22" x14ac:dyDescent="0.25">
      <c r="A111" s="26">
        <f>Wellpath!E111</f>
        <v>3120</v>
      </c>
      <c r="B111" s="22">
        <v>0</v>
      </c>
      <c r="C111" s="22">
        <v>0</v>
      </c>
      <c r="D111" s="22">
        <v>1</v>
      </c>
      <c r="E111" s="20">
        <f>Model!$W$21*((drdp!B111+drdp!K111)*'DEC-U'!$B111+(drdp!E111+drdp!N111)*'DEC-U'!$C111+(drdp!H111+drdp!Q111)*'DEC-U'!$D111)</f>
        <v>8.16286356641895E-2</v>
      </c>
      <c r="F111" s="20">
        <f>Model!$W$21*((drdp!C111+drdp!L111)*'DEC-U'!$B111+(drdp!F111+drdp!O111)*'DEC-U'!$C111+(drdp!I111+drdp!R111)*'DEC-U'!$D111)</f>
        <v>1.8845455459839053E-2</v>
      </c>
      <c r="G111" s="20">
        <f>Model!$W$21*((drdp!D111+drdp!M111)*'DEC-U'!$B111+(drdp!G111+drdp!P111)*'DEC-U'!$C111+(drdp!J111+drdp!S111)*'DEC-U'!$D111)</f>
        <v>0</v>
      </c>
      <c r="H111" s="18">
        <f>Model!$W$21*((drdp!B111)*'DEC-U'!$B111+(drdp!E111)*'DEC-U'!$C111+(drdp!H111)*'DEC-U'!$D111)</f>
        <v>4.081431783209475E-2</v>
      </c>
      <c r="I111" s="18">
        <f>Model!$W$21*((drdp!C111)*'DEC-U'!$B111+(drdp!F111)*'DEC-U'!$C111+(drdp!I111)*'DEC-U'!$D111)</f>
        <v>9.4227277299195264E-3</v>
      </c>
      <c r="J111" s="18">
        <f>Model!$W$21*((drdp!D111)*'DEC-U'!$B111+(drdp!G111)*'DEC-U'!$C111+(drdp!J111)*'DEC-U'!$D111)</f>
        <v>0</v>
      </c>
      <c r="K111" s="21">
        <f>SUM(E$3:E110)+H111</f>
        <v>0.55490142952377364</v>
      </c>
      <c r="L111" s="21">
        <f>SUM(F$3:F110)+I111</f>
        <v>2.9544077384292562</v>
      </c>
      <c r="M111" s="21">
        <f>SUM(G$3:G110)+J111</f>
        <v>0</v>
      </c>
      <c r="N111" s="21"/>
      <c r="O111" s="21"/>
      <c r="P111" s="21"/>
      <c r="Q111" s="19">
        <f t="shared" si="5"/>
        <v>0.30791559648752753</v>
      </c>
      <c r="R111" s="19">
        <f t="shared" si="5"/>
        <v>8.7285250848906717</v>
      </c>
      <c r="S111" s="19">
        <f t="shared" si="5"/>
        <v>0</v>
      </c>
      <c r="T111" s="19">
        <f t="shared" si="6"/>
        <v>1.6394050774504934</v>
      </c>
      <c r="U111" s="19">
        <f t="shared" si="7"/>
        <v>0</v>
      </c>
      <c r="V111" s="19">
        <f t="shared" si="8"/>
        <v>0</v>
      </c>
    </row>
    <row r="112" spans="1:22" x14ac:dyDescent="0.25">
      <c r="A112" s="26">
        <f>Wellpath!E112</f>
        <v>3150</v>
      </c>
      <c r="B112" s="22">
        <v>0</v>
      </c>
      <c r="C112" s="22">
        <v>0</v>
      </c>
      <c r="D112" s="22">
        <v>1</v>
      </c>
      <c r="E112" s="20">
        <f>Model!$W$21*((drdp!B112+drdp!K112)*'DEC-U'!$B112+(drdp!E112+drdp!N112)*'DEC-U'!$C112+(drdp!H112+drdp!Q112)*'DEC-U'!$D112)</f>
        <v>8.16286356641895E-2</v>
      </c>
      <c r="F112" s="20">
        <f>Model!$W$21*((drdp!C112+drdp!L112)*'DEC-U'!$B112+(drdp!F112+drdp!O112)*'DEC-U'!$C112+(drdp!I112+drdp!R112)*'DEC-U'!$D112)</f>
        <v>1.8845455459839053E-2</v>
      </c>
      <c r="G112" s="20">
        <f>Model!$W$21*((drdp!D112+drdp!M112)*'DEC-U'!$B112+(drdp!G112+drdp!P112)*'DEC-U'!$C112+(drdp!J112+drdp!S112)*'DEC-U'!$D112)</f>
        <v>0</v>
      </c>
      <c r="H112" s="18">
        <f>Model!$W$21*((drdp!B112)*'DEC-U'!$B112+(drdp!E112)*'DEC-U'!$C112+(drdp!H112)*'DEC-U'!$D112)</f>
        <v>4.081431783209475E-2</v>
      </c>
      <c r="I112" s="18">
        <f>Model!$W$21*((drdp!C112)*'DEC-U'!$B112+(drdp!F112)*'DEC-U'!$C112+(drdp!I112)*'DEC-U'!$D112)</f>
        <v>9.4227277299195264E-3</v>
      </c>
      <c r="J112" s="18">
        <f>Model!$W$21*((drdp!D112)*'DEC-U'!$B112+(drdp!G112)*'DEC-U'!$C112+(drdp!J112)*'DEC-U'!$D112)</f>
        <v>0</v>
      </c>
      <c r="K112" s="21">
        <f>SUM(E$3:E111)+H112</f>
        <v>0.63653006518796318</v>
      </c>
      <c r="L112" s="21">
        <f>SUM(F$3:F111)+I112</f>
        <v>2.9732531938890951</v>
      </c>
      <c r="M112" s="21">
        <f>SUM(G$3:G111)+J112</f>
        <v>0</v>
      </c>
      <c r="N112" s="21"/>
      <c r="O112" s="21"/>
      <c r="P112" s="21"/>
      <c r="Q112" s="19">
        <f t="shared" si="5"/>
        <v>0.40517052388819264</v>
      </c>
      <c r="R112" s="19">
        <f t="shared" si="5"/>
        <v>8.8402345549717047</v>
      </c>
      <c r="S112" s="19">
        <f t="shared" si="5"/>
        <v>0</v>
      </c>
      <c r="T112" s="19">
        <f t="shared" si="6"/>
        <v>1.8925650493265456</v>
      </c>
      <c r="U112" s="19">
        <f t="shared" si="7"/>
        <v>0</v>
      </c>
      <c r="V112" s="19">
        <f t="shared" si="8"/>
        <v>0</v>
      </c>
    </row>
    <row r="113" spans="1:22" x14ac:dyDescent="0.25">
      <c r="A113" s="26">
        <f>Wellpath!E113</f>
        <v>3180</v>
      </c>
      <c r="B113" s="22">
        <v>0</v>
      </c>
      <c r="C113" s="22">
        <v>0</v>
      </c>
      <c r="D113" s="22">
        <v>1</v>
      </c>
      <c r="E113" s="20">
        <f>Model!$W$21*((drdp!B113+drdp!K113)*'DEC-U'!$B113+(drdp!E113+drdp!N113)*'DEC-U'!$C113+(drdp!H113+drdp!Q113)*'DEC-U'!$D113)</f>
        <v>8.16286356641895E-2</v>
      </c>
      <c r="F113" s="20">
        <f>Model!$W$21*((drdp!C113+drdp!L113)*'DEC-U'!$B113+(drdp!F113+drdp!O113)*'DEC-U'!$C113+(drdp!I113+drdp!R113)*'DEC-U'!$D113)</f>
        <v>1.8845455459839053E-2</v>
      </c>
      <c r="G113" s="20">
        <f>Model!$W$21*((drdp!D113+drdp!M113)*'DEC-U'!$B113+(drdp!G113+drdp!P113)*'DEC-U'!$C113+(drdp!J113+drdp!S113)*'DEC-U'!$D113)</f>
        <v>0</v>
      </c>
      <c r="H113" s="18">
        <f>Model!$W$21*((drdp!B113)*'DEC-U'!$B113+(drdp!E113)*'DEC-U'!$C113+(drdp!H113)*'DEC-U'!$D113)</f>
        <v>4.081431783209475E-2</v>
      </c>
      <c r="I113" s="18">
        <f>Model!$W$21*((drdp!C113)*'DEC-U'!$B113+(drdp!F113)*'DEC-U'!$C113+(drdp!I113)*'DEC-U'!$D113)</f>
        <v>9.4227277299195264E-3</v>
      </c>
      <c r="J113" s="18">
        <f>Model!$W$21*((drdp!D113)*'DEC-U'!$B113+(drdp!G113)*'DEC-U'!$C113+(drdp!J113)*'DEC-U'!$D113)</f>
        <v>0</v>
      </c>
      <c r="K113" s="21">
        <f>SUM(E$3:E112)+H113</f>
        <v>0.71815870085215272</v>
      </c>
      <c r="L113" s="21">
        <f>SUM(F$3:F112)+I113</f>
        <v>2.9920986493489341</v>
      </c>
      <c r="M113" s="21">
        <f>SUM(G$3:G112)+J113</f>
        <v>0</v>
      </c>
      <c r="N113" s="21"/>
      <c r="O113" s="21"/>
      <c r="P113" s="21"/>
      <c r="Q113" s="19">
        <f t="shared" si="5"/>
        <v>0.51575191960965183</v>
      </c>
      <c r="R113" s="19">
        <f t="shared" si="5"/>
        <v>8.9526543274357149</v>
      </c>
      <c r="S113" s="19">
        <f t="shared" si="5"/>
        <v>0</v>
      </c>
      <c r="T113" s="19">
        <f t="shared" si="6"/>
        <v>2.1488016788379114</v>
      </c>
      <c r="U113" s="19">
        <f t="shared" si="7"/>
        <v>0</v>
      </c>
      <c r="V113" s="19">
        <f t="shared" si="8"/>
        <v>0</v>
      </c>
    </row>
    <row r="114" spans="1:22" x14ac:dyDescent="0.25">
      <c r="A114" s="26">
        <f>Wellpath!E114</f>
        <v>3210</v>
      </c>
      <c r="B114" s="22">
        <v>0</v>
      </c>
      <c r="C114" s="22">
        <v>0</v>
      </c>
      <c r="D114" s="22">
        <v>1</v>
      </c>
      <c r="E114" s="20">
        <f>Model!$W$21*((drdp!B114+drdp!K114)*'DEC-U'!$B114+(drdp!E114+drdp!N114)*'DEC-U'!$C114+(drdp!H114+drdp!Q114)*'DEC-U'!$D114)</f>
        <v>8.16286356641895E-2</v>
      </c>
      <c r="F114" s="20">
        <f>Model!$W$21*((drdp!C114+drdp!L114)*'DEC-U'!$B114+(drdp!F114+drdp!O114)*'DEC-U'!$C114+(drdp!I114+drdp!R114)*'DEC-U'!$D114)</f>
        <v>1.8845455459839053E-2</v>
      </c>
      <c r="G114" s="20">
        <f>Model!$W$21*((drdp!D114+drdp!M114)*'DEC-U'!$B114+(drdp!G114+drdp!P114)*'DEC-U'!$C114+(drdp!J114+drdp!S114)*'DEC-U'!$D114)</f>
        <v>0</v>
      </c>
      <c r="H114" s="18">
        <f>Model!$W$21*((drdp!B114)*'DEC-U'!$B114+(drdp!E114)*'DEC-U'!$C114+(drdp!H114)*'DEC-U'!$D114)</f>
        <v>4.081431783209475E-2</v>
      </c>
      <c r="I114" s="18">
        <f>Model!$W$21*((drdp!C114)*'DEC-U'!$B114+(drdp!F114)*'DEC-U'!$C114+(drdp!I114)*'DEC-U'!$D114)</f>
        <v>9.4227277299195264E-3</v>
      </c>
      <c r="J114" s="18">
        <f>Model!$W$21*((drdp!D114)*'DEC-U'!$B114+(drdp!G114)*'DEC-U'!$C114+(drdp!J114)*'DEC-U'!$D114)</f>
        <v>0</v>
      </c>
      <c r="K114" s="21">
        <f>SUM(E$3:E113)+H114</f>
        <v>0.79978733651634226</v>
      </c>
      <c r="L114" s="21">
        <f>SUM(F$3:F113)+I114</f>
        <v>3.0109441048087731</v>
      </c>
      <c r="M114" s="21">
        <f>SUM(G$3:G113)+J114</f>
        <v>0</v>
      </c>
      <c r="N114" s="21"/>
      <c r="O114" s="21"/>
      <c r="P114" s="21"/>
      <c r="Q114" s="19">
        <f t="shared" si="5"/>
        <v>0.6396597836519049</v>
      </c>
      <c r="R114" s="19">
        <f t="shared" si="5"/>
        <v>9.0657844022827039</v>
      </c>
      <c r="S114" s="19">
        <f t="shared" si="5"/>
        <v>0</v>
      </c>
      <c r="T114" s="19">
        <f t="shared" si="6"/>
        <v>2.4081149659845913</v>
      </c>
      <c r="U114" s="19">
        <f t="shared" si="7"/>
        <v>0</v>
      </c>
      <c r="V114" s="19">
        <f t="shared" si="8"/>
        <v>0</v>
      </c>
    </row>
    <row r="115" spans="1:22" x14ac:dyDescent="0.25">
      <c r="A115" s="26">
        <f>Wellpath!E115</f>
        <v>3240</v>
      </c>
      <c r="B115" s="22">
        <v>0</v>
      </c>
      <c r="C115" s="22">
        <v>0</v>
      </c>
      <c r="D115" s="22">
        <v>1</v>
      </c>
      <c r="E115" s="20">
        <f>Model!$W$21*((drdp!B115+drdp!K115)*'DEC-U'!$B115+(drdp!E115+drdp!N115)*'DEC-U'!$C115+(drdp!H115+drdp!Q115)*'DEC-U'!$D115)</f>
        <v>8.16286356641895E-2</v>
      </c>
      <c r="F115" s="20">
        <f>Model!$W$21*((drdp!C115+drdp!L115)*'DEC-U'!$B115+(drdp!F115+drdp!O115)*'DEC-U'!$C115+(drdp!I115+drdp!R115)*'DEC-U'!$D115)</f>
        <v>1.8845455459839053E-2</v>
      </c>
      <c r="G115" s="20">
        <f>Model!$W$21*((drdp!D115+drdp!M115)*'DEC-U'!$B115+(drdp!G115+drdp!P115)*'DEC-U'!$C115+(drdp!J115+drdp!S115)*'DEC-U'!$D115)</f>
        <v>0</v>
      </c>
      <c r="H115" s="18">
        <f>Model!$W$21*((drdp!B115)*'DEC-U'!$B115+(drdp!E115)*'DEC-U'!$C115+(drdp!H115)*'DEC-U'!$D115)</f>
        <v>4.081431783209475E-2</v>
      </c>
      <c r="I115" s="18">
        <f>Model!$W$21*((drdp!C115)*'DEC-U'!$B115+(drdp!F115)*'DEC-U'!$C115+(drdp!I115)*'DEC-U'!$D115)</f>
        <v>9.4227277299195264E-3</v>
      </c>
      <c r="J115" s="18">
        <f>Model!$W$21*((drdp!D115)*'DEC-U'!$B115+(drdp!G115)*'DEC-U'!$C115+(drdp!J115)*'DEC-U'!$D115)</f>
        <v>0</v>
      </c>
      <c r="K115" s="21">
        <f>SUM(E$3:E114)+H115</f>
        <v>0.8814159721805318</v>
      </c>
      <c r="L115" s="21">
        <f>SUM(F$3:F114)+I115</f>
        <v>3.029789560268612</v>
      </c>
      <c r="M115" s="21">
        <f>SUM(G$3:G114)+J115</f>
        <v>0</v>
      </c>
      <c r="N115" s="21"/>
      <c r="O115" s="21"/>
      <c r="P115" s="21"/>
      <c r="Q115" s="19">
        <f t="shared" si="5"/>
        <v>0.77689411601495206</v>
      </c>
      <c r="R115" s="19">
        <f t="shared" si="5"/>
        <v>9.17962477951267</v>
      </c>
      <c r="S115" s="19">
        <f t="shared" si="5"/>
        <v>0</v>
      </c>
      <c r="T115" s="19">
        <f t="shared" si="6"/>
        <v>2.6705049107665846</v>
      </c>
      <c r="U115" s="19">
        <f t="shared" si="7"/>
        <v>0</v>
      </c>
      <c r="V115" s="19">
        <f t="shared" si="8"/>
        <v>0</v>
      </c>
    </row>
    <row r="116" spans="1:22" x14ac:dyDescent="0.25">
      <c r="A116" s="26">
        <f>Wellpath!E116</f>
        <v>3270</v>
      </c>
      <c r="B116" s="22">
        <v>0</v>
      </c>
      <c r="C116" s="22">
        <v>0</v>
      </c>
      <c r="D116" s="22">
        <v>1</v>
      </c>
      <c r="E116" s="20">
        <f>Model!$W$21*((drdp!B116+drdp!K116)*'DEC-U'!$B116+(drdp!E116+drdp!N116)*'DEC-U'!$C116+(drdp!H116+drdp!Q116)*'DEC-U'!$D116)</f>
        <v>8.16286356641895E-2</v>
      </c>
      <c r="F116" s="20">
        <f>Model!$W$21*((drdp!C116+drdp!L116)*'DEC-U'!$B116+(drdp!F116+drdp!O116)*'DEC-U'!$C116+(drdp!I116+drdp!R116)*'DEC-U'!$D116)</f>
        <v>1.8845455459839053E-2</v>
      </c>
      <c r="G116" s="20">
        <f>Model!$W$21*((drdp!D116+drdp!M116)*'DEC-U'!$B116+(drdp!G116+drdp!P116)*'DEC-U'!$C116+(drdp!J116+drdp!S116)*'DEC-U'!$D116)</f>
        <v>0</v>
      </c>
      <c r="H116" s="18">
        <f>Model!$W$21*((drdp!B116)*'DEC-U'!$B116+(drdp!E116)*'DEC-U'!$C116+(drdp!H116)*'DEC-U'!$D116)</f>
        <v>4.081431783209475E-2</v>
      </c>
      <c r="I116" s="18">
        <f>Model!$W$21*((drdp!C116)*'DEC-U'!$B116+(drdp!F116)*'DEC-U'!$C116+(drdp!I116)*'DEC-U'!$D116)</f>
        <v>9.4227277299195264E-3</v>
      </c>
      <c r="J116" s="18">
        <f>Model!$W$21*((drdp!D116)*'DEC-U'!$B116+(drdp!G116)*'DEC-U'!$C116+(drdp!J116)*'DEC-U'!$D116)</f>
        <v>0</v>
      </c>
      <c r="K116" s="21">
        <f>SUM(E$3:E115)+H116</f>
        <v>0.96304460784472135</v>
      </c>
      <c r="L116" s="21">
        <f>SUM(F$3:F115)+I116</f>
        <v>3.048635015728451</v>
      </c>
      <c r="M116" s="21">
        <f>SUM(G$3:G115)+J116</f>
        <v>0</v>
      </c>
      <c r="N116" s="21"/>
      <c r="O116" s="21"/>
      <c r="P116" s="21"/>
      <c r="Q116" s="19">
        <f t="shared" si="5"/>
        <v>0.9274549166987931</v>
      </c>
      <c r="R116" s="19">
        <f t="shared" si="5"/>
        <v>9.2941754591256132</v>
      </c>
      <c r="S116" s="19">
        <f t="shared" si="5"/>
        <v>0</v>
      </c>
      <c r="T116" s="19">
        <f t="shared" si="6"/>
        <v>2.9359715131838922</v>
      </c>
      <c r="U116" s="19">
        <f t="shared" si="7"/>
        <v>0</v>
      </c>
      <c r="V116" s="19">
        <f t="shared" si="8"/>
        <v>0</v>
      </c>
    </row>
    <row r="117" spans="1:22" x14ac:dyDescent="0.25">
      <c r="A117" s="26">
        <f>Wellpath!E117</f>
        <v>3300</v>
      </c>
      <c r="B117" s="22">
        <v>0</v>
      </c>
      <c r="C117" s="22">
        <v>0</v>
      </c>
      <c r="D117" s="22">
        <v>1</v>
      </c>
      <c r="E117" s="20">
        <f>Model!$W$21*((drdp!B117+drdp!K117)*'DEC-U'!$B117+(drdp!E117+drdp!N117)*'DEC-U'!$C117+(drdp!H117+drdp!Q117)*'DEC-U'!$D117)</f>
        <v>8.16286356641895E-2</v>
      </c>
      <c r="F117" s="20">
        <f>Model!$W$21*((drdp!C117+drdp!L117)*'DEC-U'!$B117+(drdp!F117+drdp!O117)*'DEC-U'!$C117+(drdp!I117+drdp!R117)*'DEC-U'!$D117)</f>
        <v>1.8845455459839053E-2</v>
      </c>
      <c r="G117" s="20">
        <f>Model!$W$21*((drdp!D117+drdp!M117)*'DEC-U'!$B117+(drdp!G117+drdp!P117)*'DEC-U'!$C117+(drdp!J117+drdp!S117)*'DEC-U'!$D117)</f>
        <v>0</v>
      </c>
      <c r="H117" s="18">
        <f>Model!$W$21*((drdp!B117)*'DEC-U'!$B117+(drdp!E117)*'DEC-U'!$C117+(drdp!H117)*'DEC-U'!$D117)</f>
        <v>4.081431783209475E-2</v>
      </c>
      <c r="I117" s="18">
        <f>Model!$W$21*((drdp!C117)*'DEC-U'!$B117+(drdp!F117)*'DEC-U'!$C117+(drdp!I117)*'DEC-U'!$D117)</f>
        <v>9.4227277299195264E-3</v>
      </c>
      <c r="J117" s="18">
        <f>Model!$W$21*((drdp!D117)*'DEC-U'!$B117+(drdp!G117)*'DEC-U'!$C117+(drdp!J117)*'DEC-U'!$D117)</f>
        <v>0</v>
      </c>
      <c r="K117" s="21">
        <f>SUM(E$3:E116)+H117</f>
        <v>1.0446732435089108</v>
      </c>
      <c r="L117" s="21">
        <f>SUM(F$3:F116)+I117</f>
        <v>3.0674804711882899</v>
      </c>
      <c r="M117" s="21">
        <f>SUM(G$3:G116)+J117</f>
        <v>0</v>
      </c>
      <c r="N117" s="21"/>
      <c r="O117" s="21"/>
      <c r="P117" s="21"/>
      <c r="Q117" s="19">
        <f t="shared" si="5"/>
        <v>1.091342185703428</v>
      </c>
      <c r="R117" s="19">
        <f t="shared" si="5"/>
        <v>9.4094364411215334</v>
      </c>
      <c r="S117" s="19">
        <f t="shared" si="5"/>
        <v>0</v>
      </c>
      <c r="T117" s="19">
        <f t="shared" si="6"/>
        <v>3.2045147732365127</v>
      </c>
      <c r="U117" s="19">
        <f t="shared" si="7"/>
        <v>0</v>
      </c>
      <c r="V117" s="19">
        <f t="shared" si="8"/>
        <v>0</v>
      </c>
    </row>
    <row r="118" spans="1:22" x14ac:dyDescent="0.25">
      <c r="A118" s="26">
        <f>Wellpath!E118</f>
        <v>3330</v>
      </c>
      <c r="B118" s="22">
        <v>0</v>
      </c>
      <c r="C118" s="22">
        <v>0</v>
      </c>
      <c r="D118" s="22">
        <v>1</v>
      </c>
      <c r="E118" s="20">
        <f>Model!$W$21*((drdp!B118+drdp!K118)*'DEC-U'!$B118+(drdp!E118+drdp!N118)*'DEC-U'!$C118+(drdp!H118+drdp!Q118)*'DEC-U'!$D118)</f>
        <v>8.16286356641895E-2</v>
      </c>
      <c r="F118" s="20">
        <f>Model!$W$21*((drdp!C118+drdp!L118)*'DEC-U'!$B118+(drdp!F118+drdp!O118)*'DEC-U'!$C118+(drdp!I118+drdp!R118)*'DEC-U'!$D118)</f>
        <v>1.8845455459839053E-2</v>
      </c>
      <c r="G118" s="20">
        <f>Model!$W$21*((drdp!D118+drdp!M118)*'DEC-U'!$B118+(drdp!G118+drdp!P118)*'DEC-U'!$C118+(drdp!J118+drdp!S118)*'DEC-U'!$D118)</f>
        <v>0</v>
      </c>
      <c r="H118" s="18">
        <f>Model!$W$21*((drdp!B118)*'DEC-U'!$B118+(drdp!E118)*'DEC-U'!$C118+(drdp!H118)*'DEC-U'!$D118)</f>
        <v>4.081431783209475E-2</v>
      </c>
      <c r="I118" s="18">
        <f>Model!$W$21*((drdp!C118)*'DEC-U'!$B118+(drdp!F118)*'DEC-U'!$C118+(drdp!I118)*'DEC-U'!$D118)</f>
        <v>9.4227277299195264E-3</v>
      </c>
      <c r="J118" s="18">
        <f>Model!$W$21*((drdp!D118)*'DEC-U'!$B118+(drdp!G118)*'DEC-U'!$C118+(drdp!J118)*'DEC-U'!$D118)</f>
        <v>0</v>
      </c>
      <c r="K118" s="21">
        <f>SUM(E$3:E117)+H118</f>
        <v>1.1263018791731003</v>
      </c>
      <c r="L118" s="21">
        <f>SUM(F$3:F117)+I118</f>
        <v>3.0863259266481289</v>
      </c>
      <c r="M118" s="21">
        <f>SUM(G$3:G117)+J118</f>
        <v>0</v>
      </c>
      <c r="N118" s="21"/>
      <c r="O118" s="21"/>
      <c r="P118" s="21"/>
      <c r="Q118" s="19">
        <f t="shared" si="5"/>
        <v>1.268555923028857</v>
      </c>
      <c r="R118" s="19">
        <f t="shared" si="5"/>
        <v>9.5254077255004308</v>
      </c>
      <c r="S118" s="19">
        <f t="shared" si="5"/>
        <v>0</v>
      </c>
      <c r="T118" s="19">
        <f t="shared" si="6"/>
        <v>3.4761346909244479</v>
      </c>
      <c r="U118" s="19">
        <f t="shared" si="7"/>
        <v>0</v>
      </c>
      <c r="V118" s="19">
        <f t="shared" si="8"/>
        <v>0</v>
      </c>
    </row>
    <row r="119" spans="1:22" x14ac:dyDescent="0.25">
      <c r="A119" s="26">
        <f>Wellpath!E119</f>
        <v>3360</v>
      </c>
      <c r="B119" s="22">
        <v>0</v>
      </c>
      <c r="C119" s="22">
        <v>0</v>
      </c>
      <c r="D119" s="22">
        <v>1</v>
      </c>
      <c r="E119" s="20">
        <f>Model!$W$21*((drdp!B119+drdp!K119)*'DEC-U'!$B119+(drdp!E119+drdp!N119)*'DEC-U'!$C119+(drdp!H119+drdp!Q119)*'DEC-U'!$D119)</f>
        <v>8.16286356641895E-2</v>
      </c>
      <c r="F119" s="20">
        <f>Model!$W$21*((drdp!C119+drdp!L119)*'DEC-U'!$B119+(drdp!F119+drdp!O119)*'DEC-U'!$C119+(drdp!I119+drdp!R119)*'DEC-U'!$D119)</f>
        <v>1.8845455459839053E-2</v>
      </c>
      <c r="G119" s="20">
        <f>Model!$W$21*((drdp!D119+drdp!M119)*'DEC-U'!$B119+(drdp!G119+drdp!P119)*'DEC-U'!$C119+(drdp!J119+drdp!S119)*'DEC-U'!$D119)</f>
        <v>0</v>
      </c>
      <c r="H119" s="18">
        <f>Model!$W$21*((drdp!B119)*'DEC-U'!$B119+(drdp!E119)*'DEC-U'!$C119+(drdp!H119)*'DEC-U'!$D119)</f>
        <v>4.081431783209475E-2</v>
      </c>
      <c r="I119" s="18">
        <f>Model!$W$21*((drdp!C119)*'DEC-U'!$B119+(drdp!F119)*'DEC-U'!$C119+(drdp!I119)*'DEC-U'!$D119)</f>
        <v>9.4227277299195264E-3</v>
      </c>
      <c r="J119" s="18">
        <f>Model!$W$21*((drdp!D119)*'DEC-U'!$B119+(drdp!G119)*'DEC-U'!$C119+(drdp!J119)*'DEC-U'!$D119)</f>
        <v>0</v>
      </c>
      <c r="K119" s="21">
        <f>SUM(E$3:E118)+H119</f>
        <v>1.2079305148372899</v>
      </c>
      <c r="L119" s="21">
        <f>SUM(F$3:F118)+I119</f>
        <v>3.1051713821079678</v>
      </c>
      <c r="M119" s="21">
        <f>SUM(G$3:G118)+J119</f>
        <v>0</v>
      </c>
      <c r="N119" s="21"/>
      <c r="O119" s="21"/>
      <c r="P119" s="21"/>
      <c r="Q119" s="19">
        <f t="shared" si="5"/>
        <v>1.4590961286750801</v>
      </c>
      <c r="R119" s="19">
        <f t="shared" si="5"/>
        <v>9.642089312262307</v>
      </c>
      <c r="S119" s="19">
        <f t="shared" si="5"/>
        <v>0</v>
      </c>
      <c r="T119" s="19">
        <f t="shared" si="6"/>
        <v>3.7508312662476966</v>
      </c>
      <c r="U119" s="19">
        <f t="shared" si="7"/>
        <v>0</v>
      </c>
      <c r="V119" s="19">
        <f t="shared" si="8"/>
        <v>0</v>
      </c>
    </row>
    <row r="120" spans="1:22" x14ac:dyDescent="0.25">
      <c r="A120" s="26">
        <f>Wellpath!E120</f>
        <v>3390</v>
      </c>
      <c r="B120" s="22">
        <v>0</v>
      </c>
      <c r="C120" s="22">
        <v>0</v>
      </c>
      <c r="D120" s="22">
        <v>1</v>
      </c>
      <c r="E120" s="20">
        <f>Model!$W$21*((drdp!B120+drdp!K120)*'DEC-U'!$B120+(drdp!E120+drdp!N120)*'DEC-U'!$C120+(drdp!H120+drdp!Q120)*'DEC-U'!$D120)</f>
        <v>8.16286356641895E-2</v>
      </c>
      <c r="F120" s="20">
        <f>Model!$W$21*((drdp!C120+drdp!L120)*'DEC-U'!$B120+(drdp!F120+drdp!O120)*'DEC-U'!$C120+(drdp!I120+drdp!R120)*'DEC-U'!$D120)</f>
        <v>1.8845455459839053E-2</v>
      </c>
      <c r="G120" s="20">
        <f>Model!$W$21*((drdp!D120+drdp!M120)*'DEC-U'!$B120+(drdp!G120+drdp!P120)*'DEC-U'!$C120+(drdp!J120+drdp!S120)*'DEC-U'!$D120)</f>
        <v>0</v>
      </c>
      <c r="H120" s="18">
        <f>Model!$W$21*((drdp!B120)*'DEC-U'!$B120+(drdp!E120)*'DEC-U'!$C120+(drdp!H120)*'DEC-U'!$D120)</f>
        <v>4.081431783209475E-2</v>
      </c>
      <c r="I120" s="18">
        <f>Model!$W$21*((drdp!C120)*'DEC-U'!$B120+(drdp!F120)*'DEC-U'!$C120+(drdp!I120)*'DEC-U'!$D120)</f>
        <v>9.4227277299195264E-3</v>
      </c>
      <c r="J120" s="18">
        <f>Model!$W$21*((drdp!D120)*'DEC-U'!$B120+(drdp!G120)*'DEC-U'!$C120+(drdp!J120)*'DEC-U'!$D120)</f>
        <v>0</v>
      </c>
      <c r="K120" s="21">
        <f>SUM(E$3:E119)+H120</f>
        <v>1.2895591505014794</v>
      </c>
      <c r="L120" s="21">
        <f>SUM(F$3:F119)+I120</f>
        <v>3.1240168375678068</v>
      </c>
      <c r="M120" s="21">
        <f>SUM(G$3:G119)+J120</f>
        <v>0</v>
      </c>
      <c r="N120" s="21"/>
      <c r="O120" s="21"/>
      <c r="P120" s="21"/>
      <c r="Q120" s="19">
        <f t="shared" si="5"/>
        <v>1.6629628026420973</v>
      </c>
      <c r="R120" s="19">
        <f t="shared" si="5"/>
        <v>9.7594812014071604</v>
      </c>
      <c r="S120" s="19">
        <f t="shared" si="5"/>
        <v>0</v>
      </c>
      <c r="T120" s="19">
        <f t="shared" si="6"/>
        <v>4.0286044992062591</v>
      </c>
      <c r="U120" s="19">
        <f t="shared" si="7"/>
        <v>0</v>
      </c>
      <c r="V120" s="19">
        <f t="shared" si="8"/>
        <v>0</v>
      </c>
    </row>
    <row r="121" spans="1:22" x14ac:dyDescent="0.25">
      <c r="A121" s="26">
        <f>Wellpath!E121</f>
        <v>3420</v>
      </c>
      <c r="B121" s="22">
        <v>0</v>
      </c>
      <c r="C121" s="22">
        <v>0</v>
      </c>
      <c r="D121" s="22">
        <v>1</v>
      </c>
      <c r="E121" s="20">
        <f>Model!$W$21*((drdp!B121+drdp!K121)*'DEC-U'!$B121+(drdp!E121+drdp!N121)*'DEC-U'!$C121+(drdp!H121+drdp!Q121)*'DEC-U'!$D121)</f>
        <v>5.4419090442792993E-2</v>
      </c>
      <c r="F121" s="20">
        <f>Model!$W$21*((drdp!C121+drdp!L121)*'DEC-U'!$B121+(drdp!F121+drdp!O121)*'DEC-U'!$C121+(drdp!I121+drdp!R121)*'DEC-U'!$D121)</f>
        <v>1.2563636973226034E-2</v>
      </c>
      <c r="G121" s="20">
        <f>Model!$W$21*((drdp!D121+drdp!M121)*'DEC-U'!$B121+(drdp!G121+drdp!P121)*'DEC-U'!$C121+(drdp!J121+drdp!S121)*'DEC-U'!$D121)</f>
        <v>0</v>
      </c>
      <c r="H121" s="18">
        <f>Model!$W$21*((drdp!B121)*'DEC-U'!$B121+(drdp!E121)*'DEC-U'!$C121+(drdp!H121)*'DEC-U'!$D121)</f>
        <v>4.081431783209475E-2</v>
      </c>
      <c r="I121" s="18">
        <f>Model!$W$21*((drdp!C121)*'DEC-U'!$B121+(drdp!F121)*'DEC-U'!$C121+(drdp!I121)*'DEC-U'!$D121)</f>
        <v>9.4227277299195264E-3</v>
      </c>
      <c r="J121" s="18">
        <f>Model!$W$21*((drdp!D121)*'DEC-U'!$B121+(drdp!G121)*'DEC-U'!$C121+(drdp!J121)*'DEC-U'!$D121)</f>
        <v>0</v>
      </c>
      <c r="K121" s="21">
        <f>SUM(E$3:E120)+H121</f>
        <v>1.3711877861656689</v>
      </c>
      <c r="L121" s="21">
        <f>SUM(F$3:F120)+I121</f>
        <v>3.1428622930276457</v>
      </c>
      <c r="M121" s="21">
        <f>SUM(G$3:G120)+J121</f>
        <v>0</v>
      </c>
      <c r="N121" s="21"/>
      <c r="O121" s="21"/>
      <c r="P121" s="21"/>
      <c r="Q121" s="19">
        <f t="shared" si="5"/>
        <v>1.8801559449299083</v>
      </c>
      <c r="R121" s="19">
        <f t="shared" si="5"/>
        <v>9.8775833929349908</v>
      </c>
      <c r="S121" s="19">
        <f t="shared" si="5"/>
        <v>0</v>
      </c>
      <c r="T121" s="19">
        <f t="shared" si="6"/>
        <v>4.3094543898001358</v>
      </c>
      <c r="U121" s="19">
        <f t="shared" si="7"/>
        <v>0</v>
      </c>
      <c r="V121" s="19">
        <f t="shared" si="8"/>
        <v>0</v>
      </c>
    </row>
    <row r="122" spans="1:22" x14ac:dyDescent="0.25">
      <c r="A122" s="26">
        <f>Wellpath!E122</f>
        <v>3430</v>
      </c>
      <c r="B122" s="22">
        <v>0</v>
      </c>
      <c r="C122" s="22">
        <v>0</v>
      </c>
      <c r="D122" s="22">
        <v>1</v>
      </c>
      <c r="E122" s="20">
        <f>Model!$W$21*((drdp!B122+drdp!K122)*'DEC-U'!$B122+(drdp!E122+drdp!N122)*'DEC-U'!$C122+(drdp!H122+drdp!Q122)*'DEC-U'!$D122)</f>
        <v>4.081431783209475E-2</v>
      </c>
      <c r="F122" s="20">
        <f>Model!$W$21*((drdp!C122+drdp!L122)*'DEC-U'!$B122+(drdp!F122+drdp!O122)*'DEC-U'!$C122+(drdp!I122+drdp!R122)*'DEC-U'!$D122)</f>
        <v>9.4227277299195247E-3</v>
      </c>
      <c r="G122" s="20">
        <f>Model!$W$21*((drdp!D122+drdp!M122)*'DEC-U'!$B122+(drdp!G122+drdp!P122)*'DEC-U'!$C122+(drdp!J122+drdp!S122)*'DEC-U'!$D122)</f>
        <v>0</v>
      </c>
      <c r="H122" s="18">
        <f>Model!$W$21*((drdp!B122)*'DEC-U'!$B122+(drdp!E122)*'DEC-U'!$C122+(drdp!H122)*'DEC-U'!$D122)</f>
        <v>1.3604772610698248E-2</v>
      </c>
      <c r="I122" s="18">
        <f>Model!$W$21*((drdp!C122)*'DEC-U'!$B122+(drdp!F122)*'DEC-U'!$C122+(drdp!I122)*'DEC-U'!$D122)</f>
        <v>3.1409092433065085E-3</v>
      </c>
      <c r="J122" s="18">
        <f>Model!$W$21*((drdp!D122)*'DEC-U'!$B122+(drdp!G122)*'DEC-U'!$C122+(drdp!J122)*'DEC-U'!$D122)</f>
        <v>0</v>
      </c>
      <c r="K122" s="21">
        <f>SUM(E$3:E121)+H122</f>
        <v>1.3983973313870655</v>
      </c>
      <c r="L122" s="21">
        <f>SUM(F$3:F121)+I122</f>
        <v>3.1491441115142584</v>
      </c>
      <c r="M122" s="21">
        <f>SUM(G$3:G121)+J122</f>
        <v>0</v>
      </c>
      <c r="N122" s="21"/>
      <c r="O122" s="21"/>
      <c r="P122" s="21"/>
      <c r="Q122" s="19">
        <f t="shared" si="5"/>
        <v>1.9555150964304662</v>
      </c>
      <c r="R122" s="19">
        <f t="shared" si="5"/>
        <v>9.9171086350849276</v>
      </c>
      <c r="S122" s="19">
        <f t="shared" si="5"/>
        <v>0</v>
      </c>
      <c r="T122" s="19">
        <f t="shared" si="6"/>
        <v>4.4037547216948303</v>
      </c>
      <c r="U122" s="19">
        <f t="shared" si="7"/>
        <v>0</v>
      </c>
      <c r="V122" s="19">
        <f t="shared" si="8"/>
        <v>0</v>
      </c>
    </row>
    <row r="123" spans="1:22" x14ac:dyDescent="0.25">
      <c r="A123" s="26">
        <f>Wellpath!E123</f>
        <v>3450</v>
      </c>
      <c r="B123" s="22">
        <v>0</v>
      </c>
      <c r="C123" s="22">
        <v>0</v>
      </c>
      <c r="D123" s="22">
        <v>1</v>
      </c>
      <c r="E123" s="20">
        <f>Model!$W$21*((drdp!B123+drdp!K123)*'DEC-U'!$B123+(drdp!E123+drdp!N123)*'DEC-U'!$C123+(drdp!H123+drdp!Q123)*'DEC-U'!$D123)</f>
        <v>6.9193655064254192E-2</v>
      </c>
      <c r="F123" s="20">
        <f>Model!$W$21*((drdp!C123+drdp!L123)*'DEC-U'!$B123+(drdp!F123+drdp!O123)*'DEC-U'!$C123+(drdp!I123+drdp!R123)*'DEC-U'!$D123)</f>
        <v>8.9375700631854314E-3</v>
      </c>
      <c r="G123" s="20">
        <f>Model!$W$21*((drdp!D123+drdp!M123)*'DEC-U'!$B123+(drdp!G123+drdp!P123)*'DEC-U'!$C123+(drdp!J123+drdp!S123)*'DEC-U'!$D123)</f>
        <v>0</v>
      </c>
      <c r="H123" s="18">
        <f>Model!$W$21*((drdp!B123)*'DEC-U'!$B123+(drdp!E123)*'DEC-U'!$C123+(drdp!H123)*'DEC-U'!$D123)</f>
        <v>2.7677462025701677E-2</v>
      </c>
      <c r="I123" s="18">
        <f>Model!$W$21*((drdp!C123)*'DEC-U'!$B123+(drdp!F123)*'DEC-U'!$C123+(drdp!I123)*'DEC-U'!$D123)</f>
        <v>3.575028025274173E-3</v>
      </c>
      <c r="J123" s="18">
        <f>Model!$W$21*((drdp!D123)*'DEC-U'!$B123+(drdp!G123)*'DEC-U'!$C123+(drdp!J123)*'DEC-U'!$D123)</f>
        <v>0</v>
      </c>
      <c r="K123" s="21">
        <f>SUM(E$3:E122)+H123</f>
        <v>1.4532843386341636</v>
      </c>
      <c r="L123" s="21">
        <f>SUM(F$3:F122)+I123</f>
        <v>3.1590009580261458</v>
      </c>
      <c r="M123" s="21">
        <f>SUM(G$3:G122)+J123</f>
        <v>0</v>
      </c>
      <c r="N123" s="21"/>
      <c r="O123" s="21"/>
      <c r="P123" s="21"/>
      <c r="Q123" s="19">
        <f t="shared" si="5"/>
        <v>2.1120353689193383</v>
      </c>
      <c r="R123" s="19">
        <f t="shared" si="5"/>
        <v>9.9792870528101076</v>
      </c>
      <c r="S123" s="19">
        <f t="shared" si="5"/>
        <v>0</v>
      </c>
      <c r="T123" s="19">
        <f t="shared" si="6"/>
        <v>4.5909266180297168</v>
      </c>
      <c r="U123" s="19">
        <f t="shared" si="7"/>
        <v>0</v>
      </c>
      <c r="V123" s="19">
        <f t="shared" si="8"/>
        <v>0</v>
      </c>
    </row>
    <row r="124" spans="1:22" x14ac:dyDescent="0.25">
      <c r="A124" s="26">
        <f>Wellpath!E124</f>
        <v>3480</v>
      </c>
      <c r="B124" s="22">
        <v>0</v>
      </c>
      <c r="C124" s="22">
        <v>0</v>
      </c>
      <c r="D124" s="22">
        <v>1</v>
      </c>
      <c r="E124" s="20">
        <f>Model!$W$21*((drdp!B124+drdp!K124)*'DEC-U'!$B124+(drdp!E124+drdp!N124)*'DEC-U'!$C124+(drdp!H124+drdp!Q124)*'DEC-U'!$D124)</f>
        <v>8.3430507198765116E-2</v>
      </c>
      <c r="F124" s="20">
        <f>Model!$W$21*((drdp!C124+drdp!L124)*'DEC-U'!$B124+(drdp!F124+drdp!O124)*'DEC-U'!$C124+(drdp!I124+drdp!R124)*'DEC-U'!$D124)</f>
        <v>-1.6456482359612928E-3</v>
      </c>
      <c r="G124" s="20">
        <f>Model!$W$21*((drdp!D124+drdp!M124)*'DEC-U'!$B124+(drdp!G124+drdp!P124)*'DEC-U'!$C124+(drdp!J124+drdp!S124)*'DEC-U'!$D124)</f>
        <v>0</v>
      </c>
      <c r="H124" s="18">
        <f>Model!$W$21*((drdp!B124)*'DEC-U'!$B124+(drdp!E124)*'DEC-U'!$C124+(drdp!H124)*'DEC-U'!$D124)</f>
        <v>4.1715253599382558E-2</v>
      </c>
      <c r="I124" s="18">
        <f>Model!$W$21*((drdp!C124)*'DEC-U'!$B124+(drdp!F124)*'DEC-U'!$C124+(drdp!I124)*'DEC-U'!$D124)</f>
        <v>-8.2282411798064641E-4</v>
      </c>
      <c r="J124" s="18">
        <f>Model!$W$21*((drdp!D124)*'DEC-U'!$B124+(drdp!G124)*'DEC-U'!$C124+(drdp!J124)*'DEC-U'!$D124)</f>
        <v>0</v>
      </c>
      <c r="K124" s="21">
        <f>SUM(E$3:E123)+H124</f>
        <v>1.5365157852720988</v>
      </c>
      <c r="L124" s="21">
        <f>SUM(F$3:F123)+I124</f>
        <v>3.1635406759460762</v>
      </c>
      <c r="M124" s="21">
        <f>SUM(G$3:G123)+J124</f>
        <v>0</v>
      </c>
      <c r="N124" s="21"/>
      <c r="O124" s="21"/>
      <c r="P124" s="21"/>
      <c r="Q124" s="19">
        <f t="shared" si="5"/>
        <v>2.3608807583903344</v>
      </c>
      <c r="R124" s="19">
        <f t="shared" si="5"/>
        <v>10.007989608365357</v>
      </c>
      <c r="S124" s="19">
        <f t="shared" si="5"/>
        <v>0</v>
      </c>
      <c r="T124" s="19">
        <f t="shared" si="6"/>
        <v>4.8608301859415111</v>
      </c>
      <c r="U124" s="19">
        <f t="shared" si="7"/>
        <v>0</v>
      </c>
      <c r="V124" s="19">
        <f t="shared" si="8"/>
        <v>0</v>
      </c>
    </row>
    <row r="125" spans="1:22" x14ac:dyDescent="0.25">
      <c r="A125" s="26">
        <f>Wellpath!E125</f>
        <v>3510</v>
      </c>
      <c r="B125" s="22">
        <v>0</v>
      </c>
      <c r="C125" s="22">
        <v>0</v>
      </c>
      <c r="D125" s="22">
        <v>1</v>
      </c>
      <c r="E125" s="20">
        <f>Model!$W$21*((drdp!B125+drdp!K125)*'DEC-U'!$B125+(drdp!E125+drdp!N125)*'DEC-U'!$C125+(drdp!H125+drdp!Q125)*'DEC-U'!$D125)</f>
        <v>8.1774456323180464E-2</v>
      </c>
      <c r="F125" s="20">
        <f>Model!$W$21*((drdp!C125+drdp!L125)*'DEC-U'!$B125+(drdp!F125+drdp!O125)*'DEC-U'!$C125+(drdp!I125+drdp!R125)*'DEC-U'!$D125)</f>
        <v>-1.3977963801724346E-2</v>
      </c>
      <c r="G125" s="20">
        <f>Model!$W$21*((drdp!D125+drdp!M125)*'DEC-U'!$B125+(drdp!G125+drdp!P125)*'DEC-U'!$C125+(drdp!J125+drdp!S125)*'DEC-U'!$D125)</f>
        <v>0</v>
      </c>
      <c r="H125" s="18">
        <f>Model!$W$21*((drdp!B125)*'DEC-U'!$B125+(drdp!E125)*'DEC-U'!$C125+(drdp!H125)*'DEC-U'!$D125)</f>
        <v>4.0887228161590232E-2</v>
      </c>
      <c r="I125" s="18">
        <f>Model!$W$21*((drdp!C125)*'DEC-U'!$B125+(drdp!F125)*'DEC-U'!$C125+(drdp!I125)*'DEC-U'!$D125)</f>
        <v>-6.9889819008621731E-3</v>
      </c>
      <c r="J125" s="18">
        <f>Model!$W$21*((drdp!D125)*'DEC-U'!$B125+(drdp!G125)*'DEC-U'!$C125+(drdp!J125)*'DEC-U'!$D125)</f>
        <v>0</v>
      </c>
      <c r="K125" s="21">
        <f>SUM(E$3:E124)+H125</f>
        <v>1.6191182670330715</v>
      </c>
      <c r="L125" s="21">
        <f>SUM(F$3:F124)+I125</f>
        <v>3.1557288699272337</v>
      </c>
      <c r="M125" s="21">
        <f>SUM(G$3:G124)+J125</f>
        <v>0</v>
      </c>
      <c r="N125" s="21"/>
      <c r="O125" s="21"/>
      <c r="P125" s="21"/>
      <c r="Q125" s="19">
        <f t="shared" si="5"/>
        <v>2.6215439626401764</v>
      </c>
      <c r="R125" s="19">
        <f t="shared" si="5"/>
        <v>9.9586247004922157</v>
      </c>
      <c r="S125" s="19">
        <f t="shared" si="5"/>
        <v>0</v>
      </c>
      <c r="T125" s="19">
        <f t="shared" si="6"/>
        <v>5.109498259102816</v>
      </c>
      <c r="U125" s="19">
        <f t="shared" si="7"/>
        <v>0</v>
      </c>
      <c r="V125" s="19">
        <f t="shared" si="8"/>
        <v>0</v>
      </c>
    </row>
    <row r="126" spans="1:22" x14ac:dyDescent="0.25">
      <c r="A126" s="26">
        <f>Wellpath!E126</f>
        <v>3540</v>
      </c>
      <c r="B126" s="22">
        <v>0</v>
      </c>
      <c r="C126" s="22">
        <v>0</v>
      </c>
      <c r="D126" s="22">
        <v>1</v>
      </c>
      <c r="E126" s="20">
        <f>Model!$W$21*((drdp!B126+drdp!K126)*'DEC-U'!$B126+(drdp!E126+drdp!N126)*'DEC-U'!$C126+(drdp!H126+drdp!Q126)*'DEC-U'!$D126)</f>
        <v>7.8104902882885602E-2</v>
      </c>
      <c r="F126" s="20">
        <f>Model!$W$21*((drdp!C126+drdp!L126)*'DEC-U'!$B126+(drdp!F126+drdp!O126)*'DEC-U'!$C126+(drdp!I126+drdp!R126)*'DEC-U'!$D126)</f>
        <v>-2.5966903542188821E-2</v>
      </c>
      <c r="G126" s="20">
        <f>Model!$W$21*((drdp!D126+drdp!M126)*'DEC-U'!$B126+(drdp!G126+drdp!P126)*'DEC-U'!$C126+(drdp!J126+drdp!S126)*'DEC-U'!$D126)</f>
        <v>0</v>
      </c>
      <c r="H126" s="18">
        <f>Model!$W$21*((drdp!B126)*'DEC-U'!$B126+(drdp!E126)*'DEC-U'!$C126+(drdp!H126)*'DEC-U'!$D126)</f>
        <v>3.9052451441442801E-2</v>
      </c>
      <c r="I126" s="18">
        <f>Model!$W$21*((drdp!C126)*'DEC-U'!$B126+(drdp!F126)*'DEC-U'!$C126+(drdp!I126)*'DEC-U'!$D126)</f>
        <v>-1.2983451771094411E-2</v>
      </c>
      <c r="J126" s="18">
        <f>Model!$W$21*((drdp!D126)*'DEC-U'!$B126+(drdp!G126)*'DEC-U'!$C126+(drdp!J126)*'DEC-U'!$D126)</f>
        <v>0</v>
      </c>
      <c r="K126" s="21">
        <f>SUM(E$3:E125)+H126</f>
        <v>1.6990579466361044</v>
      </c>
      <c r="L126" s="21">
        <f>SUM(F$3:F125)+I126</f>
        <v>3.135756436255277</v>
      </c>
      <c r="M126" s="21">
        <f>SUM(G$3:G125)+J126</f>
        <v>0</v>
      </c>
      <c r="N126" s="21"/>
      <c r="O126" s="21"/>
      <c r="P126" s="21"/>
      <c r="Q126" s="19">
        <f t="shared" si="5"/>
        <v>2.8867979060272955</v>
      </c>
      <c r="R126" s="19">
        <f t="shared" si="5"/>
        <v>9.8329684275163949</v>
      </c>
      <c r="S126" s="19">
        <f t="shared" si="5"/>
        <v>0</v>
      </c>
      <c r="T126" s="19">
        <f t="shared" si="6"/>
        <v>5.3278318917348395</v>
      </c>
      <c r="U126" s="19">
        <f t="shared" si="7"/>
        <v>0</v>
      </c>
      <c r="V126" s="19">
        <f t="shared" si="8"/>
        <v>0</v>
      </c>
    </row>
    <row r="127" spans="1:22" x14ac:dyDescent="0.25">
      <c r="A127" s="26">
        <f>Wellpath!E127</f>
        <v>3570</v>
      </c>
      <c r="B127" s="22">
        <v>0</v>
      </c>
      <c r="C127" s="22">
        <v>0</v>
      </c>
      <c r="D127" s="22">
        <v>1</v>
      </c>
      <c r="E127" s="20">
        <f>Model!$W$21*((drdp!B127+drdp!K127)*'DEC-U'!$B127+(drdp!E127+drdp!N127)*'DEC-U'!$C127+(drdp!H127+drdp!Q127)*'DEC-U'!$D127)</f>
        <v>7.2514447165861584E-2</v>
      </c>
      <c r="F127" s="20">
        <f>Model!$W$21*((drdp!C127+drdp!L127)*'DEC-U'!$B127+(drdp!F127+drdp!O127)*'DEC-U'!$C127+(drdp!I127+drdp!R127)*'DEC-U'!$D127)</f>
        <v>-3.7315373513386138E-2</v>
      </c>
      <c r="G127" s="20">
        <f>Model!$W$21*((drdp!D127+drdp!M127)*'DEC-U'!$B127+(drdp!G127+drdp!P127)*'DEC-U'!$C127+(drdp!J127+drdp!S127)*'DEC-U'!$D127)</f>
        <v>0</v>
      </c>
      <c r="H127" s="18">
        <f>Model!$W$21*((drdp!B127)*'DEC-U'!$B127+(drdp!E127)*'DEC-U'!$C127+(drdp!H127)*'DEC-U'!$D127)</f>
        <v>3.6257223582930792E-2</v>
      </c>
      <c r="I127" s="18">
        <f>Model!$W$21*((drdp!C127)*'DEC-U'!$B127+(drdp!F127)*'DEC-U'!$C127+(drdp!I127)*'DEC-U'!$D127)</f>
        <v>-1.8657686756693069E-2</v>
      </c>
      <c r="J127" s="18">
        <f>Model!$W$21*((drdp!D127)*'DEC-U'!$B127+(drdp!G127)*'DEC-U'!$C127+(drdp!J127)*'DEC-U'!$D127)</f>
        <v>0</v>
      </c>
      <c r="K127" s="21">
        <f>SUM(E$3:E126)+H127</f>
        <v>1.774367621660478</v>
      </c>
      <c r="L127" s="21">
        <f>SUM(F$3:F126)+I127</f>
        <v>3.1041152977274895</v>
      </c>
      <c r="M127" s="21">
        <f>SUM(G$3:G126)+J127</f>
        <v>0</v>
      </c>
      <c r="N127" s="21"/>
      <c r="O127" s="21"/>
      <c r="P127" s="21"/>
      <c r="Q127" s="19">
        <f t="shared" si="5"/>
        <v>3.148380456797061</v>
      </c>
      <c r="R127" s="19">
        <f t="shared" si="5"/>
        <v>9.6355317815858204</v>
      </c>
      <c r="S127" s="19">
        <f t="shared" si="5"/>
        <v>0</v>
      </c>
      <c r="T127" s="19">
        <f t="shared" si="6"/>
        <v>5.5078416781886324</v>
      </c>
      <c r="U127" s="19">
        <f t="shared" si="7"/>
        <v>0</v>
      </c>
      <c r="V127" s="19">
        <f t="shared" si="8"/>
        <v>0</v>
      </c>
    </row>
    <row r="128" spans="1:22" x14ac:dyDescent="0.25">
      <c r="A128" s="26">
        <f>Wellpath!E128</f>
        <v>3600</v>
      </c>
      <c r="B128" s="22">
        <v>0</v>
      </c>
      <c r="C128" s="22">
        <v>0</v>
      </c>
      <c r="D128" s="22">
        <v>1</v>
      </c>
      <c r="E128" s="20">
        <f>Model!$W$21*((drdp!B128+drdp!K128)*'DEC-U'!$B128+(drdp!E128+drdp!N128)*'DEC-U'!$C128+(drdp!H128+drdp!Q128)*'DEC-U'!$D128)</f>
        <v>6.5131678809202689E-2</v>
      </c>
      <c r="F128" s="20">
        <f>Model!$W$21*((drdp!C128+drdp!L128)*'DEC-U'!$B128+(drdp!F128+drdp!O128)*'DEC-U'!$C128+(drdp!I128+drdp!R128)*'DEC-U'!$D128)</f>
        <v>-4.7756522754568993E-2</v>
      </c>
      <c r="G128" s="20">
        <f>Model!$W$21*((drdp!D128+drdp!M128)*'DEC-U'!$B128+(drdp!G128+drdp!P128)*'DEC-U'!$C128+(drdp!J128+drdp!S128)*'DEC-U'!$D128)</f>
        <v>0</v>
      </c>
      <c r="H128" s="18">
        <f>Model!$W$21*((drdp!B128)*'DEC-U'!$B128+(drdp!E128)*'DEC-U'!$C128+(drdp!H128)*'DEC-U'!$D128)</f>
        <v>3.2565839404601345E-2</v>
      </c>
      <c r="I128" s="18">
        <f>Model!$W$21*((drdp!C128)*'DEC-U'!$B128+(drdp!F128)*'DEC-U'!$C128+(drdp!I128)*'DEC-U'!$D128)</f>
        <v>-2.3878261377284497E-2</v>
      </c>
      <c r="J128" s="18">
        <f>Model!$W$21*((drdp!D128)*'DEC-U'!$B128+(drdp!G128)*'DEC-U'!$C128+(drdp!J128)*'DEC-U'!$D128)</f>
        <v>0</v>
      </c>
      <c r="K128" s="21">
        <f>SUM(E$3:E127)+H128</f>
        <v>1.8431906846480102</v>
      </c>
      <c r="L128" s="21">
        <f>SUM(F$3:F127)+I128</f>
        <v>3.061579349593512</v>
      </c>
      <c r="M128" s="21">
        <f>SUM(G$3:G127)+J128</f>
        <v>0</v>
      </c>
      <c r="N128" s="21"/>
      <c r="O128" s="21"/>
      <c r="P128" s="21"/>
      <c r="Q128" s="19">
        <f t="shared" si="5"/>
        <v>3.3973518999732004</v>
      </c>
      <c r="R128" s="19">
        <f t="shared" si="5"/>
        <v>9.3732681138574314</v>
      </c>
      <c r="S128" s="19">
        <f t="shared" si="5"/>
        <v>0</v>
      </c>
      <c r="T128" s="19">
        <f t="shared" si="6"/>
        <v>5.6430745374814748</v>
      </c>
      <c r="U128" s="19">
        <f t="shared" si="7"/>
        <v>0</v>
      </c>
      <c r="V128" s="19">
        <f t="shared" si="8"/>
        <v>0</v>
      </c>
    </row>
    <row r="129" spans="1:22" x14ac:dyDescent="0.25">
      <c r="A129" s="26">
        <f>Wellpath!E129</f>
        <v>3630</v>
      </c>
      <c r="B129" s="22">
        <v>0</v>
      </c>
      <c r="C129" s="22">
        <v>0</v>
      </c>
      <c r="D129" s="22">
        <v>1</v>
      </c>
      <c r="E129" s="20">
        <f>Model!$W$21*((drdp!B129+drdp!K129)*'DEC-U'!$B129+(drdp!E129+drdp!N129)*'DEC-U'!$C129+(drdp!H129+drdp!Q129)*'DEC-U'!$D129)</f>
        <v>5.615380167885637E-2</v>
      </c>
      <c r="F129" s="20">
        <f>Model!$W$21*((drdp!C129+drdp!L129)*'DEC-U'!$B129+(drdp!F129+drdp!O129)*'DEC-U'!$C129+(drdp!I129+drdp!R129)*'DEC-U'!$D129)</f>
        <v>-5.7003050267398929E-2</v>
      </c>
      <c r="G129" s="20">
        <f>Model!$W$21*((drdp!D129+drdp!M129)*'DEC-U'!$B129+(drdp!G129+drdp!P129)*'DEC-U'!$C129+(drdp!J129+drdp!S129)*'DEC-U'!$D129)</f>
        <v>0</v>
      </c>
      <c r="H129" s="18">
        <f>Model!$W$21*((drdp!B129)*'DEC-U'!$B129+(drdp!E129)*'DEC-U'!$C129+(drdp!H129)*'DEC-U'!$D129)</f>
        <v>2.8076900839428185E-2</v>
      </c>
      <c r="I129" s="18">
        <f>Model!$W$21*((drdp!C129)*'DEC-U'!$B129+(drdp!F129)*'DEC-U'!$C129+(drdp!I129)*'DEC-U'!$D129)</f>
        <v>-2.8501525133699464E-2</v>
      </c>
      <c r="J129" s="18">
        <f>Model!$W$21*((drdp!D129)*'DEC-U'!$B129+(drdp!G129)*'DEC-U'!$C129+(drdp!J129)*'DEC-U'!$D129)</f>
        <v>0</v>
      </c>
      <c r="K129" s="21">
        <f>SUM(E$3:E128)+H129</f>
        <v>1.9038334248920397</v>
      </c>
      <c r="L129" s="21">
        <f>SUM(F$3:F128)+I129</f>
        <v>3.0091995630825279</v>
      </c>
      <c r="M129" s="21">
        <f>SUM(G$3:G128)+J129</f>
        <v>0</v>
      </c>
      <c r="N129" s="21"/>
      <c r="O129" s="21"/>
      <c r="P129" s="21"/>
      <c r="Q129" s="19">
        <f t="shared" si="5"/>
        <v>3.6245817097361535</v>
      </c>
      <c r="R129" s="19">
        <f t="shared" si="5"/>
        <v>9.0552820104560769</v>
      </c>
      <c r="S129" s="19">
        <f t="shared" si="5"/>
        <v>0</v>
      </c>
      <c r="T129" s="19">
        <f t="shared" si="6"/>
        <v>5.7290147103670384</v>
      </c>
      <c r="U129" s="19">
        <f t="shared" si="7"/>
        <v>0</v>
      </c>
      <c r="V129" s="19">
        <f t="shared" si="8"/>
        <v>0</v>
      </c>
    </row>
    <row r="130" spans="1:22" x14ac:dyDescent="0.25">
      <c r="A130" s="26">
        <f>Wellpath!E130</f>
        <v>3660</v>
      </c>
      <c r="B130" s="22">
        <v>0</v>
      </c>
      <c r="C130" s="22">
        <v>0</v>
      </c>
      <c r="D130" s="22">
        <v>1</v>
      </c>
      <c r="E130" s="20">
        <f>Model!$W$21*((drdp!B130+drdp!K130)*'DEC-U'!$B130+(drdp!E130+drdp!N130)*'DEC-U'!$C130+(drdp!H130+drdp!Q130)*'DEC-U'!$D130)</f>
        <v>4.5786023865312317E-2</v>
      </c>
      <c r="F130" s="20">
        <f>Model!$W$21*((drdp!C130+drdp!L130)*'DEC-U'!$B130+(drdp!F130+drdp!O130)*'DEC-U'!$C130+(drdp!I130+drdp!R130)*'DEC-U'!$D130)</f>
        <v>-6.4857750296602304E-2</v>
      </c>
      <c r="G130" s="20">
        <f>Model!$W$21*((drdp!D130+drdp!M130)*'DEC-U'!$B130+(drdp!G130+drdp!P130)*'DEC-U'!$C130+(drdp!J130+drdp!S130)*'DEC-U'!$D130)</f>
        <v>0</v>
      </c>
      <c r="H130" s="18">
        <f>Model!$W$21*((drdp!B130)*'DEC-U'!$B130+(drdp!E130)*'DEC-U'!$C130+(drdp!H130)*'DEC-U'!$D130)</f>
        <v>2.2893011932656158E-2</v>
      </c>
      <c r="I130" s="18">
        <f>Model!$W$21*((drdp!C130)*'DEC-U'!$B130+(drdp!F130)*'DEC-U'!$C130+(drdp!I130)*'DEC-U'!$D130)</f>
        <v>-3.2428875148301152E-2</v>
      </c>
      <c r="J130" s="18">
        <f>Model!$W$21*((drdp!D130)*'DEC-U'!$B130+(drdp!G130)*'DEC-U'!$C130+(drdp!J130)*'DEC-U'!$D130)</f>
        <v>0</v>
      </c>
      <c r="K130" s="21">
        <f>SUM(E$3:E129)+H130</f>
        <v>1.9548033376641241</v>
      </c>
      <c r="L130" s="21">
        <f>SUM(F$3:F129)+I130</f>
        <v>2.9482691628005271</v>
      </c>
      <c r="M130" s="21">
        <f>SUM(G$3:G129)+J130</f>
        <v>0</v>
      </c>
      <c r="N130" s="21"/>
      <c r="O130" s="21"/>
      <c r="P130" s="21"/>
      <c r="Q130" s="19">
        <f t="shared" si="5"/>
        <v>3.8212560889427993</v>
      </c>
      <c r="R130" s="19">
        <f t="shared" si="5"/>
        <v>8.6922910563205207</v>
      </c>
      <c r="S130" s="19">
        <f t="shared" si="5"/>
        <v>0</v>
      </c>
      <c r="T130" s="19">
        <f t="shared" si="6"/>
        <v>5.7632863997746835</v>
      </c>
      <c r="U130" s="19">
        <f t="shared" si="7"/>
        <v>0</v>
      </c>
      <c r="V130" s="19">
        <f t="shared" si="8"/>
        <v>0</v>
      </c>
    </row>
    <row r="131" spans="1:22" x14ac:dyDescent="0.25">
      <c r="A131" s="26">
        <f>Wellpath!E131</f>
        <v>3690</v>
      </c>
      <c r="B131" s="22">
        <v>0</v>
      </c>
      <c r="C131" s="22">
        <v>0</v>
      </c>
      <c r="D131" s="22">
        <v>1</v>
      </c>
      <c r="E131" s="20">
        <f>Model!$W$21*((drdp!B131+drdp!K131)*'DEC-U'!$B131+(drdp!E131+drdp!N131)*'DEC-U'!$C131+(drdp!H131+drdp!Q131)*'DEC-U'!$D131)</f>
        <v>3.4299890314045262E-2</v>
      </c>
      <c r="F131" s="20">
        <f>Model!$W$21*((drdp!C131+drdp!L131)*'DEC-U'!$B131+(drdp!F131+drdp!O131)*'DEC-U'!$C131+(drdp!I131+drdp!R131)*'DEC-U'!$D131)</f>
        <v>-7.1111032490935783E-2</v>
      </c>
      <c r="G131" s="20">
        <f>Model!$W$21*((drdp!D131+drdp!M131)*'DEC-U'!$B131+(drdp!G131+drdp!P131)*'DEC-U'!$C131+(drdp!J131+drdp!S131)*'DEC-U'!$D131)</f>
        <v>0</v>
      </c>
      <c r="H131" s="18">
        <f>Model!$W$21*((drdp!B131)*'DEC-U'!$B131+(drdp!E131)*'DEC-U'!$C131+(drdp!H131)*'DEC-U'!$D131)</f>
        <v>1.7149945157022631E-2</v>
      </c>
      <c r="I131" s="18">
        <f>Model!$W$21*((drdp!C131)*'DEC-U'!$B131+(drdp!F131)*'DEC-U'!$C131+(drdp!I131)*'DEC-U'!$D131)</f>
        <v>-3.5555516245467891E-2</v>
      </c>
      <c r="J131" s="18">
        <f>Model!$W$21*((drdp!D131)*'DEC-U'!$B131+(drdp!G131)*'DEC-U'!$C131+(drdp!J131)*'DEC-U'!$D131)</f>
        <v>0</v>
      </c>
      <c r="K131" s="21">
        <f>SUM(E$3:E130)+H131</f>
        <v>1.9948462947538028</v>
      </c>
      <c r="L131" s="21">
        <f>SUM(F$3:F130)+I131</f>
        <v>2.8802847714067585</v>
      </c>
      <c r="M131" s="21">
        <f>SUM(G$3:G130)+J131</f>
        <v>0</v>
      </c>
      <c r="N131" s="21"/>
      <c r="O131" s="21"/>
      <c r="P131" s="21"/>
      <c r="Q131" s="19">
        <f t="shared" si="5"/>
        <v>3.979411739692976</v>
      </c>
      <c r="R131" s="19">
        <f t="shared" si="5"/>
        <v>8.2960403643976832</v>
      </c>
      <c r="S131" s="19">
        <f t="shared" si="5"/>
        <v>0</v>
      </c>
      <c r="T131" s="19">
        <f t="shared" si="6"/>
        <v>5.7457254040765759</v>
      </c>
      <c r="U131" s="19">
        <f t="shared" si="7"/>
        <v>0</v>
      </c>
      <c r="V131" s="19">
        <f t="shared" si="8"/>
        <v>0</v>
      </c>
    </row>
    <row r="132" spans="1:22" x14ac:dyDescent="0.25">
      <c r="A132" s="26">
        <f>Wellpath!E132</f>
        <v>3720</v>
      </c>
      <c r="B132" s="22">
        <v>0</v>
      </c>
      <c r="C132" s="22">
        <v>0</v>
      </c>
      <c r="D132" s="22">
        <v>1</v>
      </c>
      <c r="E132" s="20">
        <f>Model!$W$21*((drdp!B132+drdp!K132)*'DEC-U'!$B132+(drdp!E132+drdp!N132)*'DEC-U'!$C132+(drdp!H132+drdp!Q132)*'DEC-U'!$D132)</f>
        <v>1.4636095451810573E-2</v>
      </c>
      <c r="F132" s="20">
        <f>Model!$W$21*((drdp!C132+drdp!L132)*'DEC-U'!$B132+(drdp!F132+drdp!O132)*'DEC-U'!$C132+(drdp!I132+drdp!R132)*'DEC-U'!$D132)</f>
        <v>-5.0410609445841782E-2</v>
      </c>
      <c r="G132" s="20">
        <f>Model!$W$21*((drdp!D132+drdp!M132)*'DEC-U'!$B132+(drdp!G132+drdp!P132)*'DEC-U'!$C132+(drdp!J132+drdp!S132)*'DEC-U'!$D132)</f>
        <v>0</v>
      </c>
      <c r="H132" s="18">
        <f>Model!$W$21*((drdp!B132)*'DEC-U'!$B132+(drdp!E132)*'DEC-U'!$C132+(drdp!H132)*'DEC-U'!$D132)</f>
        <v>1.0977071588857929E-2</v>
      </c>
      <c r="I132" s="18">
        <f>Model!$W$21*((drdp!C132)*'DEC-U'!$B132+(drdp!F132)*'DEC-U'!$C132+(drdp!I132)*'DEC-U'!$D132)</f>
        <v>-3.7807957084381331E-2</v>
      </c>
      <c r="J132" s="18">
        <f>Model!$W$21*((drdp!D132)*'DEC-U'!$B132+(drdp!G132)*'DEC-U'!$C132+(drdp!J132)*'DEC-U'!$D132)</f>
        <v>0</v>
      </c>
      <c r="K132" s="21">
        <f>SUM(E$3:E131)+H132</f>
        <v>2.0229733114996833</v>
      </c>
      <c r="L132" s="21">
        <f>SUM(F$3:F131)+I132</f>
        <v>2.8069212980769089</v>
      </c>
      <c r="M132" s="21">
        <f>SUM(G$3:G131)+J132</f>
        <v>0</v>
      </c>
      <c r="N132" s="21"/>
      <c r="O132" s="21"/>
      <c r="P132" s="21"/>
      <c r="Q132" s="19">
        <f t="shared" ref="Q132:S133" si="9">K132^2</f>
        <v>4.0924210190399943</v>
      </c>
      <c r="R132" s="19">
        <f t="shared" si="9"/>
        <v>7.8788071735977594</v>
      </c>
      <c r="S132" s="19">
        <f t="shared" si="9"/>
        <v>0</v>
      </c>
      <c r="T132" s="19">
        <f t="shared" ref="T132:T133" si="10">K132*L132</f>
        <v>5.6783268734896337</v>
      </c>
      <c r="U132" s="19">
        <f t="shared" ref="U132:U133" si="11">K132*M132</f>
        <v>0</v>
      </c>
      <c r="V132" s="19">
        <f t="shared" ref="V132:V133" si="12">L132*M132</f>
        <v>0</v>
      </c>
    </row>
    <row r="133" spans="1:22" x14ac:dyDescent="0.25">
      <c r="A133" s="26">
        <f>Wellpath!E133</f>
        <v>3730</v>
      </c>
      <c r="B133" s="22">
        <v>0</v>
      </c>
      <c r="C133" s="22">
        <v>0</v>
      </c>
      <c r="D133" s="22">
        <v>1</v>
      </c>
      <c r="E133" s="20">
        <f>Model!$W$21*((drdp!B133+drdp!K133)*'DEC-U'!$B133+(drdp!E133+drdp!N133)*'DEC-U'!$C133+(drdp!H133+drdp!Q133)*'DEC-U'!$D133)</f>
        <v>8.8544677154801348E-3</v>
      </c>
      <c r="F133" s="20">
        <f>Model!$W$21*((drdp!C133+drdp!L133)*'DEC-U'!$B133+(drdp!F133+drdp!O133)*'DEC-U'!$C133+(drdp!I133+drdp!R133)*'DEC-U'!$D133)</f>
        <v>-3.8352913289230156E-2</v>
      </c>
      <c r="G133" s="20">
        <f>Model!$W$21*((drdp!D133+drdp!M133)*'DEC-U'!$B133+(drdp!G133+drdp!P133)*'DEC-U'!$C133+(drdp!J133+drdp!S133)*'DEC-U'!$D133)</f>
        <v>0</v>
      </c>
      <c r="H133" s="18">
        <f>Model!$W$21*((drdp!B133)*'DEC-U'!$B133+(drdp!E133)*'DEC-U'!$C133+(drdp!H133)*'DEC-U'!$D133)</f>
        <v>2.9514892384933781E-3</v>
      </c>
      <c r="I133" s="18">
        <f>Model!$W$21*((drdp!C133)*'DEC-U'!$B133+(drdp!F133)*'DEC-U'!$C133+(drdp!I133)*'DEC-U'!$D133)</f>
        <v>-1.2784304429743385E-2</v>
      </c>
      <c r="J133" s="18">
        <f>Model!$W$21*((drdp!D133)*'DEC-U'!$B133+(drdp!G133)*'DEC-U'!$C133+(drdp!J133)*'DEC-U'!$D133)</f>
        <v>0</v>
      </c>
      <c r="K133" s="21">
        <f>SUM(E$3:E132)+H133</f>
        <v>2.0295838246011293</v>
      </c>
      <c r="L133" s="21">
        <f>SUM(F$3:F132)+I133</f>
        <v>2.7815343412857052</v>
      </c>
      <c r="M133" s="21">
        <f>SUM(G$3:G132)+J133</f>
        <v>0</v>
      </c>
      <c r="N133" s="21"/>
      <c r="O133" s="21"/>
      <c r="P133" s="21"/>
      <c r="Q133" s="19">
        <f t="shared" si="9"/>
        <v>4.1192105010825477</v>
      </c>
      <c r="R133" s="19">
        <f t="shared" si="9"/>
        <v>7.7369332917517015</v>
      </c>
      <c r="S133" s="19">
        <f t="shared" si="9"/>
        <v>0</v>
      </c>
      <c r="T133" s="19">
        <f t="shared" si="10"/>
        <v>5.6453571066460242</v>
      </c>
      <c r="U133" s="19">
        <f t="shared" si="11"/>
        <v>0</v>
      </c>
      <c r="V133" s="19">
        <f t="shared" si="12"/>
        <v>0</v>
      </c>
    </row>
    <row r="134" spans="1:22" x14ac:dyDescent="0.25">
      <c r="A134" s="26">
        <f>Wellpath!E134</f>
        <v>3750</v>
      </c>
      <c r="B134" s="22">
        <v>0</v>
      </c>
      <c r="C134" s="22">
        <v>0</v>
      </c>
      <c r="D134" s="22">
        <v>1</v>
      </c>
      <c r="E134" s="20">
        <f>Model!$W$21*((drdp!B134+drdp!K134)*'DEC-U'!$B134+(drdp!E134+drdp!N134)*'DEC-U'!$C134+(drdp!H134+drdp!Q134)*'DEC-U'!$D134)</f>
        <v>1.4757446192466892E-2</v>
      </c>
      <c r="F134" s="20">
        <f>Model!$W$21*((drdp!C134+drdp!L134)*'DEC-U'!$B134+(drdp!F134+drdp!O134)*'DEC-U'!$C134+(drdp!I134+drdp!R134)*'DEC-U'!$D134)</f>
        <v>-6.3921522148716922E-2</v>
      </c>
      <c r="G134" s="20">
        <f>Model!$W$21*((drdp!D134+drdp!M134)*'DEC-U'!$B134+(drdp!G134+drdp!P134)*'DEC-U'!$C134+(drdp!J134+drdp!S134)*'DEC-U'!$D134)</f>
        <v>0</v>
      </c>
      <c r="H134" s="18">
        <f>Model!$W$21*((drdp!B134)*'DEC-U'!$B134+(drdp!E134)*'DEC-U'!$C134+(drdp!H134)*'DEC-U'!$D134)</f>
        <v>5.9029784769867562E-3</v>
      </c>
      <c r="I134" s="18">
        <f>Model!$W$21*((drdp!C134)*'DEC-U'!$B134+(drdp!F134)*'DEC-U'!$C134+(drdp!I134)*'DEC-U'!$D134)</f>
        <v>-2.556860885948677E-2</v>
      </c>
      <c r="J134" s="18">
        <f>Model!$W$21*((drdp!D134)*'DEC-U'!$B134+(drdp!G134)*'DEC-U'!$C134+(drdp!J134)*'DEC-U'!$D134)</f>
        <v>0</v>
      </c>
      <c r="K134" s="21">
        <f>SUM(E$3:E133)+H134</f>
        <v>2.041389781555103</v>
      </c>
      <c r="L134" s="21">
        <f>SUM(F$3:F133)+I134</f>
        <v>2.7303971235667319</v>
      </c>
      <c r="M134" s="21">
        <f>SUM(G$3:G133)+J134</f>
        <v>0</v>
      </c>
      <c r="N134" s="21"/>
      <c r="O134" s="21"/>
      <c r="P134" s="21"/>
      <c r="Q134" s="19">
        <f t="shared" ref="Q134:Q197" si="13">K134^2</f>
        <v>4.1672722402375912</v>
      </c>
      <c r="R134" s="19">
        <f t="shared" ref="R134:R197" si="14">L134^2</f>
        <v>7.4550684523814832</v>
      </c>
      <c r="S134" s="19">
        <f t="shared" ref="S134:S197" si="15">M134^2</f>
        <v>0</v>
      </c>
      <c r="T134" s="19">
        <f t="shared" ref="T134:T197" si="16">K134*L134</f>
        <v>5.5738047876365719</v>
      </c>
      <c r="U134" s="19">
        <f t="shared" ref="U134:U197" si="17">K134*M134</f>
        <v>0</v>
      </c>
      <c r="V134" s="19">
        <f t="shared" ref="V134:V197" si="18">L134*M134</f>
        <v>0</v>
      </c>
    </row>
    <row r="135" spans="1:22" x14ac:dyDescent="0.25">
      <c r="A135" s="26">
        <f>Wellpath!E135</f>
        <v>3780</v>
      </c>
      <c r="B135" s="22">
        <v>0</v>
      </c>
      <c r="C135" s="22">
        <v>0</v>
      </c>
      <c r="D135" s="22">
        <v>1</v>
      </c>
      <c r="E135" s="20">
        <f>Model!$W$21*((drdp!B135+drdp!K135)*'DEC-U'!$B135+(drdp!E135+drdp!N135)*'DEC-U'!$C135+(drdp!H135+drdp!Q135)*'DEC-U'!$D135)</f>
        <v>1.770893543096027E-2</v>
      </c>
      <c r="F135" s="20">
        <f>Model!$W$21*((drdp!C135+drdp!L135)*'DEC-U'!$B135+(drdp!F135+drdp!O135)*'DEC-U'!$C135+(drdp!I135+drdp!R135)*'DEC-U'!$D135)</f>
        <v>-7.6705826578460298E-2</v>
      </c>
      <c r="G135" s="20">
        <f>Model!$W$21*((drdp!D135+drdp!M135)*'DEC-U'!$B135+(drdp!G135+drdp!P135)*'DEC-U'!$C135+(drdp!J135+drdp!S135)*'DEC-U'!$D135)</f>
        <v>0</v>
      </c>
      <c r="H135" s="18">
        <f>Model!$W$21*((drdp!B135)*'DEC-U'!$B135+(drdp!E135)*'DEC-U'!$C135+(drdp!H135)*'DEC-U'!$D135)</f>
        <v>8.8544677154801348E-3</v>
      </c>
      <c r="I135" s="18">
        <f>Model!$W$21*((drdp!C135)*'DEC-U'!$B135+(drdp!F135)*'DEC-U'!$C135+(drdp!I135)*'DEC-U'!$D135)</f>
        <v>-3.8352913289230149E-2</v>
      </c>
      <c r="J135" s="18">
        <f>Model!$W$21*((drdp!D135)*'DEC-U'!$B135+(drdp!G135)*'DEC-U'!$C135+(drdp!J135)*'DEC-U'!$D135)</f>
        <v>0</v>
      </c>
      <c r="K135" s="21">
        <f>SUM(E$3:E134)+H135</f>
        <v>2.0590987169860631</v>
      </c>
      <c r="L135" s="21">
        <f>SUM(F$3:F134)+I135</f>
        <v>2.6536912969882716</v>
      </c>
      <c r="M135" s="21">
        <f>SUM(G$3:G134)+J135</f>
        <v>0</v>
      </c>
      <c r="N135" s="21"/>
      <c r="O135" s="21"/>
      <c r="P135" s="21"/>
      <c r="Q135" s="19">
        <f t="shared" si="13"/>
        <v>4.2398875262936508</v>
      </c>
      <c r="R135" s="19">
        <f t="shared" si="14"/>
        <v>7.0420774997112945</v>
      </c>
      <c r="S135" s="19">
        <f t="shared" si="15"/>
        <v>0</v>
      </c>
      <c r="T135" s="19">
        <f t="shared" si="16"/>
        <v>5.4642123449056319</v>
      </c>
      <c r="U135" s="19">
        <f t="shared" si="17"/>
        <v>0</v>
      </c>
      <c r="V135" s="19">
        <f t="shared" si="18"/>
        <v>0</v>
      </c>
    </row>
    <row r="136" spans="1:22" x14ac:dyDescent="0.25">
      <c r="A136" s="26">
        <f>Wellpath!E136</f>
        <v>3810</v>
      </c>
      <c r="B136" s="22">
        <v>0</v>
      </c>
      <c r="C136" s="22">
        <v>0</v>
      </c>
      <c r="D136" s="22">
        <v>1</v>
      </c>
      <c r="E136" s="20">
        <f>Model!$W$21*((drdp!B136+drdp!K136)*'DEC-U'!$B136+(drdp!E136+drdp!N136)*'DEC-U'!$C136+(drdp!H136+drdp!Q136)*'DEC-U'!$D136)</f>
        <v>1.770893543096027E-2</v>
      </c>
      <c r="F136" s="20">
        <f>Model!$W$21*((drdp!C136+drdp!L136)*'DEC-U'!$B136+(drdp!F136+drdp!O136)*'DEC-U'!$C136+(drdp!I136+drdp!R136)*'DEC-U'!$D136)</f>
        <v>-7.6705826578460298E-2</v>
      </c>
      <c r="G136" s="20">
        <f>Model!$W$21*((drdp!D136+drdp!M136)*'DEC-U'!$B136+(drdp!G136+drdp!P136)*'DEC-U'!$C136+(drdp!J136+drdp!S136)*'DEC-U'!$D136)</f>
        <v>0</v>
      </c>
      <c r="H136" s="18">
        <f>Model!$W$21*((drdp!B136)*'DEC-U'!$B136+(drdp!E136)*'DEC-U'!$C136+(drdp!H136)*'DEC-U'!$D136)</f>
        <v>8.8544677154801348E-3</v>
      </c>
      <c r="I136" s="18">
        <f>Model!$W$21*((drdp!C136)*'DEC-U'!$B136+(drdp!F136)*'DEC-U'!$C136+(drdp!I136)*'DEC-U'!$D136)</f>
        <v>-3.8352913289230149E-2</v>
      </c>
      <c r="J136" s="18">
        <f>Model!$W$21*((drdp!D136)*'DEC-U'!$B136+(drdp!G136)*'DEC-U'!$C136+(drdp!J136)*'DEC-U'!$D136)</f>
        <v>0</v>
      </c>
      <c r="K136" s="21">
        <f>SUM(E$3:E135)+H136</f>
        <v>2.0768076524170231</v>
      </c>
      <c r="L136" s="21">
        <f>SUM(F$3:F135)+I136</f>
        <v>2.5769854704098112</v>
      </c>
      <c r="M136" s="21">
        <f>SUM(G$3:G135)+J136</f>
        <v>0</v>
      </c>
      <c r="N136" s="21"/>
      <c r="O136" s="21"/>
      <c r="P136" s="21"/>
      <c r="Q136" s="19">
        <f t="shared" si="13"/>
        <v>4.313130025137907</v>
      </c>
      <c r="R136" s="19">
        <f t="shared" si="14"/>
        <v>6.6408541147032762</v>
      </c>
      <c r="S136" s="19">
        <f t="shared" si="15"/>
        <v>0</v>
      </c>
      <c r="T136" s="19">
        <f t="shared" si="16"/>
        <v>5.3519031451145782</v>
      </c>
      <c r="U136" s="19">
        <f t="shared" si="17"/>
        <v>0</v>
      </c>
      <c r="V136" s="19">
        <f t="shared" si="18"/>
        <v>0</v>
      </c>
    </row>
    <row r="137" spans="1:22" x14ac:dyDescent="0.25">
      <c r="A137" s="26">
        <f>Wellpath!E137</f>
        <v>3840</v>
      </c>
      <c r="B137" s="22">
        <v>0</v>
      </c>
      <c r="C137" s="22">
        <v>0</v>
      </c>
      <c r="D137" s="22">
        <v>1</v>
      </c>
      <c r="E137" s="20">
        <f>Model!$W$21*((drdp!B137+drdp!K137)*'DEC-U'!$B137+(drdp!E137+drdp!N137)*'DEC-U'!$C137+(drdp!H137+drdp!Q137)*'DEC-U'!$D137)</f>
        <v>1.770893543096027E-2</v>
      </c>
      <c r="F137" s="20">
        <f>Model!$W$21*((drdp!C137+drdp!L137)*'DEC-U'!$B137+(drdp!F137+drdp!O137)*'DEC-U'!$C137+(drdp!I137+drdp!R137)*'DEC-U'!$D137)</f>
        <v>-7.6705826578460298E-2</v>
      </c>
      <c r="G137" s="20">
        <f>Model!$W$21*((drdp!D137+drdp!M137)*'DEC-U'!$B137+(drdp!G137+drdp!P137)*'DEC-U'!$C137+(drdp!J137+drdp!S137)*'DEC-U'!$D137)</f>
        <v>0</v>
      </c>
      <c r="H137" s="18">
        <f>Model!$W$21*((drdp!B137)*'DEC-U'!$B137+(drdp!E137)*'DEC-U'!$C137+(drdp!H137)*'DEC-U'!$D137)</f>
        <v>8.8544677154801348E-3</v>
      </c>
      <c r="I137" s="18">
        <f>Model!$W$21*((drdp!C137)*'DEC-U'!$B137+(drdp!F137)*'DEC-U'!$C137+(drdp!I137)*'DEC-U'!$D137)</f>
        <v>-3.8352913289230149E-2</v>
      </c>
      <c r="J137" s="18">
        <f>Model!$W$21*((drdp!D137)*'DEC-U'!$B137+(drdp!G137)*'DEC-U'!$C137+(drdp!J137)*'DEC-U'!$D137)</f>
        <v>0</v>
      </c>
      <c r="K137" s="21">
        <f>SUM(E$3:E136)+H137</f>
        <v>2.0945165878479832</v>
      </c>
      <c r="L137" s="21">
        <f>SUM(F$3:F136)+I137</f>
        <v>2.5002796438313508</v>
      </c>
      <c r="M137" s="21">
        <f>SUM(G$3:G136)+J137</f>
        <v>0</v>
      </c>
      <c r="N137" s="21"/>
      <c r="O137" s="21"/>
      <c r="P137" s="21"/>
      <c r="Q137" s="19">
        <f t="shared" si="13"/>
        <v>4.3869997367703588</v>
      </c>
      <c r="R137" s="19">
        <f t="shared" si="14"/>
        <v>6.2513982973574267</v>
      </c>
      <c r="S137" s="19">
        <f t="shared" si="15"/>
        <v>0</v>
      </c>
      <c r="T137" s="19">
        <f t="shared" si="16"/>
        <v>5.2368771882634118</v>
      </c>
      <c r="U137" s="19">
        <f t="shared" si="17"/>
        <v>0</v>
      </c>
      <c r="V137" s="19">
        <f t="shared" si="18"/>
        <v>0</v>
      </c>
    </row>
    <row r="138" spans="1:22" x14ac:dyDescent="0.25">
      <c r="A138" s="26">
        <f>Wellpath!E138</f>
        <v>3870</v>
      </c>
      <c r="B138" s="22">
        <v>0</v>
      </c>
      <c r="C138" s="22">
        <v>0</v>
      </c>
      <c r="D138" s="22">
        <v>1</v>
      </c>
      <c r="E138" s="20">
        <f>Model!$W$21*((drdp!B138+drdp!K138)*'DEC-U'!$B138+(drdp!E138+drdp!N138)*'DEC-U'!$C138+(drdp!H138+drdp!Q138)*'DEC-U'!$D138)</f>
        <v>1.770893543096027E-2</v>
      </c>
      <c r="F138" s="20">
        <f>Model!$W$21*((drdp!C138+drdp!L138)*'DEC-U'!$B138+(drdp!F138+drdp!O138)*'DEC-U'!$C138+(drdp!I138+drdp!R138)*'DEC-U'!$D138)</f>
        <v>-7.6705826578460298E-2</v>
      </c>
      <c r="G138" s="20">
        <f>Model!$W$21*((drdp!D138+drdp!M138)*'DEC-U'!$B138+(drdp!G138+drdp!P138)*'DEC-U'!$C138+(drdp!J138+drdp!S138)*'DEC-U'!$D138)</f>
        <v>0</v>
      </c>
      <c r="H138" s="18">
        <f>Model!$W$21*((drdp!B138)*'DEC-U'!$B138+(drdp!E138)*'DEC-U'!$C138+(drdp!H138)*'DEC-U'!$D138)</f>
        <v>8.8544677154801348E-3</v>
      </c>
      <c r="I138" s="18">
        <f>Model!$W$21*((drdp!C138)*'DEC-U'!$B138+(drdp!F138)*'DEC-U'!$C138+(drdp!I138)*'DEC-U'!$D138)</f>
        <v>-3.8352913289230149E-2</v>
      </c>
      <c r="J138" s="18">
        <f>Model!$W$21*((drdp!D138)*'DEC-U'!$B138+(drdp!G138)*'DEC-U'!$C138+(drdp!J138)*'DEC-U'!$D138)</f>
        <v>0</v>
      </c>
      <c r="K138" s="21">
        <f>SUM(E$3:E137)+H138</f>
        <v>2.1122255232789433</v>
      </c>
      <c r="L138" s="21">
        <f>SUM(F$3:F137)+I138</f>
        <v>2.4235738172528904</v>
      </c>
      <c r="M138" s="21">
        <f>SUM(G$3:G137)+J138</f>
        <v>0</v>
      </c>
      <c r="N138" s="21"/>
      <c r="O138" s="21"/>
      <c r="P138" s="21"/>
      <c r="Q138" s="19">
        <f t="shared" si="13"/>
        <v>4.4614966611910063</v>
      </c>
      <c r="R138" s="19">
        <f t="shared" si="14"/>
        <v>5.8737100476737467</v>
      </c>
      <c r="S138" s="19">
        <f t="shared" si="15"/>
        <v>0</v>
      </c>
      <c r="T138" s="19">
        <f t="shared" si="16"/>
        <v>5.1191344743521325</v>
      </c>
      <c r="U138" s="19">
        <f t="shared" si="17"/>
        <v>0</v>
      </c>
      <c r="V138" s="19">
        <f t="shared" si="18"/>
        <v>0</v>
      </c>
    </row>
    <row r="139" spans="1:22" x14ac:dyDescent="0.25">
      <c r="A139" s="26">
        <f>Wellpath!E139</f>
        <v>3900</v>
      </c>
      <c r="B139" s="22">
        <v>0</v>
      </c>
      <c r="C139" s="22">
        <v>0</v>
      </c>
      <c r="D139" s="22">
        <v>1</v>
      </c>
      <c r="E139" s="20">
        <f>Model!$W$21*((drdp!B139+drdp!K139)*'DEC-U'!$B139+(drdp!E139+drdp!N139)*'DEC-U'!$C139+(drdp!H139+drdp!Q139)*'DEC-U'!$D139)</f>
        <v>1.770893543096027E-2</v>
      </c>
      <c r="F139" s="20">
        <f>Model!$W$21*((drdp!C139+drdp!L139)*'DEC-U'!$B139+(drdp!F139+drdp!O139)*'DEC-U'!$C139+(drdp!I139+drdp!R139)*'DEC-U'!$D139)</f>
        <v>-7.6705826578460298E-2</v>
      </c>
      <c r="G139" s="20">
        <f>Model!$W$21*((drdp!D139+drdp!M139)*'DEC-U'!$B139+(drdp!G139+drdp!P139)*'DEC-U'!$C139+(drdp!J139+drdp!S139)*'DEC-U'!$D139)</f>
        <v>0</v>
      </c>
      <c r="H139" s="18">
        <f>Model!$W$21*((drdp!B139)*'DEC-U'!$B139+(drdp!E139)*'DEC-U'!$C139+(drdp!H139)*'DEC-U'!$D139)</f>
        <v>8.8544677154801348E-3</v>
      </c>
      <c r="I139" s="18">
        <f>Model!$W$21*((drdp!C139)*'DEC-U'!$B139+(drdp!F139)*'DEC-U'!$C139+(drdp!I139)*'DEC-U'!$D139)</f>
        <v>-3.8352913289230149E-2</v>
      </c>
      <c r="J139" s="18">
        <f>Model!$W$21*((drdp!D139)*'DEC-U'!$B139+(drdp!G139)*'DEC-U'!$C139+(drdp!J139)*'DEC-U'!$D139)</f>
        <v>0</v>
      </c>
      <c r="K139" s="21">
        <f>SUM(E$3:E138)+H139</f>
        <v>2.1299344587099034</v>
      </c>
      <c r="L139" s="21">
        <f>SUM(F$3:F138)+I139</f>
        <v>2.3468679906744301</v>
      </c>
      <c r="M139" s="21">
        <f>SUM(G$3:G138)+J139</f>
        <v>0</v>
      </c>
      <c r="N139" s="21"/>
      <c r="O139" s="21"/>
      <c r="P139" s="21"/>
      <c r="Q139" s="19">
        <f t="shared" si="13"/>
        <v>4.5366207983998494</v>
      </c>
      <c r="R139" s="19">
        <f t="shared" si="14"/>
        <v>5.5077893656522372</v>
      </c>
      <c r="S139" s="19">
        <f t="shared" si="15"/>
        <v>0</v>
      </c>
      <c r="T139" s="19">
        <f t="shared" si="16"/>
        <v>4.9986750033807406</v>
      </c>
      <c r="U139" s="19">
        <f t="shared" si="17"/>
        <v>0</v>
      </c>
      <c r="V139" s="19">
        <f t="shared" si="18"/>
        <v>0</v>
      </c>
    </row>
    <row r="140" spans="1:22" x14ac:dyDescent="0.25">
      <c r="A140" s="26">
        <f>Wellpath!E140</f>
        <v>3930</v>
      </c>
      <c r="B140" s="22">
        <v>0</v>
      </c>
      <c r="C140" s="22">
        <v>0</v>
      </c>
      <c r="D140" s="22">
        <v>1</v>
      </c>
      <c r="E140" s="20">
        <f>Model!$W$21*((drdp!B140+drdp!K140)*'DEC-U'!$B140+(drdp!E140+drdp!N140)*'DEC-U'!$C140+(drdp!H140+drdp!Q140)*'DEC-U'!$D140)</f>
        <v>1.770893543096027E-2</v>
      </c>
      <c r="F140" s="20">
        <f>Model!$W$21*((drdp!C140+drdp!L140)*'DEC-U'!$B140+(drdp!F140+drdp!O140)*'DEC-U'!$C140+(drdp!I140+drdp!R140)*'DEC-U'!$D140)</f>
        <v>-7.6705826578460298E-2</v>
      </c>
      <c r="G140" s="20">
        <f>Model!$W$21*((drdp!D140+drdp!M140)*'DEC-U'!$B140+(drdp!G140+drdp!P140)*'DEC-U'!$C140+(drdp!J140+drdp!S140)*'DEC-U'!$D140)</f>
        <v>0</v>
      </c>
      <c r="H140" s="18">
        <f>Model!$W$21*((drdp!B140)*'DEC-U'!$B140+(drdp!E140)*'DEC-U'!$C140+(drdp!H140)*'DEC-U'!$D140)</f>
        <v>8.8544677154801348E-3</v>
      </c>
      <c r="I140" s="18">
        <f>Model!$W$21*((drdp!C140)*'DEC-U'!$B140+(drdp!F140)*'DEC-U'!$C140+(drdp!I140)*'DEC-U'!$D140)</f>
        <v>-3.8352913289230149E-2</v>
      </c>
      <c r="J140" s="18">
        <f>Model!$W$21*((drdp!D140)*'DEC-U'!$B140+(drdp!G140)*'DEC-U'!$C140+(drdp!J140)*'DEC-U'!$D140)</f>
        <v>0</v>
      </c>
      <c r="K140" s="21">
        <f>SUM(E$3:E139)+H140</f>
        <v>2.1476433941408635</v>
      </c>
      <c r="L140" s="21">
        <f>SUM(F$3:F139)+I140</f>
        <v>2.2701621640959697</v>
      </c>
      <c r="M140" s="21">
        <f>SUM(G$3:G139)+J140</f>
        <v>0</v>
      </c>
      <c r="N140" s="21"/>
      <c r="O140" s="21"/>
      <c r="P140" s="21"/>
      <c r="Q140" s="19">
        <f t="shared" si="13"/>
        <v>4.6123721483968882</v>
      </c>
      <c r="R140" s="19">
        <f t="shared" si="14"/>
        <v>5.1536362512928964</v>
      </c>
      <c r="S140" s="19">
        <f t="shared" si="15"/>
        <v>0</v>
      </c>
      <c r="T140" s="19">
        <f t="shared" si="16"/>
        <v>4.8754987753492367</v>
      </c>
      <c r="U140" s="19">
        <f t="shared" si="17"/>
        <v>0</v>
      </c>
      <c r="V140" s="19">
        <f t="shared" si="18"/>
        <v>0</v>
      </c>
    </row>
    <row r="141" spans="1:22" x14ac:dyDescent="0.25">
      <c r="A141" s="26">
        <f>Wellpath!E141</f>
        <v>3960</v>
      </c>
      <c r="B141" s="22">
        <v>0</v>
      </c>
      <c r="C141" s="22">
        <v>0</v>
      </c>
      <c r="D141" s="22">
        <v>1</v>
      </c>
      <c r="E141" s="20">
        <f>Model!$W$21*((drdp!B141+drdp!K141)*'DEC-U'!$B141+(drdp!E141+drdp!N141)*'DEC-U'!$C141+(drdp!H141+drdp!Q141)*'DEC-U'!$D141)</f>
        <v>1.770893543096027E-2</v>
      </c>
      <c r="F141" s="20">
        <f>Model!$W$21*((drdp!C141+drdp!L141)*'DEC-U'!$B141+(drdp!F141+drdp!O141)*'DEC-U'!$C141+(drdp!I141+drdp!R141)*'DEC-U'!$D141)</f>
        <v>-7.6705826578460298E-2</v>
      </c>
      <c r="G141" s="20">
        <f>Model!$W$21*((drdp!D141+drdp!M141)*'DEC-U'!$B141+(drdp!G141+drdp!P141)*'DEC-U'!$C141+(drdp!J141+drdp!S141)*'DEC-U'!$D141)</f>
        <v>0</v>
      </c>
      <c r="H141" s="18">
        <f>Model!$W$21*((drdp!B141)*'DEC-U'!$B141+(drdp!E141)*'DEC-U'!$C141+(drdp!H141)*'DEC-U'!$D141)</f>
        <v>8.8544677154801348E-3</v>
      </c>
      <c r="I141" s="18">
        <f>Model!$W$21*((drdp!C141)*'DEC-U'!$B141+(drdp!F141)*'DEC-U'!$C141+(drdp!I141)*'DEC-U'!$D141)</f>
        <v>-3.8352913289230149E-2</v>
      </c>
      <c r="J141" s="18">
        <f>Model!$W$21*((drdp!D141)*'DEC-U'!$B141+(drdp!G141)*'DEC-U'!$C141+(drdp!J141)*'DEC-U'!$D141)</f>
        <v>0</v>
      </c>
      <c r="K141" s="21">
        <f>SUM(E$3:E140)+H141</f>
        <v>2.1653523295718236</v>
      </c>
      <c r="L141" s="21">
        <f>SUM(F$3:F140)+I141</f>
        <v>2.1934563375175093</v>
      </c>
      <c r="M141" s="21">
        <f>SUM(G$3:G140)+J141</f>
        <v>0</v>
      </c>
      <c r="N141" s="21"/>
      <c r="O141" s="21"/>
      <c r="P141" s="21"/>
      <c r="Q141" s="19">
        <f t="shared" si="13"/>
        <v>4.6887507111821236</v>
      </c>
      <c r="R141" s="19">
        <f t="shared" si="14"/>
        <v>4.811250704595726</v>
      </c>
      <c r="S141" s="19">
        <f t="shared" si="15"/>
        <v>0</v>
      </c>
      <c r="T141" s="19">
        <f t="shared" si="16"/>
        <v>4.7496057902576192</v>
      </c>
      <c r="U141" s="19">
        <f t="shared" si="17"/>
        <v>0</v>
      </c>
      <c r="V141" s="19">
        <f t="shared" si="18"/>
        <v>0</v>
      </c>
    </row>
    <row r="142" spans="1:22" x14ac:dyDescent="0.25">
      <c r="A142" s="26">
        <f>Wellpath!E142</f>
        <v>3990</v>
      </c>
      <c r="B142" s="22">
        <v>0</v>
      </c>
      <c r="C142" s="22">
        <v>0</v>
      </c>
      <c r="D142" s="22">
        <v>1</v>
      </c>
      <c r="E142" s="20">
        <f>Model!$W$21*((drdp!B142+drdp!K142)*'DEC-U'!$B142+(drdp!E142+drdp!N142)*'DEC-U'!$C142+(drdp!H142+drdp!Q142)*'DEC-U'!$D142)</f>
        <v>1.770893543096027E-2</v>
      </c>
      <c r="F142" s="20">
        <f>Model!$W$21*((drdp!C142+drdp!L142)*'DEC-U'!$B142+(drdp!F142+drdp!O142)*'DEC-U'!$C142+(drdp!I142+drdp!R142)*'DEC-U'!$D142)</f>
        <v>-7.6705826578460298E-2</v>
      </c>
      <c r="G142" s="20">
        <f>Model!$W$21*((drdp!D142+drdp!M142)*'DEC-U'!$B142+(drdp!G142+drdp!P142)*'DEC-U'!$C142+(drdp!J142+drdp!S142)*'DEC-U'!$D142)</f>
        <v>0</v>
      </c>
      <c r="H142" s="18">
        <f>Model!$W$21*((drdp!B142)*'DEC-U'!$B142+(drdp!E142)*'DEC-U'!$C142+(drdp!H142)*'DEC-U'!$D142)</f>
        <v>8.8544677154801348E-3</v>
      </c>
      <c r="I142" s="18">
        <f>Model!$W$21*((drdp!C142)*'DEC-U'!$B142+(drdp!F142)*'DEC-U'!$C142+(drdp!I142)*'DEC-U'!$D142)</f>
        <v>-3.8352913289230149E-2</v>
      </c>
      <c r="J142" s="18">
        <f>Model!$W$21*((drdp!D142)*'DEC-U'!$B142+(drdp!G142)*'DEC-U'!$C142+(drdp!J142)*'DEC-U'!$D142)</f>
        <v>0</v>
      </c>
      <c r="K142" s="21">
        <f>SUM(E$3:E141)+H142</f>
        <v>2.1830612650027836</v>
      </c>
      <c r="L142" s="21">
        <f>SUM(F$3:F141)+I142</f>
        <v>2.116750510939049</v>
      </c>
      <c r="M142" s="21">
        <f>SUM(G$3:G141)+J142</f>
        <v>0</v>
      </c>
      <c r="N142" s="21"/>
      <c r="O142" s="21"/>
      <c r="P142" s="21"/>
      <c r="Q142" s="19">
        <f t="shared" si="13"/>
        <v>4.7657564867555537</v>
      </c>
      <c r="R142" s="19">
        <f t="shared" si="14"/>
        <v>4.4806327255607252</v>
      </c>
      <c r="S142" s="19">
        <f t="shared" si="15"/>
        <v>0</v>
      </c>
      <c r="T142" s="19">
        <f t="shared" si="16"/>
        <v>4.6209960481058889</v>
      </c>
      <c r="U142" s="19">
        <f t="shared" si="17"/>
        <v>0</v>
      </c>
      <c r="V142" s="19">
        <f t="shared" si="18"/>
        <v>0</v>
      </c>
    </row>
    <row r="143" spans="1:22" x14ac:dyDescent="0.25">
      <c r="A143" s="26">
        <f>Wellpath!E143</f>
        <v>4020</v>
      </c>
      <c r="B143" s="22">
        <v>0</v>
      </c>
      <c r="C143" s="22">
        <v>0</v>
      </c>
      <c r="D143" s="22">
        <v>1</v>
      </c>
      <c r="E143" s="20">
        <f>Model!$W$21*((drdp!B143+drdp!K143)*'DEC-U'!$B143+(drdp!E143+drdp!N143)*'DEC-U'!$C143+(drdp!H143+drdp!Q143)*'DEC-U'!$D143)</f>
        <v>1.1805956953973512E-2</v>
      </c>
      <c r="F143" s="20">
        <f>Model!$W$21*((drdp!C143+drdp!L143)*'DEC-U'!$B143+(drdp!F143+drdp!O143)*'DEC-U'!$C143+(drdp!I143+drdp!R143)*'DEC-U'!$D143)</f>
        <v>-5.1137217718973539E-2</v>
      </c>
      <c r="G143" s="20">
        <f>Model!$W$21*((drdp!D143+drdp!M143)*'DEC-U'!$B143+(drdp!G143+drdp!P143)*'DEC-U'!$C143+(drdp!J143+drdp!S143)*'DEC-U'!$D143)</f>
        <v>0</v>
      </c>
      <c r="H143" s="18">
        <f>Model!$W$21*((drdp!B143)*'DEC-U'!$B143+(drdp!E143)*'DEC-U'!$C143+(drdp!H143)*'DEC-U'!$D143)</f>
        <v>8.8544677154801348E-3</v>
      </c>
      <c r="I143" s="18">
        <f>Model!$W$21*((drdp!C143)*'DEC-U'!$B143+(drdp!F143)*'DEC-U'!$C143+(drdp!I143)*'DEC-U'!$D143)</f>
        <v>-3.8352913289230149E-2</v>
      </c>
      <c r="J143" s="18">
        <f>Model!$W$21*((drdp!D143)*'DEC-U'!$B143+(drdp!G143)*'DEC-U'!$C143+(drdp!J143)*'DEC-U'!$D143)</f>
        <v>0</v>
      </c>
      <c r="K143" s="21">
        <f>SUM(E$3:E142)+H143</f>
        <v>2.2007702004337437</v>
      </c>
      <c r="L143" s="21">
        <f>SUM(F$3:F142)+I143</f>
        <v>2.0400446843605886</v>
      </c>
      <c r="M143" s="21">
        <f>SUM(G$3:G142)+J143</f>
        <v>0</v>
      </c>
      <c r="N143" s="21"/>
      <c r="O143" s="21"/>
      <c r="P143" s="21"/>
      <c r="Q143" s="19">
        <f t="shared" si="13"/>
        <v>4.8433894751171804</v>
      </c>
      <c r="R143" s="19">
        <f t="shared" si="14"/>
        <v>4.161782314187894</v>
      </c>
      <c r="S143" s="19">
        <f t="shared" si="15"/>
        <v>0</v>
      </c>
      <c r="T143" s="19">
        <f t="shared" si="16"/>
        <v>4.4896695488940459</v>
      </c>
      <c r="U143" s="19">
        <f t="shared" si="17"/>
        <v>0</v>
      </c>
      <c r="V143" s="19">
        <f t="shared" si="18"/>
        <v>0</v>
      </c>
    </row>
    <row r="144" spans="1:22" x14ac:dyDescent="0.25">
      <c r="A144" s="26">
        <f>Wellpath!E144</f>
        <v>4030</v>
      </c>
      <c r="B144" s="22">
        <v>0</v>
      </c>
      <c r="C144" s="22">
        <v>0</v>
      </c>
      <c r="D144" s="22">
        <v>1</v>
      </c>
      <c r="E144" s="20">
        <f>Model!$W$21*((drdp!B144+drdp!K144)*'DEC-U'!$B144+(drdp!E144+drdp!N144)*'DEC-U'!$C144+(drdp!H144+drdp!Q144)*'DEC-U'!$D144)</f>
        <v>-1.1864986738743382</v>
      </c>
      <c r="F144" s="20">
        <f>Model!$W$21*((drdp!C144+drdp!L144)*'DEC-U'!$B144+(drdp!F144+drdp!O144)*'DEC-U'!$C144+(drdp!I144+drdp!R144)*'DEC-U'!$D144)</f>
        <v>5.1392903807568402</v>
      </c>
      <c r="G144" s="20">
        <f>Model!$W$21*((drdp!D144+drdp!M144)*'DEC-U'!$B144+(drdp!G144+drdp!P144)*'DEC-U'!$C144+(drdp!J144+drdp!S144)*'DEC-U'!$D144)</f>
        <v>0</v>
      </c>
      <c r="H144" s="18">
        <f>Model!$W$21*((drdp!B144)*'DEC-U'!$B144+(drdp!E144)*'DEC-U'!$C144+(drdp!H144)*'DEC-U'!$D144)</f>
        <v>2.9514892384933781E-3</v>
      </c>
      <c r="I144" s="18">
        <f>Model!$W$21*((drdp!C144)*'DEC-U'!$B144+(drdp!F144)*'DEC-U'!$C144+(drdp!I144)*'DEC-U'!$D144)</f>
        <v>-1.2784304429743385E-2</v>
      </c>
      <c r="J144" s="18">
        <f>Model!$W$21*((drdp!D144)*'DEC-U'!$B144+(drdp!G144)*'DEC-U'!$C144+(drdp!J144)*'DEC-U'!$D144)</f>
        <v>0</v>
      </c>
      <c r="K144" s="21">
        <f>SUM(E$3:E143)+H144</f>
        <v>2.2066731789107306</v>
      </c>
      <c r="L144" s="21">
        <f>SUM(F$3:F143)+I144</f>
        <v>2.0144760755011015</v>
      </c>
      <c r="M144" s="21">
        <f>SUM(G$3:G143)+J144</f>
        <v>0</v>
      </c>
      <c r="N144" s="21"/>
      <c r="O144" s="21"/>
      <c r="P144" s="21"/>
      <c r="Q144" s="19">
        <f t="shared" si="13"/>
        <v>4.8694065185239888</v>
      </c>
      <c r="R144" s="19">
        <f t="shared" si="14"/>
        <v>4.0581138587663199</v>
      </c>
      <c r="S144" s="19">
        <f t="shared" si="15"/>
        <v>0</v>
      </c>
      <c r="T144" s="19">
        <f t="shared" si="16"/>
        <v>4.4452903253656286</v>
      </c>
      <c r="U144" s="19">
        <f t="shared" si="17"/>
        <v>0</v>
      </c>
      <c r="V144" s="19">
        <f t="shared" si="18"/>
        <v>0</v>
      </c>
    </row>
    <row r="145" spans="1:22" x14ac:dyDescent="0.25">
      <c r="A145" s="26">
        <f>Wellpath!E145</f>
        <v>0</v>
      </c>
      <c r="B145" s="22">
        <v>0</v>
      </c>
      <c r="C145" s="22">
        <v>0</v>
      </c>
      <c r="D145" s="22">
        <v>1</v>
      </c>
      <c r="E145" s="20">
        <f>Model!$W$21*((drdp!B145+drdp!K145)*'DEC-U'!$B145+(drdp!E145+drdp!N145)*'DEC-U'!$C145+(drdp!H145+drdp!Q145)*'DEC-U'!$D145)</f>
        <v>0</v>
      </c>
      <c r="F145" s="20">
        <f>Model!$W$21*((drdp!C145+drdp!L145)*'DEC-U'!$B145+(drdp!F145+drdp!O145)*'DEC-U'!$C145+(drdp!I145+drdp!R145)*'DEC-U'!$D145)</f>
        <v>0</v>
      </c>
      <c r="G145" s="20">
        <f>Model!$W$21*((drdp!D145+drdp!M145)*'DEC-U'!$B145+(drdp!G145+drdp!P145)*'DEC-U'!$C145+(drdp!J145+drdp!S145)*'DEC-U'!$D145)</f>
        <v>0</v>
      </c>
      <c r="H145" s="18">
        <f>Model!$W$21*((drdp!B145)*'DEC-U'!$B145+(drdp!E145)*'DEC-U'!$C145+(drdp!H145)*'DEC-U'!$D145)</f>
        <v>0</v>
      </c>
      <c r="I145" s="18">
        <f>Model!$W$21*((drdp!C145)*'DEC-U'!$B145+(drdp!F145)*'DEC-U'!$C145+(drdp!I145)*'DEC-U'!$D145)</f>
        <v>0</v>
      </c>
      <c r="J145" s="18">
        <f>Model!$W$21*((drdp!D145)*'DEC-U'!$B145+(drdp!G145)*'DEC-U'!$C145+(drdp!J145)*'DEC-U'!$D145)</f>
        <v>0</v>
      </c>
      <c r="K145" s="21">
        <f>SUM(E$3:E144)+H145</f>
        <v>1.0172230157978992</v>
      </c>
      <c r="L145" s="21">
        <f>SUM(F$3:F144)+I145</f>
        <v>7.1665507606876853</v>
      </c>
      <c r="M145" s="21">
        <f>SUM(G$3:G144)+J145</f>
        <v>0</v>
      </c>
      <c r="N145" s="21"/>
      <c r="O145" s="21"/>
      <c r="P145" s="21"/>
      <c r="Q145" s="19">
        <f t="shared" si="13"/>
        <v>1.0347426638689732</v>
      </c>
      <c r="R145" s="19">
        <f t="shared" si="14"/>
        <v>51.359449805513243</v>
      </c>
      <c r="S145" s="19">
        <f t="shared" si="15"/>
        <v>0</v>
      </c>
      <c r="T145" s="19">
        <f t="shared" si="16"/>
        <v>7.2899803776554561</v>
      </c>
      <c r="U145" s="19">
        <f t="shared" si="17"/>
        <v>0</v>
      </c>
      <c r="V145" s="19">
        <f t="shared" si="18"/>
        <v>0</v>
      </c>
    </row>
    <row r="146" spans="1:22" x14ac:dyDescent="0.25">
      <c r="A146" s="26">
        <f>Wellpath!E146</f>
        <v>0</v>
      </c>
      <c r="B146" s="22">
        <v>0</v>
      </c>
      <c r="C146" s="22">
        <v>0</v>
      </c>
      <c r="D146" s="22">
        <v>1</v>
      </c>
      <c r="E146" s="20">
        <f>Model!$W$21*((drdp!B146+drdp!K146)*'DEC-U'!$B146+(drdp!E146+drdp!N146)*'DEC-U'!$C146+(drdp!H146+drdp!Q146)*'DEC-U'!$D146)</f>
        <v>0</v>
      </c>
      <c r="F146" s="20">
        <f>Model!$W$21*((drdp!C146+drdp!L146)*'DEC-U'!$B146+(drdp!F146+drdp!O146)*'DEC-U'!$C146+(drdp!I146+drdp!R146)*'DEC-U'!$D146)</f>
        <v>0</v>
      </c>
      <c r="G146" s="20">
        <f>Model!$W$21*((drdp!D146+drdp!M146)*'DEC-U'!$B146+(drdp!G146+drdp!P146)*'DEC-U'!$C146+(drdp!J146+drdp!S146)*'DEC-U'!$D146)</f>
        <v>0</v>
      </c>
      <c r="H146" s="18">
        <f>Model!$W$21*((drdp!B146)*'DEC-U'!$B146+(drdp!E146)*'DEC-U'!$C146+(drdp!H146)*'DEC-U'!$D146)</f>
        <v>0</v>
      </c>
      <c r="I146" s="18">
        <f>Model!$W$21*((drdp!C146)*'DEC-U'!$B146+(drdp!F146)*'DEC-U'!$C146+(drdp!I146)*'DEC-U'!$D146)</f>
        <v>0</v>
      </c>
      <c r="J146" s="18">
        <f>Model!$W$21*((drdp!D146)*'DEC-U'!$B146+(drdp!G146)*'DEC-U'!$C146+(drdp!J146)*'DEC-U'!$D146)</f>
        <v>0</v>
      </c>
      <c r="K146" s="21">
        <f>SUM(E$3:E145)+H146</f>
        <v>1.0172230157978992</v>
      </c>
      <c r="L146" s="21">
        <f>SUM(F$3:F145)+I146</f>
        <v>7.1665507606876853</v>
      </c>
      <c r="M146" s="21">
        <f>SUM(G$3:G145)+J146</f>
        <v>0</v>
      </c>
      <c r="N146" s="21"/>
      <c r="O146" s="21"/>
      <c r="P146" s="21"/>
      <c r="Q146" s="19">
        <f t="shared" si="13"/>
        <v>1.0347426638689732</v>
      </c>
      <c r="R146" s="19">
        <f t="shared" si="14"/>
        <v>51.359449805513243</v>
      </c>
      <c r="S146" s="19">
        <f t="shared" si="15"/>
        <v>0</v>
      </c>
      <c r="T146" s="19">
        <f t="shared" si="16"/>
        <v>7.2899803776554561</v>
      </c>
      <c r="U146" s="19">
        <f t="shared" si="17"/>
        <v>0</v>
      </c>
      <c r="V146" s="19">
        <f t="shared" si="18"/>
        <v>0</v>
      </c>
    </row>
    <row r="147" spans="1:22" x14ac:dyDescent="0.25">
      <c r="A147" s="26">
        <f>Wellpath!E147</f>
        <v>0</v>
      </c>
      <c r="B147" s="22">
        <v>0</v>
      </c>
      <c r="C147" s="22">
        <v>0</v>
      </c>
      <c r="D147" s="22">
        <v>1</v>
      </c>
      <c r="E147" s="20">
        <f>Model!$W$21*((drdp!B147+drdp!K147)*'DEC-U'!$B147+(drdp!E147+drdp!N147)*'DEC-U'!$C147+(drdp!H147+drdp!Q147)*'DEC-U'!$D147)</f>
        <v>0</v>
      </c>
      <c r="F147" s="20">
        <f>Model!$W$21*((drdp!C147+drdp!L147)*'DEC-U'!$B147+(drdp!F147+drdp!O147)*'DEC-U'!$C147+(drdp!I147+drdp!R147)*'DEC-U'!$D147)</f>
        <v>0</v>
      </c>
      <c r="G147" s="20">
        <f>Model!$W$21*((drdp!D147+drdp!M147)*'DEC-U'!$B147+(drdp!G147+drdp!P147)*'DEC-U'!$C147+(drdp!J147+drdp!S147)*'DEC-U'!$D147)</f>
        <v>0</v>
      </c>
      <c r="H147" s="18">
        <f>Model!$W$21*((drdp!B147)*'DEC-U'!$B147+(drdp!E147)*'DEC-U'!$C147+(drdp!H147)*'DEC-U'!$D147)</f>
        <v>0</v>
      </c>
      <c r="I147" s="18">
        <f>Model!$W$21*((drdp!C147)*'DEC-U'!$B147+(drdp!F147)*'DEC-U'!$C147+(drdp!I147)*'DEC-U'!$D147)</f>
        <v>0</v>
      </c>
      <c r="J147" s="18">
        <f>Model!$W$21*((drdp!D147)*'DEC-U'!$B147+(drdp!G147)*'DEC-U'!$C147+(drdp!J147)*'DEC-U'!$D147)</f>
        <v>0</v>
      </c>
      <c r="K147" s="21">
        <f>SUM(E$3:E146)+H147</f>
        <v>1.0172230157978992</v>
      </c>
      <c r="L147" s="21">
        <f>SUM(F$3:F146)+I147</f>
        <v>7.1665507606876853</v>
      </c>
      <c r="M147" s="21">
        <f>SUM(G$3:G146)+J147</f>
        <v>0</v>
      </c>
      <c r="N147" s="21"/>
      <c r="O147" s="21"/>
      <c r="P147" s="21"/>
      <c r="Q147" s="19">
        <f t="shared" si="13"/>
        <v>1.0347426638689732</v>
      </c>
      <c r="R147" s="19">
        <f t="shared" si="14"/>
        <v>51.359449805513243</v>
      </c>
      <c r="S147" s="19">
        <f t="shared" si="15"/>
        <v>0</v>
      </c>
      <c r="T147" s="19">
        <f t="shared" si="16"/>
        <v>7.2899803776554561</v>
      </c>
      <c r="U147" s="19">
        <f t="shared" si="17"/>
        <v>0</v>
      </c>
      <c r="V147" s="19">
        <f t="shared" si="18"/>
        <v>0</v>
      </c>
    </row>
    <row r="148" spans="1:22" x14ac:dyDescent="0.25">
      <c r="A148" s="26">
        <f>Wellpath!E148</f>
        <v>0</v>
      </c>
      <c r="B148" s="22">
        <v>0</v>
      </c>
      <c r="C148" s="22">
        <v>0</v>
      </c>
      <c r="D148" s="22">
        <v>1</v>
      </c>
      <c r="E148" s="20">
        <f>Model!$W$21*((drdp!B148+drdp!K148)*'DEC-U'!$B148+(drdp!E148+drdp!N148)*'DEC-U'!$C148+(drdp!H148+drdp!Q148)*'DEC-U'!$D148)</f>
        <v>0</v>
      </c>
      <c r="F148" s="20">
        <f>Model!$W$21*((drdp!C148+drdp!L148)*'DEC-U'!$B148+(drdp!F148+drdp!O148)*'DEC-U'!$C148+(drdp!I148+drdp!R148)*'DEC-U'!$D148)</f>
        <v>0</v>
      </c>
      <c r="G148" s="20">
        <f>Model!$W$21*((drdp!D148+drdp!M148)*'DEC-U'!$B148+(drdp!G148+drdp!P148)*'DEC-U'!$C148+(drdp!J148+drdp!S148)*'DEC-U'!$D148)</f>
        <v>0</v>
      </c>
      <c r="H148" s="18">
        <f>Model!$W$21*((drdp!B148)*'DEC-U'!$B148+(drdp!E148)*'DEC-U'!$C148+(drdp!H148)*'DEC-U'!$D148)</f>
        <v>0</v>
      </c>
      <c r="I148" s="18">
        <f>Model!$W$21*((drdp!C148)*'DEC-U'!$B148+(drdp!F148)*'DEC-U'!$C148+(drdp!I148)*'DEC-U'!$D148)</f>
        <v>0</v>
      </c>
      <c r="J148" s="18">
        <f>Model!$W$21*((drdp!D148)*'DEC-U'!$B148+(drdp!G148)*'DEC-U'!$C148+(drdp!J148)*'DEC-U'!$D148)</f>
        <v>0</v>
      </c>
      <c r="K148" s="21">
        <f>SUM(E$3:E147)+H148</f>
        <v>1.0172230157978992</v>
      </c>
      <c r="L148" s="21">
        <f>SUM(F$3:F147)+I148</f>
        <v>7.1665507606876853</v>
      </c>
      <c r="M148" s="21">
        <f>SUM(G$3:G147)+J148</f>
        <v>0</v>
      </c>
      <c r="N148" s="21"/>
      <c r="O148" s="21"/>
      <c r="P148" s="21"/>
      <c r="Q148" s="19">
        <f t="shared" si="13"/>
        <v>1.0347426638689732</v>
      </c>
      <c r="R148" s="19">
        <f t="shared" si="14"/>
        <v>51.359449805513243</v>
      </c>
      <c r="S148" s="19">
        <f t="shared" si="15"/>
        <v>0</v>
      </c>
      <c r="T148" s="19">
        <f t="shared" si="16"/>
        <v>7.2899803776554561</v>
      </c>
      <c r="U148" s="19">
        <f t="shared" si="17"/>
        <v>0</v>
      </c>
      <c r="V148" s="19">
        <f t="shared" si="18"/>
        <v>0</v>
      </c>
    </row>
    <row r="149" spans="1:22" x14ac:dyDescent="0.25">
      <c r="A149" s="26">
        <f>Wellpath!E149</f>
        <v>0</v>
      </c>
      <c r="B149" s="22">
        <v>0</v>
      </c>
      <c r="C149" s="22">
        <v>0</v>
      </c>
      <c r="D149" s="22">
        <v>1</v>
      </c>
      <c r="E149" s="20">
        <f>Model!$W$21*((drdp!B149+drdp!K149)*'DEC-U'!$B149+(drdp!E149+drdp!N149)*'DEC-U'!$C149+(drdp!H149+drdp!Q149)*'DEC-U'!$D149)</f>
        <v>0</v>
      </c>
      <c r="F149" s="20">
        <f>Model!$W$21*((drdp!C149+drdp!L149)*'DEC-U'!$B149+(drdp!F149+drdp!O149)*'DEC-U'!$C149+(drdp!I149+drdp!R149)*'DEC-U'!$D149)</f>
        <v>0</v>
      </c>
      <c r="G149" s="20">
        <f>Model!$W$21*((drdp!D149+drdp!M149)*'DEC-U'!$B149+(drdp!G149+drdp!P149)*'DEC-U'!$C149+(drdp!J149+drdp!S149)*'DEC-U'!$D149)</f>
        <v>0</v>
      </c>
      <c r="H149" s="18">
        <f>Model!$W$21*((drdp!B149)*'DEC-U'!$B149+(drdp!E149)*'DEC-U'!$C149+(drdp!H149)*'DEC-U'!$D149)</f>
        <v>0</v>
      </c>
      <c r="I149" s="18">
        <f>Model!$W$21*((drdp!C149)*'DEC-U'!$B149+(drdp!F149)*'DEC-U'!$C149+(drdp!I149)*'DEC-U'!$D149)</f>
        <v>0</v>
      </c>
      <c r="J149" s="18">
        <f>Model!$W$21*((drdp!D149)*'DEC-U'!$B149+(drdp!G149)*'DEC-U'!$C149+(drdp!J149)*'DEC-U'!$D149)</f>
        <v>0</v>
      </c>
      <c r="K149" s="21">
        <f>SUM(E$3:E148)+H149</f>
        <v>1.0172230157978992</v>
      </c>
      <c r="L149" s="21">
        <f>SUM(F$3:F148)+I149</f>
        <v>7.1665507606876853</v>
      </c>
      <c r="M149" s="21">
        <f>SUM(G$3:G148)+J149</f>
        <v>0</v>
      </c>
      <c r="N149" s="21"/>
      <c r="O149" s="21"/>
      <c r="P149" s="21"/>
      <c r="Q149" s="19">
        <f t="shared" si="13"/>
        <v>1.0347426638689732</v>
      </c>
      <c r="R149" s="19">
        <f t="shared" si="14"/>
        <v>51.359449805513243</v>
      </c>
      <c r="S149" s="19">
        <f t="shared" si="15"/>
        <v>0</v>
      </c>
      <c r="T149" s="19">
        <f t="shared" si="16"/>
        <v>7.2899803776554561</v>
      </c>
      <c r="U149" s="19">
        <f t="shared" si="17"/>
        <v>0</v>
      </c>
      <c r="V149" s="19">
        <f t="shared" si="18"/>
        <v>0</v>
      </c>
    </row>
    <row r="150" spans="1:22" x14ac:dyDescent="0.25">
      <c r="A150" s="26">
        <f>Wellpath!E150</f>
        <v>0</v>
      </c>
      <c r="B150" s="22">
        <v>0</v>
      </c>
      <c r="C150" s="22">
        <v>0</v>
      </c>
      <c r="D150" s="22">
        <v>1</v>
      </c>
      <c r="E150" s="20">
        <f>Model!$W$21*((drdp!B150+drdp!K150)*'DEC-U'!$B150+(drdp!E150+drdp!N150)*'DEC-U'!$C150+(drdp!H150+drdp!Q150)*'DEC-U'!$D150)</f>
        <v>0</v>
      </c>
      <c r="F150" s="20">
        <f>Model!$W$21*((drdp!C150+drdp!L150)*'DEC-U'!$B150+(drdp!F150+drdp!O150)*'DEC-U'!$C150+(drdp!I150+drdp!R150)*'DEC-U'!$D150)</f>
        <v>0</v>
      </c>
      <c r="G150" s="20">
        <f>Model!$W$21*((drdp!D150+drdp!M150)*'DEC-U'!$B150+(drdp!G150+drdp!P150)*'DEC-U'!$C150+(drdp!J150+drdp!S150)*'DEC-U'!$D150)</f>
        <v>0</v>
      </c>
      <c r="H150" s="18">
        <f>Model!$W$21*((drdp!B150)*'DEC-U'!$B150+(drdp!E150)*'DEC-U'!$C150+(drdp!H150)*'DEC-U'!$D150)</f>
        <v>0</v>
      </c>
      <c r="I150" s="18">
        <f>Model!$W$21*((drdp!C150)*'DEC-U'!$B150+(drdp!F150)*'DEC-U'!$C150+(drdp!I150)*'DEC-U'!$D150)</f>
        <v>0</v>
      </c>
      <c r="J150" s="18">
        <f>Model!$W$21*((drdp!D150)*'DEC-U'!$B150+(drdp!G150)*'DEC-U'!$C150+(drdp!J150)*'DEC-U'!$D150)</f>
        <v>0</v>
      </c>
      <c r="K150" s="21">
        <f>SUM(E$3:E149)+H150</f>
        <v>1.0172230157978992</v>
      </c>
      <c r="L150" s="21">
        <f>SUM(F$3:F149)+I150</f>
        <v>7.1665507606876853</v>
      </c>
      <c r="M150" s="21">
        <f>SUM(G$3:G149)+J150</f>
        <v>0</v>
      </c>
      <c r="N150" s="21"/>
      <c r="O150" s="21"/>
      <c r="P150" s="21"/>
      <c r="Q150" s="19">
        <f t="shared" si="13"/>
        <v>1.0347426638689732</v>
      </c>
      <c r="R150" s="19">
        <f t="shared" si="14"/>
        <v>51.359449805513243</v>
      </c>
      <c r="S150" s="19">
        <f t="shared" si="15"/>
        <v>0</v>
      </c>
      <c r="T150" s="19">
        <f t="shared" si="16"/>
        <v>7.2899803776554561</v>
      </c>
      <c r="U150" s="19">
        <f t="shared" si="17"/>
        <v>0</v>
      </c>
      <c r="V150" s="19">
        <f t="shared" si="18"/>
        <v>0</v>
      </c>
    </row>
    <row r="151" spans="1:22" x14ac:dyDescent="0.25">
      <c r="A151" s="26">
        <f>Wellpath!E151</f>
        <v>0</v>
      </c>
      <c r="B151" s="22">
        <v>0</v>
      </c>
      <c r="C151" s="22">
        <v>0</v>
      </c>
      <c r="D151" s="22">
        <v>1</v>
      </c>
      <c r="E151" s="20">
        <f>Model!$W$21*((drdp!B151+drdp!K151)*'DEC-U'!$B151+(drdp!E151+drdp!N151)*'DEC-U'!$C151+(drdp!H151+drdp!Q151)*'DEC-U'!$D151)</f>
        <v>0</v>
      </c>
      <c r="F151" s="20">
        <f>Model!$W$21*((drdp!C151+drdp!L151)*'DEC-U'!$B151+(drdp!F151+drdp!O151)*'DEC-U'!$C151+(drdp!I151+drdp!R151)*'DEC-U'!$D151)</f>
        <v>0</v>
      </c>
      <c r="G151" s="20">
        <f>Model!$W$21*((drdp!D151+drdp!M151)*'DEC-U'!$B151+(drdp!G151+drdp!P151)*'DEC-U'!$C151+(drdp!J151+drdp!S151)*'DEC-U'!$D151)</f>
        <v>0</v>
      </c>
      <c r="H151" s="18">
        <f>Model!$W$21*((drdp!B151)*'DEC-U'!$B151+(drdp!E151)*'DEC-U'!$C151+(drdp!H151)*'DEC-U'!$D151)</f>
        <v>0</v>
      </c>
      <c r="I151" s="18">
        <f>Model!$W$21*((drdp!C151)*'DEC-U'!$B151+(drdp!F151)*'DEC-U'!$C151+(drdp!I151)*'DEC-U'!$D151)</f>
        <v>0</v>
      </c>
      <c r="J151" s="18">
        <f>Model!$W$21*((drdp!D151)*'DEC-U'!$B151+(drdp!G151)*'DEC-U'!$C151+(drdp!J151)*'DEC-U'!$D151)</f>
        <v>0</v>
      </c>
      <c r="K151" s="21">
        <f>SUM(E$3:E150)+H151</f>
        <v>1.0172230157978992</v>
      </c>
      <c r="L151" s="21">
        <f>SUM(F$3:F150)+I151</f>
        <v>7.1665507606876853</v>
      </c>
      <c r="M151" s="21">
        <f>SUM(G$3:G150)+J151</f>
        <v>0</v>
      </c>
      <c r="N151" s="21"/>
      <c r="O151" s="21"/>
      <c r="P151" s="21"/>
      <c r="Q151" s="19">
        <f t="shared" si="13"/>
        <v>1.0347426638689732</v>
      </c>
      <c r="R151" s="19">
        <f t="shared" si="14"/>
        <v>51.359449805513243</v>
      </c>
      <c r="S151" s="19">
        <f t="shared" si="15"/>
        <v>0</v>
      </c>
      <c r="T151" s="19">
        <f t="shared" si="16"/>
        <v>7.2899803776554561</v>
      </c>
      <c r="U151" s="19">
        <f t="shared" si="17"/>
        <v>0</v>
      </c>
      <c r="V151" s="19">
        <f t="shared" si="18"/>
        <v>0</v>
      </c>
    </row>
    <row r="152" spans="1:22" x14ac:dyDescent="0.25">
      <c r="A152" s="26">
        <f>Wellpath!E152</f>
        <v>0</v>
      </c>
      <c r="B152" s="22">
        <v>0</v>
      </c>
      <c r="C152" s="22">
        <v>0</v>
      </c>
      <c r="D152" s="22">
        <v>1</v>
      </c>
      <c r="E152" s="20">
        <f>Model!$W$21*((drdp!B152+drdp!K152)*'DEC-U'!$B152+(drdp!E152+drdp!N152)*'DEC-U'!$C152+(drdp!H152+drdp!Q152)*'DEC-U'!$D152)</f>
        <v>0</v>
      </c>
      <c r="F152" s="20">
        <f>Model!$W$21*((drdp!C152+drdp!L152)*'DEC-U'!$B152+(drdp!F152+drdp!O152)*'DEC-U'!$C152+(drdp!I152+drdp!R152)*'DEC-U'!$D152)</f>
        <v>0</v>
      </c>
      <c r="G152" s="20">
        <f>Model!$W$21*((drdp!D152+drdp!M152)*'DEC-U'!$B152+(drdp!G152+drdp!P152)*'DEC-U'!$C152+(drdp!J152+drdp!S152)*'DEC-U'!$D152)</f>
        <v>0</v>
      </c>
      <c r="H152" s="18">
        <f>Model!$W$21*((drdp!B152)*'DEC-U'!$B152+(drdp!E152)*'DEC-U'!$C152+(drdp!H152)*'DEC-U'!$D152)</f>
        <v>0</v>
      </c>
      <c r="I152" s="18">
        <f>Model!$W$21*((drdp!C152)*'DEC-U'!$B152+(drdp!F152)*'DEC-U'!$C152+(drdp!I152)*'DEC-U'!$D152)</f>
        <v>0</v>
      </c>
      <c r="J152" s="18">
        <f>Model!$W$21*((drdp!D152)*'DEC-U'!$B152+(drdp!G152)*'DEC-U'!$C152+(drdp!J152)*'DEC-U'!$D152)</f>
        <v>0</v>
      </c>
      <c r="K152" s="21">
        <f>SUM(E$3:E151)+H152</f>
        <v>1.0172230157978992</v>
      </c>
      <c r="L152" s="21">
        <f>SUM(F$3:F151)+I152</f>
        <v>7.1665507606876853</v>
      </c>
      <c r="M152" s="21">
        <f>SUM(G$3:G151)+J152</f>
        <v>0</v>
      </c>
      <c r="N152" s="21"/>
      <c r="O152" s="21"/>
      <c r="P152" s="21"/>
      <c r="Q152" s="19">
        <f t="shared" si="13"/>
        <v>1.0347426638689732</v>
      </c>
      <c r="R152" s="19">
        <f t="shared" si="14"/>
        <v>51.359449805513243</v>
      </c>
      <c r="S152" s="19">
        <f t="shared" si="15"/>
        <v>0</v>
      </c>
      <c r="T152" s="19">
        <f t="shared" si="16"/>
        <v>7.2899803776554561</v>
      </c>
      <c r="U152" s="19">
        <f t="shared" si="17"/>
        <v>0</v>
      </c>
      <c r="V152" s="19">
        <f t="shared" si="18"/>
        <v>0</v>
      </c>
    </row>
    <row r="153" spans="1:22" x14ac:dyDescent="0.25">
      <c r="A153" s="26">
        <f>Wellpath!E153</f>
        <v>0</v>
      </c>
      <c r="B153" s="22">
        <v>0</v>
      </c>
      <c r="C153" s="22">
        <v>0</v>
      </c>
      <c r="D153" s="22">
        <v>1</v>
      </c>
      <c r="E153" s="20">
        <f>Model!$W$21*((drdp!B153+drdp!K153)*'DEC-U'!$B153+(drdp!E153+drdp!N153)*'DEC-U'!$C153+(drdp!H153+drdp!Q153)*'DEC-U'!$D153)</f>
        <v>0</v>
      </c>
      <c r="F153" s="20">
        <f>Model!$W$21*((drdp!C153+drdp!L153)*'DEC-U'!$B153+(drdp!F153+drdp!O153)*'DEC-U'!$C153+(drdp!I153+drdp!R153)*'DEC-U'!$D153)</f>
        <v>0</v>
      </c>
      <c r="G153" s="20">
        <f>Model!$W$21*((drdp!D153+drdp!M153)*'DEC-U'!$B153+(drdp!G153+drdp!P153)*'DEC-U'!$C153+(drdp!J153+drdp!S153)*'DEC-U'!$D153)</f>
        <v>0</v>
      </c>
      <c r="H153" s="18">
        <f>Model!$W$21*((drdp!B153)*'DEC-U'!$B153+(drdp!E153)*'DEC-U'!$C153+(drdp!H153)*'DEC-U'!$D153)</f>
        <v>0</v>
      </c>
      <c r="I153" s="18">
        <f>Model!$W$21*((drdp!C153)*'DEC-U'!$B153+(drdp!F153)*'DEC-U'!$C153+(drdp!I153)*'DEC-U'!$D153)</f>
        <v>0</v>
      </c>
      <c r="J153" s="18">
        <f>Model!$W$21*((drdp!D153)*'DEC-U'!$B153+(drdp!G153)*'DEC-U'!$C153+(drdp!J153)*'DEC-U'!$D153)</f>
        <v>0</v>
      </c>
      <c r="K153" s="21">
        <f>SUM(E$3:E152)+H153</f>
        <v>1.0172230157978992</v>
      </c>
      <c r="L153" s="21">
        <f>SUM(F$3:F152)+I153</f>
        <v>7.1665507606876853</v>
      </c>
      <c r="M153" s="21">
        <f>SUM(G$3:G152)+J153</f>
        <v>0</v>
      </c>
      <c r="N153" s="21"/>
      <c r="O153" s="21"/>
      <c r="P153" s="21"/>
      <c r="Q153" s="19">
        <f t="shared" si="13"/>
        <v>1.0347426638689732</v>
      </c>
      <c r="R153" s="19">
        <f t="shared" si="14"/>
        <v>51.359449805513243</v>
      </c>
      <c r="S153" s="19">
        <f t="shared" si="15"/>
        <v>0</v>
      </c>
      <c r="T153" s="19">
        <f t="shared" si="16"/>
        <v>7.2899803776554561</v>
      </c>
      <c r="U153" s="19">
        <f t="shared" si="17"/>
        <v>0</v>
      </c>
      <c r="V153" s="19">
        <f t="shared" si="18"/>
        <v>0</v>
      </c>
    </row>
    <row r="154" spans="1:22" x14ac:dyDescent="0.25">
      <c r="A154" s="26">
        <f>Wellpath!E154</f>
        <v>0</v>
      </c>
      <c r="B154" s="22">
        <v>0</v>
      </c>
      <c r="C154" s="22">
        <v>0</v>
      </c>
      <c r="D154" s="22">
        <v>1</v>
      </c>
      <c r="E154" s="20">
        <f>Model!$W$21*((drdp!B154+drdp!K154)*'DEC-U'!$B154+(drdp!E154+drdp!N154)*'DEC-U'!$C154+(drdp!H154+drdp!Q154)*'DEC-U'!$D154)</f>
        <v>0</v>
      </c>
      <c r="F154" s="20">
        <f>Model!$W$21*((drdp!C154+drdp!L154)*'DEC-U'!$B154+(drdp!F154+drdp!O154)*'DEC-U'!$C154+(drdp!I154+drdp!R154)*'DEC-U'!$D154)</f>
        <v>0</v>
      </c>
      <c r="G154" s="20">
        <f>Model!$W$21*((drdp!D154+drdp!M154)*'DEC-U'!$B154+(drdp!G154+drdp!P154)*'DEC-U'!$C154+(drdp!J154+drdp!S154)*'DEC-U'!$D154)</f>
        <v>0</v>
      </c>
      <c r="H154" s="18">
        <f>Model!$W$21*((drdp!B154)*'DEC-U'!$B154+(drdp!E154)*'DEC-U'!$C154+(drdp!H154)*'DEC-U'!$D154)</f>
        <v>0</v>
      </c>
      <c r="I154" s="18">
        <f>Model!$W$21*((drdp!C154)*'DEC-U'!$B154+(drdp!F154)*'DEC-U'!$C154+(drdp!I154)*'DEC-U'!$D154)</f>
        <v>0</v>
      </c>
      <c r="J154" s="18">
        <f>Model!$W$21*((drdp!D154)*'DEC-U'!$B154+(drdp!G154)*'DEC-U'!$C154+(drdp!J154)*'DEC-U'!$D154)</f>
        <v>0</v>
      </c>
      <c r="K154" s="21">
        <f>SUM(E$3:E153)+H154</f>
        <v>1.0172230157978992</v>
      </c>
      <c r="L154" s="21">
        <f>SUM(F$3:F153)+I154</f>
        <v>7.1665507606876853</v>
      </c>
      <c r="M154" s="21">
        <f>SUM(G$3:G153)+J154</f>
        <v>0</v>
      </c>
      <c r="N154" s="21"/>
      <c r="O154" s="21"/>
      <c r="P154" s="21"/>
      <c r="Q154" s="19">
        <f t="shared" si="13"/>
        <v>1.0347426638689732</v>
      </c>
      <c r="R154" s="19">
        <f t="shared" si="14"/>
        <v>51.359449805513243</v>
      </c>
      <c r="S154" s="19">
        <f t="shared" si="15"/>
        <v>0</v>
      </c>
      <c r="T154" s="19">
        <f t="shared" si="16"/>
        <v>7.2899803776554561</v>
      </c>
      <c r="U154" s="19">
        <f t="shared" si="17"/>
        <v>0</v>
      </c>
      <c r="V154" s="19">
        <f t="shared" si="18"/>
        <v>0</v>
      </c>
    </row>
    <row r="155" spans="1:22" x14ac:dyDescent="0.25">
      <c r="A155" s="26">
        <f>Wellpath!E155</f>
        <v>0</v>
      </c>
      <c r="B155" s="22">
        <v>0</v>
      </c>
      <c r="C155" s="22">
        <v>0</v>
      </c>
      <c r="D155" s="22">
        <v>1</v>
      </c>
      <c r="E155" s="20">
        <f>Model!$W$21*((drdp!B155+drdp!K155)*'DEC-U'!$B155+(drdp!E155+drdp!N155)*'DEC-U'!$C155+(drdp!H155+drdp!Q155)*'DEC-U'!$D155)</f>
        <v>0</v>
      </c>
      <c r="F155" s="20">
        <f>Model!$W$21*((drdp!C155+drdp!L155)*'DEC-U'!$B155+(drdp!F155+drdp!O155)*'DEC-U'!$C155+(drdp!I155+drdp!R155)*'DEC-U'!$D155)</f>
        <v>0</v>
      </c>
      <c r="G155" s="20">
        <f>Model!$W$21*((drdp!D155+drdp!M155)*'DEC-U'!$B155+(drdp!G155+drdp!P155)*'DEC-U'!$C155+(drdp!J155+drdp!S155)*'DEC-U'!$D155)</f>
        <v>0</v>
      </c>
      <c r="H155" s="18">
        <f>Model!$W$21*((drdp!B155)*'DEC-U'!$B155+(drdp!E155)*'DEC-U'!$C155+(drdp!H155)*'DEC-U'!$D155)</f>
        <v>0</v>
      </c>
      <c r="I155" s="18">
        <f>Model!$W$21*((drdp!C155)*'DEC-U'!$B155+(drdp!F155)*'DEC-U'!$C155+(drdp!I155)*'DEC-U'!$D155)</f>
        <v>0</v>
      </c>
      <c r="J155" s="18">
        <f>Model!$W$21*((drdp!D155)*'DEC-U'!$B155+(drdp!G155)*'DEC-U'!$C155+(drdp!J155)*'DEC-U'!$D155)</f>
        <v>0</v>
      </c>
      <c r="K155" s="21">
        <f>SUM(E$3:E154)+H155</f>
        <v>1.0172230157978992</v>
      </c>
      <c r="L155" s="21">
        <f>SUM(F$3:F154)+I155</f>
        <v>7.1665507606876853</v>
      </c>
      <c r="M155" s="21">
        <f>SUM(G$3:G154)+J155</f>
        <v>0</v>
      </c>
      <c r="N155" s="21"/>
      <c r="O155" s="21"/>
      <c r="P155" s="21"/>
      <c r="Q155" s="19">
        <f t="shared" si="13"/>
        <v>1.0347426638689732</v>
      </c>
      <c r="R155" s="19">
        <f t="shared" si="14"/>
        <v>51.359449805513243</v>
      </c>
      <c r="S155" s="19">
        <f t="shared" si="15"/>
        <v>0</v>
      </c>
      <c r="T155" s="19">
        <f t="shared" si="16"/>
        <v>7.2899803776554561</v>
      </c>
      <c r="U155" s="19">
        <f t="shared" si="17"/>
        <v>0</v>
      </c>
      <c r="V155" s="19">
        <f t="shared" si="18"/>
        <v>0</v>
      </c>
    </row>
    <row r="156" spans="1:22" x14ac:dyDescent="0.25">
      <c r="A156" s="26">
        <f>Wellpath!E156</f>
        <v>0</v>
      </c>
      <c r="B156" s="22">
        <v>0</v>
      </c>
      <c r="C156" s="22">
        <v>0</v>
      </c>
      <c r="D156" s="22">
        <v>1</v>
      </c>
      <c r="E156" s="20">
        <f>Model!$W$21*((drdp!B156+drdp!K156)*'DEC-U'!$B156+(drdp!E156+drdp!N156)*'DEC-U'!$C156+(drdp!H156+drdp!Q156)*'DEC-U'!$D156)</f>
        <v>0</v>
      </c>
      <c r="F156" s="20">
        <f>Model!$W$21*((drdp!C156+drdp!L156)*'DEC-U'!$B156+(drdp!F156+drdp!O156)*'DEC-U'!$C156+(drdp!I156+drdp!R156)*'DEC-U'!$D156)</f>
        <v>0</v>
      </c>
      <c r="G156" s="20">
        <f>Model!$W$21*((drdp!D156+drdp!M156)*'DEC-U'!$B156+(drdp!G156+drdp!P156)*'DEC-U'!$C156+(drdp!J156+drdp!S156)*'DEC-U'!$D156)</f>
        <v>0</v>
      </c>
      <c r="H156" s="18">
        <f>Model!$W$21*((drdp!B156)*'DEC-U'!$B156+(drdp!E156)*'DEC-U'!$C156+(drdp!H156)*'DEC-U'!$D156)</f>
        <v>0</v>
      </c>
      <c r="I156" s="18">
        <f>Model!$W$21*((drdp!C156)*'DEC-U'!$B156+(drdp!F156)*'DEC-U'!$C156+(drdp!I156)*'DEC-U'!$D156)</f>
        <v>0</v>
      </c>
      <c r="J156" s="18">
        <f>Model!$W$21*((drdp!D156)*'DEC-U'!$B156+(drdp!G156)*'DEC-U'!$C156+(drdp!J156)*'DEC-U'!$D156)</f>
        <v>0</v>
      </c>
      <c r="K156" s="21">
        <f>SUM(E$3:E155)+H156</f>
        <v>1.0172230157978992</v>
      </c>
      <c r="L156" s="21">
        <f>SUM(F$3:F155)+I156</f>
        <v>7.1665507606876853</v>
      </c>
      <c r="M156" s="21">
        <f>SUM(G$3:G155)+J156</f>
        <v>0</v>
      </c>
      <c r="N156" s="21"/>
      <c r="O156" s="21"/>
      <c r="P156" s="21"/>
      <c r="Q156" s="19">
        <f t="shared" si="13"/>
        <v>1.0347426638689732</v>
      </c>
      <c r="R156" s="19">
        <f t="shared" si="14"/>
        <v>51.359449805513243</v>
      </c>
      <c r="S156" s="19">
        <f t="shared" si="15"/>
        <v>0</v>
      </c>
      <c r="T156" s="19">
        <f t="shared" si="16"/>
        <v>7.2899803776554561</v>
      </c>
      <c r="U156" s="19">
        <f t="shared" si="17"/>
        <v>0</v>
      </c>
      <c r="V156" s="19">
        <f t="shared" si="18"/>
        <v>0</v>
      </c>
    </row>
    <row r="157" spans="1:22" x14ac:dyDescent="0.25">
      <c r="A157" s="26">
        <f>Wellpath!E157</f>
        <v>0</v>
      </c>
      <c r="B157" s="22">
        <v>0</v>
      </c>
      <c r="C157" s="22">
        <v>0</v>
      </c>
      <c r="D157" s="22">
        <v>1</v>
      </c>
      <c r="E157" s="20">
        <f>Model!$W$21*((drdp!B157+drdp!K157)*'DEC-U'!$B157+(drdp!E157+drdp!N157)*'DEC-U'!$C157+(drdp!H157+drdp!Q157)*'DEC-U'!$D157)</f>
        <v>0</v>
      </c>
      <c r="F157" s="20">
        <f>Model!$W$21*((drdp!C157+drdp!L157)*'DEC-U'!$B157+(drdp!F157+drdp!O157)*'DEC-U'!$C157+(drdp!I157+drdp!R157)*'DEC-U'!$D157)</f>
        <v>0</v>
      </c>
      <c r="G157" s="20">
        <f>Model!$W$21*((drdp!D157+drdp!M157)*'DEC-U'!$B157+(drdp!G157+drdp!P157)*'DEC-U'!$C157+(drdp!J157+drdp!S157)*'DEC-U'!$D157)</f>
        <v>0</v>
      </c>
      <c r="H157" s="18">
        <f>Model!$W$21*((drdp!B157)*'DEC-U'!$B157+(drdp!E157)*'DEC-U'!$C157+(drdp!H157)*'DEC-U'!$D157)</f>
        <v>0</v>
      </c>
      <c r="I157" s="18">
        <f>Model!$W$21*((drdp!C157)*'DEC-U'!$B157+(drdp!F157)*'DEC-U'!$C157+(drdp!I157)*'DEC-U'!$D157)</f>
        <v>0</v>
      </c>
      <c r="J157" s="18">
        <f>Model!$W$21*((drdp!D157)*'DEC-U'!$B157+(drdp!G157)*'DEC-U'!$C157+(drdp!J157)*'DEC-U'!$D157)</f>
        <v>0</v>
      </c>
      <c r="K157" s="21">
        <f>SUM(E$3:E156)+H157</f>
        <v>1.0172230157978992</v>
      </c>
      <c r="L157" s="21">
        <f>SUM(F$3:F156)+I157</f>
        <v>7.1665507606876853</v>
      </c>
      <c r="M157" s="21">
        <f>SUM(G$3:G156)+J157</f>
        <v>0</v>
      </c>
      <c r="N157" s="21"/>
      <c r="O157" s="21"/>
      <c r="P157" s="21"/>
      <c r="Q157" s="19">
        <f t="shared" si="13"/>
        <v>1.0347426638689732</v>
      </c>
      <c r="R157" s="19">
        <f t="shared" si="14"/>
        <v>51.359449805513243</v>
      </c>
      <c r="S157" s="19">
        <f t="shared" si="15"/>
        <v>0</v>
      </c>
      <c r="T157" s="19">
        <f t="shared" si="16"/>
        <v>7.2899803776554561</v>
      </c>
      <c r="U157" s="19">
        <f t="shared" si="17"/>
        <v>0</v>
      </c>
      <c r="V157" s="19">
        <f t="shared" si="18"/>
        <v>0</v>
      </c>
    </row>
    <row r="158" spans="1:22" x14ac:dyDescent="0.25">
      <c r="A158" s="26">
        <f>Wellpath!E158</f>
        <v>0</v>
      </c>
      <c r="B158" s="22">
        <v>0</v>
      </c>
      <c r="C158" s="22">
        <v>0</v>
      </c>
      <c r="D158" s="22">
        <v>1</v>
      </c>
      <c r="E158" s="20">
        <f>Model!$W$21*((drdp!B158+drdp!K158)*'DEC-U'!$B158+(drdp!E158+drdp!N158)*'DEC-U'!$C158+(drdp!H158+drdp!Q158)*'DEC-U'!$D158)</f>
        <v>0</v>
      </c>
      <c r="F158" s="20">
        <f>Model!$W$21*((drdp!C158+drdp!L158)*'DEC-U'!$B158+(drdp!F158+drdp!O158)*'DEC-U'!$C158+(drdp!I158+drdp!R158)*'DEC-U'!$D158)</f>
        <v>0</v>
      </c>
      <c r="G158" s="20">
        <f>Model!$W$21*((drdp!D158+drdp!M158)*'DEC-U'!$B158+(drdp!G158+drdp!P158)*'DEC-U'!$C158+(drdp!J158+drdp!S158)*'DEC-U'!$D158)</f>
        <v>0</v>
      </c>
      <c r="H158" s="18">
        <f>Model!$W$21*((drdp!B158)*'DEC-U'!$B158+(drdp!E158)*'DEC-U'!$C158+(drdp!H158)*'DEC-U'!$D158)</f>
        <v>0</v>
      </c>
      <c r="I158" s="18">
        <f>Model!$W$21*((drdp!C158)*'DEC-U'!$B158+(drdp!F158)*'DEC-U'!$C158+(drdp!I158)*'DEC-U'!$D158)</f>
        <v>0</v>
      </c>
      <c r="J158" s="18">
        <f>Model!$W$21*((drdp!D158)*'DEC-U'!$B158+(drdp!G158)*'DEC-U'!$C158+(drdp!J158)*'DEC-U'!$D158)</f>
        <v>0</v>
      </c>
      <c r="K158" s="21">
        <f>SUM(E$3:E157)+H158</f>
        <v>1.0172230157978992</v>
      </c>
      <c r="L158" s="21">
        <f>SUM(F$3:F157)+I158</f>
        <v>7.1665507606876853</v>
      </c>
      <c r="M158" s="21">
        <f>SUM(G$3:G157)+J158</f>
        <v>0</v>
      </c>
      <c r="N158" s="21"/>
      <c r="O158" s="21"/>
      <c r="P158" s="21"/>
      <c r="Q158" s="19">
        <f t="shared" si="13"/>
        <v>1.0347426638689732</v>
      </c>
      <c r="R158" s="19">
        <f t="shared" si="14"/>
        <v>51.359449805513243</v>
      </c>
      <c r="S158" s="19">
        <f t="shared" si="15"/>
        <v>0</v>
      </c>
      <c r="T158" s="19">
        <f t="shared" si="16"/>
        <v>7.2899803776554561</v>
      </c>
      <c r="U158" s="19">
        <f t="shared" si="17"/>
        <v>0</v>
      </c>
      <c r="V158" s="19">
        <f t="shared" si="18"/>
        <v>0</v>
      </c>
    </row>
    <row r="159" spans="1:22" x14ac:dyDescent="0.25">
      <c r="A159" s="26">
        <f>Wellpath!E159</f>
        <v>0</v>
      </c>
      <c r="B159" s="22">
        <v>0</v>
      </c>
      <c r="C159" s="22">
        <v>0</v>
      </c>
      <c r="D159" s="22">
        <v>1</v>
      </c>
      <c r="E159" s="20">
        <f>Model!$W$21*((drdp!B159+drdp!K159)*'DEC-U'!$B159+(drdp!E159+drdp!N159)*'DEC-U'!$C159+(drdp!H159+drdp!Q159)*'DEC-U'!$D159)</f>
        <v>0</v>
      </c>
      <c r="F159" s="20">
        <f>Model!$W$21*((drdp!C159+drdp!L159)*'DEC-U'!$B159+(drdp!F159+drdp!O159)*'DEC-U'!$C159+(drdp!I159+drdp!R159)*'DEC-U'!$D159)</f>
        <v>0</v>
      </c>
      <c r="G159" s="20">
        <f>Model!$W$21*((drdp!D159+drdp!M159)*'DEC-U'!$B159+(drdp!G159+drdp!P159)*'DEC-U'!$C159+(drdp!J159+drdp!S159)*'DEC-U'!$D159)</f>
        <v>0</v>
      </c>
      <c r="H159" s="18">
        <f>Model!$W$21*((drdp!B159)*'DEC-U'!$B159+(drdp!E159)*'DEC-U'!$C159+(drdp!H159)*'DEC-U'!$D159)</f>
        <v>0</v>
      </c>
      <c r="I159" s="18">
        <f>Model!$W$21*((drdp!C159)*'DEC-U'!$B159+(drdp!F159)*'DEC-U'!$C159+(drdp!I159)*'DEC-U'!$D159)</f>
        <v>0</v>
      </c>
      <c r="J159" s="18">
        <f>Model!$W$21*((drdp!D159)*'DEC-U'!$B159+(drdp!G159)*'DEC-U'!$C159+(drdp!J159)*'DEC-U'!$D159)</f>
        <v>0</v>
      </c>
      <c r="K159" s="21">
        <f>SUM(E$3:E158)+H159</f>
        <v>1.0172230157978992</v>
      </c>
      <c r="L159" s="21">
        <f>SUM(F$3:F158)+I159</f>
        <v>7.1665507606876853</v>
      </c>
      <c r="M159" s="21">
        <f>SUM(G$3:G158)+J159</f>
        <v>0</v>
      </c>
      <c r="N159" s="21"/>
      <c r="O159" s="21"/>
      <c r="P159" s="21"/>
      <c r="Q159" s="19">
        <f t="shared" si="13"/>
        <v>1.0347426638689732</v>
      </c>
      <c r="R159" s="19">
        <f t="shared" si="14"/>
        <v>51.359449805513243</v>
      </c>
      <c r="S159" s="19">
        <f t="shared" si="15"/>
        <v>0</v>
      </c>
      <c r="T159" s="19">
        <f t="shared" si="16"/>
        <v>7.2899803776554561</v>
      </c>
      <c r="U159" s="19">
        <f t="shared" si="17"/>
        <v>0</v>
      </c>
      <c r="V159" s="19">
        <f t="shared" si="18"/>
        <v>0</v>
      </c>
    </row>
    <row r="160" spans="1:22" x14ac:dyDescent="0.25">
      <c r="A160" s="26">
        <f>Wellpath!E160</f>
        <v>0</v>
      </c>
      <c r="B160" s="22">
        <v>0</v>
      </c>
      <c r="C160" s="22">
        <v>0</v>
      </c>
      <c r="D160" s="22">
        <v>1</v>
      </c>
      <c r="E160" s="20">
        <f>Model!$W$21*((drdp!B160+drdp!K160)*'DEC-U'!$B160+(drdp!E160+drdp!N160)*'DEC-U'!$C160+(drdp!H160+drdp!Q160)*'DEC-U'!$D160)</f>
        <v>0</v>
      </c>
      <c r="F160" s="20">
        <f>Model!$W$21*((drdp!C160+drdp!L160)*'DEC-U'!$B160+(drdp!F160+drdp!O160)*'DEC-U'!$C160+(drdp!I160+drdp!R160)*'DEC-U'!$D160)</f>
        <v>0</v>
      </c>
      <c r="G160" s="20">
        <f>Model!$W$21*((drdp!D160+drdp!M160)*'DEC-U'!$B160+(drdp!G160+drdp!P160)*'DEC-U'!$C160+(drdp!J160+drdp!S160)*'DEC-U'!$D160)</f>
        <v>0</v>
      </c>
      <c r="H160" s="18">
        <f>Model!$W$21*((drdp!B160)*'DEC-U'!$B160+(drdp!E160)*'DEC-U'!$C160+(drdp!H160)*'DEC-U'!$D160)</f>
        <v>0</v>
      </c>
      <c r="I160" s="18">
        <f>Model!$W$21*((drdp!C160)*'DEC-U'!$B160+(drdp!F160)*'DEC-U'!$C160+(drdp!I160)*'DEC-U'!$D160)</f>
        <v>0</v>
      </c>
      <c r="J160" s="18">
        <f>Model!$W$21*((drdp!D160)*'DEC-U'!$B160+(drdp!G160)*'DEC-U'!$C160+(drdp!J160)*'DEC-U'!$D160)</f>
        <v>0</v>
      </c>
      <c r="K160" s="21">
        <f>SUM(E$3:E159)+H160</f>
        <v>1.0172230157978992</v>
      </c>
      <c r="L160" s="21">
        <f>SUM(F$3:F159)+I160</f>
        <v>7.1665507606876853</v>
      </c>
      <c r="M160" s="21">
        <f>SUM(G$3:G159)+J160</f>
        <v>0</v>
      </c>
      <c r="N160" s="21"/>
      <c r="O160" s="21"/>
      <c r="P160" s="21"/>
      <c r="Q160" s="19">
        <f t="shared" si="13"/>
        <v>1.0347426638689732</v>
      </c>
      <c r="R160" s="19">
        <f t="shared" si="14"/>
        <v>51.359449805513243</v>
      </c>
      <c r="S160" s="19">
        <f t="shared" si="15"/>
        <v>0</v>
      </c>
      <c r="T160" s="19">
        <f t="shared" si="16"/>
        <v>7.2899803776554561</v>
      </c>
      <c r="U160" s="19">
        <f t="shared" si="17"/>
        <v>0</v>
      </c>
      <c r="V160" s="19">
        <f t="shared" si="18"/>
        <v>0</v>
      </c>
    </row>
    <row r="161" spans="1:23" x14ac:dyDescent="0.25">
      <c r="A161" s="26">
        <f>Wellpath!E161</f>
        <v>0</v>
      </c>
      <c r="B161" s="22">
        <v>0</v>
      </c>
      <c r="C161" s="22">
        <v>0</v>
      </c>
      <c r="D161" s="22">
        <v>1</v>
      </c>
      <c r="E161" s="20">
        <f>Model!$W$21*((drdp!B161+drdp!K161)*'DEC-U'!$B161+(drdp!E161+drdp!N161)*'DEC-U'!$C161+(drdp!H161+drdp!Q161)*'DEC-U'!$D161)</f>
        <v>0</v>
      </c>
      <c r="F161" s="20">
        <f>Model!$W$21*((drdp!C161+drdp!L161)*'DEC-U'!$B161+(drdp!F161+drdp!O161)*'DEC-U'!$C161+(drdp!I161+drdp!R161)*'DEC-U'!$D161)</f>
        <v>0</v>
      </c>
      <c r="G161" s="20">
        <f>Model!$W$21*((drdp!D161+drdp!M161)*'DEC-U'!$B161+(drdp!G161+drdp!P161)*'DEC-U'!$C161+(drdp!J161+drdp!S161)*'DEC-U'!$D161)</f>
        <v>0</v>
      </c>
      <c r="H161" s="18">
        <f>Model!$W$21*((drdp!B161)*'DEC-U'!$B161+(drdp!E161)*'DEC-U'!$C161+(drdp!H161)*'DEC-U'!$D161)</f>
        <v>0</v>
      </c>
      <c r="I161" s="18">
        <f>Model!$W$21*((drdp!C161)*'DEC-U'!$B161+(drdp!F161)*'DEC-U'!$C161+(drdp!I161)*'DEC-U'!$D161)</f>
        <v>0</v>
      </c>
      <c r="J161" s="18">
        <f>Model!$W$21*((drdp!D161)*'DEC-U'!$B161+(drdp!G161)*'DEC-U'!$C161+(drdp!J161)*'DEC-U'!$D161)</f>
        <v>0</v>
      </c>
      <c r="K161" s="21">
        <f>SUM(E$3:E160)+H161</f>
        <v>1.0172230157978992</v>
      </c>
      <c r="L161" s="21">
        <f>SUM(F$3:F160)+I161</f>
        <v>7.1665507606876853</v>
      </c>
      <c r="M161" s="21">
        <f>SUM(G$3:G160)+J161</f>
        <v>0</v>
      </c>
      <c r="N161" s="21"/>
      <c r="O161" s="21"/>
      <c r="P161" s="21"/>
      <c r="Q161" s="19">
        <f t="shared" si="13"/>
        <v>1.0347426638689732</v>
      </c>
      <c r="R161" s="19">
        <f t="shared" si="14"/>
        <v>51.359449805513243</v>
      </c>
      <c r="S161" s="19">
        <f t="shared" si="15"/>
        <v>0</v>
      </c>
      <c r="T161" s="19">
        <f t="shared" si="16"/>
        <v>7.2899803776554561</v>
      </c>
      <c r="U161" s="19">
        <f t="shared" si="17"/>
        <v>0</v>
      </c>
      <c r="V161" s="19">
        <f t="shared" si="18"/>
        <v>0</v>
      </c>
    </row>
    <row r="162" spans="1:23" x14ac:dyDescent="0.25">
      <c r="A162" s="26">
        <f>Wellpath!E162</f>
        <v>0</v>
      </c>
      <c r="B162" s="22">
        <v>0</v>
      </c>
      <c r="C162" s="22">
        <v>0</v>
      </c>
      <c r="D162" s="22">
        <v>1</v>
      </c>
      <c r="E162" s="20">
        <f>Model!$W$21*((drdp!B162+drdp!K162)*'DEC-U'!$B162+(drdp!E162+drdp!N162)*'DEC-U'!$C162+(drdp!H162+drdp!Q162)*'DEC-U'!$D162)</f>
        <v>0</v>
      </c>
      <c r="F162" s="20">
        <f>Model!$W$21*((drdp!C162+drdp!L162)*'DEC-U'!$B162+(drdp!F162+drdp!O162)*'DEC-U'!$C162+(drdp!I162+drdp!R162)*'DEC-U'!$D162)</f>
        <v>0</v>
      </c>
      <c r="G162" s="20">
        <f>Model!$W$21*((drdp!D162+drdp!M162)*'DEC-U'!$B162+(drdp!G162+drdp!P162)*'DEC-U'!$C162+(drdp!J162+drdp!S162)*'DEC-U'!$D162)</f>
        <v>0</v>
      </c>
      <c r="H162" s="18">
        <f>Model!$W$21*((drdp!B162)*'DEC-U'!$B162+(drdp!E162)*'DEC-U'!$C162+(drdp!H162)*'DEC-U'!$D162)</f>
        <v>0</v>
      </c>
      <c r="I162" s="18">
        <f>Model!$W$21*((drdp!C162)*'DEC-U'!$B162+(drdp!F162)*'DEC-U'!$C162+(drdp!I162)*'DEC-U'!$D162)</f>
        <v>0</v>
      </c>
      <c r="J162" s="18">
        <f>Model!$W$21*((drdp!D162)*'DEC-U'!$B162+(drdp!G162)*'DEC-U'!$C162+(drdp!J162)*'DEC-U'!$D162)</f>
        <v>0</v>
      </c>
      <c r="K162" s="21">
        <f>SUM(E$3:E161)+H162</f>
        <v>1.0172230157978992</v>
      </c>
      <c r="L162" s="21">
        <f>SUM(F$3:F161)+I162</f>
        <v>7.1665507606876853</v>
      </c>
      <c r="M162" s="21">
        <f>SUM(G$3:G161)+J162</f>
        <v>0</v>
      </c>
      <c r="N162" s="21"/>
      <c r="O162" s="21"/>
      <c r="P162" s="21"/>
      <c r="Q162" s="19">
        <f t="shared" si="13"/>
        <v>1.0347426638689732</v>
      </c>
      <c r="R162" s="19">
        <f t="shared" si="14"/>
        <v>51.359449805513243</v>
      </c>
      <c r="S162" s="19">
        <f t="shared" si="15"/>
        <v>0</v>
      </c>
      <c r="T162" s="19">
        <f t="shared" si="16"/>
        <v>7.2899803776554561</v>
      </c>
      <c r="U162" s="19">
        <f t="shared" si="17"/>
        <v>0</v>
      </c>
      <c r="V162" s="19">
        <f t="shared" si="18"/>
        <v>0</v>
      </c>
    </row>
    <row r="163" spans="1:23" x14ac:dyDescent="0.25">
      <c r="A163" s="26">
        <f>Wellpath!E163</f>
        <v>0</v>
      </c>
      <c r="B163" s="22">
        <v>0</v>
      </c>
      <c r="C163" s="22">
        <v>0</v>
      </c>
      <c r="D163" s="22">
        <v>1</v>
      </c>
      <c r="E163" s="20">
        <f>Model!$W$21*((drdp!B163+drdp!K163)*'DEC-U'!$B163+(drdp!E163+drdp!N163)*'DEC-U'!$C163+(drdp!H163+drdp!Q163)*'DEC-U'!$D163)</f>
        <v>0</v>
      </c>
      <c r="F163" s="20">
        <f>Model!$W$21*((drdp!C163+drdp!L163)*'DEC-U'!$B163+(drdp!F163+drdp!O163)*'DEC-U'!$C163+(drdp!I163+drdp!R163)*'DEC-U'!$D163)</f>
        <v>0</v>
      </c>
      <c r="G163" s="20">
        <f>Model!$W$21*((drdp!D163+drdp!M163)*'DEC-U'!$B163+(drdp!G163+drdp!P163)*'DEC-U'!$C163+(drdp!J163+drdp!S163)*'DEC-U'!$D163)</f>
        <v>0</v>
      </c>
      <c r="H163" s="18">
        <f>Model!$W$21*((drdp!B163)*'DEC-U'!$B163+(drdp!E163)*'DEC-U'!$C163+(drdp!H163)*'DEC-U'!$D163)</f>
        <v>0</v>
      </c>
      <c r="I163" s="18">
        <f>Model!$W$21*((drdp!C163)*'DEC-U'!$B163+(drdp!F163)*'DEC-U'!$C163+(drdp!I163)*'DEC-U'!$D163)</f>
        <v>0</v>
      </c>
      <c r="J163" s="18">
        <f>Model!$W$21*((drdp!D163)*'DEC-U'!$B163+(drdp!G163)*'DEC-U'!$C163+(drdp!J163)*'DEC-U'!$D163)</f>
        <v>0</v>
      </c>
      <c r="K163" s="21">
        <f>SUM(E$3:E162)+H163</f>
        <v>1.0172230157978992</v>
      </c>
      <c r="L163" s="21">
        <f>SUM(F$3:F162)+I163</f>
        <v>7.1665507606876853</v>
      </c>
      <c r="M163" s="21">
        <f>SUM(G$3:G162)+J163</f>
        <v>0</v>
      </c>
      <c r="N163" s="21"/>
      <c r="O163" s="21"/>
      <c r="P163" s="21"/>
      <c r="Q163" s="19">
        <f t="shared" si="13"/>
        <v>1.0347426638689732</v>
      </c>
      <c r="R163" s="19">
        <f t="shared" si="14"/>
        <v>51.359449805513243</v>
      </c>
      <c r="S163" s="19">
        <f t="shared" si="15"/>
        <v>0</v>
      </c>
      <c r="T163" s="19">
        <f t="shared" si="16"/>
        <v>7.2899803776554561</v>
      </c>
      <c r="U163" s="19">
        <f t="shared" si="17"/>
        <v>0</v>
      </c>
      <c r="V163" s="19">
        <f t="shared" si="18"/>
        <v>0</v>
      </c>
    </row>
    <row r="164" spans="1:23" x14ac:dyDescent="0.25">
      <c r="A164" s="26">
        <f>Wellpath!E164</f>
        <v>0</v>
      </c>
      <c r="B164" s="22">
        <v>0</v>
      </c>
      <c r="C164" s="22">
        <v>0</v>
      </c>
      <c r="D164" s="22">
        <v>1</v>
      </c>
      <c r="E164" s="20">
        <f>Model!$W$21*((drdp!B164+drdp!K164)*'DEC-U'!$B164+(drdp!E164+drdp!N164)*'DEC-U'!$C164+(drdp!H164+drdp!Q164)*'DEC-U'!$D164)</f>
        <v>0</v>
      </c>
      <c r="F164" s="20">
        <f>Model!$W$21*((drdp!C164+drdp!L164)*'DEC-U'!$B164+(drdp!F164+drdp!O164)*'DEC-U'!$C164+(drdp!I164+drdp!R164)*'DEC-U'!$D164)</f>
        <v>0</v>
      </c>
      <c r="G164" s="20">
        <f>Model!$W$21*((drdp!D164+drdp!M164)*'DEC-U'!$B164+(drdp!G164+drdp!P164)*'DEC-U'!$C164+(drdp!J164+drdp!S164)*'DEC-U'!$D164)</f>
        <v>0</v>
      </c>
      <c r="H164" s="18">
        <f>Model!$W$21*((drdp!B164)*'DEC-U'!$B164+(drdp!E164)*'DEC-U'!$C164+(drdp!H164)*'DEC-U'!$D164)</f>
        <v>0</v>
      </c>
      <c r="I164" s="18">
        <f>Model!$W$21*((drdp!C164)*'DEC-U'!$B164+(drdp!F164)*'DEC-U'!$C164+(drdp!I164)*'DEC-U'!$D164)</f>
        <v>0</v>
      </c>
      <c r="J164" s="18">
        <f>Model!$W$21*((drdp!D164)*'DEC-U'!$B164+(drdp!G164)*'DEC-U'!$C164+(drdp!J164)*'DEC-U'!$D164)</f>
        <v>0</v>
      </c>
      <c r="K164" s="21">
        <f>SUM(E$3:E163)+H164</f>
        <v>1.0172230157978992</v>
      </c>
      <c r="L164" s="21">
        <f>SUM(F$3:F163)+I164</f>
        <v>7.1665507606876853</v>
      </c>
      <c r="M164" s="21">
        <f>SUM(G$3:G163)+J164</f>
        <v>0</v>
      </c>
      <c r="N164" s="21"/>
      <c r="O164" s="21"/>
      <c r="P164" s="21"/>
      <c r="Q164" s="19">
        <f t="shared" si="13"/>
        <v>1.0347426638689732</v>
      </c>
      <c r="R164" s="19">
        <f t="shared" si="14"/>
        <v>51.359449805513243</v>
      </c>
      <c r="S164" s="19">
        <f t="shared" si="15"/>
        <v>0</v>
      </c>
      <c r="T164" s="19">
        <f t="shared" si="16"/>
        <v>7.2899803776554561</v>
      </c>
      <c r="U164" s="19">
        <f t="shared" si="17"/>
        <v>0</v>
      </c>
      <c r="V164" s="19">
        <f t="shared" si="18"/>
        <v>0</v>
      </c>
    </row>
    <row r="165" spans="1:23" x14ac:dyDescent="0.25">
      <c r="A165" s="26">
        <f>Wellpath!E165</f>
        <v>0</v>
      </c>
      <c r="B165" s="22">
        <v>0</v>
      </c>
      <c r="C165" s="22">
        <v>0</v>
      </c>
      <c r="D165" s="22">
        <v>1</v>
      </c>
      <c r="E165" s="20">
        <f>Model!$W$21*((drdp!B165+drdp!K165)*'DEC-U'!$B165+(drdp!E165+drdp!N165)*'DEC-U'!$C165+(drdp!H165+drdp!Q165)*'DEC-U'!$D165)</f>
        <v>0</v>
      </c>
      <c r="F165" s="20">
        <f>Model!$W$21*((drdp!C165+drdp!L165)*'DEC-U'!$B165+(drdp!F165+drdp!O165)*'DEC-U'!$C165+(drdp!I165+drdp!R165)*'DEC-U'!$D165)</f>
        <v>0</v>
      </c>
      <c r="G165" s="20">
        <f>Model!$W$21*((drdp!D165+drdp!M165)*'DEC-U'!$B165+(drdp!G165+drdp!P165)*'DEC-U'!$C165+(drdp!J165+drdp!S165)*'DEC-U'!$D165)</f>
        <v>0</v>
      </c>
      <c r="H165" s="18">
        <f>Model!$W$21*((drdp!B165)*'DEC-U'!$B165+(drdp!E165)*'DEC-U'!$C165+(drdp!H165)*'DEC-U'!$D165)</f>
        <v>0</v>
      </c>
      <c r="I165" s="18">
        <f>Model!$W$21*((drdp!C165)*'DEC-U'!$B165+(drdp!F165)*'DEC-U'!$C165+(drdp!I165)*'DEC-U'!$D165)</f>
        <v>0</v>
      </c>
      <c r="J165" s="18">
        <f>Model!$W$21*((drdp!D165)*'DEC-U'!$B165+(drdp!G165)*'DEC-U'!$C165+(drdp!J165)*'DEC-U'!$D165)</f>
        <v>0</v>
      </c>
      <c r="K165" s="21">
        <f>SUM(E$3:E164)+H165</f>
        <v>1.0172230157978992</v>
      </c>
      <c r="L165" s="21">
        <f>SUM(F$3:F164)+I165</f>
        <v>7.1665507606876853</v>
      </c>
      <c r="M165" s="21">
        <f>SUM(G$3:G164)+J165</f>
        <v>0</v>
      </c>
      <c r="N165" s="21"/>
      <c r="O165" s="21"/>
      <c r="P165" s="21"/>
      <c r="Q165" s="19">
        <f t="shared" si="13"/>
        <v>1.0347426638689732</v>
      </c>
      <c r="R165" s="19">
        <f t="shared" si="14"/>
        <v>51.359449805513243</v>
      </c>
      <c r="S165" s="19">
        <f t="shared" si="15"/>
        <v>0</v>
      </c>
      <c r="T165" s="19">
        <f t="shared" si="16"/>
        <v>7.2899803776554561</v>
      </c>
      <c r="U165" s="19">
        <f t="shared" si="17"/>
        <v>0</v>
      </c>
      <c r="V165" s="19">
        <f t="shared" si="18"/>
        <v>0</v>
      </c>
    </row>
    <row r="166" spans="1:23" x14ac:dyDescent="0.25">
      <c r="A166" s="26">
        <f>Wellpath!E166</f>
        <v>0</v>
      </c>
      <c r="B166" s="22">
        <v>0</v>
      </c>
      <c r="C166" s="22">
        <v>0</v>
      </c>
      <c r="D166" s="22">
        <v>1</v>
      </c>
      <c r="E166" s="20">
        <f>Model!$W$21*((drdp!B166+drdp!K166)*'DEC-U'!$B166+(drdp!E166+drdp!N166)*'DEC-U'!$C166+(drdp!H166+drdp!Q166)*'DEC-U'!$D166)</f>
        <v>0</v>
      </c>
      <c r="F166" s="20">
        <f>Model!$W$21*((drdp!C166+drdp!L166)*'DEC-U'!$B166+(drdp!F166+drdp!O166)*'DEC-U'!$C166+(drdp!I166+drdp!R166)*'DEC-U'!$D166)</f>
        <v>0</v>
      </c>
      <c r="G166" s="20">
        <f>Model!$W$21*((drdp!D166+drdp!M166)*'DEC-U'!$B166+(drdp!G166+drdp!P166)*'DEC-U'!$C166+(drdp!J166+drdp!S166)*'DEC-U'!$D166)</f>
        <v>0</v>
      </c>
      <c r="H166" s="18">
        <f>Model!$W$21*((drdp!B166)*'DEC-U'!$B166+(drdp!E166)*'DEC-U'!$C166+(drdp!H166)*'DEC-U'!$D166)</f>
        <v>0</v>
      </c>
      <c r="I166" s="18">
        <f>Model!$W$21*((drdp!C166)*'DEC-U'!$B166+(drdp!F166)*'DEC-U'!$C166+(drdp!I166)*'DEC-U'!$D166)</f>
        <v>0</v>
      </c>
      <c r="J166" s="18">
        <f>Model!$W$21*((drdp!D166)*'DEC-U'!$B166+(drdp!G166)*'DEC-U'!$C166+(drdp!J166)*'DEC-U'!$D166)</f>
        <v>0</v>
      </c>
      <c r="K166" s="21">
        <f>SUM(E$3:E165)+H166</f>
        <v>1.0172230157978992</v>
      </c>
      <c r="L166" s="21">
        <f>SUM(F$3:F165)+I166</f>
        <v>7.1665507606876853</v>
      </c>
      <c r="M166" s="21">
        <f>SUM(G$3:G165)+J166</f>
        <v>0</v>
      </c>
      <c r="N166" s="21"/>
      <c r="O166" s="21"/>
      <c r="P166" s="21"/>
      <c r="Q166" s="19">
        <f t="shared" si="13"/>
        <v>1.0347426638689732</v>
      </c>
      <c r="R166" s="19">
        <f t="shared" si="14"/>
        <v>51.359449805513243</v>
      </c>
      <c r="S166" s="19">
        <f t="shared" si="15"/>
        <v>0</v>
      </c>
      <c r="T166" s="19">
        <f t="shared" si="16"/>
        <v>7.2899803776554561</v>
      </c>
      <c r="U166" s="19">
        <f t="shared" si="17"/>
        <v>0</v>
      </c>
      <c r="V166" s="19">
        <f t="shared" si="18"/>
        <v>0</v>
      </c>
    </row>
    <row r="167" spans="1:23" x14ac:dyDescent="0.25">
      <c r="A167" s="26">
        <f>Wellpath!E167</f>
        <v>0</v>
      </c>
      <c r="B167" s="22">
        <v>0</v>
      </c>
      <c r="C167" s="22">
        <v>0</v>
      </c>
      <c r="D167" s="22">
        <v>1</v>
      </c>
      <c r="E167" s="20">
        <f>Model!$W$21*((drdp!B167+drdp!K167)*'DEC-U'!$B167+(drdp!E167+drdp!N167)*'DEC-U'!$C167+(drdp!H167+drdp!Q167)*'DEC-U'!$D167)</f>
        <v>0</v>
      </c>
      <c r="F167" s="20">
        <f>Model!$W$21*((drdp!C167+drdp!L167)*'DEC-U'!$B167+(drdp!F167+drdp!O167)*'DEC-U'!$C167+(drdp!I167+drdp!R167)*'DEC-U'!$D167)</f>
        <v>0</v>
      </c>
      <c r="G167" s="20">
        <f>Model!$W$21*((drdp!D167+drdp!M167)*'DEC-U'!$B167+(drdp!G167+drdp!P167)*'DEC-U'!$C167+(drdp!J167+drdp!S167)*'DEC-U'!$D167)</f>
        <v>0</v>
      </c>
      <c r="H167" s="18">
        <f>Model!$W$21*((drdp!B167)*'DEC-U'!$B167+(drdp!E167)*'DEC-U'!$C167+(drdp!H167)*'DEC-U'!$D167)</f>
        <v>0</v>
      </c>
      <c r="I167" s="18">
        <f>Model!$W$21*((drdp!C167)*'DEC-U'!$B167+(drdp!F167)*'DEC-U'!$C167+(drdp!I167)*'DEC-U'!$D167)</f>
        <v>0</v>
      </c>
      <c r="J167" s="18">
        <f>Model!$W$21*((drdp!D167)*'DEC-U'!$B167+(drdp!G167)*'DEC-U'!$C167+(drdp!J167)*'DEC-U'!$D167)</f>
        <v>0</v>
      </c>
      <c r="K167" s="21">
        <f>SUM(E$3:E166)+H167</f>
        <v>1.0172230157978992</v>
      </c>
      <c r="L167" s="21">
        <f>SUM(F$3:F166)+I167</f>
        <v>7.1665507606876853</v>
      </c>
      <c r="M167" s="21">
        <f>SUM(G$3:G166)+J167</f>
        <v>0</v>
      </c>
      <c r="N167" s="21"/>
      <c r="O167" s="21"/>
      <c r="P167" s="21"/>
      <c r="Q167" s="19">
        <f t="shared" si="13"/>
        <v>1.0347426638689732</v>
      </c>
      <c r="R167" s="19">
        <f t="shared" si="14"/>
        <v>51.359449805513243</v>
      </c>
      <c r="S167" s="19">
        <f t="shared" si="15"/>
        <v>0</v>
      </c>
      <c r="T167" s="19">
        <f t="shared" si="16"/>
        <v>7.2899803776554561</v>
      </c>
      <c r="U167" s="19">
        <f t="shared" si="17"/>
        <v>0</v>
      </c>
      <c r="V167" s="19">
        <f t="shared" si="18"/>
        <v>0</v>
      </c>
    </row>
    <row r="168" spans="1:23" x14ac:dyDescent="0.25">
      <c r="A168" s="26">
        <f>Wellpath!E168</f>
        <v>0</v>
      </c>
      <c r="B168" s="22">
        <v>0</v>
      </c>
      <c r="C168" s="22">
        <v>0</v>
      </c>
      <c r="D168" s="22">
        <v>1</v>
      </c>
      <c r="E168" s="20">
        <f>Model!$W$21*((drdp!B168+drdp!K168)*'DEC-U'!$B168+(drdp!E168+drdp!N168)*'DEC-U'!$C168+(drdp!H168+drdp!Q168)*'DEC-U'!$D168)</f>
        <v>0</v>
      </c>
      <c r="F168" s="20">
        <f>Model!$W$21*((drdp!C168+drdp!L168)*'DEC-U'!$B168+(drdp!F168+drdp!O168)*'DEC-U'!$C168+(drdp!I168+drdp!R168)*'DEC-U'!$D168)</f>
        <v>0</v>
      </c>
      <c r="G168" s="20">
        <f>Model!$W$21*((drdp!D168+drdp!M168)*'DEC-U'!$B168+(drdp!G168+drdp!P168)*'DEC-U'!$C168+(drdp!J168+drdp!S168)*'DEC-U'!$D168)</f>
        <v>0</v>
      </c>
      <c r="H168" s="18">
        <f>Model!$W$21*((drdp!B168)*'DEC-U'!$B168+(drdp!E168)*'DEC-U'!$C168+(drdp!H168)*'DEC-U'!$D168)</f>
        <v>0</v>
      </c>
      <c r="I168" s="18">
        <f>Model!$W$21*((drdp!C168)*'DEC-U'!$B168+(drdp!F168)*'DEC-U'!$C168+(drdp!I168)*'DEC-U'!$D168)</f>
        <v>0</v>
      </c>
      <c r="J168" s="18">
        <f>Model!$W$21*((drdp!D168)*'DEC-U'!$B168+(drdp!G168)*'DEC-U'!$C168+(drdp!J168)*'DEC-U'!$D168)</f>
        <v>0</v>
      </c>
      <c r="K168" s="21">
        <f>SUM(E$3:E167)+H168</f>
        <v>1.0172230157978992</v>
      </c>
      <c r="L168" s="21">
        <f>SUM(F$3:F167)+I168</f>
        <v>7.1665507606876853</v>
      </c>
      <c r="M168" s="21">
        <f>SUM(G$3:G167)+J168</f>
        <v>0</v>
      </c>
      <c r="N168" s="21"/>
      <c r="O168" s="21"/>
      <c r="P168" s="21"/>
      <c r="Q168" s="19">
        <f t="shared" si="13"/>
        <v>1.0347426638689732</v>
      </c>
      <c r="R168" s="19">
        <f t="shared" si="14"/>
        <v>51.359449805513243</v>
      </c>
      <c r="S168" s="19">
        <f t="shared" si="15"/>
        <v>0</v>
      </c>
      <c r="T168" s="19">
        <f t="shared" si="16"/>
        <v>7.2899803776554561</v>
      </c>
      <c r="U168" s="19">
        <f t="shared" si="17"/>
        <v>0</v>
      </c>
      <c r="V168" s="19">
        <f t="shared" si="18"/>
        <v>0</v>
      </c>
    </row>
    <row r="169" spans="1:23" x14ac:dyDescent="0.25">
      <c r="A169" s="26">
        <f>Wellpath!E169</f>
        <v>0</v>
      </c>
      <c r="B169" s="22">
        <v>0</v>
      </c>
      <c r="C169" s="22">
        <v>0</v>
      </c>
      <c r="D169" s="22">
        <v>1</v>
      </c>
      <c r="E169" s="20">
        <f>Model!$W$21*((drdp!B169+drdp!K169)*'DEC-U'!$B169+(drdp!E169+drdp!N169)*'DEC-U'!$C169+(drdp!H169+drdp!Q169)*'DEC-U'!$D169)</f>
        <v>0</v>
      </c>
      <c r="F169" s="20">
        <f>Model!$W$21*((drdp!C169+drdp!L169)*'DEC-U'!$B169+(drdp!F169+drdp!O169)*'DEC-U'!$C169+(drdp!I169+drdp!R169)*'DEC-U'!$D169)</f>
        <v>0</v>
      </c>
      <c r="G169" s="20">
        <f>Model!$W$21*((drdp!D169+drdp!M169)*'DEC-U'!$B169+(drdp!G169+drdp!P169)*'DEC-U'!$C169+(drdp!J169+drdp!S169)*'DEC-U'!$D169)</f>
        <v>0</v>
      </c>
      <c r="H169" s="18">
        <f>Model!$W$21*((drdp!B169)*'DEC-U'!$B169+(drdp!E169)*'DEC-U'!$C169+(drdp!H169)*'DEC-U'!$D169)</f>
        <v>0</v>
      </c>
      <c r="I169" s="18">
        <f>Model!$W$21*((drdp!C169)*'DEC-U'!$B169+(drdp!F169)*'DEC-U'!$C169+(drdp!I169)*'DEC-U'!$D169)</f>
        <v>0</v>
      </c>
      <c r="J169" s="18">
        <f>Model!$W$21*((drdp!D169)*'DEC-U'!$B169+(drdp!G169)*'DEC-U'!$C169+(drdp!J169)*'DEC-U'!$D169)</f>
        <v>0</v>
      </c>
      <c r="K169" s="21">
        <f>SUM(E$3:E168)+H169</f>
        <v>1.0172230157978992</v>
      </c>
      <c r="L169" s="21">
        <f>SUM(F$3:F168)+I169</f>
        <v>7.1665507606876853</v>
      </c>
      <c r="M169" s="21">
        <f>SUM(G$3:G168)+J169</f>
        <v>0</v>
      </c>
      <c r="N169" s="21"/>
      <c r="O169" s="21"/>
      <c r="P169" s="21"/>
      <c r="Q169" s="19">
        <f t="shared" si="13"/>
        <v>1.0347426638689732</v>
      </c>
      <c r="R169" s="19">
        <f t="shared" si="14"/>
        <v>51.359449805513243</v>
      </c>
      <c r="S169" s="19">
        <f t="shared" si="15"/>
        <v>0</v>
      </c>
      <c r="T169" s="19">
        <f t="shared" si="16"/>
        <v>7.2899803776554561</v>
      </c>
      <c r="U169" s="19">
        <f t="shared" si="17"/>
        <v>0</v>
      </c>
      <c r="V169" s="19">
        <f t="shared" si="18"/>
        <v>0</v>
      </c>
    </row>
    <row r="170" spans="1:23" x14ac:dyDescent="0.25">
      <c r="A170" s="26">
        <f>Wellpath!E170</f>
        <v>0</v>
      </c>
      <c r="B170" s="22">
        <v>0</v>
      </c>
      <c r="C170" s="22">
        <v>0</v>
      </c>
      <c r="D170" s="22">
        <v>1</v>
      </c>
      <c r="E170" s="20">
        <f>Model!$W$21*((drdp!B170+drdp!K170)*'DEC-U'!$B170+(drdp!E170+drdp!N170)*'DEC-U'!$C170+(drdp!H170+drdp!Q170)*'DEC-U'!$D170)</f>
        <v>0</v>
      </c>
      <c r="F170" s="20">
        <f>Model!$W$21*((drdp!C170+drdp!L170)*'DEC-U'!$B170+(drdp!F170+drdp!O170)*'DEC-U'!$C170+(drdp!I170+drdp!R170)*'DEC-U'!$D170)</f>
        <v>0</v>
      </c>
      <c r="G170" s="20">
        <f>Model!$W$21*((drdp!D170+drdp!M170)*'DEC-U'!$B170+(drdp!G170+drdp!P170)*'DEC-U'!$C170+(drdp!J170+drdp!S170)*'DEC-U'!$D170)</f>
        <v>0</v>
      </c>
      <c r="H170" s="18">
        <f>Model!$W$21*((drdp!B170)*'DEC-U'!$B170+(drdp!E170)*'DEC-U'!$C170+(drdp!H170)*'DEC-U'!$D170)</f>
        <v>0</v>
      </c>
      <c r="I170" s="18">
        <f>Model!$W$21*((drdp!C170)*'DEC-U'!$B170+(drdp!F170)*'DEC-U'!$C170+(drdp!I170)*'DEC-U'!$D170)</f>
        <v>0</v>
      </c>
      <c r="J170" s="18">
        <f>Model!$W$21*((drdp!D170)*'DEC-U'!$B170+(drdp!G170)*'DEC-U'!$C170+(drdp!J170)*'DEC-U'!$D170)</f>
        <v>0</v>
      </c>
      <c r="K170" s="21">
        <f>SUM(E$3:E169)+H170</f>
        <v>1.0172230157978992</v>
      </c>
      <c r="L170" s="21">
        <f>SUM(F$3:F169)+I170</f>
        <v>7.1665507606876853</v>
      </c>
      <c r="M170" s="21">
        <f>SUM(G$3:G169)+J170</f>
        <v>0</v>
      </c>
      <c r="N170" s="21"/>
      <c r="O170" s="21"/>
      <c r="P170" s="21"/>
      <c r="Q170" s="19">
        <f t="shared" si="13"/>
        <v>1.0347426638689732</v>
      </c>
      <c r="R170" s="19">
        <f t="shared" si="14"/>
        <v>51.359449805513243</v>
      </c>
      <c r="S170" s="19">
        <f t="shared" si="15"/>
        <v>0</v>
      </c>
      <c r="T170" s="19">
        <f t="shared" si="16"/>
        <v>7.2899803776554561</v>
      </c>
      <c r="U170" s="19">
        <f t="shared" si="17"/>
        <v>0</v>
      </c>
      <c r="V170" s="19">
        <f t="shared" si="18"/>
        <v>0</v>
      </c>
    </row>
    <row r="171" spans="1:23" x14ac:dyDescent="0.25">
      <c r="A171" s="26">
        <f>Wellpath!E171</f>
        <v>0</v>
      </c>
      <c r="B171" s="22">
        <v>0</v>
      </c>
      <c r="C171" s="22">
        <v>0</v>
      </c>
      <c r="D171" s="22">
        <v>1</v>
      </c>
      <c r="E171" s="20">
        <f>Model!$W$21*((drdp!B171+drdp!K171)*'DEC-U'!$B171+(drdp!E171+drdp!N171)*'DEC-U'!$C171+(drdp!H171+drdp!Q171)*'DEC-U'!$D171)</f>
        <v>0</v>
      </c>
      <c r="F171" s="20">
        <f>Model!$W$21*((drdp!C171+drdp!L171)*'DEC-U'!$B171+(drdp!F171+drdp!O171)*'DEC-U'!$C171+(drdp!I171+drdp!R171)*'DEC-U'!$D171)</f>
        <v>0</v>
      </c>
      <c r="G171" s="20">
        <f>Model!$W$21*((drdp!D171+drdp!M171)*'DEC-U'!$B171+(drdp!G171+drdp!P171)*'DEC-U'!$C171+(drdp!J171+drdp!S171)*'DEC-U'!$D171)</f>
        <v>0</v>
      </c>
      <c r="H171" s="18">
        <f>Model!$W$21*((drdp!B171)*'DEC-U'!$B171+(drdp!E171)*'DEC-U'!$C171+(drdp!H171)*'DEC-U'!$D171)</f>
        <v>0</v>
      </c>
      <c r="I171" s="18">
        <f>Model!$W$21*((drdp!C171)*'DEC-U'!$B171+(drdp!F171)*'DEC-U'!$C171+(drdp!I171)*'DEC-U'!$D171)</f>
        <v>0</v>
      </c>
      <c r="J171" s="18">
        <f>Model!$W$21*((drdp!D171)*'DEC-U'!$B171+(drdp!G171)*'DEC-U'!$C171+(drdp!J171)*'DEC-U'!$D171)</f>
        <v>0</v>
      </c>
      <c r="K171" s="21">
        <f>SUM(E$3:E170)+H171</f>
        <v>1.0172230157978992</v>
      </c>
      <c r="L171" s="21">
        <f>SUM(F$3:F170)+I171</f>
        <v>7.1665507606876853</v>
      </c>
      <c r="M171" s="21">
        <f>SUM(G$3:G170)+J171</f>
        <v>0</v>
      </c>
      <c r="N171" s="21"/>
      <c r="O171" s="21"/>
      <c r="P171" s="21"/>
      <c r="Q171" s="19">
        <f t="shared" si="13"/>
        <v>1.0347426638689732</v>
      </c>
      <c r="R171" s="19">
        <f t="shared" si="14"/>
        <v>51.359449805513243</v>
      </c>
      <c r="S171" s="19">
        <f t="shared" si="15"/>
        <v>0</v>
      </c>
      <c r="T171" s="19">
        <f t="shared" si="16"/>
        <v>7.2899803776554561</v>
      </c>
      <c r="U171" s="19">
        <f t="shared" si="17"/>
        <v>0</v>
      </c>
      <c r="V171" s="19">
        <f t="shared" si="18"/>
        <v>0</v>
      </c>
    </row>
    <row r="172" spans="1:23" x14ac:dyDescent="0.25">
      <c r="A172" s="26">
        <f>Wellpath!E172</f>
        <v>0</v>
      </c>
      <c r="B172" s="22">
        <v>0</v>
      </c>
      <c r="C172" s="22">
        <v>0</v>
      </c>
      <c r="D172" s="22">
        <v>1</v>
      </c>
      <c r="E172" s="20">
        <f>Model!$W$21*((drdp!B172+drdp!K172)*'DEC-U'!$B172+(drdp!E172+drdp!N172)*'DEC-U'!$C172+(drdp!H172+drdp!Q172)*'DEC-U'!$D172)</f>
        <v>0</v>
      </c>
      <c r="F172" s="20">
        <f>Model!$W$21*((drdp!C172+drdp!L172)*'DEC-U'!$B172+(drdp!F172+drdp!O172)*'DEC-U'!$C172+(drdp!I172+drdp!R172)*'DEC-U'!$D172)</f>
        <v>0</v>
      </c>
      <c r="G172" s="20">
        <f>Model!$W$21*((drdp!D172+drdp!M172)*'DEC-U'!$B172+(drdp!G172+drdp!P172)*'DEC-U'!$C172+(drdp!J172+drdp!S172)*'DEC-U'!$D172)</f>
        <v>0</v>
      </c>
      <c r="H172" s="18">
        <f>Model!$W$21*((drdp!B172)*'DEC-U'!$B172+(drdp!E172)*'DEC-U'!$C172+(drdp!H172)*'DEC-U'!$D172)</f>
        <v>0</v>
      </c>
      <c r="I172" s="18">
        <f>Model!$W$21*((drdp!C172)*'DEC-U'!$B172+(drdp!F172)*'DEC-U'!$C172+(drdp!I172)*'DEC-U'!$D172)</f>
        <v>0</v>
      </c>
      <c r="J172" s="18">
        <f>Model!$W$21*((drdp!D172)*'DEC-U'!$B172+(drdp!G172)*'DEC-U'!$C172+(drdp!J172)*'DEC-U'!$D172)</f>
        <v>0</v>
      </c>
      <c r="K172" s="21">
        <f>SUM(E$3:E171)+H172</f>
        <v>1.0172230157978992</v>
      </c>
      <c r="L172" s="21">
        <f>SUM(F$3:F171)+I172</f>
        <v>7.1665507606876853</v>
      </c>
      <c r="M172" s="21">
        <f>SUM(G$3:G171)+J172</f>
        <v>0</v>
      </c>
      <c r="N172" s="21"/>
      <c r="O172" s="21"/>
      <c r="P172" s="21"/>
      <c r="Q172" s="19">
        <f t="shared" si="13"/>
        <v>1.0347426638689732</v>
      </c>
      <c r="R172" s="19">
        <f t="shared" si="14"/>
        <v>51.359449805513243</v>
      </c>
      <c r="S172" s="19">
        <f t="shared" si="15"/>
        <v>0</v>
      </c>
      <c r="T172" s="19">
        <f t="shared" si="16"/>
        <v>7.2899803776554561</v>
      </c>
      <c r="U172" s="19">
        <f t="shared" si="17"/>
        <v>0</v>
      </c>
      <c r="V172" s="19">
        <f t="shared" si="18"/>
        <v>0</v>
      </c>
    </row>
    <row r="173" spans="1:23" x14ac:dyDescent="0.25">
      <c r="A173" s="26">
        <f>Wellpath!E173</f>
        <v>0</v>
      </c>
      <c r="B173" s="22">
        <v>0</v>
      </c>
      <c r="C173" s="22">
        <v>0</v>
      </c>
      <c r="D173" s="22">
        <v>1</v>
      </c>
      <c r="E173" s="20">
        <f>Model!$W$21*((drdp!B173+drdp!K173)*'DEC-U'!$B173+(drdp!E173+drdp!N173)*'DEC-U'!$C173+(drdp!H173+drdp!Q173)*'DEC-U'!$D173)</f>
        <v>0</v>
      </c>
      <c r="F173" s="20">
        <f>Model!$W$21*((drdp!C173+drdp!L173)*'DEC-U'!$B173+(drdp!F173+drdp!O173)*'DEC-U'!$C173+(drdp!I173+drdp!R173)*'DEC-U'!$D173)</f>
        <v>0</v>
      </c>
      <c r="G173" s="20">
        <f>Model!$W$21*((drdp!D173+drdp!M173)*'DEC-U'!$B173+(drdp!G173+drdp!P173)*'DEC-U'!$C173+(drdp!J173+drdp!S173)*'DEC-U'!$D173)</f>
        <v>0</v>
      </c>
      <c r="H173" s="18">
        <f>Model!$W$21*((drdp!B173)*'DEC-U'!$B173+(drdp!E173)*'DEC-U'!$C173+(drdp!H173)*'DEC-U'!$D173)</f>
        <v>0</v>
      </c>
      <c r="I173" s="18">
        <f>Model!$W$21*((drdp!C173)*'DEC-U'!$B173+(drdp!F173)*'DEC-U'!$C173+(drdp!I173)*'DEC-U'!$D173)</f>
        <v>0</v>
      </c>
      <c r="J173" s="18">
        <f>Model!$W$21*((drdp!D173)*'DEC-U'!$B173+(drdp!G173)*'DEC-U'!$C173+(drdp!J173)*'DEC-U'!$D173)</f>
        <v>0</v>
      </c>
      <c r="K173" s="21">
        <f>SUM(E$3:E172)+H173</f>
        <v>1.0172230157978992</v>
      </c>
      <c r="L173" s="21">
        <f>SUM(F$3:F172)+I173</f>
        <v>7.1665507606876853</v>
      </c>
      <c r="M173" s="21">
        <f>SUM(G$3:G172)+J173</f>
        <v>0</v>
      </c>
      <c r="N173" s="21"/>
      <c r="O173" s="21"/>
      <c r="P173" s="21"/>
      <c r="Q173" s="19">
        <f t="shared" si="13"/>
        <v>1.0347426638689732</v>
      </c>
      <c r="R173" s="19">
        <f t="shared" si="14"/>
        <v>51.359449805513243</v>
      </c>
      <c r="S173" s="19">
        <f t="shared" si="15"/>
        <v>0</v>
      </c>
      <c r="T173" s="19">
        <f t="shared" si="16"/>
        <v>7.2899803776554561</v>
      </c>
      <c r="U173" s="19">
        <f t="shared" si="17"/>
        <v>0</v>
      </c>
      <c r="V173" s="19">
        <f t="shared" si="18"/>
        <v>0</v>
      </c>
      <c r="W173" s="10" t="s">
        <v>62</v>
      </c>
    </row>
    <row r="174" spans="1:23" x14ac:dyDescent="0.25">
      <c r="A174" s="26">
        <f>Wellpath!E174</f>
        <v>0</v>
      </c>
      <c r="B174" s="22">
        <v>0</v>
      </c>
      <c r="C174" s="22">
        <v>0</v>
      </c>
      <c r="D174" s="22">
        <v>1</v>
      </c>
      <c r="E174" s="20">
        <f>Model!$W$21*((drdp!B174+drdp!K174)*'DEC-U'!$B174+(drdp!E174+drdp!N174)*'DEC-U'!$C174+(drdp!H174+drdp!Q174)*'DEC-U'!$D174)</f>
        <v>0</v>
      </c>
      <c r="F174" s="20">
        <f>Model!$W$21*((drdp!C174+drdp!L174)*'DEC-U'!$B174+(drdp!F174+drdp!O174)*'DEC-U'!$C174+(drdp!I174+drdp!R174)*'DEC-U'!$D174)</f>
        <v>0</v>
      </c>
      <c r="G174" s="20">
        <f>Model!$W$21*((drdp!D174+drdp!M174)*'DEC-U'!$B174+(drdp!G174+drdp!P174)*'DEC-U'!$C174+(drdp!J174+drdp!S174)*'DEC-U'!$D174)</f>
        <v>0</v>
      </c>
      <c r="H174" s="18">
        <f>Model!$W$21*((drdp!B174)*'DEC-U'!$B174+(drdp!E174)*'DEC-U'!$C174+(drdp!H174)*'DEC-U'!$D174)</f>
        <v>0</v>
      </c>
      <c r="I174" s="18">
        <f>Model!$W$21*((drdp!C174)*'DEC-U'!$B174+(drdp!F174)*'DEC-U'!$C174+(drdp!I174)*'DEC-U'!$D174)</f>
        <v>0</v>
      </c>
      <c r="J174" s="18">
        <f>Model!$W$21*((drdp!D174)*'DEC-U'!$B174+(drdp!G174)*'DEC-U'!$C174+(drdp!J174)*'DEC-U'!$D174)</f>
        <v>0</v>
      </c>
      <c r="K174" s="21">
        <f>SUM(E$3:E173)+H174</f>
        <v>1.0172230157978992</v>
      </c>
      <c r="L174" s="21">
        <f>SUM(F$3:F173)+I174</f>
        <v>7.1665507606876853</v>
      </c>
      <c r="M174" s="21">
        <f>SUM(G$3:G173)+J174</f>
        <v>0</v>
      </c>
      <c r="N174" s="21"/>
      <c r="O174" s="21"/>
      <c r="P174" s="21"/>
      <c r="Q174" s="19">
        <f t="shared" si="13"/>
        <v>1.0347426638689732</v>
      </c>
      <c r="R174" s="19">
        <f t="shared" si="14"/>
        <v>51.359449805513243</v>
      </c>
      <c r="S174" s="19">
        <f t="shared" si="15"/>
        <v>0</v>
      </c>
      <c r="T174" s="19">
        <f t="shared" si="16"/>
        <v>7.2899803776554561</v>
      </c>
      <c r="U174" s="19">
        <f t="shared" si="17"/>
        <v>0</v>
      </c>
      <c r="V174" s="19">
        <f t="shared" si="18"/>
        <v>0</v>
      </c>
    </row>
    <row r="175" spans="1:23" x14ac:dyDescent="0.25">
      <c r="A175" s="26">
        <f>Wellpath!E175</f>
        <v>0</v>
      </c>
      <c r="B175" s="22">
        <v>0</v>
      </c>
      <c r="C175" s="22">
        <v>0</v>
      </c>
      <c r="D175" s="22">
        <v>1</v>
      </c>
      <c r="E175" s="20">
        <f>Model!$W$21*((drdp!B175+drdp!K175)*'DEC-U'!$B175+(drdp!E175+drdp!N175)*'DEC-U'!$C175+(drdp!H175+drdp!Q175)*'DEC-U'!$D175)</f>
        <v>0</v>
      </c>
      <c r="F175" s="20">
        <f>Model!$W$21*((drdp!C175+drdp!L175)*'DEC-U'!$B175+(drdp!F175+drdp!O175)*'DEC-U'!$C175+(drdp!I175+drdp!R175)*'DEC-U'!$D175)</f>
        <v>0</v>
      </c>
      <c r="G175" s="20">
        <f>Model!$W$21*((drdp!D175+drdp!M175)*'DEC-U'!$B175+(drdp!G175+drdp!P175)*'DEC-U'!$C175+(drdp!J175+drdp!S175)*'DEC-U'!$D175)</f>
        <v>0</v>
      </c>
      <c r="H175" s="18">
        <f>Model!$W$21*((drdp!B175)*'DEC-U'!$B175+(drdp!E175)*'DEC-U'!$C175+(drdp!H175)*'DEC-U'!$D175)</f>
        <v>0</v>
      </c>
      <c r="I175" s="18">
        <f>Model!$W$21*((drdp!C175)*'DEC-U'!$B175+(drdp!F175)*'DEC-U'!$C175+(drdp!I175)*'DEC-U'!$D175)</f>
        <v>0</v>
      </c>
      <c r="J175" s="18">
        <f>Model!$W$21*((drdp!D175)*'DEC-U'!$B175+(drdp!G175)*'DEC-U'!$C175+(drdp!J175)*'DEC-U'!$D175)</f>
        <v>0</v>
      </c>
      <c r="K175" s="21">
        <f>SUM(E$3:E174)+H175</f>
        <v>1.0172230157978992</v>
      </c>
      <c r="L175" s="21">
        <f>SUM(F$3:F174)+I175</f>
        <v>7.1665507606876853</v>
      </c>
      <c r="M175" s="21">
        <f>SUM(G$3:G174)+J175</f>
        <v>0</v>
      </c>
      <c r="N175" s="21"/>
      <c r="O175" s="21"/>
      <c r="P175" s="21"/>
      <c r="Q175" s="19">
        <f t="shared" si="13"/>
        <v>1.0347426638689732</v>
      </c>
      <c r="R175" s="19">
        <f t="shared" si="14"/>
        <v>51.359449805513243</v>
      </c>
      <c r="S175" s="19">
        <f t="shared" si="15"/>
        <v>0</v>
      </c>
      <c r="T175" s="19">
        <f t="shared" si="16"/>
        <v>7.2899803776554561</v>
      </c>
      <c r="U175" s="19">
        <f t="shared" si="17"/>
        <v>0</v>
      </c>
      <c r="V175" s="19">
        <f t="shared" si="18"/>
        <v>0</v>
      </c>
    </row>
    <row r="176" spans="1:23" x14ac:dyDescent="0.25">
      <c r="A176" s="26">
        <f>Wellpath!E176</f>
        <v>0</v>
      </c>
      <c r="B176" s="22">
        <v>0</v>
      </c>
      <c r="C176" s="22">
        <v>0</v>
      </c>
      <c r="D176" s="22">
        <v>1</v>
      </c>
      <c r="E176" s="20">
        <f>Model!$W$21*((drdp!B176+drdp!K176)*'DEC-U'!$B176+(drdp!E176+drdp!N176)*'DEC-U'!$C176+(drdp!H176+drdp!Q176)*'DEC-U'!$D176)</f>
        <v>0</v>
      </c>
      <c r="F176" s="20">
        <f>Model!$W$21*((drdp!C176+drdp!L176)*'DEC-U'!$B176+(drdp!F176+drdp!O176)*'DEC-U'!$C176+(drdp!I176+drdp!R176)*'DEC-U'!$D176)</f>
        <v>0</v>
      </c>
      <c r="G176" s="20">
        <f>Model!$W$21*((drdp!D176+drdp!M176)*'DEC-U'!$B176+(drdp!G176+drdp!P176)*'DEC-U'!$C176+(drdp!J176+drdp!S176)*'DEC-U'!$D176)</f>
        <v>0</v>
      </c>
      <c r="H176" s="18">
        <f>Model!$W$21*((drdp!B176)*'DEC-U'!$B176+(drdp!E176)*'DEC-U'!$C176+(drdp!H176)*'DEC-U'!$D176)</f>
        <v>0</v>
      </c>
      <c r="I176" s="18">
        <f>Model!$W$21*((drdp!C176)*'DEC-U'!$B176+(drdp!F176)*'DEC-U'!$C176+(drdp!I176)*'DEC-U'!$D176)</f>
        <v>0</v>
      </c>
      <c r="J176" s="18">
        <f>Model!$W$21*((drdp!D176)*'DEC-U'!$B176+(drdp!G176)*'DEC-U'!$C176+(drdp!J176)*'DEC-U'!$D176)</f>
        <v>0</v>
      </c>
      <c r="K176" s="21">
        <f>SUM(E$3:E175)+H176</f>
        <v>1.0172230157978992</v>
      </c>
      <c r="L176" s="21">
        <f>SUM(F$3:F175)+I176</f>
        <v>7.1665507606876853</v>
      </c>
      <c r="M176" s="21">
        <f>SUM(G$3:G175)+J176</f>
        <v>0</v>
      </c>
      <c r="N176" s="21"/>
      <c r="O176" s="21"/>
      <c r="P176" s="21"/>
      <c r="Q176" s="19">
        <f t="shared" si="13"/>
        <v>1.0347426638689732</v>
      </c>
      <c r="R176" s="19">
        <f t="shared" si="14"/>
        <v>51.359449805513243</v>
      </c>
      <c r="S176" s="19">
        <f t="shared" si="15"/>
        <v>0</v>
      </c>
      <c r="T176" s="19">
        <f t="shared" si="16"/>
        <v>7.2899803776554561</v>
      </c>
      <c r="U176" s="19">
        <f t="shared" si="17"/>
        <v>0</v>
      </c>
      <c r="V176" s="19">
        <f t="shared" si="18"/>
        <v>0</v>
      </c>
    </row>
    <row r="177" spans="1:22" x14ac:dyDescent="0.25">
      <c r="A177" s="26">
        <f>Wellpath!E177</f>
        <v>0</v>
      </c>
      <c r="B177" s="22">
        <v>0</v>
      </c>
      <c r="C177" s="22">
        <v>0</v>
      </c>
      <c r="D177" s="22">
        <v>1</v>
      </c>
      <c r="E177" s="20">
        <f>Model!$W$21*((drdp!B177+drdp!K177)*'DEC-U'!$B177+(drdp!E177+drdp!N177)*'DEC-U'!$C177+(drdp!H177+drdp!Q177)*'DEC-U'!$D177)</f>
        <v>0</v>
      </c>
      <c r="F177" s="20">
        <f>Model!$W$21*((drdp!C177+drdp!L177)*'DEC-U'!$B177+(drdp!F177+drdp!O177)*'DEC-U'!$C177+(drdp!I177+drdp!R177)*'DEC-U'!$D177)</f>
        <v>0</v>
      </c>
      <c r="G177" s="20">
        <f>Model!$W$21*((drdp!D177+drdp!M177)*'DEC-U'!$B177+(drdp!G177+drdp!P177)*'DEC-U'!$C177+(drdp!J177+drdp!S177)*'DEC-U'!$D177)</f>
        <v>0</v>
      </c>
      <c r="H177" s="18">
        <f>Model!$W$21*((drdp!B177)*'DEC-U'!$B177+(drdp!E177)*'DEC-U'!$C177+(drdp!H177)*'DEC-U'!$D177)</f>
        <v>0</v>
      </c>
      <c r="I177" s="18">
        <f>Model!$W$21*((drdp!C177)*'DEC-U'!$B177+(drdp!F177)*'DEC-U'!$C177+(drdp!I177)*'DEC-U'!$D177)</f>
        <v>0</v>
      </c>
      <c r="J177" s="18">
        <f>Model!$W$21*((drdp!D177)*'DEC-U'!$B177+(drdp!G177)*'DEC-U'!$C177+(drdp!J177)*'DEC-U'!$D177)</f>
        <v>0</v>
      </c>
      <c r="K177" s="21">
        <f>SUM(E$3:E176)+H177</f>
        <v>1.0172230157978992</v>
      </c>
      <c r="L177" s="21">
        <f>SUM(F$3:F176)+I177</f>
        <v>7.1665507606876853</v>
      </c>
      <c r="M177" s="21">
        <f>SUM(G$3:G176)+J177</f>
        <v>0</v>
      </c>
      <c r="N177" s="21"/>
      <c r="O177" s="21"/>
      <c r="P177" s="21"/>
      <c r="Q177" s="19">
        <f t="shared" si="13"/>
        <v>1.0347426638689732</v>
      </c>
      <c r="R177" s="19">
        <f t="shared" si="14"/>
        <v>51.359449805513243</v>
      </c>
      <c r="S177" s="19">
        <f t="shared" si="15"/>
        <v>0</v>
      </c>
      <c r="T177" s="19">
        <f t="shared" si="16"/>
        <v>7.2899803776554561</v>
      </c>
      <c r="U177" s="19">
        <f t="shared" si="17"/>
        <v>0</v>
      </c>
      <c r="V177" s="19">
        <f t="shared" si="18"/>
        <v>0</v>
      </c>
    </row>
    <row r="178" spans="1:22" x14ac:dyDescent="0.25">
      <c r="A178" s="26">
        <f>Wellpath!E178</f>
        <v>0</v>
      </c>
      <c r="B178" s="22">
        <v>0</v>
      </c>
      <c r="C178" s="22">
        <v>0</v>
      </c>
      <c r="D178" s="22">
        <v>1</v>
      </c>
      <c r="E178" s="20">
        <f>Model!$W$21*((drdp!B178+drdp!K178)*'DEC-U'!$B178+(drdp!E178+drdp!N178)*'DEC-U'!$C178+(drdp!H178+drdp!Q178)*'DEC-U'!$D178)</f>
        <v>0</v>
      </c>
      <c r="F178" s="20">
        <f>Model!$W$21*((drdp!C178+drdp!L178)*'DEC-U'!$B178+(drdp!F178+drdp!O178)*'DEC-U'!$C178+(drdp!I178+drdp!R178)*'DEC-U'!$D178)</f>
        <v>0</v>
      </c>
      <c r="G178" s="20">
        <f>Model!$W$21*((drdp!D178+drdp!M178)*'DEC-U'!$B178+(drdp!G178+drdp!P178)*'DEC-U'!$C178+(drdp!J178+drdp!S178)*'DEC-U'!$D178)</f>
        <v>0</v>
      </c>
      <c r="H178" s="18">
        <f>Model!$W$21*((drdp!B178)*'DEC-U'!$B178+(drdp!E178)*'DEC-U'!$C178+(drdp!H178)*'DEC-U'!$D178)</f>
        <v>0</v>
      </c>
      <c r="I178" s="18">
        <f>Model!$W$21*((drdp!C178)*'DEC-U'!$B178+(drdp!F178)*'DEC-U'!$C178+(drdp!I178)*'DEC-U'!$D178)</f>
        <v>0</v>
      </c>
      <c r="J178" s="18">
        <f>Model!$W$21*((drdp!D178)*'DEC-U'!$B178+(drdp!G178)*'DEC-U'!$C178+(drdp!J178)*'DEC-U'!$D178)</f>
        <v>0</v>
      </c>
      <c r="K178" s="21">
        <f>SUM(E$3:E177)+H178</f>
        <v>1.0172230157978992</v>
      </c>
      <c r="L178" s="21">
        <f>SUM(F$3:F177)+I178</f>
        <v>7.1665507606876853</v>
      </c>
      <c r="M178" s="21">
        <f>SUM(G$3:G177)+J178</f>
        <v>0</v>
      </c>
      <c r="N178" s="21"/>
      <c r="O178" s="21"/>
      <c r="P178" s="21"/>
      <c r="Q178" s="19">
        <f t="shared" si="13"/>
        <v>1.0347426638689732</v>
      </c>
      <c r="R178" s="19">
        <f t="shared" si="14"/>
        <v>51.359449805513243</v>
      </c>
      <c r="S178" s="19">
        <f t="shared" si="15"/>
        <v>0</v>
      </c>
      <c r="T178" s="19">
        <f t="shared" si="16"/>
        <v>7.2899803776554561</v>
      </c>
      <c r="U178" s="19">
        <f t="shared" si="17"/>
        <v>0</v>
      </c>
      <c r="V178" s="19">
        <f t="shared" si="18"/>
        <v>0</v>
      </c>
    </row>
    <row r="179" spans="1:22" x14ac:dyDescent="0.25">
      <c r="A179" s="26">
        <f>Wellpath!E179</f>
        <v>0</v>
      </c>
      <c r="B179" s="22">
        <v>0</v>
      </c>
      <c r="C179" s="22">
        <v>0</v>
      </c>
      <c r="D179" s="22">
        <v>1</v>
      </c>
      <c r="E179" s="20">
        <f>Model!$W$21*((drdp!B179+drdp!K179)*'DEC-U'!$B179+(drdp!E179+drdp!N179)*'DEC-U'!$C179+(drdp!H179+drdp!Q179)*'DEC-U'!$D179)</f>
        <v>0</v>
      </c>
      <c r="F179" s="20">
        <f>Model!$W$21*((drdp!C179+drdp!L179)*'DEC-U'!$B179+(drdp!F179+drdp!O179)*'DEC-U'!$C179+(drdp!I179+drdp!R179)*'DEC-U'!$D179)</f>
        <v>0</v>
      </c>
      <c r="G179" s="20">
        <f>Model!$W$21*((drdp!D179+drdp!M179)*'DEC-U'!$B179+(drdp!G179+drdp!P179)*'DEC-U'!$C179+(drdp!J179+drdp!S179)*'DEC-U'!$D179)</f>
        <v>0</v>
      </c>
      <c r="H179" s="18">
        <f>Model!$W$21*((drdp!B179)*'DEC-U'!$B179+(drdp!E179)*'DEC-U'!$C179+(drdp!H179)*'DEC-U'!$D179)</f>
        <v>0</v>
      </c>
      <c r="I179" s="18">
        <f>Model!$W$21*((drdp!C179)*'DEC-U'!$B179+(drdp!F179)*'DEC-U'!$C179+(drdp!I179)*'DEC-U'!$D179)</f>
        <v>0</v>
      </c>
      <c r="J179" s="18">
        <f>Model!$W$21*((drdp!D179)*'DEC-U'!$B179+(drdp!G179)*'DEC-U'!$C179+(drdp!J179)*'DEC-U'!$D179)</f>
        <v>0</v>
      </c>
      <c r="K179" s="21">
        <f>SUM(E$3:E178)+H179</f>
        <v>1.0172230157978992</v>
      </c>
      <c r="L179" s="21">
        <f>SUM(F$3:F178)+I179</f>
        <v>7.1665507606876853</v>
      </c>
      <c r="M179" s="21">
        <f>SUM(G$3:G178)+J179</f>
        <v>0</v>
      </c>
      <c r="N179" s="21"/>
      <c r="O179" s="21"/>
      <c r="P179" s="21"/>
      <c r="Q179" s="19">
        <f t="shared" si="13"/>
        <v>1.0347426638689732</v>
      </c>
      <c r="R179" s="19">
        <f t="shared" si="14"/>
        <v>51.359449805513243</v>
      </c>
      <c r="S179" s="19">
        <f t="shared" si="15"/>
        <v>0</v>
      </c>
      <c r="T179" s="19">
        <f t="shared" si="16"/>
        <v>7.2899803776554561</v>
      </c>
      <c r="U179" s="19">
        <f t="shared" si="17"/>
        <v>0</v>
      </c>
      <c r="V179" s="19">
        <f t="shared" si="18"/>
        <v>0</v>
      </c>
    </row>
    <row r="180" spans="1:22" x14ac:dyDescent="0.25">
      <c r="A180" s="26">
        <f>Wellpath!E180</f>
        <v>0</v>
      </c>
      <c r="B180" s="22">
        <v>0</v>
      </c>
      <c r="C180" s="22">
        <v>0</v>
      </c>
      <c r="D180" s="22">
        <v>1</v>
      </c>
      <c r="E180" s="20">
        <f>Model!$W$21*((drdp!B180+drdp!K180)*'DEC-U'!$B180+(drdp!E180+drdp!N180)*'DEC-U'!$C180+(drdp!H180+drdp!Q180)*'DEC-U'!$D180)</f>
        <v>0</v>
      </c>
      <c r="F180" s="20">
        <f>Model!$W$21*((drdp!C180+drdp!L180)*'DEC-U'!$B180+(drdp!F180+drdp!O180)*'DEC-U'!$C180+(drdp!I180+drdp!R180)*'DEC-U'!$D180)</f>
        <v>0</v>
      </c>
      <c r="G180" s="20">
        <f>Model!$W$21*((drdp!D180+drdp!M180)*'DEC-U'!$B180+(drdp!G180+drdp!P180)*'DEC-U'!$C180+(drdp!J180+drdp!S180)*'DEC-U'!$D180)</f>
        <v>0</v>
      </c>
      <c r="H180" s="18">
        <f>Model!$W$21*((drdp!B180)*'DEC-U'!$B180+(drdp!E180)*'DEC-U'!$C180+(drdp!H180)*'DEC-U'!$D180)</f>
        <v>0</v>
      </c>
      <c r="I180" s="18">
        <f>Model!$W$21*((drdp!C180)*'DEC-U'!$B180+(drdp!F180)*'DEC-U'!$C180+(drdp!I180)*'DEC-U'!$D180)</f>
        <v>0</v>
      </c>
      <c r="J180" s="18">
        <f>Model!$W$21*((drdp!D180)*'DEC-U'!$B180+(drdp!G180)*'DEC-U'!$C180+(drdp!J180)*'DEC-U'!$D180)</f>
        <v>0</v>
      </c>
      <c r="K180" s="21">
        <f>SUM(E$3:E179)+H180</f>
        <v>1.0172230157978992</v>
      </c>
      <c r="L180" s="21">
        <f>SUM(F$3:F179)+I180</f>
        <v>7.1665507606876853</v>
      </c>
      <c r="M180" s="21">
        <f>SUM(G$3:G179)+J180</f>
        <v>0</v>
      </c>
      <c r="N180" s="21"/>
      <c r="O180" s="21"/>
      <c r="P180" s="21"/>
      <c r="Q180" s="19">
        <f t="shared" si="13"/>
        <v>1.0347426638689732</v>
      </c>
      <c r="R180" s="19">
        <f t="shared" si="14"/>
        <v>51.359449805513243</v>
      </c>
      <c r="S180" s="19">
        <f t="shared" si="15"/>
        <v>0</v>
      </c>
      <c r="T180" s="19">
        <f t="shared" si="16"/>
        <v>7.2899803776554561</v>
      </c>
      <c r="U180" s="19">
        <f t="shared" si="17"/>
        <v>0</v>
      </c>
      <c r="V180" s="19">
        <f t="shared" si="18"/>
        <v>0</v>
      </c>
    </row>
    <row r="181" spans="1:22" x14ac:dyDescent="0.25">
      <c r="A181" s="26">
        <f>Wellpath!E181</f>
        <v>0</v>
      </c>
      <c r="B181" s="22">
        <v>0</v>
      </c>
      <c r="C181" s="22">
        <v>0</v>
      </c>
      <c r="D181" s="22">
        <v>1</v>
      </c>
      <c r="E181" s="20">
        <f>Model!$W$21*((drdp!B181+drdp!K181)*'DEC-U'!$B181+(drdp!E181+drdp!N181)*'DEC-U'!$C181+(drdp!H181+drdp!Q181)*'DEC-U'!$D181)</f>
        <v>0</v>
      </c>
      <c r="F181" s="20">
        <f>Model!$W$21*((drdp!C181+drdp!L181)*'DEC-U'!$B181+(drdp!F181+drdp!O181)*'DEC-U'!$C181+(drdp!I181+drdp!R181)*'DEC-U'!$D181)</f>
        <v>0</v>
      </c>
      <c r="G181" s="20">
        <f>Model!$W$21*((drdp!D181+drdp!M181)*'DEC-U'!$B181+(drdp!G181+drdp!P181)*'DEC-U'!$C181+(drdp!J181+drdp!S181)*'DEC-U'!$D181)</f>
        <v>0</v>
      </c>
      <c r="H181" s="18">
        <f>Model!$W$21*((drdp!B181)*'DEC-U'!$B181+(drdp!E181)*'DEC-U'!$C181+(drdp!H181)*'DEC-U'!$D181)</f>
        <v>0</v>
      </c>
      <c r="I181" s="18">
        <f>Model!$W$21*((drdp!C181)*'DEC-U'!$B181+(drdp!F181)*'DEC-U'!$C181+(drdp!I181)*'DEC-U'!$D181)</f>
        <v>0</v>
      </c>
      <c r="J181" s="18">
        <f>Model!$W$21*((drdp!D181)*'DEC-U'!$B181+(drdp!G181)*'DEC-U'!$C181+(drdp!J181)*'DEC-U'!$D181)</f>
        <v>0</v>
      </c>
      <c r="K181" s="21">
        <f>SUM(E$3:E180)+H181</f>
        <v>1.0172230157978992</v>
      </c>
      <c r="L181" s="21">
        <f>SUM(F$3:F180)+I181</f>
        <v>7.1665507606876853</v>
      </c>
      <c r="M181" s="21">
        <f>SUM(G$3:G180)+J181</f>
        <v>0</v>
      </c>
      <c r="N181" s="21"/>
      <c r="O181" s="21"/>
      <c r="P181" s="21"/>
      <c r="Q181" s="19">
        <f t="shared" si="13"/>
        <v>1.0347426638689732</v>
      </c>
      <c r="R181" s="19">
        <f t="shared" si="14"/>
        <v>51.359449805513243</v>
      </c>
      <c r="S181" s="19">
        <f t="shared" si="15"/>
        <v>0</v>
      </c>
      <c r="T181" s="19">
        <f t="shared" si="16"/>
        <v>7.2899803776554561</v>
      </c>
      <c r="U181" s="19">
        <f t="shared" si="17"/>
        <v>0</v>
      </c>
      <c r="V181" s="19">
        <f t="shared" si="18"/>
        <v>0</v>
      </c>
    </row>
    <row r="182" spans="1:22" x14ac:dyDescent="0.25">
      <c r="A182" s="26">
        <f>Wellpath!E182</f>
        <v>0</v>
      </c>
      <c r="B182" s="22">
        <v>0</v>
      </c>
      <c r="C182" s="22">
        <v>0</v>
      </c>
      <c r="D182" s="22">
        <v>1</v>
      </c>
      <c r="E182" s="20">
        <f>Model!$W$21*((drdp!B182+drdp!K182)*'DEC-U'!$B182+(drdp!E182+drdp!N182)*'DEC-U'!$C182+(drdp!H182+drdp!Q182)*'DEC-U'!$D182)</f>
        <v>0</v>
      </c>
      <c r="F182" s="20">
        <f>Model!$W$21*((drdp!C182+drdp!L182)*'DEC-U'!$B182+(drdp!F182+drdp!O182)*'DEC-U'!$C182+(drdp!I182+drdp!R182)*'DEC-U'!$D182)</f>
        <v>0</v>
      </c>
      <c r="G182" s="20">
        <f>Model!$W$21*((drdp!D182+drdp!M182)*'DEC-U'!$B182+(drdp!G182+drdp!P182)*'DEC-U'!$C182+(drdp!J182+drdp!S182)*'DEC-U'!$D182)</f>
        <v>0</v>
      </c>
      <c r="H182" s="18">
        <f>Model!$W$21*((drdp!B182)*'DEC-U'!$B182+(drdp!E182)*'DEC-U'!$C182+(drdp!H182)*'DEC-U'!$D182)</f>
        <v>0</v>
      </c>
      <c r="I182" s="18">
        <f>Model!$W$21*((drdp!C182)*'DEC-U'!$B182+(drdp!F182)*'DEC-U'!$C182+(drdp!I182)*'DEC-U'!$D182)</f>
        <v>0</v>
      </c>
      <c r="J182" s="18">
        <f>Model!$W$21*((drdp!D182)*'DEC-U'!$B182+(drdp!G182)*'DEC-U'!$C182+(drdp!J182)*'DEC-U'!$D182)</f>
        <v>0</v>
      </c>
      <c r="K182" s="21">
        <f>SUM(E$3:E181)+H182</f>
        <v>1.0172230157978992</v>
      </c>
      <c r="L182" s="21">
        <f>SUM(F$3:F181)+I182</f>
        <v>7.1665507606876853</v>
      </c>
      <c r="M182" s="21">
        <f>SUM(G$3:G181)+J182</f>
        <v>0</v>
      </c>
      <c r="N182" s="21"/>
      <c r="O182" s="21"/>
      <c r="P182" s="21"/>
      <c r="Q182" s="19">
        <f t="shared" si="13"/>
        <v>1.0347426638689732</v>
      </c>
      <c r="R182" s="19">
        <f t="shared" si="14"/>
        <v>51.359449805513243</v>
      </c>
      <c r="S182" s="19">
        <f t="shared" si="15"/>
        <v>0</v>
      </c>
      <c r="T182" s="19">
        <f t="shared" si="16"/>
        <v>7.2899803776554561</v>
      </c>
      <c r="U182" s="19">
        <f t="shared" si="17"/>
        <v>0</v>
      </c>
      <c r="V182" s="19">
        <f t="shared" si="18"/>
        <v>0</v>
      </c>
    </row>
    <row r="183" spans="1:22" x14ac:dyDescent="0.25">
      <c r="A183" s="26">
        <f>Wellpath!E183</f>
        <v>0</v>
      </c>
      <c r="B183" s="22">
        <v>0</v>
      </c>
      <c r="C183" s="22">
        <v>0</v>
      </c>
      <c r="D183" s="22">
        <v>1</v>
      </c>
      <c r="E183" s="20">
        <f>Model!$W$21*((drdp!B183+drdp!K183)*'DEC-U'!$B183+(drdp!E183+drdp!N183)*'DEC-U'!$C183+(drdp!H183+drdp!Q183)*'DEC-U'!$D183)</f>
        <v>0</v>
      </c>
      <c r="F183" s="20">
        <f>Model!$W$21*((drdp!C183+drdp!L183)*'DEC-U'!$B183+(drdp!F183+drdp!O183)*'DEC-U'!$C183+(drdp!I183+drdp!R183)*'DEC-U'!$D183)</f>
        <v>0</v>
      </c>
      <c r="G183" s="20">
        <f>Model!$W$21*((drdp!D183+drdp!M183)*'DEC-U'!$B183+(drdp!G183+drdp!P183)*'DEC-U'!$C183+(drdp!J183+drdp!S183)*'DEC-U'!$D183)</f>
        <v>0</v>
      </c>
      <c r="H183" s="18">
        <f>Model!$W$21*((drdp!B183)*'DEC-U'!$B183+(drdp!E183)*'DEC-U'!$C183+(drdp!H183)*'DEC-U'!$D183)</f>
        <v>0</v>
      </c>
      <c r="I183" s="18">
        <f>Model!$W$21*((drdp!C183)*'DEC-U'!$B183+(drdp!F183)*'DEC-U'!$C183+(drdp!I183)*'DEC-U'!$D183)</f>
        <v>0</v>
      </c>
      <c r="J183" s="18">
        <f>Model!$W$21*((drdp!D183)*'DEC-U'!$B183+(drdp!G183)*'DEC-U'!$C183+(drdp!J183)*'DEC-U'!$D183)</f>
        <v>0</v>
      </c>
      <c r="K183" s="21">
        <f>SUM(E$3:E182)+H183</f>
        <v>1.0172230157978992</v>
      </c>
      <c r="L183" s="21">
        <f>SUM(F$3:F182)+I183</f>
        <v>7.1665507606876853</v>
      </c>
      <c r="M183" s="21">
        <f>SUM(G$3:G182)+J183</f>
        <v>0</v>
      </c>
      <c r="N183" s="21"/>
      <c r="O183" s="21"/>
      <c r="P183" s="21"/>
      <c r="Q183" s="19">
        <f t="shared" si="13"/>
        <v>1.0347426638689732</v>
      </c>
      <c r="R183" s="19">
        <f t="shared" si="14"/>
        <v>51.359449805513243</v>
      </c>
      <c r="S183" s="19">
        <f t="shared" si="15"/>
        <v>0</v>
      </c>
      <c r="T183" s="19">
        <f t="shared" si="16"/>
        <v>7.2899803776554561</v>
      </c>
      <c r="U183" s="19">
        <f t="shared" si="17"/>
        <v>0</v>
      </c>
      <c r="V183" s="19">
        <f t="shared" si="18"/>
        <v>0</v>
      </c>
    </row>
    <row r="184" spans="1:22" x14ac:dyDescent="0.25">
      <c r="A184" s="26">
        <f>Wellpath!E184</f>
        <v>0</v>
      </c>
      <c r="B184" s="22">
        <v>0</v>
      </c>
      <c r="C184" s="22">
        <v>0</v>
      </c>
      <c r="D184" s="22">
        <v>1</v>
      </c>
      <c r="E184" s="20">
        <f>Model!$W$21*((drdp!B184+drdp!K184)*'DEC-U'!$B184+(drdp!E184+drdp!N184)*'DEC-U'!$C184+(drdp!H184+drdp!Q184)*'DEC-U'!$D184)</f>
        <v>0</v>
      </c>
      <c r="F184" s="20">
        <f>Model!$W$21*((drdp!C184+drdp!L184)*'DEC-U'!$B184+(drdp!F184+drdp!O184)*'DEC-U'!$C184+(drdp!I184+drdp!R184)*'DEC-U'!$D184)</f>
        <v>0</v>
      </c>
      <c r="G184" s="20">
        <f>Model!$W$21*((drdp!D184+drdp!M184)*'DEC-U'!$B184+(drdp!G184+drdp!P184)*'DEC-U'!$C184+(drdp!J184+drdp!S184)*'DEC-U'!$D184)</f>
        <v>0</v>
      </c>
      <c r="H184" s="18">
        <f>Model!$W$21*((drdp!B184)*'DEC-U'!$B184+(drdp!E184)*'DEC-U'!$C184+(drdp!H184)*'DEC-U'!$D184)</f>
        <v>0</v>
      </c>
      <c r="I184" s="18">
        <f>Model!$W$21*((drdp!C184)*'DEC-U'!$B184+(drdp!F184)*'DEC-U'!$C184+(drdp!I184)*'DEC-U'!$D184)</f>
        <v>0</v>
      </c>
      <c r="J184" s="18">
        <f>Model!$W$21*((drdp!D184)*'DEC-U'!$B184+(drdp!G184)*'DEC-U'!$C184+(drdp!J184)*'DEC-U'!$D184)</f>
        <v>0</v>
      </c>
      <c r="K184" s="21">
        <f>SUM(E$3:E183)+H184</f>
        <v>1.0172230157978992</v>
      </c>
      <c r="L184" s="21">
        <f>SUM(F$3:F183)+I184</f>
        <v>7.1665507606876853</v>
      </c>
      <c r="M184" s="21">
        <f>SUM(G$3:G183)+J184</f>
        <v>0</v>
      </c>
      <c r="N184" s="21"/>
      <c r="O184" s="21"/>
      <c r="P184" s="21"/>
      <c r="Q184" s="19">
        <f t="shared" si="13"/>
        <v>1.0347426638689732</v>
      </c>
      <c r="R184" s="19">
        <f t="shared" si="14"/>
        <v>51.359449805513243</v>
      </c>
      <c r="S184" s="19">
        <f t="shared" si="15"/>
        <v>0</v>
      </c>
      <c r="T184" s="19">
        <f t="shared" si="16"/>
        <v>7.2899803776554561</v>
      </c>
      <c r="U184" s="19">
        <f t="shared" si="17"/>
        <v>0</v>
      </c>
      <c r="V184" s="19">
        <f t="shared" si="18"/>
        <v>0</v>
      </c>
    </row>
    <row r="185" spans="1:22" x14ac:dyDescent="0.25">
      <c r="A185" s="26">
        <f>Wellpath!E185</f>
        <v>0</v>
      </c>
      <c r="B185" s="22">
        <v>0</v>
      </c>
      <c r="C185" s="22">
        <v>0</v>
      </c>
      <c r="D185" s="22">
        <v>1</v>
      </c>
      <c r="E185" s="20">
        <f>Model!$W$21*((drdp!B185+drdp!K185)*'DEC-U'!$B185+(drdp!E185+drdp!N185)*'DEC-U'!$C185+(drdp!H185+drdp!Q185)*'DEC-U'!$D185)</f>
        <v>0</v>
      </c>
      <c r="F185" s="20">
        <f>Model!$W$21*((drdp!C185+drdp!L185)*'DEC-U'!$B185+(drdp!F185+drdp!O185)*'DEC-U'!$C185+(drdp!I185+drdp!R185)*'DEC-U'!$D185)</f>
        <v>0</v>
      </c>
      <c r="G185" s="20">
        <f>Model!$W$21*((drdp!D185+drdp!M185)*'DEC-U'!$B185+(drdp!G185+drdp!P185)*'DEC-U'!$C185+(drdp!J185+drdp!S185)*'DEC-U'!$D185)</f>
        <v>0</v>
      </c>
      <c r="H185" s="18">
        <f>Model!$W$21*((drdp!B185)*'DEC-U'!$B185+(drdp!E185)*'DEC-U'!$C185+(drdp!H185)*'DEC-U'!$D185)</f>
        <v>0</v>
      </c>
      <c r="I185" s="18">
        <f>Model!$W$21*((drdp!C185)*'DEC-U'!$B185+(drdp!F185)*'DEC-U'!$C185+(drdp!I185)*'DEC-U'!$D185)</f>
        <v>0</v>
      </c>
      <c r="J185" s="18">
        <f>Model!$W$21*((drdp!D185)*'DEC-U'!$B185+(drdp!G185)*'DEC-U'!$C185+(drdp!J185)*'DEC-U'!$D185)</f>
        <v>0</v>
      </c>
      <c r="K185" s="21">
        <f>SUM(E$3:E184)+H185</f>
        <v>1.0172230157978992</v>
      </c>
      <c r="L185" s="21">
        <f>SUM(F$3:F184)+I185</f>
        <v>7.1665507606876853</v>
      </c>
      <c r="M185" s="21">
        <f>SUM(G$3:G184)+J185</f>
        <v>0</v>
      </c>
      <c r="N185" s="21"/>
      <c r="O185" s="21"/>
      <c r="P185" s="21"/>
      <c r="Q185" s="19">
        <f t="shared" si="13"/>
        <v>1.0347426638689732</v>
      </c>
      <c r="R185" s="19">
        <f t="shared" si="14"/>
        <v>51.359449805513243</v>
      </c>
      <c r="S185" s="19">
        <f t="shared" si="15"/>
        <v>0</v>
      </c>
      <c r="T185" s="19">
        <f t="shared" si="16"/>
        <v>7.2899803776554561</v>
      </c>
      <c r="U185" s="19">
        <f t="shared" si="17"/>
        <v>0</v>
      </c>
      <c r="V185" s="19">
        <f t="shared" si="18"/>
        <v>0</v>
      </c>
    </row>
    <row r="186" spans="1:22" x14ac:dyDescent="0.25">
      <c r="A186" s="26">
        <f>Wellpath!E186</f>
        <v>0</v>
      </c>
      <c r="B186" s="22">
        <v>0</v>
      </c>
      <c r="C186" s="22">
        <v>0</v>
      </c>
      <c r="D186" s="22">
        <v>1</v>
      </c>
      <c r="E186" s="20">
        <f>Model!$W$21*((drdp!B186+drdp!K186)*'DEC-U'!$B186+(drdp!E186+drdp!N186)*'DEC-U'!$C186+(drdp!H186+drdp!Q186)*'DEC-U'!$D186)</f>
        <v>0</v>
      </c>
      <c r="F186" s="20">
        <f>Model!$W$21*((drdp!C186+drdp!L186)*'DEC-U'!$B186+(drdp!F186+drdp!O186)*'DEC-U'!$C186+(drdp!I186+drdp!R186)*'DEC-U'!$D186)</f>
        <v>0</v>
      </c>
      <c r="G186" s="20">
        <f>Model!$W$21*((drdp!D186+drdp!M186)*'DEC-U'!$B186+(drdp!G186+drdp!P186)*'DEC-U'!$C186+(drdp!J186+drdp!S186)*'DEC-U'!$D186)</f>
        <v>0</v>
      </c>
      <c r="H186" s="18">
        <f>Model!$W$21*((drdp!B186)*'DEC-U'!$B186+(drdp!E186)*'DEC-U'!$C186+(drdp!H186)*'DEC-U'!$D186)</f>
        <v>0</v>
      </c>
      <c r="I186" s="18">
        <f>Model!$W$21*((drdp!C186)*'DEC-U'!$B186+(drdp!F186)*'DEC-U'!$C186+(drdp!I186)*'DEC-U'!$D186)</f>
        <v>0</v>
      </c>
      <c r="J186" s="18">
        <f>Model!$W$21*((drdp!D186)*'DEC-U'!$B186+(drdp!G186)*'DEC-U'!$C186+(drdp!J186)*'DEC-U'!$D186)</f>
        <v>0</v>
      </c>
      <c r="K186" s="21">
        <f>SUM(E$3:E185)+H186</f>
        <v>1.0172230157978992</v>
      </c>
      <c r="L186" s="21">
        <f>SUM(F$3:F185)+I186</f>
        <v>7.1665507606876853</v>
      </c>
      <c r="M186" s="21">
        <f>SUM(G$3:G185)+J186</f>
        <v>0</v>
      </c>
      <c r="N186" s="21"/>
      <c r="O186" s="21"/>
      <c r="P186" s="21"/>
      <c r="Q186" s="19">
        <f t="shared" si="13"/>
        <v>1.0347426638689732</v>
      </c>
      <c r="R186" s="19">
        <f t="shared" si="14"/>
        <v>51.359449805513243</v>
      </c>
      <c r="S186" s="19">
        <f t="shared" si="15"/>
        <v>0</v>
      </c>
      <c r="T186" s="19">
        <f t="shared" si="16"/>
        <v>7.2899803776554561</v>
      </c>
      <c r="U186" s="19">
        <f t="shared" si="17"/>
        <v>0</v>
      </c>
      <c r="V186" s="19">
        <f t="shared" si="18"/>
        <v>0</v>
      </c>
    </row>
    <row r="187" spans="1:22" x14ac:dyDescent="0.25">
      <c r="A187" s="26">
        <f>Wellpath!E187</f>
        <v>0</v>
      </c>
      <c r="B187" s="22">
        <v>0</v>
      </c>
      <c r="C187" s="22">
        <v>0</v>
      </c>
      <c r="D187" s="22">
        <v>1</v>
      </c>
      <c r="E187" s="20">
        <f>Model!$W$21*((drdp!B187+drdp!K187)*'DEC-U'!$B187+(drdp!E187+drdp!N187)*'DEC-U'!$C187+(drdp!H187+drdp!Q187)*'DEC-U'!$D187)</f>
        <v>0</v>
      </c>
      <c r="F187" s="20">
        <f>Model!$W$21*((drdp!C187+drdp!L187)*'DEC-U'!$B187+(drdp!F187+drdp!O187)*'DEC-U'!$C187+(drdp!I187+drdp!R187)*'DEC-U'!$D187)</f>
        <v>0</v>
      </c>
      <c r="G187" s="20">
        <f>Model!$W$21*((drdp!D187+drdp!M187)*'DEC-U'!$B187+(drdp!G187+drdp!P187)*'DEC-U'!$C187+(drdp!J187+drdp!S187)*'DEC-U'!$D187)</f>
        <v>0</v>
      </c>
      <c r="H187" s="18">
        <f>Model!$W$21*((drdp!B187)*'DEC-U'!$B187+(drdp!E187)*'DEC-U'!$C187+(drdp!H187)*'DEC-U'!$D187)</f>
        <v>0</v>
      </c>
      <c r="I187" s="18">
        <f>Model!$W$21*((drdp!C187)*'DEC-U'!$B187+(drdp!F187)*'DEC-U'!$C187+(drdp!I187)*'DEC-U'!$D187)</f>
        <v>0</v>
      </c>
      <c r="J187" s="18">
        <f>Model!$W$21*((drdp!D187)*'DEC-U'!$B187+(drdp!G187)*'DEC-U'!$C187+(drdp!J187)*'DEC-U'!$D187)</f>
        <v>0</v>
      </c>
      <c r="K187" s="21">
        <f>SUM(E$3:E186)+H187</f>
        <v>1.0172230157978992</v>
      </c>
      <c r="L187" s="21">
        <f>SUM(F$3:F186)+I187</f>
        <v>7.1665507606876853</v>
      </c>
      <c r="M187" s="21">
        <f>SUM(G$3:G186)+J187</f>
        <v>0</v>
      </c>
      <c r="N187" s="21"/>
      <c r="O187" s="21"/>
      <c r="P187" s="21"/>
      <c r="Q187" s="19">
        <f t="shared" si="13"/>
        <v>1.0347426638689732</v>
      </c>
      <c r="R187" s="19">
        <f t="shared" si="14"/>
        <v>51.359449805513243</v>
      </c>
      <c r="S187" s="19">
        <f t="shared" si="15"/>
        <v>0</v>
      </c>
      <c r="T187" s="19">
        <f t="shared" si="16"/>
        <v>7.2899803776554561</v>
      </c>
      <c r="U187" s="19">
        <f t="shared" si="17"/>
        <v>0</v>
      </c>
      <c r="V187" s="19">
        <f t="shared" si="18"/>
        <v>0</v>
      </c>
    </row>
    <row r="188" spans="1:22" x14ac:dyDescent="0.25">
      <c r="A188" s="26">
        <f>Wellpath!E188</f>
        <v>0</v>
      </c>
      <c r="B188" s="22">
        <v>0</v>
      </c>
      <c r="C188" s="22">
        <v>0</v>
      </c>
      <c r="D188" s="22">
        <v>1</v>
      </c>
      <c r="E188" s="20">
        <f>Model!$W$21*((drdp!B188+drdp!K188)*'DEC-U'!$B188+(drdp!E188+drdp!N188)*'DEC-U'!$C188+(drdp!H188+drdp!Q188)*'DEC-U'!$D188)</f>
        <v>0</v>
      </c>
      <c r="F188" s="20">
        <f>Model!$W$21*((drdp!C188+drdp!L188)*'DEC-U'!$B188+(drdp!F188+drdp!O188)*'DEC-U'!$C188+(drdp!I188+drdp!R188)*'DEC-U'!$D188)</f>
        <v>0</v>
      </c>
      <c r="G188" s="20">
        <f>Model!$W$21*((drdp!D188+drdp!M188)*'DEC-U'!$B188+(drdp!G188+drdp!P188)*'DEC-U'!$C188+(drdp!J188+drdp!S188)*'DEC-U'!$D188)</f>
        <v>0</v>
      </c>
      <c r="H188" s="18">
        <f>Model!$W$21*((drdp!B188)*'DEC-U'!$B188+(drdp!E188)*'DEC-U'!$C188+(drdp!H188)*'DEC-U'!$D188)</f>
        <v>0</v>
      </c>
      <c r="I188" s="18">
        <f>Model!$W$21*((drdp!C188)*'DEC-U'!$B188+(drdp!F188)*'DEC-U'!$C188+(drdp!I188)*'DEC-U'!$D188)</f>
        <v>0</v>
      </c>
      <c r="J188" s="18">
        <f>Model!$W$21*((drdp!D188)*'DEC-U'!$B188+(drdp!G188)*'DEC-U'!$C188+(drdp!J188)*'DEC-U'!$D188)</f>
        <v>0</v>
      </c>
      <c r="K188" s="21">
        <f>SUM(E$3:E187)+H188</f>
        <v>1.0172230157978992</v>
      </c>
      <c r="L188" s="21">
        <f>SUM(F$3:F187)+I188</f>
        <v>7.1665507606876853</v>
      </c>
      <c r="M188" s="21">
        <f>SUM(G$3:G187)+J188</f>
        <v>0</v>
      </c>
      <c r="N188" s="21"/>
      <c r="O188" s="21"/>
      <c r="P188" s="21"/>
      <c r="Q188" s="19">
        <f t="shared" si="13"/>
        <v>1.0347426638689732</v>
      </c>
      <c r="R188" s="19">
        <f t="shared" si="14"/>
        <v>51.359449805513243</v>
      </c>
      <c r="S188" s="19">
        <f t="shared" si="15"/>
        <v>0</v>
      </c>
      <c r="T188" s="19">
        <f t="shared" si="16"/>
        <v>7.2899803776554561</v>
      </c>
      <c r="U188" s="19">
        <f t="shared" si="17"/>
        <v>0</v>
      </c>
      <c r="V188" s="19">
        <f t="shared" si="18"/>
        <v>0</v>
      </c>
    </row>
    <row r="189" spans="1:22" x14ac:dyDescent="0.25">
      <c r="A189" s="26">
        <f>Wellpath!E189</f>
        <v>0</v>
      </c>
      <c r="B189" s="22">
        <v>0</v>
      </c>
      <c r="C189" s="22">
        <v>0</v>
      </c>
      <c r="D189" s="22">
        <v>1</v>
      </c>
      <c r="E189" s="20">
        <f>Model!$W$21*((drdp!B189+drdp!K189)*'DEC-U'!$B189+(drdp!E189+drdp!N189)*'DEC-U'!$C189+(drdp!H189+drdp!Q189)*'DEC-U'!$D189)</f>
        <v>0</v>
      </c>
      <c r="F189" s="20">
        <f>Model!$W$21*((drdp!C189+drdp!L189)*'DEC-U'!$B189+(drdp!F189+drdp!O189)*'DEC-U'!$C189+(drdp!I189+drdp!R189)*'DEC-U'!$D189)</f>
        <v>0</v>
      </c>
      <c r="G189" s="20">
        <f>Model!$W$21*((drdp!D189+drdp!M189)*'DEC-U'!$B189+(drdp!G189+drdp!P189)*'DEC-U'!$C189+(drdp!J189+drdp!S189)*'DEC-U'!$D189)</f>
        <v>0</v>
      </c>
      <c r="H189" s="18">
        <f>Model!$W$21*((drdp!B189)*'DEC-U'!$B189+(drdp!E189)*'DEC-U'!$C189+(drdp!H189)*'DEC-U'!$D189)</f>
        <v>0</v>
      </c>
      <c r="I189" s="18">
        <f>Model!$W$21*((drdp!C189)*'DEC-U'!$B189+(drdp!F189)*'DEC-U'!$C189+(drdp!I189)*'DEC-U'!$D189)</f>
        <v>0</v>
      </c>
      <c r="J189" s="18">
        <f>Model!$W$21*((drdp!D189)*'DEC-U'!$B189+(drdp!G189)*'DEC-U'!$C189+(drdp!J189)*'DEC-U'!$D189)</f>
        <v>0</v>
      </c>
      <c r="K189" s="21">
        <f>SUM(E$3:E188)+H189</f>
        <v>1.0172230157978992</v>
      </c>
      <c r="L189" s="21">
        <f>SUM(F$3:F188)+I189</f>
        <v>7.1665507606876853</v>
      </c>
      <c r="M189" s="21">
        <f>SUM(G$3:G188)+J189</f>
        <v>0</v>
      </c>
      <c r="N189" s="21"/>
      <c r="O189" s="21"/>
      <c r="P189" s="21"/>
      <c r="Q189" s="19">
        <f t="shared" si="13"/>
        <v>1.0347426638689732</v>
      </c>
      <c r="R189" s="19">
        <f t="shared" si="14"/>
        <v>51.359449805513243</v>
      </c>
      <c r="S189" s="19">
        <f t="shared" si="15"/>
        <v>0</v>
      </c>
      <c r="T189" s="19">
        <f t="shared" si="16"/>
        <v>7.2899803776554561</v>
      </c>
      <c r="U189" s="19">
        <f t="shared" si="17"/>
        <v>0</v>
      </c>
      <c r="V189" s="19">
        <f t="shared" si="18"/>
        <v>0</v>
      </c>
    </row>
    <row r="190" spans="1:22" x14ac:dyDescent="0.25">
      <c r="A190" s="26">
        <f>Wellpath!E190</f>
        <v>0</v>
      </c>
      <c r="B190" s="22">
        <v>0</v>
      </c>
      <c r="C190" s="22">
        <v>0</v>
      </c>
      <c r="D190" s="22">
        <v>1</v>
      </c>
      <c r="E190" s="20">
        <f>Model!$W$21*((drdp!B190+drdp!K190)*'DEC-U'!$B190+(drdp!E190+drdp!N190)*'DEC-U'!$C190+(drdp!H190+drdp!Q190)*'DEC-U'!$D190)</f>
        <v>0</v>
      </c>
      <c r="F190" s="20">
        <f>Model!$W$21*((drdp!C190+drdp!L190)*'DEC-U'!$B190+(drdp!F190+drdp!O190)*'DEC-U'!$C190+(drdp!I190+drdp!R190)*'DEC-U'!$D190)</f>
        <v>0</v>
      </c>
      <c r="G190" s="20">
        <f>Model!$W$21*((drdp!D190+drdp!M190)*'DEC-U'!$B190+(drdp!G190+drdp!P190)*'DEC-U'!$C190+(drdp!J190+drdp!S190)*'DEC-U'!$D190)</f>
        <v>0</v>
      </c>
      <c r="H190" s="18">
        <f>Model!$W$21*((drdp!B190)*'DEC-U'!$B190+(drdp!E190)*'DEC-U'!$C190+(drdp!H190)*'DEC-U'!$D190)</f>
        <v>0</v>
      </c>
      <c r="I190" s="18">
        <f>Model!$W$21*((drdp!C190)*'DEC-U'!$B190+(drdp!F190)*'DEC-U'!$C190+(drdp!I190)*'DEC-U'!$D190)</f>
        <v>0</v>
      </c>
      <c r="J190" s="18">
        <f>Model!$W$21*((drdp!D190)*'DEC-U'!$B190+(drdp!G190)*'DEC-U'!$C190+(drdp!J190)*'DEC-U'!$D190)</f>
        <v>0</v>
      </c>
      <c r="K190" s="21">
        <f>SUM(E$3:E189)+H190</f>
        <v>1.0172230157978992</v>
      </c>
      <c r="L190" s="21">
        <f>SUM(F$3:F189)+I190</f>
        <v>7.1665507606876853</v>
      </c>
      <c r="M190" s="21">
        <f>SUM(G$3:G189)+J190</f>
        <v>0</v>
      </c>
      <c r="N190" s="21"/>
      <c r="O190" s="21"/>
      <c r="P190" s="21"/>
      <c r="Q190" s="19">
        <f t="shared" si="13"/>
        <v>1.0347426638689732</v>
      </c>
      <c r="R190" s="19">
        <f t="shared" si="14"/>
        <v>51.359449805513243</v>
      </c>
      <c r="S190" s="19">
        <f t="shared" si="15"/>
        <v>0</v>
      </c>
      <c r="T190" s="19">
        <f t="shared" si="16"/>
        <v>7.2899803776554561</v>
      </c>
      <c r="U190" s="19">
        <f t="shared" si="17"/>
        <v>0</v>
      </c>
      <c r="V190" s="19">
        <f t="shared" si="18"/>
        <v>0</v>
      </c>
    </row>
    <row r="191" spans="1:22" x14ac:dyDescent="0.25">
      <c r="A191" s="26">
        <f>Wellpath!E191</f>
        <v>0</v>
      </c>
      <c r="B191" s="22">
        <v>0</v>
      </c>
      <c r="C191" s="22">
        <v>0</v>
      </c>
      <c r="D191" s="22">
        <v>1</v>
      </c>
      <c r="E191" s="20">
        <f>Model!$W$21*((drdp!B191+drdp!K191)*'DEC-U'!$B191+(drdp!E191+drdp!N191)*'DEC-U'!$C191+(drdp!H191+drdp!Q191)*'DEC-U'!$D191)</f>
        <v>0</v>
      </c>
      <c r="F191" s="20">
        <f>Model!$W$21*((drdp!C191+drdp!L191)*'DEC-U'!$B191+(drdp!F191+drdp!O191)*'DEC-U'!$C191+(drdp!I191+drdp!R191)*'DEC-U'!$D191)</f>
        <v>0</v>
      </c>
      <c r="G191" s="20">
        <f>Model!$W$21*((drdp!D191+drdp!M191)*'DEC-U'!$B191+(drdp!G191+drdp!P191)*'DEC-U'!$C191+(drdp!J191+drdp!S191)*'DEC-U'!$D191)</f>
        <v>0</v>
      </c>
      <c r="H191" s="18">
        <f>Model!$W$21*((drdp!B191)*'DEC-U'!$B191+(drdp!E191)*'DEC-U'!$C191+(drdp!H191)*'DEC-U'!$D191)</f>
        <v>0</v>
      </c>
      <c r="I191" s="18">
        <f>Model!$W$21*((drdp!C191)*'DEC-U'!$B191+(drdp!F191)*'DEC-U'!$C191+(drdp!I191)*'DEC-U'!$D191)</f>
        <v>0</v>
      </c>
      <c r="J191" s="18">
        <f>Model!$W$21*((drdp!D191)*'DEC-U'!$B191+(drdp!G191)*'DEC-U'!$C191+(drdp!J191)*'DEC-U'!$D191)</f>
        <v>0</v>
      </c>
      <c r="K191" s="21">
        <f>SUM(E$3:E190)+H191</f>
        <v>1.0172230157978992</v>
      </c>
      <c r="L191" s="21">
        <f>SUM(F$3:F190)+I191</f>
        <v>7.1665507606876853</v>
      </c>
      <c r="M191" s="21">
        <f>SUM(G$3:G190)+J191</f>
        <v>0</v>
      </c>
      <c r="N191" s="21"/>
      <c r="O191" s="21"/>
      <c r="P191" s="21"/>
      <c r="Q191" s="19">
        <f t="shared" si="13"/>
        <v>1.0347426638689732</v>
      </c>
      <c r="R191" s="19">
        <f t="shared" si="14"/>
        <v>51.359449805513243</v>
      </c>
      <c r="S191" s="19">
        <f t="shared" si="15"/>
        <v>0</v>
      </c>
      <c r="T191" s="19">
        <f t="shared" si="16"/>
        <v>7.2899803776554561</v>
      </c>
      <c r="U191" s="19">
        <f t="shared" si="17"/>
        <v>0</v>
      </c>
      <c r="V191" s="19">
        <f t="shared" si="18"/>
        <v>0</v>
      </c>
    </row>
    <row r="192" spans="1:22" x14ac:dyDescent="0.25">
      <c r="A192" s="26">
        <f>Wellpath!E192</f>
        <v>0</v>
      </c>
      <c r="B192" s="22">
        <v>0</v>
      </c>
      <c r="C192" s="22">
        <v>0</v>
      </c>
      <c r="D192" s="22">
        <v>1</v>
      </c>
      <c r="E192" s="20">
        <f>Model!$W$21*((drdp!B192+drdp!K192)*'DEC-U'!$B192+(drdp!E192+drdp!N192)*'DEC-U'!$C192+(drdp!H192+drdp!Q192)*'DEC-U'!$D192)</f>
        <v>0</v>
      </c>
      <c r="F192" s="20">
        <f>Model!$W$21*((drdp!C192+drdp!L192)*'DEC-U'!$B192+(drdp!F192+drdp!O192)*'DEC-U'!$C192+(drdp!I192+drdp!R192)*'DEC-U'!$D192)</f>
        <v>0</v>
      </c>
      <c r="G192" s="20">
        <f>Model!$W$21*((drdp!D192+drdp!M192)*'DEC-U'!$B192+(drdp!G192+drdp!P192)*'DEC-U'!$C192+(drdp!J192+drdp!S192)*'DEC-U'!$D192)</f>
        <v>0</v>
      </c>
      <c r="H192" s="18">
        <f>Model!$W$21*((drdp!B192)*'DEC-U'!$B192+(drdp!E192)*'DEC-U'!$C192+(drdp!H192)*'DEC-U'!$D192)</f>
        <v>0</v>
      </c>
      <c r="I192" s="18">
        <f>Model!$W$21*((drdp!C192)*'DEC-U'!$B192+(drdp!F192)*'DEC-U'!$C192+(drdp!I192)*'DEC-U'!$D192)</f>
        <v>0</v>
      </c>
      <c r="J192" s="18">
        <f>Model!$W$21*((drdp!D192)*'DEC-U'!$B192+(drdp!G192)*'DEC-U'!$C192+(drdp!J192)*'DEC-U'!$D192)</f>
        <v>0</v>
      </c>
      <c r="K192" s="21">
        <f>SUM(E$3:E191)+H192</f>
        <v>1.0172230157978992</v>
      </c>
      <c r="L192" s="21">
        <f>SUM(F$3:F191)+I192</f>
        <v>7.1665507606876853</v>
      </c>
      <c r="M192" s="21">
        <f>SUM(G$3:G191)+J192</f>
        <v>0</v>
      </c>
      <c r="N192" s="21"/>
      <c r="O192" s="21"/>
      <c r="P192" s="21"/>
      <c r="Q192" s="19">
        <f t="shared" si="13"/>
        <v>1.0347426638689732</v>
      </c>
      <c r="R192" s="19">
        <f t="shared" si="14"/>
        <v>51.359449805513243</v>
      </c>
      <c r="S192" s="19">
        <f t="shared" si="15"/>
        <v>0</v>
      </c>
      <c r="T192" s="19">
        <f t="shared" si="16"/>
        <v>7.2899803776554561</v>
      </c>
      <c r="U192" s="19">
        <f t="shared" si="17"/>
        <v>0</v>
      </c>
      <c r="V192" s="19">
        <f t="shared" si="18"/>
        <v>0</v>
      </c>
    </row>
    <row r="193" spans="1:22" x14ac:dyDescent="0.25">
      <c r="A193" s="26">
        <f>Wellpath!E193</f>
        <v>0</v>
      </c>
      <c r="B193" s="22">
        <v>0</v>
      </c>
      <c r="C193" s="22">
        <v>0</v>
      </c>
      <c r="D193" s="22">
        <v>1</v>
      </c>
      <c r="E193" s="20">
        <f>Model!$W$21*((drdp!B193+drdp!K193)*'DEC-U'!$B193+(drdp!E193+drdp!N193)*'DEC-U'!$C193+(drdp!H193+drdp!Q193)*'DEC-U'!$D193)</f>
        <v>0</v>
      </c>
      <c r="F193" s="20">
        <f>Model!$W$21*((drdp!C193+drdp!L193)*'DEC-U'!$B193+(drdp!F193+drdp!O193)*'DEC-U'!$C193+(drdp!I193+drdp!R193)*'DEC-U'!$D193)</f>
        <v>0</v>
      </c>
      <c r="G193" s="20">
        <f>Model!$W$21*((drdp!D193+drdp!M193)*'DEC-U'!$B193+(drdp!G193+drdp!P193)*'DEC-U'!$C193+(drdp!J193+drdp!S193)*'DEC-U'!$D193)</f>
        <v>0</v>
      </c>
      <c r="H193" s="18">
        <f>Model!$W$21*((drdp!B193)*'DEC-U'!$B193+(drdp!E193)*'DEC-U'!$C193+(drdp!H193)*'DEC-U'!$D193)</f>
        <v>0</v>
      </c>
      <c r="I193" s="18">
        <f>Model!$W$21*((drdp!C193)*'DEC-U'!$B193+(drdp!F193)*'DEC-U'!$C193+(drdp!I193)*'DEC-U'!$D193)</f>
        <v>0</v>
      </c>
      <c r="J193" s="18">
        <f>Model!$W$21*((drdp!D193)*'DEC-U'!$B193+(drdp!G193)*'DEC-U'!$C193+(drdp!J193)*'DEC-U'!$D193)</f>
        <v>0</v>
      </c>
      <c r="K193" s="21">
        <f>SUM(E$3:E192)+H193</f>
        <v>1.0172230157978992</v>
      </c>
      <c r="L193" s="21">
        <f>SUM(F$3:F192)+I193</f>
        <v>7.1665507606876853</v>
      </c>
      <c r="M193" s="21">
        <f>SUM(G$3:G192)+J193</f>
        <v>0</v>
      </c>
      <c r="N193" s="21"/>
      <c r="O193" s="21"/>
      <c r="P193" s="21"/>
      <c r="Q193" s="19">
        <f t="shared" si="13"/>
        <v>1.0347426638689732</v>
      </c>
      <c r="R193" s="19">
        <f t="shared" si="14"/>
        <v>51.359449805513243</v>
      </c>
      <c r="S193" s="19">
        <f t="shared" si="15"/>
        <v>0</v>
      </c>
      <c r="T193" s="19">
        <f t="shared" si="16"/>
        <v>7.2899803776554561</v>
      </c>
      <c r="U193" s="19">
        <f t="shared" si="17"/>
        <v>0</v>
      </c>
      <c r="V193" s="19">
        <f t="shared" si="18"/>
        <v>0</v>
      </c>
    </row>
    <row r="194" spans="1:22" x14ac:dyDescent="0.25">
      <c r="A194" s="26">
        <f>Wellpath!E194</f>
        <v>0</v>
      </c>
      <c r="B194" s="22">
        <v>0</v>
      </c>
      <c r="C194" s="22">
        <v>0</v>
      </c>
      <c r="D194" s="22">
        <v>1</v>
      </c>
      <c r="E194" s="20">
        <f>Model!$W$21*((drdp!B194+drdp!K194)*'DEC-U'!$B194+(drdp!E194+drdp!N194)*'DEC-U'!$C194+(drdp!H194+drdp!Q194)*'DEC-U'!$D194)</f>
        <v>0</v>
      </c>
      <c r="F194" s="20">
        <f>Model!$W$21*((drdp!C194+drdp!L194)*'DEC-U'!$B194+(drdp!F194+drdp!O194)*'DEC-U'!$C194+(drdp!I194+drdp!R194)*'DEC-U'!$D194)</f>
        <v>0</v>
      </c>
      <c r="G194" s="20">
        <f>Model!$W$21*((drdp!D194+drdp!M194)*'DEC-U'!$B194+(drdp!G194+drdp!P194)*'DEC-U'!$C194+(drdp!J194+drdp!S194)*'DEC-U'!$D194)</f>
        <v>0</v>
      </c>
      <c r="H194" s="18">
        <f>Model!$W$21*((drdp!B194)*'DEC-U'!$B194+(drdp!E194)*'DEC-U'!$C194+(drdp!H194)*'DEC-U'!$D194)</f>
        <v>0</v>
      </c>
      <c r="I194" s="18">
        <f>Model!$W$21*((drdp!C194)*'DEC-U'!$B194+(drdp!F194)*'DEC-U'!$C194+(drdp!I194)*'DEC-U'!$D194)</f>
        <v>0</v>
      </c>
      <c r="J194" s="18">
        <f>Model!$W$21*((drdp!D194)*'DEC-U'!$B194+(drdp!G194)*'DEC-U'!$C194+(drdp!J194)*'DEC-U'!$D194)</f>
        <v>0</v>
      </c>
      <c r="K194" s="21">
        <f>SUM(E$3:E193)+H194</f>
        <v>1.0172230157978992</v>
      </c>
      <c r="L194" s="21">
        <f>SUM(F$3:F193)+I194</f>
        <v>7.1665507606876853</v>
      </c>
      <c r="M194" s="21">
        <f>SUM(G$3:G193)+J194</f>
        <v>0</v>
      </c>
      <c r="N194" s="21"/>
      <c r="O194" s="21"/>
      <c r="P194" s="21"/>
      <c r="Q194" s="19">
        <f t="shared" si="13"/>
        <v>1.0347426638689732</v>
      </c>
      <c r="R194" s="19">
        <f t="shared" si="14"/>
        <v>51.359449805513243</v>
      </c>
      <c r="S194" s="19">
        <f t="shared" si="15"/>
        <v>0</v>
      </c>
      <c r="T194" s="19">
        <f t="shared" si="16"/>
        <v>7.2899803776554561</v>
      </c>
      <c r="U194" s="19">
        <f t="shared" si="17"/>
        <v>0</v>
      </c>
      <c r="V194" s="19">
        <f t="shared" si="18"/>
        <v>0</v>
      </c>
    </row>
    <row r="195" spans="1:22" x14ac:dyDescent="0.25">
      <c r="A195" s="26">
        <f>Wellpath!E195</f>
        <v>0</v>
      </c>
      <c r="B195" s="22">
        <v>0</v>
      </c>
      <c r="C195" s="22">
        <v>0</v>
      </c>
      <c r="D195" s="22">
        <v>1</v>
      </c>
      <c r="E195" s="20">
        <f>Model!$W$21*((drdp!B195+drdp!K195)*'DEC-U'!$B195+(drdp!E195+drdp!N195)*'DEC-U'!$C195+(drdp!H195+drdp!Q195)*'DEC-U'!$D195)</f>
        <v>0</v>
      </c>
      <c r="F195" s="20">
        <f>Model!$W$21*((drdp!C195+drdp!L195)*'DEC-U'!$B195+(drdp!F195+drdp!O195)*'DEC-U'!$C195+(drdp!I195+drdp!R195)*'DEC-U'!$D195)</f>
        <v>0</v>
      </c>
      <c r="G195" s="20">
        <f>Model!$W$21*((drdp!D195+drdp!M195)*'DEC-U'!$B195+(drdp!G195+drdp!P195)*'DEC-U'!$C195+(drdp!J195+drdp!S195)*'DEC-U'!$D195)</f>
        <v>0</v>
      </c>
      <c r="H195" s="18">
        <f>Model!$W$21*((drdp!B195)*'DEC-U'!$B195+(drdp!E195)*'DEC-U'!$C195+(drdp!H195)*'DEC-U'!$D195)</f>
        <v>0</v>
      </c>
      <c r="I195" s="18">
        <f>Model!$W$21*((drdp!C195)*'DEC-U'!$B195+(drdp!F195)*'DEC-U'!$C195+(drdp!I195)*'DEC-U'!$D195)</f>
        <v>0</v>
      </c>
      <c r="J195" s="18">
        <f>Model!$W$21*((drdp!D195)*'DEC-U'!$B195+(drdp!G195)*'DEC-U'!$C195+(drdp!J195)*'DEC-U'!$D195)</f>
        <v>0</v>
      </c>
      <c r="K195" s="21">
        <f>SUM(E$3:E194)+H195</f>
        <v>1.0172230157978992</v>
      </c>
      <c r="L195" s="21">
        <f>SUM(F$3:F194)+I195</f>
        <v>7.1665507606876853</v>
      </c>
      <c r="M195" s="21">
        <f>SUM(G$3:G194)+J195</f>
        <v>0</v>
      </c>
      <c r="N195" s="21"/>
      <c r="O195" s="21"/>
      <c r="P195" s="21"/>
      <c r="Q195" s="19">
        <f t="shared" si="13"/>
        <v>1.0347426638689732</v>
      </c>
      <c r="R195" s="19">
        <f t="shared" si="14"/>
        <v>51.359449805513243</v>
      </c>
      <c r="S195" s="19">
        <f t="shared" si="15"/>
        <v>0</v>
      </c>
      <c r="T195" s="19">
        <f t="shared" si="16"/>
        <v>7.2899803776554561</v>
      </c>
      <c r="U195" s="19">
        <f t="shared" si="17"/>
        <v>0</v>
      </c>
      <c r="V195" s="19">
        <f t="shared" si="18"/>
        <v>0</v>
      </c>
    </row>
    <row r="196" spans="1:22" x14ac:dyDescent="0.25">
      <c r="A196" s="26">
        <f>Wellpath!E196</f>
        <v>0</v>
      </c>
      <c r="B196" s="22">
        <v>0</v>
      </c>
      <c r="C196" s="22">
        <v>0</v>
      </c>
      <c r="D196" s="22">
        <v>1</v>
      </c>
      <c r="E196" s="20">
        <f>Model!$W$21*((drdp!B196+drdp!K196)*'DEC-U'!$B196+(drdp!E196+drdp!N196)*'DEC-U'!$C196+(drdp!H196+drdp!Q196)*'DEC-U'!$D196)</f>
        <v>0</v>
      </c>
      <c r="F196" s="20">
        <f>Model!$W$21*((drdp!C196+drdp!L196)*'DEC-U'!$B196+(drdp!F196+drdp!O196)*'DEC-U'!$C196+(drdp!I196+drdp!R196)*'DEC-U'!$D196)</f>
        <v>0</v>
      </c>
      <c r="G196" s="20">
        <f>Model!$W$21*((drdp!D196+drdp!M196)*'DEC-U'!$B196+(drdp!G196+drdp!P196)*'DEC-U'!$C196+(drdp!J196+drdp!S196)*'DEC-U'!$D196)</f>
        <v>0</v>
      </c>
      <c r="H196" s="18">
        <f>Model!$W$21*((drdp!B196)*'DEC-U'!$B196+(drdp!E196)*'DEC-U'!$C196+(drdp!H196)*'DEC-U'!$D196)</f>
        <v>0</v>
      </c>
      <c r="I196" s="18">
        <f>Model!$W$21*((drdp!C196)*'DEC-U'!$B196+(drdp!F196)*'DEC-U'!$C196+(drdp!I196)*'DEC-U'!$D196)</f>
        <v>0</v>
      </c>
      <c r="J196" s="18">
        <f>Model!$W$21*((drdp!D196)*'DEC-U'!$B196+(drdp!G196)*'DEC-U'!$C196+(drdp!J196)*'DEC-U'!$D196)</f>
        <v>0</v>
      </c>
      <c r="K196" s="21">
        <f>SUM(E$3:E195)+H196</f>
        <v>1.0172230157978992</v>
      </c>
      <c r="L196" s="21">
        <f>SUM(F$3:F195)+I196</f>
        <v>7.1665507606876853</v>
      </c>
      <c r="M196" s="21">
        <f>SUM(G$3:G195)+J196</f>
        <v>0</v>
      </c>
      <c r="N196" s="21"/>
      <c r="O196" s="21"/>
      <c r="P196" s="21"/>
      <c r="Q196" s="19">
        <f t="shared" si="13"/>
        <v>1.0347426638689732</v>
      </c>
      <c r="R196" s="19">
        <f t="shared" si="14"/>
        <v>51.359449805513243</v>
      </c>
      <c r="S196" s="19">
        <f t="shared" si="15"/>
        <v>0</v>
      </c>
      <c r="T196" s="19">
        <f t="shared" si="16"/>
        <v>7.2899803776554561</v>
      </c>
      <c r="U196" s="19">
        <f t="shared" si="17"/>
        <v>0</v>
      </c>
      <c r="V196" s="19">
        <f t="shared" si="18"/>
        <v>0</v>
      </c>
    </row>
    <row r="197" spans="1:22" x14ac:dyDescent="0.25">
      <c r="A197" s="26">
        <f>Wellpath!E197</f>
        <v>0</v>
      </c>
      <c r="B197" s="22">
        <v>0</v>
      </c>
      <c r="C197" s="22">
        <v>0</v>
      </c>
      <c r="D197" s="22">
        <v>1</v>
      </c>
      <c r="E197" s="20">
        <f>Model!$W$21*((drdp!B197+drdp!K197)*'DEC-U'!$B197+(drdp!E197+drdp!N197)*'DEC-U'!$C197+(drdp!H197+drdp!Q197)*'DEC-U'!$D197)</f>
        <v>0</v>
      </c>
      <c r="F197" s="20">
        <f>Model!$W$21*((drdp!C197+drdp!L197)*'DEC-U'!$B197+(drdp!F197+drdp!O197)*'DEC-U'!$C197+(drdp!I197+drdp!R197)*'DEC-U'!$D197)</f>
        <v>0</v>
      </c>
      <c r="G197" s="20">
        <f>Model!$W$21*((drdp!D197+drdp!M197)*'DEC-U'!$B197+(drdp!G197+drdp!P197)*'DEC-U'!$C197+(drdp!J197+drdp!S197)*'DEC-U'!$D197)</f>
        <v>0</v>
      </c>
      <c r="H197" s="18">
        <f>Model!$W$21*((drdp!B197)*'DEC-U'!$B197+(drdp!E197)*'DEC-U'!$C197+(drdp!H197)*'DEC-U'!$D197)</f>
        <v>0</v>
      </c>
      <c r="I197" s="18">
        <f>Model!$W$21*((drdp!C197)*'DEC-U'!$B197+(drdp!F197)*'DEC-U'!$C197+(drdp!I197)*'DEC-U'!$D197)</f>
        <v>0</v>
      </c>
      <c r="J197" s="18">
        <f>Model!$W$21*((drdp!D197)*'DEC-U'!$B197+(drdp!G197)*'DEC-U'!$C197+(drdp!J197)*'DEC-U'!$D197)</f>
        <v>0</v>
      </c>
      <c r="K197" s="21">
        <f>SUM(E$3:E196)+H197</f>
        <v>1.0172230157978992</v>
      </c>
      <c r="L197" s="21">
        <f>SUM(F$3:F196)+I197</f>
        <v>7.1665507606876853</v>
      </c>
      <c r="M197" s="21">
        <f>SUM(G$3:G196)+J197</f>
        <v>0</v>
      </c>
      <c r="N197" s="21"/>
      <c r="O197" s="21"/>
      <c r="P197" s="21"/>
      <c r="Q197" s="19">
        <f t="shared" si="13"/>
        <v>1.0347426638689732</v>
      </c>
      <c r="R197" s="19">
        <f t="shared" si="14"/>
        <v>51.359449805513243</v>
      </c>
      <c r="S197" s="19">
        <f t="shared" si="15"/>
        <v>0</v>
      </c>
      <c r="T197" s="19">
        <f t="shared" si="16"/>
        <v>7.2899803776554561</v>
      </c>
      <c r="U197" s="19">
        <f t="shared" si="17"/>
        <v>0</v>
      </c>
      <c r="V197" s="19">
        <f t="shared" si="18"/>
        <v>0</v>
      </c>
    </row>
    <row r="198" spans="1:22" x14ac:dyDescent="0.25">
      <c r="A198" s="26">
        <f>Wellpath!E198</f>
        <v>0</v>
      </c>
      <c r="B198" s="22">
        <v>0</v>
      </c>
      <c r="C198" s="22">
        <v>0</v>
      </c>
      <c r="D198" s="22">
        <v>1</v>
      </c>
      <c r="E198" s="20">
        <f>Model!$W$21*((drdp!B198+drdp!K198)*'DEC-U'!$B198+(drdp!E198+drdp!N198)*'DEC-U'!$C198+(drdp!H198+drdp!Q198)*'DEC-U'!$D198)</f>
        <v>0</v>
      </c>
      <c r="F198" s="20">
        <f>Model!$W$21*((drdp!C198+drdp!L198)*'DEC-U'!$B198+(drdp!F198+drdp!O198)*'DEC-U'!$C198+(drdp!I198+drdp!R198)*'DEC-U'!$D198)</f>
        <v>0</v>
      </c>
      <c r="G198" s="20">
        <f>Model!$W$21*((drdp!D198+drdp!M198)*'DEC-U'!$B198+(drdp!G198+drdp!P198)*'DEC-U'!$C198+(drdp!J198+drdp!S198)*'DEC-U'!$D198)</f>
        <v>0</v>
      </c>
      <c r="H198" s="18">
        <f>Model!$W$21*((drdp!B198)*'DEC-U'!$B198+(drdp!E198)*'DEC-U'!$C198+(drdp!H198)*'DEC-U'!$D198)</f>
        <v>0</v>
      </c>
      <c r="I198" s="18">
        <f>Model!$W$21*((drdp!C198)*'DEC-U'!$B198+(drdp!F198)*'DEC-U'!$C198+(drdp!I198)*'DEC-U'!$D198)</f>
        <v>0</v>
      </c>
      <c r="J198" s="18">
        <f>Model!$W$21*((drdp!D198)*'DEC-U'!$B198+(drdp!G198)*'DEC-U'!$C198+(drdp!J198)*'DEC-U'!$D198)</f>
        <v>0</v>
      </c>
      <c r="K198" s="21">
        <f>SUM(E$3:E197)+H198</f>
        <v>1.0172230157978992</v>
      </c>
      <c r="L198" s="21">
        <f>SUM(F$3:F197)+I198</f>
        <v>7.1665507606876853</v>
      </c>
      <c r="M198" s="21">
        <f>SUM(G$3:G197)+J198</f>
        <v>0</v>
      </c>
      <c r="N198" s="21"/>
      <c r="O198" s="21"/>
      <c r="P198" s="21"/>
      <c r="Q198" s="19">
        <f t="shared" ref="Q198:Q261" si="19">K198^2</f>
        <v>1.0347426638689732</v>
      </c>
      <c r="R198" s="19">
        <f t="shared" ref="R198:R261" si="20">L198^2</f>
        <v>51.359449805513243</v>
      </c>
      <c r="S198" s="19">
        <f t="shared" ref="S198:S261" si="21">M198^2</f>
        <v>0</v>
      </c>
      <c r="T198" s="19">
        <f t="shared" ref="T198:T261" si="22">K198*L198</f>
        <v>7.2899803776554561</v>
      </c>
      <c r="U198" s="19">
        <f t="shared" ref="U198:U261" si="23">K198*M198</f>
        <v>0</v>
      </c>
      <c r="V198" s="19">
        <f t="shared" ref="V198:V261" si="24">L198*M198</f>
        <v>0</v>
      </c>
    </row>
    <row r="199" spans="1:22" x14ac:dyDescent="0.25">
      <c r="A199" s="26">
        <f>Wellpath!E199</f>
        <v>0</v>
      </c>
      <c r="B199" s="22">
        <v>0</v>
      </c>
      <c r="C199" s="22">
        <v>0</v>
      </c>
      <c r="D199" s="22">
        <v>1</v>
      </c>
      <c r="E199" s="20">
        <f>Model!$W$21*((drdp!B199+drdp!K199)*'DEC-U'!$B199+(drdp!E199+drdp!N199)*'DEC-U'!$C199+(drdp!H199+drdp!Q199)*'DEC-U'!$D199)</f>
        <v>0</v>
      </c>
      <c r="F199" s="20">
        <f>Model!$W$21*((drdp!C199+drdp!L199)*'DEC-U'!$B199+(drdp!F199+drdp!O199)*'DEC-U'!$C199+(drdp!I199+drdp!R199)*'DEC-U'!$D199)</f>
        <v>0</v>
      </c>
      <c r="G199" s="20">
        <f>Model!$W$21*((drdp!D199+drdp!M199)*'DEC-U'!$B199+(drdp!G199+drdp!P199)*'DEC-U'!$C199+(drdp!J199+drdp!S199)*'DEC-U'!$D199)</f>
        <v>0</v>
      </c>
      <c r="H199" s="18">
        <f>Model!$W$21*((drdp!B199)*'DEC-U'!$B199+(drdp!E199)*'DEC-U'!$C199+(drdp!H199)*'DEC-U'!$D199)</f>
        <v>0</v>
      </c>
      <c r="I199" s="18">
        <f>Model!$W$21*((drdp!C199)*'DEC-U'!$B199+(drdp!F199)*'DEC-U'!$C199+(drdp!I199)*'DEC-U'!$D199)</f>
        <v>0</v>
      </c>
      <c r="J199" s="18">
        <f>Model!$W$21*((drdp!D199)*'DEC-U'!$B199+(drdp!G199)*'DEC-U'!$C199+(drdp!J199)*'DEC-U'!$D199)</f>
        <v>0</v>
      </c>
      <c r="K199" s="21">
        <f>SUM(E$3:E198)+H199</f>
        <v>1.0172230157978992</v>
      </c>
      <c r="L199" s="21">
        <f>SUM(F$3:F198)+I199</f>
        <v>7.1665507606876853</v>
      </c>
      <c r="M199" s="21">
        <f>SUM(G$3:G198)+J199</f>
        <v>0</v>
      </c>
      <c r="N199" s="21"/>
      <c r="O199" s="21"/>
      <c r="P199" s="21"/>
      <c r="Q199" s="19">
        <f t="shared" si="19"/>
        <v>1.0347426638689732</v>
      </c>
      <c r="R199" s="19">
        <f t="shared" si="20"/>
        <v>51.359449805513243</v>
      </c>
      <c r="S199" s="19">
        <f t="shared" si="21"/>
        <v>0</v>
      </c>
      <c r="T199" s="19">
        <f t="shared" si="22"/>
        <v>7.2899803776554561</v>
      </c>
      <c r="U199" s="19">
        <f t="shared" si="23"/>
        <v>0</v>
      </c>
      <c r="V199" s="19">
        <f t="shared" si="24"/>
        <v>0</v>
      </c>
    </row>
    <row r="200" spans="1:22" x14ac:dyDescent="0.25">
      <c r="A200" s="26">
        <f>Wellpath!E200</f>
        <v>0</v>
      </c>
      <c r="B200" s="22">
        <v>0</v>
      </c>
      <c r="C200" s="22">
        <v>0</v>
      </c>
      <c r="D200" s="22">
        <v>1</v>
      </c>
      <c r="E200" s="20">
        <f>Model!$W$21*((drdp!B200+drdp!K200)*'DEC-U'!$B200+(drdp!E200+drdp!N200)*'DEC-U'!$C200+(drdp!H200+drdp!Q200)*'DEC-U'!$D200)</f>
        <v>0</v>
      </c>
      <c r="F200" s="20">
        <f>Model!$W$21*((drdp!C200+drdp!L200)*'DEC-U'!$B200+(drdp!F200+drdp!O200)*'DEC-U'!$C200+(drdp!I200+drdp!R200)*'DEC-U'!$D200)</f>
        <v>0</v>
      </c>
      <c r="G200" s="20">
        <f>Model!$W$21*((drdp!D200+drdp!M200)*'DEC-U'!$B200+(drdp!G200+drdp!P200)*'DEC-U'!$C200+(drdp!J200+drdp!S200)*'DEC-U'!$D200)</f>
        <v>0</v>
      </c>
      <c r="H200" s="18">
        <f>Model!$W$21*((drdp!B200)*'DEC-U'!$B200+(drdp!E200)*'DEC-U'!$C200+(drdp!H200)*'DEC-U'!$D200)</f>
        <v>0</v>
      </c>
      <c r="I200" s="18">
        <f>Model!$W$21*((drdp!C200)*'DEC-U'!$B200+(drdp!F200)*'DEC-U'!$C200+(drdp!I200)*'DEC-U'!$D200)</f>
        <v>0</v>
      </c>
      <c r="J200" s="18">
        <f>Model!$W$21*((drdp!D200)*'DEC-U'!$B200+(drdp!G200)*'DEC-U'!$C200+(drdp!J200)*'DEC-U'!$D200)</f>
        <v>0</v>
      </c>
      <c r="K200" s="21">
        <f>SUM(E$3:E199)+H200</f>
        <v>1.0172230157978992</v>
      </c>
      <c r="L200" s="21">
        <f>SUM(F$3:F199)+I200</f>
        <v>7.1665507606876853</v>
      </c>
      <c r="M200" s="21">
        <f>SUM(G$3:G199)+J200</f>
        <v>0</v>
      </c>
      <c r="N200" s="21"/>
      <c r="O200" s="21"/>
      <c r="P200" s="21"/>
      <c r="Q200" s="19">
        <f t="shared" si="19"/>
        <v>1.0347426638689732</v>
      </c>
      <c r="R200" s="19">
        <f t="shared" si="20"/>
        <v>51.359449805513243</v>
      </c>
      <c r="S200" s="19">
        <f t="shared" si="21"/>
        <v>0</v>
      </c>
      <c r="T200" s="19">
        <f t="shared" si="22"/>
        <v>7.2899803776554561</v>
      </c>
      <c r="U200" s="19">
        <f t="shared" si="23"/>
        <v>0</v>
      </c>
      <c r="V200" s="19">
        <f t="shared" si="24"/>
        <v>0</v>
      </c>
    </row>
    <row r="201" spans="1:22" x14ac:dyDescent="0.25">
      <c r="A201" s="26">
        <f>Wellpath!E201</f>
        <v>0</v>
      </c>
      <c r="B201" s="22">
        <v>0</v>
      </c>
      <c r="C201" s="22">
        <v>0</v>
      </c>
      <c r="D201" s="22">
        <v>1</v>
      </c>
      <c r="E201" s="20">
        <f>Model!$W$21*((drdp!B201+drdp!K201)*'DEC-U'!$B201+(drdp!E201+drdp!N201)*'DEC-U'!$C201+(drdp!H201+drdp!Q201)*'DEC-U'!$D201)</f>
        <v>0</v>
      </c>
      <c r="F201" s="20">
        <f>Model!$W$21*((drdp!C201+drdp!L201)*'DEC-U'!$B201+(drdp!F201+drdp!O201)*'DEC-U'!$C201+(drdp!I201+drdp!R201)*'DEC-U'!$D201)</f>
        <v>0</v>
      </c>
      <c r="G201" s="20">
        <f>Model!$W$21*((drdp!D201+drdp!M201)*'DEC-U'!$B201+(drdp!G201+drdp!P201)*'DEC-U'!$C201+(drdp!J201+drdp!S201)*'DEC-U'!$D201)</f>
        <v>0</v>
      </c>
      <c r="H201" s="18">
        <f>Model!$W$21*((drdp!B201)*'DEC-U'!$B201+(drdp!E201)*'DEC-U'!$C201+(drdp!H201)*'DEC-U'!$D201)</f>
        <v>0</v>
      </c>
      <c r="I201" s="18">
        <f>Model!$W$21*((drdp!C201)*'DEC-U'!$B201+(drdp!F201)*'DEC-U'!$C201+(drdp!I201)*'DEC-U'!$D201)</f>
        <v>0</v>
      </c>
      <c r="J201" s="18">
        <f>Model!$W$21*((drdp!D201)*'DEC-U'!$B201+(drdp!G201)*'DEC-U'!$C201+(drdp!J201)*'DEC-U'!$D201)</f>
        <v>0</v>
      </c>
      <c r="K201" s="21">
        <f>SUM(E$3:E200)+H201</f>
        <v>1.0172230157978992</v>
      </c>
      <c r="L201" s="21">
        <f>SUM(F$3:F200)+I201</f>
        <v>7.1665507606876853</v>
      </c>
      <c r="M201" s="21">
        <f>SUM(G$3:G200)+J201</f>
        <v>0</v>
      </c>
      <c r="N201" s="21"/>
      <c r="O201" s="21"/>
      <c r="P201" s="21"/>
      <c r="Q201" s="19">
        <f t="shared" si="19"/>
        <v>1.0347426638689732</v>
      </c>
      <c r="R201" s="19">
        <f t="shared" si="20"/>
        <v>51.359449805513243</v>
      </c>
      <c r="S201" s="19">
        <f t="shared" si="21"/>
        <v>0</v>
      </c>
      <c r="T201" s="19">
        <f t="shared" si="22"/>
        <v>7.2899803776554561</v>
      </c>
      <c r="U201" s="19">
        <f t="shared" si="23"/>
        <v>0</v>
      </c>
      <c r="V201" s="19">
        <f t="shared" si="24"/>
        <v>0</v>
      </c>
    </row>
    <row r="202" spans="1:22" x14ac:dyDescent="0.25">
      <c r="A202" s="26">
        <f>Wellpath!E202</f>
        <v>0</v>
      </c>
      <c r="B202" s="22">
        <v>0</v>
      </c>
      <c r="C202" s="22">
        <v>0</v>
      </c>
      <c r="D202" s="22">
        <v>1</v>
      </c>
      <c r="E202" s="20">
        <f>Model!$W$21*((drdp!B202+drdp!K202)*'DEC-U'!$B202+(drdp!E202+drdp!N202)*'DEC-U'!$C202+(drdp!H202+drdp!Q202)*'DEC-U'!$D202)</f>
        <v>0</v>
      </c>
      <c r="F202" s="20">
        <f>Model!$W$21*((drdp!C202+drdp!L202)*'DEC-U'!$B202+(drdp!F202+drdp!O202)*'DEC-U'!$C202+(drdp!I202+drdp!R202)*'DEC-U'!$D202)</f>
        <v>0</v>
      </c>
      <c r="G202" s="20">
        <f>Model!$W$21*((drdp!D202+drdp!M202)*'DEC-U'!$B202+(drdp!G202+drdp!P202)*'DEC-U'!$C202+(drdp!J202+drdp!S202)*'DEC-U'!$D202)</f>
        <v>0</v>
      </c>
      <c r="H202" s="18">
        <f>Model!$W$21*((drdp!B202)*'DEC-U'!$B202+(drdp!E202)*'DEC-U'!$C202+(drdp!H202)*'DEC-U'!$D202)</f>
        <v>0</v>
      </c>
      <c r="I202" s="18">
        <f>Model!$W$21*((drdp!C202)*'DEC-U'!$B202+(drdp!F202)*'DEC-U'!$C202+(drdp!I202)*'DEC-U'!$D202)</f>
        <v>0</v>
      </c>
      <c r="J202" s="18">
        <f>Model!$W$21*((drdp!D202)*'DEC-U'!$B202+(drdp!G202)*'DEC-U'!$C202+(drdp!J202)*'DEC-U'!$D202)</f>
        <v>0</v>
      </c>
      <c r="K202" s="21">
        <f>SUM(E$3:E201)+H202</f>
        <v>1.0172230157978992</v>
      </c>
      <c r="L202" s="21">
        <f>SUM(F$3:F201)+I202</f>
        <v>7.1665507606876853</v>
      </c>
      <c r="M202" s="21">
        <f>SUM(G$3:G201)+J202</f>
        <v>0</v>
      </c>
      <c r="N202" s="21"/>
      <c r="O202" s="21"/>
      <c r="P202" s="21"/>
      <c r="Q202" s="19">
        <f t="shared" si="19"/>
        <v>1.0347426638689732</v>
      </c>
      <c r="R202" s="19">
        <f t="shared" si="20"/>
        <v>51.359449805513243</v>
      </c>
      <c r="S202" s="19">
        <f t="shared" si="21"/>
        <v>0</v>
      </c>
      <c r="T202" s="19">
        <f t="shared" si="22"/>
        <v>7.2899803776554561</v>
      </c>
      <c r="U202" s="19">
        <f t="shared" si="23"/>
        <v>0</v>
      </c>
      <c r="V202" s="19">
        <f t="shared" si="24"/>
        <v>0</v>
      </c>
    </row>
    <row r="203" spans="1:22" x14ac:dyDescent="0.25">
      <c r="A203" s="26">
        <f>Wellpath!E203</f>
        <v>0</v>
      </c>
      <c r="B203" s="22">
        <v>0</v>
      </c>
      <c r="C203" s="22">
        <v>0</v>
      </c>
      <c r="D203" s="22">
        <v>1</v>
      </c>
      <c r="E203" s="20">
        <f>Model!$W$21*((drdp!B203+drdp!K203)*'DEC-U'!$B203+(drdp!E203+drdp!N203)*'DEC-U'!$C203+(drdp!H203+drdp!Q203)*'DEC-U'!$D203)</f>
        <v>0</v>
      </c>
      <c r="F203" s="20">
        <f>Model!$W$21*((drdp!C203+drdp!L203)*'DEC-U'!$B203+(drdp!F203+drdp!O203)*'DEC-U'!$C203+(drdp!I203+drdp!R203)*'DEC-U'!$D203)</f>
        <v>0</v>
      </c>
      <c r="G203" s="20">
        <f>Model!$W$21*((drdp!D203+drdp!M203)*'DEC-U'!$B203+(drdp!G203+drdp!P203)*'DEC-U'!$C203+(drdp!J203+drdp!S203)*'DEC-U'!$D203)</f>
        <v>0</v>
      </c>
      <c r="H203" s="18">
        <f>Model!$W$21*((drdp!B203)*'DEC-U'!$B203+(drdp!E203)*'DEC-U'!$C203+(drdp!H203)*'DEC-U'!$D203)</f>
        <v>0</v>
      </c>
      <c r="I203" s="18">
        <f>Model!$W$21*((drdp!C203)*'DEC-U'!$B203+(drdp!F203)*'DEC-U'!$C203+(drdp!I203)*'DEC-U'!$D203)</f>
        <v>0</v>
      </c>
      <c r="J203" s="18">
        <f>Model!$W$21*((drdp!D203)*'DEC-U'!$B203+(drdp!G203)*'DEC-U'!$C203+(drdp!J203)*'DEC-U'!$D203)</f>
        <v>0</v>
      </c>
      <c r="K203" s="21">
        <f>SUM(E$3:E202)+H203</f>
        <v>1.0172230157978992</v>
      </c>
      <c r="L203" s="21">
        <f>SUM(F$3:F202)+I203</f>
        <v>7.1665507606876853</v>
      </c>
      <c r="M203" s="21">
        <f>SUM(G$3:G202)+J203</f>
        <v>0</v>
      </c>
      <c r="N203" s="21"/>
      <c r="O203" s="21"/>
      <c r="P203" s="21"/>
      <c r="Q203" s="19">
        <f t="shared" si="19"/>
        <v>1.0347426638689732</v>
      </c>
      <c r="R203" s="19">
        <f t="shared" si="20"/>
        <v>51.359449805513243</v>
      </c>
      <c r="S203" s="19">
        <f t="shared" si="21"/>
        <v>0</v>
      </c>
      <c r="T203" s="19">
        <f t="shared" si="22"/>
        <v>7.2899803776554561</v>
      </c>
      <c r="U203" s="19">
        <f t="shared" si="23"/>
        <v>0</v>
      </c>
      <c r="V203" s="19">
        <f t="shared" si="24"/>
        <v>0</v>
      </c>
    </row>
    <row r="204" spans="1:22" x14ac:dyDescent="0.25">
      <c r="A204" s="26">
        <f>Wellpath!E204</f>
        <v>0</v>
      </c>
      <c r="B204" s="22">
        <v>0</v>
      </c>
      <c r="C204" s="22">
        <v>0</v>
      </c>
      <c r="D204" s="22">
        <v>1</v>
      </c>
      <c r="E204" s="20">
        <f>Model!$W$21*((drdp!B204+drdp!K204)*'DEC-U'!$B204+(drdp!E204+drdp!N204)*'DEC-U'!$C204+(drdp!H204+drdp!Q204)*'DEC-U'!$D204)</f>
        <v>0</v>
      </c>
      <c r="F204" s="20">
        <f>Model!$W$21*((drdp!C204+drdp!L204)*'DEC-U'!$B204+(drdp!F204+drdp!O204)*'DEC-U'!$C204+(drdp!I204+drdp!R204)*'DEC-U'!$D204)</f>
        <v>0</v>
      </c>
      <c r="G204" s="20">
        <f>Model!$W$21*((drdp!D204+drdp!M204)*'DEC-U'!$B204+(drdp!G204+drdp!P204)*'DEC-U'!$C204+(drdp!J204+drdp!S204)*'DEC-U'!$D204)</f>
        <v>0</v>
      </c>
      <c r="H204" s="18">
        <f>Model!$W$21*((drdp!B204)*'DEC-U'!$B204+(drdp!E204)*'DEC-U'!$C204+(drdp!H204)*'DEC-U'!$D204)</f>
        <v>0</v>
      </c>
      <c r="I204" s="18">
        <f>Model!$W$21*((drdp!C204)*'DEC-U'!$B204+(drdp!F204)*'DEC-U'!$C204+(drdp!I204)*'DEC-U'!$D204)</f>
        <v>0</v>
      </c>
      <c r="J204" s="18">
        <f>Model!$W$21*((drdp!D204)*'DEC-U'!$B204+(drdp!G204)*'DEC-U'!$C204+(drdp!J204)*'DEC-U'!$D204)</f>
        <v>0</v>
      </c>
      <c r="K204" s="21">
        <f>SUM(E$3:E203)+H204</f>
        <v>1.0172230157978992</v>
      </c>
      <c r="L204" s="21">
        <f>SUM(F$3:F203)+I204</f>
        <v>7.1665507606876853</v>
      </c>
      <c r="M204" s="21">
        <f>SUM(G$3:G203)+J204</f>
        <v>0</v>
      </c>
      <c r="N204" s="21"/>
      <c r="O204" s="21"/>
      <c r="P204" s="21"/>
      <c r="Q204" s="19">
        <f t="shared" si="19"/>
        <v>1.0347426638689732</v>
      </c>
      <c r="R204" s="19">
        <f t="shared" si="20"/>
        <v>51.359449805513243</v>
      </c>
      <c r="S204" s="19">
        <f t="shared" si="21"/>
        <v>0</v>
      </c>
      <c r="T204" s="19">
        <f t="shared" si="22"/>
        <v>7.2899803776554561</v>
      </c>
      <c r="U204" s="19">
        <f t="shared" si="23"/>
        <v>0</v>
      </c>
      <c r="V204" s="19">
        <f t="shared" si="24"/>
        <v>0</v>
      </c>
    </row>
    <row r="205" spans="1:22" x14ac:dyDescent="0.25">
      <c r="A205" s="26">
        <f>Wellpath!E205</f>
        <v>0</v>
      </c>
      <c r="B205" s="22">
        <v>0</v>
      </c>
      <c r="C205" s="22">
        <v>0</v>
      </c>
      <c r="D205" s="22">
        <v>1</v>
      </c>
      <c r="E205" s="20">
        <f>Model!$W$21*((drdp!B205+drdp!K205)*'DEC-U'!$B205+(drdp!E205+drdp!N205)*'DEC-U'!$C205+(drdp!H205+drdp!Q205)*'DEC-U'!$D205)</f>
        <v>0</v>
      </c>
      <c r="F205" s="20">
        <f>Model!$W$21*((drdp!C205+drdp!L205)*'DEC-U'!$B205+(drdp!F205+drdp!O205)*'DEC-U'!$C205+(drdp!I205+drdp!R205)*'DEC-U'!$D205)</f>
        <v>0</v>
      </c>
      <c r="G205" s="20">
        <f>Model!$W$21*((drdp!D205+drdp!M205)*'DEC-U'!$B205+(drdp!G205+drdp!P205)*'DEC-U'!$C205+(drdp!J205+drdp!S205)*'DEC-U'!$D205)</f>
        <v>0</v>
      </c>
      <c r="H205" s="18">
        <f>Model!$W$21*((drdp!B205)*'DEC-U'!$B205+(drdp!E205)*'DEC-U'!$C205+(drdp!H205)*'DEC-U'!$D205)</f>
        <v>0</v>
      </c>
      <c r="I205" s="18">
        <f>Model!$W$21*((drdp!C205)*'DEC-U'!$B205+(drdp!F205)*'DEC-U'!$C205+(drdp!I205)*'DEC-U'!$D205)</f>
        <v>0</v>
      </c>
      <c r="J205" s="18">
        <f>Model!$W$21*((drdp!D205)*'DEC-U'!$B205+(drdp!G205)*'DEC-U'!$C205+(drdp!J205)*'DEC-U'!$D205)</f>
        <v>0</v>
      </c>
      <c r="K205" s="21">
        <f>SUM(E$3:E204)+H205</f>
        <v>1.0172230157978992</v>
      </c>
      <c r="L205" s="21">
        <f>SUM(F$3:F204)+I205</f>
        <v>7.1665507606876853</v>
      </c>
      <c r="M205" s="21">
        <f>SUM(G$3:G204)+J205</f>
        <v>0</v>
      </c>
      <c r="N205" s="21"/>
      <c r="O205" s="21"/>
      <c r="P205" s="21"/>
      <c r="Q205" s="19">
        <f t="shared" si="19"/>
        <v>1.0347426638689732</v>
      </c>
      <c r="R205" s="19">
        <f t="shared" si="20"/>
        <v>51.359449805513243</v>
      </c>
      <c r="S205" s="19">
        <f t="shared" si="21"/>
        <v>0</v>
      </c>
      <c r="T205" s="19">
        <f t="shared" si="22"/>
        <v>7.2899803776554561</v>
      </c>
      <c r="U205" s="19">
        <f t="shared" si="23"/>
        <v>0</v>
      </c>
      <c r="V205" s="19">
        <f t="shared" si="24"/>
        <v>0</v>
      </c>
    </row>
    <row r="206" spans="1:22" x14ac:dyDescent="0.25">
      <c r="A206" s="26">
        <f>Wellpath!E206</f>
        <v>0</v>
      </c>
      <c r="B206" s="22">
        <v>0</v>
      </c>
      <c r="C206" s="22">
        <v>0</v>
      </c>
      <c r="D206" s="22">
        <v>1</v>
      </c>
      <c r="E206" s="20">
        <f>Model!$W$21*((drdp!B206+drdp!K206)*'DEC-U'!$B206+(drdp!E206+drdp!N206)*'DEC-U'!$C206+(drdp!H206+drdp!Q206)*'DEC-U'!$D206)</f>
        <v>0</v>
      </c>
      <c r="F206" s="20">
        <f>Model!$W$21*((drdp!C206+drdp!L206)*'DEC-U'!$B206+(drdp!F206+drdp!O206)*'DEC-U'!$C206+(drdp!I206+drdp!R206)*'DEC-U'!$D206)</f>
        <v>0</v>
      </c>
      <c r="G206" s="20">
        <f>Model!$W$21*((drdp!D206+drdp!M206)*'DEC-U'!$B206+(drdp!G206+drdp!P206)*'DEC-U'!$C206+(drdp!J206+drdp!S206)*'DEC-U'!$D206)</f>
        <v>0</v>
      </c>
      <c r="H206" s="18">
        <f>Model!$W$21*((drdp!B206)*'DEC-U'!$B206+(drdp!E206)*'DEC-U'!$C206+(drdp!H206)*'DEC-U'!$D206)</f>
        <v>0</v>
      </c>
      <c r="I206" s="18">
        <f>Model!$W$21*((drdp!C206)*'DEC-U'!$B206+(drdp!F206)*'DEC-U'!$C206+(drdp!I206)*'DEC-U'!$D206)</f>
        <v>0</v>
      </c>
      <c r="J206" s="18">
        <f>Model!$W$21*((drdp!D206)*'DEC-U'!$B206+(drdp!G206)*'DEC-U'!$C206+(drdp!J206)*'DEC-U'!$D206)</f>
        <v>0</v>
      </c>
      <c r="K206" s="21">
        <f>SUM(E$3:E205)+H206</f>
        <v>1.0172230157978992</v>
      </c>
      <c r="L206" s="21">
        <f>SUM(F$3:F205)+I206</f>
        <v>7.1665507606876853</v>
      </c>
      <c r="M206" s="21">
        <f>SUM(G$3:G205)+J206</f>
        <v>0</v>
      </c>
      <c r="N206" s="21"/>
      <c r="O206" s="21"/>
      <c r="P206" s="21"/>
      <c r="Q206" s="19">
        <f t="shared" si="19"/>
        <v>1.0347426638689732</v>
      </c>
      <c r="R206" s="19">
        <f t="shared" si="20"/>
        <v>51.359449805513243</v>
      </c>
      <c r="S206" s="19">
        <f t="shared" si="21"/>
        <v>0</v>
      </c>
      <c r="T206" s="19">
        <f t="shared" si="22"/>
        <v>7.2899803776554561</v>
      </c>
      <c r="U206" s="19">
        <f t="shared" si="23"/>
        <v>0</v>
      </c>
      <c r="V206" s="19">
        <f t="shared" si="24"/>
        <v>0</v>
      </c>
    </row>
    <row r="207" spans="1:22" x14ac:dyDescent="0.25">
      <c r="A207" s="26">
        <f>Wellpath!E207</f>
        <v>0</v>
      </c>
      <c r="B207" s="22">
        <v>0</v>
      </c>
      <c r="C207" s="22">
        <v>0</v>
      </c>
      <c r="D207" s="22">
        <v>1</v>
      </c>
      <c r="E207" s="20">
        <f>Model!$W$21*((drdp!B207+drdp!K207)*'DEC-U'!$B207+(drdp!E207+drdp!N207)*'DEC-U'!$C207+(drdp!H207+drdp!Q207)*'DEC-U'!$D207)</f>
        <v>0</v>
      </c>
      <c r="F207" s="20">
        <f>Model!$W$21*((drdp!C207+drdp!L207)*'DEC-U'!$B207+(drdp!F207+drdp!O207)*'DEC-U'!$C207+(drdp!I207+drdp!R207)*'DEC-U'!$D207)</f>
        <v>0</v>
      </c>
      <c r="G207" s="20">
        <f>Model!$W$21*((drdp!D207+drdp!M207)*'DEC-U'!$B207+(drdp!G207+drdp!P207)*'DEC-U'!$C207+(drdp!J207+drdp!S207)*'DEC-U'!$D207)</f>
        <v>0</v>
      </c>
      <c r="H207" s="18">
        <f>Model!$W$21*((drdp!B207)*'DEC-U'!$B207+(drdp!E207)*'DEC-U'!$C207+(drdp!H207)*'DEC-U'!$D207)</f>
        <v>0</v>
      </c>
      <c r="I207" s="18">
        <f>Model!$W$21*((drdp!C207)*'DEC-U'!$B207+(drdp!F207)*'DEC-U'!$C207+(drdp!I207)*'DEC-U'!$D207)</f>
        <v>0</v>
      </c>
      <c r="J207" s="18">
        <f>Model!$W$21*((drdp!D207)*'DEC-U'!$B207+(drdp!G207)*'DEC-U'!$C207+(drdp!J207)*'DEC-U'!$D207)</f>
        <v>0</v>
      </c>
      <c r="K207" s="21">
        <f>SUM(E$3:E206)+H207</f>
        <v>1.0172230157978992</v>
      </c>
      <c r="L207" s="21">
        <f>SUM(F$3:F206)+I207</f>
        <v>7.1665507606876853</v>
      </c>
      <c r="M207" s="21">
        <f>SUM(G$3:G206)+J207</f>
        <v>0</v>
      </c>
      <c r="N207" s="21"/>
      <c r="O207" s="21"/>
      <c r="P207" s="21"/>
      <c r="Q207" s="19">
        <f t="shared" si="19"/>
        <v>1.0347426638689732</v>
      </c>
      <c r="R207" s="19">
        <f t="shared" si="20"/>
        <v>51.359449805513243</v>
      </c>
      <c r="S207" s="19">
        <f t="shared" si="21"/>
        <v>0</v>
      </c>
      <c r="T207" s="19">
        <f t="shared" si="22"/>
        <v>7.2899803776554561</v>
      </c>
      <c r="U207" s="19">
        <f t="shared" si="23"/>
        <v>0</v>
      </c>
      <c r="V207" s="19">
        <f t="shared" si="24"/>
        <v>0</v>
      </c>
    </row>
    <row r="208" spans="1:22" x14ac:dyDescent="0.25">
      <c r="A208" s="26">
        <f>Wellpath!E208</f>
        <v>0</v>
      </c>
      <c r="B208" s="22">
        <v>0</v>
      </c>
      <c r="C208" s="22">
        <v>0</v>
      </c>
      <c r="D208" s="22">
        <v>1</v>
      </c>
      <c r="E208" s="20">
        <f>Model!$W$21*((drdp!B208+drdp!K208)*'DEC-U'!$B208+(drdp!E208+drdp!N208)*'DEC-U'!$C208+(drdp!H208+drdp!Q208)*'DEC-U'!$D208)</f>
        <v>0</v>
      </c>
      <c r="F208" s="20">
        <f>Model!$W$21*((drdp!C208+drdp!L208)*'DEC-U'!$B208+(drdp!F208+drdp!O208)*'DEC-U'!$C208+(drdp!I208+drdp!R208)*'DEC-U'!$D208)</f>
        <v>0</v>
      </c>
      <c r="G208" s="20">
        <f>Model!$W$21*((drdp!D208+drdp!M208)*'DEC-U'!$B208+(drdp!G208+drdp!P208)*'DEC-U'!$C208+(drdp!J208+drdp!S208)*'DEC-U'!$D208)</f>
        <v>0</v>
      </c>
      <c r="H208" s="18">
        <f>Model!$W$21*((drdp!B208)*'DEC-U'!$B208+(drdp!E208)*'DEC-U'!$C208+(drdp!H208)*'DEC-U'!$D208)</f>
        <v>0</v>
      </c>
      <c r="I208" s="18">
        <f>Model!$W$21*((drdp!C208)*'DEC-U'!$B208+(drdp!F208)*'DEC-U'!$C208+(drdp!I208)*'DEC-U'!$D208)</f>
        <v>0</v>
      </c>
      <c r="J208" s="18">
        <f>Model!$W$21*((drdp!D208)*'DEC-U'!$B208+(drdp!G208)*'DEC-U'!$C208+(drdp!J208)*'DEC-U'!$D208)</f>
        <v>0</v>
      </c>
      <c r="K208" s="21">
        <f>SUM(E$3:E207)+H208</f>
        <v>1.0172230157978992</v>
      </c>
      <c r="L208" s="21">
        <f>SUM(F$3:F207)+I208</f>
        <v>7.1665507606876853</v>
      </c>
      <c r="M208" s="21">
        <f>SUM(G$3:G207)+J208</f>
        <v>0</v>
      </c>
      <c r="N208" s="21"/>
      <c r="O208" s="21"/>
      <c r="P208" s="21"/>
      <c r="Q208" s="19">
        <f t="shared" si="19"/>
        <v>1.0347426638689732</v>
      </c>
      <c r="R208" s="19">
        <f t="shared" si="20"/>
        <v>51.359449805513243</v>
      </c>
      <c r="S208" s="19">
        <f t="shared" si="21"/>
        <v>0</v>
      </c>
      <c r="T208" s="19">
        <f t="shared" si="22"/>
        <v>7.2899803776554561</v>
      </c>
      <c r="U208" s="19">
        <f t="shared" si="23"/>
        <v>0</v>
      </c>
      <c r="V208" s="19">
        <f t="shared" si="24"/>
        <v>0</v>
      </c>
    </row>
    <row r="209" spans="1:22" x14ac:dyDescent="0.25">
      <c r="A209" s="26">
        <f>Wellpath!E209</f>
        <v>0</v>
      </c>
      <c r="B209" s="22">
        <v>0</v>
      </c>
      <c r="C209" s="22">
        <v>0</v>
      </c>
      <c r="D209" s="22">
        <v>1</v>
      </c>
      <c r="E209" s="20">
        <f>Model!$W$21*((drdp!B209+drdp!K209)*'DEC-U'!$B209+(drdp!E209+drdp!N209)*'DEC-U'!$C209+(drdp!H209+drdp!Q209)*'DEC-U'!$D209)</f>
        <v>0</v>
      </c>
      <c r="F209" s="20">
        <f>Model!$W$21*((drdp!C209+drdp!L209)*'DEC-U'!$B209+(drdp!F209+drdp!O209)*'DEC-U'!$C209+(drdp!I209+drdp!R209)*'DEC-U'!$D209)</f>
        <v>0</v>
      </c>
      <c r="G209" s="20">
        <f>Model!$W$21*((drdp!D209+drdp!M209)*'DEC-U'!$B209+(drdp!G209+drdp!P209)*'DEC-U'!$C209+(drdp!J209+drdp!S209)*'DEC-U'!$D209)</f>
        <v>0</v>
      </c>
      <c r="H209" s="18">
        <f>Model!$W$21*((drdp!B209)*'DEC-U'!$B209+(drdp!E209)*'DEC-U'!$C209+(drdp!H209)*'DEC-U'!$D209)</f>
        <v>0</v>
      </c>
      <c r="I209" s="18">
        <f>Model!$W$21*((drdp!C209)*'DEC-U'!$B209+(drdp!F209)*'DEC-U'!$C209+(drdp!I209)*'DEC-U'!$D209)</f>
        <v>0</v>
      </c>
      <c r="J209" s="18">
        <f>Model!$W$21*((drdp!D209)*'DEC-U'!$B209+(drdp!G209)*'DEC-U'!$C209+(drdp!J209)*'DEC-U'!$D209)</f>
        <v>0</v>
      </c>
      <c r="K209" s="21">
        <f>SUM(E$3:E208)+H209</f>
        <v>1.0172230157978992</v>
      </c>
      <c r="L209" s="21">
        <f>SUM(F$3:F208)+I209</f>
        <v>7.1665507606876853</v>
      </c>
      <c r="M209" s="21">
        <f>SUM(G$3:G208)+J209</f>
        <v>0</v>
      </c>
      <c r="N209" s="21"/>
      <c r="O209" s="21"/>
      <c r="P209" s="21"/>
      <c r="Q209" s="19">
        <f t="shared" si="19"/>
        <v>1.0347426638689732</v>
      </c>
      <c r="R209" s="19">
        <f t="shared" si="20"/>
        <v>51.359449805513243</v>
      </c>
      <c r="S209" s="19">
        <f t="shared" si="21"/>
        <v>0</v>
      </c>
      <c r="T209" s="19">
        <f t="shared" si="22"/>
        <v>7.2899803776554561</v>
      </c>
      <c r="U209" s="19">
        <f t="shared" si="23"/>
        <v>0</v>
      </c>
      <c r="V209" s="19">
        <f t="shared" si="24"/>
        <v>0</v>
      </c>
    </row>
    <row r="210" spans="1:22" x14ac:dyDescent="0.25">
      <c r="A210" s="26">
        <f>Wellpath!E210</f>
        <v>0</v>
      </c>
      <c r="B210" s="22">
        <v>0</v>
      </c>
      <c r="C210" s="22">
        <v>0</v>
      </c>
      <c r="D210" s="22">
        <v>1</v>
      </c>
      <c r="E210" s="20">
        <f>Model!$W$21*((drdp!B210+drdp!K210)*'DEC-U'!$B210+(drdp!E210+drdp!N210)*'DEC-U'!$C210+(drdp!H210+drdp!Q210)*'DEC-U'!$D210)</f>
        <v>0</v>
      </c>
      <c r="F210" s="20">
        <f>Model!$W$21*((drdp!C210+drdp!L210)*'DEC-U'!$B210+(drdp!F210+drdp!O210)*'DEC-U'!$C210+(drdp!I210+drdp!R210)*'DEC-U'!$D210)</f>
        <v>0</v>
      </c>
      <c r="G210" s="20">
        <f>Model!$W$21*((drdp!D210+drdp!M210)*'DEC-U'!$B210+(drdp!G210+drdp!P210)*'DEC-U'!$C210+(drdp!J210+drdp!S210)*'DEC-U'!$D210)</f>
        <v>0</v>
      </c>
      <c r="H210" s="18">
        <f>Model!$W$21*((drdp!B210)*'DEC-U'!$B210+(drdp!E210)*'DEC-U'!$C210+(drdp!H210)*'DEC-U'!$D210)</f>
        <v>0</v>
      </c>
      <c r="I210" s="18">
        <f>Model!$W$21*((drdp!C210)*'DEC-U'!$B210+(drdp!F210)*'DEC-U'!$C210+(drdp!I210)*'DEC-U'!$D210)</f>
        <v>0</v>
      </c>
      <c r="J210" s="18">
        <f>Model!$W$21*((drdp!D210)*'DEC-U'!$B210+(drdp!G210)*'DEC-U'!$C210+(drdp!J210)*'DEC-U'!$D210)</f>
        <v>0</v>
      </c>
      <c r="K210" s="21">
        <f>SUM(E$3:E209)+H210</f>
        <v>1.0172230157978992</v>
      </c>
      <c r="L210" s="21">
        <f>SUM(F$3:F209)+I210</f>
        <v>7.1665507606876853</v>
      </c>
      <c r="M210" s="21">
        <f>SUM(G$3:G209)+J210</f>
        <v>0</v>
      </c>
      <c r="N210" s="21"/>
      <c r="O210" s="21"/>
      <c r="P210" s="21"/>
      <c r="Q210" s="19">
        <f t="shared" si="19"/>
        <v>1.0347426638689732</v>
      </c>
      <c r="R210" s="19">
        <f t="shared" si="20"/>
        <v>51.359449805513243</v>
      </c>
      <c r="S210" s="19">
        <f t="shared" si="21"/>
        <v>0</v>
      </c>
      <c r="T210" s="19">
        <f t="shared" si="22"/>
        <v>7.2899803776554561</v>
      </c>
      <c r="U210" s="19">
        <f t="shared" si="23"/>
        <v>0</v>
      </c>
      <c r="V210" s="19">
        <f t="shared" si="24"/>
        <v>0</v>
      </c>
    </row>
    <row r="211" spans="1:22" x14ac:dyDescent="0.25">
      <c r="A211" s="26">
        <f>Wellpath!E211</f>
        <v>0</v>
      </c>
      <c r="B211" s="22">
        <v>0</v>
      </c>
      <c r="C211" s="22">
        <v>0</v>
      </c>
      <c r="D211" s="22">
        <v>1</v>
      </c>
      <c r="E211" s="20">
        <f>Model!$W$21*((drdp!B211+drdp!K211)*'DEC-U'!$B211+(drdp!E211+drdp!N211)*'DEC-U'!$C211+(drdp!H211+drdp!Q211)*'DEC-U'!$D211)</f>
        <v>0</v>
      </c>
      <c r="F211" s="20">
        <f>Model!$W$21*((drdp!C211+drdp!L211)*'DEC-U'!$B211+(drdp!F211+drdp!O211)*'DEC-U'!$C211+(drdp!I211+drdp!R211)*'DEC-U'!$D211)</f>
        <v>0</v>
      </c>
      <c r="G211" s="20">
        <f>Model!$W$21*((drdp!D211+drdp!M211)*'DEC-U'!$B211+(drdp!G211+drdp!P211)*'DEC-U'!$C211+(drdp!J211+drdp!S211)*'DEC-U'!$D211)</f>
        <v>0</v>
      </c>
      <c r="H211" s="18">
        <f>Model!$W$21*((drdp!B211)*'DEC-U'!$B211+(drdp!E211)*'DEC-U'!$C211+(drdp!H211)*'DEC-U'!$D211)</f>
        <v>0</v>
      </c>
      <c r="I211" s="18">
        <f>Model!$W$21*((drdp!C211)*'DEC-U'!$B211+(drdp!F211)*'DEC-U'!$C211+(drdp!I211)*'DEC-U'!$D211)</f>
        <v>0</v>
      </c>
      <c r="J211" s="18">
        <f>Model!$W$21*((drdp!D211)*'DEC-U'!$B211+(drdp!G211)*'DEC-U'!$C211+(drdp!J211)*'DEC-U'!$D211)</f>
        <v>0</v>
      </c>
      <c r="K211" s="21">
        <f>SUM(E$3:E210)+H211</f>
        <v>1.0172230157978992</v>
      </c>
      <c r="L211" s="21">
        <f>SUM(F$3:F210)+I211</f>
        <v>7.1665507606876853</v>
      </c>
      <c r="M211" s="21">
        <f>SUM(G$3:G210)+J211</f>
        <v>0</v>
      </c>
      <c r="N211" s="21"/>
      <c r="O211" s="21"/>
      <c r="P211" s="21"/>
      <c r="Q211" s="19">
        <f t="shared" si="19"/>
        <v>1.0347426638689732</v>
      </c>
      <c r="R211" s="19">
        <f t="shared" si="20"/>
        <v>51.359449805513243</v>
      </c>
      <c r="S211" s="19">
        <f t="shared" si="21"/>
        <v>0</v>
      </c>
      <c r="T211" s="19">
        <f t="shared" si="22"/>
        <v>7.2899803776554561</v>
      </c>
      <c r="U211" s="19">
        <f t="shared" si="23"/>
        <v>0</v>
      </c>
      <c r="V211" s="19">
        <f t="shared" si="24"/>
        <v>0</v>
      </c>
    </row>
    <row r="212" spans="1:22" x14ac:dyDescent="0.25">
      <c r="A212" s="26">
        <f>Wellpath!E212</f>
        <v>0</v>
      </c>
      <c r="B212" s="22">
        <v>0</v>
      </c>
      <c r="C212" s="22">
        <v>0</v>
      </c>
      <c r="D212" s="22">
        <v>1</v>
      </c>
      <c r="E212" s="20">
        <f>Model!$W$21*((drdp!B212+drdp!K212)*'DEC-U'!$B212+(drdp!E212+drdp!N212)*'DEC-U'!$C212+(drdp!H212+drdp!Q212)*'DEC-U'!$D212)</f>
        <v>0</v>
      </c>
      <c r="F212" s="20">
        <f>Model!$W$21*((drdp!C212+drdp!L212)*'DEC-U'!$B212+(drdp!F212+drdp!O212)*'DEC-U'!$C212+(drdp!I212+drdp!R212)*'DEC-U'!$D212)</f>
        <v>0</v>
      </c>
      <c r="G212" s="20">
        <f>Model!$W$21*((drdp!D212+drdp!M212)*'DEC-U'!$B212+(drdp!G212+drdp!P212)*'DEC-U'!$C212+(drdp!J212+drdp!S212)*'DEC-U'!$D212)</f>
        <v>0</v>
      </c>
      <c r="H212" s="18">
        <f>Model!$W$21*((drdp!B212)*'DEC-U'!$B212+(drdp!E212)*'DEC-U'!$C212+(drdp!H212)*'DEC-U'!$D212)</f>
        <v>0</v>
      </c>
      <c r="I212" s="18">
        <f>Model!$W$21*((drdp!C212)*'DEC-U'!$B212+(drdp!F212)*'DEC-U'!$C212+(drdp!I212)*'DEC-U'!$D212)</f>
        <v>0</v>
      </c>
      <c r="J212" s="18">
        <f>Model!$W$21*((drdp!D212)*'DEC-U'!$B212+(drdp!G212)*'DEC-U'!$C212+(drdp!J212)*'DEC-U'!$D212)</f>
        <v>0</v>
      </c>
      <c r="K212" s="21">
        <f>SUM(E$3:E211)+H212</f>
        <v>1.0172230157978992</v>
      </c>
      <c r="L212" s="21">
        <f>SUM(F$3:F211)+I212</f>
        <v>7.1665507606876853</v>
      </c>
      <c r="M212" s="21">
        <f>SUM(G$3:G211)+J212</f>
        <v>0</v>
      </c>
      <c r="N212" s="21"/>
      <c r="O212" s="21"/>
      <c r="P212" s="21"/>
      <c r="Q212" s="19">
        <f t="shared" si="19"/>
        <v>1.0347426638689732</v>
      </c>
      <c r="R212" s="19">
        <f t="shared" si="20"/>
        <v>51.359449805513243</v>
      </c>
      <c r="S212" s="19">
        <f t="shared" si="21"/>
        <v>0</v>
      </c>
      <c r="T212" s="19">
        <f t="shared" si="22"/>
        <v>7.2899803776554561</v>
      </c>
      <c r="U212" s="19">
        <f t="shared" si="23"/>
        <v>0</v>
      </c>
      <c r="V212" s="19">
        <f t="shared" si="24"/>
        <v>0</v>
      </c>
    </row>
    <row r="213" spans="1:22" x14ac:dyDescent="0.25">
      <c r="A213" s="26">
        <f>Wellpath!E213</f>
        <v>0</v>
      </c>
      <c r="B213" s="22">
        <v>0</v>
      </c>
      <c r="C213" s="22">
        <v>0</v>
      </c>
      <c r="D213" s="22">
        <v>1</v>
      </c>
      <c r="E213" s="20">
        <f>Model!$W$21*((drdp!B213+drdp!K213)*'DEC-U'!$B213+(drdp!E213+drdp!N213)*'DEC-U'!$C213+(drdp!H213+drdp!Q213)*'DEC-U'!$D213)</f>
        <v>0</v>
      </c>
      <c r="F213" s="20">
        <f>Model!$W$21*((drdp!C213+drdp!L213)*'DEC-U'!$B213+(drdp!F213+drdp!O213)*'DEC-U'!$C213+(drdp!I213+drdp!R213)*'DEC-U'!$D213)</f>
        <v>0</v>
      </c>
      <c r="G213" s="20">
        <f>Model!$W$21*((drdp!D213+drdp!M213)*'DEC-U'!$B213+(drdp!G213+drdp!P213)*'DEC-U'!$C213+(drdp!J213+drdp!S213)*'DEC-U'!$D213)</f>
        <v>0</v>
      </c>
      <c r="H213" s="18">
        <f>Model!$W$21*((drdp!B213)*'DEC-U'!$B213+(drdp!E213)*'DEC-U'!$C213+(drdp!H213)*'DEC-U'!$D213)</f>
        <v>0</v>
      </c>
      <c r="I213" s="18">
        <f>Model!$W$21*((drdp!C213)*'DEC-U'!$B213+(drdp!F213)*'DEC-U'!$C213+(drdp!I213)*'DEC-U'!$D213)</f>
        <v>0</v>
      </c>
      <c r="J213" s="18">
        <f>Model!$W$21*((drdp!D213)*'DEC-U'!$B213+(drdp!G213)*'DEC-U'!$C213+(drdp!J213)*'DEC-U'!$D213)</f>
        <v>0</v>
      </c>
      <c r="K213" s="21">
        <f>SUM(E$3:E212)+H213</f>
        <v>1.0172230157978992</v>
      </c>
      <c r="L213" s="21">
        <f>SUM(F$3:F212)+I213</f>
        <v>7.1665507606876853</v>
      </c>
      <c r="M213" s="21">
        <f>SUM(G$3:G212)+J213</f>
        <v>0</v>
      </c>
      <c r="N213" s="21"/>
      <c r="O213" s="21"/>
      <c r="P213" s="21"/>
      <c r="Q213" s="19">
        <f t="shared" si="19"/>
        <v>1.0347426638689732</v>
      </c>
      <c r="R213" s="19">
        <f t="shared" si="20"/>
        <v>51.359449805513243</v>
      </c>
      <c r="S213" s="19">
        <f t="shared" si="21"/>
        <v>0</v>
      </c>
      <c r="T213" s="19">
        <f t="shared" si="22"/>
        <v>7.2899803776554561</v>
      </c>
      <c r="U213" s="19">
        <f t="shared" si="23"/>
        <v>0</v>
      </c>
      <c r="V213" s="19">
        <f t="shared" si="24"/>
        <v>0</v>
      </c>
    </row>
    <row r="214" spans="1:22" x14ac:dyDescent="0.25">
      <c r="A214" s="26">
        <f>Wellpath!E214</f>
        <v>0</v>
      </c>
      <c r="B214" s="22">
        <v>0</v>
      </c>
      <c r="C214" s="22">
        <v>0</v>
      </c>
      <c r="D214" s="22">
        <v>1</v>
      </c>
      <c r="E214" s="20">
        <f>Model!$W$21*((drdp!B214+drdp!K214)*'DEC-U'!$B214+(drdp!E214+drdp!N214)*'DEC-U'!$C214+(drdp!H214+drdp!Q214)*'DEC-U'!$D214)</f>
        <v>0</v>
      </c>
      <c r="F214" s="20">
        <f>Model!$W$21*((drdp!C214+drdp!L214)*'DEC-U'!$B214+(drdp!F214+drdp!O214)*'DEC-U'!$C214+(drdp!I214+drdp!R214)*'DEC-U'!$D214)</f>
        <v>0</v>
      </c>
      <c r="G214" s="20">
        <f>Model!$W$21*((drdp!D214+drdp!M214)*'DEC-U'!$B214+(drdp!G214+drdp!P214)*'DEC-U'!$C214+(drdp!J214+drdp!S214)*'DEC-U'!$D214)</f>
        <v>0</v>
      </c>
      <c r="H214" s="18">
        <f>Model!$W$21*((drdp!B214)*'DEC-U'!$B214+(drdp!E214)*'DEC-U'!$C214+(drdp!H214)*'DEC-U'!$D214)</f>
        <v>0</v>
      </c>
      <c r="I214" s="18">
        <f>Model!$W$21*((drdp!C214)*'DEC-U'!$B214+(drdp!F214)*'DEC-U'!$C214+(drdp!I214)*'DEC-U'!$D214)</f>
        <v>0</v>
      </c>
      <c r="J214" s="18">
        <f>Model!$W$21*((drdp!D214)*'DEC-U'!$B214+(drdp!G214)*'DEC-U'!$C214+(drdp!J214)*'DEC-U'!$D214)</f>
        <v>0</v>
      </c>
      <c r="K214" s="21">
        <f>SUM(E$3:E213)+H214</f>
        <v>1.0172230157978992</v>
      </c>
      <c r="L214" s="21">
        <f>SUM(F$3:F213)+I214</f>
        <v>7.1665507606876853</v>
      </c>
      <c r="M214" s="21">
        <f>SUM(G$3:G213)+J214</f>
        <v>0</v>
      </c>
      <c r="N214" s="21"/>
      <c r="O214" s="21"/>
      <c r="P214" s="21"/>
      <c r="Q214" s="19">
        <f t="shared" si="19"/>
        <v>1.0347426638689732</v>
      </c>
      <c r="R214" s="19">
        <f t="shared" si="20"/>
        <v>51.359449805513243</v>
      </c>
      <c r="S214" s="19">
        <f t="shared" si="21"/>
        <v>0</v>
      </c>
      <c r="T214" s="19">
        <f t="shared" si="22"/>
        <v>7.2899803776554561</v>
      </c>
      <c r="U214" s="19">
        <f t="shared" si="23"/>
        <v>0</v>
      </c>
      <c r="V214" s="19">
        <f t="shared" si="24"/>
        <v>0</v>
      </c>
    </row>
    <row r="215" spans="1:22" x14ac:dyDescent="0.25">
      <c r="A215" s="26">
        <f>Wellpath!E215</f>
        <v>0</v>
      </c>
      <c r="B215" s="22">
        <v>0</v>
      </c>
      <c r="C215" s="22">
        <v>0</v>
      </c>
      <c r="D215" s="22">
        <v>1</v>
      </c>
      <c r="E215" s="20">
        <f>Model!$W$21*((drdp!B215+drdp!K215)*'DEC-U'!$B215+(drdp!E215+drdp!N215)*'DEC-U'!$C215+(drdp!H215+drdp!Q215)*'DEC-U'!$D215)</f>
        <v>0</v>
      </c>
      <c r="F215" s="20">
        <f>Model!$W$21*((drdp!C215+drdp!L215)*'DEC-U'!$B215+(drdp!F215+drdp!O215)*'DEC-U'!$C215+(drdp!I215+drdp!R215)*'DEC-U'!$D215)</f>
        <v>0</v>
      </c>
      <c r="G215" s="20">
        <f>Model!$W$21*((drdp!D215+drdp!M215)*'DEC-U'!$B215+(drdp!G215+drdp!P215)*'DEC-U'!$C215+(drdp!J215+drdp!S215)*'DEC-U'!$D215)</f>
        <v>0</v>
      </c>
      <c r="H215" s="18">
        <f>Model!$W$21*((drdp!B215)*'DEC-U'!$B215+(drdp!E215)*'DEC-U'!$C215+(drdp!H215)*'DEC-U'!$D215)</f>
        <v>0</v>
      </c>
      <c r="I215" s="18">
        <f>Model!$W$21*((drdp!C215)*'DEC-U'!$B215+(drdp!F215)*'DEC-U'!$C215+(drdp!I215)*'DEC-U'!$D215)</f>
        <v>0</v>
      </c>
      <c r="J215" s="18">
        <f>Model!$W$21*((drdp!D215)*'DEC-U'!$B215+(drdp!G215)*'DEC-U'!$C215+(drdp!J215)*'DEC-U'!$D215)</f>
        <v>0</v>
      </c>
      <c r="K215" s="21">
        <f>SUM(E$3:E214)+H215</f>
        <v>1.0172230157978992</v>
      </c>
      <c r="L215" s="21">
        <f>SUM(F$3:F214)+I215</f>
        <v>7.1665507606876853</v>
      </c>
      <c r="M215" s="21">
        <f>SUM(G$3:G214)+J215</f>
        <v>0</v>
      </c>
      <c r="N215" s="21"/>
      <c r="O215" s="21"/>
      <c r="P215" s="21"/>
      <c r="Q215" s="19">
        <f t="shared" si="19"/>
        <v>1.0347426638689732</v>
      </c>
      <c r="R215" s="19">
        <f t="shared" si="20"/>
        <v>51.359449805513243</v>
      </c>
      <c r="S215" s="19">
        <f t="shared" si="21"/>
        <v>0</v>
      </c>
      <c r="T215" s="19">
        <f t="shared" si="22"/>
        <v>7.2899803776554561</v>
      </c>
      <c r="U215" s="19">
        <f t="shared" si="23"/>
        <v>0</v>
      </c>
      <c r="V215" s="19">
        <f t="shared" si="24"/>
        <v>0</v>
      </c>
    </row>
    <row r="216" spans="1:22" x14ac:dyDescent="0.25">
      <c r="A216" s="26">
        <f>Wellpath!E216</f>
        <v>0</v>
      </c>
      <c r="B216" s="22">
        <v>0</v>
      </c>
      <c r="C216" s="22">
        <v>0</v>
      </c>
      <c r="D216" s="22">
        <v>1</v>
      </c>
      <c r="E216" s="20">
        <f>Model!$W$21*((drdp!B216+drdp!K216)*'DEC-U'!$B216+(drdp!E216+drdp!N216)*'DEC-U'!$C216+(drdp!H216+drdp!Q216)*'DEC-U'!$D216)</f>
        <v>0</v>
      </c>
      <c r="F216" s="20">
        <f>Model!$W$21*((drdp!C216+drdp!L216)*'DEC-U'!$B216+(drdp!F216+drdp!O216)*'DEC-U'!$C216+(drdp!I216+drdp!R216)*'DEC-U'!$D216)</f>
        <v>0</v>
      </c>
      <c r="G216" s="20">
        <f>Model!$W$21*((drdp!D216+drdp!M216)*'DEC-U'!$B216+(drdp!G216+drdp!P216)*'DEC-U'!$C216+(drdp!J216+drdp!S216)*'DEC-U'!$D216)</f>
        <v>0</v>
      </c>
      <c r="H216" s="18">
        <f>Model!$W$21*((drdp!B216)*'DEC-U'!$B216+(drdp!E216)*'DEC-U'!$C216+(drdp!H216)*'DEC-U'!$D216)</f>
        <v>0</v>
      </c>
      <c r="I216" s="18">
        <f>Model!$W$21*((drdp!C216)*'DEC-U'!$B216+(drdp!F216)*'DEC-U'!$C216+(drdp!I216)*'DEC-U'!$D216)</f>
        <v>0</v>
      </c>
      <c r="J216" s="18">
        <f>Model!$W$21*((drdp!D216)*'DEC-U'!$B216+(drdp!G216)*'DEC-U'!$C216+(drdp!J216)*'DEC-U'!$D216)</f>
        <v>0</v>
      </c>
      <c r="K216" s="21">
        <f>SUM(E$3:E215)+H216</f>
        <v>1.0172230157978992</v>
      </c>
      <c r="L216" s="21">
        <f>SUM(F$3:F215)+I216</f>
        <v>7.1665507606876853</v>
      </c>
      <c r="M216" s="21">
        <f>SUM(G$3:G215)+J216</f>
        <v>0</v>
      </c>
      <c r="N216" s="21"/>
      <c r="O216" s="21"/>
      <c r="P216" s="21"/>
      <c r="Q216" s="19">
        <f t="shared" si="19"/>
        <v>1.0347426638689732</v>
      </c>
      <c r="R216" s="19">
        <f t="shared" si="20"/>
        <v>51.359449805513243</v>
      </c>
      <c r="S216" s="19">
        <f t="shared" si="21"/>
        <v>0</v>
      </c>
      <c r="T216" s="19">
        <f t="shared" si="22"/>
        <v>7.2899803776554561</v>
      </c>
      <c r="U216" s="19">
        <f t="shared" si="23"/>
        <v>0</v>
      </c>
      <c r="V216" s="19">
        <f t="shared" si="24"/>
        <v>0</v>
      </c>
    </row>
    <row r="217" spans="1:22" x14ac:dyDescent="0.25">
      <c r="A217" s="26">
        <f>Wellpath!E217</f>
        <v>0</v>
      </c>
      <c r="B217" s="22">
        <v>0</v>
      </c>
      <c r="C217" s="22">
        <v>0</v>
      </c>
      <c r="D217" s="22">
        <v>1</v>
      </c>
      <c r="E217" s="20">
        <f>Model!$W$21*((drdp!B217+drdp!K217)*'DEC-U'!$B217+(drdp!E217+drdp!N217)*'DEC-U'!$C217+(drdp!H217+drdp!Q217)*'DEC-U'!$D217)</f>
        <v>0</v>
      </c>
      <c r="F217" s="20">
        <f>Model!$W$21*((drdp!C217+drdp!L217)*'DEC-U'!$B217+(drdp!F217+drdp!O217)*'DEC-U'!$C217+(drdp!I217+drdp!R217)*'DEC-U'!$D217)</f>
        <v>0</v>
      </c>
      <c r="G217" s="20">
        <f>Model!$W$21*((drdp!D217+drdp!M217)*'DEC-U'!$B217+(drdp!G217+drdp!P217)*'DEC-U'!$C217+(drdp!J217+drdp!S217)*'DEC-U'!$D217)</f>
        <v>0</v>
      </c>
      <c r="H217" s="18">
        <f>Model!$W$21*((drdp!B217)*'DEC-U'!$B217+(drdp!E217)*'DEC-U'!$C217+(drdp!H217)*'DEC-U'!$D217)</f>
        <v>0</v>
      </c>
      <c r="I217" s="18">
        <f>Model!$W$21*((drdp!C217)*'DEC-U'!$B217+(drdp!F217)*'DEC-U'!$C217+(drdp!I217)*'DEC-U'!$D217)</f>
        <v>0</v>
      </c>
      <c r="J217" s="18">
        <f>Model!$W$21*((drdp!D217)*'DEC-U'!$B217+(drdp!G217)*'DEC-U'!$C217+(drdp!J217)*'DEC-U'!$D217)</f>
        <v>0</v>
      </c>
      <c r="K217" s="21">
        <f>SUM(E$3:E216)+H217</f>
        <v>1.0172230157978992</v>
      </c>
      <c r="L217" s="21">
        <f>SUM(F$3:F216)+I217</f>
        <v>7.1665507606876853</v>
      </c>
      <c r="M217" s="21">
        <f>SUM(G$3:G216)+J217</f>
        <v>0</v>
      </c>
      <c r="N217" s="21"/>
      <c r="O217" s="21"/>
      <c r="P217" s="21"/>
      <c r="Q217" s="19">
        <f t="shared" si="19"/>
        <v>1.0347426638689732</v>
      </c>
      <c r="R217" s="19">
        <f t="shared" si="20"/>
        <v>51.359449805513243</v>
      </c>
      <c r="S217" s="19">
        <f t="shared" si="21"/>
        <v>0</v>
      </c>
      <c r="T217" s="19">
        <f t="shared" si="22"/>
        <v>7.2899803776554561</v>
      </c>
      <c r="U217" s="19">
        <f t="shared" si="23"/>
        <v>0</v>
      </c>
      <c r="V217" s="19">
        <f t="shared" si="24"/>
        <v>0</v>
      </c>
    </row>
    <row r="218" spans="1:22" x14ac:dyDescent="0.25">
      <c r="A218" s="26">
        <f>Wellpath!E218</f>
        <v>0</v>
      </c>
      <c r="B218" s="22">
        <v>0</v>
      </c>
      <c r="C218" s="22">
        <v>0</v>
      </c>
      <c r="D218" s="22">
        <v>1</v>
      </c>
      <c r="E218" s="20">
        <f>Model!$W$21*((drdp!B218+drdp!K218)*'DEC-U'!$B218+(drdp!E218+drdp!N218)*'DEC-U'!$C218+(drdp!H218+drdp!Q218)*'DEC-U'!$D218)</f>
        <v>0</v>
      </c>
      <c r="F218" s="20">
        <f>Model!$W$21*((drdp!C218+drdp!L218)*'DEC-U'!$B218+(drdp!F218+drdp!O218)*'DEC-U'!$C218+(drdp!I218+drdp!R218)*'DEC-U'!$D218)</f>
        <v>0</v>
      </c>
      <c r="G218" s="20">
        <f>Model!$W$21*((drdp!D218+drdp!M218)*'DEC-U'!$B218+(drdp!G218+drdp!P218)*'DEC-U'!$C218+(drdp!J218+drdp!S218)*'DEC-U'!$D218)</f>
        <v>0</v>
      </c>
      <c r="H218" s="18">
        <f>Model!$W$21*((drdp!B218)*'DEC-U'!$B218+(drdp!E218)*'DEC-U'!$C218+(drdp!H218)*'DEC-U'!$D218)</f>
        <v>0</v>
      </c>
      <c r="I218" s="18">
        <f>Model!$W$21*((drdp!C218)*'DEC-U'!$B218+(drdp!F218)*'DEC-U'!$C218+(drdp!I218)*'DEC-U'!$D218)</f>
        <v>0</v>
      </c>
      <c r="J218" s="18">
        <f>Model!$W$21*((drdp!D218)*'DEC-U'!$B218+(drdp!G218)*'DEC-U'!$C218+(drdp!J218)*'DEC-U'!$D218)</f>
        <v>0</v>
      </c>
      <c r="K218" s="21">
        <f>SUM(E$3:E217)+H218</f>
        <v>1.0172230157978992</v>
      </c>
      <c r="L218" s="21">
        <f>SUM(F$3:F217)+I218</f>
        <v>7.1665507606876853</v>
      </c>
      <c r="M218" s="21">
        <f>SUM(G$3:G217)+J218</f>
        <v>0</v>
      </c>
      <c r="N218" s="21"/>
      <c r="O218" s="21"/>
      <c r="P218" s="21"/>
      <c r="Q218" s="19">
        <f t="shared" si="19"/>
        <v>1.0347426638689732</v>
      </c>
      <c r="R218" s="19">
        <f t="shared" si="20"/>
        <v>51.359449805513243</v>
      </c>
      <c r="S218" s="19">
        <f t="shared" si="21"/>
        <v>0</v>
      </c>
      <c r="T218" s="19">
        <f t="shared" si="22"/>
        <v>7.2899803776554561</v>
      </c>
      <c r="U218" s="19">
        <f t="shared" si="23"/>
        <v>0</v>
      </c>
      <c r="V218" s="19">
        <f t="shared" si="24"/>
        <v>0</v>
      </c>
    </row>
    <row r="219" spans="1:22" x14ac:dyDescent="0.25">
      <c r="A219" s="26">
        <f>Wellpath!E219</f>
        <v>0</v>
      </c>
      <c r="B219" s="22">
        <v>0</v>
      </c>
      <c r="C219" s="22">
        <v>0</v>
      </c>
      <c r="D219" s="22">
        <v>1</v>
      </c>
      <c r="E219" s="20">
        <f>Model!$W$21*((drdp!B219+drdp!K219)*'DEC-U'!$B219+(drdp!E219+drdp!N219)*'DEC-U'!$C219+(drdp!H219+drdp!Q219)*'DEC-U'!$D219)</f>
        <v>0</v>
      </c>
      <c r="F219" s="20">
        <f>Model!$W$21*((drdp!C219+drdp!L219)*'DEC-U'!$B219+(drdp!F219+drdp!O219)*'DEC-U'!$C219+(drdp!I219+drdp!R219)*'DEC-U'!$D219)</f>
        <v>0</v>
      </c>
      <c r="G219" s="20">
        <f>Model!$W$21*((drdp!D219+drdp!M219)*'DEC-U'!$B219+(drdp!G219+drdp!P219)*'DEC-U'!$C219+(drdp!J219+drdp!S219)*'DEC-U'!$D219)</f>
        <v>0</v>
      </c>
      <c r="H219" s="18">
        <f>Model!$W$21*((drdp!B219)*'DEC-U'!$B219+(drdp!E219)*'DEC-U'!$C219+(drdp!H219)*'DEC-U'!$D219)</f>
        <v>0</v>
      </c>
      <c r="I219" s="18">
        <f>Model!$W$21*((drdp!C219)*'DEC-U'!$B219+(drdp!F219)*'DEC-U'!$C219+(drdp!I219)*'DEC-U'!$D219)</f>
        <v>0</v>
      </c>
      <c r="J219" s="18">
        <f>Model!$W$21*((drdp!D219)*'DEC-U'!$B219+(drdp!G219)*'DEC-U'!$C219+(drdp!J219)*'DEC-U'!$D219)</f>
        <v>0</v>
      </c>
      <c r="K219" s="21">
        <f>SUM(E$3:E218)+H219</f>
        <v>1.0172230157978992</v>
      </c>
      <c r="L219" s="21">
        <f>SUM(F$3:F218)+I219</f>
        <v>7.1665507606876853</v>
      </c>
      <c r="M219" s="21">
        <f>SUM(G$3:G218)+J219</f>
        <v>0</v>
      </c>
      <c r="N219" s="21"/>
      <c r="O219" s="21"/>
      <c r="P219" s="21"/>
      <c r="Q219" s="19">
        <f t="shared" si="19"/>
        <v>1.0347426638689732</v>
      </c>
      <c r="R219" s="19">
        <f t="shared" si="20"/>
        <v>51.359449805513243</v>
      </c>
      <c r="S219" s="19">
        <f t="shared" si="21"/>
        <v>0</v>
      </c>
      <c r="T219" s="19">
        <f t="shared" si="22"/>
        <v>7.2899803776554561</v>
      </c>
      <c r="U219" s="19">
        <f t="shared" si="23"/>
        <v>0</v>
      </c>
      <c r="V219" s="19">
        <f t="shared" si="24"/>
        <v>0</v>
      </c>
    </row>
    <row r="220" spans="1:22" x14ac:dyDescent="0.25">
      <c r="A220" s="26">
        <f>Wellpath!E220</f>
        <v>0</v>
      </c>
      <c r="B220" s="22">
        <v>0</v>
      </c>
      <c r="C220" s="22">
        <v>0</v>
      </c>
      <c r="D220" s="22">
        <v>1</v>
      </c>
      <c r="E220" s="20">
        <f>Model!$W$21*((drdp!B220+drdp!K220)*'DEC-U'!$B220+(drdp!E220+drdp!N220)*'DEC-U'!$C220+(drdp!H220+drdp!Q220)*'DEC-U'!$D220)</f>
        <v>0</v>
      </c>
      <c r="F220" s="20">
        <f>Model!$W$21*((drdp!C220+drdp!L220)*'DEC-U'!$B220+(drdp!F220+drdp!O220)*'DEC-U'!$C220+(drdp!I220+drdp!R220)*'DEC-U'!$D220)</f>
        <v>0</v>
      </c>
      <c r="G220" s="20">
        <f>Model!$W$21*((drdp!D220+drdp!M220)*'DEC-U'!$B220+(drdp!G220+drdp!P220)*'DEC-U'!$C220+(drdp!J220+drdp!S220)*'DEC-U'!$D220)</f>
        <v>0</v>
      </c>
      <c r="H220" s="18">
        <f>Model!$W$21*((drdp!B220)*'DEC-U'!$B220+(drdp!E220)*'DEC-U'!$C220+(drdp!H220)*'DEC-U'!$D220)</f>
        <v>0</v>
      </c>
      <c r="I220" s="18">
        <f>Model!$W$21*((drdp!C220)*'DEC-U'!$B220+(drdp!F220)*'DEC-U'!$C220+(drdp!I220)*'DEC-U'!$D220)</f>
        <v>0</v>
      </c>
      <c r="J220" s="18">
        <f>Model!$W$21*((drdp!D220)*'DEC-U'!$B220+(drdp!G220)*'DEC-U'!$C220+(drdp!J220)*'DEC-U'!$D220)</f>
        <v>0</v>
      </c>
      <c r="K220" s="21">
        <f>SUM(E$3:E219)+H220</f>
        <v>1.0172230157978992</v>
      </c>
      <c r="L220" s="21">
        <f>SUM(F$3:F219)+I220</f>
        <v>7.1665507606876853</v>
      </c>
      <c r="M220" s="21">
        <f>SUM(G$3:G219)+J220</f>
        <v>0</v>
      </c>
      <c r="N220" s="21"/>
      <c r="O220" s="21"/>
      <c r="P220" s="21"/>
      <c r="Q220" s="19">
        <f t="shared" si="19"/>
        <v>1.0347426638689732</v>
      </c>
      <c r="R220" s="19">
        <f t="shared" si="20"/>
        <v>51.359449805513243</v>
      </c>
      <c r="S220" s="19">
        <f t="shared" si="21"/>
        <v>0</v>
      </c>
      <c r="T220" s="19">
        <f t="shared" si="22"/>
        <v>7.2899803776554561</v>
      </c>
      <c r="U220" s="19">
        <f t="shared" si="23"/>
        <v>0</v>
      </c>
      <c r="V220" s="19">
        <f t="shared" si="24"/>
        <v>0</v>
      </c>
    </row>
    <row r="221" spans="1:22" x14ac:dyDescent="0.25">
      <c r="A221" s="26">
        <f>Wellpath!E221</f>
        <v>0</v>
      </c>
      <c r="B221" s="22">
        <v>0</v>
      </c>
      <c r="C221" s="22">
        <v>0</v>
      </c>
      <c r="D221" s="22">
        <v>1</v>
      </c>
      <c r="E221" s="20">
        <f>Model!$W$21*((drdp!B221+drdp!K221)*'DEC-U'!$B221+(drdp!E221+drdp!N221)*'DEC-U'!$C221+(drdp!H221+drdp!Q221)*'DEC-U'!$D221)</f>
        <v>0</v>
      </c>
      <c r="F221" s="20">
        <f>Model!$W$21*((drdp!C221+drdp!L221)*'DEC-U'!$B221+(drdp!F221+drdp!O221)*'DEC-U'!$C221+(drdp!I221+drdp!R221)*'DEC-U'!$D221)</f>
        <v>0</v>
      </c>
      <c r="G221" s="20">
        <f>Model!$W$21*((drdp!D221+drdp!M221)*'DEC-U'!$B221+(drdp!G221+drdp!P221)*'DEC-U'!$C221+(drdp!J221+drdp!S221)*'DEC-U'!$D221)</f>
        <v>0</v>
      </c>
      <c r="H221" s="18">
        <f>Model!$W$21*((drdp!B221)*'DEC-U'!$B221+(drdp!E221)*'DEC-U'!$C221+(drdp!H221)*'DEC-U'!$D221)</f>
        <v>0</v>
      </c>
      <c r="I221" s="18">
        <f>Model!$W$21*((drdp!C221)*'DEC-U'!$B221+(drdp!F221)*'DEC-U'!$C221+(drdp!I221)*'DEC-U'!$D221)</f>
        <v>0</v>
      </c>
      <c r="J221" s="18">
        <f>Model!$W$21*((drdp!D221)*'DEC-U'!$B221+(drdp!G221)*'DEC-U'!$C221+(drdp!J221)*'DEC-U'!$D221)</f>
        <v>0</v>
      </c>
      <c r="K221" s="21">
        <f>SUM(E$3:E220)+H221</f>
        <v>1.0172230157978992</v>
      </c>
      <c r="L221" s="21">
        <f>SUM(F$3:F220)+I221</f>
        <v>7.1665507606876853</v>
      </c>
      <c r="M221" s="21">
        <f>SUM(G$3:G220)+J221</f>
        <v>0</v>
      </c>
      <c r="N221" s="21"/>
      <c r="O221" s="21"/>
      <c r="P221" s="21"/>
      <c r="Q221" s="19">
        <f t="shared" si="19"/>
        <v>1.0347426638689732</v>
      </c>
      <c r="R221" s="19">
        <f t="shared" si="20"/>
        <v>51.359449805513243</v>
      </c>
      <c r="S221" s="19">
        <f t="shared" si="21"/>
        <v>0</v>
      </c>
      <c r="T221" s="19">
        <f t="shared" si="22"/>
        <v>7.2899803776554561</v>
      </c>
      <c r="U221" s="19">
        <f t="shared" si="23"/>
        <v>0</v>
      </c>
      <c r="V221" s="19">
        <f t="shared" si="24"/>
        <v>0</v>
      </c>
    </row>
    <row r="222" spans="1:22" x14ac:dyDescent="0.25">
      <c r="A222" s="26">
        <f>Wellpath!E222</f>
        <v>0</v>
      </c>
      <c r="B222" s="22">
        <v>0</v>
      </c>
      <c r="C222" s="22">
        <v>0</v>
      </c>
      <c r="D222" s="22">
        <v>1</v>
      </c>
      <c r="E222" s="20">
        <f>Model!$W$21*((drdp!B222+drdp!K222)*'DEC-U'!$B222+(drdp!E222+drdp!N222)*'DEC-U'!$C222+(drdp!H222+drdp!Q222)*'DEC-U'!$D222)</f>
        <v>0</v>
      </c>
      <c r="F222" s="20">
        <f>Model!$W$21*((drdp!C222+drdp!L222)*'DEC-U'!$B222+(drdp!F222+drdp!O222)*'DEC-U'!$C222+(drdp!I222+drdp!R222)*'DEC-U'!$D222)</f>
        <v>0</v>
      </c>
      <c r="G222" s="20">
        <f>Model!$W$21*((drdp!D222+drdp!M222)*'DEC-U'!$B222+(drdp!G222+drdp!P222)*'DEC-U'!$C222+(drdp!J222+drdp!S222)*'DEC-U'!$D222)</f>
        <v>0</v>
      </c>
      <c r="H222" s="18">
        <f>Model!$W$21*((drdp!B222)*'DEC-U'!$B222+(drdp!E222)*'DEC-U'!$C222+(drdp!H222)*'DEC-U'!$D222)</f>
        <v>0</v>
      </c>
      <c r="I222" s="18">
        <f>Model!$W$21*((drdp!C222)*'DEC-U'!$B222+(drdp!F222)*'DEC-U'!$C222+(drdp!I222)*'DEC-U'!$D222)</f>
        <v>0</v>
      </c>
      <c r="J222" s="18">
        <f>Model!$W$21*((drdp!D222)*'DEC-U'!$B222+(drdp!G222)*'DEC-U'!$C222+(drdp!J222)*'DEC-U'!$D222)</f>
        <v>0</v>
      </c>
      <c r="K222" s="21">
        <f>SUM(E$3:E221)+H222</f>
        <v>1.0172230157978992</v>
      </c>
      <c r="L222" s="21">
        <f>SUM(F$3:F221)+I222</f>
        <v>7.1665507606876853</v>
      </c>
      <c r="M222" s="21">
        <f>SUM(G$3:G221)+J222</f>
        <v>0</v>
      </c>
      <c r="N222" s="21"/>
      <c r="O222" s="21"/>
      <c r="P222" s="21"/>
      <c r="Q222" s="19">
        <f t="shared" si="19"/>
        <v>1.0347426638689732</v>
      </c>
      <c r="R222" s="19">
        <f t="shared" si="20"/>
        <v>51.359449805513243</v>
      </c>
      <c r="S222" s="19">
        <f t="shared" si="21"/>
        <v>0</v>
      </c>
      <c r="T222" s="19">
        <f t="shared" si="22"/>
        <v>7.2899803776554561</v>
      </c>
      <c r="U222" s="19">
        <f t="shared" si="23"/>
        <v>0</v>
      </c>
      <c r="V222" s="19">
        <f t="shared" si="24"/>
        <v>0</v>
      </c>
    </row>
    <row r="223" spans="1:22" x14ac:dyDescent="0.25">
      <c r="A223" s="26">
        <f>Wellpath!E223</f>
        <v>0</v>
      </c>
      <c r="B223" s="22">
        <v>0</v>
      </c>
      <c r="C223" s="22">
        <v>0</v>
      </c>
      <c r="D223" s="22">
        <v>1</v>
      </c>
      <c r="E223" s="20">
        <f>Model!$W$21*((drdp!B223+drdp!K223)*'DEC-U'!$B223+(drdp!E223+drdp!N223)*'DEC-U'!$C223+(drdp!H223+drdp!Q223)*'DEC-U'!$D223)</f>
        <v>0</v>
      </c>
      <c r="F223" s="20">
        <f>Model!$W$21*((drdp!C223+drdp!L223)*'DEC-U'!$B223+(drdp!F223+drdp!O223)*'DEC-U'!$C223+(drdp!I223+drdp!R223)*'DEC-U'!$D223)</f>
        <v>0</v>
      </c>
      <c r="G223" s="20">
        <f>Model!$W$21*((drdp!D223+drdp!M223)*'DEC-U'!$B223+(drdp!G223+drdp!P223)*'DEC-U'!$C223+(drdp!J223+drdp!S223)*'DEC-U'!$D223)</f>
        <v>0</v>
      </c>
      <c r="H223" s="18">
        <f>Model!$W$21*((drdp!B223)*'DEC-U'!$B223+(drdp!E223)*'DEC-U'!$C223+(drdp!H223)*'DEC-U'!$D223)</f>
        <v>0</v>
      </c>
      <c r="I223" s="18">
        <f>Model!$W$21*((drdp!C223)*'DEC-U'!$B223+(drdp!F223)*'DEC-U'!$C223+(drdp!I223)*'DEC-U'!$D223)</f>
        <v>0</v>
      </c>
      <c r="J223" s="18">
        <f>Model!$W$21*((drdp!D223)*'DEC-U'!$B223+(drdp!G223)*'DEC-U'!$C223+(drdp!J223)*'DEC-U'!$D223)</f>
        <v>0</v>
      </c>
      <c r="K223" s="21">
        <f>SUM(E$3:E222)+H223</f>
        <v>1.0172230157978992</v>
      </c>
      <c r="L223" s="21">
        <f>SUM(F$3:F222)+I223</f>
        <v>7.1665507606876853</v>
      </c>
      <c r="M223" s="21">
        <f>SUM(G$3:G222)+J223</f>
        <v>0</v>
      </c>
      <c r="N223" s="21"/>
      <c r="O223" s="21"/>
      <c r="P223" s="21"/>
      <c r="Q223" s="19">
        <f t="shared" si="19"/>
        <v>1.0347426638689732</v>
      </c>
      <c r="R223" s="19">
        <f t="shared" si="20"/>
        <v>51.359449805513243</v>
      </c>
      <c r="S223" s="19">
        <f t="shared" si="21"/>
        <v>0</v>
      </c>
      <c r="T223" s="19">
        <f t="shared" si="22"/>
        <v>7.2899803776554561</v>
      </c>
      <c r="U223" s="19">
        <f t="shared" si="23"/>
        <v>0</v>
      </c>
      <c r="V223" s="19">
        <f t="shared" si="24"/>
        <v>0</v>
      </c>
    </row>
    <row r="224" spans="1:22" x14ac:dyDescent="0.25">
      <c r="A224" s="26">
        <f>Wellpath!E224</f>
        <v>0</v>
      </c>
      <c r="B224" s="22">
        <v>0</v>
      </c>
      <c r="C224" s="22">
        <v>0</v>
      </c>
      <c r="D224" s="22">
        <v>1</v>
      </c>
      <c r="E224" s="20">
        <f>Model!$W$21*((drdp!B224+drdp!K224)*'DEC-U'!$B224+(drdp!E224+drdp!N224)*'DEC-U'!$C224+(drdp!H224+drdp!Q224)*'DEC-U'!$D224)</f>
        <v>0</v>
      </c>
      <c r="F224" s="20">
        <f>Model!$W$21*((drdp!C224+drdp!L224)*'DEC-U'!$B224+(drdp!F224+drdp!O224)*'DEC-U'!$C224+(drdp!I224+drdp!R224)*'DEC-U'!$D224)</f>
        <v>0</v>
      </c>
      <c r="G224" s="20">
        <f>Model!$W$21*((drdp!D224+drdp!M224)*'DEC-U'!$B224+(drdp!G224+drdp!P224)*'DEC-U'!$C224+(drdp!J224+drdp!S224)*'DEC-U'!$D224)</f>
        <v>0</v>
      </c>
      <c r="H224" s="18">
        <f>Model!$W$21*((drdp!B224)*'DEC-U'!$B224+(drdp!E224)*'DEC-U'!$C224+(drdp!H224)*'DEC-U'!$D224)</f>
        <v>0</v>
      </c>
      <c r="I224" s="18">
        <f>Model!$W$21*((drdp!C224)*'DEC-U'!$B224+(drdp!F224)*'DEC-U'!$C224+(drdp!I224)*'DEC-U'!$D224)</f>
        <v>0</v>
      </c>
      <c r="J224" s="18">
        <f>Model!$W$21*((drdp!D224)*'DEC-U'!$B224+(drdp!G224)*'DEC-U'!$C224+(drdp!J224)*'DEC-U'!$D224)</f>
        <v>0</v>
      </c>
      <c r="K224" s="21">
        <f>SUM(E$3:E223)+H224</f>
        <v>1.0172230157978992</v>
      </c>
      <c r="L224" s="21">
        <f>SUM(F$3:F223)+I224</f>
        <v>7.1665507606876853</v>
      </c>
      <c r="M224" s="21">
        <f>SUM(G$3:G223)+J224</f>
        <v>0</v>
      </c>
      <c r="N224" s="21"/>
      <c r="O224" s="21"/>
      <c r="P224" s="21"/>
      <c r="Q224" s="19">
        <f t="shared" si="19"/>
        <v>1.0347426638689732</v>
      </c>
      <c r="R224" s="19">
        <f t="shared" si="20"/>
        <v>51.359449805513243</v>
      </c>
      <c r="S224" s="19">
        <f t="shared" si="21"/>
        <v>0</v>
      </c>
      <c r="T224" s="19">
        <f t="shared" si="22"/>
        <v>7.2899803776554561</v>
      </c>
      <c r="U224" s="19">
        <f t="shared" si="23"/>
        <v>0</v>
      </c>
      <c r="V224" s="19">
        <f t="shared" si="24"/>
        <v>0</v>
      </c>
    </row>
    <row r="225" spans="1:22" x14ac:dyDescent="0.25">
      <c r="A225" s="26">
        <f>Wellpath!E225</f>
        <v>0</v>
      </c>
      <c r="B225" s="22">
        <v>0</v>
      </c>
      <c r="C225" s="22">
        <v>0</v>
      </c>
      <c r="D225" s="22">
        <v>1</v>
      </c>
      <c r="E225" s="20">
        <f>Model!$W$21*((drdp!B225+drdp!K225)*'DEC-U'!$B225+(drdp!E225+drdp!N225)*'DEC-U'!$C225+(drdp!H225+drdp!Q225)*'DEC-U'!$D225)</f>
        <v>0</v>
      </c>
      <c r="F225" s="20">
        <f>Model!$W$21*((drdp!C225+drdp!L225)*'DEC-U'!$B225+(drdp!F225+drdp!O225)*'DEC-U'!$C225+(drdp!I225+drdp!R225)*'DEC-U'!$D225)</f>
        <v>0</v>
      </c>
      <c r="G225" s="20">
        <f>Model!$W$21*((drdp!D225+drdp!M225)*'DEC-U'!$B225+(drdp!G225+drdp!P225)*'DEC-U'!$C225+(drdp!J225+drdp!S225)*'DEC-U'!$D225)</f>
        <v>0</v>
      </c>
      <c r="H225" s="18">
        <f>Model!$W$21*((drdp!B225)*'DEC-U'!$B225+(drdp!E225)*'DEC-U'!$C225+(drdp!H225)*'DEC-U'!$D225)</f>
        <v>0</v>
      </c>
      <c r="I225" s="18">
        <f>Model!$W$21*((drdp!C225)*'DEC-U'!$B225+(drdp!F225)*'DEC-U'!$C225+(drdp!I225)*'DEC-U'!$D225)</f>
        <v>0</v>
      </c>
      <c r="J225" s="18">
        <f>Model!$W$21*((drdp!D225)*'DEC-U'!$B225+(drdp!G225)*'DEC-U'!$C225+(drdp!J225)*'DEC-U'!$D225)</f>
        <v>0</v>
      </c>
      <c r="K225" s="21">
        <f>SUM(E$3:E224)+H225</f>
        <v>1.0172230157978992</v>
      </c>
      <c r="L225" s="21">
        <f>SUM(F$3:F224)+I225</f>
        <v>7.1665507606876853</v>
      </c>
      <c r="M225" s="21">
        <f>SUM(G$3:G224)+J225</f>
        <v>0</v>
      </c>
      <c r="N225" s="21"/>
      <c r="O225" s="21"/>
      <c r="P225" s="21"/>
      <c r="Q225" s="19">
        <f t="shared" si="19"/>
        <v>1.0347426638689732</v>
      </c>
      <c r="R225" s="19">
        <f t="shared" si="20"/>
        <v>51.359449805513243</v>
      </c>
      <c r="S225" s="19">
        <f t="shared" si="21"/>
        <v>0</v>
      </c>
      <c r="T225" s="19">
        <f t="shared" si="22"/>
        <v>7.2899803776554561</v>
      </c>
      <c r="U225" s="19">
        <f t="shared" si="23"/>
        <v>0</v>
      </c>
      <c r="V225" s="19">
        <f t="shared" si="24"/>
        <v>0</v>
      </c>
    </row>
    <row r="226" spans="1:22" x14ac:dyDescent="0.25">
      <c r="A226" s="26">
        <f>Wellpath!E226</f>
        <v>0</v>
      </c>
      <c r="B226" s="22">
        <v>0</v>
      </c>
      <c r="C226" s="22">
        <v>0</v>
      </c>
      <c r="D226" s="22">
        <v>1</v>
      </c>
      <c r="E226" s="20">
        <f>Model!$W$21*((drdp!B226+drdp!K226)*'DEC-U'!$B226+(drdp!E226+drdp!N226)*'DEC-U'!$C226+(drdp!H226+drdp!Q226)*'DEC-U'!$D226)</f>
        <v>0</v>
      </c>
      <c r="F226" s="20">
        <f>Model!$W$21*((drdp!C226+drdp!L226)*'DEC-U'!$B226+(drdp!F226+drdp!O226)*'DEC-U'!$C226+(drdp!I226+drdp!R226)*'DEC-U'!$D226)</f>
        <v>0</v>
      </c>
      <c r="G226" s="20">
        <f>Model!$W$21*((drdp!D226+drdp!M226)*'DEC-U'!$B226+(drdp!G226+drdp!P226)*'DEC-U'!$C226+(drdp!J226+drdp!S226)*'DEC-U'!$D226)</f>
        <v>0</v>
      </c>
      <c r="H226" s="18">
        <f>Model!$W$21*((drdp!B226)*'DEC-U'!$B226+(drdp!E226)*'DEC-U'!$C226+(drdp!H226)*'DEC-U'!$D226)</f>
        <v>0</v>
      </c>
      <c r="I226" s="18">
        <f>Model!$W$21*((drdp!C226)*'DEC-U'!$B226+(drdp!F226)*'DEC-U'!$C226+(drdp!I226)*'DEC-U'!$D226)</f>
        <v>0</v>
      </c>
      <c r="J226" s="18">
        <f>Model!$W$21*((drdp!D226)*'DEC-U'!$B226+(drdp!G226)*'DEC-U'!$C226+(drdp!J226)*'DEC-U'!$D226)</f>
        <v>0</v>
      </c>
      <c r="K226" s="21">
        <f>SUM(E$3:E225)+H226</f>
        <v>1.0172230157978992</v>
      </c>
      <c r="L226" s="21">
        <f>SUM(F$3:F225)+I226</f>
        <v>7.1665507606876853</v>
      </c>
      <c r="M226" s="21">
        <f>SUM(G$3:G225)+J226</f>
        <v>0</v>
      </c>
      <c r="N226" s="21"/>
      <c r="O226" s="21"/>
      <c r="P226" s="21"/>
      <c r="Q226" s="19">
        <f t="shared" si="19"/>
        <v>1.0347426638689732</v>
      </c>
      <c r="R226" s="19">
        <f t="shared" si="20"/>
        <v>51.359449805513243</v>
      </c>
      <c r="S226" s="19">
        <f t="shared" si="21"/>
        <v>0</v>
      </c>
      <c r="T226" s="19">
        <f t="shared" si="22"/>
        <v>7.2899803776554561</v>
      </c>
      <c r="U226" s="19">
        <f t="shared" si="23"/>
        <v>0</v>
      </c>
      <c r="V226" s="19">
        <f t="shared" si="24"/>
        <v>0</v>
      </c>
    </row>
    <row r="227" spans="1:22" x14ac:dyDescent="0.25">
      <c r="A227" s="26">
        <f>Wellpath!E227</f>
        <v>0</v>
      </c>
      <c r="B227" s="22">
        <v>0</v>
      </c>
      <c r="C227" s="22">
        <v>0</v>
      </c>
      <c r="D227" s="22">
        <v>1</v>
      </c>
      <c r="E227" s="20">
        <f>Model!$W$21*((drdp!B227+drdp!K227)*'DEC-U'!$B227+(drdp!E227+drdp!N227)*'DEC-U'!$C227+(drdp!H227+drdp!Q227)*'DEC-U'!$D227)</f>
        <v>0</v>
      </c>
      <c r="F227" s="20">
        <f>Model!$W$21*((drdp!C227+drdp!L227)*'DEC-U'!$B227+(drdp!F227+drdp!O227)*'DEC-U'!$C227+(drdp!I227+drdp!R227)*'DEC-U'!$D227)</f>
        <v>0</v>
      </c>
      <c r="G227" s="20">
        <f>Model!$W$21*((drdp!D227+drdp!M227)*'DEC-U'!$B227+(drdp!G227+drdp!P227)*'DEC-U'!$C227+(drdp!J227+drdp!S227)*'DEC-U'!$D227)</f>
        <v>0</v>
      </c>
      <c r="H227" s="18">
        <f>Model!$W$21*((drdp!B227)*'DEC-U'!$B227+(drdp!E227)*'DEC-U'!$C227+(drdp!H227)*'DEC-U'!$D227)</f>
        <v>0</v>
      </c>
      <c r="I227" s="18">
        <f>Model!$W$21*((drdp!C227)*'DEC-U'!$B227+(drdp!F227)*'DEC-U'!$C227+(drdp!I227)*'DEC-U'!$D227)</f>
        <v>0</v>
      </c>
      <c r="J227" s="18">
        <f>Model!$W$21*((drdp!D227)*'DEC-U'!$B227+(drdp!G227)*'DEC-U'!$C227+(drdp!J227)*'DEC-U'!$D227)</f>
        <v>0</v>
      </c>
      <c r="K227" s="21">
        <f>SUM(E$3:E226)+H227</f>
        <v>1.0172230157978992</v>
      </c>
      <c r="L227" s="21">
        <f>SUM(F$3:F226)+I227</f>
        <v>7.1665507606876853</v>
      </c>
      <c r="M227" s="21">
        <f>SUM(G$3:G226)+J227</f>
        <v>0</v>
      </c>
      <c r="N227" s="21"/>
      <c r="O227" s="21"/>
      <c r="P227" s="21"/>
      <c r="Q227" s="19">
        <f t="shared" si="19"/>
        <v>1.0347426638689732</v>
      </c>
      <c r="R227" s="19">
        <f t="shared" si="20"/>
        <v>51.359449805513243</v>
      </c>
      <c r="S227" s="19">
        <f t="shared" si="21"/>
        <v>0</v>
      </c>
      <c r="T227" s="19">
        <f t="shared" si="22"/>
        <v>7.2899803776554561</v>
      </c>
      <c r="U227" s="19">
        <f t="shared" si="23"/>
        <v>0</v>
      </c>
      <c r="V227" s="19">
        <f t="shared" si="24"/>
        <v>0</v>
      </c>
    </row>
    <row r="228" spans="1:22" x14ac:dyDescent="0.25">
      <c r="A228" s="26">
        <f>Wellpath!E228</f>
        <v>0</v>
      </c>
      <c r="B228" s="22">
        <v>0</v>
      </c>
      <c r="C228" s="22">
        <v>0</v>
      </c>
      <c r="D228" s="22">
        <v>1</v>
      </c>
      <c r="E228" s="20">
        <f>Model!$W$21*((drdp!B228+drdp!K228)*'DEC-U'!$B228+(drdp!E228+drdp!N228)*'DEC-U'!$C228+(drdp!H228+drdp!Q228)*'DEC-U'!$D228)</f>
        <v>0</v>
      </c>
      <c r="F228" s="20">
        <f>Model!$W$21*((drdp!C228+drdp!L228)*'DEC-U'!$B228+(drdp!F228+drdp!O228)*'DEC-U'!$C228+(drdp!I228+drdp!R228)*'DEC-U'!$D228)</f>
        <v>0</v>
      </c>
      <c r="G228" s="20">
        <f>Model!$W$21*((drdp!D228+drdp!M228)*'DEC-U'!$B228+(drdp!G228+drdp!P228)*'DEC-U'!$C228+(drdp!J228+drdp!S228)*'DEC-U'!$D228)</f>
        <v>0</v>
      </c>
      <c r="H228" s="18">
        <f>Model!$W$21*((drdp!B228)*'DEC-U'!$B228+(drdp!E228)*'DEC-U'!$C228+(drdp!H228)*'DEC-U'!$D228)</f>
        <v>0</v>
      </c>
      <c r="I228" s="18">
        <f>Model!$W$21*((drdp!C228)*'DEC-U'!$B228+(drdp!F228)*'DEC-U'!$C228+(drdp!I228)*'DEC-U'!$D228)</f>
        <v>0</v>
      </c>
      <c r="J228" s="18">
        <f>Model!$W$21*((drdp!D228)*'DEC-U'!$B228+(drdp!G228)*'DEC-U'!$C228+(drdp!J228)*'DEC-U'!$D228)</f>
        <v>0</v>
      </c>
      <c r="K228" s="21">
        <f>SUM(E$3:E227)+H228</f>
        <v>1.0172230157978992</v>
      </c>
      <c r="L228" s="21">
        <f>SUM(F$3:F227)+I228</f>
        <v>7.1665507606876853</v>
      </c>
      <c r="M228" s="21">
        <f>SUM(G$3:G227)+J228</f>
        <v>0</v>
      </c>
      <c r="N228" s="21"/>
      <c r="O228" s="21"/>
      <c r="P228" s="21"/>
      <c r="Q228" s="19">
        <f t="shared" si="19"/>
        <v>1.0347426638689732</v>
      </c>
      <c r="R228" s="19">
        <f t="shared" si="20"/>
        <v>51.359449805513243</v>
      </c>
      <c r="S228" s="19">
        <f t="shared" si="21"/>
        <v>0</v>
      </c>
      <c r="T228" s="19">
        <f t="shared" si="22"/>
        <v>7.2899803776554561</v>
      </c>
      <c r="U228" s="19">
        <f t="shared" si="23"/>
        <v>0</v>
      </c>
      <c r="V228" s="19">
        <f t="shared" si="24"/>
        <v>0</v>
      </c>
    </row>
    <row r="229" spans="1:22" x14ac:dyDescent="0.25">
      <c r="A229" s="26">
        <f>Wellpath!E229</f>
        <v>0</v>
      </c>
      <c r="B229" s="22">
        <v>0</v>
      </c>
      <c r="C229" s="22">
        <v>0</v>
      </c>
      <c r="D229" s="22">
        <v>1</v>
      </c>
      <c r="E229" s="20">
        <f>Model!$W$21*((drdp!B229+drdp!K229)*'DEC-U'!$B229+(drdp!E229+drdp!N229)*'DEC-U'!$C229+(drdp!H229+drdp!Q229)*'DEC-U'!$D229)</f>
        <v>0</v>
      </c>
      <c r="F229" s="20">
        <f>Model!$W$21*((drdp!C229+drdp!L229)*'DEC-U'!$B229+(drdp!F229+drdp!O229)*'DEC-U'!$C229+(drdp!I229+drdp!R229)*'DEC-U'!$D229)</f>
        <v>0</v>
      </c>
      <c r="G229" s="20">
        <f>Model!$W$21*((drdp!D229+drdp!M229)*'DEC-U'!$B229+(drdp!G229+drdp!P229)*'DEC-U'!$C229+(drdp!J229+drdp!S229)*'DEC-U'!$D229)</f>
        <v>0</v>
      </c>
      <c r="H229" s="18">
        <f>Model!$W$21*((drdp!B229)*'DEC-U'!$B229+(drdp!E229)*'DEC-U'!$C229+(drdp!H229)*'DEC-U'!$D229)</f>
        <v>0</v>
      </c>
      <c r="I229" s="18">
        <f>Model!$W$21*((drdp!C229)*'DEC-U'!$B229+(drdp!F229)*'DEC-U'!$C229+(drdp!I229)*'DEC-U'!$D229)</f>
        <v>0</v>
      </c>
      <c r="J229" s="18">
        <f>Model!$W$21*((drdp!D229)*'DEC-U'!$B229+(drdp!G229)*'DEC-U'!$C229+(drdp!J229)*'DEC-U'!$D229)</f>
        <v>0</v>
      </c>
      <c r="K229" s="21">
        <f>SUM(E$3:E228)+H229</f>
        <v>1.0172230157978992</v>
      </c>
      <c r="L229" s="21">
        <f>SUM(F$3:F228)+I229</f>
        <v>7.1665507606876853</v>
      </c>
      <c r="M229" s="21">
        <f>SUM(G$3:G228)+J229</f>
        <v>0</v>
      </c>
      <c r="N229" s="21"/>
      <c r="O229" s="21"/>
      <c r="P229" s="21"/>
      <c r="Q229" s="19">
        <f t="shared" si="19"/>
        <v>1.0347426638689732</v>
      </c>
      <c r="R229" s="19">
        <f t="shared" si="20"/>
        <v>51.359449805513243</v>
      </c>
      <c r="S229" s="19">
        <f t="shared" si="21"/>
        <v>0</v>
      </c>
      <c r="T229" s="19">
        <f t="shared" si="22"/>
        <v>7.2899803776554561</v>
      </c>
      <c r="U229" s="19">
        <f t="shared" si="23"/>
        <v>0</v>
      </c>
      <c r="V229" s="19">
        <f t="shared" si="24"/>
        <v>0</v>
      </c>
    </row>
    <row r="230" spans="1:22" x14ac:dyDescent="0.25">
      <c r="A230" s="26">
        <f>Wellpath!E230</f>
        <v>0</v>
      </c>
      <c r="B230" s="22">
        <v>0</v>
      </c>
      <c r="C230" s="22">
        <v>0</v>
      </c>
      <c r="D230" s="22">
        <v>1</v>
      </c>
      <c r="E230" s="20">
        <f>Model!$W$21*((drdp!B230+drdp!K230)*'DEC-U'!$B230+(drdp!E230+drdp!N230)*'DEC-U'!$C230+(drdp!H230+drdp!Q230)*'DEC-U'!$D230)</f>
        <v>0</v>
      </c>
      <c r="F230" s="20">
        <f>Model!$W$21*((drdp!C230+drdp!L230)*'DEC-U'!$B230+(drdp!F230+drdp!O230)*'DEC-U'!$C230+(drdp!I230+drdp!R230)*'DEC-U'!$D230)</f>
        <v>0</v>
      </c>
      <c r="G230" s="20">
        <f>Model!$W$21*((drdp!D230+drdp!M230)*'DEC-U'!$B230+(drdp!G230+drdp!P230)*'DEC-U'!$C230+(drdp!J230+drdp!S230)*'DEC-U'!$D230)</f>
        <v>0</v>
      </c>
      <c r="H230" s="18">
        <f>Model!$W$21*((drdp!B230)*'DEC-U'!$B230+(drdp!E230)*'DEC-U'!$C230+(drdp!H230)*'DEC-U'!$D230)</f>
        <v>0</v>
      </c>
      <c r="I230" s="18">
        <f>Model!$W$21*((drdp!C230)*'DEC-U'!$B230+(drdp!F230)*'DEC-U'!$C230+(drdp!I230)*'DEC-U'!$D230)</f>
        <v>0</v>
      </c>
      <c r="J230" s="18">
        <f>Model!$W$21*((drdp!D230)*'DEC-U'!$B230+(drdp!G230)*'DEC-U'!$C230+(drdp!J230)*'DEC-U'!$D230)</f>
        <v>0</v>
      </c>
      <c r="K230" s="21">
        <f>SUM(E$3:E229)+H230</f>
        <v>1.0172230157978992</v>
      </c>
      <c r="L230" s="21">
        <f>SUM(F$3:F229)+I230</f>
        <v>7.1665507606876853</v>
      </c>
      <c r="M230" s="21">
        <f>SUM(G$3:G229)+J230</f>
        <v>0</v>
      </c>
      <c r="N230" s="21"/>
      <c r="O230" s="21"/>
      <c r="P230" s="21"/>
      <c r="Q230" s="19">
        <f t="shared" si="19"/>
        <v>1.0347426638689732</v>
      </c>
      <c r="R230" s="19">
        <f t="shared" si="20"/>
        <v>51.359449805513243</v>
      </c>
      <c r="S230" s="19">
        <f t="shared" si="21"/>
        <v>0</v>
      </c>
      <c r="T230" s="19">
        <f t="shared" si="22"/>
        <v>7.2899803776554561</v>
      </c>
      <c r="U230" s="19">
        <f t="shared" si="23"/>
        <v>0</v>
      </c>
      <c r="V230" s="19">
        <f t="shared" si="24"/>
        <v>0</v>
      </c>
    </row>
    <row r="231" spans="1:22" x14ac:dyDescent="0.25">
      <c r="A231" s="26">
        <f>Wellpath!E231</f>
        <v>0</v>
      </c>
      <c r="B231" s="22">
        <v>0</v>
      </c>
      <c r="C231" s="22">
        <v>0</v>
      </c>
      <c r="D231" s="22">
        <v>1</v>
      </c>
      <c r="E231" s="20">
        <f>Model!$W$21*((drdp!B231+drdp!K231)*'DEC-U'!$B231+(drdp!E231+drdp!N231)*'DEC-U'!$C231+(drdp!H231+drdp!Q231)*'DEC-U'!$D231)</f>
        <v>0</v>
      </c>
      <c r="F231" s="20">
        <f>Model!$W$21*((drdp!C231+drdp!L231)*'DEC-U'!$B231+(drdp!F231+drdp!O231)*'DEC-U'!$C231+(drdp!I231+drdp!R231)*'DEC-U'!$D231)</f>
        <v>0</v>
      </c>
      <c r="G231" s="20">
        <f>Model!$W$21*((drdp!D231+drdp!M231)*'DEC-U'!$B231+(drdp!G231+drdp!P231)*'DEC-U'!$C231+(drdp!J231+drdp!S231)*'DEC-U'!$D231)</f>
        <v>0</v>
      </c>
      <c r="H231" s="18">
        <f>Model!$W$21*((drdp!B231)*'DEC-U'!$B231+(drdp!E231)*'DEC-U'!$C231+(drdp!H231)*'DEC-U'!$D231)</f>
        <v>0</v>
      </c>
      <c r="I231" s="18">
        <f>Model!$W$21*((drdp!C231)*'DEC-U'!$B231+(drdp!F231)*'DEC-U'!$C231+(drdp!I231)*'DEC-U'!$D231)</f>
        <v>0</v>
      </c>
      <c r="J231" s="18">
        <f>Model!$W$21*((drdp!D231)*'DEC-U'!$B231+(drdp!G231)*'DEC-U'!$C231+(drdp!J231)*'DEC-U'!$D231)</f>
        <v>0</v>
      </c>
      <c r="K231" s="21">
        <f>SUM(E$3:E230)+H231</f>
        <v>1.0172230157978992</v>
      </c>
      <c r="L231" s="21">
        <f>SUM(F$3:F230)+I231</f>
        <v>7.1665507606876853</v>
      </c>
      <c r="M231" s="21">
        <f>SUM(G$3:G230)+J231</f>
        <v>0</v>
      </c>
      <c r="N231" s="21"/>
      <c r="O231" s="21"/>
      <c r="P231" s="21"/>
      <c r="Q231" s="19">
        <f t="shared" si="19"/>
        <v>1.0347426638689732</v>
      </c>
      <c r="R231" s="19">
        <f t="shared" si="20"/>
        <v>51.359449805513243</v>
      </c>
      <c r="S231" s="19">
        <f t="shared" si="21"/>
        <v>0</v>
      </c>
      <c r="T231" s="19">
        <f t="shared" si="22"/>
        <v>7.2899803776554561</v>
      </c>
      <c r="U231" s="19">
        <f t="shared" si="23"/>
        <v>0</v>
      </c>
      <c r="V231" s="19">
        <f t="shared" si="24"/>
        <v>0</v>
      </c>
    </row>
    <row r="232" spans="1:22" x14ac:dyDescent="0.25">
      <c r="A232" s="26">
        <f>Wellpath!E232</f>
        <v>0</v>
      </c>
      <c r="B232" s="22">
        <v>0</v>
      </c>
      <c r="C232" s="22">
        <v>0</v>
      </c>
      <c r="D232" s="22">
        <v>1</v>
      </c>
      <c r="E232" s="20">
        <f>Model!$W$21*((drdp!B232+drdp!K232)*'DEC-U'!$B232+(drdp!E232+drdp!N232)*'DEC-U'!$C232+(drdp!H232+drdp!Q232)*'DEC-U'!$D232)</f>
        <v>0</v>
      </c>
      <c r="F232" s="20">
        <f>Model!$W$21*((drdp!C232+drdp!L232)*'DEC-U'!$B232+(drdp!F232+drdp!O232)*'DEC-U'!$C232+(drdp!I232+drdp!R232)*'DEC-U'!$D232)</f>
        <v>0</v>
      </c>
      <c r="G232" s="20">
        <f>Model!$W$21*((drdp!D232+drdp!M232)*'DEC-U'!$B232+(drdp!G232+drdp!P232)*'DEC-U'!$C232+(drdp!J232+drdp!S232)*'DEC-U'!$D232)</f>
        <v>0</v>
      </c>
      <c r="H232" s="18">
        <f>Model!$W$21*((drdp!B232)*'DEC-U'!$B232+(drdp!E232)*'DEC-U'!$C232+(drdp!H232)*'DEC-U'!$D232)</f>
        <v>0</v>
      </c>
      <c r="I232" s="18">
        <f>Model!$W$21*((drdp!C232)*'DEC-U'!$B232+(drdp!F232)*'DEC-U'!$C232+(drdp!I232)*'DEC-U'!$D232)</f>
        <v>0</v>
      </c>
      <c r="J232" s="18">
        <f>Model!$W$21*((drdp!D232)*'DEC-U'!$B232+(drdp!G232)*'DEC-U'!$C232+(drdp!J232)*'DEC-U'!$D232)</f>
        <v>0</v>
      </c>
      <c r="K232" s="21">
        <f>SUM(E$3:E231)+H232</f>
        <v>1.0172230157978992</v>
      </c>
      <c r="L232" s="21">
        <f>SUM(F$3:F231)+I232</f>
        <v>7.1665507606876853</v>
      </c>
      <c r="M232" s="21">
        <f>SUM(G$3:G231)+J232</f>
        <v>0</v>
      </c>
      <c r="N232" s="21"/>
      <c r="O232" s="21"/>
      <c r="P232" s="21"/>
      <c r="Q232" s="19">
        <f t="shared" si="19"/>
        <v>1.0347426638689732</v>
      </c>
      <c r="R232" s="19">
        <f t="shared" si="20"/>
        <v>51.359449805513243</v>
      </c>
      <c r="S232" s="19">
        <f t="shared" si="21"/>
        <v>0</v>
      </c>
      <c r="T232" s="19">
        <f t="shared" si="22"/>
        <v>7.2899803776554561</v>
      </c>
      <c r="U232" s="19">
        <f t="shared" si="23"/>
        <v>0</v>
      </c>
      <c r="V232" s="19">
        <f t="shared" si="24"/>
        <v>0</v>
      </c>
    </row>
    <row r="233" spans="1:22" x14ac:dyDescent="0.25">
      <c r="A233" s="26">
        <f>Wellpath!E233</f>
        <v>0</v>
      </c>
      <c r="B233" s="22">
        <v>0</v>
      </c>
      <c r="C233" s="22">
        <v>0</v>
      </c>
      <c r="D233" s="22">
        <v>1</v>
      </c>
      <c r="E233" s="20">
        <f>Model!$W$21*((drdp!B233+drdp!K233)*'DEC-U'!$B233+(drdp!E233+drdp!N233)*'DEC-U'!$C233+(drdp!H233+drdp!Q233)*'DEC-U'!$D233)</f>
        <v>0</v>
      </c>
      <c r="F233" s="20">
        <f>Model!$W$21*((drdp!C233+drdp!L233)*'DEC-U'!$B233+(drdp!F233+drdp!O233)*'DEC-U'!$C233+(drdp!I233+drdp!R233)*'DEC-U'!$D233)</f>
        <v>0</v>
      </c>
      <c r="G233" s="20">
        <f>Model!$W$21*((drdp!D233+drdp!M233)*'DEC-U'!$B233+(drdp!G233+drdp!P233)*'DEC-U'!$C233+(drdp!J233+drdp!S233)*'DEC-U'!$D233)</f>
        <v>0</v>
      </c>
      <c r="H233" s="18">
        <f>Model!$W$21*((drdp!B233)*'DEC-U'!$B233+(drdp!E233)*'DEC-U'!$C233+(drdp!H233)*'DEC-U'!$D233)</f>
        <v>0</v>
      </c>
      <c r="I233" s="18">
        <f>Model!$W$21*((drdp!C233)*'DEC-U'!$B233+(drdp!F233)*'DEC-U'!$C233+(drdp!I233)*'DEC-U'!$D233)</f>
        <v>0</v>
      </c>
      <c r="J233" s="18">
        <f>Model!$W$21*((drdp!D233)*'DEC-U'!$B233+(drdp!G233)*'DEC-U'!$C233+(drdp!J233)*'DEC-U'!$D233)</f>
        <v>0</v>
      </c>
      <c r="K233" s="21">
        <f>SUM(E$3:E232)+H233</f>
        <v>1.0172230157978992</v>
      </c>
      <c r="L233" s="21">
        <f>SUM(F$3:F232)+I233</f>
        <v>7.1665507606876853</v>
      </c>
      <c r="M233" s="21">
        <f>SUM(G$3:G232)+J233</f>
        <v>0</v>
      </c>
      <c r="N233" s="21"/>
      <c r="O233" s="21"/>
      <c r="P233" s="21"/>
      <c r="Q233" s="19">
        <f t="shared" si="19"/>
        <v>1.0347426638689732</v>
      </c>
      <c r="R233" s="19">
        <f t="shared" si="20"/>
        <v>51.359449805513243</v>
      </c>
      <c r="S233" s="19">
        <f t="shared" si="21"/>
        <v>0</v>
      </c>
      <c r="T233" s="19">
        <f t="shared" si="22"/>
        <v>7.2899803776554561</v>
      </c>
      <c r="U233" s="19">
        <f t="shared" si="23"/>
        <v>0</v>
      </c>
      <c r="V233" s="19">
        <f t="shared" si="24"/>
        <v>0</v>
      </c>
    </row>
    <row r="234" spans="1:22" x14ac:dyDescent="0.25">
      <c r="A234" s="26">
        <f>Wellpath!E234</f>
        <v>0</v>
      </c>
      <c r="B234" s="22">
        <v>0</v>
      </c>
      <c r="C234" s="22">
        <v>0</v>
      </c>
      <c r="D234" s="22">
        <v>1</v>
      </c>
      <c r="E234" s="20">
        <f>Model!$W$21*((drdp!B234+drdp!K234)*'DEC-U'!$B234+(drdp!E234+drdp!N234)*'DEC-U'!$C234+(drdp!H234+drdp!Q234)*'DEC-U'!$D234)</f>
        <v>0</v>
      </c>
      <c r="F234" s="20">
        <f>Model!$W$21*((drdp!C234+drdp!L234)*'DEC-U'!$B234+(drdp!F234+drdp!O234)*'DEC-U'!$C234+(drdp!I234+drdp!R234)*'DEC-U'!$D234)</f>
        <v>0</v>
      </c>
      <c r="G234" s="20">
        <f>Model!$W$21*((drdp!D234+drdp!M234)*'DEC-U'!$B234+(drdp!G234+drdp!P234)*'DEC-U'!$C234+(drdp!J234+drdp!S234)*'DEC-U'!$D234)</f>
        <v>0</v>
      </c>
      <c r="H234" s="18">
        <f>Model!$W$21*((drdp!B234)*'DEC-U'!$B234+(drdp!E234)*'DEC-U'!$C234+(drdp!H234)*'DEC-U'!$D234)</f>
        <v>0</v>
      </c>
      <c r="I234" s="18">
        <f>Model!$W$21*((drdp!C234)*'DEC-U'!$B234+(drdp!F234)*'DEC-U'!$C234+(drdp!I234)*'DEC-U'!$D234)</f>
        <v>0</v>
      </c>
      <c r="J234" s="18">
        <f>Model!$W$21*((drdp!D234)*'DEC-U'!$B234+(drdp!G234)*'DEC-U'!$C234+(drdp!J234)*'DEC-U'!$D234)</f>
        <v>0</v>
      </c>
      <c r="K234" s="21">
        <f>SUM(E$3:E233)+H234</f>
        <v>1.0172230157978992</v>
      </c>
      <c r="L234" s="21">
        <f>SUM(F$3:F233)+I234</f>
        <v>7.1665507606876853</v>
      </c>
      <c r="M234" s="21">
        <f>SUM(G$3:G233)+J234</f>
        <v>0</v>
      </c>
      <c r="N234" s="21"/>
      <c r="O234" s="21"/>
      <c r="P234" s="21"/>
      <c r="Q234" s="19">
        <f t="shared" si="19"/>
        <v>1.0347426638689732</v>
      </c>
      <c r="R234" s="19">
        <f t="shared" si="20"/>
        <v>51.359449805513243</v>
      </c>
      <c r="S234" s="19">
        <f t="shared" si="21"/>
        <v>0</v>
      </c>
      <c r="T234" s="19">
        <f t="shared" si="22"/>
        <v>7.2899803776554561</v>
      </c>
      <c r="U234" s="19">
        <f t="shared" si="23"/>
        <v>0</v>
      </c>
      <c r="V234" s="19">
        <f t="shared" si="24"/>
        <v>0</v>
      </c>
    </row>
    <row r="235" spans="1:22" x14ac:dyDescent="0.25">
      <c r="A235" s="26">
        <f>Wellpath!E235</f>
        <v>0</v>
      </c>
      <c r="B235" s="22">
        <v>0</v>
      </c>
      <c r="C235" s="22">
        <v>0</v>
      </c>
      <c r="D235" s="22">
        <v>1</v>
      </c>
      <c r="E235" s="20">
        <f>Model!$W$21*((drdp!B235+drdp!K235)*'DEC-U'!$B235+(drdp!E235+drdp!N235)*'DEC-U'!$C235+(drdp!H235+drdp!Q235)*'DEC-U'!$D235)</f>
        <v>0</v>
      </c>
      <c r="F235" s="20">
        <f>Model!$W$21*((drdp!C235+drdp!L235)*'DEC-U'!$B235+(drdp!F235+drdp!O235)*'DEC-U'!$C235+(drdp!I235+drdp!R235)*'DEC-U'!$D235)</f>
        <v>0</v>
      </c>
      <c r="G235" s="20">
        <f>Model!$W$21*((drdp!D235+drdp!M235)*'DEC-U'!$B235+(drdp!G235+drdp!P235)*'DEC-U'!$C235+(drdp!J235+drdp!S235)*'DEC-U'!$D235)</f>
        <v>0</v>
      </c>
      <c r="H235" s="18">
        <f>Model!$W$21*((drdp!B235)*'DEC-U'!$B235+(drdp!E235)*'DEC-U'!$C235+(drdp!H235)*'DEC-U'!$D235)</f>
        <v>0</v>
      </c>
      <c r="I235" s="18">
        <f>Model!$W$21*((drdp!C235)*'DEC-U'!$B235+(drdp!F235)*'DEC-U'!$C235+(drdp!I235)*'DEC-U'!$D235)</f>
        <v>0</v>
      </c>
      <c r="J235" s="18">
        <f>Model!$W$21*((drdp!D235)*'DEC-U'!$B235+(drdp!G235)*'DEC-U'!$C235+(drdp!J235)*'DEC-U'!$D235)</f>
        <v>0</v>
      </c>
      <c r="K235" s="21">
        <f>SUM(E$3:E234)+H235</f>
        <v>1.0172230157978992</v>
      </c>
      <c r="L235" s="21">
        <f>SUM(F$3:F234)+I235</f>
        <v>7.1665507606876853</v>
      </c>
      <c r="M235" s="21">
        <f>SUM(G$3:G234)+J235</f>
        <v>0</v>
      </c>
      <c r="N235" s="21"/>
      <c r="O235" s="21"/>
      <c r="P235" s="21"/>
      <c r="Q235" s="19">
        <f t="shared" si="19"/>
        <v>1.0347426638689732</v>
      </c>
      <c r="R235" s="19">
        <f t="shared" si="20"/>
        <v>51.359449805513243</v>
      </c>
      <c r="S235" s="19">
        <f t="shared" si="21"/>
        <v>0</v>
      </c>
      <c r="T235" s="19">
        <f t="shared" si="22"/>
        <v>7.2899803776554561</v>
      </c>
      <c r="U235" s="19">
        <f t="shared" si="23"/>
        <v>0</v>
      </c>
      <c r="V235" s="19">
        <f t="shared" si="24"/>
        <v>0</v>
      </c>
    </row>
    <row r="236" spans="1:22" x14ac:dyDescent="0.25">
      <c r="A236" s="26">
        <f>Wellpath!E236</f>
        <v>0</v>
      </c>
      <c r="B236" s="22">
        <v>0</v>
      </c>
      <c r="C236" s="22">
        <v>0</v>
      </c>
      <c r="D236" s="22">
        <v>1</v>
      </c>
      <c r="E236" s="20">
        <f>Model!$W$21*((drdp!B236+drdp!K236)*'DEC-U'!$B236+(drdp!E236+drdp!N236)*'DEC-U'!$C236+(drdp!H236+drdp!Q236)*'DEC-U'!$D236)</f>
        <v>0</v>
      </c>
      <c r="F236" s="20">
        <f>Model!$W$21*((drdp!C236+drdp!L236)*'DEC-U'!$B236+(drdp!F236+drdp!O236)*'DEC-U'!$C236+(drdp!I236+drdp!R236)*'DEC-U'!$D236)</f>
        <v>0</v>
      </c>
      <c r="G236" s="20">
        <f>Model!$W$21*((drdp!D236+drdp!M236)*'DEC-U'!$B236+(drdp!G236+drdp!P236)*'DEC-U'!$C236+(drdp!J236+drdp!S236)*'DEC-U'!$D236)</f>
        <v>0</v>
      </c>
      <c r="H236" s="18">
        <f>Model!$W$21*((drdp!B236)*'DEC-U'!$B236+(drdp!E236)*'DEC-U'!$C236+(drdp!H236)*'DEC-U'!$D236)</f>
        <v>0</v>
      </c>
      <c r="I236" s="18">
        <f>Model!$W$21*((drdp!C236)*'DEC-U'!$B236+(drdp!F236)*'DEC-U'!$C236+(drdp!I236)*'DEC-U'!$D236)</f>
        <v>0</v>
      </c>
      <c r="J236" s="18">
        <f>Model!$W$21*((drdp!D236)*'DEC-U'!$B236+(drdp!G236)*'DEC-U'!$C236+(drdp!J236)*'DEC-U'!$D236)</f>
        <v>0</v>
      </c>
      <c r="K236" s="21">
        <f>SUM(E$3:E235)+H236</f>
        <v>1.0172230157978992</v>
      </c>
      <c r="L236" s="21">
        <f>SUM(F$3:F235)+I236</f>
        <v>7.1665507606876853</v>
      </c>
      <c r="M236" s="21">
        <f>SUM(G$3:G235)+J236</f>
        <v>0</v>
      </c>
      <c r="N236" s="21"/>
      <c r="O236" s="21"/>
      <c r="P236" s="21"/>
      <c r="Q236" s="19">
        <f t="shared" si="19"/>
        <v>1.0347426638689732</v>
      </c>
      <c r="R236" s="19">
        <f t="shared" si="20"/>
        <v>51.359449805513243</v>
      </c>
      <c r="S236" s="19">
        <f t="shared" si="21"/>
        <v>0</v>
      </c>
      <c r="T236" s="19">
        <f t="shared" si="22"/>
        <v>7.2899803776554561</v>
      </c>
      <c r="U236" s="19">
        <f t="shared" si="23"/>
        <v>0</v>
      </c>
      <c r="V236" s="19">
        <f t="shared" si="24"/>
        <v>0</v>
      </c>
    </row>
    <row r="237" spans="1:22" x14ac:dyDescent="0.25">
      <c r="A237" s="26">
        <f>Wellpath!E237</f>
        <v>0</v>
      </c>
      <c r="B237" s="22">
        <v>0</v>
      </c>
      <c r="C237" s="22">
        <v>0</v>
      </c>
      <c r="D237" s="22">
        <v>1</v>
      </c>
      <c r="E237" s="20">
        <f>Model!$W$21*((drdp!B237+drdp!K237)*'DEC-U'!$B237+(drdp!E237+drdp!N237)*'DEC-U'!$C237+(drdp!H237+drdp!Q237)*'DEC-U'!$D237)</f>
        <v>0</v>
      </c>
      <c r="F237" s="20">
        <f>Model!$W$21*((drdp!C237+drdp!L237)*'DEC-U'!$B237+(drdp!F237+drdp!O237)*'DEC-U'!$C237+(drdp!I237+drdp!R237)*'DEC-U'!$D237)</f>
        <v>0</v>
      </c>
      <c r="G237" s="20">
        <f>Model!$W$21*((drdp!D237+drdp!M237)*'DEC-U'!$B237+(drdp!G237+drdp!P237)*'DEC-U'!$C237+(drdp!J237+drdp!S237)*'DEC-U'!$D237)</f>
        <v>0</v>
      </c>
      <c r="H237" s="18">
        <f>Model!$W$21*((drdp!B237)*'DEC-U'!$B237+(drdp!E237)*'DEC-U'!$C237+(drdp!H237)*'DEC-U'!$D237)</f>
        <v>0</v>
      </c>
      <c r="I237" s="18">
        <f>Model!$W$21*((drdp!C237)*'DEC-U'!$B237+(drdp!F237)*'DEC-U'!$C237+(drdp!I237)*'DEC-U'!$D237)</f>
        <v>0</v>
      </c>
      <c r="J237" s="18">
        <f>Model!$W$21*((drdp!D237)*'DEC-U'!$B237+(drdp!G237)*'DEC-U'!$C237+(drdp!J237)*'DEC-U'!$D237)</f>
        <v>0</v>
      </c>
      <c r="K237" s="21">
        <f>SUM(E$3:E236)+H237</f>
        <v>1.0172230157978992</v>
      </c>
      <c r="L237" s="21">
        <f>SUM(F$3:F236)+I237</f>
        <v>7.1665507606876853</v>
      </c>
      <c r="M237" s="21">
        <f>SUM(G$3:G236)+J237</f>
        <v>0</v>
      </c>
      <c r="N237" s="21"/>
      <c r="O237" s="21"/>
      <c r="P237" s="21"/>
      <c r="Q237" s="19">
        <f t="shared" si="19"/>
        <v>1.0347426638689732</v>
      </c>
      <c r="R237" s="19">
        <f t="shared" si="20"/>
        <v>51.359449805513243</v>
      </c>
      <c r="S237" s="19">
        <f t="shared" si="21"/>
        <v>0</v>
      </c>
      <c r="T237" s="19">
        <f t="shared" si="22"/>
        <v>7.2899803776554561</v>
      </c>
      <c r="U237" s="19">
        <f t="shared" si="23"/>
        <v>0</v>
      </c>
      <c r="V237" s="19">
        <f t="shared" si="24"/>
        <v>0</v>
      </c>
    </row>
    <row r="238" spans="1:22" x14ac:dyDescent="0.25">
      <c r="A238" s="26">
        <f>Wellpath!E238</f>
        <v>0</v>
      </c>
      <c r="B238" s="22">
        <v>0</v>
      </c>
      <c r="C238" s="22">
        <v>0</v>
      </c>
      <c r="D238" s="22">
        <v>1</v>
      </c>
      <c r="E238" s="20">
        <f>Model!$W$21*((drdp!B238+drdp!K238)*'DEC-U'!$B238+(drdp!E238+drdp!N238)*'DEC-U'!$C238+(drdp!H238+drdp!Q238)*'DEC-U'!$D238)</f>
        <v>0</v>
      </c>
      <c r="F238" s="20">
        <f>Model!$W$21*((drdp!C238+drdp!L238)*'DEC-U'!$B238+(drdp!F238+drdp!O238)*'DEC-U'!$C238+(drdp!I238+drdp!R238)*'DEC-U'!$D238)</f>
        <v>0</v>
      </c>
      <c r="G238" s="20">
        <f>Model!$W$21*((drdp!D238+drdp!M238)*'DEC-U'!$B238+(drdp!G238+drdp!P238)*'DEC-U'!$C238+(drdp!J238+drdp!S238)*'DEC-U'!$D238)</f>
        <v>0</v>
      </c>
      <c r="H238" s="18">
        <f>Model!$W$21*((drdp!B238)*'DEC-U'!$B238+(drdp!E238)*'DEC-U'!$C238+(drdp!H238)*'DEC-U'!$D238)</f>
        <v>0</v>
      </c>
      <c r="I238" s="18">
        <f>Model!$W$21*((drdp!C238)*'DEC-U'!$B238+(drdp!F238)*'DEC-U'!$C238+(drdp!I238)*'DEC-U'!$D238)</f>
        <v>0</v>
      </c>
      <c r="J238" s="18">
        <f>Model!$W$21*((drdp!D238)*'DEC-U'!$B238+(drdp!G238)*'DEC-U'!$C238+(drdp!J238)*'DEC-U'!$D238)</f>
        <v>0</v>
      </c>
      <c r="K238" s="21">
        <f>SUM(E$3:E237)+H238</f>
        <v>1.0172230157978992</v>
      </c>
      <c r="L238" s="21">
        <f>SUM(F$3:F237)+I238</f>
        <v>7.1665507606876853</v>
      </c>
      <c r="M238" s="21">
        <f>SUM(G$3:G237)+J238</f>
        <v>0</v>
      </c>
      <c r="N238" s="21"/>
      <c r="O238" s="21"/>
      <c r="P238" s="21"/>
      <c r="Q238" s="19">
        <f t="shared" si="19"/>
        <v>1.0347426638689732</v>
      </c>
      <c r="R238" s="19">
        <f t="shared" si="20"/>
        <v>51.359449805513243</v>
      </c>
      <c r="S238" s="19">
        <f t="shared" si="21"/>
        <v>0</v>
      </c>
      <c r="T238" s="19">
        <f t="shared" si="22"/>
        <v>7.2899803776554561</v>
      </c>
      <c r="U238" s="19">
        <f t="shared" si="23"/>
        <v>0</v>
      </c>
      <c r="V238" s="19">
        <f t="shared" si="24"/>
        <v>0</v>
      </c>
    </row>
    <row r="239" spans="1:22" x14ac:dyDescent="0.25">
      <c r="A239" s="26">
        <f>Wellpath!E239</f>
        <v>0</v>
      </c>
      <c r="B239" s="22">
        <v>0</v>
      </c>
      <c r="C239" s="22">
        <v>0</v>
      </c>
      <c r="D239" s="22">
        <v>1</v>
      </c>
      <c r="E239" s="20">
        <f>Model!$W$21*((drdp!B239+drdp!K239)*'DEC-U'!$B239+(drdp!E239+drdp!N239)*'DEC-U'!$C239+(drdp!H239+drdp!Q239)*'DEC-U'!$D239)</f>
        <v>0</v>
      </c>
      <c r="F239" s="20">
        <f>Model!$W$21*((drdp!C239+drdp!L239)*'DEC-U'!$B239+(drdp!F239+drdp!O239)*'DEC-U'!$C239+(drdp!I239+drdp!R239)*'DEC-U'!$D239)</f>
        <v>0</v>
      </c>
      <c r="G239" s="20">
        <f>Model!$W$21*((drdp!D239+drdp!M239)*'DEC-U'!$B239+(drdp!G239+drdp!P239)*'DEC-U'!$C239+(drdp!J239+drdp!S239)*'DEC-U'!$D239)</f>
        <v>0</v>
      </c>
      <c r="H239" s="18">
        <f>Model!$W$21*((drdp!B239)*'DEC-U'!$B239+(drdp!E239)*'DEC-U'!$C239+(drdp!H239)*'DEC-U'!$D239)</f>
        <v>0</v>
      </c>
      <c r="I239" s="18">
        <f>Model!$W$21*((drdp!C239)*'DEC-U'!$B239+(drdp!F239)*'DEC-U'!$C239+(drdp!I239)*'DEC-U'!$D239)</f>
        <v>0</v>
      </c>
      <c r="J239" s="18">
        <f>Model!$W$21*((drdp!D239)*'DEC-U'!$B239+(drdp!G239)*'DEC-U'!$C239+(drdp!J239)*'DEC-U'!$D239)</f>
        <v>0</v>
      </c>
      <c r="K239" s="21">
        <f>SUM(E$3:E238)+H239</f>
        <v>1.0172230157978992</v>
      </c>
      <c r="L239" s="21">
        <f>SUM(F$3:F238)+I239</f>
        <v>7.1665507606876853</v>
      </c>
      <c r="M239" s="21">
        <f>SUM(G$3:G238)+J239</f>
        <v>0</v>
      </c>
      <c r="N239" s="21"/>
      <c r="O239" s="21"/>
      <c r="P239" s="21"/>
      <c r="Q239" s="19">
        <f t="shared" si="19"/>
        <v>1.0347426638689732</v>
      </c>
      <c r="R239" s="19">
        <f t="shared" si="20"/>
        <v>51.359449805513243</v>
      </c>
      <c r="S239" s="19">
        <f t="shared" si="21"/>
        <v>0</v>
      </c>
      <c r="T239" s="19">
        <f t="shared" si="22"/>
        <v>7.2899803776554561</v>
      </c>
      <c r="U239" s="19">
        <f t="shared" si="23"/>
        <v>0</v>
      </c>
      <c r="V239" s="19">
        <f t="shared" si="24"/>
        <v>0</v>
      </c>
    </row>
    <row r="240" spans="1:22" x14ac:dyDescent="0.25">
      <c r="A240" s="26">
        <f>Wellpath!E240</f>
        <v>0</v>
      </c>
      <c r="B240" s="22">
        <v>0</v>
      </c>
      <c r="C240" s="22">
        <v>0</v>
      </c>
      <c r="D240" s="22">
        <v>1</v>
      </c>
      <c r="E240" s="20">
        <f>Model!$W$21*((drdp!B240+drdp!K240)*'DEC-U'!$B240+(drdp!E240+drdp!N240)*'DEC-U'!$C240+(drdp!H240+drdp!Q240)*'DEC-U'!$D240)</f>
        <v>0</v>
      </c>
      <c r="F240" s="20">
        <f>Model!$W$21*((drdp!C240+drdp!L240)*'DEC-U'!$B240+(drdp!F240+drdp!O240)*'DEC-U'!$C240+(drdp!I240+drdp!R240)*'DEC-U'!$D240)</f>
        <v>0</v>
      </c>
      <c r="G240" s="20">
        <f>Model!$W$21*((drdp!D240+drdp!M240)*'DEC-U'!$B240+(drdp!G240+drdp!P240)*'DEC-U'!$C240+(drdp!J240+drdp!S240)*'DEC-U'!$D240)</f>
        <v>0</v>
      </c>
      <c r="H240" s="18">
        <f>Model!$W$21*((drdp!B240)*'DEC-U'!$B240+(drdp!E240)*'DEC-U'!$C240+(drdp!H240)*'DEC-U'!$D240)</f>
        <v>0</v>
      </c>
      <c r="I240" s="18">
        <f>Model!$W$21*((drdp!C240)*'DEC-U'!$B240+(drdp!F240)*'DEC-U'!$C240+(drdp!I240)*'DEC-U'!$D240)</f>
        <v>0</v>
      </c>
      <c r="J240" s="18">
        <f>Model!$W$21*((drdp!D240)*'DEC-U'!$B240+(drdp!G240)*'DEC-U'!$C240+(drdp!J240)*'DEC-U'!$D240)</f>
        <v>0</v>
      </c>
      <c r="K240" s="21">
        <f>SUM(E$3:E239)+H240</f>
        <v>1.0172230157978992</v>
      </c>
      <c r="L240" s="21">
        <f>SUM(F$3:F239)+I240</f>
        <v>7.1665507606876853</v>
      </c>
      <c r="M240" s="21">
        <f>SUM(G$3:G239)+J240</f>
        <v>0</v>
      </c>
      <c r="N240" s="21"/>
      <c r="O240" s="21"/>
      <c r="P240" s="21"/>
      <c r="Q240" s="19">
        <f t="shared" si="19"/>
        <v>1.0347426638689732</v>
      </c>
      <c r="R240" s="19">
        <f t="shared" si="20"/>
        <v>51.359449805513243</v>
      </c>
      <c r="S240" s="19">
        <f t="shared" si="21"/>
        <v>0</v>
      </c>
      <c r="T240" s="19">
        <f t="shared" si="22"/>
        <v>7.2899803776554561</v>
      </c>
      <c r="U240" s="19">
        <f t="shared" si="23"/>
        <v>0</v>
      </c>
      <c r="V240" s="19">
        <f t="shared" si="24"/>
        <v>0</v>
      </c>
    </row>
    <row r="241" spans="1:22" x14ac:dyDescent="0.25">
      <c r="A241" s="26">
        <f>Wellpath!E241</f>
        <v>0</v>
      </c>
      <c r="B241" s="22">
        <v>0</v>
      </c>
      <c r="C241" s="22">
        <v>0</v>
      </c>
      <c r="D241" s="22">
        <v>1</v>
      </c>
      <c r="E241" s="20">
        <f>Model!$W$21*((drdp!B241+drdp!K241)*'DEC-U'!$B241+(drdp!E241+drdp!N241)*'DEC-U'!$C241+(drdp!H241+drdp!Q241)*'DEC-U'!$D241)</f>
        <v>0</v>
      </c>
      <c r="F241" s="20">
        <f>Model!$W$21*((drdp!C241+drdp!L241)*'DEC-U'!$B241+(drdp!F241+drdp!O241)*'DEC-U'!$C241+(drdp!I241+drdp!R241)*'DEC-U'!$D241)</f>
        <v>0</v>
      </c>
      <c r="G241" s="20">
        <f>Model!$W$21*((drdp!D241+drdp!M241)*'DEC-U'!$B241+(drdp!G241+drdp!P241)*'DEC-U'!$C241+(drdp!J241+drdp!S241)*'DEC-U'!$D241)</f>
        <v>0</v>
      </c>
      <c r="H241" s="18">
        <f>Model!$W$21*((drdp!B241)*'DEC-U'!$B241+(drdp!E241)*'DEC-U'!$C241+(drdp!H241)*'DEC-U'!$D241)</f>
        <v>0</v>
      </c>
      <c r="I241" s="18">
        <f>Model!$W$21*((drdp!C241)*'DEC-U'!$B241+(drdp!F241)*'DEC-U'!$C241+(drdp!I241)*'DEC-U'!$D241)</f>
        <v>0</v>
      </c>
      <c r="J241" s="18">
        <f>Model!$W$21*((drdp!D241)*'DEC-U'!$B241+(drdp!G241)*'DEC-U'!$C241+(drdp!J241)*'DEC-U'!$D241)</f>
        <v>0</v>
      </c>
      <c r="K241" s="21">
        <f>SUM(E$3:E240)+H241</f>
        <v>1.0172230157978992</v>
      </c>
      <c r="L241" s="21">
        <f>SUM(F$3:F240)+I241</f>
        <v>7.1665507606876853</v>
      </c>
      <c r="M241" s="21">
        <f>SUM(G$3:G240)+J241</f>
        <v>0</v>
      </c>
      <c r="N241" s="21"/>
      <c r="O241" s="21"/>
      <c r="P241" s="21"/>
      <c r="Q241" s="19">
        <f t="shared" si="19"/>
        <v>1.0347426638689732</v>
      </c>
      <c r="R241" s="19">
        <f t="shared" si="20"/>
        <v>51.359449805513243</v>
      </c>
      <c r="S241" s="19">
        <f t="shared" si="21"/>
        <v>0</v>
      </c>
      <c r="T241" s="19">
        <f t="shared" si="22"/>
        <v>7.2899803776554561</v>
      </c>
      <c r="U241" s="19">
        <f t="shared" si="23"/>
        <v>0</v>
      </c>
      <c r="V241" s="19">
        <f t="shared" si="24"/>
        <v>0</v>
      </c>
    </row>
    <row r="242" spans="1:22" x14ac:dyDescent="0.25">
      <c r="A242" s="26">
        <f>Wellpath!E242</f>
        <v>0</v>
      </c>
      <c r="B242" s="22">
        <v>0</v>
      </c>
      <c r="C242" s="22">
        <v>0</v>
      </c>
      <c r="D242" s="22">
        <v>1</v>
      </c>
      <c r="E242" s="20">
        <f>Model!$W$21*((drdp!B242+drdp!K242)*'DEC-U'!$B242+(drdp!E242+drdp!N242)*'DEC-U'!$C242+(drdp!H242+drdp!Q242)*'DEC-U'!$D242)</f>
        <v>0</v>
      </c>
      <c r="F242" s="20">
        <f>Model!$W$21*((drdp!C242+drdp!L242)*'DEC-U'!$B242+(drdp!F242+drdp!O242)*'DEC-U'!$C242+(drdp!I242+drdp!R242)*'DEC-U'!$D242)</f>
        <v>0</v>
      </c>
      <c r="G242" s="20">
        <f>Model!$W$21*((drdp!D242+drdp!M242)*'DEC-U'!$B242+(drdp!G242+drdp!P242)*'DEC-U'!$C242+(drdp!J242+drdp!S242)*'DEC-U'!$D242)</f>
        <v>0</v>
      </c>
      <c r="H242" s="18">
        <f>Model!$W$21*((drdp!B242)*'DEC-U'!$B242+(drdp!E242)*'DEC-U'!$C242+(drdp!H242)*'DEC-U'!$D242)</f>
        <v>0</v>
      </c>
      <c r="I242" s="18">
        <f>Model!$W$21*((drdp!C242)*'DEC-U'!$B242+(drdp!F242)*'DEC-U'!$C242+(drdp!I242)*'DEC-U'!$D242)</f>
        <v>0</v>
      </c>
      <c r="J242" s="18">
        <f>Model!$W$21*((drdp!D242)*'DEC-U'!$B242+(drdp!G242)*'DEC-U'!$C242+(drdp!J242)*'DEC-U'!$D242)</f>
        <v>0</v>
      </c>
      <c r="K242" s="21">
        <f>SUM(E$3:E241)+H242</f>
        <v>1.0172230157978992</v>
      </c>
      <c r="L242" s="21">
        <f>SUM(F$3:F241)+I242</f>
        <v>7.1665507606876853</v>
      </c>
      <c r="M242" s="21">
        <f>SUM(G$3:G241)+J242</f>
        <v>0</v>
      </c>
      <c r="N242" s="21"/>
      <c r="O242" s="21"/>
      <c r="P242" s="21"/>
      <c r="Q242" s="19">
        <f t="shared" si="19"/>
        <v>1.0347426638689732</v>
      </c>
      <c r="R242" s="19">
        <f t="shared" si="20"/>
        <v>51.359449805513243</v>
      </c>
      <c r="S242" s="19">
        <f t="shared" si="21"/>
        <v>0</v>
      </c>
      <c r="T242" s="19">
        <f t="shared" si="22"/>
        <v>7.2899803776554561</v>
      </c>
      <c r="U242" s="19">
        <f t="shared" si="23"/>
        <v>0</v>
      </c>
      <c r="V242" s="19">
        <f t="shared" si="24"/>
        <v>0</v>
      </c>
    </row>
    <row r="243" spans="1:22" x14ac:dyDescent="0.25">
      <c r="A243" s="26">
        <f>Wellpath!E243</f>
        <v>0</v>
      </c>
      <c r="B243" s="22">
        <v>0</v>
      </c>
      <c r="C243" s="22">
        <v>0</v>
      </c>
      <c r="D243" s="22">
        <v>1</v>
      </c>
      <c r="E243" s="20">
        <f>Model!$W$21*((drdp!B243+drdp!K243)*'DEC-U'!$B243+(drdp!E243+drdp!N243)*'DEC-U'!$C243+(drdp!H243+drdp!Q243)*'DEC-U'!$D243)</f>
        <v>0</v>
      </c>
      <c r="F243" s="20">
        <f>Model!$W$21*((drdp!C243+drdp!L243)*'DEC-U'!$B243+(drdp!F243+drdp!O243)*'DEC-U'!$C243+(drdp!I243+drdp!R243)*'DEC-U'!$D243)</f>
        <v>0</v>
      </c>
      <c r="G243" s="20">
        <f>Model!$W$21*((drdp!D243+drdp!M243)*'DEC-U'!$B243+(drdp!G243+drdp!P243)*'DEC-U'!$C243+(drdp!J243+drdp!S243)*'DEC-U'!$D243)</f>
        <v>0</v>
      </c>
      <c r="H243" s="18">
        <f>Model!$W$21*((drdp!B243)*'DEC-U'!$B243+(drdp!E243)*'DEC-U'!$C243+(drdp!H243)*'DEC-U'!$D243)</f>
        <v>0</v>
      </c>
      <c r="I243" s="18">
        <f>Model!$W$21*((drdp!C243)*'DEC-U'!$B243+(drdp!F243)*'DEC-U'!$C243+(drdp!I243)*'DEC-U'!$D243)</f>
        <v>0</v>
      </c>
      <c r="J243" s="18">
        <f>Model!$W$21*((drdp!D243)*'DEC-U'!$B243+(drdp!G243)*'DEC-U'!$C243+(drdp!J243)*'DEC-U'!$D243)</f>
        <v>0</v>
      </c>
      <c r="K243" s="21">
        <f>SUM(E$3:E242)+H243</f>
        <v>1.0172230157978992</v>
      </c>
      <c r="L243" s="21">
        <f>SUM(F$3:F242)+I243</f>
        <v>7.1665507606876853</v>
      </c>
      <c r="M243" s="21">
        <f>SUM(G$3:G242)+J243</f>
        <v>0</v>
      </c>
      <c r="N243" s="21"/>
      <c r="O243" s="21"/>
      <c r="P243" s="21"/>
      <c r="Q243" s="19">
        <f t="shared" si="19"/>
        <v>1.0347426638689732</v>
      </c>
      <c r="R243" s="19">
        <f t="shared" si="20"/>
        <v>51.359449805513243</v>
      </c>
      <c r="S243" s="19">
        <f t="shared" si="21"/>
        <v>0</v>
      </c>
      <c r="T243" s="19">
        <f t="shared" si="22"/>
        <v>7.2899803776554561</v>
      </c>
      <c r="U243" s="19">
        <f t="shared" si="23"/>
        <v>0</v>
      </c>
      <c r="V243" s="19">
        <f t="shared" si="24"/>
        <v>0</v>
      </c>
    </row>
    <row r="244" spans="1:22" x14ac:dyDescent="0.25">
      <c r="A244" s="26">
        <f>Wellpath!E244</f>
        <v>0</v>
      </c>
      <c r="B244" s="22">
        <v>0</v>
      </c>
      <c r="C244" s="22">
        <v>0</v>
      </c>
      <c r="D244" s="22">
        <v>1</v>
      </c>
      <c r="E244" s="20">
        <f>Model!$W$21*((drdp!B244+drdp!K244)*'DEC-U'!$B244+(drdp!E244+drdp!N244)*'DEC-U'!$C244+(drdp!H244+drdp!Q244)*'DEC-U'!$D244)</f>
        <v>0</v>
      </c>
      <c r="F244" s="20">
        <f>Model!$W$21*((drdp!C244+drdp!L244)*'DEC-U'!$B244+(drdp!F244+drdp!O244)*'DEC-U'!$C244+(drdp!I244+drdp!R244)*'DEC-U'!$D244)</f>
        <v>0</v>
      </c>
      <c r="G244" s="20">
        <f>Model!$W$21*((drdp!D244+drdp!M244)*'DEC-U'!$B244+(drdp!G244+drdp!P244)*'DEC-U'!$C244+(drdp!J244+drdp!S244)*'DEC-U'!$D244)</f>
        <v>0</v>
      </c>
      <c r="H244" s="18">
        <f>Model!$W$21*((drdp!B244)*'DEC-U'!$B244+(drdp!E244)*'DEC-U'!$C244+(drdp!H244)*'DEC-U'!$D244)</f>
        <v>0</v>
      </c>
      <c r="I244" s="18">
        <f>Model!$W$21*((drdp!C244)*'DEC-U'!$B244+(drdp!F244)*'DEC-U'!$C244+(drdp!I244)*'DEC-U'!$D244)</f>
        <v>0</v>
      </c>
      <c r="J244" s="18">
        <f>Model!$W$21*((drdp!D244)*'DEC-U'!$B244+(drdp!G244)*'DEC-U'!$C244+(drdp!J244)*'DEC-U'!$D244)</f>
        <v>0</v>
      </c>
      <c r="K244" s="21">
        <f>SUM(E$3:E243)+H244</f>
        <v>1.0172230157978992</v>
      </c>
      <c r="L244" s="21">
        <f>SUM(F$3:F243)+I244</f>
        <v>7.1665507606876853</v>
      </c>
      <c r="M244" s="21">
        <f>SUM(G$3:G243)+J244</f>
        <v>0</v>
      </c>
      <c r="N244" s="21"/>
      <c r="O244" s="21"/>
      <c r="P244" s="21"/>
      <c r="Q244" s="19">
        <f t="shared" si="19"/>
        <v>1.0347426638689732</v>
      </c>
      <c r="R244" s="19">
        <f t="shared" si="20"/>
        <v>51.359449805513243</v>
      </c>
      <c r="S244" s="19">
        <f t="shared" si="21"/>
        <v>0</v>
      </c>
      <c r="T244" s="19">
        <f t="shared" si="22"/>
        <v>7.2899803776554561</v>
      </c>
      <c r="U244" s="19">
        <f t="shared" si="23"/>
        <v>0</v>
      </c>
      <c r="V244" s="19">
        <f t="shared" si="24"/>
        <v>0</v>
      </c>
    </row>
    <row r="245" spans="1:22" x14ac:dyDescent="0.25">
      <c r="A245" s="26">
        <f>Wellpath!E245</f>
        <v>0</v>
      </c>
      <c r="B245" s="22">
        <v>0</v>
      </c>
      <c r="C245" s="22">
        <v>0</v>
      </c>
      <c r="D245" s="22">
        <v>1</v>
      </c>
      <c r="E245" s="20">
        <f>Model!$W$21*((drdp!B245+drdp!K245)*'DEC-U'!$B245+(drdp!E245+drdp!N245)*'DEC-U'!$C245+(drdp!H245+drdp!Q245)*'DEC-U'!$D245)</f>
        <v>0</v>
      </c>
      <c r="F245" s="20">
        <f>Model!$W$21*((drdp!C245+drdp!L245)*'DEC-U'!$B245+(drdp!F245+drdp!O245)*'DEC-U'!$C245+(drdp!I245+drdp!R245)*'DEC-U'!$D245)</f>
        <v>0</v>
      </c>
      <c r="G245" s="20">
        <f>Model!$W$21*((drdp!D245+drdp!M245)*'DEC-U'!$B245+(drdp!G245+drdp!P245)*'DEC-U'!$C245+(drdp!J245+drdp!S245)*'DEC-U'!$D245)</f>
        <v>0</v>
      </c>
      <c r="H245" s="18">
        <f>Model!$W$21*((drdp!B245)*'DEC-U'!$B245+(drdp!E245)*'DEC-U'!$C245+(drdp!H245)*'DEC-U'!$D245)</f>
        <v>0</v>
      </c>
      <c r="I245" s="18">
        <f>Model!$W$21*((drdp!C245)*'DEC-U'!$B245+(drdp!F245)*'DEC-U'!$C245+(drdp!I245)*'DEC-U'!$D245)</f>
        <v>0</v>
      </c>
      <c r="J245" s="18">
        <f>Model!$W$21*((drdp!D245)*'DEC-U'!$B245+(drdp!G245)*'DEC-U'!$C245+(drdp!J245)*'DEC-U'!$D245)</f>
        <v>0</v>
      </c>
      <c r="K245" s="21">
        <f>SUM(E$3:E244)+H245</f>
        <v>1.0172230157978992</v>
      </c>
      <c r="L245" s="21">
        <f>SUM(F$3:F244)+I245</f>
        <v>7.1665507606876853</v>
      </c>
      <c r="M245" s="21">
        <f>SUM(G$3:G244)+J245</f>
        <v>0</v>
      </c>
      <c r="N245" s="21"/>
      <c r="O245" s="21"/>
      <c r="P245" s="21"/>
      <c r="Q245" s="19">
        <f t="shared" si="19"/>
        <v>1.0347426638689732</v>
      </c>
      <c r="R245" s="19">
        <f t="shared" si="20"/>
        <v>51.359449805513243</v>
      </c>
      <c r="S245" s="19">
        <f t="shared" si="21"/>
        <v>0</v>
      </c>
      <c r="T245" s="19">
        <f t="shared" si="22"/>
        <v>7.2899803776554561</v>
      </c>
      <c r="U245" s="19">
        <f t="shared" si="23"/>
        <v>0</v>
      </c>
      <c r="V245" s="19">
        <f t="shared" si="24"/>
        <v>0</v>
      </c>
    </row>
    <row r="246" spans="1:22" x14ac:dyDescent="0.25">
      <c r="A246" s="26">
        <f>Wellpath!E246</f>
        <v>0</v>
      </c>
      <c r="B246" s="22">
        <v>0</v>
      </c>
      <c r="C246" s="22">
        <v>0</v>
      </c>
      <c r="D246" s="22">
        <v>1</v>
      </c>
      <c r="E246" s="20">
        <f>Model!$W$21*((drdp!B246+drdp!K246)*'DEC-U'!$B246+(drdp!E246+drdp!N246)*'DEC-U'!$C246+(drdp!H246+drdp!Q246)*'DEC-U'!$D246)</f>
        <v>0</v>
      </c>
      <c r="F246" s="20">
        <f>Model!$W$21*((drdp!C246+drdp!L246)*'DEC-U'!$B246+(drdp!F246+drdp!O246)*'DEC-U'!$C246+(drdp!I246+drdp!R246)*'DEC-U'!$D246)</f>
        <v>0</v>
      </c>
      <c r="G246" s="20">
        <f>Model!$W$21*((drdp!D246+drdp!M246)*'DEC-U'!$B246+(drdp!G246+drdp!P246)*'DEC-U'!$C246+(drdp!J246+drdp!S246)*'DEC-U'!$D246)</f>
        <v>0</v>
      </c>
      <c r="H246" s="18">
        <f>Model!$W$21*((drdp!B246)*'DEC-U'!$B246+(drdp!E246)*'DEC-U'!$C246+(drdp!H246)*'DEC-U'!$D246)</f>
        <v>0</v>
      </c>
      <c r="I246" s="18">
        <f>Model!$W$21*((drdp!C246)*'DEC-U'!$B246+(drdp!F246)*'DEC-U'!$C246+(drdp!I246)*'DEC-U'!$D246)</f>
        <v>0</v>
      </c>
      <c r="J246" s="18">
        <f>Model!$W$21*((drdp!D246)*'DEC-U'!$B246+(drdp!G246)*'DEC-U'!$C246+(drdp!J246)*'DEC-U'!$D246)</f>
        <v>0</v>
      </c>
      <c r="K246" s="21">
        <f>SUM(E$3:E245)+H246</f>
        <v>1.0172230157978992</v>
      </c>
      <c r="L246" s="21">
        <f>SUM(F$3:F245)+I246</f>
        <v>7.1665507606876853</v>
      </c>
      <c r="M246" s="21">
        <f>SUM(G$3:G245)+J246</f>
        <v>0</v>
      </c>
      <c r="N246" s="21"/>
      <c r="O246" s="21"/>
      <c r="P246" s="21"/>
      <c r="Q246" s="19">
        <f t="shared" si="19"/>
        <v>1.0347426638689732</v>
      </c>
      <c r="R246" s="19">
        <f t="shared" si="20"/>
        <v>51.359449805513243</v>
      </c>
      <c r="S246" s="19">
        <f t="shared" si="21"/>
        <v>0</v>
      </c>
      <c r="T246" s="19">
        <f t="shared" si="22"/>
        <v>7.2899803776554561</v>
      </c>
      <c r="U246" s="19">
        <f t="shared" si="23"/>
        <v>0</v>
      </c>
      <c r="V246" s="19">
        <f t="shared" si="24"/>
        <v>0</v>
      </c>
    </row>
    <row r="247" spans="1:22" x14ac:dyDescent="0.25">
      <c r="A247" s="26">
        <f>Wellpath!E247</f>
        <v>0</v>
      </c>
      <c r="B247" s="22">
        <v>0</v>
      </c>
      <c r="C247" s="22">
        <v>0</v>
      </c>
      <c r="D247" s="22">
        <v>1</v>
      </c>
      <c r="E247" s="20">
        <f>Model!$W$21*((drdp!B247+drdp!K247)*'DEC-U'!$B247+(drdp!E247+drdp!N247)*'DEC-U'!$C247+(drdp!H247+drdp!Q247)*'DEC-U'!$D247)</f>
        <v>0</v>
      </c>
      <c r="F247" s="20">
        <f>Model!$W$21*((drdp!C247+drdp!L247)*'DEC-U'!$B247+(drdp!F247+drdp!O247)*'DEC-U'!$C247+(drdp!I247+drdp!R247)*'DEC-U'!$D247)</f>
        <v>0</v>
      </c>
      <c r="G247" s="20">
        <f>Model!$W$21*((drdp!D247+drdp!M247)*'DEC-U'!$B247+(drdp!G247+drdp!P247)*'DEC-U'!$C247+(drdp!J247+drdp!S247)*'DEC-U'!$D247)</f>
        <v>0</v>
      </c>
      <c r="H247" s="18">
        <f>Model!$W$21*((drdp!B247)*'DEC-U'!$B247+(drdp!E247)*'DEC-U'!$C247+(drdp!H247)*'DEC-U'!$D247)</f>
        <v>0</v>
      </c>
      <c r="I247" s="18">
        <f>Model!$W$21*((drdp!C247)*'DEC-U'!$B247+(drdp!F247)*'DEC-U'!$C247+(drdp!I247)*'DEC-U'!$D247)</f>
        <v>0</v>
      </c>
      <c r="J247" s="18">
        <f>Model!$W$21*((drdp!D247)*'DEC-U'!$B247+(drdp!G247)*'DEC-U'!$C247+(drdp!J247)*'DEC-U'!$D247)</f>
        <v>0</v>
      </c>
      <c r="K247" s="21">
        <f>SUM(E$3:E246)+H247</f>
        <v>1.0172230157978992</v>
      </c>
      <c r="L247" s="21">
        <f>SUM(F$3:F246)+I247</f>
        <v>7.1665507606876853</v>
      </c>
      <c r="M247" s="21">
        <f>SUM(G$3:G246)+J247</f>
        <v>0</v>
      </c>
      <c r="N247" s="21"/>
      <c r="O247" s="21"/>
      <c r="P247" s="21"/>
      <c r="Q247" s="19">
        <f t="shared" si="19"/>
        <v>1.0347426638689732</v>
      </c>
      <c r="R247" s="19">
        <f t="shared" si="20"/>
        <v>51.359449805513243</v>
      </c>
      <c r="S247" s="19">
        <f t="shared" si="21"/>
        <v>0</v>
      </c>
      <c r="T247" s="19">
        <f t="shared" si="22"/>
        <v>7.2899803776554561</v>
      </c>
      <c r="U247" s="19">
        <f t="shared" si="23"/>
        <v>0</v>
      </c>
      <c r="V247" s="19">
        <f t="shared" si="24"/>
        <v>0</v>
      </c>
    </row>
    <row r="248" spans="1:22" x14ac:dyDescent="0.25">
      <c r="A248" s="26">
        <f>Wellpath!E248</f>
        <v>0</v>
      </c>
      <c r="B248" s="22">
        <v>0</v>
      </c>
      <c r="C248" s="22">
        <v>0</v>
      </c>
      <c r="D248" s="22">
        <v>1</v>
      </c>
      <c r="E248" s="20">
        <f>Model!$W$21*((drdp!B248+drdp!K248)*'DEC-U'!$B248+(drdp!E248+drdp!N248)*'DEC-U'!$C248+(drdp!H248+drdp!Q248)*'DEC-U'!$D248)</f>
        <v>0</v>
      </c>
      <c r="F248" s="20">
        <f>Model!$W$21*((drdp!C248+drdp!L248)*'DEC-U'!$B248+(drdp!F248+drdp!O248)*'DEC-U'!$C248+(drdp!I248+drdp!R248)*'DEC-U'!$D248)</f>
        <v>0</v>
      </c>
      <c r="G248" s="20">
        <f>Model!$W$21*((drdp!D248+drdp!M248)*'DEC-U'!$B248+(drdp!G248+drdp!P248)*'DEC-U'!$C248+(drdp!J248+drdp!S248)*'DEC-U'!$D248)</f>
        <v>0</v>
      </c>
      <c r="H248" s="18">
        <f>Model!$W$21*((drdp!B248)*'DEC-U'!$B248+(drdp!E248)*'DEC-U'!$C248+(drdp!H248)*'DEC-U'!$D248)</f>
        <v>0</v>
      </c>
      <c r="I248" s="18">
        <f>Model!$W$21*((drdp!C248)*'DEC-U'!$B248+(drdp!F248)*'DEC-U'!$C248+(drdp!I248)*'DEC-U'!$D248)</f>
        <v>0</v>
      </c>
      <c r="J248" s="18">
        <f>Model!$W$21*((drdp!D248)*'DEC-U'!$B248+(drdp!G248)*'DEC-U'!$C248+(drdp!J248)*'DEC-U'!$D248)</f>
        <v>0</v>
      </c>
      <c r="K248" s="21">
        <f>SUM(E$3:E247)+H248</f>
        <v>1.0172230157978992</v>
      </c>
      <c r="L248" s="21">
        <f>SUM(F$3:F247)+I248</f>
        <v>7.1665507606876853</v>
      </c>
      <c r="M248" s="21">
        <f>SUM(G$3:G247)+J248</f>
        <v>0</v>
      </c>
      <c r="N248" s="21"/>
      <c r="O248" s="21"/>
      <c r="P248" s="21"/>
      <c r="Q248" s="19">
        <f t="shared" si="19"/>
        <v>1.0347426638689732</v>
      </c>
      <c r="R248" s="19">
        <f t="shared" si="20"/>
        <v>51.359449805513243</v>
      </c>
      <c r="S248" s="19">
        <f t="shared" si="21"/>
        <v>0</v>
      </c>
      <c r="T248" s="19">
        <f t="shared" si="22"/>
        <v>7.2899803776554561</v>
      </c>
      <c r="U248" s="19">
        <f t="shared" si="23"/>
        <v>0</v>
      </c>
      <c r="V248" s="19">
        <f t="shared" si="24"/>
        <v>0</v>
      </c>
    </row>
    <row r="249" spans="1:22" x14ac:dyDescent="0.25">
      <c r="A249" s="26">
        <f>Wellpath!E249</f>
        <v>0</v>
      </c>
      <c r="B249" s="22">
        <v>0</v>
      </c>
      <c r="C249" s="22">
        <v>0</v>
      </c>
      <c r="D249" s="22">
        <v>1</v>
      </c>
      <c r="E249" s="20">
        <f>Model!$W$21*((drdp!B249+drdp!K249)*'DEC-U'!$B249+(drdp!E249+drdp!N249)*'DEC-U'!$C249+(drdp!H249+drdp!Q249)*'DEC-U'!$D249)</f>
        <v>0</v>
      </c>
      <c r="F249" s="20">
        <f>Model!$W$21*((drdp!C249+drdp!L249)*'DEC-U'!$B249+(drdp!F249+drdp!O249)*'DEC-U'!$C249+(drdp!I249+drdp!R249)*'DEC-U'!$D249)</f>
        <v>0</v>
      </c>
      <c r="G249" s="20">
        <f>Model!$W$21*((drdp!D249+drdp!M249)*'DEC-U'!$B249+(drdp!G249+drdp!P249)*'DEC-U'!$C249+(drdp!J249+drdp!S249)*'DEC-U'!$D249)</f>
        <v>0</v>
      </c>
      <c r="H249" s="18">
        <f>Model!$W$21*((drdp!B249)*'DEC-U'!$B249+(drdp!E249)*'DEC-U'!$C249+(drdp!H249)*'DEC-U'!$D249)</f>
        <v>0</v>
      </c>
      <c r="I249" s="18">
        <f>Model!$W$21*((drdp!C249)*'DEC-U'!$B249+(drdp!F249)*'DEC-U'!$C249+(drdp!I249)*'DEC-U'!$D249)</f>
        <v>0</v>
      </c>
      <c r="J249" s="18">
        <f>Model!$W$21*((drdp!D249)*'DEC-U'!$B249+(drdp!G249)*'DEC-U'!$C249+(drdp!J249)*'DEC-U'!$D249)</f>
        <v>0</v>
      </c>
      <c r="K249" s="21">
        <f>SUM(E$3:E248)+H249</f>
        <v>1.0172230157978992</v>
      </c>
      <c r="L249" s="21">
        <f>SUM(F$3:F248)+I249</f>
        <v>7.1665507606876853</v>
      </c>
      <c r="M249" s="21">
        <f>SUM(G$3:G248)+J249</f>
        <v>0</v>
      </c>
      <c r="N249" s="21"/>
      <c r="O249" s="21"/>
      <c r="P249" s="21"/>
      <c r="Q249" s="19">
        <f t="shared" si="19"/>
        <v>1.0347426638689732</v>
      </c>
      <c r="R249" s="19">
        <f t="shared" si="20"/>
        <v>51.359449805513243</v>
      </c>
      <c r="S249" s="19">
        <f t="shared" si="21"/>
        <v>0</v>
      </c>
      <c r="T249" s="19">
        <f t="shared" si="22"/>
        <v>7.2899803776554561</v>
      </c>
      <c r="U249" s="19">
        <f t="shared" si="23"/>
        <v>0</v>
      </c>
      <c r="V249" s="19">
        <f t="shared" si="24"/>
        <v>0</v>
      </c>
    </row>
    <row r="250" spans="1:22" x14ac:dyDescent="0.25">
      <c r="A250" s="26">
        <f>Wellpath!E250</f>
        <v>0</v>
      </c>
      <c r="B250" s="22">
        <v>0</v>
      </c>
      <c r="C250" s="22">
        <v>0</v>
      </c>
      <c r="D250" s="22">
        <v>1</v>
      </c>
      <c r="E250" s="20">
        <f>Model!$W$21*((drdp!B250+drdp!K250)*'DEC-U'!$B250+(drdp!E250+drdp!N250)*'DEC-U'!$C250+(drdp!H250+drdp!Q250)*'DEC-U'!$D250)</f>
        <v>0</v>
      </c>
      <c r="F250" s="20">
        <f>Model!$W$21*((drdp!C250+drdp!L250)*'DEC-U'!$B250+(drdp!F250+drdp!O250)*'DEC-U'!$C250+(drdp!I250+drdp!R250)*'DEC-U'!$D250)</f>
        <v>0</v>
      </c>
      <c r="G250" s="20">
        <f>Model!$W$21*((drdp!D250+drdp!M250)*'DEC-U'!$B250+(drdp!G250+drdp!P250)*'DEC-U'!$C250+(drdp!J250+drdp!S250)*'DEC-U'!$D250)</f>
        <v>0</v>
      </c>
      <c r="H250" s="18">
        <f>Model!$W$21*((drdp!B250)*'DEC-U'!$B250+(drdp!E250)*'DEC-U'!$C250+(drdp!H250)*'DEC-U'!$D250)</f>
        <v>0</v>
      </c>
      <c r="I250" s="18">
        <f>Model!$W$21*((drdp!C250)*'DEC-U'!$B250+(drdp!F250)*'DEC-U'!$C250+(drdp!I250)*'DEC-U'!$D250)</f>
        <v>0</v>
      </c>
      <c r="J250" s="18">
        <f>Model!$W$21*((drdp!D250)*'DEC-U'!$B250+(drdp!G250)*'DEC-U'!$C250+(drdp!J250)*'DEC-U'!$D250)</f>
        <v>0</v>
      </c>
      <c r="K250" s="21">
        <f>SUM(E$3:E249)+H250</f>
        <v>1.0172230157978992</v>
      </c>
      <c r="L250" s="21">
        <f>SUM(F$3:F249)+I250</f>
        <v>7.1665507606876853</v>
      </c>
      <c r="M250" s="21">
        <f>SUM(G$3:G249)+J250</f>
        <v>0</v>
      </c>
      <c r="N250" s="21"/>
      <c r="O250" s="21"/>
      <c r="P250" s="21"/>
      <c r="Q250" s="19">
        <f t="shared" si="19"/>
        <v>1.0347426638689732</v>
      </c>
      <c r="R250" s="19">
        <f t="shared" si="20"/>
        <v>51.359449805513243</v>
      </c>
      <c r="S250" s="19">
        <f t="shared" si="21"/>
        <v>0</v>
      </c>
      <c r="T250" s="19">
        <f t="shared" si="22"/>
        <v>7.2899803776554561</v>
      </c>
      <c r="U250" s="19">
        <f t="shared" si="23"/>
        <v>0</v>
      </c>
      <c r="V250" s="19">
        <f t="shared" si="24"/>
        <v>0</v>
      </c>
    </row>
    <row r="251" spans="1:22" x14ac:dyDescent="0.25">
      <c r="A251" s="26">
        <f>Wellpath!E251</f>
        <v>0</v>
      </c>
      <c r="B251" s="22">
        <v>0</v>
      </c>
      <c r="C251" s="22">
        <v>0</v>
      </c>
      <c r="D251" s="22">
        <v>1</v>
      </c>
      <c r="E251" s="20">
        <f>Model!$W$21*((drdp!B251+drdp!K251)*'DEC-U'!$B251+(drdp!E251+drdp!N251)*'DEC-U'!$C251+(drdp!H251+drdp!Q251)*'DEC-U'!$D251)</f>
        <v>0</v>
      </c>
      <c r="F251" s="20">
        <f>Model!$W$21*((drdp!C251+drdp!L251)*'DEC-U'!$B251+(drdp!F251+drdp!O251)*'DEC-U'!$C251+(drdp!I251+drdp!R251)*'DEC-U'!$D251)</f>
        <v>0</v>
      </c>
      <c r="G251" s="20">
        <f>Model!$W$21*((drdp!D251+drdp!M251)*'DEC-U'!$B251+(drdp!G251+drdp!P251)*'DEC-U'!$C251+(drdp!J251+drdp!S251)*'DEC-U'!$D251)</f>
        <v>0</v>
      </c>
      <c r="H251" s="18">
        <f>Model!$W$21*((drdp!B251)*'DEC-U'!$B251+(drdp!E251)*'DEC-U'!$C251+(drdp!H251)*'DEC-U'!$D251)</f>
        <v>0</v>
      </c>
      <c r="I251" s="18">
        <f>Model!$W$21*((drdp!C251)*'DEC-U'!$B251+(drdp!F251)*'DEC-U'!$C251+(drdp!I251)*'DEC-U'!$D251)</f>
        <v>0</v>
      </c>
      <c r="J251" s="18">
        <f>Model!$W$21*((drdp!D251)*'DEC-U'!$B251+(drdp!G251)*'DEC-U'!$C251+(drdp!J251)*'DEC-U'!$D251)</f>
        <v>0</v>
      </c>
      <c r="K251" s="21">
        <f>SUM(E$3:E250)+H251</f>
        <v>1.0172230157978992</v>
      </c>
      <c r="L251" s="21">
        <f>SUM(F$3:F250)+I251</f>
        <v>7.1665507606876853</v>
      </c>
      <c r="M251" s="21">
        <f>SUM(G$3:G250)+J251</f>
        <v>0</v>
      </c>
      <c r="N251" s="21"/>
      <c r="O251" s="21"/>
      <c r="P251" s="21"/>
      <c r="Q251" s="19">
        <f t="shared" si="19"/>
        <v>1.0347426638689732</v>
      </c>
      <c r="R251" s="19">
        <f t="shared" si="20"/>
        <v>51.359449805513243</v>
      </c>
      <c r="S251" s="19">
        <f t="shared" si="21"/>
        <v>0</v>
      </c>
      <c r="T251" s="19">
        <f t="shared" si="22"/>
        <v>7.2899803776554561</v>
      </c>
      <c r="U251" s="19">
        <f t="shared" si="23"/>
        <v>0</v>
      </c>
      <c r="V251" s="19">
        <f t="shared" si="24"/>
        <v>0</v>
      </c>
    </row>
    <row r="252" spans="1:22" x14ac:dyDescent="0.25">
      <c r="A252" s="26">
        <f>Wellpath!E252</f>
        <v>0</v>
      </c>
      <c r="B252" s="22">
        <v>0</v>
      </c>
      <c r="C252" s="22">
        <v>0</v>
      </c>
      <c r="D252" s="22">
        <v>1</v>
      </c>
      <c r="E252" s="20">
        <f>Model!$W$21*((drdp!B252+drdp!K252)*'DEC-U'!$B252+(drdp!E252+drdp!N252)*'DEC-U'!$C252+(drdp!H252+drdp!Q252)*'DEC-U'!$D252)</f>
        <v>0</v>
      </c>
      <c r="F252" s="20">
        <f>Model!$W$21*((drdp!C252+drdp!L252)*'DEC-U'!$B252+(drdp!F252+drdp!O252)*'DEC-U'!$C252+(drdp!I252+drdp!R252)*'DEC-U'!$D252)</f>
        <v>0</v>
      </c>
      <c r="G252" s="20">
        <f>Model!$W$21*((drdp!D252+drdp!M252)*'DEC-U'!$B252+(drdp!G252+drdp!P252)*'DEC-U'!$C252+(drdp!J252+drdp!S252)*'DEC-U'!$D252)</f>
        <v>0</v>
      </c>
      <c r="H252" s="18">
        <f>Model!$W$21*((drdp!B252)*'DEC-U'!$B252+(drdp!E252)*'DEC-U'!$C252+(drdp!H252)*'DEC-U'!$D252)</f>
        <v>0</v>
      </c>
      <c r="I252" s="18">
        <f>Model!$W$21*((drdp!C252)*'DEC-U'!$B252+(drdp!F252)*'DEC-U'!$C252+(drdp!I252)*'DEC-U'!$D252)</f>
        <v>0</v>
      </c>
      <c r="J252" s="18">
        <f>Model!$W$21*((drdp!D252)*'DEC-U'!$B252+(drdp!G252)*'DEC-U'!$C252+(drdp!J252)*'DEC-U'!$D252)</f>
        <v>0</v>
      </c>
      <c r="K252" s="21">
        <f>SUM(E$3:E251)+H252</f>
        <v>1.0172230157978992</v>
      </c>
      <c r="L252" s="21">
        <f>SUM(F$3:F251)+I252</f>
        <v>7.1665507606876853</v>
      </c>
      <c r="M252" s="21">
        <f>SUM(G$3:G251)+J252</f>
        <v>0</v>
      </c>
      <c r="N252" s="21"/>
      <c r="O252" s="21"/>
      <c r="P252" s="21"/>
      <c r="Q252" s="19">
        <f t="shared" si="19"/>
        <v>1.0347426638689732</v>
      </c>
      <c r="R252" s="19">
        <f t="shared" si="20"/>
        <v>51.359449805513243</v>
      </c>
      <c r="S252" s="19">
        <f t="shared" si="21"/>
        <v>0</v>
      </c>
      <c r="T252" s="19">
        <f t="shared" si="22"/>
        <v>7.2899803776554561</v>
      </c>
      <c r="U252" s="19">
        <f t="shared" si="23"/>
        <v>0</v>
      </c>
      <c r="V252" s="19">
        <f t="shared" si="24"/>
        <v>0</v>
      </c>
    </row>
    <row r="253" spans="1:22" x14ac:dyDescent="0.25">
      <c r="A253" s="26">
        <f>Wellpath!E253</f>
        <v>0</v>
      </c>
      <c r="B253" s="22">
        <v>0</v>
      </c>
      <c r="C253" s="22">
        <v>0</v>
      </c>
      <c r="D253" s="22">
        <v>1</v>
      </c>
      <c r="E253" s="20">
        <f>Model!$W$21*((drdp!B253+drdp!K253)*'DEC-U'!$B253+(drdp!E253+drdp!N253)*'DEC-U'!$C253+(drdp!H253+drdp!Q253)*'DEC-U'!$D253)</f>
        <v>0</v>
      </c>
      <c r="F253" s="20">
        <f>Model!$W$21*((drdp!C253+drdp!L253)*'DEC-U'!$B253+(drdp!F253+drdp!O253)*'DEC-U'!$C253+(drdp!I253+drdp!R253)*'DEC-U'!$D253)</f>
        <v>0</v>
      </c>
      <c r="G253" s="20">
        <f>Model!$W$21*((drdp!D253+drdp!M253)*'DEC-U'!$B253+(drdp!G253+drdp!P253)*'DEC-U'!$C253+(drdp!J253+drdp!S253)*'DEC-U'!$D253)</f>
        <v>0</v>
      </c>
      <c r="H253" s="18">
        <f>Model!$W$21*((drdp!B253)*'DEC-U'!$B253+(drdp!E253)*'DEC-U'!$C253+(drdp!H253)*'DEC-U'!$D253)</f>
        <v>0</v>
      </c>
      <c r="I253" s="18">
        <f>Model!$W$21*((drdp!C253)*'DEC-U'!$B253+(drdp!F253)*'DEC-U'!$C253+(drdp!I253)*'DEC-U'!$D253)</f>
        <v>0</v>
      </c>
      <c r="J253" s="18">
        <f>Model!$W$21*((drdp!D253)*'DEC-U'!$B253+(drdp!G253)*'DEC-U'!$C253+(drdp!J253)*'DEC-U'!$D253)</f>
        <v>0</v>
      </c>
      <c r="K253" s="21">
        <f>SUM(E$3:E252)+H253</f>
        <v>1.0172230157978992</v>
      </c>
      <c r="L253" s="21">
        <f>SUM(F$3:F252)+I253</f>
        <v>7.1665507606876853</v>
      </c>
      <c r="M253" s="21">
        <f>SUM(G$3:G252)+J253</f>
        <v>0</v>
      </c>
      <c r="N253" s="21"/>
      <c r="O253" s="21"/>
      <c r="P253" s="21"/>
      <c r="Q253" s="19">
        <f t="shared" si="19"/>
        <v>1.0347426638689732</v>
      </c>
      <c r="R253" s="19">
        <f t="shared" si="20"/>
        <v>51.359449805513243</v>
      </c>
      <c r="S253" s="19">
        <f t="shared" si="21"/>
        <v>0</v>
      </c>
      <c r="T253" s="19">
        <f t="shared" si="22"/>
        <v>7.2899803776554561</v>
      </c>
      <c r="U253" s="19">
        <f t="shared" si="23"/>
        <v>0</v>
      </c>
      <c r="V253" s="19">
        <f t="shared" si="24"/>
        <v>0</v>
      </c>
    </row>
    <row r="254" spans="1:22" x14ac:dyDescent="0.25">
      <c r="A254" s="26">
        <f>Wellpath!E254</f>
        <v>0</v>
      </c>
      <c r="B254" s="22">
        <v>0</v>
      </c>
      <c r="C254" s="22">
        <v>0</v>
      </c>
      <c r="D254" s="22">
        <v>1</v>
      </c>
      <c r="E254" s="20">
        <f>Model!$W$21*((drdp!B254+drdp!K254)*'DEC-U'!$B254+(drdp!E254+drdp!N254)*'DEC-U'!$C254+(drdp!H254+drdp!Q254)*'DEC-U'!$D254)</f>
        <v>0</v>
      </c>
      <c r="F254" s="20">
        <f>Model!$W$21*((drdp!C254+drdp!L254)*'DEC-U'!$B254+(drdp!F254+drdp!O254)*'DEC-U'!$C254+(drdp!I254+drdp!R254)*'DEC-U'!$D254)</f>
        <v>0</v>
      </c>
      <c r="G254" s="20">
        <f>Model!$W$21*((drdp!D254+drdp!M254)*'DEC-U'!$B254+(drdp!G254+drdp!P254)*'DEC-U'!$C254+(drdp!J254+drdp!S254)*'DEC-U'!$D254)</f>
        <v>0</v>
      </c>
      <c r="H254" s="18">
        <f>Model!$W$21*((drdp!B254)*'DEC-U'!$B254+(drdp!E254)*'DEC-U'!$C254+(drdp!H254)*'DEC-U'!$D254)</f>
        <v>0</v>
      </c>
      <c r="I254" s="18">
        <f>Model!$W$21*((drdp!C254)*'DEC-U'!$B254+(drdp!F254)*'DEC-U'!$C254+(drdp!I254)*'DEC-U'!$D254)</f>
        <v>0</v>
      </c>
      <c r="J254" s="18">
        <f>Model!$W$21*((drdp!D254)*'DEC-U'!$B254+(drdp!G254)*'DEC-U'!$C254+(drdp!J254)*'DEC-U'!$D254)</f>
        <v>0</v>
      </c>
      <c r="K254" s="21">
        <f>SUM(E$3:E253)+H254</f>
        <v>1.0172230157978992</v>
      </c>
      <c r="L254" s="21">
        <f>SUM(F$3:F253)+I254</f>
        <v>7.1665507606876853</v>
      </c>
      <c r="M254" s="21">
        <f>SUM(G$3:G253)+J254</f>
        <v>0</v>
      </c>
      <c r="N254" s="21"/>
      <c r="O254" s="21"/>
      <c r="P254" s="21"/>
      <c r="Q254" s="19">
        <f t="shared" si="19"/>
        <v>1.0347426638689732</v>
      </c>
      <c r="R254" s="19">
        <f t="shared" si="20"/>
        <v>51.359449805513243</v>
      </c>
      <c r="S254" s="19">
        <f t="shared" si="21"/>
        <v>0</v>
      </c>
      <c r="T254" s="19">
        <f t="shared" si="22"/>
        <v>7.2899803776554561</v>
      </c>
      <c r="U254" s="19">
        <f t="shared" si="23"/>
        <v>0</v>
      </c>
      <c r="V254" s="19">
        <f t="shared" si="24"/>
        <v>0</v>
      </c>
    </row>
    <row r="255" spans="1:22" x14ac:dyDescent="0.25">
      <c r="A255" s="26">
        <f>Wellpath!E255</f>
        <v>0</v>
      </c>
      <c r="B255" s="22">
        <v>0</v>
      </c>
      <c r="C255" s="22">
        <v>0</v>
      </c>
      <c r="D255" s="22">
        <v>1</v>
      </c>
      <c r="E255" s="20">
        <f>Model!$W$21*((drdp!B255+drdp!K255)*'DEC-U'!$B255+(drdp!E255+drdp!N255)*'DEC-U'!$C255+(drdp!H255+drdp!Q255)*'DEC-U'!$D255)</f>
        <v>0</v>
      </c>
      <c r="F255" s="20">
        <f>Model!$W$21*((drdp!C255+drdp!L255)*'DEC-U'!$B255+(drdp!F255+drdp!O255)*'DEC-U'!$C255+(drdp!I255+drdp!R255)*'DEC-U'!$D255)</f>
        <v>0</v>
      </c>
      <c r="G255" s="20">
        <f>Model!$W$21*((drdp!D255+drdp!M255)*'DEC-U'!$B255+(drdp!G255+drdp!P255)*'DEC-U'!$C255+(drdp!J255+drdp!S255)*'DEC-U'!$D255)</f>
        <v>0</v>
      </c>
      <c r="H255" s="18">
        <f>Model!$W$21*((drdp!B255)*'DEC-U'!$B255+(drdp!E255)*'DEC-U'!$C255+(drdp!H255)*'DEC-U'!$D255)</f>
        <v>0</v>
      </c>
      <c r="I255" s="18">
        <f>Model!$W$21*((drdp!C255)*'DEC-U'!$B255+(drdp!F255)*'DEC-U'!$C255+(drdp!I255)*'DEC-U'!$D255)</f>
        <v>0</v>
      </c>
      <c r="J255" s="18">
        <f>Model!$W$21*((drdp!D255)*'DEC-U'!$B255+(drdp!G255)*'DEC-U'!$C255+(drdp!J255)*'DEC-U'!$D255)</f>
        <v>0</v>
      </c>
      <c r="K255" s="21">
        <f>SUM(E$3:E254)+H255</f>
        <v>1.0172230157978992</v>
      </c>
      <c r="L255" s="21">
        <f>SUM(F$3:F254)+I255</f>
        <v>7.1665507606876853</v>
      </c>
      <c r="M255" s="21">
        <f>SUM(G$3:G254)+J255</f>
        <v>0</v>
      </c>
      <c r="N255" s="21"/>
      <c r="O255" s="21"/>
      <c r="P255" s="21"/>
      <c r="Q255" s="19">
        <f t="shared" si="19"/>
        <v>1.0347426638689732</v>
      </c>
      <c r="R255" s="19">
        <f t="shared" si="20"/>
        <v>51.359449805513243</v>
      </c>
      <c r="S255" s="19">
        <f t="shared" si="21"/>
        <v>0</v>
      </c>
      <c r="T255" s="19">
        <f t="shared" si="22"/>
        <v>7.2899803776554561</v>
      </c>
      <c r="U255" s="19">
        <f t="shared" si="23"/>
        <v>0</v>
      </c>
      <c r="V255" s="19">
        <f t="shared" si="24"/>
        <v>0</v>
      </c>
    </row>
    <row r="256" spans="1:22" x14ac:dyDescent="0.25">
      <c r="A256" s="26">
        <f>Wellpath!E256</f>
        <v>0</v>
      </c>
      <c r="B256" s="22">
        <v>0</v>
      </c>
      <c r="C256" s="22">
        <v>0</v>
      </c>
      <c r="D256" s="22">
        <v>1</v>
      </c>
      <c r="E256" s="20">
        <f>Model!$W$21*((drdp!B256+drdp!K256)*'DEC-U'!$B256+(drdp!E256+drdp!N256)*'DEC-U'!$C256+(drdp!H256+drdp!Q256)*'DEC-U'!$D256)</f>
        <v>0</v>
      </c>
      <c r="F256" s="20">
        <f>Model!$W$21*((drdp!C256+drdp!L256)*'DEC-U'!$B256+(drdp!F256+drdp!O256)*'DEC-U'!$C256+(drdp!I256+drdp!R256)*'DEC-U'!$D256)</f>
        <v>0</v>
      </c>
      <c r="G256" s="20">
        <f>Model!$W$21*((drdp!D256+drdp!M256)*'DEC-U'!$B256+(drdp!G256+drdp!P256)*'DEC-U'!$C256+(drdp!J256+drdp!S256)*'DEC-U'!$D256)</f>
        <v>0</v>
      </c>
      <c r="H256" s="18">
        <f>Model!$W$21*((drdp!B256)*'DEC-U'!$B256+(drdp!E256)*'DEC-U'!$C256+(drdp!H256)*'DEC-U'!$D256)</f>
        <v>0</v>
      </c>
      <c r="I256" s="18">
        <f>Model!$W$21*((drdp!C256)*'DEC-U'!$B256+(drdp!F256)*'DEC-U'!$C256+(drdp!I256)*'DEC-U'!$D256)</f>
        <v>0</v>
      </c>
      <c r="J256" s="18">
        <f>Model!$W$21*((drdp!D256)*'DEC-U'!$B256+(drdp!G256)*'DEC-U'!$C256+(drdp!J256)*'DEC-U'!$D256)</f>
        <v>0</v>
      </c>
      <c r="K256" s="21">
        <f>SUM(E$3:E255)+H256</f>
        <v>1.0172230157978992</v>
      </c>
      <c r="L256" s="21">
        <f>SUM(F$3:F255)+I256</f>
        <v>7.1665507606876853</v>
      </c>
      <c r="M256" s="21">
        <f>SUM(G$3:G255)+J256</f>
        <v>0</v>
      </c>
      <c r="N256" s="21"/>
      <c r="O256" s="21"/>
      <c r="P256" s="21"/>
      <c r="Q256" s="19">
        <f t="shared" si="19"/>
        <v>1.0347426638689732</v>
      </c>
      <c r="R256" s="19">
        <f t="shared" si="20"/>
        <v>51.359449805513243</v>
      </c>
      <c r="S256" s="19">
        <f t="shared" si="21"/>
        <v>0</v>
      </c>
      <c r="T256" s="19">
        <f t="shared" si="22"/>
        <v>7.2899803776554561</v>
      </c>
      <c r="U256" s="19">
        <f t="shared" si="23"/>
        <v>0</v>
      </c>
      <c r="V256" s="19">
        <f t="shared" si="24"/>
        <v>0</v>
      </c>
    </row>
    <row r="257" spans="1:23" x14ac:dyDescent="0.25">
      <c r="A257" s="26">
        <f>Wellpath!E257</f>
        <v>0</v>
      </c>
      <c r="B257" s="22">
        <v>0</v>
      </c>
      <c r="C257" s="22">
        <v>0</v>
      </c>
      <c r="D257" s="22">
        <v>1</v>
      </c>
      <c r="E257" s="20">
        <f>Model!$W$21*((drdp!B257+drdp!K257)*'DEC-U'!$B257+(drdp!E257+drdp!N257)*'DEC-U'!$C257+(drdp!H257+drdp!Q257)*'DEC-U'!$D257)</f>
        <v>0</v>
      </c>
      <c r="F257" s="20">
        <f>Model!$W$21*((drdp!C257+drdp!L257)*'DEC-U'!$B257+(drdp!F257+drdp!O257)*'DEC-U'!$C257+(drdp!I257+drdp!R257)*'DEC-U'!$D257)</f>
        <v>0</v>
      </c>
      <c r="G257" s="20">
        <f>Model!$W$21*((drdp!D257+drdp!M257)*'DEC-U'!$B257+(drdp!G257+drdp!P257)*'DEC-U'!$C257+(drdp!J257+drdp!S257)*'DEC-U'!$D257)</f>
        <v>0</v>
      </c>
      <c r="H257" s="18">
        <f>Model!$W$21*((drdp!B257)*'DEC-U'!$B257+(drdp!E257)*'DEC-U'!$C257+(drdp!H257)*'DEC-U'!$D257)</f>
        <v>0</v>
      </c>
      <c r="I257" s="18">
        <f>Model!$W$21*((drdp!C257)*'DEC-U'!$B257+(drdp!F257)*'DEC-U'!$C257+(drdp!I257)*'DEC-U'!$D257)</f>
        <v>0</v>
      </c>
      <c r="J257" s="18">
        <f>Model!$W$21*((drdp!D257)*'DEC-U'!$B257+(drdp!G257)*'DEC-U'!$C257+(drdp!J257)*'DEC-U'!$D257)</f>
        <v>0</v>
      </c>
      <c r="K257" s="21">
        <f>SUM(E$3:E256)+H257</f>
        <v>1.0172230157978992</v>
      </c>
      <c r="L257" s="21">
        <f>SUM(F$3:F256)+I257</f>
        <v>7.1665507606876853</v>
      </c>
      <c r="M257" s="21">
        <f>SUM(G$3:G256)+J257</f>
        <v>0</v>
      </c>
      <c r="N257" s="21"/>
      <c r="O257" s="21"/>
      <c r="P257" s="21"/>
      <c r="Q257" s="19">
        <f t="shared" si="19"/>
        <v>1.0347426638689732</v>
      </c>
      <c r="R257" s="19">
        <f t="shared" si="20"/>
        <v>51.359449805513243</v>
      </c>
      <c r="S257" s="19">
        <f t="shared" si="21"/>
        <v>0</v>
      </c>
      <c r="T257" s="19">
        <f t="shared" si="22"/>
        <v>7.2899803776554561</v>
      </c>
      <c r="U257" s="19">
        <f t="shared" si="23"/>
        <v>0</v>
      </c>
      <c r="V257" s="19">
        <f t="shared" si="24"/>
        <v>0</v>
      </c>
    </row>
    <row r="258" spans="1:23" x14ac:dyDescent="0.25">
      <c r="A258" s="26">
        <f>Wellpath!E258</f>
        <v>0</v>
      </c>
      <c r="B258" s="22">
        <v>0</v>
      </c>
      <c r="C258" s="22">
        <v>0</v>
      </c>
      <c r="D258" s="22">
        <v>1</v>
      </c>
      <c r="E258" s="20">
        <f>Model!$W$21*((drdp!B258+drdp!K258)*'DEC-U'!$B258+(drdp!E258+drdp!N258)*'DEC-U'!$C258+(drdp!H258+drdp!Q258)*'DEC-U'!$D258)</f>
        <v>0</v>
      </c>
      <c r="F258" s="20">
        <f>Model!$W$21*((drdp!C258+drdp!L258)*'DEC-U'!$B258+(drdp!F258+drdp!O258)*'DEC-U'!$C258+(drdp!I258+drdp!R258)*'DEC-U'!$D258)</f>
        <v>0</v>
      </c>
      <c r="G258" s="20">
        <f>Model!$W$21*((drdp!D258+drdp!M258)*'DEC-U'!$B258+(drdp!G258+drdp!P258)*'DEC-U'!$C258+(drdp!J258+drdp!S258)*'DEC-U'!$D258)</f>
        <v>0</v>
      </c>
      <c r="H258" s="18">
        <f>Model!$W$21*((drdp!B258)*'DEC-U'!$B258+(drdp!E258)*'DEC-U'!$C258+(drdp!H258)*'DEC-U'!$D258)</f>
        <v>0</v>
      </c>
      <c r="I258" s="18">
        <f>Model!$W$21*((drdp!C258)*'DEC-U'!$B258+(drdp!F258)*'DEC-U'!$C258+(drdp!I258)*'DEC-U'!$D258)</f>
        <v>0</v>
      </c>
      <c r="J258" s="18">
        <f>Model!$W$21*((drdp!D258)*'DEC-U'!$B258+(drdp!G258)*'DEC-U'!$C258+(drdp!J258)*'DEC-U'!$D258)</f>
        <v>0</v>
      </c>
      <c r="K258" s="21">
        <f>SUM(E$3:E257)+H258</f>
        <v>1.0172230157978992</v>
      </c>
      <c r="L258" s="21">
        <f>SUM(F$3:F257)+I258</f>
        <v>7.1665507606876853</v>
      </c>
      <c r="M258" s="21">
        <f>SUM(G$3:G257)+J258</f>
        <v>0</v>
      </c>
      <c r="N258" s="21"/>
      <c r="O258" s="21"/>
      <c r="P258" s="21"/>
      <c r="Q258" s="19">
        <f t="shared" si="19"/>
        <v>1.0347426638689732</v>
      </c>
      <c r="R258" s="19">
        <f t="shared" si="20"/>
        <v>51.359449805513243</v>
      </c>
      <c r="S258" s="19">
        <f t="shared" si="21"/>
        <v>0</v>
      </c>
      <c r="T258" s="19">
        <f t="shared" si="22"/>
        <v>7.2899803776554561</v>
      </c>
      <c r="U258" s="19">
        <f t="shared" si="23"/>
        <v>0</v>
      </c>
      <c r="V258" s="19">
        <f t="shared" si="24"/>
        <v>0</v>
      </c>
    </row>
    <row r="259" spans="1:23" x14ac:dyDescent="0.25">
      <c r="A259" s="26">
        <f>Wellpath!E259</f>
        <v>0</v>
      </c>
      <c r="B259" s="22">
        <v>0</v>
      </c>
      <c r="C259" s="22">
        <v>0</v>
      </c>
      <c r="D259" s="22">
        <v>1</v>
      </c>
      <c r="E259" s="20">
        <f>Model!$W$21*((drdp!B259+drdp!K259)*'DEC-U'!$B259+(drdp!E259+drdp!N259)*'DEC-U'!$C259+(drdp!H259+drdp!Q259)*'DEC-U'!$D259)</f>
        <v>0</v>
      </c>
      <c r="F259" s="20">
        <f>Model!$W$21*((drdp!C259+drdp!L259)*'DEC-U'!$B259+(drdp!F259+drdp!O259)*'DEC-U'!$C259+(drdp!I259+drdp!R259)*'DEC-U'!$D259)</f>
        <v>0</v>
      </c>
      <c r="G259" s="20">
        <f>Model!$W$21*((drdp!D259+drdp!M259)*'DEC-U'!$B259+(drdp!G259+drdp!P259)*'DEC-U'!$C259+(drdp!J259+drdp!S259)*'DEC-U'!$D259)</f>
        <v>0</v>
      </c>
      <c r="H259" s="18">
        <f>Model!$W$21*((drdp!B259)*'DEC-U'!$B259+(drdp!E259)*'DEC-U'!$C259+(drdp!H259)*'DEC-U'!$D259)</f>
        <v>0</v>
      </c>
      <c r="I259" s="18">
        <f>Model!$W$21*((drdp!C259)*'DEC-U'!$B259+(drdp!F259)*'DEC-U'!$C259+(drdp!I259)*'DEC-U'!$D259)</f>
        <v>0</v>
      </c>
      <c r="J259" s="18">
        <f>Model!$W$21*((drdp!D259)*'DEC-U'!$B259+(drdp!G259)*'DEC-U'!$C259+(drdp!J259)*'DEC-U'!$D259)</f>
        <v>0</v>
      </c>
      <c r="K259" s="21">
        <f>SUM(E$3:E258)+H259</f>
        <v>1.0172230157978992</v>
      </c>
      <c r="L259" s="21">
        <f>SUM(F$3:F258)+I259</f>
        <v>7.1665507606876853</v>
      </c>
      <c r="M259" s="21">
        <f>SUM(G$3:G258)+J259</f>
        <v>0</v>
      </c>
      <c r="N259" s="21"/>
      <c r="O259" s="21"/>
      <c r="P259" s="21"/>
      <c r="Q259" s="19">
        <f t="shared" si="19"/>
        <v>1.0347426638689732</v>
      </c>
      <c r="R259" s="19">
        <f t="shared" si="20"/>
        <v>51.359449805513243</v>
      </c>
      <c r="S259" s="19">
        <f t="shared" si="21"/>
        <v>0</v>
      </c>
      <c r="T259" s="19">
        <f t="shared" si="22"/>
        <v>7.2899803776554561</v>
      </c>
      <c r="U259" s="19">
        <f t="shared" si="23"/>
        <v>0</v>
      </c>
      <c r="V259" s="19">
        <f t="shared" si="24"/>
        <v>0</v>
      </c>
    </row>
    <row r="260" spans="1:23" x14ac:dyDescent="0.25">
      <c r="A260" s="26">
        <f>Wellpath!E260</f>
        <v>0</v>
      </c>
      <c r="B260" s="22">
        <v>0</v>
      </c>
      <c r="C260" s="22">
        <v>0</v>
      </c>
      <c r="D260" s="22">
        <v>1</v>
      </c>
      <c r="E260" s="20">
        <f>Model!$W$21*((drdp!B260+drdp!K260)*'DEC-U'!$B260+(drdp!E260+drdp!N260)*'DEC-U'!$C260+(drdp!H260+drdp!Q260)*'DEC-U'!$D260)</f>
        <v>0</v>
      </c>
      <c r="F260" s="20">
        <f>Model!$W$21*((drdp!C260+drdp!L260)*'DEC-U'!$B260+(drdp!F260+drdp!O260)*'DEC-U'!$C260+(drdp!I260+drdp!R260)*'DEC-U'!$D260)</f>
        <v>0</v>
      </c>
      <c r="G260" s="20">
        <f>Model!$W$21*((drdp!D260+drdp!M260)*'DEC-U'!$B260+(drdp!G260+drdp!P260)*'DEC-U'!$C260+(drdp!J260+drdp!S260)*'DEC-U'!$D260)</f>
        <v>0</v>
      </c>
      <c r="H260" s="18">
        <f>Model!$W$21*((drdp!B260)*'DEC-U'!$B260+(drdp!E260)*'DEC-U'!$C260+(drdp!H260)*'DEC-U'!$D260)</f>
        <v>0</v>
      </c>
      <c r="I260" s="18">
        <f>Model!$W$21*((drdp!C260)*'DEC-U'!$B260+(drdp!F260)*'DEC-U'!$C260+(drdp!I260)*'DEC-U'!$D260)</f>
        <v>0</v>
      </c>
      <c r="J260" s="18">
        <f>Model!$W$21*((drdp!D260)*'DEC-U'!$B260+(drdp!G260)*'DEC-U'!$C260+(drdp!J260)*'DEC-U'!$D260)</f>
        <v>0</v>
      </c>
      <c r="K260" s="21">
        <f>SUM(E$3:E259)+H260</f>
        <v>1.0172230157978992</v>
      </c>
      <c r="L260" s="21">
        <f>SUM(F$3:F259)+I260</f>
        <v>7.1665507606876853</v>
      </c>
      <c r="M260" s="21">
        <f>SUM(G$3:G259)+J260</f>
        <v>0</v>
      </c>
      <c r="N260" s="21"/>
      <c r="O260" s="21"/>
      <c r="P260" s="21"/>
      <c r="Q260" s="19">
        <f t="shared" si="19"/>
        <v>1.0347426638689732</v>
      </c>
      <c r="R260" s="19">
        <f t="shared" si="20"/>
        <v>51.359449805513243</v>
      </c>
      <c r="S260" s="19">
        <f t="shared" si="21"/>
        <v>0</v>
      </c>
      <c r="T260" s="19">
        <f t="shared" si="22"/>
        <v>7.2899803776554561</v>
      </c>
      <c r="U260" s="19">
        <f t="shared" si="23"/>
        <v>0</v>
      </c>
      <c r="V260" s="19">
        <f t="shared" si="24"/>
        <v>0</v>
      </c>
    </row>
    <row r="261" spans="1:23" x14ac:dyDescent="0.25">
      <c r="A261" s="26">
        <f>Wellpath!E261</f>
        <v>0</v>
      </c>
      <c r="B261" s="22">
        <v>0</v>
      </c>
      <c r="C261" s="22">
        <v>0</v>
      </c>
      <c r="D261" s="22">
        <v>1</v>
      </c>
      <c r="E261" s="20">
        <f>Model!$W$21*((drdp!B261+drdp!K261)*'DEC-U'!$B261+(drdp!E261+drdp!N261)*'DEC-U'!$C261+(drdp!H261+drdp!Q261)*'DEC-U'!$D261)</f>
        <v>0</v>
      </c>
      <c r="F261" s="20">
        <f>Model!$W$21*((drdp!C261+drdp!L261)*'DEC-U'!$B261+(drdp!F261+drdp!O261)*'DEC-U'!$C261+(drdp!I261+drdp!R261)*'DEC-U'!$D261)</f>
        <v>0</v>
      </c>
      <c r="G261" s="20">
        <f>Model!$W$21*((drdp!D261+drdp!M261)*'DEC-U'!$B261+(drdp!G261+drdp!P261)*'DEC-U'!$C261+(drdp!J261+drdp!S261)*'DEC-U'!$D261)</f>
        <v>0</v>
      </c>
      <c r="H261" s="18">
        <f>Model!$W$21*((drdp!B261)*'DEC-U'!$B261+(drdp!E261)*'DEC-U'!$C261+(drdp!H261)*'DEC-U'!$D261)</f>
        <v>0</v>
      </c>
      <c r="I261" s="18">
        <f>Model!$W$21*((drdp!C261)*'DEC-U'!$B261+(drdp!F261)*'DEC-U'!$C261+(drdp!I261)*'DEC-U'!$D261)</f>
        <v>0</v>
      </c>
      <c r="J261" s="18">
        <f>Model!$W$21*((drdp!D261)*'DEC-U'!$B261+(drdp!G261)*'DEC-U'!$C261+(drdp!J261)*'DEC-U'!$D261)</f>
        <v>0</v>
      </c>
      <c r="K261" s="21">
        <f>SUM(E$3:E260)+H261</f>
        <v>1.0172230157978992</v>
      </c>
      <c r="L261" s="21">
        <f>SUM(F$3:F260)+I261</f>
        <v>7.1665507606876853</v>
      </c>
      <c r="M261" s="21">
        <f>SUM(G$3:G260)+J261</f>
        <v>0</v>
      </c>
      <c r="N261" s="21"/>
      <c r="O261" s="21"/>
      <c r="P261" s="21"/>
      <c r="Q261" s="19">
        <f t="shared" si="19"/>
        <v>1.0347426638689732</v>
      </c>
      <c r="R261" s="19">
        <f t="shared" si="20"/>
        <v>51.359449805513243</v>
      </c>
      <c r="S261" s="19">
        <f t="shared" si="21"/>
        <v>0</v>
      </c>
      <c r="T261" s="19">
        <f t="shared" si="22"/>
        <v>7.2899803776554561</v>
      </c>
      <c r="U261" s="19">
        <f t="shared" si="23"/>
        <v>0</v>
      </c>
      <c r="V261" s="19">
        <f t="shared" si="24"/>
        <v>0</v>
      </c>
    </row>
    <row r="262" spans="1:23" x14ac:dyDescent="0.25">
      <c r="A262" s="26">
        <f>Wellpath!E262</f>
        <v>0</v>
      </c>
      <c r="B262" s="22">
        <v>0</v>
      </c>
      <c r="C262" s="22">
        <v>0</v>
      </c>
      <c r="D262" s="22">
        <v>1</v>
      </c>
      <c r="E262" s="20">
        <f>Model!$W$21*((drdp!B262+drdp!K262)*'DEC-U'!$B262+(drdp!E262+drdp!N262)*'DEC-U'!$C262+(drdp!H262+drdp!Q262)*'DEC-U'!$D262)</f>
        <v>0</v>
      </c>
      <c r="F262" s="20">
        <f>Model!$W$21*((drdp!C262+drdp!L262)*'DEC-U'!$B262+(drdp!F262+drdp!O262)*'DEC-U'!$C262+(drdp!I262+drdp!R262)*'DEC-U'!$D262)</f>
        <v>0</v>
      </c>
      <c r="G262" s="20">
        <f>Model!$W$21*((drdp!D262+drdp!M262)*'DEC-U'!$B262+(drdp!G262+drdp!P262)*'DEC-U'!$C262+(drdp!J262+drdp!S262)*'DEC-U'!$D262)</f>
        <v>0</v>
      </c>
      <c r="H262" s="18">
        <f>Model!$W$21*((drdp!B262)*'DEC-U'!$B262+(drdp!E262)*'DEC-U'!$C262+(drdp!H262)*'DEC-U'!$D262)</f>
        <v>0</v>
      </c>
      <c r="I262" s="18">
        <f>Model!$W$21*((drdp!C262)*'DEC-U'!$B262+(drdp!F262)*'DEC-U'!$C262+(drdp!I262)*'DEC-U'!$D262)</f>
        <v>0</v>
      </c>
      <c r="J262" s="18">
        <f>Model!$W$21*((drdp!D262)*'DEC-U'!$B262+(drdp!G262)*'DEC-U'!$C262+(drdp!J262)*'DEC-U'!$D262)</f>
        <v>0</v>
      </c>
      <c r="K262" s="21">
        <f>SUM(E$3:E261)+H262</f>
        <v>1.0172230157978992</v>
      </c>
      <c r="L262" s="21">
        <f>SUM(F$3:F261)+I262</f>
        <v>7.1665507606876853</v>
      </c>
      <c r="M262" s="21">
        <f>SUM(G$3:G261)+J262</f>
        <v>0</v>
      </c>
      <c r="N262" s="21"/>
      <c r="O262" s="21"/>
      <c r="P262" s="21"/>
      <c r="Q262" s="19">
        <f t="shared" ref="Q262:Q270" si="25">K262^2</f>
        <v>1.0347426638689732</v>
      </c>
      <c r="R262" s="19">
        <f t="shared" ref="R262:R270" si="26">L262^2</f>
        <v>51.359449805513243</v>
      </c>
      <c r="S262" s="19">
        <f t="shared" ref="S262:S270" si="27">M262^2</f>
        <v>0</v>
      </c>
      <c r="T262" s="19">
        <f t="shared" ref="T262:T270" si="28">K262*L262</f>
        <v>7.2899803776554561</v>
      </c>
      <c r="U262" s="19">
        <f t="shared" ref="U262:U270" si="29">K262*M262</f>
        <v>0</v>
      </c>
      <c r="V262" s="19">
        <f t="shared" ref="V262:V270" si="30">L262*M262</f>
        <v>0</v>
      </c>
    </row>
    <row r="263" spans="1:23" x14ac:dyDescent="0.25">
      <c r="A263" s="26">
        <f>Wellpath!E263</f>
        <v>0</v>
      </c>
      <c r="B263" s="22">
        <v>0</v>
      </c>
      <c r="C263" s="22">
        <v>0</v>
      </c>
      <c r="D263" s="22">
        <v>1</v>
      </c>
      <c r="E263" s="20">
        <f>Model!$W$21*((drdp!B263+drdp!K263)*'DEC-U'!$B263+(drdp!E263+drdp!N263)*'DEC-U'!$C263+(drdp!H263+drdp!Q263)*'DEC-U'!$D263)</f>
        <v>0</v>
      </c>
      <c r="F263" s="20">
        <f>Model!$W$21*((drdp!C263+drdp!L263)*'DEC-U'!$B263+(drdp!F263+drdp!O263)*'DEC-U'!$C263+(drdp!I263+drdp!R263)*'DEC-U'!$D263)</f>
        <v>0</v>
      </c>
      <c r="G263" s="20">
        <f>Model!$W$21*((drdp!D263+drdp!M263)*'DEC-U'!$B263+(drdp!G263+drdp!P263)*'DEC-U'!$C263+(drdp!J263+drdp!S263)*'DEC-U'!$D263)</f>
        <v>0</v>
      </c>
      <c r="H263" s="18">
        <f>Model!$W$21*((drdp!B263)*'DEC-U'!$B263+(drdp!E263)*'DEC-U'!$C263+(drdp!H263)*'DEC-U'!$D263)</f>
        <v>0</v>
      </c>
      <c r="I263" s="18">
        <f>Model!$W$21*((drdp!C263)*'DEC-U'!$B263+(drdp!F263)*'DEC-U'!$C263+(drdp!I263)*'DEC-U'!$D263)</f>
        <v>0</v>
      </c>
      <c r="J263" s="18">
        <f>Model!$W$21*((drdp!D263)*'DEC-U'!$B263+(drdp!G263)*'DEC-U'!$C263+(drdp!J263)*'DEC-U'!$D263)</f>
        <v>0</v>
      </c>
      <c r="K263" s="21">
        <f>SUM(E$3:E262)+H263</f>
        <v>1.0172230157978992</v>
      </c>
      <c r="L263" s="21">
        <f>SUM(F$3:F262)+I263</f>
        <v>7.1665507606876853</v>
      </c>
      <c r="M263" s="21">
        <f>SUM(G$3:G262)+J263</f>
        <v>0</v>
      </c>
      <c r="N263" s="21"/>
      <c r="O263" s="21"/>
      <c r="P263" s="21"/>
      <c r="Q263" s="19">
        <f t="shared" si="25"/>
        <v>1.0347426638689732</v>
      </c>
      <c r="R263" s="19">
        <f t="shared" si="26"/>
        <v>51.359449805513243</v>
      </c>
      <c r="S263" s="19">
        <f t="shared" si="27"/>
        <v>0</v>
      </c>
      <c r="T263" s="19">
        <f t="shared" si="28"/>
        <v>7.2899803776554561</v>
      </c>
      <c r="U263" s="19">
        <f t="shared" si="29"/>
        <v>0</v>
      </c>
      <c r="V263" s="19">
        <f t="shared" si="30"/>
        <v>0</v>
      </c>
    </row>
    <row r="264" spans="1:23" x14ac:dyDescent="0.25">
      <c r="A264" s="26">
        <f>Wellpath!E264</f>
        <v>0</v>
      </c>
      <c r="B264" s="22">
        <v>0</v>
      </c>
      <c r="C264" s="22">
        <v>0</v>
      </c>
      <c r="D264" s="22">
        <v>1</v>
      </c>
      <c r="E264" s="20">
        <f>Model!$W$21*((drdp!B264+drdp!K264)*'DEC-U'!$B264+(drdp!E264+drdp!N264)*'DEC-U'!$C264+(drdp!H264+drdp!Q264)*'DEC-U'!$D264)</f>
        <v>0</v>
      </c>
      <c r="F264" s="20">
        <f>Model!$W$21*((drdp!C264+drdp!L264)*'DEC-U'!$B264+(drdp!F264+drdp!O264)*'DEC-U'!$C264+(drdp!I264+drdp!R264)*'DEC-U'!$D264)</f>
        <v>0</v>
      </c>
      <c r="G264" s="20">
        <f>Model!$W$21*((drdp!D264+drdp!M264)*'DEC-U'!$B264+(drdp!G264+drdp!P264)*'DEC-U'!$C264+(drdp!J264+drdp!S264)*'DEC-U'!$D264)</f>
        <v>0</v>
      </c>
      <c r="H264" s="18">
        <f>Model!$W$21*((drdp!B264)*'DEC-U'!$B264+(drdp!E264)*'DEC-U'!$C264+(drdp!H264)*'DEC-U'!$D264)</f>
        <v>0</v>
      </c>
      <c r="I264" s="18">
        <f>Model!$W$21*((drdp!C264)*'DEC-U'!$B264+(drdp!F264)*'DEC-U'!$C264+(drdp!I264)*'DEC-U'!$D264)</f>
        <v>0</v>
      </c>
      <c r="J264" s="18">
        <f>Model!$W$21*((drdp!D264)*'DEC-U'!$B264+(drdp!G264)*'DEC-U'!$C264+(drdp!J264)*'DEC-U'!$D264)</f>
        <v>0</v>
      </c>
      <c r="K264" s="21">
        <f>SUM(E$3:E263)+H264</f>
        <v>1.0172230157978992</v>
      </c>
      <c r="L264" s="21">
        <f>SUM(F$3:F263)+I264</f>
        <v>7.1665507606876853</v>
      </c>
      <c r="M264" s="21">
        <f>SUM(G$3:G263)+J264</f>
        <v>0</v>
      </c>
      <c r="N264" s="21"/>
      <c r="O264" s="21"/>
      <c r="P264" s="21"/>
      <c r="Q264" s="19">
        <f t="shared" si="25"/>
        <v>1.0347426638689732</v>
      </c>
      <c r="R264" s="19">
        <f t="shared" si="26"/>
        <v>51.359449805513243</v>
      </c>
      <c r="S264" s="19">
        <f t="shared" si="27"/>
        <v>0</v>
      </c>
      <c r="T264" s="19">
        <f t="shared" si="28"/>
        <v>7.2899803776554561</v>
      </c>
      <c r="U264" s="19">
        <f t="shared" si="29"/>
        <v>0</v>
      </c>
      <c r="V264" s="19">
        <f t="shared" si="30"/>
        <v>0</v>
      </c>
    </row>
    <row r="265" spans="1:23" x14ac:dyDescent="0.25">
      <c r="A265" s="26">
        <f>Wellpath!E265</f>
        <v>0</v>
      </c>
      <c r="B265" s="22">
        <v>0</v>
      </c>
      <c r="C265" s="22">
        <v>0</v>
      </c>
      <c r="D265" s="22">
        <v>1</v>
      </c>
      <c r="E265" s="20">
        <f>Model!$W$21*((drdp!B265+drdp!K265)*'DEC-U'!$B265+(drdp!E265+drdp!N265)*'DEC-U'!$C265+(drdp!H265+drdp!Q265)*'DEC-U'!$D265)</f>
        <v>0</v>
      </c>
      <c r="F265" s="20">
        <f>Model!$W$21*((drdp!C265+drdp!L265)*'DEC-U'!$B265+(drdp!F265+drdp!O265)*'DEC-U'!$C265+(drdp!I265+drdp!R265)*'DEC-U'!$D265)</f>
        <v>0</v>
      </c>
      <c r="G265" s="20">
        <f>Model!$W$21*((drdp!D265+drdp!M265)*'DEC-U'!$B265+(drdp!G265+drdp!P265)*'DEC-U'!$C265+(drdp!J265+drdp!S265)*'DEC-U'!$D265)</f>
        <v>0</v>
      </c>
      <c r="H265" s="18">
        <f>Model!$W$21*((drdp!B265)*'DEC-U'!$B265+(drdp!E265)*'DEC-U'!$C265+(drdp!H265)*'DEC-U'!$D265)</f>
        <v>0</v>
      </c>
      <c r="I265" s="18">
        <f>Model!$W$21*((drdp!C265)*'DEC-U'!$B265+(drdp!F265)*'DEC-U'!$C265+(drdp!I265)*'DEC-U'!$D265)</f>
        <v>0</v>
      </c>
      <c r="J265" s="18">
        <f>Model!$W$21*((drdp!D265)*'DEC-U'!$B265+(drdp!G265)*'DEC-U'!$C265+(drdp!J265)*'DEC-U'!$D265)</f>
        <v>0</v>
      </c>
      <c r="K265" s="21">
        <f>SUM(E$3:E264)+H265</f>
        <v>1.0172230157978992</v>
      </c>
      <c r="L265" s="21">
        <f>SUM(F$3:F264)+I265</f>
        <v>7.1665507606876853</v>
      </c>
      <c r="M265" s="21">
        <f>SUM(G$3:G264)+J265</f>
        <v>0</v>
      </c>
      <c r="N265" s="21"/>
      <c r="O265" s="21"/>
      <c r="P265" s="21"/>
      <c r="Q265" s="19">
        <f t="shared" si="25"/>
        <v>1.0347426638689732</v>
      </c>
      <c r="R265" s="19">
        <f t="shared" si="26"/>
        <v>51.359449805513243</v>
      </c>
      <c r="S265" s="19">
        <f t="shared" si="27"/>
        <v>0</v>
      </c>
      <c r="T265" s="19">
        <f t="shared" si="28"/>
        <v>7.2899803776554561</v>
      </c>
      <c r="U265" s="19">
        <f t="shared" si="29"/>
        <v>0</v>
      </c>
      <c r="V265" s="19">
        <f t="shared" si="30"/>
        <v>0</v>
      </c>
    </row>
    <row r="266" spans="1:23" x14ac:dyDescent="0.25">
      <c r="A266" s="26">
        <f>Wellpath!E266</f>
        <v>0</v>
      </c>
      <c r="B266" s="22">
        <v>0</v>
      </c>
      <c r="C266" s="22">
        <v>0</v>
      </c>
      <c r="D266" s="22">
        <v>1</v>
      </c>
      <c r="E266" s="20">
        <f>Model!$W$21*((drdp!B266+drdp!K266)*'DEC-U'!$B266+(drdp!E266+drdp!N266)*'DEC-U'!$C266+(drdp!H266+drdp!Q266)*'DEC-U'!$D266)</f>
        <v>0</v>
      </c>
      <c r="F266" s="20">
        <f>Model!$W$21*((drdp!C266+drdp!L266)*'DEC-U'!$B266+(drdp!F266+drdp!O266)*'DEC-U'!$C266+(drdp!I266+drdp!R266)*'DEC-U'!$D266)</f>
        <v>0</v>
      </c>
      <c r="G266" s="20">
        <f>Model!$W$21*((drdp!D266+drdp!M266)*'DEC-U'!$B266+(drdp!G266+drdp!P266)*'DEC-U'!$C266+(drdp!J266+drdp!S266)*'DEC-U'!$D266)</f>
        <v>0</v>
      </c>
      <c r="H266" s="18">
        <f>Model!$W$21*((drdp!B266)*'DEC-U'!$B266+(drdp!E266)*'DEC-U'!$C266+(drdp!H266)*'DEC-U'!$D266)</f>
        <v>0</v>
      </c>
      <c r="I266" s="18">
        <f>Model!$W$21*((drdp!C266)*'DEC-U'!$B266+(drdp!F266)*'DEC-U'!$C266+(drdp!I266)*'DEC-U'!$D266)</f>
        <v>0</v>
      </c>
      <c r="J266" s="18">
        <f>Model!$W$21*((drdp!D266)*'DEC-U'!$B266+(drdp!G266)*'DEC-U'!$C266+(drdp!J266)*'DEC-U'!$D266)</f>
        <v>0</v>
      </c>
      <c r="K266" s="21">
        <f>SUM(E$3:E265)+H266</f>
        <v>1.0172230157978992</v>
      </c>
      <c r="L266" s="21">
        <f>SUM(F$3:F265)+I266</f>
        <v>7.1665507606876853</v>
      </c>
      <c r="M266" s="21">
        <f>SUM(G$3:G265)+J266</f>
        <v>0</v>
      </c>
      <c r="N266" s="21"/>
      <c r="O266" s="21"/>
      <c r="P266" s="21"/>
      <c r="Q266" s="19">
        <f t="shared" si="25"/>
        <v>1.0347426638689732</v>
      </c>
      <c r="R266" s="19">
        <f t="shared" si="26"/>
        <v>51.359449805513243</v>
      </c>
      <c r="S266" s="19">
        <f t="shared" si="27"/>
        <v>0</v>
      </c>
      <c r="T266" s="19">
        <f t="shared" si="28"/>
        <v>7.2899803776554561</v>
      </c>
      <c r="U266" s="19">
        <f t="shared" si="29"/>
        <v>0</v>
      </c>
      <c r="V266" s="19">
        <f t="shared" si="30"/>
        <v>0</v>
      </c>
    </row>
    <row r="267" spans="1:23" x14ac:dyDescent="0.25">
      <c r="A267" s="26">
        <f>Wellpath!E267</f>
        <v>0</v>
      </c>
      <c r="B267" s="22">
        <v>0</v>
      </c>
      <c r="C267" s="22">
        <v>0</v>
      </c>
      <c r="D267" s="22">
        <v>1</v>
      </c>
      <c r="E267" s="20">
        <f>Model!$W$21*((drdp!B267+drdp!K267)*'DEC-U'!$B267+(drdp!E267+drdp!N267)*'DEC-U'!$C267+(drdp!H267+drdp!Q267)*'DEC-U'!$D267)</f>
        <v>0</v>
      </c>
      <c r="F267" s="20">
        <f>Model!$W$21*((drdp!C267+drdp!L267)*'DEC-U'!$B267+(drdp!F267+drdp!O267)*'DEC-U'!$C267+(drdp!I267+drdp!R267)*'DEC-U'!$D267)</f>
        <v>0</v>
      </c>
      <c r="G267" s="20">
        <f>Model!$W$21*((drdp!D267+drdp!M267)*'DEC-U'!$B267+(drdp!G267+drdp!P267)*'DEC-U'!$C267+(drdp!J267+drdp!S267)*'DEC-U'!$D267)</f>
        <v>0</v>
      </c>
      <c r="H267" s="18">
        <f>Model!$W$21*((drdp!B267)*'DEC-U'!$B267+(drdp!E267)*'DEC-U'!$C267+(drdp!H267)*'DEC-U'!$D267)</f>
        <v>0</v>
      </c>
      <c r="I267" s="18">
        <f>Model!$W$21*((drdp!C267)*'DEC-U'!$B267+(drdp!F267)*'DEC-U'!$C267+(drdp!I267)*'DEC-U'!$D267)</f>
        <v>0</v>
      </c>
      <c r="J267" s="18">
        <f>Model!$W$21*((drdp!D267)*'DEC-U'!$B267+(drdp!G267)*'DEC-U'!$C267+(drdp!J267)*'DEC-U'!$D267)</f>
        <v>0</v>
      </c>
      <c r="K267" s="21">
        <f>SUM(E$3:E266)+H267</f>
        <v>1.0172230157978992</v>
      </c>
      <c r="L267" s="21">
        <f>SUM(F$3:F266)+I267</f>
        <v>7.1665507606876853</v>
      </c>
      <c r="M267" s="21">
        <f>SUM(G$3:G266)+J267</f>
        <v>0</v>
      </c>
      <c r="N267" s="21"/>
      <c r="O267" s="21"/>
      <c r="P267" s="21"/>
      <c r="Q267" s="19">
        <f t="shared" si="25"/>
        <v>1.0347426638689732</v>
      </c>
      <c r="R267" s="19">
        <f t="shared" si="26"/>
        <v>51.359449805513243</v>
      </c>
      <c r="S267" s="19">
        <f t="shared" si="27"/>
        <v>0</v>
      </c>
      <c r="T267" s="19">
        <f t="shared" si="28"/>
        <v>7.2899803776554561</v>
      </c>
      <c r="U267" s="19">
        <f t="shared" si="29"/>
        <v>0</v>
      </c>
      <c r="V267" s="19">
        <f t="shared" si="30"/>
        <v>0</v>
      </c>
    </row>
    <row r="268" spans="1:23" x14ac:dyDescent="0.25">
      <c r="A268" s="26">
        <f>Wellpath!E268</f>
        <v>0</v>
      </c>
      <c r="B268" s="22">
        <v>0</v>
      </c>
      <c r="C268" s="22">
        <v>0</v>
      </c>
      <c r="D268" s="22">
        <v>1</v>
      </c>
      <c r="E268" s="20">
        <f>Model!$W$21*((drdp!B268+drdp!K268)*'DEC-U'!$B268+(drdp!E268+drdp!N268)*'DEC-U'!$C268+(drdp!H268+drdp!Q268)*'DEC-U'!$D268)</f>
        <v>0</v>
      </c>
      <c r="F268" s="20">
        <f>Model!$W$21*((drdp!C268+drdp!L268)*'DEC-U'!$B268+(drdp!F268+drdp!O268)*'DEC-U'!$C268+(drdp!I268+drdp!R268)*'DEC-U'!$D268)</f>
        <v>0</v>
      </c>
      <c r="G268" s="20">
        <f>Model!$W$21*((drdp!D268+drdp!M268)*'DEC-U'!$B268+(drdp!G268+drdp!P268)*'DEC-U'!$C268+(drdp!J268+drdp!S268)*'DEC-U'!$D268)</f>
        <v>0</v>
      </c>
      <c r="H268" s="18">
        <f>Model!$W$21*((drdp!B268)*'DEC-U'!$B268+(drdp!E268)*'DEC-U'!$C268+(drdp!H268)*'DEC-U'!$D268)</f>
        <v>0</v>
      </c>
      <c r="I268" s="18">
        <f>Model!$W$21*((drdp!C268)*'DEC-U'!$B268+(drdp!F268)*'DEC-U'!$C268+(drdp!I268)*'DEC-U'!$D268)</f>
        <v>0</v>
      </c>
      <c r="J268" s="18">
        <f>Model!$W$21*((drdp!D268)*'DEC-U'!$B268+(drdp!G268)*'DEC-U'!$C268+(drdp!J268)*'DEC-U'!$D268)</f>
        <v>0</v>
      </c>
      <c r="K268" s="21">
        <f>SUM(E$3:E267)+H268</f>
        <v>1.0172230157978992</v>
      </c>
      <c r="L268" s="21">
        <f>SUM(F$3:F267)+I268</f>
        <v>7.1665507606876853</v>
      </c>
      <c r="M268" s="21">
        <f>SUM(G$3:G267)+J268</f>
        <v>0</v>
      </c>
      <c r="N268" s="21"/>
      <c r="O268" s="21"/>
      <c r="P268" s="21"/>
      <c r="Q268" s="19">
        <f t="shared" si="25"/>
        <v>1.0347426638689732</v>
      </c>
      <c r="R268" s="19">
        <f t="shared" si="26"/>
        <v>51.359449805513243</v>
      </c>
      <c r="S268" s="19">
        <f t="shared" si="27"/>
        <v>0</v>
      </c>
      <c r="T268" s="19">
        <f t="shared" si="28"/>
        <v>7.2899803776554561</v>
      </c>
      <c r="U268" s="19">
        <f t="shared" si="29"/>
        <v>0</v>
      </c>
      <c r="V268" s="19">
        <f t="shared" si="30"/>
        <v>0</v>
      </c>
    </row>
    <row r="269" spans="1:23" x14ac:dyDescent="0.25">
      <c r="A269" s="26">
        <f>Wellpath!E269</f>
        <v>0</v>
      </c>
      <c r="B269" s="22">
        <v>0</v>
      </c>
      <c r="C269" s="22">
        <v>0</v>
      </c>
      <c r="D269" s="22">
        <v>1</v>
      </c>
      <c r="E269" s="20">
        <f>Model!$W$21*((drdp!B269+drdp!K269)*'DEC-U'!$B269+(drdp!E269+drdp!N269)*'DEC-U'!$C269+(drdp!H269+drdp!Q269)*'DEC-U'!$D269)</f>
        <v>0</v>
      </c>
      <c r="F269" s="20">
        <f>Model!$W$21*((drdp!C269+drdp!L269)*'DEC-U'!$B269+(drdp!F269+drdp!O269)*'DEC-U'!$C269+(drdp!I269+drdp!R269)*'DEC-U'!$D269)</f>
        <v>0</v>
      </c>
      <c r="G269" s="20">
        <f>Model!$W$21*((drdp!D269+drdp!M269)*'DEC-U'!$B269+(drdp!G269+drdp!P269)*'DEC-U'!$C269+(drdp!J269+drdp!S269)*'DEC-U'!$D269)</f>
        <v>0</v>
      </c>
      <c r="H269" s="18">
        <f>Model!$W$21*((drdp!B269)*'DEC-U'!$B269+(drdp!E269)*'DEC-U'!$C269+(drdp!H269)*'DEC-U'!$D269)</f>
        <v>0</v>
      </c>
      <c r="I269" s="18">
        <f>Model!$W$21*((drdp!C269)*'DEC-U'!$B269+(drdp!F269)*'DEC-U'!$C269+(drdp!I269)*'DEC-U'!$D269)</f>
        <v>0</v>
      </c>
      <c r="J269" s="18">
        <f>Model!$W$21*((drdp!D269)*'DEC-U'!$B269+(drdp!G269)*'DEC-U'!$C269+(drdp!J269)*'DEC-U'!$D269)</f>
        <v>0</v>
      </c>
      <c r="K269" s="21">
        <f>SUM(E$3:E268)+H269</f>
        <v>1.0172230157978992</v>
      </c>
      <c r="L269" s="21">
        <f>SUM(F$3:F268)+I269</f>
        <v>7.1665507606876853</v>
      </c>
      <c r="M269" s="21">
        <f>SUM(G$3:G268)+J269</f>
        <v>0</v>
      </c>
      <c r="N269" s="21"/>
      <c r="O269" s="21"/>
      <c r="P269" s="21"/>
      <c r="Q269" s="19">
        <f t="shared" si="25"/>
        <v>1.0347426638689732</v>
      </c>
      <c r="R269" s="19">
        <f t="shared" si="26"/>
        <v>51.359449805513243</v>
      </c>
      <c r="S269" s="19">
        <f t="shared" si="27"/>
        <v>0</v>
      </c>
      <c r="T269" s="19">
        <f t="shared" si="28"/>
        <v>7.2899803776554561</v>
      </c>
      <c r="U269" s="19">
        <f t="shared" si="29"/>
        <v>0</v>
      </c>
      <c r="V269" s="19">
        <f t="shared" si="30"/>
        <v>0</v>
      </c>
    </row>
    <row r="270" spans="1:23" x14ac:dyDescent="0.25">
      <c r="A270" s="26">
        <f>Wellpath!E270</f>
        <v>0</v>
      </c>
      <c r="B270" s="22">
        <v>0</v>
      </c>
      <c r="C270" s="22">
        <v>0</v>
      </c>
      <c r="D270" s="22">
        <v>1</v>
      </c>
      <c r="E270" s="20">
        <f>Model!$W$21*((drdp!B270+drdp!K270)*'DEC-U'!$B270+(drdp!E270+drdp!N270)*'DEC-U'!$C270+(drdp!H270+drdp!Q270)*'DEC-U'!$D270)</f>
        <v>0</v>
      </c>
      <c r="F270" s="20">
        <f>Model!$W$21*((drdp!C270+drdp!L270)*'DEC-U'!$B270+(drdp!F270+drdp!O270)*'DEC-U'!$C270+(drdp!I270+drdp!R270)*'DEC-U'!$D270)</f>
        <v>0</v>
      </c>
      <c r="G270" s="20">
        <f>Model!$W$21*((drdp!D270+drdp!M270)*'DEC-U'!$B270+(drdp!G270+drdp!P270)*'DEC-U'!$C270+(drdp!J270+drdp!S270)*'DEC-U'!$D270)</f>
        <v>0</v>
      </c>
      <c r="H270" s="18">
        <f>Model!$W$21*((drdp!B270)*'DEC-U'!$B270+(drdp!E270)*'DEC-U'!$C270+(drdp!H270)*'DEC-U'!$D270)</f>
        <v>0</v>
      </c>
      <c r="I270" s="18">
        <f>Model!$W$21*((drdp!C270)*'DEC-U'!$B270+(drdp!F270)*'DEC-U'!$C270+(drdp!I270)*'DEC-U'!$D270)</f>
        <v>0</v>
      </c>
      <c r="J270" s="18">
        <f>Model!$W$21*((drdp!D270)*'DEC-U'!$B270+(drdp!G270)*'DEC-U'!$C270+(drdp!J270)*'DEC-U'!$D270)</f>
        <v>0</v>
      </c>
      <c r="K270" s="21">
        <f>SUM(E$3:E269)+H270</f>
        <v>1.0172230157978992</v>
      </c>
      <c r="L270" s="21">
        <f>SUM(F$3:F269)+I270</f>
        <v>7.1665507606876853</v>
      </c>
      <c r="M270" s="21">
        <f>SUM(G$3:G269)+J270</f>
        <v>0</v>
      </c>
      <c r="N270" s="21"/>
      <c r="O270" s="21"/>
      <c r="P270" s="21"/>
      <c r="Q270" s="19">
        <f t="shared" si="25"/>
        <v>1.0347426638689732</v>
      </c>
      <c r="R270" s="19">
        <f t="shared" si="26"/>
        <v>51.359449805513243</v>
      </c>
      <c r="S270" s="19">
        <f t="shared" si="27"/>
        <v>0</v>
      </c>
      <c r="T270" s="19">
        <f t="shared" si="28"/>
        <v>7.2899803776554561</v>
      </c>
      <c r="U270" s="19">
        <f t="shared" si="29"/>
        <v>0</v>
      </c>
      <c r="V270" s="19">
        <f t="shared" si="30"/>
        <v>0</v>
      </c>
      <c r="W270" s="10" t="s">
        <v>62</v>
      </c>
    </row>
    <row r="271" spans="1:23" x14ac:dyDescent="0.25">
      <c r="A271" s="26">
        <f>Wellpath!E271</f>
        <v>0</v>
      </c>
      <c r="B271" s="22">
        <v>0</v>
      </c>
      <c r="C271" s="22">
        <v>0</v>
      </c>
      <c r="D271" s="22">
        <v>1</v>
      </c>
      <c r="E271" s="20">
        <f>Model!$W$21*((drdp!B271+drdp!K271)*'DEC-U'!$B271+(drdp!E271+drdp!N271)*'DEC-U'!$C271+(drdp!H271+drdp!Q271)*'DEC-U'!$D271)</f>
        <v>0</v>
      </c>
      <c r="F271" s="20">
        <f>Model!$W$21*((drdp!C271+drdp!L271)*'DEC-U'!$B271+(drdp!F271+drdp!O271)*'DEC-U'!$C271+(drdp!I271+drdp!R271)*'DEC-U'!$D271)</f>
        <v>0</v>
      </c>
      <c r="G271" s="20">
        <f>Model!$W$21*((drdp!D271+drdp!M271)*'DEC-U'!$B271+(drdp!G271+drdp!P271)*'DEC-U'!$C271+(drdp!J271+drdp!S271)*'DEC-U'!$D271)</f>
        <v>0</v>
      </c>
      <c r="H271" s="18">
        <f>Model!$W$21*((drdp!B271)*'DEC-U'!$B271+(drdp!E271)*'DEC-U'!$C271+(drdp!H271)*'DEC-U'!$D271)</f>
        <v>0</v>
      </c>
      <c r="I271" s="18">
        <f>Model!$W$21*((drdp!C271)*'DEC-U'!$B271+(drdp!F271)*'DEC-U'!$C271+(drdp!I271)*'DEC-U'!$D271)</f>
        <v>0</v>
      </c>
      <c r="J271" s="18">
        <f>Model!$W$21*((drdp!D271)*'DEC-U'!$B271+(drdp!G271)*'DEC-U'!$C271+(drdp!J271)*'DEC-U'!$D271)</f>
        <v>0</v>
      </c>
      <c r="K271" s="21">
        <f>SUM(E$3:E270)+H271</f>
        <v>1.0172230157978992</v>
      </c>
      <c r="L271" s="21">
        <f>SUM(F$3:F270)+I271</f>
        <v>7.1665507606876853</v>
      </c>
      <c r="M271" s="21">
        <f>SUM(G$3:G270)+J271</f>
        <v>0</v>
      </c>
      <c r="N271" s="21"/>
      <c r="O271" s="21"/>
      <c r="P271" s="21"/>
      <c r="Q271" s="19">
        <f t="shared" ref="Q271" si="31">K271^2</f>
        <v>1.0347426638689732</v>
      </c>
      <c r="R271" s="19">
        <f t="shared" ref="R271" si="32">L271^2</f>
        <v>51.359449805513243</v>
      </c>
      <c r="S271" s="19">
        <f t="shared" ref="S271" si="33">M271^2</f>
        <v>0</v>
      </c>
      <c r="T271" s="19">
        <f t="shared" ref="T271" si="34">K271*L271</f>
        <v>7.2899803776554561</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760EE-5F08-43FF-AB5F-61AD1D9F7FA3}">
  <sheetPr>
    <tabColor theme="8" tint="0.59999389629810485"/>
  </sheetPr>
  <dimension ref="A1:W271"/>
  <sheetViews>
    <sheetView zoomScale="96" workbookViewId="0">
      <pane ySplit="2" topLeftCell="A261" activePane="bottomLeft" state="frozen"/>
      <selection activeCell="H219" sqref="H219"/>
      <selection pane="bottomLeft" activeCell="N265" sqref="N265"/>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96" t="s">
        <v>46</v>
      </c>
      <c r="C2" s="96" t="s">
        <v>44</v>
      </c>
      <c r="D2" s="96" t="s">
        <v>45</v>
      </c>
      <c r="E2" s="97" t="s">
        <v>38</v>
      </c>
      <c r="F2" s="97" t="s">
        <v>39</v>
      </c>
      <c r="G2" s="97" t="s">
        <v>40</v>
      </c>
      <c r="H2" s="98" t="s">
        <v>38</v>
      </c>
      <c r="I2" s="98" t="s">
        <v>39</v>
      </c>
      <c r="J2" s="98" t="s">
        <v>40</v>
      </c>
      <c r="K2" s="99" t="s">
        <v>38</v>
      </c>
      <c r="L2" s="99" t="s">
        <v>39</v>
      </c>
      <c r="M2" s="99" t="s">
        <v>40</v>
      </c>
      <c r="N2" s="116"/>
      <c r="O2" s="116"/>
      <c r="P2" s="116"/>
      <c r="Q2" s="100" t="s">
        <v>50</v>
      </c>
      <c r="R2" s="100" t="s">
        <v>51</v>
      </c>
      <c r="S2" s="100" t="s">
        <v>52</v>
      </c>
      <c r="T2" s="100" t="s">
        <v>53</v>
      </c>
      <c r="U2" s="100" t="s">
        <v>54</v>
      </c>
      <c r="V2" s="100"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v>1</v>
      </c>
      <c r="E4" s="20">
        <f>Model!$W$24*((drdp!B4+drdp!K4)*'DEC-OI'!$B4+(drdp!E4+drdp!N4)*'DEC-OI'!$C4+(drdp!H4+drdp!Q4)*'DEC-OI'!$D4)</f>
        <v>0</v>
      </c>
      <c r="F4" s="20">
        <f>Model!$W$24*((drdp!C4+drdp!L4)*'DEC-OI'!$B4+(drdp!F4+drdp!O4)*'DEC-OI'!$C4+(drdp!I4+drdp!R4)*'DEC-OI'!$D4)</f>
        <v>0</v>
      </c>
      <c r="G4" s="20">
        <f>Model!$W$24*((drdp!D4+drdp!M4)*'DEC-OI'!$B4+(drdp!G4+drdp!P4)*'DEC-OI'!$C4+(drdp!J4+drdp!S4)*'DEC-OI'!$D4)</f>
        <v>0</v>
      </c>
      <c r="H4" s="18">
        <f>Model!$W$24*((drdp!B4)*'DEC-OI'!$B4+(drdp!E4)*'DEC-OI'!$C4+(drdp!H4)*'DEC-OI'!$D4)</f>
        <v>0</v>
      </c>
      <c r="I4" s="18">
        <f>Model!$W$24*((drdp!C4)*'DEC-OI'!$B4+(drdp!F4)*'DEC-OI'!$C4+(drdp!I4)*'DEC-OI'!$D4)</f>
        <v>0</v>
      </c>
      <c r="J4" s="18">
        <f>Model!$W$24*((drdp!D4)*'DEC-OI'!$B4+(drdp!G4)*'DEC-OI'!$C4+(drdp!J4)*'DEC-OI'!$D4)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v>1</v>
      </c>
      <c r="E5" s="20">
        <f>Model!$W$24*((drdp!B5+drdp!K5)*'DEC-OI'!$B5+(drdp!E5+drdp!N5)*'DEC-OI'!$C5+(drdp!H5+drdp!Q5)*'DEC-OI'!$D5)</f>
        <v>0</v>
      </c>
      <c r="F5" s="20">
        <f>Model!$W$24*((drdp!C5+drdp!L5)*'DEC-OI'!$B5+(drdp!F5+drdp!O5)*'DEC-OI'!$C5+(drdp!I5+drdp!R5)*'DEC-OI'!$D5)</f>
        <v>0</v>
      </c>
      <c r="G5" s="20">
        <f>Model!$W$24*((drdp!D5+drdp!M5)*'DEC-OI'!$B5+(drdp!G5+drdp!P5)*'DEC-OI'!$C5+(drdp!J5+drdp!S5)*'DEC-OI'!$D5)</f>
        <v>0</v>
      </c>
      <c r="H5" s="18">
        <f>Model!$W$24*((drdp!B5)*'DEC-OI'!$B5+(drdp!E5)*'DEC-OI'!$C5+(drdp!H5)*'DEC-OI'!$D5)</f>
        <v>0</v>
      </c>
      <c r="I5" s="18">
        <f>Model!$W$24*((drdp!C5)*'DEC-OI'!$B5+(drdp!F5)*'DEC-OI'!$C5+(drdp!I5)*'DEC-OI'!$D5)</f>
        <v>0</v>
      </c>
      <c r="J5" s="18">
        <f>Model!$W$24*((drdp!D5)*'DEC-OI'!$B5+(drdp!G5)*'DEC-OI'!$C5+(drdp!J5)*'DEC-OI'!$D5)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v>1</v>
      </c>
      <c r="E6" s="20">
        <f>Model!$W$24*((drdp!B6+drdp!K6)*'DEC-OI'!$B6+(drdp!E6+drdp!N6)*'DEC-OI'!$C6+(drdp!H6+drdp!Q6)*'DEC-OI'!$D6)</f>
        <v>0</v>
      </c>
      <c r="F6" s="20">
        <f>Model!$W$24*((drdp!C6+drdp!L6)*'DEC-OI'!$B6+(drdp!F6+drdp!O6)*'DEC-OI'!$C6+(drdp!I6+drdp!R6)*'DEC-OI'!$D6)</f>
        <v>0</v>
      </c>
      <c r="G6" s="20">
        <f>Model!$W$24*((drdp!D6+drdp!M6)*'DEC-OI'!$B6+(drdp!G6+drdp!P6)*'DEC-OI'!$C6+(drdp!J6+drdp!S6)*'DEC-OI'!$D6)</f>
        <v>0</v>
      </c>
      <c r="H6" s="18">
        <f>Model!$W$24*((drdp!B6)*'DEC-OI'!$B6+(drdp!E6)*'DEC-OI'!$C6+(drdp!H6)*'DEC-OI'!$D6)</f>
        <v>0</v>
      </c>
      <c r="I6" s="18">
        <f>Model!$W$24*((drdp!C6)*'DEC-OI'!$B6+(drdp!F6)*'DEC-OI'!$C6+(drdp!I6)*'DEC-OI'!$D6)</f>
        <v>0</v>
      </c>
      <c r="J6" s="18">
        <f>Model!$W$24*((drdp!D6)*'DEC-OI'!$B6+(drdp!G6)*'DEC-OI'!$C6+(drdp!J6)*'DEC-OI'!$D6)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v>1</v>
      </c>
      <c r="E7" s="20">
        <f>Model!$W$24*((drdp!B7+drdp!K7)*'DEC-OI'!$B7+(drdp!E7+drdp!N7)*'DEC-OI'!$C7+(drdp!H7+drdp!Q7)*'DEC-OI'!$D7)</f>
        <v>0</v>
      </c>
      <c r="F7" s="20">
        <f>Model!$W$24*((drdp!C7+drdp!L7)*'DEC-OI'!$B7+(drdp!F7+drdp!O7)*'DEC-OI'!$C7+(drdp!I7+drdp!R7)*'DEC-OI'!$D7)</f>
        <v>0</v>
      </c>
      <c r="G7" s="20">
        <f>Model!$W$24*((drdp!D7+drdp!M7)*'DEC-OI'!$B7+(drdp!G7+drdp!P7)*'DEC-OI'!$C7+(drdp!J7+drdp!S7)*'DEC-OI'!$D7)</f>
        <v>0</v>
      </c>
      <c r="H7" s="18">
        <f>Model!$W$24*((drdp!B7)*'DEC-OI'!$B7+(drdp!E7)*'DEC-OI'!$C7+(drdp!H7)*'DEC-OI'!$D7)</f>
        <v>0</v>
      </c>
      <c r="I7" s="18">
        <f>Model!$W$24*((drdp!C7)*'DEC-OI'!$B7+(drdp!F7)*'DEC-OI'!$C7+(drdp!I7)*'DEC-OI'!$D7)</f>
        <v>0</v>
      </c>
      <c r="J7" s="18">
        <f>Model!$W$24*((drdp!D7)*'DEC-OI'!$B7+(drdp!G7)*'DEC-OI'!$C7+(drdp!J7)*'DEC-OI'!$D7)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v>1</v>
      </c>
      <c r="E8" s="20">
        <f>Model!$W$24*((drdp!B8+drdp!K8)*'DEC-OI'!$B8+(drdp!E8+drdp!N8)*'DEC-OI'!$C8+(drdp!H8+drdp!Q8)*'DEC-OI'!$D8)</f>
        <v>0</v>
      </c>
      <c r="F8" s="20">
        <f>Model!$W$24*((drdp!C8+drdp!L8)*'DEC-OI'!$B8+(drdp!F8+drdp!O8)*'DEC-OI'!$C8+(drdp!I8+drdp!R8)*'DEC-OI'!$D8)</f>
        <v>0</v>
      </c>
      <c r="G8" s="20">
        <f>Model!$W$24*((drdp!D8+drdp!M8)*'DEC-OI'!$B8+(drdp!G8+drdp!P8)*'DEC-OI'!$C8+(drdp!J8+drdp!S8)*'DEC-OI'!$D8)</f>
        <v>0</v>
      </c>
      <c r="H8" s="18">
        <f>Model!$W$24*((drdp!B8)*'DEC-OI'!$B8+(drdp!E8)*'DEC-OI'!$C8+(drdp!H8)*'DEC-OI'!$D8)</f>
        <v>0</v>
      </c>
      <c r="I8" s="18">
        <f>Model!$W$24*((drdp!C8)*'DEC-OI'!$B8+(drdp!F8)*'DEC-OI'!$C8+(drdp!I8)*'DEC-OI'!$D8)</f>
        <v>0</v>
      </c>
      <c r="J8" s="18">
        <f>Model!$W$24*((drdp!D8)*'DEC-OI'!$B8+(drdp!G8)*'DEC-OI'!$C8+(drdp!J8)*'DEC-OI'!$D8)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v>1</v>
      </c>
      <c r="E9" s="20">
        <f>Model!$W$24*((drdp!B9+drdp!K9)*'DEC-OI'!$B9+(drdp!E9+drdp!N9)*'DEC-OI'!$C9+(drdp!H9+drdp!Q9)*'DEC-OI'!$D9)</f>
        <v>0</v>
      </c>
      <c r="F9" s="20">
        <f>Model!$W$24*((drdp!C9+drdp!L9)*'DEC-OI'!$B9+(drdp!F9+drdp!O9)*'DEC-OI'!$C9+(drdp!I9+drdp!R9)*'DEC-OI'!$D9)</f>
        <v>0</v>
      </c>
      <c r="G9" s="20">
        <f>Model!$W$24*((drdp!D9+drdp!M9)*'DEC-OI'!$B9+(drdp!G9+drdp!P9)*'DEC-OI'!$C9+(drdp!J9+drdp!S9)*'DEC-OI'!$D9)</f>
        <v>0</v>
      </c>
      <c r="H9" s="18">
        <f>Model!$W$24*((drdp!B9)*'DEC-OI'!$B9+(drdp!E9)*'DEC-OI'!$C9+(drdp!H9)*'DEC-OI'!$D9)</f>
        <v>0</v>
      </c>
      <c r="I9" s="18">
        <f>Model!$W$24*((drdp!C9)*'DEC-OI'!$B9+(drdp!F9)*'DEC-OI'!$C9+(drdp!I9)*'DEC-OI'!$D9)</f>
        <v>0</v>
      </c>
      <c r="J9" s="18">
        <f>Model!$W$24*((drdp!D9)*'DEC-OI'!$B9+(drdp!G9)*'DEC-OI'!$C9+(drdp!J9)*'DEC-OI'!$D9)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v>1</v>
      </c>
      <c r="E10" s="20">
        <f>Model!$W$24*((drdp!B10+drdp!K10)*'DEC-OI'!$B10+(drdp!E10+drdp!N10)*'DEC-OI'!$C10+(drdp!H10+drdp!Q10)*'DEC-OI'!$D10)</f>
        <v>0</v>
      </c>
      <c r="F10" s="20">
        <f>Model!$W$24*((drdp!C10+drdp!L10)*'DEC-OI'!$B10+(drdp!F10+drdp!O10)*'DEC-OI'!$C10+(drdp!I10+drdp!R10)*'DEC-OI'!$D10)</f>
        <v>0</v>
      </c>
      <c r="G10" s="20">
        <f>Model!$W$24*((drdp!D10+drdp!M10)*'DEC-OI'!$B10+(drdp!G10+drdp!P10)*'DEC-OI'!$C10+(drdp!J10+drdp!S10)*'DEC-OI'!$D10)</f>
        <v>0</v>
      </c>
      <c r="H10" s="18">
        <f>Model!$W$24*((drdp!B10)*'DEC-OI'!$B10+(drdp!E10)*'DEC-OI'!$C10+(drdp!H10)*'DEC-OI'!$D10)</f>
        <v>0</v>
      </c>
      <c r="I10" s="18">
        <f>Model!$W$24*((drdp!C10)*'DEC-OI'!$B10+(drdp!F10)*'DEC-OI'!$C10+(drdp!I10)*'DEC-OI'!$D10)</f>
        <v>0</v>
      </c>
      <c r="J10" s="18">
        <f>Model!$W$24*((drdp!D10)*'DEC-OI'!$B10+(drdp!G10)*'DEC-OI'!$C10+(drdp!J10)*'DEC-OI'!$D10)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v>1</v>
      </c>
      <c r="E11" s="20">
        <f>Model!$W$24*((drdp!B11+drdp!K11)*'DEC-OI'!$B11+(drdp!E11+drdp!N11)*'DEC-OI'!$C11+(drdp!H11+drdp!Q11)*'DEC-OI'!$D11)</f>
        <v>0</v>
      </c>
      <c r="F11" s="20">
        <f>Model!$W$24*((drdp!C11+drdp!L11)*'DEC-OI'!$B11+(drdp!F11+drdp!O11)*'DEC-OI'!$C11+(drdp!I11+drdp!R11)*'DEC-OI'!$D11)</f>
        <v>0</v>
      </c>
      <c r="G11" s="20">
        <f>Model!$W$24*((drdp!D11+drdp!M11)*'DEC-OI'!$B11+(drdp!G11+drdp!P11)*'DEC-OI'!$C11+(drdp!J11+drdp!S11)*'DEC-OI'!$D11)</f>
        <v>0</v>
      </c>
      <c r="H11" s="18">
        <f>Model!$W$24*((drdp!B11)*'DEC-OI'!$B11+(drdp!E11)*'DEC-OI'!$C11+(drdp!H11)*'DEC-OI'!$D11)</f>
        <v>0</v>
      </c>
      <c r="I11" s="18">
        <f>Model!$W$24*((drdp!C11)*'DEC-OI'!$B11+(drdp!F11)*'DEC-OI'!$C11+(drdp!I11)*'DEC-OI'!$D11)</f>
        <v>0</v>
      </c>
      <c r="J11" s="18">
        <f>Model!$W$24*((drdp!D11)*'DEC-OI'!$B11+(drdp!G11)*'DEC-OI'!$C11+(drdp!J11)*'DEC-OI'!$D11)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v>1</v>
      </c>
      <c r="E12" s="20">
        <f>Model!$W$24*((drdp!B12+drdp!K12)*'DEC-OI'!$B12+(drdp!E12+drdp!N12)*'DEC-OI'!$C12+(drdp!H12+drdp!Q12)*'DEC-OI'!$D12)</f>
        <v>0</v>
      </c>
      <c r="F12" s="20">
        <f>Model!$W$24*((drdp!C12+drdp!L12)*'DEC-OI'!$B12+(drdp!F12+drdp!O12)*'DEC-OI'!$C12+(drdp!I12+drdp!R12)*'DEC-OI'!$D12)</f>
        <v>0</v>
      </c>
      <c r="G12" s="20">
        <f>Model!$W$24*((drdp!D12+drdp!M12)*'DEC-OI'!$B12+(drdp!G12+drdp!P12)*'DEC-OI'!$C12+(drdp!J12+drdp!S12)*'DEC-OI'!$D12)</f>
        <v>0</v>
      </c>
      <c r="H12" s="18">
        <f>Model!$W$24*((drdp!B12)*'DEC-OI'!$B12+(drdp!E12)*'DEC-OI'!$C12+(drdp!H12)*'DEC-OI'!$D12)</f>
        <v>0</v>
      </c>
      <c r="I12" s="18">
        <f>Model!$W$24*((drdp!C12)*'DEC-OI'!$B12+(drdp!F12)*'DEC-OI'!$C12+(drdp!I12)*'DEC-OI'!$D12)</f>
        <v>0</v>
      </c>
      <c r="J12" s="18">
        <f>Model!$W$24*((drdp!D12)*'DEC-OI'!$B12+(drdp!G12)*'DEC-OI'!$C12+(drdp!J12)*'DEC-OI'!$D12)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v>1</v>
      </c>
      <c r="E13" s="20">
        <f>Model!$W$24*((drdp!B13+drdp!K13)*'DEC-OI'!$B13+(drdp!E13+drdp!N13)*'DEC-OI'!$C13+(drdp!H13+drdp!Q13)*'DEC-OI'!$D13)</f>
        <v>0</v>
      </c>
      <c r="F13" s="20">
        <f>Model!$W$24*((drdp!C13+drdp!L13)*'DEC-OI'!$B13+(drdp!F13+drdp!O13)*'DEC-OI'!$C13+(drdp!I13+drdp!R13)*'DEC-OI'!$D13)</f>
        <v>0</v>
      </c>
      <c r="G13" s="20">
        <f>Model!$W$24*((drdp!D13+drdp!M13)*'DEC-OI'!$B13+(drdp!G13+drdp!P13)*'DEC-OI'!$C13+(drdp!J13+drdp!S13)*'DEC-OI'!$D13)</f>
        <v>0</v>
      </c>
      <c r="H13" s="18">
        <f>Model!$W$24*((drdp!B13)*'DEC-OI'!$B13+(drdp!E13)*'DEC-OI'!$C13+(drdp!H13)*'DEC-OI'!$D13)</f>
        <v>0</v>
      </c>
      <c r="I13" s="18">
        <f>Model!$W$24*((drdp!C13)*'DEC-OI'!$B13+(drdp!F13)*'DEC-OI'!$C13+(drdp!I13)*'DEC-OI'!$D13)</f>
        <v>0</v>
      </c>
      <c r="J13" s="18">
        <f>Model!$W$24*((drdp!D13)*'DEC-OI'!$B13+(drdp!G13)*'DEC-OI'!$C13+(drdp!J13)*'DEC-OI'!$D13)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v>1</v>
      </c>
      <c r="E14" s="20">
        <f>Model!$W$24*((drdp!B14+drdp!K14)*'DEC-OI'!$B14+(drdp!E14+drdp!N14)*'DEC-OI'!$C14+(drdp!H14+drdp!Q14)*'DEC-OI'!$D14)</f>
        <v>0</v>
      </c>
      <c r="F14" s="20">
        <f>Model!$W$24*((drdp!C14+drdp!L14)*'DEC-OI'!$B14+(drdp!F14+drdp!O14)*'DEC-OI'!$C14+(drdp!I14+drdp!R14)*'DEC-OI'!$D14)</f>
        <v>0</v>
      </c>
      <c r="G14" s="20">
        <f>Model!$W$24*((drdp!D14+drdp!M14)*'DEC-OI'!$B14+(drdp!G14+drdp!P14)*'DEC-OI'!$C14+(drdp!J14+drdp!S14)*'DEC-OI'!$D14)</f>
        <v>0</v>
      </c>
      <c r="H14" s="18">
        <f>Model!$W$24*((drdp!B14)*'DEC-OI'!$B14+(drdp!E14)*'DEC-OI'!$C14+(drdp!H14)*'DEC-OI'!$D14)</f>
        <v>0</v>
      </c>
      <c r="I14" s="18">
        <f>Model!$W$24*((drdp!C14)*'DEC-OI'!$B14+(drdp!F14)*'DEC-OI'!$C14+(drdp!I14)*'DEC-OI'!$D14)</f>
        <v>0</v>
      </c>
      <c r="J14" s="18">
        <f>Model!$W$24*((drdp!D14)*'DEC-OI'!$B14+(drdp!G14)*'DEC-OI'!$C14+(drdp!J14)*'DEC-OI'!$D14)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v>1</v>
      </c>
      <c r="E15" s="20">
        <f>Model!$W$24*((drdp!B15+drdp!K15)*'DEC-OI'!$B15+(drdp!E15+drdp!N15)*'DEC-OI'!$C15+(drdp!H15+drdp!Q15)*'DEC-OI'!$D15)</f>
        <v>0</v>
      </c>
      <c r="F15" s="20">
        <f>Model!$W$24*((drdp!C15+drdp!L15)*'DEC-OI'!$B15+(drdp!F15+drdp!O15)*'DEC-OI'!$C15+(drdp!I15+drdp!R15)*'DEC-OI'!$D15)</f>
        <v>0</v>
      </c>
      <c r="G15" s="20">
        <f>Model!$W$24*((drdp!D15+drdp!M15)*'DEC-OI'!$B15+(drdp!G15+drdp!P15)*'DEC-OI'!$C15+(drdp!J15+drdp!S15)*'DEC-OI'!$D15)</f>
        <v>0</v>
      </c>
      <c r="H15" s="18">
        <f>Model!$W$24*((drdp!B15)*'DEC-OI'!$B15+(drdp!E15)*'DEC-OI'!$C15+(drdp!H15)*'DEC-OI'!$D15)</f>
        <v>0</v>
      </c>
      <c r="I15" s="18">
        <f>Model!$W$24*((drdp!C15)*'DEC-OI'!$B15+(drdp!F15)*'DEC-OI'!$C15+(drdp!I15)*'DEC-OI'!$D15)</f>
        <v>0</v>
      </c>
      <c r="J15" s="18">
        <f>Model!$W$24*((drdp!D15)*'DEC-OI'!$B15+(drdp!G15)*'DEC-OI'!$C15+(drdp!J15)*'DEC-OI'!$D15)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v>1</v>
      </c>
      <c r="E16" s="20">
        <f>Model!$W$24*((drdp!B16+drdp!K16)*'DEC-OI'!$B16+(drdp!E16+drdp!N16)*'DEC-OI'!$C16+(drdp!H16+drdp!Q16)*'DEC-OI'!$D16)</f>
        <v>0</v>
      </c>
      <c r="F16" s="20">
        <f>Model!$W$24*((drdp!C16+drdp!L16)*'DEC-OI'!$B16+(drdp!F16+drdp!O16)*'DEC-OI'!$C16+(drdp!I16+drdp!R16)*'DEC-OI'!$D16)</f>
        <v>0</v>
      </c>
      <c r="G16" s="20">
        <f>Model!$W$24*((drdp!D16+drdp!M16)*'DEC-OI'!$B16+(drdp!G16+drdp!P16)*'DEC-OI'!$C16+(drdp!J16+drdp!S16)*'DEC-OI'!$D16)</f>
        <v>0</v>
      </c>
      <c r="H16" s="18">
        <f>Model!$W$24*((drdp!B16)*'DEC-OI'!$B16+(drdp!E16)*'DEC-OI'!$C16+(drdp!H16)*'DEC-OI'!$D16)</f>
        <v>0</v>
      </c>
      <c r="I16" s="18">
        <f>Model!$W$24*((drdp!C16)*'DEC-OI'!$B16+(drdp!F16)*'DEC-OI'!$C16+(drdp!I16)*'DEC-OI'!$D16)</f>
        <v>0</v>
      </c>
      <c r="J16" s="18">
        <f>Model!$W$24*((drdp!D16)*'DEC-OI'!$B16+(drdp!G16)*'DEC-OI'!$C16+(drdp!J16)*'DEC-OI'!$D16)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v>1</v>
      </c>
      <c r="E17" s="20">
        <f>Model!$W$24*((drdp!B17+drdp!K17)*'DEC-OI'!$B17+(drdp!E17+drdp!N17)*'DEC-OI'!$C17+(drdp!H17+drdp!Q17)*'DEC-OI'!$D17)</f>
        <v>0</v>
      </c>
      <c r="F17" s="20">
        <f>Model!$W$24*((drdp!C17+drdp!L17)*'DEC-OI'!$B17+(drdp!F17+drdp!O17)*'DEC-OI'!$C17+(drdp!I17+drdp!R17)*'DEC-OI'!$D17)</f>
        <v>0</v>
      </c>
      <c r="G17" s="20">
        <f>Model!$W$24*((drdp!D17+drdp!M17)*'DEC-OI'!$B17+(drdp!G17+drdp!P17)*'DEC-OI'!$C17+(drdp!J17+drdp!S17)*'DEC-OI'!$D17)</f>
        <v>0</v>
      </c>
      <c r="H17" s="18">
        <f>Model!$W$24*((drdp!B17)*'DEC-OI'!$B17+(drdp!E17)*'DEC-OI'!$C17+(drdp!H17)*'DEC-OI'!$D17)</f>
        <v>0</v>
      </c>
      <c r="I17" s="18">
        <f>Model!$W$24*((drdp!C17)*'DEC-OI'!$B17+(drdp!F17)*'DEC-OI'!$C17+(drdp!I17)*'DEC-OI'!$D17)</f>
        <v>0</v>
      </c>
      <c r="J17" s="18">
        <f>Model!$W$24*((drdp!D17)*'DEC-OI'!$B17+(drdp!G17)*'DEC-OI'!$C17+(drdp!J17)*'DEC-OI'!$D17)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v>1</v>
      </c>
      <c r="E18" s="20">
        <f>Model!$W$24*((drdp!B18+drdp!K18)*'DEC-OI'!$B18+(drdp!E18+drdp!N18)*'DEC-OI'!$C18+(drdp!H18+drdp!Q18)*'DEC-OI'!$D18)</f>
        <v>0</v>
      </c>
      <c r="F18" s="20">
        <f>Model!$W$24*((drdp!C18+drdp!L18)*'DEC-OI'!$B18+(drdp!F18+drdp!O18)*'DEC-OI'!$C18+(drdp!I18+drdp!R18)*'DEC-OI'!$D18)</f>
        <v>0</v>
      </c>
      <c r="G18" s="20">
        <f>Model!$W$24*((drdp!D18+drdp!M18)*'DEC-OI'!$B18+(drdp!G18+drdp!P18)*'DEC-OI'!$C18+(drdp!J18+drdp!S18)*'DEC-OI'!$D18)</f>
        <v>0</v>
      </c>
      <c r="H18" s="18">
        <f>Model!$W$24*((drdp!B18)*'DEC-OI'!$B18+(drdp!E18)*'DEC-OI'!$C18+(drdp!H18)*'DEC-OI'!$D18)</f>
        <v>0</v>
      </c>
      <c r="I18" s="18">
        <f>Model!$W$24*((drdp!C18)*'DEC-OI'!$B18+(drdp!F18)*'DEC-OI'!$C18+(drdp!I18)*'DEC-OI'!$D18)</f>
        <v>0</v>
      </c>
      <c r="J18" s="18">
        <f>Model!$W$24*((drdp!D18)*'DEC-OI'!$B18+(drdp!G18)*'DEC-OI'!$C18+(drdp!J18)*'DEC-OI'!$D18)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v>1</v>
      </c>
      <c r="E19" s="20">
        <f>Model!$W$24*((drdp!B19+drdp!K19)*'DEC-OI'!$B19+(drdp!E19+drdp!N19)*'DEC-OI'!$C19+(drdp!H19+drdp!Q19)*'DEC-OI'!$D19)</f>
        <v>0</v>
      </c>
      <c r="F19" s="20">
        <f>Model!$W$24*((drdp!C19+drdp!L19)*'DEC-OI'!$B19+(drdp!F19+drdp!O19)*'DEC-OI'!$C19+(drdp!I19+drdp!R19)*'DEC-OI'!$D19)</f>
        <v>0</v>
      </c>
      <c r="G19" s="20">
        <f>Model!$W$24*((drdp!D19+drdp!M19)*'DEC-OI'!$B19+(drdp!G19+drdp!P19)*'DEC-OI'!$C19+(drdp!J19+drdp!S19)*'DEC-OI'!$D19)</f>
        <v>0</v>
      </c>
      <c r="H19" s="18">
        <f>Model!$W$24*((drdp!B19)*'DEC-OI'!$B19+(drdp!E19)*'DEC-OI'!$C19+(drdp!H19)*'DEC-OI'!$D19)</f>
        <v>0</v>
      </c>
      <c r="I19" s="18">
        <f>Model!$W$24*((drdp!C19)*'DEC-OI'!$B19+(drdp!F19)*'DEC-OI'!$C19+(drdp!I19)*'DEC-OI'!$D19)</f>
        <v>0</v>
      </c>
      <c r="J19" s="18">
        <f>Model!$W$24*((drdp!D19)*'DEC-OI'!$B19+(drdp!G19)*'DEC-OI'!$C19+(drdp!J19)*'DEC-OI'!$D19)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v>1</v>
      </c>
      <c r="E20" s="20">
        <f>Model!$W$24*((drdp!B20+drdp!K20)*'DEC-OI'!$B20+(drdp!E20+drdp!N20)*'DEC-OI'!$C20+(drdp!H20+drdp!Q20)*'DEC-OI'!$D20)</f>
        <v>0</v>
      </c>
      <c r="F20" s="20">
        <f>Model!$W$24*((drdp!C20+drdp!L20)*'DEC-OI'!$B20+(drdp!F20+drdp!O20)*'DEC-OI'!$C20+(drdp!I20+drdp!R20)*'DEC-OI'!$D20)</f>
        <v>0</v>
      </c>
      <c r="G20" s="20">
        <f>Model!$W$24*((drdp!D20+drdp!M20)*'DEC-OI'!$B20+(drdp!G20+drdp!P20)*'DEC-OI'!$C20+(drdp!J20+drdp!S20)*'DEC-OI'!$D20)</f>
        <v>0</v>
      </c>
      <c r="H20" s="18">
        <f>Model!$W$24*((drdp!B20)*'DEC-OI'!$B20+(drdp!E20)*'DEC-OI'!$C20+(drdp!H20)*'DEC-OI'!$D20)</f>
        <v>0</v>
      </c>
      <c r="I20" s="18">
        <f>Model!$W$24*((drdp!C20)*'DEC-OI'!$B20+(drdp!F20)*'DEC-OI'!$C20+(drdp!I20)*'DEC-OI'!$D20)</f>
        <v>0</v>
      </c>
      <c r="J20" s="18">
        <f>Model!$W$24*((drdp!D20)*'DEC-OI'!$B20+(drdp!G20)*'DEC-OI'!$C20+(drdp!J20)*'DEC-OI'!$D20)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v>1</v>
      </c>
      <c r="E21" s="20">
        <f>Model!$W$24*((drdp!B21+drdp!K21)*'DEC-OI'!$B21+(drdp!E21+drdp!N21)*'DEC-OI'!$C21+(drdp!H21+drdp!Q21)*'DEC-OI'!$D21)</f>
        <v>0</v>
      </c>
      <c r="F21" s="20">
        <f>Model!$W$24*((drdp!C21+drdp!L21)*'DEC-OI'!$B21+(drdp!F21+drdp!O21)*'DEC-OI'!$C21+(drdp!I21+drdp!R21)*'DEC-OI'!$D21)</f>
        <v>2.5282361566088729E-4</v>
      </c>
      <c r="G21" s="20">
        <f>Model!$W$24*((drdp!D21+drdp!M21)*'DEC-OI'!$B21+(drdp!G21+drdp!P21)*'DEC-OI'!$C21+(drdp!J21+drdp!S21)*'DEC-OI'!$D21)</f>
        <v>0</v>
      </c>
      <c r="H21" s="18">
        <f>Model!$W$24*((drdp!B21)*'DEC-OI'!$B21+(drdp!E21)*'DEC-OI'!$C21+(drdp!H21)*'DEC-OI'!$D21)</f>
        <v>0</v>
      </c>
      <c r="I21" s="18">
        <f>Model!$W$24*((drdp!C21)*'DEC-OI'!$B21+(drdp!F21)*'DEC-OI'!$C21+(drdp!I21)*'DEC-OI'!$D21)</f>
        <v>6.3205903915221823E-5</v>
      </c>
      <c r="J21" s="18">
        <f>Model!$W$24*((drdp!D21)*'DEC-OI'!$B21+(drdp!G21)*'DEC-OI'!$C21+(drdp!J21)*'DEC-OI'!$D21)</f>
        <v>0</v>
      </c>
      <c r="K21" s="21">
        <f>SUM(E$3:E20)+H21</f>
        <v>0</v>
      </c>
      <c r="L21" s="21">
        <f>SUM(F$3:F20)+I21</f>
        <v>6.3205903915221823E-5</v>
      </c>
      <c r="M21" s="21">
        <f>SUM(G$3:G20)+J21</f>
        <v>0</v>
      </c>
      <c r="N21" s="21"/>
      <c r="O21" s="21"/>
      <c r="P21" s="21"/>
      <c r="Q21" s="19">
        <f t="shared" si="1"/>
        <v>0</v>
      </c>
      <c r="R21" s="19">
        <f t="shared" si="1"/>
        <v>3.9949862897402532E-9</v>
      </c>
      <c r="S21" s="19">
        <f t="shared" si="1"/>
        <v>0</v>
      </c>
      <c r="T21" s="19">
        <f t="shared" si="2"/>
        <v>0</v>
      </c>
      <c r="U21" s="19">
        <f t="shared" si="3"/>
        <v>0</v>
      </c>
      <c r="V21" s="19">
        <f t="shared" si="4"/>
        <v>0</v>
      </c>
    </row>
    <row r="22" spans="1:22" x14ac:dyDescent="0.25">
      <c r="A22" s="26">
        <f>Wellpath!E22</f>
        <v>540</v>
      </c>
      <c r="B22" s="22">
        <v>0</v>
      </c>
      <c r="C22" s="22">
        <v>0</v>
      </c>
      <c r="D22" s="22">
        <v>1</v>
      </c>
      <c r="E22" s="20">
        <f>Model!$W$24*((drdp!B22+drdp!K22)*'DEC-OI'!$B22+(drdp!E22+drdp!N22)*'DEC-OI'!$C22+(drdp!H22+drdp!Q22)*'DEC-OI'!$D22)</f>
        <v>0</v>
      </c>
      <c r="F22" s="20">
        <f>Model!$W$24*((drdp!C22+drdp!L22)*'DEC-OI'!$B22+(drdp!F22+drdp!O22)*'DEC-OI'!$C22+(drdp!I22+drdp!R22)*'DEC-OI'!$D22)</f>
        <v>1.5207075483930248E-3</v>
      </c>
      <c r="G22" s="20">
        <f>Model!$W$24*((drdp!D22+drdp!M22)*'DEC-OI'!$B22+(drdp!G22+drdp!P22)*'DEC-OI'!$C22+(drdp!J22+drdp!S22)*'DEC-OI'!$D22)</f>
        <v>0</v>
      </c>
      <c r="H22" s="18">
        <f>Model!$W$24*((drdp!B22)*'DEC-OI'!$B22+(drdp!E22)*'DEC-OI'!$C22+(drdp!H22)*'DEC-OI'!$D22)</f>
        <v>0</v>
      </c>
      <c r="I22" s="18">
        <f>Model!$W$24*((drdp!C22)*'DEC-OI'!$B22+(drdp!F22)*'DEC-OI'!$C22+(drdp!I22)*'DEC-OI'!$D22)</f>
        <v>7.6035377419651242E-4</v>
      </c>
      <c r="J22" s="18">
        <f>Model!$W$24*((drdp!D22)*'DEC-OI'!$B22+(drdp!G22)*'DEC-OI'!$C22+(drdp!J22)*'DEC-OI'!$D22)</f>
        <v>0</v>
      </c>
      <c r="K22" s="21">
        <f>SUM(E$3:E21)+H22</f>
        <v>0</v>
      </c>
      <c r="L22" s="21">
        <f>SUM(F$3:F21)+I22</f>
        <v>1.0131773898573997E-3</v>
      </c>
      <c r="M22" s="21">
        <f>SUM(G$3:G21)+J22</f>
        <v>0</v>
      </c>
      <c r="N22" s="21"/>
      <c r="O22" s="21"/>
      <c r="P22" s="21"/>
      <c r="Q22" s="19">
        <f t="shared" si="1"/>
        <v>0</v>
      </c>
      <c r="R22" s="19">
        <f t="shared" si="1"/>
        <v>1.0265284233182533E-6</v>
      </c>
      <c r="S22" s="19">
        <f t="shared" si="1"/>
        <v>0</v>
      </c>
      <c r="T22" s="19">
        <f t="shared" si="2"/>
        <v>0</v>
      </c>
      <c r="U22" s="19">
        <f t="shared" si="3"/>
        <v>0</v>
      </c>
      <c r="V22" s="19">
        <f t="shared" si="4"/>
        <v>0</v>
      </c>
    </row>
    <row r="23" spans="1:22" x14ac:dyDescent="0.25">
      <c r="A23" s="26">
        <f>Wellpath!E23</f>
        <v>570</v>
      </c>
      <c r="B23" s="22">
        <v>0</v>
      </c>
      <c r="C23" s="22">
        <v>0</v>
      </c>
      <c r="D23" s="22">
        <v>1</v>
      </c>
      <c r="E23" s="20">
        <f>Model!$W$24*((drdp!B23+drdp!K23)*'DEC-OI'!$B23+(drdp!E23+drdp!N23)*'DEC-OI'!$C23+(drdp!H23+drdp!Q23)*'DEC-OI'!$D23)</f>
        <v>0</v>
      </c>
      <c r="F23" s="20">
        <f>Model!$W$24*((drdp!C23+drdp!L23)*'DEC-OI'!$B23+(drdp!F23+drdp!O23)*'DEC-OI'!$C23+(drdp!I23+drdp!R23)*'DEC-OI'!$D23)</f>
        <v>2.6592849200449855E-3</v>
      </c>
      <c r="G23" s="20">
        <f>Model!$W$24*((drdp!D23+drdp!M23)*'DEC-OI'!$B23+(drdp!G23+drdp!P23)*'DEC-OI'!$C23+(drdp!J23+drdp!S23)*'DEC-OI'!$D23)</f>
        <v>0</v>
      </c>
      <c r="H23" s="18">
        <f>Model!$W$24*((drdp!B23)*'DEC-OI'!$B23+(drdp!E23)*'DEC-OI'!$C23+(drdp!H23)*'DEC-OI'!$D23)</f>
        <v>0</v>
      </c>
      <c r="I23" s="18">
        <f>Model!$W$24*((drdp!C23)*'DEC-OI'!$B23+(drdp!F23)*'DEC-OI'!$C23+(drdp!I23)*'DEC-OI'!$D23)</f>
        <v>1.3296424600224928E-3</v>
      </c>
      <c r="J23" s="18">
        <f>Model!$W$24*((drdp!D23)*'DEC-OI'!$B23+(drdp!G23)*'DEC-OI'!$C23+(drdp!J23)*'DEC-OI'!$D23)</f>
        <v>0</v>
      </c>
      <c r="K23" s="21">
        <f>SUM(E$3:E22)+H23</f>
        <v>0</v>
      </c>
      <c r="L23" s="21">
        <f>SUM(F$3:F22)+I23</f>
        <v>3.103173624076405E-3</v>
      </c>
      <c r="M23" s="21">
        <f>SUM(G$3:G22)+J23</f>
        <v>0</v>
      </c>
      <c r="N23" s="21"/>
      <c r="O23" s="21"/>
      <c r="P23" s="21"/>
      <c r="Q23" s="19">
        <f t="shared" si="1"/>
        <v>0</v>
      </c>
      <c r="R23" s="19">
        <f t="shared" si="1"/>
        <v>9.6296865411634889E-6</v>
      </c>
      <c r="S23" s="19">
        <f t="shared" si="1"/>
        <v>0</v>
      </c>
      <c r="T23" s="19">
        <f t="shared" si="2"/>
        <v>0</v>
      </c>
      <c r="U23" s="19">
        <f t="shared" si="3"/>
        <v>0</v>
      </c>
      <c r="V23" s="19">
        <f t="shared" si="4"/>
        <v>0</v>
      </c>
    </row>
    <row r="24" spans="1:22" x14ac:dyDescent="0.25">
      <c r="A24" s="26">
        <f>Wellpath!E24</f>
        <v>600</v>
      </c>
      <c r="B24" s="22">
        <v>0</v>
      </c>
      <c r="C24" s="22">
        <v>0</v>
      </c>
      <c r="D24" s="22">
        <v>1</v>
      </c>
      <c r="E24" s="20">
        <f>Model!$W$24*((drdp!B24+drdp!K24)*'DEC-OI'!$B24+(drdp!E24+drdp!N24)*'DEC-OI'!$C24+(drdp!H24+drdp!Q24)*'DEC-OI'!$D24)</f>
        <v>0</v>
      </c>
      <c r="F24" s="20">
        <f>Model!$W$24*((drdp!C24+drdp!L24)*'DEC-OI'!$B24+(drdp!F24+drdp!O24)*'DEC-OI'!$C24+(drdp!I24+drdp!R24)*'DEC-OI'!$D24)</f>
        <v>3.7928001917077671E-3</v>
      </c>
      <c r="G24" s="20">
        <f>Model!$W$24*((drdp!D24+drdp!M24)*'DEC-OI'!$B24+(drdp!G24+drdp!P24)*'DEC-OI'!$C24+(drdp!J24+drdp!S24)*'DEC-OI'!$D24)</f>
        <v>0</v>
      </c>
      <c r="H24" s="18">
        <f>Model!$W$24*((drdp!B24)*'DEC-OI'!$B24+(drdp!E24)*'DEC-OI'!$C24+(drdp!H24)*'DEC-OI'!$D24)</f>
        <v>0</v>
      </c>
      <c r="I24" s="18">
        <f>Model!$W$24*((drdp!C24)*'DEC-OI'!$B24+(drdp!F24)*'DEC-OI'!$C24+(drdp!I24)*'DEC-OI'!$D24)</f>
        <v>1.8964000958538835E-3</v>
      </c>
      <c r="J24" s="18">
        <f>Model!$W$24*((drdp!D24)*'DEC-OI'!$B24+(drdp!G24)*'DEC-OI'!$C24+(drdp!J24)*'DEC-OI'!$D24)</f>
        <v>0</v>
      </c>
      <c r="K24" s="21">
        <f>SUM(E$3:E23)+H24</f>
        <v>0</v>
      </c>
      <c r="L24" s="21">
        <f>SUM(F$3:F23)+I24</f>
        <v>6.3292161799527805E-3</v>
      </c>
      <c r="M24" s="21">
        <f>SUM(G$3:G23)+J24</f>
        <v>0</v>
      </c>
      <c r="N24" s="21"/>
      <c r="O24" s="21"/>
      <c r="P24" s="21"/>
      <c r="Q24" s="19">
        <f t="shared" si="1"/>
        <v>0</v>
      </c>
      <c r="R24" s="19">
        <f t="shared" si="1"/>
        <v>4.0058977452576068E-5</v>
      </c>
      <c r="S24" s="19">
        <f t="shared" si="1"/>
        <v>0</v>
      </c>
      <c r="T24" s="19">
        <f t="shared" si="2"/>
        <v>0</v>
      </c>
      <c r="U24" s="19">
        <f t="shared" si="3"/>
        <v>0</v>
      </c>
      <c r="V24" s="19">
        <f t="shared" si="4"/>
        <v>0</v>
      </c>
    </row>
    <row r="25" spans="1:22" x14ac:dyDescent="0.25">
      <c r="A25" s="26">
        <f>Wellpath!E25</f>
        <v>630</v>
      </c>
      <c r="B25" s="22">
        <v>0</v>
      </c>
      <c r="C25" s="22">
        <v>0</v>
      </c>
      <c r="D25" s="22">
        <v>1</v>
      </c>
      <c r="E25" s="20">
        <f>Model!$W$24*((drdp!B25+drdp!K25)*'DEC-OI'!$B25+(drdp!E25+drdp!N25)*'DEC-OI'!$C25+(drdp!H25+drdp!Q25)*'DEC-OI'!$D25)</f>
        <v>0</v>
      </c>
      <c r="F25" s="20">
        <f>Model!$W$24*((drdp!C25+drdp!L25)*'DEC-OI'!$B25+(drdp!F25+drdp!O25)*'DEC-OI'!$C25+(drdp!I25+drdp!R25)*'DEC-OI'!$D25)</f>
        <v>4.9190956526369619E-3</v>
      </c>
      <c r="G25" s="20">
        <f>Model!$W$24*((drdp!D25+drdp!M25)*'DEC-OI'!$B25+(drdp!G25+drdp!P25)*'DEC-OI'!$C25+(drdp!J25+drdp!S25)*'DEC-OI'!$D25)</f>
        <v>0</v>
      </c>
      <c r="H25" s="18">
        <f>Model!$W$24*((drdp!B25)*'DEC-OI'!$B25+(drdp!E25)*'DEC-OI'!$C25+(drdp!H25)*'DEC-OI'!$D25)</f>
        <v>0</v>
      </c>
      <c r="I25" s="18">
        <f>Model!$W$24*((drdp!C25)*'DEC-OI'!$B25+(drdp!F25)*'DEC-OI'!$C25+(drdp!I25)*'DEC-OI'!$D25)</f>
        <v>2.4595478263184809E-3</v>
      </c>
      <c r="J25" s="18">
        <f>Model!$W$24*((drdp!D25)*'DEC-OI'!$B25+(drdp!G25)*'DEC-OI'!$C25+(drdp!J25)*'DEC-OI'!$D25)</f>
        <v>0</v>
      </c>
      <c r="K25" s="21">
        <f>SUM(E$3:E24)+H25</f>
        <v>0</v>
      </c>
      <c r="L25" s="21">
        <f>SUM(F$3:F24)+I25</f>
        <v>1.0685164102125146E-2</v>
      </c>
      <c r="M25" s="21">
        <f>SUM(G$3:G24)+J25</f>
        <v>0</v>
      </c>
      <c r="N25" s="21"/>
      <c r="O25" s="21"/>
      <c r="P25" s="21"/>
      <c r="Q25" s="19">
        <f t="shared" si="1"/>
        <v>0</v>
      </c>
      <c r="R25" s="19">
        <f t="shared" si="1"/>
        <v>1.1417273188934387E-4</v>
      </c>
      <c r="S25" s="19">
        <f t="shared" si="1"/>
        <v>0</v>
      </c>
      <c r="T25" s="19">
        <f t="shared" si="2"/>
        <v>0</v>
      </c>
      <c r="U25" s="19">
        <f t="shared" si="3"/>
        <v>0</v>
      </c>
      <c r="V25" s="19">
        <f t="shared" si="4"/>
        <v>0</v>
      </c>
    </row>
    <row r="26" spans="1:22" x14ac:dyDescent="0.25">
      <c r="A26" s="26">
        <f>Wellpath!E26</f>
        <v>660</v>
      </c>
      <c r="B26" s="22">
        <v>0</v>
      </c>
      <c r="C26" s="22">
        <v>0</v>
      </c>
      <c r="D26" s="22">
        <v>1</v>
      </c>
      <c r="E26" s="20">
        <f>Model!$W$24*((drdp!B26+drdp!K26)*'DEC-OI'!$B26+(drdp!E26+drdp!N26)*'DEC-OI'!$C26+(drdp!H26+drdp!Q26)*'DEC-OI'!$D26)</f>
        <v>0</v>
      </c>
      <c r="F26" s="20">
        <f>Model!$W$24*((drdp!C26+drdp!L26)*'DEC-OI'!$B26+(drdp!F26+drdp!O26)*'DEC-OI'!$C26+(drdp!I26+drdp!R26)*'DEC-OI'!$D26)</f>
        <v>6.0360273354082422E-3</v>
      </c>
      <c r="G26" s="20">
        <f>Model!$W$24*((drdp!D26+drdp!M26)*'DEC-OI'!$B26+(drdp!G26+drdp!P26)*'DEC-OI'!$C26+(drdp!J26+drdp!S26)*'DEC-OI'!$D26)</f>
        <v>0</v>
      </c>
      <c r="H26" s="18">
        <f>Model!$W$24*((drdp!B26)*'DEC-OI'!$B26+(drdp!E26)*'DEC-OI'!$C26+(drdp!H26)*'DEC-OI'!$D26)</f>
        <v>0</v>
      </c>
      <c r="I26" s="18">
        <f>Model!$W$24*((drdp!C26)*'DEC-OI'!$B26+(drdp!F26)*'DEC-OI'!$C26+(drdp!I26)*'DEC-OI'!$D26)</f>
        <v>3.0180136677041211E-3</v>
      </c>
      <c r="J26" s="18">
        <f>Model!$W$24*((drdp!D26)*'DEC-OI'!$B26+(drdp!G26)*'DEC-OI'!$C26+(drdp!J26)*'DEC-OI'!$D26)</f>
        <v>0</v>
      </c>
      <c r="K26" s="21">
        <f>SUM(E$3:E25)+H26</f>
        <v>0</v>
      </c>
      <c r="L26" s="21">
        <f>SUM(F$3:F25)+I26</f>
        <v>1.6162725596147745E-2</v>
      </c>
      <c r="M26" s="21">
        <f>SUM(G$3:G25)+J26</f>
        <v>0</v>
      </c>
      <c r="N26" s="21"/>
      <c r="O26" s="21"/>
      <c r="P26" s="21"/>
      <c r="Q26" s="19">
        <f t="shared" si="1"/>
        <v>0</v>
      </c>
      <c r="R26" s="19">
        <f t="shared" si="1"/>
        <v>2.6123369869636946E-4</v>
      </c>
      <c r="S26" s="19">
        <f t="shared" si="1"/>
        <v>0</v>
      </c>
      <c r="T26" s="19">
        <f t="shared" si="2"/>
        <v>0</v>
      </c>
      <c r="U26" s="19">
        <f t="shared" si="3"/>
        <v>0</v>
      </c>
      <c r="V26" s="19">
        <f t="shared" si="4"/>
        <v>0</v>
      </c>
    </row>
    <row r="27" spans="1:22" x14ac:dyDescent="0.25">
      <c r="A27" s="26">
        <f>Wellpath!E27</f>
        <v>690</v>
      </c>
      <c r="B27" s="22">
        <v>0</v>
      </c>
      <c r="C27" s="22">
        <v>0</v>
      </c>
      <c r="D27" s="22">
        <v>1</v>
      </c>
      <c r="E27" s="20">
        <f>Model!$W$24*((drdp!B27+drdp!K27)*'DEC-OI'!$B27+(drdp!E27+drdp!N27)*'DEC-OI'!$C27+(drdp!H27+drdp!Q27)*'DEC-OI'!$D27)</f>
        <v>0</v>
      </c>
      <c r="F27" s="20">
        <f>Model!$W$24*((drdp!C27+drdp!L27)*'DEC-OI'!$B27+(drdp!F27+drdp!O27)*'DEC-OI'!$C27+(drdp!I27+drdp!R27)*'DEC-OI'!$D27)</f>
        <v>7.1414690970812069E-3</v>
      </c>
      <c r="G27" s="20">
        <f>Model!$W$24*((drdp!D27+drdp!M27)*'DEC-OI'!$B27+(drdp!G27+drdp!P27)*'DEC-OI'!$C27+(drdp!J27+drdp!S27)*'DEC-OI'!$D27)</f>
        <v>0</v>
      </c>
      <c r="H27" s="18">
        <f>Model!$W$24*((drdp!B27)*'DEC-OI'!$B27+(drdp!E27)*'DEC-OI'!$C27+(drdp!H27)*'DEC-OI'!$D27)</f>
        <v>0</v>
      </c>
      <c r="I27" s="18">
        <f>Model!$W$24*((drdp!C27)*'DEC-OI'!$B27+(drdp!F27)*'DEC-OI'!$C27+(drdp!I27)*'DEC-OI'!$D27)</f>
        <v>3.5707345485406035E-3</v>
      </c>
      <c r="J27" s="18">
        <f>Model!$W$24*((drdp!D27)*'DEC-OI'!$B27+(drdp!G27)*'DEC-OI'!$C27+(drdp!J27)*'DEC-OI'!$D27)</f>
        <v>0</v>
      </c>
      <c r="K27" s="21">
        <f>SUM(E$3:E26)+H27</f>
        <v>0</v>
      </c>
      <c r="L27" s="21">
        <f>SUM(F$3:F26)+I27</f>
        <v>2.275147381239247E-2</v>
      </c>
      <c r="M27" s="21">
        <f>SUM(G$3:G26)+J27</f>
        <v>0</v>
      </c>
      <c r="N27" s="21"/>
      <c r="O27" s="21"/>
      <c r="P27" s="21"/>
      <c r="Q27" s="19">
        <f t="shared" si="1"/>
        <v>0</v>
      </c>
      <c r="R27" s="19">
        <f t="shared" si="1"/>
        <v>5.1762956063598038E-4</v>
      </c>
      <c r="S27" s="19">
        <f t="shared" si="1"/>
        <v>0</v>
      </c>
      <c r="T27" s="19">
        <f t="shared" si="2"/>
        <v>0</v>
      </c>
      <c r="U27" s="19">
        <f t="shared" si="3"/>
        <v>0</v>
      </c>
      <c r="V27" s="19">
        <f t="shared" si="4"/>
        <v>0</v>
      </c>
    </row>
    <row r="28" spans="1:22" x14ac:dyDescent="0.25">
      <c r="A28" s="26">
        <f>Wellpath!E28</f>
        <v>720</v>
      </c>
      <c r="B28" s="22">
        <v>0</v>
      </c>
      <c r="C28" s="22">
        <v>0</v>
      </c>
      <c r="D28" s="22">
        <v>1</v>
      </c>
      <c r="E28" s="20">
        <f>Model!$W$24*((drdp!B28+drdp!K28)*'DEC-OI'!$B28+(drdp!E28+drdp!N28)*'DEC-OI'!$C28+(drdp!H28+drdp!Q28)*'DEC-OI'!$D28)</f>
        <v>0</v>
      </c>
      <c r="F28" s="20">
        <f>Model!$W$24*((drdp!C28+drdp!L28)*'DEC-OI'!$B28+(drdp!F28+drdp!O28)*'DEC-OI'!$C28+(drdp!I28+drdp!R28)*'DEC-OI'!$D28)</f>
        <v>8.2333166664333053E-3</v>
      </c>
      <c r="G28" s="20">
        <f>Model!$W$24*((drdp!D28+drdp!M28)*'DEC-OI'!$B28+(drdp!G28+drdp!P28)*'DEC-OI'!$C28+(drdp!J28+drdp!S28)*'DEC-OI'!$D28)</f>
        <v>0</v>
      </c>
      <c r="H28" s="18">
        <f>Model!$W$24*((drdp!B28)*'DEC-OI'!$B28+(drdp!E28)*'DEC-OI'!$C28+(drdp!H28)*'DEC-OI'!$D28)</f>
        <v>0</v>
      </c>
      <c r="I28" s="18">
        <f>Model!$W$24*((drdp!C28)*'DEC-OI'!$B28+(drdp!F28)*'DEC-OI'!$C28+(drdp!I28)*'DEC-OI'!$D28)</f>
        <v>4.1166583332166527E-3</v>
      </c>
      <c r="J28" s="18">
        <f>Model!$W$24*((drdp!D28)*'DEC-OI'!$B28+(drdp!G28)*'DEC-OI'!$C28+(drdp!J28)*'DEC-OI'!$D28)</f>
        <v>0</v>
      </c>
      <c r="K28" s="21">
        <f>SUM(E$3:E27)+H28</f>
        <v>0</v>
      </c>
      <c r="L28" s="21">
        <f>SUM(F$3:F27)+I28</f>
        <v>3.0438866694149726E-2</v>
      </c>
      <c r="M28" s="21">
        <f>SUM(G$3:G27)+J28</f>
        <v>0</v>
      </c>
      <c r="N28" s="21"/>
      <c r="O28" s="21"/>
      <c r="P28" s="21"/>
      <c r="Q28" s="19">
        <f t="shared" si="1"/>
        <v>0</v>
      </c>
      <c r="R28" s="19">
        <f t="shared" si="1"/>
        <v>9.2652460562421741E-4</v>
      </c>
      <c r="S28" s="19">
        <f t="shared" si="1"/>
        <v>0</v>
      </c>
      <c r="T28" s="19">
        <f t="shared" si="2"/>
        <v>0</v>
      </c>
      <c r="U28" s="19">
        <f t="shared" si="3"/>
        <v>0</v>
      </c>
      <c r="V28" s="19">
        <f t="shared" si="4"/>
        <v>0</v>
      </c>
    </row>
    <row r="29" spans="1:22" x14ac:dyDescent="0.25">
      <c r="A29" s="26">
        <f>Wellpath!E29</f>
        <v>750</v>
      </c>
      <c r="B29" s="22">
        <v>0</v>
      </c>
      <c r="C29" s="22">
        <v>0</v>
      </c>
      <c r="D29" s="22">
        <v>1</v>
      </c>
      <c r="E29" s="20">
        <f>Model!$W$24*((drdp!B29+drdp!K29)*'DEC-OI'!$B29+(drdp!E29+drdp!N29)*'DEC-OI'!$C29+(drdp!H29+drdp!Q29)*'DEC-OI'!$D29)</f>
        <v>0</v>
      </c>
      <c r="F29" s="20">
        <f>Model!$W$24*((drdp!C29+drdp!L29)*'DEC-OI'!$B29+(drdp!F29+drdp!O29)*'DEC-OI'!$C29+(drdp!I29+drdp!R29)*'DEC-OI'!$D29)</f>
        <v>9.3094916495597233E-3</v>
      </c>
      <c r="G29" s="20">
        <f>Model!$W$24*((drdp!D29+drdp!M29)*'DEC-OI'!$B29+(drdp!G29+drdp!P29)*'DEC-OI'!$C29+(drdp!J29+drdp!S29)*'DEC-OI'!$D29)</f>
        <v>0</v>
      </c>
      <c r="H29" s="18">
        <f>Model!$W$24*((drdp!B29)*'DEC-OI'!$B29+(drdp!E29)*'DEC-OI'!$C29+(drdp!H29)*'DEC-OI'!$D29)</f>
        <v>0</v>
      </c>
      <c r="I29" s="18">
        <f>Model!$W$24*((drdp!C29)*'DEC-OI'!$B29+(drdp!F29)*'DEC-OI'!$C29+(drdp!I29)*'DEC-OI'!$D29)</f>
        <v>4.6547458247798617E-3</v>
      </c>
      <c r="J29" s="18">
        <f>Model!$W$24*((drdp!D29)*'DEC-OI'!$B29+(drdp!G29)*'DEC-OI'!$C29+(drdp!J29)*'DEC-OI'!$D29)</f>
        <v>0</v>
      </c>
      <c r="K29" s="21">
        <f>SUM(E$3:E28)+H29</f>
        <v>0</v>
      </c>
      <c r="L29" s="21">
        <f>SUM(F$3:F28)+I29</f>
        <v>3.9210270852146241E-2</v>
      </c>
      <c r="M29" s="21">
        <f>SUM(G$3:G28)+J29</f>
        <v>0</v>
      </c>
      <c r="N29" s="21"/>
      <c r="O29" s="21"/>
      <c r="P29" s="21"/>
      <c r="Q29" s="19">
        <f t="shared" si="1"/>
        <v>0</v>
      </c>
      <c r="R29" s="19">
        <f t="shared" si="1"/>
        <v>1.5374453402986691E-3</v>
      </c>
      <c r="S29" s="19">
        <f t="shared" si="1"/>
        <v>0</v>
      </c>
      <c r="T29" s="19">
        <f t="shared" si="2"/>
        <v>0</v>
      </c>
      <c r="U29" s="19">
        <f t="shared" si="3"/>
        <v>0</v>
      </c>
      <c r="V29" s="19">
        <f t="shared" si="4"/>
        <v>0</v>
      </c>
    </row>
    <row r="30" spans="1:22" x14ac:dyDescent="0.25">
      <c r="A30" s="26">
        <f>Wellpath!E30</f>
        <v>780</v>
      </c>
      <c r="B30" s="22">
        <v>0</v>
      </c>
      <c r="C30" s="22">
        <v>0</v>
      </c>
      <c r="D30" s="22">
        <v>1</v>
      </c>
      <c r="E30" s="20">
        <f>Model!$W$24*((drdp!B30+drdp!K30)*'DEC-OI'!$B30+(drdp!E30+drdp!N30)*'DEC-OI'!$C30+(drdp!H30+drdp!Q30)*'DEC-OI'!$D30)</f>
        <v>0</v>
      </c>
      <c r="F30" s="20">
        <f>Model!$W$24*((drdp!C30+drdp!L30)*'DEC-OI'!$B30+(drdp!F30+drdp!O30)*'DEC-OI'!$C30+(drdp!I30+drdp!R30)*'DEC-OI'!$D30)</f>
        <v>1.0367945486214288E-2</v>
      </c>
      <c r="G30" s="20">
        <f>Model!$W$24*((drdp!D30+drdp!M30)*'DEC-OI'!$B30+(drdp!G30+drdp!P30)*'DEC-OI'!$C30+(drdp!J30+drdp!S30)*'DEC-OI'!$D30)</f>
        <v>0</v>
      </c>
      <c r="H30" s="18">
        <f>Model!$W$24*((drdp!B30)*'DEC-OI'!$B30+(drdp!E30)*'DEC-OI'!$C30+(drdp!H30)*'DEC-OI'!$D30)</f>
        <v>0</v>
      </c>
      <c r="I30" s="18">
        <f>Model!$W$24*((drdp!C30)*'DEC-OI'!$B30+(drdp!F30)*'DEC-OI'!$C30+(drdp!I30)*'DEC-OI'!$D30)</f>
        <v>5.1839727431071438E-3</v>
      </c>
      <c r="J30" s="18">
        <f>Model!$W$24*((drdp!D30)*'DEC-OI'!$B30+(drdp!G30)*'DEC-OI'!$C30+(drdp!J30)*'DEC-OI'!$D30)</f>
        <v>0</v>
      </c>
      <c r="K30" s="21">
        <f>SUM(E$3:E29)+H30</f>
        <v>0</v>
      </c>
      <c r="L30" s="21">
        <f>SUM(F$3:F29)+I30</f>
        <v>4.9048989420033245E-2</v>
      </c>
      <c r="M30" s="21">
        <f>SUM(G$3:G29)+J30</f>
        <v>0</v>
      </c>
      <c r="N30" s="21"/>
      <c r="O30" s="21"/>
      <c r="P30" s="21"/>
      <c r="Q30" s="19">
        <f t="shared" si="1"/>
        <v>0</v>
      </c>
      <c r="R30" s="19">
        <f t="shared" si="1"/>
        <v>2.4058033631265334E-3</v>
      </c>
      <c r="S30" s="19">
        <f t="shared" si="1"/>
        <v>0</v>
      </c>
      <c r="T30" s="19">
        <f t="shared" si="2"/>
        <v>0</v>
      </c>
      <c r="U30" s="19">
        <f t="shared" si="3"/>
        <v>0</v>
      </c>
      <c r="V30" s="19">
        <f t="shared" si="4"/>
        <v>0</v>
      </c>
    </row>
    <row r="31" spans="1:22" x14ac:dyDescent="0.25">
      <c r="A31" s="26">
        <f>Wellpath!E31</f>
        <v>810</v>
      </c>
      <c r="B31" s="22">
        <v>0</v>
      </c>
      <c r="C31" s="22">
        <v>0</v>
      </c>
      <c r="D31" s="22">
        <v>1</v>
      </c>
      <c r="E31" s="20">
        <f>Model!$W$24*((drdp!B31+drdp!K31)*'DEC-OI'!$B31+(drdp!E31+drdp!N31)*'DEC-OI'!$C31+(drdp!H31+drdp!Q31)*'DEC-OI'!$D31)</f>
        <v>0</v>
      </c>
      <c r="F31" s="20">
        <f>Model!$W$24*((drdp!C31+drdp!L31)*'DEC-OI'!$B31+(drdp!F31+drdp!O31)*'DEC-OI'!$C31+(drdp!I31+drdp!R31)*'DEC-OI'!$D31)</f>
        <v>1.1406663349360344E-2</v>
      </c>
      <c r="G31" s="20">
        <f>Model!$W$24*((drdp!D31+drdp!M31)*'DEC-OI'!$B31+(drdp!G31+drdp!P31)*'DEC-OI'!$C31+(drdp!J31+drdp!S31)*'DEC-OI'!$D31)</f>
        <v>0</v>
      </c>
      <c r="H31" s="18">
        <f>Model!$W$24*((drdp!B31)*'DEC-OI'!$B31+(drdp!E31)*'DEC-OI'!$C31+(drdp!H31)*'DEC-OI'!$D31)</f>
        <v>0</v>
      </c>
      <c r="I31" s="18">
        <f>Model!$W$24*((drdp!C31)*'DEC-OI'!$B31+(drdp!F31)*'DEC-OI'!$C31+(drdp!I31)*'DEC-OI'!$D31)</f>
        <v>5.7033316746801718E-3</v>
      </c>
      <c r="J31" s="18">
        <f>Model!$W$24*((drdp!D31)*'DEC-OI'!$B31+(drdp!G31)*'DEC-OI'!$C31+(drdp!J31)*'DEC-OI'!$D31)</f>
        <v>0</v>
      </c>
      <c r="K31" s="21">
        <f>SUM(E$3:E30)+H31</f>
        <v>0</v>
      </c>
      <c r="L31" s="21">
        <f>SUM(F$3:F30)+I31</f>
        <v>5.9936293837820558E-2</v>
      </c>
      <c r="M31" s="21">
        <f>SUM(G$3:G30)+J31</f>
        <v>0</v>
      </c>
      <c r="N31" s="21"/>
      <c r="O31" s="21"/>
      <c r="P31" s="21"/>
      <c r="Q31" s="19">
        <f t="shared" si="1"/>
        <v>0</v>
      </c>
      <c r="R31" s="19">
        <f t="shared" si="1"/>
        <v>3.5923593190135667E-3</v>
      </c>
      <c r="S31" s="19">
        <f t="shared" si="1"/>
        <v>0</v>
      </c>
      <c r="T31" s="19">
        <f t="shared" si="2"/>
        <v>0</v>
      </c>
      <c r="U31" s="19">
        <f t="shared" si="3"/>
        <v>0</v>
      </c>
      <c r="V31" s="19">
        <f t="shared" si="4"/>
        <v>0</v>
      </c>
    </row>
    <row r="32" spans="1:22" x14ac:dyDescent="0.25">
      <c r="A32" s="26">
        <f>Wellpath!E32</f>
        <v>840</v>
      </c>
      <c r="B32" s="22">
        <v>0</v>
      </c>
      <c r="C32" s="22">
        <v>0</v>
      </c>
      <c r="D32" s="22">
        <v>1</v>
      </c>
      <c r="E32" s="20">
        <f>Model!$W$24*((drdp!B32+drdp!K32)*'DEC-OI'!$B32+(drdp!E32+drdp!N32)*'DEC-OI'!$C32+(drdp!H32+drdp!Q32)*'DEC-OI'!$D32)</f>
        <v>0</v>
      </c>
      <c r="F32" s="20">
        <f>Model!$W$24*((drdp!C32+drdp!L32)*'DEC-OI'!$B32+(drdp!F32+drdp!O32)*'DEC-OI'!$C32+(drdp!I32+drdp!R32)*'DEC-OI'!$D32)</f>
        <v>1.2423667980508531E-2</v>
      </c>
      <c r="G32" s="20">
        <f>Model!$W$24*((drdp!D32+drdp!M32)*'DEC-OI'!$B32+(drdp!G32+drdp!P32)*'DEC-OI'!$C32+(drdp!J32+drdp!S32)*'DEC-OI'!$D32)</f>
        <v>0</v>
      </c>
      <c r="H32" s="18">
        <f>Model!$W$24*((drdp!B32)*'DEC-OI'!$B32+(drdp!E32)*'DEC-OI'!$C32+(drdp!H32)*'DEC-OI'!$D32)</f>
        <v>0</v>
      </c>
      <c r="I32" s="18">
        <f>Model!$W$24*((drdp!C32)*'DEC-OI'!$B32+(drdp!F32)*'DEC-OI'!$C32+(drdp!I32)*'DEC-OI'!$D32)</f>
        <v>6.2118339902542657E-3</v>
      </c>
      <c r="J32" s="18">
        <f>Model!$W$24*((drdp!D32)*'DEC-OI'!$B32+(drdp!G32)*'DEC-OI'!$C32+(drdp!J32)*'DEC-OI'!$D32)</f>
        <v>0</v>
      </c>
      <c r="K32" s="21">
        <f>SUM(E$3:E31)+H32</f>
        <v>0</v>
      </c>
      <c r="L32" s="21">
        <f>SUM(F$3:F31)+I32</f>
        <v>7.1851459502754997E-2</v>
      </c>
      <c r="M32" s="21">
        <f>SUM(G$3:G31)+J32</f>
        <v>0</v>
      </c>
      <c r="N32" s="21"/>
      <c r="O32" s="21"/>
      <c r="P32" s="21"/>
      <c r="Q32" s="19">
        <f t="shared" si="1"/>
        <v>0</v>
      </c>
      <c r="R32" s="19">
        <f t="shared" si="1"/>
        <v>5.1626322326760411E-3</v>
      </c>
      <c r="S32" s="19">
        <f t="shared" si="1"/>
        <v>0</v>
      </c>
      <c r="T32" s="19">
        <f t="shared" si="2"/>
        <v>0</v>
      </c>
      <c r="U32" s="19">
        <f t="shared" si="3"/>
        <v>0</v>
      </c>
      <c r="V32" s="19">
        <f t="shared" si="4"/>
        <v>0</v>
      </c>
    </row>
    <row r="33" spans="1:23" x14ac:dyDescent="0.25">
      <c r="A33" s="26">
        <f>Wellpath!E33</f>
        <v>870</v>
      </c>
      <c r="B33" s="22">
        <v>0</v>
      </c>
      <c r="C33" s="22">
        <v>0</v>
      </c>
      <c r="D33" s="22">
        <v>1</v>
      </c>
      <c r="E33" s="20">
        <f>Model!$W$24*((drdp!B33+drdp!K33)*'DEC-OI'!$B33+(drdp!E33+drdp!N33)*'DEC-OI'!$C33+(drdp!H33+drdp!Q33)*'DEC-OI'!$D33)</f>
        <v>0</v>
      </c>
      <c r="F33" s="20">
        <f>Model!$W$24*((drdp!C33+drdp!L33)*'DEC-OI'!$B33+(drdp!F33+drdp!O33)*'DEC-OI'!$C33+(drdp!I33+drdp!R33)*'DEC-OI'!$D33)</f>
        <v>1.3417023453540688E-2</v>
      </c>
      <c r="G33" s="20">
        <f>Model!$W$24*((drdp!D33+drdp!M33)*'DEC-OI'!$B33+(drdp!G33+drdp!P33)*'DEC-OI'!$C33+(drdp!J33+drdp!S33)*'DEC-OI'!$D33)</f>
        <v>0</v>
      </c>
      <c r="H33" s="18">
        <f>Model!$W$24*((drdp!B33)*'DEC-OI'!$B33+(drdp!E33)*'DEC-OI'!$C33+(drdp!H33)*'DEC-OI'!$D33)</f>
        <v>0</v>
      </c>
      <c r="I33" s="18">
        <f>Model!$W$24*((drdp!C33)*'DEC-OI'!$B33+(drdp!F33)*'DEC-OI'!$C33+(drdp!I33)*'DEC-OI'!$D33)</f>
        <v>6.7085117267703439E-3</v>
      </c>
      <c r="J33" s="18">
        <f>Model!$W$24*((drdp!D33)*'DEC-OI'!$B33+(drdp!G33)*'DEC-OI'!$C33+(drdp!J33)*'DEC-OI'!$D33)</f>
        <v>0</v>
      </c>
      <c r="K33" s="21">
        <f>SUM(E$3:E32)+H33</f>
        <v>0</v>
      </c>
      <c r="L33" s="21">
        <f>SUM(F$3:F32)+I33</f>
        <v>8.4771805219779603E-2</v>
      </c>
      <c r="M33" s="21">
        <f>SUM(G$3:G32)+J33</f>
        <v>0</v>
      </c>
      <c r="N33" s="21"/>
      <c r="O33" s="21"/>
      <c r="P33" s="21"/>
      <c r="Q33" s="19">
        <f t="shared" si="1"/>
        <v>0</v>
      </c>
      <c r="R33" s="19">
        <f t="shared" si="1"/>
        <v>7.1862589602202523E-3</v>
      </c>
      <c r="S33" s="19">
        <f t="shared" si="1"/>
        <v>0</v>
      </c>
      <c r="T33" s="19">
        <f t="shared" si="2"/>
        <v>0</v>
      </c>
      <c r="U33" s="19">
        <f t="shared" si="3"/>
        <v>0</v>
      </c>
      <c r="V33" s="19">
        <f t="shared" si="4"/>
        <v>0</v>
      </c>
    </row>
    <row r="34" spans="1:23" x14ac:dyDescent="0.25">
      <c r="A34" s="26">
        <f>Wellpath!E34</f>
        <v>900</v>
      </c>
      <c r="B34" s="22">
        <v>0</v>
      </c>
      <c r="C34" s="22">
        <v>0</v>
      </c>
      <c r="D34" s="22">
        <v>1</v>
      </c>
      <c r="E34" s="20">
        <f>Model!$W$24*((drdp!B34+drdp!K34)*'DEC-OI'!$B34+(drdp!E34+drdp!N34)*'DEC-OI'!$C34+(drdp!H34+drdp!Q34)*'DEC-OI'!$D34)</f>
        <v>0</v>
      </c>
      <c r="F34" s="20">
        <f>Model!$W$24*((drdp!C34+drdp!L34)*'DEC-OI'!$B34+(drdp!F34+drdp!O34)*'DEC-OI'!$C34+(drdp!I34+drdp!R34)*'DEC-OI'!$D34)</f>
        <v>1.4384838859855273E-2</v>
      </c>
      <c r="G34" s="20">
        <f>Model!$W$24*((drdp!D34+drdp!M34)*'DEC-OI'!$B34+(drdp!G34+drdp!P34)*'DEC-OI'!$C34+(drdp!J34+drdp!S34)*'DEC-OI'!$D34)</f>
        <v>0</v>
      </c>
      <c r="H34" s="18">
        <f>Model!$W$24*((drdp!B34)*'DEC-OI'!$B34+(drdp!E34)*'DEC-OI'!$C34+(drdp!H34)*'DEC-OI'!$D34)</f>
        <v>0</v>
      </c>
      <c r="I34" s="18">
        <f>Model!$W$24*((drdp!C34)*'DEC-OI'!$B34+(drdp!F34)*'DEC-OI'!$C34+(drdp!I34)*'DEC-OI'!$D34)</f>
        <v>7.1924194299276363E-3</v>
      </c>
      <c r="J34" s="18">
        <f>Model!$W$24*((drdp!D34)*'DEC-OI'!$B34+(drdp!G34)*'DEC-OI'!$C34+(drdp!J34)*'DEC-OI'!$D34)</f>
        <v>0</v>
      </c>
      <c r="K34" s="21">
        <f>SUM(E$3:E33)+H34</f>
        <v>0</v>
      </c>
      <c r="L34" s="21">
        <f>SUM(F$3:F33)+I34</f>
        <v>9.8672736376477596E-2</v>
      </c>
      <c r="M34" s="21">
        <f>SUM(G$3:G33)+J34</f>
        <v>0</v>
      </c>
      <c r="N34" s="21"/>
      <c r="O34" s="21"/>
      <c r="P34" s="21"/>
      <c r="Q34" s="19">
        <f t="shared" si="1"/>
        <v>0</v>
      </c>
      <c r="R34" s="19">
        <f t="shared" si="1"/>
        <v>9.7363089040218443E-3</v>
      </c>
      <c r="S34" s="19">
        <f t="shared" si="1"/>
        <v>0</v>
      </c>
      <c r="T34" s="19">
        <f t="shared" si="2"/>
        <v>0</v>
      </c>
      <c r="U34" s="19">
        <f t="shared" si="3"/>
        <v>0</v>
      </c>
      <c r="V34" s="19">
        <f t="shared" si="4"/>
        <v>0</v>
      </c>
    </row>
    <row r="35" spans="1:23" x14ac:dyDescent="0.25">
      <c r="A35" s="26">
        <f>Wellpath!E35</f>
        <v>930</v>
      </c>
      <c r="B35" s="22">
        <v>0</v>
      </c>
      <c r="C35" s="22">
        <v>0</v>
      </c>
      <c r="D35" s="22">
        <v>1</v>
      </c>
      <c r="E35" s="20">
        <f>Model!$W$24*((drdp!B35+drdp!K35)*'DEC-OI'!$B35+(drdp!E35+drdp!N35)*'DEC-OI'!$C35+(drdp!H35+drdp!Q35)*'DEC-OI'!$D35)</f>
        <v>0</v>
      </c>
      <c r="F35" s="20">
        <f>Model!$W$24*((drdp!C35+drdp!L35)*'DEC-OI'!$B35+(drdp!F35+drdp!O35)*'DEC-OI'!$C35+(drdp!I35+drdp!R35)*'DEC-OI'!$D35)</f>
        <v>1.5325271907819326E-2</v>
      </c>
      <c r="G35" s="20">
        <f>Model!$W$24*((drdp!D35+drdp!M35)*'DEC-OI'!$B35+(drdp!G35+drdp!P35)*'DEC-OI'!$C35+(drdp!J35+drdp!S35)*'DEC-OI'!$D35)</f>
        <v>0</v>
      </c>
      <c r="H35" s="18">
        <f>Model!$W$24*((drdp!B35)*'DEC-OI'!$B35+(drdp!E35)*'DEC-OI'!$C35+(drdp!H35)*'DEC-OI'!$D35)</f>
        <v>0</v>
      </c>
      <c r="I35" s="18">
        <f>Model!$W$24*((drdp!C35)*'DEC-OI'!$B35+(drdp!F35)*'DEC-OI'!$C35+(drdp!I35)*'DEC-OI'!$D35)</f>
        <v>7.6626359539096632E-3</v>
      </c>
      <c r="J35" s="18">
        <f>Model!$W$24*((drdp!D35)*'DEC-OI'!$B35+(drdp!G35)*'DEC-OI'!$C35+(drdp!J35)*'DEC-OI'!$D35)</f>
        <v>0</v>
      </c>
      <c r="K35" s="21">
        <f>SUM(E$3:E34)+H35</f>
        <v>0</v>
      </c>
      <c r="L35" s="21">
        <f>SUM(F$3:F34)+I35</f>
        <v>0.11352779176031488</v>
      </c>
      <c r="M35" s="21">
        <f>SUM(G$3:G34)+J35</f>
        <v>0</v>
      </c>
      <c r="N35" s="21"/>
      <c r="O35" s="21"/>
      <c r="P35" s="21"/>
      <c r="Q35" s="19">
        <f t="shared" si="1"/>
        <v>0</v>
      </c>
      <c r="R35" s="19">
        <f t="shared" si="1"/>
        <v>1.288855950197342E-2</v>
      </c>
      <c r="S35" s="19">
        <f t="shared" si="1"/>
        <v>0</v>
      </c>
      <c r="T35" s="19">
        <f t="shared" si="2"/>
        <v>0</v>
      </c>
      <c r="U35" s="19">
        <f t="shared" si="3"/>
        <v>0</v>
      </c>
      <c r="V35" s="19">
        <f t="shared" si="4"/>
        <v>0</v>
      </c>
    </row>
    <row r="36" spans="1:23" x14ac:dyDescent="0.25">
      <c r="A36" s="26">
        <f>Wellpath!E36</f>
        <v>960</v>
      </c>
      <c r="B36" s="22">
        <v>0</v>
      </c>
      <c r="C36" s="22">
        <v>0</v>
      </c>
      <c r="D36" s="22">
        <v>1</v>
      </c>
      <c r="E36" s="20">
        <f>Model!$W$24*((drdp!B36+drdp!K36)*'DEC-OI'!$B36+(drdp!E36+drdp!N36)*'DEC-OI'!$C36+(drdp!H36+drdp!Q36)*'DEC-OI'!$D36)</f>
        <v>0</v>
      </c>
      <c r="F36" s="20">
        <f>Model!$W$24*((drdp!C36+drdp!L36)*'DEC-OI'!$B36+(drdp!F36+drdp!O36)*'DEC-OI'!$C36+(drdp!I36+drdp!R36)*'DEC-OI'!$D36)</f>
        <v>1.6236532429675335E-2</v>
      </c>
      <c r="G36" s="20">
        <f>Model!$W$24*((drdp!D36+drdp!M36)*'DEC-OI'!$B36+(drdp!G36+drdp!P36)*'DEC-OI'!$C36+(drdp!J36+drdp!S36)*'DEC-OI'!$D36)</f>
        <v>0</v>
      </c>
      <c r="H36" s="18">
        <f>Model!$W$24*((drdp!B36)*'DEC-OI'!$B36+(drdp!E36)*'DEC-OI'!$C36+(drdp!H36)*'DEC-OI'!$D36)</f>
        <v>0</v>
      </c>
      <c r="I36" s="18">
        <f>Model!$W$24*((drdp!C36)*'DEC-OI'!$B36+(drdp!F36)*'DEC-OI'!$C36+(drdp!I36)*'DEC-OI'!$D36)</f>
        <v>8.1182662148376675E-3</v>
      </c>
      <c r="J36" s="18">
        <f>Model!$W$24*((drdp!D36)*'DEC-OI'!$B36+(drdp!G36)*'DEC-OI'!$C36+(drdp!J36)*'DEC-OI'!$D36)</f>
        <v>0</v>
      </c>
      <c r="K36" s="21">
        <f>SUM(E$3:E35)+H36</f>
        <v>0</v>
      </c>
      <c r="L36" s="21">
        <f>SUM(F$3:F35)+I36</f>
        <v>0.12930869392906222</v>
      </c>
      <c r="M36" s="21">
        <f>SUM(G$3:G35)+J36</f>
        <v>0</v>
      </c>
      <c r="N36" s="21"/>
      <c r="O36" s="21"/>
      <c r="P36" s="21"/>
      <c r="Q36" s="19">
        <f t="shared" si="1"/>
        <v>0</v>
      </c>
      <c r="R36" s="19">
        <f t="shared" si="1"/>
        <v>1.6720738325639892E-2</v>
      </c>
      <c r="S36" s="19">
        <f t="shared" si="1"/>
        <v>0</v>
      </c>
      <c r="T36" s="19">
        <f t="shared" si="2"/>
        <v>0</v>
      </c>
      <c r="U36" s="19">
        <f t="shared" si="3"/>
        <v>0</v>
      </c>
      <c r="V36" s="19">
        <f t="shared" si="4"/>
        <v>0</v>
      </c>
    </row>
    <row r="37" spans="1:23" x14ac:dyDescent="0.25">
      <c r="A37" s="26">
        <f>Wellpath!E37</f>
        <v>990</v>
      </c>
      <c r="B37" s="22">
        <v>0</v>
      </c>
      <c r="C37" s="22">
        <v>0</v>
      </c>
      <c r="D37" s="22">
        <v>1</v>
      </c>
      <c r="E37" s="20">
        <f>Model!$W$24*((drdp!B37+drdp!K37)*'DEC-OI'!$B37+(drdp!E37+drdp!N37)*'DEC-OI'!$C37+(drdp!H37+drdp!Q37)*'DEC-OI'!$D37)</f>
        <v>0</v>
      </c>
      <c r="F37" s="20">
        <f>Model!$W$24*((drdp!C37+drdp!L37)*'DEC-OI'!$B37+(drdp!F37+drdp!O37)*'DEC-OI'!$C37+(drdp!I37+drdp!R37)*'DEC-OI'!$D37)</f>
        <v>1.7116885789227283E-2</v>
      </c>
      <c r="G37" s="20">
        <f>Model!$W$24*((drdp!D37+drdp!M37)*'DEC-OI'!$B37+(drdp!G37+drdp!P37)*'DEC-OI'!$C37+(drdp!J37+drdp!S37)*'DEC-OI'!$D37)</f>
        <v>0</v>
      </c>
      <c r="H37" s="18">
        <f>Model!$W$24*((drdp!B37)*'DEC-OI'!$B37+(drdp!E37)*'DEC-OI'!$C37+(drdp!H37)*'DEC-OI'!$D37)</f>
        <v>0</v>
      </c>
      <c r="I37" s="18">
        <f>Model!$W$24*((drdp!C37)*'DEC-OI'!$B37+(drdp!F37)*'DEC-OI'!$C37+(drdp!I37)*'DEC-OI'!$D37)</f>
        <v>8.5584428946136413E-3</v>
      </c>
      <c r="J37" s="18">
        <f>Model!$W$24*((drdp!D37)*'DEC-OI'!$B37+(drdp!G37)*'DEC-OI'!$C37+(drdp!J37)*'DEC-OI'!$D37)</f>
        <v>0</v>
      </c>
      <c r="K37" s="21">
        <f>SUM(E$3:E36)+H37</f>
        <v>0</v>
      </c>
      <c r="L37" s="21">
        <f>SUM(F$3:F36)+I37</f>
        <v>0.14598540303851351</v>
      </c>
      <c r="M37" s="21">
        <f>SUM(G$3:G36)+J37</f>
        <v>0</v>
      </c>
      <c r="N37" s="21"/>
      <c r="O37" s="21"/>
      <c r="P37" s="21"/>
      <c r="Q37" s="19">
        <f t="shared" si="1"/>
        <v>0</v>
      </c>
      <c r="R37" s="19">
        <f t="shared" si="1"/>
        <v>2.1311737900317231E-2</v>
      </c>
      <c r="S37" s="19">
        <f t="shared" si="1"/>
        <v>0</v>
      </c>
      <c r="T37" s="19">
        <f t="shared" si="2"/>
        <v>0</v>
      </c>
      <c r="U37" s="19">
        <f t="shared" si="3"/>
        <v>0</v>
      </c>
      <c r="V37" s="19">
        <f t="shared" si="4"/>
        <v>0</v>
      </c>
    </row>
    <row r="38" spans="1:23" x14ac:dyDescent="0.25">
      <c r="A38" s="26">
        <f>Wellpath!E38</f>
        <v>1020</v>
      </c>
      <c r="B38" s="22">
        <v>0</v>
      </c>
      <c r="C38" s="22">
        <v>0</v>
      </c>
      <c r="D38" s="22">
        <v>1</v>
      </c>
      <c r="E38" s="20">
        <f>Model!$W$24*((drdp!B38+drdp!K38)*'DEC-OI'!$B38+(drdp!E38+drdp!N38)*'DEC-OI'!$C38+(drdp!H38+drdp!Q38)*'DEC-OI'!$D38)</f>
        <v>0</v>
      </c>
      <c r="F38" s="20">
        <f>Model!$W$24*((drdp!C38+drdp!L38)*'DEC-OI'!$B38+(drdp!F38+drdp!O38)*'DEC-OI'!$C38+(drdp!I38+drdp!R38)*'DEC-OI'!$D38)</f>
        <v>1.7964656183819244E-2</v>
      </c>
      <c r="G38" s="20">
        <f>Model!$W$24*((drdp!D38+drdp!M38)*'DEC-OI'!$B38+(drdp!G38+drdp!P38)*'DEC-OI'!$C38+(drdp!J38+drdp!S38)*'DEC-OI'!$D38)</f>
        <v>0</v>
      </c>
      <c r="H38" s="18">
        <f>Model!$W$24*((drdp!B38)*'DEC-OI'!$B38+(drdp!E38)*'DEC-OI'!$C38+(drdp!H38)*'DEC-OI'!$D38)</f>
        <v>0</v>
      </c>
      <c r="I38" s="18">
        <f>Model!$W$24*((drdp!C38)*'DEC-OI'!$B38+(drdp!F38)*'DEC-OI'!$C38+(drdp!I38)*'DEC-OI'!$D38)</f>
        <v>8.9823280919096218E-3</v>
      </c>
      <c r="J38" s="18">
        <f>Model!$W$24*((drdp!D38)*'DEC-OI'!$B38+(drdp!G38)*'DEC-OI'!$C38+(drdp!J38)*'DEC-OI'!$D38)</f>
        <v>0</v>
      </c>
      <c r="K38" s="21">
        <f>SUM(E$3:E37)+H38</f>
        <v>0</v>
      </c>
      <c r="L38" s="21">
        <f>SUM(F$3:F37)+I38</f>
        <v>0.1635261740250368</v>
      </c>
      <c r="M38" s="21">
        <f>SUM(G$3:G37)+J38</f>
        <v>0</v>
      </c>
      <c r="N38" s="21"/>
      <c r="O38" s="21"/>
      <c r="P38" s="21"/>
      <c r="Q38" s="19">
        <f t="shared" si="1"/>
        <v>0</v>
      </c>
      <c r="R38" s="19">
        <f t="shared" si="1"/>
        <v>2.674080959126662E-2</v>
      </c>
      <c r="S38" s="19">
        <f t="shared" si="1"/>
        <v>0</v>
      </c>
      <c r="T38" s="19">
        <f t="shared" si="2"/>
        <v>0</v>
      </c>
      <c r="U38" s="19">
        <f t="shared" si="3"/>
        <v>0</v>
      </c>
      <c r="V38" s="19">
        <f t="shared" si="4"/>
        <v>0</v>
      </c>
    </row>
    <row r="39" spans="1:23" x14ac:dyDescent="0.25">
      <c r="A39" s="26">
        <f>Wellpath!E39</f>
        <v>1050</v>
      </c>
      <c r="B39" s="22">
        <v>0</v>
      </c>
      <c r="C39" s="22">
        <v>0</v>
      </c>
      <c r="D39" s="22">
        <v>1</v>
      </c>
      <c r="E39" s="20">
        <f>Model!$W$24*((drdp!B39+drdp!K39)*'DEC-OI'!$B39+(drdp!E39+drdp!N39)*'DEC-OI'!$C39+(drdp!H39+drdp!Q39)*'DEC-OI'!$D39)</f>
        <v>0</v>
      </c>
      <c r="F39" s="20">
        <f>Model!$W$24*((drdp!C39+drdp!L39)*'DEC-OI'!$B39+(drdp!F39+drdp!O39)*'DEC-OI'!$C39+(drdp!I39+drdp!R39)*'DEC-OI'!$D39)</f>
        <v>1.8778229834320995E-2</v>
      </c>
      <c r="G39" s="20">
        <f>Model!$W$24*((drdp!D39+drdp!M39)*'DEC-OI'!$B39+(drdp!G39+drdp!P39)*'DEC-OI'!$C39+(drdp!J39+drdp!S39)*'DEC-OI'!$D39)</f>
        <v>0</v>
      </c>
      <c r="H39" s="18">
        <f>Model!$W$24*((drdp!B39)*'DEC-OI'!$B39+(drdp!E39)*'DEC-OI'!$C39+(drdp!H39)*'DEC-OI'!$D39)</f>
        <v>0</v>
      </c>
      <c r="I39" s="18">
        <f>Model!$W$24*((drdp!C39)*'DEC-OI'!$B39+(drdp!F39)*'DEC-OI'!$C39+(drdp!I39)*'DEC-OI'!$D39)</f>
        <v>9.3891149171604973E-3</v>
      </c>
      <c r="J39" s="18">
        <f>Model!$W$24*((drdp!D39)*'DEC-OI'!$B39+(drdp!G39)*'DEC-OI'!$C39+(drdp!J39)*'DEC-OI'!$D39)</f>
        <v>0</v>
      </c>
      <c r="K39" s="21">
        <f>SUM(E$3:E38)+H39</f>
        <v>0</v>
      </c>
      <c r="L39" s="21">
        <f>SUM(F$3:F38)+I39</f>
        <v>0.1818976170341069</v>
      </c>
      <c r="M39" s="21">
        <f>SUM(G$3:G38)+J39</f>
        <v>0</v>
      </c>
      <c r="N39" s="21"/>
      <c r="O39" s="21"/>
      <c r="P39" s="21"/>
      <c r="Q39" s="19">
        <f t="shared" si="1"/>
        <v>0</v>
      </c>
      <c r="R39" s="19">
        <f t="shared" si="1"/>
        <v>3.3086743082686616E-2</v>
      </c>
      <c r="S39" s="19">
        <f t="shared" si="1"/>
        <v>0</v>
      </c>
      <c r="T39" s="19">
        <f t="shared" si="2"/>
        <v>0</v>
      </c>
      <c r="U39" s="19">
        <f t="shared" si="3"/>
        <v>0</v>
      </c>
      <c r="V39" s="19">
        <f t="shared" si="4"/>
        <v>0</v>
      </c>
    </row>
    <row r="40" spans="1:23" x14ac:dyDescent="0.25">
      <c r="A40" s="26">
        <f>Wellpath!E40</f>
        <v>1080</v>
      </c>
      <c r="B40" s="22">
        <v>0</v>
      </c>
      <c r="C40" s="22">
        <v>0</v>
      </c>
      <c r="D40" s="22">
        <v>1</v>
      </c>
      <c r="E40" s="20">
        <f>Model!$W$24*((drdp!B40+drdp!K40)*'DEC-OI'!$B40+(drdp!E40+drdp!N40)*'DEC-OI'!$C40+(drdp!H40+drdp!Q40)*'DEC-OI'!$D40)</f>
        <v>0</v>
      </c>
      <c r="F40" s="20">
        <f>Model!$W$24*((drdp!C40+drdp!L40)*'DEC-OI'!$B40+(drdp!F40+drdp!O40)*'DEC-OI'!$C40+(drdp!I40+drdp!R40)*'DEC-OI'!$D40)</f>
        <v>1.6296715047540249E-2</v>
      </c>
      <c r="G40" s="20">
        <f>Model!$W$24*((drdp!D40+drdp!M40)*'DEC-OI'!$B40+(drdp!G40+drdp!P40)*'DEC-OI'!$C40+(drdp!J40+drdp!S40)*'DEC-OI'!$D40)</f>
        <v>0</v>
      </c>
      <c r="H40" s="18">
        <f>Model!$W$24*((drdp!B40)*'DEC-OI'!$B40+(drdp!E40)*'DEC-OI'!$C40+(drdp!H40)*'DEC-OI'!$D40)</f>
        <v>0</v>
      </c>
      <c r="I40" s="18">
        <f>Model!$W$24*((drdp!C40)*'DEC-OI'!$B40+(drdp!F40)*'DEC-OI'!$C40+(drdp!I40)*'DEC-OI'!$D40)</f>
        <v>9.7780290285241506E-3</v>
      </c>
      <c r="J40" s="18">
        <f>Model!$W$24*((drdp!D40)*'DEC-OI'!$B40+(drdp!G40)*'DEC-OI'!$C40+(drdp!J40)*'DEC-OI'!$D40)</f>
        <v>0</v>
      </c>
      <c r="K40" s="21">
        <f>SUM(E$3:E39)+H40</f>
        <v>0</v>
      </c>
      <c r="L40" s="21">
        <f>SUM(F$3:F39)+I40</f>
        <v>0.20106476097979153</v>
      </c>
      <c r="M40" s="21">
        <f>SUM(G$3:G39)+J40</f>
        <v>0</v>
      </c>
      <c r="N40" s="21"/>
      <c r="O40" s="21"/>
      <c r="P40" s="21"/>
      <c r="Q40" s="19">
        <f t="shared" si="1"/>
        <v>0</v>
      </c>
      <c r="R40" s="19">
        <f t="shared" si="1"/>
        <v>4.0427038107860698E-2</v>
      </c>
      <c r="S40" s="19">
        <f t="shared" si="1"/>
        <v>0</v>
      </c>
      <c r="T40" s="19">
        <f t="shared" si="2"/>
        <v>0</v>
      </c>
      <c r="U40" s="19">
        <f t="shared" si="3"/>
        <v>0</v>
      </c>
      <c r="V40" s="19">
        <f t="shared" si="4"/>
        <v>0</v>
      </c>
    </row>
    <row r="41" spans="1:23" x14ac:dyDescent="0.25">
      <c r="A41" s="26">
        <f>Wellpath!E41</f>
        <v>1100</v>
      </c>
      <c r="B41" s="22">
        <v>0</v>
      </c>
      <c r="C41" s="22">
        <v>0</v>
      </c>
      <c r="D41" s="22">
        <v>1</v>
      </c>
      <c r="E41" s="20">
        <f>Model!$W$24*((drdp!B41+drdp!K41)*'DEC-OI'!$B41+(drdp!E41+drdp!N41)*'DEC-OI'!$C41+(drdp!H41+drdp!Q41)*'DEC-OI'!$D41)</f>
        <v>0</v>
      </c>
      <c r="F41" s="20">
        <f>Model!$W$24*((drdp!C41+drdp!L41)*'DEC-OI'!$B41+(drdp!F41+drdp!O41)*'DEC-OI'!$C41+(drdp!I41+drdp!R41)*'DEC-OI'!$D41)</f>
        <v>1.0027498311774439E-2</v>
      </c>
      <c r="G41" s="20">
        <f>Model!$W$24*((drdp!D41+drdp!M41)*'DEC-OI'!$B41+(drdp!G41+drdp!P41)*'DEC-OI'!$C41+(drdp!J41+drdp!S41)*'DEC-OI'!$D41)</f>
        <v>0</v>
      </c>
      <c r="H41" s="18">
        <f>Model!$W$24*((drdp!B41)*'DEC-OI'!$B41+(drdp!E41)*'DEC-OI'!$C41+(drdp!H41)*'DEC-OI'!$D41)</f>
        <v>0</v>
      </c>
      <c r="I41" s="18">
        <f>Model!$W$24*((drdp!C41)*'DEC-OI'!$B41+(drdp!F41)*'DEC-OI'!$C41+(drdp!I41)*'DEC-OI'!$D41)</f>
        <v>6.6849988745162929E-3</v>
      </c>
      <c r="J41" s="18">
        <f>Model!$W$24*((drdp!D41)*'DEC-OI'!$B41+(drdp!G41)*'DEC-OI'!$C41+(drdp!J41)*'DEC-OI'!$D41)</f>
        <v>0</v>
      </c>
      <c r="K41" s="21">
        <f>SUM(E$3:E40)+H41</f>
        <v>0</v>
      </c>
      <c r="L41" s="21">
        <f>SUM(F$3:F40)+I41</f>
        <v>0.21426844587332392</v>
      </c>
      <c r="M41" s="21">
        <f>SUM(G$3:G40)+J41</f>
        <v>0</v>
      </c>
      <c r="N41" s="21"/>
      <c r="O41" s="21"/>
      <c r="P41" s="21"/>
      <c r="Q41" s="19">
        <f t="shared" si="1"/>
        <v>0</v>
      </c>
      <c r="R41" s="19">
        <f t="shared" si="1"/>
        <v>4.5910966896969538E-2</v>
      </c>
      <c r="S41" s="19">
        <f t="shared" si="1"/>
        <v>0</v>
      </c>
      <c r="T41" s="19">
        <f t="shared" si="2"/>
        <v>0</v>
      </c>
      <c r="U41" s="19">
        <f t="shared" si="3"/>
        <v>0</v>
      </c>
      <c r="V41" s="19">
        <f t="shared" si="4"/>
        <v>0</v>
      </c>
    </row>
    <row r="42" spans="1:23" x14ac:dyDescent="0.25">
      <c r="A42" s="26">
        <f>Wellpath!E42</f>
        <v>1110</v>
      </c>
      <c r="B42" s="22">
        <v>0</v>
      </c>
      <c r="C42" s="22">
        <v>0</v>
      </c>
      <c r="D42" s="22">
        <v>1</v>
      </c>
      <c r="E42" s="20">
        <f>Model!$W$24*((drdp!B42+drdp!K42)*'DEC-OI'!$B42+(drdp!E42+drdp!N42)*'DEC-OI'!$C42+(drdp!H42+drdp!Q42)*'DEC-OI'!$D42)</f>
        <v>0</v>
      </c>
      <c r="F42" s="20">
        <f>Model!$W$24*((drdp!C42+drdp!L42)*'DEC-OI'!$B42+(drdp!F42+drdp!O42)*'DEC-OI'!$C42+(drdp!I42+drdp!R42)*'DEC-OI'!$D42)</f>
        <v>1.3369997749032586E-2</v>
      </c>
      <c r="G42" s="20">
        <f>Model!$W$24*((drdp!D42+drdp!M42)*'DEC-OI'!$B42+(drdp!G42+drdp!P42)*'DEC-OI'!$C42+(drdp!J42+drdp!S42)*'DEC-OI'!$D42)</f>
        <v>0</v>
      </c>
      <c r="H42" s="18">
        <f>Model!$W$24*((drdp!B42)*'DEC-OI'!$B42+(drdp!E42)*'DEC-OI'!$C42+(drdp!H42)*'DEC-OI'!$D42)</f>
        <v>0</v>
      </c>
      <c r="I42" s="18">
        <f>Model!$W$24*((drdp!C42)*'DEC-OI'!$B42+(drdp!F42)*'DEC-OI'!$C42+(drdp!I42)*'DEC-OI'!$D42)</f>
        <v>3.3424994372581464E-3</v>
      </c>
      <c r="J42" s="18">
        <f>Model!$W$24*((drdp!D42)*'DEC-OI'!$B42+(drdp!G42)*'DEC-OI'!$C42+(drdp!J42)*'DEC-OI'!$D42)</f>
        <v>0</v>
      </c>
      <c r="K42" s="21">
        <f>SUM(E$3:E41)+H42</f>
        <v>0</v>
      </c>
      <c r="L42" s="21">
        <f>SUM(F$3:F41)+I42</f>
        <v>0.22095344474784021</v>
      </c>
      <c r="M42" s="21">
        <f>SUM(G$3:G41)+J42</f>
        <v>0</v>
      </c>
      <c r="N42" s="21"/>
      <c r="O42" s="21"/>
      <c r="P42" s="21"/>
      <c r="Q42" s="19">
        <f t="shared" si="1"/>
        <v>0</v>
      </c>
      <c r="R42" s="19">
        <f t="shared" si="1"/>
        <v>4.8820424745936876E-2</v>
      </c>
      <c r="S42" s="19">
        <f t="shared" si="1"/>
        <v>0</v>
      </c>
      <c r="T42" s="19">
        <f t="shared" si="2"/>
        <v>0</v>
      </c>
      <c r="U42" s="19">
        <f t="shared" si="3"/>
        <v>0</v>
      </c>
      <c r="V42" s="19">
        <f t="shared" si="4"/>
        <v>0</v>
      </c>
    </row>
    <row r="43" spans="1:23" x14ac:dyDescent="0.25">
      <c r="A43" s="26">
        <f>Wellpath!E43</f>
        <v>1140</v>
      </c>
      <c r="B43" s="22">
        <v>0</v>
      </c>
      <c r="C43" s="22">
        <v>0</v>
      </c>
      <c r="D43" s="22">
        <v>1</v>
      </c>
      <c r="E43" s="20">
        <f>Model!$W$24*((drdp!B43+drdp!K43)*'DEC-OI'!$B43+(drdp!E43+drdp!N43)*'DEC-OI'!$C43+(drdp!H43+drdp!Q43)*'DEC-OI'!$D43)</f>
        <v>0</v>
      </c>
      <c r="F43" s="20">
        <f>Model!$W$24*((drdp!C43+drdp!L43)*'DEC-OI'!$B43+(drdp!F43+drdp!O43)*'DEC-OI'!$C43+(drdp!I43+drdp!R43)*'DEC-OI'!$D43)</f>
        <v>2.0054996623548878E-2</v>
      </c>
      <c r="G43" s="20">
        <f>Model!$W$24*((drdp!D43+drdp!M43)*'DEC-OI'!$B43+(drdp!G43+drdp!P43)*'DEC-OI'!$C43+(drdp!J43+drdp!S43)*'DEC-OI'!$D43)</f>
        <v>0</v>
      </c>
      <c r="H43" s="18">
        <f>Model!$W$24*((drdp!B43)*'DEC-OI'!$B43+(drdp!E43)*'DEC-OI'!$C43+(drdp!H43)*'DEC-OI'!$D43)</f>
        <v>0</v>
      </c>
      <c r="I43" s="18">
        <f>Model!$W$24*((drdp!C43)*'DEC-OI'!$B43+(drdp!F43)*'DEC-OI'!$C43+(drdp!I43)*'DEC-OI'!$D43)</f>
        <v>1.0027498311774439E-2</v>
      </c>
      <c r="J43" s="18">
        <f>Model!$W$24*((drdp!D43)*'DEC-OI'!$B43+(drdp!G43)*'DEC-OI'!$C43+(drdp!J43)*'DEC-OI'!$D43)</f>
        <v>0</v>
      </c>
      <c r="K43" s="21">
        <f>SUM(E$3:E42)+H43</f>
        <v>0</v>
      </c>
      <c r="L43" s="21">
        <f>SUM(F$3:F42)+I43</f>
        <v>0.24100844137138908</v>
      </c>
      <c r="M43" s="21">
        <f>SUM(G$3:G42)+J43</f>
        <v>0</v>
      </c>
      <c r="N43" s="21"/>
      <c r="O43" s="21"/>
      <c r="P43" s="21"/>
      <c r="Q43" s="19">
        <f t="shared" si="1"/>
        <v>0</v>
      </c>
      <c r="R43" s="19">
        <f t="shared" si="1"/>
        <v>5.8085068812266286E-2</v>
      </c>
      <c r="S43" s="19">
        <f t="shared" si="1"/>
        <v>0</v>
      </c>
      <c r="T43" s="19">
        <f t="shared" si="2"/>
        <v>0</v>
      </c>
      <c r="U43" s="19">
        <f t="shared" si="3"/>
        <v>0</v>
      </c>
      <c r="V43" s="19">
        <f t="shared" si="4"/>
        <v>0</v>
      </c>
      <c r="W43" s="10" t="s">
        <v>62</v>
      </c>
    </row>
    <row r="44" spans="1:23" s="36" customFormat="1" x14ac:dyDescent="0.25">
      <c r="A44" s="26">
        <f>Wellpath!E44</f>
        <v>1170</v>
      </c>
      <c r="B44" s="22">
        <v>0</v>
      </c>
      <c r="C44" s="22">
        <v>0</v>
      </c>
      <c r="D44" s="22">
        <v>1</v>
      </c>
      <c r="E44" s="20">
        <f>Model!$W$24*((drdp!B44+drdp!K44)*'DEC-OI'!$B44+(drdp!E44+drdp!N44)*'DEC-OI'!$C44+(drdp!H44+drdp!Q44)*'DEC-OI'!$D44)</f>
        <v>0</v>
      </c>
      <c r="F44" s="20">
        <f>Model!$W$24*((drdp!C44+drdp!L44)*'DEC-OI'!$B44+(drdp!F44+drdp!O44)*'DEC-OI'!$C44+(drdp!I44+drdp!R44)*'DEC-OI'!$D44)</f>
        <v>2.0054996623548878E-2</v>
      </c>
      <c r="G44" s="20">
        <f>Model!$W$24*((drdp!D44+drdp!M44)*'DEC-OI'!$B44+(drdp!G44+drdp!P44)*'DEC-OI'!$C44+(drdp!J44+drdp!S44)*'DEC-OI'!$D44)</f>
        <v>0</v>
      </c>
      <c r="H44" s="32">
        <f>Model!$W$24*((drdp!B44)*'DEC-OI'!$B44+(drdp!E44)*'DEC-OI'!$C44+(drdp!H44)*'DEC-OI'!$D44)</f>
        <v>0</v>
      </c>
      <c r="I44" s="32">
        <f>Model!$W$24*((drdp!C44)*'DEC-OI'!$B44+(drdp!F44)*'DEC-OI'!$C44+(drdp!I44)*'DEC-OI'!$D44)</f>
        <v>1.0027498311774439E-2</v>
      </c>
      <c r="J44" s="32">
        <f>Model!$W$24*((drdp!D44)*'DEC-OI'!$B44+(drdp!G44)*'DEC-OI'!$C44+(drdp!J44)*'DEC-OI'!$D44)</f>
        <v>0</v>
      </c>
      <c r="K44" s="34">
        <f>SUM(E$3:E43)+H44</f>
        <v>0</v>
      </c>
      <c r="L44" s="34">
        <f>SUM(F$3:F43)+I44</f>
        <v>0.26106343799493797</v>
      </c>
      <c r="M44" s="34">
        <f>SUM(G$3:G43)+J44</f>
        <v>0</v>
      </c>
      <c r="N44" s="34"/>
      <c r="O44" s="34"/>
      <c r="P44" s="34"/>
      <c r="Q44" s="35">
        <f t="shared" si="1"/>
        <v>0</v>
      </c>
      <c r="R44" s="35">
        <f t="shared" si="1"/>
        <v>6.8154118657736823E-2</v>
      </c>
      <c r="S44" s="35">
        <f t="shared" si="1"/>
        <v>0</v>
      </c>
      <c r="T44" s="35">
        <f t="shared" si="2"/>
        <v>0</v>
      </c>
      <c r="U44" s="35">
        <f t="shared" si="3"/>
        <v>0</v>
      </c>
      <c r="V44" s="35">
        <f t="shared" si="4"/>
        <v>0</v>
      </c>
    </row>
    <row r="45" spans="1:23" x14ac:dyDescent="0.25">
      <c r="A45" s="26">
        <f>Wellpath!E45</f>
        <v>1200</v>
      </c>
      <c r="B45" s="22">
        <v>0</v>
      </c>
      <c r="C45" s="22">
        <v>0</v>
      </c>
      <c r="D45" s="22">
        <v>1</v>
      </c>
      <c r="E45" s="20">
        <f>Model!$W$24*((drdp!B45+drdp!K45)*'DEC-OI'!$B45+(drdp!E45+drdp!N45)*'DEC-OI'!$C45+(drdp!H45+drdp!Q45)*'DEC-OI'!$D45)</f>
        <v>0</v>
      </c>
      <c r="F45" s="20">
        <f>Model!$W$24*((drdp!C45+drdp!L45)*'DEC-OI'!$B45+(drdp!F45+drdp!O45)*'DEC-OI'!$C45+(drdp!I45+drdp!R45)*'DEC-OI'!$D45)</f>
        <v>2.0054996623548878E-2</v>
      </c>
      <c r="G45" s="20">
        <f>Model!$W$24*((drdp!D45+drdp!M45)*'DEC-OI'!$B45+(drdp!G45+drdp!P45)*'DEC-OI'!$C45+(drdp!J45+drdp!S45)*'DEC-OI'!$D45)</f>
        <v>0</v>
      </c>
      <c r="H45" s="18">
        <f>Model!$W$24*((drdp!B45)*'DEC-OI'!$B45+(drdp!E45)*'DEC-OI'!$C45+(drdp!H45)*'DEC-OI'!$D45)</f>
        <v>0</v>
      </c>
      <c r="I45" s="18">
        <f>Model!$W$24*((drdp!C45)*'DEC-OI'!$B45+(drdp!F45)*'DEC-OI'!$C45+(drdp!I45)*'DEC-OI'!$D45)</f>
        <v>1.0027498311774439E-2</v>
      </c>
      <c r="J45" s="18">
        <f>Model!$W$24*((drdp!D45)*'DEC-OI'!$B45+(drdp!G45)*'DEC-OI'!$C45+(drdp!J45)*'DEC-OI'!$D45)</f>
        <v>0</v>
      </c>
      <c r="K45" s="21">
        <f>SUM(E$3:E44)+H45</f>
        <v>0</v>
      </c>
      <c r="L45" s="21">
        <f>SUM(F$3:F44)+I45</f>
        <v>0.28111843461848685</v>
      </c>
      <c r="M45" s="21">
        <f>SUM(G$3:G44)+J45</f>
        <v>0</v>
      </c>
      <c r="N45" s="21"/>
      <c r="O45" s="21"/>
      <c r="P45" s="21"/>
      <c r="Q45" s="19">
        <f t="shared" si="1"/>
        <v>0</v>
      </c>
      <c r="R45" s="19">
        <f t="shared" si="1"/>
        <v>7.9027574282348467E-2</v>
      </c>
      <c r="S45" s="19">
        <f t="shared" si="1"/>
        <v>0</v>
      </c>
      <c r="T45" s="19">
        <f t="shared" si="2"/>
        <v>0</v>
      </c>
      <c r="U45" s="19">
        <f t="shared" si="3"/>
        <v>0</v>
      </c>
      <c r="V45" s="19">
        <f t="shared" si="4"/>
        <v>0</v>
      </c>
    </row>
    <row r="46" spans="1:23" x14ac:dyDescent="0.25">
      <c r="A46" s="26">
        <f>Wellpath!E46</f>
        <v>1230</v>
      </c>
      <c r="B46" s="22">
        <v>0</v>
      </c>
      <c r="C46" s="22">
        <v>0</v>
      </c>
      <c r="D46" s="22">
        <v>1</v>
      </c>
      <c r="E46" s="20">
        <f>Model!$W$24*((drdp!B46+drdp!K46)*'DEC-OI'!$B46+(drdp!E46+drdp!N46)*'DEC-OI'!$C46+(drdp!H46+drdp!Q46)*'DEC-OI'!$D46)</f>
        <v>0</v>
      </c>
      <c r="F46" s="20">
        <f>Model!$W$24*((drdp!C46+drdp!L46)*'DEC-OI'!$B46+(drdp!F46+drdp!O46)*'DEC-OI'!$C46+(drdp!I46+drdp!R46)*'DEC-OI'!$D46)</f>
        <v>2.0054996623548878E-2</v>
      </c>
      <c r="G46" s="20">
        <f>Model!$W$24*((drdp!D46+drdp!M46)*'DEC-OI'!$B46+(drdp!G46+drdp!P46)*'DEC-OI'!$C46+(drdp!J46+drdp!S46)*'DEC-OI'!$D46)</f>
        <v>0</v>
      </c>
      <c r="H46" s="18">
        <f>Model!$W$24*((drdp!B46)*'DEC-OI'!$B46+(drdp!E46)*'DEC-OI'!$C46+(drdp!H46)*'DEC-OI'!$D46)</f>
        <v>0</v>
      </c>
      <c r="I46" s="18">
        <f>Model!$W$24*((drdp!C46)*'DEC-OI'!$B46+(drdp!F46)*'DEC-OI'!$C46+(drdp!I46)*'DEC-OI'!$D46)</f>
        <v>1.0027498311774439E-2</v>
      </c>
      <c r="J46" s="18">
        <f>Model!$W$24*((drdp!D46)*'DEC-OI'!$B46+(drdp!G46)*'DEC-OI'!$C46+(drdp!J46)*'DEC-OI'!$D46)</f>
        <v>0</v>
      </c>
      <c r="K46" s="21">
        <f>SUM(E$3:E45)+H46</f>
        <v>0</v>
      </c>
      <c r="L46" s="21">
        <f>SUM(F$3:F45)+I46</f>
        <v>0.30117343124203572</v>
      </c>
      <c r="M46" s="21">
        <f>SUM(G$3:G45)+J46</f>
        <v>0</v>
      </c>
      <c r="N46" s="21"/>
      <c r="O46" s="21"/>
      <c r="P46" s="21"/>
      <c r="Q46" s="19">
        <f t="shared" si="1"/>
        <v>0</v>
      </c>
      <c r="R46" s="19">
        <f t="shared" si="1"/>
        <v>9.0705435686101218E-2</v>
      </c>
      <c r="S46" s="19">
        <f t="shared" si="1"/>
        <v>0</v>
      </c>
      <c r="T46" s="19">
        <f t="shared" si="2"/>
        <v>0</v>
      </c>
      <c r="U46" s="19">
        <f t="shared" si="3"/>
        <v>0</v>
      </c>
      <c r="V46" s="19">
        <f t="shared" si="4"/>
        <v>0</v>
      </c>
    </row>
    <row r="47" spans="1:23" x14ac:dyDescent="0.25">
      <c r="A47" s="26">
        <f>Wellpath!E47</f>
        <v>1260</v>
      </c>
      <c r="B47" s="22">
        <v>0</v>
      </c>
      <c r="C47" s="22">
        <v>0</v>
      </c>
      <c r="D47" s="22">
        <v>1</v>
      </c>
      <c r="E47" s="20">
        <f>Model!$W$24*((drdp!B47+drdp!K47)*'DEC-OI'!$B47+(drdp!E47+drdp!N47)*'DEC-OI'!$C47+(drdp!H47+drdp!Q47)*'DEC-OI'!$D47)</f>
        <v>0</v>
      </c>
      <c r="F47" s="20">
        <f>Model!$W$24*((drdp!C47+drdp!L47)*'DEC-OI'!$B47+(drdp!F47+drdp!O47)*'DEC-OI'!$C47+(drdp!I47+drdp!R47)*'DEC-OI'!$D47)</f>
        <v>2.0054996623548878E-2</v>
      </c>
      <c r="G47" s="20">
        <f>Model!$W$24*((drdp!D47+drdp!M47)*'DEC-OI'!$B47+(drdp!G47+drdp!P47)*'DEC-OI'!$C47+(drdp!J47+drdp!S47)*'DEC-OI'!$D47)</f>
        <v>0</v>
      </c>
      <c r="H47" s="18">
        <f>Model!$W$24*((drdp!B47)*'DEC-OI'!$B47+(drdp!E47)*'DEC-OI'!$C47+(drdp!H47)*'DEC-OI'!$D47)</f>
        <v>0</v>
      </c>
      <c r="I47" s="18">
        <f>Model!$W$24*((drdp!C47)*'DEC-OI'!$B47+(drdp!F47)*'DEC-OI'!$C47+(drdp!I47)*'DEC-OI'!$D47)</f>
        <v>1.0027498311774439E-2</v>
      </c>
      <c r="J47" s="18">
        <f>Model!$W$24*((drdp!D47)*'DEC-OI'!$B47+(drdp!G47)*'DEC-OI'!$C47+(drdp!J47)*'DEC-OI'!$D47)</f>
        <v>0</v>
      </c>
      <c r="K47" s="21">
        <f>SUM(E$3:E46)+H47</f>
        <v>0</v>
      </c>
      <c r="L47" s="21">
        <f>SUM(F$3:F46)+I47</f>
        <v>0.32122842786558459</v>
      </c>
      <c r="M47" s="21">
        <f>SUM(G$3:G46)+J47</f>
        <v>0</v>
      </c>
      <c r="N47" s="21"/>
      <c r="O47" s="21"/>
      <c r="P47" s="21"/>
      <c r="Q47" s="19">
        <f t="shared" si="1"/>
        <v>0</v>
      </c>
      <c r="R47" s="19">
        <f t="shared" si="1"/>
        <v>0.10318770286899508</v>
      </c>
      <c r="S47" s="19">
        <f t="shared" si="1"/>
        <v>0</v>
      </c>
      <c r="T47" s="19">
        <f t="shared" si="2"/>
        <v>0</v>
      </c>
      <c r="U47" s="19">
        <f t="shared" si="3"/>
        <v>0</v>
      </c>
      <c r="V47" s="19">
        <f t="shared" si="4"/>
        <v>0</v>
      </c>
    </row>
    <row r="48" spans="1:23" x14ac:dyDescent="0.25">
      <c r="A48" s="26">
        <f>Wellpath!E48</f>
        <v>1290</v>
      </c>
      <c r="B48" s="22">
        <v>0</v>
      </c>
      <c r="C48" s="22">
        <v>0</v>
      </c>
      <c r="D48" s="22">
        <v>1</v>
      </c>
      <c r="E48" s="20">
        <f>Model!$W$24*((drdp!B48+drdp!K48)*'DEC-OI'!$B48+(drdp!E48+drdp!N48)*'DEC-OI'!$C48+(drdp!H48+drdp!Q48)*'DEC-OI'!$D48)</f>
        <v>0</v>
      </c>
      <c r="F48" s="20">
        <f>Model!$W$24*((drdp!C48+drdp!L48)*'DEC-OI'!$B48+(drdp!F48+drdp!O48)*'DEC-OI'!$C48+(drdp!I48+drdp!R48)*'DEC-OI'!$D48)</f>
        <v>2.0054996623548878E-2</v>
      </c>
      <c r="G48" s="20">
        <f>Model!$W$24*((drdp!D48+drdp!M48)*'DEC-OI'!$B48+(drdp!G48+drdp!P48)*'DEC-OI'!$C48+(drdp!J48+drdp!S48)*'DEC-OI'!$D48)</f>
        <v>0</v>
      </c>
      <c r="H48" s="18">
        <f>Model!$W$24*((drdp!B48)*'DEC-OI'!$B48+(drdp!E48)*'DEC-OI'!$C48+(drdp!H48)*'DEC-OI'!$D48)</f>
        <v>0</v>
      </c>
      <c r="I48" s="18">
        <f>Model!$W$24*((drdp!C48)*'DEC-OI'!$B48+(drdp!F48)*'DEC-OI'!$C48+(drdp!I48)*'DEC-OI'!$D48)</f>
        <v>1.0027498311774439E-2</v>
      </c>
      <c r="J48" s="18">
        <f>Model!$W$24*((drdp!D48)*'DEC-OI'!$B48+(drdp!G48)*'DEC-OI'!$C48+(drdp!J48)*'DEC-OI'!$D48)</f>
        <v>0</v>
      </c>
      <c r="K48" s="21">
        <f>SUM(E$3:E47)+H48</f>
        <v>0</v>
      </c>
      <c r="L48" s="21">
        <f>SUM(F$3:F47)+I48</f>
        <v>0.34128342448913346</v>
      </c>
      <c r="M48" s="21">
        <f>SUM(G$3:G47)+J48</f>
        <v>0</v>
      </c>
      <c r="N48" s="21"/>
      <c r="O48" s="21"/>
      <c r="P48" s="21"/>
      <c r="Q48" s="19">
        <f t="shared" si="1"/>
        <v>0</v>
      </c>
      <c r="R48" s="19">
        <f t="shared" si="1"/>
        <v>0.11647437583103006</v>
      </c>
      <c r="S48" s="19">
        <f t="shared" si="1"/>
        <v>0</v>
      </c>
      <c r="T48" s="19">
        <f t="shared" si="2"/>
        <v>0</v>
      </c>
      <c r="U48" s="19">
        <f t="shared" si="3"/>
        <v>0</v>
      </c>
      <c r="V48" s="19">
        <f t="shared" si="4"/>
        <v>0</v>
      </c>
    </row>
    <row r="49" spans="1:22" x14ac:dyDescent="0.25">
      <c r="A49" s="26">
        <f>Wellpath!E49</f>
        <v>1320</v>
      </c>
      <c r="B49" s="22">
        <v>0</v>
      </c>
      <c r="C49" s="22">
        <v>0</v>
      </c>
      <c r="D49" s="22">
        <v>1</v>
      </c>
      <c r="E49" s="20">
        <f>Model!$W$24*((drdp!B49+drdp!K49)*'DEC-OI'!$B49+(drdp!E49+drdp!N49)*'DEC-OI'!$C49+(drdp!H49+drdp!Q49)*'DEC-OI'!$D49)</f>
        <v>0</v>
      </c>
      <c r="F49" s="20">
        <f>Model!$W$24*((drdp!C49+drdp!L49)*'DEC-OI'!$B49+(drdp!F49+drdp!O49)*'DEC-OI'!$C49+(drdp!I49+drdp!R49)*'DEC-OI'!$D49)</f>
        <v>2.0054996623548878E-2</v>
      </c>
      <c r="G49" s="20">
        <f>Model!$W$24*((drdp!D49+drdp!M49)*'DEC-OI'!$B49+(drdp!G49+drdp!P49)*'DEC-OI'!$C49+(drdp!J49+drdp!S49)*'DEC-OI'!$D49)</f>
        <v>0</v>
      </c>
      <c r="H49" s="18">
        <f>Model!$W$24*((drdp!B49)*'DEC-OI'!$B49+(drdp!E49)*'DEC-OI'!$C49+(drdp!H49)*'DEC-OI'!$D49)</f>
        <v>0</v>
      </c>
      <c r="I49" s="18">
        <f>Model!$W$24*((drdp!C49)*'DEC-OI'!$B49+(drdp!F49)*'DEC-OI'!$C49+(drdp!I49)*'DEC-OI'!$D49)</f>
        <v>1.0027498311774439E-2</v>
      </c>
      <c r="J49" s="18">
        <f>Model!$W$24*((drdp!D49)*'DEC-OI'!$B49+(drdp!G49)*'DEC-OI'!$C49+(drdp!J49)*'DEC-OI'!$D49)</f>
        <v>0</v>
      </c>
      <c r="K49" s="21">
        <f>SUM(E$3:E48)+H49</f>
        <v>0</v>
      </c>
      <c r="L49" s="21">
        <f>SUM(F$3:F48)+I49</f>
        <v>0.36133842111268233</v>
      </c>
      <c r="M49" s="21">
        <f>SUM(G$3:G48)+J49</f>
        <v>0</v>
      </c>
      <c r="N49" s="21"/>
      <c r="O49" s="21"/>
      <c r="P49" s="21"/>
      <c r="Q49" s="19">
        <f t="shared" si="1"/>
        <v>0</v>
      </c>
      <c r="R49" s="19">
        <f t="shared" si="1"/>
        <v>0.13056545457220614</v>
      </c>
      <c r="S49" s="19">
        <f t="shared" si="1"/>
        <v>0</v>
      </c>
      <c r="T49" s="19">
        <f t="shared" si="2"/>
        <v>0</v>
      </c>
      <c r="U49" s="19">
        <f t="shared" si="3"/>
        <v>0</v>
      </c>
      <c r="V49" s="19">
        <f t="shared" si="4"/>
        <v>0</v>
      </c>
    </row>
    <row r="50" spans="1:22" x14ac:dyDescent="0.25">
      <c r="A50" s="26">
        <f>Wellpath!E50</f>
        <v>1350</v>
      </c>
      <c r="B50" s="22">
        <v>0</v>
      </c>
      <c r="C50" s="22">
        <v>0</v>
      </c>
      <c r="D50" s="22">
        <v>1</v>
      </c>
      <c r="E50" s="20">
        <f>Model!$W$24*((drdp!B50+drdp!K50)*'DEC-OI'!$B50+(drdp!E50+drdp!N50)*'DEC-OI'!$C50+(drdp!H50+drdp!Q50)*'DEC-OI'!$D50)</f>
        <v>0</v>
      </c>
      <c r="F50" s="20">
        <f>Model!$W$24*((drdp!C50+drdp!L50)*'DEC-OI'!$B50+(drdp!F50+drdp!O50)*'DEC-OI'!$C50+(drdp!I50+drdp!R50)*'DEC-OI'!$D50)</f>
        <v>2.0054996623548878E-2</v>
      </c>
      <c r="G50" s="20">
        <f>Model!$W$24*((drdp!D50+drdp!M50)*'DEC-OI'!$B50+(drdp!G50+drdp!P50)*'DEC-OI'!$C50+(drdp!J50+drdp!S50)*'DEC-OI'!$D50)</f>
        <v>0</v>
      </c>
      <c r="H50" s="18">
        <f>Model!$W$24*((drdp!B50)*'DEC-OI'!$B50+(drdp!E50)*'DEC-OI'!$C50+(drdp!H50)*'DEC-OI'!$D50)</f>
        <v>0</v>
      </c>
      <c r="I50" s="18">
        <f>Model!$W$24*((drdp!C50)*'DEC-OI'!$B50+(drdp!F50)*'DEC-OI'!$C50+(drdp!I50)*'DEC-OI'!$D50)</f>
        <v>1.0027498311774439E-2</v>
      </c>
      <c r="J50" s="18">
        <f>Model!$W$24*((drdp!D50)*'DEC-OI'!$B50+(drdp!G50)*'DEC-OI'!$C50+(drdp!J50)*'DEC-OI'!$D50)</f>
        <v>0</v>
      </c>
      <c r="K50" s="21">
        <f>SUM(E$3:E49)+H50</f>
        <v>0</v>
      </c>
      <c r="L50" s="21">
        <f>SUM(F$3:F49)+I50</f>
        <v>0.3813934177362312</v>
      </c>
      <c r="M50" s="21">
        <f>SUM(G$3:G49)+J50</f>
        <v>0</v>
      </c>
      <c r="N50" s="21"/>
      <c r="O50" s="21"/>
      <c r="P50" s="21"/>
      <c r="Q50" s="19">
        <f t="shared" si="1"/>
        <v>0</v>
      </c>
      <c r="R50" s="19">
        <f t="shared" si="1"/>
        <v>0.14546093909252336</v>
      </c>
      <c r="S50" s="19">
        <f t="shared" si="1"/>
        <v>0</v>
      </c>
      <c r="T50" s="19">
        <f t="shared" si="2"/>
        <v>0</v>
      </c>
      <c r="U50" s="19">
        <f t="shared" si="3"/>
        <v>0</v>
      </c>
      <c r="V50" s="19">
        <f t="shared" si="4"/>
        <v>0</v>
      </c>
    </row>
    <row r="51" spans="1:22" x14ac:dyDescent="0.25">
      <c r="A51" s="26">
        <f>Wellpath!E51</f>
        <v>1380</v>
      </c>
      <c r="B51" s="22">
        <v>0</v>
      </c>
      <c r="C51" s="22">
        <v>0</v>
      </c>
      <c r="D51" s="22">
        <v>1</v>
      </c>
      <c r="E51" s="20">
        <f>Model!$W$24*((drdp!B51+drdp!K51)*'DEC-OI'!$B51+(drdp!E51+drdp!N51)*'DEC-OI'!$C51+(drdp!H51+drdp!Q51)*'DEC-OI'!$D51)</f>
        <v>0</v>
      </c>
      <c r="F51" s="20">
        <f>Model!$W$24*((drdp!C51+drdp!L51)*'DEC-OI'!$B51+(drdp!F51+drdp!O51)*'DEC-OI'!$C51+(drdp!I51+drdp!R51)*'DEC-OI'!$D51)</f>
        <v>2.0054996623548878E-2</v>
      </c>
      <c r="G51" s="20">
        <f>Model!$W$24*((drdp!D51+drdp!M51)*'DEC-OI'!$B51+(drdp!G51+drdp!P51)*'DEC-OI'!$C51+(drdp!J51+drdp!S51)*'DEC-OI'!$D51)</f>
        <v>0</v>
      </c>
      <c r="H51" s="18">
        <f>Model!$W$24*((drdp!B51)*'DEC-OI'!$B51+(drdp!E51)*'DEC-OI'!$C51+(drdp!H51)*'DEC-OI'!$D51)</f>
        <v>0</v>
      </c>
      <c r="I51" s="18">
        <f>Model!$W$24*((drdp!C51)*'DEC-OI'!$B51+(drdp!F51)*'DEC-OI'!$C51+(drdp!I51)*'DEC-OI'!$D51)</f>
        <v>1.0027498311774439E-2</v>
      </c>
      <c r="J51" s="18">
        <f>Model!$W$24*((drdp!D51)*'DEC-OI'!$B51+(drdp!G51)*'DEC-OI'!$C51+(drdp!J51)*'DEC-OI'!$D51)</f>
        <v>0</v>
      </c>
      <c r="K51" s="21">
        <f>SUM(E$3:E50)+H51</f>
        <v>0</v>
      </c>
      <c r="L51" s="21">
        <f>SUM(F$3:F50)+I51</f>
        <v>0.40144841435978007</v>
      </c>
      <c r="M51" s="21">
        <f>SUM(G$3:G50)+J51</f>
        <v>0</v>
      </c>
      <c r="N51" s="21"/>
      <c r="O51" s="21"/>
      <c r="P51" s="21"/>
      <c r="Q51" s="19">
        <f t="shared" si="1"/>
        <v>0</v>
      </c>
      <c r="R51" s="19">
        <f t="shared" si="1"/>
        <v>0.16116082939198167</v>
      </c>
      <c r="S51" s="19">
        <f t="shared" si="1"/>
        <v>0</v>
      </c>
      <c r="T51" s="19">
        <f t="shared" si="2"/>
        <v>0</v>
      </c>
      <c r="U51" s="19">
        <f t="shared" si="3"/>
        <v>0</v>
      </c>
      <c r="V51" s="19">
        <f t="shared" si="4"/>
        <v>0</v>
      </c>
    </row>
    <row r="52" spans="1:22" x14ac:dyDescent="0.25">
      <c r="A52" s="26">
        <f>Wellpath!E52</f>
        <v>1410</v>
      </c>
      <c r="B52" s="22">
        <v>0</v>
      </c>
      <c r="C52" s="22">
        <v>0</v>
      </c>
      <c r="D52" s="22">
        <v>1</v>
      </c>
      <c r="E52" s="20">
        <f>Model!$W$24*((drdp!B52+drdp!K52)*'DEC-OI'!$B52+(drdp!E52+drdp!N52)*'DEC-OI'!$C52+(drdp!H52+drdp!Q52)*'DEC-OI'!$D52)</f>
        <v>0</v>
      </c>
      <c r="F52" s="20">
        <f>Model!$W$24*((drdp!C52+drdp!L52)*'DEC-OI'!$B52+(drdp!F52+drdp!O52)*'DEC-OI'!$C52+(drdp!I52+drdp!R52)*'DEC-OI'!$D52)</f>
        <v>2.0054996623548878E-2</v>
      </c>
      <c r="G52" s="20">
        <f>Model!$W$24*((drdp!D52+drdp!M52)*'DEC-OI'!$B52+(drdp!G52+drdp!P52)*'DEC-OI'!$C52+(drdp!J52+drdp!S52)*'DEC-OI'!$D52)</f>
        <v>0</v>
      </c>
      <c r="H52" s="18">
        <f>Model!$W$24*((drdp!B52)*'DEC-OI'!$B52+(drdp!E52)*'DEC-OI'!$C52+(drdp!H52)*'DEC-OI'!$D52)</f>
        <v>0</v>
      </c>
      <c r="I52" s="18">
        <f>Model!$W$24*((drdp!C52)*'DEC-OI'!$B52+(drdp!F52)*'DEC-OI'!$C52+(drdp!I52)*'DEC-OI'!$D52)</f>
        <v>1.0027498311774439E-2</v>
      </c>
      <c r="J52" s="18">
        <f>Model!$W$24*((drdp!D52)*'DEC-OI'!$B52+(drdp!G52)*'DEC-OI'!$C52+(drdp!J52)*'DEC-OI'!$D52)</f>
        <v>0</v>
      </c>
      <c r="K52" s="21">
        <f>SUM(E$3:E51)+H52</f>
        <v>0</v>
      </c>
      <c r="L52" s="21">
        <f>SUM(F$3:F51)+I52</f>
        <v>0.42150341098332894</v>
      </c>
      <c r="M52" s="21">
        <f>SUM(G$3:G51)+J52</f>
        <v>0</v>
      </c>
      <c r="N52" s="21"/>
      <c r="O52" s="21"/>
      <c r="P52" s="21"/>
      <c r="Q52" s="19">
        <f t="shared" si="1"/>
        <v>0</v>
      </c>
      <c r="R52" s="19">
        <f t="shared" si="1"/>
        <v>0.17766512547058111</v>
      </c>
      <c r="S52" s="19">
        <f t="shared" si="1"/>
        <v>0</v>
      </c>
      <c r="T52" s="19">
        <f t="shared" si="2"/>
        <v>0</v>
      </c>
      <c r="U52" s="19">
        <f t="shared" si="3"/>
        <v>0</v>
      </c>
      <c r="V52" s="19">
        <f t="shared" si="4"/>
        <v>0</v>
      </c>
    </row>
    <row r="53" spans="1:22" x14ac:dyDescent="0.25">
      <c r="A53" s="26">
        <f>Wellpath!E53</f>
        <v>1440</v>
      </c>
      <c r="B53" s="22">
        <v>0</v>
      </c>
      <c r="C53" s="22">
        <v>0</v>
      </c>
      <c r="D53" s="22">
        <v>1</v>
      </c>
      <c r="E53" s="20">
        <f>Model!$W$24*((drdp!B53+drdp!K53)*'DEC-OI'!$B53+(drdp!E53+drdp!N53)*'DEC-OI'!$C53+(drdp!H53+drdp!Q53)*'DEC-OI'!$D53)</f>
        <v>0</v>
      </c>
      <c r="F53" s="20">
        <f>Model!$W$24*((drdp!C53+drdp!L53)*'DEC-OI'!$B53+(drdp!F53+drdp!O53)*'DEC-OI'!$C53+(drdp!I53+drdp!R53)*'DEC-OI'!$D53)</f>
        <v>2.0054996623548878E-2</v>
      </c>
      <c r="G53" s="20">
        <f>Model!$W$24*((drdp!D53+drdp!M53)*'DEC-OI'!$B53+(drdp!G53+drdp!P53)*'DEC-OI'!$C53+(drdp!J53+drdp!S53)*'DEC-OI'!$D53)</f>
        <v>0</v>
      </c>
      <c r="H53" s="18">
        <f>Model!$W$24*((drdp!B53)*'DEC-OI'!$B53+(drdp!E53)*'DEC-OI'!$C53+(drdp!H53)*'DEC-OI'!$D53)</f>
        <v>0</v>
      </c>
      <c r="I53" s="18">
        <f>Model!$W$24*((drdp!C53)*'DEC-OI'!$B53+(drdp!F53)*'DEC-OI'!$C53+(drdp!I53)*'DEC-OI'!$D53)</f>
        <v>1.0027498311774439E-2</v>
      </c>
      <c r="J53" s="18">
        <f>Model!$W$24*((drdp!D53)*'DEC-OI'!$B53+(drdp!G53)*'DEC-OI'!$C53+(drdp!J53)*'DEC-OI'!$D53)</f>
        <v>0</v>
      </c>
      <c r="K53" s="21">
        <f>SUM(E$3:E52)+H53</f>
        <v>0</v>
      </c>
      <c r="L53" s="21">
        <f>SUM(F$3:F52)+I53</f>
        <v>0.44155840760687781</v>
      </c>
      <c r="M53" s="21">
        <f>SUM(G$3:G52)+J53</f>
        <v>0</v>
      </c>
      <c r="N53" s="21"/>
      <c r="O53" s="21"/>
      <c r="P53" s="21"/>
      <c r="Q53" s="19">
        <f t="shared" si="1"/>
        <v>0</v>
      </c>
      <c r="R53" s="19">
        <f t="shared" si="1"/>
        <v>0.19497382732832164</v>
      </c>
      <c r="S53" s="19">
        <f t="shared" si="1"/>
        <v>0</v>
      </c>
      <c r="T53" s="19">
        <f t="shared" si="2"/>
        <v>0</v>
      </c>
      <c r="U53" s="19">
        <f t="shared" si="3"/>
        <v>0</v>
      </c>
      <c r="V53" s="19">
        <f t="shared" si="4"/>
        <v>0</v>
      </c>
    </row>
    <row r="54" spans="1:22" x14ac:dyDescent="0.25">
      <c r="A54" s="26">
        <f>Wellpath!E54</f>
        <v>1470</v>
      </c>
      <c r="B54" s="22">
        <v>0</v>
      </c>
      <c r="C54" s="22">
        <v>0</v>
      </c>
      <c r="D54" s="22">
        <v>1</v>
      </c>
      <c r="E54" s="20">
        <f>Model!$W$24*((drdp!B54+drdp!K54)*'DEC-OI'!$B54+(drdp!E54+drdp!N54)*'DEC-OI'!$C54+(drdp!H54+drdp!Q54)*'DEC-OI'!$D54)</f>
        <v>0</v>
      </c>
      <c r="F54" s="20">
        <f>Model!$W$24*((drdp!C54+drdp!L54)*'DEC-OI'!$B54+(drdp!F54+drdp!O54)*'DEC-OI'!$C54+(drdp!I54+drdp!R54)*'DEC-OI'!$D54)</f>
        <v>2.0054996623548878E-2</v>
      </c>
      <c r="G54" s="20">
        <f>Model!$W$24*((drdp!D54+drdp!M54)*'DEC-OI'!$B54+(drdp!G54+drdp!P54)*'DEC-OI'!$C54+(drdp!J54+drdp!S54)*'DEC-OI'!$D54)</f>
        <v>0</v>
      </c>
      <c r="H54" s="18">
        <f>Model!$W$24*((drdp!B54)*'DEC-OI'!$B54+(drdp!E54)*'DEC-OI'!$C54+(drdp!H54)*'DEC-OI'!$D54)</f>
        <v>0</v>
      </c>
      <c r="I54" s="18">
        <f>Model!$W$24*((drdp!C54)*'DEC-OI'!$B54+(drdp!F54)*'DEC-OI'!$C54+(drdp!I54)*'DEC-OI'!$D54)</f>
        <v>1.0027498311774439E-2</v>
      </c>
      <c r="J54" s="18">
        <f>Model!$W$24*((drdp!D54)*'DEC-OI'!$B54+(drdp!G54)*'DEC-OI'!$C54+(drdp!J54)*'DEC-OI'!$D54)</f>
        <v>0</v>
      </c>
      <c r="K54" s="21">
        <f>SUM(E$3:E53)+H54</f>
        <v>0</v>
      </c>
      <c r="L54" s="21">
        <f>SUM(F$3:F53)+I54</f>
        <v>0.46161340423042668</v>
      </c>
      <c r="M54" s="21">
        <f>SUM(G$3:G53)+J54</f>
        <v>0</v>
      </c>
      <c r="N54" s="21"/>
      <c r="O54" s="21"/>
      <c r="P54" s="21"/>
      <c r="Q54" s="19">
        <f t="shared" si="1"/>
        <v>0</v>
      </c>
      <c r="R54" s="19">
        <f t="shared" si="1"/>
        <v>0.21308693496520331</v>
      </c>
      <c r="S54" s="19">
        <f t="shared" si="1"/>
        <v>0</v>
      </c>
      <c r="T54" s="19">
        <f t="shared" si="2"/>
        <v>0</v>
      </c>
      <c r="U54" s="19">
        <f t="shared" si="3"/>
        <v>0</v>
      </c>
      <c r="V54" s="19">
        <f t="shared" si="4"/>
        <v>0</v>
      </c>
    </row>
    <row r="55" spans="1:22" x14ac:dyDescent="0.25">
      <c r="A55" s="26">
        <f>Wellpath!E55</f>
        <v>1500</v>
      </c>
      <c r="B55" s="22">
        <v>0</v>
      </c>
      <c r="C55" s="22">
        <v>0</v>
      </c>
      <c r="D55" s="22">
        <v>1</v>
      </c>
      <c r="E55" s="20">
        <f>Model!$W$24*((drdp!B55+drdp!K55)*'DEC-OI'!$B55+(drdp!E55+drdp!N55)*'DEC-OI'!$C55+(drdp!H55+drdp!Q55)*'DEC-OI'!$D55)</f>
        <v>0</v>
      </c>
      <c r="F55" s="20">
        <f>Model!$W$24*((drdp!C55+drdp!L55)*'DEC-OI'!$B55+(drdp!F55+drdp!O55)*'DEC-OI'!$C55+(drdp!I55+drdp!R55)*'DEC-OI'!$D55)</f>
        <v>2.0054996623548878E-2</v>
      </c>
      <c r="G55" s="20">
        <f>Model!$W$24*((drdp!D55+drdp!M55)*'DEC-OI'!$B55+(drdp!G55+drdp!P55)*'DEC-OI'!$C55+(drdp!J55+drdp!S55)*'DEC-OI'!$D55)</f>
        <v>0</v>
      </c>
      <c r="H55" s="18">
        <f>Model!$W$24*((drdp!B55)*'DEC-OI'!$B55+(drdp!E55)*'DEC-OI'!$C55+(drdp!H55)*'DEC-OI'!$D55)</f>
        <v>0</v>
      </c>
      <c r="I55" s="18">
        <f>Model!$W$24*((drdp!C55)*'DEC-OI'!$B55+(drdp!F55)*'DEC-OI'!$C55+(drdp!I55)*'DEC-OI'!$D55)</f>
        <v>1.0027498311774439E-2</v>
      </c>
      <c r="J55" s="18">
        <f>Model!$W$24*((drdp!D55)*'DEC-OI'!$B55+(drdp!G55)*'DEC-OI'!$C55+(drdp!J55)*'DEC-OI'!$D55)</f>
        <v>0</v>
      </c>
      <c r="K55" s="21">
        <f>SUM(E$3:E54)+H55</f>
        <v>0</v>
      </c>
      <c r="L55" s="21">
        <f>SUM(F$3:F54)+I55</f>
        <v>0.48166840085397555</v>
      </c>
      <c r="M55" s="21">
        <f>SUM(G$3:G54)+J55</f>
        <v>0</v>
      </c>
      <c r="N55" s="21"/>
      <c r="O55" s="21"/>
      <c r="P55" s="21"/>
      <c r="Q55" s="19">
        <f t="shared" si="1"/>
        <v>0</v>
      </c>
      <c r="R55" s="19">
        <f t="shared" si="1"/>
        <v>0.23200444838122608</v>
      </c>
      <c r="S55" s="19">
        <f t="shared" si="1"/>
        <v>0</v>
      </c>
      <c r="T55" s="19">
        <f t="shared" si="2"/>
        <v>0</v>
      </c>
      <c r="U55" s="19">
        <f t="shared" si="3"/>
        <v>0</v>
      </c>
      <c r="V55" s="19">
        <f t="shared" si="4"/>
        <v>0</v>
      </c>
    </row>
    <row r="56" spans="1:22" x14ac:dyDescent="0.25">
      <c r="A56" s="26">
        <f>Wellpath!E56</f>
        <v>1530</v>
      </c>
      <c r="B56" s="22">
        <v>0</v>
      </c>
      <c r="C56" s="22">
        <v>0</v>
      </c>
      <c r="D56" s="22">
        <v>1</v>
      </c>
      <c r="E56" s="20">
        <f>Model!$W$24*((drdp!B56+drdp!K56)*'DEC-OI'!$B56+(drdp!E56+drdp!N56)*'DEC-OI'!$C56+(drdp!H56+drdp!Q56)*'DEC-OI'!$D56)</f>
        <v>0</v>
      </c>
      <c r="F56" s="20">
        <f>Model!$W$24*((drdp!C56+drdp!L56)*'DEC-OI'!$B56+(drdp!F56+drdp!O56)*'DEC-OI'!$C56+(drdp!I56+drdp!R56)*'DEC-OI'!$D56)</f>
        <v>2.0054996623548878E-2</v>
      </c>
      <c r="G56" s="20">
        <f>Model!$W$24*((drdp!D56+drdp!M56)*'DEC-OI'!$B56+(drdp!G56+drdp!P56)*'DEC-OI'!$C56+(drdp!J56+drdp!S56)*'DEC-OI'!$D56)</f>
        <v>0</v>
      </c>
      <c r="H56" s="18">
        <f>Model!$W$24*((drdp!B56)*'DEC-OI'!$B56+(drdp!E56)*'DEC-OI'!$C56+(drdp!H56)*'DEC-OI'!$D56)</f>
        <v>0</v>
      </c>
      <c r="I56" s="18">
        <f>Model!$W$24*((drdp!C56)*'DEC-OI'!$B56+(drdp!F56)*'DEC-OI'!$C56+(drdp!I56)*'DEC-OI'!$D56)</f>
        <v>1.0027498311774439E-2</v>
      </c>
      <c r="J56" s="18">
        <f>Model!$W$24*((drdp!D56)*'DEC-OI'!$B56+(drdp!G56)*'DEC-OI'!$C56+(drdp!J56)*'DEC-OI'!$D56)</f>
        <v>0</v>
      </c>
      <c r="K56" s="21">
        <f>SUM(E$3:E55)+H56</f>
        <v>0</v>
      </c>
      <c r="L56" s="21">
        <f>SUM(F$3:F55)+I56</f>
        <v>0.50172339747752437</v>
      </c>
      <c r="M56" s="21">
        <f>SUM(G$3:G55)+J56</f>
        <v>0</v>
      </c>
      <c r="N56" s="21"/>
      <c r="O56" s="21"/>
      <c r="P56" s="21"/>
      <c r="Q56" s="19">
        <f t="shared" si="1"/>
        <v>0</v>
      </c>
      <c r="R56" s="19">
        <f t="shared" si="1"/>
        <v>0.25172636757638989</v>
      </c>
      <c r="S56" s="19">
        <f t="shared" si="1"/>
        <v>0</v>
      </c>
      <c r="T56" s="19">
        <f t="shared" si="2"/>
        <v>0</v>
      </c>
      <c r="U56" s="19">
        <f t="shared" si="3"/>
        <v>0</v>
      </c>
      <c r="V56" s="19">
        <f t="shared" si="4"/>
        <v>0</v>
      </c>
    </row>
    <row r="57" spans="1:22" x14ac:dyDescent="0.25">
      <c r="A57" s="26">
        <f>Wellpath!E57</f>
        <v>1560</v>
      </c>
      <c r="B57" s="22">
        <v>0</v>
      </c>
      <c r="C57" s="22">
        <v>0</v>
      </c>
      <c r="D57" s="22">
        <v>1</v>
      </c>
      <c r="E57" s="20">
        <f>Model!$W$24*((drdp!B57+drdp!K57)*'DEC-OI'!$B57+(drdp!E57+drdp!N57)*'DEC-OI'!$C57+(drdp!H57+drdp!Q57)*'DEC-OI'!$D57)</f>
        <v>0</v>
      </c>
      <c r="F57" s="20">
        <f>Model!$W$24*((drdp!C57+drdp!L57)*'DEC-OI'!$B57+(drdp!F57+drdp!O57)*'DEC-OI'!$C57+(drdp!I57+drdp!R57)*'DEC-OI'!$D57)</f>
        <v>2.0054996623548878E-2</v>
      </c>
      <c r="G57" s="20">
        <f>Model!$W$24*((drdp!D57+drdp!M57)*'DEC-OI'!$B57+(drdp!G57+drdp!P57)*'DEC-OI'!$C57+(drdp!J57+drdp!S57)*'DEC-OI'!$D57)</f>
        <v>0</v>
      </c>
      <c r="H57" s="18">
        <f>Model!$W$24*((drdp!B57)*'DEC-OI'!$B57+(drdp!E57)*'DEC-OI'!$C57+(drdp!H57)*'DEC-OI'!$D57)</f>
        <v>0</v>
      </c>
      <c r="I57" s="18">
        <f>Model!$W$24*((drdp!C57)*'DEC-OI'!$B57+(drdp!F57)*'DEC-OI'!$C57+(drdp!I57)*'DEC-OI'!$D57)</f>
        <v>1.0027498311774439E-2</v>
      </c>
      <c r="J57" s="18">
        <f>Model!$W$24*((drdp!D57)*'DEC-OI'!$B57+(drdp!G57)*'DEC-OI'!$C57+(drdp!J57)*'DEC-OI'!$D57)</f>
        <v>0</v>
      </c>
      <c r="K57" s="21">
        <f>SUM(E$3:E56)+H57</f>
        <v>0</v>
      </c>
      <c r="L57" s="21">
        <f>SUM(F$3:F56)+I57</f>
        <v>0.5217783941010733</v>
      </c>
      <c r="M57" s="21">
        <f>SUM(G$3:G56)+J57</f>
        <v>0</v>
      </c>
      <c r="N57" s="21"/>
      <c r="O57" s="21"/>
      <c r="P57" s="21"/>
      <c r="Q57" s="19">
        <f t="shared" si="1"/>
        <v>0</v>
      </c>
      <c r="R57" s="19">
        <f t="shared" si="1"/>
        <v>0.27225269255069495</v>
      </c>
      <c r="S57" s="19">
        <f t="shared" si="1"/>
        <v>0</v>
      </c>
      <c r="T57" s="19">
        <f t="shared" si="2"/>
        <v>0</v>
      </c>
      <c r="U57" s="19">
        <f t="shared" si="3"/>
        <v>0</v>
      </c>
      <c r="V57" s="19">
        <f t="shared" si="4"/>
        <v>0</v>
      </c>
    </row>
    <row r="58" spans="1:22" x14ac:dyDescent="0.25">
      <c r="A58" s="26">
        <f>Wellpath!E58</f>
        <v>1590</v>
      </c>
      <c r="B58" s="22">
        <v>0</v>
      </c>
      <c r="C58" s="22">
        <v>0</v>
      </c>
      <c r="D58" s="22">
        <v>1</v>
      </c>
      <c r="E58" s="20">
        <f>Model!$W$24*((drdp!B58+drdp!K58)*'DEC-OI'!$B58+(drdp!E58+drdp!N58)*'DEC-OI'!$C58+(drdp!H58+drdp!Q58)*'DEC-OI'!$D58)</f>
        <v>0</v>
      </c>
      <c r="F58" s="20">
        <f>Model!$W$24*((drdp!C58+drdp!L58)*'DEC-OI'!$B58+(drdp!F58+drdp!O58)*'DEC-OI'!$C58+(drdp!I58+drdp!R58)*'DEC-OI'!$D58)</f>
        <v>2.0054996623548878E-2</v>
      </c>
      <c r="G58" s="20">
        <f>Model!$W$24*((drdp!D58+drdp!M58)*'DEC-OI'!$B58+(drdp!G58+drdp!P58)*'DEC-OI'!$C58+(drdp!J58+drdp!S58)*'DEC-OI'!$D58)</f>
        <v>0</v>
      </c>
      <c r="H58" s="18">
        <f>Model!$W$24*((drdp!B58)*'DEC-OI'!$B58+(drdp!E58)*'DEC-OI'!$C58+(drdp!H58)*'DEC-OI'!$D58)</f>
        <v>0</v>
      </c>
      <c r="I58" s="18">
        <f>Model!$W$24*((drdp!C58)*'DEC-OI'!$B58+(drdp!F58)*'DEC-OI'!$C58+(drdp!I58)*'DEC-OI'!$D58)</f>
        <v>1.0027498311774439E-2</v>
      </c>
      <c r="J58" s="18">
        <f>Model!$W$24*((drdp!D58)*'DEC-OI'!$B58+(drdp!G58)*'DEC-OI'!$C58+(drdp!J58)*'DEC-OI'!$D58)</f>
        <v>0</v>
      </c>
      <c r="K58" s="21">
        <f>SUM(E$3:E57)+H58</f>
        <v>0</v>
      </c>
      <c r="L58" s="21">
        <f>SUM(F$3:F57)+I58</f>
        <v>0.54183339072462222</v>
      </c>
      <c r="M58" s="21">
        <f>SUM(G$3:G57)+J58</f>
        <v>0</v>
      </c>
      <c r="N58" s="21"/>
      <c r="O58" s="21"/>
      <c r="P58" s="21"/>
      <c r="Q58" s="19">
        <f t="shared" si="1"/>
        <v>0</v>
      </c>
      <c r="R58" s="19">
        <f t="shared" si="1"/>
        <v>0.29358342330414111</v>
      </c>
      <c r="S58" s="19">
        <f t="shared" si="1"/>
        <v>0</v>
      </c>
      <c r="T58" s="19">
        <f t="shared" si="2"/>
        <v>0</v>
      </c>
      <c r="U58" s="19">
        <f t="shared" si="3"/>
        <v>0</v>
      </c>
      <c r="V58" s="19">
        <f t="shared" si="4"/>
        <v>0</v>
      </c>
    </row>
    <row r="59" spans="1:22" x14ac:dyDescent="0.25">
      <c r="A59" s="26">
        <f>Wellpath!E59</f>
        <v>1620</v>
      </c>
      <c r="B59" s="22">
        <v>0</v>
      </c>
      <c r="C59" s="22">
        <v>0</v>
      </c>
      <c r="D59" s="22">
        <v>1</v>
      </c>
      <c r="E59" s="20">
        <f>Model!$W$24*((drdp!B59+drdp!K59)*'DEC-OI'!$B59+(drdp!E59+drdp!N59)*'DEC-OI'!$C59+(drdp!H59+drdp!Q59)*'DEC-OI'!$D59)</f>
        <v>0</v>
      </c>
      <c r="F59" s="20">
        <f>Model!$W$24*((drdp!C59+drdp!L59)*'DEC-OI'!$B59+(drdp!F59+drdp!O59)*'DEC-OI'!$C59+(drdp!I59+drdp!R59)*'DEC-OI'!$D59)</f>
        <v>2.0054996623548878E-2</v>
      </c>
      <c r="G59" s="20">
        <f>Model!$W$24*((drdp!D59+drdp!M59)*'DEC-OI'!$B59+(drdp!G59+drdp!P59)*'DEC-OI'!$C59+(drdp!J59+drdp!S59)*'DEC-OI'!$D59)</f>
        <v>0</v>
      </c>
      <c r="H59" s="18">
        <f>Model!$W$24*((drdp!B59)*'DEC-OI'!$B59+(drdp!E59)*'DEC-OI'!$C59+(drdp!H59)*'DEC-OI'!$D59)</f>
        <v>0</v>
      </c>
      <c r="I59" s="18">
        <f>Model!$W$24*((drdp!C59)*'DEC-OI'!$B59+(drdp!F59)*'DEC-OI'!$C59+(drdp!I59)*'DEC-OI'!$D59)</f>
        <v>1.0027498311774439E-2</v>
      </c>
      <c r="J59" s="18">
        <f>Model!$W$24*((drdp!D59)*'DEC-OI'!$B59+(drdp!G59)*'DEC-OI'!$C59+(drdp!J59)*'DEC-OI'!$D59)</f>
        <v>0</v>
      </c>
      <c r="K59" s="21">
        <f>SUM(E$3:E58)+H59</f>
        <v>0</v>
      </c>
      <c r="L59" s="21">
        <f>SUM(F$3:F58)+I59</f>
        <v>0.56188838734817115</v>
      </c>
      <c r="M59" s="21">
        <f>SUM(G$3:G58)+J59</f>
        <v>0</v>
      </c>
      <c r="N59" s="21"/>
      <c r="O59" s="21"/>
      <c r="P59" s="21"/>
      <c r="Q59" s="19">
        <f t="shared" si="1"/>
        <v>0</v>
      </c>
      <c r="R59" s="19">
        <f t="shared" si="1"/>
        <v>0.31571855983672842</v>
      </c>
      <c r="S59" s="19">
        <f t="shared" si="1"/>
        <v>0</v>
      </c>
      <c r="T59" s="19">
        <f t="shared" si="2"/>
        <v>0</v>
      </c>
      <c r="U59" s="19">
        <f t="shared" si="3"/>
        <v>0</v>
      </c>
      <c r="V59" s="19">
        <f t="shared" si="4"/>
        <v>0</v>
      </c>
    </row>
    <row r="60" spans="1:22" x14ac:dyDescent="0.25">
      <c r="A60" s="26">
        <f>Wellpath!E60</f>
        <v>1650</v>
      </c>
      <c r="B60" s="22">
        <v>0</v>
      </c>
      <c r="C60" s="22">
        <v>0</v>
      </c>
      <c r="D60" s="22">
        <v>1</v>
      </c>
      <c r="E60" s="20">
        <f>Model!$W$24*((drdp!B60+drdp!K60)*'DEC-OI'!$B60+(drdp!E60+drdp!N60)*'DEC-OI'!$C60+(drdp!H60+drdp!Q60)*'DEC-OI'!$D60)</f>
        <v>0</v>
      </c>
      <c r="F60" s="20">
        <f>Model!$W$24*((drdp!C60+drdp!L60)*'DEC-OI'!$B60+(drdp!F60+drdp!O60)*'DEC-OI'!$C60+(drdp!I60+drdp!R60)*'DEC-OI'!$D60)</f>
        <v>2.0054996623548878E-2</v>
      </c>
      <c r="G60" s="20">
        <f>Model!$W$24*((drdp!D60+drdp!M60)*'DEC-OI'!$B60+(drdp!G60+drdp!P60)*'DEC-OI'!$C60+(drdp!J60+drdp!S60)*'DEC-OI'!$D60)</f>
        <v>0</v>
      </c>
      <c r="H60" s="18">
        <f>Model!$W$24*((drdp!B60)*'DEC-OI'!$B60+(drdp!E60)*'DEC-OI'!$C60+(drdp!H60)*'DEC-OI'!$D60)</f>
        <v>0</v>
      </c>
      <c r="I60" s="18">
        <f>Model!$W$24*((drdp!C60)*'DEC-OI'!$B60+(drdp!F60)*'DEC-OI'!$C60+(drdp!I60)*'DEC-OI'!$D60)</f>
        <v>1.0027498311774439E-2</v>
      </c>
      <c r="J60" s="18">
        <f>Model!$W$24*((drdp!D60)*'DEC-OI'!$B60+(drdp!G60)*'DEC-OI'!$C60+(drdp!J60)*'DEC-OI'!$D60)</f>
        <v>0</v>
      </c>
      <c r="K60" s="21">
        <f>SUM(E$3:E59)+H60</f>
        <v>0</v>
      </c>
      <c r="L60" s="21">
        <f>SUM(F$3:F59)+I60</f>
        <v>0.58194338397172007</v>
      </c>
      <c r="M60" s="21">
        <f>SUM(G$3:G59)+J60</f>
        <v>0</v>
      </c>
      <c r="N60" s="21"/>
      <c r="O60" s="21"/>
      <c r="P60" s="21"/>
      <c r="Q60" s="19">
        <f t="shared" si="1"/>
        <v>0</v>
      </c>
      <c r="R60" s="19">
        <f t="shared" si="1"/>
        <v>0.33865810214845682</v>
      </c>
      <c r="S60" s="19">
        <f t="shared" si="1"/>
        <v>0</v>
      </c>
      <c r="T60" s="19">
        <f t="shared" si="2"/>
        <v>0</v>
      </c>
      <c r="U60" s="19">
        <f t="shared" si="3"/>
        <v>0</v>
      </c>
      <c r="V60" s="19">
        <f t="shared" si="4"/>
        <v>0</v>
      </c>
    </row>
    <row r="61" spans="1:22" x14ac:dyDescent="0.25">
      <c r="A61" s="26">
        <f>Wellpath!E61</f>
        <v>1680</v>
      </c>
      <c r="B61" s="22">
        <v>0</v>
      </c>
      <c r="C61" s="22">
        <v>0</v>
      </c>
      <c r="D61" s="22">
        <v>1</v>
      </c>
      <c r="E61" s="20">
        <f>Model!$W$24*((drdp!B61+drdp!K61)*'DEC-OI'!$B61+(drdp!E61+drdp!N61)*'DEC-OI'!$C61+(drdp!H61+drdp!Q61)*'DEC-OI'!$D61)</f>
        <v>0</v>
      </c>
      <c r="F61" s="20">
        <f>Model!$W$24*((drdp!C61+drdp!L61)*'DEC-OI'!$B61+(drdp!F61+drdp!O61)*'DEC-OI'!$C61+(drdp!I61+drdp!R61)*'DEC-OI'!$D61)</f>
        <v>1.6712497186290733E-2</v>
      </c>
      <c r="G61" s="20">
        <f>Model!$W$24*((drdp!D61+drdp!M61)*'DEC-OI'!$B61+(drdp!G61+drdp!P61)*'DEC-OI'!$C61+(drdp!J61+drdp!S61)*'DEC-OI'!$D61)</f>
        <v>0</v>
      </c>
      <c r="H61" s="18">
        <f>Model!$W$24*((drdp!B61)*'DEC-OI'!$B61+(drdp!E61)*'DEC-OI'!$C61+(drdp!H61)*'DEC-OI'!$D61)</f>
        <v>0</v>
      </c>
      <c r="I61" s="18">
        <f>Model!$W$24*((drdp!C61)*'DEC-OI'!$B61+(drdp!F61)*'DEC-OI'!$C61+(drdp!I61)*'DEC-OI'!$D61)</f>
        <v>1.0027498311774439E-2</v>
      </c>
      <c r="J61" s="18">
        <f>Model!$W$24*((drdp!D61)*'DEC-OI'!$B61+(drdp!G61)*'DEC-OI'!$C61+(drdp!J61)*'DEC-OI'!$D61)</f>
        <v>0</v>
      </c>
      <c r="K61" s="21">
        <f>SUM(E$3:E60)+H61</f>
        <v>0</v>
      </c>
      <c r="L61" s="21">
        <f>SUM(F$3:F60)+I61</f>
        <v>0.601998380595269</v>
      </c>
      <c r="M61" s="21">
        <f>SUM(G$3:G60)+J61</f>
        <v>0</v>
      </c>
      <c r="N61" s="21"/>
      <c r="O61" s="21"/>
      <c r="P61" s="21"/>
      <c r="Q61" s="19">
        <f t="shared" si="1"/>
        <v>0</v>
      </c>
      <c r="R61" s="19">
        <f t="shared" si="1"/>
        <v>0.36240205023932637</v>
      </c>
      <c r="S61" s="19">
        <f t="shared" si="1"/>
        <v>0</v>
      </c>
      <c r="T61" s="19">
        <f t="shared" si="2"/>
        <v>0</v>
      </c>
      <c r="U61" s="19">
        <f t="shared" si="3"/>
        <v>0</v>
      </c>
      <c r="V61" s="19">
        <f t="shared" si="4"/>
        <v>0</v>
      </c>
    </row>
    <row r="62" spans="1:22" x14ac:dyDescent="0.25">
      <c r="A62" s="26">
        <f>Wellpath!E62</f>
        <v>1700</v>
      </c>
      <c r="B62" s="22">
        <v>0</v>
      </c>
      <c r="C62" s="22">
        <v>0</v>
      </c>
      <c r="D62" s="22">
        <v>1</v>
      </c>
      <c r="E62" s="20">
        <f>Model!$W$24*((drdp!B62+drdp!K62)*'DEC-OI'!$B62+(drdp!E62+drdp!N62)*'DEC-OI'!$C62+(drdp!H62+drdp!Q62)*'DEC-OI'!$D62)</f>
        <v>0</v>
      </c>
      <c r="F62" s="20">
        <f>Model!$W$24*((drdp!C62+drdp!L62)*'DEC-OI'!$B62+(drdp!F62+drdp!O62)*'DEC-OI'!$C62+(drdp!I62+drdp!R62)*'DEC-OI'!$D62)</f>
        <v>1.0027498311774439E-2</v>
      </c>
      <c r="G62" s="20">
        <f>Model!$W$24*((drdp!D62+drdp!M62)*'DEC-OI'!$B62+(drdp!G62+drdp!P62)*'DEC-OI'!$C62+(drdp!J62+drdp!S62)*'DEC-OI'!$D62)</f>
        <v>0</v>
      </c>
      <c r="H62" s="18">
        <f>Model!$W$24*((drdp!B62)*'DEC-OI'!$B62+(drdp!E62)*'DEC-OI'!$C62+(drdp!H62)*'DEC-OI'!$D62)</f>
        <v>0</v>
      </c>
      <c r="I62" s="18">
        <f>Model!$W$24*((drdp!C62)*'DEC-OI'!$B62+(drdp!F62)*'DEC-OI'!$C62+(drdp!I62)*'DEC-OI'!$D62)</f>
        <v>6.6849988745162929E-3</v>
      </c>
      <c r="J62" s="18">
        <f>Model!$W$24*((drdp!D62)*'DEC-OI'!$B62+(drdp!G62)*'DEC-OI'!$C62+(drdp!J62)*'DEC-OI'!$D62)</f>
        <v>0</v>
      </c>
      <c r="K62" s="21">
        <f>SUM(E$3:E61)+H62</f>
        <v>0</v>
      </c>
      <c r="L62" s="21">
        <f>SUM(F$3:F61)+I62</f>
        <v>0.61536837834430169</v>
      </c>
      <c r="M62" s="21">
        <f>SUM(G$3:G61)+J62</f>
        <v>0</v>
      </c>
      <c r="N62" s="21"/>
      <c r="O62" s="21"/>
      <c r="P62" s="21"/>
      <c r="Q62" s="19">
        <f t="shared" si="1"/>
        <v>0</v>
      </c>
      <c r="R62" s="19">
        <f t="shared" si="1"/>
        <v>0.37867824106609566</v>
      </c>
      <c r="S62" s="19">
        <f t="shared" si="1"/>
        <v>0</v>
      </c>
      <c r="T62" s="19">
        <f t="shared" si="2"/>
        <v>0</v>
      </c>
      <c r="U62" s="19">
        <f t="shared" si="3"/>
        <v>0</v>
      </c>
      <c r="V62" s="19">
        <f t="shared" si="4"/>
        <v>0</v>
      </c>
    </row>
    <row r="63" spans="1:22" x14ac:dyDescent="0.25">
      <c r="A63" s="26">
        <f>Wellpath!E63</f>
        <v>1710</v>
      </c>
      <c r="B63" s="22">
        <v>0</v>
      </c>
      <c r="C63" s="22">
        <v>0</v>
      </c>
      <c r="D63" s="22">
        <v>1</v>
      </c>
      <c r="E63" s="20">
        <f>Model!$W$24*((drdp!B63+drdp!K63)*'DEC-OI'!$B63+(drdp!E63+drdp!N63)*'DEC-OI'!$C63+(drdp!H63+drdp!Q63)*'DEC-OI'!$D63)</f>
        <v>0</v>
      </c>
      <c r="F63" s="20">
        <f>Model!$W$24*((drdp!C63+drdp!L63)*'DEC-OI'!$B63+(drdp!F63+drdp!O63)*'DEC-OI'!$C63+(drdp!I63+drdp!R63)*'DEC-OI'!$D63)</f>
        <v>1.3237897740989277E-2</v>
      </c>
      <c r="G63" s="20">
        <f>Model!$W$24*((drdp!D63+drdp!M63)*'DEC-OI'!$B63+(drdp!G63+drdp!P63)*'DEC-OI'!$C63+(drdp!J63+drdp!S63)*'DEC-OI'!$D63)</f>
        <v>0</v>
      </c>
      <c r="H63" s="18">
        <f>Model!$W$24*((drdp!B63)*'DEC-OI'!$B63+(drdp!E63)*'DEC-OI'!$C63+(drdp!H63)*'DEC-OI'!$D63)</f>
        <v>0</v>
      </c>
      <c r="I63" s="18">
        <f>Model!$W$24*((drdp!C63)*'DEC-OI'!$B63+(drdp!F63)*'DEC-OI'!$C63+(drdp!I63)*'DEC-OI'!$D63)</f>
        <v>3.3094744352473193E-3</v>
      </c>
      <c r="J63" s="18">
        <f>Model!$W$24*((drdp!D63)*'DEC-OI'!$B63+(drdp!G63)*'DEC-OI'!$C63+(drdp!J63)*'DEC-OI'!$D63)</f>
        <v>0</v>
      </c>
      <c r="K63" s="21">
        <f>SUM(E$3:E62)+H63</f>
        <v>0</v>
      </c>
      <c r="L63" s="21">
        <f>SUM(F$3:F62)+I63</f>
        <v>0.62202035221680707</v>
      </c>
      <c r="M63" s="21">
        <f>SUM(G$3:G62)+J63</f>
        <v>0</v>
      </c>
      <c r="N63" s="21"/>
      <c r="O63" s="21"/>
      <c r="P63" s="21"/>
      <c r="Q63" s="19">
        <f t="shared" si="1"/>
        <v>0</v>
      </c>
      <c r="R63" s="19">
        <f t="shared" si="1"/>
        <v>0.38690931857192074</v>
      </c>
      <c r="S63" s="19">
        <f t="shared" si="1"/>
        <v>0</v>
      </c>
      <c r="T63" s="19">
        <f t="shared" si="2"/>
        <v>0</v>
      </c>
      <c r="U63" s="19">
        <f t="shared" si="3"/>
        <v>0</v>
      </c>
      <c r="V63" s="19">
        <f t="shared" si="4"/>
        <v>0</v>
      </c>
    </row>
    <row r="64" spans="1:22" x14ac:dyDescent="0.25">
      <c r="A64" s="26">
        <f>Wellpath!E64</f>
        <v>1740</v>
      </c>
      <c r="B64" s="22">
        <v>0</v>
      </c>
      <c r="C64" s="22">
        <v>0</v>
      </c>
      <c r="D64" s="22">
        <v>1</v>
      </c>
      <c r="E64" s="20">
        <f>Model!$W$24*((drdp!B64+drdp!K64)*'DEC-OI'!$B64+(drdp!E64+drdp!N64)*'DEC-OI'!$C64+(drdp!H64+drdp!Q64)*'DEC-OI'!$D64)</f>
        <v>0</v>
      </c>
      <c r="F64" s="20">
        <f>Model!$W$24*((drdp!C64+drdp!L64)*'DEC-OI'!$B64+(drdp!F64+drdp!O64)*'DEC-OI'!$C64+(drdp!I64+drdp!R64)*'DEC-OI'!$D64)</f>
        <v>1.924931253788472E-2</v>
      </c>
      <c r="G64" s="20">
        <f>Model!$W$24*((drdp!D64+drdp!M64)*'DEC-OI'!$B64+(drdp!G64+drdp!P64)*'DEC-OI'!$C64+(drdp!J64+drdp!S64)*'DEC-OI'!$D64)</f>
        <v>0</v>
      </c>
      <c r="H64" s="18">
        <f>Model!$W$24*((drdp!B64)*'DEC-OI'!$B64+(drdp!E64)*'DEC-OI'!$C64+(drdp!H64)*'DEC-OI'!$D64)</f>
        <v>0</v>
      </c>
      <c r="I64" s="18">
        <f>Model!$W$24*((drdp!C64)*'DEC-OI'!$B64+(drdp!F64)*'DEC-OI'!$C64+(drdp!I64)*'DEC-OI'!$D64)</f>
        <v>9.6246562689423602E-3</v>
      </c>
      <c r="J64" s="18">
        <f>Model!$W$24*((drdp!D64)*'DEC-OI'!$B64+(drdp!G64)*'DEC-OI'!$C64+(drdp!J64)*'DEC-OI'!$D64)</f>
        <v>0</v>
      </c>
      <c r="K64" s="21">
        <f>SUM(E$3:E63)+H64</f>
        <v>0</v>
      </c>
      <c r="L64" s="21">
        <f>SUM(F$3:F63)+I64</f>
        <v>0.6415734317914914</v>
      </c>
      <c r="M64" s="21">
        <f>SUM(G$3:G63)+J64</f>
        <v>0</v>
      </c>
      <c r="N64" s="21"/>
      <c r="O64" s="21"/>
      <c r="P64" s="21"/>
      <c r="Q64" s="19">
        <f t="shared" si="1"/>
        <v>0</v>
      </c>
      <c r="R64" s="19">
        <f t="shared" si="1"/>
        <v>0.41161646838071148</v>
      </c>
      <c r="S64" s="19">
        <f t="shared" si="1"/>
        <v>0</v>
      </c>
      <c r="T64" s="19">
        <f t="shared" si="2"/>
        <v>0</v>
      </c>
      <c r="U64" s="19">
        <f t="shared" si="3"/>
        <v>0</v>
      </c>
      <c r="V64" s="19">
        <f t="shared" si="4"/>
        <v>0</v>
      </c>
    </row>
    <row r="65" spans="1:23" x14ac:dyDescent="0.25">
      <c r="A65" s="26">
        <f>Wellpath!E65</f>
        <v>1770</v>
      </c>
      <c r="B65" s="22">
        <v>0</v>
      </c>
      <c r="C65" s="22">
        <v>0</v>
      </c>
      <c r="D65" s="22">
        <v>1</v>
      </c>
      <c r="E65" s="20">
        <f>Model!$W$24*((drdp!B65+drdp!K65)*'DEC-OI'!$B65+(drdp!E65+drdp!N65)*'DEC-OI'!$C65+(drdp!H65+drdp!Q65)*'DEC-OI'!$D65)</f>
        <v>0</v>
      </c>
      <c r="F65" s="20">
        <f>Model!$W$24*((drdp!C65+drdp!L65)*'DEC-OI'!$B65+(drdp!F65+drdp!O65)*'DEC-OI'!$C65+(drdp!I65+drdp!R65)*'DEC-OI'!$D65)</f>
        <v>1.8618326142087405E-2</v>
      </c>
      <c r="G65" s="20">
        <f>Model!$W$24*((drdp!D65+drdp!M65)*'DEC-OI'!$B65+(drdp!G65+drdp!P65)*'DEC-OI'!$C65+(drdp!J65+drdp!S65)*'DEC-OI'!$D65)</f>
        <v>0</v>
      </c>
      <c r="H65" s="18">
        <f>Model!$W$24*((drdp!B65)*'DEC-OI'!$B65+(drdp!E65)*'DEC-OI'!$C65+(drdp!H65)*'DEC-OI'!$D65)</f>
        <v>0</v>
      </c>
      <c r="I65" s="18">
        <f>Model!$W$24*((drdp!C65)*'DEC-OI'!$B65+(drdp!F65)*'DEC-OI'!$C65+(drdp!I65)*'DEC-OI'!$D65)</f>
        <v>9.3091630710437027E-3</v>
      </c>
      <c r="J65" s="18">
        <f>Model!$W$24*((drdp!D65)*'DEC-OI'!$B65+(drdp!G65)*'DEC-OI'!$C65+(drdp!J65)*'DEC-OI'!$D65)</f>
        <v>0</v>
      </c>
      <c r="K65" s="21">
        <f>SUM(E$3:E64)+H65</f>
        <v>0</v>
      </c>
      <c r="L65" s="21">
        <f>SUM(F$3:F64)+I65</f>
        <v>0.66050725113147746</v>
      </c>
      <c r="M65" s="21">
        <f>SUM(G$3:G64)+J65</f>
        <v>0</v>
      </c>
      <c r="N65" s="21"/>
      <c r="O65" s="21"/>
      <c r="P65" s="21"/>
      <c r="Q65" s="19">
        <f t="shared" si="1"/>
        <v>0</v>
      </c>
      <c r="R65" s="19">
        <f t="shared" si="1"/>
        <v>0.43626982879726062</v>
      </c>
      <c r="S65" s="19">
        <f t="shared" si="1"/>
        <v>0</v>
      </c>
      <c r="T65" s="19">
        <f t="shared" si="2"/>
        <v>0</v>
      </c>
      <c r="U65" s="19">
        <f t="shared" si="3"/>
        <v>0</v>
      </c>
      <c r="V65" s="19">
        <f t="shared" si="4"/>
        <v>0</v>
      </c>
    </row>
    <row r="66" spans="1:23" x14ac:dyDescent="0.25">
      <c r="A66" s="26">
        <f>Wellpath!E66</f>
        <v>1800</v>
      </c>
      <c r="B66" s="22">
        <v>0</v>
      </c>
      <c r="C66" s="22">
        <v>0</v>
      </c>
      <c r="D66" s="22">
        <v>1</v>
      </c>
      <c r="E66" s="20">
        <f>Model!$W$24*((drdp!B66+drdp!K66)*'DEC-OI'!$B66+(drdp!E66+drdp!N66)*'DEC-OI'!$C66+(drdp!H66+drdp!Q66)*'DEC-OI'!$D66)</f>
        <v>0</v>
      </c>
      <c r="F66" s="20">
        <f>Model!$W$24*((drdp!C66+drdp!L66)*'DEC-OI'!$B66+(drdp!F66+drdp!O66)*'DEC-OI'!$C66+(drdp!I66+drdp!R66)*'DEC-OI'!$D66)</f>
        <v>1.7964656183819244E-2</v>
      </c>
      <c r="G66" s="20">
        <f>Model!$W$24*((drdp!D66+drdp!M66)*'DEC-OI'!$B66+(drdp!G66+drdp!P66)*'DEC-OI'!$C66+(drdp!J66+drdp!S66)*'DEC-OI'!$D66)</f>
        <v>0</v>
      </c>
      <c r="H66" s="18">
        <f>Model!$W$24*((drdp!B66)*'DEC-OI'!$B66+(drdp!E66)*'DEC-OI'!$C66+(drdp!H66)*'DEC-OI'!$D66)</f>
        <v>0</v>
      </c>
      <c r="I66" s="18">
        <f>Model!$W$24*((drdp!C66)*'DEC-OI'!$B66+(drdp!F66)*'DEC-OI'!$C66+(drdp!I66)*'DEC-OI'!$D66)</f>
        <v>8.9823280919096218E-3</v>
      </c>
      <c r="J66" s="18">
        <f>Model!$W$24*((drdp!D66)*'DEC-OI'!$B66+(drdp!G66)*'DEC-OI'!$C66+(drdp!J66)*'DEC-OI'!$D66)</f>
        <v>0</v>
      </c>
      <c r="K66" s="21">
        <f>SUM(E$3:E65)+H66</f>
        <v>0</v>
      </c>
      <c r="L66" s="21">
        <f>SUM(F$3:F65)+I66</f>
        <v>0.67879874229443071</v>
      </c>
      <c r="M66" s="21">
        <f>SUM(G$3:G65)+J66</f>
        <v>0</v>
      </c>
      <c r="N66" s="21"/>
      <c r="O66" s="21"/>
      <c r="P66" s="21"/>
      <c r="Q66" s="19">
        <f t="shared" si="1"/>
        <v>0</v>
      </c>
      <c r="R66" s="19">
        <f t="shared" si="1"/>
        <v>0.46076773254050096</v>
      </c>
      <c r="S66" s="19">
        <f t="shared" si="1"/>
        <v>0</v>
      </c>
      <c r="T66" s="19">
        <f t="shared" si="2"/>
        <v>0</v>
      </c>
      <c r="U66" s="19">
        <f t="shared" si="3"/>
        <v>0</v>
      </c>
      <c r="V66" s="19">
        <f t="shared" si="4"/>
        <v>0</v>
      </c>
    </row>
    <row r="67" spans="1:23" x14ac:dyDescent="0.25">
      <c r="A67" s="26">
        <f>Wellpath!E67</f>
        <v>1830</v>
      </c>
      <c r="B67" s="22">
        <v>0</v>
      </c>
      <c r="C67" s="22">
        <v>0</v>
      </c>
      <c r="D67" s="22">
        <v>1</v>
      </c>
      <c r="E67" s="20">
        <f>Model!$W$24*((drdp!B67+drdp!K67)*'DEC-OI'!$B67+(drdp!E67+drdp!N67)*'DEC-OI'!$C67+(drdp!H67+drdp!Q67)*'DEC-OI'!$D67)</f>
        <v>0</v>
      </c>
      <c r="F67" s="20">
        <f>Model!$W$24*((drdp!C67+drdp!L67)*'DEC-OI'!$B67+(drdp!F67+drdp!O67)*'DEC-OI'!$C67+(drdp!I67+drdp!R67)*'DEC-OI'!$D67)</f>
        <v>1.7289099059234245E-2</v>
      </c>
      <c r="G67" s="20">
        <f>Model!$W$24*((drdp!D67+drdp!M67)*'DEC-OI'!$B67+(drdp!G67+drdp!P67)*'DEC-OI'!$C67+(drdp!J67+drdp!S67)*'DEC-OI'!$D67)</f>
        <v>0</v>
      </c>
      <c r="H67" s="18">
        <f>Model!$W$24*((drdp!B67)*'DEC-OI'!$B67+(drdp!E67)*'DEC-OI'!$C67+(drdp!H67)*'DEC-OI'!$D67)</f>
        <v>0</v>
      </c>
      <c r="I67" s="18">
        <f>Model!$W$24*((drdp!C67)*'DEC-OI'!$B67+(drdp!F67)*'DEC-OI'!$C67+(drdp!I67)*'DEC-OI'!$D67)</f>
        <v>8.6445495296171224E-3</v>
      </c>
      <c r="J67" s="18">
        <f>Model!$W$24*((drdp!D67)*'DEC-OI'!$B67+(drdp!G67)*'DEC-OI'!$C67+(drdp!J67)*'DEC-OI'!$D67)</f>
        <v>0</v>
      </c>
      <c r="K67" s="21">
        <f>SUM(E$3:E66)+H67</f>
        <v>0</v>
      </c>
      <c r="L67" s="21">
        <f>SUM(F$3:F66)+I67</f>
        <v>0.69642561991595753</v>
      </c>
      <c r="M67" s="21">
        <f>SUM(G$3:G66)+J67</f>
        <v>0</v>
      </c>
      <c r="N67" s="21"/>
      <c r="O67" s="21"/>
      <c r="P67" s="21"/>
      <c r="Q67" s="19">
        <f t="shared" si="1"/>
        <v>0</v>
      </c>
      <c r="R67" s="19">
        <f t="shared" si="1"/>
        <v>0.48500864407532573</v>
      </c>
      <c r="S67" s="19">
        <f t="shared" si="1"/>
        <v>0</v>
      </c>
      <c r="T67" s="19">
        <f t="shared" si="2"/>
        <v>0</v>
      </c>
      <c r="U67" s="19">
        <f t="shared" si="3"/>
        <v>0</v>
      </c>
      <c r="V67" s="19">
        <f t="shared" si="4"/>
        <v>0</v>
      </c>
    </row>
    <row r="68" spans="1:23" x14ac:dyDescent="0.25">
      <c r="A68" s="26">
        <f>Wellpath!E68</f>
        <v>1860</v>
      </c>
      <c r="B68" s="22">
        <v>0</v>
      </c>
      <c r="C68" s="22">
        <v>0</v>
      </c>
      <c r="D68" s="22">
        <v>1</v>
      </c>
      <c r="E68" s="20">
        <f>Model!$W$24*((drdp!B68+drdp!K68)*'DEC-OI'!$B68+(drdp!E68+drdp!N68)*'DEC-OI'!$C68+(drdp!H68+drdp!Q68)*'DEC-OI'!$D68)</f>
        <v>0</v>
      </c>
      <c r="F68" s="20">
        <f>Model!$W$24*((drdp!C68+drdp!L68)*'DEC-OI'!$B68+(drdp!F68+drdp!O68)*'DEC-OI'!$C68+(drdp!I68+drdp!R68)*'DEC-OI'!$D68)</f>
        <v>1.6592477830627117E-2</v>
      </c>
      <c r="G68" s="20">
        <f>Model!$W$24*((drdp!D68+drdp!M68)*'DEC-OI'!$B68+(drdp!G68+drdp!P68)*'DEC-OI'!$C68+(drdp!J68+drdp!S68)*'DEC-OI'!$D68)</f>
        <v>0</v>
      </c>
      <c r="H68" s="18">
        <f>Model!$W$24*((drdp!B68)*'DEC-OI'!$B68+(drdp!E68)*'DEC-OI'!$C68+(drdp!H68)*'DEC-OI'!$D68)</f>
        <v>0</v>
      </c>
      <c r="I68" s="18">
        <f>Model!$W$24*((drdp!C68)*'DEC-OI'!$B68+(drdp!F68)*'DEC-OI'!$C68+(drdp!I68)*'DEC-OI'!$D68)</f>
        <v>8.2962389153135585E-3</v>
      </c>
      <c r="J68" s="18">
        <f>Model!$W$24*((drdp!D68)*'DEC-OI'!$B68+(drdp!G68)*'DEC-OI'!$C68+(drdp!J68)*'DEC-OI'!$D68)</f>
        <v>0</v>
      </c>
      <c r="K68" s="21">
        <f>SUM(E$3:E67)+H68</f>
        <v>0</v>
      </c>
      <c r="L68" s="21">
        <f>SUM(F$3:F67)+I68</f>
        <v>0.71336640836088816</v>
      </c>
      <c r="M68" s="21">
        <f>SUM(G$3:G67)+J68</f>
        <v>0</v>
      </c>
      <c r="N68" s="21"/>
      <c r="O68" s="21"/>
      <c r="P68" s="21"/>
      <c r="Q68" s="19">
        <f t="shared" ref="Q68:S131" si="5">K68^2</f>
        <v>0</v>
      </c>
      <c r="R68" s="19">
        <f t="shared" si="5"/>
        <v>0.50889163257771342</v>
      </c>
      <c r="S68" s="19">
        <f t="shared" si="5"/>
        <v>0</v>
      </c>
      <c r="T68" s="19">
        <f t="shared" ref="T68:T131" si="6">K68*L68</f>
        <v>0</v>
      </c>
      <c r="U68" s="19">
        <f t="shared" ref="U68:U131" si="7">K68*M68</f>
        <v>0</v>
      </c>
      <c r="V68" s="19">
        <f t="shared" ref="V68:V131" si="8">L68*M68</f>
        <v>0</v>
      </c>
    </row>
    <row r="69" spans="1:23" x14ac:dyDescent="0.25">
      <c r="A69" s="26">
        <f>Wellpath!E69</f>
        <v>1890</v>
      </c>
      <c r="B69" s="22">
        <v>0</v>
      </c>
      <c r="C69" s="22">
        <v>0</v>
      </c>
      <c r="D69" s="22">
        <v>1</v>
      </c>
      <c r="E69" s="20">
        <f>Model!$W$24*((drdp!B69+drdp!K69)*'DEC-OI'!$B69+(drdp!E69+drdp!N69)*'DEC-OI'!$C69+(drdp!H69+drdp!Q69)*'DEC-OI'!$D69)</f>
        <v>0</v>
      </c>
      <c r="F69" s="20">
        <f>Model!$W$24*((drdp!C69+drdp!L69)*'DEC-OI'!$B69+(drdp!F69+drdp!O69)*'DEC-OI'!$C69+(drdp!I69+drdp!R69)*'DEC-OI'!$D69)</f>
        <v>1.587564122365865E-2</v>
      </c>
      <c r="G69" s="20">
        <f>Model!$W$24*((drdp!D69+drdp!M69)*'DEC-OI'!$B69+(drdp!G69+drdp!P69)*'DEC-OI'!$C69+(drdp!J69+drdp!S69)*'DEC-OI'!$D69)</f>
        <v>0</v>
      </c>
      <c r="H69" s="18">
        <f>Model!$W$24*((drdp!B69)*'DEC-OI'!$B69+(drdp!E69)*'DEC-OI'!$C69+(drdp!H69)*'DEC-OI'!$D69)</f>
        <v>0</v>
      </c>
      <c r="I69" s="18">
        <f>Model!$W$24*((drdp!C69)*'DEC-OI'!$B69+(drdp!F69)*'DEC-OI'!$C69+(drdp!I69)*'DEC-OI'!$D69)</f>
        <v>7.937820611829325E-3</v>
      </c>
      <c r="J69" s="18">
        <f>Model!$W$24*((drdp!D69)*'DEC-OI'!$B69+(drdp!G69)*'DEC-OI'!$C69+(drdp!J69)*'DEC-OI'!$D69)</f>
        <v>0</v>
      </c>
      <c r="K69" s="21">
        <f>SUM(E$3:E68)+H69</f>
        <v>0</v>
      </c>
      <c r="L69" s="21">
        <f>SUM(F$3:F68)+I69</f>
        <v>0.72960046788803112</v>
      </c>
      <c r="M69" s="21">
        <f>SUM(G$3:G68)+J69</f>
        <v>0</v>
      </c>
      <c r="N69" s="21"/>
      <c r="O69" s="21"/>
      <c r="P69" s="21"/>
      <c r="Q69" s="19">
        <f t="shared" si="5"/>
        <v>0</v>
      </c>
      <c r="R69" s="19">
        <f t="shared" si="5"/>
        <v>0.53231684274243396</v>
      </c>
      <c r="S69" s="19">
        <f t="shared" si="5"/>
        <v>0</v>
      </c>
      <c r="T69" s="19">
        <f t="shared" si="6"/>
        <v>0</v>
      </c>
      <c r="U69" s="19">
        <f t="shared" si="7"/>
        <v>0</v>
      </c>
      <c r="V69" s="19">
        <f t="shared" si="8"/>
        <v>0</v>
      </c>
    </row>
    <row r="70" spans="1:23" x14ac:dyDescent="0.25">
      <c r="A70" s="26">
        <f>Wellpath!E70</f>
        <v>1920</v>
      </c>
      <c r="B70" s="22">
        <v>0</v>
      </c>
      <c r="C70" s="22">
        <v>0</v>
      </c>
      <c r="D70" s="22">
        <v>1</v>
      </c>
      <c r="E70" s="20">
        <f>Model!$W$24*((drdp!B70+drdp!K70)*'DEC-OI'!$B70+(drdp!E70+drdp!N70)*'DEC-OI'!$C70+(drdp!H70+drdp!Q70)*'DEC-OI'!$D70)</f>
        <v>0</v>
      </c>
      <c r="F70" s="20">
        <f>Model!$W$24*((drdp!C70+drdp!L70)*'DEC-OI'!$B70+(drdp!F70+drdp!O70)*'DEC-OI'!$C70+(drdp!I70+drdp!R70)*'DEC-OI'!$D70)</f>
        <v>1.513946259331422E-2</v>
      </c>
      <c r="G70" s="20">
        <f>Model!$W$24*((drdp!D70+drdp!M70)*'DEC-OI'!$B70+(drdp!G70+drdp!P70)*'DEC-OI'!$C70+(drdp!J70+drdp!S70)*'DEC-OI'!$D70)</f>
        <v>0</v>
      </c>
      <c r="H70" s="18">
        <f>Model!$W$24*((drdp!B70)*'DEC-OI'!$B70+(drdp!E70)*'DEC-OI'!$C70+(drdp!H70)*'DEC-OI'!$D70)</f>
        <v>0</v>
      </c>
      <c r="I70" s="18">
        <f>Model!$W$24*((drdp!C70)*'DEC-OI'!$B70+(drdp!F70)*'DEC-OI'!$C70+(drdp!I70)*'DEC-OI'!$D70)</f>
        <v>7.56973129665711E-3</v>
      </c>
      <c r="J70" s="18">
        <f>Model!$W$24*((drdp!D70)*'DEC-OI'!$B70+(drdp!G70)*'DEC-OI'!$C70+(drdp!J70)*'DEC-OI'!$D70)</f>
        <v>0</v>
      </c>
      <c r="K70" s="21">
        <f>SUM(E$3:E69)+H70</f>
        <v>0</v>
      </c>
      <c r="L70" s="21">
        <f>SUM(F$3:F69)+I70</f>
        <v>0.74510801979651753</v>
      </c>
      <c r="M70" s="21">
        <f>SUM(G$3:G69)+J70</f>
        <v>0</v>
      </c>
      <c r="N70" s="21"/>
      <c r="O70" s="21"/>
      <c r="P70" s="21"/>
      <c r="Q70" s="19">
        <f t="shared" si="5"/>
        <v>0</v>
      </c>
      <c r="R70" s="19">
        <f t="shared" si="5"/>
        <v>0.55518596116508756</v>
      </c>
      <c r="S70" s="19">
        <f t="shared" si="5"/>
        <v>0</v>
      </c>
      <c r="T70" s="19">
        <f t="shared" si="6"/>
        <v>0</v>
      </c>
      <c r="U70" s="19">
        <f t="shared" si="7"/>
        <v>0</v>
      </c>
      <c r="V70" s="19">
        <f t="shared" si="8"/>
        <v>0</v>
      </c>
    </row>
    <row r="71" spans="1:23" x14ac:dyDescent="0.25">
      <c r="A71" s="26">
        <f>Wellpath!E71</f>
        <v>1950</v>
      </c>
      <c r="B71" s="22">
        <v>0</v>
      </c>
      <c r="C71" s="22">
        <v>0</v>
      </c>
      <c r="D71" s="22">
        <v>1</v>
      </c>
      <c r="E71" s="20">
        <f>Model!$W$24*((drdp!B71+drdp!K71)*'DEC-OI'!$B71+(drdp!E71+drdp!N71)*'DEC-OI'!$C71+(drdp!H71+drdp!Q71)*'DEC-OI'!$D71)</f>
        <v>0</v>
      </c>
      <c r="F71" s="20">
        <f>Model!$W$24*((drdp!C71+drdp!L71)*'DEC-OI'!$B71+(drdp!F71+drdp!O71)*'DEC-OI'!$C71+(drdp!I71+drdp!R71)*'DEC-OI'!$D71)</f>
        <v>1.4384838859855273E-2</v>
      </c>
      <c r="G71" s="20">
        <f>Model!$W$24*((drdp!D71+drdp!M71)*'DEC-OI'!$B71+(drdp!G71+drdp!P71)*'DEC-OI'!$C71+(drdp!J71+drdp!S71)*'DEC-OI'!$D71)</f>
        <v>0</v>
      </c>
      <c r="H71" s="18">
        <f>Model!$W$24*((drdp!B71)*'DEC-OI'!$B71+(drdp!E71)*'DEC-OI'!$C71+(drdp!H71)*'DEC-OI'!$D71)</f>
        <v>0</v>
      </c>
      <c r="I71" s="18">
        <f>Model!$W$24*((drdp!C71)*'DEC-OI'!$B71+(drdp!F71)*'DEC-OI'!$C71+(drdp!I71)*'DEC-OI'!$D71)</f>
        <v>7.1924194299276363E-3</v>
      </c>
      <c r="J71" s="18">
        <f>Model!$W$24*((drdp!D71)*'DEC-OI'!$B71+(drdp!G71)*'DEC-OI'!$C71+(drdp!J71)*'DEC-OI'!$D71)</f>
        <v>0</v>
      </c>
      <c r="K71" s="21">
        <f>SUM(E$3:E70)+H71</f>
        <v>0</v>
      </c>
      <c r="L71" s="21">
        <f>SUM(F$3:F70)+I71</f>
        <v>0.75987017052310235</v>
      </c>
      <c r="M71" s="21">
        <f>SUM(G$3:G70)+J71</f>
        <v>0</v>
      </c>
      <c r="N71" s="21"/>
      <c r="O71" s="21"/>
      <c r="P71" s="21"/>
      <c r="Q71" s="19">
        <f t="shared" si="5"/>
        <v>0</v>
      </c>
      <c r="R71" s="19">
        <f t="shared" si="5"/>
        <v>0.57740267605080864</v>
      </c>
      <c r="S71" s="19">
        <f t="shared" si="5"/>
        <v>0</v>
      </c>
      <c r="T71" s="19">
        <f t="shared" si="6"/>
        <v>0</v>
      </c>
      <c r="U71" s="19">
        <f t="shared" si="7"/>
        <v>0</v>
      </c>
      <c r="V71" s="19">
        <f t="shared" si="8"/>
        <v>0</v>
      </c>
    </row>
    <row r="72" spans="1:23" x14ac:dyDescent="0.25">
      <c r="A72" s="26">
        <f>Wellpath!E72</f>
        <v>1980</v>
      </c>
      <c r="B72" s="22">
        <v>0</v>
      </c>
      <c r="C72" s="22">
        <v>0</v>
      </c>
      <c r="D72" s="22">
        <v>1</v>
      </c>
      <c r="E72" s="20">
        <f>Model!$W$24*((drdp!B72+drdp!K72)*'DEC-OI'!$B72+(drdp!E72+drdp!N72)*'DEC-OI'!$C72+(drdp!H72+drdp!Q72)*'DEC-OI'!$D72)</f>
        <v>0</v>
      </c>
      <c r="F72" s="20">
        <f>Model!$W$24*((drdp!C72+drdp!L72)*'DEC-OI'!$B72+(drdp!F72+drdp!O72)*'DEC-OI'!$C72+(drdp!I72+drdp!R72)*'DEC-OI'!$D72)</f>
        <v>1.3612689416060154E-2</v>
      </c>
      <c r="G72" s="20">
        <f>Model!$W$24*((drdp!D72+drdp!M72)*'DEC-OI'!$B72+(drdp!G72+drdp!P72)*'DEC-OI'!$C72+(drdp!J72+drdp!S72)*'DEC-OI'!$D72)</f>
        <v>0</v>
      </c>
      <c r="H72" s="18">
        <f>Model!$W$24*((drdp!B72)*'DEC-OI'!$B72+(drdp!E72)*'DEC-OI'!$C72+(drdp!H72)*'DEC-OI'!$D72)</f>
        <v>0</v>
      </c>
      <c r="I72" s="18">
        <f>Model!$W$24*((drdp!C72)*'DEC-OI'!$B72+(drdp!F72)*'DEC-OI'!$C72+(drdp!I72)*'DEC-OI'!$D72)</f>
        <v>6.806344708030077E-3</v>
      </c>
      <c r="J72" s="18">
        <f>Model!$W$24*((drdp!D72)*'DEC-OI'!$B72+(drdp!G72)*'DEC-OI'!$C72+(drdp!J72)*'DEC-OI'!$D72)</f>
        <v>0</v>
      </c>
      <c r="K72" s="21">
        <f>SUM(E$3:E71)+H72</f>
        <v>0</v>
      </c>
      <c r="L72" s="21">
        <f>SUM(F$3:F71)+I72</f>
        <v>0.7738689346610601</v>
      </c>
      <c r="M72" s="21">
        <f>SUM(G$3:G71)+J72</f>
        <v>0</v>
      </c>
      <c r="N72" s="21"/>
      <c r="O72" s="21"/>
      <c r="P72" s="21"/>
      <c r="Q72" s="19">
        <f t="shared" si="5"/>
        <v>0</v>
      </c>
      <c r="R72" s="19">
        <f t="shared" si="5"/>
        <v>0.59887312803344406</v>
      </c>
      <c r="S72" s="19">
        <f t="shared" si="5"/>
        <v>0</v>
      </c>
      <c r="T72" s="19">
        <f t="shared" si="6"/>
        <v>0</v>
      </c>
      <c r="U72" s="19">
        <f t="shared" si="7"/>
        <v>0</v>
      </c>
      <c r="V72" s="19">
        <f t="shared" si="8"/>
        <v>0</v>
      </c>
    </row>
    <row r="73" spans="1:23" x14ac:dyDescent="0.25">
      <c r="A73" s="26">
        <f>Wellpath!E73</f>
        <v>2010</v>
      </c>
      <c r="B73" s="22">
        <v>0</v>
      </c>
      <c r="C73" s="22">
        <v>0</v>
      </c>
      <c r="D73" s="22">
        <v>1</v>
      </c>
      <c r="E73" s="20">
        <f>Model!$W$24*((drdp!B73+drdp!K73)*'DEC-OI'!$B73+(drdp!E73+drdp!N73)*'DEC-OI'!$C73+(drdp!H73+drdp!Q73)*'DEC-OI'!$D73)</f>
        <v>0</v>
      </c>
      <c r="F73" s="20">
        <f>Model!$W$24*((drdp!C73+drdp!L73)*'DEC-OI'!$B73+(drdp!F73+drdp!O73)*'DEC-OI'!$C73+(drdp!I73+drdp!R73)*'DEC-OI'!$D73)</f>
        <v>1.2823955007085625E-2</v>
      </c>
      <c r="G73" s="20">
        <f>Model!$W$24*((drdp!D73+drdp!M73)*'DEC-OI'!$B73+(drdp!G73+drdp!P73)*'DEC-OI'!$C73+(drdp!J73+drdp!S73)*'DEC-OI'!$D73)</f>
        <v>0</v>
      </c>
      <c r="H73" s="18">
        <f>Model!$W$24*((drdp!B73)*'DEC-OI'!$B73+(drdp!E73)*'DEC-OI'!$C73+(drdp!H73)*'DEC-OI'!$D73)</f>
        <v>0</v>
      </c>
      <c r="I73" s="18">
        <f>Model!$W$24*((drdp!C73)*'DEC-OI'!$B73+(drdp!F73)*'DEC-OI'!$C73+(drdp!I73)*'DEC-OI'!$D73)</f>
        <v>6.4119775035428126E-3</v>
      </c>
      <c r="J73" s="18">
        <f>Model!$W$24*((drdp!D73)*'DEC-OI'!$B73+(drdp!G73)*'DEC-OI'!$C73+(drdp!J73)*'DEC-OI'!$D73)</f>
        <v>0</v>
      </c>
      <c r="K73" s="21">
        <f>SUM(E$3:E72)+H73</f>
        <v>0</v>
      </c>
      <c r="L73" s="21">
        <f>SUM(F$3:F72)+I73</f>
        <v>0.78708725687263303</v>
      </c>
      <c r="M73" s="21">
        <f>SUM(G$3:G72)+J73</f>
        <v>0</v>
      </c>
      <c r="N73" s="21"/>
      <c r="O73" s="21"/>
      <c r="P73" s="21"/>
      <c r="Q73" s="19">
        <f t="shared" si="5"/>
        <v>0</v>
      </c>
      <c r="R73" s="19">
        <f t="shared" si="5"/>
        <v>0.61950634993128617</v>
      </c>
      <c r="S73" s="19">
        <f t="shared" si="5"/>
        <v>0</v>
      </c>
      <c r="T73" s="19">
        <f t="shared" si="6"/>
        <v>0</v>
      </c>
      <c r="U73" s="19">
        <f t="shared" si="7"/>
        <v>0</v>
      </c>
      <c r="V73" s="19">
        <f t="shared" si="8"/>
        <v>0</v>
      </c>
      <c r="W73" s="10" t="s">
        <v>62</v>
      </c>
    </row>
    <row r="74" spans="1:23" x14ac:dyDescent="0.25">
      <c r="A74" s="26">
        <f>Wellpath!E74</f>
        <v>2040</v>
      </c>
      <c r="B74" s="22">
        <v>0</v>
      </c>
      <c r="C74" s="22">
        <v>0</v>
      </c>
      <c r="D74" s="22">
        <v>1</v>
      </c>
      <c r="E74" s="20">
        <f>Model!$W$24*((drdp!B74+drdp!K74)*'DEC-OI'!$B74+(drdp!E74+drdp!N74)*'DEC-OI'!$C74+(drdp!H74+drdp!Q74)*'DEC-OI'!$D74)</f>
        <v>0</v>
      </c>
      <c r="F74" s="20">
        <f>Model!$W$24*((drdp!C74+drdp!L74)*'DEC-OI'!$B74+(drdp!F74+drdp!O74)*'DEC-OI'!$C74+(drdp!I74+drdp!R74)*'DEC-OI'!$D74)</f>
        <v>1.2019596584313797E-2</v>
      </c>
      <c r="G74" s="20">
        <f>Model!$W$24*((drdp!D74+drdp!M74)*'DEC-OI'!$B74+(drdp!G74+drdp!P74)*'DEC-OI'!$C74+(drdp!J74+drdp!S74)*'DEC-OI'!$D74)</f>
        <v>0</v>
      </c>
      <c r="H74" s="18">
        <f>Model!$W$24*((drdp!B74)*'DEC-OI'!$B74+(drdp!E74)*'DEC-OI'!$C74+(drdp!H74)*'DEC-OI'!$D74)</f>
        <v>0</v>
      </c>
      <c r="I74" s="18">
        <f>Model!$W$24*((drdp!C74)*'DEC-OI'!$B74+(drdp!F74)*'DEC-OI'!$C74+(drdp!I74)*'DEC-OI'!$D74)</f>
        <v>6.0097982921568987E-3</v>
      </c>
      <c r="J74" s="18">
        <f>Model!$W$24*((drdp!D74)*'DEC-OI'!$B74+(drdp!G74)*'DEC-OI'!$C74+(drdp!J74)*'DEC-OI'!$D74)</f>
        <v>0</v>
      </c>
      <c r="K74" s="21">
        <f>SUM(E$3:E73)+H74</f>
        <v>0</v>
      </c>
      <c r="L74" s="21">
        <f>SUM(F$3:F73)+I74</f>
        <v>0.79950903266833273</v>
      </c>
      <c r="M74" s="21">
        <f>SUM(G$3:G73)+J74</f>
        <v>0</v>
      </c>
      <c r="N74" s="21"/>
      <c r="O74" s="21"/>
      <c r="P74" s="21"/>
      <c r="Q74" s="19">
        <f t="shared" si="5"/>
        <v>0</v>
      </c>
      <c r="R74" s="19">
        <f t="shared" si="5"/>
        <v>0.63921469331825309</v>
      </c>
      <c r="S74" s="19">
        <f t="shared" si="5"/>
        <v>0</v>
      </c>
      <c r="T74" s="19">
        <f t="shared" si="6"/>
        <v>0</v>
      </c>
      <c r="U74" s="19">
        <f t="shared" si="7"/>
        <v>0</v>
      </c>
      <c r="V74" s="19">
        <f t="shared" si="8"/>
        <v>0</v>
      </c>
    </row>
    <row r="75" spans="1:23" x14ac:dyDescent="0.25">
      <c r="A75" s="26">
        <f>Wellpath!E75</f>
        <v>2070</v>
      </c>
      <c r="B75" s="22">
        <v>0</v>
      </c>
      <c r="C75" s="22">
        <v>0</v>
      </c>
      <c r="D75" s="22">
        <v>1</v>
      </c>
      <c r="E75" s="20">
        <f>Model!$W$24*((drdp!B75+drdp!K75)*'DEC-OI'!$B75+(drdp!E75+drdp!N75)*'DEC-OI'!$C75+(drdp!H75+drdp!Q75)*'DEC-OI'!$D75)</f>
        <v>0</v>
      </c>
      <c r="F75" s="20">
        <f>Model!$W$24*((drdp!C75+drdp!L75)*'DEC-OI'!$B75+(drdp!F75+drdp!O75)*'DEC-OI'!$C75+(drdp!I75+drdp!R75)*'DEC-OI'!$D75)</f>
        <v>1.1200594134580905E-2</v>
      </c>
      <c r="G75" s="20">
        <f>Model!$W$24*((drdp!D75+drdp!M75)*'DEC-OI'!$B75+(drdp!G75+drdp!P75)*'DEC-OI'!$C75+(drdp!J75+drdp!S75)*'DEC-OI'!$D75)</f>
        <v>0</v>
      </c>
      <c r="H75" s="18">
        <f>Model!$W$24*((drdp!B75)*'DEC-OI'!$B75+(drdp!E75)*'DEC-OI'!$C75+(drdp!H75)*'DEC-OI'!$D75)</f>
        <v>0</v>
      </c>
      <c r="I75" s="18">
        <f>Model!$W$24*((drdp!C75)*'DEC-OI'!$B75+(drdp!F75)*'DEC-OI'!$C75+(drdp!I75)*'DEC-OI'!$D75)</f>
        <v>5.6002970672904525E-3</v>
      </c>
      <c r="J75" s="18">
        <f>Model!$W$24*((drdp!D75)*'DEC-OI'!$B75+(drdp!G75)*'DEC-OI'!$C75+(drdp!J75)*'DEC-OI'!$D75)</f>
        <v>0</v>
      </c>
      <c r="K75" s="21">
        <f>SUM(E$3:E74)+H75</f>
        <v>0</v>
      </c>
      <c r="L75" s="21">
        <f>SUM(F$3:F74)+I75</f>
        <v>0.81111912802778019</v>
      </c>
      <c r="M75" s="21">
        <f>SUM(G$3:G74)+J75</f>
        <v>0</v>
      </c>
      <c r="N75" s="21"/>
      <c r="O75" s="21"/>
      <c r="P75" s="21"/>
      <c r="Q75" s="19">
        <f t="shared" si="5"/>
        <v>0</v>
      </c>
      <c r="R75" s="19">
        <f t="shared" si="5"/>
        <v>0.65791423985254649</v>
      </c>
      <c r="S75" s="19">
        <f t="shared" si="5"/>
        <v>0</v>
      </c>
      <c r="T75" s="19">
        <f t="shared" si="6"/>
        <v>0</v>
      </c>
      <c r="U75" s="19">
        <f t="shared" si="7"/>
        <v>0</v>
      </c>
      <c r="V75" s="19">
        <f t="shared" si="8"/>
        <v>0</v>
      </c>
    </row>
    <row r="76" spans="1:23" x14ac:dyDescent="0.25">
      <c r="A76" s="26">
        <f>Wellpath!E76</f>
        <v>2100</v>
      </c>
      <c r="B76" s="22">
        <v>0</v>
      </c>
      <c r="C76" s="22">
        <v>0</v>
      </c>
      <c r="D76" s="22">
        <v>1</v>
      </c>
      <c r="E76" s="20">
        <f>Model!$W$24*((drdp!B76+drdp!K76)*'DEC-OI'!$B76+(drdp!E76+drdp!N76)*'DEC-OI'!$C76+(drdp!H76+drdp!Q76)*'DEC-OI'!$D76)</f>
        <v>0</v>
      </c>
      <c r="F76" s="20">
        <f>Model!$W$24*((drdp!C76+drdp!L76)*'DEC-OI'!$B76+(drdp!F76+drdp!O76)*'DEC-OI'!$C76+(drdp!I76+drdp!R76)*'DEC-OI'!$D76)</f>
        <v>1.0367945486214288E-2</v>
      </c>
      <c r="G76" s="20">
        <f>Model!$W$24*((drdp!D76+drdp!M76)*'DEC-OI'!$B76+(drdp!G76+drdp!P76)*'DEC-OI'!$C76+(drdp!J76+drdp!S76)*'DEC-OI'!$D76)</f>
        <v>0</v>
      </c>
      <c r="H76" s="18">
        <f>Model!$W$24*((drdp!B76)*'DEC-OI'!$B76+(drdp!E76)*'DEC-OI'!$C76+(drdp!H76)*'DEC-OI'!$D76)</f>
        <v>0</v>
      </c>
      <c r="I76" s="18">
        <f>Model!$W$24*((drdp!C76)*'DEC-OI'!$B76+(drdp!F76)*'DEC-OI'!$C76+(drdp!I76)*'DEC-OI'!$D76)</f>
        <v>5.1839727431071438E-3</v>
      </c>
      <c r="J76" s="18">
        <f>Model!$W$24*((drdp!D76)*'DEC-OI'!$B76+(drdp!G76)*'DEC-OI'!$C76+(drdp!J76)*'DEC-OI'!$D76)</f>
        <v>0</v>
      </c>
      <c r="K76" s="21">
        <f>SUM(E$3:E75)+H76</f>
        <v>0</v>
      </c>
      <c r="L76" s="21">
        <f>SUM(F$3:F75)+I76</f>
        <v>0.82190339783817767</v>
      </c>
      <c r="M76" s="21">
        <f>SUM(G$3:G75)+J76</f>
        <v>0</v>
      </c>
      <c r="N76" s="21"/>
      <c r="O76" s="21"/>
      <c r="P76" s="21"/>
      <c r="Q76" s="19">
        <f t="shared" si="5"/>
        <v>0</v>
      </c>
      <c r="R76" s="19">
        <f t="shared" si="5"/>
        <v>0.67552519537794176</v>
      </c>
      <c r="S76" s="19">
        <f t="shared" si="5"/>
        <v>0</v>
      </c>
      <c r="T76" s="19">
        <f t="shared" si="6"/>
        <v>0</v>
      </c>
      <c r="U76" s="19">
        <f t="shared" si="7"/>
        <v>0</v>
      </c>
      <c r="V76" s="19">
        <f t="shared" si="8"/>
        <v>0</v>
      </c>
    </row>
    <row r="77" spans="1:23" x14ac:dyDescent="0.25">
      <c r="A77" s="26">
        <f>Wellpath!E77</f>
        <v>2130</v>
      </c>
      <c r="B77" s="22">
        <v>0</v>
      </c>
      <c r="C77" s="22">
        <v>0</v>
      </c>
      <c r="D77" s="22">
        <v>1</v>
      </c>
      <c r="E77" s="20">
        <f>Model!$W$24*((drdp!B77+drdp!K77)*'DEC-OI'!$B77+(drdp!E77+drdp!N77)*'DEC-OI'!$C77+(drdp!H77+drdp!Q77)*'DEC-OI'!$D77)</f>
        <v>0</v>
      </c>
      <c r="F77" s="20">
        <f>Model!$W$24*((drdp!C77+drdp!L77)*'DEC-OI'!$B77+(drdp!F77+drdp!O77)*'DEC-OI'!$C77+(drdp!I77+drdp!R77)*'DEC-OI'!$D77)</f>
        <v>9.5226650933322912E-3</v>
      </c>
      <c r="G77" s="20">
        <f>Model!$W$24*((drdp!D77+drdp!M77)*'DEC-OI'!$B77+(drdp!G77+drdp!P77)*'DEC-OI'!$C77+(drdp!J77+drdp!S77)*'DEC-OI'!$D77)</f>
        <v>0</v>
      </c>
      <c r="H77" s="18">
        <f>Model!$W$24*((drdp!B77)*'DEC-OI'!$B77+(drdp!E77)*'DEC-OI'!$C77+(drdp!H77)*'DEC-OI'!$D77)</f>
        <v>0</v>
      </c>
      <c r="I77" s="18">
        <f>Model!$W$24*((drdp!C77)*'DEC-OI'!$B77+(drdp!F77)*'DEC-OI'!$C77+(drdp!I77)*'DEC-OI'!$D77)</f>
        <v>4.7613325466661456E-3</v>
      </c>
      <c r="J77" s="18">
        <f>Model!$W$24*((drdp!D77)*'DEC-OI'!$B77+(drdp!G77)*'DEC-OI'!$C77+(drdp!J77)*'DEC-OI'!$D77)</f>
        <v>0</v>
      </c>
      <c r="K77" s="21">
        <f>SUM(E$3:E76)+H77</f>
        <v>0</v>
      </c>
      <c r="L77" s="21">
        <f>SUM(F$3:F76)+I77</f>
        <v>0.83184870312795101</v>
      </c>
      <c r="M77" s="21">
        <f>SUM(G$3:G76)+J77</f>
        <v>0</v>
      </c>
      <c r="N77" s="21"/>
      <c r="O77" s="21"/>
      <c r="P77" s="21"/>
      <c r="Q77" s="19">
        <f t="shared" si="5"/>
        <v>0</v>
      </c>
      <c r="R77" s="19">
        <f t="shared" si="5"/>
        <v>0.691972264895654</v>
      </c>
      <c r="S77" s="19">
        <f t="shared" si="5"/>
        <v>0</v>
      </c>
      <c r="T77" s="19">
        <f t="shared" si="6"/>
        <v>0</v>
      </c>
      <c r="U77" s="19">
        <f t="shared" si="7"/>
        <v>0</v>
      </c>
      <c r="V77" s="19">
        <f t="shared" si="8"/>
        <v>0</v>
      </c>
    </row>
    <row r="78" spans="1:23" x14ac:dyDescent="0.25">
      <c r="A78" s="26">
        <f>Wellpath!E78</f>
        <v>2160</v>
      </c>
      <c r="B78" s="22">
        <v>0</v>
      </c>
      <c r="C78" s="22">
        <v>0</v>
      </c>
      <c r="D78" s="22">
        <v>1</v>
      </c>
      <c r="E78" s="20">
        <f>Model!$W$24*((drdp!B78+drdp!K78)*'DEC-OI'!$B78+(drdp!E78+drdp!N78)*'DEC-OI'!$C78+(drdp!H78+drdp!Q78)*'DEC-OI'!$D78)</f>
        <v>0</v>
      </c>
      <c r="F78" s="20">
        <f>Model!$W$24*((drdp!C78+drdp!L78)*'DEC-OI'!$B78+(drdp!F78+drdp!O78)*'DEC-OI'!$C78+(drdp!I78+drdp!R78)*'DEC-OI'!$D78)</f>
        <v>8.6657827998881786E-3</v>
      </c>
      <c r="G78" s="20">
        <f>Model!$W$24*((drdp!D78+drdp!M78)*'DEC-OI'!$B78+(drdp!G78+drdp!P78)*'DEC-OI'!$C78+(drdp!J78+drdp!S78)*'DEC-OI'!$D78)</f>
        <v>0</v>
      </c>
      <c r="H78" s="18">
        <f>Model!$W$24*((drdp!B78)*'DEC-OI'!$B78+(drdp!E78)*'DEC-OI'!$C78+(drdp!H78)*'DEC-OI'!$D78)</f>
        <v>0</v>
      </c>
      <c r="I78" s="18">
        <f>Model!$W$24*((drdp!C78)*'DEC-OI'!$B78+(drdp!F78)*'DEC-OI'!$C78+(drdp!I78)*'DEC-OI'!$D78)</f>
        <v>4.3328913999440893E-3</v>
      </c>
      <c r="J78" s="18">
        <f>Model!$W$24*((drdp!D78)*'DEC-OI'!$B78+(drdp!G78)*'DEC-OI'!$C78+(drdp!J78)*'DEC-OI'!$D78)</f>
        <v>0</v>
      </c>
      <c r="K78" s="21">
        <f>SUM(E$3:E77)+H78</f>
        <v>0</v>
      </c>
      <c r="L78" s="21">
        <f>SUM(F$3:F77)+I78</f>
        <v>0.84094292707456131</v>
      </c>
      <c r="M78" s="21">
        <f>SUM(G$3:G77)+J78</f>
        <v>0</v>
      </c>
      <c r="N78" s="21"/>
      <c r="O78" s="21"/>
      <c r="P78" s="21"/>
      <c r="Q78" s="19">
        <f t="shared" si="5"/>
        <v>0</v>
      </c>
      <c r="R78" s="19">
        <f t="shared" si="5"/>
        <v>0.70718500659673089</v>
      </c>
      <c r="S78" s="19">
        <f t="shared" si="5"/>
        <v>0</v>
      </c>
      <c r="T78" s="19">
        <f t="shared" si="6"/>
        <v>0</v>
      </c>
      <c r="U78" s="19">
        <f t="shared" si="7"/>
        <v>0</v>
      </c>
      <c r="V78" s="19">
        <f t="shared" si="8"/>
        <v>0</v>
      </c>
    </row>
    <row r="79" spans="1:23" x14ac:dyDescent="0.25">
      <c r="A79" s="26">
        <f>Wellpath!E79</f>
        <v>2190</v>
      </c>
      <c r="B79" s="22">
        <v>0</v>
      </c>
      <c r="C79" s="22">
        <v>0</v>
      </c>
      <c r="D79" s="22">
        <v>1</v>
      </c>
      <c r="E79" s="20">
        <f>Model!$W$24*((drdp!B79+drdp!K79)*'DEC-OI'!$B79+(drdp!E79+drdp!N79)*'DEC-OI'!$C79+(drdp!H79+drdp!Q79)*'DEC-OI'!$D79)</f>
        <v>0</v>
      </c>
      <c r="F79" s="20">
        <f>Model!$W$24*((drdp!C79+drdp!L79)*'DEC-OI'!$B79+(drdp!F79+drdp!O79)*'DEC-OI'!$C79+(drdp!I79+drdp!R79)*'DEC-OI'!$D79)</f>
        <v>7.7983425849639104E-3</v>
      </c>
      <c r="G79" s="20">
        <f>Model!$W$24*((drdp!D79+drdp!M79)*'DEC-OI'!$B79+(drdp!G79+drdp!P79)*'DEC-OI'!$C79+(drdp!J79+drdp!S79)*'DEC-OI'!$D79)</f>
        <v>0</v>
      </c>
      <c r="H79" s="18">
        <f>Model!$W$24*((drdp!B79)*'DEC-OI'!$B79+(drdp!E79)*'DEC-OI'!$C79+(drdp!H79)*'DEC-OI'!$D79)</f>
        <v>0</v>
      </c>
      <c r="I79" s="18">
        <f>Model!$W$24*((drdp!C79)*'DEC-OI'!$B79+(drdp!F79)*'DEC-OI'!$C79+(drdp!I79)*'DEC-OI'!$D79)</f>
        <v>3.8991712924819552E-3</v>
      </c>
      <c r="J79" s="18">
        <f>Model!$W$24*((drdp!D79)*'DEC-OI'!$B79+(drdp!G79)*'DEC-OI'!$C79+(drdp!J79)*'DEC-OI'!$D79)</f>
        <v>0</v>
      </c>
      <c r="K79" s="21">
        <f>SUM(E$3:E78)+H79</f>
        <v>0</v>
      </c>
      <c r="L79" s="21">
        <f>SUM(F$3:F78)+I79</f>
        <v>0.84917498976698735</v>
      </c>
      <c r="M79" s="21">
        <f>SUM(G$3:G78)+J79</f>
        <v>0</v>
      </c>
      <c r="N79" s="21"/>
      <c r="O79" s="21"/>
      <c r="P79" s="21"/>
      <c r="Q79" s="19">
        <f t="shared" si="5"/>
        <v>0</v>
      </c>
      <c r="R79" s="19">
        <f t="shared" si="5"/>
        <v>0.72109816324576304</v>
      </c>
      <c r="S79" s="19">
        <f t="shared" si="5"/>
        <v>0</v>
      </c>
      <c r="T79" s="19">
        <f t="shared" si="6"/>
        <v>0</v>
      </c>
      <c r="U79" s="19">
        <f t="shared" si="7"/>
        <v>0</v>
      </c>
      <c r="V79" s="19">
        <f t="shared" si="8"/>
        <v>0</v>
      </c>
    </row>
    <row r="80" spans="1:23" x14ac:dyDescent="0.25">
      <c r="A80" s="26">
        <f>Wellpath!E80</f>
        <v>2220</v>
      </c>
      <c r="B80" s="22">
        <v>0</v>
      </c>
      <c r="C80" s="22">
        <v>0</v>
      </c>
      <c r="D80" s="22">
        <v>1</v>
      </c>
      <c r="E80" s="20">
        <f>Model!$W$24*((drdp!B80+drdp!K80)*'DEC-OI'!$B80+(drdp!E80+drdp!N80)*'DEC-OI'!$C80+(drdp!H80+drdp!Q80)*'DEC-OI'!$D80)</f>
        <v>0</v>
      </c>
      <c r="F80" s="20">
        <f>Model!$W$24*((drdp!C80+drdp!L80)*'DEC-OI'!$B80+(drdp!F80+drdp!O80)*'DEC-OI'!$C80+(drdp!I80+drdp!R80)*'DEC-OI'!$D80)</f>
        <v>6.9214012908424549E-3</v>
      </c>
      <c r="G80" s="20">
        <f>Model!$W$24*((drdp!D80+drdp!M80)*'DEC-OI'!$B80+(drdp!G80+drdp!P80)*'DEC-OI'!$C80+(drdp!J80+drdp!S80)*'DEC-OI'!$D80)</f>
        <v>0</v>
      </c>
      <c r="H80" s="18">
        <f>Model!$W$24*((drdp!B80)*'DEC-OI'!$B80+(drdp!E80)*'DEC-OI'!$C80+(drdp!H80)*'DEC-OI'!$D80)</f>
        <v>0</v>
      </c>
      <c r="I80" s="18">
        <f>Model!$W$24*((drdp!C80)*'DEC-OI'!$B80+(drdp!F80)*'DEC-OI'!$C80+(drdp!I80)*'DEC-OI'!$D80)</f>
        <v>3.4607006454212275E-3</v>
      </c>
      <c r="J80" s="18">
        <f>Model!$W$24*((drdp!D80)*'DEC-OI'!$B80+(drdp!G80)*'DEC-OI'!$C80+(drdp!J80)*'DEC-OI'!$D80)</f>
        <v>0</v>
      </c>
      <c r="K80" s="21">
        <f>SUM(E$3:E79)+H80</f>
        <v>0</v>
      </c>
      <c r="L80" s="21">
        <f>SUM(F$3:F79)+I80</f>
        <v>0.85653486170489057</v>
      </c>
      <c r="M80" s="21">
        <f>SUM(G$3:G79)+J80</f>
        <v>0</v>
      </c>
      <c r="N80" s="21"/>
      <c r="O80" s="21"/>
      <c r="P80" s="21"/>
      <c r="Q80" s="19">
        <f t="shared" si="5"/>
        <v>0</v>
      </c>
      <c r="R80" s="19">
        <f t="shared" si="5"/>
        <v>0.733651969315816</v>
      </c>
      <c r="S80" s="19">
        <f t="shared" si="5"/>
        <v>0</v>
      </c>
      <c r="T80" s="19">
        <f t="shared" si="6"/>
        <v>0</v>
      </c>
      <c r="U80" s="19">
        <f t="shared" si="7"/>
        <v>0</v>
      </c>
      <c r="V80" s="19">
        <f t="shared" si="8"/>
        <v>0</v>
      </c>
    </row>
    <row r="81" spans="1:22" x14ac:dyDescent="0.25">
      <c r="A81" s="26">
        <f>Wellpath!E81</f>
        <v>2250</v>
      </c>
      <c r="B81" s="22">
        <v>0</v>
      </c>
      <c r="C81" s="22">
        <v>0</v>
      </c>
      <c r="D81" s="22">
        <v>1</v>
      </c>
      <c r="E81" s="20">
        <f>Model!$W$24*((drdp!B81+drdp!K81)*'DEC-OI'!$B81+(drdp!E81+drdp!N81)*'DEC-OI'!$C81+(drdp!H81+drdp!Q81)*'DEC-OI'!$D81)</f>
        <v>0</v>
      </c>
      <c r="F81" s="20">
        <f>Model!$W$24*((drdp!C81+drdp!L81)*'DEC-OI'!$B81+(drdp!F81+drdp!O81)*'DEC-OI'!$C81+(drdp!I81+drdp!R81)*'DEC-OI'!$D81)</f>
        <v>6.0360273354082422E-3</v>
      </c>
      <c r="G81" s="20">
        <f>Model!$W$24*((drdp!D81+drdp!M81)*'DEC-OI'!$B81+(drdp!G81+drdp!P81)*'DEC-OI'!$C81+(drdp!J81+drdp!S81)*'DEC-OI'!$D81)</f>
        <v>0</v>
      </c>
      <c r="H81" s="18">
        <f>Model!$W$24*((drdp!B81)*'DEC-OI'!$B81+(drdp!E81)*'DEC-OI'!$C81+(drdp!H81)*'DEC-OI'!$D81)</f>
        <v>0</v>
      </c>
      <c r="I81" s="18">
        <f>Model!$W$24*((drdp!C81)*'DEC-OI'!$B81+(drdp!F81)*'DEC-OI'!$C81+(drdp!I81)*'DEC-OI'!$D81)</f>
        <v>3.0180136677041211E-3</v>
      </c>
      <c r="J81" s="18">
        <f>Model!$W$24*((drdp!D81)*'DEC-OI'!$B81+(drdp!G81)*'DEC-OI'!$C81+(drdp!J81)*'DEC-OI'!$D81)</f>
        <v>0</v>
      </c>
      <c r="K81" s="21">
        <f>SUM(E$3:E80)+H81</f>
        <v>0</v>
      </c>
      <c r="L81" s="21">
        <f>SUM(F$3:F80)+I81</f>
        <v>0.86301357601801587</v>
      </c>
      <c r="M81" s="21">
        <f>SUM(G$3:G80)+J81</f>
        <v>0</v>
      </c>
      <c r="N81" s="21"/>
      <c r="O81" s="21"/>
      <c r="P81" s="21"/>
      <c r="Q81" s="19">
        <f t="shared" si="5"/>
        <v>0</v>
      </c>
      <c r="R81" s="19">
        <f t="shared" si="5"/>
        <v>0.74479243239140369</v>
      </c>
      <c r="S81" s="19">
        <f t="shared" si="5"/>
        <v>0</v>
      </c>
      <c r="T81" s="19">
        <f t="shared" si="6"/>
        <v>0</v>
      </c>
      <c r="U81" s="19">
        <f t="shared" si="7"/>
        <v>0</v>
      </c>
      <c r="V81" s="19">
        <f t="shared" si="8"/>
        <v>0</v>
      </c>
    </row>
    <row r="82" spans="1:22" x14ac:dyDescent="0.25">
      <c r="A82" s="26">
        <f>Wellpath!E82</f>
        <v>2280</v>
      </c>
      <c r="B82" s="22">
        <v>0</v>
      </c>
      <c r="C82" s="22">
        <v>0</v>
      </c>
      <c r="D82" s="22">
        <v>1</v>
      </c>
      <c r="E82" s="20">
        <f>Model!$W$24*((drdp!B82+drdp!K82)*'DEC-OI'!$B82+(drdp!E82+drdp!N82)*'DEC-OI'!$C82+(drdp!H82+drdp!Q82)*'DEC-OI'!$D82)</f>
        <v>0</v>
      </c>
      <c r="F82" s="20">
        <f>Model!$W$24*((drdp!C82+drdp!L82)*'DEC-OI'!$B82+(drdp!F82+drdp!O82)*'DEC-OI'!$C82+(drdp!I82+drdp!R82)*'DEC-OI'!$D82)</f>
        <v>5.1432994104445694E-3</v>
      </c>
      <c r="G82" s="20">
        <f>Model!$W$24*((drdp!D82+drdp!M82)*'DEC-OI'!$B82+(drdp!G82+drdp!P82)*'DEC-OI'!$C82+(drdp!J82+drdp!S82)*'DEC-OI'!$D82)</f>
        <v>0</v>
      </c>
      <c r="H82" s="18">
        <f>Model!$W$24*((drdp!B82)*'DEC-OI'!$B82+(drdp!E82)*'DEC-OI'!$C82+(drdp!H82)*'DEC-OI'!$D82)</f>
        <v>0</v>
      </c>
      <c r="I82" s="18">
        <f>Model!$W$24*((drdp!C82)*'DEC-OI'!$B82+(drdp!F82)*'DEC-OI'!$C82+(drdp!I82)*'DEC-OI'!$D82)</f>
        <v>2.5716497052222847E-3</v>
      </c>
      <c r="J82" s="18">
        <f>Model!$W$24*((drdp!D82)*'DEC-OI'!$B82+(drdp!G82)*'DEC-OI'!$C82+(drdp!J82)*'DEC-OI'!$D82)</f>
        <v>0</v>
      </c>
      <c r="K82" s="21">
        <f>SUM(E$3:E81)+H82</f>
        <v>0</v>
      </c>
      <c r="L82" s="21">
        <f>SUM(F$3:F81)+I82</f>
        <v>0.86860323939094219</v>
      </c>
      <c r="M82" s="21">
        <f>SUM(G$3:G81)+J82</f>
        <v>0</v>
      </c>
      <c r="N82" s="21"/>
      <c r="O82" s="21"/>
      <c r="P82" s="21"/>
      <c r="Q82" s="19">
        <f t="shared" si="5"/>
        <v>0</v>
      </c>
      <c r="R82" s="19">
        <f t="shared" si="5"/>
        <v>0.75447158748043841</v>
      </c>
      <c r="S82" s="19">
        <f t="shared" si="5"/>
        <v>0</v>
      </c>
      <c r="T82" s="19">
        <f t="shared" si="6"/>
        <v>0</v>
      </c>
      <c r="U82" s="19">
        <f t="shared" si="7"/>
        <v>0</v>
      </c>
      <c r="V82" s="19">
        <f t="shared" si="8"/>
        <v>0</v>
      </c>
    </row>
    <row r="83" spans="1:22" x14ac:dyDescent="0.25">
      <c r="A83" s="26">
        <f>Wellpath!E83</f>
        <v>2310</v>
      </c>
      <c r="B83" s="22">
        <v>0</v>
      </c>
      <c r="C83" s="22">
        <v>0</v>
      </c>
      <c r="D83" s="22">
        <v>1</v>
      </c>
      <c r="E83" s="20">
        <f>Model!$W$24*((drdp!B83+drdp!K83)*'DEC-OI'!$B83+(drdp!E83+drdp!N83)*'DEC-OI'!$C83+(drdp!H83+drdp!Q83)*'DEC-OI'!$D83)</f>
        <v>0</v>
      </c>
      <c r="F83" s="20">
        <f>Model!$W$24*((drdp!C83+drdp!L83)*'DEC-OI'!$B83+(drdp!F83+drdp!O83)*'DEC-OI'!$C83+(drdp!I83+drdp!R83)*'DEC-OI'!$D83)</f>
        <v>4.2443051674138105E-3</v>
      </c>
      <c r="G83" s="20">
        <f>Model!$W$24*((drdp!D83+drdp!M83)*'DEC-OI'!$B83+(drdp!G83+drdp!P83)*'DEC-OI'!$C83+(drdp!J83+drdp!S83)*'DEC-OI'!$D83)</f>
        <v>0</v>
      </c>
      <c r="H83" s="18">
        <f>Model!$W$24*((drdp!B83)*'DEC-OI'!$B83+(drdp!E83)*'DEC-OI'!$C83+(drdp!H83)*'DEC-OI'!$D83)</f>
        <v>0</v>
      </c>
      <c r="I83" s="18">
        <f>Model!$W$24*((drdp!C83)*'DEC-OI'!$B83+(drdp!F83)*'DEC-OI'!$C83+(drdp!I83)*'DEC-OI'!$D83)</f>
        <v>2.1221525837069053E-3</v>
      </c>
      <c r="J83" s="18">
        <f>Model!$W$24*((drdp!D83)*'DEC-OI'!$B83+(drdp!G83)*'DEC-OI'!$C83+(drdp!J83)*'DEC-OI'!$D83)</f>
        <v>0</v>
      </c>
      <c r="K83" s="21">
        <f>SUM(E$3:E82)+H83</f>
        <v>0</v>
      </c>
      <c r="L83" s="21">
        <f>SUM(F$3:F82)+I83</f>
        <v>0.87329704167987143</v>
      </c>
      <c r="M83" s="21">
        <f>SUM(G$3:G82)+J83</f>
        <v>0</v>
      </c>
      <c r="N83" s="21"/>
      <c r="O83" s="21"/>
      <c r="P83" s="21"/>
      <c r="Q83" s="19">
        <f t="shared" si="5"/>
        <v>0</v>
      </c>
      <c r="R83" s="19">
        <f t="shared" si="5"/>
        <v>0.76264772300681505</v>
      </c>
      <c r="S83" s="19">
        <f t="shared" si="5"/>
        <v>0</v>
      </c>
      <c r="T83" s="19">
        <f t="shared" si="6"/>
        <v>0</v>
      </c>
      <c r="U83" s="19">
        <f t="shared" si="7"/>
        <v>0</v>
      </c>
      <c r="V83" s="19">
        <f t="shared" si="8"/>
        <v>0</v>
      </c>
    </row>
    <row r="84" spans="1:22" x14ac:dyDescent="0.25">
      <c r="A84" s="26">
        <f>Wellpath!E84</f>
        <v>2340</v>
      </c>
      <c r="B84" s="22">
        <v>0</v>
      </c>
      <c r="C84" s="22">
        <v>0</v>
      </c>
      <c r="D84" s="22">
        <v>1</v>
      </c>
      <c r="E84" s="20">
        <f>Model!$W$24*((drdp!B84+drdp!K84)*'DEC-OI'!$B84+(drdp!E84+drdp!N84)*'DEC-OI'!$C84+(drdp!H84+drdp!Q84)*'DEC-OI'!$D84)</f>
        <v>0</v>
      </c>
      <c r="F84" s="20">
        <f>Model!$W$24*((drdp!C84+drdp!L84)*'DEC-OI'!$B84+(drdp!F84+drdp!O84)*'DEC-OI'!$C84+(drdp!I84+drdp!R84)*'DEC-OI'!$D84)</f>
        <v>3.3401398923216486E-3</v>
      </c>
      <c r="G84" s="20">
        <f>Model!$W$24*((drdp!D84+drdp!M84)*'DEC-OI'!$B84+(drdp!G84+drdp!P84)*'DEC-OI'!$C84+(drdp!J84+drdp!S84)*'DEC-OI'!$D84)</f>
        <v>0</v>
      </c>
      <c r="H84" s="18">
        <f>Model!$W$24*((drdp!B84)*'DEC-OI'!$B84+(drdp!E84)*'DEC-OI'!$C84+(drdp!H84)*'DEC-OI'!$D84)</f>
        <v>0</v>
      </c>
      <c r="I84" s="18">
        <f>Model!$W$24*((drdp!C84)*'DEC-OI'!$B84+(drdp!F84)*'DEC-OI'!$C84+(drdp!I84)*'DEC-OI'!$D84)</f>
        <v>1.6700699461608243E-3</v>
      </c>
      <c r="J84" s="18">
        <f>Model!$W$24*((drdp!D84)*'DEC-OI'!$B84+(drdp!G84)*'DEC-OI'!$C84+(drdp!J84)*'DEC-OI'!$D84)</f>
        <v>0</v>
      </c>
      <c r="K84" s="21">
        <f>SUM(E$3:E83)+H84</f>
        <v>0</v>
      </c>
      <c r="L84" s="21">
        <f>SUM(F$3:F83)+I84</f>
        <v>0.87708926420973909</v>
      </c>
      <c r="M84" s="21">
        <f>SUM(G$3:G83)+J84</f>
        <v>0</v>
      </c>
      <c r="N84" s="21"/>
      <c r="O84" s="21"/>
      <c r="P84" s="21"/>
      <c r="Q84" s="19">
        <f t="shared" si="5"/>
        <v>0</v>
      </c>
      <c r="R84" s="19">
        <f t="shared" si="5"/>
        <v>0.76928557739198156</v>
      </c>
      <c r="S84" s="19">
        <f t="shared" si="5"/>
        <v>0</v>
      </c>
      <c r="T84" s="19">
        <f t="shared" si="6"/>
        <v>0</v>
      </c>
      <c r="U84" s="19">
        <f t="shared" si="7"/>
        <v>0</v>
      </c>
      <c r="V84" s="19">
        <f t="shared" si="8"/>
        <v>0</v>
      </c>
    </row>
    <row r="85" spans="1:22" x14ac:dyDescent="0.25">
      <c r="A85" s="26">
        <f>Wellpath!E85</f>
        <v>2370</v>
      </c>
      <c r="B85" s="22">
        <v>0</v>
      </c>
      <c r="C85" s="22">
        <v>0</v>
      </c>
      <c r="D85" s="22">
        <v>1</v>
      </c>
      <c r="E85" s="20">
        <f>Model!$W$24*((drdp!B85+drdp!K85)*'DEC-OI'!$B85+(drdp!E85+drdp!N85)*'DEC-OI'!$C85+(drdp!H85+drdp!Q85)*'DEC-OI'!$D85)</f>
        <v>0</v>
      </c>
      <c r="F85" s="20">
        <f>Model!$W$24*((drdp!C85+drdp!L85)*'DEC-OI'!$B85+(drdp!F85+drdp!O85)*'DEC-OI'!$C85+(drdp!I85+drdp!R85)*'DEC-OI'!$D85)</f>
        <v>2.4319051712798022E-3</v>
      </c>
      <c r="G85" s="20">
        <f>Model!$W$24*((drdp!D85+drdp!M85)*'DEC-OI'!$B85+(drdp!G85+drdp!P85)*'DEC-OI'!$C85+(drdp!J85+drdp!S85)*'DEC-OI'!$D85)</f>
        <v>0</v>
      </c>
      <c r="H85" s="18">
        <f>Model!$W$24*((drdp!B85)*'DEC-OI'!$B85+(drdp!E85)*'DEC-OI'!$C85+(drdp!H85)*'DEC-OI'!$D85)</f>
        <v>0</v>
      </c>
      <c r="I85" s="18">
        <f>Model!$W$24*((drdp!C85)*'DEC-OI'!$B85+(drdp!F85)*'DEC-OI'!$C85+(drdp!I85)*'DEC-OI'!$D85)</f>
        <v>1.2159525856399011E-3</v>
      </c>
      <c r="J85" s="18">
        <f>Model!$W$24*((drdp!D85)*'DEC-OI'!$B85+(drdp!G85)*'DEC-OI'!$C85+(drdp!J85)*'DEC-OI'!$D85)</f>
        <v>0</v>
      </c>
      <c r="K85" s="21">
        <f>SUM(E$3:E84)+H85</f>
        <v>0</v>
      </c>
      <c r="L85" s="21">
        <f>SUM(F$3:F84)+I85</f>
        <v>0.8799752867415398</v>
      </c>
      <c r="M85" s="21">
        <f>SUM(G$3:G84)+J85</f>
        <v>0</v>
      </c>
      <c r="N85" s="21"/>
      <c r="O85" s="21"/>
      <c r="P85" s="21"/>
      <c r="Q85" s="19">
        <f t="shared" si="5"/>
        <v>0</v>
      </c>
      <c r="R85" s="19">
        <f t="shared" si="5"/>
        <v>0.7743565052758552</v>
      </c>
      <c r="S85" s="19">
        <f t="shared" si="5"/>
        <v>0</v>
      </c>
      <c r="T85" s="19">
        <f t="shared" si="6"/>
        <v>0</v>
      </c>
      <c r="U85" s="19">
        <f t="shared" si="7"/>
        <v>0</v>
      </c>
      <c r="V85" s="19">
        <f t="shared" si="8"/>
        <v>0</v>
      </c>
    </row>
    <row r="86" spans="1:22" x14ac:dyDescent="0.25">
      <c r="A86" s="26">
        <f>Wellpath!E86</f>
        <v>2400</v>
      </c>
      <c r="B86" s="22">
        <v>0</v>
      </c>
      <c r="C86" s="22">
        <v>0</v>
      </c>
      <c r="D86" s="22">
        <v>1</v>
      </c>
      <c r="E86" s="20">
        <f>Model!$W$24*((drdp!B86+drdp!K86)*'DEC-OI'!$B86+(drdp!E86+drdp!N86)*'DEC-OI'!$C86+(drdp!H86+drdp!Q86)*'DEC-OI'!$D86)</f>
        <v>0</v>
      </c>
      <c r="F86" s="20">
        <f>Model!$W$24*((drdp!C86+drdp!L86)*'DEC-OI'!$B86+(drdp!F86+drdp!O86)*'DEC-OI'!$C86+(drdp!I86+drdp!R86)*'DEC-OI'!$D86)</f>
        <v>1.5207075483930248E-3</v>
      </c>
      <c r="G86" s="20">
        <f>Model!$W$24*((drdp!D86+drdp!M86)*'DEC-OI'!$B86+(drdp!G86+drdp!P86)*'DEC-OI'!$C86+(drdp!J86+drdp!S86)*'DEC-OI'!$D86)</f>
        <v>0</v>
      </c>
      <c r="H86" s="18">
        <f>Model!$W$24*((drdp!B86)*'DEC-OI'!$B86+(drdp!E86)*'DEC-OI'!$C86+(drdp!H86)*'DEC-OI'!$D86)</f>
        <v>0</v>
      </c>
      <c r="I86" s="18">
        <f>Model!$W$24*((drdp!C86)*'DEC-OI'!$B86+(drdp!F86)*'DEC-OI'!$C86+(drdp!I86)*'DEC-OI'!$D86)</f>
        <v>7.6035377419651242E-4</v>
      </c>
      <c r="J86" s="18">
        <f>Model!$W$24*((drdp!D86)*'DEC-OI'!$B86+(drdp!G86)*'DEC-OI'!$C86+(drdp!J86)*'DEC-OI'!$D86)</f>
        <v>0</v>
      </c>
      <c r="K86" s="21">
        <f>SUM(E$3:E85)+H86</f>
        <v>0</v>
      </c>
      <c r="L86" s="21">
        <f>SUM(F$3:F85)+I86</f>
        <v>0.88195159310137616</v>
      </c>
      <c r="M86" s="21">
        <f>SUM(G$3:G85)+J86</f>
        <v>0</v>
      </c>
      <c r="N86" s="21"/>
      <c r="O86" s="21"/>
      <c r="P86" s="21"/>
      <c r="Q86" s="19">
        <f t="shared" si="5"/>
        <v>0</v>
      </c>
      <c r="R86" s="19">
        <f t="shared" si="5"/>
        <v>0.7778386125740554</v>
      </c>
      <c r="S86" s="19">
        <f t="shared" si="5"/>
        <v>0</v>
      </c>
      <c r="T86" s="19">
        <f t="shared" si="6"/>
        <v>0</v>
      </c>
      <c r="U86" s="19">
        <f t="shared" si="7"/>
        <v>0</v>
      </c>
      <c r="V86" s="19">
        <f t="shared" si="8"/>
        <v>0</v>
      </c>
    </row>
    <row r="87" spans="1:22" x14ac:dyDescent="0.25">
      <c r="A87" s="26">
        <f>Wellpath!E87</f>
        <v>2430</v>
      </c>
      <c r="B87" s="22">
        <v>0</v>
      </c>
      <c r="C87" s="22">
        <v>0</v>
      </c>
      <c r="D87" s="22">
        <v>1</v>
      </c>
      <c r="E87" s="20">
        <f>Model!$W$24*((drdp!B87+drdp!K87)*'DEC-OI'!$B87+(drdp!E87+drdp!N87)*'DEC-OI'!$C87+(drdp!H87+drdp!Q87)*'DEC-OI'!$D87)</f>
        <v>0</v>
      </c>
      <c r="F87" s="20">
        <f>Model!$W$24*((drdp!C87+drdp!L87)*'DEC-OI'!$B87+(drdp!F87+drdp!O87)*'DEC-OI'!$C87+(drdp!I87+drdp!R87)*'DEC-OI'!$D87)</f>
        <v>5.0638098133797623E-4</v>
      </c>
      <c r="G87" s="20">
        <f>Model!$W$24*((drdp!D87+drdp!M87)*'DEC-OI'!$B87+(drdp!G87+drdp!P87)*'DEC-OI'!$C87+(drdp!J87+drdp!S87)*'DEC-OI'!$D87)</f>
        <v>0</v>
      </c>
      <c r="H87" s="18">
        <f>Model!$W$24*((drdp!B87)*'DEC-OI'!$B87+(drdp!E87)*'DEC-OI'!$C87+(drdp!H87)*'DEC-OI'!$D87)</f>
        <v>0</v>
      </c>
      <c r="I87" s="18">
        <f>Model!$W$24*((drdp!C87)*'DEC-OI'!$B87+(drdp!F87)*'DEC-OI'!$C87+(drdp!I87)*'DEC-OI'!$D87)</f>
        <v>3.0382858880278574E-4</v>
      </c>
      <c r="J87" s="18">
        <f>Model!$W$24*((drdp!D87)*'DEC-OI'!$B87+(drdp!G87)*'DEC-OI'!$C87+(drdp!J87)*'DEC-OI'!$D87)</f>
        <v>0</v>
      </c>
      <c r="K87" s="21">
        <f>SUM(E$3:E86)+H87</f>
        <v>0</v>
      </c>
      <c r="L87" s="21">
        <f>SUM(F$3:F86)+I87</f>
        <v>0.88301577546437549</v>
      </c>
      <c r="M87" s="21">
        <f>SUM(G$3:G86)+J87</f>
        <v>0</v>
      </c>
      <c r="N87" s="21"/>
      <c r="O87" s="21"/>
      <c r="P87" s="21"/>
      <c r="Q87" s="19">
        <f t="shared" si="5"/>
        <v>0</v>
      </c>
      <c r="R87" s="19">
        <f t="shared" si="5"/>
        <v>0.77971685971895244</v>
      </c>
      <c r="S87" s="19">
        <f t="shared" si="5"/>
        <v>0</v>
      </c>
      <c r="T87" s="19">
        <f t="shared" si="6"/>
        <v>0</v>
      </c>
      <c r="U87" s="19">
        <f t="shared" si="7"/>
        <v>0</v>
      </c>
      <c r="V87" s="19">
        <f t="shared" si="8"/>
        <v>0</v>
      </c>
    </row>
    <row r="88" spans="1:22" x14ac:dyDescent="0.25">
      <c r="A88" s="26">
        <f>Wellpath!E88</f>
        <v>2450</v>
      </c>
      <c r="B88" s="22">
        <v>0</v>
      </c>
      <c r="C88" s="22">
        <v>0</v>
      </c>
      <c r="D88" s="22">
        <v>1</v>
      </c>
      <c r="E88" s="20">
        <f>Model!$W$24*((drdp!B88+drdp!K88)*'DEC-OI'!$B88+(drdp!E88+drdp!N88)*'DEC-OI'!$C88+(drdp!H88+drdp!Q88)*'DEC-OI'!$D88)</f>
        <v>0</v>
      </c>
      <c r="F88" s="20">
        <f>Model!$W$24*((drdp!C88+drdp!L88)*'DEC-OI'!$B88+(drdp!F88+drdp!O88)*'DEC-OI'!$C88+(drdp!I88+drdp!R88)*'DEC-OI'!$D88)</f>
        <v>0</v>
      </c>
      <c r="G88" s="20">
        <f>Model!$W$24*((drdp!D88+drdp!M88)*'DEC-OI'!$B88+(drdp!G88+drdp!P88)*'DEC-OI'!$C88+(drdp!J88+drdp!S88)*'DEC-OI'!$D88)</f>
        <v>0</v>
      </c>
      <c r="H88" s="18">
        <f>Model!$W$24*((drdp!B88)*'DEC-OI'!$B88+(drdp!E88)*'DEC-OI'!$C88+(drdp!H88)*'DEC-OI'!$D88)</f>
        <v>0</v>
      </c>
      <c r="I88" s="18">
        <f>Model!$W$24*((drdp!C88)*'DEC-OI'!$B88+(drdp!F88)*'DEC-OI'!$C88+(drdp!I88)*'DEC-OI'!$D88)</f>
        <v>0</v>
      </c>
      <c r="J88" s="18">
        <f>Model!$W$24*((drdp!D88)*'DEC-OI'!$B88+(drdp!G88)*'DEC-OI'!$C88+(drdp!J88)*'DEC-OI'!$D88)</f>
        <v>0</v>
      </c>
      <c r="K88" s="21">
        <f>SUM(E$3:E87)+H88</f>
        <v>0</v>
      </c>
      <c r="L88" s="21">
        <f>SUM(F$3:F87)+I88</f>
        <v>0.88321832785691068</v>
      </c>
      <c r="M88" s="21">
        <f>SUM(G$3:G87)+J88</f>
        <v>0</v>
      </c>
      <c r="N88" s="21"/>
      <c r="O88" s="21"/>
      <c r="P88" s="21"/>
      <c r="Q88" s="19">
        <f t="shared" si="5"/>
        <v>0</v>
      </c>
      <c r="R88" s="19">
        <f t="shared" si="5"/>
        <v>0.78007461466235739</v>
      </c>
      <c r="S88" s="19">
        <f t="shared" si="5"/>
        <v>0</v>
      </c>
      <c r="T88" s="19">
        <f t="shared" si="6"/>
        <v>0</v>
      </c>
      <c r="U88" s="19">
        <f t="shared" si="7"/>
        <v>0</v>
      </c>
      <c r="V88" s="19">
        <f t="shared" si="8"/>
        <v>0</v>
      </c>
    </row>
    <row r="89" spans="1:22" x14ac:dyDescent="0.25">
      <c r="A89" s="26">
        <f>Wellpath!E89</f>
        <v>2460</v>
      </c>
      <c r="B89" s="22">
        <v>0</v>
      </c>
      <c r="C89" s="22">
        <v>0</v>
      </c>
      <c r="D89" s="22">
        <v>1</v>
      </c>
      <c r="E89" s="20">
        <f>Model!$W$24*((drdp!B89+drdp!K89)*'DEC-OI'!$B89+(drdp!E89+drdp!N89)*'DEC-OI'!$C89+(drdp!H89+drdp!Q89)*'DEC-OI'!$D89)</f>
        <v>0</v>
      </c>
      <c r="F89" s="20">
        <f>Model!$W$24*((drdp!C89+drdp!L89)*'DEC-OI'!$B89+(drdp!F89+drdp!O89)*'DEC-OI'!$C89+(drdp!I89+drdp!R89)*'DEC-OI'!$D89)</f>
        <v>0</v>
      </c>
      <c r="G89" s="20">
        <f>Model!$W$24*((drdp!D89+drdp!M89)*'DEC-OI'!$B89+(drdp!G89+drdp!P89)*'DEC-OI'!$C89+(drdp!J89+drdp!S89)*'DEC-OI'!$D89)</f>
        <v>0</v>
      </c>
      <c r="H89" s="18">
        <f>Model!$W$24*((drdp!B89)*'DEC-OI'!$B89+(drdp!E89)*'DEC-OI'!$C89+(drdp!H89)*'DEC-OI'!$D89)</f>
        <v>0</v>
      </c>
      <c r="I89" s="18">
        <f>Model!$W$24*((drdp!C89)*'DEC-OI'!$B89+(drdp!F89)*'DEC-OI'!$C89+(drdp!I89)*'DEC-OI'!$D89)</f>
        <v>0</v>
      </c>
      <c r="J89" s="18">
        <f>Model!$W$24*((drdp!D89)*'DEC-OI'!$B89+(drdp!G89)*'DEC-OI'!$C89+(drdp!J89)*'DEC-OI'!$D89)</f>
        <v>0</v>
      </c>
      <c r="K89" s="21">
        <f>SUM(E$3:E88)+H89</f>
        <v>0</v>
      </c>
      <c r="L89" s="21">
        <f>SUM(F$3:F88)+I89</f>
        <v>0.88321832785691068</v>
      </c>
      <c r="M89" s="21">
        <f>SUM(G$3:G88)+J89</f>
        <v>0</v>
      </c>
      <c r="N89" s="21"/>
      <c r="O89" s="21"/>
      <c r="P89" s="21"/>
      <c r="Q89" s="19">
        <f t="shared" si="5"/>
        <v>0</v>
      </c>
      <c r="R89" s="19">
        <f t="shared" si="5"/>
        <v>0.78007461466235739</v>
      </c>
      <c r="S89" s="19">
        <f t="shared" si="5"/>
        <v>0</v>
      </c>
      <c r="T89" s="19">
        <f t="shared" si="6"/>
        <v>0</v>
      </c>
      <c r="U89" s="19">
        <f t="shared" si="7"/>
        <v>0</v>
      </c>
      <c r="V89" s="19">
        <f t="shared" si="8"/>
        <v>0</v>
      </c>
    </row>
    <row r="90" spans="1:22" x14ac:dyDescent="0.25">
      <c r="A90" s="26">
        <f>Wellpath!E90</f>
        <v>2490</v>
      </c>
      <c r="B90" s="22">
        <v>0</v>
      </c>
      <c r="C90" s="22">
        <v>0</v>
      </c>
      <c r="D90" s="22">
        <v>1</v>
      </c>
      <c r="E90" s="20">
        <f>Model!$W$24*((drdp!B90+drdp!K90)*'DEC-OI'!$B90+(drdp!E90+drdp!N90)*'DEC-OI'!$C90+(drdp!H90+drdp!Q90)*'DEC-OI'!$D90)</f>
        <v>0</v>
      </c>
      <c r="F90" s="20">
        <f>Model!$W$24*((drdp!C90+drdp!L90)*'DEC-OI'!$B90+(drdp!F90+drdp!O90)*'DEC-OI'!$C90+(drdp!I90+drdp!R90)*'DEC-OI'!$D90)</f>
        <v>0</v>
      </c>
      <c r="G90" s="20">
        <f>Model!$W$24*((drdp!D90+drdp!M90)*'DEC-OI'!$B90+(drdp!G90+drdp!P90)*'DEC-OI'!$C90+(drdp!J90+drdp!S90)*'DEC-OI'!$D90)</f>
        <v>0</v>
      </c>
      <c r="H90" s="18">
        <f>Model!$W$24*((drdp!B90)*'DEC-OI'!$B90+(drdp!E90)*'DEC-OI'!$C90+(drdp!H90)*'DEC-OI'!$D90)</f>
        <v>0</v>
      </c>
      <c r="I90" s="18">
        <f>Model!$W$24*((drdp!C90)*'DEC-OI'!$B90+(drdp!F90)*'DEC-OI'!$C90+(drdp!I90)*'DEC-OI'!$D90)</f>
        <v>0</v>
      </c>
      <c r="J90" s="18">
        <f>Model!$W$24*((drdp!D90)*'DEC-OI'!$B90+(drdp!G90)*'DEC-OI'!$C90+(drdp!J90)*'DEC-OI'!$D90)</f>
        <v>0</v>
      </c>
      <c r="K90" s="21">
        <f>SUM(E$3:E89)+H90</f>
        <v>0</v>
      </c>
      <c r="L90" s="21">
        <f>SUM(F$3:F89)+I90</f>
        <v>0.88321832785691068</v>
      </c>
      <c r="M90" s="21">
        <f>SUM(G$3:G89)+J90</f>
        <v>0</v>
      </c>
      <c r="N90" s="21"/>
      <c r="O90" s="21"/>
      <c r="P90" s="21"/>
      <c r="Q90" s="19">
        <f t="shared" si="5"/>
        <v>0</v>
      </c>
      <c r="R90" s="19">
        <f t="shared" si="5"/>
        <v>0.78007461466235739</v>
      </c>
      <c r="S90" s="19">
        <f t="shared" si="5"/>
        <v>0</v>
      </c>
      <c r="T90" s="19">
        <f t="shared" si="6"/>
        <v>0</v>
      </c>
      <c r="U90" s="19">
        <f t="shared" si="7"/>
        <v>0</v>
      </c>
      <c r="V90" s="19">
        <f t="shared" si="8"/>
        <v>0</v>
      </c>
    </row>
    <row r="91" spans="1:22" x14ac:dyDescent="0.25">
      <c r="A91" s="26">
        <f>Wellpath!E91</f>
        <v>2520</v>
      </c>
      <c r="B91" s="22">
        <v>0</v>
      </c>
      <c r="C91" s="22">
        <v>0</v>
      </c>
      <c r="D91" s="22">
        <v>1</v>
      </c>
      <c r="E91" s="20">
        <f>Model!$W$24*((drdp!B91+drdp!K91)*'DEC-OI'!$B91+(drdp!E91+drdp!N91)*'DEC-OI'!$C91+(drdp!H91+drdp!Q91)*'DEC-OI'!$D91)</f>
        <v>0</v>
      </c>
      <c r="F91" s="20">
        <f>Model!$W$24*((drdp!C91+drdp!L91)*'DEC-OI'!$B91+(drdp!F91+drdp!O91)*'DEC-OI'!$C91+(drdp!I91+drdp!R91)*'DEC-OI'!$D91)</f>
        <v>0</v>
      </c>
      <c r="G91" s="20">
        <f>Model!$W$24*((drdp!D91+drdp!M91)*'DEC-OI'!$B91+(drdp!G91+drdp!P91)*'DEC-OI'!$C91+(drdp!J91+drdp!S91)*'DEC-OI'!$D91)</f>
        <v>0</v>
      </c>
      <c r="H91" s="18">
        <f>Model!$W$24*((drdp!B91)*'DEC-OI'!$B91+(drdp!E91)*'DEC-OI'!$C91+(drdp!H91)*'DEC-OI'!$D91)</f>
        <v>0</v>
      </c>
      <c r="I91" s="18">
        <f>Model!$W$24*((drdp!C91)*'DEC-OI'!$B91+(drdp!F91)*'DEC-OI'!$C91+(drdp!I91)*'DEC-OI'!$D91)</f>
        <v>0</v>
      </c>
      <c r="J91" s="18">
        <f>Model!$W$24*((drdp!D91)*'DEC-OI'!$B91+(drdp!G91)*'DEC-OI'!$C91+(drdp!J91)*'DEC-OI'!$D91)</f>
        <v>0</v>
      </c>
      <c r="K91" s="21">
        <f>SUM(E$3:E90)+H91</f>
        <v>0</v>
      </c>
      <c r="L91" s="21">
        <f>SUM(F$3:F90)+I91</f>
        <v>0.88321832785691068</v>
      </c>
      <c r="M91" s="21">
        <f>SUM(G$3:G90)+J91</f>
        <v>0</v>
      </c>
      <c r="N91" s="21"/>
      <c r="O91" s="21"/>
      <c r="P91" s="21"/>
      <c r="Q91" s="19">
        <f t="shared" si="5"/>
        <v>0</v>
      </c>
      <c r="R91" s="19">
        <f t="shared" si="5"/>
        <v>0.78007461466235739</v>
      </c>
      <c r="S91" s="19">
        <f t="shared" si="5"/>
        <v>0</v>
      </c>
      <c r="T91" s="19">
        <f t="shared" si="6"/>
        <v>0</v>
      </c>
      <c r="U91" s="19">
        <f t="shared" si="7"/>
        <v>0</v>
      </c>
      <c r="V91" s="19">
        <f t="shared" si="8"/>
        <v>0</v>
      </c>
    </row>
    <row r="92" spans="1:22" x14ac:dyDescent="0.25">
      <c r="A92" s="26">
        <f>Wellpath!E92</f>
        <v>2550</v>
      </c>
      <c r="B92" s="22">
        <v>0</v>
      </c>
      <c r="C92" s="22">
        <v>0</v>
      </c>
      <c r="D92" s="22">
        <v>1</v>
      </c>
      <c r="E92" s="20">
        <f>Model!$W$24*((drdp!B92+drdp!K92)*'DEC-OI'!$B92+(drdp!E92+drdp!N92)*'DEC-OI'!$C92+(drdp!H92+drdp!Q92)*'DEC-OI'!$D92)</f>
        <v>0</v>
      </c>
      <c r="F92" s="20">
        <f>Model!$W$24*((drdp!C92+drdp!L92)*'DEC-OI'!$B92+(drdp!F92+drdp!O92)*'DEC-OI'!$C92+(drdp!I92+drdp!R92)*'DEC-OI'!$D92)</f>
        <v>0</v>
      </c>
      <c r="G92" s="20">
        <f>Model!$W$24*((drdp!D92+drdp!M92)*'DEC-OI'!$B92+(drdp!G92+drdp!P92)*'DEC-OI'!$C92+(drdp!J92+drdp!S92)*'DEC-OI'!$D92)</f>
        <v>0</v>
      </c>
      <c r="H92" s="18">
        <f>Model!$W$24*((drdp!B92)*'DEC-OI'!$B92+(drdp!E92)*'DEC-OI'!$C92+(drdp!H92)*'DEC-OI'!$D92)</f>
        <v>0</v>
      </c>
      <c r="I92" s="18">
        <f>Model!$W$24*((drdp!C92)*'DEC-OI'!$B92+(drdp!F92)*'DEC-OI'!$C92+(drdp!I92)*'DEC-OI'!$D92)</f>
        <v>0</v>
      </c>
      <c r="J92" s="18">
        <f>Model!$W$24*((drdp!D92)*'DEC-OI'!$B92+(drdp!G92)*'DEC-OI'!$C92+(drdp!J92)*'DEC-OI'!$D92)</f>
        <v>0</v>
      </c>
      <c r="K92" s="21">
        <f>SUM(E$3:E91)+H92</f>
        <v>0</v>
      </c>
      <c r="L92" s="21">
        <f>SUM(F$3:F91)+I92</f>
        <v>0.88321832785691068</v>
      </c>
      <c r="M92" s="21">
        <f>SUM(G$3:G91)+J92</f>
        <v>0</v>
      </c>
      <c r="N92" s="21"/>
      <c r="O92" s="21"/>
      <c r="P92" s="21"/>
      <c r="Q92" s="19">
        <f t="shared" si="5"/>
        <v>0</v>
      </c>
      <c r="R92" s="19">
        <f t="shared" si="5"/>
        <v>0.78007461466235739</v>
      </c>
      <c r="S92" s="19">
        <f t="shared" si="5"/>
        <v>0</v>
      </c>
      <c r="T92" s="19">
        <f t="shared" si="6"/>
        <v>0</v>
      </c>
      <c r="U92" s="19">
        <f t="shared" si="7"/>
        <v>0</v>
      </c>
      <c r="V92" s="19">
        <f t="shared" si="8"/>
        <v>0</v>
      </c>
    </row>
    <row r="93" spans="1:22" x14ac:dyDescent="0.25">
      <c r="A93" s="26">
        <f>Wellpath!E93</f>
        <v>2580</v>
      </c>
      <c r="B93" s="22">
        <v>0</v>
      </c>
      <c r="C93" s="22">
        <v>0</v>
      </c>
      <c r="D93" s="22">
        <v>1</v>
      </c>
      <c r="E93" s="20">
        <f>Model!$W$24*((drdp!B93+drdp!K93)*'DEC-OI'!$B93+(drdp!E93+drdp!N93)*'DEC-OI'!$C93+(drdp!H93+drdp!Q93)*'DEC-OI'!$D93)</f>
        <v>0</v>
      </c>
      <c r="F93" s="20">
        <f>Model!$W$24*((drdp!C93+drdp!L93)*'DEC-OI'!$B93+(drdp!F93+drdp!O93)*'DEC-OI'!$C93+(drdp!I93+drdp!R93)*'DEC-OI'!$D93)</f>
        <v>0</v>
      </c>
      <c r="G93" s="20">
        <f>Model!$W$24*((drdp!D93+drdp!M93)*'DEC-OI'!$B93+(drdp!G93+drdp!P93)*'DEC-OI'!$C93+(drdp!J93+drdp!S93)*'DEC-OI'!$D93)</f>
        <v>0</v>
      </c>
      <c r="H93" s="18">
        <f>Model!$W$24*((drdp!B93)*'DEC-OI'!$B93+(drdp!E93)*'DEC-OI'!$C93+(drdp!H93)*'DEC-OI'!$D93)</f>
        <v>0</v>
      </c>
      <c r="I93" s="18">
        <f>Model!$W$24*((drdp!C93)*'DEC-OI'!$B93+(drdp!F93)*'DEC-OI'!$C93+(drdp!I93)*'DEC-OI'!$D93)</f>
        <v>0</v>
      </c>
      <c r="J93" s="18">
        <f>Model!$W$24*((drdp!D93)*'DEC-OI'!$B93+(drdp!G93)*'DEC-OI'!$C93+(drdp!J93)*'DEC-OI'!$D93)</f>
        <v>0</v>
      </c>
      <c r="K93" s="21">
        <f>SUM(E$3:E92)+H93</f>
        <v>0</v>
      </c>
      <c r="L93" s="21">
        <f>SUM(F$3:F92)+I93</f>
        <v>0.88321832785691068</v>
      </c>
      <c r="M93" s="21">
        <f>SUM(G$3:G92)+J93</f>
        <v>0</v>
      </c>
      <c r="N93" s="21"/>
      <c r="O93" s="21"/>
      <c r="P93" s="21"/>
      <c r="Q93" s="19">
        <f t="shared" si="5"/>
        <v>0</v>
      </c>
      <c r="R93" s="19">
        <f t="shared" si="5"/>
        <v>0.78007461466235739</v>
      </c>
      <c r="S93" s="19">
        <f t="shared" si="5"/>
        <v>0</v>
      </c>
      <c r="T93" s="19">
        <f t="shared" si="6"/>
        <v>0</v>
      </c>
      <c r="U93" s="19">
        <f t="shared" si="7"/>
        <v>0</v>
      </c>
      <c r="V93" s="19">
        <f t="shared" si="8"/>
        <v>0</v>
      </c>
    </row>
    <row r="94" spans="1:22" x14ac:dyDescent="0.25">
      <c r="A94" s="26">
        <f>Wellpath!E94</f>
        <v>2610</v>
      </c>
      <c r="B94" s="22">
        <v>0</v>
      </c>
      <c r="C94" s="22">
        <v>0</v>
      </c>
      <c r="D94" s="22">
        <v>1</v>
      </c>
      <c r="E94" s="20">
        <f>Model!$W$24*((drdp!B94+drdp!K94)*'DEC-OI'!$B94+(drdp!E94+drdp!N94)*'DEC-OI'!$C94+(drdp!H94+drdp!Q94)*'DEC-OI'!$D94)</f>
        <v>0</v>
      </c>
      <c r="F94" s="20">
        <f>Model!$W$24*((drdp!C94+drdp!L94)*'DEC-OI'!$B94+(drdp!F94+drdp!O94)*'DEC-OI'!$C94+(drdp!I94+drdp!R94)*'DEC-OI'!$D94)</f>
        <v>0</v>
      </c>
      <c r="G94" s="20">
        <f>Model!$W$24*((drdp!D94+drdp!M94)*'DEC-OI'!$B94+(drdp!G94+drdp!P94)*'DEC-OI'!$C94+(drdp!J94+drdp!S94)*'DEC-OI'!$D94)</f>
        <v>0</v>
      </c>
      <c r="H94" s="18">
        <f>Model!$W$24*((drdp!B94)*'DEC-OI'!$B94+(drdp!E94)*'DEC-OI'!$C94+(drdp!H94)*'DEC-OI'!$D94)</f>
        <v>0</v>
      </c>
      <c r="I94" s="18">
        <f>Model!$W$24*((drdp!C94)*'DEC-OI'!$B94+(drdp!F94)*'DEC-OI'!$C94+(drdp!I94)*'DEC-OI'!$D94)</f>
        <v>0</v>
      </c>
      <c r="J94" s="18">
        <f>Model!$W$24*((drdp!D94)*'DEC-OI'!$B94+(drdp!G94)*'DEC-OI'!$C94+(drdp!J94)*'DEC-OI'!$D94)</f>
        <v>0</v>
      </c>
      <c r="K94" s="21">
        <f>SUM(E$3:E93)+H94</f>
        <v>0</v>
      </c>
      <c r="L94" s="21">
        <f>SUM(F$3:F93)+I94</f>
        <v>0.88321832785691068</v>
      </c>
      <c r="M94" s="21">
        <f>SUM(G$3:G93)+J94</f>
        <v>0</v>
      </c>
      <c r="N94" s="21"/>
      <c r="O94" s="21"/>
      <c r="P94" s="21"/>
      <c r="Q94" s="19">
        <f t="shared" si="5"/>
        <v>0</v>
      </c>
      <c r="R94" s="19">
        <f t="shared" si="5"/>
        <v>0.78007461466235739</v>
      </c>
      <c r="S94" s="19">
        <f t="shared" si="5"/>
        <v>0</v>
      </c>
      <c r="T94" s="19">
        <f t="shared" si="6"/>
        <v>0</v>
      </c>
      <c r="U94" s="19">
        <f t="shared" si="7"/>
        <v>0</v>
      </c>
      <c r="V94" s="19">
        <f t="shared" si="8"/>
        <v>0</v>
      </c>
    </row>
    <row r="95" spans="1:22" x14ac:dyDescent="0.25">
      <c r="A95" s="26">
        <f>Wellpath!E95</f>
        <v>2640</v>
      </c>
      <c r="B95" s="22">
        <v>0</v>
      </c>
      <c r="C95" s="22">
        <v>0</v>
      </c>
      <c r="D95" s="22">
        <v>1</v>
      </c>
      <c r="E95" s="20">
        <f>Model!$W$24*((drdp!B95+drdp!K95)*'DEC-OI'!$B95+(drdp!E95+drdp!N95)*'DEC-OI'!$C95+(drdp!H95+drdp!Q95)*'DEC-OI'!$D95)</f>
        <v>0</v>
      </c>
      <c r="F95" s="20">
        <f>Model!$W$24*((drdp!C95+drdp!L95)*'DEC-OI'!$B95+(drdp!F95+drdp!O95)*'DEC-OI'!$C95+(drdp!I95+drdp!R95)*'DEC-OI'!$D95)</f>
        <v>0</v>
      </c>
      <c r="G95" s="20">
        <f>Model!$W$24*((drdp!D95+drdp!M95)*'DEC-OI'!$B95+(drdp!G95+drdp!P95)*'DEC-OI'!$C95+(drdp!J95+drdp!S95)*'DEC-OI'!$D95)</f>
        <v>0</v>
      </c>
      <c r="H95" s="18">
        <f>Model!$W$24*((drdp!B95)*'DEC-OI'!$B95+(drdp!E95)*'DEC-OI'!$C95+(drdp!H95)*'DEC-OI'!$D95)</f>
        <v>0</v>
      </c>
      <c r="I95" s="18">
        <f>Model!$W$24*((drdp!C95)*'DEC-OI'!$B95+(drdp!F95)*'DEC-OI'!$C95+(drdp!I95)*'DEC-OI'!$D95)</f>
        <v>0</v>
      </c>
      <c r="J95" s="18">
        <f>Model!$W$24*((drdp!D95)*'DEC-OI'!$B95+(drdp!G95)*'DEC-OI'!$C95+(drdp!J95)*'DEC-OI'!$D95)</f>
        <v>0</v>
      </c>
      <c r="K95" s="21">
        <f>SUM(E$3:E94)+H95</f>
        <v>0</v>
      </c>
      <c r="L95" s="21">
        <f>SUM(F$3:F94)+I95</f>
        <v>0.88321832785691068</v>
      </c>
      <c r="M95" s="21">
        <f>SUM(G$3:G94)+J95</f>
        <v>0</v>
      </c>
      <c r="N95" s="21"/>
      <c r="O95" s="21"/>
      <c r="P95" s="21"/>
      <c r="Q95" s="19">
        <f t="shared" si="5"/>
        <v>0</v>
      </c>
      <c r="R95" s="19">
        <f t="shared" si="5"/>
        <v>0.78007461466235739</v>
      </c>
      <c r="S95" s="19">
        <f t="shared" si="5"/>
        <v>0</v>
      </c>
      <c r="T95" s="19">
        <f t="shared" si="6"/>
        <v>0</v>
      </c>
      <c r="U95" s="19">
        <f t="shared" si="7"/>
        <v>0</v>
      </c>
      <c r="V95" s="19">
        <f t="shared" si="8"/>
        <v>0</v>
      </c>
    </row>
    <row r="96" spans="1:22" x14ac:dyDescent="0.25">
      <c r="A96" s="26">
        <f>Wellpath!E96</f>
        <v>2670</v>
      </c>
      <c r="B96" s="22">
        <v>0</v>
      </c>
      <c r="C96" s="22">
        <v>0</v>
      </c>
      <c r="D96" s="22">
        <v>1</v>
      </c>
      <c r="E96" s="20">
        <f>Model!$W$24*((drdp!B96+drdp!K96)*'DEC-OI'!$B96+(drdp!E96+drdp!N96)*'DEC-OI'!$C96+(drdp!H96+drdp!Q96)*'DEC-OI'!$D96)</f>
        <v>0</v>
      </c>
      <c r="F96" s="20">
        <f>Model!$W$24*((drdp!C96+drdp!L96)*'DEC-OI'!$B96+(drdp!F96+drdp!O96)*'DEC-OI'!$C96+(drdp!I96+drdp!R96)*'DEC-OI'!$D96)</f>
        <v>0</v>
      </c>
      <c r="G96" s="20">
        <f>Model!$W$24*((drdp!D96+drdp!M96)*'DEC-OI'!$B96+(drdp!G96+drdp!P96)*'DEC-OI'!$C96+(drdp!J96+drdp!S96)*'DEC-OI'!$D96)</f>
        <v>0</v>
      </c>
      <c r="H96" s="18">
        <f>Model!$W$24*((drdp!B96)*'DEC-OI'!$B96+(drdp!E96)*'DEC-OI'!$C96+(drdp!H96)*'DEC-OI'!$D96)</f>
        <v>0</v>
      </c>
      <c r="I96" s="18">
        <f>Model!$W$24*((drdp!C96)*'DEC-OI'!$B96+(drdp!F96)*'DEC-OI'!$C96+(drdp!I96)*'DEC-OI'!$D96)</f>
        <v>0</v>
      </c>
      <c r="J96" s="18">
        <f>Model!$W$24*((drdp!D96)*'DEC-OI'!$B96+(drdp!G96)*'DEC-OI'!$C96+(drdp!J96)*'DEC-OI'!$D96)</f>
        <v>0</v>
      </c>
      <c r="K96" s="21">
        <f>SUM(E$3:E95)+H96</f>
        <v>0</v>
      </c>
      <c r="L96" s="21">
        <f>SUM(F$3:F95)+I96</f>
        <v>0.88321832785691068</v>
      </c>
      <c r="M96" s="21">
        <f>SUM(G$3:G95)+J96</f>
        <v>0</v>
      </c>
      <c r="N96" s="21"/>
      <c r="O96" s="21"/>
      <c r="P96" s="21"/>
      <c r="Q96" s="19">
        <f t="shared" si="5"/>
        <v>0</v>
      </c>
      <c r="R96" s="19">
        <f t="shared" si="5"/>
        <v>0.78007461466235739</v>
      </c>
      <c r="S96" s="19">
        <f t="shared" si="5"/>
        <v>0</v>
      </c>
      <c r="T96" s="19">
        <f t="shared" si="6"/>
        <v>0</v>
      </c>
      <c r="U96" s="19">
        <f t="shared" si="7"/>
        <v>0</v>
      </c>
      <c r="V96" s="19">
        <f t="shared" si="8"/>
        <v>0</v>
      </c>
    </row>
    <row r="97" spans="1:22" x14ac:dyDescent="0.25">
      <c r="A97" s="26">
        <f>Wellpath!E97</f>
        <v>2700</v>
      </c>
      <c r="B97" s="22">
        <v>0</v>
      </c>
      <c r="C97" s="22">
        <v>0</v>
      </c>
      <c r="D97" s="22">
        <v>1</v>
      </c>
      <c r="E97" s="20">
        <f>Model!$W$24*((drdp!B97+drdp!K97)*'DEC-OI'!$B97+(drdp!E97+drdp!N97)*'DEC-OI'!$C97+(drdp!H97+drdp!Q97)*'DEC-OI'!$D97)</f>
        <v>0</v>
      </c>
      <c r="F97" s="20">
        <f>Model!$W$24*((drdp!C97+drdp!L97)*'DEC-OI'!$B97+(drdp!F97+drdp!O97)*'DEC-OI'!$C97+(drdp!I97+drdp!R97)*'DEC-OI'!$D97)</f>
        <v>0</v>
      </c>
      <c r="G97" s="20">
        <f>Model!$W$24*((drdp!D97+drdp!M97)*'DEC-OI'!$B97+(drdp!G97+drdp!P97)*'DEC-OI'!$C97+(drdp!J97+drdp!S97)*'DEC-OI'!$D97)</f>
        <v>0</v>
      </c>
      <c r="H97" s="18">
        <f>Model!$W$24*((drdp!B97)*'DEC-OI'!$B97+(drdp!E97)*'DEC-OI'!$C97+(drdp!H97)*'DEC-OI'!$D97)</f>
        <v>0</v>
      </c>
      <c r="I97" s="18">
        <f>Model!$W$24*((drdp!C97)*'DEC-OI'!$B97+(drdp!F97)*'DEC-OI'!$C97+(drdp!I97)*'DEC-OI'!$D97)</f>
        <v>0</v>
      </c>
      <c r="J97" s="18">
        <f>Model!$W$24*((drdp!D97)*'DEC-OI'!$B97+(drdp!G97)*'DEC-OI'!$C97+(drdp!J97)*'DEC-OI'!$D97)</f>
        <v>0</v>
      </c>
      <c r="K97" s="21">
        <f>SUM(E$3:E96)+H97</f>
        <v>0</v>
      </c>
      <c r="L97" s="21">
        <f>SUM(F$3:F96)+I97</f>
        <v>0.88321832785691068</v>
      </c>
      <c r="M97" s="21">
        <f>SUM(G$3:G96)+J97</f>
        <v>0</v>
      </c>
      <c r="N97" s="21"/>
      <c r="O97" s="21"/>
      <c r="P97" s="21"/>
      <c r="Q97" s="19">
        <f t="shared" si="5"/>
        <v>0</v>
      </c>
      <c r="R97" s="19">
        <f t="shared" si="5"/>
        <v>0.78007461466235739</v>
      </c>
      <c r="S97" s="19">
        <f t="shared" si="5"/>
        <v>0</v>
      </c>
      <c r="T97" s="19">
        <f t="shared" si="6"/>
        <v>0</v>
      </c>
      <c r="U97" s="19">
        <f t="shared" si="7"/>
        <v>0</v>
      </c>
      <c r="V97" s="19">
        <f t="shared" si="8"/>
        <v>0</v>
      </c>
    </row>
    <row r="98" spans="1:22" x14ac:dyDescent="0.25">
      <c r="A98" s="26">
        <f>Wellpath!E98</f>
        <v>2730</v>
      </c>
      <c r="B98" s="22">
        <v>0</v>
      </c>
      <c r="C98" s="22">
        <v>0</v>
      </c>
      <c r="D98" s="22">
        <v>1</v>
      </c>
      <c r="E98" s="20">
        <f>Model!$W$24*((drdp!B98+drdp!K98)*'DEC-OI'!$B98+(drdp!E98+drdp!N98)*'DEC-OI'!$C98+(drdp!H98+drdp!Q98)*'DEC-OI'!$D98)</f>
        <v>0</v>
      </c>
      <c r="F98" s="20">
        <f>Model!$W$24*((drdp!C98+drdp!L98)*'DEC-OI'!$B98+(drdp!F98+drdp!O98)*'DEC-OI'!$C98+(drdp!I98+drdp!R98)*'DEC-OI'!$D98)</f>
        <v>0</v>
      </c>
      <c r="G98" s="20">
        <f>Model!$W$24*((drdp!D98+drdp!M98)*'DEC-OI'!$B98+(drdp!G98+drdp!P98)*'DEC-OI'!$C98+(drdp!J98+drdp!S98)*'DEC-OI'!$D98)</f>
        <v>0</v>
      </c>
      <c r="H98" s="18">
        <f>Model!$W$24*((drdp!B98)*'DEC-OI'!$B98+(drdp!E98)*'DEC-OI'!$C98+(drdp!H98)*'DEC-OI'!$D98)</f>
        <v>0</v>
      </c>
      <c r="I98" s="18">
        <f>Model!$W$24*((drdp!C98)*'DEC-OI'!$B98+(drdp!F98)*'DEC-OI'!$C98+(drdp!I98)*'DEC-OI'!$D98)</f>
        <v>0</v>
      </c>
      <c r="J98" s="18">
        <f>Model!$W$24*((drdp!D98)*'DEC-OI'!$B98+(drdp!G98)*'DEC-OI'!$C98+(drdp!J98)*'DEC-OI'!$D98)</f>
        <v>0</v>
      </c>
      <c r="K98" s="21">
        <f>SUM(E$3:E97)+H98</f>
        <v>0</v>
      </c>
      <c r="L98" s="21">
        <f>SUM(F$3:F97)+I98</f>
        <v>0.88321832785691068</v>
      </c>
      <c r="M98" s="21">
        <f>SUM(G$3:G97)+J98</f>
        <v>0</v>
      </c>
      <c r="N98" s="21"/>
      <c r="O98" s="21"/>
      <c r="P98" s="21"/>
      <c r="Q98" s="19">
        <f t="shared" si="5"/>
        <v>0</v>
      </c>
      <c r="R98" s="19">
        <f t="shared" si="5"/>
        <v>0.78007461466235739</v>
      </c>
      <c r="S98" s="19">
        <f t="shared" si="5"/>
        <v>0</v>
      </c>
      <c r="T98" s="19">
        <f t="shared" si="6"/>
        <v>0</v>
      </c>
      <c r="U98" s="19">
        <f t="shared" si="7"/>
        <v>0</v>
      </c>
      <c r="V98" s="19">
        <f t="shared" si="8"/>
        <v>0</v>
      </c>
    </row>
    <row r="99" spans="1:22" x14ac:dyDescent="0.25">
      <c r="A99" s="26">
        <f>Wellpath!E99</f>
        <v>2760</v>
      </c>
      <c r="B99" s="22">
        <v>0</v>
      </c>
      <c r="C99" s="22">
        <v>0</v>
      </c>
      <c r="D99" s="22">
        <v>1</v>
      </c>
      <c r="E99" s="20">
        <f>Model!$W$24*((drdp!B99+drdp!K99)*'DEC-OI'!$B99+(drdp!E99+drdp!N99)*'DEC-OI'!$C99+(drdp!H99+drdp!Q99)*'DEC-OI'!$D99)</f>
        <v>0</v>
      </c>
      <c r="F99" s="20">
        <f>Model!$W$24*((drdp!C99+drdp!L99)*'DEC-OI'!$B99+(drdp!F99+drdp!O99)*'DEC-OI'!$C99+(drdp!I99+drdp!R99)*'DEC-OI'!$D99)</f>
        <v>0</v>
      </c>
      <c r="G99" s="20">
        <f>Model!$W$24*((drdp!D99+drdp!M99)*'DEC-OI'!$B99+(drdp!G99+drdp!P99)*'DEC-OI'!$C99+(drdp!J99+drdp!S99)*'DEC-OI'!$D99)</f>
        <v>0</v>
      </c>
      <c r="H99" s="18">
        <f>Model!$W$24*((drdp!B99)*'DEC-OI'!$B99+(drdp!E99)*'DEC-OI'!$C99+(drdp!H99)*'DEC-OI'!$D99)</f>
        <v>0</v>
      </c>
      <c r="I99" s="18">
        <f>Model!$W$24*((drdp!C99)*'DEC-OI'!$B99+(drdp!F99)*'DEC-OI'!$C99+(drdp!I99)*'DEC-OI'!$D99)</f>
        <v>0</v>
      </c>
      <c r="J99" s="18">
        <f>Model!$W$24*((drdp!D99)*'DEC-OI'!$B99+(drdp!G99)*'DEC-OI'!$C99+(drdp!J99)*'DEC-OI'!$D99)</f>
        <v>0</v>
      </c>
      <c r="K99" s="21">
        <f>SUM(E$3:E98)+H99</f>
        <v>0</v>
      </c>
      <c r="L99" s="21">
        <f>SUM(F$3:F98)+I99</f>
        <v>0.88321832785691068</v>
      </c>
      <c r="M99" s="21">
        <f>SUM(G$3:G98)+J99</f>
        <v>0</v>
      </c>
      <c r="N99" s="21"/>
      <c r="O99" s="21"/>
      <c r="P99" s="21"/>
      <c r="Q99" s="19">
        <f t="shared" si="5"/>
        <v>0</v>
      </c>
      <c r="R99" s="19">
        <f t="shared" si="5"/>
        <v>0.78007461466235739</v>
      </c>
      <c r="S99" s="19">
        <f t="shared" si="5"/>
        <v>0</v>
      </c>
      <c r="T99" s="19">
        <f t="shared" si="6"/>
        <v>0</v>
      </c>
      <c r="U99" s="19">
        <f t="shared" si="7"/>
        <v>0</v>
      </c>
      <c r="V99" s="19">
        <f t="shared" si="8"/>
        <v>0</v>
      </c>
    </row>
    <row r="100" spans="1:22" x14ac:dyDescent="0.25">
      <c r="A100" s="26">
        <f>Wellpath!E100</f>
        <v>2790</v>
      </c>
      <c r="B100" s="22">
        <v>0</v>
      </c>
      <c r="C100" s="22">
        <v>0</v>
      </c>
      <c r="D100" s="22">
        <v>1</v>
      </c>
      <c r="E100" s="20">
        <f>Model!$W$24*((drdp!B100+drdp!K100)*'DEC-OI'!$B100+(drdp!E100+drdp!N100)*'DEC-OI'!$C100+(drdp!H100+drdp!Q100)*'DEC-OI'!$D100)</f>
        <v>0</v>
      </c>
      <c r="F100" s="20">
        <f>Model!$W$24*((drdp!C100+drdp!L100)*'DEC-OI'!$B100+(drdp!F100+drdp!O100)*'DEC-OI'!$C100+(drdp!I100+drdp!R100)*'DEC-OI'!$D100)</f>
        <v>0</v>
      </c>
      <c r="G100" s="20">
        <f>Model!$W$24*((drdp!D100+drdp!M100)*'DEC-OI'!$B100+(drdp!G100+drdp!P100)*'DEC-OI'!$C100+(drdp!J100+drdp!S100)*'DEC-OI'!$D100)</f>
        <v>0</v>
      </c>
      <c r="H100" s="18">
        <f>Model!$W$24*((drdp!B100)*'DEC-OI'!$B100+(drdp!E100)*'DEC-OI'!$C100+(drdp!H100)*'DEC-OI'!$D100)</f>
        <v>0</v>
      </c>
      <c r="I100" s="18">
        <f>Model!$W$24*((drdp!C100)*'DEC-OI'!$B100+(drdp!F100)*'DEC-OI'!$C100+(drdp!I100)*'DEC-OI'!$D100)</f>
        <v>0</v>
      </c>
      <c r="J100" s="18">
        <f>Model!$W$24*((drdp!D100)*'DEC-OI'!$B100+(drdp!G100)*'DEC-OI'!$C100+(drdp!J100)*'DEC-OI'!$D100)</f>
        <v>0</v>
      </c>
      <c r="K100" s="21">
        <f>SUM(E$3:E99)+H100</f>
        <v>0</v>
      </c>
      <c r="L100" s="21">
        <f>SUM(F$3:F99)+I100</f>
        <v>0.88321832785691068</v>
      </c>
      <c r="M100" s="21">
        <f>SUM(G$3:G99)+J100</f>
        <v>0</v>
      </c>
      <c r="N100" s="21"/>
      <c r="O100" s="21"/>
      <c r="P100" s="21"/>
      <c r="Q100" s="19">
        <f t="shared" si="5"/>
        <v>0</v>
      </c>
      <c r="R100" s="19">
        <f t="shared" si="5"/>
        <v>0.78007461466235739</v>
      </c>
      <c r="S100" s="19">
        <f t="shared" si="5"/>
        <v>0</v>
      </c>
      <c r="T100" s="19">
        <f t="shared" si="6"/>
        <v>0</v>
      </c>
      <c r="U100" s="19">
        <f t="shared" si="7"/>
        <v>0</v>
      </c>
      <c r="V100" s="19">
        <f t="shared" si="8"/>
        <v>0</v>
      </c>
    </row>
    <row r="101" spans="1:22" x14ac:dyDescent="0.25">
      <c r="A101" s="26">
        <f>Wellpath!E101</f>
        <v>2820</v>
      </c>
      <c r="B101" s="22">
        <v>0</v>
      </c>
      <c r="C101" s="22">
        <v>0</v>
      </c>
      <c r="D101" s="22">
        <v>1</v>
      </c>
      <c r="E101" s="20">
        <f>Model!$W$24*((drdp!B101+drdp!K101)*'DEC-OI'!$B101+(drdp!E101+drdp!N101)*'DEC-OI'!$C101+(drdp!H101+drdp!Q101)*'DEC-OI'!$D101)</f>
        <v>0</v>
      </c>
      <c r="F101" s="20">
        <f>Model!$W$24*((drdp!C101+drdp!L101)*'DEC-OI'!$B101+(drdp!F101+drdp!O101)*'DEC-OI'!$C101+(drdp!I101+drdp!R101)*'DEC-OI'!$D101)</f>
        <v>0</v>
      </c>
      <c r="G101" s="20">
        <f>Model!$W$24*((drdp!D101+drdp!M101)*'DEC-OI'!$B101+(drdp!G101+drdp!P101)*'DEC-OI'!$C101+(drdp!J101+drdp!S101)*'DEC-OI'!$D101)</f>
        <v>0</v>
      </c>
      <c r="H101" s="18">
        <f>Model!$W$24*((drdp!B101)*'DEC-OI'!$B101+(drdp!E101)*'DEC-OI'!$C101+(drdp!H101)*'DEC-OI'!$D101)</f>
        <v>0</v>
      </c>
      <c r="I101" s="18">
        <f>Model!$W$24*((drdp!C101)*'DEC-OI'!$B101+(drdp!F101)*'DEC-OI'!$C101+(drdp!I101)*'DEC-OI'!$D101)</f>
        <v>0</v>
      </c>
      <c r="J101" s="18">
        <f>Model!$W$24*((drdp!D101)*'DEC-OI'!$B101+(drdp!G101)*'DEC-OI'!$C101+(drdp!J101)*'DEC-OI'!$D101)</f>
        <v>0</v>
      </c>
      <c r="K101" s="21">
        <f>SUM(E$3:E100)+H101</f>
        <v>0</v>
      </c>
      <c r="L101" s="21">
        <f>SUM(F$3:F100)+I101</f>
        <v>0.88321832785691068</v>
      </c>
      <c r="M101" s="21">
        <f>SUM(G$3:G100)+J101</f>
        <v>0</v>
      </c>
      <c r="N101" s="21"/>
      <c r="O101" s="21"/>
      <c r="P101" s="21"/>
      <c r="Q101" s="19">
        <f t="shared" si="5"/>
        <v>0</v>
      </c>
      <c r="R101" s="19">
        <f t="shared" si="5"/>
        <v>0.78007461466235739</v>
      </c>
      <c r="S101" s="19">
        <f t="shared" si="5"/>
        <v>0</v>
      </c>
      <c r="T101" s="19">
        <f t="shared" si="6"/>
        <v>0</v>
      </c>
      <c r="U101" s="19">
        <f t="shared" si="7"/>
        <v>0</v>
      </c>
      <c r="V101" s="19">
        <f t="shared" si="8"/>
        <v>0</v>
      </c>
    </row>
    <row r="102" spans="1:22" x14ac:dyDescent="0.25">
      <c r="A102" s="26">
        <f>Wellpath!E102</f>
        <v>2850</v>
      </c>
      <c r="B102" s="22">
        <v>0</v>
      </c>
      <c r="C102" s="22">
        <v>0</v>
      </c>
      <c r="D102" s="22">
        <v>1</v>
      </c>
      <c r="E102" s="20">
        <f>Model!$W$24*((drdp!B102+drdp!K102)*'DEC-OI'!$B102+(drdp!E102+drdp!N102)*'DEC-OI'!$C102+(drdp!H102+drdp!Q102)*'DEC-OI'!$D102)</f>
        <v>0</v>
      </c>
      <c r="F102" s="20">
        <f>Model!$W$24*((drdp!C102+drdp!L102)*'DEC-OI'!$B102+(drdp!F102+drdp!O102)*'DEC-OI'!$C102+(drdp!I102+drdp!R102)*'DEC-OI'!$D102)</f>
        <v>0</v>
      </c>
      <c r="G102" s="20">
        <f>Model!$W$24*((drdp!D102+drdp!M102)*'DEC-OI'!$B102+(drdp!G102+drdp!P102)*'DEC-OI'!$C102+(drdp!J102+drdp!S102)*'DEC-OI'!$D102)</f>
        <v>0</v>
      </c>
      <c r="H102" s="18">
        <f>Model!$W$24*((drdp!B102)*'DEC-OI'!$B102+(drdp!E102)*'DEC-OI'!$C102+(drdp!H102)*'DEC-OI'!$D102)</f>
        <v>0</v>
      </c>
      <c r="I102" s="18">
        <f>Model!$W$24*((drdp!C102)*'DEC-OI'!$B102+(drdp!F102)*'DEC-OI'!$C102+(drdp!I102)*'DEC-OI'!$D102)</f>
        <v>0</v>
      </c>
      <c r="J102" s="18">
        <f>Model!$W$24*((drdp!D102)*'DEC-OI'!$B102+(drdp!G102)*'DEC-OI'!$C102+(drdp!J102)*'DEC-OI'!$D102)</f>
        <v>0</v>
      </c>
      <c r="K102" s="21">
        <f>SUM(E$3:E101)+H102</f>
        <v>0</v>
      </c>
      <c r="L102" s="21">
        <f>SUM(F$3:F101)+I102</f>
        <v>0.88321832785691068</v>
      </c>
      <c r="M102" s="21">
        <f>SUM(G$3:G101)+J102</f>
        <v>0</v>
      </c>
      <c r="N102" s="21"/>
      <c r="O102" s="21"/>
      <c r="P102" s="21"/>
      <c r="Q102" s="19">
        <f t="shared" si="5"/>
        <v>0</v>
      </c>
      <c r="R102" s="19">
        <f t="shared" si="5"/>
        <v>0.78007461466235739</v>
      </c>
      <c r="S102" s="19">
        <f t="shared" si="5"/>
        <v>0</v>
      </c>
      <c r="T102" s="19">
        <f t="shared" si="6"/>
        <v>0</v>
      </c>
      <c r="U102" s="19">
        <f t="shared" si="7"/>
        <v>0</v>
      </c>
      <c r="V102" s="19">
        <f t="shared" si="8"/>
        <v>0</v>
      </c>
    </row>
    <row r="103" spans="1:22" x14ac:dyDescent="0.25">
      <c r="A103" s="26">
        <f>Wellpath!E103</f>
        <v>2880</v>
      </c>
      <c r="B103" s="22">
        <v>0</v>
      </c>
      <c r="C103" s="22">
        <v>0</v>
      </c>
      <c r="D103" s="22">
        <v>1</v>
      </c>
      <c r="E103" s="20">
        <f>Model!$W$24*((drdp!B103+drdp!K103)*'DEC-OI'!$B103+(drdp!E103+drdp!N103)*'DEC-OI'!$C103+(drdp!H103+drdp!Q103)*'DEC-OI'!$D103)</f>
        <v>6.6022017298834664E-3</v>
      </c>
      <c r="F103" s="20">
        <f>Model!$W$24*((drdp!C103+drdp!L103)*'DEC-OI'!$B103+(drdp!F103+drdp!O103)*'DEC-OI'!$C103+(drdp!I103+drdp!R103)*'DEC-OI'!$D103)</f>
        <v>1.5242383708242589E-3</v>
      </c>
      <c r="G103" s="20">
        <f>Model!$W$24*((drdp!D103+drdp!M103)*'DEC-OI'!$B103+(drdp!G103+drdp!P103)*'DEC-OI'!$C103+(drdp!J103+drdp!S103)*'DEC-OI'!$D103)</f>
        <v>0</v>
      </c>
      <c r="H103" s="18">
        <f>Model!$W$24*((drdp!B103)*'DEC-OI'!$B103+(drdp!E103)*'DEC-OI'!$C103+(drdp!H103)*'DEC-OI'!$D103)</f>
        <v>3.3011008649417332E-3</v>
      </c>
      <c r="I103" s="18">
        <f>Model!$W$24*((drdp!C103)*'DEC-OI'!$B103+(drdp!F103)*'DEC-OI'!$C103+(drdp!I103)*'DEC-OI'!$D103)</f>
        <v>7.6211918541212946E-4</v>
      </c>
      <c r="J103" s="18">
        <f>Model!$W$24*((drdp!D103)*'DEC-OI'!$B103+(drdp!G103)*'DEC-OI'!$C103+(drdp!J103)*'DEC-OI'!$D103)</f>
        <v>0</v>
      </c>
      <c r="K103" s="21">
        <f>SUM(E$3:E102)+H103</f>
        <v>3.3011008649417332E-3</v>
      </c>
      <c r="L103" s="21">
        <f>SUM(F$3:F102)+I103</f>
        <v>0.88398044704232281</v>
      </c>
      <c r="M103" s="21">
        <f>SUM(G$3:G102)+J103</f>
        <v>0</v>
      </c>
      <c r="N103" s="21"/>
      <c r="O103" s="21"/>
      <c r="P103" s="21"/>
      <c r="Q103" s="19">
        <f t="shared" si="5"/>
        <v>1.0897266920519059E-5</v>
      </c>
      <c r="R103" s="19">
        <f t="shared" si="5"/>
        <v>0.78142143075314485</v>
      </c>
      <c r="S103" s="19">
        <f t="shared" si="5"/>
        <v>0</v>
      </c>
      <c r="T103" s="19">
        <f t="shared" si="6"/>
        <v>2.9181086183229918E-3</v>
      </c>
      <c r="U103" s="19">
        <f t="shared" si="7"/>
        <v>0</v>
      </c>
      <c r="V103" s="19">
        <f t="shared" si="8"/>
        <v>0</v>
      </c>
    </row>
    <row r="104" spans="1:22" x14ac:dyDescent="0.25">
      <c r="A104" s="26">
        <f>Wellpath!E104</f>
        <v>2910</v>
      </c>
      <c r="B104" s="22">
        <v>0</v>
      </c>
      <c r="C104" s="22">
        <v>0</v>
      </c>
      <c r="D104" s="22">
        <v>1</v>
      </c>
      <c r="E104" s="20">
        <f>Model!$W$24*((drdp!B104+drdp!K104)*'DEC-OI'!$B104+(drdp!E104+drdp!N104)*'DEC-OI'!$C104+(drdp!H104+drdp!Q104)*'DEC-OI'!$D104)</f>
        <v>1.2754474322529607E-2</v>
      </c>
      <c r="F104" s="20">
        <f>Model!$W$24*((drdp!C104+drdp!L104)*'DEC-OI'!$B104+(drdp!F104+drdp!O104)*'DEC-OI'!$C104+(drdp!I104+drdp!R104)*'DEC-OI'!$D104)</f>
        <v>2.9446024155998511E-3</v>
      </c>
      <c r="G104" s="20">
        <f>Model!$W$24*((drdp!D104+drdp!M104)*'DEC-OI'!$B104+(drdp!G104+drdp!P104)*'DEC-OI'!$C104+(drdp!J104+drdp!S104)*'DEC-OI'!$D104)</f>
        <v>0</v>
      </c>
      <c r="H104" s="18">
        <f>Model!$W$24*((drdp!B104)*'DEC-OI'!$B104+(drdp!E104)*'DEC-OI'!$C104+(drdp!H104)*'DEC-OI'!$D104)</f>
        <v>6.3772371612648036E-3</v>
      </c>
      <c r="I104" s="18">
        <f>Model!$W$24*((drdp!C104)*'DEC-OI'!$B104+(drdp!F104)*'DEC-OI'!$C104+(drdp!I104)*'DEC-OI'!$D104)</f>
        <v>1.4723012077999256E-3</v>
      </c>
      <c r="J104" s="18">
        <f>Model!$W$24*((drdp!D104)*'DEC-OI'!$B104+(drdp!G104)*'DEC-OI'!$C104+(drdp!J104)*'DEC-OI'!$D104)</f>
        <v>0</v>
      </c>
      <c r="K104" s="21">
        <f>SUM(E$3:E103)+H104</f>
        <v>1.2979438891148269E-2</v>
      </c>
      <c r="L104" s="21">
        <f>SUM(F$3:F103)+I104</f>
        <v>0.8862148674355349</v>
      </c>
      <c r="M104" s="21">
        <f>SUM(G$3:G103)+J104</f>
        <v>0</v>
      </c>
      <c r="N104" s="21"/>
      <c r="O104" s="21"/>
      <c r="P104" s="21"/>
      <c r="Q104" s="19">
        <f t="shared" si="5"/>
        <v>1.6846583392905222E-4</v>
      </c>
      <c r="R104" s="19">
        <f t="shared" si="5"/>
        <v>0.78537679126378268</v>
      </c>
      <c r="S104" s="19">
        <f t="shared" si="5"/>
        <v>0</v>
      </c>
      <c r="T104" s="19">
        <f t="shared" si="6"/>
        <v>1.150257171630659E-2</v>
      </c>
      <c r="U104" s="19">
        <f t="shared" si="7"/>
        <v>0</v>
      </c>
      <c r="V104" s="19">
        <f t="shared" si="8"/>
        <v>0</v>
      </c>
    </row>
    <row r="105" spans="1:22" x14ac:dyDescent="0.25">
      <c r="A105" s="26">
        <f>Wellpath!E105</f>
        <v>2940</v>
      </c>
      <c r="B105" s="22">
        <v>0</v>
      </c>
      <c r="C105" s="22">
        <v>0</v>
      </c>
      <c r="D105" s="22">
        <v>1</v>
      </c>
      <c r="E105" s="20">
        <f>Model!$W$24*((drdp!B105+drdp!K105)*'DEC-OI'!$B105+(drdp!E105+drdp!N105)*'DEC-OI'!$C105+(drdp!H105+drdp!Q105)*'DEC-OI'!$D105)</f>
        <v>1.8037550567860765E-2</v>
      </c>
      <c r="F105" s="20">
        <f>Model!$W$24*((drdp!C105+drdp!L105)*'DEC-OI'!$B105+(drdp!F105+drdp!O105)*'DEC-OI'!$C105+(drdp!I105+drdp!R105)*'DEC-OI'!$D105)</f>
        <v>4.164296671937886E-3</v>
      </c>
      <c r="G105" s="20">
        <f>Model!$W$24*((drdp!D105+drdp!M105)*'DEC-OI'!$B105+(drdp!G105+drdp!P105)*'DEC-OI'!$C105+(drdp!J105+drdp!S105)*'DEC-OI'!$D105)</f>
        <v>0</v>
      </c>
      <c r="H105" s="18">
        <f>Model!$W$24*((drdp!B105)*'DEC-OI'!$B105+(drdp!E105)*'DEC-OI'!$C105+(drdp!H105)*'DEC-OI'!$D105)</f>
        <v>9.0187752839303824E-3</v>
      </c>
      <c r="I105" s="18">
        <f>Model!$W$24*((drdp!C105)*'DEC-OI'!$B105+(drdp!F105)*'DEC-OI'!$C105+(drdp!I105)*'DEC-OI'!$D105)</f>
        <v>2.082148335968943E-3</v>
      </c>
      <c r="J105" s="18">
        <f>Model!$W$24*((drdp!D105)*'DEC-OI'!$B105+(drdp!G105)*'DEC-OI'!$C105+(drdp!J105)*'DEC-OI'!$D105)</f>
        <v>0</v>
      </c>
      <c r="K105" s="21">
        <f>SUM(E$3:E104)+H105</f>
        <v>2.8375451336343456E-2</v>
      </c>
      <c r="L105" s="21">
        <f>SUM(F$3:F104)+I105</f>
        <v>0.88976931697930384</v>
      </c>
      <c r="M105" s="21">
        <f>SUM(G$3:G104)+J105</f>
        <v>0</v>
      </c>
      <c r="N105" s="21"/>
      <c r="O105" s="21"/>
      <c r="P105" s="21"/>
      <c r="Q105" s="19">
        <f t="shared" si="5"/>
        <v>8.0516623854119565E-4</v>
      </c>
      <c r="R105" s="19">
        <f t="shared" si="5"/>
        <v>0.79168943743781683</v>
      </c>
      <c r="S105" s="19">
        <f t="shared" si="5"/>
        <v>0</v>
      </c>
      <c r="T105" s="19">
        <f t="shared" si="6"/>
        <v>2.5247605954517791E-2</v>
      </c>
      <c r="U105" s="19">
        <f t="shared" si="7"/>
        <v>0</v>
      </c>
      <c r="V105" s="19">
        <f t="shared" si="8"/>
        <v>0</v>
      </c>
    </row>
    <row r="106" spans="1:22" x14ac:dyDescent="0.25">
      <c r="A106" s="26">
        <f>Wellpath!E106</f>
        <v>2970</v>
      </c>
      <c r="B106" s="22">
        <v>0</v>
      </c>
      <c r="C106" s="22">
        <v>0</v>
      </c>
      <c r="D106" s="22">
        <v>1</v>
      </c>
      <c r="E106" s="20">
        <f>Model!$W$24*((drdp!B106+drdp!K106)*'DEC-OI'!$B106+(drdp!E106+drdp!N106)*'DEC-OI'!$C106+(drdp!H106+drdp!Q106)*'DEC-OI'!$D106)</f>
        <v>2.2091397550453914E-2</v>
      </c>
      <c r="F106" s="20">
        <f>Model!$W$24*((drdp!C106+drdp!L106)*'DEC-OI'!$B106+(drdp!F106+drdp!O106)*'DEC-OI'!$C106+(drdp!I106+drdp!R106)*'DEC-OI'!$D106)</f>
        <v>5.100200991908989E-3</v>
      </c>
      <c r="G106" s="20">
        <f>Model!$W$24*((drdp!D106+drdp!M106)*'DEC-OI'!$B106+(drdp!G106+drdp!P106)*'DEC-OI'!$C106+(drdp!J106+drdp!S106)*'DEC-OI'!$D106)</f>
        <v>0</v>
      </c>
      <c r="H106" s="18">
        <f>Model!$W$24*((drdp!B106)*'DEC-OI'!$B106+(drdp!E106)*'DEC-OI'!$C106+(drdp!H106)*'DEC-OI'!$D106)</f>
        <v>1.1045698775226957E-2</v>
      </c>
      <c r="I106" s="18">
        <f>Model!$W$24*((drdp!C106)*'DEC-OI'!$B106+(drdp!F106)*'DEC-OI'!$C106+(drdp!I106)*'DEC-OI'!$D106)</f>
        <v>2.5501004959544945E-3</v>
      </c>
      <c r="J106" s="18">
        <f>Model!$W$24*((drdp!D106)*'DEC-OI'!$B106+(drdp!G106)*'DEC-OI'!$C106+(drdp!J106)*'DEC-OI'!$D106)</f>
        <v>0</v>
      </c>
      <c r="K106" s="21">
        <f>SUM(E$3:E105)+H106</f>
        <v>4.8439925395500794E-2</v>
      </c>
      <c r="L106" s="21">
        <f>SUM(F$3:F105)+I106</f>
        <v>0.89440156581122721</v>
      </c>
      <c r="M106" s="21">
        <f>SUM(G$3:G105)+J106</f>
        <v>0</v>
      </c>
      <c r="N106" s="21"/>
      <c r="O106" s="21"/>
      <c r="P106" s="21"/>
      <c r="Q106" s="19">
        <f t="shared" si="5"/>
        <v>2.3464263723216826E-3</v>
      </c>
      <c r="R106" s="19">
        <f t="shared" si="5"/>
        <v>0.79995416092557503</v>
      </c>
      <c r="S106" s="19">
        <f t="shared" si="5"/>
        <v>0</v>
      </c>
      <c r="T106" s="19">
        <f t="shared" si="6"/>
        <v>4.3324745121514942E-2</v>
      </c>
      <c r="U106" s="19">
        <f t="shared" si="7"/>
        <v>0</v>
      </c>
      <c r="V106" s="19">
        <f t="shared" si="8"/>
        <v>0</v>
      </c>
    </row>
    <row r="107" spans="1:22" x14ac:dyDescent="0.25">
      <c r="A107" s="26">
        <f>Wellpath!E107</f>
        <v>3000</v>
      </c>
      <c r="B107" s="22">
        <v>0</v>
      </c>
      <c r="C107" s="22">
        <v>0</v>
      </c>
      <c r="D107" s="22">
        <v>1</v>
      </c>
      <c r="E107" s="20">
        <f>Model!$W$24*((drdp!B107+drdp!K107)*'DEC-OI'!$B107+(drdp!E107+drdp!N107)*'DEC-OI'!$C107+(drdp!H107+drdp!Q107)*'DEC-OI'!$D107)</f>
        <v>2.4639752297744233E-2</v>
      </c>
      <c r="F107" s="20">
        <f>Model!$W$24*((drdp!C107+drdp!L107)*'DEC-OI'!$B107+(drdp!F107+drdp!O107)*'DEC-OI'!$C107+(drdp!I107+drdp!R107)*'DEC-OI'!$D107)</f>
        <v>5.688535042762146E-3</v>
      </c>
      <c r="G107" s="20">
        <f>Model!$W$24*((drdp!D107+drdp!M107)*'DEC-OI'!$B107+(drdp!G107+drdp!P107)*'DEC-OI'!$C107+(drdp!J107+drdp!S107)*'DEC-OI'!$D107)</f>
        <v>0</v>
      </c>
      <c r="H107" s="18">
        <f>Model!$W$24*((drdp!B107)*'DEC-OI'!$B107+(drdp!E107)*'DEC-OI'!$C107+(drdp!H107)*'DEC-OI'!$D107)</f>
        <v>1.2319876148872116E-2</v>
      </c>
      <c r="I107" s="18">
        <f>Model!$W$24*((drdp!C107)*'DEC-OI'!$B107+(drdp!F107)*'DEC-OI'!$C107+(drdp!I107)*'DEC-OI'!$D107)</f>
        <v>2.844267521381073E-3</v>
      </c>
      <c r="J107" s="18">
        <f>Model!$W$24*((drdp!D107)*'DEC-OI'!$B107+(drdp!G107)*'DEC-OI'!$C107+(drdp!J107)*'DEC-OI'!$D107)</f>
        <v>0</v>
      </c>
      <c r="K107" s="21">
        <f>SUM(E$3:E106)+H107</f>
        <v>7.1805500319599869E-2</v>
      </c>
      <c r="L107" s="21">
        <f>SUM(F$3:F106)+I107</f>
        <v>0.89979593382856282</v>
      </c>
      <c r="M107" s="21">
        <f>SUM(G$3:G106)+J107</f>
        <v>0</v>
      </c>
      <c r="N107" s="21"/>
      <c r="O107" s="21"/>
      <c r="P107" s="21"/>
      <c r="Q107" s="19">
        <f t="shared" si="5"/>
        <v>5.1560298761480572E-3</v>
      </c>
      <c r="R107" s="19">
        <f t="shared" si="5"/>
        <v>0.80963272253441543</v>
      </c>
      <c r="S107" s="19">
        <f t="shared" si="5"/>
        <v>0</v>
      </c>
      <c r="T107" s="19">
        <f t="shared" si="6"/>
        <v>6.4610297214101525E-2</v>
      </c>
      <c r="U107" s="19">
        <f t="shared" si="7"/>
        <v>0</v>
      </c>
      <c r="V107" s="19">
        <f t="shared" si="8"/>
        <v>0</v>
      </c>
    </row>
    <row r="108" spans="1:22" x14ac:dyDescent="0.25">
      <c r="A108" s="26">
        <f>Wellpath!E108</f>
        <v>3030</v>
      </c>
      <c r="B108" s="22">
        <v>0</v>
      </c>
      <c r="C108" s="22">
        <v>0</v>
      </c>
      <c r="D108" s="22">
        <v>1</v>
      </c>
      <c r="E108" s="20">
        <f>Model!$W$24*((drdp!B108+drdp!K108)*'DEC-OI'!$B108+(drdp!E108+drdp!N108)*'DEC-OI'!$C108+(drdp!H108+drdp!Q108)*'DEC-OI'!$D108)</f>
        <v>2.5508948645059218E-2</v>
      </c>
      <c r="F108" s="20">
        <f>Model!$W$24*((drdp!C108+drdp!L108)*'DEC-OI'!$B108+(drdp!F108+drdp!O108)*'DEC-OI'!$C108+(drdp!I108+drdp!R108)*'DEC-OI'!$D108)</f>
        <v>5.8892048311997031E-3</v>
      </c>
      <c r="G108" s="20">
        <f>Model!$W$24*((drdp!D108+drdp!M108)*'DEC-OI'!$B108+(drdp!G108+drdp!P108)*'DEC-OI'!$C108+(drdp!J108+drdp!S108)*'DEC-OI'!$D108)</f>
        <v>0</v>
      </c>
      <c r="H108" s="18">
        <f>Model!$W$24*((drdp!B108)*'DEC-OI'!$B108+(drdp!E108)*'DEC-OI'!$C108+(drdp!H108)*'DEC-OI'!$D108)</f>
        <v>1.2754474322529609E-2</v>
      </c>
      <c r="I108" s="18">
        <f>Model!$W$24*((drdp!C108)*'DEC-OI'!$B108+(drdp!F108)*'DEC-OI'!$C108+(drdp!I108)*'DEC-OI'!$D108)</f>
        <v>2.9446024155998516E-3</v>
      </c>
      <c r="J108" s="18">
        <f>Model!$W$24*((drdp!D108)*'DEC-OI'!$B108+(drdp!G108)*'DEC-OI'!$C108+(drdp!J108)*'DEC-OI'!$D108)</f>
        <v>0</v>
      </c>
      <c r="K108" s="21">
        <f>SUM(E$3:E107)+H108</f>
        <v>9.6879850791001587E-2</v>
      </c>
      <c r="L108" s="21">
        <f>SUM(F$3:F107)+I108</f>
        <v>0.90558480376554373</v>
      </c>
      <c r="M108" s="21">
        <f>SUM(G$3:G107)+J108</f>
        <v>0</v>
      </c>
      <c r="N108" s="21"/>
      <c r="O108" s="21"/>
      <c r="P108" s="21"/>
      <c r="Q108" s="19">
        <f t="shared" si="5"/>
        <v>9.3857054892867303E-3</v>
      </c>
      <c r="R108" s="19">
        <f t="shared" si="5"/>
        <v>0.82008383681107833</v>
      </c>
      <c r="S108" s="19">
        <f t="shared" si="5"/>
        <v>0</v>
      </c>
      <c r="T108" s="19">
        <f t="shared" si="6"/>
        <v>8.7732920667404332E-2</v>
      </c>
      <c r="U108" s="19">
        <f t="shared" si="7"/>
        <v>0</v>
      </c>
      <c r="V108" s="19">
        <f t="shared" si="8"/>
        <v>0</v>
      </c>
    </row>
    <row r="109" spans="1:22" x14ac:dyDescent="0.25">
      <c r="A109" s="26">
        <f>Wellpath!E109</f>
        <v>3060</v>
      </c>
      <c r="B109" s="22">
        <v>0</v>
      </c>
      <c r="C109" s="22">
        <v>0</v>
      </c>
      <c r="D109" s="22">
        <v>1</v>
      </c>
      <c r="E109" s="20">
        <f>Model!$W$24*((drdp!B109+drdp!K109)*'DEC-OI'!$B109+(drdp!E109+drdp!N109)*'DEC-OI'!$C109+(drdp!H109+drdp!Q109)*'DEC-OI'!$D109)</f>
        <v>2.5508948645059218E-2</v>
      </c>
      <c r="F109" s="20">
        <f>Model!$W$24*((drdp!C109+drdp!L109)*'DEC-OI'!$B109+(drdp!F109+drdp!O109)*'DEC-OI'!$C109+(drdp!I109+drdp!R109)*'DEC-OI'!$D109)</f>
        <v>5.8892048311997031E-3</v>
      </c>
      <c r="G109" s="20">
        <f>Model!$W$24*((drdp!D109+drdp!M109)*'DEC-OI'!$B109+(drdp!G109+drdp!P109)*'DEC-OI'!$C109+(drdp!J109+drdp!S109)*'DEC-OI'!$D109)</f>
        <v>0</v>
      </c>
      <c r="H109" s="18">
        <f>Model!$W$24*((drdp!B109)*'DEC-OI'!$B109+(drdp!E109)*'DEC-OI'!$C109+(drdp!H109)*'DEC-OI'!$D109)</f>
        <v>1.2754474322529609E-2</v>
      </c>
      <c r="I109" s="18">
        <f>Model!$W$24*((drdp!C109)*'DEC-OI'!$B109+(drdp!F109)*'DEC-OI'!$C109+(drdp!I109)*'DEC-OI'!$D109)</f>
        <v>2.9446024155998516E-3</v>
      </c>
      <c r="J109" s="18">
        <f>Model!$W$24*((drdp!D109)*'DEC-OI'!$B109+(drdp!G109)*'DEC-OI'!$C109+(drdp!J109)*'DEC-OI'!$D109)</f>
        <v>0</v>
      </c>
      <c r="K109" s="21">
        <f>SUM(E$3:E108)+H109</f>
        <v>0.12238879943606082</v>
      </c>
      <c r="L109" s="21">
        <f>SUM(F$3:F108)+I109</f>
        <v>0.91147400859674343</v>
      </c>
      <c r="M109" s="21">
        <f>SUM(G$3:G108)+J109</f>
        <v>0</v>
      </c>
      <c r="N109" s="21"/>
      <c r="O109" s="21"/>
      <c r="P109" s="21"/>
      <c r="Q109" s="19">
        <f t="shared" si="5"/>
        <v>1.4979018227400321E-2</v>
      </c>
      <c r="R109" s="19">
        <f t="shared" si="5"/>
        <v>0.83078486834741627</v>
      </c>
      <c r="S109" s="19">
        <f t="shared" si="5"/>
        <v>0</v>
      </c>
      <c r="T109" s="19">
        <f t="shared" si="6"/>
        <v>0.1115542096293292</v>
      </c>
      <c r="U109" s="19">
        <f t="shared" si="7"/>
        <v>0</v>
      </c>
      <c r="V109" s="19">
        <f t="shared" si="8"/>
        <v>0</v>
      </c>
    </row>
    <row r="110" spans="1:22" x14ac:dyDescent="0.25">
      <c r="A110" s="26">
        <f>Wellpath!E110</f>
        <v>3090</v>
      </c>
      <c r="B110" s="22">
        <v>0</v>
      </c>
      <c r="C110" s="22">
        <v>0</v>
      </c>
      <c r="D110" s="22">
        <v>1</v>
      </c>
      <c r="E110" s="20">
        <f>Model!$W$24*((drdp!B110+drdp!K110)*'DEC-OI'!$B110+(drdp!E110+drdp!N110)*'DEC-OI'!$C110+(drdp!H110+drdp!Q110)*'DEC-OI'!$D110)</f>
        <v>2.5508948645059218E-2</v>
      </c>
      <c r="F110" s="20">
        <f>Model!$W$24*((drdp!C110+drdp!L110)*'DEC-OI'!$B110+(drdp!F110+drdp!O110)*'DEC-OI'!$C110+(drdp!I110+drdp!R110)*'DEC-OI'!$D110)</f>
        <v>5.8892048311997031E-3</v>
      </c>
      <c r="G110" s="20">
        <f>Model!$W$24*((drdp!D110+drdp!M110)*'DEC-OI'!$B110+(drdp!G110+drdp!P110)*'DEC-OI'!$C110+(drdp!J110+drdp!S110)*'DEC-OI'!$D110)</f>
        <v>0</v>
      </c>
      <c r="H110" s="18">
        <f>Model!$W$24*((drdp!B110)*'DEC-OI'!$B110+(drdp!E110)*'DEC-OI'!$C110+(drdp!H110)*'DEC-OI'!$D110)</f>
        <v>1.2754474322529609E-2</v>
      </c>
      <c r="I110" s="18">
        <f>Model!$W$24*((drdp!C110)*'DEC-OI'!$B110+(drdp!F110)*'DEC-OI'!$C110+(drdp!I110)*'DEC-OI'!$D110)</f>
        <v>2.9446024155998516E-3</v>
      </c>
      <c r="J110" s="18">
        <f>Model!$W$24*((drdp!D110)*'DEC-OI'!$B110+(drdp!G110)*'DEC-OI'!$C110+(drdp!J110)*'DEC-OI'!$D110)</f>
        <v>0</v>
      </c>
      <c r="K110" s="21">
        <f>SUM(E$3:E109)+H110</f>
        <v>0.14789774808112002</v>
      </c>
      <c r="L110" s="21">
        <f>SUM(F$3:F109)+I110</f>
        <v>0.91736321342794314</v>
      </c>
      <c r="M110" s="21">
        <f>SUM(G$3:G109)+J110</f>
        <v>0</v>
      </c>
      <c r="N110" s="21"/>
      <c r="O110" s="21"/>
      <c r="P110" s="21"/>
      <c r="Q110" s="19">
        <f t="shared" si="5"/>
        <v>2.1873743887466442E-2</v>
      </c>
      <c r="R110" s="19">
        <f t="shared" si="5"/>
        <v>0.84155526535084191</v>
      </c>
      <c r="S110" s="19">
        <f t="shared" si="5"/>
        <v>0</v>
      </c>
      <c r="T110" s="19">
        <f t="shared" si="6"/>
        <v>0.13567595343845268</v>
      </c>
      <c r="U110" s="19">
        <f t="shared" si="7"/>
        <v>0</v>
      </c>
      <c r="V110" s="19">
        <f t="shared" si="8"/>
        <v>0</v>
      </c>
    </row>
    <row r="111" spans="1:22" x14ac:dyDescent="0.25">
      <c r="A111" s="26">
        <f>Wellpath!E111</f>
        <v>3120</v>
      </c>
      <c r="B111" s="22">
        <v>0</v>
      </c>
      <c r="C111" s="22">
        <v>0</v>
      </c>
      <c r="D111" s="22">
        <v>1</v>
      </c>
      <c r="E111" s="20">
        <f>Model!$W$24*((drdp!B111+drdp!K111)*'DEC-OI'!$B111+(drdp!E111+drdp!N111)*'DEC-OI'!$C111+(drdp!H111+drdp!Q111)*'DEC-OI'!$D111)</f>
        <v>2.5508948645059218E-2</v>
      </c>
      <c r="F111" s="20">
        <f>Model!$W$24*((drdp!C111+drdp!L111)*'DEC-OI'!$B111+(drdp!F111+drdp!O111)*'DEC-OI'!$C111+(drdp!I111+drdp!R111)*'DEC-OI'!$D111)</f>
        <v>5.8892048311997031E-3</v>
      </c>
      <c r="G111" s="20">
        <f>Model!$W$24*((drdp!D111+drdp!M111)*'DEC-OI'!$B111+(drdp!G111+drdp!P111)*'DEC-OI'!$C111+(drdp!J111+drdp!S111)*'DEC-OI'!$D111)</f>
        <v>0</v>
      </c>
      <c r="H111" s="18">
        <f>Model!$W$24*((drdp!B111)*'DEC-OI'!$B111+(drdp!E111)*'DEC-OI'!$C111+(drdp!H111)*'DEC-OI'!$D111)</f>
        <v>1.2754474322529609E-2</v>
      </c>
      <c r="I111" s="18">
        <f>Model!$W$24*((drdp!C111)*'DEC-OI'!$B111+(drdp!F111)*'DEC-OI'!$C111+(drdp!I111)*'DEC-OI'!$D111)</f>
        <v>2.9446024155998516E-3</v>
      </c>
      <c r="J111" s="18">
        <f>Model!$W$24*((drdp!D111)*'DEC-OI'!$B111+(drdp!G111)*'DEC-OI'!$C111+(drdp!J111)*'DEC-OI'!$D111)</f>
        <v>0</v>
      </c>
      <c r="K111" s="21">
        <f>SUM(E$3:E110)+H111</f>
        <v>0.17340669672617923</v>
      </c>
      <c r="L111" s="21">
        <f>SUM(F$3:F110)+I111</f>
        <v>0.92325241825914284</v>
      </c>
      <c r="M111" s="21">
        <f>SUM(G$3:G110)+J111</f>
        <v>0</v>
      </c>
      <c r="N111" s="21"/>
      <c r="O111" s="21"/>
      <c r="P111" s="21"/>
      <c r="Q111" s="19">
        <f t="shared" si="5"/>
        <v>3.0069882469485096E-2</v>
      </c>
      <c r="R111" s="19">
        <f t="shared" si="5"/>
        <v>0.85239502782135523</v>
      </c>
      <c r="S111" s="19">
        <f t="shared" si="5"/>
        <v>0</v>
      </c>
      <c r="T111" s="19">
        <f t="shared" si="6"/>
        <v>0.16009815209477476</v>
      </c>
      <c r="U111" s="19">
        <f t="shared" si="7"/>
        <v>0</v>
      </c>
      <c r="V111" s="19">
        <f t="shared" si="8"/>
        <v>0</v>
      </c>
    </row>
    <row r="112" spans="1:22" x14ac:dyDescent="0.25">
      <c r="A112" s="26">
        <f>Wellpath!E112</f>
        <v>3150</v>
      </c>
      <c r="B112" s="22">
        <v>0</v>
      </c>
      <c r="C112" s="22">
        <v>0</v>
      </c>
      <c r="D112" s="22">
        <v>1</v>
      </c>
      <c r="E112" s="20">
        <f>Model!$W$24*((drdp!B112+drdp!K112)*'DEC-OI'!$B112+(drdp!E112+drdp!N112)*'DEC-OI'!$C112+(drdp!H112+drdp!Q112)*'DEC-OI'!$D112)</f>
        <v>2.5508948645059218E-2</v>
      </c>
      <c r="F112" s="20">
        <f>Model!$W$24*((drdp!C112+drdp!L112)*'DEC-OI'!$B112+(drdp!F112+drdp!O112)*'DEC-OI'!$C112+(drdp!I112+drdp!R112)*'DEC-OI'!$D112)</f>
        <v>5.8892048311997031E-3</v>
      </c>
      <c r="G112" s="20">
        <f>Model!$W$24*((drdp!D112+drdp!M112)*'DEC-OI'!$B112+(drdp!G112+drdp!P112)*'DEC-OI'!$C112+(drdp!J112+drdp!S112)*'DEC-OI'!$D112)</f>
        <v>0</v>
      </c>
      <c r="H112" s="18">
        <f>Model!$W$24*((drdp!B112)*'DEC-OI'!$B112+(drdp!E112)*'DEC-OI'!$C112+(drdp!H112)*'DEC-OI'!$D112)</f>
        <v>1.2754474322529609E-2</v>
      </c>
      <c r="I112" s="18">
        <f>Model!$W$24*((drdp!C112)*'DEC-OI'!$B112+(drdp!F112)*'DEC-OI'!$C112+(drdp!I112)*'DEC-OI'!$D112)</f>
        <v>2.9446024155998516E-3</v>
      </c>
      <c r="J112" s="18">
        <f>Model!$W$24*((drdp!D112)*'DEC-OI'!$B112+(drdp!G112)*'DEC-OI'!$C112+(drdp!J112)*'DEC-OI'!$D112)</f>
        <v>0</v>
      </c>
      <c r="K112" s="21">
        <f>SUM(E$3:E111)+H112</f>
        <v>0.19891564537123843</v>
      </c>
      <c r="L112" s="21">
        <f>SUM(F$3:F111)+I112</f>
        <v>0.92914162309034254</v>
      </c>
      <c r="M112" s="21">
        <f>SUM(G$3:G111)+J112</f>
        <v>0</v>
      </c>
      <c r="N112" s="21"/>
      <c r="O112" s="21"/>
      <c r="P112" s="21"/>
      <c r="Q112" s="19">
        <f t="shared" si="5"/>
        <v>3.9567433973456287E-2</v>
      </c>
      <c r="R112" s="19">
        <f t="shared" si="5"/>
        <v>0.86330415575895614</v>
      </c>
      <c r="S112" s="19">
        <f t="shared" si="5"/>
        <v>0</v>
      </c>
      <c r="T112" s="19">
        <f t="shared" si="6"/>
        <v>0.18482080559829545</v>
      </c>
      <c r="U112" s="19">
        <f t="shared" si="7"/>
        <v>0</v>
      </c>
      <c r="V112" s="19">
        <f t="shared" si="8"/>
        <v>0</v>
      </c>
    </row>
    <row r="113" spans="1:22" x14ac:dyDescent="0.25">
      <c r="A113" s="26">
        <f>Wellpath!E113</f>
        <v>3180</v>
      </c>
      <c r="B113" s="22">
        <v>0</v>
      </c>
      <c r="C113" s="22">
        <v>0</v>
      </c>
      <c r="D113" s="22">
        <v>1</v>
      </c>
      <c r="E113" s="20">
        <f>Model!$W$24*((drdp!B113+drdp!K113)*'DEC-OI'!$B113+(drdp!E113+drdp!N113)*'DEC-OI'!$C113+(drdp!H113+drdp!Q113)*'DEC-OI'!$D113)</f>
        <v>2.5508948645059218E-2</v>
      </c>
      <c r="F113" s="20">
        <f>Model!$W$24*((drdp!C113+drdp!L113)*'DEC-OI'!$B113+(drdp!F113+drdp!O113)*'DEC-OI'!$C113+(drdp!I113+drdp!R113)*'DEC-OI'!$D113)</f>
        <v>5.8892048311997031E-3</v>
      </c>
      <c r="G113" s="20">
        <f>Model!$W$24*((drdp!D113+drdp!M113)*'DEC-OI'!$B113+(drdp!G113+drdp!P113)*'DEC-OI'!$C113+(drdp!J113+drdp!S113)*'DEC-OI'!$D113)</f>
        <v>0</v>
      </c>
      <c r="H113" s="18">
        <f>Model!$W$24*((drdp!B113)*'DEC-OI'!$B113+(drdp!E113)*'DEC-OI'!$C113+(drdp!H113)*'DEC-OI'!$D113)</f>
        <v>1.2754474322529609E-2</v>
      </c>
      <c r="I113" s="18">
        <f>Model!$W$24*((drdp!C113)*'DEC-OI'!$B113+(drdp!F113)*'DEC-OI'!$C113+(drdp!I113)*'DEC-OI'!$D113)</f>
        <v>2.9446024155998516E-3</v>
      </c>
      <c r="J113" s="18">
        <f>Model!$W$24*((drdp!D113)*'DEC-OI'!$B113+(drdp!G113)*'DEC-OI'!$C113+(drdp!J113)*'DEC-OI'!$D113)</f>
        <v>0</v>
      </c>
      <c r="K113" s="21">
        <f>SUM(E$3:E112)+H113</f>
        <v>0.22442459401629763</v>
      </c>
      <c r="L113" s="21">
        <f>SUM(F$3:F112)+I113</f>
        <v>0.93503082792154224</v>
      </c>
      <c r="M113" s="21">
        <f>SUM(G$3:G112)+J113</f>
        <v>0</v>
      </c>
      <c r="N113" s="21"/>
      <c r="O113" s="21"/>
      <c r="P113" s="21"/>
      <c r="Q113" s="19">
        <f t="shared" si="5"/>
        <v>5.0366398399380015E-2</v>
      </c>
      <c r="R113" s="19">
        <f t="shared" si="5"/>
        <v>0.87428264916364473</v>
      </c>
      <c r="S113" s="19">
        <f t="shared" si="5"/>
        <v>0</v>
      </c>
      <c r="T113" s="19">
        <f t="shared" si="6"/>
        <v>0.20984391394901478</v>
      </c>
      <c r="U113" s="19">
        <f t="shared" si="7"/>
        <v>0</v>
      </c>
      <c r="V113" s="19">
        <f t="shared" si="8"/>
        <v>0</v>
      </c>
    </row>
    <row r="114" spans="1:22" x14ac:dyDescent="0.25">
      <c r="A114" s="26">
        <f>Wellpath!E114</f>
        <v>3210</v>
      </c>
      <c r="B114" s="22">
        <v>0</v>
      </c>
      <c r="C114" s="22">
        <v>0</v>
      </c>
      <c r="D114" s="22">
        <v>1</v>
      </c>
      <c r="E114" s="20">
        <f>Model!$W$24*((drdp!B114+drdp!K114)*'DEC-OI'!$B114+(drdp!E114+drdp!N114)*'DEC-OI'!$C114+(drdp!H114+drdp!Q114)*'DEC-OI'!$D114)</f>
        <v>2.5508948645059218E-2</v>
      </c>
      <c r="F114" s="20">
        <f>Model!$W$24*((drdp!C114+drdp!L114)*'DEC-OI'!$B114+(drdp!F114+drdp!O114)*'DEC-OI'!$C114+(drdp!I114+drdp!R114)*'DEC-OI'!$D114)</f>
        <v>5.8892048311997031E-3</v>
      </c>
      <c r="G114" s="20">
        <f>Model!$W$24*((drdp!D114+drdp!M114)*'DEC-OI'!$B114+(drdp!G114+drdp!P114)*'DEC-OI'!$C114+(drdp!J114+drdp!S114)*'DEC-OI'!$D114)</f>
        <v>0</v>
      </c>
      <c r="H114" s="18">
        <f>Model!$W$24*((drdp!B114)*'DEC-OI'!$B114+(drdp!E114)*'DEC-OI'!$C114+(drdp!H114)*'DEC-OI'!$D114)</f>
        <v>1.2754474322529609E-2</v>
      </c>
      <c r="I114" s="18">
        <f>Model!$W$24*((drdp!C114)*'DEC-OI'!$B114+(drdp!F114)*'DEC-OI'!$C114+(drdp!I114)*'DEC-OI'!$D114)</f>
        <v>2.9446024155998516E-3</v>
      </c>
      <c r="J114" s="18">
        <f>Model!$W$24*((drdp!D114)*'DEC-OI'!$B114+(drdp!G114)*'DEC-OI'!$C114+(drdp!J114)*'DEC-OI'!$D114)</f>
        <v>0</v>
      </c>
      <c r="K114" s="21">
        <f>SUM(E$3:E113)+H114</f>
        <v>0.24993354266135684</v>
      </c>
      <c r="L114" s="21">
        <f>SUM(F$3:F113)+I114</f>
        <v>0.94092003275274194</v>
      </c>
      <c r="M114" s="21">
        <f>SUM(G$3:G113)+J114</f>
        <v>0</v>
      </c>
      <c r="N114" s="21"/>
      <c r="O114" s="21"/>
      <c r="P114" s="21"/>
      <c r="Q114" s="19">
        <f t="shared" si="5"/>
        <v>6.246677574725628E-2</v>
      </c>
      <c r="R114" s="19">
        <f t="shared" si="5"/>
        <v>0.88533050803542102</v>
      </c>
      <c r="S114" s="19">
        <f t="shared" si="5"/>
        <v>0</v>
      </c>
      <c r="T114" s="19">
        <f t="shared" si="6"/>
        <v>0.2351674771469327</v>
      </c>
      <c r="U114" s="19">
        <f t="shared" si="7"/>
        <v>0</v>
      </c>
      <c r="V114" s="19">
        <f t="shared" si="8"/>
        <v>0</v>
      </c>
    </row>
    <row r="115" spans="1:22" x14ac:dyDescent="0.25">
      <c r="A115" s="26">
        <f>Wellpath!E115</f>
        <v>3240</v>
      </c>
      <c r="B115" s="22">
        <v>0</v>
      </c>
      <c r="C115" s="22">
        <v>0</v>
      </c>
      <c r="D115" s="22">
        <v>1</v>
      </c>
      <c r="E115" s="20">
        <f>Model!$W$24*((drdp!B115+drdp!K115)*'DEC-OI'!$B115+(drdp!E115+drdp!N115)*'DEC-OI'!$C115+(drdp!H115+drdp!Q115)*'DEC-OI'!$D115)</f>
        <v>2.5508948645059218E-2</v>
      </c>
      <c r="F115" s="20">
        <f>Model!$W$24*((drdp!C115+drdp!L115)*'DEC-OI'!$B115+(drdp!F115+drdp!O115)*'DEC-OI'!$C115+(drdp!I115+drdp!R115)*'DEC-OI'!$D115)</f>
        <v>5.8892048311997031E-3</v>
      </c>
      <c r="G115" s="20">
        <f>Model!$W$24*((drdp!D115+drdp!M115)*'DEC-OI'!$B115+(drdp!G115+drdp!P115)*'DEC-OI'!$C115+(drdp!J115+drdp!S115)*'DEC-OI'!$D115)</f>
        <v>0</v>
      </c>
      <c r="H115" s="18">
        <f>Model!$W$24*((drdp!B115)*'DEC-OI'!$B115+(drdp!E115)*'DEC-OI'!$C115+(drdp!H115)*'DEC-OI'!$D115)</f>
        <v>1.2754474322529609E-2</v>
      </c>
      <c r="I115" s="18">
        <f>Model!$W$24*((drdp!C115)*'DEC-OI'!$B115+(drdp!F115)*'DEC-OI'!$C115+(drdp!I115)*'DEC-OI'!$D115)</f>
        <v>2.9446024155998516E-3</v>
      </c>
      <c r="J115" s="18">
        <f>Model!$W$24*((drdp!D115)*'DEC-OI'!$B115+(drdp!G115)*'DEC-OI'!$C115+(drdp!J115)*'DEC-OI'!$D115)</f>
        <v>0</v>
      </c>
      <c r="K115" s="21">
        <f>SUM(E$3:E114)+H115</f>
        <v>0.27544249130641607</v>
      </c>
      <c r="L115" s="21">
        <f>SUM(F$3:F114)+I115</f>
        <v>0.94680923758394164</v>
      </c>
      <c r="M115" s="21">
        <f>SUM(G$3:G114)+J115</f>
        <v>0</v>
      </c>
      <c r="N115" s="21"/>
      <c r="O115" s="21"/>
      <c r="P115" s="21"/>
      <c r="Q115" s="19">
        <f t="shared" si="5"/>
        <v>7.5868566017085096E-2</v>
      </c>
      <c r="R115" s="19">
        <f t="shared" si="5"/>
        <v>0.89644773237428488</v>
      </c>
      <c r="S115" s="19">
        <f t="shared" si="5"/>
        <v>0</v>
      </c>
      <c r="T115" s="19">
        <f t="shared" si="6"/>
        <v>0.26079149519204925</v>
      </c>
      <c r="U115" s="19">
        <f t="shared" si="7"/>
        <v>0</v>
      </c>
      <c r="V115" s="19">
        <f t="shared" si="8"/>
        <v>0</v>
      </c>
    </row>
    <row r="116" spans="1:22" x14ac:dyDescent="0.25">
      <c r="A116" s="26">
        <f>Wellpath!E116</f>
        <v>3270</v>
      </c>
      <c r="B116" s="22">
        <v>0</v>
      </c>
      <c r="C116" s="22">
        <v>0</v>
      </c>
      <c r="D116" s="22">
        <v>1</v>
      </c>
      <c r="E116" s="20">
        <f>Model!$W$24*((drdp!B116+drdp!K116)*'DEC-OI'!$B116+(drdp!E116+drdp!N116)*'DEC-OI'!$C116+(drdp!H116+drdp!Q116)*'DEC-OI'!$D116)</f>
        <v>2.5508948645059218E-2</v>
      </c>
      <c r="F116" s="20">
        <f>Model!$W$24*((drdp!C116+drdp!L116)*'DEC-OI'!$B116+(drdp!F116+drdp!O116)*'DEC-OI'!$C116+(drdp!I116+drdp!R116)*'DEC-OI'!$D116)</f>
        <v>5.8892048311997031E-3</v>
      </c>
      <c r="G116" s="20">
        <f>Model!$W$24*((drdp!D116+drdp!M116)*'DEC-OI'!$B116+(drdp!G116+drdp!P116)*'DEC-OI'!$C116+(drdp!J116+drdp!S116)*'DEC-OI'!$D116)</f>
        <v>0</v>
      </c>
      <c r="H116" s="18">
        <f>Model!$W$24*((drdp!B116)*'DEC-OI'!$B116+(drdp!E116)*'DEC-OI'!$C116+(drdp!H116)*'DEC-OI'!$D116)</f>
        <v>1.2754474322529609E-2</v>
      </c>
      <c r="I116" s="18">
        <f>Model!$W$24*((drdp!C116)*'DEC-OI'!$B116+(drdp!F116)*'DEC-OI'!$C116+(drdp!I116)*'DEC-OI'!$D116)</f>
        <v>2.9446024155998516E-3</v>
      </c>
      <c r="J116" s="18">
        <f>Model!$W$24*((drdp!D116)*'DEC-OI'!$B116+(drdp!G116)*'DEC-OI'!$C116+(drdp!J116)*'DEC-OI'!$D116)</f>
        <v>0</v>
      </c>
      <c r="K116" s="21">
        <f>SUM(E$3:E115)+H116</f>
        <v>0.30095143995147527</v>
      </c>
      <c r="L116" s="21">
        <f>SUM(F$3:F115)+I116</f>
        <v>0.95269844241514134</v>
      </c>
      <c r="M116" s="21">
        <f>SUM(G$3:G115)+J116</f>
        <v>0</v>
      </c>
      <c r="N116" s="21"/>
      <c r="O116" s="21"/>
      <c r="P116" s="21"/>
      <c r="Q116" s="19">
        <f t="shared" si="5"/>
        <v>9.0571769208866434E-2</v>
      </c>
      <c r="R116" s="19">
        <f t="shared" si="5"/>
        <v>0.90763432218023643</v>
      </c>
      <c r="S116" s="19">
        <f t="shared" si="5"/>
        <v>0</v>
      </c>
      <c r="T116" s="19">
        <f t="shared" si="6"/>
        <v>0.28671596808436445</v>
      </c>
      <c r="U116" s="19">
        <f t="shared" si="7"/>
        <v>0</v>
      </c>
      <c r="V116" s="19">
        <f t="shared" si="8"/>
        <v>0</v>
      </c>
    </row>
    <row r="117" spans="1:22" x14ac:dyDescent="0.25">
      <c r="A117" s="26">
        <f>Wellpath!E117</f>
        <v>3300</v>
      </c>
      <c r="B117" s="22">
        <v>0</v>
      </c>
      <c r="C117" s="22">
        <v>0</v>
      </c>
      <c r="D117" s="22">
        <v>1</v>
      </c>
      <c r="E117" s="20">
        <f>Model!$W$24*((drdp!B117+drdp!K117)*'DEC-OI'!$B117+(drdp!E117+drdp!N117)*'DEC-OI'!$C117+(drdp!H117+drdp!Q117)*'DEC-OI'!$D117)</f>
        <v>2.5508948645059218E-2</v>
      </c>
      <c r="F117" s="20">
        <f>Model!$W$24*((drdp!C117+drdp!L117)*'DEC-OI'!$B117+(drdp!F117+drdp!O117)*'DEC-OI'!$C117+(drdp!I117+drdp!R117)*'DEC-OI'!$D117)</f>
        <v>5.8892048311997031E-3</v>
      </c>
      <c r="G117" s="20">
        <f>Model!$W$24*((drdp!D117+drdp!M117)*'DEC-OI'!$B117+(drdp!G117+drdp!P117)*'DEC-OI'!$C117+(drdp!J117+drdp!S117)*'DEC-OI'!$D117)</f>
        <v>0</v>
      </c>
      <c r="H117" s="18">
        <f>Model!$W$24*((drdp!B117)*'DEC-OI'!$B117+(drdp!E117)*'DEC-OI'!$C117+(drdp!H117)*'DEC-OI'!$D117)</f>
        <v>1.2754474322529609E-2</v>
      </c>
      <c r="I117" s="18">
        <f>Model!$W$24*((drdp!C117)*'DEC-OI'!$B117+(drdp!F117)*'DEC-OI'!$C117+(drdp!I117)*'DEC-OI'!$D117)</f>
        <v>2.9446024155998516E-3</v>
      </c>
      <c r="J117" s="18">
        <f>Model!$W$24*((drdp!D117)*'DEC-OI'!$B117+(drdp!G117)*'DEC-OI'!$C117+(drdp!J117)*'DEC-OI'!$D117)</f>
        <v>0</v>
      </c>
      <c r="K117" s="21">
        <f>SUM(E$3:E116)+H117</f>
        <v>0.32646038859653448</v>
      </c>
      <c r="L117" s="21">
        <f>SUM(F$3:F116)+I117</f>
        <v>0.95858764724634105</v>
      </c>
      <c r="M117" s="21">
        <f>SUM(G$3:G116)+J117</f>
        <v>0</v>
      </c>
      <c r="N117" s="21"/>
      <c r="O117" s="21"/>
      <c r="P117" s="21"/>
      <c r="Q117" s="19">
        <f t="shared" si="5"/>
        <v>0.1065763853226003</v>
      </c>
      <c r="R117" s="19">
        <f t="shared" si="5"/>
        <v>0.91889027745327556</v>
      </c>
      <c r="S117" s="19">
        <f t="shared" si="5"/>
        <v>0</v>
      </c>
      <c r="T117" s="19">
        <f t="shared" si="6"/>
        <v>0.31294089582387818</v>
      </c>
      <c r="U117" s="19">
        <f t="shared" si="7"/>
        <v>0</v>
      </c>
      <c r="V117" s="19">
        <f t="shared" si="8"/>
        <v>0</v>
      </c>
    </row>
    <row r="118" spans="1:22" x14ac:dyDescent="0.25">
      <c r="A118" s="26">
        <f>Wellpath!E118</f>
        <v>3330</v>
      </c>
      <c r="B118" s="22">
        <v>0</v>
      </c>
      <c r="C118" s="22">
        <v>0</v>
      </c>
      <c r="D118" s="22">
        <v>1</v>
      </c>
      <c r="E118" s="20">
        <f>Model!$W$24*((drdp!B118+drdp!K118)*'DEC-OI'!$B118+(drdp!E118+drdp!N118)*'DEC-OI'!$C118+(drdp!H118+drdp!Q118)*'DEC-OI'!$D118)</f>
        <v>2.5508948645059218E-2</v>
      </c>
      <c r="F118" s="20">
        <f>Model!$W$24*((drdp!C118+drdp!L118)*'DEC-OI'!$B118+(drdp!F118+drdp!O118)*'DEC-OI'!$C118+(drdp!I118+drdp!R118)*'DEC-OI'!$D118)</f>
        <v>5.8892048311997031E-3</v>
      </c>
      <c r="G118" s="20">
        <f>Model!$W$24*((drdp!D118+drdp!M118)*'DEC-OI'!$B118+(drdp!G118+drdp!P118)*'DEC-OI'!$C118+(drdp!J118+drdp!S118)*'DEC-OI'!$D118)</f>
        <v>0</v>
      </c>
      <c r="H118" s="18">
        <f>Model!$W$24*((drdp!B118)*'DEC-OI'!$B118+(drdp!E118)*'DEC-OI'!$C118+(drdp!H118)*'DEC-OI'!$D118)</f>
        <v>1.2754474322529609E-2</v>
      </c>
      <c r="I118" s="18">
        <f>Model!$W$24*((drdp!C118)*'DEC-OI'!$B118+(drdp!F118)*'DEC-OI'!$C118+(drdp!I118)*'DEC-OI'!$D118)</f>
        <v>2.9446024155998516E-3</v>
      </c>
      <c r="J118" s="18">
        <f>Model!$W$24*((drdp!D118)*'DEC-OI'!$B118+(drdp!G118)*'DEC-OI'!$C118+(drdp!J118)*'DEC-OI'!$D118)</f>
        <v>0</v>
      </c>
      <c r="K118" s="21">
        <f>SUM(E$3:E117)+H118</f>
        <v>0.35196933724159368</v>
      </c>
      <c r="L118" s="21">
        <f>SUM(F$3:F117)+I118</f>
        <v>0.96447685207754075</v>
      </c>
      <c r="M118" s="21">
        <f>SUM(G$3:G117)+J118</f>
        <v>0</v>
      </c>
      <c r="N118" s="21"/>
      <c r="O118" s="21"/>
      <c r="P118" s="21"/>
      <c r="Q118" s="19">
        <f t="shared" si="5"/>
        <v>0.1238824143582867</v>
      </c>
      <c r="R118" s="19">
        <f t="shared" si="5"/>
        <v>0.93021559819340238</v>
      </c>
      <c r="S118" s="19">
        <f t="shared" si="5"/>
        <v>0</v>
      </c>
      <c r="T118" s="19">
        <f t="shared" si="6"/>
        <v>0.33946627841059063</v>
      </c>
      <c r="U118" s="19">
        <f t="shared" si="7"/>
        <v>0</v>
      </c>
      <c r="V118" s="19">
        <f t="shared" si="8"/>
        <v>0</v>
      </c>
    </row>
    <row r="119" spans="1:22" x14ac:dyDescent="0.25">
      <c r="A119" s="26">
        <f>Wellpath!E119</f>
        <v>3360</v>
      </c>
      <c r="B119" s="22">
        <v>0</v>
      </c>
      <c r="C119" s="22">
        <v>0</v>
      </c>
      <c r="D119" s="22">
        <v>1</v>
      </c>
      <c r="E119" s="20">
        <f>Model!$W$24*((drdp!B119+drdp!K119)*'DEC-OI'!$B119+(drdp!E119+drdp!N119)*'DEC-OI'!$C119+(drdp!H119+drdp!Q119)*'DEC-OI'!$D119)</f>
        <v>2.5508948645059218E-2</v>
      </c>
      <c r="F119" s="20">
        <f>Model!$W$24*((drdp!C119+drdp!L119)*'DEC-OI'!$B119+(drdp!F119+drdp!O119)*'DEC-OI'!$C119+(drdp!I119+drdp!R119)*'DEC-OI'!$D119)</f>
        <v>5.8892048311997031E-3</v>
      </c>
      <c r="G119" s="20">
        <f>Model!$W$24*((drdp!D119+drdp!M119)*'DEC-OI'!$B119+(drdp!G119+drdp!P119)*'DEC-OI'!$C119+(drdp!J119+drdp!S119)*'DEC-OI'!$D119)</f>
        <v>0</v>
      </c>
      <c r="H119" s="18">
        <f>Model!$W$24*((drdp!B119)*'DEC-OI'!$B119+(drdp!E119)*'DEC-OI'!$C119+(drdp!H119)*'DEC-OI'!$D119)</f>
        <v>1.2754474322529609E-2</v>
      </c>
      <c r="I119" s="18">
        <f>Model!$W$24*((drdp!C119)*'DEC-OI'!$B119+(drdp!F119)*'DEC-OI'!$C119+(drdp!I119)*'DEC-OI'!$D119)</f>
        <v>2.9446024155998516E-3</v>
      </c>
      <c r="J119" s="18">
        <f>Model!$W$24*((drdp!D119)*'DEC-OI'!$B119+(drdp!G119)*'DEC-OI'!$C119+(drdp!J119)*'DEC-OI'!$D119)</f>
        <v>0</v>
      </c>
      <c r="K119" s="21">
        <f>SUM(E$3:E118)+H119</f>
        <v>0.37747828588665289</v>
      </c>
      <c r="L119" s="21">
        <f>SUM(F$3:F118)+I119</f>
        <v>0.97036605690874045</v>
      </c>
      <c r="M119" s="21">
        <f>SUM(G$3:G118)+J119</f>
        <v>0</v>
      </c>
      <c r="N119" s="21"/>
      <c r="O119" s="21"/>
      <c r="P119" s="21"/>
      <c r="Q119" s="19">
        <f t="shared" si="5"/>
        <v>0.14248985631592564</v>
      </c>
      <c r="R119" s="19">
        <f t="shared" si="5"/>
        <v>0.94161028440061689</v>
      </c>
      <c r="S119" s="19">
        <f t="shared" si="5"/>
        <v>0</v>
      </c>
      <c r="T119" s="19">
        <f t="shared" si="6"/>
        <v>0.36629211584450161</v>
      </c>
      <c r="U119" s="19">
        <f t="shared" si="7"/>
        <v>0</v>
      </c>
      <c r="V119" s="19">
        <f t="shared" si="8"/>
        <v>0</v>
      </c>
    </row>
    <row r="120" spans="1:22" x14ac:dyDescent="0.25">
      <c r="A120" s="26">
        <f>Wellpath!E120</f>
        <v>3390</v>
      </c>
      <c r="B120" s="22">
        <v>0</v>
      </c>
      <c r="C120" s="22">
        <v>0</v>
      </c>
      <c r="D120" s="22">
        <v>1</v>
      </c>
      <c r="E120" s="20">
        <f>Model!$W$24*((drdp!B120+drdp!K120)*'DEC-OI'!$B120+(drdp!E120+drdp!N120)*'DEC-OI'!$C120+(drdp!H120+drdp!Q120)*'DEC-OI'!$D120)</f>
        <v>2.5508948645059218E-2</v>
      </c>
      <c r="F120" s="20">
        <f>Model!$W$24*((drdp!C120+drdp!L120)*'DEC-OI'!$B120+(drdp!F120+drdp!O120)*'DEC-OI'!$C120+(drdp!I120+drdp!R120)*'DEC-OI'!$D120)</f>
        <v>5.8892048311997031E-3</v>
      </c>
      <c r="G120" s="20">
        <f>Model!$W$24*((drdp!D120+drdp!M120)*'DEC-OI'!$B120+(drdp!G120+drdp!P120)*'DEC-OI'!$C120+(drdp!J120+drdp!S120)*'DEC-OI'!$D120)</f>
        <v>0</v>
      </c>
      <c r="H120" s="18">
        <f>Model!$W$24*((drdp!B120)*'DEC-OI'!$B120+(drdp!E120)*'DEC-OI'!$C120+(drdp!H120)*'DEC-OI'!$D120)</f>
        <v>1.2754474322529609E-2</v>
      </c>
      <c r="I120" s="18">
        <f>Model!$W$24*((drdp!C120)*'DEC-OI'!$B120+(drdp!F120)*'DEC-OI'!$C120+(drdp!I120)*'DEC-OI'!$D120)</f>
        <v>2.9446024155998516E-3</v>
      </c>
      <c r="J120" s="18">
        <f>Model!$W$24*((drdp!D120)*'DEC-OI'!$B120+(drdp!G120)*'DEC-OI'!$C120+(drdp!J120)*'DEC-OI'!$D120)</f>
        <v>0</v>
      </c>
      <c r="K120" s="21">
        <f>SUM(E$3:E119)+H120</f>
        <v>0.40298723453171209</v>
      </c>
      <c r="L120" s="21">
        <f>SUM(F$3:F119)+I120</f>
        <v>0.97625526173994015</v>
      </c>
      <c r="M120" s="21">
        <f>SUM(G$3:G119)+J120</f>
        <v>0</v>
      </c>
      <c r="N120" s="21"/>
      <c r="O120" s="21"/>
      <c r="P120" s="21"/>
      <c r="Q120" s="19">
        <f t="shared" si="5"/>
        <v>0.16239871119551713</v>
      </c>
      <c r="R120" s="19">
        <f t="shared" si="5"/>
        <v>0.95307433607491909</v>
      </c>
      <c r="S120" s="19">
        <f t="shared" si="5"/>
        <v>0</v>
      </c>
      <c r="T120" s="19">
        <f t="shared" si="6"/>
        <v>0.39341840812561124</v>
      </c>
      <c r="U120" s="19">
        <f t="shared" si="7"/>
        <v>0</v>
      </c>
      <c r="V120" s="19">
        <f t="shared" si="8"/>
        <v>0</v>
      </c>
    </row>
    <row r="121" spans="1:22" x14ac:dyDescent="0.25">
      <c r="A121" s="26">
        <f>Wellpath!E121</f>
        <v>3420</v>
      </c>
      <c r="B121" s="22">
        <v>0</v>
      </c>
      <c r="C121" s="22">
        <v>0</v>
      </c>
      <c r="D121" s="22">
        <v>1</v>
      </c>
      <c r="E121" s="20">
        <f>Model!$W$24*((drdp!B121+drdp!K121)*'DEC-OI'!$B121+(drdp!E121+drdp!N121)*'DEC-OI'!$C121+(drdp!H121+drdp!Q121)*'DEC-OI'!$D121)</f>
        <v>1.7005965763372811E-2</v>
      </c>
      <c r="F121" s="20">
        <f>Model!$W$24*((drdp!C121+drdp!L121)*'DEC-OI'!$B121+(drdp!F121+drdp!O121)*'DEC-OI'!$C121+(drdp!I121+drdp!R121)*'DEC-OI'!$D121)</f>
        <v>3.9261365541331354E-3</v>
      </c>
      <c r="G121" s="20">
        <f>Model!$W$24*((drdp!D121+drdp!M121)*'DEC-OI'!$B121+(drdp!G121+drdp!P121)*'DEC-OI'!$C121+(drdp!J121+drdp!S121)*'DEC-OI'!$D121)</f>
        <v>0</v>
      </c>
      <c r="H121" s="18">
        <f>Model!$W$24*((drdp!B121)*'DEC-OI'!$B121+(drdp!E121)*'DEC-OI'!$C121+(drdp!H121)*'DEC-OI'!$D121)</f>
        <v>1.2754474322529609E-2</v>
      </c>
      <c r="I121" s="18">
        <f>Model!$W$24*((drdp!C121)*'DEC-OI'!$B121+(drdp!F121)*'DEC-OI'!$C121+(drdp!I121)*'DEC-OI'!$D121)</f>
        <v>2.9446024155998516E-3</v>
      </c>
      <c r="J121" s="18">
        <f>Model!$W$24*((drdp!D121)*'DEC-OI'!$B121+(drdp!G121)*'DEC-OI'!$C121+(drdp!J121)*'DEC-OI'!$D121)</f>
        <v>0</v>
      </c>
      <c r="K121" s="21">
        <f>SUM(E$3:E120)+H121</f>
        <v>0.42849618317677129</v>
      </c>
      <c r="L121" s="21">
        <f>SUM(F$3:F120)+I121</f>
        <v>0.98214446657113985</v>
      </c>
      <c r="M121" s="21">
        <f>SUM(G$3:G120)+J121</f>
        <v>0</v>
      </c>
      <c r="N121" s="21"/>
      <c r="O121" s="21"/>
      <c r="P121" s="21"/>
      <c r="Q121" s="19">
        <f t="shared" si="5"/>
        <v>0.18360897899706113</v>
      </c>
      <c r="R121" s="19">
        <f t="shared" si="5"/>
        <v>0.96460775321630887</v>
      </c>
      <c r="S121" s="19">
        <f t="shared" si="5"/>
        <v>0</v>
      </c>
      <c r="T121" s="19">
        <f t="shared" si="6"/>
        <v>0.42084515525391947</v>
      </c>
      <c r="U121" s="19">
        <f t="shared" si="7"/>
        <v>0</v>
      </c>
      <c r="V121" s="19">
        <f t="shared" si="8"/>
        <v>0</v>
      </c>
    </row>
    <row r="122" spans="1:22" x14ac:dyDescent="0.25">
      <c r="A122" s="26">
        <f>Wellpath!E122</f>
        <v>3430</v>
      </c>
      <c r="B122" s="22">
        <v>0</v>
      </c>
      <c r="C122" s="22">
        <v>0</v>
      </c>
      <c r="D122" s="22">
        <v>1</v>
      </c>
      <c r="E122" s="20">
        <f>Model!$W$24*((drdp!B122+drdp!K122)*'DEC-OI'!$B122+(drdp!E122+drdp!N122)*'DEC-OI'!$C122+(drdp!H122+drdp!Q122)*'DEC-OI'!$D122)</f>
        <v>1.2754474322529609E-2</v>
      </c>
      <c r="F122" s="20">
        <f>Model!$W$24*((drdp!C122+drdp!L122)*'DEC-OI'!$B122+(drdp!F122+drdp!O122)*'DEC-OI'!$C122+(drdp!I122+drdp!R122)*'DEC-OI'!$D122)</f>
        <v>2.9446024155998511E-3</v>
      </c>
      <c r="G122" s="20">
        <f>Model!$W$24*((drdp!D122+drdp!M122)*'DEC-OI'!$B122+(drdp!G122+drdp!P122)*'DEC-OI'!$C122+(drdp!J122+drdp!S122)*'DEC-OI'!$D122)</f>
        <v>0</v>
      </c>
      <c r="H122" s="18">
        <f>Model!$W$24*((drdp!B122)*'DEC-OI'!$B122+(drdp!E122)*'DEC-OI'!$C122+(drdp!H122)*'DEC-OI'!$D122)</f>
        <v>4.2514914408432027E-3</v>
      </c>
      <c r="I122" s="18">
        <f>Model!$W$24*((drdp!C122)*'DEC-OI'!$B122+(drdp!F122)*'DEC-OI'!$C122+(drdp!I122)*'DEC-OI'!$D122)</f>
        <v>9.8153413853328386E-4</v>
      </c>
      <c r="J122" s="18">
        <f>Model!$W$24*((drdp!D122)*'DEC-OI'!$B122+(drdp!G122)*'DEC-OI'!$C122+(drdp!J122)*'DEC-OI'!$D122)</f>
        <v>0</v>
      </c>
      <c r="K122" s="21">
        <f>SUM(E$3:E121)+H122</f>
        <v>0.43699916605845768</v>
      </c>
      <c r="L122" s="21">
        <f>SUM(F$3:F121)+I122</f>
        <v>0.98410753484820634</v>
      </c>
      <c r="M122" s="21">
        <f>SUM(G$3:G121)+J122</f>
        <v>0</v>
      </c>
      <c r="N122" s="21"/>
      <c r="O122" s="21"/>
      <c r="P122" s="21"/>
      <c r="Q122" s="19">
        <f t="shared" si="5"/>
        <v>0.19096827113578746</v>
      </c>
      <c r="R122" s="19">
        <f t="shared" si="5"/>
        <v>0.96846764014501363</v>
      </c>
      <c r="S122" s="19">
        <f t="shared" si="5"/>
        <v>0</v>
      </c>
      <c r="T122" s="19">
        <f t="shared" si="6"/>
        <v>0.43005417204051077</v>
      </c>
      <c r="U122" s="19">
        <f t="shared" si="7"/>
        <v>0</v>
      </c>
      <c r="V122" s="19">
        <f t="shared" si="8"/>
        <v>0</v>
      </c>
    </row>
    <row r="123" spans="1:22" x14ac:dyDescent="0.25">
      <c r="A123" s="26">
        <f>Wellpath!E123</f>
        <v>3450</v>
      </c>
      <c r="B123" s="22">
        <v>0</v>
      </c>
      <c r="C123" s="22">
        <v>0</v>
      </c>
      <c r="D123" s="22">
        <v>1</v>
      </c>
      <c r="E123" s="20">
        <f>Model!$W$24*((drdp!B123+drdp!K123)*'DEC-OI'!$B123+(drdp!E123+drdp!N123)*'DEC-OI'!$C123+(drdp!H123+drdp!Q123)*'DEC-OI'!$D123)</f>
        <v>2.1623017207579434E-2</v>
      </c>
      <c r="F123" s="20">
        <f>Model!$W$24*((drdp!C123+drdp!L123)*'DEC-OI'!$B123+(drdp!F123+drdp!O123)*'DEC-OI'!$C123+(drdp!I123+drdp!R123)*'DEC-OI'!$D123)</f>
        <v>2.7929906447454475E-3</v>
      </c>
      <c r="G123" s="20">
        <f>Model!$W$24*((drdp!D123+drdp!M123)*'DEC-OI'!$B123+(drdp!G123+drdp!P123)*'DEC-OI'!$C123+(drdp!J123+drdp!S123)*'DEC-OI'!$D123)</f>
        <v>0</v>
      </c>
      <c r="H123" s="18">
        <f>Model!$W$24*((drdp!B123)*'DEC-OI'!$B123+(drdp!E123)*'DEC-OI'!$C123+(drdp!H123)*'DEC-OI'!$D123)</f>
        <v>8.649206883031774E-3</v>
      </c>
      <c r="I123" s="18">
        <f>Model!$W$24*((drdp!C123)*'DEC-OI'!$B123+(drdp!F123)*'DEC-OI'!$C123+(drdp!I123)*'DEC-OI'!$D123)</f>
        <v>1.1171962578981789E-3</v>
      </c>
      <c r="J123" s="18">
        <f>Model!$W$24*((drdp!D123)*'DEC-OI'!$B123+(drdp!G123)*'DEC-OI'!$C123+(drdp!J123)*'DEC-OI'!$D123)</f>
        <v>0</v>
      </c>
      <c r="K123" s="21">
        <f>SUM(E$3:E122)+H123</f>
        <v>0.4541513558231759</v>
      </c>
      <c r="L123" s="21">
        <f>SUM(F$3:F122)+I123</f>
        <v>0.98718779938317114</v>
      </c>
      <c r="M123" s="21">
        <f>SUM(G$3:G122)+J123</f>
        <v>0</v>
      </c>
      <c r="N123" s="21"/>
      <c r="O123" s="21"/>
      <c r="P123" s="21"/>
      <c r="Q123" s="19">
        <f t="shared" si="5"/>
        <v>0.20625345399602893</v>
      </c>
      <c r="R123" s="19">
        <f t="shared" si="5"/>
        <v>0.97453975125098813</v>
      </c>
      <c r="S123" s="19">
        <f t="shared" si="5"/>
        <v>0</v>
      </c>
      <c r="T123" s="19">
        <f t="shared" si="6"/>
        <v>0.44833267754196454</v>
      </c>
      <c r="U123" s="19">
        <f t="shared" si="7"/>
        <v>0</v>
      </c>
      <c r="V123" s="19">
        <f t="shared" si="8"/>
        <v>0</v>
      </c>
    </row>
    <row r="124" spans="1:22" x14ac:dyDescent="0.25">
      <c r="A124" s="26">
        <f>Wellpath!E124</f>
        <v>3480</v>
      </c>
      <c r="B124" s="22">
        <v>0</v>
      </c>
      <c r="C124" s="22">
        <v>0</v>
      </c>
      <c r="D124" s="22">
        <v>1</v>
      </c>
      <c r="E124" s="20">
        <f>Model!$W$24*((drdp!B124+drdp!K124)*'DEC-OI'!$B124+(drdp!E124+drdp!N124)*'DEC-OI'!$C124+(drdp!H124+drdp!Q124)*'DEC-OI'!$D124)</f>
        <v>2.6072033499614098E-2</v>
      </c>
      <c r="F124" s="20">
        <f>Model!$W$24*((drdp!C124+drdp!L124)*'DEC-OI'!$B124+(drdp!F124+drdp!O124)*'DEC-OI'!$C124+(drdp!I124+drdp!R124)*'DEC-OI'!$D124)</f>
        <v>-5.1426507373790399E-4</v>
      </c>
      <c r="G124" s="20">
        <f>Model!$W$24*((drdp!D124+drdp!M124)*'DEC-OI'!$B124+(drdp!G124+drdp!P124)*'DEC-OI'!$C124+(drdp!J124+drdp!S124)*'DEC-OI'!$D124)</f>
        <v>0</v>
      </c>
      <c r="H124" s="18">
        <f>Model!$W$24*((drdp!B124)*'DEC-OI'!$B124+(drdp!E124)*'DEC-OI'!$C124+(drdp!H124)*'DEC-OI'!$D124)</f>
        <v>1.3036016749807049E-2</v>
      </c>
      <c r="I124" s="18">
        <f>Model!$W$24*((drdp!C124)*'DEC-OI'!$B124+(drdp!F124)*'DEC-OI'!$C124+(drdp!I124)*'DEC-OI'!$D124)</f>
        <v>-2.57132536868952E-4</v>
      </c>
      <c r="J124" s="18">
        <f>Model!$W$24*((drdp!D124)*'DEC-OI'!$B124+(drdp!G124)*'DEC-OI'!$C124+(drdp!J124)*'DEC-OI'!$D124)</f>
        <v>0</v>
      </c>
      <c r="K124" s="21">
        <f>SUM(E$3:E123)+H124</f>
        <v>0.48016118289753057</v>
      </c>
      <c r="L124" s="21">
        <f>SUM(F$3:F123)+I124</f>
        <v>0.98860646123314944</v>
      </c>
      <c r="M124" s="21">
        <f>SUM(G$3:G123)+J124</f>
        <v>0</v>
      </c>
      <c r="N124" s="21"/>
      <c r="O124" s="21"/>
      <c r="P124" s="21"/>
      <c r="Q124" s="19">
        <f t="shared" si="5"/>
        <v>0.2305547615615558</v>
      </c>
      <c r="R124" s="19">
        <f t="shared" si="5"/>
        <v>0.9773427351919306</v>
      </c>
      <c r="S124" s="19">
        <f t="shared" si="5"/>
        <v>0</v>
      </c>
      <c r="T124" s="19">
        <f t="shared" si="6"/>
        <v>0.47469044784585074</v>
      </c>
      <c r="U124" s="19">
        <f t="shared" si="7"/>
        <v>0</v>
      </c>
      <c r="V124" s="19">
        <f t="shared" si="8"/>
        <v>0</v>
      </c>
    </row>
    <row r="125" spans="1:22" x14ac:dyDescent="0.25">
      <c r="A125" s="26">
        <f>Wellpath!E125</f>
        <v>3510</v>
      </c>
      <c r="B125" s="22">
        <v>0</v>
      </c>
      <c r="C125" s="22">
        <v>0</v>
      </c>
      <c r="D125" s="22">
        <v>1</v>
      </c>
      <c r="E125" s="20">
        <f>Model!$W$24*((drdp!B125+drdp!K125)*'DEC-OI'!$B125+(drdp!E125+drdp!N125)*'DEC-OI'!$C125+(drdp!H125+drdp!Q125)*'DEC-OI'!$D125)</f>
        <v>2.5554517600993896E-2</v>
      </c>
      <c r="F125" s="20">
        <f>Model!$W$24*((drdp!C125+drdp!L125)*'DEC-OI'!$B125+(drdp!F125+drdp!O125)*'DEC-OI'!$C125+(drdp!I125+drdp!R125)*'DEC-OI'!$D125)</f>
        <v>-4.3681136880388584E-3</v>
      </c>
      <c r="G125" s="20">
        <f>Model!$W$24*((drdp!D125+drdp!M125)*'DEC-OI'!$B125+(drdp!G125+drdp!P125)*'DEC-OI'!$C125+(drdp!J125+drdp!S125)*'DEC-OI'!$D125)</f>
        <v>0</v>
      </c>
      <c r="H125" s="18">
        <f>Model!$W$24*((drdp!B125)*'DEC-OI'!$B125+(drdp!E125)*'DEC-OI'!$C125+(drdp!H125)*'DEC-OI'!$D125)</f>
        <v>1.2777258800496948E-2</v>
      </c>
      <c r="I125" s="18">
        <f>Model!$W$24*((drdp!C125)*'DEC-OI'!$B125+(drdp!F125)*'DEC-OI'!$C125+(drdp!I125)*'DEC-OI'!$D125)</f>
        <v>-2.1840568440194292E-3</v>
      </c>
      <c r="J125" s="18">
        <f>Model!$W$24*((drdp!D125)*'DEC-OI'!$B125+(drdp!G125)*'DEC-OI'!$C125+(drdp!J125)*'DEC-OI'!$D125)</f>
        <v>0</v>
      </c>
      <c r="K125" s="21">
        <f>SUM(E$3:E124)+H125</f>
        <v>0.50597445844783462</v>
      </c>
      <c r="L125" s="21">
        <f>SUM(F$3:F124)+I125</f>
        <v>0.9861652718522611</v>
      </c>
      <c r="M125" s="21">
        <f>SUM(G$3:G124)+J125</f>
        <v>0</v>
      </c>
      <c r="N125" s="21"/>
      <c r="O125" s="21"/>
      <c r="P125" s="21"/>
      <c r="Q125" s="19">
        <f t="shared" si="5"/>
        <v>0.2560101526015795</v>
      </c>
      <c r="R125" s="19">
        <f t="shared" si="5"/>
        <v>0.97252194340744402</v>
      </c>
      <c r="S125" s="19">
        <f t="shared" si="5"/>
        <v>0</v>
      </c>
      <c r="T125" s="19">
        <f t="shared" si="6"/>
        <v>0.49897443936550939</v>
      </c>
      <c r="U125" s="19">
        <f t="shared" si="7"/>
        <v>0</v>
      </c>
      <c r="V125" s="19">
        <f t="shared" si="8"/>
        <v>0</v>
      </c>
    </row>
    <row r="126" spans="1:22" x14ac:dyDescent="0.25">
      <c r="A126" s="26">
        <f>Wellpath!E126</f>
        <v>3540</v>
      </c>
      <c r="B126" s="22">
        <v>0</v>
      </c>
      <c r="C126" s="22">
        <v>0</v>
      </c>
      <c r="D126" s="22">
        <v>1</v>
      </c>
      <c r="E126" s="20">
        <f>Model!$W$24*((drdp!B126+drdp!K126)*'DEC-OI'!$B126+(drdp!E126+drdp!N126)*'DEC-OI'!$C126+(drdp!H126+drdp!Q126)*'DEC-OI'!$D126)</f>
        <v>2.4407782150901752E-2</v>
      </c>
      <c r="F126" s="20">
        <f>Model!$W$24*((drdp!C126+drdp!L126)*'DEC-OI'!$B126+(drdp!F126+drdp!O126)*'DEC-OI'!$C126+(drdp!I126+drdp!R126)*'DEC-OI'!$D126)</f>
        <v>-8.1146573569340075E-3</v>
      </c>
      <c r="G126" s="20">
        <f>Model!$W$24*((drdp!D126+drdp!M126)*'DEC-OI'!$B126+(drdp!G126+drdp!P126)*'DEC-OI'!$C126+(drdp!J126+drdp!S126)*'DEC-OI'!$D126)</f>
        <v>0</v>
      </c>
      <c r="H126" s="18">
        <f>Model!$W$24*((drdp!B126)*'DEC-OI'!$B126+(drdp!E126)*'DEC-OI'!$C126+(drdp!H126)*'DEC-OI'!$D126)</f>
        <v>1.2203891075450876E-2</v>
      </c>
      <c r="I126" s="18">
        <f>Model!$W$24*((drdp!C126)*'DEC-OI'!$B126+(drdp!F126)*'DEC-OI'!$C126+(drdp!I126)*'DEC-OI'!$D126)</f>
        <v>-4.0573286784670037E-3</v>
      </c>
      <c r="J126" s="18">
        <f>Model!$W$24*((drdp!D126)*'DEC-OI'!$B126+(drdp!G126)*'DEC-OI'!$C126+(drdp!J126)*'DEC-OI'!$D126)</f>
        <v>0</v>
      </c>
      <c r="K126" s="21">
        <f>SUM(E$3:E125)+H126</f>
        <v>0.53095560832378241</v>
      </c>
      <c r="L126" s="21">
        <f>SUM(F$3:F125)+I126</f>
        <v>0.97992388632977467</v>
      </c>
      <c r="M126" s="21">
        <f>SUM(G$3:G125)+J126</f>
        <v>0</v>
      </c>
      <c r="N126" s="21"/>
      <c r="O126" s="21"/>
      <c r="P126" s="21"/>
      <c r="Q126" s="19">
        <f t="shared" si="5"/>
        <v>0.28191385801047786</v>
      </c>
      <c r="R126" s="19">
        <f t="shared" si="5"/>
        <v>0.96025082299964915</v>
      </c>
      <c r="S126" s="19">
        <f t="shared" si="5"/>
        <v>0</v>
      </c>
      <c r="T126" s="19">
        <f t="shared" si="6"/>
        <v>0.52029608317723053</v>
      </c>
      <c r="U126" s="19">
        <f t="shared" si="7"/>
        <v>0</v>
      </c>
      <c r="V126" s="19">
        <f t="shared" si="8"/>
        <v>0</v>
      </c>
    </row>
    <row r="127" spans="1:22" x14ac:dyDescent="0.25">
      <c r="A127" s="26">
        <f>Wellpath!E127</f>
        <v>3570</v>
      </c>
      <c r="B127" s="22">
        <v>0</v>
      </c>
      <c r="C127" s="22">
        <v>0</v>
      </c>
      <c r="D127" s="22">
        <v>1</v>
      </c>
      <c r="E127" s="20">
        <f>Model!$W$24*((drdp!B127+drdp!K127)*'DEC-OI'!$B127+(drdp!E127+drdp!N127)*'DEC-OI'!$C127+(drdp!H127+drdp!Q127)*'DEC-OI'!$D127)</f>
        <v>2.2660764739331745E-2</v>
      </c>
      <c r="F127" s="20">
        <f>Model!$W$24*((drdp!C127+drdp!L127)*'DEC-OI'!$B127+(drdp!F127+drdp!O127)*'DEC-OI'!$C127+(drdp!I127+drdp!R127)*'DEC-OI'!$D127)</f>
        <v>-1.1661054222933167E-2</v>
      </c>
      <c r="G127" s="20">
        <f>Model!$W$24*((drdp!D127+drdp!M127)*'DEC-OI'!$B127+(drdp!G127+drdp!P127)*'DEC-OI'!$C127+(drdp!J127+drdp!S127)*'DEC-OI'!$D127)</f>
        <v>0</v>
      </c>
      <c r="H127" s="18">
        <f>Model!$W$24*((drdp!B127)*'DEC-OI'!$B127+(drdp!E127)*'DEC-OI'!$C127+(drdp!H127)*'DEC-OI'!$D127)</f>
        <v>1.1330382369665873E-2</v>
      </c>
      <c r="I127" s="18">
        <f>Model!$W$24*((drdp!C127)*'DEC-OI'!$B127+(drdp!F127)*'DEC-OI'!$C127+(drdp!I127)*'DEC-OI'!$D127)</f>
        <v>-5.8305271114665836E-3</v>
      </c>
      <c r="J127" s="18">
        <f>Model!$W$24*((drdp!D127)*'DEC-OI'!$B127+(drdp!G127)*'DEC-OI'!$C127+(drdp!J127)*'DEC-OI'!$D127)</f>
        <v>0</v>
      </c>
      <c r="K127" s="21">
        <f>SUM(E$3:E126)+H127</f>
        <v>0.55448988176889924</v>
      </c>
      <c r="L127" s="21">
        <f>SUM(F$3:F126)+I127</f>
        <v>0.97003603053984111</v>
      </c>
      <c r="M127" s="21">
        <f>SUM(G$3:G126)+J127</f>
        <v>0</v>
      </c>
      <c r="N127" s="21"/>
      <c r="O127" s="21"/>
      <c r="P127" s="21"/>
      <c r="Q127" s="19">
        <f t="shared" si="5"/>
        <v>0.30745902898408783</v>
      </c>
      <c r="R127" s="19">
        <f t="shared" si="5"/>
        <v>0.94096990054549157</v>
      </c>
      <c r="S127" s="19">
        <f t="shared" si="5"/>
        <v>0</v>
      </c>
      <c r="T127" s="19">
        <f t="shared" si="6"/>
        <v>0.53787516388560885</v>
      </c>
      <c r="U127" s="19">
        <f t="shared" si="7"/>
        <v>0</v>
      </c>
      <c r="V127" s="19">
        <f t="shared" si="8"/>
        <v>0</v>
      </c>
    </row>
    <row r="128" spans="1:22" x14ac:dyDescent="0.25">
      <c r="A128" s="26">
        <f>Wellpath!E128</f>
        <v>3600</v>
      </c>
      <c r="B128" s="22">
        <v>0</v>
      </c>
      <c r="C128" s="22">
        <v>0</v>
      </c>
      <c r="D128" s="22">
        <v>1</v>
      </c>
      <c r="E128" s="20">
        <f>Model!$W$24*((drdp!B128+drdp!K128)*'DEC-OI'!$B128+(drdp!E128+drdp!N128)*'DEC-OI'!$C128+(drdp!H128+drdp!Q128)*'DEC-OI'!$D128)</f>
        <v>2.035364962787584E-2</v>
      </c>
      <c r="F128" s="20">
        <f>Model!$W$24*((drdp!C128+drdp!L128)*'DEC-OI'!$B128+(drdp!F128+drdp!O128)*'DEC-OI'!$C128+(drdp!I128+drdp!R128)*'DEC-OI'!$D128)</f>
        <v>-1.492391336080281E-2</v>
      </c>
      <c r="G128" s="20">
        <f>Model!$W$24*((drdp!D128+drdp!M128)*'DEC-OI'!$B128+(drdp!G128+drdp!P128)*'DEC-OI'!$C128+(drdp!J128+drdp!S128)*'DEC-OI'!$D128)</f>
        <v>0</v>
      </c>
      <c r="H128" s="18">
        <f>Model!$W$24*((drdp!B128)*'DEC-OI'!$B128+(drdp!E128)*'DEC-OI'!$C128+(drdp!H128)*'DEC-OI'!$D128)</f>
        <v>1.017682481393792E-2</v>
      </c>
      <c r="I128" s="18">
        <f>Model!$W$24*((drdp!C128)*'DEC-OI'!$B128+(drdp!F128)*'DEC-OI'!$C128+(drdp!I128)*'DEC-OI'!$D128)</f>
        <v>-7.461956680401405E-3</v>
      </c>
      <c r="J128" s="18">
        <f>Model!$W$24*((drdp!D128)*'DEC-OI'!$B128+(drdp!G128)*'DEC-OI'!$C128+(drdp!J128)*'DEC-OI'!$D128)</f>
        <v>0</v>
      </c>
      <c r="K128" s="21">
        <f>SUM(E$3:E127)+H128</f>
        <v>0.57599708895250301</v>
      </c>
      <c r="L128" s="21">
        <f>SUM(F$3:F127)+I128</f>
        <v>0.95674354674797313</v>
      </c>
      <c r="M128" s="21">
        <f>SUM(G$3:G127)+J128</f>
        <v>0</v>
      </c>
      <c r="N128" s="21"/>
      <c r="O128" s="21"/>
      <c r="P128" s="21"/>
      <c r="Q128" s="19">
        <f t="shared" si="5"/>
        <v>0.33177264648175769</v>
      </c>
      <c r="R128" s="19">
        <f t="shared" si="5"/>
        <v>0.91535821424389108</v>
      </c>
      <c r="S128" s="19">
        <f t="shared" si="5"/>
        <v>0</v>
      </c>
      <c r="T128" s="19">
        <f t="shared" si="6"/>
        <v>0.55108149780092552</v>
      </c>
      <c r="U128" s="19">
        <f t="shared" si="7"/>
        <v>0</v>
      </c>
      <c r="V128" s="19">
        <f t="shared" si="8"/>
        <v>0</v>
      </c>
    </row>
    <row r="129" spans="1:22" x14ac:dyDescent="0.25">
      <c r="A129" s="26">
        <f>Wellpath!E129</f>
        <v>3630</v>
      </c>
      <c r="B129" s="22">
        <v>0</v>
      </c>
      <c r="C129" s="22">
        <v>0</v>
      </c>
      <c r="D129" s="22">
        <v>1</v>
      </c>
      <c r="E129" s="20">
        <f>Model!$W$24*((drdp!B129+drdp!K129)*'DEC-OI'!$B129+(drdp!E129+drdp!N129)*'DEC-OI'!$C129+(drdp!H129+drdp!Q129)*'DEC-OI'!$D129)</f>
        <v>1.7548063024642617E-2</v>
      </c>
      <c r="F129" s="20">
        <f>Model!$W$24*((drdp!C129+drdp!L129)*'DEC-OI'!$B129+(drdp!F129+drdp!O129)*'DEC-OI'!$C129+(drdp!I129+drdp!R129)*'DEC-OI'!$D129)</f>
        <v>-1.7813453208562164E-2</v>
      </c>
      <c r="G129" s="20">
        <f>Model!$W$24*((drdp!D129+drdp!M129)*'DEC-OI'!$B129+(drdp!G129+drdp!P129)*'DEC-OI'!$C129+(drdp!J129+drdp!S129)*'DEC-OI'!$D129)</f>
        <v>0</v>
      </c>
      <c r="H129" s="18">
        <f>Model!$W$24*((drdp!B129)*'DEC-OI'!$B129+(drdp!E129)*'DEC-OI'!$C129+(drdp!H129)*'DEC-OI'!$D129)</f>
        <v>8.7740315123213085E-3</v>
      </c>
      <c r="I129" s="18">
        <f>Model!$W$24*((drdp!C129)*'DEC-OI'!$B129+(drdp!F129)*'DEC-OI'!$C129+(drdp!I129)*'DEC-OI'!$D129)</f>
        <v>-8.906726604281082E-3</v>
      </c>
      <c r="J129" s="18">
        <f>Model!$W$24*((drdp!D129)*'DEC-OI'!$B129+(drdp!G129)*'DEC-OI'!$C129+(drdp!J129)*'DEC-OI'!$D129)</f>
        <v>0</v>
      </c>
      <c r="K129" s="21">
        <f>SUM(E$3:E128)+H129</f>
        <v>0.59494794527876227</v>
      </c>
      <c r="L129" s="21">
        <f>SUM(F$3:F128)+I129</f>
        <v>0.94037486346329069</v>
      </c>
      <c r="M129" s="21">
        <f>SUM(G$3:G128)+J129</f>
        <v>0</v>
      </c>
      <c r="N129" s="21"/>
      <c r="O129" s="21"/>
      <c r="P129" s="21"/>
      <c r="Q129" s="19">
        <f t="shared" si="5"/>
        <v>0.3539630575914211</v>
      </c>
      <c r="R129" s="19">
        <f t="shared" si="5"/>
        <v>0.88430488383360262</v>
      </c>
      <c r="S129" s="19">
        <f t="shared" si="5"/>
        <v>0</v>
      </c>
      <c r="T129" s="19">
        <f t="shared" si="6"/>
        <v>0.5594740928092814</v>
      </c>
      <c r="U129" s="19">
        <f t="shared" si="7"/>
        <v>0</v>
      </c>
      <c r="V129" s="19">
        <f t="shared" si="8"/>
        <v>0</v>
      </c>
    </row>
    <row r="130" spans="1:22" x14ac:dyDescent="0.25">
      <c r="A130" s="26">
        <f>Wellpath!E130</f>
        <v>3660</v>
      </c>
      <c r="B130" s="22">
        <v>0</v>
      </c>
      <c r="C130" s="22">
        <v>0</v>
      </c>
      <c r="D130" s="22">
        <v>1</v>
      </c>
      <c r="E130" s="20">
        <f>Model!$W$24*((drdp!B130+drdp!K130)*'DEC-OI'!$B130+(drdp!E130+drdp!N130)*'DEC-OI'!$C130+(drdp!H130+drdp!Q130)*'DEC-OI'!$D130)</f>
        <v>1.4308132457910098E-2</v>
      </c>
      <c r="F130" s="20">
        <f>Model!$W$24*((drdp!C130+drdp!L130)*'DEC-OI'!$B130+(drdp!F130+drdp!O130)*'DEC-OI'!$C130+(drdp!I130+drdp!R130)*'DEC-OI'!$D130)</f>
        <v>-2.0268046967688219E-2</v>
      </c>
      <c r="G130" s="20">
        <f>Model!$W$24*((drdp!D130+drdp!M130)*'DEC-OI'!$B130+(drdp!G130+drdp!P130)*'DEC-OI'!$C130+(drdp!J130+drdp!S130)*'DEC-OI'!$D130)</f>
        <v>0</v>
      </c>
      <c r="H130" s="18">
        <f>Model!$W$24*((drdp!B130)*'DEC-OI'!$B130+(drdp!E130)*'DEC-OI'!$C130+(drdp!H130)*'DEC-OI'!$D130)</f>
        <v>7.1540662289550491E-3</v>
      </c>
      <c r="I130" s="18">
        <f>Model!$W$24*((drdp!C130)*'DEC-OI'!$B130+(drdp!F130)*'DEC-OI'!$C130+(drdp!I130)*'DEC-OI'!$D130)</f>
        <v>-1.013402348384411E-2</v>
      </c>
      <c r="J130" s="18">
        <f>Model!$W$24*((drdp!D130)*'DEC-OI'!$B130+(drdp!G130)*'DEC-OI'!$C130+(drdp!J130)*'DEC-OI'!$D130)</f>
        <v>0</v>
      </c>
      <c r="K130" s="21">
        <f>SUM(E$3:E129)+H130</f>
        <v>0.61087604302003873</v>
      </c>
      <c r="L130" s="21">
        <f>SUM(F$3:F129)+I130</f>
        <v>0.92133411337516546</v>
      </c>
      <c r="M130" s="21">
        <f>SUM(G$3:G129)+J130</f>
        <v>0</v>
      </c>
      <c r="N130" s="21"/>
      <c r="O130" s="21"/>
      <c r="P130" s="21"/>
      <c r="Q130" s="19">
        <f t="shared" si="5"/>
        <v>0.37316953993582019</v>
      </c>
      <c r="R130" s="19">
        <f t="shared" si="5"/>
        <v>0.84885654846880221</v>
      </c>
      <c r="S130" s="19">
        <f t="shared" si="5"/>
        <v>0</v>
      </c>
      <c r="T130" s="19">
        <f t="shared" si="6"/>
        <v>0.56282093747799677</v>
      </c>
      <c r="U130" s="19">
        <f t="shared" si="7"/>
        <v>0</v>
      </c>
      <c r="V130" s="19">
        <f t="shared" si="8"/>
        <v>0</v>
      </c>
    </row>
    <row r="131" spans="1:22" x14ac:dyDescent="0.25">
      <c r="A131" s="26">
        <f>Wellpath!E131</f>
        <v>3690</v>
      </c>
      <c r="B131" s="22">
        <v>0</v>
      </c>
      <c r="C131" s="22">
        <v>0</v>
      </c>
      <c r="D131" s="22">
        <v>1</v>
      </c>
      <c r="E131" s="20">
        <f>Model!$W$24*((drdp!B131+drdp!K131)*'DEC-OI'!$B131+(drdp!E131+drdp!N131)*'DEC-OI'!$C131+(drdp!H131+drdp!Q131)*'DEC-OI'!$D131)</f>
        <v>1.0718715723139144E-2</v>
      </c>
      <c r="F131" s="20">
        <f>Model!$W$24*((drdp!C131+drdp!L131)*'DEC-OI'!$B131+(drdp!F131+drdp!O131)*'DEC-OI'!$C131+(drdp!I131+drdp!R131)*'DEC-OI'!$D131)</f>
        <v>-2.2222197653417434E-2</v>
      </c>
      <c r="G131" s="20">
        <f>Model!$W$24*((drdp!D131+drdp!M131)*'DEC-OI'!$B131+(drdp!G131+drdp!P131)*'DEC-OI'!$C131+(drdp!J131+drdp!S131)*'DEC-OI'!$D131)</f>
        <v>0</v>
      </c>
      <c r="H131" s="18">
        <f>Model!$W$24*((drdp!B131)*'DEC-OI'!$B131+(drdp!E131)*'DEC-OI'!$C131+(drdp!H131)*'DEC-OI'!$D131)</f>
        <v>5.3593578615695721E-3</v>
      </c>
      <c r="I131" s="18">
        <f>Model!$W$24*((drdp!C131)*'DEC-OI'!$B131+(drdp!F131)*'DEC-OI'!$C131+(drdp!I131)*'DEC-OI'!$D131)</f>
        <v>-1.1111098826708717E-2</v>
      </c>
      <c r="J131" s="18">
        <f>Model!$W$24*((drdp!D131)*'DEC-OI'!$B131+(drdp!G131)*'DEC-OI'!$C131+(drdp!J131)*'DEC-OI'!$D131)</f>
        <v>0</v>
      </c>
      <c r="K131" s="21">
        <f>SUM(E$3:E130)+H131</f>
        <v>0.62338946711056331</v>
      </c>
      <c r="L131" s="21">
        <f>SUM(F$3:F130)+I131</f>
        <v>0.9000889910646126</v>
      </c>
      <c r="M131" s="21">
        <f>SUM(G$3:G130)+J131</f>
        <v>0</v>
      </c>
      <c r="N131" s="21"/>
      <c r="O131" s="21"/>
      <c r="P131" s="21"/>
      <c r="Q131" s="19">
        <f t="shared" si="5"/>
        <v>0.38861442770439208</v>
      </c>
      <c r="R131" s="19">
        <f t="shared" si="5"/>
        <v>0.81016019183571231</v>
      </c>
      <c r="S131" s="19">
        <f t="shared" si="5"/>
        <v>0</v>
      </c>
      <c r="T131" s="19">
        <f t="shared" si="6"/>
        <v>0.56110599649185344</v>
      </c>
      <c r="U131" s="19">
        <f t="shared" si="7"/>
        <v>0</v>
      </c>
      <c r="V131" s="19">
        <f t="shared" si="8"/>
        <v>0</v>
      </c>
    </row>
    <row r="132" spans="1:22" x14ac:dyDescent="0.25">
      <c r="A132" s="26">
        <f>Wellpath!E132</f>
        <v>3720</v>
      </c>
      <c r="B132" s="22">
        <v>0</v>
      </c>
      <c r="C132" s="22">
        <v>0</v>
      </c>
      <c r="D132" s="22">
        <v>1</v>
      </c>
      <c r="E132" s="20">
        <f>Model!$W$24*((drdp!B132+drdp!K132)*'DEC-OI'!$B132+(drdp!E132+drdp!N132)*'DEC-OI'!$C132+(drdp!H132+drdp!Q132)*'DEC-OI'!$D132)</f>
        <v>4.5737798286908035E-3</v>
      </c>
      <c r="F132" s="20">
        <f>Model!$W$24*((drdp!C132+drdp!L132)*'DEC-OI'!$B132+(drdp!F132+drdp!O132)*'DEC-OI'!$C132+(drdp!I132+drdp!R132)*'DEC-OI'!$D132)</f>
        <v>-1.5753315451825557E-2</v>
      </c>
      <c r="G132" s="20">
        <f>Model!$W$24*((drdp!D132+drdp!M132)*'DEC-OI'!$B132+(drdp!G132+drdp!P132)*'DEC-OI'!$C132+(drdp!J132+drdp!S132)*'DEC-OI'!$D132)</f>
        <v>0</v>
      </c>
      <c r="H132" s="18">
        <f>Model!$W$24*((drdp!B132)*'DEC-OI'!$B132+(drdp!E132)*'DEC-OI'!$C132+(drdp!H132)*'DEC-OI'!$D132)</f>
        <v>3.4303348715181026E-3</v>
      </c>
      <c r="I132" s="18">
        <f>Model!$W$24*((drdp!C132)*'DEC-OI'!$B132+(drdp!F132)*'DEC-OI'!$C132+(drdp!I132)*'DEC-OI'!$D132)</f>
        <v>-1.1814986588869167E-2</v>
      </c>
      <c r="J132" s="18">
        <f>Model!$W$24*((drdp!D132)*'DEC-OI'!$B132+(drdp!G132)*'DEC-OI'!$C132+(drdp!J132)*'DEC-OI'!$D132)</f>
        <v>0</v>
      </c>
      <c r="K132" s="21">
        <f>SUM(E$3:E131)+H132</f>
        <v>0.63217915984365092</v>
      </c>
      <c r="L132" s="21">
        <f>SUM(F$3:F131)+I132</f>
        <v>0.87716290564903465</v>
      </c>
      <c r="M132" s="21">
        <f>SUM(G$3:G131)+J132</f>
        <v>0</v>
      </c>
      <c r="N132" s="21"/>
      <c r="O132" s="21"/>
      <c r="P132" s="21"/>
      <c r="Q132" s="19">
        <f t="shared" ref="Q132:S147" si="9">K132^2</f>
        <v>0.39965049014062431</v>
      </c>
      <c r="R132" s="19">
        <f t="shared" si="9"/>
        <v>0.76941476304665724</v>
      </c>
      <c r="S132" s="19">
        <f t="shared" si="9"/>
        <v>0</v>
      </c>
      <c r="T132" s="19">
        <f t="shared" ref="T132:T195" si="10">K132*L132</f>
        <v>0.55452410873922242</v>
      </c>
      <c r="U132" s="19">
        <f t="shared" ref="U132:U195" si="11">K132*M132</f>
        <v>0</v>
      </c>
      <c r="V132" s="19">
        <f t="shared" ref="V132:V195" si="12">L132*M132</f>
        <v>0</v>
      </c>
    </row>
    <row r="133" spans="1:22" x14ac:dyDescent="0.25">
      <c r="A133" s="26">
        <f>Wellpath!E133</f>
        <v>3730</v>
      </c>
      <c r="B133" s="22">
        <v>0</v>
      </c>
      <c r="C133" s="22">
        <v>0</v>
      </c>
      <c r="D133" s="22">
        <v>1</v>
      </c>
      <c r="E133" s="20">
        <f>Model!$W$24*((drdp!B133+drdp!K133)*'DEC-OI'!$B133+(drdp!E133+drdp!N133)*'DEC-OI'!$C133+(drdp!H133+drdp!Q133)*'DEC-OI'!$D133)</f>
        <v>2.7670211610875419E-3</v>
      </c>
      <c r="F133" s="20">
        <f>Model!$W$24*((drdp!C133+drdp!L133)*'DEC-OI'!$B133+(drdp!F133+drdp!O133)*'DEC-OI'!$C133+(drdp!I133+drdp!R133)*'DEC-OI'!$D133)</f>
        <v>-1.1985285402884424E-2</v>
      </c>
      <c r="G133" s="20">
        <f>Model!$W$24*((drdp!D133+drdp!M133)*'DEC-OI'!$B133+(drdp!G133+drdp!P133)*'DEC-OI'!$C133+(drdp!J133+drdp!S133)*'DEC-OI'!$D133)</f>
        <v>0</v>
      </c>
      <c r="H133" s="18">
        <f>Model!$W$24*((drdp!B133)*'DEC-OI'!$B133+(drdp!E133)*'DEC-OI'!$C133+(drdp!H133)*'DEC-OI'!$D133)</f>
        <v>9.2234038702918063E-4</v>
      </c>
      <c r="I133" s="18">
        <f>Model!$W$24*((drdp!C133)*'DEC-OI'!$B133+(drdp!F133)*'DEC-OI'!$C133+(drdp!I133)*'DEC-OI'!$D133)</f>
        <v>-3.9950951342948076E-3</v>
      </c>
      <c r="J133" s="18">
        <f>Model!$W$24*((drdp!D133)*'DEC-OI'!$B133+(drdp!G133)*'DEC-OI'!$C133+(drdp!J133)*'DEC-OI'!$D133)</f>
        <v>0</v>
      </c>
      <c r="K133" s="21">
        <f>SUM(E$3:E132)+H133</f>
        <v>0.63424494518785279</v>
      </c>
      <c r="L133" s="21">
        <f>SUM(F$3:F132)+I133</f>
        <v>0.86922948165178338</v>
      </c>
      <c r="M133" s="21">
        <f>SUM(G$3:G132)+J133</f>
        <v>0</v>
      </c>
      <c r="N133" s="21"/>
      <c r="O133" s="21"/>
      <c r="P133" s="21"/>
      <c r="Q133" s="19">
        <f t="shared" si="9"/>
        <v>0.40226665049634241</v>
      </c>
      <c r="R133" s="19">
        <f t="shared" si="9"/>
        <v>0.75555989177262806</v>
      </c>
      <c r="S133" s="19">
        <f t="shared" si="9"/>
        <v>0</v>
      </c>
      <c r="T133" s="19">
        <f t="shared" si="10"/>
        <v>0.55130440494590105</v>
      </c>
      <c r="U133" s="19">
        <f t="shared" si="11"/>
        <v>0</v>
      </c>
      <c r="V133" s="19">
        <f t="shared" si="12"/>
        <v>0</v>
      </c>
    </row>
    <row r="134" spans="1:22" x14ac:dyDescent="0.25">
      <c r="A134" s="26">
        <f>Wellpath!E134</f>
        <v>3750</v>
      </c>
      <c r="B134" s="22">
        <v>0</v>
      </c>
      <c r="C134" s="22">
        <v>0</v>
      </c>
      <c r="D134" s="22">
        <v>1</v>
      </c>
      <c r="E134" s="20">
        <f>Model!$W$24*((drdp!B134+drdp!K134)*'DEC-OI'!$B134+(drdp!E134+drdp!N134)*'DEC-OI'!$C134+(drdp!H134+drdp!Q134)*'DEC-OI'!$D134)</f>
        <v>4.6117019351459036E-3</v>
      </c>
      <c r="F134" s="20">
        <f>Model!$W$24*((drdp!C134+drdp!L134)*'DEC-OI'!$B134+(drdp!F134+drdp!O134)*'DEC-OI'!$C134+(drdp!I134+drdp!R134)*'DEC-OI'!$D134)</f>
        <v>-1.9975475671474036E-2</v>
      </c>
      <c r="G134" s="20">
        <f>Model!$W$24*((drdp!D134+drdp!M134)*'DEC-OI'!$B134+(drdp!G134+drdp!P134)*'DEC-OI'!$C134+(drdp!J134+drdp!S134)*'DEC-OI'!$D134)</f>
        <v>0</v>
      </c>
      <c r="H134" s="18">
        <f>Model!$W$24*((drdp!B134)*'DEC-OI'!$B134+(drdp!E134)*'DEC-OI'!$C134+(drdp!H134)*'DEC-OI'!$D134)</f>
        <v>1.8446807740583613E-3</v>
      </c>
      <c r="I134" s="18">
        <f>Model!$W$24*((drdp!C134)*'DEC-OI'!$B134+(drdp!F134)*'DEC-OI'!$C134+(drdp!I134)*'DEC-OI'!$D134)</f>
        <v>-7.9901902685896153E-3</v>
      </c>
      <c r="J134" s="18">
        <f>Model!$W$24*((drdp!D134)*'DEC-OI'!$B134+(drdp!G134)*'DEC-OI'!$C134+(drdp!J134)*'DEC-OI'!$D134)</f>
        <v>0</v>
      </c>
      <c r="K134" s="21">
        <f>SUM(E$3:E133)+H134</f>
        <v>0.63793430673596951</v>
      </c>
      <c r="L134" s="21">
        <f>SUM(F$3:F133)+I134</f>
        <v>0.85324910111460417</v>
      </c>
      <c r="M134" s="21">
        <f>SUM(G$3:G133)+J134</f>
        <v>0</v>
      </c>
      <c r="N134" s="21"/>
      <c r="O134" s="21"/>
      <c r="P134" s="21"/>
      <c r="Q134" s="19">
        <f t="shared" si="9"/>
        <v>0.40696017971070203</v>
      </c>
      <c r="R134" s="19">
        <f t="shared" si="9"/>
        <v>0.72803402855288002</v>
      </c>
      <c r="S134" s="19">
        <f t="shared" si="9"/>
        <v>0</v>
      </c>
      <c r="T134" s="19">
        <f t="shared" si="10"/>
        <v>0.54431687379263416</v>
      </c>
      <c r="U134" s="19">
        <f t="shared" si="11"/>
        <v>0</v>
      </c>
      <c r="V134" s="19">
        <f t="shared" si="12"/>
        <v>0</v>
      </c>
    </row>
    <row r="135" spans="1:22" x14ac:dyDescent="0.25">
      <c r="A135" s="26">
        <f>Wellpath!E135</f>
        <v>3780</v>
      </c>
      <c r="B135" s="22">
        <v>0</v>
      </c>
      <c r="C135" s="22">
        <v>0</v>
      </c>
      <c r="D135" s="22">
        <v>1</v>
      </c>
      <c r="E135" s="20">
        <f>Model!$W$24*((drdp!B135+drdp!K135)*'DEC-OI'!$B135+(drdp!E135+drdp!N135)*'DEC-OI'!$C135+(drdp!H135+drdp!Q135)*'DEC-OI'!$D135)</f>
        <v>5.5340423221750838E-3</v>
      </c>
      <c r="F135" s="20">
        <f>Model!$W$24*((drdp!C135+drdp!L135)*'DEC-OI'!$B135+(drdp!F135+drdp!O135)*'DEC-OI'!$C135+(drdp!I135+drdp!R135)*'DEC-OI'!$D135)</f>
        <v>-2.3970570805768844E-2</v>
      </c>
      <c r="G135" s="20">
        <f>Model!$W$24*((drdp!D135+drdp!M135)*'DEC-OI'!$B135+(drdp!G135+drdp!P135)*'DEC-OI'!$C135+(drdp!J135+drdp!S135)*'DEC-OI'!$D135)</f>
        <v>0</v>
      </c>
      <c r="H135" s="18">
        <f>Model!$W$24*((drdp!B135)*'DEC-OI'!$B135+(drdp!E135)*'DEC-OI'!$C135+(drdp!H135)*'DEC-OI'!$D135)</f>
        <v>2.7670211610875419E-3</v>
      </c>
      <c r="I135" s="18">
        <f>Model!$W$24*((drdp!C135)*'DEC-OI'!$B135+(drdp!F135)*'DEC-OI'!$C135+(drdp!I135)*'DEC-OI'!$D135)</f>
        <v>-1.1985285402884422E-2</v>
      </c>
      <c r="J135" s="18">
        <f>Model!$W$24*((drdp!D135)*'DEC-OI'!$B135+(drdp!G135)*'DEC-OI'!$C135+(drdp!J135)*'DEC-OI'!$D135)</f>
        <v>0</v>
      </c>
      <c r="K135" s="21">
        <f>SUM(E$3:E134)+H135</f>
        <v>0.64346834905814454</v>
      </c>
      <c r="L135" s="21">
        <f>SUM(F$3:F134)+I135</f>
        <v>0.82927853030883525</v>
      </c>
      <c r="M135" s="21">
        <f>SUM(G$3:G134)+J135</f>
        <v>0</v>
      </c>
      <c r="N135" s="21"/>
      <c r="O135" s="21"/>
      <c r="P135" s="21"/>
      <c r="Q135" s="19">
        <f t="shared" si="9"/>
        <v>0.41405151623961417</v>
      </c>
      <c r="R135" s="19">
        <f t="shared" si="9"/>
        <v>0.68770288083118181</v>
      </c>
      <c r="S135" s="19">
        <f t="shared" si="9"/>
        <v>0</v>
      </c>
      <c r="T135" s="19">
        <f t="shared" si="10"/>
        <v>0.5336144868071907</v>
      </c>
      <c r="U135" s="19">
        <f t="shared" si="11"/>
        <v>0</v>
      </c>
      <c r="V135" s="19">
        <f t="shared" si="12"/>
        <v>0</v>
      </c>
    </row>
    <row r="136" spans="1:22" x14ac:dyDescent="0.25">
      <c r="A136" s="26">
        <f>Wellpath!E136</f>
        <v>3810</v>
      </c>
      <c r="B136" s="22">
        <v>0</v>
      </c>
      <c r="C136" s="22">
        <v>0</v>
      </c>
      <c r="D136" s="22">
        <v>1</v>
      </c>
      <c r="E136" s="20">
        <f>Model!$W$24*((drdp!B136+drdp!K136)*'DEC-OI'!$B136+(drdp!E136+drdp!N136)*'DEC-OI'!$C136+(drdp!H136+drdp!Q136)*'DEC-OI'!$D136)</f>
        <v>5.5340423221750838E-3</v>
      </c>
      <c r="F136" s="20">
        <f>Model!$W$24*((drdp!C136+drdp!L136)*'DEC-OI'!$B136+(drdp!F136+drdp!O136)*'DEC-OI'!$C136+(drdp!I136+drdp!R136)*'DEC-OI'!$D136)</f>
        <v>-2.3970570805768844E-2</v>
      </c>
      <c r="G136" s="20">
        <f>Model!$W$24*((drdp!D136+drdp!M136)*'DEC-OI'!$B136+(drdp!G136+drdp!P136)*'DEC-OI'!$C136+(drdp!J136+drdp!S136)*'DEC-OI'!$D136)</f>
        <v>0</v>
      </c>
      <c r="H136" s="18">
        <f>Model!$W$24*((drdp!B136)*'DEC-OI'!$B136+(drdp!E136)*'DEC-OI'!$C136+(drdp!H136)*'DEC-OI'!$D136)</f>
        <v>2.7670211610875419E-3</v>
      </c>
      <c r="I136" s="18">
        <f>Model!$W$24*((drdp!C136)*'DEC-OI'!$B136+(drdp!F136)*'DEC-OI'!$C136+(drdp!I136)*'DEC-OI'!$D136)</f>
        <v>-1.1985285402884422E-2</v>
      </c>
      <c r="J136" s="18">
        <f>Model!$W$24*((drdp!D136)*'DEC-OI'!$B136+(drdp!G136)*'DEC-OI'!$C136+(drdp!J136)*'DEC-OI'!$D136)</f>
        <v>0</v>
      </c>
      <c r="K136" s="21">
        <f>SUM(E$3:E135)+H136</f>
        <v>0.64900239138031968</v>
      </c>
      <c r="L136" s="21">
        <f>SUM(F$3:F135)+I136</f>
        <v>0.80530795950306644</v>
      </c>
      <c r="M136" s="21">
        <f>SUM(G$3:G135)+J136</f>
        <v>0</v>
      </c>
      <c r="N136" s="21"/>
      <c r="O136" s="21"/>
      <c r="P136" s="21"/>
      <c r="Q136" s="19">
        <f t="shared" si="9"/>
        <v>0.42120410401737363</v>
      </c>
      <c r="R136" s="19">
        <f t="shared" si="9"/>
        <v>0.64852090963899245</v>
      </c>
      <c r="S136" s="19">
        <f t="shared" si="9"/>
        <v>0</v>
      </c>
      <c r="T136" s="19">
        <f t="shared" si="10"/>
        <v>0.52264679151509574</v>
      </c>
      <c r="U136" s="19">
        <f t="shared" si="11"/>
        <v>0</v>
      </c>
      <c r="V136" s="19">
        <f t="shared" si="12"/>
        <v>0</v>
      </c>
    </row>
    <row r="137" spans="1:22" x14ac:dyDescent="0.25">
      <c r="A137" s="26">
        <f>Wellpath!E137</f>
        <v>3840</v>
      </c>
      <c r="B137" s="22">
        <v>0</v>
      </c>
      <c r="C137" s="22">
        <v>0</v>
      </c>
      <c r="D137" s="22">
        <v>1</v>
      </c>
      <c r="E137" s="20">
        <f>Model!$W$24*((drdp!B137+drdp!K137)*'DEC-OI'!$B137+(drdp!E137+drdp!N137)*'DEC-OI'!$C137+(drdp!H137+drdp!Q137)*'DEC-OI'!$D137)</f>
        <v>5.5340423221750838E-3</v>
      </c>
      <c r="F137" s="20">
        <f>Model!$W$24*((drdp!C137+drdp!L137)*'DEC-OI'!$B137+(drdp!F137+drdp!O137)*'DEC-OI'!$C137+(drdp!I137+drdp!R137)*'DEC-OI'!$D137)</f>
        <v>-2.3970570805768844E-2</v>
      </c>
      <c r="G137" s="20">
        <f>Model!$W$24*((drdp!D137+drdp!M137)*'DEC-OI'!$B137+(drdp!G137+drdp!P137)*'DEC-OI'!$C137+(drdp!J137+drdp!S137)*'DEC-OI'!$D137)</f>
        <v>0</v>
      </c>
      <c r="H137" s="18">
        <f>Model!$W$24*((drdp!B137)*'DEC-OI'!$B137+(drdp!E137)*'DEC-OI'!$C137+(drdp!H137)*'DEC-OI'!$D137)</f>
        <v>2.7670211610875419E-3</v>
      </c>
      <c r="I137" s="18">
        <f>Model!$W$24*((drdp!C137)*'DEC-OI'!$B137+(drdp!F137)*'DEC-OI'!$C137+(drdp!I137)*'DEC-OI'!$D137)</f>
        <v>-1.1985285402884422E-2</v>
      </c>
      <c r="J137" s="18">
        <f>Model!$W$24*((drdp!D137)*'DEC-OI'!$B137+(drdp!G137)*'DEC-OI'!$C137+(drdp!J137)*'DEC-OI'!$D137)</f>
        <v>0</v>
      </c>
      <c r="K137" s="21">
        <f>SUM(E$3:E136)+H137</f>
        <v>0.65453643370249481</v>
      </c>
      <c r="L137" s="21">
        <f>SUM(F$3:F136)+I137</f>
        <v>0.78133738869729763</v>
      </c>
      <c r="M137" s="21">
        <f>SUM(G$3:G136)+J137</f>
        <v>0</v>
      </c>
      <c r="N137" s="21"/>
      <c r="O137" s="21"/>
      <c r="P137" s="21"/>
      <c r="Q137" s="19">
        <f t="shared" si="9"/>
        <v>0.4284179430439804</v>
      </c>
      <c r="R137" s="19">
        <f t="shared" si="9"/>
        <v>0.61048811497631195</v>
      </c>
      <c r="S137" s="19">
        <f t="shared" si="9"/>
        <v>0</v>
      </c>
      <c r="T137" s="19">
        <f t="shared" si="10"/>
        <v>0.51141378791634917</v>
      </c>
      <c r="U137" s="19">
        <f t="shared" si="11"/>
        <v>0</v>
      </c>
      <c r="V137" s="19">
        <f t="shared" si="12"/>
        <v>0</v>
      </c>
    </row>
    <row r="138" spans="1:22" x14ac:dyDescent="0.25">
      <c r="A138" s="26">
        <f>Wellpath!E138</f>
        <v>3870</v>
      </c>
      <c r="B138" s="22">
        <v>0</v>
      </c>
      <c r="C138" s="22">
        <v>0</v>
      </c>
      <c r="D138" s="22">
        <v>1</v>
      </c>
      <c r="E138" s="20">
        <f>Model!$W$24*((drdp!B138+drdp!K138)*'DEC-OI'!$B138+(drdp!E138+drdp!N138)*'DEC-OI'!$C138+(drdp!H138+drdp!Q138)*'DEC-OI'!$D138)</f>
        <v>5.5340423221750838E-3</v>
      </c>
      <c r="F138" s="20">
        <f>Model!$W$24*((drdp!C138+drdp!L138)*'DEC-OI'!$B138+(drdp!F138+drdp!O138)*'DEC-OI'!$C138+(drdp!I138+drdp!R138)*'DEC-OI'!$D138)</f>
        <v>-2.3970570805768844E-2</v>
      </c>
      <c r="G138" s="20">
        <f>Model!$W$24*((drdp!D138+drdp!M138)*'DEC-OI'!$B138+(drdp!G138+drdp!P138)*'DEC-OI'!$C138+(drdp!J138+drdp!S138)*'DEC-OI'!$D138)</f>
        <v>0</v>
      </c>
      <c r="H138" s="18">
        <f>Model!$W$24*((drdp!B138)*'DEC-OI'!$B138+(drdp!E138)*'DEC-OI'!$C138+(drdp!H138)*'DEC-OI'!$D138)</f>
        <v>2.7670211610875419E-3</v>
      </c>
      <c r="I138" s="18">
        <f>Model!$W$24*((drdp!C138)*'DEC-OI'!$B138+(drdp!F138)*'DEC-OI'!$C138+(drdp!I138)*'DEC-OI'!$D138)</f>
        <v>-1.1985285402884422E-2</v>
      </c>
      <c r="J138" s="18">
        <f>Model!$W$24*((drdp!D138)*'DEC-OI'!$B138+(drdp!G138)*'DEC-OI'!$C138+(drdp!J138)*'DEC-OI'!$D138)</f>
        <v>0</v>
      </c>
      <c r="K138" s="21">
        <f>SUM(E$3:E137)+H138</f>
        <v>0.66007047602466995</v>
      </c>
      <c r="L138" s="21">
        <f>SUM(F$3:F137)+I138</f>
        <v>0.75736681789152882</v>
      </c>
      <c r="M138" s="21">
        <f>SUM(G$3:G137)+J138</f>
        <v>0</v>
      </c>
      <c r="N138" s="21"/>
      <c r="O138" s="21"/>
      <c r="P138" s="21"/>
      <c r="Q138" s="19">
        <f t="shared" si="9"/>
        <v>0.43569303331943438</v>
      </c>
      <c r="R138" s="19">
        <f t="shared" si="9"/>
        <v>0.57360449684314019</v>
      </c>
      <c r="S138" s="19">
        <f t="shared" si="9"/>
        <v>0</v>
      </c>
      <c r="T138" s="19">
        <f t="shared" si="10"/>
        <v>0.49991547601095093</v>
      </c>
      <c r="U138" s="19">
        <f t="shared" si="11"/>
        <v>0</v>
      </c>
      <c r="V138" s="19">
        <f t="shared" si="12"/>
        <v>0</v>
      </c>
    </row>
    <row r="139" spans="1:22" x14ac:dyDescent="0.25">
      <c r="A139" s="26">
        <f>Wellpath!E139</f>
        <v>3900</v>
      </c>
      <c r="B139" s="22">
        <v>0</v>
      </c>
      <c r="C139" s="22">
        <v>0</v>
      </c>
      <c r="D139" s="22">
        <v>1</v>
      </c>
      <c r="E139" s="20">
        <f>Model!$W$24*((drdp!B139+drdp!K139)*'DEC-OI'!$B139+(drdp!E139+drdp!N139)*'DEC-OI'!$C139+(drdp!H139+drdp!Q139)*'DEC-OI'!$D139)</f>
        <v>5.5340423221750838E-3</v>
      </c>
      <c r="F139" s="20">
        <f>Model!$W$24*((drdp!C139+drdp!L139)*'DEC-OI'!$B139+(drdp!F139+drdp!O139)*'DEC-OI'!$C139+(drdp!I139+drdp!R139)*'DEC-OI'!$D139)</f>
        <v>-2.3970570805768844E-2</v>
      </c>
      <c r="G139" s="20">
        <f>Model!$W$24*((drdp!D139+drdp!M139)*'DEC-OI'!$B139+(drdp!G139+drdp!P139)*'DEC-OI'!$C139+(drdp!J139+drdp!S139)*'DEC-OI'!$D139)</f>
        <v>0</v>
      </c>
      <c r="H139" s="18">
        <f>Model!$W$24*((drdp!B139)*'DEC-OI'!$B139+(drdp!E139)*'DEC-OI'!$C139+(drdp!H139)*'DEC-OI'!$D139)</f>
        <v>2.7670211610875419E-3</v>
      </c>
      <c r="I139" s="18">
        <f>Model!$W$24*((drdp!C139)*'DEC-OI'!$B139+(drdp!F139)*'DEC-OI'!$C139+(drdp!I139)*'DEC-OI'!$D139)</f>
        <v>-1.1985285402884422E-2</v>
      </c>
      <c r="J139" s="18">
        <f>Model!$W$24*((drdp!D139)*'DEC-OI'!$B139+(drdp!G139)*'DEC-OI'!$C139+(drdp!J139)*'DEC-OI'!$D139)</f>
        <v>0</v>
      </c>
      <c r="K139" s="21">
        <f>SUM(E$3:E138)+H139</f>
        <v>0.66560451834684509</v>
      </c>
      <c r="L139" s="21">
        <f>SUM(F$3:F138)+I139</f>
        <v>0.73339624708576001</v>
      </c>
      <c r="M139" s="21">
        <f>SUM(G$3:G138)+J139</f>
        <v>0</v>
      </c>
      <c r="N139" s="21"/>
      <c r="O139" s="21"/>
      <c r="P139" s="21"/>
      <c r="Q139" s="19">
        <f t="shared" si="9"/>
        <v>0.44302937484373561</v>
      </c>
      <c r="R139" s="19">
        <f t="shared" si="9"/>
        <v>0.53787005523947717</v>
      </c>
      <c r="S139" s="19">
        <f t="shared" si="9"/>
        <v>0</v>
      </c>
      <c r="T139" s="19">
        <f t="shared" si="10"/>
        <v>0.48815185579890108</v>
      </c>
      <c r="U139" s="19">
        <f t="shared" si="11"/>
        <v>0</v>
      </c>
      <c r="V139" s="19">
        <f t="shared" si="12"/>
        <v>0</v>
      </c>
    </row>
    <row r="140" spans="1:22" x14ac:dyDescent="0.25">
      <c r="A140" s="26">
        <f>Wellpath!E140</f>
        <v>3930</v>
      </c>
      <c r="B140" s="22">
        <v>0</v>
      </c>
      <c r="C140" s="22">
        <v>0</v>
      </c>
      <c r="D140" s="22">
        <v>1</v>
      </c>
      <c r="E140" s="20">
        <f>Model!$W$24*((drdp!B140+drdp!K140)*'DEC-OI'!$B140+(drdp!E140+drdp!N140)*'DEC-OI'!$C140+(drdp!H140+drdp!Q140)*'DEC-OI'!$D140)</f>
        <v>5.5340423221750838E-3</v>
      </c>
      <c r="F140" s="20">
        <f>Model!$W$24*((drdp!C140+drdp!L140)*'DEC-OI'!$B140+(drdp!F140+drdp!O140)*'DEC-OI'!$C140+(drdp!I140+drdp!R140)*'DEC-OI'!$D140)</f>
        <v>-2.3970570805768844E-2</v>
      </c>
      <c r="G140" s="20">
        <f>Model!$W$24*((drdp!D140+drdp!M140)*'DEC-OI'!$B140+(drdp!G140+drdp!P140)*'DEC-OI'!$C140+(drdp!J140+drdp!S140)*'DEC-OI'!$D140)</f>
        <v>0</v>
      </c>
      <c r="H140" s="18">
        <f>Model!$W$24*((drdp!B140)*'DEC-OI'!$B140+(drdp!E140)*'DEC-OI'!$C140+(drdp!H140)*'DEC-OI'!$D140)</f>
        <v>2.7670211610875419E-3</v>
      </c>
      <c r="I140" s="18">
        <f>Model!$W$24*((drdp!C140)*'DEC-OI'!$B140+(drdp!F140)*'DEC-OI'!$C140+(drdp!I140)*'DEC-OI'!$D140)</f>
        <v>-1.1985285402884422E-2</v>
      </c>
      <c r="J140" s="18">
        <f>Model!$W$24*((drdp!D140)*'DEC-OI'!$B140+(drdp!G140)*'DEC-OI'!$C140+(drdp!J140)*'DEC-OI'!$D140)</f>
        <v>0</v>
      </c>
      <c r="K140" s="21">
        <f>SUM(E$3:E139)+H140</f>
        <v>0.67113856066902022</v>
      </c>
      <c r="L140" s="21">
        <f>SUM(F$3:F139)+I140</f>
        <v>0.7094256762799912</v>
      </c>
      <c r="M140" s="21">
        <f>SUM(G$3:G139)+J140</f>
        <v>0</v>
      </c>
      <c r="N140" s="21"/>
      <c r="O140" s="21"/>
      <c r="P140" s="21"/>
      <c r="Q140" s="19">
        <f t="shared" si="9"/>
        <v>0.45042696761688417</v>
      </c>
      <c r="R140" s="19">
        <f t="shared" si="9"/>
        <v>0.5032847901653229</v>
      </c>
      <c r="S140" s="19">
        <f t="shared" si="9"/>
        <v>0</v>
      </c>
      <c r="T140" s="19">
        <f t="shared" si="10"/>
        <v>0.47612292728019956</v>
      </c>
      <c r="U140" s="19">
        <f t="shared" si="11"/>
        <v>0</v>
      </c>
      <c r="V140" s="19">
        <f t="shared" si="12"/>
        <v>0</v>
      </c>
    </row>
    <row r="141" spans="1:22" x14ac:dyDescent="0.25">
      <c r="A141" s="26">
        <f>Wellpath!E141</f>
        <v>3960</v>
      </c>
      <c r="B141" s="22">
        <v>0</v>
      </c>
      <c r="C141" s="22">
        <v>0</v>
      </c>
      <c r="D141" s="22">
        <v>1</v>
      </c>
      <c r="E141" s="20">
        <f>Model!$W$24*((drdp!B141+drdp!K141)*'DEC-OI'!$B141+(drdp!E141+drdp!N141)*'DEC-OI'!$C141+(drdp!H141+drdp!Q141)*'DEC-OI'!$D141)</f>
        <v>5.5340423221750838E-3</v>
      </c>
      <c r="F141" s="20">
        <f>Model!$W$24*((drdp!C141+drdp!L141)*'DEC-OI'!$B141+(drdp!F141+drdp!O141)*'DEC-OI'!$C141+(drdp!I141+drdp!R141)*'DEC-OI'!$D141)</f>
        <v>-2.3970570805768844E-2</v>
      </c>
      <c r="G141" s="20">
        <f>Model!$W$24*((drdp!D141+drdp!M141)*'DEC-OI'!$B141+(drdp!G141+drdp!P141)*'DEC-OI'!$C141+(drdp!J141+drdp!S141)*'DEC-OI'!$D141)</f>
        <v>0</v>
      </c>
      <c r="H141" s="18">
        <f>Model!$W$24*((drdp!B141)*'DEC-OI'!$B141+(drdp!E141)*'DEC-OI'!$C141+(drdp!H141)*'DEC-OI'!$D141)</f>
        <v>2.7670211610875419E-3</v>
      </c>
      <c r="I141" s="18">
        <f>Model!$W$24*((drdp!C141)*'DEC-OI'!$B141+(drdp!F141)*'DEC-OI'!$C141+(drdp!I141)*'DEC-OI'!$D141)</f>
        <v>-1.1985285402884422E-2</v>
      </c>
      <c r="J141" s="18">
        <f>Model!$W$24*((drdp!D141)*'DEC-OI'!$B141+(drdp!G141)*'DEC-OI'!$C141+(drdp!J141)*'DEC-OI'!$D141)</f>
        <v>0</v>
      </c>
      <c r="K141" s="21">
        <f>SUM(E$3:E140)+H141</f>
        <v>0.67667260299119536</v>
      </c>
      <c r="L141" s="21">
        <f>SUM(F$3:F140)+I141</f>
        <v>0.68545510547422239</v>
      </c>
      <c r="M141" s="21">
        <f>SUM(G$3:G140)+J141</f>
        <v>0</v>
      </c>
      <c r="N141" s="21"/>
      <c r="O141" s="21"/>
      <c r="P141" s="21"/>
      <c r="Q141" s="19">
        <f t="shared" si="9"/>
        <v>0.45788581163887987</v>
      </c>
      <c r="R141" s="19">
        <f t="shared" si="9"/>
        <v>0.46984870162067732</v>
      </c>
      <c r="S141" s="19">
        <f t="shared" si="9"/>
        <v>0</v>
      </c>
      <c r="T141" s="19">
        <f t="shared" si="10"/>
        <v>0.46382869045484643</v>
      </c>
      <c r="U141" s="19">
        <f t="shared" si="11"/>
        <v>0</v>
      </c>
      <c r="V141" s="19">
        <f t="shared" si="12"/>
        <v>0</v>
      </c>
    </row>
    <row r="142" spans="1:22" x14ac:dyDescent="0.25">
      <c r="A142" s="26">
        <f>Wellpath!E142</f>
        <v>3990</v>
      </c>
      <c r="B142" s="22">
        <v>0</v>
      </c>
      <c r="C142" s="22">
        <v>0</v>
      </c>
      <c r="D142" s="22">
        <v>1</v>
      </c>
      <c r="E142" s="20">
        <f>Model!$W$24*((drdp!B142+drdp!K142)*'DEC-OI'!$B142+(drdp!E142+drdp!N142)*'DEC-OI'!$C142+(drdp!H142+drdp!Q142)*'DEC-OI'!$D142)</f>
        <v>5.5340423221750838E-3</v>
      </c>
      <c r="F142" s="20">
        <f>Model!$W$24*((drdp!C142+drdp!L142)*'DEC-OI'!$B142+(drdp!F142+drdp!O142)*'DEC-OI'!$C142+(drdp!I142+drdp!R142)*'DEC-OI'!$D142)</f>
        <v>-2.3970570805768844E-2</v>
      </c>
      <c r="G142" s="20">
        <f>Model!$W$24*((drdp!D142+drdp!M142)*'DEC-OI'!$B142+(drdp!G142+drdp!P142)*'DEC-OI'!$C142+(drdp!J142+drdp!S142)*'DEC-OI'!$D142)</f>
        <v>0</v>
      </c>
      <c r="H142" s="18">
        <f>Model!$W$24*((drdp!B142)*'DEC-OI'!$B142+(drdp!E142)*'DEC-OI'!$C142+(drdp!H142)*'DEC-OI'!$D142)</f>
        <v>2.7670211610875419E-3</v>
      </c>
      <c r="I142" s="18">
        <f>Model!$W$24*((drdp!C142)*'DEC-OI'!$B142+(drdp!F142)*'DEC-OI'!$C142+(drdp!I142)*'DEC-OI'!$D142)</f>
        <v>-1.1985285402884422E-2</v>
      </c>
      <c r="J142" s="18">
        <f>Model!$W$24*((drdp!D142)*'DEC-OI'!$B142+(drdp!G142)*'DEC-OI'!$C142+(drdp!J142)*'DEC-OI'!$D142)</f>
        <v>0</v>
      </c>
      <c r="K142" s="21">
        <f>SUM(E$3:E141)+H142</f>
        <v>0.6822066453133705</v>
      </c>
      <c r="L142" s="21">
        <f>SUM(F$3:F141)+I142</f>
        <v>0.66148453466845358</v>
      </c>
      <c r="M142" s="21">
        <f>SUM(G$3:G141)+J142</f>
        <v>0</v>
      </c>
      <c r="N142" s="21"/>
      <c r="O142" s="21"/>
      <c r="P142" s="21"/>
      <c r="Q142" s="19">
        <f t="shared" si="9"/>
        <v>0.46540590690972289</v>
      </c>
      <c r="R142" s="19">
        <f t="shared" si="9"/>
        <v>0.4375617896055406</v>
      </c>
      <c r="S142" s="19">
        <f t="shared" si="9"/>
        <v>0</v>
      </c>
      <c r="T142" s="19">
        <f t="shared" si="10"/>
        <v>0.45126914532284162</v>
      </c>
      <c r="U142" s="19">
        <f t="shared" si="11"/>
        <v>0</v>
      </c>
      <c r="V142" s="19">
        <f t="shared" si="12"/>
        <v>0</v>
      </c>
    </row>
    <row r="143" spans="1:22" x14ac:dyDescent="0.25">
      <c r="A143" s="26">
        <f>Wellpath!E143</f>
        <v>4020</v>
      </c>
      <c r="B143" s="22">
        <v>0</v>
      </c>
      <c r="C143" s="22">
        <v>0</v>
      </c>
      <c r="D143" s="22">
        <v>1</v>
      </c>
      <c r="E143" s="20">
        <f>Model!$W$24*((drdp!B143+drdp!K143)*'DEC-OI'!$B143+(drdp!E143+drdp!N143)*'DEC-OI'!$C143+(drdp!H143+drdp!Q143)*'DEC-OI'!$D143)</f>
        <v>3.6893615481167225E-3</v>
      </c>
      <c r="F143" s="20">
        <f>Model!$W$24*((drdp!C143+drdp!L143)*'DEC-OI'!$B143+(drdp!F143+drdp!O143)*'DEC-OI'!$C143+(drdp!I143+drdp!R143)*'DEC-OI'!$D143)</f>
        <v>-1.5980380537179231E-2</v>
      </c>
      <c r="G143" s="20">
        <f>Model!$W$24*((drdp!D143+drdp!M143)*'DEC-OI'!$B143+(drdp!G143+drdp!P143)*'DEC-OI'!$C143+(drdp!J143+drdp!S143)*'DEC-OI'!$D143)</f>
        <v>0</v>
      </c>
      <c r="H143" s="18">
        <f>Model!$W$24*((drdp!B143)*'DEC-OI'!$B143+(drdp!E143)*'DEC-OI'!$C143+(drdp!H143)*'DEC-OI'!$D143)</f>
        <v>2.7670211610875419E-3</v>
      </c>
      <c r="I143" s="18">
        <f>Model!$W$24*((drdp!C143)*'DEC-OI'!$B143+(drdp!F143)*'DEC-OI'!$C143+(drdp!I143)*'DEC-OI'!$D143)</f>
        <v>-1.1985285402884422E-2</v>
      </c>
      <c r="J143" s="18">
        <f>Model!$W$24*((drdp!D143)*'DEC-OI'!$B143+(drdp!G143)*'DEC-OI'!$C143+(drdp!J143)*'DEC-OI'!$D143)</f>
        <v>0</v>
      </c>
      <c r="K143" s="21">
        <f>SUM(E$3:E142)+H143</f>
        <v>0.68774068763554563</v>
      </c>
      <c r="L143" s="21">
        <f>SUM(F$3:F142)+I143</f>
        <v>0.63751396386268477</v>
      </c>
      <c r="M143" s="21">
        <f>SUM(G$3:G142)+J143</f>
        <v>0</v>
      </c>
      <c r="N143" s="21"/>
      <c r="O143" s="21"/>
      <c r="P143" s="21"/>
      <c r="Q143" s="19">
        <f t="shared" si="9"/>
        <v>0.47298725342941317</v>
      </c>
      <c r="R143" s="19">
        <f t="shared" si="9"/>
        <v>0.40642405411991256</v>
      </c>
      <c r="S143" s="19">
        <f t="shared" si="9"/>
        <v>0</v>
      </c>
      <c r="T143" s="19">
        <f t="shared" si="10"/>
        <v>0.43844429188418521</v>
      </c>
      <c r="U143" s="19">
        <f t="shared" si="11"/>
        <v>0</v>
      </c>
      <c r="V143" s="19">
        <f t="shared" si="12"/>
        <v>0</v>
      </c>
    </row>
    <row r="144" spans="1:22" x14ac:dyDescent="0.25">
      <c r="A144" s="26">
        <f>Wellpath!E144</f>
        <v>4030</v>
      </c>
      <c r="B144" s="22">
        <v>0</v>
      </c>
      <c r="C144" s="22">
        <v>0</v>
      </c>
      <c r="D144" s="22">
        <v>1</v>
      </c>
      <c r="E144" s="20">
        <f>Model!$W$24*((drdp!B144+drdp!K144)*'DEC-OI'!$B144+(drdp!E144+drdp!N144)*'DEC-OI'!$C144+(drdp!H144+drdp!Q144)*'DEC-OI'!$D144)</f>
        <v>-0.37078083558573066</v>
      </c>
      <c r="F144" s="20">
        <f>Model!$W$24*((drdp!C144+drdp!L144)*'DEC-OI'!$B144+(drdp!F144+drdp!O144)*'DEC-OI'!$C144+(drdp!I144+drdp!R144)*'DEC-OI'!$D144)</f>
        <v>1.6060282439865126</v>
      </c>
      <c r="G144" s="20">
        <f>Model!$W$24*((drdp!D144+drdp!M144)*'DEC-OI'!$B144+(drdp!G144+drdp!P144)*'DEC-OI'!$C144+(drdp!J144+drdp!S144)*'DEC-OI'!$D144)</f>
        <v>0</v>
      </c>
      <c r="H144" s="18">
        <f>Model!$W$24*((drdp!B144)*'DEC-OI'!$B144+(drdp!E144)*'DEC-OI'!$C144+(drdp!H144)*'DEC-OI'!$D144)</f>
        <v>9.2234038702918063E-4</v>
      </c>
      <c r="I144" s="18">
        <f>Model!$W$24*((drdp!C144)*'DEC-OI'!$B144+(drdp!F144)*'DEC-OI'!$C144+(drdp!I144)*'DEC-OI'!$D144)</f>
        <v>-3.9950951342948076E-3</v>
      </c>
      <c r="J144" s="18">
        <f>Model!$W$24*((drdp!D144)*'DEC-OI'!$B144+(drdp!G144)*'DEC-OI'!$C144+(drdp!J144)*'DEC-OI'!$D144)</f>
        <v>0</v>
      </c>
      <c r="K144" s="21">
        <f>SUM(E$3:E143)+H144</f>
        <v>0.68958536840960405</v>
      </c>
      <c r="L144" s="21">
        <f>SUM(F$3:F143)+I144</f>
        <v>0.62952377359409517</v>
      </c>
      <c r="M144" s="21">
        <f>SUM(G$3:G143)+J144</f>
        <v>0</v>
      </c>
      <c r="N144" s="21"/>
      <c r="O144" s="21"/>
      <c r="P144" s="21"/>
      <c r="Q144" s="19">
        <f t="shared" si="9"/>
        <v>0.47552798032460936</v>
      </c>
      <c r="R144" s="19">
        <f t="shared" si="9"/>
        <v>0.39630018152014962</v>
      </c>
      <c r="S144" s="19">
        <f t="shared" si="9"/>
        <v>0</v>
      </c>
      <c r="T144" s="19">
        <f t="shared" si="10"/>
        <v>0.43411038333648827</v>
      </c>
      <c r="U144" s="19">
        <f t="shared" si="11"/>
        <v>0</v>
      </c>
      <c r="V144" s="19">
        <f t="shared" si="12"/>
        <v>0</v>
      </c>
    </row>
    <row r="145" spans="1:22" x14ac:dyDescent="0.25">
      <c r="A145" s="26">
        <f>Wellpath!E145</f>
        <v>0</v>
      </c>
      <c r="B145" s="22">
        <v>0</v>
      </c>
      <c r="C145" s="22">
        <v>0</v>
      </c>
      <c r="D145" s="22">
        <v>1</v>
      </c>
      <c r="E145" s="20">
        <f>Model!$W$24*((drdp!B145+drdp!K145)*'DEC-OI'!$B145+(drdp!E145+drdp!N145)*'DEC-OI'!$C145+(drdp!H145+drdp!Q145)*'DEC-OI'!$D145)</f>
        <v>0</v>
      </c>
      <c r="F145" s="20">
        <f>Model!$W$24*((drdp!C145+drdp!L145)*'DEC-OI'!$B145+(drdp!F145+drdp!O145)*'DEC-OI'!$C145+(drdp!I145+drdp!R145)*'DEC-OI'!$D145)</f>
        <v>0</v>
      </c>
      <c r="G145" s="20">
        <f>Model!$W$24*((drdp!D145+drdp!M145)*'DEC-OI'!$B145+(drdp!G145+drdp!P145)*'DEC-OI'!$C145+(drdp!J145+drdp!S145)*'DEC-OI'!$D145)</f>
        <v>0</v>
      </c>
      <c r="H145" s="18">
        <f>Model!$W$24*((drdp!B145)*'DEC-OI'!$B145+(drdp!E145)*'DEC-OI'!$C145+(drdp!H145)*'DEC-OI'!$D145)</f>
        <v>0</v>
      </c>
      <c r="I145" s="18">
        <f>Model!$W$24*((drdp!C145)*'DEC-OI'!$B145+(drdp!F145)*'DEC-OI'!$C145+(drdp!I145)*'DEC-OI'!$D145)</f>
        <v>0</v>
      </c>
      <c r="J145" s="18">
        <f>Model!$W$24*((drdp!D145)*'DEC-OI'!$B145+(drdp!G145)*'DEC-OI'!$C145+(drdp!J145)*'DEC-OI'!$D145)</f>
        <v>0</v>
      </c>
      <c r="K145" s="21">
        <f>SUM(E$3:E144)+H145</f>
        <v>0.31788219243684418</v>
      </c>
      <c r="L145" s="21">
        <f>SUM(F$3:F144)+I145</f>
        <v>2.2395471127149027</v>
      </c>
      <c r="M145" s="21">
        <f>SUM(G$3:G144)+J145</f>
        <v>0</v>
      </c>
      <c r="N145" s="21"/>
      <c r="O145" s="21"/>
      <c r="P145" s="21"/>
      <c r="Q145" s="19">
        <f t="shared" si="9"/>
        <v>0.10104908826845484</v>
      </c>
      <c r="R145" s="19">
        <f t="shared" si="9"/>
        <v>5.0155712700696569</v>
      </c>
      <c r="S145" s="19">
        <f t="shared" si="9"/>
        <v>0</v>
      </c>
      <c r="T145" s="19">
        <f t="shared" si="10"/>
        <v>0.71191214625541743</v>
      </c>
      <c r="U145" s="19">
        <f t="shared" si="11"/>
        <v>0</v>
      </c>
      <c r="V145" s="19">
        <f t="shared" si="12"/>
        <v>0</v>
      </c>
    </row>
    <row r="146" spans="1:22" x14ac:dyDescent="0.25">
      <c r="A146" s="26">
        <f>Wellpath!E146</f>
        <v>0</v>
      </c>
      <c r="B146" s="22">
        <v>0</v>
      </c>
      <c r="C146" s="22">
        <v>0</v>
      </c>
      <c r="D146" s="22">
        <v>1</v>
      </c>
      <c r="E146" s="20">
        <f>Model!$W$24*((drdp!B146+drdp!K146)*'DEC-OI'!$B146+(drdp!E146+drdp!N146)*'DEC-OI'!$C146+(drdp!H146+drdp!Q146)*'DEC-OI'!$D146)</f>
        <v>0</v>
      </c>
      <c r="F146" s="20">
        <f>Model!$W$24*((drdp!C146+drdp!L146)*'DEC-OI'!$B146+(drdp!F146+drdp!O146)*'DEC-OI'!$C146+(drdp!I146+drdp!R146)*'DEC-OI'!$D146)</f>
        <v>0</v>
      </c>
      <c r="G146" s="20">
        <f>Model!$W$24*((drdp!D146+drdp!M146)*'DEC-OI'!$B146+(drdp!G146+drdp!P146)*'DEC-OI'!$C146+(drdp!J146+drdp!S146)*'DEC-OI'!$D146)</f>
        <v>0</v>
      </c>
      <c r="H146" s="18">
        <f>Model!$W$24*((drdp!B146)*'DEC-OI'!$B146+(drdp!E146)*'DEC-OI'!$C146+(drdp!H146)*'DEC-OI'!$D146)</f>
        <v>0</v>
      </c>
      <c r="I146" s="18">
        <f>Model!$W$24*((drdp!C146)*'DEC-OI'!$B146+(drdp!F146)*'DEC-OI'!$C146+(drdp!I146)*'DEC-OI'!$D146)</f>
        <v>0</v>
      </c>
      <c r="J146" s="18">
        <f>Model!$W$24*((drdp!D146)*'DEC-OI'!$B146+(drdp!G146)*'DEC-OI'!$C146+(drdp!J146)*'DEC-OI'!$D146)</f>
        <v>0</v>
      </c>
      <c r="K146" s="21">
        <f>SUM(E$3:E145)+H146</f>
        <v>0.31788219243684418</v>
      </c>
      <c r="L146" s="21">
        <f>SUM(F$3:F145)+I146</f>
        <v>2.2395471127149027</v>
      </c>
      <c r="M146" s="21">
        <f>SUM(G$3:G145)+J146</f>
        <v>0</v>
      </c>
      <c r="N146" s="21"/>
      <c r="O146" s="21"/>
      <c r="P146" s="21"/>
      <c r="Q146" s="19">
        <f t="shared" si="9"/>
        <v>0.10104908826845484</v>
      </c>
      <c r="R146" s="19">
        <f t="shared" si="9"/>
        <v>5.0155712700696569</v>
      </c>
      <c r="S146" s="19">
        <f t="shared" si="9"/>
        <v>0</v>
      </c>
      <c r="T146" s="19">
        <f t="shared" si="10"/>
        <v>0.71191214625541743</v>
      </c>
      <c r="U146" s="19">
        <f t="shared" si="11"/>
        <v>0</v>
      </c>
      <c r="V146" s="19">
        <f t="shared" si="12"/>
        <v>0</v>
      </c>
    </row>
    <row r="147" spans="1:22" x14ac:dyDescent="0.25">
      <c r="A147" s="26">
        <f>Wellpath!E147</f>
        <v>0</v>
      </c>
      <c r="B147" s="22">
        <v>0</v>
      </c>
      <c r="C147" s="22">
        <v>0</v>
      </c>
      <c r="D147" s="22">
        <v>1</v>
      </c>
      <c r="E147" s="20">
        <f>Model!$W$24*((drdp!B147+drdp!K147)*'DEC-OI'!$B147+(drdp!E147+drdp!N147)*'DEC-OI'!$C147+(drdp!H147+drdp!Q147)*'DEC-OI'!$D147)</f>
        <v>0</v>
      </c>
      <c r="F147" s="20">
        <f>Model!$W$24*((drdp!C147+drdp!L147)*'DEC-OI'!$B147+(drdp!F147+drdp!O147)*'DEC-OI'!$C147+(drdp!I147+drdp!R147)*'DEC-OI'!$D147)</f>
        <v>0</v>
      </c>
      <c r="G147" s="20">
        <f>Model!$W$24*((drdp!D147+drdp!M147)*'DEC-OI'!$B147+(drdp!G147+drdp!P147)*'DEC-OI'!$C147+(drdp!J147+drdp!S147)*'DEC-OI'!$D147)</f>
        <v>0</v>
      </c>
      <c r="H147" s="18">
        <f>Model!$W$24*((drdp!B147)*'DEC-OI'!$B147+(drdp!E147)*'DEC-OI'!$C147+(drdp!H147)*'DEC-OI'!$D147)</f>
        <v>0</v>
      </c>
      <c r="I147" s="18">
        <f>Model!$W$24*((drdp!C147)*'DEC-OI'!$B147+(drdp!F147)*'DEC-OI'!$C147+(drdp!I147)*'DEC-OI'!$D147)</f>
        <v>0</v>
      </c>
      <c r="J147" s="18">
        <f>Model!$W$24*((drdp!D147)*'DEC-OI'!$B147+(drdp!G147)*'DEC-OI'!$C147+(drdp!J147)*'DEC-OI'!$D147)</f>
        <v>0</v>
      </c>
      <c r="K147" s="21">
        <f>SUM(E$3:E146)+H147</f>
        <v>0.31788219243684418</v>
      </c>
      <c r="L147" s="21">
        <f>SUM(F$3:F146)+I147</f>
        <v>2.2395471127149027</v>
      </c>
      <c r="M147" s="21">
        <f>SUM(G$3:G146)+J147</f>
        <v>0</v>
      </c>
      <c r="N147" s="21"/>
      <c r="O147" s="21"/>
      <c r="P147" s="21"/>
      <c r="Q147" s="19">
        <f t="shared" si="9"/>
        <v>0.10104908826845484</v>
      </c>
      <c r="R147" s="19">
        <f t="shared" si="9"/>
        <v>5.0155712700696569</v>
      </c>
      <c r="S147" s="19">
        <f t="shared" si="9"/>
        <v>0</v>
      </c>
      <c r="T147" s="19">
        <f t="shared" si="10"/>
        <v>0.71191214625541743</v>
      </c>
      <c r="U147" s="19">
        <f t="shared" si="11"/>
        <v>0</v>
      </c>
      <c r="V147" s="19">
        <f t="shared" si="12"/>
        <v>0</v>
      </c>
    </row>
    <row r="148" spans="1:22" x14ac:dyDescent="0.25">
      <c r="A148" s="26">
        <f>Wellpath!E148</f>
        <v>0</v>
      </c>
      <c r="B148" s="22">
        <v>0</v>
      </c>
      <c r="C148" s="22">
        <v>0</v>
      </c>
      <c r="D148" s="22">
        <v>1</v>
      </c>
      <c r="E148" s="20">
        <f>Model!$W$24*((drdp!B148+drdp!K148)*'DEC-OI'!$B148+(drdp!E148+drdp!N148)*'DEC-OI'!$C148+(drdp!H148+drdp!Q148)*'DEC-OI'!$D148)</f>
        <v>0</v>
      </c>
      <c r="F148" s="20">
        <f>Model!$W$24*((drdp!C148+drdp!L148)*'DEC-OI'!$B148+(drdp!F148+drdp!O148)*'DEC-OI'!$C148+(drdp!I148+drdp!R148)*'DEC-OI'!$D148)</f>
        <v>0</v>
      </c>
      <c r="G148" s="20">
        <f>Model!$W$24*((drdp!D148+drdp!M148)*'DEC-OI'!$B148+(drdp!G148+drdp!P148)*'DEC-OI'!$C148+(drdp!J148+drdp!S148)*'DEC-OI'!$D148)</f>
        <v>0</v>
      </c>
      <c r="H148" s="18">
        <f>Model!$W$24*((drdp!B148)*'DEC-OI'!$B148+(drdp!E148)*'DEC-OI'!$C148+(drdp!H148)*'DEC-OI'!$D148)</f>
        <v>0</v>
      </c>
      <c r="I148" s="18">
        <f>Model!$W$24*((drdp!C148)*'DEC-OI'!$B148+(drdp!F148)*'DEC-OI'!$C148+(drdp!I148)*'DEC-OI'!$D148)</f>
        <v>0</v>
      </c>
      <c r="J148" s="18">
        <f>Model!$W$24*((drdp!D148)*'DEC-OI'!$B148+(drdp!G148)*'DEC-OI'!$C148+(drdp!J148)*'DEC-OI'!$D148)</f>
        <v>0</v>
      </c>
      <c r="K148" s="21">
        <f>SUM(E$3:E147)+H148</f>
        <v>0.31788219243684418</v>
      </c>
      <c r="L148" s="21">
        <f>SUM(F$3:F147)+I148</f>
        <v>2.2395471127149027</v>
      </c>
      <c r="M148" s="21">
        <f>SUM(G$3:G147)+J148</f>
        <v>0</v>
      </c>
      <c r="N148" s="21"/>
      <c r="O148" s="21"/>
      <c r="P148" s="21"/>
      <c r="Q148" s="19">
        <f t="shared" ref="Q148:S211" si="13">K148^2</f>
        <v>0.10104908826845484</v>
      </c>
      <c r="R148" s="19">
        <f t="shared" si="13"/>
        <v>5.0155712700696569</v>
      </c>
      <c r="S148" s="19">
        <f t="shared" si="13"/>
        <v>0</v>
      </c>
      <c r="T148" s="19">
        <f t="shared" si="10"/>
        <v>0.71191214625541743</v>
      </c>
      <c r="U148" s="19">
        <f t="shared" si="11"/>
        <v>0</v>
      </c>
      <c r="V148" s="19">
        <f t="shared" si="12"/>
        <v>0</v>
      </c>
    </row>
    <row r="149" spans="1:22" x14ac:dyDescent="0.25">
      <c r="A149" s="26">
        <f>Wellpath!E149</f>
        <v>0</v>
      </c>
      <c r="B149" s="22">
        <v>0</v>
      </c>
      <c r="C149" s="22">
        <v>0</v>
      </c>
      <c r="D149" s="22">
        <v>1</v>
      </c>
      <c r="E149" s="20">
        <f>Model!$W$24*((drdp!B149+drdp!K149)*'DEC-OI'!$B149+(drdp!E149+drdp!N149)*'DEC-OI'!$C149+(drdp!H149+drdp!Q149)*'DEC-OI'!$D149)</f>
        <v>0</v>
      </c>
      <c r="F149" s="20">
        <f>Model!$W$24*((drdp!C149+drdp!L149)*'DEC-OI'!$B149+(drdp!F149+drdp!O149)*'DEC-OI'!$C149+(drdp!I149+drdp!R149)*'DEC-OI'!$D149)</f>
        <v>0</v>
      </c>
      <c r="G149" s="20">
        <f>Model!$W$24*((drdp!D149+drdp!M149)*'DEC-OI'!$B149+(drdp!G149+drdp!P149)*'DEC-OI'!$C149+(drdp!J149+drdp!S149)*'DEC-OI'!$D149)</f>
        <v>0</v>
      </c>
      <c r="H149" s="18">
        <f>Model!$W$24*((drdp!B149)*'DEC-OI'!$B149+(drdp!E149)*'DEC-OI'!$C149+(drdp!H149)*'DEC-OI'!$D149)</f>
        <v>0</v>
      </c>
      <c r="I149" s="18">
        <f>Model!$W$24*((drdp!C149)*'DEC-OI'!$B149+(drdp!F149)*'DEC-OI'!$C149+(drdp!I149)*'DEC-OI'!$D149)</f>
        <v>0</v>
      </c>
      <c r="J149" s="18">
        <f>Model!$W$24*((drdp!D149)*'DEC-OI'!$B149+(drdp!G149)*'DEC-OI'!$C149+(drdp!J149)*'DEC-OI'!$D149)</f>
        <v>0</v>
      </c>
      <c r="K149" s="21">
        <f>SUM(E$3:E148)+H149</f>
        <v>0.31788219243684418</v>
      </c>
      <c r="L149" s="21">
        <f>SUM(F$3:F148)+I149</f>
        <v>2.2395471127149027</v>
      </c>
      <c r="M149" s="21">
        <f>SUM(G$3:G148)+J149</f>
        <v>0</v>
      </c>
      <c r="N149" s="21"/>
      <c r="O149" s="21"/>
      <c r="P149" s="21"/>
      <c r="Q149" s="19">
        <f t="shared" si="13"/>
        <v>0.10104908826845484</v>
      </c>
      <c r="R149" s="19">
        <f t="shared" si="13"/>
        <v>5.0155712700696569</v>
      </c>
      <c r="S149" s="19">
        <f t="shared" si="13"/>
        <v>0</v>
      </c>
      <c r="T149" s="19">
        <f t="shared" si="10"/>
        <v>0.71191214625541743</v>
      </c>
      <c r="U149" s="19">
        <f t="shared" si="11"/>
        <v>0</v>
      </c>
      <c r="V149" s="19">
        <f t="shared" si="12"/>
        <v>0</v>
      </c>
    </row>
    <row r="150" spans="1:22" x14ac:dyDescent="0.25">
      <c r="A150" s="26">
        <f>Wellpath!E150</f>
        <v>0</v>
      </c>
      <c r="B150" s="22">
        <v>0</v>
      </c>
      <c r="C150" s="22">
        <v>0</v>
      </c>
      <c r="D150" s="22">
        <v>1</v>
      </c>
      <c r="E150" s="20">
        <f>Model!$W$24*((drdp!B150+drdp!K150)*'DEC-OI'!$B150+(drdp!E150+drdp!N150)*'DEC-OI'!$C150+(drdp!H150+drdp!Q150)*'DEC-OI'!$D150)</f>
        <v>0</v>
      </c>
      <c r="F150" s="20">
        <f>Model!$W$24*((drdp!C150+drdp!L150)*'DEC-OI'!$B150+(drdp!F150+drdp!O150)*'DEC-OI'!$C150+(drdp!I150+drdp!R150)*'DEC-OI'!$D150)</f>
        <v>0</v>
      </c>
      <c r="G150" s="20">
        <f>Model!$W$24*((drdp!D150+drdp!M150)*'DEC-OI'!$B150+(drdp!G150+drdp!P150)*'DEC-OI'!$C150+(drdp!J150+drdp!S150)*'DEC-OI'!$D150)</f>
        <v>0</v>
      </c>
      <c r="H150" s="18">
        <f>Model!$W$24*((drdp!B150)*'DEC-OI'!$B150+(drdp!E150)*'DEC-OI'!$C150+(drdp!H150)*'DEC-OI'!$D150)</f>
        <v>0</v>
      </c>
      <c r="I150" s="18">
        <f>Model!$W$24*((drdp!C150)*'DEC-OI'!$B150+(drdp!F150)*'DEC-OI'!$C150+(drdp!I150)*'DEC-OI'!$D150)</f>
        <v>0</v>
      </c>
      <c r="J150" s="18">
        <f>Model!$W$24*((drdp!D150)*'DEC-OI'!$B150+(drdp!G150)*'DEC-OI'!$C150+(drdp!J150)*'DEC-OI'!$D150)</f>
        <v>0</v>
      </c>
      <c r="K150" s="21">
        <f>SUM(E$3:E149)+H150</f>
        <v>0.31788219243684418</v>
      </c>
      <c r="L150" s="21">
        <f>SUM(F$3:F149)+I150</f>
        <v>2.2395471127149027</v>
      </c>
      <c r="M150" s="21">
        <f>SUM(G$3:G149)+J150</f>
        <v>0</v>
      </c>
      <c r="N150" s="21"/>
      <c r="O150" s="21"/>
      <c r="P150" s="21"/>
      <c r="Q150" s="19">
        <f t="shared" si="13"/>
        <v>0.10104908826845484</v>
      </c>
      <c r="R150" s="19">
        <f t="shared" si="13"/>
        <v>5.0155712700696569</v>
      </c>
      <c r="S150" s="19">
        <f t="shared" si="13"/>
        <v>0</v>
      </c>
      <c r="T150" s="19">
        <f t="shared" si="10"/>
        <v>0.71191214625541743</v>
      </c>
      <c r="U150" s="19">
        <f t="shared" si="11"/>
        <v>0</v>
      </c>
      <c r="V150" s="19">
        <f t="shared" si="12"/>
        <v>0</v>
      </c>
    </row>
    <row r="151" spans="1:22" x14ac:dyDescent="0.25">
      <c r="A151" s="26">
        <f>Wellpath!E151</f>
        <v>0</v>
      </c>
      <c r="B151" s="22">
        <v>0</v>
      </c>
      <c r="C151" s="22">
        <v>0</v>
      </c>
      <c r="D151" s="22">
        <v>1</v>
      </c>
      <c r="E151" s="20">
        <f>Model!$W$24*((drdp!B151+drdp!K151)*'DEC-OI'!$B151+(drdp!E151+drdp!N151)*'DEC-OI'!$C151+(drdp!H151+drdp!Q151)*'DEC-OI'!$D151)</f>
        <v>0</v>
      </c>
      <c r="F151" s="20">
        <f>Model!$W$24*((drdp!C151+drdp!L151)*'DEC-OI'!$B151+(drdp!F151+drdp!O151)*'DEC-OI'!$C151+(drdp!I151+drdp!R151)*'DEC-OI'!$D151)</f>
        <v>0</v>
      </c>
      <c r="G151" s="20">
        <f>Model!$W$24*((drdp!D151+drdp!M151)*'DEC-OI'!$B151+(drdp!G151+drdp!P151)*'DEC-OI'!$C151+(drdp!J151+drdp!S151)*'DEC-OI'!$D151)</f>
        <v>0</v>
      </c>
      <c r="H151" s="18">
        <f>Model!$W$24*((drdp!B151)*'DEC-OI'!$B151+(drdp!E151)*'DEC-OI'!$C151+(drdp!H151)*'DEC-OI'!$D151)</f>
        <v>0</v>
      </c>
      <c r="I151" s="18">
        <f>Model!$W$24*((drdp!C151)*'DEC-OI'!$B151+(drdp!F151)*'DEC-OI'!$C151+(drdp!I151)*'DEC-OI'!$D151)</f>
        <v>0</v>
      </c>
      <c r="J151" s="18">
        <f>Model!$W$24*((drdp!D151)*'DEC-OI'!$B151+(drdp!G151)*'DEC-OI'!$C151+(drdp!J151)*'DEC-OI'!$D151)</f>
        <v>0</v>
      </c>
      <c r="K151" s="21">
        <f>SUM(E$3:E150)+H151</f>
        <v>0.31788219243684418</v>
      </c>
      <c r="L151" s="21">
        <f>SUM(F$3:F150)+I151</f>
        <v>2.2395471127149027</v>
      </c>
      <c r="M151" s="21">
        <f>SUM(G$3:G150)+J151</f>
        <v>0</v>
      </c>
      <c r="N151" s="21"/>
      <c r="O151" s="21"/>
      <c r="P151" s="21"/>
      <c r="Q151" s="19">
        <f t="shared" si="13"/>
        <v>0.10104908826845484</v>
      </c>
      <c r="R151" s="19">
        <f t="shared" si="13"/>
        <v>5.0155712700696569</v>
      </c>
      <c r="S151" s="19">
        <f t="shared" si="13"/>
        <v>0</v>
      </c>
      <c r="T151" s="19">
        <f t="shared" si="10"/>
        <v>0.71191214625541743</v>
      </c>
      <c r="U151" s="19">
        <f t="shared" si="11"/>
        <v>0</v>
      </c>
      <c r="V151" s="19">
        <f t="shared" si="12"/>
        <v>0</v>
      </c>
    </row>
    <row r="152" spans="1:22" x14ac:dyDescent="0.25">
      <c r="A152" s="26">
        <f>Wellpath!E152</f>
        <v>0</v>
      </c>
      <c r="B152" s="22">
        <v>0</v>
      </c>
      <c r="C152" s="22">
        <v>0</v>
      </c>
      <c r="D152" s="22">
        <v>1</v>
      </c>
      <c r="E152" s="20">
        <f>Model!$W$24*((drdp!B152+drdp!K152)*'DEC-OI'!$B152+(drdp!E152+drdp!N152)*'DEC-OI'!$C152+(drdp!H152+drdp!Q152)*'DEC-OI'!$D152)</f>
        <v>0</v>
      </c>
      <c r="F152" s="20">
        <f>Model!$W$24*((drdp!C152+drdp!L152)*'DEC-OI'!$B152+(drdp!F152+drdp!O152)*'DEC-OI'!$C152+(drdp!I152+drdp!R152)*'DEC-OI'!$D152)</f>
        <v>0</v>
      </c>
      <c r="G152" s="20">
        <f>Model!$W$24*((drdp!D152+drdp!M152)*'DEC-OI'!$B152+(drdp!G152+drdp!P152)*'DEC-OI'!$C152+(drdp!J152+drdp!S152)*'DEC-OI'!$D152)</f>
        <v>0</v>
      </c>
      <c r="H152" s="18">
        <f>Model!$W$24*((drdp!B152)*'DEC-OI'!$B152+(drdp!E152)*'DEC-OI'!$C152+(drdp!H152)*'DEC-OI'!$D152)</f>
        <v>0</v>
      </c>
      <c r="I152" s="18">
        <f>Model!$W$24*((drdp!C152)*'DEC-OI'!$B152+(drdp!F152)*'DEC-OI'!$C152+(drdp!I152)*'DEC-OI'!$D152)</f>
        <v>0</v>
      </c>
      <c r="J152" s="18">
        <f>Model!$W$24*((drdp!D152)*'DEC-OI'!$B152+(drdp!G152)*'DEC-OI'!$C152+(drdp!J152)*'DEC-OI'!$D152)</f>
        <v>0</v>
      </c>
      <c r="K152" s="21">
        <f>SUM(E$3:E151)+H152</f>
        <v>0.31788219243684418</v>
      </c>
      <c r="L152" s="21">
        <f>SUM(F$3:F151)+I152</f>
        <v>2.2395471127149027</v>
      </c>
      <c r="M152" s="21">
        <f>SUM(G$3:G151)+J152</f>
        <v>0</v>
      </c>
      <c r="N152" s="21"/>
      <c r="O152" s="21"/>
      <c r="P152" s="21"/>
      <c r="Q152" s="19">
        <f t="shared" si="13"/>
        <v>0.10104908826845484</v>
      </c>
      <c r="R152" s="19">
        <f t="shared" si="13"/>
        <v>5.0155712700696569</v>
      </c>
      <c r="S152" s="19">
        <f t="shared" si="13"/>
        <v>0</v>
      </c>
      <c r="T152" s="19">
        <f t="shared" si="10"/>
        <v>0.71191214625541743</v>
      </c>
      <c r="U152" s="19">
        <f t="shared" si="11"/>
        <v>0</v>
      </c>
      <c r="V152" s="19">
        <f t="shared" si="12"/>
        <v>0</v>
      </c>
    </row>
    <row r="153" spans="1:22" x14ac:dyDescent="0.25">
      <c r="A153" s="26">
        <f>Wellpath!E153</f>
        <v>0</v>
      </c>
      <c r="B153" s="22">
        <v>0</v>
      </c>
      <c r="C153" s="22">
        <v>0</v>
      </c>
      <c r="D153" s="22">
        <v>1</v>
      </c>
      <c r="E153" s="20">
        <f>Model!$W$24*((drdp!B153+drdp!K153)*'DEC-OI'!$B153+(drdp!E153+drdp!N153)*'DEC-OI'!$C153+(drdp!H153+drdp!Q153)*'DEC-OI'!$D153)</f>
        <v>0</v>
      </c>
      <c r="F153" s="20">
        <f>Model!$W$24*((drdp!C153+drdp!L153)*'DEC-OI'!$B153+(drdp!F153+drdp!O153)*'DEC-OI'!$C153+(drdp!I153+drdp!R153)*'DEC-OI'!$D153)</f>
        <v>0</v>
      </c>
      <c r="G153" s="20">
        <f>Model!$W$24*((drdp!D153+drdp!M153)*'DEC-OI'!$B153+(drdp!G153+drdp!P153)*'DEC-OI'!$C153+(drdp!J153+drdp!S153)*'DEC-OI'!$D153)</f>
        <v>0</v>
      </c>
      <c r="H153" s="18">
        <f>Model!$W$24*((drdp!B153)*'DEC-OI'!$B153+(drdp!E153)*'DEC-OI'!$C153+(drdp!H153)*'DEC-OI'!$D153)</f>
        <v>0</v>
      </c>
      <c r="I153" s="18">
        <f>Model!$W$24*((drdp!C153)*'DEC-OI'!$B153+(drdp!F153)*'DEC-OI'!$C153+(drdp!I153)*'DEC-OI'!$D153)</f>
        <v>0</v>
      </c>
      <c r="J153" s="18">
        <f>Model!$W$24*((drdp!D153)*'DEC-OI'!$B153+(drdp!G153)*'DEC-OI'!$C153+(drdp!J153)*'DEC-OI'!$D153)</f>
        <v>0</v>
      </c>
      <c r="K153" s="21">
        <f>SUM(E$3:E152)+H153</f>
        <v>0.31788219243684418</v>
      </c>
      <c r="L153" s="21">
        <f>SUM(F$3:F152)+I153</f>
        <v>2.2395471127149027</v>
      </c>
      <c r="M153" s="21">
        <f>SUM(G$3:G152)+J153</f>
        <v>0</v>
      </c>
      <c r="N153" s="21"/>
      <c r="O153" s="21"/>
      <c r="P153" s="21"/>
      <c r="Q153" s="19">
        <f t="shared" si="13"/>
        <v>0.10104908826845484</v>
      </c>
      <c r="R153" s="19">
        <f t="shared" si="13"/>
        <v>5.0155712700696569</v>
      </c>
      <c r="S153" s="19">
        <f t="shared" si="13"/>
        <v>0</v>
      </c>
      <c r="T153" s="19">
        <f t="shared" si="10"/>
        <v>0.71191214625541743</v>
      </c>
      <c r="U153" s="19">
        <f t="shared" si="11"/>
        <v>0</v>
      </c>
      <c r="V153" s="19">
        <f t="shared" si="12"/>
        <v>0</v>
      </c>
    </row>
    <row r="154" spans="1:22" x14ac:dyDescent="0.25">
      <c r="A154" s="26">
        <f>Wellpath!E154</f>
        <v>0</v>
      </c>
      <c r="B154" s="22">
        <v>0</v>
      </c>
      <c r="C154" s="22">
        <v>0</v>
      </c>
      <c r="D154" s="22">
        <v>1</v>
      </c>
      <c r="E154" s="20">
        <f>Model!$W$24*((drdp!B154+drdp!K154)*'DEC-OI'!$B154+(drdp!E154+drdp!N154)*'DEC-OI'!$C154+(drdp!H154+drdp!Q154)*'DEC-OI'!$D154)</f>
        <v>0</v>
      </c>
      <c r="F154" s="20">
        <f>Model!$W$24*((drdp!C154+drdp!L154)*'DEC-OI'!$B154+(drdp!F154+drdp!O154)*'DEC-OI'!$C154+(drdp!I154+drdp!R154)*'DEC-OI'!$D154)</f>
        <v>0</v>
      </c>
      <c r="G154" s="20">
        <f>Model!$W$24*((drdp!D154+drdp!M154)*'DEC-OI'!$B154+(drdp!G154+drdp!P154)*'DEC-OI'!$C154+(drdp!J154+drdp!S154)*'DEC-OI'!$D154)</f>
        <v>0</v>
      </c>
      <c r="H154" s="18">
        <f>Model!$W$24*((drdp!B154)*'DEC-OI'!$B154+(drdp!E154)*'DEC-OI'!$C154+(drdp!H154)*'DEC-OI'!$D154)</f>
        <v>0</v>
      </c>
      <c r="I154" s="18">
        <f>Model!$W$24*((drdp!C154)*'DEC-OI'!$B154+(drdp!F154)*'DEC-OI'!$C154+(drdp!I154)*'DEC-OI'!$D154)</f>
        <v>0</v>
      </c>
      <c r="J154" s="18">
        <f>Model!$W$24*((drdp!D154)*'DEC-OI'!$B154+(drdp!G154)*'DEC-OI'!$C154+(drdp!J154)*'DEC-OI'!$D154)</f>
        <v>0</v>
      </c>
      <c r="K154" s="21">
        <f>SUM(E$3:E153)+H154</f>
        <v>0.31788219243684418</v>
      </c>
      <c r="L154" s="21">
        <f>SUM(F$3:F153)+I154</f>
        <v>2.2395471127149027</v>
      </c>
      <c r="M154" s="21">
        <f>SUM(G$3:G153)+J154</f>
        <v>0</v>
      </c>
      <c r="N154" s="21"/>
      <c r="O154" s="21"/>
      <c r="P154" s="21"/>
      <c r="Q154" s="19">
        <f t="shared" si="13"/>
        <v>0.10104908826845484</v>
      </c>
      <c r="R154" s="19">
        <f t="shared" si="13"/>
        <v>5.0155712700696569</v>
      </c>
      <c r="S154" s="19">
        <f t="shared" si="13"/>
        <v>0</v>
      </c>
      <c r="T154" s="19">
        <f t="shared" si="10"/>
        <v>0.71191214625541743</v>
      </c>
      <c r="U154" s="19">
        <f t="shared" si="11"/>
        <v>0</v>
      </c>
      <c r="V154" s="19">
        <f t="shared" si="12"/>
        <v>0</v>
      </c>
    </row>
    <row r="155" spans="1:22" x14ac:dyDescent="0.25">
      <c r="A155" s="26">
        <f>Wellpath!E155</f>
        <v>0</v>
      </c>
      <c r="B155" s="22">
        <v>0</v>
      </c>
      <c r="C155" s="22">
        <v>0</v>
      </c>
      <c r="D155" s="22">
        <v>1</v>
      </c>
      <c r="E155" s="20">
        <f>Model!$W$24*((drdp!B155+drdp!K155)*'DEC-OI'!$B155+(drdp!E155+drdp!N155)*'DEC-OI'!$C155+(drdp!H155+drdp!Q155)*'DEC-OI'!$D155)</f>
        <v>0</v>
      </c>
      <c r="F155" s="20">
        <f>Model!$W$24*((drdp!C155+drdp!L155)*'DEC-OI'!$B155+(drdp!F155+drdp!O155)*'DEC-OI'!$C155+(drdp!I155+drdp!R155)*'DEC-OI'!$D155)</f>
        <v>0</v>
      </c>
      <c r="G155" s="20">
        <f>Model!$W$24*((drdp!D155+drdp!M155)*'DEC-OI'!$B155+(drdp!G155+drdp!P155)*'DEC-OI'!$C155+(drdp!J155+drdp!S155)*'DEC-OI'!$D155)</f>
        <v>0</v>
      </c>
      <c r="H155" s="18">
        <f>Model!$W$24*((drdp!B155)*'DEC-OI'!$B155+(drdp!E155)*'DEC-OI'!$C155+(drdp!H155)*'DEC-OI'!$D155)</f>
        <v>0</v>
      </c>
      <c r="I155" s="18">
        <f>Model!$W$24*((drdp!C155)*'DEC-OI'!$B155+(drdp!F155)*'DEC-OI'!$C155+(drdp!I155)*'DEC-OI'!$D155)</f>
        <v>0</v>
      </c>
      <c r="J155" s="18">
        <f>Model!$W$24*((drdp!D155)*'DEC-OI'!$B155+(drdp!G155)*'DEC-OI'!$C155+(drdp!J155)*'DEC-OI'!$D155)</f>
        <v>0</v>
      </c>
      <c r="K155" s="21">
        <f>SUM(E$3:E154)+H155</f>
        <v>0.31788219243684418</v>
      </c>
      <c r="L155" s="21">
        <f>SUM(F$3:F154)+I155</f>
        <v>2.2395471127149027</v>
      </c>
      <c r="M155" s="21">
        <f>SUM(G$3:G154)+J155</f>
        <v>0</v>
      </c>
      <c r="N155" s="21"/>
      <c r="O155" s="21"/>
      <c r="P155" s="21"/>
      <c r="Q155" s="19">
        <f t="shared" si="13"/>
        <v>0.10104908826845484</v>
      </c>
      <c r="R155" s="19">
        <f t="shared" si="13"/>
        <v>5.0155712700696569</v>
      </c>
      <c r="S155" s="19">
        <f t="shared" si="13"/>
        <v>0</v>
      </c>
      <c r="T155" s="19">
        <f t="shared" si="10"/>
        <v>0.71191214625541743</v>
      </c>
      <c r="U155" s="19">
        <f t="shared" si="11"/>
        <v>0</v>
      </c>
      <c r="V155" s="19">
        <f t="shared" si="12"/>
        <v>0</v>
      </c>
    </row>
    <row r="156" spans="1:22" x14ac:dyDescent="0.25">
      <c r="A156" s="26">
        <f>Wellpath!E156</f>
        <v>0</v>
      </c>
      <c r="B156" s="22">
        <v>0</v>
      </c>
      <c r="C156" s="22">
        <v>0</v>
      </c>
      <c r="D156" s="22">
        <v>1</v>
      </c>
      <c r="E156" s="20">
        <f>Model!$W$24*((drdp!B156+drdp!K156)*'DEC-OI'!$B156+(drdp!E156+drdp!N156)*'DEC-OI'!$C156+(drdp!H156+drdp!Q156)*'DEC-OI'!$D156)</f>
        <v>0</v>
      </c>
      <c r="F156" s="20">
        <f>Model!$W$24*((drdp!C156+drdp!L156)*'DEC-OI'!$B156+(drdp!F156+drdp!O156)*'DEC-OI'!$C156+(drdp!I156+drdp!R156)*'DEC-OI'!$D156)</f>
        <v>0</v>
      </c>
      <c r="G156" s="20">
        <f>Model!$W$24*((drdp!D156+drdp!M156)*'DEC-OI'!$B156+(drdp!G156+drdp!P156)*'DEC-OI'!$C156+(drdp!J156+drdp!S156)*'DEC-OI'!$D156)</f>
        <v>0</v>
      </c>
      <c r="H156" s="18">
        <f>Model!$W$24*((drdp!B156)*'DEC-OI'!$B156+(drdp!E156)*'DEC-OI'!$C156+(drdp!H156)*'DEC-OI'!$D156)</f>
        <v>0</v>
      </c>
      <c r="I156" s="18">
        <f>Model!$W$24*((drdp!C156)*'DEC-OI'!$B156+(drdp!F156)*'DEC-OI'!$C156+(drdp!I156)*'DEC-OI'!$D156)</f>
        <v>0</v>
      </c>
      <c r="J156" s="18">
        <f>Model!$W$24*((drdp!D156)*'DEC-OI'!$B156+(drdp!G156)*'DEC-OI'!$C156+(drdp!J156)*'DEC-OI'!$D156)</f>
        <v>0</v>
      </c>
      <c r="K156" s="21">
        <f>SUM(E$3:E155)+H156</f>
        <v>0.31788219243684418</v>
      </c>
      <c r="L156" s="21">
        <f>SUM(F$3:F155)+I156</f>
        <v>2.2395471127149027</v>
      </c>
      <c r="M156" s="21">
        <f>SUM(G$3:G155)+J156</f>
        <v>0</v>
      </c>
      <c r="N156" s="21"/>
      <c r="O156" s="21"/>
      <c r="P156" s="21"/>
      <c r="Q156" s="19">
        <f t="shared" si="13"/>
        <v>0.10104908826845484</v>
      </c>
      <c r="R156" s="19">
        <f t="shared" si="13"/>
        <v>5.0155712700696569</v>
      </c>
      <c r="S156" s="19">
        <f t="shared" si="13"/>
        <v>0</v>
      </c>
      <c r="T156" s="19">
        <f t="shared" si="10"/>
        <v>0.71191214625541743</v>
      </c>
      <c r="U156" s="19">
        <f t="shared" si="11"/>
        <v>0</v>
      </c>
      <c r="V156" s="19">
        <f t="shared" si="12"/>
        <v>0</v>
      </c>
    </row>
    <row r="157" spans="1:22" x14ac:dyDescent="0.25">
      <c r="A157" s="26">
        <f>Wellpath!E157</f>
        <v>0</v>
      </c>
      <c r="B157" s="22">
        <v>0</v>
      </c>
      <c r="C157" s="22">
        <v>0</v>
      </c>
      <c r="D157" s="22">
        <v>1</v>
      </c>
      <c r="E157" s="20">
        <f>Model!$W$24*((drdp!B157+drdp!K157)*'DEC-OI'!$B157+(drdp!E157+drdp!N157)*'DEC-OI'!$C157+(drdp!H157+drdp!Q157)*'DEC-OI'!$D157)</f>
        <v>0</v>
      </c>
      <c r="F157" s="20">
        <f>Model!$W$24*((drdp!C157+drdp!L157)*'DEC-OI'!$B157+(drdp!F157+drdp!O157)*'DEC-OI'!$C157+(drdp!I157+drdp!R157)*'DEC-OI'!$D157)</f>
        <v>0</v>
      </c>
      <c r="G157" s="20">
        <f>Model!$W$24*((drdp!D157+drdp!M157)*'DEC-OI'!$B157+(drdp!G157+drdp!P157)*'DEC-OI'!$C157+(drdp!J157+drdp!S157)*'DEC-OI'!$D157)</f>
        <v>0</v>
      </c>
      <c r="H157" s="18">
        <f>Model!$W$24*((drdp!B157)*'DEC-OI'!$B157+(drdp!E157)*'DEC-OI'!$C157+(drdp!H157)*'DEC-OI'!$D157)</f>
        <v>0</v>
      </c>
      <c r="I157" s="18">
        <f>Model!$W$24*((drdp!C157)*'DEC-OI'!$B157+(drdp!F157)*'DEC-OI'!$C157+(drdp!I157)*'DEC-OI'!$D157)</f>
        <v>0</v>
      </c>
      <c r="J157" s="18">
        <f>Model!$W$24*((drdp!D157)*'DEC-OI'!$B157+(drdp!G157)*'DEC-OI'!$C157+(drdp!J157)*'DEC-OI'!$D157)</f>
        <v>0</v>
      </c>
      <c r="K157" s="21">
        <f>SUM(E$3:E156)+H157</f>
        <v>0.31788219243684418</v>
      </c>
      <c r="L157" s="21">
        <f>SUM(F$3:F156)+I157</f>
        <v>2.2395471127149027</v>
      </c>
      <c r="M157" s="21">
        <f>SUM(G$3:G156)+J157</f>
        <v>0</v>
      </c>
      <c r="N157" s="21"/>
      <c r="O157" s="21"/>
      <c r="P157" s="21"/>
      <c r="Q157" s="19">
        <f t="shared" si="13"/>
        <v>0.10104908826845484</v>
      </c>
      <c r="R157" s="19">
        <f t="shared" si="13"/>
        <v>5.0155712700696569</v>
      </c>
      <c r="S157" s="19">
        <f t="shared" si="13"/>
        <v>0</v>
      </c>
      <c r="T157" s="19">
        <f t="shared" si="10"/>
        <v>0.71191214625541743</v>
      </c>
      <c r="U157" s="19">
        <f t="shared" si="11"/>
        <v>0</v>
      </c>
      <c r="V157" s="19">
        <f t="shared" si="12"/>
        <v>0</v>
      </c>
    </row>
    <row r="158" spans="1:22" x14ac:dyDescent="0.25">
      <c r="A158" s="26">
        <f>Wellpath!E158</f>
        <v>0</v>
      </c>
      <c r="B158" s="22">
        <v>0</v>
      </c>
      <c r="C158" s="22">
        <v>0</v>
      </c>
      <c r="D158" s="22">
        <v>1</v>
      </c>
      <c r="E158" s="20">
        <f>Model!$W$24*((drdp!B158+drdp!K158)*'DEC-OI'!$B158+(drdp!E158+drdp!N158)*'DEC-OI'!$C158+(drdp!H158+drdp!Q158)*'DEC-OI'!$D158)</f>
        <v>0</v>
      </c>
      <c r="F158" s="20">
        <f>Model!$W$24*((drdp!C158+drdp!L158)*'DEC-OI'!$B158+(drdp!F158+drdp!O158)*'DEC-OI'!$C158+(drdp!I158+drdp!R158)*'DEC-OI'!$D158)</f>
        <v>0</v>
      </c>
      <c r="G158" s="20">
        <f>Model!$W$24*((drdp!D158+drdp!M158)*'DEC-OI'!$B158+(drdp!G158+drdp!P158)*'DEC-OI'!$C158+(drdp!J158+drdp!S158)*'DEC-OI'!$D158)</f>
        <v>0</v>
      </c>
      <c r="H158" s="18">
        <f>Model!$W$24*((drdp!B158)*'DEC-OI'!$B158+(drdp!E158)*'DEC-OI'!$C158+(drdp!H158)*'DEC-OI'!$D158)</f>
        <v>0</v>
      </c>
      <c r="I158" s="18">
        <f>Model!$W$24*((drdp!C158)*'DEC-OI'!$B158+(drdp!F158)*'DEC-OI'!$C158+(drdp!I158)*'DEC-OI'!$D158)</f>
        <v>0</v>
      </c>
      <c r="J158" s="18">
        <f>Model!$W$24*((drdp!D158)*'DEC-OI'!$B158+(drdp!G158)*'DEC-OI'!$C158+(drdp!J158)*'DEC-OI'!$D158)</f>
        <v>0</v>
      </c>
      <c r="K158" s="21">
        <f>SUM(E$3:E157)+H158</f>
        <v>0.31788219243684418</v>
      </c>
      <c r="L158" s="21">
        <f>SUM(F$3:F157)+I158</f>
        <v>2.2395471127149027</v>
      </c>
      <c r="M158" s="21">
        <f>SUM(G$3:G157)+J158</f>
        <v>0</v>
      </c>
      <c r="N158" s="21"/>
      <c r="O158" s="21"/>
      <c r="P158" s="21"/>
      <c r="Q158" s="19">
        <f t="shared" si="13"/>
        <v>0.10104908826845484</v>
      </c>
      <c r="R158" s="19">
        <f t="shared" si="13"/>
        <v>5.0155712700696569</v>
      </c>
      <c r="S158" s="19">
        <f t="shared" si="13"/>
        <v>0</v>
      </c>
      <c r="T158" s="19">
        <f t="shared" si="10"/>
        <v>0.71191214625541743</v>
      </c>
      <c r="U158" s="19">
        <f t="shared" si="11"/>
        <v>0</v>
      </c>
      <c r="V158" s="19">
        <f t="shared" si="12"/>
        <v>0</v>
      </c>
    </row>
    <row r="159" spans="1:22" x14ac:dyDescent="0.25">
      <c r="A159" s="26">
        <f>Wellpath!E159</f>
        <v>0</v>
      </c>
      <c r="B159" s="22">
        <v>0</v>
      </c>
      <c r="C159" s="22">
        <v>0</v>
      </c>
      <c r="D159" s="22">
        <v>1</v>
      </c>
      <c r="E159" s="20">
        <f>Model!$W$24*((drdp!B159+drdp!K159)*'DEC-OI'!$B159+(drdp!E159+drdp!N159)*'DEC-OI'!$C159+(drdp!H159+drdp!Q159)*'DEC-OI'!$D159)</f>
        <v>0</v>
      </c>
      <c r="F159" s="20">
        <f>Model!$W$24*((drdp!C159+drdp!L159)*'DEC-OI'!$B159+(drdp!F159+drdp!O159)*'DEC-OI'!$C159+(drdp!I159+drdp!R159)*'DEC-OI'!$D159)</f>
        <v>0</v>
      </c>
      <c r="G159" s="20">
        <f>Model!$W$24*((drdp!D159+drdp!M159)*'DEC-OI'!$B159+(drdp!G159+drdp!P159)*'DEC-OI'!$C159+(drdp!J159+drdp!S159)*'DEC-OI'!$D159)</f>
        <v>0</v>
      </c>
      <c r="H159" s="18">
        <f>Model!$W$24*((drdp!B159)*'DEC-OI'!$B159+(drdp!E159)*'DEC-OI'!$C159+(drdp!H159)*'DEC-OI'!$D159)</f>
        <v>0</v>
      </c>
      <c r="I159" s="18">
        <f>Model!$W$24*((drdp!C159)*'DEC-OI'!$B159+(drdp!F159)*'DEC-OI'!$C159+(drdp!I159)*'DEC-OI'!$D159)</f>
        <v>0</v>
      </c>
      <c r="J159" s="18">
        <f>Model!$W$24*((drdp!D159)*'DEC-OI'!$B159+(drdp!G159)*'DEC-OI'!$C159+(drdp!J159)*'DEC-OI'!$D159)</f>
        <v>0</v>
      </c>
      <c r="K159" s="21">
        <f>SUM(E$3:E158)+H159</f>
        <v>0.31788219243684418</v>
      </c>
      <c r="L159" s="21">
        <f>SUM(F$3:F158)+I159</f>
        <v>2.2395471127149027</v>
      </c>
      <c r="M159" s="21">
        <f>SUM(G$3:G158)+J159</f>
        <v>0</v>
      </c>
      <c r="N159" s="21"/>
      <c r="O159" s="21"/>
      <c r="P159" s="21"/>
      <c r="Q159" s="19">
        <f t="shared" si="13"/>
        <v>0.10104908826845484</v>
      </c>
      <c r="R159" s="19">
        <f t="shared" si="13"/>
        <v>5.0155712700696569</v>
      </c>
      <c r="S159" s="19">
        <f t="shared" si="13"/>
        <v>0</v>
      </c>
      <c r="T159" s="19">
        <f t="shared" si="10"/>
        <v>0.71191214625541743</v>
      </c>
      <c r="U159" s="19">
        <f t="shared" si="11"/>
        <v>0</v>
      </c>
      <c r="V159" s="19">
        <f t="shared" si="12"/>
        <v>0</v>
      </c>
    </row>
    <row r="160" spans="1:22" x14ac:dyDescent="0.25">
      <c r="A160" s="26">
        <f>Wellpath!E160</f>
        <v>0</v>
      </c>
      <c r="B160" s="22">
        <v>0</v>
      </c>
      <c r="C160" s="22">
        <v>0</v>
      </c>
      <c r="D160" s="22">
        <v>1</v>
      </c>
      <c r="E160" s="20">
        <f>Model!$W$24*((drdp!B160+drdp!K160)*'DEC-OI'!$B160+(drdp!E160+drdp!N160)*'DEC-OI'!$C160+(drdp!H160+drdp!Q160)*'DEC-OI'!$D160)</f>
        <v>0</v>
      </c>
      <c r="F160" s="20">
        <f>Model!$W$24*((drdp!C160+drdp!L160)*'DEC-OI'!$B160+(drdp!F160+drdp!O160)*'DEC-OI'!$C160+(drdp!I160+drdp!R160)*'DEC-OI'!$D160)</f>
        <v>0</v>
      </c>
      <c r="G160" s="20">
        <f>Model!$W$24*((drdp!D160+drdp!M160)*'DEC-OI'!$B160+(drdp!G160+drdp!P160)*'DEC-OI'!$C160+(drdp!J160+drdp!S160)*'DEC-OI'!$D160)</f>
        <v>0</v>
      </c>
      <c r="H160" s="18">
        <f>Model!$W$24*((drdp!B160)*'DEC-OI'!$B160+(drdp!E160)*'DEC-OI'!$C160+(drdp!H160)*'DEC-OI'!$D160)</f>
        <v>0</v>
      </c>
      <c r="I160" s="18">
        <f>Model!$W$24*((drdp!C160)*'DEC-OI'!$B160+(drdp!F160)*'DEC-OI'!$C160+(drdp!I160)*'DEC-OI'!$D160)</f>
        <v>0</v>
      </c>
      <c r="J160" s="18">
        <f>Model!$W$24*((drdp!D160)*'DEC-OI'!$B160+(drdp!G160)*'DEC-OI'!$C160+(drdp!J160)*'DEC-OI'!$D160)</f>
        <v>0</v>
      </c>
      <c r="K160" s="21">
        <f>SUM(E$3:E159)+H160</f>
        <v>0.31788219243684418</v>
      </c>
      <c r="L160" s="21">
        <f>SUM(F$3:F159)+I160</f>
        <v>2.2395471127149027</v>
      </c>
      <c r="M160" s="21">
        <f>SUM(G$3:G159)+J160</f>
        <v>0</v>
      </c>
      <c r="N160" s="21"/>
      <c r="O160" s="21"/>
      <c r="P160" s="21"/>
      <c r="Q160" s="19">
        <f t="shared" si="13"/>
        <v>0.10104908826845484</v>
      </c>
      <c r="R160" s="19">
        <f t="shared" si="13"/>
        <v>5.0155712700696569</v>
      </c>
      <c r="S160" s="19">
        <f t="shared" si="13"/>
        <v>0</v>
      </c>
      <c r="T160" s="19">
        <f t="shared" si="10"/>
        <v>0.71191214625541743</v>
      </c>
      <c r="U160" s="19">
        <f t="shared" si="11"/>
        <v>0</v>
      </c>
      <c r="V160" s="19">
        <f t="shared" si="12"/>
        <v>0</v>
      </c>
    </row>
    <row r="161" spans="1:23" x14ac:dyDescent="0.25">
      <c r="A161" s="26">
        <f>Wellpath!E161</f>
        <v>0</v>
      </c>
      <c r="B161" s="22">
        <v>0</v>
      </c>
      <c r="C161" s="22">
        <v>0</v>
      </c>
      <c r="D161" s="22">
        <v>1</v>
      </c>
      <c r="E161" s="20">
        <f>Model!$W$24*((drdp!B161+drdp!K161)*'DEC-OI'!$B161+(drdp!E161+drdp!N161)*'DEC-OI'!$C161+(drdp!H161+drdp!Q161)*'DEC-OI'!$D161)</f>
        <v>0</v>
      </c>
      <c r="F161" s="20">
        <f>Model!$W$24*((drdp!C161+drdp!L161)*'DEC-OI'!$B161+(drdp!F161+drdp!O161)*'DEC-OI'!$C161+(drdp!I161+drdp!R161)*'DEC-OI'!$D161)</f>
        <v>0</v>
      </c>
      <c r="G161" s="20">
        <f>Model!$W$24*((drdp!D161+drdp!M161)*'DEC-OI'!$B161+(drdp!G161+drdp!P161)*'DEC-OI'!$C161+(drdp!J161+drdp!S161)*'DEC-OI'!$D161)</f>
        <v>0</v>
      </c>
      <c r="H161" s="18">
        <f>Model!$W$24*((drdp!B161)*'DEC-OI'!$B161+(drdp!E161)*'DEC-OI'!$C161+(drdp!H161)*'DEC-OI'!$D161)</f>
        <v>0</v>
      </c>
      <c r="I161" s="18">
        <f>Model!$W$24*((drdp!C161)*'DEC-OI'!$B161+(drdp!F161)*'DEC-OI'!$C161+(drdp!I161)*'DEC-OI'!$D161)</f>
        <v>0</v>
      </c>
      <c r="J161" s="18">
        <f>Model!$W$24*((drdp!D161)*'DEC-OI'!$B161+(drdp!G161)*'DEC-OI'!$C161+(drdp!J161)*'DEC-OI'!$D161)</f>
        <v>0</v>
      </c>
      <c r="K161" s="21">
        <f>SUM(E$3:E160)+H161</f>
        <v>0.31788219243684418</v>
      </c>
      <c r="L161" s="21">
        <f>SUM(F$3:F160)+I161</f>
        <v>2.2395471127149027</v>
      </c>
      <c r="M161" s="21">
        <f>SUM(G$3:G160)+J161</f>
        <v>0</v>
      </c>
      <c r="N161" s="21"/>
      <c r="O161" s="21"/>
      <c r="P161" s="21"/>
      <c r="Q161" s="19">
        <f t="shared" si="13"/>
        <v>0.10104908826845484</v>
      </c>
      <c r="R161" s="19">
        <f t="shared" si="13"/>
        <v>5.0155712700696569</v>
      </c>
      <c r="S161" s="19">
        <f t="shared" si="13"/>
        <v>0</v>
      </c>
      <c r="T161" s="19">
        <f t="shared" si="10"/>
        <v>0.71191214625541743</v>
      </c>
      <c r="U161" s="19">
        <f t="shared" si="11"/>
        <v>0</v>
      </c>
      <c r="V161" s="19">
        <f t="shared" si="12"/>
        <v>0</v>
      </c>
    </row>
    <row r="162" spans="1:23" x14ac:dyDescent="0.25">
      <c r="A162" s="26">
        <f>Wellpath!E162</f>
        <v>0</v>
      </c>
      <c r="B162" s="22">
        <v>0</v>
      </c>
      <c r="C162" s="22">
        <v>0</v>
      </c>
      <c r="D162" s="22">
        <v>1</v>
      </c>
      <c r="E162" s="20">
        <f>Model!$W$24*((drdp!B162+drdp!K162)*'DEC-OI'!$B162+(drdp!E162+drdp!N162)*'DEC-OI'!$C162+(drdp!H162+drdp!Q162)*'DEC-OI'!$D162)</f>
        <v>0</v>
      </c>
      <c r="F162" s="20">
        <f>Model!$W$24*((drdp!C162+drdp!L162)*'DEC-OI'!$B162+(drdp!F162+drdp!O162)*'DEC-OI'!$C162+(drdp!I162+drdp!R162)*'DEC-OI'!$D162)</f>
        <v>0</v>
      </c>
      <c r="G162" s="20">
        <f>Model!$W$24*((drdp!D162+drdp!M162)*'DEC-OI'!$B162+(drdp!G162+drdp!P162)*'DEC-OI'!$C162+(drdp!J162+drdp!S162)*'DEC-OI'!$D162)</f>
        <v>0</v>
      </c>
      <c r="H162" s="18">
        <f>Model!$W$24*((drdp!B162)*'DEC-OI'!$B162+(drdp!E162)*'DEC-OI'!$C162+(drdp!H162)*'DEC-OI'!$D162)</f>
        <v>0</v>
      </c>
      <c r="I162" s="18">
        <f>Model!$W$24*((drdp!C162)*'DEC-OI'!$B162+(drdp!F162)*'DEC-OI'!$C162+(drdp!I162)*'DEC-OI'!$D162)</f>
        <v>0</v>
      </c>
      <c r="J162" s="18">
        <f>Model!$W$24*((drdp!D162)*'DEC-OI'!$B162+(drdp!G162)*'DEC-OI'!$C162+(drdp!J162)*'DEC-OI'!$D162)</f>
        <v>0</v>
      </c>
      <c r="K162" s="21">
        <f>SUM(E$3:E161)+H162</f>
        <v>0.31788219243684418</v>
      </c>
      <c r="L162" s="21">
        <f>SUM(F$3:F161)+I162</f>
        <v>2.2395471127149027</v>
      </c>
      <c r="M162" s="21">
        <f>SUM(G$3:G161)+J162</f>
        <v>0</v>
      </c>
      <c r="N162" s="21"/>
      <c r="O162" s="21"/>
      <c r="P162" s="21"/>
      <c r="Q162" s="19">
        <f t="shared" si="13"/>
        <v>0.10104908826845484</v>
      </c>
      <c r="R162" s="19">
        <f t="shared" si="13"/>
        <v>5.0155712700696569</v>
      </c>
      <c r="S162" s="19">
        <f t="shared" si="13"/>
        <v>0</v>
      </c>
      <c r="T162" s="19">
        <f t="shared" si="10"/>
        <v>0.71191214625541743</v>
      </c>
      <c r="U162" s="19">
        <f t="shared" si="11"/>
        <v>0</v>
      </c>
      <c r="V162" s="19">
        <f t="shared" si="12"/>
        <v>0</v>
      </c>
    </row>
    <row r="163" spans="1:23" x14ac:dyDescent="0.25">
      <c r="A163" s="26">
        <f>Wellpath!E163</f>
        <v>0</v>
      </c>
      <c r="B163" s="22">
        <v>0</v>
      </c>
      <c r="C163" s="22">
        <v>0</v>
      </c>
      <c r="D163" s="22">
        <v>1</v>
      </c>
      <c r="E163" s="20">
        <f>Model!$W$24*((drdp!B163+drdp!K163)*'DEC-OI'!$B163+(drdp!E163+drdp!N163)*'DEC-OI'!$C163+(drdp!H163+drdp!Q163)*'DEC-OI'!$D163)</f>
        <v>0</v>
      </c>
      <c r="F163" s="20">
        <f>Model!$W$24*((drdp!C163+drdp!L163)*'DEC-OI'!$B163+(drdp!F163+drdp!O163)*'DEC-OI'!$C163+(drdp!I163+drdp!R163)*'DEC-OI'!$D163)</f>
        <v>0</v>
      </c>
      <c r="G163" s="20">
        <f>Model!$W$24*((drdp!D163+drdp!M163)*'DEC-OI'!$B163+(drdp!G163+drdp!P163)*'DEC-OI'!$C163+(drdp!J163+drdp!S163)*'DEC-OI'!$D163)</f>
        <v>0</v>
      </c>
      <c r="H163" s="18">
        <f>Model!$W$24*((drdp!B163)*'DEC-OI'!$B163+(drdp!E163)*'DEC-OI'!$C163+(drdp!H163)*'DEC-OI'!$D163)</f>
        <v>0</v>
      </c>
      <c r="I163" s="18">
        <f>Model!$W$24*((drdp!C163)*'DEC-OI'!$B163+(drdp!F163)*'DEC-OI'!$C163+(drdp!I163)*'DEC-OI'!$D163)</f>
        <v>0</v>
      </c>
      <c r="J163" s="18">
        <f>Model!$W$24*((drdp!D163)*'DEC-OI'!$B163+(drdp!G163)*'DEC-OI'!$C163+(drdp!J163)*'DEC-OI'!$D163)</f>
        <v>0</v>
      </c>
      <c r="K163" s="21">
        <f>SUM(E$3:E162)+H163</f>
        <v>0.31788219243684418</v>
      </c>
      <c r="L163" s="21">
        <f>SUM(F$3:F162)+I163</f>
        <v>2.2395471127149027</v>
      </c>
      <c r="M163" s="21">
        <f>SUM(G$3:G162)+J163</f>
        <v>0</v>
      </c>
      <c r="N163" s="21"/>
      <c r="O163" s="21"/>
      <c r="P163" s="21"/>
      <c r="Q163" s="19">
        <f t="shared" si="13"/>
        <v>0.10104908826845484</v>
      </c>
      <c r="R163" s="19">
        <f t="shared" si="13"/>
        <v>5.0155712700696569</v>
      </c>
      <c r="S163" s="19">
        <f t="shared" si="13"/>
        <v>0</v>
      </c>
      <c r="T163" s="19">
        <f t="shared" si="10"/>
        <v>0.71191214625541743</v>
      </c>
      <c r="U163" s="19">
        <f t="shared" si="11"/>
        <v>0</v>
      </c>
      <c r="V163" s="19">
        <f t="shared" si="12"/>
        <v>0</v>
      </c>
    </row>
    <row r="164" spans="1:23" x14ac:dyDescent="0.25">
      <c r="A164" s="26">
        <f>Wellpath!E164</f>
        <v>0</v>
      </c>
      <c r="B164" s="22">
        <v>0</v>
      </c>
      <c r="C164" s="22">
        <v>0</v>
      </c>
      <c r="D164" s="22">
        <v>1</v>
      </c>
      <c r="E164" s="20">
        <f>Model!$W$24*((drdp!B164+drdp!K164)*'DEC-OI'!$B164+(drdp!E164+drdp!N164)*'DEC-OI'!$C164+(drdp!H164+drdp!Q164)*'DEC-OI'!$D164)</f>
        <v>0</v>
      </c>
      <c r="F164" s="20">
        <f>Model!$W$24*((drdp!C164+drdp!L164)*'DEC-OI'!$B164+(drdp!F164+drdp!O164)*'DEC-OI'!$C164+(drdp!I164+drdp!R164)*'DEC-OI'!$D164)</f>
        <v>0</v>
      </c>
      <c r="G164" s="20">
        <f>Model!$W$24*((drdp!D164+drdp!M164)*'DEC-OI'!$B164+(drdp!G164+drdp!P164)*'DEC-OI'!$C164+(drdp!J164+drdp!S164)*'DEC-OI'!$D164)</f>
        <v>0</v>
      </c>
      <c r="H164" s="18">
        <f>Model!$W$24*((drdp!B164)*'DEC-OI'!$B164+(drdp!E164)*'DEC-OI'!$C164+(drdp!H164)*'DEC-OI'!$D164)</f>
        <v>0</v>
      </c>
      <c r="I164" s="18">
        <f>Model!$W$24*((drdp!C164)*'DEC-OI'!$B164+(drdp!F164)*'DEC-OI'!$C164+(drdp!I164)*'DEC-OI'!$D164)</f>
        <v>0</v>
      </c>
      <c r="J164" s="18">
        <f>Model!$W$24*((drdp!D164)*'DEC-OI'!$B164+(drdp!G164)*'DEC-OI'!$C164+(drdp!J164)*'DEC-OI'!$D164)</f>
        <v>0</v>
      </c>
      <c r="K164" s="21">
        <f>SUM(E$3:E163)+H164</f>
        <v>0.31788219243684418</v>
      </c>
      <c r="L164" s="21">
        <f>SUM(F$3:F163)+I164</f>
        <v>2.2395471127149027</v>
      </c>
      <c r="M164" s="21">
        <f>SUM(G$3:G163)+J164</f>
        <v>0</v>
      </c>
      <c r="N164" s="21"/>
      <c r="O164" s="21"/>
      <c r="P164" s="21"/>
      <c r="Q164" s="19">
        <f t="shared" si="13"/>
        <v>0.10104908826845484</v>
      </c>
      <c r="R164" s="19">
        <f t="shared" si="13"/>
        <v>5.0155712700696569</v>
      </c>
      <c r="S164" s="19">
        <f t="shared" si="13"/>
        <v>0</v>
      </c>
      <c r="T164" s="19">
        <f t="shared" si="10"/>
        <v>0.71191214625541743</v>
      </c>
      <c r="U164" s="19">
        <f t="shared" si="11"/>
        <v>0</v>
      </c>
      <c r="V164" s="19">
        <f t="shared" si="12"/>
        <v>0</v>
      </c>
    </row>
    <row r="165" spans="1:23" x14ac:dyDescent="0.25">
      <c r="A165" s="26">
        <f>Wellpath!E165</f>
        <v>0</v>
      </c>
      <c r="B165" s="22">
        <v>0</v>
      </c>
      <c r="C165" s="22">
        <v>0</v>
      </c>
      <c r="D165" s="22">
        <v>1</v>
      </c>
      <c r="E165" s="20">
        <f>Model!$W$24*((drdp!B165+drdp!K165)*'DEC-OI'!$B165+(drdp!E165+drdp!N165)*'DEC-OI'!$C165+(drdp!H165+drdp!Q165)*'DEC-OI'!$D165)</f>
        <v>0</v>
      </c>
      <c r="F165" s="20">
        <f>Model!$W$24*((drdp!C165+drdp!L165)*'DEC-OI'!$B165+(drdp!F165+drdp!O165)*'DEC-OI'!$C165+(drdp!I165+drdp!R165)*'DEC-OI'!$D165)</f>
        <v>0</v>
      </c>
      <c r="G165" s="20">
        <f>Model!$W$24*((drdp!D165+drdp!M165)*'DEC-OI'!$B165+(drdp!G165+drdp!P165)*'DEC-OI'!$C165+(drdp!J165+drdp!S165)*'DEC-OI'!$D165)</f>
        <v>0</v>
      </c>
      <c r="H165" s="18">
        <f>Model!$W$24*((drdp!B165)*'DEC-OI'!$B165+(drdp!E165)*'DEC-OI'!$C165+(drdp!H165)*'DEC-OI'!$D165)</f>
        <v>0</v>
      </c>
      <c r="I165" s="18">
        <f>Model!$W$24*((drdp!C165)*'DEC-OI'!$B165+(drdp!F165)*'DEC-OI'!$C165+(drdp!I165)*'DEC-OI'!$D165)</f>
        <v>0</v>
      </c>
      <c r="J165" s="18">
        <f>Model!$W$24*((drdp!D165)*'DEC-OI'!$B165+(drdp!G165)*'DEC-OI'!$C165+(drdp!J165)*'DEC-OI'!$D165)</f>
        <v>0</v>
      </c>
      <c r="K165" s="21">
        <f>SUM(E$3:E164)+H165</f>
        <v>0.31788219243684418</v>
      </c>
      <c r="L165" s="21">
        <f>SUM(F$3:F164)+I165</f>
        <v>2.2395471127149027</v>
      </c>
      <c r="M165" s="21">
        <f>SUM(G$3:G164)+J165</f>
        <v>0</v>
      </c>
      <c r="N165" s="21"/>
      <c r="O165" s="21"/>
      <c r="P165" s="21"/>
      <c r="Q165" s="19">
        <f t="shared" si="13"/>
        <v>0.10104908826845484</v>
      </c>
      <c r="R165" s="19">
        <f t="shared" si="13"/>
        <v>5.0155712700696569</v>
      </c>
      <c r="S165" s="19">
        <f t="shared" si="13"/>
        <v>0</v>
      </c>
      <c r="T165" s="19">
        <f t="shared" si="10"/>
        <v>0.71191214625541743</v>
      </c>
      <c r="U165" s="19">
        <f t="shared" si="11"/>
        <v>0</v>
      </c>
      <c r="V165" s="19">
        <f t="shared" si="12"/>
        <v>0</v>
      </c>
    </row>
    <row r="166" spans="1:23" x14ac:dyDescent="0.25">
      <c r="A166" s="26">
        <f>Wellpath!E166</f>
        <v>0</v>
      </c>
      <c r="B166" s="22">
        <v>0</v>
      </c>
      <c r="C166" s="22">
        <v>0</v>
      </c>
      <c r="D166" s="22">
        <v>1</v>
      </c>
      <c r="E166" s="20">
        <f>Model!$W$24*((drdp!B166+drdp!K166)*'DEC-OI'!$B166+(drdp!E166+drdp!N166)*'DEC-OI'!$C166+(drdp!H166+drdp!Q166)*'DEC-OI'!$D166)</f>
        <v>0</v>
      </c>
      <c r="F166" s="20">
        <f>Model!$W$24*((drdp!C166+drdp!L166)*'DEC-OI'!$B166+(drdp!F166+drdp!O166)*'DEC-OI'!$C166+(drdp!I166+drdp!R166)*'DEC-OI'!$D166)</f>
        <v>0</v>
      </c>
      <c r="G166" s="20">
        <f>Model!$W$24*((drdp!D166+drdp!M166)*'DEC-OI'!$B166+(drdp!G166+drdp!P166)*'DEC-OI'!$C166+(drdp!J166+drdp!S166)*'DEC-OI'!$D166)</f>
        <v>0</v>
      </c>
      <c r="H166" s="18">
        <f>Model!$W$24*((drdp!B166)*'DEC-OI'!$B166+(drdp!E166)*'DEC-OI'!$C166+(drdp!H166)*'DEC-OI'!$D166)</f>
        <v>0</v>
      </c>
      <c r="I166" s="18">
        <f>Model!$W$24*((drdp!C166)*'DEC-OI'!$B166+(drdp!F166)*'DEC-OI'!$C166+(drdp!I166)*'DEC-OI'!$D166)</f>
        <v>0</v>
      </c>
      <c r="J166" s="18">
        <f>Model!$W$24*((drdp!D166)*'DEC-OI'!$B166+(drdp!G166)*'DEC-OI'!$C166+(drdp!J166)*'DEC-OI'!$D166)</f>
        <v>0</v>
      </c>
      <c r="K166" s="21">
        <f>SUM(E$3:E165)+H166</f>
        <v>0.31788219243684418</v>
      </c>
      <c r="L166" s="21">
        <f>SUM(F$3:F165)+I166</f>
        <v>2.2395471127149027</v>
      </c>
      <c r="M166" s="21">
        <f>SUM(G$3:G165)+J166</f>
        <v>0</v>
      </c>
      <c r="N166" s="21"/>
      <c r="O166" s="21"/>
      <c r="P166" s="21"/>
      <c r="Q166" s="19">
        <f t="shared" si="13"/>
        <v>0.10104908826845484</v>
      </c>
      <c r="R166" s="19">
        <f t="shared" si="13"/>
        <v>5.0155712700696569</v>
      </c>
      <c r="S166" s="19">
        <f t="shared" si="13"/>
        <v>0</v>
      </c>
      <c r="T166" s="19">
        <f t="shared" si="10"/>
        <v>0.71191214625541743</v>
      </c>
      <c r="U166" s="19">
        <f t="shared" si="11"/>
        <v>0</v>
      </c>
      <c r="V166" s="19">
        <f t="shared" si="12"/>
        <v>0</v>
      </c>
    </row>
    <row r="167" spans="1:23" x14ac:dyDescent="0.25">
      <c r="A167" s="26">
        <f>Wellpath!E167</f>
        <v>0</v>
      </c>
      <c r="B167" s="22">
        <v>0</v>
      </c>
      <c r="C167" s="22">
        <v>0</v>
      </c>
      <c r="D167" s="22">
        <v>1</v>
      </c>
      <c r="E167" s="20">
        <f>Model!$W$24*((drdp!B167+drdp!K167)*'DEC-OI'!$B167+(drdp!E167+drdp!N167)*'DEC-OI'!$C167+(drdp!H167+drdp!Q167)*'DEC-OI'!$D167)</f>
        <v>0</v>
      </c>
      <c r="F167" s="20">
        <f>Model!$W$24*((drdp!C167+drdp!L167)*'DEC-OI'!$B167+(drdp!F167+drdp!O167)*'DEC-OI'!$C167+(drdp!I167+drdp!R167)*'DEC-OI'!$D167)</f>
        <v>0</v>
      </c>
      <c r="G167" s="20">
        <f>Model!$W$24*((drdp!D167+drdp!M167)*'DEC-OI'!$B167+(drdp!G167+drdp!P167)*'DEC-OI'!$C167+(drdp!J167+drdp!S167)*'DEC-OI'!$D167)</f>
        <v>0</v>
      </c>
      <c r="H167" s="18">
        <f>Model!$W$24*((drdp!B167)*'DEC-OI'!$B167+(drdp!E167)*'DEC-OI'!$C167+(drdp!H167)*'DEC-OI'!$D167)</f>
        <v>0</v>
      </c>
      <c r="I167" s="18">
        <f>Model!$W$24*((drdp!C167)*'DEC-OI'!$B167+(drdp!F167)*'DEC-OI'!$C167+(drdp!I167)*'DEC-OI'!$D167)</f>
        <v>0</v>
      </c>
      <c r="J167" s="18">
        <f>Model!$W$24*((drdp!D167)*'DEC-OI'!$B167+(drdp!G167)*'DEC-OI'!$C167+(drdp!J167)*'DEC-OI'!$D167)</f>
        <v>0</v>
      </c>
      <c r="K167" s="21">
        <f>SUM(E$3:E166)+H167</f>
        <v>0.31788219243684418</v>
      </c>
      <c r="L167" s="21">
        <f>SUM(F$3:F166)+I167</f>
        <v>2.2395471127149027</v>
      </c>
      <c r="M167" s="21">
        <f>SUM(G$3:G166)+J167</f>
        <v>0</v>
      </c>
      <c r="N167" s="21"/>
      <c r="O167" s="21"/>
      <c r="P167" s="21"/>
      <c r="Q167" s="19">
        <f t="shared" si="13"/>
        <v>0.10104908826845484</v>
      </c>
      <c r="R167" s="19">
        <f t="shared" si="13"/>
        <v>5.0155712700696569</v>
      </c>
      <c r="S167" s="19">
        <f t="shared" si="13"/>
        <v>0</v>
      </c>
      <c r="T167" s="19">
        <f t="shared" si="10"/>
        <v>0.71191214625541743</v>
      </c>
      <c r="U167" s="19">
        <f t="shared" si="11"/>
        <v>0</v>
      </c>
      <c r="V167" s="19">
        <f t="shared" si="12"/>
        <v>0</v>
      </c>
    </row>
    <row r="168" spans="1:23" x14ac:dyDescent="0.25">
      <c r="A168" s="26">
        <f>Wellpath!E168</f>
        <v>0</v>
      </c>
      <c r="B168" s="22">
        <v>0</v>
      </c>
      <c r="C168" s="22">
        <v>0</v>
      </c>
      <c r="D168" s="22">
        <v>1</v>
      </c>
      <c r="E168" s="20">
        <f>Model!$W$24*((drdp!B168+drdp!K168)*'DEC-OI'!$B168+(drdp!E168+drdp!N168)*'DEC-OI'!$C168+(drdp!H168+drdp!Q168)*'DEC-OI'!$D168)</f>
        <v>0</v>
      </c>
      <c r="F168" s="20">
        <f>Model!$W$24*((drdp!C168+drdp!L168)*'DEC-OI'!$B168+(drdp!F168+drdp!O168)*'DEC-OI'!$C168+(drdp!I168+drdp!R168)*'DEC-OI'!$D168)</f>
        <v>0</v>
      </c>
      <c r="G168" s="20">
        <f>Model!$W$24*((drdp!D168+drdp!M168)*'DEC-OI'!$B168+(drdp!G168+drdp!P168)*'DEC-OI'!$C168+(drdp!J168+drdp!S168)*'DEC-OI'!$D168)</f>
        <v>0</v>
      </c>
      <c r="H168" s="18">
        <f>Model!$W$24*((drdp!B168)*'DEC-OI'!$B168+(drdp!E168)*'DEC-OI'!$C168+(drdp!H168)*'DEC-OI'!$D168)</f>
        <v>0</v>
      </c>
      <c r="I168" s="18">
        <f>Model!$W$24*((drdp!C168)*'DEC-OI'!$B168+(drdp!F168)*'DEC-OI'!$C168+(drdp!I168)*'DEC-OI'!$D168)</f>
        <v>0</v>
      </c>
      <c r="J168" s="18">
        <f>Model!$W$24*((drdp!D168)*'DEC-OI'!$B168+(drdp!G168)*'DEC-OI'!$C168+(drdp!J168)*'DEC-OI'!$D168)</f>
        <v>0</v>
      </c>
      <c r="K168" s="21">
        <f>SUM(E$3:E167)+H168</f>
        <v>0.31788219243684418</v>
      </c>
      <c r="L168" s="21">
        <f>SUM(F$3:F167)+I168</f>
        <v>2.2395471127149027</v>
      </c>
      <c r="M168" s="21">
        <f>SUM(G$3:G167)+J168</f>
        <v>0</v>
      </c>
      <c r="N168" s="21"/>
      <c r="O168" s="21"/>
      <c r="P168" s="21"/>
      <c r="Q168" s="19">
        <f t="shared" si="13"/>
        <v>0.10104908826845484</v>
      </c>
      <c r="R168" s="19">
        <f t="shared" si="13"/>
        <v>5.0155712700696569</v>
      </c>
      <c r="S168" s="19">
        <f t="shared" si="13"/>
        <v>0</v>
      </c>
      <c r="T168" s="19">
        <f t="shared" si="10"/>
        <v>0.71191214625541743</v>
      </c>
      <c r="U168" s="19">
        <f t="shared" si="11"/>
        <v>0</v>
      </c>
      <c r="V168" s="19">
        <f t="shared" si="12"/>
        <v>0</v>
      </c>
    </row>
    <row r="169" spans="1:23" x14ac:dyDescent="0.25">
      <c r="A169" s="26">
        <f>Wellpath!E169</f>
        <v>0</v>
      </c>
      <c r="B169" s="22">
        <v>0</v>
      </c>
      <c r="C169" s="22">
        <v>0</v>
      </c>
      <c r="D169" s="22">
        <v>1</v>
      </c>
      <c r="E169" s="20">
        <f>Model!$W$24*((drdp!B169+drdp!K169)*'DEC-OI'!$B169+(drdp!E169+drdp!N169)*'DEC-OI'!$C169+(drdp!H169+drdp!Q169)*'DEC-OI'!$D169)</f>
        <v>0</v>
      </c>
      <c r="F169" s="20">
        <f>Model!$W$24*((drdp!C169+drdp!L169)*'DEC-OI'!$B169+(drdp!F169+drdp!O169)*'DEC-OI'!$C169+(drdp!I169+drdp!R169)*'DEC-OI'!$D169)</f>
        <v>0</v>
      </c>
      <c r="G169" s="20">
        <f>Model!$W$24*((drdp!D169+drdp!M169)*'DEC-OI'!$B169+(drdp!G169+drdp!P169)*'DEC-OI'!$C169+(drdp!J169+drdp!S169)*'DEC-OI'!$D169)</f>
        <v>0</v>
      </c>
      <c r="H169" s="18">
        <f>Model!$W$24*((drdp!B169)*'DEC-OI'!$B169+(drdp!E169)*'DEC-OI'!$C169+(drdp!H169)*'DEC-OI'!$D169)</f>
        <v>0</v>
      </c>
      <c r="I169" s="18">
        <f>Model!$W$24*((drdp!C169)*'DEC-OI'!$B169+(drdp!F169)*'DEC-OI'!$C169+(drdp!I169)*'DEC-OI'!$D169)</f>
        <v>0</v>
      </c>
      <c r="J169" s="18">
        <f>Model!$W$24*((drdp!D169)*'DEC-OI'!$B169+(drdp!G169)*'DEC-OI'!$C169+(drdp!J169)*'DEC-OI'!$D169)</f>
        <v>0</v>
      </c>
      <c r="K169" s="21">
        <f>SUM(E$3:E168)+H169</f>
        <v>0.31788219243684418</v>
      </c>
      <c r="L169" s="21">
        <f>SUM(F$3:F168)+I169</f>
        <v>2.2395471127149027</v>
      </c>
      <c r="M169" s="21">
        <f>SUM(G$3:G168)+J169</f>
        <v>0</v>
      </c>
      <c r="N169" s="21"/>
      <c r="O169" s="21"/>
      <c r="P169" s="21"/>
      <c r="Q169" s="19">
        <f t="shared" si="13"/>
        <v>0.10104908826845484</v>
      </c>
      <c r="R169" s="19">
        <f t="shared" si="13"/>
        <v>5.0155712700696569</v>
      </c>
      <c r="S169" s="19">
        <f t="shared" si="13"/>
        <v>0</v>
      </c>
      <c r="T169" s="19">
        <f t="shared" si="10"/>
        <v>0.71191214625541743</v>
      </c>
      <c r="U169" s="19">
        <f t="shared" si="11"/>
        <v>0</v>
      </c>
      <c r="V169" s="19">
        <f t="shared" si="12"/>
        <v>0</v>
      </c>
    </row>
    <row r="170" spans="1:23" x14ac:dyDescent="0.25">
      <c r="A170" s="26">
        <f>Wellpath!E170</f>
        <v>0</v>
      </c>
      <c r="B170" s="22">
        <v>0</v>
      </c>
      <c r="C170" s="22">
        <v>0</v>
      </c>
      <c r="D170" s="22">
        <v>1</v>
      </c>
      <c r="E170" s="20">
        <f>Model!$W$24*((drdp!B170+drdp!K170)*'DEC-OI'!$B170+(drdp!E170+drdp!N170)*'DEC-OI'!$C170+(drdp!H170+drdp!Q170)*'DEC-OI'!$D170)</f>
        <v>0</v>
      </c>
      <c r="F170" s="20">
        <f>Model!$W$24*((drdp!C170+drdp!L170)*'DEC-OI'!$B170+(drdp!F170+drdp!O170)*'DEC-OI'!$C170+(drdp!I170+drdp!R170)*'DEC-OI'!$D170)</f>
        <v>0</v>
      </c>
      <c r="G170" s="20">
        <f>Model!$W$24*((drdp!D170+drdp!M170)*'DEC-OI'!$B170+(drdp!G170+drdp!P170)*'DEC-OI'!$C170+(drdp!J170+drdp!S170)*'DEC-OI'!$D170)</f>
        <v>0</v>
      </c>
      <c r="H170" s="18">
        <f>Model!$W$24*((drdp!B170)*'DEC-OI'!$B170+(drdp!E170)*'DEC-OI'!$C170+(drdp!H170)*'DEC-OI'!$D170)</f>
        <v>0</v>
      </c>
      <c r="I170" s="18">
        <f>Model!$W$24*((drdp!C170)*'DEC-OI'!$B170+(drdp!F170)*'DEC-OI'!$C170+(drdp!I170)*'DEC-OI'!$D170)</f>
        <v>0</v>
      </c>
      <c r="J170" s="18">
        <f>Model!$W$24*((drdp!D170)*'DEC-OI'!$B170+(drdp!G170)*'DEC-OI'!$C170+(drdp!J170)*'DEC-OI'!$D170)</f>
        <v>0</v>
      </c>
      <c r="K170" s="21">
        <f>SUM(E$3:E169)+H170</f>
        <v>0.31788219243684418</v>
      </c>
      <c r="L170" s="21">
        <f>SUM(F$3:F169)+I170</f>
        <v>2.2395471127149027</v>
      </c>
      <c r="M170" s="21">
        <f>SUM(G$3:G169)+J170</f>
        <v>0</v>
      </c>
      <c r="N170" s="21"/>
      <c r="O170" s="21"/>
      <c r="P170" s="21"/>
      <c r="Q170" s="19">
        <f t="shared" si="13"/>
        <v>0.10104908826845484</v>
      </c>
      <c r="R170" s="19">
        <f t="shared" si="13"/>
        <v>5.0155712700696569</v>
      </c>
      <c r="S170" s="19">
        <f t="shared" si="13"/>
        <v>0</v>
      </c>
      <c r="T170" s="19">
        <f t="shared" si="10"/>
        <v>0.71191214625541743</v>
      </c>
      <c r="U170" s="19">
        <f t="shared" si="11"/>
        <v>0</v>
      </c>
      <c r="V170" s="19">
        <f t="shared" si="12"/>
        <v>0</v>
      </c>
    </row>
    <row r="171" spans="1:23" x14ac:dyDescent="0.25">
      <c r="A171" s="26">
        <f>Wellpath!E171</f>
        <v>0</v>
      </c>
      <c r="B171" s="22">
        <v>0</v>
      </c>
      <c r="C171" s="22">
        <v>0</v>
      </c>
      <c r="D171" s="22">
        <v>1</v>
      </c>
      <c r="E171" s="20">
        <f>Model!$W$24*((drdp!B171+drdp!K171)*'DEC-OI'!$B171+(drdp!E171+drdp!N171)*'DEC-OI'!$C171+(drdp!H171+drdp!Q171)*'DEC-OI'!$D171)</f>
        <v>0</v>
      </c>
      <c r="F171" s="20">
        <f>Model!$W$24*((drdp!C171+drdp!L171)*'DEC-OI'!$B171+(drdp!F171+drdp!O171)*'DEC-OI'!$C171+(drdp!I171+drdp!R171)*'DEC-OI'!$D171)</f>
        <v>0</v>
      </c>
      <c r="G171" s="20">
        <f>Model!$W$24*((drdp!D171+drdp!M171)*'DEC-OI'!$B171+(drdp!G171+drdp!P171)*'DEC-OI'!$C171+(drdp!J171+drdp!S171)*'DEC-OI'!$D171)</f>
        <v>0</v>
      </c>
      <c r="H171" s="18">
        <f>Model!$W$24*((drdp!B171)*'DEC-OI'!$B171+(drdp!E171)*'DEC-OI'!$C171+(drdp!H171)*'DEC-OI'!$D171)</f>
        <v>0</v>
      </c>
      <c r="I171" s="18">
        <f>Model!$W$24*((drdp!C171)*'DEC-OI'!$B171+(drdp!F171)*'DEC-OI'!$C171+(drdp!I171)*'DEC-OI'!$D171)</f>
        <v>0</v>
      </c>
      <c r="J171" s="18">
        <f>Model!$W$24*((drdp!D171)*'DEC-OI'!$B171+(drdp!G171)*'DEC-OI'!$C171+(drdp!J171)*'DEC-OI'!$D171)</f>
        <v>0</v>
      </c>
      <c r="K171" s="21">
        <f>SUM(E$3:E170)+H171</f>
        <v>0.31788219243684418</v>
      </c>
      <c r="L171" s="21">
        <f>SUM(F$3:F170)+I171</f>
        <v>2.2395471127149027</v>
      </c>
      <c r="M171" s="21">
        <f>SUM(G$3:G170)+J171</f>
        <v>0</v>
      </c>
      <c r="N171" s="21"/>
      <c r="O171" s="21"/>
      <c r="P171" s="21"/>
      <c r="Q171" s="19">
        <f t="shared" si="13"/>
        <v>0.10104908826845484</v>
      </c>
      <c r="R171" s="19">
        <f t="shared" si="13"/>
        <v>5.0155712700696569</v>
      </c>
      <c r="S171" s="19">
        <f t="shared" si="13"/>
        <v>0</v>
      </c>
      <c r="T171" s="19">
        <f t="shared" si="10"/>
        <v>0.71191214625541743</v>
      </c>
      <c r="U171" s="19">
        <f t="shared" si="11"/>
        <v>0</v>
      </c>
      <c r="V171" s="19">
        <f t="shared" si="12"/>
        <v>0</v>
      </c>
    </row>
    <row r="172" spans="1:23" x14ac:dyDescent="0.25">
      <c r="A172" s="26">
        <f>Wellpath!E172</f>
        <v>0</v>
      </c>
      <c r="B172" s="22">
        <v>0</v>
      </c>
      <c r="C172" s="22">
        <v>0</v>
      </c>
      <c r="D172" s="22">
        <v>1</v>
      </c>
      <c r="E172" s="20">
        <f>Model!$W$24*((drdp!B172+drdp!K172)*'DEC-OI'!$B172+(drdp!E172+drdp!N172)*'DEC-OI'!$C172+(drdp!H172+drdp!Q172)*'DEC-OI'!$D172)</f>
        <v>0</v>
      </c>
      <c r="F172" s="20">
        <f>Model!$W$24*((drdp!C172+drdp!L172)*'DEC-OI'!$B172+(drdp!F172+drdp!O172)*'DEC-OI'!$C172+(drdp!I172+drdp!R172)*'DEC-OI'!$D172)</f>
        <v>0</v>
      </c>
      <c r="G172" s="20">
        <f>Model!$W$24*((drdp!D172+drdp!M172)*'DEC-OI'!$B172+(drdp!G172+drdp!P172)*'DEC-OI'!$C172+(drdp!J172+drdp!S172)*'DEC-OI'!$D172)</f>
        <v>0</v>
      </c>
      <c r="H172" s="18">
        <f>Model!$W$24*((drdp!B172)*'DEC-OI'!$B172+(drdp!E172)*'DEC-OI'!$C172+(drdp!H172)*'DEC-OI'!$D172)</f>
        <v>0</v>
      </c>
      <c r="I172" s="18">
        <f>Model!$W$24*((drdp!C172)*'DEC-OI'!$B172+(drdp!F172)*'DEC-OI'!$C172+(drdp!I172)*'DEC-OI'!$D172)</f>
        <v>0</v>
      </c>
      <c r="J172" s="18">
        <f>Model!$W$24*((drdp!D172)*'DEC-OI'!$B172+(drdp!G172)*'DEC-OI'!$C172+(drdp!J172)*'DEC-OI'!$D172)</f>
        <v>0</v>
      </c>
      <c r="K172" s="21">
        <f>SUM(E$3:E171)+H172</f>
        <v>0.31788219243684418</v>
      </c>
      <c r="L172" s="21">
        <f>SUM(F$3:F171)+I172</f>
        <v>2.2395471127149027</v>
      </c>
      <c r="M172" s="21">
        <f>SUM(G$3:G171)+J172</f>
        <v>0</v>
      </c>
      <c r="N172" s="21"/>
      <c r="O172" s="21"/>
      <c r="P172" s="21"/>
      <c r="Q172" s="19">
        <f t="shared" si="13"/>
        <v>0.10104908826845484</v>
      </c>
      <c r="R172" s="19">
        <f t="shared" si="13"/>
        <v>5.0155712700696569</v>
      </c>
      <c r="S172" s="19">
        <f t="shared" si="13"/>
        <v>0</v>
      </c>
      <c r="T172" s="19">
        <f t="shared" si="10"/>
        <v>0.71191214625541743</v>
      </c>
      <c r="U172" s="19">
        <f t="shared" si="11"/>
        <v>0</v>
      </c>
      <c r="V172" s="19">
        <f t="shared" si="12"/>
        <v>0</v>
      </c>
    </row>
    <row r="173" spans="1:23" x14ac:dyDescent="0.25">
      <c r="A173" s="26">
        <f>Wellpath!E173</f>
        <v>0</v>
      </c>
      <c r="B173" s="22">
        <v>0</v>
      </c>
      <c r="C173" s="22">
        <v>0</v>
      </c>
      <c r="D173" s="22">
        <v>1</v>
      </c>
      <c r="E173" s="20">
        <f>Model!$W$24*((drdp!B173+drdp!K173)*'DEC-OI'!$B173+(drdp!E173+drdp!N173)*'DEC-OI'!$C173+(drdp!H173+drdp!Q173)*'DEC-OI'!$D173)</f>
        <v>0</v>
      </c>
      <c r="F173" s="20">
        <f>Model!$W$24*((drdp!C173+drdp!L173)*'DEC-OI'!$B173+(drdp!F173+drdp!O173)*'DEC-OI'!$C173+(drdp!I173+drdp!R173)*'DEC-OI'!$D173)</f>
        <v>0</v>
      </c>
      <c r="G173" s="20">
        <f>Model!$W$24*((drdp!D173+drdp!M173)*'DEC-OI'!$B173+(drdp!G173+drdp!P173)*'DEC-OI'!$C173+(drdp!J173+drdp!S173)*'DEC-OI'!$D173)</f>
        <v>0</v>
      </c>
      <c r="H173" s="18">
        <f>Model!$W$24*((drdp!B173)*'DEC-OI'!$B173+(drdp!E173)*'DEC-OI'!$C173+(drdp!H173)*'DEC-OI'!$D173)</f>
        <v>0</v>
      </c>
      <c r="I173" s="18">
        <f>Model!$W$24*((drdp!C173)*'DEC-OI'!$B173+(drdp!F173)*'DEC-OI'!$C173+(drdp!I173)*'DEC-OI'!$D173)</f>
        <v>0</v>
      </c>
      <c r="J173" s="18">
        <f>Model!$W$24*((drdp!D173)*'DEC-OI'!$B173+(drdp!G173)*'DEC-OI'!$C173+(drdp!J173)*'DEC-OI'!$D173)</f>
        <v>0</v>
      </c>
      <c r="K173" s="21">
        <f>SUM(E$3:E172)+H173</f>
        <v>0.31788219243684418</v>
      </c>
      <c r="L173" s="21">
        <f>SUM(F$3:F172)+I173</f>
        <v>2.2395471127149027</v>
      </c>
      <c r="M173" s="21">
        <f>SUM(G$3:G172)+J173</f>
        <v>0</v>
      </c>
      <c r="N173" s="21"/>
      <c r="O173" s="21"/>
      <c r="P173" s="21"/>
      <c r="Q173" s="19">
        <f t="shared" si="13"/>
        <v>0.10104908826845484</v>
      </c>
      <c r="R173" s="19">
        <f t="shared" si="13"/>
        <v>5.0155712700696569</v>
      </c>
      <c r="S173" s="19">
        <f t="shared" si="13"/>
        <v>0</v>
      </c>
      <c r="T173" s="19">
        <f t="shared" si="10"/>
        <v>0.71191214625541743</v>
      </c>
      <c r="U173" s="19">
        <f t="shared" si="11"/>
        <v>0</v>
      </c>
      <c r="V173" s="19">
        <f t="shared" si="12"/>
        <v>0</v>
      </c>
      <c r="W173" s="10" t="s">
        <v>62</v>
      </c>
    </row>
    <row r="174" spans="1:23" x14ac:dyDescent="0.25">
      <c r="A174" s="26">
        <f>Wellpath!E174</f>
        <v>0</v>
      </c>
      <c r="B174" s="22">
        <v>0</v>
      </c>
      <c r="C174" s="22">
        <v>0</v>
      </c>
      <c r="D174" s="22">
        <v>1</v>
      </c>
      <c r="E174" s="20">
        <f>Model!$W$24*((drdp!B174+drdp!K174)*'DEC-OI'!$B174+(drdp!E174+drdp!N174)*'DEC-OI'!$C174+(drdp!H174+drdp!Q174)*'DEC-OI'!$D174)</f>
        <v>0</v>
      </c>
      <c r="F174" s="20">
        <f>Model!$W$24*((drdp!C174+drdp!L174)*'DEC-OI'!$B174+(drdp!F174+drdp!O174)*'DEC-OI'!$C174+(drdp!I174+drdp!R174)*'DEC-OI'!$D174)</f>
        <v>0</v>
      </c>
      <c r="G174" s="20">
        <f>Model!$W$24*((drdp!D174+drdp!M174)*'DEC-OI'!$B174+(drdp!G174+drdp!P174)*'DEC-OI'!$C174+(drdp!J174+drdp!S174)*'DEC-OI'!$D174)</f>
        <v>0</v>
      </c>
      <c r="H174" s="18">
        <f>Model!$W$24*((drdp!B174)*'DEC-OI'!$B174+(drdp!E174)*'DEC-OI'!$C174+(drdp!H174)*'DEC-OI'!$D174)</f>
        <v>0</v>
      </c>
      <c r="I174" s="18">
        <f>Model!$W$24*((drdp!C174)*'DEC-OI'!$B174+(drdp!F174)*'DEC-OI'!$C174+(drdp!I174)*'DEC-OI'!$D174)</f>
        <v>0</v>
      </c>
      <c r="J174" s="18">
        <f>Model!$W$24*((drdp!D174)*'DEC-OI'!$B174+(drdp!G174)*'DEC-OI'!$C174+(drdp!J174)*'DEC-OI'!$D174)</f>
        <v>0</v>
      </c>
      <c r="K174" s="21">
        <f>SUM(E$3:E173)+H174</f>
        <v>0.31788219243684418</v>
      </c>
      <c r="L174" s="21">
        <f>SUM(F$3:F173)+I174</f>
        <v>2.2395471127149027</v>
      </c>
      <c r="M174" s="21">
        <f>SUM(G$3:G173)+J174</f>
        <v>0</v>
      </c>
      <c r="N174" s="21"/>
      <c r="O174" s="21"/>
      <c r="P174" s="21"/>
      <c r="Q174" s="19">
        <f t="shared" si="13"/>
        <v>0.10104908826845484</v>
      </c>
      <c r="R174" s="19">
        <f t="shared" si="13"/>
        <v>5.0155712700696569</v>
      </c>
      <c r="S174" s="19">
        <f t="shared" si="13"/>
        <v>0</v>
      </c>
      <c r="T174" s="19">
        <f t="shared" si="10"/>
        <v>0.71191214625541743</v>
      </c>
      <c r="U174" s="19">
        <f t="shared" si="11"/>
        <v>0</v>
      </c>
      <c r="V174" s="19">
        <f t="shared" si="12"/>
        <v>0</v>
      </c>
    </row>
    <row r="175" spans="1:23" x14ac:dyDescent="0.25">
      <c r="A175" s="26">
        <f>Wellpath!E175</f>
        <v>0</v>
      </c>
      <c r="B175" s="22">
        <v>0</v>
      </c>
      <c r="C175" s="22">
        <v>0</v>
      </c>
      <c r="D175" s="22">
        <v>1</v>
      </c>
      <c r="E175" s="20">
        <f>Model!$W$24*((drdp!B175+drdp!K175)*'DEC-OI'!$B175+(drdp!E175+drdp!N175)*'DEC-OI'!$C175+(drdp!H175+drdp!Q175)*'DEC-OI'!$D175)</f>
        <v>0</v>
      </c>
      <c r="F175" s="20">
        <f>Model!$W$24*((drdp!C175+drdp!L175)*'DEC-OI'!$B175+(drdp!F175+drdp!O175)*'DEC-OI'!$C175+(drdp!I175+drdp!R175)*'DEC-OI'!$D175)</f>
        <v>0</v>
      </c>
      <c r="G175" s="20">
        <f>Model!$W$24*((drdp!D175+drdp!M175)*'DEC-OI'!$B175+(drdp!G175+drdp!P175)*'DEC-OI'!$C175+(drdp!J175+drdp!S175)*'DEC-OI'!$D175)</f>
        <v>0</v>
      </c>
      <c r="H175" s="18">
        <f>Model!$W$24*((drdp!B175)*'DEC-OI'!$B175+(drdp!E175)*'DEC-OI'!$C175+(drdp!H175)*'DEC-OI'!$D175)</f>
        <v>0</v>
      </c>
      <c r="I175" s="18">
        <f>Model!$W$24*((drdp!C175)*'DEC-OI'!$B175+(drdp!F175)*'DEC-OI'!$C175+(drdp!I175)*'DEC-OI'!$D175)</f>
        <v>0</v>
      </c>
      <c r="J175" s="18">
        <f>Model!$W$24*((drdp!D175)*'DEC-OI'!$B175+(drdp!G175)*'DEC-OI'!$C175+(drdp!J175)*'DEC-OI'!$D175)</f>
        <v>0</v>
      </c>
      <c r="K175" s="21">
        <f>SUM(E$3:E174)+H175</f>
        <v>0.31788219243684418</v>
      </c>
      <c r="L175" s="21">
        <f>SUM(F$3:F174)+I175</f>
        <v>2.2395471127149027</v>
      </c>
      <c r="M175" s="21">
        <f>SUM(G$3:G174)+J175</f>
        <v>0</v>
      </c>
      <c r="N175" s="21"/>
      <c r="O175" s="21"/>
      <c r="P175" s="21"/>
      <c r="Q175" s="19">
        <f t="shared" si="13"/>
        <v>0.10104908826845484</v>
      </c>
      <c r="R175" s="19">
        <f t="shared" si="13"/>
        <v>5.0155712700696569</v>
      </c>
      <c r="S175" s="19">
        <f t="shared" si="13"/>
        <v>0</v>
      </c>
      <c r="T175" s="19">
        <f t="shared" si="10"/>
        <v>0.71191214625541743</v>
      </c>
      <c r="U175" s="19">
        <f t="shared" si="11"/>
        <v>0</v>
      </c>
      <c r="V175" s="19">
        <f t="shared" si="12"/>
        <v>0</v>
      </c>
    </row>
    <row r="176" spans="1:23" x14ac:dyDescent="0.25">
      <c r="A176" s="26">
        <f>Wellpath!E176</f>
        <v>0</v>
      </c>
      <c r="B176" s="22">
        <v>0</v>
      </c>
      <c r="C176" s="22">
        <v>0</v>
      </c>
      <c r="D176" s="22">
        <v>1</v>
      </c>
      <c r="E176" s="20">
        <f>Model!$W$24*((drdp!B176+drdp!K176)*'DEC-OI'!$B176+(drdp!E176+drdp!N176)*'DEC-OI'!$C176+(drdp!H176+drdp!Q176)*'DEC-OI'!$D176)</f>
        <v>0</v>
      </c>
      <c r="F176" s="20">
        <f>Model!$W$24*((drdp!C176+drdp!L176)*'DEC-OI'!$B176+(drdp!F176+drdp!O176)*'DEC-OI'!$C176+(drdp!I176+drdp!R176)*'DEC-OI'!$D176)</f>
        <v>0</v>
      </c>
      <c r="G176" s="20">
        <f>Model!$W$24*((drdp!D176+drdp!M176)*'DEC-OI'!$B176+(drdp!G176+drdp!P176)*'DEC-OI'!$C176+(drdp!J176+drdp!S176)*'DEC-OI'!$D176)</f>
        <v>0</v>
      </c>
      <c r="H176" s="18">
        <f>Model!$W$24*((drdp!B176)*'DEC-OI'!$B176+(drdp!E176)*'DEC-OI'!$C176+(drdp!H176)*'DEC-OI'!$D176)</f>
        <v>0</v>
      </c>
      <c r="I176" s="18">
        <f>Model!$W$24*((drdp!C176)*'DEC-OI'!$B176+(drdp!F176)*'DEC-OI'!$C176+(drdp!I176)*'DEC-OI'!$D176)</f>
        <v>0</v>
      </c>
      <c r="J176" s="18">
        <f>Model!$W$24*((drdp!D176)*'DEC-OI'!$B176+(drdp!G176)*'DEC-OI'!$C176+(drdp!J176)*'DEC-OI'!$D176)</f>
        <v>0</v>
      </c>
      <c r="K176" s="21">
        <f>SUM(E$3:E175)+H176</f>
        <v>0.31788219243684418</v>
      </c>
      <c r="L176" s="21">
        <f>SUM(F$3:F175)+I176</f>
        <v>2.2395471127149027</v>
      </c>
      <c r="M176" s="21">
        <f>SUM(G$3:G175)+J176</f>
        <v>0</v>
      </c>
      <c r="N176" s="21"/>
      <c r="O176" s="21"/>
      <c r="P176" s="21"/>
      <c r="Q176" s="19">
        <f t="shared" si="13"/>
        <v>0.10104908826845484</v>
      </c>
      <c r="R176" s="19">
        <f t="shared" si="13"/>
        <v>5.0155712700696569</v>
      </c>
      <c r="S176" s="19">
        <f t="shared" si="13"/>
        <v>0</v>
      </c>
      <c r="T176" s="19">
        <f t="shared" si="10"/>
        <v>0.71191214625541743</v>
      </c>
      <c r="U176" s="19">
        <f t="shared" si="11"/>
        <v>0</v>
      </c>
      <c r="V176" s="19">
        <f t="shared" si="12"/>
        <v>0</v>
      </c>
    </row>
    <row r="177" spans="1:22" x14ac:dyDescent="0.25">
      <c r="A177" s="26">
        <f>Wellpath!E177</f>
        <v>0</v>
      </c>
      <c r="B177" s="22">
        <v>0</v>
      </c>
      <c r="C177" s="22">
        <v>0</v>
      </c>
      <c r="D177" s="22">
        <v>1</v>
      </c>
      <c r="E177" s="20">
        <f>Model!$W$24*((drdp!B177+drdp!K177)*'DEC-OI'!$B177+(drdp!E177+drdp!N177)*'DEC-OI'!$C177+(drdp!H177+drdp!Q177)*'DEC-OI'!$D177)</f>
        <v>0</v>
      </c>
      <c r="F177" s="20">
        <f>Model!$W$24*((drdp!C177+drdp!L177)*'DEC-OI'!$B177+(drdp!F177+drdp!O177)*'DEC-OI'!$C177+(drdp!I177+drdp!R177)*'DEC-OI'!$D177)</f>
        <v>0</v>
      </c>
      <c r="G177" s="20">
        <f>Model!$W$24*((drdp!D177+drdp!M177)*'DEC-OI'!$B177+(drdp!G177+drdp!P177)*'DEC-OI'!$C177+(drdp!J177+drdp!S177)*'DEC-OI'!$D177)</f>
        <v>0</v>
      </c>
      <c r="H177" s="18">
        <f>Model!$W$24*((drdp!B177)*'DEC-OI'!$B177+(drdp!E177)*'DEC-OI'!$C177+(drdp!H177)*'DEC-OI'!$D177)</f>
        <v>0</v>
      </c>
      <c r="I177" s="18">
        <f>Model!$W$24*((drdp!C177)*'DEC-OI'!$B177+(drdp!F177)*'DEC-OI'!$C177+(drdp!I177)*'DEC-OI'!$D177)</f>
        <v>0</v>
      </c>
      <c r="J177" s="18">
        <f>Model!$W$24*((drdp!D177)*'DEC-OI'!$B177+(drdp!G177)*'DEC-OI'!$C177+(drdp!J177)*'DEC-OI'!$D177)</f>
        <v>0</v>
      </c>
      <c r="K177" s="21">
        <f>SUM(E$3:E176)+H177</f>
        <v>0.31788219243684418</v>
      </c>
      <c r="L177" s="21">
        <f>SUM(F$3:F176)+I177</f>
        <v>2.2395471127149027</v>
      </c>
      <c r="M177" s="21">
        <f>SUM(G$3:G176)+J177</f>
        <v>0</v>
      </c>
      <c r="N177" s="21"/>
      <c r="O177" s="21"/>
      <c r="P177" s="21"/>
      <c r="Q177" s="19">
        <f t="shared" si="13"/>
        <v>0.10104908826845484</v>
      </c>
      <c r="R177" s="19">
        <f t="shared" si="13"/>
        <v>5.0155712700696569</v>
      </c>
      <c r="S177" s="19">
        <f t="shared" si="13"/>
        <v>0</v>
      </c>
      <c r="T177" s="19">
        <f t="shared" si="10"/>
        <v>0.71191214625541743</v>
      </c>
      <c r="U177" s="19">
        <f t="shared" si="11"/>
        <v>0</v>
      </c>
      <c r="V177" s="19">
        <f t="shared" si="12"/>
        <v>0</v>
      </c>
    </row>
    <row r="178" spans="1:22" x14ac:dyDescent="0.25">
      <c r="A178" s="26">
        <f>Wellpath!E178</f>
        <v>0</v>
      </c>
      <c r="B178" s="22">
        <v>0</v>
      </c>
      <c r="C178" s="22">
        <v>0</v>
      </c>
      <c r="D178" s="22">
        <v>1</v>
      </c>
      <c r="E178" s="20">
        <f>Model!$W$24*((drdp!B178+drdp!K178)*'DEC-OI'!$B178+(drdp!E178+drdp!N178)*'DEC-OI'!$C178+(drdp!H178+drdp!Q178)*'DEC-OI'!$D178)</f>
        <v>0</v>
      </c>
      <c r="F178" s="20">
        <f>Model!$W$24*((drdp!C178+drdp!L178)*'DEC-OI'!$B178+(drdp!F178+drdp!O178)*'DEC-OI'!$C178+(drdp!I178+drdp!R178)*'DEC-OI'!$D178)</f>
        <v>0</v>
      </c>
      <c r="G178" s="20">
        <f>Model!$W$24*((drdp!D178+drdp!M178)*'DEC-OI'!$B178+(drdp!G178+drdp!P178)*'DEC-OI'!$C178+(drdp!J178+drdp!S178)*'DEC-OI'!$D178)</f>
        <v>0</v>
      </c>
      <c r="H178" s="18">
        <f>Model!$W$24*((drdp!B178)*'DEC-OI'!$B178+(drdp!E178)*'DEC-OI'!$C178+(drdp!H178)*'DEC-OI'!$D178)</f>
        <v>0</v>
      </c>
      <c r="I178" s="18">
        <f>Model!$W$24*((drdp!C178)*'DEC-OI'!$B178+(drdp!F178)*'DEC-OI'!$C178+(drdp!I178)*'DEC-OI'!$D178)</f>
        <v>0</v>
      </c>
      <c r="J178" s="18">
        <f>Model!$W$24*((drdp!D178)*'DEC-OI'!$B178+(drdp!G178)*'DEC-OI'!$C178+(drdp!J178)*'DEC-OI'!$D178)</f>
        <v>0</v>
      </c>
      <c r="K178" s="21">
        <f>SUM(E$3:E177)+H178</f>
        <v>0.31788219243684418</v>
      </c>
      <c r="L178" s="21">
        <f>SUM(F$3:F177)+I178</f>
        <v>2.2395471127149027</v>
      </c>
      <c r="M178" s="21">
        <f>SUM(G$3:G177)+J178</f>
        <v>0</v>
      </c>
      <c r="N178" s="21"/>
      <c r="O178" s="21"/>
      <c r="P178" s="21"/>
      <c r="Q178" s="19">
        <f t="shared" si="13"/>
        <v>0.10104908826845484</v>
      </c>
      <c r="R178" s="19">
        <f t="shared" si="13"/>
        <v>5.0155712700696569</v>
      </c>
      <c r="S178" s="19">
        <f t="shared" si="13"/>
        <v>0</v>
      </c>
      <c r="T178" s="19">
        <f t="shared" si="10"/>
        <v>0.71191214625541743</v>
      </c>
      <c r="U178" s="19">
        <f t="shared" si="11"/>
        <v>0</v>
      </c>
      <c r="V178" s="19">
        <f t="shared" si="12"/>
        <v>0</v>
      </c>
    </row>
    <row r="179" spans="1:22" x14ac:dyDescent="0.25">
      <c r="A179" s="26">
        <f>Wellpath!E179</f>
        <v>0</v>
      </c>
      <c r="B179" s="22">
        <v>0</v>
      </c>
      <c r="C179" s="22">
        <v>0</v>
      </c>
      <c r="D179" s="22">
        <v>1</v>
      </c>
      <c r="E179" s="20">
        <f>Model!$W$24*((drdp!B179+drdp!K179)*'DEC-OI'!$B179+(drdp!E179+drdp!N179)*'DEC-OI'!$C179+(drdp!H179+drdp!Q179)*'DEC-OI'!$D179)</f>
        <v>0</v>
      </c>
      <c r="F179" s="20">
        <f>Model!$W$24*((drdp!C179+drdp!L179)*'DEC-OI'!$B179+(drdp!F179+drdp!O179)*'DEC-OI'!$C179+(drdp!I179+drdp!R179)*'DEC-OI'!$D179)</f>
        <v>0</v>
      </c>
      <c r="G179" s="20">
        <f>Model!$W$24*((drdp!D179+drdp!M179)*'DEC-OI'!$B179+(drdp!G179+drdp!P179)*'DEC-OI'!$C179+(drdp!J179+drdp!S179)*'DEC-OI'!$D179)</f>
        <v>0</v>
      </c>
      <c r="H179" s="18">
        <f>Model!$W$24*((drdp!B179)*'DEC-OI'!$B179+(drdp!E179)*'DEC-OI'!$C179+(drdp!H179)*'DEC-OI'!$D179)</f>
        <v>0</v>
      </c>
      <c r="I179" s="18">
        <f>Model!$W$24*((drdp!C179)*'DEC-OI'!$B179+(drdp!F179)*'DEC-OI'!$C179+(drdp!I179)*'DEC-OI'!$D179)</f>
        <v>0</v>
      </c>
      <c r="J179" s="18">
        <f>Model!$W$24*((drdp!D179)*'DEC-OI'!$B179+(drdp!G179)*'DEC-OI'!$C179+(drdp!J179)*'DEC-OI'!$D179)</f>
        <v>0</v>
      </c>
      <c r="K179" s="21">
        <f>SUM(E$3:E178)+H179</f>
        <v>0.31788219243684418</v>
      </c>
      <c r="L179" s="21">
        <f>SUM(F$3:F178)+I179</f>
        <v>2.2395471127149027</v>
      </c>
      <c r="M179" s="21">
        <f>SUM(G$3:G178)+J179</f>
        <v>0</v>
      </c>
      <c r="N179" s="21"/>
      <c r="O179" s="21"/>
      <c r="P179" s="21"/>
      <c r="Q179" s="19">
        <f t="shared" si="13"/>
        <v>0.10104908826845484</v>
      </c>
      <c r="R179" s="19">
        <f t="shared" si="13"/>
        <v>5.0155712700696569</v>
      </c>
      <c r="S179" s="19">
        <f t="shared" si="13"/>
        <v>0</v>
      </c>
      <c r="T179" s="19">
        <f t="shared" si="10"/>
        <v>0.71191214625541743</v>
      </c>
      <c r="U179" s="19">
        <f t="shared" si="11"/>
        <v>0</v>
      </c>
      <c r="V179" s="19">
        <f t="shared" si="12"/>
        <v>0</v>
      </c>
    </row>
    <row r="180" spans="1:22" x14ac:dyDescent="0.25">
      <c r="A180" s="26">
        <f>Wellpath!E180</f>
        <v>0</v>
      </c>
      <c r="B180" s="22">
        <v>0</v>
      </c>
      <c r="C180" s="22">
        <v>0</v>
      </c>
      <c r="D180" s="22">
        <v>1</v>
      </c>
      <c r="E180" s="20">
        <f>Model!$W$24*((drdp!B180+drdp!K180)*'DEC-OI'!$B180+(drdp!E180+drdp!N180)*'DEC-OI'!$C180+(drdp!H180+drdp!Q180)*'DEC-OI'!$D180)</f>
        <v>0</v>
      </c>
      <c r="F180" s="20">
        <f>Model!$W$24*((drdp!C180+drdp!L180)*'DEC-OI'!$B180+(drdp!F180+drdp!O180)*'DEC-OI'!$C180+(drdp!I180+drdp!R180)*'DEC-OI'!$D180)</f>
        <v>0</v>
      </c>
      <c r="G180" s="20">
        <f>Model!$W$24*((drdp!D180+drdp!M180)*'DEC-OI'!$B180+(drdp!G180+drdp!P180)*'DEC-OI'!$C180+(drdp!J180+drdp!S180)*'DEC-OI'!$D180)</f>
        <v>0</v>
      </c>
      <c r="H180" s="18">
        <f>Model!$W$24*((drdp!B180)*'DEC-OI'!$B180+(drdp!E180)*'DEC-OI'!$C180+(drdp!H180)*'DEC-OI'!$D180)</f>
        <v>0</v>
      </c>
      <c r="I180" s="18">
        <f>Model!$W$24*((drdp!C180)*'DEC-OI'!$B180+(drdp!F180)*'DEC-OI'!$C180+(drdp!I180)*'DEC-OI'!$D180)</f>
        <v>0</v>
      </c>
      <c r="J180" s="18">
        <f>Model!$W$24*((drdp!D180)*'DEC-OI'!$B180+(drdp!G180)*'DEC-OI'!$C180+(drdp!J180)*'DEC-OI'!$D180)</f>
        <v>0</v>
      </c>
      <c r="K180" s="21">
        <f>SUM(E$3:E179)+H180</f>
        <v>0.31788219243684418</v>
      </c>
      <c r="L180" s="21">
        <f>SUM(F$3:F179)+I180</f>
        <v>2.2395471127149027</v>
      </c>
      <c r="M180" s="21">
        <f>SUM(G$3:G179)+J180</f>
        <v>0</v>
      </c>
      <c r="N180" s="21"/>
      <c r="O180" s="21"/>
      <c r="P180" s="21"/>
      <c r="Q180" s="19">
        <f t="shared" si="13"/>
        <v>0.10104908826845484</v>
      </c>
      <c r="R180" s="19">
        <f t="shared" si="13"/>
        <v>5.0155712700696569</v>
      </c>
      <c r="S180" s="19">
        <f t="shared" si="13"/>
        <v>0</v>
      </c>
      <c r="T180" s="19">
        <f t="shared" si="10"/>
        <v>0.71191214625541743</v>
      </c>
      <c r="U180" s="19">
        <f t="shared" si="11"/>
        <v>0</v>
      </c>
      <c r="V180" s="19">
        <f t="shared" si="12"/>
        <v>0</v>
      </c>
    </row>
    <row r="181" spans="1:22" x14ac:dyDescent="0.25">
      <c r="A181" s="26">
        <f>Wellpath!E181</f>
        <v>0</v>
      </c>
      <c r="B181" s="22">
        <v>0</v>
      </c>
      <c r="C181" s="22">
        <v>0</v>
      </c>
      <c r="D181" s="22">
        <v>1</v>
      </c>
      <c r="E181" s="20">
        <f>Model!$W$24*((drdp!B181+drdp!K181)*'DEC-OI'!$B181+(drdp!E181+drdp!N181)*'DEC-OI'!$C181+(drdp!H181+drdp!Q181)*'DEC-OI'!$D181)</f>
        <v>0</v>
      </c>
      <c r="F181" s="20">
        <f>Model!$W$24*((drdp!C181+drdp!L181)*'DEC-OI'!$B181+(drdp!F181+drdp!O181)*'DEC-OI'!$C181+(drdp!I181+drdp!R181)*'DEC-OI'!$D181)</f>
        <v>0</v>
      </c>
      <c r="G181" s="20">
        <f>Model!$W$24*((drdp!D181+drdp!M181)*'DEC-OI'!$B181+(drdp!G181+drdp!P181)*'DEC-OI'!$C181+(drdp!J181+drdp!S181)*'DEC-OI'!$D181)</f>
        <v>0</v>
      </c>
      <c r="H181" s="18">
        <f>Model!$W$24*((drdp!B181)*'DEC-OI'!$B181+(drdp!E181)*'DEC-OI'!$C181+(drdp!H181)*'DEC-OI'!$D181)</f>
        <v>0</v>
      </c>
      <c r="I181" s="18">
        <f>Model!$W$24*((drdp!C181)*'DEC-OI'!$B181+(drdp!F181)*'DEC-OI'!$C181+(drdp!I181)*'DEC-OI'!$D181)</f>
        <v>0</v>
      </c>
      <c r="J181" s="18">
        <f>Model!$W$24*((drdp!D181)*'DEC-OI'!$B181+(drdp!G181)*'DEC-OI'!$C181+(drdp!J181)*'DEC-OI'!$D181)</f>
        <v>0</v>
      </c>
      <c r="K181" s="21">
        <f>SUM(E$3:E180)+H181</f>
        <v>0.31788219243684418</v>
      </c>
      <c r="L181" s="21">
        <f>SUM(F$3:F180)+I181</f>
        <v>2.2395471127149027</v>
      </c>
      <c r="M181" s="21">
        <f>SUM(G$3:G180)+J181</f>
        <v>0</v>
      </c>
      <c r="N181" s="21"/>
      <c r="O181" s="21"/>
      <c r="P181" s="21"/>
      <c r="Q181" s="19">
        <f t="shared" si="13"/>
        <v>0.10104908826845484</v>
      </c>
      <c r="R181" s="19">
        <f t="shared" si="13"/>
        <v>5.0155712700696569</v>
      </c>
      <c r="S181" s="19">
        <f t="shared" si="13"/>
        <v>0</v>
      </c>
      <c r="T181" s="19">
        <f t="shared" si="10"/>
        <v>0.71191214625541743</v>
      </c>
      <c r="U181" s="19">
        <f t="shared" si="11"/>
        <v>0</v>
      </c>
      <c r="V181" s="19">
        <f t="shared" si="12"/>
        <v>0</v>
      </c>
    </row>
    <row r="182" spans="1:22" x14ac:dyDescent="0.25">
      <c r="A182" s="26">
        <f>Wellpath!E182</f>
        <v>0</v>
      </c>
      <c r="B182" s="22">
        <v>0</v>
      </c>
      <c r="C182" s="22">
        <v>0</v>
      </c>
      <c r="D182" s="22">
        <v>1</v>
      </c>
      <c r="E182" s="20">
        <f>Model!$W$24*((drdp!B182+drdp!K182)*'DEC-OI'!$B182+(drdp!E182+drdp!N182)*'DEC-OI'!$C182+(drdp!H182+drdp!Q182)*'DEC-OI'!$D182)</f>
        <v>0</v>
      </c>
      <c r="F182" s="20">
        <f>Model!$W$24*((drdp!C182+drdp!L182)*'DEC-OI'!$B182+(drdp!F182+drdp!O182)*'DEC-OI'!$C182+(drdp!I182+drdp!R182)*'DEC-OI'!$D182)</f>
        <v>0</v>
      </c>
      <c r="G182" s="20">
        <f>Model!$W$24*((drdp!D182+drdp!M182)*'DEC-OI'!$B182+(drdp!G182+drdp!P182)*'DEC-OI'!$C182+(drdp!J182+drdp!S182)*'DEC-OI'!$D182)</f>
        <v>0</v>
      </c>
      <c r="H182" s="18">
        <f>Model!$W$24*((drdp!B182)*'DEC-OI'!$B182+(drdp!E182)*'DEC-OI'!$C182+(drdp!H182)*'DEC-OI'!$D182)</f>
        <v>0</v>
      </c>
      <c r="I182" s="18">
        <f>Model!$W$24*((drdp!C182)*'DEC-OI'!$B182+(drdp!F182)*'DEC-OI'!$C182+(drdp!I182)*'DEC-OI'!$D182)</f>
        <v>0</v>
      </c>
      <c r="J182" s="18">
        <f>Model!$W$24*((drdp!D182)*'DEC-OI'!$B182+(drdp!G182)*'DEC-OI'!$C182+(drdp!J182)*'DEC-OI'!$D182)</f>
        <v>0</v>
      </c>
      <c r="K182" s="21">
        <f>SUM(E$3:E181)+H182</f>
        <v>0.31788219243684418</v>
      </c>
      <c r="L182" s="21">
        <f>SUM(F$3:F181)+I182</f>
        <v>2.2395471127149027</v>
      </c>
      <c r="M182" s="21">
        <f>SUM(G$3:G181)+J182</f>
        <v>0</v>
      </c>
      <c r="N182" s="21"/>
      <c r="O182" s="21"/>
      <c r="P182" s="21"/>
      <c r="Q182" s="19">
        <f t="shared" si="13"/>
        <v>0.10104908826845484</v>
      </c>
      <c r="R182" s="19">
        <f t="shared" si="13"/>
        <v>5.0155712700696569</v>
      </c>
      <c r="S182" s="19">
        <f t="shared" si="13"/>
        <v>0</v>
      </c>
      <c r="T182" s="19">
        <f t="shared" si="10"/>
        <v>0.71191214625541743</v>
      </c>
      <c r="U182" s="19">
        <f t="shared" si="11"/>
        <v>0</v>
      </c>
      <c r="V182" s="19">
        <f t="shared" si="12"/>
        <v>0</v>
      </c>
    </row>
    <row r="183" spans="1:22" x14ac:dyDescent="0.25">
      <c r="A183" s="26">
        <f>Wellpath!E183</f>
        <v>0</v>
      </c>
      <c r="B183" s="22">
        <v>0</v>
      </c>
      <c r="C183" s="22">
        <v>0</v>
      </c>
      <c r="D183" s="22">
        <v>1</v>
      </c>
      <c r="E183" s="20">
        <f>Model!$W$24*((drdp!B183+drdp!K183)*'DEC-OI'!$B183+(drdp!E183+drdp!N183)*'DEC-OI'!$C183+(drdp!H183+drdp!Q183)*'DEC-OI'!$D183)</f>
        <v>0</v>
      </c>
      <c r="F183" s="20">
        <f>Model!$W$24*((drdp!C183+drdp!L183)*'DEC-OI'!$B183+(drdp!F183+drdp!O183)*'DEC-OI'!$C183+(drdp!I183+drdp!R183)*'DEC-OI'!$D183)</f>
        <v>0</v>
      </c>
      <c r="G183" s="20">
        <f>Model!$W$24*((drdp!D183+drdp!M183)*'DEC-OI'!$B183+(drdp!G183+drdp!P183)*'DEC-OI'!$C183+(drdp!J183+drdp!S183)*'DEC-OI'!$D183)</f>
        <v>0</v>
      </c>
      <c r="H183" s="18">
        <f>Model!$W$24*((drdp!B183)*'DEC-OI'!$B183+(drdp!E183)*'DEC-OI'!$C183+(drdp!H183)*'DEC-OI'!$D183)</f>
        <v>0</v>
      </c>
      <c r="I183" s="18">
        <f>Model!$W$24*((drdp!C183)*'DEC-OI'!$B183+(drdp!F183)*'DEC-OI'!$C183+(drdp!I183)*'DEC-OI'!$D183)</f>
        <v>0</v>
      </c>
      <c r="J183" s="18">
        <f>Model!$W$24*((drdp!D183)*'DEC-OI'!$B183+(drdp!G183)*'DEC-OI'!$C183+(drdp!J183)*'DEC-OI'!$D183)</f>
        <v>0</v>
      </c>
      <c r="K183" s="21">
        <f>SUM(E$3:E182)+H183</f>
        <v>0.31788219243684418</v>
      </c>
      <c r="L183" s="21">
        <f>SUM(F$3:F182)+I183</f>
        <v>2.2395471127149027</v>
      </c>
      <c r="M183" s="21">
        <f>SUM(G$3:G182)+J183</f>
        <v>0</v>
      </c>
      <c r="N183" s="21"/>
      <c r="O183" s="21"/>
      <c r="P183" s="21"/>
      <c r="Q183" s="19">
        <f t="shared" si="13"/>
        <v>0.10104908826845484</v>
      </c>
      <c r="R183" s="19">
        <f t="shared" si="13"/>
        <v>5.0155712700696569</v>
      </c>
      <c r="S183" s="19">
        <f t="shared" si="13"/>
        <v>0</v>
      </c>
      <c r="T183" s="19">
        <f t="shared" si="10"/>
        <v>0.71191214625541743</v>
      </c>
      <c r="U183" s="19">
        <f t="shared" si="11"/>
        <v>0</v>
      </c>
      <c r="V183" s="19">
        <f t="shared" si="12"/>
        <v>0</v>
      </c>
    </row>
    <row r="184" spans="1:22" x14ac:dyDescent="0.25">
      <c r="A184" s="26">
        <f>Wellpath!E184</f>
        <v>0</v>
      </c>
      <c r="B184" s="22">
        <v>0</v>
      </c>
      <c r="C184" s="22">
        <v>0</v>
      </c>
      <c r="D184" s="22">
        <v>1</v>
      </c>
      <c r="E184" s="20">
        <f>Model!$W$24*((drdp!B184+drdp!K184)*'DEC-OI'!$B184+(drdp!E184+drdp!N184)*'DEC-OI'!$C184+(drdp!H184+drdp!Q184)*'DEC-OI'!$D184)</f>
        <v>0</v>
      </c>
      <c r="F184" s="20">
        <f>Model!$W$24*((drdp!C184+drdp!L184)*'DEC-OI'!$B184+(drdp!F184+drdp!O184)*'DEC-OI'!$C184+(drdp!I184+drdp!R184)*'DEC-OI'!$D184)</f>
        <v>0</v>
      </c>
      <c r="G184" s="20">
        <f>Model!$W$24*((drdp!D184+drdp!M184)*'DEC-OI'!$B184+(drdp!G184+drdp!P184)*'DEC-OI'!$C184+(drdp!J184+drdp!S184)*'DEC-OI'!$D184)</f>
        <v>0</v>
      </c>
      <c r="H184" s="18">
        <f>Model!$W$24*((drdp!B184)*'DEC-OI'!$B184+(drdp!E184)*'DEC-OI'!$C184+(drdp!H184)*'DEC-OI'!$D184)</f>
        <v>0</v>
      </c>
      <c r="I184" s="18">
        <f>Model!$W$24*((drdp!C184)*'DEC-OI'!$B184+(drdp!F184)*'DEC-OI'!$C184+(drdp!I184)*'DEC-OI'!$D184)</f>
        <v>0</v>
      </c>
      <c r="J184" s="18">
        <f>Model!$W$24*((drdp!D184)*'DEC-OI'!$B184+(drdp!G184)*'DEC-OI'!$C184+(drdp!J184)*'DEC-OI'!$D184)</f>
        <v>0</v>
      </c>
      <c r="K184" s="21">
        <f>SUM(E$3:E183)+H184</f>
        <v>0.31788219243684418</v>
      </c>
      <c r="L184" s="21">
        <f>SUM(F$3:F183)+I184</f>
        <v>2.2395471127149027</v>
      </c>
      <c r="M184" s="21">
        <f>SUM(G$3:G183)+J184</f>
        <v>0</v>
      </c>
      <c r="N184" s="21"/>
      <c r="O184" s="21"/>
      <c r="P184" s="21"/>
      <c r="Q184" s="19">
        <f t="shared" si="13"/>
        <v>0.10104908826845484</v>
      </c>
      <c r="R184" s="19">
        <f t="shared" si="13"/>
        <v>5.0155712700696569</v>
      </c>
      <c r="S184" s="19">
        <f t="shared" si="13"/>
        <v>0</v>
      </c>
      <c r="T184" s="19">
        <f t="shared" si="10"/>
        <v>0.71191214625541743</v>
      </c>
      <c r="U184" s="19">
        <f t="shared" si="11"/>
        <v>0</v>
      </c>
      <c r="V184" s="19">
        <f t="shared" si="12"/>
        <v>0</v>
      </c>
    </row>
    <row r="185" spans="1:22" x14ac:dyDescent="0.25">
      <c r="A185" s="26">
        <f>Wellpath!E185</f>
        <v>0</v>
      </c>
      <c r="B185" s="22">
        <v>0</v>
      </c>
      <c r="C185" s="22">
        <v>0</v>
      </c>
      <c r="D185" s="22">
        <v>1</v>
      </c>
      <c r="E185" s="20">
        <f>Model!$W$24*((drdp!B185+drdp!K185)*'DEC-OI'!$B185+(drdp!E185+drdp!N185)*'DEC-OI'!$C185+(drdp!H185+drdp!Q185)*'DEC-OI'!$D185)</f>
        <v>0</v>
      </c>
      <c r="F185" s="20">
        <f>Model!$W$24*((drdp!C185+drdp!L185)*'DEC-OI'!$B185+(drdp!F185+drdp!O185)*'DEC-OI'!$C185+(drdp!I185+drdp!R185)*'DEC-OI'!$D185)</f>
        <v>0</v>
      </c>
      <c r="G185" s="20">
        <f>Model!$W$24*((drdp!D185+drdp!M185)*'DEC-OI'!$B185+(drdp!G185+drdp!P185)*'DEC-OI'!$C185+(drdp!J185+drdp!S185)*'DEC-OI'!$D185)</f>
        <v>0</v>
      </c>
      <c r="H185" s="18">
        <f>Model!$W$24*((drdp!B185)*'DEC-OI'!$B185+(drdp!E185)*'DEC-OI'!$C185+(drdp!H185)*'DEC-OI'!$D185)</f>
        <v>0</v>
      </c>
      <c r="I185" s="18">
        <f>Model!$W$24*((drdp!C185)*'DEC-OI'!$B185+(drdp!F185)*'DEC-OI'!$C185+(drdp!I185)*'DEC-OI'!$D185)</f>
        <v>0</v>
      </c>
      <c r="J185" s="18">
        <f>Model!$W$24*((drdp!D185)*'DEC-OI'!$B185+(drdp!G185)*'DEC-OI'!$C185+(drdp!J185)*'DEC-OI'!$D185)</f>
        <v>0</v>
      </c>
      <c r="K185" s="21">
        <f>SUM(E$3:E184)+H185</f>
        <v>0.31788219243684418</v>
      </c>
      <c r="L185" s="21">
        <f>SUM(F$3:F184)+I185</f>
        <v>2.2395471127149027</v>
      </c>
      <c r="M185" s="21">
        <f>SUM(G$3:G184)+J185</f>
        <v>0</v>
      </c>
      <c r="N185" s="21"/>
      <c r="O185" s="21"/>
      <c r="P185" s="21"/>
      <c r="Q185" s="19">
        <f t="shared" si="13"/>
        <v>0.10104908826845484</v>
      </c>
      <c r="R185" s="19">
        <f t="shared" si="13"/>
        <v>5.0155712700696569</v>
      </c>
      <c r="S185" s="19">
        <f t="shared" si="13"/>
        <v>0</v>
      </c>
      <c r="T185" s="19">
        <f t="shared" si="10"/>
        <v>0.71191214625541743</v>
      </c>
      <c r="U185" s="19">
        <f t="shared" si="11"/>
        <v>0</v>
      </c>
      <c r="V185" s="19">
        <f t="shared" si="12"/>
        <v>0</v>
      </c>
    </row>
    <row r="186" spans="1:22" x14ac:dyDescent="0.25">
      <c r="A186" s="26">
        <f>Wellpath!E186</f>
        <v>0</v>
      </c>
      <c r="B186" s="22">
        <v>0</v>
      </c>
      <c r="C186" s="22">
        <v>0</v>
      </c>
      <c r="D186" s="22">
        <v>1</v>
      </c>
      <c r="E186" s="20">
        <f>Model!$W$24*((drdp!B186+drdp!K186)*'DEC-OI'!$B186+(drdp!E186+drdp!N186)*'DEC-OI'!$C186+(drdp!H186+drdp!Q186)*'DEC-OI'!$D186)</f>
        <v>0</v>
      </c>
      <c r="F186" s="20">
        <f>Model!$W$24*((drdp!C186+drdp!L186)*'DEC-OI'!$B186+(drdp!F186+drdp!O186)*'DEC-OI'!$C186+(drdp!I186+drdp!R186)*'DEC-OI'!$D186)</f>
        <v>0</v>
      </c>
      <c r="G186" s="20">
        <f>Model!$W$24*((drdp!D186+drdp!M186)*'DEC-OI'!$B186+(drdp!G186+drdp!P186)*'DEC-OI'!$C186+(drdp!J186+drdp!S186)*'DEC-OI'!$D186)</f>
        <v>0</v>
      </c>
      <c r="H186" s="18">
        <f>Model!$W$24*((drdp!B186)*'DEC-OI'!$B186+(drdp!E186)*'DEC-OI'!$C186+(drdp!H186)*'DEC-OI'!$D186)</f>
        <v>0</v>
      </c>
      <c r="I186" s="18">
        <f>Model!$W$24*((drdp!C186)*'DEC-OI'!$B186+(drdp!F186)*'DEC-OI'!$C186+(drdp!I186)*'DEC-OI'!$D186)</f>
        <v>0</v>
      </c>
      <c r="J186" s="18">
        <f>Model!$W$24*((drdp!D186)*'DEC-OI'!$B186+(drdp!G186)*'DEC-OI'!$C186+(drdp!J186)*'DEC-OI'!$D186)</f>
        <v>0</v>
      </c>
      <c r="K186" s="21">
        <f>SUM(E$3:E185)+H186</f>
        <v>0.31788219243684418</v>
      </c>
      <c r="L186" s="21">
        <f>SUM(F$3:F185)+I186</f>
        <v>2.2395471127149027</v>
      </c>
      <c r="M186" s="21">
        <f>SUM(G$3:G185)+J186</f>
        <v>0</v>
      </c>
      <c r="N186" s="21"/>
      <c r="O186" s="21"/>
      <c r="P186" s="21"/>
      <c r="Q186" s="19">
        <f t="shared" si="13"/>
        <v>0.10104908826845484</v>
      </c>
      <c r="R186" s="19">
        <f t="shared" si="13"/>
        <v>5.0155712700696569</v>
      </c>
      <c r="S186" s="19">
        <f t="shared" si="13"/>
        <v>0</v>
      </c>
      <c r="T186" s="19">
        <f t="shared" si="10"/>
        <v>0.71191214625541743</v>
      </c>
      <c r="U186" s="19">
        <f t="shared" si="11"/>
        <v>0</v>
      </c>
      <c r="V186" s="19">
        <f t="shared" si="12"/>
        <v>0</v>
      </c>
    </row>
    <row r="187" spans="1:22" x14ac:dyDescent="0.25">
      <c r="A187" s="26">
        <f>Wellpath!E187</f>
        <v>0</v>
      </c>
      <c r="B187" s="22">
        <v>0</v>
      </c>
      <c r="C187" s="22">
        <v>0</v>
      </c>
      <c r="D187" s="22">
        <v>1</v>
      </c>
      <c r="E187" s="20">
        <f>Model!$W$24*((drdp!B187+drdp!K187)*'DEC-OI'!$B187+(drdp!E187+drdp!N187)*'DEC-OI'!$C187+(drdp!H187+drdp!Q187)*'DEC-OI'!$D187)</f>
        <v>0</v>
      </c>
      <c r="F187" s="20">
        <f>Model!$W$24*((drdp!C187+drdp!L187)*'DEC-OI'!$B187+(drdp!F187+drdp!O187)*'DEC-OI'!$C187+(drdp!I187+drdp!R187)*'DEC-OI'!$D187)</f>
        <v>0</v>
      </c>
      <c r="G187" s="20">
        <f>Model!$W$24*((drdp!D187+drdp!M187)*'DEC-OI'!$B187+(drdp!G187+drdp!P187)*'DEC-OI'!$C187+(drdp!J187+drdp!S187)*'DEC-OI'!$D187)</f>
        <v>0</v>
      </c>
      <c r="H187" s="18">
        <f>Model!$W$24*((drdp!B187)*'DEC-OI'!$B187+(drdp!E187)*'DEC-OI'!$C187+(drdp!H187)*'DEC-OI'!$D187)</f>
        <v>0</v>
      </c>
      <c r="I187" s="18">
        <f>Model!$W$24*((drdp!C187)*'DEC-OI'!$B187+(drdp!F187)*'DEC-OI'!$C187+(drdp!I187)*'DEC-OI'!$D187)</f>
        <v>0</v>
      </c>
      <c r="J187" s="18">
        <f>Model!$W$24*((drdp!D187)*'DEC-OI'!$B187+(drdp!G187)*'DEC-OI'!$C187+(drdp!J187)*'DEC-OI'!$D187)</f>
        <v>0</v>
      </c>
      <c r="K187" s="21">
        <f>SUM(E$3:E186)+H187</f>
        <v>0.31788219243684418</v>
      </c>
      <c r="L187" s="21">
        <f>SUM(F$3:F186)+I187</f>
        <v>2.2395471127149027</v>
      </c>
      <c r="M187" s="21">
        <f>SUM(G$3:G186)+J187</f>
        <v>0</v>
      </c>
      <c r="N187" s="21"/>
      <c r="O187" s="21"/>
      <c r="P187" s="21"/>
      <c r="Q187" s="19">
        <f t="shared" si="13"/>
        <v>0.10104908826845484</v>
      </c>
      <c r="R187" s="19">
        <f t="shared" si="13"/>
        <v>5.0155712700696569</v>
      </c>
      <c r="S187" s="19">
        <f t="shared" si="13"/>
        <v>0</v>
      </c>
      <c r="T187" s="19">
        <f t="shared" si="10"/>
        <v>0.71191214625541743</v>
      </c>
      <c r="U187" s="19">
        <f t="shared" si="11"/>
        <v>0</v>
      </c>
      <c r="V187" s="19">
        <f t="shared" si="12"/>
        <v>0</v>
      </c>
    </row>
    <row r="188" spans="1:22" x14ac:dyDescent="0.25">
      <c r="A188" s="26">
        <f>Wellpath!E188</f>
        <v>0</v>
      </c>
      <c r="B188" s="22">
        <v>0</v>
      </c>
      <c r="C188" s="22">
        <v>0</v>
      </c>
      <c r="D188" s="22">
        <v>1</v>
      </c>
      <c r="E188" s="20">
        <f>Model!$W$24*((drdp!B188+drdp!K188)*'DEC-OI'!$B188+(drdp!E188+drdp!N188)*'DEC-OI'!$C188+(drdp!H188+drdp!Q188)*'DEC-OI'!$D188)</f>
        <v>0</v>
      </c>
      <c r="F188" s="20">
        <f>Model!$W$24*((drdp!C188+drdp!L188)*'DEC-OI'!$B188+(drdp!F188+drdp!O188)*'DEC-OI'!$C188+(drdp!I188+drdp!R188)*'DEC-OI'!$D188)</f>
        <v>0</v>
      </c>
      <c r="G188" s="20">
        <f>Model!$W$24*((drdp!D188+drdp!M188)*'DEC-OI'!$B188+(drdp!G188+drdp!P188)*'DEC-OI'!$C188+(drdp!J188+drdp!S188)*'DEC-OI'!$D188)</f>
        <v>0</v>
      </c>
      <c r="H188" s="18">
        <f>Model!$W$24*((drdp!B188)*'DEC-OI'!$B188+(drdp!E188)*'DEC-OI'!$C188+(drdp!H188)*'DEC-OI'!$D188)</f>
        <v>0</v>
      </c>
      <c r="I188" s="18">
        <f>Model!$W$24*((drdp!C188)*'DEC-OI'!$B188+(drdp!F188)*'DEC-OI'!$C188+(drdp!I188)*'DEC-OI'!$D188)</f>
        <v>0</v>
      </c>
      <c r="J188" s="18">
        <f>Model!$W$24*((drdp!D188)*'DEC-OI'!$B188+(drdp!G188)*'DEC-OI'!$C188+(drdp!J188)*'DEC-OI'!$D188)</f>
        <v>0</v>
      </c>
      <c r="K188" s="21">
        <f>SUM(E$3:E187)+H188</f>
        <v>0.31788219243684418</v>
      </c>
      <c r="L188" s="21">
        <f>SUM(F$3:F187)+I188</f>
        <v>2.2395471127149027</v>
      </c>
      <c r="M188" s="21">
        <f>SUM(G$3:G187)+J188</f>
        <v>0</v>
      </c>
      <c r="N188" s="21"/>
      <c r="O188" s="21"/>
      <c r="P188" s="21"/>
      <c r="Q188" s="19">
        <f t="shared" si="13"/>
        <v>0.10104908826845484</v>
      </c>
      <c r="R188" s="19">
        <f t="shared" si="13"/>
        <v>5.0155712700696569</v>
      </c>
      <c r="S188" s="19">
        <f t="shared" si="13"/>
        <v>0</v>
      </c>
      <c r="T188" s="19">
        <f t="shared" si="10"/>
        <v>0.71191214625541743</v>
      </c>
      <c r="U188" s="19">
        <f t="shared" si="11"/>
        <v>0</v>
      </c>
      <c r="V188" s="19">
        <f t="shared" si="12"/>
        <v>0</v>
      </c>
    </row>
    <row r="189" spans="1:22" x14ac:dyDescent="0.25">
      <c r="A189" s="26">
        <f>Wellpath!E189</f>
        <v>0</v>
      </c>
      <c r="B189" s="22">
        <v>0</v>
      </c>
      <c r="C189" s="22">
        <v>0</v>
      </c>
      <c r="D189" s="22">
        <v>1</v>
      </c>
      <c r="E189" s="20">
        <f>Model!$W$24*((drdp!B189+drdp!K189)*'DEC-OI'!$B189+(drdp!E189+drdp!N189)*'DEC-OI'!$C189+(drdp!H189+drdp!Q189)*'DEC-OI'!$D189)</f>
        <v>0</v>
      </c>
      <c r="F189" s="20">
        <f>Model!$W$24*((drdp!C189+drdp!L189)*'DEC-OI'!$B189+(drdp!F189+drdp!O189)*'DEC-OI'!$C189+(drdp!I189+drdp!R189)*'DEC-OI'!$D189)</f>
        <v>0</v>
      </c>
      <c r="G189" s="20">
        <f>Model!$W$24*((drdp!D189+drdp!M189)*'DEC-OI'!$B189+(drdp!G189+drdp!P189)*'DEC-OI'!$C189+(drdp!J189+drdp!S189)*'DEC-OI'!$D189)</f>
        <v>0</v>
      </c>
      <c r="H189" s="18">
        <f>Model!$W$24*((drdp!B189)*'DEC-OI'!$B189+(drdp!E189)*'DEC-OI'!$C189+(drdp!H189)*'DEC-OI'!$D189)</f>
        <v>0</v>
      </c>
      <c r="I189" s="18">
        <f>Model!$W$24*((drdp!C189)*'DEC-OI'!$B189+(drdp!F189)*'DEC-OI'!$C189+(drdp!I189)*'DEC-OI'!$D189)</f>
        <v>0</v>
      </c>
      <c r="J189" s="18">
        <f>Model!$W$24*((drdp!D189)*'DEC-OI'!$B189+(drdp!G189)*'DEC-OI'!$C189+(drdp!J189)*'DEC-OI'!$D189)</f>
        <v>0</v>
      </c>
      <c r="K189" s="21">
        <f>SUM(E$3:E188)+H189</f>
        <v>0.31788219243684418</v>
      </c>
      <c r="L189" s="21">
        <f>SUM(F$3:F188)+I189</f>
        <v>2.2395471127149027</v>
      </c>
      <c r="M189" s="21">
        <f>SUM(G$3:G188)+J189</f>
        <v>0</v>
      </c>
      <c r="N189" s="21"/>
      <c r="O189" s="21"/>
      <c r="P189" s="21"/>
      <c r="Q189" s="19">
        <f t="shared" si="13"/>
        <v>0.10104908826845484</v>
      </c>
      <c r="R189" s="19">
        <f t="shared" si="13"/>
        <v>5.0155712700696569</v>
      </c>
      <c r="S189" s="19">
        <f t="shared" si="13"/>
        <v>0</v>
      </c>
      <c r="T189" s="19">
        <f t="shared" si="10"/>
        <v>0.71191214625541743</v>
      </c>
      <c r="U189" s="19">
        <f t="shared" si="11"/>
        <v>0</v>
      </c>
      <c r="V189" s="19">
        <f t="shared" si="12"/>
        <v>0</v>
      </c>
    </row>
    <row r="190" spans="1:22" x14ac:dyDescent="0.25">
      <c r="A190" s="26">
        <f>Wellpath!E190</f>
        <v>0</v>
      </c>
      <c r="B190" s="22">
        <v>0</v>
      </c>
      <c r="C190" s="22">
        <v>0</v>
      </c>
      <c r="D190" s="22">
        <v>1</v>
      </c>
      <c r="E190" s="20">
        <f>Model!$W$24*((drdp!B190+drdp!K190)*'DEC-OI'!$B190+(drdp!E190+drdp!N190)*'DEC-OI'!$C190+(drdp!H190+drdp!Q190)*'DEC-OI'!$D190)</f>
        <v>0</v>
      </c>
      <c r="F190" s="20">
        <f>Model!$W$24*((drdp!C190+drdp!L190)*'DEC-OI'!$B190+(drdp!F190+drdp!O190)*'DEC-OI'!$C190+(drdp!I190+drdp!R190)*'DEC-OI'!$D190)</f>
        <v>0</v>
      </c>
      <c r="G190" s="20">
        <f>Model!$W$24*((drdp!D190+drdp!M190)*'DEC-OI'!$B190+(drdp!G190+drdp!P190)*'DEC-OI'!$C190+(drdp!J190+drdp!S190)*'DEC-OI'!$D190)</f>
        <v>0</v>
      </c>
      <c r="H190" s="18">
        <f>Model!$W$24*((drdp!B190)*'DEC-OI'!$B190+(drdp!E190)*'DEC-OI'!$C190+(drdp!H190)*'DEC-OI'!$D190)</f>
        <v>0</v>
      </c>
      <c r="I190" s="18">
        <f>Model!$W$24*((drdp!C190)*'DEC-OI'!$B190+(drdp!F190)*'DEC-OI'!$C190+(drdp!I190)*'DEC-OI'!$D190)</f>
        <v>0</v>
      </c>
      <c r="J190" s="18">
        <f>Model!$W$24*((drdp!D190)*'DEC-OI'!$B190+(drdp!G190)*'DEC-OI'!$C190+(drdp!J190)*'DEC-OI'!$D190)</f>
        <v>0</v>
      </c>
      <c r="K190" s="21">
        <f>SUM(E$3:E189)+H190</f>
        <v>0.31788219243684418</v>
      </c>
      <c r="L190" s="21">
        <f>SUM(F$3:F189)+I190</f>
        <v>2.2395471127149027</v>
      </c>
      <c r="M190" s="21">
        <f>SUM(G$3:G189)+J190</f>
        <v>0</v>
      </c>
      <c r="N190" s="21"/>
      <c r="O190" s="21"/>
      <c r="P190" s="21"/>
      <c r="Q190" s="19">
        <f t="shared" si="13"/>
        <v>0.10104908826845484</v>
      </c>
      <c r="R190" s="19">
        <f t="shared" si="13"/>
        <v>5.0155712700696569</v>
      </c>
      <c r="S190" s="19">
        <f t="shared" si="13"/>
        <v>0</v>
      </c>
      <c r="T190" s="19">
        <f t="shared" si="10"/>
        <v>0.71191214625541743</v>
      </c>
      <c r="U190" s="19">
        <f t="shared" si="11"/>
        <v>0</v>
      </c>
      <c r="V190" s="19">
        <f t="shared" si="12"/>
        <v>0</v>
      </c>
    </row>
    <row r="191" spans="1:22" x14ac:dyDescent="0.25">
      <c r="A191" s="26">
        <f>Wellpath!E191</f>
        <v>0</v>
      </c>
      <c r="B191" s="22">
        <v>0</v>
      </c>
      <c r="C191" s="22">
        <v>0</v>
      </c>
      <c r="D191" s="22">
        <v>1</v>
      </c>
      <c r="E191" s="20">
        <f>Model!$W$24*((drdp!B191+drdp!K191)*'DEC-OI'!$B191+(drdp!E191+drdp!N191)*'DEC-OI'!$C191+(drdp!H191+drdp!Q191)*'DEC-OI'!$D191)</f>
        <v>0</v>
      </c>
      <c r="F191" s="20">
        <f>Model!$W$24*((drdp!C191+drdp!L191)*'DEC-OI'!$B191+(drdp!F191+drdp!O191)*'DEC-OI'!$C191+(drdp!I191+drdp!R191)*'DEC-OI'!$D191)</f>
        <v>0</v>
      </c>
      <c r="G191" s="20">
        <f>Model!$W$24*((drdp!D191+drdp!M191)*'DEC-OI'!$B191+(drdp!G191+drdp!P191)*'DEC-OI'!$C191+(drdp!J191+drdp!S191)*'DEC-OI'!$D191)</f>
        <v>0</v>
      </c>
      <c r="H191" s="18">
        <f>Model!$W$24*((drdp!B191)*'DEC-OI'!$B191+(drdp!E191)*'DEC-OI'!$C191+(drdp!H191)*'DEC-OI'!$D191)</f>
        <v>0</v>
      </c>
      <c r="I191" s="18">
        <f>Model!$W$24*((drdp!C191)*'DEC-OI'!$B191+(drdp!F191)*'DEC-OI'!$C191+(drdp!I191)*'DEC-OI'!$D191)</f>
        <v>0</v>
      </c>
      <c r="J191" s="18">
        <f>Model!$W$24*((drdp!D191)*'DEC-OI'!$B191+(drdp!G191)*'DEC-OI'!$C191+(drdp!J191)*'DEC-OI'!$D191)</f>
        <v>0</v>
      </c>
      <c r="K191" s="21">
        <f>SUM(E$3:E190)+H191</f>
        <v>0.31788219243684418</v>
      </c>
      <c r="L191" s="21">
        <f>SUM(F$3:F190)+I191</f>
        <v>2.2395471127149027</v>
      </c>
      <c r="M191" s="21">
        <f>SUM(G$3:G190)+J191</f>
        <v>0</v>
      </c>
      <c r="N191" s="21"/>
      <c r="O191" s="21"/>
      <c r="P191" s="21"/>
      <c r="Q191" s="19">
        <f t="shared" si="13"/>
        <v>0.10104908826845484</v>
      </c>
      <c r="R191" s="19">
        <f t="shared" si="13"/>
        <v>5.0155712700696569</v>
      </c>
      <c r="S191" s="19">
        <f t="shared" si="13"/>
        <v>0</v>
      </c>
      <c r="T191" s="19">
        <f t="shared" si="10"/>
        <v>0.71191214625541743</v>
      </c>
      <c r="U191" s="19">
        <f t="shared" si="11"/>
        <v>0</v>
      </c>
      <c r="V191" s="19">
        <f t="shared" si="12"/>
        <v>0</v>
      </c>
    </row>
    <row r="192" spans="1:22" x14ac:dyDescent="0.25">
      <c r="A192" s="26">
        <f>Wellpath!E192</f>
        <v>0</v>
      </c>
      <c r="B192" s="22">
        <v>0</v>
      </c>
      <c r="C192" s="22">
        <v>0</v>
      </c>
      <c r="D192" s="22">
        <v>1</v>
      </c>
      <c r="E192" s="20">
        <f>Model!$W$24*((drdp!B192+drdp!K192)*'DEC-OI'!$B192+(drdp!E192+drdp!N192)*'DEC-OI'!$C192+(drdp!H192+drdp!Q192)*'DEC-OI'!$D192)</f>
        <v>0</v>
      </c>
      <c r="F192" s="20">
        <f>Model!$W$24*((drdp!C192+drdp!L192)*'DEC-OI'!$B192+(drdp!F192+drdp!O192)*'DEC-OI'!$C192+(drdp!I192+drdp!R192)*'DEC-OI'!$D192)</f>
        <v>0</v>
      </c>
      <c r="G192" s="20">
        <f>Model!$W$24*((drdp!D192+drdp!M192)*'DEC-OI'!$B192+(drdp!G192+drdp!P192)*'DEC-OI'!$C192+(drdp!J192+drdp!S192)*'DEC-OI'!$D192)</f>
        <v>0</v>
      </c>
      <c r="H192" s="18">
        <f>Model!$W$24*((drdp!B192)*'DEC-OI'!$B192+(drdp!E192)*'DEC-OI'!$C192+(drdp!H192)*'DEC-OI'!$D192)</f>
        <v>0</v>
      </c>
      <c r="I192" s="18">
        <f>Model!$W$24*((drdp!C192)*'DEC-OI'!$B192+(drdp!F192)*'DEC-OI'!$C192+(drdp!I192)*'DEC-OI'!$D192)</f>
        <v>0</v>
      </c>
      <c r="J192" s="18">
        <f>Model!$W$24*((drdp!D192)*'DEC-OI'!$B192+(drdp!G192)*'DEC-OI'!$C192+(drdp!J192)*'DEC-OI'!$D192)</f>
        <v>0</v>
      </c>
      <c r="K192" s="21">
        <f>SUM(E$3:E191)+H192</f>
        <v>0.31788219243684418</v>
      </c>
      <c r="L192" s="21">
        <f>SUM(F$3:F191)+I192</f>
        <v>2.2395471127149027</v>
      </c>
      <c r="M192" s="21">
        <f>SUM(G$3:G191)+J192</f>
        <v>0</v>
      </c>
      <c r="N192" s="21"/>
      <c r="O192" s="21"/>
      <c r="P192" s="21"/>
      <c r="Q192" s="19">
        <f t="shared" si="13"/>
        <v>0.10104908826845484</v>
      </c>
      <c r="R192" s="19">
        <f t="shared" si="13"/>
        <v>5.0155712700696569</v>
      </c>
      <c r="S192" s="19">
        <f t="shared" si="13"/>
        <v>0</v>
      </c>
      <c r="T192" s="19">
        <f t="shared" si="10"/>
        <v>0.71191214625541743</v>
      </c>
      <c r="U192" s="19">
        <f t="shared" si="11"/>
        <v>0</v>
      </c>
      <c r="V192" s="19">
        <f t="shared" si="12"/>
        <v>0</v>
      </c>
    </row>
    <row r="193" spans="1:22" x14ac:dyDescent="0.25">
      <c r="A193" s="26">
        <f>Wellpath!E193</f>
        <v>0</v>
      </c>
      <c r="B193" s="22">
        <v>0</v>
      </c>
      <c r="C193" s="22">
        <v>0</v>
      </c>
      <c r="D193" s="22">
        <v>1</v>
      </c>
      <c r="E193" s="20">
        <f>Model!$W$24*((drdp!B193+drdp!K193)*'DEC-OI'!$B193+(drdp!E193+drdp!N193)*'DEC-OI'!$C193+(drdp!H193+drdp!Q193)*'DEC-OI'!$D193)</f>
        <v>0</v>
      </c>
      <c r="F193" s="20">
        <f>Model!$W$24*((drdp!C193+drdp!L193)*'DEC-OI'!$B193+(drdp!F193+drdp!O193)*'DEC-OI'!$C193+(drdp!I193+drdp!R193)*'DEC-OI'!$D193)</f>
        <v>0</v>
      </c>
      <c r="G193" s="20">
        <f>Model!$W$24*((drdp!D193+drdp!M193)*'DEC-OI'!$B193+(drdp!G193+drdp!P193)*'DEC-OI'!$C193+(drdp!J193+drdp!S193)*'DEC-OI'!$D193)</f>
        <v>0</v>
      </c>
      <c r="H193" s="18">
        <f>Model!$W$24*((drdp!B193)*'DEC-OI'!$B193+(drdp!E193)*'DEC-OI'!$C193+(drdp!H193)*'DEC-OI'!$D193)</f>
        <v>0</v>
      </c>
      <c r="I193" s="18">
        <f>Model!$W$24*((drdp!C193)*'DEC-OI'!$B193+(drdp!F193)*'DEC-OI'!$C193+(drdp!I193)*'DEC-OI'!$D193)</f>
        <v>0</v>
      </c>
      <c r="J193" s="18">
        <f>Model!$W$24*((drdp!D193)*'DEC-OI'!$B193+(drdp!G193)*'DEC-OI'!$C193+(drdp!J193)*'DEC-OI'!$D193)</f>
        <v>0</v>
      </c>
      <c r="K193" s="21">
        <f>SUM(E$3:E192)+H193</f>
        <v>0.31788219243684418</v>
      </c>
      <c r="L193" s="21">
        <f>SUM(F$3:F192)+I193</f>
        <v>2.2395471127149027</v>
      </c>
      <c r="M193" s="21">
        <f>SUM(G$3:G192)+J193</f>
        <v>0</v>
      </c>
      <c r="N193" s="21"/>
      <c r="O193" s="21"/>
      <c r="P193" s="21"/>
      <c r="Q193" s="19">
        <f t="shared" si="13"/>
        <v>0.10104908826845484</v>
      </c>
      <c r="R193" s="19">
        <f t="shared" si="13"/>
        <v>5.0155712700696569</v>
      </c>
      <c r="S193" s="19">
        <f t="shared" si="13"/>
        <v>0</v>
      </c>
      <c r="T193" s="19">
        <f t="shared" si="10"/>
        <v>0.71191214625541743</v>
      </c>
      <c r="U193" s="19">
        <f t="shared" si="11"/>
        <v>0</v>
      </c>
      <c r="V193" s="19">
        <f t="shared" si="12"/>
        <v>0</v>
      </c>
    </row>
    <row r="194" spans="1:22" x14ac:dyDescent="0.25">
      <c r="A194" s="26">
        <f>Wellpath!E194</f>
        <v>0</v>
      </c>
      <c r="B194" s="22">
        <v>0</v>
      </c>
      <c r="C194" s="22">
        <v>0</v>
      </c>
      <c r="D194" s="22">
        <v>1</v>
      </c>
      <c r="E194" s="20">
        <f>Model!$W$24*((drdp!B194+drdp!K194)*'DEC-OI'!$B194+(drdp!E194+drdp!N194)*'DEC-OI'!$C194+(drdp!H194+drdp!Q194)*'DEC-OI'!$D194)</f>
        <v>0</v>
      </c>
      <c r="F194" s="20">
        <f>Model!$W$24*((drdp!C194+drdp!L194)*'DEC-OI'!$B194+(drdp!F194+drdp!O194)*'DEC-OI'!$C194+(drdp!I194+drdp!R194)*'DEC-OI'!$D194)</f>
        <v>0</v>
      </c>
      <c r="G194" s="20">
        <f>Model!$W$24*((drdp!D194+drdp!M194)*'DEC-OI'!$B194+(drdp!G194+drdp!P194)*'DEC-OI'!$C194+(drdp!J194+drdp!S194)*'DEC-OI'!$D194)</f>
        <v>0</v>
      </c>
      <c r="H194" s="18">
        <f>Model!$W$24*((drdp!B194)*'DEC-OI'!$B194+(drdp!E194)*'DEC-OI'!$C194+(drdp!H194)*'DEC-OI'!$D194)</f>
        <v>0</v>
      </c>
      <c r="I194" s="18">
        <f>Model!$W$24*((drdp!C194)*'DEC-OI'!$B194+(drdp!F194)*'DEC-OI'!$C194+(drdp!I194)*'DEC-OI'!$D194)</f>
        <v>0</v>
      </c>
      <c r="J194" s="18">
        <f>Model!$W$24*((drdp!D194)*'DEC-OI'!$B194+(drdp!G194)*'DEC-OI'!$C194+(drdp!J194)*'DEC-OI'!$D194)</f>
        <v>0</v>
      </c>
      <c r="K194" s="21">
        <f>SUM(E$3:E193)+H194</f>
        <v>0.31788219243684418</v>
      </c>
      <c r="L194" s="21">
        <f>SUM(F$3:F193)+I194</f>
        <v>2.2395471127149027</v>
      </c>
      <c r="M194" s="21">
        <f>SUM(G$3:G193)+J194</f>
        <v>0</v>
      </c>
      <c r="N194" s="21"/>
      <c r="O194" s="21"/>
      <c r="P194" s="21"/>
      <c r="Q194" s="19">
        <f t="shared" si="13"/>
        <v>0.10104908826845484</v>
      </c>
      <c r="R194" s="19">
        <f t="shared" si="13"/>
        <v>5.0155712700696569</v>
      </c>
      <c r="S194" s="19">
        <f t="shared" si="13"/>
        <v>0</v>
      </c>
      <c r="T194" s="19">
        <f t="shared" si="10"/>
        <v>0.71191214625541743</v>
      </c>
      <c r="U194" s="19">
        <f t="shared" si="11"/>
        <v>0</v>
      </c>
      <c r="V194" s="19">
        <f t="shared" si="12"/>
        <v>0</v>
      </c>
    </row>
    <row r="195" spans="1:22" x14ac:dyDescent="0.25">
      <c r="A195" s="26">
        <f>Wellpath!E195</f>
        <v>0</v>
      </c>
      <c r="B195" s="22">
        <v>0</v>
      </c>
      <c r="C195" s="22">
        <v>0</v>
      </c>
      <c r="D195" s="22">
        <v>1</v>
      </c>
      <c r="E195" s="20">
        <f>Model!$W$24*((drdp!B195+drdp!K195)*'DEC-OI'!$B195+(drdp!E195+drdp!N195)*'DEC-OI'!$C195+(drdp!H195+drdp!Q195)*'DEC-OI'!$D195)</f>
        <v>0</v>
      </c>
      <c r="F195" s="20">
        <f>Model!$W$24*((drdp!C195+drdp!L195)*'DEC-OI'!$B195+(drdp!F195+drdp!O195)*'DEC-OI'!$C195+(drdp!I195+drdp!R195)*'DEC-OI'!$D195)</f>
        <v>0</v>
      </c>
      <c r="G195" s="20">
        <f>Model!$W$24*((drdp!D195+drdp!M195)*'DEC-OI'!$B195+(drdp!G195+drdp!P195)*'DEC-OI'!$C195+(drdp!J195+drdp!S195)*'DEC-OI'!$D195)</f>
        <v>0</v>
      </c>
      <c r="H195" s="18">
        <f>Model!$W$24*((drdp!B195)*'DEC-OI'!$B195+(drdp!E195)*'DEC-OI'!$C195+(drdp!H195)*'DEC-OI'!$D195)</f>
        <v>0</v>
      </c>
      <c r="I195" s="18">
        <f>Model!$W$24*((drdp!C195)*'DEC-OI'!$B195+(drdp!F195)*'DEC-OI'!$C195+(drdp!I195)*'DEC-OI'!$D195)</f>
        <v>0</v>
      </c>
      <c r="J195" s="18">
        <f>Model!$W$24*((drdp!D195)*'DEC-OI'!$B195+(drdp!G195)*'DEC-OI'!$C195+(drdp!J195)*'DEC-OI'!$D195)</f>
        <v>0</v>
      </c>
      <c r="K195" s="21">
        <f>SUM(E$3:E194)+H195</f>
        <v>0.31788219243684418</v>
      </c>
      <c r="L195" s="21">
        <f>SUM(F$3:F194)+I195</f>
        <v>2.2395471127149027</v>
      </c>
      <c r="M195" s="21">
        <f>SUM(G$3:G194)+J195</f>
        <v>0</v>
      </c>
      <c r="N195" s="21"/>
      <c r="O195" s="21"/>
      <c r="P195" s="21"/>
      <c r="Q195" s="19">
        <f t="shared" si="13"/>
        <v>0.10104908826845484</v>
      </c>
      <c r="R195" s="19">
        <f t="shared" si="13"/>
        <v>5.0155712700696569</v>
      </c>
      <c r="S195" s="19">
        <f t="shared" si="13"/>
        <v>0</v>
      </c>
      <c r="T195" s="19">
        <f t="shared" si="10"/>
        <v>0.71191214625541743</v>
      </c>
      <c r="U195" s="19">
        <f t="shared" si="11"/>
        <v>0</v>
      </c>
      <c r="V195" s="19">
        <f t="shared" si="12"/>
        <v>0</v>
      </c>
    </row>
    <row r="196" spans="1:22" x14ac:dyDescent="0.25">
      <c r="A196" s="26">
        <f>Wellpath!E196</f>
        <v>0</v>
      </c>
      <c r="B196" s="22">
        <v>0</v>
      </c>
      <c r="C196" s="22">
        <v>0</v>
      </c>
      <c r="D196" s="22">
        <v>1</v>
      </c>
      <c r="E196" s="20">
        <f>Model!$W$24*((drdp!B196+drdp!K196)*'DEC-OI'!$B196+(drdp!E196+drdp!N196)*'DEC-OI'!$C196+(drdp!H196+drdp!Q196)*'DEC-OI'!$D196)</f>
        <v>0</v>
      </c>
      <c r="F196" s="20">
        <f>Model!$W$24*((drdp!C196+drdp!L196)*'DEC-OI'!$B196+(drdp!F196+drdp!O196)*'DEC-OI'!$C196+(drdp!I196+drdp!R196)*'DEC-OI'!$D196)</f>
        <v>0</v>
      </c>
      <c r="G196" s="20">
        <f>Model!$W$24*((drdp!D196+drdp!M196)*'DEC-OI'!$B196+(drdp!G196+drdp!P196)*'DEC-OI'!$C196+(drdp!J196+drdp!S196)*'DEC-OI'!$D196)</f>
        <v>0</v>
      </c>
      <c r="H196" s="18">
        <f>Model!$W$24*((drdp!B196)*'DEC-OI'!$B196+(drdp!E196)*'DEC-OI'!$C196+(drdp!H196)*'DEC-OI'!$D196)</f>
        <v>0</v>
      </c>
      <c r="I196" s="18">
        <f>Model!$W$24*((drdp!C196)*'DEC-OI'!$B196+(drdp!F196)*'DEC-OI'!$C196+(drdp!I196)*'DEC-OI'!$D196)</f>
        <v>0</v>
      </c>
      <c r="J196" s="18">
        <f>Model!$W$24*((drdp!D196)*'DEC-OI'!$B196+(drdp!G196)*'DEC-OI'!$C196+(drdp!J196)*'DEC-OI'!$D196)</f>
        <v>0</v>
      </c>
      <c r="K196" s="21">
        <f>SUM(E$3:E195)+H196</f>
        <v>0.31788219243684418</v>
      </c>
      <c r="L196" s="21">
        <f>SUM(F$3:F195)+I196</f>
        <v>2.2395471127149027</v>
      </c>
      <c r="M196" s="21">
        <f>SUM(G$3:G195)+J196</f>
        <v>0</v>
      </c>
      <c r="N196" s="21"/>
      <c r="O196" s="21"/>
      <c r="P196" s="21"/>
      <c r="Q196" s="19">
        <f t="shared" si="13"/>
        <v>0.10104908826845484</v>
      </c>
      <c r="R196" s="19">
        <f t="shared" si="13"/>
        <v>5.0155712700696569</v>
      </c>
      <c r="S196" s="19">
        <f t="shared" si="13"/>
        <v>0</v>
      </c>
      <c r="T196" s="19">
        <f t="shared" ref="T196:T259" si="14">K196*L196</f>
        <v>0.71191214625541743</v>
      </c>
      <c r="U196" s="19">
        <f t="shared" ref="U196:U259" si="15">K196*M196</f>
        <v>0</v>
      </c>
      <c r="V196" s="19">
        <f t="shared" ref="V196:V259" si="16">L196*M196</f>
        <v>0</v>
      </c>
    </row>
    <row r="197" spans="1:22" x14ac:dyDescent="0.25">
      <c r="A197" s="26">
        <f>Wellpath!E197</f>
        <v>0</v>
      </c>
      <c r="B197" s="22">
        <v>0</v>
      </c>
      <c r="C197" s="22">
        <v>0</v>
      </c>
      <c r="D197" s="22">
        <v>1</v>
      </c>
      <c r="E197" s="20">
        <f>Model!$W$24*((drdp!B197+drdp!K197)*'DEC-OI'!$B197+(drdp!E197+drdp!N197)*'DEC-OI'!$C197+(drdp!H197+drdp!Q197)*'DEC-OI'!$D197)</f>
        <v>0</v>
      </c>
      <c r="F197" s="20">
        <f>Model!$W$24*((drdp!C197+drdp!L197)*'DEC-OI'!$B197+(drdp!F197+drdp!O197)*'DEC-OI'!$C197+(drdp!I197+drdp!R197)*'DEC-OI'!$D197)</f>
        <v>0</v>
      </c>
      <c r="G197" s="20">
        <f>Model!$W$24*((drdp!D197+drdp!M197)*'DEC-OI'!$B197+(drdp!G197+drdp!P197)*'DEC-OI'!$C197+(drdp!J197+drdp!S197)*'DEC-OI'!$D197)</f>
        <v>0</v>
      </c>
      <c r="H197" s="18">
        <f>Model!$W$24*((drdp!B197)*'DEC-OI'!$B197+(drdp!E197)*'DEC-OI'!$C197+(drdp!H197)*'DEC-OI'!$D197)</f>
        <v>0</v>
      </c>
      <c r="I197" s="18">
        <f>Model!$W$24*((drdp!C197)*'DEC-OI'!$B197+(drdp!F197)*'DEC-OI'!$C197+(drdp!I197)*'DEC-OI'!$D197)</f>
        <v>0</v>
      </c>
      <c r="J197" s="18">
        <f>Model!$W$24*((drdp!D197)*'DEC-OI'!$B197+(drdp!G197)*'DEC-OI'!$C197+(drdp!J197)*'DEC-OI'!$D197)</f>
        <v>0</v>
      </c>
      <c r="K197" s="21">
        <f>SUM(E$3:E196)+H197</f>
        <v>0.31788219243684418</v>
      </c>
      <c r="L197" s="21">
        <f>SUM(F$3:F196)+I197</f>
        <v>2.2395471127149027</v>
      </c>
      <c r="M197" s="21">
        <f>SUM(G$3:G196)+J197</f>
        <v>0</v>
      </c>
      <c r="N197" s="21"/>
      <c r="O197" s="21"/>
      <c r="P197" s="21"/>
      <c r="Q197" s="19">
        <f t="shared" si="13"/>
        <v>0.10104908826845484</v>
      </c>
      <c r="R197" s="19">
        <f t="shared" si="13"/>
        <v>5.0155712700696569</v>
      </c>
      <c r="S197" s="19">
        <f t="shared" si="13"/>
        <v>0</v>
      </c>
      <c r="T197" s="19">
        <f t="shared" si="14"/>
        <v>0.71191214625541743</v>
      </c>
      <c r="U197" s="19">
        <f t="shared" si="15"/>
        <v>0</v>
      </c>
      <c r="V197" s="19">
        <f t="shared" si="16"/>
        <v>0</v>
      </c>
    </row>
    <row r="198" spans="1:22" x14ac:dyDescent="0.25">
      <c r="A198" s="26">
        <f>Wellpath!E198</f>
        <v>0</v>
      </c>
      <c r="B198" s="22">
        <v>0</v>
      </c>
      <c r="C198" s="22">
        <v>0</v>
      </c>
      <c r="D198" s="22">
        <v>1</v>
      </c>
      <c r="E198" s="20">
        <f>Model!$W$24*((drdp!B198+drdp!K198)*'DEC-OI'!$B198+(drdp!E198+drdp!N198)*'DEC-OI'!$C198+(drdp!H198+drdp!Q198)*'DEC-OI'!$D198)</f>
        <v>0</v>
      </c>
      <c r="F198" s="20">
        <f>Model!$W$24*((drdp!C198+drdp!L198)*'DEC-OI'!$B198+(drdp!F198+drdp!O198)*'DEC-OI'!$C198+(drdp!I198+drdp!R198)*'DEC-OI'!$D198)</f>
        <v>0</v>
      </c>
      <c r="G198" s="20">
        <f>Model!$W$24*((drdp!D198+drdp!M198)*'DEC-OI'!$B198+(drdp!G198+drdp!P198)*'DEC-OI'!$C198+(drdp!J198+drdp!S198)*'DEC-OI'!$D198)</f>
        <v>0</v>
      </c>
      <c r="H198" s="18">
        <f>Model!$W$24*((drdp!B198)*'DEC-OI'!$B198+(drdp!E198)*'DEC-OI'!$C198+(drdp!H198)*'DEC-OI'!$D198)</f>
        <v>0</v>
      </c>
      <c r="I198" s="18">
        <f>Model!$W$24*((drdp!C198)*'DEC-OI'!$B198+(drdp!F198)*'DEC-OI'!$C198+(drdp!I198)*'DEC-OI'!$D198)</f>
        <v>0</v>
      </c>
      <c r="J198" s="18">
        <f>Model!$W$24*((drdp!D198)*'DEC-OI'!$B198+(drdp!G198)*'DEC-OI'!$C198+(drdp!J198)*'DEC-OI'!$D198)</f>
        <v>0</v>
      </c>
      <c r="K198" s="21">
        <f>SUM(E$3:E197)+H198</f>
        <v>0.31788219243684418</v>
      </c>
      <c r="L198" s="21">
        <f>SUM(F$3:F197)+I198</f>
        <v>2.2395471127149027</v>
      </c>
      <c r="M198" s="21">
        <f>SUM(G$3:G197)+J198</f>
        <v>0</v>
      </c>
      <c r="N198" s="21"/>
      <c r="O198" s="21"/>
      <c r="P198" s="21"/>
      <c r="Q198" s="19">
        <f t="shared" si="13"/>
        <v>0.10104908826845484</v>
      </c>
      <c r="R198" s="19">
        <f t="shared" si="13"/>
        <v>5.0155712700696569</v>
      </c>
      <c r="S198" s="19">
        <f t="shared" si="13"/>
        <v>0</v>
      </c>
      <c r="T198" s="19">
        <f t="shared" si="14"/>
        <v>0.71191214625541743</v>
      </c>
      <c r="U198" s="19">
        <f t="shared" si="15"/>
        <v>0</v>
      </c>
      <c r="V198" s="19">
        <f t="shared" si="16"/>
        <v>0</v>
      </c>
    </row>
    <row r="199" spans="1:22" x14ac:dyDescent="0.25">
      <c r="A199" s="26">
        <f>Wellpath!E199</f>
        <v>0</v>
      </c>
      <c r="B199" s="22">
        <v>0</v>
      </c>
      <c r="C199" s="22">
        <v>0</v>
      </c>
      <c r="D199" s="22">
        <v>1</v>
      </c>
      <c r="E199" s="20">
        <f>Model!$W$24*((drdp!B199+drdp!K199)*'DEC-OI'!$B199+(drdp!E199+drdp!N199)*'DEC-OI'!$C199+(drdp!H199+drdp!Q199)*'DEC-OI'!$D199)</f>
        <v>0</v>
      </c>
      <c r="F199" s="20">
        <f>Model!$W$24*((drdp!C199+drdp!L199)*'DEC-OI'!$B199+(drdp!F199+drdp!O199)*'DEC-OI'!$C199+(drdp!I199+drdp!R199)*'DEC-OI'!$D199)</f>
        <v>0</v>
      </c>
      <c r="G199" s="20">
        <f>Model!$W$24*((drdp!D199+drdp!M199)*'DEC-OI'!$B199+(drdp!G199+drdp!P199)*'DEC-OI'!$C199+(drdp!J199+drdp!S199)*'DEC-OI'!$D199)</f>
        <v>0</v>
      </c>
      <c r="H199" s="18">
        <f>Model!$W$24*((drdp!B199)*'DEC-OI'!$B199+(drdp!E199)*'DEC-OI'!$C199+(drdp!H199)*'DEC-OI'!$D199)</f>
        <v>0</v>
      </c>
      <c r="I199" s="18">
        <f>Model!$W$24*((drdp!C199)*'DEC-OI'!$B199+(drdp!F199)*'DEC-OI'!$C199+(drdp!I199)*'DEC-OI'!$D199)</f>
        <v>0</v>
      </c>
      <c r="J199" s="18">
        <f>Model!$W$24*((drdp!D199)*'DEC-OI'!$B199+(drdp!G199)*'DEC-OI'!$C199+(drdp!J199)*'DEC-OI'!$D199)</f>
        <v>0</v>
      </c>
      <c r="K199" s="21">
        <f>SUM(E$3:E198)+H199</f>
        <v>0.31788219243684418</v>
      </c>
      <c r="L199" s="21">
        <f>SUM(F$3:F198)+I199</f>
        <v>2.2395471127149027</v>
      </c>
      <c r="M199" s="21">
        <f>SUM(G$3:G198)+J199</f>
        <v>0</v>
      </c>
      <c r="N199" s="21"/>
      <c r="O199" s="21"/>
      <c r="P199" s="21"/>
      <c r="Q199" s="19">
        <f t="shared" si="13"/>
        <v>0.10104908826845484</v>
      </c>
      <c r="R199" s="19">
        <f t="shared" si="13"/>
        <v>5.0155712700696569</v>
      </c>
      <c r="S199" s="19">
        <f t="shared" si="13"/>
        <v>0</v>
      </c>
      <c r="T199" s="19">
        <f t="shared" si="14"/>
        <v>0.71191214625541743</v>
      </c>
      <c r="U199" s="19">
        <f t="shared" si="15"/>
        <v>0</v>
      </c>
      <c r="V199" s="19">
        <f t="shared" si="16"/>
        <v>0</v>
      </c>
    </row>
    <row r="200" spans="1:22" x14ac:dyDescent="0.25">
      <c r="A200" s="26">
        <f>Wellpath!E200</f>
        <v>0</v>
      </c>
      <c r="B200" s="22">
        <v>0</v>
      </c>
      <c r="C200" s="22">
        <v>0</v>
      </c>
      <c r="D200" s="22">
        <v>1</v>
      </c>
      <c r="E200" s="20">
        <f>Model!$W$24*((drdp!B200+drdp!K200)*'DEC-OI'!$B200+(drdp!E200+drdp!N200)*'DEC-OI'!$C200+(drdp!H200+drdp!Q200)*'DEC-OI'!$D200)</f>
        <v>0</v>
      </c>
      <c r="F200" s="20">
        <f>Model!$W$24*((drdp!C200+drdp!L200)*'DEC-OI'!$B200+(drdp!F200+drdp!O200)*'DEC-OI'!$C200+(drdp!I200+drdp!R200)*'DEC-OI'!$D200)</f>
        <v>0</v>
      </c>
      <c r="G200" s="20">
        <f>Model!$W$24*((drdp!D200+drdp!M200)*'DEC-OI'!$B200+(drdp!G200+drdp!P200)*'DEC-OI'!$C200+(drdp!J200+drdp!S200)*'DEC-OI'!$D200)</f>
        <v>0</v>
      </c>
      <c r="H200" s="18">
        <f>Model!$W$24*((drdp!B200)*'DEC-OI'!$B200+(drdp!E200)*'DEC-OI'!$C200+(drdp!H200)*'DEC-OI'!$D200)</f>
        <v>0</v>
      </c>
      <c r="I200" s="18">
        <f>Model!$W$24*((drdp!C200)*'DEC-OI'!$B200+(drdp!F200)*'DEC-OI'!$C200+(drdp!I200)*'DEC-OI'!$D200)</f>
        <v>0</v>
      </c>
      <c r="J200" s="18">
        <f>Model!$W$24*((drdp!D200)*'DEC-OI'!$B200+(drdp!G200)*'DEC-OI'!$C200+(drdp!J200)*'DEC-OI'!$D200)</f>
        <v>0</v>
      </c>
      <c r="K200" s="21">
        <f>SUM(E$3:E199)+H200</f>
        <v>0.31788219243684418</v>
      </c>
      <c r="L200" s="21">
        <f>SUM(F$3:F199)+I200</f>
        <v>2.2395471127149027</v>
      </c>
      <c r="M200" s="21">
        <f>SUM(G$3:G199)+J200</f>
        <v>0</v>
      </c>
      <c r="N200" s="21"/>
      <c r="O200" s="21"/>
      <c r="P200" s="21"/>
      <c r="Q200" s="19">
        <f t="shared" si="13"/>
        <v>0.10104908826845484</v>
      </c>
      <c r="R200" s="19">
        <f t="shared" si="13"/>
        <v>5.0155712700696569</v>
      </c>
      <c r="S200" s="19">
        <f t="shared" si="13"/>
        <v>0</v>
      </c>
      <c r="T200" s="19">
        <f t="shared" si="14"/>
        <v>0.71191214625541743</v>
      </c>
      <c r="U200" s="19">
        <f t="shared" si="15"/>
        <v>0</v>
      </c>
      <c r="V200" s="19">
        <f t="shared" si="16"/>
        <v>0</v>
      </c>
    </row>
    <row r="201" spans="1:22" x14ac:dyDescent="0.25">
      <c r="A201" s="26">
        <f>Wellpath!E201</f>
        <v>0</v>
      </c>
      <c r="B201" s="22">
        <v>0</v>
      </c>
      <c r="C201" s="22">
        <v>0</v>
      </c>
      <c r="D201" s="22">
        <v>1</v>
      </c>
      <c r="E201" s="20">
        <f>Model!$W$24*((drdp!B201+drdp!K201)*'DEC-OI'!$B201+(drdp!E201+drdp!N201)*'DEC-OI'!$C201+(drdp!H201+drdp!Q201)*'DEC-OI'!$D201)</f>
        <v>0</v>
      </c>
      <c r="F201" s="20">
        <f>Model!$W$24*((drdp!C201+drdp!L201)*'DEC-OI'!$B201+(drdp!F201+drdp!O201)*'DEC-OI'!$C201+(drdp!I201+drdp!R201)*'DEC-OI'!$D201)</f>
        <v>0</v>
      </c>
      <c r="G201" s="20">
        <f>Model!$W$24*((drdp!D201+drdp!M201)*'DEC-OI'!$B201+(drdp!G201+drdp!P201)*'DEC-OI'!$C201+(drdp!J201+drdp!S201)*'DEC-OI'!$D201)</f>
        <v>0</v>
      </c>
      <c r="H201" s="18">
        <f>Model!$W$24*((drdp!B201)*'DEC-OI'!$B201+(drdp!E201)*'DEC-OI'!$C201+(drdp!H201)*'DEC-OI'!$D201)</f>
        <v>0</v>
      </c>
      <c r="I201" s="18">
        <f>Model!$W$24*((drdp!C201)*'DEC-OI'!$B201+(drdp!F201)*'DEC-OI'!$C201+(drdp!I201)*'DEC-OI'!$D201)</f>
        <v>0</v>
      </c>
      <c r="J201" s="18">
        <f>Model!$W$24*((drdp!D201)*'DEC-OI'!$B201+(drdp!G201)*'DEC-OI'!$C201+(drdp!J201)*'DEC-OI'!$D201)</f>
        <v>0</v>
      </c>
      <c r="K201" s="21">
        <f>SUM(E$3:E200)+H201</f>
        <v>0.31788219243684418</v>
      </c>
      <c r="L201" s="21">
        <f>SUM(F$3:F200)+I201</f>
        <v>2.2395471127149027</v>
      </c>
      <c r="M201" s="21">
        <f>SUM(G$3:G200)+J201</f>
        <v>0</v>
      </c>
      <c r="N201" s="21"/>
      <c r="O201" s="21"/>
      <c r="P201" s="21"/>
      <c r="Q201" s="19">
        <f t="shared" si="13"/>
        <v>0.10104908826845484</v>
      </c>
      <c r="R201" s="19">
        <f t="shared" si="13"/>
        <v>5.0155712700696569</v>
      </c>
      <c r="S201" s="19">
        <f t="shared" si="13"/>
        <v>0</v>
      </c>
      <c r="T201" s="19">
        <f t="shared" si="14"/>
        <v>0.71191214625541743</v>
      </c>
      <c r="U201" s="19">
        <f t="shared" si="15"/>
        <v>0</v>
      </c>
      <c r="V201" s="19">
        <f t="shared" si="16"/>
        <v>0</v>
      </c>
    </row>
    <row r="202" spans="1:22" x14ac:dyDescent="0.25">
      <c r="A202" s="26">
        <f>Wellpath!E202</f>
        <v>0</v>
      </c>
      <c r="B202" s="22">
        <v>0</v>
      </c>
      <c r="C202" s="22">
        <v>0</v>
      </c>
      <c r="D202" s="22">
        <v>1</v>
      </c>
      <c r="E202" s="20">
        <f>Model!$W$24*((drdp!B202+drdp!K202)*'DEC-OI'!$B202+(drdp!E202+drdp!N202)*'DEC-OI'!$C202+(drdp!H202+drdp!Q202)*'DEC-OI'!$D202)</f>
        <v>0</v>
      </c>
      <c r="F202" s="20">
        <f>Model!$W$24*((drdp!C202+drdp!L202)*'DEC-OI'!$B202+(drdp!F202+drdp!O202)*'DEC-OI'!$C202+(drdp!I202+drdp!R202)*'DEC-OI'!$D202)</f>
        <v>0</v>
      </c>
      <c r="G202" s="20">
        <f>Model!$W$24*((drdp!D202+drdp!M202)*'DEC-OI'!$B202+(drdp!G202+drdp!P202)*'DEC-OI'!$C202+(drdp!J202+drdp!S202)*'DEC-OI'!$D202)</f>
        <v>0</v>
      </c>
      <c r="H202" s="18">
        <f>Model!$W$24*((drdp!B202)*'DEC-OI'!$B202+(drdp!E202)*'DEC-OI'!$C202+(drdp!H202)*'DEC-OI'!$D202)</f>
        <v>0</v>
      </c>
      <c r="I202" s="18">
        <f>Model!$W$24*((drdp!C202)*'DEC-OI'!$B202+(drdp!F202)*'DEC-OI'!$C202+(drdp!I202)*'DEC-OI'!$D202)</f>
        <v>0</v>
      </c>
      <c r="J202" s="18">
        <f>Model!$W$24*((drdp!D202)*'DEC-OI'!$B202+(drdp!G202)*'DEC-OI'!$C202+(drdp!J202)*'DEC-OI'!$D202)</f>
        <v>0</v>
      </c>
      <c r="K202" s="21">
        <f>SUM(E$3:E201)+H202</f>
        <v>0.31788219243684418</v>
      </c>
      <c r="L202" s="21">
        <f>SUM(F$3:F201)+I202</f>
        <v>2.2395471127149027</v>
      </c>
      <c r="M202" s="21">
        <f>SUM(G$3:G201)+J202</f>
        <v>0</v>
      </c>
      <c r="N202" s="21"/>
      <c r="O202" s="21"/>
      <c r="P202" s="21"/>
      <c r="Q202" s="19">
        <f t="shared" si="13"/>
        <v>0.10104908826845484</v>
      </c>
      <c r="R202" s="19">
        <f t="shared" si="13"/>
        <v>5.0155712700696569</v>
      </c>
      <c r="S202" s="19">
        <f t="shared" si="13"/>
        <v>0</v>
      </c>
      <c r="T202" s="19">
        <f t="shared" si="14"/>
        <v>0.71191214625541743</v>
      </c>
      <c r="U202" s="19">
        <f t="shared" si="15"/>
        <v>0</v>
      </c>
      <c r="V202" s="19">
        <f t="shared" si="16"/>
        <v>0</v>
      </c>
    </row>
    <row r="203" spans="1:22" x14ac:dyDescent="0.25">
      <c r="A203" s="26">
        <f>Wellpath!E203</f>
        <v>0</v>
      </c>
      <c r="B203" s="22">
        <v>0</v>
      </c>
      <c r="C203" s="22">
        <v>0</v>
      </c>
      <c r="D203" s="22">
        <v>1</v>
      </c>
      <c r="E203" s="20">
        <f>Model!$W$24*((drdp!B203+drdp!K203)*'DEC-OI'!$B203+(drdp!E203+drdp!N203)*'DEC-OI'!$C203+(drdp!H203+drdp!Q203)*'DEC-OI'!$D203)</f>
        <v>0</v>
      </c>
      <c r="F203" s="20">
        <f>Model!$W$24*((drdp!C203+drdp!L203)*'DEC-OI'!$B203+(drdp!F203+drdp!O203)*'DEC-OI'!$C203+(drdp!I203+drdp!R203)*'DEC-OI'!$D203)</f>
        <v>0</v>
      </c>
      <c r="G203" s="20">
        <f>Model!$W$24*((drdp!D203+drdp!M203)*'DEC-OI'!$B203+(drdp!G203+drdp!P203)*'DEC-OI'!$C203+(drdp!J203+drdp!S203)*'DEC-OI'!$D203)</f>
        <v>0</v>
      </c>
      <c r="H203" s="18">
        <f>Model!$W$24*((drdp!B203)*'DEC-OI'!$B203+(drdp!E203)*'DEC-OI'!$C203+(drdp!H203)*'DEC-OI'!$D203)</f>
        <v>0</v>
      </c>
      <c r="I203" s="18">
        <f>Model!$W$24*((drdp!C203)*'DEC-OI'!$B203+(drdp!F203)*'DEC-OI'!$C203+(drdp!I203)*'DEC-OI'!$D203)</f>
        <v>0</v>
      </c>
      <c r="J203" s="18">
        <f>Model!$W$24*((drdp!D203)*'DEC-OI'!$B203+(drdp!G203)*'DEC-OI'!$C203+(drdp!J203)*'DEC-OI'!$D203)</f>
        <v>0</v>
      </c>
      <c r="K203" s="21">
        <f>SUM(E$3:E202)+H203</f>
        <v>0.31788219243684418</v>
      </c>
      <c r="L203" s="21">
        <f>SUM(F$3:F202)+I203</f>
        <v>2.2395471127149027</v>
      </c>
      <c r="M203" s="21">
        <f>SUM(G$3:G202)+J203</f>
        <v>0</v>
      </c>
      <c r="N203" s="21"/>
      <c r="O203" s="21"/>
      <c r="P203" s="21"/>
      <c r="Q203" s="19">
        <f t="shared" si="13"/>
        <v>0.10104908826845484</v>
      </c>
      <c r="R203" s="19">
        <f t="shared" si="13"/>
        <v>5.0155712700696569</v>
      </c>
      <c r="S203" s="19">
        <f t="shared" si="13"/>
        <v>0</v>
      </c>
      <c r="T203" s="19">
        <f t="shared" si="14"/>
        <v>0.71191214625541743</v>
      </c>
      <c r="U203" s="19">
        <f t="shared" si="15"/>
        <v>0</v>
      </c>
      <c r="V203" s="19">
        <f t="shared" si="16"/>
        <v>0</v>
      </c>
    </row>
    <row r="204" spans="1:22" x14ac:dyDescent="0.25">
      <c r="A204" s="26">
        <f>Wellpath!E204</f>
        <v>0</v>
      </c>
      <c r="B204" s="22">
        <v>0</v>
      </c>
      <c r="C204" s="22">
        <v>0</v>
      </c>
      <c r="D204" s="22">
        <v>1</v>
      </c>
      <c r="E204" s="20">
        <f>Model!$W$24*((drdp!B204+drdp!K204)*'DEC-OI'!$B204+(drdp!E204+drdp!N204)*'DEC-OI'!$C204+(drdp!H204+drdp!Q204)*'DEC-OI'!$D204)</f>
        <v>0</v>
      </c>
      <c r="F204" s="20">
        <f>Model!$W$24*((drdp!C204+drdp!L204)*'DEC-OI'!$B204+(drdp!F204+drdp!O204)*'DEC-OI'!$C204+(drdp!I204+drdp!R204)*'DEC-OI'!$D204)</f>
        <v>0</v>
      </c>
      <c r="G204" s="20">
        <f>Model!$W$24*((drdp!D204+drdp!M204)*'DEC-OI'!$B204+(drdp!G204+drdp!P204)*'DEC-OI'!$C204+(drdp!J204+drdp!S204)*'DEC-OI'!$D204)</f>
        <v>0</v>
      </c>
      <c r="H204" s="18">
        <f>Model!$W$24*((drdp!B204)*'DEC-OI'!$B204+(drdp!E204)*'DEC-OI'!$C204+(drdp!H204)*'DEC-OI'!$D204)</f>
        <v>0</v>
      </c>
      <c r="I204" s="18">
        <f>Model!$W$24*((drdp!C204)*'DEC-OI'!$B204+(drdp!F204)*'DEC-OI'!$C204+(drdp!I204)*'DEC-OI'!$D204)</f>
        <v>0</v>
      </c>
      <c r="J204" s="18">
        <f>Model!$W$24*((drdp!D204)*'DEC-OI'!$B204+(drdp!G204)*'DEC-OI'!$C204+(drdp!J204)*'DEC-OI'!$D204)</f>
        <v>0</v>
      </c>
      <c r="K204" s="21">
        <f>SUM(E$3:E203)+H204</f>
        <v>0.31788219243684418</v>
      </c>
      <c r="L204" s="21">
        <f>SUM(F$3:F203)+I204</f>
        <v>2.2395471127149027</v>
      </c>
      <c r="M204" s="21">
        <f>SUM(G$3:G203)+J204</f>
        <v>0</v>
      </c>
      <c r="N204" s="21"/>
      <c r="O204" s="21"/>
      <c r="P204" s="21"/>
      <c r="Q204" s="19">
        <f t="shared" si="13"/>
        <v>0.10104908826845484</v>
      </c>
      <c r="R204" s="19">
        <f t="shared" si="13"/>
        <v>5.0155712700696569</v>
      </c>
      <c r="S204" s="19">
        <f t="shared" si="13"/>
        <v>0</v>
      </c>
      <c r="T204" s="19">
        <f t="shared" si="14"/>
        <v>0.71191214625541743</v>
      </c>
      <c r="U204" s="19">
        <f t="shared" si="15"/>
        <v>0</v>
      </c>
      <c r="V204" s="19">
        <f t="shared" si="16"/>
        <v>0</v>
      </c>
    </row>
    <row r="205" spans="1:22" x14ac:dyDescent="0.25">
      <c r="A205" s="26">
        <f>Wellpath!E205</f>
        <v>0</v>
      </c>
      <c r="B205" s="22">
        <v>0</v>
      </c>
      <c r="C205" s="22">
        <v>0</v>
      </c>
      <c r="D205" s="22">
        <v>1</v>
      </c>
      <c r="E205" s="20">
        <f>Model!$W$24*((drdp!B205+drdp!K205)*'DEC-OI'!$B205+(drdp!E205+drdp!N205)*'DEC-OI'!$C205+(drdp!H205+drdp!Q205)*'DEC-OI'!$D205)</f>
        <v>0</v>
      </c>
      <c r="F205" s="20">
        <f>Model!$W$24*((drdp!C205+drdp!L205)*'DEC-OI'!$B205+(drdp!F205+drdp!O205)*'DEC-OI'!$C205+(drdp!I205+drdp!R205)*'DEC-OI'!$D205)</f>
        <v>0</v>
      </c>
      <c r="G205" s="20">
        <f>Model!$W$24*((drdp!D205+drdp!M205)*'DEC-OI'!$B205+(drdp!G205+drdp!P205)*'DEC-OI'!$C205+(drdp!J205+drdp!S205)*'DEC-OI'!$D205)</f>
        <v>0</v>
      </c>
      <c r="H205" s="18">
        <f>Model!$W$24*((drdp!B205)*'DEC-OI'!$B205+(drdp!E205)*'DEC-OI'!$C205+(drdp!H205)*'DEC-OI'!$D205)</f>
        <v>0</v>
      </c>
      <c r="I205" s="18">
        <f>Model!$W$24*((drdp!C205)*'DEC-OI'!$B205+(drdp!F205)*'DEC-OI'!$C205+(drdp!I205)*'DEC-OI'!$D205)</f>
        <v>0</v>
      </c>
      <c r="J205" s="18">
        <f>Model!$W$24*((drdp!D205)*'DEC-OI'!$B205+(drdp!G205)*'DEC-OI'!$C205+(drdp!J205)*'DEC-OI'!$D205)</f>
        <v>0</v>
      </c>
      <c r="K205" s="21">
        <f>SUM(E$3:E204)+H205</f>
        <v>0.31788219243684418</v>
      </c>
      <c r="L205" s="21">
        <f>SUM(F$3:F204)+I205</f>
        <v>2.2395471127149027</v>
      </c>
      <c r="M205" s="21">
        <f>SUM(G$3:G204)+J205</f>
        <v>0</v>
      </c>
      <c r="N205" s="21"/>
      <c r="O205" s="21"/>
      <c r="P205" s="21"/>
      <c r="Q205" s="19">
        <f t="shared" si="13"/>
        <v>0.10104908826845484</v>
      </c>
      <c r="R205" s="19">
        <f t="shared" si="13"/>
        <v>5.0155712700696569</v>
      </c>
      <c r="S205" s="19">
        <f t="shared" si="13"/>
        <v>0</v>
      </c>
      <c r="T205" s="19">
        <f t="shared" si="14"/>
        <v>0.71191214625541743</v>
      </c>
      <c r="U205" s="19">
        <f t="shared" si="15"/>
        <v>0</v>
      </c>
      <c r="V205" s="19">
        <f t="shared" si="16"/>
        <v>0</v>
      </c>
    </row>
    <row r="206" spans="1:22" x14ac:dyDescent="0.25">
      <c r="A206" s="26">
        <f>Wellpath!E206</f>
        <v>0</v>
      </c>
      <c r="B206" s="22">
        <v>0</v>
      </c>
      <c r="C206" s="22">
        <v>0</v>
      </c>
      <c r="D206" s="22">
        <v>1</v>
      </c>
      <c r="E206" s="20">
        <f>Model!$W$24*((drdp!B206+drdp!K206)*'DEC-OI'!$B206+(drdp!E206+drdp!N206)*'DEC-OI'!$C206+(drdp!H206+drdp!Q206)*'DEC-OI'!$D206)</f>
        <v>0</v>
      </c>
      <c r="F206" s="20">
        <f>Model!$W$24*((drdp!C206+drdp!L206)*'DEC-OI'!$B206+(drdp!F206+drdp!O206)*'DEC-OI'!$C206+(drdp!I206+drdp!R206)*'DEC-OI'!$D206)</f>
        <v>0</v>
      </c>
      <c r="G206" s="20">
        <f>Model!$W$24*((drdp!D206+drdp!M206)*'DEC-OI'!$B206+(drdp!G206+drdp!P206)*'DEC-OI'!$C206+(drdp!J206+drdp!S206)*'DEC-OI'!$D206)</f>
        <v>0</v>
      </c>
      <c r="H206" s="18">
        <f>Model!$W$24*((drdp!B206)*'DEC-OI'!$B206+(drdp!E206)*'DEC-OI'!$C206+(drdp!H206)*'DEC-OI'!$D206)</f>
        <v>0</v>
      </c>
      <c r="I206" s="18">
        <f>Model!$W$24*((drdp!C206)*'DEC-OI'!$B206+(drdp!F206)*'DEC-OI'!$C206+(drdp!I206)*'DEC-OI'!$D206)</f>
        <v>0</v>
      </c>
      <c r="J206" s="18">
        <f>Model!$W$24*((drdp!D206)*'DEC-OI'!$B206+(drdp!G206)*'DEC-OI'!$C206+(drdp!J206)*'DEC-OI'!$D206)</f>
        <v>0</v>
      </c>
      <c r="K206" s="21">
        <f>SUM(E$3:E205)+H206</f>
        <v>0.31788219243684418</v>
      </c>
      <c r="L206" s="21">
        <f>SUM(F$3:F205)+I206</f>
        <v>2.2395471127149027</v>
      </c>
      <c r="M206" s="21">
        <f>SUM(G$3:G205)+J206</f>
        <v>0</v>
      </c>
      <c r="N206" s="21"/>
      <c r="O206" s="21"/>
      <c r="P206" s="21"/>
      <c r="Q206" s="19">
        <f t="shared" si="13"/>
        <v>0.10104908826845484</v>
      </c>
      <c r="R206" s="19">
        <f t="shared" si="13"/>
        <v>5.0155712700696569</v>
      </c>
      <c r="S206" s="19">
        <f t="shared" si="13"/>
        <v>0</v>
      </c>
      <c r="T206" s="19">
        <f t="shared" si="14"/>
        <v>0.71191214625541743</v>
      </c>
      <c r="U206" s="19">
        <f t="shared" si="15"/>
        <v>0</v>
      </c>
      <c r="V206" s="19">
        <f t="shared" si="16"/>
        <v>0</v>
      </c>
    </row>
    <row r="207" spans="1:22" x14ac:dyDescent="0.25">
      <c r="A207" s="26">
        <f>Wellpath!E207</f>
        <v>0</v>
      </c>
      <c r="B207" s="22">
        <v>0</v>
      </c>
      <c r="C207" s="22">
        <v>0</v>
      </c>
      <c r="D207" s="22">
        <v>1</v>
      </c>
      <c r="E207" s="20">
        <f>Model!$W$24*((drdp!B207+drdp!K207)*'DEC-OI'!$B207+(drdp!E207+drdp!N207)*'DEC-OI'!$C207+(drdp!H207+drdp!Q207)*'DEC-OI'!$D207)</f>
        <v>0</v>
      </c>
      <c r="F207" s="20">
        <f>Model!$W$24*((drdp!C207+drdp!L207)*'DEC-OI'!$B207+(drdp!F207+drdp!O207)*'DEC-OI'!$C207+(drdp!I207+drdp!R207)*'DEC-OI'!$D207)</f>
        <v>0</v>
      </c>
      <c r="G207" s="20">
        <f>Model!$W$24*((drdp!D207+drdp!M207)*'DEC-OI'!$B207+(drdp!G207+drdp!P207)*'DEC-OI'!$C207+(drdp!J207+drdp!S207)*'DEC-OI'!$D207)</f>
        <v>0</v>
      </c>
      <c r="H207" s="18">
        <f>Model!$W$24*((drdp!B207)*'DEC-OI'!$B207+(drdp!E207)*'DEC-OI'!$C207+(drdp!H207)*'DEC-OI'!$D207)</f>
        <v>0</v>
      </c>
      <c r="I207" s="18">
        <f>Model!$W$24*((drdp!C207)*'DEC-OI'!$B207+(drdp!F207)*'DEC-OI'!$C207+(drdp!I207)*'DEC-OI'!$D207)</f>
        <v>0</v>
      </c>
      <c r="J207" s="18">
        <f>Model!$W$24*((drdp!D207)*'DEC-OI'!$B207+(drdp!G207)*'DEC-OI'!$C207+(drdp!J207)*'DEC-OI'!$D207)</f>
        <v>0</v>
      </c>
      <c r="K207" s="21">
        <f>SUM(E$3:E206)+H207</f>
        <v>0.31788219243684418</v>
      </c>
      <c r="L207" s="21">
        <f>SUM(F$3:F206)+I207</f>
        <v>2.2395471127149027</v>
      </c>
      <c r="M207" s="21">
        <f>SUM(G$3:G206)+J207</f>
        <v>0</v>
      </c>
      <c r="N207" s="21"/>
      <c r="O207" s="21"/>
      <c r="P207" s="21"/>
      <c r="Q207" s="19">
        <f t="shared" si="13"/>
        <v>0.10104908826845484</v>
      </c>
      <c r="R207" s="19">
        <f t="shared" si="13"/>
        <v>5.0155712700696569</v>
      </c>
      <c r="S207" s="19">
        <f t="shared" si="13"/>
        <v>0</v>
      </c>
      <c r="T207" s="19">
        <f t="shared" si="14"/>
        <v>0.71191214625541743</v>
      </c>
      <c r="U207" s="19">
        <f t="shared" si="15"/>
        <v>0</v>
      </c>
      <c r="V207" s="19">
        <f t="shared" si="16"/>
        <v>0</v>
      </c>
    </row>
    <row r="208" spans="1:22" x14ac:dyDescent="0.25">
      <c r="A208" s="26">
        <f>Wellpath!E208</f>
        <v>0</v>
      </c>
      <c r="B208" s="22">
        <v>0</v>
      </c>
      <c r="C208" s="22">
        <v>0</v>
      </c>
      <c r="D208" s="22">
        <v>1</v>
      </c>
      <c r="E208" s="20">
        <f>Model!$W$24*((drdp!B208+drdp!K208)*'DEC-OI'!$B208+(drdp!E208+drdp!N208)*'DEC-OI'!$C208+(drdp!H208+drdp!Q208)*'DEC-OI'!$D208)</f>
        <v>0</v>
      </c>
      <c r="F208" s="20">
        <f>Model!$W$24*((drdp!C208+drdp!L208)*'DEC-OI'!$B208+(drdp!F208+drdp!O208)*'DEC-OI'!$C208+(drdp!I208+drdp!R208)*'DEC-OI'!$D208)</f>
        <v>0</v>
      </c>
      <c r="G208" s="20">
        <f>Model!$W$24*((drdp!D208+drdp!M208)*'DEC-OI'!$B208+(drdp!G208+drdp!P208)*'DEC-OI'!$C208+(drdp!J208+drdp!S208)*'DEC-OI'!$D208)</f>
        <v>0</v>
      </c>
      <c r="H208" s="18">
        <f>Model!$W$24*((drdp!B208)*'DEC-OI'!$B208+(drdp!E208)*'DEC-OI'!$C208+(drdp!H208)*'DEC-OI'!$D208)</f>
        <v>0</v>
      </c>
      <c r="I208" s="18">
        <f>Model!$W$24*((drdp!C208)*'DEC-OI'!$B208+(drdp!F208)*'DEC-OI'!$C208+(drdp!I208)*'DEC-OI'!$D208)</f>
        <v>0</v>
      </c>
      <c r="J208" s="18">
        <f>Model!$W$24*((drdp!D208)*'DEC-OI'!$B208+(drdp!G208)*'DEC-OI'!$C208+(drdp!J208)*'DEC-OI'!$D208)</f>
        <v>0</v>
      </c>
      <c r="K208" s="21">
        <f>SUM(E$3:E207)+H208</f>
        <v>0.31788219243684418</v>
      </c>
      <c r="L208" s="21">
        <f>SUM(F$3:F207)+I208</f>
        <v>2.2395471127149027</v>
      </c>
      <c r="M208" s="21">
        <f>SUM(G$3:G207)+J208</f>
        <v>0</v>
      </c>
      <c r="N208" s="21"/>
      <c r="O208" s="21"/>
      <c r="P208" s="21"/>
      <c r="Q208" s="19">
        <f t="shared" si="13"/>
        <v>0.10104908826845484</v>
      </c>
      <c r="R208" s="19">
        <f t="shared" si="13"/>
        <v>5.0155712700696569</v>
      </c>
      <c r="S208" s="19">
        <f t="shared" si="13"/>
        <v>0</v>
      </c>
      <c r="T208" s="19">
        <f t="shared" si="14"/>
        <v>0.71191214625541743</v>
      </c>
      <c r="U208" s="19">
        <f t="shared" si="15"/>
        <v>0</v>
      </c>
      <c r="V208" s="19">
        <f t="shared" si="16"/>
        <v>0</v>
      </c>
    </row>
    <row r="209" spans="1:22" x14ac:dyDescent="0.25">
      <c r="A209" s="26">
        <f>Wellpath!E209</f>
        <v>0</v>
      </c>
      <c r="B209" s="22">
        <v>0</v>
      </c>
      <c r="C209" s="22">
        <v>0</v>
      </c>
      <c r="D209" s="22">
        <v>1</v>
      </c>
      <c r="E209" s="20">
        <f>Model!$W$24*((drdp!B209+drdp!K209)*'DEC-OI'!$B209+(drdp!E209+drdp!N209)*'DEC-OI'!$C209+(drdp!H209+drdp!Q209)*'DEC-OI'!$D209)</f>
        <v>0</v>
      </c>
      <c r="F209" s="20">
        <f>Model!$W$24*((drdp!C209+drdp!L209)*'DEC-OI'!$B209+(drdp!F209+drdp!O209)*'DEC-OI'!$C209+(drdp!I209+drdp!R209)*'DEC-OI'!$D209)</f>
        <v>0</v>
      </c>
      <c r="G209" s="20">
        <f>Model!$W$24*((drdp!D209+drdp!M209)*'DEC-OI'!$B209+(drdp!G209+drdp!P209)*'DEC-OI'!$C209+(drdp!J209+drdp!S209)*'DEC-OI'!$D209)</f>
        <v>0</v>
      </c>
      <c r="H209" s="18">
        <f>Model!$W$24*((drdp!B209)*'DEC-OI'!$B209+(drdp!E209)*'DEC-OI'!$C209+(drdp!H209)*'DEC-OI'!$D209)</f>
        <v>0</v>
      </c>
      <c r="I209" s="18">
        <f>Model!$W$24*((drdp!C209)*'DEC-OI'!$B209+(drdp!F209)*'DEC-OI'!$C209+(drdp!I209)*'DEC-OI'!$D209)</f>
        <v>0</v>
      </c>
      <c r="J209" s="18">
        <f>Model!$W$24*((drdp!D209)*'DEC-OI'!$B209+(drdp!G209)*'DEC-OI'!$C209+(drdp!J209)*'DEC-OI'!$D209)</f>
        <v>0</v>
      </c>
      <c r="K209" s="21">
        <f>SUM(E$3:E208)+H209</f>
        <v>0.31788219243684418</v>
      </c>
      <c r="L209" s="21">
        <f>SUM(F$3:F208)+I209</f>
        <v>2.2395471127149027</v>
      </c>
      <c r="M209" s="21">
        <f>SUM(G$3:G208)+J209</f>
        <v>0</v>
      </c>
      <c r="N209" s="21"/>
      <c r="O209" s="21"/>
      <c r="P209" s="21"/>
      <c r="Q209" s="19">
        <f t="shared" si="13"/>
        <v>0.10104908826845484</v>
      </c>
      <c r="R209" s="19">
        <f t="shared" si="13"/>
        <v>5.0155712700696569</v>
      </c>
      <c r="S209" s="19">
        <f t="shared" si="13"/>
        <v>0</v>
      </c>
      <c r="T209" s="19">
        <f t="shared" si="14"/>
        <v>0.71191214625541743</v>
      </c>
      <c r="U209" s="19">
        <f t="shared" si="15"/>
        <v>0</v>
      </c>
      <c r="V209" s="19">
        <f t="shared" si="16"/>
        <v>0</v>
      </c>
    </row>
    <row r="210" spans="1:22" x14ac:dyDescent="0.25">
      <c r="A210" s="26">
        <f>Wellpath!E210</f>
        <v>0</v>
      </c>
      <c r="B210" s="22">
        <v>0</v>
      </c>
      <c r="C210" s="22">
        <v>0</v>
      </c>
      <c r="D210" s="22">
        <v>1</v>
      </c>
      <c r="E210" s="20">
        <f>Model!$W$24*((drdp!B210+drdp!K210)*'DEC-OI'!$B210+(drdp!E210+drdp!N210)*'DEC-OI'!$C210+(drdp!H210+drdp!Q210)*'DEC-OI'!$D210)</f>
        <v>0</v>
      </c>
      <c r="F210" s="20">
        <f>Model!$W$24*((drdp!C210+drdp!L210)*'DEC-OI'!$B210+(drdp!F210+drdp!O210)*'DEC-OI'!$C210+(drdp!I210+drdp!R210)*'DEC-OI'!$D210)</f>
        <v>0</v>
      </c>
      <c r="G210" s="20">
        <f>Model!$W$24*((drdp!D210+drdp!M210)*'DEC-OI'!$B210+(drdp!G210+drdp!P210)*'DEC-OI'!$C210+(drdp!J210+drdp!S210)*'DEC-OI'!$D210)</f>
        <v>0</v>
      </c>
      <c r="H210" s="18">
        <f>Model!$W$24*((drdp!B210)*'DEC-OI'!$B210+(drdp!E210)*'DEC-OI'!$C210+(drdp!H210)*'DEC-OI'!$D210)</f>
        <v>0</v>
      </c>
      <c r="I210" s="18">
        <f>Model!$W$24*((drdp!C210)*'DEC-OI'!$B210+(drdp!F210)*'DEC-OI'!$C210+(drdp!I210)*'DEC-OI'!$D210)</f>
        <v>0</v>
      </c>
      <c r="J210" s="18">
        <f>Model!$W$24*((drdp!D210)*'DEC-OI'!$B210+(drdp!G210)*'DEC-OI'!$C210+(drdp!J210)*'DEC-OI'!$D210)</f>
        <v>0</v>
      </c>
      <c r="K210" s="21">
        <f>SUM(E$3:E209)+H210</f>
        <v>0.31788219243684418</v>
      </c>
      <c r="L210" s="21">
        <f>SUM(F$3:F209)+I210</f>
        <v>2.2395471127149027</v>
      </c>
      <c r="M210" s="21">
        <f>SUM(G$3:G209)+J210</f>
        <v>0</v>
      </c>
      <c r="N210" s="21"/>
      <c r="O210" s="21"/>
      <c r="P210" s="21"/>
      <c r="Q210" s="19">
        <f t="shared" si="13"/>
        <v>0.10104908826845484</v>
      </c>
      <c r="R210" s="19">
        <f t="shared" si="13"/>
        <v>5.0155712700696569</v>
      </c>
      <c r="S210" s="19">
        <f t="shared" si="13"/>
        <v>0</v>
      </c>
      <c r="T210" s="19">
        <f t="shared" si="14"/>
        <v>0.71191214625541743</v>
      </c>
      <c r="U210" s="19">
        <f t="shared" si="15"/>
        <v>0</v>
      </c>
      <c r="V210" s="19">
        <f t="shared" si="16"/>
        <v>0</v>
      </c>
    </row>
    <row r="211" spans="1:22" x14ac:dyDescent="0.25">
      <c r="A211" s="26">
        <f>Wellpath!E211</f>
        <v>0</v>
      </c>
      <c r="B211" s="22">
        <v>0</v>
      </c>
      <c r="C211" s="22">
        <v>0</v>
      </c>
      <c r="D211" s="22">
        <v>1</v>
      </c>
      <c r="E211" s="20">
        <f>Model!$W$24*((drdp!B211+drdp!K211)*'DEC-OI'!$B211+(drdp!E211+drdp!N211)*'DEC-OI'!$C211+(drdp!H211+drdp!Q211)*'DEC-OI'!$D211)</f>
        <v>0</v>
      </c>
      <c r="F211" s="20">
        <f>Model!$W$24*((drdp!C211+drdp!L211)*'DEC-OI'!$B211+(drdp!F211+drdp!O211)*'DEC-OI'!$C211+(drdp!I211+drdp!R211)*'DEC-OI'!$D211)</f>
        <v>0</v>
      </c>
      <c r="G211" s="20">
        <f>Model!$W$24*((drdp!D211+drdp!M211)*'DEC-OI'!$B211+(drdp!G211+drdp!P211)*'DEC-OI'!$C211+(drdp!J211+drdp!S211)*'DEC-OI'!$D211)</f>
        <v>0</v>
      </c>
      <c r="H211" s="18">
        <f>Model!$W$24*((drdp!B211)*'DEC-OI'!$B211+(drdp!E211)*'DEC-OI'!$C211+(drdp!H211)*'DEC-OI'!$D211)</f>
        <v>0</v>
      </c>
      <c r="I211" s="18">
        <f>Model!$W$24*((drdp!C211)*'DEC-OI'!$B211+(drdp!F211)*'DEC-OI'!$C211+(drdp!I211)*'DEC-OI'!$D211)</f>
        <v>0</v>
      </c>
      <c r="J211" s="18">
        <f>Model!$W$24*((drdp!D211)*'DEC-OI'!$B211+(drdp!G211)*'DEC-OI'!$C211+(drdp!J211)*'DEC-OI'!$D211)</f>
        <v>0</v>
      </c>
      <c r="K211" s="21">
        <f>SUM(E$3:E210)+H211</f>
        <v>0.31788219243684418</v>
      </c>
      <c r="L211" s="21">
        <f>SUM(F$3:F210)+I211</f>
        <v>2.2395471127149027</v>
      </c>
      <c r="M211" s="21">
        <f>SUM(G$3:G210)+J211</f>
        <v>0</v>
      </c>
      <c r="N211" s="21"/>
      <c r="O211" s="21"/>
      <c r="P211" s="21"/>
      <c r="Q211" s="19">
        <f t="shared" si="13"/>
        <v>0.10104908826845484</v>
      </c>
      <c r="R211" s="19">
        <f t="shared" si="13"/>
        <v>5.0155712700696569</v>
      </c>
      <c r="S211" s="19">
        <f t="shared" si="13"/>
        <v>0</v>
      </c>
      <c r="T211" s="19">
        <f t="shared" si="14"/>
        <v>0.71191214625541743</v>
      </c>
      <c r="U211" s="19">
        <f t="shared" si="15"/>
        <v>0</v>
      </c>
      <c r="V211" s="19">
        <f t="shared" si="16"/>
        <v>0</v>
      </c>
    </row>
    <row r="212" spans="1:22" x14ac:dyDescent="0.25">
      <c r="A212" s="26">
        <f>Wellpath!E212</f>
        <v>0</v>
      </c>
      <c r="B212" s="22">
        <v>0</v>
      </c>
      <c r="C212" s="22">
        <v>0</v>
      </c>
      <c r="D212" s="22">
        <v>1</v>
      </c>
      <c r="E212" s="20">
        <f>Model!$W$24*((drdp!B212+drdp!K212)*'DEC-OI'!$B212+(drdp!E212+drdp!N212)*'DEC-OI'!$C212+(drdp!H212+drdp!Q212)*'DEC-OI'!$D212)</f>
        <v>0</v>
      </c>
      <c r="F212" s="20">
        <f>Model!$W$24*((drdp!C212+drdp!L212)*'DEC-OI'!$B212+(drdp!F212+drdp!O212)*'DEC-OI'!$C212+(drdp!I212+drdp!R212)*'DEC-OI'!$D212)</f>
        <v>0</v>
      </c>
      <c r="G212" s="20">
        <f>Model!$W$24*((drdp!D212+drdp!M212)*'DEC-OI'!$B212+(drdp!G212+drdp!P212)*'DEC-OI'!$C212+(drdp!J212+drdp!S212)*'DEC-OI'!$D212)</f>
        <v>0</v>
      </c>
      <c r="H212" s="18">
        <f>Model!$W$24*((drdp!B212)*'DEC-OI'!$B212+(drdp!E212)*'DEC-OI'!$C212+(drdp!H212)*'DEC-OI'!$D212)</f>
        <v>0</v>
      </c>
      <c r="I212" s="18">
        <f>Model!$W$24*((drdp!C212)*'DEC-OI'!$B212+(drdp!F212)*'DEC-OI'!$C212+(drdp!I212)*'DEC-OI'!$D212)</f>
        <v>0</v>
      </c>
      <c r="J212" s="18">
        <f>Model!$W$24*((drdp!D212)*'DEC-OI'!$B212+(drdp!G212)*'DEC-OI'!$C212+(drdp!J212)*'DEC-OI'!$D212)</f>
        <v>0</v>
      </c>
      <c r="K212" s="21">
        <f>SUM(E$3:E211)+H212</f>
        <v>0.31788219243684418</v>
      </c>
      <c r="L212" s="21">
        <f>SUM(F$3:F211)+I212</f>
        <v>2.2395471127149027</v>
      </c>
      <c r="M212" s="21">
        <f>SUM(G$3:G211)+J212</f>
        <v>0</v>
      </c>
      <c r="N212" s="21"/>
      <c r="O212" s="21"/>
      <c r="P212" s="21"/>
      <c r="Q212" s="19">
        <f t="shared" ref="Q212:S271" si="17">K212^2</f>
        <v>0.10104908826845484</v>
      </c>
      <c r="R212" s="19">
        <f t="shared" si="17"/>
        <v>5.0155712700696569</v>
      </c>
      <c r="S212" s="19">
        <f t="shared" si="17"/>
        <v>0</v>
      </c>
      <c r="T212" s="19">
        <f t="shared" si="14"/>
        <v>0.71191214625541743</v>
      </c>
      <c r="U212" s="19">
        <f t="shared" si="15"/>
        <v>0</v>
      </c>
      <c r="V212" s="19">
        <f t="shared" si="16"/>
        <v>0</v>
      </c>
    </row>
    <row r="213" spans="1:22" x14ac:dyDescent="0.25">
      <c r="A213" s="26">
        <f>Wellpath!E213</f>
        <v>0</v>
      </c>
      <c r="B213" s="22">
        <v>0</v>
      </c>
      <c r="C213" s="22">
        <v>0</v>
      </c>
      <c r="D213" s="22">
        <v>1</v>
      </c>
      <c r="E213" s="20">
        <f>Model!$W$24*((drdp!B213+drdp!K213)*'DEC-OI'!$B213+(drdp!E213+drdp!N213)*'DEC-OI'!$C213+(drdp!H213+drdp!Q213)*'DEC-OI'!$D213)</f>
        <v>0</v>
      </c>
      <c r="F213" s="20">
        <f>Model!$W$24*((drdp!C213+drdp!L213)*'DEC-OI'!$B213+(drdp!F213+drdp!O213)*'DEC-OI'!$C213+(drdp!I213+drdp!R213)*'DEC-OI'!$D213)</f>
        <v>0</v>
      </c>
      <c r="G213" s="20">
        <f>Model!$W$24*((drdp!D213+drdp!M213)*'DEC-OI'!$B213+(drdp!G213+drdp!P213)*'DEC-OI'!$C213+(drdp!J213+drdp!S213)*'DEC-OI'!$D213)</f>
        <v>0</v>
      </c>
      <c r="H213" s="18">
        <f>Model!$W$24*((drdp!B213)*'DEC-OI'!$B213+(drdp!E213)*'DEC-OI'!$C213+(drdp!H213)*'DEC-OI'!$D213)</f>
        <v>0</v>
      </c>
      <c r="I213" s="18">
        <f>Model!$W$24*((drdp!C213)*'DEC-OI'!$B213+(drdp!F213)*'DEC-OI'!$C213+(drdp!I213)*'DEC-OI'!$D213)</f>
        <v>0</v>
      </c>
      <c r="J213" s="18">
        <f>Model!$W$24*((drdp!D213)*'DEC-OI'!$B213+(drdp!G213)*'DEC-OI'!$C213+(drdp!J213)*'DEC-OI'!$D213)</f>
        <v>0</v>
      </c>
      <c r="K213" s="21">
        <f>SUM(E$3:E212)+H213</f>
        <v>0.31788219243684418</v>
      </c>
      <c r="L213" s="21">
        <f>SUM(F$3:F212)+I213</f>
        <v>2.2395471127149027</v>
      </c>
      <c r="M213" s="21">
        <f>SUM(G$3:G212)+J213</f>
        <v>0</v>
      </c>
      <c r="N213" s="21"/>
      <c r="O213" s="21"/>
      <c r="P213" s="21"/>
      <c r="Q213" s="19">
        <f t="shared" si="17"/>
        <v>0.10104908826845484</v>
      </c>
      <c r="R213" s="19">
        <f t="shared" si="17"/>
        <v>5.0155712700696569</v>
      </c>
      <c r="S213" s="19">
        <f t="shared" si="17"/>
        <v>0</v>
      </c>
      <c r="T213" s="19">
        <f t="shared" si="14"/>
        <v>0.71191214625541743</v>
      </c>
      <c r="U213" s="19">
        <f t="shared" si="15"/>
        <v>0</v>
      </c>
      <c r="V213" s="19">
        <f t="shared" si="16"/>
        <v>0</v>
      </c>
    </row>
    <row r="214" spans="1:22" x14ac:dyDescent="0.25">
      <c r="A214" s="26">
        <f>Wellpath!E214</f>
        <v>0</v>
      </c>
      <c r="B214" s="22">
        <v>0</v>
      </c>
      <c r="C214" s="22">
        <v>0</v>
      </c>
      <c r="D214" s="22">
        <v>1</v>
      </c>
      <c r="E214" s="20">
        <f>Model!$W$24*((drdp!B214+drdp!K214)*'DEC-OI'!$B214+(drdp!E214+drdp!N214)*'DEC-OI'!$C214+(drdp!H214+drdp!Q214)*'DEC-OI'!$D214)</f>
        <v>0</v>
      </c>
      <c r="F214" s="20">
        <f>Model!$W$24*((drdp!C214+drdp!L214)*'DEC-OI'!$B214+(drdp!F214+drdp!O214)*'DEC-OI'!$C214+(drdp!I214+drdp!R214)*'DEC-OI'!$D214)</f>
        <v>0</v>
      </c>
      <c r="G214" s="20">
        <f>Model!$W$24*((drdp!D214+drdp!M214)*'DEC-OI'!$B214+(drdp!G214+drdp!P214)*'DEC-OI'!$C214+(drdp!J214+drdp!S214)*'DEC-OI'!$D214)</f>
        <v>0</v>
      </c>
      <c r="H214" s="18">
        <f>Model!$W$24*((drdp!B214)*'DEC-OI'!$B214+(drdp!E214)*'DEC-OI'!$C214+(drdp!H214)*'DEC-OI'!$D214)</f>
        <v>0</v>
      </c>
      <c r="I214" s="18">
        <f>Model!$W$24*((drdp!C214)*'DEC-OI'!$B214+(drdp!F214)*'DEC-OI'!$C214+(drdp!I214)*'DEC-OI'!$D214)</f>
        <v>0</v>
      </c>
      <c r="J214" s="18">
        <f>Model!$W$24*((drdp!D214)*'DEC-OI'!$B214+(drdp!G214)*'DEC-OI'!$C214+(drdp!J214)*'DEC-OI'!$D214)</f>
        <v>0</v>
      </c>
      <c r="K214" s="21">
        <f>SUM(E$3:E213)+H214</f>
        <v>0.31788219243684418</v>
      </c>
      <c r="L214" s="21">
        <f>SUM(F$3:F213)+I214</f>
        <v>2.2395471127149027</v>
      </c>
      <c r="M214" s="21">
        <f>SUM(G$3:G213)+J214</f>
        <v>0</v>
      </c>
      <c r="N214" s="21"/>
      <c r="O214" s="21"/>
      <c r="P214" s="21"/>
      <c r="Q214" s="19">
        <f t="shared" si="17"/>
        <v>0.10104908826845484</v>
      </c>
      <c r="R214" s="19">
        <f t="shared" si="17"/>
        <v>5.0155712700696569</v>
      </c>
      <c r="S214" s="19">
        <f t="shared" si="17"/>
        <v>0</v>
      </c>
      <c r="T214" s="19">
        <f t="shared" si="14"/>
        <v>0.71191214625541743</v>
      </c>
      <c r="U214" s="19">
        <f t="shared" si="15"/>
        <v>0</v>
      </c>
      <c r="V214" s="19">
        <f t="shared" si="16"/>
        <v>0</v>
      </c>
    </row>
    <row r="215" spans="1:22" x14ac:dyDescent="0.25">
      <c r="A215" s="26">
        <f>Wellpath!E215</f>
        <v>0</v>
      </c>
      <c r="B215" s="22">
        <v>0</v>
      </c>
      <c r="C215" s="22">
        <v>0</v>
      </c>
      <c r="D215" s="22">
        <v>1</v>
      </c>
      <c r="E215" s="20">
        <f>Model!$W$24*((drdp!B215+drdp!K215)*'DEC-OI'!$B215+(drdp!E215+drdp!N215)*'DEC-OI'!$C215+(drdp!H215+drdp!Q215)*'DEC-OI'!$D215)</f>
        <v>0</v>
      </c>
      <c r="F215" s="20">
        <f>Model!$W$24*((drdp!C215+drdp!L215)*'DEC-OI'!$B215+(drdp!F215+drdp!O215)*'DEC-OI'!$C215+(drdp!I215+drdp!R215)*'DEC-OI'!$D215)</f>
        <v>0</v>
      </c>
      <c r="G215" s="20">
        <f>Model!$W$24*((drdp!D215+drdp!M215)*'DEC-OI'!$B215+(drdp!G215+drdp!P215)*'DEC-OI'!$C215+(drdp!J215+drdp!S215)*'DEC-OI'!$D215)</f>
        <v>0</v>
      </c>
      <c r="H215" s="18">
        <f>Model!$W$24*((drdp!B215)*'DEC-OI'!$B215+(drdp!E215)*'DEC-OI'!$C215+(drdp!H215)*'DEC-OI'!$D215)</f>
        <v>0</v>
      </c>
      <c r="I215" s="18">
        <f>Model!$W$24*((drdp!C215)*'DEC-OI'!$B215+(drdp!F215)*'DEC-OI'!$C215+(drdp!I215)*'DEC-OI'!$D215)</f>
        <v>0</v>
      </c>
      <c r="J215" s="18">
        <f>Model!$W$24*((drdp!D215)*'DEC-OI'!$B215+(drdp!G215)*'DEC-OI'!$C215+(drdp!J215)*'DEC-OI'!$D215)</f>
        <v>0</v>
      </c>
      <c r="K215" s="21">
        <f>SUM(E$3:E214)+H215</f>
        <v>0.31788219243684418</v>
      </c>
      <c r="L215" s="21">
        <f>SUM(F$3:F214)+I215</f>
        <v>2.2395471127149027</v>
      </c>
      <c r="M215" s="21">
        <f>SUM(G$3:G214)+J215</f>
        <v>0</v>
      </c>
      <c r="N215" s="21"/>
      <c r="O215" s="21"/>
      <c r="P215" s="21"/>
      <c r="Q215" s="19">
        <f t="shared" si="17"/>
        <v>0.10104908826845484</v>
      </c>
      <c r="R215" s="19">
        <f t="shared" si="17"/>
        <v>5.0155712700696569</v>
      </c>
      <c r="S215" s="19">
        <f t="shared" si="17"/>
        <v>0</v>
      </c>
      <c r="T215" s="19">
        <f t="shared" si="14"/>
        <v>0.71191214625541743</v>
      </c>
      <c r="U215" s="19">
        <f t="shared" si="15"/>
        <v>0</v>
      </c>
      <c r="V215" s="19">
        <f t="shared" si="16"/>
        <v>0</v>
      </c>
    </row>
    <row r="216" spans="1:22" x14ac:dyDescent="0.25">
      <c r="A216" s="26">
        <f>Wellpath!E216</f>
        <v>0</v>
      </c>
      <c r="B216" s="22">
        <v>0</v>
      </c>
      <c r="C216" s="22">
        <v>0</v>
      </c>
      <c r="D216" s="22">
        <v>1</v>
      </c>
      <c r="E216" s="20">
        <f>Model!$W$24*((drdp!B216+drdp!K216)*'DEC-OI'!$B216+(drdp!E216+drdp!N216)*'DEC-OI'!$C216+(drdp!H216+drdp!Q216)*'DEC-OI'!$D216)</f>
        <v>0</v>
      </c>
      <c r="F216" s="20">
        <f>Model!$W$24*((drdp!C216+drdp!L216)*'DEC-OI'!$B216+(drdp!F216+drdp!O216)*'DEC-OI'!$C216+(drdp!I216+drdp!R216)*'DEC-OI'!$D216)</f>
        <v>0</v>
      </c>
      <c r="G216" s="20">
        <f>Model!$W$24*((drdp!D216+drdp!M216)*'DEC-OI'!$B216+(drdp!G216+drdp!P216)*'DEC-OI'!$C216+(drdp!J216+drdp!S216)*'DEC-OI'!$D216)</f>
        <v>0</v>
      </c>
      <c r="H216" s="18">
        <f>Model!$W$24*((drdp!B216)*'DEC-OI'!$B216+(drdp!E216)*'DEC-OI'!$C216+(drdp!H216)*'DEC-OI'!$D216)</f>
        <v>0</v>
      </c>
      <c r="I216" s="18">
        <f>Model!$W$24*((drdp!C216)*'DEC-OI'!$B216+(drdp!F216)*'DEC-OI'!$C216+(drdp!I216)*'DEC-OI'!$D216)</f>
        <v>0</v>
      </c>
      <c r="J216" s="18">
        <f>Model!$W$24*((drdp!D216)*'DEC-OI'!$B216+(drdp!G216)*'DEC-OI'!$C216+(drdp!J216)*'DEC-OI'!$D216)</f>
        <v>0</v>
      </c>
      <c r="K216" s="21">
        <f>SUM(E$3:E215)+H216</f>
        <v>0.31788219243684418</v>
      </c>
      <c r="L216" s="21">
        <f>SUM(F$3:F215)+I216</f>
        <v>2.2395471127149027</v>
      </c>
      <c r="M216" s="21">
        <f>SUM(G$3:G215)+J216</f>
        <v>0</v>
      </c>
      <c r="N216" s="21"/>
      <c r="O216" s="21"/>
      <c r="P216" s="21"/>
      <c r="Q216" s="19">
        <f t="shared" si="17"/>
        <v>0.10104908826845484</v>
      </c>
      <c r="R216" s="19">
        <f t="shared" si="17"/>
        <v>5.0155712700696569</v>
      </c>
      <c r="S216" s="19">
        <f t="shared" si="17"/>
        <v>0</v>
      </c>
      <c r="T216" s="19">
        <f t="shared" si="14"/>
        <v>0.71191214625541743</v>
      </c>
      <c r="U216" s="19">
        <f t="shared" si="15"/>
        <v>0</v>
      </c>
      <c r="V216" s="19">
        <f t="shared" si="16"/>
        <v>0</v>
      </c>
    </row>
    <row r="217" spans="1:22" x14ac:dyDescent="0.25">
      <c r="A217" s="26">
        <f>Wellpath!E217</f>
        <v>0</v>
      </c>
      <c r="B217" s="22">
        <v>0</v>
      </c>
      <c r="C217" s="22">
        <v>0</v>
      </c>
      <c r="D217" s="22">
        <v>1</v>
      </c>
      <c r="E217" s="20">
        <f>Model!$W$24*((drdp!B217+drdp!K217)*'DEC-OI'!$B217+(drdp!E217+drdp!N217)*'DEC-OI'!$C217+(drdp!H217+drdp!Q217)*'DEC-OI'!$D217)</f>
        <v>0</v>
      </c>
      <c r="F217" s="20">
        <f>Model!$W$24*((drdp!C217+drdp!L217)*'DEC-OI'!$B217+(drdp!F217+drdp!O217)*'DEC-OI'!$C217+(drdp!I217+drdp!R217)*'DEC-OI'!$D217)</f>
        <v>0</v>
      </c>
      <c r="G217" s="20">
        <f>Model!$W$24*((drdp!D217+drdp!M217)*'DEC-OI'!$B217+(drdp!G217+drdp!P217)*'DEC-OI'!$C217+(drdp!J217+drdp!S217)*'DEC-OI'!$D217)</f>
        <v>0</v>
      </c>
      <c r="H217" s="18">
        <f>Model!$W$24*((drdp!B217)*'DEC-OI'!$B217+(drdp!E217)*'DEC-OI'!$C217+(drdp!H217)*'DEC-OI'!$D217)</f>
        <v>0</v>
      </c>
      <c r="I217" s="18">
        <f>Model!$W$24*((drdp!C217)*'DEC-OI'!$B217+(drdp!F217)*'DEC-OI'!$C217+(drdp!I217)*'DEC-OI'!$D217)</f>
        <v>0</v>
      </c>
      <c r="J217" s="18">
        <f>Model!$W$24*((drdp!D217)*'DEC-OI'!$B217+(drdp!G217)*'DEC-OI'!$C217+(drdp!J217)*'DEC-OI'!$D217)</f>
        <v>0</v>
      </c>
      <c r="K217" s="21">
        <f>SUM(E$3:E216)+H217</f>
        <v>0.31788219243684418</v>
      </c>
      <c r="L217" s="21">
        <f>SUM(F$3:F216)+I217</f>
        <v>2.2395471127149027</v>
      </c>
      <c r="M217" s="21">
        <f>SUM(G$3:G216)+J217</f>
        <v>0</v>
      </c>
      <c r="N217" s="21"/>
      <c r="O217" s="21"/>
      <c r="P217" s="21"/>
      <c r="Q217" s="19">
        <f t="shared" si="17"/>
        <v>0.10104908826845484</v>
      </c>
      <c r="R217" s="19">
        <f t="shared" si="17"/>
        <v>5.0155712700696569</v>
      </c>
      <c r="S217" s="19">
        <f t="shared" si="17"/>
        <v>0</v>
      </c>
      <c r="T217" s="19">
        <f t="shared" si="14"/>
        <v>0.71191214625541743</v>
      </c>
      <c r="U217" s="19">
        <f t="shared" si="15"/>
        <v>0</v>
      </c>
      <c r="V217" s="19">
        <f t="shared" si="16"/>
        <v>0</v>
      </c>
    </row>
    <row r="218" spans="1:22" x14ac:dyDescent="0.25">
      <c r="A218" s="26">
        <f>Wellpath!E218</f>
        <v>0</v>
      </c>
      <c r="B218" s="22">
        <v>0</v>
      </c>
      <c r="C218" s="22">
        <v>0</v>
      </c>
      <c r="D218" s="22">
        <v>1</v>
      </c>
      <c r="E218" s="20">
        <f>Model!$W$24*((drdp!B218+drdp!K218)*'DEC-OI'!$B218+(drdp!E218+drdp!N218)*'DEC-OI'!$C218+(drdp!H218+drdp!Q218)*'DEC-OI'!$D218)</f>
        <v>0</v>
      </c>
      <c r="F218" s="20">
        <f>Model!$W$24*((drdp!C218+drdp!L218)*'DEC-OI'!$B218+(drdp!F218+drdp!O218)*'DEC-OI'!$C218+(drdp!I218+drdp!R218)*'DEC-OI'!$D218)</f>
        <v>0</v>
      </c>
      <c r="G218" s="20">
        <f>Model!$W$24*((drdp!D218+drdp!M218)*'DEC-OI'!$B218+(drdp!G218+drdp!P218)*'DEC-OI'!$C218+(drdp!J218+drdp!S218)*'DEC-OI'!$D218)</f>
        <v>0</v>
      </c>
      <c r="H218" s="18">
        <f>Model!$W$24*((drdp!B218)*'DEC-OI'!$B218+(drdp!E218)*'DEC-OI'!$C218+(drdp!H218)*'DEC-OI'!$D218)</f>
        <v>0</v>
      </c>
      <c r="I218" s="18">
        <f>Model!$W$24*((drdp!C218)*'DEC-OI'!$B218+(drdp!F218)*'DEC-OI'!$C218+(drdp!I218)*'DEC-OI'!$D218)</f>
        <v>0</v>
      </c>
      <c r="J218" s="18">
        <f>Model!$W$24*((drdp!D218)*'DEC-OI'!$B218+(drdp!G218)*'DEC-OI'!$C218+(drdp!J218)*'DEC-OI'!$D218)</f>
        <v>0</v>
      </c>
      <c r="K218" s="21">
        <f>SUM(E$3:E217)+H218</f>
        <v>0.31788219243684418</v>
      </c>
      <c r="L218" s="21">
        <f>SUM(F$3:F217)+I218</f>
        <v>2.2395471127149027</v>
      </c>
      <c r="M218" s="21">
        <f>SUM(G$3:G217)+J218</f>
        <v>0</v>
      </c>
      <c r="N218" s="21"/>
      <c r="O218" s="21"/>
      <c r="P218" s="21"/>
      <c r="Q218" s="19">
        <f t="shared" si="17"/>
        <v>0.10104908826845484</v>
      </c>
      <c r="R218" s="19">
        <f t="shared" si="17"/>
        <v>5.0155712700696569</v>
      </c>
      <c r="S218" s="19">
        <f t="shared" si="17"/>
        <v>0</v>
      </c>
      <c r="T218" s="19">
        <f t="shared" si="14"/>
        <v>0.71191214625541743</v>
      </c>
      <c r="U218" s="19">
        <f t="shared" si="15"/>
        <v>0</v>
      </c>
      <c r="V218" s="19">
        <f t="shared" si="16"/>
        <v>0</v>
      </c>
    </row>
    <row r="219" spans="1:22" x14ac:dyDescent="0.25">
      <c r="A219" s="26">
        <f>Wellpath!E219</f>
        <v>0</v>
      </c>
      <c r="B219" s="22">
        <v>0</v>
      </c>
      <c r="C219" s="22">
        <v>0</v>
      </c>
      <c r="D219" s="22">
        <v>1</v>
      </c>
      <c r="E219" s="20">
        <f>Model!$W$24*((drdp!B219+drdp!K219)*'DEC-OI'!$B219+(drdp!E219+drdp!N219)*'DEC-OI'!$C219+(drdp!H219+drdp!Q219)*'DEC-OI'!$D219)</f>
        <v>0</v>
      </c>
      <c r="F219" s="20">
        <f>Model!$W$24*((drdp!C219+drdp!L219)*'DEC-OI'!$B219+(drdp!F219+drdp!O219)*'DEC-OI'!$C219+(drdp!I219+drdp!R219)*'DEC-OI'!$D219)</f>
        <v>0</v>
      </c>
      <c r="G219" s="20">
        <f>Model!$W$24*((drdp!D219+drdp!M219)*'DEC-OI'!$B219+(drdp!G219+drdp!P219)*'DEC-OI'!$C219+(drdp!J219+drdp!S219)*'DEC-OI'!$D219)</f>
        <v>0</v>
      </c>
      <c r="H219" s="18">
        <f>Model!$W$24*((drdp!B219)*'DEC-OI'!$B219+(drdp!E219)*'DEC-OI'!$C219+(drdp!H219)*'DEC-OI'!$D219)</f>
        <v>0</v>
      </c>
      <c r="I219" s="18">
        <f>Model!$W$24*((drdp!C219)*'DEC-OI'!$B219+(drdp!F219)*'DEC-OI'!$C219+(drdp!I219)*'DEC-OI'!$D219)</f>
        <v>0</v>
      </c>
      <c r="J219" s="18">
        <f>Model!$W$24*((drdp!D219)*'DEC-OI'!$B219+(drdp!G219)*'DEC-OI'!$C219+(drdp!J219)*'DEC-OI'!$D219)</f>
        <v>0</v>
      </c>
      <c r="K219" s="21">
        <f>SUM(E$3:E218)+H219</f>
        <v>0.31788219243684418</v>
      </c>
      <c r="L219" s="21">
        <f>SUM(F$3:F218)+I219</f>
        <v>2.2395471127149027</v>
      </c>
      <c r="M219" s="21">
        <f>SUM(G$3:G218)+J219</f>
        <v>0</v>
      </c>
      <c r="N219" s="21"/>
      <c r="O219" s="21"/>
      <c r="P219" s="21"/>
      <c r="Q219" s="19">
        <f t="shared" si="17"/>
        <v>0.10104908826845484</v>
      </c>
      <c r="R219" s="19">
        <f t="shared" si="17"/>
        <v>5.0155712700696569</v>
      </c>
      <c r="S219" s="19">
        <f t="shared" si="17"/>
        <v>0</v>
      </c>
      <c r="T219" s="19">
        <f t="shared" si="14"/>
        <v>0.71191214625541743</v>
      </c>
      <c r="U219" s="19">
        <f t="shared" si="15"/>
        <v>0</v>
      </c>
      <c r="V219" s="19">
        <f t="shared" si="16"/>
        <v>0</v>
      </c>
    </row>
    <row r="220" spans="1:22" x14ac:dyDescent="0.25">
      <c r="A220" s="26">
        <f>Wellpath!E220</f>
        <v>0</v>
      </c>
      <c r="B220" s="22">
        <v>0</v>
      </c>
      <c r="C220" s="22">
        <v>0</v>
      </c>
      <c r="D220" s="22">
        <v>1</v>
      </c>
      <c r="E220" s="20">
        <f>Model!$W$24*((drdp!B220+drdp!K220)*'DEC-OI'!$B220+(drdp!E220+drdp!N220)*'DEC-OI'!$C220+(drdp!H220+drdp!Q220)*'DEC-OI'!$D220)</f>
        <v>0</v>
      </c>
      <c r="F220" s="20">
        <f>Model!$W$24*((drdp!C220+drdp!L220)*'DEC-OI'!$B220+(drdp!F220+drdp!O220)*'DEC-OI'!$C220+(drdp!I220+drdp!R220)*'DEC-OI'!$D220)</f>
        <v>0</v>
      </c>
      <c r="G220" s="20">
        <f>Model!$W$24*((drdp!D220+drdp!M220)*'DEC-OI'!$B220+(drdp!G220+drdp!P220)*'DEC-OI'!$C220+(drdp!J220+drdp!S220)*'DEC-OI'!$D220)</f>
        <v>0</v>
      </c>
      <c r="H220" s="18">
        <f>Model!$W$24*((drdp!B220)*'DEC-OI'!$B220+(drdp!E220)*'DEC-OI'!$C220+(drdp!H220)*'DEC-OI'!$D220)</f>
        <v>0</v>
      </c>
      <c r="I220" s="18">
        <f>Model!$W$24*((drdp!C220)*'DEC-OI'!$B220+(drdp!F220)*'DEC-OI'!$C220+(drdp!I220)*'DEC-OI'!$D220)</f>
        <v>0</v>
      </c>
      <c r="J220" s="18">
        <f>Model!$W$24*((drdp!D220)*'DEC-OI'!$B220+(drdp!G220)*'DEC-OI'!$C220+(drdp!J220)*'DEC-OI'!$D220)</f>
        <v>0</v>
      </c>
      <c r="K220" s="21">
        <f>SUM(E$3:E219)+H220</f>
        <v>0.31788219243684418</v>
      </c>
      <c r="L220" s="21">
        <f>SUM(F$3:F219)+I220</f>
        <v>2.2395471127149027</v>
      </c>
      <c r="M220" s="21">
        <f>SUM(G$3:G219)+J220</f>
        <v>0</v>
      </c>
      <c r="N220" s="21"/>
      <c r="O220" s="21"/>
      <c r="P220" s="21"/>
      <c r="Q220" s="19">
        <f t="shared" si="17"/>
        <v>0.10104908826845484</v>
      </c>
      <c r="R220" s="19">
        <f t="shared" si="17"/>
        <v>5.0155712700696569</v>
      </c>
      <c r="S220" s="19">
        <f t="shared" si="17"/>
        <v>0</v>
      </c>
      <c r="T220" s="19">
        <f t="shared" si="14"/>
        <v>0.71191214625541743</v>
      </c>
      <c r="U220" s="19">
        <f t="shared" si="15"/>
        <v>0</v>
      </c>
      <c r="V220" s="19">
        <f t="shared" si="16"/>
        <v>0</v>
      </c>
    </row>
    <row r="221" spans="1:22" x14ac:dyDescent="0.25">
      <c r="A221" s="26">
        <f>Wellpath!E221</f>
        <v>0</v>
      </c>
      <c r="B221" s="22">
        <v>0</v>
      </c>
      <c r="C221" s="22">
        <v>0</v>
      </c>
      <c r="D221" s="22">
        <v>1</v>
      </c>
      <c r="E221" s="20">
        <f>Model!$W$24*((drdp!B221+drdp!K221)*'DEC-OI'!$B221+(drdp!E221+drdp!N221)*'DEC-OI'!$C221+(drdp!H221+drdp!Q221)*'DEC-OI'!$D221)</f>
        <v>0</v>
      </c>
      <c r="F221" s="20">
        <f>Model!$W$24*((drdp!C221+drdp!L221)*'DEC-OI'!$B221+(drdp!F221+drdp!O221)*'DEC-OI'!$C221+(drdp!I221+drdp!R221)*'DEC-OI'!$D221)</f>
        <v>0</v>
      </c>
      <c r="G221" s="20">
        <f>Model!$W$24*((drdp!D221+drdp!M221)*'DEC-OI'!$B221+(drdp!G221+drdp!P221)*'DEC-OI'!$C221+(drdp!J221+drdp!S221)*'DEC-OI'!$D221)</f>
        <v>0</v>
      </c>
      <c r="H221" s="18">
        <f>Model!$W$24*((drdp!B221)*'DEC-OI'!$B221+(drdp!E221)*'DEC-OI'!$C221+(drdp!H221)*'DEC-OI'!$D221)</f>
        <v>0</v>
      </c>
      <c r="I221" s="18">
        <f>Model!$W$24*((drdp!C221)*'DEC-OI'!$B221+(drdp!F221)*'DEC-OI'!$C221+(drdp!I221)*'DEC-OI'!$D221)</f>
        <v>0</v>
      </c>
      <c r="J221" s="18">
        <f>Model!$W$24*((drdp!D221)*'DEC-OI'!$B221+(drdp!G221)*'DEC-OI'!$C221+(drdp!J221)*'DEC-OI'!$D221)</f>
        <v>0</v>
      </c>
      <c r="K221" s="21">
        <f>SUM(E$3:E220)+H221</f>
        <v>0.31788219243684418</v>
      </c>
      <c r="L221" s="21">
        <f>SUM(F$3:F220)+I221</f>
        <v>2.2395471127149027</v>
      </c>
      <c r="M221" s="21">
        <f>SUM(G$3:G220)+J221</f>
        <v>0</v>
      </c>
      <c r="N221" s="21"/>
      <c r="O221" s="21"/>
      <c r="P221" s="21"/>
      <c r="Q221" s="19">
        <f t="shared" si="17"/>
        <v>0.10104908826845484</v>
      </c>
      <c r="R221" s="19">
        <f t="shared" si="17"/>
        <v>5.0155712700696569</v>
      </c>
      <c r="S221" s="19">
        <f t="shared" si="17"/>
        <v>0</v>
      </c>
      <c r="T221" s="19">
        <f t="shared" si="14"/>
        <v>0.71191214625541743</v>
      </c>
      <c r="U221" s="19">
        <f t="shared" si="15"/>
        <v>0</v>
      </c>
      <c r="V221" s="19">
        <f t="shared" si="16"/>
        <v>0</v>
      </c>
    </row>
    <row r="222" spans="1:22" x14ac:dyDescent="0.25">
      <c r="A222" s="26">
        <f>Wellpath!E222</f>
        <v>0</v>
      </c>
      <c r="B222" s="22">
        <v>0</v>
      </c>
      <c r="C222" s="22">
        <v>0</v>
      </c>
      <c r="D222" s="22">
        <v>1</v>
      </c>
      <c r="E222" s="20">
        <f>Model!$W$24*((drdp!B222+drdp!K222)*'DEC-OI'!$B222+(drdp!E222+drdp!N222)*'DEC-OI'!$C222+(drdp!H222+drdp!Q222)*'DEC-OI'!$D222)</f>
        <v>0</v>
      </c>
      <c r="F222" s="20">
        <f>Model!$W$24*((drdp!C222+drdp!L222)*'DEC-OI'!$B222+(drdp!F222+drdp!O222)*'DEC-OI'!$C222+(drdp!I222+drdp!R222)*'DEC-OI'!$D222)</f>
        <v>0</v>
      </c>
      <c r="G222" s="20">
        <f>Model!$W$24*((drdp!D222+drdp!M222)*'DEC-OI'!$B222+(drdp!G222+drdp!P222)*'DEC-OI'!$C222+(drdp!J222+drdp!S222)*'DEC-OI'!$D222)</f>
        <v>0</v>
      </c>
      <c r="H222" s="18">
        <f>Model!$W$24*((drdp!B222)*'DEC-OI'!$B222+(drdp!E222)*'DEC-OI'!$C222+(drdp!H222)*'DEC-OI'!$D222)</f>
        <v>0</v>
      </c>
      <c r="I222" s="18">
        <f>Model!$W$24*((drdp!C222)*'DEC-OI'!$B222+(drdp!F222)*'DEC-OI'!$C222+(drdp!I222)*'DEC-OI'!$D222)</f>
        <v>0</v>
      </c>
      <c r="J222" s="18">
        <f>Model!$W$24*((drdp!D222)*'DEC-OI'!$B222+(drdp!G222)*'DEC-OI'!$C222+(drdp!J222)*'DEC-OI'!$D222)</f>
        <v>0</v>
      </c>
      <c r="K222" s="21">
        <f>SUM(E$3:E221)+H222</f>
        <v>0.31788219243684418</v>
      </c>
      <c r="L222" s="21">
        <f>SUM(F$3:F221)+I222</f>
        <v>2.2395471127149027</v>
      </c>
      <c r="M222" s="21">
        <f>SUM(G$3:G221)+J222</f>
        <v>0</v>
      </c>
      <c r="N222" s="21"/>
      <c r="O222" s="21"/>
      <c r="P222" s="21"/>
      <c r="Q222" s="19">
        <f t="shared" si="17"/>
        <v>0.10104908826845484</v>
      </c>
      <c r="R222" s="19">
        <f t="shared" si="17"/>
        <v>5.0155712700696569</v>
      </c>
      <c r="S222" s="19">
        <f t="shared" si="17"/>
        <v>0</v>
      </c>
      <c r="T222" s="19">
        <f t="shared" si="14"/>
        <v>0.71191214625541743</v>
      </c>
      <c r="U222" s="19">
        <f t="shared" si="15"/>
        <v>0</v>
      </c>
      <c r="V222" s="19">
        <f t="shared" si="16"/>
        <v>0</v>
      </c>
    </row>
    <row r="223" spans="1:22" x14ac:dyDescent="0.25">
      <c r="A223" s="26">
        <f>Wellpath!E223</f>
        <v>0</v>
      </c>
      <c r="B223" s="22">
        <v>0</v>
      </c>
      <c r="C223" s="22">
        <v>0</v>
      </c>
      <c r="D223" s="22">
        <v>1</v>
      </c>
      <c r="E223" s="20">
        <f>Model!$W$24*((drdp!B223+drdp!K223)*'DEC-OI'!$B223+(drdp!E223+drdp!N223)*'DEC-OI'!$C223+(drdp!H223+drdp!Q223)*'DEC-OI'!$D223)</f>
        <v>0</v>
      </c>
      <c r="F223" s="20">
        <f>Model!$W$24*((drdp!C223+drdp!L223)*'DEC-OI'!$B223+(drdp!F223+drdp!O223)*'DEC-OI'!$C223+(drdp!I223+drdp!R223)*'DEC-OI'!$D223)</f>
        <v>0</v>
      </c>
      <c r="G223" s="20">
        <f>Model!$W$24*((drdp!D223+drdp!M223)*'DEC-OI'!$B223+(drdp!G223+drdp!P223)*'DEC-OI'!$C223+(drdp!J223+drdp!S223)*'DEC-OI'!$D223)</f>
        <v>0</v>
      </c>
      <c r="H223" s="18">
        <f>Model!$W$24*((drdp!B223)*'DEC-OI'!$B223+(drdp!E223)*'DEC-OI'!$C223+(drdp!H223)*'DEC-OI'!$D223)</f>
        <v>0</v>
      </c>
      <c r="I223" s="18">
        <f>Model!$W$24*((drdp!C223)*'DEC-OI'!$B223+(drdp!F223)*'DEC-OI'!$C223+(drdp!I223)*'DEC-OI'!$D223)</f>
        <v>0</v>
      </c>
      <c r="J223" s="18">
        <f>Model!$W$24*((drdp!D223)*'DEC-OI'!$B223+(drdp!G223)*'DEC-OI'!$C223+(drdp!J223)*'DEC-OI'!$D223)</f>
        <v>0</v>
      </c>
      <c r="K223" s="21">
        <f>SUM(E$3:E222)+H223</f>
        <v>0.31788219243684418</v>
      </c>
      <c r="L223" s="21">
        <f>SUM(F$3:F222)+I223</f>
        <v>2.2395471127149027</v>
      </c>
      <c r="M223" s="21">
        <f>SUM(G$3:G222)+J223</f>
        <v>0</v>
      </c>
      <c r="N223" s="21"/>
      <c r="O223" s="21"/>
      <c r="P223" s="21"/>
      <c r="Q223" s="19">
        <f t="shared" si="17"/>
        <v>0.10104908826845484</v>
      </c>
      <c r="R223" s="19">
        <f t="shared" si="17"/>
        <v>5.0155712700696569</v>
      </c>
      <c r="S223" s="19">
        <f t="shared" si="17"/>
        <v>0</v>
      </c>
      <c r="T223" s="19">
        <f t="shared" si="14"/>
        <v>0.71191214625541743</v>
      </c>
      <c r="U223" s="19">
        <f t="shared" si="15"/>
        <v>0</v>
      </c>
      <c r="V223" s="19">
        <f t="shared" si="16"/>
        <v>0</v>
      </c>
    </row>
    <row r="224" spans="1:22" x14ac:dyDescent="0.25">
      <c r="A224" s="26">
        <f>Wellpath!E224</f>
        <v>0</v>
      </c>
      <c r="B224" s="22">
        <v>0</v>
      </c>
      <c r="C224" s="22">
        <v>0</v>
      </c>
      <c r="D224" s="22">
        <v>1</v>
      </c>
      <c r="E224" s="20">
        <f>Model!$W$24*((drdp!B224+drdp!K224)*'DEC-OI'!$B224+(drdp!E224+drdp!N224)*'DEC-OI'!$C224+(drdp!H224+drdp!Q224)*'DEC-OI'!$D224)</f>
        <v>0</v>
      </c>
      <c r="F224" s="20">
        <f>Model!$W$24*((drdp!C224+drdp!L224)*'DEC-OI'!$B224+(drdp!F224+drdp!O224)*'DEC-OI'!$C224+(drdp!I224+drdp!R224)*'DEC-OI'!$D224)</f>
        <v>0</v>
      </c>
      <c r="G224" s="20">
        <f>Model!$W$24*((drdp!D224+drdp!M224)*'DEC-OI'!$B224+(drdp!G224+drdp!P224)*'DEC-OI'!$C224+(drdp!J224+drdp!S224)*'DEC-OI'!$D224)</f>
        <v>0</v>
      </c>
      <c r="H224" s="18">
        <f>Model!$W$24*((drdp!B224)*'DEC-OI'!$B224+(drdp!E224)*'DEC-OI'!$C224+(drdp!H224)*'DEC-OI'!$D224)</f>
        <v>0</v>
      </c>
      <c r="I224" s="18">
        <f>Model!$W$24*((drdp!C224)*'DEC-OI'!$B224+(drdp!F224)*'DEC-OI'!$C224+(drdp!I224)*'DEC-OI'!$D224)</f>
        <v>0</v>
      </c>
      <c r="J224" s="18">
        <f>Model!$W$24*((drdp!D224)*'DEC-OI'!$B224+(drdp!G224)*'DEC-OI'!$C224+(drdp!J224)*'DEC-OI'!$D224)</f>
        <v>0</v>
      </c>
      <c r="K224" s="21">
        <f>SUM(E$3:E223)+H224</f>
        <v>0.31788219243684418</v>
      </c>
      <c r="L224" s="21">
        <f>SUM(F$3:F223)+I224</f>
        <v>2.2395471127149027</v>
      </c>
      <c r="M224" s="21">
        <f>SUM(G$3:G223)+J224</f>
        <v>0</v>
      </c>
      <c r="N224" s="21"/>
      <c r="O224" s="21"/>
      <c r="P224" s="21"/>
      <c r="Q224" s="19">
        <f t="shared" si="17"/>
        <v>0.10104908826845484</v>
      </c>
      <c r="R224" s="19">
        <f t="shared" si="17"/>
        <v>5.0155712700696569</v>
      </c>
      <c r="S224" s="19">
        <f t="shared" si="17"/>
        <v>0</v>
      </c>
      <c r="T224" s="19">
        <f t="shared" si="14"/>
        <v>0.71191214625541743</v>
      </c>
      <c r="U224" s="19">
        <f t="shared" si="15"/>
        <v>0</v>
      </c>
      <c r="V224" s="19">
        <f t="shared" si="16"/>
        <v>0</v>
      </c>
    </row>
    <row r="225" spans="1:22" x14ac:dyDescent="0.25">
      <c r="A225" s="26">
        <f>Wellpath!E225</f>
        <v>0</v>
      </c>
      <c r="B225" s="22">
        <v>0</v>
      </c>
      <c r="C225" s="22">
        <v>0</v>
      </c>
      <c r="D225" s="22">
        <v>1</v>
      </c>
      <c r="E225" s="20">
        <f>Model!$W$24*((drdp!B225+drdp!K225)*'DEC-OI'!$B225+(drdp!E225+drdp!N225)*'DEC-OI'!$C225+(drdp!H225+drdp!Q225)*'DEC-OI'!$D225)</f>
        <v>0</v>
      </c>
      <c r="F225" s="20">
        <f>Model!$W$24*((drdp!C225+drdp!L225)*'DEC-OI'!$B225+(drdp!F225+drdp!O225)*'DEC-OI'!$C225+(drdp!I225+drdp!R225)*'DEC-OI'!$D225)</f>
        <v>0</v>
      </c>
      <c r="G225" s="20">
        <f>Model!$W$24*((drdp!D225+drdp!M225)*'DEC-OI'!$B225+(drdp!G225+drdp!P225)*'DEC-OI'!$C225+(drdp!J225+drdp!S225)*'DEC-OI'!$D225)</f>
        <v>0</v>
      </c>
      <c r="H225" s="18">
        <f>Model!$W$24*((drdp!B225)*'DEC-OI'!$B225+(drdp!E225)*'DEC-OI'!$C225+(drdp!H225)*'DEC-OI'!$D225)</f>
        <v>0</v>
      </c>
      <c r="I225" s="18">
        <f>Model!$W$24*((drdp!C225)*'DEC-OI'!$B225+(drdp!F225)*'DEC-OI'!$C225+(drdp!I225)*'DEC-OI'!$D225)</f>
        <v>0</v>
      </c>
      <c r="J225" s="18">
        <f>Model!$W$24*((drdp!D225)*'DEC-OI'!$B225+(drdp!G225)*'DEC-OI'!$C225+(drdp!J225)*'DEC-OI'!$D225)</f>
        <v>0</v>
      </c>
      <c r="K225" s="21">
        <f>SUM(E$3:E224)+H225</f>
        <v>0.31788219243684418</v>
      </c>
      <c r="L225" s="21">
        <f>SUM(F$3:F224)+I225</f>
        <v>2.2395471127149027</v>
      </c>
      <c r="M225" s="21">
        <f>SUM(G$3:G224)+J225</f>
        <v>0</v>
      </c>
      <c r="N225" s="21"/>
      <c r="O225" s="21"/>
      <c r="P225" s="21"/>
      <c r="Q225" s="19">
        <f t="shared" si="17"/>
        <v>0.10104908826845484</v>
      </c>
      <c r="R225" s="19">
        <f t="shared" si="17"/>
        <v>5.0155712700696569</v>
      </c>
      <c r="S225" s="19">
        <f t="shared" si="17"/>
        <v>0</v>
      </c>
      <c r="T225" s="19">
        <f t="shared" si="14"/>
        <v>0.71191214625541743</v>
      </c>
      <c r="U225" s="19">
        <f t="shared" si="15"/>
        <v>0</v>
      </c>
      <c r="V225" s="19">
        <f t="shared" si="16"/>
        <v>0</v>
      </c>
    </row>
    <row r="226" spans="1:22" x14ac:dyDescent="0.25">
      <c r="A226" s="26">
        <f>Wellpath!E226</f>
        <v>0</v>
      </c>
      <c r="B226" s="22">
        <v>0</v>
      </c>
      <c r="C226" s="22">
        <v>0</v>
      </c>
      <c r="D226" s="22">
        <v>1</v>
      </c>
      <c r="E226" s="20">
        <f>Model!$W$24*((drdp!B226+drdp!K226)*'DEC-OI'!$B226+(drdp!E226+drdp!N226)*'DEC-OI'!$C226+(drdp!H226+drdp!Q226)*'DEC-OI'!$D226)</f>
        <v>0</v>
      </c>
      <c r="F226" s="20">
        <f>Model!$W$24*((drdp!C226+drdp!L226)*'DEC-OI'!$B226+(drdp!F226+drdp!O226)*'DEC-OI'!$C226+(drdp!I226+drdp!R226)*'DEC-OI'!$D226)</f>
        <v>0</v>
      </c>
      <c r="G226" s="20">
        <f>Model!$W$24*((drdp!D226+drdp!M226)*'DEC-OI'!$B226+(drdp!G226+drdp!P226)*'DEC-OI'!$C226+(drdp!J226+drdp!S226)*'DEC-OI'!$D226)</f>
        <v>0</v>
      </c>
      <c r="H226" s="18">
        <f>Model!$W$24*((drdp!B226)*'DEC-OI'!$B226+(drdp!E226)*'DEC-OI'!$C226+(drdp!H226)*'DEC-OI'!$D226)</f>
        <v>0</v>
      </c>
      <c r="I226" s="18">
        <f>Model!$W$24*((drdp!C226)*'DEC-OI'!$B226+(drdp!F226)*'DEC-OI'!$C226+(drdp!I226)*'DEC-OI'!$D226)</f>
        <v>0</v>
      </c>
      <c r="J226" s="18">
        <f>Model!$W$24*((drdp!D226)*'DEC-OI'!$B226+(drdp!G226)*'DEC-OI'!$C226+(drdp!J226)*'DEC-OI'!$D226)</f>
        <v>0</v>
      </c>
      <c r="K226" s="21">
        <f>SUM(E$3:E225)+H226</f>
        <v>0.31788219243684418</v>
      </c>
      <c r="L226" s="21">
        <f>SUM(F$3:F225)+I226</f>
        <v>2.2395471127149027</v>
      </c>
      <c r="M226" s="21">
        <f>SUM(G$3:G225)+J226</f>
        <v>0</v>
      </c>
      <c r="N226" s="21"/>
      <c r="O226" s="21"/>
      <c r="P226" s="21"/>
      <c r="Q226" s="19">
        <f t="shared" si="17"/>
        <v>0.10104908826845484</v>
      </c>
      <c r="R226" s="19">
        <f t="shared" si="17"/>
        <v>5.0155712700696569</v>
      </c>
      <c r="S226" s="19">
        <f t="shared" si="17"/>
        <v>0</v>
      </c>
      <c r="T226" s="19">
        <f t="shared" si="14"/>
        <v>0.71191214625541743</v>
      </c>
      <c r="U226" s="19">
        <f t="shared" si="15"/>
        <v>0</v>
      </c>
      <c r="V226" s="19">
        <f t="shared" si="16"/>
        <v>0</v>
      </c>
    </row>
    <row r="227" spans="1:22" x14ac:dyDescent="0.25">
      <c r="A227" s="26">
        <f>Wellpath!E227</f>
        <v>0</v>
      </c>
      <c r="B227" s="22">
        <v>0</v>
      </c>
      <c r="C227" s="22">
        <v>0</v>
      </c>
      <c r="D227" s="22">
        <v>1</v>
      </c>
      <c r="E227" s="20">
        <f>Model!$W$24*((drdp!B227+drdp!K227)*'DEC-OI'!$B227+(drdp!E227+drdp!N227)*'DEC-OI'!$C227+(drdp!H227+drdp!Q227)*'DEC-OI'!$D227)</f>
        <v>0</v>
      </c>
      <c r="F227" s="20">
        <f>Model!$W$24*((drdp!C227+drdp!L227)*'DEC-OI'!$B227+(drdp!F227+drdp!O227)*'DEC-OI'!$C227+(drdp!I227+drdp!R227)*'DEC-OI'!$D227)</f>
        <v>0</v>
      </c>
      <c r="G227" s="20">
        <f>Model!$W$24*((drdp!D227+drdp!M227)*'DEC-OI'!$B227+(drdp!G227+drdp!P227)*'DEC-OI'!$C227+(drdp!J227+drdp!S227)*'DEC-OI'!$D227)</f>
        <v>0</v>
      </c>
      <c r="H227" s="18">
        <f>Model!$W$24*((drdp!B227)*'DEC-OI'!$B227+(drdp!E227)*'DEC-OI'!$C227+(drdp!H227)*'DEC-OI'!$D227)</f>
        <v>0</v>
      </c>
      <c r="I227" s="18">
        <f>Model!$W$24*((drdp!C227)*'DEC-OI'!$B227+(drdp!F227)*'DEC-OI'!$C227+(drdp!I227)*'DEC-OI'!$D227)</f>
        <v>0</v>
      </c>
      <c r="J227" s="18">
        <f>Model!$W$24*((drdp!D227)*'DEC-OI'!$B227+(drdp!G227)*'DEC-OI'!$C227+(drdp!J227)*'DEC-OI'!$D227)</f>
        <v>0</v>
      </c>
      <c r="K227" s="21">
        <f>SUM(E$3:E226)+H227</f>
        <v>0.31788219243684418</v>
      </c>
      <c r="L227" s="21">
        <f>SUM(F$3:F226)+I227</f>
        <v>2.2395471127149027</v>
      </c>
      <c r="M227" s="21">
        <f>SUM(G$3:G226)+J227</f>
        <v>0</v>
      </c>
      <c r="N227" s="21"/>
      <c r="O227" s="21"/>
      <c r="P227" s="21"/>
      <c r="Q227" s="19">
        <f t="shared" si="17"/>
        <v>0.10104908826845484</v>
      </c>
      <c r="R227" s="19">
        <f t="shared" si="17"/>
        <v>5.0155712700696569</v>
      </c>
      <c r="S227" s="19">
        <f t="shared" si="17"/>
        <v>0</v>
      </c>
      <c r="T227" s="19">
        <f t="shared" si="14"/>
        <v>0.71191214625541743</v>
      </c>
      <c r="U227" s="19">
        <f t="shared" si="15"/>
        <v>0</v>
      </c>
      <c r="V227" s="19">
        <f t="shared" si="16"/>
        <v>0</v>
      </c>
    </row>
    <row r="228" spans="1:22" x14ac:dyDescent="0.25">
      <c r="A228" s="26">
        <f>Wellpath!E228</f>
        <v>0</v>
      </c>
      <c r="B228" s="22">
        <v>0</v>
      </c>
      <c r="C228" s="22">
        <v>0</v>
      </c>
      <c r="D228" s="22">
        <v>1</v>
      </c>
      <c r="E228" s="20">
        <f>Model!$W$24*((drdp!B228+drdp!K228)*'DEC-OI'!$B228+(drdp!E228+drdp!N228)*'DEC-OI'!$C228+(drdp!H228+drdp!Q228)*'DEC-OI'!$D228)</f>
        <v>0</v>
      </c>
      <c r="F228" s="20">
        <f>Model!$W$24*((drdp!C228+drdp!L228)*'DEC-OI'!$B228+(drdp!F228+drdp!O228)*'DEC-OI'!$C228+(drdp!I228+drdp!R228)*'DEC-OI'!$D228)</f>
        <v>0</v>
      </c>
      <c r="G228" s="20">
        <f>Model!$W$24*((drdp!D228+drdp!M228)*'DEC-OI'!$B228+(drdp!G228+drdp!P228)*'DEC-OI'!$C228+(drdp!J228+drdp!S228)*'DEC-OI'!$D228)</f>
        <v>0</v>
      </c>
      <c r="H228" s="18">
        <f>Model!$W$24*((drdp!B228)*'DEC-OI'!$B228+(drdp!E228)*'DEC-OI'!$C228+(drdp!H228)*'DEC-OI'!$D228)</f>
        <v>0</v>
      </c>
      <c r="I228" s="18">
        <f>Model!$W$24*((drdp!C228)*'DEC-OI'!$B228+(drdp!F228)*'DEC-OI'!$C228+(drdp!I228)*'DEC-OI'!$D228)</f>
        <v>0</v>
      </c>
      <c r="J228" s="18">
        <f>Model!$W$24*((drdp!D228)*'DEC-OI'!$B228+(drdp!G228)*'DEC-OI'!$C228+(drdp!J228)*'DEC-OI'!$D228)</f>
        <v>0</v>
      </c>
      <c r="K228" s="21">
        <f>SUM(E$3:E227)+H228</f>
        <v>0.31788219243684418</v>
      </c>
      <c r="L228" s="21">
        <f>SUM(F$3:F227)+I228</f>
        <v>2.2395471127149027</v>
      </c>
      <c r="M228" s="21">
        <f>SUM(G$3:G227)+J228</f>
        <v>0</v>
      </c>
      <c r="N228" s="21"/>
      <c r="O228" s="21"/>
      <c r="P228" s="21"/>
      <c r="Q228" s="19">
        <f t="shared" si="17"/>
        <v>0.10104908826845484</v>
      </c>
      <c r="R228" s="19">
        <f t="shared" si="17"/>
        <v>5.0155712700696569</v>
      </c>
      <c r="S228" s="19">
        <f t="shared" si="17"/>
        <v>0</v>
      </c>
      <c r="T228" s="19">
        <f t="shared" si="14"/>
        <v>0.71191214625541743</v>
      </c>
      <c r="U228" s="19">
        <f t="shared" si="15"/>
        <v>0</v>
      </c>
      <c r="V228" s="19">
        <f t="shared" si="16"/>
        <v>0</v>
      </c>
    </row>
    <row r="229" spans="1:22" x14ac:dyDescent="0.25">
      <c r="A229" s="26">
        <f>Wellpath!E229</f>
        <v>0</v>
      </c>
      <c r="B229" s="22">
        <v>0</v>
      </c>
      <c r="C229" s="22">
        <v>0</v>
      </c>
      <c r="D229" s="22">
        <v>1</v>
      </c>
      <c r="E229" s="20">
        <f>Model!$W$24*((drdp!B229+drdp!K229)*'DEC-OI'!$B229+(drdp!E229+drdp!N229)*'DEC-OI'!$C229+(drdp!H229+drdp!Q229)*'DEC-OI'!$D229)</f>
        <v>0</v>
      </c>
      <c r="F229" s="20">
        <f>Model!$W$24*((drdp!C229+drdp!L229)*'DEC-OI'!$B229+(drdp!F229+drdp!O229)*'DEC-OI'!$C229+(drdp!I229+drdp!R229)*'DEC-OI'!$D229)</f>
        <v>0</v>
      </c>
      <c r="G229" s="20">
        <f>Model!$W$24*((drdp!D229+drdp!M229)*'DEC-OI'!$B229+(drdp!G229+drdp!P229)*'DEC-OI'!$C229+(drdp!J229+drdp!S229)*'DEC-OI'!$D229)</f>
        <v>0</v>
      </c>
      <c r="H229" s="18">
        <f>Model!$W$24*((drdp!B229)*'DEC-OI'!$B229+(drdp!E229)*'DEC-OI'!$C229+(drdp!H229)*'DEC-OI'!$D229)</f>
        <v>0</v>
      </c>
      <c r="I229" s="18">
        <f>Model!$W$24*((drdp!C229)*'DEC-OI'!$B229+(drdp!F229)*'DEC-OI'!$C229+(drdp!I229)*'DEC-OI'!$D229)</f>
        <v>0</v>
      </c>
      <c r="J229" s="18">
        <f>Model!$W$24*((drdp!D229)*'DEC-OI'!$B229+(drdp!G229)*'DEC-OI'!$C229+(drdp!J229)*'DEC-OI'!$D229)</f>
        <v>0</v>
      </c>
      <c r="K229" s="21">
        <f>SUM(E$3:E228)+H229</f>
        <v>0.31788219243684418</v>
      </c>
      <c r="L229" s="21">
        <f>SUM(F$3:F228)+I229</f>
        <v>2.2395471127149027</v>
      </c>
      <c r="M229" s="21">
        <f>SUM(G$3:G228)+J229</f>
        <v>0</v>
      </c>
      <c r="N229" s="21"/>
      <c r="O229" s="21"/>
      <c r="P229" s="21"/>
      <c r="Q229" s="19">
        <f t="shared" si="17"/>
        <v>0.10104908826845484</v>
      </c>
      <c r="R229" s="19">
        <f t="shared" si="17"/>
        <v>5.0155712700696569</v>
      </c>
      <c r="S229" s="19">
        <f t="shared" si="17"/>
        <v>0</v>
      </c>
      <c r="T229" s="19">
        <f t="shared" si="14"/>
        <v>0.71191214625541743</v>
      </c>
      <c r="U229" s="19">
        <f t="shared" si="15"/>
        <v>0</v>
      </c>
      <c r="V229" s="19">
        <f t="shared" si="16"/>
        <v>0</v>
      </c>
    </row>
    <row r="230" spans="1:22" x14ac:dyDescent="0.25">
      <c r="A230" s="26">
        <f>Wellpath!E230</f>
        <v>0</v>
      </c>
      <c r="B230" s="22">
        <v>0</v>
      </c>
      <c r="C230" s="22">
        <v>0</v>
      </c>
      <c r="D230" s="22">
        <v>1</v>
      </c>
      <c r="E230" s="20">
        <f>Model!$W$24*((drdp!B230+drdp!K230)*'DEC-OI'!$B230+(drdp!E230+drdp!N230)*'DEC-OI'!$C230+(drdp!H230+drdp!Q230)*'DEC-OI'!$D230)</f>
        <v>0</v>
      </c>
      <c r="F230" s="20">
        <f>Model!$W$24*((drdp!C230+drdp!L230)*'DEC-OI'!$B230+(drdp!F230+drdp!O230)*'DEC-OI'!$C230+(drdp!I230+drdp!R230)*'DEC-OI'!$D230)</f>
        <v>0</v>
      </c>
      <c r="G230" s="20">
        <f>Model!$W$24*((drdp!D230+drdp!M230)*'DEC-OI'!$B230+(drdp!G230+drdp!P230)*'DEC-OI'!$C230+(drdp!J230+drdp!S230)*'DEC-OI'!$D230)</f>
        <v>0</v>
      </c>
      <c r="H230" s="18">
        <f>Model!$W$24*((drdp!B230)*'DEC-OI'!$B230+(drdp!E230)*'DEC-OI'!$C230+(drdp!H230)*'DEC-OI'!$D230)</f>
        <v>0</v>
      </c>
      <c r="I230" s="18">
        <f>Model!$W$24*((drdp!C230)*'DEC-OI'!$B230+(drdp!F230)*'DEC-OI'!$C230+(drdp!I230)*'DEC-OI'!$D230)</f>
        <v>0</v>
      </c>
      <c r="J230" s="18">
        <f>Model!$W$24*((drdp!D230)*'DEC-OI'!$B230+(drdp!G230)*'DEC-OI'!$C230+(drdp!J230)*'DEC-OI'!$D230)</f>
        <v>0</v>
      </c>
      <c r="K230" s="21">
        <f>SUM(E$3:E229)+H230</f>
        <v>0.31788219243684418</v>
      </c>
      <c r="L230" s="21">
        <f>SUM(F$3:F229)+I230</f>
        <v>2.2395471127149027</v>
      </c>
      <c r="M230" s="21">
        <f>SUM(G$3:G229)+J230</f>
        <v>0</v>
      </c>
      <c r="N230" s="21"/>
      <c r="O230" s="21"/>
      <c r="P230" s="21"/>
      <c r="Q230" s="19">
        <f t="shared" si="17"/>
        <v>0.10104908826845484</v>
      </c>
      <c r="R230" s="19">
        <f t="shared" si="17"/>
        <v>5.0155712700696569</v>
      </c>
      <c r="S230" s="19">
        <f t="shared" si="17"/>
        <v>0</v>
      </c>
      <c r="T230" s="19">
        <f t="shared" si="14"/>
        <v>0.71191214625541743</v>
      </c>
      <c r="U230" s="19">
        <f t="shared" si="15"/>
        <v>0</v>
      </c>
      <c r="V230" s="19">
        <f t="shared" si="16"/>
        <v>0</v>
      </c>
    </row>
    <row r="231" spans="1:22" x14ac:dyDescent="0.25">
      <c r="A231" s="26">
        <f>Wellpath!E231</f>
        <v>0</v>
      </c>
      <c r="B231" s="22">
        <v>0</v>
      </c>
      <c r="C231" s="22">
        <v>0</v>
      </c>
      <c r="D231" s="22">
        <v>1</v>
      </c>
      <c r="E231" s="20">
        <f>Model!$W$24*((drdp!B231+drdp!K231)*'DEC-OI'!$B231+(drdp!E231+drdp!N231)*'DEC-OI'!$C231+(drdp!H231+drdp!Q231)*'DEC-OI'!$D231)</f>
        <v>0</v>
      </c>
      <c r="F231" s="20">
        <f>Model!$W$24*((drdp!C231+drdp!L231)*'DEC-OI'!$B231+(drdp!F231+drdp!O231)*'DEC-OI'!$C231+(drdp!I231+drdp!R231)*'DEC-OI'!$D231)</f>
        <v>0</v>
      </c>
      <c r="G231" s="20">
        <f>Model!$W$24*((drdp!D231+drdp!M231)*'DEC-OI'!$B231+(drdp!G231+drdp!P231)*'DEC-OI'!$C231+(drdp!J231+drdp!S231)*'DEC-OI'!$D231)</f>
        <v>0</v>
      </c>
      <c r="H231" s="18">
        <f>Model!$W$24*((drdp!B231)*'DEC-OI'!$B231+(drdp!E231)*'DEC-OI'!$C231+(drdp!H231)*'DEC-OI'!$D231)</f>
        <v>0</v>
      </c>
      <c r="I231" s="18">
        <f>Model!$W$24*((drdp!C231)*'DEC-OI'!$B231+(drdp!F231)*'DEC-OI'!$C231+(drdp!I231)*'DEC-OI'!$D231)</f>
        <v>0</v>
      </c>
      <c r="J231" s="18">
        <f>Model!$W$24*((drdp!D231)*'DEC-OI'!$B231+(drdp!G231)*'DEC-OI'!$C231+(drdp!J231)*'DEC-OI'!$D231)</f>
        <v>0</v>
      </c>
      <c r="K231" s="21">
        <f>SUM(E$3:E230)+H231</f>
        <v>0.31788219243684418</v>
      </c>
      <c r="L231" s="21">
        <f>SUM(F$3:F230)+I231</f>
        <v>2.2395471127149027</v>
      </c>
      <c r="M231" s="21">
        <f>SUM(G$3:G230)+J231</f>
        <v>0</v>
      </c>
      <c r="N231" s="21"/>
      <c r="O231" s="21"/>
      <c r="P231" s="21"/>
      <c r="Q231" s="19">
        <f t="shared" si="17"/>
        <v>0.10104908826845484</v>
      </c>
      <c r="R231" s="19">
        <f t="shared" si="17"/>
        <v>5.0155712700696569</v>
      </c>
      <c r="S231" s="19">
        <f t="shared" si="17"/>
        <v>0</v>
      </c>
      <c r="T231" s="19">
        <f t="shared" si="14"/>
        <v>0.71191214625541743</v>
      </c>
      <c r="U231" s="19">
        <f t="shared" si="15"/>
        <v>0</v>
      </c>
      <c r="V231" s="19">
        <f t="shared" si="16"/>
        <v>0</v>
      </c>
    </row>
    <row r="232" spans="1:22" x14ac:dyDescent="0.25">
      <c r="A232" s="26">
        <f>Wellpath!E232</f>
        <v>0</v>
      </c>
      <c r="B232" s="22">
        <v>0</v>
      </c>
      <c r="C232" s="22">
        <v>0</v>
      </c>
      <c r="D232" s="22">
        <v>1</v>
      </c>
      <c r="E232" s="20">
        <f>Model!$W$24*((drdp!B232+drdp!K232)*'DEC-OI'!$B232+(drdp!E232+drdp!N232)*'DEC-OI'!$C232+(drdp!H232+drdp!Q232)*'DEC-OI'!$D232)</f>
        <v>0</v>
      </c>
      <c r="F232" s="20">
        <f>Model!$W$24*((drdp!C232+drdp!L232)*'DEC-OI'!$B232+(drdp!F232+drdp!O232)*'DEC-OI'!$C232+(drdp!I232+drdp!R232)*'DEC-OI'!$D232)</f>
        <v>0</v>
      </c>
      <c r="G232" s="20">
        <f>Model!$W$24*((drdp!D232+drdp!M232)*'DEC-OI'!$B232+(drdp!G232+drdp!P232)*'DEC-OI'!$C232+(drdp!J232+drdp!S232)*'DEC-OI'!$D232)</f>
        <v>0</v>
      </c>
      <c r="H232" s="18">
        <f>Model!$W$24*((drdp!B232)*'DEC-OI'!$B232+(drdp!E232)*'DEC-OI'!$C232+(drdp!H232)*'DEC-OI'!$D232)</f>
        <v>0</v>
      </c>
      <c r="I232" s="18">
        <f>Model!$W$24*((drdp!C232)*'DEC-OI'!$B232+(drdp!F232)*'DEC-OI'!$C232+(drdp!I232)*'DEC-OI'!$D232)</f>
        <v>0</v>
      </c>
      <c r="J232" s="18">
        <f>Model!$W$24*((drdp!D232)*'DEC-OI'!$B232+(drdp!G232)*'DEC-OI'!$C232+(drdp!J232)*'DEC-OI'!$D232)</f>
        <v>0</v>
      </c>
      <c r="K232" s="21">
        <f>SUM(E$3:E231)+H232</f>
        <v>0.31788219243684418</v>
      </c>
      <c r="L232" s="21">
        <f>SUM(F$3:F231)+I232</f>
        <v>2.2395471127149027</v>
      </c>
      <c r="M232" s="21">
        <f>SUM(G$3:G231)+J232</f>
        <v>0</v>
      </c>
      <c r="N232" s="21"/>
      <c r="O232" s="21"/>
      <c r="P232" s="21"/>
      <c r="Q232" s="19">
        <f t="shared" si="17"/>
        <v>0.10104908826845484</v>
      </c>
      <c r="R232" s="19">
        <f t="shared" si="17"/>
        <v>5.0155712700696569</v>
      </c>
      <c r="S232" s="19">
        <f t="shared" si="17"/>
        <v>0</v>
      </c>
      <c r="T232" s="19">
        <f t="shared" si="14"/>
        <v>0.71191214625541743</v>
      </c>
      <c r="U232" s="19">
        <f t="shared" si="15"/>
        <v>0</v>
      </c>
      <c r="V232" s="19">
        <f t="shared" si="16"/>
        <v>0</v>
      </c>
    </row>
    <row r="233" spans="1:22" x14ac:dyDescent="0.25">
      <c r="A233" s="26">
        <f>Wellpath!E233</f>
        <v>0</v>
      </c>
      <c r="B233" s="22">
        <v>0</v>
      </c>
      <c r="C233" s="22">
        <v>0</v>
      </c>
      <c r="D233" s="22">
        <v>1</v>
      </c>
      <c r="E233" s="20">
        <f>Model!$W$24*((drdp!B233+drdp!K233)*'DEC-OI'!$B233+(drdp!E233+drdp!N233)*'DEC-OI'!$C233+(drdp!H233+drdp!Q233)*'DEC-OI'!$D233)</f>
        <v>0</v>
      </c>
      <c r="F233" s="20">
        <f>Model!$W$24*((drdp!C233+drdp!L233)*'DEC-OI'!$B233+(drdp!F233+drdp!O233)*'DEC-OI'!$C233+(drdp!I233+drdp!R233)*'DEC-OI'!$D233)</f>
        <v>0</v>
      </c>
      <c r="G233" s="20">
        <f>Model!$W$24*((drdp!D233+drdp!M233)*'DEC-OI'!$B233+(drdp!G233+drdp!P233)*'DEC-OI'!$C233+(drdp!J233+drdp!S233)*'DEC-OI'!$D233)</f>
        <v>0</v>
      </c>
      <c r="H233" s="18">
        <f>Model!$W$24*((drdp!B233)*'DEC-OI'!$B233+(drdp!E233)*'DEC-OI'!$C233+(drdp!H233)*'DEC-OI'!$D233)</f>
        <v>0</v>
      </c>
      <c r="I233" s="18">
        <f>Model!$W$24*((drdp!C233)*'DEC-OI'!$B233+(drdp!F233)*'DEC-OI'!$C233+(drdp!I233)*'DEC-OI'!$D233)</f>
        <v>0</v>
      </c>
      <c r="J233" s="18">
        <f>Model!$W$24*((drdp!D233)*'DEC-OI'!$B233+(drdp!G233)*'DEC-OI'!$C233+(drdp!J233)*'DEC-OI'!$D233)</f>
        <v>0</v>
      </c>
      <c r="K233" s="21">
        <f>SUM(E$3:E232)+H233</f>
        <v>0.31788219243684418</v>
      </c>
      <c r="L233" s="21">
        <f>SUM(F$3:F232)+I233</f>
        <v>2.2395471127149027</v>
      </c>
      <c r="M233" s="21">
        <f>SUM(G$3:G232)+J233</f>
        <v>0</v>
      </c>
      <c r="N233" s="21"/>
      <c r="O233" s="21"/>
      <c r="P233" s="21"/>
      <c r="Q233" s="19">
        <f t="shared" si="17"/>
        <v>0.10104908826845484</v>
      </c>
      <c r="R233" s="19">
        <f t="shared" si="17"/>
        <v>5.0155712700696569</v>
      </c>
      <c r="S233" s="19">
        <f t="shared" si="17"/>
        <v>0</v>
      </c>
      <c r="T233" s="19">
        <f t="shared" si="14"/>
        <v>0.71191214625541743</v>
      </c>
      <c r="U233" s="19">
        <f t="shared" si="15"/>
        <v>0</v>
      </c>
      <c r="V233" s="19">
        <f t="shared" si="16"/>
        <v>0</v>
      </c>
    </row>
    <row r="234" spans="1:22" x14ac:dyDescent="0.25">
      <c r="A234" s="26">
        <f>Wellpath!E234</f>
        <v>0</v>
      </c>
      <c r="B234" s="22">
        <v>0</v>
      </c>
      <c r="C234" s="22">
        <v>0</v>
      </c>
      <c r="D234" s="22">
        <v>1</v>
      </c>
      <c r="E234" s="20">
        <f>Model!$W$24*((drdp!B234+drdp!K234)*'DEC-OI'!$B234+(drdp!E234+drdp!N234)*'DEC-OI'!$C234+(drdp!H234+drdp!Q234)*'DEC-OI'!$D234)</f>
        <v>0</v>
      </c>
      <c r="F234" s="20">
        <f>Model!$W$24*((drdp!C234+drdp!L234)*'DEC-OI'!$B234+(drdp!F234+drdp!O234)*'DEC-OI'!$C234+(drdp!I234+drdp!R234)*'DEC-OI'!$D234)</f>
        <v>0</v>
      </c>
      <c r="G234" s="20">
        <f>Model!$W$24*((drdp!D234+drdp!M234)*'DEC-OI'!$B234+(drdp!G234+drdp!P234)*'DEC-OI'!$C234+(drdp!J234+drdp!S234)*'DEC-OI'!$D234)</f>
        <v>0</v>
      </c>
      <c r="H234" s="18">
        <f>Model!$W$24*((drdp!B234)*'DEC-OI'!$B234+(drdp!E234)*'DEC-OI'!$C234+(drdp!H234)*'DEC-OI'!$D234)</f>
        <v>0</v>
      </c>
      <c r="I234" s="18">
        <f>Model!$W$24*((drdp!C234)*'DEC-OI'!$B234+(drdp!F234)*'DEC-OI'!$C234+(drdp!I234)*'DEC-OI'!$D234)</f>
        <v>0</v>
      </c>
      <c r="J234" s="18">
        <f>Model!$W$24*((drdp!D234)*'DEC-OI'!$B234+(drdp!G234)*'DEC-OI'!$C234+(drdp!J234)*'DEC-OI'!$D234)</f>
        <v>0</v>
      </c>
      <c r="K234" s="21">
        <f>SUM(E$3:E233)+H234</f>
        <v>0.31788219243684418</v>
      </c>
      <c r="L234" s="21">
        <f>SUM(F$3:F233)+I234</f>
        <v>2.2395471127149027</v>
      </c>
      <c r="M234" s="21">
        <f>SUM(G$3:G233)+J234</f>
        <v>0</v>
      </c>
      <c r="N234" s="21"/>
      <c r="O234" s="21"/>
      <c r="P234" s="21"/>
      <c r="Q234" s="19">
        <f t="shared" si="17"/>
        <v>0.10104908826845484</v>
      </c>
      <c r="R234" s="19">
        <f t="shared" si="17"/>
        <v>5.0155712700696569</v>
      </c>
      <c r="S234" s="19">
        <f t="shared" si="17"/>
        <v>0</v>
      </c>
      <c r="T234" s="19">
        <f t="shared" si="14"/>
        <v>0.71191214625541743</v>
      </c>
      <c r="U234" s="19">
        <f t="shared" si="15"/>
        <v>0</v>
      </c>
      <c r="V234" s="19">
        <f t="shared" si="16"/>
        <v>0</v>
      </c>
    </row>
    <row r="235" spans="1:22" x14ac:dyDescent="0.25">
      <c r="A235" s="26">
        <f>Wellpath!E235</f>
        <v>0</v>
      </c>
      <c r="B235" s="22">
        <v>0</v>
      </c>
      <c r="C235" s="22">
        <v>0</v>
      </c>
      <c r="D235" s="22">
        <v>1</v>
      </c>
      <c r="E235" s="20">
        <f>Model!$W$24*((drdp!B235+drdp!K235)*'DEC-OI'!$B235+(drdp!E235+drdp!N235)*'DEC-OI'!$C235+(drdp!H235+drdp!Q235)*'DEC-OI'!$D235)</f>
        <v>0</v>
      </c>
      <c r="F235" s="20">
        <f>Model!$W$24*((drdp!C235+drdp!L235)*'DEC-OI'!$B235+(drdp!F235+drdp!O235)*'DEC-OI'!$C235+(drdp!I235+drdp!R235)*'DEC-OI'!$D235)</f>
        <v>0</v>
      </c>
      <c r="G235" s="20">
        <f>Model!$W$24*((drdp!D235+drdp!M235)*'DEC-OI'!$B235+(drdp!G235+drdp!P235)*'DEC-OI'!$C235+(drdp!J235+drdp!S235)*'DEC-OI'!$D235)</f>
        <v>0</v>
      </c>
      <c r="H235" s="18">
        <f>Model!$W$24*((drdp!B235)*'DEC-OI'!$B235+(drdp!E235)*'DEC-OI'!$C235+(drdp!H235)*'DEC-OI'!$D235)</f>
        <v>0</v>
      </c>
      <c r="I235" s="18">
        <f>Model!$W$24*((drdp!C235)*'DEC-OI'!$B235+(drdp!F235)*'DEC-OI'!$C235+(drdp!I235)*'DEC-OI'!$D235)</f>
        <v>0</v>
      </c>
      <c r="J235" s="18">
        <f>Model!$W$24*((drdp!D235)*'DEC-OI'!$B235+(drdp!G235)*'DEC-OI'!$C235+(drdp!J235)*'DEC-OI'!$D235)</f>
        <v>0</v>
      </c>
      <c r="K235" s="21">
        <f>SUM(E$3:E234)+H235</f>
        <v>0.31788219243684418</v>
      </c>
      <c r="L235" s="21">
        <f>SUM(F$3:F234)+I235</f>
        <v>2.2395471127149027</v>
      </c>
      <c r="M235" s="21">
        <f>SUM(G$3:G234)+J235</f>
        <v>0</v>
      </c>
      <c r="N235" s="21"/>
      <c r="O235" s="21"/>
      <c r="P235" s="21"/>
      <c r="Q235" s="19">
        <f t="shared" si="17"/>
        <v>0.10104908826845484</v>
      </c>
      <c r="R235" s="19">
        <f t="shared" si="17"/>
        <v>5.0155712700696569</v>
      </c>
      <c r="S235" s="19">
        <f t="shared" si="17"/>
        <v>0</v>
      </c>
      <c r="T235" s="19">
        <f t="shared" si="14"/>
        <v>0.71191214625541743</v>
      </c>
      <c r="U235" s="19">
        <f t="shared" si="15"/>
        <v>0</v>
      </c>
      <c r="V235" s="19">
        <f t="shared" si="16"/>
        <v>0</v>
      </c>
    </row>
    <row r="236" spans="1:22" x14ac:dyDescent="0.25">
      <c r="A236" s="26">
        <f>Wellpath!E236</f>
        <v>0</v>
      </c>
      <c r="B236" s="22">
        <v>0</v>
      </c>
      <c r="C236" s="22">
        <v>0</v>
      </c>
      <c r="D236" s="22">
        <v>1</v>
      </c>
      <c r="E236" s="20">
        <f>Model!$W$24*((drdp!B236+drdp!K236)*'DEC-OI'!$B236+(drdp!E236+drdp!N236)*'DEC-OI'!$C236+(drdp!H236+drdp!Q236)*'DEC-OI'!$D236)</f>
        <v>0</v>
      </c>
      <c r="F236" s="20">
        <f>Model!$W$24*((drdp!C236+drdp!L236)*'DEC-OI'!$B236+(drdp!F236+drdp!O236)*'DEC-OI'!$C236+(drdp!I236+drdp!R236)*'DEC-OI'!$D236)</f>
        <v>0</v>
      </c>
      <c r="G236" s="20">
        <f>Model!$W$24*((drdp!D236+drdp!M236)*'DEC-OI'!$B236+(drdp!G236+drdp!P236)*'DEC-OI'!$C236+(drdp!J236+drdp!S236)*'DEC-OI'!$D236)</f>
        <v>0</v>
      </c>
      <c r="H236" s="18">
        <f>Model!$W$24*((drdp!B236)*'DEC-OI'!$B236+(drdp!E236)*'DEC-OI'!$C236+(drdp!H236)*'DEC-OI'!$D236)</f>
        <v>0</v>
      </c>
      <c r="I236" s="18">
        <f>Model!$W$24*((drdp!C236)*'DEC-OI'!$B236+(drdp!F236)*'DEC-OI'!$C236+(drdp!I236)*'DEC-OI'!$D236)</f>
        <v>0</v>
      </c>
      <c r="J236" s="18">
        <f>Model!$W$24*((drdp!D236)*'DEC-OI'!$B236+(drdp!G236)*'DEC-OI'!$C236+(drdp!J236)*'DEC-OI'!$D236)</f>
        <v>0</v>
      </c>
      <c r="K236" s="21">
        <f>SUM(E$3:E235)+H236</f>
        <v>0.31788219243684418</v>
      </c>
      <c r="L236" s="21">
        <f>SUM(F$3:F235)+I236</f>
        <v>2.2395471127149027</v>
      </c>
      <c r="M236" s="21">
        <f>SUM(G$3:G235)+J236</f>
        <v>0</v>
      </c>
      <c r="N236" s="21"/>
      <c r="O236" s="21"/>
      <c r="P236" s="21"/>
      <c r="Q236" s="19">
        <f t="shared" si="17"/>
        <v>0.10104908826845484</v>
      </c>
      <c r="R236" s="19">
        <f t="shared" si="17"/>
        <v>5.0155712700696569</v>
      </c>
      <c r="S236" s="19">
        <f t="shared" si="17"/>
        <v>0</v>
      </c>
      <c r="T236" s="19">
        <f t="shared" si="14"/>
        <v>0.71191214625541743</v>
      </c>
      <c r="U236" s="19">
        <f t="shared" si="15"/>
        <v>0</v>
      </c>
      <c r="V236" s="19">
        <f t="shared" si="16"/>
        <v>0</v>
      </c>
    </row>
    <row r="237" spans="1:22" x14ac:dyDescent="0.25">
      <c r="A237" s="26">
        <f>Wellpath!E237</f>
        <v>0</v>
      </c>
      <c r="B237" s="22">
        <v>0</v>
      </c>
      <c r="C237" s="22">
        <v>0</v>
      </c>
      <c r="D237" s="22">
        <v>1</v>
      </c>
      <c r="E237" s="20">
        <f>Model!$W$24*((drdp!B237+drdp!K237)*'DEC-OI'!$B237+(drdp!E237+drdp!N237)*'DEC-OI'!$C237+(drdp!H237+drdp!Q237)*'DEC-OI'!$D237)</f>
        <v>0</v>
      </c>
      <c r="F237" s="20">
        <f>Model!$W$24*((drdp!C237+drdp!L237)*'DEC-OI'!$B237+(drdp!F237+drdp!O237)*'DEC-OI'!$C237+(drdp!I237+drdp!R237)*'DEC-OI'!$D237)</f>
        <v>0</v>
      </c>
      <c r="G237" s="20">
        <f>Model!$W$24*((drdp!D237+drdp!M237)*'DEC-OI'!$B237+(drdp!G237+drdp!P237)*'DEC-OI'!$C237+(drdp!J237+drdp!S237)*'DEC-OI'!$D237)</f>
        <v>0</v>
      </c>
      <c r="H237" s="18">
        <f>Model!$W$24*((drdp!B237)*'DEC-OI'!$B237+(drdp!E237)*'DEC-OI'!$C237+(drdp!H237)*'DEC-OI'!$D237)</f>
        <v>0</v>
      </c>
      <c r="I237" s="18">
        <f>Model!$W$24*((drdp!C237)*'DEC-OI'!$B237+(drdp!F237)*'DEC-OI'!$C237+(drdp!I237)*'DEC-OI'!$D237)</f>
        <v>0</v>
      </c>
      <c r="J237" s="18">
        <f>Model!$W$24*((drdp!D237)*'DEC-OI'!$B237+(drdp!G237)*'DEC-OI'!$C237+(drdp!J237)*'DEC-OI'!$D237)</f>
        <v>0</v>
      </c>
      <c r="K237" s="21">
        <f>SUM(E$3:E236)+H237</f>
        <v>0.31788219243684418</v>
      </c>
      <c r="L237" s="21">
        <f>SUM(F$3:F236)+I237</f>
        <v>2.2395471127149027</v>
      </c>
      <c r="M237" s="21">
        <f>SUM(G$3:G236)+J237</f>
        <v>0</v>
      </c>
      <c r="N237" s="21"/>
      <c r="O237" s="21"/>
      <c r="P237" s="21"/>
      <c r="Q237" s="19">
        <f t="shared" si="17"/>
        <v>0.10104908826845484</v>
      </c>
      <c r="R237" s="19">
        <f t="shared" si="17"/>
        <v>5.0155712700696569</v>
      </c>
      <c r="S237" s="19">
        <f t="shared" si="17"/>
        <v>0</v>
      </c>
      <c r="T237" s="19">
        <f t="shared" si="14"/>
        <v>0.71191214625541743</v>
      </c>
      <c r="U237" s="19">
        <f t="shared" si="15"/>
        <v>0</v>
      </c>
      <c r="V237" s="19">
        <f t="shared" si="16"/>
        <v>0</v>
      </c>
    </row>
    <row r="238" spans="1:22" x14ac:dyDescent="0.25">
      <c r="A238" s="26">
        <f>Wellpath!E238</f>
        <v>0</v>
      </c>
      <c r="B238" s="22">
        <v>0</v>
      </c>
      <c r="C238" s="22">
        <v>0</v>
      </c>
      <c r="D238" s="22">
        <v>1</v>
      </c>
      <c r="E238" s="20">
        <f>Model!$W$24*((drdp!B238+drdp!K238)*'DEC-OI'!$B238+(drdp!E238+drdp!N238)*'DEC-OI'!$C238+(drdp!H238+drdp!Q238)*'DEC-OI'!$D238)</f>
        <v>0</v>
      </c>
      <c r="F238" s="20">
        <f>Model!$W$24*((drdp!C238+drdp!L238)*'DEC-OI'!$B238+(drdp!F238+drdp!O238)*'DEC-OI'!$C238+(drdp!I238+drdp!R238)*'DEC-OI'!$D238)</f>
        <v>0</v>
      </c>
      <c r="G238" s="20">
        <f>Model!$W$24*((drdp!D238+drdp!M238)*'DEC-OI'!$B238+(drdp!G238+drdp!P238)*'DEC-OI'!$C238+(drdp!J238+drdp!S238)*'DEC-OI'!$D238)</f>
        <v>0</v>
      </c>
      <c r="H238" s="18">
        <f>Model!$W$24*((drdp!B238)*'DEC-OI'!$B238+(drdp!E238)*'DEC-OI'!$C238+(drdp!H238)*'DEC-OI'!$D238)</f>
        <v>0</v>
      </c>
      <c r="I238" s="18">
        <f>Model!$W$24*((drdp!C238)*'DEC-OI'!$B238+(drdp!F238)*'DEC-OI'!$C238+(drdp!I238)*'DEC-OI'!$D238)</f>
        <v>0</v>
      </c>
      <c r="J238" s="18">
        <f>Model!$W$24*((drdp!D238)*'DEC-OI'!$B238+(drdp!G238)*'DEC-OI'!$C238+(drdp!J238)*'DEC-OI'!$D238)</f>
        <v>0</v>
      </c>
      <c r="K238" s="21">
        <f>SUM(E$3:E237)+H238</f>
        <v>0.31788219243684418</v>
      </c>
      <c r="L238" s="21">
        <f>SUM(F$3:F237)+I238</f>
        <v>2.2395471127149027</v>
      </c>
      <c r="M238" s="21">
        <f>SUM(G$3:G237)+J238</f>
        <v>0</v>
      </c>
      <c r="N238" s="21"/>
      <c r="O238" s="21"/>
      <c r="P238" s="21"/>
      <c r="Q238" s="19">
        <f t="shared" si="17"/>
        <v>0.10104908826845484</v>
      </c>
      <c r="R238" s="19">
        <f t="shared" si="17"/>
        <v>5.0155712700696569</v>
      </c>
      <c r="S238" s="19">
        <f t="shared" si="17"/>
        <v>0</v>
      </c>
      <c r="T238" s="19">
        <f t="shared" si="14"/>
        <v>0.71191214625541743</v>
      </c>
      <c r="U238" s="19">
        <f t="shared" si="15"/>
        <v>0</v>
      </c>
      <c r="V238" s="19">
        <f t="shared" si="16"/>
        <v>0</v>
      </c>
    </row>
    <row r="239" spans="1:22" x14ac:dyDescent="0.25">
      <c r="A239" s="26">
        <f>Wellpath!E239</f>
        <v>0</v>
      </c>
      <c r="B239" s="22">
        <v>0</v>
      </c>
      <c r="C239" s="22">
        <v>0</v>
      </c>
      <c r="D239" s="22">
        <v>1</v>
      </c>
      <c r="E239" s="20">
        <f>Model!$W$24*((drdp!B239+drdp!K239)*'DEC-OI'!$B239+(drdp!E239+drdp!N239)*'DEC-OI'!$C239+(drdp!H239+drdp!Q239)*'DEC-OI'!$D239)</f>
        <v>0</v>
      </c>
      <c r="F239" s="20">
        <f>Model!$W$24*((drdp!C239+drdp!L239)*'DEC-OI'!$B239+(drdp!F239+drdp!O239)*'DEC-OI'!$C239+(drdp!I239+drdp!R239)*'DEC-OI'!$D239)</f>
        <v>0</v>
      </c>
      <c r="G239" s="20">
        <f>Model!$W$24*((drdp!D239+drdp!M239)*'DEC-OI'!$B239+(drdp!G239+drdp!P239)*'DEC-OI'!$C239+(drdp!J239+drdp!S239)*'DEC-OI'!$D239)</f>
        <v>0</v>
      </c>
      <c r="H239" s="18">
        <f>Model!$W$24*((drdp!B239)*'DEC-OI'!$B239+(drdp!E239)*'DEC-OI'!$C239+(drdp!H239)*'DEC-OI'!$D239)</f>
        <v>0</v>
      </c>
      <c r="I239" s="18">
        <f>Model!$W$24*((drdp!C239)*'DEC-OI'!$B239+(drdp!F239)*'DEC-OI'!$C239+(drdp!I239)*'DEC-OI'!$D239)</f>
        <v>0</v>
      </c>
      <c r="J239" s="18">
        <f>Model!$W$24*((drdp!D239)*'DEC-OI'!$B239+(drdp!G239)*'DEC-OI'!$C239+(drdp!J239)*'DEC-OI'!$D239)</f>
        <v>0</v>
      </c>
      <c r="K239" s="21">
        <f>SUM(E$3:E238)+H239</f>
        <v>0.31788219243684418</v>
      </c>
      <c r="L239" s="21">
        <f>SUM(F$3:F238)+I239</f>
        <v>2.2395471127149027</v>
      </c>
      <c r="M239" s="21">
        <f>SUM(G$3:G238)+J239</f>
        <v>0</v>
      </c>
      <c r="N239" s="21"/>
      <c r="O239" s="21"/>
      <c r="P239" s="21"/>
      <c r="Q239" s="19">
        <f t="shared" si="17"/>
        <v>0.10104908826845484</v>
      </c>
      <c r="R239" s="19">
        <f t="shared" si="17"/>
        <v>5.0155712700696569</v>
      </c>
      <c r="S239" s="19">
        <f t="shared" si="17"/>
        <v>0</v>
      </c>
      <c r="T239" s="19">
        <f t="shared" si="14"/>
        <v>0.71191214625541743</v>
      </c>
      <c r="U239" s="19">
        <f t="shared" si="15"/>
        <v>0</v>
      </c>
      <c r="V239" s="19">
        <f t="shared" si="16"/>
        <v>0</v>
      </c>
    </row>
    <row r="240" spans="1:22" x14ac:dyDescent="0.25">
      <c r="A240" s="26">
        <f>Wellpath!E240</f>
        <v>0</v>
      </c>
      <c r="B240" s="22">
        <v>0</v>
      </c>
      <c r="C240" s="22">
        <v>0</v>
      </c>
      <c r="D240" s="22">
        <v>1</v>
      </c>
      <c r="E240" s="20">
        <f>Model!$W$24*((drdp!B240+drdp!K240)*'DEC-OI'!$B240+(drdp!E240+drdp!N240)*'DEC-OI'!$C240+(drdp!H240+drdp!Q240)*'DEC-OI'!$D240)</f>
        <v>0</v>
      </c>
      <c r="F240" s="20">
        <f>Model!$W$24*((drdp!C240+drdp!L240)*'DEC-OI'!$B240+(drdp!F240+drdp!O240)*'DEC-OI'!$C240+(drdp!I240+drdp!R240)*'DEC-OI'!$D240)</f>
        <v>0</v>
      </c>
      <c r="G240" s="20">
        <f>Model!$W$24*((drdp!D240+drdp!M240)*'DEC-OI'!$B240+(drdp!G240+drdp!P240)*'DEC-OI'!$C240+(drdp!J240+drdp!S240)*'DEC-OI'!$D240)</f>
        <v>0</v>
      </c>
      <c r="H240" s="18">
        <f>Model!$W$24*((drdp!B240)*'DEC-OI'!$B240+(drdp!E240)*'DEC-OI'!$C240+(drdp!H240)*'DEC-OI'!$D240)</f>
        <v>0</v>
      </c>
      <c r="I240" s="18">
        <f>Model!$W$24*((drdp!C240)*'DEC-OI'!$B240+(drdp!F240)*'DEC-OI'!$C240+(drdp!I240)*'DEC-OI'!$D240)</f>
        <v>0</v>
      </c>
      <c r="J240" s="18">
        <f>Model!$W$24*((drdp!D240)*'DEC-OI'!$B240+(drdp!G240)*'DEC-OI'!$C240+(drdp!J240)*'DEC-OI'!$D240)</f>
        <v>0</v>
      </c>
      <c r="K240" s="21">
        <f>SUM(E$3:E239)+H240</f>
        <v>0.31788219243684418</v>
      </c>
      <c r="L240" s="21">
        <f>SUM(F$3:F239)+I240</f>
        <v>2.2395471127149027</v>
      </c>
      <c r="M240" s="21">
        <f>SUM(G$3:G239)+J240</f>
        <v>0</v>
      </c>
      <c r="N240" s="21"/>
      <c r="O240" s="21"/>
      <c r="P240" s="21"/>
      <c r="Q240" s="19">
        <f t="shared" si="17"/>
        <v>0.10104908826845484</v>
      </c>
      <c r="R240" s="19">
        <f t="shared" si="17"/>
        <v>5.0155712700696569</v>
      </c>
      <c r="S240" s="19">
        <f t="shared" si="17"/>
        <v>0</v>
      </c>
      <c r="T240" s="19">
        <f t="shared" si="14"/>
        <v>0.71191214625541743</v>
      </c>
      <c r="U240" s="19">
        <f t="shared" si="15"/>
        <v>0</v>
      </c>
      <c r="V240" s="19">
        <f t="shared" si="16"/>
        <v>0</v>
      </c>
    </row>
    <row r="241" spans="1:22" x14ac:dyDescent="0.25">
      <c r="A241" s="26">
        <f>Wellpath!E241</f>
        <v>0</v>
      </c>
      <c r="B241" s="22">
        <v>0</v>
      </c>
      <c r="C241" s="22">
        <v>0</v>
      </c>
      <c r="D241" s="22">
        <v>1</v>
      </c>
      <c r="E241" s="20">
        <f>Model!$W$24*((drdp!B241+drdp!K241)*'DEC-OI'!$B241+(drdp!E241+drdp!N241)*'DEC-OI'!$C241+(drdp!H241+drdp!Q241)*'DEC-OI'!$D241)</f>
        <v>0</v>
      </c>
      <c r="F241" s="20">
        <f>Model!$W$24*((drdp!C241+drdp!L241)*'DEC-OI'!$B241+(drdp!F241+drdp!O241)*'DEC-OI'!$C241+(drdp!I241+drdp!R241)*'DEC-OI'!$D241)</f>
        <v>0</v>
      </c>
      <c r="G241" s="20">
        <f>Model!$W$24*((drdp!D241+drdp!M241)*'DEC-OI'!$B241+(drdp!G241+drdp!P241)*'DEC-OI'!$C241+(drdp!J241+drdp!S241)*'DEC-OI'!$D241)</f>
        <v>0</v>
      </c>
      <c r="H241" s="18">
        <f>Model!$W$24*((drdp!B241)*'DEC-OI'!$B241+(drdp!E241)*'DEC-OI'!$C241+(drdp!H241)*'DEC-OI'!$D241)</f>
        <v>0</v>
      </c>
      <c r="I241" s="18">
        <f>Model!$W$24*((drdp!C241)*'DEC-OI'!$B241+(drdp!F241)*'DEC-OI'!$C241+(drdp!I241)*'DEC-OI'!$D241)</f>
        <v>0</v>
      </c>
      <c r="J241" s="18">
        <f>Model!$W$24*((drdp!D241)*'DEC-OI'!$B241+(drdp!G241)*'DEC-OI'!$C241+(drdp!J241)*'DEC-OI'!$D241)</f>
        <v>0</v>
      </c>
      <c r="K241" s="21">
        <f>SUM(E$3:E240)+H241</f>
        <v>0.31788219243684418</v>
      </c>
      <c r="L241" s="21">
        <f>SUM(F$3:F240)+I241</f>
        <v>2.2395471127149027</v>
      </c>
      <c r="M241" s="21">
        <f>SUM(G$3:G240)+J241</f>
        <v>0</v>
      </c>
      <c r="N241" s="21"/>
      <c r="O241" s="21"/>
      <c r="P241" s="21"/>
      <c r="Q241" s="19">
        <f t="shared" si="17"/>
        <v>0.10104908826845484</v>
      </c>
      <c r="R241" s="19">
        <f t="shared" si="17"/>
        <v>5.0155712700696569</v>
      </c>
      <c r="S241" s="19">
        <f t="shared" si="17"/>
        <v>0</v>
      </c>
      <c r="T241" s="19">
        <f t="shared" si="14"/>
        <v>0.71191214625541743</v>
      </c>
      <c r="U241" s="19">
        <f t="shared" si="15"/>
        <v>0</v>
      </c>
      <c r="V241" s="19">
        <f t="shared" si="16"/>
        <v>0</v>
      </c>
    </row>
    <row r="242" spans="1:22" x14ac:dyDescent="0.25">
      <c r="A242" s="26">
        <f>Wellpath!E242</f>
        <v>0</v>
      </c>
      <c r="B242" s="22">
        <v>0</v>
      </c>
      <c r="C242" s="22">
        <v>0</v>
      </c>
      <c r="D242" s="22">
        <v>1</v>
      </c>
      <c r="E242" s="20">
        <f>Model!$W$24*((drdp!B242+drdp!K242)*'DEC-OI'!$B242+(drdp!E242+drdp!N242)*'DEC-OI'!$C242+(drdp!H242+drdp!Q242)*'DEC-OI'!$D242)</f>
        <v>0</v>
      </c>
      <c r="F242" s="20">
        <f>Model!$W$24*((drdp!C242+drdp!L242)*'DEC-OI'!$B242+(drdp!F242+drdp!O242)*'DEC-OI'!$C242+(drdp!I242+drdp!R242)*'DEC-OI'!$D242)</f>
        <v>0</v>
      </c>
      <c r="G242" s="20">
        <f>Model!$W$24*((drdp!D242+drdp!M242)*'DEC-OI'!$B242+(drdp!G242+drdp!P242)*'DEC-OI'!$C242+(drdp!J242+drdp!S242)*'DEC-OI'!$D242)</f>
        <v>0</v>
      </c>
      <c r="H242" s="18">
        <f>Model!$W$24*((drdp!B242)*'DEC-OI'!$B242+(drdp!E242)*'DEC-OI'!$C242+(drdp!H242)*'DEC-OI'!$D242)</f>
        <v>0</v>
      </c>
      <c r="I242" s="18">
        <f>Model!$W$24*((drdp!C242)*'DEC-OI'!$B242+(drdp!F242)*'DEC-OI'!$C242+(drdp!I242)*'DEC-OI'!$D242)</f>
        <v>0</v>
      </c>
      <c r="J242" s="18">
        <f>Model!$W$24*((drdp!D242)*'DEC-OI'!$B242+(drdp!G242)*'DEC-OI'!$C242+(drdp!J242)*'DEC-OI'!$D242)</f>
        <v>0</v>
      </c>
      <c r="K242" s="21">
        <f>SUM(E$3:E241)+H242</f>
        <v>0.31788219243684418</v>
      </c>
      <c r="L242" s="21">
        <f>SUM(F$3:F241)+I242</f>
        <v>2.2395471127149027</v>
      </c>
      <c r="M242" s="21">
        <f>SUM(G$3:G241)+J242</f>
        <v>0</v>
      </c>
      <c r="N242" s="21"/>
      <c r="O242" s="21"/>
      <c r="P242" s="21"/>
      <c r="Q242" s="19">
        <f t="shared" si="17"/>
        <v>0.10104908826845484</v>
      </c>
      <c r="R242" s="19">
        <f t="shared" si="17"/>
        <v>5.0155712700696569</v>
      </c>
      <c r="S242" s="19">
        <f t="shared" si="17"/>
        <v>0</v>
      </c>
      <c r="T242" s="19">
        <f t="shared" si="14"/>
        <v>0.71191214625541743</v>
      </c>
      <c r="U242" s="19">
        <f t="shared" si="15"/>
        <v>0</v>
      </c>
      <c r="V242" s="19">
        <f t="shared" si="16"/>
        <v>0</v>
      </c>
    </row>
    <row r="243" spans="1:22" x14ac:dyDescent="0.25">
      <c r="A243" s="26">
        <f>Wellpath!E243</f>
        <v>0</v>
      </c>
      <c r="B243" s="22">
        <v>0</v>
      </c>
      <c r="C243" s="22">
        <v>0</v>
      </c>
      <c r="D243" s="22">
        <v>1</v>
      </c>
      <c r="E243" s="20">
        <f>Model!$W$24*((drdp!B243+drdp!K243)*'DEC-OI'!$B243+(drdp!E243+drdp!N243)*'DEC-OI'!$C243+(drdp!H243+drdp!Q243)*'DEC-OI'!$D243)</f>
        <v>0</v>
      </c>
      <c r="F243" s="20">
        <f>Model!$W$24*((drdp!C243+drdp!L243)*'DEC-OI'!$B243+(drdp!F243+drdp!O243)*'DEC-OI'!$C243+(drdp!I243+drdp!R243)*'DEC-OI'!$D243)</f>
        <v>0</v>
      </c>
      <c r="G243" s="20">
        <f>Model!$W$24*((drdp!D243+drdp!M243)*'DEC-OI'!$B243+(drdp!G243+drdp!P243)*'DEC-OI'!$C243+(drdp!J243+drdp!S243)*'DEC-OI'!$D243)</f>
        <v>0</v>
      </c>
      <c r="H243" s="18">
        <f>Model!$W$24*((drdp!B243)*'DEC-OI'!$B243+(drdp!E243)*'DEC-OI'!$C243+(drdp!H243)*'DEC-OI'!$D243)</f>
        <v>0</v>
      </c>
      <c r="I243" s="18">
        <f>Model!$W$24*((drdp!C243)*'DEC-OI'!$B243+(drdp!F243)*'DEC-OI'!$C243+(drdp!I243)*'DEC-OI'!$D243)</f>
        <v>0</v>
      </c>
      <c r="J243" s="18">
        <f>Model!$W$24*((drdp!D243)*'DEC-OI'!$B243+(drdp!G243)*'DEC-OI'!$C243+(drdp!J243)*'DEC-OI'!$D243)</f>
        <v>0</v>
      </c>
      <c r="K243" s="21">
        <f>SUM(E$3:E242)+H243</f>
        <v>0.31788219243684418</v>
      </c>
      <c r="L243" s="21">
        <f>SUM(F$3:F242)+I243</f>
        <v>2.2395471127149027</v>
      </c>
      <c r="M243" s="21">
        <f>SUM(G$3:G242)+J243</f>
        <v>0</v>
      </c>
      <c r="N243" s="21"/>
      <c r="O243" s="21"/>
      <c r="P243" s="21"/>
      <c r="Q243" s="19">
        <f t="shared" si="17"/>
        <v>0.10104908826845484</v>
      </c>
      <c r="R243" s="19">
        <f t="shared" si="17"/>
        <v>5.0155712700696569</v>
      </c>
      <c r="S243" s="19">
        <f t="shared" si="17"/>
        <v>0</v>
      </c>
      <c r="T243" s="19">
        <f t="shared" si="14"/>
        <v>0.71191214625541743</v>
      </c>
      <c r="U243" s="19">
        <f t="shared" si="15"/>
        <v>0</v>
      </c>
      <c r="V243" s="19">
        <f t="shared" si="16"/>
        <v>0</v>
      </c>
    </row>
    <row r="244" spans="1:22" x14ac:dyDescent="0.25">
      <c r="A244" s="26">
        <f>Wellpath!E244</f>
        <v>0</v>
      </c>
      <c r="B244" s="22">
        <v>0</v>
      </c>
      <c r="C244" s="22">
        <v>0</v>
      </c>
      <c r="D244" s="22">
        <v>1</v>
      </c>
      <c r="E244" s="20">
        <f>Model!$W$24*((drdp!B244+drdp!K244)*'DEC-OI'!$B244+(drdp!E244+drdp!N244)*'DEC-OI'!$C244+(drdp!H244+drdp!Q244)*'DEC-OI'!$D244)</f>
        <v>0</v>
      </c>
      <c r="F244" s="20">
        <f>Model!$W$24*((drdp!C244+drdp!L244)*'DEC-OI'!$B244+(drdp!F244+drdp!O244)*'DEC-OI'!$C244+(drdp!I244+drdp!R244)*'DEC-OI'!$D244)</f>
        <v>0</v>
      </c>
      <c r="G244" s="20">
        <f>Model!$W$24*((drdp!D244+drdp!M244)*'DEC-OI'!$B244+(drdp!G244+drdp!P244)*'DEC-OI'!$C244+(drdp!J244+drdp!S244)*'DEC-OI'!$D244)</f>
        <v>0</v>
      </c>
      <c r="H244" s="18">
        <f>Model!$W$24*((drdp!B244)*'DEC-OI'!$B244+(drdp!E244)*'DEC-OI'!$C244+(drdp!H244)*'DEC-OI'!$D244)</f>
        <v>0</v>
      </c>
      <c r="I244" s="18">
        <f>Model!$W$24*((drdp!C244)*'DEC-OI'!$B244+(drdp!F244)*'DEC-OI'!$C244+(drdp!I244)*'DEC-OI'!$D244)</f>
        <v>0</v>
      </c>
      <c r="J244" s="18">
        <f>Model!$W$24*((drdp!D244)*'DEC-OI'!$B244+(drdp!G244)*'DEC-OI'!$C244+(drdp!J244)*'DEC-OI'!$D244)</f>
        <v>0</v>
      </c>
      <c r="K244" s="21">
        <f>SUM(E$3:E243)+H244</f>
        <v>0.31788219243684418</v>
      </c>
      <c r="L244" s="21">
        <f>SUM(F$3:F243)+I244</f>
        <v>2.2395471127149027</v>
      </c>
      <c r="M244" s="21">
        <f>SUM(G$3:G243)+J244</f>
        <v>0</v>
      </c>
      <c r="N244" s="21"/>
      <c r="O244" s="21"/>
      <c r="P244" s="21"/>
      <c r="Q244" s="19">
        <f t="shared" si="17"/>
        <v>0.10104908826845484</v>
      </c>
      <c r="R244" s="19">
        <f t="shared" si="17"/>
        <v>5.0155712700696569</v>
      </c>
      <c r="S244" s="19">
        <f t="shared" si="17"/>
        <v>0</v>
      </c>
      <c r="T244" s="19">
        <f t="shared" si="14"/>
        <v>0.71191214625541743</v>
      </c>
      <c r="U244" s="19">
        <f t="shared" si="15"/>
        <v>0</v>
      </c>
      <c r="V244" s="19">
        <f t="shared" si="16"/>
        <v>0</v>
      </c>
    </row>
    <row r="245" spans="1:22" x14ac:dyDescent="0.25">
      <c r="A245" s="26">
        <f>Wellpath!E245</f>
        <v>0</v>
      </c>
      <c r="B245" s="22">
        <v>0</v>
      </c>
      <c r="C245" s="22">
        <v>0</v>
      </c>
      <c r="D245" s="22">
        <v>1</v>
      </c>
      <c r="E245" s="20">
        <f>Model!$W$24*((drdp!B245+drdp!K245)*'DEC-OI'!$B245+(drdp!E245+drdp!N245)*'DEC-OI'!$C245+(drdp!H245+drdp!Q245)*'DEC-OI'!$D245)</f>
        <v>0</v>
      </c>
      <c r="F245" s="20">
        <f>Model!$W$24*((drdp!C245+drdp!L245)*'DEC-OI'!$B245+(drdp!F245+drdp!O245)*'DEC-OI'!$C245+(drdp!I245+drdp!R245)*'DEC-OI'!$D245)</f>
        <v>0</v>
      </c>
      <c r="G245" s="20">
        <f>Model!$W$24*((drdp!D245+drdp!M245)*'DEC-OI'!$B245+(drdp!G245+drdp!P245)*'DEC-OI'!$C245+(drdp!J245+drdp!S245)*'DEC-OI'!$D245)</f>
        <v>0</v>
      </c>
      <c r="H245" s="18">
        <f>Model!$W$24*((drdp!B245)*'DEC-OI'!$B245+(drdp!E245)*'DEC-OI'!$C245+(drdp!H245)*'DEC-OI'!$D245)</f>
        <v>0</v>
      </c>
      <c r="I245" s="18">
        <f>Model!$W$24*((drdp!C245)*'DEC-OI'!$B245+(drdp!F245)*'DEC-OI'!$C245+(drdp!I245)*'DEC-OI'!$D245)</f>
        <v>0</v>
      </c>
      <c r="J245" s="18">
        <f>Model!$W$24*((drdp!D245)*'DEC-OI'!$B245+(drdp!G245)*'DEC-OI'!$C245+(drdp!J245)*'DEC-OI'!$D245)</f>
        <v>0</v>
      </c>
      <c r="K245" s="21">
        <f>SUM(E$3:E244)+H245</f>
        <v>0.31788219243684418</v>
      </c>
      <c r="L245" s="21">
        <f>SUM(F$3:F244)+I245</f>
        <v>2.2395471127149027</v>
      </c>
      <c r="M245" s="21">
        <f>SUM(G$3:G244)+J245</f>
        <v>0</v>
      </c>
      <c r="N245" s="21"/>
      <c r="O245" s="21"/>
      <c r="P245" s="21"/>
      <c r="Q245" s="19">
        <f t="shared" si="17"/>
        <v>0.10104908826845484</v>
      </c>
      <c r="R245" s="19">
        <f t="shared" si="17"/>
        <v>5.0155712700696569</v>
      </c>
      <c r="S245" s="19">
        <f t="shared" si="17"/>
        <v>0</v>
      </c>
      <c r="T245" s="19">
        <f t="shared" si="14"/>
        <v>0.71191214625541743</v>
      </c>
      <c r="U245" s="19">
        <f t="shared" si="15"/>
        <v>0</v>
      </c>
      <c r="V245" s="19">
        <f t="shared" si="16"/>
        <v>0</v>
      </c>
    </row>
    <row r="246" spans="1:22" x14ac:dyDescent="0.25">
      <c r="A246" s="26">
        <f>Wellpath!E246</f>
        <v>0</v>
      </c>
      <c r="B246" s="22">
        <v>0</v>
      </c>
      <c r="C246" s="22">
        <v>0</v>
      </c>
      <c r="D246" s="22">
        <v>1</v>
      </c>
      <c r="E246" s="20">
        <f>Model!$W$24*((drdp!B246+drdp!K246)*'DEC-OI'!$B246+(drdp!E246+drdp!N246)*'DEC-OI'!$C246+(drdp!H246+drdp!Q246)*'DEC-OI'!$D246)</f>
        <v>0</v>
      </c>
      <c r="F246" s="20">
        <f>Model!$W$24*((drdp!C246+drdp!L246)*'DEC-OI'!$B246+(drdp!F246+drdp!O246)*'DEC-OI'!$C246+(drdp!I246+drdp!R246)*'DEC-OI'!$D246)</f>
        <v>0</v>
      </c>
      <c r="G246" s="20">
        <f>Model!$W$24*((drdp!D246+drdp!M246)*'DEC-OI'!$B246+(drdp!G246+drdp!P246)*'DEC-OI'!$C246+(drdp!J246+drdp!S246)*'DEC-OI'!$D246)</f>
        <v>0</v>
      </c>
      <c r="H246" s="18">
        <f>Model!$W$24*((drdp!B246)*'DEC-OI'!$B246+(drdp!E246)*'DEC-OI'!$C246+(drdp!H246)*'DEC-OI'!$D246)</f>
        <v>0</v>
      </c>
      <c r="I246" s="18">
        <f>Model!$W$24*((drdp!C246)*'DEC-OI'!$B246+(drdp!F246)*'DEC-OI'!$C246+(drdp!I246)*'DEC-OI'!$D246)</f>
        <v>0</v>
      </c>
      <c r="J246" s="18">
        <f>Model!$W$24*((drdp!D246)*'DEC-OI'!$B246+(drdp!G246)*'DEC-OI'!$C246+(drdp!J246)*'DEC-OI'!$D246)</f>
        <v>0</v>
      </c>
      <c r="K246" s="21">
        <f>SUM(E$3:E245)+H246</f>
        <v>0.31788219243684418</v>
      </c>
      <c r="L246" s="21">
        <f>SUM(F$3:F245)+I246</f>
        <v>2.2395471127149027</v>
      </c>
      <c r="M246" s="21">
        <f>SUM(G$3:G245)+J246</f>
        <v>0</v>
      </c>
      <c r="N246" s="21"/>
      <c r="O246" s="21"/>
      <c r="P246" s="21"/>
      <c r="Q246" s="19">
        <f t="shared" si="17"/>
        <v>0.10104908826845484</v>
      </c>
      <c r="R246" s="19">
        <f t="shared" si="17"/>
        <v>5.0155712700696569</v>
      </c>
      <c r="S246" s="19">
        <f t="shared" si="17"/>
        <v>0</v>
      </c>
      <c r="T246" s="19">
        <f t="shared" si="14"/>
        <v>0.71191214625541743</v>
      </c>
      <c r="U246" s="19">
        <f t="shared" si="15"/>
        <v>0</v>
      </c>
      <c r="V246" s="19">
        <f t="shared" si="16"/>
        <v>0</v>
      </c>
    </row>
    <row r="247" spans="1:22" x14ac:dyDescent="0.25">
      <c r="A247" s="26">
        <f>Wellpath!E247</f>
        <v>0</v>
      </c>
      <c r="B247" s="22">
        <v>0</v>
      </c>
      <c r="C247" s="22">
        <v>0</v>
      </c>
      <c r="D247" s="22">
        <v>1</v>
      </c>
      <c r="E247" s="20">
        <f>Model!$W$24*((drdp!B247+drdp!K247)*'DEC-OI'!$B247+(drdp!E247+drdp!N247)*'DEC-OI'!$C247+(drdp!H247+drdp!Q247)*'DEC-OI'!$D247)</f>
        <v>0</v>
      </c>
      <c r="F247" s="20">
        <f>Model!$W$24*((drdp!C247+drdp!L247)*'DEC-OI'!$B247+(drdp!F247+drdp!O247)*'DEC-OI'!$C247+(drdp!I247+drdp!R247)*'DEC-OI'!$D247)</f>
        <v>0</v>
      </c>
      <c r="G247" s="20">
        <f>Model!$W$24*((drdp!D247+drdp!M247)*'DEC-OI'!$B247+(drdp!G247+drdp!P247)*'DEC-OI'!$C247+(drdp!J247+drdp!S247)*'DEC-OI'!$D247)</f>
        <v>0</v>
      </c>
      <c r="H247" s="18">
        <f>Model!$W$24*((drdp!B247)*'DEC-OI'!$B247+(drdp!E247)*'DEC-OI'!$C247+(drdp!H247)*'DEC-OI'!$D247)</f>
        <v>0</v>
      </c>
      <c r="I247" s="18">
        <f>Model!$W$24*((drdp!C247)*'DEC-OI'!$B247+(drdp!F247)*'DEC-OI'!$C247+(drdp!I247)*'DEC-OI'!$D247)</f>
        <v>0</v>
      </c>
      <c r="J247" s="18">
        <f>Model!$W$24*((drdp!D247)*'DEC-OI'!$B247+(drdp!G247)*'DEC-OI'!$C247+(drdp!J247)*'DEC-OI'!$D247)</f>
        <v>0</v>
      </c>
      <c r="K247" s="21">
        <f>SUM(E$3:E246)+H247</f>
        <v>0.31788219243684418</v>
      </c>
      <c r="L247" s="21">
        <f>SUM(F$3:F246)+I247</f>
        <v>2.2395471127149027</v>
      </c>
      <c r="M247" s="21">
        <f>SUM(G$3:G246)+J247</f>
        <v>0</v>
      </c>
      <c r="N247" s="21"/>
      <c r="O247" s="21"/>
      <c r="P247" s="21"/>
      <c r="Q247" s="19">
        <f t="shared" si="17"/>
        <v>0.10104908826845484</v>
      </c>
      <c r="R247" s="19">
        <f t="shared" si="17"/>
        <v>5.0155712700696569</v>
      </c>
      <c r="S247" s="19">
        <f t="shared" si="17"/>
        <v>0</v>
      </c>
      <c r="T247" s="19">
        <f t="shared" si="14"/>
        <v>0.71191214625541743</v>
      </c>
      <c r="U247" s="19">
        <f t="shared" si="15"/>
        <v>0</v>
      </c>
      <c r="V247" s="19">
        <f t="shared" si="16"/>
        <v>0</v>
      </c>
    </row>
    <row r="248" spans="1:22" x14ac:dyDescent="0.25">
      <c r="A248" s="26">
        <f>Wellpath!E248</f>
        <v>0</v>
      </c>
      <c r="B248" s="22">
        <v>0</v>
      </c>
      <c r="C248" s="22">
        <v>0</v>
      </c>
      <c r="D248" s="22">
        <v>1</v>
      </c>
      <c r="E248" s="20">
        <f>Model!$W$24*((drdp!B248+drdp!K248)*'DEC-OI'!$B248+(drdp!E248+drdp!N248)*'DEC-OI'!$C248+(drdp!H248+drdp!Q248)*'DEC-OI'!$D248)</f>
        <v>0</v>
      </c>
      <c r="F248" s="20">
        <f>Model!$W$24*((drdp!C248+drdp!L248)*'DEC-OI'!$B248+(drdp!F248+drdp!O248)*'DEC-OI'!$C248+(drdp!I248+drdp!R248)*'DEC-OI'!$D248)</f>
        <v>0</v>
      </c>
      <c r="G248" s="20">
        <f>Model!$W$24*((drdp!D248+drdp!M248)*'DEC-OI'!$B248+(drdp!G248+drdp!P248)*'DEC-OI'!$C248+(drdp!J248+drdp!S248)*'DEC-OI'!$D248)</f>
        <v>0</v>
      </c>
      <c r="H248" s="18">
        <f>Model!$W$24*((drdp!B248)*'DEC-OI'!$B248+(drdp!E248)*'DEC-OI'!$C248+(drdp!H248)*'DEC-OI'!$D248)</f>
        <v>0</v>
      </c>
      <c r="I248" s="18">
        <f>Model!$W$24*((drdp!C248)*'DEC-OI'!$B248+(drdp!F248)*'DEC-OI'!$C248+(drdp!I248)*'DEC-OI'!$D248)</f>
        <v>0</v>
      </c>
      <c r="J248" s="18">
        <f>Model!$W$24*((drdp!D248)*'DEC-OI'!$B248+(drdp!G248)*'DEC-OI'!$C248+(drdp!J248)*'DEC-OI'!$D248)</f>
        <v>0</v>
      </c>
      <c r="K248" s="21">
        <f>SUM(E$3:E247)+H248</f>
        <v>0.31788219243684418</v>
      </c>
      <c r="L248" s="21">
        <f>SUM(F$3:F247)+I248</f>
        <v>2.2395471127149027</v>
      </c>
      <c r="M248" s="21">
        <f>SUM(G$3:G247)+J248</f>
        <v>0</v>
      </c>
      <c r="N248" s="21"/>
      <c r="O248" s="21"/>
      <c r="P248" s="21"/>
      <c r="Q248" s="19">
        <f t="shared" si="17"/>
        <v>0.10104908826845484</v>
      </c>
      <c r="R248" s="19">
        <f t="shared" si="17"/>
        <v>5.0155712700696569</v>
      </c>
      <c r="S248" s="19">
        <f t="shared" si="17"/>
        <v>0</v>
      </c>
      <c r="T248" s="19">
        <f t="shared" si="14"/>
        <v>0.71191214625541743</v>
      </c>
      <c r="U248" s="19">
        <f t="shared" si="15"/>
        <v>0</v>
      </c>
      <c r="V248" s="19">
        <f t="shared" si="16"/>
        <v>0</v>
      </c>
    </row>
    <row r="249" spans="1:22" x14ac:dyDescent="0.25">
      <c r="A249" s="26">
        <f>Wellpath!E249</f>
        <v>0</v>
      </c>
      <c r="B249" s="22">
        <v>0</v>
      </c>
      <c r="C249" s="22">
        <v>0</v>
      </c>
      <c r="D249" s="22">
        <v>1</v>
      </c>
      <c r="E249" s="20">
        <f>Model!$W$24*((drdp!B249+drdp!K249)*'DEC-OI'!$B249+(drdp!E249+drdp!N249)*'DEC-OI'!$C249+(drdp!H249+drdp!Q249)*'DEC-OI'!$D249)</f>
        <v>0</v>
      </c>
      <c r="F249" s="20">
        <f>Model!$W$24*((drdp!C249+drdp!L249)*'DEC-OI'!$B249+(drdp!F249+drdp!O249)*'DEC-OI'!$C249+(drdp!I249+drdp!R249)*'DEC-OI'!$D249)</f>
        <v>0</v>
      </c>
      <c r="G249" s="20">
        <f>Model!$W$24*((drdp!D249+drdp!M249)*'DEC-OI'!$B249+(drdp!G249+drdp!P249)*'DEC-OI'!$C249+(drdp!J249+drdp!S249)*'DEC-OI'!$D249)</f>
        <v>0</v>
      </c>
      <c r="H249" s="18">
        <f>Model!$W$24*((drdp!B249)*'DEC-OI'!$B249+(drdp!E249)*'DEC-OI'!$C249+(drdp!H249)*'DEC-OI'!$D249)</f>
        <v>0</v>
      </c>
      <c r="I249" s="18">
        <f>Model!$W$24*((drdp!C249)*'DEC-OI'!$B249+(drdp!F249)*'DEC-OI'!$C249+(drdp!I249)*'DEC-OI'!$D249)</f>
        <v>0</v>
      </c>
      <c r="J249" s="18">
        <f>Model!$W$24*((drdp!D249)*'DEC-OI'!$B249+(drdp!G249)*'DEC-OI'!$C249+(drdp!J249)*'DEC-OI'!$D249)</f>
        <v>0</v>
      </c>
      <c r="K249" s="21">
        <f>SUM(E$3:E248)+H249</f>
        <v>0.31788219243684418</v>
      </c>
      <c r="L249" s="21">
        <f>SUM(F$3:F248)+I249</f>
        <v>2.2395471127149027</v>
      </c>
      <c r="M249" s="21">
        <f>SUM(G$3:G248)+J249</f>
        <v>0</v>
      </c>
      <c r="N249" s="21"/>
      <c r="O249" s="21"/>
      <c r="P249" s="21"/>
      <c r="Q249" s="19">
        <f t="shared" si="17"/>
        <v>0.10104908826845484</v>
      </c>
      <c r="R249" s="19">
        <f t="shared" si="17"/>
        <v>5.0155712700696569</v>
      </c>
      <c r="S249" s="19">
        <f t="shared" si="17"/>
        <v>0</v>
      </c>
      <c r="T249" s="19">
        <f t="shared" si="14"/>
        <v>0.71191214625541743</v>
      </c>
      <c r="U249" s="19">
        <f t="shared" si="15"/>
        <v>0</v>
      </c>
      <c r="V249" s="19">
        <f t="shared" si="16"/>
        <v>0</v>
      </c>
    </row>
    <row r="250" spans="1:22" x14ac:dyDescent="0.25">
      <c r="A250" s="26">
        <f>Wellpath!E250</f>
        <v>0</v>
      </c>
      <c r="B250" s="22">
        <v>0</v>
      </c>
      <c r="C250" s="22">
        <v>0</v>
      </c>
      <c r="D250" s="22">
        <v>1</v>
      </c>
      <c r="E250" s="20">
        <f>Model!$W$24*((drdp!B250+drdp!K250)*'DEC-OI'!$B250+(drdp!E250+drdp!N250)*'DEC-OI'!$C250+(drdp!H250+drdp!Q250)*'DEC-OI'!$D250)</f>
        <v>0</v>
      </c>
      <c r="F250" s="20">
        <f>Model!$W$24*((drdp!C250+drdp!L250)*'DEC-OI'!$B250+(drdp!F250+drdp!O250)*'DEC-OI'!$C250+(drdp!I250+drdp!R250)*'DEC-OI'!$D250)</f>
        <v>0</v>
      </c>
      <c r="G250" s="20">
        <f>Model!$W$24*((drdp!D250+drdp!M250)*'DEC-OI'!$B250+(drdp!G250+drdp!P250)*'DEC-OI'!$C250+(drdp!J250+drdp!S250)*'DEC-OI'!$D250)</f>
        <v>0</v>
      </c>
      <c r="H250" s="18">
        <f>Model!$W$24*((drdp!B250)*'DEC-OI'!$B250+(drdp!E250)*'DEC-OI'!$C250+(drdp!H250)*'DEC-OI'!$D250)</f>
        <v>0</v>
      </c>
      <c r="I250" s="18">
        <f>Model!$W$24*((drdp!C250)*'DEC-OI'!$B250+(drdp!F250)*'DEC-OI'!$C250+(drdp!I250)*'DEC-OI'!$D250)</f>
        <v>0</v>
      </c>
      <c r="J250" s="18">
        <f>Model!$W$24*((drdp!D250)*'DEC-OI'!$B250+(drdp!G250)*'DEC-OI'!$C250+(drdp!J250)*'DEC-OI'!$D250)</f>
        <v>0</v>
      </c>
      <c r="K250" s="21">
        <f>SUM(E$3:E249)+H250</f>
        <v>0.31788219243684418</v>
      </c>
      <c r="L250" s="21">
        <f>SUM(F$3:F249)+I250</f>
        <v>2.2395471127149027</v>
      </c>
      <c r="M250" s="21">
        <f>SUM(G$3:G249)+J250</f>
        <v>0</v>
      </c>
      <c r="N250" s="21"/>
      <c r="O250" s="21"/>
      <c r="P250" s="21"/>
      <c r="Q250" s="19">
        <f t="shared" si="17"/>
        <v>0.10104908826845484</v>
      </c>
      <c r="R250" s="19">
        <f t="shared" si="17"/>
        <v>5.0155712700696569</v>
      </c>
      <c r="S250" s="19">
        <f t="shared" si="17"/>
        <v>0</v>
      </c>
      <c r="T250" s="19">
        <f t="shared" si="14"/>
        <v>0.71191214625541743</v>
      </c>
      <c r="U250" s="19">
        <f t="shared" si="15"/>
        <v>0</v>
      </c>
      <c r="V250" s="19">
        <f t="shared" si="16"/>
        <v>0</v>
      </c>
    </row>
    <row r="251" spans="1:22" x14ac:dyDescent="0.25">
      <c r="A251" s="26">
        <f>Wellpath!E251</f>
        <v>0</v>
      </c>
      <c r="B251" s="22">
        <v>0</v>
      </c>
      <c r="C251" s="22">
        <v>0</v>
      </c>
      <c r="D251" s="22">
        <v>1</v>
      </c>
      <c r="E251" s="20">
        <f>Model!$W$24*((drdp!B251+drdp!K251)*'DEC-OI'!$B251+(drdp!E251+drdp!N251)*'DEC-OI'!$C251+(drdp!H251+drdp!Q251)*'DEC-OI'!$D251)</f>
        <v>0</v>
      </c>
      <c r="F251" s="20">
        <f>Model!$W$24*((drdp!C251+drdp!L251)*'DEC-OI'!$B251+(drdp!F251+drdp!O251)*'DEC-OI'!$C251+(drdp!I251+drdp!R251)*'DEC-OI'!$D251)</f>
        <v>0</v>
      </c>
      <c r="G251" s="20">
        <f>Model!$W$24*((drdp!D251+drdp!M251)*'DEC-OI'!$B251+(drdp!G251+drdp!P251)*'DEC-OI'!$C251+(drdp!J251+drdp!S251)*'DEC-OI'!$D251)</f>
        <v>0</v>
      </c>
      <c r="H251" s="18">
        <f>Model!$W$24*((drdp!B251)*'DEC-OI'!$B251+(drdp!E251)*'DEC-OI'!$C251+(drdp!H251)*'DEC-OI'!$D251)</f>
        <v>0</v>
      </c>
      <c r="I251" s="18">
        <f>Model!$W$24*((drdp!C251)*'DEC-OI'!$B251+(drdp!F251)*'DEC-OI'!$C251+(drdp!I251)*'DEC-OI'!$D251)</f>
        <v>0</v>
      </c>
      <c r="J251" s="18">
        <f>Model!$W$24*((drdp!D251)*'DEC-OI'!$B251+(drdp!G251)*'DEC-OI'!$C251+(drdp!J251)*'DEC-OI'!$D251)</f>
        <v>0</v>
      </c>
      <c r="K251" s="21">
        <f>SUM(E$3:E250)+H251</f>
        <v>0.31788219243684418</v>
      </c>
      <c r="L251" s="21">
        <f>SUM(F$3:F250)+I251</f>
        <v>2.2395471127149027</v>
      </c>
      <c r="M251" s="21">
        <f>SUM(G$3:G250)+J251</f>
        <v>0</v>
      </c>
      <c r="N251" s="21"/>
      <c r="O251" s="21"/>
      <c r="P251" s="21"/>
      <c r="Q251" s="19">
        <f t="shared" si="17"/>
        <v>0.10104908826845484</v>
      </c>
      <c r="R251" s="19">
        <f t="shared" si="17"/>
        <v>5.0155712700696569</v>
      </c>
      <c r="S251" s="19">
        <f t="shared" si="17"/>
        <v>0</v>
      </c>
      <c r="T251" s="19">
        <f t="shared" si="14"/>
        <v>0.71191214625541743</v>
      </c>
      <c r="U251" s="19">
        <f t="shared" si="15"/>
        <v>0</v>
      </c>
      <c r="V251" s="19">
        <f t="shared" si="16"/>
        <v>0</v>
      </c>
    </row>
    <row r="252" spans="1:22" x14ac:dyDescent="0.25">
      <c r="A252" s="26">
        <f>Wellpath!E252</f>
        <v>0</v>
      </c>
      <c r="B252" s="22">
        <v>0</v>
      </c>
      <c r="C252" s="22">
        <v>0</v>
      </c>
      <c r="D252" s="22">
        <v>1</v>
      </c>
      <c r="E252" s="20">
        <f>Model!$W$24*((drdp!B252+drdp!K252)*'DEC-OI'!$B252+(drdp!E252+drdp!N252)*'DEC-OI'!$C252+(drdp!H252+drdp!Q252)*'DEC-OI'!$D252)</f>
        <v>0</v>
      </c>
      <c r="F252" s="20">
        <f>Model!$W$24*((drdp!C252+drdp!L252)*'DEC-OI'!$B252+(drdp!F252+drdp!O252)*'DEC-OI'!$C252+(drdp!I252+drdp!R252)*'DEC-OI'!$D252)</f>
        <v>0</v>
      </c>
      <c r="G252" s="20">
        <f>Model!$W$24*((drdp!D252+drdp!M252)*'DEC-OI'!$B252+(drdp!G252+drdp!P252)*'DEC-OI'!$C252+(drdp!J252+drdp!S252)*'DEC-OI'!$D252)</f>
        <v>0</v>
      </c>
      <c r="H252" s="18">
        <f>Model!$W$24*((drdp!B252)*'DEC-OI'!$B252+(drdp!E252)*'DEC-OI'!$C252+(drdp!H252)*'DEC-OI'!$D252)</f>
        <v>0</v>
      </c>
      <c r="I252" s="18">
        <f>Model!$W$24*((drdp!C252)*'DEC-OI'!$B252+(drdp!F252)*'DEC-OI'!$C252+(drdp!I252)*'DEC-OI'!$D252)</f>
        <v>0</v>
      </c>
      <c r="J252" s="18">
        <f>Model!$W$24*((drdp!D252)*'DEC-OI'!$B252+(drdp!G252)*'DEC-OI'!$C252+(drdp!J252)*'DEC-OI'!$D252)</f>
        <v>0</v>
      </c>
      <c r="K252" s="21">
        <f>SUM(E$3:E251)+H252</f>
        <v>0.31788219243684418</v>
      </c>
      <c r="L252" s="21">
        <f>SUM(F$3:F251)+I252</f>
        <v>2.2395471127149027</v>
      </c>
      <c r="M252" s="21">
        <f>SUM(G$3:G251)+J252</f>
        <v>0</v>
      </c>
      <c r="N252" s="21"/>
      <c r="O252" s="21"/>
      <c r="P252" s="21"/>
      <c r="Q252" s="19">
        <f t="shared" si="17"/>
        <v>0.10104908826845484</v>
      </c>
      <c r="R252" s="19">
        <f t="shared" si="17"/>
        <v>5.0155712700696569</v>
      </c>
      <c r="S252" s="19">
        <f t="shared" si="17"/>
        <v>0</v>
      </c>
      <c r="T252" s="19">
        <f t="shared" si="14"/>
        <v>0.71191214625541743</v>
      </c>
      <c r="U252" s="19">
        <f t="shared" si="15"/>
        <v>0</v>
      </c>
      <c r="V252" s="19">
        <f t="shared" si="16"/>
        <v>0</v>
      </c>
    </row>
    <row r="253" spans="1:22" x14ac:dyDescent="0.25">
      <c r="A253" s="26">
        <f>Wellpath!E253</f>
        <v>0</v>
      </c>
      <c r="B253" s="22">
        <v>0</v>
      </c>
      <c r="C253" s="22">
        <v>0</v>
      </c>
      <c r="D253" s="22">
        <v>1</v>
      </c>
      <c r="E253" s="20">
        <f>Model!$W$24*((drdp!B253+drdp!K253)*'DEC-OI'!$B253+(drdp!E253+drdp!N253)*'DEC-OI'!$C253+(drdp!H253+drdp!Q253)*'DEC-OI'!$D253)</f>
        <v>0</v>
      </c>
      <c r="F253" s="20">
        <f>Model!$W$24*((drdp!C253+drdp!L253)*'DEC-OI'!$B253+(drdp!F253+drdp!O253)*'DEC-OI'!$C253+(drdp!I253+drdp!R253)*'DEC-OI'!$D253)</f>
        <v>0</v>
      </c>
      <c r="G253" s="20">
        <f>Model!$W$24*((drdp!D253+drdp!M253)*'DEC-OI'!$B253+(drdp!G253+drdp!P253)*'DEC-OI'!$C253+(drdp!J253+drdp!S253)*'DEC-OI'!$D253)</f>
        <v>0</v>
      </c>
      <c r="H253" s="18">
        <f>Model!$W$24*((drdp!B253)*'DEC-OI'!$B253+(drdp!E253)*'DEC-OI'!$C253+(drdp!H253)*'DEC-OI'!$D253)</f>
        <v>0</v>
      </c>
      <c r="I253" s="18">
        <f>Model!$W$24*((drdp!C253)*'DEC-OI'!$B253+(drdp!F253)*'DEC-OI'!$C253+(drdp!I253)*'DEC-OI'!$D253)</f>
        <v>0</v>
      </c>
      <c r="J253" s="18">
        <f>Model!$W$24*((drdp!D253)*'DEC-OI'!$B253+(drdp!G253)*'DEC-OI'!$C253+(drdp!J253)*'DEC-OI'!$D253)</f>
        <v>0</v>
      </c>
      <c r="K253" s="21">
        <f>SUM(E$3:E252)+H253</f>
        <v>0.31788219243684418</v>
      </c>
      <c r="L253" s="21">
        <f>SUM(F$3:F252)+I253</f>
        <v>2.2395471127149027</v>
      </c>
      <c r="M253" s="21">
        <f>SUM(G$3:G252)+J253</f>
        <v>0</v>
      </c>
      <c r="N253" s="21"/>
      <c r="O253" s="21"/>
      <c r="P253" s="21"/>
      <c r="Q253" s="19">
        <f t="shared" si="17"/>
        <v>0.10104908826845484</v>
      </c>
      <c r="R253" s="19">
        <f t="shared" si="17"/>
        <v>5.0155712700696569</v>
      </c>
      <c r="S253" s="19">
        <f t="shared" si="17"/>
        <v>0</v>
      </c>
      <c r="T253" s="19">
        <f t="shared" si="14"/>
        <v>0.71191214625541743</v>
      </c>
      <c r="U253" s="19">
        <f t="shared" si="15"/>
        <v>0</v>
      </c>
      <c r="V253" s="19">
        <f t="shared" si="16"/>
        <v>0</v>
      </c>
    </row>
    <row r="254" spans="1:22" x14ac:dyDescent="0.25">
      <c r="A254" s="26">
        <f>Wellpath!E254</f>
        <v>0</v>
      </c>
      <c r="B254" s="22">
        <v>0</v>
      </c>
      <c r="C254" s="22">
        <v>0</v>
      </c>
      <c r="D254" s="22">
        <v>1</v>
      </c>
      <c r="E254" s="20">
        <f>Model!$W$24*((drdp!B254+drdp!K254)*'DEC-OI'!$B254+(drdp!E254+drdp!N254)*'DEC-OI'!$C254+(drdp!H254+drdp!Q254)*'DEC-OI'!$D254)</f>
        <v>0</v>
      </c>
      <c r="F254" s="20">
        <f>Model!$W$24*((drdp!C254+drdp!L254)*'DEC-OI'!$B254+(drdp!F254+drdp!O254)*'DEC-OI'!$C254+(drdp!I254+drdp!R254)*'DEC-OI'!$D254)</f>
        <v>0</v>
      </c>
      <c r="G254" s="20">
        <f>Model!$W$24*((drdp!D254+drdp!M254)*'DEC-OI'!$B254+(drdp!G254+drdp!P254)*'DEC-OI'!$C254+(drdp!J254+drdp!S254)*'DEC-OI'!$D254)</f>
        <v>0</v>
      </c>
      <c r="H254" s="18">
        <f>Model!$W$24*((drdp!B254)*'DEC-OI'!$B254+(drdp!E254)*'DEC-OI'!$C254+(drdp!H254)*'DEC-OI'!$D254)</f>
        <v>0</v>
      </c>
      <c r="I254" s="18">
        <f>Model!$W$24*((drdp!C254)*'DEC-OI'!$B254+(drdp!F254)*'DEC-OI'!$C254+(drdp!I254)*'DEC-OI'!$D254)</f>
        <v>0</v>
      </c>
      <c r="J254" s="18">
        <f>Model!$W$24*((drdp!D254)*'DEC-OI'!$B254+(drdp!G254)*'DEC-OI'!$C254+(drdp!J254)*'DEC-OI'!$D254)</f>
        <v>0</v>
      </c>
      <c r="K254" s="21">
        <f>SUM(E$3:E253)+H254</f>
        <v>0.31788219243684418</v>
      </c>
      <c r="L254" s="21">
        <f>SUM(F$3:F253)+I254</f>
        <v>2.2395471127149027</v>
      </c>
      <c r="M254" s="21">
        <f>SUM(G$3:G253)+J254</f>
        <v>0</v>
      </c>
      <c r="N254" s="21"/>
      <c r="O254" s="21"/>
      <c r="P254" s="21"/>
      <c r="Q254" s="19">
        <f t="shared" si="17"/>
        <v>0.10104908826845484</v>
      </c>
      <c r="R254" s="19">
        <f t="shared" si="17"/>
        <v>5.0155712700696569</v>
      </c>
      <c r="S254" s="19">
        <f t="shared" si="17"/>
        <v>0</v>
      </c>
      <c r="T254" s="19">
        <f t="shared" si="14"/>
        <v>0.71191214625541743</v>
      </c>
      <c r="U254" s="19">
        <f t="shared" si="15"/>
        <v>0</v>
      </c>
      <c r="V254" s="19">
        <f t="shared" si="16"/>
        <v>0</v>
      </c>
    </row>
    <row r="255" spans="1:22" x14ac:dyDescent="0.25">
      <c r="A255" s="26">
        <f>Wellpath!E255</f>
        <v>0</v>
      </c>
      <c r="B255" s="22">
        <v>0</v>
      </c>
      <c r="C255" s="22">
        <v>0</v>
      </c>
      <c r="D255" s="22">
        <v>1</v>
      </c>
      <c r="E255" s="20">
        <f>Model!$W$24*((drdp!B255+drdp!K255)*'DEC-OI'!$B255+(drdp!E255+drdp!N255)*'DEC-OI'!$C255+(drdp!H255+drdp!Q255)*'DEC-OI'!$D255)</f>
        <v>0</v>
      </c>
      <c r="F255" s="20">
        <f>Model!$W$24*((drdp!C255+drdp!L255)*'DEC-OI'!$B255+(drdp!F255+drdp!O255)*'DEC-OI'!$C255+(drdp!I255+drdp!R255)*'DEC-OI'!$D255)</f>
        <v>0</v>
      </c>
      <c r="G255" s="20">
        <f>Model!$W$24*((drdp!D255+drdp!M255)*'DEC-OI'!$B255+(drdp!G255+drdp!P255)*'DEC-OI'!$C255+(drdp!J255+drdp!S255)*'DEC-OI'!$D255)</f>
        <v>0</v>
      </c>
      <c r="H255" s="18">
        <f>Model!$W$24*((drdp!B255)*'DEC-OI'!$B255+(drdp!E255)*'DEC-OI'!$C255+(drdp!H255)*'DEC-OI'!$D255)</f>
        <v>0</v>
      </c>
      <c r="I255" s="18">
        <f>Model!$W$24*((drdp!C255)*'DEC-OI'!$B255+(drdp!F255)*'DEC-OI'!$C255+(drdp!I255)*'DEC-OI'!$D255)</f>
        <v>0</v>
      </c>
      <c r="J255" s="18">
        <f>Model!$W$24*((drdp!D255)*'DEC-OI'!$B255+(drdp!G255)*'DEC-OI'!$C255+(drdp!J255)*'DEC-OI'!$D255)</f>
        <v>0</v>
      </c>
      <c r="K255" s="21">
        <f>SUM(E$3:E254)+H255</f>
        <v>0.31788219243684418</v>
      </c>
      <c r="L255" s="21">
        <f>SUM(F$3:F254)+I255</f>
        <v>2.2395471127149027</v>
      </c>
      <c r="M255" s="21">
        <f>SUM(G$3:G254)+J255</f>
        <v>0</v>
      </c>
      <c r="N255" s="21"/>
      <c r="O255" s="21"/>
      <c r="P255" s="21"/>
      <c r="Q255" s="19">
        <f t="shared" si="17"/>
        <v>0.10104908826845484</v>
      </c>
      <c r="R255" s="19">
        <f t="shared" si="17"/>
        <v>5.0155712700696569</v>
      </c>
      <c r="S255" s="19">
        <f t="shared" si="17"/>
        <v>0</v>
      </c>
      <c r="T255" s="19">
        <f t="shared" si="14"/>
        <v>0.71191214625541743</v>
      </c>
      <c r="U255" s="19">
        <f t="shared" si="15"/>
        <v>0</v>
      </c>
      <c r="V255" s="19">
        <f t="shared" si="16"/>
        <v>0</v>
      </c>
    </row>
    <row r="256" spans="1:22" x14ac:dyDescent="0.25">
      <c r="A256" s="26">
        <f>Wellpath!E256</f>
        <v>0</v>
      </c>
      <c r="B256" s="22">
        <v>0</v>
      </c>
      <c r="C256" s="22">
        <v>0</v>
      </c>
      <c r="D256" s="22">
        <v>1</v>
      </c>
      <c r="E256" s="20">
        <f>Model!$W$24*((drdp!B256+drdp!K256)*'DEC-OI'!$B256+(drdp!E256+drdp!N256)*'DEC-OI'!$C256+(drdp!H256+drdp!Q256)*'DEC-OI'!$D256)</f>
        <v>0</v>
      </c>
      <c r="F256" s="20">
        <f>Model!$W$24*((drdp!C256+drdp!L256)*'DEC-OI'!$B256+(drdp!F256+drdp!O256)*'DEC-OI'!$C256+(drdp!I256+drdp!R256)*'DEC-OI'!$D256)</f>
        <v>0</v>
      </c>
      <c r="G256" s="20">
        <f>Model!$W$24*((drdp!D256+drdp!M256)*'DEC-OI'!$B256+(drdp!G256+drdp!P256)*'DEC-OI'!$C256+(drdp!J256+drdp!S256)*'DEC-OI'!$D256)</f>
        <v>0</v>
      </c>
      <c r="H256" s="18">
        <f>Model!$W$24*((drdp!B256)*'DEC-OI'!$B256+(drdp!E256)*'DEC-OI'!$C256+(drdp!H256)*'DEC-OI'!$D256)</f>
        <v>0</v>
      </c>
      <c r="I256" s="18">
        <f>Model!$W$24*((drdp!C256)*'DEC-OI'!$B256+(drdp!F256)*'DEC-OI'!$C256+(drdp!I256)*'DEC-OI'!$D256)</f>
        <v>0</v>
      </c>
      <c r="J256" s="18">
        <f>Model!$W$24*((drdp!D256)*'DEC-OI'!$B256+(drdp!G256)*'DEC-OI'!$C256+(drdp!J256)*'DEC-OI'!$D256)</f>
        <v>0</v>
      </c>
      <c r="K256" s="21">
        <f>SUM(E$3:E255)+H256</f>
        <v>0.31788219243684418</v>
      </c>
      <c r="L256" s="21">
        <f>SUM(F$3:F255)+I256</f>
        <v>2.2395471127149027</v>
      </c>
      <c r="M256" s="21">
        <f>SUM(G$3:G255)+J256</f>
        <v>0</v>
      </c>
      <c r="N256" s="21"/>
      <c r="O256" s="21"/>
      <c r="P256" s="21"/>
      <c r="Q256" s="19">
        <f t="shared" si="17"/>
        <v>0.10104908826845484</v>
      </c>
      <c r="R256" s="19">
        <f t="shared" si="17"/>
        <v>5.0155712700696569</v>
      </c>
      <c r="S256" s="19">
        <f t="shared" si="17"/>
        <v>0</v>
      </c>
      <c r="T256" s="19">
        <f t="shared" si="14"/>
        <v>0.71191214625541743</v>
      </c>
      <c r="U256" s="19">
        <f t="shared" si="15"/>
        <v>0</v>
      </c>
      <c r="V256" s="19">
        <f t="shared" si="16"/>
        <v>0</v>
      </c>
    </row>
    <row r="257" spans="1:23" x14ac:dyDescent="0.25">
      <c r="A257" s="26">
        <f>Wellpath!E257</f>
        <v>0</v>
      </c>
      <c r="B257" s="22">
        <v>0</v>
      </c>
      <c r="C257" s="22">
        <v>0</v>
      </c>
      <c r="D257" s="22">
        <v>1</v>
      </c>
      <c r="E257" s="20">
        <f>Model!$W$24*((drdp!B257+drdp!K257)*'DEC-OI'!$B257+(drdp!E257+drdp!N257)*'DEC-OI'!$C257+(drdp!H257+drdp!Q257)*'DEC-OI'!$D257)</f>
        <v>0</v>
      </c>
      <c r="F257" s="20">
        <f>Model!$W$24*((drdp!C257+drdp!L257)*'DEC-OI'!$B257+(drdp!F257+drdp!O257)*'DEC-OI'!$C257+(drdp!I257+drdp!R257)*'DEC-OI'!$D257)</f>
        <v>0</v>
      </c>
      <c r="G257" s="20">
        <f>Model!$W$24*((drdp!D257+drdp!M257)*'DEC-OI'!$B257+(drdp!G257+drdp!P257)*'DEC-OI'!$C257+(drdp!J257+drdp!S257)*'DEC-OI'!$D257)</f>
        <v>0</v>
      </c>
      <c r="H257" s="18">
        <f>Model!$W$24*((drdp!B257)*'DEC-OI'!$B257+(drdp!E257)*'DEC-OI'!$C257+(drdp!H257)*'DEC-OI'!$D257)</f>
        <v>0</v>
      </c>
      <c r="I257" s="18">
        <f>Model!$W$24*((drdp!C257)*'DEC-OI'!$B257+(drdp!F257)*'DEC-OI'!$C257+(drdp!I257)*'DEC-OI'!$D257)</f>
        <v>0</v>
      </c>
      <c r="J257" s="18">
        <f>Model!$W$24*((drdp!D257)*'DEC-OI'!$B257+(drdp!G257)*'DEC-OI'!$C257+(drdp!J257)*'DEC-OI'!$D257)</f>
        <v>0</v>
      </c>
      <c r="K257" s="21">
        <f>SUM(E$3:E256)+H257</f>
        <v>0.31788219243684418</v>
      </c>
      <c r="L257" s="21">
        <f>SUM(F$3:F256)+I257</f>
        <v>2.2395471127149027</v>
      </c>
      <c r="M257" s="21">
        <f>SUM(G$3:G256)+J257</f>
        <v>0</v>
      </c>
      <c r="N257" s="21"/>
      <c r="O257" s="21"/>
      <c r="P257" s="21"/>
      <c r="Q257" s="19">
        <f t="shared" si="17"/>
        <v>0.10104908826845484</v>
      </c>
      <c r="R257" s="19">
        <f t="shared" si="17"/>
        <v>5.0155712700696569</v>
      </c>
      <c r="S257" s="19">
        <f t="shared" si="17"/>
        <v>0</v>
      </c>
      <c r="T257" s="19">
        <f t="shared" si="14"/>
        <v>0.71191214625541743</v>
      </c>
      <c r="U257" s="19">
        <f t="shared" si="15"/>
        <v>0</v>
      </c>
      <c r="V257" s="19">
        <f t="shared" si="16"/>
        <v>0</v>
      </c>
    </row>
    <row r="258" spans="1:23" x14ac:dyDescent="0.25">
      <c r="A258" s="26">
        <f>Wellpath!E258</f>
        <v>0</v>
      </c>
      <c r="B258" s="22">
        <v>0</v>
      </c>
      <c r="C258" s="22">
        <v>0</v>
      </c>
      <c r="D258" s="22">
        <v>1</v>
      </c>
      <c r="E258" s="20">
        <f>Model!$W$24*((drdp!B258+drdp!K258)*'DEC-OI'!$B258+(drdp!E258+drdp!N258)*'DEC-OI'!$C258+(drdp!H258+drdp!Q258)*'DEC-OI'!$D258)</f>
        <v>0</v>
      </c>
      <c r="F258" s="20">
        <f>Model!$W$24*((drdp!C258+drdp!L258)*'DEC-OI'!$B258+(drdp!F258+drdp!O258)*'DEC-OI'!$C258+(drdp!I258+drdp!R258)*'DEC-OI'!$D258)</f>
        <v>0</v>
      </c>
      <c r="G258" s="20">
        <f>Model!$W$24*((drdp!D258+drdp!M258)*'DEC-OI'!$B258+(drdp!G258+drdp!P258)*'DEC-OI'!$C258+(drdp!J258+drdp!S258)*'DEC-OI'!$D258)</f>
        <v>0</v>
      </c>
      <c r="H258" s="18">
        <f>Model!$W$24*((drdp!B258)*'DEC-OI'!$B258+(drdp!E258)*'DEC-OI'!$C258+(drdp!H258)*'DEC-OI'!$D258)</f>
        <v>0</v>
      </c>
      <c r="I258" s="18">
        <f>Model!$W$24*((drdp!C258)*'DEC-OI'!$B258+(drdp!F258)*'DEC-OI'!$C258+(drdp!I258)*'DEC-OI'!$D258)</f>
        <v>0</v>
      </c>
      <c r="J258" s="18">
        <f>Model!$W$24*((drdp!D258)*'DEC-OI'!$B258+(drdp!G258)*'DEC-OI'!$C258+(drdp!J258)*'DEC-OI'!$D258)</f>
        <v>0</v>
      </c>
      <c r="K258" s="21">
        <f>SUM(E$3:E257)+H258</f>
        <v>0.31788219243684418</v>
      </c>
      <c r="L258" s="21">
        <f>SUM(F$3:F257)+I258</f>
        <v>2.2395471127149027</v>
      </c>
      <c r="M258" s="21">
        <f>SUM(G$3:G257)+J258</f>
        <v>0</v>
      </c>
      <c r="N258" s="21"/>
      <c r="O258" s="21"/>
      <c r="P258" s="21"/>
      <c r="Q258" s="19">
        <f t="shared" si="17"/>
        <v>0.10104908826845484</v>
      </c>
      <c r="R258" s="19">
        <f t="shared" si="17"/>
        <v>5.0155712700696569</v>
      </c>
      <c r="S258" s="19">
        <f t="shared" si="17"/>
        <v>0</v>
      </c>
      <c r="T258" s="19">
        <f t="shared" si="14"/>
        <v>0.71191214625541743</v>
      </c>
      <c r="U258" s="19">
        <f t="shared" si="15"/>
        <v>0</v>
      </c>
      <c r="V258" s="19">
        <f t="shared" si="16"/>
        <v>0</v>
      </c>
    </row>
    <row r="259" spans="1:23" x14ac:dyDescent="0.25">
      <c r="A259" s="26">
        <f>Wellpath!E259</f>
        <v>0</v>
      </c>
      <c r="B259" s="22">
        <v>0</v>
      </c>
      <c r="C259" s="22">
        <v>0</v>
      </c>
      <c r="D259" s="22">
        <v>1</v>
      </c>
      <c r="E259" s="20">
        <f>Model!$W$24*((drdp!B259+drdp!K259)*'DEC-OI'!$B259+(drdp!E259+drdp!N259)*'DEC-OI'!$C259+(drdp!H259+drdp!Q259)*'DEC-OI'!$D259)</f>
        <v>0</v>
      </c>
      <c r="F259" s="20">
        <f>Model!$W$24*((drdp!C259+drdp!L259)*'DEC-OI'!$B259+(drdp!F259+drdp!O259)*'DEC-OI'!$C259+(drdp!I259+drdp!R259)*'DEC-OI'!$D259)</f>
        <v>0</v>
      </c>
      <c r="G259" s="20">
        <f>Model!$W$24*((drdp!D259+drdp!M259)*'DEC-OI'!$B259+(drdp!G259+drdp!P259)*'DEC-OI'!$C259+(drdp!J259+drdp!S259)*'DEC-OI'!$D259)</f>
        <v>0</v>
      </c>
      <c r="H259" s="18">
        <f>Model!$W$24*((drdp!B259)*'DEC-OI'!$B259+(drdp!E259)*'DEC-OI'!$C259+(drdp!H259)*'DEC-OI'!$D259)</f>
        <v>0</v>
      </c>
      <c r="I259" s="18">
        <f>Model!$W$24*((drdp!C259)*'DEC-OI'!$B259+(drdp!F259)*'DEC-OI'!$C259+(drdp!I259)*'DEC-OI'!$D259)</f>
        <v>0</v>
      </c>
      <c r="J259" s="18">
        <f>Model!$W$24*((drdp!D259)*'DEC-OI'!$B259+(drdp!G259)*'DEC-OI'!$C259+(drdp!J259)*'DEC-OI'!$D259)</f>
        <v>0</v>
      </c>
      <c r="K259" s="21">
        <f>SUM(E$3:E258)+H259</f>
        <v>0.31788219243684418</v>
      </c>
      <c r="L259" s="21">
        <f>SUM(F$3:F258)+I259</f>
        <v>2.2395471127149027</v>
      </c>
      <c r="M259" s="21">
        <f>SUM(G$3:G258)+J259</f>
        <v>0</v>
      </c>
      <c r="N259" s="21"/>
      <c r="O259" s="21"/>
      <c r="P259" s="21"/>
      <c r="Q259" s="19">
        <f t="shared" si="17"/>
        <v>0.10104908826845484</v>
      </c>
      <c r="R259" s="19">
        <f t="shared" si="17"/>
        <v>5.0155712700696569</v>
      </c>
      <c r="S259" s="19">
        <f t="shared" si="17"/>
        <v>0</v>
      </c>
      <c r="T259" s="19">
        <f t="shared" si="14"/>
        <v>0.71191214625541743</v>
      </c>
      <c r="U259" s="19">
        <f t="shared" si="15"/>
        <v>0</v>
      </c>
      <c r="V259" s="19">
        <f t="shared" si="16"/>
        <v>0</v>
      </c>
    </row>
    <row r="260" spans="1:23" x14ac:dyDescent="0.25">
      <c r="A260" s="26">
        <f>Wellpath!E260</f>
        <v>0</v>
      </c>
      <c r="B260" s="22">
        <v>0</v>
      </c>
      <c r="C260" s="22">
        <v>0</v>
      </c>
      <c r="D260" s="22">
        <v>1</v>
      </c>
      <c r="E260" s="20">
        <f>Model!$W$24*((drdp!B260+drdp!K260)*'DEC-OI'!$B260+(drdp!E260+drdp!N260)*'DEC-OI'!$C260+(drdp!H260+drdp!Q260)*'DEC-OI'!$D260)</f>
        <v>0</v>
      </c>
      <c r="F260" s="20">
        <f>Model!$W$24*((drdp!C260+drdp!L260)*'DEC-OI'!$B260+(drdp!F260+drdp!O260)*'DEC-OI'!$C260+(drdp!I260+drdp!R260)*'DEC-OI'!$D260)</f>
        <v>0</v>
      </c>
      <c r="G260" s="20">
        <f>Model!$W$24*((drdp!D260+drdp!M260)*'DEC-OI'!$B260+(drdp!G260+drdp!P260)*'DEC-OI'!$C260+(drdp!J260+drdp!S260)*'DEC-OI'!$D260)</f>
        <v>0</v>
      </c>
      <c r="H260" s="18">
        <f>Model!$W$24*((drdp!B260)*'DEC-OI'!$B260+(drdp!E260)*'DEC-OI'!$C260+(drdp!H260)*'DEC-OI'!$D260)</f>
        <v>0</v>
      </c>
      <c r="I260" s="18">
        <f>Model!$W$24*((drdp!C260)*'DEC-OI'!$B260+(drdp!F260)*'DEC-OI'!$C260+(drdp!I260)*'DEC-OI'!$D260)</f>
        <v>0</v>
      </c>
      <c r="J260" s="18">
        <f>Model!$W$24*((drdp!D260)*'DEC-OI'!$B260+(drdp!G260)*'DEC-OI'!$C260+(drdp!J260)*'DEC-OI'!$D260)</f>
        <v>0</v>
      </c>
      <c r="K260" s="21">
        <f>SUM(E$3:E259)+H260</f>
        <v>0.31788219243684418</v>
      </c>
      <c r="L260" s="21">
        <f>SUM(F$3:F259)+I260</f>
        <v>2.2395471127149027</v>
      </c>
      <c r="M260" s="21">
        <f>SUM(G$3:G259)+J260</f>
        <v>0</v>
      </c>
      <c r="N260" s="21"/>
      <c r="O260" s="21"/>
      <c r="P260" s="21"/>
      <c r="Q260" s="19">
        <f t="shared" si="17"/>
        <v>0.10104908826845484</v>
      </c>
      <c r="R260" s="19">
        <f t="shared" si="17"/>
        <v>5.0155712700696569</v>
      </c>
      <c r="S260" s="19">
        <f t="shared" si="17"/>
        <v>0</v>
      </c>
      <c r="T260" s="19">
        <f t="shared" ref="T260:T271" si="18">K260*L260</f>
        <v>0.71191214625541743</v>
      </c>
      <c r="U260" s="19">
        <f t="shared" ref="U260:U271" si="19">K260*M260</f>
        <v>0</v>
      </c>
      <c r="V260" s="19">
        <f t="shared" ref="V260:V271" si="20">L260*M260</f>
        <v>0</v>
      </c>
    </row>
    <row r="261" spans="1:23" x14ac:dyDescent="0.25">
      <c r="A261" s="26">
        <f>Wellpath!E261</f>
        <v>0</v>
      </c>
      <c r="B261" s="22">
        <v>0</v>
      </c>
      <c r="C261" s="22">
        <v>0</v>
      </c>
      <c r="D261" s="22">
        <v>1</v>
      </c>
      <c r="E261" s="20">
        <f>Model!$W$24*((drdp!B261+drdp!K261)*'DEC-OI'!$B261+(drdp!E261+drdp!N261)*'DEC-OI'!$C261+(drdp!H261+drdp!Q261)*'DEC-OI'!$D261)</f>
        <v>0</v>
      </c>
      <c r="F261" s="20">
        <f>Model!$W$24*((drdp!C261+drdp!L261)*'DEC-OI'!$B261+(drdp!F261+drdp!O261)*'DEC-OI'!$C261+(drdp!I261+drdp!R261)*'DEC-OI'!$D261)</f>
        <v>0</v>
      </c>
      <c r="G261" s="20">
        <f>Model!$W$24*((drdp!D261+drdp!M261)*'DEC-OI'!$B261+(drdp!G261+drdp!P261)*'DEC-OI'!$C261+(drdp!J261+drdp!S261)*'DEC-OI'!$D261)</f>
        <v>0</v>
      </c>
      <c r="H261" s="18">
        <f>Model!$W$24*((drdp!B261)*'DEC-OI'!$B261+(drdp!E261)*'DEC-OI'!$C261+(drdp!H261)*'DEC-OI'!$D261)</f>
        <v>0</v>
      </c>
      <c r="I261" s="18">
        <f>Model!$W$24*((drdp!C261)*'DEC-OI'!$B261+(drdp!F261)*'DEC-OI'!$C261+(drdp!I261)*'DEC-OI'!$D261)</f>
        <v>0</v>
      </c>
      <c r="J261" s="18">
        <f>Model!$W$24*((drdp!D261)*'DEC-OI'!$B261+(drdp!G261)*'DEC-OI'!$C261+(drdp!J261)*'DEC-OI'!$D261)</f>
        <v>0</v>
      </c>
      <c r="K261" s="21">
        <f>SUM(E$3:E260)+H261</f>
        <v>0.31788219243684418</v>
      </c>
      <c r="L261" s="21">
        <f>SUM(F$3:F260)+I261</f>
        <v>2.2395471127149027</v>
      </c>
      <c r="M261" s="21">
        <f>SUM(G$3:G260)+J261</f>
        <v>0</v>
      </c>
      <c r="N261" s="21"/>
      <c r="O261" s="21"/>
      <c r="P261" s="21"/>
      <c r="Q261" s="19">
        <f t="shared" si="17"/>
        <v>0.10104908826845484</v>
      </c>
      <c r="R261" s="19">
        <f t="shared" si="17"/>
        <v>5.0155712700696569</v>
      </c>
      <c r="S261" s="19">
        <f t="shared" si="17"/>
        <v>0</v>
      </c>
      <c r="T261" s="19">
        <f t="shared" si="18"/>
        <v>0.71191214625541743</v>
      </c>
      <c r="U261" s="19">
        <f t="shared" si="19"/>
        <v>0</v>
      </c>
      <c r="V261" s="19">
        <f t="shared" si="20"/>
        <v>0</v>
      </c>
    </row>
    <row r="262" spans="1:23" x14ac:dyDescent="0.25">
      <c r="A262" s="26">
        <f>Wellpath!E262</f>
        <v>0</v>
      </c>
      <c r="B262" s="22">
        <v>0</v>
      </c>
      <c r="C262" s="22">
        <v>0</v>
      </c>
      <c r="D262" s="22">
        <v>1</v>
      </c>
      <c r="E262" s="20">
        <f>Model!$W$24*((drdp!B262+drdp!K262)*'DEC-OI'!$B262+(drdp!E262+drdp!N262)*'DEC-OI'!$C262+(drdp!H262+drdp!Q262)*'DEC-OI'!$D262)</f>
        <v>0</v>
      </c>
      <c r="F262" s="20">
        <f>Model!$W$24*((drdp!C262+drdp!L262)*'DEC-OI'!$B262+(drdp!F262+drdp!O262)*'DEC-OI'!$C262+(drdp!I262+drdp!R262)*'DEC-OI'!$D262)</f>
        <v>0</v>
      </c>
      <c r="G262" s="20">
        <f>Model!$W$24*((drdp!D262+drdp!M262)*'DEC-OI'!$B262+(drdp!G262+drdp!P262)*'DEC-OI'!$C262+(drdp!J262+drdp!S262)*'DEC-OI'!$D262)</f>
        <v>0</v>
      </c>
      <c r="H262" s="18">
        <f>Model!$W$24*((drdp!B262)*'DEC-OI'!$B262+(drdp!E262)*'DEC-OI'!$C262+(drdp!H262)*'DEC-OI'!$D262)</f>
        <v>0</v>
      </c>
      <c r="I262" s="18">
        <f>Model!$W$24*((drdp!C262)*'DEC-OI'!$B262+(drdp!F262)*'DEC-OI'!$C262+(drdp!I262)*'DEC-OI'!$D262)</f>
        <v>0</v>
      </c>
      <c r="J262" s="18">
        <f>Model!$W$24*((drdp!D262)*'DEC-OI'!$B262+(drdp!G262)*'DEC-OI'!$C262+(drdp!J262)*'DEC-OI'!$D262)</f>
        <v>0</v>
      </c>
      <c r="K262" s="21">
        <f>SUM(E$3:E261)+H262</f>
        <v>0.31788219243684418</v>
      </c>
      <c r="L262" s="21">
        <f>SUM(F$3:F261)+I262</f>
        <v>2.2395471127149027</v>
      </c>
      <c r="M262" s="21">
        <f>SUM(G$3:G261)+J262</f>
        <v>0</v>
      </c>
      <c r="N262" s="21"/>
      <c r="O262" s="21"/>
      <c r="P262" s="21"/>
      <c r="Q262" s="19">
        <f t="shared" si="17"/>
        <v>0.10104908826845484</v>
      </c>
      <c r="R262" s="19">
        <f t="shared" si="17"/>
        <v>5.0155712700696569</v>
      </c>
      <c r="S262" s="19">
        <f t="shared" si="17"/>
        <v>0</v>
      </c>
      <c r="T262" s="19">
        <f t="shared" si="18"/>
        <v>0.71191214625541743</v>
      </c>
      <c r="U262" s="19">
        <f t="shared" si="19"/>
        <v>0</v>
      </c>
      <c r="V262" s="19">
        <f t="shared" si="20"/>
        <v>0</v>
      </c>
    </row>
    <row r="263" spans="1:23" x14ac:dyDescent="0.25">
      <c r="A263" s="26">
        <f>Wellpath!E263</f>
        <v>0</v>
      </c>
      <c r="B263" s="22">
        <v>0</v>
      </c>
      <c r="C263" s="22">
        <v>0</v>
      </c>
      <c r="D263" s="22">
        <v>1</v>
      </c>
      <c r="E263" s="20">
        <f>Model!$W$24*((drdp!B263+drdp!K263)*'DEC-OI'!$B263+(drdp!E263+drdp!N263)*'DEC-OI'!$C263+(drdp!H263+drdp!Q263)*'DEC-OI'!$D263)</f>
        <v>0</v>
      </c>
      <c r="F263" s="20">
        <f>Model!$W$24*((drdp!C263+drdp!L263)*'DEC-OI'!$B263+(drdp!F263+drdp!O263)*'DEC-OI'!$C263+(drdp!I263+drdp!R263)*'DEC-OI'!$D263)</f>
        <v>0</v>
      </c>
      <c r="G263" s="20">
        <f>Model!$W$24*((drdp!D263+drdp!M263)*'DEC-OI'!$B263+(drdp!G263+drdp!P263)*'DEC-OI'!$C263+(drdp!J263+drdp!S263)*'DEC-OI'!$D263)</f>
        <v>0</v>
      </c>
      <c r="H263" s="18">
        <f>Model!$W$24*((drdp!B263)*'DEC-OI'!$B263+(drdp!E263)*'DEC-OI'!$C263+(drdp!H263)*'DEC-OI'!$D263)</f>
        <v>0</v>
      </c>
      <c r="I263" s="18">
        <f>Model!$W$24*((drdp!C263)*'DEC-OI'!$B263+(drdp!F263)*'DEC-OI'!$C263+(drdp!I263)*'DEC-OI'!$D263)</f>
        <v>0</v>
      </c>
      <c r="J263" s="18">
        <f>Model!$W$24*((drdp!D263)*'DEC-OI'!$B263+(drdp!G263)*'DEC-OI'!$C263+(drdp!J263)*'DEC-OI'!$D263)</f>
        <v>0</v>
      </c>
      <c r="K263" s="21">
        <f>SUM(E$3:E262)+H263</f>
        <v>0.31788219243684418</v>
      </c>
      <c r="L263" s="21">
        <f>SUM(F$3:F262)+I263</f>
        <v>2.2395471127149027</v>
      </c>
      <c r="M263" s="21">
        <f>SUM(G$3:G262)+J263</f>
        <v>0</v>
      </c>
      <c r="N263" s="21"/>
      <c r="O263" s="21"/>
      <c r="P263" s="21"/>
      <c r="Q263" s="19">
        <f t="shared" si="17"/>
        <v>0.10104908826845484</v>
      </c>
      <c r="R263" s="19">
        <f t="shared" si="17"/>
        <v>5.0155712700696569</v>
      </c>
      <c r="S263" s="19">
        <f t="shared" si="17"/>
        <v>0</v>
      </c>
      <c r="T263" s="19">
        <f t="shared" si="18"/>
        <v>0.71191214625541743</v>
      </c>
      <c r="U263" s="19">
        <f t="shared" si="19"/>
        <v>0</v>
      </c>
      <c r="V263" s="19">
        <f t="shared" si="20"/>
        <v>0</v>
      </c>
    </row>
    <row r="264" spans="1:23" x14ac:dyDescent="0.25">
      <c r="A264" s="26">
        <f>Wellpath!E264</f>
        <v>0</v>
      </c>
      <c r="B264" s="22">
        <v>0</v>
      </c>
      <c r="C264" s="22">
        <v>0</v>
      </c>
      <c r="D264" s="22">
        <v>1</v>
      </c>
      <c r="E264" s="20">
        <f>Model!$W$24*((drdp!B264+drdp!K264)*'DEC-OI'!$B264+(drdp!E264+drdp!N264)*'DEC-OI'!$C264+(drdp!H264+drdp!Q264)*'DEC-OI'!$D264)</f>
        <v>0</v>
      </c>
      <c r="F264" s="20">
        <f>Model!$W$24*((drdp!C264+drdp!L264)*'DEC-OI'!$B264+(drdp!F264+drdp!O264)*'DEC-OI'!$C264+(drdp!I264+drdp!R264)*'DEC-OI'!$D264)</f>
        <v>0</v>
      </c>
      <c r="G264" s="20">
        <f>Model!$W$24*((drdp!D264+drdp!M264)*'DEC-OI'!$B264+(drdp!G264+drdp!P264)*'DEC-OI'!$C264+(drdp!J264+drdp!S264)*'DEC-OI'!$D264)</f>
        <v>0</v>
      </c>
      <c r="H264" s="18">
        <f>Model!$W$24*((drdp!B264)*'DEC-OI'!$B264+(drdp!E264)*'DEC-OI'!$C264+(drdp!H264)*'DEC-OI'!$D264)</f>
        <v>0</v>
      </c>
      <c r="I264" s="18">
        <f>Model!$W$24*((drdp!C264)*'DEC-OI'!$B264+(drdp!F264)*'DEC-OI'!$C264+(drdp!I264)*'DEC-OI'!$D264)</f>
        <v>0</v>
      </c>
      <c r="J264" s="18">
        <f>Model!$W$24*((drdp!D264)*'DEC-OI'!$B264+(drdp!G264)*'DEC-OI'!$C264+(drdp!J264)*'DEC-OI'!$D264)</f>
        <v>0</v>
      </c>
      <c r="K264" s="21">
        <f>SUM(E$3:E263)+H264</f>
        <v>0.31788219243684418</v>
      </c>
      <c r="L264" s="21">
        <f>SUM(F$3:F263)+I264</f>
        <v>2.2395471127149027</v>
      </c>
      <c r="M264" s="21">
        <f>SUM(G$3:G263)+J264</f>
        <v>0</v>
      </c>
      <c r="N264" s="21"/>
      <c r="O264" s="21"/>
      <c r="P264" s="21"/>
      <c r="Q264" s="19">
        <f t="shared" si="17"/>
        <v>0.10104908826845484</v>
      </c>
      <c r="R264" s="19">
        <f t="shared" si="17"/>
        <v>5.0155712700696569</v>
      </c>
      <c r="S264" s="19">
        <f t="shared" si="17"/>
        <v>0</v>
      </c>
      <c r="T264" s="19">
        <f t="shared" si="18"/>
        <v>0.71191214625541743</v>
      </c>
      <c r="U264" s="19">
        <f t="shared" si="19"/>
        <v>0</v>
      </c>
      <c r="V264" s="19">
        <f t="shared" si="20"/>
        <v>0</v>
      </c>
    </row>
    <row r="265" spans="1:23" x14ac:dyDescent="0.25">
      <c r="A265" s="26">
        <f>Wellpath!E265</f>
        <v>0</v>
      </c>
      <c r="B265" s="22">
        <v>0</v>
      </c>
      <c r="C265" s="22">
        <v>0</v>
      </c>
      <c r="D265" s="22">
        <v>1</v>
      </c>
      <c r="E265" s="20">
        <f>Model!$W$24*((drdp!B265+drdp!K265)*'DEC-OI'!$B265+(drdp!E265+drdp!N265)*'DEC-OI'!$C265+(drdp!H265+drdp!Q265)*'DEC-OI'!$D265)</f>
        <v>0</v>
      </c>
      <c r="F265" s="20">
        <f>Model!$W$24*((drdp!C265+drdp!L265)*'DEC-OI'!$B265+(drdp!F265+drdp!O265)*'DEC-OI'!$C265+(drdp!I265+drdp!R265)*'DEC-OI'!$D265)</f>
        <v>0</v>
      </c>
      <c r="G265" s="20">
        <f>Model!$W$24*((drdp!D265+drdp!M265)*'DEC-OI'!$B265+(drdp!G265+drdp!P265)*'DEC-OI'!$C265+(drdp!J265+drdp!S265)*'DEC-OI'!$D265)</f>
        <v>0</v>
      </c>
      <c r="H265" s="18">
        <f>Model!$W$24*((drdp!B265)*'DEC-OI'!$B265+(drdp!E265)*'DEC-OI'!$C265+(drdp!H265)*'DEC-OI'!$D265)</f>
        <v>0</v>
      </c>
      <c r="I265" s="18">
        <f>Model!$W$24*((drdp!C265)*'DEC-OI'!$B265+(drdp!F265)*'DEC-OI'!$C265+(drdp!I265)*'DEC-OI'!$D265)</f>
        <v>0</v>
      </c>
      <c r="J265" s="18">
        <f>Model!$W$24*((drdp!D265)*'DEC-OI'!$B265+(drdp!G265)*'DEC-OI'!$C265+(drdp!J265)*'DEC-OI'!$D265)</f>
        <v>0</v>
      </c>
      <c r="K265" s="21">
        <f>SUM(E$3:E264)+H265</f>
        <v>0.31788219243684418</v>
      </c>
      <c r="L265" s="21">
        <f>SUM(F$3:F264)+I265</f>
        <v>2.2395471127149027</v>
      </c>
      <c r="M265" s="21">
        <f>SUM(G$3:G264)+J265</f>
        <v>0</v>
      </c>
      <c r="N265" s="21"/>
      <c r="O265" s="21"/>
      <c r="P265" s="21"/>
      <c r="Q265" s="19">
        <f t="shared" si="17"/>
        <v>0.10104908826845484</v>
      </c>
      <c r="R265" s="19">
        <f t="shared" si="17"/>
        <v>5.0155712700696569</v>
      </c>
      <c r="S265" s="19">
        <f t="shared" si="17"/>
        <v>0</v>
      </c>
      <c r="T265" s="19">
        <f t="shared" si="18"/>
        <v>0.71191214625541743</v>
      </c>
      <c r="U265" s="19">
        <f t="shared" si="19"/>
        <v>0</v>
      </c>
      <c r="V265" s="19">
        <f t="shared" si="20"/>
        <v>0</v>
      </c>
    </row>
    <row r="266" spans="1:23" x14ac:dyDescent="0.25">
      <c r="A266" s="26">
        <f>Wellpath!E266</f>
        <v>0</v>
      </c>
      <c r="B266" s="22">
        <v>0</v>
      </c>
      <c r="C266" s="22">
        <v>0</v>
      </c>
      <c r="D266" s="22">
        <v>1</v>
      </c>
      <c r="E266" s="20">
        <f>Model!$W$24*((drdp!B266+drdp!K266)*'DEC-OI'!$B266+(drdp!E266+drdp!N266)*'DEC-OI'!$C266+(drdp!H266+drdp!Q266)*'DEC-OI'!$D266)</f>
        <v>0</v>
      </c>
      <c r="F266" s="20">
        <f>Model!$W$24*((drdp!C266+drdp!L266)*'DEC-OI'!$B266+(drdp!F266+drdp!O266)*'DEC-OI'!$C266+(drdp!I266+drdp!R266)*'DEC-OI'!$D266)</f>
        <v>0</v>
      </c>
      <c r="G266" s="20">
        <f>Model!$W$24*((drdp!D266+drdp!M266)*'DEC-OI'!$B266+(drdp!G266+drdp!P266)*'DEC-OI'!$C266+(drdp!J266+drdp!S266)*'DEC-OI'!$D266)</f>
        <v>0</v>
      </c>
      <c r="H266" s="18">
        <f>Model!$W$24*((drdp!B266)*'DEC-OI'!$B266+(drdp!E266)*'DEC-OI'!$C266+(drdp!H266)*'DEC-OI'!$D266)</f>
        <v>0</v>
      </c>
      <c r="I266" s="18">
        <f>Model!$W$24*((drdp!C266)*'DEC-OI'!$B266+(drdp!F266)*'DEC-OI'!$C266+(drdp!I266)*'DEC-OI'!$D266)</f>
        <v>0</v>
      </c>
      <c r="J266" s="18">
        <f>Model!$W$24*((drdp!D266)*'DEC-OI'!$B266+(drdp!G266)*'DEC-OI'!$C266+(drdp!J266)*'DEC-OI'!$D266)</f>
        <v>0</v>
      </c>
      <c r="K266" s="21">
        <f>SUM(E$3:E265)+H266</f>
        <v>0.31788219243684418</v>
      </c>
      <c r="L266" s="21">
        <f>SUM(F$3:F265)+I266</f>
        <v>2.2395471127149027</v>
      </c>
      <c r="M266" s="21">
        <f>SUM(G$3:G265)+J266</f>
        <v>0</v>
      </c>
      <c r="N266" s="21"/>
      <c r="O266" s="21"/>
      <c r="P266" s="21"/>
      <c r="Q266" s="19">
        <f t="shared" si="17"/>
        <v>0.10104908826845484</v>
      </c>
      <c r="R266" s="19">
        <f t="shared" si="17"/>
        <v>5.0155712700696569</v>
      </c>
      <c r="S266" s="19">
        <f t="shared" si="17"/>
        <v>0</v>
      </c>
      <c r="T266" s="19">
        <f t="shared" si="18"/>
        <v>0.71191214625541743</v>
      </c>
      <c r="U266" s="19">
        <f t="shared" si="19"/>
        <v>0</v>
      </c>
      <c r="V266" s="19">
        <f t="shared" si="20"/>
        <v>0</v>
      </c>
    </row>
    <row r="267" spans="1:23" x14ac:dyDescent="0.25">
      <c r="A267" s="26">
        <f>Wellpath!E267</f>
        <v>0</v>
      </c>
      <c r="B267" s="22">
        <v>0</v>
      </c>
      <c r="C267" s="22">
        <v>0</v>
      </c>
      <c r="D267" s="22">
        <v>1</v>
      </c>
      <c r="E267" s="20">
        <f>Model!$W$24*((drdp!B267+drdp!K267)*'DEC-OI'!$B267+(drdp!E267+drdp!N267)*'DEC-OI'!$C267+(drdp!H267+drdp!Q267)*'DEC-OI'!$D267)</f>
        <v>0</v>
      </c>
      <c r="F267" s="20">
        <f>Model!$W$24*((drdp!C267+drdp!L267)*'DEC-OI'!$B267+(drdp!F267+drdp!O267)*'DEC-OI'!$C267+(drdp!I267+drdp!R267)*'DEC-OI'!$D267)</f>
        <v>0</v>
      </c>
      <c r="G267" s="20">
        <f>Model!$W$24*((drdp!D267+drdp!M267)*'DEC-OI'!$B267+(drdp!G267+drdp!P267)*'DEC-OI'!$C267+(drdp!J267+drdp!S267)*'DEC-OI'!$D267)</f>
        <v>0</v>
      </c>
      <c r="H267" s="18">
        <f>Model!$W$24*((drdp!B267)*'DEC-OI'!$B267+(drdp!E267)*'DEC-OI'!$C267+(drdp!H267)*'DEC-OI'!$D267)</f>
        <v>0</v>
      </c>
      <c r="I267" s="18">
        <f>Model!$W$24*((drdp!C267)*'DEC-OI'!$B267+(drdp!F267)*'DEC-OI'!$C267+(drdp!I267)*'DEC-OI'!$D267)</f>
        <v>0</v>
      </c>
      <c r="J267" s="18">
        <f>Model!$W$24*((drdp!D267)*'DEC-OI'!$B267+(drdp!G267)*'DEC-OI'!$C267+(drdp!J267)*'DEC-OI'!$D267)</f>
        <v>0</v>
      </c>
      <c r="K267" s="21">
        <f>SUM(E$3:E266)+H267</f>
        <v>0.31788219243684418</v>
      </c>
      <c r="L267" s="21">
        <f>SUM(F$3:F266)+I267</f>
        <v>2.2395471127149027</v>
      </c>
      <c r="M267" s="21">
        <f>SUM(G$3:G266)+J267</f>
        <v>0</v>
      </c>
      <c r="N267" s="21"/>
      <c r="O267" s="21"/>
      <c r="P267" s="21"/>
      <c r="Q267" s="19">
        <f t="shared" si="17"/>
        <v>0.10104908826845484</v>
      </c>
      <c r="R267" s="19">
        <f t="shared" si="17"/>
        <v>5.0155712700696569</v>
      </c>
      <c r="S267" s="19">
        <f t="shared" si="17"/>
        <v>0</v>
      </c>
      <c r="T267" s="19">
        <f t="shared" si="18"/>
        <v>0.71191214625541743</v>
      </c>
      <c r="U267" s="19">
        <f t="shared" si="19"/>
        <v>0</v>
      </c>
      <c r="V267" s="19">
        <f t="shared" si="20"/>
        <v>0</v>
      </c>
    </row>
    <row r="268" spans="1:23" x14ac:dyDescent="0.25">
      <c r="A268" s="26">
        <f>Wellpath!E268</f>
        <v>0</v>
      </c>
      <c r="B268" s="22">
        <v>0</v>
      </c>
      <c r="C268" s="22">
        <v>0</v>
      </c>
      <c r="D268" s="22">
        <v>1</v>
      </c>
      <c r="E268" s="20">
        <f>Model!$W$24*((drdp!B268+drdp!K268)*'DEC-OI'!$B268+(drdp!E268+drdp!N268)*'DEC-OI'!$C268+(drdp!H268+drdp!Q268)*'DEC-OI'!$D268)</f>
        <v>0</v>
      </c>
      <c r="F268" s="20">
        <f>Model!$W$24*((drdp!C268+drdp!L268)*'DEC-OI'!$B268+(drdp!F268+drdp!O268)*'DEC-OI'!$C268+(drdp!I268+drdp!R268)*'DEC-OI'!$D268)</f>
        <v>0</v>
      </c>
      <c r="G268" s="20">
        <f>Model!$W$24*((drdp!D268+drdp!M268)*'DEC-OI'!$B268+(drdp!G268+drdp!P268)*'DEC-OI'!$C268+(drdp!J268+drdp!S268)*'DEC-OI'!$D268)</f>
        <v>0</v>
      </c>
      <c r="H268" s="18">
        <f>Model!$W$24*((drdp!B268)*'DEC-OI'!$B268+(drdp!E268)*'DEC-OI'!$C268+(drdp!H268)*'DEC-OI'!$D268)</f>
        <v>0</v>
      </c>
      <c r="I268" s="18">
        <f>Model!$W$24*((drdp!C268)*'DEC-OI'!$B268+(drdp!F268)*'DEC-OI'!$C268+(drdp!I268)*'DEC-OI'!$D268)</f>
        <v>0</v>
      </c>
      <c r="J268" s="18">
        <f>Model!$W$24*((drdp!D268)*'DEC-OI'!$B268+(drdp!G268)*'DEC-OI'!$C268+(drdp!J268)*'DEC-OI'!$D268)</f>
        <v>0</v>
      </c>
      <c r="K268" s="21">
        <f>SUM(E$3:E267)+H268</f>
        <v>0.31788219243684418</v>
      </c>
      <c r="L268" s="21">
        <f>SUM(F$3:F267)+I268</f>
        <v>2.2395471127149027</v>
      </c>
      <c r="M268" s="21">
        <f>SUM(G$3:G267)+J268</f>
        <v>0</v>
      </c>
      <c r="N268" s="21"/>
      <c r="O268" s="21"/>
      <c r="P268" s="21"/>
      <c r="Q268" s="19">
        <f t="shared" si="17"/>
        <v>0.10104908826845484</v>
      </c>
      <c r="R268" s="19">
        <f t="shared" si="17"/>
        <v>5.0155712700696569</v>
      </c>
      <c r="S268" s="19">
        <f t="shared" si="17"/>
        <v>0</v>
      </c>
      <c r="T268" s="19">
        <f t="shared" si="18"/>
        <v>0.71191214625541743</v>
      </c>
      <c r="U268" s="19">
        <f t="shared" si="19"/>
        <v>0</v>
      </c>
      <c r="V268" s="19">
        <f t="shared" si="20"/>
        <v>0</v>
      </c>
    </row>
    <row r="269" spans="1:23" x14ac:dyDescent="0.25">
      <c r="A269" s="26">
        <f>Wellpath!E269</f>
        <v>0</v>
      </c>
      <c r="B269" s="22">
        <v>0</v>
      </c>
      <c r="C269" s="22">
        <v>0</v>
      </c>
      <c r="D269" s="22">
        <v>1</v>
      </c>
      <c r="E269" s="20">
        <f>Model!$W$24*((drdp!B269+drdp!K269)*'DEC-OI'!$B269+(drdp!E269+drdp!N269)*'DEC-OI'!$C269+(drdp!H269+drdp!Q269)*'DEC-OI'!$D269)</f>
        <v>0</v>
      </c>
      <c r="F269" s="20">
        <f>Model!$W$24*((drdp!C269+drdp!L269)*'DEC-OI'!$B269+(drdp!F269+drdp!O269)*'DEC-OI'!$C269+(drdp!I269+drdp!R269)*'DEC-OI'!$D269)</f>
        <v>0</v>
      </c>
      <c r="G269" s="20">
        <f>Model!$W$24*((drdp!D269+drdp!M269)*'DEC-OI'!$B269+(drdp!G269+drdp!P269)*'DEC-OI'!$C269+(drdp!J269+drdp!S269)*'DEC-OI'!$D269)</f>
        <v>0</v>
      </c>
      <c r="H269" s="18">
        <f>Model!$W$24*((drdp!B269)*'DEC-OI'!$B269+(drdp!E269)*'DEC-OI'!$C269+(drdp!H269)*'DEC-OI'!$D269)</f>
        <v>0</v>
      </c>
      <c r="I269" s="18">
        <f>Model!$W$24*((drdp!C269)*'DEC-OI'!$B269+(drdp!F269)*'DEC-OI'!$C269+(drdp!I269)*'DEC-OI'!$D269)</f>
        <v>0</v>
      </c>
      <c r="J269" s="18">
        <f>Model!$W$24*((drdp!D269)*'DEC-OI'!$B269+(drdp!G269)*'DEC-OI'!$C269+(drdp!J269)*'DEC-OI'!$D269)</f>
        <v>0</v>
      </c>
      <c r="K269" s="21">
        <f>SUM(E$3:E268)+H269</f>
        <v>0.31788219243684418</v>
      </c>
      <c r="L269" s="21">
        <f>SUM(F$3:F268)+I269</f>
        <v>2.2395471127149027</v>
      </c>
      <c r="M269" s="21">
        <f>SUM(G$3:G268)+J269</f>
        <v>0</v>
      </c>
      <c r="N269" s="21"/>
      <c r="O269" s="21"/>
      <c r="P269" s="21"/>
      <c r="Q269" s="19">
        <f t="shared" si="17"/>
        <v>0.10104908826845484</v>
      </c>
      <c r="R269" s="19">
        <f t="shared" si="17"/>
        <v>5.0155712700696569</v>
      </c>
      <c r="S269" s="19">
        <f t="shared" si="17"/>
        <v>0</v>
      </c>
      <c r="T269" s="19">
        <f t="shared" si="18"/>
        <v>0.71191214625541743</v>
      </c>
      <c r="U269" s="19">
        <f t="shared" si="19"/>
        <v>0</v>
      </c>
      <c r="V269" s="19">
        <f t="shared" si="20"/>
        <v>0</v>
      </c>
    </row>
    <row r="270" spans="1:23" x14ac:dyDescent="0.25">
      <c r="A270" s="26">
        <f>Wellpath!E270</f>
        <v>0</v>
      </c>
      <c r="B270" s="22">
        <v>0</v>
      </c>
      <c r="C270" s="22">
        <v>0</v>
      </c>
      <c r="D270" s="22">
        <v>1</v>
      </c>
      <c r="E270" s="20">
        <f>Model!$W$24*((drdp!B270+drdp!K270)*'DEC-OI'!$B270+(drdp!E270+drdp!N270)*'DEC-OI'!$C270+(drdp!H270+drdp!Q270)*'DEC-OI'!$D270)</f>
        <v>0</v>
      </c>
      <c r="F270" s="20">
        <f>Model!$W$24*((drdp!C270+drdp!L270)*'DEC-OI'!$B270+(drdp!F270+drdp!O270)*'DEC-OI'!$C270+(drdp!I270+drdp!R270)*'DEC-OI'!$D270)</f>
        <v>0</v>
      </c>
      <c r="G270" s="20">
        <f>Model!$W$24*((drdp!D270+drdp!M270)*'DEC-OI'!$B270+(drdp!G270+drdp!P270)*'DEC-OI'!$C270+(drdp!J270+drdp!S270)*'DEC-OI'!$D270)</f>
        <v>0</v>
      </c>
      <c r="H270" s="18">
        <f>Model!$W$24*((drdp!B270)*'DEC-OI'!$B270+(drdp!E270)*'DEC-OI'!$C270+(drdp!H270)*'DEC-OI'!$D270)</f>
        <v>0</v>
      </c>
      <c r="I270" s="18">
        <f>Model!$W$24*((drdp!C270)*'DEC-OI'!$B270+(drdp!F270)*'DEC-OI'!$C270+(drdp!I270)*'DEC-OI'!$D270)</f>
        <v>0</v>
      </c>
      <c r="J270" s="18">
        <f>Model!$W$24*((drdp!D270)*'DEC-OI'!$B270+(drdp!G270)*'DEC-OI'!$C270+(drdp!J270)*'DEC-OI'!$D270)</f>
        <v>0</v>
      </c>
      <c r="K270" s="21">
        <f>SUM(E$3:E269)+H270</f>
        <v>0.31788219243684418</v>
      </c>
      <c r="L270" s="21">
        <f>SUM(F$3:F269)+I270</f>
        <v>2.2395471127149027</v>
      </c>
      <c r="M270" s="21">
        <f>SUM(G$3:G269)+J270</f>
        <v>0</v>
      </c>
      <c r="N270" s="21"/>
      <c r="O270" s="21"/>
      <c r="P270" s="21"/>
      <c r="Q270" s="19">
        <f t="shared" si="17"/>
        <v>0.10104908826845484</v>
      </c>
      <c r="R270" s="19">
        <f t="shared" si="17"/>
        <v>5.0155712700696569</v>
      </c>
      <c r="S270" s="19">
        <f t="shared" si="17"/>
        <v>0</v>
      </c>
      <c r="T270" s="19">
        <f t="shared" si="18"/>
        <v>0.71191214625541743</v>
      </c>
      <c r="U270" s="19">
        <f t="shared" si="19"/>
        <v>0</v>
      </c>
      <c r="V270" s="19">
        <f t="shared" si="20"/>
        <v>0</v>
      </c>
      <c r="W270" s="10" t="s">
        <v>62</v>
      </c>
    </row>
    <row r="271" spans="1:23" x14ac:dyDescent="0.25">
      <c r="A271" s="26">
        <f>Wellpath!E271</f>
        <v>0</v>
      </c>
      <c r="B271" s="22">
        <v>0</v>
      </c>
      <c r="C271" s="22">
        <v>0</v>
      </c>
      <c r="D271" s="22">
        <v>1</v>
      </c>
      <c r="E271" s="20">
        <f>Model!$W$24*((drdp!B271+drdp!K271)*'DEC-OI'!$B271+(drdp!E271+drdp!N271)*'DEC-OI'!$C271+(drdp!H271+drdp!Q271)*'DEC-OI'!$D271)</f>
        <v>0</v>
      </c>
      <c r="F271" s="20">
        <f>Model!$W$24*((drdp!C271+drdp!L271)*'DEC-OI'!$B271+(drdp!F271+drdp!O271)*'DEC-OI'!$C271+(drdp!I271+drdp!R271)*'DEC-OI'!$D271)</f>
        <v>0</v>
      </c>
      <c r="G271" s="20">
        <f>Model!$W$24*((drdp!D271+drdp!M271)*'DEC-OI'!$B271+(drdp!G271+drdp!P271)*'DEC-OI'!$C271+(drdp!J271+drdp!S271)*'DEC-OI'!$D271)</f>
        <v>0</v>
      </c>
      <c r="H271" s="18">
        <f>Model!$W$24*((drdp!B271)*'DEC-OI'!$B271+(drdp!E271)*'DEC-OI'!$C271+(drdp!H271)*'DEC-OI'!$D271)</f>
        <v>0</v>
      </c>
      <c r="I271" s="18">
        <f>Model!$W$24*((drdp!C271)*'DEC-OI'!$B271+(drdp!F271)*'DEC-OI'!$C271+(drdp!I271)*'DEC-OI'!$D271)</f>
        <v>0</v>
      </c>
      <c r="J271" s="18">
        <f>Model!$W$24*((drdp!D271)*'DEC-OI'!$B271+(drdp!G271)*'DEC-OI'!$C271+(drdp!J271)*'DEC-OI'!$D271)</f>
        <v>0</v>
      </c>
      <c r="K271" s="21">
        <f>SUM(E$3:E270)+H271</f>
        <v>0.31788219243684418</v>
      </c>
      <c r="L271" s="21">
        <f>SUM(F$3:F270)+I271</f>
        <v>2.2395471127149027</v>
      </c>
      <c r="M271" s="21">
        <f>SUM(G$3:G270)+J271</f>
        <v>0</v>
      </c>
      <c r="N271" s="21"/>
      <c r="O271" s="21"/>
      <c r="P271" s="21"/>
      <c r="Q271" s="19">
        <f t="shared" si="17"/>
        <v>0.10104908826845484</v>
      </c>
      <c r="R271" s="19">
        <f t="shared" si="17"/>
        <v>5.0155712700696569</v>
      </c>
      <c r="S271" s="19">
        <f t="shared" si="17"/>
        <v>0</v>
      </c>
      <c r="T271" s="19">
        <f t="shared" si="18"/>
        <v>0.71191214625541743</v>
      </c>
      <c r="U271" s="19">
        <f t="shared" si="19"/>
        <v>0</v>
      </c>
      <c r="V271" s="19">
        <f t="shared" si="20"/>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5DFAE-8D61-49F3-B57F-3A130DE0BDD7}">
  <sheetPr>
    <tabColor theme="8" tint="0.59999389629810485"/>
  </sheetPr>
  <dimension ref="A1:W271"/>
  <sheetViews>
    <sheetView workbookViewId="0">
      <pane ySplit="2" topLeftCell="A247" activePane="bottomLeft" state="frozen"/>
      <selection activeCell="H219" sqref="H219"/>
      <selection pane="bottomLeft" activeCell="N251" sqref="N251"/>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96" t="s">
        <v>46</v>
      </c>
      <c r="C2" s="96" t="s">
        <v>44</v>
      </c>
      <c r="D2" s="96" t="s">
        <v>45</v>
      </c>
      <c r="E2" s="97" t="s">
        <v>38</v>
      </c>
      <c r="F2" s="97" t="s">
        <v>39</v>
      </c>
      <c r="G2" s="97" t="s">
        <v>40</v>
      </c>
      <c r="H2" s="98" t="s">
        <v>38</v>
      </c>
      <c r="I2" s="98" t="s">
        <v>39</v>
      </c>
      <c r="J2" s="98" t="s">
        <v>40</v>
      </c>
      <c r="K2" s="99" t="s">
        <v>38</v>
      </c>
      <c r="L2" s="99" t="s">
        <v>39</v>
      </c>
      <c r="M2" s="99" t="s">
        <v>40</v>
      </c>
      <c r="N2" s="116"/>
      <c r="O2" s="116"/>
      <c r="P2" s="116"/>
      <c r="Q2" s="100" t="s">
        <v>50</v>
      </c>
      <c r="R2" s="100" t="s">
        <v>51</v>
      </c>
      <c r="S2" s="100" t="s">
        <v>52</v>
      </c>
      <c r="T2" s="100" t="s">
        <v>53</v>
      </c>
      <c r="U2" s="100" t="s">
        <v>54</v>
      </c>
      <c r="V2" s="100"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v>1</v>
      </c>
      <c r="E4" s="20">
        <f>Model!$W$23*((drdp!B4+drdp!K4)*'DEC-OH'!$B4+(drdp!E4+drdp!N4)*'DEC-OH'!$C4+(drdp!H4+drdp!Q4)*'DEC-OH'!$D4)</f>
        <v>0</v>
      </c>
      <c r="F4" s="20">
        <f>Model!$W$23*((drdp!C4+drdp!L4)*'DEC-OH'!$B4+(drdp!F4+drdp!O4)*'DEC-OH'!$C4+(drdp!I4+drdp!R4)*'DEC-OH'!$D4)</f>
        <v>0</v>
      </c>
      <c r="G4" s="20">
        <f>Model!$W$23*((drdp!D4+drdp!M4)*'DEC-OH'!$B4+(drdp!G4+drdp!P4)*'DEC-OH'!$C4+(drdp!J4+drdp!S4)*'DEC-OH'!$D4)</f>
        <v>0</v>
      </c>
      <c r="H4" s="18">
        <f>Model!$W$23*((drdp!B4)*'DEC-OH'!$B4+(drdp!E4)*'DEC-OH'!$C4+(drdp!H4)*'DEC-OH'!$D4)</f>
        <v>0</v>
      </c>
      <c r="I4" s="18">
        <f>Model!$W$23*((drdp!C4)*'DEC-OH'!$B4+(drdp!F4)*'DEC-OH'!$C4+(drdp!I4)*'DEC-OH'!$D4)</f>
        <v>0</v>
      </c>
      <c r="J4" s="18">
        <f>Model!$W$23*((drdp!D4)*'DEC-OH'!$B4+(drdp!G4)*'DEC-OH'!$C4+(drdp!J4)*'DEC-OH'!$D4)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v>1</v>
      </c>
      <c r="E5" s="20">
        <f>Model!$W$23*((drdp!B5+drdp!K5)*'DEC-OH'!$B5+(drdp!E5+drdp!N5)*'DEC-OH'!$C5+(drdp!H5+drdp!Q5)*'DEC-OH'!$D5)</f>
        <v>0</v>
      </c>
      <c r="F5" s="20">
        <f>Model!$W$23*((drdp!C5+drdp!L5)*'DEC-OH'!$B5+(drdp!F5+drdp!O5)*'DEC-OH'!$C5+(drdp!I5+drdp!R5)*'DEC-OH'!$D5)</f>
        <v>0</v>
      </c>
      <c r="G5" s="20">
        <f>Model!$W$23*((drdp!D5+drdp!M5)*'DEC-OH'!$B5+(drdp!G5+drdp!P5)*'DEC-OH'!$C5+(drdp!J5+drdp!S5)*'DEC-OH'!$D5)</f>
        <v>0</v>
      </c>
      <c r="H5" s="18">
        <f>Model!$W$23*((drdp!B5)*'DEC-OH'!$B5+(drdp!E5)*'DEC-OH'!$C5+(drdp!H5)*'DEC-OH'!$D5)</f>
        <v>0</v>
      </c>
      <c r="I5" s="18">
        <f>Model!$W$23*((drdp!C5)*'DEC-OH'!$B5+(drdp!F5)*'DEC-OH'!$C5+(drdp!I5)*'DEC-OH'!$D5)</f>
        <v>0</v>
      </c>
      <c r="J5" s="18">
        <f>Model!$W$23*((drdp!D5)*'DEC-OH'!$B5+(drdp!G5)*'DEC-OH'!$C5+(drdp!J5)*'DEC-OH'!$D5)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v>1</v>
      </c>
      <c r="E6" s="20">
        <f>Model!$W$23*((drdp!B6+drdp!K6)*'DEC-OH'!$B6+(drdp!E6+drdp!N6)*'DEC-OH'!$C6+(drdp!H6+drdp!Q6)*'DEC-OH'!$D6)</f>
        <v>0</v>
      </c>
      <c r="F6" s="20">
        <f>Model!$W$23*((drdp!C6+drdp!L6)*'DEC-OH'!$B6+(drdp!F6+drdp!O6)*'DEC-OH'!$C6+(drdp!I6+drdp!R6)*'DEC-OH'!$D6)</f>
        <v>0</v>
      </c>
      <c r="G6" s="20">
        <f>Model!$W$23*((drdp!D6+drdp!M6)*'DEC-OH'!$B6+(drdp!G6+drdp!P6)*'DEC-OH'!$C6+(drdp!J6+drdp!S6)*'DEC-OH'!$D6)</f>
        <v>0</v>
      </c>
      <c r="H6" s="18">
        <f>Model!$W$23*((drdp!B6)*'DEC-OH'!$B6+(drdp!E6)*'DEC-OH'!$C6+(drdp!H6)*'DEC-OH'!$D6)</f>
        <v>0</v>
      </c>
      <c r="I6" s="18">
        <f>Model!$W$23*((drdp!C6)*'DEC-OH'!$B6+(drdp!F6)*'DEC-OH'!$C6+(drdp!I6)*'DEC-OH'!$D6)</f>
        <v>0</v>
      </c>
      <c r="J6" s="18">
        <f>Model!$W$23*((drdp!D6)*'DEC-OH'!$B6+(drdp!G6)*'DEC-OH'!$C6+(drdp!J6)*'DEC-OH'!$D6)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v>1</v>
      </c>
      <c r="E7" s="20">
        <f>Model!$W$23*((drdp!B7+drdp!K7)*'DEC-OH'!$B7+(drdp!E7+drdp!N7)*'DEC-OH'!$C7+(drdp!H7+drdp!Q7)*'DEC-OH'!$D7)</f>
        <v>0</v>
      </c>
      <c r="F7" s="20">
        <f>Model!$W$23*((drdp!C7+drdp!L7)*'DEC-OH'!$B7+(drdp!F7+drdp!O7)*'DEC-OH'!$C7+(drdp!I7+drdp!R7)*'DEC-OH'!$D7)</f>
        <v>0</v>
      </c>
      <c r="G7" s="20">
        <f>Model!$W$23*((drdp!D7+drdp!M7)*'DEC-OH'!$B7+(drdp!G7+drdp!P7)*'DEC-OH'!$C7+(drdp!J7+drdp!S7)*'DEC-OH'!$D7)</f>
        <v>0</v>
      </c>
      <c r="H7" s="18">
        <f>Model!$W$23*((drdp!B7)*'DEC-OH'!$B7+(drdp!E7)*'DEC-OH'!$C7+(drdp!H7)*'DEC-OH'!$D7)</f>
        <v>0</v>
      </c>
      <c r="I7" s="18">
        <f>Model!$W$23*((drdp!C7)*'DEC-OH'!$B7+(drdp!F7)*'DEC-OH'!$C7+(drdp!I7)*'DEC-OH'!$D7)</f>
        <v>0</v>
      </c>
      <c r="J7" s="18">
        <f>Model!$W$23*((drdp!D7)*'DEC-OH'!$B7+(drdp!G7)*'DEC-OH'!$C7+(drdp!J7)*'DEC-OH'!$D7)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v>1</v>
      </c>
      <c r="E8" s="20">
        <f>Model!$W$23*((drdp!B8+drdp!K8)*'DEC-OH'!$B8+(drdp!E8+drdp!N8)*'DEC-OH'!$C8+(drdp!H8+drdp!Q8)*'DEC-OH'!$D8)</f>
        <v>0</v>
      </c>
      <c r="F8" s="20">
        <f>Model!$W$23*((drdp!C8+drdp!L8)*'DEC-OH'!$B8+(drdp!F8+drdp!O8)*'DEC-OH'!$C8+(drdp!I8+drdp!R8)*'DEC-OH'!$D8)</f>
        <v>0</v>
      </c>
      <c r="G8" s="20">
        <f>Model!$W$23*((drdp!D8+drdp!M8)*'DEC-OH'!$B8+(drdp!G8+drdp!P8)*'DEC-OH'!$C8+(drdp!J8+drdp!S8)*'DEC-OH'!$D8)</f>
        <v>0</v>
      </c>
      <c r="H8" s="18">
        <f>Model!$W$23*((drdp!B8)*'DEC-OH'!$B8+(drdp!E8)*'DEC-OH'!$C8+(drdp!H8)*'DEC-OH'!$D8)</f>
        <v>0</v>
      </c>
      <c r="I8" s="18">
        <f>Model!$W$23*((drdp!C8)*'DEC-OH'!$B8+(drdp!F8)*'DEC-OH'!$C8+(drdp!I8)*'DEC-OH'!$D8)</f>
        <v>0</v>
      </c>
      <c r="J8" s="18">
        <f>Model!$W$23*((drdp!D8)*'DEC-OH'!$B8+(drdp!G8)*'DEC-OH'!$C8+(drdp!J8)*'DEC-OH'!$D8)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v>1</v>
      </c>
      <c r="E9" s="20">
        <f>Model!$W$23*((drdp!B9+drdp!K9)*'DEC-OH'!$B9+(drdp!E9+drdp!N9)*'DEC-OH'!$C9+(drdp!H9+drdp!Q9)*'DEC-OH'!$D9)</f>
        <v>0</v>
      </c>
      <c r="F9" s="20">
        <f>Model!$W$23*((drdp!C9+drdp!L9)*'DEC-OH'!$B9+(drdp!F9+drdp!O9)*'DEC-OH'!$C9+(drdp!I9+drdp!R9)*'DEC-OH'!$D9)</f>
        <v>0</v>
      </c>
      <c r="G9" s="20">
        <f>Model!$W$23*((drdp!D9+drdp!M9)*'DEC-OH'!$B9+(drdp!G9+drdp!P9)*'DEC-OH'!$C9+(drdp!J9+drdp!S9)*'DEC-OH'!$D9)</f>
        <v>0</v>
      </c>
      <c r="H9" s="18">
        <f>Model!$W$23*((drdp!B9)*'DEC-OH'!$B9+(drdp!E9)*'DEC-OH'!$C9+(drdp!H9)*'DEC-OH'!$D9)</f>
        <v>0</v>
      </c>
      <c r="I9" s="18">
        <f>Model!$W$23*((drdp!C9)*'DEC-OH'!$B9+(drdp!F9)*'DEC-OH'!$C9+(drdp!I9)*'DEC-OH'!$D9)</f>
        <v>0</v>
      </c>
      <c r="J9" s="18">
        <f>Model!$W$23*((drdp!D9)*'DEC-OH'!$B9+(drdp!G9)*'DEC-OH'!$C9+(drdp!J9)*'DEC-OH'!$D9)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v>1</v>
      </c>
      <c r="E10" s="20">
        <f>Model!$W$23*((drdp!B10+drdp!K10)*'DEC-OH'!$B10+(drdp!E10+drdp!N10)*'DEC-OH'!$C10+(drdp!H10+drdp!Q10)*'DEC-OH'!$D10)</f>
        <v>0</v>
      </c>
      <c r="F10" s="20">
        <f>Model!$W$23*((drdp!C10+drdp!L10)*'DEC-OH'!$B10+(drdp!F10+drdp!O10)*'DEC-OH'!$C10+(drdp!I10+drdp!R10)*'DEC-OH'!$D10)</f>
        <v>0</v>
      </c>
      <c r="G10" s="20">
        <f>Model!$W$23*((drdp!D10+drdp!M10)*'DEC-OH'!$B10+(drdp!G10+drdp!P10)*'DEC-OH'!$C10+(drdp!J10+drdp!S10)*'DEC-OH'!$D10)</f>
        <v>0</v>
      </c>
      <c r="H10" s="18">
        <f>Model!$W$23*((drdp!B10)*'DEC-OH'!$B10+(drdp!E10)*'DEC-OH'!$C10+(drdp!H10)*'DEC-OH'!$D10)</f>
        <v>0</v>
      </c>
      <c r="I10" s="18">
        <f>Model!$W$23*((drdp!C10)*'DEC-OH'!$B10+(drdp!F10)*'DEC-OH'!$C10+(drdp!I10)*'DEC-OH'!$D10)</f>
        <v>0</v>
      </c>
      <c r="J10" s="18">
        <f>Model!$W$23*((drdp!D10)*'DEC-OH'!$B10+(drdp!G10)*'DEC-OH'!$C10+(drdp!J10)*'DEC-OH'!$D10)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v>1</v>
      </c>
      <c r="E11" s="20">
        <f>Model!$W$23*((drdp!B11+drdp!K11)*'DEC-OH'!$B11+(drdp!E11+drdp!N11)*'DEC-OH'!$C11+(drdp!H11+drdp!Q11)*'DEC-OH'!$D11)</f>
        <v>0</v>
      </c>
      <c r="F11" s="20">
        <f>Model!$W$23*((drdp!C11+drdp!L11)*'DEC-OH'!$B11+(drdp!F11+drdp!O11)*'DEC-OH'!$C11+(drdp!I11+drdp!R11)*'DEC-OH'!$D11)</f>
        <v>0</v>
      </c>
      <c r="G11" s="20">
        <f>Model!$W$23*((drdp!D11+drdp!M11)*'DEC-OH'!$B11+(drdp!G11+drdp!P11)*'DEC-OH'!$C11+(drdp!J11+drdp!S11)*'DEC-OH'!$D11)</f>
        <v>0</v>
      </c>
      <c r="H11" s="18">
        <f>Model!$W$23*((drdp!B11)*'DEC-OH'!$B11+(drdp!E11)*'DEC-OH'!$C11+(drdp!H11)*'DEC-OH'!$D11)</f>
        <v>0</v>
      </c>
      <c r="I11" s="18">
        <f>Model!$W$23*((drdp!C11)*'DEC-OH'!$B11+(drdp!F11)*'DEC-OH'!$C11+(drdp!I11)*'DEC-OH'!$D11)</f>
        <v>0</v>
      </c>
      <c r="J11" s="18">
        <f>Model!$W$23*((drdp!D11)*'DEC-OH'!$B11+(drdp!G11)*'DEC-OH'!$C11+(drdp!J11)*'DEC-OH'!$D11)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v>1</v>
      </c>
      <c r="E12" s="20">
        <f>Model!$W$23*((drdp!B12+drdp!K12)*'DEC-OH'!$B12+(drdp!E12+drdp!N12)*'DEC-OH'!$C12+(drdp!H12+drdp!Q12)*'DEC-OH'!$D12)</f>
        <v>0</v>
      </c>
      <c r="F12" s="20">
        <f>Model!$W$23*((drdp!C12+drdp!L12)*'DEC-OH'!$B12+(drdp!F12+drdp!O12)*'DEC-OH'!$C12+(drdp!I12+drdp!R12)*'DEC-OH'!$D12)</f>
        <v>0</v>
      </c>
      <c r="G12" s="20">
        <f>Model!$W$23*((drdp!D12+drdp!M12)*'DEC-OH'!$B12+(drdp!G12+drdp!P12)*'DEC-OH'!$C12+(drdp!J12+drdp!S12)*'DEC-OH'!$D12)</f>
        <v>0</v>
      </c>
      <c r="H12" s="18">
        <f>Model!$W$23*((drdp!B12)*'DEC-OH'!$B12+(drdp!E12)*'DEC-OH'!$C12+(drdp!H12)*'DEC-OH'!$D12)</f>
        <v>0</v>
      </c>
      <c r="I12" s="18">
        <f>Model!$W$23*((drdp!C12)*'DEC-OH'!$B12+(drdp!F12)*'DEC-OH'!$C12+(drdp!I12)*'DEC-OH'!$D12)</f>
        <v>0</v>
      </c>
      <c r="J12" s="18">
        <f>Model!$W$23*((drdp!D12)*'DEC-OH'!$B12+(drdp!G12)*'DEC-OH'!$C12+(drdp!J12)*'DEC-OH'!$D12)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v>1</v>
      </c>
      <c r="E13" s="20">
        <f>Model!$W$23*((drdp!B13+drdp!K13)*'DEC-OH'!$B13+(drdp!E13+drdp!N13)*'DEC-OH'!$C13+(drdp!H13+drdp!Q13)*'DEC-OH'!$D13)</f>
        <v>0</v>
      </c>
      <c r="F13" s="20">
        <f>Model!$W$23*((drdp!C13+drdp!L13)*'DEC-OH'!$B13+(drdp!F13+drdp!O13)*'DEC-OH'!$C13+(drdp!I13+drdp!R13)*'DEC-OH'!$D13)</f>
        <v>0</v>
      </c>
      <c r="G13" s="20">
        <f>Model!$W$23*((drdp!D13+drdp!M13)*'DEC-OH'!$B13+(drdp!G13+drdp!P13)*'DEC-OH'!$C13+(drdp!J13+drdp!S13)*'DEC-OH'!$D13)</f>
        <v>0</v>
      </c>
      <c r="H13" s="18">
        <f>Model!$W$23*((drdp!B13)*'DEC-OH'!$B13+(drdp!E13)*'DEC-OH'!$C13+(drdp!H13)*'DEC-OH'!$D13)</f>
        <v>0</v>
      </c>
      <c r="I13" s="18">
        <f>Model!$W$23*((drdp!C13)*'DEC-OH'!$B13+(drdp!F13)*'DEC-OH'!$C13+(drdp!I13)*'DEC-OH'!$D13)</f>
        <v>0</v>
      </c>
      <c r="J13" s="18">
        <f>Model!$W$23*((drdp!D13)*'DEC-OH'!$B13+(drdp!G13)*'DEC-OH'!$C13+(drdp!J13)*'DEC-OH'!$D13)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v>1</v>
      </c>
      <c r="E14" s="20">
        <f>Model!$W$23*((drdp!B14+drdp!K14)*'DEC-OH'!$B14+(drdp!E14+drdp!N14)*'DEC-OH'!$C14+(drdp!H14+drdp!Q14)*'DEC-OH'!$D14)</f>
        <v>0</v>
      </c>
      <c r="F14" s="20">
        <f>Model!$W$23*((drdp!C14+drdp!L14)*'DEC-OH'!$B14+(drdp!F14+drdp!O14)*'DEC-OH'!$C14+(drdp!I14+drdp!R14)*'DEC-OH'!$D14)</f>
        <v>0</v>
      </c>
      <c r="G14" s="20">
        <f>Model!$W$23*((drdp!D14+drdp!M14)*'DEC-OH'!$B14+(drdp!G14+drdp!P14)*'DEC-OH'!$C14+(drdp!J14+drdp!S14)*'DEC-OH'!$D14)</f>
        <v>0</v>
      </c>
      <c r="H14" s="18">
        <f>Model!$W$23*((drdp!B14)*'DEC-OH'!$B14+(drdp!E14)*'DEC-OH'!$C14+(drdp!H14)*'DEC-OH'!$D14)</f>
        <v>0</v>
      </c>
      <c r="I14" s="18">
        <f>Model!$W$23*((drdp!C14)*'DEC-OH'!$B14+(drdp!F14)*'DEC-OH'!$C14+(drdp!I14)*'DEC-OH'!$D14)</f>
        <v>0</v>
      </c>
      <c r="J14" s="18">
        <f>Model!$W$23*((drdp!D14)*'DEC-OH'!$B14+(drdp!G14)*'DEC-OH'!$C14+(drdp!J14)*'DEC-OH'!$D14)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v>1</v>
      </c>
      <c r="E15" s="20">
        <f>Model!$W$23*((drdp!B15+drdp!K15)*'DEC-OH'!$B15+(drdp!E15+drdp!N15)*'DEC-OH'!$C15+(drdp!H15+drdp!Q15)*'DEC-OH'!$D15)</f>
        <v>0</v>
      </c>
      <c r="F15" s="20">
        <f>Model!$W$23*((drdp!C15+drdp!L15)*'DEC-OH'!$B15+(drdp!F15+drdp!O15)*'DEC-OH'!$C15+(drdp!I15+drdp!R15)*'DEC-OH'!$D15)</f>
        <v>0</v>
      </c>
      <c r="G15" s="20">
        <f>Model!$W$23*((drdp!D15+drdp!M15)*'DEC-OH'!$B15+(drdp!G15+drdp!P15)*'DEC-OH'!$C15+(drdp!J15+drdp!S15)*'DEC-OH'!$D15)</f>
        <v>0</v>
      </c>
      <c r="H15" s="18">
        <f>Model!$W$23*((drdp!B15)*'DEC-OH'!$B15+(drdp!E15)*'DEC-OH'!$C15+(drdp!H15)*'DEC-OH'!$D15)</f>
        <v>0</v>
      </c>
      <c r="I15" s="18">
        <f>Model!$W$23*((drdp!C15)*'DEC-OH'!$B15+(drdp!F15)*'DEC-OH'!$C15+(drdp!I15)*'DEC-OH'!$D15)</f>
        <v>0</v>
      </c>
      <c r="J15" s="18">
        <f>Model!$W$23*((drdp!D15)*'DEC-OH'!$B15+(drdp!G15)*'DEC-OH'!$C15+(drdp!J15)*'DEC-OH'!$D15)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v>1</v>
      </c>
      <c r="E16" s="20">
        <f>Model!$W$23*((drdp!B16+drdp!K16)*'DEC-OH'!$B16+(drdp!E16+drdp!N16)*'DEC-OH'!$C16+(drdp!H16+drdp!Q16)*'DEC-OH'!$D16)</f>
        <v>0</v>
      </c>
      <c r="F16" s="20">
        <f>Model!$W$23*((drdp!C16+drdp!L16)*'DEC-OH'!$B16+(drdp!F16+drdp!O16)*'DEC-OH'!$C16+(drdp!I16+drdp!R16)*'DEC-OH'!$D16)</f>
        <v>0</v>
      </c>
      <c r="G16" s="20">
        <f>Model!$W$23*((drdp!D16+drdp!M16)*'DEC-OH'!$B16+(drdp!G16+drdp!P16)*'DEC-OH'!$C16+(drdp!J16+drdp!S16)*'DEC-OH'!$D16)</f>
        <v>0</v>
      </c>
      <c r="H16" s="18">
        <f>Model!$W$23*((drdp!B16)*'DEC-OH'!$B16+(drdp!E16)*'DEC-OH'!$C16+(drdp!H16)*'DEC-OH'!$D16)</f>
        <v>0</v>
      </c>
      <c r="I16" s="18">
        <f>Model!$W$23*((drdp!C16)*'DEC-OH'!$B16+(drdp!F16)*'DEC-OH'!$C16+(drdp!I16)*'DEC-OH'!$D16)</f>
        <v>0</v>
      </c>
      <c r="J16" s="18">
        <f>Model!$W$23*((drdp!D16)*'DEC-OH'!$B16+(drdp!G16)*'DEC-OH'!$C16+(drdp!J16)*'DEC-OH'!$D16)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v>1</v>
      </c>
      <c r="E17" s="20">
        <f>Model!$W$23*((drdp!B17+drdp!K17)*'DEC-OH'!$B17+(drdp!E17+drdp!N17)*'DEC-OH'!$C17+(drdp!H17+drdp!Q17)*'DEC-OH'!$D17)</f>
        <v>0</v>
      </c>
      <c r="F17" s="20">
        <f>Model!$W$23*((drdp!C17+drdp!L17)*'DEC-OH'!$B17+(drdp!F17+drdp!O17)*'DEC-OH'!$C17+(drdp!I17+drdp!R17)*'DEC-OH'!$D17)</f>
        <v>0</v>
      </c>
      <c r="G17" s="20">
        <f>Model!$W$23*((drdp!D17+drdp!M17)*'DEC-OH'!$B17+(drdp!G17+drdp!P17)*'DEC-OH'!$C17+(drdp!J17+drdp!S17)*'DEC-OH'!$D17)</f>
        <v>0</v>
      </c>
      <c r="H17" s="18">
        <f>Model!$W$23*((drdp!B17)*'DEC-OH'!$B17+(drdp!E17)*'DEC-OH'!$C17+(drdp!H17)*'DEC-OH'!$D17)</f>
        <v>0</v>
      </c>
      <c r="I17" s="18">
        <f>Model!$W$23*((drdp!C17)*'DEC-OH'!$B17+(drdp!F17)*'DEC-OH'!$C17+(drdp!I17)*'DEC-OH'!$D17)</f>
        <v>0</v>
      </c>
      <c r="J17" s="18">
        <f>Model!$W$23*((drdp!D17)*'DEC-OH'!$B17+(drdp!G17)*'DEC-OH'!$C17+(drdp!J17)*'DEC-OH'!$D17)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v>1</v>
      </c>
      <c r="E18" s="20">
        <f>Model!$W$23*((drdp!B18+drdp!K18)*'DEC-OH'!$B18+(drdp!E18+drdp!N18)*'DEC-OH'!$C18+(drdp!H18+drdp!Q18)*'DEC-OH'!$D18)</f>
        <v>0</v>
      </c>
      <c r="F18" s="20">
        <f>Model!$W$23*((drdp!C18+drdp!L18)*'DEC-OH'!$B18+(drdp!F18+drdp!O18)*'DEC-OH'!$C18+(drdp!I18+drdp!R18)*'DEC-OH'!$D18)</f>
        <v>0</v>
      </c>
      <c r="G18" s="20">
        <f>Model!$W$23*((drdp!D18+drdp!M18)*'DEC-OH'!$B18+(drdp!G18+drdp!P18)*'DEC-OH'!$C18+(drdp!J18+drdp!S18)*'DEC-OH'!$D18)</f>
        <v>0</v>
      </c>
      <c r="H18" s="18">
        <f>Model!$W$23*((drdp!B18)*'DEC-OH'!$B18+(drdp!E18)*'DEC-OH'!$C18+(drdp!H18)*'DEC-OH'!$D18)</f>
        <v>0</v>
      </c>
      <c r="I18" s="18">
        <f>Model!$W$23*((drdp!C18)*'DEC-OH'!$B18+(drdp!F18)*'DEC-OH'!$C18+(drdp!I18)*'DEC-OH'!$D18)</f>
        <v>0</v>
      </c>
      <c r="J18" s="18">
        <f>Model!$W$23*((drdp!D18)*'DEC-OH'!$B18+(drdp!G18)*'DEC-OH'!$C18+(drdp!J18)*'DEC-OH'!$D18)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v>1</v>
      </c>
      <c r="E19" s="20">
        <f>Model!$W$23*((drdp!B19+drdp!K19)*'DEC-OH'!$B19+(drdp!E19+drdp!N19)*'DEC-OH'!$C19+(drdp!H19+drdp!Q19)*'DEC-OH'!$D19)</f>
        <v>0</v>
      </c>
      <c r="F19" s="20">
        <f>Model!$W$23*((drdp!C19+drdp!L19)*'DEC-OH'!$B19+(drdp!F19+drdp!O19)*'DEC-OH'!$C19+(drdp!I19+drdp!R19)*'DEC-OH'!$D19)</f>
        <v>0</v>
      </c>
      <c r="G19" s="20">
        <f>Model!$W$23*((drdp!D19+drdp!M19)*'DEC-OH'!$B19+(drdp!G19+drdp!P19)*'DEC-OH'!$C19+(drdp!J19+drdp!S19)*'DEC-OH'!$D19)</f>
        <v>0</v>
      </c>
      <c r="H19" s="18">
        <f>Model!$W$23*((drdp!B19)*'DEC-OH'!$B19+(drdp!E19)*'DEC-OH'!$C19+(drdp!H19)*'DEC-OH'!$D19)</f>
        <v>0</v>
      </c>
      <c r="I19" s="18">
        <f>Model!$W$23*((drdp!C19)*'DEC-OH'!$B19+(drdp!F19)*'DEC-OH'!$C19+(drdp!I19)*'DEC-OH'!$D19)</f>
        <v>0</v>
      </c>
      <c r="J19" s="18">
        <f>Model!$W$23*((drdp!D19)*'DEC-OH'!$B19+(drdp!G19)*'DEC-OH'!$C19+(drdp!J19)*'DEC-OH'!$D19)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v>1</v>
      </c>
      <c r="E20" s="20">
        <f>Model!$W$23*((drdp!B20+drdp!K20)*'DEC-OH'!$B20+(drdp!E20+drdp!N20)*'DEC-OH'!$C20+(drdp!H20+drdp!Q20)*'DEC-OH'!$D20)</f>
        <v>0</v>
      </c>
      <c r="F20" s="20">
        <f>Model!$W$23*((drdp!C20+drdp!L20)*'DEC-OH'!$B20+(drdp!F20+drdp!O20)*'DEC-OH'!$C20+(drdp!I20+drdp!R20)*'DEC-OH'!$D20)</f>
        <v>0</v>
      </c>
      <c r="G20" s="20">
        <f>Model!$W$23*((drdp!D20+drdp!M20)*'DEC-OH'!$B20+(drdp!G20+drdp!P20)*'DEC-OH'!$C20+(drdp!J20+drdp!S20)*'DEC-OH'!$D20)</f>
        <v>0</v>
      </c>
      <c r="H20" s="18">
        <f>Model!$W$23*((drdp!B20)*'DEC-OH'!$B20+(drdp!E20)*'DEC-OH'!$C20+(drdp!H20)*'DEC-OH'!$D20)</f>
        <v>0</v>
      </c>
      <c r="I20" s="18">
        <f>Model!$W$23*((drdp!C20)*'DEC-OH'!$B20+(drdp!F20)*'DEC-OH'!$C20+(drdp!I20)*'DEC-OH'!$D20)</f>
        <v>0</v>
      </c>
      <c r="J20" s="18">
        <f>Model!$W$23*((drdp!D20)*'DEC-OH'!$B20+(drdp!G20)*'DEC-OH'!$C20+(drdp!J20)*'DEC-OH'!$D20)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v>1</v>
      </c>
      <c r="E21" s="20">
        <f>Model!$W$23*((drdp!B21+drdp!K21)*'DEC-OH'!$B21+(drdp!E21+drdp!N21)*'DEC-OH'!$C21+(drdp!H21+drdp!Q21)*'DEC-OH'!$D21)</f>
        <v>0</v>
      </c>
      <c r="F21" s="20">
        <f>Model!$W$23*((drdp!C21+drdp!L21)*'DEC-OH'!$B21+(drdp!F21+drdp!O21)*'DEC-OH'!$C21+(drdp!I21+drdp!R21)*'DEC-OH'!$D21)</f>
        <v>1.0618591857757265E-3</v>
      </c>
      <c r="G21" s="20">
        <f>Model!$W$23*((drdp!D21+drdp!M21)*'DEC-OH'!$B21+(drdp!G21+drdp!P21)*'DEC-OH'!$C21+(drdp!J21+drdp!S21)*'DEC-OH'!$D21)</f>
        <v>0</v>
      </c>
      <c r="H21" s="18">
        <f>Model!$W$23*((drdp!B21)*'DEC-OH'!$B21+(drdp!E21)*'DEC-OH'!$C21+(drdp!H21)*'DEC-OH'!$D21)</f>
        <v>0</v>
      </c>
      <c r="I21" s="18">
        <f>Model!$W$23*((drdp!C21)*'DEC-OH'!$B21+(drdp!F21)*'DEC-OH'!$C21+(drdp!I21)*'DEC-OH'!$D21)</f>
        <v>2.6546479644393162E-4</v>
      </c>
      <c r="J21" s="18">
        <f>Model!$W$23*((drdp!D21)*'DEC-OH'!$B21+(drdp!G21)*'DEC-OH'!$C21+(drdp!J21)*'DEC-OH'!$D21)</f>
        <v>0</v>
      </c>
      <c r="K21" s="21">
        <f>SUM(E$3:E20)+H21</f>
        <v>0</v>
      </c>
      <c r="L21" s="21">
        <f>SUM(F$3:F20)+I21</f>
        <v>2.6546479644393162E-4</v>
      </c>
      <c r="M21" s="21">
        <f>SUM(G$3:G20)+J21</f>
        <v>0</v>
      </c>
      <c r="N21" s="21"/>
      <c r="O21" s="21"/>
      <c r="P21" s="21"/>
      <c r="Q21" s="19">
        <f t="shared" si="1"/>
        <v>0</v>
      </c>
      <c r="R21" s="19">
        <f t="shared" si="1"/>
        <v>7.0471558151018042E-8</v>
      </c>
      <c r="S21" s="19">
        <f t="shared" si="1"/>
        <v>0</v>
      </c>
      <c r="T21" s="19">
        <f t="shared" si="2"/>
        <v>0</v>
      </c>
      <c r="U21" s="19">
        <f t="shared" si="3"/>
        <v>0</v>
      </c>
      <c r="V21" s="19">
        <f t="shared" si="4"/>
        <v>0</v>
      </c>
    </row>
    <row r="22" spans="1:22" x14ac:dyDescent="0.25">
      <c r="A22" s="26">
        <f>Wellpath!E22</f>
        <v>540</v>
      </c>
      <c r="B22" s="22">
        <v>0</v>
      </c>
      <c r="C22" s="22">
        <v>0</v>
      </c>
      <c r="D22" s="22">
        <v>1</v>
      </c>
      <c r="E22" s="20">
        <f>Model!$W$23*((drdp!B22+drdp!K22)*'DEC-OH'!$B22+(drdp!E22+drdp!N22)*'DEC-OH'!$C22+(drdp!H22+drdp!Q22)*'DEC-OH'!$D22)</f>
        <v>0</v>
      </c>
      <c r="F22" s="20">
        <f>Model!$W$23*((drdp!C22+drdp!L22)*'DEC-OH'!$B22+(drdp!F22+drdp!O22)*'DEC-OH'!$C22+(drdp!I22+drdp!R22)*'DEC-OH'!$D22)</f>
        <v>6.3869717032507042E-3</v>
      </c>
      <c r="G22" s="20">
        <f>Model!$W$23*((drdp!D22+drdp!M22)*'DEC-OH'!$B22+(drdp!G22+drdp!P22)*'DEC-OH'!$C22+(drdp!J22+drdp!S22)*'DEC-OH'!$D22)</f>
        <v>0</v>
      </c>
      <c r="H22" s="18">
        <f>Model!$W$23*((drdp!B22)*'DEC-OH'!$B22+(drdp!E22)*'DEC-OH'!$C22+(drdp!H22)*'DEC-OH'!$D22)</f>
        <v>0</v>
      </c>
      <c r="I22" s="18">
        <f>Model!$W$23*((drdp!C22)*'DEC-OH'!$B22+(drdp!F22)*'DEC-OH'!$C22+(drdp!I22)*'DEC-OH'!$D22)</f>
        <v>3.1934858516253521E-3</v>
      </c>
      <c r="J22" s="18">
        <f>Model!$W$23*((drdp!D22)*'DEC-OH'!$B22+(drdp!G22)*'DEC-OH'!$C22+(drdp!J22)*'DEC-OH'!$D22)</f>
        <v>0</v>
      </c>
      <c r="K22" s="21">
        <f>SUM(E$3:E21)+H22</f>
        <v>0</v>
      </c>
      <c r="L22" s="21">
        <f>SUM(F$3:F21)+I22</f>
        <v>4.2553450374010785E-3</v>
      </c>
      <c r="M22" s="21">
        <f>SUM(G$3:G21)+J22</f>
        <v>0</v>
      </c>
      <c r="N22" s="21"/>
      <c r="O22" s="21"/>
      <c r="P22" s="21"/>
      <c r="Q22" s="19">
        <f t="shared" si="1"/>
        <v>0</v>
      </c>
      <c r="R22" s="19">
        <f t="shared" si="1"/>
        <v>1.8107961387333988E-5</v>
      </c>
      <c r="S22" s="19">
        <f t="shared" si="1"/>
        <v>0</v>
      </c>
      <c r="T22" s="19">
        <f t="shared" si="2"/>
        <v>0</v>
      </c>
      <c r="U22" s="19">
        <f t="shared" si="3"/>
        <v>0</v>
      </c>
      <c r="V22" s="19">
        <f t="shared" si="4"/>
        <v>0</v>
      </c>
    </row>
    <row r="23" spans="1:22" x14ac:dyDescent="0.25">
      <c r="A23" s="26">
        <f>Wellpath!E23</f>
        <v>570</v>
      </c>
      <c r="B23" s="22">
        <v>0</v>
      </c>
      <c r="C23" s="22">
        <v>0</v>
      </c>
      <c r="D23" s="22">
        <v>1</v>
      </c>
      <c r="E23" s="20">
        <f>Model!$W$23*((drdp!B23+drdp!K23)*'DEC-OH'!$B23+(drdp!E23+drdp!N23)*'DEC-OH'!$C23+(drdp!H23+drdp!Q23)*'DEC-OH'!$D23)</f>
        <v>0</v>
      </c>
      <c r="F23" s="20">
        <f>Model!$W$23*((drdp!C23+drdp!L23)*'DEC-OH'!$B23+(drdp!F23+drdp!O23)*'DEC-OH'!$C23+(drdp!I23+drdp!R23)*'DEC-OH'!$D23)</f>
        <v>1.1168996664188939E-2</v>
      </c>
      <c r="G23" s="20">
        <f>Model!$W$23*((drdp!D23+drdp!M23)*'DEC-OH'!$B23+(drdp!G23+drdp!P23)*'DEC-OH'!$C23+(drdp!J23+drdp!S23)*'DEC-OH'!$D23)</f>
        <v>0</v>
      </c>
      <c r="H23" s="18">
        <f>Model!$W$23*((drdp!B23)*'DEC-OH'!$B23+(drdp!E23)*'DEC-OH'!$C23+(drdp!H23)*'DEC-OH'!$D23)</f>
        <v>0</v>
      </c>
      <c r="I23" s="18">
        <f>Model!$W$23*((drdp!C23)*'DEC-OH'!$B23+(drdp!F23)*'DEC-OH'!$C23+(drdp!I23)*'DEC-OH'!$D23)</f>
        <v>5.5844983320944694E-3</v>
      </c>
      <c r="J23" s="18">
        <f>Model!$W$23*((drdp!D23)*'DEC-OH'!$B23+(drdp!G23)*'DEC-OH'!$C23+(drdp!J23)*'DEC-OH'!$D23)</f>
        <v>0</v>
      </c>
      <c r="K23" s="21">
        <f>SUM(E$3:E22)+H23</f>
        <v>0</v>
      </c>
      <c r="L23" s="21">
        <f>SUM(F$3:F22)+I23</f>
        <v>1.3033329221120899E-2</v>
      </c>
      <c r="M23" s="21">
        <f>SUM(G$3:G22)+J23</f>
        <v>0</v>
      </c>
      <c r="N23" s="21"/>
      <c r="O23" s="21"/>
      <c r="P23" s="21"/>
      <c r="Q23" s="19">
        <f t="shared" si="1"/>
        <v>0</v>
      </c>
      <c r="R23" s="19">
        <f t="shared" si="1"/>
        <v>1.6986767058612391E-4</v>
      </c>
      <c r="S23" s="19">
        <f t="shared" si="1"/>
        <v>0</v>
      </c>
      <c r="T23" s="19">
        <f t="shared" si="2"/>
        <v>0</v>
      </c>
      <c r="U23" s="19">
        <f t="shared" si="3"/>
        <v>0</v>
      </c>
      <c r="V23" s="19">
        <f t="shared" si="4"/>
        <v>0</v>
      </c>
    </row>
    <row r="24" spans="1:22" x14ac:dyDescent="0.25">
      <c r="A24" s="26">
        <f>Wellpath!E24</f>
        <v>600</v>
      </c>
      <c r="B24" s="22">
        <v>0</v>
      </c>
      <c r="C24" s="22">
        <v>0</v>
      </c>
      <c r="D24" s="22">
        <v>1</v>
      </c>
      <c r="E24" s="20">
        <f>Model!$W$23*((drdp!B24+drdp!K24)*'DEC-OH'!$B24+(drdp!E24+drdp!N24)*'DEC-OH'!$C24+(drdp!H24+drdp!Q24)*'DEC-OH'!$D24)</f>
        <v>0</v>
      </c>
      <c r="F24" s="20">
        <f>Model!$W$23*((drdp!C24+drdp!L24)*'DEC-OH'!$B24+(drdp!F24+drdp!O24)*'DEC-OH'!$C24+(drdp!I24+drdp!R24)*'DEC-OH'!$D24)</f>
        <v>1.5929760805172624E-2</v>
      </c>
      <c r="G24" s="20">
        <f>Model!$W$23*((drdp!D24+drdp!M24)*'DEC-OH'!$B24+(drdp!G24+drdp!P24)*'DEC-OH'!$C24+(drdp!J24+drdp!S24)*'DEC-OH'!$D24)</f>
        <v>0</v>
      </c>
      <c r="H24" s="18">
        <f>Model!$W$23*((drdp!B24)*'DEC-OH'!$B24+(drdp!E24)*'DEC-OH'!$C24+(drdp!H24)*'DEC-OH'!$D24)</f>
        <v>0</v>
      </c>
      <c r="I24" s="18">
        <f>Model!$W$23*((drdp!C24)*'DEC-OH'!$B24+(drdp!F24)*'DEC-OH'!$C24+(drdp!I24)*'DEC-OH'!$D24)</f>
        <v>7.9648804025863121E-3</v>
      </c>
      <c r="J24" s="18">
        <f>Model!$W$23*((drdp!D24)*'DEC-OH'!$B24+(drdp!G24)*'DEC-OH'!$C24+(drdp!J24)*'DEC-OH'!$D24)</f>
        <v>0</v>
      </c>
      <c r="K24" s="21">
        <f>SUM(E$3:E23)+H24</f>
        <v>0</v>
      </c>
      <c r="L24" s="21">
        <f>SUM(F$3:F23)+I24</f>
        <v>2.6582707955801681E-2</v>
      </c>
      <c r="M24" s="21">
        <f>SUM(G$3:G23)+J24</f>
        <v>0</v>
      </c>
      <c r="N24" s="21"/>
      <c r="O24" s="21"/>
      <c r="P24" s="21"/>
      <c r="Q24" s="19">
        <f t="shared" si="1"/>
        <v>0</v>
      </c>
      <c r="R24" s="19">
        <f t="shared" si="1"/>
        <v>7.0664036226344203E-4</v>
      </c>
      <c r="S24" s="19">
        <f t="shared" si="1"/>
        <v>0</v>
      </c>
      <c r="T24" s="19">
        <f t="shared" si="2"/>
        <v>0</v>
      </c>
      <c r="U24" s="19">
        <f t="shared" si="3"/>
        <v>0</v>
      </c>
      <c r="V24" s="19">
        <f t="shared" si="4"/>
        <v>0</v>
      </c>
    </row>
    <row r="25" spans="1:22" x14ac:dyDescent="0.25">
      <c r="A25" s="26">
        <f>Wellpath!E25</f>
        <v>630</v>
      </c>
      <c r="B25" s="22">
        <v>0</v>
      </c>
      <c r="C25" s="22">
        <v>0</v>
      </c>
      <c r="D25" s="22">
        <v>1</v>
      </c>
      <c r="E25" s="20">
        <f>Model!$W$23*((drdp!B25+drdp!K25)*'DEC-OH'!$B25+(drdp!E25+drdp!N25)*'DEC-OH'!$C25+(drdp!H25+drdp!Q25)*'DEC-OH'!$D25)</f>
        <v>0</v>
      </c>
      <c r="F25" s="20">
        <f>Model!$W$23*((drdp!C25+drdp!L25)*'DEC-OH'!$B25+(drdp!F25+drdp!O25)*'DEC-OH'!$C25+(drdp!I25+drdp!R25)*'DEC-OH'!$D25)</f>
        <v>2.0660201741075239E-2</v>
      </c>
      <c r="G25" s="20">
        <f>Model!$W$23*((drdp!D25+drdp!M25)*'DEC-OH'!$B25+(drdp!G25+drdp!P25)*'DEC-OH'!$C25+(drdp!J25+drdp!S25)*'DEC-OH'!$D25)</f>
        <v>0</v>
      </c>
      <c r="H25" s="18">
        <f>Model!$W$23*((drdp!B25)*'DEC-OH'!$B25+(drdp!E25)*'DEC-OH'!$C25+(drdp!H25)*'DEC-OH'!$D25)</f>
        <v>0</v>
      </c>
      <c r="I25" s="18">
        <f>Model!$W$23*((drdp!C25)*'DEC-OH'!$B25+(drdp!F25)*'DEC-OH'!$C25+(drdp!I25)*'DEC-OH'!$D25)</f>
        <v>1.0330100870537619E-2</v>
      </c>
      <c r="J25" s="18">
        <f>Model!$W$23*((drdp!D25)*'DEC-OH'!$B25+(drdp!G25)*'DEC-OH'!$C25+(drdp!J25)*'DEC-OH'!$D25)</f>
        <v>0</v>
      </c>
      <c r="K25" s="21">
        <f>SUM(E$3:E24)+H25</f>
        <v>0</v>
      </c>
      <c r="L25" s="21">
        <f>SUM(F$3:F24)+I25</f>
        <v>4.4877689228925613E-2</v>
      </c>
      <c r="M25" s="21">
        <f>SUM(G$3:G24)+J25</f>
        <v>0</v>
      </c>
      <c r="N25" s="21"/>
      <c r="O25" s="21"/>
      <c r="P25" s="21"/>
      <c r="Q25" s="19">
        <f t="shared" si="1"/>
        <v>0</v>
      </c>
      <c r="R25" s="19">
        <f t="shared" si="1"/>
        <v>2.014006990528026E-3</v>
      </c>
      <c r="S25" s="19">
        <f t="shared" si="1"/>
        <v>0</v>
      </c>
      <c r="T25" s="19">
        <f t="shared" si="2"/>
        <v>0</v>
      </c>
      <c r="U25" s="19">
        <f t="shared" si="3"/>
        <v>0</v>
      </c>
      <c r="V25" s="19">
        <f t="shared" si="4"/>
        <v>0</v>
      </c>
    </row>
    <row r="26" spans="1:22" x14ac:dyDescent="0.25">
      <c r="A26" s="26">
        <f>Wellpath!E26</f>
        <v>660</v>
      </c>
      <c r="B26" s="22">
        <v>0</v>
      </c>
      <c r="C26" s="22">
        <v>0</v>
      </c>
      <c r="D26" s="22">
        <v>1</v>
      </c>
      <c r="E26" s="20">
        <f>Model!$W$23*((drdp!B26+drdp!K26)*'DEC-OH'!$B26+(drdp!E26+drdp!N26)*'DEC-OH'!$C26+(drdp!H26+drdp!Q26)*'DEC-OH'!$D26)</f>
        <v>0</v>
      </c>
      <c r="F26" s="20">
        <f>Model!$W$23*((drdp!C26+drdp!L26)*'DEC-OH'!$B26+(drdp!F26+drdp!O26)*'DEC-OH'!$C26+(drdp!I26+drdp!R26)*'DEC-OH'!$D26)</f>
        <v>2.5351314808714619E-2</v>
      </c>
      <c r="G26" s="20">
        <f>Model!$W$23*((drdp!D26+drdp!M26)*'DEC-OH'!$B26+(drdp!G26+drdp!P26)*'DEC-OH'!$C26+(drdp!J26+drdp!S26)*'DEC-OH'!$D26)</f>
        <v>0</v>
      </c>
      <c r="H26" s="18">
        <f>Model!$W$23*((drdp!B26)*'DEC-OH'!$B26+(drdp!E26)*'DEC-OH'!$C26+(drdp!H26)*'DEC-OH'!$D26)</f>
        <v>0</v>
      </c>
      <c r="I26" s="18">
        <f>Model!$W$23*((drdp!C26)*'DEC-OH'!$B26+(drdp!F26)*'DEC-OH'!$C26+(drdp!I26)*'DEC-OH'!$D26)</f>
        <v>1.267565740435731E-2</v>
      </c>
      <c r="J26" s="18">
        <f>Model!$W$23*((drdp!D26)*'DEC-OH'!$B26+(drdp!G26)*'DEC-OH'!$C26+(drdp!J26)*'DEC-OH'!$D26)</f>
        <v>0</v>
      </c>
      <c r="K26" s="21">
        <f>SUM(E$3:E25)+H26</f>
        <v>0</v>
      </c>
      <c r="L26" s="21">
        <f>SUM(F$3:F25)+I26</f>
        <v>6.788344750382054E-2</v>
      </c>
      <c r="M26" s="21">
        <f>SUM(G$3:G25)+J26</f>
        <v>0</v>
      </c>
      <c r="N26" s="21"/>
      <c r="O26" s="21"/>
      <c r="P26" s="21"/>
      <c r="Q26" s="19">
        <f t="shared" si="1"/>
        <v>0</v>
      </c>
      <c r="R26" s="19">
        <f t="shared" si="1"/>
        <v>4.6081624450039589E-3</v>
      </c>
      <c r="S26" s="19">
        <f t="shared" si="1"/>
        <v>0</v>
      </c>
      <c r="T26" s="19">
        <f t="shared" si="2"/>
        <v>0</v>
      </c>
      <c r="U26" s="19">
        <f t="shared" si="3"/>
        <v>0</v>
      </c>
      <c r="V26" s="19">
        <f t="shared" si="4"/>
        <v>0</v>
      </c>
    </row>
    <row r="27" spans="1:22" x14ac:dyDescent="0.25">
      <c r="A27" s="26">
        <f>Wellpath!E27</f>
        <v>690</v>
      </c>
      <c r="B27" s="22">
        <v>0</v>
      </c>
      <c r="C27" s="22">
        <v>0</v>
      </c>
      <c r="D27" s="22">
        <v>1</v>
      </c>
      <c r="E27" s="20">
        <f>Model!$W$23*((drdp!B27+drdp!K27)*'DEC-OH'!$B27+(drdp!E27+drdp!N27)*'DEC-OH'!$C27+(drdp!H27+drdp!Q27)*'DEC-OH'!$D27)</f>
        <v>0</v>
      </c>
      <c r="F27" s="20">
        <f>Model!$W$23*((drdp!C27+drdp!L27)*'DEC-OH'!$B27+(drdp!F27+drdp!O27)*'DEC-OH'!$C27+(drdp!I27+drdp!R27)*'DEC-OH'!$D27)</f>
        <v>2.9994170207741071E-2</v>
      </c>
      <c r="G27" s="20">
        <f>Model!$W$23*((drdp!D27+drdp!M27)*'DEC-OH'!$B27+(drdp!G27+drdp!P27)*'DEC-OH'!$C27+(drdp!J27+drdp!S27)*'DEC-OH'!$D27)</f>
        <v>0</v>
      </c>
      <c r="H27" s="18">
        <f>Model!$W$23*((drdp!B27)*'DEC-OH'!$B27+(drdp!E27)*'DEC-OH'!$C27+(drdp!H27)*'DEC-OH'!$D27)</f>
        <v>0</v>
      </c>
      <c r="I27" s="18">
        <f>Model!$W$23*((drdp!C27)*'DEC-OH'!$B27+(drdp!F27)*'DEC-OH'!$C27+(drdp!I27)*'DEC-OH'!$D27)</f>
        <v>1.4997085103870536E-2</v>
      </c>
      <c r="J27" s="18">
        <f>Model!$W$23*((drdp!D27)*'DEC-OH'!$B27+(drdp!G27)*'DEC-OH'!$C27+(drdp!J27)*'DEC-OH'!$D27)</f>
        <v>0</v>
      </c>
      <c r="K27" s="21">
        <f>SUM(E$3:E26)+H27</f>
        <v>0</v>
      </c>
      <c r="L27" s="21">
        <f>SUM(F$3:F26)+I27</f>
        <v>9.5556190012048375E-2</v>
      </c>
      <c r="M27" s="21">
        <f>SUM(G$3:G26)+J27</f>
        <v>0</v>
      </c>
      <c r="N27" s="21"/>
      <c r="O27" s="21"/>
      <c r="P27" s="21"/>
      <c r="Q27" s="19">
        <f t="shared" si="1"/>
        <v>0</v>
      </c>
      <c r="R27" s="19">
        <f t="shared" si="1"/>
        <v>9.1309854496186942E-3</v>
      </c>
      <c r="S27" s="19">
        <f t="shared" si="1"/>
        <v>0</v>
      </c>
      <c r="T27" s="19">
        <f t="shared" si="2"/>
        <v>0</v>
      </c>
      <c r="U27" s="19">
        <f t="shared" si="3"/>
        <v>0</v>
      </c>
      <c r="V27" s="19">
        <f t="shared" si="4"/>
        <v>0</v>
      </c>
    </row>
    <row r="28" spans="1:22" x14ac:dyDescent="0.25">
      <c r="A28" s="26">
        <f>Wellpath!E28</f>
        <v>720</v>
      </c>
      <c r="B28" s="22">
        <v>0</v>
      </c>
      <c r="C28" s="22">
        <v>0</v>
      </c>
      <c r="D28" s="22">
        <v>1</v>
      </c>
      <c r="E28" s="20">
        <f>Model!$W$23*((drdp!B28+drdp!K28)*'DEC-OH'!$B28+(drdp!E28+drdp!N28)*'DEC-OH'!$C28+(drdp!H28+drdp!Q28)*'DEC-OH'!$D28)</f>
        <v>0</v>
      </c>
      <c r="F28" s="20">
        <f>Model!$W$23*((drdp!C28+drdp!L28)*'DEC-OH'!$B28+(drdp!F28+drdp!O28)*'DEC-OH'!$C28+(drdp!I28+drdp!R28)*'DEC-OH'!$D28)</f>
        <v>3.4579929999019883E-2</v>
      </c>
      <c r="G28" s="20">
        <f>Model!$W$23*((drdp!D28+drdp!M28)*'DEC-OH'!$B28+(drdp!G28+drdp!P28)*'DEC-OH'!$C28+(drdp!J28+drdp!S28)*'DEC-OH'!$D28)</f>
        <v>0</v>
      </c>
      <c r="H28" s="18">
        <f>Model!$W$23*((drdp!B28)*'DEC-OH'!$B28+(drdp!E28)*'DEC-OH'!$C28+(drdp!H28)*'DEC-OH'!$D28)</f>
        <v>0</v>
      </c>
      <c r="I28" s="18">
        <f>Model!$W$23*((drdp!C28)*'DEC-OH'!$B28+(drdp!F28)*'DEC-OH'!$C28+(drdp!I28)*'DEC-OH'!$D28)</f>
        <v>1.7289964999509942E-2</v>
      </c>
      <c r="J28" s="18">
        <f>Model!$W$23*((drdp!D28)*'DEC-OH'!$B28+(drdp!G28)*'DEC-OH'!$C28+(drdp!J28)*'DEC-OH'!$D28)</f>
        <v>0</v>
      </c>
      <c r="K28" s="21">
        <f>SUM(E$3:E27)+H28</f>
        <v>0</v>
      </c>
      <c r="L28" s="21">
        <f>SUM(F$3:F27)+I28</f>
        <v>0.12784324011542886</v>
      </c>
      <c r="M28" s="21">
        <f>SUM(G$3:G27)+J28</f>
        <v>0</v>
      </c>
      <c r="N28" s="21"/>
      <c r="O28" s="21"/>
      <c r="P28" s="21"/>
      <c r="Q28" s="19">
        <f t="shared" si="1"/>
        <v>0</v>
      </c>
      <c r="R28" s="19">
        <f t="shared" si="1"/>
        <v>1.63438940432112E-2</v>
      </c>
      <c r="S28" s="19">
        <f t="shared" si="1"/>
        <v>0</v>
      </c>
      <c r="T28" s="19">
        <f t="shared" si="2"/>
        <v>0</v>
      </c>
      <c r="U28" s="19">
        <f t="shared" si="3"/>
        <v>0</v>
      </c>
      <c r="V28" s="19">
        <f t="shared" si="4"/>
        <v>0</v>
      </c>
    </row>
    <row r="29" spans="1:22" x14ac:dyDescent="0.25">
      <c r="A29" s="26">
        <f>Wellpath!E29</f>
        <v>750</v>
      </c>
      <c r="B29" s="22">
        <v>0</v>
      </c>
      <c r="C29" s="22">
        <v>0</v>
      </c>
      <c r="D29" s="22">
        <v>1</v>
      </c>
      <c r="E29" s="20">
        <f>Model!$W$23*((drdp!B29+drdp!K29)*'DEC-OH'!$B29+(drdp!E29+drdp!N29)*'DEC-OH'!$C29+(drdp!H29+drdp!Q29)*'DEC-OH'!$D29)</f>
        <v>0</v>
      </c>
      <c r="F29" s="20">
        <f>Model!$W$23*((drdp!C29+drdp!L29)*'DEC-OH'!$B29+(drdp!F29+drdp!O29)*'DEC-OH'!$C29+(drdp!I29+drdp!R29)*'DEC-OH'!$D29)</f>
        <v>3.9099864928150839E-2</v>
      </c>
      <c r="G29" s="20">
        <f>Model!$W$23*((drdp!D29+drdp!M29)*'DEC-OH'!$B29+(drdp!G29+drdp!P29)*'DEC-OH'!$C29+(drdp!J29+drdp!S29)*'DEC-OH'!$D29)</f>
        <v>0</v>
      </c>
      <c r="H29" s="18">
        <f>Model!$W$23*((drdp!B29)*'DEC-OH'!$B29+(drdp!E29)*'DEC-OH'!$C29+(drdp!H29)*'DEC-OH'!$D29)</f>
        <v>0</v>
      </c>
      <c r="I29" s="18">
        <f>Model!$W$23*((drdp!C29)*'DEC-OH'!$B29+(drdp!F29)*'DEC-OH'!$C29+(drdp!I29)*'DEC-OH'!$D29)</f>
        <v>1.9549932464075419E-2</v>
      </c>
      <c r="J29" s="18">
        <f>Model!$W$23*((drdp!D29)*'DEC-OH'!$B29+(drdp!G29)*'DEC-OH'!$C29+(drdp!J29)*'DEC-OH'!$D29)</f>
        <v>0</v>
      </c>
      <c r="K29" s="21">
        <f>SUM(E$3:E28)+H29</f>
        <v>0</v>
      </c>
      <c r="L29" s="21">
        <f>SUM(F$3:F28)+I29</f>
        <v>0.1646831375790142</v>
      </c>
      <c r="M29" s="21">
        <f>SUM(G$3:G28)+J29</f>
        <v>0</v>
      </c>
      <c r="N29" s="21"/>
      <c r="O29" s="21"/>
      <c r="P29" s="21"/>
      <c r="Q29" s="19">
        <f t="shared" si="1"/>
        <v>0</v>
      </c>
      <c r="R29" s="19">
        <f t="shared" si="1"/>
        <v>2.7120535802868519E-2</v>
      </c>
      <c r="S29" s="19">
        <f t="shared" si="1"/>
        <v>0</v>
      </c>
      <c r="T29" s="19">
        <f t="shared" si="2"/>
        <v>0</v>
      </c>
      <c r="U29" s="19">
        <f t="shared" si="3"/>
        <v>0</v>
      </c>
      <c r="V29" s="19">
        <f t="shared" si="4"/>
        <v>0</v>
      </c>
    </row>
    <row r="30" spans="1:22" x14ac:dyDescent="0.25">
      <c r="A30" s="26">
        <f>Wellpath!E30</f>
        <v>780</v>
      </c>
      <c r="B30" s="22">
        <v>0</v>
      </c>
      <c r="C30" s="22">
        <v>0</v>
      </c>
      <c r="D30" s="22">
        <v>1</v>
      </c>
      <c r="E30" s="20">
        <f>Model!$W$23*((drdp!B30+drdp!K30)*'DEC-OH'!$B30+(drdp!E30+drdp!N30)*'DEC-OH'!$C30+(drdp!H30+drdp!Q30)*'DEC-OH'!$D30)</f>
        <v>0</v>
      </c>
      <c r="F30" s="20">
        <f>Model!$W$23*((drdp!C30+drdp!L30)*'DEC-OH'!$B30+(drdp!F30+drdp!O30)*'DEC-OH'!$C30+(drdp!I30+drdp!R30)*'DEC-OH'!$D30)</f>
        <v>4.354537104210001E-2</v>
      </c>
      <c r="G30" s="20">
        <f>Model!$W$23*((drdp!D30+drdp!M30)*'DEC-OH'!$B30+(drdp!G30+drdp!P30)*'DEC-OH'!$C30+(drdp!J30+drdp!S30)*'DEC-OH'!$D30)</f>
        <v>0</v>
      </c>
      <c r="H30" s="18">
        <f>Model!$W$23*((drdp!B30)*'DEC-OH'!$B30+(drdp!E30)*'DEC-OH'!$C30+(drdp!H30)*'DEC-OH'!$D30)</f>
        <v>0</v>
      </c>
      <c r="I30" s="18">
        <f>Model!$W$23*((drdp!C30)*'DEC-OH'!$B30+(drdp!F30)*'DEC-OH'!$C30+(drdp!I30)*'DEC-OH'!$D30)</f>
        <v>2.1772685521050005E-2</v>
      </c>
      <c r="J30" s="18">
        <f>Model!$W$23*((drdp!D30)*'DEC-OH'!$B30+(drdp!G30)*'DEC-OH'!$C30+(drdp!J30)*'DEC-OH'!$D30)</f>
        <v>0</v>
      </c>
      <c r="K30" s="21">
        <f>SUM(E$3:E29)+H30</f>
        <v>0</v>
      </c>
      <c r="L30" s="21">
        <f>SUM(F$3:F29)+I30</f>
        <v>0.20600575556413964</v>
      </c>
      <c r="M30" s="21">
        <f>SUM(G$3:G29)+J30</f>
        <v>0</v>
      </c>
      <c r="N30" s="21"/>
      <c r="O30" s="21"/>
      <c r="P30" s="21"/>
      <c r="Q30" s="19">
        <f t="shared" si="1"/>
        <v>0</v>
      </c>
      <c r="R30" s="19">
        <f t="shared" si="1"/>
        <v>4.2438371325552046E-2</v>
      </c>
      <c r="S30" s="19">
        <f t="shared" si="1"/>
        <v>0</v>
      </c>
      <c r="T30" s="19">
        <f t="shared" si="2"/>
        <v>0</v>
      </c>
      <c r="U30" s="19">
        <f t="shared" si="3"/>
        <v>0</v>
      </c>
      <c r="V30" s="19">
        <f t="shared" si="4"/>
        <v>0</v>
      </c>
    </row>
    <row r="31" spans="1:22" x14ac:dyDescent="0.25">
      <c r="A31" s="26">
        <f>Wellpath!E31</f>
        <v>810</v>
      </c>
      <c r="B31" s="22">
        <v>0</v>
      </c>
      <c r="C31" s="22">
        <v>0</v>
      </c>
      <c r="D31" s="22">
        <v>1</v>
      </c>
      <c r="E31" s="20">
        <f>Model!$W$23*((drdp!B31+drdp!K31)*'DEC-OH'!$B31+(drdp!E31+drdp!N31)*'DEC-OH'!$C31+(drdp!H31+drdp!Q31)*'DEC-OH'!$D31)</f>
        <v>0</v>
      </c>
      <c r="F31" s="20">
        <f>Model!$W$23*((drdp!C31+drdp!L31)*'DEC-OH'!$B31+(drdp!F31+drdp!O31)*'DEC-OH'!$C31+(drdp!I31+drdp!R31)*'DEC-OH'!$D31)</f>
        <v>4.7907986067313446E-2</v>
      </c>
      <c r="G31" s="20">
        <f>Model!$W$23*((drdp!D31+drdp!M31)*'DEC-OH'!$B31+(drdp!G31+drdp!P31)*'DEC-OH'!$C31+(drdp!J31+drdp!S31)*'DEC-OH'!$D31)</f>
        <v>0</v>
      </c>
      <c r="H31" s="18">
        <f>Model!$W$23*((drdp!B31)*'DEC-OH'!$B31+(drdp!E31)*'DEC-OH'!$C31+(drdp!H31)*'DEC-OH'!$D31)</f>
        <v>0</v>
      </c>
      <c r="I31" s="18">
        <f>Model!$W$23*((drdp!C31)*'DEC-OH'!$B31+(drdp!F31)*'DEC-OH'!$C31+(drdp!I31)*'DEC-OH'!$D31)</f>
        <v>2.3953993033656723E-2</v>
      </c>
      <c r="J31" s="18">
        <f>Model!$W$23*((drdp!D31)*'DEC-OH'!$B31+(drdp!G31)*'DEC-OH'!$C31+(drdp!J31)*'DEC-OH'!$D31)</f>
        <v>0</v>
      </c>
      <c r="K31" s="21">
        <f>SUM(E$3:E30)+H31</f>
        <v>0</v>
      </c>
      <c r="L31" s="21">
        <f>SUM(F$3:F30)+I31</f>
        <v>0.25173243411884638</v>
      </c>
      <c r="M31" s="21">
        <f>SUM(G$3:G30)+J31</f>
        <v>0</v>
      </c>
      <c r="N31" s="21"/>
      <c r="O31" s="21"/>
      <c r="P31" s="21"/>
      <c r="Q31" s="19">
        <f t="shared" si="1"/>
        <v>0</v>
      </c>
      <c r="R31" s="19">
        <f t="shared" si="1"/>
        <v>6.336921838739934E-2</v>
      </c>
      <c r="S31" s="19">
        <f t="shared" si="1"/>
        <v>0</v>
      </c>
      <c r="T31" s="19">
        <f t="shared" si="2"/>
        <v>0</v>
      </c>
      <c r="U31" s="19">
        <f t="shared" si="3"/>
        <v>0</v>
      </c>
      <c r="V31" s="19">
        <f t="shared" si="4"/>
        <v>0</v>
      </c>
    </row>
    <row r="32" spans="1:22" x14ac:dyDescent="0.25">
      <c r="A32" s="26">
        <f>Wellpath!E32</f>
        <v>840</v>
      </c>
      <c r="B32" s="22">
        <v>0</v>
      </c>
      <c r="C32" s="22">
        <v>0</v>
      </c>
      <c r="D32" s="22">
        <v>1</v>
      </c>
      <c r="E32" s="20">
        <f>Model!$W$23*((drdp!B32+drdp!K32)*'DEC-OH'!$B32+(drdp!E32+drdp!N32)*'DEC-OH'!$C32+(drdp!H32+drdp!Q32)*'DEC-OH'!$D32)</f>
        <v>0</v>
      </c>
      <c r="F32" s="20">
        <f>Model!$W$23*((drdp!C32+drdp!L32)*'DEC-OH'!$B32+(drdp!F32+drdp!O32)*'DEC-OH'!$C32+(drdp!I32+drdp!R32)*'DEC-OH'!$D32)</f>
        <v>5.2179405518135831E-2</v>
      </c>
      <c r="G32" s="20">
        <f>Model!$W$23*((drdp!D32+drdp!M32)*'DEC-OH'!$B32+(drdp!G32+drdp!P32)*'DEC-OH'!$C32+(drdp!J32+drdp!S32)*'DEC-OH'!$D32)</f>
        <v>0</v>
      </c>
      <c r="H32" s="18">
        <f>Model!$W$23*((drdp!B32)*'DEC-OH'!$B32+(drdp!E32)*'DEC-OH'!$C32+(drdp!H32)*'DEC-OH'!$D32)</f>
        <v>0</v>
      </c>
      <c r="I32" s="18">
        <f>Model!$W$23*((drdp!C32)*'DEC-OH'!$B32+(drdp!F32)*'DEC-OH'!$C32+(drdp!I32)*'DEC-OH'!$D32)</f>
        <v>2.6089702759067915E-2</v>
      </c>
      <c r="J32" s="18">
        <f>Model!$W$23*((drdp!D32)*'DEC-OH'!$B32+(drdp!G32)*'DEC-OH'!$C32+(drdp!J32)*'DEC-OH'!$D32)</f>
        <v>0</v>
      </c>
      <c r="K32" s="21">
        <f>SUM(E$3:E31)+H32</f>
        <v>0</v>
      </c>
      <c r="L32" s="21">
        <f>SUM(F$3:F31)+I32</f>
        <v>0.30177612991157104</v>
      </c>
      <c r="M32" s="21">
        <f>SUM(G$3:G31)+J32</f>
        <v>0</v>
      </c>
      <c r="N32" s="21"/>
      <c r="O32" s="21"/>
      <c r="P32" s="21"/>
      <c r="Q32" s="19">
        <f t="shared" si="1"/>
        <v>0</v>
      </c>
      <c r="R32" s="19">
        <f t="shared" si="1"/>
        <v>9.1068832584405401E-2</v>
      </c>
      <c r="S32" s="19">
        <f t="shared" si="1"/>
        <v>0</v>
      </c>
      <c r="T32" s="19">
        <f t="shared" si="2"/>
        <v>0</v>
      </c>
      <c r="U32" s="19">
        <f t="shared" si="3"/>
        <v>0</v>
      </c>
      <c r="V32" s="19">
        <f t="shared" si="4"/>
        <v>0</v>
      </c>
    </row>
    <row r="33" spans="1:23" x14ac:dyDescent="0.25">
      <c r="A33" s="26">
        <f>Wellpath!E33</f>
        <v>870</v>
      </c>
      <c r="B33" s="22">
        <v>0</v>
      </c>
      <c r="C33" s="22">
        <v>0</v>
      </c>
      <c r="D33" s="22">
        <v>1</v>
      </c>
      <c r="E33" s="20">
        <f>Model!$W$23*((drdp!B33+drdp!K33)*'DEC-OH'!$B33+(drdp!E33+drdp!N33)*'DEC-OH'!$C33+(drdp!H33+drdp!Q33)*'DEC-OH'!$D33)</f>
        <v>0</v>
      </c>
      <c r="F33" s="20">
        <f>Model!$W$23*((drdp!C33+drdp!L33)*'DEC-OH'!$B33+(drdp!F33+drdp!O33)*'DEC-OH'!$C33+(drdp!I33+drdp!R33)*'DEC-OH'!$D33)</f>
        <v>5.6351498504870888E-2</v>
      </c>
      <c r="G33" s="20">
        <f>Model!$W$23*((drdp!D33+drdp!M33)*'DEC-OH'!$B33+(drdp!G33+drdp!P33)*'DEC-OH'!$C33+(drdp!J33+drdp!S33)*'DEC-OH'!$D33)</f>
        <v>0</v>
      </c>
      <c r="H33" s="18">
        <f>Model!$W$23*((drdp!B33)*'DEC-OH'!$B33+(drdp!E33)*'DEC-OH'!$C33+(drdp!H33)*'DEC-OH'!$D33)</f>
        <v>0</v>
      </c>
      <c r="I33" s="18">
        <f>Model!$W$23*((drdp!C33)*'DEC-OH'!$B33+(drdp!F33)*'DEC-OH'!$C33+(drdp!I33)*'DEC-OH'!$D33)</f>
        <v>2.8175749252435444E-2</v>
      </c>
      <c r="J33" s="18">
        <f>Model!$W$23*((drdp!D33)*'DEC-OH'!$B33+(drdp!G33)*'DEC-OH'!$C33+(drdp!J33)*'DEC-OH'!$D33)</f>
        <v>0</v>
      </c>
      <c r="K33" s="21">
        <f>SUM(E$3:E32)+H33</f>
        <v>0</v>
      </c>
      <c r="L33" s="21">
        <f>SUM(F$3:F32)+I33</f>
        <v>0.35604158192307439</v>
      </c>
      <c r="M33" s="21">
        <f>SUM(G$3:G32)+J33</f>
        <v>0</v>
      </c>
      <c r="N33" s="21"/>
      <c r="O33" s="21"/>
      <c r="P33" s="21"/>
      <c r="Q33" s="19">
        <f t="shared" si="1"/>
        <v>0</v>
      </c>
      <c r="R33" s="19">
        <f t="shared" si="1"/>
        <v>0.1267656080582853</v>
      </c>
      <c r="S33" s="19">
        <f t="shared" si="1"/>
        <v>0</v>
      </c>
      <c r="T33" s="19">
        <f t="shared" si="2"/>
        <v>0</v>
      </c>
      <c r="U33" s="19">
        <f t="shared" si="3"/>
        <v>0</v>
      </c>
      <c r="V33" s="19">
        <f t="shared" si="4"/>
        <v>0</v>
      </c>
    </row>
    <row r="34" spans="1:23" x14ac:dyDescent="0.25">
      <c r="A34" s="26">
        <f>Wellpath!E34</f>
        <v>900</v>
      </c>
      <c r="B34" s="22">
        <v>0</v>
      </c>
      <c r="C34" s="22">
        <v>0</v>
      </c>
      <c r="D34" s="22">
        <v>1</v>
      </c>
      <c r="E34" s="20">
        <f>Model!$W$23*((drdp!B34+drdp!K34)*'DEC-OH'!$B34+(drdp!E34+drdp!N34)*'DEC-OH'!$C34+(drdp!H34+drdp!Q34)*'DEC-OH'!$D34)</f>
        <v>0</v>
      </c>
      <c r="F34" s="20">
        <f>Model!$W$23*((drdp!C34+drdp!L34)*'DEC-OH'!$B34+(drdp!F34+drdp!O34)*'DEC-OH'!$C34+(drdp!I34+drdp!R34)*'DEC-OH'!$D34)</f>
        <v>6.0416323211392148E-2</v>
      </c>
      <c r="G34" s="20">
        <f>Model!$W$23*((drdp!D34+drdp!M34)*'DEC-OH'!$B34+(drdp!G34+drdp!P34)*'DEC-OH'!$C34+(drdp!J34+drdp!S34)*'DEC-OH'!$D34)</f>
        <v>0</v>
      </c>
      <c r="H34" s="18">
        <f>Model!$W$23*((drdp!B34)*'DEC-OH'!$B34+(drdp!E34)*'DEC-OH'!$C34+(drdp!H34)*'DEC-OH'!$D34)</f>
        <v>0</v>
      </c>
      <c r="I34" s="18">
        <f>Model!$W$23*((drdp!C34)*'DEC-OH'!$B34+(drdp!F34)*'DEC-OH'!$C34+(drdp!I34)*'DEC-OH'!$D34)</f>
        <v>3.0208161605696074E-2</v>
      </c>
      <c r="J34" s="18">
        <f>Model!$W$23*((drdp!D34)*'DEC-OH'!$B34+(drdp!G34)*'DEC-OH'!$C34+(drdp!J34)*'DEC-OH'!$D34)</f>
        <v>0</v>
      </c>
      <c r="K34" s="21">
        <f>SUM(E$3:E33)+H34</f>
        <v>0</v>
      </c>
      <c r="L34" s="21">
        <f>SUM(F$3:F33)+I34</f>
        <v>0.41442549278120588</v>
      </c>
      <c r="M34" s="21">
        <f>SUM(G$3:G33)+J34</f>
        <v>0</v>
      </c>
      <c r="N34" s="21"/>
      <c r="O34" s="21"/>
      <c r="P34" s="21"/>
      <c r="Q34" s="19">
        <f t="shared" si="1"/>
        <v>0</v>
      </c>
      <c r="R34" s="19">
        <f t="shared" si="1"/>
        <v>0.17174848906694534</v>
      </c>
      <c r="S34" s="19">
        <f t="shared" si="1"/>
        <v>0</v>
      </c>
      <c r="T34" s="19">
        <f t="shared" si="2"/>
        <v>0</v>
      </c>
      <c r="U34" s="19">
        <f t="shared" si="3"/>
        <v>0</v>
      </c>
      <c r="V34" s="19">
        <f t="shared" si="4"/>
        <v>0</v>
      </c>
    </row>
    <row r="35" spans="1:23" x14ac:dyDescent="0.25">
      <c r="A35" s="26">
        <f>Wellpath!E35</f>
        <v>930</v>
      </c>
      <c r="B35" s="22">
        <v>0</v>
      </c>
      <c r="C35" s="22">
        <v>0</v>
      </c>
      <c r="D35" s="22">
        <v>1</v>
      </c>
      <c r="E35" s="20">
        <f>Model!$W$23*((drdp!B35+drdp!K35)*'DEC-OH'!$B35+(drdp!E35+drdp!N35)*'DEC-OH'!$C35+(drdp!H35+drdp!Q35)*'DEC-OH'!$D35)</f>
        <v>0</v>
      </c>
      <c r="F35" s="20">
        <f>Model!$W$23*((drdp!C35+drdp!L35)*'DEC-OH'!$B35+(drdp!F35+drdp!O35)*'DEC-OH'!$C35+(drdp!I35+drdp!R35)*'DEC-OH'!$D35)</f>
        <v>6.4366142012841174E-2</v>
      </c>
      <c r="G35" s="20">
        <f>Model!$W$23*((drdp!D35+drdp!M35)*'DEC-OH'!$B35+(drdp!G35+drdp!P35)*'DEC-OH'!$C35+(drdp!J35+drdp!S35)*'DEC-OH'!$D35)</f>
        <v>0</v>
      </c>
      <c r="H35" s="18">
        <f>Model!$W$23*((drdp!B35)*'DEC-OH'!$B35+(drdp!E35)*'DEC-OH'!$C35+(drdp!H35)*'DEC-OH'!$D35)</f>
        <v>0</v>
      </c>
      <c r="I35" s="18">
        <f>Model!$W$23*((drdp!C35)*'DEC-OH'!$B35+(drdp!F35)*'DEC-OH'!$C35+(drdp!I35)*'DEC-OH'!$D35)</f>
        <v>3.2183071006420587E-2</v>
      </c>
      <c r="J35" s="18">
        <f>Model!$W$23*((drdp!D35)*'DEC-OH'!$B35+(drdp!G35)*'DEC-OH'!$C35+(drdp!J35)*'DEC-OH'!$D35)</f>
        <v>0</v>
      </c>
      <c r="K35" s="21">
        <f>SUM(E$3:E34)+H35</f>
        <v>0</v>
      </c>
      <c r="L35" s="21">
        <f>SUM(F$3:F34)+I35</f>
        <v>0.47681672539332254</v>
      </c>
      <c r="M35" s="21">
        <f>SUM(G$3:G34)+J35</f>
        <v>0</v>
      </c>
      <c r="N35" s="21"/>
      <c r="O35" s="21"/>
      <c r="P35" s="21"/>
      <c r="Q35" s="19">
        <f t="shared" si="1"/>
        <v>0</v>
      </c>
      <c r="R35" s="19">
        <f t="shared" si="1"/>
        <v>0.22735418961481116</v>
      </c>
      <c r="S35" s="19">
        <f t="shared" si="1"/>
        <v>0</v>
      </c>
      <c r="T35" s="19">
        <f t="shared" si="2"/>
        <v>0</v>
      </c>
      <c r="U35" s="19">
        <f t="shared" si="3"/>
        <v>0</v>
      </c>
      <c r="V35" s="19">
        <f t="shared" si="4"/>
        <v>0</v>
      </c>
    </row>
    <row r="36" spans="1:23" x14ac:dyDescent="0.25">
      <c r="A36" s="26">
        <f>Wellpath!E36</f>
        <v>960</v>
      </c>
      <c r="B36" s="22">
        <v>0</v>
      </c>
      <c r="C36" s="22">
        <v>0</v>
      </c>
      <c r="D36" s="22">
        <v>1</v>
      </c>
      <c r="E36" s="20">
        <f>Model!$W$23*((drdp!B36+drdp!K36)*'DEC-OH'!$B36+(drdp!E36+drdp!N36)*'DEC-OH'!$C36+(drdp!H36+drdp!Q36)*'DEC-OH'!$D36)</f>
        <v>0</v>
      </c>
      <c r="F36" s="20">
        <f>Model!$W$23*((drdp!C36+drdp!L36)*'DEC-OH'!$B36+(drdp!F36+drdp!O36)*'DEC-OH'!$C36+(drdp!I36+drdp!R36)*'DEC-OH'!$D36)</f>
        <v>6.8193436204636415E-2</v>
      </c>
      <c r="G36" s="20">
        <f>Model!$W$23*((drdp!D36+drdp!M36)*'DEC-OH'!$B36+(drdp!G36+drdp!P36)*'DEC-OH'!$C36+(drdp!J36+drdp!S36)*'DEC-OH'!$D36)</f>
        <v>0</v>
      </c>
      <c r="H36" s="18">
        <f>Model!$W$23*((drdp!B36)*'DEC-OH'!$B36+(drdp!E36)*'DEC-OH'!$C36+(drdp!H36)*'DEC-OH'!$D36)</f>
        <v>0</v>
      </c>
      <c r="I36" s="18">
        <f>Model!$W$23*((drdp!C36)*'DEC-OH'!$B36+(drdp!F36)*'DEC-OH'!$C36+(drdp!I36)*'DEC-OH'!$D36)</f>
        <v>3.4096718102318208E-2</v>
      </c>
      <c r="J36" s="18">
        <f>Model!$W$23*((drdp!D36)*'DEC-OH'!$B36+(drdp!G36)*'DEC-OH'!$C36+(drdp!J36)*'DEC-OH'!$D36)</f>
        <v>0</v>
      </c>
      <c r="K36" s="21">
        <f>SUM(E$3:E35)+H36</f>
        <v>0</v>
      </c>
      <c r="L36" s="21">
        <f>SUM(F$3:F35)+I36</f>
        <v>0.54309651450206131</v>
      </c>
      <c r="M36" s="21">
        <f>SUM(G$3:G35)+J36</f>
        <v>0</v>
      </c>
      <c r="N36" s="21"/>
      <c r="O36" s="21"/>
      <c r="P36" s="21"/>
      <c r="Q36" s="19">
        <f t="shared" si="1"/>
        <v>0</v>
      </c>
      <c r="R36" s="19">
        <f t="shared" si="1"/>
        <v>0.29495382406428772</v>
      </c>
      <c r="S36" s="19">
        <f t="shared" si="1"/>
        <v>0</v>
      </c>
      <c r="T36" s="19">
        <f t="shared" si="2"/>
        <v>0</v>
      </c>
      <c r="U36" s="19">
        <f t="shared" si="3"/>
        <v>0</v>
      </c>
      <c r="V36" s="19">
        <f t="shared" si="4"/>
        <v>0</v>
      </c>
    </row>
    <row r="37" spans="1:23" x14ac:dyDescent="0.25">
      <c r="A37" s="26">
        <f>Wellpath!E37</f>
        <v>990</v>
      </c>
      <c r="B37" s="22">
        <v>0</v>
      </c>
      <c r="C37" s="22">
        <v>0</v>
      </c>
      <c r="D37" s="22">
        <v>1</v>
      </c>
      <c r="E37" s="20">
        <f>Model!$W$23*((drdp!B37+drdp!K37)*'DEC-OH'!$B37+(drdp!E37+drdp!N37)*'DEC-OH'!$C37+(drdp!H37+drdp!Q37)*'DEC-OH'!$D37)</f>
        <v>0</v>
      </c>
      <c r="F37" s="20">
        <f>Model!$W$23*((drdp!C37+drdp!L37)*'DEC-OH'!$B37+(drdp!F37+drdp!O37)*'DEC-OH'!$C37+(drdp!I37+drdp!R37)*'DEC-OH'!$D37)</f>
        <v>7.1890920314754581E-2</v>
      </c>
      <c r="G37" s="20">
        <f>Model!$W$23*((drdp!D37+drdp!M37)*'DEC-OH'!$B37+(drdp!G37+drdp!P37)*'DEC-OH'!$C37+(drdp!J37+drdp!S37)*'DEC-OH'!$D37)</f>
        <v>0</v>
      </c>
      <c r="H37" s="18">
        <f>Model!$W$23*((drdp!B37)*'DEC-OH'!$B37+(drdp!E37)*'DEC-OH'!$C37+(drdp!H37)*'DEC-OH'!$D37)</f>
        <v>0</v>
      </c>
      <c r="I37" s="18">
        <f>Model!$W$23*((drdp!C37)*'DEC-OH'!$B37+(drdp!F37)*'DEC-OH'!$C37+(drdp!I37)*'DEC-OH'!$D37)</f>
        <v>3.594546015737729E-2</v>
      </c>
      <c r="J37" s="18">
        <f>Model!$W$23*((drdp!D37)*'DEC-OH'!$B37+(drdp!G37)*'DEC-OH'!$C37+(drdp!J37)*'DEC-OH'!$D37)</f>
        <v>0</v>
      </c>
      <c r="K37" s="21">
        <f>SUM(E$3:E36)+H37</f>
        <v>0</v>
      </c>
      <c r="L37" s="21">
        <f>SUM(F$3:F36)+I37</f>
        <v>0.61313869276175692</v>
      </c>
      <c r="M37" s="21">
        <f>SUM(G$3:G36)+J37</f>
        <v>0</v>
      </c>
      <c r="N37" s="21"/>
      <c r="O37" s="21"/>
      <c r="P37" s="21"/>
      <c r="Q37" s="19">
        <f t="shared" si="1"/>
        <v>0</v>
      </c>
      <c r="R37" s="19">
        <f t="shared" si="1"/>
        <v>0.37593905656159615</v>
      </c>
      <c r="S37" s="19">
        <f t="shared" si="1"/>
        <v>0</v>
      </c>
      <c r="T37" s="19">
        <f t="shared" si="2"/>
        <v>0</v>
      </c>
      <c r="U37" s="19">
        <f t="shared" si="3"/>
        <v>0</v>
      </c>
      <c r="V37" s="19">
        <f t="shared" si="4"/>
        <v>0</v>
      </c>
    </row>
    <row r="38" spans="1:23" x14ac:dyDescent="0.25">
      <c r="A38" s="26">
        <f>Wellpath!E38</f>
        <v>1020</v>
      </c>
      <c r="B38" s="22">
        <v>0</v>
      </c>
      <c r="C38" s="22">
        <v>0</v>
      </c>
      <c r="D38" s="22">
        <v>1</v>
      </c>
      <c r="E38" s="20">
        <f>Model!$W$23*((drdp!B38+drdp!K38)*'DEC-OH'!$B38+(drdp!E38+drdp!N38)*'DEC-OH'!$C38+(drdp!H38+drdp!Q38)*'DEC-OH'!$D38)</f>
        <v>0</v>
      </c>
      <c r="F38" s="20">
        <f>Model!$W$23*((drdp!C38+drdp!L38)*'DEC-OH'!$B38+(drdp!F38+drdp!O38)*'DEC-OH'!$C38+(drdp!I38+drdp!R38)*'DEC-OH'!$D38)</f>
        <v>7.5451555972040826E-2</v>
      </c>
      <c r="G38" s="20">
        <f>Model!$W$23*((drdp!D38+drdp!M38)*'DEC-OH'!$B38+(drdp!G38+drdp!P38)*'DEC-OH'!$C38+(drdp!J38+drdp!S38)*'DEC-OH'!$D38)</f>
        <v>0</v>
      </c>
      <c r="H38" s="18">
        <f>Model!$W$23*((drdp!B38)*'DEC-OH'!$B38+(drdp!E38)*'DEC-OH'!$C38+(drdp!H38)*'DEC-OH'!$D38)</f>
        <v>0</v>
      </c>
      <c r="I38" s="18">
        <f>Model!$W$23*((drdp!C38)*'DEC-OH'!$B38+(drdp!F38)*'DEC-OH'!$C38+(drdp!I38)*'DEC-OH'!$D38)</f>
        <v>3.7725777986020413E-2</v>
      </c>
      <c r="J38" s="18">
        <f>Model!$W$23*((drdp!D38)*'DEC-OH'!$B38+(drdp!G38)*'DEC-OH'!$C38+(drdp!J38)*'DEC-OH'!$D38)</f>
        <v>0</v>
      </c>
      <c r="K38" s="21">
        <f>SUM(E$3:E37)+H38</f>
        <v>0</v>
      </c>
      <c r="L38" s="21">
        <f>SUM(F$3:F37)+I38</f>
        <v>0.68680993090515463</v>
      </c>
      <c r="M38" s="21">
        <f>SUM(G$3:G37)+J38</f>
        <v>0</v>
      </c>
      <c r="N38" s="21"/>
      <c r="O38" s="21"/>
      <c r="P38" s="21"/>
      <c r="Q38" s="19">
        <f t="shared" si="1"/>
        <v>0</v>
      </c>
      <c r="R38" s="19">
        <f t="shared" si="1"/>
        <v>0.47170788118994328</v>
      </c>
      <c r="S38" s="19">
        <f t="shared" si="1"/>
        <v>0</v>
      </c>
      <c r="T38" s="19">
        <f t="shared" si="2"/>
        <v>0</v>
      </c>
      <c r="U38" s="19">
        <f t="shared" si="3"/>
        <v>0</v>
      </c>
      <c r="V38" s="19">
        <f t="shared" si="4"/>
        <v>0</v>
      </c>
    </row>
    <row r="39" spans="1:23" x14ac:dyDescent="0.25">
      <c r="A39" s="26">
        <f>Wellpath!E39</f>
        <v>1050</v>
      </c>
      <c r="B39" s="22">
        <v>0</v>
      </c>
      <c r="C39" s="22">
        <v>0</v>
      </c>
      <c r="D39" s="22">
        <v>1</v>
      </c>
      <c r="E39" s="20">
        <f>Model!$W$23*((drdp!B39+drdp!K39)*'DEC-OH'!$B39+(drdp!E39+drdp!N39)*'DEC-OH'!$C39+(drdp!H39+drdp!Q39)*'DEC-OH'!$D39)</f>
        <v>0</v>
      </c>
      <c r="F39" s="20">
        <f>Model!$W$23*((drdp!C39+drdp!L39)*'DEC-OH'!$B39+(drdp!F39+drdp!O39)*'DEC-OH'!$C39+(drdp!I39+drdp!R39)*'DEC-OH'!$D39)</f>
        <v>7.886856530414818E-2</v>
      </c>
      <c r="G39" s="20">
        <f>Model!$W$23*((drdp!D39+drdp!M39)*'DEC-OH'!$B39+(drdp!G39+drdp!P39)*'DEC-OH'!$C39+(drdp!J39+drdp!S39)*'DEC-OH'!$D39)</f>
        <v>0</v>
      </c>
      <c r="H39" s="18">
        <f>Model!$W$23*((drdp!B39)*'DEC-OH'!$B39+(drdp!E39)*'DEC-OH'!$C39+(drdp!H39)*'DEC-OH'!$D39)</f>
        <v>0</v>
      </c>
      <c r="I39" s="18">
        <f>Model!$W$23*((drdp!C39)*'DEC-OH'!$B39+(drdp!F39)*'DEC-OH'!$C39+(drdp!I39)*'DEC-OH'!$D39)</f>
        <v>3.943428265207409E-2</v>
      </c>
      <c r="J39" s="18">
        <f>Model!$W$23*((drdp!D39)*'DEC-OH'!$B39+(drdp!G39)*'DEC-OH'!$C39+(drdp!J39)*'DEC-OH'!$D39)</f>
        <v>0</v>
      </c>
      <c r="K39" s="21">
        <f>SUM(E$3:E38)+H39</f>
        <v>0</v>
      </c>
      <c r="L39" s="21">
        <f>SUM(F$3:F38)+I39</f>
        <v>0.76396999154324907</v>
      </c>
      <c r="M39" s="21">
        <f>SUM(G$3:G38)+J39</f>
        <v>0</v>
      </c>
      <c r="N39" s="21"/>
      <c r="O39" s="21"/>
      <c r="P39" s="21"/>
      <c r="Q39" s="19">
        <f t="shared" si="1"/>
        <v>0</v>
      </c>
      <c r="R39" s="19">
        <f t="shared" si="1"/>
        <v>0.58365014797859205</v>
      </c>
      <c r="S39" s="19">
        <f t="shared" si="1"/>
        <v>0</v>
      </c>
      <c r="T39" s="19">
        <f t="shared" si="2"/>
        <v>0</v>
      </c>
      <c r="U39" s="19">
        <f t="shared" si="3"/>
        <v>0</v>
      </c>
      <c r="V39" s="19">
        <f t="shared" si="4"/>
        <v>0</v>
      </c>
    </row>
    <row r="40" spans="1:23" x14ac:dyDescent="0.25">
      <c r="A40" s="26">
        <f>Wellpath!E40</f>
        <v>1080</v>
      </c>
      <c r="B40" s="22">
        <v>0</v>
      </c>
      <c r="C40" s="22">
        <v>0</v>
      </c>
      <c r="D40" s="22">
        <v>1</v>
      </c>
      <c r="E40" s="20">
        <f>Model!$W$23*((drdp!B40+drdp!K40)*'DEC-OH'!$B40+(drdp!E40+drdp!N40)*'DEC-OH'!$C40+(drdp!H40+drdp!Q40)*'DEC-OH'!$D40)</f>
        <v>0</v>
      </c>
      <c r="F40" s="20">
        <f>Model!$W$23*((drdp!C40+drdp!L40)*'DEC-OH'!$B40+(drdp!F40+drdp!O40)*'DEC-OH'!$C40+(drdp!I40+drdp!R40)*'DEC-OH'!$D40)</f>
        <v>6.8446203199669042E-2</v>
      </c>
      <c r="G40" s="20">
        <f>Model!$W$23*((drdp!D40+drdp!M40)*'DEC-OH'!$B40+(drdp!G40+drdp!P40)*'DEC-OH'!$C40+(drdp!J40+drdp!S40)*'DEC-OH'!$D40)</f>
        <v>0</v>
      </c>
      <c r="H40" s="18">
        <f>Model!$W$23*((drdp!B40)*'DEC-OH'!$B40+(drdp!E40)*'DEC-OH'!$C40+(drdp!H40)*'DEC-OH'!$D40)</f>
        <v>0</v>
      </c>
      <c r="I40" s="18">
        <f>Model!$W$23*((drdp!C40)*'DEC-OH'!$B40+(drdp!F40)*'DEC-OH'!$C40+(drdp!I40)*'DEC-OH'!$D40)</f>
        <v>4.1067721919801431E-2</v>
      </c>
      <c r="J40" s="18">
        <f>Model!$W$23*((drdp!D40)*'DEC-OH'!$B40+(drdp!G40)*'DEC-OH'!$C40+(drdp!J40)*'DEC-OH'!$D40)</f>
        <v>0</v>
      </c>
      <c r="K40" s="21">
        <f>SUM(E$3:E39)+H40</f>
        <v>0</v>
      </c>
      <c r="L40" s="21">
        <f>SUM(F$3:F39)+I40</f>
        <v>0.84447199611512469</v>
      </c>
      <c r="M40" s="21">
        <f>SUM(G$3:G39)+J40</f>
        <v>0</v>
      </c>
      <c r="N40" s="21"/>
      <c r="O40" s="21"/>
      <c r="P40" s="21"/>
      <c r="Q40" s="19">
        <f t="shared" si="1"/>
        <v>0</v>
      </c>
      <c r="R40" s="19">
        <f t="shared" si="1"/>
        <v>0.71313295222266315</v>
      </c>
      <c r="S40" s="19">
        <f t="shared" si="1"/>
        <v>0</v>
      </c>
      <c r="T40" s="19">
        <f t="shared" si="2"/>
        <v>0</v>
      </c>
      <c r="U40" s="19">
        <f t="shared" si="3"/>
        <v>0</v>
      </c>
      <c r="V40" s="19">
        <f t="shared" si="4"/>
        <v>0</v>
      </c>
    </row>
    <row r="41" spans="1:23" x14ac:dyDescent="0.25">
      <c r="A41" s="26">
        <f>Wellpath!E41</f>
        <v>1100</v>
      </c>
      <c r="B41" s="22">
        <v>0</v>
      </c>
      <c r="C41" s="22">
        <v>0</v>
      </c>
      <c r="D41" s="22">
        <v>1</v>
      </c>
      <c r="E41" s="20">
        <f>Model!$W$23*((drdp!B41+drdp!K41)*'DEC-OH'!$B41+(drdp!E41+drdp!N41)*'DEC-OH'!$C41+(drdp!H41+drdp!Q41)*'DEC-OH'!$D41)</f>
        <v>0</v>
      </c>
      <c r="F41" s="20">
        <f>Model!$W$23*((drdp!C41+drdp!L41)*'DEC-OH'!$B41+(drdp!F41+drdp!O41)*'DEC-OH'!$C41+(drdp!I41+drdp!R41)*'DEC-OH'!$D41)</f>
        <v>4.2115492909452643E-2</v>
      </c>
      <c r="G41" s="20">
        <f>Model!$W$23*((drdp!D41+drdp!M41)*'DEC-OH'!$B41+(drdp!G41+drdp!P41)*'DEC-OH'!$C41+(drdp!J41+drdp!S41)*'DEC-OH'!$D41)</f>
        <v>0</v>
      </c>
      <c r="H41" s="18">
        <f>Model!$W$23*((drdp!B41)*'DEC-OH'!$B41+(drdp!E41)*'DEC-OH'!$C41+(drdp!H41)*'DEC-OH'!$D41)</f>
        <v>0</v>
      </c>
      <c r="I41" s="18">
        <f>Model!$W$23*((drdp!C41)*'DEC-OH'!$B41+(drdp!F41)*'DEC-OH'!$C41+(drdp!I41)*'DEC-OH'!$D41)</f>
        <v>2.807699527296843E-2</v>
      </c>
      <c r="J41" s="18">
        <f>Model!$W$23*((drdp!D41)*'DEC-OH'!$B41+(drdp!G41)*'DEC-OH'!$C41+(drdp!J41)*'DEC-OH'!$D41)</f>
        <v>0</v>
      </c>
      <c r="K41" s="21">
        <f>SUM(E$3:E40)+H41</f>
        <v>0</v>
      </c>
      <c r="L41" s="21">
        <f>SUM(F$3:F40)+I41</f>
        <v>0.89992747266796069</v>
      </c>
      <c r="M41" s="21">
        <f>SUM(G$3:G40)+J41</f>
        <v>0</v>
      </c>
      <c r="N41" s="21"/>
      <c r="O41" s="21"/>
      <c r="P41" s="21"/>
      <c r="Q41" s="19">
        <f t="shared" si="1"/>
        <v>0</v>
      </c>
      <c r="R41" s="19">
        <f t="shared" si="1"/>
        <v>0.80986945606254312</v>
      </c>
      <c r="S41" s="19">
        <f t="shared" si="1"/>
        <v>0</v>
      </c>
      <c r="T41" s="19">
        <f t="shared" si="2"/>
        <v>0</v>
      </c>
      <c r="U41" s="19">
        <f t="shared" si="3"/>
        <v>0</v>
      </c>
      <c r="V41" s="19">
        <f t="shared" si="4"/>
        <v>0</v>
      </c>
    </row>
    <row r="42" spans="1:23" x14ac:dyDescent="0.25">
      <c r="A42" s="26">
        <f>Wellpath!E42</f>
        <v>1110</v>
      </c>
      <c r="B42" s="22">
        <v>0</v>
      </c>
      <c r="C42" s="22">
        <v>0</v>
      </c>
      <c r="D42" s="22">
        <v>1</v>
      </c>
      <c r="E42" s="20">
        <f>Model!$W$23*((drdp!B42+drdp!K42)*'DEC-OH'!$B42+(drdp!E42+drdp!N42)*'DEC-OH'!$C42+(drdp!H42+drdp!Q42)*'DEC-OH'!$D42)</f>
        <v>0</v>
      </c>
      <c r="F42" s="20">
        <f>Model!$W$23*((drdp!C42+drdp!L42)*'DEC-OH'!$B42+(drdp!F42+drdp!O42)*'DEC-OH'!$C42+(drdp!I42+drdp!R42)*'DEC-OH'!$D42)</f>
        <v>5.6153990545936859E-2</v>
      </c>
      <c r="G42" s="20">
        <f>Model!$W$23*((drdp!D42+drdp!M42)*'DEC-OH'!$B42+(drdp!G42+drdp!P42)*'DEC-OH'!$C42+(drdp!J42+drdp!S42)*'DEC-OH'!$D42)</f>
        <v>0</v>
      </c>
      <c r="H42" s="18">
        <f>Model!$W$23*((drdp!B42)*'DEC-OH'!$B42+(drdp!E42)*'DEC-OH'!$C42+(drdp!H42)*'DEC-OH'!$D42)</f>
        <v>0</v>
      </c>
      <c r="I42" s="18">
        <f>Model!$W$23*((drdp!C42)*'DEC-OH'!$B42+(drdp!F42)*'DEC-OH'!$C42+(drdp!I42)*'DEC-OH'!$D42)</f>
        <v>1.4038497636484215E-2</v>
      </c>
      <c r="J42" s="18">
        <f>Model!$W$23*((drdp!D42)*'DEC-OH'!$B42+(drdp!G42)*'DEC-OH'!$C42+(drdp!J42)*'DEC-OH'!$D42)</f>
        <v>0</v>
      </c>
      <c r="K42" s="21">
        <f>SUM(E$3:E41)+H42</f>
        <v>0</v>
      </c>
      <c r="L42" s="21">
        <f>SUM(F$3:F41)+I42</f>
        <v>0.92800446794092906</v>
      </c>
      <c r="M42" s="21">
        <f>SUM(G$3:G41)+J42</f>
        <v>0</v>
      </c>
      <c r="N42" s="21"/>
      <c r="O42" s="21"/>
      <c r="P42" s="21"/>
      <c r="Q42" s="19">
        <f t="shared" si="1"/>
        <v>0</v>
      </c>
      <c r="R42" s="19">
        <f t="shared" si="1"/>
        <v>0.86119229251832685</v>
      </c>
      <c r="S42" s="19">
        <f t="shared" si="1"/>
        <v>0</v>
      </c>
      <c r="T42" s="19">
        <f t="shared" si="2"/>
        <v>0</v>
      </c>
      <c r="U42" s="19">
        <f t="shared" si="3"/>
        <v>0</v>
      </c>
      <c r="V42" s="19">
        <f t="shared" si="4"/>
        <v>0</v>
      </c>
    </row>
    <row r="43" spans="1:23" x14ac:dyDescent="0.25">
      <c r="A43" s="26">
        <f>Wellpath!E43</f>
        <v>1140</v>
      </c>
      <c r="B43" s="22">
        <v>0</v>
      </c>
      <c r="C43" s="22">
        <v>0</v>
      </c>
      <c r="D43" s="22">
        <v>1</v>
      </c>
      <c r="E43" s="20">
        <f>Model!$W$23*((drdp!B43+drdp!K43)*'DEC-OH'!$B43+(drdp!E43+drdp!N43)*'DEC-OH'!$C43+(drdp!H43+drdp!Q43)*'DEC-OH'!$D43)</f>
        <v>0</v>
      </c>
      <c r="F43" s="20">
        <f>Model!$W$23*((drdp!C43+drdp!L43)*'DEC-OH'!$B43+(drdp!F43+drdp!O43)*'DEC-OH'!$C43+(drdp!I43+drdp!R43)*'DEC-OH'!$D43)</f>
        <v>8.4230985818905285E-2</v>
      </c>
      <c r="G43" s="20">
        <f>Model!$W$23*((drdp!D43+drdp!M43)*'DEC-OH'!$B43+(drdp!G43+drdp!P43)*'DEC-OH'!$C43+(drdp!J43+drdp!S43)*'DEC-OH'!$D43)</f>
        <v>0</v>
      </c>
      <c r="H43" s="18">
        <f>Model!$W$23*((drdp!B43)*'DEC-OH'!$B43+(drdp!E43)*'DEC-OH'!$C43+(drdp!H43)*'DEC-OH'!$D43)</f>
        <v>0</v>
      </c>
      <c r="I43" s="18">
        <f>Model!$W$23*((drdp!C43)*'DEC-OH'!$B43+(drdp!F43)*'DEC-OH'!$C43+(drdp!I43)*'DEC-OH'!$D43)</f>
        <v>4.2115492909452643E-2</v>
      </c>
      <c r="J43" s="18">
        <f>Model!$W$23*((drdp!D43)*'DEC-OH'!$B43+(drdp!G43)*'DEC-OH'!$C43+(drdp!J43)*'DEC-OH'!$D43)</f>
        <v>0</v>
      </c>
      <c r="K43" s="21">
        <f>SUM(E$3:E42)+H43</f>
        <v>0</v>
      </c>
      <c r="L43" s="21">
        <f>SUM(F$3:F42)+I43</f>
        <v>1.0122354537598344</v>
      </c>
      <c r="M43" s="21">
        <f>SUM(G$3:G42)+J43</f>
        <v>0</v>
      </c>
      <c r="N43" s="21"/>
      <c r="O43" s="21"/>
      <c r="P43" s="21"/>
      <c r="Q43" s="19">
        <f t="shared" si="1"/>
        <v>0</v>
      </c>
      <c r="R43" s="19">
        <f t="shared" si="1"/>
        <v>1.0246206138483778</v>
      </c>
      <c r="S43" s="19">
        <f t="shared" si="1"/>
        <v>0</v>
      </c>
      <c r="T43" s="19">
        <f t="shared" si="2"/>
        <v>0</v>
      </c>
      <c r="U43" s="19">
        <f t="shared" si="3"/>
        <v>0</v>
      </c>
      <c r="V43" s="19">
        <f t="shared" si="4"/>
        <v>0</v>
      </c>
      <c r="W43" s="10" t="s">
        <v>62</v>
      </c>
    </row>
    <row r="44" spans="1:23" s="36" customFormat="1" x14ac:dyDescent="0.25">
      <c r="A44" s="26">
        <f>Wellpath!E44</f>
        <v>1170</v>
      </c>
      <c r="B44" s="22">
        <v>0</v>
      </c>
      <c r="C44" s="22">
        <v>0</v>
      </c>
      <c r="D44" s="22">
        <v>1</v>
      </c>
      <c r="E44" s="20">
        <f>Model!$W$23*((drdp!B44+drdp!K44)*'DEC-OH'!$B44+(drdp!E44+drdp!N44)*'DEC-OH'!$C44+(drdp!H44+drdp!Q44)*'DEC-OH'!$D44)</f>
        <v>0</v>
      </c>
      <c r="F44" s="20">
        <f>Model!$W$23*((drdp!C44+drdp!L44)*'DEC-OH'!$B44+(drdp!F44+drdp!O44)*'DEC-OH'!$C44+(drdp!I44+drdp!R44)*'DEC-OH'!$D44)</f>
        <v>8.4230985818905285E-2</v>
      </c>
      <c r="G44" s="20">
        <f>Model!$W$23*((drdp!D44+drdp!M44)*'DEC-OH'!$B44+(drdp!G44+drdp!P44)*'DEC-OH'!$C44+(drdp!J44+drdp!S44)*'DEC-OH'!$D44)</f>
        <v>0</v>
      </c>
      <c r="H44" s="32">
        <f>Model!$W$23*((drdp!B44)*'DEC-OH'!$B44+(drdp!E44)*'DEC-OH'!$C44+(drdp!H44)*'DEC-OH'!$D44)</f>
        <v>0</v>
      </c>
      <c r="I44" s="32">
        <f>Model!$W$23*((drdp!C44)*'DEC-OH'!$B44+(drdp!F44)*'DEC-OH'!$C44+(drdp!I44)*'DEC-OH'!$D44)</f>
        <v>4.2115492909452643E-2</v>
      </c>
      <c r="J44" s="32">
        <f>Model!$W$23*((drdp!D44)*'DEC-OH'!$B44+(drdp!G44)*'DEC-OH'!$C44+(drdp!J44)*'DEC-OH'!$D44)</f>
        <v>0</v>
      </c>
      <c r="K44" s="34">
        <f>SUM(E$3:E43)+H44</f>
        <v>0</v>
      </c>
      <c r="L44" s="34">
        <f>SUM(F$3:F43)+I44</f>
        <v>1.0964664395787396</v>
      </c>
      <c r="M44" s="34">
        <f>SUM(G$3:G43)+J44</f>
        <v>0</v>
      </c>
      <c r="N44" s="34"/>
      <c r="O44" s="34"/>
      <c r="P44" s="34"/>
      <c r="Q44" s="35">
        <f t="shared" si="1"/>
        <v>0</v>
      </c>
      <c r="R44" s="35">
        <f t="shared" si="1"/>
        <v>1.2022386531224778</v>
      </c>
      <c r="S44" s="35">
        <f t="shared" si="1"/>
        <v>0</v>
      </c>
      <c r="T44" s="35">
        <f t="shared" si="2"/>
        <v>0</v>
      </c>
      <c r="U44" s="35">
        <f t="shared" si="3"/>
        <v>0</v>
      </c>
      <c r="V44" s="35">
        <f t="shared" si="4"/>
        <v>0</v>
      </c>
    </row>
    <row r="45" spans="1:23" x14ac:dyDescent="0.25">
      <c r="A45" s="26">
        <f>Wellpath!E45</f>
        <v>1200</v>
      </c>
      <c r="B45" s="22">
        <v>0</v>
      </c>
      <c r="C45" s="22">
        <v>0</v>
      </c>
      <c r="D45" s="22">
        <v>1</v>
      </c>
      <c r="E45" s="20">
        <f>Model!$W$23*((drdp!B45+drdp!K45)*'DEC-OH'!$B45+(drdp!E45+drdp!N45)*'DEC-OH'!$C45+(drdp!H45+drdp!Q45)*'DEC-OH'!$D45)</f>
        <v>0</v>
      </c>
      <c r="F45" s="20">
        <f>Model!$W$23*((drdp!C45+drdp!L45)*'DEC-OH'!$B45+(drdp!F45+drdp!O45)*'DEC-OH'!$C45+(drdp!I45+drdp!R45)*'DEC-OH'!$D45)</f>
        <v>8.4230985818905285E-2</v>
      </c>
      <c r="G45" s="20">
        <f>Model!$W$23*((drdp!D45+drdp!M45)*'DEC-OH'!$B45+(drdp!G45+drdp!P45)*'DEC-OH'!$C45+(drdp!J45+drdp!S45)*'DEC-OH'!$D45)</f>
        <v>0</v>
      </c>
      <c r="H45" s="18">
        <f>Model!$W$23*((drdp!B45)*'DEC-OH'!$B45+(drdp!E45)*'DEC-OH'!$C45+(drdp!H45)*'DEC-OH'!$D45)</f>
        <v>0</v>
      </c>
      <c r="I45" s="18">
        <f>Model!$W$23*((drdp!C45)*'DEC-OH'!$B45+(drdp!F45)*'DEC-OH'!$C45+(drdp!I45)*'DEC-OH'!$D45)</f>
        <v>4.2115492909452643E-2</v>
      </c>
      <c r="J45" s="18">
        <f>Model!$W$23*((drdp!D45)*'DEC-OH'!$B45+(drdp!G45)*'DEC-OH'!$C45+(drdp!J45)*'DEC-OH'!$D45)</f>
        <v>0</v>
      </c>
      <c r="K45" s="21">
        <f>SUM(E$3:E44)+H45</f>
        <v>0</v>
      </c>
      <c r="L45" s="21">
        <f>SUM(F$3:F44)+I45</f>
        <v>1.1806974253976448</v>
      </c>
      <c r="M45" s="21">
        <f>SUM(G$3:G44)+J45</f>
        <v>0</v>
      </c>
      <c r="N45" s="21"/>
      <c r="O45" s="21"/>
      <c r="P45" s="21"/>
      <c r="Q45" s="19">
        <f t="shared" si="1"/>
        <v>0</v>
      </c>
      <c r="R45" s="19">
        <f t="shared" si="1"/>
        <v>1.3940464103406269</v>
      </c>
      <c r="S45" s="19">
        <f t="shared" si="1"/>
        <v>0</v>
      </c>
      <c r="T45" s="19">
        <f t="shared" si="2"/>
        <v>0</v>
      </c>
      <c r="U45" s="19">
        <f t="shared" si="3"/>
        <v>0</v>
      </c>
      <c r="V45" s="19">
        <f t="shared" si="4"/>
        <v>0</v>
      </c>
    </row>
    <row r="46" spans="1:23" x14ac:dyDescent="0.25">
      <c r="A46" s="26">
        <f>Wellpath!E46</f>
        <v>1230</v>
      </c>
      <c r="B46" s="22">
        <v>0</v>
      </c>
      <c r="C46" s="22">
        <v>0</v>
      </c>
      <c r="D46" s="22">
        <v>1</v>
      </c>
      <c r="E46" s="20">
        <f>Model!$W$23*((drdp!B46+drdp!K46)*'DEC-OH'!$B46+(drdp!E46+drdp!N46)*'DEC-OH'!$C46+(drdp!H46+drdp!Q46)*'DEC-OH'!$D46)</f>
        <v>0</v>
      </c>
      <c r="F46" s="20">
        <f>Model!$W$23*((drdp!C46+drdp!L46)*'DEC-OH'!$B46+(drdp!F46+drdp!O46)*'DEC-OH'!$C46+(drdp!I46+drdp!R46)*'DEC-OH'!$D46)</f>
        <v>8.4230985818905285E-2</v>
      </c>
      <c r="G46" s="20">
        <f>Model!$W$23*((drdp!D46+drdp!M46)*'DEC-OH'!$B46+(drdp!G46+drdp!P46)*'DEC-OH'!$C46+(drdp!J46+drdp!S46)*'DEC-OH'!$D46)</f>
        <v>0</v>
      </c>
      <c r="H46" s="18">
        <f>Model!$W$23*((drdp!B46)*'DEC-OH'!$B46+(drdp!E46)*'DEC-OH'!$C46+(drdp!H46)*'DEC-OH'!$D46)</f>
        <v>0</v>
      </c>
      <c r="I46" s="18">
        <f>Model!$W$23*((drdp!C46)*'DEC-OH'!$B46+(drdp!F46)*'DEC-OH'!$C46+(drdp!I46)*'DEC-OH'!$D46)</f>
        <v>4.2115492909452643E-2</v>
      </c>
      <c r="J46" s="18">
        <f>Model!$W$23*((drdp!D46)*'DEC-OH'!$B46+(drdp!G46)*'DEC-OH'!$C46+(drdp!J46)*'DEC-OH'!$D46)</f>
        <v>0</v>
      </c>
      <c r="K46" s="21">
        <f>SUM(E$3:E45)+H46</f>
        <v>0</v>
      </c>
      <c r="L46" s="21">
        <f>SUM(F$3:F45)+I46</f>
        <v>1.26492841121655</v>
      </c>
      <c r="M46" s="21">
        <f>SUM(G$3:G45)+J46</f>
        <v>0</v>
      </c>
      <c r="N46" s="21"/>
      <c r="O46" s="21"/>
      <c r="P46" s="21"/>
      <c r="Q46" s="19">
        <f t="shared" si="1"/>
        <v>0</v>
      </c>
      <c r="R46" s="19">
        <f t="shared" si="1"/>
        <v>1.6000438855028254</v>
      </c>
      <c r="S46" s="19">
        <f t="shared" si="1"/>
        <v>0</v>
      </c>
      <c r="T46" s="19">
        <f t="shared" si="2"/>
        <v>0</v>
      </c>
      <c r="U46" s="19">
        <f t="shared" si="3"/>
        <v>0</v>
      </c>
      <c r="V46" s="19">
        <f t="shared" si="4"/>
        <v>0</v>
      </c>
    </row>
    <row r="47" spans="1:23" x14ac:dyDescent="0.25">
      <c r="A47" s="26">
        <f>Wellpath!E47</f>
        <v>1260</v>
      </c>
      <c r="B47" s="22">
        <v>0</v>
      </c>
      <c r="C47" s="22">
        <v>0</v>
      </c>
      <c r="D47" s="22">
        <v>1</v>
      </c>
      <c r="E47" s="20">
        <f>Model!$W$23*((drdp!B47+drdp!K47)*'DEC-OH'!$B47+(drdp!E47+drdp!N47)*'DEC-OH'!$C47+(drdp!H47+drdp!Q47)*'DEC-OH'!$D47)</f>
        <v>0</v>
      </c>
      <c r="F47" s="20">
        <f>Model!$W$23*((drdp!C47+drdp!L47)*'DEC-OH'!$B47+(drdp!F47+drdp!O47)*'DEC-OH'!$C47+(drdp!I47+drdp!R47)*'DEC-OH'!$D47)</f>
        <v>8.4230985818905285E-2</v>
      </c>
      <c r="G47" s="20">
        <f>Model!$W$23*((drdp!D47+drdp!M47)*'DEC-OH'!$B47+(drdp!G47+drdp!P47)*'DEC-OH'!$C47+(drdp!J47+drdp!S47)*'DEC-OH'!$D47)</f>
        <v>0</v>
      </c>
      <c r="H47" s="18">
        <f>Model!$W$23*((drdp!B47)*'DEC-OH'!$B47+(drdp!E47)*'DEC-OH'!$C47+(drdp!H47)*'DEC-OH'!$D47)</f>
        <v>0</v>
      </c>
      <c r="I47" s="18">
        <f>Model!$W$23*((drdp!C47)*'DEC-OH'!$B47+(drdp!F47)*'DEC-OH'!$C47+(drdp!I47)*'DEC-OH'!$D47)</f>
        <v>4.2115492909452643E-2</v>
      </c>
      <c r="J47" s="18">
        <f>Model!$W$23*((drdp!D47)*'DEC-OH'!$B47+(drdp!G47)*'DEC-OH'!$C47+(drdp!J47)*'DEC-OH'!$D47)</f>
        <v>0</v>
      </c>
      <c r="K47" s="21">
        <f>SUM(E$3:E46)+H47</f>
        <v>0</v>
      </c>
      <c r="L47" s="21">
        <f>SUM(F$3:F46)+I47</f>
        <v>1.3491593970354552</v>
      </c>
      <c r="M47" s="21">
        <f>SUM(G$3:G46)+J47</f>
        <v>0</v>
      </c>
      <c r="N47" s="21"/>
      <c r="O47" s="21"/>
      <c r="P47" s="21"/>
      <c r="Q47" s="19">
        <f t="shared" si="1"/>
        <v>0</v>
      </c>
      <c r="R47" s="19">
        <f t="shared" si="1"/>
        <v>1.820231078609073</v>
      </c>
      <c r="S47" s="19">
        <f t="shared" si="1"/>
        <v>0</v>
      </c>
      <c r="T47" s="19">
        <f t="shared" si="2"/>
        <v>0</v>
      </c>
      <c r="U47" s="19">
        <f t="shared" si="3"/>
        <v>0</v>
      </c>
      <c r="V47" s="19">
        <f t="shared" si="4"/>
        <v>0</v>
      </c>
    </row>
    <row r="48" spans="1:23" x14ac:dyDescent="0.25">
      <c r="A48" s="26">
        <f>Wellpath!E48</f>
        <v>1290</v>
      </c>
      <c r="B48" s="22">
        <v>0</v>
      </c>
      <c r="C48" s="22">
        <v>0</v>
      </c>
      <c r="D48" s="22">
        <v>1</v>
      </c>
      <c r="E48" s="20">
        <f>Model!$W$23*((drdp!B48+drdp!K48)*'DEC-OH'!$B48+(drdp!E48+drdp!N48)*'DEC-OH'!$C48+(drdp!H48+drdp!Q48)*'DEC-OH'!$D48)</f>
        <v>0</v>
      </c>
      <c r="F48" s="20">
        <f>Model!$W$23*((drdp!C48+drdp!L48)*'DEC-OH'!$B48+(drdp!F48+drdp!O48)*'DEC-OH'!$C48+(drdp!I48+drdp!R48)*'DEC-OH'!$D48)</f>
        <v>8.4230985818905285E-2</v>
      </c>
      <c r="G48" s="20">
        <f>Model!$W$23*((drdp!D48+drdp!M48)*'DEC-OH'!$B48+(drdp!G48+drdp!P48)*'DEC-OH'!$C48+(drdp!J48+drdp!S48)*'DEC-OH'!$D48)</f>
        <v>0</v>
      </c>
      <c r="H48" s="18">
        <f>Model!$W$23*((drdp!B48)*'DEC-OH'!$B48+(drdp!E48)*'DEC-OH'!$C48+(drdp!H48)*'DEC-OH'!$D48)</f>
        <v>0</v>
      </c>
      <c r="I48" s="18">
        <f>Model!$W$23*((drdp!C48)*'DEC-OH'!$B48+(drdp!F48)*'DEC-OH'!$C48+(drdp!I48)*'DEC-OH'!$D48)</f>
        <v>4.2115492909452643E-2</v>
      </c>
      <c r="J48" s="18">
        <f>Model!$W$23*((drdp!D48)*'DEC-OH'!$B48+(drdp!G48)*'DEC-OH'!$C48+(drdp!J48)*'DEC-OH'!$D48)</f>
        <v>0</v>
      </c>
      <c r="K48" s="21">
        <f>SUM(E$3:E47)+H48</f>
        <v>0</v>
      </c>
      <c r="L48" s="21">
        <f>SUM(F$3:F47)+I48</f>
        <v>1.4333903828543604</v>
      </c>
      <c r="M48" s="21">
        <f>SUM(G$3:G47)+J48</f>
        <v>0</v>
      </c>
      <c r="N48" s="21"/>
      <c r="O48" s="21"/>
      <c r="P48" s="21"/>
      <c r="Q48" s="19">
        <f t="shared" si="1"/>
        <v>0</v>
      </c>
      <c r="R48" s="19">
        <f t="shared" si="1"/>
        <v>2.0546079896593699</v>
      </c>
      <c r="S48" s="19">
        <f t="shared" si="1"/>
        <v>0</v>
      </c>
      <c r="T48" s="19">
        <f t="shared" si="2"/>
        <v>0</v>
      </c>
      <c r="U48" s="19">
        <f t="shared" si="3"/>
        <v>0</v>
      </c>
      <c r="V48" s="19">
        <f t="shared" si="4"/>
        <v>0</v>
      </c>
    </row>
    <row r="49" spans="1:22" x14ac:dyDescent="0.25">
      <c r="A49" s="26">
        <f>Wellpath!E49</f>
        <v>1320</v>
      </c>
      <c r="B49" s="22">
        <v>0</v>
      </c>
      <c r="C49" s="22">
        <v>0</v>
      </c>
      <c r="D49" s="22">
        <v>1</v>
      </c>
      <c r="E49" s="20">
        <f>Model!$W$23*((drdp!B49+drdp!K49)*'DEC-OH'!$B49+(drdp!E49+drdp!N49)*'DEC-OH'!$C49+(drdp!H49+drdp!Q49)*'DEC-OH'!$D49)</f>
        <v>0</v>
      </c>
      <c r="F49" s="20">
        <f>Model!$W$23*((drdp!C49+drdp!L49)*'DEC-OH'!$B49+(drdp!F49+drdp!O49)*'DEC-OH'!$C49+(drdp!I49+drdp!R49)*'DEC-OH'!$D49)</f>
        <v>8.4230985818905285E-2</v>
      </c>
      <c r="G49" s="20">
        <f>Model!$W$23*((drdp!D49+drdp!M49)*'DEC-OH'!$B49+(drdp!G49+drdp!P49)*'DEC-OH'!$C49+(drdp!J49+drdp!S49)*'DEC-OH'!$D49)</f>
        <v>0</v>
      </c>
      <c r="H49" s="18">
        <f>Model!$W$23*((drdp!B49)*'DEC-OH'!$B49+(drdp!E49)*'DEC-OH'!$C49+(drdp!H49)*'DEC-OH'!$D49)</f>
        <v>0</v>
      </c>
      <c r="I49" s="18">
        <f>Model!$W$23*((drdp!C49)*'DEC-OH'!$B49+(drdp!F49)*'DEC-OH'!$C49+(drdp!I49)*'DEC-OH'!$D49)</f>
        <v>4.2115492909452643E-2</v>
      </c>
      <c r="J49" s="18">
        <f>Model!$W$23*((drdp!D49)*'DEC-OH'!$B49+(drdp!G49)*'DEC-OH'!$C49+(drdp!J49)*'DEC-OH'!$D49)</f>
        <v>0</v>
      </c>
      <c r="K49" s="21">
        <f>SUM(E$3:E48)+H49</f>
        <v>0</v>
      </c>
      <c r="L49" s="21">
        <f>SUM(F$3:F48)+I49</f>
        <v>1.5176213686732656</v>
      </c>
      <c r="M49" s="21">
        <f>SUM(G$3:G48)+J49</f>
        <v>0</v>
      </c>
      <c r="N49" s="21"/>
      <c r="O49" s="21"/>
      <c r="P49" s="21"/>
      <c r="Q49" s="19">
        <f t="shared" si="1"/>
        <v>0</v>
      </c>
      <c r="R49" s="19">
        <f t="shared" si="1"/>
        <v>2.3031746186537161</v>
      </c>
      <c r="S49" s="19">
        <f t="shared" si="1"/>
        <v>0</v>
      </c>
      <c r="T49" s="19">
        <f t="shared" si="2"/>
        <v>0</v>
      </c>
      <c r="U49" s="19">
        <f t="shared" si="3"/>
        <v>0</v>
      </c>
      <c r="V49" s="19">
        <f t="shared" si="4"/>
        <v>0</v>
      </c>
    </row>
    <row r="50" spans="1:22" x14ac:dyDescent="0.25">
      <c r="A50" s="26">
        <f>Wellpath!E50</f>
        <v>1350</v>
      </c>
      <c r="B50" s="22">
        <v>0</v>
      </c>
      <c r="C50" s="22">
        <v>0</v>
      </c>
      <c r="D50" s="22">
        <v>1</v>
      </c>
      <c r="E50" s="20">
        <f>Model!$W$23*((drdp!B50+drdp!K50)*'DEC-OH'!$B50+(drdp!E50+drdp!N50)*'DEC-OH'!$C50+(drdp!H50+drdp!Q50)*'DEC-OH'!$D50)</f>
        <v>0</v>
      </c>
      <c r="F50" s="20">
        <f>Model!$W$23*((drdp!C50+drdp!L50)*'DEC-OH'!$B50+(drdp!F50+drdp!O50)*'DEC-OH'!$C50+(drdp!I50+drdp!R50)*'DEC-OH'!$D50)</f>
        <v>8.4230985818905285E-2</v>
      </c>
      <c r="G50" s="20">
        <f>Model!$W$23*((drdp!D50+drdp!M50)*'DEC-OH'!$B50+(drdp!G50+drdp!P50)*'DEC-OH'!$C50+(drdp!J50+drdp!S50)*'DEC-OH'!$D50)</f>
        <v>0</v>
      </c>
      <c r="H50" s="18">
        <f>Model!$W$23*((drdp!B50)*'DEC-OH'!$B50+(drdp!E50)*'DEC-OH'!$C50+(drdp!H50)*'DEC-OH'!$D50)</f>
        <v>0</v>
      </c>
      <c r="I50" s="18">
        <f>Model!$W$23*((drdp!C50)*'DEC-OH'!$B50+(drdp!F50)*'DEC-OH'!$C50+(drdp!I50)*'DEC-OH'!$D50)</f>
        <v>4.2115492909452643E-2</v>
      </c>
      <c r="J50" s="18">
        <f>Model!$W$23*((drdp!D50)*'DEC-OH'!$B50+(drdp!G50)*'DEC-OH'!$C50+(drdp!J50)*'DEC-OH'!$D50)</f>
        <v>0</v>
      </c>
      <c r="K50" s="21">
        <f>SUM(E$3:E49)+H50</f>
        <v>0</v>
      </c>
      <c r="L50" s="21">
        <f>SUM(F$3:F49)+I50</f>
        <v>1.6018523544921708</v>
      </c>
      <c r="M50" s="21">
        <f>SUM(G$3:G49)+J50</f>
        <v>0</v>
      </c>
      <c r="N50" s="21"/>
      <c r="O50" s="21"/>
      <c r="P50" s="21"/>
      <c r="Q50" s="19">
        <f t="shared" si="1"/>
        <v>0</v>
      </c>
      <c r="R50" s="19">
        <f t="shared" si="1"/>
        <v>2.565930965592111</v>
      </c>
      <c r="S50" s="19">
        <f t="shared" si="1"/>
        <v>0</v>
      </c>
      <c r="T50" s="19">
        <f t="shared" si="2"/>
        <v>0</v>
      </c>
      <c r="U50" s="19">
        <f t="shared" si="3"/>
        <v>0</v>
      </c>
      <c r="V50" s="19">
        <f t="shared" si="4"/>
        <v>0</v>
      </c>
    </row>
    <row r="51" spans="1:22" x14ac:dyDescent="0.25">
      <c r="A51" s="26">
        <f>Wellpath!E51</f>
        <v>1380</v>
      </c>
      <c r="B51" s="22">
        <v>0</v>
      </c>
      <c r="C51" s="22">
        <v>0</v>
      </c>
      <c r="D51" s="22">
        <v>1</v>
      </c>
      <c r="E51" s="20">
        <f>Model!$W$23*((drdp!B51+drdp!K51)*'DEC-OH'!$B51+(drdp!E51+drdp!N51)*'DEC-OH'!$C51+(drdp!H51+drdp!Q51)*'DEC-OH'!$D51)</f>
        <v>0</v>
      </c>
      <c r="F51" s="20">
        <f>Model!$W$23*((drdp!C51+drdp!L51)*'DEC-OH'!$B51+(drdp!F51+drdp!O51)*'DEC-OH'!$C51+(drdp!I51+drdp!R51)*'DEC-OH'!$D51)</f>
        <v>8.4230985818905285E-2</v>
      </c>
      <c r="G51" s="20">
        <f>Model!$W$23*((drdp!D51+drdp!M51)*'DEC-OH'!$B51+(drdp!G51+drdp!P51)*'DEC-OH'!$C51+(drdp!J51+drdp!S51)*'DEC-OH'!$D51)</f>
        <v>0</v>
      </c>
      <c r="H51" s="18">
        <f>Model!$W$23*((drdp!B51)*'DEC-OH'!$B51+(drdp!E51)*'DEC-OH'!$C51+(drdp!H51)*'DEC-OH'!$D51)</f>
        <v>0</v>
      </c>
      <c r="I51" s="18">
        <f>Model!$W$23*((drdp!C51)*'DEC-OH'!$B51+(drdp!F51)*'DEC-OH'!$C51+(drdp!I51)*'DEC-OH'!$D51)</f>
        <v>4.2115492909452643E-2</v>
      </c>
      <c r="J51" s="18">
        <f>Model!$W$23*((drdp!D51)*'DEC-OH'!$B51+(drdp!G51)*'DEC-OH'!$C51+(drdp!J51)*'DEC-OH'!$D51)</f>
        <v>0</v>
      </c>
      <c r="K51" s="21">
        <f>SUM(E$3:E50)+H51</f>
        <v>0</v>
      </c>
      <c r="L51" s="21">
        <f>SUM(F$3:F50)+I51</f>
        <v>1.686083340311076</v>
      </c>
      <c r="M51" s="21">
        <f>SUM(G$3:G50)+J51</f>
        <v>0</v>
      </c>
      <c r="N51" s="21"/>
      <c r="O51" s="21"/>
      <c r="P51" s="21"/>
      <c r="Q51" s="19">
        <f t="shared" si="1"/>
        <v>0</v>
      </c>
      <c r="R51" s="19">
        <f t="shared" si="1"/>
        <v>2.8428770304745559</v>
      </c>
      <c r="S51" s="19">
        <f t="shared" si="1"/>
        <v>0</v>
      </c>
      <c r="T51" s="19">
        <f t="shared" si="2"/>
        <v>0</v>
      </c>
      <c r="U51" s="19">
        <f t="shared" si="3"/>
        <v>0</v>
      </c>
      <c r="V51" s="19">
        <f t="shared" si="4"/>
        <v>0</v>
      </c>
    </row>
    <row r="52" spans="1:22" x14ac:dyDescent="0.25">
      <c r="A52" s="26">
        <f>Wellpath!E52</f>
        <v>1410</v>
      </c>
      <c r="B52" s="22">
        <v>0</v>
      </c>
      <c r="C52" s="22">
        <v>0</v>
      </c>
      <c r="D52" s="22">
        <v>1</v>
      </c>
      <c r="E52" s="20">
        <f>Model!$W$23*((drdp!B52+drdp!K52)*'DEC-OH'!$B52+(drdp!E52+drdp!N52)*'DEC-OH'!$C52+(drdp!H52+drdp!Q52)*'DEC-OH'!$D52)</f>
        <v>0</v>
      </c>
      <c r="F52" s="20">
        <f>Model!$W$23*((drdp!C52+drdp!L52)*'DEC-OH'!$B52+(drdp!F52+drdp!O52)*'DEC-OH'!$C52+(drdp!I52+drdp!R52)*'DEC-OH'!$D52)</f>
        <v>8.4230985818905285E-2</v>
      </c>
      <c r="G52" s="20">
        <f>Model!$W$23*((drdp!D52+drdp!M52)*'DEC-OH'!$B52+(drdp!G52+drdp!P52)*'DEC-OH'!$C52+(drdp!J52+drdp!S52)*'DEC-OH'!$D52)</f>
        <v>0</v>
      </c>
      <c r="H52" s="18">
        <f>Model!$W$23*((drdp!B52)*'DEC-OH'!$B52+(drdp!E52)*'DEC-OH'!$C52+(drdp!H52)*'DEC-OH'!$D52)</f>
        <v>0</v>
      </c>
      <c r="I52" s="18">
        <f>Model!$W$23*((drdp!C52)*'DEC-OH'!$B52+(drdp!F52)*'DEC-OH'!$C52+(drdp!I52)*'DEC-OH'!$D52)</f>
        <v>4.2115492909452643E-2</v>
      </c>
      <c r="J52" s="18">
        <f>Model!$W$23*((drdp!D52)*'DEC-OH'!$B52+(drdp!G52)*'DEC-OH'!$C52+(drdp!J52)*'DEC-OH'!$D52)</f>
        <v>0</v>
      </c>
      <c r="K52" s="21">
        <f>SUM(E$3:E51)+H52</f>
        <v>0</v>
      </c>
      <c r="L52" s="21">
        <f>SUM(F$3:F51)+I52</f>
        <v>1.7703143261299812</v>
      </c>
      <c r="M52" s="21">
        <f>SUM(G$3:G51)+J52</f>
        <v>0</v>
      </c>
      <c r="N52" s="21"/>
      <c r="O52" s="21"/>
      <c r="P52" s="21"/>
      <c r="Q52" s="19">
        <f t="shared" si="1"/>
        <v>0</v>
      </c>
      <c r="R52" s="19">
        <f t="shared" si="1"/>
        <v>3.1340128133010494</v>
      </c>
      <c r="S52" s="19">
        <f t="shared" si="1"/>
        <v>0</v>
      </c>
      <c r="T52" s="19">
        <f t="shared" si="2"/>
        <v>0</v>
      </c>
      <c r="U52" s="19">
        <f t="shared" si="3"/>
        <v>0</v>
      </c>
      <c r="V52" s="19">
        <f t="shared" si="4"/>
        <v>0</v>
      </c>
    </row>
    <row r="53" spans="1:22" x14ac:dyDescent="0.25">
      <c r="A53" s="26">
        <f>Wellpath!E53</f>
        <v>1440</v>
      </c>
      <c r="B53" s="22">
        <v>0</v>
      </c>
      <c r="C53" s="22">
        <v>0</v>
      </c>
      <c r="D53" s="22">
        <v>1</v>
      </c>
      <c r="E53" s="20">
        <f>Model!$W$23*((drdp!B53+drdp!K53)*'DEC-OH'!$B53+(drdp!E53+drdp!N53)*'DEC-OH'!$C53+(drdp!H53+drdp!Q53)*'DEC-OH'!$D53)</f>
        <v>0</v>
      </c>
      <c r="F53" s="20">
        <f>Model!$W$23*((drdp!C53+drdp!L53)*'DEC-OH'!$B53+(drdp!F53+drdp!O53)*'DEC-OH'!$C53+(drdp!I53+drdp!R53)*'DEC-OH'!$D53)</f>
        <v>8.4230985818905285E-2</v>
      </c>
      <c r="G53" s="20">
        <f>Model!$W$23*((drdp!D53+drdp!M53)*'DEC-OH'!$B53+(drdp!G53+drdp!P53)*'DEC-OH'!$C53+(drdp!J53+drdp!S53)*'DEC-OH'!$D53)</f>
        <v>0</v>
      </c>
      <c r="H53" s="18">
        <f>Model!$W$23*((drdp!B53)*'DEC-OH'!$B53+(drdp!E53)*'DEC-OH'!$C53+(drdp!H53)*'DEC-OH'!$D53)</f>
        <v>0</v>
      </c>
      <c r="I53" s="18">
        <f>Model!$W$23*((drdp!C53)*'DEC-OH'!$B53+(drdp!F53)*'DEC-OH'!$C53+(drdp!I53)*'DEC-OH'!$D53)</f>
        <v>4.2115492909452643E-2</v>
      </c>
      <c r="J53" s="18">
        <f>Model!$W$23*((drdp!D53)*'DEC-OH'!$B53+(drdp!G53)*'DEC-OH'!$C53+(drdp!J53)*'DEC-OH'!$D53)</f>
        <v>0</v>
      </c>
      <c r="K53" s="21">
        <f>SUM(E$3:E52)+H53</f>
        <v>0</v>
      </c>
      <c r="L53" s="21">
        <f>SUM(F$3:F52)+I53</f>
        <v>1.8545453119488864</v>
      </c>
      <c r="M53" s="21">
        <f>SUM(G$3:G52)+J53</f>
        <v>0</v>
      </c>
      <c r="N53" s="21"/>
      <c r="O53" s="21"/>
      <c r="P53" s="21"/>
      <c r="Q53" s="19">
        <f t="shared" si="1"/>
        <v>0</v>
      </c>
      <c r="R53" s="19">
        <f t="shared" si="1"/>
        <v>3.4393383140715925</v>
      </c>
      <c r="S53" s="19">
        <f t="shared" si="1"/>
        <v>0</v>
      </c>
      <c r="T53" s="19">
        <f t="shared" si="2"/>
        <v>0</v>
      </c>
      <c r="U53" s="19">
        <f t="shared" si="3"/>
        <v>0</v>
      </c>
      <c r="V53" s="19">
        <f t="shared" si="4"/>
        <v>0</v>
      </c>
    </row>
    <row r="54" spans="1:22" x14ac:dyDescent="0.25">
      <c r="A54" s="26">
        <f>Wellpath!E54</f>
        <v>1470</v>
      </c>
      <c r="B54" s="22">
        <v>0</v>
      </c>
      <c r="C54" s="22">
        <v>0</v>
      </c>
      <c r="D54" s="22">
        <v>1</v>
      </c>
      <c r="E54" s="20">
        <f>Model!$W$23*((drdp!B54+drdp!K54)*'DEC-OH'!$B54+(drdp!E54+drdp!N54)*'DEC-OH'!$C54+(drdp!H54+drdp!Q54)*'DEC-OH'!$D54)</f>
        <v>0</v>
      </c>
      <c r="F54" s="20">
        <f>Model!$W$23*((drdp!C54+drdp!L54)*'DEC-OH'!$B54+(drdp!F54+drdp!O54)*'DEC-OH'!$C54+(drdp!I54+drdp!R54)*'DEC-OH'!$D54)</f>
        <v>8.4230985818905285E-2</v>
      </c>
      <c r="G54" s="20">
        <f>Model!$W$23*((drdp!D54+drdp!M54)*'DEC-OH'!$B54+(drdp!G54+drdp!P54)*'DEC-OH'!$C54+(drdp!J54+drdp!S54)*'DEC-OH'!$D54)</f>
        <v>0</v>
      </c>
      <c r="H54" s="18">
        <f>Model!$W$23*((drdp!B54)*'DEC-OH'!$B54+(drdp!E54)*'DEC-OH'!$C54+(drdp!H54)*'DEC-OH'!$D54)</f>
        <v>0</v>
      </c>
      <c r="I54" s="18">
        <f>Model!$W$23*((drdp!C54)*'DEC-OH'!$B54+(drdp!F54)*'DEC-OH'!$C54+(drdp!I54)*'DEC-OH'!$D54)</f>
        <v>4.2115492909452643E-2</v>
      </c>
      <c r="J54" s="18">
        <f>Model!$W$23*((drdp!D54)*'DEC-OH'!$B54+(drdp!G54)*'DEC-OH'!$C54+(drdp!J54)*'DEC-OH'!$D54)</f>
        <v>0</v>
      </c>
      <c r="K54" s="21">
        <f>SUM(E$3:E53)+H54</f>
        <v>0</v>
      </c>
      <c r="L54" s="21">
        <f>SUM(F$3:F53)+I54</f>
        <v>1.9387762977677916</v>
      </c>
      <c r="M54" s="21">
        <f>SUM(G$3:G53)+J54</f>
        <v>0</v>
      </c>
      <c r="N54" s="21"/>
      <c r="O54" s="21"/>
      <c r="P54" s="21"/>
      <c r="Q54" s="19">
        <f t="shared" si="1"/>
        <v>0</v>
      </c>
      <c r="R54" s="19">
        <f t="shared" si="1"/>
        <v>3.7588535327861843</v>
      </c>
      <c r="S54" s="19">
        <f t="shared" si="1"/>
        <v>0</v>
      </c>
      <c r="T54" s="19">
        <f t="shared" si="2"/>
        <v>0</v>
      </c>
      <c r="U54" s="19">
        <f t="shared" si="3"/>
        <v>0</v>
      </c>
      <c r="V54" s="19">
        <f t="shared" si="4"/>
        <v>0</v>
      </c>
    </row>
    <row r="55" spans="1:22" x14ac:dyDescent="0.25">
      <c r="A55" s="26">
        <f>Wellpath!E55</f>
        <v>1500</v>
      </c>
      <c r="B55" s="22">
        <v>0</v>
      </c>
      <c r="C55" s="22">
        <v>0</v>
      </c>
      <c r="D55" s="22">
        <v>1</v>
      </c>
      <c r="E55" s="20">
        <f>Model!$W$23*((drdp!B55+drdp!K55)*'DEC-OH'!$B55+(drdp!E55+drdp!N55)*'DEC-OH'!$C55+(drdp!H55+drdp!Q55)*'DEC-OH'!$D55)</f>
        <v>0</v>
      </c>
      <c r="F55" s="20">
        <f>Model!$W$23*((drdp!C55+drdp!L55)*'DEC-OH'!$B55+(drdp!F55+drdp!O55)*'DEC-OH'!$C55+(drdp!I55+drdp!R55)*'DEC-OH'!$D55)</f>
        <v>8.4230985818905285E-2</v>
      </c>
      <c r="G55" s="20">
        <f>Model!$W$23*((drdp!D55+drdp!M55)*'DEC-OH'!$B55+(drdp!G55+drdp!P55)*'DEC-OH'!$C55+(drdp!J55+drdp!S55)*'DEC-OH'!$D55)</f>
        <v>0</v>
      </c>
      <c r="H55" s="18">
        <f>Model!$W$23*((drdp!B55)*'DEC-OH'!$B55+(drdp!E55)*'DEC-OH'!$C55+(drdp!H55)*'DEC-OH'!$D55)</f>
        <v>0</v>
      </c>
      <c r="I55" s="18">
        <f>Model!$W$23*((drdp!C55)*'DEC-OH'!$B55+(drdp!F55)*'DEC-OH'!$C55+(drdp!I55)*'DEC-OH'!$D55)</f>
        <v>4.2115492909452643E-2</v>
      </c>
      <c r="J55" s="18">
        <f>Model!$W$23*((drdp!D55)*'DEC-OH'!$B55+(drdp!G55)*'DEC-OH'!$C55+(drdp!J55)*'DEC-OH'!$D55)</f>
        <v>0</v>
      </c>
      <c r="K55" s="21">
        <f>SUM(E$3:E54)+H55</f>
        <v>0</v>
      </c>
      <c r="L55" s="21">
        <f>SUM(F$3:F54)+I55</f>
        <v>2.0230072835866966</v>
      </c>
      <c r="M55" s="21">
        <f>SUM(G$3:G54)+J55</f>
        <v>0</v>
      </c>
      <c r="N55" s="21"/>
      <c r="O55" s="21"/>
      <c r="P55" s="21"/>
      <c r="Q55" s="19">
        <f t="shared" si="1"/>
        <v>0</v>
      </c>
      <c r="R55" s="19">
        <f t="shared" si="1"/>
        <v>4.0925584694448247</v>
      </c>
      <c r="S55" s="19">
        <f t="shared" si="1"/>
        <v>0</v>
      </c>
      <c r="T55" s="19">
        <f t="shared" si="2"/>
        <v>0</v>
      </c>
      <c r="U55" s="19">
        <f t="shared" si="3"/>
        <v>0</v>
      </c>
      <c r="V55" s="19">
        <f t="shared" si="4"/>
        <v>0</v>
      </c>
    </row>
    <row r="56" spans="1:22" x14ac:dyDescent="0.25">
      <c r="A56" s="26">
        <f>Wellpath!E56</f>
        <v>1530</v>
      </c>
      <c r="B56" s="22">
        <v>0</v>
      </c>
      <c r="C56" s="22">
        <v>0</v>
      </c>
      <c r="D56" s="22">
        <v>1</v>
      </c>
      <c r="E56" s="20">
        <f>Model!$W$23*((drdp!B56+drdp!K56)*'DEC-OH'!$B56+(drdp!E56+drdp!N56)*'DEC-OH'!$C56+(drdp!H56+drdp!Q56)*'DEC-OH'!$D56)</f>
        <v>0</v>
      </c>
      <c r="F56" s="20">
        <f>Model!$W$23*((drdp!C56+drdp!L56)*'DEC-OH'!$B56+(drdp!F56+drdp!O56)*'DEC-OH'!$C56+(drdp!I56+drdp!R56)*'DEC-OH'!$D56)</f>
        <v>8.4230985818905285E-2</v>
      </c>
      <c r="G56" s="20">
        <f>Model!$W$23*((drdp!D56+drdp!M56)*'DEC-OH'!$B56+(drdp!G56+drdp!P56)*'DEC-OH'!$C56+(drdp!J56+drdp!S56)*'DEC-OH'!$D56)</f>
        <v>0</v>
      </c>
      <c r="H56" s="18">
        <f>Model!$W$23*((drdp!B56)*'DEC-OH'!$B56+(drdp!E56)*'DEC-OH'!$C56+(drdp!H56)*'DEC-OH'!$D56)</f>
        <v>0</v>
      </c>
      <c r="I56" s="18">
        <f>Model!$W$23*((drdp!C56)*'DEC-OH'!$B56+(drdp!F56)*'DEC-OH'!$C56+(drdp!I56)*'DEC-OH'!$D56)</f>
        <v>4.2115492909452643E-2</v>
      </c>
      <c r="J56" s="18">
        <f>Model!$W$23*((drdp!D56)*'DEC-OH'!$B56+(drdp!G56)*'DEC-OH'!$C56+(drdp!J56)*'DEC-OH'!$D56)</f>
        <v>0</v>
      </c>
      <c r="K56" s="21">
        <f>SUM(E$3:E55)+H56</f>
        <v>0</v>
      </c>
      <c r="L56" s="21">
        <f>SUM(F$3:F55)+I56</f>
        <v>2.107238269405602</v>
      </c>
      <c r="M56" s="21">
        <f>SUM(G$3:G55)+J56</f>
        <v>0</v>
      </c>
      <c r="N56" s="21"/>
      <c r="O56" s="21"/>
      <c r="P56" s="21"/>
      <c r="Q56" s="19">
        <f t="shared" si="1"/>
        <v>0</v>
      </c>
      <c r="R56" s="19">
        <f t="shared" si="1"/>
        <v>4.440453124047516</v>
      </c>
      <c r="S56" s="19">
        <f t="shared" si="1"/>
        <v>0</v>
      </c>
      <c r="T56" s="19">
        <f t="shared" si="2"/>
        <v>0</v>
      </c>
      <c r="U56" s="19">
        <f t="shared" si="3"/>
        <v>0</v>
      </c>
      <c r="V56" s="19">
        <f t="shared" si="4"/>
        <v>0</v>
      </c>
    </row>
    <row r="57" spans="1:22" x14ac:dyDescent="0.25">
      <c r="A57" s="26">
        <f>Wellpath!E57</f>
        <v>1560</v>
      </c>
      <c r="B57" s="22">
        <v>0</v>
      </c>
      <c r="C57" s="22">
        <v>0</v>
      </c>
      <c r="D57" s="22">
        <v>1</v>
      </c>
      <c r="E57" s="20">
        <f>Model!$W$23*((drdp!B57+drdp!K57)*'DEC-OH'!$B57+(drdp!E57+drdp!N57)*'DEC-OH'!$C57+(drdp!H57+drdp!Q57)*'DEC-OH'!$D57)</f>
        <v>0</v>
      </c>
      <c r="F57" s="20">
        <f>Model!$W$23*((drdp!C57+drdp!L57)*'DEC-OH'!$B57+(drdp!F57+drdp!O57)*'DEC-OH'!$C57+(drdp!I57+drdp!R57)*'DEC-OH'!$D57)</f>
        <v>8.4230985818905285E-2</v>
      </c>
      <c r="G57" s="20">
        <f>Model!$W$23*((drdp!D57+drdp!M57)*'DEC-OH'!$B57+(drdp!G57+drdp!P57)*'DEC-OH'!$C57+(drdp!J57+drdp!S57)*'DEC-OH'!$D57)</f>
        <v>0</v>
      </c>
      <c r="H57" s="18">
        <f>Model!$W$23*((drdp!B57)*'DEC-OH'!$B57+(drdp!E57)*'DEC-OH'!$C57+(drdp!H57)*'DEC-OH'!$D57)</f>
        <v>0</v>
      </c>
      <c r="I57" s="18">
        <f>Model!$W$23*((drdp!C57)*'DEC-OH'!$B57+(drdp!F57)*'DEC-OH'!$C57+(drdp!I57)*'DEC-OH'!$D57)</f>
        <v>4.2115492909452643E-2</v>
      </c>
      <c r="J57" s="18">
        <f>Model!$W$23*((drdp!D57)*'DEC-OH'!$B57+(drdp!G57)*'DEC-OH'!$C57+(drdp!J57)*'DEC-OH'!$D57)</f>
        <v>0</v>
      </c>
      <c r="K57" s="21">
        <f>SUM(E$3:E56)+H57</f>
        <v>0</v>
      </c>
      <c r="L57" s="21">
        <f>SUM(F$3:F56)+I57</f>
        <v>2.1914692552245074</v>
      </c>
      <c r="M57" s="21">
        <f>SUM(G$3:G56)+J57</f>
        <v>0</v>
      </c>
      <c r="N57" s="21"/>
      <c r="O57" s="21"/>
      <c r="P57" s="21"/>
      <c r="Q57" s="19">
        <f t="shared" si="1"/>
        <v>0</v>
      </c>
      <c r="R57" s="19">
        <f t="shared" si="1"/>
        <v>4.8025374965942573</v>
      </c>
      <c r="S57" s="19">
        <f t="shared" si="1"/>
        <v>0</v>
      </c>
      <c r="T57" s="19">
        <f t="shared" si="2"/>
        <v>0</v>
      </c>
      <c r="U57" s="19">
        <f t="shared" si="3"/>
        <v>0</v>
      </c>
      <c r="V57" s="19">
        <f t="shared" si="4"/>
        <v>0</v>
      </c>
    </row>
    <row r="58" spans="1:22" x14ac:dyDescent="0.25">
      <c r="A58" s="26">
        <f>Wellpath!E58</f>
        <v>1590</v>
      </c>
      <c r="B58" s="22">
        <v>0</v>
      </c>
      <c r="C58" s="22">
        <v>0</v>
      </c>
      <c r="D58" s="22">
        <v>1</v>
      </c>
      <c r="E58" s="20">
        <f>Model!$W$23*((drdp!B58+drdp!K58)*'DEC-OH'!$B58+(drdp!E58+drdp!N58)*'DEC-OH'!$C58+(drdp!H58+drdp!Q58)*'DEC-OH'!$D58)</f>
        <v>0</v>
      </c>
      <c r="F58" s="20">
        <f>Model!$W$23*((drdp!C58+drdp!L58)*'DEC-OH'!$B58+(drdp!F58+drdp!O58)*'DEC-OH'!$C58+(drdp!I58+drdp!R58)*'DEC-OH'!$D58)</f>
        <v>8.4230985818905285E-2</v>
      </c>
      <c r="G58" s="20">
        <f>Model!$W$23*((drdp!D58+drdp!M58)*'DEC-OH'!$B58+(drdp!G58+drdp!P58)*'DEC-OH'!$C58+(drdp!J58+drdp!S58)*'DEC-OH'!$D58)</f>
        <v>0</v>
      </c>
      <c r="H58" s="18">
        <f>Model!$W$23*((drdp!B58)*'DEC-OH'!$B58+(drdp!E58)*'DEC-OH'!$C58+(drdp!H58)*'DEC-OH'!$D58)</f>
        <v>0</v>
      </c>
      <c r="I58" s="18">
        <f>Model!$W$23*((drdp!C58)*'DEC-OH'!$B58+(drdp!F58)*'DEC-OH'!$C58+(drdp!I58)*'DEC-OH'!$D58)</f>
        <v>4.2115492909452643E-2</v>
      </c>
      <c r="J58" s="18">
        <f>Model!$W$23*((drdp!D58)*'DEC-OH'!$B58+(drdp!G58)*'DEC-OH'!$C58+(drdp!J58)*'DEC-OH'!$D58)</f>
        <v>0</v>
      </c>
      <c r="K58" s="21">
        <f>SUM(E$3:E57)+H58</f>
        <v>0</v>
      </c>
      <c r="L58" s="21">
        <f>SUM(F$3:F57)+I58</f>
        <v>2.2757002410434128</v>
      </c>
      <c r="M58" s="21">
        <f>SUM(G$3:G57)+J58</f>
        <v>0</v>
      </c>
      <c r="N58" s="21"/>
      <c r="O58" s="21"/>
      <c r="P58" s="21"/>
      <c r="Q58" s="19">
        <f t="shared" si="1"/>
        <v>0</v>
      </c>
      <c r="R58" s="19">
        <f t="shared" si="1"/>
        <v>5.1788115870850477</v>
      </c>
      <c r="S58" s="19">
        <f t="shared" si="1"/>
        <v>0</v>
      </c>
      <c r="T58" s="19">
        <f t="shared" si="2"/>
        <v>0</v>
      </c>
      <c r="U58" s="19">
        <f t="shared" si="3"/>
        <v>0</v>
      </c>
      <c r="V58" s="19">
        <f t="shared" si="4"/>
        <v>0</v>
      </c>
    </row>
    <row r="59" spans="1:22" x14ac:dyDescent="0.25">
      <c r="A59" s="26">
        <f>Wellpath!E59</f>
        <v>1620</v>
      </c>
      <c r="B59" s="22">
        <v>0</v>
      </c>
      <c r="C59" s="22">
        <v>0</v>
      </c>
      <c r="D59" s="22">
        <v>1</v>
      </c>
      <c r="E59" s="20">
        <f>Model!$W$23*((drdp!B59+drdp!K59)*'DEC-OH'!$B59+(drdp!E59+drdp!N59)*'DEC-OH'!$C59+(drdp!H59+drdp!Q59)*'DEC-OH'!$D59)</f>
        <v>0</v>
      </c>
      <c r="F59" s="20">
        <f>Model!$W$23*((drdp!C59+drdp!L59)*'DEC-OH'!$B59+(drdp!F59+drdp!O59)*'DEC-OH'!$C59+(drdp!I59+drdp!R59)*'DEC-OH'!$D59)</f>
        <v>8.4230985818905285E-2</v>
      </c>
      <c r="G59" s="20">
        <f>Model!$W$23*((drdp!D59+drdp!M59)*'DEC-OH'!$B59+(drdp!G59+drdp!P59)*'DEC-OH'!$C59+(drdp!J59+drdp!S59)*'DEC-OH'!$D59)</f>
        <v>0</v>
      </c>
      <c r="H59" s="18">
        <f>Model!$W$23*((drdp!B59)*'DEC-OH'!$B59+(drdp!E59)*'DEC-OH'!$C59+(drdp!H59)*'DEC-OH'!$D59)</f>
        <v>0</v>
      </c>
      <c r="I59" s="18">
        <f>Model!$W$23*((drdp!C59)*'DEC-OH'!$B59+(drdp!F59)*'DEC-OH'!$C59+(drdp!I59)*'DEC-OH'!$D59)</f>
        <v>4.2115492909452643E-2</v>
      </c>
      <c r="J59" s="18">
        <f>Model!$W$23*((drdp!D59)*'DEC-OH'!$B59+(drdp!G59)*'DEC-OH'!$C59+(drdp!J59)*'DEC-OH'!$D59)</f>
        <v>0</v>
      </c>
      <c r="K59" s="21">
        <f>SUM(E$3:E58)+H59</f>
        <v>0</v>
      </c>
      <c r="L59" s="21">
        <f>SUM(F$3:F58)+I59</f>
        <v>2.3599312268623183</v>
      </c>
      <c r="M59" s="21">
        <f>SUM(G$3:G58)+J59</f>
        <v>0</v>
      </c>
      <c r="N59" s="21"/>
      <c r="O59" s="21"/>
      <c r="P59" s="21"/>
      <c r="Q59" s="19">
        <f t="shared" si="1"/>
        <v>0</v>
      </c>
      <c r="R59" s="19">
        <f t="shared" si="1"/>
        <v>5.5692753955198864</v>
      </c>
      <c r="S59" s="19">
        <f t="shared" si="1"/>
        <v>0</v>
      </c>
      <c r="T59" s="19">
        <f t="shared" si="2"/>
        <v>0</v>
      </c>
      <c r="U59" s="19">
        <f t="shared" si="3"/>
        <v>0</v>
      </c>
      <c r="V59" s="19">
        <f t="shared" si="4"/>
        <v>0</v>
      </c>
    </row>
    <row r="60" spans="1:22" x14ac:dyDescent="0.25">
      <c r="A60" s="26">
        <f>Wellpath!E60</f>
        <v>1650</v>
      </c>
      <c r="B60" s="22">
        <v>0</v>
      </c>
      <c r="C60" s="22">
        <v>0</v>
      </c>
      <c r="D60" s="22">
        <v>1</v>
      </c>
      <c r="E60" s="20">
        <f>Model!$W$23*((drdp!B60+drdp!K60)*'DEC-OH'!$B60+(drdp!E60+drdp!N60)*'DEC-OH'!$C60+(drdp!H60+drdp!Q60)*'DEC-OH'!$D60)</f>
        <v>0</v>
      </c>
      <c r="F60" s="20">
        <f>Model!$W$23*((drdp!C60+drdp!L60)*'DEC-OH'!$B60+(drdp!F60+drdp!O60)*'DEC-OH'!$C60+(drdp!I60+drdp!R60)*'DEC-OH'!$D60)</f>
        <v>8.4230985818905285E-2</v>
      </c>
      <c r="G60" s="20">
        <f>Model!$W$23*((drdp!D60+drdp!M60)*'DEC-OH'!$B60+(drdp!G60+drdp!P60)*'DEC-OH'!$C60+(drdp!J60+drdp!S60)*'DEC-OH'!$D60)</f>
        <v>0</v>
      </c>
      <c r="H60" s="18">
        <f>Model!$W$23*((drdp!B60)*'DEC-OH'!$B60+(drdp!E60)*'DEC-OH'!$C60+(drdp!H60)*'DEC-OH'!$D60)</f>
        <v>0</v>
      </c>
      <c r="I60" s="18">
        <f>Model!$W$23*((drdp!C60)*'DEC-OH'!$B60+(drdp!F60)*'DEC-OH'!$C60+(drdp!I60)*'DEC-OH'!$D60)</f>
        <v>4.2115492909452643E-2</v>
      </c>
      <c r="J60" s="18">
        <f>Model!$W$23*((drdp!D60)*'DEC-OH'!$B60+(drdp!G60)*'DEC-OH'!$C60+(drdp!J60)*'DEC-OH'!$D60)</f>
        <v>0</v>
      </c>
      <c r="K60" s="21">
        <f>SUM(E$3:E59)+H60</f>
        <v>0</v>
      </c>
      <c r="L60" s="21">
        <f>SUM(F$3:F59)+I60</f>
        <v>2.4441622126812237</v>
      </c>
      <c r="M60" s="21">
        <f>SUM(G$3:G59)+J60</f>
        <v>0</v>
      </c>
      <c r="N60" s="21"/>
      <c r="O60" s="21"/>
      <c r="P60" s="21"/>
      <c r="Q60" s="19">
        <f t="shared" si="1"/>
        <v>0</v>
      </c>
      <c r="R60" s="19">
        <f t="shared" si="1"/>
        <v>5.973928921898775</v>
      </c>
      <c r="S60" s="19">
        <f t="shared" si="1"/>
        <v>0</v>
      </c>
      <c r="T60" s="19">
        <f t="shared" si="2"/>
        <v>0</v>
      </c>
      <c r="U60" s="19">
        <f t="shared" si="3"/>
        <v>0</v>
      </c>
      <c r="V60" s="19">
        <f t="shared" si="4"/>
        <v>0</v>
      </c>
    </row>
    <row r="61" spans="1:22" x14ac:dyDescent="0.25">
      <c r="A61" s="26">
        <f>Wellpath!E61</f>
        <v>1680</v>
      </c>
      <c r="B61" s="22">
        <v>0</v>
      </c>
      <c r="C61" s="22">
        <v>0</v>
      </c>
      <c r="D61" s="22">
        <v>1</v>
      </c>
      <c r="E61" s="20">
        <f>Model!$W$23*((drdp!B61+drdp!K61)*'DEC-OH'!$B61+(drdp!E61+drdp!N61)*'DEC-OH'!$C61+(drdp!H61+drdp!Q61)*'DEC-OH'!$D61)</f>
        <v>0</v>
      </c>
      <c r="F61" s="20">
        <f>Model!$W$23*((drdp!C61+drdp!L61)*'DEC-OH'!$B61+(drdp!F61+drdp!O61)*'DEC-OH'!$C61+(drdp!I61+drdp!R61)*'DEC-OH'!$D61)</f>
        <v>7.0192488182421076E-2</v>
      </c>
      <c r="G61" s="20">
        <f>Model!$W$23*((drdp!D61+drdp!M61)*'DEC-OH'!$B61+(drdp!G61+drdp!P61)*'DEC-OH'!$C61+(drdp!J61+drdp!S61)*'DEC-OH'!$D61)</f>
        <v>0</v>
      </c>
      <c r="H61" s="18">
        <f>Model!$W$23*((drdp!B61)*'DEC-OH'!$B61+(drdp!E61)*'DEC-OH'!$C61+(drdp!H61)*'DEC-OH'!$D61)</f>
        <v>0</v>
      </c>
      <c r="I61" s="18">
        <f>Model!$W$23*((drdp!C61)*'DEC-OH'!$B61+(drdp!F61)*'DEC-OH'!$C61+(drdp!I61)*'DEC-OH'!$D61)</f>
        <v>4.2115492909452643E-2</v>
      </c>
      <c r="J61" s="18">
        <f>Model!$W$23*((drdp!D61)*'DEC-OH'!$B61+(drdp!G61)*'DEC-OH'!$C61+(drdp!J61)*'DEC-OH'!$D61)</f>
        <v>0</v>
      </c>
      <c r="K61" s="21">
        <f>SUM(E$3:E60)+H61</f>
        <v>0</v>
      </c>
      <c r="L61" s="21">
        <f>SUM(F$3:F60)+I61</f>
        <v>2.5283931985001291</v>
      </c>
      <c r="M61" s="21">
        <f>SUM(G$3:G60)+J61</f>
        <v>0</v>
      </c>
      <c r="N61" s="21"/>
      <c r="O61" s="21"/>
      <c r="P61" s="21"/>
      <c r="Q61" s="19">
        <f t="shared" si="1"/>
        <v>0</v>
      </c>
      <c r="R61" s="19">
        <f t="shared" si="1"/>
        <v>6.3927721662217136</v>
      </c>
      <c r="S61" s="19">
        <f t="shared" si="1"/>
        <v>0</v>
      </c>
      <c r="T61" s="19">
        <f t="shared" si="2"/>
        <v>0</v>
      </c>
      <c r="U61" s="19">
        <f t="shared" si="3"/>
        <v>0</v>
      </c>
      <c r="V61" s="19">
        <f t="shared" si="4"/>
        <v>0</v>
      </c>
    </row>
    <row r="62" spans="1:22" x14ac:dyDescent="0.25">
      <c r="A62" s="26">
        <f>Wellpath!E62</f>
        <v>1700</v>
      </c>
      <c r="B62" s="22">
        <v>0</v>
      </c>
      <c r="C62" s="22">
        <v>0</v>
      </c>
      <c r="D62" s="22">
        <v>1</v>
      </c>
      <c r="E62" s="20">
        <f>Model!$W$23*((drdp!B62+drdp!K62)*'DEC-OH'!$B62+(drdp!E62+drdp!N62)*'DEC-OH'!$C62+(drdp!H62+drdp!Q62)*'DEC-OH'!$D62)</f>
        <v>0</v>
      </c>
      <c r="F62" s="20">
        <f>Model!$W$23*((drdp!C62+drdp!L62)*'DEC-OH'!$B62+(drdp!F62+drdp!O62)*'DEC-OH'!$C62+(drdp!I62+drdp!R62)*'DEC-OH'!$D62)</f>
        <v>4.2115492909452643E-2</v>
      </c>
      <c r="G62" s="20">
        <f>Model!$W$23*((drdp!D62+drdp!M62)*'DEC-OH'!$B62+(drdp!G62+drdp!P62)*'DEC-OH'!$C62+(drdp!J62+drdp!S62)*'DEC-OH'!$D62)</f>
        <v>0</v>
      </c>
      <c r="H62" s="18">
        <f>Model!$W$23*((drdp!B62)*'DEC-OH'!$B62+(drdp!E62)*'DEC-OH'!$C62+(drdp!H62)*'DEC-OH'!$D62)</f>
        <v>0</v>
      </c>
      <c r="I62" s="18">
        <f>Model!$W$23*((drdp!C62)*'DEC-OH'!$B62+(drdp!F62)*'DEC-OH'!$C62+(drdp!I62)*'DEC-OH'!$D62)</f>
        <v>2.807699527296843E-2</v>
      </c>
      <c r="J62" s="18">
        <f>Model!$W$23*((drdp!D62)*'DEC-OH'!$B62+(drdp!G62)*'DEC-OH'!$C62+(drdp!J62)*'DEC-OH'!$D62)</f>
        <v>0</v>
      </c>
      <c r="K62" s="21">
        <f>SUM(E$3:E61)+H62</f>
        <v>0</v>
      </c>
      <c r="L62" s="21">
        <f>SUM(F$3:F61)+I62</f>
        <v>2.5845471890460661</v>
      </c>
      <c r="M62" s="21">
        <f>SUM(G$3:G61)+J62</f>
        <v>0</v>
      </c>
      <c r="N62" s="21"/>
      <c r="O62" s="21"/>
      <c r="P62" s="21"/>
      <c r="Q62" s="19">
        <f t="shared" si="1"/>
        <v>0</v>
      </c>
      <c r="R62" s="19">
        <f t="shared" si="1"/>
        <v>6.6798841724059219</v>
      </c>
      <c r="S62" s="19">
        <f t="shared" si="1"/>
        <v>0</v>
      </c>
      <c r="T62" s="19">
        <f t="shared" si="2"/>
        <v>0</v>
      </c>
      <c r="U62" s="19">
        <f t="shared" si="3"/>
        <v>0</v>
      </c>
      <c r="V62" s="19">
        <f t="shared" si="4"/>
        <v>0</v>
      </c>
    </row>
    <row r="63" spans="1:22" x14ac:dyDescent="0.25">
      <c r="A63" s="26">
        <f>Wellpath!E63</f>
        <v>1710</v>
      </c>
      <c r="B63" s="22">
        <v>0</v>
      </c>
      <c r="C63" s="22">
        <v>0</v>
      </c>
      <c r="D63" s="22">
        <v>1</v>
      </c>
      <c r="E63" s="20">
        <f>Model!$W$23*((drdp!B63+drdp!K63)*'DEC-OH'!$B63+(drdp!E63+drdp!N63)*'DEC-OH'!$C63+(drdp!H63+drdp!Q63)*'DEC-OH'!$D63)</f>
        <v>0</v>
      </c>
      <c r="F63" s="20">
        <f>Model!$W$23*((drdp!C63+drdp!L63)*'DEC-OH'!$B63+(drdp!F63+drdp!O63)*'DEC-OH'!$C63+(drdp!I63+drdp!R63)*'DEC-OH'!$D63)</f>
        <v>5.5599170512154968E-2</v>
      </c>
      <c r="G63" s="20">
        <f>Model!$W$23*((drdp!D63+drdp!M63)*'DEC-OH'!$B63+(drdp!G63+drdp!P63)*'DEC-OH'!$C63+(drdp!J63+drdp!S63)*'DEC-OH'!$D63)</f>
        <v>0</v>
      </c>
      <c r="H63" s="18">
        <f>Model!$W$23*((drdp!B63)*'DEC-OH'!$B63+(drdp!E63)*'DEC-OH'!$C63+(drdp!H63)*'DEC-OH'!$D63)</f>
        <v>0</v>
      </c>
      <c r="I63" s="18">
        <f>Model!$W$23*((drdp!C63)*'DEC-OH'!$B63+(drdp!F63)*'DEC-OH'!$C63+(drdp!I63)*'DEC-OH'!$D63)</f>
        <v>1.3899792628038742E-2</v>
      </c>
      <c r="J63" s="18">
        <f>Model!$W$23*((drdp!D63)*'DEC-OH'!$B63+(drdp!G63)*'DEC-OH'!$C63+(drdp!J63)*'DEC-OH'!$D63)</f>
        <v>0</v>
      </c>
      <c r="K63" s="21">
        <f>SUM(E$3:E62)+H63</f>
        <v>0</v>
      </c>
      <c r="L63" s="21">
        <f>SUM(F$3:F62)+I63</f>
        <v>2.6124854793105889</v>
      </c>
      <c r="M63" s="21">
        <f>SUM(G$3:G62)+J63</f>
        <v>0</v>
      </c>
      <c r="N63" s="21"/>
      <c r="O63" s="21"/>
      <c r="P63" s="21"/>
      <c r="Q63" s="19">
        <f t="shared" si="1"/>
        <v>0</v>
      </c>
      <c r="R63" s="19">
        <f t="shared" si="1"/>
        <v>6.8250803796086776</v>
      </c>
      <c r="S63" s="19">
        <f t="shared" si="1"/>
        <v>0</v>
      </c>
      <c r="T63" s="19">
        <f t="shared" si="2"/>
        <v>0</v>
      </c>
      <c r="U63" s="19">
        <f t="shared" si="3"/>
        <v>0</v>
      </c>
      <c r="V63" s="19">
        <f t="shared" si="4"/>
        <v>0</v>
      </c>
    </row>
    <row r="64" spans="1:22" x14ac:dyDescent="0.25">
      <c r="A64" s="26">
        <f>Wellpath!E64</f>
        <v>1740</v>
      </c>
      <c r="B64" s="22">
        <v>0</v>
      </c>
      <c r="C64" s="22">
        <v>0</v>
      </c>
      <c r="D64" s="22">
        <v>1</v>
      </c>
      <c r="E64" s="20">
        <f>Model!$W$23*((drdp!B64+drdp!K64)*'DEC-OH'!$B64+(drdp!E64+drdp!N64)*'DEC-OH'!$C64+(drdp!H64+drdp!Q64)*'DEC-OH'!$D64)</f>
        <v>0</v>
      </c>
      <c r="F64" s="20">
        <f>Model!$W$23*((drdp!C64+drdp!L64)*'DEC-OH'!$B64+(drdp!F64+drdp!O64)*'DEC-OH'!$C64+(drdp!I64+drdp!R64)*'DEC-OH'!$D64)</f>
        <v>8.084711265911583E-2</v>
      </c>
      <c r="G64" s="20">
        <f>Model!$W$23*((drdp!D64+drdp!M64)*'DEC-OH'!$B64+(drdp!G64+drdp!P64)*'DEC-OH'!$C64+(drdp!J64+drdp!S64)*'DEC-OH'!$D64)</f>
        <v>0</v>
      </c>
      <c r="H64" s="18">
        <f>Model!$W$23*((drdp!B64)*'DEC-OH'!$B64+(drdp!E64)*'DEC-OH'!$C64+(drdp!H64)*'DEC-OH'!$D64)</f>
        <v>0</v>
      </c>
      <c r="I64" s="18">
        <f>Model!$W$23*((drdp!C64)*'DEC-OH'!$B64+(drdp!F64)*'DEC-OH'!$C64+(drdp!I64)*'DEC-OH'!$D64)</f>
        <v>4.0423556329557915E-2</v>
      </c>
      <c r="J64" s="18">
        <f>Model!$W$23*((drdp!D64)*'DEC-OH'!$B64+(drdp!G64)*'DEC-OH'!$C64+(drdp!J64)*'DEC-OH'!$D64)</f>
        <v>0</v>
      </c>
      <c r="K64" s="21">
        <f>SUM(E$3:E63)+H64</f>
        <v>0</v>
      </c>
      <c r="L64" s="21">
        <f>SUM(F$3:F63)+I64</f>
        <v>2.6946084135242634</v>
      </c>
      <c r="M64" s="21">
        <f>SUM(G$3:G63)+J64</f>
        <v>0</v>
      </c>
      <c r="N64" s="21"/>
      <c r="O64" s="21"/>
      <c r="P64" s="21"/>
      <c r="Q64" s="19">
        <f t="shared" si="1"/>
        <v>0</v>
      </c>
      <c r="R64" s="19">
        <f t="shared" si="1"/>
        <v>7.2609145022357477</v>
      </c>
      <c r="S64" s="19">
        <f t="shared" si="1"/>
        <v>0</v>
      </c>
      <c r="T64" s="19">
        <f t="shared" si="2"/>
        <v>0</v>
      </c>
      <c r="U64" s="19">
        <f t="shared" si="3"/>
        <v>0</v>
      </c>
      <c r="V64" s="19">
        <f t="shared" si="4"/>
        <v>0</v>
      </c>
    </row>
    <row r="65" spans="1:23" x14ac:dyDescent="0.25">
      <c r="A65" s="26">
        <f>Wellpath!E65</f>
        <v>1770</v>
      </c>
      <c r="B65" s="22">
        <v>0</v>
      </c>
      <c r="C65" s="22">
        <v>0</v>
      </c>
      <c r="D65" s="22">
        <v>1</v>
      </c>
      <c r="E65" s="20">
        <f>Model!$W$23*((drdp!B65+drdp!K65)*'DEC-OH'!$B65+(drdp!E65+drdp!N65)*'DEC-OH'!$C65+(drdp!H65+drdp!Q65)*'DEC-OH'!$D65)</f>
        <v>0</v>
      </c>
      <c r="F65" s="20">
        <f>Model!$W$23*((drdp!C65+drdp!L65)*'DEC-OH'!$B65+(drdp!F65+drdp!O65)*'DEC-OH'!$C65+(drdp!I65+drdp!R65)*'DEC-OH'!$D65)</f>
        <v>7.8196969796767102E-2</v>
      </c>
      <c r="G65" s="20">
        <f>Model!$W$23*((drdp!D65+drdp!M65)*'DEC-OH'!$B65+(drdp!G65+drdp!P65)*'DEC-OH'!$C65+(drdp!J65+drdp!S65)*'DEC-OH'!$D65)</f>
        <v>0</v>
      </c>
      <c r="H65" s="18">
        <f>Model!$W$23*((drdp!B65)*'DEC-OH'!$B65+(drdp!E65)*'DEC-OH'!$C65+(drdp!H65)*'DEC-OH'!$D65)</f>
        <v>0</v>
      </c>
      <c r="I65" s="18">
        <f>Model!$W$23*((drdp!C65)*'DEC-OH'!$B65+(drdp!F65)*'DEC-OH'!$C65+(drdp!I65)*'DEC-OH'!$D65)</f>
        <v>3.9098484898383551E-2</v>
      </c>
      <c r="J65" s="18">
        <f>Model!$W$23*((drdp!D65)*'DEC-OH'!$B65+(drdp!G65)*'DEC-OH'!$C65+(drdp!J65)*'DEC-OH'!$D65)</f>
        <v>0</v>
      </c>
      <c r="K65" s="21">
        <f>SUM(E$3:E64)+H65</f>
        <v>0</v>
      </c>
      <c r="L65" s="21">
        <f>SUM(F$3:F64)+I65</f>
        <v>2.7741304547522048</v>
      </c>
      <c r="M65" s="21">
        <f>SUM(G$3:G64)+J65</f>
        <v>0</v>
      </c>
      <c r="N65" s="21"/>
      <c r="O65" s="21"/>
      <c r="P65" s="21"/>
      <c r="Q65" s="19">
        <f t="shared" si="1"/>
        <v>0</v>
      </c>
      <c r="R65" s="19">
        <f t="shared" si="1"/>
        <v>7.6957997799836741</v>
      </c>
      <c r="S65" s="19">
        <f t="shared" si="1"/>
        <v>0</v>
      </c>
      <c r="T65" s="19">
        <f t="shared" si="2"/>
        <v>0</v>
      </c>
      <c r="U65" s="19">
        <f t="shared" si="3"/>
        <v>0</v>
      </c>
      <c r="V65" s="19">
        <f t="shared" si="4"/>
        <v>0</v>
      </c>
    </row>
    <row r="66" spans="1:23" x14ac:dyDescent="0.25">
      <c r="A66" s="26">
        <f>Wellpath!E66</f>
        <v>1800</v>
      </c>
      <c r="B66" s="22">
        <v>0</v>
      </c>
      <c r="C66" s="22">
        <v>0</v>
      </c>
      <c r="D66" s="22">
        <v>1</v>
      </c>
      <c r="E66" s="20">
        <f>Model!$W$23*((drdp!B66+drdp!K66)*'DEC-OH'!$B66+(drdp!E66+drdp!N66)*'DEC-OH'!$C66+(drdp!H66+drdp!Q66)*'DEC-OH'!$D66)</f>
        <v>0</v>
      </c>
      <c r="F66" s="20">
        <f>Model!$W$23*((drdp!C66+drdp!L66)*'DEC-OH'!$B66+(drdp!F66+drdp!O66)*'DEC-OH'!$C66+(drdp!I66+drdp!R66)*'DEC-OH'!$D66)</f>
        <v>7.5451555972040826E-2</v>
      </c>
      <c r="G66" s="20">
        <f>Model!$W$23*((drdp!D66+drdp!M66)*'DEC-OH'!$B66+(drdp!G66+drdp!P66)*'DEC-OH'!$C66+(drdp!J66+drdp!S66)*'DEC-OH'!$D66)</f>
        <v>0</v>
      </c>
      <c r="H66" s="18">
        <f>Model!$W$23*((drdp!B66)*'DEC-OH'!$B66+(drdp!E66)*'DEC-OH'!$C66+(drdp!H66)*'DEC-OH'!$D66)</f>
        <v>0</v>
      </c>
      <c r="I66" s="18">
        <f>Model!$W$23*((drdp!C66)*'DEC-OH'!$B66+(drdp!F66)*'DEC-OH'!$C66+(drdp!I66)*'DEC-OH'!$D66)</f>
        <v>3.7725777986020413E-2</v>
      </c>
      <c r="J66" s="18">
        <f>Model!$W$23*((drdp!D66)*'DEC-OH'!$B66+(drdp!G66)*'DEC-OH'!$C66+(drdp!J66)*'DEC-OH'!$D66)</f>
        <v>0</v>
      </c>
      <c r="K66" s="21">
        <f>SUM(E$3:E65)+H66</f>
        <v>0</v>
      </c>
      <c r="L66" s="21">
        <f>SUM(F$3:F65)+I66</f>
        <v>2.8509547176366086</v>
      </c>
      <c r="M66" s="21">
        <f>SUM(G$3:G65)+J66</f>
        <v>0</v>
      </c>
      <c r="N66" s="21"/>
      <c r="O66" s="21"/>
      <c r="P66" s="21"/>
      <c r="Q66" s="19">
        <f t="shared" si="1"/>
        <v>0</v>
      </c>
      <c r="R66" s="19">
        <f t="shared" si="1"/>
        <v>8.1279428020144344</v>
      </c>
      <c r="S66" s="19">
        <f t="shared" si="1"/>
        <v>0</v>
      </c>
      <c r="T66" s="19">
        <f t="shared" si="2"/>
        <v>0</v>
      </c>
      <c r="U66" s="19">
        <f t="shared" si="3"/>
        <v>0</v>
      </c>
      <c r="V66" s="19">
        <f t="shared" si="4"/>
        <v>0</v>
      </c>
    </row>
    <row r="67" spans="1:23" x14ac:dyDescent="0.25">
      <c r="A67" s="26">
        <f>Wellpath!E67</f>
        <v>1830</v>
      </c>
      <c r="B67" s="22">
        <v>0</v>
      </c>
      <c r="C67" s="22">
        <v>0</v>
      </c>
      <c r="D67" s="22">
        <v>1</v>
      </c>
      <c r="E67" s="20">
        <f>Model!$W$23*((drdp!B67+drdp!K67)*'DEC-OH'!$B67+(drdp!E67+drdp!N67)*'DEC-OH'!$C67+(drdp!H67+drdp!Q67)*'DEC-OH'!$D67)</f>
        <v>0</v>
      </c>
      <c r="F67" s="20">
        <f>Model!$W$23*((drdp!C67+drdp!L67)*'DEC-OH'!$B67+(drdp!F67+drdp!O67)*'DEC-OH'!$C67+(drdp!I67+drdp!R67)*'DEC-OH'!$D67)</f>
        <v>7.2614216048783833E-2</v>
      </c>
      <c r="G67" s="20">
        <f>Model!$W$23*((drdp!D67+drdp!M67)*'DEC-OH'!$B67+(drdp!G67+drdp!P67)*'DEC-OH'!$C67+(drdp!J67+drdp!S67)*'DEC-OH'!$D67)</f>
        <v>0</v>
      </c>
      <c r="H67" s="18">
        <f>Model!$W$23*((drdp!B67)*'DEC-OH'!$B67+(drdp!E67)*'DEC-OH'!$C67+(drdp!H67)*'DEC-OH'!$D67)</f>
        <v>0</v>
      </c>
      <c r="I67" s="18">
        <f>Model!$W$23*((drdp!C67)*'DEC-OH'!$B67+(drdp!F67)*'DEC-OH'!$C67+(drdp!I67)*'DEC-OH'!$D67)</f>
        <v>3.6307108024391917E-2</v>
      </c>
      <c r="J67" s="18">
        <f>Model!$W$23*((drdp!D67)*'DEC-OH'!$B67+(drdp!G67)*'DEC-OH'!$C67+(drdp!J67)*'DEC-OH'!$D67)</f>
        <v>0</v>
      </c>
      <c r="K67" s="21">
        <f>SUM(E$3:E66)+H67</f>
        <v>0</v>
      </c>
      <c r="L67" s="21">
        <f>SUM(F$3:F66)+I67</f>
        <v>2.924987603647021</v>
      </c>
      <c r="M67" s="21">
        <f>SUM(G$3:G66)+J67</f>
        <v>0</v>
      </c>
      <c r="N67" s="21"/>
      <c r="O67" s="21"/>
      <c r="P67" s="21"/>
      <c r="Q67" s="19">
        <f t="shared" si="1"/>
        <v>0</v>
      </c>
      <c r="R67" s="19">
        <f t="shared" si="1"/>
        <v>8.5555524814887427</v>
      </c>
      <c r="S67" s="19">
        <f t="shared" si="1"/>
        <v>0</v>
      </c>
      <c r="T67" s="19">
        <f t="shared" si="2"/>
        <v>0</v>
      </c>
      <c r="U67" s="19">
        <f t="shared" si="3"/>
        <v>0</v>
      </c>
      <c r="V67" s="19">
        <f t="shared" si="4"/>
        <v>0</v>
      </c>
    </row>
    <row r="68" spans="1:23" x14ac:dyDescent="0.25">
      <c r="A68" s="26">
        <f>Wellpath!E68</f>
        <v>1860</v>
      </c>
      <c r="B68" s="22">
        <v>0</v>
      </c>
      <c r="C68" s="22">
        <v>0</v>
      </c>
      <c r="D68" s="22">
        <v>1</v>
      </c>
      <c r="E68" s="20">
        <f>Model!$W$23*((drdp!B68+drdp!K68)*'DEC-OH'!$B68+(drdp!E68+drdp!N68)*'DEC-OH'!$C68+(drdp!H68+drdp!Q68)*'DEC-OH'!$D68)</f>
        <v>0</v>
      </c>
      <c r="F68" s="20">
        <f>Model!$W$23*((drdp!C68+drdp!L68)*'DEC-OH'!$B68+(drdp!F68+drdp!O68)*'DEC-OH'!$C68+(drdp!I68+drdp!R68)*'DEC-OH'!$D68)</f>
        <v>6.9688406888633897E-2</v>
      </c>
      <c r="G68" s="20">
        <f>Model!$W$23*((drdp!D68+drdp!M68)*'DEC-OH'!$B68+(drdp!G68+drdp!P68)*'DEC-OH'!$C68+(drdp!J68+drdp!S68)*'DEC-OH'!$D68)</f>
        <v>0</v>
      </c>
      <c r="H68" s="18">
        <f>Model!$W$23*((drdp!B68)*'DEC-OH'!$B68+(drdp!E68)*'DEC-OH'!$C68+(drdp!H68)*'DEC-OH'!$D68)</f>
        <v>0</v>
      </c>
      <c r="I68" s="18">
        <f>Model!$W$23*((drdp!C68)*'DEC-OH'!$B68+(drdp!F68)*'DEC-OH'!$C68+(drdp!I68)*'DEC-OH'!$D68)</f>
        <v>3.4844203444316948E-2</v>
      </c>
      <c r="J68" s="18">
        <f>Model!$W$23*((drdp!D68)*'DEC-OH'!$B68+(drdp!G68)*'DEC-OH'!$C68+(drdp!J68)*'DEC-OH'!$D68)</f>
        <v>0</v>
      </c>
      <c r="K68" s="21">
        <f>SUM(E$3:E67)+H68</f>
        <v>0</v>
      </c>
      <c r="L68" s="21">
        <f>SUM(F$3:F67)+I68</f>
        <v>2.9961389151157301</v>
      </c>
      <c r="M68" s="21">
        <f>SUM(G$3:G67)+J68</f>
        <v>0</v>
      </c>
      <c r="N68" s="21"/>
      <c r="O68" s="21"/>
      <c r="P68" s="21"/>
      <c r="Q68" s="19">
        <f t="shared" ref="Q68:S131" si="5">K68^2</f>
        <v>0</v>
      </c>
      <c r="R68" s="19">
        <f t="shared" si="5"/>
        <v>8.9768483986708638</v>
      </c>
      <c r="S68" s="19">
        <f t="shared" si="5"/>
        <v>0</v>
      </c>
      <c r="T68" s="19">
        <f t="shared" ref="T68:T131" si="6">K68*L68</f>
        <v>0</v>
      </c>
      <c r="U68" s="19">
        <f t="shared" ref="U68:U131" si="7">K68*M68</f>
        <v>0</v>
      </c>
      <c r="V68" s="19">
        <f t="shared" ref="V68:V131" si="8">L68*M68</f>
        <v>0</v>
      </c>
    </row>
    <row r="69" spans="1:23" x14ac:dyDescent="0.25">
      <c r="A69" s="26">
        <f>Wellpath!E69</f>
        <v>1890</v>
      </c>
      <c r="B69" s="22">
        <v>0</v>
      </c>
      <c r="C69" s="22">
        <v>0</v>
      </c>
      <c r="D69" s="22">
        <v>1</v>
      </c>
      <c r="E69" s="20">
        <f>Model!$W$23*((drdp!B69+drdp!K69)*'DEC-OH'!$B69+(drdp!E69+drdp!N69)*'DEC-OH'!$C69+(drdp!H69+drdp!Q69)*'DEC-OH'!$D69)</f>
        <v>0</v>
      </c>
      <c r="F69" s="20">
        <f>Model!$W$23*((drdp!C69+drdp!L69)*'DEC-OH'!$B69+(drdp!F69+drdp!O69)*'DEC-OH'!$C69+(drdp!I69+drdp!R69)*'DEC-OH'!$D69)</f>
        <v>6.6677693139366334E-2</v>
      </c>
      <c r="G69" s="20">
        <f>Model!$W$23*((drdp!D69+drdp!M69)*'DEC-OH'!$B69+(drdp!G69+drdp!P69)*'DEC-OH'!$C69+(drdp!J69+drdp!S69)*'DEC-OH'!$D69)</f>
        <v>0</v>
      </c>
      <c r="H69" s="18">
        <f>Model!$W$23*((drdp!B69)*'DEC-OH'!$B69+(drdp!E69)*'DEC-OH'!$C69+(drdp!H69)*'DEC-OH'!$D69)</f>
        <v>0</v>
      </c>
      <c r="I69" s="18">
        <f>Model!$W$23*((drdp!C69)*'DEC-OH'!$B69+(drdp!F69)*'DEC-OH'!$C69+(drdp!I69)*'DEC-OH'!$D69)</f>
        <v>3.3338846569683167E-2</v>
      </c>
      <c r="J69" s="18">
        <f>Model!$W$23*((drdp!D69)*'DEC-OH'!$B69+(drdp!G69)*'DEC-OH'!$C69+(drdp!J69)*'DEC-OH'!$D69)</f>
        <v>0</v>
      </c>
      <c r="K69" s="21">
        <f>SUM(E$3:E68)+H69</f>
        <v>0</v>
      </c>
      <c r="L69" s="21">
        <f>SUM(F$3:F68)+I69</f>
        <v>3.0643219651297304</v>
      </c>
      <c r="M69" s="21">
        <f>SUM(G$3:G68)+J69</f>
        <v>0</v>
      </c>
      <c r="N69" s="21"/>
      <c r="O69" s="21"/>
      <c r="P69" s="21"/>
      <c r="Q69" s="19">
        <f t="shared" si="5"/>
        <v>0</v>
      </c>
      <c r="R69" s="19">
        <f t="shared" si="5"/>
        <v>9.3900691059765329</v>
      </c>
      <c r="S69" s="19">
        <f t="shared" si="5"/>
        <v>0</v>
      </c>
      <c r="T69" s="19">
        <f t="shared" si="6"/>
        <v>0</v>
      </c>
      <c r="U69" s="19">
        <f t="shared" si="7"/>
        <v>0</v>
      </c>
      <c r="V69" s="19">
        <f t="shared" si="8"/>
        <v>0</v>
      </c>
    </row>
    <row r="70" spans="1:23" x14ac:dyDescent="0.25">
      <c r="A70" s="26">
        <f>Wellpath!E70</f>
        <v>1920</v>
      </c>
      <c r="B70" s="22">
        <v>0</v>
      </c>
      <c r="C70" s="22">
        <v>0</v>
      </c>
      <c r="D70" s="22">
        <v>1</v>
      </c>
      <c r="E70" s="20">
        <f>Model!$W$23*((drdp!B70+drdp!K70)*'DEC-OH'!$B70+(drdp!E70+drdp!N70)*'DEC-OH'!$C70+(drdp!H70+drdp!Q70)*'DEC-OH'!$D70)</f>
        <v>0</v>
      </c>
      <c r="F70" s="20">
        <f>Model!$W$23*((drdp!C70+drdp!L70)*'DEC-OH'!$B70+(drdp!F70+drdp!O70)*'DEC-OH'!$C70+(drdp!I70+drdp!R70)*'DEC-OH'!$D70)</f>
        <v>6.3585742891919719E-2</v>
      </c>
      <c r="G70" s="20">
        <f>Model!$W$23*((drdp!D70+drdp!M70)*'DEC-OH'!$B70+(drdp!G70+drdp!P70)*'DEC-OH'!$C70+(drdp!J70+drdp!S70)*'DEC-OH'!$D70)</f>
        <v>0</v>
      </c>
      <c r="H70" s="18">
        <f>Model!$W$23*((drdp!B70)*'DEC-OH'!$B70+(drdp!E70)*'DEC-OH'!$C70+(drdp!H70)*'DEC-OH'!$D70)</f>
        <v>0</v>
      </c>
      <c r="I70" s="18">
        <f>Model!$W$23*((drdp!C70)*'DEC-OH'!$B70+(drdp!F70)*'DEC-OH'!$C70+(drdp!I70)*'DEC-OH'!$D70)</f>
        <v>3.179287144595986E-2</v>
      </c>
      <c r="J70" s="18">
        <f>Model!$W$23*((drdp!D70)*'DEC-OH'!$B70+(drdp!G70)*'DEC-OH'!$C70+(drdp!J70)*'DEC-OH'!$D70)</f>
        <v>0</v>
      </c>
      <c r="K70" s="21">
        <f>SUM(E$3:E69)+H70</f>
        <v>0</v>
      </c>
      <c r="L70" s="21">
        <f>SUM(F$3:F69)+I70</f>
        <v>3.129453683145373</v>
      </c>
      <c r="M70" s="21">
        <f>SUM(G$3:G69)+J70</f>
        <v>0</v>
      </c>
      <c r="N70" s="21"/>
      <c r="O70" s="21"/>
      <c r="P70" s="21"/>
      <c r="Q70" s="19">
        <f t="shared" si="5"/>
        <v>0</v>
      </c>
      <c r="R70" s="19">
        <f t="shared" si="5"/>
        <v>9.7934803549521412</v>
      </c>
      <c r="S70" s="19">
        <f t="shared" si="5"/>
        <v>0</v>
      </c>
      <c r="T70" s="19">
        <f t="shared" si="6"/>
        <v>0</v>
      </c>
      <c r="U70" s="19">
        <f t="shared" si="7"/>
        <v>0</v>
      </c>
      <c r="V70" s="19">
        <f t="shared" si="8"/>
        <v>0</v>
      </c>
    </row>
    <row r="71" spans="1:23" x14ac:dyDescent="0.25">
      <c r="A71" s="26">
        <f>Wellpath!E71</f>
        <v>1950</v>
      </c>
      <c r="B71" s="22">
        <v>0</v>
      </c>
      <c r="C71" s="22">
        <v>0</v>
      </c>
      <c r="D71" s="22">
        <v>1</v>
      </c>
      <c r="E71" s="20">
        <f>Model!$W$23*((drdp!B71+drdp!K71)*'DEC-OH'!$B71+(drdp!E71+drdp!N71)*'DEC-OH'!$C71+(drdp!H71+drdp!Q71)*'DEC-OH'!$D71)</f>
        <v>0</v>
      </c>
      <c r="F71" s="20">
        <f>Model!$W$23*((drdp!C71+drdp!L71)*'DEC-OH'!$B71+(drdp!F71+drdp!O71)*'DEC-OH'!$C71+(drdp!I71+drdp!R71)*'DEC-OH'!$D71)</f>
        <v>6.0416323211392148E-2</v>
      </c>
      <c r="G71" s="20">
        <f>Model!$W$23*((drdp!D71+drdp!M71)*'DEC-OH'!$B71+(drdp!G71+drdp!P71)*'DEC-OH'!$C71+(drdp!J71+drdp!S71)*'DEC-OH'!$D71)</f>
        <v>0</v>
      </c>
      <c r="H71" s="18">
        <f>Model!$W$23*((drdp!B71)*'DEC-OH'!$B71+(drdp!E71)*'DEC-OH'!$C71+(drdp!H71)*'DEC-OH'!$D71)</f>
        <v>0</v>
      </c>
      <c r="I71" s="18">
        <f>Model!$W$23*((drdp!C71)*'DEC-OH'!$B71+(drdp!F71)*'DEC-OH'!$C71+(drdp!I71)*'DEC-OH'!$D71)</f>
        <v>3.0208161605696074E-2</v>
      </c>
      <c r="J71" s="18">
        <f>Model!$W$23*((drdp!D71)*'DEC-OH'!$B71+(drdp!G71)*'DEC-OH'!$C71+(drdp!J71)*'DEC-OH'!$D71)</f>
        <v>0</v>
      </c>
      <c r="K71" s="21">
        <f>SUM(E$3:E70)+H71</f>
        <v>0</v>
      </c>
      <c r="L71" s="21">
        <f>SUM(F$3:F70)+I71</f>
        <v>3.191454716197029</v>
      </c>
      <c r="M71" s="21">
        <f>SUM(G$3:G70)+J71</f>
        <v>0</v>
      </c>
      <c r="N71" s="21"/>
      <c r="O71" s="21"/>
      <c r="P71" s="21"/>
      <c r="Q71" s="19">
        <f t="shared" si="5"/>
        <v>0</v>
      </c>
      <c r="R71" s="19">
        <f t="shared" si="5"/>
        <v>10.18538320553626</v>
      </c>
      <c r="S71" s="19">
        <f t="shared" si="5"/>
        <v>0</v>
      </c>
      <c r="T71" s="19">
        <f t="shared" si="6"/>
        <v>0</v>
      </c>
      <c r="U71" s="19">
        <f t="shared" si="7"/>
        <v>0</v>
      </c>
      <c r="V71" s="19">
        <f t="shared" si="8"/>
        <v>0</v>
      </c>
    </row>
    <row r="72" spans="1:23" x14ac:dyDescent="0.25">
      <c r="A72" s="26">
        <f>Wellpath!E72</f>
        <v>1980</v>
      </c>
      <c r="B72" s="22">
        <v>0</v>
      </c>
      <c r="C72" s="22">
        <v>0</v>
      </c>
      <c r="D72" s="22">
        <v>1</v>
      </c>
      <c r="E72" s="20">
        <f>Model!$W$23*((drdp!B72+drdp!K72)*'DEC-OH'!$B72+(drdp!E72+drdp!N72)*'DEC-OH'!$C72+(drdp!H72+drdp!Q72)*'DEC-OH'!$D72)</f>
        <v>0</v>
      </c>
      <c r="F72" s="20">
        <f>Model!$W$23*((drdp!C72+drdp!L72)*'DEC-OH'!$B72+(drdp!F72+drdp!O72)*'DEC-OH'!$C72+(drdp!I72+drdp!R72)*'DEC-OH'!$D72)</f>
        <v>5.7173295547452645E-2</v>
      </c>
      <c r="G72" s="20">
        <f>Model!$W$23*((drdp!D72+drdp!M72)*'DEC-OH'!$B72+(drdp!G72+drdp!P72)*'DEC-OH'!$C72+(drdp!J72+drdp!S72)*'DEC-OH'!$D72)</f>
        <v>0</v>
      </c>
      <c r="H72" s="18">
        <f>Model!$W$23*((drdp!B72)*'DEC-OH'!$B72+(drdp!E72)*'DEC-OH'!$C72+(drdp!H72)*'DEC-OH'!$D72)</f>
        <v>0</v>
      </c>
      <c r="I72" s="18">
        <f>Model!$W$23*((drdp!C72)*'DEC-OH'!$B72+(drdp!F72)*'DEC-OH'!$C72+(drdp!I72)*'DEC-OH'!$D72)</f>
        <v>2.8586647773726322E-2</v>
      </c>
      <c r="J72" s="18">
        <f>Model!$W$23*((drdp!D72)*'DEC-OH'!$B72+(drdp!G72)*'DEC-OH'!$C72+(drdp!J72)*'DEC-OH'!$D72)</f>
        <v>0</v>
      </c>
      <c r="K72" s="21">
        <f>SUM(E$3:E71)+H72</f>
        <v>0</v>
      </c>
      <c r="L72" s="21">
        <f>SUM(F$3:F71)+I72</f>
        <v>3.2502495255764519</v>
      </c>
      <c r="M72" s="21">
        <f>SUM(G$3:G71)+J72</f>
        <v>0</v>
      </c>
      <c r="N72" s="21"/>
      <c r="O72" s="21"/>
      <c r="P72" s="21"/>
      <c r="Q72" s="19">
        <f t="shared" si="5"/>
        <v>0</v>
      </c>
      <c r="R72" s="19">
        <f t="shared" si="5"/>
        <v>10.56412197850995</v>
      </c>
      <c r="S72" s="19">
        <f t="shared" si="5"/>
        <v>0</v>
      </c>
      <c r="T72" s="19">
        <f t="shared" si="6"/>
        <v>0</v>
      </c>
      <c r="U72" s="19">
        <f t="shared" si="7"/>
        <v>0</v>
      </c>
      <c r="V72" s="19">
        <f t="shared" si="8"/>
        <v>0</v>
      </c>
    </row>
    <row r="73" spans="1:23" x14ac:dyDescent="0.25">
      <c r="A73" s="26">
        <f>Wellpath!E73</f>
        <v>2010</v>
      </c>
      <c r="B73" s="22">
        <v>0</v>
      </c>
      <c r="C73" s="22">
        <v>0</v>
      </c>
      <c r="D73" s="22">
        <v>1</v>
      </c>
      <c r="E73" s="20">
        <f>Model!$W$23*((drdp!B73+drdp!K73)*'DEC-OH'!$B73+(drdp!E73+drdp!N73)*'DEC-OH'!$C73+(drdp!H73+drdp!Q73)*'DEC-OH'!$D73)</f>
        <v>0</v>
      </c>
      <c r="F73" s="20">
        <f>Model!$W$23*((drdp!C73+drdp!L73)*'DEC-OH'!$B73+(drdp!F73+drdp!O73)*'DEC-OH'!$C73+(drdp!I73+drdp!R73)*'DEC-OH'!$D73)</f>
        <v>5.3860611029759621E-2</v>
      </c>
      <c r="G73" s="20">
        <f>Model!$W$23*((drdp!D73+drdp!M73)*'DEC-OH'!$B73+(drdp!G73+drdp!P73)*'DEC-OH'!$C73+(drdp!J73+drdp!S73)*'DEC-OH'!$D73)</f>
        <v>0</v>
      </c>
      <c r="H73" s="18">
        <f>Model!$W$23*((drdp!B73)*'DEC-OH'!$B73+(drdp!E73)*'DEC-OH'!$C73+(drdp!H73)*'DEC-OH'!$D73)</f>
        <v>0</v>
      </c>
      <c r="I73" s="18">
        <f>Model!$W$23*((drdp!C73)*'DEC-OH'!$B73+(drdp!F73)*'DEC-OH'!$C73+(drdp!I73)*'DEC-OH'!$D73)</f>
        <v>2.6930305514879811E-2</v>
      </c>
      <c r="J73" s="18">
        <f>Model!$W$23*((drdp!D73)*'DEC-OH'!$B73+(drdp!G73)*'DEC-OH'!$C73+(drdp!J73)*'DEC-OH'!$D73)</f>
        <v>0</v>
      </c>
      <c r="K73" s="21">
        <f>SUM(E$3:E72)+H73</f>
        <v>0</v>
      </c>
      <c r="L73" s="21">
        <f>SUM(F$3:F72)+I73</f>
        <v>3.3057664788650576</v>
      </c>
      <c r="M73" s="21">
        <f>SUM(G$3:G72)+J73</f>
        <v>0</v>
      </c>
      <c r="N73" s="21"/>
      <c r="O73" s="21"/>
      <c r="P73" s="21"/>
      <c r="Q73" s="19">
        <f t="shared" si="5"/>
        <v>0</v>
      </c>
      <c r="R73" s="19">
        <f t="shared" si="5"/>
        <v>10.92809201278788</v>
      </c>
      <c r="S73" s="19">
        <f t="shared" si="5"/>
        <v>0</v>
      </c>
      <c r="T73" s="19">
        <f t="shared" si="6"/>
        <v>0</v>
      </c>
      <c r="U73" s="19">
        <f t="shared" si="7"/>
        <v>0</v>
      </c>
      <c r="V73" s="19">
        <f t="shared" si="8"/>
        <v>0</v>
      </c>
      <c r="W73" s="10" t="s">
        <v>62</v>
      </c>
    </row>
    <row r="74" spans="1:23" x14ac:dyDescent="0.25">
      <c r="A74" s="26">
        <f>Wellpath!E74</f>
        <v>2040</v>
      </c>
      <c r="B74" s="22">
        <v>0</v>
      </c>
      <c r="C74" s="22">
        <v>0</v>
      </c>
      <c r="D74" s="22">
        <v>1</v>
      </c>
      <c r="E74" s="20">
        <f>Model!$W$23*((drdp!B74+drdp!K74)*'DEC-OH'!$B74+(drdp!E74+drdp!N74)*'DEC-OH'!$C74+(drdp!H74+drdp!Q74)*'DEC-OH'!$D74)</f>
        <v>0</v>
      </c>
      <c r="F74" s="20">
        <f>Model!$W$23*((drdp!C74+drdp!L74)*'DEC-OH'!$B74+(drdp!F74+drdp!O74)*'DEC-OH'!$C74+(drdp!I74+drdp!R74)*'DEC-OH'!$D74)</f>
        <v>5.0482305654117952E-2</v>
      </c>
      <c r="G74" s="20">
        <f>Model!$W$23*((drdp!D74+drdp!M74)*'DEC-OH'!$B74+(drdp!G74+drdp!P74)*'DEC-OH'!$C74+(drdp!J74+drdp!S74)*'DEC-OH'!$D74)</f>
        <v>0</v>
      </c>
      <c r="H74" s="18">
        <f>Model!$W$23*((drdp!B74)*'DEC-OH'!$B74+(drdp!E74)*'DEC-OH'!$C74+(drdp!H74)*'DEC-OH'!$D74)</f>
        <v>0</v>
      </c>
      <c r="I74" s="18">
        <f>Model!$W$23*((drdp!C74)*'DEC-OH'!$B74+(drdp!F74)*'DEC-OH'!$C74+(drdp!I74)*'DEC-OH'!$D74)</f>
        <v>2.5241152827058976E-2</v>
      </c>
      <c r="J74" s="18">
        <f>Model!$W$23*((drdp!D74)*'DEC-OH'!$B74+(drdp!G74)*'DEC-OH'!$C74+(drdp!J74)*'DEC-OH'!$D74)</f>
        <v>0</v>
      </c>
      <c r="K74" s="21">
        <f>SUM(E$3:E73)+H74</f>
        <v>0</v>
      </c>
      <c r="L74" s="21">
        <f>SUM(F$3:F73)+I74</f>
        <v>3.3579379372069962</v>
      </c>
      <c r="M74" s="21">
        <f>SUM(G$3:G73)+J74</f>
        <v>0</v>
      </c>
      <c r="N74" s="21"/>
      <c r="O74" s="21"/>
      <c r="P74" s="21"/>
      <c r="Q74" s="19">
        <f t="shared" si="5"/>
        <v>0</v>
      </c>
      <c r="R74" s="19">
        <f t="shared" si="5"/>
        <v>11.275747190133977</v>
      </c>
      <c r="S74" s="19">
        <f t="shared" si="5"/>
        <v>0</v>
      </c>
      <c r="T74" s="19">
        <f t="shared" si="6"/>
        <v>0</v>
      </c>
      <c r="U74" s="19">
        <f t="shared" si="7"/>
        <v>0</v>
      </c>
      <c r="V74" s="19">
        <f t="shared" si="8"/>
        <v>0</v>
      </c>
    </row>
    <row r="75" spans="1:23" x14ac:dyDescent="0.25">
      <c r="A75" s="26">
        <f>Wellpath!E75</f>
        <v>2070</v>
      </c>
      <c r="B75" s="22">
        <v>0</v>
      </c>
      <c r="C75" s="22">
        <v>0</v>
      </c>
      <c r="D75" s="22">
        <v>1</v>
      </c>
      <c r="E75" s="20">
        <f>Model!$W$23*((drdp!B75+drdp!K75)*'DEC-OH'!$B75+(drdp!E75+drdp!N75)*'DEC-OH'!$C75+(drdp!H75+drdp!Q75)*'DEC-OH'!$D75)</f>
        <v>0</v>
      </c>
      <c r="F75" s="20">
        <f>Model!$W$23*((drdp!C75+drdp!L75)*'DEC-OH'!$B75+(drdp!F75+drdp!O75)*'DEC-OH'!$C75+(drdp!I75+drdp!R75)*'DEC-OH'!$D75)</f>
        <v>4.70424953652398E-2</v>
      </c>
      <c r="G75" s="20">
        <f>Model!$W$23*((drdp!D75+drdp!M75)*'DEC-OH'!$B75+(drdp!G75+drdp!P75)*'DEC-OH'!$C75+(drdp!J75+drdp!S75)*'DEC-OH'!$D75)</f>
        <v>0</v>
      </c>
      <c r="H75" s="18">
        <f>Model!$W$23*((drdp!B75)*'DEC-OH'!$B75+(drdp!E75)*'DEC-OH'!$C75+(drdp!H75)*'DEC-OH'!$D75)</f>
        <v>0</v>
      </c>
      <c r="I75" s="18">
        <f>Model!$W$23*((drdp!C75)*'DEC-OH'!$B75+(drdp!F75)*'DEC-OH'!$C75+(drdp!I75)*'DEC-OH'!$D75)</f>
        <v>2.35212476826199E-2</v>
      </c>
      <c r="J75" s="18">
        <f>Model!$W$23*((drdp!D75)*'DEC-OH'!$B75+(drdp!G75)*'DEC-OH'!$C75+(drdp!J75)*'DEC-OH'!$D75)</f>
        <v>0</v>
      </c>
      <c r="K75" s="21">
        <f>SUM(E$3:E74)+H75</f>
        <v>0</v>
      </c>
      <c r="L75" s="21">
        <f>SUM(F$3:F74)+I75</f>
        <v>3.4067003377166754</v>
      </c>
      <c r="M75" s="21">
        <f>SUM(G$3:G74)+J75</f>
        <v>0</v>
      </c>
      <c r="N75" s="21"/>
      <c r="O75" s="21"/>
      <c r="P75" s="21"/>
      <c r="Q75" s="19">
        <f t="shared" si="5"/>
        <v>0</v>
      </c>
      <c r="R75" s="19">
        <f t="shared" si="5"/>
        <v>11.60560719099891</v>
      </c>
      <c r="S75" s="19">
        <f t="shared" si="5"/>
        <v>0</v>
      </c>
      <c r="T75" s="19">
        <f t="shared" si="6"/>
        <v>0</v>
      </c>
      <c r="U75" s="19">
        <f t="shared" si="7"/>
        <v>0</v>
      </c>
      <c r="V75" s="19">
        <f t="shared" si="8"/>
        <v>0</v>
      </c>
    </row>
    <row r="76" spans="1:23" x14ac:dyDescent="0.25">
      <c r="A76" s="26">
        <f>Wellpath!E76</f>
        <v>2100</v>
      </c>
      <c r="B76" s="22">
        <v>0</v>
      </c>
      <c r="C76" s="22">
        <v>0</v>
      </c>
      <c r="D76" s="22">
        <v>1</v>
      </c>
      <c r="E76" s="20">
        <f>Model!$W$23*((drdp!B76+drdp!K76)*'DEC-OH'!$B76+(drdp!E76+drdp!N76)*'DEC-OH'!$C76+(drdp!H76+drdp!Q76)*'DEC-OH'!$D76)</f>
        <v>0</v>
      </c>
      <c r="F76" s="20">
        <f>Model!$W$23*((drdp!C76+drdp!L76)*'DEC-OH'!$B76+(drdp!F76+drdp!O76)*'DEC-OH'!$C76+(drdp!I76+drdp!R76)*'DEC-OH'!$D76)</f>
        <v>4.354537104210001E-2</v>
      </c>
      <c r="G76" s="20">
        <f>Model!$W$23*((drdp!D76+drdp!M76)*'DEC-OH'!$B76+(drdp!G76+drdp!P76)*'DEC-OH'!$C76+(drdp!J76+drdp!S76)*'DEC-OH'!$D76)</f>
        <v>0</v>
      </c>
      <c r="H76" s="18">
        <f>Model!$W$23*((drdp!B76)*'DEC-OH'!$B76+(drdp!E76)*'DEC-OH'!$C76+(drdp!H76)*'DEC-OH'!$D76)</f>
        <v>0</v>
      </c>
      <c r="I76" s="18">
        <f>Model!$W$23*((drdp!C76)*'DEC-OH'!$B76+(drdp!F76)*'DEC-OH'!$C76+(drdp!I76)*'DEC-OH'!$D76)</f>
        <v>2.1772685521050005E-2</v>
      </c>
      <c r="J76" s="18">
        <f>Model!$W$23*((drdp!D76)*'DEC-OH'!$B76+(drdp!G76)*'DEC-OH'!$C76+(drdp!J76)*'DEC-OH'!$D76)</f>
        <v>0</v>
      </c>
      <c r="K76" s="21">
        <f>SUM(E$3:E75)+H76</f>
        <v>0</v>
      </c>
      <c r="L76" s="21">
        <f>SUM(F$3:F75)+I76</f>
        <v>3.4519942709203453</v>
      </c>
      <c r="M76" s="21">
        <f>SUM(G$3:G75)+J76</f>
        <v>0</v>
      </c>
      <c r="N76" s="21"/>
      <c r="O76" s="21"/>
      <c r="P76" s="21"/>
      <c r="Q76" s="19">
        <f t="shared" si="5"/>
        <v>0</v>
      </c>
      <c r="R76" s="19">
        <f t="shared" si="5"/>
        <v>11.916264446466887</v>
      </c>
      <c r="S76" s="19">
        <f t="shared" si="5"/>
        <v>0</v>
      </c>
      <c r="T76" s="19">
        <f t="shared" si="6"/>
        <v>0</v>
      </c>
      <c r="U76" s="19">
        <f t="shared" si="7"/>
        <v>0</v>
      </c>
      <c r="V76" s="19">
        <f t="shared" si="8"/>
        <v>0</v>
      </c>
    </row>
    <row r="77" spans="1:23" x14ac:dyDescent="0.25">
      <c r="A77" s="26">
        <f>Wellpath!E77</f>
        <v>2130</v>
      </c>
      <c r="B77" s="22">
        <v>0</v>
      </c>
      <c r="C77" s="22">
        <v>0</v>
      </c>
      <c r="D77" s="22">
        <v>1</v>
      </c>
      <c r="E77" s="20">
        <f>Model!$W$23*((drdp!B77+drdp!K77)*'DEC-OH'!$B77+(drdp!E77+drdp!N77)*'DEC-OH'!$C77+(drdp!H77+drdp!Q77)*'DEC-OH'!$D77)</f>
        <v>0</v>
      </c>
      <c r="F77" s="20">
        <f>Model!$W$23*((drdp!C77+drdp!L77)*'DEC-OH'!$B77+(drdp!F77+drdp!O77)*'DEC-OH'!$C77+(drdp!I77+drdp!R77)*'DEC-OH'!$D77)</f>
        <v>3.9995193391995622E-2</v>
      </c>
      <c r="G77" s="20">
        <f>Model!$W$23*((drdp!D77+drdp!M77)*'DEC-OH'!$B77+(drdp!G77+drdp!P77)*'DEC-OH'!$C77+(drdp!J77+drdp!S77)*'DEC-OH'!$D77)</f>
        <v>0</v>
      </c>
      <c r="H77" s="18">
        <f>Model!$W$23*((drdp!B77)*'DEC-OH'!$B77+(drdp!E77)*'DEC-OH'!$C77+(drdp!H77)*'DEC-OH'!$D77)</f>
        <v>0</v>
      </c>
      <c r="I77" s="18">
        <f>Model!$W$23*((drdp!C77)*'DEC-OH'!$B77+(drdp!F77)*'DEC-OH'!$C77+(drdp!I77)*'DEC-OH'!$D77)</f>
        <v>1.9997596695997811E-2</v>
      </c>
      <c r="J77" s="18">
        <f>Model!$W$23*((drdp!D77)*'DEC-OH'!$B77+(drdp!G77)*'DEC-OH'!$C77+(drdp!J77)*'DEC-OH'!$D77)</f>
        <v>0</v>
      </c>
      <c r="K77" s="21">
        <f>SUM(E$3:E76)+H77</f>
        <v>0</v>
      </c>
      <c r="L77" s="21">
        <f>SUM(F$3:F76)+I77</f>
        <v>3.4937645531373933</v>
      </c>
      <c r="M77" s="21">
        <f>SUM(G$3:G76)+J77</f>
        <v>0</v>
      </c>
      <c r="N77" s="21"/>
      <c r="O77" s="21"/>
      <c r="P77" s="21"/>
      <c r="Q77" s="19">
        <f t="shared" si="5"/>
        <v>0</v>
      </c>
      <c r="R77" s="19">
        <f t="shared" si="5"/>
        <v>12.206390752759329</v>
      </c>
      <c r="S77" s="19">
        <f t="shared" si="5"/>
        <v>0</v>
      </c>
      <c r="T77" s="19">
        <f t="shared" si="6"/>
        <v>0</v>
      </c>
      <c r="U77" s="19">
        <f t="shared" si="7"/>
        <v>0</v>
      </c>
      <c r="V77" s="19">
        <f t="shared" si="8"/>
        <v>0</v>
      </c>
    </row>
    <row r="78" spans="1:23" x14ac:dyDescent="0.25">
      <c r="A78" s="26">
        <f>Wellpath!E78</f>
        <v>2160</v>
      </c>
      <c r="B78" s="22">
        <v>0</v>
      </c>
      <c r="C78" s="22">
        <v>0</v>
      </c>
      <c r="D78" s="22">
        <v>1</v>
      </c>
      <c r="E78" s="20">
        <f>Model!$W$23*((drdp!B78+drdp!K78)*'DEC-OH'!$B78+(drdp!E78+drdp!N78)*'DEC-OH'!$C78+(drdp!H78+drdp!Q78)*'DEC-OH'!$D78)</f>
        <v>0</v>
      </c>
      <c r="F78" s="20">
        <f>Model!$W$23*((drdp!C78+drdp!L78)*'DEC-OH'!$B78+(drdp!F78+drdp!O78)*'DEC-OH'!$C78+(drdp!I78+drdp!R78)*'DEC-OH'!$D78)</f>
        <v>3.6396287759530348E-2</v>
      </c>
      <c r="G78" s="20">
        <f>Model!$W$23*((drdp!D78+drdp!M78)*'DEC-OH'!$B78+(drdp!G78+drdp!P78)*'DEC-OH'!$C78+(drdp!J78+drdp!S78)*'DEC-OH'!$D78)</f>
        <v>0</v>
      </c>
      <c r="H78" s="18">
        <f>Model!$W$23*((drdp!B78)*'DEC-OH'!$B78+(drdp!E78)*'DEC-OH'!$C78+(drdp!H78)*'DEC-OH'!$D78)</f>
        <v>0</v>
      </c>
      <c r="I78" s="18">
        <f>Model!$W$23*((drdp!C78)*'DEC-OH'!$B78+(drdp!F78)*'DEC-OH'!$C78+(drdp!I78)*'DEC-OH'!$D78)</f>
        <v>1.8198143879765174E-2</v>
      </c>
      <c r="J78" s="18">
        <f>Model!$W$23*((drdp!D78)*'DEC-OH'!$B78+(drdp!G78)*'DEC-OH'!$C78+(drdp!J78)*'DEC-OH'!$D78)</f>
        <v>0</v>
      </c>
      <c r="K78" s="21">
        <f>SUM(E$3:E77)+H78</f>
        <v>0</v>
      </c>
      <c r="L78" s="21">
        <f>SUM(F$3:F77)+I78</f>
        <v>3.5319602937131562</v>
      </c>
      <c r="M78" s="21">
        <f>SUM(G$3:G77)+J78</f>
        <v>0</v>
      </c>
      <c r="N78" s="21"/>
      <c r="O78" s="21"/>
      <c r="P78" s="21"/>
      <c r="Q78" s="19">
        <f t="shared" si="5"/>
        <v>0</v>
      </c>
      <c r="R78" s="19">
        <f t="shared" si="5"/>
        <v>12.474743516366324</v>
      </c>
      <c r="S78" s="19">
        <f t="shared" si="5"/>
        <v>0</v>
      </c>
      <c r="T78" s="19">
        <f t="shared" si="6"/>
        <v>0</v>
      </c>
      <c r="U78" s="19">
        <f t="shared" si="7"/>
        <v>0</v>
      </c>
      <c r="V78" s="19">
        <f t="shared" si="8"/>
        <v>0</v>
      </c>
    </row>
    <row r="79" spans="1:23" x14ac:dyDescent="0.25">
      <c r="A79" s="26">
        <f>Wellpath!E79</f>
        <v>2190</v>
      </c>
      <c r="B79" s="22">
        <v>0</v>
      </c>
      <c r="C79" s="22">
        <v>0</v>
      </c>
      <c r="D79" s="22">
        <v>1</v>
      </c>
      <c r="E79" s="20">
        <f>Model!$W$23*((drdp!B79+drdp!K79)*'DEC-OH'!$B79+(drdp!E79+drdp!N79)*'DEC-OH'!$C79+(drdp!H79+drdp!Q79)*'DEC-OH'!$D79)</f>
        <v>0</v>
      </c>
      <c r="F79" s="20">
        <f>Model!$W$23*((drdp!C79+drdp!L79)*'DEC-OH'!$B79+(drdp!F79+drdp!O79)*'DEC-OH'!$C79+(drdp!I79+drdp!R79)*'DEC-OH'!$D79)</f>
        <v>3.2753038856848424E-2</v>
      </c>
      <c r="G79" s="20">
        <f>Model!$W$23*((drdp!D79+drdp!M79)*'DEC-OH'!$B79+(drdp!G79+drdp!P79)*'DEC-OH'!$C79+(drdp!J79+drdp!S79)*'DEC-OH'!$D79)</f>
        <v>0</v>
      </c>
      <c r="H79" s="18">
        <f>Model!$W$23*((drdp!B79)*'DEC-OH'!$B79+(drdp!E79)*'DEC-OH'!$C79+(drdp!H79)*'DEC-OH'!$D79)</f>
        <v>0</v>
      </c>
      <c r="I79" s="18">
        <f>Model!$W$23*((drdp!C79)*'DEC-OH'!$B79+(drdp!F79)*'DEC-OH'!$C79+(drdp!I79)*'DEC-OH'!$D79)</f>
        <v>1.6376519428424212E-2</v>
      </c>
      <c r="J79" s="18">
        <f>Model!$W$23*((drdp!D79)*'DEC-OH'!$B79+(drdp!G79)*'DEC-OH'!$C79+(drdp!J79)*'DEC-OH'!$D79)</f>
        <v>0</v>
      </c>
      <c r="K79" s="21">
        <f>SUM(E$3:E78)+H79</f>
        <v>0</v>
      </c>
      <c r="L79" s="21">
        <f>SUM(F$3:F78)+I79</f>
        <v>3.5665349570213452</v>
      </c>
      <c r="M79" s="21">
        <f>SUM(G$3:G78)+J79</f>
        <v>0</v>
      </c>
      <c r="N79" s="21"/>
      <c r="O79" s="21"/>
      <c r="P79" s="21"/>
      <c r="Q79" s="19">
        <f t="shared" si="5"/>
        <v>0</v>
      </c>
      <c r="R79" s="19">
        <f t="shared" si="5"/>
        <v>12.720171599655249</v>
      </c>
      <c r="S79" s="19">
        <f t="shared" si="5"/>
        <v>0</v>
      </c>
      <c r="T79" s="19">
        <f t="shared" si="6"/>
        <v>0</v>
      </c>
      <c r="U79" s="19">
        <f t="shared" si="7"/>
        <v>0</v>
      </c>
      <c r="V79" s="19">
        <f t="shared" si="8"/>
        <v>0</v>
      </c>
    </row>
    <row r="80" spans="1:23" x14ac:dyDescent="0.25">
      <c r="A80" s="26">
        <f>Wellpath!E80</f>
        <v>2220</v>
      </c>
      <c r="B80" s="22">
        <v>0</v>
      </c>
      <c r="C80" s="22">
        <v>0</v>
      </c>
      <c r="D80" s="22">
        <v>1</v>
      </c>
      <c r="E80" s="20">
        <f>Model!$W$23*((drdp!B80+drdp!K80)*'DEC-OH'!$B80+(drdp!E80+drdp!N80)*'DEC-OH'!$C80+(drdp!H80+drdp!Q80)*'DEC-OH'!$D80)</f>
        <v>0</v>
      </c>
      <c r="F80" s="20">
        <f>Model!$W$23*((drdp!C80+drdp!L80)*'DEC-OH'!$B80+(drdp!F80+drdp!O80)*'DEC-OH'!$C80+(drdp!I80+drdp!R80)*'DEC-OH'!$D80)</f>
        <v>2.9069885421538311E-2</v>
      </c>
      <c r="G80" s="20">
        <f>Model!$W$23*((drdp!D80+drdp!M80)*'DEC-OH'!$B80+(drdp!G80+drdp!P80)*'DEC-OH'!$C80+(drdp!J80+drdp!S80)*'DEC-OH'!$D80)</f>
        <v>0</v>
      </c>
      <c r="H80" s="18">
        <f>Model!$W$23*((drdp!B80)*'DEC-OH'!$B80+(drdp!E80)*'DEC-OH'!$C80+(drdp!H80)*'DEC-OH'!$D80)</f>
        <v>0</v>
      </c>
      <c r="I80" s="18">
        <f>Model!$W$23*((drdp!C80)*'DEC-OH'!$B80+(drdp!F80)*'DEC-OH'!$C80+(drdp!I80)*'DEC-OH'!$D80)</f>
        <v>1.4534942710769156E-2</v>
      </c>
      <c r="J80" s="18">
        <f>Model!$W$23*((drdp!D80)*'DEC-OH'!$B80+(drdp!G80)*'DEC-OH'!$C80+(drdp!J80)*'DEC-OH'!$D80)</f>
        <v>0</v>
      </c>
      <c r="K80" s="21">
        <f>SUM(E$3:E79)+H80</f>
        <v>0</v>
      </c>
      <c r="L80" s="21">
        <f>SUM(F$3:F79)+I80</f>
        <v>3.5974464191605389</v>
      </c>
      <c r="M80" s="21">
        <f>SUM(G$3:G79)+J80</f>
        <v>0</v>
      </c>
      <c r="N80" s="21"/>
      <c r="O80" s="21"/>
      <c r="P80" s="21"/>
      <c r="Q80" s="19">
        <f t="shared" si="5"/>
        <v>0</v>
      </c>
      <c r="R80" s="19">
        <f t="shared" si="5"/>
        <v>12.941620738730984</v>
      </c>
      <c r="S80" s="19">
        <f t="shared" si="5"/>
        <v>0</v>
      </c>
      <c r="T80" s="19">
        <f t="shared" si="6"/>
        <v>0</v>
      </c>
      <c r="U80" s="19">
        <f t="shared" si="7"/>
        <v>0</v>
      </c>
      <c r="V80" s="19">
        <f t="shared" si="8"/>
        <v>0</v>
      </c>
    </row>
    <row r="81" spans="1:22" x14ac:dyDescent="0.25">
      <c r="A81" s="26">
        <f>Wellpath!E81</f>
        <v>2250</v>
      </c>
      <c r="B81" s="22">
        <v>0</v>
      </c>
      <c r="C81" s="22">
        <v>0</v>
      </c>
      <c r="D81" s="22">
        <v>1</v>
      </c>
      <c r="E81" s="20">
        <f>Model!$W$23*((drdp!B81+drdp!K81)*'DEC-OH'!$B81+(drdp!E81+drdp!N81)*'DEC-OH'!$C81+(drdp!H81+drdp!Q81)*'DEC-OH'!$D81)</f>
        <v>0</v>
      </c>
      <c r="F81" s="20">
        <f>Model!$W$23*((drdp!C81+drdp!L81)*'DEC-OH'!$B81+(drdp!F81+drdp!O81)*'DEC-OH'!$C81+(drdp!I81+drdp!R81)*'DEC-OH'!$D81)</f>
        <v>2.5351314808714619E-2</v>
      </c>
      <c r="G81" s="20">
        <f>Model!$W$23*((drdp!D81+drdp!M81)*'DEC-OH'!$B81+(drdp!G81+drdp!P81)*'DEC-OH'!$C81+(drdp!J81+drdp!S81)*'DEC-OH'!$D81)</f>
        <v>0</v>
      </c>
      <c r="H81" s="18">
        <f>Model!$W$23*((drdp!B81)*'DEC-OH'!$B81+(drdp!E81)*'DEC-OH'!$C81+(drdp!H81)*'DEC-OH'!$D81)</f>
        <v>0</v>
      </c>
      <c r="I81" s="18">
        <f>Model!$W$23*((drdp!C81)*'DEC-OH'!$B81+(drdp!F81)*'DEC-OH'!$C81+(drdp!I81)*'DEC-OH'!$D81)</f>
        <v>1.267565740435731E-2</v>
      </c>
      <c r="J81" s="18">
        <f>Model!$W$23*((drdp!D81)*'DEC-OH'!$B81+(drdp!G81)*'DEC-OH'!$C81+(drdp!J81)*'DEC-OH'!$D81)</f>
        <v>0</v>
      </c>
      <c r="K81" s="21">
        <f>SUM(E$3:E80)+H81</f>
        <v>0</v>
      </c>
      <c r="L81" s="21">
        <f>SUM(F$3:F80)+I81</f>
        <v>3.6246570192756651</v>
      </c>
      <c r="M81" s="21">
        <f>SUM(G$3:G80)+J81</f>
        <v>0</v>
      </c>
      <c r="N81" s="21"/>
      <c r="O81" s="21"/>
      <c r="P81" s="21"/>
      <c r="Q81" s="19">
        <f t="shared" si="5"/>
        <v>0</v>
      </c>
      <c r="R81" s="19">
        <f t="shared" si="5"/>
        <v>13.138138507384349</v>
      </c>
      <c r="S81" s="19">
        <f t="shared" si="5"/>
        <v>0</v>
      </c>
      <c r="T81" s="19">
        <f t="shared" si="6"/>
        <v>0</v>
      </c>
      <c r="U81" s="19">
        <f t="shared" si="7"/>
        <v>0</v>
      </c>
      <c r="V81" s="19">
        <f t="shared" si="8"/>
        <v>0</v>
      </c>
    </row>
    <row r="82" spans="1:22" x14ac:dyDescent="0.25">
      <c r="A82" s="26">
        <f>Wellpath!E82</f>
        <v>2280</v>
      </c>
      <c r="B82" s="22">
        <v>0</v>
      </c>
      <c r="C82" s="22">
        <v>0</v>
      </c>
      <c r="D82" s="22">
        <v>1</v>
      </c>
      <c r="E82" s="20">
        <f>Model!$W$23*((drdp!B82+drdp!K82)*'DEC-OH'!$B82+(drdp!E82+drdp!N82)*'DEC-OH'!$C82+(drdp!H82+drdp!Q82)*'DEC-OH'!$D82)</f>
        <v>0</v>
      </c>
      <c r="F82" s="20">
        <f>Model!$W$23*((drdp!C82+drdp!L82)*'DEC-OH'!$B82+(drdp!F82+drdp!O82)*'DEC-OH'!$C82+(drdp!I82+drdp!R82)*'DEC-OH'!$D82)</f>
        <v>2.1601857523867191E-2</v>
      </c>
      <c r="G82" s="20">
        <f>Model!$W$23*((drdp!D82+drdp!M82)*'DEC-OH'!$B82+(drdp!G82+drdp!P82)*'DEC-OH'!$C82+(drdp!J82+drdp!S82)*'DEC-OH'!$D82)</f>
        <v>0</v>
      </c>
      <c r="H82" s="18">
        <f>Model!$W$23*((drdp!B82)*'DEC-OH'!$B82+(drdp!E82)*'DEC-OH'!$C82+(drdp!H82)*'DEC-OH'!$D82)</f>
        <v>0</v>
      </c>
      <c r="I82" s="18">
        <f>Model!$W$23*((drdp!C82)*'DEC-OH'!$B82+(drdp!F82)*'DEC-OH'!$C82+(drdp!I82)*'DEC-OH'!$D82)</f>
        <v>1.0800928761933596E-2</v>
      </c>
      <c r="J82" s="18">
        <f>Model!$W$23*((drdp!D82)*'DEC-OH'!$B82+(drdp!G82)*'DEC-OH'!$C82+(drdp!J82)*'DEC-OH'!$D82)</f>
        <v>0</v>
      </c>
      <c r="K82" s="21">
        <f>SUM(E$3:E81)+H82</f>
        <v>0</v>
      </c>
      <c r="L82" s="21">
        <f>SUM(F$3:F81)+I82</f>
        <v>3.6481336054419562</v>
      </c>
      <c r="M82" s="21">
        <f>SUM(G$3:G81)+J82</f>
        <v>0</v>
      </c>
      <c r="N82" s="21"/>
      <c r="O82" s="21"/>
      <c r="P82" s="21"/>
      <c r="Q82" s="19">
        <f t="shared" si="5"/>
        <v>0</v>
      </c>
      <c r="R82" s="19">
        <f t="shared" si="5"/>
        <v>13.308878803154926</v>
      </c>
      <c r="S82" s="19">
        <f t="shared" si="5"/>
        <v>0</v>
      </c>
      <c r="T82" s="19">
        <f t="shared" si="6"/>
        <v>0</v>
      </c>
      <c r="U82" s="19">
        <f t="shared" si="7"/>
        <v>0</v>
      </c>
      <c r="V82" s="19">
        <f t="shared" si="8"/>
        <v>0</v>
      </c>
    </row>
    <row r="83" spans="1:22" x14ac:dyDescent="0.25">
      <c r="A83" s="26">
        <f>Wellpath!E83</f>
        <v>2310</v>
      </c>
      <c r="B83" s="22">
        <v>0</v>
      </c>
      <c r="C83" s="22">
        <v>0</v>
      </c>
      <c r="D83" s="22">
        <v>1</v>
      </c>
      <c r="E83" s="20">
        <f>Model!$W$23*((drdp!B83+drdp!K83)*'DEC-OH'!$B83+(drdp!E83+drdp!N83)*'DEC-OH'!$C83+(drdp!H83+drdp!Q83)*'DEC-OH'!$D83)</f>
        <v>0</v>
      </c>
      <c r="F83" s="20">
        <f>Model!$W$23*((drdp!C83+drdp!L83)*'DEC-OH'!$B83+(drdp!F83+drdp!O83)*'DEC-OH'!$C83+(drdp!I83+drdp!R83)*'DEC-OH'!$D83)</f>
        <v>1.7826081703138003E-2</v>
      </c>
      <c r="G83" s="20">
        <f>Model!$W$23*((drdp!D83+drdp!M83)*'DEC-OH'!$B83+(drdp!G83+drdp!P83)*'DEC-OH'!$C83+(drdp!J83+drdp!S83)*'DEC-OH'!$D83)</f>
        <v>0</v>
      </c>
      <c r="H83" s="18">
        <f>Model!$W$23*((drdp!B83)*'DEC-OH'!$B83+(drdp!E83)*'DEC-OH'!$C83+(drdp!H83)*'DEC-OH'!$D83)</f>
        <v>0</v>
      </c>
      <c r="I83" s="18">
        <f>Model!$W$23*((drdp!C83)*'DEC-OH'!$B83+(drdp!F83)*'DEC-OH'!$C83+(drdp!I83)*'DEC-OH'!$D83)</f>
        <v>8.9130408515690016E-3</v>
      </c>
      <c r="J83" s="18">
        <f>Model!$W$23*((drdp!D83)*'DEC-OH'!$B83+(drdp!G83)*'DEC-OH'!$C83+(drdp!J83)*'DEC-OH'!$D83)</f>
        <v>0</v>
      </c>
      <c r="K83" s="21">
        <f>SUM(E$3:E82)+H83</f>
        <v>0</v>
      </c>
      <c r="L83" s="21">
        <f>SUM(F$3:F82)+I83</f>
        <v>3.6678475750554584</v>
      </c>
      <c r="M83" s="21">
        <f>SUM(G$3:G82)+J83</f>
        <v>0</v>
      </c>
      <c r="N83" s="21"/>
      <c r="O83" s="21"/>
      <c r="P83" s="21"/>
      <c r="Q83" s="19">
        <f t="shared" si="5"/>
        <v>0</v>
      </c>
      <c r="R83" s="19">
        <f t="shared" si="5"/>
        <v>13.453105833840207</v>
      </c>
      <c r="S83" s="19">
        <f t="shared" si="5"/>
        <v>0</v>
      </c>
      <c r="T83" s="19">
        <f t="shared" si="6"/>
        <v>0</v>
      </c>
      <c r="U83" s="19">
        <f t="shared" si="7"/>
        <v>0</v>
      </c>
      <c r="V83" s="19">
        <f t="shared" si="8"/>
        <v>0</v>
      </c>
    </row>
    <row r="84" spans="1:22" x14ac:dyDescent="0.25">
      <c r="A84" s="26">
        <f>Wellpath!E84</f>
        <v>2340</v>
      </c>
      <c r="B84" s="22">
        <v>0</v>
      </c>
      <c r="C84" s="22">
        <v>0</v>
      </c>
      <c r="D84" s="22">
        <v>1</v>
      </c>
      <c r="E84" s="20">
        <f>Model!$W$23*((drdp!B84+drdp!K84)*'DEC-OH'!$B84+(drdp!E84+drdp!N84)*'DEC-OH'!$C84+(drdp!H84+drdp!Q84)*'DEC-OH'!$D84)</f>
        <v>0</v>
      </c>
      <c r="F84" s="20">
        <f>Model!$W$23*((drdp!C84+drdp!L84)*'DEC-OH'!$B84+(drdp!F84+drdp!O84)*'DEC-OH'!$C84+(drdp!I84+drdp!R84)*'DEC-OH'!$D84)</f>
        <v>1.4028587547750925E-2</v>
      </c>
      <c r="G84" s="20">
        <f>Model!$W$23*((drdp!D84+drdp!M84)*'DEC-OH'!$B84+(drdp!G84+drdp!P84)*'DEC-OH'!$C84+(drdp!J84+drdp!S84)*'DEC-OH'!$D84)</f>
        <v>0</v>
      </c>
      <c r="H84" s="18">
        <f>Model!$W$23*((drdp!B84)*'DEC-OH'!$B84+(drdp!E84)*'DEC-OH'!$C84+(drdp!H84)*'DEC-OH'!$D84)</f>
        <v>0</v>
      </c>
      <c r="I84" s="18">
        <f>Model!$W$23*((drdp!C84)*'DEC-OH'!$B84+(drdp!F84)*'DEC-OH'!$C84+(drdp!I84)*'DEC-OH'!$D84)</f>
        <v>7.0142937738754624E-3</v>
      </c>
      <c r="J84" s="18">
        <f>Model!$W$23*((drdp!D84)*'DEC-OH'!$B84+(drdp!G84)*'DEC-OH'!$C84+(drdp!J84)*'DEC-OH'!$D84)</f>
        <v>0</v>
      </c>
      <c r="K84" s="21">
        <f>SUM(E$3:E83)+H84</f>
        <v>0</v>
      </c>
      <c r="L84" s="21">
        <f>SUM(F$3:F83)+I84</f>
        <v>3.6837749096809027</v>
      </c>
      <c r="M84" s="21">
        <f>SUM(G$3:G83)+J84</f>
        <v>0</v>
      </c>
      <c r="N84" s="21"/>
      <c r="O84" s="21"/>
      <c r="P84" s="21"/>
      <c r="Q84" s="19">
        <f t="shared" si="5"/>
        <v>0</v>
      </c>
      <c r="R84" s="19">
        <f t="shared" si="5"/>
        <v>13.570197585194544</v>
      </c>
      <c r="S84" s="19">
        <f t="shared" si="5"/>
        <v>0</v>
      </c>
      <c r="T84" s="19">
        <f t="shared" si="6"/>
        <v>0</v>
      </c>
      <c r="U84" s="19">
        <f t="shared" si="7"/>
        <v>0</v>
      </c>
      <c r="V84" s="19">
        <f t="shared" si="8"/>
        <v>0</v>
      </c>
    </row>
    <row r="85" spans="1:22" x14ac:dyDescent="0.25">
      <c r="A85" s="26">
        <f>Wellpath!E85</f>
        <v>2370</v>
      </c>
      <c r="B85" s="22">
        <v>0</v>
      </c>
      <c r="C85" s="22">
        <v>0</v>
      </c>
      <c r="D85" s="22">
        <v>1</v>
      </c>
      <c r="E85" s="20">
        <f>Model!$W$23*((drdp!B85+drdp!K85)*'DEC-OH'!$B85+(drdp!E85+drdp!N85)*'DEC-OH'!$C85+(drdp!H85+drdp!Q85)*'DEC-OH'!$D85)</f>
        <v>0</v>
      </c>
      <c r="F85" s="20">
        <f>Model!$W$23*((drdp!C85+drdp!L85)*'DEC-OH'!$B85+(drdp!F85+drdp!O85)*'DEC-OH'!$C85+(drdp!I85+drdp!R85)*'DEC-OH'!$D85)</f>
        <v>1.0214001719375169E-2</v>
      </c>
      <c r="G85" s="20">
        <f>Model!$W$23*((drdp!D85+drdp!M85)*'DEC-OH'!$B85+(drdp!G85+drdp!P85)*'DEC-OH'!$C85+(drdp!J85+drdp!S85)*'DEC-OH'!$D85)</f>
        <v>0</v>
      </c>
      <c r="H85" s="18">
        <f>Model!$W$23*((drdp!B85)*'DEC-OH'!$B85+(drdp!E85)*'DEC-OH'!$C85+(drdp!H85)*'DEC-OH'!$D85)</f>
        <v>0</v>
      </c>
      <c r="I85" s="18">
        <f>Model!$W$23*((drdp!C85)*'DEC-OH'!$B85+(drdp!F85)*'DEC-OH'!$C85+(drdp!I85)*'DEC-OH'!$D85)</f>
        <v>5.1070008596875846E-3</v>
      </c>
      <c r="J85" s="18">
        <f>Model!$W$23*((drdp!D85)*'DEC-OH'!$B85+(drdp!G85)*'DEC-OH'!$C85+(drdp!J85)*'DEC-OH'!$D85)</f>
        <v>0</v>
      </c>
      <c r="K85" s="21">
        <f>SUM(E$3:E84)+H85</f>
        <v>0</v>
      </c>
      <c r="L85" s="21">
        <f>SUM(F$3:F84)+I85</f>
        <v>3.6958962043144661</v>
      </c>
      <c r="M85" s="21">
        <f>SUM(G$3:G84)+J85</f>
        <v>0</v>
      </c>
      <c r="N85" s="21"/>
      <c r="O85" s="21"/>
      <c r="P85" s="21"/>
      <c r="Q85" s="19">
        <f t="shared" si="5"/>
        <v>0</v>
      </c>
      <c r="R85" s="19">
        <f t="shared" si="5"/>
        <v>13.659648753066078</v>
      </c>
      <c r="S85" s="19">
        <f t="shared" si="5"/>
        <v>0</v>
      </c>
      <c r="T85" s="19">
        <f t="shared" si="6"/>
        <v>0</v>
      </c>
      <c r="U85" s="19">
        <f t="shared" si="7"/>
        <v>0</v>
      </c>
      <c r="V85" s="19">
        <f t="shared" si="8"/>
        <v>0</v>
      </c>
    </row>
    <row r="86" spans="1:22" x14ac:dyDescent="0.25">
      <c r="A86" s="26">
        <f>Wellpath!E86</f>
        <v>2400</v>
      </c>
      <c r="B86" s="22">
        <v>0</v>
      </c>
      <c r="C86" s="22">
        <v>0</v>
      </c>
      <c r="D86" s="22">
        <v>1</v>
      </c>
      <c r="E86" s="20">
        <f>Model!$W$23*((drdp!B86+drdp!K86)*'DEC-OH'!$B86+(drdp!E86+drdp!N86)*'DEC-OH'!$C86+(drdp!H86+drdp!Q86)*'DEC-OH'!$D86)</f>
        <v>0</v>
      </c>
      <c r="F86" s="20">
        <f>Model!$W$23*((drdp!C86+drdp!L86)*'DEC-OH'!$B86+(drdp!F86+drdp!O86)*'DEC-OH'!$C86+(drdp!I86+drdp!R86)*'DEC-OH'!$D86)</f>
        <v>6.3869717032507042E-3</v>
      </c>
      <c r="G86" s="20">
        <f>Model!$W$23*((drdp!D86+drdp!M86)*'DEC-OH'!$B86+(drdp!G86+drdp!P86)*'DEC-OH'!$C86+(drdp!J86+drdp!S86)*'DEC-OH'!$D86)</f>
        <v>0</v>
      </c>
      <c r="H86" s="18">
        <f>Model!$W$23*((drdp!B86)*'DEC-OH'!$B86+(drdp!E86)*'DEC-OH'!$C86+(drdp!H86)*'DEC-OH'!$D86)</f>
        <v>0</v>
      </c>
      <c r="I86" s="18">
        <f>Model!$W$23*((drdp!C86)*'DEC-OH'!$B86+(drdp!F86)*'DEC-OH'!$C86+(drdp!I86)*'DEC-OH'!$D86)</f>
        <v>3.1934858516253521E-3</v>
      </c>
      <c r="J86" s="18">
        <f>Model!$W$23*((drdp!D86)*'DEC-OH'!$B86+(drdp!G86)*'DEC-OH'!$C86+(drdp!J86)*'DEC-OH'!$D86)</f>
        <v>0</v>
      </c>
      <c r="K86" s="21">
        <f>SUM(E$3:E85)+H86</f>
        <v>0</v>
      </c>
      <c r="L86" s="21">
        <f>SUM(F$3:F85)+I86</f>
        <v>3.7041966910257789</v>
      </c>
      <c r="M86" s="21">
        <f>SUM(G$3:G85)+J86</f>
        <v>0</v>
      </c>
      <c r="N86" s="21"/>
      <c r="O86" s="21"/>
      <c r="P86" s="21"/>
      <c r="Q86" s="19">
        <f t="shared" si="5"/>
        <v>0</v>
      </c>
      <c r="R86" s="19">
        <f t="shared" si="5"/>
        <v>13.721073125806329</v>
      </c>
      <c r="S86" s="19">
        <f t="shared" si="5"/>
        <v>0</v>
      </c>
      <c r="T86" s="19">
        <f t="shared" si="6"/>
        <v>0</v>
      </c>
      <c r="U86" s="19">
        <f t="shared" si="7"/>
        <v>0</v>
      </c>
      <c r="V86" s="19">
        <f t="shared" si="8"/>
        <v>0</v>
      </c>
    </row>
    <row r="87" spans="1:22" x14ac:dyDescent="0.25">
      <c r="A87" s="26">
        <f>Wellpath!E87</f>
        <v>2430</v>
      </c>
      <c r="B87" s="22">
        <v>0</v>
      </c>
      <c r="C87" s="22">
        <v>0</v>
      </c>
      <c r="D87" s="22">
        <v>1</v>
      </c>
      <c r="E87" s="20">
        <f>Model!$W$23*((drdp!B87+drdp!K87)*'DEC-OH'!$B87+(drdp!E87+drdp!N87)*'DEC-OH'!$C87+(drdp!H87+drdp!Q87)*'DEC-OH'!$D87)</f>
        <v>0</v>
      </c>
      <c r="F87" s="20">
        <f>Model!$W$23*((drdp!C87+drdp!L87)*'DEC-OH'!$B87+(drdp!F87+drdp!O87)*'DEC-OH'!$C87+(drdp!I87+drdp!R87)*'DEC-OH'!$D87)</f>
        <v>2.1268001216195004E-3</v>
      </c>
      <c r="G87" s="20">
        <f>Model!$W$23*((drdp!D87+drdp!M87)*'DEC-OH'!$B87+(drdp!G87+drdp!P87)*'DEC-OH'!$C87+(drdp!J87+drdp!S87)*'DEC-OH'!$D87)</f>
        <v>0</v>
      </c>
      <c r="H87" s="18">
        <f>Model!$W$23*((drdp!B87)*'DEC-OH'!$B87+(drdp!E87)*'DEC-OH'!$C87+(drdp!H87)*'DEC-OH'!$D87)</f>
        <v>0</v>
      </c>
      <c r="I87" s="18">
        <f>Model!$W$23*((drdp!C87)*'DEC-OH'!$B87+(drdp!F87)*'DEC-OH'!$C87+(drdp!I87)*'DEC-OH'!$D87)</f>
        <v>1.2760800729717E-3</v>
      </c>
      <c r="J87" s="18">
        <f>Model!$W$23*((drdp!D87)*'DEC-OH'!$B87+(drdp!G87)*'DEC-OH'!$C87+(drdp!J87)*'DEC-OH'!$D87)</f>
        <v>0</v>
      </c>
      <c r="K87" s="21">
        <f>SUM(E$3:E86)+H87</f>
        <v>0</v>
      </c>
      <c r="L87" s="21">
        <f>SUM(F$3:F86)+I87</f>
        <v>3.7086662569503761</v>
      </c>
      <c r="M87" s="21">
        <f>SUM(G$3:G86)+J87</f>
        <v>0</v>
      </c>
      <c r="N87" s="21"/>
      <c r="O87" s="21"/>
      <c r="P87" s="21"/>
      <c r="Q87" s="19">
        <f t="shared" si="5"/>
        <v>0</v>
      </c>
      <c r="R87" s="19">
        <f t="shared" si="5"/>
        <v>13.754205405442313</v>
      </c>
      <c r="S87" s="19">
        <f t="shared" si="5"/>
        <v>0</v>
      </c>
      <c r="T87" s="19">
        <f t="shared" si="6"/>
        <v>0</v>
      </c>
      <c r="U87" s="19">
        <f t="shared" si="7"/>
        <v>0</v>
      </c>
      <c r="V87" s="19">
        <f t="shared" si="8"/>
        <v>0</v>
      </c>
    </row>
    <row r="88" spans="1:22" x14ac:dyDescent="0.25">
      <c r="A88" s="26">
        <f>Wellpath!E88</f>
        <v>2450</v>
      </c>
      <c r="B88" s="22">
        <v>0</v>
      </c>
      <c r="C88" s="22">
        <v>0</v>
      </c>
      <c r="D88" s="22">
        <v>1</v>
      </c>
      <c r="E88" s="20">
        <f>Model!$W$23*((drdp!B88+drdp!K88)*'DEC-OH'!$B88+(drdp!E88+drdp!N88)*'DEC-OH'!$C88+(drdp!H88+drdp!Q88)*'DEC-OH'!$D88)</f>
        <v>0</v>
      </c>
      <c r="F88" s="20">
        <f>Model!$W$23*((drdp!C88+drdp!L88)*'DEC-OH'!$B88+(drdp!F88+drdp!O88)*'DEC-OH'!$C88+(drdp!I88+drdp!R88)*'DEC-OH'!$D88)</f>
        <v>0</v>
      </c>
      <c r="G88" s="20">
        <f>Model!$W$23*((drdp!D88+drdp!M88)*'DEC-OH'!$B88+(drdp!G88+drdp!P88)*'DEC-OH'!$C88+(drdp!J88+drdp!S88)*'DEC-OH'!$D88)</f>
        <v>0</v>
      </c>
      <c r="H88" s="18">
        <f>Model!$W$23*((drdp!B88)*'DEC-OH'!$B88+(drdp!E88)*'DEC-OH'!$C88+(drdp!H88)*'DEC-OH'!$D88)</f>
        <v>0</v>
      </c>
      <c r="I88" s="18">
        <f>Model!$W$23*((drdp!C88)*'DEC-OH'!$B88+(drdp!F88)*'DEC-OH'!$C88+(drdp!I88)*'DEC-OH'!$D88)</f>
        <v>0</v>
      </c>
      <c r="J88" s="18">
        <f>Model!$W$23*((drdp!D88)*'DEC-OH'!$B88+(drdp!G88)*'DEC-OH'!$C88+(drdp!J88)*'DEC-OH'!$D88)</f>
        <v>0</v>
      </c>
      <c r="K88" s="21">
        <f>SUM(E$3:E87)+H88</f>
        <v>0</v>
      </c>
      <c r="L88" s="21">
        <f>SUM(F$3:F87)+I88</f>
        <v>3.7095169769990242</v>
      </c>
      <c r="M88" s="21">
        <f>SUM(G$3:G87)+J88</f>
        <v>0</v>
      </c>
      <c r="N88" s="21"/>
      <c r="O88" s="21"/>
      <c r="P88" s="21"/>
      <c r="Q88" s="19">
        <f t="shared" si="5"/>
        <v>0</v>
      </c>
      <c r="R88" s="19">
        <f t="shared" si="5"/>
        <v>13.760516202643979</v>
      </c>
      <c r="S88" s="19">
        <f t="shared" si="5"/>
        <v>0</v>
      </c>
      <c r="T88" s="19">
        <f t="shared" si="6"/>
        <v>0</v>
      </c>
      <c r="U88" s="19">
        <f t="shared" si="7"/>
        <v>0</v>
      </c>
      <c r="V88" s="19">
        <f t="shared" si="8"/>
        <v>0</v>
      </c>
    </row>
    <row r="89" spans="1:22" x14ac:dyDescent="0.25">
      <c r="A89" s="26">
        <f>Wellpath!E89</f>
        <v>2460</v>
      </c>
      <c r="B89" s="22">
        <v>0</v>
      </c>
      <c r="C89" s="22">
        <v>0</v>
      </c>
      <c r="D89" s="22">
        <v>1</v>
      </c>
      <c r="E89" s="20">
        <f>Model!$W$23*((drdp!B89+drdp!K89)*'DEC-OH'!$B89+(drdp!E89+drdp!N89)*'DEC-OH'!$C89+(drdp!H89+drdp!Q89)*'DEC-OH'!$D89)</f>
        <v>0</v>
      </c>
      <c r="F89" s="20">
        <f>Model!$W$23*((drdp!C89+drdp!L89)*'DEC-OH'!$B89+(drdp!F89+drdp!O89)*'DEC-OH'!$C89+(drdp!I89+drdp!R89)*'DEC-OH'!$D89)</f>
        <v>0</v>
      </c>
      <c r="G89" s="20">
        <f>Model!$W$23*((drdp!D89+drdp!M89)*'DEC-OH'!$B89+(drdp!G89+drdp!P89)*'DEC-OH'!$C89+(drdp!J89+drdp!S89)*'DEC-OH'!$D89)</f>
        <v>0</v>
      </c>
      <c r="H89" s="18">
        <f>Model!$W$23*((drdp!B89)*'DEC-OH'!$B89+(drdp!E89)*'DEC-OH'!$C89+(drdp!H89)*'DEC-OH'!$D89)</f>
        <v>0</v>
      </c>
      <c r="I89" s="18">
        <f>Model!$W$23*((drdp!C89)*'DEC-OH'!$B89+(drdp!F89)*'DEC-OH'!$C89+(drdp!I89)*'DEC-OH'!$D89)</f>
        <v>0</v>
      </c>
      <c r="J89" s="18">
        <f>Model!$W$23*((drdp!D89)*'DEC-OH'!$B89+(drdp!G89)*'DEC-OH'!$C89+(drdp!J89)*'DEC-OH'!$D89)</f>
        <v>0</v>
      </c>
      <c r="K89" s="21">
        <f>SUM(E$3:E88)+H89</f>
        <v>0</v>
      </c>
      <c r="L89" s="21">
        <f>SUM(F$3:F88)+I89</f>
        <v>3.7095169769990242</v>
      </c>
      <c r="M89" s="21">
        <f>SUM(G$3:G88)+J89</f>
        <v>0</v>
      </c>
      <c r="N89" s="21"/>
      <c r="O89" s="21"/>
      <c r="P89" s="21"/>
      <c r="Q89" s="19">
        <f t="shared" si="5"/>
        <v>0</v>
      </c>
      <c r="R89" s="19">
        <f t="shared" si="5"/>
        <v>13.760516202643979</v>
      </c>
      <c r="S89" s="19">
        <f t="shared" si="5"/>
        <v>0</v>
      </c>
      <c r="T89" s="19">
        <f t="shared" si="6"/>
        <v>0</v>
      </c>
      <c r="U89" s="19">
        <f t="shared" si="7"/>
        <v>0</v>
      </c>
      <c r="V89" s="19">
        <f t="shared" si="8"/>
        <v>0</v>
      </c>
    </row>
    <row r="90" spans="1:22" x14ac:dyDescent="0.25">
      <c r="A90" s="26">
        <f>Wellpath!E90</f>
        <v>2490</v>
      </c>
      <c r="B90" s="22">
        <v>0</v>
      </c>
      <c r="C90" s="22">
        <v>0</v>
      </c>
      <c r="D90" s="22">
        <v>1</v>
      </c>
      <c r="E90" s="20">
        <f>Model!$W$23*((drdp!B90+drdp!K90)*'DEC-OH'!$B90+(drdp!E90+drdp!N90)*'DEC-OH'!$C90+(drdp!H90+drdp!Q90)*'DEC-OH'!$D90)</f>
        <v>0</v>
      </c>
      <c r="F90" s="20">
        <f>Model!$W$23*((drdp!C90+drdp!L90)*'DEC-OH'!$B90+(drdp!F90+drdp!O90)*'DEC-OH'!$C90+(drdp!I90+drdp!R90)*'DEC-OH'!$D90)</f>
        <v>0</v>
      </c>
      <c r="G90" s="20">
        <f>Model!$W$23*((drdp!D90+drdp!M90)*'DEC-OH'!$B90+(drdp!G90+drdp!P90)*'DEC-OH'!$C90+(drdp!J90+drdp!S90)*'DEC-OH'!$D90)</f>
        <v>0</v>
      </c>
      <c r="H90" s="18">
        <f>Model!$W$23*((drdp!B90)*'DEC-OH'!$B90+(drdp!E90)*'DEC-OH'!$C90+(drdp!H90)*'DEC-OH'!$D90)</f>
        <v>0</v>
      </c>
      <c r="I90" s="18">
        <f>Model!$W$23*((drdp!C90)*'DEC-OH'!$B90+(drdp!F90)*'DEC-OH'!$C90+(drdp!I90)*'DEC-OH'!$D90)</f>
        <v>0</v>
      </c>
      <c r="J90" s="18">
        <f>Model!$W$23*((drdp!D90)*'DEC-OH'!$B90+(drdp!G90)*'DEC-OH'!$C90+(drdp!J90)*'DEC-OH'!$D90)</f>
        <v>0</v>
      </c>
      <c r="K90" s="21">
        <f>SUM(E$3:E89)+H90</f>
        <v>0</v>
      </c>
      <c r="L90" s="21">
        <f>SUM(F$3:F89)+I90</f>
        <v>3.7095169769990242</v>
      </c>
      <c r="M90" s="21">
        <f>SUM(G$3:G89)+J90</f>
        <v>0</v>
      </c>
      <c r="N90" s="21"/>
      <c r="O90" s="21"/>
      <c r="P90" s="21"/>
      <c r="Q90" s="19">
        <f t="shared" si="5"/>
        <v>0</v>
      </c>
      <c r="R90" s="19">
        <f t="shared" si="5"/>
        <v>13.760516202643979</v>
      </c>
      <c r="S90" s="19">
        <f t="shared" si="5"/>
        <v>0</v>
      </c>
      <c r="T90" s="19">
        <f t="shared" si="6"/>
        <v>0</v>
      </c>
      <c r="U90" s="19">
        <f t="shared" si="7"/>
        <v>0</v>
      </c>
      <c r="V90" s="19">
        <f t="shared" si="8"/>
        <v>0</v>
      </c>
    </row>
    <row r="91" spans="1:22" x14ac:dyDescent="0.25">
      <c r="A91" s="26">
        <f>Wellpath!E91</f>
        <v>2520</v>
      </c>
      <c r="B91" s="22">
        <v>0</v>
      </c>
      <c r="C91" s="22">
        <v>0</v>
      </c>
      <c r="D91" s="22">
        <v>1</v>
      </c>
      <c r="E91" s="20">
        <f>Model!$W$23*((drdp!B91+drdp!K91)*'DEC-OH'!$B91+(drdp!E91+drdp!N91)*'DEC-OH'!$C91+(drdp!H91+drdp!Q91)*'DEC-OH'!$D91)</f>
        <v>0</v>
      </c>
      <c r="F91" s="20">
        <f>Model!$W$23*((drdp!C91+drdp!L91)*'DEC-OH'!$B91+(drdp!F91+drdp!O91)*'DEC-OH'!$C91+(drdp!I91+drdp!R91)*'DEC-OH'!$D91)</f>
        <v>0</v>
      </c>
      <c r="G91" s="20">
        <f>Model!$W$23*((drdp!D91+drdp!M91)*'DEC-OH'!$B91+(drdp!G91+drdp!P91)*'DEC-OH'!$C91+(drdp!J91+drdp!S91)*'DEC-OH'!$D91)</f>
        <v>0</v>
      </c>
      <c r="H91" s="18">
        <f>Model!$W$23*((drdp!B91)*'DEC-OH'!$B91+(drdp!E91)*'DEC-OH'!$C91+(drdp!H91)*'DEC-OH'!$D91)</f>
        <v>0</v>
      </c>
      <c r="I91" s="18">
        <f>Model!$W$23*((drdp!C91)*'DEC-OH'!$B91+(drdp!F91)*'DEC-OH'!$C91+(drdp!I91)*'DEC-OH'!$D91)</f>
        <v>0</v>
      </c>
      <c r="J91" s="18">
        <f>Model!$W$23*((drdp!D91)*'DEC-OH'!$B91+(drdp!G91)*'DEC-OH'!$C91+(drdp!J91)*'DEC-OH'!$D91)</f>
        <v>0</v>
      </c>
      <c r="K91" s="21">
        <f>SUM(E$3:E90)+H91</f>
        <v>0</v>
      </c>
      <c r="L91" s="21">
        <f>SUM(F$3:F90)+I91</f>
        <v>3.7095169769990242</v>
      </c>
      <c r="M91" s="21">
        <f>SUM(G$3:G90)+J91</f>
        <v>0</v>
      </c>
      <c r="N91" s="21"/>
      <c r="O91" s="21"/>
      <c r="P91" s="21"/>
      <c r="Q91" s="19">
        <f t="shared" si="5"/>
        <v>0</v>
      </c>
      <c r="R91" s="19">
        <f t="shared" si="5"/>
        <v>13.760516202643979</v>
      </c>
      <c r="S91" s="19">
        <f t="shared" si="5"/>
        <v>0</v>
      </c>
      <c r="T91" s="19">
        <f t="shared" si="6"/>
        <v>0</v>
      </c>
      <c r="U91" s="19">
        <f t="shared" si="7"/>
        <v>0</v>
      </c>
      <c r="V91" s="19">
        <f t="shared" si="8"/>
        <v>0</v>
      </c>
    </row>
    <row r="92" spans="1:22" x14ac:dyDescent="0.25">
      <c r="A92" s="26">
        <f>Wellpath!E92</f>
        <v>2550</v>
      </c>
      <c r="B92" s="22">
        <v>0</v>
      </c>
      <c r="C92" s="22">
        <v>0</v>
      </c>
      <c r="D92" s="22">
        <v>1</v>
      </c>
      <c r="E92" s="20">
        <f>Model!$W$23*((drdp!B92+drdp!K92)*'DEC-OH'!$B92+(drdp!E92+drdp!N92)*'DEC-OH'!$C92+(drdp!H92+drdp!Q92)*'DEC-OH'!$D92)</f>
        <v>0</v>
      </c>
      <c r="F92" s="20">
        <f>Model!$W$23*((drdp!C92+drdp!L92)*'DEC-OH'!$B92+(drdp!F92+drdp!O92)*'DEC-OH'!$C92+(drdp!I92+drdp!R92)*'DEC-OH'!$D92)</f>
        <v>0</v>
      </c>
      <c r="G92" s="20">
        <f>Model!$W$23*((drdp!D92+drdp!M92)*'DEC-OH'!$B92+(drdp!G92+drdp!P92)*'DEC-OH'!$C92+(drdp!J92+drdp!S92)*'DEC-OH'!$D92)</f>
        <v>0</v>
      </c>
      <c r="H92" s="18">
        <f>Model!$W$23*((drdp!B92)*'DEC-OH'!$B92+(drdp!E92)*'DEC-OH'!$C92+(drdp!H92)*'DEC-OH'!$D92)</f>
        <v>0</v>
      </c>
      <c r="I92" s="18">
        <f>Model!$W$23*((drdp!C92)*'DEC-OH'!$B92+(drdp!F92)*'DEC-OH'!$C92+(drdp!I92)*'DEC-OH'!$D92)</f>
        <v>0</v>
      </c>
      <c r="J92" s="18">
        <f>Model!$W$23*((drdp!D92)*'DEC-OH'!$B92+(drdp!G92)*'DEC-OH'!$C92+(drdp!J92)*'DEC-OH'!$D92)</f>
        <v>0</v>
      </c>
      <c r="K92" s="21">
        <f>SUM(E$3:E91)+H92</f>
        <v>0</v>
      </c>
      <c r="L92" s="21">
        <f>SUM(F$3:F91)+I92</f>
        <v>3.7095169769990242</v>
      </c>
      <c r="M92" s="21">
        <f>SUM(G$3:G91)+J92</f>
        <v>0</v>
      </c>
      <c r="N92" s="21"/>
      <c r="O92" s="21"/>
      <c r="P92" s="21"/>
      <c r="Q92" s="19">
        <f t="shared" si="5"/>
        <v>0</v>
      </c>
      <c r="R92" s="19">
        <f t="shared" si="5"/>
        <v>13.760516202643979</v>
      </c>
      <c r="S92" s="19">
        <f t="shared" si="5"/>
        <v>0</v>
      </c>
      <c r="T92" s="19">
        <f t="shared" si="6"/>
        <v>0</v>
      </c>
      <c r="U92" s="19">
        <f t="shared" si="7"/>
        <v>0</v>
      </c>
      <c r="V92" s="19">
        <f t="shared" si="8"/>
        <v>0</v>
      </c>
    </row>
    <row r="93" spans="1:22" x14ac:dyDescent="0.25">
      <c r="A93" s="26">
        <f>Wellpath!E93</f>
        <v>2580</v>
      </c>
      <c r="B93" s="22">
        <v>0</v>
      </c>
      <c r="C93" s="22">
        <v>0</v>
      </c>
      <c r="D93" s="22">
        <v>1</v>
      </c>
      <c r="E93" s="20">
        <f>Model!$W$23*((drdp!B93+drdp!K93)*'DEC-OH'!$B93+(drdp!E93+drdp!N93)*'DEC-OH'!$C93+(drdp!H93+drdp!Q93)*'DEC-OH'!$D93)</f>
        <v>0</v>
      </c>
      <c r="F93" s="20">
        <f>Model!$W$23*((drdp!C93+drdp!L93)*'DEC-OH'!$B93+(drdp!F93+drdp!O93)*'DEC-OH'!$C93+(drdp!I93+drdp!R93)*'DEC-OH'!$D93)</f>
        <v>0</v>
      </c>
      <c r="G93" s="20">
        <f>Model!$W$23*((drdp!D93+drdp!M93)*'DEC-OH'!$B93+(drdp!G93+drdp!P93)*'DEC-OH'!$C93+(drdp!J93+drdp!S93)*'DEC-OH'!$D93)</f>
        <v>0</v>
      </c>
      <c r="H93" s="18">
        <f>Model!$W$23*((drdp!B93)*'DEC-OH'!$B93+(drdp!E93)*'DEC-OH'!$C93+(drdp!H93)*'DEC-OH'!$D93)</f>
        <v>0</v>
      </c>
      <c r="I93" s="18">
        <f>Model!$W$23*((drdp!C93)*'DEC-OH'!$B93+(drdp!F93)*'DEC-OH'!$C93+(drdp!I93)*'DEC-OH'!$D93)</f>
        <v>0</v>
      </c>
      <c r="J93" s="18">
        <f>Model!$W$23*((drdp!D93)*'DEC-OH'!$B93+(drdp!G93)*'DEC-OH'!$C93+(drdp!J93)*'DEC-OH'!$D93)</f>
        <v>0</v>
      </c>
      <c r="K93" s="21">
        <f>SUM(E$3:E92)+H93</f>
        <v>0</v>
      </c>
      <c r="L93" s="21">
        <f>SUM(F$3:F92)+I93</f>
        <v>3.7095169769990242</v>
      </c>
      <c r="M93" s="21">
        <f>SUM(G$3:G92)+J93</f>
        <v>0</v>
      </c>
      <c r="N93" s="21"/>
      <c r="O93" s="21"/>
      <c r="P93" s="21"/>
      <c r="Q93" s="19">
        <f t="shared" si="5"/>
        <v>0</v>
      </c>
      <c r="R93" s="19">
        <f t="shared" si="5"/>
        <v>13.760516202643979</v>
      </c>
      <c r="S93" s="19">
        <f t="shared" si="5"/>
        <v>0</v>
      </c>
      <c r="T93" s="19">
        <f t="shared" si="6"/>
        <v>0</v>
      </c>
      <c r="U93" s="19">
        <f t="shared" si="7"/>
        <v>0</v>
      </c>
      <c r="V93" s="19">
        <f t="shared" si="8"/>
        <v>0</v>
      </c>
    </row>
    <row r="94" spans="1:22" x14ac:dyDescent="0.25">
      <c r="A94" s="26">
        <f>Wellpath!E94</f>
        <v>2610</v>
      </c>
      <c r="B94" s="22">
        <v>0</v>
      </c>
      <c r="C94" s="22">
        <v>0</v>
      </c>
      <c r="D94" s="22">
        <v>1</v>
      </c>
      <c r="E94" s="20">
        <f>Model!$W$23*((drdp!B94+drdp!K94)*'DEC-OH'!$B94+(drdp!E94+drdp!N94)*'DEC-OH'!$C94+(drdp!H94+drdp!Q94)*'DEC-OH'!$D94)</f>
        <v>0</v>
      </c>
      <c r="F94" s="20">
        <f>Model!$W$23*((drdp!C94+drdp!L94)*'DEC-OH'!$B94+(drdp!F94+drdp!O94)*'DEC-OH'!$C94+(drdp!I94+drdp!R94)*'DEC-OH'!$D94)</f>
        <v>0</v>
      </c>
      <c r="G94" s="20">
        <f>Model!$W$23*((drdp!D94+drdp!M94)*'DEC-OH'!$B94+(drdp!G94+drdp!P94)*'DEC-OH'!$C94+(drdp!J94+drdp!S94)*'DEC-OH'!$D94)</f>
        <v>0</v>
      </c>
      <c r="H94" s="18">
        <f>Model!$W$23*((drdp!B94)*'DEC-OH'!$B94+(drdp!E94)*'DEC-OH'!$C94+(drdp!H94)*'DEC-OH'!$D94)</f>
        <v>0</v>
      </c>
      <c r="I94" s="18">
        <f>Model!$W$23*((drdp!C94)*'DEC-OH'!$B94+(drdp!F94)*'DEC-OH'!$C94+(drdp!I94)*'DEC-OH'!$D94)</f>
        <v>0</v>
      </c>
      <c r="J94" s="18">
        <f>Model!$W$23*((drdp!D94)*'DEC-OH'!$B94+(drdp!G94)*'DEC-OH'!$C94+(drdp!J94)*'DEC-OH'!$D94)</f>
        <v>0</v>
      </c>
      <c r="K94" s="21">
        <f>SUM(E$3:E93)+H94</f>
        <v>0</v>
      </c>
      <c r="L94" s="21">
        <f>SUM(F$3:F93)+I94</f>
        <v>3.7095169769990242</v>
      </c>
      <c r="M94" s="21">
        <f>SUM(G$3:G93)+J94</f>
        <v>0</v>
      </c>
      <c r="N94" s="21"/>
      <c r="O94" s="21"/>
      <c r="P94" s="21"/>
      <c r="Q94" s="19">
        <f t="shared" si="5"/>
        <v>0</v>
      </c>
      <c r="R94" s="19">
        <f t="shared" si="5"/>
        <v>13.760516202643979</v>
      </c>
      <c r="S94" s="19">
        <f t="shared" si="5"/>
        <v>0</v>
      </c>
      <c r="T94" s="19">
        <f t="shared" si="6"/>
        <v>0</v>
      </c>
      <c r="U94" s="19">
        <f t="shared" si="7"/>
        <v>0</v>
      </c>
      <c r="V94" s="19">
        <f t="shared" si="8"/>
        <v>0</v>
      </c>
    </row>
    <row r="95" spans="1:22" x14ac:dyDescent="0.25">
      <c r="A95" s="26">
        <f>Wellpath!E95</f>
        <v>2640</v>
      </c>
      <c r="B95" s="22">
        <v>0</v>
      </c>
      <c r="C95" s="22">
        <v>0</v>
      </c>
      <c r="D95" s="22">
        <v>1</v>
      </c>
      <c r="E95" s="20">
        <f>Model!$W$23*((drdp!B95+drdp!K95)*'DEC-OH'!$B95+(drdp!E95+drdp!N95)*'DEC-OH'!$C95+(drdp!H95+drdp!Q95)*'DEC-OH'!$D95)</f>
        <v>0</v>
      </c>
      <c r="F95" s="20">
        <f>Model!$W$23*((drdp!C95+drdp!L95)*'DEC-OH'!$B95+(drdp!F95+drdp!O95)*'DEC-OH'!$C95+(drdp!I95+drdp!R95)*'DEC-OH'!$D95)</f>
        <v>0</v>
      </c>
      <c r="G95" s="20">
        <f>Model!$W$23*((drdp!D95+drdp!M95)*'DEC-OH'!$B95+(drdp!G95+drdp!P95)*'DEC-OH'!$C95+(drdp!J95+drdp!S95)*'DEC-OH'!$D95)</f>
        <v>0</v>
      </c>
      <c r="H95" s="18">
        <f>Model!$W$23*((drdp!B95)*'DEC-OH'!$B95+(drdp!E95)*'DEC-OH'!$C95+(drdp!H95)*'DEC-OH'!$D95)</f>
        <v>0</v>
      </c>
      <c r="I95" s="18">
        <f>Model!$W$23*((drdp!C95)*'DEC-OH'!$B95+(drdp!F95)*'DEC-OH'!$C95+(drdp!I95)*'DEC-OH'!$D95)</f>
        <v>0</v>
      </c>
      <c r="J95" s="18">
        <f>Model!$W$23*((drdp!D95)*'DEC-OH'!$B95+(drdp!G95)*'DEC-OH'!$C95+(drdp!J95)*'DEC-OH'!$D95)</f>
        <v>0</v>
      </c>
      <c r="K95" s="21">
        <f>SUM(E$3:E94)+H95</f>
        <v>0</v>
      </c>
      <c r="L95" s="21">
        <f>SUM(F$3:F94)+I95</f>
        <v>3.7095169769990242</v>
      </c>
      <c r="M95" s="21">
        <f>SUM(G$3:G94)+J95</f>
        <v>0</v>
      </c>
      <c r="N95" s="21"/>
      <c r="O95" s="21"/>
      <c r="P95" s="21"/>
      <c r="Q95" s="19">
        <f t="shared" si="5"/>
        <v>0</v>
      </c>
      <c r="R95" s="19">
        <f t="shared" si="5"/>
        <v>13.760516202643979</v>
      </c>
      <c r="S95" s="19">
        <f t="shared" si="5"/>
        <v>0</v>
      </c>
      <c r="T95" s="19">
        <f t="shared" si="6"/>
        <v>0</v>
      </c>
      <c r="U95" s="19">
        <f t="shared" si="7"/>
        <v>0</v>
      </c>
      <c r="V95" s="19">
        <f t="shared" si="8"/>
        <v>0</v>
      </c>
    </row>
    <row r="96" spans="1:22" x14ac:dyDescent="0.25">
      <c r="A96" s="26">
        <f>Wellpath!E96</f>
        <v>2670</v>
      </c>
      <c r="B96" s="22">
        <v>0</v>
      </c>
      <c r="C96" s="22">
        <v>0</v>
      </c>
      <c r="D96" s="22">
        <v>1</v>
      </c>
      <c r="E96" s="20">
        <f>Model!$W$23*((drdp!B96+drdp!K96)*'DEC-OH'!$B96+(drdp!E96+drdp!N96)*'DEC-OH'!$C96+(drdp!H96+drdp!Q96)*'DEC-OH'!$D96)</f>
        <v>0</v>
      </c>
      <c r="F96" s="20">
        <f>Model!$W$23*((drdp!C96+drdp!L96)*'DEC-OH'!$B96+(drdp!F96+drdp!O96)*'DEC-OH'!$C96+(drdp!I96+drdp!R96)*'DEC-OH'!$D96)</f>
        <v>0</v>
      </c>
      <c r="G96" s="20">
        <f>Model!$W$23*((drdp!D96+drdp!M96)*'DEC-OH'!$B96+(drdp!G96+drdp!P96)*'DEC-OH'!$C96+(drdp!J96+drdp!S96)*'DEC-OH'!$D96)</f>
        <v>0</v>
      </c>
      <c r="H96" s="18">
        <f>Model!$W$23*((drdp!B96)*'DEC-OH'!$B96+(drdp!E96)*'DEC-OH'!$C96+(drdp!H96)*'DEC-OH'!$D96)</f>
        <v>0</v>
      </c>
      <c r="I96" s="18">
        <f>Model!$W$23*((drdp!C96)*'DEC-OH'!$B96+(drdp!F96)*'DEC-OH'!$C96+(drdp!I96)*'DEC-OH'!$D96)</f>
        <v>0</v>
      </c>
      <c r="J96" s="18">
        <f>Model!$W$23*((drdp!D96)*'DEC-OH'!$B96+(drdp!G96)*'DEC-OH'!$C96+(drdp!J96)*'DEC-OH'!$D96)</f>
        <v>0</v>
      </c>
      <c r="K96" s="21">
        <f>SUM(E$3:E95)+H96</f>
        <v>0</v>
      </c>
      <c r="L96" s="21">
        <f>SUM(F$3:F95)+I96</f>
        <v>3.7095169769990242</v>
      </c>
      <c r="M96" s="21">
        <f>SUM(G$3:G95)+J96</f>
        <v>0</v>
      </c>
      <c r="N96" s="21"/>
      <c r="O96" s="21"/>
      <c r="P96" s="21"/>
      <c r="Q96" s="19">
        <f t="shared" si="5"/>
        <v>0</v>
      </c>
      <c r="R96" s="19">
        <f t="shared" si="5"/>
        <v>13.760516202643979</v>
      </c>
      <c r="S96" s="19">
        <f t="shared" si="5"/>
        <v>0</v>
      </c>
      <c r="T96" s="19">
        <f t="shared" si="6"/>
        <v>0</v>
      </c>
      <c r="U96" s="19">
        <f t="shared" si="7"/>
        <v>0</v>
      </c>
      <c r="V96" s="19">
        <f t="shared" si="8"/>
        <v>0</v>
      </c>
    </row>
    <row r="97" spans="1:22" x14ac:dyDescent="0.25">
      <c r="A97" s="26">
        <f>Wellpath!E97</f>
        <v>2700</v>
      </c>
      <c r="B97" s="22">
        <v>0</v>
      </c>
      <c r="C97" s="22">
        <v>0</v>
      </c>
      <c r="D97" s="22">
        <v>1</v>
      </c>
      <c r="E97" s="20">
        <f>Model!$W$23*((drdp!B97+drdp!K97)*'DEC-OH'!$B97+(drdp!E97+drdp!N97)*'DEC-OH'!$C97+(drdp!H97+drdp!Q97)*'DEC-OH'!$D97)</f>
        <v>0</v>
      </c>
      <c r="F97" s="20">
        <f>Model!$W$23*((drdp!C97+drdp!L97)*'DEC-OH'!$B97+(drdp!F97+drdp!O97)*'DEC-OH'!$C97+(drdp!I97+drdp!R97)*'DEC-OH'!$D97)</f>
        <v>0</v>
      </c>
      <c r="G97" s="20">
        <f>Model!$W$23*((drdp!D97+drdp!M97)*'DEC-OH'!$B97+(drdp!G97+drdp!P97)*'DEC-OH'!$C97+(drdp!J97+drdp!S97)*'DEC-OH'!$D97)</f>
        <v>0</v>
      </c>
      <c r="H97" s="18">
        <f>Model!$W$23*((drdp!B97)*'DEC-OH'!$B97+(drdp!E97)*'DEC-OH'!$C97+(drdp!H97)*'DEC-OH'!$D97)</f>
        <v>0</v>
      </c>
      <c r="I97" s="18">
        <f>Model!$W$23*((drdp!C97)*'DEC-OH'!$B97+(drdp!F97)*'DEC-OH'!$C97+(drdp!I97)*'DEC-OH'!$D97)</f>
        <v>0</v>
      </c>
      <c r="J97" s="18">
        <f>Model!$W$23*((drdp!D97)*'DEC-OH'!$B97+(drdp!G97)*'DEC-OH'!$C97+(drdp!J97)*'DEC-OH'!$D97)</f>
        <v>0</v>
      </c>
      <c r="K97" s="21">
        <f>SUM(E$3:E96)+H97</f>
        <v>0</v>
      </c>
      <c r="L97" s="21">
        <f>SUM(F$3:F96)+I97</f>
        <v>3.7095169769990242</v>
      </c>
      <c r="M97" s="21">
        <f>SUM(G$3:G96)+J97</f>
        <v>0</v>
      </c>
      <c r="N97" s="21"/>
      <c r="O97" s="21"/>
      <c r="P97" s="21"/>
      <c r="Q97" s="19">
        <f t="shared" si="5"/>
        <v>0</v>
      </c>
      <c r="R97" s="19">
        <f t="shared" si="5"/>
        <v>13.760516202643979</v>
      </c>
      <c r="S97" s="19">
        <f t="shared" si="5"/>
        <v>0</v>
      </c>
      <c r="T97" s="19">
        <f t="shared" si="6"/>
        <v>0</v>
      </c>
      <c r="U97" s="19">
        <f t="shared" si="7"/>
        <v>0</v>
      </c>
      <c r="V97" s="19">
        <f t="shared" si="8"/>
        <v>0</v>
      </c>
    </row>
    <row r="98" spans="1:22" x14ac:dyDescent="0.25">
      <c r="A98" s="26">
        <f>Wellpath!E98</f>
        <v>2730</v>
      </c>
      <c r="B98" s="22">
        <v>0</v>
      </c>
      <c r="C98" s="22">
        <v>0</v>
      </c>
      <c r="D98" s="22">
        <v>1</v>
      </c>
      <c r="E98" s="20">
        <f>Model!$W$23*((drdp!B98+drdp!K98)*'DEC-OH'!$B98+(drdp!E98+drdp!N98)*'DEC-OH'!$C98+(drdp!H98+drdp!Q98)*'DEC-OH'!$D98)</f>
        <v>0</v>
      </c>
      <c r="F98" s="20">
        <f>Model!$W$23*((drdp!C98+drdp!L98)*'DEC-OH'!$B98+(drdp!F98+drdp!O98)*'DEC-OH'!$C98+(drdp!I98+drdp!R98)*'DEC-OH'!$D98)</f>
        <v>0</v>
      </c>
      <c r="G98" s="20">
        <f>Model!$W$23*((drdp!D98+drdp!M98)*'DEC-OH'!$B98+(drdp!G98+drdp!P98)*'DEC-OH'!$C98+(drdp!J98+drdp!S98)*'DEC-OH'!$D98)</f>
        <v>0</v>
      </c>
      <c r="H98" s="18">
        <f>Model!$W$23*((drdp!B98)*'DEC-OH'!$B98+(drdp!E98)*'DEC-OH'!$C98+(drdp!H98)*'DEC-OH'!$D98)</f>
        <v>0</v>
      </c>
      <c r="I98" s="18">
        <f>Model!$W$23*((drdp!C98)*'DEC-OH'!$B98+(drdp!F98)*'DEC-OH'!$C98+(drdp!I98)*'DEC-OH'!$D98)</f>
        <v>0</v>
      </c>
      <c r="J98" s="18">
        <f>Model!$W$23*((drdp!D98)*'DEC-OH'!$B98+(drdp!G98)*'DEC-OH'!$C98+(drdp!J98)*'DEC-OH'!$D98)</f>
        <v>0</v>
      </c>
      <c r="K98" s="21">
        <f>SUM(E$3:E97)+H98</f>
        <v>0</v>
      </c>
      <c r="L98" s="21">
        <f>SUM(F$3:F97)+I98</f>
        <v>3.7095169769990242</v>
      </c>
      <c r="M98" s="21">
        <f>SUM(G$3:G97)+J98</f>
        <v>0</v>
      </c>
      <c r="N98" s="21"/>
      <c r="O98" s="21"/>
      <c r="P98" s="21"/>
      <c r="Q98" s="19">
        <f t="shared" si="5"/>
        <v>0</v>
      </c>
      <c r="R98" s="19">
        <f t="shared" si="5"/>
        <v>13.760516202643979</v>
      </c>
      <c r="S98" s="19">
        <f t="shared" si="5"/>
        <v>0</v>
      </c>
      <c r="T98" s="19">
        <f t="shared" si="6"/>
        <v>0</v>
      </c>
      <c r="U98" s="19">
        <f t="shared" si="7"/>
        <v>0</v>
      </c>
      <c r="V98" s="19">
        <f t="shared" si="8"/>
        <v>0</v>
      </c>
    </row>
    <row r="99" spans="1:22" x14ac:dyDescent="0.25">
      <c r="A99" s="26">
        <f>Wellpath!E99</f>
        <v>2760</v>
      </c>
      <c r="B99" s="22">
        <v>0</v>
      </c>
      <c r="C99" s="22">
        <v>0</v>
      </c>
      <c r="D99" s="22">
        <v>1</v>
      </c>
      <c r="E99" s="20">
        <f>Model!$W$23*((drdp!B99+drdp!K99)*'DEC-OH'!$B99+(drdp!E99+drdp!N99)*'DEC-OH'!$C99+(drdp!H99+drdp!Q99)*'DEC-OH'!$D99)</f>
        <v>0</v>
      </c>
      <c r="F99" s="20">
        <f>Model!$W$23*((drdp!C99+drdp!L99)*'DEC-OH'!$B99+(drdp!F99+drdp!O99)*'DEC-OH'!$C99+(drdp!I99+drdp!R99)*'DEC-OH'!$D99)</f>
        <v>0</v>
      </c>
      <c r="G99" s="20">
        <f>Model!$W$23*((drdp!D99+drdp!M99)*'DEC-OH'!$B99+(drdp!G99+drdp!P99)*'DEC-OH'!$C99+(drdp!J99+drdp!S99)*'DEC-OH'!$D99)</f>
        <v>0</v>
      </c>
      <c r="H99" s="18">
        <f>Model!$W$23*((drdp!B99)*'DEC-OH'!$B99+(drdp!E99)*'DEC-OH'!$C99+(drdp!H99)*'DEC-OH'!$D99)</f>
        <v>0</v>
      </c>
      <c r="I99" s="18">
        <f>Model!$W$23*((drdp!C99)*'DEC-OH'!$B99+(drdp!F99)*'DEC-OH'!$C99+(drdp!I99)*'DEC-OH'!$D99)</f>
        <v>0</v>
      </c>
      <c r="J99" s="18">
        <f>Model!$W$23*((drdp!D99)*'DEC-OH'!$B99+(drdp!G99)*'DEC-OH'!$C99+(drdp!J99)*'DEC-OH'!$D99)</f>
        <v>0</v>
      </c>
      <c r="K99" s="21">
        <f>SUM(E$3:E98)+H99</f>
        <v>0</v>
      </c>
      <c r="L99" s="21">
        <f>SUM(F$3:F98)+I99</f>
        <v>3.7095169769990242</v>
      </c>
      <c r="M99" s="21">
        <f>SUM(G$3:G98)+J99</f>
        <v>0</v>
      </c>
      <c r="N99" s="21"/>
      <c r="O99" s="21"/>
      <c r="P99" s="21"/>
      <c r="Q99" s="19">
        <f t="shared" si="5"/>
        <v>0</v>
      </c>
      <c r="R99" s="19">
        <f t="shared" si="5"/>
        <v>13.760516202643979</v>
      </c>
      <c r="S99" s="19">
        <f t="shared" si="5"/>
        <v>0</v>
      </c>
      <c r="T99" s="19">
        <f t="shared" si="6"/>
        <v>0</v>
      </c>
      <c r="U99" s="19">
        <f t="shared" si="7"/>
        <v>0</v>
      </c>
      <c r="V99" s="19">
        <f t="shared" si="8"/>
        <v>0</v>
      </c>
    </row>
    <row r="100" spans="1:22" x14ac:dyDescent="0.25">
      <c r="A100" s="26">
        <f>Wellpath!E100</f>
        <v>2790</v>
      </c>
      <c r="B100" s="22">
        <v>0</v>
      </c>
      <c r="C100" s="22">
        <v>0</v>
      </c>
      <c r="D100" s="22">
        <v>1</v>
      </c>
      <c r="E100" s="20">
        <f>Model!$W$23*((drdp!B100+drdp!K100)*'DEC-OH'!$B100+(drdp!E100+drdp!N100)*'DEC-OH'!$C100+(drdp!H100+drdp!Q100)*'DEC-OH'!$D100)</f>
        <v>0</v>
      </c>
      <c r="F100" s="20">
        <f>Model!$W$23*((drdp!C100+drdp!L100)*'DEC-OH'!$B100+(drdp!F100+drdp!O100)*'DEC-OH'!$C100+(drdp!I100+drdp!R100)*'DEC-OH'!$D100)</f>
        <v>0</v>
      </c>
      <c r="G100" s="20">
        <f>Model!$W$23*((drdp!D100+drdp!M100)*'DEC-OH'!$B100+(drdp!G100+drdp!P100)*'DEC-OH'!$C100+(drdp!J100+drdp!S100)*'DEC-OH'!$D100)</f>
        <v>0</v>
      </c>
      <c r="H100" s="18">
        <f>Model!$W$23*((drdp!B100)*'DEC-OH'!$B100+(drdp!E100)*'DEC-OH'!$C100+(drdp!H100)*'DEC-OH'!$D100)</f>
        <v>0</v>
      </c>
      <c r="I100" s="18">
        <f>Model!$W$23*((drdp!C100)*'DEC-OH'!$B100+(drdp!F100)*'DEC-OH'!$C100+(drdp!I100)*'DEC-OH'!$D100)</f>
        <v>0</v>
      </c>
      <c r="J100" s="18">
        <f>Model!$W$23*((drdp!D100)*'DEC-OH'!$B100+(drdp!G100)*'DEC-OH'!$C100+(drdp!J100)*'DEC-OH'!$D100)</f>
        <v>0</v>
      </c>
      <c r="K100" s="21">
        <f>SUM(E$3:E99)+H100</f>
        <v>0</v>
      </c>
      <c r="L100" s="21">
        <f>SUM(F$3:F99)+I100</f>
        <v>3.7095169769990242</v>
      </c>
      <c r="M100" s="21">
        <f>SUM(G$3:G99)+J100</f>
        <v>0</v>
      </c>
      <c r="N100" s="21"/>
      <c r="O100" s="21"/>
      <c r="P100" s="21"/>
      <c r="Q100" s="19">
        <f t="shared" si="5"/>
        <v>0</v>
      </c>
      <c r="R100" s="19">
        <f t="shared" si="5"/>
        <v>13.760516202643979</v>
      </c>
      <c r="S100" s="19">
        <f t="shared" si="5"/>
        <v>0</v>
      </c>
      <c r="T100" s="19">
        <f t="shared" si="6"/>
        <v>0</v>
      </c>
      <c r="U100" s="19">
        <f t="shared" si="7"/>
        <v>0</v>
      </c>
      <c r="V100" s="19">
        <f t="shared" si="8"/>
        <v>0</v>
      </c>
    </row>
    <row r="101" spans="1:22" x14ac:dyDescent="0.25">
      <c r="A101" s="26">
        <f>Wellpath!E101</f>
        <v>2820</v>
      </c>
      <c r="B101" s="22">
        <v>0</v>
      </c>
      <c r="C101" s="22">
        <v>0</v>
      </c>
      <c r="D101" s="22">
        <v>1</v>
      </c>
      <c r="E101" s="20">
        <f>Model!$W$23*((drdp!B101+drdp!K101)*'DEC-OH'!$B101+(drdp!E101+drdp!N101)*'DEC-OH'!$C101+(drdp!H101+drdp!Q101)*'DEC-OH'!$D101)</f>
        <v>0</v>
      </c>
      <c r="F101" s="20">
        <f>Model!$W$23*((drdp!C101+drdp!L101)*'DEC-OH'!$B101+(drdp!F101+drdp!O101)*'DEC-OH'!$C101+(drdp!I101+drdp!R101)*'DEC-OH'!$D101)</f>
        <v>0</v>
      </c>
      <c r="G101" s="20">
        <f>Model!$W$23*((drdp!D101+drdp!M101)*'DEC-OH'!$B101+(drdp!G101+drdp!P101)*'DEC-OH'!$C101+(drdp!J101+drdp!S101)*'DEC-OH'!$D101)</f>
        <v>0</v>
      </c>
      <c r="H101" s="18">
        <f>Model!$W$23*((drdp!B101)*'DEC-OH'!$B101+(drdp!E101)*'DEC-OH'!$C101+(drdp!H101)*'DEC-OH'!$D101)</f>
        <v>0</v>
      </c>
      <c r="I101" s="18">
        <f>Model!$W$23*((drdp!C101)*'DEC-OH'!$B101+(drdp!F101)*'DEC-OH'!$C101+(drdp!I101)*'DEC-OH'!$D101)</f>
        <v>0</v>
      </c>
      <c r="J101" s="18">
        <f>Model!$W$23*((drdp!D101)*'DEC-OH'!$B101+(drdp!G101)*'DEC-OH'!$C101+(drdp!J101)*'DEC-OH'!$D101)</f>
        <v>0</v>
      </c>
      <c r="K101" s="21">
        <f>SUM(E$3:E100)+H101</f>
        <v>0</v>
      </c>
      <c r="L101" s="21">
        <f>SUM(F$3:F100)+I101</f>
        <v>3.7095169769990242</v>
      </c>
      <c r="M101" s="21">
        <f>SUM(G$3:G100)+J101</f>
        <v>0</v>
      </c>
      <c r="N101" s="21"/>
      <c r="O101" s="21"/>
      <c r="P101" s="21"/>
      <c r="Q101" s="19">
        <f t="shared" si="5"/>
        <v>0</v>
      </c>
      <c r="R101" s="19">
        <f t="shared" si="5"/>
        <v>13.760516202643979</v>
      </c>
      <c r="S101" s="19">
        <f t="shared" si="5"/>
        <v>0</v>
      </c>
      <c r="T101" s="19">
        <f t="shared" si="6"/>
        <v>0</v>
      </c>
      <c r="U101" s="19">
        <f t="shared" si="7"/>
        <v>0</v>
      </c>
      <c r="V101" s="19">
        <f t="shared" si="8"/>
        <v>0</v>
      </c>
    </row>
    <row r="102" spans="1:22" x14ac:dyDescent="0.25">
      <c r="A102" s="26">
        <f>Wellpath!E102</f>
        <v>2850</v>
      </c>
      <c r="B102" s="22">
        <v>0</v>
      </c>
      <c r="C102" s="22">
        <v>0</v>
      </c>
      <c r="D102" s="22">
        <v>1</v>
      </c>
      <c r="E102" s="20">
        <f>Model!$W$23*((drdp!B102+drdp!K102)*'DEC-OH'!$B102+(drdp!E102+drdp!N102)*'DEC-OH'!$C102+(drdp!H102+drdp!Q102)*'DEC-OH'!$D102)</f>
        <v>0</v>
      </c>
      <c r="F102" s="20">
        <f>Model!$W$23*((drdp!C102+drdp!L102)*'DEC-OH'!$B102+(drdp!F102+drdp!O102)*'DEC-OH'!$C102+(drdp!I102+drdp!R102)*'DEC-OH'!$D102)</f>
        <v>0</v>
      </c>
      <c r="G102" s="20">
        <f>Model!$W$23*((drdp!D102+drdp!M102)*'DEC-OH'!$B102+(drdp!G102+drdp!P102)*'DEC-OH'!$C102+(drdp!J102+drdp!S102)*'DEC-OH'!$D102)</f>
        <v>0</v>
      </c>
      <c r="H102" s="18">
        <f>Model!$W$23*((drdp!B102)*'DEC-OH'!$B102+(drdp!E102)*'DEC-OH'!$C102+(drdp!H102)*'DEC-OH'!$D102)</f>
        <v>0</v>
      </c>
      <c r="I102" s="18">
        <f>Model!$W$23*((drdp!C102)*'DEC-OH'!$B102+(drdp!F102)*'DEC-OH'!$C102+(drdp!I102)*'DEC-OH'!$D102)</f>
        <v>0</v>
      </c>
      <c r="J102" s="18">
        <f>Model!$W$23*((drdp!D102)*'DEC-OH'!$B102+(drdp!G102)*'DEC-OH'!$C102+(drdp!J102)*'DEC-OH'!$D102)</f>
        <v>0</v>
      </c>
      <c r="K102" s="21">
        <f>SUM(E$3:E101)+H102</f>
        <v>0</v>
      </c>
      <c r="L102" s="21">
        <f>SUM(F$3:F101)+I102</f>
        <v>3.7095169769990242</v>
      </c>
      <c r="M102" s="21">
        <f>SUM(G$3:G101)+J102</f>
        <v>0</v>
      </c>
      <c r="N102" s="21"/>
      <c r="O102" s="21"/>
      <c r="P102" s="21"/>
      <c r="Q102" s="19">
        <f t="shared" si="5"/>
        <v>0</v>
      </c>
      <c r="R102" s="19">
        <f t="shared" si="5"/>
        <v>13.760516202643979</v>
      </c>
      <c r="S102" s="19">
        <f t="shared" si="5"/>
        <v>0</v>
      </c>
      <c r="T102" s="19">
        <f t="shared" si="6"/>
        <v>0</v>
      </c>
      <c r="U102" s="19">
        <f t="shared" si="7"/>
        <v>0</v>
      </c>
      <c r="V102" s="19">
        <f t="shared" si="8"/>
        <v>0</v>
      </c>
    </row>
    <row r="103" spans="1:22" x14ac:dyDescent="0.25">
      <c r="A103" s="26">
        <f>Wellpath!E103</f>
        <v>2880</v>
      </c>
      <c r="B103" s="22">
        <v>0</v>
      </c>
      <c r="C103" s="22">
        <v>0</v>
      </c>
      <c r="D103" s="22">
        <v>1</v>
      </c>
      <c r="E103" s="20">
        <f>Model!$W$23*((drdp!B103+drdp!K103)*'DEC-OH'!$B103+(drdp!E103+drdp!N103)*'DEC-OH'!$C103+(drdp!H103+drdp!Q103)*'DEC-OH'!$D103)</f>
        <v>2.772924726551056E-2</v>
      </c>
      <c r="F103" s="20">
        <f>Model!$W$23*((drdp!C103+drdp!L103)*'DEC-OH'!$B103+(drdp!F103+drdp!O103)*'DEC-OH'!$C103+(drdp!I103+drdp!R103)*'DEC-OH'!$D103)</f>
        <v>6.4018011574618876E-3</v>
      </c>
      <c r="G103" s="20">
        <f>Model!$W$23*((drdp!D103+drdp!M103)*'DEC-OH'!$B103+(drdp!G103+drdp!P103)*'DEC-OH'!$C103+(drdp!J103+drdp!S103)*'DEC-OH'!$D103)</f>
        <v>0</v>
      </c>
      <c r="H103" s="18">
        <f>Model!$W$23*((drdp!B103)*'DEC-OH'!$B103+(drdp!E103)*'DEC-OH'!$C103+(drdp!H103)*'DEC-OH'!$D103)</f>
        <v>1.386462363275528E-2</v>
      </c>
      <c r="I103" s="18">
        <f>Model!$W$23*((drdp!C103)*'DEC-OH'!$B103+(drdp!F103)*'DEC-OH'!$C103+(drdp!I103)*'DEC-OH'!$D103)</f>
        <v>3.2009005787309438E-3</v>
      </c>
      <c r="J103" s="18">
        <f>Model!$W$23*((drdp!D103)*'DEC-OH'!$B103+(drdp!G103)*'DEC-OH'!$C103+(drdp!J103)*'DEC-OH'!$D103)</f>
        <v>0</v>
      </c>
      <c r="K103" s="21">
        <f>SUM(E$3:E102)+H103</f>
        <v>1.386462363275528E-2</v>
      </c>
      <c r="L103" s="21">
        <f>SUM(F$3:F102)+I103</f>
        <v>3.712717877577755</v>
      </c>
      <c r="M103" s="21">
        <f>SUM(G$3:G102)+J103</f>
        <v>0</v>
      </c>
      <c r="N103" s="21"/>
      <c r="O103" s="21"/>
      <c r="P103" s="21"/>
      <c r="Q103" s="19">
        <f t="shared" si="5"/>
        <v>1.9222778847795621E-4</v>
      </c>
      <c r="R103" s="19">
        <f t="shared" si="5"/>
        <v>13.784274038485469</v>
      </c>
      <c r="S103" s="19">
        <f t="shared" si="5"/>
        <v>0</v>
      </c>
      <c r="T103" s="19">
        <f t="shared" si="6"/>
        <v>5.1475436027217568E-2</v>
      </c>
      <c r="U103" s="19">
        <f t="shared" si="7"/>
        <v>0</v>
      </c>
      <c r="V103" s="19">
        <f t="shared" si="8"/>
        <v>0</v>
      </c>
    </row>
    <row r="104" spans="1:22" x14ac:dyDescent="0.25">
      <c r="A104" s="26">
        <f>Wellpath!E104</f>
        <v>2910</v>
      </c>
      <c r="B104" s="22">
        <v>0</v>
      </c>
      <c r="C104" s="22">
        <v>0</v>
      </c>
      <c r="D104" s="22">
        <v>1</v>
      </c>
      <c r="E104" s="20">
        <f>Model!$W$23*((drdp!B104+drdp!K104)*'DEC-OH'!$B104+(drdp!E104+drdp!N104)*'DEC-OH'!$C104+(drdp!H104+drdp!Q104)*'DEC-OH'!$D104)</f>
        <v>5.3568792154624345E-2</v>
      </c>
      <c r="F104" s="20">
        <f>Model!$W$23*((drdp!C104+drdp!L104)*'DEC-OH'!$B104+(drdp!F104+drdp!O104)*'DEC-OH'!$C104+(drdp!I104+drdp!R104)*'DEC-OH'!$D104)</f>
        <v>1.2367330145519375E-2</v>
      </c>
      <c r="G104" s="20">
        <f>Model!$W$23*((drdp!D104+drdp!M104)*'DEC-OH'!$B104+(drdp!G104+drdp!P104)*'DEC-OH'!$C104+(drdp!J104+drdp!S104)*'DEC-OH'!$D104)</f>
        <v>0</v>
      </c>
      <c r="H104" s="18">
        <f>Model!$W$23*((drdp!B104)*'DEC-OH'!$B104+(drdp!E104)*'DEC-OH'!$C104+(drdp!H104)*'DEC-OH'!$D104)</f>
        <v>2.6784396077312173E-2</v>
      </c>
      <c r="I104" s="18">
        <f>Model!$W$23*((drdp!C104)*'DEC-OH'!$B104+(drdp!F104)*'DEC-OH'!$C104+(drdp!I104)*'DEC-OH'!$D104)</f>
        <v>6.1836650727596877E-3</v>
      </c>
      <c r="J104" s="18">
        <f>Model!$W$23*((drdp!D104)*'DEC-OH'!$B104+(drdp!G104)*'DEC-OH'!$C104+(drdp!J104)*'DEC-OH'!$D104)</f>
        <v>0</v>
      </c>
      <c r="K104" s="21">
        <f>SUM(E$3:E103)+H104</f>
        <v>5.4513643342822729E-2</v>
      </c>
      <c r="L104" s="21">
        <f>SUM(F$3:F103)+I104</f>
        <v>3.7221024432292458</v>
      </c>
      <c r="M104" s="21">
        <f>SUM(G$3:G103)+J104</f>
        <v>0</v>
      </c>
      <c r="N104" s="21"/>
      <c r="O104" s="21"/>
      <c r="P104" s="21"/>
      <c r="Q104" s="19">
        <f t="shared" si="5"/>
        <v>2.9717373105084808E-3</v>
      </c>
      <c r="R104" s="19">
        <f t="shared" si="5"/>
        <v>13.85404659789312</v>
      </c>
      <c r="S104" s="19">
        <f t="shared" si="5"/>
        <v>0</v>
      </c>
      <c r="T104" s="19">
        <f t="shared" si="6"/>
        <v>0.20290536507564819</v>
      </c>
      <c r="U104" s="19">
        <f t="shared" si="7"/>
        <v>0</v>
      </c>
      <c r="V104" s="19">
        <f t="shared" si="8"/>
        <v>0</v>
      </c>
    </row>
    <row r="105" spans="1:22" x14ac:dyDescent="0.25">
      <c r="A105" s="26">
        <f>Wellpath!E105</f>
        <v>2940</v>
      </c>
      <c r="B105" s="22">
        <v>0</v>
      </c>
      <c r="C105" s="22">
        <v>0</v>
      </c>
      <c r="D105" s="22">
        <v>1</v>
      </c>
      <c r="E105" s="20">
        <f>Model!$W$23*((drdp!B105+drdp!K105)*'DEC-OH'!$B105+(drdp!E105+drdp!N105)*'DEC-OH'!$C105+(drdp!H105+drdp!Q105)*'DEC-OH'!$D105)</f>
        <v>7.5757712385015205E-2</v>
      </c>
      <c r="F105" s="20">
        <f>Model!$W$23*((drdp!C105+drdp!L105)*'DEC-OH'!$B105+(drdp!F105+drdp!O105)*'DEC-OH'!$C105+(drdp!I105+drdp!R105)*'DEC-OH'!$D105)</f>
        <v>1.7490046022139123E-2</v>
      </c>
      <c r="G105" s="20">
        <f>Model!$W$23*((drdp!D105+drdp!M105)*'DEC-OH'!$B105+(drdp!G105+drdp!P105)*'DEC-OH'!$C105+(drdp!J105+drdp!S105)*'DEC-OH'!$D105)</f>
        <v>0</v>
      </c>
      <c r="H105" s="18">
        <f>Model!$W$23*((drdp!B105)*'DEC-OH'!$B105+(drdp!E105)*'DEC-OH'!$C105+(drdp!H105)*'DEC-OH'!$D105)</f>
        <v>3.7878856192507603E-2</v>
      </c>
      <c r="I105" s="18">
        <f>Model!$W$23*((drdp!C105)*'DEC-OH'!$B105+(drdp!F105)*'DEC-OH'!$C105+(drdp!I105)*'DEC-OH'!$D105)</f>
        <v>8.7450230110695613E-3</v>
      </c>
      <c r="J105" s="18">
        <f>Model!$W$23*((drdp!D105)*'DEC-OH'!$B105+(drdp!G105)*'DEC-OH'!$C105+(drdp!J105)*'DEC-OH'!$D105)</f>
        <v>0</v>
      </c>
      <c r="K105" s="21">
        <f>SUM(E$3:E104)+H105</f>
        <v>0.1191768956126425</v>
      </c>
      <c r="L105" s="21">
        <f>SUM(F$3:F104)+I105</f>
        <v>3.7370311313130751</v>
      </c>
      <c r="M105" s="21">
        <f>SUM(G$3:G104)+J105</f>
        <v>0</v>
      </c>
      <c r="N105" s="21"/>
      <c r="O105" s="21"/>
      <c r="P105" s="21"/>
      <c r="Q105" s="19">
        <f t="shared" si="5"/>
        <v>1.4203132447866687E-2</v>
      </c>
      <c r="R105" s="19">
        <f t="shared" si="5"/>
        <v>13.965401676403081</v>
      </c>
      <c r="S105" s="19">
        <f t="shared" si="5"/>
        <v>0</v>
      </c>
      <c r="T105" s="19">
        <f t="shared" si="6"/>
        <v>0.44536776903769365</v>
      </c>
      <c r="U105" s="19">
        <f t="shared" si="7"/>
        <v>0</v>
      </c>
      <c r="V105" s="19">
        <f t="shared" si="8"/>
        <v>0</v>
      </c>
    </row>
    <row r="106" spans="1:22" x14ac:dyDescent="0.25">
      <c r="A106" s="26">
        <f>Wellpath!E106</f>
        <v>2970</v>
      </c>
      <c r="B106" s="22">
        <v>0</v>
      </c>
      <c r="C106" s="22">
        <v>0</v>
      </c>
      <c r="D106" s="22">
        <v>1</v>
      </c>
      <c r="E106" s="20">
        <f>Model!$W$23*((drdp!B106+drdp!K106)*'DEC-OH'!$B106+(drdp!E106+drdp!N106)*'DEC-OH'!$C106+(drdp!H106+drdp!Q106)*'DEC-OH'!$D106)</f>
        <v>9.2783869711906442E-2</v>
      </c>
      <c r="F106" s="20">
        <f>Model!$W$23*((drdp!C106+drdp!L106)*'DEC-OH'!$B106+(drdp!F106+drdp!O106)*'DEC-OH'!$C106+(drdp!I106+drdp!R106)*'DEC-OH'!$D106)</f>
        <v>2.1420844166017753E-2</v>
      </c>
      <c r="G106" s="20">
        <f>Model!$W$23*((drdp!D106+drdp!M106)*'DEC-OH'!$B106+(drdp!G106+drdp!P106)*'DEC-OH'!$C106+(drdp!J106+drdp!S106)*'DEC-OH'!$D106)</f>
        <v>0</v>
      </c>
      <c r="H106" s="18">
        <f>Model!$W$23*((drdp!B106)*'DEC-OH'!$B106+(drdp!E106)*'DEC-OH'!$C106+(drdp!H106)*'DEC-OH'!$D106)</f>
        <v>4.6391934855953221E-2</v>
      </c>
      <c r="I106" s="18">
        <f>Model!$W$23*((drdp!C106)*'DEC-OH'!$B106+(drdp!F106)*'DEC-OH'!$C106+(drdp!I106)*'DEC-OH'!$D106)</f>
        <v>1.0710422083008877E-2</v>
      </c>
      <c r="J106" s="18">
        <f>Model!$W$23*((drdp!D106)*'DEC-OH'!$B106+(drdp!G106)*'DEC-OH'!$C106+(drdp!J106)*'DEC-OH'!$D106)</f>
        <v>0</v>
      </c>
      <c r="K106" s="21">
        <f>SUM(E$3:E105)+H106</f>
        <v>0.20344768666110333</v>
      </c>
      <c r="L106" s="21">
        <f>SUM(F$3:F105)+I106</f>
        <v>3.7564865764071533</v>
      </c>
      <c r="M106" s="21">
        <f>SUM(G$3:G105)+J106</f>
        <v>0</v>
      </c>
      <c r="N106" s="21"/>
      <c r="O106" s="21"/>
      <c r="P106" s="21"/>
      <c r="Q106" s="19">
        <f t="shared" si="5"/>
        <v>4.1390961207754484E-2</v>
      </c>
      <c r="R106" s="19">
        <f t="shared" si="5"/>
        <v>14.111191398727136</v>
      </c>
      <c r="S106" s="19">
        <f t="shared" si="5"/>
        <v>0</v>
      </c>
      <c r="T106" s="19">
        <f t="shared" si="6"/>
        <v>0.76424850394352328</v>
      </c>
      <c r="U106" s="19">
        <f t="shared" si="7"/>
        <v>0</v>
      </c>
      <c r="V106" s="19">
        <f t="shared" si="8"/>
        <v>0</v>
      </c>
    </row>
    <row r="107" spans="1:22" x14ac:dyDescent="0.25">
      <c r="A107" s="26">
        <f>Wellpath!E107</f>
        <v>3000</v>
      </c>
      <c r="B107" s="22">
        <v>0</v>
      </c>
      <c r="C107" s="22">
        <v>0</v>
      </c>
      <c r="D107" s="22">
        <v>1</v>
      </c>
      <c r="E107" s="20">
        <f>Model!$W$23*((drdp!B107+drdp!K107)*'DEC-OH'!$B107+(drdp!E107+drdp!N107)*'DEC-OH'!$C107+(drdp!H107+drdp!Q107)*'DEC-OH'!$D107)</f>
        <v>0.10348695965052578</v>
      </c>
      <c r="F107" s="20">
        <f>Model!$W$23*((drdp!C107+drdp!L107)*'DEC-OH'!$B107+(drdp!F107+drdp!O107)*'DEC-OH'!$C107+(drdp!I107+drdp!R107)*'DEC-OH'!$D107)</f>
        <v>2.3891847179601015E-2</v>
      </c>
      <c r="G107" s="20">
        <f>Model!$W$23*((drdp!D107+drdp!M107)*'DEC-OH'!$B107+(drdp!G107+drdp!P107)*'DEC-OH'!$C107+(drdp!J107+drdp!S107)*'DEC-OH'!$D107)</f>
        <v>0</v>
      </c>
      <c r="H107" s="18">
        <f>Model!$W$23*((drdp!B107)*'DEC-OH'!$B107+(drdp!E107)*'DEC-OH'!$C107+(drdp!H107)*'DEC-OH'!$D107)</f>
        <v>5.1743479825262888E-2</v>
      </c>
      <c r="I107" s="18">
        <f>Model!$W$23*((drdp!C107)*'DEC-OH'!$B107+(drdp!F107)*'DEC-OH'!$C107+(drdp!I107)*'DEC-OH'!$D107)</f>
        <v>1.1945923589800508E-2</v>
      </c>
      <c r="J107" s="18">
        <f>Model!$W$23*((drdp!D107)*'DEC-OH'!$B107+(drdp!G107)*'DEC-OH'!$C107+(drdp!J107)*'DEC-OH'!$D107)</f>
        <v>0</v>
      </c>
      <c r="K107" s="21">
        <f>SUM(E$3:E106)+H107</f>
        <v>0.30158310134231942</v>
      </c>
      <c r="L107" s="21">
        <f>SUM(F$3:F106)+I107</f>
        <v>3.7791429220799628</v>
      </c>
      <c r="M107" s="21">
        <f>SUM(G$3:G106)+J107</f>
        <v>0</v>
      </c>
      <c r="N107" s="21"/>
      <c r="O107" s="21"/>
      <c r="P107" s="21"/>
      <c r="Q107" s="19">
        <f t="shared" si="5"/>
        <v>9.0952367015251709E-2</v>
      </c>
      <c r="R107" s="19">
        <f t="shared" si="5"/>
        <v>14.28192122550708</v>
      </c>
      <c r="S107" s="19">
        <f t="shared" si="5"/>
        <v>0</v>
      </c>
      <c r="T107" s="19">
        <f t="shared" si="6"/>
        <v>1.1397256428567506</v>
      </c>
      <c r="U107" s="19">
        <f t="shared" si="7"/>
        <v>0</v>
      </c>
      <c r="V107" s="19">
        <f t="shared" si="8"/>
        <v>0</v>
      </c>
    </row>
    <row r="108" spans="1:22" x14ac:dyDescent="0.25">
      <c r="A108" s="26">
        <f>Wellpath!E108</f>
        <v>3030</v>
      </c>
      <c r="B108" s="22">
        <v>0</v>
      </c>
      <c r="C108" s="22">
        <v>0</v>
      </c>
      <c r="D108" s="22">
        <v>1</v>
      </c>
      <c r="E108" s="20">
        <f>Model!$W$23*((drdp!B108+drdp!K108)*'DEC-OH'!$B108+(drdp!E108+drdp!N108)*'DEC-OH'!$C108+(drdp!H108+drdp!Q108)*'DEC-OH'!$D108)</f>
        <v>0.1071375843092487</v>
      </c>
      <c r="F108" s="20">
        <f>Model!$W$23*((drdp!C108+drdp!L108)*'DEC-OH'!$B108+(drdp!F108+drdp!O108)*'DEC-OH'!$C108+(drdp!I108+drdp!R108)*'DEC-OH'!$D108)</f>
        <v>2.4734660291038754E-2</v>
      </c>
      <c r="G108" s="20">
        <f>Model!$W$23*((drdp!D108+drdp!M108)*'DEC-OH'!$B108+(drdp!G108+drdp!P108)*'DEC-OH'!$C108+(drdp!J108+drdp!S108)*'DEC-OH'!$D108)</f>
        <v>0</v>
      </c>
      <c r="H108" s="18">
        <f>Model!$W$23*((drdp!B108)*'DEC-OH'!$B108+(drdp!E108)*'DEC-OH'!$C108+(drdp!H108)*'DEC-OH'!$D108)</f>
        <v>5.3568792154624352E-2</v>
      </c>
      <c r="I108" s="18">
        <f>Model!$W$23*((drdp!C108)*'DEC-OH'!$B108+(drdp!F108)*'DEC-OH'!$C108+(drdp!I108)*'DEC-OH'!$D108)</f>
        <v>1.2367330145519377E-2</v>
      </c>
      <c r="J108" s="18">
        <f>Model!$W$23*((drdp!D108)*'DEC-OH'!$B108+(drdp!G108)*'DEC-OH'!$C108+(drdp!J108)*'DEC-OH'!$D108)</f>
        <v>0</v>
      </c>
      <c r="K108" s="21">
        <f>SUM(E$3:E107)+H108</f>
        <v>0.40689537332220665</v>
      </c>
      <c r="L108" s="21">
        <f>SUM(F$3:F107)+I108</f>
        <v>3.8034561758152825</v>
      </c>
      <c r="M108" s="21">
        <f>SUM(G$3:G107)+J108</f>
        <v>0</v>
      </c>
      <c r="N108" s="21"/>
      <c r="O108" s="21"/>
      <c r="P108" s="21"/>
      <c r="Q108" s="19">
        <f t="shared" si="5"/>
        <v>0.16556384483101794</v>
      </c>
      <c r="R108" s="19">
        <f t="shared" si="5"/>
        <v>14.466278881347414</v>
      </c>
      <c r="S108" s="19">
        <f t="shared" si="5"/>
        <v>0</v>
      </c>
      <c r="T108" s="19">
        <f t="shared" si="6"/>
        <v>1.5476087205730118</v>
      </c>
      <c r="U108" s="19">
        <f t="shared" si="7"/>
        <v>0</v>
      </c>
      <c r="V108" s="19">
        <f t="shared" si="8"/>
        <v>0</v>
      </c>
    </row>
    <row r="109" spans="1:22" x14ac:dyDescent="0.25">
      <c r="A109" s="26">
        <f>Wellpath!E109</f>
        <v>3060</v>
      </c>
      <c r="B109" s="22">
        <v>0</v>
      </c>
      <c r="C109" s="22">
        <v>0</v>
      </c>
      <c r="D109" s="22">
        <v>1</v>
      </c>
      <c r="E109" s="20">
        <f>Model!$W$23*((drdp!B109+drdp!K109)*'DEC-OH'!$B109+(drdp!E109+drdp!N109)*'DEC-OH'!$C109+(drdp!H109+drdp!Q109)*'DEC-OH'!$D109)</f>
        <v>0.1071375843092487</v>
      </c>
      <c r="F109" s="20">
        <f>Model!$W$23*((drdp!C109+drdp!L109)*'DEC-OH'!$B109+(drdp!F109+drdp!O109)*'DEC-OH'!$C109+(drdp!I109+drdp!R109)*'DEC-OH'!$D109)</f>
        <v>2.4734660291038754E-2</v>
      </c>
      <c r="G109" s="20">
        <f>Model!$W$23*((drdp!D109+drdp!M109)*'DEC-OH'!$B109+(drdp!G109+drdp!P109)*'DEC-OH'!$C109+(drdp!J109+drdp!S109)*'DEC-OH'!$D109)</f>
        <v>0</v>
      </c>
      <c r="H109" s="18">
        <f>Model!$W$23*((drdp!B109)*'DEC-OH'!$B109+(drdp!E109)*'DEC-OH'!$C109+(drdp!H109)*'DEC-OH'!$D109)</f>
        <v>5.3568792154624352E-2</v>
      </c>
      <c r="I109" s="18">
        <f>Model!$W$23*((drdp!C109)*'DEC-OH'!$B109+(drdp!F109)*'DEC-OH'!$C109+(drdp!I109)*'DEC-OH'!$D109)</f>
        <v>1.2367330145519377E-2</v>
      </c>
      <c r="J109" s="18">
        <f>Model!$W$23*((drdp!D109)*'DEC-OH'!$B109+(drdp!G109)*'DEC-OH'!$C109+(drdp!J109)*'DEC-OH'!$D109)</f>
        <v>0</v>
      </c>
      <c r="K109" s="21">
        <f>SUM(E$3:E108)+H109</f>
        <v>0.5140329576314554</v>
      </c>
      <c r="L109" s="21">
        <f>SUM(F$3:F108)+I109</f>
        <v>3.8281908361063213</v>
      </c>
      <c r="M109" s="21">
        <f>SUM(G$3:G108)+J109</f>
        <v>0</v>
      </c>
      <c r="N109" s="21"/>
      <c r="O109" s="21"/>
      <c r="P109" s="21"/>
      <c r="Q109" s="19">
        <f t="shared" si="5"/>
        <v>0.26422988153134164</v>
      </c>
      <c r="R109" s="19">
        <f t="shared" si="5"/>
        <v>14.655045077648415</v>
      </c>
      <c r="S109" s="19">
        <f t="shared" si="5"/>
        <v>0</v>
      </c>
      <c r="T109" s="19">
        <f t="shared" si="6"/>
        <v>1.9678162578613665</v>
      </c>
      <c r="U109" s="19">
        <f t="shared" si="7"/>
        <v>0</v>
      </c>
      <c r="V109" s="19">
        <f t="shared" si="8"/>
        <v>0</v>
      </c>
    </row>
    <row r="110" spans="1:22" x14ac:dyDescent="0.25">
      <c r="A110" s="26">
        <f>Wellpath!E110</f>
        <v>3090</v>
      </c>
      <c r="B110" s="22">
        <v>0</v>
      </c>
      <c r="C110" s="22">
        <v>0</v>
      </c>
      <c r="D110" s="22">
        <v>1</v>
      </c>
      <c r="E110" s="20">
        <f>Model!$W$23*((drdp!B110+drdp!K110)*'DEC-OH'!$B110+(drdp!E110+drdp!N110)*'DEC-OH'!$C110+(drdp!H110+drdp!Q110)*'DEC-OH'!$D110)</f>
        <v>0.1071375843092487</v>
      </c>
      <c r="F110" s="20">
        <f>Model!$W$23*((drdp!C110+drdp!L110)*'DEC-OH'!$B110+(drdp!F110+drdp!O110)*'DEC-OH'!$C110+(drdp!I110+drdp!R110)*'DEC-OH'!$D110)</f>
        <v>2.4734660291038754E-2</v>
      </c>
      <c r="G110" s="20">
        <f>Model!$W$23*((drdp!D110+drdp!M110)*'DEC-OH'!$B110+(drdp!G110+drdp!P110)*'DEC-OH'!$C110+(drdp!J110+drdp!S110)*'DEC-OH'!$D110)</f>
        <v>0</v>
      </c>
      <c r="H110" s="18">
        <f>Model!$W$23*((drdp!B110)*'DEC-OH'!$B110+(drdp!E110)*'DEC-OH'!$C110+(drdp!H110)*'DEC-OH'!$D110)</f>
        <v>5.3568792154624352E-2</v>
      </c>
      <c r="I110" s="18">
        <f>Model!$W$23*((drdp!C110)*'DEC-OH'!$B110+(drdp!F110)*'DEC-OH'!$C110+(drdp!I110)*'DEC-OH'!$D110)</f>
        <v>1.2367330145519377E-2</v>
      </c>
      <c r="J110" s="18">
        <f>Model!$W$23*((drdp!D110)*'DEC-OH'!$B110+(drdp!G110)*'DEC-OH'!$C110+(drdp!J110)*'DEC-OH'!$D110)</f>
        <v>0</v>
      </c>
      <c r="K110" s="21">
        <f>SUM(E$3:E109)+H110</f>
        <v>0.62117054194070409</v>
      </c>
      <c r="L110" s="21">
        <f>SUM(F$3:F109)+I110</f>
        <v>3.85292549639736</v>
      </c>
      <c r="M110" s="21">
        <f>SUM(G$3:G109)+J110</f>
        <v>0</v>
      </c>
      <c r="N110" s="21"/>
      <c r="O110" s="21"/>
      <c r="P110" s="21"/>
      <c r="Q110" s="19">
        <f t="shared" si="5"/>
        <v>0.38585284217490801</v>
      </c>
      <c r="R110" s="19">
        <f t="shared" si="5"/>
        <v>14.845034880788843</v>
      </c>
      <c r="S110" s="19">
        <f t="shared" si="5"/>
        <v>0</v>
      </c>
      <c r="T110" s="19">
        <f t="shared" si="6"/>
        <v>2.3933238186543044</v>
      </c>
      <c r="U110" s="19">
        <f t="shared" si="7"/>
        <v>0</v>
      </c>
      <c r="V110" s="19">
        <f t="shared" si="8"/>
        <v>0</v>
      </c>
    </row>
    <row r="111" spans="1:22" x14ac:dyDescent="0.25">
      <c r="A111" s="26">
        <f>Wellpath!E111</f>
        <v>3120</v>
      </c>
      <c r="B111" s="22">
        <v>0</v>
      </c>
      <c r="C111" s="22">
        <v>0</v>
      </c>
      <c r="D111" s="22">
        <v>1</v>
      </c>
      <c r="E111" s="20">
        <f>Model!$W$23*((drdp!B111+drdp!K111)*'DEC-OH'!$B111+(drdp!E111+drdp!N111)*'DEC-OH'!$C111+(drdp!H111+drdp!Q111)*'DEC-OH'!$D111)</f>
        <v>0.1071375843092487</v>
      </c>
      <c r="F111" s="20">
        <f>Model!$W$23*((drdp!C111+drdp!L111)*'DEC-OH'!$B111+(drdp!F111+drdp!O111)*'DEC-OH'!$C111+(drdp!I111+drdp!R111)*'DEC-OH'!$D111)</f>
        <v>2.4734660291038754E-2</v>
      </c>
      <c r="G111" s="20">
        <f>Model!$W$23*((drdp!D111+drdp!M111)*'DEC-OH'!$B111+(drdp!G111+drdp!P111)*'DEC-OH'!$C111+(drdp!J111+drdp!S111)*'DEC-OH'!$D111)</f>
        <v>0</v>
      </c>
      <c r="H111" s="18">
        <f>Model!$W$23*((drdp!B111)*'DEC-OH'!$B111+(drdp!E111)*'DEC-OH'!$C111+(drdp!H111)*'DEC-OH'!$D111)</f>
        <v>5.3568792154624352E-2</v>
      </c>
      <c r="I111" s="18">
        <f>Model!$W$23*((drdp!C111)*'DEC-OH'!$B111+(drdp!F111)*'DEC-OH'!$C111+(drdp!I111)*'DEC-OH'!$D111)</f>
        <v>1.2367330145519377E-2</v>
      </c>
      <c r="J111" s="18">
        <f>Model!$W$23*((drdp!D111)*'DEC-OH'!$B111+(drdp!G111)*'DEC-OH'!$C111+(drdp!J111)*'DEC-OH'!$D111)</f>
        <v>0</v>
      </c>
      <c r="K111" s="21">
        <f>SUM(E$3:E110)+H111</f>
        <v>0.72830812624995278</v>
      </c>
      <c r="L111" s="21">
        <f>SUM(F$3:F110)+I111</f>
        <v>3.8776601566883988</v>
      </c>
      <c r="M111" s="21">
        <f>SUM(G$3:G110)+J111</f>
        <v>0</v>
      </c>
      <c r="N111" s="21"/>
      <c r="O111" s="21"/>
      <c r="P111" s="21"/>
      <c r="Q111" s="19">
        <f t="shared" si="5"/>
        <v>0.53043272676171715</v>
      </c>
      <c r="R111" s="19">
        <f t="shared" si="5"/>
        <v>15.036248290768697</v>
      </c>
      <c r="S111" s="19">
        <f t="shared" si="5"/>
        <v>0</v>
      </c>
      <c r="T111" s="19">
        <f t="shared" si="6"/>
        <v>2.8241314029518261</v>
      </c>
      <c r="U111" s="19">
        <f t="shared" si="7"/>
        <v>0</v>
      </c>
      <c r="V111" s="19">
        <f t="shared" si="8"/>
        <v>0</v>
      </c>
    </row>
    <row r="112" spans="1:22" x14ac:dyDescent="0.25">
      <c r="A112" s="26">
        <f>Wellpath!E112</f>
        <v>3150</v>
      </c>
      <c r="B112" s="22">
        <v>0</v>
      </c>
      <c r="C112" s="22">
        <v>0</v>
      </c>
      <c r="D112" s="22">
        <v>1</v>
      </c>
      <c r="E112" s="20">
        <f>Model!$W$23*((drdp!B112+drdp!K112)*'DEC-OH'!$B112+(drdp!E112+drdp!N112)*'DEC-OH'!$C112+(drdp!H112+drdp!Q112)*'DEC-OH'!$D112)</f>
        <v>0.1071375843092487</v>
      </c>
      <c r="F112" s="20">
        <f>Model!$W$23*((drdp!C112+drdp!L112)*'DEC-OH'!$B112+(drdp!F112+drdp!O112)*'DEC-OH'!$C112+(drdp!I112+drdp!R112)*'DEC-OH'!$D112)</f>
        <v>2.4734660291038754E-2</v>
      </c>
      <c r="G112" s="20">
        <f>Model!$W$23*((drdp!D112+drdp!M112)*'DEC-OH'!$B112+(drdp!G112+drdp!P112)*'DEC-OH'!$C112+(drdp!J112+drdp!S112)*'DEC-OH'!$D112)</f>
        <v>0</v>
      </c>
      <c r="H112" s="18">
        <f>Model!$W$23*((drdp!B112)*'DEC-OH'!$B112+(drdp!E112)*'DEC-OH'!$C112+(drdp!H112)*'DEC-OH'!$D112)</f>
        <v>5.3568792154624352E-2</v>
      </c>
      <c r="I112" s="18">
        <f>Model!$W$23*((drdp!C112)*'DEC-OH'!$B112+(drdp!F112)*'DEC-OH'!$C112+(drdp!I112)*'DEC-OH'!$D112)</f>
        <v>1.2367330145519377E-2</v>
      </c>
      <c r="J112" s="18">
        <f>Model!$W$23*((drdp!D112)*'DEC-OH'!$B112+(drdp!G112)*'DEC-OH'!$C112+(drdp!J112)*'DEC-OH'!$D112)</f>
        <v>0</v>
      </c>
      <c r="K112" s="21">
        <f>SUM(E$3:E111)+H112</f>
        <v>0.83544571055920147</v>
      </c>
      <c r="L112" s="21">
        <f>SUM(F$3:F111)+I112</f>
        <v>3.9023948169794376</v>
      </c>
      <c r="M112" s="21">
        <f>SUM(G$3:G111)+J112</f>
        <v>0</v>
      </c>
      <c r="N112" s="21"/>
      <c r="O112" s="21"/>
      <c r="P112" s="21"/>
      <c r="Q112" s="19">
        <f t="shared" si="5"/>
        <v>0.69796953529176908</v>
      </c>
      <c r="R112" s="19">
        <f t="shared" si="5"/>
        <v>15.228685307587979</v>
      </c>
      <c r="S112" s="19">
        <f t="shared" si="5"/>
        <v>0</v>
      </c>
      <c r="T112" s="19">
        <f t="shared" si="6"/>
        <v>3.2602390107539314</v>
      </c>
      <c r="U112" s="19">
        <f t="shared" si="7"/>
        <v>0</v>
      </c>
      <c r="V112" s="19">
        <f t="shared" si="8"/>
        <v>0</v>
      </c>
    </row>
    <row r="113" spans="1:22" x14ac:dyDescent="0.25">
      <c r="A113" s="26">
        <f>Wellpath!E113</f>
        <v>3180</v>
      </c>
      <c r="B113" s="22">
        <v>0</v>
      </c>
      <c r="C113" s="22">
        <v>0</v>
      </c>
      <c r="D113" s="22">
        <v>1</v>
      </c>
      <c r="E113" s="20">
        <f>Model!$W$23*((drdp!B113+drdp!K113)*'DEC-OH'!$B113+(drdp!E113+drdp!N113)*'DEC-OH'!$C113+(drdp!H113+drdp!Q113)*'DEC-OH'!$D113)</f>
        <v>0.1071375843092487</v>
      </c>
      <c r="F113" s="20">
        <f>Model!$W$23*((drdp!C113+drdp!L113)*'DEC-OH'!$B113+(drdp!F113+drdp!O113)*'DEC-OH'!$C113+(drdp!I113+drdp!R113)*'DEC-OH'!$D113)</f>
        <v>2.4734660291038754E-2</v>
      </c>
      <c r="G113" s="20">
        <f>Model!$W$23*((drdp!D113+drdp!M113)*'DEC-OH'!$B113+(drdp!G113+drdp!P113)*'DEC-OH'!$C113+(drdp!J113+drdp!S113)*'DEC-OH'!$D113)</f>
        <v>0</v>
      </c>
      <c r="H113" s="18">
        <f>Model!$W$23*((drdp!B113)*'DEC-OH'!$B113+(drdp!E113)*'DEC-OH'!$C113+(drdp!H113)*'DEC-OH'!$D113)</f>
        <v>5.3568792154624352E-2</v>
      </c>
      <c r="I113" s="18">
        <f>Model!$W$23*((drdp!C113)*'DEC-OH'!$B113+(drdp!F113)*'DEC-OH'!$C113+(drdp!I113)*'DEC-OH'!$D113)</f>
        <v>1.2367330145519377E-2</v>
      </c>
      <c r="J113" s="18">
        <f>Model!$W$23*((drdp!D113)*'DEC-OH'!$B113+(drdp!G113)*'DEC-OH'!$C113+(drdp!J113)*'DEC-OH'!$D113)</f>
        <v>0</v>
      </c>
      <c r="K113" s="21">
        <f>SUM(E$3:E112)+H113</f>
        <v>0.94258329486845016</v>
      </c>
      <c r="L113" s="21">
        <f>SUM(F$3:F112)+I113</f>
        <v>3.9271294772704763</v>
      </c>
      <c r="M113" s="21">
        <f>SUM(G$3:G112)+J113</f>
        <v>0</v>
      </c>
      <c r="N113" s="21"/>
      <c r="O113" s="21"/>
      <c r="P113" s="21"/>
      <c r="Q113" s="19">
        <f t="shared" si="5"/>
        <v>0.88846326776506368</v>
      </c>
      <c r="R113" s="19">
        <f t="shared" si="5"/>
        <v>15.422345931246685</v>
      </c>
      <c r="S113" s="19">
        <f t="shared" si="5"/>
        <v>0</v>
      </c>
      <c r="T113" s="19">
        <f t="shared" si="6"/>
        <v>3.70164664206062</v>
      </c>
      <c r="U113" s="19">
        <f t="shared" si="7"/>
        <v>0</v>
      </c>
      <c r="V113" s="19">
        <f t="shared" si="8"/>
        <v>0</v>
      </c>
    </row>
    <row r="114" spans="1:22" x14ac:dyDescent="0.25">
      <c r="A114" s="26">
        <f>Wellpath!E114</f>
        <v>3210</v>
      </c>
      <c r="B114" s="22">
        <v>0</v>
      </c>
      <c r="C114" s="22">
        <v>0</v>
      </c>
      <c r="D114" s="22">
        <v>1</v>
      </c>
      <c r="E114" s="20">
        <f>Model!$W$23*((drdp!B114+drdp!K114)*'DEC-OH'!$B114+(drdp!E114+drdp!N114)*'DEC-OH'!$C114+(drdp!H114+drdp!Q114)*'DEC-OH'!$D114)</f>
        <v>0.1071375843092487</v>
      </c>
      <c r="F114" s="20">
        <f>Model!$W$23*((drdp!C114+drdp!L114)*'DEC-OH'!$B114+(drdp!F114+drdp!O114)*'DEC-OH'!$C114+(drdp!I114+drdp!R114)*'DEC-OH'!$D114)</f>
        <v>2.4734660291038754E-2</v>
      </c>
      <c r="G114" s="20">
        <f>Model!$W$23*((drdp!D114+drdp!M114)*'DEC-OH'!$B114+(drdp!G114+drdp!P114)*'DEC-OH'!$C114+(drdp!J114+drdp!S114)*'DEC-OH'!$D114)</f>
        <v>0</v>
      </c>
      <c r="H114" s="18">
        <f>Model!$W$23*((drdp!B114)*'DEC-OH'!$B114+(drdp!E114)*'DEC-OH'!$C114+(drdp!H114)*'DEC-OH'!$D114)</f>
        <v>5.3568792154624352E-2</v>
      </c>
      <c r="I114" s="18">
        <f>Model!$W$23*((drdp!C114)*'DEC-OH'!$B114+(drdp!F114)*'DEC-OH'!$C114+(drdp!I114)*'DEC-OH'!$D114)</f>
        <v>1.2367330145519377E-2</v>
      </c>
      <c r="J114" s="18">
        <f>Model!$W$23*((drdp!D114)*'DEC-OH'!$B114+(drdp!G114)*'DEC-OH'!$C114+(drdp!J114)*'DEC-OH'!$D114)</f>
        <v>0</v>
      </c>
      <c r="K114" s="21">
        <f>SUM(E$3:E113)+H114</f>
        <v>1.0497208791776989</v>
      </c>
      <c r="L114" s="21">
        <f>SUM(F$3:F113)+I114</f>
        <v>3.9518641375615151</v>
      </c>
      <c r="M114" s="21">
        <f>SUM(G$3:G113)+J114</f>
        <v>0</v>
      </c>
      <c r="N114" s="21"/>
      <c r="O114" s="21"/>
      <c r="P114" s="21"/>
      <c r="Q114" s="19">
        <f t="shared" si="5"/>
        <v>1.1019139241816009</v>
      </c>
      <c r="R114" s="19">
        <f t="shared" si="5"/>
        <v>15.617230161744818</v>
      </c>
      <c r="S114" s="19">
        <f t="shared" si="5"/>
        <v>0</v>
      </c>
      <c r="T114" s="19">
        <f t="shared" si="6"/>
        <v>4.1483542968718918</v>
      </c>
      <c r="U114" s="19">
        <f t="shared" si="7"/>
        <v>0</v>
      </c>
      <c r="V114" s="19">
        <f t="shared" si="8"/>
        <v>0</v>
      </c>
    </row>
    <row r="115" spans="1:22" x14ac:dyDescent="0.25">
      <c r="A115" s="26">
        <f>Wellpath!E115</f>
        <v>3240</v>
      </c>
      <c r="B115" s="22">
        <v>0</v>
      </c>
      <c r="C115" s="22">
        <v>0</v>
      </c>
      <c r="D115" s="22">
        <v>1</v>
      </c>
      <c r="E115" s="20">
        <f>Model!$W$23*((drdp!B115+drdp!K115)*'DEC-OH'!$B115+(drdp!E115+drdp!N115)*'DEC-OH'!$C115+(drdp!H115+drdp!Q115)*'DEC-OH'!$D115)</f>
        <v>0.1071375843092487</v>
      </c>
      <c r="F115" s="20">
        <f>Model!$W$23*((drdp!C115+drdp!L115)*'DEC-OH'!$B115+(drdp!F115+drdp!O115)*'DEC-OH'!$C115+(drdp!I115+drdp!R115)*'DEC-OH'!$D115)</f>
        <v>2.4734660291038754E-2</v>
      </c>
      <c r="G115" s="20">
        <f>Model!$W$23*((drdp!D115+drdp!M115)*'DEC-OH'!$B115+(drdp!G115+drdp!P115)*'DEC-OH'!$C115+(drdp!J115+drdp!S115)*'DEC-OH'!$D115)</f>
        <v>0</v>
      </c>
      <c r="H115" s="18">
        <f>Model!$W$23*((drdp!B115)*'DEC-OH'!$B115+(drdp!E115)*'DEC-OH'!$C115+(drdp!H115)*'DEC-OH'!$D115)</f>
        <v>5.3568792154624352E-2</v>
      </c>
      <c r="I115" s="18">
        <f>Model!$W$23*((drdp!C115)*'DEC-OH'!$B115+(drdp!F115)*'DEC-OH'!$C115+(drdp!I115)*'DEC-OH'!$D115)</f>
        <v>1.2367330145519377E-2</v>
      </c>
      <c r="J115" s="18">
        <f>Model!$W$23*((drdp!D115)*'DEC-OH'!$B115+(drdp!G115)*'DEC-OH'!$C115+(drdp!J115)*'DEC-OH'!$D115)</f>
        <v>0</v>
      </c>
      <c r="K115" s="21">
        <f>SUM(E$3:E114)+H115</f>
        <v>1.1568584634869477</v>
      </c>
      <c r="L115" s="21">
        <f>SUM(F$3:F114)+I115</f>
        <v>3.9765987978525539</v>
      </c>
      <c r="M115" s="21">
        <f>SUM(G$3:G114)+J115</f>
        <v>0</v>
      </c>
      <c r="N115" s="21"/>
      <c r="O115" s="21"/>
      <c r="P115" s="21"/>
      <c r="Q115" s="19">
        <f t="shared" si="5"/>
        <v>1.3383215045413814</v>
      </c>
      <c r="R115" s="19">
        <f t="shared" si="5"/>
        <v>15.813337999082377</v>
      </c>
      <c r="S115" s="19">
        <f t="shared" si="5"/>
        <v>0</v>
      </c>
      <c r="T115" s="19">
        <f t="shared" si="6"/>
        <v>4.6003619751877487</v>
      </c>
      <c r="U115" s="19">
        <f t="shared" si="7"/>
        <v>0</v>
      </c>
      <c r="V115" s="19">
        <f t="shared" si="8"/>
        <v>0</v>
      </c>
    </row>
    <row r="116" spans="1:22" x14ac:dyDescent="0.25">
      <c r="A116" s="26">
        <f>Wellpath!E116</f>
        <v>3270</v>
      </c>
      <c r="B116" s="22">
        <v>0</v>
      </c>
      <c r="C116" s="22">
        <v>0</v>
      </c>
      <c r="D116" s="22">
        <v>1</v>
      </c>
      <c r="E116" s="20">
        <f>Model!$W$23*((drdp!B116+drdp!K116)*'DEC-OH'!$B116+(drdp!E116+drdp!N116)*'DEC-OH'!$C116+(drdp!H116+drdp!Q116)*'DEC-OH'!$D116)</f>
        <v>0.1071375843092487</v>
      </c>
      <c r="F116" s="20">
        <f>Model!$W$23*((drdp!C116+drdp!L116)*'DEC-OH'!$B116+(drdp!F116+drdp!O116)*'DEC-OH'!$C116+(drdp!I116+drdp!R116)*'DEC-OH'!$D116)</f>
        <v>2.4734660291038754E-2</v>
      </c>
      <c r="G116" s="20">
        <f>Model!$W$23*((drdp!D116+drdp!M116)*'DEC-OH'!$B116+(drdp!G116+drdp!P116)*'DEC-OH'!$C116+(drdp!J116+drdp!S116)*'DEC-OH'!$D116)</f>
        <v>0</v>
      </c>
      <c r="H116" s="18">
        <f>Model!$W$23*((drdp!B116)*'DEC-OH'!$B116+(drdp!E116)*'DEC-OH'!$C116+(drdp!H116)*'DEC-OH'!$D116)</f>
        <v>5.3568792154624352E-2</v>
      </c>
      <c r="I116" s="18">
        <f>Model!$W$23*((drdp!C116)*'DEC-OH'!$B116+(drdp!F116)*'DEC-OH'!$C116+(drdp!I116)*'DEC-OH'!$D116)</f>
        <v>1.2367330145519377E-2</v>
      </c>
      <c r="J116" s="18">
        <f>Model!$W$23*((drdp!D116)*'DEC-OH'!$B116+(drdp!G116)*'DEC-OH'!$C116+(drdp!J116)*'DEC-OH'!$D116)</f>
        <v>0</v>
      </c>
      <c r="K116" s="21">
        <f>SUM(E$3:E115)+H116</f>
        <v>1.2639960477961965</v>
      </c>
      <c r="L116" s="21">
        <f>SUM(F$3:F115)+I116</f>
        <v>4.0013334581435931</v>
      </c>
      <c r="M116" s="21">
        <f>SUM(G$3:G115)+J116</f>
        <v>0</v>
      </c>
      <c r="N116" s="21"/>
      <c r="O116" s="21"/>
      <c r="P116" s="21"/>
      <c r="Q116" s="19">
        <f t="shared" si="5"/>
        <v>1.5976860088444045</v>
      </c>
      <c r="R116" s="19">
        <f t="shared" si="5"/>
        <v>16.010669443259367</v>
      </c>
      <c r="S116" s="19">
        <f t="shared" si="5"/>
        <v>0</v>
      </c>
      <c r="T116" s="19">
        <f t="shared" si="6"/>
        <v>5.0576696770081888</v>
      </c>
      <c r="U116" s="19">
        <f t="shared" si="7"/>
        <v>0</v>
      </c>
      <c r="V116" s="19">
        <f t="shared" si="8"/>
        <v>0</v>
      </c>
    </row>
    <row r="117" spans="1:22" x14ac:dyDescent="0.25">
      <c r="A117" s="26">
        <f>Wellpath!E117</f>
        <v>3300</v>
      </c>
      <c r="B117" s="22">
        <v>0</v>
      </c>
      <c r="C117" s="22">
        <v>0</v>
      </c>
      <c r="D117" s="22">
        <v>1</v>
      </c>
      <c r="E117" s="20">
        <f>Model!$W$23*((drdp!B117+drdp!K117)*'DEC-OH'!$B117+(drdp!E117+drdp!N117)*'DEC-OH'!$C117+(drdp!H117+drdp!Q117)*'DEC-OH'!$D117)</f>
        <v>0.1071375843092487</v>
      </c>
      <c r="F117" s="20">
        <f>Model!$W$23*((drdp!C117+drdp!L117)*'DEC-OH'!$B117+(drdp!F117+drdp!O117)*'DEC-OH'!$C117+(drdp!I117+drdp!R117)*'DEC-OH'!$D117)</f>
        <v>2.4734660291038754E-2</v>
      </c>
      <c r="G117" s="20">
        <f>Model!$W$23*((drdp!D117+drdp!M117)*'DEC-OH'!$B117+(drdp!G117+drdp!P117)*'DEC-OH'!$C117+(drdp!J117+drdp!S117)*'DEC-OH'!$D117)</f>
        <v>0</v>
      </c>
      <c r="H117" s="18">
        <f>Model!$W$23*((drdp!B117)*'DEC-OH'!$B117+(drdp!E117)*'DEC-OH'!$C117+(drdp!H117)*'DEC-OH'!$D117)</f>
        <v>5.3568792154624352E-2</v>
      </c>
      <c r="I117" s="18">
        <f>Model!$W$23*((drdp!C117)*'DEC-OH'!$B117+(drdp!F117)*'DEC-OH'!$C117+(drdp!I117)*'DEC-OH'!$D117)</f>
        <v>1.2367330145519377E-2</v>
      </c>
      <c r="J117" s="18">
        <f>Model!$W$23*((drdp!D117)*'DEC-OH'!$B117+(drdp!G117)*'DEC-OH'!$C117+(drdp!J117)*'DEC-OH'!$D117)</f>
        <v>0</v>
      </c>
      <c r="K117" s="21">
        <f>SUM(E$3:E116)+H117</f>
        <v>1.3711336321054453</v>
      </c>
      <c r="L117" s="21">
        <f>SUM(F$3:F116)+I117</f>
        <v>4.0260681184346314</v>
      </c>
      <c r="M117" s="21">
        <f>SUM(G$3:G116)+J117</f>
        <v>0</v>
      </c>
      <c r="N117" s="21"/>
      <c r="O117" s="21"/>
      <c r="P117" s="21"/>
      <c r="Q117" s="19">
        <f t="shared" si="5"/>
        <v>1.8800074370906705</v>
      </c>
      <c r="R117" s="19">
        <f t="shared" si="5"/>
        <v>16.209224494275773</v>
      </c>
      <c r="S117" s="19">
        <f t="shared" si="5"/>
        <v>0</v>
      </c>
      <c r="T117" s="19">
        <f t="shared" si="6"/>
        <v>5.5202774023332122</v>
      </c>
      <c r="U117" s="19">
        <f t="shared" si="7"/>
        <v>0</v>
      </c>
      <c r="V117" s="19">
        <f t="shared" si="8"/>
        <v>0</v>
      </c>
    </row>
    <row r="118" spans="1:22" x14ac:dyDescent="0.25">
      <c r="A118" s="26">
        <f>Wellpath!E118</f>
        <v>3330</v>
      </c>
      <c r="B118" s="22">
        <v>0</v>
      </c>
      <c r="C118" s="22">
        <v>0</v>
      </c>
      <c r="D118" s="22">
        <v>1</v>
      </c>
      <c r="E118" s="20">
        <f>Model!$W$23*((drdp!B118+drdp!K118)*'DEC-OH'!$B118+(drdp!E118+drdp!N118)*'DEC-OH'!$C118+(drdp!H118+drdp!Q118)*'DEC-OH'!$D118)</f>
        <v>0.1071375843092487</v>
      </c>
      <c r="F118" s="20">
        <f>Model!$W$23*((drdp!C118+drdp!L118)*'DEC-OH'!$B118+(drdp!F118+drdp!O118)*'DEC-OH'!$C118+(drdp!I118+drdp!R118)*'DEC-OH'!$D118)</f>
        <v>2.4734660291038754E-2</v>
      </c>
      <c r="G118" s="20">
        <f>Model!$W$23*((drdp!D118+drdp!M118)*'DEC-OH'!$B118+(drdp!G118+drdp!P118)*'DEC-OH'!$C118+(drdp!J118+drdp!S118)*'DEC-OH'!$D118)</f>
        <v>0</v>
      </c>
      <c r="H118" s="18">
        <f>Model!$W$23*((drdp!B118)*'DEC-OH'!$B118+(drdp!E118)*'DEC-OH'!$C118+(drdp!H118)*'DEC-OH'!$D118)</f>
        <v>5.3568792154624352E-2</v>
      </c>
      <c r="I118" s="18">
        <f>Model!$W$23*((drdp!C118)*'DEC-OH'!$B118+(drdp!F118)*'DEC-OH'!$C118+(drdp!I118)*'DEC-OH'!$D118)</f>
        <v>1.2367330145519377E-2</v>
      </c>
      <c r="J118" s="18">
        <f>Model!$W$23*((drdp!D118)*'DEC-OH'!$B118+(drdp!G118)*'DEC-OH'!$C118+(drdp!J118)*'DEC-OH'!$D118)</f>
        <v>0</v>
      </c>
      <c r="K118" s="21">
        <f>SUM(E$3:E117)+H118</f>
        <v>1.4782712164146941</v>
      </c>
      <c r="L118" s="21">
        <f>SUM(F$3:F117)+I118</f>
        <v>4.0508027787256697</v>
      </c>
      <c r="M118" s="21">
        <f>SUM(G$3:G117)+J118</f>
        <v>0</v>
      </c>
      <c r="N118" s="21"/>
      <c r="O118" s="21"/>
      <c r="P118" s="21"/>
      <c r="Q118" s="19">
        <f t="shared" si="5"/>
        <v>2.1852857892801794</v>
      </c>
      <c r="R118" s="19">
        <f t="shared" si="5"/>
        <v>16.409003152131607</v>
      </c>
      <c r="S118" s="19">
        <f t="shared" si="5"/>
        <v>0</v>
      </c>
      <c r="T118" s="19">
        <f t="shared" si="6"/>
        <v>5.9881851511628188</v>
      </c>
      <c r="U118" s="19">
        <f t="shared" si="7"/>
        <v>0</v>
      </c>
      <c r="V118" s="19">
        <f t="shared" si="8"/>
        <v>0</v>
      </c>
    </row>
    <row r="119" spans="1:22" x14ac:dyDescent="0.25">
      <c r="A119" s="26">
        <f>Wellpath!E119</f>
        <v>3360</v>
      </c>
      <c r="B119" s="22">
        <v>0</v>
      </c>
      <c r="C119" s="22">
        <v>0</v>
      </c>
      <c r="D119" s="22">
        <v>1</v>
      </c>
      <c r="E119" s="20">
        <f>Model!$W$23*((drdp!B119+drdp!K119)*'DEC-OH'!$B119+(drdp!E119+drdp!N119)*'DEC-OH'!$C119+(drdp!H119+drdp!Q119)*'DEC-OH'!$D119)</f>
        <v>0.1071375843092487</v>
      </c>
      <c r="F119" s="20">
        <f>Model!$W$23*((drdp!C119+drdp!L119)*'DEC-OH'!$B119+(drdp!F119+drdp!O119)*'DEC-OH'!$C119+(drdp!I119+drdp!R119)*'DEC-OH'!$D119)</f>
        <v>2.4734660291038754E-2</v>
      </c>
      <c r="G119" s="20">
        <f>Model!$W$23*((drdp!D119+drdp!M119)*'DEC-OH'!$B119+(drdp!G119+drdp!P119)*'DEC-OH'!$C119+(drdp!J119+drdp!S119)*'DEC-OH'!$D119)</f>
        <v>0</v>
      </c>
      <c r="H119" s="18">
        <f>Model!$W$23*((drdp!B119)*'DEC-OH'!$B119+(drdp!E119)*'DEC-OH'!$C119+(drdp!H119)*'DEC-OH'!$D119)</f>
        <v>5.3568792154624352E-2</v>
      </c>
      <c r="I119" s="18">
        <f>Model!$W$23*((drdp!C119)*'DEC-OH'!$B119+(drdp!F119)*'DEC-OH'!$C119+(drdp!I119)*'DEC-OH'!$D119)</f>
        <v>1.2367330145519377E-2</v>
      </c>
      <c r="J119" s="18">
        <f>Model!$W$23*((drdp!D119)*'DEC-OH'!$B119+(drdp!G119)*'DEC-OH'!$C119+(drdp!J119)*'DEC-OH'!$D119)</f>
        <v>0</v>
      </c>
      <c r="K119" s="21">
        <f>SUM(E$3:E118)+H119</f>
        <v>1.5854088007239429</v>
      </c>
      <c r="L119" s="21">
        <f>SUM(F$3:F118)+I119</f>
        <v>4.0755374390167081</v>
      </c>
      <c r="M119" s="21">
        <f>SUM(G$3:G118)+J119</f>
        <v>0</v>
      </c>
      <c r="N119" s="21"/>
      <c r="O119" s="21"/>
      <c r="P119" s="21"/>
      <c r="Q119" s="19">
        <f t="shared" si="5"/>
        <v>2.513521065412931</v>
      </c>
      <c r="R119" s="19">
        <f t="shared" si="5"/>
        <v>16.610005416826869</v>
      </c>
      <c r="S119" s="19">
        <f t="shared" si="5"/>
        <v>0</v>
      </c>
      <c r="T119" s="19">
        <f t="shared" si="6"/>
        <v>6.4613929234970087</v>
      </c>
      <c r="U119" s="19">
        <f t="shared" si="7"/>
        <v>0</v>
      </c>
      <c r="V119" s="19">
        <f t="shared" si="8"/>
        <v>0</v>
      </c>
    </row>
    <row r="120" spans="1:22" x14ac:dyDescent="0.25">
      <c r="A120" s="26">
        <f>Wellpath!E120</f>
        <v>3390</v>
      </c>
      <c r="B120" s="22">
        <v>0</v>
      </c>
      <c r="C120" s="22">
        <v>0</v>
      </c>
      <c r="D120" s="22">
        <v>1</v>
      </c>
      <c r="E120" s="20">
        <f>Model!$W$23*((drdp!B120+drdp!K120)*'DEC-OH'!$B120+(drdp!E120+drdp!N120)*'DEC-OH'!$C120+(drdp!H120+drdp!Q120)*'DEC-OH'!$D120)</f>
        <v>0.1071375843092487</v>
      </c>
      <c r="F120" s="20">
        <f>Model!$W$23*((drdp!C120+drdp!L120)*'DEC-OH'!$B120+(drdp!F120+drdp!O120)*'DEC-OH'!$C120+(drdp!I120+drdp!R120)*'DEC-OH'!$D120)</f>
        <v>2.4734660291038754E-2</v>
      </c>
      <c r="G120" s="20">
        <f>Model!$W$23*((drdp!D120+drdp!M120)*'DEC-OH'!$B120+(drdp!G120+drdp!P120)*'DEC-OH'!$C120+(drdp!J120+drdp!S120)*'DEC-OH'!$D120)</f>
        <v>0</v>
      </c>
      <c r="H120" s="18">
        <f>Model!$W$23*((drdp!B120)*'DEC-OH'!$B120+(drdp!E120)*'DEC-OH'!$C120+(drdp!H120)*'DEC-OH'!$D120)</f>
        <v>5.3568792154624352E-2</v>
      </c>
      <c r="I120" s="18">
        <f>Model!$W$23*((drdp!C120)*'DEC-OH'!$B120+(drdp!F120)*'DEC-OH'!$C120+(drdp!I120)*'DEC-OH'!$D120)</f>
        <v>1.2367330145519377E-2</v>
      </c>
      <c r="J120" s="18">
        <f>Model!$W$23*((drdp!D120)*'DEC-OH'!$B120+(drdp!G120)*'DEC-OH'!$C120+(drdp!J120)*'DEC-OH'!$D120)</f>
        <v>0</v>
      </c>
      <c r="K120" s="21">
        <f>SUM(E$3:E119)+H120</f>
        <v>1.6925463850331917</v>
      </c>
      <c r="L120" s="21">
        <f>SUM(F$3:F119)+I120</f>
        <v>4.1002720993077464</v>
      </c>
      <c r="M120" s="21">
        <f>SUM(G$3:G119)+J120</f>
        <v>0</v>
      </c>
      <c r="N120" s="21"/>
      <c r="O120" s="21"/>
      <c r="P120" s="21"/>
      <c r="Q120" s="19">
        <f t="shared" si="5"/>
        <v>2.8647132654889251</v>
      </c>
      <c r="R120" s="19">
        <f t="shared" si="5"/>
        <v>16.812231288361552</v>
      </c>
      <c r="S120" s="19">
        <f t="shared" si="5"/>
        <v>0</v>
      </c>
      <c r="T120" s="19">
        <f t="shared" si="6"/>
        <v>6.9399007193357818</v>
      </c>
      <c r="U120" s="19">
        <f t="shared" si="7"/>
        <v>0</v>
      </c>
      <c r="V120" s="19">
        <f t="shared" si="8"/>
        <v>0</v>
      </c>
    </row>
    <row r="121" spans="1:22" x14ac:dyDescent="0.25">
      <c r="A121" s="26">
        <f>Wellpath!E121</f>
        <v>3420</v>
      </c>
      <c r="B121" s="22">
        <v>0</v>
      </c>
      <c r="C121" s="22">
        <v>0</v>
      </c>
      <c r="D121" s="22">
        <v>1</v>
      </c>
      <c r="E121" s="20">
        <f>Model!$W$23*((drdp!B121+drdp!K121)*'DEC-OH'!$B121+(drdp!E121+drdp!N121)*'DEC-OH'!$C121+(drdp!H121+drdp!Q121)*'DEC-OH'!$D121)</f>
        <v>7.1425056206165807E-2</v>
      </c>
      <c r="F121" s="20">
        <f>Model!$W$23*((drdp!C121+drdp!L121)*'DEC-OH'!$B121+(drdp!F121+drdp!O121)*'DEC-OH'!$C121+(drdp!I121+drdp!R121)*'DEC-OH'!$D121)</f>
        <v>1.6489773527359169E-2</v>
      </c>
      <c r="G121" s="20">
        <f>Model!$W$23*((drdp!D121+drdp!M121)*'DEC-OH'!$B121+(drdp!G121+drdp!P121)*'DEC-OH'!$C121+(drdp!J121+drdp!S121)*'DEC-OH'!$D121)</f>
        <v>0</v>
      </c>
      <c r="H121" s="18">
        <f>Model!$W$23*((drdp!B121)*'DEC-OH'!$B121+(drdp!E121)*'DEC-OH'!$C121+(drdp!H121)*'DEC-OH'!$D121)</f>
        <v>5.3568792154624352E-2</v>
      </c>
      <c r="I121" s="18">
        <f>Model!$W$23*((drdp!C121)*'DEC-OH'!$B121+(drdp!F121)*'DEC-OH'!$C121+(drdp!I121)*'DEC-OH'!$D121)</f>
        <v>1.2367330145519377E-2</v>
      </c>
      <c r="J121" s="18">
        <f>Model!$W$23*((drdp!D121)*'DEC-OH'!$B121+(drdp!G121)*'DEC-OH'!$C121+(drdp!J121)*'DEC-OH'!$D121)</f>
        <v>0</v>
      </c>
      <c r="K121" s="21">
        <f>SUM(E$3:E120)+H121</f>
        <v>1.7996839693424405</v>
      </c>
      <c r="L121" s="21">
        <f>SUM(F$3:F120)+I121</f>
        <v>4.1250067595987847</v>
      </c>
      <c r="M121" s="21">
        <f>SUM(G$3:G120)+J121</f>
        <v>0</v>
      </c>
      <c r="N121" s="21"/>
      <c r="O121" s="21"/>
      <c r="P121" s="21"/>
      <c r="Q121" s="19">
        <f t="shared" si="5"/>
        <v>3.2388623895081623</v>
      </c>
      <c r="R121" s="19">
        <f t="shared" si="5"/>
        <v>17.015680766735667</v>
      </c>
      <c r="S121" s="19">
        <f t="shared" si="5"/>
        <v>0</v>
      </c>
      <c r="T121" s="19">
        <f t="shared" si="6"/>
        <v>7.423708538679139</v>
      </c>
      <c r="U121" s="19">
        <f t="shared" si="7"/>
        <v>0</v>
      </c>
      <c r="V121" s="19">
        <f t="shared" si="8"/>
        <v>0</v>
      </c>
    </row>
    <row r="122" spans="1:22" x14ac:dyDescent="0.25">
      <c r="A122" s="26">
        <f>Wellpath!E122</f>
        <v>3430</v>
      </c>
      <c r="B122" s="22">
        <v>0</v>
      </c>
      <c r="C122" s="22">
        <v>0</v>
      </c>
      <c r="D122" s="22">
        <v>1</v>
      </c>
      <c r="E122" s="20">
        <f>Model!$W$23*((drdp!B122+drdp!K122)*'DEC-OH'!$B122+(drdp!E122+drdp!N122)*'DEC-OH'!$C122+(drdp!H122+drdp!Q122)*'DEC-OH'!$D122)</f>
        <v>5.3568792154624352E-2</v>
      </c>
      <c r="F122" s="20">
        <f>Model!$W$23*((drdp!C122+drdp!L122)*'DEC-OH'!$B122+(drdp!F122+drdp!O122)*'DEC-OH'!$C122+(drdp!I122+drdp!R122)*'DEC-OH'!$D122)</f>
        <v>1.2367330145519375E-2</v>
      </c>
      <c r="G122" s="20">
        <f>Model!$W$23*((drdp!D122+drdp!M122)*'DEC-OH'!$B122+(drdp!G122+drdp!P122)*'DEC-OH'!$C122+(drdp!J122+drdp!S122)*'DEC-OH'!$D122)</f>
        <v>0</v>
      </c>
      <c r="H122" s="18">
        <f>Model!$W$23*((drdp!B122)*'DEC-OH'!$B122+(drdp!E122)*'DEC-OH'!$C122+(drdp!H122)*'DEC-OH'!$D122)</f>
        <v>1.7856264051541452E-2</v>
      </c>
      <c r="I122" s="18">
        <f>Model!$W$23*((drdp!C122)*'DEC-OH'!$B122+(drdp!F122)*'DEC-OH'!$C122+(drdp!I122)*'DEC-OH'!$D122)</f>
        <v>4.1224433818397924E-3</v>
      </c>
      <c r="J122" s="18">
        <f>Model!$W$23*((drdp!D122)*'DEC-OH'!$B122+(drdp!G122)*'DEC-OH'!$C122+(drdp!J122)*'DEC-OH'!$D122)</f>
        <v>0</v>
      </c>
      <c r="K122" s="21">
        <f>SUM(E$3:E121)+H122</f>
        <v>1.8353964974455232</v>
      </c>
      <c r="L122" s="21">
        <f>SUM(F$3:F121)+I122</f>
        <v>4.1332516463624644</v>
      </c>
      <c r="M122" s="21">
        <f>SUM(G$3:G121)+J122</f>
        <v>0</v>
      </c>
      <c r="N122" s="21"/>
      <c r="O122" s="21"/>
      <c r="P122" s="21"/>
      <c r="Q122" s="19">
        <f t="shared" si="5"/>
        <v>3.3686803028352945</v>
      </c>
      <c r="R122" s="19">
        <f t="shared" si="5"/>
        <v>17.083769172158021</v>
      </c>
      <c r="S122" s="19">
        <f t="shared" si="5"/>
        <v>0</v>
      </c>
      <c r="T122" s="19">
        <f t="shared" si="6"/>
        <v>7.5861555947946098</v>
      </c>
      <c r="U122" s="19">
        <f t="shared" si="7"/>
        <v>0</v>
      </c>
      <c r="V122" s="19">
        <f t="shared" si="8"/>
        <v>0</v>
      </c>
    </row>
    <row r="123" spans="1:22" x14ac:dyDescent="0.25">
      <c r="A123" s="26">
        <f>Wellpath!E123</f>
        <v>3450</v>
      </c>
      <c r="B123" s="22">
        <v>0</v>
      </c>
      <c r="C123" s="22">
        <v>0</v>
      </c>
      <c r="D123" s="22">
        <v>1</v>
      </c>
      <c r="E123" s="20">
        <f>Model!$W$23*((drdp!B123+drdp!K123)*'DEC-OH'!$B123+(drdp!E123+drdp!N123)*'DEC-OH'!$C123+(drdp!H123+drdp!Q123)*'DEC-OH'!$D123)</f>
        <v>9.0816672271833626E-2</v>
      </c>
      <c r="F123" s="20">
        <f>Model!$W$23*((drdp!C123+drdp!L123)*'DEC-OH'!$B123+(drdp!F123+drdp!O123)*'DEC-OH'!$C123+(drdp!I123+drdp!R123)*'DEC-OH'!$D123)</f>
        <v>1.1730560707930878E-2</v>
      </c>
      <c r="G123" s="20">
        <f>Model!$W$23*((drdp!D123+drdp!M123)*'DEC-OH'!$B123+(drdp!G123+drdp!P123)*'DEC-OH'!$C123+(drdp!J123+drdp!S123)*'DEC-OH'!$D123)</f>
        <v>0</v>
      </c>
      <c r="H123" s="18">
        <f>Model!$W$23*((drdp!B123)*'DEC-OH'!$B123+(drdp!E123)*'DEC-OH'!$C123+(drdp!H123)*'DEC-OH'!$D123)</f>
        <v>3.6326668908733449E-2</v>
      </c>
      <c r="I123" s="18">
        <f>Model!$W$23*((drdp!C123)*'DEC-OH'!$B123+(drdp!F123)*'DEC-OH'!$C123+(drdp!I123)*'DEC-OH'!$D123)</f>
        <v>4.6922242831723519E-3</v>
      </c>
      <c r="J123" s="18">
        <f>Model!$W$23*((drdp!D123)*'DEC-OH'!$B123+(drdp!G123)*'DEC-OH'!$C123+(drdp!J123)*'DEC-OH'!$D123)</f>
        <v>0</v>
      </c>
      <c r="K123" s="21">
        <f>SUM(E$3:E122)+H123</f>
        <v>1.9074356944573396</v>
      </c>
      <c r="L123" s="21">
        <f>SUM(F$3:F122)+I123</f>
        <v>4.1461887574093161</v>
      </c>
      <c r="M123" s="21">
        <f>SUM(G$3:G122)+J123</f>
        <v>0</v>
      </c>
      <c r="N123" s="21"/>
      <c r="O123" s="21"/>
      <c r="P123" s="21"/>
      <c r="Q123" s="19">
        <f t="shared" si="5"/>
        <v>3.6383109284899535</v>
      </c>
      <c r="R123" s="19">
        <f t="shared" si="5"/>
        <v>17.19088121206741</v>
      </c>
      <c r="S123" s="19">
        <f t="shared" si="5"/>
        <v>0</v>
      </c>
      <c r="T123" s="19">
        <f t="shared" si="6"/>
        <v>7.9085884318402533</v>
      </c>
      <c r="U123" s="19">
        <f t="shared" si="7"/>
        <v>0</v>
      </c>
      <c r="V123" s="19">
        <f t="shared" si="8"/>
        <v>0</v>
      </c>
    </row>
    <row r="124" spans="1:22" x14ac:dyDescent="0.25">
      <c r="A124" s="26">
        <f>Wellpath!E124</f>
        <v>3480</v>
      </c>
      <c r="B124" s="22">
        <v>0</v>
      </c>
      <c r="C124" s="22">
        <v>0</v>
      </c>
      <c r="D124" s="22">
        <v>1</v>
      </c>
      <c r="E124" s="20">
        <f>Model!$W$23*((drdp!B124+drdp!K124)*'DEC-OH'!$B124+(drdp!E124+drdp!N124)*'DEC-OH'!$C124+(drdp!H124+drdp!Q124)*'DEC-OH'!$D124)</f>
        <v>0.10950254069837921</v>
      </c>
      <c r="F124" s="20">
        <f>Model!$W$23*((drdp!C124+drdp!L124)*'DEC-OH'!$B124+(drdp!F124+drdp!O124)*'DEC-OH'!$C124+(drdp!I124+drdp!R124)*'DEC-OH'!$D124)</f>
        <v>-2.1599133096991967E-3</v>
      </c>
      <c r="G124" s="20">
        <f>Model!$W$23*((drdp!D124+drdp!M124)*'DEC-OH'!$B124+(drdp!G124+drdp!P124)*'DEC-OH'!$C124+(drdp!J124+drdp!S124)*'DEC-OH'!$D124)</f>
        <v>0</v>
      </c>
      <c r="H124" s="18">
        <f>Model!$W$23*((drdp!B124)*'DEC-OH'!$B124+(drdp!E124)*'DEC-OH'!$C124+(drdp!H124)*'DEC-OH'!$D124)</f>
        <v>5.4751270349189606E-2</v>
      </c>
      <c r="I124" s="18">
        <f>Model!$W$23*((drdp!C124)*'DEC-OH'!$B124+(drdp!F124)*'DEC-OH'!$C124+(drdp!I124)*'DEC-OH'!$D124)</f>
        <v>-1.0799566548495983E-3</v>
      </c>
      <c r="J124" s="18">
        <f>Model!$W$23*((drdp!D124)*'DEC-OH'!$B124+(drdp!G124)*'DEC-OH'!$C124+(drdp!J124)*'DEC-OH'!$D124)</f>
        <v>0</v>
      </c>
      <c r="K124" s="21">
        <f>SUM(E$3:E123)+H124</f>
        <v>2.0166769681696293</v>
      </c>
      <c r="L124" s="21">
        <f>SUM(F$3:F123)+I124</f>
        <v>4.1521471371792256</v>
      </c>
      <c r="M124" s="21">
        <f>SUM(G$3:G123)+J124</f>
        <v>0</v>
      </c>
      <c r="N124" s="21"/>
      <c r="O124" s="21"/>
      <c r="P124" s="21"/>
      <c r="Q124" s="19">
        <f t="shared" si="5"/>
        <v>4.0669859939458481</v>
      </c>
      <c r="R124" s="19">
        <f t="shared" si="5"/>
        <v>17.240325848785638</v>
      </c>
      <c r="S124" s="19">
        <f t="shared" si="5"/>
        <v>0</v>
      </c>
      <c r="T124" s="19">
        <f t="shared" si="6"/>
        <v>8.3735395000008062</v>
      </c>
      <c r="U124" s="19">
        <f t="shared" si="7"/>
        <v>0</v>
      </c>
      <c r="V124" s="19">
        <f t="shared" si="8"/>
        <v>0</v>
      </c>
    </row>
    <row r="125" spans="1:22" x14ac:dyDescent="0.25">
      <c r="A125" s="26">
        <f>Wellpath!E125</f>
        <v>3510</v>
      </c>
      <c r="B125" s="22">
        <v>0</v>
      </c>
      <c r="C125" s="22">
        <v>0</v>
      </c>
      <c r="D125" s="22">
        <v>1</v>
      </c>
      <c r="E125" s="20">
        <f>Model!$W$23*((drdp!B125+drdp!K125)*'DEC-OH'!$B125+(drdp!E125+drdp!N125)*'DEC-OH'!$C125+(drdp!H125+drdp!Q125)*'DEC-OH'!$D125)</f>
        <v>0.10732897392417436</v>
      </c>
      <c r="F125" s="20">
        <f>Model!$W$23*((drdp!C125+drdp!L125)*'DEC-OH'!$B125+(drdp!F125+drdp!O125)*'DEC-OH'!$C125+(drdp!I125+drdp!R125)*'DEC-OH'!$D125)</f>
        <v>-1.8346077489763205E-2</v>
      </c>
      <c r="G125" s="20">
        <f>Model!$W$23*((drdp!D125+drdp!M125)*'DEC-OH'!$B125+(drdp!G125+drdp!P125)*'DEC-OH'!$C125+(drdp!J125+drdp!S125)*'DEC-OH'!$D125)</f>
        <v>0</v>
      </c>
      <c r="H125" s="18">
        <f>Model!$W$23*((drdp!B125)*'DEC-OH'!$B125+(drdp!E125)*'DEC-OH'!$C125+(drdp!H125)*'DEC-OH'!$D125)</f>
        <v>5.3664486962087178E-2</v>
      </c>
      <c r="I125" s="18">
        <f>Model!$W$23*((drdp!C125)*'DEC-OH'!$B125+(drdp!F125)*'DEC-OH'!$C125+(drdp!I125)*'DEC-OH'!$D125)</f>
        <v>-9.1730387448816023E-3</v>
      </c>
      <c r="J125" s="18">
        <f>Model!$W$23*((drdp!D125)*'DEC-OH'!$B125+(drdp!G125)*'DEC-OH'!$C125+(drdp!J125)*'DEC-OH'!$D125)</f>
        <v>0</v>
      </c>
      <c r="K125" s="21">
        <f>SUM(E$3:E124)+H125</f>
        <v>2.125092725480906</v>
      </c>
      <c r="L125" s="21">
        <f>SUM(F$3:F124)+I125</f>
        <v>4.1418941417794946</v>
      </c>
      <c r="M125" s="21">
        <f>SUM(G$3:G124)+J125</f>
        <v>0</v>
      </c>
      <c r="N125" s="21"/>
      <c r="O125" s="21"/>
      <c r="P125" s="21"/>
      <c r="Q125" s="19">
        <f t="shared" si="5"/>
        <v>4.5160190918918657</v>
      </c>
      <c r="R125" s="19">
        <f t="shared" si="5"/>
        <v>17.155287081707296</v>
      </c>
      <c r="S125" s="19">
        <f t="shared" si="5"/>
        <v>0</v>
      </c>
      <c r="T125" s="19">
        <f t="shared" si="6"/>
        <v>8.8019091104075837</v>
      </c>
      <c r="U125" s="19">
        <f t="shared" si="7"/>
        <v>0</v>
      </c>
      <c r="V125" s="19">
        <f t="shared" si="8"/>
        <v>0</v>
      </c>
    </row>
    <row r="126" spans="1:22" x14ac:dyDescent="0.25">
      <c r="A126" s="26">
        <f>Wellpath!E126</f>
        <v>3540</v>
      </c>
      <c r="B126" s="22">
        <v>0</v>
      </c>
      <c r="C126" s="22">
        <v>0</v>
      </c>
      <c r="D126" s="22">
        <v>1</v>
      </c>
      <c r="E126" s="20">
        <f>Model!$W$23*((drdp!B126+drdp!K126)*'DEC-OH'!$B126+(drdp!E126+drdp!N126)*'DEC-OH'!$C126+(drdp!H126+drdp!Q126)*'DEC-OH'!$D126)</f>
        <v>0.10251268503378735</v>
      </c>
      <c r="F126" s="20">
        <f>Model!$W$23*((drdp!C126+drdp!L126)*'DEC-OH'!$B126+(drdp!F126+drdp!O126)*'DEC-OH'!$C126+(drdp!I126+drdp!R126)*'DEC-OH'!$D126)</f>
        <v>-3.4081560899122829E-2</v>
      </c>
      <c r="G126" s="20">
        <f>Model!$W$23*((drdp!D126+drdp!M126)*'DEC-OH'!$B126+(drdp!G126+drdp!P126)*'DEC-OH'!$C126+(drdp!J126+drdp!S126)*'DEC-OH'!$D126)</f>
        <v>0</v>
      </c>
      <c r="H126" s="18">
        <f>Model!$W$23*((drdp!B126)*'DEC-OH'!$B126+(drdp!E126)*'DEC-OH'!$C126+(drdp!H126)*'DEC-OH'!$D126)</f>
        <v>5.1256342516893677E-2</v>
      </c>
      <c r="I126" s="18">
        <f>Model!$W$23*((drdp!C126)*'DEC-OH'!$B126+(drdp!F126)*'DEC-OH'!$C126+(drdp!I126)*'DEC-OH'!$D126)</f>
        <v>-1.7040780449561414E-2</v>
      </c>
      <c r="J126" s="18">
        <f>Model!$W$23*((drdp!D126)*'DEC-OH'!$B126+(drdp!G126)*'DEC-OH'!$C126+(drdp!J126)*'DEC-OH'!$D126)</f>
        <v>0</v>
      </c>
      <c r="K126" s="21">
        <f>SUM(E$3:E125)+H126</f>
        <v>2.230013554959887</v>
      </c>
      <c r="L126" s="21">
        <f>SUM(F$3:F125)+I126</f>
        <v>4.1156803225850513</v>
      </c>
      <c r="M126" s="21">
        <f>SUM(G$3:G125)+J126</f>
        <v>0</v>
      </c>
      <c r="N126" s="21"/>
      <c r="O126" s="21"/>
      <c r="P126" s="21"/>
      <c r="Q126" s="19">
        <f t="shared" si="5"/>
        <v>4.9729604553048325</v>
      </c>
      <c r="R126" s="19">
        <f t="shared" si="5"/>
        <v>16.938824517713794</v>
      </c>
      <c r="S126" s="19">
        <f t="shared" si="5"/>
        <v>0</v>
      </c>
      <c r="T126" s="19">
        <f t="shared" si="6"/>
        <v>9.1780229072463442</v>
      </c>
      <c r="U126" s="19">
        <f t="shared" si="7"/>
        <v>0</v>
      </c>
      <c r="V126" s="19">
        <f t="shared" si="8"/>
        <v>0</v>
      </c>
    </row>
    <row r="127" spans="1:22" x14ac:dyDescent="0.25">
      <c r="A127" s="26">
        <f>Wellpath!E127</f>
        <v>3570</v>
      </c>
      <c r="B127" s="22">
        <v>0</v>
      </c>
      <c r="C127" s="22">
        <v>0</v>
      </c>
      <c r="D127" s="22">
        <v>1</v>
      </c>
      <c r="E127" s="20">
        <f>Model!$W$23*((drdp!B127+drdp!K127)*'DEC-OH'!$B127+(drdp!E127+drdp!N127)*'DEC-OH'!$C127+(drdp!H127+drdp!Q127)*'DEC-OH'!$D127)</f>
        <v>9.5175211905193319E-2</v>
      </c>
      <c r="F127" s="20">
        <f>Model!$W$23*((drdp!C127+drdp!L127)*'DEC-OH'!$B127+(drdp!F127+drdp!O127)*'DEC-OH'!$C127+(drdp!I127+drdp!R127)*'DEC-OH'!$D127)</f>
        <v>-4.89764277363193E-2</v>
      </c>
      <c r="G127" s="20">
        <f>Model!$W$23*((drdp!D127+drdp!M127)*'DEC-OH'!$B127+(drdp!G127+drdp!P127)*'DEC-OH'!$C127+(drdp!J127+drdp!S127)*'DEC-OH'!$D127)</f>
        <v>0</v>
      </c>
      <c r="H127" s="18">
        <f>Model!$W$23*((drdp!B127)*'DEC-OH'!$B127+(drdp!E127)*'DEC-OH'!$C127+(drdp!H127)*'DEC-OH'!$D127)</f>
        <v>4.7587605952596659E-2</v>
      </c>
      <c r="I127" s="18">
        <f>Model!$W$23*((drdp!C127)*'DEC-OH'!$B127+(drdp!F127)*'DEC-OH'!$C127+(drdp!I127)*'DEC-OH'!$D127)</f>
        <v>-2.448821386815965E-2</v>
      </c>
      <c r="J127" s="18">
        <f>Model!$W$23*((drdp!D127)*'DEC-OH'!$B127+(drdp!G127)*'DEC-OH'!$C127+(drdp!J127)*'DEC-OH'!$D127)</f>
        <v>0</v>
      </c>
      <c r="K127" s="21">
        <f>SUM(E$3:E126)+H127</f>
        <v>2.3288575034293775</v>
      </c>
      <c r="L127" s="21">
        <f>SUM(F$3:F126)+I127</f>
        <v>4.0741513282673303</v>
      </c>
      <c r="M127" s="21">
        <f>SUM(G$3:G126)+J127</f>
        <v>0</v>
      </c>
      <c r="N127" s="21"/>
      <c r="O127" s="21"/>
      <c r="P127" s="21"/>
      <c r="Q127" s="19">
        <f t="shared" si="5"/>
        <v>5.4235772712793127</v>
      </c>
      <c r="R127" s="19">
        <f t="shared" si="5"/>
        <v>16.598709045622453</v>
      </c>
      <c r="S127" s="19">
        <f t="shared" si="5"/>
        <v>0</v>
      </c>
      <c r="T127" s="19">
        <f t="shared" si="6"/>
        <v>9.4881178909421369</v>
      </c>
      <c r="U127" s="19">
        <f t="shared" si="7"/>
        <v>0</v>
      </c>
      <c r="V127" s="19">
        <f t="shared" si="8"/>
        <v>0</v>
      </c>
    </row>
    <row r="128" spans="1:22" x14ac:dyDescent="0.25">
      <c r="A128" s="26">
        <f>Wellpath!E128</f>
        <v>3600</v>
      </c>
      <c r="B128" s="22">
        <v>0</v>
      </c>
      <c r="C128" s="22">
        <v>0</v>
      </c>
      <c r="D128" s="22">
        <v>1</v>
      </c>
      <c r="E128" s="20">
        <f>Model!$W$23*((drdp!B128+drdp!K128)*'DEC-OH'!$B128+(drdp!E128+drdp!N128)*'DEC-OH'!$C128+(drdp!H128+drdp!Q128)*'DEC-OH'!$D128)</f>
        <v>8.5485328437078525E-2</v>
      </c>
      <c r="F128" s="20">
        <f>Model!$W$23*((drdp!C128+drdp!L128)*'DEC-OH'!$B128+(drdp!F128+drdp!O128)*'DEC-OH'!$C128+(drdp!I128+drdp!R128)*'DEC-OH'!$D128)</f>
        <v>-6.2680436115371801E-2</v>
      </c>
      <c r="G128" s="20">
        <f>Model!$W$23*((drdp!D128+drdp!M128)*'DEC-OH'!$B128+(drdp!G128+drdp!P128)*'DEC-OH'!$C128+(drdp!J128+drdp!S128)*'DEC-OH'!$D128)</f>
        <v>0</v>
      </c>
      <c r="H128" s="18">
        <f>Model!$W$23*((drdp!B128)*'DEC-OH'!$B128+(drdp!E128)*'DEC-OH'!$C128+(drdp!H128)*'DEC-OH'!$D128)</f>
        <v>4.2742664218539263E-2</v>
      </c>
      <c r="I128" s="18">
        <f>Model!$W$23*((drdp!C128)*'DEC-OH'!$B128+(drdp!F128)*'DEC-OH'!$C128+(drdp!I128)*'DEC-OH'!$D128)</f>
        <v>-3.1340218057685901E-2</v>
      </c>
      <c r="J128" s="18">
        <f>Model!$W$23*((drdp!D128)*'DEC-OH'!$B128+(drdp!G128)*'DEC-OH'!$C128+(drdp!J128)*'DEC-OH'!$D128)</f>
        <v>0</v>
      </c>
      <c r="K128" s="21">
        <f>SUM(E$3:E127)+H128</f>
        <v>2.4191877736005134</v>
      </c>
      <c r="L128" s="21">
        <f>SUM(F$3:F127)+I128</f>
        <v>4.018322896341485</v>
      </c>
      <c r="M128" s="21">
        <f>SUM(G$3:G127)+J128</f>
        <v>0</v>
      </c>
      <c r="N128" s="21"/>
      <c r="O128" s="21"/>
      <c r="P128" s="21"/>
      <c r="Q128" s="19">
        <f t="shared" si="5"/>
        <v>5.8524694839382088</v>
      </c>
      <c r="R128" s="19">
        <f t="shared" si="5"/>
        <v>16.146918899262221</v>
      </c>
      <c r="S128" s="19">
        <f t="shared" si="5"/>
        <v>0</v>
      </c>
      <c r="T128" s="19">
        <f t="shared" si="6"/>
        <v>9.7210776212083232</v>
      </c>
      <c r="U128" s="19">
        <f t="shared" si="7"/>
        <v>0</v>
      </c>
      <c r="V128" s="19">
        <f t="shared" si="8"/>
        <v>0</v>
      </c>
    </row>
    <row r="129" spans="1:22" x14ac:dyDescent="0.25">
      <c r="A129" s="26">
        <f>Wellpath!E129</f>
        <v>3630</v>
      </c>
      <c r="B129" s="22">
        <v>0</v>
      </c>
      <c r="C129" s="22">
        <v>0</v>
      </c>
      <c r="D129" s="22">
        <v>1</v>
      </c>
      <c r="E129" s="20">
        <f>Model!$W$23*((drdp!B129+drdp!K129)*'DEC-OH'!$B129+(drdp!E129+drdp!N129)*'DEC-OH'!$C129+(drdp!H129+drdp!Q129)*'DEC-OH'!$D129)</f>
        <v>7.3701864703498987E-2</v>
      </c>
      <c r="F129" s="20">
        <f>Model!$W$23*((drdp!C129+drdp!L129)*'DEC-OH'!$B129+(drdp!F129+drdp!O129)*'DEC-OH'!$C129+(drdp!I129+drdp!R129)*'DEC-OH'!$D129)</f>
        <v>-7.4816503475961096E-2</v>
      </c>
      <c r="G129" s="20">
        <f>Model!$W$23*((drdp!D129+drdp!M129)*'DEC-OH'!$B129+(drdp!G129+drdp!P129)*'DEC-OH'!$C129+(drdp!J129+drdp!S129)*'DEC-OH'!$D129)</f>
        <v>0</v>
      </c>
      <c r="H129" s="18">
        <f>Model!$W$23*((drdp!B129)*'DEC-OH'!$B129+(drdp!E129)*'DEC-OH'!$C129+(drdp!H129)*'DEC-OH'!$D129)</f>
        <v>3.6850932351749494E-2</v>
      </c>
      <c r="I129" s="18">
        <f>Model!$W$23*((drdp!C129)*'DEC-OH'!$B129+(drdp!F129)*'DEC-OH'!$C129+(drdp!I129)*'DEC-OH'!$D129)</f>
        <v>-3.7408251737980548E-2</v>
      </c>
      <c r="J129" s="18">
        <f>Model!$W$23*((drdp!D129)*'DEC-OH'!$B129+(drdp!G129)*'DEC-OH'!$C129+(drdp!J129)*'DEC-OH'!$D129)</f>
        <v>0</v>
      </c>
      <c r="K129" s="21">
        <f>SUM(E$3:E128)+H129</f>
        <v>2.4987813701708022</v>
      </c>
      <c r="L129" s="21">
        <f>SUM(F$3:F128)+I129</f>
        <v>3.9495744265458188</v>
      </c>
      <c r="M129" s="21">
        <f>SUM(G$3:G128)+J129</f>
        <v>0</v>
      </c>
      <c r="N129" s="21"/>
      <c r="O129" s="21"/>
      <c r="P129" s="21"/>
      <c r="Q129" s="19">
        <f t="shared" si="5"/>
        <v>6.2439083359126712</v>
      </c>
      <c r="R129" s="19">
        <f t="shared" si="5"/>
        <v>15.599138150824734</v>
      </c>
      <c r="S129" s="19">
        <f t="shared" si="5"/>
        <v>0</v>
      </c>
      <c r="T129" s="19">
        <f t="shared" si="6"/>
        <v>9.8691229971557206</v>
      </c>
      <c r="U129" s="19">
        <f t="shared" si="7"/>
        <v>0</v>
      </c>
      <c r="V129" s="19">
        <f t="shared" si="8"/>
        <v>0</v>
      </c>
    </row>
    <row r="130" spans="1:22" x14ac:dyDescent="0.25">
      <c r="A130" s="26">
        <f>Wellpath!E130</f>
        <v>3660</v>
      </c>
      <c r="B130" s="22">
        <v>0</v>
      </c>
      <c r="C130" s="22">
        <v>0</v>
      </c>
      <c r="D130" s="22">
        <v>1</v>
      </c>
      <c r="E130" s="20">
        <f>Model!$W$23*((drdp!B130+drdp!K130)*'DEC-OH'!$B130+(drdp!E130+drdp!N130)*'DEC-OH'!$C130+(drdp!H130+drdp!Q130)*'DEC-OH'!$D130)</f>
        <v>6.0094156323222417E-2</v>
      </c>
      <c r="F130" s="20">
        <f>Model!$W$23*((drdp!C130+drdp!L130)*'DEC-OH'!$B130+(drdp!F130+drdp!O130)*'DEC-OH'!$C130+(drdp!I130+drdp!R130)*'DEC-OH'!$D130)</f>
        <v>-8.5125797264290509E-2</v>
      </c>
      <c r="G130" s="20">
        <f>Model!$W$23*((drdp!D130+drdp!M130)*'DEC-OH'!$B130+(drdp!G130+drdp!P130)*'DEC-OH'!$C130+(drdp!J130+drdp!S130)*'DEC-OH'!$D130)</f>
        <v>0</v>
      </c>
      <c r="H130" s="18">
        <f>Model!$W$23*((drdp!B130)*'DEC-OH'!$B130+(drdp!E130)*'DEC-OH'!$C130+(drdp!H130)*'DEC-OH'!$D130)</f>
        <v>3.0047078161611208E-2</v>
      </c>
      <c r="I130" s="18">
        <f>Model!$W$23*((drdp!C130)*'DEC-OH'!$B130+(drdp!F130)*'DEC-OH'!$C130+(drdp!I130)*'DEC-OH'!$D130)</f>
        <v>-4.2562898632145255E-2</v>
      </c>
      <c r="J130" s="18">
        <f>Model!$W$23*((drdp!D130)*'DEC-OH'!$B130+(drdp!G130)*'DEC-OH'!$C130+(drdp!J130)*'DEC-OH'!$D130)</f>
        <v>0</v>
      </c>
      <c r="K130" s="21">
        <f>SUM(E$3:E129)+H130</f>
        <v>2.5656793806841627</v>
      </c>
      <c r="L130" s="21">
        <f>SUM(F$3:F129)+I130</f>
        <v>3.8696032761756927</v>
      </c>
      <c r="M130" s="21">
        <f>SUM(G$3:G129)+J130</f>
        <v>0</v>
      </c>
      <c r="N130" s="21"/>
      <c r="O130" s="21"/>
      <c r="P130" s="21"/>
      <c r="Q130" s="19">
        <f t="shared" si="5"/>
        <v>6.5827106844678687</v>
      </c>
      <c r="R130" s="19">
        <f t="shared" si="5"/>
        <v>14.973829514989655</v>
      </c>
      <c r="S130" s="19">
        <f t="shared" si="5"/>
        <v>0</v>
      </c>
      <c r="T130" s="19">
        <f t="shared" si="6"/>
        <v>9.9281613371118578</v>
      </c>
      <c r="U130" s="19">
        <f t="shared" si="7"/>
        <v>0</v>
      </c>
      <c r="V130" s="19">
        <f t="shared" si="8"/>
        <v>0</v>
      </c>
    </row>
    <row r="131" spans="1:22" x14ac:dyDescent="0.25">
      <c r="A131" s="26">
        <f>Wellpath!E131</f>
        <v>3690</v>
      </c>
      <c r="B131" s="22">
        <v>0</v>
      </c>
      <c r="C131" s="22">
        <v>0</v>
      </c>
      <c r="D131" s="22">
        <v>1</v>
      </c>
      <c r="E131" s="20">
        <f>Model!$W$23*((drdp!B131+drdp!K131)*'DEC-OH'!$B131+(drdp!E131+drdp!N131)*'DEC-OH'!$C131+(drdp!H131+drdp!Q131)*'DEC-OH'!$D131)</f>
        <v>4.5018606037184404E-2</v>
      </c>
      <c r="F131" s="20">
        <f>Model!$W$23*((drdp!C131+drdp!L131)*'DEC-OH'!$B131+(drdp!F131+drdp!O131)*'DEC-OH'!$C131+(drdp!I131+drdp!R131)*'DEC-OH'!$D131)</f>
        <v>-9.3333230144353213E-2</v>
      </c>
      <c r="G131" s="20">
        <f>Model!$W$23*((drdp!D131+drdp!M131)*'DEC-OH'!$B131+(drdp!G131+drdp!P131)*'DEC-OH'!$C131+(drdp!J131+drdp!S131)*'DEC-OH'!$D131)</f>
        <v>0</v>
      </c>
      <c r="H131" s="18">
        <f>Model!$W$23*((drdp!B131)*'DEC-OH'!$B131+(drdp!E131)*'DEC-OH'!$C131+(drdp!H131)*'DEC-OH'!$D131)</f>
        <v>2.2509303018592202E-2</v>
      </c>
      <c r="I131" s="18">
        <f>Model!$W$23*((drdp!C131)*'DEC-OH'!$B131+(drdp!F131)*'DEC-OH'!$C131+(drdp!I131)*'DEC-OH'!$D131)</f>
        <v>-4.6666615072176607E-2</v>
      </c>
      <c r="J131" s="18">
        <f>Model!$W$23*((drdp!D131)*'DEC-OH'!$B131+(drdp!G131)*'DEC-OH'!$C131+(drdp!J131)*'DEC-OH'!$D131)</f>
        <v>0</v>
      </c>
      <c r="K131" s="21">
        <f>SUM(E$3:E130)+H131</f>
        <v>2.6182357618643661</v>
      </c>
      <c r="L131" s="21">
        <f>SUM(F$3:F130)+I131</f>
        <v>3.7803737624713709</v>
      </c>
      <c r="M131" s="21">
        <f>SUM(G$3:G130)+J131</f>
        <v>0</v>
      </c>
      <c r="N131" s="21"/>
      <c r="O131" s="21"/>
      <c r="P131" s="21"/>
      <c r="Q131" s="19">
        <f t="shared" si="5"/>
        <v>6.8551585047054777</v>
      </c>
      <c r="R131" s="19">
        <f t="shared" si="5"/>
        <v>14.291225783981949</v>
      </c>
      <c r="S131" s="19">
        <f t="shared" si="5"/>
        <v>0</v>
      </c>
      <c r="T131" s="19">
        <f t="shared" si="6"/>
        <v>9.8979097781162899</v>
      </c>
      <c r="U131" s="19">
        <f t="shared" si="7"/>
        <v>0</v>
      </c>
      <c r="V131" s="19">
        <f t="shared" si="8"/>
        <v>0</v>
      </c>
    </row>
    <row r="132" spans="1:22" x14ac:dyDescent="0.25">
      <c r="A132" s="26">
        <f>Wellpath!E132</f>
        <v>3720</v>
      </c>
      <c r="B132" s="22">
        <v>0</v>
      </c>
      <c r="C132" s="22">
        <v>0</v>
      </c>
      <c r="D132" s="22">
        <v>1</v>
      </c>
      <c r="E132" s="20">
        <f>Model!$W$23*((drdp!B132+drdp!K132)*'DEC-OH'!$B132+(drdp!E132+drdp!N132)*'DEC-OH'!$C132+(drdp!H132+drdp!Q132)*'DEC-OH'!$D132)</f>
        <v>1.9209875280501377E-2</v>
      </c>
      <c r="F132" s="20">
        <f>Model!$W$23*((drdp!C132+drdp!L132)*'DEC-OH'!$B132+(drdp!F132+drdp!O132)*'DEC-OH'!$C132+(drdp!I132+drdp!R132)*'DEC-OH'!$D132)</f>
        <v>-6.6163924897667328E-2</v>
      </c>
      <c r="G132" s="20">
        <f>Model!$W$23*((drdp!D132+drdp!M132)*'DEC-OH'!$B132+(drdp!G132+drdp!P132)*'DEC-OH'!$C132+(drdp!J132+drdp!S132)*'DEC-OH'!$D132)</f>
        <v>0</v>
      </c>
      <c r="H132" s="18">
        <f>Model!$W$23*((drdp!B132)*'DEC-OH'!$B132+(drdp!E132)*'DEC-OH'!$C132+(drdp!H132)*'DEC-OH'!$D132)</f>
        <v>1.4407406460376032E-2</v>
      </c>
      <c r="I132" s="18">
        <f>Model!$W$23*((drdp!C132)*'DEC-OH'!$B132+(drdp!F132)*'DEC-OH'!$C132+(drdp!I132)*'DEC-OH'!$D132)</f>
        <v>-4.96229436732505E-2</v>
      </c>
      <c r="J132" s="18">
        <f>Model!$W$23*((drdp!D132)*'DEC-OH'!$B132+(drdp!G132)*'DEC-OH'!$C132+(drdp!J132)*'DEC-OH'!$D132)</f>
        <v>0</v>
      </c>
      <c r="K132" s="21">
        <f>SUM(E$3:E131)+H132</f>
        <v>2.6551524713433339</v>
      </c>
      <c r="L132" s="21">
        <f>SUM(F$3:F131)+I132</f>
        <v>3.6840842037259436</v>
      </c>
      <c r="M132" s="21">
        <f>SUM(G$3:G131)+J132</f>
        <v>0</v>
      </c>
      <c r="N132" s="21"/>
      <c r="O132" s="21"/>
      <c r="P132" s="21"/>
      <c r="Q132" s="19">
        <f t="shared" ref="Q132:S147" si="9">K132^2</f>
        <v>7.0498346460806136</v>
      </c>
      <c r="R132" s="19">
        <f t="shared" si="9"/>
        <v>13.572476420143019</v>
      </c>
      <c r="S132" s="19">
        <f t="shared" si="9"/>
        <v>0</v>
      </c>
      <c r="T132" s="19">
        <f t="shared" ref="T132:T195" si="10">K132*L132</f>
        <v>9.7818052781598777</v>
      </c>
      <c r="U132" s="19">
        <f t="shared" ref="U132:U195" si="11">K132*M132</f>
        <v>0</v>
      </c>
      <c r="V132" s="19">
        <f t="shared" ref="V132:V195" si="12">L132*M132</f>
        <v>0</v>
      </c>
    </row>
    <row r="133" spans="1:22" x14ac:dyDescent="0.25">
      <c r="A133" s="26">
        <f>Wellpath!E133</f>
        <v>3730</v>
      </c>
      <c r="B133" s="22">
        <v>0</v>
      </c>
      <c r="C133" s="22">
        <v>0</v>
      </c>
      <c r="D133" s="22">
        <v>1</v>
      </c>
      <c r="E133" s="20">
        <f>Model!$W$23*((drdp!B133+drdp!K133)*'DEC-OH'!$B133+(drdp!E133+drdp!N133)*'DEC-OH'!$C133+(drdp!H133+drdp!Q133)*'DEC-OH'!$D133)</f>
        <v>1.1621488876567675E-2</v>
      </c>
      <c r="F133" s="20">
        <f>Model!$W$23*((drdp!C133+drdp!L133)*'DEC-OH'!$B133+(drdp!F133+drdp!O133)*'DEC-OH'!$C133+(drdp!I133+drdp!R133)*'DEC-OH'!$D133)</f>
        <v>-5.0338198692114575E-2</v>
      </c>
      <c r="G133" s="20">
        <f>Model!$W$23*((drdp!D133+drdp!M133)*'DEC-OH'!$B133+(drdp!G133+drdp!P133)*'DEC-OH'!$C133+(drdp!J133+drdp!S133)*'DEC-OH'!$D133)</f>
        <v>0</v>
      </c>
      <c r="H133" s="18">
        <f>Model!$W$23*((drdp!B133)*'DEC-OH'!$B133+(drdp!E133)*'DEC-OH'!$C133+(drdp!H133)*'DEC-OH'!$D133)</f>
        <v>3.8738296255225587E-3</v>
      </c>
      <c r="I133" s="18">
        <f>Model!$W$23*((drdp!C133)*'DEC-OH'!$B133+(drdp!F133)*'DEC-OH'!$C133+(drdp!I133)*'DEC-OH'!$D133)</f>
        <v>-1.6779399564038192E-2</v>
      </c>
      <c r="J133" s="18">
        <f>Model!$W$23*((drdp!D133)*'DEC-OH'!$B133+(drdp!G133)*'DEC-OH'!$C133+(drdp!J133)*'DEC-OH'!$D133)</f>
        <v>0</v>
      </c>
      <c r="K133" s="21">
        <f>SUM(E$3:E132)+H133</f>
        <v>2.663828769788982</v>
      </c>
      <c r="L133" s="21">
        <f>SUM(F$3:F132)+I133</f>
        <v>3.6507638229374884</v>
      </c>
      <c r="M133" s="21">
        <f>SUM(G$3:G132)+J133</f>
        <v>0</v>
      </c>
      <c r="N133" s="21"/>
      <c r="O133" s="21"/>
      <c r="P133" s="21"/>
      <c r="Q133" s="19">
        <f t="shared" si="9"/>
        <v>7.095983714755481</v>
      </c>
      <c r="R133" s="19">
        <f t="shared" si="9"/>
        <v>13.328076490869146</v>
      </c>
      <c r="S133" s="19">
        <f t="shared" si="9"/>
        <v>0</v>
      </c>
      <c r="T133" s="19">
        <f t="shared" si="10"/>
        <v>9.725009703245691</v>
      </c>
      <c r="U133" s="19">
        <f t="shared" si="11"/>
        <v>0</v>
      </c>
      <c r="V133" s="19">
        <f t="shared" si="12"/>
        <v>0</v>
      </c>
    </row>
    <row r="134" spans="1:22" x14ac:dyDescent="0.25">
      <c r="A134" s="26">
        <f>Wellpath!E134</f>
        <v>3750</v>
      </c>
      <c r="B134" s="22">
        <v>0</v>
      </c>
      <c r="C134" s="22">
        <v>0</v>
      </c>
      <c r="D134" s="22">
        <v>1</v>
      </c>
      <c r="E134" s="20">
        <f>Model!$W$23*((drdp!B134+drdp!K134)*'DEC-OH'!$B134+(drdp!E134+drdp!N134)*'DEC-OH'!$C134+(drdp!H134+drdp!Q134)*'DEC-OH'!$D134)</f>
        <v>1.9369148127612795E-2</v>
      </c>
      <c r="F134" s="20">
        <f>Model!$W$23*((drdp!C134+drdp!L134)*'DEC-OH'!$B134+(drdp!F134+drdp!O134)*'DEC-OH'!$C134+(drdp!I134+drdp!R134)*'DEC-OH'!$D134)</f>
        <v>-8.3896997820190958E-2</v>
      </c>
      <c r="G134" s="20">
        <f>Model!$W$23*((drdp!D134+drdp!M134)*'DEC-OH'!$B134+(drdp!G134+drdp!P134)*'DEC-OH'!$C134+(drdp!J134+drdp!S134)*'DEC-OH'!$D134)</f>
        <v>0</v>
      </c>
      <c r="H134" s="18">
        <f>Model!$W$23*((drdp!B134)*'DEC-OH'!$B134+(drdp!E134)*'DEC-OH'!$C134+(drdp!H134)*'DEC-OH'!$D134)</f>
        <v>7.7476592510451175E-3</v>
      </c>
      <c r="I134" s="18">
        <f>Model!$W$23*((drdp!C134)*'DEC-OH'!$B134+(drdp!F134)*'DEC-OH'!$C134+(drdp!I134)*'DEC-OH'!$D134)</f>
        <v>-3.3558799128076383E-2</v>
      </c>
      <c r="J134" s="18">
        <f>Model!$W$23*((drdp!D134)*'DEC-OH'!$B134+(drdp!G134)*'DEC-OH'!$C134+(drdp!J134)*'DEC-OH'!$D134)</f>
        <v>0</v>
      </c>
      <c r="K134" s="21">
        <f>SUM(E$3:E133)+H134</f>
        <v>2.679324088291072</v>
      </c>
      <c r="L134" s="21">
        <f>SUM(F$3:F133)+I134</f>
        <v>3.5836462246813356</v>
      </c>
      <c r="M134" s="21">
        <f>SUM(G$3:G133)+J134</f>
        <v>0</v>
      </c>
      <c r="N134" s="21"/>
      <c r="O134" s="21"/>
      <c r="P134" s="21"/>
      <c r="Q134" s="19">
        <f t="shared" si="9"/>
        <v>7.1787775700967842</v>
      </c>
      <c r="R134" s="19">
        <f t="shared" si="9"/>
        <v>12.842520263672791</v>
      </c>
      <c r="S134" s="19">
        <f t="shared" si="9"/>
        <v>0</v>
      </c>
      <c r="T134" s="19">
        <f t="shared" si="10"/>
        <v>9.6017496537020612</v>
      </c>
      <c r="U134" s="19">
        <f t="shared" si="11"/>
        <v>0</v>
      </c>
      <c r="V134" s="19">
        <f t="shared" si="12"/>
        <v>0</v>
      </c>
    </row>
    <row r="135" spans="1:22" x14ac:dyDescent="0.25">
      <c r="A135" s="26">
        <f>Wellpath!E135</f>
        <v>3780</v>
      </c>
      <c r="B135" s="22">
        <v>0</v>
      </c>
      <c r="C135" s="22">
        <v>0</v>
      </c>
      <c r="D135" s="22">
        <v>1</v>
      </c>
      <c r="E135" s="20">
        <f>Model!$W$23*((drdp!B135+drdp!K135)*'DEC-OH'!$B135+(drdp!E135+drdp!N135)*'DEC-OH'!$C135+(drdp!H135+drdp!Q135)*'DEC-OH'!$D135)</f>
        <v>2.3242977753135351E-2</v>
      </c>
      <c r="F135" s="20">
        <f>Model!$W$23*((drdp!C135+drdp!L135)*'DEC-OH'!$B135+(drdp!F135+drdp!O135)*'DEC-OH'!$C135+(drdp!I135+drdp!R135)*'DEC-OH'!$D135)</f>
        <v>-0.10067639738422914</v>
      </c>
      <c r="G135" s="20">
        <f>Model!$W$23*((drdp!D135+drdp!M135)*'DEC-OH'!$B135+(drdp!G135+drdp!P135)*'DEC-OH'!$C135+(drdp!J135+drdp!S135)*'DEC-OH'!$D135)</f>
        <v>0</v>
      </c>
      <c r="H135" s="18">
        <f>Model!$W$23*((drdp!B135)*'DEC-OH'!$B135+(drdp!E135)*'DEC-OH'!$C135+(drdp!H135)*'DEC-OH'!$D135)</f>
        <v>1.1621488876567675E-2</v>
      </c>
      <c r="I135" s="18">
        <f>Model!$W$23*((drdp!C135)*'DEC-OH'!$B135+(drdp!F135)*'DEC-OH'!$C135+(drdp!I135)*'DEC-OH'!$D135)</f>
        <v>-5.0338198692114568E-2</v>
      </c>
      <c r="J135" s="18">
        <f>Model!$W$23*((drdp!D135)*'DEC-OH'!$B135+(drdp!G135)*'DEC-OH'!$C135+(drdp!J135)*'DEC-OH'!$D135)</f>
        <v>0</v>
      </c>
      <c r="K135" s="21">
        <f>SUM(E$3:E134)+H135</f>
        <v>2.7025670660442072</v>
      </c>
      <c r="L135" s="21">
        <f>SUM(F$3:F134)+I135</f>
        <v>3.4829698272971061</v>
      </c>
      <c r="M135" s="21">
        <f>SUM(G$3:G134)+J135</f>
        <v>0</v>
      </c>
      <c r="N135" s="21"/>
      <c r="O135" s="21"/>
      <c r="P135" s="21"/>
      <c r="Q135" s="19">
        <f t="shared" si="9"/>
        <v>7.3038687464667937</v>
      </c>
      <c r="R135" s="19">
        <f t="shared" si="9"/>
        <v>12.131078817862033</v>
      </c>
      <c r="S135" s="19">
        <f t="shared" si="9"/>
        <v>0</v>
      </c>
      <c r="T135" s="19">
        <f t="shared" si="10"/>
        <v>9.4129595472788399</v>
      </c>
      <c r="U135" s="19">
        <f t="shared" si="11"/>
        <v>0</v>
      </c>
      <c r="V135" s="19">
        <f t="shared" si="12"/>
        <v>0</v>
      </c>
    </row>
    <row r="136" spans="1:22" x14ac:dyDescent="0.25">
      <c r="A136" s="26">
        <f>Wellpath!E136</f>
        <v>3810</v>
      </c>
      <c r="B136" s="22">
        <v>0</v>
      </c>
      <c r="C136" s="22">
        <v>0</v>
      </c>
      <c r="D136" s="22">
        <v>1</v>
      </c>
      <c r="E136" s="20">
        <f>Model!$W$23*((drdp!B136+drdp!K136)*'DEC-OH'!$B136+(drdp!E136+drdp!N136)*'DEC-OH'!$C136+(drdp!H136+drdp!Q136)*'DEC-OH'!$D136)</f>
        <v>2.3242977753135351E-2</v>
      </c>
      <c r="F136" s="20">
        <f>Model!$W$23*((drdp!C136+drdp!L136)*'DEC-OH'!$B136+(drdp!F136+drdp!O136)*'DEC-OH'!$C136+(drdp!I136+drdp!R136)*'DEC-OH'!$D136)</f>
        <v>-0.10067639738422914</v>
      </c>
      <c r="G136" s="20">
        <f>Model!$W$23*((drdp!D136+drdp!M136)*'DEC-OH'!$B136+(drdp!G136+drdp!P136)*'DEC-OH'!$C136+(drdp!J136+drdp!S136)*'DEC-OH'!$D136)</f>
        <v>0</v>
      </c>
      <c r="H136" s="18">
        <f>Model!$W$23*((drdp!B136)*'DEC-OH'!$B136+(drdp!E136)*'DEC-OH'!$C136+(drdp!H136)*'DEC-OH'!$D136)</f>
        <v>1.1621488876567675E-2</v>
      </c>
      <c r="I136" s="18">
        <f>Model!$W$23*((drdp!C136)*'DEC-OH'!$B136+(drdp!F136)*'DEC-OH'!$C136+(drdp!I136)*'DEC-OH'!$D136)</f>
        <v>-5.0338198692114568E-2</v>
      </c>
      <c r="J136" s="18">
        <f>Model!$W$23*((drdp!D136)*'DEC-OH'!$B136+(drdp!G136)*'DEC-OH'!$C136+(drdp!J136)*'DEC-OH'!$D136)</f>
        <v>0</v>
      </c>
      <c r="K136" s="21">
        <f>SUM(E$3:E135)+H136</f>
        <v>2.7258100437973427</v>
      </c>
      <c r="L136" s="21">
        <f>SUM(F$3:F135)+I136</f>
        <v>3.3822934299128771</v>
      </c>
      <c r="M136" s="21">
        <f>SUM(G$3:G135)+J136</f>
        <v>0</v>
      </c>
      <c r="N136" s="21"/>
      <c r="O136" s="21"/>
      <c r="P136" s="21"/>
      <c r="Q136" s="19">
        <f t="shared" si="9"/>
        <v>7.4300403948664711</v>
      </c>
      <c r="R136" s="19">
        <f t="shared" si="9"/>
        <v>11.439908846031814</v>
      </c>
      <c r="S136" s="19">
        <f t="shared" si="9"/>
        <v>0</v>
      </c>
      <c r="T136" s="19">
        <f t="shared" si="10"/>
        <v>9.2194894023262837</v>
      </c>
      <c r="U136" s="19">
        <f t="shared" si="11"/>
        <v>0</v>
      </c>
      <c r="V136" s="19">
        <f t="shared" si="12"/>
        <v>0</v>
      </c>
    </row>
    <row r="137" spans="1:22" x14ac:dyDescent="0.25">
      <c r="A137" s="26">
        <f>Wellpath!E137</f>
        <v>3840</v>
      </c>
      <c r="B137" s="22">
        <v>0</v>
      </c>
      <c r="C137" s="22">
        <v>0</v>
      </c>
      <c r="D137" s="22">
        <v>1</v>
      </c>
      <c r="E137" s="20">
        <f>Model!$W$23*((drdp!B137+drdp!K137)*'DEC-OH'!$B137+(drdp!E137+drdp!N137)*'DEC-OH'!$C137+(drdp!H137+drdp!Q137)*'DEC-OH'!$D137)</f>
        <v>2.3242977753135351E-2</v>
      </c>
      <c r="F137" s="20">
        <f>Model!$W$23*((drdp!C137+drdp!L137)*'DEC-OH'!$B137+(drdp!F137+drdp!O137)*'DEC-OH'!$C137+(drdp!I137+drdp!R137)*'DEC-OH'!$D137)</f>
        <v>-0.10067639738422914</v>
      </c>
      <c r="G137" s="20">
        <f>Model!$W$23*((drdp!D137+drdp!M137)*'DEC-OH'!$B137+(drdp!G137+drdp!P137)*'DEC-OH'!$C137+(drdp!J137+drdp!S137)*'DEC-OH'!$D137)</f>
        <v>0</v>
      </c>
      <c r="H137" s="18">
        <f>Model!$W$23*((drdp!B137)*'DEC-OH'!$B137+(drdp!E137)*'DEC-OH'!$C137+(drdp!H137)*'DEC-OH'!$D137)</f>
        <v>1.1621488876567675E-2</v>
      </c>
      <c r="I137" s="18">
        <f>Model!$W$23*((drdp!C137)*'DEC-OH'!$B137+(drdp!F137)*'DEC-OH'!$C137+(drdp!I137)*'DEC-OH'!$D137)</f>
        <v>-5.0338198692114568E-2</v>
      </c>
      <c r="J137" s="18">
        <f>Model!$W$23*((drdp!D137)*'DEC-OH'!$B137+(drdp!G137)*'DEC-OH'!$C137+(drdp!J137)*'DEC-OH'!$D137)</f>
        <v>0</v>
      </c>
      <c r="K137" s="21">
        <f>SUM(E$3:E136)+H137</f>
        <v>2.7490530215504783</v>
      </c>
      <c r="L137" s="21">
        <f>SUM(F$3:F136)+I137</f>
        <v>3.281617032528648</v>
      </c>
      <c r="M137" s="21">
        <f>SUM(G$3:G136)+J137</f>
        <v>0</v>
      </c>
      <c r="N137" s="21"/>
      <c r="O137" s="21"/>
      <c r="P137" s="21"/>
      <c r="Q137" s="19">
        <f t="shared" si="9"/>
        <v>7.5572925152958144</v>
      </c>
      <c r="R137" s="19">
        <f t="shared" si="9"/>
        <v>10.76901034818213</v>
      </c>
      <c r="S137" s="19">
        <f t="shared" si="9"/>
        <v>0</v>
      </c>
      <c r="T137" s="19">
        <f t="shared" si="10"/>
        <v>9.0213392188443944</v>
      </c>
      <c r="U137" s="19">
        <f t="shared" si="11"/>
        <v>0</v>
      </c>
      <c r="V137" s="19">
        <f t="shared" si="12"/>
        <v>0</v>
      </c>
    </row>
    <row r="138" spans="1:22" x14ac:dyDescent="0.25">
      <c r="A138" s="26">
        <f>Wellpath!E138</f>
        <v>3870</v>
      </c>
      <c r="B138" s="22">
        <v>0</v>
      </c>
      <c r="C138" s="22">
        <v>0</v>
      </c>
      <c r="D138" s="22">
        <v>1</v>
      </c>
      <c r="E138" s="20">
        <f>Model!$W$23*((drdp!B138+drdp!K138)*'DEC-OH'!$B138+(drdp!E138+drdp!N138)*'DEC-OH'!$C138+(drdp!H138+drdp!Q138)*'DEC-OH'!$D138)</f>
        <v>2.3242977753135351E-2</v>
      </c>
      <c r="F138" s="20">
        <f>Model!$W$23*((drdp!C138+drdp!L138)*'DEC-OH'!$B138+(drdp!F138+drdp!O138)*'DEC-OH'!$C138+(drdp!I138+drdp!R138)*'DEC-OH'!$D138)</f>
        <v>-0.10067639738422914</v>
      </c>
      <c r="G138" s="20">
        <f>Model!$W$23*((drdp!D138+drdp!M138)*'DEC-OH'!$B138+(drdp!G138+drdp!P138)*'DEC-OH'!$C138+(drdp!J138+drdp!S138)*'DEC-OH'!$D138)</f>
        <v>0</v>
      </c>
      <c r="H138" s="18">
        <f>Model!$W$23*((drdp!B138)*'DEC-OH'!$B138+(drdp!E138)*'DEC-OH'!$C138+(drdp!H138)*'DEC-OH'!$D138)</f>
        <v>1.1621488876567675E-2</v>
      </c>
      <c r="I138" s="18">
        <f>Model!$W$23*((drdp!C138)*'DEC-OH'!$B138+(drdp!F138)*'DEC-OH'!$C138+(drdp!I138)*'DEC-OH'!$D138)</f>
        <v>-5.0338198692114568E-2</v>
      </c>
      <c r="J138" s="18">
        <f>Model!$W$23*((drdp!D138)*'DEC-OH'!$B138+(drdp!G138)*'DEC-OH'!$C138+(drdp!J138)*'DEC-OH'!$D138)</f>
        <v>0</v>
      </c>
      <c r="K138" s="21">
        <f>SUM(E$3:E137)+H138</f>
        <v>2.7722959993036138</v>
      </c>
      <c r="L138" s="21">
        <f>SUM(F$3:F137)+I138</f>
        <v>3.1809406351444189</v>
      </c>
      <c r="M138" s="21">
        <f>SUM(G$3:G137)+J138</f>
        <v>0</v>
      </c>
      <c r="N138" s="21"/>
      <c r="O138" s="21"/>
      <c r="P138" s="21"/>
      <c r="Q138" s="19">
        <f t="shared" si="9"/>
        <v>7.6856251077548228</v>
      </c>
      <c r="R138" s="19">
        <f t="shared" si="9"/>
        <v>10.11838332431298</v>
      </c>
      <c r="S138" s="19">
        <f t="shared" si="9"/>
        <v>0</v>
      </c>
      <c r="T138" s="19">
        <f t="shared" si="10"/>
        <v>8.8185089968331685</v>
      </c>
      <c r="U138" s="19">
        <f t="shared" si="11"/>
        <v>0</v>
      </c>
      <c r="V138" s="19">
        <f t="shared" si="12"/>
        <v>0</v>
      </c>
    </row>
    <row r="139" spans="1:22" x14ac:dyDescent="0.25">
      <c r="A139" s="26">
        <f>Wellpath!E139</f>
        <v>3900</v>
      </c>
      <c r="B139" s="22">
        <v>0</v>
      </c>
      <c r="C139" s="22">
        <v>0</v>
      </c>
      <c r="D139" s="22">
        <v>1</v>
      </c>
      <c r="E139" s="20">
        <f>Model!$W$23*((drdp!B139+drdp!K139)*'DEC-OH'!$B139+(drdp!E139+drdp!N139)*'DEC-OH'!$C139+(drdp!H139+drdp!Q139)*'DEC-OH'!$D139)</f>
        <v>2.3242977753135351E-2</v>
      </c>
      <c r="F139" s="20">
        <f>Model!$W$23*((drdp!C139+drdp!L139)*'DEC-OH'!$B139+(drdp!F139+drdp!O139)*'DEC-OH'!$C139+(drdp!I139+drdp!R139)*'DEC-OH'!$D139)</f>
        <v>-0.10067639738422914</v>
      </c>
      <c r="G139" s="20">
        <f>Model!$W$23*((drdp!D139+drdp!M139)*'DEC-OH'!$B139+(drdp!G139+drdp!P139)*'DEC-OH'!$C139+(drdp!J139+drdp!S139)*'DEC-OH'!$D139)</f>
        <v>0</v>
      </c>
      <c r="H139" s="18">
        <f>Model!$W$23*((drdp!B139)*'DEC-OH'!$B139+(drdp!E139)*'DEC-OH'!$C139+(drdp!H139)*'DEC-OH'!$D139)</f>
        <v>1.1621488876567675E-2</v>
      </c>
      <c r="I139" s="18">
        <f>Model!$W$23*((drdp!C139)*'DEC-OH'!$B139+(drdp!F139)*'DEC-OH'!$C139+(drdp!I139)*'DEC-OH'!$D139)</f>
        <v>-5.0338198692114568E-2</v>
      </c>
      <c r="J139" s="18">
        <f>Model!$W$23*((drdp!D139)*'DEC-OH'!$B139+(drdp!G139)*'DEC-OH'!$C139+(drdp!J139)*'DEC-OH'!$D139)</f>
        <v>0</v>
      </c>
      <c r="K139" s="21">
        <f>SUM(E$3:E138)+H139</f>
        <v>2.7955389770567494</v>
      </c>
      <c r="L139" s="21">
        <f>SUM(F$3:F138)+I139</f>
        <v>3.0802642377601899</v>
      </c>
      <c r="M139" s="21">
        <f>SUM(G$3:G138)+J139</f>
        <v>0</v>
      </c>
      <c r="N139" s="21"/>
      <c r="O139" s="21"/>
      <c r="P139" s="21"/>
      <c r="Q139" s="19">
        <f t="shared" si="9"/>
        <v>7.8150381722434963</v>
      </c>
      <c r="R139" s="19">
        <f t="shared" si="9"/>
        <v>9.4880277744243635</v>
      </c>
      <c r="S139" s="19">
        <f t="shared" si="9"/>
        <v>0</v>
      </c>
      <c r="T139" s="19">
        <f t="shared" si="10"/>
        <v>8.6109987362926095</v>
      </c>
      <c r="U139" s="19">
        <f t="shared" si="11"/>
        <v>0</v>
      </c>
      <c r="V139" s="19">
        <f t="shared" si="12"/>
        <v>0</v>
      </c>
    </row>
    <row r="140" spans="1:22" x14ac:dyDescent="0.25">
      <c r="A140" s="26">
        <f>Wellpath!E140</f>
        <v>3930</v>
      </c>
      <c r="B140" s="22">
        <v>0</v>
      </c>
      <c r="C140" s="22">
        <v>0</v>
      </c>
      <c r="D140" s="22">
        <v>1</v>
      </c>
      <c r="E140" s="20">
        <f>Model!$W$23*((drdp!B140+drdp!K140)*'DEC-OH'!$B140+(drdp!E140+drdp!N140)*'DEC-OH'!$C140+(drdp!H140+drdp!Q140)*'DEC-OH'!$D140)</f>
        <v>2.3242977753135351E-2</v>
      </c>
      <c r="F140" s="20">
        <f>Model!$W$23*((drdp!C140+drdp!L140)*'DEC-OH'!$B140+(drdp!F140+drdp!O140)*'DEC-OH'!$C140+(drdp!I140+drdp!R140)*'DEC-OH'!$D140)</f>
        <v>-0.10067639738422914</v>
      </c>
      <c r="G140" s="20">
        <f>Model!$W$23*((drdp!D140+drdp!M140)*'DEC-OH'!$B140+(drdp!G140+drdp!P140)*'DEC-OH'!$C140+(drdp!J140+drdp!S140)*'DEC-OH'!$D140)</f>
        <v>0</v>
      </c>
      <c r="H140" s="18">
        <f>Model!$W$23*((drdp!B140)*'DEC-OH'!$B140+(drdp!E140)*'DEC-OH'!$C140+(drdp!H140)*'DEC-OH'!$D140)</f>
        <v>1.1621488876567675E-2</v>
      </c>
      <c r="I140" s="18">
        <f>Model!$W$23*((drdp!C140)*'DEC-OH'!$B140+(drdp!F140)*'DEC-OH'!$C140+(drdp!I140)*'DEC-OH'!$D140)</f>
        <v>-5.0338198692114568E-2</v>
      </c>
      <c r="J140" s="18">
        <f>Model!$W$23*((drdp!D140)*'DEC-OH'!$B140+(drdp!G140)*'DEC-OH'!$C140+(drdp!J140)*'DEC-OH'!$D140)</f>
        <v>0</v>
      </c>
      <c r="K140" s="21">
        <f>SUM(E$3:E139)+H140</f>
        <v>2.8187819548098849</v>
      </c>
      <c r="L140" s="21">
        <f>SUM(F$3:F139)+I140</f>
        <v>2.9795878403759608</v>
      </c>
      <c r="M140" s="21">
        <f>SUM(G$3:G139)+J140</f>
        <v>0</v>
      </c>
      <c r="N140" s="21"/>
      <c r="O140" s="21"/>
      <c r="P140" s="21"/>
      <c r="Q140" s="19">
        <f t="shared" si="9"/>
        <v>7.9455317087618358</v>
      </c>
      <c r="R140" s="19">
        <f t="shared" si="9"/>
        <v>8.8779436985162814</v>
      </c>
      <c r="S140" s="19">
        <f t="shared" si="9"/>
        <v>0</v>
      </c>
      <c r="T140" s="19">
        <f t="shared" si="10"/>
        <v>8.3988084372227139</v>
      </c>
      <c r="U140" s="19">
        <f t="shared" si="11"/>
        <v>0</v>
      </c>
      <c r="V140" s="19">
        <f t="shared" si="12"/>
        <v>0</v>
      </c>
    </row>
    <row r="141" spans="1:22" x14ac:dyDescent="0.25">
      <c r="A141" s="26">
        <f>Wellpath!E141</f>
        <v>3960</v>
      </c>
      <c r="B141" s="22">
        <v>0</v>
      </c>
      <c r="C141" s="22">
        <v>0</v>
      </c>
      <c r="D141" s="22">
        <v>1</v>
      </c>
      <c r="E141" s="20">
        <f>Model!$W$23*((drdp!B141+drdp!K141)*'DEC-OH'!$B141+(drdp!E141+drdp!N141)*'DEC-OH'!$C141+(drdp!H141+drdp!Q141)*'DEC-OH'!$D141)</f>
        <v>2.3242977753135351E-2</v>
      </c>
      <c r="F141" s="20">
        <f>Model!$W$23*((drdp!C141+drdp!L141)*'DEC-OH'!$B141+(drdp!F141+drdp!O141)*'DEC-OH'!$C141+(drdp!I141+drdp!R141)*'DEC-OH'!$D141)</f>
        <v>-0.10067639738422914</v>
      </c>
      <c r="G141" s="20">
        <f>Model!$W$23*((drdp!D141+drdp!M141)*'DEC-OH'!$B141+(drdp!G141+drdp!P141)*'DEC-OH'!$C141+(drdp!J141+drdp!S141)*'DEC-OH'!$D141)</f>
        <v>0</v>
      </c>
      <c r="H141" s="18">
        <f>Model!$W$23*((drdp!B141)*'DEC-OH'!$B141+(drdp!E141)*'DEC-OH'!$C141+(drdp!H141)*'DEC-OH'!$D141)</f>
        <v>1.1621488876567675E-2</v>
      </c>
      <c r="I141" s="18">
        <f>Model!$W$23*((drdp!C141)*'DEC-OH'!$B141+(drdp!F141)*'DEC-OH'!$C141+(drdp!I141)*'DEC-OH'!$D141)</f>
        <v>-5.0338198692114568E-2</v>
      </c>
      <c r="J141" s="18">
        <f>Model!$W$23*((drdp!D141)*'DEC-OH'!$B141+(drdp!G141)*'DEC-OH'!$C141+(drdp!J141)*'DEC-OH'!$D141)</f>
        <v>0</v>
      </c>
      <c r="K141" s="21">
        <f>SUM(E$3:E140)+H141</f>
        <v>2.8420249325630205</v>
      </c>
      <c r="L141" s="21">
        <f>SUM(F$3:F140)+I141</f>
        <v>2.8789114429917317</v>
      </c>
      <c r="M141" s="21">
        <f>SUM(G$3:G140)+J141</f>
        <v>0</v>
      </c>
      <c r="N141" s="21"/>
      <c r="O141" s="21"/>
      <c r="P141" s="21"/>
      <c r="Q141" s="19">
        <f t="shared" si="9"/>
        <v>8.0771057173098413</v>
      </c>
      <c r="R141" s="19">
        <f t="shared" si="9"/>
        <v>8.2881310965887351</v>
      </c>
      <c r="S141" s="19">
        <f t="shared" si="9"/>
        <v>0</v>
      </c>
      <c r="T141" s="19">
        <f t="shared" si="10"/>
        <v>8.1819380996234852</v>
      </c>
      <c r="U141" s="19">
        <f t="shared" si="11"/>
        <v>0</v>
      </c>
      <c r="V141" s="19">
        <f t="shared" si="12"/>
        <v>0</v>
      </c>
    </row>
    <row r="142" spans="1:22" x14ac:dyDescent="0.25">
      <c r="A142" s="26">
        <f>Wellpath!E142</f>
        <v>3990</v>
      </c>
      <c r="B142" s="22">
        <v>0</v>
      </c>
      <c r="C142" s="22">
        <v>0</v>
      </c>
      <c r="D142" s="22">
        <v>1</v>
      </c>
      <c r="E142" s="20">
        <f>Model!$W$23*((drdp!B142+drdp!K142)*'DEC-OH'!$B142+(drdp!E142+drdp!N142)*'DEC-OH'!$C142+(drdp!H142+drdp!Q142)*'DEC-OH'!$D142)</f>
        <v>2.3242977753135351E-2</v>
      </c>
      <c r="F142" s="20">
        <f>Model!$W$23*((drdp!C142+drdp!L142)*'DEC-OH'!$B142+(drdp!F142+drdp!O142)*'DEC-OH'!$C142+(drdp!I142+drdp!R142)*'DEC-OH'!$D142)</f>
        <v>-0.10067639738422914</v>
      </c>
      <c r="G142" s="20">
        <f>Model!$W$23*((drdp!D142+drdp!M142)*'DEC-OH'!$B142+(drdp!G142+drdp!P142)*'DEC-OH'!$C142+(drdp!J142+drdp!S142)*'DEC-OH'!$D142)</f>
        <v>0</v>
      </c>
      <c r="H142" s="18">
        <f>Model!$W$23*((drdp!B142)*'DEC-OH'!$B142+(drdp!E142)*'DEC-OH'!$C142+(drdp!H142)*'DEC-OH'!$D142)</f>
        <v>1.1621488876567675E-2</v>
      </c>
      <c r="I142" s="18">
        <f>Model!$W$23*((drdp!C142)*'DEC-OH'!$B142+(drdp!F142)*'DEC-OH'!$C142+(drdp!I142)*'DEC-OH'!$D142)</f>
        <v>-5.0338198692114568E-2</v>
      </c>
      <c r="J142" s="18">
        <f>Model!$W$23*((drdp!D142)*'DEC-OH'!$B142+(drdp!G142)*'DEC-OH'!$C142+(drdp!J142)*'DEC-OH'!$D142)</f>
        <v>0</v>
      </c>
      <c r="K142" s="21">
        <f>SUM(E$3:E141)+H142</f>
        <v>2.865267910316156</v>
      </c>
      <c r="L142" s="21">
        <f>SUM(F$3:F141)+I142</f>
        <v>2.7782350456075027</v>
      </c>
      <c r="M142" s="21">
        <f>SUM(G$3:G141)+J142</f>
        <v>0</v>
      </c>
      <c r="N142" s="21"/>
      <c r="O142" s="21"/>
      <c r="P142" s="21"/>
      <c r="Q142" s="19">
        <f t="shared" si="9"/>
        <v>8.2097601978875119</v>
      </c>
      <c r="R142" s="19">
        <f t="shared" si="9"/>
        <v>7.7185899686417221</v>
      </c>
      <c r="S142" s="19">
        <f t="shared" si="9"/>
        <v>0</v>
      </c>
      <c r="T142" s="19">
        <f t="shared" si="10"/>
        <v>7.9603877234949199</v>
      </c>
      <c r="U142" s="19">
        <f t="shared" si="11"/>
        <v>0</v>
      </c>
      <c r="V142" s="19">
        <f t="shared" si="12"/>
        <v>0</v>
      </c>
    </row>
    <row r="143" spans="1:22" x14ac:dyDescent="0.25">
      <c r="A143" s="26">
        <f>Wellpath!E143</f>
        <v>4020</v>
      </c>
      <c r="B143" s="22">
        <v>0</v>
      </c>
      <c r="C143" s="22">
        <v>0</v>
      </c>
      <c r="D143" s="22">
        <v>1</v>
      </c>
      <c r="E143" s="20">
        <f>Model!$W$23*((drdp!B143+drdp!K143)*'DEC-OH'!$B143+(drdp!E143+drdp!N143)*'DEC-OH'!$C143+(drdp!H143+drdp!Q143)*'DEC-OH'!$D143)</f>
        <v>1.5495318502090235E-2</v>
      </c>
      <c r="F143" s="20">
        <f>Model!$W$23*((drdp!C143+drdp!L143)*'DEC-OH'!$B143+(drdp!F143+drdp!O143)*'DEC-OH'!$C143+(drdp!I143+drdp!R143)*'DEC-OH'!$D143)</f>
        <v>-6.7117598256152766E-2</v>
      </c>
      <c r="G143" s="20">
        <f>Model!$W$23*((drdp!D143+drdp!M143)*'DEC-OH'!$B143+(drdp!G143+drdp!P143)*'DEC-OH'!$C143+(drdp!J143+drdp!S143)*'DEC-OH'!$D143)</f>
        <v>0</v>
      </c>
      <c r="H143" s="18">
        <f>Model!$W$23*((drdp!B143)*'DEC-OH'!$B143+(drdp!E143)*'DEC-OH'!$C143+(drdp!H143)*'DEC-OH'!$D143)</f>
        <v>1.1621488876567675E-2</v>
      </c>
      <c r="I143" s="18">
        <f>Model!$W$23*((drdp!C143)*'DEC-OH'!$B143+(drdp!F143)*'DEC-OH'!$C143+(drdp!I143)*'DEC-OH'!$D143)</f>
        <v>-5.0338198692114568E-2</v>
      </c>
      <c r="J143" s="18">
        <f>Model!$W$23*((drdp!D143)*'DEC-OH'!$B143+(drdp!G143)*'DEC-OH'!$C143+(drdp!J143)*'DEC-OH'!$D143)</f>
        <v>0</v>
      </c>
      <c r="K143" s="21">
        <f>SUM(E$3:E142)+H143</f>
        <v>2.8885108880692916</v>
      </c>
      <c r="L143" s="21">
        <f>SUM(F$3:F142)+I143</f>
        <v>2.6775586482232736</v>
      </c>
      <c r="M143" s="21">
        <f>SUM(G$3:G142)+J143</f>
        <v>0</v>
      </c>
      <c r="N143" s="21"/>
      <c r="O143" s="21"/>
      <c r="P143" s="21"/>
      <c r="Q143" s="19">
        <f t="shared" si="9"/>
        <v>8.3434951504948476</v>
      </c>
      <c r="R143" s="19">
        <f t="shared" si="9"/>
        <v>7.169320314675244</v>
      </c>
      <c r="S143" s="19">
        <f t="shared" si="9"/>
        <v>0</v>
      </c>
      <c r="T143" s="19">
        <f t="shared" si="10"/>
        <v>7.7341573088370197</v>
      </c>
      <c r="U143" s="19">
        <f t="shared" si="11"/>
        <v>0</v>
      </c>
      <c r="V143" s="19">
        <f t="shared" si="12"/>
        <v>0</v>
      </c>
    </row>
    <row r="144" spans="1:22" x14ac:dyDescent="0.25">
      <c r="A144" s="26">
        <f>Wellpath!E144</f>
        <v>4030</v>
      </c>
      <c r="B144" s="22">
        <v>0</v>
      </c>
      <c r="C144" s="22">
        <v>0</v>
      </c>
      <c r="D144" s="22">
        <v>1</v>
      </c>
      <c r="E144" s="20">
        <f>Model!$W$23*((drdp!B144+drdp!K144)*'DEC-OH'!$B144+(drdp!E144+drdp!N144)*'DEC-OH'!$C144+(drdp!H144+drdp!Q144)*'DEC-OH'!$D144)</f>
        <v>-1.5572795094600687</v>
      </c>
      <c r="F144" s="20">
        <f>Model!$W$23*((drdp!C144+drdp!L144)*'DEC-OH'!$B144+(drdp!F144+drdp!O144)*'DEC-OH'!$C144+(drdp!I144+drdp!R144)*'DEC-OH'!$D144)</f>
        <v>6.7453186247433523</v>
      </c>
      <c r="G144" s="20">
        <f>Model!$W$23*((drdp!D144+drdp!M144)*'DEC-OH'!$B144+(drdp!G144+drdp!P144)*'DEC-OH'!$C144+(drdp!J144+drdp!S144)*'DEC-OH'!$D144)</f>
        <v>0</v>
      </c>
      <c r="H144" s="18">
        <f>Model!$W$23*((drdp!B144)*'DEC-OH'!$B144+(drdp!E144)*'DEC-OH'!$C144+(drdp!H144)*'DEC-OH'!$D144)</f>
        <v>3.8738296255225587E-3</v>
      </c>
      <c r="I144" s="18">
        <f>Model!$W$23*((drdp!C144)*'DEC-OH'!$B144+(drdp!F144)*'DEC-OH'!$C144+(drdp!I144)*'DEC-OH'!$D144)</f>
        <v>-1.6779399564038192E-2</v>
      </c>
      <c r="J144" s="18">
        <f>Model!$W$23*((drdp!D144)*'DEC-OH'!$B144+(drdp!G144)*'DEC-OH'!$C144+(drdp!J144)*'DEC-OH'!$D144)</f>
        <v>0</v>
      </c>
      <c r="K144" s="21">
        <f>SUM(E$3:E143)+H144</f>
        <v>2.8962585473203366</v>
      </c>
      <c r="L144" s="21">
        <f>SUM(F$3:F143)+I144</f>
        <v>2.6439998490951973</v>
      </c>
      <c r="M144" s="21">
        <f>SUM(G$3:G143)+J144</f>
        <v>0</v>
      </c>
      <c r="N144" s="21"/>
      <c r="O144" s="21"/>
      <c r="P144" s="21"/>
      <c r="Q144" s="19">
        <f t="shared" si="9"/>
        <v>8.3883135729261067</v>
      </c>
      <c r="R144" s="19">
        <f t="shared" si="9"/>
        <v>6.9907352020154256</v>
      </c>
      <c r="S144" s="19">
        <f t="shared" si="9"/>
        <v>0</v>
      </c>
      <c r="T144" s="19">
        <f t="shared" si="10"/>
        <v>7.6577071620556456</v>
      </c>
      <c r="U144" s="19">
        <f t="shared" si="11"/>
        <v>0</v>
      </c>
      <c r="V144" s="19">
        <f t="shared" si="12"/>
        <v>0</v>
      </c>
    </row>
    <row r="145" spans="1:22" x14ac:dyDescent="0.25">
      <c r="A145" s="26">
        <f>Wellpath!E145</f>
        <v>0</v>
      </c>
      <c r="B145" s="22">
        <v>0</v>
      </c>
      <c r="C145" s="22">
        <v>0</v>
      </c>
      <c r="D145" s="22">
        <v>1</v>
      </c>
      <c r="E145" s="20">
        <f>Model!$W$23*((drdp!B145+drdp!K145)*'DEC-OH'!$B145+(drdp!E145+drdp!N145)*'DEC-OH'!$C145+(drdp!H145+drdp!Q145)*'DEC-OH'!$D145)</f>
        <v>0</v>
      </c>
      <c r="F145" s="20">
        <f>Model!$W$23*((drdp!C145+drdp!L145)*'DEC-OH'!$B145+(drdp!F145+drdp!O145)*'DEC-OH'!$C145+(drdp!I145+drdp!R145)*'DEC-OH'!$D145)</f>
        <v>0</v>
      </c>
      <c r="G145" s="20">
        <f>Model!$W$23*((drdp!D145+drdp!M145)*'DEC-OH'!$B145+(drdp!G145+drdp!P145)*'DEC-OH'!$C145+(drdp!J145+drdp!S145)*'DEC-OH'!$D145)</f>
        <v>0</v>
      </c>
      <c r="H145" s="18">
        <f>Model!$W$23*((drdp!B145)*'DEC-OH'!$B145+(drdp!E145)*'DEC-OH'!$C145+(drdp!H145)*'DEC-OH'!$D145)</f>
        <v>0</v>
      </c>
      <c r="I145" s="18">
        <f>Model!$W$23*((drdp!C145)*'DEC-OH'!$B145+(drdp!F145)*'DEC-OH'!$C145+(drdp!I145)*'DEC-OH'!$D145)</f>
        <v>0</v>
      </c>
      <c r="J145" s="18">
        <f>Model!$W$23*((drdp!D145)*'DEC-OH'!$B145+(drdp!G145)*'DEC-OH'!$C145+(drdp!J145)*'DEC-OH'!$D145)</f>
        <v>0</v>
      </c>
      <c r="K145" s="21">
        <f>SUM(E$3:E144)+H145</f>
        <v>1.3351052082347454</v>
      </c>
      <c r="L145" s="21">
        <f>SUM(F$3:F144)+I145</f>
        <v>9.4060978734025884</v>
      </c>
      <c r="M145" s="21">
        <f>SUM(G$3:G144)+J145</f>
        <v>0</v>
      </c>
      <c r="N145" s="21"/>
      <c r="O145" s="21"/>
      <c r="P145" s="21"/>
      <c r="Q145" s="19">
        <f t="shared" si="9"/>
        <v>1.7825059170555431</v>
      </c>
      <c r="R145" s="19">
        <f t="shared" si="9"/>
        <v>88.474677204028694</v>
      </c>
      <c r="S145" s="19">
        <f t="shared" si="9"/>
        <v>0</v>
      </c>
      <c r="T145" s="19">
        <f t="shared" si="10"/>
        <v>12.558130259945559</v>
      </c>
      <c r="U145" s="19">
        <f t="shared" si="11"/>
        <v>0</v>
      </c>
      <c r="V145" s="19">
        <f t="shared" si="12"/>
        <v>0</v>
      </c>
    </row>
    <row r="146" spans="1:22" x14ac:dyDescent="0.25">
      <c r="A146" s="26">
        <f>Wellpath!E146</f>
        <v>0</v>
      </c>
      <c r="B146" s="22">
        <v>0</v>
      </c>
      <c r="C146" s="22">
        <v>0</v>
      </c>
      <c r="D146" s="22">
        <v>1</v>
      </c>
      <c r="E146" s="20">
        <f>Model!$W$23*((drdp!B146+drdp!K146)*'DEC-OH'!$B146+(drdp!E146+drdp!N146)*'DEC-OH'!$C146+(drdp!H146+drdp!Q146)*'DEC-OH'!$D146)</f>
        <v>0</v>
      </c>
      <c r="F146" s="20">
        <f>Model!$W$23*((drdp!C146+drdp!L146)*'DEC-OH'!$B146+(drdp!F146+drdp!O146)*'DEC-OH'!$C146+(drdp!I146+drdp!R146)*'DEC-OH'!$D146)</f>
        <v>0</v>
      </c>
      <c r="G146" s="20">
        <f>Model!$W$23*((drdp!D146+drdp!M146)*'DEC-OH'!$B146+(drdp!G146+drdp!P146)*'DEC-OH'!$C146+(drdp!J146+drdp!S146)*'DEC-OH'!$D146)</f>
        <v>0</v>
      </c>
      <c r="H146" s="18">
        <f>Model!$W$23*((drdp!B146)*'DEC-OH'!$B146+(drdp!E146)*'DEC-OH'!$C146+(drdp!H146)*'DEC-OH'!$D146)</f>
        <v>0</v>
      </c>
      <c r="I146" s="18">
        <f>Model!$W$23*((drdp!C146)*'DEC-OH'!$B146+(drdp!F146)*'DEC-OH'!$C146+(drdp!I146)*'DEC-OH'!$D146)</f>
        <v>0</v>
      </c>
      <c r="J146" s="18">
        <f>Model!$W$23*((drdp!D146)*'DEC-OH'!$B146+(drdp!G146)*'DEC-OH'!$C146+(drdp!J146)*'DEC-OH'!$D146)</f>
        <v>0</v>
      </c>
      <c r="K146" s="21">
        <f>SUM(E$3:E145)+H146</f>
        <v>1.3351052082347454</v>
      </c>
      <c r="L146" s="21">
        <f>SUM(F$3:F145)+I146</f>
        <v>9.4060978734025884</v>
      </c>
      <c r="M146" s="21">
        <f>SUM(G$3:G145)+J146</f>
        <v>0</v>
      </c>
      <c r="N146" s="21"/>
      <c r="O146" s="21"/>
      <c r="P146" s="21"/>
      <c r="Q146" s="19">
        <f t="shared" si="9"/>
        <v>1.7825059170555431</v>
      </c>
      <c r="R146" s="19">
        <f t="shared" si="9"/>
        <v>88.474677204028694</v>
      </c>
      <c r="S146" s="19">
        <f t="shared" si="9"/>
        <v>0</v>
      </c>
      <c r="T146" s="19">
        <f t="shared" si="10"/>
        <v>12.558130259945559</v>
      </c>
      <c r="U146" s="19">
        <f t="shared" si="11"/>
        <v>0</v>
      </c>
      <c r="V146" s="19">
        <f t="shared" si="12"/>
        <v>0</v>
      </c>
    </row>
    <row r="147" spans="1:22" x14ac:dyDescent="0.25">
      <c r="A147" s="26">
        <f>Wellpath!E147</f>
        <v>0</v>
      </c>
      <c r="B147" s="22">
        <v>0</v>
      </c>
      <c r="C147" s="22">
        <v>0</v>
      </c>
      <c r="D147" s="22">
        <v>1</v>
      </c>
      <c r="E147" s="20">
        <f>Model!$W$23*((drdp!B147+drdp!K147)*'DEC-OH'!$B147+(drdp!E147+drdp!N147)*'DEC-OH'!$C147+(drdp!H147+drdp!Q147)*'DEC-OH'!$D147)</f>
        <v>0</v>
      </c>
      <c r="F147" s="20">
        <f>Model!$W$23*((drdp!C147+drdp!L147)*'DEC-OH'!$B147+(drdp!F147+drdp!O147)*'DEC-OH'!$C147+(drdp!I147+drdp!R147)*'DEC-OH'!$D147)</f>
        <v>0</v>
      </c>
      <c r="G147" s="20">
        <f>Model!$W$23*((drdp!D147+drdp!M147)*'DEC-OH'!$B147+(drdp!G147+drdp!P147)*'DEC-OH'!$C147+(drdp!J147+drdp!S147)*'DEC-OH'!$D147)</f>
        <v>0</v>
      </c>
      <c r="H147" s="18">
        <f>Model!$W$23*((drdp!B147)*'DEC-OH'!$B147+(drdp!E147)*'DEC-OH'!$C147+(drdp!H147)*'DEC-OH'!$D147)</f>
        <v>0</v>
      </c>
      <c r="I147" s="18">
        <f>Model!$W$23*((drdp!C147)*'DEC-OH'!$B147+(drdp!F147)*'DEC-OH'!$C147+(drdp!I147)*'DEC-OH'!$D147)</f>
        <v>0</v>
      </c>
      <c r="J147" s="18">
        <f>Model!$W$23*((drdp!D147)*'DEC-OH'!$B147+(drdp!G147)*'DEC-OH'!$C147+(drdp!J147)*'DEC-OH'!$D147)</f>
        <v>0</v>
      </c>
      <c r="K147" s="21">
        <f>SUM(E$3:E146)+H147</f>
        <v>1.3351052082347454</v>
      </c>
      <c r="L147" s="21">
        <f>SUM(F$3:F146)+I147</f>
        <v>9.4060978734025884</v>
      </c>
      <c r="M147" s="21">
        <f>SUM(G$3:G146)+J147</f>
        <v>0</v>
      </c>
      <c r="N147" s="21"/>
      <c r="O147" s="21"/>
      <c r="P147" s="21"/>
      <c r="Q147" s="19">
        <f t="shared" si="9"/>
        <v>1.7825059170555431</v>
      </c>
      <c r="R147" s="19">
        <f t="shared" si="9"/>
        <v>88.474677204028694</v>
      </c>
      <c r="S147" s="19">
        <f t="shared" si="9"/>
        <v>0</v>
      </c>
      <c r="T147" s="19">
        <f t="shared" si="10"/>
        <v>12.558130259945559</v>
      </c>
      <c r="U147" s="19">
        <f t="shared" si="11"/>
        <v>0</v>
      </c>
      <c r="V147" s="19">
        <f t="shared" si="12"/>
        <v>0</v>
      </c>
    </row>
    <row r="148" spans="1:22" x14ac:dyDescent="0.25">
      <c r="A148" s="26">
        <f>Wellpath!E148</f>
        <v>0</v>
      </c>
      <c r="B148" s="22">
        <v>0</v>
      </c>
      <c r="C148" s="22">
        <v>0</v>
      </c>
      <c r="D148" s="22">
        <v>1</v>
      </c>
      <c r="E148" s="20">
        <f>Model!$W$23*((drdp!B148+drdp!K148)*'DEC-OH'!$B148+(drdp!E148+drdp!N148)*'DEC-OH'!$C148+(drdp!H148+drdp!Q148)*'DEC-OH'!$D148)</f>
        <v>0</v>
      </c>
      <c r="F148" s="20">
        <f>Model!$W$23*((drdp!C148+drdp!L148)*'DEC-OH'!$B148+(drdp!F148+drdp!O148)*'DEC-OH'!$C148+(drdp!I148+drdp!R148)*'DEC-OH'!$D148)</f>
        <v>0</v>
      </c>
      <c r="G148" s="20">
        <f>Model!$W$23*((drdp!D148+drdp!M148)*'DEC-OH'!$B148+(drdp!G148+drdp!P148)*'DEC-OH'!$C148+(drdp!J148+drdp!S148)*'DEC-OH'!$D148)</f>
        <v>0</v>
      </c>
      <c r="H148" s="18">
        <f>Model!$W$23*((drdp!B148)*'DEC-OH'!$B148+(drdp!E148)*'DEC-OH'!$C148+(drdp!H148)*'DEC-OH'!$D148)</f>
        <v>0</v>
      </c>
      <c r="I148" s="18">
        <f>Model!$W$23*((drdp!C148)*'DEC-OH'!$B148+(drdp!F148)*'DEC-OH'!$C148+(drdp!I148)*'DEC-OH'!$D148)</f>
        <v>0</v>
      </c>
      <c r="J148" s="18">
        <f>Model!$W$23*((drdp!D148)*'DEC-OH'!$B148+(drdp!G148)*'DEC-OH'!$C148+(drdp!J148)*'DEC-OH'!$D148)</f>
        <v>0</v>
      </c>
      <c r="K148" s="21">
        <f>SUM(E$3:E147)+H148</f>
        <v>1.3351052082347454</v>
      </c>
      <c r="L148" s="21">
        <f>SUM(F$3:F147)+I148</f>
        <v>9.4060978734025884</v>
      </c>
      <c r="M148" s="21">
        <f>SUM(G$3:G147)+J148</f>
        <v>0</v>
      </c>
      <c r="N148" s="21"/>
      <c r="O148" s="21"/>
      <c r="P148" s="21"/>
      <c r="Q148" s="19">
        <f t="shared" ref="Q148:S211" si="13">K148^2</f>
        <v>1.7825059170555431</v>
      </c>
      <c r="R148" s="19">
        <f t="shared" si="13"/>
        <v>88.474677204028694</v>
      </c>
      <c r="S148" s="19">
        <f t="shared" si="13"/>
        <v>0</v>
      </c>
      <c r="T148" s="19">
        <f t="shared" si="10"/>
        <v>12.558130259945559</v>
      </c>
      <c r="U148" s="19">
        <f t="shared" si="11"/>
        <v>0</v>
      </c>
      <c r="V148" s="19">
        <f t="shared" si="12"/>
        <v>0</v>
      </c>
    </row>
    <row r="149" spans="1:22" x14ac:dyDescent="0.25">
      <c r="A149" s="26">
        <f>Wellpath!E149</f>
        <v>0</v>
      </c>
      <c r="B149" s="22">
        <v>0</v>
      </c>
      <c r="C149" s="22">
        <v>0</v>
      </c>
      <c r="D149" s="22">
        <v>1</v>
      </c>
      <c r="E149" s="20">
        <f>Model!$W$23*((drdp!B149+drdp!K149)*'DEC-OH'!$B149+(drdp!E149+drdp!N149)*'DEC-OH'!$C149+(drdp!H149+drdp!Q149)*'DEC-OH'!$D149)</f>
        <v>0</v>
      </c>
      <c r="F149" s="20">
        <f>Model!$W$23*((drdp!C149+drdp!L149)*'DEC-OH'!$B149+(drdp!F149+drdp!O149)*'DEC-OH'!$C149+(drdp!I149+drdp!R149)*'DEC-OH'!$D149)</f>
        <v>0</v>
      </c>
      <c r="G149" s="20">
        <f>Model!$W$23*((drdp!D149+drdp!M149)*'DEC-OH'!$B149+(drdp!G149+drdp!P149)*'DEC-OH'!$C149+(drdp!J149+drdp!S149)*'DEC-OH'!$D149)</f>
        <v>0</v>
      </c>
      <c r="H149" s="18">
        <f>Model!$W$23*((drdp!B149)*'DEC-OH'!$B149+(drdp!E149)*'DEC-OH'!$C149+(drdp!H149)*'DEC-OH'!$D149)</f>
        <v>0</v>
      </c>
      <c r="I149" s="18">
        <f>Model!$W$23*((drdp!C149)*'DEC-OH'!$B149+(drdp!F149)*'DEC-OH'!$C149+(drdp!I149)*'DEC-OH'!$D149)</f>
        <v>0</v>
      </c>
      <c r="J149" s="18">
        <f>Model!$W$23*((drdp!D149)*'DEC-OH'!$B149+(drdp!G149)*'DEC-OH'!$C149+(drdp!J149)*'DEC-OH'!$D149)</f>
        <v>0</v>
      </c>
      <c r="K149" s="21">
        <f>SUM(E$3:E148)+H149</f>
        <v>1.3351052082347454</v>
      </c>
      <c r="L149" s="21">
        <f>SUM(F$3:F148)+I149</f>
        <v>9.4060978734025884</v>
      </c>
      <c r="M149" s="21">
        <f>SUM(G$3:G148)+J149</f>
        <v>0</v>
      </c>
      <c r="N149" s="21"/>
      <c r="O149" s="21"/>
      <c r="P149" s="21"/>
      <c r="Q149" s="19">
        <f t="shared" si="13"/>
        <v>1.7825059170555431</v>
      </c>
      <c r="R149" s="19">
        <f t="shared" si="13"/>
        <v>88.474677204028694</v>
      </c>
      <c r="S149" s="19">
        <f t="shared" si="13"/>
        <v>0</v>
      </c>
      <c r="T149" s="19">
        <f t="shared" si="10"/>
        <v>12.558130259945559</v>
      </c>
      <c r="U149" s="19">
        <f t="shared" si="11"/>
        <v>0</v>
      </c>
      <c r="V149" s="19">
        <f t="shared" si="12"/>
        <v>0</v>
      </c>
    </row>
    <row r="150" spans="1:22" x14ac:dyDescent="0.25">
      <c r="A150" s="26">
        <f>Wellpath!E150</f>
        <v>0</v>
      </c>
      <c r="B150" s="22">
        <v>0</v>
      </c>
      <c r="C150" s="22">
        <v>0</v>
      </c>
      <c r="D150" s="22">
        <v>1</v>
      </c>
      <c r="E150" s="20">
        <f>Model!$W$23*((drdp!B150+drdp!K150)*'DEC-OH'!$B150+(drdp!E150+drdp!N150)*'DEC-OH'!$C150+(drdp!H150+drdp!Q150)*'DEC-OH'!$D150)</f>
        <v>0</v>
      </c>
      <c r="F150" s="20">
        <f>Model!$W$23*((drdp!C150+drdp!L150)*'DEC-OH'!$B150+(drdp!F150+drdp!O150)*'DEC-OH'!$C150+(drdp!I150+drdp!R150)*'DEC-OH'!$D150)</f>
        <v>0</v>
      </c>
      <c r="G150" s="20">
        <f>Model!$W$23*((drdp!D150+drdp!M150)*'DEC-OH'!$B150+(drdp!G150+drdp!P150)*'DEC-OH'!$C150+(drdp!J150+drdp!S150)*'DEC-OH'!$D150)</f>
        <v>0</v>
      </c>
      <c r="H150" s="18">
        <f>Model!$W$23*((drdp!B150)*'DEC-OH'!$B150+(drdp!E150)*'DEC-OH'!$C150+(drdp!H150)*'DEC-OH'!$D150)</f>
        <v>0</v>
      </c>
      <c r="I150" s="18">
        <f>Model!$W$23*((drdp!C150)*'DEC-OH'!$B150+(drdp!F150)*'DEC-OH'!$C150+(drdp!I150)*'DEC-OH'!$D150)</f>
        <v>0</v>
      </c>
      <c r="J150" s="18">
        <f>Model!$W$23*((drdp!D150)*'DEC-OH'!$B150+(drdp!G150)*'DEC-OH'!$C150+(drdp!J150)*'DEC-OH'!$D150)</f>
        <v>0</v>
      </c>
      <c r="K150" s="21">
        <f>SUM(E$3:E149)+H150</f>
        <v>1.3351052082347454</v>
      </c>
      <c r="L150" s="21">
        <f>SUM(F$3:F149)+I150</f>
        <v>9.4060978734025884</v>
      </c>
      <c r="M150" s="21">
        <f>SUM(G$3:G149)+J150</f>
        <v>0</v>
      </c>
      <c r="N150" s="21"/>
      <c r="O150" s="21"/>
      <c r="P150" s="21"/>
      <c r="Q150" s="19">
        <f t="shared" si="13"/>
        <v>1.7825059170555431</v>
      </c>
      <c r="R150" s="19">
        <f t="shared" si="13"/>
        <v>88.474677204028694</v>
      </c>
      <c r="S150" s="19">
        <f t="shared" si="13"/>
        <v>0</v>
      </c>
      <c r="T150" s="19">
        <f t="shared" si="10"/>
        <v>12.558130259945559</v>
      </c>
      <c r="U150" s="19">
        <f t="shared" si="11"/>
        <v>0</v>
      </c>
      <c r="V150" s="19">
        <f t="shared" si="12"/>
        <v>0</v>
      </c>
    </row>
    <row r="151" spans="1:22" x14ac:dyDescent="0.25">
      <c r="A151" s="26">
        <f>Wellpath!E151</f>
        <v>0</v>
      </c>
      <c r="B151" s="22">
        <v>0</v>
      </c>
      <c r="C151" s="22">
        <v>0</v>
      </c>
      <c r="D151" s="22">
        <v>1</v>
      </c>
      <c r="E151" s="20">
        <f>Model!$W$23*((drdp!B151+drdp!K151)*'DEC-OH'!$B151+(drdp!E151+drdp!N151)*'DEC-OH'!$C151+(drdp!H151+drdp!Q151)*'DEC-OH'!$D151)</f>
        <v>0</v>
      </c>
      <c r="F151" s="20">
        <f>Model!$W$23*((drdp!C151+drdp!L151)*'DEC-OH'!$B151+(drdp!F151+drdp!O151)*'DEC-OH'!$C151+(drdp!I151+drdp!R151)*'DEC-OH'!$D151)</f>
        <v>0</v>
      </c>
      <c r="G151" s="20">
        <f>Model!$W$23*((drdp!D151+drdp!M151)*'DEC-OH'!$B151+(drdp!G151+drdp!P151)*'DEC-OH'!$C151+(drdp!J151+drdp!S151)*'DEC-OH'!$D151)</f>
        <v>0</v>
      </c>
      <c r="H151" s="18">
        <f>Model!$W$23*((drdp!B151)*'DEC-OH'!$B151+(drdp!E151)*'DEC-OH'!$C151+(drdp!H151)*'DEC-OH'!$D151)</f>
        <v>0</v>
      </c>
      <c r="I151" s="18">
        <f>Model!$W$23*((drdp!C151)*'DEC-OH'!$B151+(drdp!F151)*'DEC-OH'!$C151+(drdp!I151)*'DEC-OH'!$D151)</f>
        <v>0</v>
      </c>
      <c r="J151" s="18">
        <f>Model!$W$23*((drdp!D151)*'DEC-OH'!$B151+(drdp!G151)*'DEC-OH'!$C151+(drdp!J151)*'DEC-OH'!$D151)</f>
        <v>0</v>
      </c>
      <c r="K151" s="21">
        <f>SUM(E$3:E150)+H151</f>
        <v>1.3351052082347454</v>
      </c>
      <c r="L151" s="21">
        <f>SUM(F$3:F150)+I151</f>
        <v>9.4060978734025884</v>
      </c>
      <c r="M151" s="21">
        <f>SUM(G$3:G150)+J151</f>
        <v>0</v>
      </c>
      <c r="N151" s="21"/>
      <c r="O151" s="21"/>
      <c r="P151" s="21"/>
      <c r="Q151" s="19">
        <f t="shared" si="13"/>
        <v>1.7825059170555431</v>
      </c>
      <c r="R151" s="19">
        <f t="shared" si="13"/>
        <v>88.474677204028694</v>
      </c>
      <c r="S151" s="19">
        <f t="shared" si="13"/>
        <v>0</v>
      </c>
      <c r="T151" s="19">
        <f t="shared" si="10"/>
        <v>12.558130259945559</v>
      </c>
      <c r="U151" s="19">
        <f t="shared" si="11"/>
        <v>0</v>
      </c>
      <c r="V151" s="19">
        <f t="shared" si="12"/>
        <v>0</v>
      </c>
    </row>
    <row r="152" spans="1:22" x14ac:dyDescent="0.25">
      <c r="A152" s="26">
        <f>Wellpath!E152</f>
        <v>0</v>
      </c>
      <c r="B152" s="22">
        <v>0</v>
      </c>
      <c r="C152" s="22">
        <v>0</v>
      </c>
      <c r="D152" s="22">
        <v>1</v>
      </c>
      <c r="E152" s="20">
        <f>Model!$W$23*((drdp!B152+drdp!K152)*'DEC-OH'!$B152+(drdp!E152+drdp!N152)*'DEC-OH'!$C152+(drdp!H152+drdp!Q152)*'DEC-OH'!$D152)</f>
        <v>0</v>
      </c>
      <c r="F152" s="20">
        <f>Model!$W$23*((drdp!C152+drdp!L152)*'DEC-OH'!$B152+(drdp!F152+drdp!O152)*'DEC-OH'!$C152+(drdp!I152+drdp!R152)*'DEC-OH'!$D152)</f>
        <v>0</v>
      </c>
      <c r="G152" s="20">
        <f>Model!$W$23*((drdp!D152+drdp!M152)*'DEC-OH'!$B152+(drdp!G152+drdp!P152)*'DEC-OH'!$C152+(drdp!J152+drdp!S152)*'DEC-OH'!$D152)</f>
        <v>0</v>
      </c>
      <c r="H152" s="18">
        <f>Model!$W$23*((drdp!B152)*'DEC-OH'!$B152+(drdp!E152)*'DEC-OH'!$C152+(drdp!H152)*'DEC-OH'!$D152)</f>
        <v>0</v>
      </c>
      <c r="I152" s="18">
        <f>Model!$W$23*((drdp!C152)*'DEC-OH'!$B152+(drdp!F152)*'DEC-OH'!$C152+(drdp!I152)*'DEC-OH'!$D152)</f>
        <v>0</v>
      </c>
      <c r="J152" s="18">
        <f>Model!$W$23*((drdp!D152)*'DEC-OH'!$B152+(drdp!G152)*'DEC-OH'!$C152+(drdp!J152)*'DEC-OH'!$D152)</f>
        <v>0</v>
      </c>
      <c r="K152" s="21">
        <f>SUM(E$3:E151)+H152</f>
        <v>1.3351052082347454</v>
      </c>
      <c r="L152" s="21">
        <f>SUM(F$3:F151)+I152</f>
        <v>9.4060978734025884</v>
      </c>
      <c r="M152" s="21">
        <f>SUM(G$3:G151)+J152</f>
        <v>0</v>
      </c>
      <c r="N152" s="21"/>
      <c r="O152" s="21"/>
      <c r="P152" s="21"/>
      <c r="Q152" s="19">
        <f t="shared" si="13"/>
        <v>1.7825059170555431</v>
      </c>
      <c r="R152" s="19">
        <f t="shared" si="13"/>
        <v>88.474677204028694</v>
      </c>
      <c r="S152" s="19">
        <f t="shared" si="13"/>
        <v>0</v>
      </c>
      <c r="T152" s="19">
        <f t="shared" si="10"/>
        <v>12.558130259945559</v>
      </c>
      <c r="U152" s="19">
        <f t="shared" si="11"/>
        <v>0</v>
      </c>
      <c r="V152" s="19">
        <f t="shared" si="12"/>
        <v>0</v>
      </c>
    </row>
    <row r="153" spans="1:22" x14ac:dyDescent="0.25">
      <c r="A153" s="26">
        <f>Wellpath!E153</f>
        <v>0</v>
      </c>
      <c r="B153" s="22">
        <v>0</v>
      </c>
      <c r="C153" s="22">
        <v>0</v>
      </c>
      <c r="D153" s="22">
        <v>1</v>
      </c>
      <c r="E153" s="20">
        <f>Model!$W$23*((drdp!B153+drdp!K153)*'DEC-OH'!$B153+(drdp!E153+drdp!N153)*'DEC-OH'!$C153+(drdp!H153+drdp!Q153)*'DEC-OH'!$D153)</f>
        <v>0</v>
      </c>
      <c r="F153" s="20">
        <f>Model!$W$23*((drdp!C153+drdp!L153)*'DEC-OH'!$B153+(drdp!F153+drdp!O153)*'DEC-OH'!$C153+(drdp!I153+drdp!R153)*'DEC-OH'!$D153)</f>
        <v>0</v>
      </c>
      <c r="G153" s="20">
        <f>Model!$W$23*((drdp!D153+drdp!M153)*'DEC-OH'!$B153+(drdp!G153+drdp!P153)*'DEC-OH'!$C153+(drdp!J153+drdp!S153)*'DEC-OH'!$D153)</f>
        <v>0</v>
      </c>
      <c r="H153" s="18">
        <f>Model!$W$23*((drdp!B153)*'DEC-OH'!$B153+(drdp!E153)*'DEC-OH'!$C153+(drdp!H153)*'DEC-OH'!$D153)</f>
        <v>0</v>
      </c>
      <c r="I153" s="18">
        <f>Model!$W$23*((drdp!C153)*'DEC-OH'!$B153+(drdp!F153)*'DEC-OH'!$C153+(drdp!I153)*'DEC-OH'!$D153)</f>
        <v>0</v>
      </c>
      <c r="J153" s="18">
        <f>Model!$W$23*((drdp!D153)*'DEC-OH'!$B153+(drdp!G153)*'DEC-OH'!$C153+(drdp!J153)*'DEC-OH'!$D153)</f>
        <v>0</v>
      </c>
      <c r="K153" s="21">
        <f>SUM(E$3:E152)+H153</f>
        <v>1.3351052082347454</v>
      </c>
      <c r="L153" s="21">
        <f>SUM(F$3:F152)+I153</f>
        <v>9.4060978734025884</v>
      </c>
      <c r="M153" s="21">
        <f>SUM(G$3:G152)+J153</f>
        <v>0</v>
      </c>
      <c r="N153" s="21"/>
      <c r="O153" s="21"/>
      <c r="P153" s="21"/>
      <c r="Q153" s="19">
        <f t="shared" si="13"/>
        <v>1.7825059170555431</v>
      </c>
      <c r="R153" s="19">
        <f t="shared" si="13"/>
        <v>88.474677204028694</v>
      </c>
      <c r="S153" s="19">
        <f t="shared" si="13"/>
        <v>0</v>
      </c>
      <c r="T153" s="19">
        <f t="shared" si="10"/>
        <v>12.558130259945559</v>
      </c>
      <c r="U153" s="19">
        <f t="shared" si="11"/>
        <v>0</v>
      </c>
      <c r="V153" s="19">
        <f t="shared" si="12"/>
        <v>0</v>
      </c>
    </row>
    <row r="154" spans="1:22" x14ac:dyDescent="0.25">
      <c r="A154" s="26">
        <f>Wellpath!E154</f>
        <v>0</v>
      </c>
      <c r="B154" s="22">
        <v>0</v>
      </c>
      <c r="C154" s="22">
        <v>0</v>
      </c>
      <c r="D154" s="22">
        <v>1</v>
      </c>
      <c r="E154" s="20">
        <f>Model!$W$23*((drdp!B154+drdp!K154)*'DEC-OH'!$B154+(drdp!E154+drdp!N154)*'DEC-OH'!$C154+(drdp!H154+drdp!Q154)*'DEC-OH'!$D154)</f>
        <v>0</v>
      </c>
      <c r="F154" s="20">
        <f>Model!$W$23*((drdp!C154+drdp!L154)*'DEC-OH'!$B154+(drdp!F154+drdp!O154)*'DEC-OH'!$C154+(drdp!I154+drdp!R154)*'DEC-OH'!$D154)</f>
        <v>0</v>
      </c>
      <c r="G154" s="20">
        <f>Model!$W$23*((drdp!D154+drdp!M154)*'DEC-OH'!$B154+(drdp!G154+drdp!P154)*'DEC-OH'!$C154+(drdp!J154+drdp!S154)*'DEC-OH'!$D154)</f>
        <v>0</v>
      </c>
      <c r="H154" s="18">
        <f>Model!$W$23*((drdp!B154)*'DEC-OH'!$B154+(drdp!E154)*'DEC-OH'!$C154+(drdp!H154)*'DEC-OH'!$D154)</f>
        <v>0</v>
      </c>
      <c r="I154" s="18">
        <f>Model!$W$23*((drdp!C154)*'DEC-OH'!$B154+(drdp!F154)*'DEC-OH'!$C154+(drdp!I154)*'DEC-OH'!$D154)</f>
        <v>0</v>
      </c>
      <c r="J154" s="18">
        <f>Model!$W$23*((drdp!D154)*'DEC-OH'!$B154+(drdp!G154)*'DEC-OH'!$C154+(drdp!J154)*'DEC-OH'!$D154)</f>
        <v>0</v>
      </c>
      <c r="K154" s="21">
        <f>SUM(E$3:E153)+H154</f>
        <v>1.3351052082347454</v>
      </c>
      <c r="L154" s="21">
        <f>SUM(F$3:F153)+I154</f>
        <v>9.4060978734025884</v>
      </c>
      <c r="M154" s="21">
        <f>SUM(G$3:G153)+J154</f>
        <v>0</v>
      </c>
      <c r="N154" s="21"/>
      <c r="O154" s="21"/>
      <c r="P154" s="21"/>
      <c r="Q154" s="19">
        <f t="shared" si="13"/>
        <v>1.7825059170555431</v>
      </c>
      <c r="R154" s="19">
        <f t="shared" si="13"/>
        <v>88.474677204028694</v>
      </c>
      <c r="S154" s="19">
        <f t="shared" si="13"/>
        <v>0</v>
      </c>
      <c r="T154" s="19">
        <f t="shared" si="10"/>
        <v>12.558130259945559</v>
      </c>
      <c r="U154" s="19">
        <f t="shared" si="11"/>
        <v>0</v>
      </c>
      <c r="V154" s="19">
        <f t="shared" si="12"/>
        <v>0</v>
      </c>
    </row>
    <row r="155" spans="1:22" x14ac:dyDescent="0.25">
      <c r="A155" s="26">
        <f>Wellpath!E155</f>
        <v>0</v>
      </c>
      <c r="B155" s="22">
        <v>0</v>
      </c>
      <c r="C155" s="22">
        <v>0</v>
      </c>
      <c r="D155" s="22">
        <v>1</v>
      </c>
      <c r="E155" s="20">
        <f>Model!$W$23*((drdp!B155+drdp!K155)*'DEC-OH'!$B155+(drdp!E155+drdp!N155)*'DEC-OH'!$C155+(drdp!H155+drdp!Q155)*'DEC-OH'!$D155)</f>
        <v>0</v>
      </c>
      <c r="F155" s="20">
        <f>Model!$W$23*((drdp!C155+drdp!L155)*'DEC-OH'!$B155+(drdp!F155+drdp!O155)*'DEC-OH'!$C155+(drdp!I155+drdp!R155)*'DEC-OH'!$D155)</f>
        <v>0</v>
      </c>
      <c r="G155" s="20">
        <f>Model!$W$23*((drdp!D155+drdp!M155)*'DEC-OH'!$B155+(drdp!G155+drdp!P155)*'DEC-OH'!$C155+(drdp!J155+drdp!S155)*'DEC-OH'!$D155)</f>
        <v>0</v>
      </c>
      <c r="H155" s="18">
        <f>Model!$W$23*((drdp!B155)*'DEC-OH'!$B155+(drdp!E155)*'DEC-OH'!$C155+(drdp!H155)*'DEC-OH'!$D155)</f>
        <v>0</v>
      </c>
      <c r="I155" s="18">
        <f>Model!$W$23*((drdp!C155)*'DEC-OH'!$B155+(drdp!F155)*'DEC-OH'!$C155+(drdp!I155)*'DEC-OH'!$D155)</f>
        <v>0</v>
      </c>
      <c r="J155" s="18">
        <f>Model!$W$23*((drdp!D155)*'DEC-OH'!$B155+(drdp!G155)*'DEC-OH'!$C155+(drdp!J155)*'DEC-OH'!$D155)</f>
        <v>0</v>
      </c>
      <c r="K155" s="21">
        <f>SUM(E$3:E154)+H155</f>
        <v>1.3351052082347454</v>
      </c>
      <c r="L155" s="21">
        <f>SUM(F$3:F154)+I155</f>
        <v>9.4060978734025884</v>
      </c>
      <c r="M155" s="21">
        <f>SUM(G$3:G154)+J155</f>
        <v>0</v>
      </c>
      <c r="N155" s="21"/>
      <c r="O155" s="21"/>
      <c r="P155" s="21"/>
      <c r="Q155" s="19">
        <f t="shared" si="13"/>
        <v>1.7825059170555431</v>
      </c>
      <c r="R155" s="19">
        <f t="shared" si="13"/>
        <v>88.474677204028694</v>
      </c>
      <c r="S155" s="19">
        <f t="shared" si="13"/>
        <v>0</v>
      </c>
      <c r="T155" s="19">
        <f t="shared" si="10"/>
        <v>12.558130259945559</v>
      </c>
      <c r="U155" s="19">
        <f t="shared" si="11"/>
        <v>0</v>
      </c>
      <c r="V155" s="19">
        <f t="shared" si="12"/>
        <v>0</v>
      </c>
    </row>
    <row r="156" spans="1:22" x14ac:dyDescent="0.25">
      <c r="A156" s="26">
        <f>Wellpath!E156</f>
        <v>0</v>
      </c>
      <c r="B156" s="22">
        <v>0</v>
      </c>
      <c r="C156" s="22">
        <v>0</v>
      </c>
      <c r="D156" s="22">
        <v>1</v>
      </c>
      <c r="E156" s="20">
        <f>Model!$W$23*((drdp!B156+drdp!K156)*'DEC-OH'!$B156+(drdp!E156+drdp!N156)*'DEC-OH'!$C156+(drdp!H156+drdp!Q156)*'DEC-OH'!$D156)</f>
        <v>0</v>
      </c>
      <c r="F156" s="20">
        <f>Model!$W$23*((drdp!C156+drdp!L156)*'DEC-OH'!$B156+(drdp!F156+drdp!O156)*'DEC-OH'!$C156+(drdp!I156+drdp!R156)*'DEC-OH'!$D156)</f>
        <v>0</v>
      </c>
      <c r="G156" s="20">
        <f>Model!$W$23*((drdp!D156+drdp!M156)*'DEC-OH'!$B156+(drdp!G156+drdp!P156)*'DEC-OH'!$C156+(drdp!J156+drdp!S156)*'DEC-OH'!$D156)</f>
        <v>0</v>
      </c>
      <c r="H156" s="18">
        <f>Model!$W$23*((drdp!B156)*'DEC-OH'!$B156+(drdp!E156)*'DEC-OH'!$C156+(drdp!H156)*'DEC-OH'!$D156)</f>
        <v>0</v>
      </c>
      <c r="I156" s="18">
        <f>Model!$W$23*((drdp!C156)*'DEC-OH'!$B156+(drdp!F156)*'DEC-OH'!$C156+(drdp!I156)*'DEC-OH'!$D156)</f>
        <v>0</v>
      </c>
      <c r="J156" s="18">
        <f>Model!$W$23*((drdp!D156)*'DEC-OH'!$B156+(drdp!G156)*'DEC-OH'!$C156+(drdp!J156)*'DEC-OH'!$D156)</f>
        <v>0</v>
      </c>
      <c r="K156" s="21">
        <f>SUM(E$3:E155)+H156</f>
        <v>1.3351052082347454</v>
      </c>
      <c r="L156" s="21">
        <f>SUM(F$3:F155)+I156</f>
        <v>9.4060978734025884</v>
      </c>
      <c r="M156" s="21">
        <f>SUM(G$3:G155)+J156</f>
        <v>0</v>
      </c>
      <c r="N156" s="21"/>
      <c r="O156" s="21"/>
      <c r="P156" s="21"/>
      <c r="Q156" s="19">
        <f t="shared" si="13"/>
        <v>1.7825059170555431</v>
      </c>
      <c r="R156" s="19">
        <f t="shared" si="13"/>
        <v>88.474677204028694</v>
      </c>
      <c r="S156" s="19">
        <f t="shared" si="13"/>
        <v>0</v>
      </c>
      <c r="T156" s="19">
        <f t="shared" si="10"/>
        <v>12.558130259945559</v>
      </c>
      <c r="U156" s="19">
        <f t="shared" si="11"/>
        <v>0</v>
      </c>
      <c r="V156" s="19">
        <f t="shared" si="12"/>
        <v>0</v>
      </c>
    </row>
    <row r="157" spans="1:22" x14ac:dyDescent="0.25">
      <c r="A157" s="26">
        <f>Wellpath!E157</f>
        <v>0</v>
      </c>
      <c r="B157" s="22">
        <v>0</v>
      </c>
      <c r="C157" s="22">
        <v>0</v>
      </c>
      <c r="D157" s="22">
        <v>1</v>
      </c>
      <c r="E157" s="20">
        <f>Model!$W$23*((drdp!B157+drdp!K157)*'DEC-OH'!$B157+(drdp!E157+drdp!N157)*'DEC-OH'!$C157+(drdp!H157+drdp!Q157)*'DEC-OH'!$D157)</f>
        <v>0</v>
      </c>
      <c r="F157" s="20">
        <f>Model!$W$23*((drdp!C157+drdp!L157)*'DEC-OH'!$B157+(drdp!F157+drdp!O157)*'DEC-OH'!$C157+(drdp!I157+drdp!R157)*'DEC-OH'!$D157)</f>
        <v>0</v>
      </c>
      <c r="G157" s="20">
        <f>Model!$W$23*((drdp!D157+drdp!M157)*'DEC-OH'!$B157+(drdp!G157+drdp!P157)*'DEC-OH'!$C157+(drdp!J157+drdp!S157)*'DEC-OH'!$D157)</f>
        <v>0</v>
      </c>
      <c r="H157" s="18">
        <f>Model!$W$23*((drdp!B157)*'DEC-OH'!$B157+(drdp!E157)*'DEC-OH'!$C157+(drdp!H157)*'DEC-OH'!$D157)</f>
        <v>0</v>
      </c>
      <c r="I157" s="18">
        <f>Model!$W$23*((drdp!C157)*'DEC-OH'!$B157+(drdp!F157)*'DEC-OH'!$C157+(drdp!I157)*'DEC-OH'!$D157)</f>
        <v>0</v>
      </c>
      <c r="J157" s="18">
        <f>Model!$W$23*((drdp!D157)*'DEC-OH'!$B157+(drdp!G157)*'DEC-OH'!$C157+(drdp!J157)*'DEC-OH'!$D157)</f>
        <v>0</v>
      </c>
      <c r="K157" s="21">
        <f>SUM(E$3:E156)+H157</f>
        <v>1.3351052082347454</v>
      </c>
      <c r="L157" s="21">
        <f>SUM(F$3:F156)+I157</f>
        <v>9.4060978734025884</v>
      </c>
      <c r="M157" s="21">
        <f>SUM(G$3:G156)+J157</f>
        <v>0</v>
      </c>
      <c r="N157" s="21"/>
      <c r="O157" s="21"/>
      <c r="P157" s="21"/>
      <c r="Q157" s="19">
        <f t="shared" si="13"/>
        <v>1.7825059170555431</v>
      </c>
      <c r="R157" s="19">
        <f t="shared" si="13"/>
        <v>88.474677204028694</v>
      </c>
      <c r="S157" s="19">
        <f t="shared" si="13"/>
        <v>0</v>
      </c>
      <c r="T157" s="19">
        <f t="shared" si="10"/>
        <v>12.558130259945559</v>
      </c>
      <c r="U157" s="19">
        <f t="shared" si="11"/>
        <v>0</v>
      </c>
      <c r="V157" s="19">
        <f t="shared" si="12"/>
        <v>0</v>
      </c>
    </row>
    <row r="158" spans="1:22" x14ac:dyDescent="0.25">
      <c r="A158" s="26">
        <f>Wellpath!E158</f>
        <v>0</v>
      </c>
      <c r="B158" s="22">
        <v>0</v>
      </c>
      <c r="C158" s="22">
        <v>0</v>
      </c>
      <c r="D158" s="22">
        <v>1</v>
      </c>
      <c r="E158" s="20">
        <f>Model!$W$23*((drdp!B158+drdp!K158)*'DEC-OH'!$B158+(drdp!E158+drdp!N158)*'DEC-OH'!$C158+(drdp!H158+drdp!Q158)*'DEC-OH'!$D158)</f>
        <v>0</v>
      </c>
      <c r="F158" s="20">
        <f>Model!$W$23*((drdp!C158+drdp!L158)*'DEC-OH'!$B158+(drdp!F158+drdp!O158)*'DEC-OH'!$C158+(drdp!I158+drdp!R158)*'DEC-OH'!$D158)</f>
        <v>0</v>
      </c>
      <c r="G158" s="20">
        <f>Model!$W$23*((drdp!D158+drdp!M158)*'DEC-OH'!$B158+(drdp!G158+drdp!P158)*'DEC-OH'!$C158+(drdp!J158+drdp!S158)*'DEC-OH'!$D158)</f>
        <v>0</v>
      </c>
      <c r="H158" s="18">
        <f>Model!$W$23*((drdp!B158)*'DEC-OH'!$B158+(drdp!E158)*'DEC-OH'!$C158+(drdp!H158)*'DEC-OH'!$D158)</f>
        <v>0</v>
      </c>
      <c r="I158" s="18">
        <f>Model!$W$23*((drdp!C158)*'DEC-OH'!$B158+(drdp!F158)*'DEC-OH'!$C158+(drdp!I158)*'DEC-OH'!$D158)</f>
        <v>0</v>
      </c>
      <c r="J158" s="18">
        <f>Model!$W$23*((drdp!D158)*'DEC-OH'!$B158+(drdp!G158)*'DEC-OH'!$C158+(drdp!J158)*'DEC-OH'!$D158)</f>
        <v>0</v>
      </c>
      <c r="K158" s="21">
        <f>SUM(E$3:E157)+H158</f>
        <v>1.3351052082347454</v>
      </c>
      <c r="L158" s="21">
        <f>SUM(F$3:F157)+I158</f>
        <v>9.4060978734025884</v>
      </c>
      <c r="M158" s="21">
        <f>SUM(G$3:G157)+J158</f>
        <v>0</v>
      </c>
      <c r="N158" s="21"/>
      <c r="O158" s="21"/>
      <c r="P158" s="21"/>
      <c r="Q158" s="19">
        <f t="shared" si="13"/>
        <v>1.7825059170555431</v>
      </c>
      <c r="R158" s="19">
        <f t="shared" si="13"/>
        <v>88.474677204028694</v>
      </c>
      <c r="S158" s="19">
        <f t="shared" si="13"/>
        <v>0</v>
      </c>
      <c r="T158" s="19">
        <f t="shared" si="10"/>
        <v>12.558130259945559</v>
      </c>
      <c r="U158" s="19">
        <f t="shared" si="11"/>
        <v>0</v>
      </c>
      <c r="V158" s="19">
        <f t="shared" si="12"/>
        <v>0</v>
      </c>
    </row>
    <row r="159" spans="1:22" x14ac:dyDescent="0.25">
      <c r="A159" s="26">
        <f>Wellpath!E159</f>
        <v>0</v>
      </c>
      <c r="B159" s="22">
        <v>0</v>
      </c>
      <c r="C159" s="22">
        <v>0</v>
      </c>
      <c r="D159" s="22">
        <v>1</v>
      </c>
      <c r="E159" s="20">
        <f>Model!$W$23*((drdp!B159+drdp!K159)*'DEC-OH'!$B159+(drdp!E159+drdp!N159)*'DEC-OH'!$C159+(drdp!H159+drdp!Q159)*'DEC-OH'!$D159)</f>
        <v>0</v>
      </c>
      <c r="F159" s="20">
        <f>Model!$W$23*((drdp!C159+drdp!L159)*'DEC-OH'!$B159+(drdp!F159+drdp!O159)*'DEC-OH'!$C159+(drdp!I159+drdp!R159)*'DEC-OH'!$D159)</f>
        <v>0</v>
      </c>
      <c r="G159" s="20">
        <f>Model!$W$23*((drdp!D159+drdp!M159)*'DEC-OH'!$B159+(drdp!G159+drdp!P159)*'DEC-OH'!$C159+(drdp!J159+drdp!S159)*'DEC-OH'!$D159)</f>
        <v>0</v>
      </c>
      <c r="H159" s="18">
        <f>Model!$W$23*((drdp!B159)*'DEC-OH'!$B159+(drdp!E159)*'DEC-OH'!$C159+(drdp!H159)*'DEC-OH'!$D159)</f>
        <v>0</v>
      </c>
      <c r="I159" s="18">
        <f>Model!$W$23*((drdp!C159)*'DEC-OH'!$B159+(drdp!F159)*'DEC-OH'!$C159+(drdp!I159)*'DEC-OH'!$D159)</f>
        <v>0</v>
      </c>
      <c r="J159" s="18">
        <f>Model!$W$23*((drdp!D159)*'DEC-OH'!$B159+(drdp!G159)*'DEC-OH'!$C159+(drdp!J159)*'DEC-OH'!$D159)</f>
        <v>0</v>
      </c>
      <c r="K159" s="21">
        <f>SUM(E$3:E158)+H159</f>
        <v>1.3351052082347454</v>
      </c>
      <c r="L159" s="21">
        <f>SUM(F$3:F158)+I159</f>
        <v>9.4060978734025884</v>
      </c>
      <c r="M159" s="21">
        <f>SUM(G$3:G158)+J159</f>
        <v>0</v>
      </c>
      <c r="N159" s="21"/>
      <c r="O159" s="21"/>
      <c r="P159" s="21"/>
      <c r="Q159" s="19">
        <f t="shared" si="13"/>
        <v>1.7825059170555431</v>
      </c>
      <c r="R159" s="19">
        <f t="shared" si="13"/>
        <v>88.474677204028694</v>
      </c>
      <c r="S159" s="19">
        <f t="shared" si="13"/>
        <v>0</v>
      </c>
      <c r="T159" s="19">
        <f t="shared" si="10"/>
        <v>12.558130259945559</v>
      </c>
      <c r="U159" s="19">
        <f t="shared" si="11"/>
        <v>0</v>
      </c>
      <c r="V159" s="19">
        <f t="shared" si="12"/>
        <v>0</v>
      </c>
    </row>
    <row r="160" spans="1:22" x14ac:dyDescent="0.25">
      <c r="A160" s="26">
        <f>Wellpath!E160</f>
        <v>0</v>
      </c>
      <c r="B160" s="22">
        <v>0</v>
      </c>
      <c r="C160" s="22">
        <v>0</v>
      </c>
      <c r="D160" s="22">
        <v>1</v>
      </c>
      <c r="E160" s="20">
        <f>Model!$W$23*((drdp!B160+drdp!K160)*'DEC-OH'!$B160+(drdp!E160+drdp!N160)*'DEC-OH'!$C160+(drdp!H160+drdp!Q160)*'DEC-OH'!$D160)</f>
        <v>0</v>
      </c>
      <c r="F160" s="20">
        <f>Model!$W$23*((drdp!C160+drdp!L160)*'DEC-OH'!$B160+(drdp!F160+drdp!O160)*'DEC-OH'!$C160+(drdp!I160+drdp!R160)*'DEC-OH'!$D160)</f>
        <v>0</v>
      </c>
      <c r="G160" s="20">
        <f>Model!$W$23*((drdp!D160+drdp!M160)*'DEC-OH'!$B160+(drdp!G160+drdp!P160)*'DEC-OH'!$C160+(drdp!J160+drdp!S160)*'DEC-OH'!$D160)</f>
        <v>0</v>
      </c>
      <c r="H160" s="18">
        <f>Model!$W$23*((drdp!B160)*'DEC-OH'!$B160+(drdp!E160)*'DEC-OH'!$C160+(drdp!H160)*'DEC-OH'!$D160)</f>
        <v>0</v>
      </c>
      <c r="I160" s="18">
        <f>Model!$W$23*((drdp!C160)*'DEC-OH'!$B160+(drdp!F160)*'DEC-OH'!$C160+(drdp!I160)*'DEC-OH'!$D160)</f>
        <v>0</v>
      </c>
      <c r="J160" s="18">
        <f>Model!$W$23*((drdp!D160)*'DEC-OH'!$B160+(drdp!G160)*'DEC-OH'!$C160+(drdp!J160)*'DEC-OH'!$D160)</f>
        <v>0</v>
      </c>
      <c r="K160" s="21">
        <f>SUM(E$3:E159)+H160</f>
        <v>1.3351052082347454</v>
      </c>
      <c r="L160" s="21">
        <f>SUM(F$3:F159)+I160</f>
        <v>9.4060978734025884</v>
      </c>
      <c r="M160" s="21">
        <f>SUM(G$3:G159)+J160</f>
        <v>0</v>
      </c>
      <c r="N160" s="21"/>
      <c r="O160" s="21"/>
      <c r="P160" s="21"/>
      <c r="Q160" s="19">
        <f t="shared" si="13"/>
        <v>1.7825059170555431</v>
      </c>
      <c r="R160" s="19">
        <f t="shared" si="13"/>
        <v>88.474677204028694</v>
      </c>
      <c r="S160" s="19">
        <f t="shared" si="13"/>
        <v>0</v>
      </c>
      <c r="T160" s="19">
        <f t="shared" si="10"/>
        <v>12.558130259945559</v>
      </c>
      <c r="U160" s="19">
        <f t="shared" si="11"/>
        <v>0</v>
      </c>
      <c r="V160" s="19">
        <f t="shared" si="12"/>
        <v>0</v>
      </c>
    </row>
    <row r="161" spans="1:23" x14ac:dyDescent="0.25">
      <c r="A161" s="26">
        <f>Wellpath!E161</f>
        <v>0</v>
      </c>
      <c r="B161" s="22">
        <v>0</v>
      </c>
      <c r="C161" s="22">
        <v>0</v>
      </c>
      <c r="D161" s="22">
        <v>1</v>
      </c>
      <c r="E161" s="20">
        <f>Model!$W$23*((drdp!B161+drdp!K161)*'DEC-OH'!$B161+(drdp!E161+drdp!N161)*'DEC-OH'!$C161+(drdp!H161+drdp!Q161)*'DEC-OH'!$D161)</f>
        <v>0</v>
      </c>
      <c r="F161" s="20">
        <f>Model!$W$23*((drdp!C161+drdp!L161)*'DEC-OH'!$B161+(drdp!F161+drdp!O161)*'DEC-OH'!$C161+(drdp!I161+drdp!R161)*'DEC-OH'!$D161)</f>
        <v>0</v>
      </c>
      <c r="G161" s="20">
        <f>Model!$W$23*((drdp!D161+drdp!M161)*'DEC-OH'!$B161+(drdp!G161+drdp!P161)*'DEC-OH'!$C161+(drdp!J161+drdp!S161)*'DEC-OH'!$D161)</f>
        <v>0</v>
      </c>
      <c r="H161" s="18">
        <f>Model!$W$23*((drdp!B161)*'DEC-OH'!$B161+(drdp!E161)*'DEC-OH'!$C161+(drdp!H161)*'DEC-OH'!$D161)</f>
        <v>0</v>
      </c>
      <c r="I161" s="18">
        <f>Model!$W$23*((drdp!C161)*'DEC-OH'!$B161+(drdp!F161)*'DEC-OH'!$C161+(drdp!I161)*'DEC-OH'!$D161)</f>
        <v>0</v>
      </c>
      <c r="J161" s="18">
        <f>Model!$W$23*((drdp!D161)*'DEC-OH'!$B161+(drdp!G161)*'DEC-OH'!$C161+(drdp!J161)*'DEC-OH'!$D161)</f>
        <v>0</v>
      </c>
      <c r="K161" s="21">
        <f>SUM(E$3:E160)+H161</f>
        <v>1.3351052082347454</v>
      </c>
      <c r="L161" s="21">
        <f>SUM(F$3:F160)+I161</f>
        <v>9.4060978734025884</v>
      </c>
      <c r="M161" s="21">
        <f>SUM(G$3:G160)+J161</f>
        <v>0</v>
      </c>
      <c r="N161" s="21"/>
      <c r="O161" s="21"/>
      <c r="P161" s="21"/>
      <c r="Q161" s="19">
        <f t="shared" si="13"/>
        <v>1.7825059170555431</v>
      </c>
      <c r="R161" s="19">
        <f t="shared" si="13"/>
        <v>88.474677204028694</v>
      </c>
      <c r="S161" s="19">
        <f t="shared" si="13"/>
        <v>0</v>
      </c>
      <c r="T161" s="19">
        <f t="shared" si="10"/>
        <v>12.558130259945559</v>
      </c>
      <c r="U161" s="19">
        <f t="shared" si="11"/>
        <v>0</v>
      </c>
      <c r="V161" s="19">
        <f t="shared" si="12"/>
        <v>0</v>
      </c>
    </row>
    <row r="162" spans="1:23" x14ac:dyDescent="0.25">
      <c r="A162" s="26">
        <f>Wellpath!E162</f>
        <v>0</v>
      </c>
      <c r="B162" s="22">
        <v>0</v>
      </c>
      <c r="C162" s="22">
        <v>0</v>
      </c>
      <c r="D162" s="22">
        <v>1</v>
      </c>
      <c r="E162" s="20">
        <f>Model!$W$23*((drdp!B162+drdp!K162)*'DEC-OH'!$B162+(drdp!E162+drdp!N162)*'DEC-OH'!$C162+(drdp!H162+drdp!Q162)*'DEC-OH'!$D162)</f>
        <v>0</v>
      </c>
      <c r="F162" s="20">
        <f>Model!$W$23*((drdp!C162+drdp!L162)*'DEC-OH'!$B162+(drdp!F162+drdp!O162)*'DEC-OH'!$C162+(drdp!I162+drdp!R162)*'DEC-OH'!$D162)</f>
        <v>0</v>
      </c>
      <c r="G162" s="20">
        <f>Model!$W$23*((drdp!D162+drdp!M162)*'DEC-OH'!$B162+(drdp!G162+drdp!P162)*'DEC-OH'!$C162+(drdp!J162+drdp!S162)*'DEC-OH'!$D162)</f>
        <v>0</v>
      </c>
      <c r="H162" s="18">
        <f>Model!$W$23*((drdp!B162)*'DEC-OH'!$B162+(drdp!E162)*'DEC-OH'!$C162+(drdp!H162)*'DEC-OH'!$D162)</f>
        <v>0</v>
      </c>
      <c r="I162" s="18">
        <f>Model!$W$23*((drdp!C162)*'DEC-OH'!$B162+(drdp!F162)*'DEC-OH'!$C162+(drdp!I162)*'DEC-OH'!$D162)</f>
        <v>0</v>
      </c>
      <c r="J162" s="18">
        <f>Model!$W$23*((drdp!D162)*'DEC-OH'!$B162+(drdp!G162)*'DEC-OH'!$C162+(drdp!J162)*'DEC-OH'!$D162)</f>
        <v>0</v>
      </c>
      <c r="K162" s="21">
        <f>SUM(E$3:E161)+H162</f>
        <v>1.3351052082347454</v>
      </c>
      <c r="L162" s="21">
        <f>SUM(F$3:F161)+I162</f>
        <v>9.4060978734025884</v>
      </c>
      <c r="M162" s="21">
        <f>SUM(G$3:G161)+J162</f>
        <v>0</v>
      </c>
      <c r="N162" s="21"/>
      <c r="O162" s="21"/>
      <c r="P162" s="21"/>
      <c r="Q162" s="19">
        <f t="shared" si="13"/>
        <v>1.7825059170555431</v>
      </c>
      <c r="R162" s="19">
        <f t="shared" si="13"/>
        <v>88.474677204028694</v>
      </c>
      <c r="S162" s="19">
        <f t="shared" si="13"/>
        <v>0</v>
      </c>
      <c r="T162" s="19">
        <f t="shared" si="10"/>
        <v>12.558130259945559</v>
      </c>
      <c r="U162" s="19">
        <f t="shared" si="11"/>
        <v>0</v>
      </c>
      <c r="V162" s="19">
        <f t="shared" si="12"/>
        <v>0</v>
      </c>
    </row>
    <row r="163" spans="1:23" x14ac:dyDescent="0.25">
      <c r="A163" s="26">
        <f>Wellpath!E163</f>
        <v>0</v>
      </c>
      <c r="B163" s="22">
        <v>0</v>
      </c>
      <c r="C163" s="22">
        <v>0</v>
      </c>
      <c r="D163" s="22">
        <v>1</v>
      </c>
      <c r="E163" s="20">
        <f>Model!$W$23*((drdp!B163+drdp!K163)*'DEC-OH'!$B163+(drdp!E163+drdp!N163)*'DEC-OH'!$C163+(drdp!H163+drdp!Q163)*'DEC-OH'!$D163)</f>
        <v>0</v>
      </c>
      <c r="F163" s="20">
        <f>Model!$W$23*((drdp!C163+drdp!L163)*'DEC-OH'!$B163+(drdp!F163+drdp!O163)*'DEC-OH'!$C163+(drdp!I163+drdp!R163)*'DEC-OH'!$D163)</f>
        <v>0</v>
      </c>
      <c r="G163" s="20">
        <f>Model!$W$23*((drdp!D163+drdp!M163)*'DEC-OH'!$B163+(drdp!G163+drdp!P163)*'DEC-OH'!$C163+(drdp!J163+drdp!S163)*'DEC-OH'!$D163)</f>
        <v>0</v>
      </c>
      <c r="H163" s="18">
        <f>Model!$W$23*((drdp!B163)*'DEC-OH'!$B163+(drdp!E163)*'DEC-OH'!$C163+(drdp!H163)*'DEC-OH'!$D163)</f>
        <v>0</v>
      </c>
      <c r="I163" s="18">
        <f>Model!$W$23*((drdp!C163)*'DEC-OH'!$B163+(drdp!F163)*'DEC-OH'!$C163+(drdp!I163)*'DEC-OH'!$D163)</f>
        <v>0</v>
      </c>
      <c r="J163" s="18">
        <f>Model!$W$23*((drdp!D163)*'DEC-OH'!$B163+(drdp!G163)*'DEC-OH'!$C163+(drdp!J163)*'DEC-OH'!$D163)</f>
        <v>0</v>
      </c>
      <c r="K163" s="21">
        <f>SUM(E$3:E162)+H163</f>
        <v>1.3351052082347454</v>
      </c>
      <c r="L163" s="21">
        <f>SUM(F$3:F162)+I163</f>
        <v>9.4060978734025884</v>
      </c>
      <c r="M163" s="21">
        <f>SUM(G$3:G162)+J163</f>
        <v>0</v>
      </c>
      <c r="N163" s="21"/>
      <c r="O163" s="21"/>
      <c r="P163" s="21"/>
      <c r="Q163" s="19">
        <f t="shared" si="13"/>
        <v>1.7825059170555431</v>
      </c>
      <c r="R163" s="19">
        <f t="shared" si="13"/>
        <v>88.474677204028694</v>
      </c>
      <c r="S163" s="19">
        <f t="shared" si="13"/>
        <v>0</v>
      </c>
      <c r="T163" s="19">
        <f t="shared" si="10"/>
        <v>12.558130259945559</v>
      </c>
      <c r="U163" s="19">
        <f t="shared" si="11"/>
        <v>0</v>
      </c>
      <c r="V163" s="19">
        <f t="shared" si="12"/>
        <v>0</v>
      </c>
    </row>
    <row r="164" spans="1:23" x14ac:dyDescent="0.25">
      <c r="A164" s="26">
        <f>Wellpath!E164</f>
        <v>0</v>
      </c>
      <c r="B164" s="22">
        <v>0</v>
      </c>
      <c r="C164" s="22">
        <v>0</v>
      </c>
      <c r="D164" s="22">
        <v>1</v>
      </c>
      <c r="E164" s="20">
        <f>Model!$W$23*((drdp!B164+drdp!K164)*'DEC-OH'!$B164+(drdp!E164+drdp!N164)*'DEC-OH'!$C164+(drdp!H164+drdp!Q164)*'DEC-OH'!$D164)</f>
        <v>0</v>
      </c>
      <c r="F164" s="20">
        <f>Model!$W$23*((drdp!C164+drdp!L164)*'DEC-OH'!$B164+(drdp!F164+drdp!O164)*'DEC-OH'!$C164+(drdp!I164+drdp!R164)*'DEC-OH'!$D164)</f>
        <v>0</v>
      </c>
      <c r="G164" s="20">
        <f>Model!$W$23*((drdp!D164+drdp!M164)*'DEC-OH'!$B164+(drdp!G164+drdp!P164)*'DEC-OH'!$C164+(drdp!J164+drdp!S164)*'DEC-OH'!$D164)</f>
        <v>0</v>
      </c>
      <c r="H164" s="18">
        <f>Model!$W$23*((drdp!B164)*'DEC-OH'!$B164+(drdp!E164)*'DEC-OH'!$C164+(drdp!H164)*'DEC-OH'!$D164)</f>
        <v>0</v>
      </c>
      <c r="I164" s="18">
        <f>Model!$W$23*((drdp!C164)*'DEC-OH'!$B164+(drdp!F164)*'DEC-OH'!$C164+(drdp!I164)*'DEC-OH'!$D164)</f>
        <v>0</v>
      </c>
      <c r="J164" s="18">
        <f>Model!$W$23*((drdp!D164)*'DEC-OH'!$B164+(drdp!G164)*'DEC-OH'!$C164+(drdp!J164)*'DEC-OH'!$D164)</f>
        <v>0</v>
      </c>
      <c r="K164" s="21">
        <f>SUM(E$3:E163)+H164</f>
        <v>1.3351052082347454</v>
      </c>
      <c r="L164" s="21">
        <f>SUM(F$3:F163)+I164</f>
        <v>9.4060978734025884</v>
      </c>
      <c r="M164" s="21">
        <f>SUM(G$3:G163)+J164</f>
        <v>0</v>
      </c>
      <c r="N164" s="21"/>
      <c r="O164" s="21"/>
      <c r="P164" s="21"/>
      <c r="Q164" s="19">
        <f t="shared" si="13"/>
        <v>1.7825059170555431</v>
      </c>
      <c r="R164" s="19">
        <f t="shared" si="13"/>
        <v>88.474677204028694</v>
      </c>
      <c r="S164" s="19">
        <f t="shared" si="13"/>
        <v>0</v>
      </c>
      <c r="T164" s="19">
        <f t="shared" si="10"/>
        <v>12.558130259945559</v>
      </c>
      <c r="U164" s="19">
        <f t="shared" si="11"/>
        <v>0</v>
      </c>
      <c r="V164" s="19">
        <f t="shared" si="12"/>
        <v>0</v>
      </c>
    </row>
    <row r="165" spans="1:23" x14ac:dyDescent="0.25">
      <c r="A165" s="26">
        <f>Wellpath!E165</f>
        <v>0</v>
      </c>
      <c r="B165" s="22">
        <v>0</v>
      </c>
      <c r="C165" s="22">
        <v>0</v>
      </c>
      <c r="D165" s="22">
        <v>1</v>
      </c>
      <c r="E165" s="20">
        <f>Model!$W$23*((drdp!B165+drdp!K165)*'DEC-OH'!$B165+(drdp!E165+drdp!N165)*'DEC-OH'!$C165+(drdp!H165+drdp!Q165)*'DEC-OH'!$D165)</f>
        <v>0</v>
      </c>
      <c r="F165" s="20">
        <f>Model!$W$23*((drdp!C165+drdp!L165)*'DEC-OH'!$B165+(drdp!F165+drdp!O165)*'DEC-OH'!$C165+(drdp!I165+drdp!R165)*'DEC-OH'!$D165)</f>
        <v>0</v>
      </c>
      <c r="G165" s="20">
        <f>Model!$W$23*((drdp!D165+drdp!M165)*'DEC-OH'!$B165+(drdp!G165+drdp!P165)*'DEC-OH'!$C165+(drdp!J165+drdp!S165)*'DEC-OH'!$D165)</f>
        <v>0</v>
      </c>
      <c r="H165" s="18">
        <f>Model!$W$23*((drdp!B165)*'DEC-OH'!$B165+(drdp!E165)*'DEC-OH'!$C165+(drdp!H165)*'DEC-OH'!$D165)</f>
        <v>0</v>
      </c>
      <c r="I165" s="18">
        <f>Model!$W$23*((drdp!C165)*'DEC-OH'!$B165+(drdp!F165)*'DEC-OH'!$C165+(drdp!I165)*'DEC-OH'!$D165)</f>
        <v>0</v>
      </c>
      <c r="J165" s="18">
        <f>Model!$W$23*((drdp!D165)*'DEC-OH'!$B165+(drdp!G165)*'DEC-OH'!$C165+(drdp!J165)*'DEC-OH'!$D165)</f>
        <v>0</v>
      </c>
      <c r="K165" s="21">
        <f>SUM(E$3:E164)+H165</f>
        <v>1.3351052082347454</v>
      </c>
      <c r="L165" s="21">
        <f>SUM(F$3:F164)+I165</f>
        <v>9.4060978734025884</v>
      </c>
      <c r="M165" s="21">
        <f>SUM(G$3:G164)+J165</f>
        <v>0</v>
      </c>
      <c r="N165" s="21"/>
      <c r="O165" s="21"/>
      <c r="P165" s="21"/>
      <c r="Q165" s="19">
        <f t="shared" si="13"/>
        <v>1.7825059170555431</v>
      </c>
      <c r="R165" s="19">
        <f t="shared" si="13"/>
        <v>88.474677204028694</v>
      </c>
      <c r="S165" s="19">
        <f t="shared" si="13"/>
        <v>0</v>
      </c>
      <c r="T165" s="19">
        <f t="shared" si="10"/>
        <v>12.558130259945559</v>
      </c>
      <c r="U165" s="19">
        <f t="shared" si="11"/>
        <v>0</v>
      </c>
      <c r="V165" s="19">
        <f t="shared" si="12"/>
        <v>0</v>
      </c>
    </row>
    <row r="166" spans="1:23" x14ac:dyDescent="0.25">
      <c r="A166" s="26">
        <f>Wellpath!E166</f>
        <v>0</v>
      </c>
      <c r="B166" s="22">
        <v>0</v>
      </c>
      <c r="C166" s="22">
        <v>0</v>
      </c>
      <c r="D166" s="22">
        <v>1</v>
      </c>
      <c r="E166" s="20">
        <f>Model!$W$23*((drdp!B166+drdp!K166)*'DEC-OH'!$B166+(drdp!E166+drdp!N166)*'DEC-OH'!$C166+(drdp!H166+drdp!Q166)*'DEC-OH'!$D166)</f>
        <v>0</v>
      </c>
      <c r="F166" s="20">
        <f>Model!$W$23*((drdp!C166+drdp!L166)*'DEC-OH'!$B166+(drdp!F166+drdp!O166)*'DEC-OH'!$C166+(drdp!I166+drdp!R166)*'DEC-OH'!$D166)</f>
        <v>0</v>
      </c>
      <c r="G166" s="20">
        <f>Model!$W$23*((drdp!D166+drdp!M166)*'DEC-OH'!$B166+(drdp!G166+drdp!P166)*'DEC-OH'!$C166+(drdp!J166+drdp!S166)*'DEC-OH'!$D166)</f>
        <v>0</v>
      </c>
      <c r="H166" s="18">
        <f>Model!$W$23*((drdp!B166)*'DEC-OH'!$B166+(drdp!E166)*'DEC-OH'!$C166+(drdp!H166)*'DEC-OH'!$D166)</f>
        <v>0</v>
      </c>
      <c r="I166" s="18">
        <f>Model!$W$23*((drdp!C166)*'DEC-OH'!$B166+(drdp!F166)*'DEC-OH'!$C166+(drdp!I166)*'DEC-OH'!$D166)</f>
        <v>0</v>
      </c>
      <c r="J166" s="18">
        <f>Model!$W$23*((drdp!D166)*'DEC-OH'!$B166+(drdp!G166)*'DEC-OH'!$C166+(drdp!J166)*'DEC-OH'!$D166)</f>
        <v>0</v>
      </c>
      <c r="K166" s="21">
        <f>SUM(E$3:E165)+H166</f>
        <v>1.3351052082347454</v>
      </c>
      <c r="L166" s="21">
        <f>SUM(F$3:F165)+I166</f>
        <v>9.4060978734025884</v>
      </c>
      <c r="M166" s="21">
        <f>SUM(G$3:G165)+J166</f>
        <v>0</v>
      </c>
      <c r="N166" s="21"/>
      <c r="O166" s="21"/>
      <c r="P166" s="21"/>
      <c r="Q166" s="19">
        <f t="shared" si="13"/>
        <v>1.7825059170555431</v>
      </c>
      <c r="R166" s="19">
        <f t="shared" si="13"/>
        <v>88.474677204028694</v>
      </c>
      <c r="S166" s="19">
        <f t="shared" si="13"/>
        <v>0</v>
      </c>
      <c r="T166" s="19">
        <f t="shared" si="10"/>
        <v>12.558130259945559</v>
      </c>
      <c r="U166" s="19">
        <f t="shared" si="11"/>
        <v>0</v>
      </c>
      <c r="V166" s="19">
        <f t="shared" si="12"/>
        <v>0</v>
      </c>
    </row>
    <row r="167" spans="1:23" x14ac:dyDescent="0.25">
      <c r="A167" s="26">
        <f>Wellpath!E167</f>
        <v>0</v>
      </c>
      <c r="B167" s="22">
        <v>0</v>
      </c>
      <c r="C167" s="22">
        <v>0</v>
      </c>
      <c r="D167" s="22">
        <v>1</v>
      </c>
      <c r="E167" s="20">
        <f>Model!$W$23*((drdp!B167+drdp!K167)*'DEC-OH'!$B167+(drdp!E167+drdp!N167)*'DEC-OH'!$C167+(drdp!H167+drdp!Q167)*'DEC-OH'!$D167)</f>
        <v>0</v>
      </c>
      <c r="F167" s="20">
        <f>Model!$W$23*((drdp!C167+drdp!L167)*'DEC-OH'!$B167+(drdp!F167+drdp!O167)*'DEC-OH'!$C167+(drdp!I167+drdp!R167)*'DEC-OH'!$D167)</f>
        <v>0</v>
      </c>
      <c r="G167" s="20">
        <f>Model!$W$23*((drdp!D167+drdp!M167)*'DEC-OH'!$B167+(drdp!G167+drdp!P167)*'DEC-OH'!$C167+(drdp!J167+drdp!S167)*'DEC-OH'!$D167)</f>
        <v>0</v>
      </c>
      <c r="H167" s="18">
        <f>Model!$W$23*((drdp!B167)*'DEC-OH'!$B167+(drdp!E167)*'DEC-OH'!$C167+(drdp!H167)*'DEC-OH'!$D167)</f>
        <v>0</v>
      </c>
      <c r="I167" s="18">
        <f>Model!$W$23*((drdp!C167)*'DEC-OH'!$B167+(drdp!F167)*'DEC-OH'!$C167+(drdp!I167)*'DEC-OH'!$D167)</f>
        <v>0</v>
      </c>
      <c r="J167" s="18">
        <f>Model!$W$23*((drdp!D167)*'DEC-OH'!$B167+(drdp!G167)*'DEC-OH'!$C167+(drdp!J167)*'DEC-OH'!$D167)</f>
        <v>0</v>
      </c>
      <c r="K167" s="21">
        <f>SUM(E$3:E166)+H167</f>
        <v>1.3351052082347454</v>
      </c>
      <c r="L167" s="21">
        <f>SUM(F$3:F166)+I167</f>
        <v>9.4060978734025884</v>
      </c>
      <c r="M167" s="21">
        <f>SUM(G$3:G166)+J167</f>
        <v>0</v>
      </c>
      <c r="N167" s="21"/>
      <c r="O167" s="21"/>
      <c r="P167" s="21"/>
      <c r="Q167" s="19">
        <f t="shared" si="13"/>
        <v>1.7825059170555431</v>
      </c>
      <c r="R167" s="19">
        <f t="shared" si="13"/>
        <v>88.474677204028694</v>
      </c>
      <c r="S167" s="19">
        <f t="shared" si="13"/>
        <v>0</v>
      </c>
      <c r="T167" s="19">
        <f t="shared" si="10"/>
        <v>12.558130259945559</v>
      </c>
      <c r="U167" s="19">
        <f t="shared" si="11"/>
        <v>0</v>
      </c>
      <c r="V167" s="19">
        <f t="shared" si="12"/>
        <v>0</v>
      </c>
    </row>
    <row r="168" spans="1:23" x14ac:dyDescent="0.25">
      <c r="A168" s="26">
        <f>Wellpath!E168</f>
        <v>0</v>
      </c>
      <c r="B168" s="22">
        <v>0</v>
      </c>
      <c r="C168" s="22">
        <v>0</v>
      </c>
      <c r="D168" s="22">
        <v>1</v>
      </c>
      <c r="E168" s="20">
        <f>Model!$W$23*((drdp!B168+drdp!K168)*'DEC-OH'!$B168+(drdp!E168+drdp!N168)*'DEC-OH'!$C168+(drdp!H168+drdp!Q168)*'DEC-OH'!$D168)</f>
        <v>0</v>
      </c>
      <c r="F168" s="20">
        <f>Model!$W$23*((drdp!C168+drdp!L168)*'DEC-OH'!$B168+(drdp!F168+drdp!O168)*'DEC-OH'!$C168+(drdp!I168+drdp!R168)*'DEC-OH'!$D168)</f>
        <v>0</v>
      </c>
      <c r="G168" s="20">
        <f>Model!$W$23*((drdp!D168+drdp!M168)*'DEC-OH'!$B168+(drdp!G168+drdp!P168)*'DEC-OH'!$C168+(drdp!J168+drdp!S168)*'DEC-OH'!$D168)</f>
        <v>0</v>
      </c>
      <c r="H168" s="18">
        <f>Model!$W$23*((drdp!B168)*'DEC-OH'!$B168+(drdp!E168)*'DEC-OH'!$C168+(drdp!H168)*'DEC-OH'!$D168)</f>
        <v>0</v>
      </c>
      <c r="I168" s="18">
        <f>Model!$W$23*((drdp!C168)*'DEC-OH'!$B168+(drdp!F168)*'DEC-OH'!$C168+(drdp!I168)*'DEC-OH'!$D168)</f>
        <v>0</v>
      </c>
      <c r="J168" s="18">
        <f>Model!$W$23*((drdp!D168)*'DEC-OH'!$B168+(drdp!G168)*'DEC-OH'!$C168+(drdp!J168)*'DEC-OH'!$D168)</f>
        <v>0</v>
      </c>
      <c r="K168" s="21">
        <f>SUM(E$3:E167)+H168</f>
        <v>1.3351052082347454</v>
      </c>
      <c r="L168" s="21">
        <f>SUM(F$3:F167)+I168</f>
        <v>9.4060978734025884</v>
      </c>
      <c r="M168" s="21">
        <f>SUM(G$3:G167)+J168</f>
        <v>0</v>
      </c>
      <c r="N168" s="21"/>
      <c r="O168" s="21"/>
      <c r="P168" s="21"/>
      <c r="Q168" s="19">
        <f t="shared" si="13"/>
        <v>1.7825059170555431</v>
      </c>
      <c r="R168" s="19">
        <f t="shared" si="13"/>
        <v>88.474677204028694</v>
      </c>
      <c r="S168" s="19">
        <f t="shared" si="13"/>
        <v>0</v>
      </c>
      <c r="T168" s="19">
        <f t="shared" si="10"/>
        <v>12.558130259945559</v>
      </c>
      <c r="U168" s="19">
        <f t="shared" si="11"/>
        <v>0</v>
      </c>
      <c r="V168" s="19">
        <f t="shared" si="12"/>
        <v>0</v>
      </c>
    </row>
    <row r="169" spans="1:23" x14ac:dyDescent="0.25">
      <c r="A169" s="26">
        <f>Wellpath!E169</f>
        <v>0</v>
      </c>
      <c r="B169" s="22">
        <v>0</v>
      </c>
      <c r="C169" s="22">
        <v>0</v>
      </c>
      <c r="D169" s="22">
        <v>1</v>
      </c>
      <c r="E169" s="20">
        <f>Model!$W$23*((drdp!B169+drdp!K169)*'DEC-OH'!$B169+(drdp!E169+drdp!N169)*'DEC-OH'!$C169+(drdp!H169+drdp!Q169)*'DEC-OH'!$D169)</f>
        <v>0</v>
      </c>
      <c r="F169" s="20">
        <f>Model!$W$23*((drdp!C169+drdp!L169)*'DEC-OH'!$B169+(drdp!F169+drdp!O169)*'DEC-OH'!$C169+(drdp!I169+drdp!R169)*'DEC-OH'!$D169)</f>
        <v>0</v>
      </c>
      <c r="G169" s="20">
        <f>Model!$W$23*((drdp!D169+drdp!M169)*'DEC-OH'!$B169+(drdp!G169+drdp!P169)*'DEC-OH'!$C169+(drdp!J169+drdp!S169)*'DEC-OH'!$D169)</f>
        <v>0</v>
      </c>
      <c r="H169" s="18">
        <f>Model!$W$23*((drdp!B169)*'DEC-OH'!$B169+(drdp!E169)*'DEC-OH'!$C169+(drdp!H169)*'DEC-OH'!$D169)</f>
        <v>0</v>
      </c>
      <c r="I169" s="18">
        <f>Model!$W$23*((drdp!C169)*'DEC-OH'!$B169+(drdp!F169)*'DEC-OH'!$C169+(drdp!I169)*'DEC-OH'!$D169)</f>
        <v>0</v>
      </c>
      <c r="J169" s="18">
        <f>Model!$W$23*((drdp!D169)*'DEC-OH'!$B169+(drdp!G169)*'DEC-OH'!$C169+(drdp!J169)*'DEC-OH'!$D169)</f>
        <v>0</v>
      </c>
      <c r="K169" s="21">
        <f>SUM(E$3:E168)+H169</f>
        <v>1.3351052082347454</v>
      </c>
      <c r="L169" s="21">
        <f>SUM(F$3:F168)+I169</f>
        <v>9.4060978734025884</v>
      </c>
      <c r="M169" s="21">
        <f>SUM(G$3:G168)+J169</f>
        <v>0</v>
      </c>
      <c r="N169" s="21"/>
      <c r="O169" s="21"/>
      <c r="P169" s="21"/>
      <c r="Q169" s="19">
        <f t="shared" si="13"/>
        <v>1.7825059170555431</v>
      </c>
      <c r="R169" s="19">
        <f t="shared" si="13"/>
        <v>88.474677204028694</v>
      </c>
      <c r="S169" s="19">
        <f t="shared" si="13"/>
        <v>0</v>
      </c>
      <c r="T169" s="19">
        <f t="shared" si="10"/>
        <v>12.558130259945559</v>
      </c>
      <c r="U169" s="19">
        <f t="shared" si="11"/>
        <v>0</v>
      </c>
      <c r="V169" s="19">
        <f t="shared" si="12"/>
        <v>0</v>
      </c>
    </row>
    <row r="170" spans="1:23" x14ac:dyDescent="0.25">
      <c r="A170" s="26">
        <f>Wellpath!E170</f>
        <v>0</v>
      </c>
      <c r="B170" s="22">
        <v>0</v>
      </c>
      <c r="C170" s="22">
        <v>0</v>
      </c>
      <c r="D170" s="22">
        <v>1</v>
      </c>
      <c r="E170" s="20">
        <f>Model!$W$23*((drdp!B170+drdp!K170)*'DEC-OH'!$B170+(drdp!E170+drdp!N170)*'DEC-OH'!$C170+(drdp!H170+drdp!Q170)*'DEC-OH'!$D170)</f>
        <v>0</v>
      </c>
      <c r="F170" s="20">
        <f>Model!$W$23*((drdp!C170+drdp!L170)*'DEC-OH'!$B170+(drdp!F170+drdp!O170)*'DEC-OH'!$C170+(drdp!I170+drdp!R170)*'DEC-OH'!$D170)</f>
        <v>0</v>
      </c>
      <c r="G170" s="20">
        <f>Model!$W$23*((drdp!D170+drdp!M170)*'DEC-OH'!$B170+(drdp!G170+drdp!P170)*'DEC-OH'!$C170+(drdp!J170+drdp!S170)*'DEC-OH'!$D170)</f>
        <v>0</v>
      </c>
      <c r="H170" s="18">
        <f>Model!$W$23*((drdp!B170)*'DEC-OH'!$B170+(drdp!E170)*'DEC-OH'!$C170+(drdp!H170)*'DEC-OH'!$D170)</f>
        <v>0</v>
      </c>
      <c r="I170" s="18">
        <f>Model!$W$23*((drdp!C170)*'DEC-OH'!$B170+(drdp!F170)*'DEC-OH'!$C170+(drdp!I170)*'DEC-OH'!$D170)</f>
        <v>0</v>
      </c>
      <c r="J170" s="18">
        <f>Model!$W$23*((drdp!D170)*'DEC-OH'!$B170+(drdp!G170)*'DEC-OH'!$C170+(drdp!J170)*'DEC-OH'!$D170)</f>
        <v>0</v>
      </c>
      <c r="K170" s="21">
        <f>SUM(E$3:E169)+H170</f>
        <v>1.3351052082347454</v>
      </c>
      <c r="L170" s="21">
        <f>SUM(F$3:F169)+I170</f>
        <v>9.4060978734025884</v>
      </c>
      <c r="M170" s="21">
        <f>SUM(G$3:G169)+J170</f>
        <v>0</v>
      </c>
      <c r="N170" s="21"/>
      <c r="O170" s="21"/>
      <c r="P170" s="21"/>
      <c r="Q170" s="19">
        <f t="shared" si="13"/>
        <v>1.7825059170555431</v>
      </c>
      <c r="R170" s="19">
        <f t="shared" si="13"/>
        <v>88.474677204028694</v>
      </c>
      <c r="S170" s="19">
        <f t="shared" si="13"/>
        <v>0</v>
      </c>
      <c r="T170" s="19">
        <f t="shared" si="10"/>
        <v>12.558130259945559</v>
      </c>
      <c r="U170" s="19">
        <f t="shared" si="11"/>
        <v>0</v>
      </c>
      <c r="V170" s="19">
        <f t="shared" si="12"/>
        <v>0</v>
      </c>
    </row>
    <row r="171" spans="1:23" x14ac:dyDescent="0.25">
      <c r="A171" s="26">
        <f>Wellpath!E171</f>
        <v>0</v>
      </c>
      <c r="B171" s="22">
        <v>0</v>
      </c>
      <c r="C171" s="22">
        <v>0</v>
      </c>
      <c r="D171" s="22">
        <v>1</v>
      </c>
      <c r="E171" s="20">
        <f>Model!$W$23*((drdp!B171+drdp!K171)*'DEC-OH'!$B171+(drdp!E171+drdp!N171)*'DEC-OH'!$C171+(drdp!H171+drdp!Q171)*'DEC-OH'!$D171)</f>
        <v>0</v>
      </c>
      <c r="F171" s="20">
        <f>Model!$W$23*((drdp!C171+drdp!L171)*'DEC-OH'!$B171+(drdp!F171+drdp!O171)*'DEC-OH'!$C171+(drdp!I171+drdp!R171)*'DEC-OH'!$D171)</f>
        <v>0</v>
      </c>
      <c r="G171" s="20">
        <f>Model!$W$23*((drdp!D171+drdp!M171)*'DEC-OH'!$B171+(drdp!G171+drdp!P171)*'DEC-OH'!$C171+(drdp!J171+drdp!S171)*'DEC-OH'!$D171)</f>
        <v>0</v>
      </c>
      <c r="H171" s="18">
        <f>Model!$W$23*((drdp!B171)*'DEC-OH'!$B171+(drdp!E171)*'DEC-OH'!$C171+(drdp!H171)*'DEC-OH'!$D171)</f>
        <v>0</v>
      </c>
      <c r="I171" s="18">
        <f>Model!$W$23*((drdp!C171)*'DEC-OH'!$B171+(drdp!F171)*'DEC-OH'!$C171+(drdp!I171)*'DEC-OH'!$D171)</f>
        <v>0</v>
      </c>
      <c r="J171" s="18">
        <f>Model!$W$23*((drdp!D171)*'DEC-OH'!$B171+(drdp!G171)*'DEC-OH'!$C171+(drdp!J171)*'DEC-OH'!$D171)</f>
        <v>0</v>
      </c>
      <c r="K171" s="21">
        <f>SUM(E$3:E170)+H171</f>
        <v>1.3351052082347454</v>
      </c>
      <c r="L171" s="21">
        <f>SUM(F$3:F170)+I171</f>
        <v>9.4060978734025884</v>
      </c>
      <c r="M171" s="21">
        <f>SUM(G$3:G170)+J171</f>
        <v>0</v>
      </c>
      <c r="N171" s="21"/>
      <c r="O171" s="21"/>
      <c r="P171" s="21"/>
      <c r="Q171" s="19">
        <f t="shared" si="13"/>
        <v>1.7825059170555431</v>
      </c>
      <c r="R171" s="19">
        <f t="shared" si="13"/>
        <v>88.474677204028694</v>
      </c>
      <c r="S171" s="19">
        <f t="shared" si="13"/>
        <v>0</v>
      </c>
      <c r="T171" s="19">
        <f t="shared" si="10"/>
        <v>12.558130259945559</v>
      </c>
      <c r="U171" s="19">
        <f t="shared" si="11"/>
        <v>0</v>
      </c>
      <c r="V171" s="19">
        <f t="shared" si="12"/>
        <v>0</v>
      </c>
    </row>
    <row r="172" spans="1:23" x14ac:dyDescent="0.25">
      <c r="A172" s="26">
        <f>Wellpath!E172</f>
        <v>0</v>
      </c>
      <c r="B172" s="22">
        <v>0</v>
      </c>
      <c r="C172" s="22">
        <v>0</v>
      </c>
      <c r="D172" s="22">
        <v>1</v>
      </c>
      <c r="E172" s="20">
        <f>Model!$W$23*((drdp!B172+drdp!K172)*'DEC-OH'!$B172+(drdp!E172+drdp!N172)*'DEC-OH'!$C172+(drdp!H172+drdp!Q172)*'DEC-OH'!$D172)</f>
        <v>0</v>
      </c>
      <c r="F172" s="20">
        <f>Model!$W$23*((drdp!C172+drdp!L172)*'DEC-OH'!$B172+(drdp!F172+drdp!O172)*'DEC-OH'!$C172+(drdp!I172+drdp!R172)*'DEC-OH'!$D172)</f>
        <v>0</v>
      </c>
      <c r="G172" s="20">
        <f>Model!$W$23*((drdp!D172+drdp!M172)*'DEC-OH'!$B172+(drdp!G172+drdp!P172)*'DEC-OH'!$C172+(drdp!J172+drdp!S172)*'DEC-OH'!$D172)</f>
        <v>0</v>
      </c>
      <c r="H172" s="18">
        <f>Model!$W$23*((drdp!B172)*'DEC-OH'!$B172+(drdp!E172)*'DEC-OH'!$C172+(drdp!H172)*'DEC-OH'!$D172)</f>
        <v>0</v>
      </c>
      <c r="I172" s="18">
        <f>Model!$W$23*((drdp!C172)*'DEC-OH'!$B172+(drdp!F172)*'DEC-OH'!$C172+(drdp!I172)*'DEC-OH'!$D172)</f>
        <v>0</v>
      </c>
      <c r="J172" s="18">
        <f>Model!$W$23*((drdp!D172)*'DEC-OH'!$B172+(drdp!G172)*'DEC-OH'!$C172+(drdp!J172)*'DEC-OH'!$D172)</f>
        <v>0</v>
      </c>
      <c r="K172" s="21">
        <f>SUM(E$3:E171)+H172</f>
        <v>1.3351052082347454</v>
      </c>
      <c r="L172" s="21">
        <f>SUM(F$3:F171)+I172</f>
        <v>9.4060978734025884</v>
      </c>
      <c r="M172" s="21">
        <f>SUM(G$3:G171)+J172</f>
        <v>0</v>
      </c>
      <c r="N172" s="21"/>
      <c r="O172" s="21"/>
      <c r="P172" s="21"/>
      <c r="Q172" s="19">
        <f t="shared" si="13"/>
        <v>1.7825059170555431</v>
      </c>
      <c r="R172" s="19">
        <f t="shared" si="13"/>
        <v>88.474677204028694</v>
      </c>
      <c r="S172" s="19">
        <f t="shared" si="13"/>
        <v>0</v>
      </c>
      <c r="T172" s="19">
        <f t="shared" si="10"/>
        <v>12.558130259945559</v>
      </c>
      <c r="U172" s="19">
        <f t="shared" si="11"/>
        <v>0</v>
      </c>
      <c r="V172" s="19">
        <f t="shared" si="12"/>
        <v>0</v>
      </c>
    </row>
    <row r="173" spans="1:23" x14ac:dyDescent="0.25">
      <c r="A173" s="26">
        <f>Wellpath!E173</f>
        <v>0</v>
      </c>
      <c r="B173" s="22">
        <v>0</v>
      </c>
      <c r="C173" s="22">
        <v>0</v>
      </c>
      <c r="D173" s="22">
        <v>1</v>
      </c>
      <c r="E173" s="20">
        <f>Model!$W$23*((drdp!B173+drdp!K173)*'DEC-OH'!$B173+(drdp!E173+drdp!N173)*'DEC-OH'!$C173+(drdp!H173+drdp!Q173)*'DEC-OH'!$D173)</f>
        <v>0</v>
      </c>
      <c r="F173" s="20">
        <f>Model!$W$23*((drdp!C173+drdp!L173)*'DEC-OH'!$B173+(drdp!F173+drdp!O173)*'DEC-OH'!$C173+(drdp!I173+drdp!R173)*'DEC-OH'!$D173)</f>
        <v>0</v>
      </c>
      <c r="G173" s="20">
        <f>Model!$W$23*((drdp!D173+drdp!M173)*'DEC-OH'!$B173+(drdp!G173+drdp!P173)*'DEC-OH'!$C173+(drdp!J173+drdp!S173)*'DEC-OH'!$D173)</f>
        <v>0</v>
      </c>
      <c r="H173" s="18">
        <f>Model!$W$23*((drdp!B173)*'DEC-OH'!$B173+(drdp!E173)*'DEC-OH'!$C173+(drdp!H173)*'DEC-OH'!$D173)</f>
        <v>0</v>
      </c>
      <c r="I173" s="18">
        <f>Model!$W$23*((drdp!C173)*'DEC-OH'!$B173+(drdp!F173)*'DEC-OH'!$C173+(drdp!I173)*'DEC-OH'!$D173)</f>
        <v>0</v>
      </c>
      <c r="J173" s="18">
        <f>Model!$W$23*((drdp!D173)*'DEC-OH'!$B173+(drdp!G173)*'DEC-OH'!$C173+(drdp!J173)*'DEC-OH'!$D173)</f>
        <v>0</v>
      </c>
      <c r="K173" s="21">
        <f>SUM(E$3:E172)+H173</f>
        <v>1.3351052082347454</v>
      </c>
      <c r="L173" s="21">
        <f>SUM(F$3:F172)+I173</f>
        <v>9.4060978734025884</v>
      </c>
      <c r="M173" s="21">
        <f>SUM(G$3:G172)+J173</f>
        <v>0</v>
      </c>
      <c r="N173" s="21"/>
      <c r="O173" s="21"/>
      <c r="P173" s="21"/>
      <c r="Q173" s="19">
        <f t="shared" si="13"/>
        <v>1.7825059170555431</v>
      </c>
      <c r="R173" s="19">
        <f t="shared" si="13"/>
        <v>88.474677204028694</v>
      </c>
      <c r="S173" s="19">
        <f t="shared" si="13"/>
        <v>0</v>
      </c>
      <c r="T173" s="19">
        <f t="shared" si="10"/>
        <v>12.558130259945559</v>
      </c>
      <c r="U173" s="19">
        <f t="shared" si="11"/>
        <v>0</v>
      </c>
      <c r="V173" s="19">
        <f t="shared" si="12"/>
        <v>0</v>
      </c>
      <c r="W173" s="10" t="s">
        <v>62</v>
      </c>
    </row>
    <row r="174" spans="1:23" x14ac:dyDescent="0.25">
      <c r="A174" s="26">
        <f>Wellpath!E174</f>
        <v>0</v>
      </c>
      <c r="B174" s="22">
        <v>0</v>
      </c>
      <c r="C174" s="22">
        <v>0</v>
      </c>
      <c r="D174" s="22">
        <v>1</v>
      </c>
      <c r="E174" s="20">
        <f>Model!$W$23*((drdp!B174+drdp!K174)*'DEC-OH'!$B174+(drdp!E174+drdp!N174)*'DEC-OH'!$C174+(drdp!H174+drdp!Q174)*'DEC-OH'!$D174)</f>
        <v>0</v>
      </c>
      <c r="F174" s="20">
        <f>Model!$W$23*((drdp!C174+drdp!L174)*'DEC-OH'!$B174+(drdp!F174+drdp!O174)*'DEC-OH'!$C174+(drdp!I174+drdp!R174)*'DEC-OH'!$D174)</f>
        <v>0</v>
      </c>
      <c r="G174" s="20">
        <f>Model!$W$23*((drdp!D174+drdp!M174)*'DEC-OH'!$B174+(drdp!G174+drdp!P174)*'DEC-OH'!$C174+(drdp!J174+drdp!S174)*'DEC-OH'!$D174)</f>
        <v>0</v>
      </c>
      <c r="H174" s="18">
        <f>Model!$W$23*((drdp!B174)*'DEC-OH'!$B174+(drdp!E174)*'DEC-OH'!$C174+(drdp!H174)*'DEC-OH'!$D174)</f>
        <v>0</v>
      </c>
      <c r="I174" s="18">
        <f>Model!$W$23*((drdp!C174)*'DEC-OH'!$B174+(drdp!F174)*'DEC-OH'!$C174+(drdp!I174)*'DEC-OH'!$D174)</f>
        <v>0</v>
      </c>
      <c r="J174" s="18">
        <f>Model!$W$23*((drdp!D174)*'DEC-OH'!$B174+(drdp!G174)*'DEC-OH'!$C174+(drdp!J174)*'DEC-OH'!$D174)</f>
        <v>0</v>
      </c>
      <c r="K174" s="21">
        <f>SUM(E$3:E173)+H174</f>
        <v>1.3351052082347454</v>
      </c>
      <c r="L174" s="21">
        <f>SUM(F$3:F173)+I174</f>
        <v>9.4060978734025884</v>
      </c>
      <c r="M174" s="21">
        <f>SUM(G$3:G173)+J174</f>
        <v>0</v>
      </c>
      <c r="N174" s="21"/>
      <c r="O174" s="21"/>
      <c r="P174" s="21"/>
      <c r="Q174" s="19">
        <f t="shared" si="13"/>
        <v>1.7825059170555431</v>
      </c>
      <c r="R174" s="19">
        <f t="shared" si="13"/>
        <v>88.474677204028694</v>
      </c>
      <c r="S174" s="19">
        <f t="shared" si="13"/>
        <v>0</v>
      </c>
      <c r="T174" s="19">
        <f t="shared" si="10"/>
        <v>12.558130259945559</v>
      </c>
      <c r="U174" s="19">
        <f t="shared" si="11"/>
        <v>0</v>
      </c>
      <c r="V174" s="19">
        <f t="shared" si="12"/>
        <v>0</v>
      </c>
    </row>
    <row r="175" spans="1:23" x14ac:dyDescent="0.25">
      <c r="A175" s="26">
        <f>Wellpath!E175</f>
        <v>0</v>
      </c>
      <c r="B175" s="22">
        <v>0</v>
      </c>
      <c r="C175" s="22">
        <v>0</v>
      </c>
      <c r="D175" s="22">
        <v>1</v>
      </c>
      <c r="E175" s="20">
        <f>Model!$W$23*((drdp!B175+drdp!K175)*'DEC-OH'!$B175+(drdp!E175+drdp!N175)*'DEC-OH'!$C175+(drdp!H175+drdp!Q175)*'DEC-OH'!$D175)</f>
        <v>0</v>
      </c>
      <c r="F175" s="20">
        <f>Model!$W$23*((drdp!C175+drdp!L175)*'DEC-OH'!$B175+(drdp!F175+drdp!O175)*'DEC-OH'!$C175+(drdp!I175+drdp!R175)*'DEC-OH'!$D175)</f>
        <v>0</v>
      </c>
      <c r="G175" s="20">
        <f>Model!$W$23*((drdp!D175+drdp!M175)*'DEC-OH'!$B175+(drdp!G175+drdp!P175)*'DEC-OH'!$C175+(drdp!J175+drdp!S175)*'DEC-OH'!$D175)</f>
        <v>0</v>
      </c>
      <c r="H175" s="18">
        <f>Model!$W$23*((drdp!B175)*'DEC-OH'!$B175+(drdp!E175)*'DEC-OH'!$C175+(drdp!H175)*'DEC-OH'!$D175)</f>
        <v>0</v>
      </c>
      <c r="I175" s="18">
        <f>Model!$W$23*((drdp!C175)*'DEC-OH'!$B175+(drdp!F175)*'DEC-OH'!$C175+(drdp!I175)*'DEC-OH'!$D175)</f>
        <v>0</v>
      </c>
      <c r="J175" s="18">
        <f>Model!$W$23*((drdp!D175)*'DEC-OH'!$B175+(drdp!G175)*'DEC-OH'!$C175+(drdp!J175)*'DEC-OH'!$D175)</f>
        <v>0</v>
      </c>
      <c r="K175" s="21">
        <f>SUM(E$3:E174)+H175</f>
        <v>1.3351052082347454</v>
      </c>
      <c r="L175" s="21">
        <f>SUM(F$3:F174)+I175</f>
        <v>9.4060978734025884</v>
      </c>
      <c r="M175" s="21">
        <f>SUM(G$3:G174)+J175</f>
        <v>0</v>
      </c>
      <c r="N175" s="21"/>
      <c r="O175" s="21"/>
      <c r="P175" s="21"/>
      <c r="Q175" s="19">
        <f t="shared" si="13"/>
        <v>1.7825059170555431</v>
      </c>
      <c r="R175" s="19">
        <f t="shared" si="13"/>
        <v>88.474677204028694</v>
      </c>
      <c r="S175" s="19">
        <f t="shared" si="13"/>
        <v>0</v>
      </c>
      <c r="T175" s="19">
        <f t="shared" si="10"/>
        <v>12.558130259945559</v>
      </c>
      <c r="U175" s="19">
        <f t="shared" si="11"/>
        <v>0</v>
      </c>
      <c r="V175" s="19">
        <f t="shared" si="12"/>
        <v>0</v>
      </c>
    </row>
    <row r="176" spans="1:23" x14ac:dyDescent="0.25">
      <c r="A176" s="26">
        <f>Wellpath!E176</f>
        <v>0</v>
      </c>
      <c r="B176" s="22">
        <v>0</v>
      </c>
      <c r="C176" s="22">
        <v>0</v>
      </c>
      <c r="D176" s="22">
        <v>1</v>
      </c>
      <c r="E176" s="20">
        <f>Model!$W$23*((drdp!B176+drdp!K176)*'DEC-OH'!$B176+(drdp!E176+drdp!N176)*'DEC-OH'!$C176+(drdp!H176+drdp!Q176)*'DEC-OH'!$D176)</f>
        <v>0</v>
      </c>
      <c r="F176" s="20">
        <f>Model!$W$23*((drdp!C176+drdp!L176)*'DEC-OH'!$B176+(drdp!F176+drdp!O176)*'DEC-OH'!$C176+(drdp!I176+drdp!R176)*'DEC-OH'!$D176)</f>
        <v>0</v>
      </c>
      <c r="G176" s="20">
        <f>Model!$W$23*((drdp!D176+drdp!M176)*'DEC-OH'!$B176+(drdp!G176+drdp!P176)*'DEC-OH'!$C176+(drdp!J176+drdp!S176)*'DEC-OH'!$D176)</f>
        <v>0</v>
      </c>
      <c r="H176" s="18">
        <f>Model!$W$23*((drdp!B176)*'DEC-OH'!$B176+(drdp!E176)*'DEC-OH'!$C176+(drdp!H176)*'DEC-OH'!$D176)</f>
        <v>0</v>
      </c>
      <c r="I176" s="18">
        <f>Model!$W$23*((drdp!C176)*'DEC-OH'!$B176+(drdp!F176)*'DEC-OH'!$C176+(drdp!I176)*'DEC-OH'!$D176)</f>
        <v>0</v>
      </c>
      <c r="J176" s="18">
        <f>Model!$W$23*((drdp!D176)*'DEC-OH'!$B176+(drdp!G176)*'DEC-OH'!$C176+(drdp!J176)*'DEC-OH'!$D176)</f>
        <v>0</v>
      </c>
      <c r="K176" s="21">
        <f>SUM(E$3:E175)+H176</f>
        <v>1.3351052082347454</v>
      </c>
      <c r="L176" s="21">
        <f>SUM(F$3:F175)+I176</f>
        <v>9.4060978734025884</v>
      </c>
      <c r="M176" s="21">
        <f>SUM(G$3:G175)+J176</f>
        <v>0</v>
      </c>
      <c r="N176" s="21"/>
      <c r="O176" s="21"/>
      <c r="P176" s="21"/>
      <c r="Q176" s="19">
        <f t="shared" si="13"/>
        <v>1.7825059170555431</v>
      </c>
      <c r="R176" s="19">
        <f t="shared" si="13"/>
        <v>88.474677204028694</v>
      </c>
      <c r="S176" s="19">
        <f t="shared" si="13"/>
        <v>0</v>
      </c>
      <c r="T176" s="19">
        <f t="shared" si="10"/>
        <v>12.558130259945559</v>
      </c>
      <c r="U176" s="19">
        <f t="shared" si="11"/>
        <v>0</v>
      </c>
      <c r="V176" s="19">
        <f t="shared" si="12"/>
        <v>0</v>
      </c>
    </row>
    <row r="177" spans="1:22" x14ac:dyDescent="0.25">
      <c r="A177" s="26">
        <f>Wellpath!E177</f>
        <v>0</v>
      </c>
      <c r="B177" s="22">
        <v>0</v>
      </c>
      <c r="C177" s="22">
        <v>0</v>
      </c>
      <c r="D177" s="22">
        <v>1</v>
      </c>
      <c r="E177" s="20">
        <f>Model!$W$23*((drdp!B177+drdp!K177)*'DEC-OH'!$B177+(drdp!E177+drdp!N177)*'DEC-OH'!$C177+(drdp!H177+drdp!Q177)*'DEC-OH'!$D177)</f>
        <v>0</v>
      </c>
      <c r="F177" s="20">
        <f>Model!$W$23*((drdp!C177+drdp!L177)*'DEC-OH'!$B177+(drdp!F177+drdp!O177)*'DEC-OH'!$C177+(drdp!I177+drdp!R177)*'DEC-OH'!$D177)</f>
        <v>0</v>
      </c>
      <c r="G177" s="20">
        <f>Model!$W$23*((drdp!D177+drdp!M177)*'DEC-OH'!$B177+(drdp!G177+drdp!P177)*'DEC-OH'!$C177+(drdp!J177+drdp!S177)*'DEC-OH'!$D177)</f>
        <v>0</v>
      </c>
      <c r="H177" s="18">
        <f>Model!$W$23*((drdp!B177)*'DEC-OH'!$B177+(drdp!E177)*'DEC-OH'!$C177+(drdp!H177)*'DEC-OH'!$D177)</f>
        <v>0</v>
      </c>
      <c r="I177" s="18">
        <f>Model!$W$23*((drdp!C177)*'DEC-OH'!$B177+(drdp!F177)*'DEC-OH'!$C177+(drdp!I177)*'DEC-OH'!$D177)</f>
        <v>0</v>
      </c>
      <c r="J177" s="18">
        <f>Model!$W$23*((drdp!D177)*'DEC-OH'!$B177+(drdp!G177)*'DEC-OH'!$C177+(drdp!J177)*'DEC-OH'!$D177)</f>
        <v>0</v>
      </c>
      <c r="K177" s="21">
        <f>SUM(E$3:E176)+H177</f>
        <v>1.3351052082347454</v>
      </c>
      <c r="L177" s="21">
        <f>SUM(F$3:F176)+I177</f>
        <v>9.4060978734025884</v>
      </c>
      <c r="M177" s="21">
        <f>SUM(G$3:G176)+J177</f>
        <v>0</v>
      </c>
      <c r="N177" s="21"/>
      <c r="O177" s="21"/>
      <c r="P177" s="21"/>
      <c r="Q177" s="19">
        <f t="shared" si="13"/>
        <v>1.7825059170555431</v>
      </c>
      <c r="R177" s="19">
        <f t="shared" si="13"/>
        <v>88.474677204028694</v>
      </c>
      <c r="S177" s="19">
        <f t="shared" si="13"/>
        <v>0</v>
      </c>
      <c r="T177" s="19">
        <f t="shared" si="10"/>
        <v>12.558130259945559</v>
      </c>
      <c r="U177" s="19">
        <f t="shared" si="11"/>
        <v>0</v>
      </c>
      <c r="V177" s="19">
        <f t="shared" si="12"/>
        <v>0</v>
      </c>
    </row>
    <row r="178" spans="1:22" x14ac:dyDescent="0.25">
      <c r="A178" s="26">
        <f>Wellpath!E178</f>
        <v>0</v>
      </c>
      <c r="B178" s="22">
        <v>0</v>
      </c>
      <c r="C178" s="22">
        <v>0</v>
      </c>
      <c r="D178" s="22">
        <v>1</v>
      </c>
      <c r="E178" s="20">
        <f>Model!$W$23*((drdp!B178+drdp!K178)*'DEC-OH'!$B178+(drdp!E178+drdp!N178)*'DEC-OH'!$C178+(drdp!H178+drdp!Q178)*'DEC-OH'!$D178)</f>
        <v>0</v>
      </c>
      <c r="F178" s="20">
        <f>Model!$W$23*((drdp!C178+drdp!L178)*'DEC-OH'!$B178+(drdp!F178+drdp!O178)*'DEC-OH'!$C178+(drdp!I178+drdp!R178)*'DEC-OH'!$D178)</f>
        <v>0</v>
      </c>
      <c r="G178" s="20">
        <f>Model!$W$23*((drdp!D178+drdp!M178)*'DEC-OH'!$B178+(drdp!G178+drdp!P178)*'DEC-OH'!$C178+(drdp!J178+drdp!S178)*'DEC-OH'!$D178)</f>
        <v>0</v>
      </c>
      <c r="H178" s="18">
        <f>Model!$W$23*((drdp!B178)*'DEC-OH'!$B178+(drdp!E178)*'DEC-OH'!$C178+(drdp!H178)*'DEC-OH'!$D178)</f>
        <v>0</v>
      </c>
      <c r="I178" s="18">
        <f>Model!$W$23*((drdp!C178)*'DEC-OH'!$B178+(drdp!F178)*'DEC-OH'!$C178+(drdp!I178)*'DEC-OH'!$D178)</f>
        <v>0</v>
      </c>
      <c r="J178" s="18">
        <f>Model!$W$23*((drdp!D178)*'DEC-OH'!$B178+(drdp!G178)*'DEC-OH'!$C178+(drdp!J178)*'DEC-OH'!$D178)</f>
        <v>0</v>
      </c>
      <c r="K178" s="21">
        <f>SUM(E$3:E177)+H178</f>
        <v>1.3351052082347454</v>
      </c>
      <c r="L178" s="21">
        <f>SUM(F$3:F177)+I178</f>
        <v>9.4060978734025884</v>
      </c>
      <c r="M178" s="21">
        <f>SUM(G$3:G177)+J178</f>
        <v>0</v>
      </c>
      <c r="N178" s="21"/>
      <c r="O178" s="21"/>
      <c r="P178" s="21"/>
      <c r="Q178" s="19">
        <f t="shared" si="13"/>
        <v>1.7825059170555431</v>
      </c>
      <c r="R178" s="19">
        <f t="shared" si="13"/>
        <v>88.474677204028694</v>
      </c>
      <c r="S178" s="19">
        <f t="shared" si="13"/>
        <v>0</v>
      </c>
      <c r="T178" s="19">
        <f t="shared" si="10"/>
        <v>12.558130259945559</v>
      </c>
      <c r="U178" s="19">
        <f t="shared" si="11"/>
        <v>0</v>
      </c>
      <c r="V178" s="19">
        <f t="shared" si="12"/>
        <v>0</v>
      </c>
    </row>
    <row r="179" spans="1:22" x14ac:dyDescent="0.25">
      <c r="A179" s="26">
        <f>Wellpath!E179</f>
        <v>0</v>
      </c>
      <c r="B179" s="22">
        <v>0</v>
      </c>
      <c r="C179" s="22">
        <v>0</v>
      </c>
      <c r="D179" s="22">
        <v>1</v>
      </c>
      <c r="E179" s="20">
        <f>Model!$W$23*((drdp!B179+drdp!K179)*'DEC-OH'!$B179+(drdp!E179+drdp!N179)*'DEC-OH'!$C179+(drdp!H179+drdp!Q179)*'DEC-OH'!$D179)</f>
        <v>0</v>
      </c>
      <c r="F179" s="20">
        <f>Model!$W$23*((drdp!C179+drdp!L179)*'DEC-OH'!$B179+(drdp!F179+drdp!O179)*'DEC-OH'!$C179+(drdp!I179+drdp!R179)*'DEC-OH'!$D179)</f>
        <v>0</v>
      </c>
      <c r="G179" s="20">
        <f>Model!$W$23*((drdp!D179+drdp!M179)*'DEC-OH'!$B179+(drdp!G179+drdp!P179)*'DEC-OH'!$C179+(drdp!J179+drdp!S179)*'DEC-OH'!$D179)</f>
        <v>0</v>
      </c>
      <c r="H179" s="18">
        <f>Model!$W$23*((drdp!B179)*'DEC-OH'!$B179+(drdp!E179)*'DEC-OH'!$C179+(drdp!H179)*'DEC-OH'!$D179)</f>
        <v>0</v>
      </c>
      <c r="I179" s="18">
        <f>Model!$W$23*((drdp!C179)*'DEC-OH'!$B179+(drdp!F179)*'DEC-OH'!$C179+(drdp!I179)*'DEC-OH'!$D179)</f>
        <v>0</v>
      </c>
      <c r="J179" s="18">
        <f>Model!$W$23*((drdp!D179)*'DEC-OH'!$B179+(drdp!G179)*'DEC-OH'!$C179+(drdp!J179)*'DEC-OH'!$D179)</f>
        <v>0</v>
      </c>
      <c r="K179" s="21">
        <f>SUM(E$3:E178)+H179</f>
        <v>1.3351052082347454</v>
      </c>
      <c r="L179" s="21">
        <f>SUM(F$3:F178)+I179</f>
        <v>9.4060978734025884</v>
      </c>
      <c r="M179" s="21">
        <f>SUM(G$3:G178)+J179</f>
        <v>0</v>
      </c>
      <c r="N179" s="21"/>
      <c r="O179" s="21"/>
      <c r="P179" s="21"/>
      <c r="Q179" s="19">
        <f t="shared" si="13"/>
        <v>1.7825059170555431</v>
      </c>
      <c r="R179" s="19">
        <f t="shared" si="13"/>
        <v>88.474677204028694</v>
      </c>
      <c r="S179" s="19">
        <f t="shared" si="13"/>
        <v>0</v>
      </c>
      <c r="T179" s="19">
        <f t="shared" si="10"/>
        <v>12.558130259945559</v>
      </c>
      <c r="U179" s="19">
        <f t="shared" si="11"/>
        <v>0</v>
      </c>
      <c r="V179" s="19">
        <f t="shared" si="12"/>
        <v>0</v>
      </c>
    </row>
    <row r="180" spans="1:22" x14ac:dyDescent="0.25">
      <c r="A180" s="26">
        <f>Wellpath!E180</f>
        <v>0</v>
      </c>
      <c r="B180" s="22">
        <v>0</v>
      </c>
      <c r="C180" s="22">
        <v>0</v>
      </c>
      <c r="D180" s="22">
        <v>1</v>
      </c>
      <c r="E180" s="20">
        <f>Model!$W$23*((drdp!B180+drdp!K180)*'DEC-OH'!$B180+(drdp!E180+drdp!N180)*'DEC-OH'!$C180+(drdp!H180+drdp!Q180)*'DEC-OH'!$D180)</f>
        <v>0</v>
      </c>
      <c r="F180" s="20">
        <f>Model!$W$23*((drdp!C180+drdp!L180)*'DEC-OH'!$B180+(drdp!F180+drdp!O180)*'DEC-OH'!$C180+(drdp!I180+drdp!R180)*'DEC-OH'!$D180)</f>
        <v>0</v>
      </c>
      <c r="G180" s="20">
        <f>Model!$W$23*((drdp!D180+drdp!M180)*'DEC-OH'!$B180+(drdp!G180+drdp!P180)*'DEC-OH'!$C180+(drdp!J180+drdp!S180)*'DEC-OH'!$D180)</f>
        <v>0</v>
      </c>
      <c r="H180" s="18">
        <f>Model!$W$23*((drdp!B180)*'DEC-OH'!$B180+(drdp!E180)*'DEC-OH'!$C180+(drdp!H180)*'DEC-OH'!$D180)</f>
        <v>0</v>
      </c>
      <c r="I180" s="18">
        <f>Model!$W$23*((drdp!C180)*'DEC-OH'!$B180+(drdp!F180)*'DEC-OH'!$C180+(drdp!I180)*'DEC-OH'!$D180)</f>
        <v>0</v>
      </c>
      <c r="J180" s="18">
        <f>Model!$W$23*((drdp!D180)*'DEC-OH'!$B180+(drdp!G180)*'DEC-OH'!$C180+(drdp!J180)*'DEC-OH'!$D180)</f>
        <v>0</v>
      </c>
      <c r="K180" s="21">
        <f>SUM(E$3:E179)+H180</f>
        <v>1.3351052082347454</v>
      </c>
      <c r="L180" s="21">
        <f>SUM(F$3:F179)+I180</f>
        <v>9.4060978734025884</v>
      </c>
      <c r="M180" s="21">
        <f>SUM(G$3:G179)+J180</f>
        <v>0</v>
      </c>
      <c r="N180" s="21"/>
      <c r="O180" s="21"/>
      <c r="P180" s="21"/>
      <c r="Q180" s="19">
        <f t="shared" si="13"/>
        <v>1.7825059170555431</v>
      </c>
      <c r="R180" s="19">
        <f t="shared" si="13"/>
        <v>88.474677204028694</v>
      </c>
      <c r="S180" s="19">
        <f t="shared" si="13"/>
        <v>0</v>
      </c>
      <c r="T180" s="19">
        <f t="shared" si="10"/>
        <v>12.558130259945559</v>
      </c>
      <c r="U180" s="19">
        <f t="shared" si="11"/>
        <v>0</v>
      </c>
      <c r="V180" s="19">
        <f t="shared" si="12"/>
        <v>0</v>
      </c>
    </row>
    <row r="181" spans="1:22" x14ac:dyDescent="0.25">
      <c r="A181" s="26">
        <f>Wellpath!E181</f>
        <v>0</v>
      </c>
      <c r="B181" s="22">
        <v>0</v>
      </c>
      <c r="C181" s="22">
        <v>0</v>
      </c>
      <c r="D181" s="22">
        <v>1</v>
      </c>
      <c r="E181" s="20">
        <f>Model!$W$23*((drdp!B181+drdp!K181)*'DEC-OH'!$B181+(drdp!E181+drdp!N181)*'DEC-OH'!$C181+(drdp!H181+drdp!Q181)*'DEC-OH'!$D181)</f>
        <v>0</v>
      </c>
      <c r="F181" s="20">
        <f>Model!$W$23*((drdp!C181+drdp!L181)*'DEC-OH'!$B181+(drdp!F181+drdp!O181)*'DEC-OH'!$C181+(drdp!I181+drdp!R181)*'DEC-OH'!$D181)</f>
        <v>0</v>
      </c>
      <c r="G181" s="20">
        <f>Model!$W$23*((drdp!D181+drdp!M181)*'DEC-OH'!$B181+(drdp!G181+drdp!P181)*'DEC-OH'!$C181+(drdp!J181+drdp!S181)*'DEC-OH'!$D181)</f>
        <v>0</v>
      </c>
      <c r="H181" s="18">
        <f>Model!$W$23*((drdp!B181)*'DEC-OH'!$B181+(drdp!E181)*'DEC-OH'!$C181+(drdp!H181)*'DEC-OH'!$D181)</f>
        <v>0</v>
      </c>
      <c r="I181" s="18">
        <f>Model!$W$23*((drdp!C181)*'DEC-OH'!$B181+(drdp!F181)*'DEC-OH'!$C181+(drdp!I181)*'DEC-OH'!$D181)</f>
        <v>0</v>
      </c>
      <c r="J181" s="18">
        <f>Model!$W$23*((drdp!D181)*'DEC-OH'!$B181+(drdp!G181)*'DEC-OH'!$C181+(drdp!J181)*'DEC-OH'!$D181)</f>
        <v>0</v>
      </c>
      <c r="K181" s="21">
        <f>SUM(E$3:E180)+H181</f>
        <v>1.3351052082347454</v>
      </c>
      <c r="L181" s="21">
        <f>SUM(F$3:F180)+I181</f>
        <v>9.4060978734025884</v>
      </c>
      <c r="M181" s="21">
        <f>SUM(G$3:G180)+J181</f>
        <v>0</v>
      </c>
      <c r="N181" s="21"/>
      <c r="O181" s="21"/>
      <c r="P181" s="21"/>
      <c r="Q181" s="19">
        <f t="shared" si="13"/>
        <v>1.7825059170555431</v>
      </c>
      <c r="R181" s="19">
        <f t="shared" si="13"/>
        <v>88.474677204028694</v>
      </c>
      <c r="S181" s="19">
        <f t="shared" si="13"/>
        <v>0</v>
      </c>
      <c r="T181" s="19">
        <f t="shared" si="10"/>
        <v>12.558130259945559</v>
      </c>
      <c r="U181" s="19">
        <f t="shared" si="11"/>
        <v>0</v>
      </c>
      <c r="V181" s="19">
        <f t="shared" si="12"/>
        <v>0</v>
      </c>
    </row>
    <row r="182" spans="1:22" x14ac:dyDescent="0.25">
      <c r="A182" s="26">
        <f>Wellpath!E182</f>
        <v>0</v>
      </c>
      <c r="B182" s="22">
        <v>0</v>
      </c>
      <c r="C182" s="22">
        <v>0</v>
      </c>
      <c r="D182" s="22">
        <v>1</v>
      </c>
      <c r="E182" s="20">
        <f>Model!$W$23*((drdp!B182+drdp!K182)*'DEC-OH'!$B182+(drdp!E182+drdp!N182)*'DEC-OH'!$C182+(drdp!H182+drdp!Q182)*'DEC-OH'!$D182)</f>
        <v>0</v>
      </c>
      <c r="F182" s="20">
        <f>Model!$W$23*((drdp!C182+drdp!L182)*'DEC-OH'!$B182+(drdp!F182+drdp!O182)*'DEC-OH'!$C182+(drdp!I182+drdp!R182)*'DEC-OH'!$D182)</f>
        <v>0</v>
      </c>
      <c r="G182" s="20">
        <f>Model!$W$23*((drdp!D182+drdp!M182)*'DEC-OH'!$B182+(drdp!G182+drdp!P182)*'DEC-OH'!$C182+(drdp!J182+drdp!S182)*'DEC-OH'!$D182)</f>
        <v>0</v>
      </c>
      <c r="H182" s="18">
        <f>Model!$W$23*((drdp!B182)*'DEC-OH'!$B182+(drdp!E182)*'DEC-OH'!$C182+(drdp!H182)*'DEC-OH'!$D182)</f>
        <v>0</v>
      </c>
      <c r="I182" s="18">
        <f>Model!$W$23*((drdp!C182)*'DEC-OH'!$B182+(drdp!F182)*'DEC-OH'!$C182+(drdp!I182)*'DEC-OH'!$D182)</f>
        <v>0</v>
      </c>
      <c r="J182" s="18">
        <f>Model!$W$23*((drdp!D182)*'DEC-OH'!$B182+(drdp!G182)*'DEC-OH'!$C182+(drdp!J182)*'DEC-OH'!$D182)</f>
        <v>0</v>
      </c>
      <c r="K182" s="21">
        <f>SUM(E$3:E181)+H182</f>
        <v>1.3351052082347454</v>
      </c>
      <c r="L182" s="21">
        <f>SUM(F$3:F181)+I182</f>
        <v>9.4060978734025884</v>
      </c>
      <c r="M182" s="21">
        <f>SUM(G$3:G181)+J182</f>
        <v>0</v>
      </c>
      <c r="N182" s="21"/>
      <c r="O182" s="21"/>
      <c r="P182" s="21"/>
      <c r="Q182" s="19">
        <f t="shared" si="13"/>
        <v>1.7825059170555431</v>
      </c>
      <c r="R182" s="19">
        <f t="shared" si="13"/>
        <v>88.474677204028694</v>
      </c>
      <c r="S182" s="19">
        <f t="shared" si="13"/>
        <v>0</v>
      </c>
      <c r="T182" s="19">
        <f t="shared" si="10"/>
        <v>12.558130259945559</v>
      </c>
      <c r="U182" s="19">
        <f t="shared" si="11"/>
        <v>0</v>
      </c>
      <c r="V182" s="19">
        <f t="shared" si="12"/>
        <v>0</v>
      </c>
    </row>
    <row r="183" spans="1:22" x14ac:dyDescent="0.25">
      <c r="A183" s="26">
        <f>Wellpath!E183</f>
        <v>0</v>
      </c>
      <c r="B183" s="22">
        <v>0</v>
      </c>
      <c r="C183" s="22">
        <v>0</v>
      </c>
      <c r="D183" s="22">
        <v>1</v>
      </c>
      <c r="E183" s="20">
        <f>Model!$W$23*((drdp!B183+drdp!K183)*'DEC-OH'!$B183+(drdp!E183+drdp!N183)*'DEC-OH'!$C183+(drdp!H183+drdp!Q183)*'DEC-OH'!$D183)</f>
        <v>0</v>
      </c>
      <c r="F183" s="20">
        <f>Model!$W$23*((drdp!C183+drdp!L183)*'DEC-OH'!$B183+(drdp!F183+drdp!O183)*'DEC-OH'!$C183+(drdp!I183+drdp!R183)*'DEC-OH'!$D183)</f>
        <v>0</v>
      </c>
      <c r="G183" s="20">
        <f>Model!$W$23*((drdp!D183+drdp!M183)*'DEC-OH'!$B183+(drdp!G183+drdp!P183)*'DEC-OH'!$C183+(drdp!J183+drdp!S183)*'DEC-OH'!$D183)</f>
        <v>0</v>
      </c>
      <c r="H183" s="18">
        <f>Model!$W$23*((drdp!B183)*'DEC-OH'!$B183+(drdp!E183)*'DEC-OH'!$C183+(drdp!H183)*'DEC-OH'!$D183)</f>
        <v>0</v>
      </c>
      <c r="I183" s="18">
        <f>Model!$W$23*((drdp!C183)*'DEC-OH'!$B183+(drdp!F183)*'DEC-OH'!$C183+(drdp!I183)*'DEC-OH'!$D183)</f>
        <v>0</v>
      </c>
      <c r="J183" s="18">
        <f>Model!$W$23*((drdp!D183)*'DEC-OH'!$B183+(drdp!G183)*'DEC-OH'!$C183+(drdp!J183)*'DEC-OH'!$D183)</f>
        <v>0</v>
      </c>
      <c r="K183" s="21">
        <f>SUM(E$3:E182)+H183</f>
        <v>1.3351052082347454</v>
      </c>
      <c r="L183" s="21">
        <f>SUM(F$3:F182)+I183</f>
        <v>9.4060978734025884</v>
      </c>
      <c r="M183" s="21">
        <f>SUM(G$3:G182)+J183</f>
        <v>0</v>
      </c>
      <c r="N183" s="21"/>
      <c r="O183" s="21"/>
      <c r="P183" s="21"/>
      <c r="Q183" s="19">
        <f t="shared" si="13"/>
        <v>1.7825059170555431</v>
      </c>
      <c r="R183" s="19">
        <f t="shared" si="13"/>
        <v>88.474677204028694</v>
      </c>
      <c r="S183" s="19">
        <f t="shared" si="13"/>
        <v>0</v>
      </c>
      <c r="T183" s="19">
        <f t="shared" si="10"/>
        <v>12.558130259945559</v>
      </c>
      <c r="U183" s="19">
        <f t="shared" si="11"/>
        <v>0</v>
      </c>
      <c r="V183" s="19">
        <f t="shared" si="12"/>
        <v>0</v>
      </c>
    </row>
    <row r="184" spans="1:22" x14ac:dyDescent="0.25">
      <c r="A184" s="26">
        <f>Wellpath!E184</f>
        <v>0</v>
      </c>
      <c r="B184" s="22">
        <v>0</v>
      </c>
      <c r="C184" s="22">
        <v>0</v>
      </c>
      <c r="D184" s="22">
        <v>1</v>
      </c>
      <c r="E184" s="20">
        <f>Model!$W$23*((drdp!B184+drdp!K184)*'DEC-OH'!$B184+(drdp!E184+drdp!N184)*'DEC-OH'!$C184+(drdp!H184+drdp!Q184)*'DEC-OH'!$D184)</f>
        <v>0</v>
      </c>
      <c r="F184" s="20">
        <f>Model!$W$23*((drdp!C184+drdp!L184)*'DEC-OH'!$B184+(drdp!F184+drdp!O184)*'DEC-OH'!$C184+(drdp!I184+drdp!R184)*'DEC-OH'!$D184)</f>
        <v>0</v>
      </c>
      <c r="G184" s="20">
        <f>Model!$W$23*((drdp!D184+drdp!M184)*'DEC-OH'!$B184+(drdp!G184+drdp!P184)*'DEC-OH'!$C184+(drdp!J184+drdp!S184)*'DEC-OH'!$D184)</f>
        <v>0</v>
      </c>
      <c r="H184" s="18">
        <f>Model!$W$23*((drdp!B184)*'DEC-OH'!$B184+(drdp!E184)*'DEC-OH'!$C184+(drdp!H184)*'DEC-OH'!$D184)</f>
        <v>0</v>
      </c>
      <c r="I184" s="18">
        <f>Model!$W$23*((drdp!C184)*'DEC-OH'!$B184+(drdp!F184)*'DEC-OH'!$C184+(drdp!I184)*'DEC-OH'!$D184)</f>
        <v>0</v>
      </c>
      <c r="J184" s="18">
        <f>Model!$W$23*((drdp!D184)*'DEC-OH'!$B184+(drdp!G184)*'DEC-OH'!$C184+(drdp!J184)*'DEC-OH'!$D184)</f>
        <v>0</v>
      </c>
      <c r="K184" s="21">
        <f>SUM(E$3:E183)+H184</f>
        <v>1.3351052082347454</v>
      </c>
      <c r="L184" s="21">
        <f>SUM(F$3:F183)+I184</f>
        <v>9.4060978734025884</v>
      </c>
      <c r="M184" s="21">
        <f>SUM(G$3:G183)+J184</f>
        <v>0</v>
      </c>
      <c r="N184" s="21"/>
      <c r="O184" s="21"/>
      <c r="P184" s="21"/>
      <c r="Q184" s="19">
        <f t="shared" si="13"/>
        <v>1.7825059170555431</v>
      </c>
      <c r="R184" s="19">
        <f t="shared" si="13"/>
        <v>88.474677204028694</v>
      </c>
      <c r="S184" s="19">
        <f t="shared" si="13"/>
        <v>0</v>
      </c>
      <c r="T184" s="19">
        <f t="shared" si="10"/>
        <v>12.558130259945559</v>
      </c>
      <c r="U184" s="19">
        <f t="shared" si="11"/>
        <v>0</v>
      </c>
      <c r="V184" s="19">
        <f t="shared" si="12"/>
        <v>0</v>
      </c>
    </row>
    <row r="185" spans="1:22" x14ac:dyDescent="0.25">
      <c r="A185" s="26">
        <f>Wellpath!E185</f>
        <v>0</v>
      </c>
      <c r="B185" s="22">
        <v>0</v>
      </c>
      <c r="C185" s="22">
        <v>0</v>
      </c>
      <c r="D185" s="22">
        <v>1</v>
      </c>
      <c r="E185" s="20">
        <f>Model!$W$23*((drdp!B185+drdp!K185)*'DEC-OH'!$B185+(drdp!E185+drdp!N185)*'DEC-OH'!$C185+(drdp!H185+drdp!Q185)*'DEC-OH'!$D185)</f>
        <v>0</v>
      </c>
      <c r="F185" s="20">
        <f>Model!$W$23*((drdp!C185+drdp!L185)*'DEC-OH'!$B185+(drdp!F185+drdp!O185)*'DEC-OH'!$C185+(drdp!I185+drdp!R185)*'DEC-OH'!$D185)</f>
        <v>0</v>
      </c>
      <c r="G185" s="20">
        <f>Model!$W$23*((drdp!D185+drdp!M185)*'DEC-OH'!$B185+(drdp!G185+drdp!P185)*'DEC-OH'!$C185+(drdp!J185+drdp!S185)*'DEC-OH'!$D185)</f>
        <v>0</v>
      </c>
      <c r="H185" s="18">
        <f>Model!$W$23*((drdp!B185)*'DEC-OH'!$B185+(drdp!E185)*'DEC-OH'!$C185+(drdp!H185)*'DEC-OH'!$D185)</f>
        <v>0</v>
      </c>
      <c r="I185" s="18">
        <f>Model!$W$23*((drdp!C185)*'DEC-OH'!$B185+(drdp!F185)*'DEC-OH'!$C185+(drdp!I185)*'DEC-OH'!$D185)</f>
        <v>0</v>
      </c>
      <c r="J185" s="18">
        <f>Model!$W$23*((drdp!D185)*'DEC-OH'!$B185+(drdp!G185)*'DEC-OH'!$C185+(drdp!J185)*'DEC-OH'!$D185)</f>
        <v>0</v>
      </c>
      <c r="K185" s="21">
        <f>SUM(E$3:E184)+H185</f>
        <v>1.3351052082347454</v>
      </c>
      <c r="L185" s="21">
        <f>SUM(F$3:F184)+I185</f>
        <v>9.4060978734025884</v>
      </c>
      <c r="M185" s="21">
        <f>SUM(G$3:G184)+J185</f>
        <v>0</v>
      </c>
      <c r="N185" s="21"/>
      <c r="O185" s="21"/>
      <c r="P185" s="21"/>
      <c r="Q185" s="19">
        <f t="shared" si="13"/>
        <v>1.7825059170555431</v>
      </c>
      <c r="R185" s="19">
        <f t="shared" si="13"/>
        <v>88.474677204028694</v>
      </c>
      <c r="S185" s="19">
        <f t="shared" si="13"/>
        <v>0</v>
      </c>
      <c r="T185" s="19">
        <f t="shared" si="10"/>
        <v>12.558130259945559</v>
      </c>
      <c r="U185" s="19">
        <f t="shared" si="11"/>
        <v>0</v>
      </c>
      <c r="V185" s="19">
        <f t="shared" si="12"/>
        <v>0</v>
      </c>
    </row>
    <row r="186" spans="1:22" x14ac:dyDescent="0.25">
      <c r="A186" s="26">
        <f>Wellpath!E186</f>
        <v>0</v>
      </c>
      <c r="B186" s="22">
        <v>0</v>
      </c>
      <c r="C186" s="22">
        <v>0</v>
      </c>
      <c r="D186" s="22">
        <v>1</v>
      </c>
      <c r="E186" s="20">
        <f>Model!$W$23*((drdp!B186+drdp!K186)*'DEC-OH'!$B186+(drdp!E186+drdp!N186)*'DEC-OH'!$C186+(drdp!H186+drdp!Q186)*'DEC-OH'!$D186)</f>
        <v>0</v>
      </c>
      <c r="F186" s="20">
        <f>Model!$W$23*((drdp!C186+drdp!L186)*'DEC-OH'!$B186+(drdp!F186+drdp!O186)*'DEC-OH'!$C186+(drdp!I186+drdp!R186)*'DEC-OH'!$D186)</f>
        <v>0</v>
      </c>
      <c r="G186" s="20">
        <f>Model!$W$23*((drdp!D186+drdp!M186)*'DEC-OH'!$B186+(drdp!G186+drdp!P186)*'DEC-OH'!$C186+(drdp!J186+drdp!S186)*'DEC-OH'!$D186)</f>
        <v>0</v>
      </c>
      <c r="H186" s="18">
        <f>Model!$W$23*((drdp!B186)*'DEC-OH'!$B186+(drdp!E186)*'DEC-OH'!$C186+(drdp!H186)*'DEC-OH'!$D186)</f>
        <v>0</v>
      </c>
      <c r="I186" s="18">
        <f>Model!$W$23*((drdp!C186)*'DEC-OH'!$B186+(drdp!F186)*'DEC-OH'!$C186+(drdp!I186)*'DEC-OH'!$D186)</f>
        <v>0</v>
      </c>
      <c r="J186" s="18">
        <f>Model!$W$23*((drdp!D186)*'DEC-OH'!$B186+(drdp!G186)*'DEC-OH'!$C186+(drdp!J186)*'DEC-OH'!$D186)</f>
        <v>0</v>
      </c>
      <c r="K186" s="21">
        <f>SUM(E$3:E185)+H186</f>
        <v>1.3351052082347454</v>
      </c>
      <c r="L186" s="21">
        <f>SUM(F$3:F185)+I186</f>
        <v>9.4060978734025884</v>
      </c>
      <c r="M186" s="21">
        <f>SUM(G$3:G185)+J186</f>
        <v>0</v>
      </c>
      <c r="N186" s="21"/>
      <c r="O186" s="21"/>
      <c r="P186" s="21"/>
      <c r="Q186" s="19">
        <f t="shared" si="13"/>
        <v>1.7825059170555431</v>
      </c>
      <c r="R186" s="19">
        <f t="shared" si="13"/>
        <v>88.474677204028694</v>
      </c>
      <c r="S186" s="19">
        <f t="shared" si="13"/>
        <v>0</v>
      </c>
      <c r="T186" s="19">
        <f t="shared" si="10"/>
        <v>12.558130259945559</v>
      </c>
      <c r="U186" s="19">
        <f t="shared" si="11"/>
        <v>0</v>
      </c>
      <c r="V186" s="19">
        <f t="shared" si="12"/>
        <v>0</v>
      </c>
    </row>
    <row r="187" spans="1:22" x14ac:dyDescent="0.25">
      <c r="A187" s="26">
        <f>Wellpath!E187</f>
        <v>0</v>
      </c>
      <c r="B187" s="22">
        <v>0</v>
      </c>
      <c r="C187" s="22">
        <v>0</v>
      </c>
      <c r="D187" s="22">
        <v>1</v>
      </c>
      <c r="E187" s="20">
        <f>Model!$W$23*((drdp!B187+drdp!K187)*'DEC-OH'!$B187+(drdp!E187+drdp!N187)*'DEC-OH'!$C187+(drdp!H187+drdp!Q187)*'DEC-OH'!$D187)</f>
        <v>0</v>
      </c>
      <c r="F187" s="20">
        <f>Model!$W$23*((drdp!C187+drdp!L187)*'DEC-OH'!$B187+(drdp!F187+drdp!O187)*'DEC-OH'!$C187+(drdp!I187+drdp!R187)*'DEC-OH'!$D187)</f>
        <v>0</v>
      </c>
      <c r="G187" s="20">
        <f>Model!$W$23*((drdp!D187+drdp!M187)*'DEC-OH'!$B187+(drdp!G187+drdp!P187)*'DEC-OH'!$C187+(drdp!J187+drdp!S187)*'DEC-OH'!$D187)</f>
        <v>0</v>
      </c>
      <c r="H187" s="18">
        <f>Model!$W$23*((drdp!B187)*'DEC-OH'!$B187+(drdp!E187)*'DEC-OH'!$C187+(drdp!H187)*'DEC-OH'!$D187)</f>
        <v>0</v>
      </c>
      <c r="I187" s="18">
        <f>Model!$W$23*((drdp!C187)*'DEC-OH'!$B187+(drdp!F187)*'DEC-OH'!$C187+(drdp!I187)*'DEC-OH'!$D187)</f>
        <v>0</v>
      </c>
      <c r="J187" s="18">
        <f>Model!$W$23*((drdp!D187)*'DEC-OH'!$B187+(drdp!G187)*'DEC-OH'!$C187+(drdp!J187)*'DEC-OH'!$D187)</f>
        <v>0</v>
      </c>
      <c r="K187" s="21">
        <f>SUM(E$3:E186)+H187</f>
        <v>1.3351052082347454</v>
      </c>
      <c r="L187" s="21">
        <f>SUM(F$3:F186)+I187</f>
        <v>9.4060978734025884</v>
      </c>
      <c r="M187" s="21">
        <f>SUM(G$3:G186)+J187</f>
        <v>0</v>
      </c>
      <c r="N187" s="21"/>
      <c r="O187" s="21"/>
      <c r="P187" s="21"/>
      <c r="Q187" s="19">
        <f t="shared" si="13"/>
        <v>1.7825059170555431</v>
      </c>
      <c r="R187" s="19">
        <f t="shared" si="13"/>
        <v>88.474677204028694</v>
      </c>
      <c r="S187" s="19">
        <f t="shared" si="13"/>
        <v>0</v>
      </c>
      <c r="T187" s="19">
        <f t="shared" si="10"/>
        <v>12.558130259945559</v>
      </c>
      <c r="U187" s="19">
        <f t="shared" si="11"/>
        <v>0</v>
      </c>
      <c r="V187" s="19">
        <f t="shared" si="12"/>
        <v>0</v>
      </c>
    </row>
    <row r="188" spans="1:22" x14ac:dyDescent="0.25">
      <c r="A188" s="26">
        <f>Wellpath!E188</f>
        <v>0</v>
      </c>
      <c r="B188" s="22">
        <v>0</v>
      </c>
      <c r="C188" s="22">
        <v>0</v>
      </c>
      <c r="D188" s="22">
        <v>1</v>
      </c>
      <c r="E188" s="20">
        <f>Model!$W$23*((drdp!B188+drdp!K188)*'DEC-OH'!$B188+(drdp!E188+drdp!N188)*'DEC-OH'!$C188+(drdp!H188+drdp!Q188)*'DEC-OH'!$D188)</f>
        <v>0</v>
      </c>
      <c r="F188" s="20">
        <f>Model!$W$23*((drdp!C188+drdp!L188)*'DEC-OH'!$B188+(drdp!F188+drdp!O188)*'DEC-OH'!$C188+(drdp!I188+drdp!R188)*'DEC-OH'!$D188)</f>
        <v>0</v>
      </c>
      <c r="G188" s="20">
        <f>Model!$W$23*((drdp!D188+drdp!M188)*'DEC-OH'!$B188+(drdp!G188+drdp!P188)*'DEC-OH'!$C188+(drdp!J188+drdp!S188)*'DEC-OH'!$D188)</f>
        <v>0</v>
      </c>
      <c r="H188" s="18">
        <f>Model!$W$23*((drdp!B188)*'DEC-OH'!$B188+(drdp!E188)*'DEC-OH'!$C188+(drdp!H188)*'DEC-OH'!$D188)</f>
        <v>0</v>
      </c>
      <c r="I188" s="18">
        <f>Model!$W$23*((drdp!C188)*'DEC-OH'!$B188+(drdp!F188)*'DEC-OH'!$C188+(drdp!I188)*'DEC-OH'!$D188)</f>
        <v>0</v>
      </c>
      <c r="J188" s="18">
        <f>Model!$W$23*((drdp!D188)*'DEC-OH'!$B188+(drdp!G188)*'DEC-OH'!$C188+(drdp!J188)*'DEC-OH'!$D188)</f>
        <v>0</v>
      </c>
      <c r="K188" s="21">
        <f>SUM(E$3:E187)+H188</f>
        <v>1.3351052082347454</v>
      </c>
      <c r="L188" s="21">
        <f>SUM(F$3:F187)+I188</f>
        <v>9.4060978734025884</v>
      </c>
      <c r="M188" s="21">
        <f>SUM(G$3:G187)+J188</f>
        <v>0</v>
      </c>
      <c r="N188" s="21"/>
      <c r="O188" s="21"/>
      <c r="P188" s="21"/>
      <c r="Q188" s="19">
        <f t="shared" si="13"/>
        <v>1.7825059170555431</v>
      </c>
      <c r="R188" s="19">
        <f t="shared" si="13"/>
        <v>88.474677204028694</v>
      </c>
      <c r="S188" s="19">
        <f t="shared" si="13"/>
        <v>0</v>
      </c>
      <c r="T188" s="19">
        <f t="shared" si="10"/>
        <v>12.558130259945559</v>
      </c>
      <c r="U188" s="19">
        <f t="shared" si="11"/>
        <v>0</v>
      </c>
      <c r="V188" s="19">
        <f t="shared" si="12"/>
        <v>0</v>
      </c>
    </row>
    <row r="189" spans="1:22" x14ac:dyDescent="0.25">
      <c r="A189" s="26">
        <f>Wellpath!E189</f>
        <v>0</v>
      </c>
      <c r="B189" s="22">
        <v>0</v>
      </c>
      <c r="C189" s="22">
        <v>0</v>
      </c>
      <c r="D189" s="22">
        <v>1</v>
      </c>
      <c r="E189" s="20">
        <f>Model!$W$23*((drdp!B189+drdp!K189)*'DEC-OH'!$B189+(drdp!E189+drdp!N189)*'DEC-OH'!$C189+(drdp!H189+drdp!Q189)*'DEC-OH'!$D189)</f>
        <v>0</v>
      </c>
      <c r="F189" s="20">
        <f>Model!$W$23*((drdp!C189+drdp!L189)*'DEC-OH'!$B189+(drdp!F189+drdp!O189)*'DEC-OH'!$C189+(drdp!I189+drdp!R189)*'DEC-OH'!$D189)</f>
        <v>0</v>
      </c>
      <c r="G189" s="20">
        <f>Model!$W$23*((drdp!D189+drdp!M189)*'DEC-OH'!$B189+(drdp!G189+drdp!P189)*'DEC-OH'!$C189+(drdp!J189+drdp!S189)*'DEC-OH'!$D189)</f>
        <v>0</v>
      </c>
      <c r="H189" s="18">
        <f>Model!$W$23*((drdp!B189)*'DEC-OH'!$B189+(drdp!E189)*'DEC-OH'!$C189+(drdp!H189)*'DEC-OH'!$D189)</f>
        <v>0</v>
      </c>
      <c r="I189" s="18">
        <f>Model!$W$23*((drdp!C189)*'DEC-OH'!$B189+(drdp!F189)*'DEC-OH'!$C189+(drdp!I189)*'DEC-OH'!$D189)</f>
        <v>0</v>
      </c>
      <c r="J189" s="18">
        <f>Model!$W$23*((drdp!D189)*'DEC-OH'!$B189+(drdp!G189)*'DEC-OH'!$C189+(drdp!J189)*'DEC-OH'!$D189)</f>
        <v>0</v>
      </c>
      <c r="K189" s="21">
        <f>SUM(E$3:E188)+H189</f>
        <v>1.3351052082347454</v>
      </c>
      <c r="L189" s="21">
        <f>SUM(F$3:F188)+I189</f>
        <v>9.4060978734025884</v>
      </c>
      <c r="M189" s="21">
        <f>SUM(G$3:G188)+J189</f>
        <v>0</v>
      </c>
      <c r="N189" s="21"/>
      <c r="O189" s="21"/>
      <c r="P189" s="21"/>
      <c r="Q189" s="19">
        <f t="shared" si="13"/>
        <v>1.7825059170555431</v>
      </c>
      <c r="R189" s="19">
        <f t="shared" si="13"/>
        <v>88.474677204028694</v>
      </c>
      <c r="S189" s="19">
        <f t="shared" si="13"/>
        <v>0</v>
      </c>
      <c r="T189" s="19">
        <f t="shared" si="10"/>
        <v>12.558130259945559</v>
      </c>
      <c r="U189" s="19">
        <f t="shared" si="11"/>
        <v>0</v>
      </c>
      <c r="V189" s="19">
        <f t="shared" si="12"/>
        <v>0</v>
      </c>
    </row>
    <row r="190" spans="1:22" x14ac:dyDescent="0.25">
      <c r="A190" s="26">
        <f>Wellpath!E190</f>
        <v>0</v>
      </c>
      <c r="B190" s="22">
        <v>0</v>
      </c>
      <c r="C190" s="22">
        <v>0</v>
      </c>
      <c r="D190" s="22">
        <v>1</v>
      </c>
      <c r="E190" s="20">
        <f>Model!$W$23*((drdp!B190+drdp!K190)*'DEC-OH'!$B190+(drdp!E190+drdp!N190)*'DEC-OH'!$C190+(drdp!H190+drdp!Q190)*'DEC-OH'!$D190)</f>
        <v>0</v>
      </c>
      <c r="F190" s="20">
        <f>Model!$W$23*((drdp!C190+drdp!L190)*'DEC-OH'!$B190+(drdp!F190+drdp!O190)*'DEC-OH'!$C190+(drdp!I190+drdp!R190)*'DEC-OH'!$D190)</f>
        <v>0</v>
      </c>
      <c r="G190" s="20">
        <f>Model!$W$23*((drdp!D190+drdp!M190)*'DEC-OH'!$B190+(drdp!G190+drdp!P190)*'DEC-OH'!$C190+(drdp!J190+drdp!S190)*'DEC-OH'!$D190)</f>
        <v>0</v>
      </c>
      <c r="H190" s="18">
        <f>Model!$W$23*((drdp!B190)*'DEC-OH'!$B190+(drdp!E190)*'DEC-OH'!$C190+(drdp!H190)*'DEC-OH'!$D190)</f>
        <v>0</v>
      </c>
      <c r="I190" s="18">
        <f>Model!$W$23*((drdp!C190)*'DEC-OH'!$B190+(drdp!F190)*'DEC-OH'!$C190+(drdp!I190)*'DEC-OH'!$D190)</f>
        <v>0</v>
      </c>
      <c r="J190" s="18">
        <f>Model!$W$23*((drdp!D190)*'DEC-OH'!$B190+(drdp!G190)*'DEC-OH'!$C190+(drdp!J190)*'DEC-OH'!$D190)</f>
        <v>0</v>
      </c>
      <c r="K190" s="21">
        <f>SUM(E$3:E189)+H190</f>
        <v>1.3351052082347454</v>
      </c>
      <c r="L190" s="21">
        <f>SUM(F$3:F189)+I190</f>
        <v>9.4060978734025884</v>
      </c>
      <c r="M190" s="21">
        <f>SUM(G$3:G189)+J190</f>
        <v>0</v>
      </c>
      <c r="N190" s="21"/>
      <c r="O190" s="21"/>
      <c r="P190" s="21"/>
      <c r="Q190" s="19">
        <f t="shared" si="13"/>
        <v>1.7825059170555431</v>
      </c>
      <c r="R190" s="19">
        <f t="shared" si="13"/>
        <v>88.474677204028694</v>
      </c>
      <c r="S190" s="19">
        <f t="shared" si="13"/>
        <v>0</v>
      </c>
      <c r="T190" s="19">
        <f t="shared" si="10"/>
        <v>12.558130259945559</v>
      </c>
      <c r="U190" s="19">
        <f t="shared" si="11"/>
        <v>0</v>
      </c>
      <c r="V190" s="19">
        <f t="shared" si="12"/>
        <v>0</v>
      </c>
    </row>
    <row r="191" spans="1:22" x14ac:dyDescent="0.25">
      <c r="A191" s="26">
        <f>Wellpath!E191</f>
        <v>0</v>
      </c>
      <c r="B191" s="22">
        <v>0</v>
      </c>
      <c r="C191" s="22">
        <v>0</v>
      </c>
      <c r="D191" s="22">
        <v>1</v>
      </c>
      <c r="E191" s="20">
        <f>Model!$W$23*((drdp!B191+drdp!K191)*'DEC-OH'!$B191+(drdp!E191+drdp!N191)*'DEC-OH'!$C191+(drdp!H191+drdp!Q191)*'DEC-OH'!$D191)</f>
        <v>0</v>
      </c>
      <c r="F191" s="20">
        <f>Model!$W$23*((drdp!C191+drdp!L191)*'DEC-OH'!$B191+(drdp!F191+drdp!O191)*'DEC-OH'!$C191+(drdp!I191+drdp!R191)*'DEC-OH'!$D191)</f>
        <v>0</v>
      </c>
      <c r="G191" s="20">
        <f>Model!$W$23*((drdp!D191+drdp!M191)*'DEC-OH'!$B191+(drdp!G191+drdp!P191)*'DEC-OH'!$C191+(drdp!J191+drdp!S191)*'DEC-OH'!$D191)</f>
        <v>0</v>
      </c>
      <c r="H191" s="18">
        <f>Model!$W$23*((drdp!B191)*'DEC-OH'!$B191+(drdp!E191)*'DEC-OH'!$C191+(drdp!H191)*'DEC-OH'!$D191)</f>
        <v>0</v>
      </c>
      <c r="I191" s="18">
        <f>Model!$W$23*((drdp!C191)*'DEC-OH'!$B191+(drdp!F191)*'DEC-OH'!$C191+(drdp!I191)*'DEC-OH'!$D191)</f>
        <v>0</v>
      </c>
      <c r="J191" s="18">
        <f>Model!$W$23*((drdp!D191)*'DEC-OH'!$B191+(drdp!G191)*'DEC-OH'!$C191+(drdp!J191)*'DEC-OH'!$D191)</f>
        <v>0</v>
      </c>
      <c r="K191" s="21">
        <f>SUM(E$3:E190)+H191</f>
        <v>1.3351052082347454</v>
      </c>
      <c r="L191" s="21">
        <f>SUM(F$3:F190)+I191</f>
        <v>9.4060978734025884</v>
      </c>
      <c r="M191" s="21">
        <f>SUM(G$3:G190)+J191</f>
        <v>0</v>
      </c>
      <c r="N191" s="21"/>
      <c r="O191" s="21"/>
      <c r="P191" s="21"/>
      <c r="Q191" s="19">
        <f t="shared" si="13"/>
        <v>1.7825059170555431</v>
      </c>
      <c r="R191" s="19">
        <f t="shared" si="13"/>
        <v>88.474677204028694</v>
      </c>
      <c r="S191" s="19">
        <f t="shared" si="13"/>
        <v>0</v>
      </c>
      <c r="T191" s="19">
        <f t="shared" si="10"/>
        <v>12.558130259945559</v>
      </c>
      <c r="U191" s="19">
        <f t="shared" si="11"/>
        <v>0</v>
      </c>
      <c r="V191" s="19">
        <f t="shared" si="12"/>
        <v>0</v>
      </c>
    </row>
    <row r="192" spans="1:22" x14ac:dyDescent="0.25">
      <c r="A192" s="26">
        <f>Wellpath!E192</f>
        <v>0</v>
      </c>
      <c r="B192" s="22">
        <v>0</v>
      </c>
      <c r="C192" s="22">
        <v>0</v>
      </c>
      <c r="D192" s="22">
        <v>1</v>
      </c>
      <c r="E192" s="20">
        <f>Model!$W$23*((drdp!B192+drdp!K192)*'DEC-OH'!$B192+(drdp!E192+drdp!N192)*'DEC-OH'!$C192+(drdp!H192+drdp!Q192)*'DEC-OH'!$D192)</f>
        <v>0</v>
      </c>
      <c r="F192" s="20">
        <f>Model!$W$23*((drdp!C192+drdp!L192)*'DEC-OH'!$B192+(drdp!F192+drdp!O192)*'DEC-OH'!$C192+(drdp!I192+drdp!R192)*'DEC-OH'!$D192)</f>
        <v>0</v>
      </c>
      <c r="G192" s="20">
        <f>Model!$W$23*((drdp!D192+drdp!M192)*'DEC-OH'!$B192+(drdp!G192+drdp!P192)*'DEC-OH'!$C192+(drdp!J192+drdp!S192)*'DEC-OH'!$D192)</f>
        <v>0</v>
      </c>
      <c r="H192" s="18">
        <f>Model!$W$23*((drdp!B192)*'DEC-OH'!$B192+(drdp!E192)*'DEC-OH'!$C192+(drdp!H192)*'DEC-OH'!$D192)</f>
        <v>0</v>
      </c>
      <c r="I192" s="18">
        <f>Model!$W$23*((drdp!C192)*'DEC-OH'!$B192+(drdp!F192)*'DEC-OH'!$C192+(drdp!I192)*'DEC-OH'!$D192)</f>
        <v>0</v>
      </c>
      <c r="J192" s="18">
        <f>Model!$W$23*((drdp!D192)*'DEC-OH'!$B192+(drdp!G192)*'DEC-OH'!$C192+(drdp!J192)*'DEC-OH'!$D192)</f>
        <v>0</v>
      </c>
      <c r="K192" s="21">
        <f>SUM(E$3:E191)+H192</f>
        <v>1.3351052082347454</v>
      </c>
      <c r="L192" s="21">
        <f>SUM(F$3:F191)+I192</f>
        <v>9.4060978734025884</v>
      </c>
      <c r="M192" s="21">
        <f>SUM(G$3:G191)+J192</f>
        <v>0</v>
      </c>
      <c r="N192" s="21"/>
      <c r="O192" s="21"/>
      <c r="P192" s="21"/>
      <c r="Q192" s="19">
        <f t="shared" si="13"/>
        <v>1.7825059170555431</v>
      </c>
      <c r="R192" s="19">
        <f t="shared" si="13"/>
        <v>88.474677204028694</v>
      </c>
      <c r="S192" s="19">
        <f t="shared" si="13"/>
        <v>0</v>
      </c>
      <c r="T192" s="19">
        <f t="shared" si="10"/>
        <v>12.558130259945559</v>
      </c>
      <c r="U192" s="19">
        <f t="shared" si="11"/>
        <v>0</v>
      </c>
      <c r="V192" s="19">
        <f t="shared" si="12"/>
        <v>0</v>
      </c>
    </row>
    <row r="193" spans="1:22" x14ac:dyDescent="0.25">
      <c r="A193" s="26">
        <f>Wellpath!E193</f>
        <v>0</v>
      </c>
      <c r="B193" s="22">
        <v>0</v>
      </c>
      <c r="C193" s="22">
        <v>0</v>
      </c>
      <c r="D193" s="22">
        <v>1</v>
      </c>
      <c r="E193" s="20">
        <f>Model!$W$23*((drdp!B193+drdp!K193)*'DEC-OH'!$B193+(drdp!E193+drdp!N193)*'DEC-OH'!$C193+(drdp!H193+drdp!Q193)*'DEC-OH'!$D193)</f>
        <v>0</v>
      </c>
      <c r="F193" s="20">
        <f>Model!$W$23*((drdp!C193+drdp!L193)*'DEC-OH'!$B193+(drdp!F193+drdp!O193)*'DEC-OH'!$C193+(drdp!I193+drdp!R193)*'DEC-OH'!$D193)</f>
        <v>0</v>
      </c>
      <c r="G193" s="20">
        <f>Model!$W$23*((drdp!D193+drdp!M193)*'DEC-OH'!$B193+(drdp!G193+drdp!P193)*'DEC-OH'!$C193+(drdp!J193+drdp!S193)*'DEC-OH'!$D193)</f>
        <v>0</v>
      </c>
      <c r="H193" s="18">
        <f>Model!$W$23*((drdp!B193)*'DEC-OH'!$B193+(drdp!E193)*'DEC-OH'!$C193+(drdp!H193)*'DEC-OH'!$D193)</f>
        <v>0</v>
      </c>
      <c r="I193" s="18">
        <f>Model!$W$23*((drdp!C193)*'DEC-OH'!$B193+(drdp!F193)*'DEC-OH'!$C193+(drdp!I193)*'DEC-OH'!$D193)</f>
        <v>0</v>
      </c>
      <c r="J193" s="18">
        <f>Model!$W$23*((drdp!D193)*'DEC-OH'!$B193+(drdp!G193)*'DEC-OH'!$C193+(drdp!J193)*'DEC-OH'!$D193)</f>
        <v>0</v>
      </c>
      <c r="K193" s="21">
        <f>SUM(E$3:E192)+H193</f>
        <v>1.3351052082347454</v>
      </c>
      <c r="L193" s="21">
        <f>SUM(F$3:F192)+I193</f>
        <v>9.4060978734025884</v>
      </c>
      <c r="M193" s="21">
        <f>SUM(G$3:G192)+J193</f>
        <v>0</v>
      </c>
      <c r="N193" s="21"/>
      <c r="O193" s="21"/>
      <c r="P193" s="21"/>
      <c r="Q193" s="19">
        <f t="shared" si="13"/>
        <v>1.7825059170555431</v>
      </c>
      <c r="R193" s="19">
        <f t="shared" si="13"/>
        <v>88.474677204028694</v>
      </c>
      <c r="S193" s="19">
        <f t="shared" si="13"/>
        <v>0</v>
      </c>
      <c r="T193" s="19">
        <f t="shared" si="10"/>
        <v>12.558130259945559</v>
      </c>
      <c r="U193" s="19">
        <f t="shared" si="11"/>
        <v>0</v>
      </c>
      <c r="V193" s="19">
        <f t="shared" si="12"/>
        <v>0</v>
      </c>
    </row>
    <row r="194" spans="1:22" x14ac:dyDescent="0.25">
      <c r="A194" s="26">
        <f>Wellpath!E194</f>
        <v>0</v>
      </c>
      <c r="B194" s="22">
        <v>0</v>
      </c>
      <c r="C194" s="22">
        <v>0</v>
      </c>
      <c r="D194" s="22">
        <v>1</v>
      </c>
      <c r="E194" s="20">
        <f>Model!$W$23*((drdp!B194+drdp!K194)*'DEC-OH'!$B194+(drdp!E194+drdp!N194)*'DEC-OH'!$C194+(drdp!H194+drdp!Q194)*'DEC-OH'!$D194)</f>
        <v>0</v>
      </c>
      <c r="F194" s="20">
        <f>Model!$W$23*((drdp!C194+drdp!L194)*'DEC-OH'!$B194+(drdp!F194+drdp!O194)*'DEC-OH'!$C194+(drdp!I194+drdp!R194)*'DEC-OH'!$D194)</f>
        <v>0</v>
      </c>
      <c r="G194" s="20">
        <f>Model!$W$23*((drdp!D194+drdp!M194)*'DEC-OH'!$B194+(drdp!G194+drdp!P194)*'DEC-OH'!$C194+(drdp!J194+drdp!S194)*'DEC-OH'!$D194)</f>
        <v>0</v>
      </c>
      <c r="H194" s="18">
        <f>Model!$W$23*((drdp!B194)*'DEC-OH'!$B194+(drdp!E194)*'DEC-OH'!$C194+(drdp!H194)*'DEC-OH'!$D194)</f>
        <v>0</v>
      </c>
      <c r="I194" s="18">
        <f>Model!$W$23*((drdp!C194)*'DEC-OH'!$B194+(drdp!F194)*'DEC-OH'!$C194+(drdp!I194)*'DEC-OH'!$D194)</f>
        <v>0</v>
      </c>
      <c r="J194" s="18">
        <f>Model!$W$23*((drdp!D194)*'DEC-OH'!$B194+(drdp!G194)*'DEC-OH'!$C194+(drdp!J194)*'DEC-OH'!$D194)</f>
        <v>0</v>
      </c>
      <c r="K194" s="21">
        <f>SUM(E$3:E193)+H194</f>
        <v>1.3351052082347454</v>
      </c>
      <c r="L194" s="21">
        <f>SUM(F$3:F193)+I194</f>
        <v>9.4060978734025884</v>
      </c>
      <c r="M194" s="21">
        <f>SUM(G$3:G193)+J194</f>
        <v>0</v>
      </c>
      <c r="N194" s="21"/>
      <c r="O194" s="21"/>
      <c r="P194" s="21"/>
      <c r="Q194" s="19">
        <f t="shared" si="13"/>
        <v>1.7825059170555431</v>
      </c>
      <c r="R194" s="19">
        <f t="shared" si="13"/>
        <v>88.474677204028694</v>
      </c>
      <c r="S194" s="19">
        <f t="shared" si="13"/>
        <v>0</v>
      </c>
      <c r="T194" s="19">
        <f t="shared" si="10"/>
        <v>12.558130259945559</v>
      </c>
      <c r="U194" s="19">
        <f t="shared" si="11"/>
        <v>0</v>
      </c>
      <c r="V194" s="19">
        <f t="shared" si="12"/>
        <v>0</v>
      </c>
    </row>
    <row r="195" spans="1:22" x14ac:dyDescent="0.25">
      <c r="A195" s="26">
        <f>Wellpath!E195</f>
        <v>0</v>
      </c>
      <c r="B195" s="22">
        <v>0</v>
      </c>
      <c r="C195" s="22">
        <v>0</v>
      </c>
      <c r="D195" s="22">
        <v>1</v>
      </c>
      <c r="E195" s="20">
        <f>Model!$W$23*((drdp!B195+drdp!K195)*'DEC-OH'!$B195+(drdp!E195+drdp!N195)*'DEC-OH'!$C195+(drdp!H195+drdp!Q195)*'DEC-OH'!$D195)</f>
        <v>0</v>
      </c>
      <c r="F195" s="20">
        <f>Model!$W$23*((drdp!C195+drdp!L195)*'DEC-OH'!$B195+(drdp!F195+drdp!O195)*'DEC-OH'!$C195+(drdp!I195+drdp!R195)*'DEC-OH'!$D195)</f>
        <v>0</v>
      </c>
      <c r="G195" s="20">
        <f>Model!$W$23*((drdp!D195+drdp!M195)*'DEC-OH'!$B195+(drdp!G195+drdp!P195)*'DEC-OH'!$C195+(drdp!J195+drdp!S195)*'DEC-OH'!$D195)</f>
        <v>0</v>
      </c>
      <c r="H195" s="18">
        <f>Model!$W$23*((drdp!B195)*'DEC-OH'!$B195+(drdp!E195)*'DEC-OH'!$C195+(drdp!H195)*'DEC-OH'!$D195)</f>
        <v>0</v>
      </c>
      <c r="I195" s="18">
        <f>Model!$W$23*((drdp!C195)*'DEC-OH'!$B195+(drdp!F195)*'DEC-OH'!$C195+(drdp!I195)*'DEC-OH'!$D195)</f>
        <v>0</v>
      </c>
      <c r="J195" s="18">
        <f>Model!$W$23*((drdp!D195)*'DEC-OH'!$B195+(drdp!G195)*'DEC-OH'!$C195+(drdp!J195)*'DEC-OH'!$D195)</f>
        <v>0</v>
      </c>
      <c r="K195" s="21">
        <f>SUM(E$3:E194)+H195</f>
        <v>1.3351052082347454</v>
      </c>
      <c r="L195" s="21">
        <f>SUM(F$3:F194)+I195</f>
        <v>9.4060978734025884</v>
      </c>
      <c r="M195" s="21">
        <f>SUM(G$3:G194)+J195</f>
        <v>0</v>
      </c>
      <c r="N195" s="21"/>
      <c r="O195" s="21"/>
      <c r="P195" s="21"/>
      <c r="Q195" s="19">
        <f t="shared" si="13"/>
        <v>1.7825059170555431</v>
      </c>
      <c r="R195" s="19">
        <f t="shared" si="13"/>
        <v>88.474677204028694</v>
      </c>
      <c r="S195" s="19">
        <f t="shared" si="13"/>
        <v>0</v>
      </c>
      <c r="T195" s="19">
        <f t="shared" si="10"/>
        <v>12.558130259945559</v>
      </c>
      <c r="U195" s="19">
        <f t="shared" si="11"/>
        <v>0</v>
      </c>
      <c r="V195" s="19">
        <f t="shared" si="12"/>
        <v>0</v>
      </c>
    </row>
    <row r="196" spans="1:22" x14ac:dyDescent="0.25">
      <c r="A196" s="26">
        <f>Wellpath!E196</f>
        <v>0</v>
      </c>
      <c r="B196" s="22">
        <v>0</v>
      </c>
      <c r="C196" s="22">
        <v>0</v>
      </c>
      <c r="D196" s="22">
        <v>1</v>
      </c>
      <c r="E196" s="20">
        <f>Model!$W$23*((drdp!B196+drdp!K196)*'DEC-OH'!$B196+(drdp!E196+drdp!N196)*'DEC-OH'!$C196+(drdp!H196+drdp!Q196)*'DEC-OH'!$D196)</f>
        <v>0</v>
      </c>
      <c r="F196" s="20">
        <f>Model!$W$23*((drdp!C196+drdp!L196)*'DEC-OH'!$B196+(drdp!F196+drdp!O196)*'DEC-OH'!$C196+(drdp!I196+drdp!R196)*'DEC-OH'!$D196)</f>
        <v>0</v>
      </c>
      <c r="G196" s="20">
        <f>Model!$W$23*((drdp!D196+drdp!M196)*'DEC-OH'!$B196+(drdp!G196+drdp!P196)*'DEC-OH'!$C196+(drdp!J196+drdp!S196)*'DEC-OH'!$D196)</f>
        <v>0</v>
      </c>
      <c r="H196" s="18">
        <f>Model!$W$23*((drdp!B196)*'DEC-OH'!$B196+(drdp!E196)*'DEC-OH'!$C196+(drdp!H196)*'DEC-OH'!$D196)</f>
        <v>0</v>
      </c>
      <c r="I196" s="18">
        <f>Model!$W$23*((drdp!C196)*'DEC-OH'!$B196+(drdp!F196)*'DEC-OH'!$C196+(drdp!I196)*'DEC-OH'!$D196)</f>
        <v>0</v>
      </c>
      <c r="J196" s="18">
        <f>Model!$W$23*((drdp!D196)*'DEC-OH'!$B196+(drdp!G196)*'DEC-OH'!$C196+(drdp!J196)*'DEC-OH'!$D196)</f>
        <v>0</v>
      </c>
      <c r="K196" s="21">
        <f>SUM(E$3:E195)+H196</f>
        <v>1.3351052082347454</v>
      </c>
      <c r="L196" s="21">
        <f>SUM(F$3:F195)+I196</f>
        <v>9.4060978734025884</v>
      </c>
      <c r="M196" s="21">
        <f>SUM(G$3:G195)+J196</f>
        <v>0</v>
      </c>
      <c r="N196" s="21"/>
      <c r="O196" s="21"/>
      <c r="P196" s="21"/>
      <c r="Q196" s="19">
        <f t="shared" si="13"/>
        <v>1.7825059170555431</v>
      </c>
      <c r="R196" s="19">
        <f t="shared" si="13"/>
        <v>88.474677204028694</v>
      </c>
      <c r="S196" s="19">
        <f t="shared" si="13"/>
        <v>0</v>
      </c>
      <c r="T196" s="19">
        <f t="shared" ref="T196:T259" si="14">K196*L196</f>
        <v>12.558130259945559</v>
      </c>
      <c r="U196" s="19">
        <f t="shared" ref="U196:U259" si="15">K196*M196</f>
        <v>0</v>
      </c>
      <c r="V196" s="19">
        <f t="shared" ref="V196:V259" si="16">L196*M196</f>
        <v>0</v>
      </c>
    </row>
    <row r="197" spans="1:22" x14ac:dyDescent="0.25">
      <c r="A197" s="26">
        <f>Wellpath!E197</f>
        <v>0</v>
      </c>
      <c r="B197" s="22">
        <v>0</v>
      </c>
      <c r="C197" s="22">
        <v>0</v>
      </c>
      <c r="D197" s="22">
        <v>1</v>
      </c>
      <c r="E197" s="20">
        <f>Model!$W$23*((drdp!B197+drdp!K197)*'DEC-OH'!$B197+(drdp!E197+drdp!N197)*'DEC-OH'!$C197+(drdp!H197+drdp!Q197)*'DEC-OH'!$D197)</f>
        <v>0</v>
      </c>
      <c r="F197" s="20">
        <f>Model!$W$23*((drdp!C197+drdp!L197)*'DEC-OH'!$B197+(drdp!F197+drdp!O197)*'DEC-OH'!$C197+(drdp!I197+drdp!R197)*'DEC-OH'!$D197)</f>
        <v>0</v>
      </c>
      <c r="G197" s="20">
        <f>Model!$W$23*((drdp!D197+drdp!M197)*'DEC-OH'!$B197+(drdp!G197+drdp!P197)*'DEC-OH'!$C197+(drdp!J197+drdp!S197)*'DEC-OH'!$D197)</f>
        <v>0</v>
      </c>
      <c r="H197" s="18">
        <f>Model!$W$23*((drdp!B197)*'DEC-OH'!$B197+(drdp!E197)*'DEC-OH'!$C197+(drdp!H197)*'DEC-OH'!$D197)</f>
        <v>0</v>
      </c>
      <c r="I197" s="18">
        <f>Model!$W$23*((drdp!C197)*'DEC-OH'!$B197+(drdp!F197)*'DEC-OH'!$C197+(drdp!I197)*'DEC-OH'!$D197)</f>
        <v>0</v>
      </c>
      <c r="J197" s="18">
        <f>Model!$W$23*((drdp!D197)*'DEC-OH'!$B197+(drdp!G197)*'DEC-OH'!$C197+(drdp!J197)*'DEC-OH'!$D197)</f>
        <v>0</v>
      </c>
      <c r="K197" s="21">
        <f>SUM(E$3:E196)+H197</f>
        <v>1.3351052082347454</v>
      </c>
      <c r="L197" s="21">
        <f>SUM(F$3:F196)+I197</f>
        <v>9.4060978734025884</v>
      </c>
      <c r="M197" s="21">
        <f>SUM(G$3:G196)+J197</f>
        <v>0</v>
      </c>
      <c r="N197" s="21"/>
      <c r="O197" s="21"/>
      <c r="P197" s="21"/>
      <c r="Q197" s="19">
        <f t="shared" si="13"/>
        <v>1.7825059170555431</v>
      </c>
      <c r="R197" s="19">
        <f t="shared" si="13"/>
        <v>88.474677204028694</v>
      </c>
      <c r="S197" s="19">
        <f t="shared" si="13"/>
        <v>0</v>
      </c>
      <c r="T197" s="19">
        <f t="shared" si="14"/>
        <v>12.558130259945559</v>
      </c>
      <c r="U197" s="19">
        <f t="shared" si="15"/>
        <v>0</v>
      </c>
      <c r="V197" s="19">
        <f t="shared" si="16"/>
        <v>0</v>
      </c>
    </row>
    <row r="198" spans="1:22" x14ac:dyDescent="0.25">
      <c r="A198" s="26">
        <f>Wellpath!E198</f>
        <v>0</v>
      </c>
      <c r="B198" s="22">
        <v>0</v>
      </c>
      <c r="C198" s="22">
        <v>0</v>
      </c>
      <c r="D198" s="22">
        <v>1</v>
      </c>
      <c r="E198" s="20">
        <f>Model!$W$23*((drdp!B198+drdp!K198)*'DEC-OH'!$B198+(drdp!E198+drdp!N198)*'DEC-OH'!$C198+(drdp!H198+drdp!Q198)*'DEC-OH'!$D198)</f>
        <v>0</v>
      </c>
      <c r="F198" s="20">
        <f>Model!$W$23*((drdp!C198+drdp!L198)*'DEC-OH'!$B198+(drdp!F198+drdp!O198)*'DEC-OH'!$C198+(drdp!I198+drdp!R198)*'DEC-OH'!$D198)</f>
        <v>0</v>
      </c>
      <c r="G198" s="20">
        <f>Model!$W$23*((drdp!D198+drdp!M198)*'DEC-OH'!$B198+(drdp!G198+drdp!P198)*'DEC-OH'!$C198+(drdp!J198+drdp!S198)*'DEC-OH'!$D198)</f>
        <v>0</v>
      </c>
      <c r="H198" s="18">
        <f>Model!$W$23*((drdp!B198)*'DEC-OH'!$B198+(drdp!E198)*'DEC-OH'!$C198+(drdp!H198)*'DEC-OH'!$D198)</f>
        <v>0</v>
      </c>
      <c r="I198" s="18">
        <f>Model!$W$23*((drdp!C198)*'DEC-OH'!$B198+(drdp!F198)*'DEC-OH'!$C198+(drdp!I198)*'DEC-OH'!$D198)</f>
        <v>0</v>
      </c>
      <c r="J198" s="18">
        <f>Model!$W$23*((drdp!D198)*'DEC-OH'!$B198+(drdp!G198)*'DEC-OH'!$C198+(drdp!J198)*'DEC-OH'!$D198)</f>
        <v>0</v>
      </c>
      <c r="K198" s="21">
        <f>SUM(E$3:E197)+H198</f>
        <v>1.3351052082347454</v>
      </c>
      <c r="L198" s="21">
        <f>SUM(F$3:F197)+I198</f>
        <v>9.4060978734025884</v>
      </c>
      <c r="M198" s="21">
        <f>SUM(G$3:G197)+J198</f>
        <v>0</v>
      </c>
      <c r="N198" s="21"/>
      <c r="O198" s="21"/>
      <c r="P198" s="21"/>
      <c r="Q198" s="19">
        <f t="shared" si="13"/>
        <v>1.7825059170555431</v>
      </c>
      <c r="R198" s="19">
        <f t="shared" si="13"/>
        <v>88.474677204028694</v>
      </c>
      <c r="S198" s="19">
        <f t="shared" si="13"/>
        <v>0</v>
      </c>
      <c r="T198" s="19">
        <f t="shared" si="14"/>
        <v>12.558130259945559</v>
      </c>
      <c r="U198" s="19">
        <f t="shared" si="15"/>
        <v>0</v>
      </c>
      <c r="V198" s="19">
        <f t="shared" si="16"/>
        <v>0</v>
      </c>
    </row>
    <row r="199" spans="1:22" x14ac:dyDescent="0.25">
      <c r="A199" s="26">
        <f>Wellpath!E199</f>
        <v>0</v>
      </c>
      <c r="B199" s="22">
        <v>0</v>
      </c>
      <c r="C199" s="22">
        <v>0</v>
      </c>
      <c r="D199" s="22">
        <v>1</v>
      </c>
      <c r="E199" s="20">
        <f>Model!$W$23*((drdp!B199+drdp!K199)*'DEC-OH'!$B199+(drdp!E199+drdp!N199)*'DEC-OH'!$C199+(drdp!H199+drdp!Q199)*'DEC-OH'!$D199)</f>
        <v>0</v>
      </c>
      <c r="F199" s="20">
        <f>Model!$W$23*((drdp!C199+drdp!L199)*'DEC-OH'!$B199+(drdp!F199+drdp!O199)*'DEC-OH'!$C199+(drdp!I199+drdp!R199)*'DEC-OH'!$D199)</f>
        <v>0</v>
      </c>
      <c r="G199" s="20">
        <f>Model!$W$23*((drdp!D199+drdp!M199)*'DEC-OH'!$B199+(drdp!G199+drdp!P199)*'DEC-OH'!$C199+(drdp!J199+drdp!S199)*'DEC-OH'!$D199)</f>
        <v>0</v>
      </c>
      <c r="H199" s="18">
        <f>Model!$W$23*((drdp!B199)*'DEC-OH'!$B199+(drdp!E199)*'DEC-OH'!$C199+(drdp!H199)*'DEC-OH'!$D199)</f>
        <v>0</v>
      </c>
      <c r="I199" s="18">
        <f>Model!$W$23*((drdp!C199)*'DEC-OH'!$B199+(drdp!F199)*'DEC-OH'!$C199+(drdp!I199)*'DEC-OH'!$D199)</f>
        <v>0</v>
      </c>
      <c r="J199" s="18">
        <f>Model!$W$23*((drdp!D199)*'DEC-OH'!$B199+(drdp!G199)*'DEC-OH'!$C199+(drdp!J199)*'DEC-OH'!$D199)</f>
        <v>0</v>
      </c>
      <c r="K199" s="21">
        <f>SUM(E$3:E198)+H199</f>
        <v>1.3351052082347454</v>
      </c>
      <c r="L199" s="21">
        <f>SUM(F$3:F198)+I199</f>
        <v>9.4060978734025884</v>
      </c>
      <c r="M199" s="21">
        <f>SUM(G$3:G198)+J199</f>
        <v>0</v>
      </c>
      <c r="N199" s="21"/>
      <c r="O199" s="21"/>
      <c r="P199" s="21"/>
      <c r="Q199" s="19">
        <f t="shared" si="13"/>
        <v>1.7825059170555431</v>
      </c>
      <c r="R199" s="19">
        <f t="shared" si="13"/>
        <v>88.474677204028694</v>
      </c>
      <c r="S199" s="19">
        <f t="shared" si="13"/>
        <v>0</v>
      </c>
      <c r="T199" s="19">
        <f t="shared" si="14"/>
        <v>12.558130259945559</v>
      </c>
      <c r="U199" s="19">
        <f t="shared" si="15"/>
        <v>0</v>
      </c>
      <c r="V199" s="19">
        <f t="shared" si="16"/>
        <v>0</v>
      </c>
    </row>
    <row r="200" spans="1:22" x14ac:dyDescent="0.25">
      <c r="A200" s="26">
        <f>Wellpath!E200</f>
        <v>0</v>
      </c>
      <c r="B200" s="22">
        <v>0</v>
      </c>
      <c r="C200" s="22">
        <v>0</v>
      </c>
      <c r="D200" s="22">
        <v>1</v>
      </c>
      <c r="E200" s="20">
        <f>Model!$W$23*((drdp!B200+drdp!K200)*'DEC-OH'!$B200+(drdp!E200+drdp!N200)*'DEC-OH'!$C200+(drdp!H200+drdp!Q200)*'DEC-OH'!$D200)</f>
        <v>0</v>
      </c>
      <c r="F200" s="20">
        <f>Model!$W$23*((drdp!C200+drdp!L200)*'DEC-OH'!$B200+(drdp!F200+drdp!O200)*'DEC-OH'!$C200+(drdp!I200+drdp!R200)*'DEC-OH'!$D200)</f>
        <v>0</v>
      </c>
      <c r="G200" s="20">
        <f>Model!$W$23*((drdp!D200+drdp!M200)*'DEC-OH'!$B200+(drdp!G200+drdp!P200)*'DEC-OH'!$C200+(drdp!J200+drdp!S200)*'DEC-OH'!$D200)</f>
        <v>0</v>
      </c>
      <c r="H200" s="18">
        <f>Model!$W$23*((drdp!B200)*'DEC-OH'!$B200+(drdp!E200)*'DEC-OH'!$C200+(drdp!H200)*'DEC-OH'!$D200)</f>
        <v>0</v>
      </c>
      <c r="I200" s="18">
        <f>Model!$W$23*((drdp!C200)*'DEC-OH'!$B200+(drdp!F200)*'DEC-OH'!$C200+(drdp!I200)*'DEC-OH'!$D200)</f>
        <v>0</v>
      </c>
      <c r="J200" s="18">
        <f>Model!$W$23*((drdp!D200)*'DEC-OH'!$B200+(drdp!G200)*'DEC-OH'!$C200+(drdp!J200)*'DEC-OH'!$D200)</f>
        <v>0</v>
      </c>
      <c r="K200" s="21">
        <f>SUM(E$3:E199)+H200</f>
        <v>1.3351052082347454</v>
      </c>
      <c r="L200" s="21">
        <f>SUM(F$3:F199)+I200</f>
        <v>9.4060978734025884</v>
      </c>
      <c r="M200" s="21">
        <f>SUM(G$3:G199)+J200</f>
        <v>0</v>
      </c>
      <c r="N200" s="21"/>
      <c r="O200" s="21"/>
      <c r="P200" s="21"/>
      <c r="Q200" s="19">
        <f t="shared" si="13"/>
        <v>1.7825059170555431</v>
      </c>
      <c r="R200" s="19">
        <f t="shared" si="13"/>
        <v>88.474677204028694</v>
      </c>
      <c r="S200" s="19">
        <f t="shared" si="13"/>
        <v>0</v>
      </c>
      <c r="T200" s="19">
        <f t="shared" si="14"/>
        <v>12.558130259945559</v>
      </c>
      <c r="U200" s="19">
        <f t="shared" si="15"/>
        <v>0</v>
      </c>
      <c r="V200" s="19">
        <f t="shared" si="16"/>
        <v>0</v>
      </c>
    </row>
    <row r="201" spans="1:22" x14ac:dyDescent="0.25">
      <c r="A201" s="26">
        <f>Wellpath!E201</f>
        <v>0</v>
      </c>
      <c r="B201" s="22">
        <v>0</v>
      </c>
      <c r="C201" s="22">
        <v>0</v>
      </c>
      <c r="D201" s="22">
        <v>1</v>
      </c>
      <c r="E201" s="20">
        <f>Model!$W$23*((drdp!B201+drdp!K201)*'DEC-OH'!$B201+(drdp!E201+drdp!N201)*'DEC-OH'!$C201+(drdp!H201+drdp!Q201)*'DEC-OH'!$D201)</f>
        <v>0</v>
      </c>
      <c r="F201" s="20">
        <f>Model!$W$23*((drdp!C201+drdp!L201)*'DEC-OH'!$B201+(drdp!F201+drdp!O201)*'DEC-OH'!$C201+(drdp!I201+drdp!R201)*'DEC-OH'!$D201)</f>
        <v>0</v>
      </c>
      <c r="G201" s="20">
        <f>Model!$W$23*((drdp!D201+drdp!M201)*'DEC-OH'!$B201+(drdp!G201+drdp!P201)*'DEC-OH'!$C201+(drdp!J201+drdp!S201)*'DEC-OH'!$D201)</f>
        <v>0</v>
      </c>
      <c r="H201" s="18">
        <f>Model!$W$23*((drdp!B201)*'DEC-OH'!$B201+(drdp!E201)*'DEC-OH'!$C201+(drdp!H201)*'DEC-OH'!$D201)</f>
        <v>0</v>
      </c>
      <c r="I201" s="18">
        <f>Model!$W$23*((drdp!C201)*'DEC-OH'!$B201+(drdp!F201)*'DEC-OH'!$C201+(drdp!I201)*'DEC-OH'!$D201)</f>
        <v>0</v>
      </c>
      <c r="J201" s="18">
        <f>Model!$W$23*((drdp!D201)*'DEC-OH'!$B201+(drdp!G201)*'DEC-OH'!$C201+(drdp!J201)*'DEC-OH'!$D201)</f>
        <v>0</v>
      </c>
      <c r="K201" s="21">
        <f>SUM(E$3:E200)+H201</f>
        <v>1.3351052082347454</v>
      </c>
      <c r="L201" s="21">
        <f>SUM(F$3:F200)+I201</f>
        <v>9.4060978734025884</v>
      </c>
      <c r="M201" s="21">
        <f>SUM(G$3:G200)+J201</f>
        <v>0</v>
      </c>
      <c r="N201" s="21"/>
      <c r="O201" s="21"/>
      <c r="P201" s="21"/>
      <c r="Q201" s="19">
        <f t="shared" si="13"/>
        <v>1.7825059170555431</v>
      </c>
      <c r="R201" s="19">
        <f t="shared" si="13"/>
        <v>88.474677204028694</v>
      </c>
      <c r="S201" s="19">
        <f t="shared" si="13"/>
        <v>0</v>
      </c>
      <c r="T201" s="19">
        <f t="shared" si="14"/>
        <v>12.558130259945559</v>
      </c>
      <c r="U201" s="19">
        <f t="shared" si="15"/>
        <v>0</v>
      </c>
      <c r="V201" s="19">
        <f t="shared" si="16"/>
        <v>0</v>
      </c>
    </row>
    <row r="202" spans="1:22" x14ac:dyDescent="0.25">
      <c r="A202" s="26">
        <f>Wellpath!E202</f>
        <v>0</v>
      </c>
      <c r="B202" s="22">
        <v>0</v>
      </c>
      <c r="C202" s="22">
        <v>0</v>
      </c>
      <c r="D202" s="22">
        <v>1</v>
      </c>
      <c r="E202" s="20">
        <f>Model!$W$23*((drdp!B202+drdp!K202)*'DEC-OH'!$B202+(drdp!E202+drdp!N202)*'DEC-OH'!$C202+(drdp!H202+drdp!Q202)*'DEC-OH'!$D202)</f>
        <v>0</v>
      </c>
      <c r="F202" s="20">
        <f>Model!$W$23*((drdp!C202+drdp!L202)*'DEC-OH'!$B202+(drdp!F202+drdp!O202)*'DEC-OH'!$C202+(drdp!I202+drdp!R202)*'DEC-OH'!$D202)</f>
        <v>0</v>
      </c>
      <c r="G202" s="20">
        <f>Model!$W$23*((drdp!D202+drdp!M202)*'DEC-OH'!$B202+(drdp!G202+drdp!P202)*'DEC-OH'!$C202+(drdp!J202+drdp!S202)*'DEC-OH'!$D202)</f>
        <v>0</v>
      </c>
      <c r="H202" s="18">
        <f>Model!$W$23*((drdp!B202)*'DEC-OH'!$B202+(drdp!E202)*'DEC-OH'!$C202+(drdp!H202)*'DEC-OH'!$D202)</f>
        <v>0</v>
      </c>
      <c r="I202" s="18">
        <f>Model!$W$23*((drdp!C202)*'DEC-OH'!$B202+(drdp!F202)*'DEC-OH'!$C202+(drdp!I202)*'DEC-OH'!$D202)</f>
        <v>0</v>
      </c>
      <c r="J202" s="18">
        <f>Model!$W$23*((drdp!D202)*'DEC-OH'!$B202+(drdp!G202)*'DEC-OH'!$C202+(drdp!J202)*'DEC-OH'!$D202)</f>
        <v>0</v>
      </c>
      <c r="K202" s="21">
        <f>SUM(E$3:E201)+H202</f>
        <v>1.3351052082347454</v>
      </c>
      <c r="L202" s="21">
        <f>SUM(F$3:F201)+I202</f>
        <v>9.4060978734025884</v>
      </c>
      <c r="M202" s="21">
        <f>SUM(G$3:G201)+J202</f>
        <v>0</v>
      </c>
      <c r="N202" s="21"/>
      <c r="O202" s="21"/>
      <c r="P202" s="21"/>
      <c r="Q202" s="19">
        <f t="shared" si="13"/>
        <v>1.7825059170555431</v>
      </c>
      <c r="R202" s="19">
        <f t="shared" si="13"/>
        <v>88.474677204028694</v>
      </c>
      <c r="S202" s="19">
        <f t="shared" si="13"/>
        <v>0</v>
      </c>
      <c r="T202" s="19">
        <f t="shared" si="14"/>
        <v>12.558130259945559</v>
      </c>
      <c r="U202" s="19">
        <f t="shared" si="15"/>
        <v>0</v>
      </c>
      <c r="V202" s="19">
        <f t="shared" si="16"/>
        <v>0</v>
      </c>
    </row>
    <row r="203" spans="1:22" x14ac:dyDescent="0.25">
      <c r="A203" s="26">
        <f>Wellpath!E203</f>
        <v>0</v>
      </c>
      <c r="B203" s="22">
        <v>0</v>
      </c>
      <c r="C203" s="22">
        <v>0</v>
      </c>
      <c r="D203" s="22">
        <v>1</v>
      </c>
      <c r="E203" s="20">
        <f>Model!$W$23*((drdp!B203+drdp!K203)*'DEC-OH'!$B203+(drdp!E203+drdp!N203)*'DEC-OH'!$C203+(drdp!H203+drdp!Q203)*'DEC-OH'!$D203)</f>
        <v>0</v>
      </c>
      <c r="F203" s="20">
        <f>Model!$W$23*((drdp!C203+drdp!L203)*'DEC-OH'!$B203+(drdp!F203+drdp!O203)*'DEC-OH'!$C203+(drdp!I203+drdp!R203)*'DEC-OH'!$D203)</f>
        <v>0</v>
      </c>
      <c r="G203" s="20">
        <f>Model!$W$23*((drdp!D203+drdp!M203)*'DEC-OH'!$B203+(drdp!G203+drdp!P203)*'DEC-OH'!$C203+(drdp!J203+drdp!S203)*'DEC-OH'!$D203)</f>
        <v>0</v>
      </c>
      <c r="H203" s="18">
        <f>Model!$W$23*((drdp!B203)*'DEC-OH'!$B203+(drdp!E203)*'DEC-OH'!$C203+(drdp!H203)*'DEC-OH'!$D203)</f>
        <v>0</v>
      </c>
      <c r="I203" s="18">
        <f>Model!$W$23*((drdp!C203)*'DEC-OH'!$B203+(drdp!F203)*'DEC-OH'!$C203+(drdp!I203)*'DEC-OH'!$D203)</f>
        <v>0</v>
      </c>
      <c r="J203" s="18">
        <f>Model!$W$23*((drdp!D203)*'DEC-OH'!$B203+(drdp!G203)*'DEC-OH'!$C203+(drdp!J203)*'DEC-OH'!$D203)</f>
        <v>0</v>
      </c>
      <c r="K203" s="21">
        <f>SUM(E$3:E202)+H203</f>
        <v>1.3351052082347454</v>
      </c>
      <c r="L203" s="21">
        <f>SUM(F$3:F202)+I203</f>
        <v>9.4060978734025884</v>
      </c>
      <c r="M203" s="21">
        <f>SUM(G$3:G202)+J203</f>
        <v>0</v>
      </c>
      <c r="N203" s="21"/>
      <c r="O203" s="21"/>
      <c r="P203" s="21"/>
      <c r="Q203" s="19">
        <f t="shared" si="13"/>
        <v>1.7825059170555431</v>
      </c>
      <c r="R203" s="19">
        <f t="shared" si="13"/>
        <v>88.474677204028694</v>
      </c>
      <c r="S203" s="19">
        <f t="shared" si="13"/>
        <v>0</v>
      </c>
      <c r="T203" s="19">
        <f t="shared" si="14"/>
        <v>12.558130259945559</v>
      </c>
      <c r="U203" s="19">
        <f t="shared" si="15"/>
        <v>0</v>
      </c>
      <c r="V203" s="19">
        <f t="shared" si="16"/>
        <v>0</v>
      </c>
    </row>
    <row r="204" spans="1:22" x14ac:dyDescent="0.25">
      <c r="A204" s="26">
        <f>Wellpath!E204</f>
        <v>0</v>
      </c>
      <c r="B204" s="22">
        <v>0</v>
      </c>
      <c r="C204" s="22">
        <v>0</v>
      </c>
      <c r="D204" s="22">
        <v>1</v>
      </c>
      <c r="E204" s="20">
        <f>Model!$W$23*((drdp!B204+drdp!K204)*'DEC-OH'!$B204+(drdp!E204+drdp!N204)*'DEC-OH'!$C204+(drdp!H204+drdp!Q204)*'DEC-OH'!$D204)</f>
        <v>0</v>
      </c>
      <c r="F204" s="20">
        <f>Model!$W$23*((drdp!C204+drdp!L204)*'DEC-OH'!$B204+(drdp!F204+drdp!O204)*'DEC-OH'!$C204+(drdp!I204+drdp!R204)*'DEC-OH'!$D204)</f>
        <v>0</v>
      </c>
      <c r="G204" s="20">
        <f>Model!$W$23*((drdp!D204+drdp!M204)*'DEC-OH'!$B204+(drdp!G204+drdp!P204)*'DEC-OH'!$C204+(drdp!J204+drdp!S204)*'DEC-OH'!$D204)</f>
        <v>0</v>
      </c>
      <c r="H204" s="18">
        <f>Model!$W$23*((drdp!B204)*'DEC-OH'!$B204+(drdp!E204)*'DEC-OH'!$C204+(drdp!H204)*'DEC-OH'!$D204)</f>
        <v>0</v>
      </c>
      <c r="I204" s="18">
        <f>Model!$W$23*((drdp!C204)*'DEC-OH'!$B204+(drdp!F204)*'DEC-OH'!$C204+(drdp!I204)*'DEC-OH'!$D204)</f>
        <v>0</v>
      </c>
      <c r="J204" s="18">
        <f>Model!$W$23*((drdp!D204)*'DEC-OH'!$B204+(drdp!G204)*'DEC-OH'!$C204+(drdp!J204)*'DEC-OH'!$D204)</f>
        <v>0</v>
      </c>
      <c r="K204" s="21">
        <f>SUM(E$3:E203)+H204</f>
        <v>1.3351052082347454</v>
      </c>
      <c r="L204" s="21">
        <f>SUM(F$3:F203)+I204</f>
        <v>9.4060978734025884</v>
      </c>
      <c r="M204" s="21">
        <f>SUM(G$3:G203)+J204</f>
        <v>0</v>
      </c>
      <c r="N204" s="21"/>
      <c r="O204" s="21"/>
      <c r="P204" s="21"/>
      <c r="Q204" s="19">
        <f t="shared" si="13"/>
        <v>1.7825059170555431</v>
      </c>
      <c r="R204" s="19">
        <f t="shared" si="13"/>
        <v>88.474677204028694</v>
      </c>
      <c r="S204" s="19">
        <f t="shared" si="13"/>
        <v>0</v>
      </c>
      <c r="T204" s="19">
        <f t="shared" si="14"/>
        <v>12.558130259945559</v>
      </c>
      <c r="U204" s="19">
        <f t="shared" si="15"/>
        <v>0</v>
      </c>
      <c r="V204" s="19">
        <f t="shared" si="16"/>
        <v>0</v>
      </c>
    </row>
    <row r="205" spans="1:22" x14ac:dyDescent="0.25">
      <c r="A205" s="26">
        <f>Wellpath!E205</f>
        <v>0</v>
      </c>
      <c r="B205" s="22">
        <v>0</v>
      </c>
      <c r="C205" s="22">
        <v>0</v>
      </c>
      <c r="D205" s="22">
        <v>1</v>
      </c>
      <c r="E205" s="20">
        <f>Model!$W$23*((drdp!B205+drdp!K205)*'DEC-OH'!$B205+(drdp!E205+drdp!N205)*'DEC-OH'!$C205+(drdp!H205+drdp!Q205)*'DEC-OH'!$D205)</f>
        <v>0</v>
      </c>
      <c r="F205" s="20">
        <f>Model!$W$23*((drdp!C205+drdp!L205)*'DEC-OH'!$B205+(drdp!F205+drdp!O205)*'DEC-OH'!$C205+(drdp!I205+drdp!R205)*'DEC-OH'!$D205)</f>
        <v>0</v>
      </c>
      <c r="G205" s="20">
        <f>Model!$W$23*((drdp!D205+drdp!M205)*'DEC-OH'!$B205+(drdp!G205+drdp!P205)*'DEC-OH'!$C205+(drdp!J205+drdp!S205)*'DEC-OH'!$D205)</f>
        <v>0</v>
      </c>
      <c r="H205" s="18">
        <f>Model!$W$23*((drdp!B205)*'DEC-OH'!$B205+(drdp!E205)*'DEC-OH'!$C205+(drdp!H205)*'DEC-OH'!$D205)</f>
        <v>0</v>
      </c>
      <c r="I205" s="18">
        <f>Model!$W$23*((drdp!C205)*'DEC-OH'!$B205+(drdp!F205)*'DEC-OH'!$C205+(drdp!I205)*'DEC-OH'!$D205)</f>
        <v>0</v>
      </c>
      <c r="J205" s="18">
        <f>Model!$W$23*((drdp!D205)*'DEC-OH'!$B205+(drdp!G205)*'DEC-OH'!$C205+(drdp!J205)*'DEC-OH'!$D205)</f>
        <v>0</v>
      </c>
      <c r="K205" s="21">
        <f>SUM(E$3:E204)+H205</f>
        <v>1.3351052082347454</v>
      </c>
      <c r="L205" s="21">
        <f>SUM(F$3:F204)+I205</f>
        <v>9.4060978734025884</v>
      </c>
      <c r="M205" s="21">
        <f>SUM(G$3:G204)+J205</f>
        <v>0</v>
      </c>
      <c r="N205" s="21"/>
      <c r="O205" s="21"/>
      <c r="P205" s="21"/>
      <c r="Q205" s="19">
        <f t="shared" si="13"/>
        <v>1.7825059170555431</v>
      </c>
      <c r="R205" s="19">
        <f t="shared" si="13"/>
        <v>88.474677204028694</v>
      </c>
      <c r="S205" s="19">
        <f t="shared" si="13"/>
        <v>0</v>
      </c>
      <c r="T205" s="19">
        <f t="shared" si="14"/>
        <v>12.558130259945559</v>
      </c>
      <c r="U205" s="19">
        <f t="shared" si="15"/>
        <v>0</v>
      </c>
      <c r="V205" s="19">
        <f t="shared" si="16"/>
        <v>0</v>
      </c>
    </row>
    <row r="206" spans="1:22" x14ac:dyDescent="0.25">
      <c r="A206" s="26">
        <f>Wellpath!E206</f>
        <v>0</v>
      </c>
      <c r="B206" s="22">
        <v>0</v>
      </c>
      <c r="C206" s="22">
        <v>0</v>
      </c>
      <c r="D206" s="22">
        <v>1</v>
      </c>
      <c r="E206" s="20">
        <f>Model!$W$23*((drdp!B206+drdp!K206)*'DEC-OH'!$B206+(drdp!E206+drdp!N206)*'DEC-OH'!$C206+(drdp!H206+drdp!Q206)*'DEC-OH'!$D206)</f>
        <v>0</v>
      </c>
      <c r="F206" s="20">
        <f>Model!$W$23*((drdp!C206+drdp!L206)*'DEC-OH'!$B206+(drdp!F206+drdp!O206)*'DEC-OH'!$C206+(drdp!I206+drdp!R206)*'DEC-OH'!$D206)</f>
        <v>0</v>
      </c>
      <c r="G206" s="20">
        <f>Model!$W$23*((drdp!D206+drdp!M206)*'DEC-OH'!$B206+(drdp!G206+drdp!P206)*'DEC-OH'!$C206+(drdp!J206+drdp!S206)*'DEC-OH'!$D206)</f>
        <v>0</v>
      </c>
      <c r="H206" s="18">
        <f>Model!$W$23*((drdp!B206)*'DEC-OH'!$B206+(drdp!E206)*'DEC-OH'!$C206+(drdp!H206)*'DEC-OH'!$D206)</f>
        <v>0</v>
      </c>
      <c r="I206" s="18">
        <f>Model!$W$23*((drdp!C206)*'DEC-OH'!$B206+(drdp!F206)*'DEC-OH'!$C206+(drdp!I206)*'DEC-OH'!$D206)</f>
        <v>0</v>
      </c>
      <c r="J206" s="18">
        <f>Model!$W$23*((drdp!D206)*'DEC-OH'!$B206+(drdp!G206)*'DEC-OH'!$C206+(drdp!J206)*'DEC-OH'!$D206)</f>
        <v>0</v>
      </c>
      <c r="K206" s="21">
        <f>SUM(E$3:E205)+H206</f>
        <v>1.3351052082347454</v>
      </c>
      <c r="L206" s="21">
        <f>SUM(F$3:F205)+I206</f>
        <v>9.4060978734025884</v>
      </c>
      <c r="M206" s="21">
        <f>SUM(G$3:G205)+J206</f>
        <v>0</v>
      </c>
      <c r="N206" s="21"/>
      <c r="O206" s="21"/>
      <c r="P206" s="21"/>
      <c r="Q206" s="19">
        <f t="shared" si="13"/>
        <v>1.7825059170555431</v>
      </c>
      <c r="R206" s="19">
        <f t="shared" si="13"/>
        <v>88.474677204028694</v>
      </c>
      <c r="S206" s="19">
        <f t="shared" si="13"/>
        <v>0</v>
      </c>
      <c r="T206" s="19">
        <f t="shared" si="14"/>
        <v>12.558130259945559</v>
      </c>
      <c r="U206" s="19">
        <f t="shared" si="15"/>
        <v>0</v>
      </c>
      <c r="V206" s="19">
        <f t="shared" si="16"/>
        <v>0</v>
      </c>
    </row>
    <row r="207" spans="1:22" x14ac:dyDescent="0.25">
      <c r="A207" s="26">
        <f>Wellpath!E207</f>
        <v>0</v>
      </c>
      <c r="B207" s="22">
        <v>0</v>
      </c>
      <c r="C207" s="22">
        <v>0</v>
      </c>
      <c r="D207" s="22">
        <v>1</v>
      </c>
      <c r="E207" s="20">
        <f>Model!$W$23*((drdp!B207+drdp!K207)*'DEC-OH'!$B207+(drdp!E207+drdp!N207)*'DEC-OH'!$C207+(drdp!H207+drdp!Q207)*'DEC-OH'!$D207)</f>
        <v>0</v>
      </c>
      <c r="F207" s="20">
        <f>Model!$W$23*((drdp!C207+drdp!L207)*'DEC-OH'!$B207+(drdp!F207+drdp!O207)*'DEC-OH'!$C207+(drdp!I207+drdp!R207)*'DEC-OH'!$D207)</f>
        <v>0</v>
      </c>
      <c r="G207" s="20">
        <f>Model!$W$23*((drdp!D207+drdp!M207)*'DEC-OH'!$B207+(drdp!G207+drdp!P207)*'DEC-OH'!$C207+(drdp!J207+drdp!S207)*'DEC-OH'!$D207)</f>
        <v>0</v>
      </c>
      <c r="H207" s="18">
        <f>Model!$W$23*((drdp!B207)*'DEC-OH'!$B207+(drdp!E207)*'DEC-OH'!$C207+(drdp!H207)*'DEC-OH'!$D207)</f>
        <v>0</v>
      </c>
      <c r="I207" s="18">
        <f>Model!$W$23*((drdp!C207)*'DEC-OH'!$B207+(drdp!F207)*'DEC-OH'!$C207+(drdp!I207)*'DEC-OH'!$D207)</f>
        <v>0</v>
      </c>
      <c r="J207" s="18">
        <f>Model!$W$23*((drdp!D207)*'DEC-OH'!$B207+(drdp!G207)*'DEC-OH'!$C207+(drdp!J207)*'DEC-OH'!$D207)</f>
        <v>0</v>
      </c>
      <c r="K207" s="21">
        <f>SUM(E$3:E206)+H207</f>
        <v>1.3351052082347454</v>
      </c>
      <c r="L207" s="21">
        <f>SUM(F$3:F206)+I207</f>
        <v>9.4060978734025884</v>
      </c>
      <c r="M207" s="21">
        <f>SUM(G$3:G206)+J207</f>
        <v>0</v>
      </c>
      <c r="N207" s="21"/>
      <c r="O207" s="21"/>
      <c r="P207" s="21"/>
      <c r="Q207" s="19">
        <f t="shared" si="13"/>
        <v>1.7825059170555431</v>
      </c>
      <c r="R207" s="19">
        <f t="shared" si="13"/>
        <v>88.474677204028694</v>
      </c>
      <c r="S207" s="19">
        <f t="shared" si="13"/>
        <v>0</v>
      </c>
      <c r="T207" s="19">
        <f t="shared" si="14"/>
        <v>12.558130259945559</v>
      </c>
      <c r="U207" s="19">
        <f t="shared" si="15"/>
        <v>0</v>
      </c>
      <c r="V207" s="19">
        <f t="shared" si="16"/>
        <v>0</v>
      </c>
    </row>
    <row r="208" spans="1:22" x14ac:dyDescent="0.25">
      <c r="A208" s="26">
        <f>Wellpath!E208</f>
        <v>0</v>
      </c>
      <c r="B208" s="22">
        <v>0</v>
      </c>
      <c r="C208" s="22">
        <v>0</v>
      </c>
      <c r="D208" s="22">
        <v>1</v>
      </c>
      <c r="E208" s="20">
        <f>Model!$W$23*((drdp!B208+drdp!K208)*'DEC-OH'!$B208+(drdp!E208+drdp!N208)*'DEC-OH'!$C208+(drdp!H208+drdp!Q208)*'DEC-OH'!$D208)</f>
        <v>0</v>
      </c>
      <c r="F208" s="20">
        <f>Model!$W$23*((drdp!C208+drdp!L208)*'DEC-OH'!$B208+(drdp!F208+drdp!O208)*'DEC-OH'!$C208+(drdp!I208+drdp!R208)*'DEC-OH'!$D208)</f>
        <v>0</v>
      </c>
      <c r="G208" s="20">
        <f>Model!$W$23*((drdp!D208+drdp!M208)*'DEC-OH'!$B208+(drdp!G208+drdp!P208)*'DEC-OH'!$C208+(drdp!J208+drdp!S208)*'DEC-OH'!$D208)</f>
        <v>0</v>
      </c>
      <c r="H208" s="18">
        <f>Model!$W$23*((drdp!B208)*'DEC-OH'!$B208+(drdp!E208)*'DEC-OH'!$C208+(drdp!H208)*'DEC-OH'!$D208)</f>
        <v>0</v>
      </c>
      <c r="I208" s="18">
        <f>Model!$W$23*((drdp!C208)*'DEC-OH'!$B208+(drdp!F208)*'DEC-OH'!$C208+(drdp!I208)*'DEC-OH'!$D208)</f>
        <v>0</v>
      </c>
      <c r="J208" s="18">
        <f>Model!$W$23*((drdp!D208)*'DEC-OH'!$B208+(drdp!G208)*'DEC-OH'!$C208+(drdp!J208)*'DEC-OH'!$D208)</f>
        <v>0</v>
      </c>
      <c r="K208" s="21">
        <f>SUM(E$3:E207)+H208</f>
        <v>1.3351052082347454</v>
      </c>
      <c r="L208" s="21">
        <f>SUM(F$3:F207)+I208</f>
        <v>9.4060978734025884</v>
      </c>
      <c r="M208" s="21">
        <f>SUM(G$3:G207)+J208</f>
        <v>0</v>
      </c>
      <c r="N208" s="21"/>
      <c r="O208" s="21"/>
      <c r="P208" s="21"/>
      <c r="Q208" s="19">
        <f t="shared" si="13"/>
        <v>1.7825059170555431</v>
      </c>
      <c r="R208" s="19">
        <f t="shared" si="13"/>
        <v>88.474677204028694</v>
      </c>
      <c r="S208" s="19">
        <f t="shared" si="13"/>
        <v>0</v>
      </c>
      <c r="T208" s="19">
        <f t="shared" si="14"/>
        <v>12.558130259945559</v>
      </c>
      <c r="U208" s="19">
        <f t="shared" si="15"/>
        <v>0</v>
      </c>
      <c r="V208" s="19">
        <f t="shared" si="16"/>
        <v>0</v>
      </c>
    </row>
    <row r="209" spans="1:22" x14ac:dyDescent="0.25">
      <c r="A209" s="26">
        <f>Wellpath!E209</f>
        <v>0</v>
      </c>
      <c r="B209" s="22">
        <v>0</v>
      </c>
      <c r="C209" s="22">
        <v>0</v>
      </c>
      <c r="D209" s="22">
        <v>1</v>
      </c>
      <c r="E209" s="20">
        <f>Model!$W$23*((drdp!B209+drdp!K209)*'DEC-OH'!$B209+(drdp!E209+drdp!N209)*'DEC-OH'!$C209+(drdp!H209+drdp!Q209)*'DEC-OH'!$D209)</f>
        <v>0</v>
      </c>
      <c r="F209" s="20">
        <f>Model!$W$23*((drdp!C209+drdp!L209)*'DEC-OH'!$B209+(drdp!F209+drdp!O209)*'DEC-OH'!$C209+(drdp!I209+drdp!R209)*'DEC-OH'!$D209)</f>
        <v>0</v>
      </c>
      <c r="G209" s="20">
        <f>Model!$W$23*((drdp!D209+drdp!M209)*'DEC-OH'!$B209+(drdp!G209+drdp!P209)*'DEC-OH'!$C209+(drdp!J209+drdp!S209)*'DEC-OH'!$D209)</f>
        <v>0</v>
      </c>
      <c r="H209" s="18">
        <f>Model!$W$23*((drdp!B209)*'DEC-OH'!$B209+(drdp!E209)*'DEC-OH'!$C209+(drdp!H209)*'DEC-OH'!$D209)</f>
        <v>0</v>
      </c>
      <c r="I209" s="18">
        <f>Model!$W$23*((drdp!C209)*'DEC-OH'!$B209+(drdp!F209)*'DEC-OH'!$C209+(drdp!I209)*'DEC-OH'!$D209)</f>
        <v>0</v>
      </c>
      <c r="J209" s="18">
        <f>Model!$W$23*((drdp!D209)*'DEC-OH'!$B209+(drdp!G209)*'DEC-OH'!$C209+(drdp!J209)*'DEC-OH'!$D209)</f>
        <v>0</v>
      </c>
      <c r="K209" s="21">
        <f>SUM(E$3:E208)+H209</f>
        <v>1.3351052082347454</v>
      </c>
      <c r="L209" s="21">
        <f>SUM(F$3:F208)+I209</f>
        <v>9.4060978734025884</v>
      </c>
      <c r="M209" s="21">
        <f>SUM(G$3:G208)+J209</f>
        <v>0</v>
      </c>
      <c r="N209" s="21"/>
      <c r="O209" s="21"/>
      <c r="P209" s="21"/>
      <c r="Q209" s="19">
        <f t="shared" si="13"/>
        <v>1.7825059170555431</v>
      </c>
      <c r="R209" s="19">
        <f t="shared" si="13"/>
        <v>88.474677204028694</v>
      </c>
      <c r="S209" s="19">
        <f t="shared" si="13"/>
        <v>0</v>
      </c>
      <c r="T209" s="19">
        <f t="shared" si="14"/>
        <v>12.558130259945559</v>
      </c>
      <c r="U209" s="19">
        <f t="shared" si="15"/>
        <v>0</v>
      </c>
      <c r="V209" s="19">
        <f t="shared" si="16"/>
        <v>0</v>
      </c>
    </row>
    <row r="210" spans="1:22" x14ac:dyDescent="0.25">
      <c r="A210" s="26">
        <f>Wellpath!E210</f>
        <v>0</v>
      </c>
      <c r="B210" s="22">
        <v>0</v>
      </c>
      <c r="C210" s="22">
        <v>0</v>
      </c>
      <c r="D210" s="22">
        <v>1</v>
      </c>
      <c r="E210" s="20">
        <f>Model!$W$23*((drdp!B210+drdp!K210)*'DEC-OH'!$B210+(drdp!E210+drdp!N210)*'DEC-OH'!$C210+(drdp!H210+drdp!Q210)*'DEC-OH'!$D210)</f>
        <v>0</v>
      </c>
      <c r="F210" s="20">
        <f>Model!$W$23*((drdp!C210+drdp!L210)*'DEC-OH'!$B210+(drdp!F210+drdp!O210)*'DEC-OH'!$C210+(drdp!I210+drdp!R210)*'DEC-OH'!$D210)</f>
        <v>0</v>
      </c>
      <c r="G210" s="20">
        <f>Model!$W$23*((drdp!D210+drdp!M210)*'DEC-OH'!$B210+(drdp!G210+drdp!P210)*'DEC-OH'!$C210+(drdp!J210+drdp!S210)*'DEC-OH'!$D210)</f>
        <v>0</v>
      </c>
      <c r="H210" s="18">
        <f>Model!$W$23*((drdp!B210)*'DEC-OH'!$B210+(drdp!E210)*'DEC-OH'!$C210+(drdp!H210)*'DEC-OH'!$D210)</f>
        <v>0</v>
      </c>
      <c r="I210" s="18">
        <f>Model!$W$23*((drdp!C210)*'DEC-OH'!$B210+(drdp!F210)*'DEC-OH'!$C210+(drdp!I210)*'DEC-OH'!$D210)</f>
        <v>0</v>
      </c>
      <c r="J210" s="18">
        <f>Model!$W$23*((drdp!D210)*'DEC-OH'!$B210+(drdp!G210)*'DEC-OH'!$C210+(drdp!J210)*'DEC-OH'!$D210)</f>
        <v>0</v>
      </c>
      <c r="K210" s="21">
        <f>SUM(E$3:E209)+H210</f>
        <v>1.3351052082347454</v>
      </c>
      <c r="L210" s="21">
        <f>SUM(F$3:F209)+I210</f>
        <v>9.4060978734025884</v>
      </c>
      <c r="M210" s="21">
        <f>SUM(G$3:G209)+J210</f>
        <v>0</v>
      </c>
      <c r="N210" s="21"/>
      <c r="O210" s="21"/>
      <c r="P210" s="21"/>
      <c r="Q210" s="19">
        <f t="shared" si="13"/>
        <v>1.7825059170555431</v>
      </c>
      <c r="R210" s="19">
        <f t="shared" si="13"/>
        <v>88.474677204028694</v>
      </c>
      <c r="S210" s="19">
        <f t="shared" si="13"/>
        <v>0</v>
      </c>
      <c r="T210" s="19">
        <f t="shared" si="14"/>
        <v>12.558130259945559</v>
      </c>
      <c r="U210" s="19">
        <f t="shared" si="15"/>
        <v>0</v>
      </c>
      <c r="V210" s="19">
        <f t="shared" si="16"/>
        <v>0</v>
      </c>
    </row>
    <row r="211" spans="1:22" x14ac:dyDescent="0.25">
      <c r="A211" s="26">
        <f>Wellpath!E211</f>
        <v>0</v>
      </c>
      <c r="B211" s="22">
        <v>0</v>
      </c>
      <c r="C211" s="22">
        <v>0</v>
      </c>
      <c r="D211" s="22">
        <v>1</v>
      </c>
      <c r="E211" s="20">
        <f>Model!$W$23*((drdp!B211+drdp!K211)*'DEC-OH'!$B211+(drdp!E211+drdp!N211)*'DEC-OH'!$C211+(drdp!H211+drdp!Q211)*'DEC-OH'!$D211)</f>
        <v>0</v>
      </c>
      <c r="F211" s="20">
        <f>Model!$W$23*((drdp!C211+drdp!L211)*'DEC-OH'!$B211+(drdp!F211+drdp!O211)*'DEC-OH'!$C211+(drdp!I211+drdp!R211)*'DEC-OH'!$D211)</f>
        <v>0</v>
      </c>
      <c r="G211" s="20">
        <f>Model!$W$23*((drdp!D211+drdp!M211)*'DEC-OH'!$B211+(drdp!G211+drdp!P211)*'DEC-OH'!$C211+(drdp!J211+drdp!S211)*'DEC-OH'!$D211)</f>
        <v>0</v>
      </c>
      <c r="H211" s="18">
        <f>Model!$W$23*((drdp!B211)*'DEC-OH'!$B211+(drdp!E211)*'DEC-OH'!$C211+(drdp!H211)*'DEC-OH'!$D211)</f>
        <v>0</v>
      </c>
      <c r="I211" s="18">
        <f>Model!$W$23*((drdp!C211)*'DEC-OH'!$B211+(drdp!F211)*'DEC-OH'!$C211+(drdp!I211)*'DEC-OH'!$D211)</f>
        <v>0</v>
      </c>
      <c r="J211" s="18">
        <f>Model!$W$23*((drdp!D211)*'DEC-OH'!$B211+(drdp!G211)*'DEC-OH'!$C211+(drdp!J211)*'DEC-OH'!$D211)</f>
        <v>0</v>
      </c>
      <c r="K211" s="21">
        <f>SUM(E$3:E210)+H211</f>
        <v>1.3351052082347454</v>
      </c>
      <c r="L211" s="21">
        <f>SUM(F$3:F210)+I211</f>
        <v>9.4060978734025884</v>
      </c>
      <c r="M211" s="21">
        <f>SUM(G$3:G210)+J211</f>
        <v>0</v>
      </c>
      <c r="N211" s="21"/>
      <c r="O211" s="21"/>
      <c r="P211" s="21"/>
      <c r="Q211" s="19">
        <f t="shared" si="13"/>
        <v>1.7825059170555431</v>
      </c>
      <c r="R211" s="19">
        <f t="shared" si="13"/>
        <v>88.474677204028694</v>
      </c>
      <c r="S211" s="19">
        <f t="shared" si="13"/>
        <v>0</v>
      </c>
      <c r="T211" s="19">
        <f t="shared" si="14"/>
        <v>12.558130259945559</v>
      </c>
      <c r="U211" s="19">
        <f t="shared" si="15"/>
        <v>0</v>
      </c>
      <c r="V211" s="19">
        <f t="shared" si="16"/>
        <v>0</v>
      </c>
    </row>
    <row r="212" spans="1:22" x14ac:dyDescent="0.25">
      <c r="A212" s="26">
        <f>Wellpath!E212</f>
        <v>0</v>
      </c>
      <c r="B212" s="22">
        <v>0</v>
      </c>
      <c r="C212" s="22">
        <v>0</v>
      </c>
      <c r="D212" s="22">
        <v>1</v>
      </c>
      <c r="E212" s="20">
        <f>Model!$W$23*((drdp!B212+drdp!K212)*'DEC-OH'!$B212+(drdp!E212+drdp!N212)*'DEC-OH'!$C212+(drdp!H212+drdp!Q212)*'DEC-OH'!$D212)</f>
        <v>0</v>
      </c>
      <c r="F212" s="20">
        <f>Model!$W$23*((drdp!C212+drdp!L212)*'DEC-OH'!$B212+(drdp!F212+drdp!O212)*'DEC-OH'!$C212+(drdp!I212+drdp!R212)*'DEC-OH'!$D212)</f>
        <v>0</v>
      </c>
      <c r="G212" s="20">
        <f>Model!$W$23*((drdp!D212+drdp!M212)*'DEC-OH'!$B212+(drdp!G212+drdp!P212)*'DEC-OH'!$C212+(drdp!J212+drdp!S212)*'DEC-OH'!$D212)</f>
        <v>0</v>
      </c>
      <c r="H212" s="18">
        <f>Model!$W$23*((drdp!B212)*'DEC-OH'!$B212+(drdp!E212)*'DEC-OH'!$C212+(drdp!H212)*'DEC-OH'!$D212)</f>
        <v>0</v>
      </c>
      <c r="I212" s="18">
        <f>Model!$W$23*((drdp!C212)*'DEC-OH'!$B212+(drdp!F212)*'DEC-OH'!$C212+(drdp!I212)*'DEC-OH'!$D212)</f>
        <v>0</v>
      </c>
      <c r="J212" s="18">
        <f>Model!$W$23*((drdp!D212)*'DEC-OH'!$B212+(drdp!G212)*'DEC-OH'!$C212+(drdp!J212)*'DEC-OH'!$D212)</f>
        <v>0</v>
      </c>
      <c r="K212" s="21">
        <f>SUM(E$3:E211)+H212</f>
        <v>1.3351052082347454</v>
      </c>
      <c r="L212" s="21">
        <f>SUM(F$3:F211)+I212</f>
        <v>9.4060978734025884</v>
      </c>
      <c r="M212" s="21">
        <f>SUM(G$3:G211)+J212</f>
        <v>0</v>
      </c>
      <c r="N212" s="21"/>
      <c r="O212" s="21"/>
      <c r="P212" s="21"/>
      <c r="Q212" s="19">
        <f t="shared" ref="Q212:S271" si="17">K212^2</f>
        <v>1.7825059170555431</v>
      </c>
      <c r="R212" s="19">
        <f t="shared" si="17"/>
        <v>88.474677204028694</v>
      </c>
      <c r="S212" s="19">
        <f t="shared" si="17"/>
        <v>0</v>
      </c>
      <c r="T212" s="19">
        <f t="shared" si="14"/>
        <v>12.558130259945559</v>
      </c>
      <c r="U212" s="19">
        <f t="shared" si="15"/>
        <v>0</v>
      </c>
      <c r="V212" s="19">
        <f t="shared" si="16"/>
        <v>0</v>
      </c>
    </row>
    <row r="213" spans="1:22" x14ac:dyDescent="0.25">
      <c r="A213" s="26">
        <f>Wellpath!E213</f>
        <v>0</v>
      </c>
      <c r="B213" s="22">
        <v>0</v>
      </c>
      <c r="C213" s="22">
        <v>0</v>
      </c>
      <c r="D213" s="22">
        <v>1</v>
      </c>
      <c r="E213" s="20">
        <f>Model!$W$23*((drdp!B213+drdp!K213)*'DEC-OH'!$B213+(drdp!E213+drdp!N213)*'DEC-OH'!$C213+(drdp!H213+drdp!Q213)*'DEC-OH'!$D213)</f>
        <v>0</v>
      </c>
      <c r="F213" s="20">
        <f>Model!$W$23*((drdp!C213+drdp!L213)*'DEC-OH'!$B213+(drdp!F213+drdp!O213)*'DEC-OH'!$C213+(drdp!I213+drdp!R213)*'DEC-OH'!$D213)</f>
        <v>0</v>
      </c>
      <c r="G213" s="20">
        <f>Model!$W$23*((drdp!D213+drdp!M213)*'DEC-OH'!$B213+(drdp!G213+drdp!P213)*'DEC-OH'!$C213+(drdp!J213+drdp!S213)*'DEC-OH'!$D213)</f>
        <v>0</v>
      </c>
      <c r="H213" s="18">
        <f>Model!$W$23*((drdp!B213)*'DEC-OH'!$B213+(drdp!E213)*'DEC-OH'!$C213+(drdp!H213)*'DEC-OH'!$D213)</f>
        <v>0</v>
      </c>
      <c r="I213" s="18">
        <f>Model!$W$23*((drdp!C213)*'DEC-OH'!$B213+(drdp!F213)*'DEC-OH'!$C213+(drdp!I213)*'DEC-OH'!$D213)</f>
        <v>0</v>
      </c>
      <c r="J213" s="18">
        <f>Model!$W$23*((drdp!D213)*'DEC-OH'!$B213+(drdp!G213)*'DEC-OH'!$C213+(drdp!J213)*'DEC-OH'!$D213)</f>
        <v>0</v>
      </c>
      <c r="K213" s="21">
        <f>SUM(E$3:E212)+H213</f>
        <v>1.3351052082347454</v>
      </c>
      <c r="L213" s="21">
        <f>SUM(F$3:F212)+I213</f>
        <v>9.4060978734025884</v>
      </c>
      <c r="M213" s="21">
        <f>SUM(G$3:G212)+J213</f>
        <v>0</v>
      </c>
      <c r="N213" s="21"/>
      <c r="O213" s="21"/>
      <c r="P213" s="21"/>
      <c r="Q213" s="19">
        <f t="shared" si="17"/>
        <v>1.7825059170555431</v>
      </c>
      <c r="R213" s="19">
        <f t="shared" si="17"/>
        <v>88.474677204028694</v>
      </c>
      <c r="S213" s="19">
        <f t="shared" si="17"/>
        <v>0</v>
      </c>
      <c r="T213" s="19">
        <f t="shared" si="14"/>
        <v>12.558130259945559</v>
      </c>
      <c r="U213" s="19">
        <f t="shared" si="15"/>
        <v>0</v>
      </c>
      <c r="V213" s="19">
        <f t="shared" si="16"/>
        <v>0</v>
      </c>
    </row>
    <row r="214" spans="1:22" x14ac:dyDescent="0.25">
      <c r="A214" s="26">
        <f>Wellpath!E214</f>
        <v>0</v>
      </c>
      <c r="B214" s="22">
        <v>0</v>
      </c>
      <c r="C214" s="22">
        <v>0</v>
      </c>
      <c r="D214" s="22">
        <v>1</v>
      </c>
      <c r="E214" s="20">
        <f>Model!$W$23*((drdp!B214+drdp!K214)*'DEC-OH'!$B214+(drdp!E214+drdp!N214)*'DEC-OH'!$C214+(drdp!H214+drdp!Q214)*'DEC-OH'!$D214)</f>
        <v>0</v>
      </c>
      <c r="F214" s="20">
        <f>Model!$W$23*((drdp!C214+drdp!L214)*'DEC-OH'!$B214+(drdp!F214+drdp!O214)*'DEC-OH'!$C214+(drdp!I214+drdp!R214)*'DEC-OH'!$D214)</f>
        <v>0</v>
      </c>
      <c r="G214" s="20">
        <f>Model!$W$23*((drdp!D214+drdp!M214)*'DEC-OH'!$B214+(drdp!G214+drdp!P214)*'DEC-OH'!$C214+(drdp!J214+drdp!S214)*'DEC-OH'!$D214)</f>
        <v>0</v>
      </c>
      <c r="H214" s="18">
        <f>Model!$W$23*((drdp!B214)*'DEC-OH'!$B214+(drdp!E214)*'DEC-OH'!$C214+(drdp!H214)*'DEC-OH'!$D214)</f>
        <v>0</v>
      </c>
      <c r="I214" s="18">
        <f>Model!$W$23*((drdp!C214)*'DEC-OH'!$B214+(drdp!F214)*'DEC-OH'!$C214+(drdp!I214)*'DEC-OH'!$D214)</f>
        <v>0</v>
      </c>
      <c r="J214" s="18">
        <f>Model!$W$23*((drdp!D214)*'DEC-OH'!$B214+(drdp!G214)*'DEC-OH'!$C214+(drdp!J214)*'DEC-OH'!$D214)</f>
        <v>0</v>
      </c>
      <c r="K214" s="21">
        <f>SUM(E$3:E213)+H214</f>
        <v>1.3351052082347454</v>
      </c>
      <c r="L214" s="21">
        <f>SUM(F$3:F213)+I214</f>
        <v>9.4060978734025884</v>
      </c>
      <c r="M214" s="21">
        <f>SUM(G$3:G213)+J214</f>
        <v>0</v>
      </c>
      <c r="N214" s="21"/>
      <c r="O214" s="21"/>
      <c r="P214" s="21"/>
      <c r="Q214" s="19">
        <f t="shared" si="17"/>
        <v>1.7825059170555431</v>
      </c>
      <c r="R214" s="19">
        <f t="shared" si="17"/>
        <v>88.474677204028694</v>
      </c>
      <c r="S214" s="19">
        <f t="shared" si="17"/>
        <v>0</v>
      </c>
      <c r="T214" s="19">
        <f t="shared" si="14"/>
        <v>12.558130259945559</v>
      </c>
      <c r="U214" s="19">
        <f t="shared" si="15"/>
        <v>0</v>
      </c>
      <c r="V214" s="19">
        <f t="shared" si="16"/>
        <v>0</v>
      </c>
    </row>
    <row r="215" spans="1:22" x14ac:dyDescent="0.25">
      <c r="A215" s="26">
        <f>Wellpath!E215</f>
        <v>0</v>
      </c>
      <c r="B215" s="22">
        <v>0</v>
      </c>
      <c r="C215" s="22">
        <v>0</v>
      </c>
      <c r="D215" s="22">
        <v>1</v>
      </c>
      <c r="E215" s="20">
        <f>Model!$W$23*((drdp!B215+drdp!K215)*'DEC-OH'!$B215+(drdp!E215+drdp!N215)*'DEC-OH'!$C215+(drdp!H215+drdp!Q215)*'DEC-OH'!$D215)</f>
        <v>0</v>
      </c>
      <c r="F215" s="20">
        <f>Model!$W$23*((drdp!C215+drdp!L215)*'DEC-OH'!$B215+(drdp!F215+drdp!O215)*'DEC-OH'!$C215+(drdp!I215+drdp!R215)*'DEC-OH'!$D215)</f>
        <v>0</v>
      </c>
      <c r="G215" s="20">
        <f>Model!$W$23*((drdp!D215+drdp!M215)*'DEC-OH'!$B215+(drdp!G215+drdp!P215)*'DEC-OH'!$C215+(drdp!J215+drdp!S215)*'DEC-OH'!$D215)</f>
        <v>0</v>
      </c>
      <c r="H215" s="18">
        <f>Model!$W$23*((drdp!B215)*'DEC-OH'!$B215+(drdp!E215)*'DEC-OH'!$C215+(drdp!H215)*'DEC-OH'!$D215)</f>
        <v>0</v>
      </c>
      <c r="I215" s="18">
        <f>Model!$W$23*((drdp!C215)*'DEC-OH'!$B215+(drdp!F215)*'DEC-OH'!$C215+(drdp!I215)*'DEC-OH'!$D215)</f>
        <v>0</v>
      </c>
      <c r="J215" s="18">
        <f>Model!$W$23*((drdp!D215)*'DEC-OH'!$B215+(drdp!G215)*'DEC-OH'!$C215+(drdp!J215)*'DEC-OH'!$D215)</f>
        <v>0</v>
      </c>
      <c r="K215" s="21">
        <f>SUM(E$3:E214)+H215</f>
        <v>1.3351052082347454</v>
      </c>
      <c r="L215" s="21">
        <f>SUM(F$3:F214)+I215</f>
        <v>9.4060978734025884</v>
      </c>
      <c r="M215" s="21">
        <f>SUM(G$3:G214)+J215</f>
        <v>0</v>
      </c>
      <c r="N215" s="21"/>
      <c r="O215" s="21"/>
      <c r="P215" s="21"/>
      <c r="Q215" s="19">
        <f t="shared" si="17"/>
        <v>1.7825059170555431</v>
      </c>
      <c r="R215" s="19">
        <f t="shared" si="17"/>
        <v>88.474677204028694</v>
      </c>
      <c r="S215" s="19">
        <f t="shared" si="17"/>
        <v>0</v>
      </c>
      <c r="T215" s="19">
        <f t="shared" si="14"/>
        <v>12.558130259945559</v>
      </c>
      <c r="U215" s="19">
        <f t="shared" si="15"/>
        <v>0</v>
      </c>
      <c r="V215" s="19">
        <f t="shared" si="16"/>
        <v>0</v>
      </c>
    </row>
    <row r="216" spans="1:22" x14ac:dyDescent="0.25">
      <c r="A216" s="26">
        <f>Wellpath!E216</f>
        <v>0</v>
      </c>
      <c r="B216" s="22">
        <v>0</v>
      </c>
      <c r="C216" s="22">
        <v>0</v>
      </c>
      <c r="D216" s="22">
        <v>1</v>
      </c>
      <c r="E216" s="20">
        <f>Model!$W$23*((drdp!B216+drdp!K216)*'DEC-OH'!$B216+(drdp!E216+drdp!N216)*'DEC-OH'!$C216+(drdp!H216+drdp!Q216)*'DEC-OH'!$D216)</f>
        <v>0</v>
      </c>
      <c r="F216" s="20">
        <f>Model!$W$23*((drdp!C216+drdp!L216)*'DEC-OH'!$B216+(drdp!F216+drdp!O216)*'DEC-OH'!$C216+(drdp!I216+drdp!R216)*'DEC-OH'!$D216)</f>
        <v>0</v>
      </c>
      <c r="G216" s="20">
        <f>Model!$W$23*((drdp!D216+drdp!M216)*'DEC-OH'!$B216+(drdp!G216+drdp!P216)*'DEC-OH'!$C216+(drdp!J216+drdp!S216)*'DEC-OH'!$D216)</f>
        <v>0</v>
      </c>
      <c r="H216" s="18">
        <f>Model!$W$23*((drdp!B216)*'DEC-OH'!$B216+(drdp!E216)*'DEC-OH'!$C216+(drdp!H216)*'DEC-OH'!$D216)</f>
        <v>0</v>
      </c>
      <c r="I216" s="18">
        <f>Model!$W$23*((drdp!C216)*'DEC-OH'!$B216+(drdp!F216)*'DEC-OH'!$C216+(drdp!I216)*'DEC-OH'!$D216)</f>
        <v>0</v>
      </c>
      <c r="J216" s="18">
        <f>Model!$W$23*((drdp!D216)*'DEC-OH'!$B216+(drdp!G216)*'DEC-OH'!$C216+(drdp!J216)*'DEC-OH'!$D216)</f>
        <v>0</v>
      </c>
      <c r="K216" s="21">
        <f>SUM(E$3:E215)+H216</f>
        <v>1.3351052082347454</v>
      </c>
      <c r="L216" s="21">
        <f>SUM(F$3:F215)+I216</f>
        <v>9.4060978734025884</v>
      </c>
      <c r="M216" s="21">
        <f>SUM(G$3:G215)+J216</f>
        <v>0</v>
      </c>
      <c r="N216" s="21"/>
      <c r="O216" s="21"/>
      <c r="P216" s="21"/>
      <c r="Q216" s="19">
        <f t="shared" si="17"/>
        <v>1.7825059170555431</v>
      </c>
      <c r="R216" s="19">
        <f t="shared" si="17"/>
        <v>88.474677204028694</v>
      </c>
      <c r="S216" s="19">
        <f t="shared" si="17"/>
        <v>0</v>
      </c>
      <c r="T216" s="19">
        <f t="shared" si="14"/>
        <v>12.558130259945559</v>
      </c>
      <c r="U216" s="19">
        <f t="shared" si="15"/>
        <v>0</v>
      </c>
      <c r="V216" s="19">
        <f t="shared" si="16"/>
        <v>0</v>
      </c>
    </row>
    <row r="217" spans="1:22" x14ac:dyDescent="0.25">
      <c r="A217" s="26">
        <f>Wellpath!E217</f>
        <v>0</v>
      </c>
      <c r="B217" s="22">
        <v>0</v>
      </c>
      <c r="C217" s="22">
        <v>0</v>
      </c>
      <c r="D217" s="22">
        <v>1</v>
      </c>
      <c r="E217" s="20">
        <f>Model!$W$23*((drdp!B217+drdp!K217)*'DEC-OH'!$B217+(drdp!E217+drdp!N217)*'DEC-OH'!$C217+(drdp!H217+drdp!Q217)*'DEC-OH'!$D217)</f>
        <v>0</v>
      </c>
      <c r="F217" s="20">
        <f>Model!$W$23*((drdp!C217+drdp!L217)*'DEC-OH'!$B217+(drdp!F217+drdp!O217)*'DEC-OH'!$C217+(drdp!I217+drdp!R217)*'DEC-OH'!$D217)</f>
        <v>0</v>
      </c>
      <c r="G217" s="20">
        <f>Model!$W$23*((drdp!D217+drdp!M217)*'DEC-OH'!$B217+(drdp!G217+drdp!P217)*'DEC-OH'!$C217+(drdp!J217+drdp!S217)*'DEC-OH'!$D217)</f>
        <v>0</v>
      </c>
      <c r="H217" s="18">
        <f>Model!$W$23*((drdp!B217)*'DEC-OH'!$B217+(drdp!E217)*'DEC-OH'!$C217+(drdp!H217)*'DEC-OH'!$D217)</f>
        <v>0</v>
      </c>
      <c r="I217" s="18">
        <f>Model!$W$23*((drdp!C217)*'DEC-OH'!$B217+(drdp!F217)*'DEC-OH'!$C217+(drdp!I217)*'DEC-OH'!$D217)</f>
        <v>0</v>
      </c>
      <c r="J217" s="18">
        <f>Model!$W$23*((drdp!D217)*'DEC-OH'!$B217+(drdp!G217)*'DEC-OH'!$C217+(drdp!J217)*'DEC-OH'!$D217)</f>
        <v>0</v>
      </c>
      <c r="K217" s="21">
        <f>SUM(E$3:E216)+H217</f>
        <v>1.3351052082347454</v>
      </c>
      <c r="L217" s="21">
        <f>SUM(F$3:F216)+I217</f>
        <v>9.4060978734025884</v>
      </c>
      <c r="M217" s="21">
        <f>SUM(G$3:G216)+J217</f>
        <v>0</v>
      </c>
      <c r="N217" s="21"/>
      <c r="O217" s="21"/>
      <c r="P217" s="21"/>
      <c r="Q217" s="19">
        <f t="shared" si="17"/>
        <v>1.7825059170555431</v>
      </c>
      <c r="R217" s="19">
        <f t="shared" si="17"/>
        <v>88.474677204028694</v>
      </c>
      <c r="S217" s="19">
        <f t="shared" si="17"/>
        <v>0</v>
      </c>
      <c r="T217" s="19">
        <f t="shared" si="14"/>
        <v>12.558130259945559</v>
      </c>
      <c r="U217" s="19">
        <f t="shared" si="15"/>
        <v>0</v>
      </c>
      <c r="V217" s="19">
        <f t="shared" si="16"/>
        <v>0</v>
      </c>
    </row>
    <row r="218" spans="1:22" x14ac:dyDescent="0.25">
      <c r="A218" s="26">
        <f>Wellpath!E218</f>
        <v>0</v>
      </c>
      <c r="B218" s="22">
        <v>0</v>
      </c>
      <c r="C218" s="22">
        <v>0</v>
      </c>
      <c r="D218" s="22">
        <v>1</v>
      </c>
      <c r="E218" s="20">
        <f>Model!$W$23*((drdp!B218+drdp!K218)*'DEC-OH'!$B218+(drdp!E218+drdp!N218)*'DEC-OH'!$C218+(drdp!H218+drdp!Q218)*'DEC-OH'!$D218)</f>
        <v>0</v>
      </c>
      <c r="F218" s="20">
        <f>Model!$W$23*((drdp!C218+drdp!L218)*'DEC-OH'!$B218+(drdp!F218+drdp!O218)*'DEC-OH'!$C218+(drdp!I218+drdp!R218)*'DEC-OH'!$D218)</f>
        <v>0</v>
      </c>
      <c r="G218" s="20">
        <f>Model!$W$23*((drdp!D218+drdp!M218)*'DEC-OH'!$B218+(drdp!G218+drdp!P218)*'DEC-OH'!$C218+(drdp!J218+drdp!S218)*'DEC-OH'!$D218)</f>
        <v>0</v>
      </c>
      <c r="H218" s="18">
        <f>Model!$W$23*((drdp!B218)*'DEC-OH'!$B218+(drdp!E218)*'DEC-OH'!$C218+(drdp!H218)*'DEC-OH'!$D218)</f>
        <v>0</v>
      </c>
      <c r="I218" s="18">
        <f>Model!$W$23*((drdp!C218)*'DEC-OH'!$B218+(drdp!F218)*'DEC-OH'!$C218+(drdp!I218)*'DEC-OH'!$D218)</f>
        <v>0</v>
      </c>
      <c r="J218" s="18">
        <f>Model!$W$23*((drdp!D218)*'DEC-OH'!$B218+(drdp!G218)*'DEC-OH'!$C218+(drdp!J218)*'DEC-OH'!$D218)</f>
        <v>0</v>
      </c>
      <c r="K218" s="21">
        <f>SUM(E$3:E217)+H218</f>
        <v>1.3351052082347454</v>
      </c>
      <c r="L218" s="21">
        <f>SUM(F$3:F217)+I218</f>
        <v>9.4060978734025884</v>
      </c>
      <c r="M218" s="21">
        <f>SUM(G$3:G217)+J218</f>
        <v>0</v>
      </c>
      <c r="N218" s="21"/>
      <c r="O218" s="21"/>
      <c r="P218" s="21"/>
      <c r="Q218" s="19">
        <f t="shared" si="17"/>
        <v>1.7825059170555431</v>
      </c>
      <c r="R218" s="19">
        <f t="shared" si="17"/>
        <v>88.474677204028694</v>
      </c>
      <c r="S218" s="19">
        <f t="shared" si="17"/>
        <v>0</v>
      </c>
      <c r="T218" s="19">
        <f t="shared" si="14"/>
        <v>12.558130259945559</v>
      </c>
      <c r="U218" s="19">
        <f t="shared" si="15"/>
        <v>0</v>
      </c>
      <c r="V218" s="19">
        <f t="shared" si="16"/>
        <v>0</v>
      </c>
    </row>
    <row r="219" spans="1:22" x14ac:dyDescent="0.25">
      <c r="A219" s="26">
        <f>Wellpath!E219</f>
        <v>0</v>
      </c>
      <c r="B219" s="22">
        <v>0</v>
      </c>
      <c r="C219" s="22">
        <v>0</v>
      </c>
      <c r="D219" s="22">
        <v>1</v>
      </c>
      <c r="E219" s="20">
        <f>Model!$W$23*((drdp!B219+drdp!K219)*'DEC-OH'!$B219+(drdp!E219+drdp!N219)*'DEC-OH'!$C219+(drdp!H219+drdp!Q219)*'DEC-OH'!$D219)</f>
        <v>0</v>
      </c>
      <c r="F219" s="20">
        <f>Model!$W$23*((drdp!C219+drdp!L219)*'DEC-OH'!$B219+(drdp!F219+drdp!O219)*'DEC-OH'!$C219+(drdp!I219+drdp!R219)*'DEC-OH'!$D219)</f>
        <v>0</v>
      </c>
      <c r="G219" s="20">
        <f>Model!$W$23*((drdp!D219+drdp!M219)*'DEC-OH'!$B219+(drdp!G219+drdp!P219)*'DEC-OH'!$C219+(drdp!J219+drdp!S219)*'DEC-OH'!$D219)</f>
        <v>0</v>
      </c>
      <c r="H219" s="18">
        <f>Model!$W$23*((drdp!B219)*'DEC-OH'!$B219+(drdp!E219)*'DEC-OH'!$C219+(drdp!H219)*'DEC-OH'!$D219)</f>
        <v>0</v>
      </c>
      <c r="I219" s="18">
        <f>Model!$W$23*((drdp!C219)*'DEC-OH'!$B219+(drdp!F219)*'DEC-OH'!$C219+(drdp!I219)*'DEC-OH'!$D219)</f>
        <v>0</v>
      </c>
      <c r="J219" s="18">
        <f>Model!$W$23*((drdp!D219)*'DEC-OH'!$B219+(drdp!G219)*'DEC-OH'!$C219+(drdp!J219)*'DEC-OH'!$D219)</f>
        <v>0</v>
      </c>
      <c r="K219" s="21">
        <f>SUM(E$3:E218)+H219</f>
        <v>1.3351052082347454</v>
      </c>
      <c r="L219" s="21">
        <f>SUM(F$3:F218)+I219</f>
        <v>9.4060978734025884</v>
      </c>
      <c r="M219" s="21">
        <f>SUM(G$3:G218)+J219</f>
        <v>0</v>
      </c>
      <c r="N219" s="21"/>
      <c r="O219" s="21"/>
      <c r="P219" s="21"/>
      <c r="Q219" s="19">
        <f t="shared" si="17"/>
        <v>1.7825059170555431</v>
      </c>
      <c r="R219" s="19">
        <f t="shared" si="17"/>
        <v>88.474677204028694</v>
      </c>
      <c r="S219" s="19">
        <f t="shared" si="17"/>
        <v>0</v>
      </c>
      <c r="T219" s="19">
        <f t="shared" si="14"/>
        <v>12.558130259945559</v>
      </c>
      <c r="U219" s="19">
        <f t="shared" si="15"/>
        <v>0</v>
      </c>
      <c r="V219" s="19">
        <f t="shared" si="16"/>
        <v>0</v>
      </c>
    </row>
    <row r="220" spans="1:22" x14ac:dyDescent="0.25">
      <c r="A220" s="26">
        <f>Wellpath!E220</f>
        <v>0</v>
      </c>
      <c r="B220" s="22">
        <v>0</v>
      </c>
      <c r="C220" s="22">
        <v>0</v>
      </c>
      <c r="D220" s="22">
        <v>1</v>
      </c>
      <c r="E220" s="20">
        <f>Model!$W$23*((drdp!B220+drdp!K220)*'DEC-OH'!$B220+(drdp!E220+drdp!N220)*'DEC-OH'!$C220+(drdp!H220+drdp!Q220)*'DEC-OH'!$D220)</f>
        <v>0</v>
      </c>
      <c r="F220" s="20">
        <f>Model!$W$23*((drdp!C220+drdp!L220)*'DEC-OH'!$B220+(drdp!F220+drdp!O220)*'DEC-OH'!$C220+(drdp!I220+drdp!R220)*'DEC-OH'!$D220)</f>
        <v>0</v>
      </c>
      <c r="G220" s="20">
        <f>Model!$W$23*((drdp!D220+drdp!M220)*'DEC-OH'!$B220+(drdp!G220+drdp!P220)*'DEC-OH'!$C220+(drdp!J220+drdp!S220)*'DEC-OH'!$D220)</f>
        <v>0</v>
      </c>
      <c r="H220" s="18">
        <f>Model!$W$23*((drdp!B220)*'DEC-OH'!$B220+(drdp!E220)*'DEC-OH'!$C220+(drdp!H220)*'DEC-OH'!$D220)</f>
        <v>0</v>
      </c>
      <c r="I220" s="18">
        <f>Model!$W$23*((drdp!C220)*'DEC-OH'!$B220+(drdp!F220)*'DEC-OH'!$C220+(drdp!I220)*'DEC-OH'!$D220)</f>
        <v>0</v>
      </c>
      <c r="J220" s="18">
        <f>Model!$W$23*((drdp!D220)*'DEC-OH'!$B220+(drdp!G220)*'DEC-OH'!$C220+(drdp!J220)*'DEC-OH'!$D220)</f>
        <v>0</v>
      </c>
      <c r="K220" s="21">
        <f>SUM(E$3:E219)+H220</f>
        <v>1.3351052082347454</v>
      </c>
      <c r="L220" s="21">
        <f>SUM(F$3:F219)+I220</f>
        <v>9.4060978734025884</v>
      </c>
      <c r="M220" s="21">
        <f>SUM(G$3:G219)+J220</f>
        <v>0</v>
      </c>
      <c r="N220" s="21"/>
      <c r="O220" s="21"/>
      <c r="P220" s="21"/>
      <c r="Q220" s="19">
        <f t="shared" si="17"/>
        <v>1.7825059170555431</v>
      </c>
      <c r="R220" s="19">
        <f t="shared" si="17"/>
        <v>88.474677204028694</v>
      </c>
      <c r="S220" s="19">
        <f t="shared" si="17"/>
        <v>0</v>
      </c>
      <c r="T220" s="19">
        <f t="shared" si="14"/>
        <v>12.558130259945559</v>
      </c>
      <c r="U220" s="19">
        <f t="shared" si="15"/>
        <v>0</v>
      </c>
      <c r="V220" s="19">
        <f t="shared" si="16"/>
        <v>0</v>
      </c>
    </row>
    <row r="221" spans="1:22" x14ac:dyDescent="0.25">
      <c r="A221" s="26">
        <f>Wellpath!E221</f>
        <v>0</v>
      </c>
      <c r="B221" s="22">
        <v>0</v>
      </c>
      <c r="C221" s="22">
        <v>0</v>
      </c>
      <c r="D221" s="22">
        <v>1</v>
      </c>
      <c r="E221" s="20">
        <f>Model!$W$23*((drdp!B221+drdp!K221)*'DEC-OH'!$B221+(drdp!E221+drdp!N221)*'DEC-OH'!$C221+(drdp!H221+drdp!Q221)*'DEC-OH'!$D221)</f>
        <v>0</v>
      </c>
      <c r="F221" s="20">
        <f>Model!$W$23*((drdp!C221+drdp!L221)*'DEC-OH'!$B221+(drdp!F221+drdp!O221)*'DEC-OH'!$C221+(drdp!I221+drdp!R221)*'DEC-OH'!$D221)</f>
        <v>0</v>
      </c>
      <c r="G221" s="20">
        <f>Model!$W$23*((drdp!D221+drdp!M221)*'DEC-OH'!$B221+(drdp!G221+drdp!P221)*'DEC-OH'!$C221+(drdp!J221+drdp!S221)*'DEC-OH'!$D221)</f>
        <v>0</v>
      </c>
      <c r="H221" s="18">
        <f>Model!$W$23*((drdp!B221)*'DEC-OH'!$B221+(drdp!E221)*'DEC-OH'!$C221+(drdp!H221)*'DEC-OH'!$D221)</f>
        <v>0</v>
      </c>
      <c r="I221" s="18">
        <f>Model!$W$23*((drdp!C221)*'DEC-OH'!$B221+(drdp!F221)*'DEC-OH'!$C221+(drdp!I221)*'DEC-OH'!$D221)</f>
        <v>0</v>
      </c>
      <c r="J221" s="18">
        <f>Model!$W$23*((drdp!D221)*'DEC-OH'!$B221+(drdp!G221)*'DEC-OH'!$C221+(drdp!J221)*'DEC-OH'!$D221)</f>
        <v>0</v>
      </c>
      <c r="K221" s="21">
        <f>SUM(E$3:E220)+H221</f>
        <v>1.3351052082347454</v>
      </c>
      <c r="L221" s="21">
        <f>SUM(F$3:F220)+I221</f>
        <v>9.4060978734025884</v>
      </c>
      <c r="M221" s="21">
        <f>SUM(G$3:G220)+J221</f>
        <v>0</v>
      </c>
      <c r="N221" s="21"/>
      <c r="O221" s="21"/>
      <c r="P221" s="21"/>
      <c r="Q221" s="19">
        <f t="shared" si="17"/>
        <v>1.7825059170555431</v>
      </c>
      <c r="R221" s="19">
        <f t="shared" si="17"/>
        <v>88.474677204028694</v>
      </c>
      <c r="S221" s="19">
        <f t="shared" si="17"/>
        <v>0</v>
      </c>
      <c r="T221" s="19">
        <f t="shared" si="14"/>
        <v>12.558130259945559</v>
      </c>
      <c r="U221" s="19">
        <f t="shared" si="15"/>
        <v>0</v>
      </c>
      <c r="V221" s="19">
        <f t="shared" si="16"/>
        <v>0</v>
      </c>
    </row>
    <row r="222" spans="1:22" x14ac:dyDescent="0.25">
      <c r="A222" s="26">
        <f>Wellpath!E222</f>
        <v>0</v>
      </c>
      <c r="B222" s="22">
        <v>0</v>
      </c>
      <c r="C222" s="22">
        <v>0</v>
      </c>
      <c r="D222" s="22">
        <v>1</v>
      </c>
      <c r="E222" s="20">
        <f>Model!$W$23*((drdp!B222+drdp!K222)*'DEC-OH'!$B222+(drdp!E222+drdp!N222)*'DEC-OH'!$C222+(drdp!H222+drdp!Q222)*'DEC-OH'!$D222)</f>
        <v>0</v>
      </c>
      <c r="F222" s="20">
        <f>Model!$W$23*((drdp!C222+drdp!L222)*'DEC-OH'!$B222+(drdp!F222+drdp!O222)*'DEC-OH'!$C222+(drdp!I222+drdp!R222)*'DEC-OH'!$D222)</f>
        <v>0</v>
      </c>
      <c r="G222" s="20">
        <f>Model!$W$23*((drdp!D222+drdp!M222)*'DEC-OH'!$B222+(drdp!G222+drdp!P222)*'DEC-OH'!$C222+(drdp!J222+drdp!S222)*'DEC-OH'!$D222)</f>
        <v>0</v>
      </c>
      <c r="H222" s="18">
        <f>Model!$W$23*((drdp!B222)*'DEC-OH'!$B222+(drdp!E222)*'DEC-OH'!$C222+(drdp!H222)*'DEC-OH'!$D222)</f>
        <v>0</v>
      </c>
      <c r="I222" s="18">
        <f>Model!$W$23*((drdp!C222)*'DEC-OH'!$B222+(drdp!F222)*'DEC-OH'!$C222+(drdp!I222)*'DEC-OH'!$D222)</f>
        <v>0</v>
      </c>
      <c r="J222" s="18">
        <f>Model!$W$23*((drdp!D222)*'DEC-OH'!$B222+(drdp!G222)*'DEC-OH'!$C222+(drdp!J222)*'DEC-OH'!$D222)</f>
        <v>0</v>
      </c>
      <c r="K222" s="21">
        <f>SUM(E$3:E221)+H222</f>
        <v>1.3351052082347454</v>
      </c>
      <c r="L222" s="21">
        <f>SUM(F$3:F221)+I222</f>
        <v>9.4060978734025884</v>
      </c>
      <c r="M222" s="21">
        <f>SUM(G$3:G221)+J222</f>
        <v>0</v>
      </c>
      <c r="N222" s="21"/>
      <c r="O222" s="21"/>
      <c r="P222" s="21"/>
      <c r="Q222" s="19">
        <f t="shared" si="17"/>
        <v>1.7825059170555431</v>
      </c>
      <c r="R222" s="19">
        <f t="shared" si="17"/>
        <v>88.474677204028694</v>
      </c>
      <c r="S222" s="19">
        <f t="shared" si="17"/>
        <v>0</v>
      </c>
      <c r="T222" s="19">
        <f t="shared" si="14"/>
        <v>12.558130259945559</v>
      </c>
      <c r="U222" s="19">
        <f t="shared" si="15"/>
        <v>0</v>
      </c>
      <c r="V222" s="19">
        <f t="shared" si="16"/>
        <v>0</v>
      </c>
    </row>
    <row r="223" spans="1:22" x14ac:dyDescent="0.25">
      <c r="A223" s="26">
        <f>Wellpath!E223</f>
        <v>0</v>
      </c>
      <c r="B223" s="22">
        <v>0</v>
      </c>
      <c r="C223" s="22">
        <v>0</v>
      </c>
      <c r="D223" s="22">
        <v>1</v>
      </c>
      <c r="E223" s="20">
        <f>Model!$W$23*((drdp!B223+drdp!K223)*'DEC-OH'!$B223+(drdp!E223+drdp!N223)*'DEC-OH'!$C223+(drdp!H223+drdp!Q223)*'DEC-OH'!$D223)</f>
        <v>0</v>
      </c>
      <c r="F223" s="20">
        <f>Model!$W$23*((drdp!C223+drdp!L223)*'DEC-OH'!$B223+(drdp!F223+drdp!O223)*'DEC-OH'!$C223+(drdp!I223+drdp!R223)*'DEC-OH'!$D223)</f>
        <v>0</v>
      </c>
      <c r="G223" s="20">
        <f>Model!$W$23*((drdp!D223+drdp!M223)*'DEC-OH'!$B223+(drdp!G223+drdp!P223)*'DEC-OH'!$C223+(drdp!J223+drdp!S223)*'DEC-OH'!$D223)</f>
        <v>0</v>
      </c>
      <c r="H223" s="18">
        <f>Model!$W$23*((drdp!B223)*'DEC-OH'!$B223+(drdp!E223)*'DEC-OH'!$C223+(drdp!H223)*'DEC-OH'!$D223)</f>
        <v>0</v>
      </c>
      <c r="I223" s="18">
        <f>Model!$W$23*((drdp!C223)*'DEC-OH'!$B223+(drdp!F223)*'DEC-OH'!$C223+(drdp!I223)*'DEC-OH'!$D223)</f>
        <v>0</v>
      </c>
      <c r="J223" s="18">
        <f>Model!$W$23*((drdp!D223)*'DEC-OH'!$B223+(drdp!G223)*'DEC-OH'!$C223+(drdp!J223)*'DEC-OH'!$D223)</f>
        <v>0</v>
      </c>
      <c r="K223" s="21">
        <f>SUM(E$3:E222)+H223</f>
        <v>1.3351052082347454</v>
      </c>
      <c r="L223" s="21">
        <f>SUM(F$3:F222)+I223</f>
        <v>9.4060978734025884</v>
      </c>
      <c r="M223" s="21">
        <f>SUM(G$3:G222)+J223</f>
        <v>0</v>
      </c>
      <c r="N223" s="21"/>
      <c r="O223" s="21"/>
      <c r="P223" s="21"/>
      <c r="Q223" s="19">
        <f t="shared" si="17"/>
        <v>1.7825059170555431</v>
      </c>
      <c r="R223" s="19">
        <f t="shared" si="17"/>
        <v>88.474677204028694</v>
      </c>
      <c r="S223" s="19">
        <f t="shared" si="17"/>
        <v>0</v>
      </c>
      <c r="T223" s="19">
        <f t="shared" si="14"/>
        <v>12.558130259945559</v>
      </c>
      <c r="U223" s="19">
        <f t="shared" si="15"/>
        <v>0</v>
      </c>
      <c r="V223" s="19">
        <f t="shared" si="16"/>
        <v>0</v>
      </c>
    </row>
    <row r="224" spans="1:22" x14ac:dyDescent="0.25">
      <c r="A224" s="26">
        <f>Wellpath!E224</f>
        <v>0</v>
      </c>
      <c r="B224" s="22">
        <v>0</v>
      </c>
      <c r="C224" s="22">
        <v>0</v>
      </c>
      <c r="D224" s="22">
        <v>1</v>
      </c>
      <c r="E224" s="20">
        <f>Model!$W$23*((drdp!B224+drdp!K224)*'DEC-OH'!$B224+(drdp!E224+drdp!N224)*'DEC-OH'!$C224+(drdp!H224+drdp!Q224)*'DEC-OH'!$D224)</f>
        <v>0</v>
      </c>
      <c r="F224" s="20">
        <f>Model!$W$23*((drdp!C224+drdp!L224)*'DEC-OH'!$B224+(drdp!F224+drdp!O224)*'DEC-OH'!$C224+(drdp!I224+drdp!R224)*'DEC-OH'!$D224)</f>
        <v>0</v>
      </c>
      <c r="G224" s="20">
        <f>Model!$W$23*((drdp!D224+drdp!M224)*'DEC-OH'!$B224+(drdp!G224+drdp!P224)*'DEC-OH'!$C224+(drdp!J224+drdp!S224)*'DEC-OH'!$D224)</f>
        <v>0</v>
      </c>
      <c r="H224" s="18">
        <f>Model!$W$23*((drdp!B224)*'DEC-OH'!$B224+(drdp!E224)*'DEC-OH'!$C224+(drdp!H224)*'DEC-OH'!$D224)</f>
        <v>0</v>
      </c>
      <c r="I224" s="18">
        <f>Model!$W$23*((drdp!C224)*'DEC-OH'!$B224+(drdp!F224)*'DEC-OH'!$C224+(drdp!I224)*'DEC-OH'!$D224)</f>
        <v>0</v>
      </c>
      <c r="J224" s="18">
        <f>Model!$W$23*((drdp!D224)*'DEC-OH'!$B224+(drdp!G224)*'DEC-OH'!$C224+(drdp!J224)*'DEC-OH'!$D224)</f>
        <v>0</v>
      </c>
      <c r="K224" s="21">
        <f>SUM(E$3:E223)+H224</f>
        <v>1.3351052082347454</v>
      </c>
      <c r="L224" s="21">
        <f>SUM(F$3:F223)+I224</f>
        <v>9.4060978734025884</v>
      </c>
      <c r="M224" s="21">
        <f>SUM(G$3:G223)+J224</f>
        <v>0</v>
      </c>
      <c r="N224" s="21"/>
      <c r="O224" s="21"/>
      <c r="P224" s="21"/>
      <c r="Q224" s="19">
        <f t="shared" si="17"/>
        <v>1.7825059170555431</v>
      </c>
      <c r="R224" s="19">
        <f t="shared" si="17"/>
        <v>88.474677204028694</v>
      </c>
      <c r="S224" s="19">
        <f t="shared" si="17"/>
        <v>0</v>
      </c>
      <c r="T224" s="19">
        <f t="shared" si="14"/>
        <v>12.558130259945559</v>
      </c>
      <c r="U224" s="19">
        <f t="shared" si="15"/>
        <v>0</v>
      </c>
      <c r="V224" s="19">
        <f t="shared" si="16"/>
        <v>0</v>
      </c>
    </row>
    <row r="225" spans="1:22" x14ac:dyDescent="0.25">
      <c r="A225" s="26">
        <f>Wellpath!E225</f>
        <v>0</v>
      </c>
      <c r="B225" s="22">
        <v>0</v>
      </c>
      <c r="C225" s="22">
        <v>0</v>
      </c>
      <c r="D225" s="22">
        <v>1</v>
      </c>
      <c r="E225" s="20">
        <f>Model!$W$23*((drdp!B225+drdp!K225)*'DEC-OH'!$B225+(drdp!E225+drdp!N225)*'DEC-OH'!$C225+(drdp!H225+drdp!Q225)*'DEC-OH'!$D225)</f>
        <v>0</v>
      </c>
      <c r="F225" s="20">
        <f>Model!$W$23*((drdp!C225+drdp!L225)*'DEC-OH'!$B225+(drdp!F225+drdp!O225)*'DEC-OH'!$C225+(drdp!I225+drdp!R225)*'DEC-OH'!$D225)</f>
        <v>0</v>
      </c>
      <c r="G225" s="20">
        <f>Model!$W$23*((drdp!D225+drdp!M225)*'DEC-OH'!$B225+(drdp!G225+drdp!P225)*'DEC-OH'!$C225+(drdp!J225+drdp!S225)*'DEC-OH'!$D225)</f>
        <v>0</v>
      </c>
      <c r="H225" s="18">
        <f>Model!$W$23*((drdp!B225)*'DEC-OH'!$B225+(drdp!E225)*'DEC-OH'!$C225+(drdp!H225)*'DEC-OH'!$D225)</f>
        <v>0</v>
      </c>
      <c r="I225" s="18">
        <f>Model!$W$23*((drdp!C225)*'DEC-OH'!$B225+(drdp!F225)*'DEC-OH'!$C225+(drdp!I225)*'DEC-OH'!$D225)</f>
        <v>0</v>
      </c>
      <c r="J225" s="18">
        <f>Model!$W$23*((drdp!D225)*'DEC-OH'!$B225+(drdp!G225)*'DEC-OH'!$C225+(drdp!J225)*'DEC-OH'!$D225)</f>
        <v>0</v>
      </c>
      <c r="K225" s="21">
        <f>SUM(E$3:E224)+H225</f>
        <v>1.3351052082347454</v>
      </c>
      <c r="L225" s="21">
        <f>SUM(F$3:F224)+I225</f>
        <v>9.4060978734025884</v>
      </c>
      <c r="M225" s="21">
        <f>SUM(G$3:G224)+J225</f>
        <v>0</v>
      </c>
      <c r="N225" s="21"/>
      <c r="O225" s="21"/>
      <c r="P225" s="21"/>
      <c r="Q225" s="19">
        <f t="shared" si="17"/>
        <v>1.7825059170555431</v>
      </c>
      <c r="R225" s="19">
        <f t="shared" si="17"/>
        <v>88.474677204028694</v>
      </c>
      <c r="S225" s="19">
        <f t="shared" si="17"/>
        <v>0</v>
      </c>
      <c r="T225" s="19">
        <f t="shared" si="14"/>
        <v>12.558130259945559</v>
      </c>
      <c r="U225" s="19">
        <f t="shared" si="15"/>
        <v>0</v>
      </c>
      <c r="V225" s="19">
        <f t="shared" si="16"/>
        <v>0</v>
      </c>
    </row>
    <row r="226" spans="1:22" x14ac:dyDescent="0.25">
      <c r="A226" s="26">
        <f>Wellpath!E226</f>
        <v>0</v>
      </c>
      <c r="B226" s="22">
        <v>0</v>
      </c>
      <c r="C226" s="22">
        <v>0</v>
      </c>
      <c r="D226" s="22">
        <v>1</v>
      </c>
      <c r="E226" s="20">
        <f>Model!$W$23*((drdp!B226+drdp!K226)*'DEC-OH'!$B226+(drdp!E226+drdp!N226)*'DEC-OH'!$C226+(drdp!H226+drdp!Q226)*'DEC-OH'!$D226)</f>
        <v>0</v>
      </c>
      <c r="F226" s="20">
        <f>Model!$W$23*((drdp!C226+drdp!L226)*'DEC-OH'!$B226+(drdp!F226+drdp!O226)*'DEC-OH'!$C226+(drdp!I226+drdp!R226)*'DEC-OH'!$D226)</f>
        <v>0</v>
      </c>
      <c r="G226" s="20">
        <f>Model!$W$23*((drdp!D226+drdp!M226)*'DEC-OH'!$B226+(drdp!G226+drdp!P226)*'DEC-OH'!$C226+(drdp!J226+drdp!S226)*'DEC-OH'!$D226)</f>
        <v>0</v>
      </c>
      <c r="H226" s="18">
        <f>Model!$W$23*((drdp!B226)*'DEC-OH'!$B226+(drdp!E226)*'DEC-OH'!$C226+(drdp!H226)*'DEC-OH'!$D226)</f>
        <v>0</v>
      </c>
      <c r="I226" s="18">
        <f>Model!$W$23*((drdp!C226)*'DEC-OH'!$B226+(drdp!F226)*'DEC-OH'!$C226+(drdp!I226)*'DEC-OH'!$D226)</f>
        <v>0</v>
      </c>
      <c r="J226" s="18">
        <f>Model!$W$23*((drdp!D226)*'DEC-OH'!$B226+(drdp!G226)*'DEC-OH'!$C226+(drdp!J226)*'DEC-OH'!$D226)</f>
        <v>0</v>
      </c>
      <c r="K226" s="21">
        <f>SUM(E$3:E225)+H226</f>
        <v>1.3351052082347454</v>
      </c>
      <c r="L226" s="21">
        <f>SUM(F$3:F225)+I226</f>
        <v>9.4060978734025884</v>
      </c>
      <c r="M226" s="21">
        <f>SUM(G$3:G225)+J226</f>
        <v>0</v>
      </c>
      <c r="N226" s="21"/>
      <c r="O226" s="21"/>
      <c r="P226" s="21"/>
      <c r="Q226" s="19">
        <f t="shared" si="17"/>
        <v>1.7825059170555431</v>
      </c>
      <c r="R226" s="19">
        <f t="shared" si="17"/>
        <v>88.474677204028694</v>
      </c>
      <c r="S226" s="19">
        <f t="shared" si="17"/>
        <v>0</v>
      </c>
      <c r="T226" s="19">
        <f t="shared" si="14"/>
        <v>12.558130259945559</v>
      </c>
      <c r="U226" s="19">
        <f t="shared" si="15"/>
        <v>0</v>
      </c>
      <c r="V226" s="19">
        <f t="shared" si="16"/>
        <v>0</v>
      </c>
    </row>
    <row r="227" spans="1:22" x14ac:dyDescent="0.25">
      <c r="A227" s="26">
        <f>Wellpath!E227</f>
        <v>0</v>
      </c>
      <c r="B227" s="22">
        <v>0</v>
      </c>
      <c r="C227" s="22">
        <v>0</v>
      </c>
      <c r="D227" s="22">
        <v>1</v>
      </c>
      <c r="E227" s="20">
        <f>Model!$W$23*((drdp!B227+drdp!K227)*'DEC-OH'!$B227+(drdp!E227+drdp!N227)*'DEC-OH'!$C227+(drdp!H227+drdp!Q227)*'DEC-OH'!$D227)</f>
        <v>0</v>
      </c>
      <c r="F227" s="20">
        <f>Model!$W$23*((drdp!C227+drdp!L227)*'DEC-OH'!$B227+(drdp!F227+drdp!O227)*'DEC-OH'!$C227+(drdp!I227+drdp!R227)*'DEC-OH'!$D227)</f>
        <v>0</v>
      </c>
      <c r="G227" s="20">
        <f>Model!$W$23*((drdp!D227+drdp!M227)*'DEC-OH'!$B227+(drdp!G227+drdp!P227)*'DEC-OH'!$C227+(drdp!J227+drdp!S227)*'DEC-OH'!$D227)</f>
        <v>0</v>
      </c>
      <c r="H227" s="18">
        <f>Model!$W$23*((drdp!B227)*'DEC-OH'!$B227+(drdp!E227)*'DEC-OH'!$C227+(drdp!H227)*'DEC-OH'!$D227)</f>
        <v>0</v>
      </c>
      <c r="I227" s="18">
        <f>Model!$W$23*((drdp!C227)*'DEC-OH'!$B227+(drdp!F227)*'DEC-OH'!$C227+(drdp!I227)*'DEC-OH'!$D227)</f>
        <v>0</v>
      </c>
      <c r="J227" s="18">
        <f>Model!$W$23*((drdp!D227)*'DEC-OH'!$B227+(drdp!G227)*'DEC-OH'!$C227+(drdp!J227)*'DEC-OH'!$D227)</f>
        <v>0</v>
      </c>
      <c r="K227" s="21">
        <f>SUM(E$3:E226)+H227</f>
        <v>1.3351052082347454</v>
      </c>
      <c r="L227" s="21">
        <f>SUM(F$3:F226)+I227</f>
        <v>9.4060978734025884</v>
      </c>
      <c r="M227" s="21">
        <f>SUM(G$3:G226)+J227</f>
        <v>0</v>
      </c>
      <c r="N227" s="21"/>
      <c r="O227" s="21"/>
      <c r="P227" s="21"/>
      <c r="Q227" s="19">
        <f t="shared" si="17"/>
        <v>1.7825059170555431</v>
      </c>
      <c r="R227" s="19">
        <f t="shared" si="17"/>
        <v>88.474677204028694</v>
      </c>
      <c r="S227" s="19">
        <f t="shared" si="17"/>
        <v>0</v>
      </c>
      <c r="T227" s="19">
        <f t="shared" si="14"/>
        <v>12.558130259945559</v>
      </c>
      <c r="U227" s="19">
        <f t="shared" si="15"/>
        <v>0</v>
      </c>
      <c r="V227" s="19">
        <f t="shared" si="16"/>
        <v>0</v>
      </c>
    </row>
    <row r="228" spans="1:22" x14ac:dyDescent="0.25">
      <c r="A228" s="26">
        <f>Wellpath!E228</f>
        <v>0</v>
      </c>
      <c r="B228" s="22">
        <v>0</v>
      </c>
      <c r="C228" s="22">
        <v>0</v>
      </c>
      <c r="D228" s="22">
        <v>1</v>
      </c>
      <c r="E228" s="20">
        <f>Model!$W$23*((drdp!B228+drdp!K228)*'DEC-OH'!$B228+(drdp!E228+drdp!N228)*'DEC-OH'!$C228+(drdp!H228+drdp!Q228)*'DEC-OH'!$D228)</f>
        <v>0</v>
      </c>
      <c r="F228" s="20">
        <f>Model!$W$23*((drdp!C228+drdp!L228)*'DEC-OH'!$B228+(drdp!F228+drdp!O228)*'DEC-OH'!$C228+(drdp!I228+drdp!R228)*'DEC-OH'!$D228)</f>
        <v>0</v>
      </c>
      <c r="G228" s="20">
        <f>Model!$W$23*((drdp!D228+drdp!M228)*'DEC-OH'!$B228+(drdp!G228+drdp!P228)*'DEC-OH'!$C228+(drdp!J228+drdp!S228)*'DEC-OH'!$D228)</f>
        <v>0</v>
      </c>
      <c r="H228" s="18">
        <f>Model!$W$23*((drdp!B228)*'DEC-OH'!$B228+(drdp!E228)*'DEC-OH'!$C228+(drdp!H228)*'DEC-OH'!$D228)</f>
        <v>0</v>
      </c>
      <c r="I228" s="18">
        <f>Model!$W$23*((drdp!C228)*'DEC-OH'!$B228+(drdp!F228)*'DEC-OH'!$C228+(drdp!I228)*'DEC-OH'!$D228)</f>
        <v>0</v>
      </c>
      <c r="J228" s="18">
        <f>Model!$W$23*((drdp!D228)*'DEC-OH'!$B228+(drdp!G228)*'DEC-OH'!$C228+(drdp!J228)*'DEC-OH'!$D228)</f>
        <v>0</v>
      </c>
      <c r="K228" s="21">
        <f>SUM(E$3:E227)+H228</f>
        <v>1.3351052082347454</v>
      </c>
      <c r="L228" s="21">
        <f>SUM(F$3:F227)+I228</f>
        <v>9.4060978734025884</v>
      </c>
      <c r="M228" s="21">
        <f>SUM(G$3:G227)+J228</f>
        <v>0</v>
      </c>
      <c r="N228" s="21"/>
      <c r="O228" s="21"/>
      <c r="P228" s="21"/>
      <c r="Q228" s="19">
        <f t="shared" si="17"/>
        <v>1.7825059170555431</v>
      </c>
      <c r="R228" s="19">
        <f t="shared" si="17"/>
        <v>88.474677204028694</v>
      </c>
      <c r="S228" s="19">
        <f t="shared" si="17"/>
        <v>0</v>
      </c>
      <c r="T228" s="19">
        <f t="shared" si="14"/>
        <v>12.558130259945559</v>
      </c>
      <c r="U228" s="19">
        <f t="shared" si="15"/>
        <v>0</v>
      </c>
      <c r="V228" s="19">
        <f t="shared" si="16"/>
        <v>0</v>
      </c>
    </row>
    <row r="229" spans="1:22" x14ac:dyDescent="0.25">
      <c r="A229" s="26">
        <f>Wellpath!E229</f>
        <v>0</v>
      </c>
      <c r="B229" s="22">
        <v>0</v>
      </c>
      <c r="C229" s="22">
        <v>0</v>
      </c>
      <c r="D229" s="22">
        <v>1</v>
      </c>
      <c r="E229" s="20">
        <f>Model!$W$23*((drdp!B229+drdp!K229)*'DEC-OH'!$B229+(drdp!E229+drdp!N229)*'DEC-OH'!$C229+(drdp!H229+drdp!Q229)*'DEC-OH'!$D229)</f>
        <v>0</v>
      </c>
      <c r="F229" s="20">
        <f>Model!$W$23*((drdp!C229+drdp!L229)*'DEC-OH'!$B229+(drdp!F229+drdp!O229)*'DEC-OH'!$C229+(drdp!I229+drdp!R229)*'DEC-OH'!$D229)</f>
        <v>0</v>
      </c>
      <c r="G229" s="20">
        <f>Model!$W$23*((drdp!D229+drdp!M229)*'DEC-OH'!$B229+(drdp!G229+drdp!P229)*'DEC-OH'!$C229+(drdp!J229+drdp!S229)*'DEC-OH'!$D229)</f>
        <v>0</v>
      </c>
      <c r="H229" s="18">
        <f>Model!$W$23*((drdp!B229)*'DEC-OH'!$B229+(drdp!E229)*'DEC-OH'!$C229+(drdp!H229)*'DEC-OH'!$D229)</f>
        <v>0</v>
      </c>
      <c r="I229" s="18">
        <f>Model!$W$23*((drdp!C229)*'DEC-OH'!$B229+(drdp!F229)*'DEC-OH'!$C229+(drdp!I229)*'DEC-OH'!$D229)</f>
        <v>0</v>
      </c>
      <c r="J229" s="18">
        <f>Model!$W$23*((drdp!D229)*'DEC-OH'!$B229+(drdp!G229)*'DEC-OH'!$C229+(drdp!J229)*'DEC-OH'!$D229)</f>
        <v>0</v>
      </c>
      <c r="K229" s="21">
        <f>SUM(E$3:E228)+H229</f>
        <v>1.3351052082347454</v>
      </c>
      <c r="L229" s="21">
        <f>SUM(F$3:F228)+I229</f>
        <v>9.4060978734025884</v>
      </c>
      <c r="M229" s="21">
        <f>SUM(G$3:G228)+J229</f>
        <v>0</v>
      </c>
      <c r="N229" s="21"/>
      <c r="O229" s="21"/>
      <c r="P229" s="21"/>
      <c r="Q229" s="19">
        <f t="shared" si="17"/>
        <v>1.7825059170555431</v>
      </c>
      <c r="R229" s="19">
        <f t="shared" si="17"/>
        <v>88.474677204028694</v>
      </c>
      <c r="S229" s="19">
        <f t="shared" si="17"/>
        <v>0</v>
      </c>
      <c r="T229" s="19">
        <f t="shared" si="14"/>
        <v>12.558130259945559</v>
      </c>
      <c r="U229" s="19">
        <f t="shared" si="15"/>
        <v>0</v>
      </c>
      <c r="V229" s="19">
        <f t="shared" si="16"/>
        <v>0</v>
      </c>
    </row>
    <row r="230" spans="1:22" x14ac:dyDescent="0.25">
      <c r="A230" s="26">
        <f>Wellpath!E230</f>
        <v>0</v>
      </c>
      <c r="B230" s="22">
        <v>0</v>
      </c>
      <c r="C230" s="22">
        <v>0</v>
      </c>
      <c r="D230" s="22">
        <v>1</v>
      </c>
      <c r="E230" s="20">
        <f>Model!$W$23*((drdp!B230+drdp!K230)*'DEC-OH'!$B230+(drdp!E230+drdp!N230)*'DEC-OH'!$C230+(drdp!H230+drdp!Q230)*'DEC-OH'!$D230)</f>
        <v>0</v>
      </c>
      <c r="F230" s="20">
        <f>Model!$W$23*((drdp!C230+drdp!L230)*'DEC-OH'!$B230+(drdp!F230+drdp!O230)*'DEC-OH'!$C230+(drdp!I230+drdp!R230)*'DEC-OH'!$D230)</f>
        <v>0</v>
      </c>
      <c r="G230" s="20">
        <f>Model!$W$23*((drdp!D230+drdp!M230)*'DEC-OH'!$B230+(drdp!G230+drdp!P230)*'DEC-OH'!$C230+(drdp!J230+drdp!S230)*'DEC-OH'!$D230)</f>
        <v>0</v>
      </c>
      <c r="H230" s="18">
        <f>Model!$W$23*((drdp!B230)*'DEC-OH'!$B230+(drdp!E230)*'DEC-OH'!$C230+(drdp!H230)*'DEC-OH'!$D230)</f>
        <v>0</v>
      </c>
      <c r="I230" s="18">
        <f>Model!$W$23*((drdp!C230)*'DEC-OH'!$B230+(drdp!F230)*'DEC-OH'!$C230+(drdp!I230)*'DEC-OH'!$D230)</f>
        <v>0</v>
      </c>
      <c r="J230" s="18">
        <f>Model!$W$23*((drdp!D230)*'DEC-OH'!$B230+(drdp!G230)*'DEC-OH'!$C230+(drdp!J230)*'DEC-OH'!$D230)</f>
        <v>0</v>
      </c>
      <c r="K230" s="21">
        <f>SUM(E$3:E229)+H230</f>
        <v>1.3351052082347454</v>
      </c>
      <c r="L230" s="21">
        <f>SUM(F$3:F229)+I230</f>
        <v>9.4060978734025884</v>
      </c>
      <c r="M230" s="21">
        <f>SUM(G$3:G229)+J230</f>
        <v>0</v>
      </c>
      <c r="N230" s="21"/>
      <c r="O230" s="21"/>
      <c r="P230" s="21"/>
      <c r="Q230" s="19">
        <f t="shared" si="17"/>
        <v>1.7825059170555431</v>
      </c>
      <c r="R230" s="19">
        <f t="shared" si="17"/>
        <v>88.474677204028694</v>
      </c>
      <c r="S230" s="19">
        <f t="shared" si="17"/>
        <v>0</v>
      </c>
      <c r="T230" s="19">
        <f t="shared" si="14"/>
        <v>12.558130259945559</v>
      </c>
      <c r="U230" s="19">
        <f t="shared" si="15"/>
        <v>0</v>
      </c>
      <c r="V230" s="19">
        <f t="shared" si="16"/>
        <v>0</v>
      </c>
    </row>
    <row r="231" spans="1:22" x14ac:dyDescent="0.25">
      <c r="A231" s="26">
        <f>Wellpath!E231</f>
        <v>0</v>
      </c>
      <c r="B231" s="22">
        <v>0</v>
      </c>
      <c r="C231" s="22">
        <v>0</v>
      </c>
      <c r="D231" s="22">
        <v>1</v>
      </c>
      <c r="E231" s="20">
        <f>Model!$W$23*((drdp!B231+drdp!K231)*'DEC-OH'!$B231+(drdp!E231+drdp!N231)*'DEC-OH'!$C231+(drdp!H231+drdp!Q231)*'DEC-OH'!$D231)</f>
        <v>0</v>
      </c>
      <c r="F231" s="20">
        <f>Model!$W$23*((drdp!C231+drdp!L231)*'DEC-OH'!$B231+(drdp!F231+drdp!O231)*'DEC-OH'!$C231+(drdp!I231+drdp!R231)*'DEC-OH'!$D231)</f>
        <v>0</v>
      </c>
      <c r="G231" s="20">
        <f>Model!$W$23*((drdp!D231+drdp!M231)*'DEC-OH'!$B231+(drdp!G231+drdp!P231)*'DEC-OH'!$C231+(drdp!J231+drdp!S231)*'DEC-OH'!$D231)</f>
        <v>0</v>
      </c>
      <c r="H231" s="18">
        <f>Model!$W$23*((drdp!B231)*'DEC-OH'!$B231+(drdp!E231)*'DEC-OH'!$C231+(drdp!H231)*'DEC-OH'!$D231)</f>
        <v>0</v>
      </c>
      <c r="I231" s="18">
        <f>Model!$W$23*((drdp!C231)*'DEC-OH'!$B231+(drdp!F231)*'DEC-OH'!$C231+(drdp!I231)*'DEC-OH'!$D231)</f>
        <v>0</v>
      </c>
      <c r="J231" s="18">
        <f>Model!$W$23*((drdp!D231)*'DEC-OH'!$B231+(drdp!G231)*'DEC-OH'!$C231+(drdp!J231)*'DEC-OH'!$D231)</f>
        <v>0</v>
      </c>
      <c r="K231" s="21">
        <f>SUM(E$3:E230)+H231</f>
        <v>1.3351052082347454</v>
      </c>
      <c r="L231" s="21">
        <f>SUM(F$3:F230)+I231</f>
        <v>9.4060978734025884</v>
      </c>
      <c r="M231" s="21">
        <f>SUM(G$3:G230)+J231</f>
        <v>0</v>
      </c>
      <c r="N231" s="21"/>
      <c r="O231" s="21"/>
      <c r="P231" s="21"/>
      <c r="Q231" s="19">
        <f t="shared" si="17"/>
        <v>1.7825059170555431</v>
      </c>
      <c r="R231" s="19">
        <f t="shared" si="17"/>
        <v>88.474677204028694</v>
      </c>
      <c r="S231" s="19">
        <f t="shared" si="17"/>
        <v>0</v>
      </c>
      <c r="T231" s="19">
        <f t="shared" si="14"/>
        <v>12.558130259945559</v>
      </c>
      <c r="U231" s="19">
        <f t="shared" si="15"/>
        <v>0</v>
      </c>
      <c r="V231" s="19">
        <f t="shared" si="16"/>
        <v>0</v>
      </c>
    </row>
    <row r="232" spans="1:22" x14ac:dyDescent="0.25">
      <c r="A232" s="26">
        <f>Wellpath!E232</f>
        <v>0</v>
      </c>
      <c r="B232" s="22">
        <v>0</v>
      </c>
      <c r="C232" s="22">
        <v>0</v>
      </c>
      <c r="D232" s="22">
        <v>1</v>
      </c>
      <c r="E232" s="20">
        <f>Model!$W$23*((drdp!B232+drdp!K232)*'DEC-OH'!$B232+(drdp!E232+drdp!N232)*'DEC-OH'!$C232+(drdp!H232+drdp!Q232)*'DEC-OH'!$D232)</f>
        <v>0</v>
      </c>
      <c r="F232" s="20">
        <f>Model!$W$23*((drdp!C232+drdp!L232)*'DEC-OH'!$B232+(drdp!F232+drdp!O232)*'DEC-OH'!$C232+(drdp!I232+drdp!R232)*'DEC-OH'!$D232)</f>
        <v>0</v>
      </c>
      <c r="G232" s="20">
        <f>Model!$W$23*((drdp!D232+drdp!M232)*'DEC-OH'!$B232+(drdp!G232+drdp!P232)*'DEC-OH'!$C232+(drdp!J232+drdp!S232)*'DEC-OH'!$D232)</f>
        <v>0</v>
      </c>
      <c r="H232" s="18">
        <f>Model!$W$23*((drdp!B232)*'DEC-OH'!$B232+(drdp!E232)*'DEC-OH'!$C232+(drdp!H232)*'DEC-OH'!$D232)</f>
        <v>0</v>
      </c>
      <c r="I232" s="18">
        <f>Model!$W$23*((drdp!C232)*'DEC-OH'!$B232+(drdp!F232)*'DEC-OH'!$C232+(drdp!I232)*'DEC-OH'!$D232)</f>
        <v>0</v>
      </c>
      <c r="J232" s="18">
        <f>Model!$W$23*((drdp!D232)*'DEC-OH'!$B232+(drdp!G232)*'DEC-OH'!$C232+(drdp!J232)*'DEC-OH'!$D232)</f>
        <v>0</v>
      </c>
      <c r="K232" s="21">
        <f>SUM(E$3:E231)+H232</f>
        <v>1.3351052082347454</v>
      </c>
      <c r="L232" s="21">
        <f>SUM(F$3:F231)+I232</f>
        <v>9.4060978734025884</v>
      </c>
      <c r="M232" s="21">
        <f>SUM(G$3:G231)+J232</f>
        <v>0</v>
      </c>
      <c r="N232" s="21"/>
      <c r="O232" s="21"/>
      <c r="P232" s="21"/>
      <c r="Q232" s="19">
        <f t="shared" si="17"/>
        <v>1.7825059170555431</v>
      </c>
      <c r="R232" s="19">
        <f t="shared" si="17"/>
        <v>88.474677204028694</v>
      </c>
      <c r="S232" s="19">
        <f t="shared" si="17"/>
        <v>0</v>
      </c>
      <c r="T232" s="19">
        <f t="shared" si="14"/>
        <v>12.558130259945559</v>
      </c>
      <c r="U232" s="19">
        <f t="shared" si="15"/>
        <v>0</v>
      </c>
      <c r="V232" s="19">
        <f t="shared" si="16"/>
        <v>0</v>
      </c>
    </row>
    <row r="233" spans="1:22" x14ac:dyDescent="0.25">
      <c r="A233" s="26">
        <f>Wellpath!E233</f>
        <v>0</v>
      </c>
      <c r="B233" s="22">
        <v>0</v>
      </c>
      <c r="C233" s="22">
        <v>0</v>
      </c>
      <c r="D233" s="22">
        <v>1</v>
      </c>
      <c r="E233" s="20">
        <f>Model!$W$23*((drdp!B233+drdp!K233)*'DEC-OH'!$B233+(drdp!E233+drdp!N233)*'DEC-OH'!$C233+(drdp!H233+drdp!Q233)*'DEC-OH'!$D233)</f>
        <v>0</v>
      </c>
      <c r="F233" s="20">
        <f>Model!$W$23*((drdp!C233+drdp!L233)*'DEC-OH'!$B233+(drdp!F233+drdp!O233)*'DEC-OH'!$C233+(drdp!I233+drdp!R233)*'DEC-OH'!$D233)</f>
        <v>0</v>
      </c>
      <c r="G233" s="20">
        <f>Model!$W$23*((drdp!D233+drdp!M233)*'DEC-OH'!$B233+(drdp!G233+drdp!P233)*'DEC-OH'!$C233+(drdp!J233+drdp!S233)*'DEC-OH'!$D233)</f>
        <v>0</v>
      </c>
      <c r="H233" s="18">
        <f>Model!$W$23*((drdp!B233)*'DEC-OH'!$B233+(drdp!E233)*'DEC-OH'!$C233+(drdp!H233)*'DEC-OH'!$D233)</f>
        <v>0</v>
      </c>
      <c r="I233" s="18">
        <f>Model!$W$23*((drdp!C233)*'DEC-OH'!$B233+(drdp!F233)*'DEC-OH'!$C233+(drdp!I233)*'DEC-OH'!$D233)</f>
        <v>0</v>
      </c>
      <c r="J233" s="18">
        <f>Model!$W$23*((drdp!D233)*'DEC-OH'!$B233+(drdp!G233)*'DEC-OH'!$C233+(drdp!J233)*'DEC-OH'!$D233)</f>
        <v>0</v>
      </c>
      <c r="K233" s="21">
        <f>SUM(E$3:E232)+H233</f>
        <v>1.3351052082347454</v>
      </c>
      <c r="L233" s="21">
        <f>SUM(F$3:F232)+I233</f>
        <v>9.4060978734025884</v>
      </c>
      <c r="M233" s="21">
        <f>SUM(G$3:G232)+J233</f>
        <v>0</v>
      </c>
      <c r="N233" s="21"/>
      <c r="O233" s="21"/>
      <c r="P233" s="21"/>
      <c r="Q233" s="19">
        <f t="shared" si="17"/>
        <v>1.7825059170555431</v>
      </c>
      <c r="R233" s="19">
        <f t="shared" si="17"/>
        <v>88.474677204028694</v>
      </c>
      <c r="S233" s="19">
        <f t="shared" si="17"/>
        <v>0</v>
      </c>
      <c r="T233" s="19">
        <f t="shared" si="14"/>
        <v>12.558130259945559</v>
      </c>
      <c r="U233" s="19">
        <f t="shared" si="15"/>
        <v>0</v>
      </c>
      <c r="V233" s="19">
        <f t="shared" si="16"/>
        <v>0</v>
      </c>
    </row>
    <row r="234" spans="1:22" x14ac:dyDescent="0.25">
      <c r="A234" s="26">
        <f>Wellpath!E234</f>
        <v>0</v>
      </c>
      <c r="B234" s="22">
        <v>0</v>
      </c>
      <c r="C234" s="22">
        <v>0</v>
      </c>
      <c r="D234" s="22">
        <v>1</v>
      </c>
      <c r="E234" s="20">
        <f>Model!$W$23*((drdp!B234+drdp!K234)*'DEC-OH'!$B234+(drdp!E234+drdp!N234)*'DEC-OH'!$C234+(drdp!H234+drdp!Q234)*'DEC-OH'!$D234)</f>
        <v>0</v>
      </c>
      <c r="F234" s="20">
        <f>Model!$W$23*((drdp!C234+drdp!L234)*'DEC-OH'!$B234+(drdp!F234+drdp!O234)*'DEC-OH'!$C234+(drdp!I234+drdp!R234)*'DEC-OH'!$D234)</f>
        <v>0</v>
      </c>
      <c r="G234" s="20">
        <f>Model!$W$23*((drdp!D234+drdp!M234)*'DEC-OH'!$B234+(drdp!G234+drdp!P234)*'DEC-OH'!$C234+(drdp!J234+drdp!S234)*'DEC-OH'!$D234)</f>
        <v>0</v>
      </c>
      <c r="H234" s="18">
        <f>Model!$W$23*((drdp!B234)*'DEC-OH'!$B234+(drdp!E234)*'DEC-OH'!$C234+(drdp!H234)*'DEC-OH'!$D234)</f>
        <v>0</v>
      </c>
      <c r="I234" s="18">
        <f>Model!$W$23*((drdp!C234)*'DEC-OH'!$B234+(drdp!F234)*'DEC-OH'!$C234+(drdp!I234)*'DEC-OH'!$D234)</f>
        <v>0</v>
      </c>
      <c r="J234" s="18">
        <f>Model!$W$23*((drdp!D234)*'DEC-OH'!$B234+(drdp!G234)*'DEC-OH'!$C234+(drdp!J234)*'DEC-OH'!$D234)</f>
        <v>0</v>
      </c>
      <c r="K234" s="21">
        <f>SUM(E$3:E233)+H234</f>
        <v>1.3351052082347454</v>
      </c>
      <c r="L234" s="21">
        <f>SUM(F$3:F233)+I234</f>
        <v>9.4060978734025884</v>
      </c>
      <c r="M234" s="21">
        <f>SUM(G$3:G233)+J234</f>
        <v>0</v>
      </c>
      <c r="N234" s="21"/>
      <c r="O234" s="21"/>
      <c r="P234" s="21"/>
      <c r="Q234" s="19">
        <f t="shared" si="17"/>
        <v>1.7825059170555431</v>
      </c>
      <c r="R234" s="19">
        <f t="shared" si="17"/>
        <v>88.474677204028694</v>
      </c>
      <c r="S234" s="19">
        <f t="shared" si="17"/>
        <v>0</v>
      </c>
      <c r="T234" s="19">
        <f t="shared" si="14"/>
        <v>12.558130259945559</v>
      </c>
      <c r="U234" s="19">
        <f t="shared" si="15"/>
        <v>0</v>
      </c>
      <c r="V234" s="19">
        <f t="shared" si="16"/>
        <v>0</v>
      </c>
    </row>
    <row r="235" spans="1:22" x14ac:dyDescent="0.25">
      <c r="A235" s="26">
        <f>Wellpath!E235</f>
        <v>0</v>
      </c>
      <c r="B235" s="22">
        <v>0</v>
      </c>
      <c r="C235" s="22">
        <v>0</v>
      </c>
      <c r="D235" s="22">
        <v>1</v>
      </c>
      <c r="E235" s="20">
        <f>Model!$W$23*((drdp!B235+drdp!K235)*'DEC-OH'!$B235+(drdp!E235+drdp!N235)*'DEC-OH'!$C235+(drdp!H235+drdp!Q235)*'DEC-OH'!$D235)</f>
        <v>0</v>
      </c>
      <c r="F235" s="20">
        <f>Model!$W$23*((drdp!C235+drdp!L235)*'DEC-OH'!$B235+(drdp!F235+drdp!O235)*'DEC-OH'!$C235+(drdp!I235+drdp!R235)*'DEC-OH'!$D235)</f>
        <v>0</v>
      </c>
      <c r="G235" s="20">
        <f>Model!$W$23*((drdp!D235+drdp!M235)*'DEC-OH'!$B235+(drdp!G235+drdp!P235)*'DEC-OH'!$C235+(drdp!J235+drdp!S235)*'DEC-OH'!$D235)</f>
        <v>0</v>
      </c>
      <c r="H235" s="18">
        <f>Model!$W$23*((drdp!B235)*'DEC-OH'!$B235+(drdp!E235)*'DEC-OH'!$C235+(drdp!H235)*'DEC-OH'!$D235)</f>
        <v>0</v>
      </c>
      <c r="I235" s="18">
        <f>Model!$W$23*((drdp!C235)*'DEC-OH'!$B235+(drdp!F235)*'DEC-OH'!$C235+(drdp!I235)*'DEC-OH'!$D235)</f>
        <v>0</v>
      </c>
      <c r="J235" s="18">
        <f>Model!$W$23*((drdp!D235)*'DEC-OH'!$B235+(drdp!G235)*'DEC-OH'!$C235+(drdp!J235)*'DEC-OH'!$D235)</f>
        <v>0</v>
      </c>
      <c r="K235" s="21">
        <f>SUM(E$3:E234)+H235</f>
        <v>1.3351052082347454</v>
      </c>
      <c r="L235" s="21">
        <f>SUM(F$3:F234)+I235</f>
        <v>9.4060978734025884</v>
      </c>
      <c r="M235" s="21">
        <f>SUM(G$3:G234)+J235</f>
        <v>0</v>
      </c>
      <c r="N235" s="21"/>
      <c r="O235" s="21"/>
      <c r="P235" s="21"/>
      <c r="Q235" s="19">
        <f t="shared" si="17"/>
        <v>1.7825059170555431</v>
      </c>
      <c r="R235" s="19">
        <f t="shared" si="17"/>
        <v>88.474677204028694</v>
      </c>
      <c r="S235" s="19">
        <f t="shared" si="17"/>
        <v>0</v>
      </c>
      <c r="T235" s="19">
        <f t="shared" si="14"/>
        <v>12.558130259945559</v>
      </c>
      <c r="U235" s="19">
        <f t="shared" si="15"/>
        <v>0</v>
      </c>
      <c r="V235" s="19">
        <f t="shared" si="16"/>
        <v>0</v>
      </c>
    </row>
    <row r="236" spans="1:22" x14ac:dyDescent="0.25">
      <c r="A236" s="26">
        <f>Wellpath!E236</f>
        <v>0</v>
      </c>
      <c r="B236" s="22">
        <v>0</v>
      </c>
      <c r="C236" s="22">
        <v>0</v>
      </c>
      <c r="D236" s="22">
        <v>1</v>
      </c>
      <c r="E236" s="20">
        <f>Model!$W$23*((drdp!B236+drdp!K236)*'DEC-OH'!$B236+(drdp!E236+drdp!N236)*'DEC-OH'!$C236+(drdp!H236+drdp!Q236)*'DEC-OH'!$D236)</f>
        <v>0</v>
      </c>
      <c r="F236" s="20">
        <f>Model!$W$23*((drdp!C236+drdp!L236)*'DEC-OH'!$B236+(drdp!F236+drdp!O236)*'DEC-OH'!$C236+(drdp!I236+drdp!R236)*'DEC-OH'!$D236)</f>
        <v>0</v>
      </c>
      <c r="G236" s="20">
        <f>Model!$W$23*((drdp!D236+drdp!M236)*'DEC-OH'!$B236+(drdp!G236+drdp!P236)*'DEC-OH'!$C236+(drdp!J236+drdp!S236)*'DEC-OH'!$D236)</f>
        <v>0</v>
      </c>
      <c r="H236" s="18">
        <f>Model!$W$23*((drdp!B236)*'DEC-OH'!$B236+(drdp!E236)*'DEC-OH'!$C236+(drdp!H236)*'DEC-OH'!$D236)</f>
        <v>0</v>
      </c>
      <c r="I236" s="18">
        <f>Model!$W$23*((drdp!C236)*'DEC-OH'!$B236+(drdp!F236)*'DEC-OH'!$C236+(drdp!I236)*'DEC-OH'!$D236)</f>
        <v>0</v>
      </c>
      <c r="J236" s="18">
        <f>Model!$W$23*((drdp!D236)*'DEC-OH'!$B236+(drdp!G236)*'DEC-OH'!$C236+(drdp!J236)*'DEC-OH'!$D236)</f>
        <v>0</v>
      </c>
      <c r="K236" s="21">
        <f>SUM(E$3:E235)+H236</f>
        <v>1.3351052082347454</v>
      </c>
      <c r="L236" s="21">
        <f>SUM(F$3:F235)+I236</f>
        <v>9.4060978734025884</v>
      </c>
      <c r="M236" s="21">
        <f>SUM(G$3:G235)+J236</f>
        <v>0</v>
      </c>
      <c r="N236" s="21"/>
      <c r="O236" s="21"/>
      <c r="P236" s="21"/>
      <c r="Q236" s="19">
        <f t="shared" si="17"/>
        <v>1.7825059170555431</v>
      </c>
      <c r="R236" s="19">
        <f t="shared" si="17"/>
        <v>88.474677204028694</v>
      </c>
      <c r="S236" s="19">
        <f t="shared" si="17"/>
        <v>0</v>
      </c>
      <c r="T236" s="19">
        <f t="shared" si="14"/>
        <v>12.558130259945559</v>
      </c>
      <c r="U236" s="19">
        <f t="shared" si="15"/>
        <v>0</v>
      </c>
      <c r="V236" s="19">
        <f t="shared" si="16"/>
        <v>0</v>
      </c>
    </row>
    <row r="237" spans="1:22" x14ac:dyDescent="0.25">
      <c r="A237" s="26">
        <f>Wellpath!E237</f>
        <v>0</v>
      </c>
      <c r="B237" s="22">
        <v>0</v>
      </c>
      <c r="C237" s="22">
        <v>0</v>
      </c>
      <c r="D237" s="22">
        <v>1</v>
      </c>
      <c r="E237" s="20">
        <f>Model!$W$23*((drdp!B237+drdp!K237)*'DEC-OH'!$B237+(drdp!E237+drdp!N237)*'DEC-OH'!$C237+(drdp!H237+drdp!Q237)*'DEC-OH'!$D237)</f>
        <v>0</v>
      </c>
      <c r="F237" s="20">
        <f>Model!$W$23*((drdp!C237+drdp!L237)*'DEC-OH'!$B237+(drdp!F237+drdp!O237)*'DEC-OH'!$C237+(drdp!I237+drdp!R237)*'DEC-OH'!$D237)</f>
        <v>0</v>
      </c>
      <c r="G237" s="20">
        <f>Model!$W$23*((drdp!D237+drdp!M237)*'DEC-OH'!$B237+(drdp!G237+drdp!P237)*'DEC-OH'!$C237+(drdp!J237+drdp!S237)*'DEC-OH'!$D237)</f>
        <v>0</v>
      </c>
      <c r="H237" s="18">
        <f>Model!$W$23*((drdp!B237)*'DEC-OH'!$B237+(drdp!E237)*'DEC-OH'!$C237+(drdp!H237)*'DEC-OH'!$D237)</f>
        <v>0</v>
      </c>
      <c r="I237" s="18">
        <f>Model!$W$23*((drdp!C237)*'DEC-OH'!$B237+(drdp!F237)*'DEC-OH'!$C237+(drdp!I237)*'DEC-OH'!$D237)</f>
        <v>0</v>
      </c>
      <c r="J237" s="18">
        <f>Model!$W$23*((drdp!D237)*'DEC-OH'!$B237+(drdp!G237)*'DEC-OH'!$C237+(drdp!J237)*'DEC-OH'!$D237)</f>
        <v>0</v>
      </c>
      <c r="K237" s="21">
        <f>SUM(E$3:E236)+H237</f>
        <v>1.3351052082347454</v>
      </c>
      <c r="L237" s="21">
        <f>SUM(F$3:F236)+I237</f>
        <v>9.4060978734025884</v>
      </c>
      <c r="M237" s="21">
        <f>SUM(G$3:G236)+J237</f>
        <v>0</v>
      </c>
      <c r="N237" s="21"/>
      <c r="O237" s="21"/>
      <c r="P237" s="21"/>
      <c r="Q237" s="19">
        <f t="shared" si="17"/>
        <v>1.7825059170555431</v>
      </c>
      <c r="R237" s="19">
        <f t="shared" si="17"/>
        <v>88.474677204028694</v>
      </c>
      <c r="S237" s="19">
        <f t="shared" si="17"/>
        <v>0</v>
      </c>
      <c r="T237" s="19">
        <f t="shared" si="14"/>
        <v>12.558130259945559</v>
      </c>
      <c r="U237" s="19">
        <f t="shared" si="15"/>
        <v>0</v>
      </c>
      <c r="V237" s="19">
        <f t="shared" si="16"/>
        <v>0</v>
      </c>
    </row>
    <row r="238" spans="1:22" x14ac:dyDescent="0.25">
      <c r="A238" s="26">
        <f>Wellpath!E238</f>
        <v>0</v>
      </c>
      <c r="B238" s="22">
        <v>0</v>
      </c>
      <c r="C238" s="22">
        <v>0</v>
      </c>
      <c r="D238" s="22">
        <v>1</v>
      </c>
      <c r="E238" s="20">
        <f>Model!$W$23*((drdp!B238+drdp!K238)*'DEC-OH'!$B238+(drdp!E238+drdp!N238)*'DEC-OH'!$C238+(drdp!H238+drdp!Q238)*'DEC-OH'!$D238)</f>
        <v>0</v>
      </c>
      <c r="F238" s="20">
        <f>Model!$W$23*((drdp!C238+drdp!L238)*'DEC-OH'!$B238+(drdp!F238+drdp!O238)*'DEC-OH'!$C238+(drdp!I238+drdp!R238)*'DEC-OH'!$D238)</f>
        <v>0</v>
      </c>
      <c r="G238" s="20">
        <f>Model!$W$23*((drdp!D238+drdp!M238)*'DEC-OH'!$B238+(drdp!G238+drdp!P238)*'DEC-OH'!$C238+(drdp!J238+drdp!S238)*'DEC-OH'!$D238)</f>
        <v>0</v>
      </c>
      <c r="H238" s="18">
        <f>Model!$W$23*((drdp!B238)*'DEC-OH'!$B238+(drdp!E238)*'DEC-OH'!$C238+(drdp!H238)*'DEC-OH'!$D238)</f>
        <v>0</v>
      </c>
      <c r="I238" s="18">
        <f>Model!$W$23*((drdp!C238)*'DEC-OH'!$B238+(drdp!F238)*'DEC-OH'!$C238+(drdp!I238)*'DEC-OH'!$D238)</f>
        <v>0</v>
      </c>
      <c r="J238" s="18">
        <f>Model!$W$23*((drdp!D238)*'DEC-OH'!$B238+(drdp!G238)*'DEC-OH'!$C238+(drdp!J238)*'DEC-OH'!$D238)</f>
        <v>0</v>
      </c>
      <c r="K238" s="21">
        <f>SUM(E$3:E237)+H238</f>
        <v>1.3351052082347454</v>
      </c>
      <c r="L238" s="21">
        <f>SUM(F$3:F237)+I238</f>
        <v>9.4060978734025884</v>
      </c>
      <c r="M238" s="21">
        <f>SUM(G$3:G237)+J238</f>
        <v>0</v>
      </c>
      <c r="N238" s="21"/>
      <c r="O238" s="21"/>
      <c r="P238" s="21"/>
      <c r="Q238" s="19">
        <f t="shared" si="17"/>
        <v>1.7825059170555431</v>
      </c>
      <c r="R238" s="19">
        <f t="shared" si="17"/>
        <v>88.474677204028694</v>
      </c>
      <c r="S238" s="19">
        <f t="shared" si="17"/>
        <v>0</v>
      </c>
      <c r="T238" s="19">
        <f t="shared" si="14"/>
        <v>12.558130259945559</v>
      </c>
      <c r="U238" s="19">
        <f t="shared" si="15"/>
        <v>0</v>
      </c>
      <c r="V238" s="19">
        <f t="shared" si="16"/>
        <v>0</v>
      </c>
    </row>
    <row r="239" spans="1:22" x14ac:dyDescent="0.25">
      <c r="A239" s="26">
        <f>Wellpath!E239</f>
        <v>0</v>
      </c>
      <c r="B239" s="22">
        <v>0</v>
      </c>
      <c r="C239" s="22">
        <v>0</v>
      </c>
      <c r="D239" s="22">
        <v>1</v>
      </c>
      <c r="E239" s="20">
        <f>Model!$W$23*((drdp!B239+drdp!K239)*'DEC-OH'!$B239+(drdp!E239+drdp!N239)*'DEC-OH'!$C239+(drdp!H239+drdp!Q239)*'DEC-OH'!$D239)</f>
        <v>0</v>
      </c>
      <c r="F239" s="20">
        <f>Model!$W$23*((drdp!C239+drdp!L239)*'DEC-OH'!$B239+(drdp!F239+drdp!O239)*'DEC-OH'!$C239+(drdp!I239+drdp!R239)*'DEC-OH'!$D239)</f>
        <v>0</v>
      </c>
      <c r="G239" s="20">
        <f>Model!$W$23*((drdp!D239+drdp!M239)*'DEC-OH'!$B239+(drdp!G239+drdp!P239)*'DEC-OH'!$C239+(drdp!J239+drdp!S239)*'DEC-OH'!$D239)</f>
        <v>0</v>
      </c>
      <c r="H239" s="18">
        <f>Model!$W$23*((drdp!B239)*'DEC-OH'!$B239+(drdp!E239)*'DEC-OH'!$C239+(drdp!H239)*'DEC-OH'!$D239)</f>
        <v>0</v>
      </c>
      <c r="I239" s="18">
        <f>Model!$W$23*((drdp!C239)*'DEC-OH'!$B239+(drdp!F239)*'DEC-OH'!$C239+(drdp!I239)*'DEC-OH'!$D239)</f>
        <v>0</v>
      </c>
      <c r="J239" s="18">
        <f>Model!$W$23*((drdp!D239)*'DEC-OH'!$B239+(drdp!G239)*'DEC-OH'!$C239+(drdp!J239)*'DEC-OH'!$D239)</f>
        <v>0</v>
      </c>
      <c r="K239" s="21">
        <f>SUM(E$3:E238)+H239</f>
        <v>1.3351052082347454</v>
      </c>
      <c r="L239" s="21">
        <f>SUM(F$3:F238)+I239</f>
        <v>9.4060978734025884</v>
      </c>
      <c r="M239" s="21">
        <f>SUM(G$3:G238)+J239</f>
        <v>0</v>
      </c>
      <c r="N239" s="21"/>
      <c r="O239" s="21"/>
      <c r="P239" s="21"/>
      <c r="Q239" s="19">
        <f t="shared" si="17"/>
        <v>1.7825059170555431</v>
      </c>
      <c r="R239" s="19">
        <f t="shared" si="17"/>
        <v>88.474677204028694</v>
      </c>
      <c r="S239" s="19">
        <f t="shared" si="17"/>
        <v>0</v>
      </c>
      <c r="T239" s="19">
        <f t="shared" si="14"/>
        <v>12.558130259945559</v>
      </c>
      <c r="U239" s="19">
        <f t="shared" si="15"/>
        <v>0</v>
      </c>
      <c r="V239" s="19">
        <f t="shared" si="16"/>
        <v>0</v>
      </c>
    </row>
    <row r="240" spans="1:22" x14ac:dyDescent="0.25">
      <c r="A240" s="26">
        <f>Wellpath!E240</f>
        <v>0</v>
      </c>
      <c r="B240" s="22">
        <v>0</v>
      </c>
      <c r="C240" s="22">
        <v>0</v>
      </c>
      <c r="D240" s="22">
        <v>1</v>
      </c>
      <c r="E240" s="20">
        <f>Model!$W$23*((drdp!B240+drdp!K240)*'DEC-OH'!$B240+(drdp!E240+drdp!N240)*'DEC-OH'!$C240+(drdp!H240+drdp!Q240)*'DEC-OH'!$D240)</f>
        <v>0</v>
      </c>
      <c r="F240" s="20">
        <f>Model!$W$23*((drdp!C240+drdp!L240)*'DEC-OH'!$B240+(drdp!F240+drdp!O240)*'DEC-OH'!$C240+(drdp!I240+drdp!R240)*'DEC-OH'!$D240)</f>
        <v>0</v>
      </c>
      <c r="G240" s="20">
        <f>Model!$W$23*((drdp!D240+drdp!M240)*'DEC-OH'!$B240+(drdp!G240+drdp!P240)*'DEC-OH'!$C240+(drdp!J240+drdp!S240)*'DEC-OH'!$D240)</f>
        <v>0</v>
      </c>
      <c r="H240" s="18">
        <f>Model!$W$23*((drdp!B240)*'DEC-OH'!$B240+(drdp!E240)*'DEC-OH'!$C240+(drdp!H240)*'DEC-OH'!$D240)</f>
        <v>0</v>
      </c>
      <c r="I240" s="18">
        <f>Model!$W$23*((drdp!C240)*'DEC-OH'!$B240+(drdp!F240)*'DEC-OH'!$C240+(drdp!I240)*'DEC-OH'!$D240)</f>
        <v>0</v>
      </c>
      <c r="J240" s="18">
        <f>Model!$W$23*((drdp!D240)*'DEC-OH'!$B240+(drdp!G240)*'DEC-OH'!$C240+(drdp!J240)*'DEC-OH'!$D240)</f>
        <v>0</v>
      </c>
      <c r="K240" s="21">
        <f>SUM(E$3:E239)+H240</f>
        <v>1.3351052082347454</v>
      </c>
      <c r="L240" s="21">
        <f>SUM(F$3:F239)+I240</f>
        <v>9.4060978734025884</v>
      </c>
      <c r="M240" s="21">
        <f>SUM(G$3:G239)+J240</f>
        <v>0</v>
      </c>
      <c r="N240" s="21"/>
      <c r="O240" s="21"/>
      <c r="P240" s="21"/>
      <c r="Q240" s="19">
        <f t="shared" si="17"/>
        <v>1.7825059170555431</v>
      </c>
      <c r="R240" s="19">
        <f t="shared" si="17"/>
        <v>88.474677204028694</v>
      </c>
      <c r="S240" s="19">
        <f t="shared" si="17"/>
        <v>0</v>
      </c>
      <c r="T240" s="19">
        <f t="shared" si="14"/>
        <v>12.558130259945559</v>
      </c>
      <c r="U240" s="19">
        <f t="shared" si="15"/>
        <v>0</v>
      </c>
      <c r="V240" s="19">
        <f t="shared" si="16"/>
        <v>0</v>
      </c>
    </row>
    <row r="241" spans="1:22" x14ac:dyDescent="0.25">
      <c r="A241" s="26">
        <f>Wellpath!E241</f>
        <v>0</v>
      </c>
      <c r="B241" s="22">
        <v>0</v>
      </c>
      <c r="C241" s="22">
        <v>0</v>
      </c>
      <c r="D241" s="22">
        <v>1</v>
      </c>
      <c r="E241" s="20">
        <f>Model!$W$23*((drdp!B241+drdp!K241)*'DEC-OH'!$B241+(drdp!E241+drdp!N241)*'DEC-OH'!$C241+(drdp!H241+drdp!Q241)*'DEC-OH'!$D241)</f>
        <v>0</v>
      </c>
      <c r="F241" s="20">
        <f>Model!$W$23*((drdp!C241+drdp!L241)*'DEC-OH'!$B241+(drdp!F241+drdp!O241)*'DEC-OH'!$C241+(drdp!I241+drdp!R241)*'DEC-OH'!$D241)</f>
        <v>0</v>
      </c>
      <c r="G241" s="20">
        <f>Model!$W$23*((drdp!D241+drdp!M241)*'DEC-OH'!$B241+(drdp!G241+drdp!P241)*'DEC-OH'!$C241+(drdp!J241+drdp!S241)*'DEC-OH'!$D241)</f>
        <v>0</v>
      </c>
      <c r="H241" s="18">
        <f>Model!$W$23*((drdp!B241)*'DEC-OH'!$B241+(drdp!E241)*'DEC-OH'!$C241+(drdp!H241)*'DEC-OH'!$D241)</f>
        <v>0</v>
      </c>
      <c r="I241" s="18">
        <f>Model!$W$23*((drdp!C241)*'DEC-OH'!$B241+(drdp!F241)*'DEC-OH'!$C241+(drdp!I241)*'DEC-OH'!$D241)</f>
        <v>0</v>
      </c>
      <c r="J241" s="18">
        <f>Model!$W$23*((drdp!D241)*'DEC-OH'!$B241+(drdp!G241)*'DEC-OH'!$C241+(drdp!J241)*'DEC-OH'!$D241)</f>
        <v>0</v>
      </c>
      <c r="K241" s="21">
        <f>SUM(E$3:E240)+H241</f>
        <v>1.3351052082347454</v>
      </c>
      <c r="L241" s="21">
        <f>SUM(F$3:F240)+I241</f>
        <v>9.4060978734025884</v>
      </c>
      <c r="M241" s="21">
        <f>SUM(G$3:G240)+J241</f>
        <v>0</v>
      </c>
      <c r="N241" s="21"/>
      <c r="O241" s="21"/>
      <c r="P241" s="21"/>
      <c r="Q241" s="19">
        <f t="shared" si="17"/>
        <v>1.7825059170555431</v>
      </c>
      <c r="R241" s="19">
        <f t="shared" si="17"/>
        <v>88.474677204028694</v>
      </c>
      <c r="S241" s="19">
        <f t="shared" si="17"/>
        <v>0</v>
      </c>
      <c r="T241" s="19">
        <f t="shared" si="14"/>
        <v>12.558130259945559</v>
      </c>
      <c r="U241" s="19">
        <f t="shared" si="15"/>
        <v>0</v>
      </c>
      <c r="V241" s="19">
        <f t="shared" si="16"/>
        <v>0</v>
      </c>
    </row>
    <row r="242" spans="1:22" x14ac:dyDescent="0.25">
      <c r="A242" s="26">
        <f>Wellpath!E242</f>
        <v>0</v>
      </c>
      <c r="B242" s="22">
        <v>0</v>
      </c>
      <c r="C242" s="22">
        <v>0</v>
      </c>
      <c r="D242" s="22">
        <v>1</v>
      </c>
      <c r="E242" s="20">
        <f>Model!$W$23*((drdp!B242+drdp!K242)*'DEC-OH'!$B242+(drdp!E242+drdp!N242)*'DEC-OH'!$C242+(drdp!H242+drdp!Q242)*'DEC-OH'!$D242)</f>
        <v>0</v>
      </c>
      <c r="F242" s="20">
        <f>Model!$W$23*((drdp!C242+drdp!L242)*'DEC-OH'!$B242+(drdp!F242+drdp!O242)*'DEC-OH'!$C242+(drdp!I242+drdp!R242)*'DEC-OH'!$D242)</f>
        <v>0</v>
      </c>
      <c r="G242" s="20">
        <f>Model!$W$23*((drdp!D242+drdp!M242)*'DEC-OH'!$B242+(drdp!G242+drdp!P242)*'DEC-OH'!$C242+(drdp!J242+drdp!S242)*'DEC-OH'!$D242)</f>
        <v>0</v>
      </c>
      <c r="H242" s="18">
        <f>Model!$W$23*((drdp!B242)*'DEC-OH'!$B242+(drdp!E242)*'DEC-OH'!$C242+(drdp!H242)*'DEC-OH'!$D242)</f>
        <v>0</v>
      </c>
      <c r="I242" s="18">
        <f>Model!$W$23*((drdp!C242)*'DEC-OH'!$B242+(drdp!F242)*'DEC-OH'!$C242+(drdp!I242)*'DEC-OH'!$D242)</f>
        <v>0</v>
      </c>
      <c r="J242" s="18">
        <f>Model!$W$23*((drdp!D242)*'DEC-OH'!$B242+(drdp!G242)*'DEC-OH'!$C242+(drdp!J242)*'DEC-OH'!$D242)</f>
        <v>0</v>
      </c>
      <c r="K242" s="21">
        <f>SUM(E$3:E241)+H242</f>
        <v>1.3351052082347454</v>
      </c>
      <c r="L242" s="21">
        <f>SUM(F$3:F241)+I242</f>
        <v>9.4060978734025884</v>
      </c>
      <c r="M242" s="21">
        <f>SUM(G$3:G241)+J242</f>
        <v>0</v>
      </c>
      <c r="N242" s="21"/>
      <c r="O242" s="21"/>
      <c r="P242" s="21"/>
      <c r="Q242" s="19">
        <f t="shared" si="17"/>
        <v>1.7825059170555431</v>
      </c>
      <c r="R242" s="19">
        <f t="shared" si="17"/>
        <v>88.474677204028694</v>
      </c>
      <c r="S242" s="19">
        <f t="shared" si="17"/>
        <v>0</v>
      </c>
      <c r="T242" s="19">
        <f t="shared" si="14"/>
        <v>12.558130259945559</v>
      </c>
      <c r="U242" s="19">
        <f t="shared" si="15"/>
        <v>0</v>
      </c>
      <c r="V242" s="19">
        <f t="shared" si="16"/>
        <v>0</v>
      </c>
    </row>
    <row r="243" spans="1:22" x14ac:dyDescent="0.25">
      <c r="A243" s="26">
        <f>Wellpath!E243</f>
        <v>0</v>
      </c>
      <c r="B243" s="22">
        <v>0</v>
      </c>
      <c r="C243" s="22">
        <v>0</v>
      </c>
      <c r="D243" s="22">
        <v>1</v>
      </c>
      <c r="E243" s="20">
        <f>Model!$W$23*((drdp!B243+drdp!K243)*'DEC-OH'!$B243+(drdp!E243+drdp!N243)*'DEC-OH'!$C243+(drdp!H243+drdp!Q243)*'DEC-OH'!$D243)</f>
        <v>0</v>
      </c>
      <c r="F243" s="20">
        <f>Model!$W$23*((drdp!C243+drdp!L243)*'DEC-OH'!$B243+(drdp!F243+drdp!O243)*'DEC-OH'!$C243+(drdp!I243+drdp!R243)*'DEC-OH'!$D243)</f>
        <v>0</v>
      </c>
      <c r="G243" s="20">
        <f>Model!$W$23*((drdp!D243+drdp!M243)*'DEC-OH'!$B243+(drdp!G243+drdp!P243)*'DEC-OH'!$C243+(drdp!J243+drdp!S243)*'DEC-OH'!$D243)</f>
        <v>0</v>
      </c>
      <c r="H243" s="18">
        <f>Model!$W$23*((drdp!B243)*'DEC-OH'!$B243+(drdp!E243)*'DEC-OH'!$C243+(drdp!H243)*'DEC-OH'!$D243)</f>
        <v>0</v>
      </c>
      <c r="I243" s="18">
        <f>Model!$W$23*((drdp!C243)*'DEC-OH'!$B243+(drdp!F243)*'DEC-OH'!$C243+(drdp!I243)*'DEC-OH'!$D243)</f>
        <v>0</v>
      </c>
      <c r="J243" s="18">
        <f>Model!$W$23*((drdp!D243)*'DEC-OH'!$B243+(drdp!G243)*'DEC-OH'!$C243+(drdp!J243)*'DEC-OH'!$D243)</f>
        <v>0</v>
      </c>
      <c r="K243" s="21">
        <f>SUM(E$3:E242)+H243</f>
        <v>1.3351052082347454</v>
      </c>
      <c r="L243" s="21">
        <f>SUM(F$3:F242)+I243</f>
        <v>9.4060978734025884</v>
      </c>
      <c r="M243" s="21">
        <f>SUM(G$3:G242)+J243</f>
        <v>0</v>
      </c>
      <c r="N243" s="21"/>
      <c r="O243" s="21"/>
      <c r="P243" s="21"/>
      <c r="Q243" s="19">
        <f t="shared" si="17"/>
        <v>1.7825059170555431</v>
      </c>
      <c r="R243" s="19">
        <f t="shared" si="17"/>
        <v>88.474677204028694</v>
      </c>
      <c r="S243" s="19">
        <f t="shared" si="17"/>
        <v>0</v>
      </c>
      <c r="T243" s="19">
        <f t="shared" si="14"/>
        <v>12.558130259945559</v>
      </c>
      <c r="U243" s="19">
        <f t="shared" si="15"/>
        <v>0</v>
      </c>
      <c r="V243" s="19">
        <f t="shared" si="16"/>
        <v>0</v>
      </c>
    </row>
    <row r="244" spans="1:22" x14ac:dyDescent="0.25">
      <c r="A244" s="26">
        <f>Wellpath!E244</f>
        <v>0</v>
      </c>
      <c r="B244" s="22">
        <v>0</v>
      </c>
      <c r="C244" s="22">
        <v>0</v>
      </c>
      <c r="D244" s="22">
        <v>1</v>
      </c>
      <c r="E244" s="20">
        <f>Model!$W$23*((drdp!B244+drdp!K244)*'DEC-OH'!$B244+(drdp!E244+drdp!N244)*'DEC-OH'!$C244+(drdp!H244+drdp!Q244)*'DEC-OH'!$D244)</f>
        <v>0</v>
      </c>
      <c r="F244" s="20">
        <f>Model!$W$23*((drdp!C244+drdp!L244)*'DEC-OH'!$B244+(drdp!F244+drdp!O244)*'DEC-OH'!$C244+(drdp!I244+drdp!R244)*'DEC-OH'!$D244)</f>
        <v>0</v>
      </c>
      <c r="G244" s="20">
        <f>Model!$W$23*((drdp!D244+drdp!M244)*'DEC-OH'!$B244+(drdp!G244+drdp!P244)*'DEC-OH'!$C244+(drdp!J244+drdp!S244)*'DEC-OH'!$D244)</f>
        <v>0</v>
      </c>
      <c r="H244" s="18">
        <f>Model!$W$23*((drdp!B244)*'DEC-OH'!$B244+(drdp!E244)*'DEC-OH'!$C244+(drdp!H244)*'DEC-OH'!$D244)</f>
        <v>0</v>
      </c>
      <c r="I244" s="18">
        <f>Model!$W$23*((drdp!C244)*'DEC-OH'!$B244+(drdp!F244)*'DEC-OH'!$C244+(drdp!I244)*'DEC-OH'!$D244)</f>
        <v>0</v>
      </c>
      <c r="J244" s="18">
        <f>Model!$W$23*((drdp!D244)*'DEC-OH'!$B244+(drdp!G244)*'DEC-OH'!$C244+(drdp!J244)*'DEC-OH'!$D244)</f>
        <v>0</v>
      </c>
      <c r="K244" s="21">
        <f>SUM(E$3:E243)+H244</f>
        <v>1.3351052082347454</v>
      </c>
      <c r="L244" s="21">
        <f>SUM(F$3:F243)+I244</f>
        <v>9.4060978734025884</v>
      </c>
      <c r="M244" s="21">
        <f>SUM(G$3:G243)+J244</f>
        <v>0</v>
      </c>
      <c r="N244" s="21"/>
      <c r="O244" s="21"/>
      <c r="P244" s="21"/>
      <c r="Q244" s="19">
        <f t="shared" si="17"/>
        <v>1.7825059170555431</v>
      </c>
      <c r="R244" s="19">
        <f t="shared" si="17"/>
        <v>88.474677204028694</v>
      </c>
      <c r="S244" s="19">
        <f t="shared" si="17"/>
        <v>0</v>
      </c>
      <c r="T244" s="19">
        <f t="shared" si="14"/>
        <v>12.558130259945559</v>
      </c>
      <c r="U244" s="19">
        <f t="shared" si="15"/>
        <v>0</v>
      </c>
      <c r="V244" s="19">
        <f t="shared" si="16"/>
        <v>0</v>
      </c>
    </row>
    <row r="245" spans="1:22" x14ac:dyDescent="0.25">
      <c r="A245" s="26">
        <f>Wellpath!E245</f>
        <v>0</v>
      </c>
      <c r="B245" s="22">
        <v>0</v>
      </c>
      <c r="C245" s="22">
        <v>0</v>
      </c>
      <c r="D245" s="22">
        <v>1</v>
      </c>
      <c r="E245" s="20">
        <f>Model!$W$23*((drdp!B245+drdp!K245)*'DEC-OH'!$B245+(drdp!E245+drdp!N245)*'DEC-OH'!$C245+(drdp!H245+drdp!Q245)*'DEC-OH'!$D245)</f>
        <v>0</v>
      </c>
      <c r="F245" s="20">
        <f>Model!$W$23*((drdp!C245+drdp!L245)*'DEC-OH'!$B245+(drdp!F245+drdp!O245)*'DEC-OH'!$C245+(drdp!I245+drdp!R245)*'DEC-OH'!$D245)</f>
        <v>0</v>
      </c>
      <c r="G245" s="20">
        <f>Model!$W$23*((drdp!D245+drdp!M245)*'DEC-OH'!$B245+(drdp!G245+drdp!P245)*'DEC-OH'!$C245+(drdp!J245+drdp!S245)*'DEC-OH'!$D245)</f>
        <v>0</v>
      </c>
      <c r="H245" s="18">
        <f>Model!$W$23*((drdp!B245)*'DEC-OH'!$B245+(drdp!E245)*'DEC-OH'!$C245+(drdp!H245)*'DEC-OH'!$D245)</f>
        <v>0</v>
      </c>
      <c r="I245" s="18">
        <f>Model!$W$23*((drdp!C245)*'DEC-OH'!$B245+(drdp!F245)*'DEC-OH'!$C245+(drdp!I245)*'DEC-OH'!$D245)</f>
        <v>0</v>
      </c>
      <c r="J245" s="18">
        <f>Model!$W$23*((drdp!D245)*'DEC-OH'!$B245+(drdp!G245)*'DEC-OH'!$C245+(drdp!J245)*'DEC-OH'!$D245)</f>
        <v>0</v>
      </c>
      <c r="K245" s="21">
        <f>SUM(E$3:E244)+H245</f>
        <v>1.3351052082347454</v>
      </c>
      <c r="L245" s="21">
        <f>SUM(F$3:F244)+I245</f>
        <v>9.4060978734025884</v>
      </c>
      <c r="M245" s="21">
        <f>SUM(G$3:G244)+J245</f>
        <v>0</v>
      </c>
      <c r="N245" s="21"/>
      <c r="O245" s="21"/>
      <c r="P245" s="21"/>
      <c r="Q245" s="19">
        <f t="shared" si="17"/>
        <v>1.7825059170555431</v>
      </c>
      <c r="R245" s="19">
        <f t="shared" si="17"/>
        <v>88.474677204028694</v>
      </c>
      <c r="S245" s="19">
        <f t="shared" si="17"/>
        <v>0</v>
      </c>
      <c r="T245" s="19">
        <f t="shared" si="14"/>
        <v>12.558130259945559</v>
      </c>
      <c r="U245" s="19">
        <f t="shared" si="15"/>
        <v>0</v>
      </c>
      <c r="V245" s="19">
        <f t="shared" si="16"/>
        <v>0</v>
      </c>
    </row>
    <row r="246" spans="1:22" x14ac:dyDescent="0.25">
      <c r="A246" s="26">
        <f>Wellpath!E246</f>
        <v>0</v>
      </c>
      <c r="B246" s="22">
        <v>0</v>
      </c>
      <c r="C246" s="22">
        <v>0</v>
      </c>
      <c r="D246" s="22">
        <v>1</v>
      </c>
      <c r="E246" s="20">
        <f>Model!$W$23*((drdp!B246+drdp!K246)*'DEC-OH'!$B246+(drdp!E246+drdp!N246)*'DEC-OH'!$C246+(drdp!H246+drdp!Q246)*'DEC-OH'!$D246)</f>
        <v>0</v>
      </c>
      <c r="F246" s="20">
        <f>Model!$W$23*((drdp!C246+drdp!L246)*'DEC-OH'!$B246+(drdp!F246+drdp!O246)*'DEC-OH'!$C246+(drdp!I246+drdp!R246)*'DEC-OH'!$D246)</f>
        <v>0</v>
      </c>
      <c r="G246" s="20">
        <f>Model!$W$23*((drdp!D246+drdp!M246)*'DEC-OH'!$B246+(drdp!G246+drdp!P246)*'DEC-OH'!$C246+(drdp!J246+drdp!S246)*'DEC-OH'!$D246)</f>
        <v>0</v>
      </c>
      <c r="H246" s="18">
        <f>Model!$W$23*((drdp!B246)*'DEC-OH'!$B246+(drdp!E246)*'DEC-OH'!$C246+(drdp!H246)*'DEC-OH'!$D246)</f>
        <v>0</v>
      </c>
      <c r="I246" s="18">
        <f>Model!$W$23*((drdp!C246)*'DEC-OH'!$B246+(drdp!F246)*'DEC-OH'!$C246+(drdp!I246)*'DEC-OH'!$D246)</f>
        <v>0</v>
      </c>
      <c r="J246" s="18">
        <f>Model!$W$23*((drdp!D246)*'DEC-OH'!$B246+(drdp!G246)*'DEC-OH'!$C246+(drdp!J246)*'DEC-OH'!$D246)</f>
        <v>0</v>
      </c>
      <c r="K246" s="21">
        <f>SUM(E$3:E245)+H246</f>
        <v>1.3351052082347454</v>
      </c>
      <c r="L246" s="21">
        <f>SUM(F$3:F245)+I246</f>
        <v>9.4060978734025884</v>
      </c>
      <c r="M246" s="21">
        <f>SUM(G$3:G245)+J246</f>
        <v>0</v>
      </c>
      <c r="N246" s="21"/>
      <c r="O246" s="21"/>
      <c r="P246" s="21"/>
      <c r="Q246" s="19">
        <f t="shared" si="17"/>
        <v>1.7825059170555431</v>
      </c>
      <c r="R246" s="19">
        <f t="shared" si="17"/>
        <v>88.474677204028694</v>
      </c>
      <c r="S246" s="19">
        <f t="shared" si="17"/>
        <v>0</v>
      </c>
      <c r="T246" s="19">
        <f t="shared" si="14"/>
        <v>12.558130259945559</v>
      </c>
      <c r="U246" s="19">
        <f t="shared" si="15"/>
        <v>0</v>
      </c>
      <c r="V246" s="19">
        <f t="shared" si="16"/>
        <v>0</v>
      </c>
    </row>
    <row r="247" spans="1:22" x14ac:dyDescent="0.25">
      <c r="A247" s="26">
        <f>Wellpath!E247</f>
        <v>0</v>
      </c>
      <c r="B247" s="22">
        <v>0</v>
      </c>
      <c r="C247" s="22">
        <v>0</v>
      </c>
      <c r="D247" s="22">
        <v>1</v>
      </c>
      <c r="E247" s="20">
        <f>Model!$W$23*((drdp!B247+drdp!K247)*'DEC-OH'!$B247+(drdp!E247+drdp!N247)*'DEC-OH'!$C247+(drdp!H247+drdp!Q247)*'DEC-OH'!$D247)</f>
        <v>0</v>
      </c>
      <c r="F247" s="20">
        <f>Model!$W$23*((drdp!C247+drdp!L247)*'DEC-OH'!$B247+(drdp!F247+drdp!O247)*'DEC-OH'!$C247+(drdp!I247+drdp!R247)*'DEC-OH'!$D247)</f>
        <v>0</v>
      </c>
      <c r="G247" s="20">
        <f>Model!$W$23*((drdp!D247+drdp!M247)*'DEC-OH'!$B247+(drdp!G247+drdp!P247)*'DEC-OH'!$C247+(drdp!J247+drdp!S247)*'DEC-OH'!$D247)</f>
        <v>0</v>
      </c>
      <c r="H247" s="18">
        <f>Model!$W$23*((drdp!B247)*'DEC-OH'!$B247+(drdp!E247)*'DEC-OH'!$C247+(drdp!H247)*'DEC-OH'!$D247)</f>
        <v>0</v>
      </c>
      <c r="I247" s="18">
        <f>Model!$W$23*((drdp!C247)*'DEC-OH'!$B247+(drdp!F247)*'DEC-OH'!$C247+(drdp!I247)*'DEC-OH'!$D247)</f>
        <v>0</v>
      </c>
      <c r="J247" s="18">
        <f>Model!$W$23*((drdp!D247)*'DEC-OH'!$B247+(drdp!G247)*'DEC-OH'!$C247+(drdp!J247)*'DEC-OH'!$D247)</f>
        <v>0</v>
      </c>
      <c r="K247" s="21">
        <f>SUM(E$3:E246)+H247</f>
        <v>1.3351052082347454</v>
      </c>
      <c r="L247" s="21">
        <f>SUM(F$3:F246)+I247</f>
        <v>9.4060978734025884</v>
      </c>
      <c r="M247" s="21">
        <f>SUM(G$3:G246)+J247</f>
        <v>0</v>
      </c>
      <c r="N247" s="21"/>
      <c r="O247" s="21"/>
      <c r="P247" s="21"/>
      <c r="Q247" s="19">
        <f t="shared" si="17"/>
        <v>1.7825059170555431</v>
      </c>
      <c r="R247" s="19">
        <f t="shared" si="17"/>
        <v>88.474677204028694</v>
      </c>
      <c r="S247" s="19">
        <f t="shared" si="17"/>
        <v>0</v>
      </c>
      <c r="T247" s="19">
        <f t="shared" si="14"/>
        <v>12.558130259945559</v>
      </c>
      <c r="U247" s="19">
        <f t="shared" si="15"/>
        <v>0</v>
      </c>
      <c r="V247" s="19">
        <f t="shared" si="16"/>
        <v>0</v>
      </c>
    </row>
    <row r="248" spans="1:22" x14ac:dyDescent="0.25">
      <c r="A248" s="26">
        <f>Wellpath!E248</f>
        <v>0</v>
      </c>
      <c r="B248" s="22">
        <v>0</v>
      </c>
      <c r="C248" s="22">
        <v>0</v>
      </c>
      <c r="D248" s="22">
        <v>1</v>
      </c>
      <c r="E248" s="20">
        <f>Model!$W$23*((drdp!B248+drdp!K248)*'DEC-OH'!$B248+(drdp!E248+drdp!N248)*'DEC-OH'!$C248+(drdp!H248+drdp!Q248)*'DEC-OH'!$D248)</f>
        <v>0</v>
      </c>
      <c r="F248" s="20">
        <f>Model!$W$23*((drdp!C248+drdp!L248)*'DEC-OH'!$B248+(drdp!F248+drdp!O248)*'DEC-OH'!$C248+(drdp!I248+drdp!R248)*'DEC-OH'!$D248)</f>
        <v>0</v>
      </c>
      <c r="G248" s="20">
        <f>Model!$W$23*((drdp!D248+drdp!M248)*'DEC-OH'!$B248+(drdp!G248+drdp!P248)*'DEC-OH'!$C248+(drdp!J248+drdp!S248)*'DEC-OH'!$D248)</f>
        <v>0</v>
      </c>
      <c r="H248" s="18">
        <f>Model!$W$23*((drdp!B248)*'DEC-OH'!$B248+(drdp!E248)*'DEC-OH'!$C248+(drdp!H248)*'DEC-OH'!$D248)</f>
        <v>0</v>
      </c>
      <c r="I248" s="18">
        <f>Model!$W$23*((drdp!C248)*'DEC-OH'!$B248+(drdp!F248)*'DEC-OH'!$C248+(drdp!I248)*'DEC-OH'!$D248)</f>
        <v>0</v>
      </c>
      <c r="J248" s="18">
        <f>Model!$W$23*((drdp!D248)*'DEC-OH'!$B248+(drdp!G248)*'DEC-OH'!$C248+(drdp!J248)*'DEC-OH'!$D248)</f>
        <v>0</v>
      </c>
      <c r="K248" s="21">
        <f>SUM(E$3:E247)+H248</f>
        <v>1.3351052082347454</v>
      </c>
      <c r="L248" s="21">
        <f>SUM(F$3:F247)+I248</f>
        <v>9.4060978734025884</v>
      </c>
      <c r="M248" s="21">
        <f>SUM(G$3:G247)+J248</f>
        <v>0</v>
      </c>
      <c r="N248" s="21"/>
      <c r="O248" s="21"/>
      <c r="P248" s="21"/>
      <c r="Q248" s="19">
        <f t="shared" si="17"/>
        <v>1.7825059170555431</v>
      </c>
      <c r="R248" s="19">
        <f t="shared" si="17"/>
        <v>88.474677204028694</v>
      </c>
      <c r="S248" s="19">
        <f t="shared" si="17"/>
        <v>0</v>
      </c>
      <c r="T248" s="19">
        <f t="shared" si="14"/>
        <v>12.558130259945559</v>
      </c>
      <c r="U248" s="19">
        <f t="shared" si="15"/>
        <v>0</v>
      </c>
      <c r="V248" s="19">
        <f t="shared" si="16"/>
        <v>0</v>
      </c>
    </row>
    <row r="249" spans="1:22" x14ac:dyDescent="0.25">
      <c r="A249" s="26">
        <f>Wellpath!E249</f>
        <v>0</v>
      </c>
      <c r="B249" s="22">
        <v>0</v>
      </c>
      <c r="C249" s="22">
        <v>0</v>
      </c>
      <c r="D249" s="22">
        <v>1</v>
      </c>
      <c r="E249" s="20">
        <f>Model!$W$23*((drdp!B249+drdp!K249)*'DEC-OH'!$B249+(drdp!E249+drdp!N249)*'DEC-OH'!$C249+(drdp!H249+drdp!Q249)*'DEC-OH'!$D249)</f>
        <v>0</v>
      </c>
      <c r="F249" s="20">
        <f>Model!$W$23*((drdp!C249+drdp!L249)*'DEC-OH'!$B249+(drdp!F249+drdp!O249)*'DEC-OH'!$C249+(drdp!I249+drdp!R249)*'DEC-OH'!$D249)</f>
        <v>0</v>
      </c>
      <c r="G249" s="20">
        <f>Model!$W$23*((drdp!D249+drdp!M249)*'DEC-OH'!$B249+(drdp!G249+drdp!P249)*'DEC-OH'!$C249+(drdp!J249+drdp!S249)*'DEC-OH'!$D249)</f>
        <v>0</v>
      </c>
      <c r="H249" s="18">
        <f>Model!$W$23*((drdp!B249)*'DEC-OH'!$B249+(drdp!E249)*'DEC-OH'!$C249+(drdp!H249)*'DEC-OH'!$D249)</f>
        <v>0</v>
      </c>
      <c r="I249" s="18">
        <f>Model!$W$23*((drdp!C249)*'DEC-OH'!$B249+(drdp!F249)*'DEC-OH'!$C249+(drdp!I249)*'DEC-OH'!$D249)</f>
        <v>0</v>
      </c>
      <c r="J249" s="18">
        <f>Model!$W$23*((drdp!D249)*'DEC-OH'!$B249+(drdp!G249)*'DEC-OH'!$C249+(drdp!J249)*'DEC-OH'!$D249)</f>
        <v>0</v>
      </c>
      <c r="K249" s="21">
        <f>SUM(E$3:E248)+H249</f>
        <v>1.3351052082347454</v>
      </c>
      <c r="L249" s="21">
        <f>SUM(F$3:F248)+I249</f>
        <v>9.4060978734025884</v>
      </c>
      <c r="M249" s="21">
        <f>SUM(G$3:G248)+J249</f>
        <v>0</v>
      </c>
      <c r="N249" s="21"/>
      <c r="O249" s="21"/>
      <c r="P249" s="21"/>
      <c r="Q249" s="19">
        <f t="shared" si="17"/>
        <v>1.7825059170555431</v>
      </c>
      <c r="R249" s="19">
        <f t="shared" si="17"/>
        <v>88.474677204028694</v>
      </c>
      <c r="S249" s="19">
        <f t="shared" si="17"/>
        <v>0</v>
      </c>
      <c r="T249" s="19">
        <f t="shared" si="14"/>
        <v>12.558130259945559</v>
      </c>
      <c r="U249" s="19">
        <f t="shared" si="15"/>
        <v>0</v>
      </c>
      <c r="V249" s="19">
        <f t="shared" si="16"/>
        <v>0</v>
      </c>
    </row>
    <row r="250" spans="1:22" x14ac:dyDescent="0.25">
      <c r="A250" s="26">
        <f>Wellpath!E250</f>
        <v>0</v>
      </c>
      <c r="B250" s="22">
        <v>0</v>
      </c>
      <c r="C250" s="22">
        <v>0</v>
      </c>
      <c r="D250" s="22">
        <v>1</v>
      </c>
      <c r="E250" s="20">
        <f>Model!$W$23*((drdp!B250+drdp!K250)*'DEC-OH'!$B250+(drdp!E250+drdp!N250)*'DEC-OH'!$C250+(drdp!H250+drdp!Q250)*'DEC-OH'!$D250)</f>
        <v>0</v>
      </c>
      <c r="F250" s="20">
        <f>Model!$W$23*((drdp!C250+drdp!L250)*'DEC-OH'!$B250+(drdp!F250+drdp!O250)*'DEC-OH'!$C250+(drdp!I250+drdp!R250)*'DEC-OH'!$D250)</f>
        <v>0</v>
      </c>
      <c r="G250" s="20">
        <f>Model!$W$23*((drdp!D250+drdp!M250)*'DEC-OH'!$B250+(drdp!G250+drdp!P250)*'DEC-OH'!$C250+(drdp!J250+drdp!S250)*'DEC-OH'!$D250)</f>
        <v>0</v>
      </c>
      <c r="H250" s="18">
        <f>Model!$W$23*((drdp!B250)*'DEC-OH'!$B250+(drdp!E250)*'DEC-OH'!$C250+(drdp!H250)*'DEC-OH'!$D250)</f>
        <v>0</v>
      </c>
      <c r="I250" s="18">
        <f>Model!$W$23*((drdp!C250)*'DEC-OH'!$B250+(drdp!F250)*'DEC-OH'!$C250+(drdp!I250)*'DEC-OH'!$D250)</f>
        <v>0</v>
      </c>
      <c r="J250" s="18">
        <f>Model!$W$23*((drdp!D250)*'DEC-OH'!$B250+(drdp!G250)*'DEC-OH'!$C250+(drdp!J250)*'DEC-OH'!$D250)</f>
        <v>0</v>
      </c>
      <c r="K250" s="21">
        <f>SUM(E$3:E249)+H250</f>
        <v>1.3351052082347454</v>
      </c>
      <c r="L250" s="21">
        <f>SUM(F$3:F249)+I250</f>
        <v>9.4060978734025884</v>
      </c>
      <c r="M250" s="21">
        <f>SUM(G$3:G249)+J250</f>
        <v>0</v>
      </c>
      <c r="N250" s="21"/>
      <c r="O250" s="21"/>
      <c r="P250" s="21"/>
      <c r="Q250" s="19">
        <f t="shared" si="17"/>
        <v>1.7825059170555431</v>
      </c>
      <c r="R250" s="19">
        <f t="shared" si="17"/>
        <v>88.474677204028694</v>
      </c>
      <c r="S250" s="19">
        <f t="shared" si="17"/>
        <v>0</v>
      </c>
      <c r="T250" s="19">
        <f t="shared" si="14"/>
        <v>12.558130259945559</v>
      </c>
      <c r="U250" s="19">
        <f t="shared" si="15"/>
        <v>0</v>
      </c>
      <c r="V250" s="19">
        <f t="shared" si="16"/>
        <v>0</v>
      </c>
    </row>
    <row r="251" spans="1:22" x14ac:dyDescent="0.25">
      <c r="A251" s="26">
        <f>Wellpath!E251</f>
        <v>0</v>
      </c>
      <c r="B251" s="22">
        <v>0</v>
      </c>
      <c r="C251" s="22">
        <v>0</v>
      </c>
      <c r="D251" s="22">
        <v>1</v>
      </c>
      <c r="E251" s="20">
        <f>Model!$W$23*((drdp!B251+drdp!K251)*'DEC-OH'!$B251+(drdp!E251+drdp!N251)*'DEC-OH'!$C251+(drdp!H251+drdp!Q251)*'DEC-OH'!$D251)</f>
        <v>0</v>
      </c>
      <c r="F251" s="20">
        <f>Model!$W$23*((drdp!C251+drdp!L251)*'DEC-OH'!$B251+(drdp!F251+drdp!O251)*'DEC-OH'!$C251+(drdp!I251+drdp!R251)*'DEC-OH'!$D251)</f>
        <v>0</v>
      </c>
      <c r="G251" s="20">
        <f>Model!$W$23*((drdp!D251+drdp!M251)*'DEC-OH'!$B251+(drdp!G251+drdp!P251)*'DEC-OH'!$C251+(drdp!J251+drdp!S251)*'DEC-OH'!$D251)</f>
        <v>0</v>
      </c>
      <c r="H251" s="18">
        <f>Model!$W$23*((drdp!B251)*'DEC-OH'!$B251+(drdp!E251)*'DEC-OH'!$C251+(drdp!H251)*'DEC-OH'!$D251)</f>
        <v>0</v>
      </c>
      <c r="I251" s="18">
        <f>Model!$W$23*((drdp!C251)*'DEC-OH'!$B251+(drdp!F251)*'DEC-OH'!$C251+(drdp!I251)*'DEC-OH'!$D251)</f>
        <v>0</v>
      </c>
      <c r="J251" s="18">
        <f>Model!$W$23*((drdp!D251)*'DEC-OH'!$B251+(drdp!G251)*'DEC-OH'!$C251+(drdp!J251)*'DEC-OH'!$D251)</f>
        <v>0</v>
      </c>
      <c r="K251" s="21">
        <f>SUM(E$3:E250)+H251</f>
        <v>1.3351052082347454</v>
      </c>
      <c r="L251" s="21">
        <f>SUM(F$3:F250)+I251</f>
        <v>9.4060978734025884</v>
      </c>
      <c r="M251" s="21">
        <f>SUM(G$3:G250)+J251</f>
        <v>0</v>
      </c>
      <c r="N251" s="21"/>
      <c r="O251" s="21"/>
      <c r="P251" s="21"/>
      <c r="Q251" s="19">
        <f t="shared" si="17"/>
        <v>1.7825059170555431</v>
      </c>
      <c r="R251" s="19">
        <f t="shared" si="17"/>
        <v>88.474677204028694</v>
      </c>
      <c r="S251" s="19">
        <f t="shared" si="17"/>
        <v>0</v>
      </c>
      <c r="T251" s="19">
        <f t="shared" si="14"/>
        <v>12.558130259945559</v>
      </c>
      <c r="U251" s="19">
        <f t="shared" si="15"/>
        <v>0</v>
      </c>
      <c r="V251" s="19">
        <f t="shared" si="16"/>
        <v>0</v>
      </c>
    </row>
    <row r="252" spans="1:22" x14ac:dyDescent="0.25">
      <c r="A252" s="26">
        <f>Wellpath!E252</f>
        <v>0</v>
      </c>
      <c r="B252" s="22">
        <v>0</v>
      </c>
      <c r="C252" s="22">
        <v>0</v>
      </c>
      <c r="D252" s="22">
        <v>1</v>
      </c>
      <c r="E252" s="20">
        <f>Model!$W$23*((drdp!B252+drdp!K252)*'DEC-OH'!$B252+(drdp!E252+drdp!N252)*'DEC-OH'!$C252+(drdp!H252+drdp!Q252)*'DEC-OH'!$D252)</f>
        <v>0</v>
      </c>
      <c r="F252" s="20">
        <f>Model!$W$23*((drdp!C252+drdp!L252)*'DEC-OH'!$B252+(drdp!F252+drdp!O252)*'DEC-OH'!$C252+(drdp!I252+drdp!R252)*'DEC-OH'!$D252)</f>
        <v>0</v>
      </c>
      <c r="G252" s="20">
        <f>Model!$W$23*((drdp!D252+drdp!M252)*'DEC-OH'!$B252+(drdp!G252+drdp!P252)*'DEC-OH'!$C252+(drdp!J252+drdp!S252)*'DEC-OH'!$D252)</f>
        <v>0</v>
      </c>
      <c r="H252" s="18">
        <f>Model!$W$23*((drdp!B252)*'DEC-OH'!$B252+(drdp!E252)*'DEC-OH'!$C252+(drdp!H252)*'DEC-OH'!$D252)</f>
        <v>0</v>
      </c>
      <c r="I252" s="18">
        <f>Model!$W$23*((drdp!C252)*'DEC-OH'!$B252+(drdp!F252)*'DEC-OH'!$C252+(drdp!I252)*'DEC-OH'!$D252)</f>
        <v>0</v>
      </c>
      <c r="J252" s="18">
        <f>Model!$W$23*((drdp!D252)*'DEC-OH'!$B252+(drdp!G252)*'DEC-OH'!$C252+(drdp!J252)*'DEC-OH'!$D252)</f>
        <v>0</v>
      </c>
      <c r="K252" s="21">
        <f>SUM(E$3:E251)+H252</f>
        <v>1.3351052082347454</v>
      </c>
      <c r="L252" s="21">
        <f>SUM(F$3:F251)+I252</f>
        <v>9.4060978734025884</v>
      </c>
      <c r="M252" s="21">
        <f>SUM(G$3:G251)+J252</f>
        <v>0</v>
      </c>
      <c r="N252" s="21"/>
      <c r="O252" s="21"/>
      <c r="P252" s="21"/>
      <c r="Q252" s="19">
        <f t="shared" si="17"/>
        <v>1.7825059170555431</v>
      </c>
      <c r="R252" s="19">
        <f t="shared" si="17"/>
        <v>88.474677204028694</v>
      </c>
      <c r="S252" s="19">
        <f t="shared" si="17"/>
        <v>0</v>
      </c>
      <c r="T252" s="19">
        <f t="shared" si="14"/>
        <v>12.558130259945559</v>
      </c>
      <c r="U252" s="19">
        <f t="shared" si="15"/>
        <v>0</v>
      </c>
      <c r="V252" s="19">
        <f t="shared" si="16"/>
        <v>0</v>
      </c>
    </row>
    <row r="253" spans="1:22" x14ac:dyDescent="0.25">
      <c r="A253" s="26">
        <f>Wellpath!E253</f>
        <v>0</v>
      </c>
      <c r="B253" s="22">
        <v>0</v>
      </c>
      <c r="C253" s="22">
        <v>0</v>
      </c>
      <c r="D253" s="22">
        <v>1</v>
      </c>
      <c r="E253" s="20">
        <f>Model!$W$23*((drdp!B253+drdp!K253)*'DEC-OH'!$B253+(drdp!E253+drdp!N253)*'DEC-OH'!$C253+(drdp!H253+drdp!Q253)*'DEC-OH'!$D253)</f>
        <v>0</v>
      </c>
      <c r="F253" s="20">
        <f>Model!$W$23*((drdp!C253+drdp!L253)*'DEC-OH'!$B253+(drdp!F253+drdp!O253)*'DEC-OH'!$C253+(drdp!I253+drdp!R253)*'DEC-OH'!$D253)</f>
        <v>0</v>
      </c>
      <c r="G253" s="20">
        <f>Model!$W$23*((drdp!D253+drdp!M253)*'DEC-OH'!$B253+(drdp!G253+drdp!P253)*'DEC-OH'!$C253+(drdp!J253+drdp!S253)*'DEC-OH'!$D253)</f>
        <v>0</v>
      </c>
      <c r="H253" s="18">
        <f>Model!$W$23*((drdp!B253)*'DEC-OH'!$B253+(drdp!E253)*'DEC-OH'!$C253+(drdp!H253)*'DEC-OH'!$D253)</f>
        <v>0</v>
      </c>
      <c r="I253" s="18">
        <f>Model!$W$23*((drdp!C253)*'DEC-OH'!$B253+(drdp!F253)*'DEC-OH'!$C253+(drdp!I253)*'DEC-OH'!$D253)</f>
        <v>0</v>
      </c>
      <c r="J253" s="18">
        <f>Model!$W$23*((drdp!D253)*'DEC-OH'!$B253+(drdp!G253)*'DEC-OH'!$C253+(drdp!J253)*'DEC-OH'!$D253)</f>
        <v>0</v>
      </c>
      <c r="K253" s="21">
        <f>SUM(E$3:E252)+H253</f>
        <v>1.3351052082347454</v>
      </c>
      <c r="L253" s="21">
        <f>SUM(F$3:F252)+I253</f>
        <v>9.4060978734025884</v>
      </c>
      <c r="M253" s="21">
        <f>SUM(G$3:G252)+J253</f>
        <v>0</v>
      </c>
      <c r="N253" s="21"/>
      <c r="O253" s="21"/>
      <c r="P253" s="21"/>
      <c r="Q253" s="19">
        <f t="shared" si="17"/>
        <v>1.7825059170555431</v>
      </c>
      <c r="R253" s="19">
        <f t="shared" si="17"/>
        <v>88.474677204028694</v>
      </c>
      <c r="S253" s="19">
        <f t="shared" si="17"/>
        <v>0</v>
      </c>
      <c r="T253" s="19">
        <f t="shared" si="14"/>
        <v>12.558130259945559</v>
      </c>
      <c r="U253" s="19">
        <f t="shared" si="15"/>
        <v>0</v>
      </c>
      <c r="V253" s="19">
        <f t="shared" si="16"/>
        <v>0</v>
      </c>
    </row>
    <row r="254" spans="1:22" x14ac:dyDescent="0.25">
      <c r="A254" s="26">
        <f>Wellpath!E254</f>
        <v>0</v>
      </c>
      <c r="B254" s="22">
        <v>0</v>
      </c>
      <c r="C254" s="22">
        <v>0</v>
      </c>
      <c r="D254" s="22">
        <v>1</v>
      </c>
      <c r="E254" s="20">
        <f>Model!$W$23*((drdp!B254+drdp!K254)*'DEC-OH'!$B254+(drdp!E254+drdp!N254)*'DEC-OH'!$C254+(drdp!H254+drdp!Q254)*'DEC-OH'!$D254)</f>
        <v>0</v>
      </c>
      <c r="F254" s="20">
        <f>Model!$W$23*((drdp!C254+drdp!L254)*'DEC-OH'!$B254+(drdp!F254+drdp!O254)*'DEC-OH'!$C254+(drdp!I254+drdp!R254)*'DEC-OH'!$D254)</f>
        <v>0</v>
      </c>
      <c r="G254" s="20">
        <f>Model!$W$23*((drdp!D254+drdp!M254)*'DEC-OH'!$B254+(drdp!G254+drdp!P254)*'DEC-OH'!$C254+(drdp!J254+drdp!S254)*'DEC-OH'!$D254)</f>
        <v>0</v>
      </c>
      <c r="H254" s="18">
        <f>Model!$W$23*((drdp!B254)*'DEC-OH'!$B254+(drdp!E254)*'DEC-OH'!$C254+(drdp!H254)*'DEC-OH'!$D254)</f>
        <v>0</v>
      </c>
      <c r="I254" s="18">
        <f>Model!$W$23*((drdp!C254)*'DEC-OH'!$B254+(drdp!F254)*'DEC-OH'!$C254+(drdp!I254)*'DEC-OH'!$D254)</f>
        <v>0</v>
      </c>
      <c r="J254" s="18">
        <f>Model!$W$23*((drdp!D254)*'DEC-OH'!$B254+(drdp!G254)*'DEC-OH'!$C254+(drdp!J254)*'DEC-OH'!$D254)</f>
        <v>0</v>
      </c>
      <c r="K254" s="21">
        <f>SUM(E$3:E253)+H254</f>
        <v>1.3351052082347454</v>
      </c>
      <c r="L254" s="21">
        <f>SUM(F$3:F253)+I254</f>
        <v>9.4060978734025884</v>
      </c>
      <c r="M254" s="21">
        <f>SUM(G$3:G253)+J254</f>
        <v>0</v>
      </c>
      <c r="N254" s="21"/>
      <c r="O254" s="21"/>
      <c r="P254" s="21"/>
      <c r="Q254" s="19">
        <f t="shared" si="17"/>
        <v>1.7825059170555431</v>
      </c>
      <c r="R254" s="19">
        <f t="shared" si="17"/>
        <v>88.474677204028694</v>
      </c>
      <c r="S254" s="19">
        <f t="shared" si="17"/>
        <v>0</v>
      </c>
      <c r="T254" s="19">
        <f t="shared" si="14"/>
        <v>12.558130259945559</v>
      </c>
      <c r="U254" s="19">
        <f t="shared" si="15"/>
        <v>0</v>
      </c>
      <c r="V254" s="19">
        <f t="shared" si="16"/>
        <v>0</v>
      </c>
    </row>
    <row r="255" spans="1:22" x14ac:dyDescent="0.25">
      <c r="A255" s="26">
        <f>Wellpath!E255</f>
        <v>0</v>
      </c>
      <c r="B255" s="22">
        <v>0</v>
      </c>
      <c r="C255" s="22">
        <v>0</v>
      </c>
      <c r="D255" s="22">
        <v>1</v>
      </c>
      <c r="E255" s="20">
        <f>Model!$W$23*((drdp!B255+drdp!K255)*'DEC-OH'!$B255+(drdp!E255+drdp!N255)*'DEC-OH'!$C255+(drdp!H255+drdp!Q255)*'DEC-OH'!$D255)</f>
        <v>0</v>
      </c>
      <c r="F255" s="20">
        <f>Model!$W$23*((drdp!C255+drdp!L255)*'DEC-OH'!$B255+(drdp!F255+drdp!O255)*'DEC-OH'!$C255+(drdp!I255+drdp!R255)*'DEC-OH'!$D255)</f>
        <v>0</v>
      </c>
      <c r="G255" s="20">
        <f>Model!$W$23*((drdp!D255+drdp!M255)*'DEC-OH'!$B255+(drdp!G255+drdp!P255)*'DEC-OH'!$C255+(drdp!J255+drdp!S255)*'DEC-OH'!$D255)</f>
        <v>0</v>
      </c>
      <c r="H255" s="18">
        <f>Model!$W$23*((drdp!B255)*'DEC-OH'!$B255+(drdp!E255)*'DEC-OH'!$C255+(drdp!H255)*'DEC-OH'!$D255)</f>
        <v>0</v>
      </c>
      <c r="I255" s="18">
        <f>Model!$W$23*((drdp!C255)*'DEC-OH'!$B255+(drdp!F255)*'DEC-OH'!$C255+(drdp!I255)*'DEC-OH'!$D255)</f>
        <v>0</v>
      </c>
      <c r="J255" s="18">
        <f>Model!$W$23*((drdp!D255)*'DEC-OH'!$B255+(drdp!G255)*'DEC-OH'!$C255+(drdp!J255)*'DEC-OH'!$D255)</f>
        <v>0</v>
      </c>
      <c r="K255" s="21">
        <f>SUM(E$3:E254)+H255</f>
        <v>1.3351052082347454</v>
      </c>
      <c r="L255" s="21">
        <f>SUM(F$3:F254)+I255</f>
        <v>9.4060978734025884</v>
      </c>
      <c r="M255" s="21">
        <f>SUM(G$3:G254)+J255</f>
        <v>0</v>
      </c>
      <c r="N255" s="21"/>
      <c r="O255" s="21"/>
      <c r="P255" s="21"/>
      <c r="Q255" s="19">
        <f t="shared" si="17"/>
        <v>1.7825059170555431</v>
      </c>
      <c r="R255" s="19">
        <f t="shared" si="17"/>
        <v>88.474677204028694</v>
      </c>
      <c r="S255" s="19">
        <f t="shared" si="17"/>
        <v>0</v>
      </c>
      <c r="T255" s="19">
        <f t="shared" si="14"/>
        <v>12.558130259945559</v>
      </c>
      <c r="U255" s="19">
        <f t="shared" si="15"/>
        <v>0</v>
      </c>
      <c r="V255" s="19">
        <f t="shared" si="16"/>
        <v>0</v>
      </c>
    </row>
    <row r="256" spans="1:22" x14ac:dyDescent="0.25">
      <c r="A256" s="26">
        <f>Wellpath!E256</f>
        <v>0</v>
      </c>
      <c r="B256" s="22">
        <v>0</v>
      </c>
      <c r="C256" s="22">
        <v>0</v>
      </c>
      <c r="D256" s="22">
        <v>1</v>
      </c>
      <c r="E256" s="20">
        <f>Model!$W$23*((drdp!B256+drdp!K256)*'DEC-OH'!$B256+(drdp!E256+drdp!N256)*'DEC-OH'!$C256+(drdp!H256+drdp!Q256)*'DEC-OH'!$D256)</f>
        <v>0</v>
      </c>
      <c r="F256" s="20">
        <f>Model!$W$23*((drdp!C256+drdp!L256)*'DEC-OH'!$B256+(drdp!F256+drdp!O256)*'DEC-OH'!$C256+(drdp!I256+drdp!R256)*'DEC-OH'!$D256)</f>
        <v>0</v>
      </c>
      <c r="G256" s="20">
        <f>Model!$W$23*((drdp!D256+drdp!M256)*'DEC-OH'!$B256+(drdp!G256+drdp!P256)*'DEC-OH'!$C256+(drdp!J256+drdp!S256)*'DEC-OH'!$D256)</f>
        <v>0</v>
      </c>
      <c r="H256" s="18">
        <f>Model!$W$23*((drdp!B256)*'DEC-OH'!$B256+(drdp!E256)*'DEC-OH'!$C256+(drdp!H256)*'DEC-OH'!$D256)</f>
        <v>0</v>
      </c>
      <c r="I256" s="18">
        <f>Model!$W$23*((drdp!C256)*'DEC-OH'!$B256+(drdp!F256)*'DEC-OH'!$C256+(drdp!I256)*'DEC-OH'!$D256)</f>
        <v>0</v>
      </c>
      <c r="J256" s="18">
        <f>Model!$W$23*((drdp!D256)*'DEC-OH'!$B256+(drdp!G256)*'DEC-OH'!$C256+(drdp!J256)*'DEC-OH'!$D256)</f>
        <v>0</v>
      </c>
      <c r="K256" s="21">
        <f>SUM(E$3:E255)+H256</f>
        <v>1.3351052082347454</v>
      </c>
      <c r="L256" s="21">
        <f>SUM(F$3:F255)+I256</f>
        <v>9.4060978734025884</v>
      </c>
      <c r="M256" s="21">
        <f>SUM(G$3:G255)+J256</f>
        <v>0</v>
      </c>
      <c r="N256" s="21"/>
      <c r="O256" s="21"/>
      <c r="P256" s="21"/>
      <c r="Q256" s="19">
        <f t="shared" si="17"/>
        <v>1.7825059170555431</v>
      </c>
      <c r="R256" s="19">
        <f t="shared" si="17"/>
        <v>88.474677204028694</v>
      </c>
      <c r="S256" s="19">
        <f t="shared" si="17"/>
        <v>0</v>
      </c>
      <c r="T256" s="19">
        <f t="shared" si="14"/>
        <v>12.558130259945559</v>
      </c>
      <c r="U256" s="19">
        <f t="shared" si="15"/>
        <v>0</v>
      </c>
      <c r="V256" s="19">
        <f t="shared" si="16"/>
        <v>0</v>
      </c>
    </row>
    <row r="257" spans="1:23" x14ac:dyDescent="0.25">
      <c r="A257" s="26">
        <f>Wellpath!E257</f>
        <v>0</v>
      </c>
      <c r="B257" s="22">
        <v>0</v>
      </c>
      <c r="C257" s="22">
        <v>0</v>
      </c>
      <c r="D257" s="22">
        <v>1</v>
      </c>
      <c r="E257" s="20">
        <f>Model!$W$23*((drdp!B257+drdp!K257)*'DEC-OH'!$B257+(drdp!E257+drdp!N257)*'DEC-OH'!$C257+(drdp!H257+drdp!Q257)*'DEC-OH'!$D257)</f>
        <v>0</v>
      </c>
      <c r="F257" s="20">
        <f>Model!$W$23*((drdp!C257+drdp!L257)*'DEC-OH'!$B257+(drdp!F257+drdp!O257)*'DEC-OH'!$C257+(drdp!I257+drdp!R257)*'DEC-OH'!$D257)</f>
        <v>0</v>
      </c>
      <c r="G257" s="20">
        <f>Model!$W$23*((drdp!D257+drdp!M257)*'DEC-OH'!$B257+(drdp!G257+drdp!P257)*'DEC-OH'!$C257+(drdp!J257+drdp!S257)*'DEC-OH'!$D257)</f>
        <v>0</v>
      </c>
      <c r="H257" s="18">
        <f>Model!$W$23*((drdp!B257)*'DEC-OH'!$B257+(drdp!E257)*'DEC-OH'!$C257+(drdp!H257)*'DEC-OH'!$D257)</f>
        <v>0</v>
      </c>
      <c r="I257" s="18">
        <f>Model!$W$23*((drdp!C257)*'DEC-OH'!$B257+(drdp!F257)*'DEC-OH'!$C257+(drdp!I257)*'DEC-OH'!$D257)</f>
        <v>0</v>
      </c>
      <c r="J257" s="18">
        <f>Model!$W$23*((drdp!D257)*'DEC-OH'!$B257+(drdp!G257)*'DEC-OH'!$C257+(drdp!J257)*'DEC-OH'!$D257)</f>
        <v>0</v>
      </c>
      <c r="K257" s="21">
        <f>SUM(E$3:E256)+H257</f>
        <v>1.3351052082347454</v>
      </c>
      <c r="L257" s="21">
        <f>SUM(F$3:F256)+I257</f>
        <v>9.4060978734025884</v>
      </c>
      <c r="M257" s="21">
        <f>SUM(G$3:G256)+J257</f>
        <v>0</v>
      </c>
      <c r="N257" s="21"/>
      <c r="O257" s="21"/>
      <c r="P257" s="21"/>
      <c r="Q257" s="19">
        <f t="shared" si="17"/>
        <v>1.7825059170555431</v>
      </c>
      <c r="R257" s="19">
        <f t="shared" si="17"/>
        <v>88.474677204028694</v>
      </c>
      <c r="S257" s="19">
        <f t="shared" si="17"/>
        <v>0</v>
      </c>
      <c r="T257" s="19">
        <f t="shared" si="14"/>
        <v>12.558130259945559</v>
      </c>
      <c r="U257" s="19">
        <f t="shared" si="15"/>
        <v>0</v>
      </c>
      <c r="V257" s="19">
        <f t="shared" si="16"/>
        <v>0</v>
      </c>
    </row>
    <row r="258" spans="1:23" x14ac:dyDescent="0.25">
      <c r="A258" s="26">
        <f>Wellpath!E258</f>
        <v>0</v>
      </c>
      <c r="B258" s="22">
        <v>0</v>
      </c>
      <c r="C258" s="22">
        <v>0</v>
      </c>
      <c r="D258" s="22">
        <v>1</v>
      </c>
      <c r="E258" s="20">
        <f>Model!$W$23*((drdp!B258+drdp!K258)*'DEC-OH'!$B258+(drdp!E258+drdp!N258)*'DEC-OH'!$C258+(drdp!H258+drdp!Q258)*'DEC-OH'!$D258)</f>
        <v>0</v>
      </c>
      <c r="F258" s="20">
        <f>Model!$W$23*((drdp!C258+drdp!L258)*'DEC-OH'!$B258+(drdp!F258+drdp!O258)*'DEC-OH'!$C258+(drdp!I258+drdp!R258)*'DEC-OH'!$D258)</f>
        <v>0</v>
      </c>
      <c r="G258" s="20">
        <f>Model!$W$23*((drdp!D258+drdp!M258)*'DEC-OH'!$B258+(drdp!G258+drdp!P258)*'DEC-OH'!$C258+(drdp!J258+drdp!S258)*'DEC-OH'!$D258)</f>
        <v>0</v>
      </c>
      <c r="H258" s="18">
        <f>Model!$W$23*((drdp!B258)*'DEC-OH'!$B258+(drdp!E258)*'DEC-OH'!$C258+(drdp!H258)*'DEC-OH'!$D258)</f>
        <v>0</v>
      </c>
      <c r="I258" s="18">
        <f>Model!$W$23*((drdp!C258)*'DEC-OH'!$B258+(drdp!F258)*'DEC-OH'!$C258+(drdp!I258)*'DEC-OH'!$D258)</f>
        <v>0</v>
      </c>
      <c r="J258" s="18">
        <f>Model!$W$23*((drdp!D258)*'DEC-OH'!$B258+(drdp!G258)*'DEC-OH'!$C258+(drdp!J258)*'DEC-OH'!$D258)</f>
        <v>0</v>
      </c>
      <c r="K258" s="21">
        <f>SUM(E$3:E257)+H258</f>
        <v>1.3351052082347454</v>
      </c>
      <c r="L258" s="21">
        <f>SUM(F$3:F257)+I258</f>
        <v>9.4060978734025884</v>
      </c>
      <c r="M258" s="21">
        <f>SUM(G$3:G257)+J258</f>
        <v>0</v>
      </c>
      <c r="N258" s="21"/>
      <c r="O258" s="21"/>
      <c r="P258" s="21"/>
      <c r="Q258" s="19">
        <f t="shared" si="17"/>
        <v>1.7825059170555431</v>
      </c>
      <c r="R258" s="19">
        <f t="shared" si="17"/>
        <v>88.474677204028694</v>
      </c>
      <c r="S258" s="19">
        <f t="shared" si="17"/>
        <v>0</v>
      </c>
      <c r="T258" s="19">
        <f t="shared" si="14"/>
        <v>12.558130259945559</v>
      </c>
      <c r="U258" s="19">
        <f t="shared" si="15"/>
        <v>0</v>
      </c>
      <c r="V258" s="19">
        <f t="shared" si="16"/>
        <v>0</v>
      </c>
    </row>
    <row r="259" spans="1:23" x14ac:dyDescent="0.25">
      <c r="A259" s="26">
        <f>Wellpath!E259</f>
        <v>0</v>
      </c>
      <c r="B259" s="22">
        <v>0</v>
      </c>
      <c r="C259" s="22">
        <v>0</v>
      </c>
      <c r="D259" s="22">
        <v>1</v>
      </c>
      <c r="E259" s="20">
        <f>Model!$W$23*((drdp!B259+drdp!K259)*'DEC-OH'!$B259+(drdp!E259+drdp!N259)*'DEC-OH'!$C259+(drdp!H259+drdp!Q259)*'DEC-OH'!$D259)</f>
        <v>0</v>
      </c>
      <c r="F259" s="20">
        <f>Model!$W$23*((drdp!C259+drdp!L259)*'DEC-OH'!$B259+(drdp!F259+drdp!O259)*'DEC-OH'!$C259+(drdp!I259+drdp!R259)*'DEC-OH'!$D259)</f>
        <v>0</v>
      </c>
      <c r="G259" s="20">
        <f>Model!$W$23*((drdp!D259+drdp!M259)*'DEC-OH'!$B259+(drdp!G259+drdp!P259)*'DEC-OH'!$C259+(drdp!J259+drdp!S259)*'DEC-OH'!$D259)</f>
        <v>0</v>
      </c>
      <c r="H259" s="18">
        <f>Model!$W$23*((drdp!B259)*'DEC-OH'!$B259+(drdp!E259)*'DEC-OH'!$C259+(drdp!H259)*'DEC-OH'!$D259)</f>
        <v>0</v>
      </c>
      <c r="I259" s="18">
        <f>Model!$W$23*((drdp!C259)*'DEC-OH'!$B259+(drdp!F259)*'DEC-OH'!$C259+(drdp!I259)*'DEC-OH'!$D259)</f>
        <v>0</v>
      </c>
      <c r="J259" s="18">
        <f>Model!$W$23*((drdp!D259)*'DEC-OH'!$B259+(drdp!G259)*'DEC-OH'!$C259+(drdp!J259)*'DEC-OH'!$D259)</f>
        <v>0</v>
      </c>
      <c r="K259" s="21">
        <f>SUM(E$3:E258)+H259</f>
        <v>1.3351052082347454</v>
      </c>
      <c r="L259" s="21">
        <f>SUM(F$3:F258)+I259</f>
        <v>9.4060978734025884</v>
      </c>
      <c r="M259" s="21">
        <f>SUM(G$3:G258)+J259</f>
        <v>0</v>
      </c>
      <c r="N259" s="21"/>
      <c r="O259" s="21"/>
      <c r="P259" s="21"/>
      <c r="Q259" s="19">
        <f t="shared" si="17"/>
        <v>1.7825059170555431</v>
      </c>
      <c r="R259" s="19">
        <f t="shared" si="17"/>
        <v>88.474677204028694</v>
      </c>
      <c r="S259" s="19">
        <f t="shared" si="17"/>
        <v>0</v>
      </c>
      <c r="T259" s="19">
        <f t="shared" si="14"/>
        <v>12.558130259945559</v>
      </c>
      <c r="U259" s="19">
        <f t="shared" si="15"/>
        <v>0</v>
      </c>
      <c r="V259" s="19">
        <f t="shared" si="16"/>
        <v>0</v>
      </c>
    </row>
    <row r="260" spans="1:23" x14ac:dyDescent="0.25">
      <c r="A260" s="26">
        <f>Wellpath!E260</f>
        <v>0</v>
      </c>
      <c r="B260" s="22">
        <v>0</v>
      </c>
      <c r="C260" s="22">
        <v>0</v>
      </c>
      <c r="D260" s="22">
        <v>1</v>
      </c>
      <c r="E260" s="20">
        <f>Model!$W$23*((drdp!B260+drdp!K260)*'DEC-OH'!$B260+(drdp!E260+drdp!N260)*'DEC-OH'!$C260+(drdp!H260+drdp!Q260)*'DEC-OH'!$D260)</f>
        <v>0</v>
      </c>
      <c r="F260" s="20">
        <f>Model!$W$23*((drdp!C260+drdp!L260)*'DEC-OH'!$B260+(drdp!F260+drdp!O260)*'DEC-OH'!$C260+(drdp!I260+drdp!R260)*'DEC-OH'!$D260)</f>
        <v>0</v>
      </c>
      <c r="G260" s="20">
        <f>Model!$W$23*((drdp!D260+drdp!M260)*'DEC-OH'!$B260+(drdp!G260+drdp!P260)*'DEC-OH'!$C260+(drdp!J260+drdp!S260)*'DEC-OH'!$D260)</f>
        <v>0</v>
      </c>
      <c r="H260" s="18">
        <f>Model!$W$23*((drdp!B260)*'DEC-OH'!$B260+(drdp!E260)*'DEC-OH'!$C260+(drdp!H260)*'DEC-OH'!$D260)</f>
        <v>0</v>
      </c>
      <c r="I260" s="18">
        <f>Model!$W$23*((drdp!C260)*'DEC-OH'!$B260+(drdp!F260)*'DEC-OH'!$C260+(drdp!I260)*'DEC-OH'!$D260)</f>
        <v>0</v>
      </c>
      <c r="J260" s="18">
        <f>Model!$W$23*((drdp!D260)*'DEC-OH'!$B260+(drdp!G260)*'DEC-OH'!$C260+(drdp!J260)*'DEC-OH'!$D260)</f>
        <v>0</v>
      </c>
      <c r="K260" s="21">
        <f>SUM(E$3:E259)+H260</f>
        <v>1.3351052082347454</v>
      </c>
      <c r="L260" s="21">
        <f>SUM(F$3:F259)+I260</f>
        <v>9.4060978734025884</v>
      </c>
      <c r="M260" s="21">
        <f>SUM(G$3:G259)+J260</f>
        <v>0</v>
      </c>
      <c r="N260" s="21"/>
      <c r="O260" s="21"/>
      <c r="P260" s="21"/>
      <c r="Q260" s="19">
        <f t="shared" si="17"/>
        <v>1.7825059170555431</v>
      </c>
      <c r="R260" s="19">
        <f t="shared" si="17"/>
        <v>88.474677204028694</v>
      </c>
      <c r="S260" s="19">
        <f t="shared" si="17"/>
        <v>0</v>
      </c>
      <c r="T260" s="19">
        <f t="shared" ref="T260:T271" si="18">K260*L260</f>
        <v>12.558130259945559</v>
      </c>
      <c r="U260" s="19">
        <f t="shared" ref="U260:U271" si="19">K260*M260</f>
        <v>0</v>
      </c>
      <c r="V260" s="19">
        <f t="shared" ref="V260:V271" si="20">L260*M260</f>
        <v>0</v>
      </c>
    </row>
    <row r="261" spans="1:23" x14ac:dyDescent="0.25">
      <c r="A261" s="26">
        <f>Wellpath!E261</f>
        <v>0</v>
      </c>
      <c r="B261" s="22">
        <v>0</v>
      </c>
      <c r="C261" s="22">
        <v>0</v>
      </c>
      <c r="D261" s="22">
        <v>1</v>
      </c>
      <c r="E261" s="20">
        <f>Model!$W$23*((drdp!B261+drdp!K261)*'DEC-OH'!$B261+(drdp!E261+drdp!N261)*'DEC-OH'!$C261+(drdp!H261+drdp!Q261)*'DEC-OH'!$D261)</f>
        <v>0</v>
      </c>
      <c r="F261" s="20">
        <f>Model!$W$23*((drdp!C261+drdp!L261)*'DEC-OH'!$B261+(drdp!F261+drdp!O261)*'DEC-OH'!$C261+(drdp!I261+drdp!R261)*'DEC-OH'!$D261)</f>
        <v>0</v>
      </c>
      <c r="G261" s="20">
        <f>Model!$W$23*((drdp!D261+drdp!M261)*'DEC-OH'!$B261+(drdp!G261+drdp!P261)*'DEC-OH'!$C261+(drdp!J261+drdp!S261)*'DEC-OH'!$D261)</f>
        <v>0</v>
      </c>
      <c r="H261" s="18">
        <f>Model!$W$23*((drdp!B261)*'DEC-OH'!$B261+(drdp!E261)*'DEC-OH'!$C261+(drdp!H261)*'DEC-OH'!$D261)</f>
        <v>0</v>
      </c>
      <c r="I261" s="18">
        <f>Model!$W$23*((drdp!C261)*'DEC-OH'!$B261+(drdp!F261)*'DEC-OH'!$C261+(drdp!I261)*'DEC-OH'!$D261)</f>
        <v>0</v>
      </c>
      <c r="J261" s="18">
        <f>Model!$W$23*((drdp!D261)*'DEC-OH'!$B261+(drdp!G261)*'DEC-OH'!$C261+(drdp!J261)*'DEC-OH'!$D261)</f>
        <v>0</v>
      </c>
      <c r="K261" s="21">
        <f>SUM(E$3:E260)+H261</f>
        <v>1.3351052082347454</v>
      </c>
      <c r="L261" s="21">
        <f>SUM(F$3:F260)+I261</f>
        <v>9.4060978734025884</v>
      </c>
      <c r="M261" s="21">
        <f>SUM(G$3:G260)+J261</f>
        <v>0</v>
      </c>
      <c r="N261" s="21"/>
      <c r="O261" s="21"/>
      <c r="P261" s="21"/>
      <c r="Q261" s="19">
        <f t="shared" si="17"/>
        <v>1.7825059170555431</v>
      </c>
      <c r="R261" s="19">
        <f t="shared" si="17"/>
        <v>88.474677204028694</v>
      </c>
      <c r="S261" s="19">
        <f t="shared" si="17"/>
        <v>0</v>
      </c>
      <c r="T261" s="19">
        <f t="shared" si="18"/>
        <v>12.558130259945559</v>
      </c>
      <c r="U261" s="19">
        <f t="shared" si="19"/>
        <v>0</v>
      </c>
      <c r="V261" s="19">
        <f t="shared" si="20"/>
        <v>0</v>
      </c>
    </row>
    <row r="262" spans="1:23" x14ac:dyDescent="0.25">
      <c r="A262" s="26">
        <f>Wellpath!E262</f>
        <v>0</v>
      </c>
      <c r="B262" s="22">
        <v>0</v>
      </c>
      <c r="C262" s="22">
        <v>0</v>
      </c>
      <c r="D262" s="22">
        <v>1</v>
      </c>
      <c r="E262" s="20">
        <f>Model!$W$23*((drdp!B262+drdp!K262)*'DEC-OH'!$B262+(drdp!E262+drdp!N262)*'DEC-OH'!$C262+(drdp!H262+drdp!Q262)*'DEC-OH'!$D262)</f>
        <v>0</v>
      </c>
      <c r="F262" s="20">
        <f>Model!$W$23*((drdp!C262+drdp!L262)*'DEC-OH'!$B262+(drdp!F262+drdp!O262)*'DEC-OH'!$C262+(drdp!I262+drdp!R262)*'DEC-OH'!$D262)</f>
        <v>0</v>
      </c>
      <c r="G262" s="20">
        <f>Model!$W$23*((drdp!D262+drdp!M262)*'DEC-OH'!$B262+(drdp!G262+drdp!P262)*'DEC-OH'!$C262+(drdp!J262+drdp!S262)*'DEC-OH'!$D262)</f>
        <v>0</v>
      </c>
      <c r="H262" s="18">
        <f>Model!$W$23*((drdp!B262)*'DEC-OH'!$B262+(drdp!E262)*'DEC-OH'!$C262+(drdp!H262)*'DEC-OH'!$D262)</f>
        <v>0</v>
      </c>
      <c r="I262" s="18">
        <f>Model!$W$23*((drdp!C262)*'DEC-OH'!$B262+(drdp!F262)*'DEC-OH'!$C262+(drdp!I262)*'DEC-OH'!$D262)</f>
        <v>0</v>
      </c>
      <c r="J262" s="18">
        <f>Model!$W$23*((drdp!D262)*'DEC-OH'!$B262+(drdp!G262)*'DEC-OH'!$C262+(drdp!J262)*'DEC-OH'!$D262)</f>
        <v>0</v>
      </c>
      <c r="K262" s="21">
        <f>SUM(E$3:E261)+H262</f>
        <v>1.3351052082347454</v>
      </c>
      <c r="L262" s="21">
        <f>SUM(F$3:F261)+I262</f>
        <v>9.4060978734025884</v>
      </c>
      <c r="M262" s="21">
        <f>SUM(G$3:G261)+J262</f>
        <v>0</v>
      </c>
      <c r="N262" s="21"/>
      <c r="O262" s="21"/>
      <c r="P262" s="21"/>
      <c r="Q262" s="19">
        <f t="shared" si="17"/>
        <v>1.7825059170555431</v>
      </c>
      <c r="R262" s="19">
        <f t="shared" si="17"/>
        <v>88.474677204028694</v>
      </c>
      <c r="S262" s="19">
        <f t="shared" si="17"/>
        <v>0</v>
      </c>
      <c r="T262" s="19">
        <f t="shared" si="18"/>
        <v>12.558130259945559</v>
      </c>
      <c r="U262" s="19">
        <f t="shared" si="19"/>
        <v>0</v>
      </c>
      <c r="V262" s="19">
        <f t="shared" si="20"/>
        <v>0</v>
      </c>
    </row>
    <row r="263" spans="1:23" x14ac:dyDescent="0.25">
      <c r="A263" s="26">
        <f>Wellpath!E263</f>
        <v>0</v>
      </c>
      <c r="B263" s="22">
        <v>0</v>
      </c>
      <c r="C263" s="22">
        <v>0</v>
      </c>
      <c r="D263" s="22">
        <v>1</v>
      </c>
      <c r="E263" s="20">
        <f>Model!$W$23*((drdp!B263+drdp!K263)*'DEC-OH'!$B263+(drdp!E263+drdp!N263)*'DEC-OH'!$C263+(drdp!H263+drdp!Q263)*'DEC-OH'!$D263)</f>
        <v>0</v>
      </c>
      <c r="F263" s="20">
        <f>Model!$W$23*((drdp!C263+drdp!L263)*'DEC-OH'!$B263+(drdp!F263+drdp!O263)*'DEC-OH'!$C263+(drdp!I263+drdp!R263)*'DEC-OH'!$D263)</f>
        <v>0</v>
      </c>
      <c r="G263" s="20">
        <f>Model!$W$23*((drdp!D263+drdp!M263)*'DEC-OH'!$B263+(drdp!G263+drdp!P263)*'DEC-OH'!$C263+(drdp!J263+drdp!S263)*'DEC-OH'!$D263)</f>
        <v>0</v>
      </c>
      <c r="H263" s="18">
        <f>Model!$W$23*((drdp!B263)*'DEC-OH'!$B263+(drdp!E263)*'DEC-OH'!$C263+(drdp!H263)*'DEC-OH'!$D263)</f>
        <v>0</v>
      </c>
      <c r="I263" s="18">
        <f>Model!$W$23*((drdp!C263)*'DEC-OH'!$B263+(drdp!F263)*'DEC-OH'!$C263+(drdp!I263)*'DEC-OH'!$D263)</f>
        <v>0</v>
      </c>
      <c r="J263" s="18">
        <f>Model!$W$23*((drdp!D263)*'DEC-OH'!$B263+(drdp!G263)*'DEC-OH'!$C263+(drdp!J263)*'DEC-OH'!$D263)</f>
        <v>0</v>
      </c>
      <c r="K263" s="21">
        <f>SUM(E$3:E262)+H263</f>
        <v>1.3351052082347454</v>
      </c>
      <c r="L263" s="21">
        <f>SUM(F$3:F262)+I263</f>
        <v>9.4060978734025884</v>
      </c>
      <c r="M263" s="21">
        <f>SUM(G$3:G262)+J263</f>
        <v>0</v>
      </c>
      <c r="N263" s="21"/>
      <c r="O263" s="21"/>
      <c r="P263" s="21"/>
      <c r="Q263" s="19">
        <f t="shared" si="17"/>
        <v>1.7825059170555431</v>
      </c>
      <c r="R263" s="19">
        <f t="shared" si="17"/>
        <v>88.474677204028694</v>
      </c>
      <c r="S263" s="19">
        <f t="shared" si="17"/>
        <v>0</v>
      </c>
      <c r="T263" s="19">
        <f t="shared" si="18"/>
        <v>12.558130259945559</v>
      </c>
      <c r="U263" s="19">
        <f t="shared" si="19"/>
        <v>0</v>
      </c>
      <c r="V263" s="19">
        <f t="shared" si="20"/>
        <v>0</v>
      </c>
    </row>
    <row r="264" spans="1:23" x14ac:dyDescent="0.25">
      <c r="A264" s="26">
        <f>Wellpath!E264</f>
        <v>0</v>
      </c>
      <c r="B264" s="22">
        <v>0</v>
      </c>
      <c r="C264" s="22">
        <v>0</v>
      </c>
      <c r="D264" s="22">
        <v>1</v>
      </c>
      <c r="E264" s="20">
        <f>Model!$W$23*((drdp!B264+drdp!K264)*'DEC-OH'!$B264+(drdp!E264+drdp!N264)*'DEC-OH'!$C264+(drdp!H264+drdp!Q264)*'DEC-OH'!$D264)</f>
        <v>0</v>
      </c>
      <c r="F264" s="20">
        <f>Model!$W$23*((drdp!C264+drdp!L264)*'DEC-OH'!$B264+(drdp!F264+drdp!O264)*'DEC-OH'!$C264+(drdp!I264+drdp!R264)*'DEC-OH'!$D264)</f>
        <v>0</v>
      </c>
      <c r="G264" s="20">
        <f>Model!$W$23*((drdp!D264+drdp!M264)*'DEC-OH'!$B264+(drdp!G264+drdp!P264)*'DEC-OH'!$C264+(drdp!J264+drdp!S264)*'DEC-OH'!$D264)</f>
        <v>0</v>
      </c>
      <c r="H264" s="18">
        <f>Model!$W$23*((drdp!B264)*'DEC-OH'!$B264+(drdp!E264)*'DEC-OH'!$C264+(drdp!H264)*'DEC-OH'!$D264)</f>
        <v>0</v>
      </c>
      <c r="I264" s="18">
        <f>Model!$W$23*((drdp!C264)*'DEC-OH'!$B264+(drdp!F264)*'DEC-OH'!$C264+(drdp!I264)*'DEC-OH'!$D264)</f>
        <v>0</v>
      </c>
      <c r="J264" s="18">
        <f>Model!$W$23*((drdp!D264)*'DEC-OH'!$B264+(drdp!G264)*'DEC-OH'!$C264+(drdp!J264)*'DEC-OH'!$D264)</f>
        <v>0</v>
      </c>
      <c r="K264" s="21">
        <f>SUM(E$3:E263)+H264</f>
        <v>1.3351052082347454</v>
      </c>
      <c r="L264" s="21">
        <f>SUM(F$3:F263)+I264</f>
        <v>9.4060978734025884</v>
      </c>
      <c r="M264" s="21">
        <f>SUM(G$3:G263)+J264</f>
        <v>0</v>
      </c>
      <c r="N264" s="21"/>
      <c r="O264" s="21"/>
      <c r="P264" s="21"/>
      <c r="Q264" s="19">
        <f t="shared" si="17"/>
        <v>1.7825059170555431</v>
      </c>
      <c r="R264" s="19">
        <f t="shared" si="17"/>
        <v>88.474677204028694</v>
      </c>
      <c r="S264" s="19">
        <f t="shared" si="17"/>
        <v>0</v>
      </c>
      <c r="T264" s="19">
        <f t="shared" si="18"/>
        <v>12.558130259945559</v>
      </c>
      <c r="U264" s="19">
        <f t="shared" si="19"/>
        <v>0</v>
      </c>
      <c r="V264" s="19">
        <f t="shared" si="20"/>
        <v>0</v>
      </c>
    </row>
    <row r="265" spans="1:23" x14ac:dyDescent="0.25">
      <c r="A265" s="26">
        <f>Wellpath!E265</f>
        <v>0</v>
      </c>
      <c r="B265" s="22">
        <v>0</v>
      </c>
      <c r="C265" s="22">
        <v>0</v>
      </c>
      <c r="D265" s="22">
        <v>1</v>
      </c>
      <c r="E265" s="20">
        <f>Model!$W$23*((drdp!B265+drdp!K265)*'DEC-OH'!$B265+(drdp!E265+drdp!N265)*'DEC-OH'!$C265+(drdp!H265+drdp!Q265)*'DEC-OH'!$D265)</f>
        <v>0</v>
      </c>
      <c r="F265" s="20">
        <f>Model!$W$23*((drdp!C265+drdp!L265)*'DEC-OH'!$B265+(drdp!F265+drdp!O265)*'DEC-OH'!$C265+(drdp!I265+drdp!R265)*'DEC-OH'!$D265)</f>
        <v>0</v>
      </c>
      <c r="G265" s="20">
        <f>Model!$W$23*((drdp!D265+drdp!M265)*'DEC-OH'!$B265+(drdp!G265+drdp!P265)*'DEC-OH'!$C265+(drdp!J265+drdp!S265)*'DEC-OH'!$D265)</f>
        <v>0</v>
      </c>
      <c r="H265" s="18">
        <f>Model!$W$23*((drdp!B265)*'DEC-OH'!$B265+(drdp!E265)*'DEC-OH'!$C265+(drdp!H265)*'DEC-OH'!$D265)</f>
        <v>0</v>
      </c>
      <c r="I265" s="18">
        <f>Model!$W$23*((drdp!C265)*'DEC-OH'!$B265+(drdp!F265)*'DEC-OH'!$C265+(drdp!I265)*'DEC-OH'!$D265)</f>
        <v>0</v>
      </c>
      <c r="J265" s="18">
        <f>Model!$W$23*((drdp!D265)*'DEC-OH'!$B265+(drdp!G265)*'DEC-OH'!$C265+(drdp!J265)*'DEC-OH'!$D265)</f>
        <v>0</v>
      </c>
      <c r="K265" s="21">
        <f>SUM(E$3:E264)+H265</f>
        <v>1.3351052082347454</v>
      </c>
      <c r="L265" s="21">
        <f>SUM(F$3:F264)+I265</f>
        <v>9.4060978734025884</v>
      </c>
      <c r="M265" s="21">
        <f>SUM(G$3:G264)+J265</f>
        <v>0</v>
      </c>
      <c r="N265" s="21"/>
      <c r="O265" s="21"/>
      <c r="P265" s="21"/>
      <c r="Q265" s="19">
        <f t="shared" si="17"/>
        <v>1.7825059170555431</v>
      </c>
      <c r="R265" s="19">
        <f t="shared" si="17"/>
        <v>88.474677204028694</v>
      </c>
      <c r="S265" s="19">
        <f t="shared" si="17"/>
        <v>0</v>
      </c>
      <c r="T265" s="19">
        <f t="shared" si="18"/>
        <v>12.558130259945559</v>
      </c>
      <c r="U265" s="19">
        <f t="shared" si="19"/>
        <v>0</v>
      </c>
      <c r="V265" s="19">
        <f t="shared" si="20"/>
        <v>0</v>
      </c>
    </row>
    <row r="266" spans="1:23" x14ac:dyDescent="0.25">
      <c r="A266" s="26">
        <f>Wellpath!E266</f>
        <v>0</v>
      </c>
      <c r="B266" s="22">
        <v>0</v>
      </c>
      <c r="C266" s="22">
        <v>0</v>
      </c>
      <c r="D266" s="22">
        <v>1</v>
      </c>
      <c r="E266" s="20">
        <f>Model!$W$23*((drdp!B266+drdp!K266)*'DEC-OH'!$B266+(drdp!E266+drdp!N266)*'DEC-OH'!$C266+(drdp!H266+drdp!Q266)*'DEC-OH'!$D266)</f>
        <v>0</v>
      </c>
      <c r="F266" s="20">
        <f>Model!$W$23*((drdp!C266+drdp!L266)*'DEC-OH'!$B266+(drdp!F266+drdp!O266)*'DEC-OH'!$C266+(drdp!I266+drdp!R266)*'DEC-OH'!$D266)</f>
        <v>0</v>
      </c>
      <c r="G266" s="20">
        <f>Model!$W$23*((drdp!D266+drdp!M266)*'DEC-OH'!$B266+(drdp!G266+drdp!P266)*'DEC-OH'!$C266+(drdp!J266+drdp!S266)*'DEC-OH'!$D266)</f>
        <v>0</v>
      </c>
      <c r="H266" s="18">
        <f>Model!$W$23*((drdp!B266)*'DEC-OH'!$B266+(drdp!E266)*'DEC-OH'!$C266+(drdp!H266)*'DEC-OH'!$D266)</f>
        <v>0</v>
      </c>
      <c r="I266" s="18">
        <f>Model!$W$23*((drdp!C266)*'DEC-OH'!$B266+(drdp!F266)*'DEC-OH'!$C266+(drdp!I266)*'DEC-OH'!$D266)</f>
        <v>0</v>
      </c>
      <c r="J266" s="18">
        <f>Model!$W$23*((drdp!D266)*'DEC-OH'!$B266+(drdp!G266)*'DEC-OH'!$C266+(drdp!J266)*'DEC-OH'!$D266)</f>
        <v>0</v>
      </c>
      <c r="K266" s="21">
        <f>SUM(E$3:E265)+H266</f>
        <v>1.3351052082347454</v>
      </c>
      <c r="L266" s="21">
        <f>SUM(F$3:F265)+I266</f>
        <v>9.4060978734025884</v>
      </c>
      <c r="M266" s="21">
        <f>SUM(G$3:G265)+J266</f>
        <v>0</v>
      </c>
      <c r="N266" s="21"/>
      <c r="O266" s="21"/>
      <c r="P266" s="21"/>
      <c r="Q266" s="19">
        <f t="shared" si="17"/>
        <v>1.7825059170555431</v>
      </c>
      <c r="R266" s="19">
        <f t="shared" si="17"/>
        <v>88.474677204028694</v>
      </c>
      <c r="S266" s="19">
        <f t="shared" si="17"/>
        <v>0</v>
      </c>
      <c r="T266" s="19">
        <f t="shared" si="18"/>
        <v>12.558130259945559</v>
      </c>
      <c r="U266" s="19">
        <f t="shared" si="19"/>
        <v>0</v>
      </c>
      <c r="V266" s="19">
        <f t="shared" si="20"/>
        <v>0</v>
      </c>
    </row>
    <row r="267" spans="1:23" x14ac:dyDescent="0.25">
      <c r="A267" s="26">
        <f>Wellpath!E267</f>
        <v>0</v>
      </c>
      <c r="B267" s="22">
        <v>0</v>
      </c>
      <c r="C267" s="22">
        <v>0</v>
      </c>
      <c r="D267" s="22">
        <v>1</v>
      </c>
      <c r="E267" s="20">
        <f>Model!$W$23*((drdp!B267+drdp!K267)*'DEC-OH'!$B267+(drdp!E267+drdp!N267)*'DEC-OH'!$C267+(drdp!H267+drdp!Q267)*'DEC-OH'!$D267)</f>
        <v>0</v>
      </c>
      <c r="F267" s="20">
        <f>Model!$W$23*((drdp!C267+drdp!L267)*'DEC-OH'!$B267+(drdp!F267+drdp!O267)*'DEC-OH'!$C267+(drdp!I267+drdp!R267)*'DEC-OH'!$D267)</f>
        <v>0</v>
      </c>
      <c r="G267" s="20">
        <f>Model!$W$23*((drdp!D267+drdp!M267)*'DEC-OH'!$B267+(drdp!G267+drdp!P267)*'DEC-OH'!$C267+(drdp!J267+drdp!S267)*'DEC-OH'!$D267)</f>
        <v>0</v>
      </c>
      <c r="H267" s="18">
        <f>Model!$W$23*((drdp!B267)*'DEC-OH'!$B267+(drdp!E267)*'DEC-OH'!$C267+(drdp!H267)*'DEC-OH'!$D267)</f>
        <v>0</v>
      </c>
      <c r="I267" s="18">
        <f>Model!$W$23*((drdp!C267)*'DEC-OH'!$B267+(drdp!F267)*'DEC-OH'!$C267+(drdp!I267)*'DEC-OH'!$D267)</f>
        <v>0</v>
      </c>
      <c r="J267" s="18">
        <f>Model!$W$23*((drdp!D267)*'DEC-OH'!$B267+(drdp!G267)*'DEC-OH'!$C267+(drdp!J267)*'DEC-OH'!$D267)</f>
        <v>0</v>
      </c>
      <c r="K267" s="21">
        <f>SUM(E$3:E266)+H267</f>
        <v>1.3351052082347454</v>
      </c>
      <c r="L267" s="21">
        <f>SUM(F$3:F266)+I267</f>
        <v>9.4060978734025884</v>
      </c>
      <c r="M267" s="21">
        <f>SUM(G$3:G266)+J267</f>
        <v>0</v>
      </c>
      <c r="N267" s="21"/>
      <c r="O267" s="21"/>
      <c r="P267" s="21"/>
      <c r="Q267" s="19">
        <f t="shared" si="17"/>
        <v>1.7825059170555431</v>
      </c>
      <c r="R267" s="19">
        <f t="shared" si="17"/>
        <v>88.474677204028694</v>
      </c>
      <c r="S267" s="19">
        <f t="shared" si="17"/>
        <v>0</v>
      </c>
      <c r="T267" s="19">
        <f t="shared" si="18"/>
        <v>12.558130259945559</v>
      </c>
      <c r="U267" s="19">
        <f t="shared" si="19"/>
        <v>0</v>
      </c>
      <c r="V267" s="19">
        <f t="shared" si="20"/>
        <v>0</v>
      </c>
    </row>
    <row r="268" spans="1:23" x14ac:dyDescent="0.25">
      <c r="A268" s="26">
        <f>Wellpath!E268</f>
        <v>0</v>
      </c>
      <c r="B268" s="22">
        <v>0</v>
      </c>
      <c r="C268" s="22">
        <v>0</v>
      </c>
      <c r="D268" s="22">
        <v>1</v>
      </c>
      <c r="E268" s="20">
        <f>Model!$W$23*((drdp!B268+drdp!K268)*'DEC-OH'!$B268+(drdp!E268+drdp!N268)*'DEC-OH'!$C268+(drdp!H268+drdp!Q268)*'DEC-OH'!$D268)</f>
        <v>0</v>
      </c>
      <c r="F268" s="20">
        <f>Model!$W$23*((drdp!C268+drdp!L268)*'DEC-OH'!$B268+(drdp!F268+drdp!O268)*'DEC-OH'!$C268+(drdp!I268+drdp!R268)*'DEC-OH'!$D268)</f>
        <v>0</v>
      </c>
      <c r="G268" s="20">
        <f>Model!$W$23*((drdp!D268+drdp!M268)*'DEC-OH'!$B268+(drdp!G268+drdp!P268)*'DEC-OH'!$C268+(drdp!J268+drdp!S268)*'DEC-OH'!$D268)</f>
        <v>0</v>
      </c>
      <c r="H268" s="18">
        <f>Model!$W$23*((drdp!B268)*'DEC-OH'!$B268+(drdp!E268)*'DEC-OH'!$C268+(drdp!H268)*'DEC-OH'!$D268)</f>
        <v>0</v>
      </c>
      <c r="I268" s="18">
        <f>Model!$W$23*((drdp!C268)*'DEC-OH'!$B268+(drdp!F268)*'DEC-OH'!$C268+(drdp!I268)*'DEC-OH'!$D268)</f>
        <v>0</v>
      </c>
      <c r="J268" s="18">
        <f>Model!$W$23*((drdp!D268)*'DEC-OH'!$B268+(drdp!G268)*'DEC-OH'!$C268+(drdp!J268)*'DEC-OH'!$D268)</f>
        <v>0</v>
      </c>
      <c r="K268" s="21">
        <f>SUM(E$3:E267)+H268</f>
        <v>1.3351052082347454</v>
      </c>
      <c r="L268" s="21">
        <f>SUM(F$3:F267)+I268</f>
        <v>9.4060978734025884</v>
      </c>
      <c r="M268" s="21">
        <f>SUM(G$3:G267)+J268</f>
        <v>0</v>
      </c>
      <c r="N268" s="21"/>
      <c r="O268" s="21"/>
      <c r="P268" s="21"/>
      <c r="Q268" s="19">
        <f t="shared" si="17"/>
        <v>1.7825059170555431</v>
      </c>
      <c r="R268" s="19">
        <f t="shared" si="17"/>
        <v>88.474677204028694</v>
      </c>
      <c r="S268" s="19">
        <f t="shared" si="17"/>
        <v>0</v>
      </c>
      <c r="T268" s="19">
        <f t="shared" si="18"/>
        <v>12.558130259945559</v>
      </c>
      <c r="U268" s="19">
        <f t="shared" si="19"/>
        <v>0</v>
      </c>
      <c r="V268" s="19">
        <f t="shared" si="20"/>
        <v>0</v>
      </c>
    </row>
    <row r="269" spans="1:23" x14ac:dyDescent="0.25">
      <c r="A269" s="26">
        <f>Wellpath!E269</f>
        <v>0</v>
      </c>
      <c r="B269" s="22">
        <v>0</v>
      </c>
      <c r="C269" s="22">
        <v>0</v>
      </c>
      <c r="D269" s="22">
        <v>1</v>
      </c>
      <c r="E269" s="20">
        <f>Model!$W$23*((drdp!B269+drdp!K269)*'DEC-OH'!$B269+(drdp!E269+drdp!N269)*'DEC-OH'!$C269+(drdp!H269+drdp!Q269)*'DEC-OH'!$D269)</f>
        <v>0</v>
      </c>
      <c r="F269" s="20">
        <f>Model!$W$23*((drdp!C269+drdp!L269)*'DEC-OH'!$B269+(drdp!F269+drdp!O269)*'DEC-OH'!$C269+(drdp!I269+drdp!R269)*'DEC-OH'!$D269)</f>
        <v>0</v>
      </c>
      <c r="G269" s="20">
        <f>Model!$W$23*((drdp!D269+drdp!M269)*'DEC-OH'!$B269+(drdp!G269+drdp!P269)*'DEC-OH'!$C269+(drdp!J269+drdp!S269)*'DEC-OH'!$D269)</f>
        <v>0</v>
      </c>
      <c r="H269" s="18">
        <f>Model!$W$23*((drdp!B269)*'DEC-OH'!$B269+(drdp!E269)*'DEC-OH'!$C269+(drdp!H269)*'DEC-OH'!$D269)</f>
        <v>0</v>
      </c>
      <c r="I269" s="18">
        <f>Model!$W$23*((drdp!C269)*'DEC-OH'!$B269+(drdp!F269)*'DEC-OH'!$C269+(drdp!I269)*'DEC-OH'!$D269)</f>
        <v>0</v>
      </c>
      <c r="J269" s="18">
        <f>Model!$W$23*((drdp!D269)*'DEC-OH'!$B269+(drdp!G269)*'DEC-OH'!$C269+(drdp!J269)*'DEC-OH'!$D269)</f>
        <v>0</v>
      </c>
      <c r="K269" s="21">
        <f>SUM(E$3:E268)+H269</f>
        <v>1.3351052082347454</v>
      </c>
      <c r="L269" s="21">
        <f>SUM(F$3:F268)+I269</f>
        <v>9.4060978734025884</v>
      </c>
      <c r="M269" s="21">
        <f>SUM(G$3:G268)+J269</f>
        <v>0</v>
      </c>
      <c r="N269" s="21"/>
      <c r="O269" s="21"/>
      <c r="P269" s="21"/>
      <c r="Q269" s="19">
        <f t="shared" si="17"/>
        <v>1.7825059170555431</v>
      </c>
      <c r="R269" s="19">
        <f t="shared" si="17"/>
        <v>88.474677204028694</v>
      </c>
      <c r="S269" s="19">
        <f t="shared" si="17"/>
        <v>0</v>
      </c>
      <c r="T269" s="19">
        <f t="shared" si="18"/>
        <v>12.558130259945559</v>
      </c>
      <c r="U269" s="19">
        <f t="shared" si="19"/>
        <v>0</v>
      </c>
      <c r="V269" s="19">
        <f t="shared" si="20"/>
        <v>0</v>
      </c>
    </row>
    <row r="270" spans="1:23" x14ac:dyDescent="0.25">
      <c r="A270" s="26">
        <f>Wellpath!E270</f>
        <v>0</v>
      </c>
      <c r="B270" s="22">
        <v>0</v>
      </c>
      <c r="C270" s="22">
        <v>0</v>
      </c>
      <c r="D270" s="22">
        <v>1</v>
      </c>
      <c r="E270" s="20">
        <f>Model!$W$23*((drdp!B270+drdp!K270)*'DEC-OH'!$B270+(drdp!E270+drdp!N270)*'DEC-OH'!$C270+(drdp!H270+drdp!Q270)*'DEC-OH'!$D270)</f>
        <v>0</v>
      </c>
      <c r="F270" s="20">
        <f>Model!$W$23*((drdp!C270+drdp!L270)*'DEC-OH'!$B270+(drdp!F270+drdp!O270)*'DEC-OH'!$C270+(drdp!I270+drdp!R270)*'DEC-OH'!$D270)</f>
        <v>0</v>
      </c>
      <c r="G270" s="20">
        <f>Model!$W$23*((drdp!D270+drdp!M270)*'DEC-OH'!$B270+(drdp!G270+drdp!P270)*'DEC-OH'!$C270+(drdp!J270+drdp!S270)*'DEC-OH'!$D270)</f>
        <v>0</v>
      </c>
      <c r="H270" s="18">
        <f>Model!$W$23*((drdp!B270)*'DEC-OH'!$B270+(drdp!E270)*'DEC-OH'!$C270+(drdp!H270)*'DEC-OH'!$D270)</f>
        <v>0</v>
      </c>
      <c r="I270" s="18">
        <f>Model!$W$23*((drdp!C270)*'DEC-OH'!$B270+(drdp!F270)*'DEC-OH'!$C270+(drdp!I270)*'DEC-OH'!$D270)</f>
        <v>0</v>
      </c>
      <c r="J270" s="18">
        <f>Model!$W$23*((drdp!D270)*'DEC-OH'!$B270+(drdp!G270)*'DEC-OH'!$C270+(drdp!J270)*'DEC-OH'!$D270)</f>
        <v>0</v>
      </c>
      <c r="K270" s="21">
        <f>SUM(E$3:E269)+H270</f>
        <v>1.3351052082347454</v>
      </c>
      <c r="L270" s="21">
        <f>SUM(F$3:F269)+I270</f>
        <v>9.4060978734025884</v>
      </c>
      <c r="M270" s="21">
        <f>SUM(G$3:G269)+J270</f>
        <v>0</v>
      </c>
      <c r="N270" s="21"/>
      <c r="O270" s="21"/>
      <c r="P270" s="21"/>
      <c r="Q270" s="19">
        <f t="shared" si="17"/>
        <v>1.7825059170555431</v>
      </c>
      <c r="R270" s="19">
        <f t="shared" si="17"/>
        <v>88.474677204028694</v>
      </c>
      <c r="S270" s="19">
        <f t="shared" si="17"/>
        <v>0</v>
      </c>
      <c r="T270" s="19">
        <f t="shared" si="18"/>
        <v>12.558130259945559</v>
      </c>
      <c r="U270" s="19">
        <f t="shared" si="19"/>
        <v>0</v>
      </c>
      <c r="V270" s="19">
        <f t="shared" si="20"/>
        <v>0</v>
      </c>
      <c r="W270" s="10" t="s">
        <v>62</v>
      </c>
    </row>
    <row r="271" spans="1:23" x14ac:dyDescent="0.25">
      <c r="A271" s="26">
        <f>Wellpath!E271</f>
        <v>0</v>
      </c>
      <c r="B271" s="22">
        <v>0</v>
      </c>
      <c r="C271" s="22">
        <v>0</v>
      </c>
      <c r="D271" s="22">
        <v>1</v>
      </c>
      <c r="E271" s="20">
        <f>Model!$W$23*((drdp!B271+drdp!K271)*'DEC-OH'!$B271+(drdp!E271+drdp!N271)*'DEC-OH'!$C271+(drdp!H271+drdp!Q271)*'DEC-OH'!$D271)</f>
        <v>0</v>
      </c>
      <c r="F271" s="20">
        <f>Model!$W$23*((drdp!C271+drdp!L271)*'DEC-OH'!$B271+(drdp!F271+drdp!O271)*'DEC-OH'!$C271+(drdp!I271+drdp!R271)*'DEC-OH'!$D271)</f>
        <v>0</v>
      </c>
      <c r="G271" s="20">
        <f>Model!$W$23*((drdp!D271+drdp!M271)*'DEC-OH'!$B271+(drdp!G271+drdp!P271)*'DEC-OH'!$C271+(drdp!J271+drdp!S271)*'DEC-OH'!$D271)</f>
        <v>0</v>
      </c>
      <c r="H271" s="18">
        <f>Model!$W$23*((drdp!B271)*'DEC-OH'!$B271+(drdp!E271)*'DEC-OH'!$C271+(drdp!H271)*'DEC-OH'!$D271)</f>
        <v>0</v>
      </c>
      <c r="I271" s="18">
        <f>Model!$W$23*((drdp!C271)*'DEC-OH'!$B271+(drdp!F271)*'DEC-OH'!$C271+(drdp!I271)*'DEC-OH'!$D271)</f>
        <v>0</v>
      </c>
      <c r="J271" s="18">
        <f>Model!$W$23*((drdp!D271)*'DEC-OH'!$B271+(drdp!G271)*'DEC-OH'!$C271+(drdp!J271)*'DEC-OH'!$D271)</f>
        <v>0</v>
      </c>
      <c r="K271" s="21">
        <f>SUM(E$3:E270)+H271</f>
        <v>1.3351052082347454</v>
      </c>
      <c r="L271" s="21">
        <f>SUM(F$3:F270)+I271</f>
        <v>9.4060978734025884</v>
      </c>
      <c r="M271" s="21">
        <f>SUM(G$3:G270)+J271</f>
        <v>0</v>
      </c>
      <c r="N271" s="21"/>
      <c r="O271" s="21"/>
      <c r="P271" s="21"/>
      <c r="Q271" s="19">
        <f t="shared" si="17"/>
        <v>1.7825059170555431</v>
      </c>
      <c r="R271" s="19">
        <f t="shared" si="17"/>
        <v>88.474677204028694</v>
      </c>
      <c r="S271" s="19">
        <f t="shared" si="17"/>
        <v>0</v>
      </c>
      <c r="T271" s="19">
        <f t="shared" si="18"/>
        <v>12.558130259945559</v>
      </c>
      <c r="U271" s="19">
        <f t="shared" si="19"/>
        <v>0</v>
      </c>
      <c r="V271" s="19">
        <f t="shared" si="20"/>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763AF-9A38-47B9-BAB0-E2C206371E9B}">
  <sheetPr>
    <tabColor theme="8" tint="0.59999389629810485"/>
  </sheetPr>
  <dimension ref="A1:W271"/>
  <sheetViews>
    <sheetView workbookViewId="0">
      <pane ySplit="2" topLeftCell="A247" activePane="bottomLeft" state="frozen"/>
      <selection activeCell="H219" sqref="H219"/>
      <selection pane="bottomLeft" activeCell="N249" sqref="N249"/>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96" t="s">
        <v>46</v>
      </c>
      <c r="C2" s="96" t="s">
        <v>44</v>
      </c>
      <c r="D2" s="96" t="s">
        <v>45</v>
      </c>
      <c r="E2" s="97" t="s">
        <v>38</v>
      </c>
      <c r="F2" s="97" t="s">
        <v>39</v>
      </c>
      <c r="G2" s="97" t="s">
        <v>40</v>
      </c>
      <c r="H2" s="98" t="s">
        <v>38</v>
      </c>
      <c r="I2" s="98" t="s">
        <v>39</v>
      </c>
      <c r="J2" s="98" t="s">
        <v>40</v>
      </c>
      <c r="K2" s="99" t="s">
        <v>38</v>
      </c>
      <c r="L2" s="99" t="s">
        <v>39</v>
      </c>
      <c r="M2" s="99" t="s">
        <v>40</v>
      </c>
      <c r="N2" s="116"/>
      <c r="O2" s="116"/>
      <c r="P2" s="116"/>
      <c r="Q2" s="100" t="s">
        <v>50</v>
      </c>
      <c r="R2" s="100" t="s">
        <v>51</v>
      </c>
      <c r="S2" s="100" t="s">
        <v>52</v>
      </c>
      <c r="T2" s="100" t="s">
        <v>53</v>
      </c>
      <c r="U2" s="100" t="s">
        <v>54</v>
      </c>
      <c r="V2" s="100"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v>1</v>
      </c>
      <c r="E4" s="20">
        <f>Model!$W$22*((drdp!B4+drdp!K4)*'DEC-OS'!$B4+(drdp!E4+drdp!N4)*'DEC-OS'!$C4+(drdp!H4+drdp!Q4)*'DEC-OS'!$D4)</f>
        <v>0</v>
      </c>
      <c r="F4" s="20">
        <f>Model!$W$22*((drdp!C4+drdp!L4)*'DEC-OS'!$B4+(drdp!F4+drdp!O4)*'DEC-OS'!$C4+(drdp!I4+drdp!R4)*'DEC-OS'!$D4)</f>
        <v>0</v>
      </c>
      <c r="G4" s="20">
        <f>Model!$W$22*((drdp!D4+drdp!M4)*'DEC-OS'!$B4+(drdp!G4+drdp!P4)*'DEC-OS'!$C4+(drdp!J4+drdp!S4)*'DEC-OS'!$D4)</f>
        <v>0</v>
      </c>
      <c r="H4" s="18">
        <f>Model!$W$22*((drdp!B4)*'DEC-OS'!$B4+(drdp!E4)*'DEC-OS'!$C4+(drdp!H4)*'DEC-OS'!$D4)</f>
        <v>0</v>
      </c>
      <c r="I4" s="18">
        <f>Model!$W$22*((drdp!C4)*'DEC-OS'!$B4+(drdp!F4)*'DEC-OS'!$C4+(drdp!I4)*'DEC-OS'!$D4)</f>
        <v>0</v>
      </c>
      <c r="J4" s="18">
        <f>Model!$W$22*((drdp!D4)*'DEC-OS'!$B4+(drdp!G4)*'DEC-OS'!$C4+(drdp!J4)*'DEC-OS'!$D4)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v>1</v>
      </c>
      <c r="E5" s="20">
        <f>Model!$W$22*((drdp!B5+drdp!K5)*'DEC-OS'!$B5+(drdp!E5+drdp!N5)*'DEC-OS'!$C5+(drdp!H5+drdp!Q5)*'DEC-OS'!$D5)</f>
        <v>0</v>
      </c>
      <c r="F5" s="20">
        <f>Model!$W$22*((drdp!C5+drdp!L5)*'DEC-OS'!$B5+(drdp!F5+drdp!O5)*'DEC-OS'!$C5+(drdp!I5+drdp!R5)*'DEC-OS'!$D5)</f>
        <v>0</v>
      </c>
      <c r="G5" s="20">
        <f>Model!$W$22*((drdp!D5+drdp!M5)*'DEC-OS'!$B5+(drdp!G5+drdp!P5)*'DEC-OS'!$C5+(drdp!J5+drdp!S5)*'DEC-OS'!$D5)</f>
        <v>0</v>
      </c>
      <c r="H5" s="18">
        <f>Model!$W$22*((drdp!B5)*'DEC-OS'!$B5+(drdp!E5)*'DEC-OS'!$C5+(drdp!H5)*'DEC-OS'!$D5)</f>
        <v>0</v>
      </c>
      <c r="I5" s="18">
        <f>Model!$W$22*((drdp!C5)*'DEC-OS'!$B5+(drdp!F5)*'DEC-OS'!$C5+(drdp!I5)*'DEC-OS'!$D5)</f>
        <v>0</v>
      </c>
      <c r="J5" s="18">
        <f>Model!$W$22*((drdp!D5)*'DEC-OS'!$B5+(drdp!G5)*'DEC-OS'!$C5+(drdp!J5)*'DEC-OS'!$D5)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v>1</v>
      </c>
      <c r="E6" s="20">
        <f>Model!$W$22*((drdp!B6+drdp!K6)*'DEC-OS'!$B6+(drdp!E6+drdp!N6)*'DEC-OS'!$C6+(drdp!H6+drdp!Q6)*'DEC-OS'!$D6)</f>
        <v>0</v>
      </c>
      <c r="F6" s="20">
        <f>Model!$W$22*((drdp!C6+drdp!L6)*'DEC-OS'!$B6+(drdp!F6+drdp!O6)*'DEC-OS'!$C6+(drdp!I6+drdp!R6)*'DEC-OS'!$D6)</f>
        <v>0</v>
      </c>
      <c r="G6" s="20">
        <f>Model!$W$22*((drdp!D6+drdp!M6)*'DEC-OS'!$B6+(drdp!G6+drdp!P6)*'DEC-OS'!$C6+(drdp!J6+drdp!S6)*'DEC-OS'!$D6)</f>
        <v>0</v>
      </c>
      <c r="H6" s="18">
        <f>Model!$W$22*((drdp!B6)*'DEC-OS'!$B6+(drdp!E6)*'DEC-OS'!$C6+(drdp!H6)*'DEC-OS'!$D6)</f>
        <v>0</v>
      </c>
      <c r="I6" s="18">
        <f>Model!$W$22*((drdp!C6)*'DEC-OS'!$B6+(drdp!F6)*'DEC-OS'!$C6+(drdp!I6)*'DEC-OS'!$D6)</f>
        <v>0</v>
      </c>
      <c r="J6" s="18">
        <f>Model!$W$22*((drdp!D6)*'DEC-OS'!$B6+(drdp!G6)*'DEC-OS'!$C6+(drdp!J6)*'DEC-OS'!$D6)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v>1</v>
      </c>
      <c r="E7" s="20">
        <f>Model!$W$22*((drdp!B7+drdp!K7)*'DEC-OS'!$B7+(drdp!E7+drdp!N7)*'DEC-OS'!$C7+(drdp!H7+drdp!Q7)*'DEC-OS'!$D7)</f>
        <v>0</v>
      </c>
      <c r="F7" s="20">
        <f>Model!$W$22*((drdp!C7+drdp!L7)*'DEC-OS'!$B7+(drdp!F7+drdp!O7)*'DEC-OS'!$C7+(drdp!I7+drdp!R7)*'DEC-OS'!$D7)</f>
        <v>0</v>
      </c>
      <c r="G7" s="20">
        <f>Model!$W$22*((drdp!D7+drdp!M7)*'DEC-OS'!$B7+(drdp!G7+drdp!P7)*'DEC-OS'!$C7+(drdp!J7+drdp!S7)*'DEC-OS'!$D7)</f>
        <v>0</v>
      </c>
      <c r="H7" s="18">
        <f>Model!$W$22*((drdp!B7)*'DEC-OS'!$B7+(drdp!E7)*'DEC-OS'!$C7+(drdp!H7)*'DEC-OS'!$D7)</f>
        <v>0</v>
      </c>
      <c r="I7" s="18">
        <f>Model!$W$22*((drdp!C7)*'DEC-OS'!$B7+(drdp!F7)*'DEC-OS'!$C7+(drdp!I7)*'DEC-OS'!$D7)</f>
        <v>0</v>
      </c>
      <c r="J7" s="18">
        <f>Model!$W$22*((drdp!D7)*'DEC-OS'!$B7+(drdp!G7)*'DEC-OS'!$C7+(drdp!J7)*'DEC-OS'!$D7)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v>1</v>
      </c>
      <c r="E8" s="20">
        <f>Model!$W$22*((drdp!B8+drdp!K8)*'DEC-OS'!$B8+(drdp!E8+drdp!N8)*'DEC-OS'!$C8+(drdp!H8+drdp!Q8)*'DEC-OS'!$D8)</f>
        <v>0</v>
      </c>
      <c r="F8" s="20">
        <f>Model!$W$22*((drdp!C8+drdp!L8)*'DEC-OS'!$B8+(drdp!F8+drdp!O8)*'DEC-OS'!$C8+(drdp!I8+drdp!R8)*'DEC-OS'!$D8)</f>
        <v>0</v>
      </c>
      <c r="G8" s="20">
        <f>Model!$W$22*((drdp!D8+drdp!M8)*'DEC-OS'!$B8+(drdp!G8+drdp!P8)*'DEC-OS'!$C8+(drdp!J8+drdp!S8)*'DEC-OS'!$D8)</f>
        <v>0</v>
      </c>
      <c r="H8" s="18">
        <f>Model!$W$22*((drdp!B8)*'DEC-OS'!$B8+(drdp!E8)*'DEC-OS'!$C8+(drdp!H8)*'DEC-OS'!$D8)</f>
        <v>0</v>
      </c>
      <c r="I8" s="18">
        <f>Model!$W$22*((drdp!C8)*'DEC-OS'!$B8+(drdp!F8)*'DEC-OS'!$C8+(drdp!I8)*'DEC-OS'!$D8)</f>
        <v>0</v>
      </c>
      <c r="J8" s="18">
        <f>Model!$W$22*((drdp!D8)*'DEC-OS'!$B8+(drdp!G8)*'DEC-OS'!$C8+(drdp!J8)*'DEC-OS'!$D8)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v>1</v>
      </c>
      <c r="E9" s="20">
        <f>Model!$W$22*((drdp!B9+drdp!K9)*'DEC-OS'!$B9+(drdp!E9+drdp!N9)*'DEC-OS'!$C9+(drdp!H9+drdp!Q9)*'DEC-OS'!$D9)</f>
        <v>0</v>
      </c>
      <c r="F9" s="20">
        <f>Model!$W$22*((drdp!C9+drdp!L9)*'DEC-OS'!$B9+(drdp!F9+drdp!O9)*'DEC-OS'!$C9+(drdp!I9+drdp!R9)*'DEC-OS'!$D9)</f>
        <v>0</v>
      </c>
      <c r="G9" s="20">
        <f>Model!$W$22*((drdp!D9+drdp!M9)*'DEC-OS'!$B9+(drdp!G9+drdp!P9)*'DEC-OS'!$C9+(drdp!J9+drdp!S9)*'DEC-OS'!$D9)</f>
        <v>0</v>
      </c>
      <c r="H9" s="18">
        <f>Model!$W$22*((drdp!B9)*'DEC-OS'!$B9+(drdp!E9)*'DEC-OS'!$C9+(drdp!H9)*'DEC-OS'!$D9)</f>
        <v>0</v>
      </c>
      <c r="I9" s="18">
        <f>Model!$W$22*((drdp!C9)*'DEC-OS'!$B9+(drdp!F9)*'DEC-OS'!$C9+(drdp!I9)*'DEC-OS'!$D9)</f>
        <v>0</v>
      </c>
      <c r="J9" s="18">
        <f>Model!$W$22*((drdp!D9)*'DEC-OS'!$B9+(drdp!G9)*'DEC-OS'!$C9+(drdp!J9)*'DEC-OS'!$D9)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v>1</v>
      </c>
      <c r="E10" s="20">
        <f>Model!$W$22*((drdp!B10+drdp!K10)*'DEC-OS'!$B10+(drdp!E10+drdp!N10)*'DEC-OS'!$C10+(drdp!H10+drdp!Q10)*'DEC-OS'!$D10)</f>
        <v>0</v>
      </c>
      <c r="F10" s="20">
        <f>Model!$W$22*((drdp!C10+drdp!L10)*'DEC-OS'!$B10+(drdp!F10+drdp!O10)*'DEC-OS'!$C10+(drdp!I10+drdp!R10)*'DEC-OS'!$D10)</f>
        <v>0</v>
      </c>
      <c r="G10" s="20">
        <f>Model!$W$22*((drdp!D10+drdp!M10)*'DEC-OS'!$B10+(drdp!G10+drdp!P10)*'DEC-OS'!$C10+(drdp!J10+drdp!S10)*'DEC-OS'!$D10)</f>
        <v>0</v>
      </c>
      <c r="H10" s="18">
        <f>Model!$W$22*((drdp!B10)*'DEC-OS'!$B10+(drdp!E10)*'DEC-OS'!$C10+(drdp!H10)*'DEC-OS'!$D10)</f>
        <v>0</v>
      </c>
      <c r="I10" s="18">
        <f>Model!$W$22*((drdp!C10)*'DEC-OS'!$B10+(drdp!F10)*'DEC-OS'!$C10+(drdp!I10)*'DEC-OS'!$D10)</f>
        <v>0</v>
      </c>
      <c r="J10" s="18">
        <f>Model!$W$22*((drdp!D10)*'DEC-OS'!$B10+(drdp!G10)*'DEC-OS'!$C10+(drdp!J10)*'DEC-OS'!$D10)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v>1</v>
      </c>
      <c r="E11" s="20">
        <f>Model!$W$22*((drdp!B11+drdp!K11)*'DEC-OS'!$B11+(drdp!E11+drdp!N11)*'DEC-OS'!$C11+(drdp!H11+drdp!Q11)*'DEC-OS'!$D11)</f>
        <v>0</v>
      </c>
      <c r="F11" s="20">
        <f>Model!$W$22*((drdp!C11+drdp!L11)*'DEC-OS'!$B11+(drdp!F11+drdp!O11)*'DEC-OS'!$C11+(drdp!I11+drdp!R11)*'DEC-OS'!$D11)</f>
        <v>0</v>
      </c>
      <c r="G11" s="20">
        <f>Model!$W$22*((drdp!D11+drdp!M11)*'DEC-OS'!$B11+(drdp!G11+drdp!P11)*'DEC-OS'!$C11+(drdp!J11+drdp!S11)*'DEC-OS'!$D11)</f>
        <v>0</v>
      </c>
      <c r="H11" s="18">
        <f>Model!$W$22*((drdp!B11)*'DEC-OS'!$B11+(drdp!E11)*'DEC-OS'!$C11+(drdp!H11)*'DEC-OS'!$D11)</f>
        <v>0</v>
      </c>
      <c r="I11" s="18">
        <f>Model!$W$22*((drdp!C11)*'DEC-OS'!$B11+(drdp!F11)*'DEC-OS'!$C11+(drdp!I11)*'DEC-OS'!$D11)</f>
        <v>0</v>
      </c>
      <c r="J11" s="18">
        <f>Model!$W$22*((drdp!D11)*'DEC-OS'!$B11+(drdp!G11)*'DEC-OS'!$C11+(drdp!J11)*'DEC-OS'!$D11)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v>1</v>
      </c>
      <c r="E12" s="20">
        <f>Model!$W$22*((drdp!B12+drdp!K12)*'DEC-OS'!$B12+(drdp!E12+drdp!N12)*'DEC-OS'!$C12+(drdp!H12+drdp!Q12)*'DEC-OS'!$D12)</f>
        <v>0</v>
      </c>
      <c r="F12" s="20">
        <f>Model!$W$22*((drdp!C12+drdp!L12)*'DEC-OS'!$B12+(drdp!F12+drdp!O12)*'DEC-OS'!$C12+(drdp!I12+drdp!R12)*'DEC-OS'!$D12)</f>
        <v>0</v>
      </c>
      <c r="G12" s="20">
        <f>Model!$W$22*((drdp!D12+drdp!M12)*'DEC-OS'!$B12+(drdp!G12+drdp!P12)*'DEC-OS'!$C12+(drdp!J12+drdp!S12)*'DEC-OS'!$D12)</f>
        <v>0</v>
      </c>
      <c r="H12" s="18">
        <f>Model!$W$22*((drdp!B12)*'DEC-OS'!$B12+(drdp!E12)*'DEC-OS'!$C12+(drdp!H12)*'DEC-OS'!$D12)</f>
        <v>0</v>
      </c>
      <c r="I12" s="18">
        <f>Model!$W$22*((drdp!C12)*'DEC-OS'!$B12+(drdp!F12)*'DEC-OS'!$C12+(drdp!I12)*'DEC-OS'!$D12)</f>
        <v>0</v>
      </c>
      <c r="J12" s="18">
        <f>Model!$W$22*((drdp!D12)*'DEC-OS'!$B12+(drdp!G12)*'DEC-OS'!$C12+(drdp!J12)*'DEC-OS'!$D12)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v>1</v>
      </c>
      <c r="E13" s="20">
        <f>Model!$W$22*((drdp!B13+drdp!K13)*'DEC-OS'!$B13+(drdp!E13+drdp!N13)*'DEC-OS'!$C13+(drdp!H13+drdp!Q13)*'DEC-OS'!$D13)</f>
        <v>0</v>
      </c>
      <c r="F13" s="20">
        <f>Model!$W$22*((drdp!C13+drdp!L13)*'DEC-OS'!$B13+(drdp!F13+drdp!O13)*'DEC-OS'!$C13+(drdp!I13+drdp!R13)*'DEC-OS'!$D13)</f>
        <v>0</v>
      </c>
      <c r="G13" s="20">
        <f>Model!$W$22*((drdp!D13+drdp!M13)*'DEC-OS'!$B13+(drdp!G13+drdp!P13)*'DEC-OS'!$C13+(drdp!J13+drdp!S13)*'DEC-OS'!$D13)</f>
        <v>0</v>
      </c>
      <c r="H13" s="18">
        <f>Model!$W$22*((drdp!B13)*'DEC-OS'!$B13+(drdp!E13)*'DEC-OS'!$C13+(drdp!H13)*'DEC-OS'!$D13)</f>
        <v>0</v>
      </c>
      <c r="I13" s="18">
        <f>Model!$W$22*((drdp!C13)*'DEC-OS'!$B13+(drdp!F13)*'DEC-OS'!$C13+(drdp!I13)*'DEC-OS'!$D13)</f>
        <v>0</v>
      </c>
      <c r="J13" s="18">
        <f>Model!$W$22*((drdp!D13)*'DEC-OS'!$B13+(drdp!G13)*'DEC-OS'!$C13+(drdp!J13)*'DEC-OS'!$D13)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v>1</v>
      </c>
      <c r="E14" s="20">
        <f>Model!$W$22*((drdp!B14+drdp!K14)*'DEC-OS'!$B14+(drdp!E14+drdp!N14)*'DEC-OS'!$C14+(drdp!H14+drdp!Q14)*'DEC-OS'!$D14)</f>
        <v>0</v>
      </c>
      <c r="F14" s="20">
        <f>Model!$W$22*((drdp!C14+drdp!L14)*'DEC-OS'!$B14+(drdp!F14+drdp!O14)*'DEC-OS'!$C14+(drdp!I14+drdp!R14)*'DEC-OS'!$D14)</f>
        <v>0</v>
      </c>
      <c r="G14" s="20">
        <f>Model!$W$22*((drdp!D14+drdp!M14)*'DEC-OS'!$B14+(drdp!G14+drdp!P14)*'DEC-OS'!$C14+(drdp!J14+drdp!S14)*'DEC-OS'!$D14)</f>
        <v>0</v>
      </c>
      <c r="H14" s="18">
        <f>Model!$W$22*((drdp!B14)*'DEC-OS'!$B14+(drdp!E14)*'DEC-OS'!$C14+(drdp!H14)*'DEC-OS'!$D14)</f>
        <v>0</v>
      </c>
      <c r="I14" s="18">
        <f>Model!$W$22*((drdp!C14)*'DEC-OS'!$B14+(drdp!F14)*'DEC-OS'!$C14+(drdp!I14)*'DEC-OS'!$D14)</f>
        <v>0</v>
      </c>
      <c r="J14" s="18">
        <f>Model!$W$22*((drdp!D14)*'DEC-OS'!$B14+(drdp!G14)*'DEC-OS'!$C14+(drdp!J14)*'DEC-OS'!$D14)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v>1</v>
      </c>
      <c r="E15" s="20">
        <f>Model!$W$22*((drdp!B15+drdp!K15)*'DEC-OS'!$B15+(drdp!E15+drdp!N15)*'DEC-OS'!$C15+(drdp!H15+drdp!Q15)*'DEC-OS'!$D15)</f>
        <v>0</v>
      </c>
      <c r="F15" s="20">
        <f>Model!$W$22*((drdp!C15+drdp!L15)*'DEC-OS'!$B15+(drdp!F15+drdp!O15)*'DEC-OS'!$C15+(drdp!I15+drdp!R15)*'DEC-OS'!$D15)</f>
        <v>0</v>
      </c>
      <c r="G15" s="20">
        <f>Model!$W$22*((drdp!D15+drdp!M15)*'DEC-OS'!$B15+(drdp!G15+drdp!P15)*'DEC-OS'!$C15+(drdp!J15+drdp!S15)*'DEC-OS'!$D15)</f>
        <v>0</v>
      </c>
      <c r="H15" s="18">
        <f>Model!$W$22*((drdp!B15)*'DEC-OS'!$B15+(drdp!E15)*'DEC-OS'!$C15+(drdp!H15)*'DEC-OS'!$D15)</f>
        <v>0</v>
      </c>
      <c r="I15" s="18">
        <f>Model!$W$22*((drdp!C15)*'DEC-OS'!$B15+(drdp!F15)*'DEC-OS'!$C15+(drdp!I15)*'DEC-OS'!$D15)</f>
        <v>0</v>
      </c>
      <c r="J15" s="18">
        <f>Model!$W$22*((drdp!D15)*'DEC-OS'!$B15+(drdp!G15)*'DEC-OS'!$C15+(drdp!J15)*'DEC-OS'!$D15)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v>1</v>
      </c>
      <c r="E16" s="20">
        <f>Model!$W$22*((drdp!B16+drdp!K16)*'DEC-OS'!$B16+(drdp!E16+drdp!N16)*'DEC-OS'!$C16+(drdp!H16+drdp!Q16)*'DEC-OS'!$D16)</f>
        <v>0</v>
      </c>
      <c r="F16" s="20">
        <f>Model!$W$22*((drdp!C16+drdp!L16)*'DEC-OS'!$B16+(drdp!F16+drdp!O16)*'DEC-OS'!$C16+(drdp!I16+drdp!R16)*'DEC-OS'!$D16)</f>
        <v>0</v>
      </c>
      <c r="G16" s="20">
        <f>Model!$W$22*((drdp!D16+drdp!M16)*'DEC-OS'!$B16+(drdp!G16+drdp!P16)*'DEC-OS'!$C16+(drdp!J16+drdp!S16)*'DEC-OS'!$D16)</f>
        <v>0</v>
      </c>
      <c r="H16" s="18">
        <f>Model!$W$22*((drdp!B16)*'DEC-OS'!$B16+(drdp!E16)*'DEC-OS'!$C16+(drdp!H16)*'DEC-OS'!$D16)</f>
        <v>0</v>
      </c>
      <c r="I16" s="18">
        <f>Model!$W$22*((drdp!C16)*'DEC-OS'!$B16+(drdp!F16)*'DEC-OS'!$C16+(drdp!I16)*'DEC-OS'!$D16)</f>
        <v>0</v>
      </c>
      <c r="J16" s="18">
        <f>Model!$W$22*((drdp!D16)*'DEC-OS'!$B16+(drdp!G16)*'DEC-OS'!$C16+(drdp!J16)*'DEC-OS'!$D16)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v>1</v>
      </c>
      <c r="E17" s="20">
        <f>Model!$W$22*((drdp!B17+drdp!K17)*'DEC-OS'!$B17+(drdp!E17+drdp!N17)*'DEC-OS'!$C17+(drdp!H17+drdp!Q17)*'DEC-OS'!$D17)</f>
        <v>0</v>
      </c>
      <c r="F17" s="20">
        <f>Model!$W$22*((drdp!C17+drdp!L17)*'DEC-OS'!$B17+(drdp!F17+drdp!O17)*'DEC-OS'!$C17+(drdp!I17+drdp!R17)*'DEC-OS'!$D17)</f>
        <v>0</v>
      </c>
      <c r="G17" s="20">
        <f>Model!$W$22*((drdp!D17+drdp!M17)*'DEC-OS'!$B17+(drdp!G17+drdp!P17)*'DEC-OS'!$C17+(drdp!J17+drdp!S17)*'DEC-OS'!$D17)</f>
        <v>0</v>
      </c>
      <c r="H17" s="18">
        <f>Model!$W$22*((drdp!B17)*'DEC-OS'!$B17+(drdp!E17)*'DEC-OS'!$C17+(drdp!H17)*'DEC-OS'!$D17)</f>
        <v>0</v>
      </c>
      <c r="I17" s="18">
        <f>Model!$W$22*((drdp!C17)*'DEC-OS'!$B17+(drdp!F17)*'DEC-OS'!$C17+(drdp!I17)*'DEC-OS'!$D17)</f>
        <v>0</v>
      </c>
      <c r="J17" s="18">
        <f>Model!$W$22*((drdp!D17)*'DEC-OS'!$B17+(drdp!G17)*'DEC-OS'!$C17+(drdp!J17)*'DEC-OS'!$D17)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v>1</v>
      </c>
      <c r="E18" s="20">
        <f>Model!$W$22*((drdp!B18+drdp!K18)*'DEC-OS'!$B18+(drdp!E18+drdp!N18)*'DEC-OS'!$C18+(drdp!H18+drdp!Q18)*'DEC-OS'!$D18)</f>
        <v>0</v>
      </c>
      <c r="F18" s="20">
        <f>Model!$W$22*((drdp!C18+drdp!L18)*'DEC-OS'!$B18+(drdp!F18+drdp!O18)*'DEC-OS'!$C18+(drdp!I18+drdp!R18)*'DEC-OS'!$D18)</f>
        <v>0</v>
      </c>
      <c r="G18" s="20">
        <f>Model!$W$22*((drdp!D18+drdp!M18)*'DEC-OS'!$B18+(drdp!G18+drdp!P18)*'DEC-OS'!$C18+(drdp!J18+drdp!S18)*'DEC-OS'!$D18)</f>
        <v>0</v>
      </c>
      <c r="H18" s="18">
        <f>Model!$W$22*((drdp!B18)*'DEC-OS'!$B18+(drdp!E18)*'DEC-OS'!$C18+(drdp!H18)*'DEC-OS'!$D18)</f>
        <v>0</v>
      </c>
      <c r="I18" s="18">
        <f>Model!$W$22*((drdp!C18)*'DEC-OS'!$B18+(drdp!F18)*'DEC-OS'!$C18+(drdp!I18)*'DEC-OS'!$D18)</f>
        <v>0</v>
      </c>
      <c r="J18" s="18">
        <f>Model!$W$22*((drdp!D18)*'DEC-OS'!$B18+(drdp!G18)*'DEC-OS'!$C18+(drdp!J18)*'DEC-OS'!$D18)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v>1</v>
      </c>
      <c r="E19" s="20">
        <f>Model!$W$22*((drdp!B19+drdp!K19)*'DEC-OS'!$B19+(drdp!E19+drdp!N19)*'DEC-OS'!$C19+(drdp!H19+drdp!Q19)*'DEC-OS'!$D19)</f>
        <v>0</v>
      </c>
      <c r="F19" s="20">
        <f>Model!$W$22*((drdp!C19+drdp!L19)*'DEC-OS'!$B19+(drdp!F19+drdp!O19)*'DEC-OS'!$C19+(drdp!I19+drdp!R19)*'DEC-OS'!$D19)</f>
        <v>0</v>
      </c>
      <c r="G19" s="20">
        <f>Model!$W$22*((drdp!D19+drdp!M19)*'DEC-OS'!$B19+(drdp!G19+drdp!P19)*'DEC-OS'!$C19+(drdp!J19+drdp!S19)*'DEC-OS'!$D19)</f>
        <v>0</v>
      </c>
      <c r="H19" s="18">
        <f>Model!$W$22*((drdp!B19)*'DEC-OS'!$B19+(drdp!E19)*'DEC-OS'!$C19+(drdp!H19)*'DEC-OS'!$D19)</f>
        <v>0</v>
      </c>
      <c r="I19" s="18">
        <f>Model!$W$22*((drdp!C19)*'DEC-OS'!$B19+(drdp!F19)*'DEC-OS'!$C19+(drdp!I19)*'DEC-OS'!$D19)</f>
        <v>0</v>
      </c>
      <c r="J19" s="18">
        <f>Model!$W$22*((drdp!D19)*'DEC-OS'!$B19+(drdp!G19)*'DEC-OS'!$C19+(drdp!J19)*'DEC-OS'!$D19)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v>1</v>
      </c>
      <c r="E20" s="20">
        <f>Model!$W$22*((drdp!B20+drdp!K20)*'DEC-OS'!$B20+(drdp!E20+drdp!N20)*'DEC-OS'!$C20+(drdp!H20+drdp!Q20)*'DEC-OS'!$D20)</f>
        <v>0</v>
      </c>
      <c r="F20" s="20">
        <f>Model!$W$22*((drdp!C20+drdp!L20)*'DEC-OS'!$B20+(drdp!F20+drdp!O20)*'DEC-OS'!$C20+(drdp!I20+drdp!R20)*'DEC-OS'!$D20)</f>
        <v>0</v>
      </c>
      <c r="G20" s="20">
        <f>Model!$W$22*((drdp!D20+drdp!M20)*'DEC-OS'!$B20+(drdp!G20+drdp!P20)*'DEC-OS'!$C20+(drdp!J20+drdp!S20)*'DEC-OS'!$D20)</f>
        <v>0</v>
      </c>
      <c r="H20" s="18">
        <f>Model!$W$22*((drdp!B20)*'DEC-OS'!$B20+(drdp!E20)*'DEC-OS'!$C20+(drdp!H20)*'DEC-OS'!$D20)</f>
        <v>0</v>
      </c>
      <c r="I20" s="18">
        <f>Model!$W$22*((drdp!C20)*'DEC-OS'!$B20+(drdp!F20)*'DEC-OS'!$C20+(drdp!I20)*'DEC-OS'!$D20)</f>
        <v>0</v>
      </c>
      <c r="J20" s="18">
        <f>Model!$W$22*((drdp!D20)*'DEC-OS'!$B20+(drdp!G20)*'DEC-OS'!$C20+(drdp!J20)*'DEC-OS'!$D20)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v>1</v>
      </c>
      <c r="E21" s="20">
        <f>Model!$W$22*((drdp!B21+drdp!K21)*'DEC-OS'!$B21+(drdp!E21+drdp!N21)*'DEC-OS'!$C21+(drdp!H21+drdp!Q21)*'DEC-OS'!$D21)</f>
        <v>0</v>
      </c>
      <c r="F21" s="20">
        <f>Model!$W$22*((drdp!C21+drdp!L21)*'DEC-OS'!$B21+(drdp!F21+drdp!O21)*'DEC-OS'!$C21+(drdp!I21+drdp!R21)*'DEC-OS'!$D21)</f>
        <v>1.2135533551722588E-3</v>
      </c>
      <c r="G21" s="20">
        <f>Model!$W$22*((drdp!D21+drdp!M21)*'DEC-OS'!$B21+(drdp!G21+drdp!P21)*'DEC-OS'!$C21+(drdp!J21+drdp!S21)*'DEC-OS'!$D21)</f>
        <v>0</v>
      </c>
      <c r="H21" s="18">
        <f>Model!$W$22*((drdp!B21)*'DEC-OS'!$B21+(drdp!E21)*'DEC-OS'!$C21+(drdp!H21)*'DEC-OS'!$D21)</f>
        <v>0</v>
      </c>
      <c r="I21" s="18">
        <f>Model!$W$22*((drdp!C21)*'DEC-OS'!$B21+(drdp!F21)*'DEC-OS'!$C21+(drdp!I21)*'DEC-OS'!$D21)</f>
        <v>3.033883387930647E-4</v>
      </c>
      <c r="J21" s="18">
        <f>Model!$W$22*((drdp!D21)*'DEC-OS'!$B21+(drdp!G21)*'DEC-OS'!$C21+(drdp!J21)*'DEC-OS'!$D21)</f>
        <v>0</v>
      </c>
      <c r="K21" s="21">
        <f>SUM(E$3:E20)+H21</f>
        <v>0</v>
      </c>
      <c r="L21" s="21">
        <f>SUM(F$3:F20)+I21</f>
        <v>3.033883387930647E-4</v>
      </c>
      <c r="M21" s="21">
        <f>SUM(G$3:G20)+J21</f>
        <v>0</v>
      </c>
      <c r="N21" s="21"/>
      <c r="O21" s="21"/>
      <c r="P21" s="21"/>
      <c r="Q21" s="19">
        <f t="shared" si="1"/>
        <v>0</v>
      </c>
      <c r="R21" s="19">
        <f t="shared" si="1"/>
        <v>9.2044484115615414E-8</v>
      </c>
      <c r="S21" s="19">
        <f t="shared" si="1"/>
        <v>0</v>
      </c>
      <c r="T21" s="19">
        <f t="shared" si="2"/>
        <v>0</v>
      </c>
      <c r="U21" s="19">
        <f t="shared" si="3"/>
        <v>0</v>
      </c>
      <c r="V21" s="19">
        <f t="shared" si="4"/>
        <v>0</v>
      </c>
    </row>
    <row r="22" spans="1:22" x14ac:dyDescent="0.25">
      <c r="A22" s="26">
        <f>Wellpath!E22</f>
        <v>540</v>
      </c>
      <c r="B22" s="22">
        <v>0</v>
      </c>
      <c r="C22" s="22">
        <v>0</v>
      </c>
      <c r="D22" s="22">
        <v>1</v>
      </c>
      <c r="E22" s="20">
        <f>Model!$W$22*((drdp!B22+drdp!K22)*'DEC-OS'!$B22+(drdp!E22+drdp!N22)*'DEC-OS'!$C22+(drdp!H22+drdp!Q22)*'DEC-OS'!$D22)</f>
        <v>0</v>
      </c>
      <c r="F22" s="20">
        <f>Model!$W$22*((drdp!C22+drdp!L22)*'DEC-OS'!$B22+(drdp!F22+drdp!O22)*'DEC-OS'!$C22+(drdp!I22+drdp!R22)*'DEC-OS'!$D22)</f>
        <v>7.2993962322865178E-3</v>
      </c>
      <c r="G22" s="20">
        <f>Model!$W$22*((drdp!D22+drdp!M22)*'DEC-OS'!$B22+(drdp!G22+drdp!P22)*'DEC-OS'!$C22+(drdp!J22+drdp!S22)*'DEC-OS'!$D22)</f>
        <v>0</v>
      </c>
      <c r="H22" s="18">
        <f>Model!$W$22*((drdp!B22)*'DEC-OS'!$B22+(drdp!E22)*'DEC-OS'!$C22+(drdp!H22)*'DEC-OS'!$D22)</f>
        <v>0</v>
      </c>
      <c r="I22" s="18">
        <f>Model!$W$22*((drdp!C22)*'DEC-OS'!$B22+(drdp!F22)*'DEC-OS'!$C22+(drdp!I22)*'DEC-OS'!$D22)</f>
        <v>3.6496981161432589E-3</v>
      </c>
      <c r="J22" s="18">
        <f>Model!$W$22*((drdp!D22)*'DEC-OS'!$B22+(drdp!G22)*'DEC-OS'!$C22+(drdp!J22)*'DEC-OS'!$D22)</f>
        <v>0</v>
      </c>
      <c r="K22" s="21">
        <f>SUM(E$3:E21)+H22</f>
        <v>0</v>
      </c>
      <c r="L22" s="21">
        <f>SUM(F$3:F21)+I22</f>
        <v>4.8632514713155177E-3</v>
      </c>
      <c r="M22" s="21">
        <f>SUM(G$3:G21)+J22</f>
        <v>0</v>
      </c>
      <c r="N22" s="21"/>
      <c r="O22" s="21"/>
      <c r="P22" s="21"/>
      <c r="Q22" s="19">
        <f t="shared" si="1"/>
        <v>0</v>
      </c>
      <c r="R22" s="19">
        <f t="shared" si="1"/>
        <v>2.3651214873252547E-5</v>
      </c>
      <c r="S22" s="19">
        <f t="shared" si="1"/>
        <v>0</v>
      </c>
      <c r="T22" s="19">
        <f t="shared" si="2"/>
        <v>0</v>
      </c>
      <c r="U22" s="19">
        <f t="shared" si="3"/>
        <v>0</v>
      </c>
      <c r="V22" s="19">
        <f t="shared" si="4"/>
        <v>0</v>
      </c>
    </row>
    <row r="23" spans="1:22" x14ac:dyDescent="0.25">
      <c r="A23" s="26">
        <f>Wellpath!E23</f>
        <v>570</v>
      </c>
      <c r="B23" s="22">
        <v>0</v>
      </c>
      <c r="C23" s="22">
        <v>0</v>
      </c>
      <c r="D23" s="22">
        <v>1</v>
      </c>
      <c r="E23" s="20">
        <f>Model!$W$22*((drdp!B23+drdp!K23)*'DEC-OS'!$B23+(drdp!E23+drdp!N23)*'DEC-OS'!$C23+(drdp!H23+drdp!Q23)*'DEC-OS'!$D23)</f>
        <v>0</v>
      </c>
      <c r="F23" s="20">
        <f>Model!$W$22*((drdp!C23+drdp!L23)*'DEC-OS'!$B23+(drdp!F23+drdp!O23)*'DEC-OS'!$C23+(drdp!I23+drdp!R23)*'DEC-OS'!$D23)</f>
        <v>1.276456761621593E-2</v>
      </c>
      <c r="G23" s="20">
        <f>Model!$W$22*((drdp!D23+drdp!M23)*'DEC-OS'!$B23+(drdp!G23+drdp!P23)*'DEC-OS'!$C23+(drdp!J23+drdp!S23)*'DEC-OS'!$D23)</f>
        <v>0</v>
      </c>
      <c r="H23" s="18">
        <f>Model!$W$22*((drdp!B23)*'DEC-OS'!$B23+(drdp!E23)*'DEC-OS'!$C23+(drdp!H23)*'DEC-OS'!$D23)</f>
        <v>0</v>
      </c>
      <c r="I23" s="18">
        <f>Model!$W$22*((drdp!C23)*'DEC-OS'!$B23+(drdp!F23)*'DEC-OS'!$C23+(drdp!I23)*'DEC-OS'!$D23)</f>
        <v>6.382283808107965E-3</v>
      </c>
      <c r="J23" s="18">
        <f>Model!$W$22*((drdp!D23)*'DEC-OS'!$B23+(drdp!G23)*'DEC-OS'!$C23+(drdp!J23)*'DEC-OS'!$D23)</f>
        <v>0</v>
      </c>
      <c r="K23" s="21">
        <f>SUM(E$3:E22)+H23</f>
        <v>0</v>
      </c>
      <c r="L23" s="21">
        <f>SUM(F$3:F22)+I23</f>
        <v>1.4895233395566742E-2</v>
      </c>
      <c r="M23" s="21">
        <f>SUM(G$3:G22)+J23</f>
        <v>0</v>
      </c>
      <c r="N23" s="21"/>
      <c r="O23" s="21"/>
      <c r="P23" s="21"/>
      <c r="Q23" s="19">
        <f t="shared" si="1"/>
        <v>0</v>
      </c>
      <c r="R23" s="19">
        <f t="shared" si="1"/>
        <v>2.2186797790840673E-4</v>
      </c>
      <c r="S23" s="19">
        <f t="shared" si="1"/>
        <v>0</v>
      </c>
      <c r="T23" s="19">
        <f t="shared" si="2"/>
        <v>0</v>
      </c>
      <c r="U23" s="19">
        <f t="shared" si="3"/>
        <v>0</v>
      </c>
      <c r="V23" s="19">
        <f t="shared" si="4"/>
        <v>0</v>
      </c>
    </row>
    <row r="24" spans="1:22" x14ac:dyDescent="0.25">
      <c r="A24" s="26">
        <f>Wellpath!E24</f>
        <v>600</v>
      </c>
      <c r="B24" s="22">
        <v>0</v>
      </c>
      <c r="C24" s="22">
        <v>0</v>
      </c>
      <c r="D24" s="22">
        <v>1</v>
      </c>
      <c r="E24" s="20">
        <f>Model!$W$22*((drdp!B24+drdp!K24)*'DEC-OS'!$B24+(drdp!E24+drdp!N24)*'DEC-OS'!$C24+(drdp!H24+drdp!Q24)*'DEC-OS'!$D24)</f>
        <v>0</v>
      </c>
      <c r="F24" s="20">
        <f>Model!$W$22*((drdp!C24+drdp!L24)*'DEC-OS'!$B24+(drdp!F24+drdp!O24)*'DEC-OS'!$C24+(drdp!I24+drdp!R24)*'DEC-OS'!$D24)</f>
        <v>1.8205440920197279E-2</v>
      </c>
      <c r="G24" s="20">
        <f>Model!$W$22*((drdp!D24+drdp!M24)*'DEC-OS'!$B24+(drdp!G24+drdp!P24)*'DEC-OS'!$C24+(drdp!J24+drdp!S24)*'DEC-OS'!$D24)</f>
        <v>0</v>
      </c>
      <c r="H24" s="18">
        <f>Model!$W$22*((drdp!B24)*'DEC-OS'!$B24+(drdp!E24)*'DEC-OS'!$C24+(drdp!H24)*'DEC-OS'!$D24)</f>
        <v>0</v>
      </c>
      <c r="I24" s="18">
        <f>Model!$W$22*((drdp!C24)*'DEC-OS'!$B24+(drdp!F24)*'DEC-OS'!$C24+(drdp!I24)*'DEC-OS'!$D24)</f>
        <v>9.1027204600986397E-3</v>
      </c>
      <c r="J24" s="18">
        <f>Model!$W$22*((drdp!D24)*'DEC-OS'!$B24+(drdp!G24)*'DEC-OS'!$C24+(drdp!J24)*'DEC-OS'!$D24)</f>
        <v>0</v>
      </c>
      <c r="K24" s="21">
        <f>SUM(E$3:E23)+H24</f>
        <v>0</v>
      </c>
      <c r="L24" s="21">
        <f>SUM(F$3:F23)+I24</f>
        <v>3.0380237663773346E-2</v>
      </c>
      <c r="M24" s="21">
        <f>SUM(G$3:G23)+J24</f>
        <v>0</v>
      </c>
      <c r="N24" s="21"/>
      <c r="O24" s="21"/>
      <c r="P24" s="21"/>
      <c r="Q24" s="19">
        <f t="shared" si="1"/>
        <v>0</v>
      </c>
      <c r="R24" s="19">
        <f t="shared" si="1"/>
        <v>9.2295884050735261E-4</v>
      </c>
      <c r="S24" s="19">
        <f t="shared" si="1"/>
        <v>0</v>
      </c>
      <c r="T24" s="19">
        <f t="shared" si="2"/>
        <v>0</v>
      </c>
      <c r="U24" s="19">
        <f t="shared" si="3"/>
        <v>0</v>
      </c>
      <c r="V24" s="19">
        <f t="shared" si="4"/>
        <v>0</v>
      </c>
    </row>
    <row r="25" spans="1:22" x14ac:dyDescent="0.25">
      <c r="A25" s="26">
        <f>Wellpath!E25</f>
        <v>630</v>
      </c>
      <c r="B25" s="22">
        <v>0</v>
      </c>
      <c r="C25" s="22">
        <v>0</v>
      </c>
      <c r="D25" s="22">
        <v>1</v>
      </c>
      <c r="E25" s="20">
        <f>Model!$W$22*((drdp!B25+drdp!K25)*'DEC-OS'!$B25+(drdp!E25+drdp!N25)*'DEC-OS'!$C25+(drdp!H25+drdp!Q25)*'DEC-OS'!$D25)</f>
        <v>0</v>
      </c>
      <c r="F25" s="20">
        <f>Model!$W$22*((drdp!C25+drdp!L25)*'DEC-OS'!$B25+(drdp!F25+drdp!O25)*'DEC-OS'!$C25+(drdp!I25+drdp!R25)*'DEC-OS'!$D25)</f>
        <v>2.3611659132657413E-2</v>
      </c>
      <c r="G25" s="20">
        <f>Model!$W$22*((drdp!D25+drdp!M25)*'DEC-OS'!$B25+(drdp!G25+drdp!P25)*'DEC-OS'!$C25+(drdp!J25+drdp!S25)*'DEC-OS'!$D25)</f>
        <v>0</v>
      </c>
      <c r="H25" s="18">
        <f>Model!$W$22*((drdp!B25)*'DEC-OS'!$B25+(drdp!E25)*'DEC-OS'!$C25+(drdp!H25)*'DEC-OS'!$D25)</f>
        <v>0</v>
      </c>
      <c r="I25" s="18">
        <f>Model!$W$22*((drdp!C25)*'DEC-OS'!$B25+(drdp!F25)*'DEC-OS'!$C25+(drdp!I25)*'DEC-OS'!$D25)</f>
        <v>1.1805829566328706E-2</v>
      </c>
      <c r="J25" s="18">
        <f>Model!$W$22*((drdp!D25)*'DEC-OS'!$B25+(drdp!G25)*'DEC-OS'!$C25+(drdp!J25)*'DEC-OS'!$D25)</f>
        <v>0</v>
      </c>
      <c r="K25" s="21">
        <f>SUM(E$3:E24)+H25</f>
        <v>0</v>
      </c>
      <c r="L25" s="21">
        <f>SUM(F$3:F24)+I25</f>
        <v>5.1288787690200691E-2</v>
      </c>
      <c r="M25" s="21">
        <f>SUM(G$3:G24)+J25</f>
        <v>0</v>
      </c>
      <c r="N25" s="21"/>
      <c r="O25" s="21"/>
      <c r="P25" s="21"/>
      <c r="Q25" s="19">
        <f t="shared" si="1"/>
        <v>0</v>
      </c>
      <c r="R25" s="19">
        <f t="shared" si="1"/>
        <v>2.630539742730482E-3</v>
      </c>
      <c r="S25" s="19">
        <f t="shared" si="1"/>
        <v>0</v>
      </c>
      <c r="T25" s="19">
        <f t="shared" si="2"/>
        <v>0</v>
      </c>
      <c r="U25" s="19">
        <f t="shared" si="3"/>
        <v>0</v>
      </c>
      <c r="V25" s="19">
        <f t="shared" si="4"/>
        <v>0</v>
      </c>
    </row>
    <row r="26" spans="1:22" x14ac:dyDescent="0.25">
      <c r="A26" s="26">
        <f>Wellpath!E26</f>
        <v>660</v>
      </c>
      <c r="B26" s="22">
        <v>0</v>
      </c>
      <c r="C26" s="22">
        <v>0</v>
      </c>
      <c r="D26" s="22">
        <v>1</v>
      </c>
      <c r="E26" s="20">
        <f>Model!$W$22*((drdp!B26+drdp!K26)*'DEC-OS'!$B26+(drdp!E26+drdp!N26)*'DEC-OS'!$C26+(drdp!H26+drdp!Q26)*'DEC-OS'!$D26)</f>
        <v>0</v>
      </c>
      <c r="F26" s="20">
        <f>Model!$W$22*((drdp!C26+drdp!L26)*'DEC-OS'!$B26+(drdp!F26+drdp!O26)*'DEC-OS'!$C26+(drdp!I26+drdp!R26)*'DEC-OS'!$D26)</f>
        <v>2.8972931209959561E-2</v>
      </c>
      <c r="G26" s="20">
        <f>Model!$W$22*((drdp!D26+drdp!M26)*'DEC-OS'!$B26+(drdp!G26+drdp!P26)*'DEC-OS'!$C26+(drdp!J26+drdp!S26)*'DEC-OS'!$D26)</f>
        <v>0</v>
      </c>
      <c r="H26" s="18">
        <f>Model!$W$22*((drdp!B26)*'DEC-OS'!$B26+(drdp!E26)*'DEC-OS'!$C26+(drdp!H26)*'DEC-OS'!$D26)</f>
        <v>0</v>
      </c>
      <c r="I26" s="18">
        <f>Model!$W$22*((drdp!C26)*'DEC-OS'!$B26+(drdp!F26)*'DEC-OS'!$C26+(drdp!I26)*'DEC-OS'!$D26)</f>
        <v>1.448646560497978E-2</v>
      </c>
      <c r="J26" s="18">
        <f>Model!$W$22*((drdp!D26)*'DEC-OS'!$B26+(drdp!G26)*'DEC-OS'!$C26+(drdp!J26)*'DEC-OS'!$D26)</f>
        <v>0</v>
      </c>
      <c r="K26" s="21">
        <f>SUM(E$3:E25)+H26</f>
        <v>0</v>
      </c>
      <c r="L26" s="21">
        <f>SUM(F$3:F25)+I26</f>
        <v>7.7581082861509179E-2</v>
      </c>
      <c r="M26" s="21">
        <f>SUM(G$3:G25)+J26</f>
        <v>0</v>
      </c>
      <c r="N26" s="21"/>
      <c r="O26" s="21"/>
      <c r="P26" s="21"/>
      <c r="Q26" s="19">
        <f t="shared" si="1"/>
        <v>0</v>
      </c>
      <c r="R26" s="19">
        <f t="shared" si="1"/>
        <v>6.0188244179643531E-3</v>
      </c>
      <c r="S26" s="19">
        <f t="shared" si="1"/>
        <v>0</v>
      </c>
      <c r="T26" s="19">
        <f t="shared" si="2"/>
        <v>0</v>
      </c>
      <c r="U26" s="19">
        <f t="shared" si="3"/>
        <v>0</v>
      </c>
      <c r="V26" s="19">
        <f t="shared" si="4"/>
        <v>0</v>
      </c>
    </row>
    <row r="27" spans="1:22" x14ac:dyDescent="0.25">
      <c r="A27" s="26">
        <f>Wellpath!E27</f>
        <v>690</v>
      </c>
      <c r="B27" s="22">
        <v>0</v>
      </c>
      <c r="C27" s="22">
        <v>0</v>
      </c>
      <c r="D27" s="22">
        <v>1</v>
      </c>
      <c r="E27" s="20">
        <f>Model!$W$22*((drdp!B27+drdp!K27)*'DEC-OS'!$B27+(drdp!E27+drdp!N27)*'DEC-OS'!$C27+(drdp!H27+drdp!Q27)*'DEC-OS'!$D27)</f>
        <v>0</v>
      </c>
      <c r="F27" s="20">
        <f>Model!$W$22*((drdp!C27+drdp!L27)*'DEC-OS'!$B27+(drdp!F27+drdp!O27)*'DEC-OS'!$C27+(drdp!I27+drdp!R27)*'DEC-OS'!$D27)</f>
        <v>3.4279051665989789E-2</v>
      </c>
      <c r="G27" s="20">
        <f>Model!$W$22*((drdp!D27+drdp!M27)*'DEC-OS'!$B27+(drdp!G27+drdp!P27)*'DEC-OS'!$C27+(drdp!J27+drdp!S27)*'DEC-OS'!$D27)</f>
        <v>0</v>
      </c>
      <c r="H27" s="18">
        <f>Model!$W$22*((drdp!B27)*'DEC-OS'!$B27+(drdp!E27)*'DEC-OS'!$C27+(drdp!H27)*'DEC-OS'!$D27)</f>
        <v>0</v>
      </c>
      <c r="I27" s="18">
        <f>Model!$W$22*((drdp!C27)*'DEC-OS'!$B27+(drdp!F27)*'DEC-OS'!$C27+(drdp!I27)*'DEC-OS'!$D27)</f>
        <v>1.7139525832994894E-2</v>
      </c>
      <c r="J27" s="18">
        <f>Model!$W$22*((drdp!D27)*'DEC-OS'!$B27+(drdp!G27)*'DEC-OS'!$C27+(drdp!J27)*'DEC-OS'!$D27)</f>
        <v>0</v>
      </c>
      <c r="K27" s="21">
        <f>SUM(E$3:E26)+H27</f>
        <v>0</v>
      </c>
      <c r="L27" s="21">
        <f>SUM(F$3:F26)+I27</f>
        <v>0.10920707429948386</v>
      </c>
      <c r="M27" s="21">
        <f>SUM(G$3:G26)+J27</f>
        <v>0</v>
      </c>
      <c r="N27" s="21"/>
      <c r="O27" s="21"/>
      <c r="P27" s="21"/>
      <c r="Q27" s="19">
        <f t="shared" si="1"/>
        <v>0</v>
      </c>
      <c r="R27" s="19">
        <f t="shared" si="1"/>
        <v>1.1926185077052988E-2</v>
      </c>
      <c r="S27" s="19">
        <f t="shared" si="1"/>
        <v>0</v>
      </c>
      <c r="T27" s="19">
        <f t="shared" si="2"/>
        <v>0</v>
      </c>
      <c r="U27" s="19">
        <f t="shared" si="3"/>
        <v>0</v>
      </c>
      <c r="V27" s="19">
        <f t="shared" si="4"/>
        <v>0</v>
      </c>
    </row>
    <row r="28" spans="1:22" x14ac:dyDescent="0.25">
      <c r="A28" s="26">
        <f>Wellpath!E28</f>
        <v>720</v>
      </c>
      <c r="B28" s="22">
        <v>0</v>
      </c>
      <c r="C28" s="22">
        <v>0</v>
      </c>
      <c r="D28" s="22">
        <v>1</v>
      </c>
      <c r="E28" s="20">
        <f>Model!$W$22*((drdp!B28+drdp!K28)*'DEC-OS'!$B28+(drdp!E28+drdp!N28)*'DEC-OS'!$C28+(drdp!H28+drdp!Q28)*'DEC-OS'!$D28)</f>
        <v>0</v>
      </c>
      <c r="F28" s="20">
        <f>Model!$W$22*((drdp!C28+drdp!L28)*'DEC-OS'!$B28+(drdp!F28+drdp!O28)*'DEC-OS'!$C28+(drdp!I28+drdp!R28)*'DEC-OS'!$D28)</f>
        <v>3.9519919998879861E-2</v>
      </c>
      <c r="G28" s="20">
        <f>Model!$W$22*((drdp!D28+drdp!M28)*'DEC-OS'!$B28+(drdp!G28+drdp!P28)*'DEC-OS'!$C28+(drdp!J28+drdp!S28)*'DEC-OS'!$D28)</f>
        <v>0</v>
      </c>
      <c r="H28" s="18">
        <f>Model!$W$22*((drdp!B28)*'DEC-OS'!$B28+(drdp!E28)*'DEC-OS'!$C28+(drdp!H28)*'DEC-OS'!$D28)</f>
        <v>0</v>
      </c>
      <c r="I28" s="18">
        <f>Model!$W$22*((drdp!C28)*'DEC-OS'!$B28+(drdp!F28)*'DEC-OS'!$C28+(drdp!I28)*'DEC-OS'!$D28)</f>
        <v>1.9759959999439931E-2</v>
      </c>
      <c r="J28" s="18">
        <f>Model!$W$22*((drdp!D28)*'DEC-OS'!$B28+(drdp!G28)*'DEC-OS'!$C28+(drdp!J28)*'DEC-OS'!$D28)</f>
        <v>0</v>
      </c>
      <c r="K28" s="21">
        <f>SUM(E$3:E27)+H28</f>
        <v>0</v>
      </c>
      <c r="L28" s="21">
        <f>SUM(F$3:F27)+I28</f>
        <v>0.14610656013191869</v>
      </c>
      <c r="M28" s="21">
        <f>SUM(G$3:G27)+J28</f>
        <v>0</v>
      </c>
      <c r="N28" s="21"/>
      <c r="O28" s="21"/>
      <c r="P28" s="21"/>
      <c r="Q28" s="19">
        <f t="shared" si="1"/>
        <v>0</v>
      </c>
      <c r="R28" s="19">
        <f t="shared" si="1"/>
        <v>2.1347126913581975E-2</v>
      </c>
      <c r="S28" s="19">
        <f t="shared" si="1"/>
        <v>0</v>
      </c>
      <c r="T28" s="19">
        <f t="shared" si="2"/>
        <v>0</v>
      </c>
      <c r="U28" s="19">
        <f t="shared" si="3"/>
        <v>0</v>
      </c>
      <c r="V28" s="19">
        <f t="shared" si="4"/>
        <v>0</v>
      </c>
    </row>
    <row r="29" spans="1:22" x14ac:dyDescent="0.25">
      <c r="A29" s="26">
        <f>Wellpath!E29</f>
        <v>750</v>
      </c>
      <c r="B29" s="22">
        <v>0</v>
      </c>
      <c r="C29" s="22">
        <v>0</v>
      </c>
      <c r="D29" s="22">
        <v>1</v>
      </c>
      <c r="E29" s="20">
        <f>Model!$W$22*((drdp!B29+drdp!K29)*'DEC-OS'!$B29+(drdp!E29+drdp!N29)*'DEC-OS'!$C29+(drdp!H29+drdp!Q29)*'DEC-OS'!$D29)</f>
        <v>0</v>
      </c>
      <c r="F29" s="20">
        <f>Model!$W$22*((drdp!C29+drdp!L29)*'DEC-OS'!$B29+(drdp!F29+drdp!O29)*'DEC-OS'!$C29+(drdp!I29+drdp!R29)*'DEC-OS'!$D29)</f>
        <v>4.4685559917886662E-2</v>
      </c>
      <c r="G29" s="20">
        <f>Model!$W$22*((drdp!D29+drdp!M29)*'DEC-OS'!$B29+(drdp!G29+drdp!P29)*'DEC-OS'!$C29+(drdp!J29+drdp!S29)*'DEC-OS'!$D29)</f>
        <v>0</v>
      </c>
      <c r="H29" s="18">
        <f>Model!$W$22*((drdp!B29)*'DEC-OS'!$B29+(drdp!E29)*'DEC-OS'!$C29+(drdp!H29)*'DEC-OS'!$D29)</f>
        <v>0</v>
      </c>
      <c r="I29" s="18">
        <f>Model!$W$22*((drdp!C29)*'DEC-OS'!$B29+(drdp!F29)*'DEC-OS'!$C29+(drdp!I29)*'DEC-OS'!$D29)</f>
        <v>2.2342779958943331E-2</v>
      </c>
      <c r="J29" s="18">
        <f>Model!$W$22*((drdp!D29)*'DEC-OS'!$B29+(drdp!G29)*'DEC-OS'!$C29+(drdp!J29)*'DEC-OS'!$D29)</f>
        <v>0</v>
      </c>
      <c r="K29" s="21">
        <f>SUM(E$3:E28)+H29</f>
        <v>0</v>
      </c>
      <c r="L29" s="21">
        <f>SUM(F$3:F28)+I29</f>
        <v>0.18820930009030193</v>
      </c>
      <c r="M29" s="21">
        <f>SUM(G$3:G28)+J29</f>
        <v>0</v>
      </c>
      <c r="N29" s="21"/>
      <c r="O29" s="21"/>
      <c r="P29" s="21"/>
      <c r="Q29" s="19">
        <f t="shared" si="1"/>
        <v>0</v>
      </c>
      <c r="R29" s="19">
        <f t="shared" si="1"/>
        <v>3.5422740640481329E-2</v>
      </c>
      <c r="S29" s="19">
        <f t="shared" si="1"/>
        <v>0</v>
      </c>
      <c r="T29" s="19">
        <f t="shared" si="2"/>
        <v>0</v>
      </c>
      <c r="U29" s="19">
        <f t="shared" si="3"/>
        <v>0</v>
      </c>
      <c r="V29" s="19">
        <f t="shared" si="4"/>
        <v>0</v>
      </c>
    </row>
    <row r="30" spans="1:22" x14ac:dyDescent="0.25">
      <c r="A30" s="26">
        <f>Wellpath!E30</f>
        <v>780</v>
      </c>
      <c r="B30" s="22">
        <v>0</v>
      </c>
      <c r="C30" s="22">
        <v>0</v>
      </c>
      <c r="D30" s="22">
        <v>1</v>
      </c>
      <c r="E30" s="20">
        <f>Model!$W$22*((drdp!B30+drdp!K30)*'DEC-OS'!$B30+(drdp!E30+drdp!N30)*'DEC-OS'!$C30+(drdp!H30+drdp!Q30)*'DEC-OS'!$D30)</f>
        <v>0</v>
      </c>
      <c r="F30" s="20">
        <f>Model!$W$22*((drdp!C30+drdp!L30)*'DEC-OS'!$B30+(drdp!F30+drdp!O30)*'DEC-OS'!$C30+(drdp!I30+drdp!R30)*'DEC-OS'!$D30)</f>
        <v>4.9766138333828577E-2</v>
      </c>
      <c r="G30" s="20">
        <f>Model!$W$22*((drdp!D30+drdp!M30)*'DEC-OS'!$B30+(drdp!G30+drdp!P30)*'DEC-OS'!$C30+(drdp!J30+drdp!S30)*'DEC-OS'!$D30)</f>
        <v>0</v>
      </c>
      <c r="H30" s="18">
        <f>Model!$W$22*((drdp!B30)*'DEC-OS'!$B30+(drdp!E30)*'DEC-OS'!$C30+(drdp!H30)*'DEC-OS'!$D30)</f>
        <v>0</v>
      </c>
      <c r="I30" s="18">
        <f>Model!$W$22*((drdp!C30)*'DEC-OS'!$B30+(drdp!F30)*'DEC-OS'!$C30+(drdp!I30)*'DEC-OS'!$D30)</f>
        <v>2.4883069166914289E-2</v>
      </c>
      <c r="J30" s="18">
        <f>Model!$W$22*((drdp!D30)*'DEC-OS'!$B30+(drdp!G30)*'DEC-OS'!$C30+(drdp!J30)*'DEC-OS'!$D30)</f>
        <v>0</v>
      </c>
      <c r="K30" s="21">
        <f>SUM(E$3:E29)+H30</f>
        <v>0</v>
      </c>
      <c r="L30" s="21">
        <f>SUM(F$3:F29)+I30</f>
        <v>0.23543514921615957</v>
      </c>
      <c r="M30" s="21">
        <f>SUM(G$3:G29)+J30</f>
        <v>0</v>
      </c>
      <c r="N30" s="21"/>
      <c r="O30" s="21"/>
      <c r="P30" s="21"/>
      <c r="Q30" s="19">
        <f t="shared" si="1"/>
        <v>0</v>
      </c>
      <c r="R30" s="19">
        <f t="shared" si="1"/>
        <v>5.5429709486435323E-2</v>
      </c>
      <c r="S30" s="19">
        <f t="shared" si="1"/>
        <v>0</v>
      </c>
      <c r="T30" s="19">
        <f t="shared" si="2"/>
        <v>0</v>
      </c>
      <c r="U30" s="19">
        <f t="shared" si="3"/>
        <v>0</v>
      </c>
      <c r="V30" s="19">
        <f t="shared" si="4"/>
        <v>0</v>
      </c>
    </row>
    <row r="31" spans="1:22" x14ac:dyDescent="0.25">
      <c r="A31" s="26">
        <f>Wellpath!E31</f>
        <v>810</v>
      </c>
      <c r="B31" s="22">
        <v>0</v>
      </c>
      <c r="C31" s="22">
        <v>0</v>
      </c>
      <c r="D31" s="22">
        <v>1</v>
      </c>
      <c r="E31" s="20">
        <f>Model!$W$22*((drdp!B31+drdp!K31)*'DEC-OS'!$B31+(drdp!E31+drdp!N31)*'DEC-OS'!$C31+(drdp!H31+drdp!Q31)*'DEC-OS'!$D31)</f>
        <v>0</v>
      </c>
      <c r="F31" s="20">
        <f>Model!$W$22*((drdp!C31+drdp!L31)*'DEC-OS'!$B31+(drdp!F31+drdp!O31)*'DEC-OS'!$C31+(drdp!I31+drdp!R31)*'DEC-OS'!$D31)</f>
        <v>5.4751984076929647E-2</v>
      </c>
      <c r="G31" s="20">
        <f>Model!$W$22*((drdp!D31+drdp!M31)*'DEC-OS'!$B31+(drdp!G31+drdp!P31)*'DEC-OS'!$C31+(drdp!J31+drdp!S31)*'DEC-OS'!$D31)</f>
        <v>0</v>
      </c>
      <c r="H31" s="18">
        <f>Model!$W$22*((drdp!B31)*'DEC-OS'!$B31+(drdp!E31)*'DEC-OS'!$C31+(drdp!H31)*'DEC-OS'!$D31)</f>
        <v>0</v>
      </c>
      <c r="I31" s="18">
        <f>Model!$W$22*((drdp!C31)*'DEC-OS'!$B31+(drdp!F31)*'DEC-OS'!$C31+(drdp!I31)*'DEC-OS'!$D31)</f>
        <v>2.7375992038464823E-2</v>
      </c>
      <c r="J31" s="18">
        <f>Model!$W$22*((drdp!D31)*'DEC-OS'!$B31+(drdp!G31)*'DEC-OS'!$C31+(drdp!J31)*'DEC-OS'!$D31)</f>
        <v>0</v>
      </c>
      <c r="K31" s="21">
        <f>SUM(E$3:E30)+H31</f>
        <v>0</v>
      </c>
      <c r="L31" s="21">
        <f>SUM(F$3:F30)+I31</f>
        <v>0.28769421042153864</v>
      </c>
      <c r="M31" s="21">
        <f>SUM(G$3:G30)+J31</f>
        <v>0</v>
      </c>
      <c r="N31" s="21"/>
      <c r="O31" s="21"/>
      <c r="P31" s="21"/>
      <c r="Q31" s="19">
        <f t="shared" si="1"/>
        <v>0</v>
      </c>
      <c r="R31" s="19">
        <f t="shared" si="1"/>
        <v>8.2767958710072559E-2</v>
      </c>
      <c r="S31" s="19">
        <f t="shared" si="1"/>
        <v>0</v>
      </c>
      <c r="T31" s="19">
        <f t="shared" si="2"/>
        <v>0</v>
      </c>
      <c r="U31" s="19">
        <f t="shared" si="3"/>
        <v>0</v>
      </c>
      <c r="V31" s="19">
        <f t="shared" si="4"/>
        <v>0</v>
      </c>
    </row>
    <row r="32" spans="1:22" x14ac:dyDescent="0.25">
      <c r="A32" s="26">
        <f>Wellpath!E32</f>
        <v>840</v>
      </c>
      <c r="B32" s="22">
        <v>0</v>
      </c>
      <c r="C32" s="22">
        <v>0</v>
      </c>
      <c r="D32" s="22">
        <v>1</v>
      </c>
      <c r="E32" s="20">
        <f>Model!$W$22*((drdp!B32+drdp!K32)*'DEC-OS'!$B32+(drdp!E32+drdp!N32)*'DEC-OS'!$C32+(drdp!H32+drdp!Q32)*'DEC-OS'!$D32)</f>
        <v>0</v>
      </c>
      <c r="F32" s="20">
        <f>Model!$W$22*((drdp!C32+drdp!L32)*'DEC-OS'!$B32+(drdp!F32+drdp!O32)*'DEC-OS'!$C32+(drdp!I32+drdp!R32)*'DEC-OS'!$D32)</f>
        <v>5.9633606306440941E-2</v>
      </c>
      <c r="G32" s="20">
        <f>Model!$W$22*((drdp!D32+drdp!M32)*'DEC-OS'!$B32+(drdp!G32+drdp!P32)*'DEC-OS'!$C32+(drdp!J32+drdp!S32)*'DEC-OS'!$D32)</f>
        <v>0</v>
      </c>
      <c r="H32" s="18">
        <f>Model!$W$22*((drdp!B32)*'DEC-OS'!$B32+(drdp!E32)*'DEC-OS'!$C32+(drdp!H32)*'DEC-OS'!$D32)</f>
        <v>0</v>
      </c>
      <c r="I32" s="18">
        <f>Model!$W$22*((drdp!C32)*'DEC-OS'!$B32+(drdp!F32)*'DEC-OS'!$C32+(drdp!I32)*'DEC-OS'!$D32)</f>
        <v>2.981680315322047E-2</v>
      </c>
      <c r="J32" s="18">
        <f>Model!$W$22*((drdp!D32)*'DEC-OS'!$B32+(drdp!G32)*'DEC-OS'!$C32+(drdp!J32)*'DEC-OS'!$D32)</f>
        <v>0</v>
      </c>
      <c r="K32" s="21">
        <f>SUM(E$3:E31)+H32</f>
        <v>0</v>
      </c>
      <c r="L32" s="21">
        <f>SUM(F$3:F31)+I32</f>
        <v>0.344887005613224</v>
      </c>
      <c r="M32" s="21">
        <f>SUM(G$3:G31)+J32</f>
        <v>0</v>
      </c>
      <c r="N32" s="21"/>
      <c r="O32" s="21"/>
      <c r="P32" s="21"/>
      <c r="Q32" s="19">
        <f t="shared" si="1"/>
        <v>0</v>
      </c>
      <c r="R32" s="19">
        <f t="shared" si="1"/>
        <v>0.11894704664085599</v>
      </c>
      <c r="S32" s="19">
        <f t="shared" si="1"/>
        <v>0</v>
      </c>
      <c r="T32" s="19">
        <f t="shared" si="2"/>
        <v>0</v>
      </c>
      <c r="U32" s="19">
        <f t="shared" si="3"/>
        <v>0</v>
      </c>
      <c r="V32" s="19">
        <f t="shared" si="4"/>
        <v>0</v>
      </c>
    </row>
    <row r="33" spans="1:23" x14ac:dyDescent="0.25">
      <c r="A33" s="26">
        <f>Wellpath!E33</f>
        <v>870</v>
      </c>
      <c r="B33" s="22">
        <v>0</v>
      </c>
      <c r="C33" s="22">
        <v>0</v>
      </c>
      <c r="D33" s="22">
        <v>1</v>
      </c>
      <c r="E33" s="20">
        <f>Model!$W$22*((drdp!B33+drdp!K33)*'DEC-OS'!$B33+(drdp!E33+drdp!N33)*'DEC-OS'!$C33+(drdp!H33+drdp!Q33)*'DEC-OS'!$D33)</f>
        <v>0</v>
      </c>
      <c r="F33" s="20">
        <f>Model!$W$22*((drdp!C33+drdp!L33)*'DEC-OS'!$B33+(drdp!F33+drdp!O33)*'DEC-OS'!$C33+(drdp!I33+drdp!R33)*'DEC-OS'!$D33)</f>
        <v>6.4401712576995299E-2</v>
      </c>
      <c r="G33" s="20">
        <f>Model!$W$22*((drdp!D33+drdp!M33)*'DEC-OS'!$B33+(drdp!G33+drdp!P33)*'DEC-OS'!$C33+(drdp!J33+drdp!S33)*'DEC-OS'!$D33)</f>
        <v>0</v>
      </c>
      <c r="H33" s="18">
        <f>Model!$W$22*((drdp!B33)*'DEC-OS'!$B33+(drdp!E33)*'DEC-OS'!$C33+(drdp!H33)*'DEC-OS'!$D33)</f>
        <v>0</v>
      </c>
      <c r="I33" s="18">
        <f>Model!$W$22*((drdp!C33)*'DEC-OS'!$B33+(drdp!F33)*'DEC-OS'!$C33+(drdp!I33)*'DEC-OS'!$D33)</f>
        <v>3.2200856288497649E-2</v>
      </c>
      <c r="J33" s="18">
        <f>Model!$W$22*((drdp!D33)*'DEC-OS'!$B33+(drdp!G33)*'DEC-OS'!$C33+(drdp!J33)*'DEC-OS'!$D33)</f>
        <v>0</v>
      </c>
      <c r="K33" s="21">
        <f>SUM(E$3:E32)+H33</f>
        <v>0</v>
      </c>
      <c r="L33" s="21">
        <f>SUM(F$3:F32)+I33</f>
        <v>0.40690466505494211</v>
      </c>
      <c r="M33" s="21">
        <f>SUM(G$3:G32)+J33</f>
        <v>0</v>
      </c>
      <c r="N33" s="21"/>
      <c r="O33" s="21"/>
      <c r="P33" s="21"/>
      <c r="Q33" s="19">
        <f t="shared" si="1"/>
        <v>0</v>
      </c>
      <c r="R33" s="19">
        <f t="shared" si="1"/>
        <v>0.16557140644347462</v>
      </c>
      <c r="S33" s="19">
        <f t="shared" si="1"/>
        <v>0</v>
      </c>
      <c r="T33" s="19">
        <f t="shared" si="2"/>
        <v>0</v>
      </c>
      <c r="U33" s="19">
        <f t="shared" si="3"/>
        <v>0</v>
      </c>
      <c r="V33" s="19">
        <f t="shared" si="4"/>
        <v>0</v>
      </c>
    </row>
    <row r="34" spans="1:23" x14ac:dyDescent="0.25">
      <c r="A34" s="26">
        <f>Wellpath!E34</f>
        <v>900</v>
      </c>
      <c r="B34" s="22">
        <v>0</v>
      </c>
      <c r="C34" s="22">
        <v>0</v>
      </c>
      <c r="D34" s="22">
        <v>1</v>
      </c>
      <c r="E34" s="20">
        <f>Model!$W$22*((drdp!B34+drdp!K34)*'DEC-OS'!$B34+(drdp!E34+drdp!N34)*'DEC-OS'!$C34+(drdp!H34+drdp!Q34)*'DEC-OS'!$D34)</f>
        <v>0</v>
      </c>
      <c r="F34" s="20">
        <f>Model!$W$22*((drdp!C34+drdp!L34)*'DEC-OS'!$B34+(drdp!F34+drdp!O34)*'DEC-OS'!$C34+(drdp!I34+drdp!R34)*'DEC-OS'!$D34)</f>
        <v>6.90472265273053E-2</v>
      </c>
      <c r="G34" s="20">
        <f>Model!$W$22*((drdp!D34+drdp!M34)*'DEC-OS'!$B34+(drdp!G34+drdp!P34)*'DEC-OS'!$C34+(drdp!J34+drdp!S34)*'DEC-OS'!$D34)</f>
        <v>0</v>
      </c>
      <c r="H34" s="18">
        <f>Model!$W$22*((drdp!B34)*'DEC-OS'!$B34+(drdp!E34)*'DEC-OS'!$C34+(drdp!H34)*'DEC-OS'!$D34)</f>
        <v>0</v>
      </c>
      <c r="I34" s="18">
        <f>Model!$W$22*((drdp!C34)*'DEC-OS'!$B34+(drdp!F34)*'DEC-OS'!$C34+(drdp!I34)*'DEC-OS'!$D34)</f>
        <v>3.452361326365265E-2</v>
      </c>
      <c r="J34" s="18">
        <f>Model!$W$22*((drdp!D34)*'DEC-OS'!$B34+(drdp!G34)*'DEC-OS'!$C34+(drdp!J34)*'DEC-OS'!$D34)</f>
        <v>0</v>
      </c>
      <c r="K34" s="21">
        <f>SUM(E$3:E33)+H34</f>
        <v>0</v>
      </c>
      <c r="L34" s="21">
        <f>SUM(F$3:F33)+I34</f>
        <v>0.47362913460709238</v>
      </c>
      <c r="M34" s="21">
        <f>SUM(G$3:G33)+J34</f>
        <v>0</v>
      </c>
      <c r="N34" s="21"/>
      <c r="O34" s="21"/>
      <c r="P34" s="21"/>
      <c r="Q34" s="19">
        <f t="shared" si="1"/>
        <v>0</v>
      </c>
      <c r="R34" s="19">
        <f t="shared" si="1"/>
        <v>0.22432455714866323</v>
      </c>
      <c r="S34" s="19">
        <f t="shared" si="1"/>
        <v>0</v>
      </c>
      <c r="T34" s="19">
        <f t="shared" si="2"/>
        <v>0</v>
      </c>
      <c r="U34" s="19">
        <f t="shared" si="3"/>
        <v>0</v>
      </c>
      <c r="V34" s="19">
        <f t="shared" si="4"/>
        <v>0</v>
      </c>
    </row>
    <row r="35" spans="1:23" x14ac:dyDescent="0.25">
      <c r="A35" s="26">
        <f>Wellpath!E35</f>
        <v>930</v>
      </c>
      <c r="B35" s="22">
        <v>0</v>
      </c>
      <c r="C35" s="22">
        <v>0</v>
      </c>
      <c r="D35" s="22">
        <v>1</v>
      </c>
      <c r="E35" s="20">
        <f>Model!$W$22*((drdp!B35+drdp!K35)*'DEC-OS'!$B35+(drdp!E35+drdp!N35)*'DEC-OS'!$C35+(drdp!H35+drdp!Q35)*'DEC-OS'!$D35)</f>
        <v>0</v>
      </c>
      <c r="F35" s="20">
        <f>Model!$W$22*((drdp!C35+drdp!L35)*'DEC-OS'!$B35+(drdp!F35+drdp!O35)*'DEC-OS'!$C35+(drdp!I35+drdp!R35)*'DEC-OS'!$D35)</f>
        <v>7.3561305157532758E-2</v>
      </c>
      <c r="G35" s="20">
        <f>Model!$W$22*((drdp!D35+drdp!M35)*'DEC-OS'!$B35+(drdp!G35+drdp!P35)*'DEC-OS'!$C35+(drdp!J35+drdp!S35)*'DEC-OS'!$D35)</f>
        <v>0</v>
      </c>
      <c r="H35" s="18">
        <f>Model!$W$22*((drdp!B35)*'DEC-OS'!$B35+(drdp!E35)*'DEC-OS'!$C35+(drdp!H35)*'DEC-OS'!$D35)</f>
        <v>0</v>
      </c>
      <c r="I35" s="18">
        <f>Model!$W$22*((drdp!C35)*'DEC-OS'!$B35+(drdp!F35)*'DEC-OS'!$C35+(drdp!I35)*'DEC-OS'!$D35)</f>
        <v>3.6780652578766379E-2</v>
      </c>
      <c r="J35" s="18">
        <f>Model!$W$22*((drdp!D35)*'DEC-OS'!$B35+(drdp!G35)*'DEC-OS'!$C35+(drdp!J35)*'DEC-OS'!$D35)</f>
        <v>0</v>
      </c>
      <c r="K35" s="21">
        <f>SUM(E$3:E34)+H35</f>
        <v>0</v>
      </c>
      <c r="L35" s="21">
        <f>SUM(F$3:F34)+I35</f>
        <v>0.54493340044951144</v>
      </c>
      <c r="M35" s="21">
        <f>SUM(G$3:G34)+J35</f>
        <v>0</v>
      </c>
      <c r="N35" s="21"/>
      <c r="O35" s="21"/>
      <c r="P35" s="21"/>
      <c r="Q35" s="19">
        <f t="shared" si="1"/>
        <v>0</v>
      </c>
      <c r="R35" s="19">
        <f t="shared" si="1"/>
        <v>0.29695241092546759</v>
      </c>
      <c r="S35" s="19">
        <f t="shared" si="1"/>
        <v>0</v>
      </c>
      <c r="T35" s="19">
        <f t="shared" si="2"/>
        <v>0</v>
      </c>
      <c r="U35" s="19">
        <f t="shared" si="3"/>
        <v>0</v>
      </c>
      <c r="V35" s="19">
        <f t="shared" si="4"/>
        <v>0</v>
      </c>
    </row>
    <row r="36" spans="1:23" x14ac:dyDescent="0.25">
      <c r="A36" s="26">
        <f>Wellpath!E36</f>
        <v>960</v>
      </c>
      <c r="B36" s="22">
        <v>0</v>
      </c>
      <c r="C36" s="22">
        <v>0</v>
      </c>
      <c r="D36" s="22">
        <v>1</v>
      </c>
      <c r="E36" s="20">
        <f>Model!$W$22*((drdp!B36+drdp!K36)*'DEC-OS'!$B36+(drdp!E36+drdp!N36)*'DEC-OS'!$C36+(drdp!H36+drdp!Q36)*'DEC-OS'!$D36)</f>
        <v>0</v>
      </c>
      <c r="F36" s="20">
        <f>Model!$W$22*((drdp!C36+drdp!L36)*'DEC-OS'!$B36+(drdp!F36+drdp!O36)*'DEC-OS'!$C36+(drdp!I36+drdp!R36)*'DEC-OS'!$D36)</f>
        <v>7.7935355662441599E-2</v>
      </c>
      <c r="G36" s="20">
        <f>Model!$W$22*((drdp!D36+drdp!M36)*'DEC-OS'!$B36+(drdp!G36+drdp!P36)*'DEC-OS'!$C36+(drdp!J36+drdp!S36)*'DEC-OS'!$D36)</f>
        <v>0</v>
      </c>
      <c r="H36" s="18">
        <f>Model!$W$22*((drdp!B36)*'DEC-OS'!$B36+(drdp!E36)*'DEC-OS'!$C36+(drdp!H36)*'DEC-OS'!$D36)</f>
        <v>0</v>
      </c>
      <c r="I36" s="18">
        <f>Model!$W$22*((drdp!C36)*'DEC-OS'!$B36+(drdp!F36)*'DEC-OS'!$C36+(drdp!I36)*'DEC-OS'!$D36)</f>
        <v>3.89676778312208E-2</v>
      </c>
      <c r="J36" s="18">
        <f>Model!$W$22*((drdp!D36)*'DEC-OS'!$B36+(drdp!G36)*'DEC-OS'!$C36+(drdp!J36)*'DEC-OS'!$D36)</f>
        <v>0</v>
      </c>
      <c r="K36" s="21">
        <f>SUM(E$3:E35)+H36</f>
        <v>0</v>
      </c>
      <c r="L36" s="21">
        <f>SUM(F$3:F35)+I36</f>
        <v>0.62068173085949863</v>
      </c>
      <c r="M36" s="21">
        <f>SUM(G$3:G35)+J36</f>
        <v>0</v>
      </c>
      <c r="N36" s="21"/>
      <c r="O36" s="21"/>
      <c r="P36" s="21"/>
      <c r="Q36" s="19">
        <f t="shared" si="1"/>
        <v>0</v>
      </c>
      <c r="R36" s="19">
        <f t="shared" si="1"/>
        <v>0.38524581102274308</v>
      </c>
      <c r="S36" s="19">
        <f t="shared" si="1"/>
        <v>0</v>
      </c>
      <c r="T36" s="19">
        <f t="shared" si="2"/>
        <v>0</v>
      </c>
      <c r="U36" s="19">
        <f t="shared" si="3"/>
        <v>0</v>
      </c>
      <c r="V36" s="19">
        <f t="shared" si="4"/>
        <v>0</v>
      </c>
    </row>
    <row r="37" spans="1:23" x14ac:dyDescent="0.25">
      <c r="A37" s="26">
        <f>Wellpath!E37</f>
        <v>990</v>
      </c>
      <c r="B37" s="22">
        <v>0</v>
      </c>
      <c r="C37" s="22">
        <v>0</v>
      </c>
      <c r="D37" s="22">
        <v>1</v>
      </c>
      <c r="E37" s="20">
        <f>Model!$W$22*((drdp!B37+drdp!K37)*'DEC-OS'!$B37+(drdp!E37+drdp!N37)*'DEC-OS'!$C37+(drdp!H37+drdp!Q37)*'DEC-OS'!$D37)</f>
        <v>0</v>
      </c>
      <c r="F37" s="20">
        <f>Model!$W$22*((drdp!C37+drdp!L37)*'DEC-OS'!$B37+(drdp!F37+drdp!O37)*'DEC-OS'!$C37+(drdp!I37+drdp!R37)*'DEC-OS'!$D37)</f>
        <v>8.2161051788290945E-2</v>
      </c>
      <c r="G37" s="20">
        <f>Model!$W$22*((drdp!D37+drdp!M37)*'DEC-OS'!$B37+(drdp!G37+drdp!P37)*'DEC-OS'!$C37+(drdp!J37+drdp!S37)*'DEC-OS'!$D37)</f>
        <v>0</v>
      </c>
      <c r="H37" s="18">
        <f>Model!$W$22*((drdp!B37)*'DEC-OS'!$B37+(drdp!E37)*'DEC-OS'!$C37+(drdp!H37)*'DEC-OS'!$D37)</f>
        <v>0</v>
      </c>
      <c r="I37" s="18">
        <f>Model!$W$22*((drdp!C37)*'DEC-OS'!$B37+(drdp!F37)*'DEC-OS'!$C37+(drdp!I37)*'DEC-OS'!$D37)</f>
        <v>4.1080525894145473E-2</v>
      </c>
      <c r="J37" s="18">
        <f>Model!$W$22*((drdp!D37)*'DEC-OS'!$B37+(drdp!G37)*'DEC-OS'!$C37+(drdp!J37)*'DEC-OS'!$D37)</f>
        <v>0</v>
      </c>
      <c r="K37" s="21">
        <f>SUM(E$3:E36)+H37</f>
        <v>0</v>
      </c>
      <c r="L37" s="21">
        <f>SUM(F$3:F36)+I37</f>
        <v>0.70072993458486488</v>
      </c>
      <c r="M37" s="21">
        <f>SUM(G$3:G36)+J37</f>
        <v>0</v>
      </c>
      <c r="N37" s="21"/>
      <c r="O37" s="21"/>
      <c r="P37" s="21"/>
      <c r="Q37" s="19">
        <f t="shared" si="1"/>
        <v>0</v>
      </c>
      <c r="R37" s="19">
        <f t="shared" si="1"/>
        <v>0.49102244122330901</v>
      </c>
      <c r="S37" s="19">
        <f t="shared" si="1"/>
        <v>0</v>
      </c>
      <c r="T37" s="19">
        <f t="shared" si="2"/>
        <v>0</v>
      </c>
      <c r="U37" s="19">
        <f t="shared" si="3"/>
        <v>0</v>
      </c>
      <c r="V37" s="19">
        <f t="shared" si="4"/>
        <v>0</v>
      </c>
    </row>
    <row r="38" spans="1:23" x14ac:dyDescent="0.25">
      <c r="A38" s="26">
        <f>Wellpath!E38</f>
        <v>1020</v>
      </c>
      <c r="B38" s="22">
        <v>0</v>
      </c>
      <c r="C38" s="22">
        <v>0</v>
      </c>
      <c r="D38" s="22">
        <v>1</v>
      </c>
      <c r="E38" s="20">
        <f>Model!$W$22*((drdp!B38+drdp!K38)*'DEC-OS'!$B38+(drdp!E38+drdp!N38)*'DEC-OS'!$C38+(drdp!H38+drdp!Q38)*'DEC-OS'!$D38)</f>
        <v>0</v>
      </c>
      <c r="F38" s="20">
        <f>Model!$W$22*((drdp!C38+drdp!L38)*'DEC-OS'!$B38+(drdp!F38+drdp!O38)*'DEC-OS'!$C38+(drdp!I38+drdp!R38)*'DEC-OS'!$D38)</f>
        <v>8.6230349682332369E-2</v>
      </c>
      <c r="G38" s="20">
        <f>Model!$W$22*((drdp!D38+drdp!M38)*'DEC-OS'!$B38+(drdp!G38+drdp!P38)*'DEC-OS'!$C38+(drdp!J38+drdp!S38)*'DEC-OS'!$D38)</f>
        <v>0</v>
      </c>
      <c r="H38" s="18">
        <f>Model!$W$22*((drdp!B38)*'DEC-OS'!$B38+(drdp!E38)*'DEC-OS'!$C38+(drdp!H38)*'DEC-OS'!$D38)</f>
        <v>0</v>
      </c>
      <c r="I38" s="18">
        <f>Model!$W$22*((drdp!C38)*'DEC-OS'!$B38+(drdp!F38)*'DEC-OS'!$C38+(drdp!I38)*'DEC-OS'!$D38)</f>
        <v>4.3115174841166184E-2</v>
      </c>
      <c r="J38" s="18">
        <f>Model!$W$22*((drdp!D38)*'DEC-OS'!$B38+(drdp!G38)*'DEC-OS'!$C38+(drdp!J38)*'DEC-OS'!$D38)</f>
        <v>0</v>
      </c>
      <c r="K38" s="21">
        <f>SUM(E$3:E37)+H38</f>
        <v>0</v>
      </c>
      <c r="L38" s="21">
        <f>SUM(F$3:F37)+I38</f>
        <v>0.78492563532017656</v>
      </c>
      <c r="M38" s="21">
        <f>SUM(G$3:G37)+J38</f>
        <v>0</v>
      </c>
      <c r="N38" s="21"/>
      <c r="O38" s="21"/>
      <c r="P38" s="21"/>
      <c r="Q38" s="19">
        <f t="shared" si="1"/>
        <v>0</v>
      </c>
      <c r="R38" s="19">
        <f t="shared" si="1"/>
        <v>0.61610825298278282</v>
      </c>
      <c r="S38" s="19">
        <f t="shared" si="1"/>
        <v>0</v>
      </c>
      <c r="T38" s="19">
        <f t="shared" si="2"/>
        <v>0</v>
      </c>
      <c r="U38" s="19">
        <f t="shared" si="3"/>
        <v>0</v>
      </c>
      <c r="V38" s="19">
        <f t="shared" si="4"/>
        <v>0</v>
      </c>
    </row>
    <row r="39" spans="1:23" x14ac:dyDescent="0.25">
      <c r="A39" s="26">
        <f>Wellpath!E39</f>
        <v>1050</v>
      </c>
      <c r="B39" s="22">
        <v>0</v>
      </c>
      <c r="C39" s="22">
        <v>0</v>
      </c>
      <c r="D39" s="22">
        <v>1</v>
      </c>
      <c r="E39" s="20">
        <f>Model!$W$22*((drdp!B39+drdp!K39)*'DEC-OS'!$B39+(drdp!E39+drdp!N39)*'DEC-OS'!$C39+(drdp!H39+drdp!Q39)*'DEC-OS'!$D39)</f>
        <v>0</v>
      </c>
      <c r="F39" s="20">
        <f>Model!$W$22*((drdp!C39+drdp!L39)*'DEC-OS'!$B39+(drdp!F39+drdp!O39)*'DEC-OS'!$C39+(drdp!I39+drdp!R39)*'DEC-OS'!$D39)</f>
        <v>9.0135503204740758E-2</v>
      </c>
      <c r="G39" s="20">
        <f>Model!$W$22*((drdp!D39+drdp!M39)*'DEC-OS'!$B39+(drdp!G39+drdp!P39)*'DEC-OS'!$C39+(drdp!J39+drdp!S39)*'DEC-OS'!$D39)</f>
        <v>0</v>
      </c>
      <c r="H39" s="18">
        <f>Model!$W$22*((drdp!B39)*'DEC-OS'!$B39+(drdp!E39)*'DEC-OS'!$C39+(drdp!H39)*'DEC-OS'!$D39)</f>
        <v>0</v>
      </c>
      <c r="I39" s="18">
        <f>Model!$W$22*((drdp!C39)*'DEC-OS'!$B39+(drdp!F39)*'DEC-OS'!$C39+(drdp!I39)*'DEC-OS'!$D39)</f>
        <v>4.5067751602370379E-2</v>
      </c>
      <c r="J39" s="18">
        <f>Model!$W$22*((drdp!D39)*'DEC-OS'!$B39+(drdp!G39)*'DEC-OS'!$C39+(drdp!J39)*'DEC-OS'!$D39)</f>
        <v>0</v>
      </c>
      <c r="K39" s="21">
        <f>SUM(E$3:E38)+H39</f>
        <v>0</v>
      </c>
      <c r="L39" s="21">
        <f>SUM(F$3:F38)+I39</f>
        <v>0.8731085617637131</v>
      </c>
      <c r="M39" s="21">
        <f>SUM(G$3:G38)+J39</f>
        <v>0</v>
      </c>
      <c r="N39" s="21"/>
      <c r="O39" s="21"/>
      <c r="P39" s="21"/>
      <c r="Q39" s="19">
        <f t="shared" si="1"/>
        <v>0</v>
      </c>
      <c r="R39" s="19">
        <f t="shared" si="1"/>
        <v>0.76231856062509962</v>
      </c>
      <c r="S39" s="19">
        <f t="shared" si="1"/>
        <v>0</v>
      </c>
      <c r="T39" s="19">
        <f t="shared" si="2"/>
        <v>0</v>
      </c>
      <c r="U39" s="19">
        <f t="shared" si="3"/>
        <v>0</v>
      </c>
      <c r="V39" s="19">
        <f t="shared" si="4"/>
        <v>0</v>
      </c>
    </row>
    <row r="40" spans="1:23" x14ac:dyDescent="0.25">
      <c r="A40" s="26">
        <f>Wellpath!E40</f>
        <v>1080</v>
      </c>
      <c r="B40" s="22">
        <v>0</v>
      </c>
      <c r="C40" s="22">
        <v>0</v>
      </c>
      <c r="D40" s="22">
        <v>1</v>
      </c>
      <c r="E40" s="20">
        <f>Model!$W$22*((drdp!B40+drdp!K40)*'DEC-OS'!$B40+(drdp!E40+drdp!N40)*'DEC-OS'!$C40+(drdp!H40+drdp!Q40)*'DEC-OS'!$D40)</f>
        <v>0</v>
      </c>
      <c r="F40" s="20">
        <f>Model!$W$22*((drdp!C40+drdp!L40)*'DEC-OS'!$B40+(drdp!F40+drdp!O40)*'DEC-OS'!$C40+(drdp!I40+drdp!R40)*'DEC-OS'!$D40)</f>
        <v>7.8224232228193177E-2</v>
      </c>
      <c r="G40" s="20">
        <f>Model!$W$22*((drdp!D40+drdp!M40)*'DEC-OS'!$B40+(drdp!G40+drdp!P40)*'DEC-OS'!$C40+(drdp!J40+drdp!S40)*'DEC-OS'!$D40)</f>
        <v>0</v>
      </c>
      <c r="H40" s="18">
        <f>Model!$W$22*((drdp!B40)*'DEC-OS'!$B40+(drdp!E40)*'DEC-OS'!$C40+(drdp!H40)*'DEC-OS'!$D40)</f>
        <v>0</v>
      </c>
      <c r="I40" s="18">
        <f>Model!$W$22*((drdp!C40)*'DEC-OS'!$B40+(drdp!F40)*'DEC-OS'!$C40+(drdp!I40)*'DEC-OS'!$D40)</f>
        <v>4.6934539336915916E-2</v>
      </c>
      <c r="J40" s="18">
        <f>Model!$W$22*((drdp!D40)*'DEC-OS'!$B40+(drdp!G40)*'DEC-OS'!$C40+(drdp!J40)*'DEC-OS'!$D40)</f>
        <v>0</v>
      </c>
      <c r="K40" s="21">
        <f>SUM(E$3:E39)+H40</f>
        <v>0</v>
      </c>
      <c r="L40" s="21">
        <f>SUM(F$3:F39)+I40</f>
        <v>0.96511085270299934</v>
      </c>
      <c r="M40" s="21">
        <f>SUM(G$3:G39)+J40</f>
        <v>0</v>
      </c>
      <c r="N40" s="21"/>
      <c r="O40" s="21"/>
      <c r="P40" s="21"/>
      <c r="Q40" s="19">
        <f t="shared" si="1"/>
        <v>0</v>
      </c>
      <c r="R40" s="19">
        <f t="shared" si="1"/>
        <v>0.93143895800511045</v>
      </c>
      <c r="S40" s="19">
        <f t="shared" si="1"/>
        <v>0</v>
      </c>
      <c r="T40" s="19">
        <f t="shared" si="2"/>
        <v>0</v>
      </c>
      <c r="U40" s="19">
        <f t="shared" si="3"/>
        <v>0</v>
      </c>
      <c r="V40" s="19">
        <f t="shared" si="4"/>
        <v>0</v>
      </c>
    </row>
    <row r="41" spans="1:23" x14ac:dyDescent="0.25">
      <c r="A41" s="26">
        <f>Wellpath!E41</f>
        <v>1100</v>
      </c>
      <c r="B41" s="22">
        <v>0</v>
      </c>
      <c r="C41" s="22">
        <v>0</v>
      </c>
      <c r="D41" s="22">
        <v>1</v>
      </c>
      <c r="E41" s="20">
        <f>Model!$W$22*((drdp!B41+drdp!K41)*'DEC-OS'!$B41+(drdp!E41+drdp!N41)*'DEC-OS'!$C41+(drdp!H41+drdp!Q41)*'DEC-OS'!$D41)</f>
        <v>0</v>
      </c>
      <c r="F41" s="20">
        <f>Model!$W$22*((drdp!C41+drdp!L41)*'DEC-OS'!$B41+(drdp!F41+drdp!O41)*'DEC-OS'!$C41+(drdp!I41+drdp!R41)*'DEC-OS'!$D41)</f>
        <v>4.8131991896517304E-2</v>
      </c>
      <c r="G41" s="20">
        <f>Model!$W$22*((drdp!D41+drdp!M41)*'DEC-OS'!$B41+(drdp!G41+drdp!P41)*'DEC-OS'!$C41+(drdp!J41+drdp!S41)*'DEC-OS'!$D41)</f>
        <v>0</v>
      </c>
      <c r="H41" s="18">
        <f>Model!$W$22*((drdp!B41)*'DEC-OS'!$B41+(drdp!E41)*'DEC-OS'!$C41+(drdp!H41)*'DEC-OS'!$D41)</f>
        <v>0</v>
      </c>
      <c r="I41" s="18">
        <f>Model!$W$22*((drdp!C41)*'DEC-OS'!$B41+(drdp!F41)*'DEC-OS'!$C41+(drdp!I41)*'DEC-OS'!$D41)</f>
        <v>3.20879945976782E-2</v>
      </c>
      <c r="J41" s="18">
        <f>Model!$W$22*((drdp!D41)*'DEC-OS'!$B41+(drdp!G41)*'DEC-OS'!$C41+(drdp!J41)*'DEC-OS'!$D41)</f>
        <v>0</v>
      </c>
      <c r="K41" s="21">
        <f>SUM(E$3:E40)+H41</f>
        <v>0</v>
      </c>
      <c r="L41" s="21">
        <f>SUM(F$3:F40)+I41</f>
        <v>1.0284885401919548</v>
      </c>
      <c r="M41" s="21">
        <f>SUM(G$3:G40)+J41</f>
        <v>0</v>
      </c>
      <c r="N41" s="21"/>
      <c r="O41" s="21"/>
      <c r="P41" s="21"/>
      <c r="Q41" s="19">
        <f t="shared" si="1"/>
        <v>0</v>
      </c>
      <c r="R41" s="19">
        <f t="shared" si="1"/>
        <v>1.0577886773061782</v>
      </c>
      <c r="S41" s="19">
        <f t="shared" si="1"/>
        <v>0</v>
      </c>
      <c r="T41" s="19">
        <f t="shared" si="2"/>
        <v>0</v>
      </c>
      <c r="U41" s="19">
        <f t="shared" si="3"/>
        <v>0</v>
      </c>
      <c r="V41" s="19">
        <f t="shared" si="4"/>
        <v>0</v>
      </c>
    </row>
    <row r="42" spans="1:23" x14ac:dyDescent="0.25">
      <c r="A42" s="26">
        <f>Wellpath!E42</f>
        <v>1110</v>
      </c>
      <c r="B42" s="22">
        <v>0</v>
      </c>
      <c r="C42" s="22">
        <v>0</v>
      </c>
      <c r="D42" s="22">
        <v>1</v>
      </c>
      <c r="E42" s="20">
        <f>Model!$W$22*((drdp!B42+drdp!K42)*'DEC-OS'!$B42+(drdp!E42+drdp!N42)*'DEC-OS'!$C42+(drdp!H42+drdp!Q42)*'DEC-OS'!$D42)</f>
        <v>0</v>
      </c>
      <c r="F42" s="20">
        <f>Model!$W$22*((drdp!C42+drdp!L42)*'DEC-OS'!$B42+(drdp!F42+drdp!O42)*'DEC-OS'!$C42+(drdp!I42+drdp!R42)*'DEC-OS'!$D42)</f>
        <v>6.41759891953564E-2</v>
      </c>
      <c r="G42" s="20">
        <f>Model!$W$22*((drdp!D42+drdp!M42)*'DEC-OS'!$B42+(drdp!G42+drdp!P42)*'DEC-OS'!$C42+(drdp!J42+drdp!S42)*'DEC-OS'!$D42)</f>
        <v>0</v>
      </c>
      <c r="H42" s="18">
        <f>Model!$W$22*((drdp!B42)*'DEC-OS'!$B42+(drdp!E42)*'DEC-OS'!$C42+(drdp!H42)*'DEC-OS'!$D42)</f>
        <v>0</v>
      </c>
      <c r="I42" s="18">
        <f>Model!$W$22*((drdp!C42)*'DEC-OS'!$B42+(drdp!F42)*'DEC-OS'!$C42+(drdp!I42)*'DEC-OS'!$D42)</f>
        <v>1.60439972988391E-2</v>
      </c>
      <c r="J42" s="18">
        <f>Model!$W$22*((drdp!D42)*'DEC-OS'!$B42+(drdp!G42)*'DEC-OS'!$C42+(drdp!J42)*'DEC-OS'!$D42)</f>
        <v>0</v>
      </c>
      <c r="K42" s="21">
        <f>SUM(E$3:E41)+H42</f>
        <v>0</v>
      </c>
      <c r="L42" s="21">
        <f>SUM(F$3:F41)+I42</f>
        <v>1.060576534789633</v>
      </c>
      <c r="M42" s="21">
        <f>SUM(G$3:G41)+J42</f>
        <v>0</v>
      </c>
      <c r="N42" s="21"/>
      <c r="O42" s="21"/>
      <c r="P42" s="21"/>
      <c r="Q42" s="19">
        <f t="shared" si="1"/>
        <v>0</v>
      </c>
      <c r="R42" s="19">
        <f t="shared" si="1"/>
        <v>1.1248225861463856</v>
      </c>
      <c r="S42" s="19">
        <f t="shared" si="1"/>
        <v>0</v>
      </c>
      <c r="T42" s="19">
        <f t="shared" si="2"/>
        <v>0</v>
      </c>
      <c r="U42" s="19">
        <f t="shared" si="3"/>
        <v>0</v>
      </c>
      <c r="V42" s="19">
        <f t="shared" si="4"/>
        <v>0</v>
      </c>
    </row>
    <row r="43" spans="1:23" x14ac:dyDescent="0.25">
      <c r="A43" s="26">
        <f>Wellpath!E43</f>
        <v>1140</v>
      </c>
      <c r="B43" s="22">
        <v>0</v>
      </c>
      <c r="C43" s="22">
        <v>0</v>
      </c>
      <c r="D43" s="22">
        <v>1</v>
      </c>
      <c r="E43" s="20">
        <f>Model!$W$22*((drdp!B43+drdp!K43)*'DEC-OS'!$B43+(drdp!E43+drdp!N43)*'DEC-OS'!$C43+(drdp!H43+drdp!Q43)*'DEC-OS'!$D43)</f>
        <v>0</v>
      </c>
      <c r="F43" s="20">
        <f>Model!$W$22*((drdp!C43+drdp!L43)*'DEC-OS'!$B43+(drdp!F43+drdp!O43)*'DEC-OS'!$C43+(drdp!I43+drdp!R43)*'DEC-OS'!$D43)</f>
        <v>9.6263983793034608E-2</v>
      </c>
      <c r="G43" s="20">
        <f>Model!$W$22*((drdp!D43+drdp!M43)*'DEC-OS'!$B43+(drdp!G43+drdp!P43)*'DEC-OS'!$C43+(drdp!J43+drdp!S43)*'DEC-OS'!$D43)</f>
        <v>0</v>
      </c>
      <c r="H43" s="18">
        <f>Model!$W$22*((drdp!B43)*'DEC-OS'!$B43+(drdp!E43)*'DEC-OS'!$C43+(drdp!H43)*'DEC-OS'!$D43)</f>
        <v>0</v>
      </c>
      <c r="I43" s="18">
        <f>Model!$W$22*((drdp!C43)*'DEC-OS'!$B43+(drdp!F43)*'DEC-OS'!$C43+(drdp!I43)*'DEC-OS'!$D43)</f>
        <v>4.8131991896517304E-2</v>
      </c>
      <c r="J43" s="18">
        <f>Model!$W$22*((drdp!D43)*'DEC-OS'!$B43+(drdp!G43)*'DEC-OS'!$C43+(drdp!J43)*'DEC-OS'!$D43)</f>
        <v>0</v>
      </c>
      <c r="K43" s="21">
        <f>SUM(E$3:E42)+H43</f>
        <v>0</v>
      </c>
      <c r="L43" s="21">
        <f>SUM(F$3:F42)+I43</f>
        <v>1.1568405185826676</v>
      </c>
      <c r="M43" s="21">
        <f>SUM(G$3:G42)+J43</f>
        <v>0</v>
      </c>
      <c r="N43" s="21"/>
      <c r="O43" s="21"/>
      <c r="P43" s="21"/>
      <c r="Q43" s="19">
        <f t="shared" si="1"/>
        <v>0</v>
      </c>
      <c r="R43" s="19">
        <f t="shared" si="1"/>
        <v>1.3382799854346152</v>
      </c>
      <c r="S43" s="19">
        <f t="shared" si="1"/>
        <v>0</v>
      </c>
      <c r="T43" s="19">
        <f t="shared" si="2"/>
        <v>0</v>
      </c>
      <c r="U43" s="19">
        <f t="shared" si="3"/>
        <v>0</v>
      </c>
      <c r="V43" s="19">
        <f t="shared" si="4"/>
        <v>0</v>
      </c>
      <c r="W43" s="10" t="s">
        <v>62</v>
      </c>
    </row>
    <row r="44" spans="1:23" s="36" customFormat="1" x14ac:dyDescent="0.25">
      <c r="A44" s="26">
        <f>Wellpath!E44</f>
        <v>1170</v>
      </c>
      <c r="B44" s="22">
        <v>0</v>
      </c>
      <c r="C44" s="22">
        <v>0</v>
      </c>
      <c r="D44" s="22">
        <v>1</v>
      </c>
      <c r="E44" s="20">
        <f>Model!$W$22*((drdp!B44+drdp!K44)*'DEC-OS'!$B44+(drdp!E44+drdp!N44)*'DEC-OS'!$C44+(drdp!H44+drdp!Q44)*'DEC-OS'!$D44)</f>
        <v>0</v>
      </c>
      <c r="F44" s="20">
        <f>Model!$W$22*((drdp!C44+drdp!L44)*'DEC-OS'!$B44+(drdp!F44+drdp!O44)*'DEC-OS'!$C44+(drdp!I44+drdp!R44)*'DEC-OS'!$D44)</f>
        <v>9.6263983793034608E-2</v>
      </c>
      <c r="G44" s="20">
        <f>Model!$W$22*((drdp!D44+drdp!M44)*'DEC-OS'!$B44+(drdp!G44+drdp!P44)*'DEC-OS'!$C44+(drdp!J44+drdp!S44)*'DEC-OS'!$D44)</f>
        <v>0</v>
      </c>
      <c r="H44" s="32">
        <f>Model!$W$22*((drdp!B44)*'DEC-OS'!$B44+(drdp!E44)*'DEC-OS'!$C44+(drdp!H44)*'DEC-OS'!$D44)</f>
        <v>0</v>
      </c>
      <c r="I44" s="32">
        <f>Model!$W$22*((drdp!C44)*'DEC-OS'!$B44+(drdp!F44)*'DEC-OS'!$C44+(drdp!I44)*'DEC-OS'!$D44)</f>
        <v>4.8131991896517304E-2</v>
      </c>
      <c r="J44" s="32">
        <f>Model!$W$22*((drdp!D44)*'DEC-OS'!$B44+(drdp!G44)*'DEC-OS'!$C44+(drdp!J44)*'DEC-OS'!$D44)</f>
        <v>0</v>
      </c>
      <c r="K44" s="34">
        <f>SUM(E$3:E43)+H44</f>
        <v>0</v>
      </c>
      <c r="L44" s="34">
        <f>SUM(F$3:F43)+I44</f>
        <v>1.2531045023757021</v>
      </c>
      <c r="M44" s="34">
        <f>SUM(G$3:G43)+J44</f>
        <v>0</v>
      </c>
      <c r="N44" s="34"/>
      <c r="O44" s="34"/>
      <c r="P44" s="34"/>
      <c r="Q44" s="35">
        <f t="shared" si="1"/>
        <v>0</v>
      </c>
      <c r="R44" s="35">
        <f t="shared" si="1"/>
        <v>1.570270893874256</v>
      </c>
      <c r="S44" s="35">
        <f t="shared" si="1"/>
        <v>0</v>
      </c>
      <c r="T44" s="35">
        <f t="shared" si="2"/>
        <v>0</v>
      </c>
      <c r="U44" s="35">
        <f t="shared" si="3"/>
        <v>0</v>
      </c>
      <c r="V44" s="35">
        <f t="shared" si="4"/>
        <v>0</v>
      </c>
    </row>
    <row r="45" spans="1:23" x14ac:dyDescent="0.25">
      <c r="A45" s="26">
        <f>Wellpath!E45</f>
        <v>1200</v>
      </c>
      <c r="B45" s="22">
        <v>0</v>
      </c>
      <c r="C45" s="22">
        <v>0</v>
      </c>
      <c r="D45" s="22">
        <v>1</v>
      </c>
      <c r="E45" s="20">
        <f>Model!$W$22*((drdp!B45+drdp!K45)*'DEC-OS'!$B45+(drdp!E45+drdp!N45)*'DEC-OS'!$C45+(drdp!H45+drdp!Q45)*'DEC-OS'!$D45)</f>
        <v>0</v>
      </c>
      <c r="F45" s="20">
        <f>Model!$W$22*((drdp!C45+drdp!L45)*'DEC-OS'!$B45+(drdp!F45+drdp!O45)*'DEC-OS'!$C45+(drdp!I45+drdp!R45)*'DEC-OS'!$D45)</f>
        <v>9.6263983793034608E-2</v>
      </c>
      <c r="G45" s="20">
        <f>Model!$W$22*((drdp!D45+drdp!M45)*'DEC-OS'!$B45+(drdp!G45+drdp!P45)*'DEC-OS'!$C45+(drdp!J45+drdp!S45)*'DEC-OS'!$D45)</f>
        <v>0</v>
      </c>
      <c r="H45" s="18">
        <f>Model!$W$22*((drdp!B45)*'DEC-OS'!$B45+(drdp!E45)*'DEC-OS'!$C45+(drdp!H45)*'DEC-OS'!$D45)</f>
        <v>0</v>
      </c>
      <c r="I45" s="18">
        <f>Model!$W$22*((drdp!C45)*'DEC-OS'!$B45+(drdp!F45)*'DEC-OS'!$C45+(drdp!I45)*'DEC-OS'!$D45)</f>
        <v>4.8131991896517304E-2</v>
      </c>
      <c r="J45" s="18">
        <f>Model!$W$22*((drdp!D45)*'DEC-OS'!$B45+(drdp!G45)*'DEC-OS'!$C45+(drdp!J45)*'DEC-OS'!$D45)</f>
        <v>0</v>
      </c>
      <c r="K45" s="21">
        <f>SUM(E$3:E44)+H45</f>
        <v>0</v>
      </c>
      <c r="L45" s="21">
        <f>SUM(F$3:F44)+I45</f>
        <v>1.3493684861687367</v>
      </c>
      <c r="M45" s="21">
        <f>SUM(G$3:G44)+J45</f>
        <v>0</v>
      </c>
      <c r="N45" s="21"/>
      <c r="O45" s="21"/>
      <c r="P45" s="21"/>
      <c r="Q45" s="19">
        <f t="shared" si="1"/>
        <v>0</v>
      </c>
      <c r="R45" s="19">
        <f t="shared" si="1"/>
        <v>1.8207953114653082</v>
      </c>
      <c r="S45" s="19">
        <f t="shared" si="1"/>
        <v>0</v>
      </c>
      <c r="T45" s="19">
        <f t="shared" si="2"/>
        <v>0</v>
      </c>
      <c r="U45" s="19">
        <f t="shared" si="3"/>
        <v>0</v>
      </c>
      <c r="V45" s="19">
        <f t="shared" si="4"/>
        <v>0</v>
      </c>
    </row>
    <row r="46" spans="1:23" x14ac:dyDescent="0.25">
      <c r="A46" s="26">
        <f>Wellpath!E46</f>
        <v>1230</v>
      </c>
      <c r="B46" s="22">
        <v>0</v>
      </c>
      <c r="C46" s="22">
        <v>0</v>
      </c>
      <c r="D46" s="22">
        <v>1</v>
      </c>
      <c r="E46" s="20">
        <f>Model!$W$22*((drdp!B46+drdp!K46)*'DEC-OS'!$B46+(drdp!E46+drdp!N46)*'DEC-OS'!$C46+(drdp!H46+drdp!Q46)*'DEC-OS'!$D46)</f>
        <v>0</v>
      </c>
      <c r="F46" s="20">
        <f>Model!$W$22*((drdp!C46+drdp!L46)*'DEC-OS'!$B46+(drdp!F46+drdp!O46)*'DEC-OS'!$C46+(drdp!I46+drdp!R46)*'DEC-OS'!$D46)</f>
        <v>9.6263983793034608E-2</v>
      </c>
      <c r="G46" s="20">
        <f>Model!$W$22*((drdp!D46+drdp!M46)*'DEC-OS'!$B46+(drdp!G46+drdp!P46)*'DEC-OS'!$C46+(drdp!J46+drdp!S46)*'DEC-OS'!$D46)</f>
        <v>0</v>
      </c>
      <c r="H46" s="18">
        <f>Model!$W$22*((drdp!B46)*'DEC-OS'!$B46+(drdp!E46)*'DEC-OS'!$C46+(drdp!H46)*'DEC-OS'!$D46)</f>
        <v>0</v>
      </c>
      <c r="I46" s="18">
        <f>Model!$W$22*((drdp!C46)*'DEC-OS'!$B46+(drdp!F46)*'DEC-OS'!$C46+(drdp!I46)*'DEC-OS'!$D46)</f>
        <v>4.8131991896517304E-2</v>
      </c>
      <c r="J46" s="18">
        <f>Model!$W$22*((drdp!D46)*'DEC-OS'!$B46+(drdp!G46)*'DEC-OS'!$C46+(drdp!J46)*'DEC-OS'!$D46)</f>
        <v>0</v>
      </c>
      <c r="K46" s="21">
        <f>SUM(E$3:E45)+H46</f>
        <v>0</v>
      </c>
      <c r="L46" s="21">
        <f>SUM(F$3:F45)+I46</f>
        <v>1.4456324699617713</v>
      </c>
      <c r="M46" s="21">
        <f>SUM(G$3:G45)+J46</f>
        <v>0</v>
      </c>
      <c r="N46" s="21"/>
      <c r="O46" s="21"/>
      <c r="P46" s="21"/>
      <c r="Q46" s="19">
        <f t="shared" si="1"/>
        <v>0</v>
      </c>
      <c r="R46" s="19">
        <f t="shared" si="1"/>
        <v>2.0898532382077715</v>
      </c>
      <c r="S46" s="19">
        <f t="shared" si="1"/>
        <v>0</v>
      </c>
      <c r="T46" s="19">
        <f t="shared" si="2"/>
        <v>0</v>
      </c>
      <c r="U46" s="19">
        <f t="shared" si="3"/>
        <v>0</v>
      </c>
      <c r="V46" s="19">
        <f t="shared" si="4"/>
        <v>0</v>
      </c>
    </row>
    <row r="47" spans="1:23" x14ac:dyDescent="0.25">
      <c r="A47" s="26">
        <f>Wellpath!E47</f>
        <v>1260</v>
      </c>
      <c r="B47" s="22">
        <v>0</v>
      </c>
      <c r="C47" s="22">
        <v>0</v>
      </c>
      <c r="D47" s="22">
        <v>1</v>
      </c>
      <c r="E47" s="20">
        <f>Model!$W$22*((drdp!B47+drdp!K47)*'DEC-OS'!$B47+(drdp!E47+drdp!N47)*'DEC-OS'!$C47+(drdp!H47+drdp!Q47)*'DEC-OS'!$D47)</f>
        <v>0</v>
      </c>
      <c r="F47" s="20">
        <f>Model!$W$22*((drdp!C47+drdp!L47)*'DEC-OS'!$B47+(drdp!F47+drdp!O47)*'DEC-OS'!$C47+(drdp!I47+drdp!R47)*'DEC-OS'!$D47)</f>
        <v>9.6263983793034608E-2</v>
      </c>
      <c r="G47" s="20">
        <f>Model!$W$22*((drdp!D47+drdp!M47)*'DEC-OS'!$B47+(drdp!G47+drdp!P47)*'DEC-OS'!$C47+(drdp!J47+drdp!S47)*'DEC-OS'!$D47)</f>
        <v>0</v>
      </c>
      <c r="H47" s="18">
        <f>Model!$W$22*((drdp!B47)*'DEC-OS'!$B47+(drdp!E47)*'DEC-OS'!$C47+(drdp!H47)*'DEC-OS'!$D47)</f>
        <v>0</v>
      </c>
      <c r="I47" s="18">
        <f>Model!$W$22*((drdp!C47)*'DEC-OS'!$B47+(drdp!F47)*'DEC-OS'!$C47+(drdp!I47)*'DEC-OS'!$D47)</f>
        <v>4.8131991896517304E-2</v>
      </c>
      <c r="J47" s="18">
        <f>Model!$W$22*((drdp!D47)*'DEC-OS'!$B47+(drdp!G47)*'DEC-OS'!$C47+(drdp!J47)*'DEC-OS'!$D47)</f>
        <v>0</v>
      </c>
      <c r="K47" s="21">
        <f>SUM(E$3:E46)+H47</f>
        <v>0</v>
      </c>
      <c r="L47" s="21">
        <f>SUM(F$3:F46)+I47</f>
        <v>1.5418964537548059</v>
      </c>
      <c r="M47" s="21">
        <f>SUM(G$3:G46)+J47</f>
        <v>0</v>
      </c>
      <c r="N47" s="21"/>
      <c r="O47" s="21"/>
      <c r="P47" s="21"/>
      <c r="Q47" s="19">
        <f t="shared" si="1"/>
        <v>0</v>
      </c>
      <c r="R47" s="19">
        <f t="shared" si="1"/>
        <v>2.3774446741016462</v>
      </c>
      <c r="S47" s="19">
        <f t="shared" si="1"/>
        <v>0</v>
      </c>
      <c r="T47" s="19">
        <f t="shared" si="2"/>
        <v>0</v>
      </c>
      <c r="U47" s="19">
        <f t="shared" si="3"/>
        <v>0</v>
      </c>
      <c r="V47" s="19">
        <f t="shared" si="4"/>
        <v>0</v>
      </c>
    </row>
    <row r="48" spans="1:23" x14ac:dyDescent="0.25">
      <c r="A48" s="26">
        <f>Wellpath!E48</f>
        <v>1290</v>
      </c>
      <c r="B48" s="22">
        <v>0</v>
      </c>
      <c r="C48" s="22">
        <v>0</v>
      </c>
      <c r="D48" s="22">
        <v>1</v>
      </c>
      <c r="E48" s="20">
        <f>Model!$W$22*((drdp!B48+drdp!K48)*'DEC-OS'!$B48+(drdp!E48+drdp!N48)*'DEC-OS'!$C48+(drdp!H48+drdp!Q48)*'DEC-OS'!$D48)</f>
        <v>0</v>
      </c>
      <c r="F48" s="20">
        <f>Model!$W$22*((drdp!C48+drdp!L48)*'DEC-OS'!$B48+(drdp!F48+drdp!O48)*'DEC-OS'!$C48+(drdp!I48+drdp!R48)*'DEC-OS'!$D48)</f>
        <v>9.6263983793034608E-2</v>
      </c>
      <c r="G48" s="20">
        <f>Model!$W$22*((drdp!D48+drdp!M48)*'DEC-OS'!$B48+(drdp!G48+drdp!P48)*'DEC-OS'!$C48+(drdp!J48+drdp!S48)*'DEC-OS'!$D48)</f>
        <v>0</v>
      </c>
      <c r="H48" s="18">
        <f>Model!$W$22*((drdp!B48)*'DEC-OS'!$B48+(drdp!E48)*'DEC-OS'!$C48+(drdp!H48)*'DEC-OS'!$D48)</f>
        <v>0</v>
      </c>
      <c r="I48" s="18">
        <f>Model!$W$22*((drdp!C48)*'DEC-OS'!$B48+(drdp!F48)*'DEC-OS'!$C48+(drdp!I48)*'DEC-OS'!$D48)</f>
        <v>4.8131991896517304E-2</v>
      </c>
      <c r="J48" s="18">
        <f>Model!$W$22*((drdp!D48)*'DEC-OS'!$B48+(drdp!G48)*'DEC-OS'!$C48+(drdp!J48)*'DEC-OS'!$D48)</f>
        <v>0</v>
      </c>
      <c r="K48" s="21">
        <f>SUM(E$3:E47)+H48</f>
        <v>0</v>
      </c>
      <c r="L48" s="21">
        <f>SUM(F$3:F47)+I48</f>
        <v>1.6381604375478405</v>
      </c>
      <c r="M48" s="21">
        <f>SUM(G$3:G47)+J48</f>
        <v>0</v>
      </c>
      <c r="N48" s="21"/>
      <c r="O48" s="21"/>
      <c r="P48" s="21"/>
      <c r="Q48" s="19">
        <f t="shared" si="1"/>
        <v>0</v>
      </c>
      <c r="R48" s="19">
        <f t="shared" si="1"/>
        <v>2.6835696191469323</v>
      </c>
      <c r="S48" s="19">
        <f t="shared" si="1"/>
        <v>0</v>
      </c>
      <c r="T48" s="19">
        <f t="shared" si="2"/>
        <v>0</v>
      </c>
      <c r="U48" s="19">
        <f t="shared" si="3"/>
        <v>0</v>
      </c>
      <c r="V48" s="19">
        <f t="shared" si="4"/>
        <v>0</v>
      </c>
    </row>
    <row r="49" spans="1:22" x14ac:dyDescent="0.25">
      <c r="A49" s="26">
        <f>Wellpath!E49</f>
        <v>1320</v>
      </c>
      <c r="B49" s="22">
        <v>0</v>
      </c>
      <c r="C49" s="22">
        <v>0</v>
      </c>
      <c r="D49" s="22">
        <v>1</v>
      </c>
      <c r="E49" s="20">
        <f>Model!$W$22*((drdp!B49+drdp!K49)*'DEC-OS'!$B49+(drdp!E49+drdp!N49)*'DEC-OS'!$C49+(drdp!H49+drdp!Q49)*'DEC-OS'!$D49)</f>
        <v>0</v>
      </c>
      <c r="F49" s="20">
        <f>Model!$W$22*((drdp!C49+drdp!L49)*'DEC-OS'!$B49+(drdp!F49+drdp!O49)*'DEC-OS'!$C49+(drdp!I49+drdp!R49)*'DEC-OS'!$D49)</f>
        <v>9.6263983793034608E-2</v>
      </c>
      <c r="G49" s="20">
        <f>Model!$W$22*((drdp!D49+drdp!M49)*'DEC-OS'!$B49+(drdp!G49+drdp!P49)*'DEC-OS'!$C49+(drdp!J49+drdp!S49)*'DEC-OS'!$D49)</f>
        <v>0</v>
      </c>
      <c r="H49" s="18">
        <f>Model!$W$22*((drdp!B49)*'DEC-OS'!$B49+(drdp!E49)*'DEC-OS'!$C49+(drdp!H49)*'DEC-OS'!$D49)</f>
        <v>0</v>
      </c>
      <c r="I49" s="18">
        <f>Model!$W$22*((drdp!C49)*'DEC-OS'!$B49+(drdp!F49)*'DEC-OS'!$C49+(drdp!I49)*'DEC-OS'!$D49)</f>
        <v>4.8131991896517304E-2</v>
      </c>
      <c r="J49" s="18">
        <f>Model!$W$22*((drdp!D49)*'DEC-OS'!$B49+(drdp!G49)*'DEC-OS'!$C49+(drdp!J49)*'DEC-OS'!$D49)</f>
        <v>0</v>
      </c>
      <c r="K49" s="21">
        <f>SUM(E$3:E48)+H49</f>
        <v>0</v>
      </c>
      <c r="L49" s="21">
        <f>SUM(F$3:F48)+I49</f>
        <v>1.734424421340875</v>
      </c>
      <c r="M49" s="21">
        <f>SUM(G$3:G48)+J49</f>
        <v>0</v>
      </c>
      <c r="N49" s="21"/>
      <c r="O49" s="21"/>
      <c r="P49" s="21"/>
      <c r="Q49" s="19">
        <f t="shared" si="1"/>
        <v>0</v>
      </c>
      <c r="R49" s="19">
        <f t="shared" si="1"/>
        <v>3.0082280733436293</v>
      </c>
      <c r="S49" s="19">
        <f t="shared" si="1"/>
        <v>0</v>
      </c>
      <c r="T49" s="19">
        <f t="shared" si="2"/>
        <v>0</v>
      </c>
      <c r="U49" s="19">
        <f t="shared" si="3"/>
        <v>0</v>
      </c>
      <c r="V49" s="19">
        <f t="shared" si="4"/>
        <v>0</v>
      </c>
    </row>
    <row r="50" spans="1:22" x14ac:dyDescent="0.25">
      <c r="A50" s="26">
        <f>Wellpath!E50</f>
        <v>1350</v>
      </c>
      <c r="B50" s="22">
        <v>0</v>
      </c>
      <c r="C50" s="22">
        <v>0</v>
      </c>
      <c r="D50" s="22">
        <v>1</v>
      </c>
      <c r="E50" s="20">
        <f>Model!$W$22*((drdp!B50+drdp!K50)*'DEC-OS'!$B50+(drdp!E50+drdp!N50)*'DEC-OS'!$C50+(drdp!H50+drdp!Q50)*'DEC-OS'!$D50)</f>
        <v>0</v>
      </c>
      <c r="F50" s="20">
        <f>Model!$W$22*((drdp!C50+drdp!L50)*'DEC-OS'!$B50+(drdp!F50+drdp!O50)*'DEC-OS'!$C50+(drdp!I50+drdp!R50)*'DEC-OS'!$D50)</f>
        <v>9.6263983793034608E-2</v>
      </c>
      <c r="G50" s="20">
        <f>Model!$W$22*((drdp!D50+drdp!M50)*'DEC-OS'!$B50+(drdp!G50+drdp!P50)*'DEC-OS'!$C50+(drdp!J50+drdp!S50)*'DEC-OS'!$D50)</f>
        <v>0</v>
      </c>
      <c r="H50" s="18">
        <f>Model!$W$22*((drdp!B50)*'DEC-OS'!$B50+(drdp!E50)*'DEC-OS'!$C50+(drdp!H50)*'DEC-OS'!$D50)</f>
        <v>0</v>
      </c>
      <c r="I50" s="18">
        <f>Model!$W$22*((drdp!C50)*'DEC-OS'!$B50+(drdp!F50)*'DEC-OS'!$C50+(drdp!I50)*'DEC-OS'!$D50)</f>
        <v>4.8131991896517304E-2</v>
      </c>
      <c r="J50" s="18">
        <f>Model!$W$22*((drdp!D50)*'DEC-OS'!$B50+(drdp!G50)*'DEC-OS'!$C50+(drdp!J50)*'DEC-OS'!$D50)</f>
        <v>0</v>
      </c>
      <c r="K50" s="21">
        <f>SUM(E$3:E49)+H50</f>
        <v>0</v>
      </c>
      <c r="L50" s="21">
        <f>SUM(F$3:F49)+I50</f>
        <v>1.8306884051339096</v>
      </c>
      <c r="M50" s="21">
        <f>SUM(G$3:G49)+J50</f>
        <v>0</v>
      </c>
      <c r="N50" s="21"/>
      <c r="O50" s="21"/>
      <c r="P50" s="21"/>
      <c r="Q50" s="19">
        <f t="shared" si="1"/>
        <v>0</v>
      </c>
      <c r="R50" s="19">
        <f t="shared" si="1"/>
        <v>3.3514200366917377</v>
      </c>
      <c r="S50" s="19">
        <f t="shared" si="1"/>
        <v>0</v>
      </c>
      <c r="T50" s="19">
        <f t="shared" si="2"/>
        <v>0</v>
      </c>
      <c r="U50" s="19">
        <f t="shared" si="3"/>
        <v>0</v>
      </c>
      <c r="V50" s="19">
        <f t="shared" si="4"/>
        <v>0</v>
      </c>
    </row>
    <row r="51" spans="1:22" x14ac:dyDescent="0.25">
      <c r="A51" s="26">
        <f>Wellpath!E51</f>
        <v>1380</v>
      </c>
      <c r="B51" s="22">
        <v>0</v>
      </c>
      <c r="C51" s="22">
        <v>0</v>
      </c>
      <c r="D51" s="22">
        <v>1</v>
      </c>
      <c r="E51" s="20">
        <f>Model!$W$22*((drdp!B51+drdp!K51)*'DEC-OS'!$B51+(drdp!E51+drdp!N51)*'DEC-OS'!$C51+(drdp!H51+drdp!Q51)*'DEC-OS'!$D51)</f>
        <v>0</v>
      </c>
      <c r="F51" s="20">
        <f>Model!$W$22*((drdp!C51+drdp!L51)*'DEC-OS'!$B51+(drdp!F51+drdp!O51)*'DEC-OS'!$C51+(drdp!I51+drdp!R51)*'DEC-OS'!$D51)</f>
        <v>9.6263983793034608E-2</v>
      </c>
      <c r="G51" s="20">
        <f>Model!$W$22*((drdp!D51+drdp!M51)*'DEC-OS'!$B51+(drdp!G51+drdp!P51)*'DEC-OS'!$C51+(drdp!J51+drdp!S51)*'DEC-OS'!$D51)</f>
        <v>0</v>
      </c>
      <c r="H51" s="18">
        <f>Model!$W$22*((drdp!B51)*'DEC-OS'!$B51+(drdp!E51)*'DEC-OS'!$C51+(drdp!H51)*'DEC-OS'!$D51)</f>
        <v>0</v>
      </c>
      <c r="I51" s="18">
        <f>Model!$W$22*((drdp!C51)*'DEC-OS'!$B51+(drdp!F51)*'DEC-OS'!$C51+(drdp!I51)*'DEC-OS'!$D51)</f>
        <v>4.8131991896517304E-2</v>
      </c>
      <c r="J51" s="18">
        <f>Model!$W$22*((drdp!D51)*'DEC-OS'!$B51+(drdp!G51)*'DEC-OS'!$C51+(drdp!J51)*'DEC-OS'!$D51)</f>
        <v>0</v>
      </c>
      <c r="K51" s="21">
        <f>SUM(E$3:E50)+H51</f>
        <v>0</v>
      </c>
      <c r="L51" s="21">
        <f>SUM(F$3:F50)+I51</f>
        <v>1.9269523889269442</v>
      </c>
      <c r="M51" s="21">
        <f>SUM(G$3:G50)+J51</f>
        <v>0</v>
      </c>
      <c r="N51" s="21"/>
      <c r="O51" s="21"/>
      <c r="P51" s="21"/>
      <c r="Q51" s="19">
        <f t="shared" si="1"/>
        <v>0</v>
      </c>
      <c r="R51" s="19">
        <f t="shared" si="1"/>
        <v>3.7131455091912571</v>
      </c>
      <c r="S51" s="19">
        <f t="shared" si="1"/>
        <v>0</v>
      </c>
      <c r="T51" s="19">
        <f t="shared" si="2"/>
        <v>0</v>
      </c>
      <c r="U51" s="19">
        <f t="shared" si="3"/>
        <v>0</v>
      </c>
      <c r="V51" s="19">
        <f t="shared" si="4"/>
        <v>0</v>
      </c>
    </row>
    <row r="52" spans="1:22" x14ac:dyDescent="0.25">
      <c r="A52" s="26">
        <f>Wellpath!E52</f>
        <v>1410</v>
      </c>
      <c r="B52" s="22">
        <v>0</v>
      </c>
      <c r="C52" s="22">
        <v>0</v>
      </c>
      <c r="D52" s="22">
        <v>1</v>
      </c>
      <c r="E52" s="20">
        <f>Model!$W$22*((drdp!B52+drdp!K52)*'DEC-OS'!$B52+(drdp!E52+drdp!N52)*'DEC-OS'!$C52+(drdp!H52+drdp!Q52)*'DEC-OS'!$D52)</f>
        <v>0</v>
      </c>
      <c r="F52" s="20">
        <f>Model!$W$22*((drdp!C52+drdp!L52)*'DEC-OS'!$B52+(drdp!F52+drdp!O52)*'DEC-OS'!$C52+(drdp!I52+drdp!R52)*'DEC-OS'!$D52)</f>
        <v>9.6263983793034608E-2</v>
      </c>
      <c r="G52" s="20">
        <f>Model!$W$22*((drdp!D52+drdp!M52)*'DEC-OS'!$B52+(drdp!G52+drdp!P52)*'DEC-OS'!$C52+(drdp!J52+drdp!S52)*'DEC-OS'!$D52)</f>
        <v>0</v>
      </c>
      <c r="H52" s="18">
        <f>Model!$W$22*((drdp!B52)*'DEC-OS'!$B52+(drdp!E52)*'DEC-OS'!$C52+(drdp!H52)*'DEC-OS'!$D52)</f>
        <v>0</v>
      </c>
      <c r="I52" s="18">
        <f>Model!$W$22*((drdp!C52)*'DEC-OS'!$B52+(drdp!F52)*'DEC-OS'!$C52+(drdp!I52)*'DEC-OS'!$D52)</f>
        <v>4.8131991896517304E-2</v>
      </c>
      <c r="J52" s="18">
        <f>Model!$W$22*((drdp!D52)*'DEC-OS'!$B52+(drdp!G52)*'DEC-OS'!$C52+(drdp!J52)*'DEC-OS'!$D52)</f>
        <v>0</v>
      </c>
      <c r="K52" s="21">
        <f>SUM(E$3:E51)+H52</f>
        <v>0</v>
      </c>
      <c r="L52" s="21">
        <f>SUM(F$3:F51)+I52</f>
        <v>2.023216372719979</v>
      </c>
      <c r="M52" s="21">
        <f>SUM(G$3:G51)+J52</f>
        <v>0</v>
      </c>
      <c r="N52" s="21"/>
      <c r="O52" s="21"/>
      <c r="P52" s="21"/>
      <c r="Q52" s="19">
        <f t="shared" si="1"/>
        <v>0</v>
      </c>
      <c r="R52" s="19">
        <f t="shared" si="1"/>
        <v>4.0934044908421887</v>
      </c>
      <c r="S52" s="19">
        <f t="shared" si="1"/>
        <v>0</v>
      </c>
      <c r="T52" s="19">
        <f t="shared" si="2"/>
        <v>0</v>
      </c>
      <c r="U52" s="19">
        <f t="shared" si="3"/>
        <v>0</v>
      </c>
      <c r="V52" s="19">
        <f t="shared" si="4"/>
        <v>0</v>
      </c>
    </row>
    <row r="53" spans="1:22" x14ac:dyDescent="0.25">
      <c r="A53" s="26">
        <f>Wellpath!E53</f>
        <v>1440</v>
      </c>
      <c r="B53" s="22">
        <v>0</v>
      </c>
      <c r="C53" s="22">
        <v>0</v>
      </c>
      <c r="D53" s="22">
        <v>1</v>
      </c>
      <c r="E53" s="20">
        <f>Model!$W$22*((drdp!B53+drdp!K53)*'DEC-OS'!$B53+(drdp!E53+drdp!N53)*'DEC-OS'!$C53+(drdp!H53+drdp!Q53)*'DEC-OS'!$D53)</f>
        <v>0</v>
      </c>
      <c r="F53" s="20">
        <f>Model!$W$22*((drdp!C53+drdp!L53)*'DEC-OS'!$B53+(drdp!F53+drdp!O53)*'DEC-OS'!$C53+(drdp!I53+drdp!R53)*'DEC-OS'!$D53)</f>
        <v>9.6263983793034608E-2</v>
      </c>
      <c r="G53" s="20">
        <f>Model!$W$22*((drdp!D53+drdp!M53)*'DEC-OS'!$B53+(drdp!G53+drdp!P53)*'DEC-OS'!$C53+(drdp!J53+drdp!S53)*'DEC-OS'!$D53)</f>
        <v>0</v>
      </c>
      <c r="H53" s="18">
        <f>Model!$W$22*((drdp!B53)*'DEC-OS'!$B53+(drdp!E53)*'DEC-OS'!$C53+(drdp!H53)*'DEC-OS'!$D53)</f>
        <v>0</v>
      </c>
      <c r="I53" s="18">
        <f>Model!$W$22*((drdp!C53)*'DEC-OS'!$B53+(drdp!F53)*'DEC-OS'!$C53+(drdp!I53)*'DEC-OS'!$D53)</f>
        <v>4.8131991896517304E-2</v>
      </c>
      <c r="J53" s="18">
        <f>Model!$W$22*((drdp!D53)*'DEC-OS'!$B53+(drdp!G53)*'DEC-OS'!$C53+(drdp!J53)*'DEC-OS'!$D53)</f>
        <v>0</v>
      </c>
      <c r="K53" s="21">
        <f>SUM(E$3:E52)+H53</f>
        <v>0</v>
      </c>
      <c r="L53" s="21">
        <f>SUM(F$3:F52)+I53</f>
        <v>2.1194803565130136</v>
      </c>
      <c r="M53" s="21">
        <f>SUM(G$3:G52)+J53</f>
        <v>0</v>
      </c>
      <c r="N53" s="21"/>
      <c r="O53" s="21"/>
      <c r="P53" s="21"/>
      <c r="Q53" s="19">
        <f t="shared" si="1"/>
        <v>0</v>
      </c>
      <c r="R53" s="19">
        <f t="shared" si="1"/>
        <v>4.4921969816445309</v>
      </c>
      <c r="S53" s="19">
        <f t="shared" si="1"/>
        <v>0</v>
      </c>
      <c r="T53" s="19">
        <f t="shared" si="2"/>
        <v>0</v>
      </c>
      <c r="U53" s="19">
        <f t="shared" si="3"/>
        <v>0</v>
      </c>
      <c r="V53" s="19">
        <f t="shared" si="4"/>
        <v>0</v>
      </c>
    </row>
    <row r="54" spans="1:22" x14ac:dyDescent="0.25">
      <c r="A54" s="26">
        <f>Wellpath!E54</f>
        <v>1470</v>
      </c>
      <c r="B54" s="22">
        <v>0</v>
      </c>
      <c r="C54" s="22">
        <v>0</v>
      </c>
      <c r="D54" s="22">
        <v>1</v>
      </c>
      <c r="E54" s="20">
        <f>Model!$W$22*((drdp!B54+drdp!K54)*'DEC-OS'!$B54+(drdp!E54+drdp!N54)*'DEC-OS'!$C54+(drdp!H54+drdp!Q54)*'DEC-OS'!$D54)</f>
        <v>0</v>
      </c>
      <c r="F54" s="20">
        <f>Model!$W$22*((drdp!C54+drdp!L54)*'DEC-OS'!$B54+(drdp!F54+drdp!O54)*'DEC-OS'!$C54+(drdp!I54+drdp!R54)*'DEC-OS'!$D54)</f>
        <v>9.6263983793034608E-2</v>
      </c>
      <c r="G54" s="20">
        <f>Model!$W$22*((drdp!D54+drdp!M54)*'DEC-OS'!$B54+(drdp!G54+drdp!P54)*'DEC-OS'!$C54+(drdp!J54+drdp!S54)*'DEC-OS'!$D54)</f>
        <v>0</v>
      </c>
      <c r="H54" s="18">
        <f>Model!$W$22*((drdp!B54)*'DEC-OS'!$B54+(drdp!E54)*'DEC-OS'!$C54+(drdp!H54)*'DEC-OS'!$D54)</f>
        <v>0</v>
      </c>
      <c r="I54" s="18">
        <f>Model!$W$22*((drdp!C54)*'DEC-OS'!$B54+(drdp!F54)*'DEC-OS'!$C54+(drdp!I54)*'DEC-OS'!$D54)</f>
        <v>4.8131991896517304E-2</v>
      </c>
      <c r="J54" s="18">
        <f>Model!$W$22*((drdp!D54)*'DEC-OS'!$B54+(drdp!G54)*'DEC-OS'!$C54+(drdp!J54)*'DEC-OS'!$D54)</f>
        <v>0</v>
      </c>
      <c r="K54" s="21">
        <f>SUM(E$3:E53)+H54</f>
        <v>0</v>
      </c>
      <c r="L54" s="21">
        <f>SUM(F$3:F53)+I54</f>
        <v>2.2157443403060482</v>
      </c>
      <c r="M54" s="21">
        <f>SUM(G$3:G53)+J54</f>
        <v>0</v>
      </c>
      <c r="N54" s="21"/>
      <c r="O54" s="21"/>
      <c r="P54" s="21"/>
      <c r="Q54" s="19">
        <f t="shared" si="1"/>
        <v>0</v>
      </c>
      <c r="R54" s="19">
        <f t="shared" si="1"/>
        <v>4.9095229815982844</v>
      </c>
      <c r="S54" s="19">
        <f t="shared" si="1"/>
        <v>0</v>
      </c>
      <c r="T54" s="19">
        <f t="shared" si="2"/>
        <v>0</v>
      </c>
      <c r="U54" s="19">
        <f t="shared" si="3"/>
        <v>0</v>
      </c>
      <c r="V54" s="19">
        <f t="shared" si="4"/>
        <v>0</v>
      </c>
    </row>
    <row r="55" spans="1:22" x14ac:dyDescent="0.25">
      <c r="A55" s="26">
        <f>Wellpath!E55</f>
        <v>1500</v>
      </c>
      <c r="B55" s="22">
        <v>0</v>
      </c>
      <c r="C55" s="22">
        <v>0</v>
      </c>
      <c r="D55" s="22">
        <v>1</v>
      </c>
      <c r="E55" s="20">
        <f>Model!$W$22*((drdp!B55+drdp!K55)*'DEC-OS'!$B55+(drdp!E55+drdp!N55)*'DEC-OS'!$C55+(drdp!H55+drdp!Q55)*'DEC-OS'!$D55)</f>
        <v>0</v>
      </c>
      <c r="F55" s="20">
        <f>Model!$W$22*((drdp!C55+drdp!L55)*'DEC-OS'!$B55+(drdp!F55+drdp!O55)*'DEC-OS'!$C55+(drdp!I55+drdp!R55)*'DEC-OS'!$D55)</f>
        <v>9.6263983793034608E-2</v>
      </c>
      <c r="G55" s="20">
        <f>Model!$W$22*((drdp!D55+drdp!M55)*'DEC-OS'!$B55+(drdp!G55+drdp!P55)*'DEC-OS'!$C55+(drdp!J55+drdp!S55)*'DEC-OS'!$D55)</f>
        <v>0</v>
      </c>
      <c r="H55" s="18">
        <f>Model!$W$22*((drdp!B55)*'DEC-OS'!$B55+(drdp!E55)*'DEC-OS'!$C55+(drdp!H55)*'DEC-OS'!$D55)</f>
        <v>0</v>
      </c>
      <c r="I55" s="18">
        <f>Model!$W$22*((drdp!C55)*'DEC-OS'!$B55+(drdp!F55)*'DEC-OS'!$C55+(drdp!I55)*'DEC-OS'!$D55)</f>
        <v>4.8131991896517304E-2</v>
      </c>
      <c r="J55" s="18">
        <f>Model!$W$22*((drdp!D55)*'DEC-OS'!$B55+(drdp!G55)*'DEC-OS'!$C55+(drdp!J55)*'DEC-OS'!$D55)</f>
        <v>0</v>
      </c>
      <c r="K55" s="21">
        <f>SUM(E$3:E54)+H55</f>
        <v>0</v>
      </c>
      <c r="L55" s="21">
        <f>SUM(F$3:F54)+I55</f>
        <v>2.3120083240990827</v>
      </c>
      <c r="M55" s="21">
        <f>SUM(G$3:G54)+J55</f>
        <v>0</v>
      </c>
      <c r="N55" s="21"/>
      <c r="O55" s="21"/>
      <c r="P55" s="21"/>
      <c r="Q55" s="19">
        <f t="shared" si="1"/>
        <v>0</v>
      </c>
      <c r="R55" s="19">
        <f t="shared" si="1"/>
        <v>5.3453824907034493</v>
      </c>
      <c r="S55" s="19">
        <f t="shared" si="1"/>
        <v>0</v>
      </c>
      <c r="T55" s="19">
        <f t="shared" si="2"/>
        <v>0</v>
      </c>
      <c r="U55" s="19">
        <f t="shared" si="3"/>
        <v>0</v>
      </c>
      <c r="V55" s="19">
        <f t="shared" si="4"/>
        <v>0</v>
      </c>
    </row>
    <row r="56" spans="1:22" x14ac:dyDescent="0.25">
      <c r="A56" s="26">
        <f>Wellpath!E56</f>
        <v>1530</v>
      </c>
      <c r="B56" s="22">
        <v>0</v>
      </c>
      <c r="C56" s="22">
        <v>0</v>
      </c>
      <c r="D56" s="22">
        <v>1</v>
      </c>
      <c r="E56" s="20">
        <f>Model!$W$22*((drdp!B56+drdp!K56)*'DEC-OS'!$B56+(drdp!E56+drdp!N56)*'DEC-OS'!$C56+(drdp!H56+drdp!Q56)*'DEC-OS'!$D56)</f>
        <v>0</v>
      </c>
      <c r="F56" s="20">
        <f>Model!$W$22*((drdp!C56+drdp!L56)*'DEC-OS'!$B56+(drdp!F56+drdp!O56)*'DEC-OS'!$C56+(drdp!I56+drdp!R56)*'DEC-OS'!$D56)</f>
        <v>9.6263983793034608E-2</v>
      </c>
      <c r="G56" s="20">
        <f>Model!$W$22*((drdp!D56+drdp!M56)*'DEC-OS'!$B56+(drdp!G56+drdp!P56)*'DEC-OS'!$C56+(drdp!J56+drdp!S56)*'DEC-OS'!$D56)</f>
        <v>0</v>
      </c>
      <c r="H56" s="18">
        <f>Model!$W$22*((drdp!B56)*'DEC-OS'!$B56+(drdp!E56)*'DEC-OS'!$C56+(drdp!H56)*'DEC-OS'!$D56)</f>
        <v>0</v>
      </c>
      <c r="I56" s="18">
        <f>Model!$W$22*((drdp!C56)*'DEC-OS'!$B56+(drdp!F56)*'DEC-OS'!$C56+(drdp!I56)*'DEC-OS'!$D56)</f>
        <v>4.8131991896517304E-2</v>
      </c>
      <c r="J56" s="18">
        <f>Model!$W$22*((drdp!D56)*'DEC-OS'!$B56+(drdp!G56)*'DEC-OS'!$C56+(drdp!J56)*'DEC-OS'!$D56)</f>
        <v>0</v>
      </c>
      <c r="K56" s="21">
        <f>SUM(E$3:E55)+H56</f>
        <v>0</v>
      </c>
      <c r="L56" s="21">
        <f>SUM(F$3:F55)+I56</f>
        <v>2.4082723078921173</v>
      </c>
      <c r="M56" s="21">
        <f>SUM(G$3:G55)+J56</f>
        <v>0</v>
      </c>
      <c r="N56" s="21"/>
      <c r="O56" s="21"/>
      <c r="P56" s="21"/>
      <c r="Q56" s="19">
        <f t="shared" si="1"/>
        <v>0</v>
      </c>
      <c r="R56" s="19">
        <f t="shared" si="1"/>
        <v>5.7997755089600256</v>
      </c>
      <c r="S56" s="19">
        <f t="shared" si="1"/>
        <v>0</v>
      </c>
      <c r="T56" s="19">
        <f t="shared" si="2"/>
        <v>0</v>
      </c>
      <c r="U56" s="19">
        <f t="shared" si="3"/>
        <v>0</v>
      </c>
      <c r="V56" s="19">
        <f t="shared" si="4"/>
        <v>0</v>
      </c>
    </row>
    <row r="57" spans="1:22" x14ac:dyDescent="0.25">
      <c r="A57" s="26">
        <f>Wellpath!E57</f>
        <v>1560</v>
      </c>
      <c r="B57" s="22">
        <v>0</v>
      </c>
      <c r="C57" s="22">
        <v>0</v>
      </c>
      <c r="D57" s="22">
        <v>1</v>
      </c>
      <c r="E57" s="20">
        <f>Model!$W$22*((drdp!B57+drdp!K57)*'DEC-OS'!$B57+(drdp!E57+drdp!N57)*'DEC-OS'!$C57+(drdp!H57+drdp!Q57)*'DEC-OS'!$D57)</f>
        <v>0</v>
      </c>
      <c r="F57" s="20">
        <f>Model!$W$22*((drdp!C57+drdp!L57)*'DEC-OS'!$B57+(drdp!F57+drdp!O57)*'DEC-OS'!$C57+(drdp!I57+drdp!R57)*'DEC-OS'!$D57)</f>
        <v>9.6263983793034608E-2</v>
      </c>
      <c r="G57" s="20">
        <f>Model!$W$22*((drdp!D57+drdp!M57)*'DEC-OS'!$B57+(drdp!G57+drdp!P57)*'DEC-OS'!$C57+(drdp!J57+drdp!S57)*'DEC-OS'!$D57)</f>
        <v>0</v>
      </c>
      <c r="H57" s="18">
        <f>Model!$W$22*((drdp!B57)*'DEC-OS'!$B57+(drdp!E57)*'DEC-OS'!$C57+(drdp!H57)*'DEC-OS'!$D57)</f>
        <v>0</v>
      </c>
      <c r="I57" s="18">
        <f>Model!$W$22*((drdp!C57)*'DEC-OS'!$B57+(drdp!F57)*'DEC-OS'!$C57+(drdp!I57)*'DEC-OS'!$D57)</f>
        <v>4.8131991896517304E-2</v>
      </c>
      <c r="J57" s="18">
        <f>Model!$W$22*((drdp!D57)*'DEC-OS'!$B57+(drdp!G57)*'DEC-OS'!$C57+(drdp!J57)*'DEC-OS'!$D57)</f>
        <v>0</v>
      </c>
      <c r="K57" s="21">
        <f>SUM(E$3:E56)+H57</f>
        <v>0</v>
      </c>
      <c r="L57" s="21">
        <f>SUM(F$3:F56)+I57</f>
        <v>2.5045362916851519</v>
      </c>
      <c r="M57" s="21">
        <f>SUM(G$3:G56)+J57</f>
        <v>0</v>
      </c>
      <c r="N57" s="21"/>
      <c r="O57" s="21"/>
      <c r="P57" s="21"/>
      <c r="Q57" s="19">
        <f t="shared" si="1"/>
        <v>0</v>
      </c>
      <c r="R57" s="19">
        <f t="shared" si="1"/>
        <v>6.2727020363680124</v>
      </c>
      <c r="S57" s="19">
        <f t="shared" si="1"/>
        <v>0</v>
      </c>
      <c r="T57" s="19">
        <f t="shared" si="2"/>
        <v>0</v>
      </c>
      <c r="U57" s="19">
        <f t="shared" si="3"/>
        <v>0</v>
      </c>
      <c r="V57" s="19">
        <f t="shared" si="4"/>
        <v>0</v>
      </c>
    </row>
    <row r="58" spans="1:22" x14ac:dyDescent="0.25">
      <c r="A58" s="26">
        <f>Wellpath!E58</f>
        <v>1590</v>
      </c>
      <c r="B58" s="22">
        <v>0</v>
      </c>
      <c r="C58" s="22">
        <v>0</v>
      </c>
      <c r="D58" s="22">
        <v>1</v>
      </c>
      <c r="E58" s="20">
        <f>Model!$W$22*((drdp!B58+drdp!K58)*'DEC-OS'!$B58+(drdp!E58+drdp!N58)*'DEC-OS'!$C58+(drdp!H58+drdp!Q58)*'DEC-OS'!$D58)</f>
        <v>0</v>
      </c>
      <c r="F58" s="20">
        <f>Model!$W$22*((drdp!C58+drdp!L58)*'DEC-OS'!$B58+(drdp!F58+drdp!O58)*'DEC-OS'!$C58+(drdp!I58+drdp!R58)*'DEC-OS'!$D58)</f>
        <v>9.6263983793034608E-2</v>
      </c>
      <c r="G58" s="20">
        <f>Model!$W$22*((drdp!D58+drdp!M58)*'DEC-OS'!$B58+(drdp!G58+drdp!P58)*'DEC-OS'!$C58+(drdp!J58+drdp!S58)*'DEC-OS'!$D58)</f>
        <v>0</v>
      </c>
      <c r="H58" s="18">
        <f>Model!$W$22*((drdp!B58)*'DEC-OS'!$B58+(drdp!E58)*'DEC-OS'!$C58+(drdp!H58)*'DEC-OS'!$D58)</f>
        <v>0</v>
      </c>
      <c r="I58" s="18">
        <f>Model!$W$22*((drdp!C58)*'DEC-OS'!$B58+(drdp!F58)*'DEC-OS'!$C58+(drdp!I58)*'DEC-OS'!$D58)</f>
        <v>4.8131991896517304E-2</v>
      </c>
      <c r="J58" s="18">
        <f>Model!$W$22*((drdp!D58)*'DEC-OS'!$B58+(drdp!G58)*'DEC-OS'!$C58+(drdp!J58)*'DEC-OS'!$D58)</f>
        <v>0</v>
      </c>
      <c r="K58" s="21">
        <f>SUM(E$3:E57)+H58</f>
        <v>0</v>
      </c>
      <c r="L58" s="21">
        <f>SUM(F$3:F57)+I58</f>
        <v>2.6008002754781865</v>
      </c>
      <c r="M58" s="21">
        <f>SUM(G$3:G57)+J58</f>
        <v>0</v>
      </c>
      <c r="N58" s="21"/>
      <c r="O58" s="21"/>
      <c r="P58" s="21"/>
      <c r="Q58" s="19">
        <f t="shared" si="1"/>
        <v>0</v>
      </c>
      <c r="R58" s="19">
        <f t="shared" si="1"/>
        <v>6.7641620729274106</v>
      </c>
      <c r="S58" s="19">
        <f t="shared" si="1"/>
        <v>0</v>
      </c>
      <c r="T58" s="19">
        <f t="shared" si="2"/>
        <v>0</v>
      </c>
      <c r="U58" s="19">
        <f t="shared" si="3"/>
        <v>0</v>
      </c>
      <c r="V58" s="19">
        <f t="shared" si="4"/>
        <v>0</v>
      </c>
    </row>
    <row r="59" spans="1:22" x14ac:dyDescent="0.25">
      <c r="A59" s="26">
        <f>Wellpath!E59</f>
        <v>1620</v>
      </c>
      <c r="B59" s="22">
        <v>0</v>
      </c>
      <c r="C59" s="22">
        <v>0</v>
      </c>
      <c r="D59" s="22">
        <v>1</v>
      </c>
      <c r="E59" s="20">
        <f>Model!$W$22*((drdp!B59+drdp!K59)*'DEC-OS'!$B59+(drdp!E59+drdp!N59)*'DEC-OS'!$C59+(drdp!H59+drdp!Q59)*'DEC-OS'!$D59)</f>
        <v>0</v>
      </c>
      <c r="F59" s="20">
        <f>Model!$W$22*((drdp!C59+drdp!L59)*'DEC-OS'!$B59+(drdp!F59+drdp!O59)*'DEC-OS'!$C59+(drdp!I59+drdp!R59)*'DEC-OS'!$D59)</f>
        <v>9.6263983793034608E-2</v>
      </c>
      <c r="G59" s="20">
        <f>Model!$W$22*((drdp!D59+drdp!M59)*'DEC-OS'!$B59+(drdp!G59+drdp!P59)*'DEC-OS'!$C59+(drdp!J59+drdp!S59)*'DEC-OS'!$D59)</f>
        <v>0</v>
      </c>
      <c r="H59" s="18">
        <f>Model!$W$22*((drdp!B59)*'DEC-OS'!$B59+(drdp!E59)*'DEC-OS'!$C59+(drdp!H59)*'DEC-OS'!$D59)</f>
        <v>0</v>
      </c>
      <c r="I59" s="18">
        <f>Model!$W$22*((drdp!C59)*'DEC-OS'!$B59+(drdp!F59)*'DEC-OS'!$C59+(drdp!I59)*'DEC-OS'!$D59)</f>
        <v>4.8131991896517304E-2</v>
      </c>
      <c r="J59" s="18">
        <f>Model!$W$22*((drdp!D59)*'DEC-OS'!$B59+(drdp!G59)*'DEC-OS'!$C59+(drdp!J59)*'DEC-OS'!$D59)</f>
        <v>0</v>
      </c>
      <c r="K59" s="21">
        <f>SUM(E$3:E58)+H59</f>
        <v>0</v>
      </c>
      <c r="L59" s="21">
        <f>SUM(F$3:F58)+I59</f>
        <v>2.6970642592712211</v>
      </c>
      <c r="M59" s="21">
        <f>SUM(G$3:G58)+J59</f>
        <v>0</v>
      </c>
      <c r="N59" s="21"/>
      <c r="O59" s="21"/>
      <c r="P59" s="21"/>
      <c r="Q59" s="19">
        <f t="shared" si="1"/>
        <v>0</v>
      </c>
      <c r="R59" s="19">
        <f t="shared" si="1"/>
        <v>7.2741556186382201</v>
      </c>
      <c r="S59" s="19">
        <f t="shared" si="1"/>
        <v>0</v>
      </c>
      <c r="T59" s="19">
        <f t="shared" si="2"/>
        <v>0</v>
      </c>
      <c r="U59" s="19">
        <f t="shared" si="3"/>
        <v>0</v>
      </c>
      <c r="V59" s="19">
        <f t="shared" si="4"/>
        <v>0</v>
      </c>
    </row>
    <row r="60" spans="1:22" x14ac:dyDescent="0.25">
      <c r="A60" s="26">
        <f>Wellpath!E60</f>
        <v>1650</v>
      </c>
      <c r="B60" s="22">
        <v>0</v>
      </c>
      <c r="C60" s="22">
        <v>0</v>
      </c>
      <c r="D60" s="22">
        <v>1</v>
      </c>
      <c r="E60" s="20">
        <f>Model!$W$22*((drdp!B60+drdp!K60)*'DEC-OS'!$B60+(drdp!E60+drdp!N60)*'DEC-OS'!$C60+(drdp!H60+drdp!Q60)*'DEC-OS'!$D60)</f>
        <v>0</v>
      </c>
      <c r="F60" s="20">
        <f>Model!$W$22*((drdp!C60+drdp!L60)*'DEC-OS'!$B60+(drdp!F60+drdp!O60)*'DEC-OS'!$C60+(drdp!I60+drdp!R60)*'DEC-OS'!$D60)</f>
        <v>9.6263983793034608E-2</v>
      </c>
      <c r="G60" s="20">
        <f>Model!$W$22*((drdp!D60+drdp!M60)*'DEC-OS'!$B60+(drdp!G60+drdp!P60)*'DEC-OS'!$C60+(drdp!J60+drdp!S60)*'DEC-OS'!$D60)</f>
        <v>0</v>
      </c>
      <c r="H60" s="18">
        <f>Model!$W$22*((drdp!B60)*'DEC-OS'!$B60+(drdp!E60)*'DEC-OS'!$C60+(drdp!H60)*'DEC-OS'!$D60)</f>
        <v>0</v>
      </c>
      <c r="I60" s="18">
        <f>Model!$W$22*((drdp!C60)*'DEC-OS'!$B60+(drdp!F60)*'DEC-OS'!$C60+(drdp!I60)*'DEC-OS'!$D60)</f>
        <v>4.8131991896517304E-2</v>
      </c>
      <c r="J60" s="18">
        <f>Model!$W$22*((drdp!D60)*'DEC-OS'!$B60+(drdp!G60)*'DEC-OS'!$C60+(drdp!J60)*'DEC-OS'!$D60)</f>
        <v>0</v>
      </c>
      <c r="K60" s="21">
        <f>SUM(E$3:E59)+H60</f>
        <v>0</v>
      </c>
      <c r="L60" s="21">
        <f>SUM(F$3:F59)+I60</f>
        <v>2.7933282430642556</v>
      </c>
      <c r="M60" s="21">
        <f>SUM(G$3:G59)+J60</f>
        <v>0</v>
      </c>
      <c r="N60" s="21"/>
      <c r="O60" s="21"/>
      <c r="P60" s="21"/>
      <c r="Q60" s="19">
        <f t="shared" si="1"/>
        <v>0</v>
      </c>
      <c r="R60" s="19">
        <f t="shared" si="1"/>
        <v>7.8026826735004411</v>
      </c>
      <c r="S60" s="19">
        <f t="shared" si="1"/>
        <v>0</v>
      </c>
      <c r="T60" s="19">
        <f t="shared" si="2"/>
        <v>0</v>
      </c>
      <c r="U60" s="19">
        <f t="shared" si="3"/>
        <v>0</v>
      </c>
      <c r="V60" s="19">
        <f t="shared" si="4"/>
        <v>0</v>
      </c>
    </row>
    <row r="61" spans="1:22" x14ac:dyDescent="0.25">
      <c r="A61" s="26">
        <f>Wellpath!E61</f>
        <v>1680</v>
      </c>
      <c r="B61" s="22">
        <v>0</v>
      </c>
      <c r="C61" s="22">
        <v>0</v>
      </c>
      <c r="D61" s="22">
        <v>1</v>
      </c>
      <c r="E61" s="20">
        <f>Model!$W$22*((drdp!B61+drdp!K61)*'DEC-OS'!$B61+(drdp!E61+drdp!N61)*'DEC-OS'!$C61+(drdp!H61+drdp!Q61)*'DEC-OS'!$D61)</f>
        <v>0</v>
      </c>
      <c r="F61" s="20">
        <f>Model!$W$22*((drdp!C61+drdp!L61)*'DEC-OS'!$B61+(drdp!F61+drdp!O61)*'DEC-OS'!$C61+(drdp!I61+drdp!R61)*'DEC-OS'!$D61)</f>
        <v>8.0219986494195497E-2</v>
      </c>
      <c r="G61" s="20">
        <f>Model!$W$22*((drdp!D61+drdp!M61)*'DEC-OS'!$B61+(drdp!G61+drdp!P61)*'DEC-OS'!$C61+(drdp!J61+drdp!S61)*'DEC-OS'!$D61)</f>
        <v>0</v>
      </c>
      <c r="H61" s="18">
        <f>Model!$W$22*((drdp!B61)*'DEC-OS'!$B61+(drdp!E61)*'DEC-OS'!$C61+(drdp!H61)*'DEC-OS'!$D61)</f>
        <v>0</v>
      </c>
      <c r="I61" s="18">
        <f>Model!$W$22*((drdp!C61)*'DEC-OS'!$B61+(drdp!F61)*'DEC-OS'!$C61+(drdp!I61)*'DEC-OS'!$D61)</f>
        <v>4.8131991896517304E-2</v>
      </c>
      <c r="J61" s="18">
        <f>Model!$W$22*((drdp!D61)*'DEC-OS'!$B61+(drdp!G61)*'DEC-OS'!$C61+(drdp!J61)*'DEC-OS'!$D61)</f>
        <v>0</v>
      </c>
      <c r="K61" s="21">
        <f>SUM(E$3:E60)+H61</f>
        <v>0</v>
      </c>
      <c r="L61" s="21">
        <f>SUM(F$3:F60)+I61</f>
        <v>2.8895922268572902</v>
      </c>
      <c r="M61" s="21">
        <f>SUM(G$3:G60)+J61</f>
        <v>0</v>
      </c>
      <c r="N61" s="21"/>
      <c r="O61" s="21"/>
      <c r="P61" s="21"/>
      <c r="Q61" s="19">
        <f t="shared" si="1"/>
        <v>0</v>
      </c>
      <c r="R61" s="19">
        <f t="shared" si="1"/>
        <v>8.3497432375140725</v>
      </c>
      <c r="S61" s="19">
        <f t="shared" si="1"/>
        <v>0</v>
      </c>
      <c r="T61" s="19">
        <f t="shared" si="2"/>
        <v>0</v>
      </c>
      <c r="U61" s="19">
        <f t="shared" si="3"/>
        <v>0</v>
      </c>
      <c r="V61" s="19">
        <f t="shared" si="4"/>
        <v>0</v>
      </c>
    </row>
    <row r="62" spans="1:22" x14ac:dyDescent="0.25">
      <c r="A62" s="26">
        <f>Wellpath!E62</f>
        <v>1700</v>
      </c>
      <c r="B62" s="22">
        <v>0</v>
      </c>
      <c r="C62" s="22">
        <v>0</v>
      </c>
      <c r="D62" s="22">
        <v>1</v>
      </c>
      <c r="E62" s="20">
        <f>Model!$W$22*((drdp!B62+drdp!K62)*'DEC-OS'!$B62+(drdp!E62+drdp!N62)*'DEC-OS'!$C62+(drdp!H62+drdp!Q62)*'DEC-OS'!$D62)</f>
        <v>0</v>
      </c>
      <c r="F62" s="20">
        <f>Model!$W$22*((drdp!C62+drdp!L62)*'DEC-OS'!$B62+(drdp!F62+drdp!O62)*'DEC-OS'!$C62+(drdp!I62+drdp!R62)*'DEC-OS'!$D62)</f>
        <v>4.8131991896517304E-2</v>
      </c>
      <c r="G62" s="20">
        <f>Model!$W$22*((drdp!D62+drdp!M62)*'DEC-OS'!$B62+(drdp!G62+drdp!P62)*'DEC-OS'!$C62+(drdp!J62+drdp!S62)*'DEC-OS'!$D62)</f>
        <v>0</v>
      </c>
      <c r="H62" s="18">
        <f>Model!$W$22*((drdp!B62)*'DEC-OS'!$B62+(drdp!E62)*'DEC-OS'!$C62+(drdp!H62)*'DEC-OS'!$D62)</f>
        <v>0</v>
      </c>
      <c r="I62" s="18">
        <f>Model!$W$22*((drdp!C62)*'DEC-OS'!$B62+(drdp!F62)*'DEC-OS'!$C62+(drdp!I62)*'DEC-OS'!$D62)</f>
        <v>3.20879945976782E-2</v>
      </c>
      <c r="J62" s="18">
        <f>Model!$W$22*((drdp!D62)*'DEC-OS'!$B62+(drdp!G62)*'DEC-OS'!$C62+(drdp!J62)*'DEC-OS'!$D62)</f>
        <v>0</v>
      </c>
      <c r="K62" s="21">
        <f>SUM(E$3:E61)+H62</f>
        <v>0</v>
      </c>
      <c r="L62" s="21">
        <f>SUM(F$3:F61)+I62</f>
        <v>2.9537682160526466</v>
      </c>
      <c r="M62" s="21">
        <f>SUM(G$3:G61)+J62</f>
        <v>0</v>
      </c>
      <c r="N62" s="21"/>
      <c r="O62" s="21"/>
      <c r="P62" s="21"/>
      <c r="Q62" s="19">
        <f t="shared" si="1"/>
        <v>0</v>
      </c>
      <c r="R62" s="19">
        <f t="shared" si="1"/>
        <v>8.7247466741628337</v>
      </c>
      <c r="S62" s="19">
        <f t="shared" si="1"/>
        <v>0</v>
      </c>
      <c r="T62" s="19">
        <f t="shared" si="2"/>
        <v>0</v>
      </c>
      <c r="U62" s="19">
        <f t="shared" si="3"/>
        <v>0</v>
      </c>
      <c r="V62" s="19">
        <f t="shared" si="4"/>
        <v>0</v>
      </c>
    </row>
    <row r="63" spans="1:22" x14ac:dyDescent="0.25">
      <c r="A63" s="26">
        <f>Wellpath!E63</f>
        <v>1710</v>
      </c>
      <c r="B63" s="22">
        <v>0</v>
      </c>
      <c r="C63" s="22">
        <v>0</v>
      </c>
      <c r="D63" s="22">
        <v>1</v>
      </c>
      <c r="E63" s="20">
        <f>Model!$W$22*((drdp!B63+drdp!K63)*'DEC-OS'!$B63+(drdp!E63+drdp!N63)*'DEC-OS'!$C63+(drdp!H63+drdp!Q63)*'DEC-OS'!$D63)</f>
        <v>0</v>
      </c>
      <c r="F63" s="20">
        <f>Model!$W$22*((drdp!C63+drdp!L63)*'DEC-OS'!$B63+(drdp!F63+drdp!O63)*'DEC-OS'!$C63+(drdp!I63+drdp!R63)*'DEC-OS'!$D63)</f>
        <v>6.3541909156748524E-2</v>
      </c>
      <c r="G63" s="20">
        <f>Model!$W$22*((drdp!D63+drdp!M63)*'DEC-OS'!$B63+(drdp!G63+drdp!P63)*'DEC-OS'!$C63+(drdp!J63+drdp!S63)*'DEC-OS'!$D63)</f>
        <v>0</v>
      </c>
      <c r="H63" s="18">
        <f>Model!$W$22*((drdp!B63)*'DEC-OS'!$B63+(drdp!E63)*'DEC-OS'!$C63+(drdp!H63)*'DEC-OS'!$D63)</f>
        <v>0</v>
      </c>
      <c r="I63" s="18">
        <f>Model!$W$22*((drdp!C63)*'DEC-OS'!$B63+(drdp!F63)*'DEC-OS'!$C63+(drdp!I63)*'DEC-OS'!$D63)</f>
        <v>1.5885477289187131E-2</v>
      </c>
      <c r="J63" s="18">
        <f>Model!$W$22*((drdp!D63)*'DEC-OS'!$B63+(drdp!G63)*'DEC-OS'!$C63+(drdp!J63)*'DEC-OS'!$D63)</f>
        <v>0</v>
      </c>
      <c r="K63" s="21">
        <f>SUM(E$3:E62)+H63</f>
        <v>0</v>
      </c>
      <c r="L63" s="21">
        <f>SUM(F$3:F62)+I63</f>
        <v>2.9856976906406731</v>
      </c>
      <c r="M63" s="21">
        <f>SUM(G$3:G62)+J63</f>
        <v>0</v>
      </c>
      <c r="N63" s="21"/>
      <c r="O63" s="21"/>
      <c r="P63" s="21"/>
      <c r="Q63" s="19">
        <f t="shared" si="1"/>
        <v>0</v>
      </c>
      <c r="R63" s="19">
        <f t="shared" si="1"/>
        <v>8.9143906998970479</v>
      </c>
      <c r="S63" s="19">
        <f t="shared" si="1"/>
        <v>0</v>
      </c>
      <c r="T63" s="19">
        <f t="shared" si="2"/>
        <v>0</v>
      </c>
      <c r="U63" s="19">
        <f t="shared" si="3"/>
        <v>0</v>
      </c>
      <c r="V63" s="19">
        <f t="shared" si="4"/>
        <v>0</v>
      </c>
    </row>
    <row r="64" spans="1:22" x14ac:dyDescent="0.25">
      <c r="A64" s="26">
        <f>Wellpath!E64</f>
        <v>1740</v>
      </c>
      <c r="B64" s="22">
        <v>0</v>
      </c>
      <c r="C64" s="22">
        <v>0</v>
      </c>
      <c r="D64" s="22">
        <v>1</v>
      </c>
      <c r="E64" s="20">
        <f>Model!$W$22*((drdp!B64+drdp!K64)*'DEC-OS'!$B64+(drdp!E64+drdp!N64)*'DEC-OS'!$C64+(drdp!H64+drdp!Q64)*'DEC-OS'!$D64)</f>
        <v>0</v>
      </c>
      <c r="F64" s="20">
        <f>Model!$W$22*((drdp!C64+drdp!L64)*'DEC-OS'!$B64+(drdp!F64+drdp!O64)*'DEC-OS'!$C64+(drdp!I64+drdp!R64)*'DEC-OS'!$D64)</f>
        <v>9.2396700181846647E-2</v>
      </c>
      <c r="G64" s="20">
        <f>Model!$W$22*((drdp!D64+drdp!M64)*'DEC-OS'!$B64+(drdp!G64+drdp!P64)*'DEC-OS'!$C64+(drdp!J64+drdp!S64)*'DEC-OS'!$D64)</f>
        <v>0</v>
      </c>
      <c r="H64" s="18">
        <f>Model!$W$22*((drdp!B64)*'DEC-OS'!$B64+(drdp!E64)*'DEC-OS'!$C64+(drdp!H64)*'DEC-OS'!$D64)</f>
        <v>0</v>
      </c>
      <c r="I64" s="18">
        <f>Model!$W$22*((drdp!C64)*'DEC-OS'!$B64+(drdp!F64)*'DEC-OS'!$C64+(drdp!I64)*'DEC-OS'!$D64)</f>
        <v>4.6198350090923324E-2</v>
      </c>
      <c r="J64" s="18">
        <f>Model!$W$22*((drdp!D64)*'DEC-OS'!$B64+(drdp!G64)*'DEC-OS'!$C64+(drdp!J64)*'DEC-OS'!$D64)</f>
        <v>0</v>
      </c>
      <c r="K64" s="21">
        <f>SUM(E$3:E63)+H64</f>
        <v>0</v>
      </c>
      <c r="L64" s="21">
        <f>SUM(F$3:F63)+I64</f>
        <v>3.0795524725991577</v>
      </c>
      <c r="M64" s="21">
        <f>SUM(G$3:G63)+J64</f>
        <v>0</v>
      </c>
      <c r="N64" s="21"/>
      <c r="O64" s="21"/>
      <c r="P64" s="21"/>
      <c r="Q64" s="19">
        <f t="shared" si="1"/>
        <v>0</v>
      </c>
      <c r="R64" s="19">
        <f t="shared" si="1"/>
        <v>9.4836434314915863</v>
      </c>
      <c r="S64" s="19">
        <f t="shared" si="1"/>
        <v>0</v>
      </c>
      <c r="T64" s="19">
        <f t="shared" si="2"/>
        <v>0</v>
      </c>
      <c r="U64" s="19">
        <f t="shared" si="3"/>
        <v>0</v>
      </c>
      <c r="V64" s="19">
        <f t="shared" si="4"/>
        <v>0</v>
      </c>
    </row>
    <row r="65" spans="1:23" x14ac:dyDescent="0.25">
      <c r="A65" s="26">
        <f>Wellpath!E65</f>
        <v>1770</v>
      </c>
      <c r="B65" s="22">
        <v>0</v>
      </c>
      <c r="C65" s="22">
        <v>0</v>
      </c>
      <c r="D65" s="22">
        <v>1</v>
      </c>
      <c r="E65" s="20">
        <f>Model!$W$22*((drdp!B65+drdp!K65)*'DEC-OS'!$B65+(drdp!E65+drdp!N65)*'DEC-OS'!$C65+(drdp!H65+drdp!Q65)*'DEC-OS'!$D65)</f>
        <v>0</v>
      </c>
      <c r="F65" s="20">
        <f>Model!$W$22*((drdp!C65+drdp!L65)*'DEC-OS'!$B65+(drdp!F65+drdp!O65)*'DEC-OS'!$C65+(drdp!I65+drdp!R65)*'DEC-OS'!$D65)</f>
        <v>8.9367965482019529E-2</v>
      </c>
      <c r="G65" s="20">
        <f>Model!$W$22*((drdp!D65+drdp!M65)*'DEC-OS'!$B65+(drdp!G65+drdp!P65)*'DEC-OS'!$C65+(drdp!J65+drdp!S65)*'DEC-OS'!$D65)</f>
        <v>0</v>
      </c>
      <c r="H65" s="18">
        <f>Model!$W$22*((drdp!B65)*'DEC-OS'!$B65+(drdp!E65)*'DEC-OS'!$C65+(drdp!H65)*'DEC-OS'!$D65)</f>
        <v>0</v>
      </c>
      <c r="I65" s="18">
        <f>Model!$W$22*((drdp!C65)*'DEC-OS'!$B65+(drdp!F65)*'DEC-OS'!$C65+(drdp!I65)*'DEC-OS'!$D65)</f>
        <v>4.4683982741009765E-2</v>
      </c>
      <c r="J65" s="18">
        <f>Model!$W$22*((drdp!D65)*'DEC-OS'!$B65+(drdp!G65)*'DEC-OS'!$C65+(drdp!J65)*'DEC-OS'!$D65)</f>
        <v>0</v>
      </c>
      <c r="K65" s="21">
        <f>SUM(E$3:E64)+H65</f>
        <v>0</v>
      </c>
      <c r="L65" s="21">
        <f>SUM(F$3:F64)+I65</f>
        <v>3.1704348054310909</v>
      </c>
      <c r="M65" s="21">
        <f>SUM(G$3:G64)+J65</f>
        <v>0</v>
      </c>
      <c r="N65" s="21"/>
      <c r="O65" s="21"/>
      <c r="P65" s="21"/>
      <c r="Q65" s="19">
        <f t="shared" si="1"/>
        <v>0</v>
      </c>
      <c r="R65" s="19">
        <f t="shared" si="1"/>
        <v>10.051656855488879</v>
      </c>
      <c r="S65" s="19">
        <f t="shared" si="1"/>
        <v>0</v>
      </c>
      <c r="T65" s="19">
        <f t="shared" si="2"/>
        <v>0</v>
      </c>
      <c r="U65" s="19">
        <f t="shared" si="3"/>
        <v>0</v>
      </c>
      <c r="V65" s="19">
        <f t="shared" si="4"/>
        <v>0</v>
      </c>
    </row>
    <row r="66" spans="1:23" x14ac:dyDescent="0.25">
      <c r="A66" s="26">
        <f>Wellpath!E66</f>
        <v>1800</v>
      </c>
      <c r="B66" s="22">
        <v>0</v>
      </c>
      <c r="C66" s="22">
        <v>0</v>
      </c>
      <c r="D66" s="22">
        <v>1</v>
      </c>
      <c r="E66" s="20">
        <f>Model!$W$22*((drdp!B66+drdp!K66)*'DEC-OS'!$B66+(drdp!E66+drdp!N66)*'DEC-OS'!$C66+(drdp!H66+drdp!Q66)*'DEC-OS'!$D66)</f>
        <v>0</v>
      </c>
      <c r="F66" s="20">
        <f>Model!$W$22*((drdp!C66+drdp!L66)*'DEC-OS'!$B66+(drdp!F66+drdp!O66)*'DEC-OS'!$C66+(drdp!I66+drdp!R66)*'DEC-OS'!$D66)</f>
        <v>8.6230349682332369E-2</v>
      </c>
      <c r="G66" s="20">
        <f>Model!$W$22*((drdp!D66+drdp!M66)*'DEC-OS'!$B66+(drdp!G66+drdp!P66)*'DEC-OS'!$C66+(drdp!J66+drdp!S66)*'DEC-OS'!$D66)</f>
        <v>0</v>
      </c>
      <c r="H66" s="18">
        <f>Model!$W$22*((drdp!B66)*'DEC-OS'!$B66+(drdp!E66)*'DEC-OS'!$C66+(drdp!H66)*'DEC-OS'!$D66)</f>
        <v>0</v>
      </c>
      <c r="I66" s="18">
        <f>Model!$W$22*((drdp!C66)*'DEC-OS'!$B66+(drdp!F66)*'DEC-OS'!$C66+(drdp!I66)*'DEC-OS'!$D66)</f>
        <v>4.3115174841166184E-2</v>
      </c>
      <c r="J66" s="18">
        <f>Model!$W$22*((drdp!D66)*'DEC-OS'!$B66+(drdp!G66)*'DEC-OS'!$C66+(drdp!J66)*'DEC-OS'!$D66)</f>
        <v>0</v>
      </c>
      <c r="K66" s="21">
        <f>SUM(E$3:E65)+H66</f>
        <v>0</v>
      </c>
      <c r="L66" s="21">
        <f>SUM(F$3:F65)+I66</f>
        <v>3.2582339630132666</v>
      </c>
      <c r="M66" s="21">
        <f>SUM(G$3:G65)+J66</f>
        <v>0</v>
      </c>
      <c r="N66" s="21"/>
      <c r="O66" s="21"/>
      <c r="P66" s="21"/>
      <c r="Q66" s="19">
        <f t="shared" si="1"/>
        <v>0</v>
      </c>
      <c r="R66" s="19">
        <f t="shared" si="1"/>
        <v>10.616088557733137</v>
      </c>
      <c r="S66" s="19">
        <f t="shared" si="1"/>
        <v>0</v>
      </c>
      <c r="T66" s="19">
        <f t="shared" si="2"/>
        <v>0</v>
      </c>
      <c r="U66" s="19">
        <f t="shared" si="3"/>
        <v>0</v>
      </c>
      <c r="V66" s="19">
        <f t="shared" si="4"/>
        <v>0</v>
      </c>
    </row>
    <row r="67" spans="1:23" x14ac:dyDescent="0.25">
      <c r="A67" s="26">
        <f>Wellpath!E67</f>
        <v>1830</v>
      </c>
      <c r="B67" s="22">
        <v>0</v>
      </c>
      <c r="C67" s="22">
        <v>0</v>
      </c>
      <c r="D67" s="22">
        <v>1</v>
      </c>
      <c r="E67" s="20">
        <f>Model!$W$22*((drdp!B67+drdp!K67)*'DEC-OS'!$B67+(drdp!E67+drdp!N67)*'DEC-OS'!$C67+(drdp!H67+drdp!Q67)*'DEC-OS'!$D67)</f>
        <v>0</v>
      </c>
      <c r="F67" s="20">
        <f>Model!$W$22*((drdp!C67+drdp!L67)*'DEC-OS'!$B67+(drdp!F67+drdp!O67)*'DEC-OS'!$C67+(drdp!I67+drdp!R67)*'DEC-OS'!$D67)</f>
        <v>8.2987675484324369E-2</v>
      </c>
      <c r="G67" s="20">
        <f>Model!$W$22*((drdp!D67+drdp!M67)*'DEC-OS'!$B67+(drdp!G67+drdp!P67)*'DEC-OS'!$C67+(drdp!J67+drdp!S67)*'DEC-OS'!$D67)</f>
        <v>0</v>
      </c>
      <c r="H67" s="18">
        <f>Model!$W$22*((drdp!B67)*'DEC-OS'!$B67+(drdp!E67)*'DEC-OS'!$C67+(drdp!H67)*'DEC-OS'!$D67)</f>
        <v>0</v>
      </c>
      <c r="I67" s="18">
        <f>Model!$W$22*((drdp!C67)*'DEC-OS'!$B67+(drdp!F67)*'DEC-OS'!$C67+(drdp!I67)*'DEC-OS'!$D67)</f>
        <v>4.1493837742162185E-2</v>
      </c>
      <c r="J67" s="18">
        <f>Model!$W$22*((drdp!D67)*'DEC-OS'!$B67+(drdp!G67)*'DEC-OS'!$C67+(drdp!J67)*'DEC-OS'!$D67)</f>
        <v>0</v>
      </c>
      <c r="K67" s="21">
        <f>SUM(E$3:E66)+H67</f>
        <v>0</v>
      </c>
      <c r="L67" s="21">
        <f>SUM(F$3:F66)+I67</f>
        <v>3.3428429755965952</v>
      </c>
      <c r="M67" s="21">
        <f>SUM(G$3:G66)+J67</f>
        <v>0</v>
      </c>
      <c r="N67" s="21"/>
      <c r="O67" s="21"/>
      <c r="P67" s="21"/>
      <c r="Q67" s="19">
        <f t="shared" si="1"/>
        <v>0</v>
      </c>
      <c r="R67" s="19">
        <f t="shared" si="1"/>
        <v>11.174599159495498</v>
      </c>
      <c r="S67" s="19">
        <f t="shared" si="1"/>
        <v>0</v>
      </c>
      <c r="T67" s="19">
        <f t="shared" si="2"/>
        <v>0</v>
      </c>
      <c r="U67" s="19">
        <f t="shared" si="3"/>
        <v>0</v>
      </c>
      <c r="V67" s="19">
        <f t="shared" si="4"/>
        <v>0</v>
      </c>
    </row>
    <row r="68" spans="1:23" x14ac:dyDescent="0.25">
      <c r="A68" s="26">
        <f>Wellpath!E68</f>
        <v>1860</v>
      </c>
      <c r="B68" s="22">
        <v>0</v>
      </c>
      <c r="C68" s="22">
        <v>0</v>
      </c>
      <c r="D68" s="22">
        <v>1</v>
      </c>
      <c r="E68" s="20">
        <f>Model!$W$22*((drdp!B68+drdp!K68)*'DEC-OS'!$B68+(drdp!E68+drdp!N68)*'DEC-OS'!$C68+(drdp!H68+drdp!Q68)*'DEC-OS'!$D68)</f>
        <v>0</v>
      </c>
      <c r="F68" s="20">
        <f>Model!$W$22*((drdp!C68+drdp!L68)*'DEC-OS'!$B68+(drdp!F68+drdp!O68)*'DEC-OS'!$C68+(drdp!I68+drdp!R68)*'DEC-OS'!$D68)</f>
        <v>7.9643893587010156E-2</v>
      </c>
      <c r="G68" s="20">
        <f>Model!$W$22*((drdp!D68+drdp!M68)*'DEC-OS'!$B68+(drdp!G68+drdp!P68)*'DEC-OS'!$C68+(drdp!J68+drdp!S68)*'DEC-OS'!$D68)</f>
        <v>0</v>
      </c>
      <c r="H68" s="18">
        <f>Model!$W$22*((drdp!B68)*'DEC-OS'!$B68+(drdp!E68)*'DEC-OS'!$C68+(drdp!H68)*'DEC-OS'!$D68)</f>
        <v>0</v>
      </c>
      <c r="I68" s="18">
        <f>Model!$W$22*((drdp!C68)*'DEC-OS'!$B68+(drdp!F68)*'DEC-OS'!$C68+(drdp!I68)*'DEC-OS'!$D68)</f>
        <v>3.9821946793505078E-2</v>
      </c>
      <c r="J68" s="18">
        <f>Model!$W$22*((drdp!D68)*'DEC-OS'!$B68+(drdp!G68)*'DEC-OS'!$C68+(drdp!J68)*'DEC-OS'!$D68)</f>
        <v>0</v>
      </c>
      <c r="K68" s="21">
        <f>SUM(E$3:E67)+H68</f>
        <v>0</v>
      </c>
      <c r="L68" s="21">
        <f>SUM(F$3:F67)+I68</f>
        <v>3.4241587601322623</v>
      </c>
      <c r="M68" s="21">
        <f>SUM(G$3:G67)+J68</f>
        <v>0</v>
      </c>
      <c r="N68" s="21"/>
      <c r="O68" s="21"/>
      <c r="P68" s="21"/>
      <c r="Q68" s="19">
        <f t="shared" ref="Q68:S131" si="5">K68^2</f>
        <v>0</v>
      </c>
      <c r="R68" s="19">
        <f t="shared" si="5"/>
        <v>11.724863214590512</v>
      </c>
      <c r="S68" s="19">
        <f t="shared" si="5"/>
        <v>0</v>
      </c>
      <c r="T68" s="19">
        <f t="shared" ref="T68:T131" si="6">K68*L68</f>
        <v>0</v>
      </c>
      <c r="U68" s="19">
        <f t="shared" ref="U68:U131" si="7">K68*M68</f>
        <v>0</v>
      </c>
      <c r="V68" s="19">
        <f t="shared" ref="V68:V131" si="8">L68*M68</f>
        <v>0</v>
      </c>
    </row>
    <row r="69" spans="1:23" x14ac:dyDescent="0.25">
      <c r="A69" s="26">
        <f>Wellpath!E69</f>
        <v>1890</v>
      </c>
      <c r="B69" s="22">
        <v>0</v>
      </c>
      <c r="C69" s="22">
        <v>0</v>
      </c>
      <c r="D69" s="22">
        <v>1</v>
      </c>
      <c r="E69" s="20">
        <f>Model!$W$22*((drdp!B69+drdp!K69)*'DEC-OS'!$B69+(drdp!E69+drdp!N69)*'DEC-OS'!$C69+(drdp!H69+drdp!Q69)*'DEC-OS'!$D69)</f>
        <v>0</v>
      </c>
      <c r="F69" s="20">
        <f>Model!$W$22*((drdp!C69+drdp!L69)*'DEC-OS'!$B69+(drdp!F69+drdp!O69)*'DEC-OS'!$C69+(drdp!I69+drdp!R69)*'DEC-OS'!$D69)</f>
        <v>7.6203077873561523E-2</v>
      </c>
      <c r="G69" s="20">
        <f>Model!$W$22*((drdp!D69+drdp!M69)*'DEC-OS'!$B69+(drdp!G69+drdp!P69)*'DEC-OS'!$C69+(drdp!J69+drdp!S69)*'DEC-OS'!$D69)</f>
        <v>0</v>
      </c>
      <c r="H69" s="18">
        <f>Model!$W$22*((drdp!B69)*'DEC-OS'!$B69+(drdp!E69)*'DEC-OS'!$C69+(drdp!H69)*'DEC-OS'!$D69)</f>
        <v>0</v>
      </c>
      <c r="I69" s="18">
        <f>Model!$W$22*((drdp!C69)*'DEC-OS'!$B69+(drdp!F69)*'DEC-OS'!$C69+(drdp!I69)*'DEC-OS'!$D69)</f>
        <v>3.8101538936780761E-2</v>
      </c>
      <c r="J69" s="18">
        <f>Model!$W$22*((drdp!D69)*'DEC-OS'!$B69+(drdp!G69)*'DEC-OS'!$C69+(drdp!J69)*'DEC-OS'!$D69)</f>
        <v>0</v>
      </c>
      <c r="K69" s="21">
        <f>SUM(E$3:E68)+H69</f>
        <v>0</v>
      </c>
      <c r="L69" s="21">
        <f>SUM(F$3:F68)+I69</f>
        <v>3.5020822458625478</v>
      </c>
      <c r="M69" s="21">
        <f>SUM(G$3:G68)+J69</f>
        <v>0</v>
      </c>
      <c r="N69" s="21"/>
      <c r="O69" s="21"/>
      <c r="P69" s="21"/>
      <c r="Q69" s="19">
        <f t="shared" si="5"/>
        <v>0</v>
      </c>
      <c r="R69" s="19">
        <f t="shared" si="5"/>
        <v>12.264580056785666</v>
      </c>
      <c r="S69" s="19">
        <f t="shared" si="5"/>
        <v>0</v>
      </c>
      <c r="T69" s="19">
        <f t="shared" si="6"/>
        <v>0</v>
      </c>
      <c r="U69" s="19">
        <f t="shared" si="7"/>
        <v>0</v>
      </c>
      <c r="V69" s="19">
        <f t="shared" si="8"/>
        <v>0</v>
      </c>
    </row>
    <row r="70" spans="1:23" x14ac:dyDescent="0.25">
      <c r="A70" s="26">
        <f>Wellpath!E70</f>
        <v>1920</v>
      </c>
      <c r="B70" s="22">
        <v>0</v>
      </c>
      <c r="C70" s="22">
        <v>0</v>
      </c>
      <c r="D70" s="22">
        <v>1</v>
      </c>
      <c r="E70" s="20">
        <f>Model!$W$22*((drdp!B70+drdp!K70)*'DEC-OS'!$B70+(drdp!E70+drdp!N70)*'DEC-OS'!$C70+(drdp!H70+drdp!Q70)*'DEC-OS'!$D70)</f>
        <v>0</v>
      </c>
      <c r="F70" s="20">
        <f>Model!$W$22*((drdp!C70+drdp!L70)*'DEC-OS'!$B70+(drdp!F70+drdp!O70)*'DEC-OS'!$C70+(drdp!I70+drdp!R70)*'DEC-OS'!$D70)</f>
        <v>7.2669420447908251E-2</v>
      </c>
      <c r="G70" s="20">
        <f>Model!$W$22*((drdp!D70+drdp!M70)*'DEC-OS'!$B70+(drdp!G70+drdp!P70)*'DEC-OS'!$C70+(drdp!J70+drdp!S70)*'DEC-OS'!$D70)</f>
        <v>0</v>
      </c>
      <c r="H70" s="18">
        <f>Model!$W$22*((drdp!B70)*'DEC-OS'!$B70+(drdp!E70)*'DEC-OS'!$C70+(drdp!H70)*'DEC-OS'!$D70)</f>
        <v>0</v>
      </c>
      <c r="I70" s="18">
        <f>Model!$W$22*((drdp!C70)*'DEC-OS'!$B70+(drdp!F70)*'DEC-OS'!$C70+(drdp!I70)*'DEC-OS'!$D70)</f>
        <v>3.6334710223954125E-2</v>
      </c>
      <c r="J70" s="18">
        <f>Model!$W$22*((drdp!D70)*'DEC-OS'!$B70+(drdp!G70)*'DEC-OS'!$C70+(drdp!J70)*'DEC-OS'!$D70)</f>
        <v>0</v>
      </c>
      <c r="K70" s="21">
        <f>SUM(E$3:E69)+H70</f>
        <v>0</v>
      </c>
      <c r="L70" s="21">
        <f>SUM(F$3:F69)+I70</f>
        <v>3.5765184950232825</v>
      </c>
      <c r="M70" s="21">
        <f>SUM(G$3:G69)+J70</f>
        <v>0</v>
      </c>
      <c r="N70" s="21"/>
      <c r="O70" s="21"/>
      <c r="P70" s="21"/>
      <c r="Q70" s="19">
        <f t="shared" si="5"/>
        <v>0</v>
      </c>
      <c r="R70" s="19">
        <f t="shared" si="5"/>
        <v>12.791484545243605</v>
      </c>
      <c r="S70" s="19">
        <f t="shared" si="5"/>
        <v>0</v>
      </c>
      <c r="T70" s="19">
        <f t="shared" si="6"/>
        <v>0</v>
      </c>
      <c r="U70" s="19">
        <f t="shared" si="7"/>
        <v>0</v>
      </c>
      <c r="V70" s="19">
        <f t="shared" si="8"/>
        <v>0</v>
      </c>
    </row>
    <row r="71" spans="1:23" x14ac:dyDescent="0.25">
      <c r="A71" s="26">
        <f>Wellpath!E71</f>
        <v>1950</v>
      </c>
      <c r="B71" s="22">
        <v>0</v>
      </c>
      <c r="C71" s="22">
        <v>0</v>
      </c>
      <c r="D71" s="22">
        <v>1</v>
      </c>
      <c r="E71" s="20">
        <f>Model!$W$22*((drdp!B71+drdp!K71)*'DEC-OS'!$B71+(drdp!E71+drdp!N71)*'DEC-OS'!$C71+(drdp!H71+drdp!Q71)*'DEC-OS'!$D71)</f>
        <v>0</v>
      </c>
      <c r="F71" s="20">
        <f>Model!$W$22*((drdp!C71+drdp!L71)*'DEC-OS'!$B71+(drdp!F71+drdp!O71)*'DEC-OS'!$C71+(drdp!I71+drdp!R71)*'DEC-OS'!$D71)</f>
        <v>6.90472265273053E-2</v>
      </c>
      <c r="G71" s="20">
        <f>Model!$W$22*((drdp!D71+drdp!M71)*'DEC-OS'!$B71+(drdp!G71+drdp!P71)*'DEC-OS'!$C71+(drdp!J71+drdp!S71)*'DEC-OS'!$D71)</f>
        <v>0</v>
      </c>
      <c r="H71" s="18">
        <f>Model!$W$22*((drdp!B71)*'DEC-OS'!$B71+(drdp!E71)*'DEC-OS'!$C71+(drdp!H71)*'DEC-OS'!$D71)</f>
        <v>0</v>
      </c>
      <c r="I71" s="18">
        <f>Model!$W$22*((drdp!C71)*'DEC-OS'!$B71+(drdp!F71)*'DEC-OS'!$C71+(drdp!I71)*'DEC-OS'!$D71)</f>
        <v>3.452361326365265E-2</v>
      </c>
      <c r="J71" s="18">
        <f>Model!$W$22*((drdp!D71)*'DEC-OS'!$B71+(drdp!G71)*'DEC-OS'!$C71+(drdp!J71)*'DEC-OS'!$D71)</f>
        <v>0</v>
      </c>
      <c r="K71" s="21">
        <f>SUM(E$3:E70)+H71</f>
        <v>0</v>
      </c>
      <c r="L71" s="21">
        <f>SUM(F$3:F70)+I71</f>
        <v>3.6473768185108897</v>
      </c>
      <c r="M71" s="21">
        <f>SUM(G$3:G70)+J71</f>
        <v>0</v>
      </c>
      <c r="N71" s="21"/>
      <c r="O71" s="21"/>
      <c r="P71" s="21"/>
      <c r="Q71" s="19">
        <f t="shared" si="5"/>
        <v>0</v>
      </c>
      <c r="R71" s="19">
        <f t="shared" si="5"/>
        <v>13.30335765621062</v>
      </c>
      <c r="S71" s="19">
        <f t="shared" si="5"/>
        <v>0</v>
      </c>
      <c r="T71" s="19">
        <f t="shared" si="6"/>
        <v>0</v>
      </c>
      <c r="U71" s="19">
        <f t="shared" si="7"/>
        <v>0</v>
      </c>
      <c r="V71" s="19">
        <f t="shared" si="8"/>
        <v>0</v>
      </c>
    </row>
    <row r="72" spans="1:23" x14ac:dyDescent="0.25">
      <c r="A72" s="26">
        <f>Wellpath!E72</f>
        <v>1980</v>
      </c>
      <c r="B72" s="22">
        <v>0</v>
      </c>
      <c r="C72" s="22">
        <v>0</v>
      </c>
      <c r="D72" s="22">
        <v>1</v>
      </c>
      <c r="E72" s="20">
        <f>Model!$W$22*((drdp!B72+drdp!K72)*'DEC-OS'!$B72+(drdp!E72+drdp!N72)*'DEC-OS'!$C72+(drdp!H72+drdp!Q72)*'DEC-OS'!$D72)</f>
        <v>0</v>
      </c>
      <c r="F72" s="20">
        <f>Model!$W$22*((drdp!C72+drdp!L72)*'DEC-OS'!$B72+(drdp!F72+drdp!O72)*'DEC-OS'!$C72+(drdp!I72+drdp!R72)*'DEC-OS'!$D72)</f>
        <v>6.5340909197088723E-2</v>
      </c>
      <c r="G72" s="20">
        <f>Model!$W$22*((drdp!D72+drdp!M72)*'DEC-OS'!$B72+(drdp!G72+drdp!P72)*'DEC-OS'!$C72+(drdp!J72+drdp!S72)*'DEC-OS'!$D72)</f>
        <v>0</v>
      </c>
      <c r="H72" s="18">
        <f>Model!$W$22*((drdp!B72)*'DEC-OS'!$B72+(drdp!E72)*'DEC-OS'!$C72+(drdp!H72)*'DEC-OS'!$D72)</f>
        <v>0</v>
      </c>
      <c r="I72" s="18">
        <f>Model!$W$22*((drdp!C72)*'DEC-OS'!$B72+(drdp!F72)*'DEC-OS'!$C72+(drdp!I72)*'DEC-OS'!$D72)</f>
        <v>3.2670454598544361E-2</v>
      </c>
      <c r="J72" s="18">
        <f>Model!$W$22*((drdp!D72)*'DEC-OS'!$B72+(drdp!G72)*'DEC-OS'!$C72+(drdp!J72)*'DEC-OS'!$D72)</f>
        <v>0</v>
      </c>
      <c r="K72" s="21">
        <f>SUM(E$3:E71)+H72</f>
        <v>0</v>
      </c>
      <c r="L72" s="21">
        <f>SUM(F$3:F71)+I72</f>
        <v>3.7145708863730866</v>
      </c>
      <c r="M72" s="21">
        <f>SUM(G$3:G71)+J72</f>
        <v>0</v>
      </c>
      <c r="N72" s="21"/>
      <c r="O72" s="21"/>
      <c r="P72" s="21"/>
      <c r="Q72" s="19">
        <f t="shared" si="5"/>
        <v>0</v>
      </c>
      <c r="R72" s="19">
        <f t="shared" si="5"/>
        <v>13.798036869890538</v>
      </c>
      <c r="S72" s="19">
        <f t="shared" si="5"/>
        <v>0</v>
      </c>
      <c r="T72" s="19">
        <f t="shared" si="6"/>
        <v>0</v>
      </c>
      <c r="U72" s="19">
        <f t="shared" si="7"/>
        <v>0</v>
      </c>
      <c r="V72" s="19">
        <f t="shared" si="8"/>
        <v>0</v>
      </c>
    </row>
    <row r="73" spans="1:23" x14ac:dyDescent="0.25">
      <c r="A73" s="26">
        <f>Wellpath!E73</f>
        <v>2010</v>
      </c>
      <c r="B73" s="22">
        <v>0</v>
      </c>
      <c r="C73" s="22">
        <v>0</v>
      </c>
      <c r="D73" s="22">
        <v>1</v>
      </c>
      <c r="E73" s="20">
        <f>Model!$W$22*((drdp!B73+drdp!K73)*'DEC-OS'!$B73+(drdp!E73+drdp!N73)*'DEC-OS'!$C73+(drdp!H73+drdp!Q73)*'DEC-OS'!$D73)</f>
        <v>0</v>
      </c>
      <c r="F73" s="20">
        <f>Model!$W$22*((drdp!C73+drdp!L73)*'DEC-OS'!$B73+(drdp!F73+drdp!O73)*'DEC-OS'!$C73+(drdp!I73+drdp!R73)*'DEC-OS'!$D73)</f>
        <v>6.1554984034010989E-2</v>
      </c>
      <c r="G73" s="20">
        <f>Model!$W$22*((drdp!D73+drdp!M73)*'DEC-OS'!$B73+(drdp!G73+drdp!P73)*'DEC-OS'!$C73+(drdp!J73+drdp!S73)*'DEC-OS'!$D73)</f>
        <v>0</v>
      </c>
      <c r="H73" s="18">
        <f>Model!$W$22*((drdp!B73)*'DEC-OS'!$B73+(drdp!E73)*'DEC-OS'!$C73+(drdp!H73)*'DEC-OS'!$D73)</f>
        <v>0</v>
      </c>
      <c r="I73" s="18">
        <f>Model!$W$22*((drdp!C73)*'DEC-OS'!$B73+(drdp!F73)*'DEC-OS'!$C73+(drdp!I73)*'DEC-OS'!$D73)</f>
        <v>3.0777492017005494E-2</v>
      </c>
      <c r="J73" s="18">
        <f>Model!$W$22*((drdp!D73)*'DEC-OS'!$B73+(drdp!G73)*'DEC-OS'!$C73+(drdp!J73)*'DEC-OS'!$D73)</f>
        <v>0</v>
      </c>
      <c r="K73" s="21">
        <f>SUM(E$3:E72)+H73</f>
        <v>0</v>
      </c>
      <c r="L73" s="21">
        <f>SUM(F$3:F72)+I73</f>
        <v>3.7780188329886362</v>
      </c>
      <c r="M73" s="21">
        <f>SUM(G$3:G72)+J73</f>
        <v>0</v>
      </c>
      <c r="N73" s="21"/>
      <c r="O73" s="21"/>
      <c r="P73" s="21"/>
      <c r="Q73" s="19">
        <f t="shared" si="5"/>
        <v>0</v>
      </c>
      <c r="R73" s="19">
        <f t="shared" si="5"/>
        <v>14.273426302416816</v>
      </c>
      <c r="S73" s="19">
        <f t="shared" si="5"/>
        <v>0</v>
      </c>
      <c r="T73" s="19">
        <f t="shared" si="6"/>
        <v>0</v>
      </c>
      <c r="U73" s="19">
        <f t="shared" si="7"/>
        <v>0</v>
      </c>
      <c r="V73" s="19">
        <f t="shared" si="8"/>
        <v>0</v>
      </c>
      <c r="W73" s="10" t="s">
        <v>62</v>
      </c>
    </row>
    <row r="74" spans="1:23" x14ac:dyDescent="0.25">
      <c r="A74" s="26">
        <f>Wellpath!E74</f>
        <v>2040</v>
      </c>
      <c r="B74" s="22">
        <v>0</v>
      </c>
      <c r="C74" s="22">
        <v>0</v>
      </c>
      <c r="D74" s="22">
        <v>1</v>
      </c>
      <c r="E74" s="20">
        <f>Model!$W$22*((drdp!B74+drdp!K74)*'DEC-OS'!$B74+(drdp!E74+drdp!N74)*'DEC-OS'!$C74+(drdp!H74+drdp!Q74)*'DEC-OS'!$D74)</f>
        <v>0</v>
      </c>
      <c r="F74" s="20">
        <f>Model!$W$22*((drdp!C74+drdp!L74)*'DEC-OS'!$B74+(drdp!F74+drdp!O74)*'DEC-OS'!$C74+(drdp!I74+drdp!R74)*'DEC-OS'!$D74)</f>
        <v>5.7694063604706219E-2</v>
      </c>
      <c r="G74" s="20">
        <f>Model!$W$22*((drdp!D74+drdp!M74)*'DEC-OS'!$B74+(drdp!G74+drdp!P74)*'DEC-OS'!$C74+(drdp!J74+drdp!S74)*'DEC-OS'!$D74)</f>
        <v>0</v>
      </c>
      <c r="H74" s="18">
        <f>Model!$W$22*((drdp!B74)*'DEC-OS'!$B74+(drdp!E74)*'DEC-OS'!$C74+(drdp!H74)*'DEC-OS'!$D74)</f>
        <v>0</v>
      </c>
      <c r="I74" s="18">
        <f>Model!$W$22*((drdp!C74)*'DEC-OS'!$B74+(drdp!F74)*'DEC-OS'!$C74+(drdp!I74)*'DEC-OS'!$D74)</f>
        <v>2.884703180235311E-2</v>
      </c>
      <c r="J74" s="18">
        <f>Model!$W$22*((drdp!D74)*'DEC-OS'!$B74+(drdp!G74)*'DEC-OS'!$C74+(drdp!J74)*'DEC-OS'!$D74)</f>
        <v>0</v>
      </c>
      <c r="K74" s="21">
        <f>SUM(E$3:E73)+H74</f>
        <v>0</v>
      </c>
      <c r="L74" s="21">
        <f>SUM(F$3:F73)+I74</f>
        <v>3.8376433568079946</v>
      </c>
      <c r="M74" s="21">
        <f>SUM(G$3:G73)+J74</f>
        <v>0</v>
      </c>
      <c r="N74" s="21"/>
      <c r="O74" s="21"/>
      <c r="P74" s="21"/>
      <c r="Q74" s="19">
        <f t="shared" si="5"/>
        <v>0</v>
      </c>
      <c r="R74" s="19">
        <f t="shared" si="5"/>
        <v>14.727506534052534</v>
      </c>
      <c r="S74" s="19">
        <f t="shared" si="5"/>
        <v>0</v>
      </c>
      <c r="T74" s="19">
        <f t="shared" si="6"/>
        <v>0</v>
      </c>
      <c r="U74" s="19">
        <f t="shared" si="7"/>
        <v>0</v>
      </c>
      <c r="V74" s="19">
        <f t="shared" si="8"/>
        <v>0</v>
      </c>
    </row>
    <row r="75" spans="1:23" x14ac:dyDescent="0.25">
      <c r="A75" s="26">
        <f>Wellpath!E75</f>
        <v>2070</v>
      </c>
      <c r="B75" s="22">
        <v>0</v>
      </c>
      <c r="C75" s="22">
        <v>0</v>
      </c>
      <c r="D75" s="22">
        <v>1</v>
      </c>
      <c r="E75" s="20">
        <f>Model!$W$22*((drdp!B75+drdp!K75)*'DEC-OS'!$B75+(drdp!E75+drdp!N75)*'DEC-OS'!$C75+(drdp!H75+drdp!Q75)*'DEC-OS'!$D75)</f>
        <v>0</v>
      </c>
      <c r="F75" s="20">
        <f>Model!$W$22*((drdp!C75+drdp!L75)*'DEC-OS'!$B75+(drdp!F75+drdp!O75)*'DEC-OS'!$C75+(drdp!I75+drdp!R75)*'DEC-OS'!$D75)</f>
        <v>5.3762851845988335E-2</v>
      </c>
      <c r="G75" s="20">
        <f>Model!$W$22*((drdp!D75+drdp!M75)*'DEC-OS'!$B75+(drdp!G75+drdp!P75)*'DEC-OS'!$C75+(drdp!J75+drdp!S75)*'DEC-OS'!$D75)</f>
        <v>0</v>
      </c>
      <c r="H75" s="18">
        <f>Model!$W$22*((drdp!B75)*'DEC-OS'!$B75+(drdp!E75)*'DEC-OS'!$C75+(drdp!H75)*'DEC-OS'!$D75)</f>
        <v>0</v>
      </c>
      <c r="I75" s="18">
        <f>Model!$W$22*((drdp!C75)*'DEC-OS'!$B75+(drdp!F75)*'DEC-OS'!$C75+(drdp!I75)*'DEC-OS'!$D75)</f>
        <v>2.6881425922994168E-2</v>
      </c>
      <c r="J75" s="18">
        <f>Model!$W$22*((drdp!D75)*'DEC-OS'!$B75+(drdp!G75)*'DEC-OS'!$C75+(drdp!J75)*'DEC-OS'!$D75)</f>
        <v>0</v>
      </c>
      <c r="K75" s="21">
        <f>SUM(E$3:E74)+H75</f>
        <v>0</v>
      </c>
      <c r="L75" s="21">
        <f>SUM(F$3:F74)+I75</f>
        <v>3.8933718145333418</v>
      </c>
      <c r="M75" s="21">
        <f>SUM(G$3:G74)+J75</f>
        <v>0</v>
      </c>
      <c r="N75" s="21"/>
      <c r="O75" s="21"/>
      <c r="P75" s="21"/>
      <c r="Q75" s="19">
        <f t="shared" si="5"/>
        <v>0</v>
      </c>
      <c r="R75" s="19">
        <f t="shared" si="5"/>
        <v>15.158344086202646</v>
      </c>
      <c r="S75" s="19">
        <f t="shared" si="5"/>
        <v>0</v>
      </c>
      <c r="T75" s="19">
        <f t="shared" si="6"/>
        <v>0</v>
      </c>
      <c r="U75" s="19">
        <f t="shared" si="7"/>
        <v>0</v>
      </c>
      <c r="V75" s="19">
        <f t="shared" si="8"/>
        <v>0</v>
      </c>
    </row>
    <row r="76" spans="1:23" x14ac:dyDescent="0.25">
      <c r="A76" s="26">
        <f>Wellpath!E76</f>
        <v>2100</v>
      </c>
      <c r="B76" s="22">
        <v>0</v>
      </c>
      <c r="C76" s="22">
        <v>0</v>
      </c>
      <c r="D76" s="22">
        <v>1</v>
      </c>
      <c r="E76" s="20">
        <f>Model!$W$22*((drdp!B76+drdp!K76)*'DEC-OS'!$B76+(drdp!E76+drdp!N76)*'DEC-OS'!$C76+(drdp!H76+drdp!Q76)*'DEC-OS'!$D76)</f>
        <v>0</v>
      </c>
      <c r="F76" s="20">
        <f>Model!$W$22*((drdp!C76+drdp!L76)*'DEC-OS'!$B76+(drdp!F76+drdp!O76)*'DEC-OS'!$C76+(drdp!I76+drdp!R76)*'DEC-OS'!$D76)</f>
        <v>4.9766138333828577E-2</v>
      </c>
      <c r="G76" s="20">
        <f>Model!$W$22*((drdp!D76+drdp!M76)*'DEC-OS'!$B76+(drdp!G76+drdp!P76)*'DEC-OS'!$C76+(drdp!J76+drdp!S76)*'DEC-OS'!$D76)</f>
        <v>0</v>
      </c>
      <c r="H76" s="18">
        <f>Model!$W$22*((drdp!B76)*'DEC-OS'!$B76+(drdp!E76)*'DEC-OS'!$C76+(drdp!H76)*'DEC-OS'!$D76)</f>
        <v>0</v>
      </c>
      <c r="I76" s="18">
        <f>Model!$W$22*((drdp!C76)*'DEC-OS'!$B76+(drdp!F76)*'DEC-OS'!$C76+(drdp!I76)*'DEC-OS'!$D76)</f>
        <v>2.4883069166914289E-2</v>
      </c>
      <c r="J76" s="18">
        <f>Model!$W$22*((drdp!D76)*'DEC-OS'!$B76+(drdp!G76)*'DEC-OS'!$C76+(drdp!J76)*'DEC-OS'!$D76)</f>
        <v>0</v>
      </c>
      <c r="K76" s="21">
        <f>SUM(E$3:E75)+H76</f>
        <v>0</v>
      </c>
      <c r="L76" s="21">
        <f>SUM(F$3:F75)+I76</f>
        <v>3.9451363096232503</v>
      </c>
      <c r="M76" s="21">
        <f>SUM(G$3:G75)+J76</f>
        <v>0</v>
      </c>
      <c r="N76" s="21"/>
      <c r="O76" s="21"/>
      <c r="P76" s="21"/>
      <c r="Q76" s="19">
        <f t="shared" si="5"/>
        <v>0</v>
      </c>
      <c r="R76" s="19">
        <f t="shared" si="5"/>
        <v>15.564100501507758</v>
      </c>
      <c r="S76" s="19">
        <f t="shared" si="5"/>
        <v>0</v>
      </c>
      <c r="T76" s="19">
        <f t="shared" si="6"/>
        <v>0</v>
      </c>
      <c r="U76" s="19">
        <f t="shared" si="7"/>
        <v>0</v>
      </c>
      <c r="V76" s="19">
        <f t="shared" si="8"/>
        <v>0</v>
      </c>
    </row>
    <row r="77" spans="1:23" x14ac:dyDescent="0.25">
      <c r="A77" s="26">
        <f>Wellpath!E77</f>
        <v>2130</v>
      </c>
      <c r="B77" s="22">
        <v>0</v>
      </c>
      <c r="C77" s="22">
        <v>0</v>
      </c>
      <c r="D77" s="22">
        <v>1</v>
      </c>
      <c r="E77" s="20">
        <f>Model!$W$22*((drdp!B77+drdp!K77)*'DEC-OS'!$B77+(drdp!E77+drdp!N77)*'DEC-OS'!$C77+(drdp!H77+drdp!Q77)*'DEC-OS'!$D77)</f>
        <v>0</v>
      </c>
      <c r="F77" s="20">
        <f>Model!$W$22*((drdp!C77+drdp!L77)*'DEC-OS'!$B77+(drdp!F77+drdp!O77)*'DEC-OS'!$C77+(drdp!I77+drdp!R77)*'DEC-OS'!$D77)</f>
        <v>4.5708792447994993E-2</v>
      </c>
      <c r="G77" s="20">
        <f>Model!$W$22*((drdp!D77+drdp!M77)*'DEC-OS'!$B77+(drdp!G77+drdp!P77)*'DEC-OS'!$C77+(drdp!J77+drdp!S77)*'DEC-OS'!$D77)</f>
        <v>0</v>
      </c>
      <c r="H77" s="18">
        <f>Model!$W$22*((drdp!B77)*'DEC-OS'!$B77+(drdp!E77)*'DEC-OS'!$C77+(drdp!H77)*'DEC-OS'!$D77)</f>
        <v>0</v>
      </c>
      <c r="I77" s="18">
        <f>Model!$W$22*((drdp!C77)*'DEC-OS'!$B77+(drdp!F77)*'DEC-OS'!$C77+(drdp!I77)*'DEC-OS'!$D77)</f>
        <v>2.2854396223997497E-2</v>
      </c>
      <c r="J77" s="18">
        <f>Model!$W$22*((drdp!D77)*'DEC-OS'!$B77+(drdp!G77)*'DEC-OS'!$C77+(drdp!J77)*'DEC-OS'!$D77)</f>
        <v>0</v>
      </c>
      <c r="K77" s="21">
        <f>SUM(E$3:E76)+H77</f>
        <v>0</v>
      </c>
      <c r="L77" s="21">
        <f>SUM(F$3:F76)+I77</f>
        <v>3.9928737750141616</v>
      </c>
      <c r="M77" s="21">
        <f>SUM(G$3:G76)+J77</f>
        <v>0</v>
      </c>
      <c r="N77" s="21"/>
      <c r="O77" s="21"/>
      <c r="P77" s="21"/>
      <c r="Q77" s="19">
        <f t="shared" si="5"/>
        <v>0</v>
      </c>
      <c r="R77" s="19">
        <f t="shared" si="5"/>
        <v>15.943040983195841</v>
      </c>
      <c r="S77" s="19">
        <f t="shared" si="5"/>
        <v>0</v>
      </c>
      <c r="T77" s="19">
        <f t="shared" si="6"/>
        <v>0</v>
      </c>
      <c r="U77" s="19">
        <f t="shared" si="7"/>
        <v>0</v>
      </c>
      <c r="V77" s="19">
        <f t="shared" si="8"/>
        <v>0</v>
      </c>
    </row>
    <row r="78" spans="1:23" x14ac:dyDescent="0.25">
      <c r="A78" s="26">
        <f>Wellpath!E78</f>
        <v>2160</v>
      </c>
      <c r="B78" s="22">
        <v>0</v>
      </c>
      <c r="C78" s="22">
        <v>0</v>
      </c>
      <c r="D78" s="22">
        <v>1</v>
      </c>
      <c r="E78" s="20">
        <f>Model!$W$22*((drdp!B78+drdp!K78)*'DEC-OS'!$B78+(drdp!E78+drdp!N78)*'DEC-OS'!$C78+(drdp!H78+drdp!Q78)*'DEC-OS'!$D78)</f>
        <v>0</v>
      </c>
      <c r="F78" s="20">
        <f>Model!$W$22*((drdp!C78+drdp!L78)*'DEC-OS'!$B78+(drdp!F78+drdp!O78)*'DEC-OS'!$C78+(drdp!I78+drdp!R78)*'DEC-OS'!$D78)</f>
        <v>4.1595757439463248E-2</v>
      </c>
      <c r="G78" s="20">
        <f>Model!$W$22*((drdp!D78+drdp!M78)*'DEC-OS'!$B78+(drdp!G78+drdp!P78)*'DEC-OS'!$C78+(drdp!J78+drdp!S78)*'DEC-OS'!$D78)</f>
        <v>0</v>
      </c>
      <c r="H78" s="18">
        <f>Model!$W$22*((drdp!B78)*'DEC-OS'!$B78+(drdp!E78)*'DEC-OS'!$C78+(drdp!H78)*'DEC-OS'!$D78)</f>
        <v>0</v>
      </c>
      <c r="I78" s="18">
        <f>Model!$W$22*((drdp!C78)*'DEC-OS'!$B78+(drdp!F78)*'DEC-OS'!$C78+(drdp!I78)*'DEC-OS'!$D78)</f>
        <v>2.0797878719731624E-2</v>
      </c>
      <c r="J78" s="18">
        <f>Model!$W$22*((drdp!D78)*'DEC-OS'!$B78+(drdp!G78)*'DEC-OS'!$C78+(drdp!J78)*'DEC-OS'!$D78)</f>
        <v>0</v>
      </c>
      <c r="K78" s="21">
        <f>SUM(E$3:E77)+H78</f>
        <v>0</v>
      </c>
      <c r="L78" s="21">
        <f>SUM(F$3:F77)+I78</f>
        <v>4.0365260499578905</v>
      </c>
      <c r="M78" s="21">
        <f>SUM(G$3:G77)+J78</f>
        <v>0</v>
      </c>
      <c r="N78" s="21"/>
      <c r="O78" s="21"/>
      <c r="P78" s="21"/>
      <c r="Q78" s="19">
        <f t="shared" si="5"/>
        <v>0</v>
      </c>
      <c r="R78" s="19">
        <f t="shared" si="5"/>
        <v>16.293542551988651</v>
      </c>
      <c r="S78" s="19">
        <f t="shared" si="5"/>
        <v>0</v>
      </c>
      <c r="T78" s="19">
        <f t="shared" si="6"/>
        <v>0</v>
      </c>
      <c r="U78" s="19">
        <f t="shared" si="7"/>
        <v>0</v>
      </c>
      <c r="V78" s="19">
        <f t="shared" si="8"/>
        <v>0</v>
      </c>
    </row>
    <row r="79" spans="1:23" x14ac:dyDescent="0.25">
      <c r="A79" s="26">
        <f>Wellpath!E79</f>
        <v>2190</v>
      </c>
      <c r="B79" s="22">
        <v>0</v>
      </c>
      <c r="C79" s="22">
        <v>0</v>
      </c>
      <c r="D79" s="22">
        <v>1</v>
      </c>
      <c r="E79" s="20">
        <f>Model!$W$22*((drdp!B79+drdp!K79)*'DEC-OS'!$B79+(drdp!E79+drdp!N79)*'DEC-OS'!$C79+(drdp!H79+drdp!Q79)*'DEC-OS'!$D79)</f>
        <v>0</v>
      </c>
      <c r="F79" s="20">
        <f>Model!$W$22*((drdp!C79+drdp!L79)*'DEC-OS'!$B79+(drdp!F79+drdp!O79)*'DEC-OS'!$C79+(drdp!I79+drdp!R79)*'DEC-OS'!$D79)</f>
        <v>3.7432044407826763E-2</v>
      </c>
      <c r="G79" s="20">
        <f>Model!$W$22*((drdp!D79+drdp!M79)*'DEC-OS'!$B79+(drdp!G79+drdp!P79)*'DEC-OS'!$C79+(drdp!J79+drdp!S79)*'DEC-OS'!$D79)</f>
        <v>0</v>
      </c>
      <c r="H79" s="18">
        <f>Model!$W$22*((drdp!B79)*'DEC-OS'!$B79+(drdp!E79)*'DEC-OS'!$C79+(drdp!H79)*'DEC-OS'!$D79)</f>
        <v>0</v>
      </c>
      <c r="I79" s="18">
        <f>Model!$W$22*((drdp!C79)*'DEC-OS'!$B79+(drdp!F79)*'DEC-OS'!$C79+(drdp!I79)*'DEC-OS'!$D79)</f>
        <v>1.8716022203913382E-2</v>
      </c>
      <c r="J79" s="18">
        <f>Model!$W$22*((drdp!D79)*'DEC-OS'!$B79+(drdp!G79)*'DEC-OS'!$C79+(drdp!J79)*'DEC-OS'!$D79)</f>
        <v>0</v>
      </c>
      <c r="K79" s="21">
        <f>SUM(E$3:E78)+H79</f>
        <v>0</v>
      </c>
      <c r="L79" s="21">
        <f>SUM(F$3:F78)+I79</f>
        <v>4.0760399508815359</v>
      </c>
      <c r="M79" s="21">
        <f>SUM(G$3:G78)+J79</f>
        <v>0</v>
      </c>
      <c r="N79" s="21"/>
      <c r="O79" s="21"/>
      <c r="P79" s="21"/>
      <c r="Q79" s="19">
        <f t="shared" si="5"/>
        <v>0</v>
      </c>
      <c r="R79" s="19">
        <f t="shared" si="5"/>
        <v>16.614101681182355</v>
      </c>
      <c r="S79" s="19">
        <f t="shared" si="5"/>
        <v>0</v>
      </c>
      <c r="T79" s="19">
        <f t="shared" si="6"/>
        <v>0</v>
      </c>
      <c r="U79" s="19">
        <f t="shared" si="7"/>
        <v>0</v>
      </c>
      <c r="V79" s="19">
        <f t="shared" si="8"/>
        <v>0</v>
      </c>
    </row>
    <row r="80" spans="1:23" x14ac:dyDescent="0.25">
      <c r="A80" s="26">
        <f>Wellpath!E80</f>
        <v>2220</v>
      </c>
      <c r="B80" s="22">
        <v>0</v>
      </c>
      <c r="C80" s="22">
        <v>0</v>
      </c>
      <c r="D80" s="22">
        <v>1</v>
      </c>
      <c r="E80" s="20">
        <f>Model!$W$22*((drdp!B80+drdp!K80)*'DEC-OS'!$B80+(drdp!E80+drdp!N80)*'DEC-OS'!$C80+(drdp!H80+drdp!Q80)*'DEC-OS'!$D80)</f>
        <v>0</v>
      </c>
      <c r="F80" s="20">
        <f>Model!$W$22*((drdp!C80+drdp!L80)*'DEC-OS'!$B80+(drdp!F80+drdp!O80)*'DEC-OS'!$C80+(drdp!I80+drdp!R80)*'DEC-OS'!$D80)</f>
        <v>3.3222726196043779E-2</v>
      </c>
      <c r="G80" s="20">
        <f>Model!$W$22*((drdp!D80+drdp!M80)*'DEC-OS'!$B80+(drdp!G80+drdp!P80)*'DEC-OS'!$C80+(drdp!J80+drdp!S80)*'DEC-OS'!$D80)</f>
        <v>0</v>
      </c>
      <c r="H80" s="18">
        <f>Model!$W$22*((drdp!B80)*'DEC-OS'!$B80+(drdp!E80)*'DEC-OS'!$C80+(drdp!H80)*'DEC-OS'!$D80)</f>
        <v>0</v>
      </c>
      <c r="I80" s="18">
        <f>Model!$W$22*((drdp!C80)*'DEC-OS'!$B80+(drdp!F80)*'DEC-OS'!$C80+(drdp!I80)*'DEC-OS'!$D80)</f>
        <v>1.661136309802189E-2</v>
      </c>
      <c r="J80" s="18">
        <f>Model!$W$22*((drdp!D80)*'DEC-OS'!$B80+(drdp!G80)*'DEC-OS'!$C80+(drdp!J80)*'DEC-OS'!$D80)</f>
        <v>0</v>
      </c>
      <c r="K80" s="21">
        <f>SUM(E$3:E79)+H80</f>
        <v>0</v>
      </c>
      <c r="L80" s="21">
        <f>SUM(F$3:F79)+I80</f>
        <v>4.1113673361834708</v>
      </c>
      <c r="M80" s="21">
        <f>SUM(G$3:G79)+J80</f>
        <v>0</v>
      </c>
      <c r="N80" s="21"/>
      <c r="O80" s="21"/>
      <c r="P80" s="21"/>
      <c r="Q80" s="19">
        <f t="shared" si="5"/>
        <v>0</v>
      </c>
      <c r="R80" s="19">
        <f t="shared" si="5"/>
        <v>16.903341373036369</v>
      </c>
      <c r="S80" s="19">
        <f t="shared" si="5"/>
        <v>0</v>
      </c>
      <c r="T80" s="19">
        <f t="shared" si="6"/>
        <v>0</v>
      </c>
      <c r="U80" s="19">
        <f t="shared" si="7"/>
        <v>0</v>
      </c>
      <c r="V80" s="19">
        <f t="shared" si="8"/>
        <v>0</v>
      </c>
    </row>
    <row r="81" spans="1:22" x14ac:dyDescent="0.25">
      <c r="A81" s="26">
        <f>Wellpath!E81</f>
        <v>2250</v>
      </c>
      <c r="B81" s="22">
        <v>0</v>
      </c>
      <c r="C81" s="22">
        <v>0</v>
      </c>
      <c r="D81" s="22">
        <v>1</v>
      </c>
      <c r="E81" s="20">
        <f>Model!$W$22*((drdp!B81+drdp!K81)*'DEC-OS'!$B81+(drdp!E81+drdp!N81)*'DEC-OS'!$C81+(drdp!H81+drdp!Q81)*'DEC-OS'!$D81)</f>
        <v>0</v>
      </c>
      <c r="F81" s="20">
        <f>Model!$W$22*((drdp!C81+drdp!L81)*'DEC-OS'!$B81+(drdp!F81+drdp!O81)*'DEC-OS'!$C81+(drdp!I81+drdp!R81)*'DEC-OS'!$D81)</f>
        <v>2.8972931209959561E-2</v>
      </c>
      <c r="G81" s="20">
        <f>Model!$W$22*((drdp!D81+drdp!M81)*'DEC-OS'!$B81+(drdp!G81+drdp!P81)*'DEC-OS'!$C81+(drdp!J81+drdp!S81)*'DEC-OS'!$D81)</f>
        <v>0</v>
      </c>
      <c r="H81" s="18">
        <f>Model!$W$22*((drdp!B81)*'DEC-OS'!$B81+(drdp!E81)*'DEC-OS'!$C81+(drdp!H81)*'DEC-OS'!$D81)</f>
        <v>0</v>
      </c>
      <c r="I81" s="18">
        <f>Model!$W$22*((drdp!C81)*'DEC-OS'!$B81+(drdp!F81)*'DEC-OS'!$C81+(drdp!I81)*'DEC-OS'!$D81)</f>
        <v>1.448646560497978E-2</v>
      </c>
      <c r="J81" s="18">
        <f>Model!$W$22*((drdp!D81)*'DEC-OS'!$B81+(drdp!G81)*'DEC-OS'!$C81+(drdp!J81)*'DEC-OS'!$D81)</f>
        <v>0</v>
      </c>
      <c r="K81" s="21">
        <f>SUM(E$3:E80)+H81</f>
        <v>0</v>
      </c>
      <c r="L81" s="21">
        <f>SUM(F$3:F80)+I81</f>
        <v>4.142465164886473</v>
      </c>
      <c r="M81" s="21">
        <f>SUM(G$3:G80)+J81</f>
        <v>0</v>
      </c>
      <c r="N81" s="21"/>
      <c r="O81" s="21"/>
      <c r="P81" s="21"/>
      <c r="Q81" s="19">
        <f t="shared" si="5"/>
        <v>0</v>
      </c>
      <c r="R81" s="19">
        <f t="shared" si="5"/>
        <v>17.160017642297912</v>
      </c>
      <c r="S81" s="19">
        <f t="shared" si="5"/>
        <v>0</v>
      </c>
      <c r="T81" s="19">
        <f t="shared" si="6"/>
        <v>0</v>
      </c>
      <c r="U81" s="19">
        <f t="shared" si="7"/>
        <v>0</v>
      </c>
      <c r="V81" s="19">
        <f t="shared" si="8"/>
        <v>0</v>
      </c>
    </row>
    <row r="82" spans="1:22" x14ac:dyDescent="0.25">
      <c r="A82" s="26">
        <f>Wellpath!E82</f>
        <v>2280</v>
      </c>
      <c r="B82" s="22">
        <v>0</v>
      </c>
      <c r="C82" s="22">
        <v>0</v>
      </c>
      <c r="D82" s="22">
        <v>1</v>
      </c>
      <c r="E82" s="20">
        <f>Model!$W$22*((drdp!B82+drdp!K82)*'DEC-OS'!$B82+(drdp!E82+drdp!N82)*'DEC-OS'!$C82+(drdp!H82+drdp!Q82)*'DEC-OS'!$D82)</f>
        <v>0</v>
      </c>
      <c r="F82" s="20">
        <f>Model!$W$22*((drdp!C82+drdp!L82)*'DEC-OS'!$B82+(drdp!F82+drdp!O82)*'DEC-OS'!$C82+(drdp!I82+drdp!R82)*'DEC-OS'!$D82)</f>
        <v>2.4687837170133932E-2</v>
      </c>
      <c r="G82" s="20">
        <f>Model!$W$22*((drdp!D82+drdp!M82)*'DEC-OS'!$B82+(drdp!G82+drdp!P82)*'DEC-OS'!$C82+(drdp!J82+drdp!S82)*'DEC-OS'!$D82)</f>
        <v>0</v>
      </c>
      <c r="H82" s="18">
        <f>Model!$W$22*((drdp!B82)*'DEC-OS'!$B82+(drdp!E82)*'DEC-OS'!$C82+(drdp!H82)*'DEC-OS'!$D82)</f>
        <v>0</v>
      </c>
      <c r="I82" s="18">
        <f>Model!$W$22*((drdp!C82)*'DEC-OS'!$B82+(drdp!F82)*'DEC-OS'!$C82+(drdp!I82)*'DEC-OS'!$D82)</f>
        <v>1.2343918585066966E-2</v>
      </c>
      <c r="J82" s="18">
        <f>Model!$W$22*((drdp!D82)*'DEC-OS'!$B82+(drdp!G82)*'DEC-OS'!$C82+(drdp!J82)*'DEC-OS'!$D82)</f>
        <v>0</v>
      </c>
      <c r="K82" s="21">
        <f>SUM(E$3:E81)+H82</f>
        <v>0</v>
      </c>
      <c r="L82" s="21">
        <f>SUM(F$3:F81)+I82</f>
        <v>4.1692955490765193</v>
      </c>
      <c r="M82" s="21">
        <f>SUM(G$3:G81)+J82</f>
        <v>0</v>
      </c>
      <c r="N82" s="21"/>
      <c r="O82" s="21"/>
      <c r="P82" s="21"/>
      <c r="Q82" s="19">
        <f t="shared" si="5"/>
        <v>0</v>
      </c>
      <c r="R82" s="19">
        <f t="shared" si="5"/>
        <v>17.383025375549273</v>
      </c>
      <c r="S82" s="19">
        <f t="shared" si="5"/>
        <v>0</v>
      </c>
      <c r="T82" s="19">
        <f t="shared" si="6"/>
        <v>0</v>
      </c>
      <c r="U82" s="19">
        <f t="shared" si="7"/>
        <v>0</v>
      </c>
      <c r="V82" s="19">
        <f t="shared" si="8"/>
        <v>0</v>
      </c>
    </row>
    <row r="83" spans="1:22" x14ac:dyDescent="0.25">
      <c r="A83" s="26">
        <f>Wellpath!E83</f>
        <v>2310</v>
      </c>
      <c r="B83" s="22">
        <v>0</v>
      </c>
      <c r="C83" s="22">
        <v>0</v>
      </c>
      <c r="D83" s="22">
        <v>1</v>
      </c>
      <c r="E83" s="20">
        <f>Model!$W$22*((drdp!B83+drdp!K83)*'DEC-OS'!$B83+(drdp!E83+drdp!N83)*'DEC-OS'!$C83+(drdp!H83+drdp!Q83)*'DEC-OS'!$D83)</f>
        <v>0</v>
      </c>
      <c r="F83" s="20">
        <f>Model!$W$22*((drdp!C83+drdp!L83)*'DEC-OS'!$B83+(drdp!F83+drdp!O83)*'DEC-OS'!$C83+(drdp!I83+drdp!R83)*'DEC-OS'!$D83)</f>
        <v>2.0372664803586286E-2</v>
      </c>
      <c r="G83" s="20">
        <f>Model!$W$22*((drdp!D83+drdp!M83)*'DEC-OS'!$B83+(drdp!G83+drdp!P83)*'DEC-OS'!$C83+(drdp!J83+drdp!S83)*'DEC-OS'!$D83)</f>
        <v>0</v>
      </c>
      <c r="H83" s="18">
        <f>Model!$W$22*((drdp!B83)*'DEC-OS'!$B83+(drdp!E83)*'DEC-OS'!$C83+(drdp!H83)*'DEC-OS'!$D83)</f>
        <v>0</v>
      </c>
      <c r="I83" s="18">
        <f>Model!$W$22*((drdp!C83)*'DEC-OS'!$B83+(drdp!F83)*'DEC-OS'!$C83+(drdp!I83)*'DEC-OS'!$D83)</f>
        <v>1.0186332401793143E-2</v>
      </c>
      <c r="J83" s="18">
        <f>Model!$W$22*((drdp!D83)*'DEC-OS'!$B83+(drdp!G83)*'DEC-OS'!$C83+(drdp!J83)*'DEC-OS'!$D83)</f>
        <v>0</v>
      </c>
      <c r="K83" s="21">
        <f>SUM(E$3:E82)+H83</f>
        <v>0</v>
      </c>
      <c r="L83" s="21">
        <f>SUM(F$3:F82)+I83</f>
        <v>4.1918258000633797</v>
      </c>
      <c r="M83" s="21">
        <f>SUM(G$3:G82)+J83</f>
        <v>0</v>
      </c>
      <c r="N83" s="21"/>
      <c r="O83" s="21"/>
      <c r="P83" s="21"/>
      <c r="Q83" s="19">
        <f t="shared" si="5"/>
        <v>0</v>
      </c>
      <c r="R83" s="19">
        <f t="shared" si="5"/>
        <v>17.571403538076993</v>
      </c>
      <c r="S83" s="19">
        <f t="shared" si="5"/>
        <v>0</v>
      </c>
      <c r="T83" s="19">
        <f t="shared" si="6"/>
        <v>0</v>
      </c>
      <c r="U83" s="19">
        <f t="shared" si="7"/>
        <v>0</v>
      </c>
      <c r="V83" s="19">
        <f t="shared" si="8"/>
        <v>0</v>
      </c>
    </row>
    <row r="84" spans="1:22" x14ac:dyDescent="0.25">
      <c r="A84" s="26">
        <f>Wellpath!E84</f>
        <v>2340</v>
      </c>
      <c r="B84" s="22">
        <v>0</v>
      </c>
      <c r="C84" s="22">
        <v>0</v>
      </c>
      <c r="D84" s="22">
        <v>1</v>
      </c>
      <c r="E84" s="20">
        <f>Model!$W$22*((drdp!B84+drdp!K84)*'DEC-OS'!$B84+(drdp!E84+drdp!N84)*'DEC-OS'!$C84+(drdp!H84+drdp!Q84)*'DEC-OS'!$D84)</f>
        <v>0</v>
      </c>
      <c r="F84" s="20">
        <f>Model!$W$22*((drdp!C84+drdp!L84)*'DEC-OS'!$B84+(drdp!F84+drdp!O84)*'DEC-OS'!$C84+(drdp!I84+drdp!R84)*'DEC-OS'!$D84)</f>
        <v>1.6032671483143912E-2</v>
      </c>
      <c r="G84" s="20">
        <f>Model!$W$22*((drdp!D84+drdp!M84)*'DEC-OS'!$B84+(drdp!G84+drdp!P84)*'DEC-OS'!$C84+(drdp!J84+drdp!S84)*'DEC-OS'!$D84)</f>
        <v>0</v>
      </c>
      <c r="H84" s="18">
        <f>Model!$W$22*((drdp!B84)*'DEC-OS'!$B84+(drdp!E84)*'DEC-OS'!$C84+(drdp!H84)*'DEC-OS'!$D84)</f>
        <v>0</v>
      </c>
      <c r="I84" s="18">
        <f>Model!$W$22*((drdp!C84)*'DEC-OS'!$B84+(drdp!F84)*'DEC-OS'!$C84+(drdp!I84)*'DEC-OS'!$D84)</f>
        <v>8.0163357415719561E-3</v>
      </c>
      <c r="J84" s="18">
        <f>Model!$W$22*((drdp!D84)*'DEC-OS'!$B84+(drdp!G84)*'DEC-OS'!$C84+(drdp!J84)*'DEC-OS'!$D84)</f>
        <v>0</v>
      </c>
      <c r="K84" s="21">
        <f>SUM(E$3:E83)+H84</f>
        <v>0</v>
      </c>
      <c r="L84" s="21">
        <f>SUM(F$3:F83)+I84</f>
        <v>4.2100284682067448</v>
      </c>
      <c r="M84" s="21">
        <f>SUM(G$3:G83)+J84</f>
        <v>0</v>
      </c>
      <c r="N84" s="21"/>
      <c r="O84" s="21"/>
      <c r="P84" s="21"/>
      <c r="Q84" s="19">
        <f t="shared" si="5"/>
        <v>0</v>
      </c>
      <c r="R84" s="19">
        <f t="shared" si="5"/>
        <v>17.72433970311123</v>
      </c>
      <c r="S84" s="19">
        <f t="shared" si="5"/>
        <v>0</v>
      </c>
      <c r="T84" s="19">
        <f t="shared" si="6"/>
        <v>0</v>
      </c>
      <c r="U84" s="19">
        <f t="shared" si="7"/>
        <v>0</v>
      </c>
      <c r="V84" s="19">
        <f t="shared" si="8"/>
        <v>0</v>
      </c>
    </row>
    <row r="85" spans="1:22" x14ac:dyDescent="0.25">
      <c r="A85" s="26">
        <f>Wellpath!E85</f>
        <v>2370</v>
      </c>
      <c r="B85" s="22">
        <v>0</v>
      </c>
      <c r="C85" s="22">
        <v>0</v>
      </c>
      <c r="D85" s="22">
        <v>1</v>
      </c>
      <c r="E85" s="20">
        <f>Model!$W$22*((drdp!B85+drdp!K85)*'DEC-OS'!$B85+(drdp!E85+drdp!N85)*'DEC-OS'!$C85+(drdp!H85+drdp!Q85)*'DEC-OS'!$D85)</f>
        <v>0</v>
      </c>
      <c r="F85" s="20">
        <f>Model!$W$22*((drdp!C85+drdp!L85)*'DEC-OS'!$B85+(drdp!F85+drdp!O85)*'DEC-OS'!$C85+(drdp!I85+drdp!R85)*'DEC-OS'!$D85)</f>
        <v>1.1673144822143048E-2</v>
      </c>
      <c r="G85" s="20">
        <f>Model!$W$22*((drdp!D85+drdp!M85)*'DEC-OS'!$B85+(drdp!G85+drdp!P85)*'DEC-OS'!$C85+(drdp!J85+drdp!S85)*'DEC-OS'!$D85)</f>
        <v>0</v>
      </c>
      <c r="H85" s="18">
        <f>Model!$W$22*((drdp!B85)*'DEC-OS'!$B85+(drdp!E85)*'DEC-OS'!$C85+(drdp!H85)*'DEC-OS'!$D85)</f>
        <v>0</v>
      </c>
      <c r="I85" s="18">
        <f>Model!$W$22*((drdp!C85)*'DEC-OS'!$B85+(drdp!F85)*'DEC-OS'!$C85+(drdp!I85)*'DEC-OS'!$D85)</f>
        <v>5.836572411071524E-3</v>
      </c>
      <c r="J85" s="18">
        <f>Model!$W$22*((drdp!D85)*'DEC-OS'!$B85+(drdp!G85)*'DEC-OS'!$C85+(drdp!J85)*'DEC-OS'!$D85)</f>
        <v>0</v>
      </c>
      <c r="K85" s="21">
        <f>SUM(E$3:E84)+H85</f>
        <v>0</v>
      </c>
      <c r="L85" s="21">
        <f>SUM(F$3:F84)+I85</f>
        <v>4.2238813763593885</v>
      </c>
      <c r="M85" s="21">
        <f>SUM(G$3:G84)+J85</f>
        <v>0</v>
      </c>
      <c r="N85" s="21"/>
      <c r="O85" s="21"/>
      <c r="P85" s="21"/>
      <c r="Q85" s="19">
        <f t="shared" si="5"/>
        <v>0</v>
      </c>
      <c r="R85" s="19">
        <f t="shared" si="5"/>
        <v>17.841173881555683</v>
      </c>
      <c r="S85" s="19">
        <f t="shared" si="5"/>
        <v>0</v>
      </c>
      <c r="T85" s="19">
        <f t="shared" si="6"/>
        <v>0</v>
      </c>
      <c r="U85" s="19">
        <f t="shared" si="7"/>
        <v>0</v>
      </c>
      <c r="V85" s="19">
        <f t="shared" si="8"/>
        <v>0</v>
      </c>
    </row>
    <row r="86" spans="1:22" x14ac:dyDescent="0.25">
      <c r="A86" s="26">
        <f>Wellpath!E86</f>
        <v>2400</v>
      </c>
      <c r="B86" s="22">
        <v>0</v>
      </c>
      <c r="C86" s="22">
        <v>0</v>
      </c>
      <c r="D86" s="22">
        <v>1</v>
      </c>
      <c r="E86" s="20">
        <f>Model!$W$22*((drdp!B86+drdp!K86)*'DEC-OS'!$B86+(drdp!E86+drdp!N86)*'DEC-OS'!$C86+(drdp!H86+drdp!Q86)*'DEC-OS'!$D86)</f>
        <v>0</v>
      </c>
      <c r="F86" s="20">
        <f>Model!$W$22*((drdp!C86+drdp!L86)*'DEC-OS'!$B86+(drdp!F86+drdp!O86)*'DEC-OS'!$C86+(drdp!I86+drdp!R86)*'DEC-OS'!$D86)</f>
        <v>7.2993962322865178E-3</v>
      </c>
      <c r="G86" s="20">
        <f>Model!$W$22*((drdp!D86+drdp!M86)*'DEC-OS'!$B86+(drdp!G86+drdp!P86)*'DEC-OS'!$C86+(drdp!J86+drdp!S86)*'DEC-OS'!$D86)</f>
        <v>0</v>
      </c>
      <c r="H86" s="18">
        <f>Model!$W$22*((drdp!B86)*'DEC-OS'!$B86+(drdp!E86)*'DEC-OS'!$C86+(drdp!H86)*'DEC-OS'!$D86)</f>
        <v>0</v>
      </c>
      <c r="I86" s="18">
        <f>Model!$W$22*((drdp!C86)*'DEC-OS'!$B86+(drdp!F86)*'DEC-OS'!$C86+(drdp!I86)*'DEC-OS'!$D86)</f>
        <v>3.6496981161432589E-3</v>
      </c>
      <c r="J86" s="18">
        <f>Model!$W$22*((drdp!D86)*'DEC-OS'!$B86+(drdp!G86)*'DEC-OS'!$C86+(drdp!J86)*'DEC-OS'!$D86)</f>
        <v>0</v>
      </c>
      <c r="K86" s="21">
        <f>SUM(E$3:E85)+H86</f>
        <v>0</v>
      </c>
      <c r="L86" s="21">
        <f>SUM(F$3:F85)+I86</f>
        <v>4.2333676468866024</v>
      </c>
      <c r="M86" s="21">
        <f>SUM(G$3:G85)+J86</f>
        <v>0</v>
      </c>
      <c r="N86" s="21"/>
      <c r="O86" s="21"/>
      <c r="P86" s="21"/>
      <c r="Q86" s="19">
        <f t="shared" si="5"/>
        <v>0</v>
      </c>
      <c r="R86" s="19">
        <f t="shared" si="5"/>
        <v>17.921401633706211</v>
      </c>
      <c r="S86" s="19">
        <f t="shared" si="5"/>
        <v>0</v>
      </c>
      <c r="T86" s="19">
        <f t="shared" si="6"/>
        <v>0</v>
      </c>
      <c r="U86" s="19">
        <f t="shared" si="7"/>
        <v>0</v>
      </c>
      <c r="V86" s="19">
        <f t="shared" si="8"/>
        <v>0</v>
      </c>
    </row>
    <row r="87" spans="1:22" x14ac:dyDescent="0.25">
      <c r="A87" s="26">
        <f>Wellpath!E87</f>
        <v>2430</v>
      </c>
      <c r="B87" s="22">
        <v>0</v>
      </c>
      <c r="C87" s="22">
        <v>0</v>
      </c>
      <c r="D87" s="22">
        <v>1</v>
      </c>
      <c r="E87" s="20">
        <f>Model!$W$22*((drdp!B87+drdp!K87)*'DEC-OS'!$B87+(drdp!E87+drdp!N87)*'DEC-OS'!$C87+(drdp!H87+drdp!Q87)*'DEC-OS'!$D87)</f>
        <v>0</v>
      </c>
      <c r="F87" s="20">
        <f>Model!$W$22*((drdp!C87+drdp!L87)*'DEC-OS'!$B87+(drdp!F87+drdp!O87)*'DEC-OS'!$C87+(drdp!I87+drdp!R87)*'DEC-OS'!$D87)</f>
        <v>2.4306287104222859E-3</v>
      </c>
      <c r="G87" s="20">
        <f>Model!$W$22*((drdp!D87+drdp!M87)*'DEC-OS'!$B87+(drdp!G87+drdp!P87)*'DEC-OS'!$C87+(drdp!J87+drdp!S87)*'DEC-OS'!$D87)</f>
        <v>0</v>
      </c>
      <c r="H87" s="18">
        <f>Model!$W$22*((drdp!B87)*'DEC-OS'!$B87+(drdp!E87)*'DEC-OS'!$C87+(drdp!H87)*'DEC-OS'!$D87)</f>
        <v>0</v>
      </c>
      <c r="I87" s="18">
        <f>Model!$W$22*((drdp!C87)*'DEC-OS'!$B87+(drdp!F87)*'DEC-OS'!$C87+(drdp!I87)*'DEC-OS'!$D87)</f>
        <v>1.4583772262533714E-3</v>
      </c>
      <c r="J87" s="18">
        <f>Model!$W$22*((drdp!D87)*'DEC-OS'!$B87+(drdp!G87)*'DEC-OS'!$C87+(drdp!J87)*'DEC-OS'!$D87)</f>
        <v>0</v>
      </c>
      <c r="K87" s="21">
        <f>SUM(E$3:E86)+H87</f>
        <v>0</v>
      </c>
      <c r="L87" s="21">
        <f>SUM(F$3:F86)+I87</f>
        <v>4.2384757222289995</v>
      </c>
      <c r="M87" s="21">
        <f>SUM(G$3:G86)+J87</f>
        <v>0</v>
      </c>
      <c r="N87" s="21"/>
      <c r="O87" s="21"/>
      <c r="P87" s="21"/>
      <c r="Q87" s="19">
        <f t="shared" si="5"/>
        <v>0</v>
      </c>
      <c r="R87" s="19">
        <f t="shared" si="5"/>
        <v>17.964676447924639</v>
      </c>
      <c r="S87" s="19">
        <f t="shared" si="5"/>
        <v>0</v>
      </c>
      <c r="T87" s="19">
        <f t="shared" si="6"/>
        <v>0</v>
      </c>
      <c r="U87" s="19">
        <f t="shared" si="7"/>
        <v>0</v>
      </c>
      <c r="V87" s="19">
        <f t="shared" si="8"/>
        <v>0</v>
      </c>
    </row>
    <row r="88" spans="1:22" x14ac:dyDescent="0.25">
      <c r="A88" s="26">
        <f>Wellpath!E88</f>
        <v>2450</v>
      </c>
      <c r="B88" s="22">
        <v>0</v>
      </c>
      <c r="C88" s="22">
        <v>0</v>
      </c>
      <c r="D88" s="22">
        <v>1</v>
      </c>
      <c r="E88" s="20">
        <f>Model!$W$22*((drdp!B88+drdp!K88)*'DEC-OS'!$B88+(drdp!E88+drdp!N88)*'DEC-OS'!$C88+(drdp!H88+drdp!Q88)*'DEC-OS'!$D88)</f>
        <v>0</v>
      </c>
      <c r="F88" s="20">
        <f>Model!$W$22*((drdp!C88+drdp!L88)*'DEC-OS'!$B88+(drdp!F88+drdp!O88)*'DEC-OS'!$C88+(drdp!I88+drdp!R88)*'DEC-OS'!$D88)</f>
        <v>0</v>
      </c>
      <c r="G88" s="20">
        <f>Model!$W$22*((drdp!D88+drdp!M88)*'DEC-OS'!$B88+(drdp!G88+drdp!P88)*'DEC-OS'!$C88+(drdp!J88+drdp!S88)*'DEC-OS'!$D88)</f>
        <v>0</v>
      </c>
      <c r="H88" s="18">
        <f>Model!$W$22*((drdp!B88)*'DEC-OS'!$B88+(drdp!E88)*'DEC-OS'!$C88+(drdp!H88)*'DEC-OS'!$D88)</f>
        <v>0</v>
      </c>
      <c r="I88" s="18">
        <f>Model!$W$22*((drdp!C88)*'DEC-OS'!$B88+(drdp!F88)*'DEC-OS'!$C88+(drdp!I88)*'DEC-OS'!$D88)</f>
        <v>0</v>
      </c>
      <c r="J88" s="18">
        <f>Model!$W$22*((drdp!D88)*'DEC-OS'!$B88+(drdp!G88)*'DEC-OS'!$C88+(drdp!J88)*'DEC-OS'!$D88)</f>
        <v>0</v>
      </c>
      <c r="K88" s="21">
        <f>SUM(E$3:E87)+H88</f>
        <v>0</v>
      </c>
      <c r="L88" s="21">
        <f>SUM(F$3:F87)+I88</f>
        <v>4.2394479737131681</v>
      </c>
      <c r="M88" s="21">
        <f>SUM(G$3:G87)+J88</f>
        <v>0</v>
      </c>
      <c r="N88" s="21"/>
      <c r="O88" s="21"/>
      <c r="P88" s="21"/>
      <c r="Q88" s="19">
        <f t="shared" si="5"/>
        <v>0</v>
      </c>
      <c r="R88" s="19">
        <f t="shared" si="5"/>
        <v>17.972919121820688</v>
      </c>
      <c r="S88" s="19">
        <f t="shared" si="5"/>
        <v>0</v>
      </c>
      <c r="T88" s="19">
        <f t="shared" si="6"/>
        <v>0</v>
      </c>
      <c r="U88" s="19">
        <f t="shared" si="7"/>
        <v>0</v>
      </c>
      <c r="V88" s="19">
        <f t="shared" si="8"/>
        <v>0</v>
      </c>
    </row>
    <row r="89" spans="1:22" x14ac:dyDescent="0.25">
      <c r="A89" s="26">
        <f>Wellpath!E89</f>
        <v>2460</v>
      </c>
      <c r="B89" s="22">
        <v>0</v>
      </c>
      <c r="C89" s="22">
        <v>0</v>
      </c>
      <c r="D89" s="22">
        <v>1</v>
      </c>
      <c r="E89" s="20">
        <f>Model!$W$22*((drdp!B89+drdp!K89)*'DEC-OS'!$B89+(drdp!E89+drdp!N89)*'DEC-OS'!$C89+(drdp!H89+drdp!Q89)*'DEC-OS'!$D89)</f>
        <v>0</v>
      </c>
      <c r="F89" s="20">
        <f>Model!$W$22*((drdp!C89+drdp!L89)*'DEC-OS'!$B89+(drdp!F89+drdp!O89)*'DEC-OS'!$C89+(drdp!I89+drdp!R89)*'DEC-OS'!$D89)</f>
        <v>0</v>
      </c>
      <c r="G89" s="20">
        <f>Model!$W$22*((drdp!D89+drdp!M89)*'DEC-OS'!$B89+(drdp!G89+drdp!P89)*'DEC-OS'!$C89+(drdp!J89+drdp!S89)*'DEC-OS'!$D89)</f>
        <v>0</v>
      </c>
      <c r="H89" s="18">
        <f>Model!$W$22*((drdp!B89)*'DEC-OS'!$B89+(drdp!E89)*'DEC-OS'!$C89+(drdp!H89)*'DEC-OS'!$D89)</f>
        <v>0</v>
      </c>
      <c r="I89" s="18">
        <f>Model!$W$22*((drdp!C89)*'DEC-OS'!$B89+(drdp!F89)*'DEC-OS'!$C89+(drdp!I89)*'DEC-OS'!$D89)</f>
        <v>0</v>
      </c>
      <c r="J89" s="18">
        <f>Model!$W$22*((drdp!D89)*'DEC-OS'!$B89+(drdp!G89)*'DEC-OS'!$C89+(drdp!J89)*'DEC-OS'!$D89)</f>
        <v>0</v>
      </c>
      <c r="K89" s="21">
        <f>SUM(E$3:E88)+H89</f>
        <v>0</v>
      </c>
      <c r="L89" s="21">
        <f>SUM(F$3:F88)+I89</f>
        <v>4.2394479737131681</v>
      </c>
      <c r="M89" s="21">
        <f>SUM(G$3:G88)+J89</f>
        <v>0</v>
      </c>
      <c r="N89" s="21"/>
      <c r="O89" s="21"/>
      <c r="P89" s="21"/>
      <c r="Q89" s="19">
        <f t="shared" si="5"/>
        <v>0</v>
      </c>
      <c r="R89" s="19">
        <f t="shared" si="5"/>
        <v>17.972919121820688</v>
      </c>
      <c r="S89" s="19">
        <f t="shared" si="5"/>
        <v>0</v>
      </c>
      <c r="T89" s="19">
        <f t="shared" si="6"/>
        <v>0</v>
      </c>
      <c r="U89" s="19">
        <f t="shared" si="7"/>
        <v>0</v>
      </c>
      <c r="V89" s="19">
        <f t="shared" si="8"/>
        <v>0</v>
      </c>
    </row>
    <row r="90" spans="1:22" x14ac:dyDescent="0.25">
      <c r="A90" s="26">
        <f>Wellpath!E90</f>
        <v>2490</v>
      </c>
      <c r="B90" s="22">
        <v>0</v>
      </c>
      <c r="C90" s="22">
        <v>0</v>
      </c>
      <c r="D90" s="22">
        <v>1</v>
      </c>
      <c r="E90" s="20">
        <f>Model!$W$22*((drdp!B90+drdp!K90)*'DEC-OS'!$B90+(drdp!E90+drdp!N90)*'DEC-OS'!$C90+(drdp!H90+drdp!Q90)*'DEC-OS'!$D90)</f>
        <v>0</v>
      </c>
      <c r="F90" s="20">
        <f>Model!$W$22*((drdp!C90+drdp!L90)*'DEC-OS'!$B90+(drdp!F90+drdp!O90)*'DEC-OS'!$C90+(drdp!I90+drdp!R90)*'DEC-OS'!$D90)</f>
        <v>0</v>
      </c>
      <c r="G90" s="20">
        <f>Model!$W$22*((drdp!D90+drdp!M90)*'DEC-OS'!$B90+(drdp!G90+drdp!P90)*'DEC-OS'!$C90+(drdp!J90+drdp!S90)*'DEC-OS'!$D90)</f>
        <v>0</v>
      </c>
      <c r="H90" s="18">
        <f>Model!$W$22*((drdp!B90)*'DEC-OS'!$B90+(drdp!E90)*'DEC-OS'!$C90+(drdp!H90)*'DEC-OS'!$D90)</f>
        <v>0</v>
      </c>
      <c r="I90" s="18">
        <f>Model!$W$22*((drdp!C90)*'DEC-OS'!$B90+(drdp!F90)*'DEC-OS'!$C90+(drdp!I90)*'DEC-OS'!$D90)</f>
        <v>0</v>
      </c>
      <c r="J90" s="18">
        <f>Model!$W$22*((drdp!D90)*'DEC-OS'!$B90+(drdp!G90)*'DEC-OS'!$C90+(drdp!J90)*'DEC-OS'!$D90)</f>
        <v>0</v>
      </c>
      <c r="K90" s="21">
        <f>SUM(E$3:E89)+H90</f>
        <v>0</v>
      </c>
      <c r="L90" s="21">
        <f>SUM(F$3:F89)+I90</f>
        <v>4.2394479737131681</v>
      </c>
      <c r="M90" s="21">
        <f>SUM(G$3:G89)+J90</f>
        <v>0</v>
      </c>
      <c r="N90" s="21"/>
      <c r="O90" s="21"/>
      <c r="P90" s="21"/>
      <c r="Q90" s="19">
        <f t="shared" si="5"/>
        <v>0</v>
      </c>
      <c r="R90" s="19">
        <f t="shared" si="5"/>
        <v>17.972919121820688</v>
      </c>
      <c r="S90" s="19">
        <f t="shared" si="5"/>
        <v>0</v>
      </c>
      <c r="T90" s="19">
        <f t="shared" si="6"/>
        <v>0</v>
      </c>
      <c r="U90" s="19">
        <f t="shared" si="7"/>
        <v>0</v>
      </c>
      <c r="V90" s="19">
        <f t="shared" si="8"/>
        <v>0</v>
      </c>
    </row>
    <row r="91" spans="1:22" x14ac:dyDescent="0.25">
      <c r="A91" s="26">
        <f>Wellpath!E91</f>
        <v>2520</v>
      </c>
      <c r="B91" s="22">
        <v>0</v>
      </c>
      <c r="C91" s="22">
        <v>0</v>
      </c>
      <c r="D91" s="22">
        <v>1</v>
      </c>
      <c r="E91" s="20">
        <f>Model!$W$22*((drdp!B91+drdp!K91)*'DEC-OS'!$B91+(drdp!E91+drdp!N91)*'DEC-OS'!$C91+(drdp!H91+drdp!Q91)*'DEC-OS'!$D91)</f>
        <v>0</v>
      </c>
      <c r="F91" s="20">
        <f>Model!$W$22*((drdp!C91+drdp!L91)*'DEC-OS'!$B91+(drdp!F91+drdp!O91)*'DEC-OS'!$C91+(drdp!I91+drdp!R91)*'DEC-OS'!$D91)</f>
        <v>0</v>
      </c>
      <c r="G91" s="20">
        <f>Model!$W$22*((drdp!D91+drdp!M91)*'DEC-OS'!$B91+(drdp!G91+drdp!P91)*'DEC-OS'!$C91+(drdp!J91+drdp!S91)*'DEC-OS'!$D91)</f>
        <v>0</v>
      </c>
      <c r="H91" s="18">
        <f>Model!$W$22*((drdp!B91)*'DEC-OS'!$B91+(drdp!E91)*'DEC-OS'!$C91+(drdp!H91)*'DEC-OS'!$D91)</f>
        <v>0</v>
      </c>
      <c r="I91" s="18">
        <f>Model!$W$22*((drdp!C91)*'DEC-OS'!$B91+(drdp!F91)*'DEC-OS'!$C91+(drdp!I91)*'DEC-OS'!$D91)</f>
        <v>0</v>
      </c>
      <c r="J91" s="18">
        <f>Model!$W$22*((drdp!D91)*'DEC-OS'!$B91+(drdp!G91)*'DEC-OS'!$C91+(drdp!J91)*'DEC-OS'!$D91)</f>
        <v>0</v>
      </c>
      <c r="K91" s="21">
        <f>SUM(E$3:E90)+H91</f>
        <v>0</v>
      </c>
      <c r="L91" s="21">
        <f>SUM(F$3:F90)+I91</f>
        <v>4.2394479737131681</v>
      </c>
      <c r="M91" s="21">
        <f>SUM(G$3:G90)+J91</f>
        <v>0</v>
      </c>
      <c r="N91" s="21"/>
      <c r="O91" s="21"/>
      <c r="P91" s="21"/>
      <c r="Q91" s="19">
        <f t="shared" si="5"/>
        <v>0</v>
      </c>
      <c r="R91" s="19">
        <f t="shared" si="5"/>
        <v>17.972919121820688</v>
      </c>
      <c r="S91" s="19">
        <f t="shared" si="5"/>
        <v>0</v>
      </c>
      <c r="T91" s="19">
        <f t="shared" si="6"/>
        <v>0</v>
      </c>
      <c r="U91" s="19">
        <f t="shared" si="7"/>
        <v>0</v>
      </c>
      <c r="V91" s="19">
        <f t="shared" si="8"/>
        <v>0</v>
      </c>
    </row>
    <row r="92" spans="1:22" x14ac:dyDescent="0.25">
      <c r="A92" s="26">
        <f>Wellpath!E92</f>
        <v>2550</v>
      </c>
      <c r="B92" s="22">
        <v>0</v>
      </c>
      <c r="C92" s="22">
        <v>0</v>
      </c>
      <c r="D92" s="22">
        <v>1</v>
      </c>
      <c r="E92" s="20">
        <f>Model!$W$22*((drdp!B92+drdp!K92)*'DEC-OS'!$B92+(drdp!E92+drdp!N92)*'DEC-OS'!$C92+(drdp!H92+drdp!Q92)*'DEC-OS'!$D92)</f>
        <v>0</v>
      </c>
      <c r="F92" s="20">
        <f>Model!$W$22*((drdp!C92+drdp!L92)*'DEC-OS'!$B92+(drdp!F92+drdp!O92)*'DEC-OS'!$C92+(drdp!I92+drdp!R92)*'DEC-OS'!$D92)</f>
        <v>0</v>
      </c>
      <c r="G92" s="20">
        <f>Model!$W$22*((drdp!D92+drdp!M92)*'DEC-OS'!$B92+(drdp!G92+drdp!P92)*'DEC-OS'!$C92+(drdp!J92+drdp!S92)*'DEC-OS'!$D92)</f>
        <v>0</v>
      </c>
      <c r="H92" s="18">
        <f>Model!$W$22*((drdp!B92)*'DEC-OS'!$B92+(drdp!E92)*'DEC-OS'!$C92+(drdp!H92)*'DEC-OS'!$D92)</f>
        <v>0</v>
      </c>
      <c r="I92" s="18">
        <f>Model!$W$22*((drdp!C92)*'DEC-OS'!$B92+(drdp!F92)*'DEC-OS'!$C92+(drdp!I92)*'DEC-OS'!$D92)</f>
        <v>0</v>
      </c>
      <c r="J92" s="18">
        <f>Model!$W$22*((drdp!D92)*'DEC-OS'!$B92+(drdp!G92)*'DEC-OS'!$C92+(drdp!J92)*'DEC-OS'!$D92)</f>
        <v>0</v>
      </c>
      <c r="K92" s="21">
        <f>SUM(E$3:E91)+H92</f>
        <v>0</v>
      </c>
      <c r="L92" s="21">
        <f>SUM(F$3:F91)+I92</f>
        <v>4.2394479737131681</v>
      </c>
      <c r="M92" s="21">
        <f>SUM(G$3:G91)+J92</f>
        <v>0</v>
      </c>
      <c r="N92" s="21"/>
      <c r="O92" s="21"/>
      <c r="P92" s="21"/>
      <c r="Q92" s="19">
        <f t="shared" si="5"/>
        <v>0</v>
      </c>
      <c r="R92" s="19">
        <f t="shared" si="5"/>
        <v>17.972919121820688</v>
      </c>
      <c r="S92" s="19">
        <f t="shared" si="5"/>
        <v>0</v>
      </c>
      <c r="T92" s="19">
        <f t="shared" si="6"/>
        <v>0</v>
      </c>
      <c r="U92" s="19">
        <f t="shared" si="7"/>
        <v>0</v>
      </c>
      <c r="V92" s="19">
        <f t="shared" si="8"/>
        <v>0</v>
      </c>
    </row>
    <row r="93" spans="1:22" x14ac:dyDescent="0.25">
      <c r="A93" s="26">
        <f>Wellpath!E93</f>
        <v>2580</v>
      </c>
      <c r="B93" s="22">
        <v>0</v>
      </c>
      <c r="C93" s="22">
        <v>0</v>
      </c>
      <c r="D93" s="22">
        <v>1</v>
      </c>
      <c r="E93" s="20">
        <f>Model!$W$22*((drdp!B93+drdp!K93)*'DEC-OS'!$B93+(drdp!E93+drdp!N93)*'DEC-OS'!$C93+(drdp!H93+drdp!Q93)*'DEC-OS'!$D93)</f>
        <v>0</v>
      </c>
      <c r="F93" s="20">
        <f>Model!$W$22*((drdp!C93+drdp!L93)*'DEC-OS'!$B93+(drdp!F93+drdp!O93)*'DEC-OS'!$C93+(drdp!I93+drdp!R93)*'DEC-OS'!$D93)</f>
        <v>0</v>
      </c>
      <c r="G93" s="20">
        <f>Model!$W$22*((drdp!D93+drdp!M93)*'DEC-OS'!$B93+(drdp!G93+drdp!P93)*'DEC-OS'!$C93+(drdp!J93+drdp!S93)*'DEC-OS'!$D93)</f>
        <v>0</v>
      </c>
      <c r="H93" s="18">
        <f>Model!$W$22*((drdp!B93)*'DEC-OS'!$B93+(drdp!E93)*'DEC-OS'!$C93+(drdp!H93)*'DEC-OS'!$D93)</f>
        <v>0</v>
      </c>
      <c r="I93" s="18">
        <f>Model!$W$22*((drdp!C93)*'DEC-OS'!$B93+(drdp!F93)*'DEC-OS'!$C93+(drdp!I93)*'DEC-OS'!$D93)</f>
        <v>0</v>
      </c>
      <c r="J93" s="18">
        <f>Model!$W$22*((drdp!D93)*'DEC-OS'!$B93+(drdp!G93)*'DEC-OS'!$C93+(drdp!J93)*'DEC-OS'!$D93)</f>
        <v>0</v>
      </c>
      <c r="K93" s="21">
        <f>SUM(E$3:E92)+H93</f>
        <v>0</v>
      </c>
      <c r="L93" s="21">
        <f>SUM(F$3:F92)+I93</f>
        <v>4.2394479737131681</v>
      </c>
      <c r="M93" s="21">
        <f>SUM(G$3:G92)+J93</f>
        <v>0</v>
      </c>
      <c r="N93" s="21"/>
      <c r="O93" s="21"/>
      <c r="P93" s="21"/>
      <c r="Q93" s="19">
        <f t="shared" si="5"/>
        <v>0</v>
      </c>
      <c r="R93" s="19">
        <f t="shared" si="5"/>
        <v>17.972919121820688</v>
      </c>
      <c r="S93" s="19">
        <f t="shared" si="5"/>
        <v>0</v>
      </c>
      <c r="T93" s="19">
        <f t="shared" si="6"/>
        <v>0</v>
      </c>
      <c r="U93" s="19">
        <f t="shared" si="7"/>
        <v>0</v>
      </c>
      <c r="V93" s="19">
        <f t="shared" si="8"/>
        <v>0</v>
      </c>
    </row>
    <row r="94" spans="1:22" x14ac:dyDescent="0.25">
      <c r="A94" s="26">
        <f>Wellpath!E94</f>
        <v>2610</v>
      </c>
      <c r="B94" s="22">
        <v>0</v>
      </c>
      <c r="C94" s="22">
        <v>0</v>
      </c>
      <c r="D94" s="22">
        <v>1</v>
      </c>
      <c r="E94" s="20">
        <f>Model!$W$22*((drdp!B94+drdp!K94)*'DEC-OS'!$B94+(drdp!E94+drdp!N94)*'DEC-OS'!$C94+(drdp!H94+drdp!Q94)*'DEC-OS'!$D94)</f>
        <v>0</v>
      </c>
      <c r="F94" s="20">
        <f>Model!$W$22*((drdp!C94+drdp!L94)*'DEC-OS'!$B94+(drdp!F94+drdp!O94)*'DEC-OS'!$C94+(drdp!I94+drdp!R94)*'DEC-OS'!$D94)</f>
        <v>0</v>
      </c>
      <c r="G94" s="20">
        <f>Model!$W$22*((drdp!D94+drdp!M94)*'DEC-OS'!$B94+(drdp!G94+drdp!P94)*'DEC-OS'!$C94+(drdp!J94+drdp!S94)*'DEC-OS'!$D94)</f>
        <v>0</v>
      </c>
      <c r="H94" s="18">
        <f>Model!$W$22*((drdp!B94)*'DEC-OS'!$B94+(drdp!E94)*'DEC-OS'!$C94+(drdp!H94)*'DEC-OS'!$D94)</f>
        <v>0</v>
      </c>
      <c r="I94" s="18">
        <f>Model!$W$22*((drdp!C94)*'DEC-OS'!$B94+(drdp!F94)*'DEC-OS'!$C94+(drdp!I94)*'DEC-OS'!$D94)</f>
        <v>0</v>
      </c>
      <c r="J94" s="18">
        <f>Model!$W$22*((drdp!D94)*'DEC-OS'!$B94+(drdp!G94)*'DEC-OS'!$C94+(drdp!J94)*'DEC-OS'!$D94)</f>
        <v>0</v>
      </c>
      <c r="K94" s="21">
        <f>SUM(E$3:E93)+H94</f>
        <v>0</v>
      </c>
      <c r="L94" s="21">
        <f>SUM(F$3:F93)+I94</f>
        <v>4.2394479737131681</v>
      </c>
      <c r="M94" s="21">
        <f>SUM(G$3:G93)+J94</f>
        <v>0</v>
      </c>
      <c r="N94" s="21"/>
      <c r="O94" s="21"/>
      <c r="P94" s="21"/>
      <c r="Q94" s="19">
        <f t="shared" si="5"/>
        <v>0</v>
      </c>
      <c r="R94" s="19">
        <f t="shared" si="5"/>
        <v>17.972919121820688</v>
      </c>
      <c r="S94" s="19">
        <f t="shared" si="5"/>
        <v>0</v>
      </c>
      <c r="T94" s="19">
        <f t="shared" si="6"/>
        <v>0</v>
      </c>
      <c r="U94" s="19">
        <f t="shared" si="7"/>
        <v>0</v>
      </c>
      <c r="V94" s="19">
        <f t="shared" si="8"/>
        <v>0</v>
      </c>
    </row>
    <row r="95" spans="1:22" x14ac:dyDescent="0.25">
      <c r="A95" s="26">
        <f>Wellpath!E95</f>
        <v>2640</v>
      </c>
      <c r="B95" s="22">
        <v>0</v>
      </c>
      <c r="C95" s="22">
        <v>0</v>
      </c>
      <c r="D95" s="22">
        <v>1</v>
      </c>
      <c r="E95" s="20">
        <f>Model!$W$22*((drdp!B95+drdp!K95)*'DEC-OS'!$B95+(drdp!E95+drdp!N95)*'DEC-OS'!$C95+(drdp!H95+drdp!Q95)*'DEC-OS'!$D95)</f>
        <v>0</v>
      </c>
      <c r="F95" s="20">
        <f>Model!$W$22*((drdp!C95+drdp!L95)*'DEC-OS'!$B95+(drdp!F95+drdp!O95)*'DEC-OS'!$C95+(drdp!I95+drdp!R95)*'DEC-OS'!$D95)</f>
        <v>0</v>
      </c>
      <c r="G95" s="20">
        <f>Model!$W$22*((drdp!D95+drdp!M95)*'DEC-OS'!$B95+(drdp!G95+drdp!P95)*'DEC-OS'!$C95+(drdp!J95+drdp!S95)*'DEC-OS'!$D95)</f>
        <v>0</v>
      </c>
      <c r="H95" s="18">
        <f>Model!$W$22*((drdp!B95)*'DEC-OS'!$B95+(drdp!E95)*'DEC-OS'!$C95+(drdp!H95)*'DEC-OS'!$D95)</f>
        <v>0</v>
      </c>
      <c r="I95" s="18">
        <f>Model!$W$22*((drdp!C95)*'DEC-OS'!$B95+(drdp!F95)*'DEC-OS'!$C95+(drdp!I95)*'DEC-OS'!$D95)</f>
        <v>0</v>
      </c>
      <c r="J95" s="18">
        <f>Model!$W$22*((drdp!D95)*'DEC-OS'!$B95+(drdp!G95)*'DEC-OS'!$C95+(drdp!J95)*'DEC-OS'!$D95)</f>
        <v>0</v>
      </c>
      <c r="K95" s="21">
        <f>SUM(E$3:E94)+H95</f>
        <v>0</v>
      </c>
      <c r="L95" s="21">
        <f>SUM(F$3:F94)+I95</f>
        <v>4.2394479737131681</v>
      </c>
      <c r="M95" s="21">
        <f>SUM(G$3:G94)+J95</f>
        <v>0</v>
      </c>
      <c r="N95" s="21"/>
      <c r="O95" s="21"/>
      <c r="P95" s="21"/>
      <c r="Q95" s="19">
        <f t="shared" si="5"/>
        <v>0</v>
      </c>
      <c r="R95" s="19">
        <f t="shared" si="5"/>
        <v>17.972919121820688</v>
      </c>
      <c r="S95" s="19">
        <f t="shared" si="5"/>
        <v>0</v>
      </c>
      <c r="T95" s="19">
        <f t="shared" si="6"/>
        <v>0</v>
      </c>
      <c r="U95" s="19">
        <f t="shared" si="7"/>
        <v>0</v>
      </c>
      <c r="V95" s="19">
        <f t="shared" si="8"/>
        <v>0</v>
      </c>
    </row>
    <row r="96" spans="1:22" x14ac:dyDescent="0.25">
      <c r="A96" s="26">
        <f>Wellpath!E96</f>
        <v>2670</v>
      </c>
      <c r="B96" s="22">
        <v>0</v>
      </c>
      <c r="C96" s="22">
        <v>0</v>
      </c>
      <c r="D96" s="22">
        <v>1</v>
      </c>
      <c r="E96" s="20">
        <f>Model!$W$22*((drdp!B96+drdp!K96)*'DEC-OS'!$B96+(drdp!E96+drdp!N96)*'DEC-OS'!$C96+(drdp!H96+drdp!Q96)*'DEC-OS'!$D96)</f>
        <v>0</v>
      </c>
      <c r="F96" s="20">
        <f>Model!$W$22*((drdp!C96+drdp!L96)*'DEC-OS'!$B96+(drdp!F96+drdp!O96)*'DEC-OS'!$C96+(drdp!I96+drdp!R96)*'DEC-OS'!$D96)</f>
        <v>0</v>
      </c>
      <c r="G96" s="20">
        <f>Model!$W$22*((drdp!D96+drdp!M96)*'DEC-OS'!$B96+(drdp!G96+drdp!P96)*'DEC-OS'!$C96+(drdp!J96+drdp!S96)*'DEC-OS'!$D96)</f>
        <v>0</v>
      </c>
      <c r="H96" s="18">
        <f>Model!$W$22*((drdp!B96)*'DEC-OS'!$B96+(drdp!E96)*'DEC-OS'!$C96+(drdp!H96)*'DEC-OS'!$D96)</f>
        <v>0</v>
      </c>
      <c r="I96" s="18">
        <f>Model!$W$22*((drdp!C96)*'DEC-OS'!$B96+(drdp!F96)*'DEC-OS'!$C96+(drdp!I96)*'DEC-OS'!$D96)</f>
        <v>0</v>
      </c>
      <c r="J96" s="18">
        <f>Model!$W$22*((drdp!D96)*'DEC-OS'!$B96+(drdp!G96)*'DEC-OS'!$C96+(drdp!J96)*'DEC-OS'!$D96)</f>
        <v>0</v>
      </c>
      <c r="K96" s="21">
        <f>SUM(E$3:E95)+H96</f>
        <v>0</v>
      </c>
      <c r="L96" s="21">
        <f>SUM(F$3:F95)+I96</f>
        <v>4.2394479737131681</v>
      </c>
      <c r="M96" s="21">
        <f>SUM(G$3:G95)+J96</f>
        <v>0</v>
      </c>
      <c r="N96" s="21"/>
      <c r="O96" s="21"/>
      <c r="P96" s="21"/>
      <c r="Q96" s="19">
        <f t="shared" si="5"/>
        <v>0</v>
      </c>
      <c r="R96" s="19">
        <f t="shared" si="5"/>
        <v>17.972919121820688</v>
      </c>
      <c r="S96" s="19">
        <f t="shared" si="5"/>
        <v>0</v>
      </c>
      <c r="T96" s="19">
        <f t="shared" si="6"/>
        <v>0</v>
      </c>
      <c r="U96" s="19">
        <f t="shared" si="7"/>
        <v>0</v>
      </c>
      <c r="V96" s="19">
        <f t="shared" si="8"/>
        <v>0</v>
      </c>
    </row>
    <row r="97" spans="1:22" x14ac:dyDescent="0.25">
      <c r="A97" s="26">
        <f>Wellpath!E97</f>
        <v>2700</v>
      </c>
      <c r="B97" s="22">
        <v>0</v>
      </c>
      <c r="C97" s="22">
        <v>0</v>
      </c>
      <c r="D97" s="22">
        <v>1</v>
      </c>
      <c r="E97" s="20">
        <f>Model!$W$22*((drdp!B97+drdp!K97)*'DEC-OS'!$B97+(drdp!E97+drdp!N97)*'DEC-OS'!$C97+(drdp!H97+drdp!Q97)*'DEC-OS'!$D97)</f>
        <v>0</v>
      </c>
      <c r="F97" s="20">
        <f>Model!$W$22*((drdp!C97+drdp!L97)*'DEC-OS'!$B97+(drdp!F97+drdp!O97)*'DEC-OS'!$C97+(drdp!I97+drdp!R97)*'DEC-OS'!$D97)</f>
        <v>0</v>
      </c>
      <c r="G97" s="20">
        <f>Model!$W$22*((drdp!D97+drdp!M97)*'DEC-OS'!$B97+(drdp!G97+drdp!P97)*'DEC-OS'!$C97+(drdp!J97+drdp!S97)*'DEC-OS'!$D97)</f>
        <v>0</v>
      </c>
      <c r="H97" s="18">
        <f>Model!$W$22*((drdp!B97)*'DEC-OS'!$B97+(drdp!E97)*'DEC-OS'!$C97+(drdp!H97)*'DEC-OS'!$D97)</f>
        <v>0</v>
      </c>
      <c r="I97" s="18">
        <f>Model!$W$22*((drdp!C97)*'DEC-OS'!$B97+(drdp!F97)*'DEC-OS'!$C97+(drdp!I97)*'DEC-OS'!$D97)</f>
        <v>0</v>
      </c>
      <c r="J97" s="18">
        <f>Model!$W$22*((drdp!D97)*'DEC-OS'!$B97+(drdp!G97)*'DEC-OS'!$C97+(drdp!J97)*'DEC-OS'!$D97)</f>
        <v>0</v>
      </c>
      <c r="K97" s="21">
        <f>SUM(E$3:E96)+H97</f>
        <v>0</v>
      </c>
      <c r="L97" s="21">
        <f>SUM(F$3:F96)+I97</f>
        <v>4.2394479737131681</v>
      </c>
      <c r="M97" s="21">
        <f>SUM(G$3:G96)+J97</f>
        <v>0</v>
      </c>
      <c r="N97" s="21"/>
      <c r="O97" s="21"/>
      <c r="P97" s="21"/>
      <c r="Q97" s="19">
        <f t="shared" si="5"/>
        <v>0</v>
      </c>
      <c r="R97" s="19">
        <f t="shared" si="5"/>
        <v>17.972919121820688</v>
      </c>
      <c r="S97" s="19">
        <f t="shared" si="5"/>
        <v>0</v>
      </c>
      <c r="T97" s="19">
        <f t="shared" si="6"/>
        <v>0</v>
      </c>
      <c r="U97" s="19">
        <f t="shared" si="7"/>
        <v>0</v>
      </c>
      <c r="V97" s="19">
        <f t="shared" si="8"/>
        <v>0</v>
      </c>
    </row>
    <row r="98" spans="1:22" x14ac:dyDescent="0.25">
      <c r="A98" s="26">
        <f>Wellpath!E98</f>
        <v>2730</v>
      </c>
      <c r="B98" s="22">
        <v>0</v>
      </c>
      <c r="C98" s="22">
        <v>0</v>
      </c>
      <c r="D98" s="22">
        <v>1</v>
      </c>
      <c r="E98" s="20">
        <f>Model!$W$22*((drdp!B98+drdp!K98)*'DEC-OS'!$B98+(drdp!E98+drdp!N98)*'DEC-OS'!$C98+(drdp!H98+drdp!Q98)*'DEC-OS'!$D98)</f>
        <v>0</v>
      </c>
      <c r="F98" s="20">
        <f>Model!$W$22*((drdp!C98+drdp!L98)*'DEC-OS'!$B98+(drdp!F98+drdp!O98)*'DEC-OS'!$C98+(drdp!I98+drdp!R98)*'DEC-OS'!$D98)</f>
        <v>0</v>
      </c>
      <c r="G98" s="20">
        <f>Model!$W$22*((drdp!D98+drdp!M98)*'DEC-OS'!$B98+(drdp!G98+drdp!P98)*'DEC-OS'!$C98+(drdp!J98+drdp!S98)*'DEC-OS'!$D98)</f>
        <v>0</v>
      </c>
      <c r="H98" s="18">
        <f>Model!$W$22*((drdp!B98)*'DEC-OS'!$B98+(drdp!E98)*'DEC-OS'!$C98+(drdp!H98)*'DEC-OS'!$D98)</f>
        <v>0</v>
      </c>
      <c r="I98" s="18">
        <f>Model!$W$22*((drdp!C98)*'DEC-OS'!$B98+(drdp!F98)*'DEC-OS'!$C98+(drdp!I98)*'DEC-OS'!$D98)</f>
        <v>0</v>
      </c>
      <c r="J98" s="18">
        <f>Model!$W$22*((drdp!D98)*'DEC-OS'!$B98+(drdp!G98)*'DEC-OS'!$C98+(drdp!J98)*'DEC-OS'!$D98)</f>
        <v>0</v>
      </c>
      <c r="K98" s="21">
        <f>SUM(E$3:E97)+H98</f>
        <v>0</v>
      </c>
      <c r="L98" s="21">
        <f>SUM(F$3:F97)+I98</f>
        <v>4.2394479737131681</v>
      </c>
      <c r="M98" s="21">
        <f>SUM(G$3:G97)+J98</f>
        <v>0</v>
      </c>
      <c r="N98" s="21"/>
      <c r="O98" s="21"/>
      <c r="P98" s="21"/>
      <c r="Q98" s="19">
        <f t="shared" si="5"/>
        <v>0</v>
      </c>
      <c r="R98" s="19">
        <f t="shared" si="5"/>
        <v>17.972919121820688</v>
      </c>
      <c r="S98" s="19">
        <f t="shared" si="5"/>
        <v>0</v>
      </c>
      <c r="T98" s="19">
        <f t="shared" si="6"/>
        <v>0</v>
      </c>
      <c r="U98" s="19">
        <f t="shared" si="7"/>
        <v>0</v>
      </c>
      <c r="V98" s="19">
        <f t="shared" si="8"/>
        <v>0</v>
      </c>
    </row>
    <row r="99" spans="1:22" x14ac:dyDescent="0.25">
      <c r="A99" s="26">
        <f>Wellpath!E99</f>
        <v>2760</v>
      </c>
      <c r="B99" s="22">
        <v>0</v>
      </c>
      <c r="C99" s="22">
        <v>0</v>
      </c>
      <c r="D99" s="22">
        <v>1</v>
      </c>
      <c r="E99" s="20">
        <f>Model!$W$22*((drdp!B99+drdp!K99)*'DEC-OS'!$B99+(drdp!E99+drdp!N99)*'DEC-OS'!$C99+(drdp!H99+drdp!Q99)*'DEC-OS'!$D99)</f>
        <v>0</v>
      </c>
      <c r="F99" s="20">
        <f>Model!$W$22*((drdp!C99+drdp!L99)*'DEC-OS'!$B99+(drdp!F99+drdp!O99)*'DEC-OS'!$C99+(drdp!I99+drdp!R99)*'DEC-OS'!$D99)</f>
        <v>0</v>
      </c>
      <c r="G99" s="20">
        <f>Model!$W$22*((drdp!D99+drdp!M99)*'DEC-OS'!$B99+(drdp!G99+drdp!P99)*'DEC-OS'!$C99+(drdp!J99+drdp!S99)*'DEC-OS'!$D99)</f>
        <v>0</v>
      </c>
      <c r="H99" s="18">
        <f>Model!$W$22*((drdp!B99)*'DEC-OS'!$B99+(drdp!E99)*'DEC-OS'!$C99+(drdp!H99)*'DEC-OS'!$D99)</f>
        <v>0</v>
      </c>
      <c r="I99" s="18">
        <f>Model!$W$22*((drdp!C99)*'DEC-OS'!$B99+(drdp!F99)*'DEC-OS'!$C99+(drdp!I99)*'DEC-OS'!$D99)</f>
        <v>0</v>
      </c>
      <c r="J99" s="18">
        <f>Model!$W$22*((drdp!D99)*'DEC-OS'!$B99+(drdp!G99)*'DEC-OS'!$C99+(drdp!J99)*'DEC-OS'!$D99)</f>
        <v>0</v>
      </c>
      <c r="K99" s="21">
        <f>SUM(E$3:E98)+H99</f>
        <v>0</v>
      </c>
      <c r="L99" s="21">
        <f>SUM(F$3:F98)+I99</f>
        <v>4.2394479737131681</v>
      </c>
      <c r="M99" s="21">
        <f>SUM(G$3:G98)+J99</f>
        <v>0</v>
      </c>
      <c r="N99" s="21"/>
      <c r="O99" s="21"/>
      <c r="P99" s="21"/>
      <c r="Q99" s="19">
        <f t="shared" si="5"/>
        <v>0</v>
      </c>
      <c r="R99" s="19">
        <f t="shared" si="5"/>
        <v>17.972919121820688</v>
      </c>
      <c r="S99" s="19">
        <f t="shared" si="5"/>
        <v>0</v>
      </c>
      <c r="T99" s="19">
        <f t="shared" si="6"/>
        <v>0</v>
      </c>
      <c r="U99" s="19">
        <f t="shared" si="7"/>
        <v>0</v>
      </c>
      <c r="V99" s="19">
        <f t="shared" si="8"/>
        <v>0</v>
      </c>
    </row>
    <row r="100" spans="1:22" x14ac:dyDescent="0.25">
      <c r="A100" s="26">
        <f>Wellpath!E100</f>
        <v>2790</v>
      </c>
      <c r="B100" s="22">
        <v>0</v>
      </c>
      <c r="C100" s="22">
        <v>0</v>
      </c>
      <c r="D100" s="22">
        <v>1</v>
      </c>
      <c r="E100" s="20">
        <f>Model!$W$22*((drdp!B100+drdp!K100)*'DEC-OS'!$B100+(drdp!E100+drdp!N100)*'DEC-OS'!$C100+(drdp!H100+drdp!Q100)*'DEC-OS'!$D100)</f>
        <v>0</v>
      </c>
      <c r="F100" s="20">
        <f>Model!$W$22*((drdp!C100+drdp!L100)*'DEC-OS'!$B100+(drdp!F100+drdp!O100)*'DEC-OS'!$C100+(drdp!I100+drdp!R100)*'DEC-OS'!$D100)</f>
        <v>0</v>
      </c>
      <c r="G100" s="20">
        <f>Model!$W$22*((drdp!D100+drdp!M100)*'DEC-OS'!$B100+(drdp!G100+drdp!P100)*'DEC-OS'!$C100+(drdp!J100+drdp!S100)*'DEC-OS'!$D100)</f>
        <v>0</v>
      </c>
      <c r="H100" s="18">
        <f>Model!$W$22*((drdp!B100)*'DEC-OS'!$B100+(drdp!E100)*'DEC-OS'!$C100+(drdp!H100)*'DEC-OS'!$D100)</f>
        <v>0</v>
      </c>
      <c r="I100" s="18">
        <f>Model!$W$22*((drdp!C100)*'DEC-OS'!$B100+(drdp!F100)*'DEC-OS'!$C100+(drdp!I100)*'DEC-OS'!$D100)</f>
        <v>0</v>
      </c>
      <c r="J100" s="18">
        <f>Model!$W$22*((drdp!D100)*'DEC-OS'!$B100+(drdp!G100)*'DEC-OS'!$C100+(drdp!J100)*'DEC-OS'!$D100)</f>
        <v>0</v>
      </c>
      <c r="K100" s="21">
        <f>SUM(E$3:E99)+H100</f>
        <v>0</v>
      </c>
      <c r="L100" s="21">
        <f>SUM(F$3:F99)+I100</f>
        <v>4.2394479737131681</v>
      </c>
      <c r="M100" s="21">
        <f>SUM(G$3:G99)+J100</f>
        <v>0</v>
      </c>
      <c r="N100" s="21"/>
      <c r="O100" s="21"/>
      <c r="P100" s="21"/>
      <c r="Q100" s="19">
        <f t="shared" si="5"/>
        <v>0</v>
      </c>
      <c r="R100" s="19">
        <f t="shared" si="5"/>
        <v>17.972919121820688</v>
      </c>
      <c r="S100" s="19">
        <f t="shared" si="5"/>
        <v>0</v>
      </c>
      <c r="T100" s="19">
        <f t="shared" si="6"/>
        <v>0</v>
      </c>
      <c r="U100" s="19">
        <f t="shared" si="7"/>
        <v>0</v>
      </c>
      <c r="V100" s="19">
        <f t="shared" si="8"/>
        <v>0</v>
      </c>
    </row>
    <row r="101" spans="1:22" x14ac:dyDescent="0.25">
      <c r="A101" s="26">
        <f>Wellpath!E101</f>
        <v>2820</v>
      </c>
      <c r="B101" s="22">
        <v>0</v>
      </c>
      <c r="C101" s="22">
        <v>0</v>
      </c>
      <c r="D101" s="22">
        <v>1</v>
      </c>
      <c r="E101" s="20">
        <f>Model!$W$22*((drdp!B101+drdp!K101)*'DEC-OS'!$B101+(drdp!E101+drdp!N101)*'DEC-OS'!$C101+(drdp!H101+drdp!Q101)*'DEC-OS'!$D101)</f>
        <v>0</v>
      </c>
      <c r="F101" s="20">
        <f>Model!$W$22*((drdp!C101+drdp!L101)*'DEC-OS'!$B101+(drdp!F101+drdp!O101)*'DEC-OS'!$C101+(drdp!I101+drdp!R101)*'DEC-OS'!$D101)</f>
        <v>0</v>
      </c>
      <c r="G101" s="20">
        <f>Model!$W$22*((drdp!D101+drdp!M101)*'DEC-OS'!$B101+(drdp!G101+drdp!P101)*'DEC-OS'!$C101+(drdp!J101+drdp!S101)*'DEC-OS'!$D101)</f>
        <v>0</v>
      </c>
      <c r="H101" s="18">
        <f>Model!$W$22*((drdp!B101)*'DEC-OS'!$B101+(drdp!E101)*'DEC-OS'!$C101+(drdp!H101)*'DEC-OS'!$D101)</f>
        <v>0</v>
      </c>
      <c r="I101" s="18">
        <f>Model!$W$22*((drdp!C101)*'DEC-OS'!$B101+(drdp!F101)*'DEC-OS'!$C101+(drdp!I101)*'DEC-OS'!$D101)</f>
        <v>0</v>
      </c>
      <c r="J101" s="18">
        <f>Model!$W$22*((drdp!D101)*'DEC-OS'!$B101+(drdp!G101)*'DEC-OS'!$C101+(drdp!J101)*'DEC-OS'!$D101)</f>
        <v>0</v>
      </c>
      <c r="K101" s="21">
        <f>SUM(E$3:E100)+H101</f>
        <v>0</v>
      </c>
      <c r="L101" s="21">
        <f>SUM(F$3:F100)+I101</f>
        <v>4.2394479737131681</v>
      </c>
      <c r="M101" s="21">
        <f>SUM(G$3:G100)+J101</f>
        <v>0</v>
      </c>
      <c r="N101" s="21"/>
      <c r="O101" s="21"/>
      <c r="P101" s="21"/>
      <c r="Q101" s="19">
        <f t="shared" si="5"/>
        <v>0</v>
      </c>
      <c r="R101" s="19">
        <f t="shared" si="5"/>
        <v>17.972919121820688</v>
      </c>
      <c r="S101" s="19">
        <f t="shared" si="5"/>
        <v>0</v>
      </c>
      <c r="T101" s="19">
        <f t="shared" si="6"/>
        <v>0</v>
      </c>
      <c r="U101" s="19">
        <f t="shared" si="7"/>
        <v>0</v>
      </c>
      <c r="V101" s="19">
        <f t="shared" si="8"/>
        <v>0</v>
      </c>
    </row>
    <row r="102" spans="1:22" x14ac:dyDescent="0.25">
      <c r="A102" s="26">
        <f>Wellpath!E102</f>
        <v>2850</v>
      </c>
      <c r="B102" s="22">
        <v>0</v>
      </c>
      <c r="C102" s="22">
        <v>0</v>
      </c>
      <c r="D102" s="22">
        <v>1</v>
      </c>
      <c r="E102" s="20">
        <f>Model!$W$22*((drdp!B102+drdp!K102)*'DEC-OS'!$B102+(drdp!E102+drdp!N102)*'DEC-OS'!$C102+(drdp!H102+drdp!Q102)*'DEC-OS'!$D102)</f>
        <v>0</v>
      </c>
      <c r="F102" s="20">
        <f>Model!$W$22*((drdp!C102+drdp!L102)*'DEC-OS'!$B102+(drdp!F102+drdp!O102)*'DEC-OS'!$C102+(drdp!I102+drdp!R102)*'DEC-OS'!$D102)</f>
        <v>0</v>
      </c>
      <c r="G102" s="20">
        <f>Model!$W$22*((drdp!D102+drdp!M102)*'DEC-OS'!$B102+(drdp!G102+drdp!P102)*'DEC-OS'!$C102+(drdp!J102+drdp!S102)*'DEC-OS'!$D102)</f>
        <v>0</v>
      </c>
      <c r="H102" s="18">
        <f>Model!$W$22*((drdp!B102)*'DEC-OS'!$B102+(drdp!E102)*'DEC-OS'!$C102+(drdp!H102)*'DEC-OS'!$D102)</f>
        <v>0</v>
      </c>
      <c r="I102" s="18">
        <f>Model!$W$22*((drdp!C102)*'DEC-OS'!$B102+(drdp!F102)*'DEC-OS'!$C102+(drdp!I102)*'DEC-OS'!$D102)</f>
        <v>0</v>
      </c>
      <c r="J102" s="18">
        <f>Model!$W$22*((drdp!D102)*'DEC-OS'!$B102+(drdp!G102)*'DEC-OS'!$C102+(drdp!J102)*'DEC-OS'!$D102)</f>
        <v>0</v>
      </c>
      <c r="K102" s="21">
        <f>SUM(E$3:E101)+H102</f>
        <v>0</v>
      </c>
      <c r="L102" s="21">
        <f>SUM(F$3:F101)+I102</f>
        <v>4.2394479737131681</v>
      </c>
      <c r="M102" s="21">
        <f>SUM(G$3:G101)+J102</f>
        <v>0</v>
      </c>
      <c r="N102" s="21"/>
      <c r="O102" s="21"/>
      <c r="P102" s="21"/>
      <c r="Q102" s="19">
        <f t="shared" si="5"/>
        <v>0</v>
      </c>
      <c r="R102" s="19">
        <f t="shared" si="5"/>
        <v>17.972919121820688</v>
      </c>
      <c r="S102" s="19">
        <f t="shared" si="5"/>
        <v>0</v>
      </c>
      <c r="T102" s="19">
        <f t="shared" si="6"/>
        <v>0</v>
      </c>
      <c r="U102" s="19">
        <f t="shared" si="7"/>
        <v>0</v>
      </c>
      <c r="V102" s="19">
        <f t="shared" si="8"/>
        <v>0</v>
      </c>
    </row>
    <row r="103" spans="1:22" x14ac:dyDescent="0.25">
      <c r="A103" s="26">
        <f>Wellpath!E103</f>
        <v>2880</v>
      </c>
      <c r="B103" s="22">
        <v>0</v>
      </c>
      <c r="C103" s="22">
        <v>0</v>
      </c>
      <c r="D103" s="22">
        <v>1</v>
      </c>
      <c r="E103" s="20">
        <f>Model!$W$22*((drdp!B103+drdp!K103)*'DEC-OS'!$B103+(drdp!E103+drdp!N103)*'DEC-OS'!$C103+(drdp!H103+drdp!Q103)*'DEC-OS'!$D103)</f>
        <v>3.1690568303440636E-2</v>
      </c>
      <c r="F103" s="20">
        <f>Model!$W$22*((drdp!C103+drdp!L103)*'DEC-OS'!$B103+(drdp!F103+drdp!O103)*'DEC-OS'!$C103+(drdp!I103+drdp!R103)*'DEC-OS'!$D103)</f>
        <v>7.3163441799564428E-3</v>
      </c>
      <c r="G103" s="20">
        <f>Model!$W$22*((drdp!D103+drdp!M103)*'DEC-OS'!$B103+(drdp!G103+drdp!P103)*'DEC-OS'!$C103+(drdp!J103+drdp!S103)*'DEC-OS'!$D103)</f>
        <v>0</v>
      </c>
      <c r="H103" s="18">
        <f>Model!$W$22*((drdp!B103)*'DEC-OS'!$B103+(drdp!E103)*'DEC-OS'!$C103+(drdp!H103)*'DEC-OS'!$D103)</f>
        <v>1.5845284151720318E-2</v>
      </c>
      <c r="I103" s="18">
        <f>Model!$W$22*((drdp!C103)*'DEC-OS'!$B103+(drdp!F103)*'DEC-OS'!$C103+(drdp!I103)*'DEC-OS'!$D103)</f>
        <v>3.6581720899782214E-3</v>
      </c>
      <c r="J103" s="18">
        <f>Model!$W$22*((drdp!D103)*'DEC-OS'!$B103+(drdp!G103)*'DEC-OS'!$C103+(drdp!J103)*'DEC-OS'!$D103)</f>
        <v>0</v>
      </c>
      <c r="K103" s="21">
        <f>SUM(E$3:E102)+H103</f>
        <v>1.5845284151720318E-2</v>
      </c>
      <c r="L103" s="21">
        <f>SUM(F$3:F102)+I103</f>
        <v>4.2431061458031465</v>
      </c>
      <c r="M103" s="21">
        <f>SUM(G$3:G102)+J103</f>
        <v>0</v>
      </c>
      <c r="N103" s="21"/>
      <c r="O103" s="21"/>
      <c r="P103" s="21"/>
      <c r="Q103" s="19">
        <f t="shared" si="5"/>
        <v>2.5107302984875908E-4</v>
      </c>
      <c r="R103" s="19">
        <f t="shared" si="5"/>
        <v>18.003949764552434</v>
      </c>
      <c r="S103" s="19">
        <f t="shared" si="5"/>
        <v>0</v>
      </c>
      <c r="T103" s="19">
        <f t="shared" si="6"/>
        <v>6.7233222566161682E-2</v>
      </c>
      <c r="U103" s="19">
        <f t="shared" si="7"/>
        <v>0</v>
      </c>
      <c r="V103" s="19">
        <f t="shared" si="8"/>
        <v>0</v>
      </c>
    </row>
    <row r="104" spans="1:22" x14ac:dyDescent="0.25">
      <c r="A104" s="26">
        <f>Wellpath!E104</f>
        <v>2910</v>
      </c>
      <c r="B104" s="22">
        <v>0</v>
      </c>
      <c r="C104" s="22">
        <v>0</v>
      </c>
      <c r="D104" s="22">
        <v>1</v>
      </c>
      <c r="E104" s="20">
        <f>Model!$W$22*((drdp!B104+drdp!K104)*'DEC-OS'!$B104+(drdp!E104+drdp!N104)*'DEC-OS'!$C104+(drdp!H104+drdp!Q104)*'DEC-OS'!$D104)</f>
        <v>6.1221476748142101E-2</v>
      </c>
      <c r="F104" s="20">
        <f>Model!$W$22*((drdp!C104+drdp!L104)*'DEC-OS'!$B104+(drdp!F104+drdp!O104)*'DEC-OS'!$C104+(drdp!I104+drdp!R104)*'DEC-OS'!$D104)</f>
        <v>1.4134091594879284E-2</v>
      </c>
      <c r="G104" s="20">
        <f>Model!$W$22*((drdp!D104+drdp!M104)*'DEC-OS'!$B104+(drdp!G104+drdp!P104)*'DEC-OS'!$C104+(drdp!J104+drdp!S104)*'DEC-OS'!$D104)</f>
        <v>0</v>
      </c>
      <c r="H104" s="18">
        <f>Model!$W$22*((drdp!B104)*'DEC-OS'!$B104+(drdp!E104)*'DEC-OS'!$C104+(drdp!H104)*'DEC-OS'!$D104)</f>
        <v>3.061073837407105E-2</v>
      </c>
      <c r="I104" s="18">
        <f>Model!$W$22*((drdp!C104)*'DEC-OS'!$B104+(drdp!F104)*'DEC-OS'!$C104+(drdp!I104)*'DEC-OS'!$D104)</f>
        <v>7.0670457974396422E-3</v>
      </c>
      <c r="J104" s="18">
        <f>Model!$W$22*((drdp!D104)*'DEC-OS'!$B104+(drdp!G104)*'DEC-OS'!$C104+(drdp!J104)*'DEC-OS'!$D104)</f>
        <v>0</v>
      </c>
      <c r="K104" s="21">
        <f>SUM(E$3:E103)+H104</f>
        <v>6.2301306677511686E-2</v>
      </c>
      <c r="L104" s="21">
        <f>SUM(F$3:F103)+I104</f>
        <v>4.2538313636905647</v>
      </c>
      <c r="M104" s="21">
        <f>SUM(G$3:G103)+J104</f>
        <v>0</v>
      </c>
      <c r="N104" s="21"/>
      <c r="O104" s="21"/>
      <c r="P104" s="21"/>
      <c r="Q104" s="19">
        <f t="shared" si="5"/>
        <v>3.8814528137253623E-3</v>
      </c>
      <c r="R104" s="19">
        <f t="shared" si="5"/>
        <v>18.095081270717529</v>
      </c>
      <c r="S104" s="19">
        <f t="shared" si="5"/>
        <v>0</v>
      </c>
      <c r="T104" s="19">
        <f t="shared" si="6"/>
        <v>0.2650192523437036</v>
      </c>
      <c r="U104" s="19">
        <f t="shared" si="7"/>
        <v>0</v>
      </c>
      <c r="V104" s="19">
        <f t="shared" si="8"/>
        <v>0</v>
      </c>
    </row>
    <row r="105" spans="1:22" x14ac:dyDescent="0.25">
      <c r="A105" s="26">
        <f>Wellpath!E105</f>
        <v>2940</v>
      </c>
      <c r="B105" s="22">
        <v>0</v>
      </c>
      <c r="C105" s="22">
        <v>0</v>
      </c>
      <c r="D105" s="22">
        <v>1</v>
      </c>
      <c r="E105" s="20">
        <f>Model!$W$22*((drdp!B105+drdp!K105)*'DEC-OS'!$B105+(drdp!E105+drdp!N105)*'DEC-OS'!$C105+(drdp!H105+drdp!Q105)*'DEC-OS'!$D105)</f>
        <v>8.6580242725731657E-2</v>
      </c>
      <c r="F105" s="20">
        <f>Model!$W$22*((drdp!C105+drdp!L105)*'DEC-OS'!$B105+(drdp!F105+drdp!O105)*'DEC-OS'!$C105+(drdp!I105+drdp!R105)*'DEC-OS'!$D105)</f>
        <v>1.9988624025301851E-2</v>
      </c>
      <c r="G105" s="20">
        <f>Model!$W$22*((drdp!D105+drdp!M105)*'DEC-OS'!$B105+(drdp!G105+drdp!P105)*'DEC-OS'!$C105+(drdp!J105+drdp!S105)*'DEC-OS'!$D105)</f>
        <v>0</v>
      </c>
      <c r="H105" s="18">
        <f>Model!$W$22*((drdp!B105)*'DEC-OS'!$B105+(drdp!E105)*'DEC-OS'!$C105+(drdp!H105)*'DEC-OS'!$D105)</f>
        <v>4.3290121362865829E-2</v>
      </c>
      <c r="I105" s="18">
        <f>Model!$W$22*((drdp!C105)*'DEC-OS'!$B105+(drdp!F105)*'DEC-OS'!$C105+(drdp!I105)*'DEC-OS'!$D105)</f>
        <v>9.9943120126509254E-3</v>
      </c>
      <c r="J105" s="18">
        <f>Model!$W$22*((drdp!D105)*'DEC-OS'!$B105+(drdp!G105)*'DEC-OS'!$C105+(drdp!J105)*'DEC-OS'!$D105)</f>
        <v>0</v>
      </c>
      <c r="K105" s="21">
        <f>SUM(E$3:E104)+H105</f>
        <v>0.13620216641444857</v>
      </c>
      <c r="L105" s="21">
        <f>SUM(F$3:F104)+I105</f>
        <v>4.2708927215006556</v>
      </c>
      <c r="M105" s="21">
        <f>SUM(G$3:G104)+J105</f>
        <v>0</v>
      </c>
      <c r="N105" s="21"/>
      <c r="O105" s="21"/>
      <c r="P105" s="21"/>
      <c r="Q105" s="19">
        <f t="shared" si="5"/>
        <v>1.8551030135989143E-2</v>
      </c>
      <c r="R105" s="19">
        <f t="shared" si="5"/>
        <v>18.240524638567276</v>
      </c>
      <c r="S105" s="19">
        <f t="shared" si="5"/>
        <v>0</v>
      </c>
      <c r="T105" s="19">
        <f t="shared" si="6"/>
        <v>0.58170484119208943</v>
      </c>
      <c r="U105" s="19">
        <f t="shared" si="7"/>
        <v>0</v>
      </c>
      <c r="V105" s="19">
        <f t="shared" si="8"/>
        <v>0</v>
      </c>
    </row>
    <row r="106" spans="1:22" x14ac:dyDescent="0.25">
      <c r="A106" s="26">
        <f>Wellpath!E106</f>
        <v>2970</v>
      </c>
      <c r="B106" s="22">
        <v>0</v>
      </c>
      <c r="C106" s="22">
        <v>0</v>
      </c>
      <c r="D106" s="22">
        <v>1</v>
      </c>
      <c r="E106" s="20">
        <f>Model!$W$22*((drdp!B106+drdp!K106)*'DEC-OS'!$B106+(drdp!E106+drdp!N106)*'DEC-OS'!$C106+(drdp!H106+drdp!Q106)*'DEC-OS'!$D106)</f>
        <v>0.10603870824217877</v>
      </c>
      <c r="F106" s="20">
        <f>Model!$W$22*((drdp!C106+drdp!L106)*'DEC-OS'!$B106+(drdp!F106+drdp!O106)*'DEC-OS'!$C106+(drdp!I106+drdp!R106)*'DEC-OS'!$D106)</f>
        <v>2.4480964761163144E-2</v>
      </c>
      <c r="G106" s="20">
        <f>Model!$W$22*((drdp!D106+drdp!M106)*'DEC-OS'!$B106+(drdp!G106+drdp!P106)*'DEC-OS'!$C106+(drdp!J106+drdp!S106)*'DEC-OS'!$D106)</f>
        <v>0</v>
      </c>
      <c r="H106" s="18">
        <f>Model!$W$22*((drdp!B106)*'DEC-OS'!$B106+(drdp!E106)*'DEC-OS'!$C106+(drdp!H106)*'DEC-OS'!$D106)</f>
        <v>5.3019354121089386E-2</v>
      </c>
      <c r="I106" s="18">
        <f>Model!$W$22*((drdp!C106)*'DEC-OS'!$B106+(drdp!F106)*'DEC-OS'!$C106+(drdp!I106)*'DEC-OS'!$D106)</f>
        <v>1.2240482380581572E-2</v>
      </c>
      <c r="J106" s="18">
        <f>Model!$W$22*((drdp!D106)*'DEC-OS'!$B106+(drdp!G106)*'DEC-OS'!$C106+(drdp!J106)*'DEC-OS'!$D106)</f>
        <v>0</v>
      </c>
      <c r="K106" s="21">
        <f>SUM(E$3:E105)+H106</f>
        <v>0.23251164189840379</v>
      </c>
      <c r="L106" s="21">
        <f>SUM(F$3:F105)+I106</f>
        <v>4.2931275158938886</v>
      </c>
      <c r="M106" s="21">
        <f>SUM(G$3:G105)+J106</f>
        <v>0</v>
      </c>
      <c r="N106" s="21"/>
      <c r="O106" s="21"/>
      <c r="P106" s="21"/>
      <c r="Q106" s="19">
        <f t="shared" si="5"/>
        <v>5.406166361829156E-2</v>
      </c>
      <c r="R106" s="19">
        <f t="shared" si="5"/>
        <v>18.43094386772523</v>
      </c>
      <c r="S106" s="19">
        <f t="shared" si="5"/>
        <v>0</v>
      </c>
      <c r="T106" s="19">
        <f t="shared" si="6"/>
        <v>0.99820212759970361</v>
      </c>
      <c r="U106" s="19">
        <f t="shared" si="7"/>
        <v>0</v>
      </c>
      <c r="V106" s="19">
        <f t="shared" si="8"/>
        <v>0</v>
      </c>
    </row>
    <row r="107" spans="1:22" x14ac:dyDescent="0.25">
      <c r="A107" s="26">
        <f>Wellpath!E107</f>
        <v>3000</v>
      </c>
      <c r="B107" s="22">
        <v>0</v>
      </c>
      <c r="C107" s="22">
        <v>0</v>
      </c>
      <c r="D107" s="22">
        <v>1</v>
      </c>
      <c r="E107" s="20">
        <f>Model!$W$22*((drdp!B107+drdp!K107)*'DEC-OS'!$B107+(drdp!E107+drdp!N107)*'DEC-OS'!$C107+(drdp!H107+drdp!Q107)*'DEC-OS'!$D107)</f>
        <v>0.11827081102917231</v>
      </c>
      <c r="F107" s="20">
        <f>Model!$W$22*((drdp!C107+drdp!L107)*'DEC-OS'!$B107+(drdp!F107+drdp!O107)*'DEC-OS'!$C107+(drdp!I107+drdp!R107)*'DEC-OS'!$D107)</f>
        <v>2.7304968205258299E-2</v>
      </c>
      <c r="G107" s="20">
        <f>Model!$W$22*((drdp!D107+drdp!M107)*'DEC-OS'!$B107+(drdp!G107+drdp!P107)*'DEC-OS'!$C107+(drdp!J107+drdp!S107)*'DEC-OS'!$D107)</f>
        <v>0</v>
      </c>
      <c r="H107" s="18">
        <f>Model!$W$22*((drdp!B107)*'DEC-OS'!$B107+(drdp!E107)*'DEC-OS'!$C107+(drdp!H107)*'DEC-OS'!$D107)</f>
        <v>5.9135405514586153E-2</v>
      </c>
      <c r="I107" s="18">
        <f>Model!$W$22*((drdp!C107)*'DEC-OS'!$B107+(drdp!F107)*'DEC-OS'!$C107+(drdp!I107)*'DEC-OS'!$D107)</f>
        <v>1.3652484102629149E-2</v>
      </c>
      <c r="J107" s="18">
        <f>Model!$W$22*((drdp!D107)*'DEC-OS'!$B107+(drdp!G107)*'DEC-OS'!$C107+(drdp!J107)*'DEC-OS'!$D107)</f>
        <v>0</v>
      </c>
      <c r="K107" s="21">
        <f>SUM(E$3:E106)+H107</f>
        <v>0.34466640153407935</v>
      </c>
      <c r="L107" s="21">
        <f>SUM(F$3:F106)+I107</f>
        <v>4.3190204823770992</v>
      </c>
      <c r="M107" s="21">
        <f>SUM(G$3:G106)+J107</f>
        <v>0</v>
      </c>
      <c r="N107" s="21"/>
      <c r="O107" s="21"/>
      <c r="P107" s="21"/>
      <c r="Q107" s="19">
        <f t="shared" si="5"/>
        <v>0.11879492834645121</v>
      </c>
      <c r="R107" s="19">
        <f t="shared" si="5"/>
        <v>18.65393792719291</v>
      </c>
      <c r="S107" s="19">
        <f t="shared" si="5"/>
        <v>0</v>
      </c>
      <c r="T107" s="19">
        <f t="shared" si="6"/>
        <v>1.4886212478128984</v>
      </c>
      <c r="U107" s="19">
        <f t="shared" si="7"/>
        <v>0</v>
      </c>
      <c r="V107" s="19">
        <f t="shared" si="8"/>
        <v>0</v>
      </c>
    </row>
    <row r="108" spans="1:22" x14ac:dyDescent="0.25">
      <c r="A108" s="26">
        <f>Wellpath!E108</f>
        <v>3030</v>
      </c>
      <c r="B108" s="22">
        <v>0</v>
      </c>
      <c r="C108" s="22">
        <v>0</v>
      </c>
      <c r="D108" s="22">
        <v>1</v>
      </c>
      <c r="E108" s="20">
        <f>Model!$W$22*((drdp!B108+drdp!K108)*'DEC-OS'!$B108+(drdp!E108+drdp!N108)*'DEC-OS'!$C108+(drdp!H108+drdp!Q108)*'DEC-OS'!$D108)</f>
        <v>0.12244295349628423</v>
      </c>
      <c r="F108" s="20">
        <f>Model!$W$22*((drdp!C108+drdp!L108)*'DEC-OS'!$B108+(drdp!F108+drdp!O108)*'DEC-OS'!$C108+(drdp!I108+drdp!R108)*'DEC-OS'!$D108)</f>
        <v>2.8268183189758572E-2</v>
      </c>
      <c r="G108" s="20">
        <f>Model!$W$22*((drdp!D108+drdp!M108)*'DEC-OS'!$B108+(drdp!G108+drdp!P108)*'DEC-OS'!$C108+(drdp!J108+drdp!S108)*'DEC-OS'!$D108)</f>
        <v>0</v>
      </c>
      <c r="H108" s="18">
        <f>Model!$W$22*((drdp!B108)*'DEC-OS'!$B108+(drdp!E108)*'DEC-OS'!$C108+(drdp!H108)*'DEC-OS'!$D108)</f>
        <v>6.1221476748142115E-2</v>
      </c>
      <c r="I108" s="18">
        <f>Model!$W$22*((drdp!C108)*'DEC-OS'!$B108+(drdp!F108)*'DEC-OS'!$C108+(drdp!I108)*'DEC-OS'!$D108)</f>
        <v>1.4134091594879286E-2</v>
      </c>
      <c r="J108" s="18">
        <f>Model!$W$22*((drdp!D108)*'DEC-OS'!$B108+(drdp!G108)*'DEC-OS'!$C108+(drdp!J108)*'DEC-OS'!$D108)</f>
        <v>0</v>
      </c>
      <c r="K108" s="21">
        <f>SUM(E$3:E107)+H108</f>
        <v>0.46502328379680757</v>
      </c>
      <c r="L108" s="21">
        <f>SUM(F$3:F107)+I108</f>
        <v>4.3468070580746074</v>
      </c>
      <c r="M108" s="21">
        <f>SUM(G$3:G107)+J108</f>
        <v>0</v>
      </c>
      <c r="N108" s="21"/>
      <c r="O108" s="21"/>
      <c r="P108" s="21"/>
      <c r="Q108" s="19">
        <f t="shared" si="5"/>
        <v>0.21624665447316624</v>
      </c>
      <c r="R108" s="19">
        <f t="shared" si="5"/>
        <v>18.894731600127223</v>
      </c>
      <c r="S108" s="19">
        <f t="shared" si="5"/>
        <v>0</v>
      </c>
      <c r="T108" s="19">
        <f t="shared" si="6"/>
        <v>2.0213664921769943</v>
      </c>
      <c r="U108" s="19">
        <f t="shared" si="7"/>
        <v>0</v>
      </c>
      <c r="V108" s="19">
        <f t="shared" si="8"/>
        <v>0</v>
      </c>
    </row>
    <row r="109" spans="1:22" x14ac:dyDescent="0.25">
      <c r="A109" s="26">
        <f>Wellpath!E109</f>
        <v>3060</v>
      </c>
      <c r="B109" s="22">
        <v>0</v>
      </c>
      <c r="C109" s="22">
        <v>0</v>
      </c>
      <c r="D109" s="22">
        <v>1</v>
      </c>
      <c r="E109" s="20">
        <f>Model!$W$22*((drdp!B109+drdp!K109)*'DEC-OS'!$B109+(drdp!E109+drdp!N109)*'DEC-OS'!$C109+(drdp!H109+drdp!Q109)*'DEC-OS'!$D109)</f>
        <v>0.12244295349628423</v>
      </c>
      <c r="F109" s="20">
        <f>Model!$W$22*((drdp!C109+drdp!L109)*'DEC-OS'!$B109+(drdp!F109+drdp!O109)*'DEC-OS'!$C109+(drdp!I109+drdp!R109)*'DEC-OS'!$D109)</f>
        <v>2.8268183189758572E-2</v>
      </c>
      <c r="G109" s="20">
        <f>Model!$W$22*((drdp!D109+drdp!M109)*'DEC-OS'!$B109+(drdp!G109+drdp!P109)*'DEC-OS'!$C109+(drdp!J109+drdp!S109)*'DEC-OS'!$D109)</f>
        <v>0</v>
      </c>
      <c r="H109" s="18">
        <f>Model!$W$22*((drdp!B109)*'DEC-OS'!$B109+(drdp!E109)*'DEC-OS'!$C109+(drdp!H109)*'DEC-OS'!$D109)</f>
        <v>6.1221476748142115E-2</v>
      </c>
      <c r="I109" s="18">
        <f>Model!$W$22*((drdp!C109)*'DEC-OS'!$B109+(drdp!F109)*'DEC-OS'!$C109+(drdp!I109)*'DEC-OS'!$D109)</f>
        <v>1.4134091594879286E-2</v>
      </c>
      <c r="J109" s="18">
        <f>Model!$W$22*((drdp!D109)*'DEC-OS'!$B109+(drdp!G109)*'DEC-OS'!$C109+(drdp!J109)*'DEC-OS'!$D109)</f>
        <v>0</v>
      </c>
      <c r="K109" s="21">
        <f>SUM(E$3:E108)+H109</f>
        <v>0.58746623729309189</v>
      </c>
      <c r="L109" s="21">
        <f>SUM(F$3:F108)+I109</f>
        <v>4.3750752412643656</v>
      </c>
      <c r="M109" s="21">
        <f>SUM(G$3:G108)+J109</f>
        <v>0</v>
      </c>
      <c r="N109" s="21"/>
      <c r="O109" s="21"/>
      <c r="P109" s="21"/>
      <c r="Q109" s="19">
        <f t="shared" si="5"/>
        <v>0.34511657995930334</v>
      </c>
      <c r="R109" s="19">
        <f t="shared" si="5"/>
        <v>19.141283366724448</v>
      </c>
      <c r="S109" s="19">
        <f t="shared" si="5"/>
        <v>0</v>
      </c>
      <c r="T109" s="19">
        <f t="shared" si="6"/>
        <v>2.5702089898597431</v>
      </c>
      <c r="U109" s="19">
        <f t="shared" si="7"/>
        <v>0</v>
      </c>
      <c r="V109" s="19">
        <f t="shared" si="8"/>
        <v>0</v>
      </c>
    </row>
    <row r="110" spans="1:22" x14ac:dyDescent="0.25">
      <c r="A110" s="26">
        <f>Wellpath!E110</f>
        <v>3090</v>
      </c>
      <c r="B110" s="22">
        <v>0</v>
      </c>
      <c r="C110" s="22">
        <v>0</v>
      </c>
      <c r="D110" s="22">
        <v>1</v>
      </c>
      <c r="E110" s="20">
        <f>Model!$W$22*((drdp!B110+drdp!K110)*'DEC-OS'!$B110+(drdp!E110+drdp!N110)*'DEC-OS'!$C110+(drdp!H110+drdp!Q110)*'DEC-OS'!$D110)</f>
        <v>0.12244295349628423</v>
      </c>
      <c r="F110" s="20">
        <f>Model!$W$22*((drdp!C110+drdp!L110)*'DEC-OS'!$B110+(drdp!F110+drdp!O110)*'DEC-OS'!$C110+(drdp!I110+drdp!R110)*'DEC-OS'!$D110)</f>
        <v>2.8268183189758572E-2</v>
      </c>
      <c r="G110" s="20">
        <f>Model!$W$22*((drdp!D110+drdp!M110)*'DEC-OS'!$B110+(drdp!G110+drdp!P110)*'DEC-OS'!$C110+(drdp!J110+drdp!S110)*'DEC-OS'!$D110)</f>
        <v>0</v>
      </c>
      <c r="H110" s="18">
        <f>Model!$W$22*((drdp!B110)*'DEC-OS'!$B110+(drdp!E110)*'DEC-OS'!$C110+(drdp!H110)*'DEC-OS'!$D110)</f>
        <v>6.1221476748142115E-2</v>
      </c>
      <c r="I110" s="18">
        <f>Model!$W$22*((drdp!C110)*'DEC-OS'!$B110+(drdp!F110)*'DEC-OS'!$C110+(drdp!I110)*'DEC-OS'!$D110)</f>
        <v>1.4134091594879286E-2</v>
      </c>
      <c r="J110" s="18">
        <f>Model!$W$22*((drdp!D110)*'DEC-OS'!$B110+(drdp!G110)*'DEC-OS'!$C110+(drdp!J110)*'DEC-OS'!$D110)</f>
        <v>0</v>
      </c>
      <c r="K110" s="21">
        <f>SUM(E$3:E109)+H110</f>
        <v>0.70990919078937609</v>
      </c>
      <c r="L110" s="21">
        <f>SUM(F$3:F109)+I110</f>
        <v>4.4033434244541239</v>
      </c>
      <c r="M110" s="21">
        <f>SUM(G$3:G109)+J110</f>
        <v>0</v>
      </c>
      <c r="N110" s="21"/>
      <c r="O110" s="21"/>
      <c r="P110" s="21"/>
      <c r="Q110" s="19">
        <f t="shared" si="5"/>
        <v>0.50397105916722673</v>
      </c>
      <c r="R110" s="19">
        <f t="shared" si="5"/>
        <v>19.389433313683369</v>
      </c>
      <c r="S110" s="19">
        <f t="shared" si="5"/>
        <v>0</v>
      </c>
      <c r="T110" s="19">
        <f t="shared" si="6"/>
        <v>3.1259739672219471</v>
      </c>
      <c r="U110" s="19">
        <f t="shared" si="7"/>
        <v>0</v>
      </c>
      <c r="V110" s="19">
        <f t="shared" si="8"/>
        <v>0</v>
      </c>
    </row>
    <row r="111" spans="1:22" x14ac:dyDescent="0.25">
      <c r="A111" s="26">
        <f>Wellpath!E111</f>
        <v>3120</v>
      </c>
      <c r="B111" s="22">
        <v>0</v>
      </c>
      <c r="C111" s="22">
        <v>0</v>
      </c>
      <c r="D111" s="22">
        <v>1</v>
      </c>
      <c r="E111" s="20">
        <f>Model!$W$22*((drdp!B111+drdp!K111)*'DEC-OS'!$B111+(drdp!E111+drdp!N111)*'DEC-OS'!$C111+(drdp!H111+drdp!Q111)*'DEC-OS'!$D111)</f>
        <v>0.12244295349628423</v>
      </c>
      <c r="F111" s="20">
        <f>Model!$W$22*((drdp!C111+drdp!L111)*'DEC-OS'!$B111+(drdp!F111+drdp!O111)*'DEC-OS'!$C111+(drdp!I111+drdp!R111)*'DEC-OS'!$D111)</f>
        <v>2.8268183189758572E-2</v>
      </c>
      <c r="G111" s="20">
        <f>Model!$W$22*((drdp!D111+drdp!M111)*'DEC-OS'!$B111+(drdp!G111+drdp!P111)*'DEC-OS'!$C111+(drdp!J111+drdp!S111)*'DEC-OS'!$D111)</f>
        <v>0</v>
      </c>
      <c r="H111" s="18">
        <f>Model!$W$22*((drdp!B111)*'DEC-OS'!$B111+(drdp!E111)*'DEC-OS'!$C111+(drdp!H111)*'DEC-OS'!$D111)</f>
        <v>6.1221476748142115E-2</v>
      </c>
      <c r="I111" s="18">
        <f>Model!$W$22*((drdp!C111)*'DEC-OS'!$B111+(drdp!F111)*'DEC-OS'!$C111+(drdp!I111)*'DEC-OS'!$D111)</f>
        <v>1.4134091594879286E-2</v>
      </c>
      <c r="J111" s="18">
        <f>Model!$W$22*((drdp!D111)*'DEC-OS'!$B111+(drdp!G111)*'DEC-OS'!$C111+(drdp!J111)*'DEC-OS'!$D111)</f>
        <v>0</v>
      </c>
      <c r="K111" s="21">
        <f>SUM(E$3:E110)+H111</f>
        <v>0.83235214428566029</v>
      </c>
      <c r="L111" s="21">
        <f>SUM(F$3:F110)+I111</f>
        <v>4.4316116076438821</v>
      </c>
      <c r="M111" s="21">
        <f>SUM(G$3:G110)+J111</f>
        <v>0</v>
      </c>
      <c r="N111" s="21"/>
      <c r="O111" s="21"/>
      <c r="P111" s="21"/>
      <c r="Q111" s="19">
        <f t="shared" si="5"/>
        <v>0.69281009209693667</v>
      </c>
      <c r="R111" s="19">
        <f t="shared" si="5"/>
        <v>19.639181441003991</v>
      </c>
      <c r="S111" s="19">
        <f t="shared" si="5"/>
        <v>0</v>
      </c>
      <c r="T111" s="19">
        <f t="shared" si="6"/>
        <v>3.6886614242636075</v>
      </c>
      <c r="U111" s="19">
        <f t="shared" si="7"/>
        <v>0</v>
      </c>
      <c r="V111" s="19">
        <f t="shared" si="8"/>
        <v>0</v>
      </c>
    </row>
    <row r="112" spans="1:22" x14ac:dyDescent="0.25">
      <c r="A112" s="26">
        <f>Wellpath!E112</f>
        <v>3150</v>
      </c>
      <c r="B112" s="22">
        <v>0</v>
      </c>
      <c r="C112" s="22">
        <v>0</v>
      </c>
      <c r="D112" s="22">
        <v>1</v>
      </c>
      <c r="E112" s="20">
        <f>Model!$W$22*((drdp!B112+drdp!K112)*'DEC-OS'!$B112+(drdp!E112+drdp!N112)*'DEC-OS'!$C112+(drdp!H112+drdp!Q112)*'DEC-OS'!$D112)</f>
        <v>0.12244295349628423</v>
      </c>
      <c r="F112" s="20">
        <f>Model!$W$22*((drdp!C112+drdp!L112)*'DEC-OS'!$B112+(drdp!F112+drdp!O112)*'DEC-OS'!$C112+(drdp!I112+drdp!R112)*'DEC-OS'!$D112)</f>
        <v>2.8268183189758572E-2</v>
      </c>
      <c r="G112" s="20">
        <f>Model!$W$22*((drdp!D112+drdp!M112)*'DEC-OS'!$B112+(drdp!G112+drdp!P112)*'DEC-OS'!$C112+(drdp!J112+drdp!S112)*'DEC-OS'!$D112)</f>
        <v>0</v>
      </c>
      <c r="H112" s="18">
        <f>Model!$W$22*((drdp!B112)*'DEC-OS'!$B112+(drdp!E112)*'DEC-OS'!$C112+(drdp!H112)*'DEC-OS'!$D112)</f>
        <v>6.1221476748142115E-2</v>
      </c>
      <c r="I112" s="18">
        <f>Model!$W$22*((drdp!C112)*'DEC-OS'!$B112+(drdp!F112)*'DEC-OS'!$C112+(drdp!I112)*'DEC-OS'!$D112)</f>
        <v>1.4134091594879286E-2</v>
      </c>
      <c r="J112" s="18">
        <f>Model!$W$22*((drdp!D112)*'DEC-OS'!$B112+(drdp!G112)*'DEC-OS'!$C112+(drdp!J112)*'DEC-OS'!$D112)</f>
        <v>0</v>
      </c>
      <c r="K112" s="21">
        <f>SUM(E$3:E111)+H112</f>
        <v>0.95479509778194449</v>
      </c>
      <c r="L112" s="21">
        <f>SUM(F$3:F111)+I112</f>
        <v>4.4598797908336403</v>
      </c>
      <c r="M112" s="21">
        <f>SUM(G$3:G111)+J112</f>
        <v>0</v>
      </c>
      <c r="N112" s="21"/>
      <c r="O112" s="21"/>
      <c r="P112" s="21"/>
      <c r="Q112" s="19">
        <f t="shared" si="5"/>
        <v>0.91163367874843293</v>
      </c>
      <c r="R112" s="19">
        <f t="shared" si="5"/>
        <v>19.890527748686313</v>
      </c>
      <c r="S112" s="19">
        <f t="shared" si="5"/>
        <v>0</v>
      </c>
      <c r="T112" s="19">
        <f t="shared" si="6"/>
        <v>4.2582713609847236</v>
      </c>
      <c r="U112" s="19">
        <f t="shared" si="7"/>
        <v>0</v>
      </c>
      <c r="V112" s="19">
        <f t="shared" si="8"/>
        <v>0</v>
      </c>
    </row>
    <row r="113" spans="1:22" x14ac:dyDescent="0.25">
      <c r="A113" s="26">
        <f>Wellpath!E113</f>
        <v>3180</v>
      </c>
      <c r="B113" s="22">
        <v>0</v>
      </c>
      <c r="C113" s="22">
        <v>0</v>
      </c>
      <c r="D113" s="22">
        <v>1</v>
      </c>
      <c r="E113" s="20">
        <f>Model!$W$22*((drdp!B113+drdp!K113)*'DEC-OS'!$B113+(drdp!E113+drdp!N113)*'DEC-OS'!$C113+(drdp!H113+drdp!Q113)*'DEC-OS'!$D113)</f>
        <v>0.12244295349628423</v>
      </c>
      <c r="F113" s="20">
        <f>Model!$W$22*((drdp!C113+drdp!L113)*'DEC-OS'!$B113+(drdp!F113+drdp!O113)*'DEC-OS'!$C113+(drdp!I113+drdp!R113)*'DEC-OS'!$D113)</f>
        <v>2.8268183189758572E-2</v>
      </c>
      <c r="G113" s="20">
        <f>Model!$W$22*((drdp!D113+drdp!M113)*'DEC-OS'!$B113+(drdp!G113+drdp!P113)*'DEC-OS'!$C113+(drdp!J113+drdp!S113)*'DEC-OS'!$D113)</f>
        <v>0</v>
      </c>
      <c r="H113" s="18">
        <f>Model!$W$22*((drdp!B113)*'DEC-OS'!$B113+(drdp!E113)*'DEC-OS'!$C113+(drdp!H113)*'DEC-OS'!$D113)</f>
        <v>6.1221476748142115E-2</v>
      </c>
      <c r="I113" s="18">
        <f>Model!$W$22*((drdp!C113)*'DEC-OS'!$B113+(drdp!F113)*'DEC-OS'!$C113+(drdp!I113)*'DEC-OS'!$D113)</f>
        <v>1.4134091594879286E-2</v>
      </c>
      <c r="J113" s="18">
        <f>Model!$W$22*((drdp!D113)*'DEC-OS'!$B113+(drdp!G113)*'DEC-OS'!$C113+(drdp!J113)*'DEC-OS'!$D113)</f>
        <v>0</v>
      </c>
      <c r="K113" s="21">
        <f>SUM(E$3:E112)+H113</f>
        <v>1.0772380512782287</v>
      </c>
      <c r="L113" s="21">
        <f>SUM(F$3:F112)+I113</f>
        <v>4.4881479740233985</v>
      </c>
      <c r="M113" s="21">
        <f>SUM(G$3:G112)+J113</f>
        <v>0</v>
      </c>
      <c r="N113" s="21"/>
      <c r="O113" s="21"/>
      <c r="P113" s="21"/>
      <c r="Q113" s="19">
        <f t="shared" si="5"/>
        <v>1.1604418191217156</v>
      </c>
      <c r="R113" s="19">
        <f t="shared" si="5"/>
        <v>20.143472236730336</v>
      </c>
      <c r="S113" s="19">
        <f t="shared" si="5"/>
        <v>0</v>
      </c>
      <c r="T113" s="19">
        <f t="shared" si="6"/>
        <v>4.8348037773852957</v>
      </c>
      <c r="U113" s="19">
        <f t="shared" si="7"/>
        <v>0</v>
      </c>
      <c r="V113" s="19">
        <f t="shared" si="8"/>
        <v>0</v>
      </c>
    </row>
    <row r="114" spans="1:22" x14ac:dyDescent="0.25">
      <c r="A114" s="26">
        <f>Wellpath!E114</f>
        <v>3210</v>
      </c>
      <c r="B114" s="22">
        <v>0</v>
      </c>
      <c r="C114" s="22">
        <v>0</v>
      </c>
      <c r="D114" s="22">
        <v>1</v>
      </c>
      <c r="E114" s="20">
        <f>Model!$W$22*((drdp!B114+drdp!K114)*'DEC-OS'!$B114+(drdp!E114+drdp!N114)*'DEC-OS'!$C114+(drdp!H114+drdp!Q114)*'DEC-OS'!$D114)</f>
        <v>0.12244295349628423</v>
      </c>
      <c r="F114" s="20">
        <f>Model!$W$22*((drdp!C114+drdp!L114)*'DEC-OS'!$B114+(drdp!F114+drdp!O114)*'DEC-OS'!$C114+(drdp!I114+drdp!R114)*'DEC-OS'!$D114)</f>
        <v>2.8268183189758572E-2</v>
      </c>
      <c r="G114" s="20">
        <f>Model!$W$22*((drdp!D114+drdp!M114)*'DEC-OS'!$B114+(drdp!G114+drdp!P114)*'DEC-OS'!$C114+(drdp!J114+drdp!S114)*'DEC-OS'!$D114)</f>
        <v>0</v>
      </c>
      <c r="H114" s="18">
        <f>Model!$W$22*((drdp!B114)*'DEC-OS'!$B114+(drdp!E114)*'DEC-OS'!$C114+(drdp!H114)*'DEC-OS'!$D114)</f>
        <v>6.1221476748142115E-2</v>
      </c>
      <c r="I114" s="18">
        <f>Model!$W$22*((drdp!C114)*'DEC-OS'!$B114+(drdp!F114)*'DEC-OS'!$C114+(drdp!I114)*'DEC-OS'!$D114)</f>
        <v>1.4134091594879286E-2</v>
      </c>
      <c r="J114" s="18">
        <f>Model!$W$22*((drdp!D114)*'DEC-OS'!$B114+(drdp!G114)*'DEC-OS'!$C114+(drdp!J114)*'DEC-OS'!$D114)</f>
        <v>0</v>
      </c>
      <c r="K114" s="21">
        <f>SUM(E$3:E113)+H114</f>
        <v>1.199681004774513</v>
      </c>
      <c r="L114" s="21">
        <f>SUM(F$3:F113)+I114</f>
        <v>4.5164161572131567</v>
      </c>
      <c r="M114" s="21">
        <f>SUM(G$3:G113)+J114</f>
        <v>0</v>
      </c>
      <c r="N114" s="21"/>
      <c r="O114" s="21"/>
      <c r="P114" s="21"/>
      <c r="Q114" s="19">
        <f t="shared" si="5"/>
        <v>1.4392345132167852</v>
      </c>
      <c r="R114" s="19">
        <f t="shared" si="5"/>
        <v>20.398014905136058</v>
      </c>
      <c r="S114" s="19">
        <f t="shared" si="5"/>
        <v>0</v>
      </c>
      <c r="T114" s="19">
        <f t="shared" si="6"/>
        <v>5.4182586734653251</v>
      </c>
      <c r="U114" s="19">
        <f t="shared" si="7"/>
        <v>0</v>
      </c>
      <c r="V114" s="19">
        <f t="shared" si="8"/>
        <v>0</v>
      </c>
    </row>
    <row r="115" spans="1:22" x14ac:dyDescent="0.25">
      <c r="A115" s="26">
        <f>Wellpath!E115</f>
        <v>3240</v>
      </c>
      <c r="B115" s="22">
        <v>0</v>
      </c>
      <c r="C115" s="22">
        <v>0</v>
      </c>
      <c r="D115" s="22">
        <v>1</v>
      </c>
      <c r="E115" s="20">
        <f>Model!$W$22*((drdp!B115+drdp!K115)*'DEC-OS'!$B115+(drdp!E115+drdp!N115)*'DEC-OS'!$C115+(drdp!H115+drdp!Q115)*'DEC-OS'!$D115)</f>
        <v>0.12244295349628423</v>
      </c>
      <c r="F115" s="20">
        <f>Model!$W$22*((drdp!C115+drdp!L115)*'DEC-OS'!$B115+(drdp!F115+drdp!O115)*'DEC-OS'!$C115+(drdp!I115+drdp!R115)*'DEC-OS'!$D115)</f>
        <v>2.8268183189758572E-2</v>
      </c>
      <c r="G115" s="20">
        <f>Model!$W$22*((drdp!D115+drdp!M115)*'DEC-OS'!$B115+(drdp!G115+drdp!P115)*'DEC-OS'!$C115+(drdp!J115+drdp!S115)*'DEC-OS'!$D115)</f>
        <v>0</v>
      </c>
      <c r="H115" s="18">
        <f>Model!$W$22*((drdp!B115)*'DEC-OS'!$B115+(drdp!E115)*'DEC-OS'!$C115+(drdp!H115)*'DEC-OS'!$D115)</f>
        <v>6.1221476748142115E-2</v>
      </c>
      <c r="I115" s="18">
        <f>Model!$W$22*((drdp!C115)*'DEC-OS'!$B115+(drdp!F115)*'DEC-OS'!$C115+(drdp!I115)*'DEC-OS'!$D115)</f>
        <v>1.4134091594879286E-2</v>
      </c>
      <c r="J115" s="18">
        <f>Model!$W$22*((drdp!D115)*'DEC-OS'!$B115+(drdp!G115)*'DEC-OS'!$C115+(drdp!J115)*'DEC-OS'!$D115)</f>
        <v>0</v>
      </c>
      <c r="K115" s="21">
        <f>SUM(E$3:E114)+H115</f>
        <v>1.3221239582707973</v>
      </c>
      <c r="L115" s="21">
        <f>SUM(F$3:F114)+I115</f>
        <v>4.5446843404029149</v>
      </c>
      <c r="M115" s="21">
        <f>SUM(G$3:G114)+J115</f>
        <v>0</v>
      </c>
      <c r="N115" s="21"/>
      <c r="O115" s="21"/>
      <c r="P115" s="21"/>
      <c r="Q115" s="19">
        <f t="shared" si="5"/>
        <v>1.748011761033641</v>
      </c>
      <c r="R115" s="19">
        <f t="shared" si="5"/>
        <v>20.654155753903478</v>
      </c>
      <c r="S115" s="19">
        <f t="shared" si="5"/>
        <v>0</v>
      </c>
      <c r="T115" s="19">
        <f t="shared" si="6"/>
        <v>6.0086360492248092</v>
      </c>
      <c r="U115" s="19">
        <f t="shared" si="7"/>
        <v>0</v>
      </c>
      <c r="V115" s="19">
        <f t="shared" si="8"/>
        <v>0</v>
      </c>
    </row>
    <row r="116" spans="1:22" x14ac:dyDescent="0.25">
      <c r="A116" s="26">
        <f>Wellpath!E116</f>
        <v>3270</v>
      </c>
      <c r="B116" s="22">
        <v>0</v>
      </c>
      <c r="C116" s="22">
        <v>0</v>
      </c>
      <c r="D116" s="22">
        <v>1</v>
      </c>
      <c r="E116" s="20">
        <f>Model!$W$22*((drdp!B116+drdp!K116)*'DEC-OS'!$B116+(drdp!E116+drdp!N116)*'DEC-OS'!$C116+(drdp!H116+drdp!Q116)*'DEC-OS'!$D116)</f>
        <v>0.12244295349628423</v>
      </c>
      <c r="F116" s="20">
        <f>Model!$W$22*((drdp!C116+drdp!L116)*'DEC-OS'!$B116+(drdp!F116+drdp!O116)*'DEC-OS'!$C116+(drdp!I116+drdp!R116)*'DEC-OS'!$D116)</f>
        <v>2.8268183189758572E-2</v>
      </c>
      <c r="G116" s="20">
        <f>Model!$W$22*((drdp!D116+drdp!M116)*'DEC-OS'!$B116+(drdp!G116+drdp!P116)*'DEC-OS'!$C116+(drdp!J116+drdp!S116)*'DEC-OS'!$D116)</f>
        <v>0</v>
      </c>
      <c r="H116" s="18">
        <f>Model!$W$22*((drdp!B116)*'DEC-OS'!$B116+(drdp!E116)*'DEC-OS'!$C116+(drdp!H116)*'DEC-OS'!$D116)</f>
        <v>6.1221476748142115E-2</v>
      </c>
      <c r="I116" s="18">
        <f>Model!$W$22*((drdp!C116)*'DEC-OS'!$B116+(drdp!F116)*'DEC-OS'!$C116+(drdp!I116)*'DEC-OS'!$D116)</f>
        <v>1.4134091594879286E-2</v>
      </c>
      <c r="J116" s="18">
        <f>Model!$W$22*((drdp!D116)*'DEC-OS'!$B116+(drdp!G116)*'DEC-OS'!$C116+(drdp!J116)*'DEC-OS'!$D116)</f>
        <v>0</v>
      </c>
      <c r="K116" s="21">
        <f>SUM(E$3:E115)+H116</f>
        <v>1.4445669117670816</v>
      </c>
      <c r="L116" s="21">
        <f>SUM(F$3:F115)+I116</f>
        <v>4.5729525235926731</v>
      </c>
      <c r="M116" s="21">
        <f>SUM(G$3:G115)+J116</f>
        <v>0</v>
      </c>
      <c r="N116" s="21"/>
      <c r="O116" s="21"/>
      <c r="P116" s="21"/>
      <c r="Q116" s="19">
        <f t="shared" si="5"/>
        <v>2.0867735625722834</v>
      </c>
      <c r="R116" s="19">
        <f t="shared" si="5"/>
        <v>20.911894783032597</v>
      </c>
      <c r="S116" s="19">
        <f t="shared" si="5"/>
        <v>0</v>
      </c>
      <c r="T116" s="19">
        <f t="shared" si="6"/>
        <v>6.6059359046637507</v>
      </c>
      <c r="U116" s="19">
        <f t="shared" si="7"/>
        <v>0</v>
      </c>
      <c r="V116" s="19">
        <f t="shared" si="8"/>
        <v>0</v>
      </c>
    </row>
    <row r="117" spans="1:22" x14ac:dyDescent="0.25">
      <c r="A117" s="26">
        <f>Wellpath!E117</f>
        <v>3300</v>
      </c>
      <c r="B117" s="22">
        <v>0</v>
      </c>
      <c r="C117" s="22">
        <v>0</v>
      </c>
      <c r="D117" s="22">
        <v>1</v>
      </c>
      <c r="E117" s="20">
        <f>Model!$W$22*((drdp!B117+drdp!K117)*'DEC-OS'!$B117+(drdp!E117+drdp!N117)*'DEC-OS'!$C117+(drdp!H117+drdp!Q117)*'DEC-OS'!$D117)</f>
        <v>0.12244295349628423</v>
      </c>
      <c r="F117" s="20">
        <f>Model!$W$22*((drdp!C117+drdp!L117)*'DEC-OS'!$B117+(drdp!F117+drdp!O117)*'DEC-OS'!$C117+(drdp!I117+drdp!R117)*'DEC-OS'!$D117)</f>
        <v>2.8268183189758572E-2</v>
      </c>
      <c r="G117" s="20">
        <f>Model!$W$22*((drdp!D117+drdp!M117)*'DEC-OS'!$B117+(drdp!G117+drdp!P117)*'DEC-OS'!$C117+(drdp!J117+drdp!S117)*'DEC-OS'!$D117)</f>
        <v>0</v>
      </c>
      <c r="H117" s="18">
        <f>Model!$W$22*((drdp!B117)*'DEC-OS'!$B117+(drdp!E117)*'DEC-OS'!$C117+(drdp!H117)*'DEC-OS'!$D117)</f>
        <v>6.1221476748142115E-2</v>
      </c>
      <c r="I117" s="18">
        <f>Model!$W$22*((drdp!C117)*'DEC-OS'!$B117+(drdp!F117)*'DEC-OS'!$C117+(drdp!I117)*'DEC-OS'!$D117)</f>
        <v>1.4134091594879286E-2</v>
      </c>
      <c r="J117" s="18">
        <f>Model!$W$22*((drdp!D117)*'DEC-OS'!$B117+(drdp!G117)*'DEC-OS'!$C117+(drdp!J117)*'DEC-OS'!$D117)</f>
        <v>0</v>
      </c>
      <c r="K117" s="21">
        <f>SUM(E$3:E116)+H117</f>
        <v>1.5670098652633659</v>
      </c>
      <c r="L117" s="21">
        <f>SUM(F$3:F116)+I117</f>
        <v>4.6012207067824313</v>
      </c>
      <c r="M117" s="21">
        <f>SUM(G$3:G116)+J117</f>
        <v>0</v>
      </c>
      <c r="N117" s="21"/>
      <c r="O117" s="21"/>
      <c r="P117" s="21"/>
      <c r="Q117" s="19">
        <f t="shared" si="5"/>
        <v>2.4555199178327123</v>
      </c>
      <c r="R117" s="19">
        <f t="shared" si="5"/>
        <v>21.171231992523417</v>
      </c>
      <c r="S117" s="19">
        <f t="shared" si="5"/>
        <v>0</v>
      </c>
      <c r="T117" s="19">
        <f t="shared" si="6"/>
        <v>7.2101582397821469</v>
      </c>
      <c r="U117" s="19">
        <f t="shared" si="7"/>
        <v>0</v>
      </c>
      <c r="V117" s="19">
        <f t="shared" si="8"/>
        <v>0</v>
      </c>
    </row>
    <row r="118" spans="1:22" x14ac:dyDescent="0.25">
      <c r="A118" s="26">
        <f>Wellpath!E118</f>
        <v>3330</v>
      </c>
      <c r="B118" s="22">
        <v>0</v>
      </c>
      <c r="C118" s="22">
        <v>0</v>
      </c>
      <c r="D118" s="22">
        <v>1</v>
      </c>
      <c r="E118" s="20">
        <f>Model!$W$22*((drdp!B118+drdp!K118)*'DEC-OS'!$B118+(drdp!E118+drdp!N118)*'DEC-OS'!$C118+(drdp!H118+drdp!Q118)*'DEC-OS'!$D118)</f>
        <v>0.12244295349628423</v>
      </c>
      <c r="F118" s="20">
        <f>Model!$W$22*((drdp!C118+drdp!L118)*'DEC-OS'!$B118+(drdp!F118+drdp!O118)*'DEC-OS'!$C118+(drdp!I118+drdp!R118)*'DEC-OS'!$D118)</f>
        <v>2.8268183189758572E-2</v>
      </c>
      <c r="G118" s="20">
        <f>Model!$W$22*((drdp!D118+drdp!M118)*'DEC-OS'!$B118+(drdp!G118+drdp!P118)*'DEC-OS'!$C118+(drdp!J118+drdp!S118)*'DEC-OS'!$D118)</f>
        <v>0</v>
      </c>
      <c r="H118" s="18">
        <f>Model!$W$22*((drdp!B118)*'DEC-OS'!$B118+(drdp!E118)*'DEC-OS'!$C118+(drdp!H118)*'DEC-OS'!$D118)</f>
        <v>6.1221476748142115E-2</v>
      </c>
      <c r="I118" s="18">
        <f>Model!$W$22*((drdp!C118)*'DEC-OS'!$B118+(drdp!F118)*'DEC-OS'!$C118+(drdp!I118)*'DEC-OS'!$D118)</f>
        <v>1.4134091594879286E-2</v>
      </c>
      <c r="J118" s="18">
        <f>Model!$W$22*((drdp!D118)*'DEC-OS'!$B118+(drdp!G118)*'DEC-OS'!$C118+(drdp!J118)*'DEC-OS'!$D118)</f>
        <v>0</v>
      </c>
      <c r="K118" s="21">
        <f>SUM(E$3:E117)+H118</f>
        <v>1.6894528187596503</v>
      </c>
      <c r="L118" s="21">
        <f>SUM(F$3:F117)+I118</f>
        <v>4.6294888899721895</v>
      </c>
      <c r="M118" s="21">
        <f>SUM(G$3:G117)+J118</f>
        <v>0</v>
      </c>
      <c r="N118" s="21"/>
      <c r="O118" s="21"/>
      <c r="P118" s="21"/>
      <c r="Q118" s="19">
        <f t="shared" si="5"/>
        <v>2.8542508268149276</v>
      </c>
      <c r="R118" s="19">
        <f t="shared" si="5"/>
        <v>21.432167382375937</v>
      </c>
      <c r="S118" s="19">
        <f t="shared" si="5"/>
        <v>0</v>
      </c>
      <c r="T118" s="19">
        <f t="shared" si="6"/>
        <v>7.8213030545800004</v>
      </c>
      <c r="U118" s="19">
        <f t="shared" si="7"/>
        <v>0</v>
      </c>
      <c r="V118" s="19">
        <f t="shared" si="8"/>
        <v>0</v>
      </c>
    </row>
    <row r="119" spans="1:22" x14ac:dyDescent="0.25">
      <c r="A119" s="26">
        <f>Wellpath!E119</f>
        <v>3360</v>
      </c>
      <c r="B119" s="22">
        <v>0</v>
      </c>
      <c r="C119" s="22">
        <v>0</v>
      </c>
      <c r="D119" s="22">
        <v>1</v>
      </c>
      <c r="E119" s="20">
        <f>Model!$W$22*((drdp!B119+drdp!K119)*'DEC-OS'!$B119+(drdp!E119+drdp!N119)*'DEC-OS'!$C119+(drdp!H119+drdp!Q119)*'DEC-OS'!$D119)</f>
        <v>0.12244295349628423</v>
      </c>
      <c r="F119" s="20">
        <f>Model!$W$22*((drdp!C119+drdp!L119)*'DEC-OS'!$B119+(drdp!F119+drdp!O119)*'DEC-OS'!$C119+(drdp!I119+drdp!R119)*'DEC-OS'!$D119)</f>
        <v>2.8268183189758572E-2</v>
      </c>
      <c r="G119" s="20">
        <f>Model!$W$22*((drdp!D119+drdp!M119)*'DEC-OS'!$B119+(drdp!G119+drdp!P119)*'DEC-OS'!$C119+(drdp!J119+drdp!S119)*'DEC-OS'!$D119)</f>
        <v>0</v>
      </c>
      <c r="H119" s="18">
        <f>Model!$W$22*((drdp!B119)*'DEC-OS'!$B119+(drdp!E119)*'DEC-OS'!$C119+(drdp!H119)*'DEC-OS'!$D119)</f>
        <v>6.1221476748142115E-2</v>
      </c>
      <c r="I119" s="18">
        <f>Model!$W$22*((drdp!C119)*'DEC-OS'!$B119+(drdp!F119)*'DEC-OS'!$C119+(drdp!I119)*'DEC-OS'!$D119)</f>
        <v>1.4134091594879286E-2</v>
      </c>
      <c r="J119" s="18">
        <f>Model!$W$22*((drdp!D119)*'DEC-OS'!$B119+(drdp!G119)*'DEC-OS'!$C119+(drdp!J119)*'DEC-OS'!$D119)</f>
        <v>0</v>
      </c>
      <c r="K119" s="21">
        <f>SUM(E$3:E118)+H119</f>
        <v>1.8118957722559346</v>
      </c>
      <c r="L119" s="21">
        <f>SUM(F$3:F118)+I119</f>
        <v>4.6577570731619478</v>
      </c>
      <c r="M119" s="21">
        <f>SUM(G$3:G118)+J119</f>
        <v>0</v>
      </c>
      <c r="N119" s="21"/>
      <c r="O119" s="21"/>
      <c r="P119" s="21"/>
      <c r="Q119" s="19">
        <f t="shared" si="5"/>
        <v>3.2829662895189293</v>
      </c>
      <c r="R119" s="19">
        <f t="shared" si="5"/>
        <v>21.694700952590154</v>
      </c>
      <c r="S119" s="19">
        <f t="shared" si="5"/>
        <v>0</v>
      </c>
      <c r="T119" s="19">
        <f t="shared" si="6"/>
        <v>8.4393703490573095</v>
      </c>
      <c r="U119" s="19">
        <f t="shared" si="7"/>
        <v>0</v>
      </c>
      <c r="V119" s="19">
        <f t="shared" si="8"/>
        <v>0</v>
      </c>
    </row>
    <row r="120" spans="1:22" x14ac:dyDescent="0.25">
      <c r="A120" s="26">
        <f>Wellpath!E120</f>
        <v>3390</v>
      </c>
      <c r="B120" s="22">
        <v>0</v>
      </c>
      <c r="C120" s="22">
        <v>0</v>
      </c>
      <c r="D120" s="22">
        <v>1</v>
      </c>
      <c r="E120" s="20">
        <f>Model!$W$22*((drdp!B120+drdp!K120)*'DEC-OS'!$B120+(drdp!E120+drdp!N120)*'DEC-OS'!$C120+(drdp!H120+drdp!Q120)*'DEC-OS'!$D120)</f>
        <v>0.12244295349628423</v>
      </c>
      <c r="F120" s="20">
        <f>Model!$W$22*((drdp!C120+drdp!L120)*'DEC-OS'!$B120+(drdp!F120+drdp!O120)*'DEC-OS'!$C120+(drdp!I120+drdp!R120)*'DEC-OS'!$D120)</f>
        <v>2.8268183189758572E-2</v>
      </c>
      <c r="G120" s="20">
        <f>Model!$W$22*((drdp!D120+drdp!M120)*'DEC-OS'!$B120+(drdp!G120+drdp!P120)*'DEC-OS'!$C120+(drdp!J120+drdp!S120)*'DEC-OS'!$D120)</f>
        <v>0</v>
      </c>
      <c r="H120" s="18">
        <f>Model!$W$22*((drdp!B120)*'DEC-OS'!$B120+(drdp!E120)*'DEC-OS'!$C120+(drdp!H120)*'DEC-OS'!$D120)</f>
        <v>6.1221476748142115E-2</v>
      </c>
      <c r="I120" s="18">
        <f>Model!$W$22*((drdp!C120)*'DEC-OS'!$B120+(drdp!F120)*'DEC-OS'!$C120+(drdp!I120)*'DEC-OS'!$D120)</f>
        <v>1.4134091594879286E-2</v>
      </c>
      <c r="J120" s="18">
        <f>Model!$W$22*((drdp!D120)*'DEC-OS'!$B120+(drdp!G120)*'DEC-OS'!$C120+(drdp!J120)*'DEC-OS'!$D120)</f>
        <v>0</v>
      </c>
      <c r="K120" s="21">
        <f>SUM(E$3:E119)+H120</f>
        <v>1.9343387257522189</v>
      </c>
      <c r="L120" s="21">
        <f>SUM(F$3:F119)+I120</f>
        <v>4.686025256351706</v>
      </c>
      <c r="M120" s="21">
        <f>SUM(G$3:G119)+J120</f>
        <v>0</v>
      </c>
      <c r="N120" s="21"/>
      <c r="O120" s="21"/>
      <c r="P120" s="21"/>
      <c r="Q120" s="19">
        <f t="shared" si="5"/>
        <v>3.7416663059447179</v>
      </c>
      <c r="R120" s="19">
        <f t="shared" si="5"/>
        <v>21.95883270316607</v>
      </c>
      <c r="S120" s="19">
        <f t="shared" si="5"/>
        <v>0</v>
      </c>
      <c r="T120" s="19">
        <f t="shared" si="6"/>
        <v>9.0643601232140742</v>
      </c>
      <c r="U120" s="19">
        <f t="shared" si="7"/>
        <v>0</v>
      </c>
      <c r="V120" s="19">
        <f t="shared" si="8"/>
        <v>0</v>
      </c>
    </row>
    <row r="121" spans="1:22" x14ac:dyDescent="0.25">
      <c r="A121" s="26">
        <f>Wellpath!E121</f>
        <v>3420</v>
      </c>
      <c r="B121" s="22">
        <v>0</v>
      </c>
      <c r="C121" s="22">
        <v>0</v>
      </c>
      <c r="D121" s="22">
        <v>1</v>
      </c>
      <c r="E121" s="20">
        <f>Model!$W$22*((drdp!B121+drdp!K121)*'DEC-OS'!$B121+(drdp!E121+drdp!N121)*'DEC-OS'!$C121+(drdp!H121+drdp!Q121)*'DEC-OS'!$D121)</f>
        <v>8.1628635664189472E-2</v>
      </c>
      <c r="F121" s="20">
        <f>Model!$W$22*((drdp!C121+drdp!L121)*'DEC-OS'!$B121+(drdp!F121+drdp!O121)*'DEC-OS'!$C121+(drdp!I121+drdp!R121)*'DEC-OS'!$D121)</f>
        <v>1.8845455459839046E-2</v>
      </c>
      <c r="G121" s="20">
        <f>Model!$W$22*((drdp!D121+drdp!M121)*'DEC-OS'!$B121+(drdp!G121+drdp!P121)*'DEC-OS'!$C121+(drdp!J121+drdp!S121)*'DEC-OS'!$D121)</f>
        <v>0</v>
      </c>
      <c r="H121" s="18">
        <f>Model!$W$22*((drdp!B121)*'DEC-OS'!$B121+(drdp!E121)*'DEC-OS'!$C121+(drdp!H121)*'DEC-OS'!$D121)</f>
        <v>6.1221476748142115E-2</v>
      </c>
      <c r="I121" s="18">
        <f>Model!$W$22*((drdp!C121)*'DEC-OS'!$B121+(drdp!F121)*'DEC-OS'!$C121+(drdp!I121)*'DEC-OS'!$D121)</f>
        <v>1.4134091594879286E-2</v>
      </c>
      <c r="J121" s="18">
        <f>Model!$W$22*((drdp!D121)*'DEC-OS'!$B121+(drdp!G121)*'DEC-OS'!$C121+(drdp!J121)*'DEC-OS'!$D121)</f>
        <v>0</v>
      </c>
      <c r="K121" s="21">
        <f>SUM(E$3:E120)+H121</f>
        <v>2.0567816792485032</v>
      </c>
      <c r="L121" s="21">
        <f>SUM(F$3:F120)+I121</f>
        <v>4.7142934395414642</v>
      </c>
      <c r="M121" s="21">
        <f>SUM(G$3:G120)+J121</f>
        <v>0</v>
      </c>
      <c r="N121" s="21"/>
      <c r="O121" s="21"/>
      <c r="P121" s="21"/>
      <c r="Q121" s="19">
        <f t="shared" si="5"/>
        <v>4.2303508760922925</v>
      </c>
      <c r="R121" s="19">
        <f t="shared" si="5"/>
        <v>22.224562634103687</v>
      </c>
      <c r="S121" s="19">
        <f t="shared" si="5"/>
        <v>0</v>
      </c>
      <c r="T121" s="19">
        <f t="shared" si="6"/>
        <v>9.6962723770502954</v>
      </c>
      <c r="U121" s="19">
        <f t="shared" si="7"/>
        <v>0</v>
      </c>
      <c r="V121" s="19">
        <f t="shared" si="8"/>
        <v>0</v>
      </c>
    </row>
    <row r="122" spans="1:22" x14ac:dyDescent="0.25">
      <c r="A122" s="26">
        <f>Wellpath!E122</f>
        <v>3430</v>
      </c>
      <c r="B122" s="22">
        <v>0</v>
      </c>
      <c r="C122" s="22">
        <v>0</v>
      </c>
      <c r="D122" s="22">
        <v>1</v>
      </c>
      <c r="E122" s="20">
        <f>Model!$W$22*((drdp!B122+drdp!K122)*'DEC-OS'!$B122+(drdp!E122+drdp!N122)*'DEC-OS'!$C122+(drdp!H122+drdp!Q122)*'DEC-OS'!$D122)</f>
        <v>6.1221476748142115E-2</v>
      </c>
      <c r="F122" s="20">
        <f>Model!$W$22*((drdp!C122+drdp!L122)*'DEC-OS'!$B122+(drdp!F122+drdp!O122)*'DEC-OS'!$C122+(drdp!I122+drdp!R122)*'DEC-OS'!$D122)</f>
        <v>1.4134091594879284E-2</v>
      </c>
      <c r="G122" s="20">
        <f>Model!$W$22*((drdp!D122+drdp!M122)*'DEC-OS'!$B122+(drdp!G122+drdp!P122)*'DEC-OS'!$C122+(drdp!J122+drdp!S122)*'DEC-OS'!$D122)</f>
        <v>0</v>
      </c>
      <c r="H122" s="18">
        <f>Model!$W$22*((drdp!B122)*'DEC-OS'!$B122+(drdp!E122)*'DEC-OS'!$C122+(drdp!H122)*'DEC-OS'!$D122)</f>
        <v>2.0407158916047368E-2</v>
      </c>
      <c r="I122" s="18">
        <f>Model!$W$22*((drdp!C122)*'DEC-OS'!$B122+(drdp!F122)*'DEC-OS'!$C122+(drdp!I122)*'DEC-OS'!$D122)</f>
        <v>4.7113638649597615E-3</v>
      </c>
      <c r="J122" s="18">
        <f>Model!$W$22*((drdp!D122)*'DEC-OS'!$B122+(drdp!G122)*'DEC-OS'!$C122+(drdp!J122)*'DEC-OS'!$D122)</f>
        <v>0</v>
      </c>
      <c r="K122" s="21">
        <f>SUM(E$3:E121)+H122</f>
        <v>2.0975959970805982</v>
      </c>
      <c r="L122" s="21">
        <f>SUM(F$3:F121)+I122</f>
        <v>4.7237161672713839</v>
      </c>
      <c r="M122" s="21">
        <f>SUM(G$3:G121)+J122</f>
        <v>0</v>
      </c>
      <c r="N122" s="21"/>
      <c r="O122" s="21"/>
      <c r="P122" s="21"/>
      <c r="Q122" s="19">
        <f t="shared" si="5"/>
        <v>4.3999089669685487</v>
      </c>
      <c r="R122" s="19">
        <f t="shared" si="5"/>
        <v>22.313494428941052</v>
      </c>
      <c r="S122" s="19">
        <f t="shared" si="5"/>
        <v>0</v>
      </c>
      <c r="T122" s="19">
        <f t="shared" si="6"/>
        <v>9.9084481238133595</v>
      </c>
      <c r="U122" s="19">
        <f t="shared" si="7"/>
        <v>0</v>
      </c>
      <c r="V122" s="19">
        <f t="shared" si="8"/>
        <v>0</v>
      </c>
    </row>
    <row r="123" spans="1:22" x14ac:dyDescent="0.25">
      <c r="A123" s="26">
        <f>Wellpath!E123</f>
        <v>3450</v>
      </c>
      <c r="B123" s="22">
        <v>0</v>
      </c>
      <c r="C123" s="22">
        <v>0</v>
      </c>
      <c r="D123" s="22">
        <v>1</v>
      </c>
      <c r="E123" s="20">
        <f>Model!$W$22*((drdp!B123+drdp!K123)*'DEC-OS'!$B123+(drdp!E123+drdp!N123)*'DEC-OS'!$C123+(drdp!H123+drdp!Q123)*'DEC-OS'!$D123)</f>
        <v>0.10379048259638127</v>
      </c>
      <c r="F123" s="20">
        <f>Model!$W$22*((drdp!C123+drdp!L123)*'DEC-OS'!$B123+(drdp!F123+drdp!O123)*'DEC-OS'!$C123+(drdp!I123+drdp!R123)*'DEC-OS'!$D123)</f>
        <v>1.3406355094778145E-2</v>
      </c>
      <c r="G123" s="20">
        <f>Model!$W$22*((drdp!D123+drdp!M123)*'DEC-OS'!$B123+(drdp!G123+drdp!P123)*'DEC-OS'!$C123+(drdp!J123+drdp!S123)*'DEC-OS'!$D123)</f>
        <v>0</v>
      </c>
      <c r="H123" s="18">
        <f>Model!$W$22*((drdp!B123)*'DEC-OS'!$B123+(drdp!E123)*'DEC-OS'!$C123+(drdp!H123)*'DEC-OS'!$D123)</f>
        <v>4.1516193038552508E-2</v>
      </c>
      <c r="I123" s="18">
        <f>Model!$W$22*((drdp!C123)*'DEC-OS'!$B123+(drdp!F123)*'DEC-OS'!$C123+(drdp!I123)*'DEC-OS'!$D123)</f>
        <v>5.3625420379112589E-3</v>
      </c>
      <c r="J123" s="18">
        <f>Model!$W$22*((drdp!D123)*'DEC-OS'!$B123+(drdp!G123)*'DEC-OS'!$C123+(drdp!J123)*'DEC-OS'!$D123)</f>
        <v>0</v>
      </c>
      <c r="K123" s="21">
        <f>SUM(E$3:E122)+H123</f>
        <v>2.1799265079512451</v>
      </c>
      <c r="L123" s="21">
        <f>SUM(F$3:F122)+I123</f>
        <v>4.7385014370392149</v>
      </c>
      <c r="M123" s="21">
        <f>SUM(G$3:G122)+J123</f>
        <v>0</v>
      </c>
      <c r="N123" s="21"/>
      <c r="O123" s="21"/>
      <c r="P123" s="21"/>
      <c r="Q123" s="19">
        <f t="shared" si="5"/>
        <v>4.7520795800685098</v>
      </c>
      <c r="R123" s="19">
        <f t="shared" si="5"/>
        <v>22.453395868822703</v>
      </c>
      <c r="S123" s="19">
        <f t="shared" si="5"/>
        <v>0</v>
      </c>
      <c r="T123" s="19">
        <f t="shared" si="6"/>
        <v>10.329584890566853</v>
      </c>
      <c r="U123" s="19">
        <f t="shared" si="7"/>
        <v>0</v>
      </c>
      <c r="V123" s="19">
        <f t="shared" si="8"/>
        <v>0</v>
      </c>
    </row>
    <row r="124" spans="1:22" x14ac:dyDescent="0.25">
      <c r="A124" s="26">
        <f>Wellpath!E124</f>
        <v>3480</v>
      </c>
      <c r="B124" s="22">
        <v>0</v>
      </c>
      <c r="C124" s="22">
        <v>0</v>
      </c>
      <c r="D124" s="22">
        <v>1</v>
      </c>
      <c r="E124" s="20">
        <f>Model!$W$22*((drdp!B124+drdp!K124)*'DEC-OS'!$B124+(drdp!E124+drdp!N124)*'DEC-OS'!$C124+(drdp!H124+drdp!Q124)*'DEC-OS'!$D124)</f>
        <v>0.12514576079814765</v>
      </c>
      <c r="F124" s="20">
        <f>Model!$W$22*((drdp!C124+drdp!L124)*'DEC-OS'!$B124+(drdp!F124+drdp!O124)*'DEC-OS'!$C124+(drdp!I124+drdp!R124)*'DEC-OS'!$D124)</f>
        <v>-2.4684723539419389E-3</v>
      </c>
      <c r="G124" s="20">
        <f>Model!$W$22*((drdp!D124+drdp!M124)*'DEC-OS'!$B124+(drdp!G124+drdp!P124)*'DEC-OS'!$C124+(drdp!J124+drdp!S124)*'DEC-OS'!$D124)</f>
        <v>0</v>
      </c>
      <c r="H124" s="18">
        <f>Model!$W$22*((drdp!B124)*'DEC-OS'!$B124+(drdp!E124)*'DEC-OS'!$C124+(drdp!H124)*'DEC-OS'!$D124)</f>
        <v>6.2572880399073827E-2</v>
      </c>
      <c r="I124" s="18">
        <f>Model!$W$22*((drdp!C124)*'DEC-OS'!$B124+(drdp!F124)*'DEC-OS'!$C124+(drdp!I124)*'DEC-OS'!$D124)</f>
        <v>-1.2342361769709694E-3</v>
      </c>
      <c r="J124" s="18">
        <f>Model!$W$22*((drdp!D124)*'DEC-OS'!$B124+(drdp!G124)*'DEC-OS'!$C124+(drdp!J124)*'DEC-OS'!$D124)</f>
        <v>0</v>
      </c>
      <c r="K124" s="21">
        <f>SUM(E$3:E123)+H124</f>
        <v>2.3047736779081478</v>
      </c>
      <c r="L124" s="21">
        <f>SUM(F$3:F123)+I124</f>
        <v>4.7453110139191113</v>
      </c>
      <c r="M124" s="21">
        <f>SUM(G$3:G123)+J124</f>
        <v>0</v>
      </c>
      <c r="N124" s="21"/>
      <c r="O124" s="21"/>
      <c r="P124" s="21"/>
      <c r="Q124" s="19">
        <f t="shared" si="5"/>
        <v>5.3119817063782504</v>
      </c>
      <c r="R124" s="19">
        <f t="shared" si="5"/>
        <v>22.517976618822022</v>
      </c>
      <c r="S124" s="19">
        <f t="shared" si="5"/>
        <v>0</v>
      </c>
      <c r="T124" s="19">
        <f t="shared" si="6"/>
        <v>10.936867918368392</v>
      </c>
      <c r="U124" s="19">
        <f t="shared" si="7"/>
        <v>0</v>
      </c>
      <c r="V124" s="19">
        <f t="shared" si="8"/>
        <v>0</v>
      </c>
    </row>
    <row r="125" spans="1:22" x14ac:dyDescent="0.25">
      <c r="A125" s="26">
        <f>Wellpath!E125</f>
        <v>3510</v>
      </c>
      <c r="B125" s="22">
        <v>0</v>
      </c>
      <c r="C125" s="22">
        <v>0</v>
      </c>
      <c r="D125" s="22">
        <v>1</v>
      </c>
      <c r="E125" s="20">
        <f>Model!$W$22*((drdp!B125+drdp!K125)*'DEC-OS'!$B125+(drdp!E125+drdp!N125)*'DEC-OS'!$C125+(drdp!H125+drdp!Q125)*'DEC-OS'!$D125)</f>
        <v>0.12266168448477069</v>
      </c>
      <c r="F125" s="20">
        <f>Model!$W$22*((drdp!C125+drdp!L125)*'DEC-OS'!$B125+(drdp!F125+drdp!O125)*'DEC-OS'!$C125+(drdp!I125+drdp!R125)*'DEC-OS'!$D125)</f>
        <v>-2.0966945702586517E-2</v>
      </c>
      <c r="G125" s="20">
        <f>Model!$W$22*((drdp!D125+drdp!M125)*'DEC-OS'!$B125+(drdp!G125+drdp!P125)*'DEC-OS'!$C125+(drdp!J125+drdp!S125)*'DEC-OS'!$D125)</f>
        <v>0</v>
      </c>
      <c r="H125" s="18">
        <f>Model!$W$22*((drdp!B125)*'DEC-OS'!$B125+(drdp!E125)*'DEC-OS'!$C125+(drdp!H125)*'DEC-OS'!$D125)</f>
        <v>6.1330842242385344E-2</v>
      </c>
      <c r="I125" s="18">
        <f>Model!$W$22*((drdp!C125)*'DEC-OS'!$B125+(drdp!F125)*'DEC-OS'!$C125+(drdp!I125)*'DEC-OS'!$D125)</f>
        <v>-1.0483472851293259E-2</v>
      </c>
      <c r="J125" s="18">
        <f>Model!$W$22*((drdp!D125)*'DEC-OS'!$B125+(drdp!G125)*'DEC-OS'!$C125+(drdp!J125)*'DEC-OS'!$D125)</f>
        <v>0</v>
      </c>
      <c r="K125" s="21">
        <f>SUM(E$3:E124)+H125</f>
        <v>2.4286774005496068</v>
      </c>
      <c r="L125" s="21">
        <f>SUM(F$3:F124)+I125</f>
        <v>4.7335933048908467</v>
      </c>
      <c r="M125" s="21">
        <f>SUM(G$3:G124)+J125</f>
        <v>0</v>
      </c>
      <c r="N125" s="21"/>
      <c r="O125" s="21"/>
      <c r="P125" s="21"/>
      <c r="Q125" s="19">
        <f t="shared" si="5"/>
        <v>5.8984739159403956</v>
      </c>
      <c r="R125" s="19">
        <f t="shared" si="5"/>
        <v>22.406905576107448</v>
      </c>
      <c r="S125" s="19">
        <f t="shared" si="5"/>
        <v>0</v>
      </c>
      <c r="T125" s="19">
        <f t="shared" si="6"/>
        <v>11.496371082981325</v>
      </c>
      <c r="U125" s="19">
        <f t="shared" si="7"/>
        <v>0</v>
      </c>
      <c r="V125" s="19">
        <f t="shared" si="8"/>
        <v>0</v>
      </c>
    </row>
    <row r="126" spans="1:22" x14ac:dyDescent="0.25">
      <c r="A126" s="26">
        <f>Wellpath!E126</f>
        <v>3540</v>
      </c>
      <c r="B126" s="22">
        <v>0</v>
      </c>
      <c r="C126" s="22">
        <v>0</v>
      </c>
      <c r="D126" s="22">
        <v>1</v>
      </c>
      <c r="E126" s="20">
        <f>Model!$W$22*((drdp!B126+drdp!K126)*'DEC-OS'!$B126+(drdp!E126+drdp!N126)*'DEC-OS'!$C126+(drdp!H126+drdp!Q126)*'DEC-OS'!$D126)</f>
        <v>0.11715735432432839</v>
      </c>
      <c r="F126" s="20">
        <f>Model!$W$22*((drdp!C126+drdp!L126)*'DEC-OS'!$B126+(drdp!F126+drdp!O126)*'DEC-OS'!$C126+(drdp!I126+drdp!R126)*'DEC-OS'!$D126)</f>
        <v>-3.8950355313283225E-2</v>
      </c>
      <c r="G126" s="20">
        <f>Model!$W$22*((drdp!D126+drdp!M126)*'DEC-OS'!$B126+(drdp!G126+drdp!P126)*'DEC-OS'!$C126+(drdp!J126+drdp!S126)*'DEC-OS'!$D126)</f>
        <v>0</v>
      </c>
      <c r="H126" s="18">
        <f>Model!$W$22*((drdp!B126)*'DEC-OS'!$B126+(drdp!E126)*'DEC-OS'!$C126+(drdp!H126)*'DEC-OS'!$D126)</f>
        <v>5.8578677162164194E-2</v>
      </c>
      <c r="I126" s="18">
        <f>Model!$W$22*((drdp!C126)*'DEC-OS'!$B126+(drdp!F126)*'DEC-OS'!$C126+(drdp!I126)*'DEC-OS'!$D126)</f>
        <v>-1.9475177656641612E-2</v>
      </c>
      <c r="J126" s="18">
        <f>Model!$W$22*((drdp!D126)*'DEC-OS'!$B126+(drdp!G126)*'DEC-OS'!$C126+(drdp!J126)*'DEC-OS'!$D126)</f>
        <v>0</v>
      </c>
      <c r="K126" s="21">
        <f>SUM(E$3:E125)+H126</f>
        <v>2.5485869199541562</v>
      </c>
      <c r="L126" s="21">
        <f>SUM(F$3:F125)+I126</f>
        <v>4.7036346543829115</v>
      </c>
      <c r="M126" s="21">
        <f>SUM(G$3:G125)+J126</f>
        <v>0</v>
      </c>
      <c r="N126" s="21"/>
      <c r="O126" s="21"/>
      <c r="P126" s="21"/>
      <c r="Q126" s="19">
        <f t="shared" si="5"/>
        <v>6.4952952885614126</v>
      </c>
      <c r="R126" s="19">
        <f t="shared" si="5"/>
        <v>22.124178961911852</v>
      </c>
      <c r="S126" s="19">
        <f t="shared" si="5"/>
        <v>0</v>
      </c>
      <c r="T126" s="19">
        <f t="shared" si="6"/>
        <v>11.987621756403376</v>
      </c>
      <c r="U126" s="19">
        <f t="shared" si="7"/>
        <v>0</v>
      </c>
      <c r="V126" s="19">
        <f t="shared" si="8"/>
        <v>0</v>
      </c>
    </row>
    <row r="127" spans="1:22" x14ac:dyDescent="0.25">
      <c r="A127" s="26">
        <f>Wellpath!E127</f>
        <v>3570</v>
      </c>
      <c r="B127" s="22">
        <v>0</v>
      </c>
      <c r="C127" s="22">
        <v>0</v>
      </c>
      <c r="D127" s="22">
        <v>1</v>
      </c>
      <c r="E127" s="20">
        <f>Model!$W$22*((drdp!B127+drdp!K127)*'DEC-OS'!$B127+(drdp!E127+drdp!N127)*'DEC-OS'!$C127+(drdp!H127+drdp!Q127)*'DEC-OS'!$D127)</f>
        <v>0.10877167074879236</v>
      </c>
      <c r="F127" s="20">
        <f>Model!$W$22*((drdp!C127+drdp!L127)*'DEC-OS'!$B127+(drdp!F127+drdp!O127)*'DEC-OS'!$C127+(drdp!I127+drdp!R127)*'DEC-OS'!$D127)</f>
        <v>-5.5973060270079193E-2</v>
      </c>
      <c r="G127" s="20">
        <f>Model!$W$22*((drdp!D127+drdp!M127)*'DEC-OS'!$B127+(drdp!G127+drdp!P127)*'DEC-OS'!$C127+(drdp!J127+drdp!S127)*'DEC-OS'!$D127)</f>
        <v>0</v>
      </c>
      <c r="H127" s="18">
        <f>Model!$W$22*((drdp!B127)*'DEC-OS'!$B127+(drdp!E127)*'DEC-OS'!$C127+(drdp!H127)*'DEC-OS'!$D127)</f>
        <v>5.4385835374396181E-2</v>
      </c>
      <c r="I127" s="18">
        <f>Model!$W$22*((drdp!C127)*'DEC-OS'!$B127+(drdp!F127)*'DEC-OS'!$C127+(drdp!I127)*'DEC-OS'!$D127)</f>
        <v>-2.7986530135039597E-2</v>
      </c>
      <c r="J127" s="18">
        <f>Model!$W$22*((drdp!D127)*'DEC-OS'!$B127+(drdp!G127)*'DEC-OS'!$C127+(drdp!J127)*'DEC-OS'!$D127)</f>
        <v>0</v>
      </c>
      <c r="K127" s="21">
        <f>SUM(E$3:E126)+H127</f>
        <v>2.6615514324907164</v>
      </c>
      <c r="L127" s="21">
        <f>SUM(F$3:F126)+I127</f>
        <v>4.65617294659123</v>
      </c>
      <c r="M127" s="21">
        <f>SUM(G$3:G126)+J127</f>
        <v>0</v>
      </c>
      <c r="N127" s="21"/>
      <c r="O127" s="21"/>
      <c r="P127" s="21"/>
      <c r="Q127" s="19">
        <f t="shared" si="5"/>
        <v>7.0838560277933844</v>
      </c>
      <c r="R127" s="19">
        <f t="shared" si="5"/>
        <v>21.679946508568058</v>
      </c>
      <c r="S127" s="19">
        <f t="shared" si="5"/>
        <v>0</v>
      </c>
      <c r="T127" s="19">
        <f t="shared" si="6"/>
        <v>12.392643775924409</v>
      </c>
      <c r="U127" s="19">
        <f t="shared" si="7"/>
        <v>0</v>
      </c>
      <c r="V127" s="19">
        <f t="shared" si="8"/>
        <v>0</v>
      </c>
    </row>
    <row r="128" spans="1:22" x14ac:dyDescent="0.25">
      <c r="A128" s="26">
        <f>Wellpath!E128</f>
        <v>3600</v>
      </c>
      <c r="B128" s="22">
        <v>0</v>
      </c>
      <c r="C128" s="22">
        <v>0</v>
      </c>
      <c r="D128" s="22">
        <v>1</v>
      </c>
      <c r="E128" s="20">
        <f>Model!$W$22*((drdp!B128+drdp!K128)*'DEC-OS'!$B128+(drdp!E128+drdp!N128)*'DEC-OS'!$C128+(drdp!H128+drdp!Q128)*'DEC-OS'!$D128)</f>
        <v>9.7697518213804013E-2</v>
      </c>
      <c r="F128" s="20">
        <f>Model!$W$22*((drdp!C128+drdp!L128)*'DEC-OS'!$B128+(drdp!F128+drdp!O128)*'DEC-OS'!$C128+(drdp!I128+drdp!R128)*'DEC-OS'!$D128)</f>
        <v>-7.1634784131853479E-2</v>
      </c>
      <c r="G128" s="20">
        <f>Model!$W$22*((drdp!D128+drdp!M128)*'DEC-OS'!$B128+(drdp!G128+drdp!P128)*'DEC-OS'!$C128+(drdp!J128+drdp!S128)*'DEC-OS'!$D128)</f>
        <v>0</v>
      </c>
      <c r="H128" s="18">
        <f>Model!$W$22*((drdp!B128)*'DEC-OS'!$B128+(drdp!E128)*'DEC-OS'!$C128+(drdp!H128)*'DEC-OS'!$D128)</f>
        <v>4.8848759106902007E-2</v>
      </c>
      <c r="I128" s="18">
        <f>Model!$W$22*((drdp!C128)*'DEC-OS'!$B128+(drdp!F128)*'DEC-OS'!$C128+(drdp!I128)*'DEC-OS'!$D128)</f>
        <v>-3.581739206592674E-2</v>
      </c>
      <c r="J128" s="18">
        <f>Model!$W$22*((drdp!D128)*'DEC-OS'!$B128+(drdp!G128)*'DEC-OS'!$C128+(drdp!J128)*'DEC-OS'!$D128)</f>
        <v>0</v>
      </c>
      <c r="K128" s="21">
        <f>SUM(E$3:E127)+H128</f>
        <v>2.7647860269720148</v>
      </c>
      <c r="L128" s="21">
        <f>SUM(F$3:F127)+I128</f>
        <v>4.5923690243902628</v>
      </c>
      <c r="M128" s="21">
        <f>SUM(G$3:G127)+J128</f>
        <v>0</v>
      </c>
      <c r="N128" s="21"/>
      <c r="O128" s="21"/>
      <c r="P128" s="21"/>
      <c r="Q128" s="19">
        <f t="shared" si="5"/>
        <v>7.6440417749396987</v>
      </c>
      <c r="R128" s="19">
        <f t="shared" si="5"/>
        <v>21.089853256179175</v>
      </c>
      <c r="S128" s="19">
        <f t="shared" si="5"/>
        <v>0</v>
      </c>
      <c r="T128" s="19">
        <f t="shared" si="6"/>
        <v>12.696917709333302</v>
      </c>
      <c r="U128" s="19">
        <f t="shared" si="7"/>
        <v>0</v>
      </c>
      <c r="V128" s="19">
        <f t="shared" si="8"/>
        <v>0</v>
      </c>
    </row>
    <row r="129" spans="1:22" x14ac:dyDescent="0.25">
      <c r="A129" s="26">
        <f>Wellpath!E129</f>
        <v>3630</v>
      </c>
      <c r="B129" s="22">
        <v>0</v>
      </c>
      <c r="C129" s="22">
        <v>0</v>
      </c>
      <c r="D129" s="22">
        <v>1</v>
      </c>
      <c r="E129" s="20">
        <f>Model!$W$22*((drdp!B129+drdp!K129)*'DEC-OS'!$B129+(drdp!E129+drdp!N129)*'DEC-OS'!$C129+(drdp!H129+drdp!Q129)*'DEC-OS'!$D129)</f>
        <v>8.4230702518284545E-2</v>
      </c>
      <c r="F129" s="20">
        <f>Model!$W$22*((drdp!C129+drdp!L129)*'DEC-OS'!$B129+(drdp!F129+drdp!O129)*'DEC-OS'!$C129+(drdp!I129+drdp!R129)*'DEC-OS'!$D129)</f>
        <v>-8.5504575401098376E-2</v>
      </c>
      <c r="G129" s="20">
        <f>Model!$W$22*((drdp!D129+drdp!M129)*'DEC-OS'!$B129+(drdp!G129+drdp!P129)*'DEC-OS'!$C129+(drdp!J129+drdp!S129)*'DEC-OS'!$D129)</f>
        <v>0</v>
      </c>
      <c r="H129" s="18">
        <f>Model!$W$22*((drdp!B129)*'DEC-OS'!$B129+(drdp!E129)*'DEC-OS'!$C129+(drdp!H129)*'DEC-OS'!$D129)</f>
        <v>4.2115351259142272E-2</v>
      </c>
      <c r="I129" s="18">
        <f>Model!$W$22*((drdp!C129)*'DEC-OS'!$B129+(drdp!F129)*'DEC-OS'!$C129+(drdp!I129)*'DEC-OS'!$D129)</f>
        <v>-4.2752287700549188E-2</v>
      </c>
      <c r="J129" s="18">
        <f>Model!$W$22*((drdp!D129)*'DEC-OS'!$B129+(drdp!G129)*'DEC-OS'!$C129+(drdp!J129)*'DEC-OS'!$D129)</f>
        <v>0</v>
      </c>
      <c r="K129" s="21">
        <f>SUM(E$3:E128)+H129</f>
        <v>2.8557501373380587</v>
      </c>
      <c r="L129" s="21">
        <f>SUM(F$3:F128)+I129</f>
        <v>4.5137993446237878</v>
      </c>
      <c r="M129" s="21">
        <f>SUM(G$3:G128)+J129</f>
        <v>0</v>
      </c>
      <c r="N129" s="21"/>
      <c r="O129" s="21"/>
      <c r="P129" s="21"/>
      <c r="Q129" s="19">
        <f t="shared" si="5"/>
        <v>8.1553088469063404</v>
      </c>
      <c r="R129" s="19">
        <f t="shared" si="5"/>
        <v>20.374384523526135</v>
      </c>
      <c r="S129" s="19">
        <f t="shared" si="5"/>
        <v>0</v>
      </c>
      <c r="T129" s="19">
        <f t="shared" si="6"/>
        <v>12.890283098325822</v>
      </c>
      <c r="U129" s="19">
        <f t="shared" si="7"/>
        <v>0</v>
      </c>
      <c r="V129" s="19">
        <f t="shared" si="8"/>
        <v>0</v>
      </c>
    </row>
    <row r="130" spans="1:22" x14ac:dyDescent="0.25">
      <c r="A130" s="26">
        <f>Wellpath!E130</f>
        <v>3660</v>
      </c>
      <c r="B130" s="22">
        <v>0</v>
      </c>
      <c r="C130" s="22">
        <v>0</v>
      </c>
      <c r="D130" s="22">
        <v>1</v>
      </c>
      <c r="E130" s="20">
        <f>Model!$W$22*((drdp!B130+drdp!K130)*'DEC-OS'!$B130+(drdp!E130+drdp!N130)*'DEC-OS'!$C130+(drdp!H130+drdp!Q130)*'DEC-OS'!$D130)</f>
        <v>6.8679035797968468E-2</v>
      </c>
      <c r="F130" s="20">
        <f>Model!$W$22*((drdp!C130+drdp!L130)*'DEC-OS'!$B130+(drdp!F130+drdp!O130)*'DEC-OS'!$C130+(drdp!I130+drdp!R130)*'DEC-OS'!$D130)</f>
        <v>-9.7286625444903435E-2</v>
      </c>
      <c r="G130" s="20">
        <f>Model!$W$22*((drdp!D130+drdp!M130)*'DEC-OS'!$B130+(drdp!G130+drdp!P130)*'DEC-OS'!$C130+(drdp!J130+drdp!S130)*'DEC-OS'!$D130)</f>
        <v>0</v>
      </c>
      <c r="H130" s="18">
        <f>Model!$W$22*((drdp!B130)*'DEC-OS'!$B130+(drdp!E130)*'DEC-OS'!$C130+(drdp!H130)*'DEC-OS'!$D130)</f>
        <v>3.4339517898984234E-2</v>
      </c>
      <c r="I130" s="18">
        <f>Model!$W$22*((drdp!C130)*'DEC-OS'!$B130+(drdp!F130)*'DEC-OS'!$C130+(drdp!I130)*'DEC-OS'!$D130)</f>
        <v>-4.8643312722451718E-2</v>
      </c>
      <c r="J130" s="18">
        <f>Model!$W$22*((drdp!D130)*'DEC-OS'!$B130+(drdp!G130)*'DEC-OS'!$C130+(drdp!J130)*'DEC-OS'!$D130)</f>
        <v>0</v>
      </c>
      <c r="K130" s="21">
        <f>SUM(E$3:E129)+H130</f>
        <v>2.9322050064961855</v>
      </c>
      <c r="L130" s="21">
        <f>SUM(F$3:F129)+I130</f>
        <v>4.4224037442007864</v>
      </c>
      <c r="M130" s="21">
        <f>SUM(G$3:G129)+J130</f>
        <v>0</v>
      </c>
      <c r="N130" s="21"/>
      <c r="O130" s="21"/>
      <c r="P130" s="21"/>
      <c r="Q130" s="19">
        <f t="shared" si="5"/>
        <v>8.5978262001212951</v>
      </c>
      <c r="R130" s="19">
        <f t="shared" si="5"/>
        <v>19.557654876721134</v>
      </c>
      <c r="S130" s="19">
        <f t="shared" si="5"/>
        <v>0</v>
      </c>
      <c r="T130" s="19">
        <f t="shared" si="6"/>
        <v>12.967394399493022</v>
      </c>
      <c r="U130" s="19">
        <f t="shared" si="7"/>
        <v>0</v>
      </c>
      <c r="V130" s="19">
        <f t="shared" si="8"/>
        <v>0</v>
      </c>
    </row>
    <row r="131" spans="1:22" x14ac:dyDescent="0.25">
      <c r="A131" s="26">
        <f>Wellpath!E131</f>
        <v>3690</v>
      </c>
      <c r="B131" s="22">
        <v>0</v>
      </c>
      <c r="C131" s="22">
        <v>0</v>
      </c>
      <c r="D131" s="22">
        <v>1</v>
      </c>
      <c r="E131" s="20">
        <f>Model!$W$22*((drdp!B131+drdp!K131)*'DEC-OS'!$B131+(drdp!E131+drdp!N131)*'DEC-OS'!$C131+(drdp!H131+drdp!Q131)*'DEC-OS'!$D131)</f>
        <v>5.1449835471067885E-2</v>
      </c>
      <c r="F131" s="20">
        <f>Model!$W$22*((drdp!C131+drdp!L131)*'DEC-OS'!$B131+(drdp!F131+drdp!O131)*'DEC-OS'!$C131+(drdp!I131+drdp!R131)*'DEC-OS'!$D131)</f>
        <v>-0.10666654873640366</v>
      </c>
      <c r="G131" s="20">
        <f>Model!$W$22*((drdp!D131+drdp!M131)*'DEC-OS'!$B131+(drdp!G131+drdp!P131)*'DEC-OS'!$C131+(drdp!J131+drdp!S131)*'DEC-OS'!$D131)</f>
        <v>0</v>
      </c>
      <c r="H131" s="18">
        <f>Model!$W$22*((drdp!B131)*'DEC-OS'!$B131+(drdp!E131)*'DEC-OS'!$C131+(drdp!H131)*'DEC-OS'!$D131)</f>
        <v>2.5724917735533943E-2</v>
      </c>
      <c r="I131" s="18">
        <f>Model!$W$22*((drdp!C131)*'DEC-OS'!$B131+(drdp!F131)*'DEC-OS'!$C131+(drdp!I131)*'DEC-OS'!$D131)</f>
        <v>-5.333327436820183E-2</v>
      </c>
      <c r="J131" s="18">
        <f>Model!$W$22*((drdp!D131)*'DEC-OS'!$B131+(drdp!G131)*'DEC-OS'!$C131+(drdp!J131)*'DEC-OS'!$D131)</f>
        <v>0</v>
      </c>
      <c r="K131" s="21">
        <f>SUM(E$3:E130)+H131</f>
        <v>2.9922694421307039</v>
      </c>
      <c r="L131" s="21">
        <f>SUM(F$3:F130)+I131</f>
        <v>4.3204271571101325</v>
      </c>
      <c r="M131" s="21">
        <f>SUM(G$3:G130)+J131</f>
        <v>0</v>
      </c>
      <c r="N131" s="21"/>
      <c r="O131" s="21"/>
      <c r="P131" s="21"/>
      <c r="Q131" s="19">
        <f t="shared" si="5"/>
        <v>8.9536764143091947</v>
      </c>
      <c r="R131" s="19">
        <f t="shared" si="5"/>
        <v>18.666090819894741</v>
      </c>
      <c r="S131" s="19">
        <f t="shared" si="5"/>
        <v>0</v>
      </c>
      <c r="T131" s="19">
        <f t="shared" si="6"/>
        <v>12.927882159172279</v>
      </c>
      <c r="U131" s="19">
        <f t="shared" si="7"/>
        <v>0</v>
      </c>
      <c r="V131" s="19">
        <f t="shared" si="8"/>
        <v>0</v>
      </c>
    </row>
    <row r="132" spans="1:22" x14ac:dyDescent="0.25">
      <c r="A132" s="26">
        <f>Wellpath!E132</f>
        <v>3720</v>
      </c>
      <c r="B132" s="22">
        <v>0</v>
      </c>
      <c r="C132" s="22">
        <v>0</v>
      </c>
      <c r="D132" s="22">
        <v>1</v>
      </c>
      <c r="E132" s="20">
        <f>Model!$W$22*((drdp!B132+drdp!K132)*'DEC-OS'!$B132+(drdp!E132+drdp!N132)*'DEC-OS'!$C132+(drdp!H132+drdp!Q132)*'DEC-OS'!$D132)</f>
        <v>2.1954143177715855E-2</v>
      </c>
      <c r="F132" s="20">
        <f>Model!$W$22*((drdp!C132+drdp!L132)*'DEC-OS'!$B132+(drdp!F132+drdp!O132)*'DEC-OS'!$C132+(drdp!I132+drdp!R132)*'DEC-OS'!$D132)</f>
        <v>-7.5615914168762663E-2</v>
      </c>
      <c r="G132" s="20">
        <f>Model!$W$22*((drdp!D132+drdp!M132)*'DEC-OS'!$B132+(drdp!G132+drdp!P132)*'DEC-OS'!$C132+(drdp!J132+drdp!S132)*'DEC-OS'!$D132)</f>
        <v>0</v>
      </c>
      <c r="H132" s="18">
        <f>Model!$W$22*((drdp!B132)*'DEC-OS'!$B132+(drdp!E132)*'DEC-OS'!$C132+(drdp!H132)*'DEC-OS'!$D132)</f>
        <v>1.6465607383286892E-2</v>
      </c>
      <c r="I132" s="18">
        <f>Model!$W$22*((drdp!C132)*'DEC-OS'!$B132+(drdp!F132)*'DEC-OS'!$C132+(drdp!I132)*'DEC-OS'!$D132)</f>
        <v>-5.6711935626571994E-2</v>
      </c>
      <c r="J132" s="18">
        <f>Model!$W$22*((drdp!D132)*'DEC-OS'!$B132+(drdp!G132)*'DEC-OS'!$C132+(drdp!J132)*'DEC-OS'!$D132)</f>
        <v>0</v>
      </c>
      <c r="K132" s="21">
        <f>SUM(E$3:E131)+H132</f>
        <v>3.0344599672495245</v>
      </c>
      <c r="L132" s="21">
        <f>SUM(F$3:F131)+I132</f>
        <v>4.2103819471153594</v>
      </c>
      <c r="M132" s="21">
        <f>SUM(G$3:G131)+J132</f>
        <v>0</v>
      </c>
      <c r="N132" s="21"/>
      <c r="O132" s="21"/>
      <c r="P132" s="21"/>
      <c r="Q132" s="19">
        <f t="shared" ref="Q132:S147" si="9">K132^2</f>
        <v>9.2079472928399859</v>
      </c>
      <c r="R132" s="19">
        <f t="shared" si="9"/>
        <v>17.727316140594926</v>
      </c>
      <c r="S132" s="19">
        <f t="shared" si="9"/>
        <v>0</v>
      </c>
      <c r="T132" s="19">
        <f t="shared" ref="T132:T195" si="10">K132*L132</f>
        <v>12.776235465351663</v>
      </c>
      <c r="U132" s="19">
        <f t="shared" ref="U132:U195" si="11">K132*M132</f>
        <v>0</v>
      </c>
      <c r="V132" s="19">
        <f t="shared" ref="V132:V195" si="12">L132*M132</f>
        <v>0</v>
      </c>
    </row>
    <row r="133" spans="1:22" x14ac:dyDescent="0.25">
      <c r="A133" s="26">
        <f>Wellpath!E133</f>
        <v>3730</v>
      </c>
      <c r="B133" s="22">
        <v>0</v>
      </c>
      <c r="C133" s="22">
        <v>0</v>
      </c>
      <c r="D133" s="22">
        <v>1</v>
      </c>
      <c r="E133" s="20">
        <f>Model!$W$22*((drdp!B133+drdp!K133)*'DEC-OS'!$B133+(drdp!E133+drdp!N133)*'DEC-OS'!$C133+(drdp!H133+drdp!Q133)*'DEC-OS'!$D133)</f>
        <v>1.3281701573220199E-2</v>
      </c>
      <c r="F133" s="20">
        <f>Model!$W$22*((drdp!C133+drdp!L133)*'DEC-OS'!$B133+(drdp!F133+drdp!O133)*'DEC-OS'!$C133+(drdp!I133+drdp!R133)*'DEC-OS'!$D133)</f>
        <v>-5.7529369933845227E-2</v>
      </c>
      <c r="G133" s="20">
        <f>Model!$W$22*((drdp!D133+drdp!M133)*'DEC-OS'!$B133+(drdp!G133+drdp!P133)*'DEC-OS'!$C133+(drdp!J133+drdp!S133)*'DEC-OS'!$D133)</f>
        <v>0</v>
      </c>
      <c r="H133" s="18">
        <f>Model!$W$22*((drdp!B133)*'DEC-OS'!$B133+(drdp!E133)*'DEC-OS'!$C133+(drdp!H133)*'DEC-OS'!$D133)</f>
        <v>4.4272338577400665E-3</v>
      </c>
      <c r="I133" s="18">
        <f>Model!$W$22*((drdp!C133)*'DEC-OS'!$B133+(drdp!F133)*'DEC-OS'!$C133+(drdp!I133)*'DEC-OS'!$D133)</f>
        <v>-1.9176456644615075E-2</v>
      </c>
      <c r="J133" s="18">
        <f>Model!$W$22*((drdp!D133)*'DEC-OS'!$B133+(drdp!G133)*'DEC-OS'!$C133+(drdp!J133)*'DEC-OS'!$D133)</f>
        <v>0</v>
      </c>
      <c r="K133" s="21">
        <f>SUM(E$3:E132)+H133</f>
        <v>3.0443757369016935</v>
      </c>
      <c r="L133" s="21">
        <f>SUM(F$3:F132)+I133</f>
        <v>4.1723015119285529</v>
      </c>
      <c r="M133" s="21">
        <f>SUM(G$3:G132)+J133</f>
        <v>0</v>
      </c>
      <c r="N133" s="21"/>
      <c r="O133" s="21"/>
      <c r="P133" s="21"/>
      <c r="Q133" s="19">
        <f t="shared" si="9"/>
        <v>9.268223627435729</v>
      </c>
      <c r="R133" s="19">
        <f t="shared" si="9"/>
        <v>17.40809990644129</v>
      </c>
      <c r="S133" s="19">
        <f t="shared" si="9"/>
        <v>0</v>
      </c>
      <c r="T133" s="19">
        <f t="shared" si="10"/>
        <v>12.702053489953538</v>
      </c>
      <c r="U133" s="19">
        <f t="shared" si="11"/>
        <v>0</v>
      </c>
      <c r="V133" s="19">
        <f t="shared" si="12"/>
        <v>0</v>
      </c>
    </row>
    <row r="134" spans="1:22" x14ac:dyDescent="0.25">
      <c r="A134" s="26">
        <f>Wellpath!E134</f>
        <v>3750</v>
      </c>
      <c r="B134" s="22">
        <v>0</v>
      </c>
      <c r="C134" s="22">
        <v>0</v>
      </c>
      <c r="D134" s="22">
        <v>1</v>
      </c>
      <c r="E134" s="20">
        <f>Model!$W$22*((drdp!B134+drdp!K134)*'DEC-OS'!$B134+(drdp!E134+drdp!N134)*'DEC-OS'!$C134+(drdp!H134+drdp!Q134)*'DEC-OS'!$D134)</f>
        <v>2.2136169288700335E-2</v>
      </c>
      <c r="F134" s="20">
        <f>Model!$W$22*((drdp!C134+drdp!L134)*'DEC-OS'!$B134+(drdp!F134+drdp!O134)*'DEC-OS'!$C134+(drdp!I134+drdp!R134)*'DEC-OS'!$D134)</f>
        <v>-9.5882283223075362E-2</v>
      </c>
      <c r="G134" s="20">
        <f>Model!$W$22*((drdp!D134+drdp!M134)*'DEC-OS'!$B134+(drdp!G134+drdp!P134)*'DEC-OS'!$C134+(drdp!J134+drdp!S134)*'DEC-OS'!$D134)</f>
        <v>0</v>
      </c>
      <c r="H134" s="18">
        <f>Model!$W$22*((drdp!B134)*'DEC-OS'!$B134+(drdp!E134)*'DEC-OS'!$C134+(drdp!H134)*'DEC-OS'!$D134)</f>
        <v>8.854467715480133E-3</v>
      </c>
      <c r="I134" s="18">
        <f>Model!$W$22*((drdp!C134)*'DEC-OS'!$B134+(drdp!F134)*'DEC-OS'!$C134+(drdp!I134)*'DEC-OS'!$D134)</f>
        <v>-3.8352913289230149E-2</v>
      </c>
      <c r="J134" s="18">
        <f>Model!$W$22*((drdp!D134)*'DEC-OS'!$B134+(drdp!G134)*'DEC-OS'!$C134+(drdp!J134)*'DEC-OS'!$D134)</f>
        <v>0</v>
      </c>
      <c r="K134" s="21">
        <f>SUM(E$3:E133)+H134</f>
        <v>3.0620846723326536</v>
      </c>
      <c r="L134" s="21">
        <f>SUM(F$3:F133)+I134</f>
        <v>4.0955956853500934</v>
      </c>
      <c r="M134" s="21">
        <f>SUM(G$3:G133)+J134</f>
        <v>0</v>
      </c>
      <c r="N134" s="21"/>
      <c r="O134" s="21"/>
      <c r="P134" s="21"/>
      <c r="Q134" s="19">
        <f t="shared" si="9"/>
        <v>9.3763625405345739</v>
      </c>
      <c r="R134" s="19">
        <f t="shared" si="9"/>
        <v>16.773904017858303</v>
      </c>
      <c r="S134" s="19">
        <f t="shared" si="9"/>
        <v>0</v>
      </c>
      <c r="T134" s="19">
        <f t="shared" si="10"/>
        <v>12.54106077218227</v>
      </c>
      <c r="U134" s="19">
        <f t="shared" si="11"/>
        <v>0</v>
      </c>
      <c r="V134" s="19">
        <f t="shared" si="12"/>
        <v>0</v>
      </c>
    </row>
    <row r="135" spans="1:22" x14ac:dyDescent="0.25">
      <c r="A135" s="26">
        <f>Wellpath!E135</f>
        <v>3780</v>
      </c>
      <c r="B135" s="22">
        <v>0</v>
      </c>
      <c r="C135" s="22">
        <v>0</v>
      </c>
      <c r="D135" s="22">
        <v>1</v>
      </c>
      <c r="E135" s="20">
        <f>Model!$W$22*((drdp!B135+drdp!K135)*'DEC-OS'!$B135+(drdp!E135+drdp!N135)*'DEC-OS'!$C135+(drdp!H135+drdp!Q135)*'DEC-OS'!$D135)</f>
        <v>2.6563403146440397E-2</v>
      </c>
      <c r="F135" s="20">
        <f>Model!$W$22*((drdp!C135+drdp!L135)*'DEC-OS'!$B135+(drdp!F135+drdp!O135)*'DEC-OS'!$C135+(drdp!I135+drdp!R135)*'DEC-OS'!$D135)</f>
        <v>-0.11505873986769043</v>
      </c>
      <c r="G135" s="20">
        <f>Model!$W$22*((drdp!D135+drdp!M135)*'DEC-OS'!$B135+(drdp!G135+drdp!P135)*'DEC-OS'!$C135+(drdp!J135+drdp!S135)*'DEC-OS'!$D135)</f>
        <v>0</v>
      </c>
      <c r="H135" s="18">
        <f>Model!$W$22*((drdp!B135)*'DEC-OS'!$B135+(drdp!E135)*'DEC-OS'!$C135+(drdp!H135)*'DEC-OS'!$D135)</f>
        <v>1.3281701573220199E-2</v>
      </c>
      <c r="I135" s="18">
        <f>Model!$W$22*((drdp!C135)*'DEC-OS'!$B135+(drdp!F135)*'DEC-OS'!$C135+(drdp!I135)*'DEC-OS'!$D135)</f>
        <v>-5.7529369933845213E-2</v>
      </c>
      <c r="J135" s="18">
        <f>Model!$W$22*((drdp!D135)*'DEC-OS'!$B135+(drdp!G135)*'DEC-OS'!$C135+(drdp!J135)*'DEC-OS'!$D135)</f>
        <v>0</v>
      </c>
      <c r="K135" s="21">
        <f>SUM(E$3:E134)+H135</f>
        <v>3.0886480754790941</v>
      </c>
      <c r="L135" s="21">
        <f>SUM(F$3:F134)+I135</f>
        <v>3.9805369454824024</v>
      </c>
      <c r="M135" s="21">
        <f>SUM(G$3:G134)+J135</f>
        <v>0</v>
      </c>
      <c r="N135" s="21"/>
      <c r="O135" s="21"/>
      <c r="P135" s="21"/>
      <c r="Q135" s="19">
        <f t="shared" si="9"/>
        <v>9.5397469341607124</v>
      </c>
      <c r="R135" s="19">
        <f t="shared" si="9"/>
        <v>15.844674374350374</v>
      </c>
      <c r="S135" s="19">
        <f t="shared" si="9"/>
        <v>0</v>
      </c>
      <c r="T135" s="19">
        <f t="shared" si="10"/>
        <v>12.294477776037654</v>
      </c>
      <c r="U135" s="19">
        <f t="shared" si="11"/>
        <v>0</v>
      </c>
      <c r="V135" s="19">
        <f t="shared" si="12"/>
        <v>0</v>
      </c>
    </row>
    <row r="136" spans="1:22" x14ac:dyDescent="0.25">
      <c r="A136" s="26">
        <f>Wellpath!E136</f>
        <v>3810</v>
      </c>
      <c r="B136" s="22">
        <v>0</v>
      </c>
      <c r="C136" s="22">
        <v>0</v>
      </c>
      <c r="D136" s="22">
        <v>1</v>
      </c>
      <c r="E136" s="20">
        <f>Model!$W$22*((drdp!B136+drdp!K136)*'DEC-OS'!$B136+(drdp!E136+drdp!N136)*'DEC-OS'!$C136+(drdp!H136+drdp!Q136)*'DEC-OS'!$D136)</f>
        <v>2.6563403146440397E-2</v>
      </c>
      <c r="F136" s="20">
        <f>Model!$W$22*((drdp!C136+drdp!L136)*'DEC-OS'!$B136+(drdp!F136+drdp!O136)*'DEC-OS'!$C136+(drdp!I136+drdp!R136)*'DEC-OS'!$D136)</f>
        <v>-0.11505873986769043</v>
      </c>
      <c r="G136" s="20">
        <f>Model!$W$22*((drdp!D136+drdp!M136)*'DEC-OS'!$B136+(drdp!G136+drdp!P136)*'DEC-OS'!$C136+(drdp!J136+drdp!S136)*'DEC-OS'!$D136)</f>
        <v>0</v>
      </c>
      <c r="H136" s="18">
        <f>Model!$W$22*((drdp!B136)*'DEC-OS'!$B136+(drdp!E136)*'DEC-OS'!$C136+(drdp!H136)*'DEC-OS'!$D136)</f>
        <v>1.3281701573220199E-2</v>
      </c>
      <c r="I136" s="18">
        <f>Model!$W$22*((drdp!C136)*'DEC-OS'!$B136+(drdp!F136)*'DEC-OS'!$C136+(drdp!I136)*'DEC-OS'!$D136)</f>
        <v>-5.7529369933845213E-2</v>
      </c>
      <c r="J136" s="18">
        <f>Model!$W$22*((drdp!D136)*'DEC-OS'!$B136+(drdp!G136)*'DEC-OS'!$C136+(drdp!J136)*'DEC-OS'!$D136)</f>
        <v>0</v>
      </c>
      <c r="K136" s="21">
        <f>SUM(E$3:E135)+H136</f>
        <v>3.1152114786255347</v>
      </c>
      <c r="L136" s="21">
        <f>SUM(F$3:F135)+I136</f>
        <v>3.8654782056147119</v>
      </c>
      <c r="M136" s="21">
        <f>SUM(G$3:G135)+J136</f>
        <v>0</v>
      </c>
      <c r="N136" s="21"/>
      <c r="O136" s="21"/>
      <c r="P136" s="21"/>
      <c r="Q136" s="19">
        <f t="shared" si="9"/>
        <v>9.7045425565602912</v>
      </c>
      <c r="R136" s="19">
        <f t="shared" si="9"/>
        <v>14.941921758082334</v>
      </c>
      <c r="S136" s="19">
        <f t="shared" si="9"/>
        <v>0</v>
      </c>
      <c r="T136" s="19">
        <f t="shared" si="10"/>
        <v>12.041782076507785</v>
      </c>
      <c r="U136" s="19">
        <f t="shared" si="11"/>
        <v>0</v>
      </c>
      <c r="V136" s="19">
        <f t="shared" si="12"/>
        <v>0</v>
      </c>
    </row>
    <row r="137" spans="1:22" x14ac:dyDescent="0.25">
      <c r="A137" s="26">
        <f>Wellpath!E137</f>
        <v>3840</v>
      </c>
      <c r="B137" s="22">
        <v>0</v>
      </c>
      <c r="C137" s="22">
        <v>0</v>
      </c>
      <c r="D137" s="22">
        <v>1</v>
      </c>
      <c r="E137" s="20">
        <f>Model!$W$22*((drdp!B137+drdp!K137)*'DEC-OS'!$B137+(drdp!E137+drdp!N137)*'DEC-OS'!$C137+(drdp!H137+drdp!Q137)*'DEC-OS'!$D137)</f>
        <v>2.6563403146440397E-2</v>
      </c>
      <c r="F137" s="20">
        <f>Model!$W$22*((drdp!C137+drdp!L137)*'DEC-OS'!$B137+(drdp!F137+drdp!O137)*'DEC-OS'!$C137+(drdp!I137+drdp!R137)*'DEC-OS'!$D137)</f>
        <v>-0.11505873986769043</v>
      </c>
      <c r="G137" s="20">
        <f>Model!$W$22*((drdp!D137+drdp!M137)*'DEC-OS'!$B137+(drdp!G137+drdp!P137)*'DEC-OS'!$C137+(drdp!J137+drdp!S137)*'DEC-OS'!$D137)</f>
        <v>0</v>
      </c>
      <c r="H137" s="18">
        <f>Model!$W$22*((drdp!B137)*'DEC-OS'!$B137+(drdp!E137)*'DEC-OS'!$C137+(drdp!H137)*'DEC-OS'!$D137)</f>
        <v>1.3281701573220199E-2</v>
      </c>
      <c r="I137" s="18">
        <f>Model!$W$22*((drdp!C137)*'DEC-OS'!$B137+(drdp!F137)*'DEC-OS'!$C137+(drdp!I137)*'DEC-OS'!$D137)</f>
        <v>-5.7529369933845213E-2</v>
      </c>
      <c r="J137" s="18">
        <f>Model!$W$22*((drdp!D137)*'DEC-OS'!$B137+(drdp!G137)*'DEC-OS'!$C137+(drdp!J137)*'DEC-OS'!$D137)</f>
        <v>0</v>
      </c>
      <c r="K137" s="21">
        <f>SUM(E$3:E136)+H137</f>
        <v>3.1417748817719753</v>
      </c>
      <c r="L137" s="21">
        <f>SUM(F$3:F136)+I137</f>
        <v>3.7504194657470213</v>
      </c>
      <c r="M137" s="21">
        <f>SUM(G$3:G136)+J137</f>
        <v>0</v>
      </c>
      <c r="N137" s="21"/>
      <c r="O137" s="21"/>
      <c r="P137" s="21"/>
      <c r="Q137" s="19">
        <f t="shared" si="9"/>
        <v>9.8707494077333084</v>
      </c>
      <c r="R137" s="19">
        <f t="shared" si="9"/>
        <v>14.065646169054173</v>
      </c>
      <c r="S137" s="19">
        <f t="shared" si="9"/>
        <v>0</v>
      </c>
      <c r="T137" s="19">
        <f t="shared" si="10"/>
        <v>11.782973673592663</v>
      </c>
      <c r="U137" s="19">
        <f t="shared" si="11"/>
        <v>0</v>
      </c>
      <c r="V137" s="19">
        <f t="shared" si="12"/>
        <v>0</v>
      </c>
    </row>
    <row r="138" spans="1:22" x14ac:dyDescent="0.25">
      <c r="A138" s="26">
        <f>Wellpath!E138</f>
        <v>3870</v>
      </c>
      <c r="B138" s="22">
        <v>0</v>
      </c>
      <c r="C138" s="22">
        <v>0</v>
      </c>
      <c r="D138" s="22">
        <v>1</v>
      </c>
      <c r="E138" s="20">
        <f>Model!$W$22*((drdp!B138+drdp!K138)*'DEC-OS'!$B138+(drdp!E138+drdp!N138)*'DEC-OS'!$C138+(drdp!H138+drdp!Q138)*'DEC-OS'!$D138)</f>
        <v>2.6563403146440397E-2</v>
      </c>
      <c r="F138" s="20">
        <f>Model!$W$22*((drdp!C138+drdp!L138)*'DEC-OS'!$B138+(drdp!F138+drdp!O138)*'DEC-OS'!$C138+(drdp!I138+drdp!R138)*'DEC-OS'!$D138)</f>
        <v>-0.11505873986769043</v>
      </c>
      <c r="G138" s="20">
        <f>Model!$W$22*((drdp!D138+drdp!M138)*'DEC-OS'!$B138+(drdp!G138+drdp!P138)*'DEC-OS'!$C138+(drdp!J138+drdp!S138)*'DEC-OS'!$D138)</f>
        <v>0</v>
      </c>
      <c r="H138" s="18">
        <f>Model!$W$22*((drdp!B138)*'DEC-OS'!$B138+(drdp!E138)*'DEC-OS'!$C138+(drdp!H138)*'DEC-OS'!$D138)</f>
        <v>1.3281701573220199E-2</v>
      </c>
      <c r="I138" s="18">
        <f>Model!$W$22*((drdp!C138)*'DEC-OS'!$B138+(drdp!F138)*'DEC-OS'!$C138+(drdp!I138)*'DEC-OS'!$D138)</f>
        <v>-5.7529369933845213E-2</v>
      </c>
      <c r="J138" s="18">
        <f>Model!$W$22*((drdp!D138)*'DEC-OS'!$B138+(drdp!G138)*'DEC-OS'!$C138+(drdp!J138)*'DEC-OS'!$D138)</f>
        <v>0</v>
      </c>
      <c r="K138" s="21">
        <f>SUM(E$3:E137)+H138</f>
        <v>3.1683382849184158</v>
      </c>
      <c r="L138" s="21">
        <f>SUM(F$3:F137)+I138</f>
        <v>3.6353607258793308</v>
      </c>
      <c r="M138" s="21">
        <f>SUM(G$3:G137)+J138</f>
        <v>0</v>
      </c>
      <c r="N138" s="21"/>
      <c r="O138" s="21"/>
      <c r="P138" s="21"/>
      <c r="Q138" s="19">
        <f t="shared" si="9"/>
        <v>10.038367487679769</v>
      </c>
      <c r="R138" s="19">
        <f t="shared" si="9"/>
        <v>13.215847607265895</v>
      </c>
      <c r="S138" s="19">
        <f t="shared" si="9"/>
        <v>0</v>
      </c>
      <c r="T138" s="19">
        <f t="shared" si="10"/>
        <v>11.518052567292287</v>
      </c>
      <c r="U138" s="19">
        <f t="shared" si="11"/>
        <v>0</v>
      </c>
      <c r="V138" s="19">
        <f t="shared" si="12"/>
        <v>0</v>
      </c>
    </row>
    <row r="139" spans="1:22" x14ac:dyDescent="0.25">
      <c r="A139" s="26">
        <f>Wellpath!E139</f>
        <v>3900</v>
      </c>
      <c r="B139" s="22">
        <v>0</v>
      </c>
      <c r="C139" s="22">
        <v>0</v>
      </c>
      <c r="D139" s="22">
        <v>1</v>
      </c>
      <c r="E139" s="20">
        <f>Model!$W$22*((drdp!B139+drdp!K139)*'DEC-OS'!$B139+(drdp!E139+drdp!N139)*'DEC-OS'!$C139+(drdp!H139+drdp!Q139)*'DEC-OS'!$D139)</f>
        <v>2.6563403146440397E-2</v>
      </c>
      <c r="F139" s="20">
        <f>Model!$W$22*((drdp!C139+drdp!L139)*'DEC-OS'!$B139+(drdp!F139+drdp!O139)*'DEC-OS'!$C139+(drdp!I139+drdp!R139)*'DEC-OS'!$D139)</f>
        <v>-0.11505873986769043</v>
      </c>
      <c r="G139" s="20">
        <f>Model!$W$22*((drdp!D139+drdp!M139)*'DEC-OS'!$B139+(drdp!G139+drdp!P139)*'DEC-OS'!$C139+(drdp!J139+drdp!S139)*'DEC-OS'!$D139)</f>
        <v>0</v>
      </c>
      <c r="H139" s="18">
        <f>Model!$W$22*((drdp!B139)*'DEC-OS'!$B139+(drdp!E139)*'DEC-OS'!$C139+(drdp!H139)*'DEC-OS'!$D139)</f>
        <v>1.3281701573220199E-2</v>
      </c>
      <c r="I139" s="18">
        <f>Model!$W$22*((drdp!C139)*'DEC-OS'!$B139+(drdp!F139)*'DEC-OS'!$C139+(drdp!I139)*'DEC-OS'!$D139)</f>
        <v>-5.7529369933845213E-2</v>
      </c>
      <c r="J139" s="18">
        <f>Model!$W$22*((drdp!D139)*'DEC-OS'!$B139+(drdp!G139)*'DEC-OS'!$C139+(drdp!J139)*'DEC-OS'!$D139)</f>
        <v>0</v>
      </c>
      <c r="K139" s="21">
        <f>SUM(E$3:E138)+H139</f>
        <v>3.1949016880648564</v>
      </c>
      <c r="L139" s="21">
        <f>SUM(F$3:F138)+I139</f>
        <v>3.5203019860116402</v>
      </c>
      <c r="M139" s="21">
        <f>SUM(G$3:G138)+J139</f>
        <v>0</v>
      </c>
      <c r="N139" s="21"/>
      <c r="O139" s="21"/>
      <c r="P139" s="21"/>
      <c r="Q139" s="19">
        <f t="shared" si="9"/>
        <v>10.207396796399669</v>
      </c>
      <c r="R139" s="19">
        <f t="shared" si="9"/>
        <v>12.392526072717498</v>
      </c>
      <c r="S139" s="19">
        <f t="shared" si="9"/>
        <v>0</v>
      </c>
      <c r="T139" s="19">
        <f t="shared" si="10"/>
        <v>11.247018757606655</v>
      </c>
      <c r="U139" s="19">
        <f t="shared" si="11"/>
        <v>0</v>
      </c>
      <c r="V139" s="19">
        <f t="shared" si="12"/>
        <v>0</v>
      </c>
    </row>
    <row r="140" spans="1:22" x14ac:dyDescent="0.25">
      <c r="A140" s="26">
        <f>Wellpath!E140</f>
        <v>3930</v>
      </c>
      <c r="B140" s="22">
        <v>0</v>
      </c>
      <c r="C140" s="22">
        <v>0</v>
      </c>
      <c r="D140" s="22">
        <v>1</v>
      </c>
      <c r="E140" s="20">
        <f>Model!$W$22*((drdp!B140+drdp!K140)*'DEC-OS'!$B140+(drdp!E140+drdp!N140)*'DEC-OS'!$C140+(drdp!H140+drdp!Q140)*'DEC-OS'!$D140)</f>
        <v>2.6563403146440397E-2</v>
      </c>
      <c r="F140" s="20">
        <f>Model!$W$22*((drdp!C140+drdp!L140)*'DEC-OS'!$B140+(drdp!F140+drdp!O140)*'DEC-OS'!$C140+(drdp!I140+drdp!R140)*'DEC-OS'!$D140)</f>
        <v>-0.11505873986769043</v>
      </c>
      <c r="G140" s="20">
        <f>Model!$W$22*((drdp!D140+drdp!M140)*'DEC-OS'!$B140+(drdp!G140+drdp!P140)*'DEC-OS'!$C140+(drdp!J140+drdp!S140)*'DEC-OS'!$D140)</f>
        <v>0</v>
      </c>
      <c r="H140" s="18">
        <f>Model!$W$22*((drdp!B140)*'DEC-OS'!$B140+(drdp!E140)*'DEC-OS'!$C140+(drdp!H140)*'DEC-OS'!$D140)</f>
        <v>1.3281701573220199E-2</v>
      </c>
      <c r="I140" s="18">
        <f>Model!$W$22*((drdp!C140)*'DEC-OS'!$B140+(drdp!F140)*'DEC-OS'!$C140+(drdp!I140)*'DEC-OS'!$D140)</f>
        <v>-5.7529369933845213E-2</v>
      </c>
      <c r="J140" s="18">
        <f>Model!$W$22*((drdp!D140)*'DEC-OS'!$B140+(drdp!G140)*'DEC-OS'!$C140+(drdp!J140)*'DEC-OS'!$D140)</f>
        <v>0</v>
      </c>
      <c r="K140" s="21">
        <f>SUM(E$3:E139)+H140</f>
        <v>3.221465091211297</v>
      </c>
      <c r="L140" s="21">
        <f>SUM(F$3:F139)+I140</f>
        <v>3.4052432461439497</v>
      </c>
      <c r="M140" s="21">
        <f>SUM(G$3:G139)+J140</f>
        <v>0</v>
      </c>
      <c r="N140" s="21"/>
      <c r="O140" s="21"/>
      <c r="P140" s="21"/>
      <c r="Q140" s="19">
        <f t="shared" si="9"/>
        <v>10.377837333893011</v>
      </c>
      <c r="R140" s="19">
        <f t="shared" si="9"/>
        <v>11.595681565408984</v>
      </c>
      <c r="S140" s="19">
        <f t="shared" si="9"/>
        <v>0</v>
      </c>
      <c r="T140" s="19">
        <f t="shared" si="10"/>
        <v>10.969872244535772</v>
      </c>
      <c r="U140" s="19">
        <f t="shared" si="11"/>
        <v>0</v>
      </c>
      <c r="V140" s="19">
        <f t="shared" si="12"/>
        <v>0</v>
      </c>
    </row>
    <row r="141" spans="1:22" x14ac:dyDescent="0.25">
      <c r="A141" s="26">
        <f>Wellpath!E141</f>
        <v>3960</v>
      </c>
      <c r="B141" s="22">
        <v>0</v>
      </c>
      <c r="C141" s="22">
        <v>0</v>
      </c>
      <c r="D141" s="22">
        <v>1</v>
      </c>
      <c r="E141" s="20">
        <f>Model!$W$22*((drdp!B141+drdp!K141)*'DEC-OS'!$B141+(drdp!E141+drdp!N141)*'DEC-OS'!$C141+(drdp!H141+drdp!Q141)*'DEC-OS'!$D141)</f>
        <v>2.6563403146440397E-2</v>
      </c>
      <c r="F141" s="20">
        <f>Model!$W$22*((drdp!C141+drdp!L141)*'DEC-OS'!$B141+(drdp!F141+drdp!O141)*'DEC-OS'!$C141+(drdp!I141+drdp!R141)*'DEC-OS'!$D141)</f>
        <v>-0.11505873986769043</v>
      </c>
      <c r="G141" s="20">
        <f>Model!$W$22*((drdp!D141+drdp!M141)*'DEC-OS'!$B141+(drdp!G141+drdp!P141)*'DEC-OS'!$C141+(drdp!J141+drdp!S141)*'DEC-OS'!$D141)</f>
        <v>0</v>
      </c>
      <c r="H141" s="18">
        <f>Model!$W$22*((drdp!B141)*'DEC-OS'!$B141+(drdp!E141)*'DEC-OS'!$C141+(drdp!H141)*'DEC-OS'!$D141)</f>
        <v>1.3281701573220199E-2</v>
      </c>
      <c r="I141" s="18">
        <f>Model!$W$22*((drdp!C141)*'DEC-OS'!$B141+(drdp!F141)*'DEC-OS'!$C141+(drdp!I141)*'DEC-OS'!$D141)</f>
        <v>-5.7529369933845213E-2</v>
      </c>
      <c r="J141" s="18">
        <f>Model!$W$22*((drdp!D141)*'DEC-OS'!$B141+(drdp!G141)*'DEC-OS'!$C141+(drdp!J141)*'DEC-OS'!$D141)</f>
        <v>0</v>
      </c>
      <c r="K141" s="21">
        <f>SUM(E$3:E140)+H141</f>
        <v>3.2480284943577376</v>
      </c>
      <c r="L141" s="21">
        <f>SUM(F$3:F140)+I141</f>
        <v>3.2901845062762591</v>
      </c>
      <c r="M141" s="21">
        <f>SUM(G$3:G140)+J141</f>
        <v>0</v>
      </c>
      <c r="N141" s="21"/>
      <c r="O141" s="21"/>
      <c r="P141" s="21"/>
      <c r="Q141" s="19">
        <f t="shared" si="9"/>
        <v>10.549689100159792</v>
      </c>
      <c r="R141" s="19">
        <f t="shared" si="9"/>
        <v>10.82531408534035</v>
      </c>
      <c r="S141" s="19">
        <f t="shared" si="9"/>
        <v>0</v>
      </c>
      <c r="T141" s="19">
        <f t="shared" si="10"/>
        <v>10.686613028079634</v>
      </c>
      <c r="U141" s="19">
        <f t="shared" si="11"/>
        <v>0</v>
      </c>
      <c r="V141" s="19">
        <f t="shared" si="12"/>
        <v>0</v>
      </c>
    </row>
    <row r="142" spans="1:22" x14ac:dyDescent="0.25">
      <c r="A142" s="26">
        <f>Wellpath!E142</f>
        <v>3990</v>
      </c>
      <c r="B142" s="22">
        <v>0</v>
      </c>
      <c r="C142" s="22">
        <v>0</v>
      </c>
      <c r="D142" s="22">
        <v>1</v>
      </c>
      <c r="E142" s="20">
        <f>Model!$W$22*((drdp!B142+drdp!K142)*'DEC-OS'!$B142+(drdp!E142+drdp!N142)*'DEC-OS'!$C142+(drdp!H142+drdp!Q142)*'DEC-OS'!$D142)</f>
        <v>2.6563403146440397E-2</v>
      </c>
      <c r="F142" s="20">
        <f>Model!$W$22*((drdp!C142+drdp!L142)*'DEC-OS'!$B142+(drdp!F142+drdp!O142)*'DEC-OS'!$C142+(drdp!I142+drdp!R142)*'DEC-OS'!$D142)</f>
        <v>-0.11505873986769043</v>
      </c>
      <c r="G142" s="20">
        <f>Model!$W$22*((drdp!D142+drdp!M142)*'DEC-OS'!$B142+(drdp!G142+drdp!P142)*'DEC-OS'!$C142+(drdp!J142+drdp!S142)*'DEC-OS'!$D142)</f>
        <v>0</v>
      </c>
      <c r="H142" s="18">
        <f>Model!$W$22*((drdp!B142)*'DEC-OS'!$B142+(drdp!E142)*'DEC-OS'!$C142+(drdp!H142)*'DEC-OS'!$D142)</f>
        <v>1.3281701573220199E-2</v>
      </c>
      <c r="I142" s="18">
        <f>Model!$W$22*((drdp!C142)*'DEC-OS'!$B142+(drdp!F142)*'DEC-OS'!$C142+(drdp!I142)*'DEC-OS'!$D142)</f>
        <v>-5.7529369933845213E-2</v>
      </c>
      <c r="J142" s="18">
        <f>Model!$W$22*((drdp!D142)*'DEC-OS'!$B142+(drdp!G142)*'DEC-OS'!$C142+(drdp!J142)*'DEC-OS'!$D142)</f>
        <v>0</v>
      </c>
      <c r="K142" s="21">
        <f>SUM(E$3:E141)+H142</f>
        <v>3.2745918975041781</v>
      </c>
      <c r="L142" s="21">
        <f>SUM(F$3:F141)+I142</f>
        <v>3.1751257664085686</v>
      </c>
      <c r="M142" s="21">
        <f>SUM(G$3:G141)+J142</f>
        <v>0</v>
      </c>
      <c r="N142" s="21"/>
      <c r="O142" s="21"/>
      <c r="P142" s="21"/>
      <c r="Q142" s="19">
        <f t="shared" si="9"/>
        <v>10.722952095200014</v>
      </c>
      <c r="R142" s="19">
        <f t="shared" si="9"/>
        <v>10.0814236325116</v>
      </c>
      <c r="S142" s="19">
        <f t="shared" si="9"/>
        <v>0</v>
      </c>
      <c r="T142" s="19">
        <f t="shared" si="10"/>
        <v>10.397241108238243</v>
      </c>
      <c r="U142" s="19">
        <f t="shared" si="11"/>
        <v>0</v>
      </c>
      <c r="V142" s="19">
        <f t="shared" si="12"/>
        <v>0</v>
      </c>
    </row>
    <row r="143" spans="1:22" x14ac:dyDescent="0.25">
      <c r="A143" s="26">
        <f>Wellpath!E143</f>
        <v>4020</v>
      </c>
      <c r="B143" s="22">
        <v>0</v>
      </c>
      <c r="C143" s="22">
        <v>0</v>
      </c>
      <c r="D143" s="22">
        <v>1</v>
      </c>
      <c r="E143" s="20">
        <f>Model!$W$22*((drdp!B143+drdp!K143)*'DEC-OS'!$B143+(drdp!E143+drdp!N143)*'DEC-OS'!$C143+(drdp!H143+drdp!Q143)*'DEC-OS'!$D143)</f>
        <v>1.7708935430960266E-2</v>
      </c>
      <c r="F143" s="20">
        <f>Model!$W$22*((drdp!C143+drdp!L143)*'DEC-OS'!$B143+(drdp!F143+drdp!O143)*'DEC-OS'!$C143+(drdp!I143+drdp!R143)*'DEC-OS'!$D143)</f>
        <v>-7.6705826578460298E-2</v>
      </c>
      <c r="G143" s="20">
        <f>Model!$W$22*((drdp!D143+drdp!M143)*'DEC-OS'!$B143+(drdp!G143+drdp!P143)*'DEC-OS'!$C143+(drdp!J143+drdp!S143)*'DEC-OS'!$D143)</f>
        <v>0</v>
      </c>
      <c r="H143" s="18">
        <f>Model!$W$22*((drdp!B143)*'DEC-OS'!$B143+(drdp!E143)*'DEC-OS'!$C143+(drdp!H143)*'DEC-OS'!$D143)</f>
        <v>1.3281701573220199E-2</v>
      </c>
      <c r="I143" s="18">
        <f>Model!$W$22*((drdp!C143)*'DEC-OS'!$B143+(drdp!F143)*'DEC-OS'!$C143+(drdp!I143)*'DEC-OS'!$D143)</f>
        <v>-5.7529369933845213E-2</v>
      </c>
      <c r="J143" s="18">
        <f>Model!$W$22*((drdp!D143)*'DEC-OS'!$B143+(drdp!G143)*'DEC-OS'!$C143+(drdp!J143)*'DEC-OS'!$D143)</f>
        <v>0</v>
      </c>
      <c r="K143" s="21">
        <f>SUM(E$3:E142)+H143</f>
        <v>3.3011553006506187</v>
      </c>
      <c r="L143" s="21">
        <f>SUM(F$3:F142)+I143</f>
        <v>3.060067026540878</v>
      </c>
      <c r="M143" s="21">
        <f>SUM(G$3:G142)+J143</f>
        <v>0</v>
      </c>
      <c r="N143" s="21"/>
      <c r="O143" s="21"/>
      <c r="P143" s="21"/>
      <c r="Q143" s="19">
        <f t="shared" si="9"/>
        <v>10.897626319013677</v>
      </c>
      <c r="R143" s="19">
        <f t="shared" si="9"/>
        <v>9.36401020692273</v>
      </c>
      <c r="S143" s="19">
        <f t="shared" si="9"/>
        <v>0</v>
      </c>
      <c r="T143" s="19">
        <f t="shared" si="10"/>
        <v>10.101756485011597</v>
      </c>
      <c r="U143" s="19">
        <f t="shared" si="11"/>
        <v>0</v>
      </c>
      <c r="V143" s="19">
        <f t="shared" si="12"/>
        <v>0</v>
      </c>
    </row>
    <row r="144" spans="1:22" x14ac:dyDescent="0.25">
      <c r="A144" s="26">
        <f>Wellpath!E144</f>
        <v>4030</v>
      </c>
      <c r="B144" s="22">
        <v>0</v>
      </c>
      <c r="C144" s="22">
        <v>0</v>
      </c>
      <c r="D144" s="22">
        <v>1</v>
      </c>
      <c r="E144" s="20">
        <f>Model!$W$22*((drdp!B144+drdp!K144)*'DEC-OS'!$B144+(drdp!E144+drdp!N144)*'DEC-OS'!$C144+(drdp!H144+drdp!Q144)*'DEC-OS'!$D144)</f>
        <v>-1.7797480108115069</v>
      </c>
      <c r="F144" s="20">
        <f>Model!$W$22*((drdp!C144+drdp!L144)*'DEC-OS'!$B144+(drdp!F144+drdp!O144)*'DEC-OS'!$C144+(drdp!I144+drdp!R144)*'DEC-OS'!$D144)</f>
        <v>7.7089355711352585</v>
      </c>
      <c r="G144" s="20">
        <f>Model!$W$22*((drdp!D144+drdp!M144)*'DEC-OS'!$B144+(drdp!G144+drdp!P144)*'DEC-OS'!$C144+(drdp!J144+drdp!S144)*'DEC-OS'!$D144)</f>
        <v>0</v>
      </c>
      <c r="H144" s="18">
        <f>Model!$W$22*((drdp!B144)*'DEC-OS'!$B144+(drdp!E144)*'DEC-OS'!$C144+(drdp!H144)*'DEC-OS'!$D144)</f>
        <v>4.4272338577400665E-3</v>
      </c>
      <c r="I144" s="18">
        <f>Model!$W$22*((drdp!C144)*'DEC-OS'!$B144+(drdp!F144)*'DEC-OS'!$C144+(drdp!I144)*'DEC-OS'!$D144)</f>
        <v>-1.9176456644615075E-2</v>
      </c>
      <c r="J144" s="18">
        <f>Model!$W$22*((drdp!D144)*'DEC-OS'!$B144+(drdp!G144)*'DEC-OS'!$C144+(drdp!J144)*'DEC-OS'!$D144)</f>
        <v>0</v>
      </c>
      <c r="K144" s="21">
        <f>SUM(E$3:E143)+H144</f>
        <v>3.3100097683660987</v>
      </c>
      <c r="L144" s="21">
        <f>SUM(F$3:F143)+I144</f>
        <v>3.0217141132516478</v>
      </c>
      <c r="M144" s="21">
        <f>SUM(G$3:G143)+J144</f>
        <v>0</v>
      </c>
      <c r="N144" s="21"/>
      <c r="O144" s="21"/>
      <c r="P144" s="21"/>
      <c r="Q144" s="19">
        <f t="shared" si="9"/>
        <v>10.956164666678994</v>
      </c>
      <c r="R144" s="19">
        <f t="shared" si="9"/>
        <v>9.1307561822241929</v>
      </c>
      <c r="S144" s="19">
        <f t="shared" si="9"/>
        <v>0</v>
      </c>
      <c r="T144" s="19">
        <f t="shared" si="10"/>
        <v>10.001903232072658</v>
      </c>
      <c r="U144" s="19">
        <f t="shared" si="11"/>
        <v>0</v>
      </c>
      <c r="V144" s="19">
        <f t="shared" si="12"/>
        <v>0</v>
      </c>
    </row>
    <row r="145" spans="1:22" x14ac:dyDescent="0.25">
      <c r="A145" s="26">
        <f>Wellpath!E145</f>
        <v>0</v>
      </c>
      <c r="B145" s="22">
        <v>0</v>
      </c>
      <c r="C145" s="22">
        <v>0</v>
      </c>
      <c r="D145" s="22">
        <v>1</v>
      </c>
      <c r="E145" s="20">
        <f>Model!$W$22*((drdp!B145+drdp!K145)*'DEC-OS'!$B145+(drdp!E145+drdp!N145)*'DEC-OS'!$C145+(drdp!H145+drdp!Q145)*'DEC-OS'!$D145)</f>
        <v>0</v>
      </c>
      <c r="F145" s="20">
        <f>Model!$W$22*((drdp!C145+drdp!L145)*'DEC-OS'!$B145+(drdp!F145+drdp!O145)*'DEC-OS'!$C145+(drdp!I145+drdp!R145)*'DEC-OS'!$D145)</f>
        <v>0</v>
      </c>
      <c r="G145" s="20">
        <f>Model!$W$22*((drdp!D145+drdp!M145)*'DEC-OS'!$B145+(drdp!G145+drdp!P145)*'DEC-OS'!$C145+(drdp!J145+drdp!S145)*'DEC-OS'!$D145)</f>
        <v>0</v>
      </c>
      <c r="H145" s="18">
        <f>Model!$W$22*((drdp!B145)*'DEC-OS'!$B145+(drdp!E145)*'DEC-OS'!$C145+(drdp!H145)*'DEC-OS'!$D145)</f>
        <v>0</v>
      </c>
      <c r="I145" s="18">
        <f>Model!$W$22*((drdp!C145)*'DEC-OS'!$B145+(drdp!F145)*'DEC-OS'!$C145+(drdp!I145)*'DEC-OS'!$D145)</f>
        <v>0</v>
      </c>
      <c r="J145" s="18">
        <f>Model!$W$22*((drdp!D145)*'DEC-OS'!$B145+(drdp!G145)*'DEC-OS'!$C145+(drdp!J145)*'DEC-OS'!$D145)</f>
        <v>0</v>
      </c>
      <c r="K145" s="21">
        <f>SUM(E$3:E144)+H145</f>
        <v>1.5258345236968518</v>
      </c>
      <c r="L145" s="21">
        <f>SUM(F$3:F144)+I145</f>
        <v>10.749826141031521</v>
      </c>
      <c r="M145" s="21">
        <f>SUM(G$3:G144)+J145</f>
        <v>0</v>
      </c>
      <c r="N145" s="21"/>
      <c r="O145" s="21"/>
      <c r="P145" s="21"/>
      <c r="Q145" s="19">
        <f t="shared" si="9"/>
        <v>2.3281709937051986</v>
      </c>
      <c r="R145" s="19">
        <f t="shared" si="9"/>
        <v>115.55876206240465</v>
      </c>
      <c r="S145" s="19">
        <f t="shared" si="9"/>
        <v>0</v>
      </c>
      <c r="T145" s="19">
        <f t="shared" si="10"/>
        <v>16.402455849724799</v>
      </c>
      <c r="U145" s="19">
        <f t="shared" si="11"/>
        <v>0</v>
      </c>
      <c r="V145" s="19">
        <f t="shared" si="12"/>
        <v>0</v>
      </c>
    </row>
    <row r="146" spans="1:22" x14ac:dyDescent="0.25">
      <c r="A146" s="26">
        <f>Wellpath!E146</f>
        <v>0</v>
      </c>
      <c r="B146" s="22">
        <v>0</v>
      </c>
      <c r="C146" s="22">
        <v>0</v>
      </c>
      <c r="D146" s="22">
        <v>1</v>
      </c>
      <c r="E146" s="20">
        <f>Model!$W$22*((drdp!B146+drdp!K146)*'DEC-OS'!$B146+(drdp!E146+drdp!N146)*'DEC-OS'!$C146+(drdp!H146+drdp!Q146)*'DEC-OS'!$D146)</f>
        <v>0</v>
      </c>
      <c r="F146" s="20">
        <f>Model!$W$22*((drdp!C146+drdp!L146)*'DEC-OS'!$B146+(drdp!F146+drdp!O146)*'DEC-OS'!$C146+(drdp!I146+drdp!R146)*'DEC-OS'!$D146)</f>
        <v>0</v>
      </c>
      <c r="G146" s="20">
        <f>Model!$W$22*((drdp!D146+drdp!M146)*'DEC-OS'!$B146+(drdp!G146+drdp!P146)*'DEC-OS'!$C146+(drdp!J146+drdp!S146)*'DEC-OS'!$D146)</f>
        <v>0</v>
      </c>
      <c r="H146" s="18">
        <f>Model!$W$22*((drdp!B146)*'DEC-OS'!$B146+(drdp!E146)*'DEC-OS'!$C146+(drdp!H146)*'DEC-OS'!$D146)</f>
        <v>0</v>
      </c>
      <c r="I146" s="18">
        <f>Model!$W$22*((drdp!C146)*'DEC-OS'!$B146+(drdp!F146)*'DEC-OS'!$C146+(drdp!I146)*'DEC-OS'!$D146)</f>
        <v>0</v>
      </c>
      <c r="J146" s="18">
        <f>Model!$W$22*((drdp!D146)*'DEC-OS'!$B146+(drdp!G146)*'DEC-OS'!$C146+(drdp!J146)*'DEC-OS'!$D146)</f>
        <v>0</v>
      </c>
      <c r="K146" s="21">
        <f>SUM(E$3:E145)+H146</f>
        <v>1.5258345236968518</v>
      </c>
      <c r="L146" s="21">
        <f>SUM(F$3:F145)+I146</f>
        <v>10.749826141031521</v>
      </c>
      <c r="M146" s="21">
        <f>SUM(G$3:G145)+J146</f>
        <v>0</v>
      </c>
      <c r="N146" s="21"/>
      <c r="O146" s="21"/>
      <c r="P146" s="21"/>
      <c r="Q146" s="19">
        <f t="shared" si="9"/>
        <v>2.3281709937051986</v>
      </c>
      <c r="R146" s="19">
        <f t="shared" si="9"/>
        <v>115.55876206240465</v>
      </c>
      <c r="S146" s="19">
        <f t="shared" si="9"/>
        <v>0</v>
      </c>
      <c r="T146" s="19">
        <f t="shared" si="10"/>
        <v>16.402455849724799</v>
      </c>
      <c r="U146" s="19">
        <f t="shared" si="11"/>
        <v>0</v>
      </c>
      <c r="V146" s="19">
        <f t="shared" si="12"/>
        <v>0</v>
      </c>
    </row>
    <row r="147" spans="1:22" x14ac:dyDescent="0.25">
      <c r="A147" s="26">
        <f>Wellpath!E147</f>
        <v>0</v>
      </c>
      <c r="B147" s="22">
        <v>0</v>
      </c>
      <c r="C147" s="22">
        <v>0</v>
      </c>
      <c r="D147" s="22">
        <v>1</v>
      </c>
      <c r="E147" s="20">
        <f>Model!$W$22*((drdp!B147+drdp!K147)*'DEC-OS'!$B147+(drdp!E147+drdp!N147)*'DEC-OS'!$C147+(drdp!H147+drdp!Q147)*'DEC-OS'!$D147)</f>
        <v>0</v>
      </c>
      <c r="F147" s="20">
        <f>Model!$W$22*((drdp!C147+drdp!L147)*'DEC-OS'!$B147+(drdp!F147+drdp!O147)*'DEC-OS'!$C147+(drdp!I147+drdp!R147)*'DEC-OS'!$D147)</f>
        <v>0</v>
      </c>
      <c r="G147" s="20">
        <f>Model!$W$22*((drdp!D147+drdp!M147)*'DEC-OS'!$B147+(drdp!G147+drdp!P147)*'DEC-OS'!$C147+(drdp!J147+drdp!S147)*'DEC-OS'!$D147)</f>
        <v>0</v>
      </c>
      <c r="H147" s="18">
        <f>Model!$W$22*((drdp!B147)*'DEC-OS'!$B147+(drdp!E147)*'DEC-OS'!$C147+(drdp!H147)*'DEC-OS'!$D147)</f>
        <v>0</v>
      </c>
      <c r="I147" s="18">
        <f>Model!$W$22*((drdp!C147)*'DEC-OS'!$B147+(drdp!F147)*'DEC-OS'!$C147+(drdp!I147)*'DEC-OS'!$D147)</f>
        <v>0</v>
      </c>
      <c r="J147" s="18">
        <f>Model!$W$22*((drdp!D147)*'DEC-OS'!$B147+(drdp!G147)*'DEC-OS'!$C147+(drdp!J147)*'DEC-OS'!$D147)</f>
        <v>0</v>
      </c>
      <c r="K147" s="21">
        <f>SUM(E$3:E146)+H147</f>
        <v>1.5258345236968518</v>
      </c>
      <c r="L147" s="21">
        <f>SUM(F$3:F146)+I147</f>
        <v>10.749826141031521</v>
      </c>
      <c r="M147" s="21">
        <f>SUM(G$3:G146)+J147</f>
        <v>0</v>
      </c>
      <c r="N147" s="21"/>
      <c r="O147" s="21"/>
      <c r="P147" s="21"/>
      <c r="Q147" s="19">
        <f t="shared" si="9"/>
        <v>2.3281709937051986</v>
      </c>
      <c r="R147" s="19">
        <f t="shared" si="9"/>
        <v>115.55876206240465</v>
      </c>
      <c r="S147" s="19">
        <f t="shared" si="9"/>
        <v>0</v>
      </c>
      <c r="T147" s="19">
        <f t="shared" si="10"/>
        <v>16.402455849724799</v>
      </c>
      <c r="U147" s="19">
        <f t="shared" si="11"/>
        <v>0</v>
      </c>
      <c r="V147" s="19">
        <f t="shared" si="12"/>
        <v>0</v>
      </c>
    </row>
    <row r="148" spans="1:22" x14ac:dyDescent="0.25">
      <c r="A148" s="26">
        <f>Wellpath!E148</f>
        <v>0</v>
      </c>
      <c r="B148" s="22">
        <v>0</v>
      </c>
      <c r="C148" s="22">
        <v>0</v>
      </c>
      <c r="D148" s="22">
        <v>1</v>
      </c>
      <c r="E148" s="20">
        <f>Model!$W$22*((drdp!B148+drdp!K148)*'DEC-OS'!$B148+(drdp!E148+drdp!N148)*'DEC-OS'!$C148+(drdp!H148+drdp!Q148)*'DEC-OS'!$D148)</f>
        <v>0</v>
      </c>
      <c r="F148" s="20">
        <f>Model!$W$22*((drdp!C148+drdp!L148)*'DEC-OS'!$B148+(drdp!F148+drdp!O148)*'DEC-OS'!$C148+(drdp!I148+drdp!R148)*'DEC-OS'!$D148)</f>
        <v>0</v>
      </c>
      <c r="G148" s="20">
        <f>Model!$W$22*((drdp!D148+drdp!M148)*'DEC-OS'!$B148+(drdp!G148+drdp!P148)*'DEC-OS'!$C148+(drdp!J148+drdp!S148)*'DEC-OS'!$D148)</f>
        <v>0</v>
      </c>
      <c r="H148" s="18">
        <f>Model!$W$22*((drdp!B148)*'DEC-OS'!$B148+(drdp!E148)*'DEC-OS'!$C148+(drdp!H148)*'DEC-OS'!$D148)</f>
        <v>0</v>
      </c>
      <c r="I148" s="18">
        <f>Model!$W$22*((drdp!C148)*'DEC-OS'!$B148+(drdp!F148)*'DEC-OS'!$C148+(drdp!I148)*'DEC-OS'!$D148)</f>
        <v>0</v>
      </c>
      <c r="J148" s="18">
        <f>Model!$W$22*((drdp!D148)*'DEC-OS'!$B148+(drdp!G148)*'DEC-OS'!$C148+(drdp!J148)*'DEC-OS'!$D148)</f>
        <v>0</v>
      </c>
      <c r="K148" s="21">
        <f>SUM(E$3:E147)+H148</f>
        <v>1.5258345236968518</v>
      </c>
      <c r="L148" s="21">
        <f>SUM(F$3:F147)+I148</f>
        <v>10.749826141031521</v>
      </c>
      <c r="M148" s="21">
        <f>SUM(G$3:G147)+J148</f>
        <v>0</v>
      </c>
      <c r="N148" s="21"/>
      <c r="O148" s="21"/>
      <c r="P148" s="21"/>
      <c r="Q148" s="19">
        <f t="shared" ref="Q148:S211" si="13">K148^2</f>
        <v>2.3281709937051986</v>
      </c>
      <c r="R148" s="19">
        <f t="shared" si="13"/>
        <v>115.55876206240465</v>
      </c>
      <c r="S148" s="19">
        <f t="shared" si="13"/>
        <v>0</v>
      </c>
      <c r="T148" s="19">
        <f t="shared" si="10"/>
        <v>16.402455849724799</v>
      </c>
      <c r="U148" s="19">
        <f t="shared" si="11"/>
        <v>0</v>
      </c>
      <c r="V148" s="19">
        <f t="shared" si="12"/>
        <v>0</v>
      </c>
    </row>
    <row r="149" spans="1:22" x14ac:dyDescent="0.25">
      <c r="A149" s="26">
        <f>Wellpath!E149</f>
        <v>0</v>
      </c>
      <c r="B149" s="22">
        <v>0</v>
      </c>
      <c r="C149" s="22">
        <v>0</v>
      </c>
      <c r="D149" s="22">
        <v>1</v>
      </c>
      <c r="E149" s="20">
        <f>Model!$W$22*((drdp!B149+drdp!K149)*'DEC-OS'!$B149+(drdp!E149+drdp!N149)*'DEC-OS'!$C149+(drdp!H149+drdp!Q149)*'DEC-OS'!$D149)</f>
        <v>0</v>
      </c>
      <c r="F149" s="20">
        <f>Model!$W$22*((drdp!C149+drdp!L149)*'DEC-OS'!$B149+(drdp!F149+drdp!O149)*'DEC-OS'!$C149+(drdp!I149+drdp!R149)*'DEC-OS'!$D149)</f>
        <v>0</v>
      </c>
      <c r="G149" s="20">
        <f>Model!$W$22*((drdp!D149+drdp!M149)*'DEC-OS'!$B149+(drdp!G149+drdp!P149)*'DEC-OS'!$C149+(drdp!J149+drdp!S149)*'DEC-OS'!$D149)</f>
        <v>0</v>
      </c>
      <c r="H149" s="18">
        <f>Model!$W$22*((drdp!B149)*'DEC-OS'!$B149+(drdp!E149)*'DEC-OS'!$C149+(drdp!H149)*'DEC-OS'!$D149)</f>
        <v>0</v>
      </c>
      <c r="I149" s="18">
        <f>Model!$W$22*((drdp!C149)*'DEC-OS'!$B149+(drdp!F149)*'DEC-OS'!$C149+(drdp!I149)*'DEC-OS'!$D149)</f>
        <v>0</v>
      </c>
      <c r="J149" s="18">
        <f>Model!$W$22*((drdp!D149)*'DEC-OS'!$B149+(drdp!G149)*'DEC-OS'!$C149+(drdp!J149)*'DEC-OS'!$D149)</f>
        <v>0</v>
      </c>
      <c r="K149" s="21">
        <f>SUM(E$3:E148)+H149</f>
        <v>1.5258345236968518</v>
      </c>
      <c r="L149" s="21">
        <f>SUM(F$3:F148)+I149</f>
        <v>10.749826141031521</v>
      </c>
      <c r="M149" s="21">
        <f>SUM(G$3:G148)+J149</f>
        <v>0</v>
      </c>
      <c r="N149" s="21"/>
      <c r="O149" s="21"/>
      <c r="P149" s="21"/>
      <c r="Q149" s="19">
        <f t="shared" si="13"/>
        <v>2.3281709937051986</v>
      </c>
      <c r="R149" s="19">
        <f t="shared" si="13"/>
        <v>115.55876206240465</v>
      </c>
      <c r="S149" s="19">
        <f t="shared" si="13"/>
        <v>0</v>
      </c>
      <c r="T149" s="19">
        <f t="shared" si="10"/>
        <v>16.402455849724799</v>
      </c>
      <c r="U149" s="19">
        <f t="shared" si="11"/>
        <v>0</v>
      </c>
      <c r="V149" s="19">
        <f t="shared" si="12"/>
        <v>0</v>
      </c>
    </row>
    <row r="150" spans="1:22" x14ac:dyDescent="0.25">
      <c r="A150" s="26">
        <f>Wellpath!E150</f>
        <v>0</v>
      </c>
      <c r="B150" s="22">
        <v>0</v>
      </c>
      <c r="C150" s="22">
        <v>0</v>
      </c>
      <c r="D150" s="22">
        <v>1</v>
      </c>
      <c r="E150" s="20">
        <f>Model!$W$22*((drdp!B150+drdp!K150)*'DEC-OS'!$B150+(drdp!E150+drdp!N150)*'DEC-OS'!$C150+(drdp!H150+drdp!Q150)*'DEC-OS'!$D150)</f>
        <v>0</v>
      </c>
      <c r="F150" s="20">
        <f>Model!$W$22*((drdp!C150+drdp!L150)*'DEC-OS'!$B150+(drdp!F150+drdp!O150)*'DEC-OS'!$C150+(drdp!I150+drdp!R150)*'DEC-OS'!$D150)</f>
        <v>0</v>
      </c>
      <c r="G150" s="20">
        <f>Model!$W$22*((drdp!D150+drdp!M150)*'DEC-OS'!$B150+(drdp!G150+drdp!P150)*'DEC-OS'!$C150+(drdp!J150+drdp!S150)*'DEC-OS'!$D150)</f>
        <v>0</v>
      </c>
      <c r="H150" s="18">
        <f>Model!$W$22*((drdp!B150)*'DEC-OS'!$B150+(drdp!E150)*'DEC-OS'!$C150+(drdp!H150)*'DEC-OS'!$D150)</f>
        <v>0</v>
      </c>
      <c r="I150" s="18">
        <f>Model!$W$22*((drdp!C150)*'DEC-OS'!$B150+(drdp!F150)*'DEC-OS'!$C150+(drdp!I150)*'DEC-OS'!$D150)</f>
        <v>0</v>
      </c>
      <c r="J150" s="18">
        <f>Model!$W$22*((drdp!D150)*'DEC-OS'!$B150+(drdp!G150)*'DEC-OS'!$C150+(drdp!J150)*'DEC-OS'!$D150)</f>
        <v>0</v>
      </c>
      <c r="K150" s="21">
        <f>SUM(E$3:E149)+H150</f>
        <v>1.5258345236968518</v>
      </c>
      <c r="L150" s="21">
        <f>SUM(F$3:F149)+I150</f>
        <v>10.749826141031521</v>
      </c>
      <c r="M150" s="21">
        <f>SUM(G$3:G149)+J150</f>
        <v>0</v>
      </c>
      <c r="N150" s="21"/>
      <c r="O150" s="21"/>
      <c r="P150" s="21"/>
      <c r="Q150" s="19">
        <f t="shared" si="13"/>
        <v>2.3281709937051986</v>
      </c>
      <c r="R150" s="19">
        <f t="shared" si="13"/>
        <v>115.55876206240465</v>
      </c>
      <c r="S150" s="19">
        <f t="shared" si="13"/>
        <v>0</v>
      </c>
      <c r="T150" s="19">
        <f t="shared" si="10"/>
        <v>16.402455849724799</v>
      </c>
      <c r="U150" s="19">
        <f t="shared" si="11"/>
        <v>0</v>
      </c>
      <c r="V150" s="19">
        <f t="shared" si="12"/>
        <v>0</v>
      </c>
    </row>
    <row r="151" spans="1:22" x14ac:dyDescent="0.25">
      <c r="A151" s="26">
        <f>Wellpath!E151</f>
        <v>0</v>
      </c>
      <c r="B151" s="22">
        <v>0</v>
      </c>
      <c r="C151" s="22">
        <v>0</v>
      </c>
      <c r="D151" s="22">
        <v>1</v>
      </c>
      <c r="E151" s="20">
        <f>Model!$W$22*((drdp!B151+drdp!K151)*'DEC-OS'!$B151+(drdp!E151+drdp!N151)*'DEC-OS'!$C151+(drdp!H151+drdp!Q151)*'DEC-OS'!$D151)</f>
        <v>0</v>
      </c>
      <c r="F151" s="20">
        <f>Model!$W$22*((drdp!C151+drdp!L151)*'DEC-OS'!$B151+(drdp!F151+drdp!O151)*'DEC-OS'!$C151+(drdp!I151+drdp!R151)*'DEC-OS'!$D151)</f>
        <v>0</v>
      </c>
      <c r="G151" s="20">
        <f>Model!$W$22*((drdp!D151+drdp!M151)*'DEC-OS'!$B151+(drdp!G151+drdp!P151)*'DEC-OS'!$C151+(drdp!J151+drdp!S151)*'DEC-OS'!$D151)</f>
        <v>0</v>
      </c>
      <c r="H151" s="18">
        <f>Model!$W$22*((drdp!B151)*'DEC-OS'!$B151+(drdp!E151)*'DEC-OS'!$C151+(drdp!H151)*'DEC-OS'!$D151)</f>
        <v>0</v>
      </c>
      <c r="I151" s="18">
        <f>Model!$W$22*((drdp!C151)*'DEC-OS'!$B151+(drdp!F151)*'DEC-OS'!$C151+(drdp!I151)*'DEC-OS'!$D151)</f>
        <v>0</v>
      </c>
      <c r="J151" s="18">
        <f>Model!$W$22*((drdp!D151)*'DEC-OS'!$B151+(drdp!G151)*'DEC-OS'!$C151+(drdp!J151)*'DEC-OS'!$D151)</f>
        <v>0</v>
      </c>
      <c r="K151" s="21">
        <f>SUM(E$3:E150)+H151</f>
        <v>1.5258345236968518</v>
      </c>
      <c r="L151" s="21">
        <f>SUM(F$3:F150)+I151</f>
        <v>10.749826141031521</v>
      </c>
      <c r="M151" s="21">
        <f>SUM(G$3:G150)+J151</f>
        <v>0</v>
      </c>
      <c r="N151" s="21"/>
      <c r="O151" s="21"/>
      <c r="P151" s="21"/>
      <c r="Q151" s="19">
        <f t="shared" si="13"/>
        <v>2.3281709937051986</v>
      </c>
      <c r="R151" s="19">
        <f t="shared" si="13"/>
        <v>115.55876206240465</v>
      </c>
      <c r="S151" s="19">
        <f t="shared" si="13"/>
        <v>0</v>
      </c>
      <c r="T151" s="19">
        <f t="shared" si="10"/>
        <v>16.402455849724799</v>
      </c>
      <c r="U151" s="19">
        <f t="shared" si="11"/>
        <v>0</v>
      </c>
      <c r="V151" s="19">
        <f t="shared" si="12"/>
        <v>0</v>
      </c>
    </row>
    <row r="152" spans="1:22" x14ac:dyDescent="0.25">
      <c r="A152" s="26">
        <f>Wellpath!E152</f>
        <v>0</v>
      </c>
      <c r="B152" s="22">
        <v>0</v>
      </c>
      <c r="C152" s="22">
        <v>0</v>
      </c>
      <c r="D152" s="22">
        <v>1</v>
      </c>
      <c r="E152" s="20">
        <f>Model!$W$22*((drdp!B152+drdp!K152)*'DEC-OS'!$B152+(drdp!E152+drdp!N152)*'DEC-OS'!$C152+(drdp!H152+drdp!Q152)*'DEC-OS'!$D152)</f>
        <v>0</v>
      </c>
      <c r="F152" s="20">
        <f>Model!$W$22*((drdp!C152+drdp!L152)*'DEC-OS'!$B152+(drdp!F152+drdp!O152)*'DEC-OS'!$C152+(drdp!I152+drdp!R152)*'DEC-OS'!$D152)</f>
        <v>0</v>
      </c>
      <c r="G152" s="20">
        <f>Model!$W$22*((drdp!D152+drdp!M152)*'DEC-OS'!$B152+(drdp!G152+drdp!P152)*'DEC-OS'!$C152+(drdp!J152+drdp!S152)*'DEC-OS'!$D152)</f>
        <v>0</v>
      </c>
      <c r="H152" s="18">
        <f>Model!$W$22*((drdp!B152)*'DEC-OS'!$B152+(drdp!E152)*'DEC-OS'!$C152+(drdp!H152)*'DEC-OS'!$D152)</f>
        <v>0</v>
      </c>
      <c r="I152" s="18">
        <f>Model!$W$22*((drdp!C152)*'DEC-OS'!$B152+(drdp!F152)*'DEC-OS'!$C152+(drdp!I152)*'DEC-OS'!$D152)</f>
        <v>0</v>
      </c>
      <c r="J152" s="18">
        <f>Model!$W$22*((drdp!D152)*'DEC-OS'!$B152+(drdp!G152)*'DEC-OS'!$C152+(drdp!J152)*'DEC-OS'!$D152)</f>
        <v>0</v>
      </c>
      <c r="K152" s="21">
        <f>SUM(E$3:E151)+H152</f>
        <v>1.5258345236968518</v>
      </c>
      <c r="L152" s="21">
        <f>SUM(F$3:F151)+I152</f>
        <v>10.749826141031521</v>
      </c>
      <c r="M152" s="21">
        <f>SUM(G$3:G151)+J152</f>
        <v>0</v>
      </c>
      <c r="N152" s="21"/>
      <c r="O152" s="21"/>
      <c r="P152" s="21"/>
      <c r="Q152" s="19">
        <f t="shared" si="13"/>
        <v>2.3281709937051986</v>
      </c>
      <c r="R152" s="19">
        <f t="shared" si="13"/>
        <v>115.55876206240465</v>
      </c>
      <c r="S152" s="19">
        <f t="shared" si="13"/>
        <v>0</v>
      </c>
      <c r="T152" s="19">
        <f t="shared" si="10"/>
        <v>16.402455849724799</v>
      </c>
      <c r="U152" s="19">
        <f t="shared" si="11"/>
        <v>0</v>
      </c>
      <c r="V152" s="19">
        <f t="shared" si="12"/>
        <v>0</v>
      </c>
    </row>
    <row r="153" spans="1:22" x14ac:dyDescent="0.25">
      <c r="A153" s="26">
        <f>Wellpath!E153</f>
        <v>0</v>
      </c>
      <c r="B153" s="22">
        <v>0</v>
      </c>
      <c r="C153" s="22">
        <v>0</v>
      </c>
      <c r="D153" s="22">
        <v>1</v>
      </c>
      <c r="E153" s="20">
        <f>Model!$W$22*((drdp!B153+drdp!K153)*'DEC-OS'!$B153+(drdp!E153+drdp!N153)*'DEC-OS'!$C153+(drdp!H153+drdp!Q153)*'DEC-OS'!$D153)</f>
        <v>0</v>
      </c>
      <c r="F153" s="20">
        <f>Model!$W$22*((drdp!C153+drdp!L153)*'DEC-OS'!$B153+(drdp!F153+drdp!O153)*'DEC-OS'!$C153+(drdp!I153+drdp!R153)*'DEC-OS'!$D153)</f>
        <v>0</v>
      </c>
      <c r="G153" s="20">
        <f>Model!$W$22*((drdp!D153+drdp!M153)*'DEC-OS'!$B153+(drdp!G153+drdp!P153)*'DEC-OS'!$C153+(drdp!J153+drdp!S153)*'DEC-OS'!$D153)</f>
        <v>0</v>
      </c>
      <c r="H153" s="18">
        <f>Model!$W$22*((drdp!B153)*'DEC-OS'!$B153+(drdp!E153)*'DEC-OS'!$C153+(drdp!H153)*'DEC-OS'!$D153)</f>
        <v>0</v>
      </c>
      <c r="I153" s="18">
        <f>Model!$W$22*((drdp!C153)*'DEC-OS'!$B153+(drdp!F153)*'DEC-OS'!$C153+(drdp!I153)*'DEC-OS'!$D153)</f>
        <v>0</v>
      </c>
      <c r="J153" s="18">
        <f>Model!$W$22*((drdp!D153)*'DEC-OS'!$B153+(drdp!G153)*'DEC-OS'!$C153+(drdp!J153)*'DEC-OS'!$D153)</f>
        <v>0</v>
      </c>
      <c r="K153" s="21">
        <f>SUM(E$3:E152)+H153</f>
        <v>1.5258345236968518</v>
      </c>
      <c r="L153" s="21">
        <f>SUM(F$3:F152)+I153</f>
        <v>10.749826141031521</v>
      </c>
      <c r="M153" s="21">
        <f>SUM(G$3:G152)+J153</f>
        <v>0</v>
      </c>
      <c r="N153" s="21"/>
      <c r="O153" s="21"/>
      <c r="P153" s="21"/>
      <c r="Q153" s="19">
        <f t="shared" si="13"/>
        <v>2.3281709937051986</v>
      </c>
      <c r="R153" s="19">
        <f t="shared" si="13"/>
        <v>115.55876206240465</v>
      </c>
      <c r="S153" s="19">
        <f t="shared" si="13"/>
        <v>0</v>
      </c>
      <c r="T153" s="19">
        <f t="shared" si="10"/>
        <v>16.402455849724799</v>
      </c>
      <c r="U153" s="19">
        <f t="shared" si="11"/>
        <v>0</v>
      </c>
      <c r="V153" s="19">
        <f t="shared" si="12"/>
        <v>0</v>
      </c>
    </row>
    <row r="154" spans="1:22" x14ac:dyDescent="0.25">
      <c r="A154" s="26">
        <f>Wellpath!E154</f>
        <v>0</v>
      </c>
      <c r="B154" s="22">
        <v>0</v>
      </c>
      <c r="C154" s="22">
        <v>0</v>
      </c>
      <c r="D154" s="22">
        <v>1</v>
      </c>
      <c r="E154" s="20">
        <f>Model!$W$22*((drdp!B154+drdp!K154)*'DEC-OS'!$B154+(drdp!E154+drdp!N154)*'DEC-OS'!$C154+(drdp!H154+drdp!Q154)*'DEC-OS'!$D154)</f>
        <v>0</v>
      </c>
      <c r="F154" s="20">
        <f>Model!$W$22*((drdp!C154+drdp!L154)*'DEC-OS'!$B154+(drdp!F154+drdp!O154)*'DEC-OS'!$C154+(drdp!I154+drdp!R154)*'DEC-OS'!$D154)</f>
        <v>0</v>
      </c>
      <c r="G154" s="20">
        <f>Model!$W$22*((drdp!D154+drdp!M154)*'DEC-OS'!$B154+(drdp!G154+drdp!P154)*'DEC-OS'!$C154+(drdp!J154+drdp!S154)*'DEC-OS'!$D154)</f>
        <v>0</v>
      </c>
      <c r="H154" s="18">
        <f>Model!$W$22*((drdp!B154)*'DEC-OS'!$B154+(drdp!E154)*'DEC-OS'!$C154+(drdp!H154)*'DEC-OS'!$D154)</f>
        <v>0</v>
      </c>
      <c r="I154" s="18">
        <f>Model!$W$22*((drdp!C154)*'DEC-OS'!$B154+(drdp!F154)*'DEC-OS'!$C154+(drdp!I154)*'DEC-OS'!$D154)</f>
        <v>0</v>
      </c>
      <c r="J154" s="18">
        <f>Model!$W$22*((drdp!D154)*'DEC-OS'!$B154+(drdp!G154)*'DEC-OS'!$C154+(drdp!J154)*'DEC-OS'!$D154)</f>
        <v>0</v>
      </c>
      <c r="K154" s="21">
        <f>SUM(E$3:E153)+H154</f>
        <v>1.5258345236968518</v>
      </c>
      <c r="L154" s="21">
        <f>SUM(F$3:F153)+I154</f>
        <v>10.749826141031521</v>
      </c>
      <c r="M154" s="21">
        <f>SUM(G$3:G153)+J154</f>
        <v>0</v>
      </c>
      <c r="N154" s="21"/>
      <c r="O154" s="21"/>
      <c r="P154" s="21"/>
      <c r="Q154" s="19">
        <f t="shared" si="13"/>
        <v>2.3281709937051986</v>
      </c>
      <c r="R154" s="19">
        <f t="shared" si="13"/>
        <v>115.55876206240465</v>
      </c>
      <c r="S154" s="19">
        <f t="shared" si="13"/>
        <v>0</v>
      </c>
      <c r="T154" s="19">
        <f t="shared" si="10"/>
        <v>16.402455849724799</v>
      </c>
      <c r="U154" s="19">
        <f t="shared" si="11"/>
        <v>0</v>
      </c>
      <c r="V154" s="19">
        <f t="shared" si="12"/>
        <v>0</v>
      </c>
    </row>
    <row r="155" spans="1:22" x14ac:dyDescent="0.25">
      <c r="A155" s="26">
        <f>Wellpath!E155</f>
        <v>0</v>
      </c>
      <c r="B155" s="22">
        <v>0</v>
      </c>
      <c r="C155" s="22">
        <v>0</v>
      </c>
      <c r="D155" s="22">
        <v>1</v>
      </c>
      <c r="E155" s="20">
        <f>Model!$W$22*((drdp!B155+drdp!K155)*'DEC-OS'!$B155+(drdp!E155+drdp!N155)*'DEC-OS'!$C155+(drdp!H155+drdp!Q155)*'DEC-OS'!$D155)</f>
        <v>0</v>
      </c>
      <c r="F155" s="20">
        <f>Model!$W$22*((drdp!C155+drdp!L155)*'DEC-OS'!$B155+(drdp!F155+drdp!O155)*'DEC-OS'!$C155+(drdp!I155+drdp!R155)*'DEC-OS'!$D155)</f>
        <v>0</v>
      </c>
      <c r="G155" s="20">
        <f>Model!$W$22*((drdp!D155+drdp!M155)*'DEC-OS'!$B155+(drdp!G155+drdp!P155)*'DEC-OS'!$C155+(drdp!J155+drdp!S155)*'DEC-OS'!$D155)</f>
        <v>0</v>
      </c>
      <c r="H155" s="18">
        <f>Model!$W$22*((drdp!B155)*'DEC-OS'!$B155+(drdp!E155)*'DEC-OS'!$C155+(drdp!H155)*'DEC-OS'!$D155)</f>
        <v>0</v>
      </c>
      <c r="I155" s="18">
        <f>Model!$W$22*((drdp!C155)*'DEC-OS'!$B155+(drdp!F155)*'DEC-OS'!$C155+(drdp!I155)*'DEC-OS'!$D155)</f>
        <v>0</v>
      </c>
      <c r="J155" s="18">
        <f>Model!$W$22*((drdp!D155)*'DEC-OS'!$B155+(drdp!G155)*'DEC-OS'!$C155+(drdp!J155)*'DEC-OS'!$D155)</f>
        <v>0</v>
      </c>
      <c r="K155" s="21">
        <f>SUM(E$3:E154)+H155</f>
        <v>1.5258345236968518</v>
      </c>
      <c r="L155" s="21">
        <f>SUM(F$3:F154)+I155</f>
        <v>10.749826141031521</v>
      </c>
      <c r="M155" s="21">
        <f>SUM(G$3:G154)+J155</f>
        <v>0</v>
      </c>
      <c r="N155" s="21"/>
      <c r="O155" s="21"/>
      <c r="P155" s="21"/>
      <c r="Q155" s="19">
        <f t="shared" si="13"/>
        <v>2.3281709937051986</v>
      </c>
      <c r="R155" s="19">
        <f t="shared" si="13"/>
        <v>115.55876206240465</v>
      </c>
      <c r="S155" s="19">
        <f t="shared" si="13"/>
        <v>0</v>
      </c>
      <c r="T155" s="19">
        <f t="shared" si="10"/>
        <v>16.402455849724799</v>
      </c>
      <c r="U155" s="19">
        <f t="shared" si="11"/>
        <v>0</v>
      </c>
      <c r="V155" s="19">
        <f t="shared" si="12"/>
        <v>0</v>
      </c>
    </row>
    <row r="156" spans="1:22" x14ac:dyDescent="0.25">
      <c r="A156" s="26">
        <f>Wellpath!E156</f>
        <v>0</v>
      </c>
      <c r="B156" s="22">
        <v>0</v>
      </c>
      <c r="C156" s="22">
        <v>0</v>
      </c>
      <c r="D156" s="22">
        <v>1</v>
      </c>
      <c r="E156" s="20">
        <f>Model!$W$22*((drdp!B156+drdp!K156)*'DEC-OS'!$B156+(drdp!E156+drdp!N156)*'DEC-OS'!$C156+(drdp!H156+drdp!Q156)*'DEC-OS'!$D156)</f>
        <v>0</v>
      </c>
      <c r="F156" s="20">
        <f>Model!$W$22*((drdp!C156+drdp!L156)*'DEC-OS'!$B156+(drdp!F156+drdp!O156)*'DEC-OS'!$C156+(drdp!I156+drdp!R156)*'DEC-OS'!$D156)</f>
        <v>0</v>
      </c>
      <c r="G156" s="20">
        <f>Model!$W$22*((drdp!D156+drdp!M156)*'DEC-OS'!$B156+(drdp!G156+drdp!P156)*'DEC-OS'!$C156+(drdp!J156+drdp!S156)*'DEC-OS'!$D156)</f>
        <v>0</v>
      </c>
      <c r="H156" s="18">
        <f>Model!$W$22*((drdp!B156)*'DEC-OS'!$B156+(drdp!E156)*'DEC-OS'!$C156+(drdp!H156)*'DEC-OS'!$D156)</f>
        <v>0</v>
      </c>
      <c r="I156" s="18">
        <f>Model!$W$22*((drdp!C156)*'DEC-OS'!$B156+(drdp!F156)*'DEC-OS'!$C156+(drdp!I156)*'DEC-OS'!$D156)</f>
        <v>0</v>
      </c>
      <c r="J156" s="18">
        <f>Model!$W$22*((drdp!D156)*'DEC-OS'!$B156+(drdp!G156)*'DEC-OS'!$C156+(drdp!J156)*'DEC-OS'!$D156)</f>
        <v>0</v>
      </c>
      <c r="K156" s="21">
        <f>SUM(E$3:E155)+H156</f>
        <v>1.5258345236968518</v>
      </c>
      <c r="L156" s="21">
        <f>SUM(F$3:F155)+I156</f>
        <v>10.749826141031521</v>
      </c>
      <c r="M156" s="21">
        <f>SUM(G$3:G155)+J156</f>
        <v>0</v>
      </c>
      <c r="N156" s="21"/>
      <c r="O156" s="21"/>
      <c r="P156" s="21"/>
      <c r="Q156" s="19">
        <f t="shared" si="13"/>
        <v>2.3281709937051986</v>
      </c>
      <c r="R156" s="19">
        <f t="shared" si="13"/>
        <v>115.55876206240465</v>
      </c>
      <c r="S156" s="19">
        <f t="shared" si="13"/>
        <v>0</v>
      </c>
      <c r="T156" s="19">
        <f t="shared" si="10"/>
        <v>16.402455849724799</v>
      </c>
      <c r="U156" s="19">
        <f t="shared" si="11"/>
        <v>0</v>
      </c>
      <c r="V156" s="19">
        <f t="shared" si="12"/>
        <v>0</v>
      </c>
    </row>
    <row r="157" spans="1:22" x14ac:dyDescent="0.25">
      <c r="A157" s="26">
        <f>Wellpath!E157</f>
        <v>0</v>
      </c>
      <c r="B157" s="22">
        <v>0</v>
      </c>
      <c r="C157" s="22">
        <v>0</v>
      </c>
      <c r="D157" s="22">
        <v>1</v>
      </c>
      <c r="E157" s="20">
        <f>Model!$W$22*((drdp!B157+drdp!K157)*'DEC-OS'!$B157+(drdp!E157+drdp!N157)*'DEC-OS'!$C157+(drdp!H157+drdp!Q157)*'DEC-OS'!$D157)</f>
        <v>0</v>
      </c>
      <c r="F157" s="20">
        <f>Model!$W$22*((drdp!C157+drdp!L157)*'DEC-OS'!$B157+(drdp!F157+drdp!O157)*'DEC-OS'!$C157+(drdp!I157+drdp!R157)*'DEC-OS'!$D157)</f>
        <v>0</v>
      </c>
      <c r="G157" s="20">
        <f>Model!$W$22*((drdp!D157+drdp!M157)*'DEC-OS'!$B157+(drdp!G157+drdp!P157)*'DEC-OS'!$C157+(drdp!J157+drdp!S157)*'DEC-OS'!$D157)</f>
        <v>0</v>
      </c>
      <c r="H157" s="18">
        <f>Model!$W$22*((drdp!B157)*'DEC-OS'!$B157+(drdp!E157)*'DEC-OS'!$C157+(drdp!H157)*'DEC-OS'!$D157)</f>
        <v>0</v>
      </c>
      <c r="I157" s="18">
        <f>Model!$W$22*((drdp!C157)*'DEC-OS'!$B157+(drdp!F157)*'DEC-OS'!$C157+(drdp!I157)*'DEC-OS'!$D157)</f>
        <v>0</v>
      </c>
      <c r="J157" s="18">
        <f>Model!$W$22*((drdp!D157)*'DEC-OS'!$B157+(drdp!G157)*'DEC-OS'!$C157+(drdp!J157)*'DEC-OS'!$D157)</f>
        <v>0</v>
      </c>
      <c r="K157" s="21">
        <f>SUM(E$3:E156)+H157</f>
        <v>1.5258345236968518</v>
      </c>
      <c r="L157" s="21">
        <f>SUM(F$3:F156)+I157</f>
        <v>10.749826141031521</v>
      </c>
      <c r="M157" s="21">
        <f>SUM(G$3:G156)+J157</f>
        <v>0</v>
      </c>
      <c r="N157" s="21"/>
      <c r="O157" s="21"/>
      <c r="P157" s="21"/>
      <c r="Q157" s="19">
        <f t="shared" si="13"/>
        <v>2.3281709937051986</v>
      </c>
      <c r="R157" s="19">
        <f t="shared" si="13"/>
        <v>115.55876206240465</v>
      </c>
      <c r="S157" s="19">
        <f t="shared" si="13"/>
        <v>0</v>
      </c>
      <c r="T157" s="19">
        <f t="shared" si="10"/>
        <v>16.402455849724799</v>
      </c>
      <c r="U157" s="19">
        <f t="shared" si="11"/>
        <v>0</v>
      </c>
      <c r="V157" s="19">
        <f t="shared" si="12"/>
        <v>0</v>
      </c>
    </row>
    <row r="158" spans="1:22" x14ac:dyDescent="0.25">
      <c r="A158" s="26">
        <f>Wellpath!E158</f>
        <v>0</v>
      </c>
      <c r="B158" s="22">
        <v>0</v>
      </c>
      <c r="C158" s="22">
        <v>0</v>
      </c>
      <c r="D158" s="22">
        <v>1</v>
      </c>
      <c r="E158" s="20">
        <f>Model!$W$22*((drdp!B158+drdp!K158)*'DEC-OS'!$B158+(drdp!E158+drdp!N158)*'DEC-OS'!$C158+(drdp!H158+drdp!Q158)*'DEC-OS'!$D158)</f>
        <v>0</v>
      </c>
      <c r="F158" s="20">
        <f>Model!$W$22*((drdp!C158+drdp!L158)*'DEC-OS'!$B158+(drdp!F158+drdp!O158)*'DEC-OS'!$C158+(drdp!I158+drdp!R158)*'DEC-OS'!$D158)</f>
        <v>0</v>
      </c>
      <c r="G158" s="20">
        <f>Model!$W$22*((drdp!D158+drdp!M158)*'DEC-OS'!$B158+(drdp!G158+drdp!P158)*'DEC-OS'!$C158+(drdp!J158+drdp!S158)*'DEC-OS'!$D158)</f>
        <v>0</v>
      </c>
      <c r="H158" s="18">
        <f>Model!$W$22*((drdp!B158)*'DEC-OS'!$B158+(drdp!E158)*'DEC-OS'!$C158+(drdp!H158)*'DEC-OS'!$D158)</f>
        <v>0</v>
      </c>
      <c r="I158" s="18">
        <f>Model!$W$22*((drdp!C158)*'DEC-OS'!$B158+(drdp!F158)*'DEC-OS'!$C158+(drdp!I158)*'DEC-OS'!$D158)</f>
        <v>0</v>
      </c>
      <c r="J158" s="18">
        <f>Model!$W$22*((drdp!D158)*'DEC-OS'!$B158+(drdp!G158)*'DEC-OS'!$C158+(drdp!J158)*'DEC-OS'!$D158)</f>
        <v>0</v>
      </c>
      <c r="K158" s="21">
        <f>SUM(E$3:E157)+H158</f>
        <v>1.5258345236968518</v>
      </c>
      <c r="L158" s="21">
        <f>SUM(F$3:F157)+I158</f>
        <v>10.749826141031521</v>
      </c>
      <c r="M158" s="21">
        <f>SUM(G$3:G157)+J158</f>
        <v>0</v>
      </c>
      <c r="N158" s="21"/>
      <c r="O158" s="21"/>
      <c r="P158" s="21"/>
      <c r="Q158" s="19">
        <f t="shared" si="13"/>
        <v>2.3281709937051986</v>
      </c>
      <c r="R158" s="19">
        <f t="shared" si="13"/>
        <v>115.55876206240465</v>
      </c>
      <c r="S158" s="19">
        <f t="shared" si="13"/>
        <v>0</v>
      </c>
      <c r="T158" s="19">
        <f t="shared" si="10"/>
        <v>16.402455849724799</v>
      </c>
      <c r="U158" s="19">
        <f t="shared" si="11"/>
        <v>0</v>
      </c>
      <c r="V158" s="19">
        <f t="shared" si="12"/>
        <v>0</v>
      </c>
    </row>
    <row r="159" spans="1:22" x14ac:dyDescent="0.25">
      <c r="A159" s="26">
        <f>Wellpath!E159</f>
        <v>0</v>
      </c>
      <c r="B159" s="22">
        <v>0</v>
      </c>
      <c r="C159" s="22">
        <v>0</v>
      </c>
      <c r="D159" s="22">
        <v>1</v>
      </c>
      <c r="E159" s="20">
        <f>Model!$W$22*((drdp!B159+drdp!K159)*'DEC-OS'!$B159+(drdp!E159+drdp!N159)*'DEC-OS'!$C159+(drdp!H159+drdp!Q159)*'DEC-OS'!$D159)</f>
        <v>0</v>
      </c>
      <c r="F159" s="20">
        <f>Model!$W$22*((drdp!C159+drdp!L159)*'DEC-OS'!$B159+(drdp!F159+drdp!O159)*'DEC-OS'!$C159+(drdp!I159+drdp!R159)*'DEC-OS'!$D159)</f>
        <v>0</v>
      </c>
      <c r="G159" s="20">
        <f>Model!$W$22*((drdp!D159+drdp!M159)*'DEC-OS'!$B159+(drdp!G159+drdp!P159)*'DEC-OS'!$C159+(drdp!J159+drdp!S159)*'DEC-OS'!$D159)</f>
        <v>0</v>
      </c>
      <c r="H159" s="18">
        <f>Model!$W$22*((drdp!B159)*'DEC-OS'!$B159+(drdp!E159)*'DEC-OS'!$C159+(drdp!H159)*'DEC-OS'!$D159)</f>
        <v>0</v>
      </c>
      <c r="I159" s="18">
        <f>Model!$W$22*((drdp!C159)*'DEC-OS'!$B159+(drdp!F159)*'DEC-OS'!$C159+(drdp!I159)*'DEC-OS'!$D159)</f>
        <v>0</v>
      </c>
      <c r="J159" s="18">
        <f>Model!$W$22*((drdp!D159)*'DEC-OS'!$B159+(drdp!G159)*'DEC-OS'!$C159+(drdp!J159)*'DEC-OS'!$D159)</f>
        <v>0</v>
      </c>
      <c r="K159" s="21">
        <f>SUM(E$3:E158)+H159</f>
        <v>1.5258345236968518</v>
      </c>
      <c r="L159" s="21">
        <f>SUM(F$3:F158)+I159</f>
        <v>10.749826141031521</v>
      </c>
      <c r="M159" s="21">
        <f>SUM(G$3:G158)+J159</f>
        <v>0</v>
      </c>
      <c r="N159" s="21"/>
      <c r="O159" s="21"/>
      <c r="P159" s="21"/>
      <c r="Q159" s="19">
        <f t="shared" si="13"/>
        <v>2.3281709937051986</v>
      </c>
      <c r="R159" s="19">
        <f t="shared" si="13"/>
        <v>115.55876206240465</v>
      </c>
      <c r="S159" s="19">
        <f t="shared" si="13"/>
        <v>0</v>
      </c>
      <c r="T159" s="19">
        <f t="shared" si="10"/>
        <v>16.402455849724799</v>
      </c>
      <c r="U159" s="19">
        <f t="shared" si="11"/>
        <v>0</v>
      </c>
      <c r="V159" s="19">
        <f t="shared" si="12"/>
        <v>0</v>
      </c>
    </row>
    <row r="160" spans="1:22" x14ac:dyDescent="0.25">
      <c r="A160" s="26">
        <f>Wellpath!E160</f>
        <v>0</v>
      </c>
      <c r="B160" s="22">
        <v>0</v>
      </c>
      <c r="C160" s="22">
        <v>0</v>
      </c>
      <c r="D160" s="22">
        <v>1</v>
      </c>
      <c r="E160" s="20">
        <f>Model!$W$22*((drdp!B160+drdp!K160)*'DEC-OS'!$B160+(drdp!E160+drdp!N160)*'DEC-OS'!$C160+(drdp!H160+drdp!Q160)*'DEC-OS'!$D160)</f>
        <v>0</v>
      </c>
      <c r="F160" s="20">
        <f>Model!$W$22*((drdp!C160+drdp!L160)*'DEC-OS'!$B160+(drdp!F160+drdp!O160)*'DEC-OS'!$C160+(drdp!I160+drdp!R160)*'DEC-OS'!$D160)</f>
        <v>0</v>
      </c>
      <c r="G160" s="20">
        <f>Model!$W$22*((drdp!D160+drdp!M160)*'DEC-OS'!$B160+(drdp!G160+drdp!P160)*'DEC-OS'!$C160+(drdp!J160+drdp!S160)*'DEC-OS'!$D160)</f>
        <v>0</v>
      </c>
      <c r="H160" s="18">
        <f>Model!$W$22*((drdp!B160)*'DEC-OS'!$B160+(drdp!E160)*'DEC-OS'!$C160+(drdp!H160)*'DEC-OS'!$D160)</f>
        <v>0</v>
      </c>
      <c r="I160" s="18">
        <f>Model!$W$22*((drdp!C160)*'DEC-OS'!$B160+(drdp!F160)*'DEC-OS'!$C160+(drdp!I160)*'DEC-OS'!$D160)</f>
        <v>0</v>
      </c>
      <c r="J160" s="18">
        <f>Model!$W$22*((drdp!D160)*'DEC-OS'!$B160+(drdp!G160)*'DEC-OS'!$C160+(drdp!J160)*'DEC-OS'!$D160)</f>
        <v>0</v>
      </c>
      <c r="K160" s="21">
        <f>SUM(E$3:E159)+H160</f>
        <v>1.5258345236968518</v>
      </c>
      <c r="L160" s="21">
        <f>SUM(F$3:F159)+I160</f>
        <v>10.749826141031521</v>
      </c>
      <c r="M160" s="21">
        <f>SUM(G$3:G159)+J160</f>
        <v>0</v>
      </c>
      <c r="N160" s="21"/>
      <c r="O160" s="21"/>
      <c r="P160" s="21"/>
      <c r="Q160" s="19">
        <f t="shared" si="13"/>
        <v>2.3281709937051986</v>
      </c>
      <c r="R160" s="19">
        <f t="shared" si="13"/>
        <v>115.55876206240465</v>
      </c>
      <c r="S160" s="19">
        <f t="shared" si="13"/>
        <v>0</v>
      </c>
      <c r="T160" s="19">
        <f t="shared" si="10"/>
        <v>16.402455849724799</v>
      </c>
      <c r="U160" s="19">
        <f t="shared" si="11"/>
        <v>0</v>
      </c>
      <c r="V160" s="19">
        <f t="shared" si="12"/>
        <v>0</v>
      </c>
    </row>
    <row r="161" spans="1:23" x14ac:dyDescent="0.25">
      <c r="A161" s="26">
        <f>Wellpath!E161</f>
        <v>0</v>
      </c>
      <c r="B161" s="22">
        <v>0</v>
      </c>
      <c r="C161" s="22">
        <v>0</v>
      </c>
      <c r="D161" s="22">
        <v>1</v>
      </c>
      <c r="E161" s="20">
        <f>Model!$W$22*((drdp!B161+drdp!K161)*'DEC-OS'!$B161+(drdp!E161+drdp!N161)*'DEC-OS'!$C161+(drdp!H161+drdp!Q161)*'DEC-OS'!$D161)</f>
        <v>0</v>
      </c>
      <c r="F161" s="20">
        <f>Model!$W$22*((drdp!C161+drdp!L161)*'DEC-OS'!$B161+(drdp!F161+drdp!O161)*'DEC-OS'!$C161+(drdp!I161+drdp!R161)*'DEC-OS'!$D161)</f>
        <v>0</v>
      </c>
      <c r="G161" s="20">
        <f>Model!$W$22*((drdp!D161+drdp!M161)*'DEC-OS'!$B161+(drdp!G161+drdp!P161)*'DEC-OS'!$C161+(drdp!J161+drdp!S161)*'DEC-OS'!$D161)</f>
        <v>0</v>
      </c>
      <c r="H161" s="18">
        <f>Model!$W$22*((drdp!B161)*'DEC-OS'!$B161+(drdp!E161)*'DEC-OS'!$C161+(drdp!H161)*'DEC-OS'!$D161)</f>
        <v>0</v>
      </c>
      <c r="I161" s="18">
        <f>Model!$W$22*((drdp!C161)*'DEC-OS'!$B161+(drdp!F161)*'DEC-OS'!$C161+(drdp!I161)*'DEC-OS'!$D161)</f>
        <v>0</v>
      </c>
      <c r="J161" s="18">
        <f>Model!$W$22*((drdp!D161)*'DEC-OS'!$B161+(drdp!G161)*'DEC-OS'!$C161+(drdp!J161)*'DEC-OS'!$D161)</f>
        <v>0</v>
      </c>
      <c r="K161" s="21">
        <f>SUM(E$3:E160)+H161</f>
        <v>1.5258345236968518</v>
      </c>
      <c r="L161" s="21">
        <f>SUM(F$3:F160)+I161</f>
        <v>10.749826141031521</v>
      </c>
      <c r="M161" s="21">
        <f>SUM(G$3:G160)+J161</f>
        <v>0</v>
      </c>
      <c r="N161" s="21"/>
      <c r="O161" s="21"/>
      <c r="P161" s="21"/>
      <c r="Q161" s="19">
        <f t="shared" si="13"/>
        <v>2.3281709937051986</v>
      </c>
      <c r="R161" s="19">
        <f t="shared" si="13"/>
        <v>115.55876206240465</v>
      </c>
      <c r="S161" s="19">
        <f t="shared" si="13"/>
        <v>0</v>
      </c>
      <c r="T161" s="19">
        <f t="shared" si="10"/>
        <v>16.402455849724799</v>
      </c>
      <c r="U161" s="19">
        <f t="shared" si="11"/>
        <v>0</v>
      </c>
      <c r="V161" s="19">
        <f t="shared" si="12"/>
        <v>0</v>
      </c>
    </row>
    <row r="162" spans="1:23" x14ac:dyDescent="0.25">
      <c r="A162" s="26">
        <f>Wellpath!E162</f>
        <v>0</v>
      </c>
      <c r="B162" s="22">
        <v>0</v>
      </c>
      <c r="C162" s="22">
        <v>0</v>
      </c>
      <c r="D162" s="22">
        <v>1</v>
      </c>
      <c r="E162" s="20">
        <f>Model!$W$22*((drdp!B162+drdp!K162)*'DEC-OS'!$B162+(drdp!E162+drdp!N162)*'DEC-OS'!$C162+(drdp!H162+drdp!Q162)*'DEC-OS'!$D162)</f>
        <v>0</v>
      </c>
      <c r="F162" s="20">
        <f>Model!$W$22*((drdp!C162+drdp!L162)*'DEC-OS'!$B162+(drdp!F162+drdp!O162)*'DEC-OS'!$C162+(drdp!I162+drdp!R162)*'DEC-OS'!$D162)</f>
        <v>0</v>
      </c>
      <c r="G162" s="20">
        <f>Model!$W$22*((drdp!D162+drdp!M162)*'DEC-OS'!$B162+(drdp!G162+drdp!P162)*'DEC-OS'!$C162+(drdp!J162+drdp!S162)*'DEC-OS'!$D162)</f>
        <v>0</v>
      </c>
      <c r="H162" s="18">
        <f>Model!$W$22*((drdp!B162)*'DEC-OS'!$B162+(drdp!E162)*'DEC-OS'!$C162+(drdp!H162)*'DEC-OS'!$D162)</f>
        <v>0</v>
      </c>
      <c r="I162" s="18">
        <f>Model!$W$22*((drdp!C162)*'DEC-OS'!$B162+(drdp!F162)*'DEC-OS'!$C162+(drdp!I162)*'DEC-OS'!$D162)</f>
        <v>0</v>
      </c>
      <c r="J162" s="18">
        <f>Model!$W$22*((drdp!D162)*'DEC-OS'!$B162+(drdp!G162)*'DEC-OS'!$C162+(drdp!J162)*'DEC-OS'!$D162)</f>
        <v>0</v>
      </c>
      <c r="K162" s="21">
        <f>SUM(E$3:E161)+H162</f>
        <v>1.5258345236968518</v>
      </c>
      <c r="L162" s="21">
        <f>SUM(F$3:F161)+I162</f>
        <v>10.749826141031521</v>
      </c>
      <c r="M162" s="21">
        <f>SUM(G$3:G161)+J162</f>
        <v>0</v>
      </c>
      <c r="N162" s="21"/>
      <c r="O162" s="21"/>
      <c r="P162" s="21"/>
      <c r="Q162" s="19">
        <f t="shared" si="13"/>
        <v>2.3281709937051986</v>
      </c>
      <c r="R162" s="19">
        <f t="shared" si="13"/>
        <v>115.55876206240465</v>
      </c>
      <c r="S162" s="19">
        <f t="shared" si="13"/>
        <v>0</v>
      </c>
      <c r="T162" s="19">
        <f t="shared" si="10"/>
        <v>16.402455849724799</v>
      </c>
      <c r="U162" s="19">
        <f t="shared" si="11"/>
        <v>0</v>
      </c>
      <c r="V162" s="19">
        <f t="shared" si="12"/>
        <v>0</v>
      </c>
    </row>
    <row r="163" spans="1:23" x14ac:dyDescent="0.25">
      <c r="A163" s="26">
        <f>Wellpath!E163</f>
        <v>0</v>
      </c>
      <c r="B163" s="22">
        <v>0</v>
      </c>
      <c r="C163" s="22">
        <v>0</v>
      </c>
      <c r="D163" s="22">
        <v>1</v>
      </c>
      <c r="E163" s="20">
        <f>Model!$W$22*((drdp!B163+drdp!K163)*'DEC-OS'!$B163+(drdp!E163+drdp!N163)*'DEC-OS'!$C163+(drdp!H163+drdp!Q163)*'DEC-OS'!$D163)</f>
        <v>0</v>
      </c>
      <c r="F163" s="20">
        <f>Model!$W$22*((drdp!C163+drdp!L163)*'DEC-OS'!$B163+(drdp!F163+drdp!O163)*'DEC-OS'!$C163+(drdp!I163+drdp!R163)*'DEC-OS'!$D163)</f>
        <v>0</v>
      </c>
      <c r="G163" s="20">
        <f>Model!$W$22*((drdp!D163+drdp!M163)*'DEC-OS'!$B163+(drdp!G163+drdp!P163)*'DEC-OS'!$C163+(drdp!J163+drdp!S163)*'DEC-OS'!$D163)</f>
        <v>0</v>
      </c>
      <c r="H163" s="18">
        <f>Model!$W$22*((drdp!B163)*'DEC-OS'!$B163+(drdp!E163)*'DEC-OS'!$C163+(drdp!H163)*'DEC-OS'!$D163)</f>
        <v>0</v>
      </c>
      <c r="I163" s="18">
        <f>Model!$W$22*((drdp!C163)*'DEC-OS'!$B163+(drdp!F163)*'DEC-OS'!$C163+(drdp!I163)*'DEC-OS'!$D163)</f>
        <v>0</v>
      </c>
      <c r="J163" s="18">
        <f>Model!$W$22*((drdp!D163)*'DEC-OS'!$B163+(drdp!G163)*'DEC-OS'!$C163+(drdp!J163)*'DEC-OS'!$D163)</f>
        <v>0</v>
      </c>
      <c r="K163" s="21">
        <f>SUM(E$3:E162)+H163</f>
        <v>1.5258345236968518</v>
      </c>
      <c r="L163" s="21">
        <f>SUM(F$3:F162)+I163</f>
        <v>10.749826141031521</v>
      </c>
      <c r="M163" s="21">
        <f>SUM(G$3:G162)+J163</f>
        <v>0</v>
      </c>
      <c r="N163" s="21"/>
      <c r="O163" s="21"/>
      <c r="P163" s="21"/>
      <c r="Q163" s="19">
        <f t="shared" si="13"/>
        <v>2.3281709937051986</v>
      </c>
      <c r="R163" s="19">
        <f t="shared" si="13"/>
        <v>115.55876206240465</v>
      </c>
      <c r="S163" s="19">
        <f t="shared" si="13"/>
        <v>0</v>
      </c>
      <c r="T163" s="19">
        <f t="shared" si="10"/>
        <v>16.402455849724799</v>
      </c>
      <c r="U163" s="19">
        <f t="shared" si="11"/>
        <v>0</v>
      </c>
      <c r="V163" s="19">
        <f t="shared" si="12"/>
        <v>0</v>
      </c>
    </row>
    <row r="164" spans="1:23" x14ac:dyDescent="0.25">
      <c r="A164" s="26">
        <f>Wellpath!E164</f>
        <v>0</v>
      </c>
      <c r="B164" s="22">
        <v>0</v>
      </c>
      <c r="C164" s="22">
        <v>0</v>
      </c>
      <c r="D164" s="22">
        <v>1</v>
      </c>
      <c r="E164" s="20">
        <f>Model!$W$22*((drdp!B164+drdp!K164)*'DEC-OS'!$B164+(drdp!E164+drdp!N164)*'DEC-OS'!$C164+(drdp!H164+drdp!Q164)*'DEC-OS'!$D164)</f>
        <v>0</v>
      </c>
      <c r="F164" s="20">
        <f>Model!$W$22*((drdp!C164+drdp!L164)*'DEC-OS'!$B164+(drdp!F164+drdp!O164)*'DEC-OS'!$C164+(drdp!I164+drdp!R164)*'DEC-OS'!$D164)</f>
        <v>0</v>
      </c>
      <c r="G164" s="20">
        <f>Model!$W$22*((drdp!D164+drdp!M164)*'DEC-OS'!$B164+(drdp!G164+drdp!P164)*'DEC-OS'!$C164+(drdp!J164+drdp!S164)*'DEC-OS'!$D164)</f>
        <v>0</v>
      </c>
      <c r="H164" s="18">
        <f>Model!$W$22*((drdp!B164)*'DEC-OS'!$B164+(drdp!E164)*'DEC-OS'!$C164+(drdp!H164)*'DEC-OS'!$D164)</f>
        <v>0</v>
      </c>
      <c r="I164" s="18">
        <f>Model!$W$22*((drdp!C164)*'DEC-OS'!$B164+(drdp!F164)*'DEC-OS'!$C164+(drdp!I164)*'DEC-OS'!$D164)</f>
        <v>0</v>
      </c>
      <c r="J164" s="18">
        <f>Model!$W$22*((drdp!D164)*'DEC-OS'!$B164+(drdp!G164)*'DEC-OS'!$C164+(drdp!J164)*'DEC-OS'!$D164)</f>
        <v>0</v>
      </c>
      <c r="K164" s="21">
        <f>SUM(E$3:E163)+H164</f>
        <v>1.5258345236968518</v>
      </c>
      <c r="L164" s="21">
        <f>SUM(F$3:F163)+I164</f>
        <v>10.749826141031521</v>
      </c>
      <c r="M164" s="21">
        <f>SUM(G$3:G163)+J164</f>
        <v>0</v>
      </c>
      <c r="N164" s="21"/>
      <c r="O164" s="21"/>
      <c r="P164" s="21"/>
      <c r="Q164" s="19">
        <f t="shared" si="13"/>
        <v>2.3281709937051986</v>
      </c>
      <c r="R164" s="19">
        <f t="shared" si="13"/>
        <v>115.55876206240465</v>
      </c>
      <c r="S164" s="19">
        <f t="shared" si="13"/>
        <v>0</v>
      </c>
      <c r="T164" s="19">
        <f t="shared" si="10"/>
        <v>16.402455849724799</v>
      </c>
      <c r="U164" s="19">
        <f t="shared" si="11"/>
        <v>0</v>
      </c>
      <c r="V164" s="19">
        <f t="shared" si="12"/>
        <v>0</v>
      </c>
    </row>
    <row r="165" spans="1:23" x14ac:dyDescent="0.25">
      <c r="A165" s="26">
        <f>Wellpath!E165</f>
        <v>0</v>
      </c>
      <c r="B165" s="22">
        <v>0</v>
      </c>
      <c r="C165" s="22">
        <v>0</v>
      </c>
      <c r="D165" s="22">
        <v>1</v>
      </c>
      <c r="E165" s="20">
        <f>Model!$W$22*((drdp!B165+drdp!K165)*'DEC-OS'!$B165+(drdp!E165+drdp!N165)*'DEC-OS'!$C165+(drdp!H165+drdp!Q165)*'DEC-OS'!$D165)</f>
        <v>0</v>
      </c>
      <c r="F165" s="20">
        <f>Model!$W$22*((drdp!C165+drdp!L165)*'DEC-OS'!$B165+(drdp!F165+drdp!O165)*'DEC-OS'!$C165+(drdp!I165+drdp!R165)*'DEC-OS'!$D165)</f>
        <v>0</v>
      </c>
      <c r="G165" s="20">
        <f>Model!$W$22*((drdp!D165+drdp!M165)*'DEC-OS'!$B165+(drdp!G165+drdp!P165)*'DEC-OS'!$C165+(drdp!J165+drdp!S165)*'DEC-OS'!$D165)</f>
        <v>0</v>
      </c>
      <c r="H165" s="18">
        <f>Model!$W$22*((drdp!B165)*'DEC-OS'!$B165+(drdp!E165)*'DEC-OS'!$C165+(drdp!H165)*'DEC-OS'!$D165)</f>
        <v>0</v>
      </c>
      <c r="I165" s="18">
        <f>Model!$W$22*((drdp!C165)*'DEC-OS'!$B165+(drdp!F165)*'DEC-OS'!$C165+(drdp!I165)*'DEC-OS'!$D165)</f>
        <v>0</v>
      </c>
      <c r="J165" s="18">
        <f>Model!$W$22*((drdp!D165)*'DEC-OS'!$B165+(drdp!G165)*'DEC-OS'!$C165+(drdp!J165)*'DEC-OS'!$D165)</f>
        <v>0</v>
      </c>
      <c r="K165" s="21">
        <f>SUM(E$3:E164)+H165</f>
        <v>1.5258345236968518</v>
      </c>
      <c r="L165" s="21">
        <f>SUM(F$3:F164)+I165</f>
        <v>10.749826141031521</v>
      </c>
      <c r="M165" s="21">
        <f>SUM(G$3:G164)+J165</f>
        <v>0</v>
      </c>
      <c r="N165" s="21"/>
      <c r="O165" s="21"/>
      <c r="P165" s="21"/>
      <c r="Q165" s="19">
        <f t="shared" si="13"/>
        <v>2.3281709937051986</v>
      </c>
      <c r="R165" s="19">
        <f t="shared" si="13"/>
        <v>115.55876206240465</v>
      </c>
      <c r="S165" s="19">
        <f t="shared" si="13"/>
        <v>0</v>
      </c>
      <c r="T165" s="19">
        <f t="shared" si="10"/>
        <v>16.402455849724799</v>
      </c>
      <c r="U165" s="19">
        <f t="shared" si="11"/>
        <v>0</v>
      </c>
      <c r="V165" s="19">
        <f t="shared" si="12"/>
        <v>0</v>
      </c>
    </row>
    <row r="166" spans="1:23" x14ac:dyDescent="0.25">
      <c r="A166" s="26">
        <f>Wellpath!E166</f>
        <v>0</v>
      </c>
      <c r="B166" s="22">
        <v>0</v>
      </c>
      <c r="C166" s="22">
        <v>0</v>
      </c>
      <c r="D166" s="22">
        <v>1</v>
      </c>
      <c r="E166" s="20">
        <f>Model!$W$22*((drdp!B166+drdp!K166)*'DEC-OS'!$B166+(drdp!E166+drdp!N166)*'DEC-OS'!$C166+(drdp!H166+drdp!Q166)*'DEC-OS'!$D166)</f>
        <v>0</v>
      </c>
      <c r="F166" s="20">
        <f>Model!$W$22*((drdp!C166+drdp!L166)*'DEC-OS'!$B166+(drdp!F166+drdp!O166)*'DEC-OS'!$C166+(drdp!I166+drdp!R166)*'DEC-OS'!$D166)</f>
        <v>0</v>
      </c>
      <c r="G166" s="20">
        <f>Model!$W$22*((drdp!D166+drdp!M166)*'DEC-OS'!$B166+(drdp!G166+drdp!P166)*'DEC-OS'!$C166+(drdp!J166+drdp!S166)*'DEC-OS'!$D166)</f>
        <v>0</v>
      </c>
      <c r="H166" s="18">
        <f>Model!$W$22*((drdp!B166)*'DEC-OS'!$B166+(drdp!E166)*'DEC-OS'!$C166+(drdp!H166)*'DEC-OS'!$D166)</f>
        <v>0</v>
      </c>
      <c r="I166" s="18">
        <f>Model!$W$22*((drdp!C166)*'DEC-OS'!$B166+(drdp!F166)*'DEC-OS'!$C166+(drdp!I166)*'DEC-OS'!$D166)</f>
        <v>0</v>
      </c>
      <c r="J166" s="18">
        <f>Model!$W$22*((drdp!D166)*'DEC-OS'!$B166+(drdp!G166)*'DEC-OS'!$C166+(drdp!J166)*'DEC-OS'!$D166)</f>
        <v>0</v>
      </c>
      <c r="K166" s="21">
        <f>SUM(E$3:E165)+H166</f>
        <v>1.5258345236968518</v>
      </c>
      <c r="L166" s="21">
        <f>SUM(F$3:F165)+I166</f>
        <v>10.749826141031521</v>
      </c>
      <c r="M166" s="21">
        <f>SUM(G$3:G165)+J166</f>
        <v>0</v>
      </c>
      <c r="N166" s="21"/>
      <c r="O166" s="21"/>
      <c r="P166" s="21"/>
      <c r="Q166" s="19">
        <f t="shared" si="13"/>
        <v>2.3281709937051986</v>
      </c>
      <c r="R166" s="19">
        <f t="shared" si="13"/>
        <v>115.55876206240465</v>
      </c>
      <c r="S166" s="19">
        <f t="shared" si="13"/>
        <v>0</v>
      </c>
      <c r="T166" s="19">
        <f t="shared" si="10"/>
        <v>16.402455849724799</v>
      </c>
      <c r="U166" s="19">
        <f t="shared" si="11"/>
        <v>0</v>
      </c>
      <c r="V166" s="19">
        <f t="shared" si="12"/>
        <v>0</v>
      </c>
    </row>
    <row r="167" spans="1:23" x14ac:dyDescent="0.25">
      <c r="A167" s="26">
        <f>Wellpath!E167</f>
        <v>0</v>
      </c>
      <c r="B167" s="22">
        <v>0</v>
      </c>
      <c r="C167" s="22">
        <v>0</v>
      </c>
      <c r="D167" s="22">
        <v>1</v>
      </c>
      <c r="E167" s="20">
        <f>Model!$W$22*((drdp!B167+drdp!K167)*'DEC-OS'!$B167+(drdp!E167+drdp!N167)*'DEC-OS'!$C167+(drdp!H167+drdp!Q167)*'DEC-OS'!$D167)</f>
        <v>0</v>
      </c>
      <c r="F167" s="20">
        <f>Model!$W$22*((drdp!C167+drdp!L167)*'DEC-OS'!$B167+(drdp!F167+drdp!O167)*'DEC-OS'!$C167+(drdp!I167+drdp!R167)*'DEC-OS'!$D167)</f>
        <v>0</v>
      </c>
      <c r="G167" s="20">
        <f>Model!$W$22*((drdp!D167+drdp!M167)*'DEC-OS'!$B167+(drdp!G167+drdp!P167)*'DEC-OS'!$C167+(drdp!J167+drdp!S167)*'DEC-OS'!$D167)</f>
        <v>0</v>
      </c>
      <c r="H167" s="18">
        <f>Model!$W$22*((drdp!B167)*'DEC-OS'!$B167+(drdp!E167)*'DEC-OS'!$C167+(drdp!H167)*'DEC-OS'!$D167)</f>
        <v>0</v>
      </c>
      <c r="I167" s="18">
        <f>Model!$W$22*((drdp!C167)*'DEC-OS'!$B167+(drdp!F167)*'DEC-OS'!$C167+(drdp!I167)*'DEC-OS'!$D167)</f>
        <v>0</v>
      </c>
      <c r="J167" s="18">
        <f>Model!$W$22*((drdp!D167)*'DEC-OS'!$B167+(drdp!G167)*'DEC-OS'!$C167+(drdp!J167)*'DEC-OS'!$D167)</f>
        <v>0</v>
      </c>
      <c r="K167" s="21">
        <f>SUM(E$3:E166)+H167</f>
        <v>1.5258345236968518</v>
      </c>
      <c r="L167" s="21">
        <f>SUM(F$3:F166)+I167</f>
        <v>10.749826141031521</v>
      </c>
      <c r="M167" s="21">
        <f>SUM(G$3:G166)+J167</f>
        <v>0</v>
      </c>
      <c r="N167" s="21"/>
      <c r="O167" s="21"/>
      <c r="P167" s="21"/>
      <c r="Q167" s="19">
        <f t="shared" si="13"/>
        <v>2.3281709937051986</v>
      </c>
      <c r="R167" s="19">
        <f t="shared" si="13"/>
        <v>115.55876206240465</v>
      </c>
      <c r="S167" s="19">
        <f t="shared" si="13"/>
        <v>0</v>
      </c>
      <c r="T167" s="19">
        <f t="shared" si="10"/>
        <v>16.402455849724799</v>
      </c>
      <c r="U167" s="19">
        <f t="shared" si="11"/>
        <v>0</v>
      </c>
      <c r="V167" s="19">
        <f t="shared" si="12"/>
        <v>0</v>
      </c>
    </row>
    <row r="168" spans="1:23" x14ac:dyDescent="0.25">
      <c r="A168" s="26">
        <f>Wellpath!E168</f>
        <v>0</v>
      </c>
      <c r="B168" s="22">
        <v>0</v>
      </c>
      <c r="C168" s="22">
        <v>0</v>
      </c>
      <c r="D168" s="22">
        <v>1</v>
      </c>
      <c r="E168" s="20">
        <f>Model!$W$22*((drdp!B168+drdp!K168)*'DEC-OS'!$B168+(drdp!E168+drdp!N168)*'DEC-OS'!$C168+(drdp!H168+drdp!Q168)*'DEC-OS'!$D168)</f>
        <v>0</v>
      </c>
      <c r="F168" s="20">
        <f>Model!$W$22*((drdp!C168+drdp!L168)*'DEC-OS'!$B168+(drdp!F168+drdp!O168)*'DEC-OS'!$C168+(drdp!I168+drdp!R168)*'DEC-OS'!$D168)</f>
        <v>0</v>
      </c>
      <c r="G168" s="20">
        <f>Model!$W$22*((drdp!D168+drdp!M168)*'DEC-OS'!$B168+(drdp!G168+drdp!P168)*'DEC-OS'!$C168+(drdp!J168+drdp!S168)*'DEC-OS'!$D168)</f>
        <v>0</v>
      </c>
      <c r="H168" s="18">
        <f>Model!$W$22*((drdp!B168)*'DEC-OS'!$B168+(drdp!E168)*'DEC-OS'!$C168+(drdp!H168)*'DEC-OS'!$D168)</f>
        <v>0</v>
      </c>
      <c r="I168" s="18">
        <f>Model!$W$22*((drdp!C168)*'DEC-OS'!$B168+(drdp!F168)*'DEC-OS'!$C168+(drdp!I168)*'DEC-OS'!$D168)</f>
        <v>0</v>
      </c>
      <c r="J168" s="18">
        <f>Model!$W$22*((drdp!D168)*'DEC-OS'!$B168+(drdp!G168)*'DEC-OS'!$C168+(drdp!J168)*'DEC-OS'!$D168)</f>
        <v>0</v>
      </c>
      <c r="K168" s="21">
        <f>SUM(E$3:E167)+H168</f>
        <v>1.5258345236968518</v>
      </c>
      <c r="L168" s="21">
        <f>SUM(F$3:F167)+I168</f>
        <v>10.749826141031521</v>
      </c>
      <c r="M168" s="21">
        <f>SUM(G$3:G167)+J168</f>
        <v>0</v>
      </c>
      <c r="N168" s="21"/>
      <c r="O168" s="21"/>
      <c r="P168" s="21"/>
      <c r="Q168" s="19">
        <f t="shared" si="13"/>
        <v>2.3281709937051986</v>
      </c>
      <c r="R168" s="19">
        <f t="shared" si="13"/>
        <v>115.55876206240465</v>
      </c>
      <c r="S168" s="19">
        <f t="shared" si="13"/>
        <v>0</v>
      </c>
      <c r="T168" s="19">
        <f t="shared" si="10"/>
        <v>16.402455849724799</v>
      </c>
      <c r="U168" s="19">
        <f t="shared" si="11"/>
        <v>0</v>
      </c>
      <c r="V168" s="19">
        <f t="shared" si="12"/>
        <v>0</v>
      </c>
    </row>
    <row r="169" spans="1:23" x14ac:dyDescent="0.25">
      <c r="A169" s="26">
        <f>Wellpath!E169</f>
        <v>0</v>
      </c>
      <c r="B169" s="22">
        <v>0</v>
      </c>
      <c r="C169" s="22">
        <v>0</v>
      </c>
      <c r="D169" s="22">
        <v>1</v>
      </c>
      <c r="E169" s="20">
        <f>Model!$W$22*((drdp!B169+drdp!K169)*'DEC-OS'!$B169+(drdp!E169+drdp!N169)*'DEC-OS'!$C169+(drdp!H169+drdp!Q169)*'DEC-OS'!$D169)</f>
        <v>0</v>
      </c>
      <c r="F169" s="20">
        <f>Model!$W$22*((drdp!C169+drdp!L169)*'DEC-OS'!$B169+(drdp!F169+drdp!O169)*'DEC-OS'!$C169+(drdp!I169+drdp!R169)*'DEC-OS'!$D169)</f>
        <v>0</v>
      </c>
      <c r="G169" s="20">
        <f>Model!$W$22*((drdp!D169+drdp!M169)*'DEC-OS'!$B169+(drdp!G169+drdp!P169)*'DEC-OS'!$C169+(drdp!J169+drdp!S169)*'DEC-OS'!$D169)</f>
        <v>0</v>
      </c>
      <c r="H169" s="18">
        <f>Model!$W$22*((drdp!B169)*'DEC-OS'!$B169+(drdp!E169)*'DEC-OS'!$C169+(drdp!H169)*'DEC-OS'!$D169)</f>
        <v>0</v>
      </c>
      <c r="I169" s="18">
        <f>Model!$W$22*((drdp!C169)*'DEC-OS'!$B169+(drdp!F169)*'DEC-OS'!$C169+(drdp!I169)*'DEC-OS'!$D169)</f>
        <v>0</v>
      </c>
      <c r="J169" s="18">
        <f>Model!$W$22*((drdp!D169)*'DEC-OS'!$B169+(drdp!G169)*'DEC-OS'!$C169+(drdp!J169)*'DEC-OS'!$D169)</f>
        <v>0</v>
      </c>
      <c r="K169" s="21">
        <f>SUM(E$3:E168)+H169</f>
        <v>1.5258345236968518</v>
      </c>
      <c r="L169" s="21">
        <f>SUM(F$3:F168)+I169</f>
        <v>10.749826141031521</v>
      </c>
      <c r="M169" s="21">
        <f>SUM(G$3:G168)+J169</f>
        <v>0</v>
      </c>
      <c r="N169" s="21"/>
      <c r="O169" s="21"/>
      <c r="P169" s="21"/>
      <c r="Q169" s="19">
        <f t="shared" si="13"/>
        <v>2.3281709937051986</v>
      </c>
      <c r="R169" s="19">
        <f t="shared" si="13"/>
        <v>115.55876206240465</v>
      </c>
      <c r="S169" s="19">
        <f t="shared" si="13"/>
        <v>0</v>
      </c>
      <c r="T169" s="19">
        <f t="shared" si="10"/>
        <v>16.402455849724799</v>
      </c>
      <c r="U169" s="19">
        <f t="shared" si="11"/>
        <v>0</v>
      </c>
      <c r="V169" s="19">
        <f t="shared" si="12"/>
        <v>0</v>
      </c>
    </row>
    <row r="170" spans="1:23" x14ac:dyDescent="0.25">
      <c r="A170" s="26">
        <f>Wellpath!E170</f>
        <v>0</v>
      </c>
      <c r="B170" s="22">
        <v>0</v>
      </c>
      <c r="C170" s="22">
        <v>0</v>
      </c>
      <c r="D170" s="22">
        <v>1</v>
      </c>
      <c r="E170" s="20">
        <f>Model!$W$22*((drdp!B170+drdp!K170)*'DEC-OS'!$B170+(drdp!E170+drdp!N170)*'DEC-OS'!$C170+(drdp!H170+drdp!Q170)*'DEC-OS'!$D170)</f>
        <v>0</v>
      </c>
      <c r="F170" s="20">
        <f>Model!$W$22*((drdp!C170+drdp!L170)*'DEC-OS'!$B170+(drdp!F170+drdp!O170)*'DEC-OS'!$C170+(drdp!I170+drdp!R170)*'DEC-OS'!$D170)</f>
        <v>0</v>
      </c>
      <c r="G170" s="20">
        <f>Model!$W$22*((drdp!D170+drdp!M170)*'DEC-OS'!$B170+(drdp!G170+drdp!P170)*'DEC-OS'!$C170+(drdp!J170+drdp!S170)*'DEC-OS'!$D170)</f>
        <v>0</v>
      </c>
      <c r="H170" s="18">
        <f>Model!$W$22*((drdp!B170)*'DEC-OS'!$B170+(drdp!E170)*'DEC-OS'!$C170+(drdp!H170)*'DEC-OS'!$D170)</f>
        <v>0</v>
      </c>
      <c r="I170" s="18">
        <f>Model!$W$22*((drdp!C170)*'DEC-OS'!$B170+(drdp!F170)*'DEC-OS'!$C170+(drdp!I170)*'DEC-OS'!$D170)</f>
        <v>0</v>
      </c>
      <c r="J170" s="18">
        <f>Model!$W$22*((drdp!D170)*'DEC-OS'!$B170+(drdp!G170)*'DEC-OS'!$C170+(drdp!J170)*'DEC-OS'!$D170)</f>
        <v>0</v>
      </c>
      <c r="K170" s="21">
        <f>SUM(E$3:E169)+H170</f>
        <v>1.5258345236968518</v>
      </c>
      <c r="L170" s="21">
        <f>SUM(F$3:F169)+I170</f>
        <v>10.749826141031521</v>
      </c>
      <c r="M170" s="21">
        <f>SUM(G$3:G169)+J170</f>
        <v>0</v>
      </c>
      <c r="N170" s="21"/>
      <c r="O170" s="21"/>
      <c r="P170" s="21"/>
      <c r="Q170" s="19">
        <f t="shared" si="13"/>
        <v>2.3281709937051986</v>
      </c>
      <c r="R170" s="19">
        <f t="shared" si="13"/>
        <v>115.55876206240465</v>
      </c>
      <c r="S170" s="19">
        <f t="shared" si="13"/>
        <v>0</v>
      </c>
      <c r="T170" s="19">
        <f t="shared" si="10"/>
        <v>16.402455849724799</v>
      </c>
      <c r="U170" s="19">
        <f t="shared" si="11"/>
        <v>0</v>
      </c>
      <c r="V170" s="19">
        <f t="shared" si="12"/>
        <v>0</v>
      </c>
    </row>
    <row r="171" spans="1:23" x14ac:dyDescent="0.25">
      <c r="A171" s="26">
        <f>Wellpath!E171</f>
        <v>0</v>
      </c>
      <c r="B171" s="22">
        <v>0</v>
      </c>
      <c r="C171" s="22">
        <v>0</v>
      </c>
      <c r="D171" s="22">
        <v>1</v>
      </c>
      <c r="E171" s="20">
        <f>Model!$W$22*((drdp!B171+drdp!K171)*'DEC-OS'!$B171+(drdp!E171+drdp!N171)*'DEC-OS'!$C171+(drdp!H171+drdp!Q171)*'DEC-OS'!$D171)</f>
        <v>0</v>
      </c>
      <c r="F171" s="20">
        <f>Model!$W$22*((drdp!C171+drdp!L171)*'DEC-OS'!$B171+(drdp!F171+drdp!O171)*'DEC-OS'!$C171+(drdp!I171+drdp!R171)*'DEC-OS'!$D171)</f>
        <v>0</v>
      </c>
      <c r="G171" s="20">
        <f>Model!$W$22*((drdp!D171+drdp!M171)*'DEC-OS'!$B171+(drdp!G171+drdp!P171)*'DEC-OS'!$C171+(drdp!J171+drdp!S171)*'DEC-OS'!$D171)</f>
        <v>0</v>
      </c>
      <c r="H171" s="18">
        <f>Model!$W$22*((drdp!B171)*'DEC-OS'!$B171+(drdp!E171)*'DEC-OS'!$C171+(drdp!H171)*'DEC-OS'!$D171)</f>
        <v>0</v>
      </c>
      <c r="I171" s="18">
        <f>Model!$W$22*((drdp!C171)*'DEC-OS'!$B171+(drdp!F171)*'DEC-OS'!$C171+(drdp!I171)*'DEC-OS'!$D171)</f>
        <v>0</v>
      </c>
      <c r="J171" s="18">
        <f>Model!$W$22*((drdp!D171)*'DEC-OS'!$B171+(drdp!G171)*'DEC-OS'!$C171+(drdp!J171)*'DEC-OS'!$D171)</f>
        <v>0</v>
      </c>
      <c r="K171" s="21">
        <f>SUM(E$3:E170)+H171</f>
        <v>1.5258345236968518</v>
      </c>
      <c r="L171" s="21">
        <f>SUM(F$3:F170)+I171</f>
        <v>10.749826141031521</v>
      </c>
      <c r="M171" s="21">
        <f>SUM(G$3:G170)+J171</f>
        <v>0</v>
      </c>
      <c r="N171" s="21"/>
      <c r="O171" s="21"/>
      <c r="P171" s="21"/>
      <c r="Q171" s="19">
        <f t="shared" si="13"/>
        <v>2.3281709937051986</v>
      </c>
      <c r="R171" s="19">
        <f t="shared" si="13"/>
        <v>115.55876206240465</v>
      </c>
      <c r="S171" s="19">
        <f t="shared" si="13"/>
        <v>0</v>
      </c>
      <c r="T171" s="19">
        <f t="shared" si="10"/>
        <v>16.402455849724799</v>
      </c>
      <c r="U171" s="19">
        <f t="shared" si="11"/>
        <v>0</v>
      </c>
      <c r="V171" s="19">
        <f t="shared" si="12"/>
        <v>0</v>
      </c>
    </row>
    <row r="172" spans="1:23" x14ac:dyDescent="0.25">
      <c r="A172" s="26">
        <f>Wellpath!E172</f>
        <v>0</v>
      </c>
      <c r="B172" s="22">
        <v>0</v>
      </c>
      <c r="C172" s="22">
        <v>0</v>
      </c>
      <c r="D172" s="22">
        <v>1</v>
      </c>
      <c r="E172" s="20">
        <f>Model!$W$22*((drdp!B172+drdp!K172)*'DEC-OS'!$B172+(drdp!E172+drdp!N172)*'DEC-OS'!$C172+(drdp!H172+drdp!Q172)*'DEC-OS'!$D172)</f>
        <v>0</v>
      </c>
      <c r="F172" s="20">
        <f>Model!$W$22*((drdp!C172+drdp!L172)*'DEC-OS'!$B172+(drdp!F172+drdp!O172)*'DEC-OS'!$C172+(drdp!I172+drdp!R172)*'DEC-OS'!$D172)</f>
        <v>0</v>
      </c>
      <c r="G172" s="20">
        <f>Model!$W$22*((drdp!D172+drdp!M172)*'DEC-OS'!$B172+(drdp!G172+drdp!P172)*'DEC-OS'!$C172+(drdp!J172+drdp!S172)*'DEC-OS'!$D172)</f>
        <v>0</v>
      </c>
      <c r="H172" s="18">
        <f>Model!$W$22*((drdp!B172)*'DEC-OS'!$B172+(drdp!E172)*'DEC-OS'!$C172+(drdp!H172)*'DEC-OS'!$D172)</f>
        <v>0</v>
      </c>
      <c r="I172" s="18">
        <f>Model!$W$22*((drdp!C172)*'DEC-OS'!$B172+(drdp!F172)*'DEC-OS'!$C172+(drdp!I172)*'DEC-OS'!$D172)</f>
        <v>0</v>
      </c>
      <c r="J172" s="18">
        <f>Model!$W$22*((drdp!D172)*'DEC-OS'!$B172+(drdp!G172)*'DEC-OS'!$C172+(drdp!J172)*'DEC-OS'!$D172)</f>
        <v>0</v>
      </c>
      <c r="K172" s="21">
        <f>SUM(E$3:E171)+H172</f>
        <v>1.5258345236968518</v>
      </c>
      <c r="L172" s="21">
        <f>SUM(F$3:F171)+I172</f>
        <v>10.749826141031521</v>
      </c>
      <c r="M172" s="21">
        <f>SUM(G$3:G171)+J172</f>
        <v>0</v>
      </c>
      <c r="N172" s="21"/>
      <c r="O172" s="21"/>
      <c r="P172" s="21"/>
      <c r="Q172" s="19">
        <f t="shared" si="13"/>
        <v>2.3281709937051986</v>
      </c>
      <c r="R172" s="19">
        <f t="shared" si="13"/>
        <v>115.55876206240465</v>
      </c>
      <c r="S172" s="19">
        <f t="shared" si="13"/>
        <v>0</v>
      </c>
      <c r="T172" s="19">
        <f t="shared" si="10"/>
        <v>16.402455849724799</v>
      </c>
      <c r="U172" s="19">
        <f t="shared" si="11"/>
        <v>0</v>
      </c>
      <c r="V172" s="19">
        <f t="shared" si="12"/>
        <v>0</v>
      </c>
    </row>
    <row r="173" spans="1:23" x14ac:dyDescent="0.25">
      <c r="A173" s="26">
        <f>Wellpath!E173</f>
        <v>0</v>
      </c>
      <c r="B173" s="22">
        <v>0</v>
      </c>
      <c r="C173" s="22">
        <v>0</v>
      </c>
      <c r="D173" s="22">
        <v>1</v>
      </c>
      <c r="E173" s="20">
        <f>Model!$W$22*((drdp!B173+drdp!K173)*'DEC-OS'!$B173+(drdp!E173+drdp!N173)*'DEC-OS'!$C173+(drdp!H173+drdp!Q173)*'DEC-OS'!$D173)</f>
        <v>0</v>
      </c>
      <c r="F173" s="20">
        <f>Model!$W$22*((drdp!C173+drdp!L173)*'DEC-OS'!$B173+(drdp!F173+drdp!O173)*'DEC-OS'!$C173+(drdp!I173+drdp!R173)*'DEC-OS'!$D173)</f>
        <v>0</v>
      </c>
      <c r="G173" s="20">
        <f>Model!$W$22*((drdp!D173+drdp!M173)*'DEC-OS'!$B173+(drdp!G173+drdp!P173)*'DEC-OS'!$C173+(drdp!J173+drdp!S173)*'DEC-OS'!$D173)</f>
        <v>0</v>
      </c>
      <c r="H173" s="18">
        <f>Model!$W$22*((drdp!B173)*'DEC-OS'!$B173+(drdp!E173)*'DEC-OS'!$C173+(drdp!H173)*'DEC-OS'!$D173)</f>
        <v>0</v>
      </c>
      <c r="I173" s="18">
        <f>Model!$W$22*((drdp!C173)*'DEC-OS'!$B173+(drdp!F173)*'DEC-OS'!$C173+(drdp!I173)*'DEC-OS'!$D173)</f>
        <v>0</v>
      </c>
      <c r="J173" s="18">
        <f>Model!$W$22*((drdp!D173)*'DEC-OS'!$B173+(drdp!G173)*'DEC-OS'!$C173+(drdp!J173)*'DEC-OS'!$D173)</f>
        <v>0</v>
      </c>
      <c r="K173" s="21">
        <f>SUM(E$3:E172)+H173</f>
        <v>1.5258345236968518</v>
      </c>
      <c r="L173" s="21">
        <f>SUM(F$3:F172)+I173</f>
        <v>10.749826141031521</v>
      </c>
      <c r="M173" s="21">
        <f>SUM(G$3:G172)+J173</f>
        <v>0</v>
      </c>
      <c r="N173" s="21"/>
      <c r="O173" s="21"/>
      <c r="P173" s="21"/>
      <c r="Q173" s="19">
        <f t="shared" si="13"/>
        <v>2.3281709937051986</v>
      </c>
      <c r="R173" s="19">
        <f t="shared" si="13"/>
        <v>115.55876206240465</v>
      </c>
      <c r="S173" s="19">
        <f t="shared" si="13"/>
        <v>0</v>
      </c>
      <c r="T173" s="19">
        <f t="shared" si="10"/>
        <v>16.402455849724799</v>
      </c>
      <c r="U173" s="19">
        <f t="shared" si="11"/>
        <v>0</v>
      </c>
      <c r="V173" s="19">
        <f t="shared" si="12"/>
        <v>0</v>
      </c>
      <c r="W173" s="10" t="s">
        <v>62</v>
      </c>
    </row>
    <row r="174" spans="1:23" x14ac:dyDescent="0.25">
      <c r="A174" s="26">
        <f>Wellpath!E174</f>
        <v>0</v>
      </c>
      <c r="B174" s="22">
        <v>0</v>
      </c>
      <c r="C174" s="22">
        <v>0</v>
      </c>
      <c r="D174" s="22">
        <v>1</v>
      </c>
      <c r="E174" s="20">
        <f>Model!$W$22*((drdp!B174+drdp!K174)*'DEC-OS'!$B174+(drdp!E174+drdp!N174)*'DEC-OS'!$C174+(drdp!H174+drdp!Q174)*'DEC-OS'!$D174)</f>
        <v>0</v>
      </c>
      <c r="F174" s="20">
        <f>Model!$W$22*((drdp!C174+drdp!L174)*'DEC-OS'!$B174+(drdp!F174+drdp!O174)*'DEC-OS'!$C174+(drdp!I174+drdp!R174)*'DEC-OS'!$D174)</f>
        <v>0</v>
      </c>
      <c r="G174" s="20">
        <f>Model!$W$22*((drdp!D174+drdp!M174)*'DEC-OS'!$B174+(drdp!G174+drdp!P174)*'DEC-OS'!$C174+(drdp!J174+drdp!S174)*'DEC-OS'!$D174)</f>
        <v>0</v>
      </c>
      <c r="H174" s="18">
        <f>Model!$W$22*((drdp!B174)*'DEC-OS'!$B174+(drdp!E174)*'DEC-OS'!$C174+(drdp!H174)*'DEC-OS'!$D174)</f>
        <v>0</v>
      </c>
      <c r="I174" s="18">
        <f>Model!$W$22*((drdp!C174)*'DEC-OS'!$B174+(drdp!F174)*'DEC-OS'!$C174+(drdp!I174)*'DEC-OS'!$D174)</f>
        <v>0</v>
      </c>
      <c r="J174" s="18">
        <f>Model!$W$22*((drdp!D174)*'DEC-OS'!$B174+(drdp!G174)*'DEC-OS'!$C174+(drdp!J174)*'DEC-OS'!$D174)</f>
        <v>0</v>
      </c>
      <c r="K174" s="21">
        <f>SUM(E$3:E173)+H174</f>
        <v>1.5258345236968518</v>
      </c>
      <c r="L174" s="21">
        <f>SUM(F$3:F173)+I174</f>
        <v>10.749826141031521</v>
      </c>
      <c r="M174" s="21">
        <f>SUM(G$3:G173)+J174</f>
        <v>0</v>
      </c>
      <c r="N174" s="21"/>
      <c r="O174" s="21"/>
      <c r="P174" s="21"/>
      <c r="Q174" s="19">
        <f t="shared" si="13"/>
        <v>2.3281709937051986</v>
      </c>
      <c r="R174" s="19">
        <f t="shared" si="13"/>
        <v>115.55876206240465</v>
      </c>
      <c r="S174" s="19">
        <f t="shared" si="13"/>
        <v>0</v>
      </c>
      <c r="T174" s="19">
        <f t="shared" si="10"/>
        <v>16.402455849724799</v>
      </c>
      <c r="U174" s="19">
        <f t="shared" si="11"/>
        <v>0</v>
      </c>
      <c r="V174" s="19">
        <f t="shared" si="12"/>
        <v>0</v>
      </c>
    </row>
    <row r="175" spans="1:23" x14ac:dyDescent="0.25">
      <c r="A175" s="26">
        <f>Wellpath!E175</f>
        <v>0</v>
      </c>
      <c r="B175" s="22">
        <v>0</v>
      </c>
      <c r="C175" s="22">
        <v>0</v>
      </c>
      <c r="D175" s="22">
        <v>1</v>
      </c>
      <c r="E175" s="20">
        <f>Model!$W$22*((drdp!B175+drdp!K175)*'DEC-OS'!$B175+(drdp!E175+drdp!N175)*'DEC-OS'!$C175+(drdp!H175+drdp!Q175)*'DEC-OS'!$D175)</f>
        <v>0</v>
      </c>
      <c r="F175" s="20">
        <f>Model!$W$22*((drdp!C175+drdp!L175)*'DEC-OS'!$B175+(drdp!F175+drdp!O175)*'DEC-OS'!$C175+(drdp!I175+drdp!R175)*'DEC-OS'!$D175)</f>
        <v>0</v>
      </c>
      <c r="G175" s="20">
        <f>Model!$W$22*((drdp!D175+drdp!M175)*'DEC-OS'!$B175+(drdp!G175+drdp!P175)*'DEC-OS'!$C175+(drdp!J175+drdp!S175)*'DEC-OS'!$D175)</f>
        <v>0</v>
      </c>
      <c r="H175" s="18">
        <f>Model!$W$22*((drdp!B175)*'DEC-OS'!$B175+(drdp!E175)*'DEC-OS'!$C175+(drdp!H175)*'DEC-OS'!$D175)</f>
        <v>0</v>
      </c>
      <c r="I175" s="18">
        <f>Model!$W$22*((drdp!C175)*'DEC-OS'!$B175+(drdp!F175)*'DEC-OS'!$C175+(drdp!I175)*'DEC-OS'!$D175)</f>
        <v>0</v>
      </c>
      <c r="J175" s="18">
        <f>Model!$W$22*((drdp!D175)*'DEC-OS'!$B175+(drdp!G175)*'DEC-OS'!$C175+(drdp!J175)*'DEC-OS'!$D175)</f>
        <v>0</v>
      </c>
      <c r="K175" s="21">
        <f>SUM(E$3:E174)+H175</f>
        <v>1.5258345236968518</v>
      </c>
      <c r="L175" s="21">
        <f>SUM(F$3:F174)+I175</f>
        <v>10.749826141031521</v>
      </c>
      <c r="M175" s="21">
        <f>SUM(G$3:G174)+J175</f>
        <v>0</v>
      </c>
      <c r="N175" s="21"/>
      <c r="O175" s="21"/>
      <c r="P175" s="21"/>
      <c r="Q175" s="19">
        <f t="shared" si="13"/>
        <v>2.3281709937051986</v>
      </c>
      <c r="R175" s="19">
        <f t="shared" si="13"/>
        <v>115.55876206240465</v>
      </c>
      <c r="S175" s="19">
        <f t="shared" si="13"/>
        <v>0</v>
      </c>
      <c r="T175" s="19">
        <f t="shared" si="10"/>
        <v>16.402455849724799</v>
      </c>
      <c r="U175" s="19">
        <f t="shared" si="11"/>
        <v>0</v>
      </c>
      <c r="V175" s="19">
        <f t="shared" si="12"/>
        <v>0</v>
      </c>
    </row>
    <row r="176" spans="1:23" x14ac:dyDescent="0.25">
      <c r="A176" s="26">
        <f>Wellpath!E176</f>
        <v>0</v>
      </c>
      <c r="B176" s="22">
        <v>0</v>
      </c>
      <c r="C176" s="22">
        <v>0</v>
      </c>
      <c r="D176" s="22">
        <v>1</v>
      </c>
      <c r="E176" s="20">
        <f>Model!$W$22*((drdp!B176+drdp!K176)*'DEC-OS'!$B176+(drdp!E176+drdp!N176)*'DEC-OS'!$C176+(drdp!H176+drdp!Q176)*'DEC-OS'!$D176)</f>
        <v>0</v>
      </c>
      <c r="F176" s="20">
        <f>Model!$W$22*((drdp!C176+drdp!L176)*'DEC-OS'!$B176+(drdp!F176+drdp!O176)*'DEC-OS'!$C176+(drdp!I176+drdp!R176)*'DEC-OS'!$D176)</f>
        <v>0</v>
      </c>
      <c r="G176" s="20">
        <f>Model!$W$22*((drdp!D176+drdp!M176)*'DEC-OS'!$B176+(drdp!G176+drdp!P176)*'DEC-OS'!$C176+(drdp!J176+drdp!S176)*'DEC-OS'!$D176)</f>
        <v>0</v>
      </c>
      <c r="H176" s="18">
        <f>Model!$W$22*((drdp!B176)*'DEC-OS'!$B176+(drdp!E176)*'DEC-OS'!$C176+(drdp!H176)*'DEC-OS'!$D176)</f>
        <v>0</v>
      </c>
      <c r="I176" s="18">
        <f>Model!$W$22*((drdp!C176)*'DEC-OS'!$B176+(drdp!F176)*'DEC-OS'!$C176+(drdp!I176)*'DEC-OS'!$D176)</f>
        <v>0</v>
      </c>
      <c r="J176" s="18">
        <f>Model!$W$22*((drdp!D176)*'DEC-OS'!$B176+(drdp!G176)*'DEC-OS'!$C176+(drdp!J176)*'DEC-OS'!$D176)</f>
        <v>0</v>
      </c>
      <c r="K176" s="21">
        <f>SUM(E$3:E175)+H176</f>
        <v>1.5258345236968518</v>
      </c>
      <c r="L176" s="21">
        <f>SUM(F$3:F175)+I176</f>
        <v>10.749826141031521</v>
      </c>
      <c r="M176" s="21">
        <f>SUM(G$3:G175)+J176</f>
        <v>0</v>
      </c>
      <c r="N176" s="21"/>
      <c r="O176" s="21"/>
      <c r="P176" s="21"/>
      <c r="Q176" s="19">
        <f t="shared" si="13"/>
        <v>2.3281709937051986</v>
      </c>
      <c r="R176" s="19">
        <f t="shared" si="13"/>
        <v>115.55876206240465</v>
      </c>
      <c r="S176" s="19">
        <f t="shared" si="13"/>
        <v>0</v>
      </c>
      <c r="T176" s="19">
        <f t="shared" si="10"/>
        <v>16.402455849724799</v>
      </c>
      <c r="U176" s="19">
        <f t="shared" si="11"/>
        <v>0</v>
      </c>
      <c r="V176" s="19">
        <f t="shared" si="12"/>
        <v>0</v>
      </c>
    </row>
    <row r="177" spans="1:22" x14ac:dyDescent="0.25">
      <c r="A177" s="26">
        <f>Wellpath!E177</f>
        <v>0</v>
      </c>
      <c r="B177" s="22">
        <v>0</v>
      </c>
      <c r="C177" s="22">
        <v>0</v>
      </c>
      <c r="D177" s="22">
        <v>1</v>
      </c>
      <c r="E177" s="20">
        <f>Model!$W$22*((drdp!B177+drdp!K177)*'DEC-OS'!$B177+(drdp!E177+drdp!N177)*'DEC-OS'!$C177+(drdp!H177+drdp!Q177)*'DEC-OS'!$D177)</f>
        <v>0</v>
      </c>
      <c r="F177" s="20">
        <f>Model!$W$22*((drdp!C177+drdp!L177)*'DEC-OS'!$B177+(drdp!F177+drdp!O177)*'DEC-OS'!$C177+(drdp!I177+drdp!R177)*'DEC-OS'!$D177)</f>
        <v>0</v>
      </c>
      <c r="G177" s="20">
        <f>Model!$W$22*((drdp!D177+drdp!M177)*'DEC-OS'!$B177+(drdp!G177+drdp!P177)*'DEC-OS'!$C177+(drdp!J177+drdp!S177)*'DEC-OS'!$D177)</f>
        <v>0</v>
      </c>
      <c r="H177" s="18">
        <f>Model!$W$22*((drdp!B177)*'DEC-OS'!$B177+(drdp!E177)*'DEC-OS'!$C177+(drdp!H177)*'DEC-OS'!$D177)</f>
        <v>0</v>
      </c>
      <c r="I177" s="18">
        <f>Model!$W$22*((drdp!C177)*'DEC-OS'!$B177+(drdp!F177)*'DEC-OS'!$C177+(drdp!I177)*'DEC-OS'!$D177)</f>
        <v>0</v>
      </c>
      <c r="J177" s="18">
        <f>Model!$W$22*((drdp!D177)*'DEC-OS'!$B177+(drdp!G177)*'DEC-OS'!$C177+(drdp!J177)*'DEC-OS'!$D177)</f>
        <v>0</v>
      </c>
      <c r="K177" s="21">
        <f>SUM(E$3:E176)+H177</f>
        <v>1.5258345236968518</v>
      </c>
      <c r="L177" s="21">
        <f>SUM(F$3:F176)+I177</f>
        <v>10.749826141031521</v>
      </c>
      <c r="M177" s="21">
        <f>SUM(G$3:G176)+J177</f>
        <v>0</v>
      </c>
      <c r="N177" s="21"/>
      <c r="O177" s="21"/>
      <c r="P177" s="21"/>
      <c r="Q177" s="19">
        <f t="shared" si="13"/>
        <v>2.3281709937051986</v>
      </c>
      <c r="R177" s="19">
        <f t="shared" si="13"/>
        <v>115.55876206240465</v>
      </c>
      <c r="S177" s="19">
        <f t="shared" si="13"/>
        <v>0</v>
      </c>
      <c r="T177" s="19">
        <f t="shared" si="10"/>
        <v>16.402455849724799</v>
      </c>
      <c r="U177" s="19">
        <f t="shared" si="11"/>
        <v>0</v>
      </c>
      <c r="V177" s="19">
        <f t="shared" si="12"/>
        <v>0</v>
      </c>
    </row>
    <row r="178" spans="1:22" x14ac:dyDescent="0.25">
      <c r="A178" s="26">
        <f>Wellpath!E178</f>
        <v>0</v>
      </c>
      <c r="B178" s="22">
        <v>0</v>
      </c>
      <c r="C178" s="22">
        <v>0</v>
      </c>
      <c r="D178" s="22">
        <v>1</v>
      </c>
      <c r="E178" s="20">
        <f>Model!$W$22*((drdp!B178+drdp!K178)*'DEC-OS'!$B178+(drdp!E178+drdp!N178)*'DEC-OS'!$C178+(drdp!H178+drdp!Q178)*'DEC-OS'!$D178)</f>
        <v>0</v>
      </c>
      <c r="F178" s="20">
        <f>Model!$W$22*((drdp!C178+drdp!L178)*'DEC-OS'!$B178+(drdp!F178+drdp!O178)*'DEC-OS'!$C178+(drdp!I178+drdp!R178)*'DEC-OS'!$D178)</f>
        <v>0</v>
      </c>
      <c r="G178" s="20">
        <f>Model!$W$22*((drdp!D178+drdp!M178)*'DEC-OS'!$B178+(drdp!G178+drdp!P178)*'DEC-OS'!$C178+(drdp!J178+drdp!S178)*'DEC-OS'!$D178)</f>
        <v>0</v>
      </c>
      <c r="H178" s="18">
        <f>Model!$W$22*((drdp!B178)*'DEC-OS'!$B178+(drdp!E178)*'DEC-OS'!$C178+(drdp!H178)*'DEC-OS'!$D178)</f>
        <v>0</v>
      </c>
      <c r="I178" s="18">
        <f>Model!$W$22*((drdp!C178)*'DEC-OS'!$B178+(drdp!F178)*'DEC-OS'!$C178+(drdp!I178)*'DEC-OS'!$D178)</f>
        <v>0</v>
      </c>
      <c r="J178" s="18">
        <f>Model!$W$22*((drdp!D178)*'DEC-OS'!$B178+(drdp!G178)*'DEC-OS'!$C178+(drdp!J178)*'DEC-OS'!$D178)</f>
        <v>0</v>
      </c>
      <c r="K178" s="21">
        <f>SUM(E$3:E177)+H178</f>
        <v>1.5258345236968518</v>
      </c>
      <c r="L178" s="21">
        <f>SUM(F$3:F177)+I178</f>
        <v>10.749826141031521</v>
      </c>
      <c r="M178" s="21">
        <f>SUM(G$3:G177)+J178</f>
        <v>0</v>
      </c>
      <c r="N178" s="21"/>
      <c r="O178" s="21"/>
      <c r="P178" s="21"/>
      <c r="Q178" s="19">
        <f t="shared" si="13"/>
        <v>2.3281709937051986</v>
      </c>
      <c r="R178" s="19">
        <f t="shared" si="13"/>
        <v>115.55876206240465</v>
      </c>
      <c r="S178" s="19">
        <f t="shared" si="13"/>
        <v>0</v>
      </c>
      <c r="T178" s="19">
        <f t="shared" si="10"/>
        <v>16.402455849724799</v>
      </c>
      <c r="U178" s="19">
        <f t="shared" si="11"/>
        <v>0</v>
      </c>
      <c r="V178" s="19">
        <f t="shared" si="12"/>
        <v>0</v>
      </c>
    </row>
    <row r="179" spans="1:22" x14ac:dyDescent="0.25">
      <c r="A179" s="26">
        <f>Wellpath!E179</f>
        <v>0</v>
      </c>
      <c r="B179" s="22">
        <v>0</v>
      </c>
      <c r="C179" s="22">
        <v>0</v>
      </c>
      <c r="D179" s="22">
        <v>1</v>
      </c>
      <c r="E179" s="20">
        <f>Model!$W$22*((drdp!B179+drdp!K179)*'DEC-OS'!$B179+(drdp!E179+drdp!N179)*'DEC-OS'!$C179+(drdp!H179+drdp!Q179)*'DEC-OS'!$D179)</f>
        <v>0</v>
      </c>
      <c r="F179" s="20">
        <f>Model!$W$22*((drdp!C179+drdp!L179)*'DEC-OS'!$B179+(drdp!F179+drdp!O179)*'DEC-OS'!$C179+(drdp!I179+drdp!R179)*'DEC-OS'!$D179)</f>
        <v>0</v>
      </c>
      <c r="G179" s="20">
        <f>Model!$W$22*((drdp!D179+drdp!M179)*'DEC-OS'!$B179+(drdp!G179+drdp!P179)*'DEC-OS'!$C179+(drdp!J179+drdp!S179)*'DEC-OS'!$D179)</f>
        <v>0</v>
      </c>
      <c r="H179" s="18">
        <f>Model!$W$22*((drdp!B179)*'DEC-OS'!$B179+(drdp!E179)*'DEC-OS'!$C179+(drdp!H179)*'DEC-OS'!$D179)</f>
        <v>0</v>
      </c>
      <c r="I179" s="18">
        <f>Model!$W$22*((drdp!C179)*'DEC-OS'!$B179+(drdp!F179)*'DEC-OS'!$C179+(drdp!I179)*'DEC-OS'!$D179)</f>
        <v>0</v>
      </c>
      <c r="J179" s="18">
        <f>Model!$W$22*((drdp!D179)*'DEC-OS'!$B179+(drdp!G179)*'DEC-OS'!$C179+(drdp!J179)*'DEC-OS'!$D179)</f>
        <v>0</v>
      </c>
      <c r="K179" s="21">
        <f>SUM(E$3:E178)+H179</f>
        <v>1.5258345236968518</v>
      </c>
      <c r="L179" s="21">
        <f>SUM(F$3:F178)+I179</f>
        <v>10.749826141031521</v>
      </c>
      <c r="M179" s="21">
        <f>SUM(G$3:G178)+J179</f>
        <v>0</v>
      </c>
      <c r="N179" s="21"/>
      <c r="O179" s="21"/>
      <c r="P179" s="21"/>
      <c r="Q179" s="19">
        <f t="shared" si="13"/>
        <v>2.3281709937051986</v>
      </c>
      <c r="R179" s="19">
        <f t="shared" si="13"/>
        <v>115.55876206240465</v>
      </c>
      <c r="S179" s="19">
        <f t="shared" si="13"/>
        <v>0</v>
      </c>
      <c r="T179" s="19">
        <f t="shared" si="10"/>
        <v>16.402455849724799</v>
      </c>
      <c r="U179" s="19">
        <f t="shared" si="11"/>
        <v>0</v>
      </c>
      <c r="V179" s="19">
        <f t="shared" si="12"/>
        <v>0</v>
      </c>
    </row>
    <row r="180" spans="1:22" x14ac:dyDescent="0.25">
      <c r="A180" s="26">
        <f>Wellpath!E180</f>
        <v>0</v>
      </c>
      <c r="B180" s="22">
        <v>0</v>
      </c>
      <c r="C180" s="22">
        <v>0</v>
      </c>
      <c r="D180" s="22">
        <v>1</v>
      </c>
      <c r="E180" s="20">
        <f>Model!$W$22*((drdp!B180+drdp!K180)*'DEC-OS'!$B180+(drdp!E180+drdp!N180)*'DEC-OS'!$C180+(drdp!H180+drdp!Q180)*'DEC-OS'!$D180)</f>
        <v>0</v>
      </c>
      <c r="F180" s="20">
        <f>Model!$W$22*((drdp!C180+drdp!L180)*'DEC-OS'!$B180+(drdp!F180+drdp!O180)*'DEC-OS'!$C180+(drdp!I180+drdp!R180)*'DEC-OS'!$D180)</f>
        <v>0</v>
      </c>
      <c r="G180" s="20">
        <f>Model!$W$22*((drdp!D180+drdp!M180)*'DEC-OS'!$B180+(drdp!G180+drdp!P180)*'DEC-OS'!$C180+(drdp!J180+drdp!S180)*'DEC-OS'!$D180)</f>
        <v>0</v>
      </c>
      <c r="H180" s="18">
        <f>Model!$W$22*((drdp!B180)*'DEC-OS'!$B180+(drdp!E180)*'DEC-OS'!$C180+(drdp!H180)*'DEC-OS'!$D180)</f>
        <v>0</v>
      </c>
      <c r="I180" s="18">
        <f>Model!$W$22*((drdp!C180)*'DEC-OS'!$B180+(drdp!F180)*'DEC-OS'!$C180+(drdp!I180)*'DEC-OS'!$D180)</f>
        <v>0</v>
      </c>
      <c r="J180" s="18">
        <f>Model!$W$22*((drdp!D180)*'DEC-OS'!$B180+(drdp!G180)*'DEC-OS'!$C180+(drdp!J180)*'DEC-OS'!$D180)</f>
        <v>0</v>
      </c>
      <c r="K180" s="21">
        <f>SUM(E$3:E179)+H180</f>
        <v>1.5258345236968518</v>
      </c>
      <c r="L180" s="21">
        <f>SUM(F$3:F179)+I180</f>
        <v>10.749826141031521</v>
      </c>
      <c r="M180" s="21">
        <f>SUM(G$3:G179)+J180</f>
        <v>0</v>
      </c>
      <c r="N180" s="21"/>
      <c r="O180" s="21"/>
      <c r="P180" s="21"/>
      <c r="Q180" s="19">
        <f t="shared" si="13"/>
        <v>2.3281709937051986</v>
      </c>
      <c r="R180" s="19">
        <f t="shared" si="13"/>
        <v>115.55876206240465</v>
      </c>
      <c r="S180" s="19">
        <f t="shared" si="13"/>
        <v>0</v>
      </c>
      <c r="T180" s="19">
        <f t="shared" si="10"/>
        <v>16.402455849724799</v>
      </c>
      <c r="U180" s="19">
        <f t="shared" si="11"/>
        <v>0</v>
      </c>
      <c r="V180" s="19">
        <f t="shared" si="12"/>
        <v>0</v>
      </c>
    </row>
    <row r="181" spans="1:22" x14ac:dyDescent="0.25">
      <c r="A181" s="26">
        <f>Wellpath!E181</f>
        <v>0</v>
      </c>
      <c r="B181" s="22">
        <v>0</v>
      </c>
      <c r="C181" s="22">
        <v>0</v>
      </c>
      <c r="D181" s="22">
        <v>1</v>
      </c>
      <c r="E181" s="20">
        <f>Model!$W$22*((drdp!B181+drdp!K181)*'DEC-OS'!$B181+(drdp!E181+drdp!N181)*'DEC-OS'!$C181+(drdp!H181+drdp!Q181)*'DEC-OS'!$D181)</f>
        <v>0</v>
      </c>
      <c r="F181" s="20">
        <f>Model!$W$22*((drdp!C181+drdp!L181)*'DEC-OS'!$B181+(drdp!F181+drdp!O181)*'DEC-OS'!$C181+(drdp!I181+drdp!R181)*'DEC-OS'!$D181)</f>
        <v>0</v>
      </c>
      <c r="G181" s="20">
        <f>Model!$W$22*((drdp!D181+drdp!M181)*'DEC-OS'!$B181+(drdp!G181+drdp!P181)*'DEC-OS'!$C181+(drdp!J181+drdp!S181)*'DEC-OS'!$D181)</f>
        <v>0</v>
      </c>
      <c r="H181" s="18">
        <f>Model!$W$22*((drdp!B181)*'DEC-OS'!$B181+(drdp!E181)*'DEC-OS'!$C181+(drdp!H181)*'DEC-OS'!$D181)</f>
        <v>0</v>
      </c>
      <c r="I181" s="18">
        <f>Model!$W$22*((drdp!C181)*'DEC-OS'!$B181+(drdp!F181)*'DEC-OS'!$C181+(drdp!I181)*'DEC-OS'!$D181)</f>
        <v>0</v>
      </c>
      <c r="J181" s="18">
        <f>Model!$W$22*((drdp!D181)*'DEC-OS'!$B181+(drdp!G181)*'DEC-OS'!$C181+(drdp!J181)*'DEC-OS'!$D181)</f>
        <v>0</v>
      </c>
      <c r="K181" s="21">
        <f>SUM(E$3:E180)+H181</f>
        <v>1.5258345236968518</v>
      </c>
      <c r="L181" s="21">
        <f>SUM(F$3:F180)+I181</f>
        <v>10.749826141031521</v>
      </c>
      <c r="M181" s="21">
        <f>SUM(G$3:G180)+J181</f>
        <v>0</v>
      </c>
      <c r="N181" s="21"/>
      <c r="O181" s="21"/>
      <c r="P181" s="21"/>
      <c r="Q181" s="19">
        <f t="shared" si="13"/>
        <v>2.3281709937051986</v>
      </c>
      <c r="R181" s="19">
        <f t="shared" si="13"/>
        <v>115.55876206240465</v>
      </c>
      <c r="S181" s="19">
        <f t="shared" si="13"/>
        <v>0</v>
      </c>
      <c r="T181" s="19">
        <f t="shared" si="10"/>
        <v>16.402455849724799</v>
      </c>
      <c r="U181" s="19">
        <f t="shared" si="11"/>
        <v>0</v>
      </c>
      <c r="V181" s="19">
        <f t="shared" si="12"/>
        <v>0</v>
      </c>
    </row>
    <row r="182" spans="1:22" x14ac:dyDescent="0.25">
      <c r="A182" s="26">
        <f>Wellpath!E182</f>
        <v>0</v>
      </c>
      <c r="B182" s="22">
        <v>0</v>
      </c>
      <c r="C182" s="22">
        <v>0</v>
      </c>
      <c r="D182" s="22">
        <v>1</v>
      </c>
      <c r="E182" s="20">
        <f>Model!$W$22*((drdp!B182+drdp!K182)*'DEC-OS'!$B182+(drdp!E182+drdp!N182)*'DEC-OS'!$C182+(drdp!H182+drdp!Q182)*'DEC-OS'!$D182)</f>
        <v>0</v>
      </c>
      <c r="F182" s="20">
        <f>Model!$W$22*((drdp!C182+drdp!L182)*'DEC-OS'!$B182+(drdp!F182+drdp!O182)*'DEC-OS'!$C182+(drdp!I182+drdp!R182)*'DEC-OS'!$D182)</f>
        <v>0</v>
      </c>
      <c r="G182" s="20">
        <f>Model!$W$22*((drdp!D182+drdp!M182)*'DEC-OS'!$B182+(drdp!G182+drdp!P182)*'DEC-OS'!$C182+(drdp!J182+drdp!S182)*'DEC-OS'!$D182)</f>
        <v>0</v>
      </c>
      <c r="H182" s="18">
        <f>Model!$W$22*((drdp!B182)*'DEC-OS'!$B182+(drdp!E182)*'DEC-OS'!$C182+(drdp!H182)*'DEC-OS'!$D182)</f>
        <v>0</v>
      </c>
      <c r="I182" s="18">
        <f>Model!$W$22*((drdp!C182)*'DEC-OS'!$B182+(drdp!F182)*'DEC-OS'!$C182+(drdp!I182)*'DEC-OS'!$D182)</f>
        <v>0</v>
      </c>
      <c r="J182" s="18">
        <f>Model!$W$22*((drdp!D182)*'DEC-OS'!$B182+(drdp!G182)*'DEC-OS'!$C182+(drdp!J182)*'DEC-OS'!$D182)</f>
        <v>0</v>
      </c>
      <c r="K182" s="21">
        <f>SUM(E$3:E181)+H182</f>
        <v>1.5258345236968518</v>
      </c>
      <c r="L182" s="21">
        <f>SUM(F$3:F181)+I182</f>
        <v>10.749826141031521</v>
      </c>
      <c r="M182" s="21">
        <f>SUM(G$3:G181)+J182</f>
        <v>0</v>
      </c>
      <c r="N182" s="21"/>
      <c r="O182" s="21"/>
      <c r="P182" s="21"/>
      <c r="Q182" s="19">
        <f t="shared" si="13"/>
        <v>2.3281709937051986</v>
      </c>
      <c r="R182" s="19">
        <f t="shared" si="13"/>
        <v>115.55876206240465</v>
      </c>
      <c r="S182" s="19">
        <f t="shared" si="13"/>
        <v>0</v>
      </c>
      <c r="T182" s="19">
        <f t="shared" si="10"/>
        <v>16.402455849724799</v>
      </c>
      <c r="U182" s="19">
        <f t="shared" si="11"/>
        <v>0</v>
      </c>
      <c r="V182" s="19">
        <f t="shared" si="12"/>
        <v>0</v>
      </c>
    </row>
    <row r="183" spans="1:22" x14ac:dyDescent="0.25">
      <c r="A183" s="26">
        <f>Wellpath!E183</f>
        <v>0</v>
      </c>
      <c r="B183" s="22">
        <v>0</v>
      </c>
      <c r="C183" s="22">
        <v>0</v>
      </c>
      <c r="D183" s="22">
        <v>1</v>
      </c>
      <c r="E183" s="20">
        <f>Model!$W$22*((drdp!B183+drdp!K183)*'DEC-OS'!$B183+(drdp!E183+drdp!N183)*'DEC-OS'!$C183+(drdp!H183+drdp!Q183)*'DEC-OS'!$D183)</f>
        <v>0</v>
      </c>
      <c r="F183" s="20">
        <f>Model!$W$22*((drdp!C183+drdp!L183)*'DEC-OS'!$B183+(drdp!F183+drdp!O183)*'DEC-OS'!$C183+(drdp!I183+drdp!R183)*'DEC-OS'!$D183)</f>
        <v>0</v>
      </c>
      <c r="G183" s="20">
        <f>Model!$W$22*((drdp!D183+drdp!M183)*'DEC-OS'!$B183+(drdp!G183+drdp!P183)*'DEC-OS'!$C183+(drdp!J183+drdp!S183)*'DEC-OS'!$D183)</f>
        <v>0</v>
      </c>
      <c r="H183" s="18">
        <f>Model!$W$22*((drdp!B183)*'DEC-OS'!$B183+(drdp!E183)*'DEC-OS'!$C183+(drdp!H183)*'DEC-OS'!$D183)</f>
        <v>0</v>
      </c>
      <c r="I183" s="18">
        <f>Model!$W$22*((drdp!C183)*'DEC-OS'!$B183+(drdp!F183)*'DEC-OS'!$C183+(drdp!I183)*'DEC-OS'!$D183)</f>
        <v>0</v>
      </c>
      <c r="J183" s="18">
        <f>Model!$W$22*((drdp!D183)*'DEC-OS'!$B183+(drdp!G183)*'DEC-OS'!$C183+(drdp!J183)*'DEC-OS'!$D183)</f>
        <v>0</v>
      </c>
      <c r="K183" s="21">
        <f>SUM(E$3:E182)+H183</f>
        <v>1.5258345236968518</v>
      </c>
      <c r="L183" s="21">
        <f>SUM(F$3:F182)+I183</f>
        <v>10.749826141031521</v>
      </c>
      <c r="M183" s="21">
        <f>SUM(G$3:G182)+J183</f>
        <v>0</v>
      </c>
      <c r="N183" s="21"/>
      <c r="O183" s="21"/>
      <c r="P183" s="21"/>
      <c r="Q183" s="19">
        <f t="shared" si="13"/>
        <v>2.3281709937051986</v>
      </c>
      <c r="R183" s="19">
        <f t="shared" si="13"/>
        <v>115.55876206240465</v>
      </c>
      <c r="S183" s="19">
        <f t="shared" si="13"/>
        <v>0</v>
      </c>
      <c r="T183" s="19">
        <f t="shared" si="10"/>
        <v>16.402455849724799</v>
      </c>
      <c r="U183" s="19">
        <f t="shared" si="11"/>
        <v>0</v>
      </c>
      <c r="V183" s="19">
        <f t="shared" si="12"/>
        <v>0</v>
      </c>
    </row>
    <row r="184" spans="1:22" x14ac:dyDescent="0.25">
      <c r="A184" s="26">
        <f>Wellpath!E184</f>
        <v>0</v>
      </c>
      <c r="B184" s="22">
        <v>0</v>
      </c>
      <c r="C184" s="22">
        <v>0</v>
      </c>
      <c r="D184" s="22">
        <v>1</v>
      </c>
      <c r="E184" s="20">
        <f>Model!$W$22*((drdp!B184+drdp!K184)*'DEC-OS'!$B184+(drdp!E184+drdp!N184)*'DEC-OS'!$C184+(drdp!H184+drdp!Q184)*'DEC-OS'!$D184)</f>
        <v>0</v>
      </c>
      <c r="F184" s="20">
        <f>Model!$W$22*((drdp!C184+drdp!L184)*'DEC-OS'!$B184+(drdp!F184+drdp!O184)*'DEC-OS'!$C184+(drdp!I184+drdp!R184)*'DEC-OS'!$D184)</f>
        <v>0</v>
      </c>
      <c r="G184" s="20">
        <f>Model!$W$22*((drdp!D184+drdp!M184)*'DEC-OS'!$B184+(drdp!G184+drdp!P184)*'DEC-OS'!$C184+(drdp!J184+drdp!S184)*'DEC-OS'!$D184)</f>
        <v>0</v>
      </c>
      <c r="H184" s="18">
        <f>Model!$W$22*((drdp!B184)*'DEC-OS'!$B184+(drdp!E184)*'DEC-OS'!$C184+(drdp!H184)*'DEC-OS'!$D184)</f>
        <v>0</v>
      </c>
      <c r="I184" s="18">
        <f>Model!$W$22*((drdp!C184)*'DEC-OS'!$B184+(drdp!F184)*'DEC-OS'!$C184+(drdp!I184)*'DEC-OS'!$D184)</f>
        <v>0</v>
      </c>
      <c r="J184" s="18">
        <f>Model!$W$22*((drdp!D184)*'DEC-OS'!$B184+(drdp!G184)*'DEC-OS'!$C184+(drdp!J184)*'DEC-OS'!$D184)</f>
        <v>0</v>
      </c>
      <c r="K184" s="21">
        <f>SUM(E$3:E183)+H184</f>
        <v>1.5258345236968518</v>
      </c>
      <c r="L184" s="21">
        <f>SUM(F$3:F183)+I184</f>
        <v>10.749826141031521</v>
      </c>
      <c r="M184" s="21">
        <f>SUM(G$3:G183)+J184</f>
        <v>0</v>
      </c>
      <c r="N184" s="21"/>
      <c r="O184" s="21"/>
      <c r="P184" s="21"/>
      <c r="Q184" s="19">
        <f t="shared" si="13"/>
        <v>2.3281709937051986</v>
      </c>
      <c r="R184" s="19">
        <f t="shared" si="13"/>
        <v>115.55876206240465</v>
      </c>
      <c r="S184" s="19">
        <f t="shared" si="13"/>
        <v>0</v>
      </c>
      <c r="T184" s="19">
        <f t="shared" si="10"/>
        <v>16.402455849724799</v>
      </c>
      <c r="U184" s="19">
        <f t="shared" si="11"/>
        <v>0</v>
      </c>
      <c r="V184" s="19">
        <f t="shared" si="12"/>
        <v>0</v>
      </c>
    </row>
    <row r="185" spans="1:22" x14ac:dyDescent="0.25">
      <c r="A185" s="26">
        <f>Wellpath!E185</f>
        <v>0</v>
      </c>
      <c r="B185" s="22">
        <v>0</v>
      </c>
      <c r="C185" s="22">
        <v>0</v>
      </c>
      <c r="D185" s="22">
        <v>1</v>
      </c>
      <c r="E185" s="20">
        <f>Model!$W$22*((drdp!B185+drdp!K185)*'DEC-OS'!$B185+(drdp!E185+drdp!N185)*'DEC-OS'!$C185+(drdp!H185+drdp!Q185)*'DEC-OS'!$D185)</f>
        <v>0</v>
      </c>
      <c r="F185" s="20">
        <f>Model!$W$22*((drdp!C185+drdp!L185)*'DEC-OS'!$B185+(drdp!F185+drdp!O185)*'DEC-OS'!$C185+(drdp!I185+drdp!R185)*'DEC-OS'!$D185)</f>
        <v>0</v>
      </c>
      <c r="G185" s="20">
        <f>Model!$W$22*((drdp!D185+drdp!M185)*'DEC-OS'!$B185+(drdp!G185+drdp!P185)*'DEC-OS'!$C185+(drdp!J185+drdp!S185)*'DEC-OS'!$D185)</f>
        <v>0</v>
      </c>
      <c r="H185" s="18">
        <f>Model!$W$22*((drdp!B185)*'DEC-OS'!$B185+(drdp!E185)*'DEC-OS'!$C185+(drdp!H185)*'DEC-OS'!$D185)</f>
        <v>0</v>
      </c>
      <c r="I185" s="18">
        <f>Model!$W$22*((drdp!C185)*'DEC-OS'!$B185+(drdp!F185)*'DEC-OS'!$C185+(drdp!I185)*'DEC-OS'!$D185)</f>
        <v>0</v>
      </c>
      <c r="J185" s="18">
        <f>Model!$W$22*((drdp!D185)*'DEC-OS'!$B185+(drdp!G185)*'DEC-OS'!$C185+(drdp!J185)*'DEC-OS'!$D185)</f>
        <v>0</v>
      </c>
      <c r="K185" s="21">
        <f>SUM(E$3:E184)+H185</f>
        <v>1.5258345236968518</v>
      </c>
      <c r="L185" s="21">
        <f>SUM(F$3:F184)+I185</f>
        <v>10.749826141031521</v>
      </c>
      <c r="M185" s="21">
        <f>SUM(G$3:G184)+J185</f>
        <v>0</v>
      </c>
      <c r="N185" s="21"/>
      <c r="O185" s="21"/>
      <c r="P185" s="21"/>
      <c r="Q185" s="19">
        <f t="shared" si="13"/>
        <v>2.3281709937051986</v>
      </c>
      <c r="R185" s="19">
        <f t="shared" si="13"/>
        <v>115.55876206240465</v>
      </c>
      <c r="S185" s="19">
        <f t="shared" si="13"/>
        <v>0</v>
      </c>
      <c r="T185" s="19">
        <f t="shared" si="10"/>
        <v>16.402455849724799</v>
      </c>
      <c r="U185" s="19">
        <f t="shared" si="11"/>
        <v>0</v>
      </c>
      <c r="V185" s="19">
        <f t="shared" si="12"/>
        <v>0</v>
      </c>
    </row>
    <row r="186" spans="1:22" x14ac:dyDescent="0.25">
      <c r="A186" s="26">
        <f>Wellpath!E186</f>
        <v>0</v>
      </c>
      <c r="B186" s="22">
        <v>0</v>
      </c>
      <c r="C186" s="22">
        <v>0</v>
      </c>
      <c r="D186" s="22">
        <v>1</v>
      </c>
      <c r="E186" s="20">
        <f>Model!$W$22*((drdp!B186+drdp!K186)*'DEC-OS'!$B186+(drdp!E186+drdp!N186)*'DEC-OS'!$C186+(drdp!H186+drdp!Q186)*'DEC-OS'!$D186)</f>
        <v>0</v>
      </c>
      <c r="F186" s="20">
        <f>Model!$W$22*((drdp!C186+drdp!L186)*'DEC-OS'!$B186+(drdp!F186+drdp!O186)*'DEC-OS'!$C186+(drdp!I186+drdp!R186)*'DEC-OS'!$D186)</f>
        <v>0</v>
      </c>
      <c r="G186" s="20">
        <f>Model!$W$22*((drdp!D186+drdp!M186)*'DEC-OS'!$B186+(drdp!G186+drdp!P186)*'DEC-OS'!$C186+(drdp!J186+drdp!S186)*'DEC-OS'!$D186)</f>
        <v>0</v>
      </c>
      <c r="H186" s="18">
        <f>Model!$W$22*((drdp!B186)*'DEC-OS'!$B186+(drdp!E186)*'DEC-OS'!$C186+(drdp!H186)*'DEC-OS'!$D186)</f>
        <v>0</v>
      </c>
      <c r="I186" s="18">
        <f>Model!$W$22*((drdp!C186)*'DEC-OS'!$B186+(drdp!F186)*'DEC-OS'!$C186+(drdp!I186)*'DEC-OS'!$D186)</f>
        <v>0</v>
      </c>
      <c r="J186" s="18">
        <f>Model!$W$22*((drdp!D186)*'DEC-OS'!$B186+(drdp!G186)*'DEC-OS'!$C186+(drdp!J186)*'DEC-OS'!$D186)</f>
        <v>0</v>
      </c>
      <c r="K186" s="21">
        <f>SUM(E$3:E185)+H186</f>
        <v>1.5258345236968518</v>
      </c>
      <c r="L186" s="21">
        <f>SUM(F$3:F185)+I186</f>
        <v>10.749826141031521</v>
      </c>
      <c r="M186" s="21">
        <f>SUM(G$3:G185)+J186</f>
        <v>0</v>
      </c>
      <c r="N186" s="21"/>
      <c r="O186" s="21"/>
      <c r="P186" s="21"/>
      <c r="Q186" s="19">
        <f t="shared" si="13"/>
        <v>2.3281709937051986</v>
      </c>
      <c r="R186" s="19">
        <f t="shared" si="13"/>
        <v>115.55876206240465</v>
      </c>
      <c r="S186" s="19">
        <f t="shared" si="13"/>
        <v>0</v>
      </c>
      <c r="T186" s="19">
        <f t="shared" si="10"/>
        <v>16.402455849724799</v>
      </c>
      <c r="U186" s="19">
        <f t="shared" si="11"/>
        <v>0</v>
      </c>
      <c r="V186" s="19">
        <f t="shared" si="12"/>
        <v>0</v>
      </c>
    </row>
    <row r="187" spans="1:22" x14ac:dyDescent="0.25">
      <c r="A187" s="26">
        <f>Wellpath!E187</f>
        <v>0</v>
      </c>
      <c r="B187" s="22">
        <v>0</v>
      </c>
      <c r="C187" s="22">
        <v>0</v>
      </c>
      <c r="D187" s="22">
        <v>1</v>
      </c>
      <c r="E187" s="20">
        <f>Model!$W$22*((drdp!B187+drdp!K187)*'DEC-OS'!$B187+(drdp!E187+drdp!N187)*'DEC-OS'!$C187+(drdp!H187+drdp!Q187)*'DEC-OS'!$D187)</f>
        <v>0</v>
      </c>
      <c r="F187" s="20">
        <f>Model!$W$22*((drdp!C187+drdp!L187)*'DEC-OS'!$B187+(drdp!F187+drdp!O187)*'DEC-OS'!$C187+(drdp!I187+drdp!R187)*'DEC-OS'!$D187)</f>
        <v>0</v>
      </c>
      <c r="G187" s="20">
        <f>Model!$W$22*((drdp!D187+drdp!M187)*'DEC-OS'!$B187+(drdp!G187+drdp!P187)*'DEC-OS'!$C187+(drdp!J187+drdp!S187)*'DEC-OS'!$D187)</f>
        <v>0</v>
      </c>
      <c r="H187" s="18">
        <f>Model!$W$22*((drdp!B187)*'DEC-OS'!$B187+(drdp!E187)*'DEC-OS'!$C187+(drdp!H187)*'DEC-OS'!$D187)</f>
        <v>0</v>
      </c>
      <c r="I187" s="18">
        <f>Model!$W$22*((drdp!C187)*'DEC-OS'!$B187+(drdp!F187)*'DEC-OS'!$C187+(drdp!I187)*'DEC-OS'!$D187)</f>
        <v>0</v>
      </c>
      <c r="J187" s="18">
        <f>Model!$W$22*((drdp!D187)*'DEC-OS'!$B187+(drdp!G187)*'DEC-OS'!$C187+(drdp!J187)*'DEC-OS'!$D187)</f>
        <v>0</v>
      </c>
      <c r="K187" s="21">
        <f>SUM(E$3:E186)+H187</f>
        <v>1.5258345236968518</v>
      </c>
      <c r="L187" s="21">
        <f>SUM(F$3:F186)+I187</f>
        <v>10.749826141031521</v>
      </c>
      <c r="M187" s="21">
        <f>SUM(G$3:G186)+J187</f>
        <v>0</v>
      </c>
      <c r="N187" s="21"/>
      <c r="O187" s="21"/>
      <c r="P187" s="21"/>
      <c r="Q187" s="19">
        <f t="shared" si="13"/>
        <v>2.3281709937051986</v>
      </c>
      <c r="R187" s="19">
        <f t="shared" si="13"/>
        <v>115.55876206240465</v>
      </c>
      <c r="S187" s="19">
        <f t="shared" si="13"/>
        <v>0</v>
      </c>
      <c r="T187" s="19">
        <f t="shared" si="10"/>
        <v>16.402455849724799</v>
      </c>
      <c r="U187" s="19">
        <f t="shared" si="11"/>
        <v>0</v>
      </c>
      <c r="V187" s="19">
        <f t="shared" si="12"/>
        <v>0</v>
      </c>
    </row>
    <row r="188" spans="1:22" x14ac:dyDescent="0.25">
      <c r="A188" s="26">
        <f>Wellpath!E188</f>
        <v>0</v>
      </c>
      <c r="B188" s="22">
        <v>0</v>
      </c>
      <c r="C188" s="22">
        <v>0</v>
      </c>
      <c r="D188" s="22">
        <v>1</v>
      </c>
      <c r="E188" s="20">
        <f>Model!$W$22*((drdp!B188+drdp!K188)*'DEC-OS'!$B188+(drdp!E188+drdp!N188)*'DEC-OS'!$C188+(drdp!H188+drdp!Q188)*'DEC-OS'!$D188)</f>
        <v>0</v>
      </c>
      <c r="F188" s="20">
        <f>Model!$W$22*((drdp!C188+drdp!L188)*'DEC-OS'!$B188+(drdp!F188+drdp!O188)*'DEC-OS'!$C188+(drdp!I188+drdp!R188)*'DEC-OS'!$D188)</f>
        <v>0</v>
      </c>
      <c r="G188" s="20">
        <f>Model!$W$22*((drdp!D188+drdp!M188)*'DEC-OS'!$B188+(drdp!G188+drdp!P188)*'DEC-OS'!$C188+(drdp!J188+drdp!S188)*'DEC-OS'!$D188)</f>
        <v>0</v>
      </c>
      <c r="H188" s="18">
        <f>Model!$W$22*((drdp!B188)*'DEC-OS'!$B188+(drdp!E188)*'DEC-OS'!$C188+(drdp!H188)*'DEC-OS'!$D188)</f>
        <v>0</v>
      </c>
      <c r="I188" s="18">
        <f>Model!$W$22*((drdp!C188)*'DEC-OS'!$B188+(drdp!F188)*'DEC-OS'!$C188+(drdp!I188)*'DEC-OS'!$D188)</f>
        <v>0</v>
      </c>
      <c r="J188" s="18">
        <f>Model!$W$22*((drdp!D188)*'DEC-OS'!$B188+(drdp!G188)*'DEC-OS'!$C188+(drdp!J188)*'DEC-OS'!$D188)</f>
        <v>0</v>
      </c>
      <c r="K188" s="21">
        <f>SUM(E$3:E187)+H188</f>
        <v>1.5258345236968518</v>
      </c>
      <c r="L188" s="21">
        <f>SUM(F$3:F187)+I188</f>
        <v>10.749826141031521</v>
      </c>
      <c r="M188" s="21">
        <f>SUM(G$3:G187)+J188</f>
        <v>0</v>
      </c>
      <c r="N188" s="21"/>
      <c r="O188" s="21"/>
      <c r="P188" s="21"/>
      <c r="Q188" s="19">
        <f t="shared" si="13"/>
        <v>2.3281709937051986</v>
      </c>
      <c r="R188" s="19">
        <f t="shared" si="13"/>
        <v>115.55876206240465</v>
      </c>
      <c r="S188" s="19">
        <f t="shared" si="13"/>
        <v>0</v>
      </c>
      <c r="T188" s="19">
        <f t="shared" si="10"/>
        <v>16.402455849724799</v>
      </c>
      <c r="U188" s="19">
        <f t="shared" si="11"/>
        <v>0</v>
      </c>
      <c r="V188" s="19">
        <f t="shared" si="12"/>
        <v>0</v>
      </c>
    </row>
    <row r="189" spans="1:22" x14ac:dyDescent="0.25">
      <c r="A189" s="26">
        <f>Wellpath!E189</f>
        <v>0</v>
      </c>
      <c r="B189" s="22">
        <v>0</v>
      </c>
      <c r="C189" s="22">
        <v>0</v>
      </c>
      <c r="D189" s="22">
        <v>1</v>
      </c>
      <c r="E189" s="20">
        <f>Model!$W$22*((drdp!B189+drdp!K189)*'DEC-OS'!$B189+(drdp!E189+drdp!N189)*'DEC-OS'!$C189+(drdp!H189+drdp!Q189)*'DEC-OS'!$D189)</f>
        <v>0</v>
      </c>
      <c r="F189" s="20">
        <f>Model!$W$22*((drdp!C189+drdp!L189)*'DEC-OS'!$B189+(drdp!F189+drdp!O189)*'DEC-OS'!$C189+(drdp!I189+drdp!R189)*'DEC-OS'!$D189)</f>
        <v>0</v>
      </c>
      <c r="G189" s="20">
        <f>Model!$W$22*((drdp!D189+drdp!M189)*'DEC-OS'!$B189+(drdp!G189+drdp!P189)*'DEC-OS'!$C189+(drdp!J189+drdp!S189)*'DEC-OS'!$D189)</f>
        <v>0</v>
      </c>
      <c r="H189" s="18">
        <f>Model!$W$22*((drdp!B189)*'DEC-OS'!$B189+(drdp!E189)*'DEC-OS'!$C189+(drdp!H189)*'DEC-OS'!$D189)</f>
        <v>0</v>
      </c>
      <c r="I189" s="18">
        <f>Model!$W$22*((drdp!C189)*'DEC-OS'!$B189+(drdp!F189)*'DEC-OS'!$C189+(drdp!I189)*'DEC-OS'!$D189)</f>
        <v>0</v>
      </c>
      <c r="J189" s="18">
        <f>Model!$W$22*((drdp!D189)*'DEC-OS'!$B189+(drdp!G189)*'DEC-OS'!$C189+(drdp!J189)*'DEC-OS'!$D189)</f>
        <v>0</v>
      </c>
      <c r="K189" s="21">
        <f>SUM(E$3:E188)+H189</f>
        <v>1.5258345236968518</v>
      </c>
      <c r="L189" s="21">
        <f>SUM(F$3:F188)+I189</f>
        <v>10.749826141031521</v>
      </c>
      <c r="M189" s="21">
        <f>SUM(G$3:G188)+J189</f>
        <v>0</v>
      </c>
      <c r="N189" s="21"/>
      <c r="O189" s="21"/>
      <c r="P189" s="21"/>
      <c r="Q189" s="19">
        <f t="shared" si="13"/>
        <v>2.3281709937051986</v>
      </c>
      <c r="R189" s="19">
        <f t="shared" si="13"/>
        <v>115.55876206240465</v>
      </c>
      <c r="S189" s="19">
        <f t="shared" si="13"/>
        <v>0</v>
      </c>
      <c r="T189" s="19">
        <f t="shared" si="10"/>
        <v>16.402455849724799</v>
      </c>
      <c r="U189" s="19">
        <f t="shared" si="11"/>
        <v>0</v>
      </c>
      <c r="V189" s="19">
        <f t="shared" si="12"/>
        <v>0</v>
      </c>
    </row>
    <row r="190" spans="1:22" x14ac:dyDescent="0.25">
      <c r="A190" s="26">
        <f>Wellpath!E190</f>
        <v>0</v>
      </c>
      <c r="B190" s="22">
        <v>0</v>
      </c>
      <c r="C190" s="22">
        <v>0</v>
      </c>
      <c r="D190" s="22">
        <v>1</v>
      </c>
      <c r="E190" s="20">
        <f>Model!$W$22*((drdp!B190+drdp!K190)*'DEC-OS'!$B190+(drdp!E190+drdp!N190)*'DEC-OS'!$C190+(drdp!H190+drdp!Q190)*'DEC-OS'!$D190)</f>
        <v>0</v>
      </c>
      <c r="F190" s="20">
        <f>Model!$W$22*((drdp!C190+drdp!L190)*'DEC-OS'!$B190+(drdp!F190+drdp!O190)*'DEC-OS'!$C190+(drdp!I190+drdp!R190)*'DEC-OS'!$D190)</f>
        <v>0</v>
      </c>
      <c r="G190" s="20">
        <f>Model!$W$22*((drdp!D190+drdp!M190)*'DEC-OS'!$B190+(drdp!G190+drdp!P190)*'DEC-OS'!$C190+(drdp!J190+drdp!S190)*'DEC-OS'!$D190)</f>
        <v>0</v>
      </c>
      <c r="H190" s="18">
        <f>Model!$W$22*((drdp!B190)*'DEC-OS'!$B190+(drdp!E190)*'DEC-OS'!$C190+(drdp!H190)*'DEC-OS'!$D190)</f>
        <v>0</v>
      </c>
      <c r="I190" s="18">
        <f>Model!$W$22*((drdp!C190)*'DEC-OS'!$B190+(drdp!F190)*'DEC-OS'!$C190+(drdp!I190)*'DEC-OS'!$D190)</f>
        <v>0</v>
      </c>
      <c r="J190" s="18">
        <f>Model!$W$22*((drdp!D190)*'DEC-OS'!$B190+(drdp!G190)*'DEC-OS'!$C190+(drdp!J190)*'DEC-OS'!$D190)</f>
        <v>0</v>
      </c>
      <c r="K190" s="21">
        <f>SUM(E$3:E189)+H190</f>
        <v>1.5258345236968518</v>
      </c>
      <c r="L190" s="21">
        <f>SUM(F$3:F189)+I190</f>
        <v>10.749826141031521</v>
      </c>
      <c r="M190" s="21">
        <f>SUM(G$3:G189)+J190</f>
        <v>0</v>
      </c>
      <c r="N190" s="21"/>
      <c r="O190" s="21"/>
      <c r="P190" s="21"/>
      <c r="Q190" s="19">
        <f t="shared" si="13"/>
        <v>2.3281709937051986</v>
      </c>
      <c r="R190" s="19">
        <f t="shared" si="13"/>
        <v>115.55876206240465</v>
      </c>
      <c r="S190" s="19">
        <f t="shared" si="13"/>
        <v>0</v>
      </c>
      <c r="T190" s="19">
        <f t="shared" si="10"/>
        <v>16.402455849724799</v>
      </c>
      <c r="U190" s="19">
        <f t="shared" si="11"/>
        <v>0</v>
      </c>
      <c r="V190" s="19">
        <f t="shared" si="12"/>
        <v>0</v>
      </c>
    </row>
    <row r="191" spans="1:22" x14ac:dyDescent="0.25">
      <c r="A191" s="26">
        <f>Wellpath!E191</f>
        <v>0</v>
      </c>
      <c r="B191" s="22">
        <v>0</v>
      </c>
      <c r="C191" s="22">
        <v>0</v>
      </c>
      <c r="D191" s="22">
        <v>1</v>
      </c>
      <c r="E191" s="20">
        <f>Model!$W$22*((drdp!B191+drdp!K191)*'DEC-OS'!$B191+(drdp!E191+drdp!N191)*'DEC-OS'!$C191+(drdp!H191+drdp!Q191)*'DEC-OS'!$D191)</f>
        <v>0</v>
      </c>
      <c r="F191" s="20">
        <f>Model!$W$22*((drdp!C191+drdp!L191)*'DEC-OS'!$B191+(drdp!F191+drdp!O191)*'DEC-OS'!$C191+(drdp!I191+drdp!R191)*'DEC-OS'!$D191)</f>
        <v>0</v>
      </c>
      <c r="G191" s="20">
        <f>Model!$W$22*((drdp!D191+drdp!M191)*'DEC-OS'!$B191+(drdp!G191+drdp!P191)*'DEC-OS'!$C191+(drdp!J191+drdp!S191)*'DEC-OS'!$D191)</f>
        <v>0</v>
      </c>
      <c r="H191" s="18">
        <f>Model!$W$22*((drdp!B191)*'DEC-OS'!$B191+(drdp!E191)*'DEC-OS'!$C191+(drdp!H191)*'DEC-OS'!$D191)</f>
        <v>0</v>
      </c>
      <c r="I191" s="18">
        <f>Model!$W$22*((drdp!C191)*'DEC-OS'!$B191+(drdp!F191)*'DEC-OS'!$C191+(drdp!I191)*'DEC-OS'!$D191)</f>
        <v>0</v>
      </c>
      <c r="J191" s="18">
        <f>Model!$W$22*((drdp!D191)*'DEC-OS'!$B191+(drdp!G191)*'DEC-OS'!$C191+(drdp!J191)*'DEC-OS'!$D191)</f>
        <v>0</v>
      </c>
      <c r="K191" s="21">
        <f>SUM(E$3:E190)+H191</f>
        <v>1.5258345236968518</v>
      </c>
      <c r="L191" s="21">
        <f>SUM(F$3:F190)+I191</f>
        <v>10.749826141031521</v>
      </c>
      <c r="M191" s="21">
        <f>SUM(G$3:G190)+J191</f>
        <v>0</v>
      </c>
      <c r="N191" s="21"/>
      <c r="O191" s="21"/>
      <c r="P191" s="21"/>
      <c r="Q191" s="19">
        <f t="shared" si="13"/>
        <v>2.3281709937051986</v>
      </c>
      <c r="R191" s="19">
        <f t="shared" si="13"/>
        <v>115.55876206240465</v>
      </c>
      <c r="S191" s="19">
        <f t="shared" si="13"/>
        <v>0</v>
      </c>
      <c r="T191" s="19">
        <f t="shared" si="10"/>
        <v>16.402455849724799</v>
      </c>
      <c r="U191" s="19">
        <f t="shared" si="11"/>
        <v>0</v>
      </c>
      <c r="V191" s="19">
        <f t="shared" si="12"/>
        <v>0</v>
      </c>
    </row>
    <row r="192" spans="1:22" x14ac:dyDescent="0.25">
      <c r="A192" s="26">
        <f>Wellpath!E192</f>
        <v>0</v>
      </c>
      <c r="B192" s="22">
        <v>0</v>
      </c>
      <c r="C192" s="22">
        <v>0</v>
      </c>
      <c r="D192" s="22">
        <v>1</v>
      </c>
      <c r="E192" s="20">
        <f>Model!$W$22*((drdp!B192+drdp!K192)*'DEC-OS'!$B192+(drdp!E192+drdp!N192)*'DEC-OS'!$C192+(drdp!H192+drdp!Q192)*'DEC-OS'!$D192)</f>
        <v>0</v>
      </c>
      <c r="F192" s="20">
        <f>Model!$W$22*((drdp!C192+drdp!L192)*'DEC-OS'!$B192+(drdp!F192+drdp!O192)*'DEC-OS'!$C192+(drdp!I192+drdp!R192)*'DEC-OS'!$D192)</f>
        <v>0</v>
      </c>
      <c r="G192" s="20">
        <f>Model!$W$22*((drdp!D192+drdp!M192)*'DEC-OS'!$B192+(drdp!G192+drdp!P192)*'DEC-OS'!$C192+(drdp!J192+drdp!S192)*'DEC-OS'!$D192)</f>
        <v>0</v>
      </c>
      <c r="H192" s="18">
        <f>Model!$W$22*((drdp!B192)*'DEC-OS'!$B192+(drdp!E192)*'DEC-OS'!$C192+(drdp!H192)*'DEC-OS'!$D192)</f>
        <v>0</v>
      </c>
      <c r="I192" s="18">
        <f>Model!$W$22*((drdp!C192)*'DEC-OS'!$B192+(drdp!F192)*'DEC-OS'!$C192+(drdp!I192)*'DEC-OS'!$D192)</f>
        <v>0</v>
      </c>
      <c r="J192" s="18">
        <f>Model!$W$22*((drdp!D192)*'DEC-OS'!$B192+(drdp!G192)*'DEC-OS'!$C192+(drdp!J192)*'DEC-OS'!$D192)</f>
        <v>0</v>
      </c>
      <c r="K192" s="21">
        <f>SUM(E$3:E191)+H192</f>
        <v>1.5258345236968518</v>
      </c>
      <c r="L192" s="21">
        <f>SUM(F$3:F191)+I192</f>
        <v>10.749826141031521</v>
      </c>
      <c r="M192" s="21">
        <f>SUM(G$3:G191)+J192</f>
        <v>0</v>
      </c>
      <c r="N192" s="21"/>
      <c r="O192" s="21"/>
      <c r="P192" s="21"/>
      <c r="Q192" s="19">
        <f t="shared" si="13"/>
        <v>2.3281709937051986</v>
      </c>
      <c r="R192" s="19">
        <f t="shared" si="13"/>
        <v>115.55876206240465</v>
      </c>
      <c r="S192" s="19">
        <f t="shared" si="13"/>
        <v>0</v>
      </c>
      <c r="T192" s="19">
        <f t="shared" si="10"/>
        <v>16.402455849724799</v>
      </c>
      <c r="U192" s="19">
        <f t="shared" si="11"/>
        <v>0</v>
      </c>
      <c r="V192" s="19">
        <f t="shared" si="12"/>
        <v>0</v>
      </c>
    </row>
    <row r="193" spans="1:22" x14ac:dyDescent="0.25">
      <c r="A193" s="26">
        <f>Wellpath!E193</f>
        <v>0</v>
      </c>
      <c r="B193" s="22">
        <v>0</v>
      </c>
      <c r="C193" s="22">
        <v>0</v>
      </c>
      <c r="D193" s="22">
        <v>1</v>
      </c>
      <c r="E193" s="20">
        <f>Model!$W$22*((drdp!B193+drdp!K193)*'DEC-OS'!$B193+(drdp!E193+drdp!N193)*'DEC-OS'!$C193+(drdp!H193+drdp!Q193)*'DEC-OS'!$D193)</f>
        <v>0</v>
      </c>
      <c r="F193" s="20">
        <f>Model!$W$22*((drdp!C193+drdp!L193)*'DEC-OS'!$B193+(drdp!F193+drdp!O193)*'DEC-OS'!$C193+(drdp!I193+drdp!R193)*'DEC-OS'!$D193)</f>
        <v>0</v>
      </c>
      <c r="G193" s="20">
        <f>Model!$W$22*((drdp!D193+drdp!M193)*'DEC-OS'!$B193+(drdp!G193+drdp!P193)*'DEC-OS'!$C193+(drdp!J193+drdp!S193)*'DEC-OS'!$D193)</f>
        <v>0</v>
      </c>
      <c r="H193" s="18">
        <f>Model!$W$22*((drdp!B193)*'DEC-OS'!$B193+(drdp!E193)*'DEC-OS'!$C193+(drdp!H193)*'DEC-OS'!$D193)</f>
        <v>0</v>
      </c>
      <c r="I193" s="18">
        <f>Model!$W$22*((drdp!C193)*'DEC-OS'!$B193+(drdp!F193)*'DEC-OS'!$C193+(drdp!I193)*'DEC-OS'!$D193)</f>
        <v>0</v>
      </c>
      <c r="J193" s="18">
        <f>Model!$W$22*((drdp!D193)*'DEC-OS'!$B193+(drdp!G193)*'DEC-OS'!$C193+(drdp!J193)*'DEC-OS'!$D193)</f>
        <v>0</v>
      </c>
      <c r="K193" s="21">
        <f>SUM(E$3:E192)+H193</f>
        <v>1.5258345236968518</v>
      </c>
      <c r="L193" s="21">
        <f>SUM(F$3:F192)+I193</f>
        <v>10.749826141031521</v>
      </c>
      <c r="M193" s="21">
        <f>SUM(G$3:G192)+J193</f>
        <v>0</v>
      </c>
      <c r="N193" s="21"/>
      <c r="O193" s="21"/>
      <c r="P193" s="21"/>
      <c r="Q193" s="19">
        <f t="shared" si="13"/>
        <v>2.3281709937051986</v>
      </c>
      <c r="R193" s="19">
        <f t="shared" si="13"/>
        <v>115.55876206240465</v>
      </c>
      <c r="S193" s="19">
        <f t="shared" si="13"/>
        <v>0</v>
      </c>
      <c r="T193" s="19">
        <f t="shared" si="10"/>
        <v>16.402455849724799</v>
      </c>
      <c r="U193" s="19">
        <f t="shared" si="11"/>
        <v>0</v>
      </c>
      <c r="V193" s="19">
        <f t="shared" si="12"/>
        <v>0</v>
      </c>
    </row>
    <row r="194" spans="1:22" x14ac:dyDescent="0.25">
      <c r="A194" s="26">
        <f>Wellpath!E194</f>
        <v>0</v>
      </c>
      <c r="B194" s="22">
        <v>0</v>
      </c>
      <c r="C194" s="22">
        <v>0</v>
      </c>
      <c r="D194" s="22">
        <v>1</v>
      </c>
      <c r="E194" s="20">
        <f>Model!$W$22*((drdp!B194+drdp!K194)*'DEC-OS'!$B194+(drdp!E194+drdp!N194)*'DEC-OS'!$C194+(drdp!H194+drdp!Q194)*'DEC-OS'!$D194)</f>
        <v>0</v>
      </c>
      <c r="F194" s="20">
        <f>Model!$W$22*((drdp!C194+drdp!L194)*'DEC-OS'!$B194+(drdp!F194+drdp!O194)*'DEC-OS'!$C194+(drdp!I194+drdp!R194)*'DEC-OS'!$D194)</f>
        <v>0</v>
      </c>
      <c r="G194" s="20">
        <f>Model!$W$22*((drdp!D194+drdp!M194)*'DEC-OS'!$B194+(drdp!G194+drdp!P194)*'DEC-OS'!$C194+(drdp!J194+drdp!S194)*'DEC-OS'!$D194)</f>
        <v>0</v>
      </c>
      <c r="H194" s="18">
        <f>Model!$W$22*((drdp!B194)*'DEC-OS'!$B194+(drdp!E194)*'DEC-OS'!$C194+(drdp!H194)*'DEC-OS'!$D194)</f>
        <v>0</v>
      </c>
      <c r="I194" s="18">
        <f>Model!$W$22*((drdp!C194)*'DEC-OS'!$B194+(drdp!F194)*'DEC-OS'!$C194+(drdp!I194)*'DEC-OS'!$D194)</f>
        <v>0</v>
      </c>
      <c r="J194" s="18">
        <f>Model!$W$22*((drdp!D194)*'DEC-OS'!$B194+(drdp!G194)*'DEC-OS'!$C194+(drdp!J194)*'DEC-OS'!$D194)</f>
        <v>0</v>
      </c>
      <c r="K194" s="21">
        <f>SUM(E$3:E193)+H194</f>
        <v>1.5258345236968518</v>
      </c>
      <c r="L194" s="21">
        <f>SUM(F$3:F193)+I194</f>
        <v>10.749826141031521</v>
      </c>
      <c r="M194" s="21">
        <f>SUM(G$3:G193)+J194</f>
        <v>0</v>
      </c>
      <c r="N194" s="21"/>
      <c r="O194" s="21"/>
      <c r="P194" s="21"/>
      <c r="Q194" s="19">
        <f t="shared" si="13"/>
        <v>2.3281709937051986</v>
      </c>
      <c r="R194" s="19">
        <f t="shared" si="13"/>
        <v>115.55876206240465</v>
      </c>
      <c r="S194" s="19">
        <f t="shared" si="13"/>
        <v>0</v>
      </c>
      <c r="T194" s="19">
        <f t="shared" si="10"/>
        <v>16.402455849724799</v>
      </c>
      <c r="U194" s="19">
        <f t="shared" si="11"/>
        <v>0</v>
      </c>
      <c r="V194" s="19">
        <f t="shared" si="12"/>
        <v>0</v>
      </c>
    </row>
    <row r="195" spans="1:22" x14ac:dyDescent="0.25">
      <c r="A195" s="26">
        <f>Wellpath!E195</f>
        <v>0</v>
      </c>
      <c r="B195" s="22">
        <v>0</v>
      </c>
      <c r="C195" s="22">
        <v>0</v>
      </c>
      <c r="D195" s="22">
        <v>1</v>
      </c>
      <c r="E195" s="20">
        <f>Model!$W$22*((drdp!B195+drdp!K195)*'DEC-OS'!$B195+(drdp!E195+drdp!N195)*'DEC-OS'!$C195+(drdp!H195+drdp!Q195)*'DEC-OS'!$D195)</f>
        <v>0</v>
      </c>
      <c r="F195" s="20">
        <f>Model!$W$22*((drdp!C195+drdp!L195)*'DEC-OS'!$B195+(drdp!F195+drdp!O195)*'DEC-OS'!$C195+(drdp!I195+drdp!R195)*'DEC-OS'!$D195)</f>
        <v>0</v>
      </c>
      <c r="G195" s="20">
        <f>Model!$W$22*((drdp!D195+drdp!M195)*'DEC-OS'!$B195+(drdp!G195+drdp!P195)*'DEC-OS'!$C195+(drdp!J195+drdp!S195)*'DEC-OS'!$D195)</f>
        <v>0</v>
      </c>
      <c r="H195" s="18">
        <f>Model!$W$22*((drdp!B195)*'DEC-OS'!$B195+(drdp!E195)*'DEC-OS'!$C195+(drdp!H195)*'DEC-OS'!$D195)</f>
        <v>0</v>
      </c>
      <c r="I195" s="18">
        <f>Model!$W$22*((drdp!C195)*'DEC-OS'!$B195+(drdp!F195)*'DEC-OS'!$C195+(drdp!I195)*'DEC-OS'!$D195)</f>
        <v>0</v>
      </c>
      <c r="J195" s="18">
        <f>Model!$W$22*((drdp!D195)*'DEC-OS'!$B195+(drdp!G195)*'DEC-OS'!$C195+(drdp!J195)*'DEC-OS'!$D195)</f>
        <v>0</v>
      </c>
      <c r="K195" s="21">
        <f>SUM(E$3:E194)+H195</f>
        <v>1.5258345236968518</v>
      </c>
      <c r="L195" s="21">
        <f>SUM(F$3:F194)+I195</f>
        <v>10.749826141031521</v>
      </c>
      <c r="M195" s="21">
        <f>SUM(G$3:G194)+J195</f>
        <v>0</v>
      </c>
      <c r="N195" s="21"/>
      <c r="O195" s="21"/>
      <c r="P195" s="21"/>
      <c r="Q195" s="19">
        <f t="shared" si="13"/>
        <v>2.3281709937051986</v>
      </c>
      <c r="R195" s="19">
        <f t="shared" si="13"/>
        <v>115.55876206240465</v>
      </c>
      <c r="S195" s="19">
        <f t="shared" si="13"/>
        <v>0</v>
      </c>
      <c r="T195" s="19">
        <f t="shared" si="10"/>
        <v>16.402455849724799</v>
      </c>
      <c r="U195" s="19">
        <f t="shared" si="11"/>
        <v>0</v>
      </c>
      <c r="V195" s="19">
        <f t="shared" si="12"/>
        <v>0</v>
      </c>
    </row>
    <row r="196" spans="1:22" x14ac:dyDescent="0.25">
      <c r="A196" s="26">
        <f>Wellpath!E196</f>
        <v>0</v>
      </c>
      <c r="B196" s="22">
        <v>0</v>
      </c>
      <c r="C196" s="22">
        <v>0</v>
      </c>
      <c r="D196" s="22">
        <v>1</v>
      </c>
      <c r="E196" s="20">
        <f>Model!$W$22*((drdp!B196+drdp!K196)*'DEC-OS'!$B196+(drdp!E196+drdp!N196)*'DEC-OS'!$C196+(drdp!H196+drdp!Q196)*'DEC-OS'!$D196)</f>
        <v>0</v>
      </c>
      <c r="F196" s="20">
        <f>Model!$W$22*((drdp!C196+drdp!L196)*'DEC-OS'!$B196+(drdp!F196+drdp!O196)*'DEC-OS'!$C196+(drdp!I196+drdp!R196)*'DEC-OS'!$D196)</f>
        <v>0</v>
      </c>
      <c r="G196" s="20">
        <f>Model!$W$22*((drdp!D196+drdp!M196)*'DEC-OS'!$B196+(drdp!G196+drdp!P196)*'DEC-OS'!$C196+(drdp!J196+drdp!S196)*'DEC-OS'!$D196)</f>
        <v>0</v>
      </c>
      <c r="H196" s="18">
        <f>Model!$W$22*((drdp!B196)*'DEC-OS'!$B196+(drdp!E196)*'DEC-OS'!$C196+(drdp!H196)*'DEC-OS'!$D196)</f>
        <v>0</v>
      </c>
      <c r="I196" s="18">
        <f>Model!$W$22*((drdp!C196)*'DEC-OS'!$B196+(drdp!F196)*'DEC-OS'!$C196+(drdp!I196)*'DEC-OS'!$D196)</f>
        <v>0</v>
      </c>
      <c r="J196" s="18">
        <f>Model!$W$22*((drdp!D196)*'DEC-OS'!$B196+(drdp!G196)*'DEC-OS'!$C196+(drdp!J196)*'DEC-OS'!$D196)</f>
        <v>0</v>
      </c>
      <c r="K196" s="21">
        <f>SUM(E$3:E195)+H196</f>
        <v>1.5258345236968518</v>
      </c>
      <c r="L196" s="21">
        <f>SUM(F$3:F195)+I196</f>
        <v>10.749826141031521</v>
      </c>
      <c r="M196" s="21">
        <f>SUM(G$3:G195)+J196</f>
        <v>0</v>
      </c>
      <c r="N196" s="21"/>
      <c r="O196" s="21"/>
      <c r="P196" s="21"/>
      <c r="Q196" s="19">
        <f t="shared" si="13"/>
        <v>2.3281709937051986</v>
      </c>
      <c r="R196" s="19">
        <f t="shared" si="13"/>
        <v>115.55876206240465</v>
      </c>
      <c r="S196" s="19">
        <f t="shared" si="13"/>
        <v>0</v>
      </c>
      <c r="T196" s="19">
        <f t="shared" ref="T196:T259" si="14">K196*L196</f>
        <v>16.402455849724799</v>
      </c>
      <c r="U196" s="19">
        <f t="shared" ref="U196:U259" si="15">K196*M196</f>
        <v>0</v>
      </c>
      <c r="V196" s="19">
        <f t="shared" ref="V196:V259" si="16">L196*M196</f>
        <v>0</v>
      </c>
    </row>
    <row r="197" spans="1:22" x14ac:dyDescent="0.25">
      <c r="A197" s="26">
        <f>Wellpath!E197</f>
        <v>0</v>
      </c>
      <c r="B197" s="22">
        <v>0</v>
      </c>
      <c r="C197" s="22">
        <v>0</v>
      </c>
      <c r="D197" s="22">
        <v>1</v>
      </c>
      <c r="E197" s="20">
        <f>Model!$W$22*((drdp!B197+drdp!K197)*'DEC-OS'!$B197+(drdp!E197+drdp!N197)*'DEC-OS'!$C197+(drdp!H197+drdp!Q197)*'DEC-OS'!$D197)</f>
        <v>0</v>
      </c>
      <c r="F197" s="20">
        <f>Model!$W$22*((drdp!C197+drdp!L197)*'DEC-OS'!$B197+(drdp!F197+drdp!O197)*'DEC-OS'!$C197+(drdp!I197+drdp!R197)*'DEC-OS'!$D197)</f>
        <v>0</v>
      </c>
      <c r="G197" s="20">
        <f>Model!$W$22*((drdp!D197+drdp!M197)*'DEC-OS'!$B197+(drdp!G197+drdp!P197)*'DEC-OS'!$C197+(drdp!J197+drdp!S197)*'DEC-OS'!$D197)</f>
        <v>0</v>
      </c>
      <c r="H197" s="18">
        <f>Model!$W$22*((drdp!B197)*'DEC-OS'!$B197+(drdp!E197)*'DEC-OS'!$C197+(drdp!H197)*'DEC-OS'!$D197)</f>
        <v>0</v>
      </c>
      <c r="I197" s="18">
        <f>Model!$W$22*((drdp!C197)*'DEC-OS'!$B197+(drdp!F197)*'DEC-OS'!$C197+(drdp!I197)*'DEC-OS'!$D197)</f>
        <v>0</v>
      </c>
      <c r="J197" s="18">
        <f>Model!$W$22*((drdp!D197)*'DEC-OS'!$B197+(drdp!G197)*'DEC-OS'!$C197+(drdp!J197)*'DEC-OS'!$D197)</f>
        <v>0</v>
      </c>
      <c r="K197" s="21">
        <f>SUM(E$3:E196)+H197</f>
        <v>1.5258345236968518</v>
      </c>
      <c r="L197" s="21">
        <f>SUM(F$3:F196)+I197</f>
        <v>10.749826141031521</v>
      </c>
      <c r="M197" s="21">
        <f>SUM(G$3:G196)+J197</f>
        <v>0</v>
      </c>
      <c r="N197" s="21"/>
      <c r="O197" s="21"/>
      <c r="P197" s="21"/>
      <c r="Q197" s="19">
        <f t="shared" si="13"/>
        <v>2.3281709937051986</v>
      </c>
      <c r="R197" s="19">
        <f t="shared" si="13"/>
        <v>115.55876206240465</v>
      </c>
      <c r="S197" s="19">
        <f t="shared" si="13"/>
        <v>0</v>
      </c>
      <c r="T197" s="19">
        <f t="shared" si="14"/>
        <v>16.402455849724799</v>
      </c>
      <c r="U197" s="19">
        <f t="shared" si="15"/>
        <v>0</v>
      </c>
      <c r="V197" s="19">
        <f t="shared" si="16"/>
        <v>0</v>
      </c>
    </row>
    <row r="198" spans="1:22" x14ac:dyDescent="0.25">
      <c r="A198" s="26">
        <f>Wellpath!E198</f>
        <v>0</v>
      </c>
      <c r="B198" s="22">
        <v>0</v>
      </c>
      <c r="C198" s="22">
        <v>0</v>
      </c>
      <c r="D198" s="22">
        <v>1</v>
      </c>
      <c r="E198" s="20">
        <f>Model!$W$22*((drdp!B198+drdp!K198)*'DEC-OS'!$B198+(drdp!E198+drdp!N198)*'DEC-OS'!$C198+(drdp!H198+drdp!Q198)*'DEC-OS'!$D198)</f>
        <v>0</v>
      </c>
      <c r="F198" s="20">
        <f>Model!$W$22*((drdp!C198+drdp!L198)*'DEC-OS'!$B198+(drdp!F198+drdp!O198)*'DEC-OS'!$C198+(drdp!I198+drdp!R198)*'DEC-OS'!$D198)</f>
        <v>0</v>
      </c>
      <c r="G198" s="20">
        <f>Model!$W$22*((drdp!D198+drdp!M198)*'DEC-OS'!$B198+(drdp!G198+drdp!P198)*'DEC-OS'!$C198+(drdp!J198+drdp!S198)*'DEC-OS'!$D198)</f>
        <v>0</v>
      </c>
      <c r="H198" s="18">
        <f>Model!$W$22*((drdp!B198)*'DEC-OS'!$B198+(drdp!E198)*'DEC-OS'!$C198+(drdp!H198)*'DEC-OS'!$D198)</f>
        <v>0</v>
      </c>
      <c r="I198" s="18">
        <f>Model!$W$22*((drdp!C198)*'DEC-OS'!$B198+(drdp!F198)*'DEC-OS'!$C198+(drdp!I198)*'DEC-OS'!$D198)</f>
        <v>0</v>
      </c>
      <c r="J198" s="18">
        <f>Model!$W$22*((drdp!D198)*'DEC-OS'!$B198+(drdp!G198)*'DEC-OS'!$C198+(drdp!J198)*'DEC-OS'!$D198)</f>
        <v>0</v>
      </c>
      <c r="K198" s="21">
        <f>SUM(E$3:E197)+H198</f>
        <v>1.5258345236968518</v>
      </c>
      <c r="L198" s="21">
        <f>SUM(F$3:F197)+I198</f>
        <v>10.749826141031521</v>
      </c>
      <c r="M198" s="21">
        <f>SUM(G$3:G197)+J198</f>
        <v>0</v>
      </c>
      <c r="N198" s="21"/>
      <c r="O198" s="21"/>
      <c r="P198" s="21"/>
      <c r="Q198" s="19">
        <f t="shared" si="13"/>
        <v>2.3281709937051986</v>
      </c>
      <c r="R198" s="19">
        <f t="shared" si="13"/>
        <v>115.55876206240465</v>
      </c>
      <c r="S198" s="19">
        <f t="shared" si="13"/>
        <v>0</v>
      </c>
      <c r="T198" s="19">
        <f t="shared" si="14"/>
        <v>16.402455849724799</v>
      </c>
      <c r="U198" s="19">
        <f t="shared" si="15"/>
        <v>0</v>
      </c>
      <c r="V198" s="19">
        <f t="shared" si="16"/>
        <v>0</v>
      </c>
    </row>
    <row r="199" spans="1:22" x14ac:dyDescent="0.25">
      <c r="A199" s="26">
        <f>Wellpath!E199</f>
        <v>0</v>
      </c>
      <c r="B199" s="22">
        <v>0</v>
      </c>
      <c r="C199" s="22">
        <v>0</v>
      </c>
      <c r="D199" s="22">
        <v>1</v>
      </c>
      <c r="E199" s="20">
        <f>Model!$W$22*((drdp!B199+drdp!K199)*'DEC-OS'!$B199+(drdp!E199+drdp!N199)*'DEC-OS'!$C199+(drdp!H199+drdp!Q199)*'DEC-OS'!$D199)</f>
        <v>0</v>
      </c>
      <c r="F199" s="20">
        <f>Model!$W$22*((drdp!C199+drdp!L199)*'DEC-OS'!$B199+(drdp!F199+drdp!O199)*'DEC-OS'!$C199+(drdp!I199+drdp!R199)*'DEC-OS'!$D199)</f>
        <v>0</v>
      </c>
      <c r="G199" s="20">
        <f>Model!$W$22*((drdp!D199+drdp!M199)*'DEC-OS'!$B199+(drdp!G199+drdp!P199)*'DEC-OS'!$C199+(drdp!J199+drdp!S199)*'DEC-OS'!$D199)</f>
        <v>0</v>
      </c>
      <c r="H199" s="18">
        <f>Model!$W$22*((drdp!B199)*'DEC-OS'!$B199+(drdp!E199)*'DEC-OS'!$C199+(drdp!H199)*'DEC-OS'!$D199)</f>
        <v>0</v>
      </c>
      <c r="I199" s="18">
        <f>Model!$W$22*((drdp!C199)*'DEC-OS'!$B199+(drdp!F199)*'DEC-OS'!$C199+(drdp!I199)*'DEC-OS'!$D199)</f>
        <v>0</v>
      </c>
      <c r="J199" s="18">
        <f>Model!$W$22*((drdp!D199)*'DEC-OS'!$B199+(drdp!G199)*'DEC-OS'!$C199+(drdp!J199)*'DEC-OS'!$D199)</f>
        <v>0</v>
      </c>
      <c r="K199" s="21">
        <f>SUM(E$3:E198)+H199</f>
        <v>1.5258345236968518</v>
      </c>
      <c r="L199" s="21">
        <f>SUM(F$3:F198)+I199</f>
        <v>10.749826141031521</v>
      </c>
      <c r="M199" s="21">
        <f>SUM(G$3:G198)+J199</f>
        <v>0</v>
      </c>
      <c r="N199" s="21"/>
      <c r="O199" s="21"/>
      <c r="P199" s="21"/>
      <c r="Q199" s="19">
        <f t="shared" si="13"/>
        <v>2.3281709937051986</v>
      </c>
      <c r="R199" s="19">
        <f t="shared" si="13"/>
        <v>115.55876206240465</v>
      </c>
      <c r="S199" s="19">
        <f t="shared" si="13"/>
        <v>0</v>
      </c>
      <c r="T199" s="19">
        <f t="shared" si="14"/>
        <v>16.402455849724799</v>
      </c>
      <c r="U199" s="19">
        <f t="shared" si="15"/>
        <v>0</v>
      </c>
      <c r="V199" s="19">
        <f t="shared" si="16"/>
        <v>0</v>
      </c>
    </row>
    <row r="200" spans="1:22" x14ac:dyDescent="0.25">
      <c r="A200" s="26">
        <f>Wellpath!E200</f>
        <v>0</v>
      </c>
      <c r="B200" s="22">
        <v>0</v>
      </c>
      <c r="C200" s="22">
        <v>0</v>
      </c>
      <c r="D200" s="22">
        <v>1</v>
      </c>
      <c r="E200" s="20">
        <f>Model!$W$22*((drdp!B200+drdp!K200)*'DEC-OS'!$B200+(drdp!E200+drdp!N200)*'DEC-OS'!$C200+(drdp!H200+drdp!Q200)*'DEC-OS'!$D200)</f>
        <v>0</v>
      </c>
      <c r="F200" s="20">
        <f>Model!$W$22*((drdp!C200+drdp!L200)*'DEC-OS'!$B200+(drdp!F200+drdp!O200)*'DEC-OS'!$C200+(drdp!I200+drdp!R200)*'DEC-OS'!$D200)</f>
        <v>0</v>
      </c>
      <c r="G200" s="20">
        <f>Model!$W$22*((drdp!D200+drdp!M200)*'DEC-OS'!$B200+(drdp!G200+drdp!P200)*'DEC-OS'!$C200+(drdp!J200+drdp!S200)*'DEC-OS'!$D200)</f>
        <v>0</v>
      </c>
      <c r="H200" s="18">
        <f>Model!$W$22*((drdp!B200)*'DEC-OS'!$B200+(drdp!E200)*'DEC-OS'!$C200+(drdp!H200)*'DEC-OS'!$D200)</f>
        <v>0</v>
      </c>
      <c r="I200" s="18">
        <f>Model!$W$22*((drdp!C200)*'DEC-OS'!$B200+(drdp!F200)*'DEC-OS'!$C200+(drdp!I200)*'DEC-OS'!$D200)</f>
        <v>0</v>
      </c>
      <c r="J200" s="18">
        <f>Model!$W$22*((drdp!D200)*'DEC-OS'!$B200+(drdp!G200)*'DEC-OS'!$C200+(drdp!J200)*'DEC-OS'!$D200)</f>
        <v>0</v>
      </c>
      <c r="K200" s="21">
        <f>SUM(E$3:E199)+H200</f>
        <v>1.5258345236968518</v>
      </c>
      <c r="L200" s="21">
        <f>SUM(F$3:F199)+I200</f>
        <v>10.749826141031521</v>
      </c>
      <c r="M200" s="21">
        <f>SUM(G$3:G199)+J200</f>
        <v>0</v>
      </c>
      <c r="N200" s="21"/>
      <c r="O200" s="21"/>
      <c r="P200" s="21"/>
      <c r="Q200" s="19">
        <f t="shared" si="13"/>
        <v>2.3281709937051986</v>
      </c>
      <c r="R200" s="19">
        <f t="shared" si="13"/>
        <v>115.55876206240465</v>
      </c>
      <c r="S200" s="19">
        <f t="shared" si="13"/>
        <v>0</v>
      </c>
      <c r="T200" s="19">
        <f t="shared" si="14"/>
        <v>16.402455849724799</v>
      </c>
      <c r="U200" s="19">
        <f t="shared" si="15"/>
        <v>0</v>
      </c>
      <c r="V200" s="19">
        <f t="shared" si="16"/>
        <v>0</v>
      </c>
    </row>
    <row r="201" spans="1:22" x14ac:dyDescent="0.25">
      <c r="A201" s="26">
        <f>Wellpath!E201</f>
        <v>0</v>
      </c>
      <c r="B201" s="22">
        <v>0</v>
      </c>
      <c r="C201" s="22">
        <v>0</v>
      </c>
      <c r="D201" s="22">
        <v>1</v>
      </c>
      <c r="E201" s="20">
        <f>Model!$W$22*((drdp!B201+drdp!K201)*'DEC-OS'!$B201+(drdp!E201+drdp!N201)*'DEC-OS'!$C201+(drdp!H201+drdp!Q201)*'DEC-OS'!$D201)</f>
        <v>0</v>
      </c>
      <c r="F201" s="20">
        <f>Model!$W$22*((drdp!C201+drdp!L201)*'DEC-OS'!$B201+(drdp!F201+drdp!O201)*'DEC-OS'!$C201+(drdp!I201+drdp!R201)*'DEC-OS'!$D201)</f>
        <v>0</v>
      </c>
      <c r="G201" s="20">
        <f>Model!$W$22*((drdp!D201+drdp!M201)*'DEC-OS'!$B201+(drdp!G201+drdp!P201)*'DEC-OS'!$C201+(drdp!J201+drdp!S201)*'DEC-OS'!$D201)</f>
        <v>0</v>
      </c>
      <c r="H201" s="18">
        <f>Model!$W$22*((drdp!B201)*'DEC-OS'!$B201+(drdp!E201)*'DEC-OS'!$C201+(drdp!H201)*'DEC-OS'!$D201)</f>
        <v>0</v>
      </c>
      <c r="I201" s="18">
        <f>Model!$W$22*((drdp!C201)*'DEC-OS'!$B201+(drdp!F201)*'DEC-OS'!$C201+(drdp!I201)*'DEC-OS'!$D201)</f>
        <v>0</v>
      </c>
      <c r="J201" s="18">
        <f>Model!$W$22*((drdp!D201)*'DEC-OS'!$B201+(drdp!G201)*'DEC-OS'!$C201+(drdp!J201)*'DEC-OS'!$D201)</f>
        <v>0</v>
      </c>
      <c r="K201" s="21">
        <f>SUM(E$3:E200)+H201</f>
        <v>1.5258345236968518</v>
      </c>
      <c r="L201" s="21">
        <f>SUM(F$3:F200)+I201</f>
        <v>10.749826141031521</v>
      </c>
      <c r="M201" s="21">
        <f>SUM(G$3:G200)+J201</f>
        <v>0</v>
      </c>
      <c r="N201" s="21"/>
      <c r="O201" s="21"/>
      <c r="P201" s="21"/>
      <c r="Q201" s="19">
        <f t="shared" si="13"/>
        <v>2.3281709937051986</v>
      </c>
      <c r="R201" s="19">
        <f t="shared" si="13"/>
        <v>115.55876206240465</v>
      </c>
      <c r="S201" s="19">
        <f t="shared" si="13"/>
        <v>0</v>
      </c>
      <c r="T201" s="19">
        <f t="shared" si="14"/>
        <v>16.402455849724799</v>
      </c>
      <c r="U201" s="19">
        <f t="shared" si="15"/>
        <v>0</v>
      </c>
      <c r="V201" s="19">
        <f t="shared" si="16"/>
        <v>0</v>
      </c>
    </row>
    <row r="202" spans="1:22" x14ac:dyDescent="0.25">
      <c r="A202" s="26">
        <f>Wellpath!E202</f>
        <v>0</v>
      </c>
      <c r="B202" s="22">
        <v>0</v>
      </c>
      <c r="C202" s="22">
        <v>0</v>
      </c>
      <c r="D202" s="22">
        <v>1</v>
      </c>
      <c r="E202" s="20">
        <f>Model!$W$22*((drdp!B202+drdp!K202)*'DEC-OS'!$B202+(drdp!E202+drdp!N202)*'DEC-OS'!$C202+(drdp!H202+drdp!Q202)*'DEC-OS'!$D202)</f>
        <v>0</v>
      </c>
      <c r="F202" s="20">
        <f>Model!$W$22*((drdp!C202+drdp!L202)*'DEC-OS'!$B202+(drdp!F202+drdp!O202)*'DEC-OS'!$C202+(drdp!I202+drdp!R202)*'DEC-OS'!$D202)</f>
        <v>0</v>
      </c>
      <c r="G202" s="20">
        <f>Model!$W$22*((drdp!D202+drdp!M202)*'DEC-OS'!$B202+(drdp!G202+drdp!P202)*'DEC-OS'!$C202+(drdp!J202+drdp!S202)*'DEC-OS'!$D202)</f>
        <v>0</v>
      </c>
      <c r="H202" s="18">
        <f>Model!$W$22*((drdp!B202)*'DEC-OS'!$B202+(drdp!E202)*'DEC-OS'!$C202+(drdp!H202)*'DEC-OS'!$D202)</f>
        <v>0</v>
      </c>
      <c r="I202" s="18">
        <f>Model!$W$22*((drdp!C202)*'DEC-OS'!$B202+(drdp!F202)*'DEC-OS'!$C202+(drdp!I202)*'DEC-OS'!$D202)</f>
        <v>0</v>
      </c>
      <c r="J202" s="18">
        <f>Model!$W$22*((drdp!D202)*'DEC-OS'!$B202+(drdp!G202)*'DEC-OS'!$C202+(drdp!J202)*'DEC-OS'!$D202)</f>
        <v>0</v>
      </c>
      <c r="K202" s="21">
        <f>SUM(E$3:E201)+H202</f>
        <v>1.5258345236968518</v>
      </c>
      <c r="L202" s="21">
        <f>SUM(F$3:F201)+I202</f>
        <v>10.749826141031521</v>
      </c>
      <c r="M202" s="21">
        <f>SUM(G$3:G201)+J202</f>
        <v>0</v>
      </c>
      <c r="N202" s="21"/>
      <c r="O202" s="21"/>
      <c r="P202" s="21"/>
      <c r="Q202" s="19">
        <f t="shared" si="13"/>
        <v>2.3281709937051986</v>
      </c>
      <c r="R202" s="19">
        <f t="shared" si="13"/>
        <v>115.55876206240465</v>
      </c>
      <c r="S202" s="19">
        <f t="shared" si="13"/>
        <v>0</v>
      </c>
      <c r="T202" s="19">
        <f t="shared" si="14"/>
        <v>16.402455849724799</v>
      </c>
      <c r="U202" s="19">
        <f t="shared" si="15"/>
        <v>0</v>
      </c>
      <c r="V202" s="19">
        <f t="shared" si="16"/>
        <v>0</v>
      </c>
    </row>
    <row r="203" spans="1:22" x14ac:dyDescent="0.25">
      <c r="A203" s="26">
        <f>Wellpath!E203</f>
        <v>0</v>
      </c>
      <c r="B203" s="22">
        <v>0</v>
      </c>
      <c r="C203" s="22">
        <v>0</v>
      </c>
      <c r="D203" s="22">
        <v>1</v>
      </c>
      <c r="E203" s="20">
        <f>Model!$W$22*((drdp!B203+drdp!K203)*'DEC-OS'!$B203+(drdp!E203+drdp!N203)*'DEC-OS'!$C203+(drdp!H203+drdp!Q203)*'DEC-OS'!$D203)</f>
        <v>0</v>
      </c>
      <c r="F203" s="20">
        <f>Model!$W$22*((drdp!C203+drdp!L203)*'DEC-OS'!$B203+(drdp!F203+drdp!O203)*'DEC-OS'!$C203+(drdp!I203+drdp!R203)*'DEC-OS'!$D203)</f>
        <v>0</v>
      </c>
      <c r="G203" s="20">
        <f>Model!$W$22*((drdp!D203+drdp!M203)*'DEC-OS'!$B203+(drdp!G203+drdp!P203)*'DEC-OS'!$C203+(drdp!J203+drdp!S203)*'DEC-OS'!$D203)</f>
        <v>0</v>
      </c>
      <c r="H203" s="18">
        <f>Model!$W$22*((drdp!B203)*'DEC-OS'!$B203+(drdp!E203)*'DEC-OS'!$C203+(drdp!H203)*'DEC-OS'!$D203)</f>
        <v>0</v>
      </c>
      <c r="I203" s="18">
        <f>Model!$W$22*((drdp!C203)*'DEC-OS'!$B203+(drdp!F203)*'DEC-OS'!$C203+(drdp!I203)*'DEC-OS'!$D203)</f>
        <v>0</v>
      </c>
      <c r="J203" s="18">
        <f>Model!$W$22*((drdp!D203)*'DEC-OS'!$B203+(drdp!G203)*'DEC-OS'!$C203+(drdp!J203)*'DEC-OS'!$D203)</f>
        <v>0</v>
      </c>
      <c r="K203" s="21">
        <f>SUM(E$3:E202)+H203</f>
        <v>1.5258345236968518</v>
      </c>
      <c r="L203" s="21">
        <f>SUM(F$3:F202)+I203</f>
        <v>10.749826141031521</v>
      </c>
      <c r="M203" s="21">
        <f>SUM(G$3:G202)+J203</f>
        <v>0</v>
      </c>
      <c r="N203" s="21"/>
      <c r="O203" s="21"/>
      <c r="P203" s="21"/>
      <c r="Q203" s="19">
        <f t="shared" si="13"/>
        <v>2.3281709937051986</v>
      </c>
      <c r="R203" s="19">
        <f t="shared" si="13"/>
        <v>115.55876206240465</v>
      </c>
      <c r="S203" s="19">
        <f t="shared" si="13"/>
        <v>0</v>
      </c>
      <c r="T203" s="19">
        <f t="shared" si="14"/>
        <v>16.402455849724799</v>
      </c>
      <c r="U203" s="19">
        <f t="shared" si="15"/>
        <v>0</v>
      </c>
      <c r="V203" s="19">
        <f t="shared" si="16"/>
        <v>0</v>
      </c>
    </row>
    <row r="204" spans="1:22" x14ac:dyDescent="0.25">
      <c r="A204" s="26">
        <f>Wellpath!E204</f>
        <v>0</v>
      </c>
      <c r="B204" s="22">
        <v>0</v>
      </c>
      <c r="C204" s="22">
        <v>0</v>
      </c>
      <c r="D204" s="22">
        <v>1</v>
      </c>
      <c r="E204" s="20">
        <f>Model!$W$22*((drdp!B204+drdp!K204)*'DEC-OS'!$B204+(drdp!E204+drdp!N204)*'DEC-OS'!$C204+(drdp!H204+drdp!Q204)*'DEC-OS'!$D204)</f>
        <v>0</v>
      </c>
      <c r="F204" s="20">
        <f>Model!$W$22*((drdp!C204+drdp!L204)*'DEC-OS'!$B204+(drdp!F204+drdp!O204)*'DEC-OS'!$C204+(drdp!I204+drdp!R204)*'DEC-OS'!$D204)</f>
        <v>0</v>
      </c>
      <c r="G204" s="20">
        <f>Model!$W$22*((drdp!D204+drdp!M204)*'DEC-OS'!$B204+(drdp!G204+drdp!P204)*'DEC-OS'!$C204+(drdp!J204+drdp!S204)*'DEC-OS'!$D204)</f>
        <v>0</v>
      </c>
      <c r="H204" s="18">
        <f>Model!$W$22*((drdp!B204)*'DEC-OS'!$B204+(drdp!E204)*'DEC-OS'!$C204+(drdp!H204)*'DEC-OS'!$D204)</f>
        <v>0</v>
      </c>
      <c r="I204" s="18">
        <f>Model!$W$22*((drdp!C204)*'DEC-OS'!$B204+(drdp!F204)*'DEC-OS'!$C204+(drdp!I204)*'DEC-OS'!$D204)</f>
        <v>0</v>
      </c>
      <c r="J204" s="18">
        <f>Model!$W$22*((drdp!D204)*'DEC-OS'!$B204+(drdp!G204)*'DEC-OS'!$C204+(drdp!J204)*'DEC-OS'!$D204)</f>
        <v>0</v>
      </c>
      <c r="K204" s="21">
        <f>SUM(E$3:E203)+H204</f>
        <v>1.5258345236968518</v>
      </c>
      <c r="L204" s="21">
        <f>SUM(F$3:F203)+I204</f>
        <v>10.749826141031521</v>
      </c>
      <c r="M204" s="21">
        <f>SUM(G$3:G203)+J204</f>
        <v>0</v>
      </c>
      <c r="N204" s="21"/>
      <c r="O204" s="21"/>
      <c r="P204" s="21"/>
      <c r="Q204" s="19">
        <f t="shared" si="13"/>
        <v>2.3281709937051986</v>
      </c>
      <c r="R204" s="19">
        <f t="shared" si="13"/>
        <v>115.55876206240465</v>
      </c>
      <c r="S204" s="19">
        <f t="shared" si="13"/>
        <v>0</v>
      </c>
      <c r="T204" s="19">
        <f t="shared" si="14"/>
        <v>16.402455849724799</v>
      </c>
      <c r="U204" s="19">
        <f t="shared" si="15"/>
        <v>0</v>
      </c>
      <c r="V204" s="19">
        <f t="shared" si="16"/>
        <v>0</v>
      </c>
    </row>
    <row r="205" spans="1:22" x14ac:dyDescent="0.25">
      <c r="A205" s="26">
        <f>Wellpath!E205</f>
        <v>0</v>
      </c>
      <c r="B205" s="22">
        <v>0</v>
      </c>
      <c r="C205" s="22">
        <v>0</v>
      </c>
      <c r="D205" s="22">
        <v>1</v>
      </c>
      <c r="E205" s="20">
        <f>Model!$W$22*((drdp!B205+drdp!K205)*'DEC-OS'!$B205+(drdp!E205+drdp!N205)*'DEC-OS'!$C205+(drdp!H205+drdp!Q205)*'DEC-OS'!$D205)</f>
        <v>0</v>
      </c>
      <c r="F205" s="20">
        <f>Model!$W$22*((drdp!C205+drdp!L205)*'DEC-OS'!$B205+(drdp!F205+drdp!O205)*'DEC-OS'!$C205+(drdp!I205+drdp!R205)*'DEC-OS'!$D205)</f>
        <v>0</v>
      </c>
      <c r="G205" s="20">
        <f>Model!$W$22*((drdp!D205+drdp!M205)*'DEC-OS'!$B205+(drdp!G205+drdp!P205)*'DEC-OS'!$C205+(drdp!J205+drdp!S205)*'DEC-OS'!$D205)</f>
        <v>0</v>
      </c>
      <c r="H205" s="18">
        <f>Model!$W$22*((drdp!B205)*'DEC-OS'!$B205+(drdp!E205)*'DEC-OS'!$C205+(drdp!H205)*'DEC-OS'!$D205)</f>
        <v>0</v>
      </c>
      <c r="I205" s="18">
        <f>Model!$W$22*((drdp!C205)*'DEC-OS'!$B205+(drdp!F205)*'DEC-OS'!$C205+(drdp!I205)*'DEC-OS'!$D205)</f>
        <v>0</v>
      </c>
      <c r="J205" s="18">
        <f>Model!$W$22*((drdp!D205)*'DEC-OS'!$B205+(drdp!G205)*'DEC-OS'!$C205+(drdp!J205)*'DEC-OS'!$D205)</f>
        <v>0</v>
      </c>
      <c r="K205" s="21">
        <f>SUM(E$3:E204)+H205</f>
        <v>1.5258345236968518</v>
      </c>
      <c r="L205" s="21">
        <f>SUM(F$3:F204)+I205</f>
        <v>10.749826141031521</v>
      </c>
      <c r="M205" s="21">
        <f>SUM(G$3:G204)+J205</f>
        <v>0</v>
      </c>
      <c r="N205" s="21"/>
      <c r="O205" s="21"/>
      <c r="P205" s="21"/>
      <c r="Q205" s="19">
        <f t="shared" si="13"/>
        <v>2.3281709937051986</v>
      </c>
      <c r="R205" s="19">
        <f t="shared" si="13"/>
        <v>115.55876206240465</v>
      </c>
      <c r="S205" s="19">
        <f t="shared" si="13"/>
        <v>0</v>
      </c>
      <c r="T205" s="19">
        <f t="shared" si="14"/>
        <v>16.402455849724799</v>
      </c>
      <c r="U205" s="19">
        <f t="shared" si="15"/>
        <v>0</v>
      </c>
      <c r="V205" s="19">
        <f t="shared" si="16"/>
        <v>0</v>
      </c>
    </row>
    <row r="206" spans="1:22" x14ac:dyDescent="0.25">
      <c r="A206" s="26">
        <f>Wellpath!E206</f>
        <v>0</v>
      </c>
      <c r="B206" s="22">
        <v>0</v>
      </c>
      <c r="C206" s="22">
        <v>0</v>
      </c>
      <c r="D206" s="22">
        <v>1</v>
      </c>
      <c r="E206" s="20">
        <f>Model!$W$22*((drdp!B206+drdp!K206)*'DEC-OS'!$B206+(drdp!E206+drdp!N206)*'DEC-OS'!$C206+(drdp!H206+drdp!Q206)*'DEC-OS'!$D206)</f>
        <v>0</v>
      </c>
      <c r="F206" s="20">
        <f>Model!$W$22*((drdp!C206+drdp!L206)*'DEC-OS'!$B206+(drdp!F206+drdp!O206)*'DEC-OS'!$C206+(drdp!I206+drdp!R206)*'DEC-OS'!$D206)</f>
        <v>0</v>
      </c>
      <c r="G206" s="20">
        <f>Model!$W$22*((drdp!D206+drdp!M206)*'DEC-OS'!$B206+(drdp!G206+drdp!P206)*'DEC-OS'!$C206+(drdp!J206+drdp!S206)*'DEC-OS'!$D206)</f>
        <v>0</v>
      </c>
      <c r="H206" s="18">
        <f>Model!$W$22*((drdp!B206)*'DEC-OS'!$B206+(drdp!E206)*'DEC-OS'!$C206+(drdp!H206)*'DEC-OS'!$D206)</f>
        <v>0</v>
      </c>
      <c r="I206" s="18">
        <f>Model!$W$22*((drdp!C206)*'DEC-OS'!$B206+(drdp!F206)*'DEC-OS'!$C206+(drdp!I206)*'DEC-OS'!$D206)</f>
        <v>0</v>
      </c>
      <c r="J206" s="18">
        <f>Model!$W$22*((drdp!D206)*'DEC-OS'!$B206+(drdp!G206)*'DEC-OS'!$C206+(drdp!J206)*'DEC-OS'!$D206)</f>
        <v>0</v>
      </c>
      <c r="K206" s="21">
        <f>SUM(E$3:E205)+H206</f>
        <v>1.5258345236968518</v>
      </c>
      <c r="L206" s="21">
        <f>SUM(F$3:F205)+I206</f>
        <v>10.749826141031521</v>
      </c>
      <c r="M206" s="21">
        <f>SUM(G$3:G205)+J206</f>
        <v>0</v>
      </c>
      <c r="N206" s="21"/>
      <c r="O206" s="21"/>
      <c r="P206" s="21"/>
      <c r="Q206" s="19">
        <f t="shared" si="13"/>
        <v>2.3281709937051986</v>
      </c>
      <c r="R206" s="19">
        <f t="shared" si="13"/>
        <v>115.55876206240465</v>
      </c>
      <c r="S206" s="19">
        <f t="shared" si="13"/>
        <v>0</v>
      </c>
      <c r="T206" s="19">
        <f t="shared" si="14"/>
        <v>16.402455849724799</v>
      </c>
      <c r="U206" s="19">
        <f t="shared" si="15"/>
        <v>0</v>
      </c>
      <c r="V206" s="19">
        <f t="shared" si="16"/>
        <v>0</v>
      </c>
    </row>
    <row r="207" spans="1:22" x14ac:dyDescent="0.25">
      <c r="A207" s="26">
        <f>Wellpath!E207</f>
        <v>0</v>
      </c>
      <c r="B207" s="22">
        <v>0</v>
      </c>
      <c r="C207" s="22">
        <v>0</v>
      </c>
      <c r="D207" s="22">
        <v>1</v>
      </c>
      <c r="E207" s="20">
        <f>Model!$W$22*((drdp!B207+drdp!K207)*'DEC-OS'!$B207+(drdp!E207+drdp!N207)*'DEC-OS'!$C207+(drdp!H207+drdp!Q207)*'DEC-OS'!$D207)</f>
        <v>0</v>
      </c>
      <c r="F207" s="20">
        <f>Model!$W$22*((drdp!C207+drdp!L207)*'DEC-OS'!$B207+(drdp!F207+drdp!O207)*'DEC-OS'!$C207+(drdp!I207+drdp!R207)*'DEC-OS'!$D207)</f>
        <v>0</v>
      </c>
      <c r="G207" s="20">
        <f>Model!$W$22*((drdp!D207+drdp!M207)*'DEC-OS'!$B207+(drdp!G207+drdp!P207)*'DEC-OS'!$C207+(drdp!J207+drdp!S207)*'DEC-OS'!$D207)</f>
        <v>0</v>
      </c>
      <c r="H207" s="18">
        <f>Model!$W$22*((drdp!B207)*'DEC-OS'!$B207+(drdp!E207)*'DEC-OS'!$C207+(drdp!H207)*'DEC-OS'!$D207)</f>
        <v>0</v>
      </c>
      <c r="I207" s="18">
        <f>Model!$W$22*((drdp!C207)*'DEC-OS'!$B207+(drdp!F207)*'DEC-OS'!$C207+(drdp!I207)*'DEC-OS'!$D207)</f>
        <v>0</v>
      </c>
      <c r="J207" s="18">
        <f>Model!$W$22*((drdp!D207)*'DEC-OS'!$B207+(drdp!G207)*'DEC-OS'!$C207+(drdp!J207)*'DEC-OS'!$D207)</f>
        <v>0</v>
      </c>
      <c r="K207" s="21">
        <f>SUM(E$3:E206)+H207</f>
        <v>1.5258345236968518</v>
      </c>
      <c r="L207" s="21">
        <f>SUM(F$3:F206)+I207</f>
        <v>10.749826141031521</v>
      </c>
      <c r="M207" s="21">
        <f>SUM(G$3:G206)+J207</f>
        <v>0</v>
      </c>
      <c r="N207" s="21"/>
      <c r="O207" s="21"/>
      <c r="P207" s="21"/>
      <c r="Q207" s="19">
        <f t="shared" si="13"/>
        <v>2.3281709937051986</v>
      </c>
      <c r="R207" s="19">
        <f t="shared" si="13"/>
        <v>115.55876206240465</v>
      </c>
      <c r="S207" s="19">
        <f t="shared" si="13"/>
        <v>0</v>
      </c>
      <c r="T207" s="19">
        <f t="shared" si="14"/>
        <v>16.402455849724799</v>
      </c>
      <c r="U207" s="19">
        <f t="shared" si="15"/>
        <v>0</v>
      </c>
      <c r="V207" s="19">
        <f t="shared" si="16"/>
        <v>0</v>
      </c>
    </row>
    <row r="208" spans="1:22" x14ac:dyDescent="0.25">
      <c r="A208" s="26">
        <f>Wellpath!E208</f>
        <v>0</v>
      </c>
      <c r="B208" s="22">
        <v>0</v>
      </c>
      <c r="C208" s="22">
        <v>0</v>
      </c>
      <c r="D208" s="22">
        <v>1</v>
      </c>
      <c r="E208" s="20">
        <f>Model!$W$22*((drdp!B208+drdp!K208)*'DEC-OS'!$B208+(drdp!E208+drdp!N208)*'DEC-OS'!$C208+(drdp!H208+drdp!Q208)*'DEC-OS'!$D208)</f>
        <v>0</v>
      </c>
      <c r="F208" s="20">
        <f>Model!$W$22*((drdp!C208+drdp!L208)*'DEC-OS'!$B208+(drdp!F208+drdp!O208)*'DEC-OS'!$C208+(drdp!I208+drdp!R208)*'DEC-OS'!$D208)</f>
        <v>0</v>
      </c>
      <c r="G208" s="20">
        <f>Model!$W$22*((drdp!D208+drdp!M208)*'DEC-OS'!$B208+(drdp!G208+drdp!P208)*'DEC-OS'!$C208+(drdp!J208+drdp!S208)*'DEC-OS'!$D208)</f>
        <v>0</v>
      </c>
      <c r="H208" s="18">
        <f>Model!$W$22*((drdp!B208)*'DEC-OS'!$B208+(drdp!E208)*'DEC-OS'!$C208+(drdp!H208)*'DEC-OS'!$D208)</f>
        <v>0</v>
      </c>
      <c r="I208" s="18">
        <f>Model!$W$22*((drdp!C208)*'DEC-OS'!$B208+(drdp!F208)*'DEC-OS'!$C208+(drdp!I208)*'DEC-OS'!$D208)</f>
        <v>0</v>
      </c>
      <c r="J208" s="18">
        <f>Model!$W$22*((drdp!D208)*'DEC-OS'!$B208+(drdp!G208)*'DEC-OS'!$C208+(drdp!J208)*'DEC-OS'!$D208)</f>
        <v>0</v>
      </c>
      <c r="K208" s="21">
        <f>SUM(E$3:E207)+H208</f>
        <v>1.5258345236968518</v>
      </c>
      <c r="L208" s="21">
        <f>SUM(F$3:F207)+I208</f>
        <v>10.749826141031521</v>
      </c>
      <c r="M208" s="21">
        <f>SUM(G$3:G207)+J208</f>
        <v>0</v>
      </c>
      <c r="N208" s="21"/>
      <c r="O208" s="21"/>
      <c r="P208" s="21"/>
      <c r="Q208" s="19">
        <f t="shared" si="13"/>
        <v>2.3281709937051986</v>
      </c>
      <c r="R208" s="19">
        <f t="shared" si="13"/>
        <v>115.55876206240465</v>
      </c>
      <c r="S208" s="19">
        <f t="shared" si="13"/>
        <v>0</v>
      </c>
      <c r="T208" s="19">
        <f t="shared" si="14"/>
        <v>16.402455849724799</v>
      </c>
      <c r="U208" s="19">
        <f t="shared" si="15"/>
        <v>0</v>
      </c>
      <c r="V208" s="19">
        <f t="shared" si="16"/>
        <v>0</v>
      </c>
    </row>
    <row r="209" spans="1:22" x14ac:dyDescent="0.25">
      <c r="A209" s="26">
        <f>Wellpath!E209</f>
        <v>0</v>
      </c>
      <c r="B209" s="22">
        <v>0</v>
      </c>
      <c r="C209" s="22">
        <v>0</v>
      </c>
      <c r="D209" s="22">
        <v>1</v>
      </c>
      <c r="E209" s="20">
        <f>Model!$W$22*((drdp!B209+drdp!K209)*'DEC-OS'!$B209+(drdp!E209+drdp!N209)*'DEC-OS'!$C209+(drdp!H209+drdp!Q209)*'DEC-OS'!$D209)</f>
        <v>0</v>
      </c>
      <c r="F209" s="20">
        <f>Model!$W$22*((drdp!C209+drdp!L209)*'DEC-OS'!$B209+(drdp!F209+drdp!O209)*'DEC-OS'!$C209+(drdp!I209+drdp!R209)*'DEC-OS'!$D209)</f>
        <v>0</v>
      </c>
      <c r="G209" s="20">
        <f>Model!$W$22*((drdp!D209+drdp!M209)*'DEC-OS'!$B209+(drdp!G209+drdp!P209)*'DEC-OS'!$C209+(drdp!J209+drdp!S209)*'DEC-OS'!$D209)</f>
        <v>0</v>
      </c>
      <c r="H209" s="18">
        <f>Model!$W$22*((drdp!B209)*'DEC-OS'!$B209+(drdp!E209)*'DEC-OS'!$C209+(drdp!H209)*'DEC-OS'!$D209)</f>
        <v>0</v>
      </c>
      <c r="I209" s="18">
        <f>Model!$W$22*((drdp!C209)*'DEC-OS'!$B209+(drdp!F209)*'DEC-OS'!$C209+(drdp!I209)*'DEC-OS'!$D209)</f>
        <v>0</v>
      </c>
      <c r="J209" s="18">
        <f>Model!$W$22*((drdp!D209)*'DEC-OS'!$B209+(drdp!G209)*'DEC-OS'!$C209+(drdp!J209)*'DEC-OS'!$D209)</f>
        <v>0</v>
      </c>
      <c r="K209" s="21">
        <f>SUM(E$3:E208)+H209</f>
        <v>1.5258345236968518</v>
      </c>
      <c r="L209" s="21">
        <f>SUM(F$3:F208)+I209</f>
        <v>10.749826141031521</v>
      </c>
      <c r="M209" s="21">
        <f>SUM(G$3:G208)+J209</f>
        <v>0</v>
      </c>
      <c r="N209" s="21"/>
      <c r="O209" s="21"/>
      <c r="P209" s="21"/>
      <c r="Q209" s="19">
        <f t="shared" si="13"/>
        <v>2.3281709937051986</v>
      </c>
      <c r="R209" s="19">
        <f t="shared" si="13"/>
        <v>115.55876206240465</v>
      </c>
      <c r="S209" s="19">
        <f t="shared" si="13"/>
        <v>0</v>
      </c>
      <c r="T209" s="19">
        <f t="shared" si="14"/>
        <v>16.402455849724799</v>
      </c>
      <c r="U209" s="19">
        <f t="shared" si="15"/>
        <v>0</v>
      </c>
      <c r="V209" s="19">
        <f t="shared" si="16"/>
        <v>0</v>
      </c>
    </row>
    <row r="210" spans="1:22" x14ac:dyDescent="0.25">
      <c r="A210" s="26">
        <f>Wellpath!E210</f>
        <v>0</v>
      </c>
      <c r="B210" s="22">
        <v>0</v>
      </c>
      <c r="C210" s="22">
        <v>0</v>
      </c>
      <c r="D210" s="22">
        <v>1</v>
      </c>
      <c r="E210" s="20">
        <f>Model!$W$22*((drdp!B210+drdp!K210)*'DEC-OS'!$B210+(drdp!E210+drdp!N210)*'DEC-OS'!$C210+(drdp!H210+drdp!Q210)*'DEC-OS'!$D210)</f>
        <v>0</v>
      </c>
      <c r="F210" s="20">
        <f>Model!$W$22*((drdp!C210+drdp!L210)*'DEC-OS'!$B210+(drdp!F210+drdp!O210)*'DEC-OS'!$C210+(drdp!I210+drdp!R210)*'DEC-OS'!$D210)</f>
        <v>0</v>
      </c>
      <c r="G210" s="20">
        <f>Model!$W$22*((drdp!D210+drdp!M210)*'DEC-OS'!$B210+(drdp!G210+drdp!P210)*'DEC-OS'!$C210+(drdp!J210+drdp!S210)*'DEC-OS'!$D210)</f>
        <v>0</v>
      </c>
      <c r="H210" s="18">
        <f>Model!$W$22*((drdp!B210)*'DEC-OS'!$B210+(drdp!E210)*'DEC-OS'!$C210+(drdp!H210)*'DEC-OS'!$D210)</f>
        <v>0</v>
      </c>
      <c r="I210" s="18">
        <f>Model!$W$22*((drdp!C210)*'DEC-OS'!$B210+(drdp!F210)*'DEC-OS'!$C210+(drdp!I210)*'DEC-OS'!$D210)</f>
        <v>0</v>
      </c>
      <c r="J210" s="18">
        <f>Model!$W$22*((drdp!D210)*'DEC-OS'!$B210+(drdp!G210)*'DEC-OS'!$C210+(drdp!J210)*'DEC-OS'!$D210)</f>
        <v>0</v>
      </c>
      <c r="K210" s="21">
        <f>SUM(E$3:E209)+H210</f>
        <v>1.5258345236968518</v>
      </c>
      <c r="L210" s="21">
        <f>SUM(F$3:F209)+I210</f>
        <v>10.749826141031521</v>
      </c>
      <c r="M210" s="21">
        <f>SUM(G$3:G209)+J210</f>
        <v>0</v>
      </c>
      <c r="N210" s="21"/>
      <c r="O210" s="21"/>
      <c r="P210" s="21"/>
      <c r="Q210" s="19">
        <f t="shared" si="13"/>
        <v>2.3281709937051986</v>
      </c>
      <c r="R210" s="19">
        <f t="shared" si="13"/>
        <v>115.55876206240465</v>
      </c>
      <c r="S210" s="19">
        <f t="shared" si="13"/>
        <v>0</v>
      </c>
      <c r="T210" s="19">
        <f t="shared" si="14"/>
        <v>16.402455849724799</v>
      </c>
      <c r="U210" s="19">
        <f t="shared" si="15"/>
        <v>0</v>
      </c>
      <c r="V210" s="19">
        <f t="shared" si="16"/>
        <v>0</v>
      </c>
    </row>
    <row r="211" spans="1:22" x14ac:dyDescent="0.25">
      <c r="A211" s="26">
        <f>Wellpath!E211</f>
        <v>0</v>
      </c>
      <c r="B211" s="22">
        <v>0</v>
      </c>
      <c r="C211" s="22">
        <v>0</v>
      </c>
      <c r="D211" s="22">
        <v>1</v>
      </c>
      <c r="E211" s="20">
        <f>Model!$W$22*((drdp!B211+drdp!K211)*'DEC-OS'!$B211+(drdp!E211+drdp!N211)*'DEC-OS'!$C211+(drdp!H211+drdp!Q211)*'DEC-OS'!$D211)</f>
        <v>0</v>
      </c>
      <c r="F211" s="20">
        <f>Model!$W$22*((drdp!C211+drdp!L211)*'DEC-OS'!$B211+(drdp!F211+drdp!O211)*'DEC-OS'!$C211+(drdp!I211+drdp!R211)*'DEC-OS'!$D211)</f>
        <v>0</v>
      </c>
      <c r="G211" s="20">
        <f>Model!$W$22*((drdp!D211+drdp!M211)*'DEC-OS'!$B211+(drdp!G211+drdp!P211)*'DEC-OS'!$C211+(drdp!J211+drdp!S211)*'DEC-OS'!$D211)</f>
        <v>0</v>
      </c>
      <c r="H211" s="18">
        <f>Model!$W$22*((drdp!B211)*'DEC-OS'!$B211+(drdp!E211)*'DEC-OS'!$C211+(drdp!H211)*'DEC-OS'!$D211)</f>
        <v>0</v>
      </c>
      <c r="I211" s="18">
        <f>Model!$W$22*((drdp!C211)*'DEC-OS'!$B211+(drdp!F211)*'DEC-OS'!$C211+(drdp!I211)*'DEC-OS'!$D211)</f>
        <v>0</v>
      </c>
      <c r="J211" s="18">
        <f>Model!$W$22*((drdp!D211)*'DEC-OS'!$B211+(drdp!G211)*'DEC-OS'!$C211+(drdp!J211)*'DEC-OS'!$D211)</f>
        <v>0</v>
      </c>
      <c r="K211" s="21">
        <f>SUM(E$3:E210)+H211</f>
        <v>1.5258345236968518</v>
      </c>
      <c r="L211" s="21">
        <f>SUM(F$3:F210)+I211</f>
        <v>10.749826141031521</v>
      </c>
      <c r="M211" s="21">
        <f>SUM(G$3:G210)+J211</f>
        <v>0</v>
      </c>
      <c r="N211" s="21"/>
      <c r="O211" s="21"/>
      <c r="P211" s="21"/>
      <c r="Q211" s="19">
        <f t="shared" si="13"/>
        <v>2.3281709937051986</v>
      </c>
      <c r="R211" s="19">
        <f t="shared" si="13"/>
        <v>115.55876206240465</v>
      </c>
      <c r="S211" s="19">
        <f t="shared" si="13"/>
        <v>0</v>
      </c>
      <c r="T211" s="19">
        <f t="shared" si="14"/>
        <v>16.402455849724799</v>
      </c>
      <c r="U211" s="19">
        <f t="shared" si="15"/>
        <v>0</v>
      </c>
      <c r="V211" s="19">
        <f t="shared" si="16"/>
        <v>0</v>
      </c>
    </row>
    <row r="212" spans="1:22" x14ac:dyDescent="0.25">
      <c r="A212" s="26">
        <f>Wellpath!E212</f>
        <v>0</v>
      </c>
      <c r="B212" s="22">
        <v>0</v>
      </c>
      <c r="C212" s="22">
        <v>0</v>
      </c>
      <c r="D212" s="22">
        <v>1</v>
      </c>
      <c r="E212" s="20">
        <f>Model!$W$22*((drdp!B212+drdp!K212)*'DEC-OS'!$B212+(drdp!E212+drdp!N212)*'DEC-OS'!$C212+(drdp!H212+drdp!Q212)*'DEC-OS'!$D212)</f>
        <v>0</v>
      </c>
      <c r="F212" s="20">
        <f>Model!$W$22*((drdp!C212+drdp!L212)*'DEC-OS'!$B212+(drdp!F212+drdp!O212)*'DEC-OS'!$C212+(drdp!I212+drdp!R212)*'DEC-OS'!$D212)</f>
        <v>0</v>
      </c>
      <c r="G212" s="20">
        <f>Model!$W$22*((drdp!D212+drdp!M212)*'DEC-OS'!$B212+(drdp!G212+drdp!P212)*'DEC-OS'!$C212+(drdp!J212+drdp!S212)*'DEC-OS'!$D212)</f>
        <v>0</v>
      </c>
      <c r="H212" s="18">
        <f>Model!$W$22*((drdp!B212)*'DEC-OS'!$B212+(drdp!E212)*'DEC-OS'!$C212+(drdp!H212)*'DEC-OS'!$D212)</f>
        <v>0</v>
      </c>
      <c r="I212" s="18">
        <f>Model!$W$22*((drdp!C212)*'DEC-OS'!$B212+(drdp!F212)*'DEC-OS'!$C212+(drdp!I212)*'DEC-OS'!$D212)</f>
        <v>0</v>
      </c>
      <c r="J212" s="18">
        <f>Model!$W$22*((drdp!D212)*'DEC-OS'!$B212+(drdp!G212)*'DEC-OS'!$C212+(drdp!J212)*'DEC-OS'!$D212)</f>
        <v>0</v>
      </c>
      <c r="K212" s="21">
        <f>SUM(E$3:E211)+H212</f>
        <v>1.5258345236968518</v>
      </c>
      <c r="L212" s="21">
        <f>SUM(F$3:F211)+I212</f>
        <v>10.749826141031521</v>
      </c>
      <c r="M212" s="21">
        <f>SUM(G$3:G211)+J212</f>
        <v>0</v>
      </c>
      <c r="N212" s="21"/>
      <c r="O212" s="21"/>
      <c r="P212" s="21"/>
      <c r="Q212" s="19">
        <f t="shared" ref="Q212:S271" si="17">K212^2</f>
        <v>2.3281709937051986</v>
      </c>
      <c r="R212" s="19">
        <f t="shared" si="17"/>
        <v>115.55876206240465</v>
      </c>
      <c r="S212" s="19">
        <f t="shared" si="17"/>
        <v>0</v>
      </c>
      <c r="T212" s="19">
        <f t="shared" si="14"/>
        <v>16.402455849724799</v>
      </c>
      <c r="U212" s="19">
        <f t="shared" si="15"/>
        <v>0</v>
      </c>
      <c r="V212" s="19">
        <f t="shared" si="16"/>
        <v>0</v>
      </c>
    </row>
    <row r="213" spans="1:22" x14ac:dyDescent="0.25">
      <c r="A213" s="26">
        <f>Wellpath!E213</f>
        <v>0</v>
      </c>
      <c r="B213" s="22">
        <v>0</v>
      </c>
      <c r="C213" s="22">
        <v>0</v>
      </c>
      <c r="D213" s="22">
        <v>1</v>
      </c>
      <c r="E213" s="20">
        <f>Model!$W$22*((drdp!B213+drdp!K213)*'DEC-OS'!$B213+(drdp!E213+drdp!N213)*'DEC-OS'!$C213+(drdp!H213+drdp!Q213)*'DEC-OS'!$D213)</f>
        <v>0</v>
      </c>
      <c r="F213" s="20">
        <f>Model!$W$22*((drdp!C213+drdp!L213)*'DEC-OS'!$B213+(drdp!F213+drdp!O213)*'DEC-OS'!$C213+(drdp!I213+drdp!R213)*'DEC-OS'!$D213)</f>
        <v>0</v>
      </c>
      <c r="G213" s="20">
        <f>Model!$W$22*((drdp!D213+drdp!M213)*'DEC-OS'!$B213+(drdp!G213+drdp!P213)*'DEC-OS'!$C213+(drdp!J213+drdp!S213)*'DEC-OS'!$D213)</f>
        <v>0</v>
      </c>
      <c r="H213" s="18">
        <f>Model!$W$22*((drdp!B213)*'DEC-OS'!$B213+(drdp!E213)*'DEC-OS'!$C213+(drdp!H213)*'DEC-OS'!$D213)</f>
        <v>0</v>
      </c>
      <c r="I213" s="18">
        <f>Model!$W$22*((drdp!C213)*'DEC-OS'!$B213+(drdp!F213)*'DEC-OS'!$C213+(drdp!I213)*'DEC-OS'!$D213)</f>
        <v>0</v>
      </c>
      <c r="J213" s="18">
        <f>Model!$W$22*((drdp!D213)*'DEC-OS'!$B213+(drdp!G213)*'DEC-OS'!$C213+(drdp!J213)*'DEC-OS'!$D213)</f>
        <v>0</v>
      </c>
      <c r="K213" s="21">
        <f>SUM(E$3:E212)+H213</f>
        <v>1.5258345236968518</v>
      </c>
      <c r="L213" s="21">
        <f>SUM(F$3:F212)+I213</f>
        <v>10.749826141031521</v>
      </c>
      <c r="M213" s="21">
        <f>SUM(G$3:G212)+J213</f>
        <v>0</v>
      </c>
      <c r="N213" s="21"/>
      <c r="O213" s="21"/>
      <c r="P213" s="21"/>
      <c r="Q213" s="19">
        <f t="shared" si="17"/>
        <v>2.3281709937051986</v>
      </c>
      <c r="R213" s="19">
        <f t="shared" si="17"/>
        <v>115.55876206240465</v>
      </c>
      <c r="S213" s="19">
        <f t="shared" si="17"/>
        <v>0</v>
      </c>
      <c r="T213" s="19">
        <f t="shared" si="14"/>
        <v>16.402455849724799</v>
      </c>
      <c r="U213" s="19">
        <f t="shared" si="15"/>
        <v>0</v>
      </c>
      <c r="V213" s="19">
        <f t="shared" si="16"/>
        <v>0</v>
      </c>
    </row>
    <row r="214" spans="1:22" x14ac:dyDescent="0.25">
      <c r="A214" s="26">
        <f>Wellpath!E214</f>
        <v>0</v>
      </c>
      <c r="B214" s="22">
        <v>0</v>
      </c>
      <c r="C214" s="22">
        <v>0</v>
      </c>
      <c r="D214" s="22">
        <v>1</v>
      </c>
      <c r="E214" s="20">
        <f>Model!$W$22*((drdp!B214+drdp!K214)*'DEC-OS'!$B214+(drdp!E214+drdp!N214)*'DEC-OS'!$C214+(drdp!H214+drdp!Q214)*'DEC-OS'!$D214)</f>
        <v>0</v>
      </c>
      <c r="F214" s="20">
        <f>Model!$W$22*((drdp!C214+drdp!L214)*'DEC-OS'!$B214+(drdp!F214+drdp!O214)*'DEC-OS'!$C214+(drdp!I214+drdp!R214)*'DEC-OS'!$D214)</f>
        <v>0</v>
      </c>
      <c r="G214" s="20">
        <f>Model!$W$22*((drdp!D214+drdp!M214)*'DEC-OS'!$B214+(drdp!G214+drdp!P214)*'DEC-OS'!$C214+(drdp!J214+drdp!S214)*'DEC-OS'!$D214)</f>
        <v>0</v>
      </c>
      <c r="H214" s="18">
        <f>Model!$W$22*((drdp!B214)*'DEC-OS'!$B214+(drdp!E214)*'DEC-OS'!$C214+(drdp!H214)*'DEC-OS'!$D214)</f>
        <v>0</v>
      </c>
      <c r="I214" s="18">
        <f>Model!$W$22*((drdp!C214)*'DEC-OS'!$B214+(drdp!F214)*'DEC-OS'!$C214+(drdp!I214)*'DEC-OS'!$D214)</f>
        <v>0</v>
      </c>
      <c r="J214" s="18">
        <f>Model!$W$22*((drdp!D214)*'DEC-OS'!$B214+(drdp!G214)*'DEC-OS'!$C214+(drdp!J214)*'DEC-OS'!$D214)</f>
        <v>0</v>
      </c>
      <c r="K214" s="21">
        <f>SUM(E$3:E213)+H214</f>
        <v>1.5258345236968518</v>
      </c>
      <c r="L214" s="21">
        <f>SUM(F$3:F213)+I214</f>
        <v>10.749826141031521</v>
      </c>
      <c r="M214" s="21">
        <f>SUM(G$3:G213)+J214</f>
        <v>0</v>
      </c>
      <c r="N214" s="21"/>
      <c r="O214" s="21"/>
      <c r="P214" s="21"/>
      <c r="Q214" s="19">
        <f t="shared" si="17"/>
        <v>2.3281709937051986</v>
      </c>
      <c r="R214" s="19">
        <f t="shared" si="17"/>
        <v>115.55876206240465</v>
      </c>
      <c r="S214" s="19">
        <f t="shared" si="17"/>
        <v>0</v>
      </c>
      <c r="T214" s="19">
        <f t="shared" si="14"/>
        <v>16.402455849724799</v>
      </c>
      <c r="U214" s="19">
        <f t="shared" si="15"/>
        <v>0</v>
      </c>
      <c r="V214" s="19">
        <f t="shared" si="16"/>
        <v>0</v>
      </c>
    </row>
    <row r="215" spans="1:22" x14ac:dyDescent="0.25">
      <c r="A215" s="26">
        <f>Wellpath!E215</f>
        <v>0</v>
      </c>
      <c r="B215" s="22">
        <v>0</v>
      </c>
      <c r="C215" s="22">
        <v>0</v>
      </c>
      <c r="D215" s="22">
        <v>1</v>
      </c>
      <c r="E215" s="20">
        <f>Model!$W$22*((drdp!B215+drdp!K215)*'DEC-OS'!$B215+(drdp!E215+drdp!N215)*'DEC-OS'!$C215+(drdp!H215+drdp!Q215)*'DEC-OS'!$D215)</f>
        <v>0</v>
      </c>
      <c r="F215" s="20">
        <f>Model!$W$22*((drdp!C215+drdp!L215)*'DEC-OS'!$B215+(drdp!F215+drdp!O215)*'DEC-OS'!$C215+(drdp!I215+drdp!R215)*'DEC-OS'!$D215)</f>
        <v>0</v>
      </c>
      <c r="G215" s="20">
        <f>Model!$W$22*((drdp!D215+drdp!M215)*'DEC-OS'!$B215+(drdp!G215+drdp!P215)*'DEC-OS'!$C215+(drdp!J215+drdp!S215)*'DEC-OS'!$D215)</f>
        <v>0</v>
      </c>
      <c r="H215" s="18">
        <f>Model!$W$22*((drdp!B215)*'DEC-OS'!$B215+(drdp!E215)*'DEC-OS'!$C215+(drdp!H215)*'DEC-OS'!$D215)</f>
        <v>0</v>
      </c>
      <c r="I215" s="18">
        <f>Model!$W$22*((drdp!C215)*'DEC-OS'!$B215+(drdp!F215)*'DEC-OS'!$C215+(drdp!I215)*'DEC-OS'!$D215)</f>
        <v>0</v>
      </c>
      <c r="J215" s="18">
        <f>Model!$W$22*((drdp!D215)*'DEC-OS'!$B215+(drdp!G215)*'DEC-OS'!$C215+(drdp!J215)*'DEC-OS'!$D215)</f>
        <v>0</v>
      </c>
      <c r="K215" s="21">
        <f>SUM(E$3:E214)+H215</f>
        <v>1.5258345236968518</v>
      </c>
      <c r="L215" s="21">
        <f>SUM(F$3:F214)+I215</f>
        <v>10.749826141031521</v>
      </c>
      <c r="M215" s="21">
        <f>SUM(G$3:G214)+J215</f>
        <v>0</v>
      </c>
      <c r="N215" s="21"/>
      <c r="O215" s="21"/>
      <c r="P215" s="21"/>
      <c r="Q215" s="19">
        <f t="shared" si="17"/>
        <v>2.3281709937051986</v>
      </c>
      <c r="R215" s="19">
        <f t="shared" si="17"/>
        <v>115.55876206240465</v>
      </c>
      <c r="S215" s="19">
        <f t="shared" si="17"/>
        <v>0</v>
      </c>
      <c r="T215" s="19">
        <f t="shared" si="14"/>
        <v>16.402455849724799</v>
      </c>
      <c r="U215" s="19">
        <f t="shared" si="15"/>
        <v>0</v>
      </c>
      <c r="V215" s="19">
        <f t="shared" si="16"/>
        <v>0</v>
      </c>
    </row>
    <row r="216" spans="1:22" x14ac:dyDescent="0.25">
      <c r="A216" s="26">
        <f>Wellpath!E216</f>
        <v>0</v>
      </c>
      <c r="B216" s="22">
        <v>0</v>
      </c>
      <c r="C216" s="22">
        <v>0</v>
      </c>
      <c r="D216" s="22">
        <v>1</v>
      </c>
      <c r="E216" s="20">
        <f>Model!$W$22*((drdp!B216+drdp!K216)*'DEC-OS'!$B216+(drdp!E216+drdp!N216)*'DEC-OS'!$C216+(drdp!H216+drdp!Q216)*'DEC-OS'!$D216)</f>
        <v>0</v>
      </c>
      <c r="F216" s="20">
        <f>Model!$W$22*((drdp!C216+drdp!L216)*'DEC-OS'!$B216+(drdp!F216+drdp!O216)*'DEC-OS'!$C216+(drdp!I216+drdp!R216)*'DEC-OS'!$D216)</f>
        <v>0</v>
      </c>
      <c r="G216" s="20">
        <f>Model!$W$22*((drdp!D216+drdp!M216)*'DEC-OS'!$B216+(drdp!G216+drdp!P216)*'DEC-OS'!$C216+(drdp!J216+drdp!S216)*'DEC-OS'!$D216)</f>
        <v>0</v>
      </c>
      <c r="H216" s="18">
        <f>Model!$W$22*((drdp!B216)*'DEC-OS'!$B216+(drdp!E216)*'DEC-OS'!$C216+(drdp!H216)*'DEC-OS'!$D216)</f>
        <v>0</v>
      </c>
      <c r="I216" s="18">
        <f>Model!$W$22*((drdp!C216)*'DEC-OS'!$B216+(drdp!F216)*'DEC-OS'!$C216+(drdp!I216)*'DEC-OS'!$D216)</f>
        <v>0</v>
      </c>
      <c r="J216" s="18">
        <f>Model!$W$22*((drdp!D216)*'DEC-OS'!$B216+(drdp!G216)*'DEC-OS'!$C216+(drdp!J216)*'DEC-OS'!$D216)</f>
        <v>0</v>
      </c>
      <c r="K216" s="21">
        <f>SUM(E$3:E215)+H216</f>
        <v>1.5258345236968518</v>
      </c>
      <c r="L216" s="21">
        <f>SUM(F$3:F215)+I216</f>
        <v>10.749826141031521</v>
      </c>
      <c r="M216" s="21">
        <f>SUM(G$3:G215)+J216</f>
        <v>0</v>
      </c>
      <c r="N216" s="21"/>
      <c r="O216" s="21"/>
      <c r="P216" s="21"/>
      <c r="Q216" s="19">
        <f t="shared" si="17"/>
        <v>2.3281709937051986</v>
      </c>
      <c r="R216" s="19">
        <f t="shared" si="17"/>
        <v>115.55876206240465</v>
      </c>
      <c r="S216" s="19">
        <f t="shared" si="17"/>
        <v>0</v>
      </c>
      <c r="T216" s="19">
        <f t="shared" si="14"/>
        <v>16.402455849724799</v>
      </c>
      <c r="U216" s="19">
        <f t="shared" si="15"/>
        <v>0</v>
      </c>
      <c r="V216" s="19">
        <f t="shared" si="16"/>
        <v>0</v>
      </c>
    </row>
    <row r="217" spans="1:22" x14ac:dyDescent="0.25">
      <c r="A217" s="26">
        <f>Wellpath!E217</f>
        <v>0</v>
      </c>
      <c r="B217" s="22">
        <v>0</v>
      </c>
      <c r="C217" s="22">
        <v>0</v>
      </c>
      <c r="D217" s="22">
        <v>1</v>
      </c>
      <c r="E217" s="20">
        <f>Model!$W$22*((drdp!B217+drdp!K217)*'DEC-OS'!$B217+(drdp!E217+drdp!N217)*'DEC-OS'!$C217+(drdp!H217+drdp!Q217)*'DEC-OS'!$D217)</f>
        <v>0</v>
      </c>
      <c r="F217" s="20">
        <f>Model!$W$22*((drdp!C217+drdp!L217)*'DEC-OS'!$B217+(drdp!F217+drdp!O217)*'DEC-OS'!$C217+(drdp!I217+drdp!R217)*'DEC-OS'!$D217)</f>
        <v>0</v>
      </c>
      <c r="G217" s="20">
        <f>Model!$W$22*((drdp!D217+drdp!M217)*'DEC-OS'!$B217+(drdp!G217+drdp!P217)*'DEC-OS'!$C217+(drdp!J217+drdp!S217)*'DEC-OS'!$D217)</f>
        <v>0</v>
      </c>
      <c r="H217" s="18">
        <f>Model!$W$22*((drdp!B217)*'DEC-OS'!$B217+(drdp!E217)*'DEC-OS'!$C217+(drdp!H217)*'DEC-OS'!$D217)</f>
        <v>0</v>
      </c>
      <c r="I217" s="18">
        <f>Model!$W$22*((drdp!C217)*'DEC-OS'!$B217+(drdp!F217)*'DEC-OS'!$C217+(drdp!I217)*'DEC-OS'!$D217)</f>
        <v>0</v>
      </c>
      <c r="J217" s="18">
        <f>Model!$W$22*((drdp!D217)*'DEC-OS'!$B217+(drdp!G217)*'DEC-OS'!$C217+(drdp!J217)*'DEC-OS'!$D217)</f>
        <v>0</v>
      </c>
      <c r="K217" s="21">
        <f>SUM(E$3:E216)+H217</f>
        <v>1.5258345236968518</v>
      </c>
      <c r="L217" s="21">
        <f>SUM(F$3:F216)+I217</f>
        <v>10.749826141031521</v>
      </c>
      <c r="M217" s="21">
        <f>SUM(G$3:G216)+J217</f>
        <v>0</v>
      </c>
      <c r="N217" s="21"/>
      <c r="O217" s="21"/>
      <c r="P217" s="21"/>
      <c r="Q217" s="19">
        <f t="shared" si="17"/>
        <v>2.3281709937051986</v>
      </c>
      <c r="R217" s="19">
        <f t="shared" si="17"/>
        <v>115.55876206240465</v>
      </c>
      <c r="S217" s="19">
        <f t="shared" si="17"/>
        <v>0</v>
      </c>
      <c r="T217" s="19">
        <f t="shared" si="14"/>
        <v>16.402455849724799</v>
      </c>
      <c r="U217" s="19">
        <f t="shared" si="15"/>
        <v>0</v>
      </c>
      <c r="V217" s="19">
        <f t="shared" si="16"/>
        <v>0</v>
      </c>
    </row>
    <row r="218" spans="1:22" x14ac:dyDescent="0.25">
      <c r="A218" s="26">
        <f>Wellpath!E218</f>
        <v>0</v>
      </c>
      <c r="B218" s="22">
        <v>0</v>
      </c>
      <c r="C218" s="22">
        <v>0</v>
      </c>
      <c r="D218" s="22">
        <v>1</v>
      </c>
      <c r="E218" s="20">
        <f>Model!$W$22*((drdp!B218+drdp!K218)*'DEC-OS'!$B218+(drdp!E218+drdp!N218)*'DEC-OS'!$C218+(drdp!H218+drdp!Q218)*'DEC-OS'!$D218)</f>
        <v>0</v>
      </c>
      <c r="F218" s="20">
        <f>Model!$W$22*((drdp!C218+drdp!L218)*'DEC-OS'!$B218+(drdp!F218+drdp!O218)*'DEC-OS'!$C218+(drdp!I218+drdp!R218)*'DEC-OS'!$D218)</f>
        <v>0</v>
      </c>
      <c r="G218" s="20">
        <f>Model!$W$22*((drdp!D218+drdp!M218)*'DEC-OS'!$B218+(drdp!G218+drdp!P218)*'DEC-OS'!$C218+(drdp!J218+drdp!S218)*'DEC-OS'!$D218)</f>
        <v>0</v>
      </c>
      <c r="H218" s="18">
        <f>Model!$W$22*((drdp!B218)*'DEC-OS'!$B218+(drdp!E218)*'DEC-OS'!$C218+(drdp!H218)*'DEC-OS'!$D218)</f>
        <v>0</v>
      </c>
      <c r="I218" s="18">
        <f>Model!$W$22*((drdp!C218)*'DEC-OS'!$B218+(drdp!F218)*'DEC-OS'!$C218+(drdp!I218)*'DEC-OS'!$D218)</f>
        <v>0</v>
      </c>
      <c r="J218" s="18">
        <f>Model!$W$22*((drdp!D218)*'DEC-OS'!$B218+(drdp!G218)*'DEC-OS'!$C218+(drdp!J218)*'DEC-OS'!$D218)</f>
        <v>0</v>
      </c>
      <c r="K218" s="21">
        <f>SUM(E$3:E217)+H218</f>
        <v>1.5258345236968518</v>
      </c>
      <c r="L218" s="21">
        <f>SUM(F$3:F217)+I218</f>
        <v>10.749826141031521</v>
      </c>
      <c r="M218" s="21">
        <f>SUM(G$3:G217)+J218</f>
        <v>0</v>
      </c>
      <c r="N218" s="21"/>
      <c r="O218" s="21"/>
      <c r="P218" s="21"/>
      <c r="Q218" s="19">
        <f t="shared" si="17"/>
        <v>2.3281709937051986</v>
      </c>
      <c r="R218" s="19">
        <f t="shared" si="17"/>
        <v>115.55876206240465</v>
      </c>
      <c r="S218" s="19">
        <f t="shared" si="17"/>
        <v>0</v>
      </c>
      <c r="T218" s="19">
        <f t="shared" si="14"/>
        <v>16.402455849724799</v>
      </c>
      <c r="U218" s="19">
        <f t="shared" si="15"/>
        <v>0</v>
      </c>
      <c r="V218" s="19">
        <f t="shared" si="16"/>
        <v>0</v>
      </c>
    </row>
    <row r="219" spans="1:22" x14ac:dyDescent="0.25">
      <c r="A219" s="26">
        <f>Wellpath!E219</f>
        <v>0</v>
      </c>
      <c r="B219" s="22">
        <v>0</v>
      </c>
      <c r="C219" s="22">
        <v>0</v>
      </c>
      <c r="D219" s="22">
        <v>1</v>
      </c>
      <c r="E219" s="20">
        <f>Model!$W$22*((drdp!B219+drdp!K219)*'DEC-OS'!$B219+(drdp!E219+drdp!N219)*'DEC-OS'!$C219+(drdp!H219+drdp!Q219)*'DEC-OS'!$D219)</f>
        <v>0</v>
      </c>
      <c r="F219" s="20">
        <f>Model!$W$22*((drdp!C219+drdp!L219)*'DEC-OS'!$B219+(drdp!F219+drdp!O219)*'DEC-OS'!$C219+(drdp!I219+drdp!R219)*'DEC-OS'!$D219)</f>
        <v>0</v>
      </c>
      <c r="G219" s="20">
        <f>Model!$W$22*((drdp!D219+drdp!M219)*'DEC-OS'!$B219+(drdp!G219+drdp!P219)*'DEC-OS'!$C219+(drdp!J219+drdp!S219)*'DEC-OS'!$D219)</f>
        <v>0</v>
      </c>
      <c r="H219" s="18">
        <f>Model!$W$22*((drdp!B219)*'DEC-OS'!$B219+(drdp!E219)*'DEC-OS'!$C219+(drdp!H219)*'DEC-OS'!$D219)</f>
        <v>0</v>
      </c>
      <c r="I219" s="18">
        <f>Model!$W$22*((drdp!C219)*'DEC-OS'!$B219+(drdp!F219)*'DEC-OS'!$C219+(drdp!I219)*'DEC-OS'!$D219)</f>
        <v>0</v>
      </c>
      <c r="J219" s="18">
        <f>Model!$W$22*((drdp!D219)*'DEC-OS'!$B219+(drdp!G219)*'DEC-OS'!$C219+(drdp!J219)*'DEC-OS'!$D219)</f>
        <v>0</v>
      </c>
      <c r="K219" s="21">
        <f>SUM(E$3:E218)+H219</f>
        <v>1.5258345236968518</v>
      </c>
      <c r="L219" s="21">
        <f>SUM(F$3:F218)+I219</f>
        <v>10.749826141031521</v>
      </c>
      <c r="M219" s="21">
        <f>SUM(G$3:G218)+J219</f>
        <v>0</v>
      </c>
      <c r="N219" s="21"/>
      <c r="O219" s="21"/>
      <c r="P219" s="21"/>
      <c r="Q219" s="19">
        <f t="shared" si="17"/>
        <v>2.3281709937051986</v>
      </c>
      <c r="R219" s="19">
        <f t="shared" si="17"/>
        <v>115.55876206240465</v>
      </c>
      <c r="S219" s="19">
        <f t="shared" si="17"/>
        <v>0</v>
      </c>
      <c r="T219" s="19">
        <f t="shared" si="14"/>
        <v>16.402455849724799</v>
      </c>
      <c r="U219" s="19">
        <f t="shared" si="15"/>
        <v>0</v>
      </c>
      <c r="V219" s="19">
        <f t="shared" si="16"/>
        <v>0</v>
      </c>
    </row>
    <row r="220" spans="1:22" x14ac:dyDescent="0.25">
      <c r="A220" s="26">
        <f>Wellpath!E220</f>
        <v>0</v>
      </c>
      <c r="B220" s="22">
        <v>0</v>
      </c>
      <c r="C220" s="22">
        <v>0</v>
      </c>
      <c r="D220" s="22">
        <v>1</v>
      </c>
      <c r="E220" s="20">
        <f>Model!$W$22*((drdp!B220+drdp!K220)*'DEC-OS'!$B220+(drdp!E220+drdp!N220)*'DEC-OS'!$C220+(drdp!H220+drdp!Q220)*'DEC-OS'!$D220)</f>
        <v>0</v>
      </c>
      <c r="F220" s="20">
        <f>Model!$W$22*((drdp!C220+drdp!L220)*'DEC-OS'!$B220+(drdp!F220+drdp!O220)*'DEC-OS'!$C220+(drdp!I220+drdp!R220)*'DEC-OS'!$D220)</f>
        <v>0</v>
      </c>
      <c r="G220" s="20">
        <f>Model!$W$22*((drdp!D220+drdp!M220)*'DEC-OS'!$B220+(drdp!G220+drdp!P220)*'DEC-OS'!$C220+(drdp!J220+drdp!S220)*'DEC-OS'!$D220)</f>
        <v>0</v>
      </c>
      <c r="H220" s="18">
        <f>Model!$W$22*((drdp!B220)*'DEC-OS'!$B220+(drdp!E220)*'DEC-OS'!$C220+(drdp!H220)*'DEC-OS'!$D220)</f>
        <v>0</v>
      </c>
      <c r="I220" s="18">
        <f>Model!$W$22*((drdp!C220)*'DEC-OS'!$B220+(drdp!F220)*'DEC-OS'!$C220+(drdp!I220)*'DEC-OS'!$D220)</f>
        <v>0</v>
      </c>
      <c r="J220" s="18">
        <f>Model!$W$22*((drdp!D220)*'DEC-OS'!$B220+(drdp!G220)*'DEC-OS'!$C220+(drdp!J220)*'DEC-OS'!$D220)</f>
        <v>0</v>
      </c>
      <c r="K220" s="21">
        <f>SUM(E$3:E219)+H220</f>
        <v>1.5258345236968518</v>
      </c>
      <c r="L220" s="21">
        <f>SUM(F$3:F219)+I220</f>
        <v>10.749826141031521</v>
      </c>
      <c r="M220" s="21">
        <f>SUM(G$3:G219)+J220</f>
        <v>0</v>
      </c>
      <c r="N220" s="21"/>
      <c r="O220" s="21"/>
      <c r="P220" s="21"/>
      <c r="Q220" s="19">
        <f t="shared" si="17"/>
        <v>2.3281709937051986</v>
      </c>
      <c r="R220" s="19">
        <f t="shared" si="17"/>
        <v>115.55876206240465</v>
      </c>
      <c r="S220" s="19">
        <f t="shared" si="17"/>
        <v>0</v>
      </c>
      <c r="T220" s="19">
        <f t="shared" si="14"/>
        <v>16.402455849724799</v>
      </c>
      <c r="U220" s="19">
        <f t="shared" si="15"/>
        <v>0</v>
      </c>
      <c r="V220" s="19">
        <f t="shared" si="16"/>
        <v>0</v>
      </c>
    </row>
    <row r="221" spans="1:22" x14ac:dyDescent="0.25">
      <c r="A221" s="26">
        <f>Wellpath!E221</f>
        <v>0</v>
      </c>
      <c r="B221" s="22">
        <v>0</v>
      </c>
      <c r="C221" s="22">
        <v>0</v>
      </c>
      <c r="D221" s="22">
        <v>1</v>
      </c>
      <c r="E221" s="20">
        <f>Model!$W$22*((drdp!B221+drdp!K221)*'DEC-OS'!$B221+(drdp!E221+drdp!N221)*'DEC-OS'!$C221+(drdp!H221+drdp!Q221)*'DEC-OS'!$D221)</f>
        <v>0</v>
      </c>
      <c r="F221" s="20">
        <f>Model!$W$22*((drdp!C221+drdp!L221)*'DEC-OS'!$B221+(drdp!F221+drdp!O221)*'DEC-OS'!$C221+(drdp!I221+drdp!R221)*'DEC-OS'!$D221)</f>
        <v>0</v>
      </c>
      <c r="G221" s="20">
        <f>Model!$W$22*((drdp!D221+drdp!M221)*'DEC-OS'!$B221+(drdp!G221+drdp!P221)*'DEC-OS'!$C221+(drdp!J221+drdp!S221)*'DEC-OS'!$D221)</f>
        <v>0</v>
      </c>
      <c r="H221" s="18">
        <f>Model!$W$22*((drdp!B221)*'DEC-OS'!$B221+(drdp!E221)*'DEC-OS'!$C221+(drdp!H221)*'DEC-OS'!$D221)</f>
        <v>0</v>
      </c>
      <c r="I221" s="18">
        <f>Model!$W$22*((drdp!C221)*'DEC-OS'!$B221+(drdp!F221)*'DEC-OS'!$C221+(drdp!I221)*'DEC-OS'!$D221)</f>
        <v>0</v>
      </c>
      <c r="J221" s="18">
        <f>Model!$W$22*((drdp!D221)*'DEC-OS'!$B221+(drdp!G221)*'DEC-OS'!$C221+(drdp!J221)*'DEC-OS'!$D221)</f>
        <v>0</v>
      </c>
      <c r="K221" s="21">
        <f>SUM(E$3:E220)+H221</f>
        <v>1.5258345236968518</v>
      </c>
      <c r="L221" s="21">
        <f>SUM(F$3:F220)+I221</f>
        <v>10.749826141031521</v>
      </c>
      <c r="M221" s="21">
        <f>SUM(G$3:G220)+J221</f>
        <v>0</v>
      </c>
      <c r="N221" s="21"/>
      <c r="O221" s="21"/>
      <c r="P221" s="21"/>
      <c r="Q221" s="19">
        <f t="shared" si="17"/>
        <v>2.3281709937051986</v>
      </c>
      <c r="R221" s="19">
        <f t="shared" si="17"/>
        <v>115.55876206240465</v>
      </c>
      <c r="S221" s="19">
        <f t="shared" si="17"/>
        <v>0</v>
      </c>
      <c r="T221" s="19">
        <f t="shared" si="14"/>
        <v>16.402455849724799</v>
      </c>
      <c r="U221" s="19">
        <f t="shared" si="15"/>
        <v>0</v>
      </c>
      <c r="V221" s="19">
        <f t="shared" si="16"/>
        <v>0</v>
      </c>
    </row>
    <row r="222" spans="1:22" x14ac:dyDescent="0.25">
      <c r="A222" s="26">
        <f>Wellpath!E222</f>
        <v>0</v>
      </c>
      <c r="B222" s="22">
        <v>0</v>
      </c>
      <c r="C222" s="22">
        <v>0</v>
      </c>
      <c r="D222" s="22">
        <v>1</v>
      </c>
      <c r="E222" s="20">
        <f>Model!$W$22*((drdp!B222+drdp!K222)*'DEC-OS'!$B222+(drdp!E222+drdp!N222)*'DEC-OS'!$C222+(drdp!H222+drdp!Q222)*'DEC-OS'!$D222)</f>
        <v>0</v>
      </c>
      <c r="F222" s="20">
        <f>Model!$W$22*((drdp!C222+drdp!L222)*'DEC-OS'!$B222+(drdp!F222+drdp!O222)*'DEC-OS'!$C222+(drdp!I222+drdp!R222)*'DEC-OS'!$D222)</f>
        <v>0</v>
      </c>
      <c r="G222" s="20">
        <f>Model!$W$22*((drdp!D222+drdp!M222)*'DEC-OS'!$B222+(drdp!G222+drdp!P222)*'DEC-OS'!$C222+(drdp!J222+drdp!S222)*'DEC-OS'!$D222)</f>
        <v>0</v>
      </c>
      <c r="H222" s="18">
        <f>Model!$W$22*((drdp!B222)*'DEC-OS'!$B222+(drdp!E222)*'DEC-OS'!$C222+(drdp!H222)*'DEC-OS'!$D222)</f>
        <v>0</v>
      </c>
      <c r="I222" s="18">
        <f>Model!$W$22*((drdp!C222)*'DEC-OS'!$B222+(drdp!F222)*'DEC-OS'!$C222+(drdp!I222)*'DEC-OS'!$D222)</f>
        <v>0</v>
      </c>
      <c r="J222" s="18">
        <f>Model!$W$22*((drdp!D222)*'DEC-OS'!$B222+(drdp!G222)*'DEC-OS'!$C222+(drdp!J222)*'DEC-OS'!$D222)</f>
        <v>0</v>
      </c>
      <c r="K222" s="21">
        <f>SUM(E$3:E221)+H222</f>
        <v>1.5258345236968518</v>
      </c>
      <c r="L222" s="21">
        <f>SUM(F$3:F221)+I222</f>
        <v>10.749826141031521</v>
      </c>
      <c r="M222" s="21">
        <f>SUM(G$3:G221)+J222</f>
        <v>0</v>
      </c>
      <c r="N222" s="21"/>
      <c r="O222" s="21"/>
      <c r="P222" s="21"/>
      <c r="Q222" s="19">
        <f t="shared" si="17"/>
        <v>2.3281709937051986</v>
      </c>
      <c r="R222" s="19">
        <f t="shared" si="17"/>
        <v>115.55876206240465</v>
      </c>
      <c r="S222" s="19">
        <f t="shared" si="17"/>
        <v>0</v>
      </c>
      <c r="T222" s="19">
        <f t="shared" si="14"/>
        <v>16.402455849724799</v>
      </c>
      <c r="U222" s="19">
        <f t="shared" si="15"/>
        <v>0</v>
      </c>
      <c r="V222" s="19">
        <f t="shared" si="16"/>
        <v>0</v>
      </c>
    </row>
    <row r="223" spans="1:22" x14ac:dyDescent="0.25">
      <c r="A223" s="26">
        <f>Wellpath!E223</f>
        <v>0</v>
      </c>
      <c r="B223" s="22">
        <v>0</v>
      </c>
      <c r="C223" s="22">
        <v>0</v>
      </c>
      <c r="D223" s="22">
        <v>1</v>
      </c>
      <c r="E223" s="20">
        <f>Model!$W$22*((drdp!B223+drdp!K223)*'DEC-OS'!$B223+(drdp!E223+drdp!N223)*'DEC-OS'!$C223+(drdp!H223+drdp!Q223)*'DEC-OS'!$D223)</f>
        <v>0</v>
      </c>
      <c r="F223" s="20">
        <f>Model!$W$22*((drdp!C223+drdp!L223)*'DEC-OS'!$B223+(drdp!F223+drdp!O223)*'DEC-OS'!$C223+(drdp!I223+drdp!R223)*'DEC-OS'!$D223)</f>
        <v>0</v>
      </c>
      <c r="G223" s="20">
        <f>Model!$W$22*((drdp!D223+drdp!M223)*'DEC-OS'!$B223+(drdp!G223+drdp!P223)*'DEC-OS'!$C223+(drdp!J223+drdp!S223)*'DEC-OS'!$D223)</f>
        <v>0</v>
      </c>
      <c r="H223" s="18">
        <f>Model!$W$22*((drdp!B223)*'DEC-OS'!$B223+(drdp!E223)*'DEC-OS'!$C223+(drdp!H223)*'DEC-OS'!$D223)</f>
        <v>0</v>
      </c>
      <c r="I223" s="18">
        <f>Model!$W$22*((drdp!C223)*'DEC-OS'!$B223+(drdp!F223)*'DEC-OS'!$C223+(drdp!I223)*'DEC-OS'!$D223)</f>
        <v>0</v>
      </c>
      <c r="J223" s="18">
        <f>Model!$W$22*((drdp!D223)*'DEC-OS'!$B223+(drdp!G223)*'DEC-OS'!$C223+(drdp!J223)*'DEC-OS'!$D223)</f>
        <v>0</v>
      </c>
      <c r="K223" s="21">
        <f>SUM(E$3:E222)+H223</f>
        <v>1.5258345236968518</v>
      </c>
      <c r="L223" s="21">
        <f>SUM(F$3:F222)+I223</f>
        <v>10.749826141031521</v>
      </c>
      <c r="M223" s="21">
        <f>SUM(G$3:G222)+J223</f>
        <v>0</v>
      </c>
      <c r="N223" s="21"/>
      <c r="O223" s="21"/>
      <c r="P223" s="21"/>
      <c r="Q223" s="19">
        <f t="shared" si="17"/>
        <v>2.3281709937051986</v>
      </c>
      <c r="R223" s="19">
        <f t="shared" si="17"/>
        <v>115.55876206240465</v>
      </c>
      <c r="S223" s="19">
        <f t="shared" si="17"/>
        <v>0</v>
      </c>
      <c r="T223" s="19">
        <f t="shared" si="14"/>
        <v>16.402455849724799</v>
      </c>
      <c r="U223" s="19">
        <f t="shared" si="15"/>
        <v>0</v>
      </c>
      <c r="V223" s="19">
        <f t="shared" si="16"/>
        <v>0</v>
      </c>
    </row>
    <row r="224" spans="1:22" x14ac:dyDescent="0.25">
      <c r="A224" s="26">
        <f>Wellpath!E224</f>
        <v>0</v>
      </c>
      <c r="B224" s="22">
        <v>0</v>
      </c>
      <c r="C224" s="22">
        <v>0</v>
      </c>
      <c r="D224" s="22">
        <v>1</v>
      </c>
      <c r="E224" s="20">
        <f>Model!$W$22*((drdp!B224+drdp!K224)*'DEC-OS'!$B224+(drdp!E224+drdp!N224)*'DEC-OS'!$C224+(drdp!H224+drdp!Q224)*'DEC-OS'!$D224)</f>
        <v>0</v>
      </c>
      <c r="F224" s="20">
        <f>Model!$W$22*((drdp!C224+drdp!L224)*'DEC-OS'!$B224+(drdp!F224+drdp!O224)*'DEC-OS'!$C224+(drdp!I224+drdp!R224)*'DEC-OS'!$D224)</f>
        <v>0</v>
      </c>
      <c r="G224" s="20">
        <f>Model!$W$22*((drdp!D224+drdp!M224)*'DEC-OS'!$B224+(drdp!G224+drdp!P224)*'DEC-OS'!$C224+(drdp!J224+drdp!S224)*'DEC-OS'!$D224)</f>
        <v>0</v>
      </c>
      <c r="H224" s="18">
        <f>Model!$W$22*((drdp!B224)*'DEC-OS'!$B224+(drdp!E224)*'DEC-OS'!$C224+(drdp!H224)*'DEC-OS'!$D224)</f>
        <v>0</v>
      </c>
      <c r="I224" s="18">
        <f>Model!$W$22*((drdp!C224)*'DEC-OS'!$B224+(drdp!F224)*'DEC-OS'!$C224+(drdp!I224)*'DEC-OS'!$D224)</f>
        <v>0</v>
      </c>
      <c r="J224" s="18">
        <f>Model!$W$22*((drdp!D224)*'DEC-OS'!$B224+(drdp!G224)*'DEC-OS'!$C224+(drdp!J224)*'DEC-OS'!$D224)</f>
        <v>0</v>
      </c>
      <c r="K224" s="21">
        <f>SUM(E$3:E223)+H224</f>
        <v>1.5258345236968518</v>
      </c>
      <c r="L224" s="21">
        <f>SUM(F$3:F223)+I224</f>
        <v>10.749826141031521</v>
      </c>
      <c r="M224" s="21">
        <f>SUM(G$3:G223)+J224</f>
        <v>0</v>
      </c>
      <c r="N224" s="21"/>
      <c r="O224" s="21"/>
      <c r="P224" s="21"/>
      <c r="Q224" s="19">
        <f t="shared" si="17"/>
        <v>2.3281709937051986</v>
      </c>
      <c r="R224" s="19">
        <f t="shared" si="17"/>
        <v>115.55876206240465</v>
      </c>
      <c r="S224" s="19">
        <f t="shared" si="17"/>
        <v>0</v>
      </c>
      <c r="T224" s="19">
        <f t="shared" si="14"/>
        <v>16.402455849724799</v>
      </c>
      <c r="U224" s="19">
        <f t="shared" si="15"/>
        <v>0</v>
      </c>
      <c r="V224" s="19">
        <f t="shared" si="16"/>
        <v>0</v>
      </c>
    </row>
    <row r="225" spans="1:22" x14ac:dyDescent="0.25">
      <c r="A225" s="26">
        <f>Wellpath!E225</f>
        <v>0</v>
      </c>
      <c r="B225" s="22">
        <v>0</v>
      </c>
      <c r="C225" s="22">
        <v>0</v>
      </c>
      <c r="D225" s="22">
        <v>1</v>
      </c>
      <c r="E225" s="20">
        <f>Model!$W$22*((drdp!B225+drdp!K225)*'DEC-OS'!$B225+(drdp!E225+drdp!N225)*'DEC-OS'!$C225+(drdp!H225+drdp!Q225)*'DEC-OS'!$D225)</f>
        <v>0</v>
      </c>
      <c r="F225" s="20">
        <f>Model!$W$22*((drdp!C225+drdp!L225)*'DEC-OS'!$B225+(drdp!F225+drdp!O225)*'DEC-OS'!$C225+(drdp!I225+drdp!R225)*'DEC-OS'!$D225)</f>
        <v>0</v>
      </c>
      <c r="G225" s="20">
        <f>Model!$W$22*((drdp!D225+drdp!M225)*'DEC-OS'!$B225+(drdp!G225+drdp!P225)*'DEC-OS'!$C225+(drdp!J225+drdp!S225)*'DEC-OS'!$D225)</f>
        <v>0</v>
      </c>
      <c r="H225" s="18">
        <f>Model!$W$22*((drdp!B225)*'DEC-OS'!$B225+(drdp!E225)*'DEC-OS'!$C225+(drdp!H225)*'DEC-OS'!$D225)</f>
        <v>0</v>
      </c>
      <c r="I225" s="18">
        <f>Model!$W$22*((drdp!C225)*'DEC-OS'!$B225+(drdp!F225)*'DEC-OS'!$C225+(drdp!I225)*'DEC-OS'!$D225)</f>
        <v>0</v>
      </c>
      <c r="J225" s="18">
        <f>Model!$W$22*((drdp!D225)*'DEC-OS'!$B225+(drdp!G225)*'DEC-OS'!$C225+(drdp!J225)*'DEC-OS'!$D225)</f>
        <v>0</v>
      </c>
      <c r="K225" s="21">
        <f>SUM(E$3:E224)+H225</f>
        <v>1.5258345236968518</v>
      </c>
      <c r="L225" s="21">
        <f>SUM(F$3:F224)+I225</f>
        <v>10.749826141031521</v>
      </c>
      <c r="M225" s="21">
        <f>SUM(G$3:G224)+J225</f>
        <v>0</v>
      </c>
      <c r="N225" s="21"/>
      <c r="O225" s="21"/>
      <c r="P225" s="21"/>
      <c r="Q225" s="19">
        <f t="shared" si="17"/>
        <v>2.3281709937051986</v>
      </c>
      <c r="R225" s="19">
        <f t="shared" si="17"/>
        <v>115.55876206240465</v>
      </c>
      <c r="S225" s="19">
        <f t="shared" si="17"/>
        <v>0</v>
      </c>
      <c r="T225" s="19">
        <f t="shared" si="14"/>
        <v>16.402455849724799</v>
      </c>
      <c r="U225" s="19">
        <f t="shared" si="15"/>
        <v>0</v>
      </c>
      <c r="V225" s="19">
        <f t="shared" si="16"/>
        <v>0</v>
      </c>
    </row>
    <row r="226" spans="1:22" x14ac:dyDescent="0.25">
      <c r="A226" s="26">
        <f>Wellpath!E226</f>
        <v>0</v>
      </c>
      <c r="B226" s="22">
        <v>0</v>
      </c>
      <c r="C226" s="22">
        <v>0</v>
      </c>
      <c r="D226" s="22">
        <v>1</v>
      </c>
      <c r="E226" s="20">
        <f>Model!$W$22*((drdp!B226+drdp!K226)*'DEC-OS'!$B226+(drdp!E226+drdp!N226)*'DEC-OS'!$C226+(drdp!H226+drdp!Q226)*'DEC-OS'!$D226)</f>
        <v>0</v>
      </c>
      <c r="F226" s="20">
        <f>Model!$W$22*((drdp!C226+drdp!L226)*'DEC-OS'!$B226+(drdp!F226+drdp!O226)*'DEC-OS'!$C226+(drdp!I226+drdp!R226)*'DEC-OS'!$D226)</f>
        <v>0</v>
      </c>
      <c r="G226" s="20">
        <f>Model!$W$22*((drdp!D226+drdp!M226)*'DEC-OS'!$B226+(drdp!G226+drdp!P226)*'DEC-OS'!$C226+(drdp!J226+drdp!S226)*'DEC-OS'!$D226)</f>
        <v>0</v>
      </c>
      <c r="H226" s="18">
        <f>Model!$W$22*((drdp!B226)*'DEC-OS'!$B226+(drdp!E226)*'DEC-OS'!$C226+(drdp!H226)*'DEC-OS'!$D226)</f>
        <v>0</v>
      </c>
      <c r="I226" s="18">
        <f>Model!$W$22*((drdp!C226)*'DEC-OS'!$B226+(drdp!F226)*'DEC-OS'!$C226+(drdp!I226)*'DEC-OS'!$D226)</f>
        <v>0</v>
      </c>
      <c r="J226" s="18">
        <f>Model!$W$22*((drdp!D226)*'DEC-OS'!$B226+(drdp!G226)*'DEC-OS'!$C226+(drdp!J226)*'DEC-OS'!$D226)</f>
        <v>0</v>
      </c>
      <c r="K226" s="21">
        <f>SUM(E$3:E225)+H226</f>
        <v>1.5258345236968518</v>
      </c>
      <c r="L226" s="21">
        <f>SUM(F$3:F225)+I226</f>
        <v>10.749826141031521</v>
      </c>
      <c r="M226" s="21">
        <f>SUM(G$3:G225)+J226</f>
        <v>0</v>
      </c>
      <c r="N226" s="21"/>
      <c r="O226" s="21"/>
      <c r="P226" s="21"/>
      <c r="Q226" s="19">
        <f t="shared" si="17"/>
        <v>2.3281709937051986</v>
      </c>
      <c r="R226" s="19">
        <f t="shared" si="17"/>
        <v>115.55876206240465</v>
      </c>
      <c r="S226" s="19">
        <f t="shared" si="17"/>
        <v>0</v>
      </c>
      <c r="T226" s="19">
        <f t="shared" si="14"/>
        <v>16.402455849724799</v>
      </c>
      <c r="U226" s="19">
        <f t="shared" si="15"/>
        <v>0</v>
      </c>
      <c r="V226" s="19">
        <f t="shared" si="16"/>
        <v>0</v>
      </c>
    </row>
    <row r="227" spans="1:22" x14ac:dyDescent="0.25">
      <c r="A227" s="26">
        <f>Wellpath!E227</f>
        <v>0</v>
      </c>
      <c r="B227" s="22">
        <v>0</v>
      </c>
      <c r="C227" s="22">
        <v>0</v>
      </c>
      <c r="D227" s="22">
        <v>1</v>
      </c>
      <c r="E227" s="20">
        <f>Model!$W$22*((drdp!B227+drdp!K227)*'DEC-OS'!$B227+(drdp!E227+drdp!N227)*'DEC-OS'!$C227+(drdp!H227+drdp!Q227)*'DEC-OS'!$D227)</f>
        <v>0</v>
      </c>
      <c r="F227" s="20">
        <f>Model!$W$22*((drdp!C227+drdp!L227)*'DEC-OS'!$B227+(drdp!F227+drdp!O227)*'DEC-OS'!$C227+(drdp!I227+drdp!R227)*'DEC-OS'!$D227)</f>
        <v>0</v>
      </c>
      <c r="G227" s="20">
        <f>Model!$W$22*((drdp!D227+drdp!M227)*'DEC-OS'!$B227+(drdp!G227+drdp!P227)*'DEC-OS'!$C227+(drdp!J227+drdp!S227)*'DEC-OS'!$D227)</f>
        <v>0</v>
      </c>
      <c r="H227" s="18">
        <f>Model!$W$22*((drdp!B227)*'DEC-OS'!$B227+(drdp!E227)*'DEC-OS'!$C227+(drdp!H227)*'DEC-OS'!$D227)</f>
        <v>0</v>
      </c>
      <c r="I227" s="18">
        <f>Model!$W$22*((drdp!C227)*'DEC-OS'!$B227+(drdp!F227)*'DEC-OS'!$C227+(drdp!I227)*'DEC-OS'!$D227)</f>
        <v>0</v>
      </c>
      <c r="J227" s="18">
        <f>Model!$W$22*((drdp!D227)*'DEC-OS'!$B227+(drdp!G227)*'DEC-OS'!$C227+(drdp!J227)*'DEC-OS'!$D227)</f>
        <v>0</v>
      </c>
      <c r="K227" s="21">
        <f>SUM(E$3:E226)+H227</f>
        <v>1.5258345236968518</v>
      </c>
      <c r="L227" s="21">
        <f>SUM(F$3:F226)+I227</f>
        <v>10.749826141031521</v>
      </c>
      <c r="M227" s="21">
        <f>SUM(G$3:G226)+J227</f>
        <v>0</v>
      </c>
      <c r="N227" s="21"/>
      <c r="O227" s="21"/>
      <c r="P227" s="21"/>
      <c r="Q227" s="19">
        <f t="shared" si="17"/>
        <v>2.3281709937051986</v>
      </c>
      <c r="R227" s="19">
        <f t="shared" si="17"/>
        <v>115.55876206240465</v>
      </c>
      <c r="S227" s="19">
        <f t="shared" si="17"/>
        <v>0</v>
      </c>
      <c r="T227" s="19">
        <f t="shared" si="14"/>
        <v>16.402455849724799</v>
      </c>
      <c r="U227" s="19">
        <f t="shared" si="15"/>
        <v>0</v>
      </c>
      <c r="V227" s="19">
        <f t="shared" si="16"/>
        <v>0</v>
      </c>
    </row>
    <row r="228" spans="1:22" x14ac:dyDescent="0.25">
      <c r="A228" s="26">
        <f>Wellpath!E228</f>
        <v>0</v>
      </c>
      <c r="B228" s="22">
        <v>0</v>
      </c>
      <c r="C228" s="22">
        <v>0</v>
      </c>
      <c r="D228" s="22">
        <v>1</v>
      </c>
      <c r="E228" s="20">
        <f>Model!$W$22*((drdp!B228+drdp!K228)*'DEC-OS'!$B228+(drdp!E228+drdp!N228)*'DEC-OS'!$C228+(drdp!H228+drdp!Q228)*'DEC-OS'!$D228)</f>
        <v>0</v>
      </c>
      <c r="F228" s="20">
        <f>Model!$W$22*((drdp!C228+drdp!L228)*'DEC-OS'!$B228+(drdp!F228+drdp!O228)*'DEC-OS'!$C228+(drdp!I228+drdp!R228)*'DEC-OS'!$D228)</f>
        <v>0</v>
      </c>
      <c r="G228" s="20">
        <f>Model!$W$22*((drdp!D228+drdp!M228)*'DEC-OS'!$B228+(drdp!G228+drdp!P228)*'DEC-OS'!$C228+(drdp!J228+drdp!S228)*'DEC-OS'!$D228)</f>
        <v>0</v>
      </c>
      <c r="H228" s="18">
        <f>Model!$W$22*((drdp!B228)*'DEC-OS'!$B228+(drdp!E228)*'DEC-OS'!$C228+(drdp!H228)*'DEC-OS'!$D228)</f>
        <v>0</v>
      </c>
      <c r="I228" s="18">
        <f>Model!$W$22*((drdp!C228)*'DEC-OS'!$B228+(drdp!F228)*'DEC-OS'!$C228+(drdp!I228)*'DEC-OS'!$D228)</f>
        <v>0</v>
      </c>
      <c r="J228" s="18">
        <f>Model!$W$22*((drdp!D228)*'DEC-OS'!$B228+(drdp!G228)*'DEC-OS'!$C228+(drdp!J228)*'DEC-OS'!$D228)</f>
        <v>0</v>
      </c>
      <c r="K228" s="21">
        <f>SUM(E$3:E227)+H228</f>
        <v>1.5258345236968518</v>
      </c>
      <c r="L228" s="21">
        <f>SUM(F$3:F227)+I228</f>
        <v>10.749826141031521</v>
      </c>
      <c r="M228" s="21">
        <f>SUM(G$3:G227)+J228</f>
        <v>0</v>
      </c>
      <c r="N228" s="21"/>
      <c r="O228" s="21"/>
      <c r="P228" s="21"/>
      <c r="Q228" s="19">
        <f t="shared" si="17"/>
        <v>2.3281709937051986</v>
      </c>
      <c r="R228" s="19">
        <f t="shared" si="17"/>
        <v>115.55876206240465</v>
      </c>
      <c r="S228" s="19">
        <f t="shared" si="17"/>
        <v>0</v>
      </c>
      <c r="T228" s="19">
        <f t="shared" si="14"/>
        <v>16.402455849724799</v>
      </c>
      <c r="U228" s="19">
        <f t="shared" si="15"/>
        <v>0</v>
      </c>
      <c r="V228" s="19">
        <f t="shared" si="16"/>
        <v>0</v>
      </c>
    </row>
    <row r="229" spans="1:22" x14ac:dyDescent="0.25">
      <c r="A229" s="26">
        <f>Wellpath!E229</f>
        <v>0</v>
      </c>
      <c r="B229" s="22">
        <v>0</v>
      </c>
      <c r="C229" s="22">
        <v>0</v>
      </c>
      <c r="D229" s="22">
        <v>1</v>
      </c>
      <c r="E229" s="20">
        <f>Model!$W$22*((drdp!B229+drdp!K229)*'DEC-OS'!$B229+(drdp!E229+drdp!N229)*'DEC-OS'!$C229+(drdp!H229+drdp!Q229)*'DEC-OS'!$D229)</f>
        <v>0</v>
      </c>
      <c r="F229" s="20">
        <f>Model!$W$22*((drdp!C229+drdp!L229)*'DEC-OS'!$B229+(drdp!F229+drdp!O229)*'DEC-OS'!$C229+(drdp!I229+drdp!R229)*'DEC-OS'!$D229)</f>
        <v>0</v>
      </c>
      <c r="G229" s="20">
        <f>Model!$W$22*((drdp!D229+drdp!M229)*'DEC-OS'!$B229+(drdp!G229+drdp!P229)*'DEC-OS'!$C229+(drdp!J229+drdp!S229)*'DEC-OS'!$D229)</f>
        <v>0</v>
      </c>
      <c r="H229" s="18">
        <f>Model!$W$22*((drdp!B229)*'DEC-OS'!$B229+(drdp!E229)*'DEC-OS'!$C229+(drdp!H229)*'DEC-OS'!$D229)</f>
        <v>0</v>
      </c>
      <c r="I229" s="18">
        <f>Model!$W$22*((drdp!C229)*'DEC-OS'!$B229+(drdp!F229)*'DEC-OS'!$C229+(drdp!I229)*'DEC-OS'!$D229)</f>
        <v>0</v>
      </c>
      <c r="J229" s="18">
        <f>Model!$W$22*((drdp!D229)*'DEC-OS'!$B229+(drdp!G229)*'DEC-OS'!$C229+(drdp!J229)*'DEC-OS'!$D229)</f>
        <v>0</v>
      </c>
      <c r="K229" s="21">
        <f>SUM(E$3:E228)+H229</f>
        <v>1.5258345236968518</v>
      </c>
      <c r="L229" s="21">
        <f>SUM(F$3:F228)+I229</f>
        <v>10.749826141031521</v>
      </c>
      <c r="M229" s="21">
        <f>SUM(G$3:G228)+J229</f>
        <v>0</v>
      </c>
      <c r="N229" s="21"/>
      <c r="O229" s="21"/>
      <c r="P229" s="21"/>
      <c r="Q229" s="19">
        <f t="shared" si="17"/>
        <v>2.3281709937051986</v>
      </c>
      <c r="R229" s="19">
        <f t="shared" si="17"/>
        <v>115.55876206240465</v>
      </c>
      <c r="S229" s="19">
        <f t="shared" si="17"/>
        <v>0</v>
      </c>
      <c r="T229" s="19">
        <f t="shared" si="14"/>
        <v>16.402455849724799</v>
      </c>
      <c r="U229" s="19">
        <f t="shared" si="15"/>
        <v>0</v>
      </c>
      <c r="V229" s="19">
        <f t="shared" si="16"/>
        <v>0</v>
      </c>
    </row>
    <row r="230" spans="1:22" x14ac:dyDescent="0.25">
      <c r="A230" s="26">
        <f>Wellpath!E230</f>
        <v>0</v>
      </c>
      <c r="B230" s="22">
        <v>0</v>
      </c>
      <c r="C230" s="22">
        <v>0</v>
      </c>
      <c r="D230" s="22">
        <v>1</v>
      </c>
      <c r="E230" s="20">
        <f>Model!$W$22*((drdp!B230+drdp!K230)*'DEC-OS'!$B230+(drdp!E230+drdp!N230)*'DEC-OS'!$C230+(drdp!H230+drdp!Q230)*'DEC-OS'!$D230)</f>
        <v>0</v>
      </c>
      <c r="F230" s="20">
        <f>Model!$W$22*((drdp!C230+drdp!L230)*'DEC-OS'!$B230+(drdp!F230+drdp!O230)*'DEC-OS'!$C230+(drdp!I230+drdp!R230)*'DEC-OS'!$D230)</f>
        <v>0</v>
      </c>
      <c r="G230" s="20">
        <f>Model!$W$22*((drdp!D230+drdp!M230)*'DEC-OS'!$B230+(drdp!G230+drdp!P230)*'DEC-OS'!$C230+(drdp!J230+drdp!S230)*'DEC-OS'!$D230)</f>
        <v>0</v>
      </c>
      <c r="H230" s="18">
        <f>Model!$W$22*((drdp!B230)*'DEC-OS'!$B230+(drdp!E230)*'DEC-OS'!$C230+(drdp!H230)*'DEC-OS'!$D230)</f>
        <v>0</v>
      </c>
      <c r="I230" s="18">
        <f>Model!$W$22*((drdp!C230)*'DEC-OS'!$B230+(drdp!F230)*'DEC-OS'!$C230+(drdp!I230)*'DEC-OS'!$D230)</f>
        <v>0</v>
      </c>
      <c r="J230" s="18">
        <f>Model!$W$22*((drdp!D230)*'DEC-OS'!$B230+(drdp!G230)*'DEC-OS'!$C230+(drdp!J230)*'DEC-OS'!$D230)</f>
        <v>0</v>
      </c>
      <c r="K230" s="21">
        <f>SUM(E$3:E229)+H230</f>
        <v>1.5258345236968518</v>
      </c>
      <c r="L230" s="21">
        <f>SUM(F$3:F229)+I230</f>
        <v>10.749826141031521</v>
      </c>
      <c r="M230" s="21">
        <f>SUM(G$3:G229)+J230</f>
        <v>0</v>
      </c>
      <c r="N230" s="21"/>
      <c r="O230" s="21"/>
      <c r="P230" s="21"/>
      <c r="Q230" s="19">
        <f t="shared" si="17"/>
        <v>2.3281709937051986</v>
      </c>
      <c r="R230" s="19">
        <f t="shared" si="17"/>
        <v>115.55876206240465</v>
      </c>
      <c r="S230" s="19">
        <f t="shared" si="17"/>
        <v>0</v>
      </c>
      <c r="T230" s="19">
        <f t="shared" si="14"/>
        <v>16.402455849724799</v>
      </c>
      <c r="U230" s="19">
        <f t="shared" si="15"/>
        <v>0</v>
      </c>
      <c r="V230" s="19">
        <f t="shared" si="16"/>
        <v>0</v>
      </c>
    </row>
    <row r="231" spans="1:22" x14ac:dyDescent="0.25">
      <c r="A231" s="26">
        <f>Wellpath!E231</f>
        <v>0</v>
      </c>
      <c r="B231" s="22">
        <v>0</v>
      </c>
      <c r="C231" s="22">
        <v>0</v>
      </c>
      <c r="D231" s="22">
        <v>1</v>
      </c>
      <c r="E231" s="20">
        <f>Model!$W$22*((drdp!B231+drdp!K231)*'DEC-OS'!$B231+(drdp!E231+drdp!N231)*'DEC-OS'!$C231+(drdp!H231+drdp!Q231)*'DEC-OS'!$D231)</f>
        <v>0</v>
      </c>
      <c r="F231" s="20">
        <f>Model!$W$22*((drdp!C231+drdp!L231)*'DEC-OS'!$B231+(drdp!F231+drdp!O231)*'DEC-OS'!$C231+(drdp!I231+drdp!R231)*'DEC-OS'!$D231)</f>
        <v>0</v>
      </c>
      <c r="G231" s="20">
        <f>Model!$W$22*((drdp!D231+drdp!M231)*'DEC-OS'!$B231+(drdp!G231+drdp!P231)*'DEC-OS'!$C231+(drdp!J231+drdp!S231)*'DEC-OS'!$D231)</f>
        <v>0</v>
      </c>
      <c r="H231" s="18">
        <f>Model!$W$22*((drdp!B231)*'DEC-OS'!$B231+(drdp!E231)*'DEC-OS'!$C231+(drdp!H231)*'DEC-OS'!$D231)</f>
        <v>0</v>
      </c>
      <c r="I231" s="18">
        <f>Model!$W$22*((drdp!C231)*'DEC-OS'!$B231+(drdp!F231)*'DEC-OS'!$C231+(drdp!I231)*'DEC-OS'!$D231)</f>
        <v>0</v>
      </c>
      <c r="J231" s="18">
        <f>Model!$W$22*((drdp!D231)*'DEC-OS'!$B231+(drdp!G231)*'DEC-OS'!$C231+(drdp!J231)*'DEC-OS'!$D231)</f>
        <v>0</v>
      </c>
      <c r="K231" s="21">
        <f>SUM(E$3:E230)+H231</f>
        <v>1.5258345236968518</v>
      </c>
      <c r="L231" s="21">
        <f>SUM(F$3:F230)+I231</f>
        <v>10.749826141031521</v>
      </c>
      <c r="M231" s="21">
        <f>SUM(G$3:G230)+J231</f>
        <v>0</v>
      </c>
      <c r="N231" s="21"/>
      <c r="O231" s="21"/>
      <c r="P231" s="21"/>
      <c r="Q231" s="19">
        <f t="shared" si="17"/>
        <v>2.3281709937051986</v>
      </c>
      <c r="R231" s="19">
        <f t="shared" si="17"/>
        <v>115.55876206240465</v>
      </c>
      <c r="S231" s="19">
        <f t="shared" si="17"/>
        <v>0</v>
      </c>
      <c r="T231" s="19">
        <f t="shared" si="14"/>
        <v>16.402455849724799</v>
      </c>
      <c r="U231" s="19">
        <f t="shared" si="15"/>
        <v>0</v>
      </c>
      <c r="V231" s="19">
        <f t="shared" si="16"/>
        <v>0</v>
      </c>
    </row>
    <row r="232" spans="1:22" x14ac:dyDescent="0.25">
      <c r="A232" s="26">
        <f>Wellpath!E232</f>
        <v>0</v>
      </c>
      <c r="B232" s="22">
        <v>0</v>
      </c>
      <c r="C232" s="22">
        <v>0</v>
      </c>
      <c r="D232" s="22">
        <v>1</v>
      </c>
      <c r="E232" s="20">
        <f>Model!$W$22*((drdp!B232+drdp!K232)*'DEC-OS'!$B232+(drdp!E232+drdp!N232)*'DEC-OS'!$C232+(drdp!H232+drdp!Q232)*'DEC-OS'!$D232)</f>
        <v>0</v>
      </c>
      <c r="F232" s="20">
        <f>Model!$W$22*((drdp!C232+drdp!L232)*'DEC-OS'!$B232+(drdp!F232+drdp!O232)*'DEC-OS'!$C232+(drdp!I232+drdp!R232)*'DEC-OS'!$D232)</f>
        <v>0</v>
      </c>
      <c r="G232" s="20">
        <f>Model!$W$22*((drdp!D232+drdp!M232)*'DEC-OS'!$B232+(drdp!G232+drdp!P232)*'DEC-OS'!$C232+(drdp!J232+drdp!S232)*'DEC-OS'!$D232)</f>
        <v>0</v>
      </c>
      <c r="H232" s="18">
        <f>Model!$W$22*((drdp!B232)*'DEC-OS'!$B232+(drdp!E232)*'DEC-OS'!$C232+(drdp!H232)*'DEC-OS'!$D232)</f>
        <v>0</v>
      </c>
      <c r="I232" s="18">
        <f>Model!$W$22*((drdp!C232)*'DEC-OS'!$B232+(drdp!F232)*'DEC-OS'!$C232+(drdp!I232)*'DEC-OS'!$D232)</f>
        <v>0</v>
      </c>
      <c r="J232" s="18">
        <f>Model!$W$22*((drdp!D232)*'DEC-OS'!$B232+(drdp!G232)*'DEC-OS'!$C232+(drdp!J232)*'DEC-OS'!$D232)</f>
        <v>0</v>
      </c>
      <c r="K232" s="21">
        <f>SUM(E$3:E231)+H232</f>
        <v>1.5258345236968518</v>
      </c>
      <c r="L232" s="21">
        <f>SUM(F$3:F231)+I232</f>
        <v>10.749826141031521</v>
      </c>
      <c r="M232" s="21">
        <f>SUM(G$3:G231)+J232</f>
        <v>0</v>
      </c>
      <c r="N232" s="21"/>
      <c r="O232" s="21"/>
      <c r="P232" s="21"/>
      <c r="Q232" s="19">
        <f t="shared" si="17"/>
        <v>2.3281709937051986</v>
      </c>
      <c r="R232" s="19">
        <f t="shared" si="17"/>
        <v>115.55876206240465</v>
      </c>
      <c r="S232" s="19">
        <f t="shared" si="17"/>
        <v>0</v>
      </c>
      <c r="T232" s="19">
        <f t="shared" si="14"/>
        <v>16.402455849724799</v>
      </c>
      <c r="U232" s="19">
        <f t="shared" si="15"/>
        <v>0</v>
      </c>
      <c r="V232" s="19">
        <f t="shared" si="16"/>
        <v>0</v>
      </c>
    </row>
    <row r="233" spans="1:22" x14ac:dyDescent="0.25">
      <c r="A233" s="26">
        <f>Wellpath!E233</f>
        <v>0</v>
      </c>
      <c r="B233" s="22">
        <v>0</v>
      </c>
      <c r="C233" s="22">
        <v>0</v>
      </c>
      <c r="D233" s="22">
        <v>1</v>
      </c>
      <c r="E233" s="20">
        <f>Model!$W$22*((drdp!B233+drdp!K233)*'DEC-OS'!$B233+(drdp!E233+drdp!N233)*'DEC-OS'!$C233+(drdp!H233+drdp!Q233)*'DEC-OS'!$D233)</f>
        <v>0</v>
      </c>
      <c r="F233" s="20">
        <f>Model!$W$22*((drdp!C233+drdp!L233)*'DEC-OS'!$B233+(drdp!F233+drdp!O233)*'DEC-OS'!$C233+(drdp!I233+drdp!R233)*'DEC-OS'!$D233)</f>
        <v>0</v>
      </c>
      <c r="G233" s="20">
        <f>Model!$W$22*((drdp!D233+drdp!M233)*'DEC-OS'!$B233+(drdp!G233+drdp!P233)*'DEC-OS'!$C233+(drdp!J233+drdp!S233)*'DEC-OS'!$D233)</f>
        <v>0</v>
      </c>
      <c r="H233" s="18">
        <f>Model!$W$22*((drdp!B233)*'DEC-OS'!$B233+(drdp!E233)*'DEC-OS'!$C233+(drdp!H233)*'DEC-OS'!$D233)</f>
        <v>0</v>
      </c>
      <c r="I233" s="18">
        <f>Model!$W$22*((drdp!C233)*'DEC-OS'!$B233+(drdp!F233)*'DEC-OS'!$C233+(drdp!I233)*'DEC-OS'!$D233)</f>
        <v>0</v>
      </c>
      <c r="J233" s="18">
        <f>Model!$W$22*((drdp!D233)*'DEC-OS'!$B233+(drdp!G233)*'DEC-OS'!$C233+(drdp!J233)*'DEC-OS'!$D233)</f>
        <v>0</v>
      </c>
      <c r="K233" s="21">
        <f>SUM(E$3:E232)+H233</f>
        <v>1.5258345236968518</v>
      </c>
      <c r="L233" s="21">
        <f>SUM(F$3:F232)+I233</f>
        <v>10.749826141031521</v>
      </c>
      <c r="M233" s="21">
        <f>SUM(G$3:G232)+J233</f>
        <v>0</v>
      </c>
      <c r="N233" s="21"/>
      <c r="O233" s="21"/>
      <c r="P233" s="21"/>
      <c r="Q233" s="19">
        <f t="shared" si="17"/>
        <v>2.3281709937051986</v>
      </c>
      <c r="R233" s="19">
        <f t="shared" si="17"/>
        <v>115.55876206240465</v>
      </c>
      <c r="S233" s="19">
        <f t="shared" si="17"/>
        <v>0</v>
      </c>
      <c r="T233" s="19">
        <f t="shared" si="14"/>
        <v>16.402455849724799</v>
      </c>
      <c r="U233" s="19">
        <f t="shared" si="15"/>
        <v>0</v>
      </c>
      <c r="V233" s="19">
        <f t="shared" si="16"/>
        <v>0</v>
      </c>
    </row>
    <row r="234" spans="1:22" x14ac:dyDescent="0.25">
      <c r="A234" s="26">
        <f>Wellpath!E234</f>
        <v>0</v>
      </c>
      <c r="B234" s="22">
        <v>0</v>
      </c>
      <c r="C234" s="22">
        <v>0</v>
      </c>
      <c r="D234" s="22">
        <v>1</v>
      </c>
      <c r="E234" s="20">
        <f>Model!$W$22*((drdp!B234+drdp!K234)*'DEC-OS'!$B234+(drdp!E234+drdp!N234)*'DEC-OS'!$C234+(drdp!H234+drdp!Q234)*'DEC-OS'!$D234)</f>
        <v>0</v>
      </c>
      <c r="F234" s="20">
        <f>Model!$W$22*((drdp!C234+drdp!L234)*'DEC-OS'!$B234+(drdp!F234+drdp!O234)*'DEC-OS'!$C234+(drdp!I234+drdp!R234)*'DEC-OS'!$D234)</f>
        <v>0</v>
      </c>
      <c r="G234" s="20">
        <f>Model!$W$22*((drdp!D234+drdp!M234)*'DEC-OS'!$B234+(drdp!G234+drdp!P234)*'DEC-OS'!$C234+(drdp!J234+drdp!S234)*'DEC-OS'!$D234)</f>
        <v>0</v>
      </c>
      <c r="H234" s="18">
        <f>Model!$W$22*((drdp!B234)*'DEC-OS'!$B234+(drdp!E234)*'DEC-OS'!$C234+(drdp!H234)*'DEC-OS'!$D234)</f>
        <v>0</v>
      </c>
      <c r="I234" s="18">
        <f>Model!$W$22*((drdp!C234)*'DEC-OS'!$B234+(drdp!F234)*'DEC-OS'!$C234+(drdp!I234)*'DEC-OS'!$D234)</f>
        <v>0</v>
      </c>
      <c r="J234" s="18">
        <f>Model!$W$22*((drdp!D234)*'DEC-OS'!$B234+(drdp!G234)*'DEC-OS'!$C234+(drdp!J234)*'DEC-OS'!$D234)</f>
        <v>0</v>
      </c>
      <c r="K234" s="21">
        <f>SUM(E$3:E233)+H234</f>
        <v>1.5258345236968518</v>
      </c>
      <c r="L234" s="21">
        <f>SUM(F$3:F233)+I234</f>
        <v>10.749826141031521</v>
      </c>
      <c r="M234" s="21">
        <f>SUM(G$3:G233)+J234</f>
        <v>0</v>
      </c>
      <c r="N234" s="21"/>
      <c r="O234" s="21"/>
      <c r="P234" s="21"/>
      <c r="Q234" s="19">
        <f t="shared" si="17"/>
        <v>2.3281709937051986</v>
      </c>
      <c r="R234" s="19">
        <f t="shared" si="17"/>
        <v>115.55876206240465</v>
      </c>
      <c r="S234" s="19">
        <f t="shared" si="17"/>
        <v>0</v>
      </c>
      <c r="T234" s="19">
        <f t="shared" si="14"/>
        <v>16.402455849724799</v>
      </c>
      <c r="U234" s="19">
        <f t="shared" si="15"/>
        <v>0</v>
      </c>
      <c r="V234" s="19">
        <f t="shared" si="16"/>
        <v>0</v>
      </c>
    </row>
    <row r="235" spans="1:22" x14ac:dyDescent="0.25">
      <c r="A235" s="26">
        <f>Wellpath!E235</f>
        <v>0</v>
      </c>
      <c r="B235" s="22">
        <v>0</v>
      </c>
      <c r="C235" s="22">
        <v>0</v>
      </c>
      <c r="D235" s="22">
        <v>1</v>
      </c>
      <c r="E235" s="20">
        <f>Model!$W$22*((drdp!B235+drdp!K235)*'DEC-OS'!$B235+(drdp!E235+drdp!N235)*'DEC-OS'!$C235+(drdp!H235+drdp!Q235)*'DEC-OS'!$D235)</f>
        <v>0</v>
      </c>
      <c r="F235" s="20">
        <f>Model!$W$22*((drdp!C235+drdp!L235)*'DEC-OS'!$B235+(drdp!F235+drdp!O235)*'DEC-OS'!$C235+(drdp!I235+drdp!R235)*'DEC-OS'!$D235)</f>
        <v>0</v>
      </c>
      <c r="G235" s="20">
        <f>Model!$W$22*((drdp!D235+drdp!M235)*'DEC-OS'!$B235+(drdp!G235+drdp!P235)*'DEC-OS'!$C235+(drdp!J235+drdp!S235)*'DEC-OS'!$D235)</f>
        <v>0</v>
      </c>
      <c r="H235" s="18">
        <f>Model!$W$22*((drdp!B235)*'DEC-OS'!$B235+(drdp!E235)*'DEC-OS'!$C235+(drdp!H235)*'DEC-OS'!$D235)</f>
        <v>0</v>
      </c>
      <c r="I235" s="18">
        <f>Model!$W$22*((drdp!C235)*'DEC-OS'!$B235+(drdp!F235)*'DEC-OS'!$C235+(drdp!I235)*'DEC-OS'!$D235)</f>
        <v>0</v>
      </c>
      <c r="J235" s="18">
        <f>Model!$W$22*((drdp!D235)*'DEC-OS'!$B235+(drdp!G235)*'DEC-OS'!$C235+(drdp!J235)*'DEC-OS'!$D235)</f>
        <v>0</v>
      </c>
      <c r="K235" s="21">
        <f>SUM(E$3:E234)+H235</f>
        <v>1.5258345236968518</v>
      </c>
      <c r="L235" s="21">
        <f>SUM(F$3:F234)+I235</f>
        <v>10.749826141031521</v>
      </c>
      <c r="M235" s="21">
        <f>SUM(G$3:G234)+J235</f>
        <v>0</v>
      </c>
      <c r="N235" s="21"/>
      <c r="O235" s="21"/>
      <c r="P235" s="21"/>
      <c r="Q235" s="19">
        <f t="shared" si="17"/>
        <v>2.3281709937051986</v>
      </c>
      <c r="R235" s="19">
        <f t="shared" si="17"/>
        <v>115.55876206240465</v>
      </c>
      <c r="S235" s="19">
        <f t="shared" si="17"/>
        <v>0</v>
      </c>
      <c r="T235" s="19">
        <f t="shared" si="14"/>
        <v>16.402455849724799</v>
      </c>
      <c r="U235" s="19">
        <f t="shared" si="15"/>
        <v>0</v>
      </c>
      <c r="V235" s="19">
        <f t="shared" si="16"/>
        <v>0</v>
      </c>
    </row>
    <row r="236" spans="1:22" x14ac:dyDescent="0.25">
      <c r="A236" s="26">
        <f>Wellpath!E236</f>
        <v>0</v>
      </c>
      <c r="B236" s="22">
        <v>0</v>
      </c>
      <c r="C236" s="22">
        <v>0</v>
      </c>
      <c r="D236" s="22">
        <v>1</v>
      </c>
      <c r="E236" s="20">
        <f>Model!$W$22*((drdp!B236+drdp!K236)*'DEC-OS'!$B236+(drdp!E236+drdp!N236)*'DEC-OS'!$C236+(drdp!H236+drdp!Q236)*'DEC-OS'!$D236)</f>
        <v>0</v>
      </c>
      <c r="F236" s="20">
        <f>Model!$W$22*((drdp!C236+drdp!L236)*'DEC-OS'!$B236+(drdp!F236+drdp!O236)*'DEC-OS'!$C236+(drdp!I236+drdp!R236)*'DEC-OS'!$D236)</f>
        <v>0</v>
      </c>
      <c r="G236" s="20">
        <f>Model!$W$22*((drdp!D236+drdp!M236)*'DEC-OS'!$B236+(drdp!G236+drdp!P236)*'DEC-OS'!$C236+(drdp!J236+drdp!S236)*'DEC-OS'!$D236)</f>
        <v>0</v>
      </c>
      <c r="H236" s="18">
        <f>Model!$W$22*((drdp!B236)*'DEC-OS'!$B236+(drdp!E236)*'DEC-OS'!$C236+(drdp!H236)*'DEC-OS'!$D236)</f>
        <v>0</v>
      </c>
      <c r="I236" s="18">
        <f>Model!$W$22*((drdp!C236)*'DEC-OS'!$B236+(drdp!F236)*'DEC-OS'!$C236+(drdp!I236)*'DEC-OS'!$D236)</f>
        <v>0</v>
      </c>
      <c r="J236" s="18">
        <f>Model!$W$22*((drdp!D236)*'DEC-OS'!$B236+(drdp!G236)*'DEC-OS'!$C236+(drdp!J236)*'DEC-OS'!$D236)</f>
        <v>0</v>
      </c>
      <c r="K236" s="21">
        <f>SUM(E$3:E235)+H236</f>
        <v>1.5258345236968518</v>
      </c>
      <c r="L236" s="21">
        <f>SUM(F$3:F235)+I236</f>
        <v>10.749826141031521</v>
      </c>
      <c r="M236" s="21">
        <f>SUM(G$3:G235)+J236</f>
        <v>0</v>
      </c>
      <c r="N236" s="21"/>
      <c r="O236" s="21"/>
      <c r="P236" s="21"/>
      <c r="Q236" s="19">
        <f t="shared" si="17"/>
        <v>2.3281709937051986</v>
      </c>
      <c r="R236" s="19">
        <f t="shared" si="17"/>
        <v>115.55876206240465</v>
      </c>
      <c r="S236" s="19">
        <f t="shared" si="17"/>
        <v>0</v>
      </c>
      <c r="T236" s="19">
        <f t="shared" si="14"/>
        <v>16.402455849724799</v>
      </c>
      <c r="U236" s="19">
        <f t="shared" si="15"/>
        <v>0</v>
      </c>
      <c r="V236" s="19">
        <f t="shared" si="16"/>
        <v>0</v>
      </c>
    </row>
    <row r="237" spans="1:22" x14ac:dyDescent="0.25">
      <c r="A237" s="26">
        <f>Wellpath!E237</f>
        <v>0</v>
      </c>
      <c r="B237" s="22">
        <v>0</v>
      </c>
      <c r="C237" s="22">
        <v>0</v>
      </c>
      <c r="D237" s="22">
        <v>1</v>
      </c>
      <c r="E237" s="20">
        <f>Model!$W$22*((drdp!B237+drdp!K237)*'DEC-OS'!$B237+(drdp!E237+drdp!N237)*'DEC-OS'!$C237+(drdp!H237+drdp!Q237)*'DEC-OS'!$D237)</f>
        <v>0</v>
      </c>
      <c r="F237" s="20">
        <f>Model!$W$22*((drdp!C237+drdp!L237)*'DEC-OS'!$B237+(drdp!F237+drdp!O237)*'DEC-OS'!$C237+(drdp!I237+drdp!R237)*'DEC-OS'!$D237)</f>
        <v>0</v>
      </c>
      <c r="G237" s="20">
        <f>Model!$W$22*((drdp!D237+drdp!M237)*'DEC-OS'!$B237+(drdp!G237+drdp!P237)*'DEC-OS'!$C237+(drdp!J237+drdp!S237)*'DEC-OS'!$D237)</f>
        <v>0</v>
      </c>
      <c r="H237" s="18">
        <f>Model!$W$22*((drdp!B237)*'DEC-OS'!$B237+(drdp!E237)*'DEC-OS'!$C237+(drdp!H237)*'DEC-OS'!$D237)</f>
        <v>0</v>
      </c>
      <c r="I237" s="18">
        <f>Model!$W$22*((drdp!C237)*'DEC-OS'!$B237+(drdp!F237)*'DEC-OS'!$C237+(drdp!I237)*'DEC-OS'!$D237)</f>
        <v>0</v>
      </c>
      <c r="J237" s="18">
        <f>Model!$W$22*((drdp!D237)*'DEC-OS'!$B237+(drdp!G237)*'DEC-OS'!$C237+(drdp!J237)*'DEC-OS'!$D237)</f>
        <v>0</v>
      </c>
      <c r="K237" s="21">
        <f>SUM(E$3:E236)+H237</f>
        <v>1.5258345236968518</v>
      </c>
      <c r="L237" s="21">
        <f>SUM(F$3:F236)+I237</f>
        <v>10.749826141031521</v>
      </c>
      <c r="M237" s="21">
        <f>SUM(G$3:G236)+J237</f>
        <v>0</v>
      </c>
      <c r="N237" s="21"/>
      <c r="O237" s="21"/>
      <c r="P237" s="21"/>
      <c r="Q237" s="19">
        <f t="shared" si="17"/>
        <v>2.3281709937051986</v>
      </c>
      <c r="R237" s="19">
        <f t="shared" si="17"/>
        <v>115.55876206240465</v>
      </c>
      <c r="S237" s="19">
        <f t="shared" si="17"/>
        <v>0</v>
      </c>
      <c r="T237" s="19">
        <f t="shared" si="14"/>
        <v>16.402455849724799</v>
      </c>
      <c r="U237" s="19">
        <f t="shared" si="15"/>
        <v>0</v>
      </c>
      <c r="V237" s="19">
        <f t="shared" si="16"/>
        <v>0</v>
      </c>
    </row>
    <row r="238" spans="1:22" x14ac:dyDescent="0.25">
      <c r="A238" s="26">
        <f>Wellpath!E238</f>
        <v>0</v>
      </c>
      <c r="B238" s="22">
        <v>0</v>
      </c>
      <c r="C238" s="22">
        <v>0</v>
      </c>
      <c r="D238" s="22">
        <v>1</v>
      </c>
      <c r="E238" s="20">
        <f>Model!$W$22*((drdp!B238+drdp!K238)*'DEC-OS'!$B238+(drdp!E238+drdp!N238)*'DEC-OS'!$C238+(drdp!H238+drdp!Q238)*'DEC-OS'!$D238)</f>
        <v>0</v>
      </c>
      <c r="F238" s="20">
        <f>Model!$W$22*((drdp!C238+drdp!L238)*'DEC-OS'!$B238+(drdp!F238+drdp!O238)*'DEC-OS'!$C238+(drdp!I238+drdp!R238)*'DEC-OS'!$D238)</f>
        <v>0</v>
      </c>
      <c r="G238" s="20">
        <f>Model!$W$22*((drdp!D238+drdp!M238)*'DEC-OS'!$B238+(drdp!G238+drdp!P238)*'DEC-OS'!$C238+(drdp!J238+drdp!S238)*'DEC-OS'!$D238)</f>
        <v>0</v>
      </c>
      <c r="H238" s="18">
        <f>Model!$W$22*((drdp!B238)*'DEC-OS'!$B238+(drdp!E238)*'DEC-OS'!$C238+(drdp!H238)*'DEC-OS'!$D238)</f>
        <v>0</v>
      </c>
      <c r="I238" s="18">
        <f>Model!$W$22*((drdp!C238)*'DEC-OS'!$B238+(drdp!F238)*'DEC-OS'!$C238+(drdp!I238)*'DEC-OS'!$D238)</f>
        <v>0</v>
      </c>
      <c r="J238" s="18">
        <f>Model!$W$22*((drdp!D238)*'DEC-OS'!$B238+(drdp!G238)*'DEC-OS'!$C238+(drdp!J238)*'DEC-OS'!$D238)</f>
        <v>0</v>
      </c>
      <c r="K238" s="21">
        <f>SUM(E$3:E237)+H238</f>
        <v>1.5258345236968518</v>
      </c>
      <c r="L238" s="21">
        <f>SUM(F$3:F237)+I238</f>
        <v>10.749826141031521</v>
      </c>
      <c r="M238" s="21">
        <f>SUM(G$3:G237)+J238</f>
        <v>0</v>
      </c>
      <c r="N238" s="21"/>
      <c r="O238" s="21"/>
      <c r="P238" s="21"/>
      <c r="Q238" s="19">
        <f t="shared" si="17"/>
        <v>2.3281709937051986</v>
      </c>
      <c r="R238" s="19">
        <f t="shared" si="17"/>
        <v>115.55876206240465</v>
      </c>
      <c r="S238" s="19">
        <f t="shared" si="17"/>
        <v>0</v>
      </c>
      <c r="T238" s="19">
        <f t="shared" si="14"/>
        <v>16.402455849724799</v>
      </c>
      <c r="U238" s="19">
        <f t="shared" si="15"/>
        <v>0</v>
      </c>
      <c r="V238" s="19">
        <f t="shared" si="16"/>
        <v>0</v>
      </c>
    </row>
    <row r="239" spans="1:22" x14ac:dyDescent="0.25">
      <c r="A239" s="26">
        <f>Wellpath!E239</f>
        <v>0</v>
      </c>
      <c r="B239" s="22">
        <v>0</v>
      </c>
      <c r="C239" s="22">
        <v>0</v>
      </c>
      <c r="D239" s="22">
        <v>1</v>
      </c>
      <c r="E239" s="20">
        <f>Model!$W$22*((drdp!B239+drdp!K239)*'DEC-OS'!$B239+(drdp!E239+drdp!N239)*'DEC-OS'!$C239+(drdp!H239+drdp!Q239)*'DEC-OS'!$D239)</f>
        <v>0</v>
      </c>
      <c r="F239" s="20">
        <f>Model!$W$22*((drdp!C239+drdp!L239)*'DEC-OS'!$B239+(drdp!F239+drdp!O239)*'DEC-OS'!$C239+(drdp!I239+drdp!R239)*'DEC-OS'!$D239)</f>
        <v>0</v>
      </c>
      <c r="G239" s="20">
        <f>Model!$W$22*((drdp!D239+drdp!M239)*'DEC-OS'!$B239+(drdp!G239+drdp!P239)*'DEC-OS'!$C239+(drdp!J239+drdp!S239)*'DEC-OS'!$D239)</f>
        <v>0</v>
      </c>
      <c r="H239" s="18">
        <f>Model!$W$22*((drdp!B239)*'DEC-OS'!$B239+(drdp!E239)*'DEC-OS'!$C239+(drdp!H239)*'DEC-OS'!$D239)</f>
        <v>0</v>
      </c>
      <c r="I239" s="18">
        <f>Model!$W$22*((drdp!C239)*'DEC-OS'!$B239+(drdp!F239)*'DEC-OS'!$C239+(drdp!I239)*'DEC-OS'!$D239)</f>
        <v>0</v>
      </c>
      <c r="J239" s="18">
        <f>Model!$W$22*((drdp!D239)*'DEC-OS'!$B239+(drdp!G239)*'DEC-OS'!$C239+(drdp!J239)*'DEC-OS'!$D239)</f>
        <v>0</v>
      </c>
      <c r="K239" s="21">
        <f>SUM(E$3:E238)+H239</f>
        <v>1.5258345236968518</v>
      </c>
      <c r="L239" s="21">
        <f>SUM(F$3:F238)+I239</f>
        <v>10.749826141031521</v>
      </c>
      <c r="M239" s="21">
        <f>SUM(G$3:G238)+J239</f>
        <v>0</v>
      </c>
      <c r="N239" s="21"/>
      <c r="O239" s="21"/>
      <c r="P239" s="21"/>
      <c r="Q239" s="19">
        <f t="shared" si="17"/>
        <v>2.3281709937051986</v>
      </c>
      <c r="R239" s="19">
        <f t="shared" si="17"/>
        <v>115.55876206240465</v>
      </c>
      <c r="S239" s="19">
        <f t="shared" si="17"/>
        <v>0</v>
      </c>
      <c r="T239" s="19">
        <f t="shared" si="14"/>
        <v>16.402455849724799</v>
      </c>
      <c r="U239" s="19">
        <f t="shared" si="15"/>
        <v>0</v>
      </c>
      <c r="V239" s="19">
        <f t="shared" si="16"/>
        <v>0</v>
      </c>
    </row>
    <row r="240" spans="1:22" x14ac:dyDescent="0.25">
      <c r="A240" s="26">
        <f>Wellpath!E240</f>
        <v>0</v>
      </c>
      <c r="B240" s="22">
        <v>0</v>
      </c>
      <c r="C240" s="22">
        <v>0</v>
      </c>
      <c r="D240" s="22">
        <v>1</v>
      </c>
      <c r="E240" s="20">
        <f>Model!$W$22*((drdp!B240+drdp!K240)*'DEC-OS'!$B240+(drdp!E240+drdp!N240)*'DEC-OS'!$C240+(drdp!H240+drdp!Q240)*'DEC-OS'!$D240)</f>
        <v>0</v>
      </c>
      <c r="F240" s="20">
        <f>Model!$W$22*((drdp!C240+drdp!L240)*'DEC-OS'!$B240+(drdp!F240+drdp!O240)*'DEC-OS'!$C240+(drdp!I240+drdp!R240)*'DEC-OS'!$D240)</f>
        <v>0</v>
      </c>
      <c r="G240" s="20">
        <f>Model!$W$22*((drdp!D240+drdp!M240)*'DEC-OS'!$B240+(drdp!G240+drdp!P240)*'DEC-OS'!$C240+(drdp!J240+drdp!S240)*'DEC-OS'!$D240)</f>
        <v>0</v>
      </c>
      <c r="H240" s="18">
        <f>Model!$W$22*((drdp!B240)*'DEC-OS'!$B240+(drdp!E240)*'DEC-OS'!$C240+(drdp!H240)*'DEC-OS'!$D240)</f>
        <v>0</v>
      </c>
      <c r="I240" s="18">
        <f>Model!$W$22*((drdp!C240)*'DEC-OS'!$B240+(drdp!F240)*'DEC-OS'!$C240+(drdp!I240)*'DEC-OS'!$D240)</f>
        <v>0</v>
      </c>
      <c r="J240" s="18">
        <f>Model!$W$22*((drdp!D240)*'DEC-OS'!$B240+(drdp!G240)*'DEC-OS'!$C240+(drdp!J240)*'DEC-OS'!$D240)</f>
        <v>0</v>
      </c>
      <c r="K240" s="21">
        <f>SUM(E$3:E239)+H240</f>
        <v>1.5258345236968518</v>
      </c>
      <c r="L240" s="21">
        <f>SUM(F$3:F239)+I240</f>
        <v>10.749826141031521</v>
      </c>
      <c r="M240" s="21">
        <f>SUM(G$3:G239)+J240</f>
        <v>0</v>
      </c>
      <c r="N240" s="21"/>
      <c r="O240" s="21"/>
      <c r="P240" s="21"/>
      <c r="Q240" s="19">
        <f t="shared" si="17"/>
        <v>2.3281709937051986</v>
      </c>
      <c r="R240" s="19">
        <f t="shared" si="17"/>
        <v>115.55876206240465</v>
      </c>
      <c r="S240" s="19">
        <f t="shared" si="17"/>
        <v>0</v>
      </c>
      <c r="T240" s="19">
        <f t="shared" si="14"/>
        <v>16.402455849724799</v>
      </c>
      <c r="U240" s="19">
        <f t="shared" si="15"/>
        <v>0</v>
      </c>
      <c r="V240" s="19">
        <f t="shared" si="16"/>
        <v>0</v>
      </c>
    </row>
    <row r="241" spans="1:22" x14ac:dyDescent="0.25">
      <c r="A241" s="26">
        <f>Wellpath!E241</f>
        <v>0</v>
      </c>
      <c r="B241" s="22">
        <v>0</v>
      </c>
      <c r="C241" s="22">
        <v>0</v>
      </c>
      <c r="D241" s="22">
        <v>1</v>
      </c>
      <c r="E241" s="20">
        <f>Model!$W$22*((drdp!B241+drdp!K241)*'DEC-OS'!$B241+(drdp!E241+drdp!N241)*'DEC-OS'!$C241+(drdp!H241+drdp!Q241)*'DEC-OS'!$D241)</f>
        <v>0</v>
      </c>
      <c r="F241" s="20">
        <f>Model!$W$22*((drdp!C241+drdp!L241)*'DEC-OS'!$B241+(drdp!F241+drdp!O241)*'DEC-OS'!$C241+(drdp!I241+drdp!R241)*'DEC-OS'!$D241)</f>
        <v>0</v>
      </c>
      <c r="G241" s="20">
        <f>Model!$W$22*((drdp!D241+drdp!M241)*'DEC-OS'!$B241+(drdp!G241+drdp!P241)*'DEC-OS'!$C241+(drdp!J241+drdp!S241)*'DEC-OS'!$D241)</f>
        <v>0</v>
      </c>
      <c r="H241" s="18">
        <f>Model!$W$22*((drdp!B241)*'DEC-OS'!$B241+(drdp!E241)*'DEC-OS'!$C241+(drdp!H241)*'DEC-OS'!$D241)</f>
        <v>0</v>
      </c>
      <c r="I241" s="18">
        <f>Model!$W$22*((drdp!C241)*'DEC-OS'!$B241+(drdp!F241)*'DEC-OS'!$C241+(drdp!I241)*'DEC-OS'!$D241)</f>
        <v>0</v>
      </c>
      <c r="J241" s="18">
        <f>Model!$W$22*((drdp!D241)*'DEC-OS'!$B241+(drdp!G241)*'DEC-OS'!$C241+(drdp!J241)*'DEC-OS'!$D241)</f>
        <v>0</v>
      </c>
      <c r="K241" s="21">
        <f>SUM(E$3:E240)+H241</f>
        <v>1.5258345236968518</v>
      </c>
      <c r="L241" s="21">
        <f>SUM(F$3:F240)+I241</f>
        <v>10.749826141031521</v>
      </c>
      <c r="M241" s="21">
        <f>SUM(G$3:G240)+J241</f>
        <v>0</v>
      </c>
      <c r="N241" s="21"/>
      <c r="O241" s="21"/>
      <c r="P241" s="21"/>
      <c r="Q241" s="19">
        <f t="shared" si="17"/>
        <v>2.3281709937051986</v>
      </c>
      <c r="R241" s="19">
        <f t="shared" si="17"/>
        <v>115.55876206240465</v>
      </c>
      <c r="S241" s="19">
        <f t="shared" si="17"/>
        <v>0</v>
      </c>
      <c r="T241" s="19">
        <f t="shared" si="14"/>
        <v>16.402455849724799</v>
      </c>
      <c r="U241" s="19">
        <f t="shared" si="15"/>
        <v>0</v>
      </c>
      <c r="V241" s="19">
        <f t="shared" si="16"/>
        <v>0</v>
      </c>
    </row>
    <row r="242" spans="1:22" x14ac:dyDescent="0.25">
      <c r="A242" s="26">
        <f>Wellpath!E242</f>
        <v>0</v>
      </c>
      <c r="B242" s="22">
        <v>0</v>
      </c>
      <c r="C242" s="22">
        <v>0</v>
      </c>
      <c r="D242" s="22">
        <v>1</v>
      </c>
      <c r="E242" s="20">
        <f>Model!$W$22*((drdp!B242+drdp!K242)*'DEC-OS'!$B242+(drdp!E242+drdp!N242)*'DEC-OS'!$C242+(drdp!H242+drdp!Q242)*'DEC-OS'!$D242)</f>
        <v>0</v>
      </c>
      <c r="F242" s="20">
        <f>Model!$W$22*((drdp!C242+drdp!L242)*'DEC-OS'!$B242+(drdp!F242+drdp!O242)*'DEC-OS'!$C242+(drdp!I242+drdp!R242)*'DEC-OS'!$D242)</f>
        <v>0</v>
      </c>
      <c r="G242" s="20">
        <f>Model!$W$22*((drdp!D242+drdp!M242)*'DEC-OS'!$B242+(drdp!G242+drdp!P242)*'DEC-OS'!$C242+(drdp!J242+drdp!S242)*'DEC-OS'!$D242)</f>
        <v>0</v>
      </c>
      <c r="H242" s="18">
        <f>Model!$W$22*((drdp!B242)*'DEC-OS'!$B242+(drdp!E242)*'DEC-OS'!$C242+(drdp!H242)*'DEC-OS'!$D242)</f>
        <v>0</v>
      </c>
      <c r="I242" s="18">
        <f>Model!$W$22*((drdp!C242)*'DEC-OS'!$B242+(drdp!F242)*'DEC-OS'!$C242+(drdp!I242)*'DEC-OS'!$D242)</f>
        <v>0</v>
      </c>
      <c r="J242" s="18">
        <f>Model!$W$22*((drdp!D242)*'DEC-OS'!$B242+(drdp!G242)*'DEC-OS'!$C242+(drdp!J242)*'DEC-OS'!$D242)</f>
        <v>0</v>
      </c>
      <c r="K242" s="21">
        <f>SUM(E$3:E241)+H242</f>
        <v>1.5258345236968518</v>
      </c>
      <c r="L242" s="21">
        <f>SUM(F$3:F241)+I242</f>
        <v>10.749826141031521</v>
      </c>
      <c r="M242" s="21">
        <f>SUM(G$3:G241)+J242</f>
        <v>0</v>
      </c>
      <c r="N242" s="21"/>
      <c r="O242" s="21"/>
      <c r="P242" s="21"/>
      <c r="Q242" s="19">
        <f t="shared" si="17"/>
        <v>2.3281709937051986</v>
      </c>
      <c r="R242" s="19">
        <f t="shared" si="17"/>
        <v>115.55876206240465</v>
      </c>
      <c r="S242" s="19">
        <f t="shared" si="17"/>
        <v>0</v>
      </c>
      <c r="T242" s="19">
        <f t="shared" si="14"/>
        <v>16.402455849724799</v>
      </c>
      <c r="U242" s="19">
        <f t="shared" si="15"/>
        <v>0</v>
      </c>
      <c r="V242" s="19">
        <f t="shared" si="16"/>
        <v>0</v>
      </c>
    </row>
    <row r="243" spans="1:22" x14ac:dyDescent="0.25">
      <c r="A243" s="26">
        <f>Wellpath!E243</f>
        <v>0</v>
      </c>
      <c r="B243" s="22">
        <v>0</v>
      </c>
      <c r="C243" s="22">
        <v>0</v>
      </c>
      <c r="D243" s="22">
        <v>1</v>
      </c>
      <c r="E243" s="20">
        <f>Model!$W$22*((drdp!B243+drdp!K243)*'DEC-OS'!$B243+(drdp!E243+drdp!N243)*'DEC-OS'!$C243+(drdp!H243+drdp!Q243)*'DEC-OS'!$D243)</f>
        <v>0</v>
      </c>
      <c r="F243" s="20">
        <f>Model!$W$22*((drdp!C243+drdp!L243)*'DEC-OS'!$B243+(drdp!F243+drdp!O243)*'DEC-OS'!$C243+(drdp!I243+drdp!R243)*'DEC-OS'!$D243)</f>
        <v>0</v>
      </c>
      <c r="G243" s="20">
        <f>Model!$W$22*((drdp!D243+drdp!M243)*'DEC-OS'!$B243+(drdp!G243+drdp!P243)*'DEC-OS'!$C243+(drdp!J243+drdp!S243)*'DEC-OS'!$D243)</f>
        <v>0</v>
      </c>
      <c r="H243" s="18">
        <f>Model!$W$22*((drdp!B243)*'DEC-OS'!$B243+(drdp!E243)*'DEC-OS'!$C243+(drdp!H243)*'DEC-OS'!$D243)</f>
        <v>0</v>
      </c>
      <c r="I243" s="18">
        <f>Model!$W$22*((drdp!C243)*'DEC-OS'!$B243+(drdp!F243)*'DEC-OS'!$C243+(drdp!I243)*'DEC-OS'!$D243)</f>
        <v>0</v>
      </c>
      <c r="J243" s="18">
        <f>Model!$W$22*((drdp!D243)*'DEC-OS'!$B243+(drdp!G243)*'DEC-OS'!$C243+(drdp!J243)*'DEC-OS'!$D243)</f>
        <v>0</v>
      </c>
      <c r="K243" s="21">
        <f>SUM(E$3:E242)+H243</f>
        <v>1.5258345236968518</v>
      </c>
      <c r="L243" s="21">
        <f>SUM(F$3:F242)+I243</f>
        <v>10.749826141031521</v>
      </c>
      <c r="M243" s="21">
        <f>SUM(G$3:G242)+J243</f>
        <v>0</v>
      </c>
      <c r="N243" s="21"/>
      <c r="O243" s="21"/>
      <c r="P243" s="21"/>
      <c r="Q243" s="19">
        <f t="shared" si="17"/>
        <v>2.3281709937051986</v>
      </c>
      <c r="R243" s="19">
        <f t="shared" si="17"/>
        <v>115.55876206240465</v>
      </c>
      <c r="S243" s="19">
        <f t="shared" si="17"/>
        <v>0</v>
      </c>
      <c r="T243" s="19">
        <f t="shared" si="14"/>
        <v>16.402455849724799</v>
      </c>
      <c r="U243" s="19">
        <f t="shared" si="15"/>
        <v>0</v>
      </c>
      <c r="V243" s="19">
        <f t="shared" si="16"/>
        <v>0</v>
      </c>
    </row>
    <row r="244" spans="1:22" x14ac:dyDescent="0.25">
      <c r="A244" s="26">
        <f>Wellpath!E244</f>
        <v>0</v>
      </c>
      <c r="B244" s="22">
        <v>0</v>
      </c>
      <c r="C244" s="22">
        <v>0</v>
      </c>
      <c r="D244" s="22">
        <v>1</v>
      </c>
      <c r="E244" s="20">
        <f>Model!$W$22*((drdp!B244+drdp!K244)*'DEC-OS'!$B244+(drdp!E244+drdp!N244)*'DEC-OS'!$C244+(drdp!H244+drdp!Q244)*'DEC-OS'!$D244)</f>
        <v>0</v>
      </c>
      <c r="F244" s="20">
        <f>Model!$W$22*((drdp!C244+drdp!L244)*'DEC-OS'!$B244+(drdp!F244+drdp!O244)*'DEC-OS'!$C244+(drdp!I244+drdp!R244)*'DEC-OS'!$D244)</f>
        <v>0</v>
      </c>
      <c r="G244" s="20">
        <f>Model!$W$22*((drdp!D244+drdp!M244)*'DEC-OS'!$B244+(drdp!G244+drdp!P244)*'DEC-OS'!$C244+(drdp!J244+drdp!S244)*'DEC-OS'!$D244)</f>
        <v>0</v>
      </c>
      <c r="H244" s="18">
        <f>Model!$W$22*((drdp!B244)*'DEC-OS'!$B244+(drdp!E244)*'DEC-OS'!$C244+(drdp!H244)*'DEC-OS'!$D244)</f>
        <v>0</v>
      </c>
      <c r="I244" s="18">
        <f>Model!$W$22*((drdp!C244)*'DEC-OS'!$B244+(drdp!F244)*'DEC-OS'!$C244+(drdp!I244)*'DEC-OS'!$D244)</f>
        <v>0</v>
      </c>
      <c r="J244" s="18">
        <f>Model!$W$22*((drdp!D244)*'DEC-OS'!$B244+(drdp!G244)*'DEC-OS'!$C244+(drdp!J244)*'DEC-OS'!$D244)</f>
        <v>0</v>
      </c>
      <c r="K244" s="21">
        <f>SUM(E$3:E243)+H244</f>
        <v>1.5258345236968518</v>
      </c>
      <c r="L244" s="21">
        <f>SUM(F$3:F243)+I244</f>
        <v>10.749826141031521</v>
      </c>
      <c r="M244" s="21">
        <f>SUM(G$3:G243)+J244</f>
        <v>0</v>
      </c>
      <c r="N244" s="21"/>
      <c r="O244" s="21"/>
      <c r="P244" s="21"/>
      <c r="Q244" s="19">
        <f t="shared" si="17"/>
        <v>2.3281709937051986</v>
      </c>
      <c r="R244" s="19">
        <f t="shared" si="17"/>
        <v>115.55876206240465</v>
      </c>
      <c r="S244" s="19">
        <f t="shared" si="17"/>
        <v>0</v>
      </c>
      <c r="T244" s="19">
        <f t="shared" si="14"/>
        <v>16.402455849724799</v>
      </c>
      <c r="U244" s="19">
        <f t="shared" si="15"/>
        <v>0</v>
      </c>
      <c r="V244" s="19">
        <f t="shared" si="16"/>
        <v>0</v>
      </c>
    </row>
    <row r="245" spans="1:22" x14ac:dyDescent="0.25">
      <c r="A245" s="26">
        <f>Wellpath!E245</f>
        <v>0</v>
      </c>
      <c r="B245" s="22">
        <v>0</v>
      </c>
      <c r="C245" s="22">
        <v>0</v>
      </c>
      <c r="D245" s="22">
        <v>1</v>
      </c>
      <c r="E245" s="20">
        <f>Model!$W$22*((drdp!B245+drdp!K245)*'DEC-OS'!$B245+(drdp!E245+drdp!N245)*'DEC-OS'!$C245+(drdp!H245+drdp!Q245)*'DEC-OS'!$D245)</f>
        <v>0</v>
      </c>
      <c r="F245" s="20">
        <f>Model!$W$22*((drdp!C245+drdp!L245)*'DEC-OS'!$B245+(drdp!F245+drdp!O245)*'DEC-OS'!$C245+(drdp!I245+drdp!R245)*'DEC-OS'!$D245)</f>
        <v>0</v>
      </c>
      <c r="G245" s="20">
        <f>Model!$W$22*((drdp!D245+drdp!M245)*'DEC-OS'!$B245+(drdp!G245+drdp!P245)*'DEC-OS'!$C245+(drdp!J245+drdp!S245)*'DEC-OS'!$D245)</f>
        <v>0</v>
      </c>
      <c r="H245" s="18">
        <f>Model!$W$22*((drdp!B245)*'DEC-OS'!$B245+(drdp!E245)*'DEC-OS'!$C245+(drdp!H245)*'DEC-OS'!$D245)</f>
        <v>0</v>
      </c>
      <c r="I245" s="18">
        <f>Model!$W$22*((drdp!C245)*'DEC-OS'!$B245+(drdp!F245)*'DEC-OS'!$C245+(drdp!I245)*'DEC-OS'!$D245)</f>
        <v>0</v>
      </c>
      <c r="J245" s="18">
        <f>Model!$W$22*((drdp!D245)*'DEC-OS'!$B245+(drdp!G245)*'DEC-OS'!$C245+(drdp!J245)*'DEC-OS'!$D245)</f>
        <v>0</v>
      </c>
      <c r="K245" s="21">
        <f>SUM(E$3:E244)+H245</f>
        <v>1.5258345236968518</v>
      </c>
      <c r="L245" s="21">
        <f>SUM(F$3:F244)+I245</f>
        <v>10.749826141031521</v>
      </c>
      <c r="M245" s="21">
        <f>SUM(G$3:G244)+J245</f>
        <v>0</v>
      </c>
      <c r="N245" s="21"/>
      <c r="O245" s="21"/>
      <c r="P245" s="21"/>
      <c r="Q245" s="19">
        <f t="shared" si="17"/>
        <v>2.3281709937051986</v>
      </c>
      <c r="R245" s="19">
        <f t="shared" si="17"/>
        <v>115.55876206240465</v>
      </c>
      <c r="S245" s="19">
        <f t="shared" si="17"/>
        <v>0</v>
      </c>
      <c r="T245" s="19">
        <f t="shared" si="14"/>
        <v>16.402455849724799</v>
      </c>
      <c r="U245" s="19">
        <f t="shared" si="15"/>
        <v>0</v>
      </c>
      <c r="V245" s="19">
        <f t="shared" si="16"/>
        <v>0</v>
      </c>
    </row>
    <row r="246" spans="1:22" x14ac:dyDescent="0.25">
      <c r="A246" s="26">
        <f>Wellpath!E246</f>
        <v>0</v>
      </c>
      <c r="B246" s="22">
        <v>0</v>
      </c>
      <c r="C246" s="22">
        <v>0</v>
      </c>
      <c r="D246" s="22">
        <v>1</v>
      </c>
      <c r="E246" s="20">
        <f>Model!$W$22*((drdp!B246+drdp!K246)*'DEC-OS'!$B246+(drdp!E246+drdp!N246)*'DEC-OS'!$C246+(drdp!H246+drdp!Q246)*'DEC-OS'!$D246)</f>
        <v>0</v>
      </c>
      <c r="F246" s="20">
        <f>Model!$W$22*((drdp!C246+drdp!L246)*'DEC-OS'!$B246+(drdp!F246+drdp!O246)*'DEC-OS'!$C246+(drdp!I246+drdp!R246)*'DEC-OS'!$D246)</f>
        <v>0</v>
      </c>
      <c r="G246" s="20">
        <f>Model!$W$22*((drdp!D246+drdp!M246)*'DEC-OS'!$B246+(drdp!G246+drdp!P246)*'DEC-OS'!$C246+(drdp!J246+drdp!S246)*'DEC-OS'!$D246)</f>
        <v>0</v>
      </c>
      <c r="H246" s="18">
        <f>Model!$W$22*((drdp!B246)*'DEC-OS'!$B246+(drdp!E246)*'DEC-OS'!$C246+(drdp!H246)*'DEC-OS'!$D246)</f>
        <v>0</v>
      </c>
      <c r="I246" s="18">
        <f>Model!$W$22*((drdp!C246)*'DEC-OS'!$B246+(drdp!F246)*'DEC-OS'!$C246+(drdp!I246)*'DEC-OS'!$D246)</f>
        <v>0</v>
      </c>
      <c r="J246" s="18">
        <f>Model!$W$22*((drdp!D246)*'DEC-OS'!$B246+(drdp!G246)*'DEC-OS'!$C246+(drdp!J246)*'DEC-OS'!$D246)</f>
        <v>0</v>
      </c>
      <c r="K246" s="21">
        <f>SUM(E$3:E245)+H246</f>
        <v>1.5258345236968518</v>
      </c>
      <c r="L246" s="21">
        <f>SUM(F$3:F245)+I246</f>
        <v>10.749826141031521</v>
      </c>
      <c r="M246" s="21">
        <f>SUM(G$3:G245)+J246</f>
        <v>0</v>
      </c>
      <c r="N246" s="21"/>
      <c r="O246" s="21"/>
      <c r="P246" s="21"/>
      <c r="Q246" s="19">
        <f t="shared" si="17"/>
        <v>2.3281709937051986</v>
      </c>
      <c r="R246" s="19">
        <f t="shared" si="17"/>
        <v>115.55876206240465</v>
      </c>
      <c r="S246" s="19">
        <f t="shared" si="17"/>
        <v>0</v>
      </c>
      <c r="T246" s="19">
        <f t="shared" si="14"/>
        <v>16.402455849724799</v>
      </c>
      <c r="U246" s="19">
        <f t="shared" si="15"/>
        <v>0</v>
      </c>
      <c r="V246" s="19">
        <f t="shared" si="16"/>
        <v>0</v>
      </c>
    </row>
    <row r="247" spans="1:22" x14ac:dyDescent="0.25">
      <c r="A247" s="26">
        <f>Wellpath!E247</f>
        <v>0</v>
      </c>
      <c r="B247" s="22">
        <v>0</v>
      </c>
      <c r="C247" s="22">
        <v>0</v>
      </c>
      <c r="D247" s="22">
        <v>1</v>
      </c>
      <c r="E247" s="20">
        <f>Model!$W$22*((drdp!B247+drdp!K247)*'DEC-OS'!$B247+(drdp!E247+drdp!N247)*'DEC-OS'!$C247+(drdp!H247+drdp!Q247)*'DEC-OS'!$D247)</f>
        <v>0</v>
      </c>
      <c r="F247" s="20">
        <f>Model!$W$22*((drdp!C247+drdp!L247)*'DEC-OS'!$B247+(drdp!F247+drdp!O247)*'DEC-OS'!$C247+(drdp!I247+drdp!R247)*'DEC-OS'!$D247)</f>
        <v>0</v>
      </c>
      <c r="G247" s="20">
        <f>Model!$W$22*((drdp!D247+drdp!M247)*'DEC-OS'!$B247+(drdp!G247+drdp!P247)*'DEC-OS'!$C247+(drdp!J247+drdp!S247)*'DEC-OS'!$D247)</f>
        <v>0</v>
      </c>
      <c r="H247" s="18">
        <f>Model!$W$22*((drdp!B247)*'DEC-OS'!$B247+(drdp!E247)*'DEC-OS'!$C247+(drdp!H247)*'DEC-OS'!$D247)</f>
        <v>0</v>
      </c>
      <c r="I247" s="18">
        <f>Model!$W$22*((drdp!C247)*'DEC-OS'!$B247+(drdp!F247)*'DEC-OS'!$C247+(drdp!I247)*'DEC-OS'!$D247)</f>
        <v>0</v>
      </c>
      <c r="J247" s="18">
        <f>Model!$W$22*((drdp!D247)*'DEC-OS'!$B247+(drdp!G247)*'DEC-OS'!$C247+(drdp!J247)*'DEC-OS'!$D247)</f>
        <v>0</v>
      </c>
      <c r="K247" s="21">
        <f>SUM(E$3:E246)+H247</f>
        <v>1.5258345236968518</v>
      </c>
      <c r="L247" s="21">
        <f>SUM(F$3:F246)+I247</f>
        <v>10.749826141031521</v>
      </c>
      <c r="M247" s="21">
        <f>SUM(G$3:G246)+J247</f>
        <v>0</v>
      </c>
      <c r="N247" s="21"/>
      <c r="O247" s="21"/>
      <c r="P247" s="21"/>
      <c r="Q247" s="19">
        <f t="shared" si="17"/>
        <v>2.3281709937051986</v>
      </c>
      <c r="R247" s="19">
        <f t="shared" si="17"/>
        <v>115.55876206240465</v>
      </c>
      <c r="S247" s="19">
        <f t="shared" si="17"/>
        <v>0</v>
      </c>
      <c r="T247" s="19">
        <f t="shared" si="14"/>
        <v>16.402455849724799</v>
      </c>
      <c r="U247" s="19">
        <f t="shared" si="15"/>
        <v>0</v>
      </c>
      <c r="V247" s="19">
        <f t="shared" si="16"/>
        <v>0</v>
      </c>
    </row>
    <row r="248" spans="1:22" x14ac:dyDescent="0.25">
      <c r="A248" s="26">
        <f>Wellpath!E248</f>
        <v>0</v>
      </c>
      <c r="B248" s="22">
        <v>0</v>
      </c>
      <c r="C248" s="22">
        <v>0</v>
      </c>
      <c r="D248" s="22">
        <v>1</v>
      </c>
      <c r="E248" s="20">
        <f>Model!$W$22*((drdp!B248+drdp!K248)*'DEC-OS'!$B248+(drdp!E248+drdp!N248)*'DEC-OS'!$C248+(drdp!H248+drdp!Q248)*'DEC-OS'!$D248)</f>
        <v>0</v>
      </c>
      <c r="F248" s="20">
        <f>Model!$W$22*((drdp!C248+drdp!L248)*'DEC-OS'!$B248+(drdp!F248+drdp!O248)*'DEC-OS'!$C248+(drdp!I248+drdp!R248)*'DEC-OS'!$D248)</f>
        <v>0</v>
      </c>
      <c r="G248" s="20">
        <f>Model!$W$22*((drdp!D248+drdp!M248)*'DEC-OS'!$B248+(drdp!G248+drdp!P248)*'DEC-OS'!$C248+(drdp!J248+drdp!S248)*'DEC-OS'!$D248)</f>
        <v>0</v>
      </c>
      <c r="H248" s="18">
        <f>Model!$W$22*((drdp!B248)*'DEC-OS'!$B248+(drdp!E248)*'DEC-OS'!$C248+(drdp!H248)*'DEC-OS'!$D248)</f>
        <v>0</v>
      </c>
      <c r="I248" s="18">
        <f>Model!$W$22*((drdp!C248)*'DEC-OS'!$B248+(drdp!F248)*'DEC-OS'!$C248+(drdp!I248)*'DEC-OS'!$D248)</f>
        <v>0</v>
      </c>
      <c r="J248" s="18">
        <f>Model!$W$22*((drdp!D248)*'DEC-OS'!$B248+(drdp!G248)*'DEC-OS'!$C248+(drdp!J248)*'DEC-OS'!$D248)</f>
        <v>0</v>
      </c>
      <c r="K248" s="21">
        <f>SUM(E$3:E247)+H248</f>
        <v>1.5258345236968518</v>
      </c>
      <c r="L248" s="21">
        <f>SUM(F$3:F247)+I248</f>
        <v>10.749826141031521</v>
      </c>
      <c r="M248" s="21">
        <f>SUM(G$3:G247)+J248</f>
        <v>0</v>
      </c>
      <c r="N248" s="21"/>
      <c r="O248" s="21"/>
      <c r="P248" s="21"/>
      <c r="Q248" s="19">
        <f t="shared" si="17"/>
        <v>2.3281709937051986</v>
      </c>
      <c r="R248" s="19">
        <f t="shared" si="17"/>
        <v>115.55876206240465</v>
      </c>
      <c r="S248" s="19">
        <f t="shared" si="17"/>
        <v>0</v>
      </c>
      <c r="T248" s="19">
        <f t="shared" si="14"/>
        <v>16.402455849724799</v>
      </c>
      <c r="U248" s="19">
        <f t="shared" si="15"/>
        <v>0</v>
      </c>
      <c r="V248" s="19">
        <f t="shared" si="16"/>
        <v>0</v>
      </c>
    </row>
    <row r="249" spans="1:22" x14ac:dyDescent="0.25">
      <c r="A249" s="26">
        <f>Wellpath!E249</f>
        <v>0</v>
      </c>
      <c r="B249" s="22">
        <v>0</v>
      </c>
      <c r="C249" s="22">
        <v>0</v>
      </c>
      <c r="D249" s="22">
        <v>1</v>
      </c>
      <c r="E249" s="20">
        <f>Model!$W$22*((drdp!B249+drdp!K249)*'DEC-OS'!$B249+(drdp!E249+drdp!N249)*'DEC-OS'!$C249+(drdp!H249+drdp!Q249)*'DEC-OS'!$D249)</f>
        <v>0</v>
      </c>
      <c r="F249" s="20">
        <f>Model!$W$22*((drdp!C249+drdp!L249)*'DEC-OS'!$B249+(drdp!F249+drdp!O249)*'DEC-OS'!$C249+(drdp!I249+drdp!R249)*'DEC-OS'!$D249)</f>
        <v>0</v>
      </c>
      <c r="G249" s="20">
        <f>Model!$W$22*((drdp!D249+drdp!M249)*'DEC-OS'!$B249+(drdp!G249+drdp!P249)*'DEC-OS'!$C249+(drdp!J249+drdp!S249)*'DEC-OS'!$D249)</f>
        <v>0</v>
      </c>
      <c r="H249" s="18">
        <f>Model!$W$22*((drdp!B249)*'DEC-OS'!$B249+(drdp!E249)*'DEC-OS'!$C249+(drdp!H249)*'DEC-OS'!$D249)</f>
        <v>0</v>
      </c>
      <c r="I249" s="18">
        <f>Model!$W$22*((drdp!C249)*'DEC-OS'!$B249+(drdp!F249)*'DEC-OS'!$C249+(drdp!I249)*'DEC-OS'!$D249)</f>
        <v>0</v>
      </c>
      <c r="J249" s="18">
        <f>Model!$W$22*((drdp!D249)*'DEC-OS'!$B249+(drdp!G249)*'DEC-OS'!$C249+(drdp!J249)*'DEC-OS'!$D249)</f>
        <v>0</v>
      </c>
      <c r="K249" s="21">
        <f>SUM(E$3:E248)+H249</f>
        <v>1.5258345236968518</v>
      </c>
      <c r="L249" s="21">
        <f>SUM(F$3:F248)+I249</f>
        <v>10.749826141031521</v>
      </c>
      <c r="M249" s="21">
        <f>SUM(G$3:G248)+J249</f>
        <v>0</v>
      </c>
      <c r="N249" s="21"/>
      <c r="O249" s="21"/>
      <c r="P249" s="21"/>
      <c r="Q249" s="19">
        <f t="shared" si="17"/>
        <v>2.3281709937051986</v>
      </c>
      <c r="R249" s="19">
        <f t="shared" si="17"/>
        <v>115.55876206240465</v>
      </c>
      <c r="S249" s="19">
        <f t="shared" si="17"/>
        <v>0</v>
      </c>
      <c r="T249" s="19">
        <f t="shared" si="14"/>
        <v>16.402455849724799</v>
      </c>
      <c r="U249" s="19">
        <f t="shared" si="15"/>
        <v>0</v>
      </c>
      <c r="V249" s="19">
        <f t="shared" si="16"/>
        <v>0</v>
      </c>
    </row>
    <row r="250" spans="1:22" x14ac:dyDescent="0.25">
      <c r="A250" s="26">
        <f>Wellpath!E250</f>
        <v>0</v>
      </c>
      <c r="B250" s="22">
        <v>0</v>
      </c>
      <c r="C250" s="22">
        <v>0</v>
      </c>
      <c r="D250" s="22">
        <v>1</v>
      </c>
      <c r="E250" s="20">
        <f>Model!$W$22*((drdp!B250+drdp!K250)*'DEC-OS'!$B250+(drdp!E250+drdp!N250)*'DEC-OS'!$C250+(drdp!H250+drdp!Q250)*'DEC-OS'!$D250)</f>
        <v>0</v>
      </c>
      <c r="F250" s="20">
        <f>Model!$W$22*((drdp!C250+drdp!L250)*'DEC-OS'!$B250+(drdp!F250+drdp!O250)*'DEC-OS'!$C250+(drdp!I250+drdp!R250)*'DEC-OS'!$D250)</f>
        <v>0</v>
      </c>
      <c r="G250" s="20">
        <f>Model!$W$22*((drdp!D250+drdp!M250)*'DEC-OS'!$B250+(drdp!G250+drdp!P250)*'DEC-OS'!$C250+(drdp!J250+drdp!S250)*'DEC-OS'!$D250)</f>
        <v>0</v>
      </c>
      <c r="H250" s="18">
        <f>Model!$W$22*((drdp!B250)*'DEC-OS'!$B250+(drdp!E250)*'DEC-OS'!$C250+(drdp!H250)*'DEC-OS'!$D250)</f>
        <v>0</v>
      </c>
      <c r="I250" s="18">
        <f>Model!$W$22*((drdp!C250)*'DEC-OS'!$B250+(drdp!F250)*'DEC-OS'!$C250+(drdp!I250)*'DEC-OS'!$D250)</f>
        <v>0</v>
      </c>
      <c r="J250" s="18">
        <f>Model!$W$22*((drdp!D250)*'DEC-OS'!$B250+(drdp!G250)*'DEC-OS'!$C250+(drdp!J250)*'DEC-OS'!$D250)</f>
        <v>0</v>
      </c>
      <c r="K250" s="21">
        <f>SUM(E$3:E249)+H250</f>
        <v>1.5258345236968518</v>
      </c>
      <c r="L250" s="21">
        <f>SUM(F$3:F249)+I250</f>
        <v>10.749826141031521</v>
      </c>
      <c r="M250" s="21">
        <f>SUM(G$3:G249)+J250</f>
        <v>0</v>
      </c>
      <c r="N250" s="21"/>
      <c r="O250" s="21"/>
      <c r="P250" s="21"/>
      <c r="Q250" s="19">
        <f t="shared" si="17"/>
        <v>2.3281709937051986</v>
      </c>
      <c r="R250" s="19">
        <f t="shared" si="17"/>
        <v>115.55876206240465</v>
      </c>
      <c r="S250" s="19">
        <f t="shared" si="17"/>
        <v>0</v>
      </c>
      <c r="T250" s="19">
        <f t="shared" si="14"/>
        <v>16.402455849724799</v>
      </c>
      <c r="U250" s="19">
        <f t="shared" si="15"/>
        <v>0</v>
      </c>
      <c r="V250" s="19">
        <f t="shared" si="16"/>
        <v>0</v>
      </c>
    </row>
    <row r="251" spans="1:22" x14ac:dyDescent="0.25">
      <c r="A251" s="26">
        <f>Wellpath!E251</f>
        <v>0</v>
      </c>
      <c r="B251" s="22">
        <v>0</v>
      </c>
      <c r="C251" s="22">
        <v>0</v>
      </c>
      <c r="D251" s="22">
        <v>1</v>
      </c>
      <c r="E251" s="20">
        <f>Model!$W$22*((drdp!B251+drdp!K251)*'DEC-OS'!$B251+(drdp!E251+drdp!N251)*'DEC-OS'!$C251+(drdp!H251+drdp!Q251)*'DEC-OS'!$D251)</f>
        <v>0</v>
      </c>
      <c r="F251" s="20">
        <f>Model!$W$22*((drdp!C251+drdp!L251)*'DEC-OS'!$B251+(drdp!F251+drdp!O251)*'DEC-OS'!$C251+(drdp!I251+drdp!R251)*'DEC-OS'!$D251)</f>
        <v>0</v>
      </c>
      <c r="G251" s="20">
        <f>Model!$W$22*((drdp!D251+drdp!M251)*'DEC-OS'!$B251+(drdp!G251+drdp!P251)*'DEC-OS'!$C251+(drdp!J251+drdp!S251)*'DEC-OS'!$D251)</f>
        <v>0</v>
      </c>
      <c r="H251" s="18">
        <f>Model!$W$22*((drdp!B251)*'DEC-OS'!$B251+(drdp!E251)*'DEC-OS'!$C251+(drdp!H251)*'DEC-OS'!$D251)</f>
        <v>0</v>
      </c>
      <c r="I251" s="18">
        <f>Model!$W$22*((drdp!C251)*'DEC-OS'!$B251+(drdp!F251)*'DEC-OS'!$C251+(drdp!I251)*'DEC-OS'!$D251)</f>
        <v>0</v>
      </c>
      <c r="J251" s="18">
        <f>Model!$W$22*((drdp!D251)*'DEC-OS'!$B251+(drdp!G251)*'DEC-OS'!$C251+(drdp!J251)*'DEC-OS'!$D251)</f>
        <v>0</v>
      </c>
      <c r="K251" s="21">
        <f>SUM(E$3:E250)+H251</f>
        <v>1.5258345236968518</v>
      </c>
      <c r="L251" s="21">
        <f>SUM(F$3:F250)+I251</f>
        <v>10.749826141031521</v>
      </c>
      <c r="M251" s="21">
        <f>SUM(G$3:G250)+J251</f>
        <v>0</v>
      </c>
      <c r="N251" s="21"/>
      <c r="O251" s="21"/>
      <c r="P251" s="21"/>
      <c r="Q251" s="19">
        <f t="shared" si="17"/>
        <v>2.3281709937051986</v>
      </c>
      <c r="R251" s="19">
        <f t="shared" si="17"/>
        <v>115.55876206240465</v>
      </c>
      <c r="S251" s="19">
        <f t="shared" si="17"/>
        <v>0</v>
      </c>
      <c r="T251" s="19">
        <f t="shared" si="14"/>
        <v>16.402455849724799</v>
      </c>
      <c r="U251" s="19">
        <f t="shared" si="15"/>
        <v>0</v>
      </c>
      <c r="V251" s="19">
        <f t="shared" si="16"/>
        <v>0</v>
      </c>
    </row>
    <row r="252" spans="1:22" x14ac:dyDescent="0.25">
      <c r="A252" s="26">
        <f>Wellpath!E252</f>
        <v>0</v>
      </c>
      <c r="B252" s="22">
        <v>0</v>
      </c>
      <c r="C252" s="22">
        <v>0</v>
      </c>
      <c r="D252" s="22">
        <v>1</v>
      </c>
      <c r="E252" s="20">
        <f>Model!$W$22*((drdp!B252+drdp!K252)*'DEC-OS'!$B252+(drdp!E252+drdp!N252)*'DEC-OS'!$C252+(drdp!H252+drdp!Q252)*'DEC-OS'!$D252)</f>
        <v>0</v>
      </c>
      <c r="F252" s="20">
        <f>Model!$W$22*((drdp!C252+drdp!L252)*'DEC-OS'!$B252+(drdp!F252+drdp!O252)*'DEC-OS'!$C252+(drdp!I252+drdp!R252)*'DEC-OS'!$D252)</f>
        <v>0</v>
      </c>
      <c r="G252" s="20">
        <f>Model!$W$22*((drdp!D252+drdp!M252)*'DEC-OS'!$B252+(drdp!G252+drdp!P252)*'DEC-OS'!$C252+(drdp!J252+drdp!S252)*'DEC-OS'!$D252)</f>
        <v>0</v>
      </c>
      <c r="H252" s="18">
        <f>Model!$W$22*((drdp!B252)*'DEC-OS'!$B252+(drdp!E252)*'DEC-OS'!$C252+(drdp!H252)*'DEC-OS'!$D252)</f>
        <v>0</v>
      </c>
      <c r="I252" s="18">
        <f>Model!$W$22*((drdp!C252)*'DEC-OS'!$B252+(drdp!F252)*'DEC-OS'!$C252+(drdp!I252)*'DEC-OS'!$D252)</f>
        <v>0</v>
      </c>
      <c r="J252" s="18">
        <f>Model!$W$22*((drdp!D252)*'DEC-OS'!$B252+(drdp!G252)*'DEC-OS'!$C252+(drdp!J252)*'DEC-OS'!$D252)</f>
        <v>0</v>
      </c>
      <c r="K252" s="21">
        <f>SUM(E$3:E251)+H252</f>
        <v>1.5258345236968518</v>
      </c>
      <c r="L252" s="21">
        <f>SUM(F$3:F251)+I252</f>
        <v>10.749826141031521</v>
      </c>
      <c r="M252" s="21">
        <f>SUM(G$3:G251)+J252</f>
        <v>0</v>
      </c>
      <c r="N252" s="21"/>
      <c r="O252" s="21"/>
      <c r="P252" s="21"/>
      <c r="Q252" s="19">
        <f t="shared" si="17"/>
        <v>2.3281709937051986</v>
      </c>
      <c r="R252" s="19">
        <f t="shared" si="17"/>
        <v>115.55876206240465</v>
      </c>
      <c r="S252" s="19">
        <f t="shared" si="17"/>
        <v>0</v>
      </c>
      <c r="T252" s="19">
        <f t="shared" si="14"/>
        <v>16.402455849724799</v>
      </c>
      <c r="U252" s="19">
        <f t="shared" si="15"/>
        <v>0</v>
      </c>
      <c r="V252" s="19">
        <f t="shared" si="16"/>
        <v>0</v>
      </c>
    </row>
    <row r="253" spans="1:22" x14ac:dyDescent="0.25">
      <c r="A253" s="26">
        <f>Wellpath!E253</f>
        <v>0</v>
      </c>
      <c r="B253" s="22">
        <v>0</v>
      </c>
      <c r="C253" s="22">
        <v>0</v>
      </c>
      <c r="D253" s="22">
        <v>1</v>
      </c>
      <c r="E253" s="20">
        <f>Model!$W$22*((drdp!B253+drdp!K253)*'DEC-OS'!$B253+(drdp!E253+drdp!N253)*'DEC-OS'!$C253+(drdp!H253+drdp!Q253)*'DEC-OS'!$D253)</f>
        <v>0</v>
      </c>
      <c r="F253" s="20">
        <f>Model!$W$22*((drdp!C253+drdp!L253)*'DEC-OS'!$B253+(drdp!F253+drdp!O253)*'DEC-OS'!$C253+(drdp!I253+drdp!R253)*'DEC-OS'!$D253)</f>
        <v>0</v>
      </c>
      <c r="G253" s="20">
        <f>Model!$W$22*((drdp!D253+drdp!M253)*'DEC-OS'!$B253+(drdp!G253+drdp!P253)*'DEC-OS'!$C253+(drdp!J253+drdp!S253)*'DEC-OS'!$D253)</f>
        <v>0</v>
      </c>
      <c r="H253" s="18">
        <f>Model!$W$22*((drdp!B253)*'DEC-OS'!$B253+(drdp!E253)*'DEC-OS'!$C253+(drdp!H253)*'DEC-OS'!$D253)</f>
        <v>0</v>
      </c>
      <c r="I253" s="18">
        <f>Model!$W$22*((drdp!C253)*'DEC-OS'!$B253+(drdp!F253)*'DEC-OS'!$C253+(drdp!I253)*'DEC-OS'!$D253)</f>
        <v>0</v>
      </c>
      <c r="J253" s="18">
        <f>Model!$W$22*((drdp!D253)*'DEC-OS'!$B253+(drdp!G253)*'DEC-OS'!$C253+(drdp!J253)*'DEC-OS'!$D253)</f>
        <v>0</v>
      </c>
      <c r="K253" s="21">
        <f>SUM(E$3:E252)+H253</f>
        <v>1.5258345236968518</v>
      </c>
      <c r="L253" s="21">
        <f>SUM(F$3:F252)+I253</f>
        <v>10.749826141031521</v>
      </c>
      <c r="M253" s="21">
        <f>SUM(G$3:G252)+J253</f>
        <v>0</v>
      </c>
      <c r="N253" s="21"/>
      <c r="O253" s="21"/>
      <c r="P253" s="21"/>
      <c r="Q253" s="19">
        <f t="shared" si="17"/>
        <v>2.3281709937051986</v>
      </c>
      <c r="R253" s="19">
        <f t="shared" si="17"/>
        <v>115.55876206240465</v>
      </c>
      <c r="S253" s="19">
        <f t="shared" si="17"/>
        <v>0</v>
      </c>
      <c r="T253" s="19">
        <f t="shared" si="14"/>
        <v>16.402455849724799</v>
      </c>
      <c r="U253" s="19">
        <f t="shared" si="15"/>
        <v>0</v>
      </c>
      <c r="V253" s="19">
        <f t="shared" si="16"/>
        <v>0</v>
      </c>
    </row>
    <row r="254" spans="1:22" x14ac:dyDescent="0.25">
      <c r="A254" s="26">
        <f>Wellpath!E254</f>
        <v>0</v>
      </c>
      <c r="B254" s="22">
        <v>0</v>
      </c>
      <c r="C254" s="22">
        <v>0</v>
      </c>
      <c r="D254" s="22">
        <v>1</v>
      </c>
      <c r="E254" s="20">
        <f>Model!$W$22*((drdp!B254+drdp!K254)*'DEC-OS'!$B254+(drdp!E254+drdp!N254)*'DEC-OS'!$C254+(drdp!H254+drdp!Q254)*'DEC-OS'!$D254)</f>
        <v>0</v>
      </c>
      <c r="F254" s="20">
        <f>Model!$W$22*((drdp!C254+drdp!L254)*'DEC-OS'!$B254+(drdp!F254+drdp!O254)*'DEC-OS'!$C254+(drdp!I254+drdp!R254)*'DEC-OS'!$D254)</f>
        <v>0</v>
      </c>
      <c r="G254" s="20">
        <f>Model!$W$22*((drdp!D254+drdp!M254)*'DEC-OS'!$B254+(drdp!G254+drdp!P254)*'DEC-OS'!$C254+(drdp!J254+drdp!S254)*'DEC-OS'!$D254)</f>
        <v>0</v>
      </c>
      <c r="H254" s="18">
        <f>Model!$W$22*((drdp!B254)*'DEC-OS'!$B254+(drdp!E254)*'DEC-OS'!$C254+(drdp!H254)*'DEC-OS'!$D254)</f>
        <v>0</v>
      </c>
      <c r="I254" s="18">
        <f>Model!$W$22*((drdp!C254)*'DEC-OS'!$B254+(drdp!F254)*'DEC-OS'!$C254+(drdp!I254)*'DEC-OS'!$D254)</f>
        <v>0</v>
      </c>
      <c r="J254" s="18">
        <f>Model!$W$22*((drdp!D254)*'DEC-OS'!$B254+(drdp!G254)*'DEC-OS'!$C254+(drdp!J254)*'DEC-OS'!$D254)</f>
        <v>0</v>
      </c>
      <c r="K254" s="21">
        <f>SUM(E$3:E253)+H254</f>
        <v>1.5258345236968518</v>
      </c>
      <c r="L254" s="21">
        <f>SUM(F$3:F253)+I254</f>
        <v>10.749826141031521</v>
      </c>
      <c r="M254" s="21">
        <f>SUM(G$3:G253)+J254</f>
        <v>0</v>
      </c>
      <c r="N254" s="21"/>
      <c r="O254" s="21"/>
      <c r="P254" s="21"/>
      <c r="Q254" s="19">
        <f t="shared" si="17"/>
        <v>2.3281709937051986</v>
      </c>
      <c r="R254" s="19">
        <f t="shared" si="17"/>
        <v>115.55876206240465</v>
      </c>
      <c r="S254" s="19">
        <f t="shared" si="17"/>
        <v>0</v>
      </c>
      <c r="T254" s="19">
        <f t="shared" si="14"/>
        <v>16.402455849724799</v>
      </c>
      <c r="U254" s="19">
        <f t="shared" si="15"/>
        <v>0</v>
      </c>
      <c r="V254" s="19">
        <f t="shared" si="16"/>
        <v>0</v>
      </c>
    </row>
    <row r="255" spans="1:22" x14ac:dyDescent="0.25">
      <c r="A255" s="26">
        <f>Wellpath!E255</f>
        <v>0</v>
      </c>
      <c r="B255" s="22">
        <v>0</v>
      </c>
      <c r="C255" s="22">
        <v>0</v>
      </c>
      <c r="D255" s="22">
        <v>1</v>
      </c>
      <c r="E255" s="20">
        <f>Model!$W$22*((drdp!B255+drdp!K255)*'DEC-OS'!$B255+(drdp!E255+drdp!N255)*'DEC-OS'!$C255+(drdp!H255+drdp!Q255)*'DEC-OS'!$D255)</f>
        <v>0</v>
      </c>
      <c r="F255" s="20">
        <f>Model!$W$22*((drdp!C255+drdp!L255)*'DEC-OS'!$B255+(drdp!F255+drdp!O255)*'DEC-OS'!$C255+(drdp!I255+drdp!R255)*'DEC-OS'!$D255)</f>
        <v>0</v>
      </c>
      <c r="G255" s="20">
        <f>Model!$W$22*((drdp!D255+drdp!M255)*'DEC-OS'!$B255+(drdp!G255+drdp!P255)*'DEC-OS'!$C255+(drdp!J255+drdp!S255)*'DEC-OS'!$D255)</f>
        <v>0</v>
      </c>
      <c r="H255" s="18">
        <f>Model!$W$22*((drdp!B255)*'DEC-OS'!$B255+(drdp!E255)*'DEC-OS'!$C255+(drdp!H255)*'DEC-OS'!$D255)</f>
        <v>0</v>
      </c>
      <c r="I255" s="18">
        <f>Model!$W$22*((drdp!C255)*'DEC-OS'!$B255+(drdp!F255)*'DEC-OS'!$C255+(drdp!I255)*'DEC-OS'!$D255)</f>
        <v>0</v>
      </c>
      <c r="J255" s="18">
        <f>Model!$W$22*((drdp!D255)*'DEC-OS'!$B255+(drdp!G255)*'DEC-OS'!$C255+(drdp!J255)*'DEC-OS'!$D255)</f>
        <v>0</v>
      </c>
      <c r="K255" s="21">
        <f>SUM(E$3:E254)+H255</f>
        <v>1.5258345236968518</v>
      </c>
      <c r="L255" s="21">
        <f>SUM(F$3:F254)+I255</f>
        <v>10.749826141031521</v>
      </c>
      <c r="M255" s="21">
        <f>SUM(G$3:G254)+J255</f>
        <v>0</v>
      </c>
      <c r="N255" s="21"/>
      <c r="O255" s="21"/>
      <c r="P255" s="21"/>
      <c r="Q255" s="19">
        <f t="shared" si="17"/>
        <v>2.3281709937051986</v>
      </c>
      <c r="R255" s="19">
        <f t="shared" si="17"/>
        <v>115.55876206240465</v>
      </c>
      <c r="S255" s="19">
        <f t="shared" si="17"/>
        <v>0</v>
      </c>
      <c r="T255" s="19">
        <f t="shared" si="14"/>
        <v>16.402455849724799</v>
      </c>
      <c r="U255" s="19">
        <f t="shared" si="15"/>
        <v>0</v>
      </c>
      <c r="V255" s="19">
        <f t="shared" si="16"/>
        <v>0</v>
      </c>
    </row>
    <row r="256" spans="1:22" x14ac:dyDescent="0.25">
      <c r="A256" s="26">
        <f>Wellpath!E256</f>
        <v>0</v>
      </c>
      <c r="B256" s="22">
        <v>0</v>
      </c>
      <c r="C256" s="22">
        <v>0</v>
      </c>
      <c r="D256" s="22">
        <v>1</v>
      </c>
      <c r="E256" s="20">
        <f>Model!$W$22*((drdp!B256+drdp!K256)*'DEC-OS'!$B256+(drdp!E256+drdp!N256)*'DEC-OS'!$C256+(drdp!H256+drdp!Q256)*'DEC-OS'!$D256)</f>
        <v>0</v>
      </c>
      <c r="F256" s="20">
        <f>Model!$W$22*((drdp!C256+drdp!L256)*'DEC-OS'!$B256+(drdp!F256+drdp!O256)*'DEC-OS'!$C256+(drdp!I256+drdp!R256)*'DEC-OS'!$D256)</f>
        <v>0</v>
      </c>
      <c r="G256" s="20">
        <f>Model!$W$22*((drdp!D256+drdp!M256)*'DEC-OS'!$B256+(drdp!G256+drdp!P256)*'DEC-OS'!$C256+(drdp!J256+drdp!S256)*'DEC-OS'!$D256)</f>
        <v>0</v>
      </c>
      <c r="H256" s="18">
        <f>Model!$W$22*((drdp!B256)*'DEC-OS'!$B256+(drdp!E256)*'DEC-OS'!$C256+(drdp!H256)*'DEC-OS'!$D256)</f>
        <v>0</v>
      </c>
      <c r="I256" s="18">
        <f>Model!$W$22*((drdp!C256)*'DEC-OS'!$B256+(drdp!F256)*'DEC-OS'!$C256+(drdp!I256)*'DEC-OS'!$D256)</f>
        <v>0</v>
      </c>
      <c r="J256" s="18">
        <f>Model!$W$22*((drdp!D256)*'DEC-OS'!$B256+(drdp!G256)*'DEC-OS'!$C256+(drdp!J256)*'DEC-OS'!$D256)</f>
        <v>0</v>
      </c>
      <c r="K256" s="21">
        <f>SUM(E$3:E255)+H256</f>
        <v>1.5258345236968518</v>
      </c>
      <c r="L256" s="21">
        <f>SUM(F$3:F255)+I256</f>
        <v>10.749826141031521</v>
      </c>
      <c r="M256" s="21">
        <f>SUM(G$3:G255)+J256</f>
        <v>0</v>
      </c>
      <c r="N256" s="21"/>
      <c r="O256" s="21"/>
      <c r="P256" s="21"/>
      <c r="Q256" s="19">
        <f t="shared" si="17"/>
        <v>2.3281709937051986</v>
      </c>
      <c r="R256" s="19">
        <f t="shared" si="17"/>
        <v>115.55876206240465</v>
      </c>
      <c r="S256" s="19">
        <f t="shared" si="17"/>
        <v>0</v>
      </c>
      <c r="T256" s="19">
        <f t="shared" si="14"/>
        <v>16.402455849724799</v>
      </c>
      <c r="U256" s="19">
        <f t="shared" si="15"/>
        <v>0</v>
      </c>
      <c r="V256" s="19">
        <f t="shared" si="16"/>
        <v>0</v>
      </c>
    </row>
    <row r="257" spans="1:23" x14ac:dyDescent="0.25">
      <c r="A257" s="26">
        <f>Wellpath!E257</f>
        <v>0</v>
      </c>
      <c r="B257" s="22">
        <v>0</v>
      </c>
      <c r="C257" s="22">
        <v>0</v>
      </c>
      <c r="D257" s="22">
        <v>1</v>
      </c>
      <c r="E257" s="20">
        <f>Model!$W$22*((drdp!B257+drdp!K257)*'DEC-OS'!$B257+(drdp!E257+drdp!N257)*'DEC-OS'!$C257+(drdp!H257+drdp!Q257)*'DEC-OS'!$D257)</f>
        <v>0</v>
      </c>
      <c r="F257" s="20">
        <f>Model!$W$22*((drdp!C257+drdp!L257)*'DEC-OS'!$B257+(drdp!F257+drdp!O257)*'DEC-OS'!$C257+(drdp!I257+drdp!R257)*'DEC-OS'!$D257)</f>
        <v>0</v>
      </c>
      <c r="G257" s="20">
        <f>Model!$W$22*((drdp!D257+drdp!M257)*'DEC-OS'!$B257+(drdp!G257+drdp!P257)*'DEC-OS'!$C257+(drdp!J257+drdp!S257)*'DEC-OS'!$D257)</f>
        <v>0</v>
      </c>
      <c r="H257" s="18">
        <f>Model!$W$22*((drdp!B257)*'DEC-OS'!$B257+(drdp!E257)*'DEC-OS'!$C257+(drdp!H257)*'DEC-OS'!$D257)</f>
        <v>0</v>
      </c>
      <c r="I257" s="18">
        <f>Model!$W$22*((drdp!C257)*'DEC-OS'!$B257+(drdp!F257)*'DEC-OS'!$C257+(drdp!I257)*'DEC-OS'!$D257)</f>
        <v>0</v>
      </c>
      <c r="J257" s="18">
        <f>Model!$W$22*((drdp!D257)*'DEC-OS'!$B257+(drdp!G257)*'DEC-OS'!$C257+(drdp!J257)*'DEC-OS'!$D257)</f>
        <v>0</v>
      </c>
      <c r="K257" s="21">
        <f>SUM(E$3:E256)+H257</f>
        <v>1.5258345236968518</v>
      </c>
      <c r="L257" s="21">
        <f>SUM(F$3:F256)+I257</f>
        <v>10.749826141031521</v>
      </c>
      <c r="M257" s="21">
        <f>SUM(G$3:G256)+J257</f>
        <v>0</v>
      </c>
      <c r="N257" s="21"/>
      <c r="O257" s="21"/>
      <c r="P257" s="21"/>
      <c r="Q257" s="19">
        <f t="shared" si="17"/>
        <v>2.3281709937051986</v>
      </c>
      <c r="R257" s="19">
        <f t="shared" si="17"/>
        <v>115.55876206240465</v>
      </c>
      <c r="S257" s="19">
        <f t="shared" si="17"/>
        <v>0</v>
      </c>
      <c r="T257" s="19">
        <f t="shared" si="14"/>
        <v>16.402455849724799</v>
      </c>
      <c r="U257" s="19">
        <f t="shared" si="15"/>
        <v>0</v>
      </c>
      <c r="V257" s="19">
        <f t="shared" si="16"/>
        <v>0</v>
      </c>
    </row>
    <row r="258" spans="1:23" x14ac:dyDescent="0.25">
      <c r="A258" s="26">
        <f>Wellpath!E258</f>
        <v>0</v>
      </c>
      <c r="B258" s="22">
        <v>0</v>
      </c>
      <c r="C258" s="22">
        <v>0</v>
      </c>
      <c r="D258" s="22">
        <v>1</v>
      </c>
      <c r="E258" s="20">
        <f>Model!$W$22*((drdp!B258+drdp!K258)*'DEC-OS'!$B258+(drdp!E258+drdp!N258)*'DEC-OS'!$C258+(drdp!H258+drdp!Q258)*'DEC-OS'!$D258)</f>
        <v>0</v>
      </c>
      <c r="F258" s="20">
        <f>Model!$W$22*((drdp!C258+drdp!L258)*'DEC-OS'!$B258+(drdp!F258+drdp!O258)*'DEC-OS'!$C258+(drdp!I258+drdp!R258)*'DEC-OS'!$D258)</f>
        <v>0</v>
      </c>
      <c r="G258" s="20">
        <f>Model!$W$22*((drdp!D258+drdp!M258)*'DEC-OS'!$B258+(drdp!G258+drdp!P258)*'DEC-OS'!$C258+(drdp!J258+drdp!S258)*'DEC-OS'!$D258)</f>
        <v>0</v>
      </c>
      <c r="H258" s="18">
        <f>Model!$W$22*((drdp!B258)*'DEC-OS'!$B258+(drdp!E258)*'DEC-OS'!$C258+(drdp!H258)*'DEC-OS'!$D258)</f>
        <v>0</v>
      </c>
      <c r="I258" s="18">
        <f>Model!$W$22*((drdp!C258)*'DEC-OS'!$B258+(drdp!F258)*'DEC-OS'!$C258+(drdp!I258)*'DEC-OS'!$D258)</f>
        <v>0</v>
      </c>
      <c r="J258" s="18">
        <f>Model!$W$22*((drdp!D258)*'DEC-OS'!$B258+(drdp!G258)*'DEC-OS'!$C258+(drdp!J258)*'DEC-OS'!$D258)</f>
        <v>0</v>
      </c>
      <c r="K258" s="21">
        <f>SUM(E$3:E257)+H258</f>
        <v>1.5258345236968518</v>
      </c>
      <c r="L258" s="21">
        <f>SUM(F$3:F257)+I258</f>
        <v>10.749826141031521</v>
      </c>
      <c r="M258" s="21">
        <f>SUM(G$3:G257)+J258</f>
        <v>0</v>
      </c>
      <c r="N258" s="21"/>
      <c r="O258" s="21"/>
      <c r="P258" s="21"/>
      <c r="Q258" s="19">
        <f t="shared" si="17"/>
        <v>2.3281709937051986</v>
      </c>
      <c r="R258" s="19">
        <f t="shared" si="17"/>
        <v>115.55876206240465</v>
      </c>
      <c r="S258" s="19">
        <f t="shared" si="17"/>
        <v>0</v>
      </c>
      <c r="T258" s="19">
        <f t="shared" si="14"/>
        <v>16.402455849724799</v>
      </c>
      <c r="U258" s="19">
        <f t="shared" si="15"/>
        <v>0</v>
      </c>
      <c r="V258" s="19">
        <f t="shared" si="16"/>
        <v>0</v>
      </c>
    </row>
    <row r="259" spans="1:23" x14ac:dyDescent="0.25">
      <c r="A259" s="26">
        <f>Wellpath!E259</f>
        <v>0</v>
      </c>
      <c r="B259" s="22">
        <v>0</v>
      </c>
      <c r="C259" s="22">
        <v>0</v>
      </c>
      <c r="D259" s="22">
        <v>1</v>
      </c>
      <c r="E259" s="20">
        <f>Model!$W$22*((drdp!B259+drdp!K259)*'DEC-OS'!$B259+(drdp!E259+drdp!N259)*'DEC-OS'!$C259+(drdp!H259+drdp!Q259)*'DEC-OS'!$D259)</f>
        <v>0</v>
      </c>
      <c r="F259" s="20">
        <f>Model!$W$22*((drdp!C259+drdp!L259)*'DEC-OS'!$B259+(drdp!F259+drdp!O259)*'DEC-OS'!$C259+(drdp!I259+drdp!R259)*'DEC-OS'!$D259)</f>
        <v>0</v>
      </c>
      <c r="G259" s="20">
        <f>Model!$W$22*((drdp!D259+drdp!M259)*'DEC-OS'!$B259+(drdp!G259+drdp!P259)*'DEC-OS'!$C259+(drdp!J259+drdp!S259)*'DEC-OS'!$D259)</f>
        <v>0</v>
      </c>
      <c r="H259" s="18">
        <f>Model!$W$22*((drdp!B259)*'DEC-OS'!$B259+(drdp!E259)*'DEC-OS'!$C259+(drdp!H259)*'DEC-OS'!$D259)</f>
        <v>0</v>
      </c>
      <c r="I259" s="18">
        <f>Model!$W$22*((drdp!C259)*'DEC-OS'!$B259+(drdp!F259)*'DEC-OS'!$C259+(drdp!I259)*'DEC-OS'!$D259)</f>
        <v>0</v>
      </c>
      <c r="J259" s="18">
        <f>Model!$W$22*((drdp!D259)*'DEC-OS'!$B259+(drdp!G259)*'DEC-OS'!$C259+(drdp!J259)*'DEC-OS'!$D259)</f>
        <v>0</v>
      </c>
      <c r="K259" s="21">
        <f>SUM(E$3:E258)+H259</f>
        <v>1.5258345236968518</v>
      </c>
      <c r="L259" s="21">
        <f>SUM(F$3:F258)+I259</f>
        <v>10.749826141031521</v>
      </c>
      <c r="M259" s="21">
        <f>SUM(G$3:G258)+J259</f>
        <v>0</v>
      </c>
      <c r="N259" s="21"/>
      <c r="O259" s="21"/>
      <c r="P259" s="21"/>
      <c r="Q259" s="19">
        <f t="shared" si="17"/>
        <v>2.3281709937051986</v>
      </c>
      <c r="R259" s="19">
        <f t="shared" si="17"/>
        <v>115.55876206240465</v>
      </c>
      <c r="S259" s="19">
        <f t="shared" si="17"/>
        <v>0</v>
      </c>
      <c r="T259" s="19">
        <f t="shared" si="14"/>
        <v>16.402455849724799</v>
      </c>
      <c r="U259" s="19">
        <f t="shared" si="15"/>
        <v>0</v>
      </c>
      <c r="V259" s="19">
        <f t="shared" si="16"/>
        <v>0</v>
      </c>
    </row>
    <row r="260" spans="1:23" x14ac:dyDescent="0.25">
      <c r="A260" s="26">
        <f>Wellpath!E260</f>
        <v>0</v>
      </c>
      <c r="B260" s="22">
        <v>0</v>
      </c>
      <c r="C260" s="22">
        <v>0</v>
      </c>
      <c r="D260" s="22">
        <v>1</v>
      </c>
      <c r="E260" s="20">
        <f>Model!$W$22*((drdp!B260+drdp!K260)*'DEC-OS'!$B260+(drdp!E260+drdp!N260)*'DEC-OS'!$C260+(drdp!H260+drdp!Q260)*'DEC-OS'!$D260)</f>
        <v>0</v>
      </c>
      <c r="F260" s="20">
        <f>Model!$W$22*((drdp!C260+drdp!L260)*'DEC-OS'!$B260+(drdp!F260+drdp!O260)*'DEC-OS'!$C260+(drdp!I260+drdp!R260)*'DEC-OS'!$D260)</f>
        <v>0</v>
      </c>
      <c r="G260" s="20">
        <f>Model!$W$22*((drdp!D260+drdp!M260)*'DEC-OS'!$B260+(drdp!G260+drdp!P260)*'DEC-OS'!$C260+(drdp!J260+drdp!S260)*'DEC-OS'!$D260)</f>
        <v>0</v>
      </c>
      <c r="H260" s="18">
        <f>Model!$W$22*((drdp!B260)*'DEC-OS'!$B260+(drdp!E260)*'DEC-OS'!$C260+(drdp!H260)*'DEC-OS'!$D260)</f>
        <v>0</v>
      </c>
      <c r="I260" s="18">
        <f>Model!$W$22*((drdp!C260)*'DEC-OS'!$B260+(drdp!F260)*'DEC-OS'!$C260+(drdp!I260)*'DEC-OS'!$D260)</f>
        <v>0</v>
      </c>
      <c r="J260" s="18">
        <f>Model!$W$22*((drdp!D260)*'DEC-OS'!$B260+(drdp!G260)*'DEC-OS'!$C260+(drdp!J260)*'DEC-OS'!$D260)</f>
        <v>0</v>
      </c>
      <c r="K260" s="21">
        <f>SUM(E$3:E259)+H260</f>
        <v>1.5258345236968518</v>
      </c>
      <c r="L260" s="21">
        <f>SUM(F$3:F259)+I260</f>
        <v>10.749826141031521</v>
      </c>
      <c r="M260" s="21">
        <f>SUM(G$3:G259)+J260</f>
        <v>0</v>
      </c>
      <c r="N260" s="21"/>
      <c r="O260" s="21"/>
      <c r="P260" s="21"/>
      <c r="Q260" s="19">
        <f t="shared" si="17"/>
        <v>2.3281709937051986</v>
      </c>
      <c r="R260" s="19">
        <f t="shared" si="17"/>
        <v>115.55876206240465</v>
      </c>
      <c r="S260" s="19">
        <f t="shared" si="17"/>
        <v>0</v>
      </c>
      <c r="T260" s="19">
        <f t="shared" ref="T260:T271" si="18">K260*L260</f>
        <v>16.402455849724799</v>
      </c>
      <c r="U260" s="19">
        <f t="shared" ref="U260:U271" si="19">K260*M260</f>
        <v>0</v>
      </c>
      <c r="V260" s="19">
        <f t="shared" ref="V260:V271" si="20">L260*M260</f>
        <v>0</v>
      </c>
    </row>
    <row r="261" spans="1:23" x14ac:dyDescent="0.25">
      <c r="A261" s="26">
        <f>Wellpath!E261</f>
        <v>0</v>
      </c>
      <c r="B261" s="22">
        <v>0</v>
      </c>
      <c r="C261" s="22">
        <v>0</v>
      </c>
      <c r="D261" s="22">
        <v>1</v>
      </c>
      <c r="E261" s="20">
        <f>Model!$W$22*((drdp!B261+drdp!K261)*'DEC-OS'!$B261+(drdp!E261+drdp!N261)*'DEC-OS'!$C261+(drdp!H261+drdp!Q261)*'DEC-OS'!$D261)</f>
        <v>0</v>
      </c>
      <c r="F261" s="20">
        <f>Model!$W$22*((drdp!C261+drdp!L261)*'DEC-OS'!$B261+(drdp!F261+drdp!O261)*'DEC-OS'!$C261+(drdp!I261+drdp!R261)*'DEC-OS'!$D261)</f>
        <v>0</v>
      </c>
      <c r="G261" s="20">
        <f>Model!$W$22*((drdp!D261+drdp!M261)*'DEC-OS'!$B261+(drdp!G261+drdp!P261)*'DEC-OS'!$C261+(drdp!J261+drdp!S261)*'DEC-OS'!$D261)</f>
        <v>0</v>
      </c>
      <c r="H261" s="18">
        <f>Model!$W$22*((drdp!B261)*'DEC-OS'!$B261+(drdp!E261)*'DEC-OS'!$C261+(drdp!H261)*'DEC-OS'!$D261)</f>
        <v>0</v>
      </c>
      <c r="I261" s="18">
        <f>Model!$W$22*((drdp!C261)*'DEC-OS'!$B261+(drdp!F261)*'DEC-OS'!$C261+(drdp!I261)*'DEC-OS'!$D261)</f>
        <v>0</v>
      </c>
      <c r="J261" s="18">
        <f>Model!$W$22*((drdp!D261)*'DEC-OS'!$B261+(drdp!G261)*'DEC-OS'!$C261+(drdp!J261)*'DEC-OS'!$D261)</f>
        <v>0</v>
      </c>
      <c r="K261" s="21">
        <f>SUM(E$3:E260)+H261</f>
        <v>1.5258345236968518</v>
      </c>
      <c r="L261" s="21">
        <f>SUM(F$3:F260)+I261</f>
        <v>10.749826141031521</v>
      </c>
      <c r="M261" s="21">
        <f>SUM(G$3:G260)+J261</f>
        <v>0</v>
      </c>
      <c r="N261" s="21"/>
      <c r="O261" s="21"/>
      <c r="P261" s="21"/>
      <c r="Q261" s="19">
        <f t="shared" si="17"/>
        <v>2.3281709937051986</v>
      </c>
      <c r="R261" s="19">
        <f t="shared" si="17"/>
        <v>115.55876206240465</v>
      </c>
      <c r="S261" s="19">
        <f t="shared" si="17"/>
        <v>0</v>
      </c>
      <c r="T261" s="19">
        <f t="shared" si="18"/>
        <v>16.402455849724799</v>
      </c>
      <c r="U261" s="19">
        <f t="shared" si="19"/>
        <v>0</v>
      </c>
      <c r="V261" s="19">
        <f t="shared" si="20"/>
        <v>0</v>
      </c>
    </row>
    <row r="262" spans="1:23" x14ac:dyDescent="0.25">
      <c r="A262" s="26">
        <f>Wellpath!E262</f>
        <v>0</v>
      </c>
      <c r="B262" s="22">
        <v>0</v>
      </c>
      <c r="C262" s="22">
        <v>0</v>
      </c>
      <c r="D262" s="22">
        <v>1</v>
      </c>
      <c r="E262" s="20">
        <f>Model!$W$22*((drdp!B262+drdp!K262)*'DEC-OS'!$B262+(drdp!E262+drdp!N262)*'DEC-OS'!$C262+(drdp!H262+drdp!Q262)*'DEC-OS'!$D262)</f>
        <v>0</v>
      </c>
      <c r="F262" s="20">
        <f>Model!$W$22*((drdp!C262+drdp!L262)*'DEC-OS'!$B262+(drdp!F262+drdp!O262)*'DEC-OS'!$C262+(drdp!I262+drdp!R262)*'DEC-OS'!$D262)</f>
        <v>0</v>
      </c>
      <c r="G262" s="20">
        <f>Model!$W$22*((drdp!D262+drdp!M262)*'DEC-OS'!$B262+(drdp!G262+drdp!P262)*'DEC-OS'!$C262+(drdp!J262+drdp!S262)*'DEC-OS'!$D262)</f>
        <v>0</v>
      </c>
      <c r="H262" s="18">
        <f>Model!$W$22*((drdp!B262)*'DEC-OS'!$B262+(drdp!E262)*'DEC-OS'!$C262+(drdp!H262)*'DEC-OS'!$D262)</f>
        <v>0</v>
      </c>
      <c r="I262" s="18">
        <f>Model!$W$22*((drdp!C262)*'DEC-OS'!$B262+(drdp!F262)*'DEC-OS'!$C262+(drdp!I262)*'DEC-OS'!$D262)</f>
        <v>0</v>
      </c>
      <c r="J262" s="18">
        <f>Model!$W$22*((drdp!D262)*'DEC-OS'!$B262+(drdp!G262)*'DEC-OS'!$C262+(drdp!J262)*'DEC-OS'!$D262)</f>
        <v>0</v>
      </c>
      <c r="K262" s="21">
        <f>SUM(E$3:E261)+H262</f>
        <v>1.5258345236968518</v>
      </c>
      <c r="L262" s="21">
        <f>SUM(F$3:F261)+I262</f>
        <v>10.749826141031521</v>
      </c>
      <c r="M262" s="21">
        <f>SUM(G$3:G261)+J262</f>
        <v>0</v>
      </c>
      <c r="N262" s="21"/>
      <c r="O262" s="21"/>
      <c r="P262" s="21"/>
      <c r="Q262" s="19">
        <f t="shared" si="17"/>
        <v>2.3281709937051986</v>
      </c>
      <c r="R262" s="19">
        <f t="shared" si="17"/>
        <v>115.55876206240465</v>
      </c>
      <c r="S262" s="19">
        <f t="shared" si="17"/>
        <v>0</v>
      </c>
      <c r="T262" s="19">
        <f t="shared" si="18"/>
        <v>16.402455849724799</v>
      </c>
      <c r="U262" s="19">
        <f t="shared" si="19"/>
        <v>0</v>
      </c>
      <c r="V262" s="19">
        <f t="shared" si="20"/>
        <v>0</v>
      </c>
    </row>
    <row r="263" spans="1:23" x14ac:dyDescent="0.25">
      <c r="A263" s="26">
        <f>Wellpath!E263</f>
        <v>0</v>
      </c>
      <c r="B263" s="22">
        <v>0</v>
      </c>
      <c r="C263" s="22">
        <v>0</v>
      </c>
      <c r="D263" s="22">
        <v>1</v>
      </c>
      <c r="E263" s="20">
        <f>Model!$W$22*((drdp!B263+drdp!K263)*'DEC-OS'!$B263+(drdp!E263+drdp!N263)*'DEC-OS'!$C263+(drdp!H263+drdp!Q263)*'DEC-OS'!$D263)</f>
        <v>0</v>
      </c>
      <c r="F263" s="20">
        <f>Model!$W$22*((drdp!C263+drdp!L263)*'DEC-OS'!$B263+(drdp!F263+drdp!O263)*'DEC-OS'!$C263+(drdp!I263+drdp!R263)*'DEC-OS'!$D263)</f>
        <v>0</v>
      </c>
      <c r="G263" s="20">
        <f>Model!$W$22*((drdp!D263+drdp!M263)*'DEC-OS'!$B263+(drdp!G263+drdp!P263)*'DEC-OS'!$C263+(drdp!J263+drdp!S263)*'DEC-OS'!$D263)</f>
        <v>0</v>
      </c>
      <c r="H263" s="18">
        <f>Model!$W$22*((drdp!B263)*'DEC-OS'!$B263+(drdp!E263)*'DEC-OS'!$C263+(drdp!H263)*'DEC-OS'!$D263)</f>
        <v>0</v>
      </c>
      <c r="I263" s="18">
        <f>Model!$W$22*((drdp!C263)*'DEC-OS'!$B263+(drdp!F263)*'DEC-OS'!$C263+(drdp!I263)*'DEC-OS'!$D263)</f>
        <v>0</v>
      </c>
      <c r="J263" s="18">
        <f>Model!$W$22*((drdp!D263)*'DEC-OS'!$B263+(drdp!G263)*'DEC-OS'!$C263+(drdp!J263)*'DEC-OS'!$D263)</f>
        <v>0</v>
      </c>
      <c r="K263" s="21">
        <f>SUM(E$3:E262)+H263</f>
        <v>1.5258345236968518</v>
      </c>
      <c r="L263" s="21">
        <f>SUM(F$3:F262)+I263</f>
        <v>10.749826141031521</v>
      </c>
      <c r="M263" s="21">
        <f>SUM(G$3:G262)+J263</f>
        <v>0</v>
      </c>
      <c r="N263" s="21"/>
      <c r="O263" s="21"/>
      <c r="P263" s="21"/>
      <c r="Q263" s="19">
        <f t="shared" si="17"/>
        <v>2.3281709937051986</v>
      </c>
      <c r="R263" s="19">
        <f t="shared" si="17"/>
        <v>115.55876206240465</v>
      </c>
      <c r="S263" s="19">
        <f t="shared" si="17"/>
        <v>0</v>
      </c>
      <c r="T263" s="19">
        <f t="shared" si="18"/>
        <v>16.402455849724799</v>
      </c>
      <c r="U263" s="19">
        <f t="shared" si="19"/>
        <v>0</v>
      </c>
      <c r="V263" s="19">
        <f t="shared" si="20"/>
        <v>0</v>
      </c>
    </row>
    <row r="264" spans="1:23" x14ac:dyDescent="0.25">
      <c r="A264" s="26">
        <f>Wellpath!E264</f>
        <v>0</v>
      </c>
      <c r="B264" s="22">
        <v>0</v>
      </c>
      <c r="C264" s="22">
        <v>0</v>
      </c>
      <c r="D264" s="22">
        <v>1</v>
      </c>
      <c r="E264" s="20">
        <f>Model!$W$22*((drdp!B264+drdp!K264)*'DEC-OS'!$B264+(drdp!E264+drdp!N264)*'DEC-OS'!$C264+(drdp!H264+drdp!Q264)*'DEC-OS'!$D264)</f>
        <v>0</v>
      </c>
      <c r="F264" s="20">
        <f>Model!$W$22*((drdp!C264+drdp!L264)*'DEC-OS'!$B264+(drdp!F264+drdp!O264)*'DEC-OS'!$C264+(drdp!I264+drdp!R264)*'DEC-OS'!$D264)</f>
        <v>0</v>
      </c>
      <c r="G264" s="20">
        <f>Model!$W$22*((drdp!D264+drdp!M264)*'DEC-OS'!$B264+(drdp!G264+drdp!P264)*'DEC-OS'!$C264+(drdp!J264+drdp!S264)*'DEC-OS'!$D264)</f>
        <v>0</v>
      </c>
      <c r="H264" s="18">
        <f>Model!$W$22*((drdp!B264)*'DEC-OS'!$B264+(drdp!E264)*'DEC-OS'!$C264+(drdp!H264)*'DEC-OS'!$D264)</f>
        <v>0</v>
      </c>
      <c r="I264" s="18">
        <f>Model!$W$22*((drdp!C264)*'DEC-OS'!$B264+(drdp!F264)*'DEC-OS'!$C264+(drdp!I264)*'DEC-OS'!$D264)</f>
        <v>0</v>
      </c>
      <c r="J264" s="18">
        <f>Model!$W$22*((drdp!D264)*'DEC-OS'!$B264+(drdp!G264)*'DEC-OS'!$C264+(drdp!J264)*'DEC-OS'!$D264)</f>
        <v>0</v>
      </c>
      <c r="K264" s="21">
        <f>SUM(E$3:E263)+H264</f>
        <v>1.5258345236968518</v>
      </c>
      <c r="L264" s="21">
        <f>SUM(F$3:F263)+I264</f>
        <v>10.749826141031521</v>
      </c>
      <c r="M264" s="21">
        <f>SUM(G$3:G263)+J264</f>
        <v>0</v>
      </c>
      <c r="N264" s="21"/>
      <c r="O264" s="21"/>
      <c r="P264" s="21"/>
      <c r="Q264" s="19">
        <f t="shared" si="17"/>
        <v>2.3281709937051986</v>
      </c>
      <c r="R264" s="19">
        <f t="shared" si="17"/>
        <v>115.55876206240465</v>
      </c>
      <c r="S264" s="19">
        <f t="shared" si="17"/>
        <v>0</v>
      </c>
      <c r="T264" s="19">
        <f t="shared" si="18"/>
        <v>16.402455849724799</v>
      </c>
      <c r="U264" s="19">
        <f t="shared" si="19"/>
        <v>0</v>
      </c>
      <c r="V264" s="19">
        <f t="shared" si="20"/>
        <v>0</v>
      </c>
    </row>
    <row r="265" spans="1:23" x14ac:dyDescent="0.25">
      <c r="A265" s="26">
        <f>Wellpath!E265</f>
        <v>0</v>
      </c>
      <c r="B265" s="22">
        <v>0</v>
      </c>
      <c r="C265" s="22">
        <v>0</v>
      </c>
      <c r="D265" s="22">
        <v>1</v>
      </c>
      <c r="E265" s="20">
        <f>Model!$W$22*((drdp!B265+drdp!K265)*'DEC-OS'!$B265+(drdp!E265+drdp!N265)*'DEC-OS'!$C265+(drdp!H265+drdp!Q265)*'DEC-OS'!$D265)</f>
        <v>0</v>
      </c>
      <c r="F265" s="20">
        <f>Model!$W$22*((drdp!C265+drdp!L265)*'DEC-OS'!$B265+(drdp!F265+drdp!O265)*'DEC-OS'!$C265+(drdp!I265+drdp!R265)*'DEC-OS'!$D265)</f>
        <v>0</v>
      </c>
      <c r="G265" s="20">
        <f>Model!$W$22*((drdp!D265+drdp!M265)*'DEC-OS'!$B265+(drdp!G265+drdp!P265)*'DEC-OS'!$C265+(drdp!J265+drdp!S265)*'DEC-OS'!$D265)</f>
        <v>0</v>
      </c>
      <c r="H265" s="18">
        <f>Model!$W$22*((drdp!B265)*'DEC-OS'!$B265+(drdp!E265)*'DEC-OS'!$C265+(drdp!H265)*'DEC-OS'!$D265)</f>
        <v>0</v>
      </c>
      <c r="I265" s="18">
        <f>Model!$W$22*((drdp!C265)*'DEC-OS'!$B265+(drdp!F265)*'DEC-OS'!$C265+(drdp!I265)*'DEC-OS'!$D265)</f>
        <v>0</v>
      </c>
      <c r="J265" s="18">
        <f>Model!$W$22*((drdp!D265)*'DEC-OS'!$B265+(drdp!G265)*'DEC-OS'!$C265+(drdp!J265)*'DEC-OS'!$D265)</f>
        <v>0</v>
      </c>
      <c r="K265" s="21">
        <f>SUM(E$3:E264)+H265</f>
        <v>1.5258345236968518</v>
      </c>
      <c r="L265" s="21">
        <f>SUM(F$3:F264)+I265</f>
        <v>10.749826141031521</v>
      </c>
      <c r="M265" s="21">
        <f>SUM(G$3:G264)+J265</f>
        <v>0</v>
      </c>
      <c r="N265" s="21"/>
      <c r="O265" s="21"/>
      <c r="P265" s="21"/>
      <c r="Q265" s="19">
        <f t="shared" si="17"/>
        <v>2.3281709937051986</v>
      </c>
      <c r="R265" s="19">
        <f t="shared" si="17"/>
        <v>115.55876206240465</v>
      </c>
      <c r="S265" s="19">
        <f t="shared" si="17"/>
        <v>0</v>
      </c>
      <c r="T265" s="19">
        <f t="shared" si="18"/>
        <v>16.402455849724799</v>
      </c>
      <c r="U265" s="19">
        <f t="shared" si="19"/>
        <v>0</v>
      </c>
      <c r="V265" s="19">
        <f t="shared" si="20"/>
        <v>0</v>
      </c>
    </row>
    <row r="266" spans="1:23" x14ac:dyDescent="0.25">
      <c r="A266" s="26">
        <f>Wellpath!E266</f>
        <v>0</v>
      </c>
      <c r="B266" s="22">
        <v>0</v>
      </c>
      <c r="C266" s="22">
        <v>0</v>
      </c>
      <c r="D266" s="22">
        <v>1</v>
      </c>
      <c r="E266" s="20">
        <f>Model!$W$22*((drdp!B266+drdp!K266)*'DEC-OS'!$B266+(drdp!E266+drdp!N266)*'DEC-OS'!$C266+(drdp!H266+drdp!Q266)*'DEC-OS'!$D266)</f>
        <v>0</v>
      </c>
      <c r="F266" s="20">
        <f>Model!$W$22*((drdp!C266+drdp!L266)*'DEC-OS'!$B266+(drdp!F266+drdp!O266)*'DEC-OS'!$C266+(drdp!I266+drdp!R266)*'DEC-OS'!$D266)</f>
        <v>0</v>
      </c>
      <c r="G266" s="20">
        <f>Model!$W$22*((drdp!D266+drdp!M266)*'DEC-OS'!$B266+(drdp!G266+drdp!P266)*'DEC-OS'!$C266+(drdp!J266+drdp!S266)*'DEC-OS'!$D266)</f>
        <v>0</v>
      </c>
      <c r="H266" s="18">
        <f>Model!$W$22*((drdp!B266)*'DEC-OS'!$B266+(drdp!E266)*'DEC-OS'!$C266+(drdp!H266)*'DEC-OS'!$D266)</f>
        <v>0</v>
      </c>
      <c r="I266" s="18">
        <f>Model!$W$22*((drdp!C266)*'DEC-OS'!$B266+(drdp!F266)*'DEC-OS'!$C266+(drdp!I266)*'DEC-OS'!$D266)</f>
        <v>0</v>
      </c>
      <c r="J266" s="18">
        <f>Model!$W$22*((drdp!D266)*'DEC-OS'!$B266+(drdp!G266)*'DEC-OS'!$C266+(drdp!J266)*'DEC-OS'!$D266)</f>
        <v>0</v>
      </c>
      <c r="K266" s="21">
        <f>SUM(E$3:E265)+H266</f>
        <v>1.5258345236968518</v>
      </c>
      <c r="L266" s="21">
        <f>SUM(F$3:F265)+I266</f>
        <v>10.749826141031521</v>
      </c>
      <c r="M266" s="21">
        <f>SUM(G$3:G265)+J266</f>
        <v>0</v>
      </c>
      <c r="N266" s="21"/>
      <c r="O266" s="21"/>
      <c r="P266" s="21"/>
      <c r="Q266" s="19">
        <f t="shared" si="17"/>
        <v>2.3281709937051986</v>
      </c>
      <c r="R266" s="19">
        <f t="shared" si="17"/>
        <v>115.55876206240465</v>
      </c>
      <c r="S266" s="19">
        <f t="shared" si="17"/>
        <v>0</v>
      </c>
      <c r="T266" s="19">
        <f t="shared" si="18"/>
        <v>16.402455849724799</v>
      </c>
      <c r="U266" s="19">
        <f t="shared" si="19"/>
        <v>0</v>
      </c>
      <c r="V266" s="19">
        <f t="shared" si="20"/>
        <v>0</v>
      </c>
    </row>
    <row r="267" spans="1:23" x14ac:dyDescent="0.25">
      <c r="A267" s="26">
        <f>Wellpath!E267</f>
        <v>0</v>
      </c>
      <c r="B267" s="22">
        <v>0</v>
      </c>
      <c r="C267" s="22">
        <v>0</v>
      </c>
      <c r="D267" s="22">
        <v>1</v>
      </c>
      <c r="E267" s="20">
        <f>Model!$W$22*((drdp!B267+drdp!K267)*'DEC-OS'!$B267+(drdp!E267+drdp!N267)*'DEC-OS'!$C267+(drdp!H267+drdp!Q267)*'DEC-OS'!$D267)</f>
        <v>0</v>
      </c>
      <c r="F267" s="20">
        <f>Model!$W$22*((drdp!C267+drdp!L267)*'DEC-OS'!$B267+(drdp!F267+drdp!O267)*'DEC-OS'!$C267+(drdp!I267+drdp!R267)*'DEC-OS'!$D267)</f>
        <v>0</v>
      </c>
      <c r="G267" s="20">
        <f>Model!$W$22*((drdp!D267+drdp!M267)*'DEC-OS'!$B267+(drdp!G267+drdp!P267)*'DEC-OS'!$C267+(drdp!J267+drdp!S267)*'DEC-OS'!$D267)</f>
        <v>0</v>
      </c>
      <c r="H267" s="18">
        <f>Model!$W$22*((drdp!B267)*'DEC-OS'!$B267+(drdp!E267)*'DEC-OS'!$C267+(drdp!H267)*'DEC-OS'!$D267)</f>
        <v>0</v>
      </c>
      <c r="I267" s="18">
        <f>Model!$W$22*((drdp!C267)*'DEC-OS'!$B267+(drdp!F267)*'DEC-OS'!$C267+(drdp!I267)*'DEC-OS'!$D267)</f>
        <v>0</v>
      </c>
      <c r="J267" s="18">
        <f>Model!$W$22*((drdp!D267)*'DEC-OS'!$B267+(drdp!G267)*'DEC-OS'!$C267+(drdp!J267)*'DEC-OS'!$D267)</f>
        <v>0</v>
      </c>
      <c r="K267" s="21">
        <f>SUM(E$3:E266)+H267</f>
        <v>1.5258345236968518</v>
      </c>
      <c r="L267" s="21">
        <f>SUM(F$3:F266)+I267</f>
        <v>10.749826141031521</v>
      </c>
      <c r="M267" s="21">
        <f>SUM(G$3:G266)+J267</f>
        <v>0</v>
      </c>
      <c r="N267" s="21"/>
      <c r="O267" s="21"/>
      <c r="P267" s="21"/>
      <c r="Q267" s="19">
        <f t="shared" si="17"/>
        <v>2.3281709937051986</v>
      </c>
      <c r="R267" s="19">
        <f t="shared" si="17"/>
        <v>115.55876206240465</v>
      </c>
      <c r="S267" s="19">
        <f t="shared" si="17"/>
        <v>0</v>
      </c>
      <c r="T267" s="19">
        <f t="shared" si="18"/>
        <v>16.402455849724799</v>
      </c>
      <c r="U267" s="19">
        <f t="shared" si="19"/>
        <v>0</v>
      </c>
      <c r="V267" s="19">
        <f t="shared" si="20"/>
        <v>0</v>
      </c>
    </row>
    <row r="268" spans="1:23" x14ac:dyDescent="0.25">
      <c r="A268" s="26">
        <f>Wellpath!E268</f>
        <v>0</v>
      </c>
      <c r="B268" s="22">
        <v>0</v>
      </c>
      <c r="C268" s="22">
        <v>0</v>
      </c>
      <c r="D268" s="22">
        <v>1</v>
      </c>
      <c r="E268" s="20">
        <f>Model!$W$22*((drdp!B268+drdp!K268)*'DEC-OS'!$B268+(drdp!E268+drdp!N268)*'DEC-OS'!$C268+(drdp!H268+drdp!Q268)*'DEC-OS'!$D268)</f>
        <v>0</v>
      </c>
      <c r="F268" s="20">
        <f>Model!$W$22*((drdp!C268+drdp!L268)*'DEC-OS'!$B268+(drdp!F268+drdp!O268)*'DEC-OS'!$C268+(drdp!I268+drdp!R268)*'DEC-OS'!$D268)</f>
        <v>0</v>
      </c>
      <c r="G268" s="20">
        <f>Model!$W$22*((drdp!D268+drdp!M268)*'DEC-OS'!$B268+(drdp!G268+drdp!P268)*'DEC-OS'!$C268+(drdp!J268+drdp!S268)*'DEC-OS'!$D268)</f>
        <v>0</v>
      </c>
      <c r="H268" s="18">
        <f>Model!$W$22*((drdp!B268)*'DEC-OS'!$B268+(drdp!E268)*'DEC-OS'!$C268+(drdp!H268)*'DEC-OS'!$D268)</f>
        <v>0</v>
      </c>
      <c r="I268" s="18">
        <f>Model!$W$22*((drdp!C268)*'DEC-OS'!$B268+(drdp!F268)*'DEC-OS'!$C268+(drdp!I268)*'DEC-OS'!$D268)</f>
        <v>0</v>
      </c>
      <c r="J268" s="18">
        <f>Model!$W$22*((drdp!D268)*'DEC-OS'!$B268+(drdp!G268)*'DEC-OS'!$C268+(drdp!J268)*'DEC-OS'!$D268)</f>
        <v>0</v>
      </c>
      <c r="K268" s="21">
        <f>SUM(E$3:E267)+H268</f>
        <v>1.5258345236968518</v>
      </c>
      <c r="L268" s="21">
        <f>SUM(F$3:F267)+I268</f>
        <v>10.749826141031521</v>
      </c>
      <c r="M268" s="21">
        <f>SUM(G$3:G267)+J268</f>
        <v>0</v>
      </c>
      <c r="N268" s="21"/>
      <c r="O268" s="21"/>
      <c r="P268" s="21"/>
      <c r="Q268" s="19">
        <f t="shared" si="17"/>
        <v>2.3281709937051986</v>
      </c>
      <c r="R268" s="19">
        <f t="shared" si="17"/>
        <v>115.55876206240465</v>
      </c>
      <c r="S268" s="19">
        <f t="shared" si="17"/>
        <v>0</v>
      </c>
      <c r="T268" s="19">
        <f t="shared" si="18"/>
        <v>16.402455849724799</v>
      </c>
      <c r="U268" s="19">
        <f t="shared" si="19"/>
        <v>0</v>
      </c>
      <c r="V268" s="19">
        <f t="shared" si="20"/>
        <v>0</v>
      </c>
    </row>
    <row r="269" spans="1:23" x14ac:dyDescent="0.25">
      <c r="A269" s="26">
        <f>Wellpath!E269</f>
        <v>0</v>
      </c>
      <c r="B269" s="22">
        <v>0</v>
      </c>
      <c r="C269" s="22">
        <v>0</v>
      </c>
      <c r="D269" s="22">
        <v>1</v>
      </c>
      <c r="E269" s="20">
        <f>Model!$W$22*((drdp!B269+drdp!K269)*'DEC-OS'!$B269+(drdp!E269+drdp!N269)*'DEC-OS'!$C269+(drdp!H269+drdp!Q269)*'DEC-OS'!$D269)</f>
        <v>0</v>
      </c>
      <c r="F269" s="20">
        <f>Model!$W$22*((drdp!C269+drdp!L269)*'DEC-OS'!$B269+(drdp!F269+drdp!O269)*'DEC-OS'!$C269+(drdp!I269+drdp!R269)*'DEC-OS'!$D269)</f>
        <v>0</v>
      </c>
      <c r="G269" s="20">
        <f>Model!$W$22*((drdp!D269+drdp!M269)*'DEC-OS'!$B269+(drdp!G269+drdp!P269)*'DEC-OS'!$C269+(drdp!J269+drdp!S269)*'DEC-OS'!$D269)</f>
        <v>0</v>
      </c>
      <c r="H269" s="18">
        <f>Model!$W$22*((drdp!B269)*'DEC-OS'!$B269+(drdp!E269)*'DEC-OS'!$C269+(drdp!H269)*'DEC-OS'!$D269)</f>
        <v>0</v>
      </c>
      <c r="I269" s="18">
        <f>Model!$W$22*((drdp!C269)*'DEC-OS'!$B269+(drdp!F269)*'DEC-OS'!$C269+(drdp!I269)*'DEC-OS'!$D269)</f>
        <v>0</v>
      </c>
      <c r="J269" s="18">
        <f>Model!$W$22*((drdp!D269)*'DEC-OS'!$B269+(drdp!G269)*'DEC-OS'!$C269+(drdp!J269)*'DEC-OS'!$D269)</f>
        <v>0</v>
      </c>
      <c r="K269" s="21">
        <f>SUM(E$3:E268)+H269</f>
        <v>1.5258345236968518</v>
      </c>
      <c r="L269" s="21">
        <f>SUM(F$3:F268)+I269</f>
        <v>10.749826141031521</v>
      </c>
      <c r="M269" s="21">
        <f>SUM(G$3:G268)+J269</f>
        <v>0</v>
      </c>
      <c r="N269" s="21"/>
      <c r="O269" s="21"/>
      <c r="P269" s="21"/>
      <c r="Q269" s="19">
        <f t="shared" si="17"/>
        <v>2.3281709937051986</v>
      </c>
      <c r="R269" s="19">
        <f t="shared" si="17"/>
        <v>115.55876206240465</v>
      </c>
      <c r="S269" s="19">
        <f t="shared" si="17"/>
        <v>0</v>
      </c>
      <c r="T269" s="19">
        <f t="shared" si="18"/>
        <v>16.402455849724799</v>
      </c>
      <c r="U269" s="19">
        <f t="shared" si="19"/>
        <v>0</v>
      </c>
      <c r="V269" s="19">
        <f t="shared" si="20"/>
        <v>0</v>
      </c>
    </row>
    <row r="270" spans="1:23" x14ac:dyDescent="0.25">
      <c r="A270" s="26">
        <f>Wellpath!E270</f>
        <v>0</v>
      </c>
      <c r="B270" s="22">
        <v>0</v>
      </c>
      <c r="C270" s="22">
        <v>0</v>
      </c>
      <c r="D270" s="22">
        <v>1</v>
      </c>
      <c r="E270" s="20">
        <f>Model!$W$22*((drdp!B270+drdp!K270)*'DEC-OS'!$B270+(drdp!E270+drdp!N270)*'DEC-OS'!$C270+(drdp!H270+drdp!Q270)*'DEC-OS'!$D270)</f>
        <v>0</v>
      </c>
      <c r="F270" s="20">
        <f>Model!$W$22*((drdp!C270+drdp!L270)*'DEC-OS'!$B270+(drdp!F270+drdp!O270)*'DEC-OS'!$C270+(drdp!I270+drdp!R270)*'DEC-OS'!$D270)</f>
        <v>0</v>
      </c>
      <c r="G270" s="20">
        <f>Model!$W$22*((drdp!D270+drdp!M270)*'DEC-OS'!$B270+(drdp!G270+drdp!P270)*'DEC-OS'!$C270+(drdp!J270+drdp!S270)*'DEC-OS'!$D270)</f>
        <v>0</v>
      </c>
      <c r="H270" s="18">
        <f>Model!$W$22*((drdp!B270)*'DEC-OS'!$B270+(drdp!E270)*'DEC-OS'!$C270+(drdp!H270)*'DEC-OS'!$D270)</f>
        <v>0</v>
      </c>
      <c r="I270" s="18">
        <f>Model!$W$22*((drdp!C270)*'DEC-OS'!$B270+(drdp!F270)*'DEC-OS'!$C270+(drdp!I270)*'DEC-OS'!$D270)</f>
        <v>0</v>
      </c>
      <c r="J270" s="18">
        <f>Model!$W$22*((drdp!D270)*'DEC-OS'!$B270+(drdp!G270)*'DEC-OS'!$C270+(drdp!J270)*'DEC-OS'!$D270)</f>
        <v>0</v>
      </c>
      <c r="K270" s="21">
        <f>SUM(E$3:E269)+H270</f>
        <v>1.5258345236968518</v>
      </c>
      <c r="L270" s="21">
        <f>SUM(F$3:F269)+I270</f>
        <v>10.749826141031521</v>
      </c>
      <c r="M270" s="21">
        <f>SUM(G$3:G269)+J270</f>
        <v>0</v>
      </c>
      <c r="N270" s="21"/>
      <c r="O270" s="21"/>
      <c r="P270" s="21"/>
      <c r="Q270" s="19">
        <f t="shared" si="17"/>
        <v>2.3281709937051986</v>
      </c>
      <c r="R270" s="19">
        <f t="shared" si="17"/>
        <v>115.55876206240465</v>
      </c>
      <c r="S270" s="19">
        <f t="shared" si="17"/>
        <v>0</v>
      </c>
      <c r="T270" s="19">
        <f t="shared" si="18"/>
        <v>16.402455849724799</v>
      </c>
      <c r="U270" s="19">
        <f t="shared" si="19"/>
        <v>0</v>
      </c>
      <c r="V270" s="19">
        <f t="shared" si="20"/>
        <v>0</v>
      </c>
      <c r="W270" s="10" t="s">
        <v>62</v>
      </c>
    </row>
    <row r="271" spans="1:23" x14ac:dyDescent="0.25">
      <c r="A271" s="26">
        <f>Wellpath!E271</f>
        <v>0</v>
      </c>
      <c r="B271" s="22">
        <v>0</v>
      </c>
      <c r="C271" s="22">
        <v>0</v>
      </c>
      <c r="D271" s="22">
        <v>1</v>
      </c>
      <c r="E271" s="20">
        <f>Model!$W$22*((drdp!B271+drdp!K271)*'DEC-OS'!$B271+(drdp!E271+drdp!N271)*'DEC-OS'!$C271+(drdp!H271+drdp!Q271)*'DEC-OS'!$D271)</f>
        <v>0</v>
      </c>
      <c r="F271" s="20">
        <f>Model!$W$22*((drdp!C271+drdp!L271)*'DEC-OS'!$B271+(drdp!F271+drdp!O271)*'DEC-OS'!$C271+(drdp!I271+drdp!R271)*'DEC-OS'!$D271)</f>
        <v>0</v>
      </c>
      <c r="G271" s="20">
        <f>Model!$W$22*((drdp!D271+drdp!M271)*'DEC-OS'!$B271+(drdp!G271+drdp!P271)*'DEC-OS'!$C271+(drdp!J271+drdp!S271)*'DEC-OS'!$D271)</f>
        <v>0</v>
      </c>
      <c r="H271" s="18">
        <f>Model!$W$22*((drdp!B271)*'DEC-OS'!$B271+(drdp!E271)*'DEC-OS'!$C271+(drdp!H271)*'DEC-OS'!$D271)</f>
        <v>0</v>
      </c>
      <c r="I271" s="18">
        <f>Model!$W$22*((drdp!C271)*'DEC-OS'!$B271+(drdp!F271)*'DEC-OS'!$C271+(drdp!I271)*'DEC-OS'!$D271)</f>
        <v>0</v>
      </c>
      <c r="J271" s="18">
        <f>Model!$W$22*((drdp!D271)*'DEC-OS'!$B271+(drdp!G271)*'DEC-OS'!$C271+(drdp!J271)*'DEC-OS'!$D271)</f>
        <v>0</v>
      </c>
      <c r="K271" s="21">
        <f>SUM(E$3:E270)+H271</f>
        <v>1.5258345236968518</v>
      </c>
      <c r="L271" s="21">
        <f>SUM(F$3:F270)+I271</f>
        <v>10.749826141031521</v>
      </c>
      <c r="M271" s="21">
        <f>SUM(G$3:G270)+J271</f>
        <v>0</v>
      </c>
      <c r="N271" s="21"/>
      <c r="O271" s="21"/>
      <c r="P271" s="21"/>
      <c r="Q271" s="19">
        <f t="shared" si="17"/>
        <v>2.3281709937051986</v>
      </c>
      <c r="R271" s="19">
        <f t="shared" si="17"/>
        <v>115.55876206240465</v>
      </c>
      <c r="S271" s="19">
        <f t="shared" si="17"/>
        <v>0</v>
      </c>
      <c r="T271" s="19">
        <f t="shared" si="18"/>
        <v>16.402455849724799</v>
      </c>
      <c r="U271" s="19">
        <f t="shared" si="19"/>
        <v>0</v>
      </c>
      <c r="V271" s="19">
        <f t="shared" si="20"/>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39997558519241921"/>
  </sheetPr>
  <dimension ref="A1:Q271"/>
  <sheetViews>
    <sheetView topLeftCell="A91" zoomScale="80" zoomScaleNormal="80" workbookViewId="0">
      <selection activeCell="E3" sqref="E3:G144"/>
    </sheetView>
  </sheetViews>
  <sheetFormatPr defaultRowHeight="15" x14ac:dyDescent="0.25"/>
  <cols>
    <col min="1" max="1" width="27" customWidth="1"/>
    <col min="2" max="2" width="16.7109375" customWidth="1"/>
    <col min="3" max="3" width="13.7109375" style="70" customWidth="1"/>
    <col min="4" max="4" width="4.28515625" customWidth="1"/>
    <col min="5" max="5" width="14.140625" style="4" customWidth="1"/>
    <col min="6" max="8" width="9.140625" style="4"/>
    <col min="9" max="9" width="11.140625" customWidth="1"/>
    <col min="10" max="10" width="2.7109375" customWidth="1"/>
    <col min="11" max="17" width="9.140625" style="1"/>
  </cols>
  <sheetData>
    <row r="1" spans="1:17" ht="30.75" thickBot="1" x14ac:dyDescent="0.3">
      <c r="A1" s="72" t="s">
        <v>18</v>
      </c>
      <c r="B1" s="73" t="s">
        <v>299</v>
      </c>
      <c r="C1" s="74" t="s">
        <v>159</v>
      </c>
      <c r="E1" s="137" t="s">
        <v>160</v>
      </c>
      <c r="F1" s="138"/>
      <c r="G1" s="138"/>
      <c r="H1" s="138"/>
      <c r="I1" s="139"/>
      <c r="K1" s="140" t="s">
        <v>158</v>
      </c>
      <c r="L1" s="140"/>
      <c r="M1" s="140"/>
      <c r="N1" s="140"/>
      <c r="O1" s="140"/>
      <c r="P1" s="140"/>
      <c r="Q1" s="140"/>
    </row>
    <row r="2" spans="1:17" ht="30" x14ac:dyDescent="0.25">
      <c r="A2" s="2" t="s">
        <v>19</v>
      </c>
      <c r="B2" s="2">
        <v>-40</v>
      </c>
      <c r="C2" s="71">
        <f>RADIANS(B2)</f>
        <v>-0.69813170079773179</v>
      </c>
      <c r="E2" s="6" t="s">
        <v>249</v>
      </c>
      <c r="F2" s="5" t="s">
        <v>30</v>
      </c>
      <c r="G2" s="5" t="s">
        <v>29</v>
      </c>
      <c r="H2" s="5" t="s">
        <v>250</v>
      </c>
      <c r="I2" s="7" t="s">
        <v>31</v>
      </c>
      <c r="K2" s="16" t="str">
        <f>E2</f>
        <v xml:space="preserve">MD </v>
      </c>
      <c r="L2" s="16" t="s">
        <v>32</v>
      </c>
      <c r="M2" s="16" t="s">
        <v>33</v>
      </c>
      <c r="N2" s="16" t="s">
        <v>34</v>
      </c>
      <c r="O2" s="16" t="s">
        <v>35</v>
      </c>
      <c r="P2" s="16" t="str">
        <f>H2</f>
        <v xml:space="preserve">TVD </v>
      </c>
      <c r="Q2" s="16" t="s">
        <v>36</v>
      </c>
    </row>
    <row r="3" spans="1:17" x14ac:dyDescent="0.25">
      <c r="A3" s="2" t="s">
        <v>20</v>
      </c>
      <c r="B3" s="2">
        <v>9.8066499999999994</v>
      </c>
      <c r="C3" s="71"/>
      <c r="E3" s="106">
        <v>0</v>
      </c>
      <c r="F3" s="107">
        <v>0</v>
      </c>
      <c r="G3" s="107">
        <v>0</v>
      </c>
      <c r="H3" s="107">
        <v>0</v>
      </c>
      <c r="I3" s="9"/>
      <c r="K3" s="15">
        <f t="shared" ref="K3:K34" si="0">IF($B$9=$C$12,E3,E3*0.3048)</f>
        <v>0</v>
      </c>
      <c r="L3" s="15">
        <f>RADIANS(F3)</f>
        <v>0</v>
      </c>
      <c r="M3" s="15">
        <f t="shared" ref="M3:M34" si="1">IF($B$8=$B$12,RADIANS(G3),RADIANS(G3+$B$7))</f>
        <v>0</v>
      </c>
      <c r="N3" s="15">
        <f>M3-RADIANS($B$7)</f>
        <v>0</v>
      </c>
      <c r="O3" s="15">
        <f t="shared" ref="O3:O66" si="2">M3-RADIANS(B$6)</f>
        <v>-0.22689280275926285</v>
      </c>
      <c r="P3" s="15">
        <f t="shared" ref="P3:P34" si="3">IF($B$9=$C$12,H3,H3*$B$11)</f>
        <v>0</v>
      </c>
      <c r="Q3" s="15"/>
    </row>
    <row r="4" spans="1:17" x14ac:dyDescent="0.25">
      <c r="A4" s="2" t="s">
        <v>21</v>
      </c>
      <c r="B4" s="2">
        <v>61000</v>
      </c>
      <c r="C4" s="71"/>
      <c r="E4" s="106">
        <v>30</v>
      </c>
      <c r="F4" s="107">
        <v>0</v>
      </c>
      <c r="G4" s="107">
        <v>0</v>
      </c>
      <c r="H4" s="107">
        <v>30</v>
      </c>
      <c r="I4" s="9"/>
      <c r="K4" s="15">
        <f t="shared" si="0"/>
        <v>30</v>
      </c>
      <c r="L4" s="15">
        <f t="shared" ref="L4:L67" si="4">RADIANS(F4)</f>
        <v>0</v>
      </c>
      <c r="M4" s="15">
        <f t="shared" si="1"/>
        <v>0</v>
      </c>
      <c r="N4" s="15">
        <f t="shared" ref="N4:N67" si="5">M4-RADIANS($B$7)</f>
        <v>0</v>
      </c>
      <c r="O4" s="15">
        <f t="shared" si="2"/>
        <v>-0.22689280275926285</v>
      </c>
      <c r="P4" s="15">
        <f t="shared" si="3"/>
        <v>30</v>
      </c>
      <c r="Q4" s="15"/>
    </row>
    <row r="5" spans="1:17" x14ac:dyDescent="0.25">
      <c r="A5" s="2" t="s">
        <v>22</v>
      </c>
      <c r="B5" s="2">
        <v>-70</v>
      </c>
      <c r="C5" s="71">
        <f>RADIANS(B5)</f>
        <v>-1.2217304763960306</v>
      </c>
      <c r="E5" s="106">
        <v>60</v>
      </c>
      <c r="F5" s="107">
        <v>0</v>
      </c>
      <c r="G5" s="107">
        <v>0</v>
      </c>
      <c r="H5" s="107">
        <v>60</v>
      </c>
      <c r="I5" s="9"/>
      <c r="K5" s="15">
        <f t="shared" si="0"/>
        <v>60</v>
      </c>
      <c r="L5" s="15">
        <f t="shared" si="4"/>
        <v>0</v>
      </c>
      <c r="M5" s="15">
        <f t="shared" si="1"/>
        <v>0</v>
      </c>
      <c r="N5" s="15">
        <f t="shared" si="5"/>
        <v>0</v>
      </c>
      <c r="O5" s="15">
        <f t="shared" si="2"/>
        <v>-0.22689280275926285</v>
      </c>
      <c r="P5" s="15">
        <f t="shared" si="3"/>
        <v>60</v>
      </c>
      <c r="Q5" s="15"/>
    </row>
    <row r="6" spans="1:17" x14ac:dyDescent="0.25">
      <c r="A6" s="2" t="s">
        <v>23</v>
      </c>
      <c r="B6" s="2">
        <v>13</v>
      </c>
      <c r="C6" s="71">
        <f>RADIANS(B6)</f>
        <v>0.22689280275926285</v>
      </c>
      <c r="E6" s="106">
        <v>90</v>
      </c>
      <c r="F6" s="107">
        <v>0</v>
      </c>
      <c r="G6" s="107">
        <v>0</v>
      </c>
      <c r="H6" s="107">
        <v>90</v>
      </c>
      <c r="I6" s="9"/>
      <c r="K6" s="15">
        <f t="shared" si="0"/>
        <v>90</v>
      </c>
      <c r="L6" s="15">
        <f t="shared" si="4"/>
        <v>0</v>
      </c>
      <c r="M6" s="15">
        <f t="shared" si="1"/>
        <v>0</v>
      </c>
      <c r="N6" s="15">
        <f t="shared" si="5"/>
        <v>0</v>
      </c>
      <c r="O6" s="15">
        <f t="shared" si="2"/>
        <v>-0.22689280275926285</v>
      </c>
      <c r="P6" s="15">
        <f t="shared" si="3"/>
        <v>90</v>
      </c>
      <c r="Q6" s="15"/>
    </row>
    <row r="7" spans="1:17" x14ac:dyDescent="0.25">
      <c r="A7" s="2" t="s">
        <v>24</v>
      </c>
      <c r="B7" s="2">
        <v>0</v>
      </c>
      <c r="C7" s="71">
        <f>RADIANS(B7)</f>
        <v>0</v>
      </c>
      <c r="E7" s="106">
        <v>120</v>
      </c>
      <c r="F7" s="107">
        <v>0</v>
      </c>
      <c r="G7" s="107">
        <v>0</v>
      </c>
      <c r="H7" s="107">
        <v>120</v>
      </c>
      <c r="I7" s="9"/>
      <c r="K7" s="15">
        <f t="shared" si="0"/>
        <v>120</v>
      </c>
      <c r="L7" s="15">
        <f t="shared" si="4"/>
        <v>0</v>
      </c>
      <c r="M7" s="15">
        <f t="shared" si="1"/>
        <v>0</v>
      </c>
      <c r="N7" s="15">
        <f t="shared" si="5"/>
        <v>0</v>
      </c>
      <c r="O7" s="15">
        <f t="shared" si="2"/>
        <v>-0.22689280275926285</v>
      </c>
      <c r="P7" s="15">
        <f t="shared" si="3"/>
        <v>120</v>
      </c>
      <c r="Q7" s="15"/>
    </row>
    <row r="8" spans="1:17" x14ac:dyDescent="0.25">
      <c r="A8" s="2" t="s">
        <v>25</v>
      </c>
      <c r="B8" s="3" t="s">
        <v>27</v>
      </c>
      <c r="C8" s="71"/>
      <c r="E8" s="106">
        <v>150</v>
      </c>
      <c r="F8" s="107">
        <v>0</v>
      </c>
      <c r="G8" s="107">
        <v>0</v>
      </c>
      <c r="H8" s="107">
        <v>150</v>
      </c>
      <c r="I8" s="9"/>
      <c r="K8" s="15">
        <f t="shared" si="0"/>
        <v>150</v>
      </c>
      <c r="L8" s="15">
        <f t="shared" si="4"/>
        <v>0</v>
      </c>
      <c r="M8" s="15">
        <f t="shared" si="1"/>
        <v>0</v>
      </c>
      <c r="N8" s="15">
        <f t="shared" si="5"/>
        <v>0</v>
      </c>
      <c r="O8" s="15">
        <f t="shared" si="2"/>
        <v>-0.22689280275926285</v>
      </c>
      <c r="P8" s="15">
        <f t="shared" si="3"/>
        <v>150</v>
      </c>
      <c r="Q8" s="15"/>
    </row>
    <row r="9" spans="1:17" x14ac:dyDescent="0.25">
      <c r="A9" s="83" t="s">
        <v>247</v>
      </c>
      <c r="B9" s="3" t="s">
        <v>1</v>
      </c>
      <c r="C9" s="71"/>
      <c r="E9" s="106">
        <v>180</v>
      </c>
      <c r="F9" s="107">
        <v>0</v>
      </c>
      <c r="G9" s="107">
        <v>0</v>
      </c>
      <c r="H9" s="107">
        <v>180</v>
      </c>
      <c r="I9" s="9"/>
      <c r="K9" s="15">
        <f t="shared" si="0"/>
        <v>180</v>
      </c>
      <c r="L9" s="15">
        <f t="shared" si="4"/>
        <v>0</v>
      </c>
      <c r="M9" s="15">
        <f t="shared" si="1"/>
        <v>0</v>
      </c>
      <c r="N9" s="15">
        <f t="shared" si="5"/>
        <v>0</v>
      </c>
      <c r="O9" s="15">
        <f t="shared" si="2"/>
        <v>-0.22689280275926285</v>
      </c>
      <c r="P9" s="15">
        <f t="shared" si="3"/>
        <v>180</v>
      </c>
      <c r="Q9" s="15"/>
    </row>
    <row r="10" spans="1:17" x14ac:dyDescent="0.25">
      <c r="A10" s="2" t="s">
        <v>156</v>
      </c>
      <c r="B10" s="3">
        <v>1E-4</v>
      </c>
      <c r="C10" s="71">
        <f>RADIANS(B10)</f>
        <v>1.7453292519943296E-6</v>
      </c>
      <c r="E10" s="106">
        <v>210</v>
      </c>
      <c r="F10" s="107">
        <v>0</v>
      </c>
      <c r="G10" s="107">
        <v>0</v>
      </c>
      <c r="H10" s="107">
        <v>210</v>
      </c>
      <c r="I10" s="9"/>
      <c r="K10" s="15">
        <f t="shared" si="0"/>
        <v>210</v>
      </c>
      <c r="L10" s="15">
        <f t="shared" si="4"/>
        <v>0</v>
      </c>
      <c r="M10" s="15">
        <f t="shared" si="1"/>
        <v>0</v>
      </c>
      <c r="N10" s="15">
        <f t="shared" si="5"/>
        <v>0</v>
      </c>
      <c r="O10" s="15">
        <f t="shared" si="2"/>
        <v>-0.22689280275926285</v>
      </c>
      <c r="P10" s="15">
        <f t="shared" si="3"/>
        <v>210</v>
      </c>
      <c r="Q10" s="15"/>
    </row>
    <row r="11" spans="1:17" x14ac:dyDescent="0.25">
      <c r="A11" s="2" t="s">
        <v>251</v>
      </c>
      <c r="B11" s="2">
        <v>0.30480000000000002</v>
      </c>
      <c r="C11" s="71"/>
      <c r="E11" s="106">
        <v>240</v>
      </c>
      <c r="F11" s="107">
        <v>0</v>
      </c>
      <c r="G11" s="107">
        <v>0</v>
      </c>
      <c r="H11" s="107">
        <v>240</v>
      </c>
      <c r="I11" s="9"/>
      <c r="K11" s="15">
        <f t="shared" si="0"/>
        <v>240</v>
      </c>
      <c r="L11" s="15">
        <f t="shared" si="4"/>
        <v>0</v>
      </c>
      <c r="M11" s="15">
        <f t="shared" si="1"/>
        <v>0</v>
      </c>
      <c r="N11" s="15">
        <f t="shared" si="5"/>
        <v>0</v>
      </c>
      <c r="O11" s="15">
        <f t="shared" si="2"/>
        <v>-0.22689280275926285</v>
      </c>
      <c r="P11" s="15">
        <f t="shared" si="3"/>
        <v>240</v>
      </c>
      <c r="Q11" s="15"/>
    </row>
    <row r="12" spans="1:17" x14ac:dyDescent="0.25">
      <c r="B12" s="8" t="s">
        <v>27</v>
      </c>
      <c r="C12" s="8" t="s">
        <v>1</v>
      </c>
      <c r="E12" s="106">
        <v>270</v>
      </c>
      <c r="F12" s="107">
        <v>0</v>
      </c>
      <c r="G12" s="107">
        <v>0</v>
      </c>
      <c r="H12" s="107">
        <v>270</v>
      </c>
      <c r="I12" s="9"/>
      <c r="K12" s="15">
        <f t="shared" si="0"/>
        <v>270</v>
      </c>
      <c r="L12" s="15">
        <f t="shared" si="4"/>
        <v>0</v>
      </c>
      <c r="M12" s="15">
        <f t="shared" si="1"/>
        <v>0</v>
      </c>
      <c r="N12" s="15">
        <f t="shared" si="5"/>
        <v>0</v>
      </c>
      <c r="O12" s="15">
        <f t="shared" si="2"/>
        <v>-0.22689280275926285</v>
      </c>
      <c r="P12" s="15">
        <f t="shared" si="3"/>
        <v>270</v>
      </c>
      <c r="Q12" s="15"/>
    </row>
    <row r="13" spans="1:17" x14ac:dyDescent="0.25">
      <c r="B13" s="11" t="s">
        <v>26</v>
      </c>
      <c r="C13" s="11" t="s">
        <v>248</v>
      </c>
      <c r="E13" s="106">
        <v>300</v>
      </c>
      <c r="F13" s="107">
        <v>0</v>
      </c>
      <c r="G13" s="107">
        <v>0</v>
      </c>
      <c r="H13" s="107">
        <v>300</v>
      </c>
      <c r="I13" s="9"/>
      <c r="K13" s="15">
        <f t="shared" si="0"/>
        <v>300</v>
      </c>
      <c r="L13" s="15">
        <f t="shared" si="4"/>
        <v>0</v>
      </c>
      <c r="M13" s="15">
        <f t="shared" si="1"/>
        <v>0</v>
      </c>
      <c r="N13" s="15">
        <f t="shared" si="5"/>
        <v>0</v>
      </c>
      <c r="O13" s="15">
        <f t="shared" si="2"/>
        <v>-0.22689280275926285</v>
      </c>
      <c r="P13" s="15">
        <f t="shared" si="3"/>
        <v>300</v>
      </c>
      <c r="Q13" s="15"/>
    </row>
    <row r="14" spans="1:17" x14ac:dyDescent="0.25">
      <c r="E14" s="106">
        <v>330</v>
      </c>
      <c r="F14" s="107">
        <v>0</v>
      </c>
      <c r="G14" s="107">
        <v>0</v>
      </c>
      <c r="H14" s="107">
        <v>330</v>
      </c>
      <c r="I14" s="9"/>
      <c r="K14" s="15">
        <f t="shared" si="0"/>
        <v>330</v>
      </c>
      <c r="L14" s="15">
        <f t="shared" si="4"/>
        <v>0</v>
      </c>
      <c r="M14" s="15">
        <f t="shared" si="1"/>
        <v>0</v>
      </c>
      <c r="N14" s="15">
        <f t="shared" si="5"/>
        <v>0</v>
      </c>
      <c r="O14" s="15">
        <f t="shared" si="2"/>
        <v>-0.22689280275926285</v>
      </c>
      <c r="P14" s="15">
        <f t="shared" si="3"/>
        <v>330</v>
      </c>
      <c r="Q14" s="15"/>
    </row>
    <row r="15" spans="1:17" x14ac:dyDescent="0.25">
      <c r="E15" s="106">
        <v>360</v>
      </c>
      <c r="F15" s="107">
        <v>0</v>
      </c>
      <c r="G15" s="107">
        <v>0</v>
      </c>
      <c r="H15" s="107">
        <v>360</v>
      </c>
      <c r="I15" s="9"/>
      <c r="K15" s="15">
        <f t="shared" si="0"/>
        <v>360</v>
      </c>
      <c r="L15" s="15">
        <f t="shared" si="4"/>
        <v>0</v>
      </c>
      <c r="M15" s="15">
        <f t="shared" si="1"/>
        <v>0</v>
      </c>
      <c r="N15" s="15">
        <f t="shared" si="5"/>
        <v>0</v>
      </c>
      <c r="O15" s="15">
        <f t="shared" si="2"/>
        <v>-0.22689280275926285</v>
      </c>
      <c r="P15" s="15">
        <f t="shared" si="3"/>
        <v>360</v>
      </c>
      <c r="Q15" s="15"/>
    </row>
    <row r="16" spans="1:17" x14ac:dyDescent="0.25">
      <c r="E16" s="106">
        <v>390</v>
      </c>
      <c r="F16" s="107">
        <v>0</v>
      </c>
      <c r="G16" s="107">
        <v>0</v>
      </c>
      <c r="H16" s="107">
        <v>390</v>
      </c>
      <c r="I16" s="9"/>
      <c r="K16" s="15">
        <f t="shared" si="0"/>
        <v>390</v>
      </c>
      <c r="L16" s="15">
        <f t="shared" si="4"/>
        <v>0</v>
      </c>
      <c r="M16" s="15">
        <f t="shared" si="1"/>
        <v>0</v>
      </c>
      <c r="N16" s="15">
        <f t="shared" si="5"/>
        <v>0</v>
      </c>
      <c r="O16" s="15">
        <f t="shared" si="2"/>
        <v>-0.22689280275926285</v>
      </c>
      <c r="P16" s="15">
        <f t="shared" si="3"/>
        <v>390</v>
      </c>
      <c r="Q16" s="15"/>
    </row>
    <row r="17" spans="5:17" x14ac:dyDescent="0.25">
      <c r="E17" s="106">
        <v>420</v>
      </c>
      <c r="F17" s="107">
        <v>0</v>
      </c>
      <c r="G17" s="107">
        <v>0</v>
      </c>
      <c r="H17" s="107">
        <v>420</v>
      </c>
      <c r="I17" s="9"/>
      <c r="K17" s="15">
        <f t="shared" si="0"/>
        <v>420</v>
      </c>
      <c r="L17" s="15">
        <f t="shared" si="4"/>
        <v>0</v>
      </c>
      <c r="M17" s="15">
        <f t="shared" si="1"/>
        <v>0</v>
      </c>
      <c r="N17" s="15">
        <f t="shared" si="5"/>
        <v>0</v>
      </c>
      <c r="O17" s="15">
        <f t="shared" si="2"/>
        <v>-0.22689280275926285</v>
      </c>
      <c r="P17" s="15">
        <f t="shared" si="3"/>
        <v>420</v>
      </c>
      <c r="Q17" s="15"/>
    </row>
    <row r="18" spans="5:17" x14ac:dyDescent="0.25">
      <c r="E18" s="106">
        <v>450</v>
      </c>
      <c r="F18" s="107">
        <v>0</v>
      </c>
      <c r="G18" s="107">
        <v>0</v>
      </c>
      <c r="H18" s="107">
        <v>450</v>
      </c>
      <c r="I18" s="9"/>
      <c r="K18" s="15">
        <f t="shared" si="0"/>
        <v>450</v>
      </c>
      <c r="L18" s="15">
        <f t="shared" si="4"/>
        <v>0</v>
      </c>
      <c r="M18" s="15">
        <f t="shared" si="1"/>
        <v>0</v>
      </c>
      <c r="N18" s="15">
        <f t="shared" si="5"/>
        <v>0</v>
      </c>
      <c r="O18" s="15">
        <f t="shared" si="2"/>
        <v>-0.22689280275926285</v>
      </c>
      <c r="P18" s="15">
        <f t="shared" si="3"/>
        <v>450</v>
      </c>
      <c r="Q18" s="15"/>
    </row>
    <row r="19" spans="5:17" x14ac:dyDescent="0.25">
      <c r="E19" s="106">
        <v>480</v>
      </c>
      <c r="F19" s="107">
        <v>0</v>
      </c>
      <c r="G19" s="107">
        <v>0</v>
      </c>
      <c r="H19" s="107">
        <v>480</v>
      </c>
      <c r="I19" s="9"/>
      <c r="K19" s="15">
        <f t="shared" si="0"/>
        <v>480</v>
      </c>
      <c r="L19" s="15">
        <f t="shared" si="4"/>
        <v>0</v>
      </c>
      <c r="M19" s="15">
        <f t="shared" si="1"/>
        <v>0</v>
      </c>
      <c r="N19" s="15">
        <f t="shared" si="5"/>
        <v>0</v>
      </c>
      <c r="O19" s="15">
        <f t="shared" si="2"/>
        <v>-0.22689280275926285</v>
      </c>
      <c r="P19" s="15">
        <f t="shared" si="3"/>
        <v>480</v>
      </c>
      <c r="Q19" s="15"/>
    </row>
    <row r="20" spans="5:17" x14ac:dyDescent="0.25">
      <c r="E20" s="106">
        <v>500</v>
      </c>
      <c r="F20" s="107">
        <v>0</v>
      </c>
      <c r="G20" s="107">
        <v>0</v>
      </c>
      <c r="H20" s="107">
        <v>500</v>
      </c>
      <c r="I20" s="9"/>
      <c r="K20" s="15">
        <f t="shared" si="0"/>
        <v>500</v>
      </c>
      <c r="L20" s="15">
        <f t="shared" si="4"/>
        <v>0</v>
      </c>
      <c r="M20" s="15">
        <f t="shared" si="1"/>
        <v>0</v>
      </c>
      <c r="N20" s="15">
        <f t="shared" si="5"/>
        <v>0</v>
      </c>
      <c r="O20" s="15">
        <f t="shared" si="2"/>
        <v>-0.22689280275926285</v>
      </c>
      <c r="P20" s="15">
        <f t="shared" si="3"/>
        <v>500</v>
      </c>
      <c r="Q20" s="15"/>
    </row>
    <row r="21" spans="5:17" x14ac:dyDescent="0.25">
      <c r="E21" s="106">
        <v>510</v>
      </c>
      <c r="F21" s="107">
        <v>0.83</v>
      </c>
      <c r="G21" s="107">
        <v>0</v>
      </c>
      <c r="H21" s="107">
        <v>510</v>
      </c>
      <c r="I21" s="9"/>
      <c r="K21" s="15">
        <f t="shared" si="0"/>
        <v>510</v>
      </c>
      <c r="L21" s="15">
        <f t="shared" si="4"/>
        <v>1.4486232791552934E-2</v>
      </c>
      <c r="M21" s="15">
        <f t="shared" si="1"/>
        <v>0</v>
      </c>
      <c r="N21" s="15">
        <f t="shared" si="5"/>
        <v>0</v>
      </c>
      <c r="O21" s="15">
        <f t="shared" si="2"/>
        <v>-0.22689280275926285</v>
      </c>
      <c r="P21" s="15">
        <f t="shared" si="3"/>
        <v>510</v>
      </c>
      <c r="Q21" s="15"/>
    </row>
    <row r="22" spans="5:17" x14ac:dyDescent="0.25">
      <c r="E22" s="106">
        <v>540</v>
      </c>
      <c r="F22" s="107">
        <v>3.33</v>
      </c>
      <c r="G22" s="107">
        <v>0</v>
      </c>
      <c r="H22" s="107">
        <v>539.98</v>
      </c>
      <c r="I22" s="9"/>
      <c r="K22" s="15">
        <f t="shared" si="0"/>
        <v>540</v>
      </c>
      <c r="L22" s="15">
        <f t="shared" si="4"/>
        <v>5.8119464091411173E-2</v>
      </c>
      <c r="M22" s="15">
        <f t="shared" si="1"/>
        <v>0</v>
      </c>
      <c r="N22" s="15">
        <f t="shared" si="5"/>
        <v>0</v>
      </c>
      <c r="O22" s="15">
        <f t="shared" si="2"/>
        <v>-0.22689280275926285</v>
      </c>
      <c r="P22" s="15">
        <f t="shared" si="3"/>
        <v>539.98</v>
      </c>
      <c r="Q22" s="15"/>
    </row>
    <row r="23" spans="5:17" x14ac:dyDescent="0.25">
      <c r="E23" s="106">
        <v>570</v>
      </c>
      <c r="F23" s="107">
        <v>5.83</v>
      </c>
      <c r="G23" s="107">
        <v>0</v>
      </c>
      <c r="H23" s="107">
        <v>569.88</v>
      </c>
      <c r="I23" s="9"/>
      <c r="K23" s="15">
        <f t="shared" si="0"/>
        <v>570</v>
      </c>
      <c r="L23" s="15">
        <f t="shared" si="4"/>
        <v>0.10175269539126941</v>
      </c>
      <c r="M23" s="15">
        <f t="shared" si="1"/>
        <v>0</v>
      </c>
      <c r="N23" s="15">
        <f t="shared" si="5"/>
        <v>0</v>
      </c>
      <c r="O23" s="15">
        <f t="shared" si="2"/>
        <v>-0.22689280275926285</v>
      </c>
      <c r="P23" s="15">
        <f t="shared" si="3"/>
        <v>569.88</v>
      </c>
      <c r="Q23" s="15"/>
    </row>
    <row r="24" spans="5:17" x14ac:dyDescent="0.25">
      <c r="E24" s="106">
        <v>600</v>
      </c>
      <c r="F24" s="107">
        <v>8.33</v>
      </c>
      <c r="G24" s="107">
        <v>0</v>
      </c>
      <c r="H24" s="107">
        <v>599.65</v>
      </c>
      <c r="I24" s="9"/>
      <c r="K24" s="15">
        <f t="shared" si="0"/>
        <v>600</v>
      </c>
      <c r="L24" s="15">
        <f t="shared" si="4"/>
        <v>0.14538592669112765</v>
      </c>
      <c r="M24" s="15">
        <f t="shared" si="1"/>
        <v>0</v>
      </c>
      <c r="N24" s="15">
        <f t="shared" si="5"/>
        <v>0</v>
      </c>
      <c r="O24" s="15">
        <f t="shared" si="2"/>
        <v>-0.22689280275926285</v>
      </c>
      <c r="P24" s="15">
        <f t="shared" si="3"/>
        <v>599.65</v>
      </c>
      <c r="Q24" s="15"/>
    </row>
    <row r="25" spans="5:17" x14ac:dyDescent="0.25">
      <c r="E25" s="106">
        <v>630</v>
      </c>
      <c r="F25" s="107">
        <v>10.83</v>
      </c>
      <c r="G25" s="107">
        <v>0</v>
      </c>
      <c r="H25" s="107">
        <v>629.23</v>
      </c>
      <c r="I25" s="9"/>
      <c r="K25" s="15">
        <f t="shared" si="0"/>
        <v>630</v>
      </c>
      <c r="L25" s="15">
        <f t="shared" si="4"/>
        <v>0.1890191579909859</v>
      </c>
      <c r="M25" s="15">
        <f t="shared" si="1"/>
        <v>0</v>
      </c>
      <c r="N25" s="15">
        <f t="shared" si="5"/>
        <v>0</v>
      </c>
      <c r="O25" s="15">
        <f t="shared" si="2"/>
        <v>-0.22689280275926285</v>
      </c>
      <c r="P25" s="15">
        <f t="shared" si="3"/>
        <v>629.23</v>
      </c>
      <c r="Q25" s="15"/>
    </row>
    <row r="26" spans="5:17" x14ac:dyDescent="0.25">
      <c r="E26" s="106">
        <v>660</v>
      </c>
      <c r="F26" s="107">
        <v>13.33</v>
      </c>
      <c r="G26" s="107">
        <v>0</v>
      </c>
      <c r="H26" s="107">
        <v>658.56</v>
      </c>
      <c r="I26" s="9"/>
      <c r="K26" s="15">
        <f t="shared" si="0"/>
        <v>660</v>
      </c>
      <c r="L26" s="15">
        <f t="shared" si="4"/>
        <v>0.23265238929084414</v>
      </c>
      <c r="M26" s="15">
        <f t="shared" si="1"/>
        <v>0</v>
      </c>
      <c r="N26" s="15">
        <f t="shared" si="5"/>
        <v>0</v>
      </c>
      <c r="O26" s="15">
        <f t="shared" si="2"/>
        <v>-0.22689280275926285</v>
      </c>
      <c r="P26" s="15">
        <f t="shared" si="3"/>
        <v>658.56</v>
      </c>
      <c r="Q26" s="15"/>
    </row>
    <row r="27" spans="5:17" x14ac:dyDescent="0.25">
      <c r="E27" s="106">
        <v>690</v>
      </c>
      <c r="F27" s="107">
        <v>15.83</v>
      </c>
      <c r="G27" s="107">
        <v>0</v>
      </c>
      <c r="H27" s="107">
        <v>687.59</v>
      </c>
      <c r="I27" s="9"/>
      <c r="K27" s="15">
        <f t="shared" si="0"/>
        <v>690</v>
      </c>
      <c r="L27" s="15">
        <f t="shared" si="4"/>
        <v>0.27628562059070239</v>
      </c>
      <c r="M27" s="15">
        <f t="shared" si="1"/>
        <v>0</v>
      </c>
      <c r="N27" s="15">
        <f t="shared" si="5"/>
        <v>0</v>
      </c>
      <c r="O27" s="15">
        <f t="shared" si="2"/>
        <v>-0.22689280275926285</v>
      </c>
      <c r="P27" s="15">
        <f t="shared" si="3"/>
        <v>687.59</v>
      </c>
      <c r="Q27" s="15"/>
    </row>
    <row r="28" spans="5:17" x14ac:dyDescent="0.25">
      <c r="E28" s="106">
        <v>720</v>
      </c>
      <c r="F28" s="107">
        <v>18.329999999999998</v>
      </c>
      <c r="G28" s="107">
        <v>0</v>
      </c>
      <c r="H28" s="107">
        <v>716.27</v>
      </c>
      <c r="I28" s="9"/>
      <c r="K28" s="15">
        <f t="shared" si="0"/>
        <v>720</v>
      </c>
      <c r="L28" s="15">
        <f t="shared" si="4"/>
        <v>0.31991885189056057</v>
      </c>
      <c r="M28" s="15">
        <f t="shared" si="1"/>
        <v>0</v>
      </c>
      <c r="N28" s="15">
        <f t="shared" si="5"/>
        <v>0</v>
      </c>
      <c r="O28" s="15">
        <f t="shared" si="2"/>
        <v>-0.22689280275926285</v>
      </c>
      <c r="P28" s="15">
        <f t="shared" si="3"/>
        <v>716.27</v>
      </c>
      <c r="Q28" s="15"/>
    </row>
    <row r="29" spans="5:17" x14ac:dyDescent="0.25">
      <c r="E29" s="106">
        <v>750</v>
      </c>
      <c r="F29" s="107">
        <v>20.83</v>
      </c>
      <c r="G29" s="107">
        <v>0</v>
      </c>
      <c r="H29" s="107">
        <v>744.53</v>
      </c>
      <c r="I29" s="9"/>
      <c r="K29" s="15">
        <f t="shared" si="0"/>
        <v>750</v>
      </c>
      <c r="L29" s="15">
        <f t="shared" si="4"/>
        <v>0.36355208319041882</v>
      </c>
      <c r="M29" s="15">
        <f t="shared" si="1"/>
        <v>0</v>
      </c>
      <c r="N29" s="15">
        <f t="shared" si="5"/>
        <v>0</v>
      </c>
      <c r="O29" s="15">
        <f t="shared" si="2"/>
        <v>-0.22689280275926285</v>
      </c>
      <c r="P29" s="15">
        <f t="shared" si="3"/>
        <v>744.53</v>
      </c>
      <c r="Q29" s="15"/>
    </row>
    <row r="30" spans="5:17" x14ac:dyDescent="0.25">
      <c r="E30" s="106">
        <v>780</v>
      </c>
      <c r="F30" s="107">
        <v>23.33</v>
      </c>
      <c r="G30" s="107">
        <v>0</v>
      </c>
      <c r="H30" s="107">
        <v>772.32</v>
      </c>
      <c r="I30" s="9"/>
      <c r="K30" s="15">
        <f t="shared" si="0"/>
        <v>780</v>
      </c>
      <c r="L30" s="15">
        <f t="shared" si="4"/>
        <v>0.40718531449027706</v>
      </c>
      <c r="M30" s="15">
        <f t="shared" si="1"/>
        <v>0</v>
      </c>
      <c r="N30" s="15">
        <f t="shared" si="5"/>
        <v>0</v>
      </c>
      <c r="O30" s="15">
        <f t="shared" si="2"/>
        <v>-0.22689280275926285</v>
      </c>
      <c r="P30" s="15">
        <f t="shared" si="3"/>
        <v>772.32</v>
      </c>
      <c r="Q30" s="15"/>
    </row>
    <row r="31" spans="5:17" x14ac:dyDescent="0.25">
      <c r="E31" s="106">
        <v>810</v>
      </c>
      <c r="F31" s="107">
        <v>25.83</v>
      </c>
      <c r="G31" s="107">
        <v>0</v>
      </c>
      <c r="H31" s="107">
        <v>799.6</v>
      </c>
      <c r="I31" s="9"/>
      <c r="K31" s="15">
        <f t="shared" si="0"/>
        <v>810</v>
      </c>
      <c r="L31" s="15">
        <f t="shared" si="4"/>
        <v>0.45081854579013531</v>
      </c>
      <c r="M31" s="15">
        <f t="shared" si="1"/>
        <v>0</v>
      </c>
      <c r="N31" s="15">
        <f t="shared" si="5"/>
        <v>0</v>
      </c>
      <c r="O31" s="15">
        <f t="shared" si="2"/>
        <v>-0.22689280275926285</v>
      </c>
      <c r="P31" s="15">
        <f t="shared" si="3"/>
        <v>799.6</v>
      </c>
      <c r="Q31" s="15"/>
    </row>
    <row r="32" spans="5:17" x14ac:dyDescent="0.25">
      <c r="E32" s="106">
        <v>840</v>
      </c>
      <c r="F32" s="107">
        <v>28.33</v>
      </c>
      <c r="G32" s="107">
        <v>0</v>
      </c>
      <c r="H32" s="107">
        <v>826.31</v>
      </c>
      <c r="I32" s="9"/>
      <c r="K32" s="15">
        <f t="shared" si="0"/>
        <v>840</v>
      </c>
      <c r="L32" s="15">
        <f t="shared" si="4"/>
        <v>0.49445177708999355</v>
      </c>
      <c r="M32" s="15">
        <f t="shared" si="1"/>
        <v>0</v>
      </c>
      <c r="N32" s="15">
        <f t="shared" si="5"/>
        <v>0</v>
      </c>
      <c r="O32" s="15">
        <f t="shared" si="2"/>
        <v>-0.22689280275926285</v>
      </c>
      <c r="P32" s="15">
        <f t="shared" si="3"/>
        <v>826.31</v>
      </c>
      <c r="Q32" s="15"/>
    </row>
    <row r="33" spans="5:17" x14ac:dyDescent="0.25">
      <c r="E33" s="106">
        <v>870</v>
      </c>
      <c r="F33" s="107">
        <v>30.83</v>
      </c>
      <c r="G33" s="107">
        <v>0</v>
      </c>
      <c r="H33" s="107">
        <v>852.4</v>
      </c>
      <c r="I33" s="9"/>
      <c r="K33" s="15">
        <f t="shared" si="0"/>
        <v>870</v>
      </c>
      <c r="L33" s="15">
        <f t="shared" si="4"/>
        <v>0.53808500838985174</v>
      </c>
      <c r="M33" s="15">
        <f t="shared" si="1"/>
        <v>0</v>
      </c>
      <c r="N33" s="15">
        <f t="shared" si="5"/>
        <v>0</v>
      </c>
      <c r="O33" s="15">
        <f t="shared" si="2"/>
        <v>-0.22689280275926285</v>
      </c>
      <c r="P33" s="15">
        <f t="shared" si="3"/>
        <v>852.4</v>
      </c>
      <c r="Q33" s="15"/>
    </row>
    <row r="34" spans="5:17" x14ac:dyDescent="0.25">
      <c r="E34" s="106">
        <v>900</v>
      </c>
      <c r="F34" s="107">
        <v>33.33</v>
      </c>
      <c r="G34" s="107">
        <v>0</v>
      </c>
      <c r="H34" s="107">
        <v>877.81</v>
      </c>
      <c r="I34" s="9"/>
      <c r="K34" s="15">
        <f t="shared" si="0"/>
        <v>900</v>
      </c>
      <c r="L34" s="15">
        <f t="shared" si="4"/>
        <v>0.58171823968971004</v>
      </c>
      <c r="M34" s="15">
        <f t="shared" si="1"/>
        <v>0</v>
      </c>
      <c r="N34" s="15">
        <f t="shared" si="5"/>
        <v>0</v>
      </c>
      <c r="O34" s="15">
        <f t="shared" si="2"/>
        <v>-0.22689280275926285</v>
      </c>
      <c r="P34" s="15">
        <f t="shared" si="3"/>
        <v>877.81</v>
      </c>
      <c r="Q34" s="15"/>
    </row>
    <row r="35" spans="5:17" x14ac:dyDescent="0.25">
      <c r="E35" s="106">
        <v>930</v>
      </c>
      <c r="F35" s="107">
        <v>35.83</v>
      </c>
      <c r="G35" s="107">
        <v>0</v>
      </c>
      <c r="H35" s="107">
        <v>902.51</v>
      </c>
      <c r="I35" s="9"/>
      <c r="K35" s="15">
        <f t="shared" ref="K35:K66" si="6">IF($B$9=$C$12,E35,E35*0.3048)</f>
        <v>930</v>
      </c>
      <c r="L35" s="15">
        <f t="shared" si="4"/>
        <v>0.62535147098956823</v>
      </c>
      <c r="M35" s="15">
        <f t="shared" ref="M35:M66" si="7">IF($B$8=$B$12,RADIANS(G35),RADIANS(G35+$B$7))</f>
        <v>0</v>
      </c>
      <c r="N35" s="15">
        <f t="shared" si="5"/>
        <v>0</v>
      </c>
      <c r="O35" s="15">
        <f t="shared" si="2"/>
        <v>-0.22689280275926285</v>
      </c>
      <c r="P35" s="15">
        <f t="shared" ref="P35:P66" si="8">IF($B$9=$C$12,H35,H35*$B$11)</f>
        <v>902.51</v>
      </c>
      <c r="Q35" s="15"/>
    </row>
    <row r="36" spans="5:17" x14ac:dyDescent="0.25">
      <c r="E36" s="106">
        <v>960</v>
      </c>
      <c r="F36" s="107">
        <v>38.33</v>
      </c>
      <c r="G36" s="107">
        <v>0</v>
      </c>
      <c r="H36" s="107">
        <v>926.44</v>
      </c>
      <c r="I36" s="9"/>
      <c r="K36" s="15">
        <f t="shared" si="6"/>
        <v>960</v>
      </c>
      <c r="L36" s="15">
        <f t="shared" si="4"/>
        <v>0.66898470228942652</v>
      </c>
      <c r="M36" s="15">
        <f t="shared" si="7"/>
        <v>0</v>
      </c>
      <c r="N36" s="15">
        <f t="shared" si="5"/>
        <v>0</v>
      </c>
      <c r="O36" s="15">
        <f t="shared" si="2"/>
        <v>-0.22689280275926285</v>
      </c>
      <c r="P36" s="15">
        <f t="shared" si="8"/>
        <v>926.44</v>
      </c>
      <c r="Q36" s="15"/>
    </row>
    <row r="37" spans="5:17" x14ac:dyDescent="0.25">
      <c r="E37" s="106">
        <v>990</v>
      </c>
      <c r="F37" s="107">
        <v>40.83</v>
      </c>
      <c r="G37" s="107">
        <v>0</v>
      </c>
      <c r="H37" s="107">
        <v>949.56</v>
      </c>
      <c r="I37" s="9"/>
      <c r="K37" s="15">
        <f t="shared" si="6"/>
        <v>990</v>
      </c>
      <c r="L37" s="15">
        <f t="shared" si="4"/>
        <v>0.71261793358928471</v>
      </c>
      <c r="M37" s="15">
        <f t="shared" si="7"/>
        <v>0</v>
      </c>
      <c r="N37" s="15">
        <f t="shared" si="5"/>
        <v>0</v>
      </c>
      <c r="O37" s="15">
        <f t="shared" si="2"/>
        <v>-0.22689280275926285</v>
      </c>
      <c r="P37" s="15">
        <f t="shared" si="8"/>
        <v>949.56</v>
      </c>
      <c r="Q37" s="15"/>
    </row>
    <row r="38" spans="5:17" x14ac:dyDescent="0.25">
      <c r="E38" s="106">
        <v>1020</v>
      </c>
      <c r="F38" s="107">
        <v>43.33</v>
      </c>
      <c r="G38" s="107">
        <v>0</v>
      </c>
      <c r="H38" s="107">
        <v>971.82</v>
      </c>
      <c r="I38" s="9"/>
      <c r="K38" s="15">
        <f t="shared" si="6"/>
        <v>1020</v>
      </c>
      <c r="L38" s="15">
        <f t="shared" si="4"/>
        <v>0.75625116488914301</v>
      </c>
      <c r="M38" s="15">
        <f t="shared" si="7"/>
        <v>0</v>
      </c>
      <c r="N38" s="15">
        <f t="shared" si="5"/>
        <v>0</v>
      </c>
      <c r="O38" s="15">
        <f t="shared" si="2"/>
        <v>-0.22689280275926285</v>
      </c>
      <c r="P38" s="15">
        <f t="shared" si="8"/>
        <v>971.82</v>
      </c>
      <c r="Q38" s="15"/>
    </row>
    <row r="39" spans="5:17" x14ac:dyDescent="0.25">
      <c r="E39" s="106">
        <v>1050</v>
      </c>
      <c r="F39" s="107">
        <v>45.83</v>
      </c>
      <c r="G39" s="107">
        <v>0</v>
      </c>
      <c r="H39" s="107">
        <v>993.19</v>
      </c>
      <c r="I39" s="9"/>
      <c r="K39" s="15">
        <f t="shared" si="6"/>
        <v>1050</v>
      </c>
      <c r="L39" s="15">
        <f t="shared" si="4"/>
        <v>0.7998843961890012</v>
      </c>
      <c r="M39" s="15">
        <f t="shared" si="7"/>
        <v>0</v>
      </c>
      <c r="N39" s="15">
        <f t="shared" si="5"/>
        <v>0</v>
      </c>
      <c r="O39" s="15">
        <f t="shared" si="2"/>
        <v>-0.22689280275926285</v>
      </c>
      <c r="P39" s="15">
        <f t="shared" si="8"/>
        <v>993.19</v>
      </c>
      <c r="Q39" s="15"/>
    </row>
    <row r="40" spans="5:17" x14ac:dyDescent="0.25">
      <c r="E40" s="106">
        <v>1080</v>
      </c>
      <c r="F40" s="107">
        <v>48.33</v>
      </c>
      <c r="G40" s="107">
        <v>0</v>
      </c>
      <c r="H40" s="107">
        <v>1013.62</v>
      </c>
      <c r="I40" s="9"/>
      <c r="K40" s="15">
        <f t="shared" si="6"/>
        <v>1080</v>
      </c>
      <c r="L40" s="15">
        <f t="shared" si="4"/>
        <v>0.84351762748885939</v>
      </c>
      <c r="M40" s="15">
        <f t="shared" si="7"/>
        <v>0</v>
      </c>
      <c r="N40" s="15">
        <f t="shared" si="5"/>
        <v>0</v>
      </c>
      <c r="O40" s="15">
        <f t="shared" si="2"/>
        <v>-0.22689280275926285</v>
      </c>
      <c r="P40" s="15">
        <f t="shared" si="8"/>
        <v>1013.62</v>
      </c>
      <c r="Q40" s="15"/>
    </row>
    <row r="41" spans="5:17" x14ac:dyDescent="0.25">
      <c r="E41" s="106">
        <v>1100</v>
      </c>
      <c r="F41" s="107">
        <v>50</v>
      </c>
      <c r="G41" s="107">
        <v>0</v>
      </c>
      <c r="H41" s="107">
        <v>1026.69</v>
      </c>
      <c r="I41" s="9"/>
      <c r="K41" s="15">
        <f t="shared" si="6"/>
        <v>1100</v>
      </c>
      <c r="L41" s="15">
        <f t="shared" si="4"/>
        <v>0.87266462599716477</v>
      </c>
      <c r="M41" s="15">
        <f t="shared" si="7"/>
        <v>0</v>
      </c>
      <c r="N41" s="15">
        <f t="shared" si="5"/>
        <v>0</v>
      </c>
      <c r="O41" s="15">
        <f t="shared" si="2"/>
        <v>-0.22689280275926285</v>
      </c>
      <c r="P41" s="15">
        <f t="shared" si="8"/>
        <v>1026.69</v>
      </c>
      <c r="Q41" s="15"/>
    </row>
    <row r="42" spans="5:17" x14ac:dyDescent="0.25">
      <c r="E42" s="106">
        <v>1110</v>
      </c>
      <c r="F42" s="107">
        <v>50</v>
      </c>
      <c r="G42" s="107">
        <v>0</v>
      </c>
      <c r="H42" s="107">
        <v>1033.1199999999999</v>
      </c>
      <c r="I42" s="9"/>
      <c r="K42" s="15">
        <f t="shared" si="6"/>
        <v>1110</v>
      </c>
      <c r="L42" s="15">
        <f t="shared" si="4"/>
        <v>0.87266462599716477</v>
      </c>
      <c r="M42" s="15">
        <f t="shared" si="7"/>
        <v>0</v>
      </c>
      <c r="N42" s="15">
        <f t="shared" si="5"/>
        <v>0</v>
      </c>
      <c r="O42" s="15">
        <f t="shared" si="2"/>
        <v>-0.22689280275926285</v>
      </c>
      <c r="P42" s="15">
        <f t="shared" si="8"/>
        <v>1033.1199999999999</v>
      </c>
      <c r="Q42" s="15"/>
    </row>
    <row r="43" spans="5:17" x14ac:dyDescent="0.25">
      <c r="E43" s="106">
        <v>1140</v>
      </c>
      <c r="F43" s="107">
        <v>50</v>
      </c>
      <c r="G43" s="107">
        <v>0</v>
      </c>
      <c r="H43" s="107">
        <v>1052.4000000000001</v>
      </c>
      <c r="I43" s="9"/>
      <c r="K43" s="15">
        <f t="shared" si="6"/>
        <v>1140</v>
      </c>
      <c r="L43" s="15">
        <f t="shared" si="4"/>
        <v>0.87266462599716477</v>
      </c>
      <c r="M43" s="15">
        <f t="shared" si="7"/>
        <v>0</v>
      </c>
      <c r="N43" s="15">
        <f t="shared" si="5"/>
        <v>0</v>
      </c>
      <c r="O43" s="15">
        <f t="shared" si="2"/>
        <v>-0.22689280275926285</v>
      </c>
      <c r="P43" s="15">
        <f t="shared" si="8"/>
        <v>1052.4000000000001</v>
      </c>
      <c r="Q43" s="15"/>
    </row>
    <row r="44" spans="5:17" x14ac:dyDescent="0.25">
      <c r="E44" s="106">
        <v>1170</v>
      </c>
      <c r="F44" s="107">
        <v>50</v>
      </c>
      <c r="G44" s="107">
        <v>0</v>
      </c>
      <c r="H44" s="107">
        <v>1071.69</v>
      </c>
      <c r="I44" s="9"/>
      <c r="K44" s="15">
        <f t="shared" si="6"/>
        <v>1170</v>
      </c>
      <c r="L44" s="15">
        <f t="shared" si="4"/>
        <v>0.87266462599716477</v>
      </c>
      <c r="M44" s="15">
        <f t="shared" si="7"/>
        <v>0</v>
      </c>
      <c r="N44" s="15">
        <f t="shared" si="5"/>
        <v>0</v>
      </c>
      <c r="O44" s="15">
        <f t="shared" si="2"/>
        <v>-0.22689280275926285</v>
      </c>
      <c r="P44" s="15">
        <f t="shared" si="8"/>
        <v>1071.69</v>
      </c>
      <c r="Q44" s="15"/>
    </row>
    <row r="45" spans="5:17" x14ac:dyDescent="0.25">
      <c r="E45" s="106">
        <v>1200</v>
      </c>
      <c r="F45" s="107">
        <v>50</v>
      </c>
      <c r="G45" s="107">
        <v>0</v>
      </c>
      <c r="H45" s="107">
        <v>1090.97</v>
      </c>
      <c r="I45" s="9"/>
      <c r="K45" s="15">
        <f t="shared" si="6"/>
        <v>1200</v>
      </c>
      <c r="L45" s="15">
        <f t="shared" si="4"/>
        <v>0.87266462599716477</v>
      </c>
      <c r="M45" s="15">
        <f t="shared" si="7"/>
        <v>0</v>
      </c>
      <c r="N45" s="15">
        <f t="shared" si="5"/>
        <v>0</v>
      </c>
      <c r="O45" s="15">
        <f t="shared" si="2"/>
        <v>-0.22689280275926285</v>
      </c>
      <c r="P45" s="15">
        <f t="shared" si="8"/>
        <v>1090.97</v>
      </c>
      <c r="Q45" s="15"/>
    </row>
    <row r="46" spans="5:17" x14ac:dyDescent="0.25">
      <c r="E46" s="106">
        <v>1230</v>
      </c>
      <c r="F46" s="107">
        <v>50</v>
      </c>
      <c r="G46" s="107">
        <v>0</v>
      </c>
      <c r="H46" s="107">
        <v>1110.26</v>
      </c>
      <c r="I46" s="9"/>
      <c r="K46" s="15">
        <f t="shared" si="6"/>
        <v>1230</v>
      </c>
      <c r="L46" s="15">
        <f t="shared" si="4"/>
        <v>0.87266462599716477</v>
      </c>
      <c r="M46" s="15">
        <f t="shared" si="7"/>
        <v>0</v>
      </c>
      <c r="N46" s="15">
        <f t="shared" si="5"/>
        <v>0</v>
      </c>
      <c r="O46" s="15">
        <f t="shared" si="2"/>
        <v>-0.22689280275926285</v>
      </c>
      <c r="P46" s="15">
        <f t="shared" si="8"/>
        <v>1110.26</v>
      </c>
      <c r="Q46" s="15"/>
    </row>
    <row r="47" spans="5:17" x14ac:dyDescent="0.25">
      <c r="E47" s="106">
        <v>1260</v>
      </c>
      <c r="F47" s="107">
        <v>50</v>
      </c>
      <c r="G47" s="107">
        <v>0</v>
      </c>
      <c r="H47" s="107">
        <v>1129.54</v>
      </c>
      <c r="I47" s="9"/>
      <c r="K47" s="15">
        <f t="shared" si="6"/>
        <v>1260</v>
      </c>
      <c r="L47" s="15">
        <f t="shared" si="4"/>
        <v>0.87266462599716477</v>
      </c>
      <c r="M47" s="15">
        <f t="shared" si="7"/>
        <v>0</v>
      </c>
      <c r="N47" s="15">
        <f t="shared" si="5"/>
        <v>0</v>
      </c>
      <c r="O47" s="15">
        <f t="shared" si="2"/>
        <v>-0.22689280275926285</v>
      </c>
      <c r="P47" s="15">
        <f t="shared" si="8"/>
        <v>1129.54</v>
      </c>
      <c r="Q47" s="15"/>
    </row>
    <row r="48" spans="5:17" x14ac:dyDescent="0.25">
      <c r="E48" s="106">
        <v>1290</v>
      </c>
      <c r="F48" s="107">
        <v>50</v>
      </c>
      <c r="G48" s="107">
        <v>0</v>
      </c>
      <c r="H48" s="107">
        <v>1148.82</v>
      </c>
      <c r="I48" s="9"/>
      <c r="K48" s="15">
        <f t="shared" si="6"/>
        <v>1290</v>
      </c>
      <c r="L48" s="15">
        <f t="shared" si="4"/>
        <v>0.87266462599716477</v>
      </c>
      <c r="M48" s="15">
        <f t="shared" si="7"/>
        <v>0</v>
      </c>
      <c r="N48" s="15">
        <f t="shared" si="5"/>
        <v>0</v>
      </c>
      <c r="O48" s="15">
        <f t="shared" si="2"/>
        <v>-0.22689280275926285</v>
      </c>
      <c r="P48" s="15">
        <f t="shared" si="8"/>
        <v>1148.82</v>
      </c>
      <c r="Q48" s="15"/>
    </row>
    <row r="49" spans="5:17" x14ac:dyDescent="0.25">
      <c r="E49" s="106">
        <v>1320</v>
      </c>
      <c r="F49" s="107">
        <v>50</v>
      </c>
      <c r="G49" s="107">
        <v>0</v>
      </c>
      <c r="H49" s="107">
        <v>1168.1099999999999</v>
      </c>
      <c r="I49" s="9"/>
      <c r="K49" s="15">
        <f t="shared" si="6"/>
        <v>1320</v>
      </c>
      <c r="L49" s="15">
        <f t="shared" si="4"/>
        <v>0.87266462599716477</v>
      </c>
      <c r="M49" s="15">
        <f t="shared" si="7"/>
        <v>0</v>
      </c>
      <c r="N49" s="15">
        <f t="shared" si="5"/>
        <v>0</v>
      </c>
      <c r="O49" s="15">
        <f t="shared" si="2"/>
        <v>-0.22689280275926285</v>
      </c>
      <c r="P49" s="15">
        <f t="shared" si="8"/>
        <v>1168.1099999999999</v>
      </c>
      <c r="Q49" s="15"/>
    </row>
    <row r="50" spans="5:17" x14ac:dyDescent="0.25">
      <c r="E50" s="106">
        <v>1350</v>
      </c>
      <c r="F50" s="107">
        <v>50</v>
      </c>
      <c r="G50" s="107">
        <v>0</v>
      </c>
      <c r="H50" s="107">
        <v>1187.3900000000001</v>
      </c>
      <c r="I50" s="9"/>
      <c r="K50" s="15">
        <f t="shared" si="6"/>
        <v>1350</v>
      </c>
      <c r="L50" s="15">
        <f t="shared" si="4"/>
        <v>0.87266462599716477</v>
      </c>
      <c r="M50" s="15">
        <f t="shared" si="7"/>
        <v>0</v>
      </c>
      <c r="N50" s="15">
        <f t="shared" si="5"/>
        <v>0</v>
      </c>
      <c r="O50" s="15">
        <f t="shared" si="2"/>
        <v>-0.22689280275926285</v>
      </c>
      <c r="P50" s="15">
        <f t="shared" si="8"/>
        <v>1187.3900000000001</v>
      </c>
      <c r="Q50" s="15"/>
    </row>
    <row r="51" spans="5:17" x14ac:dyDescent="0.25">
      <c r="E51" s="106">
        <v>1380</v>
      </c>
      <c r="F51" s="107">
        <v>50</v>
      </c>
      <c r="G51" s="107">
        <v>0</v>
      </c>
      <c r="H51" s="107">
        <v>1206.67</v>
      </c>
      <c r="I51" s="9"/>
      <c r="K51" s="15">
        <f t="shared" si="6"/>
        <v>1380</v>
      </c>
      <c r="L51" s="15">
        <f t="shared" si="4"/>
        <v>0.87266462599716477</v>
      </c>
      <c r="M51" s="15">
        <f t="shared" si="7"/>
        <v>0</v>
      </c>
      <c r="N51" s="15">
        <f t="shared" si="5"/>
        <v>0</v>
      </c>
      <c r="O51" s="15">
        <f t="shared" si="2"/>
        <v>-0.22689280275926285</v>
      </c>
      <c r="P51" s="15">
        <f t="shared" si="8"/>
        <v>1206.67</v>
      </c>
      <c r="Q51" s="15"/>
    </row>
    <row r="52" spans="5:17" x14ac:dyDescent="0.25">
      <c r="E52" s="106">
        <v>1410</v>
      </c>
      <c r="F52" s="107">
        <v>50</v>
      </c>
      <c r="G52" s="107">
        <v>0</v>
      </c>
      <c r="H52" s="107">
        <v>1225.96</v>
      </c>
      <c r="I52" s="9"/>
      <c r="K52" s="15">
        <f t="shared" si="6"/>
        <v>1410</v>
      </c>
      <c r="L52" s="15">
        <f t="shared" si="4"/>
        <v>0.87266462599716477</v>
      </c>
      <c r="M52" s="15">
        <f t="shared" si="7"/>
        <v>0</v>
      </c>
      <c r="N52" s="15">
        <f t="shared" si="5"/>
        <v>0</v>
      </c>
      <c r="O52" s="15">
        <f t="shared" si="2"/>
        <v>-0.22689280275926285</v>
      </c>
      <c r="P52" s="15">
        <f t="shared" si="8"/>
        <v>1225.96</v>
      </c>
      <c r="Q52" s="15"/>
    </row>
    <row r="53" spans="5:17" x14ac:dyDescent="0.25">
      <c r="E53" s="106">
        <v>1440</v>
      </c>
      <c r="F53" s="107">
        <v>50</v>
      </c>
      <c r="G53" s="107">
        <v>0</v>
      </c>
      <c r="H53" s="107">
        <v>1245.24</v>
      </c>
      <c r="I53" s="9"/>
      <c r="K53" s="15">
        <f t="shared" si="6"/>
        <v>1440</v>
      </c>
      <c r="L53" s="15">
        <f t="shared" si="4"/>
        <v>0.87266462599716477</v>
      </c>
      <c r="M53" s="15">
        <f t="shared" si="7"/>
        <v>0</v>
      </c>
      <c r="N53" s="15">
        <f t="shared" si="5"/>
        <v>0</v>
      </c>
      <c r="O53" s="15">
        <f t="shared" si="2"/>
        <v>-0.22689280275926285</v>
      </c>
      <c r="P53" s="15">
        <f t="shared" si="8"/>
        <v>1245.24</v>
      </c>
      <c r="Q53" s="15"/>
    </row>
    <row r="54" spans="5:17" x14ac:dyDescent="0.25">
      <c r="E54" s="106">
        <v>1470</v>
      </c>
      <c r="F54" s="107">
        <v>50</v>
      </c>
      <c r="G54" s="107">
        <v>0</v>
      </c>
      <c r="H54" s="107">
        <v>1264.52</v>
      </c>
      <c r="I54" s="9"/>
      <c r="K54" s="15">
        <f t="shared" si="6"/>
        <v>1470</v>
      </c>
      <c r="L54" s="15">
        <f t="shared" si="4"/>
        <v>0.87266462599716477</v>
      </c>
      <c r="M54" s="15">
        <f t="shared" si="7"/>
        <v>0</v>
      </c>
      <c r="N54" s="15">
        <f t="shared" si="5"/>
        <v>0</v>
      </c>
      <c r="O54" s="15">
        <f t="shared" si="2"/>
        <v>-0.22689280275926285</v>
      </c>
      <c r="P54" s="15">
        <f t="shared" si="8"/>
        <v>1264.52</v>
      </c>
      <c r="Q54" s="15"/>
    </row>
    <row r="55" spans="5:17" x14ac:dyDescent="0.25">
      <c r="E55" s="106">
        <v>1500</v>
      </c>
      <c r="F55" s="107">
        <v>50</v>
      </c>
      <c r="G55" s="107">
        <v>0</v>
      </c>
      <c r="H55" s="107">
        <v>1283.81</v>
      </c>
      <c r="I55" s="9"/>
      <c r="K55" s="15">
        <f t="shared" si="6"/>
        <v>1500</v>
      </c>
      <c r="L55" s="15">
        <f t="shared" si="4"/>
        <v>0.87266462599716477</v>
      </c>
      <c r="M55" s="15">
        <f t="shared" si="7"/>
        <v>0</v>
      </c>
      <c r="N55" s="15">
        <f t="shared" si="5"/>
        <v>0</v>
      </c>
      <c r="O55" s="15">
        <f t="shared" si="2"/>
        <v>-0.22689280275926285</v>
      </c>
      <c r="P55" s="15">
        <f t="shared" si="8"/>
        <v>1283.81</v>
      </c>
      <c r="Q55" s="15"/>
    </row>
    <row r="56" spans="5:17" x14ac:dyDescent="0.25">
      <c r="E56" s="106">
        <v>1530</v>
      </c>
      <c r="F56" s="107">
        <v>50</v>
      </c>
      <c r="G56" s="107">
        <v>0</v>
      </c>
      <c r="H56" s="107">
        <v>1303.0899999999999</v>
      </c>
      <c r="I56" s="9"/>
      <c r="K56" s="15">
        <f t="shared" si="6"/>
        <v>1530</v>
      </c>
      <c r="L56" s="15">
        <f t="shared" si="4"/>
        <v>0.87266462599716477</v>
      </c>
      <c r="M56" s="15">
        <f t="shared" si="7"/>
        <v>0</v>
      </c>
      <c r="N56" s="15">
        <f t="shared" si="5"/>
        <v>0</v>
      </c>
      <c r="O56" s="15">
        <f t="shared" si="2"/>
        <v>-0.22689280275926285</v>
      </c>
      <c r="P56" s="15">
        <f t="shared" si="8"/>
        <v>1303.0899999999999</v>
      </c>
      <c r="Q56" s="15"/>
    </row>
    <row r="57" spans="5:17" x14ac:dyDescent="0.25">
      <c r="E57" s="106">
        <v>1560</v>
      </c>
      <c r="F57" s="107">
        <v>50</v>
      </c>
      <c r="G57" s="107">
        <v>0</v>
      </c>
      <c r="H57" s="107">
        <v>1322.38</v>
      </c>
      <c r="I57" s="9"/>
      <c r="K57" s="15">
        <f t="shared" si="6"/>
        <v>1560</v>
      </c>
      <c r="L57" s="15">
        <f t="shared" si="4"/>
        <v>0.87266462599716477</v>
      </c>
      <c r="M57" s="15">
        <f t="shared" si="7"/>
        <v>0</v>
      </c>
      <c r="N57" s="15">
        <f t="shared" si="5"/>
        <v>0</v>
      </c>
      <c r="O57" s="15">
        <f t="shared" si="2"/>
        <v>-0.22689280275926285</v>
      </c>
      <c r="P57" s="15">
        <f t="shared" si="8"/>
        <v>1322.38</v>
      </c>
      <c r="Q57" s="15"/>
    </row>
    <row r="58" spans="5:17" x14ac:dyDescent="0.25">
      <c r="E58" s="106">
        <v>1590</v>
      </c>
      <c r="F58" s="107">
        <v>50</v>
      </c>
      <c r="G58" s="107">
        <v>0</v>
      </c>
      <c r="H58" s="107">
        <v>1341.66</v>
      </c>
      <c r="I58" s="9"/>
      <c r="K58" s="15">
        <f t="shared" si="6"/>
        <v>1590</v>
      </c>
      <c r="L58" s="15">
        <f t="shared" si="4"/>
        <v>0.87266462599716477</v>
      </c>
      <c r="M58" s="15">
        <f t="shared" si="7"/>
        <v>0</v>
      </c>
      <c r="N58" s="15">
        <f t="shared" si="5"/>
        <v>0</v>
      </c>
      <c r="O58" s="15">
        <f t="shared" si="2"/>
        <v>-0.22689280275926285</v>
      </c>
      <c r="P58" s="15">
        <f t="shared" si="8"/>
        <v>1341.66</v>
      </c>
      <c r="Q58" s="15"/>
    </row>
    <row r="59" spans="5:17" x14ac:dyDescent="0.25">
      <c r="E59" s="106">
        <v>1620</v>
      </c>
      <c r="F59" s="107">
        <v>50</v>
      </c>
      <c r="G59" s="107">
        <v>0</v>
      </c>
      <c r="H59" s="107">
        <v>1360.94</v>
      </c>
      <c r="I59" s="9"/>
      <c r="K59" s="15">
        <f t="shared" si="6"/>
        <v>1620</v>
      </c>
      <c r="L59" s="15">
        <f t="shared" si="4"/>
        <v>0.87266462599716477</v>
      </c>
      <c r="M59" s="15">
        <f t="shared" si="7"/>
        <v>0</v>
      </c>
      <c r="N59" s="15">
        <f t="shared" si="5"/>
        <v>0</v>
      </c>
      <c r="O59" s="15">
        <f t="shared" si="2"/>
        <v>-0.22689280275926285</v>
      </c>
      <c r="P59" s="15">
        <f t="shared" si="8"/>
        <v>1360.94</v>
      </c>
      <c r="Q59" s="15"/>
    </row>
    <row r="60" spans="5:17" x14ac:dyDescent="0.25">
      <c r="E60" s="106">
        <v>1650</v>
      </c>
      <c r="F60" s="107">
        <v>50</v>
      </c>
      <c r="G60" s="107">
        <v>0</v>
      </c>
      <c r="H60" s="107">
        <v>1380.23</v>
      </c>
      <c r="I60" s="9"/>
      <c r="K60" s="15">
        <f t="shared" si="6"/>
        <v>1650</v>
      </c>
      <c r="L60" s="15">
        <f t="shared" si="4"/>
        <v>0.87266462599716477</v>
      </c>
      <c r="M60" s="15">
        <f t="shared" si="7"/>
        <v>0</v>
      </c>
      <c r="N60" s="15">
        <f t="shared" si="5"/>
        <v>0</v>
      </c>
      <c r="O60" s="15">
        <f t="shared" si="2"/>
        <v>-0.22689280275926285</v>
      </c>
      <c r="P60" s="15">
        <f t="shared" si="8"/>
        <v>1380.23</v>
      </c>
      <c r="Q60" s="15"/>
    </row>
    <row r="61" spans="5:17" x14ac:dyDescent="0.25">
      <c r="E61" s="106">
        <v>1680</v>
      </c>
      <c r="F61" s="107">
        <v>50</v>
      </c>
      <c r="G61" s="107">
        <v>0</v>
      </c>
      <c r="H61" s="107">
        <v>1399.51</v>
      </c>
      <c r="I61" s="9"/>
      <c r="K61" s="15">
        <f t="shared" si="6"/>
        <v>1680</v>
      </c>
      <c r="L61" s="15">
        <f t="shared" si="4"/>
        <v>0.87266462599716477</v>
      </c>
      <c r="M61" s="15">
        <f t="shared" si="7"/>
        <v>0</v>
      </c>
      <c r="N61" s="15">
        <f t="shared" si="5"/>
        <v>0</v>
      </c>
      <c r="O61" s="15">
        <f t="shared" si="2"/>
        <v>-0.22689280275926285</v>
      </c>
      <c r="P61" s="15">
        <f t="shared" si="8"/>
        <v>1399.51</v>
      </c>
      <c r="Q61" s="15"/>
    </row>
    <row r="62" spans="5:17" x14ac:dyDescent="0.25">
      <c r="E62" s="106">
        <v>1700</v>
      </c>
      <c r="F62" s="107">
        <v>50</v>
      </c>
      <c r="G62" s="107">
        <v>0</v>
      </c>
      <c r="H62" s="107">
        <v>1412.37</v>
      </c>
      <c r="I62" s="9"/>
      <c r="K62" s="15">
        <f t="shared" si="6"/>
        <v>1700</v>
      </c>
      <c r="L62" s="15">
        <f t="shared" si="4"/>
        <v>0.87266462599716477</v>
      </c>
      <c r="M62" s="15">
        <f t="shared" si="7"/>
        <v>0</v>
      </c>
      <c r="N62" s="15">
        <f t="shared" si="5"/>
        <v>0</v>
      </c>
      <c r="O62" s="15">
        <f t="shared" si="2"/>
        <v>-0.22689280275926285</v>
      </c>
      <c r="P62" s="15">
        <f t="shared" si="8"/>
        <v>1412.37</v>
      </c>
      <c r="Q62" s="15"/>
    </row>
    <row r="63" spans="5:17" x14ac:dyDescent="0.25">
      <c r="E63" s="106">
        <v>1710</v>
      </c>
      <c r="F63" s="107">
        <v>49.33</v>
      </c>
      <c r="G63" s="107">
        <v>0</v>
      </c>
      <c r="H63" s="107">
        <v>1418.84</v>
      </c>
      <c r="I63" s="9"/>
      <c r="K63" s="15">
        <f t="shared" si="6"/>
        <v>1710</v>
      </c>
      <c r="L63" s="15">
        <f t="shared" si="4"/>
        <v>0.86097092000880271</v>
      </c>
      <c r="M63" s="15">
        <f t="shared" si="7"/>
        <v>0</v>
      </c>
      <c r="N63" s="15">
        <f t="shared" si="5"/>
        <v>0</v>
      </c>
      <c r="O63" s="15">
        <f t="shared" si="2"/>
        <v>-0.22689280275926285</v>
      </c>
      <c r="P63" s="15">
        <f t="shared" si="8"/>
        <v>1418.84</v>
      </c>
      <c r="Q63" s="15"/>
    </row>
    <row r="64" spans="5:17" x14ac:dyDescent="0.25">
      <c r="E64" s="106">
        <v>1740</v>
      </c>
      <c r="F64" s="107">
        <v>47.33</v>
      </c>
      <c r="G64" s="107">
        <v>0</v>
      </c>
      <c r="H64" s="107">
        <v>1438.78</v>
      </c>
      <c r="I64" s="9"/>
      <c r="K64" s="15">
        <f t="shared" si="6"/>
        <v>1740</v>
      </c>
      <c r="L64" s="15">
        <f t="shared" si="4"/>
        <v>0.82606433496891618</v>
      </c>
      <c r="M64" s="15">
        <f t="shared" si="7"/>
        <v>0</v>
      </c>
      <c r="N64" s="15">
        <f t="shared" si="5"/>
        <v>0</v>
      </c>
      <c r="O64" s="15">
        <f t="shared" si="2"/>
        <v>-0.22689280275926285</v>
      </c>
      <c r="P64" s="15">
        <f t="shared" si="8"/>
        <v>1438.78</v>
      </c>
      <c r="Q64" s="15"/>
    </row>
    <row r="65" spans="5:17" x14ac:dyDescent="0.25">
      <c r="E65" s="106">
        <v>1770</v>
      </c>
      <c r="F65" s="107">
        <v>45.33</v>
      </c>
      <c r="G65" s="107">
        <v>0</v>
      </c>
      <c r="H65" s="107">
        <v>1459.49</v>
      </c>
      <c r="I65" s="9"/>
      <c r="K65" s="15">
        <f t="shared" si="6"/>
        <v>1770</v>
      </c>
      <c r="L65" s="15">
        <f t="shared" si="4"/>
        <v>0.79115774992902954</v>
      </c>
      <c r="M65" s="15">
        <f t="shared" si="7"/>
        <v>0</v>
      </c>
      <c r="N65" s="15">
        <f t="shared" si="5"/>
        <v>0</v>
      </c>
      <c r="O65" s="15">
        <f t="shared" si="2"/>
        <v>-0.22689280275926285</v>
      </c>
      <c r="P65" s="15">
        <f t="shared" si="8"/>
        <v>1459.49</v>
      </c>
      <c r="Q65" s="15"/>
    </row>
    <row r="66" spans="5:17" x14ac:dyDescent="0.25">
      <c r="E66" s="106">
        <v>1800</v>
      </c>
      <c r="F66" s="107">
        <v>43.33</v>
      </c>
      <c r="G66" s="107">
        <v>0</v>
      </c>
      <c r="H66" s="107">
        <v>1480.95</v>
      </c>
      <c r="I66" s="9"/>
      <c r="K66" s="15">
        <f t="shared" si="6"/>
        <v>1800</v>
      </c>
      <c r="L66" s="15">
        <f t="shared" si="4"/>
        <v>0.75625116488914301</v>
      </c>
      <c r="M66" s="15">
        <f t="shared" si="7"/>
        <v>0</v>
      </c>
      <c r="N66" s="15">
        <f t="shared" si="5"/>
        <v>0</v>
      </c>
      <c r="O66" s="15">
        <f t="shared" si="2"/>
        <v>-0.22689280275926285</v>
      </c>
      <c r="P66" s="15">
        <f t="shared" si="8"/>
        <v>1480.95</v>
      </c>
      <c r="Q66" s="15"/>
    </row>
    <row r="67" spans="5:17" x14ac:dyDescent="0.25">
      <c r="E67" s="106">
        <v>1830</v>
      </c>
      <c r="F67" s="107">
        <v>41.33</v>
      </c>
      <c r="G67" s="107">
        <v>0</v>
      </c>
      <c r="H67" s="107">
        <v>1503.13</v>
      </c>
      <c r="I67" s="9"/>
      <c r="K67" s="15">
        <f t="shared" ref="K67:K98" si="9">IF($B$9=$C$12,E67,E67*0.3048)</f>
        <v>1830</v>
      </c>
      <c r="L67" s="15">
        <f t="shared" si="4"/>
        <v>0.72134457984925637</v>
      </c>
      <c r="M67" s="15">
        <f t="shared" ref="M67:M98" si="10">IF($B$8=$B$12,RADIANS(G67),RADIANS(G67+$B$7))</f>
        <v>0</v>
      </c>
      <c r="N67" s="15">
        <f t="shared" si="5"/>
        <v>0</v>
      </c>
      <c r="O67" s="15">
        <f t="shared" ref="O67:O130" si="11">M67-RADIANS(B$6)</f>
        <v>-0.22689280275926285</v>
      </c>
      <c r="P67" s="15">
        <f t="shared" ref="P67:P98" si="12">IF($B$9=$C$12,H67,H67*$B$11)</f>
        <v>1503.13</v>
      </c>
      <c r="Q67" s="15"/>
    </row>
    <row r="68" spans="5:17" x14ac:dyDescent="0.25">
      <c r="E68" s="106">
        <v>1860</v>
      </c>
      <c r="F68" s="107">
        <v>39.33</v>
      </c>
      <c r="G68" s="107">
        <v>0</v>
      </c>
      <c r="H68" s="107">
        <v>1526</v>
      </c>
      <c r="I68" s="9"/>
      <c r="K68" s="15">
        <f t="shared" si="9"/>
        <v>1860</v>
      </c>
      <c r="L68" s="15">
        <f t="shared" ref="L68:L131" si="13">RADIANS(F68)</f>
        <v>0.68643799480936973</v>
      </c>
      <c r="M68" s="15">
        <f t="shared" si="10"/>
        <v>0</v>
      </c>
      <c r="N68" s="15">
        <f t="shared" ref="N68:N131" si="14">M68-RADIANS($B$7)</f>
        <v>0</v>
      </c>
      <c r="O68" s="15">
        <f t="shared" si="11"/>
        <v>-0.22689280275926285</v>
      </c>
      <c r="P68" s="15">
        <f t="shared" si="12"/>
        <v>1526</v>
      </c>
      <c r="Q68" s="15"/>
    </row>
    <row r="69" spans="5:17" x14ac:dyDescent="0.25">
      <c r="E69" s="106">
        <v>1890</v>
      </c>
      <c r="F69" s="107">
        <v>37.33</v>
      </c>
      <c r="G69" s="107">
        <v>0</v>
      </c>
      <c r="H69" s="107">
        <v>1549.53</v>
      </c>
      <c r="I69" s="9"/>
      <c r="K69" s="15">
        <f t="shared" si="9"/>
        <v>1890</v>
      </c>
      <c r="L69" s="15">
        <f t="shared" si="13"/>
        <v>0.65153140976948321</v>
      </c>
      <c r="M69" s="15">
        <f t="shared" si="10"/>
        <v>0</v>
      </c>
      <c r="N69" s="15">
        <f t="shared" si="14"/>
        <v>0</v>
      </c>
      <c r="O69" s="15">
        <f t="shared" si="11"/>
        <v>-0.22689280275926285</v>
      </c>
      <c r="P69" s="15">
        <f t="shared" si="12"/>
        <v>1549.53</v>
      </c>
      <c r="Q69" s="15"/>
    </row>
    <row r="70" spans="5:17" x14ac:dyDescent="0.25">
      <c r="E70" s="106">
        <v>1920</v>
      </c>
      <c r="F70" s="107">
        <v>35.33</v>
      </c>
      <c r="G70" s="107">
        <v>0</v>
      </c>
      <c r="H70" s="107">
        <v>1573.69</v>
      </c>
      <c r="I70" s="9"/>
      <c r="K70" s="15">
        <f t="shared" si="9"/>
        <v>1920</v>
      </c>
      <c r="L70" s="15">
        <f t="shared" si="13"/>
        <v>0.61662482472959657</v>
      </c>
      <c r="M70" s="15">
        <f t="shared" si="10"/>
        <v>0</v>
      </c>
      <c r="N70" s="15">
        <f t="shared" si="14"/>
        <v>0</v>
      </c>
      <c r="O70" s="15">
        <f t="shared" si="11"/>
        <v>-0.22689280275926285</v>
      </c>
      <c r="P70" s="15">
        <f t="shared" si="12"/>
        <v>1573.69</v>
      </c>
      <c r="Q70" s="15"/>
    </row>
    <row r="71" spans="5:17" x14ac:dyDescent="0.25">
      <c r="E71" s="106">
        <v>1950</v>
      </c>
      <c r="F71" s="107">
        <v>33.33</v>
      </c>
      <c r="G71" s="107">
        <v>0</v>
      </c>
      <c r="H71" s="107">
        <v>1598.46</v>
      </c>
      <c r="I71" s="9"/>
      <c r="K71" s="15">
        <f t="shared" si="9"/>
        <v>1950</v>
      </c>
      <c r="L71" s="15">
        <f t="shared" si="13"/>
        <v>0.58171823968971004</v>
      </c>
      <c r="M71" s="15">
        <f t="shared" si="10"/>
        <v>0</v>
      </c>
      <c r="N71" s="15">
        <f t="shared" si="14"/>
        <v>0</v>
      </c>
      <c r="O71" s="15">
        <f t="shared" si="11"/>
        <v>-0.22689280275926285</v>
      </c>
      <c r="P71" s="15">
        <f t="shared" si="12"/>
        <v>1598.46</v>
      </c>
      <c r="Q71" s="15"/>
    </row>
    <row r="72" spans="5:17" x14ac:dyDescent="0.25">
      <c r="E72" s="106">
        <v>1980</v>
      </c>
      <c r="F72" s="107">
        <v>31.33</v>
      </c>
      <c r="G72" s="107">
        <v>0</v>
      </c>
      <c r="H72" s="107">
        <v>1623.81</v>
      </c>
      <c r="I72" s="9"/>
      <c r="K72" s="15">
        <f t="shared" si="9"/>
        <v>1980</v>
      </c>
      <c r="L72" s="15">
        <f t="shared" si="13"/>
        <v>0.5468116546498234</v>
      </c>
      <c r="M72" s="15">
        <f t="shared" si="10"/>
        <v>0</v>
      </c>
      <c r="N72" s="15">
        <f t="shared" si="14"/>
        <v>0</v>
      </c>
      <c r="O72" s="15">
        <f t="shared" si="11"/>
        <v>-0.22689280275926285</v>
      </c>
      <c r="P72" s="15">
        <f t="shared" si="12"/>
        <v>1623.81</v>
      </c>
      <c r="Q72" s="15"/>
    </row>
    <row r="73" spans="5:17" x14ac:dyDescent="0.25">
      <c r="E73" s="106">
        <v>2010</v>
      </c>
      <c r="F73" s="107">
        <v>29.33</v>
      </c>
      <c r="G73" s="107">
        <v>0</v>
      </c>
      <c r="H73" s="107">
        <v>1649.7</v>
      </c>
      <c r="I73" s="9"/>
      <c r="K73" s="15">
        <f t="shared" si="9"/>
        <v>2010</v>
      </c>
      <c r="L73" s="15">
        <f t="shared" si="13"/>
        <v>0.51190506960993687</v>
      </c>
      <c r="M73" s="15">
        <f t="shared" si="10"/>
        <v>0</v>
      </c>
      <c r="N73" s="15">
        <f t="shared" si="14"/>
        <v>0</v>
      </c>
      <c r="O73" s="15">
        <f t="shared" si="11"/>
        <v>-0.22689280275926285</v>
      </c>
      <c r="P73" s="15">
        <f t="shared" si="12"/>
        <v>1649.7</v>
      </c>
      <c r="Q73" s="15"/>
    </row>
    <row r="74" spans="5:17" x14ac:dyDescent="0.25">
      <c r="E74" s="106">
        <v>2040</v>
      </c>
      <c r="F74" s="107">
        <v>27.33</v>
      </c>
      <c r="G74" s="107">
        <v>0</v>
      </c>
      <c r="H74" s="107">
        <v>1676.11</v>
      </c>
      <c r="I74" s="9"/>
      <c r="K74" s="15">
        <f t="shared" si="9"/>
        <v>2040</v>
      </c>
      <c r="L74" s="15">
        <f t="shared" si="13"/>
        <v>0.47699848457005023</v>
      </c>
      <c r="M74" s="15">
        <f t="shared" si="10"/>
        <v>0</v>
      </c>
      <c r="N74" s="15">
        <f t="shared" si="14"/>
        <v>0</v>
      </c>
      <c r="O74" s="15">
        <f t="shared" si="11"/>
        <v>-0.22689280275926285</v>
      </c>
      <c r="P74" s="15">
        <f t="shared" si="12"/>
        <v>1676.11</v>
      </c>
      <c r="Q74" s="15"/>
    </row>
    <row r="75" spans="5:17" x14ac:dyDescent="0.25">
      <c r="E75" s="106">
        <v>2070</v>
      </c>
      <c r="F75" s="107">
        <v>25.33</v>
      </c>
      <c r="G75" s="107">
        <v>0</v>
      </c>
      <c r="H75" s="107">
        <v>1702.99</v>
      </c>
      <c r="I75" s="9"/>
      <c r="K75" s="15">
        <f t="shared" si="9"/>
        <v>2070</v>
      </c>
      <c r="L75" s="15">
        <f t="shared" si="13"/>
        <v>0.44209189953016365</v>
      </c>
      <c r="M75" s="15">
        <f t="shared" si="10"/>
        <v>0</v>
      </c>
      <c r="N75" s="15">
        <f t="shared" si="14"/>
        <v>0</v>
      </c>
      <c r="O75" s="15">
        <f t="shared" si="11"/>
        <v>-0.22689280275926285</v>
      </c>
      <c r="P75" s="15">
        <f t="shared" si="12"/>
        <v>1702.99</v>
      </c>
      <c r="Q75" s="15"/>
    </row>
    <row r="76" spans="5:17" x14ac:dyDescent="0.25">
      <c r="E76" s="106">
        <v>2100</v>
      </c>
      <c r="F76" s="107">
        <v>23.33</v>
      </c>
      <c r="G76" s="107">
        <v>0</v>
      </c>
      <c r="H76" s="107">
        <v>1730.33</v>
      </c>
      <c r="I76" s="9"/>
      <c r="K76" s="15">
        <f t="shared" si="9"/>
        <v>2100</v>
      </c>
      <c r="L76" s="15">
        <f t="shared" si="13"/>
        <v>0.40718531449027706</v>
      </c>
      <c r="M76" s="15">
        <f t="shared" si="10"/>
        <v>0</v>
      </c>
      <c r="N76" s="15">
        <f t="shared" si="14"/>
        <v>0</v>
      </c>
      <c r="O76" s="15">
        <f t="shared" si="11"/>
        <v>-0.22689280275926285</v>
      </c>
      <c r="P76" s="15">
        <f t="shared" si="12"/>
        <v>1730.33</v>
      </c>
      <c r="Q76" s="15"/>
    </row>
    <row r="77" spans="5:17" x14ac:dyDescent="0.25">
      <c r="E77" s="106">
        <v>2130</v>
      </c>
      <c r="F77" s="107">
        <v>21.33</v>
      </c>
      <c r="G77" s="107">
        <v>0</v>
      </c>
      <c r="H77" s="107">
        <v>1758.08</v>
      </c>
      <c r="I77" s="9"/>
      <c r="K77" s="15">
        <f t="shared" si="9"/>
        <v>2130</v>
      </c>
      <c r="L77" s="15">
        <f t="shared" si="13"/>
        <v>0.37227872945039048</v>
      </c>
      <c r="M77" s="15">
        <f t="shared" si="10"/>
        <v>0</v>
      </c>
      <c r="N77" s="15">
        <f t="shared" si="14"/>
        <v>0</v>
      </c>
      <c r="O77" s="15">
        <f t="shared" si="11"/>
        <v>-0.22689280275926285</v>
      </c>
      <c r="P77" s="15">
        <f t="shared" si="12"/>
        <v>1758.08</v>
      </c>
      <c r="Q77" s="15"/>
    </row>
    <row r="78" spans="5:17" x14ac:dyDescent="0.25">
      <c r="E78" s="106">
        <v>2160</v>
      </c>
      <c r="F78" s="107">
        <v>19.329999999999998</v>
      </c>
      <c r="G78" s="107">
        <v>0</v>
      </c>
      <c r="H78" s="107">
        <v>1786.2</v>
      </c>
      <c r="I78" s="9"/>
      <c r="K78" s="15">
        <f t="shared" si="9"/>
        <v>2160</v>
      </c>
      <c r="L78" s="15">
        <f t="shared" si="13"/>
        <v>0.33737214441050389</v>
      </c>
      <c r="M78" s="15">
        <f t="shared" si="10"/>
        <v>0</v>
      </c>
      <c r="N78" s="15">
        <f t="shared" si="14"/>
        <v>0</v>
      </c>
      <c r="O78" s="15">
        <f t="shared" si="11"/>
        <v>-0.22689280275926285</v>
      </c>
      <c r="P78" s="15">
        <f t="shared" si="12"/>
        <v>1786.2</v>
      </c>
      <c r="Q78" s="15"/>
    </row>
    <row r="79" spans="5:17" x14ac:dyDescent="0.25">
      <c r="E79" s="106">
        <v>2190</v>
      </c>
      <c r="F79" s="107">
        <v>17.329999999999998</v>
      </c>
      <c r="G79" s="107">
        <v>0</v>
      </c>
      <c r="H79" s="107">
        <v>1814.68</v>
      </c>
      <c r="I79" s="9"/>
      <c r="K79" s="15">
        <f t="shared" si="9"/>
        <v>2190</v>
      </c>
      <c r="L79" s="15">
        <f t="shared" si="13"/>
        <v>0.30246555937061725</v>
      </c>
      <c r="M79" s="15">
        <f t="shared" si="10"/>
        <v>0</v>
      </c>
      <c r="N79" s="15">
        <f t="shared" si="14"/>
        <v>0</v>
      </c>
      <c r="O79" s="15">
        <f t="shared" si="11"/>
        <v>-0.22689280275926285</v>
      </c>
      <c r="P79" s="15">
        <f t="shared" si="12"/>
        <v>1814.68</v>
      </c>
      <c r="Q79" s="15"/>
    </row>
    <row r="80" spans="5:17" x14ac:dyDescent="0.25">
      <c r="E80" s="106">
        <v>2220</v>
      </c>
      <c r="F80" s="107">
        <v>15.33</v>
      </c>
      <c r="G80" s="107">
        <v>0</v>
      </c>
      <c r="H80" s="107">
        <v>1843.47</v>
      </c>
      <c r="I80" s="9"/>
      <c r="K80" s="15">
        <f t="shared" si="9"/>
        <v>2220</v>
      </c>
      <c r="L80" s="15">
        <f t="shared" si="13"/>
        <v>0.26755897433073073</v>
      </c>
      <c r="M80" s="15">
        <f t="shared" si="10"/>
        <v>0</v>
      </c>
      <c r="N80" s="15">
        <f t="shared" si="14"/>
        <v>0</v>
      </c>
      <c r="O80" s="15">
        <f t="shared" si="11"/>
        <v>-0.22689280275926285</v>
      </c>
      <c r="P80" s="15">
        <f t="shared" si="12"/>
        <v>1843.47</v>
      </c>
      <c r="Q80" s="15"/>
    </row>
    <row r="81" spans="5:17" x14ac:dyDescent="0.25">
      <c r="E81" s="106">
        <v>2250</v>
      </c>
      <c r="F81" s="107">
        <v>13.33</v>
      </c>
      <c r="G81" s="107">
        <v>0</v>
      </c>
      <c r="H81" s="107">
        <v>1872.53</v>
      </c>
      <c r="I81" s="9"/>
      <c r="K81" s="15">
        <f t="shared" si="9"/>
        <v>2250</v>
      </c>
      <c r="L81" s="15">
        <f t="shared" si="13"/>
        <v>0.23265238929084414</v>
      </c>
      <c r="M81" s="15">
        <f t="shared" si="10"/>
        <v>0</v>
      </c>
      <c r="N81" s="15">
        <f t="shared" si="14"/>
        <v>0</v>
      </c>
      <c r="O81" s="15">
        <f t="shared" si="11"/>
        <v>-0.22689280275926285</v>
      </c>
      <c r="P81" s="15">
        <f t="shared" si="12"/>
        <v>1872.53</v>
      </c>
      <c r="Q81" s="15"/>
    </row>
    <row r="82" spans="5:17" x14ac:dyDescent="0.25">
      <c r="E82" s="106">
        <v>2280</v>
      </c>
      <c r="F82" s="107">
        <v>11.33</v>
      </c>
      <c r="G82" s="107">
        <v>0</v>
      </c>
      <c r="H82" s="107">
        <v>1901.84</v>
      </c>
      <c r="I82" s="9"/>
      <c r="K82" s="15">
        <f t="shared" si="9"/>
        <v>2280</v>
      </c>
      <c r="L82" s="15">
        <f t="shared" si="13"/>
        <v>0.19774580425095753</v>
      </c>
      <c r="M82" s="15">
        <f t="shared" si="10"/>
        <v>0</v>
      </c>
      <c r="N82" s="15">
        <f t="shared" si="14"/>
        <v>0</v>
      </c>
      <c r="O82" s="15">
        <f t="shared" si="11"/>
        <v>-0.22689280275926285</v>
      </c>
      <c r="P82" s="15">
        <f t="shared" si="12"/>
        <v>1901.84</v>
      </c>
      <c r="Q82" s="15"/>
    </row>
    <row r="83" spans="5:17" x14ac:dyDescent="0.25">
      <c r="E83" s="106">
        <v>2310</v>
      </c>
      <c r="F83" s="107">
        <v>9.33</v>
      </c>
      <c r="G83" s="107">
        <v>0</v>
      </c>
      <c r="H83" s="107">
        <v>1931.35</v>
      </c>
      <c r="I83" s="9"/>
      <c r="K83" s="15">
        <f t="shared" si="9"/>
        <v>2310</v>
      </c>
      <c r="L83" s="15">
        <f t="shared" si="13"/>
        <v>0.16283921921107095</v>
      </c>
      <c r="M83" s="15">
        <f t="shared" si="10"/>
        <v>0</v>
      </c>
      <c r="N83" s="15">
        <f t="shared" si="14"/>
        <v>0</v>
      </c>
      <c r="O83" s="15">
        <f t="shared" si="11"/>
        <v>-0.22689280275926285</v>
      </c>
      <c r="P83" s="15">
        <f t="shared" si="12"/>
        <v>1931.35</v>
      </c>
      <c r="Q83" s="15"/>
    </row>
    <row r="84" spans="5:17" x14ac:dyDescent="0.25">
      <c r="E84" s="106">
        <v>2340</v>
      </c>
      <c r="F84" s="107">
        <v>7.33</v>
      </c>
      <c r="G84" s="107">
        <v>0</v>
      </c>
      <c r="H84" s="107">
        <v>1961.03</v>
      </c>
      <c r="I84" s="9"/>
      <c r="K84" s="15">
        <f t="shared" si="9"/>
        <v>2340</v>
      </c>
      <c r="L84" s="15">
        <f t="shared" si="13"/>
        <v>0.12793263417118436</v>
      </c>
      <c r="M84" s="15">
        <f t="shared" si="10"/>
        <v>0</v>
      </c>
      <c r="N84" s="15">
        <f t="shared" si="14"/>
        <v>0</v>
      </c>
      <c r="O84" s="15">
        <f t="shared" si="11"/>
        <v>-0.22689280275926285</v>
      </c>
      <c r="P84" s="15">
        <f t="shared" si="12"/>
        <v>1961.03</v>
      </c>
      <c r="Q84" s="15"/>
    </row>
    <row r="85" spans="5:17" x14ac:dyDescent="0.25">
      <c r="E85" s="106">
        <v>2370</v>
      </c>
      <c r="F85" s="107">
        <v>5.33</v>
      </c>
      <c r="G85" s="107">
        <v>0</v>
      </c>
      <c r="H85" s="107">
        <v>1990.85</v>
      </c>
      <c r="I85" s="9"/>
      <c r="K85" s="15">
        <f t="shared" si="9"/>
        <v>2370</v>
      </c>
      <c r="L85" s="15">
        <f t="shared" si="13"/>
        <v>9.3026049131297764E-2</v>
      </c>
      <c r="M85" s="15">
        <f t="shared" si="10"/>
        <v>0</v>
      </c>
      <c r="N85" s="15">
        <f t="shared" si="14"/>
        <v>0</v>
      </c>
      <c r="O85" s="15">
        <f t="shared" si="11"/>
        <v>-0.22689280275926285</v>
      </c>
      <c r="P85" s="15">
        <f t="shared" si="12"/>
        <v>1990.85</v>
      </c>
      <c r="Q85" s="15"/>
    </row>
    <row r="86" spans="5:17" x14ac:dyDescent="0.25">
      <c r="E86" s="106">
        <v>2400</v>
      </c>
      <c r="F86" s="107">
        <v>3.33</v>
      </c>
      <c r="G86" s="107">
        <v>0</v>
      </c>
      <c r="H86" s="107">
        <v>2020.76</v>
      </c>
      <c r="I86" s="9"/>
      <c r="K86" s="15">
        <f t="shared" si="9"/>
        <v>2400</v>
      </c>
      <c r="L86" s="15">
        <f t="shared" si="13"/>
        <v>5.8119464091411173E-2</v>
      </c>
      <c r="M86" s="15">
        <f t="shared" si="10"/>
        <v>0</v>
      </c>
      <c r="N86" s="15">
        <f t="shared" si="14"/>
        <v>0</v>
      </c>
      <c r="O86" s="15">
        <f t="shared" si="11"/>
        <v>-0.22689280275926285</v>
      </c>
      <c r="P86" s="15">
        <f t="shared" si="12"/>
        <v>2020.76</v>
      </c>
      <c r="Q86" s="15"/>
    </row>
    <row r="87" spans="5:17" x14ac:dyDescent="0.25">
      <c r="E87" s="106">
        <v>2430</v>
      </c>
      <c r="F87" s="107">
        <v>1.33</v>
      </c>
      <c r="G87" s="107">
        <v>0</v>
      </c>
      <c r="H87" s="107">
        <v>2050.73</v>
      </c>
      <c r="I87" s="9"/>
      <c r="K87" s="15">
        <f t="shared" si="9"/>
        <v>2430</v>
      </c>
      <c r="L87" s="15">
        <f t="shared" si="13"/>
        <v>2.3212879051524585E-2</v>
      </c>
      <c r="M87" s="15">
        <f t="shared" si="10"/>
        <v>0</v>
      </c>
      <c r="N87" s="15">
        <f t="shared" si="14"/>
        <v>0</v>
      </c>
      <c r="O87" s="15">
        <f t="shared" si="11"/>
        <v>-0.22689280275926285</v>
      </c>
      <c r="P87" s="15">
        <f t="shared" si="12"/>
        <v>2050.73</v>
      </c>
      <c r="Q87" s="15"/>
    </row>
    <row r="88" spans="5:17" x14ac:dyDescent="0.25">
      <c r="E88" s="106">
        <v>2450</v>
      </c>
      <c r="F88" s="107">
        <v>0</v>
      </c>
      <c r="G88" s="107">
        <v>0</v>
      </c>
      <c r="H88" s="107">
        <v>2070.73</v>
      </c>
      <c r="I88" s="9"/>
      <c r="K88" s="15">
        <f t="shared" si="9"/>
        <v>2450</v>
      </c>
      <c r="L88" s="15">
        <f t="shared" si="13"/>
        <v>0</v>
      </c>
      <c r="M88" s="15">
        <f t="shared" si="10"/>
        <v>0</v>
      </c>
      <c r="N88" s="15">
        <f t="shared" si="14"/>
        <v>0</v>
      </c>
      <c r="O88" s="15">
        <f t="shared" si="11"/>
        <v>-0.22689280275926285</v>
      </c>
      <c r="P88" s="15">
        <f t="shared" si="12"/>
        <v>2070.73</v>
      </c>
      <c r="Q88" s="15"/>
    </row>
    <row r="89" spans="5:17" x14ac:dyDescent="0.25">
      <c r="E89" s="106">
        <v>2460</v>
      </c>
      <c r="F89" s="107">
        <v>0</v>
      </c>
      <c r="G89" s="107">
        <v>0</v>
      </c>
      <c r="H89" s="107">
        <v>2080.73</v>
      </c>
      <c r="I89" s="9"/>
      <c r="K89" s="15">
        <f t="shared" si="9"/>
        <v>2460</v>
      </c>
      <c r="L89" s="15">
        <f t="shared" si="13"/>
        <v>0</v>
      </c>
      <c r="M89" s="15">
        <f t="shared" si="10"/>
        <v>0</v>
      </c>
      <c r="N89" s="15">
        <f t="shared" si="14"/>
        <v>0</v>
      </c>
      <c r="O89" s="15">
        <f t="shared" si="11"/>
        <v>-0.22689280275926285</v>
      </c>
      <c r="P89" s="15">
        <f t="shared" si="12"/>
        <v>2080.73</v>
      </c>
      <c r="Q89" s="15"/>
    </row>
    <row r="90" spans="5:17" x14ac:dyDescent="0.25">
      <c r="E90" s="106">
        <v>2490</v>
      </c>
      <c r="F90" s="107">
        <v>0</v>
      </c>
      <c r="G90" s="107">
        <v>0</v>
      </c>
      <c r="H90" s="107">
        <v>2110.73</v>
      </c>
      <c r="I90" s="9"/>
      <c r="K90" s="15">
        <f t="shared" si="9"/>
        <v>2490</v>
      </c>
      <c r="L90" s="15">
        <f t="shared" si="13"/>
        <v>0</v>
      </c>
      <c r="M90" s="15">
        <f t="shared" si="10"/>
        <v>0</v>
      </c>
      <c r="N90" s="15">
        <f t="shared" si="14"/>
        <v>0</v>
      </c>
      <c r="O90" s="15">
        <f t="shared" si="11"/>
        <v>-0.22689280275926285</v>
      </c>
      <c r="P90" s="15">
        <f t="shared" si="12"/>
        <v>2110.73</v>
      </c>
      <c r="Q90" s="15"/>
    </row>
    <row r="91" spans="5:17" x14ac:dyDescent="0.25">
      <c r="E91" s="106">
        <v>2520</v>
      </c>
      <c r="F91" s="107">
        <v>0</v>
      </c>
      <c r="G91" s="107">
        <v>0</v>
      </c>
      <c r="H91" s="107">
        <v>2140.73</v>
      </c>
      <c r="I91" s="9"/>
      <c r="K91" s="15">
        <f t="shared" si="9"/>
        <v>2520</v>
      </c>
      <c r="L91" s="15">
        <f t="shared" si="13"/>
        <v>0</v>
      </c>
      <c r="M91" s="15">
        <f t="shared" si="10"/>
        <v>0</v>
      </c>
      <c r="N91" s="15">
        <f t="shared" si="14"/>
        <v>0</v>
      </c>
      <c r="O91" s="15">
        <f t="shared" si="11"/>
        <v>-0.22689280275926285</v>
      </c>
      <c r="P91" s="15">
        <f t="shared" si="12"/>
        <v>2140.73</v>
      </c>
      <c r="Q91" s="15"/>
    </row>
    <row r="92" spans="5:17" x14ac:dyDescent="0.25">
      <c r="E92" s="106">
        <v>2550</v>
      </c>
      <c r="F92" s="107">
        <v>0</v>
      </c>
      <c r="G92" s="107">
        <v>0</v>
      </c>
      <c r="H92" s="107">
        <v>2170.73</v>
      </c>
      <c r="I92" s="9"/>
      <c r="K92" s="15">
        <f t="shared" si="9"/>
        <v>2550</v>
      </c>
      <c r="L92" s="15">
        <f t="shared" si="13"/>
        <v>0</v>
      </c>
      <c r="M92" s="15">
        <f t="shared" si="10"/>
        <v>0</v>
      </c>
      <c r="N92" s="15">
        <f t="shared" si="14"/>
        <v>0</v>
      </c>
      <c r="O92" s="15">
        <f t="shared" si="11"/>
        <v>-0.22689280275926285</v>
      </c>
      <c r="P92" s="15">
        <f t="shared" si="12"/>
        <v>2170.73</v>
      </c>
      <c r="Q92" s="15"/>
    </row>
    <row r="93" spans="5:17" x14ac:dyDescent="0.25">
      <c r="E93" s="106">
        <v>2580</v>
      </c>
      <c r="F93" s="107">
        <v>0</v>
      </c>
      <c r="G93" s="107">
        <v>0</v>
      </c>
      <c r="H93" s="107">
        <v>2200.73</v>
      </c>
      <c r="I93" s="9"/>
      <c r="K93" s="15">
        <f t="shared" si="9"/>
        <v>2580</v>
      </c>
      <c r="L93" s="15">
        <f t="shared" si="13"/>
        <v>0</v>
      </c>
      <c r="M93" s="15">
        <f t="shared" si="10"/>
        <v>0</v>
      </c>
      <c r="N93" s="15">
        <f t="shared" si="14"/>
        <v>0</v>
      </c>
      <c r="O93" s="15">
        <f t="shared" si="11"/>
        <v>-0.22689280275926285</v>
      </c>
      <c r="P93" s="15">
        <f t="shared" si="12"/>
        <v>2200.73</v>
      </c>
      <c r="Q93" s="15"/>
    </row>
    <row r="94" spans="5:17" x14ac:dyDescent="0.25">
      <c r="E94" s="106">
        <v>2610</v>
      </c>
      <c r="F94" s="107">
        <v>0</v>
      </c>
      <c r="G94" s="107">
        <v>0</v>
      </c>
      <c r="H94" s="107">
        <v>2230.73</v>
      </c>
      <c r="I94" s="9"/>
      <c r="K94" s="15">
        <f t="shared" si="9"/>
        <v>2610</v>
      </c>
      <c r="L94" s="15">
        <f t="shared" si="13"/>
        <v>0</v>
      </c>
      <c r="M94" s="15">
        <f t="shared" si="10"/>
        <v>0</v>
      </c>
      <c r="N94" s="15">
        <f t="shared" si="14"/>
        <v>0</v>
      </c>
      <c r="O94" s="15">
        <f t="shared" si="11"/>
        <v>-0.22689280275926285</v>
      </c>
      <c r="P94" s="15">
        <f t="shared" si="12"/>
        <v>2230.73</v>
      </c>
      <c r="Q94" s="15"/>
    </row>
    <row r="95" spans="5:17" x14ac:dyDescent="0.25">
      <c r="E95" s="106">
        <v>2640</v>
      </c>
      <c r="F95" s="107">
        <v>0</v>
      </c>
      <c r="G95" s="107">
        <v>0</v>
      </c>
      <c r="H95" s="107">
        <v>2260.73</v>
      </c>
      <c r="I95" s="9"/>
      <c r="K95" s="15">
        <f t="shared" si="9"/>
        <v>2640</v>
      </c>
      <c r="L95" s="15">
        <f t="shared" si="13"/>
        <v>0</v>
      </c>
      <c r="M95" s="15">
        <f t="shared" si="10"/>
        <v>0</v>
      </c>
      <c r="N95" s="15">
        <f t="shared" si="14"/>
        <v>0</v>
      </c>
      <c r="O95" s="15">
        <f t="shared" si="11"/>
        <v>-0.22689280275926285</v>
      </c>
      <c r="P95" s="15">
        <f t="shared" si="12"/>
        <v>2260.73</v>
      </c>
      <c r="Q95" s="15"/>
    </row>
    <row r="96" spans="5:17" x14ac:dyDescent="0.25">
      <c r="E96" s="106">
        <v>2670</v>
      </c>
      <c r="F96" s="107">
        <v>0</v>
      </c>
      <c r="G96" s="107">
        <v>0</v>
      </c>
      <c r="H96" s="107">
        <v>2290.73</v>
      </c>
      <c r="I96" s="9"/>
      <c r="K96" s="15">
        <f t="shared" si="9"/>
        <v>2670</v>
      </c>
      <c r="L96" s="15">
        <f t="shared" si="13"/>
        <v>0</v>
      </c>
      <c r="M96" s="15">
        <f t="shared" si="10"/>
        <v>0</v>
      </c>
      <c r="N96" s="15">
        <f t="shared" si="14"/>
        <v>0</v>
      </c>
      <c r="O96" s="15">
        <f t="shared" si="11"/>
        <v>-0.22689280275926285</v>
      </c>
      <c r="P96" s="15">
        <f t="shared" si="12"/>
        <v>2290.73</v>
      </c>
      <c r="Q96" s="15"/>
    </row>
    <row r="97" spans="5:17" x14ac:dyDescent="0.25">
      <c r="E97" s="106">
        <v>2700</v>
      </c>
      <c r="F97" s="107">
        <v>0</v>
      </c>
      <c r="G97" s="107">
        <v>0</v>
      </c>
      <c r="H97" s="107">
        <v>2320.73</v>
      </c>
      <c r="I97" s="9"/>
      <c r="K97" s="15">
        <f t="shared" si="9"/>
        <v>2700</v>
      </c>
      <c r="L97" s="15">
        <f t="shared" si="13"/>
        <v>0</v>
      </c>
      <c r="M97" s="15">
        <f t="shared" si="10"/>
        <v>0</v>
      </c>
      <c r="N97" s="15">
        <f t="shared" si="14"/>
        <v>0</v>
      </c>
      <c r="O97" s="15">
        <f t="shared" si="11"/>
        <v>-0.22689280275926285</v>
      </c>
      <c r="P97" s="15">
        <f t="shared" si="12"/>
        <v>2320.73</v>
      </c>
      <c r="Q97" s="15"/>
    </row>
    <row r="98" spans="5:17" x14ac:dyDescent="0.25">
      <c r="E98" s="106">
        <v>2730</v>
      </c>
      <c r="F98" s="107">
        <v>0</v>
      </c>
      <c r="G98" s="107">
        <v>0</v>
      </c>
      <c r="H98" s="107">
        <v>2350.73</v>
      </c>
      <c r="I98" s="9"/>
      <c r="K98" s="15">
        <f t="shared" si="9"/>
        <v>2730</v>
      </c>
      <c r="L98" s="15">
        <f t="shared" si="13"/>
        <v>0</v>
      </c>
      <c r="M98" s="15">
        <f t="shared" si="10"/>
        <v>0</v>
      </c>
      <c r="N98" s="15">
        <f t="shared" si="14"/>
        <v>0</v>
      </c>
      <c r="O98" s="15">
        <f t="shared" si="11"/>
        <v>-0.22689280275926285</v>
      </c>
      <c r="P98" s="15">
        <f t="shared" si="12"/>
        <v>2350.73</v>
      </c>
      <c r="Q98" s="15"/>
    </row>
    <row r="99" spans="5:17" x14ac:dyDescent="0.25">
      <c r="E99" s="106">
        <v>2760</v>
      </c>
      <c r="F99" s="107">
        <v>0</v>
      </c>
      <c r="G99" s="107">
        <v>0</v>
      </c>
      <c r="H99" s="107">
        <v>2380.73</v>
      </c>
      <c r="I99" s="9"/>
      <c r="K99" s="15">
        <f t="shared" ref="K99:K133" si="15">IF($B$9=$C$12,E99,E99*0.3048)</f>
        <v>2760</v>
      </c>
      <c r="L99" s="15">
        <f t="shared" si="13"/>
        <v>0</v>
      </c>
      <c r="M99" s="15">
        <f t="shared" ref="M99:M133" si="16">IF($B$8=$B$12,RADIANS(G99),RADIANS(G99+$B$7))</f>
        <v>0</v>
      </c>
      <c r="N99" s="15">
        <f t="shared" si="14"/>
        <v>0</v>
      </c>
      <c r="O99" s="15">
        <f t="shared" si="11"/>
        <v>-0.22689280275926285</v>
      </c>
      <c r="P99" s="15">
        <f t="shared" ref="P99:P133" si="17">IF($B$9=$C$12,H99,H99*$B$11)</f>
        <v>2380.73</v>
      </c>
      <c r="Q99" s="15"/>
    </row>
    <row r="100" spans="5:17" x14ac:dyDescent="0.25">
      <c r="E100" s="106">
        <v>2790</v>
      </c>
      <c r="F100" s="107">
        <v>0</v>
      </c>
      <c r="G100" s="107">
        <v>0</v>
      </c>
      <c r="H100" s="107">
        <v>2410.73</v>
      </c>
      <c r="I100" s="9"/>
      <c r="K100" s="15">
        <f t="shared" si="15"/>
        <v>2790</v>
      </c>
      <c r="L100" s="15">
        <f t="shared" si="13"/>
        <v>0</v>
      </c>
      <c r="M100" s="15">
        <f t="shared" si="16"/>
        <v>0</v>
      </c>
      <c r="N100" s="15">
        <f t="shared" si="14"/>
        <v>0</v>
      </c>
      <c r="O100" s="15">
        <f t="shared" si="11"/>
        <v>-0.22689280275926285</v>
      </c>
      <c r="P100" s="15">
        <f t="shared" si="17"/>
        <v>2410.73</v>
      </c>
      <c r="Q100" s="15"/>
    </row>
    <row r="101" spans="5:17" x14ac:dyDescent="0.25">
      <c r="E101" s="106">
        <v>2820</v>
      </c>
      <c r="F101" s="107">
        <v>0</v>
      </c>
      <c r="G101" s="107">
        <v>0</v>
      </c>
      <c r="H101" s="107">
        <v>2440.73</v>
      </c>
      <c r="I101" s="9"/>
      <c r="K101" s="15">
        <f t="shared" si="15"/>
        <v>2820</v>
      </c>
      <c r="L101" s="15">
        <f t="shared" si="13"/>
        <v>0</v>
      </c>
      <c r="M101" s="15">
        <f t="shared" si="16"/>
        <v>0</v>
      </c>
      <c r="N101" s="15">
        <f t="shared" si="14"/>
        <v>0</v>
      </c>
      <c r="O101" s="15">
        <f t="shared" si="11"/>
        <v>-0.22689280275926285</v>
      </c>
      <c r="P101" s="15">
        <f t="shared" si="17"/>
        <v>2440.73</v>
      </c>
      <c r="Q101" s="15"/>
    </row>
    <row r="102" spans="5:17" x14ac:dyDescent="0.25">
      <c r="E102" s="106">
        <v>2850</v>
      </c>
      <c r="F102" s="107">
        <v>0</v>
      </c>
      <c r="G102" s="107">
        <v>0</v>
      </c>
      <c r="H102" s="107">
        <v>2470.73</v>
      </c>
      <c r="I102" s="9"/>
      <c r="K102" s="15">
        <f t="shared" si="15"/>
        <v>2850</v>
      </c>
      <c r="L102" s="15">
        <f t="shared" si="13"/>
        <v>0</v>
      </c>
      <c r="M102" s="15">
        <f t="shared" si="16"/>
        <v>0</v>
      </c>
      <c r="N102" s="15">
        <f t="shared" si="14"/>
        <v>0</v>
      </c>
      <c r="O102" s="15">
        <f t="shared" si="11"/>
        <v>-0.22689280275926285</v>
      </c>
      <c r="P102" s="15">
        <f t="shared" si="17"/>
        <v>2470.73</v>
      </c>
      <c r="Q102" s="15"/>
    </row>
    <row r="103" spans="5:17" x14ac:dyDescent="0.25">
      <c r="E103" s="106">
        <v>2880</v>
      </c>
      <c r="F103" s="107">
        <v>15</v>
      </c>
      <c r="G103" s="107">
        <v>283</v>
      </c>
      <c r="H103" s="107">
        <v>2500.39</v>
      </c>
      <c r="I103" s="9"/>
      <c r="K103" s="15">
        <f t="shared" si="15"/>
        <v>2880</v>
      </c>
      <c r="L103" s="15">
        <f t="shared" si="13"/>
        <v>0.26179938779914941</v>
      </c>
      <c r="M103" s="15">
        <f t="shared" si="16"/>
        <v>4.9392817831439526</v>
      </c>
      <c r="N103" s="15">
        <f t="shared" si="14"/>
        <v>4.9392817831439526</v>
      </c>
      <c r="O103" s="15">
        <f t="shared" si="11"/>
        <v>4.7123889803846897</v>
      </c>
      <c r="P103" s="15">
        <f t="shared" si="17"/>
        <v>2500.39</v>
      </c>
      <c r="Q103" s="15"/>
    </row>
    <row r="104" spans="5:17" x14ac:dyDescent="0.25">
      <c r="E104" s="106">
        <v>2910</v>
      </c>
      <c r="F104" s="107">
        <v>30</v>
      </c>
      <c r="G104" s="107">
        <v>283</v>
      </c>
      <c r="H104" s="107">
        <v>2528.0300000000002</v>
      </c>
      <c r="I104" s="9"/>
      <c r="K104" s="15">
        <f t="shared" si="15"/>
        <v>2910</v>
      </c>
      <c r="L104" s="15">
        <f t="shared" si="13"/>
        <v>0.52359877559829882</v>
      </c>
      <c r="M104" s="15">
        <f t="shared" si="16"/>
        <v>4.9392817831439526</v>
      </c>
      <c r="N104" s="15">
        <f t="shared" si="14"/>
        <v>4.9392817831439526</v>
      </c>
      <c r="O104" s="15">
        <f t="shared" si="11"/>
        <v>4.7123889803846897</v>
      </c>
      <c r="P104" s="15">
        <f t="shared" si="17"/>
        <v>2528.0300000000002</v>
      </c>
      <c r="Q104" s="15"/>
    </row>
    <row r="105" spans="5:17" x14ac:dyDescent="0.25">
      <c r="E105" s="106">
        <v>2940</v>
      </c>
      <c r="F105" s="107">
        <v>45</v>
      </c>
      <c r="G105" s="107">
        <v>283</v>
      </c>
      <c r="H105" s="107">
        <v>2551.7600000000002</v>
      </c>
      <c r="I105" s="9"/>
      <c r="K105" s="15">
        <f t="shared" si="15"/>
        <v>2940</v>
      </c>
      <c r="L105" s="15">
        <f t="shared" si="13"/>
        <v>0.78539816339744828</v>
      </c>
      <c r="M105" s="15">
        <f t="shared" si="16"/>
        <v>4.9392817831439526</v>
      </c>
      <c r="N105" s="15">
        <f t="shared" si="14"/>
        <v>4.9392817831439526</v>
      </c>
      <c r="O105" s="15">
        <f t="shared" si="11"/>
        <v>4.7123889803846897</v>
      </c>
      <c r="P105" s="15">
        <f t="shared" si="17"/>
        <v>2551.7600000000002</v>
      </c>
      <c r="Q105" s="15"/>
    </row>
    <row r="106" spans="5:17" x14ac:dyDescent="0.25">
      <c r="E106" s="106">
        <v>2970</v>
      </c>
      <c r="F106" s="107">
        <v>60</v>
      </c>
      <c r="G106" s="107">
        <v>283</v>
      </c>
      <c r="H106" s="107">
        <v>2569.9699999999998</v>
      </c>
      <c r="I106" s="9"/>
      <c r="K106" s="15">
        <f t="shared" si="15"/>
        <v>2970</v>
      </c>
      <c r="L106" s="15">
        <f t="shared" si="13"/>
        <v>1.0471975511965976</v>
      </c>
      <c r="M106" s="15">
        <f t="shared" si="16"/>
        <v>4.9392817831439526</v>
      </c>
      <c r="N106" s="15">
        <f t="shared" si="14"/>
        <v>4.9392817831439526</v>
      </c>
      <c r="O106" s="15">
        <f t="shared" si="11"/>
        <v>4.7123889803846897</v>
      </c>
      <c r="P106" s="15">
        <f t="shared" si="17"/>
        <v>2569.9699999999998</v>
      </c>
      <c r="Q106" s="15"/>
    </row>
    <row r="107" spans="5:17" x14ac:dyDescent="0.25">
      <c r="E107" s="106">
        <v>3000</v>
      </c>
      <c r="F107" s="107">
        <v>75</v>
      </c>
      <c r="G107" s="107">
        <v>283</v>
      </c>
      <c r="H107" s="107">
        <v>2581.42</v>
      </c>
      <c r="I107" s="9"/>
      <c r="K107" s="15">
        <f t="shared" si="15"/>
        <v>3000</v>
      </c>
      <c r="L107" s="15">
        <f t="shared" si="13"/>
        <v>1.3089969389957472</v>
      </c>
      <c r="M107" s="15">
        <f t="shared" si="16"/>
        <v>4.9392817831439526</v>
      </c>
      <c r="N107" s="15">
        <f t="shared" si="14"/>
        <v>4.9392817831439526</v>
      </c>
      <c r="O107" s="15">
        <f t="shared" si="11"/>
        <v>4.7123889803846897</v>
      </c>
      <c r="P107" s="15">
        <f t="shared" si="17"/>
        <v>2581.42</v>
      </c>
      <c r="Q107" s="15"/>
    </row>
    <row r="108" spans="5:17" x14ac:dyDescent="0.25">
      <c r="E108" s="106">
        <v>3030</v>
      </c>
      <c r="F108" s="107">
        <v>90</v>
      </c>
      <c r="G108" s="107">
        <v>283</v>
      </c>
      <c r="H108" s="107">
        <v>2585.3200000000002</v>
      </c>
      <c r="I108" s="9"/>
      <c r="K108" s="15">
        <f t="shared" si="15"/>
        <v>3030</v>
      </c>
      <c r="L108" s="15">
        <f t="shared" si="13"/>
        <v>1.5707963267948966</v>
      </c>
      <c r="M108" s="15">
        <f t="shared" si="16"/>
        <v>4.9392817831439526</v>
      </c>
      <c r="N108" s="15">
        <f t="shared" si="14"/>
        <v>4.9392817831439526</v>
      </c>
      <c r="O108" s="15">
        <f t="shared" si="11"/>
        <v>4.7123889803846897</v>
      </c>
      <c r="P108" s="15">
        <f t="shared" si="17"/>
        <v>2585.3200000000002</v>
      </c>
      <c r="Q108" s="15"/>
    </row>
    <row r="109" spans="5:17" x14ac:dyDescent="0.25">
      <c r="E109" s="106">
        <v>3060</v>
      </c>
      <c r="F109" s="107">
        <v>90</v>
      </c>
      <c r="G109" s="107">
        <v>283</v>
      </c>
      <c r="H109" s="107">
        <v>2585.3200000000002</v>
      </c>
      <c r="I109" s="9"/>
      <c r="K109" s="15">
        <f t="shared" si="15"/>
        <v>3060</v>
      </c>
      <c r="L109" s="15">
        <f t="shared" si="13"/>
        <v>1.5707963267948966</v>
      </c>
      <c r="M109" s="15">
        <f t="shared" si="16"/>
        <v>4.9392817831439526</v>
      </c>
      <c r="N109" s="15">
        <f t="shared" si="14"/>
        <v>4.9392817831439526</v>
      </c>
      <c r="O109" s="15">
        <f t="shared" si="11"/>
        <v>4.7123889803846897</v>
      </c>
      <c r="P109" s="15">
        <f t="shared" si="17"/>
        <v>2585.3200000000002</v>
      </c>
      <c r="Q109" s="15"/>
    </row>
    <row r="110" spans="5:17" x14ac:dyDescent="0.25">
      <c r="E110" s="106">
        <v>3090</v>
      </c>
      <c r="F110" s="107">
        <v>90</v>
      </c>
      <c r="G110" s="107">
        <v>283</v>
      </c>
      <c r="H110" s="107">
        <v>2585.3200000000002</v>
      </c>
      <c r="I110" s="9"/>
      <c r="K110" s="15">
        <f t="shared" si="15"/>
        <v>3090</v>
      </c>
      <c r="L110" s="15">
        <f t="shared" si="13"/>
        <v>1.5707963267948966</v>
      </c>
      <c r="M110" s="15">
        <f t="shared" si="16"/>
        <v>4.9392817831439526</v>
      </c>
      <c r="N110" s="15">
        <f t="shared" si="14"/>
        <v>4.9392817831439526</v>
      </c>
      <c r="O110" s="15">
        <f t="shared" si="11"/>
        <v>4.7123889803846897</v>
      </c>
      <c r="P110" s="15">
        <f t="shared" si="17"/>
        <v>2585.3200000000002</v>
      </c>
      <c r="Q110" s="15"/>
    </row>
    <row r="111" spans="5:17" x14ac:dyDescent="0.25">
      <c r="E111" s="106">
        <v>3120</v>
      </c>
      <c r="F111" s="107">
        <v>90</v>
      </c>
      <c r="G111" s="107">
        <v>283</v>
      </c>
      <c r="H111" s="107">
        <v>2585.3200000000002</v>
      </c>
      <c r="I111" s="9"/>
      <c r="K111" s="15">
        <f t="shared" si="15"/>
        <v>3120</v>
      </c>
      <c r="L111" s="15">
        <f t="shared" si="13"/>
        <v>1.5707963267948966</v>
      </c>
      <c r="M111" s="15">
        <f t="shared" si="16"/>
        <v>4.9392817831439526</v>
      </c>
      <c r="N111" s="15">
        <f t="shared" si="14"/>
        <v>4.9392817831439526</v>
      </c>
      <c r="O111" s="15">
        <f t="shared" si="11"/>
        <v>4.7123889803846897</v>
      </c>
      <c r="P111" s="15">
        <f t="shared" si="17"/>
        <v>2585.3200000000002</v>
      </c>
      <c r="Q111" s="15"/>
    </row>
    <row r="112" spans="5:17" x14ac:dyDescent="0.25">
      <c r="E112" s="106">
        <v>3150</v>
      </c>
      <c r="F112" s="107">
        <v>90</v>
      </c>
      <c r="G112" s="107">
        <v>283</v>
      </c>
      <c r="H112" s="107">
        <v>2585.3200000000002</v>
      </c>
      <c r="I112" s="9"/>
      <c r="K112" s="15">
        <f t="shared" si="15"/>
        <v>3150</v>
      </c>
      <c r="L112" s="15">
        <f t="shared" si="13"/>
        <v>1.5707963267948966</v>
      </c>
      <c r="M112" s="15">
        <f t="shared" si="16"/>
        <v>4.9392817831439526</v>
      </c>
      <c r="N112" s="15">
        <f t="shared" si="14"/>
        <v>4.9392817831439526</v>
      </c>
      <c r="O112" s="15">
        <f t="shared" si="11"/>
        <v>4.7123889803846897</v>
      </c>
      <c r="P112" s="15">
        <f t="shared" si="17"/>
        <v>2585.3200000000002</v>
      </c>
      <c r="Q112" s="15"/>
    </row>
    <row r="113" spans="5:17" x14ac:dyDescent="0.25">
      <c r="E113" s="106">
        <v>3180</v>
      </c>
      <c r="F113" s="107">
        <v>90</v>
      </c>
      <c r="G113" s="107">
        <v>283</v>
      </c>
      <c r="H113" s="107">
        <v>2585.3200000000002</v>
      </c>
      <c r="I113" s="9"/>
      <c r="K113" s="15">
        <f t="shared" si="15"/>
        <v>3180</v>
      </c>
      <c r="L113" s="15">
        <f t="shared" si="13"/>
        <v>1.5707963267948966</v>
      </c>
      <c r="M113" s="15">
        <f t="shared" si="16"/>
        <v>4.9392817831439526</v>
      </c>
      <c r="N113" s="15">
        <f t="shared" si="14"/>
        <v>4.9392817831439526</v>
      </c>
      <c r="O113" s="15">
        <f t="shared" si="11"/>
        <v>4.7123889803846897</v>
      </c>
      <c r="P113" s="15">
        <f t="shared" si="17"/>
        <v>2585.3200000000002</v>
      </c>
      <c r="Q113" s="15"/>
    </row>
    <row r="114" spans="5:17" x14ac:dyDescent="0.25">
      <c r="E114" s="106">
        <v>3210</v>
      </c>
      <c r="F114" s="107">
        <v>90</v>
      </c>
      <c r="G114" s="107">
        <v>283</v>
      </c>
      <c r="H114" s="107">
        <v>2585.3200000000002</v>
      </c>
      <c r="I114" s="9"/>
      <c r="K114" s="15">
        <f t="shared" si="15"/>
        <v>3210</v>
      </c>
      <c r="L114" s="15">
        <f t="shared" si="13"/>
        <v>1.5707963267948966</v>
      </c>
      <c r="M114" s="15">
        <f t="shared" si="16"/>
        <v>4.9392817831439526</v>
      </c>
      <c r="N114" s="15">
        <f t="shared" si="14"/>
        <v>4.9392817831439526</v>
      </c>
      <c r="O114" s="15">
        <f t="shared" si="11"/>
        <v>4.7123889803846897</v>
      </c>
      <c r="P114" s="15">
        <f t="shared" si="17"/>
        <v>2585.3200000000002</v>
      </c>
      <c r="Q114" s="15"/>
    </row>
    <row r="115" spans="5:17" x14ac:dyDescent="0.25">
      <c r="E115" s="106">
        <v>3240</v>
      </c>
      <c r="F115" s="107">
        <v>90</v>
      </c>
      <c r="G115" s="107">
        <v>283</v>
      </c>
      <c r="H115" s="107">
        <v>2585.3200000000002</v>
      </c>
      <c r="I115" s="9"/>
      <c r="K115" s="15">
        <f t="shared" si="15"/>
        <v>3240</v>
      </c>
      <c r="L115" s="15">
        <f t="shared" si="13"/>
        <v>1.5707963267948966</v>
      </c>
      <c r="M115" s="15">
        <f t="shared" si="16"/>
        <v>4.9392817831439526</v>
      </c>
      <c r="N115" s="15">
        <f t="shared" si="14"/>
        <v>4.9392817831439526</v>
      </c>
      <c r="O115" s="15">
        <f t="shared" si="11"/>
        <v>4.7123889803846897</v>
      </c>
      <c r="P115" s="15">
        <f t="shared" si="17"/>
        <v>2585.3200000000002</v>
      </c>
      <c r="Q115" s="15"/>
    </row>
    <row r="116" spans="5:17" x14ac:dyDescent="0.25">
      <c r="E116" s="106">
        <v>3270</v>
      </c>
      <c r="F116" s="107">
        <v>90</v>
      </c>
      <c r="G116" s="107">
        <v>283</v>
      </c>
      <c r="H116" s="107">
        <v>2585.3200000000002</v>
      </c>
      <c r="I116" s="9"/>
      <c r="K116" s="15">
        <f t="shared" si="15"/>
        <v>3270</v>
      </c>
      <c r="L116" s="15">
        <f t="shared" si="13"/>
        <v>1.5707963267948966</v>
      </c>
      <c r="M116" s="15">
        <f t="shared" si="16"/>
        <v>4.9392817831439526</v>
      </c>
      <c r="N116" s="15">
        <f t="shared" si="14"/>
        <v>4.9392817831439526</v>
      </c>
      <c r="O116" s="15">
        <f t="shared" si="11"/>
        <v>4.7123889803846897</v>
      </c>
      <c r="P116" s="15">
        <f t="shared" si="17"/>
        <v>2585.3200000000002</v>
      </c>
      <c r="Q116" s="15"/>
    </row>
    <row r="117" spans="5:17" x14ac:dyDescent="0.25">
      <c r="E117" s="106">
        <v>3300</v>
      </c>
      <c r="F117" s="107">
        <v>90</v>
      </c>
      <c r="G117" s="107">
        <v>283</v>
      </c>
      <c r="H117" s="107">
        <v>2585.3200000000002</v>
      </c>
      <c r="I117" s="9"/>
      <c r="K117" s="15">
        <f t="shared" si="15"/>
        <v>3300</v>
      </c>
      <c r="L117" s="15">
        <f t="shared" si="13"/>
        <v>1.5707963267948966</v>
      </c>
      <c r="M117" s="15">
        <f t="shared" si="16"/>
        <v>4.9392817831439526</v>
      </c>
      <c r="N117" s="15">
        <f t="shared" si="14"/>
        <v>4.9392817831439526</v>
      </c>
      <c r="O117" s="15">
        <f t="shared" si="11"/>
        <v>4.7123889803846897</v>
      </c>
      <c r="P117" s="15">
        <f t="shared" si="17"/>
        <v>2585.3200000000002</v>
      </c>
      <c r="Q117" s="15"/>
    </row>
    <row r="118" spans="5:17" x14ac:dyDescent="0.25">
      <c r="E118" s="106">
        <v>3330</v>
      </c>
      <c r="F118" s="107">
        <v>90</v>
      </c>
      <c r="G118" s="107">
        <v>283</v>
      </c>
      <c r="H118" s="107">
        <v>2585.3200000000002</v>
      </c>
      <c r="I118" s="9"/>
      <c r="K118" s="15">
        <f t="shared" si="15"/>
        <v>3330</v>
      </c>
      <c r="L118" s="15">
        <f t="shared" si="13"/>
        <v>1.5707963267948966</v>
      </c>
      <c r="M118" s="15">
        <f t="shared" si="16"/>
        <v>4.9392817831439526</v>
      </c>
      <c r="N118" s="15">
        <f t="shared" si="14"/>
        <v>4.9392817831439526</v>
      </c>
      <c r="O118" s="15">
        <f t="shared" si="11"/>
        <v>4.7123889803846897</v>
      </c>
      <c r="P118" s="15">
        <f t="shared" si="17"/>
        <v>2585.3200000000002</v>
      </c>
      <c r="Q118" s="15"/>
    </row>
    <row r="119" spans="5:17" x14ac:dyDescent="0.25">
      <c r="E119" s="106">
        <v>3360</v>
      </c>
      <c r="F119" s="107">
        <v>90</v>
      </c>
      <c r="G119" s="107">
        <v>283</v>
      </c>
      <c r="H119" s="107">
        <v>2585.3200000000002</v>
      </c>
      <c r="I119" s="9"/>
      <c r="K119" s="15">
        <f t="shared" si="15"/>
        <v>3360</v>
      </c>
      <c r="L119" s="15">
        <f t="shared" si="13"/>
        <v>1.5707963267948966</v>
      </c>
      <c r="M119" s="15">
        <f t="shared" si="16"/>
        <v>4.9392817831439526</v>
      </c>
      <c r="N119" s="15">
        <f t="shared" si="14"/>
        <v>4.9392817831439526</v>
      </c>
      <c r="O119" s="15">
        <f t="shared" si="11"/>
        <v>4.7123889803846897</v>
      </c>
      <c r="P119" s="15">
        <f t="shared" si="17"/>
        <v>2585.3200000000002</v>
      </c>
      <c r="Q119" s="15"/>
    </row>
    <row r="120" spans="5:17" x14ac:dyDescent="0.25">
      <c r="E120" s="106">
        <v>3390</v>
      </c>
      <c r="F120" s="107">
        <v>90</v>
      </c>
      <c r="G120" s="107">
        <v>283</v>
      </c>
      <c r="H120" s="107">
        <v>2585.3200000000002</v>
      </c>
      <c r="I120" s="9"/>
      <c r="K120" s="15">
        <f t="shared" si="15"/>
        <v>3390</v>
      </c>
      <c r="L120" s="15">
        <f t="shared" si="13"/>
        <v>1.5707963267948966</v>
      </c>
      <c r="M120" s="15">
        <f t="shared" si="16"/>
        <v>4.9392817831439526</v>
      </c>
      <c r="N120" s="15">
        <f t="shared" si="14"/>
        <v>4.9392817831439526</v>
      </c>
      <c r="O120" s="15">
        <f t="shared" si="11"/>
        <v>4.7123889803846897</v>
      </c>
      <c r="P120" s="15">
        <f t="shared" si="17"/>
        <v>2585.3200000000002</v>
      </c>
      <c r="Q120" s="15"/>
    </row>
    <row r="121" spans="5:17" x14ac:dyDescent="0.25">
      <c r="E121" s="106">
        <v>3420</v>
      </c>
      <c r="F121" s="107">
        <v>90</v>
      </c>
      <c r="G121" s="107">
        <v>283</v>
      </c>
      <c r="H121" s="107">
        <v>2585.3200000000002</v>
      </c>
      <c r="I121" s="9"/>
      <c r="K121" s="15">
        <f t="shared" si="15"/>
        <v>3420</v>
      </c>
      <c r="L121" s="15">
        <f t="shared" si="13"/>
        <v>1.5707963267948966</v>
      </c>
      <c r="M121" s="15">
        <f t="shared" si="16"/>
        <v>4.9392817831439526</v>
      </c>
      <c r="N121" s="15">
        <f t="shared" si="14"/>
        <v>4.9392817831439526</v>
      </c>
      <c r="O121" s="15">
        <f t="shared" si="11"/>
        <v>4.7123889803846897</v>
      </c>
      <c r="P121" s="15">
        <f t="shared" si="17"/>
        <v>2585.3200000000002</v>
      </c>
      <c r="Q121" s="15"/>
    </row>
    <row r="122" spans="5:17" x14ac:dyDescent="0.25">
      <c r="E122" s="106">
        <v>3430</v>
      </c>
      <c r="F122" s="107">
        <v>90</v>
      </c>
      <c r="G122" s="107">
        <v>283</v>
      </c>
      <c r="H122" s="107">
        <v>2585.3200000000002</v>
      </c>
      <c r="I122" s="9"/>
      <c r="K122" s="15">
        <f t="shared" si="15"/>
        <v>3430</v>
      </c>
      <c r="L122" s="15">
        <f t="shared" si="13"/>
        <v>1.5707963267948966</v>
      </c>
      <c r="M122" s="15">
        <f t="shared" si="16"/>
        <v>4.9392817831439526</v>
      </c>
      <c r="N122" s="15">
        <f t="shared" si="14"/>
        <v>4.9392817831439526</v>
      </c>
      <c r="O122" s="15">
        <f t="shared" si="11"/>
        <v>4.7123889803846897</v>
      </c>
      <c r="P122" s="15">
        <f t="shared" si="17"/>
        <v>2585.3200000000002</v>
      </c>
      <c r="Q122" s="15"/>
    </row>
    <row r="123" spans="5:17" x14ac:dyDescent="0.25">
      <c r="E123" s="106">
        <v>3450</v>
      </c>
      <c r="F123" s="107">
        <v>92.05</v>
      </c>
      <c r="G123" s="107">
        <v>277.36</v>
      </c>
      <c r="H123" s="107">
        <v>2584.9699999999998</v>
      </c>
      <c r="I123" s="9"/>
      <c r="K123" s="15">
        <f t="shared" si="15"/>
        <v>3450</v>
      </c>
      <c r="L123" s="15">
        <f t="shared" si="13"/>
        <v>1.6065755764607803</v>
      </c>
      <c r="M123" s="15">
        <f t="shared" si="16"/>
        <v>4.8408452133314723</v>
      </c>
      <c r="N123" s="15">
        <f t="shared" si="14"/>
        <v>4.8408452133314723</v>
      </c>
      <c r="O123" s="15">
        <f t="shared" si="11"/>
        <v>4.6139524105722094</v>
      </c>
      <c r="P123" s="15">
        <f t="shared" si="17"/>
        <v>2584.9699999999998</v>
      </c>
      <c r="Q123" s="15"/>
    </row>
    <row r="124" spans="5:17" x14ac:dyDescent="0.25">
      <c r="E124" s="106">
        <v>3480</v>
      </c>
      <c r="F124" s="107">
        <v>95.08</v>
      </c>
      <c r="G124" s="107">
        <v>268.87</v>
      </c>
      <c r="H124" s="107">
        <v>2583.1</v>
      </c>
      <c r="I124" s="9"/>
      <c r="K124" s="15">
        <f t="shared" si="15"/>
        <v>3480</v>
      </c>
      <c r="L124" s="15">
        <f t="shared" si="13"/>
        <v>1.6594590527962085</v>
      </c>
      <c r="M124" s="15">
        <f t="shared" si="16"/>
        <v>4.6926667598371541</v>
      </c>
      <c r="N124" s="15">
        <f t="shared" si="14"/>
        <v>4.6926667598371541</v>
      </c>
      <c r="O124" s="15">
        <f t="shared" si="11"/>
        <v>4.4657739570778912</v>
      </c>
      <c r="P124" s="15">
        <f t="shared" si="17"/>
        <v>2583.1</v>
      </c>
      <c r="Q124" s="15"/>
    </row>
    <row r="125" spans="5:17" x14ac:dyDescent="0.25">
      <c r="E125" s="106">
        <v>3510</v>
      </c>
      <c r="F125" s="107">
        <v>98</v>
      </c>
      <c r="G125" s="107">
        <v>260.3</v>
      </c>
      <c r="H125" s="107">
        <v>2579.6799999999998</v>
      </c>
      <c r="I125" s="9"/>
      <c r="K125" s="15">
        <f t="shared" si="15"/>
        <v>3510</v>
      </c>
      <c r="L125" s="15">
        <f t="shared" si="13"/>
        <v>1.7104226669544429</v>
      </c>
      <c r="M125" s="15">
        <f t="shared" si="16"/>
        <v>4.5430920429412396</v>
      </c>
      <c r="N125" s="15">
        <f t="shared" si="14"/>
        <v>4.5430920429412396</v>
      </c>
      <c r="O125" s="15">
        <f t="shared" si="11"/>
        <v>4.3161992401819766</v>
      </c>
      <c r="P125" s="15">
        <f t="shared" si="17"/>
        <v>2579.6799999999998</v>
      </c>
      <c r="Q125" s="15"/>
    </row>
    <row r="126" spans="5:17" x14ac:dyDescent="0.25">
      <c r="E126" s="106">
        <v>3540</v>
      </c>
      <c r="F126" s="107">
        <v>100.74</v>
      </c>
      <c r="G126" s="107">
        <v>251.61</v>
      </c>
      <c r="H126" s="107">
        <v>2574.79</v>
      </c>
      <c r="I126" s="9"/>
      <c r="K126" s="15">
        <f t="shared" si="15"/>
        <v>3540</v>
      </c>
      <c r="L126" s="15">
        <f t="shared" si="13"/>
        <v>1.7582446884590874</v>
      </c>
      <c r="M126" s="15">
        <f t="shared" si="16"/>
        <v>4.3914229309429329</v>
      </c>
      <c r="N126" s="15">
        <f t="shared" si="14"/>
        <v>4.3914229309429329</v>
      </c>
      <c r="O126" s="15">
        <f t="shared" si="11"/>
        <v>4.16453012818367</v>
      </c>
      <c r="P126" s="15">
        <f t="shared" si="17"/>
        <v>2574.79</v>
      </c>
      <c r="Q126" s="15"/>
    </row>
    <row r="127" spans="5:17" x14ac:dyDescent="0.25">
      <c r="E127" s="106">
        <v>3570</v>
      </c>
      <c r="F127" s="107">
        <v>103.23</v>
      </c>
      <c r="G127" s="107">
        <v>242.77</v>
      </c>
      <c r="H127" s="107">
        <v>2568.5500000000002</v>
      </c>
      <c r="I127" s="9"/>
      <c r="K127" s="15">
        <f t="shared" si="15"/>
        <v>3570</v>
      </c>
      <c r="L127" s="15">
        <f t="shared" si="13"/>
        <v>1.8017033868337464</v>
      </c>
      <c r="M127" s="15">
        <f t="shared" si="16"/>
        <v>4.237135825066634</v>
      </c>
      <c r="N127" s="15">
        <f t="shared" si="14"/>
        <v>4.237135825066634</v>
      </c>
      <c r="O127" s="15">
        <f t="shared" si="11"/>
        <v>4.0102430223073711</v>
      </c>
      <c r="P127" s="15">
        <f t="shared" si="17"/>
        <v>2568.5500000000002</v>
      </c>
      <c r="Q127" s="15"/>
    </row>
    <row r="128" spans="5:17" x14ac:dyDescent="0.25">
      <c r="E128" s="106">
        <v>3600</v>
      </c>
      <c r="F128" s="107">
        <v>105.41</v>
      </c>
      <c r="G128" s="107">
        <v>233.75</v>
      </c>
      <c r="H128" s="107">
        <v>2561.11</v>
      </c>
      <c r="I128" s="9"/>
      <c r="K128" s="15">
        <f t="shared" si="15"/>
        <v>3600</v>
      </c>
      <c r="L128" s="15">
        <f t="shared" si="13"/>
        <v>1.8397515645272227</v>
      </c>
      <c r="M128" s="15">
        <f t="shared" si="16"/>
        <v>4.0797071265367455</v>
      </c>
      <c r="N128" s="15">
        <f t="shared" si="14"/>
        <v>4.0797071265367455</v>
      </c>
      <c r="O128" s="15">
        <f t="shared" si="11"/>
        <v>3.8528143237774826</v>
      </c>
      <c r="P128" s="15">
        <f t="shared" si="17"/>
        <v>2561.11</v>
      </c>
      <c r="Q128" s="15"/>
    </row>
    <row r="129" spans="5:17" x14ac:dyDescent="0.25">
      <c r="E129" s="106">
        <v>3630</v>
      </c>
      <c r="F129" s="107">
        <v>107.23</v>
      </c>
      <c r="G129" s="107">
        <v>224.57</v>
      </c>
      <c r="H129" s="107">
        <v>2552.66</v>
      </c>
      <c r="I129" s="9"/>
      <c r="K129" s="15">
        <f t="shared" si="15"/>
        <v>3630</v>
      </c>
      <c r="L129" s="15">
        <f t="shared" si="13"/>
        <v>1.8715165569135197</v>
      </c>
      <c r="M129" s="15">
        <f t="shared" si="16"/>
        <v>3.9194859012036658</v>
      </c>
      <c r="N129" s="15">
        <f t="shared" si="14"/>
        <v>3.9194859012036658</v>
      </c>
      <c r="O129" s="15">
        <f t="shared" si="11"/>
        <v>3.6925930984444029</v>
      </c>
      <c r="P129" s="15">
        <f t="shared" si="17"/>
        <v>2552.66</v>
      </c>
      <c r="Q129" s="15"/>
    </row>
    <row r="130" spans="5:17" x14ac:dyDescent="0.25">
      <c r="E130" s="106">
        <v>3660</v>
      </c>
      <c r="F130" s="107">
        <v>108.62</v>
      </c>
      <c r="G130" s="107">
        <v>215.22</v>
      </c>
      <c r="H130" s="107">
        <v>2543.41</v>
      </c>
      <c r="I130" s="9"/>
      <c r="K130" s="15">
        <f t="shared" si="15"/>
        <v>3660</v>
      </c>
      <c r="L130" s="15">
        <f t="shared" si="13"/>
        <v>1.8957766335162409</v>
      </c>
      <c r="M130" s="15">
        <f t="shared" si="16"/>
        <v>3.7562976161421959</v>
      </c>
      <c r="N130" s="15">
        <f t="shared" si="14"/>
        <v>3.7562976161421959</v>
      </c>
      <c r="O130" s="15">
        <f t="shared" si="11"/>
        <v>3.529404813382933</v>
      </c>
      <c r="P130" s="15">
        <f t="shared" si="17"/>
        <v>2543.41</v>
      </c>
      <c r="Q130" s="15"/>
    </row>
    <row r="131" spans="5:17" x14ac:dyDescent="0.25">
      <c r="E131" s="106">
        <v>3690</v>
      </c>
      <c r="F131" s="107">
        <v>109.54</v>
      </c>
      <c r="G131" s="107">
        <v>205.75</v>
      </c>
      <c r="H131" s="107">
        <v>2533.58</v>
      </c>
      <c r="I131" s="9"/>
      <c r="K131" s="15">
        <f t="shared" si="15"/>
        <v>3690</v>
      </c>
      <c r="L131" s="15">
        <f t="shared" si="13"/>
        <v>1.9118336626345886</v>
      </c>
      <c r="M131" s="15">
        <f t="shared" si="16"/>
        <v>3.591014935978333</v>
      </c>
      <c r="N131" s="15">
        <f t="shared" si="14"/>
        <v>3.591014935978333</v>
      </c>
      <c r="O131" s="15">
        <f t="shared" ref="O131:O133" si="18">M131-RADIANS(B$6)</f>
        <v>3.3641221332190701</v>
      </c>
      <c r="P131" s="15">
        <f t="shared" si="17"/>
        <v>2533.58</v>
      </c>
      <c r="Q131" s="15"/>
    </row>
    <row r="132" spans="5:17" x14ac:dyDescent="0.25">
      <c r="E132" s="106">
        <v>3720</v>
      </c>
      <c r="F132" s="107">
        <v>109.97</v>
      </c>
      <c r="G132" s="107">
        <v>196.19</v>
      </c>
      <c r="H132" s="107">
        <v>2523.42</v>
      </c>
      <c r="I132" s="9"/>
      <c r="K132" s="15">
        <f t="shared" si="15"/>
        <v>3720</v>
      </c>
      <c r="L132" s="15">
        <f t="shared" ref="L132:L133" si="19">RADIANS(F132)</f>
        <v>1.9193385784181642</v>
      </c>
      <c r="M132" s="15">
        <f t="shared" si="16"/>
        <v>3.4241614594876753</v>
      </c>
      <c r="N132" s="15">
        <f t="shared" ref="N132:N133" si="20">M132-RADIANS($B$7)</f>
        <v>3.4241614594876753</v>
      </c>
      <c r="O132" s="15">
        <f t="shared" si="18"/>
        <v>3.1972686567284123</v>
      </c>
      <c r="P132" s="15">
        <f t="shared" si="17"/>
        <v>2523.42</v>
      </c>
      <c r="Q132" s="15"/>
    </row>
    <row r="133" spans="5:17" x14ac:dyDescent="0.25">
      <c r="E133" s="106">
        <v>3730</v>
      </c>
      <c r="F133" s="107">
        <v>110</v>
      </c>
      <c r="G133" s="107">
        <v>193</v>
      </c>
      <c r="H133" s="107">
        <v>2520</v>
      </c>
      <c r="I133" s="9"/>
      <c r="K133" s="15">
        <f t="shared" si="15"/>
        <v>3730</v>
      </c>
      <c r="L133" s="15">
        <f t="shared" si="19"/>
        <v>1.9198621771937625</v>
      </c>
      <c r="M133" s="15">
        <f t="shared" si="16"/>
        <v>3.3684854563490561</v>
      </c>
      <c r="N133" s="15">
        <f t="shared" si="20"/>
        <v>3.3684854563490561</v>
      </c>
      <c r="O133" s="15">
        <f t="shared" si="18"/>
        <v>3.1415926535897931</v>
      </c>
      <c r="P133" s="15">
        <f t="shared" si="17"/>
        <v>2520</v>
      </c>
      <c r="Q133" s="15"/>
    </row>
    <row r="134" spans="5:17" x14ac:dyDescent="0.25">
      <c r="E134" s="106">
        <v>3750</v>
      </c>
      <c r="F134" s="107">
        <v>110</v>
      </c>
      <c r="G134" s="107">
        <v>193</v>
      </c>
      <c r="H134" s="107">
        <v>2513.16</v>
      </c>
      <c r="I134" s="9"/>
      <c r="K134" s="15">
        <f t="shared" ref="K134:K144" si="21">IF($B$9=$C$12,E134,E134*0.3048)</f>
        <v>3750</v>
      </c>
      <c r="L134" s="15">
        <f t="shared" ref="L134:L144" si="22">RADIANS(F134)</f>
        <v>1.9198621771937625</v>
      </c>
      <c r="M134" s="15">
        <f t="shared" ref="M134:M144" si="23">IF($B$8=$B$12,RADIANS(G134),RADIANS(G134+$B$7))</f>
        <v>3.3684854563490561</v>
      </c>
      <c r="N134" s="15">
        <f t="shared" ref="N134:N144" si="24">M134-RADIANS($B$7)</f>
        <v>3.3684854563490561</v>
      </c>
      <c r="O134" s="15">
        <f t="shared" ref="O134:O144" si="25">M134-RADIANS(B$6)</f>
        <v>3.1415926535897931</v>
      </c>
      <c r="P134" s="15">
        <f t="shared" ref="P134:P144" si="26">IF($B$9=$C$12,H134,H134*$B$11)</f>
        <v>2513.16</v>
      </c>
      <c r="Q134" s="15"/>
    </row>
    <row r="135" spans="5:17" x14ac:dyDescent="0.25">
      <c r="E135" s="106">
        <v>3780</v>
      </c>
      <c r="F135" s="107">
        <v>110</v>
      </c>
      <c r="G135" s="107">
        <v>193</v>
      </c>
      <c r="H135" s="107">
        <v>2502.9</v>
      </c>
      <c r="I135" s="9"/>
      <c r="K135" s="15">
        <f t="shared" si="21"/>
        <v>3780</v>
      </c>
      <c r="L135" s="15">
        <f t="shared" si="22"/>
        <v>1.9198621771937625</v>
      </c>
      <c r="M135" s="15">
        <f t="shared" si="23"/>
        <v>3.3684854563490561</v>
      </c>
      <c r="N135" s="15">
        <f t="shared" si="24"/>
        <v>3.3684854563490561</v>
      </c>
      <c r="O135" s="15">
        <f t="shared" si="25"/>
        <v>3.1415926535897931</v>
      </c>
      <c r="P135" s="15">
        <f t="shared" si="26"/>
        <v>2502.9</v>
      </c>
      <c r="Q135" s="15"/>
    </row>
    <row r="136" spans="5:17" x14ac:dyDescent="0.25">
      <c r="E136" s="106">
        <v>3810</v>
      </c>
      <c r="F136" s="107">
        <v>110</v>
      </c>
      <c r="G136" s="107">
        <v>193</v>
      </c>
      <c r="H136" s="107">
        <v>2492.64</v>
      </c>
      <c r="I136" s="9"/>
      <c r="K136" s="15">
        <f t="shared" si="21"/>
        <v>3810</v>
      </c>
      <c r="L136" s="15">
        <f t="shared" si="22"/>
        <v>1.9198621771937625</v>
      </c>
      <c r="M136" s="15">
        <f t="shared" si="23"/>
        <v>3.3684854563490561</v>
      </c>
      <c r="N136" s="15">
        <f t="shared" si="24"/>
        <v>3.3684854563490561</v>
      </c>
      <c r="O136" s="15">
        <f t="shared" si="25"/>
        <v>3.1415926535897931</v>
      </c>
      <c r="P136" s="15">
        <f t="shared" si="26"/>
        <v>2492.64</v>
      </c>
      <c r="Q136" s="15"/>
    </row>
    <row r="137" spans="5:17" x14ac:dyDescent="0.25">
      <c r="E137" s="106">
        <v>3840</v>
      </c>
      <c r="F137" s="107">
        <v>110</v>
      </c>
      <c r="G137" s="107">
        <v>193</v>
      </c>
      <c r="H137" s="107">
        <v>2482.38</v>
      </c>
      <c r="I137" s="9"/>
      <c r="K137" s="15">
        <f t="shared" si="21"/>
        <v>3840</v>
      </c>
      <c r="L137" s="15">
        <f t="shared" si="22"/>
        <v>1.9198621771937625</v>
      </c>
      <c r="M137" s="15">
        <f t="shared" si="23"/>
        <v>3.3684854563490561</v>
      </c>
      <c r="N137" s="15">
        <f t="shared" si="24"/>
        <v>3.3684854563490561</v>
      </c>
      <c r="O137" s="15">
        <f t="shared" si="25"/>
        <v>3.1415926535897931</v>
      </c>
      <c r="P137" s="15">
        <f t="shared" si="26"/>
        <v>2482.38</v>
      </c>
      <c r="Q137" s="15"/>
    </row>
    <row r="138" spans="5:17" x14ac:dyDescent="0.25">
      <c r="E138" s="106">
        <v>3870</v>
      </c>
      <c r="F138" s="107">
        <v>110</v>
      </c>
      <c r="G138" s="107">
        <v>193</v>
      </c>
      <c r="H138" s="107">
        <v>2472.12</v>
      </c>
      <c r="I138" s="9"/>
      <c r="K138" s="15">
        <f t="shared" si="21"/>
        <v>3870</v>
      </c>
      <c r="L138" s="15">
        <f t="shared" si="22"/>
        <v>1.9198621771937625</v>
      </c>
      <c r="M138" s="15">
        <f t="shared" si="23"/>
        <v>3.3684854563490561</v>
      </c>
      <c r="N138" s="15">
        <f t="shared" si="24"/>
        <v>3.3684854563490561</v>
      </c>
      <c r="O138" s="15">
        <f t="shared" si="25"/>
        <v>3.1415926535897931</v>
      </c>
      <c r="P138" s="15">
        <f t="shared" si="26"/>
        <v>2472.12</v>
      </c>
      <c r="Q138" s="15"/>
    </row>
    <row r="139" spans="5:17" x14ac:dyDescent="0.25">
      <c r="E139" s="106">
        <v>3900</v>
      </c>
      <c r="F139" s="107">
        <v>110</v>
      </c>
      <c r="G139" s="107">
        <v>193</v>
      </c>
      <c r="H139" s="107">
        <v>2461.86</v>
      </c>
      <c r="I139" s="9"/>
      <c r="K139" s="15">
        <f t="shared" si="21"/>
        <v>3900</v>
      </c>
      <c r="L139" s="15">
        <f t="shared" si="22"/>
        <v>1.9198621771937625</v>
      </c>
      <c r="M139" s="15">
        <f t="shared" si="23"/>
        <v>3.3684854563490561</v>
      </c>
      <c r="N139" s="15">
        <f t="shared" si="24"/>
        <v>3.3684854563490561</v>
      </c>
      <c r="O139" s="15">
        <f t="shared" si="25"/>
        <v>3.1415926535897931</v>
      </c>
      <c r="P139" s="15">
        <f t="shared" si="26"/>
        <v>2461.86</v>
      </c>
      <c r="Q139" s="15"/>
    </row>
    <row r="140" spans="5:17" x14ac:dyDescent="0.25">
      <c r="E140" s="106">
        <v>3930</v>
      </c>
      <c r="F140" s="107">
        <v>110</v>
      </c>
      <c r="G140" s="107">
        <v>193</v>
      </c>
      <c r="H140" s="107">
        <v>2451.6</v>
      </c>
      <c r="I140" s="9"/>
      <c r="K140" s="15">
        <f t="shared" si="21"/>
        <v>3930</v>
      </c>
      <c r="L140" s="15">
        <f t="shared" si="22"/>
        <v>1.9198621771937625</v>
      </c>
      <c r="M140" s="15">
        <f t="shared" si="23"/>
        <v>3.3684854563490561</v>
      </c>
      <c r="N140" s="15">
        <f t="shared" si="24"/>
        <v>3.3684854563490561</v>
      </c>
      <c r="O140" s="15">
        <f t="shared" si="25"/>
        <v>3.1415926535897931</v>
      </c>
      <c r="P140" s="15">
        <f t="shared" si="26"/>
        <v>2451.6</v>
      </c>
      <c r="Q140" s="15"/>
    </row>
    <row r="141" spans="5:17" x14ac:dyDescent="0.25">
      <c r="E141" s="106">
        <v>3960</v>
      </c>
      <c r="F141" s="107">
        <v>110</v>
      </c>
      <c r="G141" s="107">
        <v>193</v>
      </c>
      <c r="H141" s="107">
        <v>2441.34</v>
      </c>
      <c r="I141" s="9"/>
      <c r="K141" s="15">
        <f t="shared" si="21"/>
        <v>3960</v>
      </c>
      <c r="L141" s="15">
        <f t="shared" si="22"/>
        <v>1.9198621771937625</v>
      </c>
      <c r="M141" s="15">
        <f t="shared" si="23"/>
        <v>3.3684854563490561</v>
      </c>
      <c r="N141" s="15">
        <f t="shared" si="24"/>
        <v>3.3684854563490561</v>
      </c>
      <c r="O141" s="15">
        <f t="shared" si="25"/>
        <v>3.1415926535897931</v>
      </c>
      <c r="P141" s="15">
        <f t="shared" si="26"/>
        <v>2441.34</v>
      </c>
      <c r="Q141" s="15"/>
    </row>
    <row r="142" spans="5:17" x14ac:dyDescent="0.25">
      <c r="E142" s="106">
        <v>3990</v>
      </c>
      <c r="F142" s="107">
        <v>110</v>
      </c>
      <c r="G142" s="107">
        <v>193</v>
      </c>
      <c r="H142" s="107">
        <v>2431.08</v>
      </c>
      <c r="I142" s="9"/>
      <c r="K142" s="15">
        <f t="shared" si="21"/>
        <v>3990</v>
      </c>
      <c r="L142" s="15">
        <f t="shared" si="22"/>
        <v>1.9198621771937625</v>
      </c>
      <c r="M142" s="15">
        <f t="shared" si="23"/>
        <v>3.3684854563490561</v>
      </c>
      <c r="N142" s="15">
        <f t="shared" si="24"/>
        <v>3.3684854563490561</v>
      </c>
      <c r="O142" s="15">
        <f t="shared" si="25"/>
        <v>3.1415926535897931</v>
      </c>
      <c r="P142" s="15">
        <f t="shared" si="26"/>
        <v>2431.08</v>
      </c>
      <c r="Q142" s="15"/>
    </row>
    <row r="143" spans="5:17" x14ac:dyDescent="0.25">
      <c r="E143" s="106">
        <v>4020</v>
      </c>
      <c r="F143" s="107">
        <v>110</v>
      </c>
      <c r="G143" s="107">
        <v>193</v>
      </c>
      <c r="H143" s="107">
        <v>2420.8200000000002</v>
      </c>
      <c r="I143" s="9"/>
      <c r="K143" s="15">
        <f t="shared" si="21"/>
        <v>4020</v>
      </c>
      <c r="L143" s="15">
        <f t="shared" si="22"/>
        <v>1.9198621771937625</v>
      </c>
      <c r="M143" s="15">
        <f t="shared" si="23"/>
        <v>3.3684854563490561</v>
      </c>
      <c r="N143" s="15">
        <f t="shared" si="24"/>
        <v>3.3684854563490561</v>
      </c>
      <c r="O143" s="15">
        <f t="shared" si="25"/>
        <v>3.1415926535897931</v>
      </c>
      <c r="P143" s="15">
        <f t="shared" si="26"/>
        <v>2420.8200000000002</v>
      </c>
      <c r="Q143" s="15"/>
    </row>
    <row r="144" spans="5:17" ht="15.75" thickBot="1" x14ac:dyDescent="0.3">
      <c r="E144" s="108">
        <v>4030</v>
      </c>
      <c r="F144" s="109">
        <v>110</v>
      </c>
      <c r="G144" s="109">
        <v>193</v>
      </c>
      <c r="H144" s="109">
        <v>2417.4</v>
      </c>
      <c r="I144" s="9"/>
      <c r="K144" s="15">
        <f t="shared" si="21"/>
        <v>4030</v>
      </c>
      <c r="L144" s="15">
        <f t="shared" si="22"/>
        <v>1.9198621771937625</v>
      </c>
      <c r="M144" s="15">
        <f t="shared" si="23"/>
        <v>3.3684854563490561</v>
      </c>
      <c r="N144" s="15">
        <f t="shared" si="24"/>
        <v>3.3684854563490561</v>
      </c>
      <c r="O144" s="15">
        <f t="shared" si="25"/>
        <v>3.1415926535897931</v>
      </c>
      <c r="P144" s="15">
        <f t="shared" si="26"/>
        <v>2417.4</v>
      </c>
      <c r="Q144" s="15"/>
    </row>
    <row r="145" spans="5:17" x14ac:dyDescent="0.25">
      <c r="E145" s="110"/>
      <c r="F145" s="111"/>
      <c r="G145" s="111"/>
      <c r="H145" s="111"/>
      <c r="I145" s="112"/>
      <c r="J145" s="93"/>
      <c r="K145" s="113"/>
      <c r="L145" s="113"/>
      <c r="M145" s="113"/>
      <c r="N145" s="113"/>
      <c r="O145" s="113"/>
      <c r="P145" s="113"/>
      <c r="Q145" s="113"/>
    </row>
    <row r="146" spans="5:17" x14ac:dyDescent="0.25">
      <c r="E146" s="110"/>
      <c r="F146" s="111"/>
      <c r="G146" s="111"/>
      <c r="H146" s="111"/>
      <c r="I146" s="112"/>
      <c r="J146" s="93"/>
      <c r="K146" s="113"/>
      <c r="L146" s="113"/>
      <c r="M146" s="113"/>
      <c r="N146" s="113"/>
      <c r="O146" s="113"/>
      <c r="P146" s="113"/>
      <c r="Q146" s="113"/>
    </row>
    <row r="147" spans="5:17" x14ac:dyDescent="0.25">
      <c r="E147" s="110"/>
      <c r="F147" s="111"/>
      <c r="G147" s="111"/>
      <c r="H147" s="111"/>
      <c r="I147" s="112"/>
      <c r="J147" s="93"/>
      <c r="K147" s="113"/>
      <c r="L147" s="113"/>
      <c r="M147" s="113"/>
      <c r="N147" s="113"/>
      <c r="O147" s="113"/>
      <c r="P147" s="113"/>
      <c r="Q147" s="113"/>
    </row>
    <row r="148" spans="5:17" x14ac:dyDescent="0.25">
      <c r="E148" s="110"/>
      <c r="F148" s="111"/>
      <c r="G148" s="111"/>
      <c r="H148" s="111"/>
      <c r="I148" s="112"/>
      <c r="J148" s="93"/>
      <c r="K148" s="113"/>
      <c r="L148" s="113"/>
      <c r="M148" s="113"/>
      <c r="N148" s="113"/>
      <c r="O148" s="113"/>
      <c r="P148" s="113"/>
      <c r="Q148" s="113"/>
    </row>
    <row r="149" spans="5:17" x14ac:dyDescent="0.25">
      <c r="E149" s="110"/>
      <c r="F149" s="111"/>
      <c r="G149" s="111"/>
      <c r="H149" s="111"/>
      <c r="I149" s="112"/>
      <c r="J149" s="93"/>
      <c r="K149" s="113"/>
      <c r="L149" s="113"/>
      <c r="M149" s="113"/>
      <c r="N149" s="113"/>
      <c r="O149" s="113"/>
      <c r="P149" s="113"/>
      <c r="Q149" s="113"/>
    </row>
    <row r="150" spans="5:17" x14ac:dyDescent="0.25">
      <c r="E150" s="110"/>
      <c r="F150" s="111"/>
      <c r="G150" s="111"/>
      <c r="H150" s="111"/>
      <c r="I150" s="112"/>
      <c r="J150" s="93"/>
      <c r="K150" s="113"/>
      <c r="L150" s="113"/>
      <c r="M150" s="113"/>
      <c r="N150" s="113"/>
      <c r="O150" s="113"/>
      <c r="P150" s="113"/>
      <c r="Q150" s="113"/>
    </row>
    <row r="151" spans="5:17" x14ac:dyDescent="0.25">
      <c r="E151" s="110"/>
      <c r="F151" s="111"/>
      <c r="G151" s="111"/>
      <c r="H151" s="111"/>
      <c r="I151" s="112"/>
      <c r="J151" s="93"/>
      <c r="K151" s="113"/>
      <c r="L151" s="113"/>
      <c r="M151" s="113"/>
      <c r="N151" s="113"/>
      <c r="O151" s="113"/>
      <c r="P151" s="113"/>
      <c r="Q151" s="113"/>
    </row>
    <row r="152" spans="5:17" x14ac:dyDescent="0.25">
      <c r="E152" s="110"/>
      <c r="F152" s="111"/>
      <c r="G152" s="111"/>
      <c r="H152" s="111"/>
      <c r="I152" s="112"/>
      <c r="J152" s="93"/>
      <c r="K152" s="113"/>
      <c r="L152" s="113"/>
      <c r="M152" s="113"/>
      <c r="N152" s="113"/>
      <c r="O152" s="113"/>
      <c r="P152" s="113"/>
      <c r="Q152" s="113"/>
    </row>
    <row r="153" spans="5:17" x14ac:dyDescent="0.25">
      <c r="E153" s="110"/>
      <c r="F153" s="111"/>
      <c r="G153" s="111"/>
      <c r="H153" s="111"/>
      <c r="I153" s="112"/>
      <c r="J153" s="93"/>
      <c r="K153" s="113"/>
      <c r="L153" s="113"/>
      <c r="M153" s="113"/>
      <c r="N153" s="113"/>
      <c r="O153" s="113"/>
      <c r="P153" s="113"/>
      <c r="Q153" s="113"/>
    </row>
    <row r="154" spans="5:17" x14ac:dyDescent="0.25">
      <c r="E154" s="110"/>
      <c r="F154" s="111"/>
      <c r="G154" s="111"/>
      <c r="H154" s="111"/>
      <c r="I154" s="112"/>
      <c r="J154" s="93"/>
      <c r="K154" s="113"/>
      <c r="L154" s="113"/>
      <c r="M154" s="113"/>
      <c r="N154" s="113"/>
      <c r="O154" s="113"/>
      <c r="P154" s="113"/>
      <c r="Q154" s="113"/>
    </row>
    <row r="155" spans="5:17" x14ac:dyDescent="0.25">
      <c r="E155" s="110"/>
      <c r="F155" s="111"/>
      <c r="G155" s="111"/>
      <c r="H155" s="111"/>
      <c r="I155" s="112"/>
      <c r="J155" s="93"/>
      <c r="K155" s="113"/>
      <c r="L155" s="113"/>
      <c r="M155" s="113"/>
      <c r="N155" s="113"/>
      <c r="O155" s="113"/>
      <c r="P155" s="113"/>
      <c r="Q155" s="113"/>
    </row>
    <row r="156" spans="5:17" x14ac:dyDescent="0.25">
      <c r="E156" s="110"/>
      <c r="F156" s="111"/>
      <c r="G156" s="111"/>
      <c r="H156" s="111"/>
      <c r="I156" s="112"/>
      <c r="J156" s="93"/>
      <c r="K156" s="113"/>
      <c r="L156" s="113"/>
      <c r="M156" s="113"/>
      <c r="N156" s="113"/>
      <c r="O156" s="113"/>
      <c r="P156" s="113"/>
      <c r="Q156" s="113"/>
    </row>
    <row r="157" spans="5:17" x14ac:dyDescent="0.25">
      <c r="E157" s="110"/>
      <c r="F157" s="111"/>
      <c r="G157" s="111"/>
      <c r="H157" s="111"/>
      <c r="I157" s="112"/>
      <c r="J157" s="93"/>
      <c r="K157" s="113"/>
      <c r="L157" s="113"/>
      <c r="M157" s="113"/>
      <c r="N157" s="113"/>
      <c r="O157" s="113"/>
      <c r="P157" s="113"/>
      <c r="Q157" s="113"/>
    </row>
    <row r="158" spans="5:17" x14ac:dyDescent="0.25">
      <c r="E158" s="110"/>
      <c r="F158" s="111"/>
      <c r="G158" s="111"/>
      <c r="H158" s="111"/>
      <c r="I158" s="112"/>
      <c r="J158" s="93"/>
      <c r="K158" s="113"/>
      <c r="L158" s="113"/>
      <c r="M158" s="113"/>
      <c r="N158" s="113"/>
      <c r="O158" s="113"/>
      <c r="P158" s="113"/>
      <c r="Q158" s="113"/>
    </row>
    <row r="159" spans="5:17" x14ac:dyDescent="0.25">
      <c r="E159" s="110"/>
      <c r="F159" s="111"/>
      <c r="G159" s="111"/>
      <c r="H159" s="111"/>
      <c r="I159" s="112"/>
      <c r="J159" s="93"/>
      <c r="K159" s="113"/>
      <c r="L159" s="113"/>
      <c r="M159" s="113"/>
      <c r="N159" s="113"/>
      <c r="O159" s="113"/>
      <c r="P159" s="113"/>
      <c r="Q159" s="113"/>
    </row>
    <row r="160" spans="5:17" x14ac:dyDescent="0.25">
      <c r="E160" s="110"/>
      <c r="F160" s="111"/>
      <c r="G160" s="111"/>
      <c r="H160" s="111"/>
      <c r="I160" s="112"/>
      <c r="J160" s="93"/>
      <c r="K160" s="113"/>
      <c r="L160" s="113"/>
      <c r="M160" s="113"/>
      <c r="N160" s="113"/>
      <c r="O160" s="113"/>
      <c r="P160" s="113"/>
      <c r="Q160" s="113"/>
    </row>
    <row r="161" spans="5:17" x14ac:dyDescent="0.25">
      <c r="E161" s="110"/>
      <c r="F161" s="111"/>
      <c r="G161" s="111"/>
      <c r="H161" s="111"/>
      <c r="I161" s="112"/>
      <c r="J161" s="93"/>
      <c r="K161" s="113"/>
      <c r="L161" s="113"/>
      <c r="M161" s="113"/>
      <c r="N161" s="113"/>
      <c r="O161" s="113"/>
      <c r="P161" s="113"/>
      <c r="Q161" s="113"/>
    </row>
    <row r="162" spans="5:17" x14ac:dyDescent="0.25">
      <c r="E162" s="110"/>
      <c r="F162" s="111"/>
      <c r="G162" s="111"/>
      <c r="H162" s="111"/>
      <c r="I162" s="112"/>
      <c r="J162" s="93"/>
      <c r="K162" s="113"/>
      <c r="L162" s="113"/>
      <c r="M162" s="113"/>
      <c r="N162" s="113"/>
      <c r="O162" s="113"/>
      <c r="P162" s="113"/>
      <c r="Q162" s="113"/>
    </row>
    <row r="163" spans="5:17" x14ac:dyDescent="0.25">
      <c r="E163" s="110"/>
      <c r="F163" s="111"/>
      <c r="G163" s="111"/>
      <c r="H163" s="111"/>
      <c r="I163" s="112"/>
      <c r="J163" s="93"/>
      <c r="K163" s="113"/>
      <c r="L163" s="113"/>
      <c r="M163" s="113"/>
      <c r="N163" s="113"/>
      <c r="O163" s="113"/>
      <c r="P163" s="113"/>
      <c r="Q163" s="113"/>
    </row>
    <row r="164" spans="5:17" x14ac:dyDescent="0.25">
      <c r="E164" s="110"/>
      <c r="F164" s="111"/>
      <c r="G164" s="111"/>
      <c r="H164" s="111"/>
      <c r="I164" s="112"/>
      <c r="J164" s="93"/>
      <c r="K164" s="113"/>
      <c r="L164" s="113"/>
      <c r="M164" s="113"/>
      <c r="N164" s="113"/>
      <c r="O164" s="113"/>
      <c r="P164" s="113"/>
      <c r="Q164" s="113"/>
    </row>
    <row r="165" spans="5:17" x14ac:dyDescent="0.25">
      <c r="E165" s="110"/>
      <c r="F165" s="111"/>
      <c r="G165" s="111"/>
      <c r="H165" s="111"/>
      <c r="I165" s="112"/>
      <c r="J165" s="93"/>
      <c r="K165" s="113"/>
      <c r="L165" s="113"/>
      <c r="M165" s="113"/>
      <c r="N165" s="113"/>
      <c r="O165" s="113"/>
      <c r="P165" s="113"/>
      <c r="Q165" s="113"/>
    </row>
    <row r="166" spans="5:17" x14ac:dyDescent="0.25">
      <c r="E166" s="110"/>
      <c r="F166" s="111"/>
      <c r="G166" s="111"/>
      <c r="H166" s="111"/>
      <c r="I166" s="112"/>
      <c r="J166" s="93"/>
      <c r="K166" s="113"/>
      <c r="L166" s="113"/>
      <c r="M166" s="113"/>
      <c r="N166" s="113"/>
      <c r="O166" s="113"/>
      <c r="P166" s="113"/>
      <c r="Q166" s="113"/>
    </row>
    <row r="167" spans="5:17" x14ac:dyDescent="0.25">
      <c r="E167" s="110"/>
      <c r="F167" s="111"/>
      <c r="G167" s="111"/>
      <c r="H167" s="111"/>
      <c r="I167" s="112"/>
      <c r="J167" s="93"/>
      <c r="K167" s="113"/>
      <c r="L167" s="113"/>
      <c r="M167" s="113"/>
      <c r="N167" s="113"/>
      <c r="O167" s="113"/>
      <c r="P167" s="113"/>
      <c r="Q167" s="113"/>
    </row>
    <row r="168" spans="5:17" x14ac:dyDescent="0.25">
      <c r="E168" s="110"/>
      <c r="F168" s="111"/>
      <c r="G168" s="111"/>
      <c r="H168" s="111"/>
      <c r="I168" s="112"/>
      <c r="J168" s="93"/>
      <c r="K168" s="113"/>
      <c r="L168" s="113"/>
      <c r="M168" s="113"/>
      <c r="N168" s="113"/>
      <c r="O168" s="113"/>
      <c r="P168" s="113"/>
      <c r="Q168" s="113"/>
    </row>
    <row r="169" spans="5:17" x14ac:dyDescent="0.25">
      <c r="E169" s="110"/>
      <c r="F169" s="111"/>
      <c r="G169" s="111"/>
      <c r="H169" s="111"/>
      <c r="I169" s="112"/>
      <c r="J169" s="93"/>
      <c r="K169" s="113"/>
      <c r="L169" s="113"/>
      <c r="M169" s="113"/>
      <c r="N169" s="113"/>
      <c r="O169" s="113"/>
      <c r="P169" s="113"/>
      <c r="Q169" s="113"/>
    </row>
    <row r="170" spans="5:17" x14ac:dyDescent="0.25">
      <c r="E170" s="110"/>
      <c r="F170" s="111"/>
      <c r="G170" s="111"/>
      <c r="H170" s="111"/>
      <c r="I170" s="112"/>
      <c r="J170" s="93"/>
      <c r="K170" s="113"/>
      <c r="L170" s="113"/>
      <c r="M170" s="113"/>
      <c r="N170" s="113"/>
      <c r="O170" s="113"/>
      <c r="P170" s="113"/>
      <c r="Q170" s="113"/>
    </row>
    <row r="171" spans="5:17" x14ac:dyDescent="0.25">
      <c r="E171" s="110"/>
      <c r="F171" s="111"/>
      <c r="G171" s="111"/>
      <c r="H171" s="111"/>
      <c r="I171" s="112"/>
      <c r="J171" s="93"/>
      <c r="K171" s="113"/>
      <c r="L171" s="113"/>
      <c r="M171" s="113"/>
      <c r="N171" s="113"/>
      <c r="O171" s="113"/>
      <c r="P171" s="113"/>
      <c r="Q171" s="113"/>
    </row>
    <row r="172" spans="5:17" x14ac:dyDescent="0.25">
      <c r="E172" s="110"/>
      <c r="F172" s="111"/>
      <c r="G172" s="111"/>
      <c r="H172" s="111"/>
      <c r="I172" s="112"/>
      <c r="J172" s="93"/>
      <c r="K172" s="113"/>
      <c r="L172" s="113"/>
      <c r="M172" s="113"/>
      <c r="N172" s="113"/>
      <c r="O172" s="113"/>
      <c r="P172" s="113"/>
      <c r="Q172" s="113"/>
    </row>
    <row r="173" spans="5:17" x14ac:dyDescent="0.25">
      <c r="E173" s="110"/>
      <c r="F173" s="111"/>
      <c r="G173" s="111"/>
      <c r="H173" s="111"/>
      <c r="I173" s="112"/>
      <c r="J173" s="93"/>
      <c r="K173" s="113"/>
      <c r="L173" s="113"/>
      <c r="M173" s="113"/>
      <c r="N173" s="113"/>
      <c r="O173" s="113"/>
      <c r="P173" s="113"/>
      <c r="Q173" s="113"/>
    </row>
    <row r="174" spans="5:17" x14ac:dyDescent="0.25">
      <c r="E174" s="110"/>
      <c r="F174" s="111"/>
      <c r="G174" s="111"/>
      <c r="H174" s="111"/>
      <c r="I174" s="112"/>
      <c r="J174" s="93"/>
      <c r="K174" s="113"/>
      <c r="L174" s="113"/>
      <c r="M174" s="113"/>
      <c r="N174" s="113"/>
      <c r="O174" s="113"/>
      <c r="P174" s="113"/>
      <c r="Q174" s="113"/>
    </row>
    <row r="175" spans="5:17" x14ac:dyDescent="0.25">
      <c r="E175" s="110"/>
      <c r="F175" s="111"/>
      <c r="G175" s="111"/>
      <c r="H175" s="111"/>
      <c r="I175" s="112"/>
      <c r="J175" s="93"/>
      <c r="K175" s="113"/>
      <c r="L175" s="113"/>
      <c r="M175" s="113"/>
      <c r="N175" s="113"/>
      <c r="O175" s="113"/>
      <c r="P175" s="113"/>
      <c r="Q175" s="113"/>
    </row>
    <row r="176" spans="5:17" x14ac:dyDescent="0.25">
      <c r="E176" s="110"/>
      <c r="F176" s="111"/>
      <c r="G176" s="111"/>
      <c r="H176" s="111"/>
      <c r="I176" s="112"/>
      <c r="J176" s="93"/>
      <c r="K176" s="113"/>
      <c r="L176" s="113"/>
      <c r="M176" s="113"/>
      <c r="N176" s="113"/>
      <c r="O176" s="113"/>
      <c r="P176" s="113"/>
      <c r="Q176" s="113"/>
    </row>
    <row r="177" spans="5:17" x14ac:dyDescent="0.25">
      <c r="E177" s="110"/>
      <c r="F177" s="111"/>
      <c r="G177" s="111"/>
      <c r="H177" s="111"/>
      <c r="I177" s="112"/>
      <c r="J177" s="93"/>
      <c r="K177" s="113"/>
      <c r="L177" s="113"/>
      <c r="M177" s="113"/>
      <c r="N177" s="113"/>
      <c r="O177" s="113"/>
      <c r="P177" s="113"/>
      <c r="Q177" s="113"/>
    </row>
    <row r="178" spans="5:17" x14ac:dyDescent="0.25">
      <c r="E178" s="110"/>
      <c r="F178" s="111"/>
      <c r="G178" s="111"/>
      <c r="H178" s="111"/>
      <c r="I178" s="112"/>
      <c r="J178" s="93"/>
      <c r="K178" s="113"/>
      <c r="L178" s="113"/>
      <c r="M178" s="113"/>
      <c r="N178" s="113"/>
      <c r="O178" s="113"/>
      <c r="P178" s="113"/>
      <c r="Q178" s="113"/>
    </row>
    <row r="179" spans="5:17" x14ac:dyDescent="0.25">
      <c r="E179" s="110"/>
      <c r="F179" s="111"/>
      <c r="G179" s="111"/>
      <c r="H179" s="111"/>
      <c r="I179" s="112"/>
      <c r="J179" s="93"/>
      <c r="K179" s="113"/>
      <c r="L179" s="113"/>
      <c r="M179" s="113"/>
      <c r="N179" s="113"/>
      <c r="O179" s="113"/>
      <c r="P179" s="113"/>
      <c r="Q179" s="113"/>
    </row>
    <row r="180" spans="5:17" x14ac:dyDescent="0.25">
      <c r="E180" s="110"/>
      <c r="F180" s="111"/>
      <c r="G180" s="111"/>
      <c r="H180" s="111"/>
      <c r="I180" s="112"/>
      <c r="J180" s="93"/>
      <c r="K180" s="113"/>
      <c r="L180" s="113"/>
      <c r="M180" s="113"/>
      <c r="N180" s="113"/>
      <c r="O180" s="113"/>
      <c r="P180" s="113"/>
      <c r="Q180" s="113"/>
    </row>
    <row r="181" spans="5:17" x14ac:dyDescent="0.25">
      <c r="E181" s="110"/>
      <c r="F181" s="111"/>
      <c r="G181" s="111"/>
      <c r="H181" s="111"/>
      <c r="I181" s="112"/>
      <c r="J181" s="93"/>
      <c r="K181" s="113"/>
      <c r="L181" s="113"/>
      <c r="M181" s="113"/>
      <c r="N181" s="113"/>
      <c r="O181" s="113"/>
      <c r="P181" s="113"/>
      <c r="Q181" s="113"/>
    </row>
    <row r="182" spans="5:17" x14ac:dyDescent="0.25">
      <c r="E182" s="110"/>
      <c r="F182" s="111"/>
      <c r="G182" s="111"/>
      <c r="H182" s="111"/>
      <c r="I182" s="112"/>
      <c r="J182" s="93"/>
      <c r="K182" s="113"/>
      <c r="L182" s="113"/>
      <c r="M182" s="113"/>
      <c r="N182" s="113"/>
      <c r="O182" s="113"/>
      <c r="P182" s="113"/>
      <c r="Q182" s="113"/>
    </row>
    <row r="183" spans="5:17" x14ac:dyDescent="0.25">
      <c r="E183" s="110"/>
      <c r="F183" s="111"/>
      <c r="G183" s="111"/>
      <c r="H183" s="111"/>
      <c r="I183" s="112"/>
      <c r="J183" s="93"/>
      <c r="K183" s="113"/>
      <c r="L183" s="113"/>
      <c r="M183" s="113"/>
      <c r="N183" s="113"/>
      <c r="O183" s="113"/>
      <c r="P183" s="113"/>
      <c r="Q183" s="113"/>
    </row>
    <row r="184" spans="5:17" x14ac:dyDescent="0.25">
      <c r="E184" s="110"/>
      <c r="F184" s="111"/>
      <c r="G184" s="111"/>
      <c r="H184" s="111"/>
      <c r="I184" s="112"/>
      <c r="J184" s="93"/>
      <c r="K184" s="113"/>
      <c r="L184" s="113"/>
      <c r="M184" s="113"/>
      <c r="N184" s="113"/>
      <c r="O184" s="113"/>
      <c r="P184" s="113"/>
      <c r="Q184" s="113"/>
    </row>
    <row r="185" spans="5:17" x14ac:dyDescent="0.25">
      <c r="E185" s="110"/>
      <c r="F185" s="111"/>
      <c r="G185" s="111"/>
      <c r="H185" s="111"/>
      <c r="I185" s="112"/>
      <c r="J185" s="93"/>
      <c r="K185" s="113"/>
      <c r="L185" s="113"/>
      <c r="M185" s="113"/>
      <c r="N185" s="113"/>
      <c r="O185" s="113"/>
      <c r="P185" s="113"/>
      <c r="Q185" s="113"/>
    </row>
    <row r="186" spans="5:17" x14ac:dyDescent="0.25">
      <c r="E186" s="110"/>
      <c r="F186" s="111"/>
      <c r="G186" s="111"/>
      <c r="H186" s="111"/>
      <c r="I186" s="112"/>
      <c r="J186" s="93"/>
      <c r="K186" s="113"/>
      <c r="L186" s="113"/>
      <c r="M186" s="113"/>
      <c r="N186" s="113"/>
      <c r="O186" s="113"/>
      <c r="P186" s="113"/>
      <c r="Q186" s="113"/>
    </row>
    <row r="187" spans="5:17" x14ac:dyDescent="0.25">
      <c r="E187" s="110"/>
      <c r="F187" s="111"/>
      <c r="G187" s="111"/>
      <c r="H187" s="111"/>
      <c r="I187" s="112"/>
      <c r="J187" s="93"/>
      <c r="K187" s="113"/>
      <c r="L187" s="113"/>
      <c r="M187" s="113"/>
      <c r="N187" s="113"/>
      <c r="O187" s="113"/>
      <c r="P187" s="113"/>
      <c r="Q187" s="113"/>
    </row>
    <row r="188" spans="5:17" x14ac:dyDescent="0.25">
      <c r="E188" s="110"/>
      <c r="F188" s="111"/>
      <c r="G188" s="111"/>
      <c r="H188" s="111"/>
      <c r="I188" s="112"/>
      <c r="J188" s="93"/>
      <c r="K188" s="113"/>
      <c r="L188" s="113"/>
      <c r="M188" s="113"/>
      <c r="N188" s="113"/>
      <c r="O188" s="113"/>
      <c r="P188" s="113"/>
      <c r="Q188" s="113"/>
    </row>
    <row r="189" spans="5:17" x14ac:dyDescent="0.25">
      <c r="E189" s="110"/>
      <c r="F189" s="111"/>
      <c r="G189" s="111"/>
      <c r="H189" s="111"/>
      <c r="I189" s="112"/>
      <c r="J189" s="93"/>
      <c r="K189" s="113"/>
      <c r="L189" s="113"/>
      <c r="M189" s="113"/>
      <c r="N189" s="113"/>
      <c r="O189" s="113"/>
      <c r="P189" s="113"/>
      <c r="Q189" s="113"/>
    </row>
    <row r="190" spans="5:17" x14ac:dyDescent="0.25">
      <c r="E190" s="110"/>
      <c r="F190" s="111"/>
      <c r="G190" s="111"/>
      <c r="H190" s="111"/>
      <c r="I190" s="112"/>
      <c r="J190" s="93"/>
      <c r="K190" s="113"/>
      <c r="L190" s="113"/>
      <c r="M190" s="113"/>
      <c r="N190" s="113"/>
      <c r="O190" s="113"/>
      <c r="P190" s="113"/>
      <c r="Q190" s="113"/>
    </row>
    <row r="191" spans="5:17" x14ac:dyDescent="0.25">
      <c r="E191" s="110"/>
      <c r="F191" s="111"/>
      <c r="G191" s="111"/>
      <c r="H191" s="111"/>
      <c r="I191" s="112"/>
      <c r="J191" s="93"/>
      <c r="K191" s="113"/>
      <c r="L191" s="113"/>
      <c r="M191" s="113"/>
      <c r="N191" s="113"/>
      <c r="O191" s="113"/>
      <c r="P191" s="113"/>
      <c r="Q191" s="113"/>
    </row>
    <row r="192" spans="5:17" x14ac:dyDescent="0.25">
      <c r="E192" s="110"/>
      <c r="F192" s="111"/>
      <c r="G192" s="111"/>
      <c r="H192" s="111"/>
      <c r="I192" s="112"/>
      <c r="J192" s="93"/>
      <c r="K192" s="113"/>
      <c r="L192" s="113"/>
      <c r="M192" s="113"/>
      <c r="N192" s="113"/>
      <c r="O192" s="113"/>
      <c r="P192" s="113"/>
      <c r="Q192" s="113"/>
    </row>
    <row r="193" spans="5:17" x14ac:dyDescent="0.25">
      <c r="E193" s="110"/>
      <c r="F193" s="111"/>
      <c r="G193" s="111"/>
      <c r="H193" s="111"/>
      <c r="I193" s="112"/>
      <c r="J193" s="93"/>
      <c r="K193" s="113"/>
      <c r="L193" s="113"/>
      <c r="M193" s="113"/>
      <c r="N193" s="113"/>
      <c r="O193" s="113"/>
      <c r="P193" s="113"/>
      <c r="Q193" s="113"/>
    </row>
    <row r="194" spans="5:17" x14ac:dyDescent="0.25">
      <c r="E194" s="110"/>
      <c r="F194" s="111"/>
      <c r="G194" s="111"/>
      <c r="H194" s="111"/>
      <c r="I194" s="112"/>
      <c r="J194" s="93"/>
      <c r="K194" s="113"/>
      <c r="L194" s="113"/>
      <c r="M194" s="113"/>
      <c r="N194" s="113"/>
      <c r="O194" s="113"/>
      <c r="P194" s="113"/>
      <c r="Q194" s="113"/>
    </row>
    <row r="195" spans="5:17" x14ac:dyDescent="0.25">
      <c r="E195" s="110"/>
      <c r="F195" s="111"/>
      <c r="G195" s="111"/>
      <c r="H195" s="111"/>
      <c r="I195" s="112"/>
      <c r="J195" s="93"/>
      <c r="K195" s="113"/>
      <c r="L195" s="113"/>
      <c r="M195" s="113"/>
      <c r="N195" s="113"/>
      <c r="O195" s="113"/>
      <c r="P195" s="113"/>
      <c r="Q195" s="113"/>
    </row>
    <row r="196" spans="5:17" x14ac:dyDescent="0.25">
      <c r="E196" s="110"/>
      <c r="F196" s="111"/>
      <c r="G196" s="111"/>
      <c r="H196" s="111"/>
      <c r="I196" s="112"/>
      <c r="J196" s="93"/>
      <c r="K196" s="113"/>
      <c r="L196" s="113"/>
      <c r="M196" s="113"/>
      <c r="N196" s="113"/>
      <c r="O196" s="113"/>
      <c r="P196" s="113"/>
      <c r="Q196" s="113"/>
    </row>
    <row r="197" spans="5:17" x14ac:dyDescent="0.25">
      <c r="E197" s="110"/>
      <c r="F197" s="111"/>
      <c r="G197" s="111"/>
      <c r="H197" s="111"/>
      <c r="I197" s="112"/>
      <c r="J197" s="93"/>
      <c r="K197" s="113"/>
      <c r="L197" s="113"/>
      <c r="M197" s="113"/>
      <c r="N197" s="113"/>
      <c r="O197" s="113"/>
      <c r="P197" s="113"/>
      <c r="Q197" s="113"/>
    </row>
    <row r="198" spans="5:17" x14ac:dyDescent="0.25">
      <c r="E198" s="110"/>
      <c r="F198" s="111"/>
      <c r="G198" s="111"/>
      <c r="H198" s="111"/>
      <c r="I198" s="112"/>
      <c r="J198" s="93"/>
      <c r="K198" s="113"/>
      <c r="L198" s="113"/>
      <c r="M198" s="113"/>
      <c r="N198" s="113"/>
      <c r="O198" s="113"/>
      <c r="P198" s="113"/>
      <c r="Q198" s="113"/>
    </row>
    <row r="199" spans="5:17" x14ac:dyDescent="0.25">
      <c r="E199" s="110"/>
      <c r="F199" s="111"/>
      <c r="G199" s="111"/>
      <c r="H199" s="111"/>
      <c r="I199" s="112"/>
      <c r="J199" s="93"/>
      <c r="K199" s="113"/>
      <c r="L199" s="113"/>
      <c r="M199" s="113"/>
      <c r="N199" s="113"/>
      <c r="O199" s="113"/>
      <c r="P199" s="113"/>
      <c r="Q199" s="113"/>
    </row>
    <row r="200" spans="5:17" x14ac:dyDescent="0.25">
      <c r="E200" s="110"/>
      <c r="F200" s="111"/>
      <c r="G200" s="111"/>
      <c r="H200" s="111"/>
      <c r="I200" s="112"/>
      <c r="J200" s="93"/>
      <c r="K200" s="113"/>
      <c r="L200" s="113"/>
      <c r="M200" s="113"/>
      <c r="N200" s="113"/>
      <c r="O200" s="113"/>
      <c r="P200" s="113"/>
      <c r="Q200" s="113"/>
    </row>
    <row r="201" spans="5:17" x14ac:dyDescent="0.25">
      <c r="E201" s="110"/>
      <c r="F201" s="111"/>
      <c r="G201" s="111"/>
      <c r="H201" s="111"/>
      <c r="I201" s="112"/>
      <c r="J201" s="93"/>
      <c r="K201" s="113"/>
      <c r="L201" s="113"/>
      <c r="M201" s="113"/>
      <c r="N201" s="113"/>
      <c r="O201" s="113"/>
      <c r="P201" s="113"/>
      <c r="Q201" s="113"/>
    </row>
    <row r="202" spans="5:17" x14ac:dyDescent="0.25">
      <c r="E202" s="110"/>
      <c r="F202" s="111"/>
      <c r="G202" s="111"/>
      <c r="H202" s="111"/>
      <c r="I202" s="112"/>
      <c r="J202" s="93"/>
      <c r="K202" s="113"/>
      <c r="L202" s="113"/>
      <c r="M202" s="113"/>
      <c r="N202" s="113"/>
      <c r="O202" s="113"/>
      <c r="P202" s="113"/>
      <c r="Q202" s="113"/>
    </row>
    <row r="203" spans="5:17" x14ac:dyDescent="0.25">
      <c r="E203" s="110"/>
      <c r="F203" s="111"/>
      <c r="G203" s="111"/>
      <c r="H203" s="111"/>
      <c r="I203" s="112"/>
      <c r="J203" s="93"/>
      <c r="K203" s="113"/>
      <c r="L203" s="113"/>
      <c r="M203" s="113"/>
      <c r="N203" s="113"/>
      <c r="O203" s="113"/>
      <c r="P203" s="113"/>
      <c r="Q203" s="113"/>
    </row>
    <row r="204" spans="5:17" x14ac:dyDescent="0.25">
      <c r="E204" s="110"/>
      <c r="F204" s="111"/>
      <c r="G204" s="111"/>
      <c r="H204" s="111"/>
      <c r="I204" s="112"/>
      <c r="J204" s="93"/>
      <c r="K204" s="113"/>
      <c r="L204" s="113"/>
      <c r="M204" s="113"/>
      <c r="N204" s="113"/>
      <c r="O204" s="113"/>
      <c r="P204" s="113"/>
      <c r="Q204" s="113"/>
    </row>
    <row r="205" spans="5:17" x14ac:dyDescent="0.25">
      <c r="E205" s="110"/>
      <c r="F205" s="111"/>
      <c r="G205" s="111"/>
      <c r="H205" s="111"/>
      <c r="I205" s="112"/>
      <c r="J205" s="93"/>
      <c r="K205" s="113"/>
      <c r="L205" s="113"/>
      <c r="M205" s="113"/>
      <c r="N205" s="113"/>
      <c r="O205" s="113"/>
      <c r="P205" s="113"/>
      <c r="Q205" s="113"/>
    </row>
    <row r="206" spans="5:17" x14ac:dyDescent="0.25">
      <c r="E206" s="110"/>
      <c r="F206" s="111"/>
      <c r="G206" s="111"/>
      <c r="H206" s="111"/>
      <c r="I206" s="112"/>
      <c r="J206" s="93"/>
      <c r="K206" s="113"/>
      <c r="L206" s="113"/>
      <c r="M206" s="113"/>
      <c r="N206" s="113"/>
      <c r="O206" s="113"/>
      <c r="P206" s="113"/>
      <c r="Q206" s="113"/>
    </row>
    <row r="207" spans="5:17" x14ac:dyDescent="0.25">
      <c r="E207" s="110"/>
      <c r="F207" s="111"/>
      <c r="G207" s="111"/>
      <c r="H207" s="111"/>
      <c r="I207" s="112"/>
      <c r="J207" s="93"/>
      <c r="K207" s="113"/>
      <c r="L207" s="113"/>
      <c r="M207" s="113"/>
      <c r="N207" s="113"/>
      <c r="O207" s="113"/>
      <c r="P207" s="113"/>
      <c r="Q207" s="113"/>
    </row>
    <row r="208" spans="5:17" x14ac:dyDescent="0.25">
      <c r="E208" s="110"/>
      <c r="F208" s="111"/>
      <c r="G208" s="111"/>
      <c r="H208" s="111"/>
      <c r="I208" s="112"/>
      <c r="J208" s="93"/>
      <c r="K208" s="113"/>
      <c r="L208" s="113"/>
      <c r="M208" s="113"/>
      <c r="N208" s="113"/>
      <c r="O208" s="113"/>
      <c r="P208" s="113"/>
      <c r="Q208" s="113"/>
    </row>
    <row r="209" spans="5:17" x14ac:dyDescent="0.25">
      <c r="E209" s="110"/>
      <c r="F209" s="111"/>
      <c r="G209" s="111"/>
      <c r="H209" s="111"/>
      <c r="I209" s="112"/>
      <c r="J209" s="93"/>
      <c r="K209" s="113"/>
      <c r="L209" s="113"/>
      <c r="M209" s="113"/>
      <c r="N209" s="113"/>
      <c r="O209" s="113"/>
      <c r="P209" s="113"/>
      <c r="Q209" s="113"/>
    </row>
    <row r="210" spans="5:17" x14ac:dyDescent="0.25">
      <c r="E210" s="110"/>
      <c r="F210" s="111"/>
      <c r="G210" s="111"/>
      <c r="H210" s="111"/>
      <c r="I210" s="112"/>
      <c r="J210" s="93"/>
      <c r="K210" s="113"/>
      <c r="L210" s="113"/>
      <c r="M210" s="113"/>
      <c r="N210" s="113"/>
      <c r="O210" s="113"/>
      <c r="P210" s="113"/>
      <c r="Q210" s="113"/>
    </row>
    <row r="211" spans="5:17" x14ac:dyDescent="0.25">
      <c r="E211" s="110"/>
      <c r="F211" s="111"/>
      <c r="G211" s="111"/>
      <c r="H211" s="111"/>
      <c r="I211" s="112"/>
      <c r="J211" s="93"/>
      <c r="K211" s="113"/>
      <c r="L211" s="113"/>
      <c r="M211" s="113"/>
      <c r="N211" s="113"/>
      <c r="O211" s="113"/>
      <c r="P211" s="113"/>
      <c r="Q211" s="113"/>
    </row>
    <row r="212" spans="5:17" x14ac:dyDescent="0.25">
      <c r="E212" s="110"/>
      <c r="F212" s="111"/>
      <c r="G212" s="111"/>
      <c r="H212" s="111"/>
      <c r="I212" s="112"/>
      <c r="J212" s="93"/>
      <c r="K212" s="113"/>
      <c r="L212" s="113"/>
      <c r="M212" s="113"/>
      <c r="N212" s="113"/>
      <c r="O212" s="113"/>
      <c r="P212" s="113"/>
      <c r="Q212" s="113"/>
    </row>
    <row r="213" spans="5:17" x14ac:dyDescent="0.25">
      <c r="E213" s="110"/>
      <c r="F213" s="111"/>
      <c r="G213" s="111"/>
      <c r="H213" s="111"/>
      <c r="I213" s="112"/>
      <c r="J213" s="93"/>
      <c r="K213" s="113"/>
      <c r="L213" s="113"/>
      <c r="M213" s="113"/>
      <c r="N213" s="113"/>
      <c r="O213" s="113"/>
      <c r="P213" s="113"/>
      <c r="Q213" s="113"/>
    </row>
    <row r="214" spans="5:17" x14ac:dyDescent="0.25">
      <c r="E214" s="110"/>
      <c r="F214" s="111"/>
      <c r="G214" s="111"/>
      <c r="H214" s="111"/>
      <c r="I214" s="112"/>
      <c r="J214" s="93"/>
      <c r="K214" s="113"/>
      <c r="L214" s="113"/>
      <c r="M214" s="113"/>
      <c r="N214" s="113"/>
      <c r="O214" s="113"/>
      <c r="P214" s="113"/>
      <c r="Q214" s="113"/>
    </row>
    <row r="215" spans="5:17" x14ac:dyDescent="0.25">
      <c r="E215" s="110"/>
      <c r="F215" s="111"/>
      <c r="G215" s="111"/>
      <c r="H215" s="111"/>
      <c r="I215" s="112"/>
      <c r="J215" s="93"/>
      <c r="K215" s="113"/>
      <c r="L215" s="113"/>
      <c r="M215" s="113"/>
      <c r="N215" s="113"/>
      <c r="O215" s="113"/>
      <c r="P215" s="113"/>
      <c r="Q215" s="113"/>
    </row>
    <row r="216" spans="5:17" x14ac:dyDescent="0.25">
      <c r="E216" s="110"/>
      <c r="F216" s="111"/>
      <c r="G216" s="111"/>
      <c r="H216" s="111"/>
      <c r="I216" s="112"/>
      <c r="J216" s="93"/>
      <c r="K216" s="113"/>
      <c r="L216" s="113"/>
      <c r="M216" s="113"/>
      <c r="N216" s="113"/>
      <c r="O216" s="113"/>
      <c r="P216" s="113"/>
      <c r="Q216" s="113"/>
    </row>
    <row r="217" spans="5:17" x14ac:dyDescent="0.25">
      <c r="E217" s="110"/>
      <c r="F217" s="111"/>
      <c r="G217" s="111"/>
      <c r="H217" s="111"/>
      <c r="I217" s="112"/>
      <c r="J217" s="93"/>
      <c r="K217" s="113"/>
      <c r="L217" s="113"/>
      <c r="M217" s="113"/>
      <c r="N217" s="113"/>
      <c r="O217" s="113"/>
      <c r="P217" s="113"/>
      <c r="Q217" s="113"/>
    </row>
    <row r="218" spans="5:17" x14ac:dyDescent="0.25">
      <c r="E218" s="110"/>
      <c r="F218" s="111"/>
      <c r="G218" s="111"/>
      <c r="H218" s="111"/>
      <c r="I218" s="112"/>
      <c r="J218" s="93"/>
      <c r="K218" s="113"/>
      <c r="L218" s="113"/>
      <c r="M218" s="113"/>
      <c r="N218" s="113"/>
      <c r="O218" s="113"/>
      <c r="P218" s="113"/>
      <c r="Q218" s="113"/>
    </row>
    <row r="219" spans="5:17" x14ac:dyDescent="0.25">
      <c r="E219" s="110"/>
      <c r="F219" s="111"/>
      <c r="G219" s="111"/>
      <c r="H219" s="111"/>
      <c r="I219" s="112"/>
      <c r="J219" s="93"/>
      <c r="K219" s="113"/>
      <c r="L219" s="113"/>
      <c r="M219" s="113"/>
      <c r="N219" s="113"/>
      <c r="O219" s="113"/>
      <c r="P219" s="113"/>
      <c r="Q219" s="113"/>
    </row>
    <row r="220" spans="5:17" x14ac:dyDescent="0.25">
      <c r="E220" s="110"/>
      <c r="F220" s="111"/>
      <c r="G220" s="111"/>
      <c r="H220" s="111"/>
      <c r="I220" s="112"/>
      <c r="J220" s="93"/>
      <c r="K220" s="113"/>
      <c r="L220" s="113"/>
      <c r="M220" s="113"/>
      <c r="N220" s="113"/>
      <c r="O220" s="113"/>
      <c r="P220" s="113"/>
      <c r="Q220" s="113"/>
    </row>
    <row r="221" spans="5:17" x14ac:dyDescent="0.25">
      <c r="E221" s="110"/>
      <c r="F221" s="111"/>
      <c r="G221" s="111"/>
      <c r="H221" s="111"/>
      <c r="I221" s="112"/>
      <c r="J221" s="93"/>
      <c r="K221" s="113"/>
      <c r="L221" s="113"/>
      <c r="M221" s="113"/>
      <c r="N221" s="113"/>
      <c r="O221" s="113"/>
      <c r="P221" s="113"/>
      <c r="Q221" s="113"/>
    </row>
    <row r="222" spans="5:17" x14ac:dyDescent="0.25">
      <c r="E222" s="110"/>
      <c r="F222" s="111"/>
      <c r="G222" s="111"/>
      <c r="H222" s="111"/>
      <c r="I222" s="112"/>
      <c r="J222" s="93"/>
      <c r="K222" s="113"/>
      <c r="L222" s="113"/>
      <c r="M222" s="113"/>
      <c r="N222" s="113"/>
      <c r="O222" s="113"/>
      <c r="P222" s="113"/>
      <c r="Q222" s="113"/>
    </row>
    <row r="223" spans="5:17" x14ac:dyDescent="0.25">
      <c r="E223" s="110"/>
      <c r="F223" s="111"/>
      <c r="G223" s="111"/>
      <c r="H223" s="111"/>
      <c r="I223" s="112"/>
      <c r="J223" s="93"/>
      <c r="K223" s="113"/>
      <c r="L223" s="113"/>
      <c r="M223" s="113"/>
      <c r="N223" s="113"/>
      <c r="O223" s="113"/>
      <c r="P223" s="113"/>
      <c r="Q223" s="113"/>
    </row>
    <row r="224" spans="5:17" x14ac:dyDescent="0.25">
      <c r="E224" s="110"/>
      <c r="F224" s="111"/>
      <c r="G224" s="111"/>
      <c r="H224" s="111"/>
      <c r="I224" s="112"/>
      <c r="J224" s="93"/>
      <c r="K224" s="113"/>
      <c r="L224" s="113"/>
      <c r="M224" s="113"/>
      <c r="N224" s="113"/>
      <c r="O224" s="113"/>
      <c r="P224" s="113"/>
      <c r="Q224" s="113"/>
    </row>
    <row r="225" spans="5:17" x14ac:dyDescent="0.25">
      <c r="E225" s="110"/>
      <c r="F225" s="111"/>
      <c r="G225" s="111"/>
      <c r="H225" s="111"/>
      <c r="I225" s="112"/>
      <c r="J225" s="93"/>
      <c r="K225" s="113"/>
      <c r="L225" s="113"/>
      <c r="M225" s="113"/>
      <c r="N225" s="113"/>
      <c r="O225" s="113"/>
      <c r="P225" s="113"/>
      <c r="Q225" s="113"/>
    </row>
    <row r="226" spans="5:17" x14ac:dyDescent="0.25">
      <c r="E226" s="110"/>
      <c r="F226" s="111"/>
      <c r="G226" s="111"/>
      <c r="H226" s="111"/>
      <c r="I226" s="112"/>
      <c r="J226" s="93"/>
      <c r="K226" s="113"/>
      <c r="L226" s="113"/>
      <c r="M226" s="113"/>
      <c r="N226" s="113"/>
      <c r="O226" s="113"/>
      <c r="P226" s="113"/>
      <c r="Q226" s="113"/>
    </row>
    <row r="227" spans="5:17" x14ac:dyDescent="0.25">
      <c r="E227" s="110"/>
      <c r="F227" s="111"/>
      <c r="G227" s="111"/>
      <c r="H227" s="111"/>
      <c r="I227" s="112"/>
      <c r="J227" s="93"/>
      <c r="K227" s="113"/>
      <c r="L227" s="113"/>
      <c r="M227" s="113"/>
      <c r="N227" s="113"/>
      <c r="O227" s="113"/>
      <c r="P227" s="113"/>
      <c r="Q227" s="113"/>
    </row>
    <row r="228" spans="5:17" x14ac:dyDescent="0.25">
      <c r="E228" s="110"/>
      <c r="F228" s="111"/>
      <c r="G228" s="111"/>
      <c r="H228" s="111"/>
      <c r="I228" s="112"/>
      <c r="J228" s="93"/>
      <c r="K228" s="113"/>
      <c r="L228" s="113"/>
      <c r="M228" s="113"/>
      <c r="N228" s="113"/>
      <c r="O228" s="113"/>
      <c r="P228" s="113"/>
      <c r="Q228" s="113"/>
    </row>
    <row r="229" spans="5:17" x14ac:dyDescent="0.25">
      <c r="E229" s="110"/>
      <c r="F229" s="111"/>
      <c r="G229" s="111"/>
      <c r="H229" s="111"/>
      <c r="I229" s="112"/>
      <c r="J229" s="93"/>
      <c r="K229" s="113"/>
      <c r="L229" s="113"/>
      <c r="M229" s="113"/>
      <c r="N229" s="113"/>
      <c r="O229" s="113"/>
      <c r="P229" s="113"/>
      <c r="Q229" s="113"/>
    </row>
    <row r="230" spans="5:17" x14ac:dyDescent="0.25">
      <c r="E230" s="110"/>
      <c r="F230" s="111"/>
      <c r="G230" s="111"/>
      <c r="H230" s="111"/>
      <c r="I230" s="112"/>
      <c r="J230" s="93"/>
      <c r="K230" s="113"/>
      <c r="L230" s="113"/>
      <c r="M230" s="113"/>
      <c r="N230" s="113"/>
      <c r="O230" s="113"/>
      <c r="P230" s="113"/>
      <c r="Q230" s="113"/>
    </row>
    <row r="231" spans="5:17" x14ac:dyDescent="0.25">
      <c r="E231" s="110"/>
      <c r="F231" s="111"/>
      <c r="G231" s="111"/>
      <c r="H231" s="111"/>
      <c r="I231" s="112"/>
      <c r="J231" s="93"/>
      <c r="K231" s="113"/>
      <c r="L231" s="113"/>
      <c r="M231" s="113"/>
      <c r="N231" s="113"/>
      <c r="O231" s="113"/>
      <c r="P231" s="113"/>
      <c r="Q231" s="113"/>
    </row>
    <row r="232" spans="5:17" x14ac:dyDescent="0.25">
      <c r="E232" s="110"/>
      <c r="F232" s="111"/>
      <c r="G232" s="111"/>
      <c r="H232" s="111"/>
      <c r="I232" s="112"/>
      <c r="J232" s="93"/>
      <c r="K232" s="113"/>
      <c r="L232" s="113"/>
      <c r="M232" s="113"/>
      <c r="N232" s="113"/>
      <c r="O232" s="113"/>
      <c r="P232" s="113"/>
      <c r="Q232" s="113"/>
    </row>
    <row r="233" spans="5:17" x14ac:dyDescent="0.25">
      <c r="E233" s="110"/>
      <c r="F233" s="111"/>
      <c r="G233" s="111"/>
      <c r="H233" s="111"/>
      <c r="I233" s="112"/>
      <c r="J233" s="93"/>
      <c r="K233" s="113"/>
      <c r="L233" s="113"/>
      <c r="M233" s="113"/>
      <c r="N233" s="113"/>
      <c r="O233" s="113"/>
      <c r="P233" s="113"/>
      <c r="Q233" s="113"/>
    </row>
    <row r="234" spans="5:17" x14ac:dyDescent="0.25">
      <c r="E234" s="110"/>
      <c r="F234" s="111"/>
      <c r="G234" s="111"/>
      <c r="H234" s="111"/>
      <c r="I234" s="112"/>
      <c r="J234" s="93"/>
      <c r="K234" s="113"/>
      <c r="L234" s="113"/>
      <c r="M234" s="113"/>
      <c r="N234" s="113"/>
      <c r="O234" s="113"/>
      <c r="P234" s="113"/>
      <c r="Q234" s="113"/>
    </row>
    <row r="235" spans="5:17" x14ac:dyDescent="0.25">
      <c r="E235" s="110"/>
      <c r="F235" s="111"/>
      <c r="G235" s="111"/>
      <c r="H235" s="111"/>
      <c r="I235" s="112"/>
      <c r="J235" s="93"/>
      <c r="K235" s="113"/>
      <c r="L235" s="113"/>
      <c r="M235" s="113"/>
      <c r="N235" s="113"/>
      <c r="O235" s="113"/>
      <c r="P235" s="113"/>
      <c r="Q235" s="113"/>
    </row>
    <row r="236" spans="5:17" x14ac:dyDescent="0.25">
      <c r="E236" s="110"/>
      <c r="F236" s="111"/>
      <c r="G236" s="111"/>
      <c r="H236" s="111"/>
      <c r="I236" s="112"/>
      <c r="J236" s="93"/>
      <c r="K236" s="113"/>
      <c r="L236" s="113"/>
      <c r="M236" s="113"/>
      <c r="N236" s="113"/>
      <c r="O236" s="113"/>
      <c r="P236" s="113"/>
      <c r="Q236" s="113"/>
    </row>
    <row r="237" spans="5:17" x14ac:dyDescent="0.25">
      <c r="E237" s="110"/>
      <c r="F237" s="111"/>
      <c r="G237" s="111"/>
      <c r="H237" s="111"/>
      <c r="I237" s="112"/>
      <c r="J237" s="93"/>
      <c r="K237" s="113"/>
      <c r="L237" s="113"/>
      <c r="M237" s="113"/>
      <c r="N237" s="113"/>
      <c r="O237" s="113"/>
      <c r="P237" s="113"/>
      <c r="Q237" s="113"/>
    </row>
    <row r="238" spans="5:17" x14ac:dyDescent="0.25">
      <c r="E238" s="110"/>
      <c r="F238" s="111"/>
      <c r="G238" s="111"/>
      <c r="H238" s="111"/>
      <c r="I238" s="112"/>
      <c r="J238" s="93"/>
      <c r="K238" s="113"/>
      <c r="L238" s="113"/>
      <c r="M238" s="113"/>
      <c r="N238" s="113"/>
      <c r="O238" s="113"/>
      <c r="P238" s="113"/>
      <c r="Q238" s="113"/>
    </row>
    <row r="239" spans="5:17" x14ac:dyDescent="0.25">
      <c r="E239" s="110"/>
      <c r="F239" s="111"/>
      <c r="G239" s="111"/>
      <c r="H239" s="111"/>
      <c r="I239" s="112"/>
      <c r="J239" s="93"/>
      <c r="K239" s="113"/>
      <c r="L239" s="113"/>
      <c r="M239" s="113"/>
      <c r="N239" s="113"/>
      <c r="O239" s="113"/>
      <c r="P239" s="113"/>
      <c r="Q239" s="113"/>
    </row>
    <row r="240" spans="5:17" x14ac:dyDescent="0.25">
      <c r="E240" s="110"/>
      <c r="F240" s="111"/>
      <c r="G240" s="111"/>
      <c r="H240" s="111"/>
      <c r="I240" s="112"/>
      <c r="J240" s="93"/>
      <c r="K240" s="113"/>
      <c r="L240" s="113"/>
      <c r="M240" s="113"/>
      <c r="N240" s="113"/>
      <c r="O240" s="113"/>
      <c r="P240" s="113"/>
      <c r="Q240" s="113"/>
    </row>
    <row r="241" spans="5:17" x14ac:dyDescent="0.25">
      <c r="E241" s="110"/>
      <c r="F241" s="111"/>
      <c r="G241" s="111"/>
      <c r="H241" s="111"/>
      <c r="I241" s="112"/>
      <c r="J241" s="93"/>
      <c r="K241" s="113"/>
      <c r="L241" s="113"/>
      <c r="M241" s="113"/>
      <c r="N241" s="113"/>
      <c r="O241" s="113"/>
      <c r="P241" s="113"/>
      <c r="Q241" s="113"/>
    </row>
    <row r="242" spans="5:17" x14ac:dyDescent="0.25">
      <c r="E242" s="110"/>
      <c r="F242" s="111"/>
      <c r="G242" s="111"/>
      <c r="H242" s="111"/>
      <c r="I242" s="112"/>
      <c r="J242" s="93"/>
      <c r="K242" s="113"/>
      <c r="L242" s="113"/>
      <c r="M242" s="113"/>
      <c r="N242" s="113"/>
      <c r="O242" s="113"/>
      <c r="P242" s="113"/>
      <c r="Q242" s="113"/>
    </row>
    <row r="243" spans="5:17" x14ac:dyDescent="0.25">
      <c r="E243" s="110"/>
      <c r="F243" s="111"/>
      <c r="G243" s="111"/>
      <c r="H243" s="111"/>
      <c r="I243" s="112"/>
      <c r="J243" s="93"/>
      <c r="K243" s="113"/>
      <c r="L243" s="113"/>
      <c r="M243" s="113"/>
      <c r="N243" s="113"/>
      <c r="O243" s="113"/>
      <c r="P243" s="113"/>
      <c r="Q243" s="113"/>
    </row>
    <row r="244" spans="5:17" x14ac:dyDescent="0.25">
      <c r="E244" s="110"/>
      <c r="F244" s="111"/>
      <c r="G244" s="111"/>
      <c r="H244" s="111"/>
      <c r="I244" s="112"/>
      <c r="J244" s="93"/>
      <c r="K244" s="113"/>
      <c r="L244" s="113"/>
      <c r="M244" s="113"/>
      <c r="N244" s="113"/>
      <c r="O244" s="113"/>
      <c r="P244" s="113"/>
      <c r="Q244" s="113"/>
    </row>
    <row r="245" spans="5:17" x14ac:dyDescent="0.25">
      <c r="E245" s="110"/>
      <c r="F245" s="111"/>
      <c r="G245" s="111"/>
      <c r="H245" s="111"/>
      <c r="I245" s="112"/>
      <c r="J245" s="93"/>
      <c r="K245" s="113"/>
      <c r="L245" s="113"/>
      <c r="M245" s="113"/>
      <c r="N245" s="113"/>
      <c r="O245" s="113"/>
      <c r="P245" s="113"/>
      <c r="Q245" s="113"/>
    </row>
    <row r="246" spans="5:17" x14ac:dyDescent="0.25">
      <c r="E246" s="110"/>
      <c r="F246" s="111"/>
      <c r="G246" s="111"/>
      <c r="H246" s="111"/>
      <c r="I246" s="112"/>
      <c r="J246" s="93"/>
      <c r="K246" s="113"/>
      <c r="L246" s="113"/>
      <c r="M246" s="113"/>
      <c r="N246" s="113"/>
      <c r="O246" s="113"/>
      <c r="P246" s="113"/>
      <c r="Q246" s="113"/>
    </row>
    <row r="247" spans="5:17" x14ac:dyDescent="0.25">
      <c r="E247" s="110"/>
      <c r="F247" s="111"/>
      <c r="G247" s="111"/>
      <c r="H247" s="111"/>
      <c r="I247" s="112"/>
      <c r="J247" s="93"/>
      <c r="K247" s="113"/>
      <c r="L247" s="113"/>
      <c r="M247" s="113"/>
      <c r="N247" s="113"/>
      <c r="O247" s="113"/>
      <c r="P247" s="113"/>
      <c r="Q247" s="113"/>
    </row>
    <row r="248" spans="5:17" x14ac:dyDescent="0.25">
      <c r="E248" s="110"/>
      <c r="F248" s="111"/>
      <c r="G248" s="111"/>
      <c r="H248" s="111"/>
      <c r="I248" s="112"/>
      <c r="J248" s="93"/>
      <c r="K248" s="113"/>
      <c r="L248" s="113"/>
      <c r="M248" s="113"/>
      <c r="N248" s="113"/>
      <c r="O248" s="113"/>
      <c r="P248" s="113"/>
      <c r="Q248" s="113"/>
    </row>
    <row r="249" spans="5:17" x14ac:dyDescent="0.25">
      <c r="E249" s="110"/>
      <c r="F249" s="111"/>
      <c r="G249" s="111"/>
      <c r="H249" s="111"/>
      <c r="I249" s="112"/>
      <c r="J249" s="93"/>
      <c r="K249" s="113"/>
      <c r="L249" s="113"/>
      <c r="M249" s="113"/>
      <c r="N249" s="113"/>
      <c r="O249" s="113"/>
      <c r="P249" s="113"/>
      <c r="Q249" s="113"/>
    </row>
    <row r="250" spans="5:17" x14ac:dyDescent="0.25">
      <c r="E250" s="110"/>
      <c r="F250" s="111"/>
      <c r="G250" s="111"/>
      <c r="H250" s="111"/>
      <c r="I250" s="112"/>
      <c r="J250" s="93"/>
      <c r="K250" s="113"/>
      <c r="L250" s="113"/>
      <c r="M250" s="113"/>
      <c r="N250" s="113"/>
      <c r="O250" s="113"/>
      <c r="P250" s="113"/>
      <c r="Q250" s="113"/>
    </row>
    <row r="251" spans="5:17" x14ac:dyDescent="0.25">
      <c r="E251" s="110"/>
      <c r="F251" s="111"/>
      <c r="G251" s="111"/>
      <c r="H251" s="111"/>
      <c r="I251" s="112"/>
      <c r="J251" s="93"/>
      <c r="K251" s="113"/>
      <c r="L251" s="113"/>
      <c r="M251" s="113"/>
      <c r="N251" s="113"/>
      <c r="O251" s="113"/>
      <c r="P251" s="113"/>
      <c r="Q251" s="113"/>
    </row>
    <row r="252" spans="5:17" x14ac:dyDescent="0.25">
      <c r="E252" s="110"/>
      <c r="F252" s="111"/>
      <c r="G252" s="111"/>
      <c r="H252" s="111"/>
      <c r="I252" s="112"/>
      <c r="J252" s="93"/>
      <c r="K252" s="113"/>
      <c r="L252" s="113"/>
      <c r="M252" s="113"/>
      <c r="N252" s="113"/>
      <c r="O252" s="113"/>
      <c r="P252" s="113"/>
      <c r="Q252" s="113"/>
    </row>
    <row r="253" spans="5:17" x14ac:dyDescent="0.25">
      <c r="E253" s="110"/>
      <c r="F253" s="111"/>
      <c r="G253" s="111"/>
      <c r="H253" s="111"/>
      <c r="I253" s="112"/>
      <c r="J253" s="93"/>
      <c r="K253" s="113"/>
      <c r="L253" s="113"/>
      <c r="M253" s="113"/>
      <c r="N253" s="113"/>
      <c r="O253" s="113"/>
      <c r="P253" s="113"/>
      <c r="Q253" s="113"/>
    </row>
    <row r="254" spans="5:17" x14ac:dyDescent="0.25">
      <c r="E254" s="110"/>
      <c r="F254" s="111"/>
      <c r="G254" s="111"/>
      <c r="H254" s="111"/>
      <c r="I254" s="112"/>
      <c r="J254" s="93"/>
      <c r="K254" s="113"/>
      <c r="L254" s="113"/>
      <c r="M254" s="113"/>
      <c r="N254" s="113"/>
      <c r="O254" s="113"/>
      <c r="P254" s="113"/>
      <c r="Q254" s="113"/>
    </row>
    <row r="255" spans="5:17" x14ac:dyDescent="0.25">
      <c r="E255" s="110"/>
      <c r="F255" s="111"/>
      <c r="G255" s="111"/>
      <c r="H255" s="111"/>
      <c r="I255" s="112"/>
      <c r="J255" s="93"/>
      <c r="K255" s="113"/>
      <c r="L255" s="113"/>
      <c r="M255" s="113"/>
      <c r="N255" s="113"/>
      <c r="O255" s="113"/>
      <c r="P255" s="113"/>
      <c r="Q255" s="113"/>
    </row>
    <row r="256" spans="5:17" x14ac:dyDescent="0.25">
      <c r="E256" s="110"/>
      <c r="F256" s="111"/>
      <c r="G256" s="111"/>
      <c r="H256" s="111"/>
      <c r="I256" s="112"/>
      <c r="J256" s="93"/>
      <c r="K256" s="113"/>
      <c r="L256" s="113"/>
      <c r="M256" s="113"/>
      <c r="N256" s="113"/>
      <c r="O256" s="113"/>
      <c r="P256" s="113"/>
      <c r="Q256" s="113"/>
    </row>
    <row r="257" spans="5:17" x14ac:dyDescent="0.25">
      <c r="E257" s="110"/>
      <c r="F257" s="111"/>
      <c r="G257" s="111"/>
      <c r="H257" s="111"/>
      <c r="I257" s="112"/>
      <c r="J257" s="93"/>
      <c r="K257" s="113"/>
      <c r="L257" s="113"/>
      <c r="M257" s="113"/>
      <c r="N257" s="113"/>
      <c r="O257" s="113"/>
      <c r="P257" s="113"/>
      <c r="Q257" s="113"/>
    </row>
    <row r="258" spans="5:17" x14ac:dyDescent="0.25">
      <c r="E258" s="110"/>
      <c r="F258" s="111"/>
      <c r="G258" s="111"/>
      <c r="H258" s="111"/>
      <c r="I258" s="112"/>
      <c r="J258" s="93"/>
      <c r="K258" s="113"/>
      <c r="L258" s="113"/>
      <c r="M258" s="113"/>
      <c r="N258" s="113"/>
      <c r="O258" s="113"/>
      <c r="P258" s="113"/>
      <c r="Q258" s="113"/>
    </row>
    <row r="259" spans="5:17" x14ac:dyDescent="0.25">
      <c r="E259" s="110"/>
      <c r="F259" s="111"/>
      <c r="G259" s="111"/>
      <c r="H259" s="111"/>
      <c r="I259" s="112"/>
      <c r="J259" s="93"/>
      <c r="K259" s="113"/>
      <c r="L259" s="113"/>
      <c r="M259" s="113"/>
      <c r="N259" s="113"/>
      <c r="O259" s="113"/>
      <c r="P259" s="113"/>
      <c r="Q259" s="113"/>
    </row>
    <row r="260" spans="5:17" x14ac:dyDescent="0.25">
      <c r="E260" s="110"/>
      <c r="F260" s="111"/>
      <c r="G260" s="111"/>
      <c r="H260" s="111"/>
      <c r="I260" s="112"/>
      <c r="J260" s="93"/>
      <c r="K260" s="113"/>
      <c r="L260" s="113"/>
      <c r="M260" s="113"/>
      <c r="N260" s="113"/>
      <c r="O260" s="113"/>
      <c r="P260" s="113"/>
      <c r="Q260" s="113"/>
    </row>
    <row r="261" spans="5:17" x14ac:dyDescent="0.25">
      <c r="E261" s="110"/>
      <c r="F261" s="111"/>
      <c r="G261" s="111"/>
      <c r="H261" s="111"/>
      <c r="I261" s="112"/>
      <c r="J261" s="93"/>
      <c r="K261" s="113"/>
      <c r="L261" s="113"/>
      <c r="M261" s="113"/>
      <c r="N261" s="113"/>
      <c r="O261" s="113"/>
      <c r="P261" s="113"/>
      <c r="Q261" s="113"/>
    </row>
    <row r="262" spans="5:17" x14ac:dyDescent="0.25">
      <c r="E262" s="110"/>
      <c r="F262" s="111"/>
      <c r="G262" s="111"/>
      <c r="H262" s="111"/>
      <c r="I262" s="112"/>
      <c r="J262" s="93"/>
      <c r="K262" s="113"/>
      <c r="L262" s="113"/>
      <c r="M262" s="113"/>
      <c r="N262" s="113"/>
      <c r="O262" s="113"/>
      <c r="P262" s="113"/>
      <c r="Q262" s="113"/>
    </row>
    <row r="263" spans="5:17" x14ac:dyDescent="0.25">
      <c r="E263" s="110"/>
      <c r="F263" s="111"/>
      <c r="G263" s="111"/>
      <c r="H263" s="111"/>
      <c r="I263" s="112"/>
      <c r="J263" s="93"/>
      <c r="K263" s="113"/>
      <c r="L263" s="113"/>
      <c r="M263" s="113"/>
      <c r="N263" s="113"/>
      <c r="O263" s="113"/>
      <c r="P263" s="113"/>
      <c r="Q263" s="113"/>
    </row>
    <row r="264" spans="5:17" x14ac:dyDescent="0.25">
      <c r="E264" s="110"/>
      <c r="F264" s="111"/>
      <c r="G264" s="111"/>
      <c r="H264" s="111"/>
      <c r="I264" s="112"/>
      <c r="J264" s="93"/>
      <c r="K264" s="113"/>
      <c r="L264" s="113"/>
      <c r="M264" s="113"/>
      <c r="N264" s="113"/>
      <c r="O264" s="113"/>
      <c r="P264" s="113"/>
      <c r="Q264" s="113"/>
    </row>
    <row r="265" spans="5:17" x14ac:dyDescent="0.25">
      <c r="E265" s="110"/>
      <c r="F265" s="111"/>
      <c r="G265" s="111"/>
      <c r="H265" s="111"/>
      <c r="I265" s="112"/>
      <c r="J265" s="93"/>
      <c r="K265" s="113"/>
      <c r="L265" s="113"/>
      <c r="M265" s="113"/>
      <c r="N265" s="113"/>
      <c r="O265" s="113"/>
      <c r="P265" s="113"/>
      <c r="Q265" s="113"/>
    </row>
    <row r="266" spans="5:17" x14ac:dyDescent="0.25">
      <c r="E266" s="110"/>
      <c r="F266" s="111"/>
      <c r="G266" s="111"/>
      <c r="H266" s="111"/>
      <c r="I266" s="112"/>
      <c r="J266" s="93"/>
      <c r="K266" s="113"/>
      <c r="L266" s="113"/>
      <c r="M266" s="113"/>
      <c r="N266" s="113"/>
      <c r="O266" s="113"/>
      <c r="P266" s="113"/>
      <c r="Q266" s="113"/>
    </row>
    <row r="267" spans="5:17" x14ac:dyDescent="0.25">
      <c r="E267" s="110"/>
      <c r="F267" s="111"/>
      <c r="G267" s="111"/>
      <c r="H267" s="111"/>
      <c r="I267" s="112"/>
      <c r="J267" s="93"/>
      <c r="K267" s="113"/>
      <c r="L267" s="113"/>
      <c r="M267" s="113"/>
      <c r="N267" s="113"/>
      <c r="O267" s="113"/>
      <c r="P267" s="113"/>
      <c r="Q267" s="113"/>
    </row>
    <row r="268" spans="5:17" x14ac:dyDescent="0.25">
      <c r="E268" s="110"/>
      <c r="F268" s="111"/>
      <c r="G268" s="111"/>
      <c r="H268" s="111"/>
      <c r="I268" s="112"/>
      <c r="J268" s="93"/>
      <c r="K268" s="113"/>
      <c r="L268" s="113"/>
      <c r="M268" s="113"/>
      <c r="N268" s="113"/>
      <c r="O268" s="113"/>
      <c r="P268" s="113"/>
      <c r="Q268" s="113"/>
    </row>
    <row r="269" spans="5:17" x14ac:dyDescent="0.25">
      <c r="E269" s="110"/>
      <c r="F269" s="111"/>
      <c r="G269" s="111"/>
      <c r="H269" s="111"/>
      <c r="I269" s="112"/>
      <c r="J269" s="93"/>
      <c r="K269" s="113"/>
      <c r="L269" s="113"/>
      <c r="M269" s="113"/>
      <c r="N269" s="113"/>
      <c r="O269" s="113"/>
      <c r="P269" s="113"/>
      <c r="Q269" s="113"/>
    </row>
    <row r="270" spans="5:17" ht="15.75" thickBot="1" x14ac:dyDescent="0.3">
      <c r="E270" s="114"/>
      <c r="F270" s="115"/>
      <c r="G270" s="115"/>
      <c r="H270" s="115"/>
      <c r="I270" s="112"/>
      <c r="J270" s="93"/>
      <c r="K270" s="113"/>
      <c r="L270" s="113"/>
      <c r="M270" s="113"/>
      <c r="N270" s="113"/>
      <c r="O270" s="113"/>
      <c r="P270" s="113"/>
      <c r="Q270" s="113"/>
    </row>
    <row r="271" spans="5:17" ht="15.75" thickBot="1" x14ac:dyDescent="0.3">
      <c r="E271" s="114"/>
      <c r="F271" s="115"/>
      <c r="G271" s="115"/>
      <c r="H271" s="115"/>
      <c r="I271" s="112"/>
      <c r="J271" s="93"/>
      <c r="K271" s="113"/>
      <c r="L271" s="113"/>
      <c r="M271" s="113"/>
      <c r="N271" s="113"/>
      <c r="O271" s="113"/>
      <c r="P271" s="113"/>
      <c r="Q271" s="113"/>
    </row>
  </sheetData>
  <mergeCells count="2">
    <mergeCell ref="E1:I1"/>
    <mergeCell ref="K1:Q1"/>
  </mergeCells>
  <dataValidations count="2">
    <dataValidation type="list" allowBlank="1" showInputMessage="1" showErrorMessage="1" sqref="B8" xr:uid="{88D85C64-C8A4-4F04-84FD-FB9BFF0F02CC}">
      <formula1>$B$12:$B$13</formula1>
    </dataValidation>
    <dataValidation type="list" allowBlank="1" showInputMessage="1" showErrorMessage="1" sqref="B9" xr:uid="{242B871D-0E80-4F16-B24F-9733961FA14E}">
      <formula1>$C$12:$C$13</formula1>
    </dataValidation>
  </dataValidations>
  <pageMargins left="0.7" right="0.7" top="0.75" bottom="0.75" header="0.3" footer="0.3"/>
  <pageSetup paperSize="9" orientation="portrait" horizontalDpi="4294967293"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8" tint="0.59999389629810485"/>
  </sheetPr>
  <dimension ref="A1:W271"/>
  <sheetViews>
    <sheetView workbookViewId="0">
      <pane ySplit="2" topLeftCell="A238" activePane="bottomLeft" state="frozen"/>
      <selection activeCell="H39" sqref="H39"/>
      <selection pane="bottomLeft" activeCell="A264" sqref="A264:V271"/>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44" t="s">
        <v>155</v>
      </c>
      <c r="L1" s="145"/>
      <c r="M1" s="145"/>
      <c r="N1" s="145"/>
      <c r="O1" s="145"/>
      <c r="P1" s="14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50</v>
      </c>
      <c r="L2" s="30" t="s">
        <v>51</v>
      </c>
      <c r="M2" s="30" t="s">
        <v>52</v>
      </c>
      <c r="N2" s="30" t="s">
        <v>53</v>
      </c>
      <c r="O2" s="30" t="s">
        <v>54</v>
      </c>
      <c r="P2" s="30" t="s">
        <v>55</v>
      </c>
      <c r="Q2" s="31" t="s">
        <v>50</v>
      </c>
      <c r="R2" s="31" t="s">
        <v>51</v>
      </c>
      <c r="S2" s="31" t="s">
        <v>52</v>
      </c>
      <c r="T2" s="31" t="s">
        <v>53</v>
      </c>
      <c r="U2" s="31" t="s">
        <v>54</v>
      </c>
      <c r="V2" s="31"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f>E3*F3</f>
        <v>0</v>
      </c>
      <c r="O3" s="21">
        <f>E3*G3</f>
        <v>0</v>
      </c>
      <c r="P3" s="21">
        <f>F3*G3</f>
        <v>0</v>
      </c>
      <c r="Q3" s="19">
        <f>H3^2</f>
        <v>0</v>
      </c>
      <c r="R3" s="19">
        <f t="shared" ref="R3:S3" si="0">I3^2</f>
        <v>0</v>
      </c>
      <c r="S3" s="19">
        <f t="shared" si="0"/>
        <v>0</v>
      </c>
      <c r="T3" s="19">
        <f>H3*I3</f>
        <v>0</v>
      </c>
      <c r="U3" s="19">
        <f>H3*J3</f>
        <v>0</v>
      </c>
      <c r="V3" s="19">
        <f>I3*J3</f>
        <v>0</v>
      </c>
    </row>
    <row r="4" spans="1:22" x14ac:dyDescent="0.25">
      <c r="A4" s="26">
        <f>Wellpath!E4</f>
        <v>30</v>
      </c>
      <c r="B4" s="22">
        <v>0</v>
      </c>
      <c r="C4" s="22">
        <v>0</v>
      </c>
      <c r="D4" s="22">
        <v>1</v>
      </c>
      <c r="E4" s="20">
        <f>Model!$W$25*((drdp!B4+drdp!K4)*DECR!$B4+(drdp!E4+drdp!N4)*DECR!$C4+(drdp!H4+drdp!Q4)*DECR!$D4)</f>
        <v>0</v>
      </c>
      <c r="F4" s="20">
        <f>Model!$W$25*((drdp!C4+drdp!L4)*DECR!$B4+(drdp!F4+drdp!O4)*DECR!$C4+(drdp!I4+drdp!R4)*DECR!$D4)</f>
        <v>0</v>
      </c>
      <c r="G4" s="20">
        <f>Model!$W$25*((drdp!D4+drdp!M4)*DECR!$B4+(drdp!G4+drdp!P4)*DECR!$C4+(drdp!J4+drdp!S4)*DECR!$D4)</f>
        <v>0</v>
      </c>
      <c r="H4" s="18">
        <f>Model!$W$25*((drdp!B4)*DECR!$B4+(drdp!E4)*DECR!$C4+(drdp!H4)*DECR!$D4)</f>
        <v>0</v>
      </c>
      <c r="I4" s="18">
        <f>Model!$W$25*((drdp!C4)*DECR!$B4+(drdp!F4)*DECR!$C4+(drdp!I4)*DECR!$D4)</f>
        <v>0</v>
      </c>
      <c r="J4" s="18">
        <f>Model!$W$25*((drdp!D4)*DECR!$B4+(drdp!G4)*DECR!$C4+(drdp!J4)*DECR!$D4)</f>
        <v>0</v>
      </c>
      <c r="K4" s="21">
        <f t="shared" ref="K4:M11" si="1">K3+E4^2</f>
        <v>0</v>
      </c>
      <c r="L4" s="21">
        <f t="shared" si="1"/>
        <v>0</v>
      </c>
      <c r="M4" s="21">
        <f t="shared" si="1"/>
        <v>0</v>
      </c>
      <c r="N4" s="21">
        <f t="shared" ref="N4:N11" si="2">N3+E4*F4</f>
        <v>0</v>
      </c>
      <c r="O4" s="21">
        <f t="shared" ref="O4:O11" si="3">O3+E4*G4</f>
        <v>0</v>
      </c>
      <c r="P4" s="21">
        <f t="shared" ref="P4:P11" si="4">P3+F4*G4</f>
        <v>0</v>
      </c>
      <c r="Q4" s="19">
        <f>K3+H4^2</f>
        <v>0</v>
      </c>
      <c r="R4" s="19">
        <f t="shared" ref="R4:S7" si="5">L3+I4^2</f>
        <v>0</v>
      </c>
      <c r="S4" s="19">
        <f t="shared" si="5"/>
        <v>0</v>
      </c>
      <c r="T4" s="19">
        <f>N3+H4*I4</f>
        <v>0</v>
      </c>
      <c r="U4" s="19">
        <f>O3+H4*J4</f>
        <v>0</v>
      </c>
      <c r="V4" s="19">
        <f>P3+I4*J4</f>
        <v>0</v>
      </c>
    </row>
    <row r="5" spans="1:22" x14ac:dyDescent="0.25">
      <c r="A5" s="26">
        <f>Wellpath!E5</f>
        <v>60</v>
      </c>
      <c r="B5" s="22">
        <v>0</v>
      </c>
      <c r="C5" s="22">
        <v>0</v>
      </c>
      <c r="D5" s="22">
        <v>1</v>
      </c>
      <c r="E5" s="20">
        <f>Model!$W$25*((drdp!B5+drdp!K5)*DECR!$B5+(drdp!E5+drdp!N5)*DECR!$C5+(drdp!H5+drdp!Q5)*DECR!$D5)</f>
        <v>0</v>
      </c>
      <c r="F5" s="20">
        <f>Model!$W$25*((drdp!C5+drdp!L5)*DECR!$B5+(drdp!F5+drdp!O5)*DECR!$C5+(drdp!I5+drdp!R5)*DECR!$D5)</f>
        <v>0</v>
      </c>
      <c r="G5" s="20">
        <f>Model!$W$25*((drdp!D5+drdp!M5)*DECR!$B5+(drdp!G5+drdp!P5)*DECR!$C5+(drdp!J5+drdp!S5)*DECR!$D5)</f>
        <v>0</v>
      </c>
      <c r="H5" s="18">
        <f>Model!$W$25*((drdp!B5)*DECR!$B5+(drdp!E5)*DECR!$C5+(drdp!H5)*DECR!$D5)</f>
        <v>0</v>
      </c>
      <c r="I5" s="18">
        <f>Model!$W$25*((drdp!C5)*DECR!$B5+(drdp!F5)*DECR!$C5+(drdp!I5)*DECR!$D5)</f>
        <v>0</v>
      </c>
      <c r="J5" s="18">
        <f>Model!$W$25*((drdp!D5)*DECR!$B5+(drdp!G5)*DECR!$C5+(drdp!J5)*DECR!$D5)</f>
        <v>0</v>
      </c>
      <c r="K5" s="21">
        <f>K4+E5^2</f>
        <v>0</v>
      </c>
      <c r="L5" s="21">
        <f t="shared" si="1"/>
        <v>0</v>
      </c>
      <c r="M5" s="21">
        <f t="shared" si="1"/>
        <v>0</v>
      </c>
      <c r="N5" s="21">
        <f t="shared" si="2"/>
        <v>0</v>
      </c>
      <c r="O5" s="21">
        <f t="shared" si="3"/>
        <v>0</v>
      </c>
      <c r="P5" s="21">
        <f t="shared" si="4"/>
        <v>0</v>
      </c>
      <c r="Q5" s="19">
        <f t="shared" ref="Q5:Q7" si="6">K4+H5^2</f>
        <v>0</v>
      </c>
      <c r="R5" s="19">
        <f t="shared" si="5"/>
        <v>0</v>
      </c>
      <c r="S5" s="19">
        <f t="shared" si="5"/>
        <v>0</v>
      </c>
      <c r="T5" s="19">
        <f t="shared" ref="T5:T7" si="7">N4+H5*I5</f>
        <v>0</v>
      </c>
      <c r="U5" s="19">
        <f t="shared" ref="U5:U7" si="8">O4+H5*J5</f>
        <v>0</v>
      </c>
      <c r="V5" s="19">
        <f t="shared" ref="V5:V7" si="9">P4+I5*J5</f>
        <v>0</v>
      </c>
    </row>
    <row r="6" spans="1:22" x14ac:dyDescent="0.25">
      <c r="A6" s="26">
        <f>Wellpath!E6</f>
        <v>90</v>
      </c>
      <c r="B6" s="22">
        <v>0</v>
      </c>
      <c r="C6" s="22">
        <v>0</v>
      </c>
      <c r="D6" s="22">
        <v>1</v>
      </c>
      <c r="E6" s="20">
        <f>Model!$W$25*((drdp!B6+drdp!K6)*DECR!$B6+(drdp!E6+drdp!N6)*DECR!$C6+(drdp!H6+drdp!Q6)*DECR!$D6)</f>
        <v>0</v>
      </c>
      <c r="F6" s="20">
        <f>Model!$W$25*((drdp!C6+drdp!L6)*DECR!$B6+(drdp!F6+drdp!O6)*DECR!$C6+(drdp!I6+drdp!R6)*DECR!$D6)</f>
        <v>0</v>
      </c>
      <c r="G6" s="20">
        <f>Model!$W$25*((drdp!D6+drdp!M6)*DECR!$B6+(drdp!G6+drdp!P6)*DECR!$C6+(drdp!J6+drdp!S6)*DECR!$D6)</f>
        <v>0</v>
      </c>
      <c r="H6" s="18">
        <f>Model!$W$25*((drdp!B6)*DECR!$B6+(drdp!E6)*DECR!$C6+(drdp!H6)*DECR!$D6)</f>
        <v>0</v>
      </c>
      <c r="I6" s="18">
        <f>Model!$W$25*((drdp!C6)*DECR!$B6+(drdp!F6)*DECR!$C6+(drdp!I6)*DECR!$D6)</f>
        <v>0</v>
      </c>
      <c r="J6" s="18">
        <f>Model!$W$25*((drdp!D6)*DECR!$B6+(drdp!G6)*DECR!$C6+(drdp!J6)*DECR!$D6)</f>
        <v>0</v>
      </c>
      <c r="K6" s="21">
        <f t="shared" si="1"/>
        <v>0</v>
      </c>
      <c r="L6" s="21">
        <f t="shared" si="1"/>
        <v>0</v>
      </c>
      <c r="M6" s="21">
        <f t="shared" si="1"/>
        <v>0</v>
      </c>
      <c r="N6" s="21">
        <f t="shared" si="2"/>
        <v>0</v>
      </c>
      <c r="O6" s="21">
        <f t="shared" si="3"/>
        <v>0</v>
      </c>
      <c r="P6" s="21">
        <f t="shared" si="4"/>
        <v>0</v>
      </c>
      <c r="Q6" s="19">
        <f t="shared" si="6"/>
        <v>0</v>
      </c>
      <c r="R6" s="19">
        <f t="shared" si="5"/>
        <v>0</v>
      </c>
      <c r="S6" s="19">
        <f t="shared" si="5"/>
        <v>0</v>
      </c>
      <c r="T6" s="19">
        <f t="shared" si="7"/>
        <v>0</v>
      </c>
      <c r="U6" s="19">
        <f t="shared" si="8"/>
        <v>0</v>
      </c>
      <c r="V6" s="19">
        <f t="shared" si="9"/>
        <v>0</v>
      </c>
    </row>
    <row r="7" spans="1:22" x14ac:dyDescent="0.25">
      <c r="A7" s="26">
        <f>Wellpath!E7</f>
        <v>120</v>
      </c>
      <c r="B7" s="22">
        <v>0</v>
      </c>
      <c r="C7" s="22">
        <v>0</v>
      </c>
      <c r="D7" s="22">
        <v>1</v>
      </c>
      <c r="E7" s="20">
        <f>Model!$W$25*((drdp!B7+drdp!K7)*DECR!$B7+(drdp!E7+drdp!N7)*DECR!$C7+(drdp!H7+drdp!Q7)*DECR!$D7)</f>
        <v>0</v>
      </c>
      <c r="F7" s="20">
        <f>Model!$W$25*((drdp!C7+drdp!L7)*DECR!$B7+(drdp!F7+drdp!O7)*DECR!$C7+(drdp!I7+drdp!R7)*DECR!$D7)</f>
        <v>0</v>
      </c>
      <c r="G7" s="20">
        <f>Model!$W$25*((drdp!D7+drdp!M7)*DECR!$B7+(drdp!G7+drdp!P7)*DECR!$C7+(drdp!J7+drdp!S7)*DECR!$D7)</f>
        <v>0</v>
      </c>
      <c r="H7" s="18">
        <f>Model!$W$25*((drdp!B7)*DECR!$B7+(drdp!E7)*DECR!$C7+(drdp!H7)*DECR!$D7)</f>
        <v>0</v>
      </c>
      <c r="I7" s="18">
        <f>Model!$W$25*((drdp!C7)*DECR!$B7+(drdp!F7)*DECR!$C7+(drdp!I7)*DECR!$D7)</f>
        <v>0</v>
      </c>
      <c r="J7" s="18">
        <f>Model!$W$25*((drdp!D7)*DECR!$B7+(drdp!G7)*DECR!$C7+(drdp!J7)*DECR!$D7)</f>
        <v>0</v>
      </c>
      <c r="K7" s="21">
        <f t="shared" si="1"/>
        <v>0</v>
      </c>
      <c r="L7" s="21">
        <f t="shared" si="1"/>
        <v>0</v>
      </c>
      <c r="M7" s="21">
        <f t="shared" si="1"/>
        <v>0</v>
      </c>
      <c r="N7" s="21">
        <f t="shared" si="2"/>
        <v>0</v>
      </c>
      <c r="O7" s="21">
        <f t="shared" si="3"/>
        <v>0</v>
      </c>
      <c r="P7" s="21">
        <f t="shared" si="4"/>
        <v>0</v>
      </c>
      <c r="Q7" s="19">
        <f t="shared" si="6"/>
        <v>0</v>
      </c>
      <c r="R7" s="19">
        <f t="shared" si="5"/>
        <v>0</v>
      </c>
      <c r="S7" s="19">
        <f t="shared" si="5"/>
        <v>0</v>
      </c>
      <c r="T7" s="19">
        <f t="shared" si="7"/>
        <v>0</v>
      </c>
      <c r="U7" s="19">
        <f t="shared" si="8"/>
        <v>0</v>
      </c>
      <c r="V7" s="19">
        <f t="shared" si="9"/>
        <v>0</v>
      </c>
    </row>
    <row r="8" spans="1:22" x14ac:dyDescent="0.25">
      <c r="A8" s="26">
        <f>Wellpath!E8</f>
        <v>150</v>
      </c>
      <c r="B8" s="22">
        <v>0</v>
      </c>
      <c r="C8" s="22">
        <v>0</v>
      </c>
      <c r="D8" s="22">
        <v>1</v>
      </c>
      <c r="E8" s="20">
        <f>Model!$W$25*((drdp!B8+drdp!K8)*DECR!$B8+(drdp!E8+drdp!N8)*DECR!$C8+(drdp!H8+drdp!Q8)*DECR!$D8)</f>
        <v>0</v>
      </c>
      <c r="F8" s="20">
        <f>Model!$W$25*((drdp!C8+drdp!L8)*DECR!$B8+(drdp!F8+drdp!O8)*DECR!$C8+(drdp!I8+drdp!R8)*DECR!$D8)</f>
        <v>0</v>
      </c>
      <c r="G8" s="20">
        <f>Model!$W$25*((drdp!D8+drdp!M8)*DECR!$B8+(drdp!G8+drdp!P8)*DECR!$C8+(drdp!J8+drdp!S8)*DECR!$D8)</f>
        <v>0</v>
      </c>
      <c r="H8" s="18">
        <f>Model!$W$25*((drdp!B8)*DECR!$B8+(drdp!E8)*DECR!$C8+(drdp!H8)*DECR!$D8)</f>
        <v>0</v>
      </c>
      <c r="I8" s="18">
        <f>Model!$W$25*((drdp!C8)*DECR!$B8+(drdp!F8)*DECR!$C8+(drdp!I8)*DECR!$D8)</f>
        <v>0</v>
      </c>
      <c r="J8" s="18">
        <f>Model!$W$25*((drdp!D8)*DECR!$B8+(drdp!G8)*DECR!$C8+(drdp!J8)*DECR!$D8)</f>
        <v>0</v>
      </c>
      <c r="K8" s="21">
        <f t="shared" si="1"/>
        <v>0</v>
      </c>
      <c r="L8" s="21">
        <f t="shared" si="1"/>
        <v>0</v>
      </c>
      <c r="M8" s="21">
        <f t="shared" si="1"/>
        <v>0</v>
      </c>
      <c r="N8" s="21">
        <f t="shared" si="2"/>
        <v>0</v>
      </c>
      <c r="O8" s="21">
        <f t="shared" si="3"/>
        <v>0</v>
      </c>
      <c r="P8" s="21">
        <f t="shared" si="4"/>
        <v>0</v>
      </c>
      <c r="Q8" s="19">
        <f t="shared" ref="Q8:Q71" si="10">K7+H8^2</f>
        <v>0</v>
      </c>
      <c r="R8" s="19">
        <f t="shared" ref="R8:R71" si="11">L7+I8^2</f>
        <v>0</v>
      </c>
      <c r="S8" s="19">
        <f t="shared" ref="S8:S71" si="12">M7+J8^2</f>
        <v>0</v>
      </c>
      <c r="T8" s="19">
        <f t="shared" ref="T8:T71" si="13">N7+H8*I8</f>
        <v>0</v>
      </c>
      <c r="U8" s="19">
        <f t="shared" ref="U8:U71" si="14">O7+H8*J8</f>
        <v>0</v>
      </c>
      <c r="V8" s="19">
        <f t="shared" ref="V8:V71" si="15">P7+I8*J8</f>
        <v>0</v>
      </c>
    </row>
    <row r="9" spans="1:22" x14ac:dyDescent="0.25">
      <c r="A9" s="26">
        <f>Wellpath!E9</f>
        <v>180</v>
      </c>
      <c r="B9" s="22">
        <v>0</v>
      </c>
      <c r="C9" s="22">
        <v>0</v>
      </c>
      <c r="D9" s="22">
        <v>1</v>
      </c>
      <c r="E9" s="20">
        <f>Model!$W$25*((drdp!B9+drdp!K9)*DECR!$B9+(drdp!E9+drdp!N9)*DECR!$C9+(drdp!H9+drdp!Q9)*DECR!$D9)</f>
        <v>0</v>
      </c>
      <c r="F9" s="20">
        <f>Model!$W$25*((drdp!C9+drdp!L9)*DECR!$B9+(drdp!F9+drdp!O9)*DECR!$C9+(drdp!I9+drdp!R9)*DECR!$D9)</f>
        <v>0</v>
      </c>
      <c r="G9" s="20">
        <f>Model!$W$25*((drdp!D9+drdp!M9)*DECR!$B9+(drdp!G9+drdp!P9)*DECR!$C9+(drdp!J9+drdp!S9)*DECR!$D9)</f>
        <v>0</v>
      </c>
      <c r="H9" s="18">
        <f>Model!$W$25*((drdp!B9)*DECR!$B9+(drdp!E9)*DECR!$C9+(drdp!H9)*DECR!$D9)</f>
        <v>0</v>
      </c>
      <c r="I9" s="18">
        <f>Model!$W$25*((drdp!C9)*DECR!$B9+(drdp!F9)*DECR!$C9+(drdp!I9)*DECR!$D9)</f>
        <v>0</v>
      </c>
      <c r="J9" s="18">
        <f>Model!$W$25*((drdp!D9)*DECR!$B9+(drdp!G9)*DECR!$C9+(drdp!J9)*DECR!$D9)</f>
        <v>0</v>
      </c>
      <c r="K9" s="21">
        <f t="shared" si="1"/>
        <v>0</v>
      </c>
      <c r="L9" s="21">
        <f t="shared" si="1"/>
        <v>0</v>
      </c>
      <c r="M9" s="21">
        <f t="shared" si="1"/>
        <v>0</v>
      </c>
      <c r="N9" s="21">
        <f t="shared" si="2"/>
        <v>0</v>
      </c>
      <c r="O9" s="21">
        <f t="shared" si="3"/>
        <v>0</v>
      </c>
      <c r="P9" s="21">
        <f t="shared" si="4"/>
        <v>0</v>
      </c>
      <c r="Q9" s="19">
        <f t="shared" si="10"/>
        <v>0</v>
      </c>
      <c r="R9" s="19">
        <f t="shared" si="11"/>
        <v>0</v>
      </c>
      <c r="S9" s="19">
        <f t="shared" si="12"/>
        <v>0</v>
      </c>
      <c r="T9" s="19">
        <f t="shared" si="13"/>
        <v>0</v>
      </c>
      <c r="U9" s="19">
        <f t="shared" si="14"/>
        <v>0</v>
      </c>
      <c r="V9" s="19">
        <f t="shared" si="15"/>
        <v>0</v>
      </c>
    </row>
    <row r="10" spans="1:22" x14ac:dyDescent="0.25">
      <c r="A10" s="26">
        <f>Wellpath!E10</f>
        <v>210</v>
      </c>
      <c r="B10" s="22">
        <v>0</v>
      </c>
      <c r="C10" s="22">
        <v>0</v>
      </c>
      <c r="D10" s="22">
        <v>1</v>
      </c>
      <c r="E10" s="20">
        <f>Model!$W$25*((drdp!B10+drdp!K10)*DECR!$B10+(drdp!E10+drdp!N10)*DECR!$C10+(drdp!H10+drdp!Q10)*DECR!$D10)</f>
        <v>0</v>
      </c>
      <c r="F10" s="20">
        <f>Model!$W$25*((drdp!C10+drdp!L10)*DECR!$B10+(drdp!F10+drdp!O10)*DECR!$C10+(drdp!I10+drdp!R10)*DECR!$D10)</f>
        <v>0</v>
      </c>
      <c r="G10" s="20">
        <f>Model!$W$25*((drdp!D10+drdp!M10)*DECR!$B10+(drdp!G10+drdp!P10)*DECR!$C10+(drdp!J10+drdp!S10)*DECR!$D10)</f>
        <v>0</v>
      </c>
      <c r="H10" s="18">
        <f>Model!$W$25*((drdp!B10)*DECR!$B10+(drdp!E10)*DECR!$C10+(drdp!H10)*DECR!$D10)</f>
        <v>0</v>
      </c>
      <c r="I10" s="18">
        <f>Model!$W$25*((drdp!C10)*DECR!$B10+(drdp!F10)*DECR!$C10+(drdp!I10)*DECR!$D10)</f>
        <v>0</v>
      </c>
      <c r="J10" s="18">
        <f>Model!$W$25*((drdp!D10)*DECR!$B10+(drdp!G10)*DECR!$C10+(drdp!J10)*DECR!$D10)</f>
        <v>0</v>
      </c>
      <c r="K10" s="21">
        <f t="shared" si="1"/>
        <v>0</v>
      </c>
      <c r="L10" s="21">
        <f t="shared" si="1"/>
        <v>0</v>
      </c>
      <c r="M10" s="21">
        <f t="shared" si="1"/>
        <v>0</v>
      </c>
      <c r="N10" s="21">
        <f t="shared" si="2"/>
        <v>0</v>
      </c>
      <c r="O10" s="21">
        <f t="shared" si="3"/>
        <v>0</v>
      </c>
      <c r="P10" s="21">
        <f t="shared" si="4"/>
        <v>0</v>
      </c>
      <c r="Q10" s="19">
        <f t="shared" si="10"/>
        <v>0</v>
      </c>
      <c r="R10" s="19">
        <f t="shared" si="11"/>
        <v>0</v>
      </c>
      <c r="S10" s="19">
        <f t="shared" si="12"/>
        <v>0</v>
      </c>
      <c r="T10" s="19">
        <f t="shared" si="13"/>
        <v>0</v>
      </c>
      <c r="U10" s="19">
        <f t="shared" si="14"/>
        <v>0</v>
      </c>
      <c r="V10" s="19">
        <f t="shared" si="15"/>
        <v>0</v>
      </c>
    </row>
    <row r="11" spans="1:22" x14ac:dyDescent="0.25">
      <c r="A11" s="26">
        <f>Wellpath!E11</f>
        <v>240</v>
      </c>
      <c r="B11" s="22">
        <v>0</v>
      </c>
      <c r="C11" s="22">
        <v>0</v>
      </c>
      <c r="D11" s="22">
        <v>1</v>
      </c>
      <c r="E11" s="20">
        <f>Model!$W$25*((drdp!B11+drdp!K11)*DECR!$B11+(drdp!E11+drdp!N11)*DECR!$C11+(drdp!H11+drdp!Q11)*DECR!$D11)</f>
        <v>0</v>
      </c>
      <c r="F11" s="20">
        <f>Model!$W$25*((drdp!C11+drdp!L11)*DECR!$B11+(drdp!F11+drdp!O11)*DECR!$C11+(drdp!I11+drdp!R11)*DECR!$D11)</f>
        <v>0</v>
      </c>
      <c r="G11" s="20">
        <f>Model!$W$25*((drdp!D11+drdp!M11)*DECR!$B11+(drdp!G11+drdp!P11)*DECR!$C11+(drdp!J11+drdp!S11)*DECR!$D11)</f>
        <v>0</v>
      </c>
      <c r="H11" s="18">
        <f>Model!$W$25*((drdp!B11)*DECR!$B11+(drdp!E11)*DECR!$C11+(drdp!H11)*DECR!$D11)</f>
        <v>0</v>
      </c>
      <c r="I11" s="18">
        <f>Model!$W$25*((drdp!C11)*DECR!$B11+(drdp!F11)*DECR!$C11+(drdp!I11)*DECR!$D11)</f>
        <v>0</v>
      </c>
      <c r="J11" s="18">
        <f>Model!$W$25*((drdp!D11)*DECR!$B11+(drdp!G11)*DECR!$C11+(drdp!J11)*DECR!$D11)</f>
        <v>0</v>
      </c>
      <c r="K11" s="21">
        <f t="shared" si="1"/>
        <v>0</v>
      </c>
      <c r="L11" s="21">
        <f t="shared" si="1"/>
        <v>0</v>
      </c>
      <c r="M11" s="21">
        <f t="shared" si="1"/>
        <v>0</v>
      </c>
      <c r="N11" s="21">
        <f t="shared" si="2"/>
        <v>0</v>
      </c>
      <c r="O11" s="21">
        <f t="shared" si="3"/>
        <v>0</v>
      </c>
      <c r="P11" s="21">
        <f t="shared" si="4"/>
        <v>0</v>
      </c>
      <c r="Q11" s="19">
        <f t="shared" si="10"/>
        <v>0</v>
      </c>
      <c r="R11" s="19">
        <f t="shared" si="11"/>
        <v>0</v>
      </c>
      <c r="S11" s="19">
        <f t="shared" si="12"/>
        <v>0</v>
      </c>
      <c r="T11" s="19">
        <f t="shared" si="13"/>
        <v>0</v>
      </c>
      <c r="U11" s="19">
        <f t="shared" si="14"/>
        <v>0</v>
      </c>
      <c r="V11" s="19">
        <f t="shared" si="15"/>
        <v>0</v>
      </c>
    </row>
    <row r="12" spans="1:22" x14ac:dyDescent="0.25">
      <c r="A12" s="26">
        <f>Wellpath!E12</f>
        <v>270</v>
      </c>
      <c r="B12" s="22">
        <v>0</v>
      </c>
      <c r="C12" s="22">
        <v>0</v>
      </c>
      <c r="D12" s="22">
        <v>1</v>
      </c>
      <c r="E12" s="20">
        <f>Model!$W$25*((drdp!B12+drdp!K12)*DECR!$B12+(drdp!E12+drdp!N12)*DECR!$C12+(drdp!H12+drdp!Q12)*DECR!$D12)</f>
        <v>0</v>
      </c>
      <c r="F12" s="20">
        <f>Model!$W$25*((drdp!C12+drdp!L12)*DECR!$B12+(drdp!F12+drdp!O12)*DECR!$C12+(drdp!I12+drdp!R12)*DECR!$D12)</f>
        <v>0</v>
      </c>
      <c r="G12" s="20">
        <f>Model!$W$25*((drdp!D12+drdp!M12)*DECR!$B12+(drdp!G12+drdp!P12)*DECR!$C12+(drdp!J12+drdp!S12)*DECR!$D12)</f>
        <v>0</v>
      </c>
      <c r="H12" s="18">
        <f>Model!$W$25*((drdp!B12)*DECR!$B12+(drdp!E12)*DECR!$C12+(drdp!H12)*DECR!$D12)</f>
        <v>0</v>
      </c>
      <c r="I12" s="18">
        <f>Model!$W$25*((drdp!C12)*DECR!$B12+(drdp!F12)*DECR!$C12+(drdp!I12)*DECR!$D12)</f>
        <v>0</v>
      </c>
      <c r="J12" s="18">
        <f>Model!$W$25*((drdp!D12)*DECR!$B12+(drdp!G12)*DECR!$C12+(drdp!J12)*DECR!$D12)</f>
        <v>0</v>
      </c>
      <c r="K12" s="21">
        <f t="shared" ref="K12:K75" si="16">K11+E12^2</f>
        <v>0</v>
      </c>
      <c r="L12" s="21">
        <f t="shared" ref="L12:L75" si="17">L11+F12^2</f>
        <v>0</v>
      </c>
      <c r="M12" s="21">
        <f t="shared" ref="M12:M75" si="18">M11+G12^2</f>
        <v>0</v>
      </c>
      <c r="N12" s="21">
        <f t="shared" ref="N12:N75" si="19">N11+E12*F12</f>
        <v>0</v>
      </c>
      <c r="O12" s="21">
        <f t="shared" ref="O12:O75" si="20">O11+E12*G12</f>
        <v>0</v>
      </c>
      <c r="P12" s="21">
        <f t="shared" ref="P12:P75" si="21">P11+F12*G12</f>
        <v>0</v>
      </c>
      <c r="Q12" s="19">
        <f t="shared" si="10"/>
        <v>0</v>
      </c>
      <c r="R12" s="19">
        <f t="shared" si="11"/>
        <v>0</v>
      </c>
      <c r="S12" s="19">
        <f t="shared" si="12"/>
        <v>0</v>
      </c>
      <c r="T12" s="19">
        <f t="shared" si="13"/>
        <v>0</v>
      </c>
      <c r="U12" s="19">
        <f t="shared" si="14"/>
        <v>0</v>
      </c>
      <c r="V12" s="19">
        <f t="shared" si="15"/>
        <v>0</v>
      </c>
    </row>
    <row r="13" spans="1:22" x14ac:dyDescent="0.25">
      <c r="A13" s="26">
        <f>Wellpath!E13</f>
        <v>300</v>
      </c>
      <c r="B13" s="22">
        <v>0</v>
      </c>
      <c r="C13" s="22">
        <v>0</v>
      </c>
      <c r="D13" s="22">
        <v>1</v>
      </c>
      <c r="E13" s="20">
        <f>Model!$W$25*((drdp!B13+drdp!K13)*DECR!$B13+(drdp!E13+drdp!N13)*DECR!$C13+(drdp!H13+drdp!Q13)*DECR!$D13)</f>
        <v>0</v>
      </c>
      <c r="F13" s="20">
        <f>Model!$W$25*((drdp!C13+drdp!L13)*DECR!$B13+(drdp!F13+drdp!O13)*DECR!$C13+(drdp!I13+drdp!R13)*DECR!$D13)</f>
        <v>0</v>
      </c>
      <c r="G13" s="20">
        <f>Model!$W$25*((drdp!D13+drdp!M13)*DECR!$B13+(drdp!G13+drdp!P13)*DECR!$C13+(drdp!J13+drdp!S13)*DECR!$D13)</f>
        <v>0</v>
      </c>
      <c r="H13" s="18">
        <f>Model!$W$25*((drdp!B13)*DECR!$B13+(drdp!E13)*DECR!$C13+(drdp!H13)*DECR!$D13)</f>
        <v>0</v>
      </c>
      <c r="I13" s="18">
        <f>Model!$W$25*((drdp!C13)*DECR!$B13+(drdp!F13)*DECR!$C13+(drdp!I13)*DECR!$D13)</f>
        <v>0</v>
      </c>
      <c r="J13" s="18">
        <f>Model!$W$25*((drdp!D13)*DECR!$B13+(drdp!G13)*DECR!$C13+(drdp!J13)*DECR!$D13)</f>
        <v>0</v>
      </c>
      <c r="K13" s="21">
        <f t="shared" si="16"/>
        <v>0</v>
      </c>
      <c r="L13" s="21">
        <f t="shared" si="17"/>
        <v>0</v>
      </c>
      <c r="M13" s="21">
        <f t="shared" si="18"/>
        <v>0</v>
      </c>
      <c r="N13" s="21">
        <f t="shared" si="19"/>
        <v>0</v>
      </c>
      <c r="O13" s="21">
        <f t="shared" si="20"/>
        <v>0</v>
      </c>
      <c r="P13" s="21">
        <f t="shared" si="21"/>
        <v>0</v>
      </c>
      <c r="Q13" s="19">
        <f t="shared" si="10"/>
        <v>0</v>
      </c>
      <c r="R13" s="19">
        <f t="shared" si="11"/>
        <v>0</v>
      </c>
      <c r="S13" s="19">
        <f t="shared" si="12"/>
        <v>0</v>
      </c>
      <c r="T13" s="19">
        <f t="shared" si="13"/>
        <v>0</v>
      </c>
      <c r="U13" s="19">
        <f t="shared" si="14"/>
        <v>0</v>
      </c>
      <c r="V13" s="19">
        <f t="shared" si="15"/>
        <v>0</v>
      </c>
    </row>
    <row r="14" spans="1:22" x14ac:dyDescent="0.25">
      <c r="A14" s="26">
        <f>Wellpath!E14</f>
        <v>330</v>
      </c>
      <c r="B14" s="22">
        <v>0</v>
      </c>
      <c r="C14" s="22">
        <v>0</v>
      </c>
      <c r="D14" s="22">
        <v>1</v>
      </c>
      <c r="E14" s="20">
        <f>Model!$W$25*((drdp!B14+drdp!K14)*DECR!$B14+(drdp!E14+drdp!N14)*DECR!$C14+(drdp!H14+drdp!Q14)*DECR!$D14)</f>
        <v>0</v>
      </c>
      <c r="F14" s="20">
        <f>Model!$W$25*((drdp!C14+drdp!L14)*DECR!$B14+(drdp!F14+drdp!O14)*DECR!$C14+(drdp!I14+drdp!R14)*DECR!$D14)</f>
        <v>0</v>
      </c>
      <c r="G14" s="20">
        <f>Model!$W$25*((drdp!D14+drdp!M14)*DECR!$B14+(drdp!G14+drdp!P14)*DECR!$C14+(drdp!J14+drdp!S14)*DECR!$D14)</f>
        <v>0</v>
      </c>
      <c r="H14" s="18">
        <f>Model!$W$25*((drdp!B14)*DECR!$B14+(drdp!E14)*DECR!$C14+(drdp!H14)*DECR!$D14)</f>
        <v>0</v>
      </c>
      <c r="I14" s="18">
        <f>Model!$W$25*((drdp!C14)*DECR!$B14+(drdp!F14)*DECR!$C14+(drdp!I14)*DECR!$D14)</f>
        <v>0</v>
      </c>
      <c r="J14" s="18">
        <f>Model!$W$25*((drdp!D14)*DECR!$B14+(drdp!G14)*DECR!$C14+(drdp!J14)*DECR!$D14)</f>
        <v>0</v>
      </c>
      <c r="K14" s="21">
        <f t="shared" si="16"/>
        <v>0</v>
      </c>
      <c r="L14" s="21">
        <f t="shared" si="17"/>
        <v>0</v>
      </c>
      <c r="M14" s="21">
        <f t="shared" si="18"/>
        <v>0</v>
      </c>
      <c r="N14" s="21">
        <f t="shared" si="19"/>
        <v>0</v>
      </c>
      <c r="O14" s="21">
        <f t="shared" si="20"/>
        <v>0</v>
      </c>
      <c r="P14" s="21">
        <f t="shared" si="21"/>
        <v>0</v>
      </c>
      <c r="Q14" s="19">
        <f t="shared" si="10"/>
        <v>0</v>
      </c>
      <c r="R14" s="19">
        <f t="shared" si="11"/>
        <v>0</v>
      </c>
      <c r="S14" s="19">
        <f t="shared" si="12"/>
        <v>0</v>
      </c>
      <c r="T14" s="19">
        <f t="shared" si="13"/>
        <v>0</v>
      </c>
      <c r="U14" s="19">
        <f t="shared" si="14"/>
        <v>0</v>
      </c>
      <c r="V14" s="19">
        <f t="shared" si="15"/>
        <v>0</v>
      </c>
    </row>
    <row r="15" spans="1:22" x14ac:dyDescent="0.25">
      <c r="A15" s="26">
        <f>Wellpath!E15</f>
        <v>360</v>
      </c>
      <c r="B15" s="22">
        <v>0</v>
      </c>
      <c r="C15" s="22">
        <v>0</v>
      </c>
      <c r="D15" s="22">
        <v>1</v>
      </c>
      <c r="E15" s="20">
        <f>Model!$W$25*((drdp!B15+drdp!K15)*DECR!$B15+(drdp!E15+drdp!N15)*DECR!$C15+(drdp!H15+drdp!Q15)*DECR!$D15)</f>
        <v>0</v>
      </c>
      <c r="F15" s="20">
        <f>Model!$W$25*((drdp!C15+drdp!L15)*DECR!$B15+(drdp!F15+drdp!O15)*DECR!$C15+(drdp!I15+drdp!R15)*DECR!$D15)</f>
        <v>0</v>
      </c>
      <c r="G15" s="20">
        <f>Model!$W$25*((drdp!D15+drdp!M15)*DECR!$B15+(drdp!G15+drdp!P15)*DECR!$C15+(drdp!J15+drdp!S15)*DECR!$D15)</f>
        <v>0</v>
      </c>
      <c r="H15" s="18">
        <f>Model!$W$25*((drdp!B15)*DECR!$B15+(drdp!E15)*DECR!$C15+(drdp!H15)*DECR!$D15)</f>
        <v>0</v>
      </c>
      <c r="I15" s="18">
        <f>Model!$W$25*((drdp!C15)*DECR!$B15+(drdp!F15)*DECR!$C15+(drdp!I15)*DECR!$D15)</f>
        <v>0</v>
      </c>
      <c r="J15" s="18">
        <f>Model!$W$25*((drdp!D15)*DECR!$B15+(drdp!G15)*DECR!$C15+(drdp!J15)*DECR!$D15)</f>
        <v>0</v>
      </c>
      <c r="K15" s="21">
        <f t="shared" si="16"/>
        <v>0</v>
      </c>
      <c r="L15" s="21">
        <f t="shared" si="17"/>
        <v>0</v>
      </c>
      <c r="M15" s="21">
        <f t="shared" si="18"/>
        <v>0</v>
      </c>
      <c r="N15" s="21">
        <f t="shared" si="19"/>
        <v>0</v>
      </c>
      <c r="O15" s="21">
        <f t="shared" si="20"/>
        <v>0</v>
      </c>
      <c r="P15" s="21">
        <f t="shared" si="21"/>
        <v>0</v>
      </c>
      <c r="Q15" s="19">
        <f t="shared" si="10"/>
        <v>0</v>
      </c>
      <c r="R15" s="19">
        <f t="shared" si="11"/>
        <v>0</v>
      </c>
      <c r="S15" s="19">
        <f t="shared" si="12"/>
        <v>0</v>
      </c>
      <c r="T15" s="19">
        <f t="shared" si="13"/>
        <v>0</v>
      </c>
      <c r="U15" s="19">
        <f t="shared" si="14"/>
        <v>0</v>
      </c>
      <c r="V15" s="19">
        <f t="shared" si="15"/>
        <v>0</v>
      </c>
    </row>
    <row r="16" spans="1:22" x14ac:dyDescent="0.25">
      <c r="A16" s="26">
        <f>Wellpath!E16</f>
        <v>390</v>
      </c>
      <c r="B16" s="22">
        <v>0</v>
      </c>
      <c r="C16" s="22">
        <v>0</v>
      </c>
      <c r="D16" s="22">
        <v>1</v>
      </c>
      <c r="E16" s="20">
        <f>Model!$W$25*((drdp!B16+drdp!K16)*DECR!$B16+(drdp!E16+drdp!N16)*DECR!$C16+(drdp!H16+drdp!Q16)*DECR!$D16)</f>
        <v>0</v>
      </c>
      <c r="F16" s="20">
        <f>Model!$W$25*((drdp!C16+drdp!L16)*DECR!$B16+(drdp!F16+drdp!O16)*DECR!$C16+(drdp!I16+drdp!R16)*DECR!$D16)</f>
        <v>0</v>
      </c>
      <c r="G16" s="20">
        <f>Model!$W$25*((drdp!D16+drdp!M16)*DECR!$B16+(drdp!G16+drdp!P16)*DECR!$C16+(drdp!J16+drdp!S16)*DECR!$D16)</f>
        <v>0</v>
      </c>
      <c r="H16" s="18">
        <f>Model!$W$25*((drdp!B16)*DECR!$B16+(drdp!E16)*DECR!$C16+(drdp!H16)*DECR!$D16)</f>
        <v>0</v>
      </c>
      <c r="I16" s="18">
        <f>Model!$W$25*((drdp!C16)*DECR!$B16+(drdp!F16)*DECR!$C16+(drdp!I16)*DECR!$D16)</f>
        <v>0</v>
      </c>
      <c r="J16" s="18">
        <f>Model!$W$25*((drdp!D16)*DECR!$B16+(drdp!G16)*DECR!$C16+(drdp!J16)*DECR!$D16)</f>
        <v>0</v>
      </c>
      <c r="K16" s="21">
        <f t="shared" si="16"/>
        <v>0</v>
      </c>
      <c r="L16" s="21">
        <f t="shared" si="17"/>
        <v>0</v>
      </c>
      <c r="M16" s="21">
        <f t="shared" si="18"/>
        <v>0</v>
      </c>
      <c r="N16" s="21">
        <f t="shared" si="19"/>
        <v>0</v>
      </c>
      <c r="O16" s="21">
        <f t="shared" si="20"/>
        <v>0</v>
      </c>
      <c r="P16" s="21">
        <f t="shared" si="21"/>
        <v>0</v>
      </c>
      <c r="Q16" s="19">
        <f t="shared" si="10"/>
        <v>0</v>
      </c>
      <c r="R16" s="19">
        <f t="shared" si="11"/>
        <v>0</v>
      </c>
      <c r="S16" s="19">
        <f t="shared" si="12"/>
        <v>0</v>
      </c>
      <c r="T16" s="19">
        <f t="shared" si="13"/>
        <v>0</v>
      </c>
      <c r="U16" s="19">
        <f t="shared" si="14"/>
        <v>0</v>
      </c>
      <c r="V16" s="19">
        <f t="shared" si="15"/>
        <v>0</v>
      </c>
    </row>
    <row r="17" spans="1:22" x14ac:dyDescent="0.25">
      <c r="A17" s="26">
        <f>Wellpath!E17</f>
        <v>420</v>
      </c>
      <c r="B17" s="22">
        <v>0</v>
      </c>
      <c r="C17" s="22">
        <v>0</v>
      </c>
      <c r="D17" s="22">
        <v>1</v>
      </c>
      <c r="E17" s="20">
        <f>Model!$W$25*((drdp!B17+drdp!K17)*DECR!$B17+(drdp!E17+drdp!N17)*DECR!$C17+(drdp!H17+drdp!Q17)*DECR!$D17)</f>
        <v>0</v>
      </c>
      <c r="F17" s="20">
        <f>Model!$W$25*((drdp!C17+drdp!L17)*DECR!$B17+(drdp!F17+drdp!O17)*DECR!$C17+(drdp!I17+drdp!R17)*DECR!$D17)</f>
        <v>0</v>
      </c>
      <c r="G17" s="20">
        <f>Model!$W$25*((drdp!D17+drdp!M17)*DECR!$B17+(drdp!G17+drdp!P17)*DECR!$C17+(drdp!J17+drdp!S17)*DECR!$D17)</f>
        <v>0</v>
      </c>
      <c r="H17" s="18">
        <f>Model!$W$25*((drdp!B17)*DECR!$B17+(drdp!E17)*DECR!$C17+(drdp!H17)*DECR!$D17)</f>
        <v>0</v>
      </c>
      <c r="I17" s="18">
        <f>Model!$W$25*((drdp!C17)*DECR!$B17+(drdp!F17)*DECR!$C17+(drdp!I17)*DECR!$D17)</f>
        <v>0</v>
      </c>
      <c r="J17" s="18">
        <f>Model!$W$25*((drdp!D17)*DECR!$B17+(drdp!G17)*DECR!$C17+(drdp!J17)*DECR!$D17)</f>
        <v>0</v>
      </c>
      <c r="K17" s="21">
        <f t="shared" si="16"/>
        <v>0</v>
      </c>
      <c r="L17" s="21">
        <f t="shared" si="17"/>
        <v>0</v>
      </c>
      <c r="M17" s="21">
        <f t="shared" si="18"/>
        <v>0</v>
      </c>
      <c r="N17" s="21">
        <f t="shared" si="19"/>
        <v>0</v>
      </c>
      <c r="O17" s="21">
        <f t="shared" si="20"/>
        <v>0</v>
      </c>
      <c r="P17" s="21">
        <f t="shared" si="21"/>
        <v>0</v>
      </c>
      <c r="Q17" s="19">
        <f t="shared" si="10"/>
        <v>0</v>
      </c>
      <c r="R17" s="19">
        <f t="shared" si="11"/>
        <v>0</v>
      </c>
      <c r="S17" s="19">
        <f t="shared" si="12"/>
        <v>0</v>
      </c>
      <c r="T17" s="19">
        <f t="shared" si="13"/>
        <v>0</v>
      </c>
      <c r="U17" s="19">
        <f t="shared" si="14"/>
        <v>0</v>
      </c>
      <c r="V17" s="19">
        <f t="shared" si="15"/>
        <v>0</v>
      </c>
    </row>
    <row r="18" spans="1:22" x14ac:dyDescent="0.25">
      <c r="A18" s="26">
        <f>Wellpath!E18</f>
        <v>450</v>
      </c>
      <c r="B18" s="22">
        <v>0</v>
      </c>
      <c r="C18" s="22">
        <v>0</v>
      </c>
      <c r="D18" s="22">
        <v>1</v>
      </c>
      <c r="E18" s="20">
        <f>Model!$W$25*((drdp!B18+drdp!K18)*DECR!$B18+(drdp!E18+drdp!N18)*DECR!$C18+(drdp!H18+drdp!Q18)*DECR!$D18)</f>
        <v>0</v>
      </c>
      <c r="F18" s="20">
        <f>Model!$W$25*((drdp!C18+drdp!L18)*DECR!$B18+(drdp!F18+drdp!O18)*DECR!$C18+(drdp!I18+drdp!R18)*DECR!$D18)</f>
        <v>0</v>
      </c>
      <c r="G18" s="20">
        <f>Model!$W$25*((drdp!D18+drdp!M18)*DECR!$B18+(drdp!G18+drdp!P18)*DECR!$C18+(drdp!J18+drdp!S18)*DECR!$D18)</f>
        <v>0</v>
      </c>
      <c r="H18" s="18">
        <f>Model!$W$25*((drdp!B18)*DECR!$B18+(drdp!E18)*DECR!$C18+(drdp!H18)*DECR!$D18)</f>
        <v>0</v>
      </c>
      <c r="I18" s="18">
        <f>Model!$W$25*((drdp!C18)*DECR!$B18+(drdp!F18)*DECR!$C18+(drdp!I18)*DECR!$D18)</f>
        <v>0</v>
      </c>
      <c r="J18" s="18">
        <f>Model!$W$25*((drdp!D18)*DECR!$B18+(drdp!G18)*DECR!$C18+(drdp!J18)*DECR!$D18)</f>
        <v>0</v>
      </c>
      <c r="K18" s="21">
        <f t="shared" si="16"/>
        <v>0</v>
      </c>
      <c r="L18" s="21">
        <f t="shared" si="17"/>
        <v>0</v>
      </c>
      <c r="M18" s="21">
        <f t="shared" si="18"/>
        <v>0</v>
      </c>
      <c r="N18" s="21">
        <f t="shared" si="19"/>
        <v>0</v>
      </c>
      <c r="O18" s="21">
        <f t="shared" si="20"/>
        <v>0</v>
      </c>
      <c r="P18" s="21">
        <f t="shared" si="21"/>
        <v>0</v>
      </c>
      <c r="Q18" s="19">
        <f t="shared" si="10"/>
        <v>0</v>
      </c>
      <c r="R18" s="19">
        <f t="shared" si="11"/>
        <v>0</v>
      </c>
      <c r="S18" s="19">
        <f t="shared" si="12"/>
        <v>0</v>
      </c>
      <c r="T18" s="19">
        <f t="shared" si="13"/>
        <v>0</v>
      </c>
      <c r="U18" s="19">
        <f t="shared" si="14"/>
        <v>0</v>
      </c>
      <c r="V18" s="19">
        <f t="shared" si="15"/>
        <v>0</v>
      </c>
    </row>
    <row r="19" spans="1:22" x14ac:dyDescent="0.25">
      <c r="A19" s="26">
        <f>Wellpath!E19</f>
        <v>480</v>
      </c>
      <c r="B19" s="22">
        <v>0</v>
      </c>
      <c r="C19" s="22">
        <v>0</v>
      </c>
      <c r="D19" s="22">
        <v>1</v>
      </c>
      <c r="E19" s="20">
        <f>Model!$W$25*((drdp!B19+drdp!K19)*DECR!$B19+(drdp!E19+drdp!N19)*DECR!$C19+(drdp!H19+drdp!Q19)*DECR!$D19)</f>
        <v>0</v>
      </c>
      <c r="F19" s="20">
        <f>Model!$W$25*((drdp!C19+drdp!L19)*DECR!$B19+(drdp!F19+drdp!O19)*DECR!$C19+(drdp!I19+drdp!R19)*DECR!$D19)</f>
        <v>0</v>
      </c>
      <c r="G19" s="20">
        <f>Model!$W$25*((drdp!D19+drdp!M19)*DECR!$B19+(drdp!G19+drdp!P19)*DECR!$C19+(drdp!J19+drdp!S19)*DECR!$D19)</f>
        <v>0</v>
      </c>
      <c r="H19" s="18">
        <f>Model!$W$25*((drdp!B19)*DECR!$B19+(drdp!E19)*DECR!$C19+(drdp!H19)*DECR!$D19)</f>
        <v>0</v>
      </c>
      <c r="I19" s="18">
        <f>Model!$W$25*((drdp!C19)*DECR!$B19+(drdp!F19)*DECR!$C19+(drdp!I19)*DECR!$D19)</f>
        <v>0</v>
      </c>
      <c r="J19" s="18">
        <f>Model!$W$25*((drdp!D19)*DECR!$B19+(drdp!G19)*DECR!$C19+(drdp!J19)*DECR!$D19)</f>
        <v>0</v>
      </c>
      <c r="K19" s="21">
        <f t="shared" si="16"/>
        <v>0</v>
      </c>
      <c r="L19" s="21">
        <f t="shared" si="17"/>
        <v>0</v>
      </c>
      <c r="M19" s="21">
        <f t="shared" si="18"/>
        <v>0</v>
      </c>
      <c r="N19" s="21">
        <f t="shared" si="19"/>
        <v>0</v>
      </c>
      <c r="O19" s="21">
        <f t="shared" si="20"/>
        <v>0</v>
      </c>
      <c r="P19" s="21">
        <f t="shared" si="21"/>
        <v>0</v>
      </c>
      <c r="Q19" s="19">
        <f t="shared" si="10"/>
        <v>0</v>
      </c>
      <c r="R19" s="19">
        <f t="shared" si="11"/>
        <v>0</v>
      </c>
      <c r="S19" s="19">
        <f t="shared" si="12"/>
        <v>0</v>
      </c>
      <c r="T19" s="19">
        <f t="shared" si="13"/>
        <v>0</v>
      </c>
      <c r="U19" s="19">
        <f t="shared" si="14"/>
        <v>0</v>
      </c>
      <c r="V19" s="19">
        <f t="shared" si="15"/>
        <v>0</v>
      </c>
    </row>
    <row r="20" spans="1:22" x14ac:dyDescent="0.25">
      <c r="A20" s="26">
        <f>Wellpath!E20</f>
        <v>500</v>
      </c>
      <c r="B20" s="22">
        <v>0</v>
      </c>
      <c r="C20" s="22">
        <v>0</v>
      </c>
      <c r="D20" s="22">
        <v>1</v>
      </c>
      <c r="E20" s="20">
        <f>Model!$W$25*((drdp!B20+drdp!K20)*DECR!$B20+(drdp!E20+drdp!N20)*DECR!$C20+(drdp!H20+drdp!Q20)*DECR!$D20)</f>
        <v>0</v>
      </c>
      <c r="F20" s="20">
        <f>Model!$W$25*((drdp!C20+drdp!L20)*DECR!$B20+(drdp!F20+drdp!O20)*DECR!$C20+(drdp!I20+drdp!R20)*DECR!$D20)</f>
        <v>0</v>
      </c>
      <c r="G20" s="20">
        <f>Model!$W$25*((drdp!D20+drdp!M20)*DECR!$B20+(drdp!G20+drdp!P20)*DECR!$C20+(drdp!J20+drdp!S20)*DECR!$D20)</f>
        <v>0</v>
      </c>
      <c r="H20" s="18">
        <f>Model!$W$25*((drdp!B20)*DECR!$B20+(drdp!E20)*DECR!$C20+(drdp!H20)*DECR!$D20)</f>
        <v>0</v>
      </c>
      <c r="I20" s="18">
        <f>Model!$W$25*((drdp!C20)*DECR!$B20+(drdp!F20)*DECR!$C20+(drdp!I20)*DECR!$D20)</f>
        <v>0</v>
      </c>
      <c r="J20" s="18">
        <f>Model!$W$25*((drdp!D20)*DECR!$B20+(drdp!G20)*DECR!$C20+(drdp!J20)*DECR!$D20)</f>
        <v>0</v>
      </c>
      <c r="K20" s="21">
        <f t="shared" si="16"/>
        <v>0</v>
      </c>
      <c r="L20" s="21">
        <f t="shared" si="17"/>
        <v>0</v>
      </c>
      <c r="M20" s="21">
        <f t="shared" si="18"/>
        <v>0</v>
      </c>
      <c r="N20" s="21">
        <f t="shared" si="19"/>
        <v>0</v>
      </c>
      <c r="O20" s="21">
        <f t="shared" si="20"/>
        <v>0</v>
      </c>
      <c r="P20" s="21">
        <f t="shared" si="21"/>
        <v>0</v>
      </c>
      <c r="Q20" s="19">
        <f t="shared" si="10"/>
        <v>0</v>
      </c>
      <c r="R20" s="19">
        <f t="shared" si="11"/>
        <v>0</v>
      </c>
      <c r="S20" s="19">
        <f t="shared" si="12"/>
        <v>0</v>
      </c>
      <c r="T20" s="19">
        <f t="shared" si="13"/>
        <v>0</v>
      </c>
      <c r="U20" s="19">
        <f t="shared" si="14"/>
        <v>0</v>
      </c>
      <c r="V20" s="19">
        <f t="shared" si="15"/>
        <v>0</v>
      </c>
    </row>
    <row r="21" spans="1:22" x14ac:dyDescent="0.25">
      <c r="A21" s="26">
        <f>Wellpath!E21</f>
        <v>510</v>
      </c>
      <c r="B21" s="22">
        <v>0</v>
      </c>
      <c r="C21" s="22">
        <v>0</v>
      </c>
      <c r="D21" s="22">
        <v>1</v>
      </c>
      <c r="E21" s="20">
        <f>Model!$W$25*((drdp!B21+drdp!K21)*DECR!$B21+(drdp!E21+drdp!N21)*DECR!$C21+(drdp!H21+drdp!Q21)*DECR!$D21)</f>
        <v>0</v>
      </c>
      <c r="F21" s="20">
        <f>Model!$W$25*((drdp!C21+drdp!L21)*DECR!$B21+(drdp!F21+drdp!O21)*DECR!$C21+(drdp!I21+drdp!R21)*DECR!$D21)</f>
        <v>5.0564723132177458E-4</v>
      </c>
      <c r="G21" s="20">
        <f>Model!$W$25*((drdp!D21+drdp!M21)*DECR!$B21+(drdp!G21+drdp!P21)*DECR!$C21+(drdp!J21+drdp!S21)*DECR!$D21)</f>
        <v>0</v>
      </c>
      <c r="H21" s="18">
        <f>Model!$W$25*((drdp!B21)*DECR!$B21+(drdp!E21)*DECR!$C21+(drdp!H21)*DECR!$D21)</f>
        <v>0</v>
      </c>
      <c r="I21" s="18">
        <f>Model!$W$25*((drdp!C21)*DECR!$B21+(drdp!F21)*DECR!$C21+(drdp!I21)*DECR!$D21)</f>
        <v>1.2641180783044365E-4</v>
      </c>
      <c r="J21" s="18">
        <f>Model!$W$25*((drdp!D21)*DECR!$B21+(drdp!G21)*DECR!$C21+(drdp!J21)*DECR!$D21)</f>
        <v>0</v>
      </c>
      <c r="K21" s="21">
        <f t="shared" si="16"/>
        <v>0</v>
      </c>
      <c r="L21" s="21">
        <f t="shared" si="17"/>
        <v>2.556791225433762E-7</v>
      </c>
      <c r="M21" s="21">
        <f t="shared" si="18"/>
        <v>0</v>
      </c>
      <c r="N21" s="21">
        <f t="shared" si="19"/>
        <v>0</v>
      </c>
      <c r="O21" s="21">
        <f t="shared" si="20"/>
        <v>0</v>
      </c>
      <c r="P21" s="21">
        <f t="shared" si="21"/>
        <v>0</v>
      </c>
      <c r="Q21" s="19">
        <f t="shared" si="10"/>
        <v>0</v>
      </c>
      <c r="R21" s="19">
        <f t="shared" si="11"/>
        <v>1.5979945158961013E-8</v>
      </c>
      <c r="S21" s="19">
        <f t="shared" si="12"/>
        <v>0</v>
      </c>
      <c r="T21" s="19">
        <f t="shared" si="13"/>
        <v>0</v>
      </c>
      <c r="U21" s="19">
        <f t="shared" si="14"/>
        <v>0</v>
      </c>
      <c r="V21" s="19">
        <f t="shared" si="15"/>
        <v>0</v>
      </c>
    </row>
    <row r="22" spans="1:22" x14ac:dyDescent="0.25">
      <c r="A22" s="26">
        <f>Wellpath!E22</f>
        <v>540</v>
      </c>
      <c r="B22" s="22">
        <v>0</v>
      </c>
      <c r="C22" s="22">
        <v>0</v>
      </c>
      <c r="D22" s="22">
        <v>1</v>
      </c>
      <c r="E22" s="20">
        <f>Model!$W$25*((drdp!B22+drdp!K22)*DECR!$B22+(drdp!E22+drdp!N22)*DECR!$C22+(drdp!H22+drdp!Q22)*DECR!$D22)</f>
        <v>0</v>
      </c>
      <c r="F22" s="20">
        <f>Model!$W$25*((drdp!C22+drdp!L22)*DECR!$B22+(drdp!F22+drdp!O22)*DECR!$C22+(drdp!I22+drdp!R22)*DECR!$D22)</f>
        <v>3.0414150967860497E-3</v>
      </c>
      <c r="G22" s="20">
        <f>Model!$W$25*((drdp!D22+drdp!M22)*DECR!$B22+(drdp!G22+drdp!P22)*DECR!$C22+(drdp!J22+drdp!S22)*DECR!$D22)</f>
        <v>0</v>
      </c>
      <c r="H22" s="18">
        <f>Model!$W$25*((drdp!B22)*DECR!$B22+(drdp!E22)*DECR!$C22+(drdp!H22)*DECR!$D22)</f>
        <v>0</v>
      </c>
      <c r="I22" s="18">
        <f>Model!$W$25*((drdp!C22)*DECR!$B22+(drdp!F22)*DECR!$C22+(drdp!I22)*DECR!$D22)</f>
        <v>1.5207075483930248E-3</v>
      </c>
      <c r="J22" s="18">
        <f>Model!$W$25*((drdp!D22)*DECR!$B22+(drdp!G22)*DECR!$C22+(drdp!J22)*DECR!$D22)</f>
        <v>0</v>
      </c>
      <c r="K22" s="21">
        <f t="shared" si="16"/>
        <v>0</v>
      </c>
      <c r="L22" s="21">
        <f t="shared" si="17"/>
        <v>9.505884913501472E-6</v>
      </c>
      <c r="M22" s="21">
        <f t="shared" si="18"/>
        <v>0</v>
      </c>
      <c r="N22" s="21">
        <f t="shared" si="19"/>
        <v>0</v>
      </c>
      <c r="O22" s="21">
        <f t="shared" si="20"/>
        <v>0</v>
      </c>
      <c r="P22" s="21">
        <f t="shared" si="21"/>
        <v>0</v>
      </c>
      <c r="Q22" s="19">
        <f t="shared" si="10"/>
        <v>0</v>
      </c>
      <c r="R22" s="19">
        <f t="shared" si="11"/>
        <v>2.5682305702829001E-6</v>
      </c>
      <c r="S22" s="19">
        <f t="shared" si="12"/>
        <v>0</v>
      </c>
      <c r="T22" s="19">
        <f t="shared" si="13"/>
        <v>0</v>
      </c>
      <c r="U22" s="19">
        <f t="shared" si="14"/>
        <v>0</v>
      </c>
      <c r="V22" s="19">
        <f t="shared" si="15"/>
        <v>0</v>
      </c>
    </row>
    <row r="23" spans="1:22" x14ac:dyDescent="0.25">
      <c r="A23" s="26">
        <f>Wellpath!E23</f>
        <v>570</v>
      </c>
      <c r="B23" s="22">
        <v>0</v>
      </c>
      <c r="C23" s="22">
        <v>0</v>
      </c>
      <c r="D23" s="22">
        <v>1</v>
      </c>
      <c r="E23" s="20">
        <f>Model!$W$25*((drdp!B23+drdp!K23)*DECR!$B23+(drdp!E23+drdp!N23)*DECR!$C23+(drdp!H23+drdp!Q23)*DECR!$D23)</f>
        <v>0</v>
      </c>
      <c r="F23" s="20">
        <f>Model!$W$25*((drdp!C23+drdp!L23)*DECR!$B23+(drdp!F23+drdp!O23)*DECR!$C23+(drdp!I23+drdp!R23)*DECR!$D23)</f>
        <v>5.3185698400899711E-3</v>
      </c>
      <c r="G23" s="20">
        <f>Model!$W$25*((drdp!D23+drdp!M23)*DECR!$B23+(drdp!G23+drdp!P23)*DECR!$C23+(drdp!J23+drdp!S23)*DECR!$D23)</f>
        <v>0</v>
      </c>
      <c r="H23" s="18">
        <f>Model!$W$25*((drdp!B23)*DECR!$B23+(drdp!E23)*DECR!$C23+(drdp!H23)*DECR!$D23)</f>
        <v>0</v>
      </c>
      <c r="I23" s="18">
        <f>Model!$W$25*((drdp!C23)*DECR!$B23+(drdp!F23)*DECR!$C23+(drdp!I23)*DECR!$D23)</f>
        <v>2.6592849200449855E-3</v>
      </c>
      <c r="J23" s="18">
        <f>Model!$W$25*((drdp!D23)*DECR!$B23+(drdp!G23)*DECR!$C23+(drdp!J23)*DECR!$D23)</f>
        <v>0</v>
      </c>
      <c r="K23" s="21">
        <f t="shared" si="16"/>
        <v>0</v>
      </c>
      <c r="L23" s="21">
        <f t="shared" si="17"/>
        <v>3.7793070057416135E-5</v>
      </c>
      <c r="M23" s="21">
        <f t="shared" si="18"/>
        <v>0</v>
      </c>
      <c r="N23" s="21">
        <f t="shared" si="19"/>
        <v>0</v>
      </c>
      <c r="O23" s="21">
        <f t="shared" si="20"/>
        <v>0</v>
      </c>
      <c r="P23" s="21">
        <f t="shared" si="21"/>
        <v>0</v>
      </c>
      <c r="Q23" s="19">
        <f t="shared" si="10"/>
        <v>0</v>
      </c>
      <c r="R23" s="19">
        <f t="shared" si="11"/>
        <v>1.6577681199480139E-5</v>
      </c>
      <c r="S23" s="19">
        <f t="shared" si="12"/>
        <v>0</v>
      </c>
      <c r="T23" s="19">
        <f t="shared" si="13"/>
        <v>0</v>
      </c>
      <c r="U23" s="19">
        <f t="shared" si="14"/>
        <v>0</v>
      </c>
      <c r="V23" s="19">
        <f t="shared" si="15"/>
        <v>0</v>
      </c>
    </row>
    <row r="24" spans="1:22" x14ac:dyDescent="0.25">
      <c r="A24" s="26">
        <f>Wellpath!E24</f>
        <v>600</v>
      </c>
      <c r="B24" s="22">
        <v>0</v>
      </c>
      <c r="C24" s="22">
        <v>0</v>
      </c>
      <c r="D24" s="22">
        <v>1</v>
      </c>
      <c r="E24" s="20">
        <f>Model!$W$25*((drdp!B24+drdp!K24)*DECR!$B24+(drdp!E24+drdp!N24)*DECR!$C24+(drdp!H24+drdp!Q24)*DECR!$D24)</f>
        <v>0</v>
      </c>
      <c r="F24" s="20">
        <f>Model!$W$25*((drdp!C24+drdp!L24)*DECR!$B24+(drdp!F24+drdp!O24)*DECR!$C24+(drdp!I24+drdp!R24)*DECR!$D24)</f>
        <v>7.5856003834155342E-3</v>
      </c>
      <c r="G24" s="20">
        <f>Model!$W$25*((drdp!D24+drdp!M24)*DECR!$B24+(drdp!G24+drdp!P24)*DECR!$C24+(drdp!J24+drdp!S24)*DECR!$D24)</f>
        <v>0</v>
      </c>
      <c r="H24" s="18">
        <f>Model!$W$25*((drdp!B24)*DECR!$B24+(drdp!E24)*DECR!$C24+(drdp!H24)*DECR!$D24)</f>
        <v>0</v>
      </c>
      <c r="I24" s="18">
        <f>Model!$W$25*((drdp!C24)*DECR!$B24+(drdp!F24)*DECR!$C24+(drdp!I24)*DECR!$D24)</f>
        <v>3.7928001917077671E-3</v>
      </c>
      <c r="J24" s="18">
        <f>Model!$W$25*((drdp!D24)*DECR!$B24+(drdp!G24)*DECR!$C24+(drdp!J24)*DECR!$D24)</f>
        <v>0</v>
      </c>
      <c r="K24" s="21">
        <f t="shared" si="16"/>
        <v>0</v>
      </c>
      <c r="L24" s="21">
        <f t="shared" si="17"/>
        <v>9.533440323429004E-5</v>
      </c>
      <c r="M24" s="21">
        <f t="shared" si="18"/>
        <v>0</v>
      </c>
      <c r="N24" s="21">
        <f t="shared" si="19"/>
        <v>0</v>
      </c>
      <c r="O24" s="21">
        <f t="shared" si="20"/>
        <v>0</v>
      </c>
      <c r="P24" s="21">
        <f t="shared" si="21"/>
        <v>0</v>
      </c>
      <c r="Q24" s="19">
        <f t="shared" si="10"/>
        <v>0</v>
      </c>
      <c r="R24" s="19">
        <f t="shared" si="11"/>
        <v>5.2178403351634612E-5</v>
      </c>
      <c r="S24" s="19">
        <f t="shared" si="12"/>
        <v>0</v>
      </c>
      <c r="T24" s="19">
        <f t="shared" si="13"/>
        <v>0</v>
      </c>
      <c r="U24" s="19">
        <f t="shared" si="14"/>
        <v>0</v>
      </c>
      <c r="V24" s="19">
        <f t="shared" si="15"/>
        <v>0</v>
      </c>
    </row>
    <row r="25" spans="1:22" x14ac:dyDescent="0.25">
      <c r="A25" s="26">
        <f>Wellpath!E25</f>
        <v>630</v>
      </c>
      <c r="B25" s="22">
        <v>0</v>
      </c>
      <c r="C25" s="22">
        <v>0</v>
      </c>
      <c r="D25" s="22">
        <v>1</v>
      </c>
      <c r="E25" s="20">
        <f>Model!$W$25*((drdp!B25+drdp!K25)*DECR!$B25+(drdp!E25+drdp!N25)*DECR!$C25+(drdp!H25+drdp!Q25)*DECR!$D25)</f>
        <v>0</v>
      </c>
      <c r="F25" s="20">
        <f>Model!$W$25*((drdp!C25+drdp!L25)*DECR!$B25+(drdp!F25+drdp!O25)*DECR!$C25+(drdp!I25+drdp!R25)*DECR!$D25)</f>
        <v>9.8381913052739238E-3</v>
      </c>
      <c r="G25" s="20">
        <f>Model!$W$25*((drdp!D25+drdp!M25)*DECR!$B25+(drdp!G25+drdp!P25)*DECR!$C25+(drdp!J25+drdp!S25)*DECR!$D25)</f>
        <v>0</v>
      </c>
      <c r="H25" s="18">
        <f>Model!$W$25*((drdp!B25)*DECR!$B25+(drdp!E25)*DECR!$C25+(drdp!H25)*DECR!$D25)</f>
        <v>0</v>
      </c>
      <c r="I25" s="18">
        <f>Model!$W$25*((drdp!C25)*DECR!$B25+(drdp!F25)*DECR!$C25+(drdp!I25)*DECR!$D25)</f>
        <v>4.9190956526369619E-3</v>
      </c>
      <c r="J25" s="18">
        <f>Model!$W$25*((drdp!D25)*DECR!$B25+(drdp!G25)*DECR!$C25+(drdp!J25)*DECR!$D25)</f>
        <v>0</v>
      </c>
      <c r="K25" s="21">
        <f t="shared" si="16"/>
        <v>0</v>
      </c>
      <c r="L25" s="21">
        <f t="shared" si="17"/>
        <v>1.9212441139345747E-4</v>
      </c>
      <c r="M25" s="21">
        <f t="shared" si="18"/>
        <v>0</v>
      </c>
      <c r="N25" s="21">
        <f t="shared" si="19"/>
        <v>0</v>
      </c>
      <c r="O25" s="21">
        <f t="shared" si="20"/>
        <v>0</v>
      </c>
      <c r="P25" s="21">
        <f t="shared" si="21"/>
        <v>0</v>
      </c>
      <c r="Q25" s="19">
        <f t="shared" si="10"/>
        <v>0</v>
      </c>
      <c r="R25" s="19">
        <f t="shared" si="11"/>
        <v>1.195319052740819E-4</v>
      </c>
      <c r="S25" s="19">
        <f t="shared" si="12"/>
        <v>0</v>
      </c>
      <c r="T25" s="19">
        <f t="shared" si="13"/>
        <v>0</v>
      </c>
      <c r="U25" s="19">
        <f t="shared" si="14"/>
        <v>0</v>
      </c>
      <c r="V25" s="19">
        <f t="shared" si="15"/>
        <v>0</v>
      </c>
    </row>
    <row r="26" spans="1:22" x14ac:dyDescent="0.25">
      <c r="A26" s="26">
        <f>Wellpath!E26</f>
        <v>660</v>
      </c>
      <c r="B26" s="22">
        <v>0</v>
      </c>
      <c r="C26" s="22">
        <v>0</v>
      </c>
      <c r="D26" s="22">
        <v>1</v>
      </c>
      <c r="E26" s="20">
        <f>Model!$W$25*((drdp!B26+drdp!K26)*DECR!$B26+(drdp!E26+drdp!N26)*DECR!$C26+(drdp!H26+drdp!Q26)*DECR!$D26)</f>
        <v>0</v>
      </c>
      <c r="F26" s="20">
        <f>Model!$W$25*((drdp!C26+drdp!L26)*DECR!$B26+(drdp!F26+drdp!O26)*DECR!$C26+(drdp!I26+drdp!R26)*DECR!$D26)</f>
        <v>1.2072054670816484E-2</v>
      </c>
      <c r="G26" s="20">
        <f>Model!$W$25*((drdp!D26+drdp!M26)*DECR!$B26+(drdp!G26+drdp!P26)*DECR!$C26+(drdp!J26+drdp!S26)*DECR!$D26)</f>
        <v>0</v>
      </c>
      <c r="H26" s="18">
        <f>Model!$W$25*((drdp!B26)*DECR!$B26+(drdp!E26)*DECR!$C26+(drdp!H26)*DECR!$D26)</f>
        <v>0</v>
      </c>
      <c r="I26" s="18">
        <f>Model!$W$25*((drdp!C26)*DECR!$B26+(drdp!F26)*DECR!$C26+(drdp!I26)*DECR!$D26)</f>
        <v>6.0360273354082422E-3</v>
      </c>
      <c r="J26" s="18">
        <f>Model!$W$25*((drdp!D26)*DECR!$B26+(drdp!G26)*DECR!$C26+(drdp!J26)*DECR!$D26)</f>
        <v>0</v>
      </c>
      <c r="K26" s="21">
        <f t="shared" si="16"/>
        <v>0</v>
      </c>
      <c r="L26" s="21">
        <f t="shared" si="17"/>
        <v>3.3785891536863957E-4</v>
      </c>
      <c r="M26" s="21">
        <f t="shared" si="18"/>
        <v>0</v>
      </c>
      <c r="N26" s="21">
        <f t="shared" si="19"/>
        <v>0</v>
      </c>
      <c r="O26" s="21">
        <f t="shared" si="20"/>
        <v>0</v>
      </c>
      <c r="P26" s="21">
        <f t="shared" si="21"/>
        <v>0</v>
      </c>
      <c r="Q26" s="19">
        <f t="shared" si="10"/>
        <v>0</v>
      </c>
      <c r="R26" s="19">
        <f t="shared" si="11"/>
        <v>2.28558037387253E-4</v>
      </c>
      <c r="S26" s="19">
        <f t="shared" si="12"/>
        <v>0</v>
      </c>
      <c r="T26" s="19">
        <f t="shared" si="13"/>
        <v>0</v>
      </c>
      <c r="U26" s="19">
        <f t="shared" si="14"/>
        <v>0</v>
      </c>
      <c r="V26" s="19">
        <f t="shared" si="15"/>
        <v>0</v>
      </c>
    </row>
    <row r="27" spans="1:22" x14ac:dyDescent="0.25">
      <c r="A27" s="26">
        <f>Wellpath!E27</f>
        <v>690</v>
      </c>
      <c r="B27" s="22">
        <v>0</v>
      </c>
      <c r="C27" s="22">
        <v>0</v>
      </c>
      <c r="D27" s="22">
        <v>1</v>
      </c>
      <c r="E27" s="20">
        <f>Model!$W$25*((drdp!B27+drdp!K27)*DECR!$B27+(drdp!E27+drdp!N27)*DECR!$C27+(drdp!H27+drdp!Q27)*DECR!$D27)</f>
        <v>0</v>
      </c>
      <c r="F27" s="20">
        <f>Model!$W$25*((drdp!C27+drdp!L27)*DECR!$B27+(drdp!F27+drdp!O27)*DECR!$C27+(drdp!I27+drdp!R27)*DECR!$D27)</f>
        <v>1.4282938194162414E-2</v>
      </c>
      <c r="G27" s="20">
        <f>Model!$W$25*((drdp!D27+drdp!M27)*DECR!$B27+(drdp!G27+drdp!P27)*DECR!$C27+(drdp!J27+drdp!S27)*DECR!$D27)</f>
        <v>0</v>
      </c>
      <c r="H27" s="18">
        <f>Model!$W$25*((drdp!B27)*DECR!$B27+(drdp!E27)*DECR!$C27+(drdp!H27)*DECR!$D27)</f>
        <v>0</v>
      </c>
      <c r="I27" s="18">
        <f>Model!$W$25*((drdp!C27)*DECR!$B27+(drdp!F27)*DECR!$C27+(drdp!I27)*DECR!$D27)</f>
        <v>7.1414690970812069E-3</v>
      </c>
      <c r="J27" s="18">
        <f>Model!$W$25*((drdp!D27)*DECR!$B27+(drdp!G27)*DECR!$C27+(drdp!J27)*DECR!$D27)</f>
        <v>0</v>
      </c>
      <c r="K27" s="21">
        <f t="shared" si="16"/>
        <v>0</v>
      </c>
      <c r="L27" s="21">
        <f t="shared" si="17"/>
        <v>5.4186123882690306E-4</v>
      </c>
      <c r="M27" s="21">
        <f t="shared" si="18"/>
        <v>0</v>
      </c>
      <c r="N27" s="21">
        <f t="shared" si="19"/>
        <v>0</v>
      </c>
      <c r="O27" s="21">
        <f t="shared" si="20"/>
        <v>0</v>
      </c>
      <c r="P27" s="21">
        <f t="shared" si="21"/>
        <v>0</v>
      </c>
      <c r="Q27" s="19">
        <f t="shared" si="10"/>
        <v>0</v>
      </c>
      <c r="R27" s="19">
        <f t="shared" si="11"/>
        <v>3.8885949623320543E-4</v>
      </c>
      <c r="S27" s="19">
        <f t="shared" si="12"/>
        <v>0</v>
      </c>
      <c r="T27" s="19">
        <f t="shared" si="13"/>
        <v>0</v>
      </c>
      <c r="U27" s="19">
        <f t="shared" si="14"/>
        <v>0</v>
      </c>
      <c r="V27" s="19">
        <f t="shared" si="15"/>
        <v>0</v>
      </c>
    </row>
    <row r="28" spans="1:22" x14ac:dyDescent="0.25">
      <c r="A28" s="26">
        <f>Wellpath!E28</f>
        <v>720</v>
      </c>
      <c r="B28" s="22">
        <v>0</v>
      </c>
      <c r="C28" s="22">
        <v>0</v>
      </c>
      <c r="D28" s="22">
        <v>1</v>
      </c>
      <c r="E28" s="20">
        <f>Model!$W$25*((drdp!B28+drdp!K28)*DECR!$B28+(drdp!E28+drdp!N28)*DECR!$C28+(drdp!H28+drdp!Q28)*DECR!$D28)</f>
        <v>0</v>
      </c>
      <c r="F28" s="20">
        <f>Model!$W$25*((drdp!C28+drdp!L28)*DECR!$B28+(drdp!F28+drdp!O28)*DECR!$C28+(drdp!I28+drdp!R28)*DECR!$D28)</f>
        <v>1.6466633332866611E-2</v>
      </c>
      <c r="G28" s="20">
        <f>Model!$W$25*((drdp!D28+drdp!M28)*DECR!$B28+(drdp!G28+drdp!P28)*DECR!$C28+(drdp!J28+drdp!S28)*DECR!$D28)</f>
        <v>0</v>
      </c>
      <c r="H28" s="18">
        <f>Model!$W$25*((drdp!B28)*DECR!$B28+(drdp!E28)*DECR!$C28+(drdp!H28)*DECR!$D28)</f>
        <v>0</v>
      </c>
      <c r="I28" s="18">
        <f>Model!$W$25*((drdp!C28)*DECR!$B28+(drdp!F28)*DECR!$C28+(drdp!I28)*DECR!$D28)</f>
        <v>8.2333166664333053E-3</v>
      </c>
      <c r="J28" s="18">
        <f>Model!$W$25*((drdp!D28)*DECR!$B28+(drdp!G28)*DECR!$C28+(drdp!J28)*DECR!$D28)</f>
        <v>0</v>
      </c>
      <c r="K28" s="21">
        <f t="shared" si="16"/>
        <v>0</v>
      </c>
      <c r="L28" s="21">
        <f t="shared" si="17"/>
        <v>8.1301125214597683E-4</v>
      </c>
      <c r="M28" s="21">
        <f t="shared" si="18"/>
        <v>0</v>
      </c>
      <c r="N28" s="21">
        <f t="shared" si="19"/>
        <v>0</v>
      </c>
      <c r="O28" s="21">
        <f t="shared" si="20"/>
        <v>0</v>
      </c>
      <c r="P28" s="21">
        <f t="shared" si="21"/>
        <v>0</v>
      </c>
      <c r="Q28" s="19">
        <f t="shared" si="10"/>
        <v>0</v>
      </c>
      <c r="R28" s="19">
        <f t="shared" si="11"/>
        <v>6.0964874215667147E-4</v>
      </c>
      <c r="S28" s="19">
        <f t="shared" si="12"/>
        <v>0</v>
      </c>
      <c r="T28" s="19">
        <f t="shared" si="13"/>
        <v>0</v>
      </c>
      <c r="U28" s="19">
        <f t="shared" si="14"/>
        <v>0</v>
      </c>
      <c r="V28" s="19">
        <f t="shared" si="15"/>
        <v>0</v>
      </c>
    </row>
    <row r="29" spans="1:22" x14ac:dyDescent="0.25">
      <c r="A29" s="26">
        <f>Wellpath!E29</f>
        <v>750</v>
      </c>
      <c r="B29" s="22">
        <v>0</v>
      </c>
      <c r="C29" s="22">
        <v>0</v>
      </c>
      <c r="D29" s="22">
        <v>1</v>
      </c>
      <c r="E29" s="20">
        <f>Model!$W$25*((drdp!B29+drdp!K29)*DECR!$B29+(drdp!E29+drdp!N29)*DECR!$C29+(drdp!H29+drdp!Q29)*DECR!$D29)</f>
        <v>0</v>
      </c>
      <c r="F29" s="20">
        <f>Model!$W$25*((drdp!C29+drdp!L29)*DECR!$B29+(drdp!F29+drdp!O29)*DECR!$C29+(drdp!I29+drdp!R29)*DECR!$D29)</f>
        <v>1.8618983299119447E-2</v>
      </c>
      <c r="G29" s="20">
        <f>Model!$W$25*((drdp!D29+drdp!M29)*DECR!$B29+(drdp!G29+drdp!P29)*DECR!$C29+(drdp!J29+drdp!S29)*DECR!$D29)</f>
        <v>0</v>
      </c>
      <c r="H29" s="18">
        <f>Model!$W$25*((drdp!B29)*DECR!$B29+(drdp!E29)*DECR!$C29+(drdp!H29)*DECR!$D29)</f>
        <v>0</v>
      </c>
      <c r="I29" s="18">
        <f>Model!$W$25*((drdp!C29)*DECR!$B29+(drdp!F29)*DECR!$C29+(drdp!I29)*DECR!$D29)</f>
        <v>9.3094916495597233E-3</v>
      </c>
      <c r="J29" s="18">
        <f>Model!$W$25*((drdp!D29)*DECR!$B29+(drdp!G29)*DECR!$C29+(drdp!J29)*DECR!$D29)</f>
        <v>0</v>
      </c>
      <c r="K29" s="21">
        <f t="shared" si="16"/>
        <v>0</v>
      </c>
      <c r="L29" s="21">
        <f t="shared" si="17"/>
        <v>1.1596777912388657E-3</v>
      </c>
      <c r="M29" s="21">
        <f t="shared" si="18"/>
        <v>0</v>
      </c>
      <c r="N29" s="21">
        <f t="shared" si="19"/>
        <v>0</v>
      </c>
      <c r="O29" s="21">
        <f t="shared" si="20"/>
        <v>0</v>
      </c>
      <c r="P29" s="21">
        <f t="shared" si="21"/>
        <v>0</v>
      </c>
      <c r="Q29" s="19">
        <f t="shared" si="10"/>
        <v>0</v>
      </c>
      <c r="R29" s="19">
        <f t="shared" si="11"/>
        <v>8.9967788691919909E-4</v>
      </c>
      <c r="S29" s="19">
        <f t="shared" si="12"/>
        <v>0</v>
      </c>
      <c r="T29" s="19">
        <f t="shared" si="13"/>
        <v>0</v>
      </c>
      <c r="U29" s="19">
        <f t="shared" si="14"/>
        <v>0</v>
      </c>
      <c r="V29" s="19">
        <f t="shared" si="15"/>
        <v>0</v>
      </c>
    </row>
    <row r="30" spans="1:22" x14ac:dyDescent="0.25">
      <c r="A30" s="26">
        <f>Wellpath!E30</f>
        <v>780</v>
      </c>
      <c r="B30" s="22">
        <v>0</v>
      </c>
      <c r="C30" s="22">
        <v>0</v>
      </c>
      <c r="D30" s="22">
        <v>1</v>
      </c>
      <c r="E30" s="20">
        <f>Model!$W$25*((drdp!B30+drdp!K30)*DECR!$B30+(drdp!E30+drdp!N30)*DECR!$C30+(drdp!H30+drdp!Q30)*DECR!$D30)</f>
        <v>0</v>
      </c>
      <c r="F30" s="20">
        <f>Model!$W$25*((drdp!C30+drdp!L30)*DECR!$B30+(drdp!F30+drdp!O30)*DECR!$C30+(drdp!I30+drdp!R30)*DECR!$D30)</f>
        <v>2.0735890972428575E-2</v>
      </c>
      <c r="G30" s="20">
        <f>Model!$W$25*((drdp!D30+drdp!M30)*DECR!$B30+(drdp!G30+drdp!P30)*DECR!$C30+(drdp!J30+drdp!S30)*DECR!$D30)</f>
        <v>0</v>
      </c>
      <c r="H30" s="18">
        <f>Model!$W$25*((drdp!B30)*DECR!$B30+(drdp!E30)*DECR!$C30+(drdp!H30)*DECR!$D30)</f>
        <v>0</v>
      </c>
      <c r="I30" s="18">
        <f>Model!$W$25*((drdp!C30)*DECR!$B30+(drdp!F30)*DECR!$C30+(drdp!I30)*DECR!$D30)</f>
        <v>1.0367945486214288E-2</v>
      </c>
      <c r="J30" s="18">
        <f>Model!$W$25*((drdp!D30)*DECR!$B30+(drdp!G30)*DECR!$C30+(drdp!J30)*DECR!$D30)</f>
        <v>0</v>
      </c>
      <c r="K30" s="21">
        <f t="shared" si="16"/>
        <v>0</v>
      </c>
      <c r="L30" s="21">
        <f t="shared" si="17"/>
        <v>1.5896549656593106E-3</v>
      </c>
      <c r="M30" s="21">
        <f t="shared" si="18"/>
        <v>0</v>
      </c>
      <c r="N30" s="21">
        <f t="shared" si="19"/>
        <v>0</v>
      </c>
      <c r="O30" s="21">
        <f t="shared" si="20"/>
        <v>0</v>
      </c>
      <c r="P30" s="21">
        <f t="shared" si="21"/>
        <v>0</v>
      </c>
      <c r="Q30" s="19">
        <f t="shared" si="10"/>
        <v>0</v>
      </c>
      <c r="R30" s="19">
        <f t="shared" si="11"/>
        <v>1.2671720848439769E-3</v>
      </c>
      <c r="S30" s="19">
        <f t="shared" si="12"/>
        <v>0</v>
      </c>
      <c r="T30" s="19">
        <f t="shared" si="13"/>
        <v>0</v>
      </c>
      <c r="U30" s="19">
        <f t="shared" si="14"/>
        <v>0</v>
      </c>
      <c r="V30" s="19">
        <f t="shared" si="15"/>
        <v>0</v>
      </c>
    </row>
    <row r="31" spans="1:22" x14ac:dyDescent="0.25">
      <c r="A31" s="26">
        <f>Wellpath!E31</f>
        <v>810</v>
      </c>
      <c r="B31" s="22">
        <v>0</v>
      </c>
      <c r="C31" s="22">
        <v>0</v>
      </c>
      <c r="D31" s="22">
        <v>1</v>
      </c>
      <c r="E31" s="20">
        <f>Model!$W$25*((drdp!B31+drdp!K31)*DECR!$B31+(drdp!E31+drdp!N31)*DECR!$C31+(drdp!H31+drdp!Q31)*DECR!$D31)</f>
        <v>0</v>
      </c>
      <c r="F31" s="20">
        <f>Model!$W$25*((drdp!C31+drdp!L31)*DECR!$B31+(drdp!F31+drdp!O31)*DECR!$C31+(drdp!I31+drdp!R31)*DECR!$D31)</f>
        <v>2.2813326698720687E-2</v>
      </c>
      <c r="G31" s="20">
        <f>Model!$W$25*((drdp!D31+drdp!M31)*DECR!$B31+(drdp!G31+drdp!P31)*DECR!$C31+(drdp!J31+drdp!S31)*DECR!$D31)</f>
        <v>0</v>
      </c>
      <c r="H31" s="18">
        <f>Model!$W$25*((drdp!B31)*DECR!$B31+(drdp!E31)*DECR!$C31+(drdp!H31)*DECR!$D31)</f>
        <v>0</v>
      </c>
      <c r="I31" s="18">
        <f>Model!$W$25*((drdp!C31)*DECR!$B31+(drdp!F31)*DECR!$C31+(drdp!I31)*DECR!$D31)</f>
        <v>1.1406663349360344E-2</v>
      </c>
      <c r="J31" s="18">
        <f>Model!$W$25*((drdp!D31)*DECR!$B31+(drdp!G31)*DECR!$C31+(drdp!J31)*DECR!$D31)</f>
        <v>0</v>
      </c>
      <c r="K31" s="21">
        <f t="shared" si="16"/>
        <v>0</v>
      </c>
      <c r="L31" s="21">
        <f t="shared" si="17"/>
        <v>2.1101028407218727E-3</v>
      </c>
      <c r="M31" s="21">
        <f t="shared" si="18"/>
        <v>0</v>
      </c>
      <c r="N31" s="21">
        <f t="shared" si="19"/>
        <v>0</v>
      </c>
      <c r="O31" s="21">
        <f t="shared" si="20"/>
        <v>0</v>
      </c>
      <c r="P31" s="21">
        <f t="shared" si="21"/>
        <v>0</v>
      </c>
      <c r="Q31" s="19">
        <f t="shared" si="10"/>
        <v>0</v>
      </c>
      <c r="R31" s="19">
        <f t="shared" si="11"/>
        <v>1.7197669344249512E-3</v>
      </c>
      <c r="S31" s="19">
        <f t="shared" si="12"/>
        <v>0</v>
      </c>
      <c r="T31" s="19">
        <f t="shared" si="13"/>
        <v>0</v>
      </c>
      <c r="U31" s="19">
        <f t="shared" si="14"/>
        <v>0</v>
      </c>
      <c r="V31" s="19">
        <f t="shared" si="15"/>
        <v>0</v>
      </c>
    </row>
    <row r="32" spans="1:22" x14ac:dyDescent="0.25">
      <c r="A32" s="26">
        <f>Wellpath!E32</f>
        <v>840</v>
      </c>
      <c r="B32" s="22">
        <v>0</v>
      </c>
      <c r="C32" s="22">
        <v>0</v>
      </c>
      <c r="D32" s="22">
        <v>1</v>
      </c>
      <c r="E32" s="20">
        <f>Model!$W$25*((drdp!B32+drdp!K32)*DECR!$B32+(drdp!E32+drdp!N32)*DECR!$C32+(drdp!H32+drdp!Q32)*DECR!$D32)</f>
        <v>0</v>
      </c>
      <c r="F32" s="20">
        <f>Model!$W$25*((drdp!C32+drdp!L32)*DECR!$B32+(drdp!F32+drdp!O32)*DECR!$C32+(drdp!I32+drdp!R32)*DECR!$D32)</f>
        <v>2.4847335961017063E-2</v>
      </c>
      <c r="G32" s="20">
        <f>Model!$W$25*((drdp!D32+drdp!M32)*DECR!$B32+(drdp!G32+drdp!P32)*DECR!$C32+(drdp!J32+drdp!S32)*DECR!$D32)</f>
        <v>0</v>
      </c>
      <c r="H32" s="18">
        <f>Model!$W$25*((drdp!B32)*DECR!$B32+(drdp!E32)*DECR!$C32+(drdp!H32)*DECR!$D32)</f>
        <v>0</v>
      </c>
      <c r="I32" s="18">
        <f>Model!$W$25*((drdp!C32)*DECR!$B32+(drdp!F32)*DECR!$C32+(drdp!I32)*DECR!$D32)</f>
        <v>1.2423667980508531E-2</v>
      </c>
      <c r="J32" s="18">
        <f>Model!$W$25*((drdp!D32)*DECR!$B32+(drdp!G32)*DECR!$C32+(drdp!J32)*DECR!$D32)</f>
        <v>0</v>
      </c>
      <c r="K32" s="21">
        <f t="shared" si="16"/>
        <v>0</v>
      </c>
      <c r="L32" s="21">
        <f t="shared" si="17"/>
        <v>2.7274929450815245E-3</v>
      </c>
      <c r="M32" s="21">
        <f t="shared" si="18"/>
        <v>0</v>
      </c>
      <c r="N32" s="21">
        <f t="shared" si="19"/>
        <v>0</v>
      </c>
      <c r="O32" s="21">
        <f t="shared" si="20"/>
        <v>0</v>
      </c>
      <c r="P32" s="21">
        <f t="shared" si="21"/>
        <v>0</v>
      </c>
      <c r="Q32" s="19">
        <f t="shared" si="10"/>
        <v>0</v>
      </c>
      <c r="R32" s="19">
        <f t="shared" si="11"/>
        <v>2.2644503668117857E-3</v>
      </c>
      <c r="S32" s="19">
        <f t="shared" si="12"/>
        <v>0</v>
      </c>
      <c r="T32" s="19">
        <f t="shared" si="13"/>
        <v>0</v>
      </c>
      <c r="U32" s="19">
        <f t="shared" si="14"/>
        <v>0</v>
      </c>
      <c r="V32" s="19">
        <f t="shared" si="15"/>
        <v>0</v>
      </c>
    </row>
    <row r="33" spans="1:23" x14ac:dyDescent="0.25">
      <c r="A33" s="26">
        <f>Wellpath!E33</f>
        <v>870</v>
      </c>
      <c r="B33" s="22">
        <v>0</v>
      </c>
      <c r="C33" s="22">
        <v>0</v>
      </c>
      <c r="D33" s="22">
        <v>1</v>
      </c>
      <c r="E33" s="20">
        <f>Model!$W$25*((drdp!B33+drdp!K33)*DECR!$B33+(drdp!E33+drdp!N33)*DECR!$C33+(drdp!H33+drdp!Q33)*DECR!$D33)</f>
        <v>0</v>
      </c>
      <c r="F33" s="20">
        <f>Model!$W$25*((drdp!C33+drdp!L33)*DECR!$B33+(drdp!F33+drdp!O33)*DECR!$C33+(drdp!I33+drdp!R33)*DECR!$D33)</f>
        <v>2.6834046907081376E-2</v>
      </c>
      <c r="G33" s="20">
        <f>Model!$W$25*((drdp!D33+drdp!M33)*DECR!$B33+(drdp!G33+drdp!P33)*DECR!$C33+(drdp!J33+drdp!S33)*DECR!$D33)</f>
        <v>0</v>
      </c>
      <c r="H33" s="18">
        <f>Model!$W$25*((drdp!B33)*DECR!$B33+(drdp!E33)*DECR!$C33+(drdp!H33)*DECR!$D33)</f>
        <v>0</v>
      </c>
      <c r="I33" s="18">
        <f>Model!$W$25*((drdp!C33)*DECR!$B33+(drdp!F33)*DECR!$C33+(drdp!I33)*DECR!$D33)</f>
        <v>1.3417023453540688E-2</v>
      </c>
      <c r="J33" s="18">
        <f>Model!$W$25*((drdp!D33)*DECR!$B33+(drdp!G33)*DECR!$C33+(drdp!J33)*DECR!$D33)</f>
        <v>0</v>
      </c>
      <c r="K33" s="21">
        <f t="shared" si="16"/>
        <v>0</v>
      </c>
      <c r="L33" s="21">
        <f t="shared" si="17"/>
        <v>3.4475590184929682E-3</v>
      </c>
      <c r="M33" s="21">
        <f t="shared" si="18"/>
        <v>0</v>
      </c>
      <c r="N33" s="21">
        <f t="shared" si="19"/>
        <v>0</v>
      </c>
      <c r="O33" s="21">
        <f t="shared" si="20"/>
        <v>0</v>
      </c>
      <c r="P33" s="21">
        <f t="shared" si="21"/>
        <v>0</v>
      </c>
      <c r="Q33" s="19">
        <f t="shared" si="10"/>
        <v>0</v>
      </c>
      <c r="R33" s="19">
        <f t="shared" si="11"/>
        <v>2.9075094634343854E-3</v>
      </c>
      <c r="S33" s="19">
        <f t="shared" si="12"/>
        <v>0</v>
      </c>
      <c r="T33" s="19">
        <f t="shared" si="13"/>
        <v>0</v>
      </c>
      <c r="U33" s="19">
        <f t="shared" si="14"/>
        <v>0</v>
      </c>
      <c r="V33" s="19">
        <f t="shared" si="15"/>
        <v>0</v>
      </c>
    </row>
    <row r="34" spans="1:23" x14ac:dyDescent="0.25">
      <c r="A34" s="26">
        <f>Wellpath!E34</f>
        <v>900</v>
      </c>
      <c r="B34" s="22">
        <v>0</v>
      </c>
      <c r="C34" s="22">
        <v>0</v>
      </c>
      <c r="D34" s="22">
        <v>1</v>
      </c>
      <c r="E34" s="20">
        <f>Model!$W$25*((drdp!B34+drdp!K34)*DECR!$B34+(drdp!E34+drdp!N34)*DECR!$C34+(drdp!H34+drdp!Q34)*DECR!$D34)</f>
        <v>0</v>
      </c>
      <c r="F34" s="20">
        <f>Model!$W$25*((drdp!C34+drdp!L34)*DECR!$B34+(drdp!F34+drdp!O34)*DECR!$C34+(drdp!I34+drdp!R34)*DECR!$D34)</f>
        <v>2.8769677719710545E-2</v>
      </c>
      <c r="G34" s="20">
        <f>Model!$W$25*((drdp!D34+drdp!M34)*DECR!$B34+(drdp!G34+drdp!P34)*DECR!$C34+(drdp!J34+drdp!S34)*DECR!$D34)</f>
        <v>0</v>
      </c>
      <c r="H34" s="18">
        <f>Model!$W$25*((drdp!B34)*DECR!$B34+(drdp!E34)*DECR!$C34+(drdp!H34)*DECR!$D34)</f>
        <v>0</v>
      </c>
      <c r="I34" s="18">
        <f>Model!$W$25*((drdp!C34)*DECR!$B34+(drdp!F34)*DECR!$C34+(drdp!I34)*DECR!$D34)</f>
        <v>1.4384838859855273E-2</v>
      </c>
      <c r="J34" s="18">
        <f>Model!$W$25*((drdp!D34)*DECR!$B34+(drdp!G34)*DECR!$C34+(drdp!J34)*DECR!$D34)</f>
        <v>0</v>
      </c>
      <c r="K34" s="21">
        <f t="shared" si="16"/>
        <v>0</v>
      </c>
      <c r="L34" s="21">
        <f t="shared" si="17"/>
        <v>4.2752533745889776E-3</v>
      </c>
      <c r="M34" s="21">
        <f t="shared" si="18"/>
        <v>0</v>
      </c>
      <c r="N34" s="21">
        <f t="shared" si="19"/>
        <v>0</v>
      </c>
      <c r="O34" s="21">
        <f t="shared" si="20"/>
        <v>0</v>
      </c>
      <c r="P34" s="21">
        <f t="shared" si="21"/>
        <v>0</v>
      </c>
      <c r="Q34" s="19">
        <f t="shared" si="10"/>
        <v>0</v>
      </c>
      <c r="R34" s="19">
        <f t="shared" si="11"/>
        <v>3.6544826075169705E-3</v>
      </c>
      <c r="S34" s="19">
        <f t="shared" si="12"/>
        <v>0</v>
      </c>
      <c r="T34" s="19">
        <f t="shared" si="13"/>
        <v>0</v>
      </c>
      <c r="U34" s="19">
        <f t="shared" si="14"/>
        <v>0</v>
      </c>
      <c r="V34" s="19">
        <f t="shared" si="15"/>
        <v>0</v>
      </c>
    </row>
    <row r="35" spans="1:23" x14ac:dyDescent="0.25">
      <c r="A35" s="26">
        <f>Wellpath!E35</f>
        <v>930</v>
      </c>
      <c r="B35" s="22">
        <v>0</v>
      </c>
      <c r="C35" s="22">
        <v>0</v>
      </c>
      <c r="D35" s="22">
        <v>1</v>
      </c>
      <c r="E35" s="20">
        <f>Model!$W$25*((drdp!B35+drdp!K35)*DECR!$B35+(drdp!E35+drdp!N35)*DECR!$C35+(drdp!H35+drdp!Q35)*DECR!$D35)</f>
        <v>0</v>
      </c>
      <c r="F35" s="20">
        <f>Model!$W$25*((drdp!C35+drdp!L35)*DECR!$B35+(drdp!F35+drdp!O35)*DECR!$C35+(drdp!I35+drdp!R35)*DECR!$D35)</f>
        <v>3.0650543815638653E-2</v>
      </c>
      <c r="G35" s="20">
        <f>Model!$W$25*((drdp!D35+drdp!M35)*DECR!$B35+(drdp!G35+drdp!P35)*DECR!$C35+(drdp!J35+drdp!S35)*DECR!$D35)</f>
        <v>0</v>
      </c>
      <c r="H35" s="18">
        <f>Model!$W$25*((drdp!B35)*DECR!$B35+(drdp!E35)*DECR!$C35+(drdp!H35)*DECR!$D35)</f>
        <v>0</v>
      </c>
      <c r="I35" s="18">
        <f>Model!$W$25*((drdp!C35)*DECR!$B35+(drdp!F35)*DECR!$C35+(drdp!I35)*DECR!$D35)</f>
        <v>1.5325271907819326E-2</v>
      </c>
      <c r="J35" s="18">
        <f>Model!$W$25*((drdp!D35)*DECR!$B35+(drdp!G35)*DECR!$C35+(drdp!J35)*DECR!$D35)</f>
        <v>0</v>
      </c>
      <c r="K35" s="21">
        <f t="shared" si="16"/>
        <v>0</v>
      </c>
      <c r="L35" s="21">
        <f t="shared" si="17"/>
        <v>5.2147092107833627E-3</v>
      </c>
      <c r="M35" s="21">
        <f t="shared" si="18"/>
        <v>0</v>
      </c>
      <c r="N35" s="21">
        <f t="shared" si="19"/>
        <v>0</v>
      </c>
      <c r="O35" s="21">
        <f t="shared" si="20"/>
        <v>0</v>
      </c>
      <c r="P35" s="21">
        <f t="shared" si="21"/>
        <v>0</v>
      </c>
      <c r="Q35" s="19">
        <f t="shared" si="10"/>
        <v>0</v>
      </c>
      <c r="R35" s="19">
        <f t="shared" si="11"/>
        <v>4.5101173336375734E-3</v>
      </c>
      <c r="S35" s="19">
        <f t="shared" si="12"/>
        <v>0</v>
      </c>
      <c r="T35" s="19">
        <f t="shared" si="13"/>
        <v>0</v>
      </c>
      <c r="U35" s="19">
        <f t="shared" si="14"/>
        <v>0</v>
      </c>
      <c r="V35" s="19">
        <f t="shared" si="15"/>
        <v>0</v>
      </c>
    </row>
    <row r="36" spans="1:23" x14ac:dyDescent="0.25">
      <c r="A36" s="26">
        <f>Wellpath!E36</f>
        <v>960</v>
      </c>
      <c r="B36" s="22">
        <v>0</v>
      </c>
      <c r="C36" s="22">
        <v>0</v>
      </c>
      <c r="D36" s="22">
        <v>1</v>
      </c>
      <c r="E36" s="20">
        <f>Model!$W$25*((drdp!B36+drdp!K36)*DECR!$B36+(drdp!E36+drdp!N36)*DECR!$C36+(drdp!H36+drdp!Q36)*DECR!$D36)</f>
        <v>0</v>
      </c>
      <c r="F36" s="20">
        <f>Model!$W$25*((drdp!C36+drdp!L36)*DECR!$B36+(drdp!F36+drdp!O36)*DECR!$C36+(drdp!I36+drdp!R36)*DECR!$D36)</f>
        <v>3.247306485935067E-2</v>
      </c>
      <c r="G36" s="20">
        <f>Model!$W$25*((drdp!D36+drdp!M36)*DECR!$B36+(drdp!G36+drdp!P36)*DECR!$C36+(drdp!J36+drdp!S36)*DECR!$D36)</f>
        <v>0</v>
      </c>
      <c r="H36" s="18">
        <f>Model!$W$25*((drdp!B36)*DECR!$B36+(drdp!E36)*DECR!$C36+(drdp!H36)*DECR!$D36)</f>
        <v>0</v>
      </c>
      <c r="I36" s="18">
        <f>Model!$W$25*((drdp!C36)*DECR!$B36+(drdp!F36)*DECR!$C36+(drdp!I36)*DECR!$D36)</f>
        <v>1.6236532429675335E-2</v>
      </c>
      <c r="J36" s="18">
        <f>Model!$W$25*((drdp!D36)*DECR!$B36+(drdp!G36)*DECR!$C36+(drdp!J36)*DECR!$D36)</f>
        <v>0</v>
      </c>
      <c r="K36" s="21">
        <f t="shared" si="16"/>
        <v>0</v>
      </c>
      <c r="L36" s="21">
        <f t="shared" si="17"/>
        <v>6.2692091521429575E-3</v>
      </c>
      <c r="M36" s="21">
        <f t="shared" si="18"/>
        <v>0</v>
      </c>
      <c r="N36" s="21">
        <f t="shared" si="19"/>
        <v>0</v>
      </c>
      <c r="O36" s="21">
        <f t="shared" si="20"/>
        <v>0</v>
      </c>
      <c r="P36" s="21">
        <f t="shared" si="21"/>
        <v>0</v>
      </c>
      <c r="Q36" s="19">
        <f t="shared" si="10"/>
        <v>0</v>
      </c>
      <c r="R36" s="19">
        <f t="shared" si="11"/>
        <v>5.4783341961232614E-3</v>
      </c>
      <c r="S36" s="19">
        <f t="shared" si="12"/>
        <v>0</v>
      </c>
      <c r="T36" s="19">
        <f t="shared" si="13"/>
        <v>0</v>
      </c>
      <c r="U36" s="19">
        <f t="shared" si="14"/>
        <v>0</v>
      </c>
      <c r="V36" s="19">
        <f t="shared" si="15"/>
        <v>0</v>
      </c>
    </row>
    <row r="37" spans="1:23" x14ac:dyDescent="0.25">
      <c r="A37" s="26">
        <f>Wellpath!E37</f>
        <v>990</v>
      </c>
      <c r="B37" s="22">
        <v>0</v>
      </c>
      <c r="C37" s="22">
        <v>0</v>
      </c>
      <c r="D37" s="22">
        <v>1</v>
      </c>
      <c r="E37" s="20">
        <f>Model!$W$25*((drdp!B37+drdp!K37)*DECR!$B37+(drdp!E37+drdp!N37)*DECR!$C37+(drdp!H37+drdp!Q37)*DECR!$D37)</f>
        <v>0</v>
      </c>
      <c r="F37" s="20">
        <f>Model!$W$25*((drdp!C37+drdp!L37)*DECR!$B37+(drdp!F37+drdp!O37)*DECR!$C37+(drdp!I37+drdp!R37)*DECR!$D37)</f>
        <v>3.4233771578454565E-2</v>
      </c>
      <c r="G37" s="20">
        <f>Model!$W$25*((drdp!D37+drdp!M37)*DECR!$B37+(drdp!G37+drdp!P37)*DECR!$C37+(drdp!J37+drdp!S37)*DECR!$D37)</f>
        <v>0</v>
      </c>
      <c r="H37" s="18">
        <f>Model!$W$25*((drdp!B37)*DECR!$B37+(drdp!E37)*DECR!$C37+(drdp!H37)*DECR!$D37)</f>
        <v>0</v>
      </c>
      <c r="I37" s="18">
        <f>Model!$W$25*((drdp!C37)*DECR!$B37+(drdp!F37)*DECR!$C37+(drdp!I37)*DECR!$D37)</f>
        <v>1.7116885789227283E-2</v>
      </c>
      <c r="J37" s="18">
        <f>Model!$W$25*((drdp!D37)*DECR!$B37+(drdp!G37)*DECR!$C37+(drdp!J37)*DECR!$D37)</f>
        <v>0</v>
      </c>
      <c r="K37" s="21">
        <f t="shared" si="16"/>
        <v>0</v>
      </c>
      <c r="L37" s="21">
        <f t="shared" si="17"/>
        <v>7.4411602686287612E-3</v>
      </c>
      <c r="M37" s="21">
        <f t="shared" si="18"/>
        <v>0</v>
      </c>
      <c r="N37" s="21">
        <f t="shared" si="19"/>
        <v>0</v>
      </c>
      <c r="O37" s="21">
        <f t="shared" si="20"/>
        <v>0</v>
      </c>
      <c r="P37" s="21">
        <f t="shared" si="21"/>
        <v>0</v>
      </c>
      <c r="Q37" s="19">
        <f t="shared" si="10"/>
        <v>0</v>
      </c>
      <c r="R37" s="19">
        <f t="shared" si="11"/>
        <v>6.5621969312644086E-3</v>
      </c>
      <c r="S37" s="19">
        <f t="shared" si="12"/>
        <v>0</v>
      </c>
      <c r="T37" s="19">
        <f t="shared" si="13"/>
        <v>0</v>
      </c>
      <c r="U37" s="19">
        <f t="shared" si="14"/>
        <v>0</v>
      </c>
      <c r="V37" s="19">
        <f t="shared" si="15"/>
        <v>0</v>
      </c>
    </row>
    <row r="38" spans="1:23" x14ac:dyDescent="0.25">
      <c r="A38" s="26">
        <f>Wellpath!E38</f>
        <v>1020</v>
      </c>
      <c r="B38" s="22">
        <v>0</v>
      </c>
      <c r="C38" s="22">
        <v>0</v>
      </c>
      <c r="D38" s="22">
        <v>1</v>
      </c>
      <c r="E38" s="20">
        <f>Model!$W$25*((drdp!B38+drdp!K38)*DECR!$B38+(drdp!E38+drdp!N38)*DECR!$C38+(drdp!H38+drdp!Q38)*DECR!$D38)</f>
        <v>0</v>
      </c>
      <c r="F38" s="20">
        <f>Model!$W$25*((drdp!C38+drdp!L38)*DECR!$B38+(drdp!F38+drdp!O38)*DECR!$C38+(drdp!I38+drdp!R38)*DECR!$D38)</f>
        <v>3.5929312367638487E-2</v>
      </c>
      <c r="G38" s="20">
        <f>Model!$W$25*((drdp!D38+drdp!M38)*DECR!$B38+(drdp!G38+drdp!P38)*DECR!$C38+(drdp!J38+drdp!S38)*DECR!$D38)</f>
        <v>0</v>
      </c>
      <c r="H38" s="18">
        <f>Model!$W$25*((drdp!B38)*DECR!$B38+(drdp!E38)*DECR!$C38+(drdp!H38)*DECR!$D38)</f>
        <v>0</v>
      </c>
      <c r="I38" s="18">
        <f>Model!$W$25*((drdp!C38)*DECR!$B38+(drdp!F38)*DECR!$C38+(drdp!I38)*DECR!$D38)</f>
        <v>1.7964656183819244E-2</v>
      </c>
      <c r="J38" s="18">
        <f>Model!$W$25*((drdp!D38)*DECR!$B38+(drdp!G38)*DECR!$C38+(drdp!J38)*DECR!$D38)</f>
        <v>0</v>
      </c>
      <c r="K38" s="21">
        <f t="shared" si="16"/>
        <v>0</v>
      </c>
      <c r="L38" s="21">
        <f t="shared" si="17"/>
        <v>8.7320757558401012E-3</v>
      </c>
      <c r="M38" s="21">
        <f t="shared" si="18"/>
        <v>0</v>
      </c>
      <c r="N38" s="21">
        <f t="shared" si="19"/>
        <v>0</v>
      </c>
      <c r="O38" s="21">
        <f t="shared" si="20"/>
        <v>0</v>
      </c>
      <c r="P38" s="21">
        <f t="shared" si="21"/>
        <v>0</v>
      </c>
      <c r="Q38" s="19">
        <f t="shared" si="10"/>
        <v>0</v>
      </c>
      <c r="R38" s="19">
        <f t="shared" si="11"/>
        <v>7.7638891404315964E-3</v>
      </c>
      <c r="S38" s="19">
        <f t="shared" si="12"/>
        <v>0</v>
      </c>
      <c r="T38" s="19">
        <f t="shared" si="13"/>
        <v>0</v>
      </c>
      <c r="U38" s="19">
        <f t="shared" si="14"/>
        <v>0</v>
      </c>
      <c r="V38" s="19">
        <f t="shared" si="15"/>
        <v>0</v>
      </c>
    </row>
    <row r="39" spans="1:23" x14ac:dyDescent="0.25">
      <c r="A39" s="26">
        <f>Wellpath!E39</f>
        <v>1050</v>
      </c>
      <c r="B39" s="22">
        <v>0</v>
      </c>
      <c r="C39" s="22">
        <v>0</v>
      </c>
      <c r="D39" s="22">
        <v>1</v>
      </c>
      <c r="E39" s="20">
        <f>Model!$W$25*((drdp!B39+drdp!K39)*DECR!$B39+(drdp!E39+drdp!N39)*DECR!$C39+(drdp!H39+drdp!Q39)*DECR!$D39)</f>
        <v>0</v>
      </c>
      <c r="F39" s="20">
        <f>Model!$W$25*((drdp!C39+drdp!L39)*DECR!$B39+(drdp!F39+drdp!O39)*DECR!$C39+(drdp!I39+drdp!R39)*DECR!$D39)</f>
        <v>3.7556459668641989E-2</v>
      </c>
      <c r="G39" s="20">
        <f>Model!$W$25*((drdp!D39+drdp!M39)*DECR!$B39+(drdp!G39+drdp!P39)*DECR!$C39+(drdp!J39+drdp!S39)*DECR!$D39)</f>
        <v>0</v>
      </c>
      <c r="H39" s="18">
        <f>Model!$W$25*((drdp!B39)*DECR!$B39+(drdp!E39)*DECR!$C39+(drdp!H39)*DECR!$D39)</f>
        <v>0</v>
      </c>
      <c r="I39" s="18">
        <f>Model!$W$25*((drdp!C39)*DECR!$B39+(drdp!F39)*DECR!$C39+(drdp!I39)*DECR!$D39)</f>
        <v>1.8778229834320995E-2</v>
      </c>
      <c r="J39" s="18">
        <f>Model!$W$25*((drdp!D39)*DECR!$B39+(drdp!G39)*DECR!$C39+(drdp!J39)*DECR!$D39)</f>
        <v>0</v>
      </c>
      <c r="K39" s="21">
        <f t="shared" si="16"/>
        <v>0</v>
      </c>
      <c r="L39" s="21">
        <f t="shared" si="17"/>
        <v>1.0142563418682433E-2</v>
      </c>
      <c r="M39" s="21">
        <f t="shared" si="18"/>
        <v>0</v>
      </c>
      <c r="N39" s="21">
        <f t="shared" si="19"/>
        <v>0</v>
      </c>
      <c r="O39" s="21">
        <f t="shared" si="20"/>
        <v>0</v>
      </c>
      <c r="P39" s="21">
        <f t="shared" si="21"/>
        <v>0</v>
      </c>
      <c r="Q39" s="19">
        <f t="shared" si="10"/>
        <v>0</v>
      </c>
      <c r="R39" s="19">
        <f t="shared" si="11"/>
        <v>9.0846976715506841E-3</v>
      </c>
      <c r="S39" s="19">
        <f t="shared" si="12"/>
        <v>0</v>
      </c>
      <c r="T39" s="19">
        <f t="shared" si="13"/>
        <v>0</v>
      </c>
      <c r="U39" s="19">
        <f t="shared" si="14"/>
        <v>0</v>
      </c>
      <c r="V39" s="19">
        <f t="shared" si="15"/>
        <v>0</v>
      </c>
    </row>
    <row r="40" spans="1:23" x14ac:dyDescent="0.25">
      <c r="A40" s="26">
        <f>Wellpath!E40</f>
        <v>1080</v>
      </c>
      <c r="B40" s="22">
        <v>0</v>
      </c>
      <c r="C40" s="22">
        <v>0</v>
      </c>
      <c r="D40" s="22">
        <v>1</v>
      </c>
      <c r="E40" s="20">
        <f>Model!$W$25*((drdp!B40+drdp!K40)*DECR!$B40+(drdp!E40+drdp!N40)*DECR!$C40+(drdp!H40+drdp!Q40)*DECR!$D40)</f>
        <v>0</v>
      </c>
      <c r="F40" s="20">
        <f>Model!$W$25*((drdp!C40+drdp!L40)*DECR!$B40+(drdp!F40+drdp!O40)*DECR!$C40+(drdp!I40+drdp!R40)*DECR!$D40)</f>
        <v>3.2593430095080499E-2</v>
      </c>
      <c r="G40" s="20">
        <f>Model!$W$25*((drdp!D40+drdp!M40)*DECR!$B40+(drdp!G40+drdp!P40)*DECR!$C40+(drdp!J40+drdp!S40)*DECR!$D40)</f>
        <v>0</v>
      </c>
      <c r="H40" s="18">
        <f>Model!$W$25*((drdp!B40)*DECR!$B40+(drdp!E40)*DECR!$C40+(drdp!H40)*DECR!$D40)</f>
        <v>0</v>
      </c>
      <c r="I40" s="18">
        <f>Model!$W$25*((drdp!C40)*DECR!$B40+(drdp!F40)*DECR!$C40+(drdp!I40)*DECR!$D40)</f>
        <v>1.9556058057048301E-2</v>
      </c>
      <c r="J40" s="18">
        <f>Model!$W$25*((drdp!D40)*DECR!$B40+(drdp!G40)*DECR!$C40+(drdp!J40)*DECR!$D40)</f>
        <v>0</v>
      </c>
      <c r="K40" s="21">
        <f t="shared" si="16"/>
        <v>0</v>
      </c>
      <c r="L40" s="21">
        <f t="shared" si="17"/>
        <v>1.1204895104045333E-2</v>
      </c>
      <c r="M40" s="21">
        <f t="shared" si="18"/>
        <v>0</v>
      </c>
      <c r="N40" s="21">
        <f t="shared" si="19"/>
        <v>0</v>
      </c>
      <c r="O40" s="21">
        <f t="shared" si="20"/>
        <v>0</v>
      </c>
      <c r="P40" s="21">
        <f t="shared" si="21"/>
        <v>0</v>
      </c>
      <c r="Q40" s="19">
        <f t="shared" si="10"/>
        <v>0</v>
      </c>
      <c r="R40" s="19">
        <f t="shared" si="11"/>
        <v>1.0525002825413077E-2</v>
      </c>
      <c r="S40" s="19">
        <f t="shared" si="12"/>
        <v>0</v>
      </c>
      <c r="T40" s="19">
        <f t="shared" si="13"/>
        <v>0</v>
      </c>
      <c r="U40" s="19">
        <f t="shared" si="14"/>
        <v>0</v>
      </c>
      <c r="V40" s="19">
        <f t="shared" si="15"/>
        <v>0</v>
      </c>
    </row>
    <row r="41" spans="1:23" x14ac:dyDescent="0.25">
      <c r="A41" s="26">
        <f>Wellpath!E41</f>
        <v>1100</v>
      </c>
      <c r="B41" s="22">
        <v>0</v>
      </c>
      <c r="C41" s="22">
        <v>0</v>
      </c>
      <c r="D41" s="22">
        <v>1</v>
      </c>
      <c r="E41" s="20">
        <f>Model!$W$25*((drdp!B41+drdp!K41)*DECR!$B41+(drdp!E41+drdp!N41)*DECR!$C41+(drdp!H41+drdp!Q41)*DECR!$D41)</f>
        <v>0</v>
      </c>
      <c r="F41" s="20">
        <f>Model!$W$25*((drdp!C41+drdp!L41)*DECR!$B41+(drdp!F41+drdp!O41)*DECR!$C41+(drdp!I41+drdp!R41)*DECR!$D41)</f>
        <v>2.0054996623548878E-2</v>
      </c>
      <c r="G41" s="20">
        <f>Model!$W$25*((drdp!D41+drdp!M41)*DECR!$B41+(drdp!G41+drdp!P41)*DECR!$C41+(drdp!J41+drdp!S41)*DECR!$D41)</f>
        <v>0</v>
      </c>
      <c r="H41" s="18">
        <f>Model!$W$25*((drdp!B41)*DECR!$B41+(drdp!E41)*DECR!$C41+(drdp!H41)*DECR!$D41)</f>
        <v>0</v>
      </c>
      <c r="I41" s="18">
        <f>Model!$W$25*((drdp!C41)*DECR!$B41+(drdp!F41)*DECR!$C41+(drdp!I41)*DECR!$D41)</f>
        <v>1.3369997749032586E-2</v>
      </c>
      <c r="J41" s="18">
        <f>Model!$W$25*((drdp!D41)*DECR!$B41+(drdp!G41)*DECR!$C41+(drdp!J41)*DECR!$D41)</f>
        <v>0</v>
      </c>
      <c r="K41" s="21">
        <f t="shared" si="16"/>
        <v>0</v>
      </c>
      <c r="L41" s="21">
        <f t="shared" si="17"/>
        <v>1.1607097993615889E-2</v>
      </c>
      <c r="M41" s="21">
        <f t="shared" si="18"/>
        <v>0</v>
      </c>
      <c r="N41" s="21">
        <f t="shared" si="19"/>
        <v>0</v>
      </c>
      <c r="O41" s="21">
        <f t="shared" si="20"/>
        <v>0</v>
      </c>
      <c r="P41" s="21">
        <f t="shared" si="21"/>
        <v>0</v>
      </c>
      <c r="Q41" s="19">
        <f t="shared" si="10"/>
        <v>0</v>
      </c>
      <c r="R41" s="19">
        <f t="shared" si="11"/>
        <v>1.1383651943854468E-2</v>
      </c>
      <c r="S41" s="19">
        <f t="shared" si="12"/>
        <v>0</v>
      </c>
      <c r="T41" s="19">
        <f t="shared" si="13"/>
        <v>0</v>
      </c>
      <c r="U41" s="19">
        <f t="shared" si="14"/>
        <v>0</v>
      </c>
      <c r="V41" s="19">
        <f t="shared" si="15"/>
        <v>0</v>
      </c>
    </row>
    <row r="42" spans="1:23" x14ac:dyDescent="0.25">
      <c r="A42" s="26">
        <f>Wellpath!E42</f>
        <v>1110</v>
      </c>
      <c r="B42" s="22">
        <v>0</v>
      </c>
      <c r="C42" s="22">
        <v>0</v>
      </c>
      <c r="D42" s="22">
        <v>1</v>
      </c>
      <c r="E42" s="20">
        <f>Model!$W$25*((drdp!B42+drdp!K42)*DECR!$B42+(drdp!E42+drdp!N42)*DECR!$C42+(drdp!H42+drdp!Q42)*DECR!$D42)</f>
        <v>0</v>
      </c>
      <c r="F42" s="20">
        <f>Model!$W$25*((drdp!C42+drdp!L42)*DECR!$B42+(drdp!F42+drdp!O42)*DECR!$C42+(drdp!I42+drdp!R42)*DECR!$D42)</f>
        <v>2.6739995498065171E-2</v>
      </c>
      <c r="G42" s="20">
        <f>Model!$W$25*((drdp!D42+drdp!M42)*DECR!$B42+(drdp!G42+drdp!P42)*DECR!$C42+(drdp!J42+drdp!S42)*DECR!$D42)</f>
        <v>0</v>
      </c>
      <c r="H42" s="18">
        <f>Model!$W$25*((drdp!B42)*DECR!$B42+(drdp!E42)*DECR!$C42+(drdp!H42)*DECR!$D42)</f>
        <v>0</v>
      </c>
      <c r="I42" s="18">
        <f>Model!$W$25*((drdp!C42)*DECR!$B42+(drdp!F42)*DECR!$C42+(drdp!I42)*DECR!$D42)</f>
        <v>6.6849988745162929E-3</v>
      </c>
      <c r="J42" s="18">
        <f>Model!$W$25*((drdp!D42)*DECR!$B42+(drdp!G42)*DECR!$C42+(drdp!J42)*DECR!$D42)</f>
        <v>0</v>
      </c>
      <c r="K42" s="21">
        <f t="shared" si="16"/>
        <v>0</v>
      </c>
      <c r="L42" s="21">
        <f t="shared" si="17"/>
        <v>1.2322125352852435E-2</v>
      </c>
      <c r="M42" s="21">
        <f t="shared" si="18"/>
        <v>0</v>
      </c>
      <c r="N42" s="21">
        <f t="shared" si="19"/>
        <v>0</v>
      </c>
      <c r="O42" s="21">
        <f t="shared" si="20"/>
        <v>0</v>
      </c>
      <c r="P42" s="21">
        <f t="shared" si="21"/>
        <v>0</v>
      </c>
      <c r="Q42" s="19">
        <f t="shared" si="10"/>
        <v>0</v>
      </c>
      <c r="R42" s="19">
        <f t="shared" si="11"/>
        <v>1.1651787203568173E-2</v>
      </c>
      <c r="S42" s="19">
        <f t="shared" si="12"/>
        <v>0</v>
      </c>
      <c r="T42" s="19">
        <f t="shared" si="13"/>
        <v>0</v>
      </c>
      <c r="U42" s="19">
        <f t="shared" si="14"/>
        <v>0</v>
      </c>
      <c r="V42" s="19">
        <f t="shared" si="15"/>
        <v>0</v>
      </c>
    </row>
    <row r="43" spans="1:23" x14ac:dyDescent="0.25">
      <c r="A43" s="26">
        <f>Wellpath!E43</f>
        <v>1140</v>
      </c>
      <c r="B43" s="22">
        <v>0</v>
      </c>
      <c r="C43" s="22">
        <v>0</v>
      </c>
      <c r="D43" s="22">
        <v>1</v>
      </c>
      <c r="E43" s="20">
        <f>Model!$W$25*((drdp!B43+drdp!K43)*DECR!$B43+(drdp!E43+drdp!N43)*DECR!$C43+(drdp!H43+drdp!Q43)*DECR!$D43)</f>
        <v>0</v>
      </c>
      <c r="F43" s="20">
        <f>Model!$W$25*((drdp!C43+drdp!L43)*DECR!$B43+(drdp!F43+drdp!O43)*DECR!$C43+(drdp!I43+drdp!R43)*DECR!$D43)</f>
        <v>4.0109993247097755E-2</v>
      </c>
      <c r="G43" s="20">
        <f>Model!$W$25*((drdp!D43+drdp!M43)*DECR!$B43+(drdp!G43+drdp!P43)*DECR!$C43+(drdp!J43+drdp!S43)*DECR!$D43)</f>
        <v>0</v>
      </c>
      <c r="H43" s="18">
        <f>Model!$W$25*((drdp!B43)*DECR!$B43+(drdp!E43)*DECR!$C43+(drdp!H43)*DECR!$D43)</f>
        <v>0</v>
      </c>
      <c r="I43" s="18">
        <f>Model!$W$25*((drdp!C43)*DECR!$B43+(drdp!F43)*DECR!$C43+(drdp!I43)*DECR!$D43)</f>
        <v>2.0054996623548878E-2</v>
      </c>
      <c r="J43" s="18">
        <f>Model!$W$25*((drdp!D43)*DECR!$B43+(drdp!G43)*DECR!$C43+(drdp!J43)*DECR!$D43)</f>
        <v>0</v>
      </c>
      <c r="K43" s="21">
        <f t="shared" si="16"/>
        <v>0</v>
      </c>
      <c r="L43" s="21">
        <f t="shared" si="17"/>
        <v>1.3930936911134662E-2</v>
      </c>
      <c r="M43" s="21">
        <f t="shared" si="18"/>
        <v>0</v>
      </c>
      <c r="N43" s="21">
        <f t="shared" si="19"/>
        <v>0</v>
      </c>
      <c r="O43" s="21">
        <f t="shared" si="20"/>
        <v>0</v>
      </c>
      <c r="P43" s="21">
        <f t="shared" si="21"/>
        <v>0</v>
      </c>
      <c r="Q43" s="19">
        <f t="shared" si="10"/>
        <v>0</v>
      </c>
      <c r="R43" s="19">
        <f t="shared" si="11"/>
        <v>1.2724328242422991E-2</v>
      </c>
      <c r="S43" s="19">
        <f t="shared" si="12"/>
        <v>0</v>
      </c>
      <c r="T43" s="19">
        <f t="shared" si="13"/>
        <v>0</v>
      </c>
      <c r="U43" s="19">
        <f t="shared" si="14"/>
        <v>0</v>
      </c>
      <c r="V43" s="19">
        <f t="shared" si="15"/>
        <v>0</v>
      </c>
      <c r="W43" s="10" t="s">
        <v>62</v>
      </c>
    </row>
    <row r="44" spans="1:23" s="36" customFormat="1" x14ac:dyDescent="0.25">
      <c r="A44" s="26">
        <f>Wellpath!E44</f>
        <v>1170</v>
      </c>
      <c r="B44" s="22">
        <v>0</v>
      </c>
      <c r="C44" s="22">
        <v>0</v>
      </c>
      <c r="D44" s="22">
        <v>1</v>
      </c>
      <c r="E44" s="20">
        <f>Model!$W$25*((drdp!B44+drdp!K44)*DECR!$B44+(drdp!E44+drdp!N44)*DECR!$C44+(drdp!H44+drdp!Q44)*DECR!$D44)</f>
        <v>0</v>
      </c>
      <c r="F44" s="20">
        <f>Model!$W$25*((drdp!C44+drdp!L44)*DECR!$B44+(drdp!F44+drdp!O44)*DECR!$C44+(drdp!I44+drdp!R44)*DECR!$D44)</f>
        <v>4.0109993247097755E-2</v>
      </c>
      <c r="G44" s="20">
        <f>Model!$W$25*((drdp!D44+drdp!M44)*DECR!$B44+(drdp!G44+drdp!P44)*DECR!$C44+(drdp!J44+drdp!S44)*DECR!$D44)</f>
        <v>0</v>
      </c>
      <c r="H44" s="32">
        <f>Model!$W$25*((drdp!B44)*DECR!$B44+(drdp!E44)*DECR!$C44+(drdp!H44)*DECR!$D44)</f>
        <v>0</v>
      </c>
      <c r="I44" s="32">
        <f>Model!$W$25*((drdp!C44)*DECR!$B44+(drdp!F44)*DECR!$C44+(drdp!I44)*DECR!$D44)</f>
        <v>2.0054996623548878E-2</v>
      </c>
      <c r="J44" s="32">
        <f>Model!$W$25*((drdp!D44)*DECR!$B44+(drdp!G44)*DECR!$C44+(drdp!J44)*DECR!$D44)</f>
        <v>0</v>
      </c>
      <c r="K44" s="21">
        <f t="shared" si="16"/>
        <v>0</v>
      </c>
      <c r="L44" s="21">
        <f t="shared" si="17"/>
        <v>1.553974846941689E-2</v>
      </c>
      <c r="M44" s="21">
        <f t="shared" si="18"/>
        <v>0</v>
      </c>
      <c r="N44" s="21">
        <f t="shared" si="19"/>
        <v>0</v>
      </c>
      <c r="O44" s="21">
        <f t="shared" si="20"/>
        <v>0</v>
      </c>
      <c r="P44" s="21">
        <f t="shared" si="21"/>
        <v>0</v>
      </c>
      <c r="Q44" s="19">
        <f t="shared" si="10"/>
        <v>0</v>
      </c>
      <c r="R44" s="19">
        <f t="shared" si="11"/>
        <v>1.4333139800705219E-2</v>
      </c>
      <c r="S44" s="19">
        <f t="shared" si="12"/>
        <v>0</v>
      </c>
      <c r="T44" s="19">
        <f t="shared" si="13"/>
        <v>0</v>
      </c>
      <c r="U44" s="19">
        <f t="shared" si="14"/>
        <v>0</v>
      </c>
      <c r="V44" s="19">
        <f t="shared" si="15"/>
        <v>0</v>
      </c>
    </row>
    <row r="45" spans="1:23" x14ac:dyDescent="0.25">
      <c r="A45" s="26">
        <f>Wellpath!E45</f>
        <v>1200</v>
      </c>
      <c r="B45" s="22">
        <v>0</v>
      </c>
      <c r="C45" s="22">
        <v>0</v>
      </c>
      <c r="D45" s="22">
        <v>1</v>
      </c>
      <c r="E45" s="20">
        <f>Model!$W$25*((drdp!B45+drdp!K45)*DECR!$B45+(drdp!E45+drdp!N45)*DECR!$C45+(drdp!H45+drdp!Q45)*DECR!$D45)</f>
        <v>0</v>
      </c>
      <c r="F45" s="20">
        <f>Model!$W$25*((drdp!C45+drdp!L45)*DECR!$B45+(drdp!F45+drdp!O45)*DECR!$C45+(drdp!I45+drdp!R45)*DECR!$D45)</f>
        <v>4.0109993247097755E-2</v>
      </c>
      <c r="G45" s="20">
        <f>Model!$W$25*((drdp!D45+drdp!M45)*DECR!$B45+(drdp!G45+drdp!P45)*DECR!$C45+(drdp!J45+drdp!S45)*DECR!$D45)</f>
        <v>0</v>
      </c>
      <c r="H45" s="18">
        <f>Model!$W$25*((drdp!B45)*DECR!$B45+(drdp!E45)*DECR!$C45+(drdp!H45)*DECR!$D45)</f>
        <v>0</v>
      </c>
      <c r="I45" s="18">
        <f>Model!$W$25*((drdp!C45)*DECR!$B45+(drdp!F45)*DECR!$C45+(drdp!I45)*DECR!$D45)</f>
        <v>2.0054996623548878E-2</v>
      </c>
      <c r="J45" s="18">
        <f>Model!$W$25*((drdp!D45)*DECR!$B45+(drdp!G45)*DECR!$C45+(drdp!J45)*DECR!$D45)</f>
        <v>0</v>
      </c>
      <c r="K45" s="21">
        <f t="shared" si="16"/>
        <v>0</v>
      </c>
      <c r="L45" s="21">
        <f t="shared" si="17"/>
        <v>1.7148560027699117E-2</v>
      </c>
      <c r="M45" s="21">
        <f t="shared" si="18"/>
        <v>0</v>
      </c>
      <c r="N45" s="21">
        <f t="shared" si="19"/>
        <v>0</v>
      </c>
      <c r="O45" s="21">
        <f t="shared" si="20"/>
        <v>0</v>
      </c>
      <c r="P45" s="21">
        <f t="shared" si="21"/>
        <v>0</v>
      </c>
      <c r="Q45" s="19">
        <f t="shared" si="10"/>
        <v>0</v>
      </c>
      <c r="R45" s="19">
        <f t="shared" si="11"/>
        <v>1.5941951358987447E-2</v>
      </c>
      <c r="S45" s="19">
        <f t="shared" si="12"/>
        <v>0</v>
      </c>
      <c r="T45" s="19">
        <f t="shared" si="13"/>
        <v>0</v>
      </c>
      <c r="U45" s="19">
        <f t="shared" si="14"/>
        <v>0</v>
      </c>
      <c r="V45" s="19">
        <f t="shared" si="15"/>
        <v>0</v>
      </c>
    </row>
    <row r="46" spans="1:23" x14ac:dyDescent="0.25">
      <c r="A46" s="26">
        <f>Wellpath!E46</f>
        <v>1230</v>
      </c>
      <c r="B46" s="22">
        <v>0</v>
      </c>
      <c r="C46" s="22">
        <v>0</v>
      </c>
      <c r="D46" s="22">
        <v>1</v>
      </c>
      <c r="E46" s="20">
        <f>Model!$W$25*((drdp!B46+drdp!K46)*DECR!$B46+(drdp!E46+drdp!N46)*DECR!$C46+(drdp!H46+drdp!Q46)*DECR!$D46)</f>
        <v>0</v>
      </c>
      <c r="F46" s="20">
        <f>Model!$W$25*((drdp!C46+drdp!L46)*DECR!$B46+(drdp!F46+drdp!O46)*DECR!$C46+(drdp!I46+drdp!R46)*DECR!$D46)</f>
        <v>4.0109993247097755E-2</v>
      </c>
      <c r="G46" s="20">
        <f>Model!$W$25*((drdp!D46+drdp!M46)*DECR!$B46+(drdp!G46+drdp!P46)*DECR!$C46+(drdp!J46+drdp!S46)*DECR!$D46)</f>
        <v>0</v>
      </c>
      <c r="H46" s="18">
        <f>Model!$W$25*((drdp!B46)*DECR!$B46+(drdp!E46)*DECR!$C46+(drdp!H46)*DECR!$D46)</f>
        <v>0</v>
      </c>
      <c r="I46" s="18">
        <f>Model!$W$25*((drdp!C46)*DECR!$B46+(drdp!F46)*DECR!$C46+(drdp!I46)*DECR!$D46)</f>
        <v>2.0054996623548878E-2</v>
      </c>
      <c r="J46" s="18">
        <f>Model!$W$25*((drdp!D46)*DECR!$B46+(drdp!G46)*DECR!$C46+(drdp!J46)*DECR!$D46)</f>
        <v>0</v>
      </c>
      <c r="K46" s="21">
        <f t="shared" si="16"/>
        <v>0</v>
      </c>
      <c r="L46" s="21">
        <f t="shared" si="17"/>
        <v>1.8757371585981345E-2</v>
      </c>
      <c r="M46" s="21">
        <f t="shared" si="18"/>
        <v>0</v>
      </c>
      <c r="N46" s="21">
        <f t="shared" si="19"/>
        <v>0</v>
      </c>
      <c r="O46" s="21">
        <f t="shared" si="20"/>
        <v>0</v>
      </c>
      <c r="P46" s="21">
        <f t="shared" si="21"/>
        <v>0</v>
      </c>
      <c r="Q46" s="19">
        <f t="shared" si="10"/>
        <v>0</v>
      </c>
      <c r="R46" s="19">
        <f t="shared" si="11"/>
        <v>1.7550762917269674E-2</v>
      </c>
      <c r="S46" s="19">
        <f t="shared" si="12"/>
        <v>0</v>
      </c>
      <c r="T46" s="19">
        <f t="shared" si="13"/>
        <v>0</v>
      </c>
      <c r="U46" s="19">
        <f t="shared" si="14"/>
        <v>0</v>
      </c>
      <c r="V46" s="19">
        <f t="shared" si="15"/>
        <v>0</v>
      </c>
    </row>
    <row r="47" spans="1:23" x14ac:dyDescent="0.25">
      <c r="A47" s="26">
        <f>Wellpath!E47</f>
        <v>1260</v>
      </c>
      <c r="B47" s="22">
        <v>0</v>
      </c>
      <c r="C47" s="22">
        <v>0</v>
      </c>
      <c r="D47" s="22">
        <v>1</v>
      </c>
      <c r="E47" s="20">
        <f>Model!$W$25*((drdp!B47+drdp!K47)*DECR!$B47+(drdp!E47+drdp!N47)*DECR!$C47+(drdp!H47+drdp!Q47)*DECR!$D47)</f>
        <v>0</v>
      </c>
      <c r="F47" s="20">
        <f>Model!$W$25*((drdp!C47+drdp!L47)*DECR!$B47+(drdp!F47+drdp!O47)*DECR!$C47+(drdp!I47+drdp!R47)*DECR!$D47)</f>
        <v>4.0109993247097755E-2</v>
      </c>
      <c r="G47" s="20">
        <f>Model!$W$25*((drdp!D47+drdp!M47)*DECR!$B47+(drdp!G47+drdp!P47)*DECR!$C47+(drdp!J47+drdp!S47)*DECR!$D47)</f>
        <v>0</v>
      </c>
      <c r="H47" s="18">
        <f>Model!$W$25*((drdp!B47)*DECR!$B47+(drdp!E47)*DECR!$C47+(drdp!H47)*DECR!$D47)</f>
        <v>0</v>
      </c>
      <c r="I47" s="18">
        <f>Model!$W$25*((drdp!C47)*DECR!$B47+(drdp!F47)*DECR!$C47+(drdp!I47)*DECR!$D47)</f>
        <v>2.0054996623548878E-2</v>
      </c>
      <c r="J47" s="18">
        <f>Model!$W$25*((drdp!D47)*DECR!$B47+(drdp!G47)*DECR!$C47+(drdp!J47)*DECR!$D47)</f>
        <v>0</v>
      </c>
      <c r="K47" s="21">
        <f t="shared" si="16"/>
        <v>0</v>
      </c>
      <c r="L47" s="21">
        <f t="shared" si="17"/>
        <v>2.0366183144263573E-2</v>
      </c>
      <c r="M47" s="21">
        <f t="shared" si="18"/>
        <v>0</v>
      </c>
      <c r="N47" s="21">
        <f t="shared" si="19"/>
        <v>0</v>
      </c>
      <c r="O47" s="21">
        <f t="shared" si="20"/>
        <v>0</v>
      </c>
      <c r="P47" s="21">
        <f t="shared" si="21"/>
        <v>0</v>
      </c>
      <c r="Q47" s="19">
        <f t="shared" si="10"/>
        <v>0</v>
      </c>
      <c r="R47" s="19">
        <f t="shared" si="11"/>
        <v>1.9159574475551902E-2</v>
      </c>
      <c r="S47" s="19">
        <f t="shared" si="12"/>
        <v>0</v>
      </c>
      <c r="T47" s="19">
        <f t="shared" si="13"/>
        <v>0</v>
      </c>
      <c r="U47" s="19">
        <f t="shared" si="14"/>
        <v>0</v>
      </c>
      <c r="V47" s="19">
        <f t="shared" si="15"/>
        <v>0</v>
      </c>
    </row>
    <row r="48" spans="1:23" x14ac:dyDescent="0.25">
      <c r="A48" s="26">
        <f>Wellpath!E48</f>
        <v>1290</v>
      </c>
      <c r="B48" s="22">
        <v>0</v>
      </c>
      <c r="C48" s="22">
        <v>0</v>
      </c>
      <c r="D48" s="22">
        <v>1</v>
      </c>
      <c r="E48" s="20">
        <f>Model!$W$25*((drdp!B48+drdp!K48)*DECR!$B48+(drdp!E48+drdp!N48)*DECR!$C48+(drdp!H48+drdp!Q48)*DECR!$D48)</f>
        <v>0</v>
      </c>
      <c r="F48" s="20">
        <f>Model!$W$25*((drdp!C48+drdp!L48)*DECR!$B48+(drdp!F48+drdp!O48)*DECR!$C48+(drdp!I48+drdp!R48)*DECR!$D48)</f>
        <v>4.0109993247097755E-2</v>
      </c>
      <c r="G48" s="20">
        <f>Model!$W$25*((drdp!D48+drdp!M48)*DECR!$B48+(drdp!G48+drdp!P48)*DECR!$C48+(drdp!J48+drdp!S48)*DECR!$D48)</f>
        <v>0</v>
      </c>
      <c r="H48" s="18">
        <f>Model!$W$25*((drdp!B48)*DECR!$B48+(drdp!E48)*DECR!$C48+(drdp!H48)*DECR!$D48)</f>
        <v>0</v>
      </c>
      <c r="I48" s="18">
        <f>Model!$W$25*((drdp!C48)*DECR!$B48+(drdp!F48)*DECR!$C48+(drdp!I48)*DECR!$D48)</f>
        <v>2.0054996623548878E-2</v>
      </c>
      <c r="J48" s="18">
        <f>Model!$W$25*((drdp!D48)*DECR!$B48+(drdp!G48)*DECR!$C48+(drdp!J48)*DECR!$D48)</f>
        <v>0</v>
      </c>
      <c r="K48" s="21">
        <f t="shared" si="16"/>
        <v>0</v>
      </c>
      <c r="L48" s="21">
        <f t="shared" si="17"/>
        <v>2.19749947025458E-2</v>
      </c>
      <c r="M48" s="21">
        <f t="shared" si="18"/>
        <v>0</v>
      </c>
      <c r="N48" s="21">
        <f t="shared" si="19"/>
        <v>0</v>
      </c>
      <c r="O48" s="21">
        <f t="shared" si="20"/>
        <v>0</v>
      </c>
      <c r="P48" s="21">
        <f t="shared" si="21"/>
        <v>0</v>
      </c>
      <c r="Q48" s="19">
        <f t="shared" si="10"/>
        <v>0</v>
      </c>
      <c r="R48" s="19">
        <f t="shared" si="11"/>
        <v>2.076838603383413E-2</v>
      </c>
      <c r="S48" s="19">
        <f t="shared" si="12"/>
        <v>0</v>
      </c>
      <c r="T48" s="19">
        <f t="shared" si="13"/>
        <v>0</v>
      </c>
      <c r="U48" s="19">
        <f t="shared" si="14"/>
        <v>0</v>
      </c>
      <c r="V48" s="19">
        <f t="shared" si="15"/>
        <v>0</v>
      </c>
    </row>
    <row r="49" spans="1:22" x14ac:dyDescent="0.25">
      <c r="A49" s="26">
        <f>Wellpath!E49</f>
        <v>1320</v>
      </c>
      <c r="B49" s="22">
        <v>0</v>
      </c>
      <c r="C49" s="22">
        <v>0</v>
      </c>
      <c r="D49" s="22">
        <v>1</v>
      </c>
      <c r="E49" s="20">
        <f>Model!$W$25*((drdp!B49+drdp!K49)*DECR!$B49+(drdp!E49+drdp!N49)*DECR!$C49+(drdp!H49+drdp!Q49)*DECR!$D49)</f>
        <v>0</v>
      </c>
      <c r="F49" s="20">
        <f>Model!$W$25*((drdp!C49+drdp!L49)*DECR!$B49+(drdp!F49+drdp!O49)*DECR!$C49+(drdp!I49+drdp!R49)*DECR!$D49)</f>
        <v>4.0109993247097755E-2</v>
      </c>
      <c r="G49" s="20">
        <f>Model!$W$25*((drdp!D49+drdp!M49)*DECR!$B49+(drdp!G49+drdp!P49)*DECR!$C49+(drdp!J49+drdp!S49)*DECR!$D49)</f>
        <v>0</v>
      </c>
      <c r="H49" s="18">
        <f>Model!$W$25*((drdp!B49)*DECR!$B49+(drdp!E49)*DECR!$C49+(drdp!H49)*DECR!$D49)</f>
        <v>0</v>
      </c>
      <c r="I49" s="18">
        <f>Model!$W$25*((drdp!C49)*DECR!$B49+(drdp!F49)*DECR!$C49+(drdp!I49)*DECR!$D49)</f>
        <v>2.0054996623548878E-2</v>
      </c>
      <c r="J49" s="18">
        <f>Model!$W$25*((drdp!D49)*DECR!$B49+(drdp!G49)*DECR!$C49+(drdp!J49)*DECR!$D49)</f>
        <v>0</v>
      </c>
      <c r="K49" s="21">
        <f t="shared" si="16"/>
        <v>0</v>
      </c>
      <c r="L49" s="21">
        <f t="shared" si="17"/>
        <v>2.3583806260828028E-2</v>
      </c>
      <c r="M49" s="21">
        <f t="shared" si="18"/>
        <v>0</v>
      </c>
      <c r="N49" s="21">
        <f t="shared" si="19"/>
        <v>0</v>
      </c>
      <c r="O49" s="21">
        <f t="shared" si="20"/>
        <v>0</v>
      </c>
      <c r="P49" s="21">
        <f t="shared" si="21"/>
        <v>0</v>
      </c>
      <c r="Q49" s="19">
        <f t="shared" si="10"/>
        <v>0</v>
      </c>
      <c r="R49" s="19">
        <f t="shared" si="11"/>
        <v>2.2377197592116357E-2</v>
      </c>
      <c r="S49" s="19">
        <f t="shared" si="12"/>
        <v>0</v>
      </c>
      <c r="T49" s="19">
        <f t="shared" si="13"/>
        <v>0</v>
      </c>
      <c r="U49" s="19">
        <f t="shared" si="14"/>
        <v>0</v>
      </c>
      <c r="V49" s="19">
        <f t="shared" si="15"/>
        <v>0</v>
      </c>
    </row>
    <row r="50" spans="1:22" x14ac:dyDescent="0.25">
      <c r="A50" s="26">
        <f>Wellpath!E50</f>
        <v>1350</v>
      </c>
      <c r="B50" s="22">
        <v>0</v>
      </c>
      <c r="C50" s="22">
        <v>0</v>
      </c>
      <c r="D50" s="22">
        <v>1</v>
      </c>
      <c r="E50" s="20">
        <f>Model!$W$25*((drdp!B50+drdp!K50)*DECR!$B50+(drdp!E50+drdp!N50)*DECR!$C50+(drdp!H50+drdp!Q50)*DECR!$D50)</f>
        <v>0</v>
      </c>
      <c r="F50" s="20">
        <f>Model!$W$25*((drdp!C50+drdp!L50)*DECR!$B50+(drdp!F50+drdp!O50)*DECR!$C50+(drdp!I50+drdp!R50)*DECR!$D50)</f>
        <v>4.0109993247097755E-2</v>
      </c>
      <c r="G50" s="20">
        <f>Model!$W$25*((drdp!D50+drdp!M50)*DECR!$B50+(drdp!G50+drdp!P50)*DECR!$C50+(drdp!J50+drdp!S50)*DECR!$D50)</f>
        <v>0</v>
      </c>
      <c r="H50" s="18">
        <f>Model!$W$25*((drdp!B50)*DECR!$B50+(drdp!E50)*DECR!$C50+(drdp!H50)*DECR!$D50)</f>
        <v>0</v>
      </c>
      <c r="I50" s="18">
        <f>Model!$W$25*((drdp!C50)*DECR!$B50+(drdp!F50)*DECR!$C50+(drdp!I50)*DECR!$D50)</f>
        <v>2.0054996623548878E-2</v>
      </c>
      <c r="J50" s="18">
        <f>Model!$W$25*((drdp!D50)*DECR!$B50+(drdp!G50)*DECR!$C50+(drdp!J50)*DECR!$D50)</f>
        <v>0</v>
      </c>
      <c r="K50" s="21">
        <f t="shared" si="16"/>
        <v>0</v>
      </c>
      <c r="L50" s="21">
        <f t="shared" si="17"/>
        <v>2.5192617819110256E-2</v>
      </c>
      <c r="M50" s="21">
        <f t="shared" si="18"/>
        <v>0</v>
      </c>
      <c r="N50" s="21">
        <f t="shared" si="19"/>
        <v>0</v>
      </c>
      <c r="O50" s="21">
        <f t="shared" si="20"/>
        <v>0</v>
      </c>
      <c r="P50" s="21">
        <f t="shared" si="21"/>
        <v>0</v>
      </c>
      <c r="Q50" s="19">
        <f t="shared" si="10"/>
        <v>0</v>
      </c>
      <c r="R50" s="19">
        <f t="shared" si="11"/>
        <v>2.3986009150398585E-2</v>
      </c>
      <c r="S50" s="19">
        <f t="shared" si="12"/>
        <v>0</v>
      </c>
      <c r="T50" s="19">
        <f t="shared" si="13"/>
        <v>0</v>
      </c>
      <c r="U50" s="19">
        <f t="shared" si="14"/>
        <v>0</v>
      </c>
      <c r="V50" s="19">
        <f t="shared" si="15"/>
        <v>0</v>
      </c>
    </row>
    <row r="51" spans="1:22" x14ac:dyDescent="0.25">
      <c r="A51" s="26">
        <f>Wellpath!E51</f>
        <v>1380</v>
      </c>
      <c r="B51" s="22">
        <v>0</v>
      </c>
      <c r="C51" s="22">
        <v>0</v>
      </c>
      <c r="D51" s="22">
        <v>1</v>
      </c>
      <c r="E51" s="20">
        <f>Model!$W$25*((drdp!B51+drdp!K51)*DECR!$B51+(drdp!E51+drdp!N51)*DECR!$C51+(drdp!H51+drdp!Q51)*DECR!$D51)</f>
        <v>0</v>
      </c>
      <c r="F51" s="20">
        <f>Model!$W$25*((drdp!C51+drdp!L51)*DECR!$B51+(drdp!F51+drdp!O51)*DECR!$C51+(drdp!I51+drdp!R51)*DECR!$D51)</f>
        <v>4.0109993247097755E-2</v>
      </c>
      <c r="G51" s="20">
        <f>Model!$W$25*((drdp!D51+drdp!M51)*DECR!$B51+(drdp!G51+drdp!P51)*DECR!$C51+(drdp!J51+drdp!S51)*DECR!$D51)</f>
        <v>0</v>
      </c>
      <c r="H51" s="18">
        <f>Model!$W$25*((drdp!B51)*DECR!$B51+(drdp!E51)*DECR!$C51+(drdp!H51)*DECR!$D51)</f>
        <v>0</v>
      </c>
      <c r="I51" s="18">
        <f>Model!$W$25*((drdp!C51)*DECR!$B51+(drdp!F51)*DECR!$C51+(drdp!I51)*DECR!$D51)</f>
        <v>2.0054996623548878E-2</v>
      </c>
      <c r="J51" s="18">
        <f>Model!$W$25*((drdp!D51)*DECR!$B51+(drdp!G51)*DECR!$C51+(drdp!J51)*DECR!$D51)</f>
        <v>0</v>
      </c>
      <c r="K51" s="21">
        <f t="shared" si="16"/>
        <v>0</v>
      </c>
      <c r="L51" s="21">
        <f t="shared" si="17"/>
        <v>2.6801429377392483E-2</v>
      </c>
      <c r="M51" s="21">
        <f t="shared" si="18"/>
        <v>0</v>
      </c>
      <c r="N51" s="21">
        <f t="shared" si="19"/>
        <v>0</v>
      </c>
      <c r="O51" s="21">
        <f t="shared" si="20"/>
        <v>0</v>
      </c>
      <c r="P51" s="21">
        <f t="shared" si="21"/>
        <v>0</v>
      </c>
      <c r="Q51" s="19">
        <f t="shared" si="10"/>
        <v>0</v>
      </c>
      <c r="R51" s="19">
        <f t="shared" si="11"/>
        <v>2.5594820708680813E-2</v>
      </c>
      <c r="S51" s="19">
        <f t="shared" si="12"/>
        <v>0</v>
      </c>
      <c r="T51" s="19">
        <f t="shared" si="13"/>
        <v>0</v>
      </c>
      <c r="U51" s="19">
        <f t="shared" si="14"/>
        <v>0</v>
      </c>
      <c r="V51" s="19">
        <f t="shared" si="15"/>
        <v>0</v>
      </c>
    </row>
    <row r="52" spans="1:22" x14ac:dyDescent="0.25">
      <c r="A52" s="26">
        <f>Wellpath!E52</f>
        <v>1410</v>
      </c>
      <c r="B52" s="22">
        <v>0</v>
      </c>
      <c r="C52" s="22">
        <v>0</v>
      </c>
      <c r="D52" s="22">
        <v>1</v>
      </c>
      <c r="E52" s="20">
        <f>Model!$W$25*((drdp!B52+drdp!K52)*DECR!$B52+(drdp!E52+drdp!N52)*DECR!$C52+(drdp!H52+drdp!Q52)*DECR!$D52)</f>
        <v>0</v>
      </c>
      <c r="F52" s="20">
        <f>Model!$W$25*((drdp!C52+drdp!L52)*DECR!$B52+(drdp!F52+drdp!O52)*DECR!$C52+(drdp!I52+drdp!R52)*DECR!$D52)</f>
        <v>4.0109993247097755E-2</v>
      </c>
      <c r="G52" s="20">
        <f>Model!$W$25*((drdp!D52+drdp!M52)*DECR!$B52+(drdp!G52+drdp!P52)*DECR!$C52+(drdp!J52+drdp!S52)*DECR!$D52)</f>
        <v>0</v>
      </c>
      <c r="H52" s="18">
        <f>Model!$W$25*((drdp!B52)*DECR!$B52+(drdp!E52)*DECR!$C52+(drdp!H52)*DECR!$D52)</f>
        <v>0</v>
      </c>
      <c r="I52" s="18">
        <f>Model!$W$25*((drdp!C52)*DECR!$B52+(drdp!F52)*DECR!$C52+(drdp!I52)*DECR!$D52)</f>
        <v>2.0054996623548878E-2</v>
      </c>
      <c r="J52" s="18">
        <f>Model!$W$25*((drdp!D52)*DECR!$B52+(drdp!G52)*DECR!$C52+(drdp!J52)*DECR!$D52)</f>
        <v>0</v>
      </c>
      <c r="K52" s="21">
        <f t="shared" si="16"/>
        <v>0</v>
      </c>
      <c r="L52" s="21">
        <f t="shared" si="17"/>
        <v>2.8410240935674711E-2</v>
      </c>
      <c r="M52" s="21">
        <f t="shared" si="18"/>
        <v>0</v>
      </c>
      <c r="N52" s="21">
        <f t="shared" si="19"/>
        <v>0</v>
      </c>
      <c r="O52" s="21">
        <f t="shared" si="20"/>
        <v>0</v>
      </c>
      <c r="P52" s="21">
        <f t="shared" si="21"/>
        <v>0</v>
      </c>
      <c r="Q52" s="19">
        <f t="shared" si="10"/>
        <v>0</v>
      </c>
      <c r="R52" s="19">
        <f t="shared" si="11"/>
        <v>2.720363226696304E-2</v>
      </c>
      <c r="S52" s="19">
        <f t="shared" si="12"/>
        <v>0</v>
      </c>
      <c r="T52" s="19">
        <f t="shared" si="13"/>
        <v>0</v>
      </c>
      <c r="U52" s="19">
        <f t="shared" si="14"/>
        <v>0</v>
      </c>
      <c r="V52" s="19">
        <f t="shared" si="15"/>
        <v>0</v>
      </c>
    </row>
    <row r="53" spans="1:22" x14ac:dyDescent="0.25">
      <c r="A53" s="26">
        <f>Wellpath!E53</f>
        <v>1440</v>
      </c>
      <c r="B53" s="22">
        <v>0</v>
      </c>
      <c r="C53" s="22">
        <v>0</v>
      </c>
      <c r="D53" s="22">
        <v>1</v>
      </c>
      <c r="E53" s="20">
        <f>Model!$W$25*((drdp!B53+drdp!K53)*DECR!$B53+(drdp!E53+drdp!N53)*DECR!$C53+(drdp!H53+drdp!Q53)*DECR!$D53)</f>
        <v>0</v>
      </c>
      <c r="F53" s="20">
        <f>Model!$W$25*((drdp!C53+drdp!L53)*DECR!$B53+(drdp!F53+drdp!O53)*DECR!$C53+(drdp!I53+drdp!R53)*DECR!$D53)</f>
        <v>4.0109993247097755E-2</v>
      </c>
      <c r="G53" s="20">
        <f>Model!$W$25*((drdp!D53+drdp!M53)*DECR!$B53+(drdp!G53+drdp!P53)*DECR!$C53+(drdp!J53+drdp!S53)*DECR!$D53)</f>
        <v>0</v>
      </c>
      <c r="H53" s="18">
        <f>Model!$W$25*((drdp!B53)*DECR!$B53+(drdp!E53)*DECR!$C53+(drdp!H53)*DECR!$D53)</f>
        <v>0</v>
      </c>
      <c r="I53" s="18">
        <f>Model!$W$25*((drdp!C53)*DECR!$B53+(drdp!F53)*DECR!$C53+(drdp!I53)*DECR!$D53)</f>
        <v>2.0054996623548878E-2</v>
      </c>
      <c r="J53" s="18">
        <f>Model!$W$25*((drdp!D53)*DECR!$B53+(drdp!G53)*DECR!$C53+(drdp!J53)*DECR!$D53)</f>
        <v>0</v>
      </c>
      <c r="K53" s="21">
        <f t="shared" si="16"/>
        <v>0</v>
      </c>
      <c r="L53" s="21">
        <f t="shared" si="17"/>
        <v>3.0019052493956939E-2</v>
      </c>
      <c r="M53" s="21">
        <f t="shared" si="18"/>
        <v>0</v>
      </c>
      <c r="N53" s="21">
        <f t="shared" si="19"/>
        <v>0</v>
      </c>
      <c r="O53" s="21">
        <f t="shared" si="20"/>
        <v>0</v>
      </c>
      <c r="P53" s="21">
        <f t="shared" si="21"/>
        <v>0</v>
      </c>
      <c r="Q53" s="19">
        <f t="shared" si="10"/>
        <v>0</v>
      </c>
      <c r="R53" s="19">
        <f t="shared" si="11"/>
        <v>2.8812443825245268E-2</v>
      </c>
      <c r="S53" s="19">
        <f t="shared" si="12"/>
        <v>0</v>
      </c>
      <c r="T53" s="19">
        <f t="shared" si="13"/>
        <v>0</v>
      </c>
      <c r="U53" s="19">
        <f t="shared" si="14"/>
        <v>0</v>
      </c>
      <c r="V53" s="19">
        <f t="shared" si="15"/>
        <v>0</v>
      </c>
    </row>
    <row r="54" spans="1:22" x14ac:dyDescent="0.25">
      <c r="A54" s="26">
        <f>Wellpath!E54</f>
        <v>1470</v>
      </c>
      <c r="B54" s="22">
        <v>0</v>
      </c>
      <c r="C54" s="22">
        <v>0</v>
      </c>
      <c r="D54" s="22">
        <v>1</v>
      </c>
      <c r="E54" s="20">
        <f>Model!$W$25*((drdp!B54+drdp!K54)*DECR!$B54+(drdp!E54+drdp!N54)*DECR!$C54+(drdp!H54+drdp!Q54)*DECR!$D54)</f>
        <v>0</v>
      </c>
      <c r="F54" s="20">
        <f>Model!$W$25*((drdp!C54+drdp!L54)*DECR!$B54+(drdp!F54+drdp!O54)*DECR!$C54+(drdp!I54+drdp!R54)*DECR!$D54)</f>
        <v>4.0109993247097755E-2</v>
      </c>
      <c r="G54" s="20">
        <f>Model!$W$25*((drdp!D54+drdp!M54)*DECR!$B54+(drdp!G54+drdp!P54)*DECR!$C54+(drdp!J54+drdp!S54)*DECR!$D54)</f>
        <v>0</v>
      </c>
      <c r="H54" s="18">
        <f>Model!$W$25*((drdp!B54)*DECR!$B54+(drdp!E54)*DECR!$C54+(drdp!H54)*DECR!$D54)</f>
        <v>0</v>
      </c>
      <c r="I54" s="18">
        <f>Model!$W$25*((drdp!C54)*DECR!$B54+(drdp!F54)*DECR!$C54+(drdp!I54)*DECR!$D54)</f>
        <v>2.0054996623548878E-2</v>
      </c>
      <c r="J54" s="18">
        <f>Model!$W$25*((drdp!D54)*DECR!$B54+(drdp!G54)*DECR!$C54+(drdp!J54)*DECR!$D54)</f>
        <v>0</v>
      </c>
      <c r="K54" s="21">
        <f t="shared" si="16"/>
        <v>0</v>
      </c>
      <c r="L54" s="21">
        <f t="shared" si="17"/>
        <v>3.1627864052239163E-2</v>
      </c>
      <c r="M54" s="21">
        <f t="shared" si="18"/>
        <v>0</v>
      </c>
      <c r="N54" s="21">
        <f t="shared" si="19"/>
        <v>0</v>
      </c>
      <c r="O54" s="21">
        <f t="shared" si="20"/>
        <v>0</v>
      </c>
      <c r="P54" s="21">
        <f t="shared" si="21"/>
        <v>0</v>
      </c>
      <c r="Q54" s="19">
        <f t="shared" si="10"/>
        <v>0</v>
      </c>
      <c r="R54" s="19">
        <f t="shared" si="11"/>
        <v>3.0421255383527496E-2</v>
      </c>
      <c r="S54" s="19">
        <f t="shared" si="12"/>
        <v>0</v>
      </c>
      <c r="T54" s="19">
        <f t="shared" si="13"/>
        <v>0</v>
      </c>
      <c r="U54" s="19">
        <f t="shared" si="14"/>
        <v>0</v>
      </c>
      <c r="V54" s="19">
        <f t="shared" si="15"/>
        <v>0</v>
      </c>
    </row>
    <row r="55" spans="1:22" x14ac:dyDescent="0.25">
      <c r="A55" s="26">
        <f>Wellpath!E55</f>
        <v>1500</v>
      </c>
      <c r="B55" s="22">
        <v>0</v>
      </c>
      <c r="C55" s="22">
        <v>0</v>
      </c>
      <c r="D55" s="22">
        <v>1</v>
      </c>
      <c r="E55" s="20">
        <f>Model!$W$25*((drdp!B55+drdp!K55)*DECR!$B55+(drdp!E55+drdp!N55)*DECR!$C55+(drdp!H55+drdp!Q55)*DECR!$D55)</f>
        <v>0</v>
      </c>
      <c r="F55" s="20">
        <f>Model!$W$25*((drdp!C55+drdp!L55)*DECR!$B55+(drdp!F55+drdp!O55)*DECR!$C55+(drdp!I55+drdp!R55)*DECR!$D55)</f>
        <v>4.0109993247097755E-2</v>
      </c>
      <c r="G55" s="20">
        <f>Model!$W$25*((drdp!D55+drdp!M55)*DECR!$B55+(drdp!G55+drdp!P55)*DECR!$C55+(drdp!J55+drdp!S55)*DECR!$D55)</f>
        <v>0</v>
      </c>
      <c r="H55" s="18">
        <f>Model!$W$25*((drdp!B55)*DECR!$B55+(drdp!E55)*DECR!$C55+(drdp!H55)*DECR!$D55)</f>
        <v>0</v>
      </c>
      <c r="I55" s="18">
        <f>Model!$W$25*((drdp!C55)*DECR!$B55+(drdp!F55)*DECR!$C55+(drdp!I55)*DECR!$D55)</f>
        <v>2.0054996623548878E-2</v>
      </c>
      <c r="J55" s="18">
        <f>Model!$W$25*((drdp!D55)*DECR!$B55+(drdp!G55)*DECR!$C55+(drdp!J55)*DECR!$D55)</f>
        <v>0</v>
      </c>
      <c r="K55" s="21">
        <f t="shared" si="16"/>
        <v>0</v>
      </c>
      <c r="L55" s="21">
        <f t="shared" si="17"/>
        <v>3.3236675610521391E-2</v>
      </c>
      <c r="M55" s="21">
        <f t="shared" si="18"/>
        <v>0</v>
      </c>
      <c r="N55" s="21">
        <f t="shared" si="19"/>
        <v>0</v>
      </c>
      <c r="O55" s="21">
        <f t="shared" si="20"/>
        <v>0</v>
      </c>
      <c r="P55" s="21">
        <f t="shared" si="21"/>
        <v>0</v>
      </c>
      <c r="Q55" s="19">
        <f t="shared" si="10"/>
        <v>0</v>
      </c>
      <c r="R55" s="19">
        <f t="shared" si="11"/>
        <v>3.2030066941809716E-2</v>
      </c>
      <c r="S55" s="19">
        <f t="shared" si="12"/>
        <v>0</v>
      </c>
      <c r="T55" s="19">
        <f t="shared" si="13"/>
        <v>0</v>
      </c>
      <c r="U55" s="19">
        <f t="shared" si="14"/>
        <v>0</v>
      </c>
      <c r="V55" s="19">
        <f t="shared" si="15"/>
        <v>0</v>
      </c>
    </row>
    <row r="56" spans="1:22" x14ac:dyDescent="0.25">
      <c r="A56" s="26">
        <f>Wellpath!E56</f>
        <v>1530</v>
      </c>
      <c r="B56" s="22">
        <v>0</v>
      </c>
      <c r="C56" s="22">
        <v>0</v>
      </c>
      <c r="D56" s="22">
        <v>1</v>
      </c>
      <c r="E56" s="20">
        <f>Model!$W$25*((drdp!B56+drdp!K56)*DECR!$B56+(drdp!E56+drdp!N56)*DECR!$C56+(drdp!H56+drdp!Q56)*DECR!$D56)</f>
        <v>0</v>
      </c>
      <c r="F56" s="20">
        <f>Model!$W$25*((drdp!C56+drdp!L56)*DECR!$B56+(drdp!F56+drdp!O56)*DECR!$C56+(drdp!I56+drdp!R56)*DECR!$D56)</f>
        <v>4.0109993247097755E-2</v>
      </c>
      <c r="G56" s="20">
        <f>Model!$W$25*((drdp!D56+drdp!M56)*DECR!$B56+(drdp!G56+drdp!P56)*DECR!$C56+(drdp!J56+drdp!S56)*DECR!$D56)</f>
        <v>0</v>
      </c>
      <c r="H56" s="18">
        <f>Model!$W$25*((drdp!B56)*DECR!$B56+(drdp!E56)*DECR!$C56+(drdp!H56)*DECR!$D56)</f>
        <v>0</v>
      </c>
      <c r="I56" s="18">
        <f>Model!$W$25*((drdp!C56)*DECR!$B56+(drdp!F56)*DECR!$C56+(drdp!I56)*DECR!$D56)</f>
        <v>2.0054996623548878E-2</v>
      </c>
      <c r="J56" s="18">
        <f>Model!$W$25*((drdp!D56)*DECR!$B56+(drdp!G56)*DECR!$C56+(drdp!J56)*DECR!$D56)</f>
        <v>0</v>
      </c>
      <c r="K56" s="21">
        <f t="shared" si="16"/>
        <v>0</v>
      </c>
      <c r="L56" s="21">
        <f t="shared" si="17"/>
        <v>3.4845487168803618E-2</v>
      </c>
      <c r="M56" s="21">
        <f t="shared" si="18"/>
        <v>0</v>
      </c>
      <c r="N56" s="21">
        <f t="shared" si="19"/>
        <v>0</v>
      </c>
      <c r="O56" s="21">
        <f t="shared" si="20"/>
        <v>0</v>
      </c>
      <c r="P56" s="21">
        <f t="shared" si="21"/>
        <v>0</v>
      </c>
      <c r="Q56" s="19">
        <f t="shared" si="10"/>
        <v>0</v>
      </c>
      <c r="R56" s="19">
        <f t="shared" si="11"/>
        <v>3.3638878500091944E-2</v>
      </c>
      <c r="S56" s="19">
        <f t="shared" si="12"/>
        <v>0</v>
      </c>
      <c r="T56" s="19">
        <f t="shared" si="13"/>
        <v>0</v>
      </c>
      <c r="U56" s="19">
        <f t="shared" si="14"/>
        <v>0</v>
      </c>
      <c r="V56" s="19">
        <f t="shared" si="15"/>
        <v>0</v>
      </c>
    </row>
    <row r="57" spans="1:22" x14ac:dyDescent="0.25">
      <c r="A57" s="26">
        <f>Wellpath!E57</f>
        <v>1560</v>
      </c>
      <c r="B57" s="22">
        <v>0</v>
      </c>
      <c r="C57" s="22">
        <v>0</v>
      </c>
      <c r="D57" s="22">
        <v>1</v>
      </c>
      <c r="E57" s="20">
        <f>Model!$W$25*((drdp!B57+drdp!K57)*DECR!$B57+(drdp!E57+drdp!N57)*DECR!$C57+(drdp!H57+drdp!Q57)*DECR!$D57)</f>
        <v>0</v>
      </c>
      <c r="F57" s="20">
        <f>Model!$W$25*((drdp!C57+drdp!L57)*DECR!$B57+(drdp!F57+drdp!O57)*DECR!$C57+(drdp!I57+drdp!R57)*DECR!$D57)</f>
        <v>4.0109993247097755E-2</v>
      </c>
      <c r="G57" s="20">
        <f>Model!$W$25*((drdp!D57+drdp!M57)*DECR!$B57+(drdp!G57+drdp!P57)*DECR!$C57+(drdp!J57+drdp!S57)*DECR!$D57)</f>
        <v>0</v>
      </c>
      <c r="H57" s="18">
        <f>Model!$W$25*((drdp!B57)*DECR!$B57+(drdp!E57)*DECR!$C57+(drdp!H57)*DECR!$D57)</f>
        <v>0</v>
      </c>
      <c r="I57" s="18">
        <f>Model!$W$25*((drdp!C57)*DECR!$B57+(drdp!F57)*DECR!$C57+(drdp!I57)*DECR!$D57)</f>
        <v>2.0054996623548878E-2</v>
      </c>
      <c r="J57" s="18">
        <f>Model!$W$25*((drdp!D57)*DECR!$B57+(drdp!G57)*DECR!$C57+(drdp!J57)*DECR!$D57)</f>
        <v>0</v>
      </c>
      <c r="K57" s="21">
        <f t="shared" si="16"/>
        <v>0</v>
      </c>
      <c r="L57" s="21">
        <f t="shared" si="17"/>
        <v>3.6454298727085846E-2</v>
      </c>
      <c r="M57" s="21">
        <f t="shared" si="18"/>
        <v>0</v>
      </c>
      <c r="N57" s="21">
        <f t="shared" si="19"/>
        <v>0</v>
      </c>
      <c r="O57" s="21">
        <f t="shared" si="20"/>
        <v>0</v>
      </c>
      <c r="P57" s="21">
        <f t="shared" si="21"/>
        <v>0</v>
      </c>
      <c r="Q57" s="19">
        <f t="shared" si="10"/>
        <v>0</v>
      </c>
      <c r="R57" s="19">
        <f t="shared" si="11"/>
        <v>3.5247690058374172E-2</v>
      </c>
      <c r="S57" s="19">
        <f t="shared" si="12"/>
        <v>0</v>
      </c>
      <c r="T57" s="19">
        <f t="shared" si="13"/>
        <v>0</v>
      </c>
      <c r="U57" s="19">
        <f t="shared" si="14"/>
        <v>0</v>
      </c>
      <c r="V57" s="19">
        <f t="shared" si="15"/>
        <v>0</v>
      </c>
    </row>
    <row r="58" spans="1:22" x14ac:dyDescent="0.25">
      <c r="A58" s="26">
        <f>Wellpath!E58</f>
        <v>1590</v>
      </c>
      <c r="B58" s="22">
        <v>0</v>
      </c>
      <c r="C58" s="22">
        <v>0</v>
      </c>
      <c r="D58" s="22">
        <v>1</v>
      </c>
      <c r="E58" s="20">
        <f>Model!$W$25*((drdp!B58+drdp!K58)*DECR!$B58+(drdp!E58+drdp!N58)*DECR!$C58+(drdp!H58+drdp!Q58)*DECR!$D58)</f>
        <v>0</v>
      </c>
      <c r="F58" s="20">
        <f>Model!$W$25*((drdp!C58+drdp!L58)*DECR!$B58+(drdp!F58+drdp!O58)*DECR!$C58+(drdp!I58+drdp!R58)*DECR!$D58)</f>
        <v>4.0109993247097755E-2</v>
      </c>
      <c r="G58" s="20">
        <f>Model!$W$25*((drdp!D58+drdp!M58)*DECR!$B58+(drdp!G58+drdp!P58)*DECR!$C58+(drdp!J58+drdp!S58)*DECR!$D58)</f>
        <v>0</v>
      </c>
      <c r="H58" s="18">
        <f>Model!$W$25*((drdp!B58)*DECR!$B58+(drdp!E58)*DECR!$C58+(drdp!H58)*DECR!$D58)</f>
        <v>0</v>
      </c>
      <c r="I58" s="18">
        <f>Model!$W$25*((drdp!C58)*DECR!$B58+(drdp!F58)*DECR!$C58+(drdp!I58)*DECR!$D58)</f>
        <v>2.0054996623548878E-2</v>
      </c>
      <c r="J58" s="18">
        <f>Model!$W$25*((drdp!D58)*DECR!$B58+(drdp!G58)*DECR!$C58+(drdp!J58)*DECR!$D58)</f>
        <v>0</v>
      </c>
      <c r="K58" s="21">
        <f t="shared" si="16"/>
        <v>0</v>
      </c>
      <c r="L58" s="21">
        <f t="shared" si="17"/>
        <v>3.8063110285368074E-2</v>
      </c>
      <c r="M58" s="21">
        <f t="shared" si="18"/>
        <v>0</v>
      </c>
      <c r="N58" s="21">
        <f t="shared" si="19"/>
        <v>0</v>
      </c>
      <c r="O58" s="21">
        <f t="shared" si="20"/>
        <v>0</v>
      </c>
      <c r="P58" s="21">
        <f t="shared" si="21"/>
        <v>0</v>
      </c>
      <c r="Q58" s="19">
        <f t="shared" si="10"/>
        <v>0</v>
      </c>
      <c r="R58" s="19">
        <f t="shared" si="11"/>
        <v>3.6856501616656399E-2</v>
      </c>
      <c r="S58" s="19">
        <f t="shared" si="12"/>
        <v>0</v>
      </c>
      <c r="T58" s="19">
        <f t="shared" si="13"/>
        <v>0</v>
      </c>
      <c r="U58" s="19">
        <f t="shared" si="14"/>
        <v>0</v>
      </c>
      <c r="V58" s="19">
        <f t="shared" si="15"/>
        <v>0</v>
      </c>
    </row>
    <row r="59" spans="1:22" x14ac:dyDescent="0.25">
      <c r="A59" s="26">
        <f>Wellpath!E59</f>
        <v>1620</v>
      </c>
      <c r="B59" s="22">
        <v>0</v>
      </c>
      <c r="C59" s="22">
        <v>0</v>
      </c>
      <c r="D59" s="22">
        <v>1</v>
      </c>
      <c r="E59" s="20">
        <f>Model!$W$25*((drdp!B59+drdp!K59)*DECR!$B59+(drdp!E59+drdp!N59)*DECR!$C59+(drdp!H59+drdp!Q59)*DECR!$D59)</f>
        <v>0</v>
      </c>
      <c r="F59" s="20">
        <f>Model!$W$25*((drdp!C59+drdp!L59)*DECR!$B59+(drdp!F59+drdp!O59)*DECR!$C59+(drdp!I59+drdp!R59)*DECR!$D59)</f>
        <v>4.0109993247097755E-2</v>
      </c>
      <c r="G59" s="20">
        <f>Model!$W$25*((drdp!D59+drdp!M59)*DECR!$B59+(drdp!G59+drdp!P59)*DECR!$C59+(drdp!J59+drdp!S59)*DECR!$D59)</f>
        <v>0</v>
      </c>
      <c r="H59" s="18">
        <f>Model!$W$25*((drdp!B59)*DECR!$B59+(drdp!E59)*DECR!$C59+(drdp!H59)*DECR!$D59)</f>
        <v>0</v>
      </c>
      <c r="I59" s="18">
        <f>Model!$W$25*((drdp!C59)*DECR!$B59+(drdp!F59)*DECR!$C59+(drdp!I59)*DECR!$D59)</f>
        <v>2.0054996623548878E-2</v>
      </c>
      <c r="J59" s="18">
        <f>Model!$W$25*((drdp!D59)*DECR!$B59+(drdp!G59)*DECR!$C59+(drdp!J59)*DECR!$D59)</f>
        <v>0</v>
      </c>
      <c r="K59" s="21">
        <f t="shared" si="16"/>
        <v>0</v>
      </c>
      <c r="L59" s="21">
        <f t="shared" si="17"/>
        <v>3.9671921843650301E-2</v>
      </c>
      <c r="M59" s="21">
        <f t="shared" si="18"/>
        <v>0</v>
      </c>
      <c r="N59" s="21">
        <f t="shared" si="19"/>
        <v>0</v>
      </c>
      <c r="O59" s="21">
        <f t="shared" si="20"/>
        <v>0</v>
      </c>
      <c r="P59" s="21">
        <f t="shared" si="21"/>
        <v>0</v>
      </c>
      <c r="Q59" s="19">
        <f t="shared" si="10"/>
        <v>0</v>
      </c>
      <c r="R59" s="19">
        <f t="shared" si="11"/>
        <v>3.8465313174938627E-2</v>
      </c>
      <c r="S59" s="19">
        <f t="shared" si="12"/>
        <v>0</v>
      </c>
      <c r="T59" s="19">
        <f t="shared" si="13"/>
        <v>0</v>
      </c>
      <c r="U59" s="19">
        <f t="shared" si="14"/>
        <v>0</v>
      </c>
      <c r="V59" s="19">
        <f t="shared" si="15"/>
        <v>0</v>
      </c>
    </row>
    <row r="60" spans="1:22" x14ac:dyDescent="0.25">
      <c r="A60" s="26">
        <f>Wellpath!E60</f>
        <v>1650</v>
      </c>
      <c r="B60" s="22">
        <v>0</v>
      </c>
      <c r="C60" s="22">
        <v>0</v>
      </c>
      <c r="D60" s="22">
        <v>1</v>
      </c>
      <c r="E60" s="20">
        <f>Model!$W$25*((drdp!B60+drdp!K60)*DECR!$B60+(drdp!E60+drdp!N60)*DECR!$C60+(drdp!H60+drdp!Q60)*DECR!$D60)</f>
        <v>0</v>
      </c>
      <c r="F60" s="20">
        <f>Model!$W$25*((drdp!C60+drdp!L60)*DECR!$B60+(drdp!F60+drdp!O60)*DECR!$C60+(drdp!I60+drdp!R60)*DECR!$D60)</f>
        <v>4.0109993247097755E-2</v>
      </c>
      <c r="G60" s="20">
        <f>Model!$W$25*((drdp!D60+drdp!M60)*DECR!$B60+(drdp!G60+drdp!P60)*DECR!$C60+(drdp!J60+drdp!S60)*DECR!$D60)</f>
        <v>0</v>
      </c>
      <c r="H60" s="18">
        <f>Model!$W$25*((drdp!B60)*DECR!$B60+(drdp!E60)*DECR!$C60+(drdp!H60)*DECR!$D60)</f>
        <v>0</v>
      </c>
      <c r="I60" s="18">
        <f>Model!$W$25*((drdp!C60)*DECR!$B60+(drdp!F60)*DECR!$C60+(drdp!I60)*DECR!$D60)</f>
        <v>2.0054996623548878E-2</v>
      </c>
      <c r="J60" s="18">
        <f>Model!$W$25*((drdp!D60)*DECR!$B60+(drdp!G60)*DECR!$C60+(drdp!J60)*DECR!$D60)</f>
        <v>0</v>
      </c>
      <c r="K60" s="21">
        <f t="shared" si="16"/>
        <v>0</v>
      </c>
      <c r="L60" s="21">
        <f t="shared" si="17"/>
        <v>4.1280733401932529E-2</v>
      </c>
      <c r="M60" s="21">
        <f t="shared" si="18"/>
        <v>0</v>
      </c>
      <c r="N60" s="21">
        <f t="shared" si="19"/>
        <v>0</v>
      </c>
      <c r="O60" s="21">
        <f t="shared" si="20"/>
        <v>0</v>
      </c>
      <c r="P60" s="21">
        <f t="shared" si="21"/>
        <v>0</v>
      </c>
      <c r="Q60" s="19">
        <f t="shared" si="10"/>
        <v>0</v>
      </c>
      <c r="R60" s="19">
        <f t="shared" si="11"/>
        <v>4.0074124733220855E-2</v>
      </c>
      <c r="S60" s="19">
        <f t="shared" si="12"/>
        <v>0</v>
      </c>
      <c r="T60" s="19">
        <f t="shared" si="13"/>
        <v>0</v>
      </c>
      <c r="U60" s="19">
        <f t="shared" si="14"/>
        <v>0</v>
      </c>
      <c r="V60" s="19">
        <f t="shared" si="15"/>
        <v>0</v>
      </c>
    </row>
    <row r="61" spans="1:22" x14ac:dyDescent="0.25">
      <c r="A61" s="26">
        <f>Wellpath!E61</f>
        <v>1680</v>
      </c>
      <c r="B61" s="22">
        <v>0</v>
      </c>
      <c r="C61" s="22">
        <v>0</v>
      </c>
      <c r="D61" s="22">
        <v>1</v>
      </c>
      <c r="E61" s="20">
        <f>Model!$W$25*((drdp!B61+drdp!K61)*DECR!$B61+(drdp!E61+drdp!N61)*DECR!$C61+(drdp!H61+drdp!Q61)*DECR!$D61)</f>
        <v>0</v>
      </c>
      <c r="F61" s="20">
        <f>Model!$W$25*((drdp!C61+drdp!L61)*DECR!$B61+(drdp!F61+drdp!O61)*DECR!$C61+(drdp!I61+drdp!R61)*DECR!$D61)</f>
        <v>3.3424994372581465E-2</v>
      </c>
      <c r="G61" s="20">
        <f>Model!$W$25*((drdp!D61+drdp!M61)*DECR!$B61+(drdp!G61+drdp!P61)*DECR!$C61+(drdp!J61+drdp!S61)*DECR!$D61)</f>
        <v>0</v>
      </c>
      <c r="H61" s="18">
        <f>Model!$W$25*((drdp!B61)*DECR!$B61+(drdp!E61)*DECR!$C61+(drdp!H61)*DECR!$D61)</f>
        <v>0</v>
      </c>
      <c r="I61" s="18">
        <f>Model!$W$25*((drdp!C61)*DECR!$B61+(drdp!F61)*DECR!$C61+(drdp!I61)*DECR!$D61)</f>
        <v>2.0054996623548878E-2</v>
      </c>
      <c r="J61" s="18">
        <f>Model!$W$25*((drdp!D61)*DECR!$B61+(drdp!G61)*DECR!$C61+(drdp!J61)*DECR!$D61)</f>
        <v>0</v>
      </c>
      <c r="K61" s="21">
        <f t="shared" si="16"/>
        <v>0</v>
      </c>
      <c r="L61" s="21">
        <f t="shared" si="17"/>
        <v>4.2397963650739633E-2</v>
      </c>
      <c r="M61" s="21">
        <f t="shared" si="18"/>
        <v>0</v>
      </c>
      <c r="N61" s="21">
        <f t="shared" si="19"/>
        <v>0</v>
      </c>
      <c r="O61" s="21">
        <f t="shared" si="20"/>
        <v>0</v>
      </c>
      <c r="P61" s="21">
        <f t="shared" si="21"/>
        <v>0</v>
      </c>
      <c r="Q61" s="19">
        <f t="shared" si="10"/>
        <v>0</v>
      </c>
      <c r="R61" s="19">
        <f t="shared" si="11"/>
        <v>4.1682936291503082E-2</v>
      </c>
      <c r="S61" s="19">
        <f t="shared" si="12"/>
        <v>0</v>
      </c>
      <c r="T61" s="19">
        <f t="shared" si="13"/>
        <v>0</v>
      </c>
      <c r="U61" s="19">
        <f t="shared" si="14"/>
        <v>0</v>
      </c>
      <c r="V61" s="19">
        <f t="shared" si="15"/>
        <v>0</v>
      </c>
    </row>
    <row r="62" spans="1:22" x14ac:dyDescent="0.25">
      <c r="A62" s="26">
        <f>Wellpath!E62</f>
        <v>1700</v>
      </c>
      <c r="B62" s="22">
        <v>0</v>
      </c>
      <c r="C62" s="22">
        <v>0</v>
      </c>
      <c r="D62" s="22">
        <v>1</v>
      </c>
      <c r="E62" s="20">
        <f>Model!$W$25*((drdp!B62+drdp!K62)*DECR!$B62+(drdp!E62+drdp!N62)*DECR!$C62+(drdp!H62+drdp!Q62)*DECR!$D62)</f>
        <v>0</v>
      </c>
      <c r="F62" s="20">
        <f>Model!$W$25*((drdp!C62+drdp!L62)*DECR!$B62+(drdp!F62+drdp!O62)*DECR!$C62+(drdp!I62+drdp!R62)*DECR!$D62)</f>
        <v>2.0054996623548878E-2</v>
      </c>
      <c r="G62" s="20">
        <f>Model!$W$25*((drdp!D62+drdp!M62)*DECR!$B62+(drdp!G62+drdp!P62)*DECR!$C62+(drdp!J62+drdp!S62)*DECR!$D62)</f>
        <v>0</v>
      </c>
      <c r="H62" s="18">
        <f>Model!$W$25*((drdp!B62)*DECR!$B62+(drdp!E62)*DECR!$C62+(drdp!H62)*DECR!$D62)</f>
        <v>0</v>
      </c>
      <c r="I62" s="18">
        <f>Model!$W$25*((drdp!C62)*DECR!$B62+(drdp!F62)*DECR!$C62+(drdp!I62)*DECR!$D62)</f>
        <v>1.3369997749032586E-2</v>
      </c>
      <c r="J62" s="18">
        <f>Model!$W$25*((drdp!D62)*DECR!$B62+(drdp!G62)*DECR!$C62+(drdp!J62)*DECR!$D62)</f>
        <v>0</v>
      </c>
      <c r="K62" s="21">
        <f t="shared" si="16"/>
        <v>0</v>
      </c>
      <c r="L62" s="21">
        <f t="shared" si="17"/>
        <v>4.2800166540310186E-2</v>
      </c>
      <c r="M62" s="21">
        <f t="shared" si="18"/>
        <v>0</v>
      </c>
      <c r="N62" s="21">
        <f t="shared" si="19"/>
        <v>0</v>
      </c>
      <c r="O62" s="21">
        <f t="shared" si="20"/>
        <v>0</v>
      </c>
      <c r="P62" s="21">
        <f t="shared" si="21"/>
        <v>0</v>
      </c>
      <c r="Q62" s="19">
        <f t="shared" si="10"/>
        <v>0</v>
      </c>
      <c r="R62" s="19">
        <f t="shared" si="11"/>
        <v>4.2576720490548767E-2</v>
      </c>
      <c r="S62" s="19">
        <f t="shared" si="12"/>
        <v>0</v>
      </c>
      <c r="T62" s="19">
        <f t="shared" si="13"/>
        <v>0</v>
      </c>
      <c r="U62" s="19">
        <f t="shared" si="14"/>
        <v>0</v>
      </c>
      <c r="V62" s="19">
        <f t="shared" si="15"/>
        <v>0</v>
      </c>
    </row>
    <row r="63" spans="1:22" x14ac:dyDescent="0.25">
      <c r="A63" s="26">
        <f>Wellpath!E63</f>
        <v>1710</v>
      </c>
      <c r="B63" s="22">
        <v>0</v>
      </c>
      <c r="C63" s="22">
        <v>0</v>
      </c>
      <c r="D63" s="22">
        <v>1</v>
      </c>
      <c r="E63" s="20">
        <f>Model!$W$25*((drdp!B63+drdp!K63)*DECR!$B63+(drdp!E63+drdp!N63)*DECR!$C63+(drdp!H63+drdp!Q63)*DECR!$D63)</f>
        <v>0</v>
      </c>
      <c r="F63" s="20">
        <f>Model!$W$25*((drdp!C63+drdp!L63)*DECR!$B63+(drdp!F63+drdp!O63)*DECR!$C63+(drdp!I63+drdp!R63)*DECR!$D63)</f>
        <v>2.6475795481978554E-2</v>
      </c>
      <c r="G63" s="20">
        <f>Model!$W$25*((drdp!D63+drdp!M63)*DECR!$B63+(drdp!G63+drdp!P63)*DECR!$C63+(drdp!J63+drdp!S63)*DECR!$D63)</f>
        <v>0</v>
      </c>
      <c r="H63" s="18">
        <f>Model!$W$25*((drdp!B63)*DECR!$B63+(drdp!E63)*DECR!$C63+(drdp!H63)*DECR!$D63)</f>
        <v>0</v>
      </c>
      <c r="I63" s="18">
        <f>Model!$W$25*((drdp!C63)*DECR!$B63+(drdp!F63)*DECR!$C63+(drdp!I63)*DECR!$D63)</f>
        <v>6.6189488704946385E-3</v>
      </c>
      <c r="J63" s="18">
        <f>Model!$W$25*((drdp!D63)*DECR!$B63+(drdp!G63)*DECR!$C63+(drdp!J63)*DECR!$D63)</f>
        <v>0</v>
      </c>
      <c r="K63" s="21">
        <f t="shared" si="16"/>
        <v>0</v>
      </c>
      <c r="L63" s="21">
        <f t="shared" si="17"/>
        <v>4.350113428671374E-2</v>
      </c>
      <c r="M63" s="21">
        <f t="shared" si="18"/>
        <v>0</v>
      </c>
      <c r="N63" s="21">
        <f t="shared" si="19"/>
        <v>0</v>
      </c>
      <c r="O63" s="21">
        <f t="shared" si="20"/>
        <v>0</v>
      </c>
      <c r="P63" s="21">
        <f t="shared" si="21"/>
        <v>0</v>
      </c>
      <c r="Q63" s="19">
        <f t="shared" si="10"/>
        <v>0</v>
      </c>
      <c r="R63" s="19">
        <f t="shared" si="11"/>
        <v>4.2843977024460411E-2</v>
      </c>
      <c r="S63" s="19">
        <f t="shared" si="12"/>
        <v>0</v>
      </c>
      <c r="T63" s="19">
        <f t="shared" si="13"/>
        <v>0</v>
      </c>
      <c r="U63" s="19">
        <f t="shared" si="14"/>
        <v>0</v>
      </c>
      <c r="V63" s="19">
        <f t="shared" si="15"/>
        <v>0</v>
      </c>
    </row>
    <row r="64" spans="1:22" x14ac:dyDescent="0.25">
      <c r="A64" s="26">
        <f>Wellpath!E64</f>
        <v>1740</v>
      </c>
      <c r="B64" s="22">
        <v>0</v>
      </c>
      <c r="C64" s="22">
        <v>0</v>
      </c>
      <c r="D64" s="22">
        <v>1</v>
      </c>
      <c r="E64" s="20">
        <f>Model!$W$25*((drdp!B64+drdp!K64)*DECR!$B64+(drdp!E64+drdp!N64)*DECR!$C64+(drdp!H64+drdp!Q64)*DECR!$D64)</f>
        <v>0</v>
      </c>
      <c r="F64" s="20">
        <f>Model!$W$25*((drdp!C64+drdp!L64)*DECR!$B64+(drdp!F64+drdp!O64)*DECR!$C64+(drdp!I64+drdp!R64)*DECR!$D64)</f>
        <v>3.8498625075769441E-2</v>
      </c>
      <c r="G64" s="20">
        <f>Model!$W$25*((drdp!D64+drdp!M64)*DECR!$B64+(drdp!G64+drdp!P64)*DECR!$C64+(drdp!J64+drdp!S64)*DECR!$D64)</f>
        <v>0</v>
      </c>
      <c r="H64" s="18">
        <f>Model!$W$25*((drdp!B64)*DECR!$B64+(drdp!E64)*DECR!$C64+(drdp!H64)*DECR!$D64)</f>
        <v>0</v>
      </c>
      <c r="I64" s="18">
        <f>Model!$W$25*((drdp!C64)*DECR!$B64+(drdp!F64)*DECR!$C64+(drdp!I64)*DECR!$D64)</f>
        <v>1.924931253788472E-2</v>
      </c>
      <c r="J64" s="18">
        <f>Model!$W$25*((drdp!D64)*DECR!$B64+(drdp!G64)*DECR!$C64+(drdp!J64)*DECR!$D64)</f>
        <v>0</v>
      </c>
      <c r="K64" s="21">
        <f t="shared" si="16"/>
        <v>0</v>
      </c>
      <c r="L64" s="21">
        <f t="shared" si="17"/>
        <v>4.4983278419438402E-2</v>
      </c>
      <c r="M64" s="21">
        <f t="shared" si="18"/>
        <v>0</v>
      </c>
      <c r="N64" s="21">
        <f t="shared" si="19"/>
        <v>0</v>
      </c>
      <c r="O64" s="21">
        <f t="shared" si="20"/>
        <v>0</v>
      </c>
      <c r="P64" s="21">
        <f t="shared" si="21"/>
        <v>0</v>
      </c>
      <c r="Q64" s="19">
        <f t="shared" si="10"/>
        <v>0</v>
      </c>
      <c r="R64" s="19">
        <f t="shared" si="11"/>
        <v>4.3871670319894904E-2</v>
      </c>
      <c r="S64" s="19">
        <f t="shared" si="12"/>
        <v>0</v>
      </c>
      <c r="T64" s="19">
        <f t="shared" si="13"/>
        <v>0</v>
      </c>
      <c r="U64" s="19">
        <f t="shared" si="14"/>
        <v>0</v>
      </c>
      <c r="V64" s="19">
        <f t="shared" si="15"/>
        <v>0</v>
      </c>
    </row>
    <row r="65" spans="1:23" x14ac:dyDescent="0.25">
      <c r="A65" s="26">
        <f>Wellpath!E65</f>
        <v>1770</v>
      </c>
      <c r="B65" s="22">
        <v>0</v>
      </c>
      <c r="C65" s="22">
        <v>0</v>
      </c>
      <c r="D65" s="22">
        <v>1</v>
      </c>
      <c r="E65" s="20">
        <f>Model!$W$25*((drdp!B65+drdp!K65)*DECR!$B65+(drdp!E65+drdp!N65)*DECR!$C65+(drdp!H65+drdp!Q65)*DECR!$D65)</f>
        <v>0</v>
      </c>
      <c r="F65" s="20">
        <f>Model!$W$25*((drdp!C65+drdp!L65)*DECR!$B65+(drdp!F65+drdp!O65)*DECR!$C65+(drdp!I65+drdp!R65)*DECR!$D65)</f>
        <v>3.7236652284174811E-2</v>
      </c>
      <c r="G65" s="20">
        <f>Model!$W$25*((drdp!D65+drdp!M65)*DECR!$B65+(drdp!G65+drdp!P65)*DECR!$C65+(drdp!J65+drdp!S65)*DECR!$D65)</f>
        <v>0</v>
      </c>
      <c r="H65" s="18">
        <f>Model!$W$25*((drdp!B65)*DECR!$B65+(drdp!E65)*DECR!$C65+(drdp!H65)*DECR!$D65)</f>
        <v>0</v>
      </c>
      <c r="I65" s="18">
        <f>Model!$W$25*((drdp!C65)*DECR!$B65+(drdp!F65)*DECR!$C65+(drdp!I65)*DECR!$D65)</f>
        <v>1.8618326142087405E-2</v>
      </c>
      <c r="J65" s="18">
        <f>Model!$W$25*((drdp!D65)*DECR!$B65+(drdp!G65)*DECR!$C65+(drdp!J65)*DECR!$D65)</f>
        <v>0</v>
      </c>
      <c r="K65" s="21">
        <f t="shared" si="16"/>
        <v>0</v>
      </c>
      <c r="L65" s="21">
        <f t="shared" si="17"/>
        <v>4.6369846692770944E-2</v>
      </c>
      <c r="M65" s="21">
        <f t="shared" si="18"/>
        <v>0</v>
      </c>
      <c r="N65" s="21">
        <f t="shared" si="19"/>
        <v>0</v>
      </c>
      <c r="O65" s="21">
        <f t="shared" si="20"/>
        <v>0</v>
      </c>
      <c r="P65" s="21">
        <f t="shared" si="21"/>
        <v>0</v>
      </c>
      <c r="Q65" s="19">
        <f t="shared" si="10"/>
        <v>0</v>
      </c>
      <c r="R65" s="19">
        <f t="shared" si="11"/>
        <v>4.5329920487771534E-2</v>
      </c>
      <c r="S65" s="19">
        <f t="shared" si="12"/>
        <v>0</v>
      </c>
      <c r="T65" s="19">
        <f t="shared" si="13"/>
        <v>0</v>
      </c>
      <c r="U65" s="19">
        <f t="shared" si="14"/>
        <v>0</v>
      </c>
      <c r="V65" s="19">
        <f t="shared" si="15"/>
        <v>0</v>
      </c>
    </row>
    <row r="66" spans="1:23" x14ac:dyDescent="0.25">
      <c r="A66" s="26">
        <f>Wellpath!E66</f>
        <v>1800</v>
      </c>
      <c r="B66" s="22">
        <v>0</v>
      </c>
      <c r="C66" s="22">
        <v>0</v>
      </c>
      <c r="D66" s="22">
        <v>1</v>
      </c>
      <c r="E66" s="20">
        <f>Model!$W$25*((drdp!B66+drdp!K66)*DECR!$B66+(drdp!E66+drdp!N66)*DECR!$C66+(drdp!H66+drdp!Q66)*DECR!$D66)</f>
        <v>0</v>
      </c>
      <c r="F66" s="20">
        <f>Model!$W$25*((drdp!C66+drdp!L66)*DECR!$B66+(drdp!F66+drdp!O66)*DECR!$C66+(drdp!I66+drdp!R66)*DECR!$D66)</f>
        <v>3.5929312367638487E-2</v>
      </c>
      <c r="G66" s="20">
        <f>Model!$W$25*((drdp!D66+drdp!M66)*DECR!$B66+(drdp!G66+drdp!P66)*DECR!$C66+(drdp!J66+drdp!S66)*DECR!$D66)</f>
        <v>0</v>
      </c>
      <c r="H66" s="18">
        <f>Model!$W$25*((drdp!B66)*DECR!$B66+(drdp!E66)*DECR!$C66+(drdp!H66)*DECR!$D66)</f>
        <v>0</v>
      </c>
      <c r="I66" s="18">
        <f>Model!$W$25*((drdp!C66)*DECR!$B66+(drdp!F66)*DECR!$C66+(drdp!I66)*DECR!$D66)</f>
        <v>1.7964656183819244E-2</v>
      </c>
      <c r="J66" s="18">
        <f>Model!$W$25*((drdp!D66)*DECR!$B66+(drdp!G66)*DECR!$C66+(drdp!J66)*DECR!$D66)</f>
        <v>0</v>
      </c>
      <c r="K66" s="21">
        <f t="shared" si="16"/>
        <v>0</v>
      </c>
      <c r="L66" s="21">
        <f t="shared" si="17"/>
        <v>4.7660762179982281E-2</v>
      </c>
      <c r="M66" s="21">
        <f t="shared" si="18"/>
        <v>0</v>
      </c>
      <c r="N66" s="21">
        <f t="shared" si="19"/>
        <v>0</v>
      </c>
      <c r="O66" s="21">
        <f t="shared" si="20"/>
        <v>0</v>
      </c>
      <c r="P66" s="21">
        <f t="shared" si="21"/>
        <v>0</v>
      </c>
      <c r="Q66" s="19">
        <f t="shared" si="10"/>
        <v>0</v>
      </c>
      <c r="R66" s="19">
        <f t="shared" si="11"/>
        <v>4.6692575564573777E-2</v>
      </c>
      <c r="S66" s="19">
        <f t="shared" si="12"/>
        <v>0</v>
      </c>
      <c r="T66" s="19">
        <f t="shared" si="13"/>
        <v>0</v>
      </c>
      <c r="U66" s="19">
        <f t="shared" si="14"/>
        <v>0</v>
      </c>
      <c r="V66" s="19">
        <f t="shared" si="15"/>
        <v>0</v>
      </c>
    </row>
    <row r="67" spans="1:23" x14ac:dyDescent="0.25">
      <c r="A67" s="26">
        <f>Wellpath!E67</f>
        <v>1830</v>
      </c>
      <c r="B67" s="22">
        <v>0</v>
      </c>
      <c r="C67" s="22">
        <v>0</v>
      </c>
      <c r="D67" s="22">
        <v>1</v>
      </c>
      <c r="E67" s="20">
        <f>Model!$W$25*((drdp!B67+drdp!K67)*DECR!$B67+(drdp!E67+drdp!N67)*DECR!$C67+(drdp!H67+drdp!Q67)*DECR!$D67)</f>
        <v>0</v>
      </c>
      <c r="F67" s="20">
        <f>Model!$W$25*((drdp!C67+drdp!L67)*DECR!$B67+(drdp!F67+drdp!O67)*DECR!$C67+(drdp!I67+drdp!R67)*DECR!$D67)</f>
        <v>3.4578198118468489E-2</v>
      </c>
      <c r="G67" s="20">
        <f>Model!$W$25*((drdp!D67+drdp!M67)*DECR!$B67+(drdp!G67+drdp!P67)*DECR!$C67+(drdp!J67+drdp!S67)*DECR!$D67)</f>
        <v>0</v>
      </c>
      <c r="H67" s="18">
        <f>Model!$W$25*((drdp!B67)*DECR!$B67+(drdp!E67)*DECR!$C67+(drdp!H67)*DECR!$D67)</f>
        <v>0</v>
      </c>
      <c r="I67" s="18">
        <f>Model!$W$25*((drdp!C67)*DECR!$B67+(drdp!F67)*DECR!$C67+(drdp!I67)*DECR!$D67)</f>
        <v>1.7289099059234245E-2</v>
      </c>
      <c r="J67" s="18">
        <f>Model!$W$25*((drdp!D67)*DECR!$B67+(drdp!G67)*DECR!$C67+(drdp!J67)*DECR!$D67)</f>
        <v>0</v>
      </c>
      <c r="K67" s="21">
        <f t="shared" si="16"/>
        <v>0</v>
      </c>
      <c r="L67" s="21">
        <f t="shared" si="17"/>
        <v>4.885641396510234E-2</v>
      </c>
      <c r="M67" s="21">
        <f t="shared" si="18"/>
        <v>0</v>
      </c>
      <c r="N67" s="21">
        <f t="shared" si="19"/>
        <v>0</v>
      </c>
      <c r="O67" s="21">
        <f t="shared" si="20"/>
        <v>0</v>
      </c>
      <c r="P67" s="21">
        <f t="shared" si="21"/>
        <v>0</v>
      </c>
      <c r="Q67" s="19">
        <f t="shared" si="10"/>
        <v>0</v>
      </c>
      <c r="R67" s="19">
        <f t="shared" si="11"/>
        <v>4.7959675126262293E-2</v>
      </c>
      <c r="S67" s="19">
        <f t="shared" si="12"/>
        <v>0</v>
      </c>
      <c r="T67" s="19">
        <f t="shared" si="13"/>
        <v>0</v>
      </c>
      <c r="U67" s="19">
        <f t="shared" si="14"/>
        <v>0</v>
      </c>
      <c r="V67" s="19">
        <f t="shared" si="15"/>
        <v>0</v>
      </c>
    </row>
    <row r="68" spans="1:23" x14ac:dyDescent="0.25">
      <c r="A68" s="26">
        <f>Wellpath!E68</f>
        <v>1860</v>
      </c>
      <c r="B68" s="22">
        <v>0</v>
      </c>
      <c r="C68" s="22">
        <v>0</v>
      </c>
      <c r="D68" s="22">
        <v>1</v>
      </c>
      <c r="E68" s="20">
        <f>Model!$W$25*((drdp!B68+drdp!K68)*DECR!$B68+(drdp!E68+drdp!N68)*DECR!$C68+(drdp!H68+drdp!Q68)*DECR!$D68)</f>
        <v>0</v>
      </c>
      <c r="F68" s="20">
        <f>Model!$W$25*((drdp!C68+drdp!L68)*DECR!$B68+(drdp!F68+drdp!O68)*DECR!$C68+(drdp!I68+drdp!R68)*DECR!$D68)</f>
        <v>3.3184955661254234E-2</v>
      </c>
      <c r="G68" s="20">
        <f>Model!$W$25*((drdp!D68+drdp!M68)*DECR!$B68+(drdp!G68+drdp!P68)*DECR!$C68+(drdp!J68+drdp!S68)*DECR!$D68)</f>
        <v>0</v>
      </c>
      <c r="H68" s="18">
        <f>Model!$W$25*((drdp!B68)*DECR!$B68+(drdp!E68)*DECR!$C68+(drdp!H68)*DECR!$D68)</f>
        <v>0</v>
      </c>
      <c r="I68" s="18">
        <f>Model!$W$25*((drdp!C68)*DECR!$B68+(drdp!F68)*DECR!$C68+(drdp!I68)*DECR!$D68)</f>
        <v>1.6592477830627117E-2</v>
      </c>
      <c r="J68" s="18">
        <f>Model!$W$25*((drdp!D68)*DECR!$B68+(drdp!G68)*DECR!$C68+(drdp!J68)*DECR!$D68)</f>
        <v>0</v>
      </c>
      <c r="K68" s="21">
        <f t="shared" si="16"/>
        <v>0</v>
      </c>
      <c r="L68" s="21">
        <f t="shared" si="17"/>
        <v>4.9957655247341748E-2</v>
      </c>
      <c r="M68" s="21">
        <f t="shared" si="18"/>
        <v>0</v>
      </c>
      <c r="N68" s="21">
        <f t="shared" si="19"/>
        <v>0</v>
      </c>
      <c r="O68" s="21">
        <f t="shared" si="20"/>
        <v>0</v>
      </c>
      <c r="P68" s="21">
        <f t="shared" si="21"/>
        <v>0</v>
      </c>
      <c r="Q68" s="19">
        <f t="shared" si="10"/>
        <v>0</v>
      </c>
      <c r="R68" s="19">
        <f t="shared" si="11"/>
        <v>4.913172428566219E-2</v>
      </c>
      <c r="S68" s="19">
        <f t="shared" si="12"/>
        <v>0</v>
      </c>
      <c r="T68" s="19">
        <f t="shared" si="13"/>
        <v>0</v>
      </c>
      <c r="U68" s="19">
        <f t="shared" si="14"/>
        <v>0</v>
      </c>
      <c r="V68" s="19">
        <f t="shared" si="15"/>
        <v>0</v>
      </c>
    </row>
    <row r="69" spans="1:23" x14ac:dyDescent="0.25">
      <c r="A69" s="26">
        <f>Wellpath!E69</f>
        <v>1890</v>
      </c>
      <c r="B69" s="22">
        <v>0</v>
      </c>
      <c r="C69" s="22">
        <v>0</v>
      </c>
      <c r="D69" s="22">
        <v>1</v>
      </c>
      <c r="E69" s="20">
        <f>Model!$W$25*((drdp!B69+drdp!K69)*DECR!$B69+(drdp!E69+drdp!N69)*DECR!$C69+(drdp!H69+drdp!Q69)*DECR!$D69)</f>
        <v>0</v>
      </c>
      <c r="F69" s="20">
        <f>Model!$W$25*((drdp!C69+drdp!L69)*DECR!$B69+(drdp!F69+drdp!O69)*DECR!$C69+(drdp!I69+drdp!R69)*DECR!$D69)</f>
        <v>3.17512824473173E-2</v>
      </c>
      <c r="G69" s="20">
        <f>Model!$W$25*((drdp!D69+drdp!M69)*DECR!$B69+(drdp!G69+drdp!P69)*DECR!$C69+(drdp!J69+drdp!S69)*DECR!$D69)</f>
        <v>0</v>
      </c>
      <c r="H69" s="18">
        <f>Model!$W$25*((drdp!B69)*DECR!$B69+(drdp!E69)*DECR!$C69+(drdp!H69)*DECR!$D69)</f>
        <v>0</v>
      </c>
      <c r="I69" s="18">
        <f>Model!$W$25*((drdp!C69)*DECR!$B69+(drdp!F69)*DECR!$C69+(drdp!I69)*DECR!$D69)</f>
        <v>1.587564122365865E-2</v>
      </c>
      <c r="J69" s="18">
        <f>Model!$W$25*((drdp!D69)*DECR!$B69+(drdp!G69)*DECR!$C69+(drdp!J69)*DECR!$D69)</f>
        <v>0</v>
      </c>
      <c r="K69" s="21">
        <f t="shared" si="16"/>
        <v>0</v>
      </c>
      <c r="L69" s="21">
        <f t="shared" si="17"/>
        <v>5.0965799184391064E-2</v>
      </c>
      <c r="M69" s="21">
        <f t="shared" si="18"/>
        <v>0</v>
      </c>
      <c r="N69" s="21">
        <f t="shared" si="19"/>
        <v>0</v>
      </c>
      <c r="O69" s="21">
        <f t="shared" si="20"/>
        <v>0</v>
      </c>
      <c r="P69" s="21">
        <f t="shared" si="21"/>
        <v>0</v>
      </c>
      <c r="Q69" s="19">
        <f t="shared" si="10"/>
        <v>0</v>
      </c>
      <c r="R69" s="19">
        <f t="shared" si="11"/>
        <v>5.0209691231604077E-2</v>
      </c>
      <c r="S69" s="19">
        <f t="shared" si="12"/>
        <v>0</v>
      </c>
      <c r="T69" s="19">
        <f t="shared" si="13"/>
        <v>0</v>
      </c>
      <c r="U69" s="19">
        <f t="shared" si="14"/>
        <v>0</v>
      </c>
      <c r="V69" s="19">
        <f t="shared" si="15"/>
        <v>0</v>
      </c>
    </row>
    <row r="70" spans="1:23" x14ac:dyDescent="0.25">
      <c r="A70" s="26">
        <f>Wellpath!E70</f>
        <v>1920</v>
      </c>
      <c r="B70" s="22">
        <v>0</v>
      </c>
      <c r="C70" s="22">
        <v>0</v>
      </c>
      <c r="D70" s="22">
        <v>1</v>
      </c>
      <c r="E70" s="20">
        <f>Model!$W$25*((drdp!B70+drdp!K70)*DECR!$B70+(drdp!E70+drdp!N70)*DECR!$C70+(drdp!H70+drdp!Q70)*DECR!$D70)</f>
        <v>0</v>
      </c>
      <c r="F70" s="20">
        <f>Model!$W$25*((drdp!C70+drdp!L70)*DECR!$B70+(drdp!F70+drdp!O70)*DECR!$C70+(drdp!I70+drdp!R70)*DECR!$D70)</f>
        <v>3.027892518662844E-2</v>
      </c>
      <c r="G70" s="20">
        <f>Model!$W$25*((drdp!D70+drdp!M70)*DECR!$B70+(drdp!G70+drdp!P70)*DECR!$C70+(drdp!J70+drdp!S70)*DECR!$D70)</f>
        <v>0</v>
      </c>
      <c r="H70" s="18">
        <f>Model!$W$25*((drdp!B70)*DECR!$B70+(drdp!E70)*DECR!$C70+(drdp!H70)*DECR!$D70)</f>
        <v>0</v>
      </c>
      <c r="I70" s="18">
        <f>Model!$W$25*((drdp!C70)*DECR!$B70+(drdp!F70)*DECR!$C70+(drdp!I70)*DECR!$D70)</f>
        <v>1.513946259331422E-2</v>
      </c>
      <c r="J70" s="18">
        <f>Model!$W$25*((drdp!D70)*DECR!$B70+(drdp!G70)*DECR!$C70+(drdp!J70)*DECR!$D70)</f>
        <v>0</v>
      </c>
      <c r="K70" s="21">
        <f t="shared" si="16"/>
        <v>0</v>
      </c>
      <c r="L70" s="21">
        <f t="shared" si="17"/>
        <v>5.1882612494848504E-2</v>
      </c>
      <c r="M70" s="21">
        <f t="shared" si="18"/>
        <v>0</v>
      </c>
      <c r="N70" s="21">
        <f t="shared" si="19"/>
        <v>0</v>
      </c>
      <c r="O70" s="21">
        <f t="shared" si="20"/>
        <v>0</v>
      </c>
      <c r="P70" s="21">
        <f t="shared" si="21"/>
        <v>0</v>
      </c>
      <c r="Q70" s="19">
        <f t="shared" si="10"/>
        <v>0</v>
      </c>
      <c r="R70" s="19">
        <f t="shared" si="11"/>
        <v>5.1195002512005428E-2</v>
      </c>
      <c r="S70" s="19">
        <f t="shared" si="12"/>
        <v>0</v>
      </c>
      <c r="T70" s="19">
        <f t="shared" si="13"/>
        <v>0</v>
      </c>
      <c r="U70" s="19">
        <f t="shared" si="14"/>
        <v>0</v>
      </c>
      <c r="V70" s="19">
        <f t="shared" si="15"/>
        <v>0</v>
      </c>
    </row>
    <row r="71" spans="1:23" x14ac:dyDescent="0.25">
      <c r="A71" s="26">
        <f>Wellpath!E71</f>
        <v>1950</v>
      </c>
      <c r="B71" s="22">
        <v>0</v>
      </c>
      <c r="C71" s="22">
        <v>0</v>
      </c>
      <c r="D71" s="22">
        <v>1</v>
      </c>
      <c r="E71" s="20">
        <f>Model!$W$25*((drdp!B71+drdp!K71)*DECR!$B71+(drdp!E71+drdp!N71)*DECR!$C71+(drdp!H71+drdp!Q71)*DECR!$D71)</f>
        <v>0</v>
      </c>
      <c r="F71" s="20">
        <f>Model!$W$25*((drdp!C71+drdp!L71)*DECR!$B71+(drdp!F71+drdp!O71)*DECR!$C71+(drdp!I71+drdp!R71)*DECR!$D71)</f>
        <v>2.8769677719710545E-2</v>
      </c>
      <c r="G71" s="20">
        <f>Model!$W$25*((drdp!D71+drdp!M71)*DECR!$B71+(drdp!G71+drdp!P71)*DECR!$C71+(drdp!J71+drdp!S71)*DECR!$D71)</f>
        <v>0</v>
      </c>
      <c r="H71" s="18">
        <f>Model!$W$25*((drdp!B71)*DECR!$B71+(drdp!E71)*DECR!$C71+(drdp!H71)*DECR!$D71)</f>
        <v>0</v>
      </c>
      <c r="I71" s="18">
        <f>Model!$W$25*((drdp!C71)*DECR!$B71+(drdp!F71)*DECR!$C71+(drdp!I71)*DECR!$D71)</f>
        <v>1.4384838859855273E-2</v>
      </c>
      <c r="J71" s="18">
        <f>Model!$W$25*((drdp!D71)*DECR!$B71+(drdp!G71)*DECR!$C71+(drdp!J71)*DECR!$D71)</f>
        <v>0</v>
      </c>
      <c r="K71" s="21">
        <f t="shared" si="16"/>
        <v>0</v>
      </c>
      <c r="L71" s="21">
        <f t="shared" si="17"/>
        <v>5.2710306850944515E-2</v>
      </c>
      <c r="M71" s="21">
        <f t="shared" si="18"/>
        <v>0</v>
      </c>
      <c r="N71" s="21">
        <f t="shared" si="19"/>
        <v>0</v>
      </c>
      <c r="O71" s="21">
        <f t="shared" si="20"/>
        <v>0</v>
      </c>
      <c r="P71" s="21">
        <f t="shared" si="21"/>
        <v>0</v>
      </c>
      <c r="Q71" s="19">
        <f t="shared" si="10"/>
        <v>0</v>
      </c>
      <c r="R71" s="19">
        <f t="shared" si="11"/>
        <v>5.2089536083872505E-2</v>
      </c>
      <c r="S71" s="19">
        <f t="shared" si="12"/>
        <v>0</v>
      </c>
      <c r="T71" s="19">
        <f t="shared" si="13"/>
        <v>0</v>
      </c>
      <c r="U71" s="19">
        <f t="shared" si="14"/>
        <v>0</v>
      </c>
      <c r="V71" s="19">
        <f t="shared" si="15"/>
        <v>0</v>
      </c>
    </row>
    <row r="72" spans="1:23" x14ac:dyDescent="0.25">
      <c r="A72" s="26">
        <f>Wellpath!E72</f>
        <v>1980</v>
      </c>
      <c r="B72" s="22">
        <v>0</v>
      </c>
      <c r="C72" s="22">
        <v>0</v>
      </c>
      <c r="D72" s="22">
        <v>1</v>
      </c>
      <c r="E72" s="20">
        <f>Model!$W$25*((drdp!B72+drdp!K72)*DECR!$B72+(drdp!E72+drdp!N72)*DECR!$C72+(drdp!H72+drdp!Q72)*DECR!$D72)</f>
        <v>0</v>
      </c>
      <c r="F72" s="20">
        <f>Model!$W$25*((drdp!C72+drdp!L72)*DECR!$B72+(drdp!F72+drdp!O72)*DECR!$C72+(drdp!I72+drdp!R72)*DECR!$D72)</f>
        <v>2.7225378832120308E-2</v>
      </c>
      <c r="G72" s="20">
        <f>Model!$W$25*((drdp!D72+drdp!M72)*DECR!$B72+(drdp!G72+drdp!P72)*DECR!$C72+(drdp!J72+drdp!S72)*DECR!$D72)</f>
        <v>0</v>
      </c>
      <c r="H72" s="18">
        <f>Model!$W$25*((drdp!B72)*DECR!$B72+(drdp!E72)*DECR!$C72+(drdp!H72)*DECR!$D72)</f>
        <v>0</v>
      </c>
      <c r="I72" s="18">
        <f>Model!$W$25*((drdp!C72)*DECR!$B72+(drdp!F72)*DECR!$C72+(drdp!I72)*DECR!$D72)</f>
        <v>1.3612689416060154E-2</v>
      </c>
      <c r="J72" s="18">
        <f>Model!$W$25*((drdp!D72)*DECR!$B72+(drdp!G72)*DECR!$C72+(drdp!J72)*DECR!$D72)</f>
        <v>0</v>
      </c>
      <c r="K72" s="21">
        <f t="shared" si="16"/>
        <v>0</v>
      </c>
      <c r="L72" s="21">
        <f t="shared" si="17"/>
        <v>5.345152810349698E-2</v>
      </c>
      <c r="M72" s="21">
        <f t="shared" si="18"/>
        <v>0</v>
      </c>
      <c r="N72" s="21">
        <f t="shared" si="19"/>
        <v>0</v>
      </c>
      <c r="O72" s="21">
        <f t="shared" si="20"/>
        <v>0</v>
      </c>
      <c r="P72" s="21">
        <f t="shared" si="21"/>
        <v>0</v>
      </c>
      <c r="Q72" s="19">
        <f t="shared" ref="Q72:Q133" si="22">K71+H72^2</f>
        <v>0</v>
      </c>
      <c r="R72" s="19">
        <f t="shared" ref="R72:R133" si="23">L71+I72^2</f>
        <v>5.2895612164082631E-2</v>
      </c>
      <c r="S72" s="19">
        <f t="shared" ref="S72:S133" si="24">M71+J72^2</f>
        <v>0</v>
      </c>
      <c r="T72" s="19">
        <f t="shared" ref="T72:T133" si="25">N71+H72*I72</f>
        <v>0</v>
      </c>
      <c r="U72" s="19">
        <f t="shared" ref="U72:U133" si="26">O71+H72*J72</f>
        <v>0</v>
      </c>
      <c r="V72" s="19">
        <f t="shared" ref="V72:V133" si="27">P71+I72*J72</f>
        <v>0</v>
      </c>
    </row>
    <row r="73" spans="1:23" x14ac:dyDescent="0.25">
      <c r="A73" s="26">
        <f>Wellpath!E73</f>
        <v>2010</v>
      </c>
      <c r="B73" s="22">
        <v>0</v>
      </c>
      <c r="C73" s="22">
        <v>0</v>
      </c>
      <c r="D73" s="22">
        <v>1</v>
      </c>
      <c r="E73" s="20">
        <f>Model!$W$25*((drdp!B73+drdp!K73)*DECR!$B73+(drdp!E73+drdp!N73)*DECR!$C73+(drdp!H73+drdp!Q73)*DECR!$D73)</f>
        <v>0</v>
      </c>
      <c r="F73" s="20">
        <f>Model!$W$25*((drdp!C73+drdp!L73)*DECR!$B73+(drdp!F73+drdp!O73)*DECR!$C73+(drdp!I73+drdp!R73)*DECR!$D73)</f>
        <v>2.564791001417125E-2</v>
      </c>
      <c r="G73" s="20">
        <f>Model!$W$25*((drdp!D73+drdp!M73)*DECR!$B73+(drdp!G73+drdp!P73)*DECR!$C73+(drdp!J73+drdp!S73)*DECR!$D73)</f>
        <v>0</v>
      </c>
      <c r="H73" s="18">
        <f>Model!$W$25*((drdp!B73)*DECR!$B73+(drdp!E73)*DECR!$C73+(drdp!H73)*DECR!$D73)</f>
        <v>0</v>
      </c>
      <c r="I73" s="18">
        <f>Model!$W$25*((drdp!C73)*DECR!$B73+(drdp!F73)*DECR!$C73+(drdp!I73)*DECR!$D73)</f>
        <v>1.2823955007085625E-2</v>
      </c>
      <c r="J73" s="18">
        <f>Model!$W$25*((drdp!D73)*DECR!$B73+(drdp!G73)*DECR!$C73+(drdp!J73)*DECR!$D73)</f>
        <v>0</v>
      </c>
      <c r="K73" s="21">
        <f t="shared" si="16"/>
        <v>0</v>
      </c>
      <c r="L73" s="21">
        <f t="shared" si="17"/>
        <v>5.4109343391592006E-2</v>
      </c>
      <c r="M73" s="21">
        <f t="shared" si="18"/>
        <v>0</v>
      </c>
      <c r="N73" s="21">
        <f t="shared" si="19"/>
        <v>0</v>
      </c>
      <c r="O73" s="21">
        <f t="shared" si="20"/>
        <v>0</v>
      </c>
      <c r="P73" s="21">
        <f t="shared" si="21"/>
        <v>0</v>
      </c>
      <c r="Q73" s="19">
        <f t="shared" si="22"/>
        <v>0</v>
      </c>
      <c r="R73" s="19">
        <f t="shared" si="23"/>
        <v>5.3615981925520736E-2</v>
      </c>
      <c r="S73" s="19">
        <f t="shared" si="24"/>
        <v>0</v>
      </c>
      <c r="T73" s="19">
        <f t="shared" si="25"/>
        <v>0</v>
      </c>
      <c r="U73" s="19">
        <f t="shared" si="26"/>
        <v>0</v>
      </c>
      <c r="V73" s="19">
        <f t="shared" si="27"/>
        <v>0</v>
      </c>
      <c r="W73" s="10" t="s">
        <v>62</v>
      </c>
    </row>
    <row r="74" spans="1:23" x14ac:dyDescent="0.25">
      <c r="A74" s="26">
        <f>Wellpath!E74</f>
        <v>2040</v>
      </c>
      <c r="B74" s="22">
        <v>0</v>
      </c>
      <c r="C74" s="22">
        <v>0</v>
      </c>
      <c r="D74" s="22">
        <v>1</v>
      </c>
      <c r="E74" s="20">
        <f>Model!$W$25*((drdp!B74+drdp!K74)*DECR!$B74+(drdp!E74+drdp!N74)*DECR!$C74+(drdp!H74+drdp!Q74)*DECR!$D74)</f>
        <v>0</v>
      </c>
      <c r="F74" s="20">
        <f>Model!$W$25*((drdp!C74+drdp!L74)*DECR!$B74+(drdp!F74+drdp!O74)*DECR!$C74+(drdp!I74+drdp!R74)*DECR!$D74)</f>
        <v>2.4039193168627595E-2</v>
      </c>
      <c r="G74" s="20">
        <f>Model!$W$25*((drdp!D74+drdp!M74)*DECR!$B74+(drdp!G74+drdp!P74)*DECR!$C74+(drdp!J74+drdp!S74)*DECR!$D74)</f>
        <v>0</v>
      </c>
      <c r="H74" s="18">
        <f>Model!$W$25*((drdp!B74)*DECR!$B74+(drdp!E74)*DECR!$C74+(drdp!H74)*DECR!$D74)</f>
        <v>0</v>
      </c>
      <c r="I74" s="18">
        <f>Model!$W$25*((drdp!C74)*DECR!$B74+(drdp!F74)*DECR!$C74+(drdp!I74)*DECR!$D74)</f>
        <v>1.2019596584313797E-2</v>
      </c>
      <c r="J74" s="18">
        <f>Model!$W$25*((drdp!D74)*DECR!$B74+(drdp!G74)*DECR!$C74+(drdp!J74)*DECR!$D74)</f>
        <v>0</v>
      </c>
      <c r="K74" s="21">
        <f t="shared" si="16"/>
        <v>0</v>
      </c>
      <c r="L74" s="21">
        <f t="shared" si="17"/>
        <v>5.4687226199790599E-2</v>
      </c>
      <c r="M74" s="21">
        <f t="shared" si="18"/>
        <v>0</v>
      </c>
      <c r="N74" s="21">
        <f t="shared" si="19"/>
        <v>0</v>
      </c>
      <c r="O74" s="21">
        <f t="shared" si="20"/>
        <v>0</v>
      </c>
      <c r="P74" s="21">
        <f t="shared" si="21"/>
        <v>0</v>
      </c>
      <c r="Q74" s="19">
        <f t="shared" si="22"/>
        <v>0</v>
      </c>
      <c r="R74" s="19">
        <f t="shared" si="23"/>
        <v>5.4253814093641654E-2</v>
      </c>
      <c r="S74" s="19">
        <f t="shared" si="24"/>
        <v>0</v>
      </c>
      <c r="T74" s="19">
        <f t="shared" si="25"/>
        <v>0</v>
      </c>
      <c r="U74" s="19">
        <f t="shared" si="26"/>
        <v>0</v>
      </c>
      <c r="V74" s="19">
        <f t="shared" si="27"/>
        <v>0</v>
      </c>
    </row>
    <row r="75" spans="1:23" x14ac:dyDescent="0.25">
      <c r="A75" s="26">
        <f>Wellpath!E75</f>
        <v>2070</v>
      </c>
      <c r="B75" s="22">
        <v>0</v>
      </c>
      <c r="C75" s="22">
        <v>0</v>
      </c>
      <c r="D75" s="22">
        <v>1</v>
      </c>
      <c r="E75" s="20">
        <f>Model!$W$25*((drdp!B75+drdp!K75)*DECR!$B75+(drdp!E75+drdp!N75)*DECR!$C75+(drdp!H75+drdp!Q75)*DECR!$D75)</f>
        <v>0</v>
      </c>
      <c r="F75" s="20">
        <f>Model!$W$25*((drdp!C75+drdp!L75)*DECR!$B75+(drdp!F75+drdp!O75)*DECR!$C75+(drdp!I75+drdp!R75)*DECR!$D75)</f>
        <v>2.240118826916181E-2</v>
      </c>
      <c r="G75" s="20">
        <f>Model!$W$25*((drdp!D75+drdp!M75)*DECR!$B75+(drdp!G75+drdp!P75)*DECR!$C75+(drdp!J75+drdp!S75)*DECR!$D75)</f>
        <v>0</v>
      </c>
      <c r="H75" s="18">
        <f>Model!$W$25*((drdp!B75)*DECR!$B75+(drdp!E75)*DECR!$C75+(drdp!H75)*DECR!$D75)</f>
        <v>0</v>
      </c>
      <c r="I75" s="18">
        <f>Model!$W$25*((drdp!C75)*DECR!$B75+(drdp!F75)*DECR!$C75+(drdp!I75)*DECR!$D75)</f>
        <v>1.1200594134580905E-2</v>
      </c>
      <c r="J75" s="18">
        <f>Model!$W$25*((drdp!D75)*DECR!$B75+(drdp!G75)*DECR!$C75+(drdp!J75)*DECR!$D75)</f>
        <v>0</v>
      </c>
      <c r="K75" s="21">
        <f t="shared" si="16"/>
        <v>0</v>
      </c>
      <c r="L75" s="21">
        <f t="shared" si="17"/>
        <v>5.518903943566103E-2</v>
      </c>
      <c r="M75" s="21">
        <f t="shared" si="18"/>
        <v>0</v>
      </c>
      <c r="N75" s="21">
        <f t="shared" si="19"/>
        <v>0</v>
      </c>
      <c r="O75" s="21">
        <f t="shared" si="20"/>
        <v>0</v>
      </c>
      <c r="P75" s="21">
        <f t="shared" si="21"/>
        <v>0</v>
      </c>
      <c r="Q75" s="19">
        <f t="shared" si="22"/>
        <v>0</v>
      </c>
      <c r="R75" s="19">
        <f t="shared" si="23"/>
        <v>5.4812679508758205E-2</v>
      </c>
      <c r="S75" s="19">
        <f t="shared" si="24"/>
        <v>0</v>
      </c>
      <c r="T75" s="19">
        <f t="shared" si="25"/>
        <v>0</v>
      </c>
      <c r="U75" s="19">
        <f t="shared" si="26"/>
        <v>0</v>
      </c>
      <c r="V75" s="19">
        <f t="shared" si="27"/>
        <v>0</v>
      </c>
    </row>
    <row r="76" spans="1:23" x14ac:dyDescent="0.25">
      <c r="A76" s="26">
        <f>Wellpath!E76</f>
        <v>2100</v>
      </c>
      <c r="B76" s="22">
        <v>0</v>
      </c>
      <c r="C76" s="22">
        <v>0</v>
      </c>
      <c r="D76" s="22">
        <v>1</v>
      </c>
      <c r="E76" s="20">
        <f>Model!$W$25*((drdp!B76+drdp!K76)*DECR!$B76+(drdp!E76+drdp!N76)*DECR!$C76+(drdp!H76+drdp!Q76)*DECR!$D76)</f>
        <v>0</v>
      </c>
      <c r="F76" s="20">
        <f>Model!$W$25*((drdp!C76+drdp!L76)*DECR!$B76+(drdp!F76+drdp!O76)*DECR!$C76+(drdp!I76+drdp!R76)*DECR!$D76)</f>
        <v>2.0735890972428575E-2</v>
      </c>
      <c r="G76" s="20">
        <f>Model!$W$25*((drdp!D76+drdp!M76)*DECR!$B76+(drdp!G76+drdp!P76)*DECR!$C76+(drdp!J76+drdp!S76)*DECR!$D76)</f>
        <v>0</v>
      </c>
      <c r="H76" s="18">
        <f>Model!$W$25*((drdp!B76)*DECR!$B76+(drdp!E76)*DECR!$C76+(drdp!H76)*DECR!$D76)</f>
        <v>0</v>
      </c>
      <c r="I76" s="18">
        <f>Model!$W$25*((drdp!C76)*DECR!$B76+(drdp!F76)*DECR!$C76+(drdp!I76)*DECR!$D76)</f>
        <v>1.0367945486214288E-2</v>
      </c>
      <c r="J76" s="18">
        <f>Model!$W$25*((drdp!D76)*DECR!$B76+(drdp!G76)*DECR!$C76+(drdp!J76)*DECR!$D76)</f>
        <v>0</v>
      </c>
      <c r="K76" s="21">
        <f t="shared" ref="K76:K133" si="28">K75+E76^2</f>
        <v>0</v>
      </c>
      <c r="L76" s="21">
        <f t="shared" ref="L76:L133" si="29">L75+F76^2</f>
        <v>5.5619016610081479E-2</v>
      </c>
      <c r="M76" s="21">
        <f t="shared" ref="M76:M133" si="30">M75+G76^2</f>
        <v>0</v>
      </c>
      <c r="N76" s="21">
        <f t="shared" ref="N76:N133" si="31">N75+E76*F76</f>
        <v>0</v>
      </c>
      <c r="O76" s="21">
        <f t="shared" ref="O76:O133" si="32">O75+E76*G76</f>
        <v>0</v>
      </c>
      <c r="P76" s="21">
        <f t="shared" ref="P76:P133" si="33">P75+F76*G76</f>
        <v>0</v>
      </c>
      <c r="Q76" s="19">
        <f t="shared" si="22"/>
        <v>0</v>
      </c>
      <c r="R76" s="19">
        <f t="shared" si="23"/>
        <v>5.5296533729266142E-2</v>
      </c>
      <c r="S76" s="19">
        <f t="shared" si="24"/>
        <v>0</v>
      </c>
      <c r="T76" s="19">
        <f t="shared" si="25"/>
        <v>0</v>
      </c>
      <c r="U76" s="19">
        <f t="shared" si="26"/>
        <v>0</v>
      </c>
      <c r="V76" s="19">
        <f t="shared" si="27"/>
        <v>0</v>
      </c>
    </row>
    <row r="77" spans="1:23" x14ac:dyDescent="0.25">
      <c r="A77" s="26">
        <f>Wellpath!E77</f>
        <v>2130</v>
      </c>
      <c r="B77" s="22">
        <v>0</v>
      </c>
      <c r="C77" s="22">
        <v>0</v>
      </c>
      <c r="D77" s="22">
        <v>1</v>
      </c>
      <c r="E77" s="20">
        <f>Model!$W$25*((drdp!B77+drdp!K77)*DECR!$B77+(drdp!E77+drdp!N77)*DECR!$C77+(drdp!H77+drdp!Q77)*DECR!$D77)</f>
        <v>0</v>
      </c>
      <c r="F77" s="20">
        <f>Model!$W$25*((drdp!C77+drdp!L77)*DECR!$B77+(drdp!F77+drdp!O77)*DECR!$C77+(drdp!I77+drdp!R77)*DECR!$D77)</f>
        <v>1.9045330186664582E-2</v>
      </c>
      <c r="G77" s="20">
        <f>Model!$W$25*((drdp!D77+drdp!M77)*DECR!$B77+(drdp!G77+drdp!P77)*DECR!$C77+(drdp!J77+drdp!S77)*DECR!$D77)</f>
        <v>0</v>
      </c>
      <c r="H77" s="18">
        <f>Model!$W$25*((drdp!B77)*DECR!$B77+(drdp!E77)*DECR!$C77+(drdp!H77)*DECR!$D77)</f>
        <v>0</v>
      </c>
      <c r="I77" s="18">
        <f>Model!$W$25*((drdp!C77)*DECR!$B77+(drdp!F77)*DECR!$C77+(drdp!I77)*DECR!$D77)</f>
        <v>9.5226650933322912E-3</v>
      </c>
      <c r="J77" s="18">
        <f>Model!$W$25*((drdp!D77)*DECR!$B77+(drdp!G77)*DECR!$C77+(drdp!J77)*DECR!$D77)</f>
        <v>0</v>
      </c>
      <c r="K77" s="21">
        <f t="shared" si="28"/>
        <v>0</v>
      </c>
      <c r="L77" s="21">
        <f t="shared" si="29"/>
        <v>5.5981741212000558E-2</v>
      </c>
      <c r="M77" s="21">
        <f t="shared" si="30"/>
        <v>0</v>
      </c>
      <c r="N77" s="21">
        <f t="shared" si="31"/>
        <v>0</v>
      </c>
      <c r="O77" s="21">
        <f t="shared" si="32"/>
        <v>0</v>
      </c>
      <c r="P77" s="21">
        <f t="shared" si="33"/>
        <v>0</v>
      </c>
      <c r="Q77" s="19">
        <f t="shared" si="22"/>
        <v>0</v>
      </c>
      <c r="R77" s="19">
        <f t="shared" si="23"/>
        <v>5.5709697760561248E-2</v>
      </c>
      <c r="S77" s="19">
        <f t="shared" si="24"/>
        <v>0</v>
      </c>
      <c r="T77" s="19">
        <f t="shared" si="25"/>
        <v>0</v>
      </c>
      <c r="U77" s="19">
        <f t="shared" si="26"/>
        <v>0</v>
      </c>
      <c r="V77" s="19">
        <f t="shared" si="27"/>
        <v>0</v>
      </c>
    </row>
    <row r="78" spans="1:23" x14ac:dyDescent="0.25">
      <c r="A78" s="26">
        <f>Wellpath!E78</f>
        <v>2160</v>
      </c>
      <c r="B78" s="22">
        <v>0</v>
      </c>
      <c r="C78" s="22">
        <v>0</v>
      </c>
      <c r="D78" s="22">
        <v>1</v>
      </c>
      <c r="E78" s="20">
        <f>Model!$W$25*((drdp!B78+drdp!K78)*DECR!$B78+(drdp!E78+drdp!N78)*DECR!$C78+(drdp!H78+drdp!Q78)*DECR!$D78)</f>
        <v>0</v>
      </c>
      <c r="F78" s="20">
        <f>Model!$W$25*((drdp!C78+drdp!L78)*DECR!$B78+(drdp!F78+drdp!O78)*DECR!$C78+(drdp!I78+drdp!R78)*DECR!$D78)</f>
        <v>1.7331565599776357E-2</v>
      </c>
      <c r="G78" s="20">
        <f>Model!$W$25*((drdp!D78+drdp!M78)*DECR!$B78+(drdp!G78+drdp!P78)*DECR!$C78+(drdp!J78+drdp!S78)*DECR!$D78)</f>
        <v>0</v>
      </c>
      <c r="H78" s="18">
        <f>Model!$W$25*((drdp!B78)*DECR!$B78+(drdp!E78)*DECR!$C78+(drdp!H78)*DECR!$D78)</f>
        <v>0</v>
      </c>
      <c r="I78" s="18">
        <f>Model!$W$25*((drdp!C78)*DECR!$B78+(drdp!F78)*DECR!$C78+(drdp!I78)*DECR!$D78)</f>
        <v>8.6657827998881786E-3</v>
      </c>
      <c r="J78" s="18">
        <f>Model!$W$25*((drdp!D78)*DECR!$B78+(drdp!G78)*DECR!$C78+(drdp!J78)*DECR!$D78)</f>
        <v>0</v>
      </c>
      <c r="K78" s="21">
        <f t="shared" si="28"/>
        <v>0</v>
      </c>
      <c r="L78" s="21">
        <f t="shared" si="29"/>
        <v>5.6282124378139911E-2</v>
      </c>
      <c r="M78" s="21">
        <f t="shared" si="30"/>
        <v>0</v>
      </c>
      <c r="N78" s="21">
        <f t="shared" si="31"/>
        <v>0</v>
      </c>
      <c r="O78" s="21">
        <f t="shared" si="32"/>
        <v>0</v>
      </c>
      <c r="P78" s="21">
        <f t="shared" si="33"/>
        <v>0</v>
      </c>
      <c r="Q78" s="19">
        <f t="shared" si="22"/>
        <v>0</v>
      </c>
      <c r="R78" s="19">
        <f t="shared" si="23"/>
        <v>5.6056837003535392E-2</v>
      </c>
      <c r="S78" s="19">
        <f t="shared" si="24"/>
        <v>0</v>
      </c>
      <c r="T78" s="19">
        <f t="shared" si="25"/>
        <v>0</v>
      </c>
      <c r="U78" s="19">
        <f t="shared" si="26"/>
        <v>0</v>
      </c>
      <c r="V78" s="19">
        <f t="shared" si="27"/>
        <v>0</v>
      </c>
    </row>
    <row r="79" spans="1:23" x14ac:dyDescent="0.25">
      <c r="A79" s="26">
        <f>Wellpath!E79</f>
        <v>2190</v>
      </c>
      <c r="B79" s="22">
        <v>0</v>
      </c>
      <c r="C79" s="22">
        <v>0</v>
      </c>
      <c r="D79" s="22">
        <v>1</v>
      </c>
      <c r="E79" s="20">
        <f>Model!$W$25*((drdp!B79+drdp!K79)*DECR!$B79+(drdp!E79+drdp!N79)*DECR!$C79+(drdp!H79+drdp!Q79)*DECR!$D79)</f>
        <v>0</v>
      </c>
      <c r="F79" s="20">
        <f>Model!$W$25*((drdp!C79+drdp!L79)*DECR!$B79+(drdp!F79+drdp!O79)*DECR!$C79+(drdp!I79+drdp!R79)*DECR!$D79)</f>
        <v>1.5596685169927821E-2</v>
      </c>
      <c r="G79" s="20">
        <f>Model!$W$25*((drdp!D79+drdp!M79)*DECR!$B79+(drdp!G79+drdp!P79)*DECR!$C79+(drdp!J79+drdp!S79)*DECR!$D79)</f>
        <v>0</v>
      </c>
      <c r="H79" s="18">
        <f>Model!$W$25*((drdp!B79)*DECR!$B79+(drdp!E79)*DECR!$C79+(drdp!H79)*DECR!$D79)</f>
        <v>0</v>
      </c>
      <c r="I79" s="18">
        <f>Model!$W$25*((drdp!C79)*DECR!$B79+(drdp!F79)*DECR!$C79+(drdp!I79)*DECR!$D79)</f>
        <v>7.7983425849639104E-3</v>
      </c>
      <c r="J79" s="18">
        <f>Model!$W$25*((drdp!D79)*DECR!$B79+(drdp!G79)*DECR!$C79+(drdp!J79)*DECR!$D79)</f>
        <v>0</v>
      </c>
      <c r="K79" s="21">
        <f t="shared" si="28"/>
        <v>0</v>
      </c>
      <c r="L79" s="21">
        <f t="shared" si="29"/>
        <v>5.6525380966429756E-2</v>
      </c>
      <c r="M79" s="21">
        <f t="shared" si="30"/>
        <v>0</v>
      </c>
      <c r="N79" s="21">
        <f t="shared" si="31"/>
        <v>0</v>
      </c>
      <c r="O79" s="21">
        <f t="shared" si="32"/>
        <v>0</v>
      </c>
      <c r="P79" s="21">
        <f t="shared" si="33"/>
        <v>0</v>
      </c>
      <c r="Q79" s="19">
        <f t="shared" si="22"/>
        <v>0</v>
      </c>
      <c r="R79" s="19">
        <f t="shared" si="23"/>
        <v>5.6342938525212376E-2</v>
      </c>
      <c r="S79" s="19">
        <f t="shared" si="24"/>
        <v>0</v>
      </c>
      <c r="T79" s="19">
        <f t="shared" si="25"/>
        <v>0</v>
      </c>
      <c r="U79" s="19">
        <f t="shared" si="26"/>
        <v>0</v>
      </c>
      <c r="V79" s="19">
        <f t="shared" si="27"/>
        <v>0</v>
      </c>
    </row>
    <row r="80" spans="1:23" x14ac:dyDescent="0.25">
      <c r="A80" s="26">
        <f>Wellpath!E80</f>
        <v>2220</v>
      </c>
      <c r="B80" s="22">
        <v>0</v>
      </c>
      <c r="C80" s="22">
        <v>0</v>
      </c>
      <c r="D80" s="22">
        <v>1</v>
      </c>
      <c r="E80" s="20">
        <f>Model!$W$25*((drdp!B80+drdp!K80)*DECR!$B80+(drdp!E80+drdp!N80)*DECR!$C80+(drdp!H80+drdp!Q80)*DECR!$D80)</f>
        <v>0</v>
      </c>
      <c r="F80" s="20">
        <f>Model!$W$25*((drdp!C80+drdp!L80)*DECR!$B80+(drdp!F80+drdp!O80)*DECR!$C80+(drdp!I80+drdp!R80)*DECR!$D80)</f>
        <v>1.384280258168491E-2</v>
      </c>
      <c r="G80" s="20">
        <f>Model!$W$25*((drdp!D80+drdp!M80)*DECR!$B80+(drdp!G80+drdp!P80)*DECR!$C80+(drdp!J80+drdp!S80)*DECR!$D80)</f>
        <v>0</v>
      </c>
      <c r="H80" s="18">
        <f>Model!$W$25*((drdp!B80)*DECR!$B80+(drdp!E80)*DECR!$C80+(drdp!H80)*DECR!$D80)</f>
        <v>0</v>
      </c>
      <c r="I80" s="18">
        <f>Model!$W$25*((drdp!C80)*DECR!$B80+(drdp!F80)*DECR!$C80+(drdp!I80)*DECR!$D80)</f>
        <v>6.9214012908424549E-3</v>
      </c>
      <c r="J80" s="18">
        <f>Model!$W$25*((drdp!D80)*DECR!$B80+(drdp!G80)*DECR!$C80+(drdp!J80)*DECR!$D80)</f>
        <v>0</v>
      </c>
      <c r="K80" s="21">
        <f t="shared" si="28"/>
        <v>0</v>
      </c>
      <c r="L80" s="21">
        <f t="shared" si="29"/>
        <v>5.6717004149745259E-2</v>
      </c>
      <c r="M80" s="21">
        <f t="shared" si="30"/>
        <v>0</v>
      </c>
      <c r="N80" s="21">
        <f t="shared" si="31"/>
        <v>0</v>
      </c>
      <c r="O80" s="21">
        <f t="shared" si="32"/>
        <v>0</v>
      </c>
      <c r="P80" s="21">
        <f t="shared" si="33"/>
        <v>0</v>
      </c>
      <c r="Q80" s="19">
        <f t="shared" si="22"/>
        <v>0</v>
      </c>
      <c r="R80" s="19">
        <f t="shared" si="23"/>
        <v>5.6573286762258632E-2</v>
      </c>
      <c r="S80" s="19">
        <f t="shared" si="24"/>
        <v>0</v>
      </c>
      <c r="T80" s="19">
        <f t="shared" si="25"/>
        <v>0</v>
      </c>
      <c r="U80" s="19">
        <f t="shared" si="26"/>
        <v>0</v>
      </c>
      <c r="V80" s="19">
        <f t="shared" si="27"/>
        <v>0</v>
      </c>
    </row>
    <row r="81" spans="1:22" x14ac:dyDescent="0.25">
      <c r="A81" s="26">
        <f>Wellpath!E81</f>
        <v>2250</v>
      </c>
      <c r="B81" s="22">
        <v>0</v>
      </c>
      <c r="C81" s="22">
        <v>0</v>
      </c>
      <c r="D81" s="22">
        <v>1</v>
      </c>
      <c r="E81" s="20">
        <f>Model!$W$25*((drdp!B81+drdp!K81)*DECR!$B81+(drdp!E81+drdp!N81)*DECR!$C81+(drdp!H81+drdp!Q81)*DECR!$D81)</f>
        <v>0</v>
      </c>
      <c r="F81" s="20">
        <f>Model!$W$25*((drdp!C81+drdp!L81)*DECR!$B81+(drdp!F81+drdp!O81)*DECR!$C81+(drdp!I81+drdp!R81)*DECR!$D81)</f>
        <v>1.2072054670816484E-2</v>
      </c>
      <c r="G81" s="20">
        <f>Model!$W$25*((drdp!D81+drdp!M81)*DECR!$B81+(drdp!G81+drdp!P81)*DECR!$C81+(drdp!J81+drdp!S81)*DECR!$D81)</f>
        <v>0</v>
      </c>
      <c r="H81" s="18">
        <f>Model!$W$25*((drdp!B81)*DECR!$B81+(drdp!E81)*DECR!$C81+(drdp!H81)*DECR!$D81)</f>
        <v>0</v>
      </c>
      <c r="I81" s="18">
        <f>Model!$W$25*((drdp!C81)*DECR!$B81+(drdp!F81)*DECR!$C81+(drdp!I81)*DECR!$D81)</f>
        <v>6.0360273354082422E-3</v>
      </c>
      <c r="J81" s="18">
        <f>Model!$W$25*((drdp!D81)*DECR!$B81+(drdp!G81)*DECR!$C81+(drdp!J81)*DECR!$D81)</f>
        <v>0</v>
      </c>
      <c r="K81" s="21">
        <f t="shared" si="28"/>
        <v>0</v>
      </c>
      <c r="L81" s="21">
        <f t="shared" si="29"/>
        <v>5.6862738653720442E-2</v>
      </c>
      <c r="M81" s="21">
        <f t="shared" si="30"/>
        <v>0</v>
      </c>
      <c r="N81" s="21">
        <f t="shared" si="31"/>
        <v>0</v>
      </c>
      <c r="O81" s="21">
        <f t="shared" si="32"/>
        <v>0</v>
      </c>
      <c r="P81" s="21">
        <f t="shared" si="33"/>
        <v>0</v>
      </c>
      <c r="Q81" s="19">
        <f t="shared" si="22"/>
        <v>0</v>
      </c>
      <c r="R81" s="19">
        <f t="shared" si="23"/>
        <v>5.6753437775739053E-2</v>
      </c>
      <c r="S81" s="19">
        <f t="shared" si="24"/>
        <v>0</v>
      </c>
      <c r="T81" s="19">
        <f t="shared" si="25"/>
        <v>0</v>
      </c>
      <c r="U81" s="19">
        <f t="shared" si="26"/>
        <v>0</v>
      </c>
      <c r="V81" s="19">
        <f t="shared" si="27"/>
        <v>0</v>
      </c>
    </row>
    <row r="82" spans="1:22" x14ac:dyDescent="0.25">
      <c r="A82" s="26">
        <f>Wellpath!E82</f>
        <v>2280</v>
      </c>
      <c r="B82" s="22">
        <v>0</v>
      </c>
      <c r="C82" s="22">
        <v>0</v>
      </c>
      <c r="D82" s="22">
        <v>1</v>
      </c>
      <c r="E82" s="20">
        <f>Model!$W$25*((drdp!B82+drdp!K82)*DECR!$B82+(drdp!E82+drdp!N82)*DECR!$C82+(drdp!H82+drdp!Q82)*DECR!$D82)</f>
        <v>0</v>
      </c>
      <c r="F82" s="20">
        <f>Model!$W$25*((drdp!C82+drdp!L82)*DECR!$B82+(drdp!F82+drdp!O82)*DECR!$C82+(drdp!I82+drdp!R82)*DECR!$D82)</f>
        <v>1.0286598820889139E-2</v>
      </c>
      <c r="G82" s="20">
        <f>Model!$W$25*((drdp!D82+drdp!M82)*DECR!$B82+(drdp!G82+drdp!P82)*DECR!$C82+(drdp!J82+drdp!S82)*DECR!$D82)</f>
        <v>0</v>
      </c>
      <c r="H82" s="18">
        <f>Model!$W$25*((drdp!B82)*DECR!$B82+(drdp!E82)*DECR!$C82+(drdp!H82)*DECR!$D82)</f>
        <v>0</v>
      </c>
      <c r="I82" s="18">
        <f>Model!$W$25*((drdp!C82)*DECR!$B82+(drdp!F82)*DECR!$C82+(drdp!I82)*DECR!$D82)</f>
        <v>5.1432994104445694E-3</v>
      </c>
      <c r="J82" s="18">
        <f>Model!$W$25*((drdp!D82)*DECR!$B82+(drdp!G82)*DECR!$C82+(drdp!J82)*DECR!$D82)</f>
        <v>0</v>
      </c>
      <c r="K82" s="21">
        <f t="shared" si="28"/>
        <v>0</v>
      </c>
      <c r="L82" s="21">
        <f t="shared" si="29"/>
        <v>5.6968552769022358E-2</v>
      </c>
      <c r="M82" s="21">
        <f t="shared" si="30"/>
        <v>0</v>
      </c>
      <c r="N82" s="21">
        <f t="shared" si="31"/>
        <v>0</v>
      </c>
      <c r="O82" s="21">
        <f t="shared" si="32"/>
        <v>0</v>
      </c>
      <c r="P82" s="21">
        <f t="shared" si="33"/>
        <v>0</v>
      </c>
      <c r="Q82" s="19">
        <f t="shared" si="22"/>
        <v>0</v>
      </c>
      <c r="R82" s="19">
        <f t="shared" si="23"/>
        <v>5.6889192182545921E-2</v>
      </c>
      <c r="S82" s="19">
        <f t="shared" si="24"/>
        <v>0</v>
      </c>
      <c r="T82" s="19">
        <f t="shared" si="25"/>
        <v>0</v>
      </c>
      <c r="U82" s="19">
        <f t="shared" si="26"/>
        <v>0</v>
      </c>
      <c r="V82" s="19">
        <f t="shared" si="27"/>
        <v>0</v>
      </c>
    </row>
    <row r="83" spans="1:22" x14ac:dyDescent="0.25">
      <c r="A83" s="26">
        <f>Wellpath!E83</f>
        <v>2310</v>
      </c>
      <c r="B83" s="22">
        <v>0</v>
      </c>
      <c r="C83" s="22">
        <v>0</v>
      </c>
      <c r="D83" s="22">
        <v>1</v>
      </c>
      <c r="E83" s="20">
        <f>Model!$W$25*((drdp!B83+drdp!K83)*DECR!$B83+(drdp!E83+drdp!N83)*DECR!$C83+(drdp!H83+drdp!Q83)*DECR!$D83)</f>
        <v>0</v>
      </c>
      <c r="F83" s="20">
        <f>Model!$W$25*((drdp!C83+drdp!L83)*DECR!$B83+(drdp!F83+drdp!O83)*DECR!$C83+(drdp!I83+drdp!R83)*DECR!$D83)</f>
        <v>8.4886103348276211E-3</v>
      </c>
      <c r="G83" s="20">
        <f>Model!$W$25*((drdp!D83+drdp!M83)*DECR!$B83+(drdp!G83+drdp!P83)*DECR!$C83+(drdp!J83+drdp!S83)*DECR!$D83)</f>
        <v>0</v>
      </c>
      <c r="H83" s="18">
        <f>Model!$W$25*((drdp!B83)*DECR!$B83+(drdp!E83)*DECR!$C83+(drdp!H83)*DECR!$D83)</f>
        <v>0</v>
      </c>
      <c r="I83" s="18">
        <f>Model!$W$25*((drdp!C83)*DECR!$B83+(drdp!F83)*DECR!$C83+(drdp!I83)*DECR!$D83)</f>
        <v>4.2443051674138105E-3</v>
      </c>
      <c r="J83" s="18">
        <f>Model!$W$25*((drdp!D83)*DECR!$B83+(drdp!G83)*DECR!$C83+(drdp!J83)*DECR!$D83)</f>
        <v>0</v>
      </c>
      <c r="K83" s="21">
        <f t="shared" si="28"/>
        <v>0</v>
      </c>
      <c r="L83" s="21">
        <f t="shared" si="29"/>
        <v>5.7040609274438901E-2</v>
      </c>
      <c r="M83" s="21">
        <f t="shared" si="30"/>
        <v>0</v>
      </c>
      <c r="N83" s="21">
        <f t="shared" si="31"/>
        <v>0</v>
      </c>
      <c r="O83" s="21">
        <f t="shared" si="32"/>
        <v>0</v>
      </c>
      <c r="P83" s="21">
        <f t="shared" si="33"/>
        <v>0</v>
      </c>
      <c r="Q83" s="19">
        <f t="shared" si="22"/>
        <v>0</v>
      </c>
      <c r="R83" s="19">
        <f t="shared" si="23"/>
        <v>5.6986566895376491E-2</v>
      </c>
      <c r="S83" s="19">
        <f t="shared" si="24"/>
        <v>0</v>
      </c>
      <c r="T83" s="19">
        <f t="shared" si="25"/>
        <v>0</v>
      </c>
      <c r="U83" s="19">
        <f t="shared" si="26"/>
        <v>0</v>
      </c>
      <c r="V83" s="19">
        <f t="shared" si="27"/>
        <v>0</v>
      </c>
    </row>
    <row r="84" spans="1:22" x14ac:dyDescent="0.25">
      <c r="A84" s="26">
        <f>Wellpath!E84</f>
        <v>2340</v>
      </c>
      <c r="B84" s="22">
        <v>0</v>
      </c>
      <c r="C84" s="22">
        <v>0</v>
      </c>
      <c r="D84" s="22">
        <v>1</v>
      </c>
      <c r="E84" s="20">
        <f>Model!$W$25*((drdp!B84+drdp!K84)*DECR!$B84+(drdp!E84+drdp!N84)*DECR!$C84+(drdp!H84+drdp!Q84)*DECR!$D84)</f>
        <v>0</v>
      </c>
      <c r="F84" s="20">
        <f>Model!$W$25*((drdp!C84+drdp!L84)*DECR!$B84+(drdp!F84+drdp!O84)*DECR!$C84+(drdp!I84+drdp!R84)*DECR!$D84)</f>
        <v>6.6802797846432973E-3</v>
      </c>
      <c r="G84" s="20">
        <f>Model!$W$25*((drdp!D84+drdp!M84)*DECR!$B84+(drdp!G84+drdp!P84)*DECR!$C84+(drdp!J84+drdp!S84)*DECR!$D84)</f>
        <v>0</v>
      </c>
      <c r="H84" s="18">
        <f>Model!$W$25*((drdp!B84)*DECR!$B84+(drdp!E84)*DECR!$C84+(drdp!H84)*DECR!$D84)</f>
        <v>0</v>
      </c>
      <c r="I84" s="18">
        <f>Model!$W$25*((drdp!C84)*DECR!$B84+(drdp!F84)*DECR!$C84+(drdp!I84)*DECR!$D84)</f>
        <v>3.3401398923216486E-3</v>
      </c>
      <c r="J84" s="18">
        <f>Model!$W$25*((drdp!D84)*DECR!$B84+(drdp!G84)*DECR!$C84+(drdp!J84)*DECR!$D84)</f>
        <v>0</v>
      </c>
      <c r="K84" s="21">
        <f t="shared" si="28"/>
        <v>0</v>
      </c>
      <c r="L84" s="21">
        <f t="shared" si="29"/>
        <v>5.7085235412440018E-2</v>
      </c>
      <c r="M84" s="21">
        <f t="shared" si="30"/>
        <v>0</v>
      </c>
      <c r="N84" s="21">
        <f t="shared" si="31"/>
        <v>0</v>
      </c>
      <c r="O84" s="21">
        <f t="shared" si="32"/>
        <v>0</v>
      </c>
      <c r="P84" s="21">
        <f t="shared" si="33"/>
        <v>0</v>
      </c>
      <c r="Q84" s="19">
        <f t="shared" si="22"/>
        <v>0</v>
      </c>
      <c r="R84" s="19">
        <f t="shared" si="23"/>
        <v>5.7051765808939177E-2</v>
      </c>
      <c r="S84" s="19">
        <f t="shared" si="24"/>
        <v>0</v>
      </c>
      <c r="T84" s="19">
        <f t="shared" si="25"/>
        <v>0</v>
      </c>
      <c r="U84" s="19">
        <f t="shared" si="26"/>
        <v>0</v>
      </c>
      <c r="V84" s="19">
        <f t="shared" si="27"/>
        <v>0</v>
      </c>
    </row>
    <row r="85" spans="1:22" x14ac:dyDescent="0.25">
      <c r="A85" s="26">
        <f>Wellpath!E85</f>
        <v>2370</v>
      </c>
      <c r="B85" s="22">
        <v>0</v>
      </c>
      <c r="C85" s="22">
        <v>0</v>
      </c>
      <c r="D85" s="22">
        <v>1</v>
      </c>
      <c r="E85" s="20">
        <f>Model!$W$25*((drdp!B85+drdp!K85)*DECR!$B85+(drdp!E85+drdp!N85)*DECR!$C85+(drdp!H85+drdp!Q85)*DECR!$D85)</f>
        <v>0</v>
      </c>
      <c r="F85" s="20">
        <f>Model!$W$25*((drdp!C85+drdp!L85)*DECR!$B85+(drdp!F85+drdp!O85)*DECR!$C85+(drdp!I85+drdp!R85)*DECR!$D85)</f>
        <v>4.8638103425596045E-3</v>
      </c>
      <c r="G85" s="20">
        <f>Model!$W$25*((drdp!D85+drdp!M85)*DECR!$B85+(drdp!G85+drdp!P85)*DECR!$C85+(drdp!J85+drdp!S85)*DECR!$D85)</f>
        <v>0</v>
      </c>
      <c r="H85" s="18">
        <f>Model!$W$25*((drdp!B85)*DECR!$B85+(drdp!E85)*DECR!$C85+(drdp!H85)*DECR!$D85)</f>
        <v>0</v>
      </c>
      <c r="I85" s="18">
        <f>Model!$W$25*((drdp!C85)*DECR!$B85+(drdp!F85)*DECR!$C85+(drdp!I85)*DECR!$D85)</f>
        <v>2.4319051712798022E-3</v>
      </c>
      <c r="J85" s="18">
        <f>Model!$W$25*((drdp!D85)*DECR!$B85+(drdp!G85)*DECR!$C85+(drdp!J85)*DECR!$D85)</f>
        <v>0</v>
      </c>
      <c r="K85" s="21">
        <f t="shared" si="28"/>
        <v>0</v>
      </c>
      <c r="L85" s="21">
        <f t="shared" si="29"/>
        <v>5.710889206348841E-2</v>
      </c>
      <c r="M85" s="21">
        <f t="shared" si="30"/>
        <v>0</v>
      </c>
      <c r="N85" s="21">
        <f t="shared" si="31"/>
        <v>0</v>
      </c>
      <c r="O85" s="21">
        <f t="shared" si="32"/>
        <v>0</v>
      </c>
      <c r="P85" s="21">
        <f t="shared" si="33"/>
        <v>0</v>
      </c>
      <c r="Q85" s="19">
        <f t="shared" si="22"/>
        <v>0</v>
      </c>
      <c r="R85" s="19">
        <f t="shared" si="23"/>
        <v>5.7091149575202116E-2</v>
      </c>
      <c r="S85" s="19">
        <f t="shared" si="24"/>
        <v>0</v>
      </c>
      <c r="T85" s="19">
        <f t="shared" si="25"/>
        <v>0</v>
      </c>
      <c r="U85" s="19">
        <f t="shared" si="26"/>
        <v>0</v>
      </c>
      <c r="V85" s="19">
        <f t="shared" si="27"/>
        <v>0</v>
      </c>
    </row>
    <row r="86" spans="1:22" x14ac:dyDescent="0.25">
      <c r="A86" s="26">
        <f>Wellpath!E86</f>
        <v>2400</v>
      </c>
      <c r="B86" s="22">
        <v>0</v>
      </c>
      <c r="C86" s="22">
        <v>0</v>
      </c>
      <c r="D86" s="22">
        <v>1</v>
      </c>
      <c r="E86" s="20">
        <f>Model!$W$25*((drdp!B86+drdp!K86)*DECR!$B86+(drdp!E86+drdp!N86)*DECR!$C86+(drdp!H86+drdp!Q86)*DECR!$D86)</f>
        <v>0</v>
      </c>
      <c r="F86" s="20">
        <f>Model!$W$25*((drdp!C86+drdp!L86)*DECR!$B86+(drdp!F86+drdp!O86)*DECR!$C86+(drdp!I86+drdp!R86)*DECR!$D86)</f>
        <v>3.0414150967860497E-3</v>
      </c>
      <c r="G86" s="20">
        <f>Model!$W$25*((drdp!D86+drdp!M86)*DECR!$B86+(drdp!G86+drdp!P86)*DECR!$C86+(drdp!J86+drdp!S86)*DECR!$D86)</f>
        <v>0</v>
      </c>
      <c r="H86" s="18">
        <f>Model!$W$25*((drdp!B86)*DECR!$B86+(drdp!E86)*DECR!$C86+(drdp!H86)*DECR!$D86)</f>
        <v>0</v>
      </c>
      <c r="I86" s="18">
        <f>Model!$W$25*((drdp!C86)*DECR!$B86+(drdp!F86)*DECR!$C86+(drdp!I86)*DECR!$D86)</f>
        <v>1.5207075483930248E-3</v>
      </c>
      <c r="J86" s="18">
        <f>Model!$W$25*((drdp!D86)*DECR!$B86+(drdp!G86)*DECR!$C86+(drdp!J86)*DECR!$D86)</f>
        <v>0</v>
      </c>
      <c r="K86" s="21">
        <f t="shared" si="28"/>
        <v>0</v>
      </c>
      <c r="L86" s="21">
        <f t="shared" si="29"/>
        <v>5.7118142269279366E-2</v>
      </c>
      <c r="M86" s="21">
        <f t="shared" si="30"/>
        <v>0</v>
      </c>
      <c r="N86" s="21">
        <f t="shared" si="31"/>
        <v>0</v>
      </c>
      <c r="O86" s="21">
        <f t="shared" si="32"/>
        <v>0</v>
      </c>
      <c r="P86" s="21">
        <f t="shared" si="33"/>
        <v>0</v>
      </c>
      <c r="Q86" s="19">
        <f t="shared" si="22"/>
        <v>0</v>
      </c>
      <c r="R86" s="19">
        <f t="shared" si="23"/>
        <v>5.7111204614936149E-2</v>
      </c>
      <c r="S86" s="19">
        <f t="shared" si="24"/>
        <v>0</v>
      </c>
      <c r="T86" s="19">
        <f t="shared" si="25"/>
        <v>0</v>
      </c>
      <c r="U86" s="19">
        <f t="shared" si="26"/>
        <v>0</v>
      </c>
      <c r="V86" s="19">
        <f t="shared" si="27"/>
        <v>0</v>
      </c>
    </row>
    <row r="87" spans="1:22" x14ac:dyDescent="0.25">
      <c r="A87" s="26">
        <f>Wellpath!E87</f>
        <v>2430</v>
      </c>
      <c r="B87" s="22">
        <v>0</v>
      </c>
      <c r="C87" s="22">
        <v>0</v>
      </c>
      <c r="D87" s="22">
        <v>1</v>
      </c>
      <c r="E87" s="20">
        <f>Model!$W$25*((drdp!B87+drdp!K87)*DECR!$B87+(drdp!E87+drdp!N87)*DECR!$C87+(drdp!H87+drdp!Q87)*DECR!$D87)</f>
        <v>0</v>
      </c>
      <c r="F87" s="20">
        <f>Model!$W$25*((drdp!C87+drdp!L87)*DECR!$B87+(drdp!F87+drdp!O87)*DECR!$C87+(drdp!I87+drdp!R87)*DECR!$D87)</f>
        <v>1.0127619626759525E-3</v>
      </c>
      <c r="G87" s="20">
        <f>Model!$W$25*((drdp!D87+drdp!M87)*DECR!$B87+(drdp!G87+drdp!P87)*DECR!$C87+(drdp!J87+drdp!S87)*DECR!$D87)</f>
        <v>0</v>
      </c>
      <c r="H87" s="18">
        <f>Model!$W$25*((drdp!B87)*DECR!$B87+(drdp!E87)*DECR!$C87+(drdp!H87)*DECR!$D87)</f>
        <v>0</v>
      </c>
      <c r="I87" s="18">
        <f>Model!$W$25*((drdp!C87)*DECR!$B87+(drdp!F87)*DECR!$C87+(drdp!I87)*DECR!$D87)</f>
        <v>6.0765717760557147E-4</v>
      </c>
      <c r="J87" s="18">
        <f>Model!$W$25*((drdp!D87)*DECR!$B87+(drdp!G87)*DECR!$C87+(drdp!J87)*DECR!$D87)</f>
        <v>0</v>
      </c>
      <c r="K87" s="21">
        <f t="shared" si="28"/>
        <v>0</v>
      </c>
      <c r="L87" s="21">
        <f t="shared" si="29"/>
        <v>5.7119167956072407E-2</v>
      </c>
      <c r="M87" s="21">
        <f t="shared" si="30"/>
        <v>0</v>
      </c>
      <c r="N87" s="21">
        <f t="shared" si="31"/>
        <v>0</v>
      </c>
      <c r="O87" s="21">
        <f t="shared" si="32"/>
        <v>0</v>
      </c>
      <c r="P87" s="21">
        <f t="shared" si="33"/>
        <v>0</v>
      </c>
      <c r="Q87" s="19">
        <f t="shared" si="22"/>
        <v>0</v>
      </c>
      <c r="R87" s="19">
        <f t="shared" si="23"/>
        <v>5.7118511516524861E-2</v>
      </c>
      <c r="S87" s="19">
        <f t="shared" si="24"/>
        <v>0</v>
      </c>
      <c r="T87" s="19">
        <f t="shared" si="25"/>
        <v>0</v>
      </c>
      <c r="U87" s="19">
        <f t="shared" si="26"/>
        <v>0</v>
      </c>
      <c r="V87" s="19">
        <f t="shared" si="27"/>
        <v>0</v>
      </c>
    </row>
    <row r="88" spans="1:22" x14ac:dyDescent="0.25">
      <c r="A88" s="26">
        <f>Wellpath!E88</f>
        <v>2450</v>
      </c>
      <c r="B88" s="22">
        <v>0</v>
      </c>
      <c r="C88" s="22">
        <v>0</v>
      </c>
      <c r="D88" s="22">
        <v>1</v>
      </c>
      <c r="E88" s="20">
        <f>Model!$W$25*((drdp!B88+drdp!K88)*DECR!$B88+(drdp!E88+drdp!N88)*DECR!$C88+(drdp!H88+drdp!Q88)*DECR!$D88)</f>
        <v>0</v>
      </c>
      <c r="F88" s="20">
        <f>Model!$W$25*((drdp!C88+drdp!L88)*DECR!$B88+(drdp!F88+drdp!O88)*DECR!$C88+(drdp!I88+drdp!R88)*DECR!$D88)</f>
        <v>0</v>
      </c>
      <c r="G88" s="20">
        <f>Model!$W$25*((drdp!D88+drdp!M88)*DECR!$B88+(drdp!G88+drdp!P88)*DECR!$C88+(drdp!J88+drdp!S88)*DECR!$D88)</f>
        <v>0</v>
      </c>
      <c r="H88" s="18">
        <f>Model!$W$25*((drdp!B88)*DECR!$B88+(drdp!E88)*DECR!$C88+(drdp!H88)*DECR!$D88)</f>
        <v>0</v>
      </c>
      <c r="I88" s="18">
        <f>Model!$W$25*((drdp!C88)*DECR!$B88+(drdp!F88)*DECR!$C88+(drdp!I88)*DECR!$D88)</f>
        <v>0</v>
      </c>
      <c r="J88" s="18">
        <f>Model!$W$25*((drdp!D88)*DECR!$B88+(drdp!G88)*DECR!$C88+(drdp!J88)*DECR!$D88)</f>
        <v>0</v>
      </c>
      <c r="K88" s="21">
        <f t="shared" si="28"/>
        <v>0</v>
      </c>
      <c r="L88" s="21">
        <f t="shared" si="29"/>
        <v>5.7119167956072407E-2</v>
      </c>
      <c r="M88" s="21">
        <f t="shared" si="30"/>
        <v>0</v>
      </c>
      <c r="N88" s="21">
        <f t="shared" si="31"/>
        <v>0</v>
      </c>
      <c r="O88" s="21">
        <f t="shared" si="32"/>
        <v>0</v>
      </c>
      <c r="P88" s="21">
        <f t="shared" si="33"/>
        <v>0</v>
      </c>
      <c r="Q88" s="19">
        <f t="shared" si="22"/>
        <v>0</v>
      </c>
      <c r="R88" s="19">
        <f t="shared" si="23"/>
        <v>5.7119167956072407E-2</v>
      </c>
      <c r="S88" s="19">
        <f t="shared" si="24"/>
        <v>0</v>
      </c>
      <c r="T88" s="19">
        <f t="shared" si="25"/>
        <v>0</v>
      </c>
      <c r="U88" s="19">
        <f t="shared" si="26"/>
        <v>0</v>
      </c>
      <c r="V88" s="19">
        <f t="shared" si="27"/>
        <v>0</v>
      </c>
    </row>
    <row r="89" spans="1:22" x14ac:dyDescent="0.25">
      <c r="A89" s="26">
        <f>Wellpath!E89</f>
        <v>2460</v>
      </c>
      <c r="B89" s="22">
        <v>0</v>
      </c>
      <c r="C89" s="22">
        <v>0</v>
      </c>
      <c r="D89" s="22">
        <v>1</v>
      </c>
      <c r="E89" s="20">
        <f>Model!$W$25*((drdp!B89+drdp!K89)*DECR!$B89+(drdp!E89+drdp!N89)*DECR!$C89+(drdp!H89+drdp!Q89)*DECR!$D89)</f>
        <v>0</v>
      </c>
      <c r="F89" s="20">
        <f>Model!$W$25*((drdp!C89+drdp!L89)*DECR!$B89+(drdp!F89+drdp!O89)*DECR!$C89+(drdp!I89+drdp!R89)*DECR!$D89)</f>
        <v>0</v>
      </c>
      <c r="G89" s="20">
        <f>Model!$W$25*((drdp!D89+drdp!M89)*DECR!$B89+(drdp!G89+drdp!P89)*DECR!$C89+(drdp!J89+drdp!S89)*DECR!$D89)</f>
        <v>0</v>
      </c>
      <c r="H89" s="18">
        <f>Model!$W$25*((drdp!B89)*DECR!$B89+(drdp!E89)*DECR!$C89+(drdp!H89)*DECR!$D89)</f>
        <v>0</v>
      </c>
      <c r="I89" s="18">
        <f>Model!$W$25*((drdp!C89)*DECR!$B89+(drdp!F89)*DECR!$C89+(drdp!I89)*DECR!$D89)</f>
        <v>0</v>
      </c>
      <c r="J89" s="18">
        <f>Model!$W$25*((drdp!D89)*DECR!$B89+(drdp!G89)*DECR!$C89+(drdp!J89)*DECR!$D89)</f>
        <v>0</v>
      </c>
      <c r="K89" s="21">
        <f t="shared" si="28"/>
        <v>0</v>
      </c>
      <c r="L89" s="21">
        <f t="shared" si="29"/>
        <v>5.7119167956072407E-2</v>
      </c>
      <c r="M89" s="21">
        <f t="shared" si="30"/>
        <v>0</v>
      </c>
      <c r="N89" s="21">
        <f t="shared" si="31"/>
        <v>0</v>
      </c>
      <c r="O89" s="21">
        <f t="shared" si="32"/>
        <v>0</v>
      </c>
      <c r="P89" s="21">
        <f t="shared" si="33"/>
        <v>0</v>
      </c>
      <c r="Q89" s="19">
        <f t="shared" si="22"/>
        <v>0</v>
      </c>
      <c r="R89" s="19">
        <f t="shared" si="23"/>
        <v>5.7119167956072407E-2</v>
      </c>
      <c r="S89" s="19">
        <f t="shared" si="24"/>
        <v>0</v>
      </c>
      <c r="T89" s="19">
        <f t="shared" si="25"/>
        <v>0</v>
      </c>
      <c r="U89" s="19">
        <f t="shared" si="26"/>
        <v>0</v>
      </c>
      <c r="V89" s="19">
        <f t="shared" si="27"/>
        <v>0</v>
      </c>
    </row>
    <row r="90" spans="1:22" x14ac:dyDescent="0.25">
      <c r="A90" s="26">
        <f>Wellpath!E90</f>
        <v>2490</v>
      </c>
      <c r="B90" s="22">
        <v>0</v>
      </c>
      <c r="C90" s="22">
        <v>0</v>
      </c>
      <c r="D90" s="22">
        <v>1</v>
      </c>
      <c r="E90" s="20">
        <f>Model!$W$25*((drdp!B90+drdp!K90)*DECR!$B90+(drdp!E90+drdp!N90)*DECR!$C90+(drdp!H90+drdp!Q90)*DECR!$D90)</f>
        <v>0</v>
      </c>
      <c r="F90" s="20">
        <f>Model!$W$25*((drdp!C90+drdp!L90)*DECR!$B90+(drdp!F90+drdp!O90)*DECR!$C90+(drdp!I90+drdp!R90)*DECR!$D90)</f>
        <v>0</v>
      </c>
      <c r="G90" s="20">
        <f>Model!$W$25*((drdp!D90+drdp!M90)*DECR!$B90+(drdp!G90+drdp!P90)*DECR!$C90+(drdp!J90+drdp!S90)*DECR!$D90)</f>
        <v>0</v>
      </c>
      <c r="H90" s="18">
        <f>Model!$W$25*((drdp!B90)*DECR!$B90+(drdp!E90)*DECR!$C90+(drdp!H90)*DECR!$D90)</f>
        <v>0</v>
      </c>
      <c r="I90" s="18">
        <f>Model!$W$25*((drdp!C90)*DECR!$B90+(drdp!F90)*DECR!$C90+(drdp!I90)*DECR!$D90)</f>
        <v>0</v>
      </c>
      <c r="J90" s="18">
        <f>Model!$W$25*((drdp!D90)*DECR!$B90+(drdp!G90)*DECR!$C90+(drdp!J90)*DECR!$D90)</f>
        <v>0</v>
      </c>
      <c r="K90" s="21">
        <f t="shared" si="28"/>
        <v>0</v>
      </c>
      <c r="L90" s="21">
        <f t="shared" si="29"/>
        <v>5.7119167956072407E-2</v>
      </c>
      <c r="M90" s="21">
        <f t="shared" si="30"/>
        <v>0</v>
      </c>
      <c r="N90" s="21">
        <f t="shared" si="31"/>
        <v>0</v>
      </c>
      <c r="O90" s="21">
        <f t="shared" si="32"/>
        <v>0</v>
      </c>
      <c r="P90" s="21">
        <f t="shared" si="33"/>
        <v>0</v>
      </c>
      <c r="Q90" s="19">
        <f t="shared" si="22"/>
        <v>0</v>
      </c>
      <c r="R90" s="19">
        <f t="shared" si="23"/>
        <v>5.7119167956072407E-2</v>
      </c>
      <c r="S90" s="19">
        <f t="shared" si="24"/>
        <v>0</v>
      </c>
      <c r="T90" s="19">
        <f t="shared" si="25"/>
        <v>0</v>
      </c>
      <c r="U90" s="19">
        <f t="shared" si="26"/>
        <v>0</v>
      </c>
      <c r="V90" s="19">
        <f t="shared" si="27"/>
        <v>0</v>
      </c>
    </row>
    <row r="91" spans="1:22" x14ac:dyDescent="0.25">
      <c r="A91" s="26">
        <f>Wellpath!E91</f>
        <v>2520</v>
      </c>
      <c r="B91" s="22">
        <v>0</v>
      </c>
      <c r="C91" s="22">
        <v>0</v>
      </c>
      <c r="D91" s="22">
        <v>1</v>
      </c>
      <c r="E91" s="20">
        <f>Model!$W$25*((drdp!B91+drdp!K91)*DECR!$B91+(drdp!E91+drdp!N91)*DECR!$C91+(drdp!H91+drdp!Q91)*DECR!$D91)</f>
        <v>0</v>
      </c>
      <c r="F91" s="20">
        <f>Model!$W$25*((drdp!C91+drdp!L91)*DECR!$B91+(drdp!F91+drdp!O91)*DECR!$C91+(drdp!I91+drdp!R91)*DECR!$D91)</f>
        <v>0</v>
      </c>
      <c r="G91" s="20">
        <f>Model!$W$25*((drdp!D91+drdp!M91)*DECR!$B91+(drdp!G91+drdp!P91)*DECR!$C91+(drdp!J91+drdp!S91)*DECR!$D91)</f>
        <v>0</v>
      </c>
      <c r="H91" s="18">
        <f>Model!$W$25*((drdp!B91)*DECR!$B91+(drdp!E91)*DECR!$C91+(drdp!H91)*DECR!$D91)</f>
        <v>0</v>
      </c>
      <c r="I91" s="18">
        <f>Model!$W$25*((drdp!C91)*DECR!$B91+(drdp!F91)*DECR!$C91+(drdp!I91)*DECR!$D91)</f>
        <v>0</v>
      </c>
      <c r="J91" s="18">
        <f>Model!$W$25*((drdp!D91)*DECR!$B91+(drdp!G91)*DECR!$C91+(drdp!J91)*DECR!$D91)</f>
        <v>0</v>
      </c>
      <c r="K91" s="21">
        <f t="shared" si="28"/>
        <v>0</v>
      </c>
      <c r="L91" s="21">
        <f t="shared" si="29"/>
        <v>5.7119167956072407E-2</v>
      </c>
      <c r="M91" s="21">
        <f t="shared" si="30"/>
        <v>0</v>
      </c>
      <c r="N91" s="21">
        <f t="shared" si="31"/>
        <v>0</v>
      </c>
      <c r="O91" s="21">
        <f t="shared" si="32"/>
        <v>0</v>
      </c>
      <c r="P91" s="21">
        <f t="shared" si="33"/>
        <v>0</v>
      </c>
      <c r="Q91" s="19">
        <f t="shared" si="22"/>
        <v>0</v>
      </c>
      <c r="R91" s="19">
        <f t="shared" si="23"/>
        <v>5.7119167956072407E-2</v>
      </c>
      <c r="S91" s="19">
        <f t="shared" si="24"/>
        <v>0</v>
      </c>
      <c r="T91" s="19">
        <f t="shared" si="25"/>
        <v>0</v>
      </c>
      <c r="U91" s="19">
        <f t="shared" si="26"/>
        <v>0</v>
      </c>
      <c r="V91" s="19">
        <f t="shared" si="27"/>
        <v>0</v>
      </c>
    </row>
    <row r="92" spans="1:22" x14ac:dyDescent="0.25">
      <c r="A92" s="26">
        <f>Wellpath!E92</f>
        <v>2550</v>
      </c>
      <c r="B92" s="22">
        <v>0</v>
      </c>
      <c r="C92" s="22">
        <v>0</v>
      </c>
      <c r="D92" s="22">
        <v>1</v>
      </c>
      <c r="E92" s="20">
        <f>Model!$W$25*((drdp!B92+drdp!K92)*DECR!$B92+(drdp!E92+drdp!N92)*DECR!$C92+(drdp!H92+drdp!Q92)*DECR!$D92)</f>
        <v>0</v>
      </c>
      <c r="F92" s="20">
        <f>Model!$W$25*((drdp!C92+drdp!L92)*DECR!$B92+(drdp!F92+drdp!O92)*DECR!$C92+(drdp!I92+drdp!R92)*DECR!$D92)</f>
        <v>0</v>
      </c>
      <c r="G92" s="20">
        <f>Model!$W$25*((drdp!D92+drdp!M92)*DECR!$B92+(drdp!G92+drdp!P92)*DECR!$C92+(drdp!J92+drdp!S92)*DECR!$D92)</f>
        <v>0</v>
      </c>
      <c r="H92" s="18">
        <f>Model!$W$25*((drdp!B92)*DECR!$B92+(drdp!E92)*DECR!$C92+(drdp!H92)*DECR!$D92)</f>
        <v>0</v>
      </c>
      <c r="I92" s="18">
        <f>Model!$W$25*((drdp!C92)*DECR!$B92+(drdp!F92)*DECR!$C92+(drdp!I92)*DECR!$D92)</f>
        <v>0</v>
      </c>
      <c r="J92" s="18">
        <f>Model!$W$25*((drdp!D92)*DECR!$B92+(drdp!G92)*DECR!$C92+(drdp!J92)*DECR!$D92)</f>
        <v>0</v>
      </c>
      <c r="K92" s="21">
        <f t="shared" si="28"/>
        <v>0</v>
      </c>
      <c r="L92" s="21">
        <f t="shared" si="29"/>
        <v>5.7119167956072407E-2</v>
      </c>
      <c r="M92" s="21">
        <f t="shared" si="30"/>
        <v>0</v>
      </c>
      <c r="N92" s="21">
        <f t="shared" si="31"/>
        <v>0</v>
      </c>
      <c r="O92" s="21">
        <f t="shared" si="32"/>
        <v>0</v>
      </c>
      <c r="P92" s="21">
        <f t="shared" si="33"/>
        <v>0</v>
      </c>
      <c r="Q92" s="19">
        <f t="shared" si="22"/>
        <v>0</v>
      </c>
      <c r="R92" s="19">
        <f t="shared" si="23"/>
        <v>5.7119167956072407E-2</v>
      </c>
      <c r="S92" s="19">
        <f t="shared" si="24"/>
        <v>0</v>
      </c>
      <c r="T92" s="19">
        <f t="shared" si="25"/>
        <v>0</v>
      </c>
      <c r="U92" s="19">
        <f t="shared" si="26"/>
        <v>0</v>
      </c>
      <c r="V92" s="19">
        <f t="shared" si="27"/>
        <v>0</v>
      </c>
    </row>
    <row r="93" spans="1:22" x14ac:dyDescent="0.25">
      <c r="A93" s="26">
        <f>Wellpath!E93</f>
        <v>2580</v>
      </c>
      <c r="B93" s="22">
        <v>0</v>
      </c>
      <c r="C93" s="22">
        <v>0</v>
      </c>
      <c r="D93" s="22">
        <v>1</v>
      </c>
      <c r="E93" s="20">
        <f>Model!$W$25*((drdp!B93+drdp!K93)*DECR!$B93+(drdp!E93+drdp!N93)*DECR!$C93+(drdp!H93+drdp!Q93)*DECR!$D93)</f>
        <v>0</v>
      </c>
      <c r="F93" s="20">
        <f>Model!$W$25*((drdp!C93+drdp!L93)*DECR!$B93+(drdp!F93+drdp!O93)*DECR!$C93+(drdp!I93+drdp!R93)*DECR!$D93)</f>
        <v>0</v>
      </c>
      <c r="G93" s="20">
        <f>Model!$W$25*((drdp!D93+drdp!M93)*DECR!$B93+(drdp!G93+drdp!P93)*DECR!$C93+(drdp!J93+drdp!S93)*DECR!$D93)</f>
        <v>0</v>
      </c>
      <c r="H93" s="18">
        <f>Model!$W$25*((drdp!B93)*DECR!$B93+(drdp!E93)*DECR!$C93+(drdp!H93)*DECR!$D93)</f>
        <v>0</v>
      </c>
      <c r="I93" s="18">
        <f>Model!$W$25*((drdp!C93)*DECR!$B93+(drdp!F93)*DECR!$C93+(drdp!I93)*DECR!$D93)</f>
        <v>0</v>
      </c>
      <c r="J93" s="18">
        <f>Model!$W$25*((drdp!D93)*DECR!$B93+(drdp!G93)*DECR!$C93+(drdp!J93)*DECR!$D93)</f>
        <v>0</v>
      </c>
      <c r="K93" s="21">
        <f t="shared" si="28"/>
        <v>0</v>
      </c>
      <c r="L93" s="21">
        <f t="shared" si="29"/>
        <v>5.7119167956072407E-2</v>
      </c>
      <c r="M93" s="21">
        <f t="shared" si="30"/>
        <v>0</v>
      </c>
      <c r="N93" s="21">
        <f t="shared" si="31"/>
        <v>0</v>
      </c>
      <c r="O93" s="21">
        <f t="shared" si="32"/>
        <v>0</v>
      </c>
      <c r="P93" s="21">
        <f t="shared" si="33"/>
        <v>0</v>
      </c>
      <c r="Q93" s="19">
        <f t="shared" si="22"/>
        <v>0</v>
      </c>
      <c r="R93" s="19">
        <f t="shared" si="23"/>
        <v>5.7119167956072407E-2</v>
      </c>
      <c r="S93" s="19">
        <f t="shared" si="24"/>
        <v>0</v>
      </c>
      <c r="T93" s="19">
        <f t="shared" si="25"/>
        <v>0</v>
      </c>
      <c r="U93" s="19">
        <f t="shared" si="26"/>
        <v>0</v>
      </c>
      <c r="V93" s="19">
        <f t="shared" si="27"/>
        <v>0</v>
      </c>
    </row>
    <row r="94" spans="1:22" x14ac:dyDescent="0.25">
      <c r="A94" s="26">
        <f>Wellpath!E94</f>
        <v>2610</v>
      </c>
      <c r="B94" s="22">
        <v>0</v>
      </c>
      <c r="C94" s="22">
        <v>0</v>
      </c>
      <c r="D94" s="22">
        <v>1</v>
      </c>
      <c r="E94" s="20">
        <f>Model!$W$25*((drdp!B94+drdp!K94)*DECR!$B94+(drdp!E94+drdp!N94)*DECR!$C94+(drdp!H94+drdp!Q94)*DECR!$D94)</f>
        <v>0</v>
      </c>
      <c r="F94" s="20">
        <f>Model!$W$25*((drdp!C94+drdp!L94)*DECR!$B94+(drdp!F94+drdp!O94)*DECR!$C94+(drdp!I94+drdp!R94)*DECR!$D94)</f>
        <v>0</v>
      </c>
      <c r="G94" s="20">
        <f>Model!$W$25*((drdp!D94+drdp!M94)*DECR!$B94+(drdp!G94+drdp!P94)*DECR!$C94+(drdp!J94+drdp!S94)*DECR!$D94)</f>
        <v>0</v>
      </c>
      <c r="H94" s="18">
        <f>Model!$W$25*((drdp!B94)*DECR!$B94+(drdp!E94)*DECR!$C94+(drdp!H94)*DECR!$D94)</f>
        <v>0</v>
      </c>
      <c r="I94" s="18">
        <f>Model!$W$25*((drdp!C94)*DECR!$B94+(drdp!F94)*DECR!$C94+(drdp!I94)*DECR!$D94)</f>
        <v>0</v>
      </c>
      <c r="J94" s="18">
        <f>Model!$W$25*((drdp!D94)*DECR!$B94+(drdp!G94)*DECR!$C94+(drdp!J94)*DECR!$D94)</f>
        <v>0</v>
      </c>
      <c r="K94" s="21">
        <f t="shared" si="28"/>
        <v>0</v>
      </c>
      <c r="L94" s="21">
        <f t="shared" si="29"/>
        <v>5.7119167956072407E-2</v>
      </c>
      <c r="M94" s="21">
        <f t="shared" si="30"/>
        <v>0</v>
      </c>
      <c r="N94" s="21">
        <f t="shared" si="31"/>
        <v>0</v>
      </c>
      <c r="O94" s="21">
        <f t="shared" si="32"/>
        <v>0</v>
      </c>
      <c r="P94" s="21">
        <f t="shared" si="33"/>
        <v>0</v>
      </c>
      <c r="Q94" s="19">
        <f t="shared" si="22"/>
        <v>0</v>
      </c>
      <c r="R94" s="19">
        <f t="shared" si="23"/>
        <v>5.7119167956072407E-2</v>
      </c>
      <c r="S94" s="19">
        <f t="shared" si="24"/>
        <v>0</v>
      </c>
      <c r="T94" s="19">
        <f t="shared" si="25"/>
        <v>0</v>
      </c>
      <c r="U94" s="19">
        <f t="shared" si="26"/>
        <v>0</v>
      </c>
      <c r="V94" s="19">
        <f t="shared" si="27"/>
        <v>0</v>
      </c>
    </row>
    <row r="95" spans="1:22" x14ac:dyDescent="0.25">
      <c r="A95" s="26">
        <f>Wellpath!E95</f>
        <v>2640</v>
      </c>
      <c r="B95" s="22">
        <v>0</v>
      </c>
      <c r="C95" s="22">
        <v>0</v>
      </c>
      <c r="D95" s="22">
        <v>1</v>
      </c>
      <c r="E95" s="20">
        <f>Model!$W$25*((drdp!B95+drdp!K95)*DECR!$B95+(drdp!E95+drdp!N95)*DECR!$C95+(drdp!H95+drdp!Q95)*DECR!$D95)</f>
        <v>0</v>
      </c>
      <c r="F95" s="20">
        <f>Model!$W$25*((drdp!C95+drdp!L95)*DECR!$B95+(drdp!F95+drdp!O95)*DECR!$C95+(drdp!I95+drdp!R95)*DECR!$D95)</f>
        <v>0</v>
      </c>
      <c r="G95" s="20">
        <f>Model!$W$25*((drdp!D95+drdp!M95)*DECR!$B95+(drdp!G95+drdp!P95)*DECR!$C95+(drdp!J95+drdp!S95)*DECR!$D95)</f>
        <v>0</v>
      </c>
      <c r="H95" s="18">
        <f>Model!$W$25*((drdp!B95)*DECR!$B95+(drdp!E95)*DECR!$C95+(drdp!H95)*DECR!$D95)</f>
        <v>0</v>
      </c>
      <c r="I95" s="18">
        <f>Model!$W$25*((drdp!C95)*DECR!$B95+(drdp!F95)*DECR!$C95+(drdp!I95)*DECR!$D95)</f>
        <v>0</v>
      </c>
      <c r="J95" s="18">
        <f>Model!$W$25*((drdp!D95)*DECR!$B95+(drdp!G95)*DECR!$C95+(drdp!J95)*DECR!$D95)</f>
        <v>0</v>
      </c>
      <c r="K95" s="21">
        <f t="shared" si="28"/>
        <v>0</v>
      </c>
      <c r="L95" s="21">
        <f t="shared" si="29"/>
        <v>5.7119167956072407E-2</v>
      </c>
      <c r="M95" s="21">
        <f t="shared" si="30"/>
        <v>0</v>
      </c>
      <c r="N95" s="21">
        <f t="shared" si="31"/>
        <v>0</v>
      </c>
      <c r="O95" s="21">
        <f t="shared" si="32"/>
        <v>0</v>
      </c>
      <c r="P95" s="21">
        <f t="shared" si="33"/>
        <v>0</v>
      </c>
      <c r="Q95" s="19">
        <f t="shared" si="22"/>
        <v>0</v>
      </c>
      <c r="R95" s="19">
        <f t="shared" si="23"/>
        <v>5.7119167956072407E-2</v>
      </c>
      <c r="S95" s="19">
        <f t="shared" si="24"/>
        <v>0</v>
      </c>
      <c r="T95" s="19">
        <f t="shared" si="25"/>
        <v>0</v>
      </c>
      <c r="U95" s="19">
        <f t="shared" si="26"/>
        <v>0</v>
      </c>
      <c r="V95" s="19">
        <f t="shared" si="27"/>
        <v>0</v>
      </c>
    </row>
    <row r="96" spans="1:22" x14ac:dyDescent="0.25">
      <c r="A96" s="26">
        <f>Wellpath!E96</f>
        <v>2670</v>
      </c>
      <c r="B96" s="22">
        <v>0</v>
      </c>
      <c r="C96" s="22">
        <v>0</v>
      </c>
      <c r="D96" s="22">
        <v>1</v>
      </c>
      <c r="E96" s="20">
        <f>Model!$W$25*((drdp!B96+drdp!K96)*DECR!$B96+(drdp!E96+drdp!N96)*DECR!$C96+(drdp!H96+drdp!Q96)*DECR!$D96)</f>
        <v>0</v>
      </c>
      <c r="F96" s="20">
        <f>Model!$W$25*((drdp!C96+drdp!L96)*DECR!$B96+(drdp!F96+drdp!O96)*DECR!$C96+(drdp!I96+drdp!R96)*DECR!$D96)</f>
        <v>0</v>
      </c>
      <c r="G96" s="20">
        <f>Model!$W$25*((drdp!D96+drdp!M96)*DECR!$B96+(drdp!G96+drdp!P96)*DECR!$C96+(drdp!J96+drdp!S96)*DECR!$D96)</f>
        <v>0</v>
      </c>
      <c r="H96" s="18">
        <f>Model!$W$25*((drdp!B96)*DECR!$B96+(drdp!E96)*DECR!$C96+(drdp!H96)*DECR!$D96)</f>
        <v>0</v>
      </c>
      <c r="I96" s="18">
        <f>Model!$W$25*((drdp!C96)*DECR!$B96+(drdp!F96)*DECR!$C96+(drdp!I96)*DECR!$D96)</f>
        <v>0</v>
      </c>
      <c r="J96" s="18">
        <f>Model!$W$25*((drdp!D96)*DECR!$B96+(drdp!G96)*DECR!$C96+(drdp!J96)*DECR!$D96)</f>
        <v>0</v>
      </c>
      <c r="K96" s="21">
        <f t="shared" si="28"/>
        <v>0</v>
      </c>
      <c r="L96" s="21">
        <f t="shared" si="29"/>
        <v>5.7119167956072407E-2</v>
      </c>
      <c r="M96" s="21">
        <f t="shared" si="30"/>
        <v>0</v>
      </c>
      <c r="N96" s="21">
        <f t="shared" si="31"/>
        <v>0</v>
      </c>
      <c r="O96" s="21">
        <f t="shared" si="32"/>
        <v>0</v>
      </c>
      <c r="P96" s="21">
        <f t="shared" si="33"/>
        <v>0</v>
      </c>
      <c r="Q96" s="19">
        <f t="shared" si="22"/>
        <v>0</v>
      </c>
      <c r="R96" s="19">
        <f t="shared" si="23"/>
        <v>5.7119167956072407E-2</v>
      </c>
      <c r="S96" s="19">
        <f t="shared" si="24"/>
        <v>0</v>
      </c>
      <c r="T96" s="19">
        <f t="shared" si="25"/>
        <v>0</v>
      </c>
      <c r="U96" s="19">
        <f t="shared" si="26"/>
        <v>0</v>
      </c>
      <c r="V96" s="19">
        <f t="shared" si="27"/>
        <v>0</v>
      </c>
    </row>
    <row r="97" spans="1:22" x14ac:dyDescent="0.25">
      <c r="A97" s="26">
        <f>Wellpath!E97</f>
        <v>2700</v>
      </c>
      <c r="B97" s="22">
        <v>0</v>
      </c>
      <c r="C97" s="22">
        <v>0</v>
      </c>
      <c r="D97" s="22">
        <v>1</v>
      </c>
      <c r="E97" s="20">
        <f>Model!$W$25*((drdp!B97+drdp!K97)*DECR!$B97+(drdp!E97+drdp!N97)*DECR!$C97+(drdp!H97+drdp!Q97)*DECR!$D97)</f>
        <v>0</v>
      </c>
      <c r="F97" s="20">
        <f>Model!$W$25*((drdp!C97+drdp!L97)*DECR!$B97+(drdp!F97+drdp!O97)*DECR!$C97+(drdp!I97+drdp!R97)*DECR!$D97)</f>
        <v>0</v>
      </c>
      <c r="G97" s="20">
        <f>Model!$W$25*((drdp!D97+drdp!M97)*DECR!$B97+(drdp!G97+drdp!P97)*DECR!$C97+(drdp!J97+drdp!S97)*DECR!$D97)</f>
        <v>0</v>
      </c>
      <c r="H97" s="18">
        <f>Model!$W$25*((drdp!B97)*DECR!$B97+(drdp!E97)*DECR!$C97+(drdp!H97)*DECR!$D97)</f>
        <v>0</v>
      </c>
      <c r="I97" s="18">
        <f>Model!$W$25*((drdp!C97)*DECR!$B97+(drdp!F97)*DECR!$C97+(drdp!I97)*DECR!$D97)</f>
        <v>0</v>
      </c>
      <c r="J97" s="18">
        <f>Model!$W$25*((drdp!D97)*DECR!$B97+(drdp!G97)*DECR!$C97+(drdp!J97)*DECR!$D97)</f>
        <v>0</v>
      </c>
      <c r="K97" s="21">
        <f t="shared" si="28"/>
        <v>0</v>
      </c>
      <c r="L97" s="21">
        <f t="shared" si="29"/>
        <v>5.7119167956072407E-2</v>
      </c>
      <c r="M97" s="21">
        <f t="shared" si="30"/>
        <v>0</v>
      </c>
      <c r="N97" s="21">
        <f t="shared" si="31"/>
        <v>0</v>
      </c>
      <c r="O97" s="21">
        <f t="shared" si="32"/>
        <v>0</v>
      </c>
      <c r="P97" s="21">
        <f t="shared" si="33"/>
        <v>0</v>
      </c>
      <c r="Q97" s="19">
        <f t="shared" si="22"/>
        <v>0</v>
      </c>
      <c r="R97" s="19">
        <f t="shared" si="23"/>
        <v>5.7119167956072407E-2</v>
      </c>
      <c r="S97" s="19">
        <f t="shared" si="24"/>
        <v>0</v>
      </c>
      <c r="T97" s="19">
        <f t="shared" si="25"/>
        <v>0</v>
      </c>
      <c r="U97" s="19">
        <f t="shared" si="26"/>
        <v>0</v>
      </c>
      <c r="V97" s="19">
        <f t="shared" si="27"/>
        <v>0</v>
      </c>
    </row>
    <row r="98" spans="1:22" x14ac:dyDescent="0.25">
      <c r="A98" s="26">
        <f>Wellpath!E98</f>
        <v>2730</v>
      </c>
      <c r="B98" s="22">
        <v>0</v>
      </c>
      <c r="C98" s="22">
        <v>0</v>
      </c>
      <c r="D98" s="22">
        <v>1</v>
      </c>
      <c r="E98" s="20">
        <f>Model!$W$25*((drdp!B98+drdp!K98)*DECR!$B98+(drdp!E98+drdp!N98)*DECR!$C98+(drdp!H98+drdp!Q98)*DECR!$D98)</f>
        <v>0</v>
      </c>
      <c r="F98" s="20">
        <f>Model!$W$25*((drdp!C98+drdp!L98)*DECR!$B98+(drdp!F98+drdp!O98)*DECR!$C98+(drdp!I98+drdp!R98)*DECR!$D98)</f>
        <v>0</v>
      </c>
      <c r="G98" s="20">
        <f>Model!$W$25*((drdp!D98+drdp!M98)*DECR!$B98+(drdp!G98+drdp!P98)*DECR!$C98+(drdp!J98+drdp!S98)*DECR!$D98)</f>
        <v>0</v>
      </c>
      <c r="H98" s="18">
        <f>Model!$W$25*((drdp!B98)*DECR!$B98+(drdp!E98)*DECR!$C98+(drdp!H98)*DECR!$D98)</f>
        <v>0</v>
      </c>
      <c r="I98" s="18">
        <f>Model!$W$25*((drdp!C98)*DECR!$B98+(drdp!F98)*DECR!$C98+(drdp!I98)*DECR!$D98)</f>
        <v>0</v>
      </c>
      <c r="J98" s="18">
        <f>Model!$W$25*((drdp!D98)*DECR!$B98+(drdp!G98)*DECR!$C98+(drdp!J98)*DECR!$D98)</f>
        <v>0</v>
      </c>
      <c r="K98" s="21">
        <f t="shared" si="28"/>
        <v>0</v>
      </c>
      <c r="L98" s="21">
        <f t="shared" si="29"/>
        <v>5.7119167956072407E-2</v>
      </c>
      <c r="M98" s="21">
        <f t="shared" si="30"/>
        <v>0</v>
      </c>
      <c r="N98" s="21">
        <f t="shared" si="31"/>
        <v>0</v>
      </c>
      <c r="O98" s="21">
        <f t="shared" si="32"/>
        <v>0</v>
      </c>
      <c r="P98" s="21">
        <f t="shared" si="33"/>
        <v>0</v>
      </c>
      <c r="Q98" s="19">
        <f t="shared" si="22"/>
        <v>0</v>
      </c>
      <c r="R98" s="19">
        <f t="shared" si="23"/>
        <v>5.7119167956072407E-2</v>
      </c>
      <c r="S98" s="19">
        <f t="shared" si="24"/>
        <v>0</v>
      </c>
      <c r="T98" s="19">
        <f t="shared" si="25"/>
        <v>0</v>
      </c>
      <c r="U98" s="19">
        <f t="shared" si="26"/>
        <v>0</v>
      </c>
      <c r="V98" s="19">
        <f t="shared" si="27"/>
        <v>0</v>
      </c>
    </row>
    <row r="99" spans="1:22" x14ac:dyDescent="0.25">
      <c r="A99" s="26">
        <f>Wellpath!E99</f>
        <v>2760</v>
      </c>
      <c r="B99" s="22">
        <v>0</v>
      </c>
      <c r="C99" s="22">
        <v>0</v>
      </c>
      <c r="D99" s="22">
        <v>1</v>
      </c>
      <c r="E99" s="20">
        <f>Model!$W$25*((drdp!B99+drdp!K99)*DECR!$B99+(drdp!E99+drdp!N99)*DECR!$C99+(drdp!H99+drdp!Q99)*DECR!$D99)</f>
        <v>0</v>
      </c>
      <c r="F99" s="20">
        <f>Model!$W$25*((drdp!C99+drdp!L99)*DECR!$B99+(drdp!F99+drdp!O99)*DECR!$C99+(drdp!I99+drdp!R99)*DECR!$D99)</f>
        <v>0</v>
      </c>
      <c r="G99" s="20">
        <f>Model!$W$25*((drdp!D99+drdp!M99)*DECR!$B99+(drdp!G99+drdp!P99)*DECR!$C99+(drdp!J99+drdp!S99)*DECR!$D99)</f>
        <v>0</v>
      </c>
      <c r="H99" s="18">
        <f>Model!$W$25*((drdp!B99)*DECR!$B99+(drdp!E99)*DECR!$C99+(drdp!H99)*DECR!$D99)</f>
        <v>0</v>
      </c>
      <c r="I99" s="18">
        <f>Model!$W$25*((drdp!C99)*DECR!$B99+(drdp!F99)*DECR!$C99+(drdp!I99)*DECR!$D99)</f>
        <v>0</v>
      </c>
      <c r="J99" s="18">
        <f>Model!$W$25*((drdp!D99)*DECR!$B99+(drdp!G99)*DECR!$C99+(drdp!J99)*DECR!$D99)</f>
        <v>0</v>
      </c>
      <c r="K99" s="21">
        <f t="shared" si="28"/>
        <v>0</v>
      </c>
      <c r="L99" s="21">
        <f t="shared" si="29"/>
        <v>5.7119167956072407E-2</v>
      </c>
      <c r="M99" s="21">
        <f t="shared" si="30"/>
        <v>0</v>
      </c>
      <c r="N99" s="21">
        <f t="shared" si="31"/>
        <v>0</v>
      </c>
      <c r="O99" s="21">
        <f t="shared" si="32"/>
        <v>0</v>
      </c>
      <c r="P99" s="21">
        <f t="shared" si="33"/>
        <v>0</v>
      </c>
      <c r="Q99" s="19">
        <f t="shared" si="22"/>
        <v>0</v>
      </c>
      <c r="R99" s="19">
        <f t="shared" si="23"/>
        <v>5.7119167956072407E-2</v>
      </c>
      <c r="S99" s="19">
        <f t="shared" si="24"/>
        <v>0</v>
      </c>
      <c r="T99" s="19">
        <f t="shared" si="25"/>
        <v>0</v>
      </c>
      <c r="U99" s="19">
        <f t="shared" si="26"/>
        <v>0</v>
      </c>
      <c r="V99" s="19">
        <f t="shared" si="27"/>
        <v>0</v>
      </c>
    </row>
    <row r="100" spans="1:22" x14ac:dyDescent="0.25">
      <c r="A100" s="26">
        <f>Wellpath!E100</f>
        <v>2790</v>
      </c>
      <c r="B100" s="22">
        <v>0</v>
      </c>
      <c r="C100" s="22">
        <v>0</v>
      </c>
      <c r="D100" s="22">
        <v>1</v>
      </c>
      <c r="E100" s="20">
        <f>Model!$W$25*((drdp!B100+drdp!K100)*DECR!$B100+(drdp!E100+drdp!N100)*DECR!$C100+(drdp!H100+drdp!Q100)*DECR!$D100)</f>
        <v>0</v>
      </c>
      <c r="F100" s="20">
        <f>Model!$W$25*((drdp!C100+drdp!L100)*DECR!$B100+(drdp!F100+drdp!O100)*DECR!$C100+(drdp!I100+drdp!R100)*DECR!$D100)</f>
        <v>0</v>
      </c>
      <c r="G100" s="20">
        <f>Model!$W$25*((drdp!D100+drdp!M100)*DECR!$B100+(drdp!G100+drdp!P100)*DECR!$C100+(drdp!J100+drdp!S100)*DECR!$D100)</f>
        <v>0</v>
      </c>
      <c r="H100" s="18">
        <f>Model!$W$25*((drdp!B100)*DECR!$B100+(drdp!E100)*DECR!$C100+(drdp!H100)*DECR!$D100)</f>
        <v>0</v>
      </c>
      <c r="I100" s="18">
        <f>Model!$W$25*((drdp!C100)*DECR!$B100+(drdp!F100)*DECR!$C100+(drdp!I100)*DECR!$D100)</f>
        <v>0</v>
      </c>
      <c r="J100" s="18">
        <f>Model!$W$25*((drdp!D100)*DECR!$B100+(drdp!G100)*DECR!$C100+(drdp!J100)*DECR!$D100)</f>
        <v>0</v>
      </c>
      <c r="K100" s="21">
        <f t="shared" si="28"/>
        <v>0</v>
      </c>
      <c r="L100" s="21">
        <f t="shared" si="29"/>
        <v>5.7119167956072407E-2</v>
      </c>
      <c r="M100" s="21">
        <f t="shared" si="30"/>
        <v>0</v>
      </c>
      <c r="N100" s="21">
        <f t="shared" si="31"/>
        <v>0</v>
      </c>
      <c r="O100" s="21">
        <f t="shared" si="32"/>
        <v>0</v>
      </c>
      <c r="P100" s="21">
        <f t="shared" si="33"/>
        <v>0</v>
      </c>
      <c r="Q100" s="19">
        <f t="shared" si="22"/>
        <v>0</v>
      </c>
      <c r="R100" s="19">
        <f t="shared" si="23"/>
        <v>5.7119167956072407E-2</v>
      </c>
      <c r="S100" s="19">
        <f t="shared" si="24"/>
        <v>0</v>
      </c>
      <c r="T100" s="19">
        <f t="shared" si="25"/>
        <v>0</v>
      </c>
      <c r="U100" s="19">
        <f t="shared" si="26"/>
        <v>0</v>
      </c>
      <c r="V100" s="19">
        <f t="shared" si="27"/>
        <v>0</v>
      </c>
    </row>
    <row r="101" spans="1:22" x14ac:dyDescent="0.25">
      <c r="A101" s="26">
        <f>Wellpath!E101</f>
        <v>2820</v>
      </c>
      <c r="B101" s="22">
        <v>0</v>
      </c>
      <c r="C101" s="22">
        <v>0</v>
      </c>
      <c r="D101" s="22">
        <v>1</v>
      </c>
      <c r="E101" s="20">
        <f>Model!$W$25*((drdp!B101+drdp!K101)*DECR!$B101+(drdp!E101+drdp!N101)*DECR!$C101+(drdp!H101+drdp!Q101)*DECR!$D101)</f>
        <v>0</v>
      </c>
      <c r="F101" s="20">
        <f>Model!$W$25*((drdp!C101+drdp!L101)*DECR!$B101+(drdp!F101+drdp!O101)*DECR!$C101+(drdp!I101+drdp!R101)*DECR!$D101)</f>
        <v>0</v>
      </c>
      <c r="G101" s="20">
        <f>Model!$W$25*((drdp!D101+drdp!M101)*DECR!$B101+(drdp!G101+drdp!P101)*DECR!$C101+(drdp!J101+drdp!S101)*DECR!$D101)</f>
        <v>0</v>
      </c>
      <c r="H101" s="18">
        <f>Model!$W$25*((drdp!B101)*DECR!$B101+(drdp!E101)*DECR!$C101+(drdp!H101)*DECR!$D101)</f>
        <v>0</v>
      </c>
      <c r="I101" s="18">
        <f>Model!$W$25*((drdp!C101)*DECR!$B101+(drdp!F101)*DECR!$C101+(drdp!I101)*DECR!$D101)</f>
        <v>0</v>
      </c>
      <c r="J101" s="18">
        <f>Model!$W$25*((drdp!D101)*DECR!$B101+(drdp!G101)*DECR!$C101+(drdp!J101)*DECR!$D101)</f>
        <v>0</v>
      </c>
      <c r="K101" s="21">
        <f t="shared" si="28"/>
        <v>0</v>
      </c>
      <c r="L101" s="21">
        <f t="shared" si="29"/>
        <v>5.7119167956072407E-2</v>
      </c>
      <c r="M101" s="21">
        <f t="shared" si="30"/>
        <v>0</v>
      </c>
      <c r="N101" s="21">
        <f t="shared" si="31"/>
        <v>0</v>
      </c>
      <c r="O101" s="21">
        <f t="shared" si="32"/>
        <v>0</v>
      </c>
      <c r="P101" s="21">
        <f t="shared" si="33"/>
        <v>0</v>
      </c>
      <c r="Q101" s="19">
        <f t="shared" si="22"/>
        <v>0</v>
      </c>
      <c r="R101" s="19">
        <f t="shared" si="23"/>
        <v>5.7119167956072407E-2</v>
      </c>
      <c r="S101" s="19">
        <f t="shared" si="24"/>
        <v>0</v>
      </c>
      <c r="T101" s="19">
        <f t="shared" si="25"/>
        <v>0</v>
      </c>
      <c r="U101" s="19">
        <f t="shared" si="26"/>
        <v>0</v>
      </c>
      <c r="V101" s="19">
        <f t="shared" si="27"/>
        <v>0</v>
      </c>
    </row>
    <row r="102" spans="1:22" x14ac:dyDescent="0.25">
      <c r="A102" s="26">
        <f>Wellpath!E102</f>
        <v>2850</v>
      </c>
      <c r="B102" s="22">
        <v>0</v>
      </c>
      <c r="C102" s="22">
        <v>0</v>
      </c>
      <c r="D102" s="22">
        <v>1</v>
      </c>
      <c r="E102" s="20">
        <f>Model!$W$25*((drdp!B102+drdp!K102)*DECR!$B102+(drdp!E102+drdp!N102)*DECR!$C102+(drdp!H102+drdp!Q102)*DECR!$D102)</f>
        <v>0</v>
      </c>
      <c r="F102" s="20">
        <f>Model!$W$25*((drdp!C102+drdp!L102)*DECR!$B102+(drdp!F102+drdp!O102)*DECR!$C102+(drdp!I102+drdp!R102)*DECR!$D102)</f>
        <v>0</v>
      </c>
      <c r="G102" s="20">
        <f>Model!$W$25*((drdp!D102+drdp!M102)*DECR!$B102+(drdp!G102+drdp!P102)*DECR!$C102+(drdp!J102+drdp!S102)*DECR!$D102)</f>
        <v>0</v>
      </c>
      <c r="H102" s="18">
        <f>Model!$W$25*((drdp!B102)*DECR!$B102+(drdp!E102)*DECR!$C102+(drdp!H102)*DECR!$D102)</f>
        <v>0</v>
      </c>
      <c r="I102" s="18">
        <f>Model!$W$25*((drdp!C102)*DECR!$B102+(drdp!F102)*DECR!$C102+(drdp!I102)*DECR!$D102)</f>
        <v>0</v>
      </c>
      <c r="J102" s="18">
        <f>Model!$W$25*((drdp!D102)*DECR!$B102+(drdp!G102)*DECR!$C102+(drdp!J102)*DECR!$D102)</f>
        <v>0</v>
      </c>
      <c r="K102" s="21">
        <f t="shared" si="28"/>
        <v>0</v>
      </c>
      <c r="L102" s="21">
        <f t="shared" si="29"/>
        <v>5.7119167956072407E-2</v>
      </c>
      <c r="M102" s="21">
        <f t="shared" si="30"/>
        <v>0</v>
      </c>
      <c r="N102" s="21">
        <f t="shared" si="31"/>
        <v>0</v>
      </c>
      <c r="O102" s="21">
        <f t="shared" si="32"/>
        <v>0</v>
      </c>
      <c r="P102" s="21">
        <f t="shared" si="33"/>
        <v>0</v>
      </c>
      <c r="Q102" s="19">
        <f t="shared" si="22"/>
        <v>0</v>
      </c>
      <c r="R102" s="19">
        <f t="shared" si="23"/>
        <v>5.7119167956072407E-2</v>
      </c>
      <c r="S102" s="19">
        <f t="shared" si="24"/>
        <v>0</v>
      </c>
      <c r="T102" s="19">
        <f t="shared" si="25"/>
        <v>0</v>
      </c>
      <c r="U102" s="19">
        <f t="shared" si="26"/>
        <v>0</v>
      </c>
      <c r="V102" s="19">
        <f t="shared" si="27"/>
        <v>0</v>
      </c>
    </row>
    <row r="103" spans="1:22" x14ac:dyDescent="0.25">
      <c r="A103" s="26">
        <f>Wellpath!E103</f>
        <v>2880</v>
      </c>
      <c r="B103" s="22">
        <v>0</v>
      </c>
      <c r="C103" s="22">
        <v>0</v>
      </c>
      <c r="D103" s="22">
        <v>1</v>
      </c>
      <c r="E103" s="20">
        <f>Model!$W$25*((drdp!B103+drdp!K103)*DECR!$B103+(drdp!E103+drdp!N103)*DECR!$C103+(drdp!H103+drdp!Q103)*DECR!$D103)</f>
        <v>1.3204403459766933E-2</v>
      </c>
      <c r="F103" s="20">
        <f>Model!$W$25*((drdp!C103+drdp!L103)*DECR!$B103+(drdp!F103+drdp!O103)*DECR!$C103+(drdp!I103+drdp!R103)*DECR!$D103)</f>
        <v>3.0484767416485178E-3</v>
      </c>
      <c r="G103" s="20">
        <f>Model!$W$25*((drdp!D103+drdp!M103)*DECR!$B103+(drdp!G103+drdp!P103)*DECR!$C103+(drdp!J103+drdp!S103)*DECR!$D103)</f>
        <v>0</v>
      </c>
      <c r="H103" s="18">
        <f>Model!$W$25*((drdp!B103)*DECR!$B103+(drdp!E103)*DECR!$C103+(drdp!H103)*DECR!$D103)</f>
        <v>6.6022017298834664E-3</v>
      </c>
      <c r="I103" s="18">
        <f>Model!$W$25*((drdp!C103)*DECR!$B103+(drdp!F103)*DECR!$C103+(drdp!I103)*DECR!$D103)</f>
        <v>1.5242383708242589E-3</v>
      </c>
      <c r="J103" s="18">
        <f>Model!$W$25*((drdp!D103)*DECR!$B103+(drdp!G103)*DECR!$C103+(drdp!J103)*DECR!$D103)</f>
        <v>0</v>
      </c>
      <c r="K103" s="21">
        <f t="shared" si="28"/>
        <v>1.7435627072830495E-4</v>
      </c>
      <c r="L103" s="21">
        <f t="shared" si="29"/>
        <v>5.7128461166516778E-2</v>
      </c>
      <c r="M103" s="21">
        <f t="shared" si="30"/>
        <v>0</v>
      </c>
      <c r="N103" s="21">
        <f t="shared" si="31"/>
        <v>4.0253316834442717E-5</v>
      </c>
      <c r="O103" s="21">
        <f t="shared" si="32"/>
        <v>0</v>
      </c>
      <c r="P103" s="21">
        <f t="shared" si="33"/>
        <v>0</v>
      </c>
      <c r="Q103" s="19">
        <f t="shared" si="22"/>
        <v>4.3589067682076237E-5</v>
      </c>
      <c r="R103" s="19">
        <f t="shared" si="23"/>
        <v>5.7121491258683502E-2</v>
      </c>
      <c r="S103" s="19">
        <f t="shared" si="24"/>
        <v>0</v>
      </c>
      <c r="T103" s="19">
        <f t="shared" si="25"/>
        <v>1.0063329208610679E-5</v>
      </c>
      <c r="U103" s="19">
        <f t="shared" si="26"/>
        <v>0</v>
      </c>
      <c r="V103" s="19">
        <f t="shared" si="27"/>
        <v>0</v>
      </c>
    </row>
    <row r="104" spans="1:22" x14ac:dyDescent="0.25">
      <c r="A104" s="26">
        <f>Wellpath!E104</f>
        <v>2910</v>
      </c>
      <c r="B104" s="22">
        <v>0</v>
      </c>
      <c r="C104" s="22">
        <v>0</v>
      </c>
      <c r="D104" s="22">
        <v>1</v>
      </c>
      <c r="E104" s="20">
        <f>Model!$W$25*((drdp!B104+drdp!K104)*DECR!$B104+(drdp!E104+drdp!N104)*DECR!$C104+(drdp!H104+drdp!Q104)*DECR!$D104)</f>
        <v>2.5508948645059214E-2</v>
      </c>
      <c r="F104" s="20">
        <f>Model!$W$25*((drdp!C104+drdp!L104)*DECR!$B104+(drdp!F104+drdp!O104)*DECR!$C104+(drdp!I104+drdp!R104)*DECR!$D104)</f>
        <v>5.8892048311997023E-3</v>
      </c>
      <c r="G104" s="20">
        <f>Model!$W$25*((drdp!D104+drdp!M104)*DECR!$B104+(drdp!G104+drdp!P104)*DECR!$C104+(drdp!J104+drdp!S104)*DECR!$D104)</f>
        <v>0</v>
      </c>
      <c r="H104" s="18">
        <f>Model!$W$25*((drdp!B104)*DECR!$B104+(drdp!E104)*DECR!$C104+(drdp!H104)*DECR!$D104)</f>
        <v>1.2754474322529607E-2</v>
      </c>
      <c r="I104" s="18">
        <f>Model!$W$25*((drdp!C104)*DECR!$B104+(drdp!F104)*DECR!$C104+(drdp!I104)*DECR!$D104)</f>
        <v>2.9446024155998511E-3</v>
      </c>
      <c r="J104" s="18">
        <f>Model!$W$25*((drdp!D104)*DECR!$B104+(drdp!G104)*DECR!$C104+(drdp!J104)*DECR!$D104)</f>
        <v>0</v>
      </c>
      <c r="K104" s="21">
        <f t="shared" si="28"/>
        <v>8.2506273170457334E-4</v>
      </c>
      <c r="L104" s="21">
        <f t="shared" si="29"/>
        <v>5.7163143900060602E-2</v>
      </c>
      <c r="M104" s="21">
        <f t="shared" si="30"/>
        <v>0</v>
      </c>
      <c r="N104" s="21">
        <f t="shared" si="31"/>
        <v>1.9048074043375053E-4</v>
      </c>
      <c r="O104" s="21">
        <f t="shared" si="32"/>
        <v>0</v>
      </c>
      <c r="P104" s="21">
        <f t="shared" si="33"/>
        <v>0</v>
      </c>
      <c r="Q104" s="19">
        <f t="shared" si="22"/>
        <v>3.3703288597237204E-4</v>
      </c>
      <c r="R104" s="19">
        <f t="shared" si="23"/>
        <v>5.7137131849902732E-2</v>
      </c>
      <c r="S104" s="19">
        <f t="shared" si="24"/>
        <v>0</v>
      </c>
      <c r="T104" s="19">
        <f t="shared" si="25"/>
        <v>7.7810172734269666E-5</v>
      </c>
      <c r="U104" s="19">
        <f t="shared" si="26"/>
        <v>0</v>
      </c>
      <c r="V104" s="19">
        <f t="shared" si="27"/>
        <v>0</v>
      </c>
    </row>
    <row r="105" spans="1:22" x14ac:dyDescent="0.25">
      <c r="A105" s="26">
        <f>Wellpath!E105</f>
        <v>2940</v>
      </c>
      <c r="B105" s="22">
        <v>0</v>
      </c>
      <c r="C105" s="22">
        <v>0</v>
      </c>
      <c r="D105" s="22">
        <v>1</v>
      </c>
      <c r="E105" s="20">
        <f>Model!$W$25*((drdp!B105+drdp!K105)*DECR!$B105+(drdp!E105+drdp!N105)*DECR!$C105+(drdp!H105+drdp!Q105)*DECR!$D105)</f>
        <v>3.607510113572153E-2</v>
      </c>
      <c r="F105" s="20">
        <f>Model!$W$25*((drdp!C105+drdp!L105)*DECR!$B105+(drdp!F105+drdp!O105)*DECR!$C105+(drdp!I105+drdp!R105)*DECR!$D105)</f>
        <v>8.3285933438757721E-3</v>
      </c>
      <c r="G105" s="20">
        <f>Model!$W$25*((drdp!D105+drdp!M105)*DECR!$B105+(drdp!G105+drdp!P105)*DECR!$C105+(drdp!J105+drdp!S105)*DECR!$D105)</f>
        <v>0</v>
      </c>
      <c r="H105" s="18">
        <f>Model!$W$25*((drdp!B105)*DECR!$B105+(drdp!E105)*DECR!$C105+(drdp!H105)*DECR!$D105)</f>
        <v>1.8037550567860765E-2</v>
      </c>
      <c r="I105" s="18">
        <f>Model!$W$25*((drdp!C105)*DECR!$B105+(drdp!F105)*DECR!$C105+(drdp!I105)*DECR!$D105)</f>
        <v>4.164296671937886E-3</v>
      </c>
      <c r="J105" s="18">
        <f>Model!$W$25*((drdp!D105)*DECR!$B105+(drdp!G105)*DECR!$C105+(drdp!J105)*DECR!$D105)</f>
        <v>0</v>
      </c>
      <c r="K105" s="21">
        <f t="shared" si="28"/>
        <v>2.1264756536571103E-3</v>
      </c>
      <c r="L105" s="21">
        <f t="shared" si="29"/>
        <v>5.7232509367148257E-2</v>
      </c>
      <c r="M105" s="21">
        <f t="shared" si="30"/>
        <v>0</v>
      </c>
      <c r="N105" s="21">
        <f t="shared" si="31"/>
        <v>4.9093558763236623E-4</v>
      </c>
      <c r="O105" s="21">
        <f t="shared" si="32"/>
        <v>0</v>
      </c>
      <c r="P105" s="21">
        <f t="shared" si="33"/>
        <v>0</v>
      </c>
      <c r="Q105" s="19">
        <f t="shared" si="22"/>
        <v>1.1504159621927076E-3</v>
      </c>
      <c r="R105" s="19">
        <f t="shared" si="23"/>
        <v>5.7180485266832518E-2</v>
      </c>
      <c r="S105" s="19">
        <f t="shared" si="24"/>
        <v>0</v>
      </c>
      <c r="T105" s="19">
        <f t="shared" si="25"/>
        <v>2.6559445223340444E-4</v>
      </c>
      <c r="U105" s="19">
        <f t="shared" si="26"/>
        <v>0</v>
      </c>
      <c r="V105" s="19">
        <f t="shared" si="27"/>
        <v>0</v>
      </c>
    </row>
    <row r="106" spans="1:22" x14ac:dyDescent="0.25">
      <c r="A106" s="26">
        <f>Wellpath!E106</f>
        <v>2970</v>
      </c>
      <c r="B106" s="22">
        <v>0</v>
      </c>
      <c r="C106" s="22">
        <v>0</v>
      </c>
      <c r="D106" s="22">
        <v>1</v>
      </c>
      <c r="E106" s="20">
        <f>Model!$W$25*((drdp!B106+drdp!K106)*DECR!$B106+(drdp!E106+drdp!N106)*DECR!$C106+(drdp!H106+drdp!Q106)*DECR!$D106)</f>
        <v>4.4182795100907828E-2</v>
      </c>
      <c r="F106" s="20">
        <f>Model!$W$25*((drdp!C106+drdp!L106)*DECR!$B106+(drdp!F106+drdp!O106)*DECR!$C106+(drdp!I106+drdp!R106)*DECR!$D106)</f>
        <v>1.0200401983817978E-2</v>
      </c>
      <c r="G106" s="20">
        <f>Model!$W$25*((drdp!D106+drdp!M106)*DECR!$B106+(drdp!G106+drdp!P106)*DECR!$C106+(drdp!J106+drdp!S106)*DECR!$D106)</f>
        <v>0</v>
      </c>
      <c r="H106" s="18">
        <f>Model!$W$25*((drdp!B106)*DECR!$B106+(drdp!E106)*DECR!$C106+(drdp!H106)*DECR!$D106)</f>
        <v>2.2091397550453914E-2</v>
      </c>
      <c r="I106" s="18">
        <f>Model!$W$25*((drdp!C106)*DECR!$B106+(drdp!F106)*DECR!$C106+(drdp!I106)*DECR!$D106)</f>
        <v>5.100200991908989E-3</v>
      </c>
      <c r="J106" s="18">
        <f>Model!$W$25*((drdp!D106)*DECR!$B106+(drdp!G106)*DECR!$C106+(drdp!J106)*DECR!$D106)</f>
        <v>0</v>
      </c>
      <c r="K106" s="21">
        <f t="shared" si="28"/>
        <v>4.0785950365859148E-3</v>
      </c>
      <c r="L106" s="21">
        <f t="shared" si="29"/>
        <v>5.7336557567779736E-2</v>
      </c>
      <c r="M106" s="21">
        <f t="shared" si="30"/>
        <v>0</v>
      </c>
      <c r="N106" s="21">
        <f t="shared" si="31"/>
        <v>9.416178584302897E-4</v>
      </c>
      <c r="O106" s="21">
        <f t="shared" si="32"/>
        <v>0</v>
      </c>
      <c r="P106" s="21">
        <f t="shared" si="33"/>
        <v>0</v>
      </c>
      <c r="Q106" s="19">
        <f t="shared" si="22"/>
        <v>2.6145054993893116E-3</v>
      </c>
      <c r="R106" s="19">
        <f t="shared" si="23"/>
        <v>5.7258521417306127E-2</v>
      </c>
      <c r="S106" s="19">
        <f t="shared" si="24"/>
        <v>0</v>
      </c>
      <c r="T106" s="19">
        <f t="shared" si="25"/>
        <v>6.0360615533184712E-4</v>
      </c>
      <c r="U106" s="19">
        <f t="shared" si="26"/>
        <v>0</v>
      </c>
      <c r="V106" s="19">
        <f t="shared" si="27"/>
        <v>0</v>
      </c>
    </row>
    <row r="107" spans="1:22" x14ac:dyDescent="0.25">
      <c r="A107" s="26">
        <f>Wellpath!E107</f>
        <v>3000</v>
      </c>
      <c r="B107" s="22">
        <v>0</v>
      </c>
      <c r="C107" s="22">
        <v>0</v>
      </c>
      <c r="D107" s="22">
        <v>1</v>
      </c>
      <c r="E107" s="20">
        <f>Model!$W$25*((drdp!B107+drdp!K107)*DECR!$B107+(drdp!E107+drdp!N107)*DECR!$C107+(drdp!H107+drdp!Q107)*DECR!$D107)</f>
        <v>4.9279504595488466E-2</v>
      </c>
      <c r="F107" s="20">
        <f>Model!$W$25*((drdp!C107+drdp!L107)*DECR!$B107+(drdp!F107+drdp!O107)*DECR!$C107+(drdp!I107+drdp!R107)*DECR!$D107)</f>
        <v>1.1377070085524292E-2</v>
      </c>
      <c r="G107" s="20">
        <f>Model!$W$25*((drdp!D107+drdp!M107)*DECR!$B107+(drdp!G107+drdp!P107)*DECR!$C107+(drdp!J107+drdp!S107)*DECR!$D107)</f>
        <v>0</v>
      </c>
      <c r="H107" s="18">
        <f>Model!$W$25*((drdp!B107)*DECR!$B107+(drdp!E107)*DECR!$C107+(drdp!H107)*DECR!$D107)</f>
        <v>2.4639752297744233E-2</v>
      </c>
      <c r="I107" s="18">
        <f>Model!$W$25*((drdp!C107)*DECR!$B107+(drdp!F107)*DECR!$C107+(drdp!I107)*DECR!$D107)</f>
        <v>5.688535042762146E-3</v>
      </c>
      <c r="J107" s="18">
        <f>Model!$W$25*((drdp!D107)*DECR!$B107+(drdp!G107)*DECR!$C107+(drdp!J107)*DECR!$D107)</f>
        <v>0</v>
      </c>
      <c r="K107" s="21">
        <f t="shared" si="28"/>
        <v>6.5070646097626838E-3</v>
      </c>
      <c r="L107" s="21">
        <f t="shared" si="29"/>
        <v>5.7465995291510669E-2</v>
      </c>
      <c r="M107" s="21">
        <f t="shared" si="30"/>
        <v>0</v>
      </c>
      <c r="N107" s="21">
        <f t="shared" si="31"/>
        <v>1.5022742359930784E-3</v>
      </c>
      <c r="O107" s="21">
        <f t="shared" si="32"/>
        <v>0</v>
      </c>
      <c r="P107" s="21">
        <f t="shared" si="33"/>
        <v>0</v>
      </c>
      <c r="Q107" s="19">
        <f t="shared" si="22"/>
        <v>4.6857124298801071E-3</v>
      </c>
      <c r="R107" s="19">
        <f t="shared" si="23"/>
        <v>5.7368916998712466E-2</v>
      </c>
      <c r="S107" s="19">
        <f t="shared" si="24"/>
        <v>0</v>
      </c>
      <c r="T107" s="19">
        <f t="shared" si="25"/>
        <v>1.0817819528209868E-3</v>
      </c>
      <c r="U107" s="19">
        <f t="shared" si="26"/>
        <v>0</v>
      </c>
      <c r="V107" s="19">
        <f t="shared" si="27"/>
        <v>0</v>
      </c>
    </row>
    <row r="108" spans="1:22" x14ac:dyDescent="0.25">
      <c r="A108" s="26">
        <f>Wellpath!E108</f>
        <v>3030</v>
      </c>
      <c r="B108" s="22">
        <v>0</v>
      </c>
      <c r="C108" s="22">
        <v>0</v>
      </c>
      <c r="D108" s="22">
        <v>1</v>
      </c>
      <c r="E108" s="20">
        <f>Model!$W$25*((drdp!B108+drdp!K108)*DECR!$B108+(drdp!E108+drdp!N108)*DECR!$C108+(drdp!H108+drdp!Q108)*DECR!$D108)</f>
        <v>5.1017897290118436E-2</v>
      </c>
      <c r="F108" s="20">
        <f>Model!$W$25*((drdp!C108+drdp!L108)*DECR!$B108+(drdp!F108+drdp!O108)*DECR!$C108+(drdp!I108+drdp!R108)*DECR!$D108)</f>
        <v>1.1778409662399406E-2</v>
      </c>
      <c r="G108" s="20">
        <f>Model!$W$25*((drdp!D108+drdp!M108)*DECR!$B108+(drdp!G108+drdp!P108)*DECR!$C108+(drdp!J108+drdp!S108)*DECR!$D108)</f>
        <v>0</v>
      </c>
      <c r="H108" s="18">
        <f>Model!$W$25*((drdp!B108)*DECR!$B108+(drdp!E108)*DECR!$C108+(drdp!H108)*DECR!$D108)</f>
        <v>2.5508948645059218E-2</v>
      </c>
      <c r="I108" s="18">
        <f>Model!$W$25*((drdp!C108)*DECR!$B108+(drdp!F108)*DECR!$C108+(drdp!I108)*DECR!$D108)</f>
        <v>5.8892048311997031E-3</v>
      </c>
      <c r="J108" s="18">
        <f>Model!$W$25*((drdp!D108)*DECR!$B108+(drdp!G108)*DECR!$C108+(drdp!J108)*DECR!$D108)</f>
        <v>0</v>
      </c>
      <c r="K108" s="21">
        <f t="shared" si="28"/>
        <v>9.1098904536677586E-3</v>
      </c>
      <c r="L108" s="21">
        <f t="shared" si="29"/>
        <v>5.7604726225685972E-2</v>
      </c>
      <c r="M108" s="21">
        <f t="shared" si="30"/>
        <v>0</v>
      </c>
      <c r="N108" s="21">
        <f t="shared" si="31"/>
        <v>2.1031839303903097E-3</v>
      </c>
      <c r="O108" s="21">
        <f t="shared" si="32"/>
        <v>0</v>
      </c>
      <c r="P108" s="21">
        <f t="shared" si="33"/>
        <v>0</v>
      </c>
      <c r="Q108" s="19">
        <f t="shared" si="22"/>
        <v>7.1577710707389523E-3</v>
      </c>
      <c r="R108" s="19">
        <f t="shared" si="23"/>
        <v>5.7500678025054493E-2</v>
      </c>
      <c r="S108" s="19">
        <f t="shared" si="24"/>
        <v>0</v>
      </c>
      <c r="T108" s="19">
        <f t="shared" si="25"/>
        <v>1.6525016595923864E-3</v>
      </c>
      <c r="U108" s="19">
        <f t="shared" si="26"/>
        <v>0</v>
      </c>
      <c r="V108" s="19">
        <f t="shared" si="27"/>
        <v>0</v>
      </c>
    </row>
    <row r="109" spans="1:22" x14ac:dyDescent="0.25">
      <c r="A109" s="26">
        <f>Wellpath!E109</f>
        <v>3060</v>
      </c>
      <c r="B109" s="22">
        <v>0</v>
      </c>
      <c r="C109" s="22">
        <v>0</v>
      </c>
      <c r="D109" s="22">
        <v>1</v>
      </c>
      <c r="E109" s="20">
        <f>Model!$W$25*((drdp!B109+drdp!K109)*DECR!$B109+(drdp!E109+drdp!N109)*DECR!$C109+(drdp!H109+drdp!Q109)*DECR!$D109)</f>
        <v>5.1017897290118436E-2</v>
      </c>
      <c r="F109" s="20">
        <f>Model!$W$25*((drdp!C109+drdp!L109)*DECR!$B109+(drdp!F109+drdp!O109)*DECR!$C109+(drdp!I109+drdp!R109)*DECR!$D109)</f>
        <v>1.1778409662399406E-2</v>
      </c>
      <c r="G109" s="20">
        <f>Model!$W$25*((drdp!D109+drdp!M109)*DECR!$B109+(drdp!G109+drdp!P109)*DECR!$C109+(drdp!J109+drdp!S109)*DECR!$D109)</f>
        <v>0</v>
      </c>
      <c r="H109" s="18">
        <f>Model!$W$25*((drdp!B109)*DECR!$B109+(drdp!E109)*DECR!$C109+(drdp!H109)*DECR!$D109)</f>
        <v>2.5508948645059218E-2</v>
      </c>
      <c r="I109" s="18">
        <f>Model!$W$25*((drdp!C109)*DECR!$B109+(drdp!F109)*DECR!$C109+(drdp!I109)*DECR!$D109)</f>
        <v>5.8892048311997031E-3</v>
      </c>
      <c r="J109" s="18">
        <f>Model!$W$25*((drdp!D109)*DECR!$B109+(drdp!G109)*DECR!$C109+(drdp!J109)*DECR!$D109)</f>
        <v>0</v>
      </c>
      <c r="K109" s="21">
        <f t="shared" si="28"/>
        <v>1.1712716297572832E-2</v>
      </c>
      <c r="L109" s="21">
        <f t="shared" si="29"/>
        <v>5.7743457159861275E-2</v>
      </c>
      <c r="M109" s="21">
        <f t="shared" si="30"/>
        <v>0</v>
      </c>
      <c r="N109" s="21">
        <f t="shared" si="31"/>
        <v>2.7040936247875414E-3</v>
      </c>
      <c r="O109" s="21">
        <f t="shared" si="32"/>
        <v>0</v>
      </c>
      <c r="P109" s="21">
        <f t="shared" si="33"/>
        <v>0</v>
      </c>
      <c r="Q109" s="19">
        <f t="shared" si="22"/>
        <v>9.760596914644027E-3</v>
      </c>
      <c r="R109" s="19">
        <f t="shared" si="23"/>
        <v>5.7639408959229796E-2</v>
      </c>
      <c r="S109" s="19">
        <f t="shared" si="24"/>
        <v>0</v>
      </c>
      <c r="T109" s="19">
        <f t="shared" si="25"/>
        <v>2.2534113539896174E-3</v>
      </c>
      <c r="U109" s="19">
        <f t="shared" si="26"/>
        <v>0</v>
      </c>
      <c r="V109" s="19">
        <f t="shared" si="27"/>
        <v>0</v>
      </c>
    </row>
    <row r="110" spans="1:22" x14ac:dyDescent="0.25">
      <c r="A110" s="26">
        <f>Wellpath!E110</f>
        <v>3090</v>
      </c>
      <c r="B110" s="22">
        <v>0</v>
      </c>
      <c r="C110" s="22">
        <v>0</v>
      </c>
      <c r="D110" s="22">
        <v>1</v>
      </c>
      <c r="E110" s="20">
        <f>Model!$W$25*((drdp!B110+drdp!K110)*DECR!$B110+(drdp!E110+drdp!N110)*DECR!$C110+(drdp!H110+drdp!Q110)*DECR!$D110)</f>
        <v>5.1017897290118436E-2</v>
      </c>
      <c r="F110" s="20">
        <f>Model!$W$25*((drdp!C110+drdp!L110)*DECR!$B110+(drdp!F110+drdp!O110)*DECR!$C110+(drdp!I110+drdp!R110)*DECR!$D110)</f>
        <v>1.1778409662399406E-2</v>
      </c>
      <c r="G110" s="20">
        <f>Model!$W$25*((drdp!D110+drdp!M110)*DECR!$B110+(drdp!G110+drdp!P110)*DECR!$C110+(drdp!J110+drdp!S110)*DECR!$D110)</f>
        <v>0</v>
      </c>
      <c r="H110" s="18">
        <f>Model!$W$25*((drdp!B110)*DECR!$B110+(drdp!E110)*DECR!$C110+(drdp!H110)*DECR!$D110)</f>
        <v>2.5508948645059218E-2</v>
      </c>
      <c r="I110" s="18">
        <f>Model!$W$25*((drdp!C110)*DECR!$B110+(drdp!F110)*DECR!$C110+(drdp!I110)*DECR!$D110)</f>
        <v>5.8892048311997031E-3</v>
      </c>
      <c r="J110" s="18">
        <f>Model!$W$25*((drdp!D110)*DECR!$B110+(drdp!G110)*DECR!$C110+(drdp!J110)*DECR!$D110)</f>
        <v>0</v>
      </c>
      <c r="K110" s="21">
        <f t="shared" si="28"/>
        <v>1.4315542141477906E-2</v>
      </c>
      <c r="L110" s="21">
        <f t="shared" si="29"/>
        <v>5.7882188094036578E-2</v>
      </c>
      <c r="M110" s="21">
        <f t="shared" si="30"/>
        <v>0</v>
      </c>
      <c r="N110" s="21">
        <f t="shared" si="31"/>
        <v>3.3050033191847732E-3</v>
      </c>
      <c r="O110" s="21">
        <f t="shared" si="32"/>
        <v>0</v>
      </c>
      <c r="P110" s="21">
        <f t="shared" si="33"/>
        <v>0</v>
      </c>
      <c r="Q110" s="19">
        <f t="shared" si="22"/>
        <v>1.2363422758549101E-2</v>
      </c>
      <c r="R110" s="19">
        <f t="shared" si="23"/>
        <v>5.7778139893405099E-2</v>
      </c>
      <c r="S110" s="19">
        <f t="shared" si="24"/>
        <v>0</v>
      </c>
      <c r="T110" s="19">
        <f t="shared" si="25"/>
        <v>2.8543210483868492E-3</v>
      </c>
      <c r="U110" s="19">
        <f t="shared" si="26"/>
        <v>0</v>
      </c>
      <c r="V110" s="19">
        <f t="shared" si="27"/>
        <v>0</v>
      </c>
    </row>
    <row r="111" spans="1:22" x14ac:dyDescent="0.25">
      <c r="A111" s="26">
        <f>Wellpath!E111</f>
        <v>3120</v>
      </c>
      <c r="B111" s="22">
        <v>0</v>
      </c>
      <c r="C111" s="22">
        <v>0</v>
      </c>
      <c r="D111" s="22">
        <v>1</v>
      </c>
      <c r="E111" s="20">
        <f>Model!$W$25*((drdp!B111+drdp!K111)*DECR!$B111+(drdp!E111+drdp!N111)*DECR!$C111+(drdp!H111+drdp!Q111)*DECR!$D111)</f>
        <v>5.1017897290118436E-2</v>
      </c>
      <c r="F111" s="20">
        <f>Model!$W$25*((drdp!C111+drdp!L111)*DECR!$B111+(drdp!F111+drdp!O111)*DECR!$C111+(drdp!I111+drdp!R111)*DECR!$D111)</f>
        <v>1.1778409662399406E-2</v>
      </c>
      <c r="G111" s="20">
        <f>Model!$W$25*((drdp!D111+drdp!M111)*DECR!$B111+(drdp!G111+drdp!P111)*DECR!$C111+(drdp!J111+drdp!S111)*DECR!$D111)</f>
        <v>0</v>
      </c>
      <c r="H111" s="18">
        <f>Model!$W$25*((drdp!B111)*DECR!$B111+(drdp!E111)*DECR!$C111+(drdp!H111)*DECR!$D111)</f>
        <v>2.5508948645059218E-2</v>
      </c>
      <c r="I111" s="18">
        <f>Model!$W$25*((drdp!C111)*DECR!$B111+(drdp!F111)*DECR!$C111+(drdp!I111)*DECR!$D111)</f>
        <v>5.8892048311997031E-3</v>
      </c>
      <c r="J111" s="18">
        <f>Model!$W$25*((drdp!D111)*DECR!$B111+(drdp!G111)*DECR!$C111+(drdp!J111)*DECR!$D111)</f>
        <v>0</v>
      </c>
      <c r="K111" s="21">
        <f t="shared" si="28"/>
        <v>1.691836798538298E-2</v>
      </c>
      <c r="L111" s="21">
        <f t="shared" si="29"/>
        <v>5.8020919028211881E-2</v>
      </c>
      <c r="M111" s="21">
        <f t="shared" si="30"/>
        <v>0</v>
      </c>
      <c r="N111" s="21">
        <f t="shared" si="31"/>
        <v>3.9059130135820049E-3</v>
      </c>
      <c r="O111" s="21">
        <f t="shared" si="32"/>
        <v>0</v>
      </c>
      <c r="P111" s="21">
        <f t="shared" si="33"/>
        <v>0</v>
      </c>
      <c r="Q111" s="19">
        <f t="shared" si="22"/>
        <v>1.4966248602454175E-2</v>
      </c>
      <c r="R111" s="19">
        <f t="shared" si="23"/>
        <v>5.7916870827580402E-2</v>
      </c>
      <c r="S111" s="19">
        <f t="shared" si="24"/>
        <v>0</v>
      </c>
      <c r="T111" s="19">
        <f t="shared" si="25"/>
        <v>3.4552307427840809E-3</v>
      </c>
      <c r="U111" s="19">
        <f t="shared" si="26"/>
        <v>0</v>
      </c>
      <c r="V111" s="19">
        <f t="shared" si="27"/>
        <v>0</v>
      </c>
    </row>
    <row r="112" spans="1:22" x14ac:dyDescent="0.25">
      <c r="A112" s="26">
        <f>Wellpath!E112</f>
        <v>3150</v>
      </c>
      <c r="B112" s="22">
        <v>0</v>
      </c>
      <c r="C112" s="22">
        <v>0</v>
      </c>
      <c r="D112" s="22">
        <v>1</v>
      </c>
      <c r="E112" s="20">
        <f>Model!$W$25*((drdp!B112+drdp!K112)*DECR!$B112+(drdp!E112+drdp!N112)*DECR!$C112+(drdp!H112+drdp!Q112)*DECR!$D112)</f>
        <v>5.1017897290118436E-2</v>
      </c>
      <c r="F112" s="20">
        <f>Model!$W$25*((drdp!C112+drdp!L112)*DECR!$B112+(drdp!F112+drdp!O112)*DECR!$C112+(drdp!I112+drdp!R112)*DECR!$D112)</f>
        <v>1.1778409662399406E-2</v>
      </c>
      <c r="G112" s="20">
        <f>Model!$W$25*((drdp!D112+drdp!M112)*DECR!$B112+(drdp!G112+drdp!P112)*DECR!$C112+(drdp!J112+drdp!S112)*DECR!$D112)</f>
        <v>0</v>
      </c>
      <c r="H112" s="18">
        <f>Model!$W$25*((drdp!B112)*DECR!$B112+(drdp!E112)*DECR!$C112+(drdp!H112)*DECR!$D112)</f>
        <v>2.5508948645059218E-2</v>
      </c>
      <c r="I112" s="18">
        <f>Model!$W$25*((drdp!C112)*DECR!$B112+(drdp!F112)*DECR!$C112+(drdp!I112)*DECR!$D112)</f>
        <v>5.8892048311997031E-3</v>
      </c>
      <c r="J112" s="18">
        <f>Model!$W$25*((drdp!D112)*DECR!$B112+(drdp!G112)*DECR!$C112+(drdp!J112)*DECR!$D112)</f>
        <v>0</v>
      </c>
      <c r="K112" s="21">
        <f t="shared" si="28"/>
        <v>1.9521193829288054E-2</v>
      </c>
      <c r="L112" s="21">
        <f t="shared" si="29"/>
        <v>5.8159649962387185E-2</v>
      </c>
      <c r="M112" s="21">
        <f t="shared" si="30"/>
        <v>0</v>
      </c>
      <c r="N112" s="21">
        <f t="shared" si="31"/>
        <v>4.5068227079792366E-3</v>
      </c>
      <c r="O112" s="21">
        <f t="shared" si="32"/>
        <v>0</v>
      </c>
      <c r="P112" s="21">
        <f t="shared" si="33"/>
        <v>0</v>
      </c>
      <c r="Q112" s="19">
        <f t="shared" si="22"/>
        <v>1.7569074446359249E-2</v>
      </c>
      <c r="R112" s="19">
        <f t="shared" si="23"/>
        <v>5.8055601761755705E-2</v>
      </c>
      <c r="S112" s="19">
        <f t="shared" si="24"/>
        <v>0</v>
      </c>
      <c r="T112" s="19">
        <f t="shared" si="25"/>
        <v>4.0561404371813126E-3</v>
      </c>
      <c r="U112" s="19">
        <f t="shared" si="26"/>
        <v>0</v>
      </c>
      <c r="V112" s="19">
        <f t="shared" si="27"/>
        <v>0</v>
      </c>
    </row>
    <row r="113" spans="1:22" x14ac:dyDescent="0.25">
      <c r="A113" s="26">
        <f>Wellpath!E113</f>
        <v>3180</v>
      </c>
      <c r="B113" s="22">
        <v>0</v>
      </c>
      <c r="C113" s="22">
        <v>0</v>
      </c>
      <c r="D113" s="22">
        <v>1</v>
      </c>
      <c r="E113" s="20">
        <f>Model!$W$25*((drdp!B113+drdp!K113)*DECR!$B113+(drdp!E113+drdp!N113)*DECR!$C113+(drdp!H113+drdp!Q113)*DECR!$D113)</f>
        <v>5.1017897290118436E-2</v>
      </c>
      <c r="F113" s="20">
        <f>Model!$W$25*((drdp!C113+drdp!L113)*DECR!$B113+(drdp!F113+drdp!O113)*DECR!$C113+(drdp!I113+drdp!R113)*DECR!$D113)</f>
        <v>1.1778409662399406E-2</v>
      </c>
      <c r="G113" s="20">
        <f>Model!$W$25*((drdp!D113+drdp!M113)*DECR!$B113+(drdp!G113+drdp!P113)*DECR!$C113+(drdp!J113+drdp!S113)*DECR!$D113)</f>
        <v>0</v>
      </c>
      <c r="H113" s="18">
        <f>Model!$W$25*((drdp!B113)*DECR!$B113+(drdp!E113)*DECR!$C113+(drdp!H113)*DECR!$D113)</f>
        <v>2.5508948645059218E-2</v>
      </c>
      <c r="I113" s="18">
        <f>Model!$W$25*((drdp!C113)*DECR!$B113+(drdp!F113)*DECR!$C113+(drdp!I113)*DECR!$D113)</f>
        <v>5.8892048311997031E-3</v>
      </c>
      <c r="J113" s="18">
        <f>Model!$W$25*((drdp!D113)*DECR!$B113+(drdp!G113)*DECR!$C113+(drdp!J113)*DECR!$D113)</f>
        <v>0</v>
      </c>
      <c r="K113" s="21">
        <f t="shared" si="28"/>
        <v>2.2124019673193128E-2</v>
      </c>
      <c r="L113" s="21">
        <f t="shared" si="29"/>
        <v>5.8298380896562488E-2</v>
      </c>
      <c r="M113" s="21">
        <f t="shared" si="30"/>
        <v>0</v>
      </c>
      <c r="N113" s="21">
        <f t="shared" si="31"/>
        <v>5.1077324023764683E-3</v>
      </c>
      <c r="O113" s="21">
        <f t="shared" si="32"/>
        <v>0</v>
      </c>
      <c r="P113" s="21">
        <f t="shared" si="33"/>
        <v>0</v>
      </c>
      <c r="Q113" s="19">
        <f t="shared" si="22"/>
        <v>2.0171900290264323E-2</v>
      </c>
      <c r="R113" s="19">
        <f t="shared" si="23"/>
        <v>5.8194332695931009E-2</v>
      </c>
      <c r="S113" s="19">
        <f t="shared" si="24"/>
        <v>0</v>
      </c>
      <c r="T113" s="19">
        <f t="shared" si="25"/>
        <v>4.6570501315785443E-3</v>
      </c>
      <c r="U113" s="19">
        <f t="shared" si="26"/>
        <v>0</v>
      </c>
      <c r="V113" s="19">
        <f t="shared" si="27"/>
        <v>0</v>
      </c>
    </row>
    <row r="114" spans="1:22" x14ac:dyDescent="0.25">
      <c r="A114" s="26">
        <f>Wellpath!E114</f>
        <v>3210</v>
      </c>
      <c r="B114" s="22">
        <v>0</v>
      </c>
      <c r="C114" s="22">
        <v>0</v>
      </c>
      <c r="D114" s="22">
        <v>1</v>
      </c>
      <c r="E114" s="20">
        <f>Model!$W$25*((drdp!B114+drdp!K114)*DECR!$B114+(drdp!E114+drdp!N114)*DECR!$C114+(drdp!H114+drdp!Q114)*DECR!$D114)</f>
        <v>5.1017897290118436E-2</v>
      </c>
      <c r="F114" s="20">
        <f>Model!$W$25*((drdp!C114+drdp!L114)*DECR!$B114+(drdp!F114+drdp!O114)*DECR!$C114+(drdp!I114+drdp!R114)*DECR!$D114)</f>
        <v>1.1778409662399406E-2</v>
      </c>
      <c r="G114" s="20">
        <f>Model!$W$25*((drdp!D114+drdp!M114)*DECR!$B114+(drdp!G114+drdp!P114)*DECR!$C114+(drdp!J114+drdp!S114)*DECR!$D114)</f>
        <v>0</v>
      </c>
      <c r="H114" s="18">
        <f>Model!$W$25*((drdp!B114)*DECR!$B114+(drdp!E114)*DECR!$C114+(drdp!H114)*DECR!$D114)</f>
        <v>2.5508948645059218E-2</v>
      </c>
      <c r="I114" s="18">
        <f>Model!$W$25*((drdp!C114)*DECR!$B114+(drdp!F114)*DECR!$C114+(drdp!I114)*DECR!$D114)</f>
        <v>5.8892048311997031E-3</v>
      </c>
      <c r="J114" s="18">
        <f>Model!$W$25*((drdp!D114)*DECR!$B114+(drdp!G114)*DECR!$C114+(drdp!J114)*DECR!$D114)</f>
        <v>0</v>
      </c>
      <c r="K114" s="21">
        <f t="shared" si="28"/>
        <v>2.4726845517098202E-2</v>
      </c>
      <c r="L114" s="21">
        <f t="shared" si="29"/>
        <v>5.8437111830737791E-2</v>
      </c>
      <c r="M114" s="21">
        <f t="shared" si="30"/>
        <v>0</v>
      </c>
      <c r="N114" s="21">
        <f t="shared" si="31"/>
        <v>5.7086420967737E-3</v>
      </c>
      <c r="O114" s="21">
        <f t="shared" si="32"/>
        <v>0</v>
      </c>
      <c r="P114" s="21">
        <f t="shared" si="33"/>
        <v>0</v>
      </c>
      <c r="Q114" s="19">
        <f t="shared" si="22"/>
        <v>2.2774726134169396E-2</v>
      </c>
      <c r="R114" s="19">
        <f t="shared" si="23"/>
        <v>5.8333063630106312E-2</v>
      </c>
      <c r="S114" s="19">
        <f t="shared" si="24"/>
        <v>0</v>
      </c>
      <c r="T114" s="19">
        <f t="shared" si="25"/>
        <v>5.257959825975776E-3</v>
      </c>
      <c r="U114" s="19">
        <f t="shared" si="26"/>
        <v>0</v>
      </c>
      <c r="V114" s="19">
        <f t="shared" si="27"/>
        <v>0</v>
      </c>
    </row>
    <row r="115" spans="1:22" x14ac:dyDescent="0.25">
      <c r="A115" s="26">
        <f>Wellpath!E115</f>
        <v>3240</v>
      </c>
      <c r="B115" s="22">
        <v>0</v>
      </c>
      <c r="C115" s="22">
        <v>0</v>
      </c>
      <c r="D115" s="22">
        <v>1</v>
      </c>
      <c r="E115" s="20">
        <f>Model!$W$25*((drdp!B115+drdp!K115)*DECR!$B115+(drdp!E115+drdp!N115)*DECR!$C115+(drdp!H115+drdp!Q115)*DECR!$D115)</f>
        <v>5.1017897290118436E-2</v>
      </c>
      <c r="F115" s="20">
        <f>Model!$W$25*((drdp!C115+drdp!L115)*DECR!$B115+(drdp!F115+drdp!O115)*DECR!$C115+(drdp!I115+drdp!R115)*DECR!$D115)</f>
        <v>1.1778409662399406E-2</v>
      </c>
      <c r="G115" s="20">
        <f>Model!$W$25*((drdp!D115+drdp!M115)*DECR!$B115+(drdp!G115+drdp!P115)*DECR!$C115+(drdp!J115+drdp!S115)*DECR!$D115)</f>
        <v>0</v>
      </c>
      <c r="H115" s="18">
        <f>Model!$W$25*((drdp!B115)*DECR!$B115+(drdp!E115)*DECR!$C115+(drdp!H115)*DECR!$D115)</f>
        <v>2.5508948645059218E-2</v>
      </c>
      <c r="I115" s="18">
        <f>Model!$W$25*((drdp!C115)*DECR!$B115+(drdp!F115)*DECR!$C115+(drdp!I115)*DECR!$D115)</f>
        <v>5.8892048311997031E-3</v>
      </c>
      <c r="J115" s="18">
        <f>Model!$W$25*((drdp!D115)*DECR!$B115+(drdp!G115)*DECR!$C115+(drdp!J115)*DECR!$D115)</f>
        <v>0</v>
      </c>
      <c r="K115" s="21">
        <f t="shared" si="28"/>
        <v>2.7329671361003276E-2</v>
      </c>
      <c r="L115" s="21">
        <f t="shared" si="29"/>
        <v>5.8575842764913094E-2</v>
      </c>
      <c r="M115" s="21">
        <f t="shared" si="30"/>
        <v>0</v>
      </c>
      <c r="N115" s="21">
        <f t="shared" si="31"/>
        <v>6.3095517911709318E-3</v>
      </c>
      <c r="O115" s="21">
        <f t="shared" si="32"/>
        <v>0</v>
      </c>
      <c r="P115" s="21">
        <f t="shared" si="33"/>
        <v>0</v>
      </c>
      <c r="Q115" s="19">
        <f t="shared" si="22"/>
        <v>2.537755197807447E-2</v>
      </c>
      <c r="R115" s="19">
        <f t="shared" si="23"/>
        <v>5.8471794564281615E-2</v>
      </c>
      <c r="S115" s="19">
        <f t="shared" si="24"/>
        <v>0</v>
      </c>
      <c r="T115" s="19">
        <f t="shared" si="25"/>
        <v>5.8588695203730078E-3</v>
      </c>
      <c r="U115" s="19">
        <f t="shared" si="26"/>
        <v>0</v>
      </c>
      <c r="V115" s="19">
        <f t="shared" si="27"/>
        <v>0</v>
      </c>
    </row>
    <row r="116" spans="1:22" x14ac:dyDescent="0.25">
      <c r="A116" s="26">
        <f>Wellpath!E116</f>
        <v>3270</v>
      </c>
      <c r="B116" s="22">
        <v>0</v>
      </c>
      <c r="C116" s="22">
        <v>0</v>
      </c>
      <c r="D116" s="22">
        <v>1</v>
      </c>
      <c r="E116" s="20">
        <f>Model!$W$25*((drdp!B116+drdp!K116)*DECR!$B116+(drdp!E116+drdp!N116)*DECR!$C116+(drdp!H116+drdp!Q116)*DECR!$D116)</f>
        <v>5.1017897290118436E-2</v>
      </c>
      <c r="F116" s="20">
        <f>Model!$W$25*((drdp!C116+drdp!L116)*DECR!$B116+(drdp!F116+drdp!O116)*DECR!$C116+(drdp!I116+drdp!R116)*DECR!$D116)</f>
        <v>1.1778409662399406E-2</v>
      </c>
      <c r="G116" s="20">
        <f>Model!$W$25*((drdp!D116+drdp!M116)*DECR!$B116+(drdp!G116+drdp!P116)*DECR!$C116+(drdp!J116+drdp!S116)*DECR!$D116)</f>
        <v>0</v>
      </c>
      <c r="H116" s="18">
        <f>Model!$W$25*((drdp!B116)*DECR!$B116+(drdp!E116)*DECR!$C116+(drdp!H116)*DECR!$D116)</f>
        <v>2.5508948645059218E-2</v>
      </c>
      <c r="I116" s="18">
        <f>Model!$W$25*((drdp!C116)*DECR!$B116+(drdp!F116)*DECR!$C116+(drdp!I116)*DECR!$D116)</f>
        <v>5.8892048311997031E-3</v>
      </c>
      <c r="J116" s="18">
        <f>Model!$W$25*((drdp!D116)*DECR!$B116+(drdp!G116)*DECR!$C116+(drdp!J116)*DECR!$D116)</f>
        <v>0</v>
      </c>
      <c r="K116" s="21">
        <f t="shared" si="28"/>
        <v>2.993249720490835E-2</v>
      </c>
      <c r="L116" s="21">
        <f t="shared" si="29"/>
        <v>5.8714573699088397E-2</v>
      </c>
      <c r="M116" s="21">
        <f t="shared" si="30"/>
        <v>0</v>
      </c>
      <c r="N116" s="21">
        <f t="shared" si="31"/>
        <v>6.9104614855681635E-3</v>
      </c>
      <c r="O116" s="21">
        <f t="shared" si="32"/>
        <v>0</v>
      </c>
      <c r="P116" s="21">
        <f t="shared" si="33"/>
        <v>0</v>
      </c>
      <c r="Q116" s="19">
        <f t="shared" si="22"/>
        <v>2.7980377821979544E-2</v>
      </c>
      <c r="R116" s="19">
        <f t="shared" si="23"/>
        <v>5.8610525498456918E-2</v>
      </c>
      <c r="S116" s="19">
        <f t="shared" si="24"/>
        <v>0</v>
      </c>
      <c r="T116" s="19">
        <f t="shared" si="25"/>
        <v>6.4597792147702395E-3</v>
      </c>
      <c r="U116" s="19">
        <f t="shared" si="26"/>
        <v>0</v>
      </c>
      <c r="V116" s="19">
        <f t="shared" si="27"/>
        <v>0</v>
      </c>
    </row>
    <row r="117" spans="1:22" x14ac:dyDescent="0.25">
      <c r="A117" s="26">
        <f>Wellpath!E117</f>
        <v>3300</v>
      </c>
      <c r="B117" s="22">
        <v>0</v>
      </c>
      <c r="C117" s="22">
        <v>0</v>
      </c>
      <c r="D117" s="22">
        <v>1</v>
      </c>
      <c r="E117" s="20">
        <f>Model!$W$25*((drdp!B117+drdp!K117)*DECR!$B117+(drdp!E117+drdp!N117)*DECR!$C117+(drdp!H117+drdp!Q117)*DECR!$D117)</f>
        <v>5.1017897290118436E-2</v>
      </c>
      <c r="F117" s="20">
        <f>Model!$W$25*((drdp!C117+drdp!L117)*DECR!$B117+(drdp!F117+drdp!O117)*DECR!$C117+(drdp!I117+drdp!R117)*DECR!$D117)</f>
        <v>1.1778409662399406E-2</v>
      </c>
      <c r="G117" s="20">
        <f>Model!$W$25*((drdp!D117+drdp!M117)*DECR!$B117+(drdp!G117+drdp!P117)*DECR!$C117+(drdp!J117+drdp!S117)*DECR!$D117)</f>
        <v>0</v>
      </c>
      <c r="H117" s="18">
        <f>Model!$W$25*((drdp!B117)*DECR!$B117+(drdp!E117)*DECR!$C117+(drdp!H117)*DECR!$D117)</f>
        <v>2.5508948645059218E-2</v>
      </c>
      <c r="I117" s="18">
        <f>Model!$W$25*((drdp!C117)*DECR!$B117+(drdp!F117)*DECR!$C117+(drdp!I117)*DECR!$D117)</f>
        <v>5.8892048311997031E-3</v>
      </c>
      <c r="J117" s="18">
        <f>Model!$W$25*((drdp!D117)*DECR!$B117+(drdp!G117)*DECR!$C117+(drdp!J117)*DECR!$D117)</f>
        <v>0</v>
      </c>
      <c r="K117" s="21">
        <f t="shared" si="28"/>
        <v>3.2535323048813423E-2</v>
      </c>
      <c r="L117" s="21">
        <f t="shared" si="29"/>
        <v>5.8853304633263701E-2</v>
      </c>
      <c r="M117" s="21">
        <f t="shared" si="30"/>
        <v>0</v>
      </c>
      <c r="N117" s="21">
        <f t="shared" si="31"/>
        <v>7.5113711799653952E-3</v>
      </c>
      <c r="O117" s="21">
        <f t="shared" si="32"/>
        <v>0</v>
      </c>
      <c r="P117" s="21">
        <f t="shared" si="33"/>
        <v>0</v>
      </c>
      <c r="Q117" s="19">
        <f t="shared" si="22"/>
        <v>3.0583203665884618E-2</v>
      </c>
      <c r="R117" s="19">
        <f t="shared" si="23"/>
        <v>5.8749256432632221E-2</v>
      </c>
      <c r="S117" s="19">
        <f t="shared" si="24"/>
        <v>0</v>
      </c>
      <c r="T117" s="19">
        <f t="shared" si="25"/>
        <v>7.0606889091674712E-3</v>
      </c>
      <c r="U117" s="19">
        <f t="shared" si="26"/>
        <v>0</v>
      </c>
      <c r="V117" s="19">
        <f t="shared" si="27"/>
        <v>0</v>
      </c>
    </row>
    <row r="118" spans="1:22" x14ac:dyDescent="0.25">
      <c r="A118" s="26">
        <f>Wellpath!E118</f>
        <v>3330</v>
      </c>
      <c r="B118" s="22">
        <v>0</v>
      </c>
      <c r="C118" s="22">
        <v>0</v>
      </c>
      <c r="D118" s="22">
        <v>1</v>
      </c>
      <c r="E118" s="20">
        <f>Model!$W$25*((drdp!B118+drdp!K118)*DECR!$B118+(drdp!E118+drdp!N118)*DECR!$C118+(drdp!H118+drdp!Q118)*DECR!$D118)</f>
        <v>5.1017897290118436E-2</v>
      </c>
      <c r="F118" s="20">
        <f>Model!$W$25*((drdp!C118+drdp!L118)*DECR!$B118+(drdp!F118+drdp!O118)*DECR!$C118+(drdp!I118+drdp!R118)*DECR!$D118)</f>
        <v>1.1778409662399406E-2</v>
      </c>
      <c r="G118" s="20">
        <f>Model!$W$25*((drdp!D118+drdp!M118)*DECR!$B118+(drdp!G118+drdp!P118)*DECR!$C118+(drdp!J118+drdp!S118)*DECR!$D118)</f>
        <v>0</v>
      </c>
      <c r="H118" s="18">
        <f>Model!$W$25*((drdp!B118)*DECR!$B118+(drdp!E118)*DECR!$C118+(drdp!H118)*DECR!$D118)</f>
        <v>2.5508948645059218E-2</v>
      </c>
      <c r="I118" s="18">
        <f>Model!$W$25*((drdp!C118)*DECR!$B118+(drdp!F118)*DECR!$C118+(drdp!I118)*DECR!$D118)</f>
        <v>5.8892048311997031E-3</v>
      </c>
      <c r="J118" s="18">
        <f>Model!$W$25*((drdp!D118)*DECR!$B118+(drdp!G118)*DECR!$C118+(drdp!J118)*DECR!$D118)</f>
        <v>0</v>
      </c>
      <c r="K118" s="21">
        <f t="shared" si="28"/>
        <v>3.5138148892718497E-2</v>
      </c>
      <c r="L118" s="21">
        <f t="shared" si="29"/>
        <v>5.8992035567439004E-2</v>
      </c>
      <c r="M118" s="21">
        <f t="shared" si="30"/>
        <v>0</v>
      </c>
      <c r="N118" s="21">
        <f t="shared" si="31"/>
        <v>8.1122808743626269E-3</v>
      </c>
      <c r="O118" s="21">
        <f t="shared" si="32"/>
        <v>0</v>
      </c>
      <c r="P118" s="21">
        <f t="shared" si="33"/>
        <v>0</v>
      </c>
      <c r="Q118" s="19">
        <f t="shared" si="22"/>
        <v>3.3186029509789688E-2</v>
      </c>
      <c r="R118" s="19">
        <f t="shared" si="23"/>
        <v>5.8887987366807525E-2</v>
      </c>
      <c r="S118" s="19">
        <f t="shared" si="24"/>
        <v>0</v>
      </c>
      <c r="T118" s="19">
        <f t="shared" si="25"/>
        <v>7.6615986035647029E-3</v>
      </c>
      <c r="U118" s="19">
        <f t="shared" si="26"/>
        <v>0</v>
      </c>
      <c r="V118" s="19">
        <f t="shared" si="27"/>
        <v>0</v>
      </c>
    </row>
    <row r="119" spans="1:22" x14ac:dyDescent="0.25">
      <c r="A119" s="26">
        <f>Wellpath!E119</f>
        <v>3360</v>
      </c>
      <c r="B119" s="22">
        <v>0</v>
      </c>
      <c r="C119" s="22">
        <v>0</v>
      </c>
      <c r="D119" s="22">
        <v>1</v>
      </c>
      <c r="E119" s="20">
        <f>Model!$W$25*((drdp!B119+drdp!K119)*DECR!$B119+(drdp!E119+drdp!N119)*DECR!$C119+(drdp!H119+drdp!Q119)*DECR!$D119)</f>
        <v>5.1017897290118436E-2</v>
      </c>
      <c r="F119" s="20">
        <f>Model!$W$25*((drdp!C119+drdp!L119)*DECR!$B119+(drdp!F119+drdp!O119)*DECR!$C119+(drdp!I119+drdp!R119)*DECR!$D119)</f>
        <v>1.1778409662399406E-2</v>
      </c>
      <c r="G119" s="20">
        <f>Model!$W$25*((drdp!D119+drdp!M119)*DECR!$B119+(drdp!G119+drdp!P119)*DECR!$C119+(drdp!J119+drdp!S119)*DECR!$D119)</f>
        <v>0</v>
      </c>
      <c r="H119" s="18">
        <f>Model!$W$25*((drdp!B119)*DECR!$B119+(drdp!E119)*DECR!$C119+(drdp!H119)*DECR!$D119)</f>
        <v>2.5508948645059218E-2</v>
      </c>
      <c r="I119" s="18">
        <f>Model!$W$25*((drdp!C119)*DECR!$B119+(drdp!F119)*DECR!$C119+(drdp!I119)*DECR!$D119)</f>
        <v>5.8892048311997031E-3</v>
      </c>
      <c r="J119" s="18">
        <f>Model!$W$25*((drdp!D119)*DECR!$B119+(drdp!G119)*DECR!$C119+(drdp!J119)*DECR!$D119)</f>
        <v>0</v>
      </c>
      <c r="K119" s="21">
        <f t="shared" si="28"/>
        <v>3.7740974736623571E-2</v>
      </c>
      <c r="L119" s="21">
        <f t="shared" si="29"/>
        <v>5.9130766501614307E-2</v>
      </c>
      <c r="M119" s="21">
        <f t="shared" si="30"/>
        <v>0</v>
      </c>
      <c r="N119" s="21">
        <f t="shared" si="31"/>
        <v>8.7131905687598578E-3</v>
      </c>
      <c r="O119" s="21">
        <f t="shared" si="32"/>
        <v>0</v>
      </c>
      <c r="P119" s="21">
        <f t="shared" si="33"/>
        <v>0</v>
      </c>
      <c r="Q119" s="19">
        <f t="shared" si="22"/>
        <v>3.5788855353694762E-2</v>
      </c>
      <c r="R119" s="19">
        <f t="shared" si="23"/>
        <v>5.9026718300982828E-2</v>
      </c>
      <c r="S119" s="19">
        <f t="shared" si="24"/>
        <v>0</v>
      </c>
      <c r="T119" s="19">
        <f t="shared" si="25"/>
        <v>8.2625082979619346E-3</v>
      </c>
      <c r="U119" s="19">
        <f t="shared" si="26"/>
        <v>0</v>
      </c>
      <c r="V119" s="19">
        <f t="shared" si="27"/>
        <v>0</v>
      </c>
    </row>
    <row r="120" spans="1:22" x14ac:dyDescent="0.25">
      <c r="A120" s="26">
        <f>Wellpath!E120</f>
        <v>3390</v>
      </c>
      <c r="B120" s="22">
        <v>0</v>
      </c>
      <c r="C120" s="22">
        <v>0</v>
      </c>
      <c r="D120" s="22">
        <v>1</v>
      </c>
      <c r="E120" s="20">
        <f>Model!$W$25*((drdp!B120+drdp!K120)*DECR!$B120+(drdp!E120+drdp!N120)*DECR!$C120+(drdp!H120+drdp!Q120)*DECR!$D120)</f>
        <v>5.1017897290118436E-2</v>
      </c>
      <c r="F120" s="20">
        <f>Model!$W$25*((drdp!C120+drdp!L120)*DECR!$B120+(drdp!F120+drdp!O120)*DECR!$C120+(drdp!I120+drdp!R120)*DECR!$D120)</f>
        <v>1.1778409662399406E-2</v>
      </c>
      <c r="G120" s="20">
        <f>Model!$W$25*((drdp!D120+drdp!M120)*DECR!$B120+(drdp!G120+drdp!P120)*DECR!$C120+(drdp!J120+drdp!S120)*DECR!$D120)</f>
        <v>0</v>
      </c>
      <c r="H120" s="18">
        <f>Model!$W$25*((drdp!B120)*DECR!$B120+(drdp!E120)*DECR!$C120+(drdp!H120)*DECR!$D120)</f>
        <v>2.5508948645059218E-2</v>
      </c>
      <c r="I120" s="18">
        <f>Model!$W$25*((drdp!C120)*DECR!$B120+(drdp!F120)*DECR!$C120+(drdp!I120)*DECR!$D120)</f>
        <v>5.8892048311997031E-3</v>
      </c>
      <c r="J120" s="18">
        <f>Model!$W$25*((drdp!D120)*DECR!$B120+(drdp!G120)*DECR!$C120+(drdp!J120)*DECR!$D120)</f>
        <v>0</v>
      </c>
      <c r="K120" s="21">
        <f t="shared" si="28"/>
        <v>4.0343800580528645E-2</v>
      </c>
      <c r="L120" s="21">
        <f t="shared" si="29"/>
        <v>5.926949743578961E-2</v>
      </c>
      <c r="M120" s="21">
        <f t="shared" si="30"/>
        <v>0</v>
      </c>
      <c r="N120" s="21">
        <f t="shared" si="31"/>
        <v>9.3141002631570886E-3</v>
      </c>
      <c r="O120" s="21">
        <f t="shared" si="32"/>
        <v>0</v>
      </c>
      <c r="P120" s="21">
        <f t="shared" si="33"/>
        <v>0</v>
      </c>
      <c r="Q120" s="19">
        <f t="shared" si="22"/>
        <v>3.8391681197599836E-2</v>
      </c>
      <c r="R120" s="19">
        <f t="shared" si="23"/>
        <v>5.9165449235158131E-2</v>
      </c>
      <c r="S120" s="19">
        <f t="shared" si="24"/>
        <v>0</v>
      </c>
      <c r="T120" s="19">
        <f t="shared" si="25"/>
        <v>8.8634179923591655E-3</v>
      </c>
      <c r="U120" s="19">
        <f t="shared" si="26"/>
        <v>0</v>
      </c>
      <c r="V120" s="19">
        <f t="shared" si="27"/>
        <v>0</v>
      </c>
    </row>
    <row r="121" spans="1:22" x14ac:dyDescent="0.25">
      <c r="A121" s="26">
        <f>Wellpath!E121</f>
        <v>3420</v>
      </c>
      <c r="B121" s="22">
        <v>0</v>
      </c>
      <c r="C121" s="22">
        <v>0</v>
      </c>
      <c r="D121" s="22">
        <v>1</v>
      </c>
      <c r="E121" s="20">
        <f>Model!$W$25*((drdp!B121+drdp!K121)*DECR!$B121+(drdp!E121+drdp!N121)*DECR!$C121+(drdp!H121+drdp!Q121)*DECR!$D121)</f>
        <v>3.4011931526745622E-2</v>
      </c>
      <c r="F121" s="20">
        <f>Model!$W$25*((drdp!C121+drdp!L121)*DECR!$B121+(drdp!F121+drdp!O121)*DECR!$C121+(drdp!I121+drdp!R121)*DECR!$D121)</f>
        <v>7.8522731082662708E-3</v>
      </c>
      <c r="G121" s="20">
        <f>Model!$W$25*((drdp!D121+drdp!M121)*DECR!$B121+(drdp!G121+drdp!P121)*DECR!$C121+(drdp!J121+drdp!S121)*DECR!$D121)</f>
        <v>0</v>
      </c>
      <c r="H121" s="18">
        <f>Model!$W$25*((drdp!B121)*DECR!$B121+(drdp!E121)*DECR!$C121+(drdp!H121)*DECR!$D121)</f>
        <v>2.5508948645059218E-2</v>
      </c>
      <c r="I121" s="18">
        <f>Model!$W$25*((drdp!C121)*DECR!$B121+(drdp!F121)*DECR!$C121+(drdp!I121)*DECR!$D121)</f>
        <v>5.8892048311997031E-3</v>
      </c>
      <c r="J121" s="18">
        <f>Model!$W$25*((drdp!D121)*DECR!$B121+(drdp!G121)*DECR!$C121+(drdp!J121)*DECR!$D121)</f>
        <v>0</v>
      </c>
      <c r="K121" s="21">
        <f t="shared" si="28"/>
        <v>4.1500612066708679E-2</v>
      </c>
      <c r="L121" s="21">
        <f t="shared" si="29"/>
        <v>5.9331155628756412E-2</v>
      </c>
      <c r="M121" s="21">
        <f t="shared" si="30"/>
        <v>0</v>
      </c>
      <c r="N121" s="21">
        <f t="shared" si="31"/>
        <v>9.5811712384447478E-3</v>
      </c>
      <c r="O121" s="21">
        <f t="shared" si="32"/>
        <v>0</v>
      </c>
      <c r="P121" s="21">
        <f t="shared" si="33"/>
        <v>0</v>
      </c>
      <c r="Q121" s="19">
        <f t="shared" si="22"/>
        <v>4.099450704150491E-2</v>
      </c>
      <c r="R121" s="19">
        <f t="shared" si="23"/>
        <v>5.9304180169333434E-2</v>
      </c>
      <c r="S121" s="19">
        <f t="shared" si="24"/>
        <v>0</v>
      </c>
      <c r="T121" s="19">
        <f t="shared" si="25"/>
        <v>9.4643276867563964E-3</v>
      </c>
      <c r="U121" s="19">
        <f t="shared" si="26"/>
        <v>0</v>
      </c>
      <c r="V121" s="19">
        <f t="shared" si="27"/>
        <v>0</v>
      </c>
    </row>
    <row r="122" spans="1:22" x14ac:dyDescent="0.25">
      <c r="A122" s="26">
        <f>Wellpath!E122</f>
        <v>3430</v>
      </c>
      <c r="B122" s="22">
        <v>0</v>
      </c>
      <c r="C122" s="22">
        <v>0</v>
      </c>
      <c r="D122" s="22">
        <v>1</v>
      </c>
      <c r="E122" s="20">
        <f>Model!$W$25*((drdp!B122+drdp!K122)*DECR!$B122+(drdp!E122+drdp!N122)*DECR!$C122+(drdp!H122+drdp!Q122)*DECR!$D122)</f>
        <v>2.5508948645059218E-2</v>
      </c>
      <c r="F122" s="20">
        <f>Model!$W$25*((drdp!C122+drdp!L122)*DECR!$B122+(drdp!F122+drdp!O122)*DECR!$C122+(drdp!I122+drdp!R122)*DECR!$D122)</f>
        <v>5.8892048311997023E-3</v>
      </c>
      <c r="G122" s="20">
        <f>Model!$W$25*((drdp!D122+drdp!M122)*DECR!$B122+(drdp!G122+drdp!P122)*DECR!$C122+(drdp!J122+drdp!S122)*DECR!$D122)</f>
        <v>0</v>
      </c>
      <c r="H122" s="18">
        <f>Model!$W$25*((drdp!B122)*DECR!$B122+(drdp!E122)*DECR!$C122+(drdp!H122)*DECR!$D122)</f>
        <v>8.5029828816864054E-3</v>
      </c>
      <c r="I122" s="18">
        <f>Model!$W$25*((drdp!C122)*DECR!$B122+(drdp!F122)*DECR!$C122+(drdp!I122)*DECR!$D122)</f>
        <v>1.9630682770665677E-3</v>
      </c>
      <c r="J122" s="18">
        <f>Model!$W$25*((drdp!D122)*DECR!$B122+(drdp!G122)*DECR!$C122+(drdp!J122)*DECR!$D122)</f>
        <v>0</v>
      </c>
      <c r="K122" s="21">
        <f t="shared" si="28"/>
        <v>4.2151318527684944E-2</v>
      </c>
      <c r="L122" s="21">
        <f t="shared" si="29"/>
        <v>5.9365838362300236E-2</v>
      </c>
      <c r="M122" s="21">
        <f t="shared" si="30"/>
        <v>0</v>
      </c>
      <c r="N122" s="21">
        <f t="shared" si="31"/>
        <v>9.7313986620440555E-3</v>
      </c>
      <c r="O122" s="21">
        <f t="shared" si="32"/>
        <v>0</v>
      </c>
      <c r="P122" s="21">
        <f t="shared" si="33"/>
        <v>0</v>
      </c>
      <c r="Q122" s="19">
        <f t="shared" si="22"/>
        <v>4.1572912784594934E-2</v>
      </c>
      <c r="R122" s="19">
        <f t="shared" si="23"/>
        <v>5.9335009265816835E-2</v>
      </c>
      <c r="S122" s="19">
        <f t="shared" si="24"/>
        <v>0</v>
      </c>
      <c r="T122" s="19">
        <f t="shared" si="25"/>
        <v>9.5978631744002268E-3</v>
      </c>
      <c r="U122" s="19">
        <f t="shared" si="26"/>
        <v>0</v>
      </c>
      <c r="V122" s="19">
        <f t="shared" si="27"/>
        <v>0</v>
      </c>
    </row>
    <row r="123" spans="1:22" x14ac:dyDescent="0.25">
      <c r="A123" s="26">
        <f>Wellpath!E123</f>
        <v>3450</v>
      </c>
      <c r="B123" s="22">
        <v>0</v>
      </c>
      <c r="C123" s="22">
        <v>0</v>
      </c>
      <c r="D123" s="22">
        <v>1</v>
      </c>
      <c r="E123" s="20">
        <f>Model!$W$25*((drdp!B123+drdp!K123)*DECR!$B123+(drdp!E123+drdp!N123)*DECR!$C123+(drdp!H123+drdp!Q123)*DECR!$D123)</f>
        <v>4.3246034415158868E-2</v>
      </c>
      <c r="F123" s="20">
        <f>Model!$W$25*((drdp!C123+drdp!L123)*DECR!$B123+(drdp!F123+drdp!O123)*DECR!$C123+(drdp!I123+drdp!R123)*DECR!$D123)</f>
        <v>5.5859812894908951E-3</v>
      </c>
      <c r="G123" s="20">
        <f>Model!$W$25*((drdp!D123+drdp!M123)*DECR!$B123+(drdp!G123+drdp!P123)*DECR!$C123+(drdp!J123+drdp!S123)*DECR!$D123)</f>
        <v>0</v>
      </c>
      <c r="H123" s="18">
        <f>Model!$W$25*((drdp!B123)*DECR!$B123+(drdp!E123)*DECR!$C123+(drdp!H123)*DECR!$D123)</f>
        <v>1.7298413766063548E-2</v>
      </c>
      <c r="I123" s="18">
        <f>Model!$W$25*((drdp!C123)*DECR!$B123+(drdp!F123)*DECR!$C123+(drdp!I123)*DECR!$D123)</f>
        <v>2.2343925157963579E-3</v>
      </c>
      <c r="J123" s="18">
        <f>Model!$W$25*((drdp!D123)*DECR!$B123+(drdp!G123)*DECR!$C123+(drdp!J123)*DECR!$D123)</f>
        <v>0</v>
      </c>
      <c r="K123" s="21">
        <f t="shared" si="28"/>
        <v>4.4021538020322049E-2</v>
      </c>
      <c r="L123" s="21">
        <f t="shared" si="29"/>
        <v>5.9397041549266776E-2</v>
      </c>
      <c r="M123" s="21">
        <f t="shared" si="30"/>
        <v>0</v>
      </c>
      <c r="N123" s="21">
        <f t="shared" si="31"/>
        <v>9.972970201131812E-3</v>
      </c>
      <c r="O123" s="21">
        <f t="shared" si="32"/>
        <v>0</v>
      </c>
      <c r="P123" s="21">
        <f t="shared" si="33"/>
        <v>0</v>
      </c>
      <c r="Q123" s="19">
        <f t="shared" si="22"/>
        <v>4.2450553646506885E-2</v>
      </c>
      <c r="R123" s="19">
        <f t="shared" si="23"/>
        <v>5.9370830872214883E-2</v>
      </c>
      <c r="S123" s="19">
        <f t="shared" si="24"/>
        <v>0</v>
      </c>
      <c r="T123" s="19">
        <f t="shared" si="25"/>
        <v>9.7700501082980968E-3</v>
      </c>
      <c r="U123" s="19">
        <f t="shared" si="26"/>
        <v>0</v>
      </c>
      <c r="V123" s="19">
        <f t="shared" si="27"/>
        <v>0</v>
      </c>
    </row>
    <row r="124" spans="1:22" x14ac:dyDescent="0.25">
      <c r="A124" s="26">
        <f>Wellpath!E124</f>
        <v>3480</v>
      </c>
      <c r="B124" s="22">
        <v>0</v>
      </c>
      <c r="C124" s="22">
        <v>0</v>
      </c>
      <c r="D124" s="22">
        <v>1</v>
      </c>
      <c r="E124" s="20">
        <f>Model!$W$25*((drdp!B124+drdp!K124)*DECR!$B124+(drdp!E124+drdp!N124)*DECR!$C124+(drdp!H124+drdp!Q124)*DECR!$D124)</f>
        <v>5.2144066999228196E-2</v>
      </c>
      <c r="F124" s="20">
        <f>Model!$W$25*((drdp!C124+drdp!L124)*DECR!$B124+(drdp!F124+drdp!O124)*DECR!$C124+(drdp!I124+drdp!R124)*DECR!$D124)</f>
        <v>-1.028530147475808E-3</v>
      </c>
      <c r="G124" s="20">
        <f>Model!$W$25*((drdp!D124+drdp!M124)*DECR!$B124+(drdp!G124+drdp!P124)*DECR!$C124+(drdp!J124+drdp!S124)*DECR!$D124)</f>
        <v>0</v>
      </c>
      <c r="H124" s="18">
        <f>Model!$W$25*((drdp!B124)*DECR!$B124+(drdp!E124)*DECR!$C124+(drdp!H124)*DECR!$D124)</f>
        <v>2.6072033499614098E-2</v>
      </c>
      <c r="I124" s="18">
        <f>Model!$W$25*((drdp!C124)*DECR!$B124+(drdp!F124)*DECR!$C124+(drdp!I124)*DECR!$D124)</f>
        <v>-5.1426507373790399E-4</v>
      </c>
      <c r="J124" s="18">
        <f>Model!$W$25*((drdp!D124)*DECR!$B124+(drdp!G124)*DECR!$C124+(drdp!J124)*DECR!$D124)</f>
        <v>0</v>
      </c>
      <c r="K124" s="21">
        <f t="shared" si="28"/>
        <v>4.6740541743542044E-2</v>
      </c>
      <c r="L124" s="21">
        <f t="shared" si="29"/>
        <v>5.9398099423531039E-2</v>
      </c>
      <c r="M124" s="21">
        <f t="shared" si="30"/>
        <v>0</v>
      </c>
      <c r="N124" s="21">
        <f t="shared" si="31"/>
        <v>9.9193384562111069E-3</v>
      </c>
      <c r="O124" s="21">
        <f t="shared" si="32"/>
        <v>0</v>
      </c>
      <c r="P124" s="21">
        <f t="shared" si="33"/>
        <v>0</v>
      </c>
      <c r="Q124" s="19">
        <f t="shared" si="22"/>
        <v>4.4701288951127051E-2</v>
      </c>
      <c r="R124" s="19">
        <f t="shared" si="23"/>
        <v>5.9397306017832843E-2</v>
      </c>
      <c r="S124" s="19">
        <f t="shared" si="24"/>
        <v>0</v>
      </c>
      <c r="T124" s="19">
        <f t="shared" si="25"/>
        <v>9.9595622649016353E-3</v>
      </c>
      <c r="U124" s="19">
        <f t="shared" si="26"/>
        <v>0</v>
      </c>
      <c r="V124" s="19">
        <f t="shared" si="27"/>
        <v>0</v>
      </c>
    </row>
    <row r="125" spans="1:22" x14ac:dyDescent="0.25">
      <c r="A125" s="26">
        <f>Wellpath!E125</f>
        <v>3510</v>
      </c>
      <c r="B125" s="22">
        <v>0</v>
      </c>
      <c r="C125" s="22">
        <v>0</v>
      </c>
      <c r="D125" s="22">
        <v>1</v>
      </c>
      <c r="E125" s="20">
        <f>Model!$W$25*((drdp!B125+drdp!K125)*DECR!$B125+(drdp!E125+drdp!N125)*DECR!$C125+(drdp!H125+drdp!Q125)*DECR!$D125)</f>
        <v>5.1109035201987792E-2</v>
      </c>
      <c r="F125" s="20">
        <f>Model!$W$25*((drdp!C125+drdp!L125)*DECR!$B125+(drdp!F125+drdp!O125)*DECR!$C125+(drdp!I125+drdp!R125)*DECR!$D125)</f>
        <v>-8.7362273760777168E-3</v>
      </c>
      <c r="G125" s="20">
        <f>Model!$W$25*((drdp!D125+drdp!M125)*DECR!$B125+(drdp!G125+drdp!P125)*DECR!$C125+(drdp!J125+drdp!S125)*DECR!$D125)</f>
        <v>0</v>
      </c>
      <c r="H125" s="18">
        <f>Model!$W$25*((drdp!B125)*DECR!$B125+(drdp!E125)*DECR!$C125+(drdp!H125)*DECR!$D125)</f>
        <v>2.5554517600993896E-2</v>
      </c>
      <c r="I125" s="18">
        <f>Model!$W$25*((drdp!C125)*DECR!$B125+(drdp!F125)*DECR!$C125+(drdp!I125)*DECR!$D125)</f>
        <v>-4.3681136880388584E-3</v>
      </c>
      <c r="J125" s="18">
        <f>Model!$W$25*((drdp!D125)*DECR!$B125+(drdp!G125)*DECR!$C125+(drdp!J125)*DECR!$D125)</f>
        <v>0</v>
      </c>
      <c r="K125" s="21">
        <f t="shared" si="28"/>
        <v>4.9352675222820074E-2</v>
      </c>
      <c r="L125" s="21">
        <f t="shared" si="29"/>
        <v>5.9474421092297572E-2</v>
      </c>
      <c r="M125" s="21">
        <f t="shared" si="30"/>
        <v>0</v>
      </c>
      <c r="N125" s="21">
        <f t="shared" si="31"/>
        <v>9.472838303714582E-3</v>
      </c>
      <c r="O125" s="21">
        <f t="shared" si="32"/>
        <v>0</v>
      </c>
      <c r="P125" s="21">
        <f t="shared" si="33"/>
        <v>0</v>
      </c>
      <c r="Q125" s="19">
        <f t="shared" si="22"/>
        <v>4.739357511336155E-2</v>
      </c>
      <c r="R125" s="19">
        <f t="shared" si="23"/>
        <v>5.9417179840722673E-2</v>
      </c>
      <c r="S125" s="19">
        <f t="shared" si="24"/>
        <v>0</v>
      </c>
      <c r="T125" s="19">
        <f t="shared" si="25"/>
        <v>9.8077134180869757E-3</v>
      </c>
      <c r="U125" s="19">
        <f t="shared" si="26"/>
        <v>0</v>
      </c>
      <c r="V125" s="19">
        <f t="shared" si="27"/>
        <v>0</v>
      </c>
    </row>
    <row r="126" spans="1:22" x14ac:dyDescent="0.25">
      <c r="A126" s="26">
        <f>Wellpath!E126</f>
        <v>3540</v>
      </c>
      <c r="B126" s="22">
        <v>0</v>
      </c>
      <c r="C126" s="22">
        <v>0</v>
      </c>
      <c r="D126" s="22">
        <v>1</v>
      </c>
      <c r="E126" s="20">
        <f>Model!$W$25*((drdp!B126+drdp!K126)*DECR!$B126+(drdp!E126+drdp!N126)*DECR!$C126+(drdp!H126+drdp!Q126)*DECR!$D126)</f>
        <v>4.8815564301803505E-2</v>
      </c>
      <c r="F126" s="20">
        <f>Model!$W$25*((drdp!C126+drdp!L126)*DECR!$B126+(drdp!F126+drdp!O126)*DECR!$C126+(drdp!I126+drdp!R126)*DECR!$D126)</f>
        <v>-1.6229314713868015E-2</v>
      </c>
      <c r="G126" s="20">
        <f>Model!$W$25*((drdp!D126+drdp!M126)*DECR!$B126+(drdp!G126+drdp!P126)*DECR!$C126+(drdp!J126+drdp!S126)*DECR!$D126)</f>
        <v>0</v>
      </c>
      <c r="H126" s="18">
        <f>Model!$W$25*((drdp!B126)*DECR!$B126+(drdp!E126)*DECR!$C126+(drdp!H126)*DECR!$D126)</f>
        <v>2.4407782150901752E-2</v>
      </c>
      <c r="I126" s="18">
        <f>Model!$W$25*((drdp!C126)*DECR!$B126+(drdp!F126)*DECR!$C126+(drdp!I126)*DECR!$D126)</f>
        <v>-8.1146573569340075E-3</v>
      </c>
      <c r="J126" s="18">
        <f>Model!$W$25*((drdp!D126)*DECR!$B126+(drdp!G126)*DECR!$C126+(drdp!J126)*DECR!$D126)</f>
        <v>0</v>
      </c>
      <c r="K126" s="21">
        <f t="shared" si="28"/>
        <v>5.1735634540923586E-2</v>
      </c>
      <c r="L126" s="21">
        <f t="shared" si="29"/>
        <v>5.9737811748379346E-2</v>
      </c>
      <c r="M126" s="21">
        <f t="shared" si="30"/>
        <v>0</v>
      </c>
      <c r="N126" s="21">
        <f t="shared" si="31"/>
        <v>8.6805951477255516E-3</v>
      </c>
      <c r="O126" s="21">
        <f t="shared" si="32"/>
        <v>0</v>
      </c>
      <c r="P126" s="21">
        <f t="shared" si="33"/>
        <v>0</v>
      </c>
      <c r="Q126" s="19">
        <f t="shared" si="22"/>
        <v>4.994841505234595E-2</v>
      </c>
      <c r="R126" s="19">
        <f t="shared" si="23"/>
        <v>5.9540268756318016E-2</v>
      </c>
      <c r="S126" s="19">
        <f t="shared" si="24"/>
        <v>0</v>
      </c>
      <c r="T126" s="19">
        <f t="shared" si="25"/>
        <v>9.274777514717324E-3</v>
      </c>
      <c r="U126" s="19">
        <f t="shared" si="26"/>
        <v>0</v>
      </c>
      <c r="V126" s="19">
        <f t="shared" si="27"/>
        <v>0</v>
      </c>
    </row>
    <row r="127" spans="1:22" x14ac:dyDescent="0.25">
      <c r="A127" s="26">
        <f>Wellpath!E127</f>
        <v>3570</v>
      </c>
      <c r="B127" s="22">
        <v>0</v>
      </c>
      <c r="C127" s="22">
        <v>0</v>
      </c>
      <c r="D127" s="22">
        <v>1</v>
      </c>
      <c r="E127" s="20">
        <f>Model!$W$25*((drdp!B127+drdp!K127)*DECR!$B127+(drdp!E127+drdp!N127)*DECR!$C127+(drdp!H127+drdp!Q127)*DECR!$D127)</f>
        <v>4.532152947866349E-2</v>
      </c>
      <c r="F127" s="20">
        <f>Model!$W$25*((drdp!C127+drdp!L127)*DECR!$B127+(drdp!F127+drdp!O127)*DECR!$C127+(drdp!I127+drdp!R127)*DECR!$D127)</f>
        <v>-2.3322108445866335E-2</v>
      </c>
      <c r="G127" s="20">
        <f>Model!$W$25*((drdp!D127+drdp!M127)*DECR!$B127+(drdp!G127+drdp!P127)*DECR!$C127+(drdp!J127+drdp!S127)*DECR!$D127)</f>
        <v>0</v>
      </c>
      <c r="H127" s="18">
        <f>Model!$W$25*((drdp!B127)*DECR!$B127+(drdp!E127)*DECR!$C127+(drdp!H127)*DECR!$D127)</f>
        <v>2.2660764739331745E-2</v>
      </c>
      <c r="I127" s="18">
        <f>Model!$W$25*((drdp!C127)*DECR!$B127+(drdp!F127)*DECR!$C127+(drdp!I127)*DECR!$D127)</f>
        <v>-1.1661054222933167E-2</v>
      </c>
      <c r="J127" s="18">
        <f>Model!$W$25*((drdp!D127)*DECR!$B127+(drdp!G127)*DECR!$C127+(drdp!J127)*DECR!$D127)</f>
        <v>0</v>
      </c>
      <c r="K127" s="21">
        <f t="shared" si="28"/>
        <v>5.3789675575208952E-2</v>
      </c>
      <c r="L127" s="21">
        <f t="shared" si="29"/>
        <v>6.0281732490740099E-2</v>
      </c>
      <c r="M127" s="21">
        <f t="shared" si="30"/>
        <v>0</v>
      </c>
      <c r="N127" s="21">
        <f t="shared" si="31"/>
        <v>7.6236015222916342E-3</v>
      </c>
      <c r="O127" s="21">
        <f t="shared" si="32"/>
        <v>0</v>
      </c>
      <c r="P127" s="21">
        <f t="shared" si="33"/>
        <v>0</v>
      </c>
      <c r="Q127" s="19">
        <f t="shared" si="22"/>
        <v>5.2249144799494926E-2</v>
      </c>
      <c r="R127" s="19">
        <f t="shared" si="23"/>
        <v>5.9873791933969536E-2</v>
      </c>
      <c r="S127" s="19">
        <f t="shared" si="24"/>
        <v>0</v>
      </c>
      <c r="T127" s="19">
        <f t="shared" si="25"/>
        <v>8.4163467413670718E-3</v>
      </c>
      <c r="U127" s="19">
        <f t="shared" si="26"/>
        <v>0</v>
      </c>
      <c r="V127" s="19">
        <f t="shared" si="27"/>
        <v>0</v>
      </c>
    </row>
    <row r="128" spans="1:22" x14ac:dyDescent="0.25">
      <c r="A128" s="26">
        <f>Wellpath!E128</f>
        <v>3600</v>
      </c>
      <c r="B128" s="22">
        <v>0</v>
      </c>
      <c r="C128" s="22">
        <v>0</v>
      </c>
      <c r="D128" s="22">
        <v>1</v>
      </c>
      <c r="E128" s="20">
        <f>Model!$W$25*((drdp!B128+drdp!K128)*DECR!$B128+(drdp!E128+drdp!N128)*DECR!$C128+(drdp!H128+drdp!Q128)*DECR!$D128)</f>
        <v>4.0707299255751679E-2</v>
      </c>
      <c r="F128" s="20">
        <f>Model!$W$25*((drdp!C128+drdp!L128)*DECR!$B128+(drdp!F128+drdp!O128)*DECR!$C128+(drdp!I128+drdp!R128)*DECR!$D128)</f>
        <v>-2.984782672160562E-2</v>
      </c>
      <c r="G128" s="20">
        <f>Model!$W$25*((drdp!D128+drdp!M128)*DECR!$B128+(drdp!G128+drdp!P128)*DECR!$C128+(drdp!J128+drdp!S128)*DECR!$D128)</f>
        <v>0</v>
      </c>
      <c r="H128" s="18">
        <f>Model!$W$25*((drdp!B128)*DECR!$B128+(drdp!E128)*DECR!$C128+(drdp!H128)*DECR!$D128)</f>
        <v>2.035364962787584E-2</v>
      </c>
      <c r="I128" s="18">
        <f>Model!$W$25*((drdp!C128)*DECR!$B128+(drdp!F128)*DECR!$C128+(drdp!I128)*DECR!$D128)</f>
        <v>-1.492391336080281E-2</v>
      </c>
      <c r="J128" s="18">
        <f>Model!$W$25*((drdp!D128)*DECR!$B128+(drdp!G128)*DECR!$C128+(drdp!J128)*DECR!$D128)</f>
        <v>0</v>
      </c>
      <c r="K128" s="21">
        <f t="shared" si="28"/>
        <v>5.5446759787906273E-2</v>
      </c>
      <c r="L128" s="21">
        <f t="shared" si="29"/>
        <v>6.1172625250743094E-2</v>
      </c>
      <c r="M128" s="21">
        <f t="shared" si="30"/>
        <v>0</v>
      </c>
      <c r="N128" s="21">
        <f t="shared" si="31"/>
        <v>6.4085771078014123E-3</v>
      </c>
      <c r="O128" s="21">
        <f t="shared" si="32"/>
        <v>0</v>
      </c>
      <c r="P128" s="21">
        <f t="shared" si="33"/>
        <v>0</v>
      </c>
      <c r="Q128" s="19">
        <f t="shared" si="22"/>
        <v>5.4203946628383279E-2</v>
      </c>
      <c r="R128" s="19">
        <f t="shared" si="23"/>
        <v>6.0504455680740844E-2</v>
      </c>
      <c r="S128" s="19">
        <f t="shared" si="24"/>
        <v>0</v>
      </c>
      <c r="T128" s="19">
        <f t="shared" si="25"/>
        <v>7.3198454186690787E-3</v>
      </c>
      <c r="U128" s="19">
        <f t="shared" si="26"/>
        <v>0</v>
      </c>
      <c r="V128" s="19">
        <f t="shared" si="27"/>
        <v>0</v>
      </c>
    </row>
    <row r="129" spans="1:22" x14ac:dyDescent="0.25">
      <c r="A129" s="26">
        <f>Wellpath!E129</f>
        <v>3630</v>
      </c>
      <c r="B129" s="22">
        <v>0</v>
      </c>
      <c r="C129" s="22">
        <v>0</v>
      </c>
      <c r="D129" s="22">
        <v>1</v>
      </c>
      <c r="E129" s="20">
        <f>Model!$W$25*((drdp!B129+drdp!K129)*DECR!$B129+(drdp!E129+drdp!N129)*DECR!$C129+(drdp!H129+drdp!Q129)*DECR!$D129)</f>
        <v>3.5096126049285234E-2</v>
      </c>
      <c r="F129" s="20">
        <f>Model!$W$25*((drdp!C129+drdp!L129)*DECR!$B129+(drdp!F129+drdp!O129)*DECR!$C129+(drdp!I129+drdp!R129)*DECR!$D129)</f>
        <v>-3.5626906417124328E-2</v>
      </c>
      <c r="G129" s="20">
        <f>Model!$W$25*((drdp!D129+drdp!M129)*DECR!$B129+(drdp!G129+drdp!P129)*DECR!$C129+(drdp!J129+drdp!S129)*DECR!$D129)</f>
        <v>0</v>
      </c>
      <c r="H129" s="18">
        <f>Model!$W$25*((drdp!B129)*DECR!$B129+(drdp!E129)*DECR!$C129+(drdp!H129)*DECR!$D129)</f>
        <v>1.7548063024642617E-2</v>
      </c>
      <c r="I129" s="18">
        <f>Model!$W$25*((drdp!C129)*DECR!$B129+(drdp!F129)*DECR!$C129+(drdp!I129)*DECR!$D129)</f>
        <v>-1.7813453208562164E-2</v>
      </c>
      <c r="J129" s="18">
        <f>Model!$W$25*((drdp!D129)*DECR!$B129+(drdp!G129)*DECR!$C129+(drdp!J129)*DECR!$D129)</f>
        <v>0</v>
      </c>
      <c r="K129" s="21">
        <f t="shared" si="28"/>
        <v>5.6678497851573591E-2</v>
      </c>
      <c r="L129" s="21">
        <f t="shared" si="29"/>
        <v>6.2441901711597629E-2</v>
      </c>
      <c r="M129" s="21">
        <f t="shared" si="30"/>
        <v>0</v>
      </c>
      <c r="N129" s="21">
        <f t="shared" si="31"/>
        <v>5.1582107094399277E-3</v>
      </c>
      <c r="O129" s="21">
        <f t="shared" si="32"/>
        <v>0</v>
      </c>
      <c r="P129" s="21">
        <f t="shared" si="33"/>
        <v>0</v>
      </c>
      <c r="Q129" s="19">
        <f t="shared" si="22"/>
        <v>5.5754694303823099E-2</v>
      </c>
      <c r="R129" s="19">
        <f t="shared" si="23"/>
        <v>6.1489944365956728E-2</v>
      </c>
      <c r="S129" s="19">
        <f t="shared" si="24"/>
        <v>0</v>
      </c>
      <c r="T129" s="19">
        <f t="shared" si="25"/>
        <v>6.0959855082110409E-3</v>
      </c>
      <c r="U129" s="19">
        <f t="shared" si="26"/>
        <v>0</v>
      </c>
      <c r="V129" s="19">
        <f t="shared" si="27"/>
        <v>0</v>
      </c>
    </row>
    <row r="130" spans="1:22" x14ac:dyDescent="0.25">
      <c r="A130" s="26">
        <f>Wellpath!E130</f>
        <v>3660</v>
      </c>
      <c r="B130" s="22">
        <v>0</v>
      </c>
      <c r="C130" s="22">
        <v>0</v>
      </c>
      <c r="D130" s="22">
        <v>1</v>
      </c>
      <c r="E130" s="20">
        <f>Model!$W$25*((drdp!B130+drdp!K130)*DECR!$B130+(drdp!E130+drdp!N130)*DECR!$C130+(drdp!H130+drdp!Q130)*DECR!$D130)</f>
        <v>2.8616264915820196E-2</v>
      </c>
      <c r="F130" s="20">
        <f>Model!$W$25*((drdp!C130+drdp!L130)*DECR!$B130+(drdp!F130+drdp!O130)*DECR!$C130+(drdp!I130+drdp!R130)*DECR!$D130)</f>
        <v>-4.0536093935376438E-2</v>
      </c>
      <c r="G130" s="20">
        <f>Model!$W$25*((drdp!D130+drdp!M130)*DECR!$B130+(drdp!G130+drdp!P130)*DECR!$C130+(drdp!J130+drdp!S130)*DECR!$D130)</f>
        <v>0</v>
      </c>
      <c r="H130" s="18">
        <f>Model!$W$25*((drdp!B130)*DECR!$B130+(drdp!E130)*DECR!$C130+(drdp!H130)*DECR!$D130)</f>
        <v>1.4308132457910098E-2</v>
      </c>
      <c r="I130" s="18">
        <f>Model!$W$25*((drdp!C130)*DECR!$B130+(drdp!F130)*DECR!$C130+(drdp!I130)*DECR!$D130)</f>
        <v>-2.0268046967688219E-2</v>
      </c>
      <c r="J130" s="18">
        <f>Model!$W$25*((drdp!D130)*DECR!$B130+(drdp!G130)*DECR!$C130+(drdp!J130)*DECR!$D130)</f>
        <v>0</v>
      </c>
      <c r="K130" s="21">
        <f t="shared" si="28"/>
        <v>5.7497388469305993E-2</v>
      </c>
      <c r="L130" s="21">
        <f t="shared" si="29"/>
        <v>6.4085076623135298E-2</v>
      </c>
      <c r="M130" s="21">
        <f t="shared" si="30"/>
        <v>0</v>
      </c>
      <c r="N130" s="21">
        <f t="shared" si="31"/>
        <v>3.9982191067326235E-3</v>
      </c>
      <c r="O130" s="21">
        <f t="shared" si="32"/>
        <v>0</v>
      </c>
      <c r="P130" s="21">
        <f t="shared" si="33"/>
        <v>0</v>
      </c>
      <c r="Q130" s="19">
        <f t="shared" si="22"/>
        <v>5.6883220506006693E-2</v>
      </c>
      <c r="R130" s="19">
        <f t="shared" si="23"/>
        <v>6.2852695439482048E-2</v>
      </c>
      <c r="S130" s="19">
        <f t="shared" si="24"/>
        <v>0</v>
      </c>
      <c r="T130" s="19">
        <f t="shared" si="25"/>
        <v>4.8682128087631019E-3</v>
      </c>
      <c r="U130" s="19">
        <f t="shared" si="26"/>
        <v>0</v>
      </c>
      <c r="V130" s="19">
        <f t="shared" si="27"/>
        <v>0</v>
      </c>
    </row>
    <row r="131" spans="1:22" x14ac:dyDescent="0.25">
      <c r="A131" s="26">
        <f>Wellpath!E131</f>
        <v>3690</v>
      </c>
      <c r="B131" s="22">
        <v>0</v>
      </c>
      <c r="C131" s="22">
        <v>0</v>
      </c>
      <c r="D131" s="22">
        <v>1</v>
      </c>
      <c r="E131" s="20">
        <f>Model!$W$25*((drdp!B131+drdp!K131)*DECR!$B131+(drdp!E131+drdp!N131)*DECR!$C131+(drdp!H131+drdp!Q131)*DECR!$D131)</f>
        <v>2.1437431446278288E-2</v>
      </c>
      <c r="F131" s="20">
        <f>Model!$W$25*((drdp!C131+drdp!L131)*DECR!$B131+(drdp!F131+drdp!O131)*DECR!$C131+(drdp!I131+drdp!R131)*DECR!$D131)</f>
        <v>-4.4444395306834868E-2</v>
      </c>
      <c r="G131" s="20">
        <f>Model!$W$25*((drdp!D131+drdp!M131)*DECR!$B131+(drdp!G131+drdp!P131)*DECR!$C131+(drdp!J131+drdp!S131)*DECR!$D131)</f>
        <v>0</v>
      </c>
      <c r="H131" s="18">
        <f>Model!$W$25*((drdp!B131)*DECR!$B131+(drdp!E131)*DECR!$C131+(drdp!H131)*DECR!$D131)</f>
        <v>1.0718715723139144E-2</v>
      </c>
      <c r="I131" s="18">
        <f>Model!$W$25*((drdp!C131)*DECR!$B131+(drdp!F131)*DECR!$C131+(drdp!I131)*DECR!$D131)</f>
        <v>-2.2222197653417434E-2</v>
      </c>
      <c r="J131" s="18">
        <f>Model!$W$25*((drdp!D131)*DECR!$B131+(drdp!G131)*DECR!$C131+(drdp!J131)*DECR!$D131)</f>
        <v>0</v>
      </c>
      <c r="K131" s="21">
        <f t="shared" si="28"/>
        <v>5.7956951936319875E-2</v>
      </c>
      <c r="L131" s="21">
        <f t="shared" si="29"/>
        <v>6.6060380897325507E-2</v>
      </c>
      <c r="M131" s="21">
        <f t="shared" si="30"/>
        <v>0</v>
      </c>
      <c r="N131" s="21">
        <f t="shared" si="31"/>
        <v>3.0454454291710584E-3</v>
      </c>
      <c r="O131" s="21">
        <f t="shared" si="32"/>
        <v>0</v>
      </c>
      <c r="P131" s="21">
        <f t="shared" si="33"/>
        <v>0</v>
      </c>
      <c r="Q131" s="19">
        <f t="shared" si="22"/>
        <v>5.761227933605946E-2</v>
      </c>
      <c r="R131" s="19">
        <f t="shared" si="23"/>
        <v>6.4578902691682843E-2</v>
      </c>
      <c r="S131" s="19">
        <f t="shared" si="24"/>
        <v>0</v>
      </c>
      <c r="T131" s="19">
        <f t="shared" si="25"/>
        <v>3.7600256873422323E-3</v>
      </c>
      <c r="U131" s="19">
        <f t="shared" si="26"/>
        <v>0</v>
      </c>
      <c r="V131" s="19">
        <f t="shared" si="27"/>
        <v>0</v>
      </c>
    </row>
    <row r="132" spans="1:22" x14ac:dyDescent="0.25">
      <c r="A132" s="26">
        <f>Wellpath!E132</f>
        <v>3720</v>
      </c>
      <c r="B132" s="22">
        <v>0</v>
      </c>
      <c r="C132" s="22">
        <v>0</v>
      </c>
      <c r="D132" s="22">
        <v>1</v>
      </c>
      <c r="E132" s="20">
        <f>Model!$W$25*((drdp!B132+drdp!K132)*DECR!$B132+(drdp!E132+drdp!N132)*DECR!$C132+(drdp!H132+drdp!Q132)*DECR!$D132)</f>
        <v>9.147559657381607E-3</v>
      </c>
      <c r="F132" s="20">
        <f>Model!$W$25*((drdp!C132+drdp!L132)*DECR!$B132+(drdp!F132+drdp!O132)*DECR!$C132+(drdp!I132+drdp!R132)*DECR!$D132)</f>
        <v>-3.1506630903651113E-2</v>
      </c>
      <c r="G132" s="20">
        <f>Model!$W$25*((drdp!D132+drdp!M132)*DECR!$B132+(drdp!G132+drdp!P132)*DECR!$C132+(drdp!J132+drdp!S132)*DECR!$D132)</f>
        <v>0</v>
      </c>
      <c r="H132" s="18">
        <f>Model!$W$25*((drdp!B132)*DECR!$B132+(drdp!E132)*DECR!$C132+(drdp!H132)*DECR!$D132)</f>
        <v>6.8606697430362053E-3</v>
      </c>
      <c r="I132" s="18">
        <f>Model!$W$25*((drdp!C132)*DECR!$B132+(drdp!F132)*DECR!$C132+(drdp!I132)*DECR!$D132)</f>
        <v>-2.3629973177738333E-2</v>
      </c>
      <c r="J132" s="18">
        <f>Model!$W$25*((drdp!D132)*DECR!$B132+(drdp!G132)*DECR!$C132+(drdp!J132)*DECR!$D132)</f>
        <v>0</v>
      </c>
      <c r="K132" s="21">
        <f t="shared" si="28"/>
        <v>5.8040629784005232E-2</v>
      </c>
      <c r="L132" s="21">
        <f t="shared" si="29"/>
        <v>6.7053048688224412E-2</v>
      </c>
      <c r="M132" s="21">
        <f t="shared" si="30"/>
        <v>0</v>
      </c>
      <c r="N132" s="21">
        <f t="shared" si="31"/>
        <v>2.7572366433768068E-3</v>
      </c>
      <c r="O132" s="21">
        <f t="shared" si="32"/>
        <v>0</v>
      </c>
      <c r="P132" s="21">
        <f t="shared" si="33"/>
        <v>0</v>
      </c>
      <c r="Q132" s="19">
        <f t="shared" si="22"/>
        <v>5.8004020725642889E-2</v>
      </c>
      <c r="R132" s="19">
        <f t="shared" si="23"/>
        <v>6.6618756529706141E-2</v>
      </c>
      <c r="S132" s="19">
        <f t="shared" si="24"/>
        <v>0</v>
      </c>
      <c r="T132" s="19">
        <f t="shared" si="25"/>
        <v>2.8833279871617922E-3</v>
      </c>
      <c r="U132" s="19">
        <f t="shared" si="26"/>
        <v>0</v>
      </c>
      <c r="V132" s="19">
        <f t="shared" si="27"/>
        <v>0</v>
      </c>
    </row>
    <row r="133" spans="1:22" x14ac:dyDescent="0.25">
      <c r="A133" s="26">
        <f>Wellpath!E133</f>
        <v>3730</v>
      </c>
      <c r="B133" s="22">
        <v>0</v>
      </c>
      <c r="C133" s="22">
        <v>0</v>
      </c>
      <c r="D133" s="22">
        <v>1</v>
      </c>
      <c r="E133" s="20">
        <f>Model!$W$25*((drdp!B133+drdp!K133)*DECR!$B133+(drdp!E133+drdp!N133)*DECR!$C133+(drdp!H133+drdp!Q133)*DECR!$D133)</f>
        <v>5.5340423221750838E-3</v>
      </c>
      <c r="F133" s="20">
        <f>Model!$W$25*((drdp!C133+drdp!L133)*DECR!$B133+(drdp!F133+drdp!O133)*DECR!$C133+(drdp!I133+drdp!R133)*DECR!$D133)</f>
        <v>-2.3970570805768848E-2</v>
      </c>
      <c r="G133" s="20">
        <f>Model!$W$25*((drdp!D133+drdp!M133)*DECR!$B133+(drdp!G133+drdp!P133)*DECR!$C133+(drdp!J133+drdp!S133)*DECR!$D133)</f>
        <v>0</v>
      </c>
      <c r="H133" s="18">
        <f>Model!$W$25*((drdp!B133)*DECR!$B133+(drdp!E133)*DECR!$C133+(drdp!H133)*DECR!$D133)</f>
        <v>1.8446807740583613E-3</v>
      </c>
      <c r="I133" s="18">
        <f>Model!$W$25*((drdp!C133)*DECR!$B133+(drdp!F133)*DECR!$C133+(drdp!I133)*DECR!$D133)</f>
        <v>-7.9901902685896153E-3</v>
      </c>
      <c r="J133" s="18">
        <f>Model!$W$25*((drdp!D133)*DECR!$B133+(drdp!G133)*DECR!$C133+(drdp!J133)*DECR!$D133)</f>
        <v>0</v>
      </c>
      <c r="K133" s="21">
        <f t="shared" si="28"/>
        <v>5.8071255408428855E-2</v>
      </c>
      <c r="L133" s="21">
        <f t="shared" si="29"/>
        <v>6.7627636952978784E-2</v>
      </c>
      <c r="M133" s="21">
        <f t="shared" si="30"/>
        <v>0</v>
      </c>
      <c r="N133" s="21">
        <f t="shared" si="31"/>
        <v>2.6245824900509875E-3</v>
      </c>
      <c r="O133" s="21">
        <f t="shared" si="32"/>
        <v>0</v>
      </c>
      <c r="P133" s="21">
        <f t="shared" si="33"/>
        <v>0</v>
      </c>
      <c r="Q133" s="19">
        <f t="shared" si="22"/>
        <v>5.8044032631163416E-2</v>
      </c>
      <c r="R133" s="19">
        <f t="shared" si="23"/>
        <v>6.7116891828752676E-2</v>
      </c>
      <c r="S133" s="19">
        <f t="shared" si="24"/>
        <v>0</v>
      </c>
      <c r="T133" s="19">
        <f t="shared" si="25"/>
        <v>2.7424972930072712E-3</v>
      </c>
      <c r="U133" s="19">
        <f t="shared" si="26"/>
        <v>0</v>
      </c>
      <c r="V133" s="19">
        <f t="shared" si="27"/>
        <v>0</v>
      </c>
    </row>
    <row r="134" spans="1:22" x14ac:dyDescent="0.25">
      <c r="A134" s="26">
        <f>Wellpath!E134</f>
        <v>3750</v>
      </c>
      <c r="B134" s="22">
        <v>0</v>
      </c>
      <c r="C134" s="22">
        <v>0</v>
      </c>
      <c r="D134" s="22">
        <v>1</v>
      </c>
      <c r="E134" s="20">
        <f>Model!$W$25*((drdp!B134+drdp!K134)*DECR!$B134+(drdp!E134+drdp!N134)*DECR!$C134+(drdp!H134+drdp!Q134)*DECR!$D134)</f>
        <v>9.2234038702918072E-3</v>
      </c>
      <c r="F134" s="20">
        <f>Model!$W$25*((drdp!C134+drdp!L134)*DECR!$B134+(drdp!F134+drdp!O134)*DECR!$C134+(drdp!I134+drdp!R134)*DECR!$D134)</f>
        <v>-3.9950951342948071E-2</v>
      </c>
      <c r="G134" s="20">
        <f>Model!$W$25*((drdp!D134+drdp!M134)*DECR!$B134+(drdp!G134+drdp!P134)*DECR!$C134+(drdp!J134+drdp!S134)*DECR!$D134)</f>
        <v>0</v>
      </c>
      <c r="H134" s="18">
        <f>Model!$W$25*((drdp!B134)*DECR!$B134+(drdp!E134)*DECR!$C134+(drdp!H134)*DECR!$D134)</f>
        <v>3.6893615481167225E-3</v>
      </c>
      <c r="I134" s="18">
        <f>Model!$W$25*((drdp!C134)*DECR!$B134+(drdp!F134)*DECR!$C134+(drdp!I134)*DECR!$D134)</f>
        <v>-1.5980380537179231E-2</v>
      </c>
      <c r="J134" s="18">
        <f>Model!$W$25*((drdp!D134)*DECR!$B134+(drdp!G134)*DECR!$C134+(drdp!J134)*DECR!$D134)</f>
        <v>0</v>
      </c>
      <c r="K134" s="21">
        <f t="shared" ref="K134:K197" si="34">K133+E134^2</f>
        <v>5.8156326587383372E-2</v>
      </c>
      <c r="L134" s="21">
        <f t="shared" ref="L134:L197" si="35">L133+F134^2</f>
        <v>6.9223715466185387E-2</v>
      </c>
      <c r="M134" s="21">
        <f t="shared" ref="M134:M197" si="36">M133+G134^2</f>
        <v>0</v>
      </c>
      <c r="N134" s="21">
        <f t="shared" ref="N134:N197" si="37">N133+E134*F134</f>
        <v>2.2560987308126008E-3</v>
      </c>
      <c r="O134" s="21">
        <f t="shared" ref="O134:O197" si="38">O133+E134*G134</f>
        <v>0</v>
      </c>
      <c r="P134" s="21">
        <f t="shared" ref="P134:P197" si="39">P133+F134*G134</f>
        <v>0</v>
      </c>
      <c r="Q134" s="19">
        <f t="shared" ref="Q134:Q197" si="40">K133+H134^2</f>
        <v>5.8084866797061575E-2</v>
      </c>
      <c r="R134" s="19">
        <f t="shared" ref="R134:R197" si="41">L133+I134^2</f>
        <v>6.7883009515091838E-2</v>
      </c>
      <c r="S134" s="19">
        <f t="shared" ref="S134:S197" si="42">M133+J134^2</f>
        <v>0</v>
      </c>
      <c r="T134" s="19">
        <f t="shared" ref="T134:T197" si="43">N133+H134*I134</f>
        <v>2.5656250885728454E-3</v>
      </c>
      <c r="U134" s="19">
        <f t="shared" ref="U134:U197" si="44">O133+H134*J134</f>
        <v>0</v>
      </c>
      <c r="V134" s="19">
        <f t="shared" ref="V134:V197" si="45">P133+I134*J134</f>
        <v>0</v>
      </c>
    </row>
    <row r="135" spans="1:22" x14ac:dyDescent="0.25">
      <c r="A135" s="26">
        <f>Wellpath!E135</f>
        <v>3780</v>
      </c>
      <c r="B135" s="22">
        <v>0</v>
      </c>
      <c r="C135" s="22">
        <v>0</v>
      </c>
      <c r="D135" s="22">
        <v>1</v>
      </c>
      <c r="E135" s="20">
        <f>Model!$W$25*((drdp!B135+drdp!K135)*DECR!$B135+(drdp!E135+drdp!N135)*DECR!$C135+(drdp!H135+drdp!Q135)*DECR!$D135)</f>
        <v>1.1068084644350168E-2</v>
      </c>
      <c r="F135" s="20">
        <f>Model!$W$25*((drdp!C135+drdp!L135)*DECR!$B135+(drdp!F135+drdp!O135)*DECR!$C135+(drdp!I135+drdp!R135)*DECR!$D135)</f>
        <v>-4.7941141611537688E-2</v>
      </c>
      <c r="G135" s="20">
        <f>Model!$W$25*((drdp!D135+drdp!M135)*DECR!$B135+(drdp!G135+drdp!P135)*DECR!$C135+(drdp!J135+drdp!S135)*DECR!$D135)</f>
        <v>0</v>
      </c>
      <c r="H135" s="18">
        <f>Model!$W$25*((drdp!B135)*DECR!$B135+(drdp!E135)*DECR!$C135+(drdp!H135)*DECR!$D135)</f>
        <v>5.5340423221750838E-3</v>
      </c>
      <c r="I135" s="18">
        <f>Model!$W$25*((drdp!C135)*DECR!$B135+(drdp!F135)*DECR!$C135+(drdp!I135)*DECR!$D135)</f>
        <v>-2.3970570805768844E-2</v>
      </c>
      <c r="J135" s="18">
        <f>Model!$W$25*((drdp!D135)*DECR!$B135+(drdp!G135)*DECR!$C135+(drdp!J135)*DECR!$D135)</f>
        <v>0</v>
      </c>
      <c r="K135" s="21">
        <f t="shared" si="34"/>
        <v>5.8278829085077873E-2</v>
      </c>
      <c r="L135" s="21">
        <f t="shared" si="35"/>
        <v>7.1522068525202903E-2</v>
      </c>
      <c r="M135" s="21">
        <f t="shared" si="36"/>
        <v>0</v>
      </c>
      <c r="N135" s="21">
        <f t="shared" si="37"/>
        <v>1.7254821175093236E-3</v>
      </c>
      <c r="O135" s="21">
        <f t="shared" si="38"/>
        <v>0</v>
      </c>
      <c r="P135" s="21">
        <f t="shared" si="39"/>
        <v>0</v>
      </c>
      <c r="Q135" s="19">
        <f t="shared" si="40"/>
        <v>5.8186952211806996E-2</v>
      </c>
      <c r="R135" s="19">
        <f t="shared" si="41"/>
        <v>6.9798303730939759E-2</v>
      </c>
      <c r="S135" s="19">
        <f t="shared" si="42"/>
        <v>0</v>
      </c>
      <c r="T135" s="19">
        <f t="shared" si="43"/>
        <v>2.1234445774867814E-3</v>
      </c>
      <c r="U135" s="19">
        <f t="shared" si="44"/>
        <v>0</v>
      </c>
      <c r="V135" s="19">
        <f t="shared" si="45"/>
        <v>0</v>
      </c>
    </row>
    <row r="136" spans="1:22" x14ac:dyDescent="0.25">
      <c r="A136" s="26">
        <f>Wellpath!E136</f>
        <v>3810</v>
      </c>
      <c r="B136" s="22">
        <v>0</v>
      </c>
      <c r="C136" s="22">
        <v>0</v>
      </c>
      <c r="D136" s="22">
        <v>1</v>
      </c>
      <c r="E136" s="20">
        <f>Model!$W$25*((drdp!B136+drdp!K136)*DECR!$B136+(drdp!E136+drdp!N136)*DECR!$C136+(drdp!H136+drdp!Q136)*DECR!$D136)</f>
        <v>1.1068084644350168E-2</v>
      </c>
      <c r="F136" s="20">
        <f>Model!$W$25*((drdp!C136+drdp!L136)*DECR!$B136+(drdp!F136+drdp!O136)*DECR!$C136+(drdp!I136+drdp!R136)*DECR!$D136)</f>
        <v>-4.7941141611537688E-2</v>
      </c>
      <c r="G136" s="20">
        <f>Model!$W$25*((drdp!D136+drdp!M136)*DECR!$B136+(drdp!G136+drdp!P136)*DECR!$C136+(drdp!J136+drdp!S136)*DECR!$D136)</f>
        <v>0</v>
      </c>
      <c r="H136" s="18">
        <f>Model!$W$25*((drdp!B136)*DECR!$B136+(drdp!E136)*DECR!$C136+(drdp!H136)*DECR!$D136)</f>
        <v>5.5340423221750838E-3</v>
      </c>
      <c r="I136" s="18">
        <f>Model!$W$25*((drdp!C136)*DECR!$B136+(drdp!F136)*DECR!$C136+(drdp!I136)*DECR!$D136)</f>
        <v>-2.3970570805768844E-2</v>
      </c>
      <c r="J136" s="18">
        <f>Model!$W$25*((drdp!D136)*DECR!$B136+(drdp!G136)*DECR!$C136+(drdp!J136)*DECR!$D136)</f>
        <v>0</v>
      </c>
      <c r="K136" s="21">
        <f t="shared" si="34"/>
        <v>5.8401331582772373E-2</v>
      </c>
      <c r="L136" s="21">
        <f t="shared" si="35"/>
        <v>7.3820421584220419E-2</v>
      </c>
      <c r="M136" s="21">
        <f t="shared" si="36"/>
        <v>0</v>
      </c>
      <c r="N136" s="21">
        <f t="shared" si="37"/>
        <v>1.1948655042060465E-3</v>
      </c>
      <c r="O136" s="21">
        <f t="shared" si="38"/>
        <v>0</v>
      </c>
      <c r="P136" s="21">
        <f t="shared" si="39"/>
        <v>0</v>
      </c>
      <c r="Q136" s="19">
        <f t="shared" si="40"/>
        <v>5.8309454709501496E-2</v>
      </c>
      <c r="R136" s="19">
        <f t="shared" si="41"/>
        <v>7.2096656789957275E-2</v>
      </c>
      <c r="S136" s="19">
        <f t="shared" si="42"/>
        <v>0</v>
      </c>
      <c r="T136" s="19">
        <f t="shared" si="43"/>
        <v>1.5928279641835043E-3</v>
      </c>
      <c r="U136" s="19">
        <f t="shared" si="44"/>
        <v>0</v>
      </c>
      <c r="V136" s="19">
        <f t="shared" si="45"/>
        <v>0</v>
      </c>
    </row>
    <row r="137" spans="1:22" x14ac:dyDescent="0.25">
      <c r="A137" s="26">
        <f>Wellpath!E137</f>
        <v>3840</v>
      </c>
      <c r="B137" s="22">
        <v>0</v>
      </c>
      <c r="C137" s="22">
        <v>0</v>
      </c>
      <c r="D137" s="22">
        <v>1</v>
      </c>
      <c r="E137" s="20">
        <f>Model!$W$25*((drdp!B137+drdp!K137)*DECR!$B137+(drdp!E137+drdp!N137)*DECR!$C137+(drdp!H137+drdp!Q137)*DECR!$D137)</f>
        <v>1.1068084644350168E-2</v>
      </c>
      <c r="F137" s="20">
        <f>Model!$W$25*((drdp!C137+drdp!L137)*DECR!$B137+(drdp!F137+drdp!O137)*DECR!$C137+(drdp!I137+drdp!R137)*DECR!$D137)</f>
        <v>-4.7941141611537688E-2</v>
      </c>
      <c r="G137" s="20">
        <f>Model!$W$25*((drdp!D137+drdp!M137)*DECR!$B137+(drdp!G137+drdp!P137)*DECR!$C137+(drdp!J137+drdp!S137)*DECR!$D137)</f>
        <v>0</v>
      </c>
      <c r="H137" s="18">
        <f>Model!$W$25*((drdp!B137)*DECR!$B137+(drdp!E137)*DECR!$C137+(drdp!H137)*DECR!$D137)</f>
        <v>5.5340423221750838E-3</v>
      </c>
      <c r="I137" s="18">
        <f>Model!$W$25*((drdp!C137)*DECR!$B137+(drdp!F137)*DECR!$C137+(drdp!I137)*DECR!$D137)</f>
        <v>-2.3970570805768844E-2</v>
      </c>
      <c r="J137" s="18">
        <f>Model!$W$25*((drdp!D137)*DECR!$B137+(drdp!G137)*DECR!$C137+(drdp!J137)*DECR!$D137)</f>
        <v>0</v>
      </c>
      <c r="K137" s="21">
        <f t="shared" si="34"/>
        <v>5.8523834080466873E-2</v>
      </c>
      <c r="L137" s="21">
        <f t="shared" si="35"/>
        <v>7.6118774643237935E-2</v>
      </c>
      <c r="M137" s="21">
        <f t="shared" si="36"/>
        <v>0</v>
      </c>
      <c r="N137" s="21">
        <f t="shared" si="37"/>
        <v>6.642488909027694E-4</v>
      </c>
      <c r="O137" s="21">
        <f t="shared" si="38"/>
        <v>0</v>
      </c>
      <c r="P137" s="21">
        <f t="shared" si="39"/>
        <v>0</v>
      </c>
      <c r="Q137" s="19">
        <f t="shared" si="40"/>
        <v>5.8431957207195996E-2</v>
      </c>
      <c r="R137" s="19">
        <f t="shared" si="41"/>
        <v>7.4395009848974791E-2</v>
      </c>
      <c r="S137" s="19">
        <f t="shared" si="42"/>
        <v>0</v>
      </c>
      <c r="T137" s="19">
        <f t="shared" si="43"/>
        <v>1.0622113508802272E-3</v>
      </c>
      <c r="U137" s="19">
        <f t="shared" si="44"/>
        <v>0</v>
      </c>
      <c r="V137" s="19">
        <f t="shared" si="45"/>
        <v>0</v>
      </c>
    </row>
    <row r="138" spans="1:22" x14ac:dyDescent="0.25">
      <c r="A138" s="26">
        <f>Wellpath!E138</f>
        <v>3870</v>
      </c>
      <c r="B138" s="22">
        <v>0</v>
      </c>
      <c r="C138" s="22">
        <v>0</v>
      </c>
      <c r="D138" s="22">
        <v>1</v>
      </c>
      <c r="E138" s="20">
        <f>Model!$W$25*((drdp!B138+drdp!K138)*DECR!$B138+(drdp!E138+drdp!N138)*DECR!$C138+(drdp!H138+drdp!Q138)*DECR!$D138)</f>
        <v>1.1068084644350168E-2</v>
      </c>
      <c r="F138" s="20">
        <f>Model!$W$25*((drdp!C138+drdp!L138)*DECR!$B138+(drdp!F138+drdp!O138)*DECR!$C138+(drdp!I138+drdp!R138)*DECR!$D138)</f>
        <v>-4.7941141611537688E-2</v>
      </c>
      <c r="G138" s="20">
        <f>Model!$W$25*((drdp!D138+drdp!M138)*DECR!$B138+(drdp!G138+drdp!P138)*DECR!$C138+(drdp!J138+drdp!S138)*DECR!$D138)</f>
        <v>0</v>
      </c>
      <c r="H138" s="18">
        <f>Model!$W$25*((drdp!B138)*DECR!$B138+(drdp!E138)*DECR!$C138+(drdp!H138)*DECR!$D138)</f>
        <v>5.5340423221750838E-3</v>
      </c>
      <c r="I138" s="18">
        <f>Model!$W$25*((drdp!C138)*DECR!$B138+(drdp!F138)*DECR!$C138+(drdp!I138)*DECR!$D138)</f>
        <v>-2.3970570805768844E-2</v>
      </c>
      <c r="J138" s="18">
        <f>Model!$W$25*((drdp!D138)*DECR!$B138+(drdp!G138)*DECR!$C138+(drdp!J138)*DECR!$D138)</f>
        <v>0</v>
      </c>
      <c r="K138" s="21">
        <f t="shared" si="34"/>
        <v>5.8646336578161373E-2</v>
      </c>
      <c r="L138" s="21">
        <f t="shared" si="35"/>
        <v>7.8417127702255451E-2</v>
      </c>
      <c r="M138" s="21">
        <f t="shared" si="36"/>
        <v>0</v>
      </c>
      <c r="N138" s="21">
        <f t="shared" si="37"/>
        <v>1.3363227759949229E-4</v>
      </c>
      <c r="O138" s="21">
        <f t="shared" si="38"/>
        <v>0</v>
      </c>
      <c r="P138" s="21">
        <f t="shared" si="39"/>
        <v>0</v>
      </c>
      <c r="Q138" s="19">
        <f t="shared" si="40"/>
        <v>5.8554459704890496E-2</v>
      </c>
      <c r="R138" s="19">
        <f t="shared" si="41"/>
        <v>7.6693362907992307E-2</v>
      </c>
      <c r="S138" s="19">
        <f t="shared" si="42"/>
        <v>0</v>
      </c>
      <c r="T138" s="19">
        <f t="shared" si="43"/>
        <v>5.3159473757695007E-4</v>
      </c>
      <c r="U138" s="19">
        <f t="shared" si="44"/>
        <v>0</v>
      </c>
      <c r="V138" s="19">
        <f t="shared" si="45"/>
        <v>0</v>
      </c>
    </row>
    <row r="139" spans="1:22" x14ac:dyDescent="0.25">
      <c r="A139" s="26">
        <f>Wellpath!E139</f>
        <v>3900</v>
      </c>
      <c r="B139" s="22">
        <v>0</v>
      </c>
      <c r="C139" s="22">
        <v>0</v>
      </c>
      <c r="D139" s="22">
        <v>1</v>
      </c>
      <c r="E139" s="20">
        <f>Model!$W$25*((drdp!B139+drdp!K139)*DECR!$B139+(drdp!E139+drdp!N139)*DECR!$C139+(drdp!H139+drdp!Q139)*DECR!$D139)</f>
        <v>1.1068084644350168E-2</v>
      </c>
      <c r="F139" s="20">
        <f>Model!$W$25*((drdp!C139+drdp!L139)*DECR!$B139+(drdp!F139+drdp!O139)*DECR!$C139+(drdp!I139+drdp!R139)*DECR!$D139)</f>
        <v>-4.7941141611537688E-2</v>
      </c>
      <c r="G139" s="20">
        <f>Model!$W$25*((drdp!D139+drdp!M139)*DECR!$B139+(drdp!G139+drdp!P139)*DECR!$C139+(drdp!J139+drdp!S139)*DECR!$D139)</f>
        <v>0</v>
      </c>
      <c r="H139" s="18">
        <f>Model!$W$25*((drdp!B139)*DECR!$B139+(drdp!E139)*DECR!$C139+(drdp!H139)*DECR!$D139)</f>
        <v>5.5340423221750838E-3</v>
      </c>
      <c r="I139" s="18">
        <f>Model!$W$25*((drdp!C139)*DECR!$B139+(drdp!F139)*DECR!$C139+(drdp!I139)*DECR!$D139)</f>
        <v>-2.3970570805768844E-2</v>
      </c>
      <c r="J139" s="18">
        <f>Model!$W$25*((drdp!D139)*DECR!$B139+(drdp!G139)*DECR!$C139+(drdp!J139)*DECR!$D139)</f>
        <v>0</v>
      </c>
      <c r="K139" s="21">
        <f t="shared" si="34"/>
        <v>5.8768839075855873E-2</v>
      </c>
      <c r="L139" s="21">
        <f t="shared" si="35"/>
        <v>8.0715480761272967E-2</v>
      </c>
      <c r="M139" s="21">
        <f t="shared" si="36"/>
        <v>0</v>
      </c>
      <c r="N139" s="21">
        <f t="shared" si="37"/>
        <v>-3.9698433570378483E-4</v>
      </c>
      <c r="O139" s="21">
        <f t="shared" si="38"/>
        <v>0</v>
      </c>
      <c r="P139" s="21">
        <f t="shared" si="39"/>
        <v>0</v>
      </c>
      <c r="Q139" s="19">
        <f t="shared" si="40"/>
        <v>5.8676962202584997E-2</v>
      </c>
      <c r="R139" s="19">
        <f t="shared" si="41"/>
        <v>7.8991715967009823E-2</v>
      </c>
      <c r="S139" s="19">
        <f t="shared" si="42"/>
        <v>0</v>
      </c>
      <c r="T139" s="19">
        <f t="shared" si="43"/>
        <v>9.7812427367300692E-7</v>
      </c>
      <c r="U139" s="19">
        <f t="shared" si="44"/>
        <v>0</v>
      </c>
      <c r="V139" s="19">
        <f t="shared" si="45"/>
        <v>0</v>
      </c>
    </row>
    <row r="140" spans="1:22" x14ac:dyDescent="0.25">
      <c r="A140" s="26">
        <f>Wellpath!E140</f>
        <v>3930</v>
      </c>
      <c r="B140" s="22">
        <v>0</v>
      </c>
      <c r="C140" s="22">
        <v>0</v>
      </c>
      <c r="D140" s="22">
        <v>1</v>
      </c>
      <c r="E140" s="20">
        <f>Model!$W$25*((drdp!B140+drdp!K140)*DECR!$B140+(drdp!E140+drdp!N140)*DECR!$C140+(drdp!H140+drdp!Q140)*DECR!$D140)</f>
        <v>1.1068084644350168E-2</v>
      </c>
      <c r="F140" s="20">
        <f>Model!$W$25*((drdp!C140+drdp!L140)*DECR!$B140+(drdp!F140+drdp!O140)*DECR!$C140+(drdp!I140+drdp!R140)*DECR!$D140)</f>
        <v>-4.7941141611537688E-2</v>
      </c>
      <c r="G140" s="20">
        <f>Model!$W$25*((drdp!D140+drdp!M140)*DECR!$B140+(drdp!G140+drdp!P140)*DECR!$C140+(drdp!J140+drdp!S140)*DECR!$D140)</f>
        <v>0</v>
      </c>
      <c r="H140" s="18">
        <f>Model!$W$25*((drdp!B140)*DECR!$B140+(drdp!E140)*DECR!$C140+(drdp!H140)*DECR!$D140)</f>
        <v>5.5340423221750838E-3</v>
      </c>
      <c r="I140" s="18">
        <f>Model!$W$25*((drdp!C140)*DECR!$B140+(drdp!F140)*DECR!$C140+(drdp!I140)*DECR!$D140)</f>
        <v>-2.3970570805768844E-2</v>
      </c>
      <c r="J140" s="18">
        <f>Model!$W$25*((drdp!D140)*DECR!$B140+(drdp!G140)*DECR!$C140+(drdp!J140)*DECR!$D140)</f>
        <v>0</v>
      </c>
      <c r="K140" s="21">
        <f t="shared" si="34"/>
        <v>5.8891341573550374E-2</v>
      </c>
      <c r="L140" s="21">
        <f t="shared" si="35"/>
        <v>8.3013833820290484E-2</v>
      </c>
      <c r="M140" s="21">
        <f t="shared" si="36"/>
        <v>0</v>
      </c>
      <c r="N140" s="21">
        <f t="shared" si="37"/>
        <v>-9.2760094900706195E-4</v>
      </c>
      <c r="O140" s="21">
        <f t="shared" si="38"/>
        <v>0</v>
      </c>
      <c r="P140" s="21">
        <f t="shared" si="39"/>
        <v>0</v>
      </c>
      <c r="Q140" s="19">
        <f t="shared" si="40"/>
        <v>5.8799464700279497E-2</v>
      </c>
      <c r="R140" s="19">
        <f t="shared" si="41"/>
        <v>8.129006902602734E-2</v>
      </c>
      <c r="S140" s="19">
        <f t="shared" si="42"/>
        <v>0</v>
      </c>
      <c r="T140" s="19">
        <f t="shared" si="43"/>
        <v>-5.2963848902960417E-4</v>
      </c>
      <c r="U140" s="19">
        <f t="shared" si="44"/>
        <v>0</v>
      </c>
      <c r="V140" s="19">
        <f t="shared" si="45"/>
        <v>0</v>
      </c>
    </row>
    <row r="141" spans="1:22" x14ac:dyDescent="0.25">
      <c r="A141" s="26">
        <f>Wellpath!E141</f>
        <v>3960</v>
      </c>
      <c r="B141" s="22">
        <v>0</v>
      </c>
      <c r="C141" s="22">
        <v>0</v>
      </c>
      <c r="D141" s="22">
        <v>1</v>
      </c>
      <c r="E141" s="20">
        <f>Model!$W$25*((drdp!B141+drdp!K141)*DECR!$B141+(drdp!E141+drdp!N141)*DECR!$C141+(drdp!H141+drdp!Q141)*DECR!$D141)</f>
        <v>1.1068084644350168E-2</v>
      </c>
      <c r="F141" s="20">
        <f>Model!$W$25*((drdp!C141+drdp!L141)*DECR!$B141+(drdp!F141+drdp!O141)*DECR!$C141+(drdp!I141+drdp!R141)*DECR!$D141)</f>
        <v>-4.7941141611537688E-2</v>
      </c>
      <c r="G141" s="20">
        <f>Model!$W$25*((drdp!D141+drdp!M141)*DECR!$B141+(drdp!G141+drdp!P141)*DECR!$C141+(drdp!J141+drdp!S141)*DECR!$D141)</f>
        <v>0</v>
      </c>
      <c r="H141" s="18">
        <f>Model!$W$25*((drdp!B141)*DECR!$B141+(drdp!E141)*DECR!$C141+(drdp!H141)*DECR!$D141)</f>
        <v>5.5340423221750838E-3</v>
      </c>
      <c r="I141" s="18">
        <f>Model!$W$25*((drdp!C141)*DECR!$B141+(drdp!F141)*DECR!$C141+(drdp!I141)*DECR!$D141)</f>
        <v>-2.3970570805768844E-2</v>
      </c>
      <c r="J141" s="18">
        <f>Model!$W$25*((drdp!D141)*DECR!$B141+(drdp!G141)*DECR!$C141+(drdp!J141)*DECR!$D141)</f>
        <v>0</v>
      </c>
      <c r="K141" s="21">
        <f t="shared" si="34"/>
        <v>5.9013844071244874E-2</v>
      </c>
      <c r="L141" s="21">
        <f t="shared" si="35"/>
        <v>8.5312186879308E-2</v>
      </c>
      <c r="M141" s="21">
        <f t="shared" si="36"/>
        <v>0</v>
      </c>
      <c r="N141" s="21">
        <f t="shared" si="37"/>
        <v>-1.4582175623103391E-3</v>
      </c>
      <c r="O141" s="21">
        <f t="shared" si="38"/>
        <v>0</v>
      </c>
      <c r="P141" s="21">
        <f t="shared" si="39"/>
        <v>0</v>
      </c>
      <c r="Q141" s="19">
        <f t="shared" si="40"/>
        <v>5.8921967197973997E-2</v>
      </c>
      <c r="R141" s="19">
        <f t="shared" si="41"/>
        <v>8.3588422085044856E-2</v>
      </c>
      <c r="S141" s="19">
        <f t="shared" si="42"/>
        <v>0</v>
      </c>
      <c r="T141" s="19">
        <f t="shared" si="43"/>
        <v>-1.0602551023328813E-3</v>
      </c>
      <c r="U141" s="19">
        <f t="shared" si="44"/>
        <v>0</v>
      </c>
      <c r="V141" s="19">
        <f t="shared" si="45"/>
        <v>0</v>
      </c>
    </row>
    <row r="142" spans="1:22" x14ac:dyDescent="0.25">
      <c r="A142" s="26">
        <f>Wellpath!E142</f>
        <v>3990</v>
      </c>
      <c r="B142" s="22">
        <v>0</v>
      </c>
      <c r="C142" s="22">
        <v>0</v>
      </c>
      <c r="D142" s="22">
        <v>1</v>
      </c>
      <c r="E142" s="20">
        <f>Model!$W$25*((drdp!B142+drdp!K142)*DECR!$B142+(drdp!E142+drdp!N142)*DECR!$C142+(drdp!H142+drdp!Q142)*DECR!$D142)</f>
        <v>1.1068084644350168E-2</v>
      </c>
      <c r="F142" s="20">
        <f>Model!$W$25*((drdp!C142+drdp!L142)*DECR!$B142+(drdp!F142+drdp!O142)*DECR!$C142+(drdp!I142+drdp!R142)*DECR!$D142)</f>
        <v>-4.7941141611537688E-2</v>
      </c>
      <c r="G142" s="20">
        <f>Model!$W$25*((drdp!D142+drdp!M142)*DECR!$B142+(drdp!G142+drdp!P142)*DECR!$C142+(drdp!J142+drdp!S142)*DECR!$D142)</f>
        <v>0</v>
      </c>
      <c r="H142" s="18">
        <f>Model!$W$25*((drdp!B142)*DECR!$B142+(drdp!E142)*DECR!$C142+(drdp!H142)*DECR!$D142)</f>
        <v>5.5340423221750838E-3</v>
      </c>
      <c r="I142" s="18">
        <f>Model!$W$25*((drdp!C142)*DECR!$B142+(drdp!F142)*DECR!$C142+(drdp!I142)*DECR!$D142)</f>
        <v>-2.3970570805768844E-2</v>
      </c>
      <c r="J142" s="18">
        <f>Model!$W$25*((drdp!D142)*DECR!$B142+(drdp!G142)*DECR!$C142+(drdp!J142)*DECR!$D142)</f>
        <v>0</v>
      </c>
      <c r="K142" s="21">
        <f t="shared" si="34"/>
        <v>5.9136346568939374E-2</v>
      </c>
      <c r="L142" s="21">
        <f t="shared" si="35"/>
        <v>8.7610539938325516E-2</v>
      </c>
      <c r="M142" s="21">
        <f t="shared" si="36"/>
        <v>0</v>
      </c>
      <c r="N142" s="21">
        <f t="shared" si="37"/>
        <v>-1.9888341756136162E-3</v>
      </c>
      <c r="O142" s="21">
        <f t="shared" si="38"/>
        <v>0</v>
      </c>
      <c r="P142" s="21">
        <f t="shared" si="39"/>
        <v>0</v>
      </c>
      <c r="Q142" s="19">
        <f t="shared" si="40"/>
        <v>5.9044469695668497E-2</v>
      </c>
      <c r="R142" s="19">
        <f t="shared" si="41"/>
        <v>8.5886775144062372E-2</v>
      </c>
      <c r="S142" s="19">
        <f t="shared" si="42"/>
        <v>0</v>
      </c>
      <c r="T142" s="19">
        <f t="shared" si="43"/>
        <v>-1.5908717156361584E-3</v>
      </c>
      <c r="U142" s="19">
        <f t="shared" si="44"/>
        <v>0</v>
      </c>
      <c r="V142" s="19">
        <f t="shared" si="45"/>
        <v>0</v>
      </c>
    </row>
    <row r="143" spans="1:22" x14ac:dyDescent="0.25">
      <c r="A143" s="26">
        <f>Wellpath!E143</f>
        <v>4020</v>
      </c>
      <c r="B143" s="22">
        <v>0</v>
      </c>
      <c r="C143" s="22">
        <v>0</v>
      </c>
      <c r="D143" s="22">
        <v>1</v>
      </c>
      <c r="E143" s="20">
        <f>Model!$W$25*((drdp!B143+drdp!K143)*DECR!$B143+(drdp!E143+drdp!N143)*DECR!$C143+(drdp!H143+drdp!Q143)*DECR!$D143)</f>
        <v>7.3787230962334451E-3</v>
      </c>
      <c r="F143" s="20">
        <f>Model!$W$25*((drdp!C143+drdp!L143)*DECR!$B143+(drdp!F143+drdp!O143)*DECR!$C143+(drdp!I143+drdp!R143)*DECR!$D143)</f>
        <v>-3.1960761074358461E-2</v>
      </c>
      <c r="G143" s="20">
        <f>Model!$W$25*((drdp!D143+drdp!M143)*DECR!$B143+(drdp!G143+drdp!P143)*DECR!$C143+(drdp!J143+drdp!S143)*DECR!$D143)</f>
        <v>0</v>
      </c>
      <c r="H143" s="18">
        <f>Model!$W$25*((drdp!B143)*DECR!$B143+(drdp!E143)*DECR!$C143+(drdp!H143)*DECR!$D143)</f>
        <v>5.5340423221750838E-3</v>
      </c>
      <c r="I143" s="18">
        <f>Model!$W$25*((drdp!C143)*DECR!$B143+(drdp!F143)*DECR!$C143+(drdp!I143)*DECR!$D143)</f>
        <v>-2.3970570805768844E-2</v>
      </c>
      <c r="J143" s="18">
        <f>Model!$W$25*((drdp!D143)*DECR!$B143+(drdp!G143)*DECR!$C143+(drdp!J143)*DECR!$D143)</f>
        <v>0</v>
      </c>
      <c r="K143" s="21">
        <f t="shared" si="34"/>
        <v>5.9190792123470261E-2</v>
      </c>
      <c r="L143" s="21">
        <f t="shared" si="35"/>
        <v>8.8632030186777747E-2</v>
      </c>
      <c r="M143" s="21">
        <f t="shared" si="36"/>
        <v>0</v>
      </c>
      <c r="N143" s="21">
        <f t="shared" si="37"/>
        <v>-2.224663781526184E-3</v>
      </c>
      <c r="O143" s="21">
        <f t="shared" si="38"/>
        <v>0</v>
      </c>
      <c r="P143" s="21">
        <f t="shared" si="39"/>
        <v>0</v>
      </c>
      <c r="Q143" s="19">
        <f t="shared" si="40"/>
        <v>5.9166972193362997E-2</v>
      </c>
      <c r="R143" s="19">
        <f t="shared" si="41"/>
        <v>8.8185128203079888E-2</v>
      </c>
      <c r="S143" s="19">
        <f t="shared" si="42"/>
        <v>0</v>
      </c>
      <c r="T143" s="19">
        <f t="shared" si="43"/>
        <v>-2.1214883289394355E-3</v>
      </c>
      <c r="U143" s="19">
        <f t="shared" si="44"/>
        <v>0</v>
      </c>
      <c r="V143" s="19">
        <f t="shared" si="45"/>
        <v>0</v>
      </c>
    </row>
    <row r="144" spans="1:22" x14ac:dyDescent="0.25">
      <c r="A144" s="26">
        <f>Wellpath!E144</f>
        <v>4030</v>
      </c>
      <c r="B144" s="22">
        <v>0</v>
      </c>
      <c r="C144" s="22">
        <v>0</v>
      </c>
      <c r="D144" s="22">
        <v>1</v>
      </c>
      <c r="E144" s="20">
        <f>Model!$W$25*((drdp!B144+drdp!K144)*DECR!$B144+(drdp!E144+drdp!N144)*DECR!$C144+(drdp!H144+drdp!Q144)*DECR!$D144)</f>
        <v>-0.74156167117146132</v>
      </c>
      <c r="F144" s="20">
        <f>Model!$W$25*((drdp!C144+drdp!L144)*DECR!$B144+(drdp!F144+drdp!O144)*DECR!$C144+(drdp!I144+drdp!R144)*DECR!$D144)</f>
        <v>3.2120564879730251</v>
      </c>
      <c r="G144" s="20">
        <f>Model!$W$25*((drdp!D144+drdp!M144)*DECR!$B144+(drdp!G144+drdp!P144)*DECR!$C144+(drdp!J144+drdp!S144)*DECR!$D144)</f>
        <v>0</v>
      </c>
      <c r="H144" s="18">
        <f>Model!$W$25*((drdp!B144)*DECR!$B144+(drdp!E144)*DECR!$C144+(drdp!H144)*DECR!$D144)</f>
        <v>1.8446807740583613E-3</v>
      </c>
      <c r="I144" s="18">
        <f>Model!$W$25*((drdp!C144)*DECR!$B144+(drdp!F144)*DECR!$C144+(drdp!I144)*DECR!$D144)</f>
        <v>-7.9901902685896153E-3</v>
      </c>
      <c r="J144" s="18">
        <f>Model!$W$25*((drdp!D144)*DECR!$B144+(drdp!G144)*DECR!$C144+(drdp!J144)*DECR!$D144)</f>
        <v>0</v>
      </c>
      <c r="K144" s="21">
        <f t="shared" si="34"/>
        <v>0.6091045042740808</v>
      </c>
      <c r="L144" s="21">
        <f t="shared" si="35"/>
        <v>10.405938912116383</v>
      </c>
      <c r="M144" s="21">
        <f t="shared" si="36"/>
        <v>0</v>
      </c>
      <c r="N144" s="21">
        <f t="shared" si="37"/>
        <v>-2.3841626408999375</v>
      </c>
      <c r="O144" s="21">
        <f t="shared" si="38"/>
        <v>0</v>
      </c>
      <c r="P144" s="21">
        <f t="shared" si="39"/>
        <v>0</v>
      </c>
      <c r="Q144" s="19">
        <f t="shared" si="40"/>
        <v>5.9194194970628444E-2</v>
      </c>
      <c r="R144" s="19">
        <f t="shared" si="41"/>
        <v>8.869587332730601E-2</v>
      </c>
      <c r="S144" s="19">
        <f t="shared" si="42"/>
        <v>0</v>
      </c>
      <c r="T144" s="19">
        <f t="shared" si="43"/>
        <v>-2.2394031318957197E-3</v>
      </c>
      <c r="U144" s="19">
        <f t="shared" si="44"/>
        <v>0</v>
      </c>
      <c r="V144" s="19">
        <f t="shared" si="45"/>
        <v>0</v>
      </c>
    </row>
    <row r="145" spans="1:22" x14ac:dyDescent="0.25">
      <c r="A145" s="26">
        <f>Wellpath!E145</f>
        <v>0</v>
      </c>
      <c r="B145" s="22">
        <v>0</v>
      </c>
      <c r="C145" s="22">
        <v>0</v>
      </c>
      <c r="D145" s="22">
        <v>1</v>
      </c>
      <c r="E145" s="20">
        <f>Model!$W$25*((drdp!B145+drdp!K145)*DECR!$B145+(drdp!E145+drdp!N145)*DECR!$C145+(drdp!H145+drdp!Q145)*DECR!$D145)</f>
        <v>0</v>
      </c>
      <c r="F145" s="20">
        <f>Model!$W$25*((drdp!C145+drdp!L145)*DECR!$B145+(drdp!F145+drdp!O145)*DECR!$C145+(drdp!I145+drdp!R145)*DECR!$D145)</f>
        <v>0</v>
      </c>
      <c r="G145" s="20">
        <f>Model!$W$25*((drdp!D145+drdp!M145)*DECR!$B145+(drdp!G145+drdp!P145)*DECR!$C145+(drdp!J145+drdp!S145)*DECR!$D145)</f>
        <v>0</v>
      </c>
      <c r="H145" s="18">
        <f>Model!$W$25*((drdp!B145)*DECR!$B145+(drdp!E145)*DECR!$C145+(drdp!H145)*DECR!$D145)</f>
        <v>0</v>
      </c>
      <c r="I145" s="18">
        <f>Model!$W$25*((drdp!C145)*DECR!$B145+(drdp!F145)*DECR!$C145+(drdp!I145)*DECR!$D145)</f>
        <v>0</v>
      </c>
      <c r="J145" s="18">
        <f>Model!$W$25*((drdp!D145)*DECR!$B145+(drdp!G145)*DECR!$C145+(drdp!J145)*DECR!$D145)</f>
        <v>0</v>
      </c>
      <c r="K145" s="21">
        <f t="shared" si="34"/>
        <v>0.6091045042740808</v>
      </c>
      <c r="L145" s="21">
        <f t="shared" si="35"/>
        <v>10.405938912116383</v>
      </c>
      <c r="M145" s="21">
        <f t="shared" si="36"/>
        <v>0</v>
      </c>
      <c r="N145" s="21">
        <f t="shared" si="37"/>
        <v>-2.3841626408999375</v>
      </c>
      <c r="O145" s="21">
        <f t="shared" si="38"/>
        <v>0</v>
      </c>
      <c r="P145" s="21">
        <f t="shared" si="39"/>
        <v>0</v>
      </c>
      <c r="Q145" s="19">
        <f t="shared" si="40"/>
        <v>0.6091045042740808</v>
      </c>
      <c r="R145" s="19">
        <f t="shared" si="41"/>
        <v>10.405938912116383</v>
      </c>
      <c r="S145" s="19">
        <f t="shared" si="42"/>
        <v>0</v>
      </c>
      <c r="T145" s="19">
        <f t="shared" si="43"/>
        <v>-2.3841626408999375</v>
      </c>
      <c r="U145" s="19">
        <f t="shared" si="44"/>
        <v>0</v>
      </c>
      <c r="V145" s="19">
        <f t="shared" si="45"/>
        <v>0</v>
      </c>
    </row>
    <row r="146" spans="1:22" x14ac:dyDescent="0.25">
      <c r="A146" s="26">
        <f>Wellpath!E146</f>
        <v>0</v>
      </c>
      <c r="B146" s="22">
        <v>0</v>
      </c>
      <c r="C146" s="22">
        <v>0</v>
      </c>
      <c r="D146" s="22">
        <v>1</v>
      </c>
      <c r="E146" s="20">
        <f>Model!$W$25*((drdp!B146+drdp!K146)*DECR!$B146+(drdp!E146+drdp!N146)*DECR!$C146+(drdp!H146+drdp!Q146)*DECR!$D146)</f>
        <v>0</v>
      </c>
      <c r="F146" s="20">
        <f>Model!$W$25*((drdp!C146+drdp!L146)*DECR!$B146+(drdp!F146+drdp!O146)*DECR!$C146+(drdp!I146+drdp!R146)*DECR!$D146)</f>
        <v>0</v>
      </c>
      <c r="G146" s="20">
        <f>Model!$W$25*((drdp!D146+drdp!M146)*DECR!$B146+(drdp!G146+drdp!P146)*DECR!$C146+(drdp!J146+drdp!S146)*DECR!$D146)</f>
        <v>0</v>
      </c>
      <c r="H146" s="18">
        <f>Model!$W$25*((drdp!B146)*DECR!$B146+(drdp!E146)*DECR!$C146+(drdp!H146)*DECR!$D146)</f>
        <v>0</v>
      </c>
      <c r="I146" s="18">
        <f>Model!$W$25*((drdp!C146)*DECR!$B146+(drdp!F146)*DECR!$C146+(drdp!I146)*DECR!$D146)</f>
        <v>0</v>
      </c>
      <c r="J146" s="18">
        <f>Model!$W$25*((drdp!D146)*DECR!$B146+(drdp!G146)*DECR!$C146+(drdp!J146)*DECR!$D146)</f>
        <v>0</v>
      </c>
      <c r="K146" s="21">
        <f t="shared" si="34"/>
        <v>0.6091045042740808</v>
      </c>
      <c r="L146" s="21">
        <f t="shared" si="35"/>
        <v>10.405938912116383</v>
      </c>
      <c r="M146" s="21">
        <f t="shared" si="36"/>
        <v>0</v>
      </c>
      <c r="N146" s="21">
        <f t="shared" si="37"/>
        <v>-2.3841626408999375</v>
      </c>
      <c r="O146" s="21">
        <f t="shared" si="38"/>
        <v>0</v>
      </c>
      <c r="P146" s="21">
        <f t="shared" si="39"/>
        <v>0</v>
      </c>
      <c r="Q146" s="19">
        <f t="shared" si="40"/>
        <v>0.6091045042740808</v>
      </c>
      <c r="R146" s="19">
        <f t="shared" si="41"/>
        <v>10.405938912116383</v>
      </c>
      <c r="S146" s="19">
        <f t="shared" si="42"/>
        <v>0</v>
      </c>
      <c r="T146" s="19">
        <f t="shared" si="43"/>
        <v>-2.3841626408999375</v>
      </c>
      <c r="U146" s="19">
        <f t="shared" si="44"/>
        <v>0</v>
      </c>
      <c r="V146" s="19">
        <f t="shared" si="45"/>
        <v>0</v>
      </c>
    </row>
    <row r="147" spans="1:22" x14ac:dyDescent="0.25">
      <c r="A147" s="26">
        <f>Wellpath!E147</f>
        <v>0</v>
      </c>
      <c r="B147" s="22">
        <v>0</v>
      </c>
      <c r="C147" s="22">
        <v>0</v>
      </c>
      <c r="D147" s="22">
        <v>1</v>
      </c>
      <c r="E147" s="20">
        <f>Model!$W$25*((drdp!B147+drdp!K147)*DECR!$B147+(drdp!E147+drdp!N147)*DECR!$C147+(drdp!H147+drdp!Q147)*DECR!$D147)</f>
        <v>0</v>
      </c>
      <c r="F147" s="20">
        <f>Model!$W$25*((drdp!C147+drdp!L147)*DECR!$B147+(drdp!F147+drdp!O147)*DECR!$C147+(drdp!I147+drdp!R147)*DECR!$D147)</f>
        <v>0</v>
      </c>
      <c r="G147" s="20">
        <f>Model!$W$25*((drdp!D147+drdp!M147)*DECR!$B147+(drdp!G147+drdp!P147)*DECR!$C147+(drdp!J147+drdp!S147)*DECR!$D147)</f>
        <v>0</v>
      </c>
      <c r="H147" s="18">
        <f>Model!$W$25*((drdp!B147)*DECR!$B147+(drdp!E147)*DECR!$C147+(drdp!H147)*DECR!$D147)</f>
        <v>0</v>
      </c>
      <c r="I147" s="18">
        <f>Model!$W$25*((drdp!C147)*DECR!$B147+(drdp!F147)*DECR!$C147+(drdp!I147)*DECR!$D147)</f>
        <v>0</v>
      </c>
      <c r="J147" s="18">
        <f>Model!$W$25*((drdp!D147)*DECR!$B147+(drdp!G147)*DECR!$C147+(drdp!J147)*DECR!$D147)</f>
        <v>0</v>
      </c>
      <c r="K147" s="21">
        <f t="shared" si="34"/>
        <v>0.6091045042740808</v>
      </c>
      <c r="L147" s="21">
        <f t="shared" si="35"/>
        <v>10.405938912116383</v>
      </c>
      <c r="M147" s="21">
        <f t="shared" si="36"/>
        <v>0</v>
      </c>
      <c r="N147" s="21">
        <f t="shared" si="37"/>
        <v>-2.3841626408999375</v>
      </c>
      <c r="O147" s="21">
        <f t="shared" si="38"/>
        <v>0</v>
      </c>
      <c r="P147" s="21">
        <f t="shared" si="39"/>
        <v>0</v>
      </c>
      <c r="Q147" s="19">
        <f t="shared" si="40"/>
        <v>0.6091045042740808</v>
      </c>
      <c r="R147" s="19">
        <f t="shared" si="41"/>
        <v>10.405938912116383</v>
      </c>
      <c r="S147" s="19">
        <f t="shared" si="42"/>
        <v>0</v>
      </c>
      <c r="T147" s="19">
        <f t="shared" si="43"/>
        <v>-2.3841626408999375</v>
      </c>
      <c r="U147" s="19">
        <f t="shared" si="44"/>
        <v>0</v>
      </c>
      <c r="V147" s="19">
        <f t="shared" si="45"/>
        <v>0</v>
      </c>
    </row>
    <row r="148" spans="1:22" x14ac:dyDescent="0.25">
      <c r="A148" s="26">
        <f>Wellpath!E148</f>
        <v>0</v>
      </c>
      <c r="B148" s="22">
        <v>0</v>
      </c>
      <c r="C148" s="22">
        <v>0</v>
      </c>
      <c r="D148" s="22">
        <v>1</v>
      </c>
      <c r="E148" s="20">
        <f>Model!$W$25*((drdp!B148+drdp!K148)*DECR!$B148+(drdp!E148+drdp!N148)*DECR!$C148+(drdp!H148+drdp!Q148)*DECR!$D148)</f>
        <v>0</v>
      </c>
      <c r="F148" s="20">
        <f>Model!$W$25*((drdp!C148+drdp!L148)*DECR!$B148+(drdp!F148+drdp!O148)*DECR!$C148+(drdp!I148+drdp!R148)*DECR!$D148)</f>
        <v>0</v>
      </c>
      <c r="G148" s="20">
        <f>Model!$W$25*((drdp!D148+drdp!M148)*DECR!$B148+(drdp!G148+drdp!P148)*DECR!$C148+(drdp!J148+drdp!S148)*DECR!$D148)</f>
        <v>0</v>
      </c>
      <c r="H148" s="18">
        <f>Model!$W$25*((drdp!B148)*DECR!$B148+(drdp!E148)*DECR!$C148+(drdp!H148)*DECR!$D148)</f>
        <v>0</v>
      </c>
      <c r="I148" s="18">
        <f>Model!$W$25*((drdp!C148)*DECR!$B148+(drdp!F148)*DECR!$C148+(drdp!I148)*DECR!$D148)</f>
        <v>0</v>
      </c>
      <c r="J148" s="18">
        <f>Model!$W$25*((drdp!D148)*DECR!$B148+(drdp!G148)*DECR!$C148+(drdp!J148)*DECR!$D148)</f>
        <v>0</v>
      </c>
      <c r="K148" s="21">
        <f t="shared" si="34"/>
        <v>0.6091045042740808</v>
      </c>
      <c r="L148" s="21">
        <f t="shared" si="35"/>
        <v>10.405938912116383</v>
      </c>
      <c r="M148" s="21">
        <f t="shared" si="36"/>
        <v>0</v>
      </c>
      <c r="N148" s="21">
        <f t="shared" si="37"/>
        <v>-2.3841626408999375</v>
      </c>
      <c r="O148" s="21">
        <f t="shared" si="38"/>
        <v>0</v>
      </c>
      <c r="P148" s="21">
        <f t="shared" si="39"/>
        <v>0</v>
      </c>
      <c r="Q148" s="19">
        <f t="shared" si="40"/>
        <v>0.6091045042740808</v>
      </c>
      <c r="R148" s="19">
        <f t="shared" si="41"/>
        <v>10.405938912116383</v>
      </c>
      <c r="S148" s="19">
        <f t="shared" si="42"/>
        <v>0</v>
      </c>
      <c r="T148" s="19">
        <f t="shared" si="43"/>
        <v>-2.3841626408999375</v>
      </c>
      <c r="U148" s="19">
        <f t="shared" si="44"/>
        <v>0</v>
      </c>
      <c r="V148" s="19">
        <f t="shared" si="45"/>
        <v>0</v>
      </c>
    </row>
    <row r="149" spans="1:22" x14ac:dyDescent="0.25">
      <c r="A149" s="26">
        <f>Wellpath!E149</f>
        <v>0</v>
      </c>
      <c r="B149" s="22">
        <v>0</v>
      </c>
      <c r="C149" s="22">
        <v>0</v>
      </c>
      <c r="D149" s="22">
        <v>1</v>
      </c>
      <c r="E149" s="20">
        <f>Model!$W$25*((drdp!B149+drdp!K149)*DECR!$B149+(drdp!E149+drdp!N149)*DECR!$C149+(drdp!H149+drdp!Q149)*DECR!$D149)</f>
        <v>0</v>
      </c>
      <c r="F149" s="20">
        <f>Model!$W$25*((drdp!C149+drdp!L149)*DECR!$B149+(drdp!F149+drdp!O149)*DECR!$C149+(drdp!I149+drdp!R149)*DECR!$D149)</f>
        <v>0</v>
      </c>
      <c r="G149" s="20">
        <f>Model!$W$25*((drdp!D149+drdp!M149)*DECR!$B149+(drdp!G149+drdp!P149)*DECR!$C149+(drdp!J149+drdp!S149)*DECR!$D149)</f>
        <v>0</v>
      </c>
      <c r="H149" s="18">
        <f>Model!$W$25*((drdp!B149)*DECR!$B149+(drdp!E149)*DECR!$C149+(drdp!H149)*DECR!$D149)</f>
        <v>0</v>
      </c>
      <c r="I149" s="18">
        <f>Model!$W$25*((drdp!C149)*DECR!$B149+(drdp!F149)*DECR!$C149+(drdp!I149)*DECR!$D149)</f>
        <v>0</v>
      </c>
      <c r="J149" s="18">
        <f>Model!$W$25*((drdp!D149)*DECR!$B149+(drdp!G149)*DECR!$C149+(drdp!J149)*DECR!$D149)</f>
        <v>0</v>
      </c>
      <c r="K149" s="21">
        <f t="shared" si="34"/>
        <v>0.6091045042740808</v>
      </c>
      <c r="L149" s="21">
        <f t="shared" si="35"/>
        <v>10.405938912116383</v>
      </c>
      <c r="M149" s="21">
        <f t="shared" si="36"/>
        <v>0</v>
      </c>
      <c r="N149" s="21">
        <f t="shared" si="37"/>
        <v>-2.3841626408999375</v>
      </c>
      <c r="O149" s="21">
        <f t="shared" si="38"/>
        <v>0</v>
      </c>
      <c r="P149" s="21">
        <f t="shared" si="39"/>
        <v>0</v>
      </c>
      <c r="Q149" s="19">
        <f t="shared" si="40"/>
        <v>0.6091045042740808</v>
      </c>
      <c r="R149" s="19">
        <f t="shared" si="41"/>
        <v>10.405938912116383</v>
      </c>
      <c r="S149" s="19">
        <f t="shared" si="42"/>
        <v>0</v>
      </c>
      <c r="T149" s="19">
        <f t="shared" si="43"/>
        <v>-2.3841626408999375</v>
      </c>
      <c r="U149" s="19">
        <f t="shared" si="44"/>
        <v>0</v>
      </c>
      <c r="V149" s="19">
        <f t="shared" si="45"/>
        <v>0</v>
      </c>
    </row>
    <row r="150" spans="1:22" x14ac:dyDescent="0.25">
      <c r="A150" s="26">
        <f>Wellpath!E150</f>
        <v>0</v>
      </c>
      <c r="B150" s="22">
        <v>0</v>
      </c>
      <c r="C150" s="22">
        <v>0</v>
      </c>
      <c r="D150" s="22">
        <v>1</v>
      </c>
      <c r="E150" s="20">
        <f>Model!$W$25*((drdp!B150+drdp!K150)*DECR!$B150+(drdp!E150+drdp!N150)*DECR!$C150+(drdp!H150+drdp!Q150)*DECR!$D150)</f>
        <v>0</v>
      </c>
      <c r="F150" s="20">
        <f>Model!$W$25*((drdp!C150+drdp!L150)*DECR!$B150+(drdp!F150+drdp!O150)*DECR!$C150+(drdp!I150+drdp!R150)*DECR!$D150)</f>
        <v>0</v>
      </c>
      <c r="G150" s="20">
        <f>Model!$W$25*((drdp!D150+drdp!M150)*DECR!$B150+(drdp!G150+drdp!P150)*DECR!$C150+(drdp!J150+drdp!S150)*DECR!$D150)</f>
        <v>0</v>
      </c>
      <c r="H150" s="18">
        <f>Model!$W$25*((drdp!B150)*DECR!$B150+(drdp!E150)*DECR!$C150+(drdp!H150)*DECR!$D150)</f>
        <v>0</v>
      </c>
      <c r="I150" s="18">
        <f>Model!$W$25*((drdp!C150)*DECR!$B150+(drdp!F150)*DECR!$C150+(drdp!I150)*DECR!$D150)</f>
        <v>0</v>
      </c>
      <c r="J150" s="18">
        <f>Model!$W$25*((drdp!D150)*DECR!$B150+(drdp!G150)*DECR!$C150+(drdp!J150)*DECR!$D150)</f>
        <v>0</v>
      </c>
      <c r="K150" s="21">
        <f t="shared" si="34"/>
        <v>0.6091045042740808</v>
      </c>
      <c r="L150" s="21">
        <f t="shared" si="35"/>
        <v>10.405938912116383</v>
      </c>
      <c r="M150" s="21">
        <f t="shared" si="36"/>
        <v>0</v>
      </c>
      <c r="N150" s="21">
        <f t="shared" si="37"/>
        <v>-2.3841626408999375</v>
      </c>
      <c r="O150" s="21">
        <f t="shared" si="38"/>
        <v>0</v>
      </c>
      <c r="P150" s="21">
        <f t="shared" si="39"/>
        <v>0</v>
      </c>
      <c r="Q150" s="19">
        <f t="shared" si="40"/>
        <v>0.6091045042740808</v>
      </c>
      <c r="R150" s="19">
        <f t="shared" si="41"/>
        <v>10.405938912116383</v>
      </c>
      <c r="S150" s="19">
        <f t="shared" si="42"/>
        <v>0</v>
      </c>
      <c r="T150" s="19">
        <f t="shared" si="43"/>
        <v>-2.3841626408999375</v>
      </c>
      <c r="U150" s="19">
        <f t="shared" si="44"/>
        <v>0</v>
      </c>
      <c r="V150" s="19">
        <f t="shared" si="45"/>
        <v>0</v>
      </c>
    </row>
    <row r="151" spans="1:22" x14ac:dyDescent="0.25">
      <c r="A151" s="26">
        <f>Wellpath!E151</f>
        <v>0</v>
      </c>
      <c r="B151" s="22">
        <v>0</v>
      </c>
      <c r="C151" s="22">
        <v>0</v>
      </c>
      <c r="D151" s="22">
        <v>1</v>
      </c>
      <c r="E151" s="20">
        <f>Model!$W$25*((drdp!B151+drdp!K151)*DECR!$B151+(drdp!E151+drdp!N151)*DECR!$C151+(drdp!H151+drdp!Q151)*DECR!$D151)</f>
        <v>0</v>
      </c>
      <c r="F151" s="20">
        <f>Model!$W$25*((drdp!C151+drdp!L151)*DECR!$B151+(drdp!F151+drdp!O151)*DECR!$C151+(drdp!I151+drdp!R151)*DECR!$D151)</f>
        <v>0</v>
      </c>
      <c r="G151" s="20">
        <f>Model!$W$25*((drdp!D151+drdp!M151)*DECR!$B151+(drdp!G151+drdp!P151)*DECR!$C151+(drdp!J151+drdp!S151)*DECR!$D151)</f>
        <v>0</v>
      </c>
      <c r="H151" s="18">
        <f>Model!$W$25*((drdp!B151)*DECR!$B151+(drdp!E151)*DECR!$C151+(drdp!H151)*DECR!$D151)</f>
        <v>0</v>
      </c>
      <c r="I151" s="18">
        <f>Model!$W$25*((drdp!C151)*DECR!$B151+(drdp!F151)*DECR!$C151+(drdp!I151)*DECR!$D151)</f>
        <v>0</v>
      </c>
      <c r="J151" s="18">
        <f>Model!$W$25*((drdp!D151)*DECR!$B151+(drdp!G151)*DECR!$C151+(drdp!J151)*DECR!$D151)</f>
        <v>0</v>
      </c>
      <c r="K151" s="21">
        <f t="shared" si="34"/>
        <v>0.6091045042740808</v>
      </c>
      <c r="L151" s="21">
        <f t="shared" si="35"/>
        <v>10.405938912116383</v>
      </c>
      <c r="M151" s="21">
        <f t="shared" si="36"/>
        <v>0</v>
      </c>
      <c r="N151" s="21">
        <f t="shared" si="37"/>
        <v>-2.3841626408999375</v>
      </c>
      <c r="O151" s="21">
        <f t="shared" si="38"/>
        <v>0</v>
      </c>
      <c r="P151" s="21">
        <f t="shared" si="39"/>
        <v>0</v>
      </c>
      <c r="Q151" s="19">
        <f t="shared" si="40"/>
        <v>0.6091045042740808</v>
      </c>
      <c r="R151" s="19">
        <f t="shared" si="41"/>
        <v>10.405938912116383</v>
      </c>
      <c r="S151" s="19">
        <f t="shared" si="42"/>
        <v>0</v>
      </c>
      <c r="T151" s="19">
        <f t="shared" si="43"/>
        <v>-2.3841626408999375</v>
      </c>
      <c r="U151" s="19">
        <f t="shared" si="44"/>
        <v>0</v>
      </c>
      <c r="V151" s="19">
        <f t="shared" si="45"/>
        <v>0</v>
      </c>
    </row>
    <row r="152" spans="1:22" x14ac:dyDescent="0.25">
      <c r="A152" s="26">
        <f>Wellpath!E152</f>
        <v>0</v>
      </c>
      <c r="B152" s="22">
        <v>0</v>
      </c>
      <c r="C152" s="22">
        <v>0</v>
      </c>
      <c r="D152" s="22">
        <v>1</v>
      </c>
      <c r="E152" s="20">
        <f>Model!$W$25*((drdp!B152+drdp!K152)*DECR!$B152+(drdp!E152+drdp!N152)*DECR!$C152+(drdp!H152+drdp!Q152)*DECR!$D152)</f>
        <v>0</v>
      </c>
      <c r="F152" s="20">
        <f>Model!$W$25*((drdp!C152+drdp!L152)*DECR!$B152+(drdp!F152+drdp!O152)*DECR!$C152+(drdp!I152+drdp!R152)*DECR!$D152)</f>
        <v>0</v>
      </c>
      <c r="G152" s="20">
        <f>Model!$W$25*((drdp!D152+drdp!M152)*DECR!$B152+(drdp!G152+drdp!P152)*DECR!$C152+(drdp!J152+drdp!S152)*DECR!$D152)</f>
        <v>0</v>
      </c>
      <c r="H152" s="18">
        <f>Model!$W$25*((drdp!B152)*DECR!$B152+(drdp!E152)*DECR!$C152+(drdp!H152)*DECR!$D152)</f>
        <v>0</v>
      </c>
      <c r="I152" s="18">
        <f>Model!$W$25*((drdp!C152)*DECR!$B152+(drdp!F152)*DECR!$C152+(drdp!I152)*DECR!$D152)</f>
        <v>0</v>
      </c>
      <c r="J152" s="18">
        <f>Model!$W$25*((drdp!D152)*DECR!$B152+(drdp!G152)*DECR!$C152+(drdp!J152)*DECR!$D152)</f>
        <v>0</v>
      </c>
      <c r="K152" s="21">
        <f t="shared" si="34"/>
        <v>0.6091045042740808</v>
      </c>
      <c r="L152" s="21">
        <f t="shared" si="35"/>
        <v>10.405938912116383</v>
      </c>
      <c r="M152" s="21">
        <f t="shared" si="36"/>
        <v>0</v>
      </c>
      <c r="N152" s="21">
        <f t="shared" si="37"/>
        <v>-2.3841626408999375</v>
      </c>
      <c r="O152" s="21">
        <f t="shared" si="38"/>
        <v>0</v>
      </c>
      <c r="P152" s="21">
        <f t="shared" si="39"/>
        <v>0</v>
      </c>
      <c r="Q152" s="19">
        <f t="shared" si="40"/>
        <v>0.6091045042740808</v>
      </c>
      <c r="R152" s="19">
        <f t="shared" si="41"/>
        <v>10.405938912116383</v>
      </c>
      <c r="S152" s="19">
        <f t="shared" si="42"/>
        <v>0</v>
      </c>
      <c r="T152" s="19">
        <f t="shared" si="43"/>
        <v>-2.3841626408999375</v>
      </c>
      <c r="U152" s="19">
        <f t="shared" si="44"/>
        <v>0</v>
      </c>
      <c r="V152" s="19">
        <f t="shared" si="45"/>
        <v>0</v>
      </c>
    </row>
    <row r="153" spans="1:22" x14ac:dyDescent="0.25">
      <c r="A153" s="26">
        <f>Wellpath!E153</f>
        <v>0</v>
      </c>
      <c r="B153" s="22">
        <v>0</v>
      </c>
      <c r="C153" s="22">
        <v>0</v>
      </c>
      <c r="D153" s="22">
        <v>1</v>
      </c>
      <c r="E153" s="20">
        <f>Model!$W$25*((drdp!B153+drdp!K153)*DECR!$B153+(drdp!E153+drdp!N153)*DECR!$C153+(drdp!H153+drdp!Q153)*DECR!$D153)</f>
        <v>0</v>
      </c>
      <c r="F153" s="20">
        <f>Model!$W$25*((drdp!C153+drdp!L153)*DECR!$B153+(drdp!F153+drdp!O153)*DECR!$C153+(drdp!I153+drdp!R153)*DECR!$D153)</f>
        <v>0</v>
      </c>
      <c r="G153" s="20">
        <f>Model!$W$25*((drdp!D153+drdp!M153)*DECR!$B153+(drdp!G153+drdp!P153)*DECR!$C153+(drdp!J153+drdp!S153)*DECR!$D153)</f>
        <v>0</v>
      </c>
      <c r="H153" s="18">
        <f>Model!$W$25*((drdp!B153)*DECR!$B153+(drdp!E153)*DECR!$C153+(drdp!H153)*DECR!$D153)</f>
        <v>0</v>
      </c>
      <c r="I153" s="18">
        <f>Model!$W$25*((drdp!C153)*DECR!$B153+(drdp!F153)*DECR!$C153+(drdp!I153)*DECR!$D153)</f>
        <v>0</v>
      </c>
      <c r="J153" s="18">
        <f>Model!$W$25*((drdp!D153)*DECR!$B153+(drdp!G153)*DECR!$C153+(drdp!J153)*DECR!$D153)</f>
        <v>0</v>
      </c>
      <c r="K153" s="21">
        <f t="shared" si="34"/>
        <v>0.6091045042740808</v>
      </c>
      <c r="L153" s="21">
        <f t="shared" si="35"/>
        <v>10.405938912116383</v>
      </c>
      <c r="M153" s="21">
        <f t="shared" si="36"/>
        <v>0</v>
      </c>
      <c r="N153" s="21">
        <f t="shared" si="37"/>
        <v>-2.3841626408999375</v>
      </c>
      <c r="O153" s="21">
        <f t="shared" si="38"/>
        <v>0</v>
      </c>
      <c r="P153" s="21">
        <f t="shared" si="39"/>
        <v>0</v>
      </c>
      <c r="Q153" s="19">
        <f t="shared" si="40"/>
        <v>0.6091045042740808</v>
      </c>
      <c r="R153" s="19">
        <f t="shared" si="41"/>
        <v>10.405938912116383</v>
      </c>
      <c r="S153" s="19">
        <f t="shared" si="42"/>
        <v>0</v>
      </c>
      <c r="T153" s="19">
        <f t="shared" si="43"/>
        <v>-2.3841626408999375</v>
      </c>
      <c r="U153" s="19">
        <f t="shared" si="44"/>
        <v>0</v>
      </c>
      <c r="V153" s="19">
        <f t="shared" si="45"/>
        <v>0</v>
      </c>
    </row>
    <row r="154" spans="1:22" x14ac:dyDescent="0.25">
      <c r="A154" s="26">
        <f>Wellpath!E154</f>
        <v>0</v>
      </c>
      <c r="B154" s="22">
        <v>0</v>
      </c>
      <c r="C154" s="22">
        <v>0</v>
      </c>
      <c r="D154" s="22">
        <v>1</v>
      </c>
      <c r="E154" s="20">
        <f>Model!$W$25*((drdp!B154+drdp!K154)*DECR!$B154+(drdp!E154+drdp!N154)*DECR!$C154+(drdp!H154+drdp!Q154)*DECR!$D154)</f>
        <v>0</v>
      </c>
      <c r="F154" s="20">
        <f>Model!$W$25*((drdp!C154+drdp!L154)*DECR!$B154+(drdp!F154+drdp!O154)*DECR!$C154+(drdp!I154+drdp!R154)*DECR!$D154)</f>
        <v>0</v>
      </c>
      <c r="G154" s="20">
        <f>Model!$W$25*((drdp!D154+drdp!M154)*DECR!$B154+(drdp!G154+drdp!P154)*DECR!$C154+(drdp!J154+drdp!S154)*DECR!$D154)</f>
        <v>0</v>
      </c>
      <c r="H154" s="18">
        <f>Model!$W$25*((drdp!B154)*DECR!$B154+(drdp!E154)*DECR!$C154+(drdp!H154)*DECR!$D154)</f>
        <v>0</v>
      </c>
      <c r="I154" s="18">
        <f>Model!$W$25*((drdp!C154)*DECR!$B154+(drdp!F154)*DECR!$C154+(drdp!I154)*DECR!$D154)</f>
        <v>0</v>
      </c>
      <c r="J154" s="18">
        <f>Model!$W$25*((drdp!D154)*DECR!$B154+(drdp!G154)*DECR!$C154+(drdp!J154)*DECR!$D154)</f>
        <v>0</v>
      </c>
      <c r="K154" s="21">
        <f t="shared" si="34"/>
        <v>0.6091045042740808</v>
      </c>
      <c r="L154" s="21">
        <f t="shared" si="35"/>
        <v>10.405938912116383</v>
      </c>
      <c r="M154" s="21">
        <f t="shared" si="36"/>
        <v>0</v>
      </c>
      <c r="N154" s="21">
        <f t="shared" si="37"/>
        <v>-2.3841626408999375</v>
      </c>
      <c r="O154" s="21">
        <f t="shared" si="38"/>
        <v>0</v>
      </c>
      <c r="P154" s="21">
        <f t="shared" si="39"/>
        <v>0</v>
      </c>
      <c r="Q154" s="19">
        <f t="shared" si="40"/>
        <v>0.6091045042740808</v>
      </c>
      <c r="R154" s="19">
        <f t="shared" si="41"/>
        <v>10.405938912116383</v>
      </c>
      <c r="S154" s="19">
        <f t="shared" si="42"/>
        <v>0</v>
      </c>
      <c r="T154" s="19">
        <f t="shared" si="43"/>
        <v>-2.3841626408999375</v>
      </c>
      <c r="U154" s="19">
        <f t="shared" si="44"/>
        <v>0</v>
      </c>
      <c r="V154" s="19">
        <f t="shared" si="45"/>
        <v>0</v>
      </c>
    </row>
    <row r="155" spans="1:22" x14ac:dyDescent="0.25">
      <c r="A155" s="26">
        <f>Wellpath!E155</f>
        <v>0</v>
      </c>
      <c r="B155" s="22">
        <v>0</v>
      </c>
      <c r="C155" s="22">
        <v>0</v>
      </c>
      <c r="D155" s="22">
        <v>1</v>
      </c>
      <c r="E155" s="20">
        <f>Model!$W$25*((drdp!B155+drdp!K155)*DECR!$B155+(drdp!E155+drdp!N155)*DECR!$C155+(drdp!H155+drdp!Q155)*DECR!$D155)</f>
        <v>0</v>
      </c>
      <c r="F155" s="20">
        <f>Model!$W$25*((drdp!C155+drdp!L155)*DECR!$B155+(drdp!F155+drdp!O155)*DECR!$C155+(drdp!I155+drdp!R155)*DECR!$D155)</f>
        <v>0</v>
      </c>
      <c r="G155" s="20">
        <f>Model!$W$25*((drdp!D155+drdp!M155)*DECR!$B155+(drdp!G155+drdp!P155)*DECR!$C155+(drdp!J155+drdp!S155)*DECR!$D155)</f>
        <v>0</v>
      </c>
      <c r="H155" s="18">
        <f>Model!$W$25*((drdp!B155)*DECR!$B155+(drdp!E155)*DECR!$C155+(drdp!H155)*DECR!$D155)</f>
        <v>0</v>
      </c>
      <c r="I155" s="18">
        <f>Model!$W$25*((drdp!C155)*DECR!$B155+(drdp!F155)*DECR!$C155+(drdp!I155)*DECR!$D155)</f>
        <v>0</v>
      </c>
      <c r="J155" s="18">
        <f>Model!$W$25*((drdp!D155)*DECR!$B155+(drdp!G155)*DECR!$C155+(drdp!J155)*DECR!$D155)</f>
        <v>0</v>
      </c>
      <c r="K155" s="21">
        <f t="shared" si="34"/>
        <v>0.6091045042740808</v>
      </c>
      <c r="L155" s="21">
        <f t="shared" si="35"/>
        <v>10.405938912116383</v>
      </c>
      <c r="M155" s="21">
        <f t="shared" si="36"/>
        <v>0</v>
      </c>
      <c r="N155" s="21">
        <f t="shared" si="37"/>
        <v>-2.3841626408999375</v>
      </c>
      <c r="O155" s="21">
        <f t="shared" si="38"/>
        <v>0</v>
      </c>
      <c r="P155" s="21">
        <f t="shared" si="39"/>
        <v>0</v>
      </c>
      <c r="Q155" s="19">
        <f t="shared" si="40"/>
        <v>0.6091045042740808</v>
      </c>
      <c r="R155" s="19">
        <f t="shared" si="41"/>
        <v>10.405938912116383</v>
      </c>
      <c r="S155" s="19">
        <f t="shared" si="42"/>
        <v>0</v>
      </c>
      <c r="T155" s="19">
        <f t="shared" si="43"/>
        <v>-2.3841626408999375</v>
      </c>
      <c r="U155" s="19">
        <f t="shared" si="44"/>
        <v>0</v>
      </c>
      <c r="V155" s="19">
        <f t="shared" si="45"/>
        <v>0</v>
      </c>
    </row>
    <row r="156" spans="1:22" x14ac:dyDescent="0.25">
      <c r="A156" s="26">
        <f>Wellpath!E156</f>
        <v>0</v>
      </c>
      <c r="B156" s="22">
        <v>0</v>
      </c>
      <c r="C156" s="22">
        <v>0</v>
      </c>
      <c r="D156" s="22">
        <v>1</v>
      </c>
      <c r="E156" s="20">
        <f>Model!$W$25*((drdp!B156+drdp!K156)*DECR!$B156+(drdp!E156+drdp!N156)*DECR!$C156+(drdp!H156+drdp!Q156)*DECR!$D156)</f>
        <v>0</v>
      </c>
      <c r="F156" s="20">
        <f>Model!$W$25*((drdp!C156+drdp!L156)*DECR!$B156+(drdp!F156+drdp!O156)*DECR!$C156+(drdp!I156+drdp!R156)*DECR!$D156)</f>
        <v>0</v>
      </c>
      <c r="G156" s="20">
        <f>Model!$W$25*((drdp!D156+drdp!M156)*DECR!$B156+(drdp!G156+drdp!P156)*DECR!$C156+(drdp!J156+drdp!S156)*DECR!$D156)</f>
        <v>0</v>
      </c>
      <c r="H156" s="18">
        <f>Model!$W$25*((drdp!B156)*DECR!$B156+(drdp!E156)*DECR!$C156+(drdp!H156)*DECR!$D156)</f>
        <v>0</v>
      </c>
      <c r="I156" s="18">
        <f>Model!$W$25*((drdp!C156)*DECR!$B156+(drdp!F156)*DECR!$C156+(drdp!I156)*DECR!$D156)</f>
        <v>0</v>
      </c>
      <c r="J156" s="18">
        <f>Model!$W$25*((drdp!D156)*DECR!$B156+(drdp!G156)*DECR!$C156+(drdp!J156)*DECR!$D156)</f>
        <v>0</v>
      </c>
      <c r="K156" s="21">
        <f t="shared" si="34"/>
        <v>0.6091045042740808</v>
      </c>
      <c r="L156" s="21">
        <f t="shared" si="35"/>
        <v>10.405938912116383</v>
      </c>
      <c r="M156" s="21">
        <f t="shared" si="36"/>
        <v>0</v>
      </c>
      <c r="N156" s="21">
        <f t="shared" si="37"/>
        <v>-2.3841626408999375</v>
      </c>
      <c r="O156" s="21">
        <f t="shared" si="38"/>
        <v>0</v>
      </c>
      <c r="P156" s="21">
        <f t="shared" si="39"/>
        <v>0</v>
      </c>
      <c r="Q156" s="19">
        <f t="shared" si="40"/>
        <v>0.6091045042740808</v>
      </c>
      <c r="R156" s="19">
        <f t="shared" si="41"/>
        <v>10.405938912116383</v>
      </c>
      <c r="S156" s="19">
        <f t="shared" si="42"/>
        <v>0</v>
      </c>
      <c r="T156" s="19">
        <f t="shared" si="43"/>
        <v>-2.3841626408999375</v>
      </c>
      <c r="U156" s="19">
        <f t="shared" si="44"/>
        <v>0</v>
      </c>
      <c r="V156" s="19">
        <f t="shared" si="45"/>
        <v>0</v>
      </c>
    </row>
    <row r="157" spans="1:22" x14ac:dyDescent="0.25">
      <c r="A157" s="26">
        <f>Wellpath!E157</f>
        <v>0</v>
      </c>
      <c r="B157" s="22">
        <v>0</v>
      </c>
      <c r="C157" s="22">
        <v>0</v>
      </c>
      <c r="D157" s="22">
        <v>1</v>
      </c>
      <c r="E157" s="20">
        <f>Model!$W$25*((drdp!B157+drdp!K157)*DECR!$B157+(drdp!E157+drdp!N157)*DECR!$C157+(drdp!H157+drdp!Q157)*DECR!$D157)</f>
        <v>0</v>
      </c>
      <c r="F157" s="20">
        <f>Model!$W$25*((drdp!C157+drdp!L157)*DECR!$B157+(drdp!F157+drdp!O157)*DECR!$C157+(drdp!I157+drdp!R157)*DECR!$D157)</f>
        <v>0</v>
      </c>
      <c r="G157" s="20">
        <f>Model!$W$25*((drdp!D157+drdp!M157)*DECR!$B157+(drdp!G157+drdp!P157)*DECR!$C157+(drdp!J157+drdp!S157)*DECR!$D157)</f>
        <v>0</v>
      </c>
      <c r="H157" s="18">
        <f>Model!$W$25*((drdp!B157)*DECR!$B157+(drdp!E157)*DECR!$C157+(drdp!H157)*DECR!$D157)</f>
        <v>0</v>
      </c>
      <c r="I157" s="18">
        <f>Model!$W$25*((drdp!C157)*DECR!$B157+(drdp!F157)*DECR!$C157+(drdp!I157)*DECR!$D157)</f>
        <v>0</v>
      </c>
      <c r="J157" s="18">
        <f>Model!$W$25*((drdp!D157)*DECR!$B157+(drdp!G157)*DECR!$C157+(drdp!J157)*DECR!$D157)</f>
        <v>0</v>
      </c>
      <c r="K157" s="21">
        <f t="shared" si="34"/>
        <v>0.6091045042740808</v>
      </c>
      <c r="L157" s="21">
        <f t="shared" si="35"/>
        <v>10.405938912116383</v>
      </c>
      <c r="M157" s="21">
        <f t="shared" si="36"/>
        <v>0</v>
      </c>
      <c r="N157" s="21">
        <f t="shared" si="37"/>
        <v>-2.3841626408999375</v>
      </c>
      <c r="O157" s="21">
        <f t="shared" si="38"/>
        <v>0</v>
      </c>
      <c r="P157" s="21">
        <f t="shared" si="39"/>
        <v>0</v>
      </c>
      <c r="Q157" s="19">
        <f t="shared" si="40"/>
        <v>0.6091045042740808</v>
      </c>
      <c r="R157" s="19">
        <f t="shared" si="41"/>
        <v>10.405938912116383</v>
      </c>
      <c r="S157" s="19">
        <f t="shared" si="42"/>
        <v>0</v>
      </c>
      <c r="T157" s="19">
        <f t="shared" si="43"/>
        <v>-2.3841626408999375</v>
      </c>
      <c r="U157" s="19">
        <f t="shared" si="44"/>
        <v>0</v>
      </c>
      <c r="V157" s="19">
        <f t="shared" si="45"/>
        <v>0</v>
      </c>
    </row>
    <row r="158" spans="1:22" x14ac:dyDescent="0.25">
      <c r="A158" s="26">
        <f>Wellpath!E158</f>
        <v>0</v>
      </c>
      <c r="B158" s="22">
        <v>0</v>
      </c>
      <c r="C158" s="22">
        <v>0</v>
      </c>
      <c r="D158" s="22">
        <v>1</v>
      </c>
      <c r="E158" s="20">
        <f>Model!$W$25*((drdp!B158+drdp!K158)*DECR!$B158+(drdp!E158+drdp!N158)*DECR!$C158+(drdp!H158+drdp!Q158)*DECR!$D158)</f>
        <v>0</v>
      </c>
      <c r="F158" s="20">
        <f>Model!$W$25*((drdp!C158+drdp!L158)*DECR!$B158+(drdp!F158+drdp!O158)*DECR!$C158+(drdp!I158+drdp!R158)*DECR!$D158)</f>
        <v>0</v>
      </c>
      <c r="G158" s="20">
        <f>Model!$W$25*((drdp!D158+drdp!M158)*DECR!$B158+(drdp!G158+drdp!P158)*DECR!$C158+(drdp!J158+drdp!S158)*DECR!$D158)</f>
        <v>0</v>
      </c>
      <c r="H158" s="18">
        <f>Model!$W$25*((drdp!B158)*DECR!$B158+(drdp!E158)*DECR!$C158+(drdp!H158)*DECR!$D158)</f>
        <v>0</v>
      </c>
      <c r="I158" s="18">
        <f>Model!$W$25*((drdp!C158)*DECR!$B158+(drdp!F158)*DECR!$C158+(drdp!I158)*DECR!$D158)</f>
        <v>0</v>
      </c>
      <c r="J158" s="18">
        <f>Model!$W$25*((drdp!D158)*DECR!$B158+(drdp!G158)*DECR!$C158+(drdp!J158)*DECR!$D158)</f>
        <v>0</v>
      </c>
      <c r="K158" s="21">
        <f t="shared" si="34"/>
        <v>0.6091045042740808</v>
      </c>
      <c r="L158" s="21">
        <f t="shared" si="35"/>
        <v>10.405938912116383</v>
      </c>
      <c r="M158" s="21">
        <f t="shared" si="36"/>
        <v>0</v>
      </c>
      <c r="N158" s="21">
        <f t="shared" si="37"/>
        <v>-2.3841626408999375</v>
      </c>
      <c r="O158" s="21">
        <f t="shared" si="38"/>
        <v>0</v>
      </c>
      <c r="P158" s="21">
        <f t="shared" si="39"/>
        <v>0</v>
      </c>
      <c r="Q158" s="19">
        <f t="shared" si="40"/>
        <v>0.6091045042740808</v>
      </c>
      <c r="R158" s="19">
        <f t="shared" si="41"/>
        <v>10.405938912116383</v>
      </c>
      <c r="S158" s="19">
        <f t="shared" si="42"/>
        <v>0</v>
      </c>
      <c r="T158" s="19">
        <f t="shared" si="43"/>
        <v>-2.3841626408999375</v>
      </c>
      <c r="U158" s="19">
        <f t="shared" si="44"/>
        <v>0</v>
      </c>
      <c r="V158" s="19">
        <f t="shared" si="45"/>
        <v>0</v>
      </c>
    </row>
    <row r="159" spans="1:22" x14ac:dyDescent="0.25">
      <c r="A159" s="26">
        <f>Wellpath!E159</f>
        <v>0</v>
      </c>
      <c r="B159" s="22">
        <v>0</v>
      </c>
      <c r="C159" s="22">
        <v>0</v>
      </c>
      <c r="D159" s="22">
        <v>1</v>
      </c>
      <c r="E159" s="20">
        <f>Model!$W$25*((drdp!B159+drdp!K159)*DECR!$B159+(drdp!E159+drdp!N159)*DECR!$C159+(drdp!H159+drdp!Q159)*DECR!$D159)</f>
        <v>0</v>
      </c>
      <c r="F159" s="20">
        <f>Model!$W$25*((drdp!C159+drdp!L159)*DECR!$B159+(drdp!F159+drdp!O159)*DECR!$C159+(drdp!I159+drdp!R159)*DECR!$D159)</f>
        <v>0</v>
      </c>
      <c r="G159" s="20">
        <f>Model!$W$25*((drdp!D159+drdp!M159)*DECR!$B159+(drdp!G159+drdp!P159)*DECR!$C159+(drdp!J159+drdp!S159)*DECR!$D159)</f>
        <v>0</v>
      </c>
      <c r="H159" s="18">
        <f>Model!$W$25*((drdp!B159)*DECR!$B159+(drdp!E159)*DECR!$C159+(drdp!H159)*DECR!$D159)</f>
        <v>0</v>
      </c>
      <c r="I159" s="18">
        <f>Model!$W$25*((drdp!C159)*DECR!$B159+(drdp!F159)*DECR!$C159+(drdp!I159)*DECR!$D159)</f>
        <v>0</v>
      </c>
      <c r="J159" s="18">
        <f>Model!$W$25*((drdp!D159)*DECR!$B159+(drdp!G159)*DECR!$C159+(drdp!J159)*DECR!$D159)</f>
        <v>0</v>
      </c>
      <c r="K159" s="21">
        <f t="shared" si="34"/>
        <v>0.6091045042740808</v>
      </c>
      <c r="L159" s="21">
        <f t="shared" si="35"/>
        <v>10.405938912116383</v>
      </c>
      <c r="M159" s="21">
        <f t="shared" si="36"/>
        <v>0</v>
      </c>
      <c r="N159" s="21">
        <f t="shared" si="37"/>
        <v>-2.3841626408999375</v>
      </c>
      <c r="O159" s="21">
        <f t="shared" si="38"/>
        <v>0</v>
      </c>
      <c r="P159" s="21">
        <f t="shared" si="39"/>
        <v>0</v>
      </c>
      <c r="Q159" s="19">
        <f t="shared" si="40"/>
        <v>0.6091045042740808</v>
      </c>
      <c r="R159" s="19">
        <f t="shared" si="41"/>
        <v>10.405938912116383</v>
      </c>
      <c r="S159" s="19">
        <f t="shared" si="42"/>
        <v>0</v>
      </c>
      <c r="T159" s="19">
        <f t="shared" si="43"/>
        <v>-2.3841626408999375</v>
      </c>
      <c r="U159" s="19">
        <f t="shared" si="44"/>
        <v>0</v>
      </c>
      <c r="V159" s="19">
        <f t="shared" si="45"/>
        <v>0</v>
      </c>
    </row>
    <row r="160" spans="1:22" x14ac:dyDescent="0.25">
      <c r="A160" s="26">
        <f>Wellpath!E160</f>
        <v>0</v>
      </c>
      <c r="B160" s="22">
        <v>0</v>
      </c>
      <c r="C160" s="22">
        <v>0</v>
      </c>
      <c r="D160" s="22">
        <v>1</v>
      </c>
      <c r="E160" s="20">
        <f>Model!$W$25*((drdp!B160+drdp!K160)*DECR!$B160+(drdp!E160+drdp!N160)*DECR!$C160+(drdp!H160+drdp!Q160)*DECR!$D160)</f>
        <v>0</v>
      </c>
      <c r="F160" s="20">
        <f>Model!$W$25*((drdp!C160+drdp!L160)*DECR!$B160+(drdp!F160+drdp!O160)*DECR!$C160+(drdp!I160+drdp!R160)*DECR!$D160)</f>
        <v>0</v>
      </c>
      <c r="G160" s="20">
        <f>Model!$W$25*((drdp!D160+drdp!M160)*DECR!$B160+(drdp!G160+drdp!P160)*DECR!$C160+(drdp!J160+drdp!S160)*DECR!$D160)</f>
        <v>0</v>
      </c>
      <c r="H160" s="18">
        <f>Model!$W$25*((drdp!B160)*DECR!$B160+(drdp!E160)*DECR!$C160+(drdp!H160)*DECR!$D160)</f>
        <v>0</v>
      </c>
      <c r="I160" s="18">
        <f>Model!$W$25*((drdp!C160)*DECR!$B160+(drdp!F160)*DECR!$C160+(drdp!I160)*DECR!$D160)</f>
        <v>0</v>
      </c>
      <c r="J160" s="18">
        <f>Model!$W$25*((drdp!D160)*DECR!$B160+(drdp!G160)*DECR!$C160+(drdp!J160)*DECR!$D160)</f>
        <v>0</v>
      </c>
      <c r="K160" s="21">
        <f t="shared" si="34"/>
        <v>0.6091045042740808</v>
      </c>
      <c r="L160" s="21">
        <f t="shared" si="35"/>
        <v>10.405938912116383</v>
      </c>
      <c r="M160" s="21">
        <f t="shared" si="36"/>
        <v>0</v>
      </c>
      <c r="N160" s="21">
        <f t="shared" si="37"/>
        <v>-2.3841626408999375</v>
      </c>
      <c r="O160" s="21">
        <f t="shared" si="38"/>
        <v>0</v>
      </c>
      <c r="P160" s="21">
        <f t="shared" si="39"/>
        <v>0</v>
      </c>
      <c r="Q160" s="19">
        <f t="shared" si="40"/>
        <v>0.6091045042740808</v>
      </c>
      <c r="R160" s="19">
        <f t="shared" si="41"/>
        <v>10.405938912116383</v>
      </c>
      <c r="S160" s="19">
        <f t="shared" si="42"/>
        <v>0</v>
      </c>
      <c r="T160" s="19">
        <f t="shared" si="43"/>
        <v>-2.3841626408999375</v>
      </c>
      <c r="U160" s="19">
        <f t="shared" si="44"/>
        <v>0</v>
      </c>
      <c r="V160" s="19">
        <f t="shared" si="45"/>
        <v>0</v>
      </c>
    </row>
    <row r="161" spans="1:23" x14ac:dyDescent="0.25">
      <c r="A161" s="26">
        <f>Wellpath!E161</f>
        <v>0</v>
      </c>
      <c r="B161" s="22">
        <v>0</v>
      </c>
      <c r="C161" s="22">
        <v>0</v>
      </c>
      <c r="D161" s="22">
        <v>1</v>
      </c>
      <c r="E161" s="20">
        <f>Model!$W$25*((drdp!B161+drdp!K161)*DECR!$B161+(drdp!E161+drdp!N161)*DECR!$C161+(drdp!H161+drdp!Q161)*DECR!$D161)</f>
        <v>0</v>
      </c>
      <c r="F161" s="20">
        <f>Model!$W$25*((drdp!C161+drdp!L161)*DECR!$B161+(drdp!F161+drdp!O161)*DECR!$C161+(drdp!I161+drdp!R161)*DECR!$D161)</f>
        <v>0</v>
      </c>
      <c r="G161" s="20">
        <f>Model!$W$25*((drdp!D161+drdp!M161)*DECR!$B161+(drdp!G161+drdp!P161)*DECR!$C161+(drdp!J161+drdp!S161)*DECR!$D161)</f>
        <v>0</v>
      </c>
      <c r="H161" s="18">
        <f>Model!$W$25*((drdp!B161)*DECR!$B161+(drdp!E161)*DECR!$C161+(drdp!H161)*DECR!$D161)</f>
        <v>0</v>
      </c>
      <c r="I161" s="18">
        <f>Model!$W$25*((drdp!C161)*DECR!$B161+(drdp!F161)*DECR!$C161+(drdp!I161)*DECR!$D161)</f>
        <v>0</v>
      </c>
      <c r="J161" s="18">
        <f>Model!$W$25*((drdp!D161)*DECR!$B161+(drdp!G161)*DECR!$C161+(drdp!J161)*DECR!$D161)</f>
        <v>0</v>
      </c>
      <c r="K161" s="21">
        <f t="shared" si="34"/>
        <v>0.6091045042740808</v>
      </c>
      <c r="L161" s="21">
        <f t="shared" si="35"/>
        <v>10.405938912116383</v>
      </c>
      <c r="M161" s="21">
        <f t="shared" si="36"/>
        <v>0</v>
      </c>
      <c r="N161" s="21">
        <f t="shared" si="37"/>
        <v>-2.3841626408999375</v>
      </c>
      <c r="O161" s="21">
        <f t="shared" si="38"/>
        <v>0</v>
      </c>
      <c r="P161" s="21">
        <f t="shared" si="39"/>
        <v>0</v>
      </c>
      <c r="Q161" s="19">
        <f t="shared" si="40"/>
        <v>0.6091045042740808</v>
      </c>
      <c r="R161" s="19">
        <f t="shared" si="41"/>
        <v>10.405938912116383</v>
      </c>
      <c r="S161" s="19">
        <f t="shared" si="42"/>
        <v>0</v>
      </c>
      <c r="T161" s="19">
        <f t="shared" si="43"/>
        <v>-2.3841626408999375</v>
      </c>
      <c r="U161" s="19">
        <f t="shared" si="44"/>
        <v>0</v>
      </c>
      <c r="V161" s="19">
        <f t="shared" si="45"/>
        <v>0</v>
      </c>
    </row>
    <row r="162" spans="1:23" x14ac:dyDescent="0.25">
      <c r="A162" s="26">
        <f>Wellpath!E162</f>
        <v>0</v>
      </c>
      <c r="B162" s="22">
        <v>0</v>
      </c>
      <c r="C162" s="22">
        <v>0</v>
      </c>
      <c r="D162" s="22">
        <v>1</v>
      </c>
      <c r="E162" s="20">
        <f>Model!$W$25*((drdp!B162+drdp!K162)*DECR!$B162+(drdp!E162+drdp!N162)*DECR!$C162+(drdp!H162+drdp!Q162)*DECR!$D162)</f>
        <v>0</v>
      </c>
      <c r="F162" s="20">
        <f>Model!$W$25*((drdp!C162+drdp!L162)*DECR!$B162+(drdp!F162+drdp!O162)*DECR!$C162+(drdp!I162+drdp!R162)*DECR!$D162)</f>
        <v>0</v>
      </c>
      <c r="G162" s="20">
        <f>Model!$W$25*((drdp!D162+drdp!M162)*DECR!$B162+(drdp!G162+drdp!P162)*DECR!$C162+(drdp!J162+drdp!S162)*DECR!$D162)</f>
        <v>0</v>
      </c>
      <c r="H162" s="18">
        <f>Model!$W$25*((drdp!B162)*DECR!$B162+(drdp!E162)*DECR!$C162+(drdp!H162)*DECR!$D162)</f>
        <v>0</v>
      </c>
      <c r="I162" s="18">
        <f>Model!$W$25*((drdp!C162)*DECR!$B162+(drdp!F162)*DECR!$C162+(drdp!I162)*DECR!$D162)</f>
        <v>0</v>
      </c>
      <c r="J162" s="18">
        <f>Model!$W$25*((drdp!D162)*DECR!$B162+(drdp!G162)*DECR!$C162+(drdp!J162)*DECR!$D162)</f>
        <v>0</v>
      </c>
      <c r="K162" s="21">
        <f t="shared" si="34"/>
        <v>0.6091045042740808</v>
      </c>
      <c r="L162" s="21">
        <f t="shared" si="35"/>
        <v>10.405938912116383</v>
      </c>
      <c r="M162" s="21">
        <f t="shared" si="36"/>
        <v>0</v>
      </c>
      <c r="N162" s="21">
        <f t="shared" si="37"/>
        <v>-2.3841626408999375</v>
      </c>
      <c r="O162" s="21">
        <f t="shared" si="38"/>
        <v>0</v>
      </c>
      <c r="P162" s="21">
        <f t="shared" si="39"/>
        <v>0</v>
      </c>
      <c r="Q162" s="19">
        <f t="shared" si="40"/>
        <v>0.6091045042740808</v>
      </c>
      <c r="R162" s="19">
        <f t="shared" si="41"/>
        <v>10.405938912116383</v>
      </c>
      <c r="S162" s="19">
        <f t="shared" si="42"/>
        <v>0</v>
      </c>
      <c r="T162" s="19">
        <f t="shared" si="43"/>
        <v>-2.3841626408999375</v>
      </c>
      <c r="U162" s="19">
        <f t="shared" si="44"/>
        <v>0</v>
      </c>
      <c r="V162" s="19">
        <f t="shared" si="45"/>
        <v>0</v>
      </c>
    </row>
    <row r="163" spans="1:23" x14ac:dyDescent="0.25">
      <c r="A163" s="26">
        <f>Wellpath!E163</f>
        <v>0</v>
      </c>
      <c r="B163" s="22">
        <v>0</v>
      </c>
      <c r="C163" s="22">
        <v>0</v>
      </c>
      <c r="D163" s="22">
        <v>1</v>
      </c>
      <c r="E163" s="20">
        <f>Model!$W$25*((drdp!B163+drdp!K163)*DECR!$B163+(drdp!E163+drdp!N163)*DECR!$C163+(drdp!H163+drdp!Q163)*DECR!$D163)</f>
        <v>0</v>
      </c>
      <c r="F163" s="20">
        <f>Model!$W$25*((drdp!C163+drdp!L163)*DECR!$B163+(drdp!F163+drdp!O163)*DECR!$C163+(drdp!I163+drdp!R163)*DECR!$D163)</f>
        <v>0</v>
      </c>
      <c r="G163" s="20">
        <f>Model!$W$25*((drdp!D163+drdp!M163)*DECR!$B163+(drdp!G163+drdp!P163)*DECR!$C163+(drdp!J163+drdp!S163)*DECR!$D163)</f>
        <v>0</v>
      </c>
      <c r="H163" s="18">
        <f>Model!$W$25*((drdp!B163)*DECR!$B163+(drdp!E163)*DECR!$C163+(drdp!H163)*DECR!$D163)</f>
        <v>0</v>
      </c>
      <c r="I163" s="18">
        <f>Model!$W$25*((drdp!C163)*DECR!$B163+(drdp!F163)*DECR!$C163+(drdp!I163)*DECR!$D163)</f>
        <v>0</v>
      </c>
      <c r="J163" s="18">
        <f>Model!$W$25*((drdp!D163)*DECR!$B163+(drdp!G163)*DECR!$C163+(drdp!J163)*DECR!$D163)</f>
        <v>0</v>
      </c>
      <c r="K163" s="21">
        <f t="shared" si="34"/>
        <v>0.6091045042740808</v>
      </c>
      <c r="L163" s="21">
        <f t="shared" si="35"/>
        <v>10.405938912116383</v>
      </c>
      <c r="M163" s="21">
        <f t="shared" si="36"/>
        <v>0</v>
      </c>
      <c r="N163" s="21">
        <f t="shared" si="37"/>
        <v>-2.3841626408999375</v>
      </c>
      <c r="O163" s="21">
        <f t="shared" si="38"/>
        <v>0</v>
      </c>
      <c r="P163" s="21">
        <f t="shared" si="39"/>
        <v>0</v>
      </c>
      <c r="Q163" s="19">
        <f t="shared" si="40"/>
        <v>0.6091045042740808</v>
      </c>
      <c r="R163" s="19">
        <f t="shared" si="41"/>
        <v>10.405938912116383</v>
      </c>
      <c r="S163" s="19">
        <f t="shared" si="42"/>
        <v>0</v>
      </c>
      <c r="T163" s="19">
        <f t="shared" si="43"/>
        <v>-2.3841626408999375</v>
      </c>
      <c r="U163" s="19">
        <f t="shared" si="44"/>
        <v>0</v>
      </c>
      <c r="V163" s="19">
        <f t="shared" si="45"/>
        <v>0</v>
      </c>
    </row>
    <row r="164" spans="1:23" x14ac:dyDescent="0.25">
      <c r="A164" s="26">
        <f>Wellpath!E164</f>
        <v>0</v>
      </c>
      <c r="B164" s="22">
        <v>0</v>
      </c>
      <c r="C164" s="22">
        <v>0</v>
      </c>
      <c r="D164" s="22">
        <v>1</v>
      </c>
      <c r="E164" s="20">
        <f>Model!$W$25*((drdp!B164+drdp!K164)*DECR!$B164+(drdp!E164+drdp!N164)*DECR!$C164+(drdp!H164+drdp!Q164)*DECR!$D164)</f>
        <v>0</v>
      </c>
      <c r="F164" s="20">
        <f>Model!$W$25*((drdp!C164+drdp!L164)*DECR!$B164+(drdp!F164+drdp!O164)*DECR!$C164+(drdp!I164+drdp!R164)*DECR!$D164)</f>
        <v>0</v>
      </c>
      <c r="G164" s="20">
        <f>Model!$W$25*((drdp!D164+drdp!M164)*DECR!$B164+(drdp!G164+drdp!P164)*DECR!$C164+(drdp!J164+drdp!S164)*DECR!$D164)</f>
        <v>0</v>
      </c>
      <c r="H164" s="18">
        <f>Model!$W$25*((drdp!B164)*DECR!$B164+(drdp!E164)*DECR!$C164+(drdp!H164)*DECR!$D164)</f>
        <v>0</v>
      </c>
      <c r="I164" s="18">
        <f>Model!$W$25*((drdp!C164)*DECR!$B164+(drdp!F164)*DECR!$C164+(drdp!I164)*DECR!$D164)</f>
        <v>0</v>
      </c>
      <c r="J164" s="18">
        <f>Model!$W$25*((drdp!D164)*DECR!$B164+(drdp!G164)*DECR!$C164+(drdp!J164)*DECR!$D164)</f>
        <v>0</v>
      </c>
      <c r="K164" s="21">
        <f t="shared" si="34"/>
        <v>0.6091045042740808</v>
      </c>
      <c r="L164" s="21">
        <f t="shared" si="35"/>
        <v>10.405938912116383</v>
      </c>
      <c r="M164" s="21">
        <f t="shared" si="36"/>
        <v>0</v>
      </c>
      <c r="N164" s="21">
        <f t="shared" si="37"/>
        <v>-2.3841626408999375</v>
      </c>
      <c r="O164" s="21">
        <f t="shared" si="38"/>
        <v>0</v>
      </c>
      <c r="P164" s="21">
        <f t="shared" si="39"/>
        <v>0</v>
      </c>
      <c r="Q164" s="19">
        <f t="shared" si="40"/>
        <v>0.6091045042740808</v>
      </c>
      <c r="R164" s="19">
        <f t="shared" si="41"/>
        <v>10.405938912116383</v>
      </c>
      <c r="S164" s="19">
        <f t="shared" si="42"/>
        <v>0</v>
      </c>
      <c r="T164" s="19">
        <f t="shared" si="43"/>
        <v>-2.3841626408999375</v>
      </c>
      <c r="U164" s="19">
        <f t="shared" si="44"/>
        <v>0</v>
      </c>
      <c r="V164" s="19">
        <f t="shared" si="45"/>
        <v>0</v>
      </c>
    </row>
    <row r="165" spans="1:23" x14ac:dyDescent="0.25">
      <c r="A165" s="26">
        <f>Wellpath!E165</f>
        <v>0</v>
      </c>
      <c r="B165" s="22">
        <v>0</v>
      </c>
      <c r="C165" s="22">
        <v>0</v>
      </c>
      <c r="D165" s="22">
        <v>1</v>
      </c>
      <c r="E165" s="20">
        <f>Model!$W$25*((drdp!B165+drdp!K165)*DECR!$B165+(drdp!E165+drdp!N165)*DECR!$C165+(drdp!H165+drdp!Q165)*DECR!$D165)</f>
        <v>0</v>
      </c>
      <c r="F165" s="20">
        <f>Model!$W$25*((drdp!C165+drdp!L165)*DECR!$B165+(drdp!F165+drdp!O165)*DECR!$C165+(drdp!I165+drdp!R165)*DECR!$D165)</f>
        <v>0</v>
      </c>
      <c r="G165" s="20">
        <f>Model!$W$25*((drdp!D165+drdp!M165)*DECR!$B165+(drdp!G165+drdp!P165)*DECR!$C165+(drdp!J165+drdp!S165)*DECR!$D165)</f>
        <v>0</v>
      </c>
      <c r="H165" s="18">
        <f>Model!$W$25*((drdp!B165)*DECR!$B165+(drdp!E165)*DECR!$C165+(drdp!H165)*DECR!$D165)</f>
        <v>0</v>
      </c>
      <c r="I165" s="18">
        <f>Model!$W$25*((drdp!C165)*DECR!$B165+(drdp!F165)*DECR!$C165+(drdp!I165)*DECR!$D165)</f>
        <v>0</v>
      </c>
      <c r="J165" s="18">
        <f>Model!$W$25*((drdp!D165)*DECR!$B165+(drdp!G165)*DECR!$C165+(drdp!J165)*DECR!$D165)</f>
        <v>0</v>
      </c>
      <c r="K165" s="21">
        <f t="shared" si="34"/>
        <v>0.6091045042740808</v>
      </c>
      <c r="L165" s="21">
        <f t="shared" si="35"/>
        <v>10.405938912116383</v>
      </c>
      <c r="M165" s="21">
        <f t="shared" si="36"/>
        <v>0</v>
      </c>
      <c r="N165" s="21">
        <f t="shared" si="37"/>
        <v>-2.3841626408999375</v>
      </c>
      <c r="O165" s="21">
        <f t="shared" si="38"/>
        <v>0</v>
      </c>
      <c r="P165" s="21">
        <f t="shared" si="39"/>
        <v>0</v>
      </c>
      <c r="Q165" s="19">
        <f t="shared" si="40"/>
        <v>0.6091045042740808</v>
      </c>
      <c r="R165" s="19">
        <f t="shared" si="41"/>
        <v>10.405938912116383</v>
      </c>
      <c r="S165" s="19">
        <f t="shared" si="42"/>
        <v>0</v>
      </c>
      <c r="T165" s="19">
        <f t="shared" si="43"/>
        <v>-2.3841626408999375</v>
      </c>
      <c r="U165" s="19">
        <f t="shared" si="44"/>
        <v>0</v>
      </c>
      <c r="V165" s="19">
        <f t="shared" si="45"/>
        <v>0</v>
      </c>
    </row>
    <row r="166" spans="1:23" x14ac:dyDescent="0.25">
      <c r="A166" s="26">
        <f>Wellpath!E166</f>
        <v>0</v>
      </c>
      <c r="B166" s="22">
        <v>0</v>
      </c>
      <c r="C166" s="22">
        <v>0</v>
      </c>
      <c r="D166" s="22">
        <v>1</v>
      </c>
      <c r="E166" s="20">
        <f>Model!$W$25*((drdp!B166+drdp!K166)*DECR!$B166+(drdp!E166+drdp!N166)*DECR!$C166+(drdp!H166+drdp!Q166)*DECR!$D166)</f>
        <v>0</v>
      </c>
      <c r="F166" s="20">
        <f>Model!$W$25*((drdp!C166+drdp!L166)*DECR!$B166+(drdp!F166+drdp!O166)*DECR!$C166+(drdp!I166+drdp!R166)*DECR!$D166)</f>
        <v>0</v>
      </c>
      <c r="G166" s="20">
        <f>Model!$W$25*((drdp!D166+drdp!M166)*DECR!$B166+(drdp!G166+drdp!P166)*DECR!$C166+(drdp!J166+drdp!S166)*DECR!$D166)</f>
        <v>0</v>
      </c>
      <c r="H166" s="18">
        <f>Model!$W$25*((drdp!B166)*DECR!$B166+(drdp!E166)*DECR!$C166+(drdp!H166)*DECR!$D166)</f>
        <v>0</v>
      </c>
      <c r="I166" s="18">
        <f>Model!$W$25*((drdp!C166)*DECR!$B166+(drdp!F166)*DECR!$C166+(drdp!I166)*DECR!$D166)</f>
        <v>0</v>
      </c>
      <c r="J166" s="18">
        <f>Model!$W$25*((drdp!D166)*DECR!$B166+(drdp!G166)*DECR!$C166+(drdp!J166)*DECR!$D166)</f>
        <v>0</v>
      </c>
      <c r="K166" s="21">
        <f t="shared" si="34"/>
        <v>0.6091045042740808</v>
      </c>
      <c r="L166" s="21">
        <f t="shared" si="35"/>
        <v>10.405938912116383</v>
      </c>
      <c r="M166" s="21">
        <f t="shared" si="36"/>
        <v>0</v>
      </c>
      <c r="N166" s="21">
        <f t="shared" si="37"/>
        <v>-2.3841626408999375</v>
      </c>
      <c r="O166" s="21">
        <f t="shared" si="38"/>
        <v>0</v>
      </c>
      <c r="P166" s="21">
        <f t="shared" si="39"/>
        <v>0</v>
      </c>
      <c r="Q166" s="19">
        <f t="shared" si="40"/>
        <v>0.6091045042740808</v>
      </c>
      <c r="R166" s="19">
        <f t="shared" si="41"/>
        <v>10.405938912116383</v>
      </c>
      <c r="S166" s="19">
        <f t="shared" si="42"/>
        <v>0</v>
      </c>
      <c r="T166" s="19">
        <f t="shared" si="43"/>
        <v>-2.3841626408999375</v>
      </c>
      <c r="U166" s="19">
        <f t="shared" si="44"/>
        <v>0</v>
      </c>
      <c r="V166" s="19">
        <f t="shared" si="45"/>
        <v>0</v>
      </c>
    </row>
    <row r="167" spans="1:23" x14ac:dyDescent="0.25">
      <c r="A167" s="26">
        <f>Wellpath!E167</f>
        <v>0</v>
      </c>
      <c r="B167" s="22">
        <v>0</v>
      </c>
      <c r="C167" s="22">
        <v>0</v>
      </c>
      <c r="D167" s="22">
        <v>1</v>
      </c>
      <c r="E167" s="20">
        <f>Model!$W$25*((drdp!B167+drdp!K167)*DECR!$B167+(drdp!E167+drdp!N167)*DECR!$C167+(drdp!H167+drdp!Q167)*DECR!$D167)</f>
        <v>0</v>
      </c>
      <c r="F167" s="20">
        <f>Model!$W$25*((drdp!C167+drdp!L167)*DECR!$B167+(drdp!F167+drdp!O167)*DECR!$C167+(drdp!I167+drdp!R167)*DECR!$D167)</f>
        <v>0</v>
      </c>
      <c r="G167" s="20">
        <f>Model!$W$25*((drdp!D167+drdp!M167)*DECR!$B167+(drdp!G167+drdp!P167)*DECR!$C167+(drdp!J167+drdp!S167)*DECR!$D167)</f>
        <v>0</v>
      </c>
      <c r="H167" s="18">
        <f>Model!$W$25*((drdp!B167)*DECR!$B167+(drdp!E167)*DECR!$C167+(drdp!H167)*DECR!$D167)</f>
        <v>0</v>
      </c>
      <c r="I167" s="18">
        <f>Model!$W$25*((drdp!C167)*DECR!$B167+(drdp!F167)*DECR!$C167+(drdp!I167)*DECR!$D167)</f>
        <v>0</v>
      </c>
      <c r="J167" s="18">
        <f>Model!$W$25*((drdp!D167)*DECR!$B167+(drdp!G167)*DECR!$C167+(drdp!J167)*DECR!$D167)</f>
        <v>0</v>
      </c>
      <c r="K167" s="21">
        <f t="shared" si="34"/>
        <v>0.6091045042740808</v>
      </c>
      <c r="L167" s="21">
        <f t="shared" si="35"/>
        <v>10.405938912116383</v>
      </c>
      <c r="M167" s="21">
        <f t="shared" si="36"/>
        <v>0</v>
      </c>
      <c r="N167" s="21">
        <f t="shared" si="37"/>
        <v>-2.3841626408999375</v>
      </c>
      <c r="O167" s="21">
        <f t="shared" si="38"/>
        <v>0</v>
      </c>
      <c r="P167" s="21">
        <f t="shared" si="39"/>
        <v>0</v>
      </c>
      <c r="Q167" s="19">
        <f t="shared" si="40"/>
        <v>0.6091045042740808</v>
      </c>
      <c r="R167" s="19">
        <f t="shared" si="41"/>
        <v>10.405938912116383</v>
      </c>
      <c r="S167" s="19">
        <f t="shared" si="42"/>
        <v>0</v>
      </c>
      <c r="T167" s="19">
        <f t="shared" si="43"/>
        <v>-2.3841626408999375</v>
      </c>
      <c r="U167" s="19">
        <f t="shared" si="44"/>
        <v>0</v>
      </c>
      <c r="V167" s="19">
        <f t="shared" si="45"/>
        <v>0</v>
      </c>
    </row>
    <row r="168" spans="1:23" x14ac:dyDescent="0.25">
      <c r="A168" s="26">
        <f>Wellpath!E168</f>
        <v>0</v>
      </c>
      <c r="B168" s="22">
        <v>0</v>
      </c>
      <c r="C168" s="22">
        <v>0</v>
      </c>
      <c r="D168" s="22">
        <v>1</v>
      </c>
      <c r="E168" s="20">
        <f>Model!$W$25*((drdp!B168+drdp!K168)*DECR!$B168+(drdp!E168+drdp!N168)*DECR!$C168+(drdp!H168+drdp!Q168)*DECR!$D168)</f>
        <v>0</v>
      </c>
      <c r="F168" s="20">
        <f>Model!$W$25*((drdp!C168+drdp!L168)*DECR!$B168+(drdp!F168+drdp!O168)*DECR!$C168+(drdp!I168+drdp!R168)*DECR!$D168)</f>
        <v>0</v>
      </c>
      <c r="G168" s="20">
        <f>Model!$W$25*((drdp!D168+drdp!M168)*DECR!$B168+(drdp!G168+drdp!P168)*DECR!$C168+(drdp!J168+drdp!S168)*DECR!$D168)</f>
        <v>0</v>
      </c>
      <c r="H168" s="18">
        <f>Model!$W$25*((drdp!B168)*DECR!$B168+(drdp!E168)*DECR!$C168+(drdp!H168)*DECR!$D168)</f>
        <v>0</v>
      </c>
      <c r="I168" s="18">
        <f>Model!$W$25*((drdp!C168)*DECR!$B168+(drdp!F168)*DECR!$C168+(drdp!I168)*DECR!$D168)</f>
        <v>0</v>
      </c>
      <c r="J168" s="18">
        <f>Model!$W$25*((drdp!D168)*DECR!$B168+(drdp!G168)*DECR!$C168+(drdp!J168)*DECR!$D168)</f>
        <v>0</v>
      </c>
      <c r="K168" s="21">
        <f t="shared" si="34"/>
        <v>0.6091045042740808</v>
      </c>
      <c r="L168" s="21">
        <f t="shared" si="35"/>
        <v>10.405938912116383</v>
      </c>
      <c r="M168" s="21">
        <f t="shared" si="36"/>
        <v>0</v>
      </c>
      <c r="N168" s="21">
        <f t="shared" si="37"/>
        <v>-2.3841626408999375</v>
      </c>
      <c r="O168" s="21">
        <f t="shared" si="38"/>
        <v>0</v>
      </c>
      <c r="P168" s="21">
        <f t="shared" si="39"/>
        <v>0</v>
      </c>
      <c r="Q168" s="19">
        <f t="shared" si="40"/>
        <v>0.6091045042740808</v>
      </c>
      <c r="R168" s="19">
        <f t="shared" si="41"/>
        <v>10.405938912116383</v>
      </c>
      <c r="S168" s="19">
        <f t="shared" si="42"/>
        <v>0</v>
      </c>
      <c r="T168" s="19">
        <f t="shared" si="43"/>
        <v>-2.3841626408999375</v>
      </c>
      <c r="U168" s="19">
        <f t="shared" si="44"/>
        <v>0</v>
      </c>
      <c r="V168" s="19">
        <f t="shared" si="45"/>
        <v>0</v>
      </c>
    </row>
    <row r="169" spans="1:23" x14ac:dyDescent="0.25">
      <c r="A169" s="26">
        <f>Wellpath!E169</f>
        <v>0</v>
      </c>
      <c r="B169" s="22">
        <v>0</v>
      </c>
      <c r="C169" s="22">
        <v>0</v>
      </c>
      <c r="D169" s="22">
        <v>1</v>
      </c>
      <c r="E169" s="20">
        <f>Model!$W$25*((drdp!B169+drdp!K169)*DECR!$B169+(drdp!E169+drdp!N169)*DECR!$C169+(drdp!H169+drdp!Q169)*DECR!$D169)</f>
        <v>0</v>
      </c>
      <c r="F169" s="20">
        <f>Model!$W$25*((drdp!C169+drdp!L169)*DECR!$B169+(drdp!F169+drdp!O169)*DECR!$C169+(drdp!I169+drdp!R169)*DECR!$D169)</f>
        <v>0</v>
      </c>
      <c r="G169" s="20">
        <f>Model!$W$25*((drdp!D169+drdp!M169)*DECR!$B169+(drdp!G169+drdp!P169)*DECR!$C169+(drdp!J169+drdp!S169)*DECR!$D169)</f>
        <v>0</v>
      </c>
      <c r="H169" s="18">
        <f>Model!$W$25*((drdp!B169)*DECR!$B169+(drdp!E169)*DECR!$C169+(drdp!H169)*DECR!$D169)</f>
        <v>0</v>
      </c>
      <c r="I169" s="18">
        <f>Model!$W$25*((drdp!C169)*DECR!$B169+(drdp!F169)*DECR!$C169+(drdp!I169)*DECR!$D169)</f>
        <v>0</v>
      </c>
      <c r="J169" s="18">
        <f>Model!$W$25*((drdp!D169)*DECR!$B169+(drdp!G169)*DECR!$C169+(drdp!J169)*DECR!$D169)</f>
        <v>0</v>
      </c>
      <c r="K169" s="21">
        <f t="shared" si="34"/>
        <v>0.6091045042740808</v>
      </c>
      <c r="L169" s="21">
        <f t="shared" si="35"/>
        <v>10.405938912116383</v>
      </c>
      <c r="M169" s="21">
        <f t="shared" si="36"/>
        <v>0</v>
      </c>
      <c r="N169" s="21">
        <f t="shared" si="37"/>
        <v>-2.3841626408999375</v>
      </c>
      <c r="O169" s="21">
        <f t="shared" si="38"/>
        <v>0</v>
      </c>
      <c r="P169" s="21">
        <f t="shared" si="39"/>
        <v>0</v>
      </c>
      <c r="Q169" s="19">
        <f t="shared" si="40"/>
        <v>0.6091045042740808</v>
      </c>
      <c r="R169" s="19">
        <f t="shared" si="41"/>
        <v>10.405938912116383</v>
      </c>
      <c r="S169" s="19">
        <f t="shared" si="42"/>
        <v>0</v>
      </c>
      <c r="T169" s="19">
        <f t="shared" si="43"/>
        <v>-2.3841626408999375</v>
      </c>
      <c r="U169" s="19">
        <f t="shared" si="44"/>
        <v>0</v>
      </c>
      <c r="V169" s="19">
        <f t="shared" si="45"/>
        <v>0</v>
      </c>
    </row>
    <row r="170" spans="1:23" x14ac:dyDescent="0.25">
      <c r="A170" s="26">
        <f>Wellpath!E170</f>
        <v>0</v>
      </c>
      <c r="B170" s="22">
        <v>0</v>
      </c>
      <c r="C170" s="22">
        <v>0</v>
      </c>
      <c r="D170" s="22">
        <v>1</v>
      </c>
      <c r="E170" s="20">
        <f>Model!$W$25*((drdp!B170+drdp!K170)*DECR!$B170+(drdp!E170+drdp!N170)*DECR!$C170+(drdp!H170+drdp!Q170)*DECR!$D170)</f>
        <v>0</v>
      </c>
      <c r="F170" s="20">
        <f>Model!$W$25*((drdp!C170+drdp!L170)*DECR!$B170+(drdp!F170+drdp!O170)*DECR!$C170+(drdp!I170+drdp!R170)*DECR!$D170)</f>
        <v>0</v>
      </c>
      <c r="G170" s="20">
        <f>Model!$W$25*((drdp!D170+drdp!M170)*DECR!$B170+(drdp!G170+drdp!P170)*DECR!$C170+(drdp!J170+drdp!S170)*DECR!$D170)</f>
        <v>0</v>
      </c>
      <c r="H170" s="18">
        <f>Model!$W$25*((drdp!B170)*DECR!$B170+(drdp!E170)*DECR!$C170+(drdp!H170)*DECR!$D170)</f>
        <v>0</v>
      </c>
      <c r="I170" s="18">
        <f>Model!$W$25*((drdp!C170)*DECR!$B170+(drdp!F170)*DECR!$C170+(drdp!I170)*DECR!$D170)</f>
        <v>0</v>
      </c>
      <c r="J170" s="18">
        <f>Model!$W$25*((drdp!D170)*DECR!$B170+(drdp!G170)*DECR!$C170+(drdp!J170)*DECR!$D170)</f>
        <v>0</v>
      </c>
      <c r="K170" s="21">
        <f t="shared" si="34"/>
        <v>0.6091045042740808</v>
      </c>
      <c r="L170" s="21">
        <f t="shared" si="35"/>
        <v>10.405938912116383</v>
      </c>
      <c r="M170" s="21">
        <f t="shared" si="36"/>
        <v>0</v>
      </c>
      <c r="N170" s="21">
        <f t="shared" si="37"/>
        <v>-2.3841626408999375</v>
      </c>
      <c r="O170" s="21">
        <f t="shared" si="38"/>
        <v>0</v>
      </c>
      <c r="P170" s="21">
        <f t="shared" si="39"/>
        <v>0</v>
      </c>
      <c r="Q170" s="19">
        <f t="shared" si="40"/>
        <v>0.6091045042740808</v>
      </c>
      <c r="R170" s="19">
        <f t="shared" si="41"/>
        <v>10.405938912116383</v>
      </c>
      <c r="S170" s="19">
        <f t="shared" si="42"/>
        <v>0</v>
      </c>
      <c r="T170" s="19">
        <f t="shared" si="43"/>
        <v>-2.3841626408999375</v>
      </c>
      <c r="U170" s="19">
        <f t="shared" si="44"/>
        <v>0</v>
      </c>
      <c r="V170" s="19">
        <f t="shared" si="45"/>
        <v>0</v>
      </c>
    </row>
    <row r="171" spans="1:23" x14ac:dyDescent="0.25">
      <c r="A171" s="26">
        <f>Wellpath!E171</f>
        <v>0</v>
      </c>
      <c r="B171" s="22">
        <v>0</v>
      </c>
      <c r="C171" s="22">
        <v>0</v>
      </c>
      <c r="D171" s="22">
        <v>1</v>
      </c>
      <c r="E171" s="20">
        <f>Model!$W$25*((drdp!B171+drdp!K171)*DECR!$B171+(drdp!E171+drdp!N171)*DECR!$C171+(drdp!H171+drdp!Q171)*DECR!$D171)</f>
        <v>0</v>
      </c>
      <c r="F171" s="20">
        <f>Model!$W$25*((drdp!C171+drdp!L171)*DECR!$B171+(drdp!F171+drdp!O171)*DECR!$C171+(drdp!I171+drdp!R171)*DECR!$D171)</f>
        <v>0</v>
      </c>
      <c r="G171" s="20">
        <f>Model!$W$25*((drdp!D171+drdp!M171)*DECR!$B171+(drdp!G171+drdp!P171)*DECR!$C171+(drdp!J171+drdp!S171)*DECR!$D171)</f>
        <v>0</v>
      </c>
      <c r="H171" s="18">
        <f>Model!$W$25*((drdp!B171)*DECR!$B171+(drdp!E171)*DECR!$C171+(drdp!H171)*DECR!$D171)</f>
        <v>0</v>
      </c>
      <c r="I171" s="18">
        <f>Model!$W$25*((drdp!C171)*DECR!$B171+(drdp!F171)*DECR!$C171+(drdp!I171)*DECR!$D171)</f>
        <v>0</v>
      </c>
      <c r="J171" s="18">
        <f>Model!$W$25*((drdp!D171)*DECR!$B171+(drdp!G171)*DECR!$C171+(drdp!J171)*DECR!$D171)</f>
        <v>0</v>
      </c>
      <c r="K171" s="21">
        <f t="shared" si="34"/>
        <v>0.6091045042740808</v>
      </c>
      <c r="L171" s="21">
        <f t="shared" si="35"/>
        <v>10.405938912116383</v>
      </c>
      <c r="M171" s="21">
        <f t="shared" si="36"/>
        <v>0</v>
      </c>
      <c r="N171" s="21">
        <f t="shared" si="37"/>
        <v>-2.3841626408999375</v>
      </c>
      <c r="O171" s="21">
        <f t="shared" si="38"/>
        <v>0</v>
      </c>
      <c r="P171" s="21">
        <f t="shared" si="39"/>
        <v>0</v>
      </c>
      <c r="Q171" s="19">
        <f t="shared" si="40"/>
        <v>0.6091045042740808</v>
      </c>
      <c r="R171" s="19">
        <f t="shared" si="41"/>
        <v>10.405938912116383</v>
      </c>
      <c r="S171" s="19">
        <f t="shared" si="42"/>
        <v>0</v>
      </c>
      <c r="T171" s="19">
        <f t="shared" si="43"/>
        <v>-2.3841626408999375</v>
      </c>
      <c r="U171" s="19">
        <f t="shared" si="44"/>
        <v>0</v>
      </c>
      <c r="V171" s="19">
        <f t="shared" si="45"/>
        <v>0</v>
      </c>
    </row>
    <row r="172" spans="1:23" x14ac:dyDescent="0.25">
      <c r="A172" s="26">
        <f>Wellpath!E172</f>
        <v>0</v>
      </c>
      <c r="B172" s="22">
        <v>0</v>
      </c>
      <c r="C172" s="22">
        <v>0</v>
      </c>
      <c r="D172" s="22">
        <v>1</v>
      </c>
      <c r="E172" s="20">
        <f>Model!$W$25*((drdp!B172+drdp!K172)*DECR!$B172+(drdp!E172+drdp!N172)*DECR!$C172+(drdp!H172+drdp!Q172)*DECR!$D172)</f>
        <v>0</v>
      </c>
      <c r="F172" s="20">
        <f>Model!$W$25*((drdp!C172+drdp!L172)*DECR!$B172+(drdp!F172+drdp!O172)*DECR!$C172+(drdp!I172+drdp!R172)*DECR!$D172)</f>
        <v>0</v>
      </c>
      <c r="G172" s="20">
        <f>Model!$W$25*((drdp!D172+drdp!M172)*DECR!$B172+(drdp!G172+drdp!P172)*DECR!$C172+(drdp!J172+drdp!S172)*DECR!$D172)</f>
        <v>0</v>
      </c>
      <c r="H172" s="18">
        <f>Model!$W$25*((drdp!B172)*DECR!$B172+(drdp!E172)*DECR!$C172+(drdp!H172)*DECR!$D172)</f>
        <v>0</v>
      </c>
      <c r="I172" s="18">
        <f>Model!$W$25*((drdp!C172)*DECR!$B172+(drdp!F172)*DECR!$C172+(drdp!I172)*DECR!$D172)</f>
        <v>0</v>
      </c>
      <c r="J172" s="18">
        <f>Model!$W$25*((drdp!D172)*DECR!$B172+(drdp!G172)*DECR!$C172+(drdp!J172)*DECR!$D172)</f>
        <v>0</v>
      </c>
      <c r="K172" s="21">
        <f t="shared" si="34"/>
        <v>0.6091045042740808</v>
      </c>
      <c r="L172" s="21">
        <f t="shared" si="35"/>
        <v>10.405938912116383</v>
      </c>
      <c r="M172" s="21">
        <f t="shared" si="36"/>
        <v>0</v>
      </c>
      <c r="N172" s="21">
        <f t="shared" si="37"/>
        <v>-2.3841626408999375</v>
      </c>
      <c r="O172" s="21">
        <f t="shared" si="38"/>
        <v>0</v>
      </c>
      <c r="P172" s="21">
        <f t="shared" si="39"/>
        <v>0</v>
      </c>
      <c r="Q172" s="19">
        <f t="shared" si="40"/>
        <v>0.6091045042740808</v>
      </c>
      <c r="R172" s="19">
        <f t="shared" si="41"/>
        <v>10.405938912116383</v>
      </c>
      <c r="S172" s="19">
        <f t="shared" si="42"/>
        <v>0</v>
      </c>
      <c r="T172" s="19">
        <f t="shared" si="43"/>
        <v>-2.3841626408999375</v>
      </c>
      <c r="U172" s="19">
        <f t="shared" si="44"/>
        <v>0</v>
      </c>
      <c r="V172" s="19">
        <f t="shared" si="45"/>
        <v>0</v>
      </c>
    </row>
    <row r="173" spans="1:23" x14ac:dyDescent="0.25">
      <c r="A173" s="26">
        <f>Wellpath!E173</f>
        <v>0</v>
      </c>
      <c r="B173" s="22">
        <v>0</v>
      </c>
      <c r="C173" s="22">
        <v>0</v>
      </c>
      <c r="D173" s="22">
        <v>1</v>
      </c>
      <c r="E173" s="20">
        <f>Model!$W$25*((drdp!B173+drdp!K173)*DECR!$B173+(drdp!E173+drdp!N173)*DECR!$C173+(drdp!H173+drdp!Q173)*DECR!$D173)</f>
        <v>0</v>
      </c>
      <c r="F173" s="20">
        <f>Model!$W$25*((drdp!C173+drdp!L173)*DECR!$B173+(drdp!F173+drdp!O173)*DECR!$C173+(drdp!I173+drdp!R173)*DECR!$D173)</f>
        <v>0</v>
      </c>
      <c r="G173" s="20">
        <f>Model!$W$25*((drdp!D173+drdp!M173)*DECR!$B173+(drdp!G173+drdp!P173)*DECR!$C173+(drdp!J173+drdp!S173)*DECR!$D173)</f>
        <v>0</v>
      </c>
      <c r="H173" s="18">
        <f>Model!$W$25*((drdp!B173)*DECR!$B173+(drdp!E173)*DECR!$C173+(drdp!H173)*DECR!$D173)</f>
        <v>0</v>
      </c>
      <c r="I173" s="18">
        <f>Model!$W$25*((drdp!C173)*DECR!$B173+(drdp!F173)*DECR!$C173+(drdp!I173)*DECR!$D173)</f>
        <v>0</v>
      </c>
      <c r="J173" s="18">
        <f>Model!$W$25*((drdp!D173)*DECR!$B173+(drdp!G173)*DECR!$C173+(drdp!J173)*DECR!$D173)</f>
        <v>0</v>
      </c>
      <c r="K173" s="21">
        <f t="shared" si="34"/>
        <v>0.6091045042740808</v>
      </c>
      <c r="L173" s="21">
        <f t="shared" si="35"/>
        <v>10.405938912116383</v>
      </c>
      <c r="M173" s="21">
        <f t="shared" si="36"/>
        <v>0</v>
      </c>
      <c r="N173" s="21">
        <f t="shared" si="37"/>
        <v>-2.3841626408999375</v>
      </c>
      <c r="O173" s="21">
        <f t="shared" si="38"/>
        <v>0</v>
      </c>
      <c r="P173" s="21">
        <f t="shared" si="39"/>
        <v>0</v>
      </c>
      <c r="Q173" s="19">
        <f t="shared" si="40"/>
        <v>0.6091045042740808</v>
      </c>
      <c r="R173" s="19">
        <f t="shared" si="41"/>
        <v>10.405938912116383</v>
      </c>
      <c r="S173" s="19">
        <f t="shared" si="42"/>
        <v>0</v>
      </c>
      <c r="T173" s="19">
        <f t="shared" si="43"/>
        <v>-2.3841626408999375</v>
      </c>
      <c r="U173" s="19">
        <f t="shared" si="44"/>
        <v>0</v>
      </c>
      <c r="V173" s="19">
        <f t="shared" si="45"/>
        <v>0</v>
      </c>
      <c r="W173" s="10" t="s">
        <v>62</v>
      </c>
    </row>
    <row r="174" spans="1:23" x14ac:dyDescent="0.25">
      <c r="A174" s="26">
        <f>Wellpath!E174</f>
        <v>0</v>
      </c>
      <c r="B174" s="22">
        <v>0</v>
      </c>
      <c r="C174" s="22">
        <v>0</v>
      </c>
      <c r="D174" s="22">
        <v>1</v>
      </c>
      <c r="E174" s="20">
        <f>Model!$W$25*((drdp!B174+drdp!K174)*DECR!$B174+(drdp!E174+drdp!N174)*DECR!$C174+(drdp!H174+drdp!Q174)*DECR!$D174)</f>
        <v>0</v>
      </c>
      <c r="F174" s="20">
        <f>Model!$W$25*((drdp!C174+drdp!L174)*DECR!$B174+(drdp!F174+drdp!O174)*DECR!$C174+(drdp!I174+drdp!R174)*DECR!$D174)</f>
        <v>0</v>
      </c>
      <c r="G174" s="20">
        <f>Model!$W$25*((drdp!D174+drdp!M174)*DECR!$B174+(drdp!G174+drdp!P174)*DECR!$C174+(drdp!J174+drdp!S174)*DECR!$D174)</f>
        <v>0</v>
      </c>
      <c r="H174" s="18">
        <f>Model!$W$25*((drdp!B174)*DECR!$B174+(drdp!E174)*DECR!$C174+(drdp!H174)*DECR!$D174)</f>
        <v>0</v>
      </c>
      <c r="I174" s="18">
        <f>Model!$W$25*((drdp!C174)*DECR!$B174+(drdp!F174)*DECR!$C174+(drdp!I174)*DECR!$D174)</f>
        <v>0</v>
      </c>
      <c r="J174" s="18">
        <f>Model!$W$25*((drdp!D174)*DECR!$B174+(drdp!G174)*DECR!$C174+(drdp!J174)*DECR!$D174)</f>
        <v>0</v>
      </c>
      <c r="K174" s="21">
        <f t="shared" si="34"/>
        <v>0.6091045042740808</v>
      </c>
      <c r="L174" s="21">
        <f t="shared" si="35"/>
        <v>10.405938912116383</v>
      </c>
      <c r="M174" s="21">
        <f t="shared" si="36"/>
        <v>0</v>
      </c>
      <c r="N174" s="21">
        <f t="shared" si="37"/>
        <v>-2.3841626408999375</v>
      </c>
      <c r="O174" s="21">
        <f t="shared" si="38"/>
        <v>0</v>
      </c>
      <c r="P174" s="21">
        <f t="shared" si="39"/>
        <v>0</v>
      </c>
      <c r="Q174" s="19">
        <f t="shared" si="40"/>
        <v>0.6091045042740808</v>
      </c>
      <c r="R174" s="19">
        <f t="shared" si="41"/>
        <v>10.405938912116383</v>
      </c>
      <c r="S174" s="19">
        <f t="shared" si="42"/>
        <v>0</v>
      </c>
      <c r="T174" s="19">
        <f t="shared" si="43"/>
        <v>-2.3841626408999375</v>
      </c>
      <c r="U174" s="19">
        <f t="shared" si="44"/>
        <v>0</v>
      </c>
      <c r="V174" s="19">
        <f t="shared" si="45"/>
        <v>0</v>
      </c>
    </row>
    <row r="175" spans="1:23" x14ac:dyDescent="0.25">
      <c r="A175" s="26">
        <f>Wellpath!E175</f>
        <v>0</v>
      </c>
      <c r="B175" s="22">
        <v>0</v>
      </c>
      <c r="C175" s="22">
        <v>0</v>
      </c>
      <c r="D175" s="22">
        <v>1</v>
      </c>
      <c r="E175" s="20">
        <f>Model!$W$25*((drdp!B175+drdp!K175)*DECR!$B175+(drdp!E175+drdp!N175)*DECR!$C175+(drdp!H175+drdp!Q175)*DECR!$D175)</f>
        <v>0</v>
      </c>
      <c r="F175" s="20">
        <f>Model!$W$25*((drdp!C175+drdp!L175)*DECR!$B175+(drdp!F175+drdp!O175)*DECR!$C175+(drdp!I175+drdp!R175)*DECR!$D175)</f>
        <v>0</v>
      </c>
      <c r="G175" s="20">
        <f>Model!$W$25*((drdp!D175+drdp!M175)*DECR!$B175+(drdp!G175+drdp!P175)*DECR!$C175+(drdp!J175+drdp!S175)*DECR!$D175)</f>
        <v>0</v>
      </c>
      <c r="H175" s="18">
        <f>Model!$W$25*((drdp!B175)*DECR!$B175+(drdp!E175)*DECR!$C175+(drdp!H175)*DECR!$D175)</f>
        <v>0</v>
      </c>
      <c r="I175" s="18">
        <f>Model!$W$25*((drdp!C175)*DECR!$B175+(drdp!F175)*DECR!$C175+(drdp!I175)*DECR!$D175)</f>
        <v>0</v>
      </c>
      <c r="J175" s="18">
        <f>Model!$W$25*((drdp!D175)*DECR!$B175+(drdp!G175)*DECR!$C175+(drdp!J175)*DECR!$D175)</f>
        <v>0</v>
      </c>
      <c r="K175" s="21">
        <f t="shared" si="34"/>
        <v>0.6091045042740808</v>
      </c>
      <c r="L175" s="21">
        <f t="shared" si="35"/>
        <v>10.405938912116383</v>
      </c>
      <c r="M175" s="21">
        <f t="shared" si="36"/>
        <v>0</v>
      </c>
      <c r="N175" s="21">
        <f t="shared" si="37"/>
        <v>-2.3841626408999375</v>
      </c>
      <c r="O175" s="21">
        <f t="shared" si="38"/>
        <v>0</v>
      </c>
      <c r="P175" s="21">
        <f t="shared" si="39"/>
        <v>0</v>
      </c>
      <c r="Q175" s="19">
        <f t="shared" si="40"/>
        <v>0.6091045042740808</v>
      </c>
      <c r="R175" s="19">
        <f t="shared" si="41"/>
        <v>10.405938912116383</v>
      </c>
      <c r="S175" s="19">
        <f t="shared" si="42"/>
        <v>0</v>
      </c>
      <c r="T175" s="19">
        <f t="shared" si="43"/>
        <v>-2.3841626408999375</v>
      </c>
      <c r="U175" s="19">
        <f t="shared" si="44"/>
        <v>0</v>
      </c>
      <c r="V175" s="19">
        <f t="shared" si="45"/>
        <v>0</v>
      </c>
    </row>
    <row r="176" spans="1:23" x14ac:dyDescent="0.25">
      <c r="A176" s="26">
        <f>Wellpath!E176</f>
        <v>0</v>
      </c>
      <c r="B176" s="22">
        <v>0</v>
      </c>
      <c r="C176" s="22">
        <v>0</v>
      </c>
      <c r="D176" s="22">
        <v>1</v>
      </c>
      <c r="E176" s="20">
        <f>Model!$W$25*((drdp!B176+drdp!K176)*DECR!$B176+(drdp!E176+drdp!N176)*DECR!$C176+(drdp!H176+drdp!Q176)*DECR!$D176)</f>
        <v>0</v>
      </c>
      <c r="F176" s="20">
        <f>Model!$W$25*((drdp!C176+drdp!L176)*DECR!$B176+(drdp!F176+drdp!O176)*DECR!$C176+(drdp!I176+drdp!R176)*DECR!$D176)</f>
        <v>0</v>
      </c>
      <c r="G176" s="20">
        <f>Model!$W$25*((drdp!D176+drdp!M176)*DECR!$B176+(drdp!G176+drdp!P176)*DECR!$C176+(drdp!J176+drdp!S176)*DECR!$D176)</f>
        <v>0</v>
      </c>
      <c r="H176" s="18">
        <f>Model!$W$25*((drdp!B176)*DECR!$B176+(drdp!E176)*DECR!$C176+(drdp!H176)*DECR!$D176)</f>
        <v>0</v>
      </c>
      <c r="I176" s="18">
        <f>Model!$W$25*((drdp!C176)*DECR!$B176+(drdp!F176)*DECR!$C176+(drdp!I176)*DECR!$D176)</f>
        <v>0</v>
      </c>
      <c r="J176" s="18">
        <f>Model!$W$25*((drdp!D176)*DECR!$B176+(drdp!G176)*DECR!$C176+(drdp!J176)*DECR!$D176)</f>
        <v>0</v>
      </c>
      <c r="K176" s="21">
        <f t="shared" si="34"/>
        <v>0.6091045042740808</v>
      </c>
      <c r="L176" s="21">
        <f t="shared" si="35"/>
        <v>10.405938912116383</v>
      </c>
      <c r="M176" s="21">
        <f t="shared" si="36"/>
        <v>0</v>
      </c>
      <c r="N176" s="21">
        <f t="shared" si="37"/>
        <v>-2.3841626408999375</v>
      </c>
      <c r="O176" s="21">
        <f t="shared" si="38"/>
        <v>0</v>
      </c>
      <c r="P176" s="21">
        <f t="shared" si="39"/>
        <v>0</v>
      </c>
      <c r="Q176" s="19">
        <f t="shared" si="40"/>
        <v>0.6091045042740808</v>
      </c>
      <c r="R176" s="19">
        <f t="shared" si="41"/>
        <v>10.405938912116383</v>
      </c>
      <c r="S176" s="19">
        <f t="shared" si="42"/>
        <v>0</v>
      </c>
      <c r="T176" s="19">
        <f t="shared" si="43"/>
        <v>-2.3841626408999375</v>
      </c>
      <c r="U176" s="19">
        <f t="shared" si="44"/>
        <v>0</v>
      </c>
      <c r="V176" s="19">
        <f t="shared" si="45"/>
        <v>0</v>
      </c>
    </row>
    <row r="177" spans="1:22" x14ac:dyDescent="0.25">
      <c r="A177" s="26">
        <f>Wellpath!E177</f>
        <v>0</v>
      </c>
      <c r="B177" s="22">
        <v>0</v>
      </c>
      <c r="C177" s="22">
        <v>0</v>
      </c>
      <c r="D177" s="22">
        <v>1</v>
      </c>
      <c r="E177" s="20">
        <f>Model!$W$25*((drdp!B177+drdp!K177)*DECR!$B177+(drdp!E177+drdp!N177)*DECR!$C177+(drdp!H177+drdp!Q177)*DECR!$D177)</f>
        <v>0</v>
      </c>
      <c r="F177" s="20">
        <f>Model!$W$25*((drdp!C177+drdp!L177)*DECR!$B177+(drdp!F177+drdp!O177)*DECR!$C177+(drdp!I177+drdp!R177)*DECR!$D177)</f>
        <v>0</v>
      </c>
      <c r="G177" s="20">
        <f>Model!$W$25*((drdp!D177+drdp!M177)*DECR!$B177+(drdp!G177+drdp!P177)*DECR!$C177+(drdp!J177+drdp!S177)*DECR!$D177)</f>
        <v>0</v>
      </c>
      <c r="H177" s="18">
        <f>Model!$W$25*((drdp!B177)*DECR!$B177+(drdp!E177)*DECR!$C177+(drdp!H177)*DECR!$D177)</f>
        <v>0</v>
      </c>
      <c r="I177" s="18">
        <f>Model!$W$25*((drdp!C177)*DECR!$B177+(drdp!F177)*DECR!$C177+(drdp!I177)*DECR!$D177)</f>
        <v>0</v>
      </c>
      <c r="J177" s="18">
        <f>Model!$W$25*((drdp!D177)*DECR!$B177+(drdp!G177)*DECR!$C177+(drdp!J177)*DECR!$D177)</f>
        <v>0</v>
      </c>
      <c r="K177" s="21">
        <f t="shared" si="34"/>
        <v>0.6091045042740808</v>
      </c>
      <c r="L177" s="21">
        <f t="shared" si="35"/>
        <v>10.405938912116383</v>
      </c>
      <c r="M177" s="21">
        <f t="shared" si="36"/>
        <v>0</v>
      </c>
      <c r="N177" s="21">
        <f t="shared" si="37"/>
        <v>-2.3841626408999375</v>
      </c>
      <c r="O177" s="21">
        <f t="shared" si="38"/>
        <v>0</v>
      </c>
      <c r="P177" s="21">
        <f t="shared" si="39"/>
        <v>0</v>
      </c>
      <c r="Q177" s="19">
        <f t="shared" si="40"/>
        <v>0.6091045042740808</v>
      </c>
      <c r="R177" s="19">
        <f t="shared" si="41"/>
        <v>10.405938912116383</v>
      </c>
      <c r="S177" s="19">
        <f t="shared" si="42"/>
        <v>0</v>
      </c>
      <c r="T177" s="19">
        <f t="shared" si="43"/>
        <v>-2.3841626408999375</v>
      </c>
      <c r="U177" s="19">
        <f t="shared" si="44"/>
        <v>0</v>
      </c>
      <c r="V177" s="19">
        <f t="shared" si="45"/>
        <v>0</v>
      </c>
    </row>
    <row r="178" spans="1:22" x14ac:dyDescent="0.25">
      <c r="A178" s="26">
        <f>Wellpath!E178</f>
        <v>0</v>
      </c>
      <c r="B178" s="22">
        <v>0</v>
      </c>
      <c r="C178" s="22">
        <v>0</v>
      </c>
      <c r="D178" s="22">
        <v>1</v>
      </c>
      <c r="E178" s="20">
        <f>Model!$W$25*((drdp!B178+drdp!K178)*DECR!$B178+(drdp!E178+drdp!N178)*DECR!$C178+(drdp!H178+drdp!Q178)*DECR!$D178)</f>
        <v>0</v>
      </c>
      <c r="F178" s="20">
        <f>Model!$W$25*((drdp!C178+drdp!L178)*DECR!$B178+(drdp!F178+drdp!O178)*DECR!$C178+(drdp!I178+drdp!R178)*DECR!$D178)</f>
        <v>0</v>
      </c>
      <c r="G178" s="20">
        <f>Model!$W$25*((drdp!D178+drdp!M178)*DECR!$B178+(drdp!G178+drdp!P178)*DECR!$C178+(drdp!J178+drdp!S178)*DECR!$D178)</f>
        <v>0</v>
      </c>
      <c r="H178" s="18">
        <f>Model!$W$25*((drdp!B178)*DECR!$B178+(drdp!E178)*DECR!$C178+(drdp!H178)*DECR!$D178)</f>
        <v>0</v>
      </c>
      <c r="I178" s="18">
        <f>Model!$W$25*((drdp!C178)*DECR!$B178+(drdp!F178)*DECR!$C178+(drdp!I178)*DECR!$D178)</f>
        <v>0</v>
      </c>
      <c r="J178" s="18">
        <f>Model!$W$25*((drdp!D178)*DECR!$B178+(drdp!G178)*DECR!$C178+(drdp!J178)*DECR!$D178)</f>
        <v>0</v>
      </c>
      <c r="K178" s="21">
        <f t="shared" si="34"/>
        <v>0.6091045042740808</v>
      </c>
      <c r="L178" s="21">
        <f t="shared" si="35"/>
        <v>10.405938912116383</v>
      </c>
      <c r="M178" s="21">
        <f t="shared" si="36"/>
        <v>0</v>
      </c>
      <c r="N178" s="21">
        <f t="shared" si="37"/>
        <v>-2.3841626408999375</v>
      </c>
      <c r="O178" s="21">
        <f t="shared" si="38"/>
        <v>0</v>
      </c>
      <c r="P178" s="21">
        <f t="shared" si="39"/>
        <v>0</v>
      </c>
      <c r="Q178" s="19">
        <f t="shared" si="40"/>
        <v>0.6091045042740808</v>
      </c>
      <c r="R178" s="19">
        <f t="shared" si="41"/>
        <v>10.405938912116383</v>
      </c>
      <c r="S178" s="19">
        <f t="shared" si="42"/>
        <v>0</v>
      </c>
      <c r="T178" s="19">
        <f t="shared" si="43"/>
        <v>-2.3841626408999375</v>
      </c>
      <c r="U178" s="19">
        <f t="shared" si="44"/>
        <v>0</v>
      </c>
      <c r="V178" s="19">
        <f t="shared" si="45"/>
        <v>0</v>
      </c>
    </row>
    <row r="179" spans="1:22" x14ac:dyDescent="0.25">
      <c r="A179" s="26">
        <f>Wellpath!E179</f>
        <v>0</v>
      </c>
      <c r="B179" s="22">
        <v>0</v>
      </c>
      <c r="C179" s="22">
        <v>0</v>
      </c>
      <c r="D179" s="22">
        <v>1</v>
      </c>
      <c r="E179" s="20">
        <f>Model!$W$25*((drdp!B179+drdp!K179)*DECR!$B179+(drdp!E179+drdp!N179)*DECR!$C179+(drdp!H179+drdp!Q179)*DECR!$D179)</f>
        <v>0</v>
      </c>
      <c r="F179" s="20">
        <f>Model!$W$25*((drdp!C179+drdp!L179)*DECR!$B179+(drdp!F179+drdp!O179)*DECR!$C179+(drdp!I179+drdp!R179)*DECR!$D179)</f>
        <v>0</v>
      </c>
      <c r="G179" s="20">
        <f>Model!$W$25*((drdp!D179+drdp!M179)*DECR!$B179+(drdp!G179+drdp!P179)*DECR!$C179+(drdp!J179+drdp!S179)*DECR!$D179)</f>
        <v>0</v>
      </c>
      <c r="H179" s="18">
        <f>Model!$W$25*((drdp!B179)*DECR!$B179+(drdp!E179)*DECR!$C179+(drdp!H179)*DECR!$D179)</f>
        <v>0</v>
      </c>
      <c r="I179" s="18">
        <f>Model!$W$25*((drdp!C179)*DECR!$B179+(drdp!F179)*DECR!$C179+(drdp!I179)*DECR!$D179)</f>
        <v>0</v>
      </c>
      <c r="J179" s="18">
        <f>Model!$W$25*((drdp!D179)*DECR!$B179+(drdp!G179)*DECR!$C179+(drdp!J179)*DECR!$D179)</f>
        <v>0</v>
      </c>
      <c r="K179" s="21">
        <f t="shared" si="34"/>
        <v>0.6091045042740808</v>
      </c>
      <c r="L179" s="21">
        <f t="shared" si="35"/>
        <v>10.405938912116383</v>
      </c>
      <c r="M179" s="21">
        <f t="shared" si="36"/>
        <v>0</v>
      </c>
      <c r="N179" s="21">
        <f t="shared" si="37"/>
        <v>-2.3841626408999375</v>
      </c>
      <c r="O179" s="21">
        <f t="shared" si="38"/>
        <v>0</v>
      </c>
      <c r="P179" s="21">
        <f t="shared" si="39"/>
        <v>0</v>
      </c>
      <c r="Q179" s="19">
        <f t="shared" si="40"/>
        <v>0.6091045042740808</v>
      </c>
      <c r="R179" s="19">
        <f t="shared" si="41"/>
        <v>10.405938912116383</v>
      </c>
      <c r="S179" s="19">
        <f t="shared" si="42"/>
        <v>0</v>
      </c>
      <c r="T179" s="19">
        <f t="shared" si="43"/>
        <v>-2.3841626408999375</v>
      </c>
      <c r="U179" s="19">
        <f t="shared" si="44"/>
        <v>0</v>
      </c>
      <c r="V179" s="19">
        <f t="shared" si="45"/>
        <v>0</v>
      </c>
    </row>
    <row r="180" spans="1:22" x14ac:dyDescent="0.25">
      <c r="A180" s="26">
        <f>Wellpath!E180</f>
        <v>0</v>
      </c>
      <c r="B180" s="22">
        <v>0</v>
      </c>
      <c r="C180" s="22">
        <v>0</v>
      </c>
      <c r="D180" s="22">
        <v>1</v>
      </c>
      <c r="E180" s="20">
        <f>Model!$W$25*((drdp!B180+drdp!K180)*DECR!$B180+(drdp!E180+drdp!N180)*DECR!$C180+(drdp!H180+drdp!Q180)*DECR!$D180)</f>
        <v>0</v>
      </c>
      <c r="F180" s="20">
        <f>Model!$W$25*((drdp!C180+drdp!L180)*DECR!$B180+(drdp!F180+drdp!O180)*DECR!$C180+(drdp!I180+drdp!R180)*DECR!$D180)</f>
        <v>0</v>
      </c>
      <c r="G180" s="20">
        <f>Model!$W$25*((drdp!D180+drdp!M180)*DECR!$B180+(drdp!G180+drdp!P180)*DECR!$C180+(drdp!J180+drdp!S180)*DECR!$D180)</f>
        <v>0</v>
      </c>
      <c r="H180" s="18">
        <f>Model!$W$25*((drdp!B180)*DECR!$B180+(drdp!E180)*DECR!$C180+(drdp!H180)*DECR!$D180)</f>
        <v>0</v>
      </c>
      <c r="I180" s="18">
        <f>Model!$W$25*((drdp!C180)*DECR!$B180+(drdp!F180)*DECR!$C180+(drdp!I180)*DECR!$D180)</f>
        <v>0</v>
      </c>
      <c r="J180" s="18">
        <f>Model!$W$25*((drdp!D180)*DECR!$B180+(drdp!G180)*DECR!$C180+(drdp!J180)*DECR!$D180)</f>
        <v>0</v>
      </c>
      <c r="K180" s="21">
        <f t="shared" si="34"/>
        <v>0.6091045042740808</v>
      </c>
      <c r="L180" s="21">
        <f t="shared" si="35"/>
        <v>10.405938912116383</v>
      </c>
      <c r="M180" s="21">
        <f t="shared" si="36"/>
        <v>0</v>
      </c>
      <c r="N180" s="21">
        <f t="shared" si="37"/>
        <v>-2.3841626408999375</v>
      </c>
      <c r="O180" s="21">
        <f t="shared" si="38"/>
        <v>0</v>
      </c>
      <c r="P180" s="21">
        <f t="shared" si="39"/>
        <v>0</v>
      </c>
      <c r="Q180" s="19">
        <f t="shared" si="40"/>
        <v>0.6091045042740808</v>
      </c>
      <c r="R180" s="19">
        <f t="shared" si="41"/>
        <v>10.405938912116383</v>
      </c>
      <c r="S180" s="19">
        <f t="shared" si="42"/>
        <v>0</v>
      </c>
      <c r="T180" s="19">
        <f t="shared" si="43"/>
        <v>-2.3841626408999375</v>
      </c>
      <c r="U180" s="19">
        <f t="shared" si="44"/>
        <v>0</v>
      </c>
      <c r="V180" s="19">
        <f t="shared" si="45"/>
        <v>0</v>
      </c>
    </row>
    <row r="181" spans="1:22" x14ac:dyDescent="0.25">
      <c r="A181" s="26">
        <f>Wellpath!E181</f>
        <v>0</v>
      </c>
      <c r="B181" s="22">
        <v>0</v>
      </c>
      <c r="C181" s="22">
        <v>0</v>
      </c>
      <c r="D181" s="22">
        <v>1</v>
      </c>
      <c r="E181" s="20">
        <f>Model!$W$25*((drdp!B181+drdp!K181)*DECR!$B181+(drdp!E181+drdp!N181)*DECR!$C181+(drdp!H181+drdp!Q181)*DECR!$D181)</f>
        <v>0</v>
      </c>
      <c r="F181" s="20">
        <f>Model!$W$25*((drdp!C181+drdp!L181)*DECR!$B181+(drdp!F181+drdp!O181)*DECR!$C181+(drdp!I181+drdp!R181)*DECR!$D181)</f>
        <v>0</v>
      </c>
      <c r="G181" s="20">
        <f>Model!$W$25*((drdp!D181+drdp!M181)*DECR!$B181+(drdp!G181+drdp!P181)*DECR!$C181+(drdp!J181+drdp!S181)*DECR!$D181)</f>
        <v>0</v>
      </c>
      <c r="H181" s="18">
        <f>Model!$W$25*((drdp!B181)*DECR!$B181+(drdp!E181)*DECR!$C181+(drdp!H181)*DECR!$D181)</f>
        <v>0</v>
      </c>
      <c r="I181" s="18">
        <f>Model!$W$25*((drdp!C181)*DECR!$B181+(drdp!F181)*DECR!$C181+(drdp!I181)*DECR!$D181)</f>
        <v>0</v>
      </c>
      <c r="J181" s="18">
        <f>Model!$W$25*((drdp!D181)*DECR!$B181+(drdp!G181)*DECR!$C181+(drdp!J181)*DECR!$D181)</f>
        <v>0</v>
      </c>
      <c r="K181" s="21">
        <f t="shared" si="34"/>
        <v>0.6091045042740808</v>
      </c>
      <c r="L181" s="21">
        <f t="shared" si="35"/>
        <v>10.405938912116383</v>
      </c>
      <c r="M181" s="21">
        <f t="shared" si="36"/>
        <v>0</v>
      </c>
      <c r="N181" s="21">
        <f t="shared" si="37"/>
        <v>-2.3841626408999375</v>
      </c>
      <c r="O181" s="21">
        <f t="shared" si="38"/>
        <v>0</v>
      </c>
      <c r="P181" s="21">
        <f t="shared" si="39"/>
        <v>0</v>
      </c>
      <c r="Q181" s="19">
        <f t="shared" si="40"/>
        <v>0.6091045042740808</v>
      </c>
      <c r="R181" s="19">
        <f t="shared" si="41"/>
        <v>10.405938912116383</v>
      </c>
      <c r="S181" s="19">
        <f t="shared" si="42"/>
        <v>0</v>
      </c>
      <c r="T181" s="19">
        <f t="shared" si="43"/>
        <v>-2.3841626408999375</v>
      </c>
      <c r="U181" s="19">
        <f t="shared" si="44"/>
        <v>0</v>
      </c>
      <c r="V181" s="19">
        <f t="shared" si="45"/>
        <v>0</v>
      </c>
    </row>
    <row r="182" spans="1:22" x14ac:dyDescent="0.25">
      <c r="A182" s="26">
        <f>Wellpath!E182</f>
        <v>0</v>
      </c>
      <c r="B182" s="22">
        <v>0</v>
      </c>
      <c r="C182" s="22">
        <v>0</v>
      </c>
      <c r="D182" s="22">
        <v>1</v>
      </c>
      <c r="E182" s="20">
        <f>Model!$W$25*((drdp!B182+drdp!K182)*DECR!$B182+(drdp!E182+drdp!N182)*DECR!$C182+(drdp!H182+drdp!Q182)*DECR!$D182)</f>
        <v>0</v>
      </c>
      <c r="F182" s="20">
        <f>Model!$W$25*((drdp!C182+drdp!L182)*DECR!$B182+(drdp!F182+drdp!O182)*DECR!$C182+(drdp!I182+drdp!R182)*DECR!$D182)</f>
        <v>0</v>
      </c>
      <c r="G182" s="20">
        <f>Model!$W$25*((drdp!D182+drdp!M182)*DECR!$B182+(drdp!G182+drdp!P182)*DECR!$C182+(drdp!J182+drdp!S182)*DECR!$D182)</f>
        <v>0</v>
      </c>
      <c r="H182" s="18">
        <f>Model!$W$25*((drdp!B182)*DECR!$B182+(drdp!E182)*DECR!$C182+(drdp!H182)*DECR!$D182)</f>
        <v>0</v>
      </c>
      <c r="I182" s="18">
        <f>Model!$W$25*((drdp!C182)*DECR!$B182+(drdp!F182)*DECR!$C182+(drdp!I182)*DECR!$D182)</f>
        <v>0</v>
      </c>
      <c r="J182" s="18">
        <f>Model!$W$25*((drdp!D182)*DECR!$B182+(drdp!G182)*DECR!$C182+(drdp!J182)*DECR!$D182)</f>
        <v>0</v>
      </c>
      <c r="K182" s="21">
        <f t="shared" si="34"/>
        <v>0.6091045042740808</v>
      </c>
      <c r="L182" s="21">
        <f t="shared" si="35"/>
        <v>10.405938912116383</v>
      </c>
      <c r="M182" s="21">
        <f t="shared" si="36"/>
        <v>0</v>
      </c>
      <c r="N182" s="21">
        <f t="shared" si="37"/>
        <v>-2.3841626408999375</v>
      </c>
      <c r="O182" s="21">
        <f t="shared" si="38"/>
        <v>0</v>
      </c>
      <c r="P182" s="21">
        <f t="shared" si="39"/>
        <v>0</v>
      </c>
      <c r="Q182" s="19">
        <f t="shared" si="40"/>
        <v>0.6091045042740808</v>
      </c>
      <c r="R182" s="19">
        <f t="shared" si="41"/>
        <v>10.405938912116383</v>
      </c>
      <c r="S182" s="19">
        <f t="shared" si="42"/>
        <v>0</v>
      </c>
      <c r="T182" s="19">
        <f t="shared" si="43"/>
        <v>-2.3841626408999375</v>
      </c>
      <c r="U182" s="19">
        <f t="shared" si="44"/>
        <v>0</v>
      </c>
      <c r="V182" s="19">
        <f t="shared" si="45"/>
        <v>0</v>
      </c>
    </row>
    <row r="183" spans="1:22" x14ac:dyDescent="0.25">
      <c r="A183" s="26">
        <f>Wellpath!E183</f>
        <v>0</v>
      </c>
      <c r="B183" s="22">
        <v>0</v>
      </c>
      <c r="C183" s="22">
        <v>0</v>
      </c>
      <c r="D183" s="22">
        <v>1</v>
      </c>
      <c r="E183" s="20">
        <f>Model!$W$25*((drdp!B183+drdp!K183)*DECR!$B183+(drdp!E183+drdp!N183)*DECR!$C183+(drdp!H183+drdp!Q183)*DECR!$D183)</f>
        <v>0</v>
      </c>
      <c r="F183" s="20">
        <f>Model!$W$25*((drdp!C183+drdp!L183)*DECR!$B183+(drdp!F183+drdp!O183)*DECR!$C183+(drdp!I183+drdp!R183)*DECR!$D183)</f>
        <v>0</v>
      </c>
      <c r="G183" s="20">
        <f>Model!$W$25*((drdp!D183+drdp!M183)*DECR!$B183+(drdp!G183+drdp!P183)*DECR!$C183+(drdp!J183+drdp!S183)*DECR!$D183)</f>
        <v>0</v>
      </c>
      <c r="H183" s="18">
        <f>Model!$W$25*((drdp!B183)*DECR!$B183+(drdp!E183)*DECR!$C183+(drdp!H183)*DECR!$D183)</f>
        <v>0</v>
      </c>
      <c r="I183" s="18">
        <f>Model!$W$25*((drdp!C183)*DECR!$B183+(drdp!F183)*DECR!$C183+(drdp!I183)*DECR!$D183)</f>
        <v>0</v>
      </c>
      <c r="J183" s="18">
        <f>Model!$W$25*((drdp!D183)*DECR!$B183+(drdp!G183)*DECR!$C183+(drdp!J183)*DECR!$D183)</f>
        <v>0</v>
      </c>
      <c r="K183" s="21">
        <f t="shared" si="34"/>
        <v>0.6091045042740808</v>
      </c>
      <c r="L183" s="21">
        <f t="shared" si="35"/>
        <v>10.405938912116383</v>
      </c>
      <c r="M183" s="21">
        <f t="shared" si="36"/>
        <v>0</v>
      </c>
      <c r="N183" s="21">
        <f t="shared" si="37"/>
        <v>-2.3841626408999375</v>
      </c>
      <c r="O183" s="21">
        <f t="shared" si="38"/>
        <v>0</v>
      </c>
      <c r="P183" s="21">
        <f t="shared" si="39"/>
        <v>0</v>
      </c>
      <c r="Q183" s="19">
        <f t="shared" si="40"/>
        <v>0.6091045042740808</v>
      </c>
      <c r="R183" s="19">
        <f t="shared" si="41"/>
        <v>10.405938912116383</v>
      </c>
      <c r="S183" s="19">
        <f t="shared" si="42"/>
        <v>0</v>
      </c>
      <c r="T183" s="19">
        <f t="shared" si="43"/>
        <v>-2.3841626408999375</v>
      </c>
      <c r="U183" s="19">
        <f t="shared" si="44"/>
        <v>0</v>
      </c>
      <c r="V183" s="19">
        <f t="shared" si="45"/>
        <v>0</v>
      </c>
    </row>
    <row r="184" spans="1:22" x14ac:dyDescent="0.25">
      <c r="A184" s="26">
        <f>Wellpath!E184</f>
        <v>0</v>
      </c>
      <c r="B184" s="22">
        <v>0</v>
      </c>
      <c r="C184" s="22">
        <v>0</v>
      </c>
      <c r="D184" s="22">
        <v>1</v>
      </c>
      <c r="E184" s="20">
        <f>Model!$W$25*((drdp!B184+drdp!K184)*DECR!$B184+(drdp!E184+drdp!N184)*DECR!$C184+(drdp!H184+drdp!Q184)*DECR!$D184)</f>
        <v>0</v>
      </c>
      <c r="F184" s="20">
        <f>Model!$W$25*((drdp!C184+drdp!L184)*DECR!$B184+(drdp!F184+drdp!O184)*DECR!$C184+(drdp!I184+drdp!R184)*DECR!$D184)</f>
        <v>0</v>
      </c>
      <c r="G184" s="20">
        <f>Model!$W$25*((drdp!D184+drdp!M184)*DECR!$B184+(drdp!G184+drdp!P184)*DECR!$C184+(drdp!J184+drdp!S184)*DECR!$D184)</f>
        <v>0</v>
      </c>
      <c r="H184" s="18">
        <f>Model!$W$25*((drdp!B184)*DECR!$B184+(drdp!E184)*DECR!$C184+(drdp!H184)*DECR!$D184)</f>
        <v>0</v>
      </c>
      <c r="I184" s="18">
        <f>Model!$W$25*((drdp!C184)*DECR!$B184+(drdp!F184)*DECR!$C184+(drdp!I184)*DECR!$D184)</f>
        <v>0</v>
      </c>
      <c r="J184" s="18">
        <f>Model!$W$25*((drdp!D184)*DECR!$B184+(drdp!G184)*DECR!$C184+(drdp!J184)*DECR!$D184)</f>
        <v>0</v>
      </c>
      <c r="K184" s="21">
        <f t="shared" si="34"/>
        <v>0.6091045042740808</v>
      </c>
      <c r="L184" s="21">
        <f t="shared" si="35"/>
        <v>10.405938912116383</v>
      </c>
      <c r="M184" s="21">
        <f t="shared" si="36"/>
        <v>0</v>
      </c>
      <c r="N184" s="21">
        <f t="shared" si="37"/>
        <v>-2.3841626408999375</v>
      </c>
      <c r="O184" s="21">
        <f t="shared" si="38"/>
        <v>0</v>
      </c>
      <c r="P184" s="21">
        <f t="shared" si="39"/>
        <v>0</v>
      </c>
      <c r="Q184" s="19">
        <f t="shared" si="40"/>
        <v>0.6091045042740808</v>
      </c>
      <c r="R184" s="19">
        <f t="shared" si="41"/>
        <v>10.405938912116383</v>
      </c>
      <c r="S184" s="19">
        <f t="shared" si="42"/>
        <v>0</v>
      </c>
      <c r="T184" s="19">
        <f t="shared" si="43"/>
        <v>-2.3841626408999375</v>
      </c>
      <c r="U184" s="19">
        <f t="shared" si="44"/>
        <v>0</v>
      </c>
      <c r="V184" s="19">
        <f t="shared" si="45"/>
        <v>0</v>
      </c>
    </row>
    <row r="185" spans="1:22" x14ac:dyDescent="0.25">
      <c r="A185" s="26">
        <f>Wellpath!E185</f>
        <v>0</v>
      </c>
      <c r="B185" s="22">
        <v>0</v>
      </c>
      <c r="C185" s="22">
        <v>0</v>
      </c>
      <c r="D185" s="22">
        <v>1</v>
      </c>
      <c r="E185" s="20">
        <f>Model!$W$25*((drdp!B185+drdp!K185)*DECR!$B185+(drdp!E185+drdp!N185)*DECR!$C185+(drdp!H185+drdp!Q185)*DECR!$D185)</f>
        <v>0</v>
      </c>
      <c r="F185" s="20">
        <f>Model!$W$25*((drdp!C185+drdp!L185)*DECR!$B185+(drdp!F185+drdp!O185)*DECR!$C185+(drdp!I185+drdp!R185)*DECR!$D185)</f>
        <v>0</v>
      </c>
      <c r="G185" s="20">
        <f>Model!$W$25*((drdp!D185+drdp!M185)*DECR!$B185+(drdp!G185+drdp!P185)*DECR!$C185+(drdp!J185+drdp!S185)*DECR!$D185)</f>
        <v>0</v>
      </c>
      <c r="H185" s="18">
        <f>Model!$W$25*((drdp!B185)*DECR!$B185+(drdp!E185)*DECR!$C185+(drdp!H185)*DECR!$D185)</f>
        <v>0</v>
      </c>
      <c r="I185" s="18">
        <f>Model!$W$25*((drdp!C185)*DECR!$B185+(drdp!F185)*DECR!$C185+(drdp!I185)*DECR!$D185)</f>
        <v>0</v>
      </c>
      <c r="J185" s="18">
        <f>Model!$W$25*((drdp!D185)*DECR!$B185+(drdp!G185)*DECR!$C185+(drdp!J185)*DECR!$D185)</f>
        <v>0</v>
      </c>
      <c r="K185" s="21">
        <f t="shared" si="34"/>
        <v>0.6091045042740808</v>
      </c>
      <c r="L185" s="21">
        <f t="shared" si="35"/>
        <v>10.405938912116383</v>
      </c>
      <c r="M185" s="21">
        <f t="shared" si="36"/>
        <v>0</v>
      </c>
      <c r="N185" s="21">
        <f t="shared" si="37"/>
        <v>-2.3841626408999375</v>
      </c>
      <c r="O185" s="21">
        <f t="shared" si="38"/>
        <v>0</v>
      </c>
      <c r="P185" s="21">
        <f t="shared" si="39"/>
        <v>0</v>
      </c>
      <c r="Q185" s="19">
        <f t="shared" si="40"/>
        <v>0.6091045042740808</v>
      </c>
      <c r="R185" s="19">
        <f t="shared" si="41"/>
        <v>10.405938912116383</v>
      </c>
      <c r="S185" s="19">
        <f t="shared" si="42"/>
        <v>0</v>
      </c>
      <c r="T185" s="19">
        <f t="shared" si="43"/>
        <v>-2.3841626408999375</v>
      </c>
      <c r="U185" s="19">
        <f t="shared" si="44"/>
        <v>0</v>
      </c>
      <c r="V185" s="19">
        <f t="shared" si="45"/>
        <v>0</v>
      </c>
    </row>
    <row r="186" spans="1:22" x14ac:dyDescent="0.25">
      <c r="A186" s="26">
        <f>Wellpath!E186</f>
        <v>0</v>
      </c>
      <c r="B186" s="22">
        <v>0</v>
      </c>
      <c r="C186" s="22">
        <v>0</v>
      </c>
      <c r="D186" s="22">
        <v>1</v>
      </c>
      <c r="E186" s="20">
        <f>Model!$W$25*((drdp!B186+drdp!K186)*DECR!$B186+(drdp!E186+drdp!N186)*DECR!$C186+(drdp!H186+drdp!Q186)*DECR!$D186)</f>
        <v>0</v>
      </c>
      <c r="F186" s="20">
        <f>Model!$W$25*((drdp!C186+drdp!L186)*DECR!$B186+(drdp!F186+drdp!O186)*DECR!$C186+(drdp!I186+drdp!R186)*DECR!$D186)</f>
        <v>0</v>
      </c>
      <c r="G186" s="20">
        <f>Model!$W$25*((drdp!D186+drdp!M186)*DECR!$B186+(drdp!G186+drdp!P186)*DECR!$C186+(drdp!J186+drdp!S186)*DECR!$D186)</f>
        <v>0</v>
      </c>
      <c r="H186" s="18">
        <f>Model!$W$25*((drdp!B186)*DECR!$B186+(drdp!E186)*DECR!$C186+(drdp!H186)*DECR!$D186)</f>
        <v>0</v>
      </c>
      <c r="I186" s="18">
        <f>Model!$W$25*((drdp!C186)*DECR!$B186+(drdp!F186)*DECR!$C186+(drdp!I186)*DECR!$D186)</f>
        <v>0</v>
      </c>
      <c r="J186" s="18">
        <f>Model!$W$25*((drdp!D186)*DECR!$B186+(drdp!G186)*DECR!$C186+(drdp!J186)*DECR!$D186)</f>
        <v>0</v>
      </c>
      <c r="K186" s="21">
        <f t="shared" si="34"/>
        <v>0.6091045042740808</v>
      </c>
      <c r="L186" s="21">
        <f t="shared" si="35"/>
        <v>10.405938912116383</v>
      </c>
      <c r="M186" s="21">
        <f t="shared" si="36"/>
        <v>0</v>
      </c>
      <c r="N186" s="21">
        <f t="shared" si="37"/>
        <v>-2.3841626408999375</v>
      </c>
      <c r="O186" s="21">
        <f t="shared" si="38"/>
        <v>0</v>
      </c>
      <c r="P186" s="21">
        <f t="shared" si="39"/>
        <v>0</v>
      </c>
      <c r="Q186" s="19">
        <f t="shared" si="40"/>
        <v>0.6091045042740808</v>
      </c>
      <c r="R186" s="19">
        <f t="shared" si="41"/>
        <v>10.405938912116383</v>
      </c>
      <c r="S186" s="19">
        <f t="shared" si="42"/>
        <v>0</v>
      </c>
      <c r="T186" s="19">
        <f t="shared" si="43"/>
        <v>-2.3841626408999375</v>
      </c>
      <c r="U186" s="19">
        <f t="shared" si="44"/>
        <v>0</v>
      </c>
      <c r="V186" s="19">
        <f t="shared" si="45"/>
        <v>0</v>
      </c>
    </row>
    <row r="187" spans="1:22" x14ac:dyDescent="0.25">
      <c r="A187" s="26">
        <f>Wellpath!E187</f>
        <v>0</v>
      </c>
      <c r="B187" s="22">
        <v>0</v>
      </c>
      <c r="C187" s="22">
        <v>0</v>
      </c>
      <c r="D187" s="22">
        <v>1</v>
      </c>
      <c r="E187" s="20">
        <f>Model!$W$25*((drdp!B187+drdp!K187)*DECR!$B187+(drdp!E187+drdp!N187)*DECR!$C187+(drdp!H187+drdp!Q187)*DECR!$D187)</f>
        <v>0</v>
      </c>
      <c r="F187" s="20">
        <f>Model!$W$25*((drdp!C187+drdp!L187)*DECR!$B187+(drdp!F187+drdp!O187)*DECR!$C187+(drdp!I187+drdp!R187)*DECR!$D187)</f>
        <v>0</v>
      </c>
      <c r="G187" s="20">
        <f>Model!$W$25*((drdp!D187+drdp!M187)*DECR!$B187+(drdp!G187+drdp!P187)*DECR!$C187+(drdp!J187+drdp!S187)*DECR!$D187)</f>
        <v>0</v>
      </c>
      <c r="H187" s="18">
        <f>Model!$W$25*((drdp!B187)*DECR!$B187+(drdp!E187)*DECR!$C187+(drdp!H187)*DECR!$D187)</f>
        <v>0</v>
      </c>
      <c r="I187" s="18">
        <f>Model!$W$25*((drdp!C187)*DECR!$B187+(drdp!F187)*DECR!$C187+(drdp!I187)*DECR!$D187)</f>
        <v>0</v>
      </c>
      <c r="J187" s="18">
        <f>Model!$W$25*((drdp!D187)*DECR!$B187+(drdp!G187)*DECR!$C187+(drdp!J187)*DECR!$D187)</f>
        <v>0</v>
      </c>
      <c r="K187" s="21">
        <f t="shared" si="34"/>
        <v>0.6091045042740808</v>
      </c>
      <c r="L187" s="21">
        <f t="shared" si="35"/>
        <v>10.405938912116383</v>
      </c>
      <c r="M187" s="21">
        <f t="shared" si="36"/>
        <v>0</v>
      </c>
      <c r="N187" s="21">
        <f t="shared" si="37"/>
        <v>-2.3841626408999375</v>
      </c>
      <c r="O187" s="21">
        <f t="shared" si="38"/>
        <v>0</v>
      </c>
      <c r="P187" s="21">
        <f t="shared" si="39"/>
        <v>0</v>
      </c>
      <c r="Q187" s="19">
        <f t="shared" si="40"/>
        <v>0.6091045042740808</v>
      </c>
      <c r="R187" s="19">
        <f t="shared" si="41"/>
        <v>10.405938912116383</v>
      </c>
      <c r="S187" s="19">
        <f t="shared" si="42"/>
        <v>0</v>
      </c>
      <c r="T187" s="19">
        <f t="shared" si="43"/>
        <v>-2.3841626408999375</v>
      </c>
      <c r="U187" s="19">
        <f t="shared" si="44"/>
        <v>0</v>
      </c>
      <c r="V187" s="19">
        <f t="shared" si="45"/>
        <v>0</v>
      </c>
    </row>
    <row r="188" spans="1:22" x14ac:dyDescent="0.25">
      <c r="A188" s="26">
        <f>Wellpath!E188</f>
        <v>0</v>
      </c>
      <c r="B188" s="22">
        <v>0</v>
      </c>
      <c r="C188" s="22">
        <v>0</v>
      </c>
      <c r="D188" s="22">
        <v>1</v>
      </c>
      <c r="E188" s="20">
        <f>Model!$W$25*((drdp!B188+drdp!K188)*DECR!$B188+(drdp!E188+drdp!N188)*DECR!$C188+(drdp!H188+drdp!Q188)*DECR!$D188)</f>
        <v>0</v>
      </c>
      <c r="F188" s="20">
        <f>Model!$W$25*((drdp!C188+drdp!L188)*DECR!$B188+(drdp!F188+drdp!O188)*DECR!$C188+(drdp!I188+drdp!R188)*DECR!$D188)</f>
        <v>0</v>
      </c>
      <c r="G188" s="20">
        <f>Model!$W$25*((drdp!D188+drdp!M188)*DECR!$B188+(drdp!G188+drdp!P188)*DECR!$C188+(drdp!J188+drdp!S188)*DECR!$D188)</f>
        <v>0</v>
      </c>
      <c r="H188" s="18">
        <f>Model!$W$25*((drdp!B188)*DECR!$B188+(drdp!E188)*DECR!$C188+(drdp!H188)*DECR!$D188)</f>
        <v>0</v>
      </c>
      <c r="I188" s="18">
        <f>Model!$W$25*((drdp!C188)*DECR!$B188+(drdp!F188)*DECR!$C188+(drdp!I188)*DECR!$D188)</f>
        <v>0</v>
      </c>
      <c r="J188" s="18">
        <f>Model!$W$25*((drdp!D188)*DECR!$B188+(drdp!G188)*DECR!$C188+(drdp!J188)*DECR!$D188)</f>
        <v>0</v>
      </c>
      <c r="K188" s="21">
        <f t="shared" si="34"/>
        <v>0.6091045042740808</v>
      </c>
      <c r="L188" s="21">
        <f t="shared" si="35"/>
        <v>10.405938912116383</v>
      </c>
      <c r="M188" s="21">
        <f t="shared" si="36"/>
        <v>0</v>
      </c>
      <c r="N188" s="21">
        <f t="shared" si="37"/>
        <v>-2.3841626408999375</v>
      </c>
      <c r="O188" s="21">
        <f t="shared" si="38"/>
        <v>0</v>
      </c>
      <c r="P188" s="21">
        <f t="shared" si="39"/>
        <v>0</v>
      </c>
      <c r="Q188" s="19">
        <f t="shared" si="40"/>
        <v>0.6091045042740808</v>
      </c>
      <c r="R188" s="19">
        <f t="shared" si="41"/>
        <v>10.405938912116383</v>
      </c>
      <c r="S188" s="19">
        <f t="shared" si="42"/>
        <v>0</v>
      </c>
      <c r="T188" s="19">
        <f t="shared" si="43"/>
        <v>-2.3841626408999375</v>
      </c>
      <c r="U188" s="19">
        <f t="shared" si="44"/>
        <v>0</v>
      </c>
      <c r="V188" s="19">
        <f t="shared" si="45"/>
        <v>0</v>
      </c>
    </row>
    <row r="189" spans="1:22" x14ac:dyDescent="0.25">
      <c r="A189" s="26">
        <f>Wellpath!E189</f>
        <v>0</v>
      </c>
      <c r="B189" s="22">
        <v>0</v>
      </c>
      <c r="C189" s="22">
        <v>0</v>
      </c>
      <c r="D189" s="22">
        <v>1</v>
      </c>
      <c r="E189" s="20">
        <f>Model!$W$25*((drdp!B189+drdp!K189)*DECR!$B189+(drdp!E189+drdp!N189)*DECR!$C189+(drdp!H189+drdp!Q189)*DECR!$D189)</f>
        <v>0</v>
      </c>
      <c r="F189" s="20">
        <f>Model!$W$25*((drdp!C189+drdp!L189)*DECR!$B189+(drdp!F189+drdp!O189)*DECR!$C189+(drdp!I189+drdp!R189)*DECR!$D189)</f>
        <v>0</v>
      </c>
      <c r="G189" s="20">
        <f>Model!$W$25*((drdp!D189+drdp!M189)*DECR!$B189+(drdp!G189+drdp!P189)*DECR!$C189+(drdp!J189+drdp!S189)*DECR!$D189)</f>
        <v>0</v>
      </c>
      <c r="H189" s="18">
        <f>Model!$W$25*((drdp!B189)*DECR!$B189+(drdp!E189)*DECR!$C189+(drdp!H189)*DECR!$D189)</f>
        <v>0</v>
      </c>
      <c r="I189" s="18">
        <f>Model!$W$25*((drdp!C189)*DECR!$B189+(drdp!F189)*DECR!$C189+(drdp!I189)*DECR!$D189)</f>
        <v>0</v>
      </c>
      <c r="J189" s="18">
        <f>Model!$W$25*((drdp!D189)*DECR!$B189+(drdp!G189)*DECR!$C189+(drdp!J189)*DECR!$D189)</f>
        <v>0</v>
      </c>
      <c r="K189" s="21">
        <f t="shared" si="34"/>
        <v>0.6091045042740808</v>
      </c>
      <c r="L189" s="21">
        <f t="shared" si="35"/>
        <v>10.405938912116383</v>
      </c>
      <c r="M189" s="21">
        <f t="shared" si="36"/>
        <v>0</v>
      </c>
      <c r="N189" s="21">
        <f t="shared" si="37"/>
        <v>-2.3841626408999375</v>
      </c>
      <c r="O189" s="21">
        <f t="shared" si="38"/>
        <v>0</v>
      </c>
      <c r="P189" s="21">
        <f t="shared" si="39"/>
        <v>0</v>
      </c>
      <c r="Q189" s="19">
        <f t="shared" si="40"/>
        <v>0.6091045042740808</v>
      </c>
      <c r="R189" s="19">
        <f t="shared" si="41"/>
        <v>10.405938912116383</v>
      </c>
      <c r="S189" s="19">
        <f t="shared" si="42"/>
        <v>0</v>
      </c>
      <c r="T189" s="19">
        <f t="shared" si="43"/>
        <v>-2.3841626408999375</v>
      </c>
      <c r="U189" s="19">
        <f t="shared" si="44"/>
        <v>0</v>
      </c>
      <c r="V189" s="19">
        <f t="shared" si="45"/>
        <v>0</v>
      </c>
    </row>
    <row r="190" spans="1:22" x14ac:dyDescent="0.25">
      <c r="A190" s="26">
        <f>Wellpath!E190</f>
        <v>0</v>
      </c>
      <c r="B190" s="22">
        <v>0</v>
      </c>
      <c r="C190" s="22">
        <v>0</v>
      </c>
      <c r="D190" s="22">
        <v>1</v>
      </c>
      <c r="E190" s="20">
        <f>Model!$W$25*((drdp!B190+drdp!K190)*DECR!$B190+(drdp!E190+drdp!N190)*DECR!$C190+(drdp!H190+drdp!Q190)*DECR!$D190)</f>
        <v>0</v>
      </c>
      <c r="F190" s="20">
        <f>Model!$W$25*((drdp!C190+drdp!L190)*DECR!$B190+(drdp!F190+drdp!O190)*DECR!$C190+(drdp!I190+drdp!R190)*DECR!$D190)</f>
        <v>0</v>
      </c>
      <c r="G190" s="20">
        <f>Model!$W$25*((drdp!D190+drdp!M190)*DECR!$B190+(drdp!G190+drdp!P190)*DECR!$C190+(drdp!J190+drdp!S190)*DECR!$D190)</f>
        <v>0</v>
      </c>
      <c r="H190" s="18">
        <f>Model!$W$25*((drdp!B190)*DECR!$B190+(drdp!E190)*DECR!$C190+(drdp!H190)*DECR!$D190)</f>
        <v>0</v>
      </c>
      <c r="I190" s="18">
        <f>Model!$W$25*((drdp!C190)*DECR!$B190+(drdp!F190)*DECR!$C190+(drdp!I190)*DECR!$D190)</f>
        <v>0</v>
      </c>
      <c r="J190" s="18">
        <f>Model!$W$25*((drdp!D190)*DECR!$B190+(drdp!G190)*DECR!$C190+(drdp!J190)*DECR!$D190)</f>
        <v>0</v>
      </c>
      <c r="K190" s="21">
        <f t="shared" si="34"/>
        <v>0.6091045042740808</v>
      </c>
      <c r="L190" s="21">
        <f t="shared" si="35"/>
        <v>10.405938912116383</v>
      </c>
      <c r="M190" s="21">
        <f t="shared" si="36"/>
        <v>0</v>
      </c>
      <c r="N190" s="21">
        <f t="shared" si="37"/>
        <v>-2.3841626408999375</v>
      </c>
      <c r="O190" s="21">
        <f t="shared" si="38"/>
        <v>0</v>
      </c>
      <c r="P190" s="21">
        <f t="shared" si="39"/>
        <v>0</v>
      </c>
      <c r="Q190" s="19">
        <f t="shared" si="40"/>
        <v>0.6091045042740808</v>
      </c>
      <c r="R190" s="19">
        <f t="shared" si="41"/>
        <v>10.405938912116383</v>
      </c>
      <c r="S190" s="19">
        <f t="shared" si="42"/>
        <v>0</v>
      </c>
      <c r="T190" s="19">
        <f t="shared" si="43"/>
        <v>-2.3841626408999375</v>
      </c>
      <c r="U190" s="19">
        <f t="shared" si="44"/>
        <v>0</v>
      </c>
      <c r="V190" s="19">
        <f t="shared" si="45"/>
        <v>0</v>
      </c>
    </row>
    <row r="191" spans="1:22" x14ac:dyDescent="0.25">
      <c r="A191" s="26">
        <f>Wellpath!E191</f>
        <v>0</v>
      </c>
      <c r="B191" s="22">
        <v>0</v>
      </c>
      <c r="C191" s="22">
        <v>0</v>
      </c>
      <c r="D191" s="22">
        <v>1</v>
      </c>
      <c r="E191" s="20">
        <f>Model!$W$25*((drdp!B191+drdp!K191)*DECR!$B191+(drdp!E191+drdp!N191)*DECR!$C191+(drdp!H191+drdp!Q191)*DECR!$D191)</f>
        <v>0</v>
      </c>
      <c r="F191" s="20">
        <f>Model!$W$25*((drdp!C191+drdp!L191)*DECR!$B191+(drdp!F191+drdp!O191)*DECR!$C191+(drdp!I191+drdp!R191)*DECR!$D191)</f>
        <v>0</v>
      </c>
      <c r="G191" s="20">
        <f>Model!$W$25*((drdp!D191+drdp!M191)*DECR!$B191+(drdp!G191+drdp!P191)*DECR!$C191+(drdp!J191+drdp!S191)*DECR!$D191)</f>
        <v>0</v>
      </c>
      <c r="H191" s="18">
        <f>Model!$W$25*((drdp!B191)*DECR!$B191+(drdp!E191)*DECR!$C191+(drdp!H191)*DECR!$D191)</f>
        <v>0</v>
      </c>
      <c r="I191" s="18">
        <f>Model!$W$25*((drdp!C191)*DECR!$B191+(drdp!F191)*DECR!$C191+(drdp!I191)*DECR!$D191)</f>
        <v>0</v>
      </c>
      <c r="J191" s="18">
        <f>Model!$W$25*((drdp!D191)*DECR!$B191+(drdp!G191)*DECR!$C191+(drdp!J191)*DECR!$D191)</f>
        <v>0</v>
      </c>
      <c r="K191" s="21">
        <f t="shared" si="34"/>
        <v>0.6091045042740808</v>
      </c>
      <c r="L191" s="21">
        <f t="shared" si="35"/>
        <v>10.405938912116383</v>
      </c>
      <c r="M191" s="21">
        <f t="shared" si="36"/>
        <v>0</v>
      </c>
      <c r="N191" s="21">
        <f t="shared" si="37"/>
        <v>-2.3841626408999375</v>
      </c>
      <c r="O191" s="21">
        <f t="shared" si="38"/>
        <v>0</v>
      </c>
      <c r="P191" s="21">
        <f t="shared" si="39"/>
        <v>0</v>
      </c>
      <c r="Q191" s="19">
        <f t="shared" si="40"/>
        <v>0.6091045042740808</v>
      </c>
      <c r="R191" s="19">
        <f t="shared" si="41"/>
        <v>10.405938912116383</v>
      </c>
      <c r="S191" s="19">
        <f t="shared" si="42"/>
        <v>0</v>
      </c>
      <c r="T191" s="19">
        <f t="shared" si="43"/>
        <v>-2.3841626408999375</v>
      </c>
      <c r="U191" s="19">
        <f t="shared" si="44"/>
        <v>0</v>
      </c>
      <c r="V191" s="19">
        <f t="shared" si="45"/>
        <v>0</v>
      </c>
    </row>
    <row r="192" spans="1:22" x14ac:dyDescent="0.25">
      <c r="A192" s="26">
        <f>Wellpath!E192</f>
        <v>0</v>
      </c>
      <c r="B192" s="22">
        <v>0</v>
      </c>
      <c r="C192" s="22">
        <v>0</v>
      </c>
      <c r="D192" s="22">
        <v>1</v>
      </c>
      <c r="E192" s="20">
        <f>Model!$W$25*((drdp!B192+drdp!K192)*DECR!$B192+(drdp!E192+drdp!N192)*DECR!$C192+(drdp!H192+drdp!Q192)*DECR!$D192)</f>
        <v>0</v>
      </c>
      <c r="F192" s="20">
        <f>Model!$W$25*((drdp!C192+drdp!L192)*DECR!$B192+(drdp!F192+drdp!O192)*DECR!$C192+(drdp!I192+drdp!R192)*DECR!$D192)</f>
        <v>0</v>
      </c>
      <c r="G192" s="20">
        <f>Model!$W$25*((drdp!D192+drdp!M192)*DECR!$B192+(drdp!G192+drdp!P192)*DECR!$C192+(drdp!J192+drdp!S192)*DECR!$D192)</f>
        <v>0</v>
      </c>
      <c r="H192" s="18">
        <f>Model!$W$25*((drdp!B192)*DECR!$B192+(drdp!E192)*DECR!$C192+(drdp!H192)*DECR!$D192)</f>
        <v>0</v>
      </c>
      <c r="I192" s="18">
        <f>Model!$W$25*((drdp!C192)*DECR!$B192+(drdp!F192)*DECR!$C192+(drdp!I192)*DECR!$D192)</f>
        <v>0</v>
      </c>
      <c r="J192" s="18">
        <f>Model!$W$25*((drdp!D192)*DECR!$B192+(drdp!G192)*DECR!$C192+(drdp!J192)*DECR!$D192)</f>
        <v>0</v>
      </c>
      <c r="K192" s="21">
        <f t="shared" si="34"/>
        <v>0.6091045042740808</v>
      </c>
      <c r="L192" s="21">
        <f t="shared" si="35"/>
        <v>10.405938912116383</v>
      </c>
      <c r="M192" s="21">
        <f t="shared" si="36"/>
        <v>0</v>
      </c>
      <c r="N192" s="21">
        <f t="shared" si="37"/>
        <v>-2.3841626408999375</v>
      </c>
      <c r="O192" s="21">
        <f t="shared" si="38"/>
        <v>0</v>
      </c>
      <c r="P192" s="21">
        <f t="shared" si="39"/>
        <v>0</v>
      </c>
      <c r="Q192" s="19">
        <f t="shared" si="40"/>
        <v>0.6091045042740808</v>
      </c>
      <c r="R192" s="19">
        <f t="shared" si="41"/>
        <v>10.405938912116383</v>
      </c>
      <c r="S192" s="19">
        <f t="shared" si="42"/>
        <v>0</v>
      </c>
      <c r="T192" s="19">
        <f t="shared" si="43"/>
        <v>-2.3841626408999375</v>
      </c>
      <c r="U192" s="19">
        <f t="shared" si="44"/>
        <v>0</v>
      </c>
      <c r="V192" s="19">
        <f t="shared" si="45"/>
        <v>0</v>
      </c>
    </row>
    <row r="193" spans="1:22" x14ac:dyDescent="0.25">
      <c r="A193" s="26">
        <f>Wellpath!E193</f>
        <v>0</v>
      </c>
      <c r="B193" s="22">
        <v>0</v>
      </c>
      <c r="C193" s="22">
        <v>0</v>
      </c>
      <c r="D193" s="22">
        <v>1</v>
      </c>
      <c r="E193" s="20">
        <f>Model!$W$25*((drdp!B193+drdp!K193)*DECR!$B193+(drdp!E193+drdp!N193)*DECR!$C193+(drdp!H193+drdp!Q193)*DECR!$D193)</f>
        <v>0</v>
      </c>
      <c r="F193" s="20">
        <f>Model!$W$25*((drdp!C193+drdp!L193)*DECR!$B193+(drdp!F193+drdp!O193)*DECR!$C193+(drdp!I193+drdp!R193)*DECR!$D193)</f>
        <v>0</v>
      </c>
      <c r="G193" s="20">
        <f>Model!$W$25*((drdp!D193+drdp!M193)*DECR!$B193+(drdp!G193+drdp!P193)*DECR!$C193+(drdp!J193+drdp!S193)*DECR!$D193)</f>
        <v>0</v>
      </c>
      <c r="H193" s="18">
        <f>Model!$W$25*((drdp!B193)*DECR!$B193+(drdp!E193)*DECR!$C193+(drdp!H193)*DECR!$D193)</f>
        <v>0</v>
      </c>
      <c r="I193" s="18">
        <f>Model!$W$25*((drdp!C193)*DECR!$B193+(drdp!F193)*DECR!$C193+(drdp!I193)*DECR!$D193)</f>
        <v>0</v>
      </c>
      <c r="J193" s="18">
        <f>Model!$W$25*((drdp!D193)*DECR!$B193+(drdp!G193)*DECR!$C193+(drdp!J193)*DECR!$D193)</f>
        <v>0</v>
      </c>
      <c r="K193" s="21">
        <f t="shared" si="34"/>
        <v>0.6091045042740808</v>
      </c>
      <c r="L193" s="21">
        <f t="shared" si="35"/>
        <v>10.405938912116383</v>
      </c>
      <c r="M193" s="21">
        <f t="shared" si="36"/>
        <v>0</v>
      </c>
      <c r="N193" s="21">
        <f t="shared" si="37"/>
        <v>-2.3841626408999375</v>
      </c>
      <c r="O193" s="21">
        <f t="shared" si="38"/>
        <v>0</v>
      </c>
      <c r="P193" s="21">
        <f t="shared" si="39"/>
        <v>0</v>
      </c>
      <c r="Q193" s="19">
        <f t="shared" si="40"/>
        <v>0.6091045042740808</v>
      </c>
      <c r="R193" s="19">
        <f t="shared" si="41"/>
        <v>10.405938912116383</v>
      </c>
      <c r="S193" s="19">
        <f t="shared" si="42"/>
        <v>0</v>
      </c>
      <c r="T193" s="19">
        <f t="shared" si="43"/>
        <v>-2.3841626408999375</v>
      </c>
      <c r="U193" s="19">
        <f t="shared" si="44"/>
        <v>0</v>
      </c>
      <c r="V193" s="19">
        <f t="shared" si="45"/>
        <v>0</v>
      </c>
    </row>
    <row r="194" spans="1:22" x14ac:dyDescent="0.25">
      <c r="A194" s="26">
        <f>Wellpath!E194</f>
        <v>0</v>
      </c>
      <c r="B194" s="22">
        <v>0</v>
      </c>
      <c r="C194" s="22">
        <v>0</v>
      </c>
      <c r="D194" s="22">
        <v>1</v>
      </c>
      <c r="E194" s="20">
        <f>Model!$W$25*((drdp!B194+drdp!K194)*DECR!$B194+(drdp!E194+drdp!N194)*DECR!$C194+(drdp!H194+drdp!Q194)*DECR!$D194)</f>
        <v>0</v>
      </c>
      <c r="F194" s="20">
        <f>Model!$W$25*((drdp!C194+drdp!L194)*DECR!$B194+(drdp!F194+drdp!O194)*DECR!$C194+(drdp!I194+drdp!R194)*DECR!$D194)</f>
        <v>0</v>
      </c>
      <c r="G194" s="20">
        <f>Model!$W$25*((drdp!D194+drdp!M194)*DECR!$B194+(drdp!G194+drdp!P194)*DECR!$C194+(drdp!J194+drdp!S194)*DECR!$D194)</f>
        <v>0</v>
      </c>
      <c r="H194" s="18">
        <f>Model!$W$25*((drdp!B194)*DECR!$B194+(drdp!E194)*DECR!$C194+(drdp!H194)*DECR!$D194)</f>
        <v>0</v>
      </c>
      <c r="I194" s="18">
        <f>Model!$W$25*((drdp!C194)*DECR!$B194+(drdp!F194)*DECR!$C194+(drdp!I194)*DECR!$D194)</f>
        <v>0</v>
      </c>
      <c r="J194" s="18">
        <f>Model!$W$25*((drdp!D194)*DECR!$B194+(drdp!G194)*DECR!$C194+(drdp!J194)*DECR!$D194)</f>
        <v>0</v>
      </c>
      <c r="K194" s="21">
        <f t="shared" si="34"/>
        <v>0.6091045042740808</v>
      </c>
      <c r="L194" s="21">
        <f t="shared" si="35"/>
        <v>10.405938912116383</v>
      </c>
      <c r="M194" s="21">
        <f t="shared" si="36"/>
        <v>0</v>
      </c>
      <c r="N194" s="21">
        <f t="shared" si="37"/>
        <v>-2.3841626408999375</v>
      </c>
      <c r="O194" s="21">
        <f t="shared" si="38"/>
        <v>0</v>
      </c>
      <c r="P194" s="21">
        <f t="shared" si="39"/>
        <v>0</v>
      </c>
      <c r="Q194" s="19">
        <f t="shared" si="40"/>
        <v>0.6091045042740808</v>
      </c>
      <c r="R194" s="19">
        <f t="shared" si="41"/>
        <v>10.405938912116383</v>
      </c>
      <c r="S194" s="19">
        <f t="shared" si="42"/>
        <v>0</v>
      </c>
      <c r="T194" s="19">
        <f t="shared" si="43"/>
        <v>-2.3841626408999375</v>
      </c>
      <c r="U194" s="19">
        <f t="shared" si="44"/>
        <v>0</v>
      </c>
      <c r="V194" s="19">
        <f t="shared" si="45"/>
        <v>0</v>
      </c>
    </row>
    <row r="195" spans="1:22" x14ac:dyDescent="0.25">
      <c r="A195" s="26">
        <f>Wellpath!E195</f>
        <v>0</v>
      </c>
      <c r="B195" s="22">
        <v>0</v>
      </c>
      <c r="C195" s="22">
        <v>0</v>
      </c>
      <c r="D195" s="22">
        <v>1</v>
      </c>
      <c r="E195" s="20">
        <f>Model!$W$25*((drdp!B195+drdp!K195)*DECR!$B195+(drdp!E195+drdp!N195)*DECR!$C195+(drdp!H195+drdp!Q195)*DECR!$D195)</f>
        <v>0</v>
      </c>
      <c r="F195" s="20">
        <f>Model!$W$25*((drdp!C195+drdp!L195)*DECR!$B195+(drdp!F195+drdp!O195)*DECR!$C195+(drdp!I195+drdp!R195)*DECR!$D195)</f>
        <v>0</v>
      </c>
      <c r="G195" s="20">
        <f>Model!$W$25*((drdp!D195+drdp!M195)*DECR!$B195+(drdp!G195+drdp!P195)*DECR!$C195+(drdp!J195+drdp!S195)*DECR!$D195)</f>
        <v>0</v>
      </c>
      <c r="H195" s="18">
        <f>Model!$W$25*((drdp!B195)*DECR!$B195+(drdp!E195)*DECR!$C195+(drdp!H195)*DECR!$D195)</f>
        <v>0</v>
      </c>
      <c r="I195" s="18">
        <f>Model!$W$25*((drdp!C195)*DECR!$B195+(drdp!F195)*DECR!$C195+(drdp!I195)*DECR!$D195)</f>
        <v>0</v>
      </c>
      <c r="J195" s="18">
        <f>Model!$W$25*((drdp!D195)*DECR!$B195+(drdp!G195)*DECR!$C195+(drdp!J195)*DECR!$D195)</f>
        <v>0</v>
      </c>
      <c r="K195" s="21">
        <f t="shared" si="34"/>
        <v>0.6091045042740808</v>
      </c>
      <c r="L195" s="21">
        <f t="shared" si="35"/>
        <v>10.405938912116383</v>
      </c>
      <c r="M195" s="21">
        <f t="shared" si="36"/>
        <v>0</v>
      </c>
      <c r="N195" s="21">
        <f t="shared" si="37"/>
        <v>-2.3841626408999375</v>
      </c>
      <c r="O195" s="21">
        <f t="shared" si="38"/>
        <v>0</v>
      </c>
      <c r="P195" s="21">
        <f t="shared" si="39"/>
        <v>0</v>
      </c>
      <c r="Q195" s="19">
        <f t="shared" si="40"/>
        <v>0.6091045042740808</v>
      </c>
      <c r="R195" s="19">
        <f t="shared" si="41"/>
        <v>10.405938912116383</v>
      </c>
      <c r="S195" s="19">
        <f t="shared" si="42"/>
        <v>0</v>
      </c>
      <c r="T195" s="19">
        <f t="shared" si="43"/>
        <v>-2.3841626408999375</v>
      </c>
      <c r="U195" s="19">
        <f t="shared" si="44"/>
        <v>0</v>
      </c>
      <c r="V195" s="19">
        <f t="shared" si="45"/>
        <v>0</v>
      </c>
    </row>
    <row r="196" spans="1:22" x14ac:dyDescent="0.25">
      <c r="A196" s="26">
        <f>Wellpath!E196</f>
        <v>0</v>
      </c>
      <c r="B196" s="22">
        <v>0</v>
      </c>
      <c r="C196" s="22">
        <v>0</v>
      </c>
      <c r="D196" s="22">
        <v>1</v>
      </c>
      <c r="E196" s="20">
        <f>Model!$W$25*((drdp!B196+drdp!K196)*DECR!$B196+(drdp!E196+drdp!N196)*DECR!$C196+(drdp!H196+drdp!Q196)*DECR!$D196)</f>
        <v>0</v>
      </c>
      <c r="F196" s="20">
        <f>Model!$W$25*((drdp!C196+drdp!L196)*DECR!$B196+(drdp!F196+drdp!O196)*DECR!$C196+(drdp!I196+drdp!R196)*DECR!$D196)</f>
        <v>0</v>
      </c>
      <c r="G196" s="20">
        <f>Model!$W$25*((drdp!D196+drdp!M196)*DECR!$B196+(drdp!G196+drdp!P196)*DECR!$C196+(drdp!J196+drdp!S196)*DECR!$D196)</f>
        <v>0</v>
      </c>
      <c r="H196" s="18">
        <f>Model!$W$25*((drdp!B196)*DECR!$B196+(drdp!E196)*DECR!$C196+(drdp!H196)*DECR!$D196)</f>
        <v>0</v>
      </c>
      <c r="I196" s="18">
        <f>Model!$W$25*((drdp!C196)*DECR!$B196+(drdp!F196)*DECR!$C196+(drdp!I196)*DECR!$D196)</f>
        <v>0</v>
      </c>
      <c r="J196" s="18">
        <f>Model!$W$25*((drdp!D196)*DECR!$B196+(drdp!G196)*DECR!$C196+(drdp!J196)*DECR!$D196)</f>
        <v>0</v>
      </c>
      <c r="K196" s="21">
        <f t="shared" si="34"/>
        <v>0.6091045042740808</v>
      </c>
      <c r="L196" s="21">
        <f t="shared" si="35"/>
        <v>10.405938912116383</v>
      </c>
      <c r="M196" s="21">
        <f t="shared" si="36"/>
        <v>0</v>
      </c>
      <c r="N196" s="21">
        <f t="shared" si="37"/>
        <v>-2.3841626408999375</v>
      </c>
      <c r="O196" s="21">
        <f t="shared" si="38"/>
        <v>0</v>
      </c>
      <c r="P196" s="21">
        <f t="shared" si="39"/>
        <v>0</v>
      </c>
      <c r="Q196" s="19">
        <f t="shared" si="40"/>
        <v>0.6091045042740808</v>
      </c>
      <c r="R196" s="19">
        <f t="shared" si="41"/>
        <v>10.405938912116383</v>
      </c>
      <c r="S196" s="19">
        <f t="shared" si="42"/>
        <v>0</v>
      </c>
      <c r="T196" s="19">
        <f t="shared" si="43"/>
        <v>-2.3841626408999375</v>
      </c>
      <c r="U196" s="19">
        <f t="shared" si="44"/>
        <v>0</v>
      </c>
      <c r="V196" s="19">
        <f t="shared" si="45"/>
        <v>0</v>
      </c>
    </row>
    <row r="197" spans="1:22" x14ac:dyDescent="0.25">
      <c r="A197" s="26">
        <f>Wellpath!E197</f>
        <v>0</v>
      </c>
      <c r="B197" s="22">
        <v>0</v>
      </c>
      <c r="C197" s="22">
        <v>0</v>
      </c>
      <c r="D197" s="22">
        <v>1</v>
      </c>
      <c r="E197" s="20">
        <f>Model!$W$25*((drdp!B197+drdp!K197)*DECR!$B197+(drdp!E197+drdp!N197)*DECR!$C197+(drdp!H197+drdp!Q197)*DECR!$D197)</f>
        <v>0</v>
      </c>
      <c r="F197" s="20">
        <f>Model!$W$25*((drdp!C197+drdp!L197)*DECR!$B197+(drdp!F197+drdp!O197)*DECR!$C197+(drdp!I197+drdp!R197)*DECR!$D197)</f>
        <v>0</v>
      </c>
      <c r="G197" s="20">
        <f>Model!$W$25*((drdp!D197+drdp!M197)*DECR!$B197+(drdp!G197+drdp!P197)*DECR!$C197+(drdp!J197+drdp!S197)*DECR!$D197)</f>
        <v>0</v>
      </c>
      <c r="H197" s="18">
        <f>Model!$W$25*((drdp!B197)*DECR!$B197+(drdp!E197)*DECR!$C197+(drdp!H197)*DECR!$D197)</f>
        <v>0</v>
      </c>
      <c r="I197" s="18">
        <f>Model!$W$25*((drdp!C197)*DECR!$B197+(drdp!F197)*DECR!$C197+(drdp!I197)*DECR!$D197)</f>
        <v>0</v>
      </c>
      <c r="J197" s="18">
        <f>Model!$W$25*((drdp!D197)*DECR!$B197+(drdp!G197)*DECR!$C197+(drdp!J197)*DECR!$D197)</f>
        <v>0</v>
      </c>
      <c r="K197" s="21">
        <f t="shared" si="34"/>
        <v>0.6091045042740808</v>
      </c>
      <c r="L197" s="21">
        <f t="shared" si="35"/>
        <v>10.405938912116383</v>
      </c>
      <c r="M197" s="21">
        <f t="shared" si="36"/>
        <v>0</v>
      </c>
      <c r="N197" s="21">
        <f t="shared" si="37"/>
        <v>-2.3841626408999375</v>
      </c>
      <c r="O197" s="21">
        <f t="shared" si="38"/>
        <v>0</v>
      </c>
      <c r="P197" s="21">
        <f t="shared" si="39"/>
        <v>0</v>
      </c>
      <c r="Q197" s="19">
        <f t="shared" si="40"/>
        <v>0.6091045042740808</v>
      </c>
      <c r="R197" s="19">
        <f t="shared" si="41"/>
        <v>10.405938912116383</v>
      </c>
      <c r="S197" s="19">
        <f t="shared" si="42"/>
        <v>0</v>
      </c>
      <c r="T197" s="19">
        <f t="shared" si="43"/>
        <v>-2.3841626408999375</v>
      </c>
      <c r="U197" s="19">
        <f t="shared" si="44"/>
        <v>0</v>
      </c>
      <c r="V197" s="19">
        <f t="shared" si="45"/>
        <v>0</v>
      </c>
    </row>
    <row r="198" spans="1:22" x14ac:dyDescent="0.25">
      <c r="A198" s="26">
        <f>Wellpath!E198</f>
        <v>0</v>
      </c>
      <c r="B198" s="22">
        <v>0</v>
      </c>
      <c r="C198" s="22">
        <v>0</v>
      </c>
      <c r="D198" s="22">
        <v>1</v>
      </c>
      <c r="E198" s="20">
        <f>Model!$W$25*((drdp!B198+drdp!K198)*DECR!$B198+(drdp!E198+drdp!N198)*DECR!$C198+(drdp!H198+drdp!Q198)*DECR!$D198)</f>
        <v>0</v>
      </c>
      <c r="F198" s="20">
        <f>Model!$W$25*((drdp!C198+drdp!L198)*DECR!$B198+(drdp!F198+drdp!O198)*DECR!$C198+(drdp!I198+drdp!R198)*DECR!$D198)</f>
        <v>0</v>
      </c>
      <c r="G198" s="20">
        <f>Model!$W$25*((drdp!D198+drdp!M198)*DECR!$B198+(drdp!G198+drdp!P198)*DECR!$C198+(drdp!J198+drdp!S198)*DECR!$D198)</f>
        <v>0</v>
      </c>
      <c r="H198" s="18">
        <f>Model!$W$25*((drdp!B198)*DECR!$B198+(drdp!E198)*DECR!$C198+(drdp!H198)*DECR!$D198)</f>
        <v>0</v>
      </c>
      <c r="I198" s="18">
        <f>Model!$W$25*((drdp!C198)*DECR!$B198+(drdp!F198)*DECR!$C198+(drdp!I198)*DECR!$D198)</f>
        <v>0</v>
      </c>
      <c r="J198" s="18">
        <f>Model!$W$25*((drdp!D198)*DECR!$B198+(drdp!G198)*DECR!$C198+(drdp!J198)*DECR!$D198)</f>
        <v>0</v>
      </c>
      <c r="K198" s="21">
        <f t="shared" ref="K198:K261" si="46">K197+E198^2</f>
        <v>0.6091045042740808</v>
      </c>
      <c r="L198" s="21">
        <f t="shared" ref="L198:L261" si="47">L197+F198^2</f>
        <v>10.405938912116383</v>
      </c>
      <c r="M198" s="21">
        <f t="shared" ref="M198:M261" si="48">M197+G198^2</f>
        <v>0</v>
      </c>
      <c r="N198" s="21">
        <f t="shared" ref="N198:N261" si="49">N197+E198*F198</f>
        <v>-2.3841626408999375</v>
      </c>
      <c r="O198" s="21">
        <f t="shared" ref="O198:O261" si="50">O197+E198*G198</f>
        <v>0</v>
      </c>
      <c r="P198" s="21">
        <f t="shared" ref="P198:P261" si="51">P197+F198*G198</f>
        <v>0</v>
      </c>
      <c r="Q198" s="19">
        <f t="shared" ref="Q198:Q261" si="52">K197+H198^2</f>
        <v>0.6091045042740808</v>
      </c>
      <c r="R198" s="19">
        <f t="shared" ref="R198:R261" si="53">L197+I198^2</f>
        <v>10.405938912116383</v>
      </c>
      <c r="S198" s="19">
        <f t="shared" ref="S198:S261" si="54">M197+J198^2</f>
        <v>0</v>
      </c>
      <c r="T198" s="19">
        <f t="shared" ref="T198:T261" si="55">N197+H198*I198</f>
        <v>-2.3841626408999375</v>
      </c>
      <c r="U198" s="19">
        <f t="shared" ref="U198:U261" si="56">O197+H198*J198</f>
        <v>0</v>
      </c>
      <c r="V198" s="19">
        <f t="shared" ref="V198:V261" si="57">P197+I198*J198</f>
        <v>0</v>
      </c>
    </row>
    <row r="199" spans="1:22" x14ac:dyDescent="0.25">
      <c r="A199" s="26">
        <f>Wellpath!E199</f>
        <v>0</v>
      </c>
      <c r="B199" s="22">
        <v>0</v>
      </c>
      <c r="C199" s="22">
        <v>0</v>
      </c>
      <c r="D199" s="22">
        <v>1</v>
      </c>
      <c r="E199" s="20">
        <f>Model!$W$25*((drdp!B199+drdp!K199)*DECR!$B199+(drdp!E199+drdp!N199)*DECR!$C199+(drdp!H199+drdp!Q199)*DECR!$D199)</f>
        <v>0</v>
      </c>
      <c r="F199" s="20">
        <f>Model!$W$25*((drdp!C199+drdp!L199)*DECR!$B199+(drdp!F199+drdp!O199)*DECR!$C199+(drdp!I199+drdp!R199)*DECR!$D199)</f>
        <v>0</v>
      </c>
      <c r="G199" s="20">
        <f>Model!$W$25*((drdp!D199+drdp!M199)*DECR!$B199+(drdp!G199+drdp!P199)*DECR!$C199+(drdp!J199+drdp!S199)*DECR!$D199)</f>
        <v>0</v>
      </c>
      <c r="H199" s="18">
        <f>Model!$W$25*((drdp!B199)*DECR!$B199+(drdp!E199)*DECR!$C199+(drdp!H199)*DECR!$D199)</f>
        <v>0</v>
      </c>
      <c r="I199" s="18">
        <f>Model!$W$25*((drdp!C199)*DECR!$B199+(drdp!F199)*DECR!$C199+(drdp!I199)*DECR!$D199)</f>
        <v>0</v>
      </c>
      <c r="J199" s="18">
        <f>Model!$W$25*((drdp!D199)*DECR!$B199+(drdp!G199)*DECR!$C199+(drdp!J199)*DECR!$D199)</f>
        <v>0</v>
      </c>
      <c r="K199" s="21">
        <f t="shared" si="46"/>
        <v>0.6091045042740808</v>
      </c>
      <c r="L199" s="21">
        <f t="shared" si="47"/>
        <v>10.405938912116383</v>
      </c>
      <c r="M199" s="21">
        <f t="shared" si="48"/>
        <v>0</v>
      </c>
      <c r="N199" s="21">
        <f t="shared" si="49"/>
        <v>-2.3841626408999375</v>
      </c>
      <c r="O199" s="21">
        <f t="shared" si="50"/>
        <v>0</v>
      </c>
      <c r="P199" s="21">
        <f t="shared" si="51"/>
        <v>0</v>
      </c>
      <c r="Q199" s="19">
        <f t="shared" si="52"/>
        <v>0.6091045042740808</v>
      </c>
      <c r="R199" s="19">
        <f t="shared" si="53"/>
        <v>10.405938912116383</v>
      </c>
      <c r="S199" s="19">
        <f t="shared" si="54"/>
        <v>0</v>
      </c>
      <c r="T199" s="19">
        <f t="shared" si="55"/>
        <v>-2.3841626408999375</v>
      </c>
      <c r="U199" s="19">
        <f t="shared" si="56"/>
        <v>0</v>
      </c>
      <c r="V199" s="19">
        <f t="shared" si="57"/>
        <v>0</v>
      </c>
    </row>
    <row r="200" spans="1:22" x14ac:dyDescent="0.25">
      <c r="A200" s="26">
        <f>Wellpath!E200</f>
        <v>0</v>
      </c>
      <c r="B200" s="22">
        <v>0</v>
      </c>
      <c r="C200" s="22">
        <v>0</v>
      </c>
      <c r="D200" s="22">
        <v>1</v>
      </c>
      <c r="E200" s="20">
        <f>Model!$W$25*((drdp!B200+drdp!K200)*DECR!$B200+(drdp!E200+drdp!N200)*DECR!$C200+(drdp!H200+drdp!Q200)*DECR!$D200)</f>
        <v>0</v>
      </c>
      <c r="F200" s="20">
        <f>Model!$W$25*((drdp!C200+drdp!L200)*DECR!$B200+(drdp!F200+drdp!O200)*DECR!$C200+(drdp!I200+drdp!R200)*DECR!$D200)</f>
        <v>0</v>
      </c>
      <c r="G200" s="20">
        <f>Model!$W$25*((drdp!D200+drdp!M200)*DECR!$B200+(drdp!G200+drdp!P200)*DECR!$C200+(drdp!J200+drdp!S200)*DECR!$D200)</f>
        <v>0</v>
      </c>
      <c r="H200" s="18">
        <f>Model!$W$25*((drdp!B200)*DECR!$B200+(drdp!E200)*DECR!$C200+(drdp!H200)*DECR!$D200)</f>
        <v>0</v>
      </c>
      <c r="I200" s="18">
        <f>Model!$W$25*((drdp!C200)*DECR!$B200+(drdp!F200)*DECR!$C200+(drdp!I200)*DECR!$D200)</f>
        <v>0</v>
      </c>
      <c r="J200" s="18">
        <f>Model!$W$25*((drdp!D200)*DECR!$B200+(drdp!G200)*DECR!$C200+(drdp!J200)*DECR!$D200)</f>
        <v>0</v>
      </c>
      <c r="K200" s="21">
        <f t="shared" si="46"/>
        <v>0.6091045042740808</v>
      </c>
      <c r="L200" s="21">
        <f t="shared" si="47"/>
        <v>10.405938912116383</v>
      </c>
      <c r="M200" s="21">
        <f t="shared" si="48"/>
        <v>0</v>
      </c>
      <c r="N200" s="21">
        <f t="shared" si="49"/>
        <v>-2.3841626408999375</v>
      </c>
      <c r="O200" s="21">
        <f t="shared" si="50"/>
        <v>0</v>
      </c>
      <c r="P200" s="21">
        <f t="shared" si="51"/>
        <v>0</v>
      </c>
      <c r="Q200" s="19">
        <f t="shared" si="52"/>
        <v>0.6091045042740808</v>
      </c>
      <c r="R200" s="19">
        <f t="shared" si="53"/>
        <v>10.405938912116383</v>
      </c>
      <c r="S200" s="19">
        <f t="shared" si="54"/>
        <v>0</v>
      </c>
      <c r="T200" s="19">
        <f t="shared" si="55"/>
        <v>-2.3841626408999375</v>
      </c>
      <c r="U200" s="19">
        <f t="shared" si="56"/>
        <v>0</v>
      </c>
      <c r="V200" s="19">
        <f t="shared" si="57"/>
        <v>0</v>
      </c>
    </row>
    <row r="201" spans="1:22" x14ac:dyDescent="0.25">
      <c r="A201" s="26">
        <f>Wellpath!E201</f>
        <v>0</v>
      </c>
      <c r="B201" s="22">
        <v>0</v>
      </c>
      <c r="C201" s="22">
        <v>0</v>
      </c>
      <c r="D201" s="22">
        <v>1</v>
      </c>
      <c r="E201" s="20">
        <f>Model!$W$25*((drdp!B201+drdp!K201)*DECR!$B201+(drdp!E201+drdp!N201)*DECR!$C201+(drdp!H201+drdp!Q201)*DECR!$D201)</f>
        <v>0</v>
      </c>
      <c r="F201" s="20">
        <f>Model!$W$25*((drdp!C201+drdp!L201)*DECR!$B201+(drdp!F201+drdp!O201)*DECR!$C201+(drdp!I201+drdp!R201)*DECR!$D201)</f>
        <v>0</v>
      </c>
      <c r="G201" s="20">
        <f>Model!$W$25*((drdp!D201+drdp!M201)*DECR!$B201+(drdp!G201+drdp!P201)*DECR!$C201+(drdp!J201+drdp!S201)*DECR!$D201)</f>
        <v>0</v>
      </c>
      <c r="H201" s="18">
        <f>Model!$W$25*((drdp!B201)*DECR!$B201+(drdp!E201)*DECR!$C201+(drdp!H201)*DECR!$D201)</f>
        <v>0</v>
      </c>
      <c r="I201" s="18">
        <f>Model!$W$25*((drdp!C201)*DECR!$B201+(drdp!F201)*DECR!$C201+(drdp!I201)*DECR!$D201)</f>
        <v>0</v>
      </c>
      <c r="J201" s="18">
        <f>Model!$W$25*((drdp!D201)*DECR!$B201+(drdp!G201)*DECR!$C201+(drdp!J201)*DECR!$D201)</f>
        <v>0</v>
      </c>
      <c r="K201" s="21">
        <f t="shared" si="46"/>
        <v>0.6091045042740808</v>
      </c>
      <c r="L201" s="21">
        <f t="shared" si="47"/>
        <v>10.405938912116383</v>
      </c>
      <c r="M201" s="21">
        <f t="shared" si="48"/>
        <v>0</v>
      </c>
      <c r="N201" s="21">
        <f t="shared" si="49"/>
        <v>-2.3841626408999375</v>
      </c>
      <c r="O201" s="21">
        <f t="shared" si="50"/>
        <v>0</v>
      </c>
      <c r="P201" s="21">
        <f t="shared" si="51"/>
        <v>0</v>
      </c>
      <c r="Q201" s="19">
        <f t="shared" si="52"/>
        <v>0.6091045042740808</v>
      </c>
      <c r="R201" s="19">
        <f t="shared" si="53"/>
        <v>10.405938912116383</v>
      </c>
      <c r="S201" s="19">
        <f t="shared" si="54"/>
        <v>0</v>
      </c>
      <c r="T201" s="19">
        <f t="shared" si="55"/>
        <v>-2.3841626408999375</v>
      </c>
      <c r="U201" s="19">
        <f t="shared" si="56"/>
        <v>0</v>
      </c>
      <c r="V201" s="19">
        <f t="shared" si="57"/>
        <v>0</v>
      </c>
    </row>
    <row r="202" spans="1:22" x14ac:dyDescent="0.25">
      <c r="A202" s="26">
        <f>Wellpath!E202</f>
        <v>0</v>
      </c>
      <c r="B202" s="22">
        <v>0</v>
      </c>
      <c r="C202" s="22">
        <v>0</v>
      </c>
      <c r="D202" s="22">
        <v>1</v>
      </c>
      <c r="E202" s="20">
        <f>Model!$W$25*((drdp!B202+drdp!K202)*DECR!$B202+(drdp!E202+drdp!N202)*DECR!$C202+(drdp!H202+drdp!Q202)*DECR!$D202)</f>
        <v>0</v>
      </c>
      <c r="F202" s="20">
        <f>Model!$W$25*((drdp!C202+drdp!L202)*DECR!$B202+(drdp!F202+drdp!O202)*DECR!$C202+(drdp!I202+drdp!R202)*DECR!$D202)</f>
        <v>0</v>
      </c>
      <c r="G202" s="20">
        <f>Model!$W$25*((drdp!D202+drdp!M202)*DECR!$B202+(drdp!G202+drdp!P202)*DECR!$C202+(drdp!J202+drdp!S202)*DECR!$D202)</f>
        <v>0</v>
      </c>
      <c r="H202" s="18">
        <f>Model!$W$25*((drdp!B202)*DECR!$B202+(drdp!E202)*DECR!$C202+(drdp!H202)*DECR!$D202)</f>
        <v>0</v>
      </c>
      <c r="I202" s="18">
        <f>Model!$W$25*((drdp!C202)*DECR!$B202+(drdp!F202)*DECR!$C202+(drdp!I202)*DECR!$D202)</f>
        <v>0</v>
      </c>
      <c r="J202" s="18">
        <f>Model!$W$25*((drdp!D202)*DECR!$B202+(drdp!G202)*DECR!$C202+(drdp!J202)*DECR!$D202)</f>
        <v>0</v>
      </c>
      <c r="K202" s="21">
        <f t="shared" si="46"/>
        <v>0.6091045042740808</v>
      </c>
      <c r="L202" s="21">
        <f t="shared" si="47"/>
        <v>10.405938912116383</v>
      </c>
      <c r="M202" s="21">
        <f t="shared" si="48"/>
        <v>0</v>
      </c>
      <c r="N202" s="21">
        <f t="shared" si="49"/>
        <v>-2.3841626408999375</v>
      </c>
      <c r="O202" s="21">
        <f t="shared" si="50"/>
        <v>0</v>
      </c>
      <c r="P202" s="21">
        <f t="shared" si="51"/>
        <v>0</v>
      </c>
      <c r="Q202" s="19">
        <f t="shared" si="52"/>
        <v>0.6091045042740808</v>
      </c>
      <c r="R202" s="19">
        <f t="shared" si="53"/>
        <v>10.405938912116383</v>
      </c>
      <c r="S202" s="19">
        <f t="shared" si="54"/>
        <v>0</v>
      </c>
      <c r="T202" s="19">
        <f t="shared" si="55"/>
        <v>-2.3841626408999375</v>
      </c>
      <c r="U202" s="19">
        <f t="shared" si="56"/>
        <v>0</v>
      </c>
      <c r="V202" s="19">
        <f t="shared" si="57"/>
        <v>0</v>
      </c>
    </row>
    <row r="203" spans="1:22" x14ac:dyDescent="0.25">
      <c r="A203" s="26">
        <f>Wellpath!E203</f>
        <v>0</v>
      </c>
      <c r="B203" s="22">
        <v>0</v>
      </c>
      <c r="C203" s="22">
        <v>0</v>
      </c>
      <c r="D203" s="22">
        <v>1</v>
      </c>
      <c r="E203" s="20">
        <f>Model!$W$25*((drdp!B203+drdp!K203)*DECR!$B203+(drdp!E203+drdp!N203)*DECR!$C203+(drdp!H203+drdp!Q203)*DECR!$D203)</f>
        <v>0</v>
      </c>
      <c r="F203" s="20">
        <f>Model!$W$25*((drdp!C203+drdp!L203)*DECR!$B203+(drdp!F203+drdp!O203)*DECR!$C203+(drdp!I203+drdp!R203)*DECR!$D203)</f>
        <v>0</v>
      </c>
      <c r="G203" s="20">
        <f>Model!$W$25*((drdp!D203+drdp!M203)*DECR!$B203+(drdp!G203+drdp!P203)*DECR!$C203+(drdp!J203+drdp!S203)*DECR!$D203)</f>
        <v>0</v>
      </c>
      <c r="H203" s="18">
        <f>Model!$W$25*((drdp!B203)*DECR!$B203+(drdp!E203)*DECR!$C203+(drdp!H203)*DECR!$D203)</f>
        <v>0</v>
      </c>
      <c r="I203" s="18">
        <f>Model!$W$25*((drdp!C203)*DECR!$B203+(drdp!F203)*DECR!$C203+(drdp!I203)*DECR!$D203)</f>
        <v>0</v>
      </c>
      <c r="J203" s="18">
        <f>Model!$W$25*((drdp!D203)*DECR!$B203+(drdp!G203)*DECR!$C203+(drdp!J203)*DECR!$D203)</f>
        <v>0</v>
      </c>
      <c r="K203" s="21">
        <f t="shared" si="46"/>
        <v>0.6091045042740808</v>
      </c>
      <c r="L203" s="21">
        <f t="shared" si="47"/>
        <v>10.405938912116383</v>
      </c>
      <c r="M203" s="21">
        <f t="shared" si="48"/>
        <v>0</v>
      </c>
      <c r="N203" s="21">
        <f t="shared" si="49"/>
        <v>-2.3841626408999375</v>
      </c>
      <c r="O203" s="21">
        <f t="shared" si="50"/>
        <v>0</v>
      </c>
      <c r="P203" s="21">
        <f t="shared" si="51"/>
        <v>0</v>
      </c>
      <c r="Q203" s="19">
        <f t="shared" si="52"/>
        <v>0.6091045042740808</v>
      </c>
      <c r="R203" s="19">
        <f t="shared" si="53"/>
        <v>10.405938912116383</v>
      </c>
      <c r="S203" s="19">
        <f t="shared" si="54"/>
        <v>0</v>
      </c>
      <c r="T203" s="19">
        <f t="shared" si="55"/>
        <v>-2.3841626408999375</v>
      </c>
      <c r="U203" s="19">
        <f t="shared" si="56"/>
        <v>0</v>
      </c>
      <c r="V203" s="19">
        <f t="shared" si="57"/>
        <v>0</v>
      </c>
    </row>
    <row r="204" spans="1:22" x14ac:dyDescent="0.25">
      <c r="A204" s="26">
        <f>Wellpath!E204</f>
        <v>0</v>
      </c>
      <c r="B204" s="22">
        <v>0</v>
      </c>
      <c r="C204" s="22">
        <v>0</v>
      </c>
      <c r="D204" s="22">
        <v>1</v>
      </c>
      <c r="E204" s="20">
        <f>Model!$W$25*((drdp!B204+drdp!K204)*DECR!$B204+(drdp!E204+drdp!N204)*DECR!$C204+(drdp!H204+drdp!Q204)*DECR!$D204)</f>
        <v>0</v>
      </c>
      <c r="F204" s="20">
        <f>Model!$W$25*((drdp!C204+drdp!L204)*DECR!$B204+(drdp!F204+drdp!O204)*DECR!$C204+(drdp!I204+drdp!R204)*DECR!$D204)</f>
        <v>0</v>
      </c>
      <c r="G204" s="20">
        <f>Model!$W$25*((drdp!D204+drdp!M204)*DECR!$B204+(drdp!G204+drdp!P204)*DECR!$C204+(drdp!J204+drdp!S204)*DECR!$D204)</f>
        <v>0</v>
      </c>
      <c r="H204" s="18">
        <f>Model!$W$25*((drdp!B204)*DECR!$B204+(drdp!E204)*DECR!$C204+(drdp!H204)*DECR!$D204)</f>
        <v>0</v>
      </c>
      <c r="I204" s="18">
        <f>Model!$W$25*((drdp!C204)*DECR!$B204+(drdp!F204)*DECR!$C204+(drdp!I204)*DECR!$D204)</f>
        <v>0</v>
      </c>
      <c r="J204" s="18">
        <f>Model!$W$25*((drdp!D204)*DECR!$B204+(drdp!G204)*DECR!$C204+(drdp!J204)*DECR!$D204)</f>
        <v>0</v>
      </c>
      <c r="K204" s="21">
        <f t="shared" si="46"/>
        <v>0.6091045042740808</v>
      </c>
      <c r="L204" s="21">
        <f t="shared" si="47"/>
        <v>10.405938912116383</v>
      </c>
      <c r="M204" s="21">
        <f t="shared" si="48"/>
        <v>0</v>
      </c>
      <c r="N204" s="21">
        <f t="shared" si="49"/>
        <v>-2.3841626408999375</v>
      </c>
      <c r="O204" s="21">
        <f t="shared" si="50"/>
        <v>0</v>
      </c>
      <c r="P204" s="21">
        <f t="shared" si="51"/>
        <v>0</v>
      </c>
      <c r="Q204" s="19">
        <f t="shared" si="52"/>
        <v>0.6091045042740808</v>
      </c>
      <c r="R204" s="19">
        <f t="shared" si="53"/>
        <v>10.405938912116383</v>
      </c>
      <c r="S204" s="19">
        <f t="shared" si="54"/>
        <v>0</v>
      </c>
      <c r="T204" s="19">
        <f t="shared" si="55"/>
        <v>-2.3841626408999375</v>
      </c>
      <c r="U204" s="19">
        <f t="shared" si="56"/>
        <v>0</v>
      </c>
      <c r="V204" s="19">
        <f t="shared" si="57"/>
        <v>0</v>
      </c>
    </row>
    <row r="205" spans="1:22" x14ac:dyDescent="0.25">
      <c r="A205" s="26">
        <f>Wellpath!E205</f>
        <v>0</v>
      </c>
      <c r="B205" s="22">
        <v>0</v>
      </c>
      <c r="C205" s="22">
        <v>0</v>
      </c>
      <c r="D205" s="22">
        <v>1</v>
      </c>
      <c r="E205" s="20">
        <f>Model!$W$25*((drdp!B205+drdp!K205)*DECR!$B205+(drdp!E205+drdp!N205)*DECR!$C205+(drdp!H205+drdp!Q205)*DECR!$D205)</f>
        <v>0</v>
      </c>
      <c r="F205" s="20">
        <f>Model!$W$25*((drdp!C205+drdp!L205)*DECR!$B205+(drdp!F205+drdp!O205)*DECR!$C205+(drdp!I205+drdp!R205)*DECR!$D205)</f>
        <v>0</v>
      </c>
      <c r="G205" s="20">
        <f>Model!$W$25*((drdp!D205+drdp!M205)*DECR!$B205+(drdp!G205+drdp!P205)*DECR!$C205+(drdp!J205+drdp!S205)*DECR!$D205)</f>
        <v>0</v>
      </c>
      <c r="H205" s="18">
        <f>Model!$W$25*((drdp!B205)*DECR!$B205+(drdp!E205)*DECR!$C205+(drdp!H205)*DECR!$D205)</f>
        <v>0</v>
      </c>
      <c r="I205" s="18">
        <f>Model!$W$25*((drdp!C205)*DECR!$B205+(drdp!F205)*DECR!$C205+(drdp!I205)*DECR!$D205)</f>
        <v>0</v>
      </c>
      <c r="J205" s="18">
        <f>Model!$W$25*((drdp!D205)*DECR!$B205+(drdp!G205)*DECR!$C205+(drdp!J205)*DECR!$D205)</f>
        <v>0</v>
      </c>
      <c r="K205" s="21">
        <f t="shared" si="46"/>
        <v>0.6091045042740808</v>
      </c>
      <c r="L205" s="21">
        <f t="shared" si="47"/>
        <v>10.405938912116383</v>
      </c>
      <c r="M205" s="21">
        <f t="shared" si="48"/>
        <v>0</v>
      </c>
      <c r="N205" s="21">
        <f t="shared" si="49"/>
        <v>-2.3841626408999375</v>
      </c>
      <c r="O205" s="21">
        <f t="shared" si="50"/>
        <v>0</v>
      </c>
      <c r="P205" s="21">
        <f t="shared" si="51"/>
        <v>0</v>
      </c>
      <c r="Q205" s="19">
        <f t="shared" si="52"/>
        <v>0.6091045042740808</v>
      </c>
      <c r="R205" s="19">
        <f t="shared" si="53"/>
        <v>10.405938912116383</v>
      </c>
      <c r="S205" s="19">
        <f t="shared" si="54"/>
        <v>0</v>
      </c>
      <c r="T205" s="19">
        <f t="shared" si="55"/>
        <v>-2.3841626408999375</v>
      </c>
      <c r="U205" s="19">
        <f t="shared" si="56"/>
        <v>0</v>
      </c>
      <c r="V205" s="19">
        <f t="shared" si="57"/>
        <v>0</v>
      </c>
    </row>
    <row r="206" spans="1:22" x14ac:dyDescent="0.25">
      <c r="A206" s="26">
        <f>Wellpath!E206</f>
        <v>0</v>
      </c>
      <c r="B206" s="22">
        <v>0</v>
      </c>
      <c r="C206" s="22">
        <v>0</v>
      </c>
      <c r="D206" s="22">
        <v>1</v>
      </c>
      <c r="E206" s="20">
        <f>Model!$W$25*((drdp!B206+drdp!K206)*DECR!$B206+(drdp!E206+drdp!N206)*DECR!$C206+(drdp!H206+drdp!Q206)*DECR!$D206)</f>
        <v>0</v>
      </c>
      <c r="F206" s="20">
        <f>Model!$W$25*((drdp!C206+drdp!L206)*DECR!$B206+(drdp!F206+drdp!O206)*DECR!$C206+(drdp!I206+drdp!R206)*DECR!$D206)</f>
        <v>0</v>
      </c>
      <c r="G206" s="20">
        <f>Model!$W$25*((drdp!D206+drdp!M206)*DECR!$B206+(drdp!G206+drdp!P206)*DECR!$C206+(drdp!J206+drdp!S206)*DECR!$D206)</f>
        <v>0</v>
      </c>
      <c r="H206" s="18">
        <f>Model!$W$25*((drdp!B206)*DECR!$B206+(drdp!E206)*DECR!$C206+(drdp!H206)*DECR!$D206)</f>
        <v>0</v>
      </c>
      <c r="I206" s="18">
        <f>Model!$W$25*((drdp!C206)*DECR!$B206+(drdp!F206)*DECR!$C206+(drdp!I206)*DECR!$D206)</f>
        <v>0</v>
      </c>
      <c r="J206" s="18">
        <f>Model!$W$25*((drdp!D206)*DECR!$B206+(drdp!G206)*DECR!$C206+(drdp!J206)*DECR!$D206)</f>
        <v>0</v>
      </c>
      <c r="K206" s="21">
        <f t="shared" si="46"/>
        <v>0.6091045042740808</v>
      </c>
      <c r="L206" s="21">
        <f t="shared" si="47"/>
        <v>10.405938912116383</v>
      </c>
      <c r="M206" s="21">
        <f t="shared" si="48"/>
        <v>0</v>
      </c>
      <c r="N206" s="21">
        <f t="shared" si="49"/>
        <v>-2.3841626408999375</v>
      </c>
      <c r="O206" s="21">
        <f t="shared" si="50"/>
        <v>0</v>
      </c>
      <c r="P206" s="21">
        <f t="shared" si="51"/>
        <v>0</v>
      </c>
      <c r="Q206" s="19">
        <f t="shared" si="52"/>
        <v>0.6091045042740808</v>
      </c>
      <c r="R206" s="19">
        <f t="shared" si="53"/>
        <v>10.405938912116383</v>
      </c>
      <c r="S206" s="19">
        <f t="shared" si="54"/>
        <v>0</v>
      </c>
      <c r="T206" s="19">
        <f t="shared" si="55"/>
        <v>-2.3841626408999375</v>
      </c>
      <c r="U206" s="19">
        <f t="shared" si="56"/>
        <v>0</v>
      </c>
      <c r="V206" s="19">
        <f t="shared" si="57"/>
        <v>0</v>
      </c>
    </row>
    <row r="207" spans="1:22" x14ac:dyDescent="0.25">
      <c r="A207" s="26">
        <f>Wellpath!E207</f>
        <v>0</v>
      </c>
      <c r="B207" s="22">
        <v>0</v>
      </c>
      <c r="C207" s="22">
        <v>0</v>
      </c>
      <c r="D207" s="22">
        <v>1</v>
      </c>
      <c r="E207" s="20">
        <f>Model!$W$25*((drdp!B207+drdp!K207)*DECR!$B207+(drdp!E207+drdp!N207)*DECR!$C207+(drdp!H207+drdp!Q207)*DECR!$D207)</f>
        <v>0</v>
      </c>
      <c r="F207" s="20">
        <f>Model!$W$25*((drdp!C207+drdp!L207)*DECR!$B207+(drdp!F207+drdp!O207)*DECR!$C207+(drdp!I207+drdp!R207)*DECR!$D207)</f>
        <v>0</v>
      </c>
      <c r="G207" s="20">
        <f>Model!$W$25*((drdp!D207+drdp!M207)*DECR!$B207+(drdp!G207+drdp!P207)*DECR!$C207+(drdp!J207+drdp!S207)*DECR!$D207)</f>
        <v>0</v>
      </c>
      <c r="H207" s="18">
        <f>Model!$W$25*((drdp!B207)*DECR!$B207+(drdp!E207)*DECR!$C207+(drdp!H207)*DECR!$D207)</f>
        <v>0</v>
      </c>
      <c r="I207" s="18">
        <f>Model!$W$25*((drdp!C207)*DECR!$B207+(drdp!F207)*DECR!$C207+(drdp!I207)*DECR!$D207)</f>
        <v>0</v>
      </c>
      <c r="J207" s="18">
        <f>Model!$W$25*((drdp!D207)*DECR!$B207+(drdp!G207)*DECR!$C207+(drdp!J207)*DECR!$D207)</f>
        <v>0</v>
      </c>
      <c r="K207" s="21">
        <f t="shared" si="46"/>
        <v>0.6091045042740808</v>
      </c>
      <c r="L207" s="21">
        <f t="shared" si="47"/>
        <v>10.405938912116383</v>
      </c>
      <c r="M207" s="21">
        <f t="shared" si="48"/>
        <v>0</v>
      </c>
      <c r="N207" s="21">
        <f t="shared" si="49"/>
        <v>-2.3841626408999375</v>
      </c>
      <c r="O207" s="21">
        <f t="shared" si="50"/>
        <v>0</v>
      </c>
      <c r="P207" s="21">
        <f t="shared" si="51"/>
        <v>0</v>
      </c>
      <c r="Q207" s="19">
        <f t="shared" si="52"/>
        <v>0.6091045042740808</v>
      </c>
      <c r="R207" s="19">
        <f t="shared" si="53"/>
        <v>10.405938912116383</v>
      </c>
      <c r="S207" s="19">
        <f t="shared" si="54"/>
        <v>0</v>
      </c>
      <c r="T207" s="19">
        <f t="shared" si="55"/>
        <v>-2.3841626408999375</v>
      </c>
      <c r="U207" s="19">
        <f t="shared" si="56"/>
        <v>0</v>
      </c>
      <c r="V207" s="19">
        <f t="shared" si="57"/>
        <v>0</v>
      </c>
    </row>
    <row r="208" spans="1:22" x14ac:dyDescent="0.25">
      <c r="A208" s="26">
        <f>Wellpath!E208</f>
        <v>0</v>
      </c>
      <c r="B208" s="22">
        <v>0</v>
      </c>
      <c r="C208" s="22">
        <v>0</v>
      </c>
      <c r="D208" s="22">
        <v>1</v>
      </c>
      <c r="E208" s="20">
        <f>Model!$W$25*((drdp!B208+drdp!K208)*DECR!$B208+(drdp!E208+drdp!N208)*DECR!$C208+(drdp!H208+drdp!Q208)*DECR!$D208)</f>
        <v>0</v>
      </c>
      <c r="F208" s="20">
        <f>Model!$W$25*((drdp!C208+drdp!L208)*DECR!$B208+(drdp!F208+drdp!O208)*DECR!$C208+(drdp!I208+drdp!R208)*DECR!$D208)</f>
        <v>0</v>
      </c>
      <c r="G208" s="20">
        <f>Model!$W$25*((drdp!D208+drdp!M208)*DECR!$B208+(drdp!G208+drdp!P208)*DECR!$C208+(drdp!J208+drdp!S208)*DECR!$D208)</f>
        <v>0</v>
      </c>
      <c r="H208" s="18">
        <f>Model!$W$25*((drdp!B208)*DECR!$B208+(drdp!E208)*DECR!$C208+(drdp!H208)*DECR!$D208)</f>
        <v>0</v>
      </c>
      <c r="I208" s="18">
        <f>Model!$W$25*((drdp!C208)*DECR!$B208+(drdp!F208)*DECR!$C208+(drdp!I208)*DECR!$D208)</f>
        <v>0</v>
      </c>
      <c r="J208" s="18">
        <f>Model!$W$25*((drdp!D208)*DECR!$B208+(drdp!G208)*DECR!$C208+(drdp!J208)*DECR!$D208)</f>
        <v>0</v>
      </c>
      <c r="K208" s="21">
        <f t="shared" si="46"/>
        <v>0.6091045042740808</v>
      </c>
      <c r="L208" s="21">
        <f t="shared" si="47"/>
        <v>10.405938912116383</v>
      </c>
      <c r="M208" s="21">
        <f t="shared" si="48"/>
        <v>0</v>
      </c>
      <c r="N208" s="21">
        <f t="shared" si="49"/>
        <v>-2.3841626408999375</v>
      </c>
      <c r="O208" s="21">
        <f t="shared" si="50"/>
        <v>0</v>
      </c>
      <c r="P208" s="21">
        <f t="shared" si="51"/>
        <v>0</v>
      </c>
      <c r="Q208" s="19">
        <f t="shared" si="52"/>
        <v>0.6091045042740808</v>
      </c>
      <c r="R208" s="19">
        <f t="shared" si="53"/>
        <v>10.405938912116383</v>
      </c>
      <c r="S208" s="19">
        <f t="shared" si="54"/>
        <v>0</v>
      </c>
      <c r="T208" s="19">
        <f t="shared" si="55"/>
        <v>-2.3841626408999375</v>
      </c>
      <c r="U208" s="19">
        <f t="shared" si="56"/>
        <v>0</v>
      </c>
      <c r="V208" s="19">
        <f t="shared" si="57"/>
        <v>0</v>
      </c>
    </row>
    <row r="209" spans="1:22" x14ac:dyDescent="0.25">
      <c r="A209" s="26">
        <f>Wellpath!E209</f>
        <v>0</v>
      </c>
      <c r="B209" s="22">
        <v>0</v>
      </c>
      <c r="C209" s="22">
        <v>0</v>
      </c>
      <c r="D209" s="22">
        <v>1</v>
      </c>
      <c r="E209" s="20">
        <f>Model!$W$25*((drdp!B209+drdp!K209)*DECR!$B209+(drdp!E209+drdp!N209)*DECR!$C209+(drdp!H209+drdp!Q209)*DECR!$D209)</f>
        <v>0</v>
      </c>
      <c r="F209" s="20">
        <f>Model!$W$25*((drdp!C209+drdp!L209)*DECR!$B209+(drdp!F209+drdp!O209)*DECR!$C209+(drdp!I209+drdp!R209)*DECR!$D209)</f>
        <v>0</v>
      </c>
      <c r="G209" s="20">
        <f>Model!$W$25*((drdp!D209+drdp!M209)*DECR!$B209+(drdp!G209+drdp!P209)*DECR!$C209+(drdp!J209+drdp!S209)*DECR!$D209)</f>
        <v>0</v>
      </c>
      <c r="H209" s="18">
        <f>Model!$W$25*((drdp!B209)*DECR!$B209+(drdp!E209)*DECR!$C209+(drdp!H209)*DECR!$D209)</f>
        <v>0</v>
      </c>
      <c r="I209" s="18">
        <f>Model!$W$25*((drdp!C209)*DECR!$B209+(drdp!F209)*DECR!$C209+(drdp!I209)*DECR!$D209)</f>
        <v>0</v>
      </c>
      <c r="J209" s="18">
        <f>Model!$W$25*((drdp!D209)*DECR!$B209+(drdp!G209)*DECR!$C209+(drdp!J209)*DECR!$D209)</f>
        <v>0</v>
      </c>
      <c r="K209" s="21">
        <f t="shared" si="46"/>
        <v>0.6091045042740808</v>
      </c>
      <c r="L209" s="21">
        <f t="shared" si="47"/>
        <v>10.405938912116383</v>
      </c>
      <c r="M209" s="21">
        <f t="shared" si="48"/>
        <v>0</v>
      </c>
      <c r="N209" s="21">
        <f t="shared" si="49"/>
        <v>-2.3841626408999375</v>
      </c>
      <c r="O209" s="21">
        <f t="shared" si="50"/>
        <v>0</v>
      </c>
      <c r="P209" s="21">
        <f t="shared" si="51"/>
        <v>0</v>
      </c>
      <c r="Q209" s="19">
        <f t="shared" si="52"/>
        <v>0.6091045042740808</v>
      </c>
      <c r="R209" s="19">
        <f t="shared" si="53"/>
        <v>10.405938912116383</v>
      </c>
      <c r="S209" s="19">
        <f t="shared" si="54"/>
        <v>0</v>
      </c>
      <c r="T209" s="19">
        <f t="shared" si="55"/>
        <v>-2.3841626408999375</v>
      </c>
      <c r="U209" s="19">
        <f t="shared" si="56"/>
        <v>0</v>
      </c>
      <c r="V209" s="19">
        <f t="shared" si="57"/>
        <v>0</v>
      </c>
    </row>
    <row r="210" spans="1:22" x14ac:dyDescent="0.25">
      <c r="A210" s="26">
        <f>Wellpath!E210</f>
        <v>0</v>
      </c>
      <c r="B210" s="22">
        <v>0</v>
      </c>
      <c r="C210" s="22">
        <v>0</v>
      </c>
      <c r="D210" s="22">
        <v>1</v>
      </c>
      <c r="E210" s="20">
        <f>Model!$W$25*((drdp!B210+drdp!K210)*DECR!$B210+(drdp!E210+drdp!N210)*DECR!$C210+(drdp!H210+drdp!Q210)*DECR!$D210)</f>
        <v>0</v>
      </c>
      <c r="F210" s="20">
        <f>Model!$W$25*((drdp!C210+drdp!L210)*DECR!$B210+(drdp!F210+drdp!O210)*DECR!$C210+(drdp!I210+drdp!R210)*DECR!$D210)</f>
        <v>0</v>
      </c>
      <c r="G210" s="20">
        <f>Model!$W$25*((drdp!D210+drdp!M210)*DECR!$B210+(drdp!G210+drdp!P210)*DECR!$C210+(drdp!J210+drdp!S210)*DECR!$D210)</f>
        <v>0</v>
      </c>
      <c r="H210" s="18">
        <f>Model!$W$25*((drdp!B210)*DECR!$B210+(drdp!E210)*DECR!$C210+(drdp!H210)*DECR!$D210)</f>
        <v>0</v>
      </c>
      <c r="I210" s="18">
        <f>Model!$W$25*((drdp!C210)*DECR!$B210+(drdp!F210)*DECR!$C210+(drdp!I210)*DECR!$D210)</f>
        <v>0</v>
      </c>
      <c r="J210" s="18">
        <f>Model!$W$25*((drdp!D210)*DECR!$B210+(drdp!G210)*DECR!$C210+(drdp!J210)*DECR!$D210)</f>
        <v>0</v>
      </c>
      <c r="K210" s="21">
        <f t="shared" si="46"/>
        <v>0.6091045042740808</v>
      </c>
      <c r="L210" s="21">
        <f t="shared" si="47"/>
        <v>10.405938912116383</v>
      </c>
      <c r="M210" s="21">
        <f t="shared" si="48"/>
        <v>0</v>
      </c>
      <c r="N210" s="21">
        <f t="shared" si="49"/>
        <v>-2.3841626408999375</v>
      </c>
      <c r="O210" s="21">
        <f t="shared" si="50"/>
        <v>0</v>
      </c>
      <c r="P210" s="21">
        <f t="shared" si="51"/>
        <v>0</v>
      </c>
      <c r="Q210" s="19">
        <f t="shared" si="52"/>
        <v>0.6091045042740808</v>
      </c>
      <c r="R210" s="19">
        <f t="shared" si="53"/>
        <v>10.405938912116383</v>
      </c>
      <c r="S210" s="19">
        <f t="shared" si="54"/>
        <v>0</v>
      </c>
      <c r="T210" s="19">
        <f t="shared" si="55"/>
        <v>-2.3841626408999375</v>
      </c>
      <c r="U210" s="19">
        <f t="shared" si="56"/>
        <v>0</v>
      </c>
      <c r="V210" s="19">
        <f t="shared" si="57"/>
        <v>0</v>
      </c>
    </row>
    <row r="211" spans="1:22" x14ac:dyDescent="0.25">
      <c r="A211" s="26">
        <f>Wellpath!E211</f>
        <v>0</v>
      </c>
      <c r="B211" s="22">
        <v>0</v>
      </c>
      <c r="C211" s="22">
        <v>0</v>
      </c>
      <c r="D211" s="22">
        <v>1</v>
      </c>
      <c r="E211" s="20">
        <f>Model!$W$25*((drdp!B211+drdp!K211)*DECR!$B211+(drdp!E211+drdp!N211)*DECR!$C211+(drdp!H211+drdp!Q211)*DECR!$D211)</f>
        <v>0</v>
      </c>
      <c r="F211" s="20">
        <f>Model!$W$25*((drdp!C211+drdp!L211)*DECR!$B211+(drdp!F211+drdp!O211)*DECR!$C211+(drdp!I211+drdp!R211)*DECR!$D211)</f>
        <v>0</v>
      </c>
      <c r="G211" s="20">
        <f>Model!$W$25*((drdp!D211+drdp!M211)*DECR!$B211+(drdp!G211+drdp!P211)*DECR!$C211+(drdp!J211+drdp!S211)*DECR!$D211)</f>
        <v>0</v>
      </c>
      <c r="H211" s="18">
        <f>Model!$W$25*((drdp!B211)*DECR!$B211+(drdp!E211)*DECR!$C211+(drdp!H211)*DECR!$D211)</f>
        <v>0</v>
      </c>
      <c r="I211" s="18">
        <f>Model!$W$25*((drdp!C211)*DECR!$B211+(drdp!F211)*DECR!$C211+(drdp!I211)*DECR!$D211)</f>
        <v>0</v>
      </c>
      <c r="J211" s="18">
        <f>Model!$W$25*((drdp!D211)*DECR!$B211+(drdp!G211)*DECR!$C211+(drdp!J211)*DECR!$D211)</f>
        <v>0</v>
      </c>
      <c r="K211" s="21">
        <f t="shared" si="46"/>
        <v>0.6091045042740808</v>
      </c>
      <c r="L211" s="21">
        <f t="shared" si="47"/>
        <v>10.405938912116383</v>
      </c>
      <c r="M211" s="21">
        <f t="shared" si="48"/>
        <v>0</v>
      </c>
      <c r="N211" s="21">
        <f t="shared" si="49"/>
        <v>-2.3841626408999375</v>
      </c>
      <c r="O211" s="21">
        <f t="shared" si="50"/>
        <v>0</v>
      </c>
      <c r="P211" s="21">
        <f t="shared" si="51"/>
        <v>0</v>
      </c>
      <c r="Q211" s="19">
        <f t="shared" si="52"/>
        <v>0.6091045042740808</v>
      </c>
      <c r="R211" s="19">
        <f t="shared" si="53"/>
        <v>10.405938912116383</v>
      </c>
      <c r="S211" s="19">
        <f t="shared" si="54"/>
        <v>0</v>
      </c>
      <c r="T211" s="19">
        <f t="shared" si="55"/>
        <v>-2.3841626408999375</v>
      </c>
      <c r="U211" s="19">
        <f t="shared" si="56"/>
        <v>0</v>
      </c>
      <c r="V211" s="19">
        <f t="shared" si="57"/>
        <v>0</v>
      </c>
    </row>
    <row r="212" spans="1:22" x14ac:dyDescent="0.25">
      <c r="A212" s="26">
        <f>Wellpath!E212</f>
        <v>0</v>
      </c>
      <c r="B212" s="22">
        <v>0</v>
      </c>
      <c r="C212" s="22">
        <v>0</v>
      </c>
      <c r="D212" s="22">
        <v>1</v>
      </c>
      <c r="E212" s="20">
        <f>Model!$W$25*((drdp!B212+drdp!K212)*DECR!$B212+(drdp!E212+drdp!N212)*DECR!$C212+(drdp!H212+drdp!Q212)*DECR!$D212)</f>
        <v>0</v>
      </c>
      <c r="F212" s="20">
        <f>Model!$W$25*((drdp!C212+drdp!L212)*DECR!$B212+(drdp!F212+drdp!O212)*DECR!$C212+(drdp!I212+drdp!R212)*DECR!$D212)</f>
        <v>0</v>
      </c>
      <c r="G212" s="20">
        <f>Model!$W$25*((drdp!D212+drdp!M212)*DECR!$B212+(drdp!G212+drdp!P212)*DECR!$C212+(drdp!J212+drdp!S212)*DECR!$D212)</f>
        <v>0</v>
      </c>
      <c r="H212" s="18">
        <f>Model!$W$25*((drdp!B212)*DECR!$B212+(drdp!E212)*DECR!$C212+(drdp!H212)*DECR!$D212)</f>
        <v>0</v>
      </c>
      <c r="I212" s="18">
        <f>Model!$W$25*((drdp!C212)*DECR!$B212+(drdp!F212)*DECR!$C212+(drdp!I212)*DECR!$D212)</f>
        <v>0</v>
      </c>
      <c r="J212" s="18">
        <f>Model!$W$25*((drdp!D212)*DECR!$B212+(drdp!G212)*DECR!$C212+(drdp!J212)*DECR!$D212)</f>
        <v>0</v>
      </c>
      <c r="K212" s="21">
        <f t="shared" si="46"/>
        <v>0.6091045042740808</v>
      </c>
      <c r="L212" s="21">
        <f t="shared" si="47"/>
        <v>10.405938912116383</v>
      </c>
      <c r="M212" s="21">
        <f t="shared" si="48"/>
        <v>0</v>
      </c>
      <c r="N212" s="21">
        <f t="shared" si="49"/>
        <v>-2.3841626408999375</v>
      </c>
      <c r="O212" s="21">
        <f t="shared" si="50"/>
        <v>0</v>
      </c>
      <c r="P212" s="21">
        <f t="shared" si="51"/>
        <v>0</v>
      </c>
      <c r="Q212" s="19">
        <f t="shared" si="52"/>
        <v>0.6091045042740808</v>
      </c>
      <c r="R212" s="19">
        <f t="shared" si="53"/>
        <v>10.405938912116383</v>
      </c>
      <c r="S212" s="19">
        <f t="shared" si="54"/>
        <v>0</v>
      </c>
      <c r="T212" s="19">
        <f t="shared" si="55"/>
        <v>-2.3841626408999375</v>
      </c>
      <c r="U212" s="19">
        <f t="shared" si="56"/>
        <v>0</v>
      </c>
      <c r="V212" s="19">
        <f t="shared" si="57"/>
        <v>0</v>
      </c>
    </row>
    <row r="213" spans="1:22" x14ac:dyDescent="0.25">
      <c r="A213" s="26">
        <f>Wellpath!E213</f>
        <v>0</v>
      </c>
      <c r="B213" s="22">
        <v>0</v>
      </c>
      <c r="C213" s="22">
        <v>0</v>
      </c>
      <c r="D213" s="22">
        <v>1</v>
      </c>
      <c r="E213" s="20">
        <f>Model!$W$25*((drdp!B213+drdp!K213)*DECR!$B213+(drdp!E213+drdp!N213)*DECR!$C213+(drdp!H213+drdp!Q213)*DECR!$D213)</f>
        <v>0</v>
      </c>
      <c r="F213" s="20">
        <f>Model!$W$25*((drdp!C213+drdp!L213)*DECR!$B213+(drdp!F213+drdp!O213)*DECR!$C213+(drdp!I213+drdp!R213)*DECR!$D213)</f>
        <v>0</v>
      </c>
      <c r="G213" s="20">
        <f>Model!$W$25*((drdp!D213+drdp!M213)*DECR!$B213+(drdp!G213+drdp!P213)*DECR!$C213+(drdp!J213+drdp!S213)*DECR!$D213)</f>
        <v>0</v>
      </c>
      <c r="H213" s="18">
        <f>Model!$W$25*((drdp!B213)*DECR!$B213+(drdp!E213)*DECR!$C213+(drdp!H213)*DECR!$D213)</f>
        <v>0</v>
      </c>
      <c r="I213" s="18">
        <f>Model!$W$25*((drdp!C213)*DECR!$B213+(drdp!F213)*DECR!$C213+(drdp!I213)*DECR!$D213)</f>
        <v>0</v>
      </c>
      <c r="J213" s="18">
        <f>Model!$W$25*((drdp!D213)*DECR!$B213+(drdp!G213)*DECR!$C213+(drdp!J213)*DECR!$D213)</f>
        <v>0</v>
      </c>
      <c r="K213" s="21">
        <f t="shared" si="46"/>
        <v>0.6091045042740808</v>
      </c>
      <c r="L213" s="21">
        <f t="shared" si="47"/>
        <v>10.405938912116383</v>
      </c>
      <c r="M213" s="21">
        <f t="shared" si="48"/>
        <v>0</v>
      </c>
      <c r="N213" s="21">
        <f t="shared" si="49"/>
        <v>-2.3841626408999375</v>
      </c>
      <c r="O213" s="21">
        <f t="shared" si="50"/>
        <v>0</v>
      </c>
      <c r="P213" s="21">
        <f t="shared" si="51"/>
        <v>0</v>
      </c>
      <c r="Q213" s="19">
        <f t="shared" si="52"/>
        <v>0.6091045042740808</v>
      </c>
      <c r="R213" s="19">
        <f t="shared" si="53"/>
        <v>10.405938912116383</v>
      </c>
      <c r="S213" s="19">
        <f t="shared" si="54"/>
        <v>0</v>
      </c>
      <c r="T213" s="19">
        <f t="shared" si="55"/>
        <v>-2.3841626408999375</v>
      </c>
      <c r="U213" s="19">
        <f t="shared" si="56"/>
        <v>0</v>
      </c>
      <c r="V213" s="19">
        <f t="shared" si="57"/>
        <v>0</v>
      </c>
    </row>
    <row r="214" spans="1:22" x14ac:dyDescent="0.25">
      <c r="A214" s="26">
        <f>Wellpath!E214</f>
        <v>0</v>
      </c>
      <c r="B214" s="22">
        <v>0</v>
      </c>
      <c r="C214" s="22">
        <v>0</v>
      </c>
      <c r="D214" s="22">
        <v>1</v>
      </c>
      <c r="E214" s="20">
        <f>Model!$W$25*((drdp!B214+drdp!K214)*DECR!$B214+(drdp!E214+drdp!N214)*DECR!$C214+(drdp!H214+drdp!Q214)*DECR!$D214)</f>
        <v>0</v>
      </c>
      <c r="F214" s="20">
        <f>Model!$W$25*((drdp!C214+drdp!L214)*DECR!$B214+(drdp!F214+drdp!O214)*DECR!$C214+(drdp!I214+drdp!R214)*DECR!$D214)</f>
        <v>0</v>
      </c>
      <c r="G214" s="20">
        <f>Model!$W$25*((drdp!D214+drdp!M214)*DECR!$B214+(drdp!G214+drdp!P214)*DECR!$C214+(drdp!J214+drdp!S214)*DECR!$D214)</f>
        <v>0</v>
      </c>
      <c r="H214" s="18">
        <f>Model!$W$25*((drdp!B214)*DECR!$B214+(drdp!E214)*DECR!$C214+(drdp!H214)*DECR!$D214)</f>
        <v>0</v>
      </c>
      <c r="I214" s="18">
        <f>Model!$W$25*((drdp!C214)*DECR!$B214+(drdp!F214)*DECR!$C214+(drdp!I214)*DECR!$D214)</f>
        <v>0</v>
      </c>
      <c r="J214" s="18">
        <f>Model!$W$25*((drdp!D214)*DECR!$B214+(drdp!G214)*DECR!$C214+(drdp!J214)*DECR!$D214)</f>
        <v>0</v>
      </c>
      <c r="K214" s="21">
        <f t="shared" si="46"/>
        <v>0.6091045042740808</v>
      </c>
      <c r="L214" s="21">
        <f t="shared" si="47"/>
        <v>10.405938912116383</v>
      </c>
      <c r="M214" s="21">
        <f t="shared" si="48"/>
        <v>0</v>
      </c>
      <c r="N214" s="21">
        <f t="shared" si="49"/>
        <v>-2.3841626408999375</v>
      </c>
      <c r="O214" s="21">
        <f t="shared" si="50"/>
        <v>0</v>
      </c>
      <c r="P214" s="21">
        <f t="shared" si="51"/>
        <v>0</v>
      </c>
      <c r="Q214" s="19">
        <f t="shared" si="52"/>
        <v>0.6091045042740808</v>
      </c>
      <c r="R214" s="19">
        <f t="shared" si="53"/>
        <v>10.405938912116383</v>
      </c>
      <c r="S214" s="19">
        <f t="shared" si="54"/>
        <v>0</v>
      </c>
      <c r="T214" s="19">
        <f t="shared" si="55"/>
        <v>-2.3841626408999375</v>
      </c>
      <c r="U214" s="19">
        <f t="shared" si="56"/>
        <v>0</v>
      </c>
      <c r="V214" s="19">
        <f t="shared" si="57"/>
        <v>0</v>
      </c>
    </row>
    <row r="215" spans="1:22" x14ac:dyDescent="0.25">
      <c r="A215" s="26">
        <f>Wellpath!E215</f>
        <v>0</v>
      </c>
      <c r="B215" s="22">
        <v>0</v>
      </c>
      <c r="C215" s="22">
        <v>0</v>
      </c>
      <c r="D215" s="22">
        <v>1</v>
      </c>
      <c r="E215" s="20">
        <f>Model!$W$25*((drdp!B215+drdp!K215)*DECR!$B215+(drdp!E215+drdp!N215)*DECR!$C215+(drdp!H215+drdp!Q215)*DECR!$D215)</f>
        <v>0</v>
      </c>
      <c r="F215" s="20">
        <f>Model!$W$25*((drdp!C215+drdp!L215)*DECR!$B215+(drdp!F215+drdp!O215)*DECR!$C215+(drdp!I215+drdp!R215)*DECR!$D215)</f>
        <v>0</v>
      </c>
      <c r="G215" s="20">
        <f>Model!$W$25*((drdp!D215+drdp!M215)*DECR!$B215+(drdp!G215+drdp!P215)*DECR!$C215+(drdp!J215+drdp!S215)*DECR!$D215)</f>
        <v>0</v>
      </c>
      <c r="H215" s="18">
        <f>Model!$W$25*((drdp!B215)*DECR!$B215+(drdp!E215)*DECR!$C215+(drdp!H215)*DECR!$D215)</f>
        <v>0</v>
      </c>
      <c r="I215" s="18">
        <f>Model!$W$25*((drdp!C215)*DECR!$B215+(drdp!F215)*DECR!$C215+(drdp!I215)*DECR!$D215)</f>
        <v>0</v>
      </c>
      <c r="J215" s="18">
        <f>Model!$W$25*((drdp!D215)*DECR!$B215+(drdp!G215)*DECR!$C215+(drdp!J215)*DECR!$D215)</f>
        <v>0</v>
      </c>
      <c r="K215" s="21">
        <f t="shared" si="46"/>
        <v>0.6091045042740808</v>
      </c>
      <c r="L215" s="21">
        <f t="shared" si="47"/>
        <v>10.405938912116383</v>
      </c>
      <c r="M215" s="21">
        <f t="shared" si="48"/>
        <v>0</v>
      </c>
      <c r="N215" s="21">
        <f t="shared" si="49"/>
        <v>-2.3841626408999375</v>
      </c>
      <c r="O215" s="21">
        <f t="shared" si="50"/>
        <v>0</v>
      </c>
      <c r="P215" s="21">
        <f t="shared" si="51"/>
        <v>0</v>
      </c>
      <c r="Q215" s="19">
        <f t="shared" si="52"/>
        <v>0.6091045042740808</v>
      </c>
      <c r="R215" s="19">
        <f t="shared" si="53"/>
        <v>10.405938912116383</v>
      </c>
      <c r="S215" s="19">
        <f t="shared" si="54"/>
        <v>0</v>
      </c>
      <c r="T215" s="19">
        <f t="shared" si="55"/>
        <v>-2.3841626408999375</v>
      </c>
      <c r="U215" s="19">
        <f t="shared" si="56"/>
        <v>0</v>
      </c>
      <c r="V215" s="19">
        <f t="shared" si="57"/>
        <v>0</v>
      </c>
    </row>
    <row r="216" spans="1:22" x14ac:dyDescent="0.25">
      <c r="A216" s="26">
        <f>Wellpath!E216</f>
        <v>0</v>
      </c>
      <c r="B216" s="22">
        <v>0</v>
      </c>
      <c r="C216" s="22">
        <v>0</v>
      </c>
      <c r="D216" s="22">
        <v>1</v>
      </c>
      <c r="E216" s="20">
        <f>Model!$W$25*((drdp!B216+drdp!K216)*DECR!$B216+(drdp!E216+drdp!N216)*DECR!$C216+(drdp!H216+drdp!Q216)*DECR!$D216)</f>
        <v>0</v>
      </c>
      <c r="F216" s="20">
        <f>Model!$W$25*((drdp!C216+drdp!L216)*DECR!$B216+(drdp!F216+drdp!O216)*DECR!$C216+(drdp!I216+drdp!R216)*DECR!$D216)</f>
        <v>0</v>
      </c>
      <c r="G216" s="20">
        <f>Model!$W$25*((drdp!D216+drdp!M216)*DECR!$B216+(drdp!G216+drdp!P216)*DECR!$C216+(drdp!J216+drdp!S216)*DECR!$D216)</f>
        <v>0</v>
      </c>
      <c r="H216" s="18">
        <f>Model!$W$25*((drdp!B216)*DECR!$B216+(drdp!E216)*DECR!$C216+(drdp!H216)*DECR!$D216)</f>
        <v>0</v>
      </c>
      <c r="I216" s="18">
        <f>Model!$W$25*((drdp!C216)*DECR!$B216+(drdp!F216)*DECR!$C216+(drdp!I216)*DECR!$D216)</f>
        <v>0</v>
      </c>
      <c r="J216" s="18">
        <f>Model!$W$25*((drdp!D216)*DECR!$B216+(drdp!G216)*DECR!$C216+(drdp!J216)*DECR!$D216)</f>
        <v>0</v>
      </c>
      <c r="K216" s="21">
        <f t="shared" si="46"/>
        <v>0.6091045042740808</v>
      </c>
      <c r="L216" s="21">
        <f t="shared" si="47"/>
        <v>10.405938912116383</v>
      </c>
      <c r="M216" s="21">
        <f t="shared" si="48"/>
        <v>0</v>
      </c>
      <c r="N216" s="21">
        <f t="shared" si="49"/>
        <v>-2.3841626408999375</v>
      </c>
      <c r="O216" s="21">
        <f t="shared" si="50"/>
        <v>0</v>
      </c>
      <c r="P216" s="21">
        <f t="shared" si="51"/>
        <v>0</v>
      </c>
      <c r="Q216" s="19">
        <f t="shared" si="52"/>
        <v>0.6091045042740808</v>
      </c>
      <c r="R216" s="19">
        <f t="shared" si="53"/>
        <v>10.405938912116383</v>
      </c>
      <c r="S216" s="19">
        <f t="shared" si="54"/>
        <v>0</v>
      </c>
      <c r="T216" s="19">
        <f t="shared" si="55"/>
        <v>-2.3841626408999375</v>
      </c>
      <c r="U216" s="19">
        <f t="shared" si="56"/>
        <v>0</v>
      </c>
      <c r="V216" s="19">
        <f t="shared" si="57"/>
        <v>0</v>
      </c>
    </row>
    <row r="217" spans="1:22" x14ac:dyDescent="0.25">
      <c r="A217" s="26">
        <f>Wellpath!E217</f>
        <v>0</v>
      </c>
      <c r="B217" s="22">
        <v>0</v>
      </c>
      <c r="C217" s="22">
        <v>0</v>
      </c>
      <c r="D217" s="22">
        <v>1</v>
      </c>
      <c r="E217" s="20">
        <f>Model!$W$25*((drdp!B217+drdp!K217)*DECR!$B217+(drdp!E217+drdp!N217)*DECR!$C217+(drdp!H217+drdp!Q217)*DECR!$D217)</f>
        <v>0</v>
      </c>
      <c r="F217" s="20">
        <f>Model!$W$25*((drdp!C217+drdp!L217)*DECR!$B217+(drdp!F217+drdp!O217)*DECR!$C217+(drdp!I217+drdp!R217)*DECR!$D217)</f>
        <v>0</v>
      </c>
      <c r="G217" s="20">
        <f>Model!$W$25*((drdp!D217+drdp!M217)*DECR!$B217+(drdp!G217+drdp!P217)*DECR!$C217+(drdp!J217+drdp!S217)*DECR!$D217)</f>
        <v>0</v>
      </c>
      <c r="H217" s="18">
        <f>Model!$W$25*((drdp!B217)*DECR!$B217+(drdp!E217)*DECR!$C217+(drdp!H217)*DECR!$D217)</f>
        <v>0</v>
      </c>
      <c r="I217" s="18">
        <f>Model!$W$25*((drdp!C217)*DECR!$B217+(drdp!F217)*DECR!$C217+(drdp!I217)*DECR!$D217)</f>
        <v>0</v>
      </c>
      <c r="J217" s="18">
        <f>Model!$W$25*((drdp!D217)*DECR!$B217+(drdp!G217)*DECR!$C217+(drdp!J217)*DECR!$D217)</f>
        <v>0</v>
      </c>
      <c r="K217" s="21">
        <f t="shared" si="46"/>
        <v>0.6091045042740808</v>
      </c>
      <c r="L217" s="21">
        <f t="shared" si="47"/>
        <v>10.405938912116383</v>
      </c>
      <c r="M217" s="21">
        <f t="shared" si="48"/>
        <v>0</v>
      </c>
      <c r="N217" s="21">
        <f t="shared" si="49"/>
        <v>-2.3841626408999375</v>
      </c>
      <c r="O217" s="21">
        <f t="shared" si="50"/>
        <v>0</v>
      </c>
      <c r="P217" s="21">
        <f t="shared" si="51"/>
        <v>0</v>
      </c>
      <c r="Q217" s="19">
        <f t="shared" si="52"/>
        <v>0.6091045042740808</v>
      </c>
      <c r="R217" s="19">
        <f t="shared" si="53"/>
        <v>10.405938912116383</v>
      </c>
      <c r="S217" s="19">
        <f t="shared" si="54"/>
        <v>0</v>
      </c>
      <c r="T217" s="19">
        <f t="shared" si="55"/>
        <v>-2.3841626408999375</v>
      </c>
      <c r="U217" s="19">
        <f t="shared" si="56"/>
        <v>0</v>
      </c>
      <c r="V217" s="19">
        <f t="shared" si="57"/>
        <v>0</v>
      </c>
    </row>
    <row r="218" spans="1:22" x14ac:dyDescent="0.25">
      <c r="A218" s="26">
        <f>Wellpath!E218</f>
        <v>0</v>
      </c>
      <c r="B218" s="22">
        <v>0</v>
      </c>
      <c r="C218" s="22">
        <v>0</v>
      </c>
      <c r="D218" s="22">
        <v>1</v>
      </c>
      <c r="E218" s="20">
        <f>Model!$W$25*((drdp!B218+drdp!K218)*DECR!$B218+(drdp!E218+drdp!N218)*DECR!$C218+(drdp!H218+drdp!Q218)*DECR!$D218)</f>
        <v>0</v>
      </c>
      <c r="F218" s="20">
        <f>Model!$W$25*((drdp!C218+drdp!L218)*DECR!$B218+(drdp!F218+drdp!O218)*DECR!$C218+(drdp!I218+drdp!R218)*DECR!$D218)</f>
        <v>0</v>
      </c>
      <c r="G218" s="20">
        <f>Model!$W$25*((drdp!D218+drdp!M218)*DECR!$B218+(drdp!G218+drdp!P218)*DECR!$C218+(drdp!J218+drdp!S218)*DECR!$D218)</f>
        <v>0</v>
      </c>
      <c r="H218" s="18">
        <f>Model!$W$25*((drdp!B218)*DECR!$B218+(drdp!E218)*DECR!$C218+(drdp!H218)*DECR!$D218)</f>
        <v>0</v>
      </c>
      <c r="I218" s="18">
        <f>Model!$W$25*((drdp!C218)*DECR!$B218+(drdp!F218)*DECR!$C218+(drdp!I218)*DECR!$D218)</f>
        <v>0</v>
      </c>
      <c r="J218" s="18">
        <f>Model!$W$25*((drdp!D218)*DECR!$B218+(drdp!G218)*DECR!$C218+(drdp!J218)*DECR!$D218)</f>
        <v>0</v>
      </c>
      <c r="K218" s="21">
        <f t="shared" si="46"/>
        <v>0.6091045042740808</v>
      </c>
      <c r="L218" s="21">
        <f t="shared" si="47"/>
        <v>10.405938912116383</v>
      </c>
      <c r="M218" s="21">
        <f t="shared" si="48"/>
        <v>0</v>
      </c>
      <c r="N218" s="21">
        <f t="shared" si="49"/>
        <v>-2.3841626408999375</v>
      </c>
      <c r="O218" s="21">
        <f t="shared" si="50"/>
        <v>0</v>
      </c>
      <c r="P218" s="21">
        <f t="shared" si="51"/>
        <v>0</v>
      </c>
      <c r="Q218" s="19">
        <f t="shared" si="52"/>
        <v>0.6091045042740808</v>
      </c>
      <c r="R218" s="19">
        <f t="shared" si="53"/>
        <v>10.405938912116383</v>
      </c>
      <c r="S218" s="19">
        <f t="shared" si="54"/>
        <v>0</v>
      </c>
      <c r="T218" s="19">
        <f t="shared" si="55"/>
        <v>-2.3841626408999375</v>
      </c>
      <c r="U218" s="19">
        <f t="shared" si="56"/>
        <v>0</v>
      </c>
      <c r="V218" s="19">
        <f t="shared" si="57"/>
        <v>0</v>
      </c>
    </row>
    <row r="219" spans="1:22" x14ac:dyDescent="0.25">
      <c r="A219" s="26">
        <f>Wellpath!E219</f>
        <v>0</v>
      </c>
      <c r="B219" s="22">
        <v>0</v>
      </c>
      <c r="C219" s="22">
        <v>0</v>
      </c>
      <c r="D219" s="22">
        <v>1</v>
      </c>
      <c r="E219" s="20">
        <f>Model!$W$25*((drdp!B219+drdp!K219)*DECR!$B219+(drdp!E219+drdp!N219)*DECR!$C219+(drdp!H219+drdp!Q219)*DECR!$D219)</f>
        <v>0</v>
      </c>
      <c r="F219" s="20">
        <f>Model!$W$25*((drdp!C219+drdp!L219)*DECR!$B219+(drdp!F219+drdp!O219)*DECR!$C219+(drdp!I219+drdp!R219)*DECR!$D219)</f>
        <v>0</v>
      </c>
      <c r="G219" s="20">
        <f>Model!$W$25*((drdp!D219+drdp!M219)*DECR!$B219+(drdp!G219+drdp!P219)*DECR!$C219+(drdp!J219+drdp!S219)*DECR!$D219)</f>
        <v>0</v>
      </c>
      <c r="H219" s="18">
        <f>Model!$W$25*((drdp!B219)*DECR!$B219+(drdp!E219)*DECR!$C219+(drdp!H219)*DECR!$D219)</f>
        <v>0</v>
      </c>
      <c r="I219" s="18">
        <f>Model!$W$25*((drdp!C219)*DECR!$B219+(drdp!F219)*DECR!$C219+(drdp!I219)*DECR!$D219)</f>
        <v>0</v>
      </c>
      <c r="J219" s="18">
        <f>Model!$W$25*((drdp!D219)*DECR!$B219+(drdp!G219)*DECR!$C219+(drdp!J219)*DECR!$D219)</f>
        <v>0</v>
      </c>
      <c r="K219" s="21">
        <f t="shared" si="46"/>
        <v>0.6091045042740808</v>
      </c>
      <c r="L219" s="21">
        <f t="shared" si="47"/>
        <v>10.405938912116383</v>
      </c>
      <c r="M219" s="21">
        <f t="shared" si="48"/>
        <v>0</v>
      </c>
      <c r="N219" s="21">
        <f t="shared" si="49"/>
        <v>-2.3841626408999375</v>
      </c>
      <c r="O219" s="21">
        <f t="shared" si="50"/>
        <v>0</v>
      </c>
      <c r="P219" s="21">
        <f t="shared" si="51"/>
        <v>0</v>
      </c>
      <c r="Q219" s="19">
        <f t="shared" si="52"/>
        <v>0.6091045042740808</v>
      </c>
      <c r="R219" s="19">
        <f t="shared" si="53"/>
        <v>10.405938912116383</v>
      </c>
      <c r="S219" s="19">
        <f t="shared" si="54"/>
        <v>0</v>
      </c>
      <c r="T219" s="19">
        <f t="shared" si="55"/>
        <v>-2.3841626408999375</v>
      </c>
      <c r="U219" s="19">
        <f t="shared" si="56"/>
        <v>0</v>
      </c>
      <c r="V219" s="19">
        <f t="shared" si="57"/>
        <v>0</v>
      </c>
    </row>
    <row r="220" spans="1:22" x14ac:dyDescent="0.25">
      <c r="A220" s="26">
        <f>Wellpath!E220</f>
        <v>0</v>
      </c>
      <c r="B220" s="22">
        <v>0</v>
      </c>
      <c r="C220" s="22">
        <v>0</v>
      </c>
      <c r="D220" s="22">
        <v>1</v>
      </c>
      <c r="E220" s="20">
        <f>Model!$W$25*((drdp!B220+drdp!K220)*DECR!$B220+(drdp!E220+drdp!N220)*DECR!$C220+(drdp!H220+drdp!Q220)*DECR!$D220)</f>
        <v>0</v>
      </c>
      <c r="F220" s="20">
        <f>Model!$W$25*((drdp!C220+drdp!L220)*DECR!$B220+(drdp!F220+drdp!O220)*DECR!$C220+(drdp!I220+drdp!R220)*DECR!$D220)</f>
        <v>0</v>
      </c>
      <c r="G220" s="20">
        <f>Model!$W$25*((drdp!D220+drdp!M220)*DECR!$B220+(drdp!G220+drdp!P220)*DECR!$C220+(drdp!J220+drdp!S220)*DECR!$D220)</f>
        <v>0</v>
      </c>
      <c r="H220" s="18">
        <f>Model!$W$25*((drdp!B220)*DECR!$B220+(drdp!E220)*DECR!$C220+(drdp!H220)*DECR!$D220)</f>
        <v>0</v>
      </c>
      <c r="I220" s="18">
        <f>Model!$W$25*((drdp!C220)*DECR!$B220+(drdp!F220)*DECR!$C220+(drdp!I220)*DECR!$D220)</f>
        <v>0</v>
      </c>
      <c r="J220" s="18">
        <f>Model!$W$25*((drdp!D220)*DECR!$B220+(drdp!G220)*DECR!$C220+(drdp!J220)*DECR!$D220)</f>
        <v>0</v>
      </c>
      <c r="K220" s="21">
        <f t="shared" si="46"/>
        <v>0.6091045042740808</v>
      </c>
      <c r="L220" s="21">
        <f t="shared" si="47"/>
        <v>10.405938912116383</v>
      </c>
      <c r="M220" s="21">
        <f t="shared" si="48"/>
        <v>0</v>
      </c>
      <c r="N220" s="21">
        <f t="shared" si="49"/>
        <v>-2.3841626408999375</v>
      </c>
      <c r="O220" s="21">
        <f t="shared" si="50"/>
        <v>0</v>
      </c>
      <c r="P220" s="21">
        <f t="shared" si="51"/>
        <v>0</v>
      </c>
      <c r="Q220" s="19">
        <f t="shared" si="52"/>
        <v>0.6091045042740808</v>
      </c>
      <c r="R220" s="19">
        <f t="shared" si="53"/>
        <v>10.405938912116383</v>
      </c>
      <c r="S220" s="19">
        <f t="shared" si="54"/>
        <v>0</v>
      </c>
      <c r="T220" s="19">
        <f t="shared" si="55"/>
        <v>-2.3841626408999375</v>
      </c>
      <c r="U220" s="19">
        <f t="shared" si="56"/>
        <v>0</v>
      </c>
      <c r="V220" s="19">
        <f t="shared" si="57"/>
        <v>0</v>
      </c>
    </row>
    <row r="221" spans="1:22" x14ac:dyDescent="0.25">
      <c r="A221" s="26">
        <f>Wellpath!E221</f>
        <v>0</v>
      </c>
      <c r="B221" s="22">
        <v>0</v>
      </c>
      <c r="C221" s="22">
        <v>0</v>
      </c>
      <c r="D221" s="22">
        <v>1</v>
      </c>
      <c r="E221" s="20">
        <f>Model!$W$25*((drdp!B221+drdp!K221)*DECR!$B221+(drdp!E221+drdp!N221)*DECR!$C221+(drdp!H221+drdp!Q221)*DECR!$D221)</f>
        <v>0</v>
      </c>
      <c r="F221" s="20">
        <f>Model!$W$25*((drdp!C221+drdp!L221)*DECR!$B221+(drdp!F221+drdp!O221)*DECR!$C221+(drdp!I221+drdp!R221)*DECR!$D221)</f>
        <v>0</v>
      </c>
      <c r="G221" s="20">
        <f>Model!$W$25*((drdp!D221+drdp!M221)*DECR!$B221+(drdp!G221+drdp!P221)*DECR!$C221+(drdp!J221+drdp!S221)*DECR!$D221)</f>
        <v>0</v>
      </c>
      <c r="H221" s="18">
        <f>Model!$W$25*((drdp!B221)*DECR!$B221+(drdp!E221)*DECR!$C221+(drdp!H221)*DECR!$D221)</f>
        <v>0</v>
      </c>
      <c r="I221" s="18">
        <f>Model!$W$25*((drdp!C221)*DECR!$B221+(drdp!F221)*DECR!$C221+(drdp!I221)*DECR!$D221)</f>
        <v>0</v>
      </c>
      <c r="J221" s="18">
        <f>Model!$W$25*((drdp!D221)*DECR!$B221+(drdp!G221)*DECR!$C221+(drdp!J221)*DECR!$D221)</f>
        <v>0</v>
      </c>
      <c r="K221" s="21">
        <f t="shared" si="46"/>
        <v>0.6091045042740808</v>
      </c>
      <c r="L221" s="21">
        <f t="shared" si="47"/>
        <v>10.405938912116383</v>
      </c>
      <c r="M221" s="21">
        <f t="shared" si="48"/>
        <v>0</v>
      </c>
      <c r="N221" s="21">
        <f t="shared" si="49"/>
        <v>-2.3841626408999375</v>
      </c>
      <c r="O221" s="21">
        <f t="shared" si="50"/>
        <v>0</v>
      </c>
      <c r="P221" s="21">
        <f t="shared" si="51"/>
        <v>0</v>
      </c>
      <c r="Q221" s="19">
        <f t="shared" si="52"/>
        <v>0.6091045042740808</v>
      </c>
      <c r="R221" s="19">
        <f t="shared" si="53"/>
        <v>10.405938912116383</v>
      </c>
      <c r="S221" s="19">
        <f t="shared" si="54"/>
        <v>0</v>
      </c>
      <c r="T221" s="19">
        <f t="shared" si="55"/>
        <v>-2.3841626408999375</v>
      </c>
      <c r="U221" s="19">
        <f t="shared" si="56"/>
        <v>0</v>
      </c>
      <c r="V221" s="19">
        <f t="shared" si="57"/>
        <v>0</v>
      </c>
    </row>
    <row r="222" spans="1:22" x14ac:dyDescent="0.25">
      <c r="A222" s="26">
        <f>Wellpath!E222</f>
        <v>0</v>
      </c>
      <c r="B222" s="22">
        <v>0</v>
      </c>
      <c r="C222" s="22">
        <v>0</v>
      </c>
      <c r="D222" s="22">
        <v>1</v>
      </c>
      <c r="E222" s="20">
        <f>Model!$W$25*((drdp!B222+drdp!K222)*DECR!$B222+(drdp!E222+drdp!N222)*DECR!$C222+(drdp!H222+drdp!Q222)*DECR!$D222)</f>
        <v>0</v>
      </c>
      <c r="F222" s="20">
        <f>Model!$W$25*((drdp!C222+drdp!L222)*DECR!$B222+(drdp!F222+drdp!O222)*DECR!$C222+(drdp!I222+drdp!R222)*DECR!$D222)</f>
        <v>0</v>
      </c>
      <c r="G222" s="20">
        <f>Model!$W$25*((drdp!D222+drdp!M222)*DECR!$B222+(drdp!G222+drdp!P222)*DECR!$C222+(drdp!J222+drdp!S222)*DECR!$D222)</f>
        <v>0</v>
      </c>
      <c r="H222" s="18">
        <f>Model!$W$25*((drdp!B222)*DECR!$B222+(drdp!E222)*DECR!$C222+(drdp!H222)*DECR!$D222)</f>
        <v>0</v>
      </c>
      <c r="I222" s="18">
        <f>Model!$W$25*((drdp!C222)*DECR!$B222+(drdp!F222)*DECR!$C222+(drdp!I222)*DECR!$D222)</f>
        <v>0</v>
      </c>
      <c r="J222" s="18">
        <f>Model!$W$25*((drdp!D222)*DECR!$B222+(drdp!G222)*DECR!$C222+(drdp!J222)*DECR!$D222)</f>
        <v>0</v>
      </c>
      <c r="K222" s="21">
        <f t="shared" si="46"/>
        <v>0.6091045042740808</v>
      </c>
      <c r="L222" s="21">
        <f t="shared" si="47"/>
        <v>10.405938912116383</v>
      </c>
      <c r="M222" s="21">
        <f t="shared" si="48"/>
        <v>0</v>
      </c>
      <c r="N222" s="21">
        <f t="shared" si="49"/>
        <v>-2.3841626408999375</v>
      </c>
      <c r="O222" s="21">
        <f t="shared" si="50"/>
        <v>0</v>
      </c>
      <c r="P222" s="21">
        <f t="shared" si="51"/>
        <v>0</v>
      </c>
      <c r="Q222" s="19">
        <f t="shared" si="52"/>
        <v>0.6091045042740808</v>
      </c>
      <c r="R222" s="19">
        <f t="shared" si="53"/>
        <v>10.405938912116383</v>
      </c>
      <c r="S222" s="19">
        <f t="shared" si="54"/>
        <v>0</v>
      </c>
      <c r="T222" s="19">
        <f t="shared" si="55"/>
        <v>-2.3841626408999375</v>
      </c>
      <c r="U222" s="19">
        <f t="shared" si="56"/>
        <v>0</v>
      </c>
      <c r="V222" s="19">
        <f t="shared" si="57"/>
        <v>0</v>
      </c>
    </row>
    <row r="223" spans="1:22" x14ac:dyDescent="0.25">
      <c r="A223" s="26">
        <f>Wellpath!E223</f>
        <v>0</v>
      </c>
      <c r="B223" s="22">
        <v>0</v>
      </c>
      <c r="C223" s="22">
        <v>0</v>
      </c>
      <c r="D223" s="22">
        <v>1</v>
      </c>
      <c r="E223" s="20">
        <f>Model!$W$25*((drdp!B223+drdp!K223)*DECR!$B223+(drdp!E223+drdp!N223)*DECR!$C223+(drdp!H223+drdp!Q223)*DECR!$D223)</f>
        <v>0</v>
      </c>
      <c r="F223" s="20">
        <f>Model!$W$25*((drdp!C223+drdp!L223)*DECR!$B223+(drdp!F223+drdp!O223)*DECR!$C223+(drdp!I223+drdp!R223)*DECR!$D223)</f>
        <v>0</v>
      </c>
      <c r="G223" s="20">
        <f>Model!$W$25*((drdp!D223+drdp!M223)*DECR!$B223+(drdp!G223+drdp!P223)*DECR!$C223+(drdp!J223+drdp!S223)*DECR!$D223)</f>
        <v>0</v>
      </c>
      <c r="H223" s="18">
        <f>Model!$W$25*((drdp!B223)*DECR!$B223+(drdp!E223)*DECR!$C223+(drdp!H223)*DECR!$D223)</f>
        <v>0</v>
      </c>
      <c r="I223" s="18">
        <f>Model!$W$25*((drdp!C223)*DECR!$B223+(drdp!F223)*DECR!$C223+(drdp!I223)*DECR!$D223)</f>
        <v>0</v>
      </c>
      <c r="J223" s="18">
        <f>Model!$W$25*((drdp!D223)*DECR!$B223+(drdp!G223)*DECR!$C223+(drdp!J223)*DECR!$D223)</f>
        <v>0</v>
      </c>
      <c r="K223" s="21">
        <f t="shared" si="46"/>
        <v>0.6091045042740808</v>
      </c>
      <c r="L223" s="21">
        <f t="shared" si="47"/>
        <v>10.405938912116383</v>
      </c>
      <c r="M223" s="21">
        <f t="shared" si="48"/>
        <v>0</v>
      </c>
      <c r="N223" s="21">
        <f t="shared" si="49"/>
        <v>-2.3841626408999375</v>
      </c>
      <c r="O223" s="21">
        <f t="shared" si="50"/>
        <v>0</v>
      </c>
      <c r="P223" s="21">
        <f t="shared" si="51"/>
        <v>0</v>
      </c>
      <c r="Q223" s="19">
        <f t="shared" si="52"/>
        <v>0.6091045042740808</v>
      </c>
      <c r="R223" s="19">
        <f t="shared" si="53"/>
        <v>10.405938912116383</v>
      </c>
      <c r="S223" s="19">
        <f t="shared" si="54"/>
        <v>0</v>
      </c>
      <c r="T223" s="19">
        <f t="shared" si="55"/>
        <v>-2.3841626408999375</v>
      </c>
      <c r="U223" s="19">
        <f t="shared" si="56"/>
        <v>0</v>
      </c>
      <c r="V223" s="19">
        <f t="shared" si="57"/>
        <v>0</v>
      </c>
    </row>
    <row r="224" spans="1:22" x14ac:dyDescent="0.25">
      <c r="A224" s="26">
        <f>Wellpath!E224</f>
        <v>0</v>
      </c>
      <c r="B224" s="22">
        <v>0</v>
      </c>
      <c r="C224" s="22">
        <v>0</v>
      </c>
      <c r="D224" s="22">
        <v>1</v>
      </c>
      <c r="E224" s="20">
        <f>Model!$W$25*((drdp!B224+drdp!K224)*DECR!$B224+(drdp!E224+drdp!N224)*DECR!$C224+(drdp!H224+drdp!Q224)*DECR!$D224)</f>
        <v>0</v>
      </c>
      <c r="F224" s="20">
        <f>Model!$W$25*((drdp!C224+drdp!L224)*DECR!$B224+(drdp!F224+drdp!O224)*DECR!$C224+(drdp!I224+drdp!R224)*DECR!$D224)</f>
        <v>0</v>
      </c>
      <c r="G224" s="20">
        <f>Model!$W$25*((drdp!D224+drdp!M224)*DECR!$B224+(drdp!G224+drdp!P224)*DECR!$C224+(drdp!J224+drdp!S224)*DECR!$D224)</f>
        <v>0</v>
      </c>
      <c r="H224" s="18">
        <f>Model!$W$25*((drdp!B224)*DECR!$B224+(drdp!E224)*DECR!$C224+(drdp!H224)*DECR!$D224)</f>
        <v>0</v>
      </c>
      <c r="I224" s="18">
        <f>Model!$W$25*((drdp!C224)*DECR!$B224+(drdp!F224)*DECR!$C224+(drdp!I224)*DECR!$D224)</f>
        <v>0</v>
      </c>
      <c r="J224" s="18">
        <f>Model!$W$25*((drdp!D224)*DECR!$B224+(drdp!G224)*DECR!$C224+(drdp!J224)*DECR!$D224)</f>
        <v>0</v>
      </c>
      <c r="K224" s="21">
        <f t="shared" si="46"/>
        <v>0.6091045042740808</v>
      </c>
      <c r="L224" s="21">
        <f t="shared" si="47"/>
        <v>10.405938912116383</v>
      </c>
      <c r="M224" s="21">
        <f t="shared" si="48"/>
        <v>0</v>
      </c>
      <c r="N224" s="21">
        <f t="shared" si="49"/>
        <v>-2.3841626408999375</v>
      </c>
      <c r="O224" s="21">
        <f t="shared" si="50"/>
        <v>0</v>
      </c>
      <c r="P224" s="21">
        <f t="shared" si="51"/>
        <v>0</v>
      </c>
      <c r="Q224" s="19">
        <f t="shared" si="52"/>
        <v>0.6091045042740808</v>
      </c>
      <c r="R224" s="19">
        <f t="shared" si="53"/>
        <v>10.405938912116383</v>
      </c>
      <c r="S224" s="19">
        <f t="shared" si="54"/>
        <v>0</v>
      </c>
      <c r="T224" s="19">
        <f t="shared" si="55"/>
        <v>-2.3841626408999375</v>
      </c>
      <c r="U224" s="19">
        <f t="shared" si="56"/>
        <v>0</v>
      </c>
      <c r="V224" s="19">
        <f t="shared" si="57"/>
        <v>0</v>
      </c>
    </row>
    <row r="225" spans="1:22" x14ac:dyDescent="0.25">
      <c r="A225" s="26">
        <f>Wellpath!E225</f>
        <v>0</v>
      </c>
      <c r="B225" s="22">
        <v>0</v>
      </c>
      <c r="C225" s="22">
        <v>0</v>
      </c>
      <c r="D225" s="22">
        <v>1</v>
      </c>
      <c r="E225" s="20">
        <f>Model!$W$25*((drdp!B225+drdp!K225)*DECR!$B225+(drdp!E225+drdp!N225)*DECR!$C225+(drdp!H225+drdp!Q225)*DECR!$D225)</f>
        <v>0</v>
      </c>
      <c r="F225" s="20">
        <f>Model!$W$25*((drdp!C225+drdp!L225)*DECR!$B225+(drdp!F225+drdp!O225)*DECR!$C225+(drdp!I225+drdp!R225)*DECR!$D225)</f>
        <v>0</v>
      </c>
      <c r="G225" s="20">
        <f>Model!$W$25*((drdp!D225+drdp!M225)*DECR!$B225+(drdp!G225+drdp!P225)*DECR!$C225+(drdp!J225+drdp!S225)*DECR!$D225)</f>
        <v>0</v>
      </c>
      <c r="H225" s="18">
        <f>Model!$W$25*((drdp!B225)*DECR!$B225+(drdp!E225)*DECR!$C225+(drdp!H225)*DECR!$D225)</f>
        <v>0</v>
      </c>
      <c r="I225" s="18">
        <f>Model!$W$25*((drdp!C225)*DECR!$B225+(drdp!F225)*DECR!$C225+(drdp!I225)*DECR!$D225)</f>
        <v>0</v>
      </c>
      <c r="J225" s="18">
        <f>Model!$W$25*((drdp!D225)*DECR!$B225+(drdp!G225)*DECR!$C225+(drdp!J225)*DECR!$D225)</f>
        <v>0</v>
      </c>
      <c r="K225" s="21">
        <f t="shared" si="46"/>
        <v>0.6091045042740808</v>
      </c>
      <c r="L225" s="21">
        <f t="shared" si="47"/>
        <v>10.405938912116383</v>
      </c>
      <c r="M225" s="21">
        <f t="shared" si="48"/>
        <v>0</v>
      </c>
      <c r="N225" s="21">
        <f t="shared" si="49"/>
        <v>-2.3841626408999375</v>
      </c>
      <c r="O225" s="21">
        <f t="shared" si="50"/>
        <v>0</v>
      </c>
      <c r="P225" s="21">
        <f t="shared" si="51"/>
        <v>0</v>
      </c>
      <c r="Q225" s="19">
        <f t="shared" si="52"/>
        <v>0.6091045042740808</v>
      </c>
      <c r="R225" s="19">
        <f t="shared" si="53"/>
        <v>10.405938912116383</v>
      </c>
      <c r="S225" s="19">
        <f t="shared" si="54"/>
        <v>0</v>
      </c>
      <c r="T225" s="19">
        <f t="shared" si="55"/>
        <v>-2.3841626408999375</v>
      </c>
      <c r="U225" s="19">
        <f t="shared" si="56"/>
        <v>0</v>
      </c>
      <c r="V225" s="19">
        <f t="shared" si="57"/>
        <v>0</v>
      </c>
    </row>
    <row r="226" spans="1:22" x14ac:dyDescent="0.25">
      <c r="A226" s="26">
        <f>Wellpath!E226</f>
        <v>0</v>
      </c>
      <c r="B226" s="22">
        <v>0</v>
      </c>
      <c r="C226" s="22">
        <v>0</v>
      </c>
      <c r="D226" s="22">
        <v>1</v>
      </c>
      <c r="E226" s="20">
        <f>Model!$W$25*((drdp!B226+drdp!K226)*DECR!$B226+(drdp!E226+drdp!N226)*DECR!$C226+(drdp!H226+drdp!Q226)*DECR!$D226)</f>
        <v>0</v>
      </c>
      <c r="F226" s="20">
        <f>Model!$W$25*((drdp!C226+drdp!L226)*DECR!$B226+(drdp!F226+drdp!O226)*DECR!$C226+(drdp!I226+drdp!R226)*DECR!$D226)</f>
        <v>0</v>
      </c>
      <c r="G226" s="20">
        <f>Model!$W$25*((drdp!D226+drdp!M226)*DECR!$B226+(drdp!G226+drdp!P226)*DECR!$C226+(drdp!J226+drdp!S226)*DECR!$D226)</f>
        <v>0</v>
      </c>
      <c r="H226" s="18">
        <f>Model!$W$25*((drdp!B226)*DECR!$B226+(drdp!E226)*DECR!$C226+(drdp!H226)*DECR!$D226)</f>
        <v>0</v>
      </c>
      <c r="I226" s="18">
        <f>Model!$W$25*((drdp!C226)*DECR!$B226+(drdp!F226)*DECR!$C226+(drdp!I226)*DECR!$D226)</f>
        <v>0</v>
      </c>
      <c r="J226" s="18">
        <f>Model!$W$25*((drdp!D226)*DECR!$B226+(drdp!G226)*DECR!$C226+(drdp!J226)*DECR!$D226)</f>
        <v>0</v>
      </c>
      <c r="K226" s="21">
        <f t="shared" si="46"/>
        <v>0.6091045042740808</v>
      </c>
      <c r="L226" s="21">
        <f t="shared" si="47"/>
        <v>10.405938912116383</v>
      </c>
      <c r="M226" s="21">
        <f t="shared" si="48"/>
        <v>0</v>
      </c>
      <c r="N226" s="21">
        <f t="shared" si="49"/>
        <v>-2.3841626408999375</v>
      </c>
      <c r="O226" s="21">
        <f t="shared" si="50"/>
        <v>0</v>
      </c>
      <c r="P226" s="21">
        <f t="shared" si="51"/>
        <v>0</v>
      </c>
      <c r="Q226" s="19">
        <f t="shared" si="52"/>
        <v>0.6091045042740808</v>
      </c>
      <c r="R226" s="19">
        <f t="shared" si="53"/>
        <v>10.405938912116383</v>
      </c>
      <c r="S226" s="19">
        <f t="shared" si="54"/>
        <v>0</v>
      </c>
      <c r="T226" s="19">
        <f t="shared" si="55"/>
        <v>-2.3841626408999375</v>
      </c>
      <c r="U226" s="19">
        <f t="shared" si="56"/>
        <v>0</v>
      </c>
      <c r="V226" s="19">
        <f t="shared" si="57"/>
        <v>0</v>
      </c>
    </row>
    <row r="227" spans="1:22" x14ac:dyDescent="0.25">
      <c r="A227" s="26">
        <f>Wellpath!E227</f>
        <v>0</v>
      </c>
      <c r="B227" s="22">
        <v>0</v>
      </c>
      <c r="C227" s="22">
        <v>0</v>
      </c>
      <c r="D227" s="22">
        <v>1</v>
      </c>
      <c r="E227" s="20">
        <f>Model!$W$25*((drdp!B227+drdp!K227)*DECR!$B227+(drdp!E227+drdp!N227)*DECR!$C227+(drdp!H227+drdp!Q227)*DECR!$D227)</f>
        <v>0</v>
      </c>
      <c r="F227" s="20">
        <f>Model!$W$25*((drdp!C227+drdp!L227)*DECR!$B227+(drdp!F227+drdp!O227)*DECR!$C227+(drdp!I227+drdp!R227)*DECR!$D227)</f>
        <v>0</v>
      </c>
      <c r="G227" s="20">
        <f>Model!$W$25*((drdp!D227+drdp!M227)*DECR!$B227+(drdp!G227+drdp!P227)*DECR!$C227+(drdp!J227+drdp!S227)*DECR!$D227)</f>
        <v>0</v>
      </c>
      <c r="H227" s="18">
        <f>Model!$W$25*((drdp!B227)*DECR!$B227+(drdp!E227)*DECR!$C227+(drdp!H227)*DECR!$D227)</f>
        <v>0</v>
      </c>
      <c r="I227" s="18">
        <f>Model!$W$25*((drdp!C227)*DECR!$B227+(drdp!F227)*DECR!$C227+(drdp!I227)*DECR!$D227)</f>
        <v>0</v>
      </c>
      <c r="J227" s="18">
        <f>Model!$W$25*((drdp!D227)*DECR!$B227+(drdp!G227)*DECR!$C227+(drdp!J227)*DECR!$D227)</f>
        <v>0</v>
      </c>
      <c r="K227" s="21">
        <f t="shared" si="46"/>
        <v>0.6091045042740808</v>
      </c>
      <c r="L227" s="21">
        <f t="shared" si="47"/>
        <v>10.405938912116383</v>
      </c>
      <c r="M227" s="21">
        <f t="shared" si="48"/>
        <v>0</v>
      </c>
      <c r="N227" s="21">
        <f t="shared" si="49"/>
        <v>-2.3841626408999375</v>
      </c>
      <c r="O227" s="21">
        <f t="shared" si="50"/>
        <v>0</v>
      </c>
      <c r="P227" s="21">
        <f t="shared" si="51"/>
        <v>0</v>
      </c>
      <c r="Q227" s="19">
        <f t="shared" si="52"/>
        <v>0.6091045042740808</v>
      </c>
      <c r="R227" s="19">
        <f t="shared" si="53"/>
        <v>10.405938912116383</v>
      </c>
      <c r="S227" s="19">
        <f t="shared" si="54"/>
        <v>0</v>
      </c>
      <c r="T227" s="19">
        <f t="shared" si="55"/>
        <v>-2.3841626408999375</v>
      </c>
      <c r="U227" s="19">
        <f t="shared" si="56"/>
        <v>0</v>
      </c>
      <c r="V227" s="19">
        <f t="shared" si="57"/>
        <v>0</v>
      </c>
    </row>
    <row r="228" spans="1:22" x14ac:dyDescent="0.25">
      <c r="A228" s="26">
        <f>Wellpath!E228</f>
        <v>0</v>
      </c>
      <c r="B228" s="22">
        <v>0</v>
      </c>
      <c r="C228" s="22">
        <v>0</v>
      </c>
      <c r="D228" s="22">
        <v>1</v>
      </c>
      <c r="E228" s="20">
        <f>Model!$W$25*((drdp!B228+drdp!K228)*DECR!$B228+(drdp!E228+drdp!N228)*DECR!$C228+(drdp!H228+drdp!Q228)*DECR!$D228)</f>
        <v>0</v>
      </c>
      <c r="F228" s="20">
        <f>Model!$W$25*((drdp!C228+drdp!L228)*DECR!$B228+(drdp!F228+drdp!O228)*DECR!$C228+(drdp!I228+drdp!R228)*DECR!$D228)</f>
        <v>0</v>
      </c>
      <c r="G228" s="20">
        <f>Model!$W$25*((drdp!D228+drdp!M228)*DECR!$B228+(drdp!G228+drdp!P228)*DECR!$C228+(drdp!J228+drdp!S228)*DECR!$D228)</f>
        <v>0</v>
      </c>
      <c r="H228" s="18">
        <f>Model!$W$25*((drdp!B228)*DECR!$B228+(drdp!E228)*DECR!$C228+(drdp!H228)*DECR!$D228)</f>
        <v>0</v>
      </c>
      <c r="I228" s="18">
        <f>Model!$W$25*((drdp!C228)*DECR!$B228+(drdp!F228)*DECR!$C228+(drdp!I228)*DECR!$D228)</f>
        <v>0</v>
      </c>
      <c r="J228" s="18">
        <f>Model!$W$25*((drdp!D228)*DECR!$B228+(drdp!G228)*DECR!$C228+(drdp!J228)*DECR!$D228)</f>
        <v>0</v>
      </c>
      <c r="K228" s="21">
        <f t="shared" si="46"/>
        <v>0.6091045042740808</v>
      </c>
      <c r="L228" s="21">
        <f t="shared" si="47"/>
        <v>10.405938912116383</v>
      </c>
      <c r="M228" s="21">
        <f t="shared" si="48"/>
        <v>0</v>
      </c>
      <c r="N228" s="21">
        <f t="shared" si="49"/>
        <v>-2.3841626408999375</v>
      </c>
      <c r="O228" s="21">
        <f t="shared" si="50"/>
        <v>0</v>
      </c>
      <c r="P228" s="21">
        <f t="shared" si="51"/>
        <v>0</v>
      </c>
      <c r="Q228" s="19">
        <f t="shared" si="52"/>
        <v>0.6091045042740808</v>
      </c>
      <c r="R228" s="19">
        <f t="shared" si="53"/>
        <v>10.405938912116383</v>
      </c>
      <c r="S228" s="19">
        <f t="shared" si="54"/>
        <v>0</v>
      </c>
      <c r="T228" s="19">
        <f t="shared" si="55"/>
        <v>-2.3841626408999375</v>
      </c>
      <c r="U228" s="19">
        <f t="shared" si="56"/>
        <v>0</v>
      </c>
      <c r="V228" s="19">
        <f t="shared" si="57"/>
        <v>0</v>
      </c>
    </row>
    <row r="229" spans="1:22" x14ac:dyDescent="0.25">
      <c r="A229" s="26">
        <f>Wellpath!E229</f>
        <v>0</v>
      </c>
      <c r="B229" s="22">
        <v>0</v>
      </c>
      <c r="C229" s="22">
        <v>0</v>
      </c>
      <c r="D229" s="22">
        <v>1</v>
      </c>
      <c r="E229" s="20">
        <f>Model!$W$25*((drdp!B229+drdp!K229)*DECR!$B229+(drdp!E229+drdp!N229)*DECR!$C229+(drdp!H229+drdp!Q229)*DECR!$D229)</f>
        <v>0</v>
      </c>
      <c r="F229" s="20">
        <f>Model!$W$25*((drdp!C229+drdp!L229)*DECR!$B229+(drdp!F229+drdp!O229)*DECR!$C229+(drdp!I229+drdp!R229)*DECR!$D229)</f>
        <v>0</v>
      </c>
      <c r="G229" s="20">
        <f>Model!$W$25*((drdp!D229+drdp!M229)*DECR!$B229+(drdp!G229+drdp!P229)*DECR!$C229+(drdp!J229+drdp!S229)*DECR!$D229)</f>
        <v>0</v>
      </c>
      <c r="H229" s="18">
        <f>Model!$W$25*((drdp!B229)*DECR!$B229+(drdp!E229)*DECR!$C229+(drdp!H229)*DECR!$D229)</f>
        <v>0</v>
      </c>
      <c r="I229" s="18">
        <f>Model!$W$25*((drdp!C229)*DECR!$B229+(drdp!F229)*DECR!$C229+(drdp!I229)*DECR!$D229)</f>
        <v>0</v>
      </c>
      <c r="J229" s="18">
        <f>Model!$W$25*((drdp!D229)*DECR!$B229+(drdp!G229)*DECR!$C229+(drdp!J229)*DECR!$D229)</f>
        <v>0</v>
      </c>
      <c r="K229" s="21">
        <f t="shared" si="46"/>
        <v>0.6091045042740808</v>
      </c>
      <c r="L229" s="21">
        <f t="shared" si="47"/>
        <v>10.405938912116383</v>
      </c>
      <c r="M229" s="21">
        <f t="shared" si="48"/>
        <v>0</v>
      </c>
      <c r="N229" s="21">
        <f t="shared" si="49"/>
        <v>-2.3841626408999375</v>
      </c>
      <c r="O229" s="21">
        <f t="shared" si="50"/>
        <v>0</v>
      </c>
      <c r="P229" s="21">
        <f t="shared" si="51"/>
        <v>0</v>
      </c>
      <c r="Q229" s="19">
        <f t="shared" si="52"/>
        <v>0.6091045042740808</v>
      </c>
      <c r="R229" s="19">
        <f t="shared" si="53"/>
        <v>10.405938912116383</v>
      </c>
      <c r="S229" s="19">
        <f t="shared" si="54"/>
        <v>0</v>
      </c>
      <c r="T229" s="19">
        <f t="shared" si="55"/>
        <v>-2.3841626408999375</v>
      </c>
      <c r="U229" s="19">
        <f t="shared" si="56"/>
        <v>0</v>
      </c>
      <c r="V229" s="19">
        <f t="shared" si="57"/>
        <v>0</v>
      </c>
    </row>
    <row r="230" spans="1:22" x14ac:dyDescent="0.25">
      <c r="A230" s="26">
        <f>Wellpath!E230</f>
        <v>0</v>
      </c>
      <c r="B230" s="22">
        <v>0</v>
      </c>
      <c r="C230" s="22">
        <v>0</v>
      </c>
      <c r="D230" s="22">
        <v>1</v>
      </c>
      <c r="E230" s="20">
        <f>Model!$W$25*((drdp!B230+drdp!K230)*DECR!$B230+(drdp!E230+drdp!N230)*DECR!$C230+(drdp!H230+drdp!Q230)*DECR!$D230)</f>
        <v>0</v>
      </c>
      <c r="F230" s="20">
        <f>Model!$W$25*((drdp!C230+drdp!L230)*DECR!$B230+(drdp!F230+drdp!O230)*DECR!$C230+(drdp!I230+drdp!R230)*DECR!$D230)</f>
        <v>0</v>
      </c>
      <c r="G230" s="20">
        <f>Model!$W$25*((drdp!D230+drdp!M230)*DECR!$B230+(drdp!G230+drdp!P230)*DECR!$C230+(drdp!J230+drdp!S230)*DECR!$D230)</f>
        <v>0</v>
      </c>
      <c r="H230" s="18">
        <f>Model!$W$25*((drdp!B230)*DECR!$B230+(drdp!E230)*DECR!$C230+(drdp!H230)*DECR!$D230)</f>
        <v>0</v>
      </c>
      <c r="I230" s="18">
        <f>Model!$W$25*((drdp!C230)*DECR!$B230+(drdp!F230)*DECR!$C230+(drdp!I230)*DECR!$D230)</f>
        <v>0</v>
      </c>
      <c r="J230" s="18">
        <f>Model!$W$25*((drdp!D230)*DECR!$B230+(drdp!G230)*DECR!$C230+(drdp!J230)*DECR!$D230)</f>
        <v>0</v>
      </c>
      <c r="K230" s="21">
        <f t="shared" si="46"/>
        <v>0.6091045042740808</v>
      </c>
      <c r="L230" s="21">
        <f t="shared" si="47"/>
        <v>10.405938912116383</v>
      </c>
      <c r="M230" s="21">
        <f t="shared" si="48"/>
        <v>0</v>
      </c>
      <c r="N230" s="21">
        <f t="shared" si="49"/>
        <v>-2.3841626408999375</v>
      </c>
      <c r="O230" s="21">
        <f t="shared" si="50"/>
        <v>0</v>
      </c>
      <c r="P230" s="21">
        <f t="shared" si="51"/>
        <v>0</v>
      </c>
      <c r="Q230" s="19">
        <f t="shared" si="52"/>
        <v>0.6091045042740808</v>
      </c>
      <c r="R230" s="19">
        <f t="shared" si="53"/>
        <v>10.405938912116383</v>
      </c>
      <c r="S230" s="19">
        <f t="shared" si="54"/>
        <v>0</v>
      </c>
      <c r="T230" s="19">
        <f t="shared" si="55"/>
        <v>-2.3841626408999375</v>
      </c>
      <c r="U230" s="19">
        <f t="shared" si="56"/>
        <v>0</v>
      </c>
      <c r="V230" s="19">
        <f t="shared" si="57"/>
        <v>0</v>
      </c>
    </row>
    <row r="231" spans="1:22" x14ac:dyDescent="0.25">
      <c r="A231" s="26">
        <f>Wellpath!E231</f>
        <v>0</v>
      </c>
      <c r="B231" s="22">
        <v>0</v>
      </c>
      <c r="C231" s="22">
        <v>0</v>
      </c>
      <c r="D231" s="22">
        <v>1</v>
      </c>
      <c r="E231" s="20">
        <f>Model!$W$25*((drdp!B231+drdp!K231)*DECR!$B231+(drdp!E231+drdp!N231)*DECR!$C231+(drdp!H231+drdp!Q231)*DECR!$D231)</f>
        <v>0</v>
      </c>
      <c r="F231" s="20">
        <f>Model!$W$25*((drdp!C231+drdp!L231)*DECR!$B231+(drdp!F231+drdp!O231)*DECR!$C231+(drdp!I231+drdp!R231)*DECR!$D231)</f>
        <v>0</v>
      </c>
      <c r="G231" s="20">
        <f>Model!$W$25*((drdp!D231+drdp!M231)*DECR!$B231+(drdp!G231+drdp!P231)*DECR!$C231+(drdp!J231+drdp!S231)*DECR!$D231)</f>
        <v>0</v>
      </c>
      <c r="H231" s="18">
        <f>Model!$W$25*((drdp!B231)*DECR!$B231+(drdp!E231)*DECR!$C231+(drdp!H231)*DECR!$D231)</f>
        <v>0</v>
      </c>
      <c r="I231" s="18">
        <f>Model!$W$25*((drdp!C231)*DECR!$B231+(drdp!F231)*DECR!$C231+(drdp!I231)*DECR!$D231)</f>
        <v>0</v>
      </c>
      <c r="J231" s="18">
        <f>Model!$W$25*((drdp!D231)*DECR!$B231+(drdp!G231)*DECR!$C231+(drdp!J231)*DECR!$D231)</f>
        <v>0</v>
      </c>
      <c r="K231" s="21">
        <f t="shared" si="46"/>
        <v>0.6091045042740808</v>
      </c>
      <c r="L231" s="21">
        <f t="shared" si="47"/>
        <v>10.405938912116383</v>
      </c>
      <c r="M231" s="21">
        <f t="shared" si="48"/>
        <v>0</v>
      </c>
      <c r="N231" s="21">
        <f t="shared" si="49"/>
        <v>-2.3841626408999375</v>
      </c>
      <c r="O231" s="21">
        <f t="shared" si="50"/>
        <v>0</v>
      </c>
      <c r="P231" s="21">
        <f t="shared" si="51"/>
        <v>0</v>
      </c>
      <c r="Q231" s="19">
        <f t="shared" si="52"/>
        <v>0.6091045042740808</v>
      </c>
      <c r="R231" s="19">
        <f t="shared" si="53"/>
        <v>10.405938912116383</v>
      </c>
      <c r="S231" s="19">
        <f t="shared" si="54"/>
        <v>0</v>
      </c>
      <c r="T231" s="19">
        <f t="shared" si="55"/>
        <v>-2.3841626408999375</v>
      </c>
      <c r="U231" s="19">
        <f t="shared" si="56"/>
        <v>0</v>
      </c>
      <c r="V231" s="19">
        <f t="shared" si="57"/>
        <v>0</v>
      </c>
    </row>
    <row r="232" spans="1:22" x14ac:dyDescent="0.25">
      <c r="A232" s="26">
        <f>Wellpath!E232</f>
        <v>0</v>
      </c>
      <c r="B232" s="22">
        <v>0</v>
      </c>
      <c r="C232" s="22">
        <v>0</v>
      </c>
      <c r="D232" s="22">
        <v>1</v>
      </c>
      <c r="E232" s="20">
        <f>Model!$W$25*((drdp!B232+drdp!K232)*DECR!$B232+(drdp!E232+drdp!N232)*DECR!$C232+(drdp!H232+drdp!Q232)*DECR!$D232)</f>
        <v>0</v>
      </c>
      <c r="F232" s="20">
        <f>Model!$W$25*((drdp!C232+drdp!L232)*DECR!$B232+(drdp!F232+drdp!O232)*DECR!$C232+(drdp!I232+drdp!R232)*DECR!$D232)</f>
        <v>0</v>
      </c>
      <c r="G232" s="20">
        <f>Model!$W$25*((drdp!D232+drdp!M232)*DECR!$B232+(drdp!G232+drdp!P232)*DECR!$C232+(drdp!J232+drdp!S232)*DECR!$D232)</f>
        <v>0</v>
      </c>
      <c r="H232" s="18">
        <f>Model!$W$25*((drdp!B232)*DECR!$B232+(drdp!E232)*DECR!$C232+(drdp!H232)*DECR!$D232)</f>
        <v>0</v>
      </c>
      <c r="I232" s="18">
        <f>Model!$W$25*((drdp!C232)*DECR!$B232+(drdp!F232)*DECR!$C232+(drdp!I232)*DECR!$D232)</f>
        <v>0</v>
      </c>
      <c r="J232" s="18">
        <f>Model!$W$25*((drdp!D232)*DECR!$B232+(drdp!G232)*DECR!$C232+(drdp!J232)*DECR!$D232)</f>
        <v>0</v>
      </c>
      <c r="K232" s="21">
        <f t="shared" si="46"/>
        <v>0.6091045042740808</v>
      </c>
      <c r="L232" s="21">
        <f t="shared" si="47"/>
        <v>10.405938912116383</v>
      </c>
      <c r="M232" s="21">
        <f t="shared" si="48"/>
        <v>0</v>
      </c>
      <c r="N232" s="21">
        <f t="shared" si="49"/>
        <v>-2.3841626408999375</v>
      </c>
      <c r="O232" s="21">
        <f t="shared" si="50"/>
        <v>0</v>
      </c>
      <c r="P232" s="21">
        <f t="shared" si="51"/>
        <v>0</v>
      </c>
      <c r="Q232" s="19">
        <f t="shared" si="52"/>
        <v>0.6091045042740808</v>
      </c>
      <c r="R232" s="19">
        <f t="shared" si="53"/>
        <v>10.405938912116383</v>
      </c>
      <c r="S232" s="19">
        <f t="shared" si="54"/>
        <v>0</v>
      </c>
      <c r="T232" s="19">
        <f t="shared" si="55"/>
        <v>-2.3841626408999375</v>
      </c>
      <c r="U232" s="19">
        <f t="shared" si="56"/>
        <v>0</v>
      </c>
      <c r="V232" s="19">
        <f t="shared" si="57"/>
        <v>0</v>
      </c>
    </row>
    <row r="233" spans="1:22" x14ac:dyDescent="0.25">
      <c r="A233" s="26">
        <f>Wellpath!E233</f>
        <v>0</v>
      </c>
      <c r="B233" s="22">
        <v>0</v>
      </c>
      <c r="C233" s="22">
        <v>0</v>
      </c>
      <c r="D233" s="22">
        <v>1</v>
      </c>
      <c r="E233" s="20">
        <f>Model!$W$25*((drdp!B233+drdp!K233)*DECR!$B233+(drdp!E233+drdp!N233)*DECR!$C233+(drdp!H233+drdp!Q233)*DECR!$D233)</f>
        <v>0</v>
      </c>
      <c r="F233" s="20">
        <f>Model!$W$25*((drdp!C233+drdp!L233)*DECR!$B233+(drdp!F233+drdp!O233)*DECR!$C233+(drdp!I233+drdp!R233)*DECR!$D233)</f>
        <v>0</v>
      </c>
      <c r="G233" s="20">
        <f>Model!$W$25*((drdp!D233+drdp!M233)*DECR!$B233+(drdp!G233+drdp!P233)*DECR!$C233+(drdp!J233+drdp!S233)*DECR!$D233)</f>
        <v>0</v>
      </c>
      <c r="H233" s="18">
        <f>Model!$W$25*((drdp!B233)*DECR!$B233+(drdp!E233)*DECR!$C233+(drdp!H233)*DECR!$D233)</f>
        <v>0</v>
      </c>
      <c r="I233" s="18">
        <f>Model!$W$25*((drdp!C233)*DECR!$B233+(drdp!F233)*DECR!$C233+(drdp!I233)*DECR!$D233)</f>
        <v>0</v>
      </c>
      <c r="J233" s="18">
        <f>Model!$W$25*((drdp!D233)*DECR!$B233+(drdp!G233)*DECR!$C233+(drdp!J233)*DECR!$D233)</f>
        <v>0</v>
      </c>
      <c r="K233" s="21">
        <f t="shared" si="46"/>
        <v>0.6091045042740808</v>
      </c>
      <c r="L233" s="21">
        <f t="shared" si="47"/>
        <v>10.405938912116383</v>
      </c>
      <c r="M233" s="21">
        <f t="shared" si="48"/>
        <v>0</v>
      </c>
      <c r="N233" s="21">
        <f t="shared" si="49"/>
        <v>-2.3841626408999375</v>
      </c>
      <c r="O233" s="21">
        <f t="shared" si="50"/>
        <v>0</v>
      </c>
      <c r="P233" s="21">
        <f t="shared" si="51"/>
        <v>0</v>
      </c>
      <c r="Q233" s="19">
        <f t="shared" si="52"/>
        <v>0.6091045042740808</v>
      </c>
      <c r="R233" s="19">
        <f t="shared" si="53"/>
        <v>10.405938912116383</v>
      </c>
      <c r="S233" s="19">
        <f t="shared" si="54"/>
        <v>0</v>
      </c>
      <c r="T233" s="19">
        <f t="shared" si="55"/>
        <v>-2.3841626408999375</v>
      </c>
      <c r="U233" s="19">
        <f t="shared" si="56"/>
        <v>0</v>
      </c>
      <c r="V233" s="19">
        <f t="shared" si="57"/>
        <v>0</v>
      </c>
    </row>
    <row r="234" spans="1:22" x14ac:dyDescent="0.25">
      <c r="A234" s="26">
        <f>Wellpath!E234</f>
        <v>0</v>
      </c>
      <c r="B234" s="22">
        <v>0</v>
      </c>
      <c r="C234" s="22">
        <v>0</v>
      </c>
      <c r="D234" s="22">
        <v>1</v>
      </c>
      <c r="E234" s="20">
        <f>Model!$W$25*((drdp!B234+drdp!K234)*DECR!$B234+(drdp!E234+drdp!N234)*DECR!$C234+(drdp!H234+drdp!Q234)*DECR!$D234)</f>
        <v>0</v>
      </c>
      <c r="F234" s="20">
        <f>Model!$W$25*((drdp!C234+drdp!L234)*DECR!$B234+(drdp!F234+drdp!O234)*DECR!$C234+(drdp!I234+drdp!R234)*DECR!$D234)</f>
        <v>0</v>
      </c>
      <c r="G234" s="20">
        <f>Model!$W$25*((drdp!D234+drdp!M234)*DECR!$B234+(drdp!G234+drdp!P234)*DECR!$C234+(drdp!J234+drdp!S234)*DECR!$D234)</f>
        <v>0</v>
      </c>
      <c r="H234" s="18">
        <f>Model!$W$25*((drdp!B234)*DECR!$B234+(drdp!E234)*DECR!$C234+(drdp!H234)*DECR!$D234)</f>
        <v>0</v>
      </c>
      <c r="I234" s="18">
        <f>Model!$W$25*((drdp!C234)*DECR!$B234+(drdp!F234)*DECR!$C234+(drdp!I234)*DECR!$D234)</f>
        <v>0</v>
      </c>
      <c r="J234" s="18">
        <f>Model!$W$25*((drdp!D234)*DECR!$B234+(drdp!G234)*DECR!$C234+(drdp!J234)*DECR!$D234)</f>
        <v>0</v>
      </c>
      <c r="K234" s="21">
        <f t="shared" si="46"/>
        <v>0.6091045042740808</v>
      </c>
      <c r="L234" s="21">
        <f t="shared" si="47"/>
        <v>10.405938912116383</v>
      </c>
      <c r="M234" s="21">
        <f t="shared" si="48"/>
        <v>0</v>
      </c>
      <c r="N234" s="21">
        <f t="shared" si="49"/>
        <v>-2.3841626408999375</v>
      </c>
      <c r="O234" s="21">
        <f t="shared" si="50"/>
        <v>0</v>
      </c>
      <c r="P234" s="21">
        <f t="shared" si="51"/>
        <v>0</v>
      </c>
      <c r="Q234" s="19">
        <f t="shared" si="52"/>
        <v>0.6091045042740808</v>
      </c>
      <c r="R234" s="19">
        <f t="shared" si="53"/>
        <v>10.405938912116383</v>
      </c>
      <c r="S234" s="19">
        <f t="shared" si="54"/>
        <v>0</v>
      </c>
      <c r="T234" s="19">
        <f t="shared" si="55"/>
        <v>-2.3841626408999375</v>
      </c>
      <c r="U234" s="19">
        <f t="shared" si="56"/>
        <v>0</v>
      </c>
      <c r="V234" s="19">
        <f t="shared" si="57"/>
        <v>0</v>
      </c>
    </row>
    <row r="235" spans="1:22" x14ac:dyDescent="0.25">
      <c r="A235" s="26">
        <f>Wellpath!E235</f>
        <v>0</v>
      </c>
      <c r="B235" s="22">
        <v>0</v>
      </c>
      <c r="C235" s="22">
        <v>0</v>
      </c>
      <c r="D235" s="22">
        <v>1</v>
      </c>
      <c r="E235" s="20">
        <f>Model!$W$25*((drdp!B235+drdp!K235)*DECR!$B235+(drdp!E235+drdp!N235)*DECR!$C235+(drdp!H235+drdp!Q235)*DECR!$D235)</f>
        <v>0</v>
      </c>
      <c r="F235" s="20">
        <f>Model!$W$25*((drdp!C235+drdp!L235)*DECR!$B235+(drdp!F235+drdp!O235)*DECR!$C235+(drdp!I235+drdp!R235)*DECR!$D235)</f>
        <v>0</v>
      </c>
      <c r="G235" s="20">
        <f>Model!$W$25*((drdp!D235+drdp!M235)*DECR!$B235+(drdp!G235+drdp!P235)*DECR!$C235+(drdp!J235+drdp!S235)*DECR!$D235)</f>
        <v>0</v>
      </c>
      <c r="H235" s="18">
        <f>Model!$W$25*((drdp!B235)*DECR!$B235+(drdp!E235)*DECR!$C235+(drdp!H235)*DECR!$D235)</f>
        <v>0</v>
      </c>
      <c r="I235" s="18">
        <f>Model!$W$25*((drdp!C235)*DECR!$B235+(drdp!F235)*DECR!$C235+(drdp!I235)*DECR!$D235)</f>
        <v>0</v>
      </c>
      <c r="J235" s="18">
        <f>Model!$W$25*((drdp!D235)*DECR!$B235+(drdp!G235)*DECR!$C235+(drdp!J235)*DECR!$D235)</f>
        <v>0</v>
      </c>
      <c r="K235" s="21">
        <f t="shared" si="46"/>
        <v>0.6091045042740808</v>
      </c>
      <c r="L235" s="21">
        <f t="shared" si="47"/>
        <v>10.405938912116383</v>
      </c>
      <c r="M235" s="21">
        <f t="shared" si="48"/>
        <v>0</v>
      </c>
      <c r="N235" s="21">
        <f t="shared" si="49"/>
        <v>-2.3841626408999375</v>
      </c>
      <c r="O235" s="21">
        <f t="shared" si="50"/>
        <v>0</v>
      </c>
      <c r="P235" s="21">
        <f t="shared" si="51"/>
        <v>0</v>
      </c>
      <c r="Q235" s="19">
        <f t="shared" si="52"/>
        <v>0.6091045042740808</v>
      </c>
      <c r="R235" s="19">
        <f t="shared" si="53"/>
        <v>10.405938912116383</v>
      </c>
      <c r="S235" s="19">
        <f t="shared" si="54"/>
        <v>0</v>
      </c>
      <c r="T235" s="19">
        <f t="shared" si="55"/>
        <v>-2.3841626408999375</v>
      </c>
      <c r="U235" s="19">
        <f t="shared" si="56"/>
        <v>0</v>
      </c>
      <c r="V235" s="19">
        <f t="shared" si="57"/>
        <v>0</v>
      </c>
    </row>
    <row r="236" spans="1:22" x14ac:dyDescent="0.25">
      <c r="A236" s="26">
        <f>Wellpath!E236</f>
        <v>0</v>
      </c>
      <c r="B236" s="22">
        <v>0</v>
      </c>
      <c r="C236" s="22">
        <v>0</v>
      </c>
      <c r="D236" s="22">
        <v>1</v>
      </c>
      <c r="E236" s="20">
        <f>Model!$W$25*((drdp!B236+drdp!K236)*DECR!$B236+(drdp!E236+drdp!N236)*DECR!$C236+(drdp!H236+drdp!Q236)*DECR!$D236)</f>
        <v>0</v>
      </c>
      <c r="F236" s="20">
        <f>Model!$W$25*((drdp!C236+drdp!L236)*DECR!$B236+(drdp!F236+drdp!O236)*DECR!$C236+(drdp!I236+drdp!R236)*DECR!$D236)</f>
        <v>0</v>
      </c>
      <c r="G236" s="20">
        <f>Model!$W$25*((drdp!D236+drdp!M236)*DECR!$B236+(drdp!G236+drdp!P236)*DECR!$C236+(drdp!J236+drdp!S236)*DECR!$D236)</f>
        <v>0</v>
      </c>
      <c r="H236" s="18">
        <f>Model!$W$25*((drdp!B236)*DECR!$B236+(drdp!E236)*DECR!$C236+(drdp!H236)*DECR!$D236)</f>
        <v>0</v>
      </c>
      <c r="I236" s="18">
        <f>Model!$W$25*((drdp!C236)*DECR!$B236+(drdp!F236)*DECR!$C236+(drdp!I236)*DECR!$D236)</f>
        <v>0</v>
      </c>
      <c r="J236" s="18">
        <f>Model!$W$25*((drdp!D236)*DECR!$B236+(drdp!G236)*DECR!$C236+(drdp!J236)*DECR!$D236)</f>
        <v>0</v>
      </c>
      <c r="K236" s="21">
        <f t="shared" si="46"/>
        <v>0.6091045042740808</v>
      </c>
      <c r="L236" s="21">
        <f t="shared" si="47"/>
        <v>10.405938912116383</v>
      </c>
      <c r="M236" s="21">
        <f t="shared" si="48"/>
        <v>0</v>
      </c>
      <c r="N236" s="21">
        <f t="shared" si="49"/>
        <v>-2.3841626408999375</v>
      </c>
      <c r="O236" s="21">
        <f t="shared" si="50"/>
        <v>0</v>
      </c>
      <c r="P236" s="21">
        <f t="shared" si="51"/>
        <v>0</v>
      </c>
      <c r="Q236" s="19">
        <f t="shared" si="52"/>
        <v>0.6091045042740808</v>
      </c>
      <c r="R236" s="19">
        <f t="shared" si="53"/>
        <v>10.405938912116383</v>
      </c>
      <c r="S236" s="19">
        <f t="shared" si="54"/>
        <v>0</v>
      </c>
      <c r="T236" s="19">
        <f t="shared" si="55"/>
        <v>-2.3841626408999375</v>
      </c>
      <c r="U236" s="19">
        <f t="shared" si="56"/>
        <v>0</v>
      </c>
      <c r="V236" s="19">
        <f t="shared" si="57"/>
        <v>0</v>
      </c>
    </row>
    <row r="237" spans="1:22" x14ac:dyDescent="0.25">
      <c r="A237" s="26">
        <f>Wellpath!E237</f>
        <v>0</v>
      </c>
      <c r="B237" s="22">
        <v>0</v>
      </c>
      <c r="C237" s="22">
        <v>0</v>
      </c>
      <c r="D237" s="22">
        <v>1</v>
      </c>
      <c r="E237" s="20">
        <f>Model!$W$25*((drdp!B237+drdp!K237)*DECR!$B237+(drdp!E237+drdp!N237)*DECR!$C237+(drdp!H237+drdp!Q237)*DECR!$D237)</f>
        <v>0</v>
      </c>
      <c r="F237" s="20">
        <f>Model!$W$25*((drdp!C237+drdp!L237)*DECR!$B237+(drdp!F237+drdp!O237)*DECR!$C237+(drdp!I237+drdp!R237)*DECR!$D237)</f>
        <v>0</v>
      </c>
      <c r="G237" s="20">
        <f>Model!$W$25*((drdp!D237+drdp!M237)*DECR!$B237+(drdp!G237+drdp!P237)*DECR!$C237+(drdp!J237+drdp!S237)*DECR!$D237)</f>
        <v>0</v>
      </c>
      <c r="H237" s="18">
        <f>Model!$W$25*((drdp!B237)*DECR!$B237+(drdp!E237)*DECR!$C237+(drdp!H237)*DECR!$D237)</f>
        <v>0</v>
      </c>
      <c r="I237" s="18">
        <f>Model!$W$25*((drdp!C237)*DECR!$B237+(drdp!F237)*DECR!$C237+(drdp!I237)*DECR!$D237)</f>
        <v>0</v>
      </c>
      <c r="J237" s="18">
        <f>Model!$W$25*((drdp!D237)*DECR!$B237+(drdp!G237)*DECR!$C237+(drdp!J237)*DECR!$D237)</f>
        <v>0</v>
      </c>
      <c r="K237" s="21">
        <f t="shared" si="46"/>
        <v>0.6091045042740808</v>
      </c>
      <c r="L237" s="21">
        <f t="shared" si="47"/>
        <v>10.405938912116383</v>
      </c>
      <c r="M237" s="21">
        <f t="shared" si="48"/>
        <v>0</v>
      </c>
      <c r="N237" s="21">
        <f t="shared" si="49"/>
        <v>-2.3841626408999375</v>
      </c>
      <c r="O237" s="21">
        <f t="shared" si="50"/>
        <v>0</v>
      </c>
      <c r="P237" s="21">
        <f t="shared" si="51"/>
        <v>0</v>
      </c>
      <c r="Q237" s="19">
        <f t="shared" si="52"/>
        <v>0.6091045042740808</v>
      </c>
      <c r="R237" s="19">
        <f t="shared" si="53"/>
        <v>10.405938912116383</v>
      </c>
      <c r="S237" s="19">
        <f t="shared" si="54"/>
        <v>0</v>
      </c>
      <c r="T237" s="19">
        <f t="shared" si="55"/>
        <v>-2.3841626408999375</v>
      </c>
      <c r="U237" s="19">
        <f t="shared" si="56"/>
        <v>0</v>
      </c>
      <c r="V237" s="19">
        <f t="shared" si="57"/>
        <v>0</v>
      </c>
    </row>
    <row r="238" spans="1:22" x14ac:dyDescent="0.25">
      <c r="A238" s="26">
        <f>Wellpath!E238</f>
        <v>0</v>
      </c>
      <c r="B238" s="22">
        <v>0</v>
      </c>
      <c r="C238" s="22">
        <v>0</v>
      </c>
      <c r="D238" s="22">
        <v>1</v>
      </c>
      <c r="E238" s="20">
        <f>Model!$W$25*((drdp!B238+drdp!K238)*DECR!$B238+(drdp!E238+drdp!N238)*DECR!$C238+(drdp!H238+drdp!Q238)*DECR!$D238)</f>
        <v>0</v>
      </c>
      <c r="F238" s="20">
        <f>Model!$W$25*((drdp!C238+drdp!L238)*DECR!$B238+(drdp!F238+drdp!O238)*DECR!$C238+(drdp!I238+drdp!R238)*DECR!$D238)</f>
        <v>0</v>
      </c>
      <c r="G238" s="20">
        <f>Model!$W$25*((drdp!D238+drdp!M238)*DECR!$B238+(drdp!G238+drdp!P238)*DECR!$C238+(drdp!J238+drdp!S238)*DECR!$D238)</f>
        <v>0</v>
      </c>
      <c r="H238" s="18">
        <f>Model!$W$25*((drdp!B238)*DECR!$B238+(drdp!E238)*DECR!$C238+(drdp!H238)*DECR!$D238)</f>
        <v>0</v>
      </c>
      <c r="I238" s="18">
        <f>Model!$W$25*((drdp!C238)*DECR!$B238+(drdp!F238)*DECR!$C238+(drdp!I238)*DECR!$D238)</f>
        <v>0</v>
      </c>
      <c r="J238" s="18">
        <f>Model!$W$25*((drdp!D238)*DECR!$B238+(drdp!G238)*DECR!$C238+(drdp!J238)*DECR!$D238)</f>
        <v>0</v>
      </c>
      <c r="K238" s="21">
        <f t="shared" si="46"/>
        <v>0.6091045042740808</v>
      </c>
      <c r="L238" s="21">
        <f t="shared" si="47"/>
        <v>10.405938912116383</v>
      </c>
      <c r="M238" s="21">
        <f t="shared" si="48"/>
        <v>0</v>
      </c>
      <c r="N238" s="21">
        <f t="shared" si="49"/>
        <v>-2.3841626408999375</v>
      </c>
      <c r="O238" s="21">
        <f t="shared" si="50"/>
        <v>0</v>
      </c>
      <c r="P238" s="21">
        <f t="shared" si="51"/>
        <v>0</v>
      </c>
      <c r="Q238" s="19">
        <f t="shared" si="52"/>
        <v>0.6091045042740808</v>
      </c>
      <c r="R238" s="19">
        <f t="shared" si="53"/>
        <v>10.405938912116383</v>
      </c>
      <c r="S238" s="19">
        <f t="shared" si="54"/>
        <v>0</v>
      </c>
      <c r="T238" s="19">
        <f t="shared" si="55"/>
        <v>-2.3841626408999375</v>
      </c>
      <c r="U238" s="19">
        <f t="shared" si="56"/>
        <v>0</v>
      </c>
      <c r="V238" s="19">
        <f t="shared" si="57"/>
        <v>0</v>
      </c>
    </row>
    <row r="239" spans="1:22" x14ac:dyDescent="0.25">
      <c r="A239" s="26">
        <f>Wellpath!E239</f>
        <v>0</v>
      </c>
      <c r="B239" s="22">
        <v>0</v>
      </c>
      <c r="C239" s="22">
        <v>0</v>
      </c>
      <c r="D239" s="22">
        <v>1</v>
      </c>
      <c r="E239" s="20">
        <f>Model!$W$25*((drdp!B239+drdp!K239)*DECR!$B239+(drdp!E239+drdp!N239)*DECR!$C239+(drdp!H239+drdp!Q239)*DECR!$D239)</f>
        <v>0</v>
      </c>
      <c r="F239" s="20">
        <f>Model!$W$25*((drdp!C239+drdp!L239)*DECR!$B239+(drdp!F239+drdp!O239)*DECR!$C239+(drdp!I239+drdp!R239)*DECR!$D239)</f>
        <v>0</v>
      </c>
      <c r="G239" s="20">
        <f>Model!$W$25*((drdp!D239+drdp!M239)*DECR!$B239+(drdp!G239+drdp!P239)*DECR!$C239+(drdp!J239+drdp!S239)*DECR!$D239)</f>
        <v>0</v>
      </c>
      <c r="H239" s="18">
        <f>Model!$W$25*((drdp!B239)*DECR!$B239+(drdp!E239)*DECR!$C239+(drdp!H239)*DECR!$D239)</f>
        <v>0</v>
      </c>
      <c r="I239" s="18">
        <f>Model!$W$25*((drdp!C239)*DECR!$B239+(drdp!F239)*DECR!$C239+(drdp!I239)*DECR!$D239)</f>
        <v>0</v>
      </c>
      <c r="J239" s="18">
        <f>Model!$W$25*((drdp!D239)*DECR!$B239+(drdp!G239)*DECR!$C239+(drdp!J239)*DECR!$D239)</f>
        <v>0</v>
      </c>
      <c r="K239" s="21">
        <f t="shared" si="46"/>
        <v>0.6091045042740808</v>
      </c>
      <c r="L239" s="21">
        <f t="shared" si="47"/>
        <v>10.405938912116383</v>
      </c>
      <c r="M239" s="21">
        <f t="shared" si="48"/>
        <v>0</v>
      </c>
      <c r="N239" s="21">
        <f t="shared" si="49"/>
        <v>-2.3841626408999375</v>
      </c>
      <c r="O239" s="21">
        <f t="shared" si="50"/>
        <v>0</v>
      </c>
      <c r="P239" s="21">
        <f t="shared" si="51"/>
        <v>0</v>
      </c>
      <c r="Q239" s="19">
        <f t="shared" si="52"/>
        <v>0.6091045042740808</v>
      </c>
      <c r="R239" s="19">
        <f t="shared" si="53"/>
        <v>10.405938912116383</v>
      </c>
      <c r="S239" s="19">
        <f t="shared" si="54"/>
        <v>0</v>
      </c>
      <c r="T239" s="19">
        <f t="shared" si="55"/>
        <v>-2.3841626408999375</v>
      </c>
      <c r="U239" s="19">
        <f t="shared" si="56"/>
        <v>0</v>
      </c>
      <c r="V239" s="19">
        <f t="shared" si="57"/>
        <v>0</v>
      </c>
    </row>
    <row r="240" spans="1:22" x14ac:dyDescent="0.25">
      <c r="A240" s="26">
        <f>Wellpath!E240</f>
        <v>0</v>
      </c>
      <c r="B240" s="22">
        <v>0</v>
      </c>
      <c r="C240" s="22">
        <v>0</v>
      </c>
      <c r="D240" s="22">
        <v>1</v>
      </c>
      <c r="E240" s="20">
        <f>Model!$W$25*((drdp!B240+drdp!K240)*DECR!$B240+(drdp!E240+drdp!N240)*DECR!$C240+(drdp!H240+drdp!Q240)*DECR!$D240)</f>
        <v>0</v>
      </c>
      <c r="F240" s="20">
        <f>Model!$W$25*((drdp!C240+drdp!L240)*DECR!$B240+(drdp!F240+drdp!O240)*DECR!$C240+(drdp!I240+drdp!R240)*DECR!$D240)</f>
        <v>0</v>
      </c>
      <c r="G240" s="20">
        <f>Model!$W$25*((drdp!D240+drdp!M240)*DECR!$B240+(drdp!G240+drdp!P240)*DECR!$C240+(drdp!J240+drdp!S240)*DECR!$D240)</f>
        <v>0</v>
      </c>
      <c r="H240" s="18">
        <f>Model!$W$25*((drdp!B240)*DECR!$B240+(drdp!E240)*DECR!$C240+(drdp!H240)*DECR!$D240)</f>
        <v>0</v>
      </c>
      <c r="I240" s="18">
        <f>Model!$W$25*((drdp!C240)*DECR!$B240+(drdp!F240)*DECR!$C240+(drdp!I240)*DECR!$D240)</f>
        <v>0</v>
      </c>
      <c r="J240" s="18">
        <f>Model!$W$25*((drdp!D240)*DECR!$B240+(drdp!G240)*DECR!$C240+(drdp!J240)*DECR!$D240)</f>
        <v>0</v>
      </c>
      <c r="K240" s="21">
        <f t="shared" si="46"/>
        <v>0.6091045042740808</v>
      </c>
      <c r="L240" s="21">
        <f t="shared" si="47"/>
        <v>10.405938912116383</v>
      </c>
      <c r="M240" s="21">
        <f t="shared" si="48"/>
        <v>0</v>
      </c>
      <c r="N240" s="21">
        <f t="shared" si="49"/>
        <v>-2.3841626408999375</v>
      </c>
      <c r="O240" s="21">
        <f t="shared" si="50"/>
        <v>0</v>
      </c>
      <c r="P240" s="21">
        <f t="shared" si="51"/>
        <v>0</v>
      </c>
      <c r="Q240" s="19">
        <f t="shared" si="52"/>
        <v>0.6091045042740808</v>
      </c>
      <c r="R240" s="19">
        <f t="shared" si="53"/>
        <v>10.405938912116383</v>
      </c>
      <c r="S240" s="19">
        <f t="shared" si="54"/>
        <v>0</v>
      </c>
      <c r="T240" s="19">
        <f t="shared" si="55"/>
        <v>-2.3841626408999375</v>
      </c>
      <c r="U240" s="19">
        <f t="shared" si="56"/>
        <v>0</v>
      </c>
      <c r="V240" s="19">
        <f t="shared" si="57"/>
        <v>0</v>
      </c>
    </row>
    <row r="241" spans="1:22" x14ac:dyDescent="0.25">
      <c r="A241" s="26">
        <f>Wellpath!E241</f>
        <v>0</v>
      </c>
      <c r="B241" s="22">
        <v>0</v>
      </c>
      <c r="C241" s="22">
        <v>0</v>
      </c>
      <c r="D241" s="22">
        <v>1</v>
      </c>
      <c r="E241" s="20">
        <f>Model!$W$25*((drdp!B241+drdp!K241)*DECR!$B241+(drdp!E241+drdp!N241)*DECR!$C241+(drdp!H241+drdp!Q241)*DECR!$D241)</f>
        <v>0</v>
      </c>
      <c r="F241" s="20">
        <f>Model!$W$25*((drdp!C241+drdp!L241)*DECR!$B241+(drdp!F241+drdp!O241)*DECR!$C241+(drdp!I241+drdp!R241)*DECR!$D241)</f>
        <v>0</v>
      </c>
      <c r="G241" s="20">
        <f>Model!$W$25*((drdp!D241+drdp!M241)*DECR!$B241+(drdp!G241+drdp!P241)*DECR!$C241+(drdp!J241+drdp!S241)*DECR!$D241)</f>
        <v>0</v>
      </c>
      <c r="H241" s="18">
        <f>Model!$W$25*((drdp!B241)*DECR!$B241+(drdp!E241)*DECR!$C241+(drdp!H241)*DECR!$D241)</f>
        <v>0</v>
      </c>
      <c r="I241" s="18">
        <f>Model!$W$25*((drdp!C241)*DECR!$B241+(drdp!F241)*DECR!$C241+(drdp!I241)*DECR!$D241)</f>
        <v>0</v>
      </c>
      <c r="J241" s="18">
        <f>Model!$W$25*((drdp!D241)*DECR!$B241+(drdp!G241)*DECR!$C241+(drdp!J241)*DECR!$D241)</f>
        <v>0</v>
      </c>
      <c r="K241" s="21">
        <f t="shared" si="46"/>
        <v>0.6091045042740808</v>
      </c>
      <c r="L241" s="21">
        <f t="shared" si="47"/>
        <v>10.405938912116383</v>
      </c>
      <c r="M241" s="21">
        <f t="shared" si="48"/>
        <v>0</v>
      </c>
      <c r="N241" s="21">
        <f t="shared" si="49"/>
        <v>-2.3841626408999375</v>
      </c>
      <c r="O241" s="21">
        <f t="shared" si="50"/>
        <v>0</v>
      </c>
      <c r="P241" s="21">
        <f t="shared" si="51"/>
        <v>0</v>
      </c>
      <c r="Q241" s="19">
        <f t="shared" si="52"/>
        <v>0.6091045042740808</v>
      </c>
      <c r="R241" s="19">
        <f t="shared" si="53"/>
        <v>10.405938912116383</v>
      </c>
      <c r="S241" s="19">
        <f t="shared" si="54"/>
        <v>0</v>
      </c>
      <c r="T241" s="19">
        <f t="shared" si="55"/>
        <v>-2.3841626408999375</v>
      </c>
      <c r="U241" s="19">
        <f t="shared" si="56"/>
        <v>0</v>
      </c>
      <c r="V241" s="19">
        <f t="shared" si="57"/>
        <v>0</v>
      </c>
    </row>
    <row r="242" spans="1:22" x14ac:dyDescent="0.25">
      <c r="A242" s="26">
        <f>Wellpath!E242</f>
        <v>0</v>
      </c>
      <c r="B242" s="22">
        <v>0</v>
      </c>
      <c r="C242" s="22">
        <v>0</v>
      </c>
      <c r="D242" s="22">
        <v>1</v>
      </c>
      <c r="E242" s="20">
        <f>Model!$W$25*((drdp!B242+drdp!K242)*DECR!$B242+(drdp!E242+drdp!N242)*DECR!$C242+(drdp!H242+drdp!Q242)*DECR!$D242)</f>
        <v>0</v>
      </c>
      <c r="F242" s="20">
        <f>Model!$W$25*((drdp!C242+drdp!L242)*DECR!$B242+(drdp!F242+drdp!O242)*DECR!$C242+(drdp!I242+drdp!R242)*DECR!$D242)</f>
        <v>0</v>
      </c>
      <c r="G242" s="20">
        <f>Model!$W$25*((drdp!D242+drdp!M242)*DECR!$B242+(drdp!G242+drdp!P242)*DECR!$C242+(drdp!J242+drdp!S242)*DECR!$D242)</f>
        <v>0</v>
      </c>
      <c r="H242" s="18">
        <f>Model!$W$25*((drdp!B242)*DECR!$B242+(drdp!E242)*DECR!$C242+(drdp!H242)*DECR!$D242)</f>
        <v>0</v>
      </c>
      <c r="I242" s="18">
        <f>Model!$W$25*((drdp!C242)*DECR!$B242+(drdp!F242)*DECR!$C242+(drdp!I242)*DECR!$D242)</f>
        <v>0</v>
      </c>
      <c r="J242" s="18">
        <f>Model!$W$25*((drdp!D242)*DECR!$B242+(drdp!G242)*DECR!$C242+(drdp!J242)*DECR!$D242)</f>
        <v>0</v>
      </c>
      <c r="K242" s="21">
        <f t="shared" si="46"/>
        <v>0.6091045042740808</v>
      </c>
      <c r="L242" s="21">
        <f t="shared" si="47"/>
        <v>10.405938912116383</v>
      </c>
      <c r="M242" s="21">
        <f t="shared" si="48"/>
        <v>0</v>
      </c>
      <c r="N242" s="21">
        <f t="shared" si="49"/>
        <v>-2.3841626408999375</v>
      </c>
      <c r="O242" s="21">
        <f t="shared" si="50"/>
        <v>0</v>
      </c>
      <c r="P242" s="21">
        <f t="shared" si="51"/>
        <v>0</v>
      </c>
      <c r="Q242" s="19">
        <f t="shared" si="52"/>
        <v>0.6091045042740808</v>
      </c>
      <c r="R242" s="19">
        <f t="shared" si="53"/>
        <v>10.405938912116383</v>
      </c>
      <c r="S242" s="19">
        <f t="shared" si="54"/>
        <v>0</v>
      </c>
      <c r="T242" s="19">
        <f t="shared" si="55"/>
        <v>-2.3841626408999375</v>
      </c>
      <c r="U242" s="19">
        <f t="shared" si="56"/>
        <v>0</v>
      </c>
      <c r="V242" s="19">
        <f t="shared" si="57"/>
        <v>0</v>
      </c>
    </row>
    <row r="243" spans="1:22" x14ac:dyDescent="0.25">
      <c r="A243" s="26">
        <f>Wellpath!E243</f>
        <v>0</v>
      </c>
      <c r="B243" s="22">
        <v>0</v>
      </c>
      <c r="C243" s="22">
        <v>0</v>
      </c>
      <c r="D243" s="22">
        <v>1</v>
      </c>
      <c r="E243" s="20">
        <f>Model!$W$25*((drdp!B243+drdp!K243)*DECR!$B243+(drdp!E243+drdp!N243)*DECR!$C243+(drdp!H243+drdp!Q243)*DECR!$D243)</f>
        <v>0</v>
      </c>
      <c r="F243" s="20">
        <f>Model!$W$25*((drdp!C243+drdp!L243)*DECR!$B243+(drdp!F243+drdp!O243)*DECR!$C243+(drdp!I243+drdp!R243)*DECR!$D243)</f>
        <v>0</v>
      </c>
      <c r="G243" s="20">
        <f>Model!$W$25*((drdp!D243+drdp!M243)*DECR!$B243+(drdp!G243+drdp!P243)*DECR!$C243+(drdp!J243+drdp!S243)*DECR!$D243)</f>
        <v>0</v>
      </c>
      <c r="H243" s="18">
        <f>Model!$W$25*((drdp!B243)*DECR!$B243+(drdp!E243)*DECR!$C243+(drdp!H243)*DECR!$D243)</f>
        <v>0</v>
      </c>
      <c r="I243" s="18">
        <f>Model!$W$25*((drdp!C243)*DECR!$B243+(drdp!F243)*DECR!$C243+(drdp!I243)*DECR!$D243)</f>
        <v>0</v>
      </c>
      <c r="J243" s="18">
        <f>Model!$W$25*((drdp!D243)*DECR!$B243+(drdp!G243)*DECR!$C243+(drdp!J243)*DECR!$D243)</f>
        <v>0</v>
      </c>
      <c r="K243" s="21">
        <f t="shared" si="46"/>
        <v>0.6091045042740808</v>
      </c>
      <c r="L243" s="21">
        <f t="shared" si="47"/>
        <v>10.405938912116383</v>
      </c>
      <c r="M243" s="21">
        <f t="shared" si="48"/>
        <v>0</v>
      </c>
      <c r="N243" s="21">
        <f t="shared" si="49"/>
        <v>-2.3841626408999375</v>
      </c>
      <c r="O243" s="21">
        <f t="shared" si="50"/>
        <v>0</v>
      </c>
      <c r="P243" s="21">
        <f t="shared" si="51"/>
        <v>0</v>
      </c>
      <c r="Q243" s="19">
        <f t="shared" si="52"/>
        <v>0.6091045042740808</v>
      </c>
      <c r="R243" s="19">
        <f t="shared" si="53"/>
        <v>10.405938912116383</v>
      </c>
      <c r="S243" s="19">
        <f t="shared" si="54"/>
        <v>0</v>
      </c>
      <c r="T243" s="19">
        <f t="shared" si="55"/>
        <v>-2.3841626408999375</v>
      </c>
      <c r="U243" s="19">
        <f t="shared" si="56"/>
        <v>0</v>
      </c>
      <c r="V243" s="19">
        <f t="shared" si="57"/>
        <v>0</v>
      </c>
    </row>
    <row r="244" spans="1:22" x14ac:dyDescent="0.25">
      <c r="A244" s="26">
        <f>Wellpath!E244</f>
        <v>0</v>
      </c>
      <c r="B244" s="22">
        <v>0</v>
      </c>
      <c r="C244" s="22">
        <v>0</v>
      </c>
      <c r="D244" s="22">
        <v>1</v>
      </c>
      <c r="E244" s="20">
        <f>Model!$W$25*((drdp!B244+drdp!K244)*DECR!$B244+(drdp!E244+drdp!N244)*DECR!$C244+(drdp!H244+drdp!Q244)*DECR!$D244)</f>
        <v>0</v>
      </c>
      <c r="F244" s="20">
        <f>Model!$W$25*((drdp!C244+drdp!L244)*DECR!$B244+(drdp!F244+drdp!O244)*DECR!$C244+(drdp!I244+drdp!R244)*DECR!$D244)</f>
        <v>0</v>
      </c>
      <c r="G244" s="20">
        <f>Model!$W$25*((drdp!D244+drdp!M244)*DECR!$B244+(drdp!G244+drdp!P244)*DECR!$C244+(drdp!J244+drdp!S244)*DECR!$D244)</f>
        <v>0</v>
      </c>
      <c r="H244" s="18">
        <f>Model!$W$25*((drdp!B244)*DECR!$B244+(drdp!E244)*DECR!$C244+(drdp!H244)*DECR!$D244)</f>
        <v>0</v>
      </c>
      <c r="I244" s="18">
        <f>Model!$W$25*((drdp!C244)*DECR!$B244+(drdp!F244)*DECR!$C244+(drdp!I244)*DECR!$D244)</f>
        <v>0</v>
      </c>
      <c r="J244" s="18">
        <f>Model!$W$25*((drdp!D244)*DECR!$B244+(drdp!G244)*DECR!$C244+(drdp!J244)*DECR!$D244)</f>
        <v>0</v>
      </c>
      <c r="K244" s="21">
        <f t="shared" si="46"/>
        <v>0.6091045042740808</v>
      </c>
      <c r="L244" s="21">
        <f t="shared" si="47"/>
        <v>10.405938912116383</v>
      </c>
      <c r="M244" s="21">
        <f t="shared" si="48"/>
        <v>0</v>
      </c>
      <c r="N244" s="21">
        <f t="shared" si="49"/>
        <v>-2.3841626408999375</v>
      </c>
      <c r="O244" s="21">
        <f t="shared" si="50"/>
        <v>0</v>
      </c>
      <c r="P244" s="21">
        <f t="shared" si="51"/>
        <v>0</v>
      </c>
      <c r="Q244" s="19">
        <f t="shared" si="52"/>
        <v>0.6091045042740808</v>
      </c>
      <c r="R244" s="19">
        <f t="shared" si="53"/>
        <v>10.405938912116383</v>
      </c>
      <c r="S244" s="19">
        <f t="shared" si="54"/>
        <v>0</v>
      </c>
      <c r="T244" s="19">
        <f t="shared" si="55"/>
        <v>-2.3841626408999375</v>
      </c>
      <c r="U244" s="19">
        <f t="shared" si="56"/>
        <v>0</v>
      </c>
      <c r="V244" s="19">
        <f t="shared" si="57"/>
        <v>0</v>
      </c>
    </row>
    <row r="245" spans="1:22" x14ac:dyDescent="0.25">
      <c r="A245" s="26">
        <f>Wellpath!E245</f>
        <v>0</v>
      </c>
      <c r="B245" s="22">
        <v>0</v>
      </c>
      <c r="C245" s="22">
        <v>0</v>
      </c>
      <c r="D245" s="22">
        <v>1</v>
      </c>
      <c r="E245" s="20">
        <f>Model!$W$25*((drdp!B245+drdp!K245)*DECR!$B245+(drdp!E245+drdp!N245)*DECR!$C245+(drdp!H245+drdp!Q245)*DECR!$D245)</f>
        <v>0</v>
      </c>
      <c r="F245" s="20">
        <f>Model!$W$25*((drdp!C245+drdp!L245)*DECR!$B245+(drdp!F245+drdp!O245)*DECR!$C245+(drdp!I245+drdp!R245)*DECR!$D245)</f>
        <v>0</v>
      </c>
      <c r="G245" s="20">
        <f>Model!$W$25*((drdp!D245+drdp!M245)*DECR!$B245+(drdp!G245+drdp!P245)*DECR!$C245+(drdp!J245+drdp!S245)*DECR!$D245)</f>
        <v>0</v>
      </c>
      <c r="H245" s="18">
        <f>Model!$W$25*((drdp!B245)*DECR!$B245+(drdp!E245)*DECR!$C245+(drdp!H245)*DECR!$D245)</f>
        <v>0</v>
      </c>
      <c r="I245" s="18">
        <f>Model!$W$25*((drdp!C245)*DECR!$B245+(drdp!F245)*DECR!$C245+(drdp!I245)*DECR!$D245)</f>
        <v>0</v>
      </c>
      <c r="J245" s="18">
        <f>Model!$W$25*((drdp!D245)*DECR!$B245+(drdp!G245)*DECR!$C245+(drdp!J245)*DECR!$D245)</f>
        <v>0</v>
      </c>
      <c r="K245" s="21">
        <f t="shared" si="46"/>
        <v>0.6091045042740808</v>
      </c>
      <c r="L245" s="21">
        <f t="shared" si="47"/>
        <v>10.405938912116383</v>
      </c>
      <c r="M245" s="21">
        <f t="shared" si="48"/>
        <v>0</v>
      </c>
      <c r="N245" s="21">
        <f t="shared" si="49"/>
        <v>-2.3841626408999375</v>
      </c>
      <c r="O245" s="21">
        <f t="shared" si="50"/>
        <v>0</v>
      </c>
      <c r="P245" s="21">
        <f t="shared" si="51"/>
        <v>0</v>
      </c>
      <c r="Q245" s="19">
        <f t="shared" si="52"/>
        <v>0.6091045042740808</v>
      </c>
      <c r="R245" s="19">
        <f t="shared" si="53"/>
        <v>10.405938912116383</v>
      </c>
      <c r="S245" s="19">
        <f t="shared" si="54"/>
        <v>0</v>
      </c>
      <c r="T245" s="19">
        <f t="shared" si="55"/>
        <v>-2.3841626408999375</v>
      </c>
      <c r="U245" s="19">
        <f t="shared" si="56"/>
        <v>0</v>
      </c>
      <c r="V245" s="19">
        <f t="shared" si="57"/>
        <v>0</v>
      </c>
    </row>
    <row r="246" spans="1:22" x14ac:dyDescent="0.25">
      <c r="A246" s="26">
        <f>Wellpath!E246</f>
        <v>0</v>
      </c>
      <c r="B246" s="22">
        <v>0</v>
      </c>
      <c r="C246" s="22">
        <v>0</v>
      </c>
      <c r="D246" s="22">
        <v>1</v>
      </c>
      <c r="E246" s="20">
        <f>Model!$W$25*((drdp!B246+drdp!K246)*DECR!$B246+(drdp!E246+drdp!N246)*DECR!$C246+(drdp!H246+drdp!Q246)*DECR!$D246)</f>
        <v>0</v>
      </c>
      <c r="F246" s="20">
        <f>Model!$W$25*((drdp!C246+drdp!L246)*DECR!$B246+(drdp!F246+drdp!O246)*DECR!$C246+(drdp!I246+drdp!R246)*DECR!$D246)</f>
        <v>0</v>
      </c>
      <c r="G246" s="20">
        <f>Model!$W$25*((drdp!D246+drdp!M246)*DECR!$B246+(drdp!G246+drdp!P246)*DECR!$C246+(drdp!J246+drdp!S246)*DECR!$D246)</f>
        <v>0</v>
      </c>
      <c r="H246" s="18">
        <f>Model!$W$25*((drdp!B246)*DECR!$B246+(drdp!E246)*DECR!$C246+(drdp!H246)*DECR!$D246)</f>
        <v>0</v>
      </c>
      <c r="I246" s="18">
        <f>Model!$W$25*((drdp!C246)*DECR!$B246+(drdp!F246)*DECR!$C246+(drdp!I246)*DECR!$D246)</f>
        <v>0</v>
      </c>
      <c r="J246" s="18">
        <f>Model!$W$25*((drdp!D246)*DECR!$B246+(drdp!G246)*DECR!$C246+(drdp!J246)*DECR!$D246)</f>
        <v>0</v>
      </c>
      <c r="K246" s="21">
        <f t="shared" si="46"/>
        <v>0.6091045042740808</v>
      </c>
      <c r="L246" s="21">
        <f t="shared" si="47"/>
        <v>10.405938912116383</v>
      </c>
      <c r="M246" s="21">
        <f t="shared" si="48"/>
        <v>0</v>
      </c>
      <c r="N246" s="21">
        <f t="shared" si="49"/>
        <v>-2.3841626408999375</v>
      </c>
      <c r="O246" s="21">
        <f t="shared" si="50"/>
        <v>0</v>
      </c>
      <c r="P246" s="21">
        <f t="shared" si="51"/>
        <v>0</v>
      </c>
      <c r="Q246" s="19">
        <f t="shared" si="52"/>
        <v>0.6091045042740808</v>
      </c>
      <c r="R246" s="19">
        <f t="shared" si="53"/>
        <v>10.405938912116383</v>
      </c>
      <c r="S246" s="19">
        <f t="shared" si="54"/>
        <v>0</v>
      </c>
      <c r="T246" s="19">
        <f t="shared" si="55"/>
        <v>-2.3841626408999375</v>
      </c>
      <c r="U246" s="19">
        <f t="shared" si="56"/>
        <v>0</v>
      </c>
      <c r="V246" s="19">
        <f t="shared" si="57"/>
        <v>0</v>
      </c>
    </row>
    <row r="247" spans="1:22" x14ac:dyDescent="0.25">
      <c r="A247" s="26">
        <f>Wellpath!E247</f>
        <v>0</v>
      </c>
      <c r="B247" s="22">
        <v>0</v>
      </c>
      <c r="C247" s="22">
        <v>0</v>
      </c>
      <c r="D247" s="22">
        <v>1</v>
      </c>
      <c r="E247" s="20">
        <f>Model!$W$25*((drdp!B247+drdp!K247)*DECR!$B247+(drdp!E247+drdp!N247)*DECR!$C247+(drdp!H247+drdp!Q247)*DECR!$D247)</f>
        <v>0</v>
      </c>
      <c r="F247" s="20">
        <f>Model!$W$25*((drdp!C247+drdp!L247)*DECR!$B247+(drdp!F247+drdp!O247)*DECR!$C247+(drdp!I247+drdp!R247)*DECR!$D247)</f>
        <v>0</v>
      </c>
      <c r="G247" s="20">
        <f>Model!$W$25*((drdp!D247+drdp!M247)*DECR!$B247+(drdp!G247+drdp!P247)*DECR!$C247+(drdp!J247+drdp!S247)*DECR!$D247)</f>
        <v>0</v>
      </c>
      <c r="H247" s="18">
        <f>Model!$W$25*((drdp!B247)*DECR!$B247+(drdp!E247)*DECR!$C247+(drdp!H247)*DECR!$D247)</f>
        <v>0</v>
      </c>
      <c r="I247" s="18">
        <f>Model!$W$25*((drdp!C247)*DECR!$B247+(drdp!F247)*DECR!$C247+(drdp!I247)*DECR!$D247)</f>
        <v>0</v>
      </c>
      <c r="J247" s="18">
        <f>Model!$W$25*((drdp!D247)*DECR!$B247+(drdp!G247)*DECR!$C247+(drdp!J247)*DECR!$D247)</f>
        <v>0</v>
      </c>
      <c r="K247" s="21">
        <f t="shared" si="46"/>
        <v>0.6091045042740808</v>
      </c>
      <c r="L247" s="21">
        <f t="shared" si="47"/>
        <v>10.405938912116383</v>
      </c>
      <c r="M247" s="21">
        <f t="shared" si="48"/>
        <v>0</v>
      </c>
      <c r="N247" s="21">
        <f t="shared" si="49"/>
        <v>-2.3841626408999375</v>
      </c>
      <c r="O247" s="21">
        <f t="shared" si="50"/>
        <v>0</v>
      </c>
      <c r="P247" s="21">
        <f t="shared" si="51"/>
        <v>0</v>
      </c>
      <c r="Q247" s="19">
        <f t="shared" si="52"/>
        <v>0.6091045042740808</v>
      </c>
      <c r="R247" s="19">
        <f t="shared" si="53"/>
        <v>10.405938912116383</v>
      </c>
      <c r="S247" s="19">
        <f t="shared" si="54"/>
        <v>0</v>
      </c>
      <c r="T247" s="19">
        <f t="shared" si="55"/>
        <v>-2.3841626408999375</v>
      </c>
      <c r="U247" s="19">
        <f t="shared" si="56"/>
        <v>0</v>
      </c>
      <c r="V247" s="19">
        <f t="shared" si="57"/>
        <v>0</v>
      </c>
    </row>
    <row r="248" spans="1:22" x14ac:dyDescent="0.25">
      <c r="A248" s="26">
        <f>Wellpath!E248</f>
        <v>0</v>
      </c>
      <c r="B248" s="22">
        <v>0</v>
      </c>
      <c r="C248" s="22">
        <v>0</v>
      </c>
      <c r="D248" s="22">
        <v>1</v>
      </c>
      <c r="E248" s="20">
        <f>Model!$W$25*((drdp!B248+drdp!K248)*DECR!$B248+(drdp!E248+drdp!N248)*DECR!$C248+(drdp!H248+drdp!Q248)*DECR!$D248)</f>
        <v>0</v>
      </c>
      <c r="F248" s="20">
        <f>Model!$W$25*((drdp!C248+drdp!L248)*DECR!$B248+(drdp!F248+drdp!O248)*DECR!$C248+(drdp!I248+drdp!R248)*DECR!$D248)</f>
        <v>0</v>
      </c>
      <c r="G248" s="20">
        <f>Model!$W$25*((drdp!D248+drdp!M248)*DECR!$B248+(drdp!G248+drdp!P248)*DECR!$C248+(drdp!J248+drdp!S248)*DECR!$D248)</f>
        <v>0</v>
      </c>
      <c r="H248" s="18">
        <f>Model!$W$25*((drdp!B248)*DECR!$B248+(drdp!E248)*DECR!$C248+(drdp!H248)*DECR!$D248)</f>
        <v>0</v>
      </c>
      <c r="I248" s="18">
        <f>Model!$W$25*((drdp!C248)*DECR!$B248+(drdp!F248)*DECR!$C248+(drdp!I248)*DECR!$D248)</f>
        <v>0</v>
      </c>
      <c r="J248" s="18">
        <f>Model!$W$25*((drdp!D248)*DECR!$B248+(drdp!G248)*DECR!$C248+(drdp!J248)*DECR!$D248)</f>
        <v>0</v>
      </c>
      <c r="K248" s="21">
        <f t="shared" si="46"/>
        <v>0.6091045042740808</v>
      </c>
      <c r="L248" s="21">
        <f t="shared" si="47"/>
        <v>10.405938912116383</v>
      </c>
      <c r="M248" s="21">
        <f t="shared" si="48"/>
        <v>0</v>
      </c>
      <c r="N248" s="21">
        <f t="shared" si="49"/>
        <v>-2.3841626408999375</v>
      </c>
      <c r="O248" s="21">
        <f t="shared" si="50"/>
        <v>0</v>
      </c>
      <c r="P248" s="21">
        <f t="shared" si="51"/>
        <v>0</v>
      </c>
      <c r="Q248" s="19">
        <f t="shared" si="52"/>
        <v>0.6091045042740808</v>
      </c>
      <c r="R248" s="19">
        <f t="shared" si="53"/>
        <v>10.405938912116383</v>
      </c>
      <c r="S248" s="19">
        <f t="shared" si="54"/>
        <v>0</v>
      </c>
      <c r="T248" s="19">
        <f t="shared" si="55"/>
        <v>-2.3841626408999375</v>
      </c>
      <c r="U248" s="19">
        <f t="shared" si="56"/>
        <v>0</v>
      </c>
      <c r="V248" s="19">
        <f t="shared" si="57"/>
        <v>0</v>
      </c>
    </row>
    <row r="249" spans="1:22" x14ac:dyDescent="0.25">
      <c r="A249" s="26">
        <f>Wellpath!E249</f>
        <v>0</v>
      </c>
      <c r="B249" s="22">
        <v>0</v>
      </c>
      <c r="C249" s="22">
        <v>0</v>
      </c>
      <c r="D249" s="22">
        <v>1</v>
      </c>
      <c r="E249" s="20">
        <f>Model!$W$25*((drdp!B249+drdp!K249)*DECR!$B249+(drdp!E249+drdp!N249)*DECR!$C249+(drdp!H249+drdp!Q249)*DECR!$D249)</f>
        <v>0</v>
      </c>
      <c r="F249" s="20">
        <f>Model!$W$25*((drdp!C249+drdp!L249)*DECR!$B249+(drdp!F249+drdp!O249)*DECR!$C249+(drdp!I249+drdp!R249)*DECR!$D249)</f>
        <v>0</v>
      </c>
      <c r="G249" s="20">
        <f>Model!$W$25*((drdp!D249+drdp!M249)*DECR!$B249+(drdp!G249+drdp!P249)*DECR!$C249+(drdp!J249+drdp!S249)*DECR!$D249)</f>
        <v>0</v>
      </c>
      <c r="H249" s="18">
        <f>Model!$W$25*((drdp!B249)*DECR!$B249+(drdp!E249)*DECR!$C249+(drdp!H249)*DECR!$D249)</f>
        <v>0</v>
      </c>
      <c r="I249" s="18">
        <f>Model!$W$25*((drdp!C249)*DECR!$B249+(drdp!F249)*DECR!$C249+(drdp!I249)*DECR!$D249)</f>
        <v>0</v>
      </c>
      <c r="J249" s="18">
        <f>Model!$W$25*((drdp!D249)*DECR!$B249+(drdp!G249)*DECR!$C249+(drdp!J249)*DECR!$D249)</f>
        <v>0</v>
      </c>
      <c r="K249" s="21">
        <f t="shared" si="46"/>
        <v>0.6091045042740808</v>
      </c>
      <c r="L249" s="21">
        <f t="shared" si="47"/>
        <v>10.405938912116383</v>
      </c>
      <c r="M249" s="21">
        <f t="shared" si="48"/>
        <v>0</v>
      </c>
      <c r="N249" s="21">
        <f t="shared" si="49"/>
        <v>-2.3841626408999375</v>
      </c>
      <c r="O249" s="21">
        <f t="shared" si="50"/>
        <v>0</v>
      </c>
      <c r="P249" s="21">
        <f t="shared" si="51"/>
        <v>0</v>
      </c>
      <c r="Q249" s="19">
        <f t="shared" si="52"/>
        <v>0.6091045042740808</v>
      </c>
      <c r="R249" s="19">
        <f t="shared" si="53"/>
        <v>10.405938912116383</v>
      </c>
      <c r="S249" s="19">
        <f t="shared" si="54"/>
        <v>0</v>
      </c>
      <c r="T249" s="19">
        <f t="shared" si="55"/>
        <v>-2.3841626408999375</v>
      </c>
      <c r="U249" s="19">
        <f t="shared" si="56"/>
        <v>0</v>
      </c>
      <c r="V249" s="19">
        <f t="shared" si="57"/>
        <v>0</v>
      </c>
    </row>
    <row r="250" spans="1:22" x14ac:dyDescent="0.25">
      <c r="A250" s="26">
        <f>Wellpath!E250</f>
        <v>0</v>
      </c>
      <c r="B250" s="22">
        <v>0</v>
      </c>
      <c r="C250" s="22">
        <v>0</v>
      </c>
      <c r="D250" s="22">
        <v>1</v>
      </c>
      <c r="E250" s="20">
        <f>Model!$W$25*((drdp!B250+drdp!K250)*DECR!$B250+(drdp!E250+drdp!N250)*DECR!$C250+(drdp!H250+drdp!Q250)*DECR!$D250)</f>
        <v>0</v>
      </c>
      <c r="F250" s="20">
        <f>Model!$W$25*((drdp!C250+drdp!L250)*DECR!$B250+(drdp!F250+drdp!O250)*DECR!$C250+(drdp!I250+drdp!R250)*DECR!$D250)</f>
        <v>0</v>
      </c>
      <c r="G250" s="20">
        <f>Model!$W$25*((drdp!D250+drdp!M250)*DECR!$B250+(drdp!G250+drdp!P250)*DECR!$C250+(drdp!J250+drdp!S250)*DECR!$D250)</f>
        <v>0</v>
      </c>
      <c r="H250" s="18">
        <f>Model!$W$25*((drdp!B250)*DECR!$B250+(drdp!E250)*DECR!$C250+(drdp!H250)*DECR!$D250)</f>
        <v>0</v>
      </c>
      <c r="I250" s="18">
        <f>Model!$W$25*((drdp!C250)*DECR!$B250+(drdp!F250)*DECR!$C250+(drdp!I250)*DECR!$D250)</f>
        <v>0</v>
      </c>
      <c r="J250" s="18">
        <f>Model!$W$25*((drdp!D250)*DECR!$B250+(drdp!G250)*DECR!$C250+(drdp!J250)*DECR!$D250)</f>
        <v>0</v>
      </c>
      <c r="K250" s="21">
        <f t="shared" si="46"/>
        <v>0.6091045042740808</v>
      </c>
      <c r="L250" s="21">
        <f t="shared" si="47"/>
        <v>10.405938912116383</v>
      </c>
      <c r="M250" s="21">
        <f t="shared" si="48"/>
        <v>0</v>
      </c>
      <c r="N250" s="21">
        <f t="shared" si="49"/>
        <v>-2.3841626408999375</v>
      </c>
      <c r="O250" s="21">
        <f t="shared" si="50"/>
        <v>0</v>
      </c>
      <c r="P250" s="21">
        <f t="shared" si="51"/>
        <v>0</v>
      </c>
      <c r="Q250" s="19">
        <f t="shared" si="52"/>
        <v>0.6091045042740808</v>
      </c>
      <c r="R250" s="19">
        <f t="shared" si="53"/>
        <v>10.405938912116383</v>
      </c>
      <c r="S250" s="19">
        <f t="shared" si="54"/>
        <v>0</v>
      </c>
      <c r="T250" s="19">
        <f t="shared" si="55"/>
        <v>-2.3841626408999375</v>
      </c>
      <c r="U250" s="19">
        <f t="shared" si="56"/>
        <v>0</v>
      </c>
      <c r="V250" s="19">
        <f t="shared" si="57"/>
        <v>0</v>
      </c>
    </row>
    <row r="251" spans="1:22" x14ac:dyDescent="0.25">
      <c r="A251" s="26">
        <f>Wellpath!E251</f>
        <v>0</v>
      </c>
      <c r="B251" s="22">
        <v>0</v>
      </c>
      <c r="C251" s="22">
        <v>0</v>
      </c>
      <c r="D251" s="22">
        <v>1</v>
      </c>
      <c r="E251" s="20">
        <f>Model!$W$25*((drdp!B251+drdp!K251)*DECR!$B251+(drdp!E251+drdp!N251)*DECR!$C251+(drdp!H251+drdp!Q251)*DECR!$D251)</f>
        <v>0</v>
      </c>
      <c r="F251" s="20">
        <f>Model!$W$25*((drdp!C251+drdp!L251)*DECR!$B251+(drdp!F251+drdp!O251)*DECR!$C251+(drdp!I251+drdp!R251)*DECR!$D251)</f>
        <v>0</v>
      </c>
      <c r="G251" s="20">
        <f>Model!$W$25*((drdp!D251+drdp!M251)*DECR!$B251+(drdp!G251+drdp!P251)*DECR!$C251+(drdp!J251+drdp!S251)*DECR!$D251)</f>
        <v>0</v>
      </c>
      <c r="H251" s="18">
        <f>Model!$W$25*((drdp!B251)*DECR!$B251+(drdp!E251)*DECR!$C251+(drdp!H251)*DECR!$D251)</f>
        <v>0</v>
      </c>
      <c r="I251" s="18">
        <f>Model!$W$25*((drdp!C251)*DECR!$B251+(drdp!F251)*DECR!$C251+(drdp!I251)*DECR!$D251)</f>
        <v>0</v>
      </c>
      <c r="J251" s="18">
        <f>Model!$W$25*((drdp!D251)*DECR!$B251+(drdp!G251)*DECR!$C251+(drdp!J251)*DECR!$D251)</f>
        <v>0</v>
      </c>
      <c r="K251" s="21">
        <f t="shared" si="46"/>
        <v>0.6091045042740808</v>
      </c>
      <c r="L251" s="21">
        <f t="shared" si="47"/>
        <v>10.405938912116383</v>
      </c>
      <c r="M251" s="21">
        <f t="shared" si="48"/>
        <v>0</v>
      </c>
      <c r="N251" s="21">
        <f t="shared" si="49"/>
        <v>-2.3841626408999375</v>
      </c>
      <c r="O251" s="21">
        <f t="shared" si="50"/>
        <v>0</v>
      </c>
      <c r="P251" s="21">
        <f t="shared" si="51"/>
        <v>0</v>
      </c>
      <c r="Q251" s="19">
        <f t="shared" si="52"/>
        <v>0.6091045042740808</v>
      </c>
      <c r="R251" s="19">
        <f t="shared" si="53"/>
        <v>10.405938912116383</v>
      </c>
      <c r="S251" s="19">
        <f t="shared" si="54"/>
        <v>0</v>
      </c>
      <c r="T251" s="19">
        <f t="shared" si="55"/>
        <v>-2.3841626408999375</v>
      </c>
      <c r="U251" s="19">
        <f t="shared" si="56"/>
        <v>0</v>
      </c>
      <c r="V251" s="19">
        <f t="shared" si="57"/>
        <v>0</v>
      </c>
    </row>
    <row r="252" spans="1:22" x14ac:dyDescent="0.25">
      <c r="A252" s="26">
        <f>Wellpath!E252</f>
        <v>0</v>
      </c>
      <c r="B252" s="22">
        <v>0</v>
      </c>
      <c r="C252" s="22">
        <v>0</v>
      </c>
      <c r="D252" s="22">
        <v>1</v>
      </c>
      <c r="E252" s="20">
        <f>Model!$W$25*((drdp!B252+drdp!K252)*DECR!$B252+(drdp!E252+drdp!N252)*DECR!$C252+(drdp!H252+drdp!Q252)*DECR!$D252)</f>
        <v>0</v>
      </c>
      <c r="F252" s="20">
        <f>Model!$W$25*((drdp!C252+drdp!L252)*DECR!$B252+(drdp!F252+drdp!O252)*DECR!$C252+(drdp!I252+drdp!R252)*DECR!$D252)</f>
        <v>0</v>
      </c>
      <c r="G252" s="20">
        <f>Model!$W$25*((drdp!D252+drdp!M252)*DECR!$B252+(drdp!G252+drdp!P252)*DECR!$C252+(drdp!J252+drdp!S252)*DECR!$D252)</f>
        <v>0</v>
      </c>
      <c r="H252" s="18">
        <f>Model!$W$25*((drdp!B252)*DECR!$B252+(drdp!E252)*DECR!$C252+(drdp!H252)*DECR!$D252)</f>
        <v>0</v>
      </c>
      <c r="I252" s="18">
        <f>Model!$W$25*((drdp!C252)*DECR!$B252+(drdp!F252)*DECR!$C252+(drdp!I252)*DECR!$D252)</f>
        <v>0</v>
      </c>
      <c r="J252" s="18">
        <f>Model!$W$25*((drdp!D252)*DECR!$B252+(drdp!G252)*DECR!$C252+(drdp!J252)*DECR!$D252)</f>
        <v>0</v>
      </c>
      <c r="K252" s="21">
        <f t="shared" si="46"/>
        <v>0.6091045042740808</v>
      </c>
      <c r="L252" s="21">
        <f t="shared" si="47"/>
        <v>10.405938912116383</v>
      </c>
      <c r="M252" s="21">
        <f t="shared" si="48"/>
        <v>0</v>
      </c>
      <c r="N252" s="21">
        <f t="shared" si="49"/>
        <v>-2.3841626408999375</v>
      </c>
      <c r="O252" s="21">
        <f t="shared" si="50"/>
        <v>0</v>
      </c>
      <c r="P252" s="21">
        <f t="shared" si="51"/>
        <v>0</v>
      </c>
      <c r="Q252" s="19">
        <f t="shared" si="52"/>
        <v>0.6091045042740808</v>
      </c>
      <c r="R252" s="19">
        <f t="shared" si="53"/>
        <v>10.405938912116383</v>
      </c>
      <c r="S252" s="19">
        <f t="shared" si="54"/>
        <v>0</v>
      </c>
      <c r="T252" s="19">
        <f t="shared" si="55"/>
        <v>-2.3841626408999375</v>
      </c>
      <c r="U252" s="19">
        <f t="shared" si="56"/>
        <v>0</v>
      </c>
      <c r="V252" s="19">
        <f t="shared" si="57"/>
        <v>0</v>
      </c>
    </row>
    <row r="253" spans="1:22" x14ac:dyDescent="0.25">
      <c r="A253" s="26">
        <f>Wellpath!E253</f>
        <v>0</v>
      </c>
      <c r="B253" s="22">
        <v>0</v>
      </c>
      <c r="C253" s="22">
        <v>0</v>
      </c>
      <c r="D253" s="22">
        <v>1</v>
      </c>
      <c r="E253" s="20">
        <f>Model!$W$25*((drdp!B253+drdp!K253)*DECR!$B253+(drdp!E253+drdp!N253)*DECR!$C253+(drdp!H253+drdp!Q253)*DECR!$D253)</f>
        <v>0</v>
      </c>
      <c r="F253" s="20">
        <f>Model!$W$25*((drdp!C253+drdp!L253)*DECR!$B253+(drdp!F253+drdp!O253)*DECR!$C253+(drdp!I253+drdp!R253)*DECR!$D253)</f>
        <v>0</v>
      </c>
      <c r="G253" s="20">
        <f>Model!$W$25*((drdp!D253+drdp!M253)*DECR!$B253+(drdp!G253+drdp!P253)*DECR!$C253+(drdp!J253+drdp!S253)*DECR!$D253)</f>
        <v>0</v>
      </c>
      <c r="H253" s="18">
        <f>Model!$W$25*((drdp!B253)*DECR!$B253+(drdp!E253)*DECR!$C253+(drdp!H253)*DECR!$D253)</f>
        <v>0</v>
      </c>
      <c r="I253" s="18">
        <f>Model!$W$25*((drdp!C253)*DECR!$B253+(drdp!F253)*DECR!$C253+(drdp!I253)*DECR!$D253)</f>
        <v>0</v>
      </c>
      <c r="J253" s="18">
        <f>Model!$W$25*((drdp!D253)*DECR!$B253+(drdp!G253)*DECR!$C253+(drdp!J253)*DECR!$D253)</f>
        <v>0</v>
      </c>
      <c r="K253" s="21">
        <f t="shared" si="46"/>
        <v>0.6091045042740808</v>
      </c>
      <c r="L253" s="21">
        <f t="shared" si="47"/>
        <v>10.405938912116383</v>
      </c>
      <c r="M253" s="21">
        <f t="shared" si="48"/>
        <v>0</v>
      </c>
      <c r="N253" s="21">
        <f t="shared" si="49"/>
        <v>-2.3841626408999375</v>
      </c>
      <c r="O253" s="21">
        <f t="shared" si="50"/>
        <v>0</v>
      </c>
      <c r="P253" s="21">
        <f t="shared" si="51"/>
        <v>0</v>
      </c>
      <c r="Q253" s="19">
        <f t="shared" si="52"/>
        <v>0.6091045042740808</v>
      </c>
      <c r="R253" s="19">
        <f t="shared" si="53"/>
        <v>10.405938912116383</v>
      </c>
      <c r="S253" s="19">
        <f t="shared" si="54"/>
        <v>0</v>
      </c>
      <c r="T253" s="19">
        <f t="shared" si="55"/>
        <v>-2.3841626408999375</v>
      </c>
      <c r="U253" s="19">
        <f t="shared" si="56"/>
        <v>0</v>
      </c>
      <c r="V253" s="19">
        <f t="shared" si="57"/>
        <v>0</v>
      </c>
    </row>
    <row r="254" spans="1:22" x14ac:dyDescent="0.25">
      <c r="A254" s="26">
        <f>Wellpath!E254</f>
        <v>0</v>
      </c>
      <c r="B254" s="22">
        <v>0</v>
      </c>
      <c r="C254" s="22">
        <v>0</v>
      </c>
      <c r="D254" s="22">
        <v>1</v>
      </c>
      <c r="E254" s="20">
        <f>Model!$W$25*((drdp!B254+drdp!K254)*DECR!$B254+(drdp!E254+drdp!N254)*DECR!$C254+(drdp!H254+drdp!Q254)*DECR!$D254)</f>
        <v>0</v>
      </c>
      <c r="F254" s="20">
        <f>Model!$W$25*((drdp!C254+drdp!L254)*DECR!$B254+(drdp!F254+drdp!O254)*DECR!$C254+(drdp!I254+drdp!R254)*DECR!$D254)</f>
        <v>0</v>
      </c>
      <c r="G254" s="20">
        <f>Model!$W$25*((drdp!D254+drdp!M254)*DECR!$B254+(drdp!G254+drdp!P254)*DECR!$C254+(drdp!J254+drdp!S254)*DECR!$D254)</f>
        <v>0</v>
      </c>
      <c r="H254" s="18">
        <f>Model!$W$25*((drdp!B254)*DECR!$B254+(drdp!E254)*DECR!$C254+(drdp!H254)*DECR!$D254)</f>
        <v>0</v>
      </c>
      <c r="I254" s="18">
        <f>Model!$W$25*((drdp!C254)*DECR!$B254+(drdp!F254)*DECR!$C254+(drdp!I254)*DECR!$D254)</f>
        <v>0</v>
      </c>
      <c r="J254" s="18">
        <f>Model!$W$25*((drdp!D254)*DECR!$B254+(drdp!G254)*DECR!$C254+(drdp!J254)*DECR!$D254)</f>
        <v>0</v>
      </c>
      <c r="K254" s="21">
        <f t="shared" si="46"/>
        <v>0.6091045042740808</v>
      </c>
      <c r="L254" s="21">
        <f t="shared" si="47"/>
        <v>10.405938912116383</v>
      </c>
      <c r="M254" s="21">
        <f t="shared" si="48"/>
        <v>0</v>
      </c>
      <c r="N254" s="21">
        <f t="shared" si="49"/>
        <v>-2.3841626408999375</v>
      </c>
      <c r="O254" s="21">
        <f t="shared" si="50"/>
        <v>0</v>
      </c>
      <c r="P254" s="21">
        <f t="shared" si="51"/>
        <v>0</v>
      </c>
      <c r="Q254" s="19">
        <f t="shared" si="52"/>
        <v>0.6091045042740808</v>
      </c>
      <c r="R254" s="19">
        <f t="shared" si="53"/>
        <v>10.405938912116383</v>
      </c>
      <c r="S254" s="19">
        <f t="shared" si="54"/>
        <v>0</v>
      </c>
      <c r="T254" s="19">
        <f t="shared" si="55"/>
        <v>-2.3841626408999375</v>
      </c>
      <c r="U254" s="19">
        <f t="shared" si="56"/>
        <v>0</v>
      </c>
      <c r="V254" s="19">
        <f t="shared" si="57"/>
        <v>0</v>
      </c>
    </row>
    <row r="255" spans="1:22" x14ac:dyDescent="0.25">
      <c r="A255" s="26">
        <f>Wellpath!E255</f>
        <v>0</v>
      </c>
      <c r="B255" s="22">
        <v>0</v>
      </c>
      <c r="C255" s="22">
        <v>0</v>
      </c>
      <c r="D255" s="22">
        <v>1</v>
      </c>
      <c r="E255" s="20">
        <f>Model!$W$25*((drdp!B255+drdp!K255)*DECR!$B255+(drdp!E255+drdp!N255)*DECR!$C255+(drdp!H255+drdp!Q255)*DECR!$D255)</f>
        <v>0</v>
      </c>
      <c r="F255" s="20">
        <f>Model!$W$25*((drdp!C255+drdp!L255)*DECR!$B255+(drdp!F255+drdp!O255)*DECR!$C255+(drdp!I255+drdp!R255)*DECR!$D255)</f>
        <v>0</v>
      </c>
      <c r="G255" s="20">
        <f>Model!$W$25*((drdp!D255+drdp!M255)*DECR!$B255+(drdp!G255+drdp!P255)*DECR!$C255+(drdp!J255+drdp!S255)*DECR!$D255)</f>
        <v>0</v>
      </c>
      <c r="H255" s="18">
        <f>Model!$W$25*((drdp!B255)*DECR!$B255+(drdp!E255)*DECR!$C255+(drdp!H255)*DECR!$D255)</f>
        <v>0</v>
      </c>
      <c r="I255" s="18">
        <f>Model!$W$25*((drdp!C255)*DECR!$B255+(drdp!F255)*DECR!$C255+(drdp!I255)*DECR!$D255)</f>
        <v>0</v>
      </c>
      <c r="J255" s="18">
        <f>Model!$W$25*((drdp!D255)*DECR!$B255+(drdp!G255)*DECR!$C255+(drdp!J255)*DECR!$D255)</f>
        <v>0</v>
      </c>
      <c r="K255" s="21">
        <f t="shared" si="46"/>
        <v>0.6091045042740808</v>
      </c>
      <c r="L255" s="21">
        <f t="shared" si="47"/>
        <v>10.405938912116383</v>
      </c>
      <c r="M255" s="21">
        <f t="shared" si="48"/>
        <v>0</v>
      </c>
      <c r="N255" s="21">
        <f t="shared" si="49"/>
        <v>-2.3841626408999375</v>
      </c>
      <c r="O255" s="21">
        <f t="shared" si="50"/>
        <v>0</v>
      </c>
      <c r="P255" s="21">
        <f t="shared" si="51"/>
        <v>0</v>
      </c>
      <c r="Q255" s="19">
        <f t="shared" si="52"/>
        <v>0.6091045042740808</v>
      </c>
      <c r="R255" s="19">
        <f t="shared" si="53"/>
        <v>10.405938912116383</v>
      </c>
      <c r="S255" s="19">
        <f t="shared" si="54"/>
        <v>0</v>
      </c>
      <c r="T255" s="19">
        <f t="shared" si="55"/>
        <v>-2.3841626408999375</v>
      </c>
      <c r="U255" s="19">
        <f t="shared" si="56"/>
        <v>0</v>
      </c>
      <c r="V255" s="19">
        <f t="shared" si="57"/>
        <v>0</v>
      </c>
    </row>
    <row r="256" spans="1:22" x14ac:dyDescent="0.25">
      <c r="A256" s="26">
        <f>Wellpath!E256</f>
        <v>0</v>
      </c>
      <c r="B256" s="22">
        <v>0</v>
      </c>
      <c r="C256" s="22">
        <v>0</v>
      </c>
      <c r="D256" s="22">
        <v>1</v>
      </c>
      <c r="E256" s="20">
        <f>Model!$W$25*((drdp!B256+drdp!K256)*DECR!$B256+(drdp!E256+drdp!N256)*DECR!$C256+(drdp!H256+drdp!Q256)*DECR!$D256)</f>
        <v>0</v>
      </c>
      <c r="F256" s="20">
        <f>Model!$W$25*((drdp!C256+drdp!L256)*DECR!$B256+(drdp!F256+drdp!O256)*DECR!$C256+(drdp!I256+drdp!R256)*DECR!$D256)</f>
        <v>0</v>
      </c>
      <c r="G256" s="20">
        <f>Model!$W$25*((drdp!D256+drdp!M256)*DECR!$B256+(drdp!G256+drdp!P256)*DECR!$C256+(drdp!J256+drdp!S256)*DECR!$D256)</f>
        <v>0</v>
      </c>
      <c r="H256" s="18">
        <f>Model!$W$25*((drdp!B256)*DECR!$B256+(drdp!E256)*DECR!$C256+(drdp!H256)*DECR!$D256)</f>
        <v>0</v>
      </c>
      <c r="I256" s="18">
        <f>Model!$W$25*((drdp!C256)*DECR!$B256+(drdp!F256)*DECR!$C256+(drdp!I256)*DECR!$D256)</f>
        <v>0</v>
      </c>
      <c r="J256" s="18">
        <f>Model!$W$25*((drdp!D256)*DECR!$B256+(drdp!G256)*DECR!$C256+(drdp!J256)*DECR!$D256)</f>
        <v>0</v>
      </c>
      <c r="K256" s="21">
        <f t="shared" si="46"/>
        <v>0.6091045042740808</v>
      </c>
      <c r="L256" s="21">
        <f t="shared" si="47"/>
        <v>10.405938912116383</v>
      </c>
      <c r="M256" s="21">
        <f t="shared" si="48"/>
        <v>0</v>
      </c>
      <c r="N256" s="21">
        <f t="shared" si="49"/>
        <v>-2.3841626408999375</v>
      </c>
      <c r="O256" s="21">
        <f t="shared" si="50"/>
        <v>0</v>
      </c>
      <c r="P256" s="21">
        <f t="shared" si="51"/>
        <v>0</v>
      </c>
      <c r="Q256" s="19">
        <f t="shared" si="52"/>
        <v>0.6091045042740808</v>
      </c>
      <c r="R256" s="19">
        <f t="shared" si="53"/>
        <v>10.405938912116383</v>
      </c>
      <c r="S256" s="19">
        <f t="shared" si="54"/>
        <v>0</v>
      </c>
      <c r="T256" s="19">
        <f t="shared" si="55"/>
        <v>-2.3841626408999375</v>
      </c>
      <c r="U256" s="19">
        <f t="shared" si="56"/>
        <v>0</v>
      </c>
      <c r="V256" s="19">
        <f t="shared" si="57"/>
        <v>0</v>
      </c>
    </row>
    <row r="257" spans="1:23" x14ac:dyDescent="0.25">
      <c r="A257" s="26">
        <f>Wellpath!E257</f>
        <v>0</v>
      </c>
      <c r="B257" s="22">
        <v>0</v>
      </c>
      <c r="C257" s="22">
        <v>0</v>
      </c>
      <c r="D257" s="22">
        <v>1</v>
      </c>
      <c r="E257" s="20">
        <f>Model!$W$25*((drdp!B257+drdp!K257)*DECR!$B257+(drdp!E257+drdp!N257)*DECR!$C257+(drdp!H257+drdp!Q257)*DECR!$D257)</f>
        <v>0</v>
      </c>
      <c r="F257" s="20">
        <f>Model!$W$25*((drdp!C257+drdp!L257)*DECR!$B257+(drdp!F257+drdp!O257)*DECR!$C257+(drdp!I257+drdp!R257)*DECR!$D257)</f>
        <v>0</v>
      </c>
      <c r="G257" s="20">
        <f>Model!$W$25*((drdp!D257+drdp!M257)*DECR!$B257+(drdp!G257+drdp!P257)*DECR!$C257+(drdp!J257+drdp!S257)*DECR!$D257)</f>
        <v>0</v>
      </c>
      <c r="H257" s="18">
        <f>Model!$W$25*((drdp!B257)*DECR!$B257+(drdp!E257)*DECR!$C257+(drdp!H257)*DECR!$D257)</f>
        <v>0</v>
      </c>
      <c r="I257" s="18">
        <f>Model!$W$25*((drdp!C257)*DECR!$B257+(drdp!F257)*DECR!$C257+(drdp!I257)*DECR!$D257)</f>
        <v>0</v>
      </c>
      <c r="J257" s="18">
        <f>Model!$W$25*((drdp!D257)*DECR!$B257+(drdp!G257)*DECR!$C257+(drdp!J257)*DECR!$D257)</f>
        <v>0</v>
      </c>
      <c r="K257" s="21">
        <f t="shared" si="46"/>
        <v>0.6091045042740808</v>
      </c>
      <c r="L257" s="21">
        <f t="shared" si="47"/>
        <v>10.405938912116383</v>
      </c>
      <c r="M257" s="21">
        <f t="shared" si="48"/>
        <v>0</v>
      </c>
      <c r="N257" s="21">
        <f t="shared" si="49"/>
        <v>-2.3841626408999375</v>
      </c>
      <c r="O257" s="21">
        <f t="shared" si="50"/>
        <v>0</v>
      </c>
      <c r="P257" s="21">
        <f t="shared" si="51"/>
        <v>0</v>
      </c>
      <c r="Q257" s="19">
        <f t="shared" si="52"/>
        <v>0.6091045042740808</v>
      </c>
      <c r="R257" s="19">
        <f t="shared" si="53"/>
        <v>10.405938912116383</v>
      </c>
      <c r="S257" s="19">
        <f t="shared" si="54"/>
        <v>0</v>
      </c>
      <c r="T257" s="19">
        <f t="shared" si="55"/>
        <v>-2.3841626408999375</v>
      </c>
      <c r="U257" s="19">
        <f t="shared" si="56"/>
        <v>0</v>
      </c>
      <c r="V257" s="19">
        <f t="shared" si="57"/>
        <v>0</v>
      </c>
    </row>
    <row r="258" spans="1:23" x14ac:dyDescent="0.25">
      <c r="A258" s="26">
        <f>Wellpath!E258</f>
        <v>0</v>
      </c>
      <c r="B258" s="22">
        <v>0</v>
      </c>
      <c r="C258" s="22">
        <v>0</v>
      </c>
      <c r="D258" s="22">
        <v>1</v>
      </c>
      <c r="E258" s="20">
        <f>Model!$W$25*((drdp!B258+drdp!K258)*DECR!$B258+(drdp!E258+drdp!N258)*DECR!$C258+(drdp!H258+drdp!Q258)*DECR!$D258)</f>
        <v>0</v>
      </c>
      <c r="F258" s="20">
        <f>Model!$W$25*((drdp!C258+drdp!L258)*DECR!$B258+(drdp!F258+drdp!O258)*DECR!$C258+(drdp!I258+drdp!R258)*DECR!$D258)</f>
        <v>0</v>
      </c>
      <c r="G258" s="20">
        <f>Model!$W$25*((drdp!D258+drdp!M258)*DECR!$B258+(drdp!G258+drdp!P258)*DECR!$C258+(drdp!J258+drdp!S258)*DECR!$D258)</f>
        <v>0</v>
      </c>
      <c r="H258" s="18">
        <f>Model!$W$25*((drdp!B258)*DECR!$B258+(drdp!E258)*DECR!$C258+(drdp!H258)*DECR!$D258)</f>
        <v>0</v>
      </c>
      <c r="I258" s="18">
        <f>Model!$W$25*((drdp!C258)*DECR!$B258+(drdp!F258)*DECR!$C258+(drdp!I258)*DECR!$D258)</f>
        <v>0</v>
      </c>
      <c r="J258" s="18">
        <f>Model!$W$25*((drdp!D258)*DECR!$B258+(drdp!G258)*DECR!$C258+(drdp!J258)*DECR!$D258)</f>
        <v>0</v>
      </c>
      <c r="K258" s="21">
        <f t="shared" si="46"/>
        <v>0.6091045042740808</v>
      </c>
      <c r="L258" s="21">
        <f t="shared" si="47"/>
        <v>10.405938912116383</v>
      </c>
      <c r="M258" s="21">
        <f t="shared" si="48"/>
        <v>0</v>
      </c>
      <c r="N258" s="21">
        <f t="shared" si="49"/>
        <v>-2.3841626408999375</v>
      </c>
      <c r="O258" s="21">
        <f t="shared" si="50"/>
        <v>0</v>
      </c>
      <c r="P258" s="21">
        <f t="shared" si="51"/>
        <v>0</v>
      </c>
      <c r="Q258" s="19">
        <f t="shared" si="52"/>
        <v>0.6091045042740808</v>
      </c>
      <c r="R258" s="19">
        <f t="shared" si="53"/>
        <v>10.405938912116383</v>
      </c>
      <c r="S258" s="19">
        <f t="shared" si="54"/>
        <v>0</v>
      </c>
      <c r="T258" s="19">
        <f t="shared" si="55"/>
        <v>-2.3841626408999375</v>
      </c>
      <c r="U258" s="19">
        <f t="shared" si="56"/>
        <v>0</v>
      </c>
      <c r="V258" s="19">
        <f t="shared" si="57"/>
        <v>0</v>
      </c>
    </row>
    <row r="259" spans="1:23" x14ac:dyDescent="0.25">
      <c r="A259" s="26">
        <f>Wellpath!E259</f>
        <v>0</v>
      </c>
      <c r="B259" s="22">
        <v>0</v>
      </c>
      <c r="C259" s="22">
        <v>0</v>
      </c>
      <c r="D259" s="22">
        <v>1</v>
      </c>
      <c r="E259" s="20">
        <f>Model!$W$25*((drdp!B259+drdp!K259)*DECR!$B259+(drdp!E259+drdp!N259)*DECR!$C259+(drdp!H259+drdp!Q259)*DECR!$D259)</f>
        <v>0</v>
      </c>
      <c r="F259" s="20">
        <f>Model!$W$25*((drdp!C259+drdp!L259)*DECR!$B259+(drdp!F259+drdp!O259)*DECR!$C259+(drdp!I259+drdp!R259)*DECR!$D259)</f>
        <v>0</v>
      </c>
      <c r="G259" s="20">
        <f>Model!$W$25*((drdp!D259+drdp!M259)*DECR!$B259+(drdp!G259+drdp!P259)*DECR!$C259+(drdp!J259+drdp!S259)*DECR!$D259)</f>
        <v>0</v>
      </c>
      <c r="H259" s="18">
        <f>Model!$W$25*((drdp!B259)*DECR!$B259+(drdp!E259)*DECR!$C259+(drdp!H259)*DECR!$D259)</f>
        <v>0</v>
      </c>
      <c r="I259" s="18">
        <f>Model!$W$25*((drdp!C259)*DECR!$B259+(drdp!F259)*DECR!$C259+(drdp!I259)*DECR!$D259)</f>
        <v>0</v>
      </c>
      <c r="J259" s="18">
        <f>Model!$W$25*((drdp!D259)*DECR!$B259+(drdp!G259)*DECR!$C259+(drdp!J259)*DECR!$D259)</f>
        <v>0</v>
      </c>
      <c r="K259" s="21">
        <f t="shared" si="46"/>
        <v>0.6091045042740808</v>
      </c>
      <c r="L259" s="21">
        <f t="shared" si="47"/>
        <v>10.405938912116383</v>
      </c>
      <c r="M259" s="21">
        <f t="shared" si="48"/>
        <v>0</v>
      </c>
      <c r="N259" s="21">
        <f t="shared" si="49"/>
        <v>-2.3841626408999375</v>
      </c>
      <c r="O259" s="21">
        <f t="shared" si="50"/>
        <v>0</v>
      </c>
      <c r="P259" s="21">
        <f t="shared" si="51"/>
        <v>0</v>
      </c>
      <c r="Q259" s="19">
        <f t="shared" si="52"/>
        <v>0.6091045042740808</v>
      </c>
      <c r="R259" s="19">
        <f t="shared" si="53"/>
        <v>10.405938912116383</v>
      </c>
      <c r="S259" s="19">
        <f t="shared" si="54"/>
        <v>0</v>
      </c>
      <c r="T259" s="19">
        <f t="shared" si="55"/>
        <v>-2.3841626408999375</v>
      </c>
      <c r="U259" s="19">
        <f t="shared" si="56"/>
        <v>0</v>
      </c>
      <c r="V259" s="19">
        <f t="shared" si="57"/>
        <v>0</v>
      </c>
    </row>
    <row r="260" spans="1:23" x14ac:dyDescent="0.25">
      <c r="A260" s="26">
        <f>Wellpath!E260</f>
        <v>0</v>
      </c>
      <c r="B260" s="22">
        <v>0</v>
      </c>
      <c r="C260" s="22">
        <v>0</v>
      </c>
      <c r="D260" s="22">
        <v>1</v>
      </c>
      <c r="E260" s="20">
        <f>Model!$W$25*((drdp!B260+drdp!K260)*DECR!$B260+(drdp!E260+drdp!N260)*DECR!$C260+(drdp!H260+drdp!Q260)*DECR!$D260)</f>
        <v>0</v>
      </c>
      <c r="F260" s="20">
        <f>Model!$W$25*((drdp!C260+drdp!L260)*DECR!$B260+(drdp!F260+drdp!O260)*DECR!$C260+(drdp!I260+drdp!R260)*DECR!$D260)</f>
        <v>0</v>
      </c>
      <c r="G260" s="20">
        <f>Model!$W$25*((drdp!D260+drdp!M260)*DECR!$B260+(drdp!G260+drdp!P260)*DECR!$C260+(drdp!J260+drdp!S260)*DECR!$D260)</f>
        <v>0</v>
      </c>
      <c r="H260" s="18">
        <f>Model!$W$25*((drdp!B260)*DECR!$B260+(drdp!E260)*DECR!$C260+(drdp!H260)*DECR!$D260)</f>
        <v>0</v>
      </c>
      <c r="I260" s="18">
        <f>Model!$W$25*((drdp!C260)*DECR!$B260+(drdp!F260)*DECR!$C260+(drdp!I260)*DECR!$D260)</f>
        <v>0</v>
      </c>
      <c r="J260" s="18">
        <f>Model!$W$25*((drdp!D260)*DECR!$B260+(drdp!G260)*DECR!$C260+(drdp!J260)*DECR!$D260)</f>
        <v>0</v>
      </c>
      <c r="K260" s="21">
        <f t="shared" si="46"/>
        <v>0.6091045042740808</v>
      </c>
      <c r="L260" s="21">
        <f t="shared" si="47"/>
        <v>10.405938912116383</v>
      </c>
      <c r="M260" s="21">
        <f t="shared" si="48"/>
        <v>0</v>
      </c>
      <c r="N260" s="21">
        <f t="shared" si="49"/>
        <v>-2.3841626408999375</v>
      </c>
      <c r="O260" s="21">
        <f t="shared" si="50"/>
        <v>0</v>
      </c>
      <c r="P260" s="21">
        <f t="shared" si="51"/>
        <v>0</v>
      </c>
      <c r="Q260" s="19">
        <f t="shared" si="52"/>
        <v>0.6091045042740808</v>
      </c>
      <c r="R260" s="19">
        <f t="shared" si="53"/>
        <v>10.405938912116383</v>
      </c>
      <c r="S260" s="19">
        <f t="shared" si="54"/>
        <v>0</v>
      </c>
      <c r="T260" s="19">
        <f t="shared" si="55"/>
        <v>-2.3841626408999375</v>
      </c>
      <c r="U260" s="19">
        <f t="shared" si="56"/>
        <v>0</v>
      </c>
      <c r="V260" s="19">
        <f t="shared" si="57"/>
        <v>0</v>
      </c>
    </row>
    <row r="261" spans="1:23" x14ac:dyDescent="0.25">
      <c r="A261" s="26">
        <f>Wellpath!E261</f>
        <v>0</v>
      </c>
      <c r="B261" s="22">
        <v>0</v>
      </c>
      <c r="C261" s="22">
        <v>0</v>
      </c>
      <c r="D261" s="22">
        <v>1</v>
      </c>
      <c r="E261" s="20">
        <f>Model!$W$25*((drdp!B261+drdp!K261)*DECR!$B261+(drdp!E261+drdp!N261)*DECR!$C261+(drdp!H261+drdp!Q261)*DECR!$D261)</f>
        <v>0</v>
      </c>
      <c r="F261" s="20">
        <f>Model!$W$25*((drdp!C261+drdp!L261)*DECR!$B261+(drdp!F261+drdp!O261)*DECR!$C261+(drdp!I261+drdp!R261)*DECR!$D261)</f>
        <v>0</v>
      </c>
      <c r="G261" s="20">
        <f>Model!$W$25*((drdp!D261+drdp!M261)*DECR!$B261+(drdp!G261+drdp!P261)*DECR!$C261+(drdp!J261+drdp!S261)*DECR!$D261)</f>
        <v>0</v>
      </c>
      <c r="H261" s="18">
        <f>Model!$W$25*((drdp!B261)*DECR!$B261+(drdp!E261)*DECR!$C261+(drdp!H261)*DECR!$D261)</f>
        <v>0</v>
      </c>
      <c r="I261" s="18">
        <f>Model!$W$25*((drdp!C261)*DECR!$B261+(drdp!F261)*DECR!$C261+(drdp!I261)*DECR!$D261)</f>
        <v>0</v>
      </c>
      <c r="J261" s="18">
        <f>Model!$W$25*((drdp!D261)*DECR!$B261+(drdp!G261)*DECR!$C261+(drdp!J261)*DECR!$D261)</f>
        <v>0</v>
      </c>
      <c r="K261" s="21">
        <f t="shared" si="46"/>
        <v>0.6091045042740808</v>
      </c>
      <c r="L261" s="21">
        <f t="shared" si="47"/>
        <v>10.405938912116383</v>
      </c>
      <c r="M261" s="21">
        <f t="shared" si="48"/>
        <v>0</v>
      </c>
      <c r="N261" s="21">
        <f t="shared" si="49"/>
        <v>-2.3841626408999375</v>
      </c>
      <c r="O261" s="21">
        <f t="shared" si="50"/>
        <v>0</v>
      </c>
      <c r="P261" s="21">
        <f t="shared" si="51"/>
        <v>0</v>
      </c>
      <c r="Q261" s="19">
        <f t="shared" si="52"/>
        <v>0.6091045042740808</v>
      </c>
      <c r="R261" s="19">
        <f t="shared" si="53"/>
        <v>10.405938912116383</v>
      </c>
      <c r="S261" s="19">
        <f t="shared" si="54"/>
        <v>0</v>
      </c>
      <c r="T261" s="19">
        <f t="shared" si="55"/>
        <v>-2.3841626408999375</v>
      </c>
      <c r="U261" s="19">
        <f t="shared" si="56"/>
        <v>0</v>
      </c>
      <c r="V261" s="19">
        <f t="shared" si="57"/>
        <v>0</v>
      </c>
    </row>
    <row r="262" spans="1:23" x14ac:dyDescent="0.25">
      <c r="A262" s="26">
        <f>Wellpath!E262</f>
        <v>0</v>
      </c>
      <c r="B262" s="22">
        <v>0</v>
      </c>
      <c r="C262" s="22">
        <v>0</v>
      </c>
      <c r="D262" s="22">
        <v>1</v>
      </c>
      <c r="E262" s="20">
        <f>Model!$W$25*((drdp!B262+drdp!K262)*DECR!$B262+(drdp!E262+drdp!N262)*DECR!$C262+(drdp!H262+drdp!Q262)*DECR!$D262)</f>
        <v>0</v>
      </c>
      <c r="F262" s="20">
        <f>Model!$W$25*((drdp!C262+drdp!L262)*DECR!$B262+(drdp!F262+drdp!O262)*DECR!$C262+(drdp!I262+drdp!R262)*DECR!$D262)</f>
        <v>0</v>
      </c>
      <c r="G262" s="20">
        <f>Model!$W$25*((drdp!D262+drdp!M262)*DECR!$B262+(drdp!G262+drdp!P262)*DECR!$C262+(drdp!J262+drdp!S262)*DECR!$D262)</f>
        <v>0</v>
      </c>
      <c r="H262" s="18">
        <f>Model!$W$25*((drdp!B262)*DECR!$B262+(drdp!E262)*DECR!$C262+(drdp!H262)*DECR!$D262)</f>
        <v>0</v>
      </c>
      <c r="I262" s="18">
        <f>Model!$W$25*((drdp!C262)*DECR!$B262+(drdp!F262)*DECR!$C262+(drdp!I262)*DECR!$D262)</f>
        <v>0</v>
      </c>
      <c r="J262" s="18">
        <f>Model!$W$25*((drdp!D262)*DECR!$B262+(drdp!G262)*DECR!$C262+(drdp!J262)*DECR!$D262)</f>
        <v>0</v>
      </c>
      <c r="K262" s="21">
        <f t="shared" ref="K262:K270" si="58">K261+E262^2</f>
        <v>0.6091045042740808</v>
      </c>
      <c r="L262" s="21">
        <f t="shared" ref="L262:L270" si="59">L261+F262^2</f>
        <v>10.405938912116383</v>
      </c>
      <c r="M262" s="21">
        <f t="shared" ref="M262:M270" si="60">M261+G262^2</f>
        <v>0</v>
      </c>
      <c r="N262" s="21">
        <f t="shared" ref="N262:N270" si="61">N261+E262*F262</f>
        <v>-2.3841626408999375</v>
      </c>
      <c r="O262" s="21">
        <f t="shared" ref="O262:O270" si="62">O261+E262*G262</f>
        <v>0</v>
      </c>
      <c r="P262" s="21">
        <f t="shared" ref="P262:P270" si="63">P261+F262*G262</f>
        <v>0</v>
      </c>
      <c r="Q262" s="19">
        <f t="shared" ref="Q262:Q270" si="64">K261+H262^2</f>
        <v>0.6091045042740808</v>
      </c>
      <c r="R262" s="19">
        <f t="shared" ref="R262:R270" si="65">L261+I262^2</f>
        <v>10.405938912116383</v>
      </c>
      <c r="S262" s="19">
        <f t="shared" ref="S262:S270" si="66">M261+J262^2</f>
        <v>0</v>
      </c>
      <c r="T262" s="19">
        <f t="shared" ref="T262:T270" si="67">N261+H262*I262</f>
        <v>-2.3841626408999375</v>
      </c>
      <c r="U262" s="19">
        <f t="shared" ref="U262:U270" si="68">O261+H262*J262</f>
        <v>0</v>
      </c>
      <c r="V262" s="19">
        <f t="shared" ref="V262:V270" si="69">P261+I262*J262</f>
        <v>0</v>
      </c>
    </row>
    <row r="263" spans="1:23" x14ac:dyDescent="0.25">
      <c r="A263" s="26">
        <f>Wellpath!E263</f>
        <v>0</v>
      </c>
      <c r="B263" s="22">
        <v>0</v>
      </c>
      <c r="C263" s="22">
        <v>0</v>
      </c>
      <c r="D263" s="22">
        <v>1</v>
      </c>
      <c r="E263" s="20">
        <f>Model!$W$25*((drdp!B263+drdp!K263)*DECR!$B263+(drdp!E263+drdp!N263)*DECR!$C263+(drdp!H263+drdp!Q263)*DECR!$D263)</f>
        <v>0</v>
      </c>
      <c r="F263" s="20">
        <f>Model!$W$25*((drdp!C263+drdp!L263)*DECR!$B263+(drdp!F263+drdp!O263)*DECR!$C263+(drdp!I263+drdp!R263)*DECR!$D263)</f>
        <v>0</v>
      </c>
      <c r="G263" s="20">
        <f>Model!$W$25*((drdp!D263+drdp!M263)*DECR!$B263+(drdp!G263+drdp!P263)*DECR!$C263+(drdp!J263+drdp!S263)*DECR!$D263)</f>
        <v>0</v>
      </c>
      <c r="H263" s="18">
        <f>Model!$W$25*((drdp!B263)*DECR!$B263+(drdp!E263)*DECR!$C263+(drdp!H263)*DECR!$D263)</f>
        <v>0</v>
      </c>
      <c r="I263" s="18">
        <f>Model!$W$25*((drdp!C263)*DECR!$B263+(drdp!F263)*DECR!$C263+(drdp!I263)*DECR!$D263)</f>
        <v>0</v>
      </c>
      <c r="J263" s="18">
        <f>Model!$W$25*((drdp!D263)*DECR!$B263+(drdp!G263)*DECR!$C263+(drdp!J263)*DECR!$D263)</f>
        <v>0</v>
      </c>
      <c r="K263" s="21">
        <f t="shared" si="58"/>
        <v>0.6091045042740808</v>
      </c>
      <c r="L263" s="21">
        <f t="shared" si="59"/>
        <v>10.405938912116383</v>
      </c>
      <c r="M263" s="21">
        <f t="shared" si="60"/>
        <v>0</v>
      </c>
      <c r="N263" s="21">
        <f t="shared" si="61"/>
        <v>-2.3841626408999375</v>
      </c>
      <c r="O263" s="21">
        <f t="shared" si="62"/>
        <v>0</v>
      </c>
      <c r="P263" s="21">
        <f t="shared" si="63"/>
        <v>0</v>
      </c>
      <c r="Q263" s="19">
        <f t="shared" si="64"/>
        <v>0.6091045042740808</v>
      </c>
      <c r="R263" s="19">
        <f t="shared" si="65"/>
        <v>10.405938912116383</v>
      </c>
      <c r="S263" s="19">
        <f t="shared" si="66"/>
        <v>0</v>
      </c>
      <c r="T263" s="19">
        <f t="shared" si="67"/>
        <v>-2.3841626408999375</v>
      </c>
      <c r="U263" s="19">
        <f t="shared" si="68"/>
        <v>0</v>
      </c>
      <c r="V263" s="19">
        <f t="shared" si="69"/>
        <v>0</v>
      </c>
    </row>
    <row r="264" spans="1:23" x14ac:dyDescent="0.25">
      <c r="A264" s="26">
        <f>Wellpath!E264</f>
        <v>0</v>
      </c>
      <c r="B264" s="22">
        <v>0</v>
      </c>
      <c r="C264" s="22">
        <v>0</v>
      </c>
      <c r="D264" s="22">
        <v>1</v>
      </c>
      <c r="E264" s="20">
        <f>Model!$W$25*((drdp!B264+drdp!K264)*DECR!$B264+(drdp!E264+drdp!N264)*DECR!$C264+(drdp!H264+drdp!Q264)*DECR!$D264)</f>
        <v>0</v>
      </c>
      <c r="F264" s="20">
        <f>Model!$W$25*((drdp!C264+drdp!L264)*DECR!$B264+(drdp!F264+drdp!O264)*DECR!$C264+(drdp!I264+drdp!R264)*DECR!$D264)</f>
        <v>0</v>
      </c>
      <c r="G264" s="20">
        <f>Model!$W$25*((drdp!D264+drdp!M264)*DECR!$B264+(drdp!G264+drdp!P264)*DECR!$C264+(drdp!J264+drdp!S264)*DECR!$D264)</f>
        <v>0</v>
      </c>
      <c r="H264" s="18">
        <f>Model!$W$25*((drdp!B264)*DECR!$B264+(drdp!E264)*DECR!$C264+(drdp!H264)*DECR!$D264)</f>
        <v>0</v>
      </c>
      <c r="I264" s="18">
        <f>Model!$W$25*((drdp!C264)*DECR!$B264+(drdp!F264)*DECR!$C264+(drdp!I264)*DECR!$D264)</f>
        <v>0</v>
      </c>
      <c r="J264" s="18">
        <f>Model!$W$25*((drdp!D264)*DECR!$B264+(drdp!G264)*DECR!$C264+(drdp!J264)*DECR!$D264)</f>
        <v>0</v>
      </c>
      <c r="K264" s="21">
        <f t="shared" si="58"/>
        <v>0.6091045042740808</v>
      </c>
      <c r="L264" s="21">
        <f t="shared" si="59"/>
        <v>10.405938912116383</v>
      </c>
      <c r="M264" s="21">
        <f t="shared" si="60"/>
        <v>0</v>
      </c>
      <c r="N264" s="21">
        <f t="shared" si="61"/>
        <v>-2.3841626408999375</v>
      </c>
      <c r="O264" s="21">
        <f t="shared" si="62"/>
        <v>0</v>
      </c>
      <c r="P264" s="21">
        <f t="shared" si="63"/>
        <v>0</v>
      </c>
      <c r="Q264" s="19">
        <f t="shared" si="64"/>
        <v>0.6091045042740808</v>
      </c>
      <c r="R264" s="19">
        <f t="shared" si="65"/>
        <v>10.405938912116383</v>
      </c>
      <c r="S264" s="19">
        <f t="shared" si="66"/>
        <v>0</v>
      </c>
      <c r="T264" s="19">
        <f t="shared" si="67"/>
        <v>-2.3841626408999375</v>
      </c>
      <c r="U264" s="19">
        <f t="shared" si="68"/>
        <v>0</v>
      </c>
      <c r="V264" s="19">
        <f t="shared" si="69"/>
        <v>0</v>
      </c>
    </row>
    <row r="265" spans="1:23" x14ac:dyDescent="0.25">
      <c r="A265" s="26">
        <f>Wellpath!E265</f>
        <v>0</v>
      </c>
      <c r="B265" s="22">
        <v>0</v>
      </c>
      <c r="C265" s="22">
        <v>0</v>
      </c>
      <c r="D265" s="22">
        <v>1</v>
      </c>
      <c r="E265" s="20">
        <f>Model!$W$25*((drdp!B265+drdp!K265)*DECR!$B265+(drdp!E265+drdp!N265)*DECR!$C265+(drdp!H265+drdp!Q265)*DECR!$D265)</f>
        <v>0</v>
      </c>
      <c r="F265" s="20">
        <f>Model!$W$25*((drdp!C265+drdp!L265)*DECR!$B265+(drdp!F265+drdp!O265)*DECR!$C265+(drdp!I265+drdp!R265)*DECR!$D265)</f>
        <v>0</v>
      </c>
      <c r="G265" s="20">
        <f>Model!$W$25*((drdp!D265+drdp!M265)*DECR!$B265+(drdp!G265+drdp!P265)*DECR!$C265+(drdp!J265+drdp!S265)*DECR!$D265)</f>
        <v>0</v>
      </c>
      <c r="H265" s="18">
        <f>Model!$W$25*((drdp!B265)*DECR!$B265+(drdp!E265)*DECR!$C265+(drdp!H265)*DECR!$D265)</f>
        <v>0</v>
      </c>
      <c r="I265" s="18">
        <f>Model!$W$25*((drdp!C265)*DECR!$B265+(drdp!F265)*DECR!$C265+(drdp!I265)*DECR!$D265)</f>
        <v>0</v>
      </c>
      <c r="J265" s="18">
        <f>Model!$W$25*((drdp!D265)*DECR!$B265+(drdp!G265)*DECR!$C265+(drdp!J265)*DECR!$D265)</f>
        <v>0</v>
      </c>
      <c r="K265" s="21">
        <f t="shared" si="58"/>
        <v>0.6091045042740808</v>
      </c>
      <c r="L265" s="21">
        <f t="shared" si="59"/>
        <v>10.405938912116383</v>
      </c>
      <c r="M265" s="21">
        <f t="shared" si="60"/>
        <v>0</v>
      </c>
      <c r="N265" s="21">
        <f t="shared" si="61"/>
        <v>-2.3841626408999375</v>
      </c>
      <c r="O265" s="21">
        <f t="shared" si="62"/>
        <v>0</v>
      </c>
      <c r="P265" s="21">
        <f t="shared" si="63"/>
        <v>0</v>
      </c>
      <c r="Q265" s="19">
        <f t="shared" si="64"/>
        <v>0.6091045042740808</v>
      </c>
      <c r="R265" s="19">
        <f t="shared" si="65"/>
        <v>10.405938912116383</v>
      </c>
      <c r="S265" s="19">
        <f t="shared" si="66"/>
        <v>0</v>
      </c>
      <c r="T265" s="19">
        <f t="shared" si="67"/>
        <v>-2.3841626408999375</v>
      </c>
      <c r="U265" s="19">
        <f t="shared" si="68"/>
        <v>0</v>
      </c>
      <c r="V265" s="19">
        <f t="shared" si="69"/>
        <v>0</v>
      </c>
    </row>
    <row r="266" spans="1:23" x14ac:dyDescent="0.25">
      <c r="A266" s="26">
        <f>Wellpath!E266</f>
        <v>0</v>
      </c>
      <c r="B266" s="22">
        <v>0</v>
      </c>
      <c r="C266" s="22">
        <v>0</v>
      </c>
      <c r="D266" s="22">
        <v>1</v>
      </c>
      <c r="E266" s="20">
        <f>Model!$W$25*((drdp!B266+drdp!K266)*DECR!$B266+(drdp!E266+drdp!N266)*DECR!$C266+(drdp!H266+drdp!Q266)*DECR!$D266)</f>
        <v>0</v>
      </c>
      <c r="F266" s="20">
        <f>Model!$W$25*((drdp!C266+drdp!L266)*DECR!$B266+(drdp!F266+drdp!O266)*DECR!$C266+(drdp!I266+drdp!R266)*DECR!$D266)</f>
        <v>0</v>
      </c>
      <c r="G266" s="20">
        <f>Model!$W$25*((drdp!D266+drdp!M266)*DECR!$B266+(drdp!G266+drdp!P266)*DECR!$C266+(drdp!J266+drdp!S266)*DECR!$D266)</f>
        <v>0</v>
      </c>
      <c r="H266" s="18">
        <f>Model!$W$25*((drdp!B266)*DECR!$B266+(drdp!E266)*DECR!$C266+(drdp!H266)*DECR!$D266)</f>
        <v>0</v>
      </c>
      <c r="I266" s="18">
        <f>Model!$W$25*((drdp!C266)*DECR!$B266+(drdp!F266)*DECR!$C266+(drdp!I266)*DECR!$D266)</f>
        <v>0</v>
      </c>
      <c r="J266" s="18">
        <f>Model!$W$25*((drdp!D266)*DECR!$B266+(drdp!G266)*DECR!$C266+(drdp!J266)*DECR!$D266)</f>
        <v>0</v>
      </c>
      <c r="K266" s="21">
        <f t="shared" si="58"/>
        <v>0.6091045042740808</v>
      </c>
      <c r="L266" s="21">
        <f t="shared" si="59"/>
        <v>10.405938912116383</v>
      </c>
      <c r="M266" s="21">
        <f t="shared" si="60"/>
        <v>0</v>
      </c>
      <c r="N266" s="21">
        <f t="shared" si="61"/>
        <v>-2.3841626408999375</v>
      </c>
      <c r="O266" s="21">
        <f t="shared" si="62"/>
        <v>0</v>
      </c>
      <c r="P266" s="21">
        <f t="shared" si="63"/>
        <v>0</v>
      </c>
      <c r="Q266" s="19">
        <f t="shared" si="64"/>
        <v>0.6091045042740808</v>
      </c>
      <c r="R266" s="19">
        <f t="shared" si="65"/>
        <v>10.405938912116383</v>
      </c>
      <c r="S266" s="19">
        <f t="shared" si="66"/>
        <v>0</v>
      </c>
      <c r="T266" s="19">
        <f t="shared" si="67"/>
        <v>-2.3841626408999375</v>
      </c>
      <c r="U266" s="19">
        <f t="shared" si="68"/>
        <v>0</v>
      </c>
      <c r="V266" s="19">
        <f t="shared" si="69"/>
        <v>0</v>
      </c>
    </row>
    <row r="267" spans="1:23" x14ac:dyDescent="0.25">
      <c r="A267" s="26">
        <f>Wellpath!E267</f>
        <v>0</v>
      </c>
      <c r="B267" s="22">
        <v>0</v>
      </c>
      <c r="C267" s="22">
        <v>0</v>
      </c>
      <c r="D267" s="22">
        <v>1</v>
      </c>
      <c r="E267" s="20">
        <f>Model!$W$25*((drdp!B267+drdp!K267)*DECR!$B267+(drdp!E267+drdp!N267)*DECR!$C267+(drdp!H267+drdp!Q267)*DECR!$D267)</f>
        <v>0</v>
      </c>
      <c r="F267" s="20">
        <f>Model!$W$25*((drdp!C267+drdp!L267)*DECR!$B267+(drdp!F267+drdp!O267)*DECR!$C267+(drdp!I267+drdp!R267)*DECR!$D267)</f>
        <v>0</v>
      </c>
      <c r="G267" s="20">
        <f>Model!$W$25*((drdp!D267+drdp!M267)*DECR!$B267+(drdp!G267+drdp!P267)*DECR!$C267+(drdp!J267+drdp!S267)*DECR!$D267)</f>
        <v>0</v>
      </c>
      <c r="H267" s="18">
        <f>Model!$W$25*((drdp!B267)*DECR!$B267+(drdp!E267)*DECR!$C267+(drdp!H267)*DECR!$D267)</f>
        <v>0</v>
      </c>
      <c r="I267" s="18">
        <f>Model!$W$25*((drdp!C267)*DECR!$B267+(drdp!F267)*DECR!$C267+(drdp!I267)*DECR!$D267)</f>
        <v>0</v>
      </c>
      <c r="J267" s="18">
        <f>Model!$W$25*((drdp!D267)*DECR!$B267+(drdp!G267)*DECR!$C267+(drdp!J267)*DECR!$D267)</f>
        <v>0</v>
      </c>
      <c r="K267" s="21">
        <f t="shared" si="58"/>
        <v>0.6091045042740808</v>
      </c>
      <c r="L267" s="21">
        <f t="shared" si="59"/>
        <v>10.405938912116383</v>
      </c>
      <c r="M267" s="21">
        <f t="shared" si="60"/>
        <v>0</v>
      </c>
      <c r="N267" s="21">
        <f t="shared" si="61"/>
        <v>-2.3841626408999375</v>
      </c>
      <c r="O267" s="21">
        <f t="shared" si="62"/>
        <v>0</v>
      </c>
      <c r="P267" s="21">
        <f t="shared" si="63"/>
        <v>0</v>
      </c>
      <c r="Q267" s="19">
        <f t="shared" si="64"/>
        <v>0.6091045042740808</v>
      </c>
      <c r="R267" s="19">
        <f t="shared" si="65"/>
        <v>10.405938912116383</v>
      </c>
      <c r="S267" s="19">
        <f t="shared" si="66"/>
        <v>0</v>
      </c>
      <c r="T267" s="19">
        <f t="shared" si="67"/>
        <v>-2.3841626408999375</v>
      </c>
      <c r="U267" s="19">
        <f t="shared" si="68"/>
        <v>0</v>
      </c>
      <c r="V267" s="19">
        <f t="shared" si="69"/>
        <v>0</v>
      </c>
    </row>
    <row r="268" spans="1:23" x14ac:dyDescent="0.25">
      <c r="A268" s="26">
        <f>Wellpath!E268</f>
        <v>0</v>
      </c>
      <c r="B268" s="22">
        <v>0</v>
      </c>
      <c r="C268" s="22">
        <v>0</v>
      </c>
      <c r="D268" s="22">
        <v>1</v>
      </c>
      <c r="E268" s="20">
        <f>Model!$W$25*((drdp!B268+drdp!K268)*DECR!$B268+(drdp!E268+drdp!N268)*DECR!$C268+(drdp!H268+drdp!Q268)*DECR!$D268)</f>
        <v>0</v>
      </c>
      <c r="F268" s="20">
        <f>Model!$W$25*((drdp!C268+drdp!L268)*DECR!$B268+(drdp!F268+drdp!O268)*DECR!$C268+(drdp!I268+drdp!R268)*DECR!$D268)</f>
        <v>0</v>
      </c>
      <c r="G268" s="20">
        <f>Model!$W$25*((drdp!D268+drdp!M268)*DECR!$B268+(drdp!G268+drdp!P268)*DECR!$C268+(drdp!J268+drdp!S268)*DECR!$D268)</f>
        <v>0</v>
      </c>
      <c r="H268" s="18">
        <f>Model!$W$25*((drdp!B268)*DECR!$B268+(drdp!E268)*DECR!$C268+(drdp!H268)*DECR!$D268)</f>
        <v>0</v>
      </c>
      <c r="I268" s="18">
        <f>Model!$W$25*((drdp!C268)*DECR!$B268+(drdp!F268)*DECR!$C268+(drdp!I268)*DECR!$D268)</f>
        <v>0</v>
      </c>
      <c r="J268" s="18">
        <f>Model!$W$25*((drdp!D268)*DECR!$B268+(drdp!G268)*DECR!$C268+(drdp!J268)*DECR!$D268)</f>
        <v>0</v>
      </c>
      <c r="K268" s="21">
        <f t="shared" si="58"/>
        <v>0.6091045042740808</v>
      </c>
      <c r="L268" s="21">
        <f t="shared" si="59"/>
        <v>10.405938912116383</v>
      </c>
      <c r="M268" s="21">
        <f t="shared" si="60"/>
        <v>0</v>
      </c>
      <c r="N268" s="21">
        <f t="shared" si="61"/>
        <v>-2.3841626408999375</v>
      </c>
      <c r="O268" s="21">
        <f t="shared" si="62"/>
        <v>0</v>
      </c>
      <c r="P268" s="21">
        <f t="shared" si="63"/>
        <v>0</v>
      </c>
      <c r="Q268" s="19">
        <f t="shared" si="64"/>
        <v>0.6091045042740808</v>
      </c>
      <c r="R268" s="19">
        <f t="shared" si="65"/>
        <v>10.405938912116383</v>
      </c>
      <c r="S268" s="19">
        <f t="shared" si="66"/>
        <v>0</v>
      </c>
      <c r="T268" s="19">
        <f t="shared" si="67"/>
        <v>-2.3841626408999375</v>
      </c>
      <c r="U268" s="19">
        <f t="shared" si="68"/>
        <v>0</v>
      </c>
      <c r="V268" s="19">
        <f t="shared" si="69"/>
        <v>0</v>
      </c>
    </row>
    <row r="269" spans="1:23" x14ac:dyDescent="0.25">
      <c r="A269" s="26">
        <f>Wellpath!E269</f>
        <v>0</v>
      </c>
      <c r="B269" s="22">
        <v>0</v>
      </c>
      <c r="C269" s="22">
        <v>0</v>
      </c>
      <c r="D269" s="22">
        <v>1</v>
      </c>
      <c r="E269" s="20">
        <f>Model!$W$25*((drdp!B269+drdp!K269)*DECR!$B269+(drdp!E269+drdp!N269)*DECR!$C269+(drdp!H269+drdp!Q269)*DECR!$D269)</f>
        <v>0</v>
      </c>
      <c r="F269" s="20">
        <f>Model!$W$25*((drdp!C269+drdp!L269)*DECR!$B269+(drdp!F269+drdp!O269)*DECR!$C269+(drdp!I269+drdp!R269)*DECR!$D269)</f>
        <v>0</v>
      </c>
      <c r="G269" s="20">
        <f>Model!$W$25*((drdp!D269+drdp!M269)*DECR!$B269+(drdp!G269+drdp!P269)*DECR!$C269+(drdp!J269+drdp!S269)*DECR!$D269)</f>
        <v>0</v>
      </c>
      <c r="H269" s="18">
        <f>Model!$W$25*((drdp!B269)*DECR!$B269+(drdp!E269)*DECR!$C269+(drdp!H269)*DECR!$D269)</f>
        <v>0</v>
      </c>
      <c r="I269" s="18">
        <f>Model!$W$25*((drdp!C269)*DECR!$B269+(drdp!F269)*DECR!$C269+(drdp!I269)*DECR!$D269)</f>
        <v>0</v>
      </c>
      <c r="J269" s="18">
        <f>Model!$W$25*((drdp!D269)*DECR!$B269+(drdp!G269)*DECR!$C269+(drdp!J269)*DECR!$D269)</f>
        <v>0</v>
      </c>
      <c r="K269" s="21">
        <f t="shared" si="58"/>
        <v>0.6091045042740808</v>
      </c>
      <c r="L269" s="21">
        <f t="shared" si="59"/>
        <v>10.405938912116383</v>
      </c>
      <c r="M269" s="21">
        <f t="shared" si="60"/>
        <v>0</v>
      </c>
      <c r="N269" s="21">
        <f t="shared" si="61"/>
        <v>-2.3841626408999375</v>
      </c>
      <c r="O269" s="21">
        <f t="shared" si="62"/>
        <v>0</v>
      </c>
      <c r="P269" s="21">
        <f t="shared" si="63"/>
        <v>0</v>
      </c>
      <c r="Q269" s="19">
        <f t="shared" si="64"/>
        <v>0.6091045042740808</v>
      </c>
      <c r="R269" s="19">
        <f t="shared" si="65"/>
        <v>10.405938912116383</v>
      </c>
      <c r="S269" s="19">
        <f t="shared" si="66"/>
        <v>0</v>
      </c>
      <c r="T269" s="19">
        <f t="shared" si="67"/>
        <v>-2.3841626408999375</v>
      </c>
      <c r="U269" s="19">
        <f t="shared" si="68"/>
        <v>0</v>
      </c>
      <c r="V269" s="19">
        <f t="shared" si="69"/>
        <v>0</v>
      </c>
    </row>
    <row r="270" spans="1:23" x14ac:dyDescent="0.25">
      <c r="A270" s="26">
        <f>Wellpath!E270</f>
        <v>0</v>
      </c>
      <c r="B270" s="22">
        <v>0</v>
      </c>
      <c r="C270" s="22">
        <v>0</v>
      </c>
      <c r="D270" s="22">
        <v>1</v>
      </c>
      <c r="E270" s="20">
        <f>Model!$W$25*((drdp!B270+drdp!K270)*DECR!$B270+(drdp!E270+drdp!N270)*DECR!$C270+(drdp!H270+drdp!Q270)*DECR!$D270)</f>
        <v>0</v>
      </c>
      <c r="F270" s="20">
        <f>Model!$W$25*((drdp!C270+drdp!L270)*DECR!$B270+(drdp!F270+drdp!O270)*DECR!$C270+(drdp!I270+drdp!R270)*DECR!$D270)</f>
        <v>0</v>
      </c>
      <c r="G270" s="20">
        <f>Model!$W$25*((drdp!D270+drdp!M270)*DECR!$B270+(drdp!G270+drdp!P270)*DECR!$C270+(drdp!J270+drdp!S270)*DECR!$D270)</f>
        <v>0</v>
      </c>
      <c r="H270" s="18">
        <f>Model!$W$25*((drdp!B270)*DECR!$B270+(drdp!E270)*DECR!$C270+(drdp!H270)*DECR!$D270)</f>
        <v>0</v>
      </c>
      <c r="I270" s="18">
        <f>Model!$W$25*((drdp!C270)*DECR!$B270+(drdp!F270)*DECR!$C270+(drdp!I270)*DECR!$D270)</f>
        <v>0</v>
      </c>
      <c r="J270" s="18">
        <f>Model!$W$25*((drdp!D270)*DECR!$B270+(drdp!G270)*DECR!$C270+(drdp!J270)*DECR!$D270)</f>
        <v>0</v>
      </c>
      <c r="K270" s="21">
        <f t="shared" si="58"/>
        <v>0.6091045042740808</v>
      </c>
      <c r="L270" s="21">
        <f t="shared" si="59"/>
        <v>10.405938912116383</v>
      </c>
      <c r="M270" s="21">
        <f t="shared" si="60"/>
        <v>0</v>
      </c>
      <c r="N270" s="21">
        <f t="shared" si="61"/>
        <v>-2.3841626408999375</v>
      </c>
      <c r="O270" s="21">
        <f t="shared" si="62"/>
        <v>0</v>
      </c>
      <c r="P270" s="21">
        <f t="shared" si="63"/>
        <v>0</v>
      </c>
      <c r="Q270" s="19">
        <f t="shared" si="64"/>
        <v>0.6091045042740808</v>
      </c>
      <c r="R270" s="19">
        <f t="shared" si="65"/>
        <v>10.405938912116383</v>
      </c>
      <c r="S270" s="19">
        <f t="shared" si="66"/>
        <v>0</v>
      </c>
      <c r="T270" s="19">
        <f t="shared" si="67"/>
        <v>-2.3841626408999375</v>
      </c>
      <c r="U270" s="19">
        <f t="shared" si="68"/>
        <v>0</v>
      </c>
      <c r="V270" s="19">
        <f t="shared" si="69"/>
        <v>0</v>
      </c>
      <c r="W270" s="10" t="s">
        <v>62</v>
      </c>
    </row>
    <row r="271" spans="1:23" x14ac:dyDescent="0.25">
      <c r="A271" s="26">
        <f>Wellpath!E271</f>
        <v>0</v>
      </c>
      <c r="B271" s="22">
        <v>0</v>
      </c>
      <c r="C271" s="22">
        <v>0</v>
      </c>
      <c r="D271" s="22">
        <v>1</v>
      </c>
      <c r="E271" s="20">
        <f>Model!$W$25*((drdp!B271+drdp!K271)*DECR!$B271+(drdp!E271+drdp!N271)*DECR!$C271+(drdp!H271+drdp!Q271)*DECR!$D271)</f>
        <v>0</v>
      </c>
      <c r="F271" s="20">
        <f>Model!$W$25*((drdp!C271+drdp!L271)*DECR!$B271+(drdp!F271+drdp!O271)*DECR!$C271+(drdp!I271+drdp!R271)*DECR!$D271)</f>
        <v>0</v>
      </c>
      <c r="G271" s="20">
        <f>Model!$W$25*((drdp!D271+drdp!M271)*DECR!$B271+(drdp!G271+drdp!P271)*DECR!$C271+(drdp!J271+drdp!S271)*DECR!$D271)</f>
        <v>0</v>
      </c>
      <c r="H271" s="18">
        <f>Model!$W$25*((drdp!B271)*DECR!$B271+(drdp!E271)*DECR!$C271+(drdp!H271)*DECR!$D271)</f>
        <v>0</v>
      </c>
      <c r="I271" s="18">
        <f>Model!$W$25*((drdp!C271)*DECR!$B271+(drdp!F271)*DECR!$C271+(drdp!I271)*DECR!$D271)</f>
        <v>0</v>
      </c>
      <c r="J271" s="18">
        <f>Model!$W$25*((drdp!D271)*DECR!$B271+(drdp!G271)*DECR!$C271+(drdp!J271)*DECR!$D271)</f>
        <v>0</v>
      </c>
      <c r="K271" s="21">
        <f t="shared" ref="K271" si="70">K270+E271^2</f>
        <v>0.6091045042740808</v>
      </c>
      <c r="L271" s="21">
        <f t="shared" ref="L271" si="71">L270+F271^2</f>
        <v>10.405938912116383</v>
      </c>
      <c r="M271" s="21">
        <f t="shared" ref="M271" si="72">M270+G271^2</f>
        <v>0</v>
      </c>
      <c r="N271" s="21">
        <f t="shared" ref="N271" si="73">N270+E271*F271</f>
        <v>-2.3841626408999375</v>
      </c>
      <c r="O271" s="21">
        <f t="shared" ref="O271" si="74">O270+E271*G271</f>
        <v>0</v>
      </c>
      <c r="P271" s="21">
        <f t="shared" ref="P271" si="75">P270+F271*G271</f>
        <v>0</v>
      </c>
      <c r="Q271" s="19">
        <f t="shared" ref="Q271" si="76">K270+H271^2</f>
        <v>0.6091045042740808</v>
      </c>
      <c r="R271" s="19">
        <f t="shared" ref="R271" si="77">L270+I271^2</f>
        <v>10.405938912116383</v>
      </c>
      <c r="S271" s="19">
        <f t="shared" ref="S271" si="78">M270+J271^2</f>
        <v>0</v>
      </c>
      <c r="T271" s="19">
        <f t="shared" ref="T271" si="79">N270+H271*I271</f>
        <v>-2.3841626408999375</v>
      </c>
      <c r="U271" s="19">
        <f t="shared" ref="U271" si="80">O270+H271*J271</f>
        <v>0</v>
      </c>
      <c r="V271" s="19">
        <f t="shared" ref="V271" si="81">P270+I271*J271</f>
        <v>0</v>
      </c>
    </row>
  </sheetData>
  <mergeCells count="5">
    <mergeCell ref="B1:D1"/>
    <mergeCell ref="E1:G1"/>
    <mergeCell ref="H1:J1"/>
    <mergeCell ref="Q1:V1"/>
    <mergeCell ref="K1:P1"/>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8" tint="0.59999389629810485"/>
  </sheetPr>
  <dimension ref="A1:Z271"/>
  <sheetViews>
    <sheetView workbookViewId="0">
      <pane ySplit="2" topLeftCell="A211" activePane="bottomLeft" state="frozen"/>
      <selection activeCell="H39" sqref="H39"/>
      <selection pane="bottomLeft" activeCell="N219" sqref="N218:N219"/>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6"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6" x14ac:dyDescent="0.25">
      <c r="A3" s="26">
        <f>Wellpath!E3</f>
        <v>0</v>
      </c>
      <c r="B3" s="22">
        <v>0</v>
      </c>
      <c r="C3" s="22">
        <v>0</v>
      </c>
      <c r="D3" s="22">
        <f t="shared" ref="D3:D66" si="0">1 / (Bfield * COS(Dip))</f>
        <v>4.7931219674804699E-5</v>
      </c>
      <c r="E3" s="20">
        <f>Model!$W$26*((drdp!B3+drdp!K3)*'DBH-U'!$B3+(drdp!E3+drdp!N3)*'DBH-U'!$C3+(drdp!H3+drdp!Q3)*'DBH-U'!$D3)</f>
        <v>0</v>
      </c>
      <c r="F3" s="20">
        <f>Model!$W$26*((drdp!C3+drdp!L3)*'DBH-U'!$B3+(drdp!F3+drdp!O3)*'DBH-U'!$C3+(drdp!I3+drdp!R3)*'DBH-U'!$D3)</f>
        <v>0</v>
      </c>
      <c r="G3" s="20">
        <f>Model!$W$26*((drdp!D3+drdp!M3)*'DBH-U'!$B3+(drdp!G3+drdp!P3)*'DBH-U'!$C3+(drdp!J3+drdp!S3)*'DBH-U'!$D3)</f>
        <v>0</v>
      </c>
      <c r="H3" s="18">
        <f>Model!$W$26*((drdp!B3)*'DBH-U'!$B3+(drdp!E3)*'DBH-U'!$C3+(drdp!H3)*'DBH-U'!$D3)</f>
        <v>0</v>
      </c>
      <c r="I3" s="18">
        <f>Model!$W$26*((drdp!C3)*'DBH-U'!$B3+(drdp!F3)*'DBH-U'!$C3+(drdp!I3)*'DBH-U'!$D3)</f>
        <v>0</v>
      </c>
      <c r="J3" s="18">
        <f>Model!$W$26*((drdp!D3)*'DBH-U'!$B3+(drdp!G3)*'DBH-U'!$C3+(drdp!J3)*'DBH-U'!$D3)</f>
        <v>0</v>
      </c>
      <c r="K3" s="21">
        <f>SUM(E2:E$3)+H3</f>
        <v>0</v>
      </c>
      <c r="L3" s="21">
        <f>SUM(F2:F$3)+I3</f>
        <v>0</v>
      </c>
      <c r="M3" s="21">
        <f>SUM(G2:G$3)+J3</f>
        <v>0</v>
      </c>
      <c r="N3" s="21"/>
      <c r="O3" s="21"/>
      <c r="P3" s="21"/>
      <c r="Q3" s="19">
        <f>K3^2</f>
        <v>0</v>
      </c>
      <c r="R3" s="19">
        <f t="shared" ref="R3:S18" si="1">L3^2</f>
        <v>0</v>
      </c>
      <c r="S3" s="19">
        <f t="shared" si="1"/>
        <v>0</v>
      </c>
      <c r="T3" s="19">
        <f>K3*L3</f>
        <v>0</v>
      </c>
      <c r="U3" s="19">
        <f>K3*M3</f>
        <v>0</v>
      </c>
      <c r="V3" s="19">
        <f>L3*M3</f>
        <v>0</v>
      </c>
      <c r="Y3" s="10" t="s">
        <v>64</v>
      </c>
      <c r="Z3" s="10" t="s">
        <v>42</v>
      </c>
    </row>
    <row r="4" spans="1:26" x14ac:dyDescent="0.25">
      <c r="A4" s="26">
        <f>Wellpath!E4</f>
        <v>30</v>
      </c>
      <c r="B4" s="22">
        <v>0</v>
      </c>
      <c r="C4" s="22">
        <v>0</v>
      </c>
      <c r="D4" s="22">
        <f t="shared" si="0"/>
        <v>4.7931219674804699E-5</v>
      </c>
      <c r="E4" s="20">
        <f>Model!$W$26*((drdp!B4+drdp!K4)*'DBH-U'!$B4+(drdp!E4+drdp!N4)*'DBH-U'!$C4+(drdp!H4+drdp!Q4)*'DBH-U'!$D4)</f>
        <v>0</v>
      </c>
      <c r="F4" s="20">
        <f>Model!$W$26*((drdp!C4+drdp!L4)*'DBH-U'!$B4+(drdp!F4+drdp!O4)*'DBH-U'!$C4+(drdp!I4+drdp!R4)*'DBH-U'!$D4)</f>
        <v>0</v>
      </c>
      <c r="G4" s="20">
        <f>Model!$W$26*((drdp!D4+drdp!M4)*'DBH-U'!$B4+(drdp!G4+drdp!P4)*'DBH-U'!$C4+(drdp!J4+drdp!S4)*'DBH-U'!$D4)</f>
        <v>0</v>
      </c>
      <c r="H4" s="18">
        <f>Model!$W$26*((drdp!B4)*'DBH-U'!$B4+(drdp!E4)*'DBH-U'!$C4+(drdp!H4)*'DBH-U'!$D4)</f>
        <v>0</v>
      </c>
      <c r="I4" s="18">
        <f>Model!$W$26*((drdp!C4)*'DBH-U'!$B4+(drdp!F4)*'DBH-U'!$C4+(drdp!I4)*'DBH-U'!$D4)</f>
        <v>0</v>
      </c>
      <c r="J4" s="18">
        <f>Model!$W$26*((drdp!D4)*'DBH-U'!$B4+(drdp!G4)*'DBH-U'!$C4+(drdp!J4)*'DBH-U'!$D4)</f>
        <v>0</v>
      </c>
      <c r="K4" s="21">
        <f>SUM(E$3:E3)+H4</f>
        <v>0</v>
      </c>
      <c r="L4" s="21">
        <f>SUM(F$3:F3)+I4</f>
        <v>0</v>
      </c>
      <c r="M4" s="21">
        <f>SUM(G$3:G3)+J4</f>
        <v>0</v>
      </c>
      <c r="N4" s="21"/>
      <c r="O4" s="21"/>
      <c r="P4" s="21"/>
      <c r="Q4" s="19">
        <f t="shared" ref="Q4:S67" si="2">K4^2</f>
        <v>0</v>
      </c>
      <c r="R4" s="19">
        <f t="shared" si="1"/>
        <v>0</v>
      </c>
      <c r="S4" s="19">
        <f t="shared" si="1"/>
        <v>0</v>
      </c>
      <c r="T4" s="19">
        <f t="shared" ref="T4:T67" si="3">K4*L4</f>
        <v>0</v>
      </c>
      <c r="U4" s="19">
        <f t="shared" ref="U4:U67" si="4">K4*M4</f>
        <v>0</v>
      </c>
      <c r="V4" s="19">
        <f t="shared" ref="V4:V67" si="5">L4*M4</f>
        <v>0</v>
      </c>
      <c r="Y4" s="10" t="s">
        <v>28</v>
      </c>
      <c r="Z4" s="10" t="s">
        <v>68</v>
      </c>
    </row>
    <row r="5" spans="1:26" x14ac:dyDescent="0.25">
      <c r="A5" s="26">
        <f>Wellpath!E5</f>
        <v>60</v>
      </c>
      <c r="B5" s="22">
        <v>0</v>
      </c>
      <c r="C5" s="22">
        <v>0</v>
      </c>
      <c r="D5" s="22">
        <f t="shared" si="0"/>
        <v>4.7931219674804699E-5</v>
      </c>
      <c r="E5" s="20">
        <v>0</v>
      </c>
      <c r="F5" s="20">
        <v>0</v>
      </c>
      <c r="G5" s="20">
        <v>0</v>
      </c>
      <c r="H5" s="18">
        <v>0</v>
      </c>
      <c r="I5" s="18">
        <v>0</v>
      </c>
      <c r="J5" s="18">
        <v>0</v>
      </c>
      <c r="K5" s="21">
        <v>0</v>
      </c>
      <c r="L5" s="21">
        <f>I5</f>
        <v>0</v>
      </c>
      <c r="M5" s="21">
        <f>J5</f>
        <v>0</v>
      </c>
      <c r="N5" s="21"/>
      <c r="O5" s="21"/>
      <c r="P5" s="21"/>
      <c r="Q5" s="19">
        <f t="shared" si="2"/>
        <v>0</v>
      </c>
      <c r="R5" s="19">
        <f t="shared" si="1"/>
        <v>0</v>
      </c>
      <c r="S5" s="19">
        <f t="shared" si="1"/>
        <v>0</v>
      </c>
      <c r="T5" s="19">
        <f t="shared" si="3"/>
        <v>0</v>
      </c>
      <c r="U5" s="19">
        <f t="shared" si="4"/>
        <v>0</v>
      </c>
      <c r="V5" s="19">
        <f t="shared" si="5"/>
        <v>0</v>
      </c>
    </row>
    <row r="6" spans="1:26" x14ac:dyDescent="0.25">
      <c r="A6" s="26">
        <f>Wellpath!E6</f>
        <v>90</v>
      </c>
      <c r="B6" s="22">
        <v>0</v>
      </c>
      <c r="C6" s="22">
        <v>0</v>
      </c>
      <c r="D6" s="22">
        <f t="shared" si="0"/>
        <v>4.7931219674804699E-5</v>
      </c>
      <c r="E6" s="20">
        <f>Model!$W$26*((drdp!B6+drdp!K6)*'DBH-U'!$B6+(drdp!E6+drdp!N6)*'DBH-U'!$C6+(drdp!H6+drdp!Q6)*'DBH-U'!$D6)</f>
        <v>0</v>
      </c>
      <c r="F6" s="20">
        <f>Model!$W$26*((drdp!C6+drdp!L6)*'DBH-U'!$B6+(drdp!F6+drdp!O6)*'DBH-U'!$C6+(drdp!I6+drdp!R6)*'DBH-U'!$D6)</f>
        <v>0</v>
      </c>
      <c r="G6" s="20">
        <f>Model!$W$26*((drdp!D6+drdp!M6)*'DBH-U'!$B6+(drdp!G6+drdp!P6)*'DBH-U'!$C6+(drdp!J6+drdp!S6)*'DBH-U'!$D6)</f>
        <v>0</v>
      </c>
      <c r="H6" s="18">
        <f>Model!$W$26*((drdp!B6)*'DBH-U'!$B6+(drdp!E6)*'DBH-U'!$C6+(drdp!H6)*'DBH-U'!$D6)</f>
        <v>0</v>
      </c>
      <c r="I6" s="18">
        <f>Model!$W$26*((drdp!C6)*'DBH-U'!$B6+(drdp!F6)*'DBH-U'!$C6+(drdp!I6)*'DBH-U'!$D6)</f>
        <v>0</v>
      </c>
      <c r="J6" s="18">
        <f>Model!$W$26*((drdp!D6)*'DBH-U'!$B6+(drdp!G6)*'DBH-U'!$C6+(drdp!J6)*'DBH-U'!$D6)</f>
        <v>0</v>
      </c>
      <c r="K6" s="21">
        <f>SUM(E$3:E5)+H6</f>
        <v>0</v>
      </c>
      <c r="L6" s="21">
        <f>SUM(F$3:F5)+I6</f>
        <v>0</v>
      </c>
      <c r="M6" s="21">
        <f>SUM(G$3:G5)+J6</f>
        <v>0</v>
      </c>
      <c r="N6" s="21"/>
      <c r="O6" s="21"/>
      <c r="P6" s="21"/>
      <c r="Q6" s="19">
        <f t="shared" si="2"/>
        <v>0</v>
      </c>
      <c r="R6" s="19">
        <f t="shared" si="1"/>
        <v>0</v>
      </c>
      <c r="S6" s="19">
        <f t="shared" si="1"/>
        <v>0</v>
      </c>
      <c r="T6" s="19">
        <f t="shared" si="3"/>
        <v>0</v>
      </c>
      <c r="U6" s="19">
        <f t="shared" si="4"/>
        <v>0</v>
      </c>
      <c r="V6" s="19">
        <f t="shared" si="5"/>
        <v>0</v>
      </c>
    </row>
    <row r="7" spans="1:26" x14ac:dyDescent="0.25">
      <c r="A7" s="26">
        <f>Wellpath!E7</f>
        <v>120</v>
      </c>
      <c r="B7" s="22">
        <v>0</v>
      </c>
      <c r="C7" s="22">
        <v>0</v>
      </c>
      <c r="D7" s="22">
        <f t="shared" si="0"/>
        <v>4.7931219674804699E-5</v>
      </c>
      <c r="E7" s="20">
        <f>Model!$W$26*((drdp!B7+drdp!K7)*'DBH-U'!$B7+(drdp!E7+drdp!N7)*'DBH-U'!$C7+(drdp!H7+drdp!Q7)*'DBH-U'!$D7)</f>
        <v>0</v>
      </c>
      <c r="F7" s="20">
        <f>Model!$W$26*((drdp!C7+drdp!L7)*'DBH-U'!$B7+(drdp!F7+drdp!O7)*'DBH-U'!$C7+(drdp!I7+drdp!R7)*'DBH-U'!$D7)</f>
        <v>0</v>
      </c>
      <c r="G7" s="20">
        <f>Model!$W$26*((drdp!D7+drdp!M7)*'DBH-U'!$B7+(drdp!G7+drdp!P7)*'DBH-U'!$C7+(drdp!J7+drdp!S7)*'DBH-U'!$D7)</f>
        <v>0</v>
      </c>
      <c r="H7" s="18">
        <f>Model!$W$26*((drdp!B7)*'DBH-U'!$B7+(drdp!E7)*'DBH-U'!$C7+(drdp!H7)*'DBH-U'!$D7)</f>
        <v>0</v>
      </c>
      <c r="I7" s="18">
        <f>Model!$W$26*((drdp!C7)*'DBH-U'!$B7+(drdp!F7)*'DBH-U'!$C7+(drdp!I7)*'DBH-U'!$D7)</f>
        <v>0</v>
      </c>
      <c r="J7" s="18">
        <f>Model!$W$26*((drdp!D7)*'DBH-U'!$B7+(drdp!G7)*'DBH-U'!$C7+(drdp!J7)*'DBH-U'!$D7)</f>
        <v>0</v>
      </c>
      <c r="K7" s="21">
        <f>SUM(E$3:E6)+H7</f>
        <v>0</v>
      </c>
      <c r="L7" s="21">
        <f>SUM(F$3:F6)+I7</f>
        <v>0</v>
      </c>
      <c r="M7" s="21">
        <f>SUM(G$3:G6)+J7</f>
        <v>0</v>
      </c>
      <c r="N7" s="21"/>
      <c r="O7" s="21"/>
      <c r="P7" s="21"/>
      <c r="Q7" s="19">
        <f t="shared" si="2"/>
        <v>0</v>
      </c>
      <c r="R7" s="19">
        <f t="shared" si="1"/>
        <v>0</v>
      </c>
      <c r="S7" s="19">
        <f t="shared" si="1"/>
        <v>0</v>
      </c>
      <c r="T7" s="19">
        <f t="shared" si="3"/>
        <v>0</v>
      </c>
      <c r="U7" s="19">
        <f t="shared" si="4"/>
        <v>0</v>
      </c>
      <c r="V7" s="19">
        <f t="shared" si="5"/>
        <v>0</v>
      </c>
    </row>
    <row r="8" spans="1:26" x14ac:dyDescent="0.25">
      <c r="A8" s="26">
        <f>Wellpath!E8</f>
        <v>150</v>
      </c>
      <c r="B8" s="22">
        <v>0</v>
      </c>
      <c r="C8" s="22">
        <v>0</v>
      </c>
      <c r="D8" s="22">
        <f t="shared" si="0"/>
        <v>4.7931219674804699E-5</v>
      </c>
      <c r="E8" s="20">
        <f>Model!$W$26*((drdp!B8+drdp!K8)*'DBH-U'!$B8+(drdp!E8+drdp!N8)*'DBH-U'!$C8+(drdp!H8+drdp!Q8)*'DBH-U'!$D8)</f>
        <v>0</v>
      </c>
      <c r="F8" s="20">
        <f>Model!$W$26*((drdp!C8+drdp!L8)*'DBH-U'!$B8+(drdp!F8+drdp!O8)*'DBH-U'!$C8+(drdp!I8+drdp!R8)*'DBH-U'!$D8)</f>
        <v>0</v>
      </c>
      <c r="G8" s="20">
        <f>Model!$W$26*((drdp!D8+drdp!M8)*'DBH-U'!$B8+(drdp!G8+drdp!P8)*'DBH-U'!$C8+(drdp!J8+drdp!S8)*'DBH-U'!$D8)</f>
        <v>0</v>
      </c>
      <c r="H8" s="18">
        <f>Model!$W$26*((drdp!B8)*'DBH-U'!$B8+(drdp!E8)*'DBH-U'!$C8+(drdp!H8)*'DBH-U'!$D8)</f>
        <v>0</v>
      </c>
      <c r="I8" s="18">
        <f>Model!$W$26*((drdp!C8)*'DBH-U'!$B8+(drdp!F8)*'DBH-U'!$C8+(drdp!I8)*'DBH-U'!$D8)</f>
        <v>0</v>
      </c>
      <c r="J8" s="18">
        <f>Model!$W$26*((drdp!D8)*'DBH-U'!$B8+(drdp!G8)*'DBH-U'!$C8+(drdp!J8)*'DBH-U'!$D8)</f>
        <v>0</v>
      </c>
      <c r="K8" s="21">
        <f>SUM(E$3:E7)+H8</f>
        <v>0</v>
      </c>
      <c r="L8" s="21">
        <f>SUM(F$3:F7)+I8</f>
        <v>0</v>
      </c>
      <c r="M8" s="21">
        <f>SUM(G$3:G7)+J8</f>
        <v>0</v>
      </c>
      <c r="N8" s="21"/>
      <c r="O8" s="21"/>
      <c r="P8" s="21"/>
      <c r="Q8" s="19">
        <f t="shared" si="2"/>
        <v>0</v>
      </c>
      <c r="R8" s="19">
        <f t="shared" si="1"/>
        <v>0</v>
      </c>
      <c r="S8" s="19">
        <f t="shared" si="1"/>
        <v>0</v>
      </c>
      <c r="T8" s="19">
        <f t="shared" si="3"/>
        <v>0</v>
      </c>
      <c r="U8" s="19">
        <f t="shared" si="4"/>
        <v>0</v>
      </c>
      <c r="V8" s="19">
        <f t="shared" si="5"/>
        <v>0</v>
      </c>
    </row>
    <row r="9" spans="1:26" x14ac:dyDescent="0.25">
      <c r="A9" s="26">
        <f>Wellpath!E9</f>
        <v>180</v>
      </c>
      <c r="B9" s="22">
        <v>0</v>
      </c>
      <c r="C9" s="22">
        <v>0</v>
      </c>
      <c r="D9" s="22">
        <f t="shared" si="0"/>
        <v>4.7931219674804699E-5</v>
      </c>
      <c r="E9" s="20">
        <f>Model!$W$26*((drdp!B9+drdp!K9)*'DBH-U'!$B9+(drdp!E9+drdp!N9)*'DBH-U'!$C9+(drdp!H9+drdp!Q9)*'DBH-U'!$D9)</f>
        <v>0</v>
      </c>
      <c r="F9" s="20">
        <f>Model!$W$26*((drdp!C9+drdp!L9)*'DBH-U'!$B9+(drdp!F9+drdp!O9)*'DBH-U'!$C9+(drdp!I9+drdp!R9)*'DBH-U'!$D9)</f>
        <v>0</v>
      </c>
      <c r="G9" s="20">
        <f>Model!$W$26*((drdp!D9+drdp!M9)*'DBH-U'!$B9+(drdp!G9+drdp!P9)*'DBH-U'!$C9+(drdp!J9+drdp!S9)*'DBH-U'!$D9)</f>
        <v>0</v>
      </c>
      <c r="H9" s="18">
        <f>Model!$W$26*((drdp!B9)*'DBH-U'!$B9+(drdp!E9)*'DBH-U'!$C9+(drdp!H9)*'DBH-U'!$D9)</f>
        <v>0</v>
      </c>
      <c r="I9" s="18">
        <f>Model!$W$26*((drdp!C9)*'DBH-U'!$B9+(drdp!F9)*'DBH-U'!$C9+(drdp!I9)*'DBH-U'!$D9)</f>
        <v>0</v>
      </c>
      <c r="J9" s="18">
        <f>Model!$W$26*((drdp!D9)*'DBH-U'!$B9+(drdp!G9)*'DBH-U'!$C9+(drdp!J9)*'DBH-U'!$D9)</f>
        <v>0</v>
      </c>
      <c r="K9" s="21">
        <f>SUM(E$3:E8)+H9</f>
        <v>0</v>
      </c>
      <c r="L9" s="21">
        <f>SUM(F$3:F8)+I9</f>
        <v>0</v>
      </c>
      <c r="M9" s="21">
        <f>SUM(G$3:G8)+J9</f>
        <v>0</v>
      </c>
      <c r="N9" s="21"/>
      <c r="O9" s="21"/>
      <c r="P9" s="21"/>
      <c r="Q9" s="19">
        <f t="shared" si="2"/>
        <v>0</v>
      </c>
      <c r="R9" s="19">
        <f t="shared" si="1"/>
        <v>0</v>
      </c>
      <c r="S9" s="19">
        <f t="shared" si="1"/>
        <v>0</v>
      </c>
      <c r="T9" s="19">
        <f t="shared" si="3"/>
        <v>0</v>
      </c>
      <c r="U9" s="19">
        <f t="shared" si="4"/>
        <v>0</v>
      </c>
      <c r="V9" s="19">
        <f t="shared" si="5"/>
        <v>0</v>
      </c>
    </row>
    <row r="10" spans="1:26" x14ac:dyDescent="0.25">
      <c r="A10" s="26">
        <f>Wellpath!E10</f>
        <v>210</v>
      </c>
      <c r="B10" s="22">
        <v>0</v>
      </c>
      <c r="C10" s="22">
        <v>0</v>
      </c>
      <c r="D10" s="22">
        <f t="shared" si="0"/>
        <v>4.7931219674804699E-5</v>
      </c>
      <c r="E10" s="20">
        <f>Model!$W$26*((drdp!B10+drdp!K10)*'DBH-U'!$B10+(drdp!E10+drdp!N10)*'DBH-U'!$C10+(drdp!H10+drdp!Q10)*'DBH-U'!$D10)</f>
        <v>0</v>
      </c>
      <c r="F10" s="20">
        <f>Model!$W$26*((drdp!C10+drdp!L10)*'DBH-U'!$B10+(drdp!F10+drdp!O10)*'DBH-U'!$C10+(drdp!I10+drdp!R10)*'DBH-U'!$D10)</f>
        <v>0</v>
      </c>
      <c r="G10" s="20">
        <f>Model!$W$26*((drdp!D10+drdp!M10)*'DBH-U'!$B10+(drdp!G10+drdp!P10)*'DBH-U'!$C10+(drdp!J10+drdp!S10)*'DBH-U'!$D10)</f>
        <v>0</v>
      </c>
      <c r="H10" s="18">
        <f>Model!$W$26*((drdp!B10)*'DBH-U'!$B10+(drdp!E10)*'DBH-U'!$C10+(drdp!H10)*'DBH-U'!$D10)</f>
        <v>0</v>
      </c>
      <c r="I10" s="18">
        <f>Model!$W$26*((drdp!C10)*'DBH-U'!$B10+(drdp!F10)*'DBH-U'!$C10+(drdp!I10)*'DBH-U'!$D10)</f>
        <v>0</v>
      </c>
      <c r="J10" s="18">
        <f>Model!$W$26*((drdp!D10)*'DBH-U'!$B10+(drdp!G10)*'DBH-U'!$C10+(drdp!J10)*'DBH-U'!$D10)</f>
        <v>0</v>
      </c>
      <c r="K10" s="21">
        <f>SUM(E$3:E9)+H10</f>
        <v>0</v>
      </c>
      <c r="L10" s="21">
        <f>SUM(F$3:F9)+I10</f>
        <v>0</v>
      </c>
      <c r="M10" s="21">
        <f>SUM(G$3:G9)+J10</f>
        <v>0</v>
      </c>
      <c r="N10" s="21"/>
      <c r="O10" s="21"/>
      <c r="P10" s="21"/>
      <c r="Q10" s="19">
        <f t="shared" si="2"/>
        <v>0</v>
      </c>
      <c r="R10" s="19">
        <f t="shared" si="1"/>
        <v>0</v>
      </c>
      <c r="S10" s="19">
        <f t="shared" si="1"/>
        <v>0</v>
      </c>
      <c r="T10" s="19">
        <f t="shared" si="3"/>
        <v>0</v>
      </c>
      <c r="U10" s="19">
        <f t="shared" si="4"/>
        <v>0</v>
      </c>
      <c r="V10" s="19">
        <f t="shared" si="5"/>
        <v>0</v>
      </c>
    </row>
    <row r="11" spans="1:26" x14ac:dyDescent="0.25">
      <c r="A11" s="26">
        <f>Wellpath!E11</f>
        <v>240</v>
      </c>
      <c r="B11" s="22">
        <v>0</v>
      </c>
      <c r="C11" s="22">
        <v>0</v>
      </c>
      <c r="D11" s="22">
        <f t="shared" si="0"/>
        <v>4.7931219674804699E-5</v>
      </c>
      <c r="E11" s="20">
        <f>Model!$W$26*((drdp!B11+drdp!K11)*'DBH-U'!$B11+(drdp!E11+drdp!N11)*'DBH-U'!$C11+(drdp!H11+drdp!Q11)*'DBH-U'!$D11)</f>
        <v>0</v>
      </c>
      <c r="F11" s="20">
        <f>Model!$W$26*((drdp!C11+drdp!L11)*'DBH-U'!$B11+(drdp!F11+drdp!O11)*'DBH-U'!$C11+(drdp!I11+drdp!R11)*'DBH-U'!$D11)</f>
        <v>0</v>
      </c>
      <c r="G11" s="20">
        <f>Model!$W$26*((drdp!D11+drdp!M11)*'DBH-U'!$B11+(drdp!G11+drdp!P11)*'DBH-U'!$C11+(drdp!J11+drdp!S11)*'DBH-U'!$D11)</f>
        <v>0</v>
      </c>
      <c r="H11" s="18">
        <f>Model!$W$26*((drdp!B11)*'DBH-U'!$B11+(drdp!E11)*'DBH-U'!$C11+(drdp!H11)*'DBH-U'!$D11)</f>
        <v>0</v>
      </c>
      <c r="I11" s="18">
        <f>Model!$W$26*((drdp!C11)*'DBH-U'!$B11+(drdp!F11)*'DBH-U'!$C11+(drdp!I11)*'DBH-U'!$D11)</f>
        <v>0</v>
      </c>
      <c r="J11" s="18">
        <f>Model!$W$26*((drdp!D11)*'DBH-U'!$B11+(drdp!G11)*'DBH-U'!$C11+(drdp!J11)*'DBH-U'!$D11)</f>
        <v>0</v>
      </c>
      <c r="K11" s="21">
        <f>SUM(E$3:E10)+H11</f>
        <v>0</v>
      </c>
      <c r="L11" s="21">
        <f>SUM(F$3:F10)+I11</f>
        <v>0</v>
      </c>
      <c r="M11" s="21">
        <f>SUM(G$3:G10)+J11</f>
        <v>0</v>
      </c>
      <c r="N11" s="21"/>
      <c r="O11" s="21"/>
      <c r="P11" s="21"/>
      <c r="Q11" s="19">
        <f t="shared" si="2"/>
        <v>0</v>
      </c>
      <c r="R11" s="19">
        <f t="shared" si="1"/>
        <v>0</v>
      </c>
      <c r="S11" s="19">
        <f t="shared" si="1"/>
        <v>0</v>
      </c>
      <c r="T11" s="19">
        <f t="shared" si="3"/>
        <v>0</v>
      </c>
      <c r="U11" s="19">
        <f t="shared" si="4"/>
        <v>0</v>
      </c>
      <c r="V11" s="19">
        <f t="shared" si="5"/>
        <v>0</v>
      </c>
    </row>
    <row r="12" spans="1:26" x14ac:dyDescent="0.25">
      <c r="A12" s="26">
        <f>Wellpath!E12</f>
        <v>270</v>
      </c>
      <c r="B12" s="22">
        <v>0</v>
      </c>
      <c r="C12" s="22">
        <v>0</v>
      </c>
      <c r="D12" s="22">
        <f t="shared" si="0"/>
        <v>4.7931219674804699E-5</v>
      </c>
      <c r="E12" s="20">
        <f>Model!$W$26*((drdp!B12+drdp!K12)*'DBH-U'!$B12+(drdp!E12+drdp!N12)*'DBH-U'!$C12+(drdp!H12+drdp!Q12)*'DBH-U'!$D12)</f>
        <v>0</v>
      </c>
      <c r="F12" s="20">
        <f>Model!$W$26*((drdp!C12+drdp!L12)*'DBH-U'!$B12+(drdp!F12+drdp!O12)*'DBH-U'!$C12+(drdp!I12+drdp!R12)*'DBH-U'!$D12)</f>
        <v>0</v>
      </c>
      <c r="G12" s="20">
        <f>Model!$W$26*((drdp!D12+drdp!M12)*'DBH-U'!$B12+(drdp!G12+drdp!P12)*'DBH-U'!$C12+(drdp!J12+drdp!S12)*'DBH-U'!$D12)</f>
        <v>0</v>
      </c>
      <c r="H12" s="18">
        <f>Model!$W$26*((drdp!B12)*'DBH-U'!$B12+(drdp!E12)*'DBH-U'!$C12+(drdp!H12)*'DBH-U'!$D12)</f>
        <v>0</v>
      </c>
      <c r="I12" s="18">
        <f>Model!$W$26*((drdp!C12)*'DBH-U'!$B12+(drdp!F12)*'DBH-U'!$C12+(drdp!I12)*'DBH-U'!$D12)</f>
        <v>0</v>
      </c>
      <c r="J12" s="18">
        <f>Model!$W$26*((drdp!D12)*'DBH-U'!$B12+(drdp!G12)*'DBH-U'!$C12+(drdp!J12)*'DBH-U'!$D12)</f>
        <v>0</v>
      </c>
      <c r="K12" s="21">
        <f>SUM(E$3:E11)+H12</f>
        <v>0</v>
      </c>
      <c r="L12" s="21">
        <f>SUM(F$3:F11)+I12</f>
        <v>0</v>
      </c>
      <c r="M12" s="21">
        <f>SUM(G$3:G11)+J12</f>
        <v>0</v>
      </c>
      <c r="N12" s="21"/>
      <c r="O12" s="21"/>
      <c r="P12" s="21"/>
      <c r="Q12" s="19">
        <f t="shared" si="2"/>
        <v>0</v>
      </c>
      <c r="R12" s="19">
        <f t="shared" si="1"/>
        <v>0</v>
      </c>
      <c r="S12" s="19">
        <f t="shared" si="1"/>
        <v>0</v>
      </c>
      <c r="T12" s="19">
        <f t="shared" si="3"/>
        <v>0</v>
      </c>
      <c r="U12" s="19">
        <f t="shared" si="4"/>
        <v>0</v>
      </c>
      <c r="V12" s="19">
        <f t="shared" si="5"/>
        <v>0</v>
      </c>
    </row>
    <row r="13" spans="1:26" x14ac:dyDescent="0.25">
      <c r="A13" s="26">
        <f>Wellpath!E13</f>
        <v>300</v>
      </c>
      <c r="B13" s="22">
        <v>0</v>
      </c>
      <c r="C13" s="22">
        <v>0</v>
      </c>
      <c r="D13" s="22">
        <f t="shared" si="0"/>
        <v>4.7931219674804699E-5</v>
      </c>
      <c r="E13" s="20">
        <f>Model!$W$26*((drdp!B13+drdp!K13)*'DBH-U'!$B13+(drdp!E13+drdp!N13)*'DBH-U'!$C13+(drdp!H13+drdp!Q13)*'DBH-U'!$D13)</f>
        <v>0</v>
      </c>
      <c r="F13" s="20">
        <f>Model!$W$26*((drdp!C13+drdp!L13)*'DBH-U'!$B13+(drdp!F13+drdp!O13)*'DBH-U'!$C13+(drdp!I13+drdp!R13)*'DBH-U'!$D13)</f>
        <v>0</v>
      </c>
      <c r="G13" s="20">
        <f>Model!$W$26*((drdp!D13+drdp!M13)*'DBH-U'!$B13+(drdp!G13+drdp!P13)*'DBH-U'!$C13+(drdp!J13+drdp!S13)*'DBH-U'!$D13)</f>
        <v>0</v>
      </c>
      <c r="H13" s="18">
        <f>Model!$W$26*((drdp!B13)*'DBH-U'!$B13+(drdp!E13)*'DBH-U'!$C13+(drdp!H13)*'DBH-U'!$D13)</f>
        <v>0</v>
      </c>
      <c r="I13" s="18">
        <f>Model!$W$26*((drdp!C13)*'DBH-U'!$B13+(drdp!F13)*'DBH-U'!$C13+(drdp!I13)*'DBH-U'!$D13)</f>
        <v>0</v>
      </c>
      <c r="J13" s="18">
        <f>Model!$W$26*((drdp!D13)*'DBH-U'!$B13+(drdp!G13)*'DBH-U'!$C13+(drdp!J13)*'DBH-U'!$D13)</f>
        <v>0</v>
      </c>
      <c r="K13" s="21">
        <f>SUM(E$3:E12)+H13</f>
        <v>0</v>
      </c>
      <c r="L13" s="21">
        <f>SUM(F$3:F12)+I13</f>
        <v>0</v>
      </c>
      <c r="M13" s="21">
        <f>SUM(G$3:G12)+J13</f>
        <v>0</v>
      </c>
      <c r="N13" s="21"/>
      <c r="O13" s="21"/>
      <c r="P13" s="21"/>
      <c r="Q13" s="19">
        <f t="shared" si="2"/>
        <v>0</v>
      </c>
      <c r="R13" s="19">
        <f t="shared" si="1"/>
        <v>0</v>
      </c>
      <c r="S13" s="19">
        <f t="shared" si="1"/>
        <v>0</v>
      </c>
      <c r="T13" s="19">
        <f t="shared" si="3"/>
        <v>0</v>
      </c>
      <c r="U13" s="19">
        <f t="shared" si="4"/>
        <v>0</v>
      </c>
      <c r="V13" s="19">
        <f t="shared" si="5"/>
        <v>0</v>
      </c>
    </row>
    <row r="14" spans="1:26" x14ac:dyDescent="0.25">
      <c r="A14" s="26">
        <f>Wellpath!E14</f>
        <v>330</v>
      </c>
      <c r="B14" s="22">
        <v>0</v>
      </c>
      <c r="C14" s="22">
        <v>0</v>
      </c>
      <c r="D14" s="22">
        <f t="shared" si="0"/>
        <v>4.7931219674804699E-5</v>
      </c>
      <c r="E14" s="20">
        <f>Model!$W$26*((drdp!B14+drdp!K14)*'DBH-U'!$B14+(drdp!E14+drdp!N14)*'DBH-U'!$C14+(drdp!H14+drdp!Q14)*'DBH-U'!$D14)</f>
        <v>0</v>
      </c>
      <c r="F14" s="20">
        <f>Model!$W$26*((drdp!C14+drdp!L14)*'DBH-U'!$B14+(drdp!F14+drdp!O14)*'DBH-U'!$C14+(drdp!I14+drdp!R14)*'DBH-U'!$D14)</f>
        <v>0</v>
      </c>
      <c r="G14" s="20">
        <f>Model!$W$26*((drdp!D14+drdp!M14)*'DBH-U'!$B14+(drdp!G14+drdp!P14)*'DBH-U'!$C14+(drdp!J14+drdp!S14)*'DBH-U'!$D14)</f>
        <v>0</v>
      </c>
      <c r="H14" s="18">
        <f>Model!$W$26*((drdp!B14)*'DBH-U'!$B14+(drdp!E14)*'DBH-U'!$C14+(drdp!H14)*'DBH-U'!$D14)</f>
        <v>0</v>
      </c>
      <c r="I14" s="18">
        <f>Model!$W$26*((drdp!C14)*'DBH-U'!$B14+(drdp!F14)*'DBH-U'!$C14+(drdp!I14)*'DBH-U'!$D14)</f>
        <v>0</v>
      </c>
      <c r="J14" s="18">
        <f>Model!$W$26*((drdp!D14)*'DBH-U'!$B14+(drdp!G14)*'DBH-U'!$C14+(drdp!J14)*'DBH-U'!$D14)</f>
        <v>0</v>
      </c>
      <c r="K14" s="21">
        <f>SUM(E$3:E13)+H14</f>
        <v>0</v>
      </c>
      <c r="L14" s="21">
        <f>SUM(F$3:F13)+I14</f>
        <v>0</v>
      </c>
      <c r="M14" s="21">
        <f>SUM(G$3:G13)+J14</f>
        <v>0</v>
      </c>
      <c r="N14" s="21"/>
      <c r="O14" s="21"/>
      <c r="P14" s="21"/>
      <c r="Q14" s="19">
        <f t="shared" si="2"/>
        <v>0</v>
      </c>
      <c r="R14" s="19">
        <f t="shared" si="1"/>
        <v>0</v>
      </c>
      <c r="S14" s="19">
        <f t="shared" si="1"/>
        <v>0</v>
      </c>
      <c r="T14" s="19">
        <f t="shared" si="3"/>
        <v>0</v>
      </c>
      <c r="U14" s="19">
        <f t="shared" si="4"/>
        <v>0</v>
      </c>
      <c r="V14" s="19">
        <f t="shared" si="5"/>
        <v>0</v>
      </c>
    </row>
    <row r="15" spans="1:26" x14ac:dyDescent="0.25">
      <c r="A15" s="26">
        <f>Wellpath!E15</f>
        <v>360</v>
      </c>
      <c r="B15" s="22">
        <v>0</v>
      </c>
      <c r="C15" s="22">
        <v>0</v>
      </c>
      <c r="D15" s="22">
        <f t="shared" si="0"/>
        <v>4.7931219674804699E-5</v>
      </c>
      <c r="E15" s="20">
        <f>Model!$W$26*((drdp!B15+drdp!K15)*'DBH-U'!$B15+(drdp!E15+drdp!N15)*'DBH-U'!$C15+(drdp!H15+drdp!Q15)*'DBH-U'!$D15)</f>
        <v>0</v>
      </c>
      <c r="F15" s="20">
        <f>Model!$W$26*((drdp!C15+drdp!L15)*'DBH-U'!$B15+(drdp!F15+drdp!O15)*'DBH-U'!$C15+(drdp!I15+drdp!R15)*'DBH-U'!$D15)</f>
        <v>0</v>
      </c>
      <c r="G15" s="20">
        <f>Model!$W$26*((drdp!D15+drdp!M15)*'DBH-U'!$B15+(drdp!G15+drdp!P15)*'DBH-U'!$C15+(drdp!J15+drdp!S15)*'DBH-U'!$D15)</f>
        <v>0</v>
      </c>
      <c r="H15" s="18">
        <f>Model!$W$26*((drdp!B15)*'DBH-U'!$B15+(drdp!E15)*'DBH-U'!$C15+(drdp!H15)*'DBH-U'!$D15)</f>
        <v>0</v>
      </c>
      <c r="I15" s="18">
        <f>Model!$W$26*((drdp!C15)*'DBH-U'!$B15+(drdp!F15)*'DBH-U'!$C15+(drdp!I15)*'DBH-U'!$D15)</f>
        <v>0</v>
      </c>
      <c r="J15" s="18">
        <f>Model!$W$26*((drdp!D15)*'DBH-U'!$B15+(drdp!G15)*'DBH-U'!$C15+(drdp!J15)*'DBH-U'!$D15)</f>
        <v>0</v>
      </c>
      <c r="K15" s="21">
        <f>SUM(E$3:E14)+H15</f>
        <v>0</v>
      </c>
      <c r="L15" s="21">
        <f>SUM(F$3:F14)+I15</f>
        <v>0</v>
      </c>
      <c r="M15" s="21">
        <f>SUM(G$3:G14)+J15</f>
        <v>0</v>
      </c>
      <c r="N15" s="21"/>
      <c r="O15" s="21"/>
      <c r="P15" s="21"/>
      <c r="Q15" s="19">
        <f t="shared" si="2"/>
        <v>0</v>
      </c>
      <c r="R15" s="19">
        <f t="shared" si="1"/>
        <v>0</v>
      </c>
      <c r="S15" s="19">
        <f t="shared" si="1"/>
        <v>0</v>
      </c>
      <c r="T15" s="19">
        <f t="shared" si="3"/>
        <v>0</v>
      </c>
      <c r="U15" s="19">
        <f t="shared" si="4"/>
        <v>0</v>
      </c>
      <c r="V15" s="19">
        <f t="shared" si="5"/>
        <v>0</v>
      </c>
    </row>
    <row r="16" spans="1:26" x14ac:dyDescent="0.25">
      <c r="A16" s="26">
        <f>Wellpath!E16</f>
        <v>390</v>
      </c>
      <c r="B16" s="22">
        <v>0</v>
      </c>
      <c r="C16" s="22">
        <v>0</v>
      </c>
      <c r="D16" s="22">
        <f t="shared" si="0"/>
        <v>4.7931219674804699E-5</v>
      </c>
      <c r="E16" s="20">
        <f>Model!$W$26*((drdp!B16+drdp!K16)*'DBH-U'!$B16+(drdp!E16+drdp!N16)*'DBH-U'!$C16+(drdp!H16+drdp!Q16)*'DBH-U'!$D16)</f>
        <v>0</v>
      </c>
      <c r="F16" s="20">
        <f>Model!$W$26*((drdp!C16+drdp!L16)*'DBH-U'!$B16+(drdp!F16+drdp!O16)*'DBH-U'!$C16+(drdp!I16+drdp!R16)*'DBH-U'!$D16)</f>
        <v>0</v>
      </c>
      <c r="G16" s="20">
        <f>Model!$W$26*((drdp!D16+drdp!M16)*'DBH-U'!$B16+(drdp!G16+drdp!P16)*'DBH-U'!$C16+(drdp!J16+drdp!S16)*'DBH-U'!$D16)</f>
        <v>0</v>
      </c>
      <c r="H16" s="18">
        <f>Model!$W$26*((drdp!B16)*'DBH-U'!$B16+(drdp!E16)*'DBH-U'!$C16+(drdp!H16)*'DBH-U'!$D16)</f>
        <v>0</v>
      </c>
      <c r="I16" s="18">
        <f>Model!$W$26*((drdp!C16)*'DBH-U'!$B16+(drdp!F16)*'DBH-U'!$C16+(drdp!I16)*'DBH-U'!$D16)</f>
        <v>0</v>
      </c>
      <c r="J16" s="18">
        <f>Model!$W$26*((drdp!D16)*'DBH-U'!$B16+(drdp!G16)*'DBH-U'!$C16+(drdp!J16)*'DBH-U'!$D16)</f>
        <v>0</v>
      </c>
      <c r="K16" s="21">
        <f>SUM(E$3:E15)+H16</f>
        <v>0</v>
      </c>
      <c r="L16" s="21">
        <f>SUM(F$3:F15)+I16</f>
        <v>0</v>
      </c>
      <c r="M16" s="21">
        <f>SUM(G$3:G15)+J16</f>
        <v>0</v>
      </c>
      <c r="N16" s="21"/>
      <c r="O16" s="21"/>
      <c r="P16" s="21"/>
      <c r="Q16" s="19">
        <f t="shared" si="2"/>
        <v>0</v>
      </c>
      <c r="R16" s="19">
        <f t="shared" si="1"/>
        <v>0</v>
      </c>
      <c r="S16" s="19">
        <f t="shared" si="1"/>
        <v>0</v>
      </c>
      <c r="T16" s="19">
        <f t="shared" si="3"/>
        <v>0</v>
      </c>
      <c r="U16" s="19">
        <f t="shared" si="4"/>
        <v>0</v>
      </c>
      <c r="V16" s="19">
        <f t="shared" si="5"/>
        <v>0</v>
      </c>
    </row>
    <row r="17" spans="1:22" x14ac:dyDescent="0.25">
      <c r="A17" s="26">
        <f>Wellpath!E17</f>
        <v>420</v>
      </c>
      <c r="B17" s="22">
        <v>0</v>
      </c>
      <c r="C17" s="22">
        <v>0</v>
      </c>
      <c r="D17" s="22">
        <f t="shared" si="0"/>
        <v>4.7931219674804699E-5</v>
      </c>
      <c r="E17" s="20">
        <f>Model!$W$26*((drdp!B17+drdp!K17)*'DBH-U'!$B17+(drdp!E17+drdp!N17)*'DBH-U'!$C17+(drdp!H17+drdp!Q17)*'DBH-U'!$D17)</f>
        <v>0</v>
      </c>
      <c r="F17" s="20">
        <f>Model!$W$26*((drdp!C17+drdp!L17)*'DBH-U'!$B17+(drdp!F17+drdp!O17)*'DBH-U'!$C17+(drdp!I17+drdp!R17)*'DBH-U'!$D17)</f>
        <v>0</v>
      </c>
      <c r="G17" s="20">
        <f>Model!$W$26*((drdp!D17+drdp!M17)*'DBH-U'!$B17+(drdp!G17+drdp!P17)*'DBH-U'!$C17+(drdp!J17+drdp!S17)*'DBH-U'!$D17)</f>
        <v>0</v>
      </c>
      <c r="H17" s="18">
        <f>Model!$W$26*((drdp!B17)*'DBH-U'!$B17+(drdp!E17)*'DBH-U'!$C17+(drdp!H17)*'DBH-U'!$D17)</f>
        <v>0</v>
      </c>
      <c r="I17" s="18">
        <f>Model!$W$26*((drdp!C17)*'DBH-U'!$B17+(drdp!F17)*'DBH-U'!$C17+(drdp!I17)*'DBH-U'!$D17)</f>
        <v>0</v>
      </c>
      <c r="J17" s="18">
        <f>Model!$W$26*((drdp!D17)*'DBH-U'!$B17+(drdp!G17)*'DBH-U'!$C17+(drdp!J17)*'DBH-U'!$D17)</f>
        <v>0</v>
      </c>
      <c r="K17" s="21">
        <f>SUM(E$3:E16)+H17</f>
        <v>0</v>
      </c>
      <c r="L17" s="21">
        <f>SUM(F$3:F16)+I17</f>
        <v>0</v>
      </c>
      <c r="M17" s="21">
        <f>SUM(G$3:G16)+J17</f>
        <v>0</v>
      </c>
      <c r="N17" s="21"/>
      <c r="O17" s="21"/>
      <c r="P17" s="21"/>
      <c r="Q17" s="19">
        <f t="shared" si="2"/>
        <v>0</v>
      </c>
      <c r="R17" s="19">
        <f t="shared" si="1"/>
        <v>0</v>
      </c>
      <c r="S17" s="19">
        <f t="shared" si="1"/>
        <v>0</v>
      </c>
      <c r="T17" s="19">
        <f t="shared" si="3"/>
        <v>0</v>
      </c>
      <c r="U17" s="19">
        <f t="shared" si="4"/>
        <v>0</v>
      </c>
      <c r="V17" s="19">
        <f t="shared" si="5"/>
        <v>0</v>
      </c>
    </row>
    <row r="18" spans="1:22" x14ac:dyDescent="0.25">
      <c r="A18" s="26">
        <f>Wellpath!E18</f>
        <v>450</v>
      </c>
      <c r="B18" s="22">
        <v>0</v>
      </c>
      <c r="C18" s="22">
        <v>0</v>
      </c>
      <c r="D18" s="22">
        <f t="shared" si="0"/>
        <v>4.7931219674804699E-5</v>
      </c>
      <c r="E18" s="20">
        <f>Model!$W$26*((drdp!B18+drdp!K18)*'DBH-U'!$B18+(drdp!E18+drdp!N18)*'DBH-U'!$C18+(drdp!H18+drdp!Q18)*'DBH-U'!$D18)</f>
        <v>0</v>
      </c>
      <c r="F18" s="20">
        <f>Model!$W$26*((drdp!C18+drdp!L18)*'DBH-U'!$B18+(drdp!F18+drdp!O18)*'DBH-U'!$C18+(drdp!I18+drdp!R18)*'DBH-U'!$D18)</f>
        <v>0</v>
      </c>
      <c r="G18" s="20">
        <f>Model!$W$26*((drdp!D18+drdp!M18)*'DBH-U'!$B18+(drdp!G18+drdp!P18)*'DBH-U'!$C18+(drdp!J18+drdp!S18)*'DBH-U'!$D18)</f>
        <v>0</v>
      </c>
      <c r="H18" s="18">
        <f>Model!$W$26*((drdp!B18)*'DBH-U'!$B18+(drdp!E18)*'DBH-U'!$C18+(drdp!H18)*'DBH-U'!$D18)</f>
        <v>0</v>
      </c>
      <c r="I18" s="18">
        <f>Model!$W$26*((drdp!C18)*'DBH-U'!$B18+(drdp!F18)*'DBH-U'!$C18+(drdp!I18)*'DBH-U'!$D18)</f>
        <v>0</v>
      </c>
      <c r="J18" s="18">
        <f>Model!$W$26*((drdp!D18)*'DBH-U'!$B18+(drdp!G18)*'DBH-U'!$C18+(drdp!J18)*'DBH-U'!$D18)</f>
        <v>0</v>
      </c>
      <c r="K18" s="21">
        <f>SUM(E$3:E17)+H18</f>
        <v>0</v>
      </c>
      <c r="L18" s="21">
        <f>SUM(F$3:F17)+I18</f>
        <v>0</v>
      </c>
      <c r="M18" s="21">
        <f>SUM(G$3:G17)+J18</f>
        <v>0</v>
      </c>
      <c r="N18" s="21"/>
      <c r="O18" s="21"/>
      <c r="P18" s="21"/>
      <c r="Q18" s="19">
        <f t="shared" si="2"/>
        <v>0</v>
      </c>
      <c r="R18" s="19">
        <f t="shared" si="1"/>
        <v>0</v>
      </c>
      <c r="S18" s="19">
        <f t="shared" si="1"/>
        <v>0</v>
      </c>
      <c r="T18" s="19">
        <f t="shared" si="3"/>
        <v>0</v>
      </c>
      <c r="U18" s="19">
        <f t="shared" si="4"/>
        <v>0</v>
      </c>
      <c r="V18" s="19">
        <f t="shared" si="5"/>
        <v>0</v>
      </c>
    </row>
    <row r="19" spans="1:22" x14ac:dyDescent="0.25">
      <c r="A19" s="26">
        <f>Wellpath!E19</f>
        <v>480</v>
      </c>
      <c r="B19" s="22">
        <v>0</v>
      </c>
      <c r="C19" s="22">
        <v>0</v>
      </c>
      <c r="D19" s="22">
        <f t="shared" si="0"/>
        <v>4.7931219674804699E-5</v>
      </c>
      <c r="E19" s="20">
        <f>Model!$W$26*((drdp!B19+drdp!K19)*'DBH-U'!$B19+(drdp!E19+drdp!N19)*'DBH-U'!$C19+(drdp!H19+drdp!Q19)*'DBH-U'!$D19)</f>
        <v>0</v>
      </c>
      <c r="F19" s="20">
        <f>Model!$W$26*((drdp!C19+drdp!L19)*'DBH-U'!$B19+(drdp!F19+drdp!O19)*'DBH-U'!$C19+(drdp!I19+drdp!R19)*'DBH-U'!$D19)</f>
        <v>0</v>
      </c>
      <c r="G19" s="20">
        <f>Model!$W$26*((drdp!D19+drdp!M19)*'DBH-U'!$B19+(drdp!G19+drdp!P19)*'DBH-U'!$C19+(drdp!J19+drdp!S19)*'DBH-U'!$D19)</f>
        <v>0</v>
      </c>
      <c r="H19" s="18">
        <f>Model!$W$26*((drdp!B19)*'DBH-U'!$B19+(drdp!E19)*'DBH-U'!$C19+(drdp!H19)*'DBH-U'!$D19)</f>
        <v>0</v>
      </c>
      <c r="I19" s="18">
        <f>Model!$W$26*((drdp!C19)*'DBH-U'!$B19+(drdp!F19)*'DBH-U'!$C19+(drdp!I19)*'DBH-U'!$D19)</f>
        <v>0</v>
      </c>
      <c r="J19" s="18">
        <f>Model!$W$26*((drdp!D19)*'DBH-U'!$B19+(drdp!G19)*'DBH-U'!$C19+(drdp!J19)*'DBH-U'!$D19)</f>
        <v>0</v>
      </c>
      <c r="K19" s="21">
        <f>SUM(E$3:E18)+H19</f>
        <v>0</v>
      </c>
      <c r="L19" s="21">
        <f>SUM(F$3:F18)+I19</f>
        <v>0</v>
      </c>
      <c r="M19" s="21">
        <f>SUM(G$3:G18)+J19</f>
        <v>0</v>
      </c>
      <c r="N19" s="21"/>
      <c r="O19" s="21"/>
      <c r="P19" s="21"/>
      <c r="Q19" s="19">
        <f t="shared" si="2"/>
        <v>0</v>
      </c>
      <c r="R19" s="19">
        <f t="shared" si="2"/>
        <v>0</v>
      </c>
      <c r="S19" s="19">
        <f t="shared" si="2"/>
        <v>0</v>
      </c>
      <c r="T19" s="19">
        <f t="shared" si="3"/>
        <v>0</v>
      </c>
      <c r="U19" s="19">
        <f t="shared" si="4"/>
        <v>0</v>
      </c>
      <c r="V19" s="19">
        <f t="shared" si="5"/>
        <v>0</v>
      </c>
    </row>
    <row r="20" spans="1:22" x14ac:dyDescent="0.25">
      <c r="A20" s="26">
        <f>Wellpath!E20</f>
        <v>500</v>
      </c>
      <c r="B20" s="22">
        <v>0</v>
      </c>
      <c r="C20" s="22">
        <v>0</v>
      </c>
      <c r="D20" s="22">
        <f t="shared" si="0"/>
        <v>4.7931219674804699E-5</v>
      </c>
      <c r="E20" s="20">
        <f>Model!$W$26*((drdp!B20+drdp!K20)*'DBH-U'!$B20+(drdp!E20+drdp!N20)*'DBH-U'!$C20+(drdp!H20+drdp!Q20)*'DBH-U'!$D20)</f>
        <v>0</v>
      </c>
      <c r="F20" s="20">
        <f>Model!$W$26*((drdp!C20+drdp!L20)*'DBH-U'!$B20+(drdp!F20+drdp!O20)*'DBH-U'!$C20+(drdp!I20+drdp!R20)*'DBH-U'!$D20)</f>
        <v>0</v>
      </c>
      <c r="G20" s="20">
        <f>Model!$W$26*((drdp!D20+drdp!M20)*'DBH-U'!$B20+(drdp!G20+drdp!P20)*'DBH-U'!$C20+(drdp!J20+drdp!S20)*'DBH-U'!$D20)</f>
        <v>0</v>
      </c>
      <c r="H20" s="18">
        <f>Model!$W$26*((drdp!B20)*'DBH-U'!$B20+(drdp!E20)*'DBH-U'!$C20+(drdp!H20)*'DBH-U'!$D20)</f>
        <v>0</v>
      </c>
      <c r="I20" s="18">
        <f>Model!$W$26*((drdp!C20)*'DBH-U'!$B20+(drdp!F20)*'DBH-U'!$C20+(drdp!I20)*'DBH-U'!$D20)</f>
        <v>0</v>
      </c>
      <c r="J20" s="18">
        <f>Model!$W$26*((drdp!D20)*'DBH-U'!$B20+(drdp!G20)*'DBH-U'!$C20+(drdp!J20)*'DBH-U'!$D20)</f>
        <v>0</v>
      </c>
      <c r="K20" s="21">
        <f>SUM(E$3:E19)+H20</f>
        <v>0</v>
      </c>
      <c r="L20" s="21">
        <f>SUM(F$3:F19)+I20</f>
        <v>0</v>
      </c>
      <c r="M20" s="21">
        <f>SUM(G$3:G19)+J20</f>
        <v>0</v>
      </c>
      <c r="N20" s="21"/>
      <c r="O20" s="21"/>
      <c r="P20" s="21"/>
      <c r="Q20" s="19">
        <f t="shared" si="2"/>
        <v>0</v>
      </c>
      <c r="R20" s="19">
        <f t="shared" si="2"/>
        <v>0</v>
      </c>
      <c r="S20" s="19">
        <f t="shared" si="2"/>
        <v>0</v>
      </c>
      <c r="T20" s="19">
        <f t="shared" si="3"/>
        <v>0</v>
      </c>
      <c r="U20" s="19">
        <f t="shared" si="4"/>
        <v>0</v>
      </c>
      <c r="V20" s="19">
        <f t="shared" si="5"/>
        <v>0</v>
      </c>
    </row>
    <row r="21" spans="1:22" x14ac:dyDescent="0.25">
      <c r="A21" s="26">
        <f>Wellpath!E21</f>
        <v>510</v>
      </c>
      <c r="B21" s="22">
        <v>0</v>
      </c>
      <c r="C21" s="22">
        <v>0</v>
      </c>
      <c r="D21" s="22">
        <f t="shared" si="0"/>
        <v>4.7931219674804699E-5</v>
      </c>
      <c r="E21" s="20">
        <f>Model!$W$26*((drdp!B21+drdp!K21)*'DBH-U'!$B21+(drdp!E21+drdp!N21)*'DBH-U'!$C21+(drdp!H21+drdp!Q21)*'DBH-U'!$D21)</f>
        <v>0</v>
      </c>
      <c r="F21" s="20">
        <f>Model!$W$26*((drdp!C21+drdp!L21)*'DBH-U'!$B21+(drdp!F21+drdp!O21)*'DBH-U'!$C21+(drdp!I21+drdp!R21)*'DBH-U'!$D21)</f>
        <v>5.69552780277358E-4</v>
      </c>
      <c r="G21" s="20">
        <f>Model!$W$26*((drdp!D21+drdp!M21)*'DBH-U'!$B21+(drdp!G21+drdp!P21)*'DBH-U'!$C21+(drdp!J21+drdp!S21)*'DBH-U'!$D21)</f>
        <v>0</v>
      </c>
      <c r="H21" s="18">
        <f>Model!$W$26*((drdp!B21)*'DBH-U'!$B21+(drdp!E21)*'DBH-U'!$C21+(drdp!H21)*'DBH-U'!$D21)</f>
        <v>0</v>
      </c>
      <c r="I21" s="18">
        <f>Model!$W$26*((drdp!C21)*'DBH-U'!$B21+(drdp!F21)*'DBH-U'!$C21+(drdp!I21)*'DBH-U'!$D21)</f>
        <v>1.423881950693395E-4</v>
      </c>
      <c r="J21" s="18">
        <f>Model!$W$26*((drdp!D21)*'DBH-U'!$B21+(drdp!G21)*'DBH-U'!$C21+(drdp!J21)*'DBH-U'!$D21)</f>
        <v>0</v>
      </c>
      <c r="K21" s="21">
        <f>SUM(E$3:E20)+H21</f>
        <v>0</v>
      </c>
      <c r="L21" s="21">
        <f>SUM(F$3:F20)+I21</f>
        <v>1.423881950693395E-4</v>
      </c>
      <c r="M21" s="21">
        <f>SUM(G$3:G20)+J21</f>
        <v>0</v>
      </c>
      <c r="N21" s="21"/>
      <c r="O21" s="21"/>
      <c r="P21" s="21"/>
      <c r="Q21" s="19">
        <f t="shared" si="2"/>
        <v>0</v>
      </c>
      <c r="R21" s="19">
        <f t="shared" si="2"/>
        <v>2.0274398095104278E-8</v>
      </c>
      <c r="S21" s="19">
        <f t="shared" si="2"/>
        <v>0</v>
      </c>
      <c r="T21" s="19">
        <f t="shared" si="3"/>
        <v>0</v>
      </c>
      <c r="U21" s="19">
        <f t="shared" si="4"/>
        <v>0</v>
      </c>
      <c r="V21" s="19">
        <f t="shared" si="5"/>
        <v>0</v>
      </c>
    </row>
    <row r="22" spans="1:22" x14ac:dyDescent="0.25">
      <c r="A22" s="26">
        <f>Wellpath!E22</f>
        <v>540</v>
      </c>
      <c r="B22" s="22">
        <v>0</v>
      </c>
      <c r="C22" s="22">
        <v>0</v>
      </c>
      <c r="D22" s="22">
        <f t="shared" si="0"/>
        <v>4.7931219674804699E-5</v>
      </c>
      <c r="E22" s="20">
        <f>Model!$W$26*((drdp!B22+drdp!K22)*'DBH-U'!$B22+(drdp!E22+drdp!N22)*'DBH-U'!$C22+(drdp!H22+drdp!Q22)*'DBH-U'!$D22)</f>
        <v>0</v>
      </c>
      <c r="F22" s="20">
        <f>Model!$W$26*((drdp!C22+drdp!L22)*'DBH-U'!$B22+(drdp!F22+drdp!O22)*'DBH-U'!$C22+(drdp!I22+drdp!R22)*'DBH-U'!$D22)</f>
        <v>3.4258002754685088E-3</v>
      </c>
      <c r="G22" s="20">
        <f>Model!$W$26*((drdp!D22+drdp!M22)*'DBH-U'!$B22+(drdp!G22+drdp!P22)*'DBH-U'!$C22+(drdp!J22+drdp!S22)*'DBH-U'!$D22)</f>
        <v>0</v>
      </c>
      <c r="H22" s="18">
        <f>Model!$W$26*((drdp!B22)*'DBH-U'!$B22+(drdp!E22)*'DBH-U'!$C22+(drdp!H22)*'DBH-U'!$D22)</f>
        <v>0</v>
      </c>
      <c r="I22" s="18">
        <f>Model!$W$26*((drdp!C22)*'DBH-U'!$B22+(drdp!F22)*'DBH-U'!$C22+(drdp!I22)*'DBH-U'!$D22)</f>
        <v>1.7129001377342544E-3</v>
      </c>
      <c r="J22" s="18">
        <f>Model!$W$26*((drdp!D22)*'DBH-U'!$B22+(drdp!G22)*'DBH-U'!$C22+(drdp!J22)*'DBH-U'!$D22)</f>
        <v>0</v>
      </c>
      <c r="K22" s="21">
        <f>SUM(E$3:E21)+H22</f>
        <v>0</v>
      </c>
      <c r="L22" s="21">
        <f>SUM(F$3:F21)+I22</f>
        <v>2.2824529180116124E-3</v>
      </c>
      <c r="M22" s="21">
        <f>SUM(G$3:G21)+J22</f>
        <v>0</v>
      </c>
      <c r="N22" s="21"/>
      <c r="O22" s="21"/>
      <c r="P22" s="21"/>
      <c r="Q22" s="19">
        <f t="shared" si="2"/>
        <v>0</v>
      </c>
      <c r="R22" s="19">
        <f t="shared" si="2"/>
        <v>5.2095913229397243E-6</v>
      </c>
      <c r="S22" s="19">
        <f t="shared" si="2"/>
        <v>0</v>
      </c>
      <c r="T22" s="19">
        <f t="shared" si="3"/>
        <v>0</v>
      </c>
      <c r="U22" s="19">
        <f t="shared" si="4"/>
        <v>0</v>
      </c>
      <c r="V22" s="19">
        <f t="shared" si="5"/>
        <v>0</v>
      </c>
    </row>
    <row r="23" spans="1:22" x14ac:dyDescent="0.25">
      <c r="A23" s="26">
        <f>Wellpath!E23</f>
        <v>570</v>
      </c>
      <c r="B23" s="22">
        <v>0</v>
      </c>
      <c r="C23" s="22">
        <v>0</v>
      </c>
      <c r="D23" s="22">
        <f t="shared" si="0"/>
        <v>4.7931219674804699E-5</v>
      </c>
      <c r="E23" s="20">
        <f>Model!$W$26*((drdp!B23+drdp!K23)*'DBH-U'!$B23+(drdp!E23+drdp!N23)*'DBH-U'!$C23+(drdp!H23+drdp!Q23)*'DBH-U'!$D23)</f>
        <v>0</v>
      </c>
      <c r="F23" s="20">
        <f>Model!$W$26*((drdp!C23+drdp!L23)*'DBH-U'!$B23+(drdp!F23+drdp!O23)*'DBH-U'!$C23+(drdp!I23+drdp!R23)*'DBH-U'!$D23)</f>
        <v>5.9907501749868674E-3</v>
      </c>
      <c r="G23" s="20">
        <f>Model!$W$26*((drdp!D23+drdp!M23)*'DBH-U'!$B23+(drdp!G23+drdp!P23)*'DBH-U'!$C23+(drdp!J23+drdp!S23)*'DBH-U'!$D23)</f>
        <v>0</v>
      </c>
      <c r="H23" s="18">
        <f>Model!$W$26*((drdp!B23)*'DBH-U'!$B23+(drdp!E23)*'DBH-U'!$C23+(drdp!H23)*'DBH-U'!$D23)</f>
        <v>0</v>
      </c>
      <c r="I23" s="18">
        <f>Model!$W$26*((drdp!C23)*'DBH-U'!$B23+(drdp!F23)*'DBH-U'!$C23+(drdp!I23)*'DBH-U'!$D23)</f>
        <v>2.9953750874934337E-3</v>
      </c>
      <c r="J23" s="18">
        <f>Model!$W$26*((drdp!D23)*'DBH-U'!$B23+(drdp!G23)*'DBH-U'!$C23+(drdp!J23)*'DBH-U'!$D23)</f>
        <v>0</v>
      </c>
      <c r="K23" s="21">
        <f>SUM(E$3:E22)+H23</f>
        <v>0</v>
      </c>
      <c r="L23" s="21">
        <f>SUM(F$3:F22)+I23</f>
        <v>6.9907281432393005E-3</v>
      </c>
      <c r="M23" s="21">
        <f>SUM(G$3:G22)+J23</f>
        <v>0</v>
      </c>
      <c r="N23" s="21"/>
      <c r="O23" s="21"/>
      <c r="P23" s="21"/>
      <c r="Q23" s="19">
        <f t="shared" si="2"/>
        <v>0</v>
      </c>
      <c r="R23" s="19">
        <f t="shared" si="2"/>
        <v>4.8870279972678001E-5</v>
      </c>
      <c r="S23" s="19">
        <f t="shared" si="2"/>
        <v>0</v>
      </c>
      <c r="T23" s="19">
        <f t="shared" si="3"/>
        <v>0</v>
      </c>
      <c r="U23" s="19">
        <f t="shared" si="4"/>
        <v>0</v>
      </c>
      <c r="V23" s="19">
        <f t="shared" si="5"/>
        <v>0</v>
      </c>
    </row>
    <row r="24" spans="1:22" x14ac:dyDescent="0.25">
      <c r="A24" s="26">
        <f>Wellpath!E24</f>
        <v>600</v>
      </c>
      <c r="B24" s="22">
        <v>0</v>
      </c>
      <c r="C24" s="22">
        <v>0</v>
      </c>
      <c r="D24" s="22">
        <f t="shared" si="0"/>
        <v>4.7931219674804699E-5</v>
      </c>
      <c r="E24" s="20">
        <f>Model!$W$26*((drdp!B24+drdp!K24)*'DBH-U'!$B24+(drdp!E24+drdp!N24)*'DBH-U'!$C24+(drdp!H24+drdp!Q24)*'DBH-U'!$D24)</f>
        <v>0</v>
      </c>
      <c r="F24" s="20">
        <f>Model!$W$26*((drdp!C24+drdp!L24)*'DBH-U'!$B24+(drdp!F24+drdp!O24)*'DBH-U'!$C24+(drdp!I24+drdp!R24)*'DBH-U'!$D24)</f>
        <v>8.5442963410551579E-3</v>
      </c>
      <c r="G24" s="20">
        <f>Model!$W$26*((drdp!D24+drdp!M24)*'DBH-U'!$B24+(drdp!G24+drdp!P24)*'DBH-U'!$C24+(drdp!J24+drdp!S24)*'DBH-U'!$D24)</f>
        <v>0</v>
      </c>
      <c r="H24" s="18">
        <f>Model!$W$26*((drdp!B24)*'DBH-U'!$B24+(drdp!E24)*'DBH-U'!$C24+(drdp!H24)*'DBH-U'!$D24)</f>
        <v>0</v>
      </c>
      <c r="I24" s="18">
        <f>Model!$W$26*((drdp!C24)*'DBH-U'!$B24+(drdp!F24)*'DBH-U'!$C24+(drdp!I24)*'DBH-U'!$D24)</f>
        <v>4.272148170527579E-3</v>
      </c>
      <c r="J24" s="18">
        <f>Model!$W$26*((drdp!D24)*'DBH-U'!$B24+(drdp!G24)*'DBH-U'!$C24+(drdp!J24)*'DBH-U'!$D24)</f>
        <v>0</v>
      </c>
      <c r="K24" s="21">
        <f>SUM(E$3:E23)+H24</f>
        <v>0</v>
      </c>
      <c r="L24" s="21">
        <f>SUM(F$3:F23)+I24</f>
        <v>1.4258251401260313E-2</v>
      </c>
      <c r="M24" s="21">
        <f>SUM(G$3:G23)+J24</f>
        <v>0</v>
      </c>
      <c r="N24" s="21"/>
      <c r="O24" s="21"/>
      <c r="P24" s="21"/>
      <c r="Q24" s="19">
        <f t="shared" si="2"/>
        <v>0</v>
      </c>
      <c r="R24" s="19">
        <f t="shared" si="2"/>
        <v>2.0329773302154167E-4</v>
      </c>
      <c r="S24" s="19">
        <f t="shared" si="2"/>
        <v>0</v>
      </c>
      <c r="T24" s="19">
        <f t="shared" si="3"/>
        <v>0</v>
      </c>
      <c r="U24" s="19">
        <f t="shared" si="4"/>
        <v>0</v>
      </c>
      <c r="V24" s="19">
        <f t="shared" si="5"/>
        <v>0</v>
      </c>
    </row>
    <row r="25" spans="1:22" x14ac:dyDescent="0.25">
      <c r="A25" s="26">
        <f>Wellpath!E25</f>
        <v>630</v>
      </c>
      <c r="B25" s="22">
        <v>0</v>
      </c>
      <c r="C25" s="22">
        <v>0</v>
      </c>
      <c r="D25" s="22">
        <f t="shared" si="0"/>
        <v>4.7931219674804699E-5</v>
      </c>
      <c r="E25" s="20">
        <f>Model!$W$26*((drdp!B25+drdp!K25)*'DBH-U'!$B25+(drdp!E25+drdp!N25)*'DBH-U'!$C25+(drdp!H25+drdp!Q25)*'DBH-U'!$D25)</f>
        <v>0</v>
      </c>
      <c r="F25" s="20">
        <f>Model!$W$26*((drdp!C25+drdp!L25)*'DBH-U'!$B25+(drdp!F25+drdp!O25)*'DBH-U'!$C25+(drdp!I25+drdp!R25)*'DBH-U'!$D25)</f>
        <v>1.1081577953412193E-2</v>
      </c>
      <c r="G25" s="20">
        <f>Model!$W$26*((drdp!D25+drdp!M25)*'DBH-U'!$B25+(drdp!G25+drdp!P25)*'DBH-U'!$C25+(drdp!J25+drdp!S25)*'DBH-U'!$D25)</f>
        <v>0</v>
      </c>
      <c r="H25" s="18">
        <f>Model!$W$26*((drdp!B25)*'DBH-U'!$B25+(drdp!E25)*'DBH-U'!$C25+(drdp!H25)*'DBH-U'!$D25)</f>
        <v>0</v>
      </c>
      <c r="I25" s="18">
        <f>Model!$W$26*((drdp!C25)*'DBH-U'!$B25+(drdp!F25)*'DBH-U'!$C25+(drdp!I25)*'DBH-U'!$D25)</f>
        <v>5.5407889767060967E-3</v>
      </c>
      <c r="J25" s="18">
        <f>Model!$W$26*((drdp!D25)*'DBH-U'!$B25+(drdp!G25)*'DBH-U'!$C25+(drdp!J25)*'DBH-U'!$D25)</f>
        <v>0</v>
      </c>
      <c r="K25" s="21">
        <f>SUM(E$3:E24)+H25</f>
        <v>0</v>
      </c>
      <c r="L25" s="21">
        <f>SUM(F$3:F24)+I25</f>
        <v>2.4071188548493987E-2</v>
      </c>
      <c r="M25" s="21">
        <f>SUM(G$3:G24)+J25</f>
        <v>0</v>
      </c>
      <c r="N25" s="21"/>
      <c r="O25" s="21"/>
      <c r="P25" s="21"/>
      <c r="Q25" s="19">
        <f t="shared" si="2"/>
        <v>0</v>
      </c>
      <c r="R25" s="19">
        <f t="shared" si="2"/>
        <v>5.7942211813714808E-4</v>
      </c>
      <c r="S25" s="19">
        <f t="shared" si="2"/>
        <v>0</v>
      </c>
      <c r="T25" s="19">
        <f t="shared" si="3"/>
        <v>0</v>
      </c>
      <c r="U25" s="19">
        <f t="shared" si="4"/>
        <v>0</v>
      </c>
      <c r="V25" s="19">
        <f t="shared" si="5"/>
        <v>0</v>
      </c>
    </row>
    <row r="26" spans="1:22" x14ac:dyDescent="0.25">
      <c r="A26" s="26">
        <f>Wellpath!E26</f>
        <v>660</v>
      </c>
      <c r="B26" s="22">
        <v>0</v>
      </c>
      <c r="C26" s="22">
        <v>0</v>
      </c>
      <c r="D26" s="22">
        <f t="shared" si="0"/>
        <v>4.7931219674804699E-5</v>
      </c>
      <c r="E26" s="20">
        <f>Model!$W$26*((drdp!B26+drdp!K26)*'DBH-U'!$B26+(drdp!E26+drdp!N26)*'DBH-U'!$C26+(drdp!H26+drdp!Q26)*'DBH-U'!$D26)</f>
        <v>0</v>
      </c>
      <c r="F26" s="20">
        <f>Model!$W$26*((drdp!C26+drdp!L26)*'DBH-U'!$B26+(drdp!F26+drdp!O26)*'DBH-U'!$C26+(drdp!I26+drdp!R26)*'DBH-U'!$D26)</f>
        <v>1.3597765152299192E-2</v>
      </c>
      <c r="G26" s="20">
        <f>Model!$W$26*((drdp!D26+drdp!M26)*'DBH-U'!$B26+(drdp!G26+drdp!P26)*'DBH-U'!$C26+(drdp!J26+drdp!S26)*'DBH-U'!$D26)</f>
        <v>0</v>
      </c>
      <c r="H26" s="18">
        <f>Model!$W$26*((drdp!B26)*'DBH-U'!$B26+(drdp!E26)*'DBH-U'!$C26+(drdp!H26)*'DBH-U'!$D26)</f>
        <v>0</v>
      </c>
      <c r="I26" s="18">
        <f>Model!$W$26*((drdp!C26)*'DBH-U'!$B26+(drdp!F26)*'DBH-U'!$C26+(drdp!I26)*'DBH-U'!$D26)</f>
        <v>6.7988825761495959E-3</v>
      </c>
      <c r="J26" s="18">
        <f>Model!$W$26*((drdp!D26)*'DBH-U'!$B26+(drdp!G26)*'DBH-U'!$C26+(drdp!J26)*'DBH-U'!$D26)</f>
        <v>0</v>
      </c>
      <c r="K26" s="21">
        <f>SUM(E$3:E25)+H26</f>
        <v>0</v>
      </c>
      <c r="L26" s="21">
        <f>SUM(F$3:F25)+I26</f>
        <v>3.6410860101349682E-2</v>
      </c>
      <c r="M26" s="21">
        <f>SUM(G$3:G25)+J26</f>
        <v>0</v>
      </c>
      <c r="N26" s="21"/>
      <c r="O26" s="21"/>
      <c r="P26" s="21"/>
      <c r="Q26" s="19">
        <f t="shared" si="2"/>
        <v>0</v>
      </c>
      <c r="R26" s="19">
        <f t="shared" si="2"/>
        <v>1.3257507333200582E-3</v>
      </c>
      <c r="S26" s="19">
        <f t="shared" si="2"/>
        <v>0</v>
      </c>
      <c r="T26" s="19">
        <f t="shared" si="3"/>
        <v>0</v>
      </c>
      <c r="U26" s="19">
        <f t="shared" si="4"/>
        <v>0</v>
      </c>
      <c r="V26" s="19">
        <f t="shared" si="5"/>
        <v>0</v>
      </c>
    </row>
    <row r="27" spans="1:22" x14ac:dyDescent="0.25">
      <c r="A27" s="26">
        <f>Wellpath!E27</f>
        <v>690</v>
      </c>
      <c r="B27" s="22">
        <v>0</v>
      </c>
      <c r="C27" s="22">
        <v>0</v>
      </c>
      <c r="D27" s="22">
        <f t="shared" si="0"/>
        <v>4.7931219674804699E-5</v>
      </c>
      <c r="E27" s="20">
        <f>Model!$W$26*((drdp!B27+drdp!K27)*'DBH-U'!$B27+(drdp!E27+drdp!N27)*'DBH-U'!$C27+(drdp!H27+drdp!Q27)*'DBH-U'!$D27)</f>
        <v>0</v>
      </c>
      <c r="F27" s="20">
        <f>Model!$W$26*((drdp!C27+drdp!L27)*'DBH-U'!$B27+(drdp!F27+drdp!O27)*'DBH-U'!$C27+(drdp!I27+drdp!R27)*'DBH-U'!$D27)</f>
        <v>1.6088068232372337E-2</v>
      </c>
      <c r="G27" s="20">
        <f>Model!$W$26*((drdp!D27+drdp!M27)*'DBH-U'!$B27+(drdp!G27+drdp!P27)*'DBH-U'!$C27+(drdp!J27+drdp!S27)*'DBH-U'!$D27)</f>
        <v>0</v>
      </c>
      <c r="H27" s="18">
        <f>Model!$W$26*((drdp!B27)*'DBH-U'!$B27+(drdp!E27)*'DBH-U'!$C27+(drdp!H27)*'DBH-U'!$D27)</f>
        <v>0</v>
      </c>
      <c r="I27" s="18">
        <f>Model!$W$26*((drdp!C27)*'DBH-U'!$B27+(drdp!F27)*'DBH-U'!$C27+(drdp!I27)*'DBH-U'!$D27)</f>
        <v>8.0440341161861686E-3</v>
      </c>
      <c r="J27" s="18">
        <f>Model!$W$26*((drdp!D27)*'DBH-U'!$B27+(drdp!G27)*'DBH-U'!$C27+(drdp!J27)*'DBH-U'!$D27)</f>
        <v>0</v>
      </c>
      <c r="K27" s="21">
        <f>SUM(E$3:E26)+H27</f>
        <v>0</v>
      </c>
      <c r="L27" s="21">
        <f>SUM(F$3:F26)+I27</f>
        <v>5.1253776793685445E-2</v>
      </c>
      <c r="M27" s="21">
        <f>SUM(G$3:G26)+J27</f>
        <v>0</v>
      </c>
      <c r="N27" s="21"/>
      <c r="O27" s="21"/>
      <c r="P27" s="21"/>
      <c r="Q27" s="19">
        <f t="shared" si="2"/>
        <v>0</v>
      </c>
      <c r="R27" s="19">
        <f t="shared" si="2"/>
        <v>2.6269496356169288E-3</v>
      </c>
      <c r="S27" s="19">
        <f t="shared" si="2"/>
        <v>0</v>
      </c>
      <c r="T27" s="19">
        <f t="shared" si="3"/>
        <v>0</v>
      </c>
      <c r="U27" s="19">
        <f t="shared" si="4"/>
        <v>0</v>
      </c>
      <c r="V27" s="19">
        <f t="shared" si="5"/>
        <v>0</v>
      </c>
    </row>
    <row r="28" spans="1:22" x14ac:dyDescent="0.25">
      <c r="A28" s="26">
        <f>Wellpath!E28</f>
        <v>720</v>
      </c>
      <c r="B28" s="22">
        <v>0</v>
      </c>
      <c r="C28" s="22">
        <v>0</v>
      </c>
      <c r="D28" s="22">
        <f t="shared" si="0"/>
        <v>4.7931219674804699E-5</v>
      </c>
      <c r="E28" s="20">
        <f>Model!$W$26*((drdp!B28+drdp!K28)*'DBH-U'!$B28+(drdp!E28+drdp!N28)*'DBH-U'!$C28+(drdp!H28+drdp!Q28)*'DBH-U'!$D28)</f>
        <v>0</v>
      </c>
      <c r="F28" s="20">
        <f>Model!$W$26*((drdp!C28+drdp!L28)*'DBH-U'!$B28+(drdp!F28+drdp!O28)*'DBH-U'!$C28+(drdp!I28+drdp!R28)*'DBH-U'!$D28)</f>
        <v>1.8547746760179139E-2</v>
      </c>
      <c r="G28" s="20">
        <f>Model!$W$26*((drdp!D28+drdp!M28)*'DBH-U'!$B28+(drdp!G28+drdp!P28)*'DBH-U'!$C28+(drdp!J28+drdp!S28)*'DBH-U'!$D28)</f>
        <v>0</v>
      </c>
      <c r="H28" s="18">
        <f>Model!$W$26*((drdp!B28)*'DBH-U'!$B28+(drdp!E28)*'DBH-U'!$C28+(drdp!H28)*'DBH-U'!$D28)</f>
        <v>0</v>
      </c>
      <c r="I28" s="18">
        <f>Model!$W$26*((drdp!C28)*'DBH-U'!$B28+(drdp!F28)*'DBH-U'!$C28+(drdp!I28)*'DBH-U'!$D28)</f>
        <v>9.2738733800895694E-3</v>
      </c>
      <c r="J28" s="18">
        <f>Model!$W$26*((drdp!D28)*'DBH-U'!$B28+(drdp!G28)*'DBH-U'!$C28+(drdp!J28)*'DBH-U'!$D28)</f>
        <v>0</v>
      </c>
      <c r="K28" s="21">
        <f>SUM(E$3:E27)+H28</f>
        <v>0</v>
      </c>
      <c r="L28" s="21">
        <f>SUM(F$3:F27)+I28</f>
        <v>6.8571684289961188E-2</v>
      </c>
      <c r="M28" s="21">
        <f>SUM(G$3:G27)+J28</f>
        <v>0</v>
      </c>
      <c r="N28" s="21"/>
      <c r="O28" s="21"/>
      <c r="P28" s="21"/>
      <c r="Q28" s="19">
        <f t="shared" si="2"/>
        <v>0</v>
      </c>
      <c r="R28" s="19">
        <f t="shared" si="2"/>
        <v>4.7020758863621096E-3</v>
      </c>
      <c r="S28" s="19">
        <f t="shared" si="2"/>
        <v>0</v>
      </c>
      <c r="T28" s="19">
        <f t="shared" si="3"/>
        <v>0</v>
      </c>
      <c r="U28" s="19">
        <f t="shared" si="4"/>
        <v>0</v>
      </c>
      <c r="V28" s="19">
        <f t="shared" si="5"/>
        <v>0</v>
      </c>
    </row>
    <row r="29" spans="1:22" x14ac:dyDescent="0.25">
      <c r="A29" s="26">
        <f>Wellpath!E29</f>
        <v>750</v>
      </c>
      <c r="B29" s="22">
        <v>0</v>
      </c>
      <c r="C29" s="22">
        <v>0</v>
      </c>
      <c r="D29" s="22">
        <f t="shared" si="0"/>
        <v>4.7931219674804699E-5</v>
      </c>
      <c r="E29" s="20">
        <f>Model!$W$26*((drdp!B29+drdp!K29)*'DBH-U'!$B29+(drdp!E29+drdp!N29)*'DBH-U'!$C29+(drdp!H29+drdp!Q29)*'DBH-U'!$D29)</f>
        <v>0</v>
      </c>
      <c r="F29" s="20">
        <f>Model!$W$26*((drdp!C29+drdp!L29)*'DBH-U'!$B29+(drdp!F29+drdp!O29)*'DBH-U'!$C29+(drdp!I29+drdp!R29)*'DBH-U'!$D29)</f>
        <v>2.0972118597842933E-2</v>
      </c>
      <c r="G29" s="20">
        <f>Model!$W$26*((drdp!D29+drdp!M29)*'DBH-U'!$B29+(drdp!G29+drdp!P29)*'DBH-U'!$C29+(drdp!J29+drdp!S29)*'DBH-U'!$D29)</f>
        <v>0</v>
      </c>
      <c r="H29" s="18">
        <f>Model!$W$26*((drdp!B29)*'DBH-U'!$B29+(drdp!E29)*'DBH-U'!$C29+(drdp!H29)*'DBH-U'!$D29)</f>
        <v>0</v>
      </c>
      <c r="I29" s="18">
        <f>Model!$W$26*((drdp!C29)*'DBH-U'!$B29+(drdp!F29)*'DBH-U'!$C29+(drdp!I29)*'DBH-U'!$D29)</f>
        <v>1.0486059298921466E-2</v>
      </c>
      <c r="J29" s="18">
        <f>Model!$W$26*((drdp!D29)*'DBH-U'!$B29+(drdp!G29)*'DBH-U'!$C29+(drdp!J29)*'DBH-U'!$D29)</f>
        <v>0</v>
      </c>
      <c r="K29" s="21">
        <f>SUM(E$3:E28)+H29</f>
        <v>0</v>
      </c>
      <c r="L29" s="21">
        <f>SUM(F$3:F28)+I29</f>
        <v>8.833161696897221E-2</v>
      </c>
      <c r="M29" s="21">
        <f>SUM(G$3:G28)+J29</f>
        <v>0</v>
      </c>
      <c r="N29" s="21"/>
      <c r="O29" s="21"/>
      <c r="P29" s="21"/>
      <c r="Q29" s="19">
        <f t="shared" si="2"/>
        <v>0</v>
      </c>
      <c r="R29" s="19">
        <f t="shared" si="2"/>
        <v>7.8024745563532189E-3</v>
      </c>
      <c r="S29" s="19">
        <f t="shared" si="2"/>
        <v>0</v>
      </c>
      <c r="T29" s="19">
        <f t="shared" si="3"/>
        <v>0</v>
      </c>
      <c r="U29" s="19">
        <f t="shared" si="4"/>
        <v>0</v>
      </c>
      <c r="V29" s="19">
        <f t="shared" si="5"/>
        <v>0</v>
      </c>
    </row>
    <row r="30" spans="1:22" x14ac:dyDescent="0.25">
      <c r="A30" s="26">
        <f>Wellpath!E30</f>
        <v>780</v>
      </c>
      <c r="B30" s="22">
        <v>0</v>
      </c>
      <c r="C30" s="22">
        <v>0</v>
      </c>
      <c r="D30" s="22">
        <f t="shared" si="0"/>
        <v>4.7931219674804699E-5</v>
      </c>
      <c r="E30" s="20">
        <f>Model!$W$26*((drdp!B30+drdp!K30)*'DBH-U'!$B30+(drdp!E30+drdp!N30)*'DBH-U'!$C30+(drdp!H30+drdp!Q30)*'DBH-U'!$D30)</f>
        <v>0</v>
      </c>
      <c r="F30" s="20">
        <f>Model!$W$26*((drdp!C30+drdp!L30)*'DBH-U'!$B30+(drdp!F30+drdp!O30)*'DBH-U'!$C30+(drdp!I30+drdp!R30)*'DBH-U'!$D30)</f>
        <v>2.3356568815778432E-2</v>
      </c>
      <c r="G30" s="20">
        <f>Model!$W$26*((drdp!D30+drdp!M30)*'DBH-U'!$B30+(drdp!G30+drdp!P30)*'DBH-U'!$C30+(drdp!J30+drdp!S30)*'DBH-U'!$D30)</f>
        <v>0</v>
      </c>
      <c r="H30" s="18">
        <f>Model!$W$26*((drdp!B30)*'DBH-U'!$B30+(drdp!E30)*'DBH-U'!$C30+(drdp!H30)*'DBH-U'!$D30)</f>
        <v>0</v>
      </c>
      <c r="I30" s="18">
        <f>Model!$W$26*((drdp!C30)*'DBH-U'!$B30+(drdp!F30)*'DBH-U'!$C30+(drdp!I30)*'DBH-U'!$D30)</f>
        <v>1.1678284407889216E-2</v>
      </c>
      <c r="J30" s="18">
        <f>Model!$W$26*((drdp!D30)*'DBH-U'!$B30+(drdp!G30)*'DBH-U'!$C30+(drdp!J30)*'DBH-U'!$D30)</f>
        <v>0</v>
      </c>
      <c r="K30" s="21">
        <f>SUM(E$3:E29)+H30</f>
        <v>0</v>
      </c>
      <c r="L30" s="21">
        <f>SUM(F$3:F29)+I30</f>
        <v>0.11049596067578289</v>
      </c>
      <c r="M30" s="21">
        <f>SUM(G$3:G29)+J30</f>
        <v>0</v>
      </c>
      <c r="N30" s="21"/>
      <c r="O30" s="21"/>
      <c r="P30" s="21"/>
      <c r="Q30" s="19">
        <f t="shared" si="2"/>
        <v>0</v>
      </c>
      <c r="R30" s="19">
        <f t="shared" si="2"/>
        <v>1.2209357325664159E-2</v>
      </c>
      <c r="S30" s="19">
        <f t="shared" si="2"/>
        <v>0</v>
      </c>
      <c r="T30" s="19">
        <f t="shared" si="3"/>
        <v>0</v>
      </c>
      <c r="U30" s="19">
        <f t="shared" si="4"/>
        <v>0</v>
      </c>
      <c r="V30" s="19">
        <f t="shared" si="5"/>
        <v>0</v>
      </c>
    </row>
    <row r="31" spans="1:22" x14ac:dyDescent="0.25">
      <c r="A31" s="26">
        <f>Wellpath!E31</f>
        <v>810</v>
      </c>
      <c r="B31" s="22">
        <v>0</v>
      </c>
      <c r="C31" s="22">
        <v>0</v>
      </c>
      <c r="D31" s="22">
        <f t="shared" si="0"/>
        <v>4.7931219674804699E-5</v>
      </c>
      <c r="E31" s="20">
        <f>Model!$W$26*((drdp!B31+drdp!K31)*'DBH-U'!$B31+(drdp!E31+drdp!N31)*'DBH-U'!$C31+(drdp!H31+drdp!Q31)*'DBH-U'!$D31)</f>
        <v>0</v>
      </c>
      <c r="F31" s="20">
        <f>Model!$W$26*((drdp!C31+drdp!L31)*'DBH-U'!$B31+(drdp!F31+drdp!O31)*'DBH-U'!$C31+(drdp!I31+drdp!R31)*'DBH-U'!$D31)</f>
        <v>2.5696558477472507E-2</v>
      </c>
      <c r="G31" s="20">
        <f>Model!$W$26*((drdp!D31+drdp!M31)*'DBH-U'!$B31+(drdp!G31+drdp!P31)*'DBH-U'!$C31+(drdp!J31+drdp!S31)*'DBH-U'!$D31)</f>
        <v>0</v>
      </c>
      <c r="H31" s="18">
        <f>Model!$W$26*((drdp!B31)*'DBH-U'!$B31+(drdp!E31)*'DBH-U'!$C31+(drdp!H31)*'DBH-U'!$D31)</f>
        <v>0</v>
      </c>
      <c r="I31" s="18">
        <f>Model!$W$26*((drdp!C31)*'DBH-U'!$B31+(drdp!F31)*'DBH-U'!$C31+(drdp!I31)*'DBH-U'!$D31)</f>
        <v>1.2848279238736254E-2</v>
      </c>
      <c r="J31" s="18">
        <f>Model!$W$26*((drdp!D31)*'DBH-U'!$B31+(drdp!G31)*'DBH-U'!$C31+(drdp!J31)*'DBH-U'!$D31)</f>
        <v>0</v>
      </c>
      <c r="K31" s="21">
        <f>SUM(E$3:E30)+H31</f>
        <v>0</v>
      </c>
      <c r="L31" s="21">
        <f>SUM(F$3:F30)+I31</f>
        <v>0.13502252432240835</v>
      </c>
      <c r="M31" s="21">
        <f>SUM(G$3:G30)+J31</f>
        <v>0</v>
      </c>
      <c r="N31" s="21"/>
      <c r="O31" s="21"/>
      <c r="P31" s="21"/>
      <c r="Q31" s="19">
        <f t="shared" si="2"/>
        <v>0</v>
      </c>
      <c r="R31" s="19">
        <f t="shared" si="2"/>
        <v>1.8231082074395357E-2</v>
      </c>
      <c r="S31" s="19">
        <f t="shared" si="2"/>
        <v>0</v>
      </c>
      <c r="T31" s="19">
        <f t="shared" si="3"/>
        <v>0</v>
      </c>
      <c r="U31" s="19">
        <f t="shared" si="4"/>
        <v>0</v>
      </c>
      <c r="V31" s="19">
        <f t="shared" si="5"/>
        <v>0</v>
      </c>
    </row>
    <row r="32" spans="1:22" x14ac:dyDescent="0.25">
      <c r="A32" s="26">
        <f>Wellpath!E32</f>
        <v>840</v>
      </c>
      <c r="B32" s="22">
        <v>0</v>
      </c>
      <c r="C32" s="22">
        <v>0</v>
      </c>
      <c r="D32" s="22">
        <f t="shared" si="0"/>
        <v>4.7931219674804699E-5</v>
      </c>
      <c r="E32" s="20">
        <f>Model!$W$26*((drdp!B32+drdp!K32)*'DBH-U'!$B32+(drdp!E32+drdp!N32)*'DBH-U'!$C32+(drdp!H32+drdp!Q32)*'DBH-U'!$D32)</f>
        <v>0</v>
      </c>
      <c r="F32" s="20">
        <f>Model!$W$26*((drdp!C32+drdp!L32)*'DBH-U'!$B32+(drdp!F32+drdp!O32)*'DBH-U'!$C32+(drdp!I32+drdp!R32)*'DBH-U'!$D32)</f>
        <v>2.7987633279607807E-2</v>
      </c>
      <c r="G32" s="20">
        <f>Model!$W$26*((drdp!D32+drdp!M32)*'DBH-U'!$B32+(drdp!G32+drdp!P32)*'DBH-U'!$C32+(drdp!J32+drdp!S32)*'DBH-U'!$D32)</f>
        <v>0</v>
      </c>
      <c r="H32" s="18">
        <f>Model!$W$26*((drdp!B32)*'DBH-U'!$B32+(drdp!E32)*'DBH-U'!$C32+(drdp!H32)*'DBH-U'!$D32)</f>
        <v>0</v>
      </c>
      <c r="I32" s="18">
        <f>Model!$W$26*((drdp!C32)*'DBH-U'!$B32+(drdp!F32)*'DBH-U'!$C32+(drdp!I32)*'DBH-U'!$D32)</f>
        <v>1.3993816639803904E-2</v>
      </c>
      <c r="J32" s="18">
        <f>Model!$W$26*((drdp!D32)*'DBH-U'!$B32+(drdp!G32)*'DBH-U'!$C32+(drdp!J32)*'DBH-U'!$D32)</f>
        <v>0</v>
      </c>
      <c r="K32" s="21">
        <f>SUM(E$3:E31)+H32</f>
        <v>0</v>
      </c>
      <c r="L32" s="21">
        <f>SUM(F$3:F31)+I32</f>
        <v>0.16186462020094852</v>
      </c>
      <c r="M32" s="21">
        <f>SUM(G$3:G31)+J32</f>
        <v>0</v>
      </c>
      <c r="N32" s="21"/>
      <c r="O32" s="21"/>
      <c r="P32" s="21"/>
      <c r="Q32" s="19">
        <f t="shared" si="2"/>
        <v>0</v>
      </c>
      <c r="R32" s="19">
        <f t="shared" si="2"/>
        <v>2.6200155272797312E-2</v>
      </c>
      <c r="S32" s="19">
        <f t="shared" si="2"/>
        <v>0</v>
      </c>
      <c r="T32" s="19">
        <f t="shared" si="3"/>
        <v>0</v>
      </c>
      <c r="U32" s="19">
        <f t="shared" si="4"/>
        <v>0</v>
      </c>
      <c r="V32" s="19">
        <f t="shared" si="5"/>
        <v>0</v>
      </c>
    </row>
    <row r="33" spans="1:23" x14ac:dyDescent="0.25">
      <c r="A33" s="26">
        <f>Wellpath!E33</f>
        <v>870</v>
      </c>
      <c r="B33" s="22">
        <v>0</v>
      </c>
      <c r="C33" s="22">
        <v>0</v>
      </c>
      <c r="D33" s="22">
        <f t="shared" si="0"/>
        <v>4.7931219674804699E-5</v>
      </c>
      <c r="E33" s="20">
        <f>Model!$W$26*((drdp!B33+drdp!K33)*'DBH-U'!$B33+(drdp!E33+drdp!N33)*'DBH-U'!$C33+(drdp!H33+drdp!Q33)*'DBH-U'!$D33)</f>
        <v>0</v>
      </c>
      <c r="F33" s="20">
        <f>Model!$W$26*((drdp!C33+drdp!L33)*'DBH-U'!$B33+(drdp!F33+drdp!O33)*'DBH-U'!$C33+(drdp!I33+drdp!R33)*'DBH-U'!$D33)</f>
        <v>3.0225432031082279E-2</v>
      </c>
      <c r="G33" s="20">
        <f>Model!$W$26*((drdp!D33+drdp!M33)*'DBH-U'!$B33+(drdp!G33+drdp!P33)*'DBH-U'!$C33+(drdp!J33+drdp!S33)*'DBH-U'!$D33)</f>
        <v>0</v>
      </c>
      <c r="H33" s="18">
        <f>Model!$W$26*((drdp!B33)*'DBH-U'!$B33+(drdp!E33)*'DBH-U'!$C33+(drdp!H33)*'DBH-U'!$D33)</f>
        <v>0</v>
      </c>
      <c r="I33" s="18">
        <f>Model!$W$26*((drdp!C33)*'DBH-U'!$B33+(drdp!F33)*'DBH-U'!$C33+(drdp!I33)*'DBH-U'!$D33)</f>
        <v>1.511271601554114E-2</v>
      </c>
      <c r="J33" s="18">
        <f>Model!$W$26*((drdp!D33)*'DBH-U'!$B33+(drdp!G33)*'DBH-U'!$C33+(drdp!J33)*'DBH-U'!$D33)</f>
        <v>0</v>
      </c>
      <c r="K33" s="21">
        <f>SUM(E$3:E32)+H33</f>
        <v>0</v>
      </c>
      <c r="L33" s="21">
        <f>SUM(F$3:F32)+I33</f>
        <v>0.19097115285629357</v>
      </c>
      <c r="M33" s="21">
        <f>SUM(G$3:G32)+J33</f>
        <v>0</v>
      </c>
      <c r="N33" s="21"/>
      <c r="O33" s="21"/>
      <c r="P33" s="21"/>
      <c r="Q33" s="19">
        <f t="shared" si="2"/>
        <v>0</v>
      </c>
      <c r="R33" s="19">
        <f t="shared" si="2"/>
        <v>3.6469981223261845E-2</v>
      </c>
      <c r="S33" s="19">
        <f t="shared" si="2"/>
        <v>0</v>
      </c>
      <c r="T33" s="19">
        <f t="shared" si="3"/>
        <v>0</v>
      </c>
      <c r="U33" s="19">
        <f t="shared" si="4"/>
        <v>0</v>
      </c>
      <c r="V33" s="19">
        <f t="shared" si="5"/>
        <v>0</v>
      </c>
    </row>
    <row r="34" spans="1:23" x14ac:dyDescent="0.25">
      <c r="A34" s="26">
        <f>Wellpath!E34</f>
        <v>900</v>
      </c>
      <c r="B34" s="22">
        <v>0</v>
      </c>
      <c r="C34" s="22">
        <v>0</v>
      </c>
      <c r="D34" s="22">
        <f t="shared" si="0"/>
        <v>4.7931219674804699E-5</v>
      </c>
      <c r="E34" s="20">
        <f>Model!$W$26*((drdp!B34+drdp!K34)*'DBH-U'!$B34+(drdp!E34+drdp!N34)*'DBH-U'!$C34+(drdp!H34+drdp!Q34)*'DBH-U'!$D34)</f>
        <v>0</v>
      </c>
      <c r="F34" s="20">
        <f>Model!$W$26*((drdp!C34+drdp!L34)*'DBH-U'!$B34+(drdp!F34+drdp!O34)*'DBH-U'!$C34+(drdp!I34+drdp!R34)*'DBH-U'!$D34)</f>
        <v>3.2405694954784341E-2</v>
      </c>
      <c r="G34" s="20">
        <f>Model!$W$26*((drdp!D34+drdp!M34)*'DBH-U'!$B34+(drdp!G34+drdp!P34)*'DBH-U'!$C34+(drdp!J34+drdp!S34)*'DBH-U'!$D34)</f>
        <v>0</v>
      </c>
      <c r="H34" s="18">
        <f>Model!$W$26*((drdp!B34)*'DBH-U'!$B34+(drdp!E34)*'DBH-U'!$C34+(drdp!H34)*'DBH-U'!$D34)</f>
        <v>0</v>
      </c>
      <c r="I34" s="18">
        <f>Model!$W$26*((drdp!C34)*'DBH-U'!$B34+(drdp!F34)*'DBH-U'!$C34+(drdp!I34)*'DBH-U'!$D34)</f>
        <v>1.620284747739217E-2</v>
      </c>
      <c r="J34" s="18">
        <f>Model!$W$26*((drdp!D34)*'DBH-U'!$B34+(drdp!G34)*'DBH-U'!$C34+(drdp!J34)*'DBH-U'!$D34)</f>
        <v>0</v>
      </c>
      <c r="K34" s="21">
        <f>SUM(E$3:E33)+H34</f>
        <v>0</v>
      </c>
      <c r="L34" s="21">
        <f>SUM(F$3:F33)+I34</f>
        <v>0.22228671634922686</v>
      </c>
      <c r="M34" s="21">
        <f>SUM(G$3:G33)+J34</f>
        <v>0</v>
      </c>
      <c r="N34" s="21"/>
      <c r="O34" s="21"/>
      <c r="P34" s="21"/>
      <c r="Q34" s="19">
        <f t="shared" si="2"/>
        <v>0</v>
      </c>
      <c r="R34" s="19">
        <f t="shared" si="2"/>
        <v>4.9411384265321642E-2</v>
      </c>
      <c r="S34" s="19">
        <f t="shared" si="2"/>
        <v>0</v>
      </c>
      <c r="T34" s="19">
        <f t="shared" si="3"/>
        <v>0</v>
      </c>
      <c r="U34" s="19">
        <f t="shared" si="4"/>
        <v>0</v>
      </c>
      <c r="V34" s="19">
        <f t="shared" si="5"/>
        <v>0</v>
      </c>
    </row>
    <row r="35" spans="1:23" x14ac:dyDescent="0.25">
      <c r="A35" s="26">
        <f>Wellpath!E35</f>
        <v>930</v>
      </c>
      <c r="B35" s="22">
        <v>0</v>
      </c>
      <c r="C35" s="22">
        <v>0</v>
      </c>
      <c r="D35" s="22">
        <f t="shared" si="0"/>
        <v>4.7931219674804699E-5</v>
      </c>
      <c r="E35" s="20">
        <f>Model!$W$26*((drdp!B35+drdp!K35)*'DBH-U'!$B35+(drdp!E35+drdp!N35)*'DBH-U'!$C35+(drdp!H35+drdp!Q35)*'DBH-U'!$D35)</f>
        <v>0</v>
      </c>
      <c r="F35" s="20">
        <f>Model!$W$26*((drdp!C35+drdp!L35)*'DBH-U'!$B35+(drdp!F35+drdp!O35)*'DBH-U'!$C35+(drdp!I35+drdp!R35)*'DBH-U'!$D35)</f>
        <v>3.4524271796320664E-2</v>
      </c>
      <c r="G35" s="20">
        <f>Model!$W$26*((drdp!D35+drdp!M35)*'DBH-U'!$B35+(drdp!G35+drdp!P35)*'DBH-U'!$C35+(drdp!J35+drdp!S35)*'DBH-U'!$D35)</f>
        <v>0</v>
      </c>
      <c r="H35" s="18">
        <f>Model!$W$26*((drdp!B35)*'DBH-U'!$B35+(drdp!E35)*'DBH-U'!$C35+(drdp!H35)*'DBH-U'!$D35)</f>
        <v>0</v>
      </c>
      <c r="I35" s="18">
        <f>Model!$W$26*((drdp!C35)*'DBH-U'!$B35+(drdp!F35)*'DBH-U'!$C35+(drdp!I35)*'DBH-U'!$D35)</f>
        <v>1.7262135898160332E-2</v>
      </c>
      <c r="J35" s="18">
        <f>Model!$W$26*((drdp!D35)*'DBH-U'!$B35+(drdp!G35)*'DBH-U'!$C35+(drdp!J35)*'DBH-U'!$D35)</f>
        <v>0</v>
      </c>
      <c r="K35" s="21">
        <f>SUM(E$3:E34)+H35</f>
        <v>0</v>
      </c>
      <c r="L35" s="21">
        <f>SUM(F$3:F34)+I35</f>
        <v>0.25575169972477935</v>
      </c>
      <c r="M35" s="21">
        <f>SUM(G$3:G34)+J35</f>
        <v>0</v>
      </c>
      <c r="N35" s="21"/>
      <c r="O35" s="21"/>
      <c r="P35" s="21"/>
      <c r="Q35" s="19">
        <f t="shared" si="2"/>
        <v>0</v>
      </c>
      <c r="R35" s="19">
        <f t="shared" si="2"/>
        <v>6.5408931912113694E-2</v>
      </c>
      <c r="S35" s="19">
        <f t="shared" si="2"/>
        <v>0</v>
      </c>
      <c r="T35" s="19">
        <f t="shared" si="3"/>
        <v>0</v>
      </c>
      <c r="U35" s="19">
        <f t="shared" si="4"/>
        <v>0</v>
      </c>
      <c r="V35" s="19">
        <f t="shared" si="5"/>
        <v>0</v>
      </c>
    </row>
    <row r="36" spans="1:23" x14ac:dyDescent="0.25">
      <c r="A36" s="26">
        <f>Wellpath!E36</f>
        <v>960</v>
      </c>
      <c r="B36" s="22">
        <v>0</v>
      </c>
      <c r="C36" s="22">
        <v>0</v>
      </c>
      <c r="D36" s="22">
        <f t="shared" si="0"/>
        <v>4.7931219674804699E-5</v>
      </c>
      <c r="E36" s="20">
        <f>Model!$W$26*((drdp!B36+drdp!K36)*'DBH-U'!$B36+(drdp!E36+drdp!N36)*'DBH-U'!$C36+(drdp!H36+drdp!Q36)*'DBH-U'!$D36)</f>
        <v>0</v>
      </c>
      <c r="F36" s="20">
        <f>Model!$W$26*((drdp!C36+drdp!L36)*'DBH-U'!$B36+(drdp!F36+drdp!O36)*'DBH-U'!$C36+(drdp!I36+drdp!R36)*'DBH-U'!$D36)</f>
        <v>3.6577129724261373E-2</v>
      </c>
      <c r="G36" s="20">
        <f>Model!$W$26*((drdp!D36+drdp!M36)*'DBH-U'!$B36+(drdp!G36+drdp!P36)*'DBH-U'!$C36+(drdp!J36+drdp!S36)*'DBH-U'!$D36)</f>
        <v>0</v>
      </c>
      <c r="H36" s="18">
        <f>Model!$W$26*((drdp!B36)*'DBH-U'!$B36+(drdp!E36)*'DBH-U'!$C36+(drdp!H36)*'DBH-U'!$D36)</f>
        <v>0</v>
      </c>
      <c r="I36" s="18">
        <f>Model!$W$26*((drdp!C36)*'DBH-U'!$B36+(drdp!F36)*'DBH-U'!$C36+(drdp!I36)*'DBH-U'!$D36)</f>
        <v>1.8288564862130686E-2</v>
      </c>
      <c r="J36" s="18">
        <f>Model!$W$26*((drdp!D36)*'DBH-U'!$B36+(drdp!G36)*'DBH-U'!$C36+(drdp!J36)*'DBH-U'!$D36)</f>
        <v>0</v>
      </c>
      <c r="K36" s="21">
        <f>SUM(E$3:E35)+H36</f>
        <v>0</v>
      </c>
      <c r="L36" s="21">
        <f>SUM(F$3:F35)+I36</f>
        <v>0.29130240048507039</v>
      </c>
      <c r="M36" s="21">
        <f>SUM(G$3:G35)+J36</f>
        <v>0</v>
      </c>
      <c r="N36" s="21"/>
      <c r="O36" s="21"/>
      <c r="P36" s="21"/>
      <c r="Q36" s="19">
        <f t="shared" si="2"/>
        <v>0</v>
      </c>
      <c r="R36" s="19">
        <f t="shared" si="2"/>
        <v>8.4857088528364336E-2</v>
      </c>
      <c r="S36" s="19">
        <f t="shared" si="2"/>
        <v>0</v>
      </c>
      <c r="T36" s="19">
        <f t="shared" si="3"/>
        <v>0</v>
      </c>
      <c r="U36" s="19">
        <f t="shared" si="4"/>
        <v>0</v>
      </c>
      <c r="V36" s="19">
        <f t="shared" si="5"/>
        <v>0</v>
      </c>
    </row>
    <row r="37" spans="1:23" x14ac:dyDescent="0.25">
      <c r="A37" s="26">
        <f>Wellpath!E37</f>
        <v>990</v>
      </c>
      <c r="B37" s="22">
        <v>0</v>
      </c>
      <c r="C37" s="22">
        <v>0</v>
      </c>
      <c r="D37" s="22">
        <f t="shared" si="0"/>
        <v>4.7931219674804699E-5</v>
      </c>
      <c r="E37" s="20">
        <f>Model!$W$26*((drdp!B37+drdp!K37)*'DBH-U'!$B37+(drdp!E37+drdp!N37)*'DBH-U'!$C37+(drdp!H37+drdp!Q37)*'DBH-U'!$D37)</f>
        <v>0</v>
      </c>
      <c r="F37" s="20">
        <f>Model!$W$26*((drdp!C37+drdp!L37)*'DBH-U'!$B37+(drdp!F37+drdp!O37)*'DBH-U'!$C37+(drdp!I37+drdp!R37)*'DBH-U'!$D37)</f>
        <v>3.8560361006863789E-2</v>
      </c>
      <c r="G37" s="20">
        <f>Model!$W$26*((drdp!D37+drdp!M37)*'DBH-U'!$B37+(drdp!G37+drdp!P37)*'DBH-U'!$C37+(drdp!J37+drdp!S37)*'DBH-U'!$D37)</f>
        <v>0</v>
      </c>
      <c r="H37" s="18">
        <f>Model!$W$26*((drdp!B37)*'DBH-U'!$B37+(drdp!E37)*'DBH-U'!$C37+(drdp!H37)*'DBH-U'!$D37)</f>
        <v>0</v>
      </c>
      <c r="I37" s="18">
        <f>Model!$W$26*((drdp!C37)*'DBH-U'!$B37+(drdp!F37)*'DBH-U'!$C37+(drdp!I37)*'DBH-U'!$D37)</f>
        <v>1.9280180503431894E-2</v>
      </c>
      <c r="J37" s="18">
        <f>Model!$W$26*((drdp!D37)*'DBH-U'!$B37+(drdp!G37)*'DBH-U'!$C37+(drdp!J37)*'DBH-U'!$D37)</f>
        <v>0</v>
      </c>
      <c r="K37" s="21">
        <f>SUM(E$3:E36)+H37</f>
        <v>0</v>
      </c>
      <c r="L37" s="21">
        <f>SUM(F$3:F36)+I37</f>
        <v>0.32887114585063293</v>
      </c>
      <c r="M37" s="21">
        <f>SUM(G$3:G36)+J37</f>
        <v>0</v>
      </c>
      <c r="N37" s="21"/>
      <c r="O37" s="21"/>
      <c r="P37" s="21"/>
      <c r="Q37" s="19">
        <f t="shared" si="2"/>
        <v>0</v>
      </c>
      <c r="R37" s="19">
        <f t="shared" si="2"/>
        <v>0.10815623057310828</v>
      </c>
      <c r="S37" s="19">
        <f t="shared" si="2"/>
        <v>0</v>
      </c>
      <c r="T37" s="19">
        <f t="shared" si="3"/>
        <v>0</v>
      </c>
      <c r="U37" s="19">
        <f t="shared" si="4"/>
        <v>0</v>
      </c>
      <c r="V37" s="19">
        <f t="shared" si="5"/>
        <v>0</v>
      </c>
    </row>
    <row r="38" spans="1:23" x14ac:dyDescent="0.25">
      <c r="A38" s="26">
        <f>Wellpath!E38</f>
        <v>1020</v>
      </c>
      <c r="B38" s="22">
        <v>0</v>
      </c>
      <c r="C38" s="22">
        <v>0</v>
      </c>
      <c r="D38" s="22">
        <f t="shared" si="0"/>
        <v>4.7931219674804699E-5</v>
      </c>
      <c r="E38" s="20">
        <f>Model!$W$26*((drdp!B38+drdp!K38)*'DBH-U'!$B38+(drdp!E38+drdp!N38)*'DBH-U'!$C38+(drdp!H38+drdp!Q38)*'DBH-U'!$D38)</f>
        <v>0</v>
      </c>
      <c r="F38" s="20">
        <f>Model!$W$26*((drdp!C38+drdp!L38)*'DBH-U'!$B38+(drdp!F38+drdp!O38)*'DBH-U'!$C38+(drdp!I38+drdp!R38)*'DBH-U'!$D38)</f>
        <v>4.0470190450662004E-2</v>
      </c>
      <c r="G38" s="20">
        <f>Model!$W$26*((drdp!D38+drdp!M38)*'DBH-U'!$B38+(drdp!G38+drdp!P38)*'DBH-U'!$C38+(drdp!J38+drdp!S38)*'DBH-U'!$D38)</f>
        <v>0</v>
      </c>
      <c r="H38" s="18">
        <f>Model!$W$26*((drdp!B38)*'DBH-U'!$B38+(drdp!E38)*'DBH-U'!$C38+(drdp!H38)*'DBH-U'!$D38)</f>
        <v>0</v>
      </c>
      <c r="I38" s="18">
        <f>Model!$W$26*((drdp!C38)*'DBH-U'!$B38+(drdp!F38)*'DBH-U'!$C38+(drdp!I38)*'DBH-U'!$D38)</f>
        <v>2.0235095225331002E-2</v>
      </c>
      <c r="J38" s="18">
        <f>Model!$W$26*((drdp!D38)*'DBH-U'!$B38+(drdp!G38)*'DBH-U'!$C38+(drdp!J38)*'DBH-U'!$D38)</f>
        <v>0</v>
      </c>
      <c r="K38" s="21">
        <f>SUM(E$3:E37)+H38</f>
        <v>0</v>
      </c>
      <c r="L38" s="21">
        <f>SUM(F$3:F37)+I38</f>
        <v>0.36838642157939583</v>
      </c>
      <c r="M38" s="21">
        <f>SUM(G$3:G37)+J38</f>
        <v>0</v>
      </c>
      <c r="N38" s="21"/>
      <c r="O38" s="21"/>
      <c r="P38" s="21"/>
      <c r="Q38" s="19">
        <f t="shared" si="2"/>
        <v>0</v>
      </c>
      <c r="R38" s="19">
        <f t="shared" si="2"/>
        <v>0.13570855560407236</v>
      </c>
      <c r="S38" s="19">
        <f t="shared" si="2"/>
        <v>0</v>
      </c>
      <c r="T38" s="19">
        <f t="shared" si="3"/>
        <v>0</v>
      </c>
      <c r="U38" s="19">
        <f t="shared" si="4"/>
        <v>0</v>
      </c>
      <c r="V38" s="19">
        <f t="shared" si="5"/>
        <v>0</v>
      </c>
    </row>
    <row r="39" spans="1:23" x14ac:dyDescent="0.25">
      <c r="A39" s="26">
        <f>Wellpath!E39</f>
        <v>1050</v>
      </c>
      <c r="B39" s="22">
        <v>0</v>
      </c>
      <c r="C39" s="22">
        <v>0</v>
      </c>
      <c r="D39" s="22">
        <f t="shared" si="0"/>
        <v>4.7931219674804699E-5</v>
      </c>
      <c r="E39" s="20">
        <f>Model!$W$26*((drdp!B39+drdp!K39)*'DBH-U'!$B39+(drdp!E39+drdp!N39)*'DBH-U'!$C39+(drdp!H39+drdp!Q39)*'DBH-U'!$D39)</f>
        <v>0</v>
      </c>
      <c r="F39" s="20">
        <f>Model!$W$26*((drdp!C39+drdp!L39)*'DBH-U'!$B39+(drdp!F39+drdp!O39)*'DBH-U'!$C39+(drdp!I39+drdp!R39)*'DBH-U'!$D39)</f>
        <v>4.2302982586762114E-2</v>
      </c>
      <c r="G39" s="20">
        <f>Model!$W$26*((drdp!D39+drdp!M39)*'DBH-U'!$B39+(drdp!G39+drdp!P39)*'DBH-U'!$C39+(drdp!J39+drdp!S39)*'DBH-U'!$D39)</f>
        <v>0</v>
      </c>
      <c r="H39" s="18">
        <f>Model!$W$26*((drdp!B39)*'DBH-U'!$B39+(drdp!E39)*'DBH-U'!$C39+(drdp!H39)*'DBH-U'!$D39)</f>
        <v>0</v>
      </c>
      <c r="I39" s="18">
        <f>Model!$W$26*((drdp!C39)*'DBH-U'!$B39+(drdp!F39)*'DBH-U'!$C39+(drdp!I39)*'DBH-U'!$D39)</f>
        <v>2.1151491293381057E-2</v>
      </c>
      <c r="J39" s="18">
        <f>Model!$W$26*((drdp!D39)*'DBH-U'!$B39+(drdp!G39)*'DBH-U'!$C39+(drdp!J39)*'DBH-U'!$D39)</f>
        <v>0</v>
      </c>
      <c r="K39" s="21">
        <f>SUM(E$3:E38)+H39</f>
        <v>0</v>
      </c>
      <c r="L39" s="21">
        <f>SUM(F$3:F38)+I39</f>
        <v>0.4097730080981079</v>
      </c>
      <c r="M39" s="21">
        <f>SUM(G$3:G38)+J39</f>
        <v>0</v>
      </c>
      <c r="N39" s="21"/>
      <c r="O39" s="21"/>
      <c r="P39" s="21"/>
      <c r="Q39" s="19">
        <f t="shared" si="2"/>
        <v>0</v>
      </c>
      <c r="R39" s="19">
        <f t="shared" si="2"/>
        <v>0.167913918165772</v>
      </c>
      <c r="S39" s="19">
        <f t="shared" si="2"/>
        <v>0</v>
      </c>
      <c r="T39" s="19">
        <f t="shared" si="3"/>
        <v>0</v>
      </c>
      <c r="U39" s="19">
        <f t="shared" si="4"/>
        <v>0</v>
      </c>
      <c r="V39" s="19">
        <f t="shared" si="5"/>
        <v>0</v>
      </c>
    </row>
    <row r="40" spans="1:23" x14ac:dyDescent="0.25">
      <c r="A40" s="26">
        <f>Wellpath!E40</f>
        <v>1080</v>
      </c>
      <c r="B40" s="22">
        <v>0</v>
      </c>
      <c r="C40" s="22">
        <v>0</v>
      </c>
      <c r="D40" s="22">
        <f t="shared" si="0"/>
        <v>4.7931219674804699E-5</v>
      </c>
      <c r="E40" s="20">
        <f>Model!$W$26*((drdp!B40+drdp!K40)*'DBH-U'!$B40+(drdp!E40+drdp!N40)*'DBH-U'!$C40+(drdp!H40+drdp!Q40)*'DBH-U'!$D40)</f>
        <v>0</v>
      </c>
      <c r="F40" s="20">
        <f>Model!$W$26*((drdp!C40+drdp!L40)*'DBH-U'!$B40+(drdp!F40+drdp!O40)*'DBH-U'!$C40+(drdp!I40+drdp!R40)*'DBH-U'!$D40)</f>
        <v>3.6712707159303304E-2</v>
      </c>
      <c r="G40" s="20">
        <f>Model!$W$26*((drdp!D40+drdp!M40)*'DBH-U'!$B40+(drdp!G40+drdp!P40)*'DBH-U'!$C40+(drdp!J40+drdp!S40)*'DBH-U'!$D40)</f>
        <v>0</v>
      </c>
      <c r="H40" s="18">
        <f>Model!$W$26*((drdp!B40)*'DBH-U'!$B40+(drdp!E40)*'DBH-U'!$C40+(drdp!H40)*'DBH-U'!$D40)</f>
        <v>0</v>
      </c>
      <c r="I40" s="18">
        <f>Model!$W$26*((drdp!C40)*'DBH-U'!$B40+(drdp!F40)*'DBH-U'!$C40+(drdp!I40)*'DBH-U'!$D40)</f>
        <v>2.2027624295581985E-2</v>
      </c>
      <c r="J40" s="18">
        <f>Model!$W$26*((drdp!D40)*'DBH-U'!$B40+(drdp!G40)*'DBH-U'!$C40+(drdp!J40)*'DBH-U'!$D40)</f>
        <v>0</v>
      </c>
      <c r="K40" s="21">
        <f>SUM(E$3:E39)+H40</f>
        <v>0</v>
      </c>
      <c r="L40" s="21">
        <f>SUM(F$3:F39)+I40</f>
        <v>0.45295212368707094</v>
      </c>
      <c r="M40" s="21">
        <f>SUM(G$3:G39)+J40</f>
        <v>0</v>
      </c>
      <c r="N40" s="21"/>
      <c r="O40" s="21"/>
      <c r="P40" s="21"/>
      <c r="Q40" s="19">
        <f t="shared" si="2"/>
        <v>0</v>
      </c>
      <c r="R40" s="19">
        <f t="shared" si="2"/>
        <v>0.20516562635262761</v>
      </c>
      <c r="S40" s="19">
        <f t="shared" si="2"/>
        <v>0</v>
      </c>
      <c r="T40" s="19">
        <f t="shared" si="3"/>
        <v>0</v>
      </c>
      <c r="U40" s="19">
        <f t="shared" si="4"/>
        <v>0</v>
      </c>
      <c r="V40" s="19">
        <f t="shared" si="5"/>
        <v>0</v>
      </c>
    </row>
    <row r="41" spans="1:23" x14ac:dyDescent="0.25">
      <c r="A41" s="26">
        <f>Wellpath!E41</f>
        <v>1100</v>
      </c>
      <c r="B41" s="22">
        <v>0</v>
      </c>
      <c r="C41" s="22">
        <v>0</v>
      </c>
      <c r="D41" s="22">
        <f t="shared" si="0"/>
        <v>4.7931219674804699E-5</v>
      </c>
      <c r="E41" s="20">
        <f>Model!$W$26*((drdp!B41+drdp!K41)*'DBH-U'!$B41+(drdp!E41+drdp!N41)*'DBH-U'!$C41+(drdp!H41+drdp!Q41)*'DBH-U'!$D41)</f>
        <v>0</v>
      </c>
      <c r="F41" s="20">
        <f>Model!$W$26*((drdp!C41+drdp!L41)*'DBH-U'!$B41+(drdp!F41+drdp!O41)*'DBH-U'!$C41+(drdp!I41+drdp!R41)*'DBH-U'!$D41)</f>
        <v>2.2589620545408511E-2</v>
      </c>
      <c r="G41" s="20">
        <f>Model!$W$26*((drdp!D41+drdp!M41)*'DBH-U'!$B41+(drdp!G41+drdp!P41)*'DBH-U'!$C41+(drdp!J41+drdp!S41)*'DBH-U'!$D41)</f>
        <v>0</v>
      </c>
      <c r="H41" s="18">
        <f>Model!$W$26*((drdp!B41)*'DBH-U'!$B41+(drdp!E41)*'DBH-U'!$C41+(drdp!H41)*'DBH-U'!$D41)</f>
        <v>0</v>
      </c>
      <c r="I41" s="18">
        <f>Model!$W$26*((drdp!C41)*'DBH-U'!$B41+(drdp!F41)*'DBH-U'!$C41+(drdp!I41)*'DBH-U'!$D41)</f>
        <v>1.5059747030272344E-2</v>
      </c>
      <c r="J41" s="18">
        <f>Model!$W$26*((drdp!D41)*'DBH-U'!$B41+(drdp!G41)*'DBH-U'!$C41+(drdp!J41)*'DBH-U'!$D41)</f>
        <v>0</v>
      </c>
      <c r="K41" s="21">
        <f>SUM(E$3:E40)+H41</f>
        <v>0</v>
      </c>
      <c r="L41" s="21">
        <f>SUM(F$3:F40)+I41</f>
        <v>0.48269695358106463</v>
      </c>
      <c r="M41" s="21">
        <f>SUM(G$3:G40)+J41</f>
        <v>0</v>
      </c>
      <c r="N41" s="21"/>
      <c r="O41" s="21"/>
      <c r="P41" s="21"/>
      <c r="Q41" s="19">
        <f t="shared" si="2"/>
        <v>0</v>
      </c>
      <c r="R41" s="19">
        <f t="shared" si="2"/>
        <v>0.23299634899644045</v>
      </c>
      <c r="S41" s="19">
        <f t="shared" si="2"/>
        <v>0</v>
      </c>
      <c r="T41" s="19">
        <f t="shared" si="3"/>
        <v>0</v>
      </c>
      <c r="U41" s="19">
        <f t="shared" si="4"/>
        <v>0</v>
      </c>
      <c r="V41" s="19">
        <f t="shared" si="5"/>
        <v>0</v>
      </c>
    </row>
    <row r="42" spans="1:23" x14ac:dyDescent="0.25">
      <c r="A42" s="26">
        <f>Wellpath!E42</f>
        <v>1110</v>
      </c>
      <c r="B42" s="22">
        <v>0</v>
      </c>
      <c r="C42" s="22">
        <v>0</v>
      </c>
      <c r="D42" s="22">
        <f t="shared" si="0"/>
        <v>4.7931219674804699E-5</v>
      </c>
      <c r="E42" s="20">
        <f>Model!$W$26*((drdp!B42+drdp!K42)*'DBH-U'!$B42+(drdp!E42+drdp!N42)*'DBH-U'!$C42+(drdp!H42+drdp!Q42)*'DBH-U'!$D42)</f>
        <v>0</v>
      </c>
      <c r="F42" s="20">
        <f>Model!$W$26*((drdp!C42+drdp!L42)*'DBH-U'!$B42+(drdp!F42+drdp!O42)*'DBH-U'!$C42+(drdp!I42+drdp!R42)*'DBH-U'!$D42)</f>
        <v>3.0119494060544687E-2</v>
      </c>
      <c r="G42" s="20">
        <f>Model!$W$26*((drdp!D42+drdp!M42)*'DBH-U'!$B42+(drdp!G42+drdp!P42)*'DBH-U'!$C42+(drdp!J42+drdp!S42)*'DBH-U'!$D42)</f>
        <v>0</v>
      </c>
      <c r="H42" s="18">
        <f>Model!$W$26*((drdp!B42)*'DBH-U'!$B42+(drdp!E42)*'DBH-U'!$C42+(drdp!H42)*'DBH-U'!$D42)</f>
        <v>0</v>
      </c>
      <c r="I42" s="18">
        <f>Model!$W$26*((drdp!C42)*'DBH-U'!$B42+(drdp!F42)*'DBH-U'!$C42+(drdp!I42)*'DBH-U'!$D42)</f>
        <v>7.5298735151361719E-3</v>
      </c>
      <c r="J42" s="18">
        <f>Model!$W$26*((drdp!D42)*'DBH-U'!$B42+(drdp!G42)*'DBH-U'!$C42+(drdp!J42)*'DBH-U'!$D42)</f>
        <v>0</v>
      </c>
      <c r="K42" s="21">
        <f>SUM(E$3:E41)+H42</f>
        <v>0</v>
      </c>
      <c r="L42" s="21">
        <f>SUM(F$3:F41)+I42</f>
        <v>0.49775670061133698</v>
      </c>
      <c r="M42" s="21">
        <f>SUM(G$3:G41)+J42</f>
        <v>0</v>
      </c>
      <c r="N42" s="21"/>
      <c r="O42" s="21"/>
      <c r="P42" s="21"/>
      <c r="Q42" s="19">
        <f t="shared" si="2"/>
        <v>0</v>
      </c>
      <c r="R42" s="19">
        <f t="shared" si="2"/>
        <v>0.24776173300348414</v>
      </c>
      <c r="S42" s="19">
        <f t="shared" si="2"/>
        <v>0</v>
      </c>
      <c r="T42" s="19">
        <f t="shared" si="3"/>
        <v>0</v>
      </c>
      <c r="U42" s="19">
        <f t="shared" si="4"/>
        <v>0</v>
      </c>
      <c r="V42" s="19">
        <f t="shared" si="5"/>
        <v>0</v>
      </c>
    </row>
    <row r="43" spans="1:23" x14ac:dyDescent="0.25">
      <c r="A43" s="26">
        <f>Wellpath!E43</f>
        <v>1140</v>
      </c>
      <c r="B43" s="22">
        <v>0</v>
      </c>
      <c r="C43" s="22">
        <v>0</v>
      </c>
      <c r="D43" s="22">
        <f t="shared" si="0"/>
        <v>4.7931219674804699E-5</v>
      </c>
      <c r="E43" s="20">
        <f>Model!$W$26*((drdp!B43+drdp!K43)*'DBH-U'!$B43+(drdp!E43+drdp!N43)*'DBH-U'!$C43+(drdp!H43+drdp!Q43)*'DBH-U'!$D43)</f>
        <v>0</v>
      </c>
      <c r="F43" s="20">
        <f>Model!$W$26*((drdp!C43+drdp!L43)*'DBH-U'!$B43+(drdp!F43+drdp!O43)*'DBH-U'!$C43+(drdp!I43+drdp!R43)*'DBH-U'!$D43)</f>
        <v>4.5179241090817022E-2</v>
      </c>
      <c r="G43" s="20">
        <f>Model!$W$26*((drdp!D43+drdp!M43)*'DBH-U'!$B43+(drdp!G43+drdp!P43)*'DBH-U'!$C43+(drdp!J43+drdp!S43)*'DBH-U'!$D43)</f>
        <v>0</v>
      </c>
      <c r="H43" s="18">
        <f>Model!$W$26*((drdp!B43)*'DBH-U'!$B43+(drdp!E43)*'DBH-U'!$C43+(drdp!H43)*'DBH-U'!$D43)</f>
        <v>0</v>
      </c>
      <c r="I43" s="18">
        <f>Model!$W$26*((drdp!C43)*'DBH-U'!$B43+(drdp!F43)*'DBH-U'!$C43+(drdp!I43)*'DBH-U'!$D43)</f>
        <v>2.2589620545408511E-2</v>
      </c>
      <c r="J43" s="18">
        <f>Model!$W$26*((drdp!D43)*'DBH-U'!$B43+(drdp!G43)*'DBH-U'!$C43+(drdp!J43)*'DBH-U'!$D43)</f>
        <v>0</v>
      </c>
      <c r="K43" s="21">
        <f>SUM(E$3:E42)+H43</f>
        <v>0</v>
      </c>
      <c r="L43" s="21">
        <f>SUM(F$3:F42)+I43</f>
        <v>0.54293594170215398</v>
      </c>
      <c r="M43" s="21">
        <f>SUM(G$3:G42)+J43</f>
        <v>0</v>
      </c>
      <c r="N43" s="21"/>
      <c r="O43" s="21"/>
      <c r="P43" s="21"/>
      <c r="Q43" s="19">
        <f t="shared" si="2"/>
        <v>0</v>
      </c>
      <c r="R43" s="19">
        <f t="shared" si="2"/>
        <v>0.29477943679200475</v>
      </c>
      <c r="S43" s="19">
        <f t="shared" si="2"/>
        <v>0</v>
      </c>
      <c r="T43" s="19">
        <f t="shared" si="3"/>
        <v>0</v>
      </c>
      <c r="U43" s="19">
        <f t="shared" si="4"/>
        <v>0</v>
      </c>
      <c r="V43" s="19">
        <f t="shared" si="5"/>
        <v>0</v>
      </c>
      <c r="W43" s="10" t="s">
        <v>62</v>
      </c>
    </row>
    <row r="44" spans="1:23" s="36" customFormat="1" x14ac:dyDescent="0.25">
      <c r="A44" s="26">
        <f>Wellpath!E44</f>
        <v>1170</v>
      </c>
      <c r="B44" s="22">
        <v>0</v>
      </c>
      <c r="C44" s="22">
        <v>0</v>
      </c>
      <c r="D44" s="22">
        <f t="shared" si="0"/>
        <v>4.7931219674804699E-5</v>
      </c>
      <c r="E44" s="20">
        <f>Model!$W$26*((drdp!B44+drdp!K44)*'DBH-U'!$B44+(drdp!E44+drdp!N44)*'DBH-U'!$C44+(drdp!H44+drdp!Q44)*'DBH-U'!$D44)</f>
        <v>0</v>
      </c>
      <c r="F44" s="20">
        <f>Model!$W$26*((drdp!C44+drdp!L44)*'DBH-U'!$B44+(drdp!F44+drdp!O44)*'DBH-U'!$C44+(drdp!I44+drdp!R44)*'DBH-U'!$D44)</f>
        <v>4.5179241090817022E-2</v>
      </c>
      <c r="G44" s="20">
        <f>Model!$W$26*((drdp!D44+drdp!M44)*'DBH-U'!$B44+(drdp!G44+drdp!P44)*'DBH-U'!$C44+(drdp!J44+drdp!S44)*'DBH-U'!$D44)</f>
        <v>0</v>
      </c>
      <c r="H44" s="32">
        <f>Model!$W$26*((drdp!B44)*'DBH-U'!$B44+(drdp!E44)*'DBH-U'!$C44+(drdp!H44)*'DBH-U'!$D44)</f>
        <v>0</v>
      </c>
      <c r="I44" s="32">
        <f>Model!$W$26*((drdp!C44)*'DBH-U'!$B44+(drdp!F44)*'DBH-U'!$C44+(drdp!I44)*'DBH-U'!$D44)</f>
        <v>2.2589620545408511E-2</v>
      </c>
      <c r="J44" s="32">
        <f>Model!$W$26*((drdp!D44)*'DBH-U'!$B44+(drdp!G44)*'DBH-U'!$C44+(drdp!J44)*'DBH-U'!$D44)</f>
        <v>0</v>
      </c>
      <c r="K44" s="34">
        <f>SUM(E$3:E43)+H44</f>
        <v>0</v>
      </c>
      <c r="L44" s="34">
        <f>SUM(F$3:F43)+I44</f>
        <v>0.58811518279297104</v>
      </c>
      <c r="M44" s="34">
        <f>SUM(G$3:G43)+J44</f>
        <v>0</v>
      </c>
      <c r="N44" s="34"/>
      <c r="O44" s="34"/>
      <c r="P44" s="34"/>
      <c r="Q44" s="35">
        <f t="shared" si="2"/>
        <v>0</v>
      </c>
      <c r="R44" s="35">
        <f t="shared" si="2"/>
        <v>0.34587946823160975</v>
      </c>
      <c r="S44" s="35">
        <f t="shared" si="2"/>
        <v>0</v>
      </c>
      <c r="T44" s="35">
        <f t="shared" si="3"/>
        <v>0</v>
      </c>
      <c r="U44" s="35">
        <f t="shared" si="4"/>
        <v>0</v>
      </c>
      <c r="V44" s="35">
        <f t="shared" si="5"/>
        <v>0</v>
      </c>
    </row>
    <row r="45" spans="1:23" x14ac:dyDescent="0.25">
      <c r="A45" s="26">
        <f>Wellpath!E45</f>
        <v>1200</v>
      </c>
      <c r="B45" s="22">
        <v>0</v>
      </c>
      <c r="C45" s="22">
        <v>0</v>
      </c>
      <c r="D45" s="22">
        <f t="shared" si="0"/>
        <v>4.7931219674804699E-5</v>
      </c>
      <c r="E45" s="20">
        <f>Model!$W$26*((drdp!B45+drdp!K45)*'DBH-U'!$B45+(drdp!E45+drdp!N45)*'DBH-U'!$C45+(drdp!H45+drdp!Q45)*'DBH-U'!$D45)</f>
        <v>0</v>
      </c>
      <c r="F45" s="20">
        <f>Model!$W$26*((drdp!C45+drdp!L45)*'DBH-U'!$B45+(drdp!F45+drdp!O45)*'DBH-U'!$C45+(drdp!I45+drdp!R45)*'DBH-U'!$D45)</f>
        <v>4.5179241090817022E-2</v>
      </c>
      <c r="G45" s="20">
        <f>Model!$W$26*((drdp!D45+drdp!M45)*'DBH-U'!$B45+(drdp!G45+drdp!P45)*'DBH-U'!$C45+(drdp!J45+drdp!S45)*'DBH-U'!$D45)</f>
        <v>0</v>
      </c>
      <c r="H45" s="18">
        <f>Model!$W$26*((drdp!B45)*'DBH-U'!$B45+(drdp!E45)*'DBH-U'!$C45+(drdp!H45)*'DBH-U'!$D45)</f>
        <v>0</v>
      </c>
      <c r="I45" s="18">
        <f>Model!$W$26*((drdp!C45)*'DBH-U'!$B45+(drdp!F45)*'DBH-U'!$C45+(drdp!I45)*'DBH-U'!$D45)</f>
        <v>2.2589620545408511E-2</v>
      </c>
      <c r="J45" s="18">
        <f>Model!$W$26*((drdp!D45)*'DBH-U'!$B45+(drdp!G45)*'DBH-U'!$C45+(drdp!J45)*'DBH-U'!$D45)</f>
        <v>0</v>
      </c>
      <c r="K45" s="21">
        <f>SUM(E$3:E44)+H45</f>
        <v>0</v>
      </c>
      <c r="L45" s="21">
        <f>SUM(F$3:F44)+I45</f>
        <v>0.63329442388378809</v>
      </c>
      <c r="M45" s="21">
        <f>SUM(G$3:G44)+J45</f>
        <v>0</v>
      </c>
      <c r="N45" s="21"/>
      <c r="O45" s="21"/>
      <c r="P45" s="21"/>
      <c r="Q45" s="19">
        <f t="shared" si="2"/>
        <v>0</v>
      </c>
      <c r="R45" s="19">
        <f t="shared" si="2"/>
        <v>0.40106182732229906</v>
      </c>
      <c r="S45" s="19">
        <f t="shared" si="2"/>
        <v>0</v>
      </c>
      <c r="T45" s="19">
        <f t="shared" si="3"/>
        <v>0</v>
      </c>
      <c r="U45" s="19">
        <f t="shared" si="4"/>
        <v>0</v>
      </c>
      <c r="V45" s="19">
        <f t="shared" si="5"/>
        <v>0</v>
      </c>
    </row>
    <row r="46" spans="1:23" x14ac:dyDescent="0.25">
      <c r="A46" s="26">
        <f>Wellpath!E46</f>
        <v>1230</v>
      </c>
      <c r="B46" s="22">
        <v>0</v>
      </c>
      <c r="C46" s="22">
        <v>0</v>
      </c>
      <c r="D46" s="22">
        <f t="shared" si="0"/>
        <v>4.7931219674804699E-5</v>
      </c>
      <c r="E46" s="20">
        <f>Model!$W$26*((drdp!B46+drdp!K46)*'DBH-U'!$B46+(drdp!E46+drdp!N46)*'DBH-U'!$C46+(drdp!H46+drdp!Q46)*'DBH-U'!$D46)</f>
        <v>0</v>
      </c>
      <c r="F46" s="20">
        <f>Model!$W$26*((drdp!C46+drdp!L46)*'DBH-U'!$B46+(drdp!F46+drdp!O46)*'DBH-U'!$C46+(drdp!I46+drdp!R46)*'DBH-U'!$D46)</f>
        <v>4.5179241090817022E-2</v>
      </c>
      <c r="G46" s="20">
        <f>Model!$W$26*((drdp!D46+drdp!M46)*'DBH-U'!$B46+(drdp!G46+drdp!P46)*'DBH-U'!$C46+(drdp!J46+drdp!S46)*'DBH-U'!$D46)</f>
        <v>0</v>
      </c>
      <c r="H46" s="18">
        <f>Model!$W$26*((drdp!B46)*'DBH-U'!$B46+(drdp!E46)*'DBH-U'!$C46+(drdp!H46)*'DBH-U'!$D46)</f>
        <v>0</v>
      </c>
      <c r="I46" s="18">
        <f>Model!$W$26*((drdp!C46)*'DBH-U'!$B46+(drdp!F46)*'DBH-U'!$C46+(drdp!I46)*'DBH-U'!$D46)</f>
        <v>2.2589620545408511E-2</v>
      </c>
      <c r="J46" s="18">
        <f>Model!$W$26*((drdp!D46)*'DBH-U'!$B46+(drdp!G46)*'DBH-U'!$C46+(drdp!J46)*'DBH-U'!$D46)</f>
        <v>0</v>
      </c>
      <c r="K46" s="21">
        <f>SUM(E$3:E45)+H46</f>
        <v>0</v>
      </c>
      <c r="L46" s="21">
        <f>SUM(F$3:F45)+I46</f>
        <v>0.67847366497460515</v>
      </c>
      <c r="M46" s="21">
        <f>SUM(G$3:G45)+J46</f>
        <v>0</v>
      </c>
      <c r="N46" s="21"/>
      <c r="O46" s="21"/>
      <c r="P46" s="21"/>
      <c r="Q46" s="19">
        <f t="shared" si="2"/>
        <v>0</v>
      </c>
      <c r="R46" s="19">
        <f t="shared" si="2"/>
        <v>0.46032651406407277</v>
      </c>
      <c r="S46" s="19">
        <f t="shared" si="2"/>
        <v>0</v>
      </c>
      <c r="T46" s="19">
        <f t="shared" si="3"/>
        <v>0</v>
      </c>
      <c r="U46" s="19">
        <f t="shared" si="4"/>
        <v>0</v>
      </c>
      <c r="V46" s="19">
        <f t="shared" si="5"/>
        <v>0</v>
      </c>
    </row>
    <row r="47" spans="1:23" x14ac:dyDescent="0.25">
      <c r="A47" s="26">
        <f>Wellpath!E47</f>
        <v>1260</v>
      </c>
      <c r="B47" s="22">
        <v>0</v>
      </c>
      <c r="C47" s="22">
        <v>0</v>
      </c>
      <c r="D47" s="22">
        <f t="shared" si="0"/>
        <v>4.7931219674804699E-5</v>
      </c>
      <c r="E47" s="20">
        <f>Model!$W$26*((drdp!B47+drdp!K47)*'DBH-U'!$B47+(drdp!E47+drdp!N47)*'DBH-U'!$C47+(drdp!H47+drdp!Q47)*'DBH-U'!$D47)</f>
        <v>0</v>
      </c>
      <c r="F47" s="20">
        <f>Model!$W$26*((drdp!C47+drdp!L47)*'DBH-U'!$B47+(drdp!F47+drdp!O47)*'DBH-U'!$C47+(drdp!I47+drdp!R47)*'DBH-U'!$D47)</f>
        <v>4.5179241090817022E-2</v>
      </c>
      <c r="G47" s="20">
        <f>Model!$W$26*((drdp!D47+drdp!M47)*'DBH-U'!$B47+(drdp!G47+drdp!P47)*'DBH-U'!$C47+(drdp!J47+drdp!S47)*'DBH-U'!$D47)</f>
        <v>0</v>
      </c>
      <c r="H47" s="18">
        <f>Model!$W$26*((drdp!B47)*'DBH-U'!$B47+(drdp!E47)*'DBH-U'!$C47+(drdp!H47)*'DBH-U'!$D47)</f>
        <v>0</v>
      </c>
      <c r="I47" s="18">
        <f>Model!$W$26*((drdp!C47)*'DBH-U'!$B47+(drdp!F47)*'DBH-U'!$C47+(drdp!I47)*'DBH-U'!$D47)</f>
        <v>2.2589620545408511E-2</v>
      </c>
      <c r="J47" s="18">
        <f>Model!$W$26*((drdp!D47)*'DBH-U'!$B47+(drdp!G47)*'DBH-U'!$C47+(drdp!J47)*'DBH-U'!$D47)</f>
        <v>0</v>
      </c>
      <c r="K47" s="21">
        <f>SUM(E$3:E46)+H47</f>
        <v>0</v>
      </c>
      <c r="L47" s="21">
        <f>SUM(F$3:F46)+I47</f>
        <v>0.72365290606542221</v>
      </c>
      <c r="M47" s="21">
        <f>SUM(G$3:G46)+J47</f>
        <v>0</v>
      </c>
      <c r="N47" s="21"/>
      <c r="O47" s="21"/>
      <c r="P47" s="21"/>
      <c r="Q47" s="19">
        <f t="shared" si="2"/>
        <v>0</v>
      </c>
      <c r="R47" s="19">
        <f t="shared" si="2"/>
        <v>0.52367352845693083</v>
      </c>
      <c r="S47" s="19">
        <f t="shared" si="2"/>
        <v>0</v>
      </c>
      <c r="T47" s="19">
        <f t="shared" si="3"/>
        <v>0</v>
      </c>
      <c r="U47" s="19">
        <f t="shared" si="4"/>
        <v>0</v>
      </c>
      <c r="V47" s="19">
        <f t="shared" si="5"/>
        <v>0</v>
      </c>
    </row>
    <row r="48" spans="1:23" x14ac:dyDescent="0.25">
      <c r="A48" s="26">
        <f>Wellpath!E48</f>
        <v>1290</v>
      </c>
      <c r="B48" s="22">
        <v>0</v>
      </c>
      <c r="C48" s="22">
        <v>0</v>
      </c>
      <c r="D48" s="22">
        <f t="shared" si="0"/>
        <v>4.7931219674804699E-5</v>
      </c>
      <c r="E48" s="20">
        <f>Model!$W$26*((drdp!B48+drdp!K48)*'DBH-U'!$B48+(drdp!E48+drdp!N48)*'DBH-U'!$C48+(drdp!H48+drdp!Q48)*'DBH-U'!$D48)</f>
        <v>0</v>
      </c>
      <c r="F48" s="20">
        <f>Model!$W$26*((drdp!C48+drdp!L48)*'DBH-U'!$B48+(drdp!F48+drdp!O48)*'DBH-U'!$C48+(drdp!I48+drdp!R48)*'DBH-U'!$D48)</f>
        <v>4.5179241090817022E-2</v>
      </c>
      <c r="G48" s="20">
        <f>Model!$W$26*((drdp!D48+drdp!M48)*'DBH-U'!$B48+(drdp!G48+drdp!P48)*'DBH-U'!$C48+(drdp!J48+drdp!S48)*'DBH-U'!$D48)</f>
        <v>0</v>
      </c>
      <c r="H48" s="18">
        <f>Model!$W$26*((drdp!B48)*'DBH-U'!$B48+(drdp!E48)*'DBH-U'!$C48+(drdp!H48)*'DBH-U'!$D48)</f>
        <v>0</v>
      </c>
      <c r="I48" s="18">
        <f>Model!$W$26*((drdp!C48)*'DBH-U'!$B48+(drdp!F48)*'DBH-U'!$C48+(drdp!I48)*'DBH-U'!$D48)</f>
        <v>2.2589620545408511E-2</v>
      </c>
      <c r="J48" s="18">
        <f>Model!$W$26*((drdp!D48)*'DBH-U'!$B48+(drdp!G48)*'DBH-U'!$C48+(drdp!J48)*'DBH-U'!$D48)</f>
        <v>0</v>
      </c>
      <c r="K48" s="21">
        <f>SUM(E$3:E47)+H48</f>
        <v>0</v>
      </c>
      <c r="L48" s="21">
        <f>SUM(F$3:F47)+I48</f>
        <v>0.76883214715623927</v>
      </c>
      <c r="M48" s="21">
        <f>SUM(G$3:G47)+J48</f>
        <v>0</v>
      </c>
      <c r="N48" s="21"/>
      <c r="O48" s="21"/>
      <c r="P48" s="21"/>
      <c r="Q48" s="19">
        <f t="shared" si="2"/>
        <v>0</v>
      </c>
      <c r="R48" s="19">
        <f t="shared" si="2"/>
        <v>0.59110287050087318</v>
      </c>
      <c r="S48" s="19">
        <f t="shared" si="2"/>
        <v>0</v>
      </c>
      <c r="T48" s="19">
        <f t="shared" si="3"/>
        <v>0</v>
      </c>
      <c r="U48" s="19">
        <f t="shared" si="4"/>
        <v>0</v>
      </c>
      <c r="V48" s="19">
        <f t="shared" si="5"/>
        <v>0</v>
      </c>
    </row>
    <row r="49" spans="1:22" x14ac:dyDescent="0.25">
      <c r="A49" s="26">
        <f>Wellpath!E49</f>
        <v>1320</v>
      </c>
      <c r="B49" s="22">
        <v>0</v>
      </c>
      <c r="C49" s="22">
        <v>0</v>
      </c>
      <c r="D49" s="22">
        <f t="shared" si="0"/>
        <v>4.7931219674804699E-5</v>
      </c>
      <c r="E49" s="20">
        <f>Model!$W$26*((drdp!B49+drdp!K49)*'DBH-U'!$B49+(drdp!E49+drdp!N49)*'DBH-U'!$C49+(drdp!H49+drdp!Q49)*'DBH-U'!$D49)</f>
        <v>0</v>
      </c>
      <c r="F49" s="20">
        <f>Model!$W$26*((drdp!C49+drdp!L49)*'DBH-U'!$B49+(drdp!F49+drdp!O49)*'DBH-U'!$C49+(drdp!I49+drdp!R49)*'DBH-U'!$D49)</f>
        <v>4.5179241090817022E-2</v>
      </c>
      <c r="G49" s="20">
        <f>Model!$W$26*((drdp!D49+drdp!M49)*'DBH-U'!$B49+(drdp!G49+drdp!P49)*'DBH-U'!$C49+(drdp!J49+drdp!S49)*'DBH-U'!$D49)</f>
        <v>0</v>
      </c>
      <c r="H49" s="18">
        <f>Model!$W$26*((drdp!B49)*'DBH-U'!$B49+(drdp!E49)*'DBH-U'!$C49+(drdp!H49)*'DBH-U'!$D49)</f>
        <v>0</v>
      </c>
      <c r="I49" s="18">
        <f>Model!$W$26*((drdp!C49)*'DBH-U'!$B49+(drdp!F49)*'DBH-U'!$C49+(drdp!I49)*'DBH-U'!$D49)</f>
        <v>2.2589620545408511E-2</v>
      </c>
      <c r="J49" s="18">
        <f>Model!$W$26*((drdp!D49)*'DBH-U'!$B49+(drdp!G49)*'DBH-U'!$C49+(drdp!J49)*'DBH-U'!$D49)</f>
        <v>0</v>
      </c>
      <c r="K49" s="21">
        <f>SUM(E$3:E48)+H49</f>
        <v>0</v>
      </c>
      <c r="L49" s="21">
        <f>SUM(F$3:F48)+I49</f>
        <v>0.81401138824705632</v>
      </c>
      <c r="M49" s="21">
        <f>SUM(G$3:G48)+J49</f>
        <v>0</v>
      </c>
      <c r="N49" s="21"/>
      <c r="O49" s="21"/>
      <c r="P49" s="21"/>
      <c r="Q49" s="19">
        <f t="shared" si="2"/>
        <v>0</v>
      </c>
      <c r="R49" s="19">
        <f t="shared" si="2"/>
        <v>0.66261454019589983</v>
      </c>
      <c r="S49" s="19">
        <f t="shared" si="2"/>
        <v>0</v>
      </c>
      <c r="T49" s="19">
        <f t="shared" si="3"/>
        <v>0</v>
      </c>
      <c r="U49" s="19">
        <f t="shared" si="4"/>
        <v>0</v>
      </c>
      <c r="V49" s="19">
        <f t="shared" si="5"/>
        <v>0</v>
      </c>
    </row>
    <row r="50" spans="1:22" x14ac:dyDescent="0.25">
      <c r="A50" s="26">
        <f>Wellpath!E50</f>
        <v>1350</v>
      </c>
      <c r="B50" s="22">
        <v>0</v>
      </c>
      <c r="C50" s="22">
        <v>0</v>
      </c>
      <c r="D50" s="22">
        <f t="shared" si="0"/>
        <v>4.7931219674804699E-5</v>
      </c>
      <c r="E50" s="20">
        <f>Model!$W$26*((drdp!B50+drdp!K50)*'DBH-U'!$B50+(drdp!E50+drdp!N50)*'DBH-U'!$C50+(drdp!H50+drdp!Q50)*'DBH-U'!$D50)</f>
        <v>0</v>
      </c>
      <c r="F50" s="20">
        <f>Model!$W$26*((drdp!C50+drdp!L50)*'DBH-U'!$B50+(drdp!F50+drdp!O50)*'DBH-U'!$C50+(drdp!I50+drdp!R50)*'DBH-U'!$D50)</f>
        <v>4.5179241090817022E-2</v>
      </c>
      <c r="G50" s="20">
        <f>Model!$W$26*((drdp!D50+drdp!M50)*'DBH-U'!$B50+(drdp!G50+drdp!P50)*'DBH-U'!$C50+(drdp!J50+drdp!S50)*'DBH-U'!$D50)</f>
        <v>0</v>
      </c>
      <c r="H50" s="18">
        <f>Model!$W$26*((drdp!B50)*'DBH-U'!$B50+(drdp!E50)*'DBH-U'!$C50+(drdp!H50)*'DBH-U'!$D50)</f>
        <v>0</v>
      </c>
      <c r="I50" s="18">
        <f>Model!$W$26*((drdp!C50)*'DBH-U'!$B50+(drdp!F50)*'DBH-U'!$C50+(drdp!I50)*'DBH-U'!$D50)</f>
        <v>2.2589620545408511E-2</v>
      </c>
      <c r="J50" s="18">
        <f>Model!$W$26*((drdp!D50)*'DBH-U'!$B50+(drdp!G50)*'DBH-U'!$C50+(drdp!J50)*'DBH-U'!$D50)</f>
        <v>0</v>
      </c>
      <c r="K50" s="21">
        <f>SUM(E$3:E49)+H50</f>
        <v>0</v>
      </c>
      <c r="L50" s="21">
        <f>SUM(F$3:F49)+I50</f>
        <v>0.85919062933787338</v>
      </c>
      <c r="M50" s="21">
        <f>SUM(G$3:G49)+J50</f>
        <v>0</v>
      </c>
      <c r="N50" s="21"/>
      <c r="O50" s="21"/>
      <c r="P50" s="21"/>
      <c r="Q50" s="19">
        <f t="shared" si="2"/>
        <v>0</v>
      </c>
      <c r="R50" s="19">
        <f t="shared" si="2"/>
        <v>0.73820853754201088</v>
      </c>
      <c r="S50" s="19">
        <f t="shared" si="2"/>
        <v>0</v>
      </c>
      <c r="T50" s="19">
        <f t="shared" si="3"/>
        <v>0</v>
      </c>
      <c r="U50" s="19">
        <f t="shared" si="4"/>
        <v>0</v>
      </c>
      <c r="V50" s="19">
        <f t="shared" si="5"/>
        <v>0</v>
      </c>
    </row>
    <row r="51" spans="1:22" x14ac:dyDescent="0.25">
      <c r="A51" s="26">
        <f>Wellpath!E51</f>
        <v>1380</v>
      </c>
      <c r="B51" s="22">
        <v>0</v>
      </c>
      <c r="C51" s="22">
        <v>0</v>
      </c>
      <c r="D51" s="22">
        <f t="shared" si="0"/>
        <v>4.7931219674804699E-5</v>
      </c>
      <c r="E51" s="20">
        <f>Model!$W$26*((drdp!B51+drdp!K51)*'DBH-U'!$B51+(drdp!E51+drdp!N51)*'DBH-U'!$C51+(drdp!H51+drdp!Q51)*'DBH-U'!$D51)</f>
        <v>0</v>
      </c>
      <c r="F51" s="20">
        <f>Model!$W$26*((drdp!C51+drdp!L51)*'DBH-U'!$B51+(drdp!F51+drdp!O51)*'DBH-U'!$C51+(drdp!I51+drdp!R51)*'DBH-U'!$D51)</f>
        <v>4.5179241090817022E-2</v>
      </c>
      <c r="G51" s="20">
        <f>Model!$W$26*((drdp!D51+drdp!M51)*'DBH-U'!$B51+(drdp!G51+drdp!P51)*'DBH-U'!$C51+(drdp!J51+drdp!S51)*'DBH-U'!$D51)</f>
        <v>0</v>
      </c>
      <c r="H51" s="18">
        <f>Model!$W$26*((drdp!B51)*'DBH-U'!$B51+(drdp!E51)*'DBH-U'!$C51+(drdp!H51)*'DBH-U'!$D51)</f>
        <v>0</v>
      </c>
      <c r="I51" s="18">
        <f>Model!$W$26*((drdp!C51)*'DBH-U'!$B51+(drdp!F51)*'DBH-U'!$C51+(drdp!I51)*'DBH-U'!$D51)</f>
        <v>2.2589620545408511E-2</v>
      </c>
      <c r="J51" s="18">
        <f>Model!$W$26*((drdp!D51)*'DBH-U'!$B51+(drdp!G51)*'DBH-U'!$C51+(drdp!J51)*'DBH-U'!$D51)</f>
        <v>0</v>
      </c>
      <c r="K51" s="21">
        <f>SUM(E$3:E50)+H51</f>
        <v>0</v>
      </c>
      <c r="L51" s="21">
        <f>SUM(F$3:F50)+I51</f>
        <v>0.90436987042869044</v>
      </c>
      <c r="M51" s="21">
        <f>SUM(G$3:G50)+J51</f>
        <v>0</v>
      </c>
      <c r="N51" s="21"/>
      <c r="O51" s="21"/>
      <c r="P51" s="21"/>
      <c r="Q51" s="19">
        <f t="shared" si="2"/>
        <v>0</v>
      </c>
      <c r="R51" s="19">
        <f t="shared" si="2"/>
        <v>0.81788486253920634</v>
      </c>
      <c r="S51" s="19">
        <f t="shared" si="2"/>
        <v>0</v>
      </c>
      <c r="T51" s="19">
        <f t="shared" si="3"/>
        <v>0</v>
      </c>
      <c r="U51" s="19">
        <f t="shared" si="4"/>
        <v>0</v>
      </c>
      <c r="V51" s="19">
        <f t="shared" si="5"/>
        <v>0</v>
      </c>
    </row>
    <row r="52" spans="1:22" x14ac:dyDescent="0.25">
      <c r="A52" s="26">
        <f>Wellpath!E52</f>
        <v>1410</v>
      </c>
      <c r="B52" s="22">
        <v>0</v>
      </c>
      <c r="C52" s="22">
        <v>0</v>
      </c>
      <c r="D52" s="22">
        <f t="shared" si="0"/>
        <v>4.7931219674804699E-5</v>
      </c>
      <c r="E52" s="20">
        <f>Model!$W$26*((drdp!B52+drdp!K52)*'DBH-U'!$B52+(drdp!E52+drdp!N52)*'DBH-U'!$C52+(drdp!H52+drdp!Q52)*'DBH-U'!$D52)</f>
        <v>0</v>
      </c>
      <c r="F52" s="20">
        <f>Model!$W$26*((drdp!C52+drdp!L52)*'DBH-U'!$B52+(drdp!F52+drdp!O52)*'DBH-U'!$C52+(drdp!I52+drdp!R52)*'DBH-U'!$D52)</f>
        <v>4.5179241090817022E-2</v>
      </c>
      <c r="G52" s="20">
        <f>Model!$W$26*((drdp!D52+drdp!M52)*'DBH-U'!$B52+(drdp!G52+drdp!P52)*'DBH-U'!$C52+(drdp!J52+drdp!S52)*'DBH-U'!$D52)</f>
        <v>0</v>
      </c>
      <c r="H52" s="18">
        <f>Model!$W$26*((drdp!B52)*'DBH-U'!$B52+(drdp!E52)*'DBH-U'!$C52+(drdp!H52)*'DBH-U'!$D52)</f>
        <v>0</v>
      </c>
      <c r="I52" s="18">
        <f>Model!$W$26*((drdp!C52)*'DBH-U'!$B52+(drdp!F52)*'DBH-U'!$C52+(drdp!I52)*'DBH-U'!$D52)</f>
        <v>2.2589620545408511E-2</v>
      </c>
      <c r="J52" s="18">
        <f>Model!$W$26*((drdp!D52)*'DBH-U'!$B52+(drdp!G52)*'DBH-U'!$C52+(drdp!J52)*'DBH-U'!$D52)</f>
        <v>0</v>
      </c>
      <c r="K52" s="21">
        <f>SUM(E$3:E51)+H52</f>
        <v>0</v>
      </c>
      <c r="L52" s="21">
        <f>SUM(F$3:F51)+I52</f>
        <v>0.94954911151950749</v>
      </c>
      <c r="M52" s="21">
        <f>SUM(G$3:G51)+J52</f>
        <v>0</v>
      </c>
      <c r="N52" s="21"/>
      <c r="O52" s="21"/>
      <c r="P52" s="21"/>
      <c r="Q52" s="19">
        <f t="shared" si="2"/>
        <v>0</v>
      </c>
      <c r="R52" s="19">
        <f t="shared" si="2"/>
        <v>0.90164351518748609</v>
      </c>
      <c r="S52" s="19">
        <f t="shared" si="2"/>
        <v>0</v>
      </c>
      <c r="T52" s="19">
        <f t="shared" si="3"/>
        <v>0</v>
      </c>
      <c r="U52" s="19">
        <f t="shared" si="4"/>
        <v>0</v>
      </c>
      <c r="V52" s="19">
        <f t="shared" si="5"/>
        <v>0</v>
      </c>
    </row>
    <row r="53" spans="1:22" x14ac:dyDescent="0.25">
      <c r="A53" s="26">
        <f>Wellpath!E53</f>
        <v>1440</v>
      </c>
      <c r="B53" s="22">
        <v>0</v>
      </c>
      <c r="C53" s="22">
        <v>0</v>
      </c>
      <c r="D53" s="22">
        <f t="shared" si="0"/>
        <v>4.7931219674804699E-5</v>
      </c>
      <c r="E53" s="20">
        <f>Model!$W$26*((drdp!B53+drdp!K53)*'DBH-U'!$B53+(drdp!E53+drdp!N53)*'DBH-U'!$C53+(drdp!H53+drdp!Q53)*'DBH-U'!$D53)</f>
        <v>0</v>
      </c>
      <c r="F53" s="20">
        <f>Model!$W$26*((drdp!C53+drdp!L53)*'DBH-U'!$B53+(drdp!F53+drdp!O53)*'DBH-U'!$C53+(drdp!I53+drdp!R53)*'DBH-U'!$D53)</f>
        <v>4.5179241090817022E-2</v>
      </c>
      <c r="G53" s="20">
        <f>Model!$W$26*((drdp!D53+drdp!M53)*'DBH-U'!$B53+(drdp!G53+drdp!P53)*'DBH-U'!$C53+(drdp!J53+drdp!S53)*'DBH-U'!$D53)</f>
        <v>0</v>
      </c>
      <c r="H53" s="18">
        <f>Model!$W$26*((drdp!B53)*'DBH-U'!$B53+(drdp!E53)*'DBH-U'!$C53+(drdp!H53)*'DBH-U'!$D53)</f>
        <v>0</v>
      </c>
      <c r="I53" s="18">
        <f>Model!$W$26*((drdp!C53)*'DBH-U'!$B53+(drdp!F53)*'DBH-U'!$C53+(drdp!I53)*'DBH-U'!$D53)</f>
        <v>2.2589620545408511E-2</v>
      </c>
      <c r="J53" s="18">
        <f>Model!$W$26*((drdp!D53)*'DBH-U'!$B53+(drdp!G53)*'DBH-U'!$C53+(drdp!J53)*'DBH-U'!$D53)</f>
        <v>0</v>
      </c>
      <c r="K53" s="21">
        <f>SUM(E$3:E52)+H53</f>
        <v>0</v>
      </c>
      <c r="L53" s="21">
        <f>SUM(F$3:F52)+I53</f>
        <v>0.99472835261032455</v>
      </c>
      <c r="M53" s="21">
        <f>SUM(G$3:G52)+J53</f>
        <v>0</v>
      </c>
      <c r="N53" s="21"/>
      <c r="O53" s="21"/>
      <c r="P53" s="21"/>
      <c r="Q53" s="19">
        <f t="shared" si="2"/>
        <v>0</v>
      </c>
      <c r="R53" s="19">
        <f t="shared" si="2"/>
        <v>0.98948449548685014</v>
      </c>
      <c r="S53" s="19">
        <f t="shared" si="2"/>
        <v>0</v>
      </c>
      <c r="T53" s="19">
        <f t="shared" si="3"/>
        <v>0</v>
      </c>
      <c r="U53" s="19">
        <f t="shared" si="4"/>
        <v>0</v>
      </c>
      <c r="V53" s="19">
        <f t="shared" si="5"/>
        <v>0</v>
      </c>
    </row>
    <row r="54" spans="1:22" x14ac:dyDescent="0.25">
      <c r="A54" s="26">
        <f>Wellpath!E54</f>
        <v>1470</v>
      </c>
      <c r="B54" s="22">
        <v>0</v>
      </c>
      <c r="C54" s="22">
        <v>0</v>
      </c>
      <c r="D54" s="22">
        <f t="shared" si="0"/>
        <v>4.7931219674804699E-5</v>
      </c>
      <c r="E54" s="20">
        <f>Model!$W$26*((drdp!B54+drdp!K54)*'DBH-U'!$B54+(drdp!E54+drdp!N54)*'DBH-U'!$C54+(drdp!H54+drdp!Q54)*'DBH-U'!$D54)</f>
        <v>0</v>
      </c>
      <c r="F54" s="20">
        <f>Model!$W$26*((drdp!C54+drdp!L54)*'DBH-U'!$B54+(drdp!F54+drdp!O54)*'DBH-U'!$C54+(drdp!I54+drdp!R54)*'DBH-U'!$D54)</f>
        <v>4.5179241090817022E-2</v>
      </c>
      <c r="G54" s="20">
        <f>Model!$W$26*((drdp!D54+drdp!M54)*'DBH-U'!$B54+(drdp!G54+drdp!P54)*'DBH-U'!$C54+(drdp!J54+drdp!S54)*'DBH-U'!$D54)</f>
        <v>0</v>
      </c>
      <c r="H54" s="18">
        <f>Model!$W$26*((drdp!B54)*'DBH-U'!$B54+(drdp!E54)*'DBH-U'!$C54+(drdp!H54)*'DBH-U'!$D54)</f>
        <v>0</v>
      </c>
      <c r="I54" s="18">
        <f>Model!$W$26*((drdp!C54)*'DBH-U'!$B54+(drdp!F54)*'DBH-U'!$C54+(drdp!I54)*'DBH-U'!$D54)</f>
        <v>2.2589620545408511E-2</v>
      </c>
      <c r="J54" s="18">
        <f>Model!$W$26*((drdp!D54)*'DBH-U'!$B54+(drdp!G54)*'DBH-U'!$C54+(drdp!J54)*'DBH-U'!$D54)</f>
        <v>0</v>
      </c>
      <c r="K54" s="21">
        <f>SUM(E$3:E53)+H54</f>
        <v>0</v>
      </c>
      <c r="L54" s="21">
        <f>SUM(F$3:F53)+I54</f>
        <v>1.0399075937011417</v>
      </c>
      <c r="M54" s="21">
        <f>SUM(G$3:G53)+J54</f>
        <v>0</v>
      </c>
      <c r="N54" s="21"/>
      <c r="O54" s="21"/>
      <c r="P54" s="21"/>
      <c r="Q54" s="19">
        <f t="shared" si="2"/>
        <v>0</v>
      </c>
      <c r="R54" s="19">
        <f t="shared" si="2"/>
        <v>1.0814078034372989</v>
      </c>
      <c r="S54" s="19">
        <f t="shared" si="2"/>
        <v>0</v>
      </c>
      <c r="T54" s="19">
        <f t="shared" si="3"/>
        <v>0</v>
      </c>
      <c r="U54" s="19">
        <f t="shared" si="4"/>
        <v>0</v>
      </c>
      <c r="V54" s="19">
        <f t="shared" si="5"/>
        <v>0</v>
      </c>
    </row>
    <row r="55" spans="1:22" x14ac:dyDescent="0.25">
      <c r="A55" s="26">
        <f>Wellpath!E55</f>
        <v>1500</v>
      </c>
      <c r="B55" s="22">
        <v>0</v>
      </c>
      <c r="C55" s="22">
        <v>0</v>
      </c>
      <c r="D55" s="22">
        <f t="shared" si="0"/>
        <v>4.7931219674804699E-5</v>
      </c>
      <c r="E55" s="20">
        <f>Model!$W$26*((drdp!B55+drdp!K55)*'DBH-U'!$B55+(drdp!E55+drdp!N55)*'DBH-U'!$C55+(drdp!H55+drdp!Q55)*'DBH-U'!$D55)</f>
        <v>0</v>
      </c>
      <c r="F55" s="20">
        <f>Model!$W$26*((drdp!C55+drdp!L55)*'DBH-U'!$B55+(drdp!F55+drdp!O55)*'DBH-U'!$C55+(drdp!I55+drdp!R55)*'DBH-U'!$D55)</f>
        <v>4.5179241090817022E-2</v>
      </c>
      <c r="G55" s="20">
        <f>Model!$W$26*((drdp!D55+drdp!M55)*'DBH-U'!$B55+(drdp!G55+drdp!P55)*'DBH-U'!$C55+(drdp!J55+drdp!S55)*'DBH-U'!$D55)</f>
        <v>0</v>
      </c>
      <c r="H55" s="18">
        <f>Model!$W$26*((drdp!B55)*'DBH-U'!$B55+(drdp!E55)*'DBH-U'!$C55+(drdp!H55)*'DBH-U'!$D55)</f>
        <v>0</v>
      </c>
      <c r="I55" s="18">
        <f>Model!$W$26*((drdp!C55)*'DBH-U'!$B55+(drdp!F55)*'DBH-U'!$C55+(drdp!I55)*'DBH-U'!$D55)</f>
        <v>2.2589620545408511E-2</v>
      </c>
      <c r="J55" s="18">
        <f>Model!$W$26*((drdp!D55)*'DBH-U'!$B55+(drdp!G55)*'DBH-U'!$C55+(drdp!J55)*'DBH-U'!$D55)</f>
        <v>0</v>
      </c>
      <c r="K55" s="21">
        <f>SUM(E$3:E54)+H55</f>
        <v>0</v>
      </c>
      <c r="L55" s="21">
        <f>SUM(F$3:F54)+I55</f>
        <v>1.0850868347919587</v>
      </c>
      <c r="M55" s="21">
        <f>SUM(G$3:G54)+J55</f>
        <v>0</v>
      </c>
      <c r="N55" s="21"/>
      <c r="O55" s="21"/>
      <c r="P55" s="21"/>
      <c r="Q55" s="19">
        <f t="shared" si="2"/>
        <v>0</v>
      </c>
      <c r="R55" s="19">
        <f t="shared" si="2"/>
        <v>1.1774134390388313</v>
      </c>
      <c r="S55" s="19">
        <f t="shared" si="2"/>
        <v>0</v>
      </c>
      <c r="T55" s="19">
        <f t="shared" si="3"/>
        <v>0</v>
      </c>
      <c r="U55" s="19">
        <f t="shared" si="4"/>
        <v>0</v>
      </c>
      <c r="V55" s="19">
        <f t="shared" si="5"/>
        <v>0</v>
      </c>
    </row>
    <row r="56" spans="1:22" x14ac:dyDescent="0.25">
      <c r="A56" s="26">
        <f>Wellpath!E56</f>
        <v>1530</v>
      </c>
      <c r="B56" s="22">
        <v>0</v>
      </c>
      <c r="C56" s="22">
        <v>0</v>
      </c>
      <c r="D56" s="22">
        <f t="shared" si="0"/>
        <v>4.7931219674804699E-5</v>
      </c>
      <c r="E56" s="20">
        <f>Model!$W$26*((drdp!B56+drdp!K56)*'DBH-U'!$B56+(drdp!E56+drdp!N56)*'DBH-U'!$C56+(drdp!H56+drdp!Q56)*'DBH-U'!$D56)</f>
        <v>0</v>
      </c>
      <c r="F56" s="20">
        <f>Model!$W$26*((drdp!C56+drdp!L56)*'DBH-U'!$B56+(drdp!F56+drdp!O56)*'DBH-U'!$C56+(drdp!I56+drdp!R56)*'DBH-U'!$D56)</f>
        <v>4.5179241090817022E-2</v>
      </c>
      <c r="G56" s="20">
        <f>Model!$W$26*((drdp!D56+drdp!M56)*'DBH-U'!$B56+(drdp!G56+drdp!P56)*'DBH-U'!$C56+(drdp!J56+drdp!S56)*'DBH-U'!$D56)</f>
        <v>0</v>
      </c>
      <c r="H56" s="18">
        <f>Model!$W$26*((drdp!B56)*'DBH-U'!$B56+(drdp!E56)*'DBH-U'!$C56+(drdp!H56)*'DBH-U'!$D56)</f>
        <v>0</v>
      </c>
      <c r="I56" s="18">
        <f>Model!$W$26*((drdp!C56)*'DBH-U'!$B56+(drdp!F56)*'DBH-U'!$C56+(drdp!I56)*'DBH-U'!$D56)</f>
        <v>2.2589620545408511E-2</v>
      </c>
      <c r="J56" s="18">
        <f>Model!$W$26*((drdp!D56)*'DBH-U'!$B56+(drdp!G56)*'DBH-U'!$C56+(drdp!J56)*'DBH-U'!$D56)</f>
        <v>0</v>
      </c>
      <c r="K56" s="21">
        <f>SUM(E$3:E55)+H56</f>
        <v>0</v>
      </c>
      <c r="L56" s="21">
        <f>SUM(F$3:F55)+I56</f>
        <v>1.1302660758827756</v>
      </c>
      <c r="M56" s="21">
        <f>SUM(G$3:G55)+J56</f>
        <v>0</v>
      </c>
      <c r="N56" s="21"/>
      <c r="O56" s="21"/>
      <c r="P56" s="21"/>
      <c r="Q56" s="19">
        <f t="shared" si="2"/>
        <v>0</v>
      </c>
      <c r="R56" s="19">
        <f t="shared" si="2"/>
        <v>1.2775014022914484</v>
      </c>
      <c r="S56" s="19">
        <f t="shared" si="2"/>
        <v>0</v>
      </c>
      <c r="T56" s="19">
        <f t="shared" si="3"/>
        <v>0</v>
      </c>
      <c r="U56" s="19">
        <f t="shared" si="4"/>
        <v>0</v>
      </c>
      <c r="V56" s="19">
        <f t="shared" si="5"/>
        <v>0</v>
      </c>
    </row>
    <row r="57" spans="1:22" x14ac:dyDescent="0.25">
      <c r="A57" s="26">
        <f>Wellpath!E57</f>
        <v>1560</v>
      </c>
      <c r="B57" s="22">
        <v>0</v>
      </c>
      <c r="C57" s="22">
        <v>0</v>
      </c>
      <c r="D57" s="22">
        <f t="shared" si="0"/>
        <v>4.7931219674804699E-5</v>
      </c>
      <c r="E57" s="20">
        <f>Model!$W$26*((drdp!B57+drdp!K57)*'DBH-U'!$B57+(drdp!E57+drdp!N57)*'DBH-U'!$C57+(drdp!H57+drdp!Q57)*'DBH-U'!$D57)</f>
        <v>0</v>
      </c>
      <c r="F57" s="20">
        <f>Model!$W$26*((drdp!C57+drdp!L57)*'DBH-U'!$B57+(drdp!F57+drdp!O57)*'DBH-U'!$C57+(drdp!I57+drdp!R57)*'DBH-U'!$D57)</f>
        <v>4.5179241090817022E-2</v>
      </c>
      <c r="G57" s="20">
        <f>Model!$W$26*((drdp!D57+drdp!M57)*'DBH-U'!$B57+(drdp!G57+drdp!P57)*'DBH-U'!$C57+(drdp!J57+drdp!S57)*'DBH-U'!$D57)</f>
        <v>0</v>
      </c>
      <c r="H57" s="18">
        <f>Model!$W$26*((drdp!B57)*'DBH-U'!$B57+(drdp!E57)*'DBH-U'!$C57+(drdp!H57)*'DBH-U'!$D57)</f>
        <v>0</v>
      </c>
      <c r="I57" s="18">
        <f>Model!$W$26*((drdp!C57)*'DBH-U'!$B57+(drdp!F57)*'DBH-U'!$C57+(drdp!I57)*'DBH-U'!$D57)</f>
        <v>2.2589620545408511E-2</v>
      </c>
      <c r="J57" s="18">
        <f>Model!$W$26*((drdp!D57)*'DBH-U'!$B57+(drdp!G57)*'DBH-U'!$C57+(drdp!J57)*'DBH-U'!$D57)</f>
        <v>0</v>
      </c>
      <c r="K57" s="21">
        <f>SUM(E$3:E56)+H57</f>
        <v>0</v>
      </c>
      <c r="L57" s="21">
        <f>SUM(F$3:F56)+I57</f>
        <v>1.1754453169735926</v>
      </c>
      <c r="M57" s="21">
        <f>SUM(G$3:G56)+J57</f>
        <v>0</v>
      </c>
      <c r="N57" s="21"/>
      <c r="O57" s="21"/>
      <c r="P57" s="21"/>
      <c r="Q57" s="19">
        <f t="shared" si="2"/>
        <v>0</v>
      </c>
      <c r="R57" s="19">
        <f t="shared" si="2"/>
        <v>1.3816716931951494</v>
      </c>
      <c r="S57" s="19">
        <f t="shared" si="2"/>
        <v>0</v>
      </c>
      <c r="T57" s="19">
        <f t="shared" si="3"/>
        <v>0</v>
      </c>
      <c r="U57" s="19">
        <f t="shared" si="4"/>
        <v>0</v>
      </c>
      <c r="V57" s="19">
        <f t="shared" si="5"/>
        <v>0</v>
      </c>
    </row>
    <row r="58" spans="1:22" x14ac:dyDescent="0.25">
      <c r="A58" s="26">
        <f>Wellpath!E58</f>
        <v>1590</v>
      </c>
      <c r="B58" s="22">
        <v>0</v>
      </c>
      <c r="C58" s="22">
        <v>0</v>
      </c>
      <c r="D58" s="22">
        <f t="shared" si="0"/>
        <v>4.7931219674804699E-5</v>
      </c>
      <c r="E58" s="20">
        <f>Model!$W$26*((drdp!B58+drdp!K58)*'DBH-U'!$B58+(drdp!E58+drdp!N58)*'DBH-U'!$C58+(drdp!H58+drdp!Q58)*'DBH-U'!$D58)</f>
        <v>0</v>
      </c>
      <c r="F58" s="20">
        <f>Model!$W$26*((drdp!C58+drdp!L58)*'DBH-U'!$B58+(drdp!F58+drdp!O58)*'DBH-U'!$C58+(drdp!I58+drdp!R58)*'DBH-U'!$D58)</f>
        <v>4.5179241090817022E-2</v>
      </c>
      <c r="G58" s="20">
        <f>Model!$W$26*((drdp!D58+drdp!M58)*'DBH-U'!$B58+(drdp!G58+drdp!P58)*'DBH-U'!$C58+(drdp!J58+drdp!S58)*'DBH-U'!$D58)</f>
        <v>0</v>
      </c>
      <c r="H58" s="18">
        <f>Model!$W$26*((drdp!B58)*'DBH-U'!$B58+(drdp!E58)*'DBH-U'!$C58+(drdp!H58)*'DBH-U'!$D58)</f>
        <v>0</v>
      </c>
      <c r="I58" s="18">
        <f>Model!$W$26*((drdp!C58)*'DBH-U'!$B58+(drdp!F58)*'DBH-U'!$C58+(drdp!I58)*'DBH-U'!$D58)</f>
        <v>2.2589620545408511E-2</v>
      </c>
      <c r="J58" s="18">
        <f>Model!$W$26*((drdp!D58)*'DBH-U'!$B58+(drdp!G58)*'DBH-U'!$C58+(drdp!J58)*'DBH-U'!$D58)</f>
        <v>0</v>
      </c>
      <c r="K58" s="21">
        <f>SUM(E$3:E57)+H58</f>
        <v>0</v>
      </c>
      <c r="L58" s="21">
        <f>SUM(F$3:F57)+I58</f>
        <v>1.2206245580644095</v>
      </c>
      <c r="M58" s="21">
        <f>SUM(G$3:G57)+J58</f>
        <v>0</v>
      </c>
      <c r="N58" s="21"/>
      <c r="O58" s="21"/>
      <c r="P58" s="21"/>
      <c r="Q58" s="19">
        <f t="shared" si="2"/>
        <v>0</v>
      </c>
      <c r="R58" s="19">
        <f t="shared" si="2"/>
        <v>1.489924311749935</v>
      </c>
      <c r="S58" s="19">
        <f t="shared" si="2"/>
        <v>0</v>
      </c>
      <c r="T58" s="19">
        <f t="shared" si="3"/>
        <v>0</v>
      </c>
      <c r="U58" s="19">
        <f t="shared" si="4"/>
        <v>0</v>
      </c>
      <c r="V58" s="19">
        <f t="shared" si="5"/>
        <v>0</v>
      </c>
    </row>
    <row r="59" spans="1:22" x14ac:dyDescent="0.25">
      <c r="A59" s="26">
        <f>Wellpath!E59</f>
        <v>1620</v>
      </c>
      <c r="B59" s="22">
        <v>0</v>
      </c>
      <c r="C59" s="22">
        <v>0</v>
      </c>
      <c r="D59" s="22">
        <f t="shared" si="0"/>
        <v>4.7931219674804699E-5</v>
      </c>
      <c r="E59" s="20">
        <f>Model!$W$26*((drdp!B59+drdp!K59)*'DBH-U'!$B59+(drdp!E59+drdp!N59)*'DBH-U'!$C59+(drdp!H59+drdp!Q59)*'DBH-U'!$D59)</f>
        <v>0</v>
      </c>
      <c r="F59" s="20">
        <f>Model!$W$26*((drdp!C59+drdp!L59)*'DBH-U'!$B59+(drdp!F59+drdp!O59)*'DBH-U'!$C59+(drdp!I59+drdp!R59)*'DBH-U'!$D59)</f>
        <v>4.5179241090817022E-2</v>
      </c>
      <c r="G59" s="20">
        <f>Model!$W$26*((drdp!D59+drdp!M59)*'DBH-U'!$B59+(drdp!G59+drdp!P59)*'DBH-U'!$C59+(drdp!J59+drdp!S59)*'DBH-U'!$D59)</f>
        <v>0</v>
      </c>
      <c r="H59" s="18">
        <f>Model!$W$26*((drdp!B59)*'DBH-U'!$B59+(drdp!E59)*'DBH-U'!$C59+(drdp!H59)*'DBH-U'!$D59)</f>
        <v>0</v>
      </c>
      <c r="I59" s="18">
        <f>Model!$W$26*((drdp!C59)*'DBH-U'!$B59+(drdp!F59)*'DBH-U'!$C59+(drdp!I59)*'DBH-U'!$D59)</f>
        <v>2.2589620545408511E-2</v>
      </c>
      <c r="J59" s="18">
        <f>Model!$W$26*((drdp!D59)*'DBH-U'!$B59+(drdp!G59)*'DBH-U'!$C59+(drdp!J59)*'DBH-U'!$D59)</f>
        <v>0</v>
      </c>
      <c r="K59" s="21">
        <f>SUM(E$3:E58)+H59</f>
        <v>0</v>
      </c>
      <c r="L59" s="21">
        <f>SUM(F$3:F58)+I59</f>
        <v>1.2658037991552265</v>
      </c>
      <c r="M59" s="21">
        <f>SUM(G$3:G58)+J59</f>
        <v>0</v>
      </c>
      <c r="N59" s="21"/>
      <c r="O59" s="21"/>
      <c r="P59" s="21"/>
      <c r="Q59" s="19">
        <f t="shared" si="2"/>
        <v>0</v>
      </c>
      <c r="R59" s="19">
        <f t="shared" si="2"/>
        <v>1.6022592579558048</v>
      </c>
      <c r="S59" s="19">
        <f t="shared" si="2"/>
        <v>0</v>
      </c>
      <c r="T59" s="19">
        <f t="shared" si="3"/>
        <v>0</v>
      </c>
      <c r="U59" s="19">
        <f t="shared" si="4"/>
        <v>0</v>
      </c>
      <c r="V59" s="19">
        <f t="shared" si="5"/>
        <v>0</v>
      </c>
    </row>
    <row r="60" spans="1:22" x14ac:dyDescent="0.25">
      <c r="A60" s="26">
        <f>Wellpath!E60</f>
        <v>1650</v>
      </c>
      <c r="B60" s="22">
        <v>0</v>
      </c>
      <c r="C60" s="22">
        <v>0</v>
      </c>
      <c r="D60" s="22">
        <f t="shared" si="0"/>
        <v>4.7931219674804699E-5</v>
      </c>
      <c r="E60" s="20">
        <f>Model!$W$26*((drdp!B60+drdp!K60)*'DBH-U'!$B60+(drdp!E60+drdp!N60)*'DBH-U'!$C60+(drdp!H60+drdp!Q60)*'DBH-U'!$D60)</f>
        <v>0</v>
      </c>
      <c r="F60" s="20">
        <f>Model!$W$26*((drdp!C60+drdp!L60)*'DBH-U'!$B60+(drdp!F60+drdp!O60)*'DBH-U'!$C60+(drdp!I60+drdp!R60)*'DBH-U'!$D60)</f>
        <v>4.5179241090817022E-2</v>
      </c>
      <c r="G60" s="20">
        <f>Model!$W$26*((drdp!D60+drdp!M60)*'DBH-U'!$B60+(drdp!G60+drdp!P60)*'DBH-U'!$C60+(drdp!J60+drdp!S60)*'DBH-U'!$D60)</f>
        <v>0</v>
      </c>
      <c r="H60" s="18">
        <f>Model!$W$26*((drdp!B60)*'DBH-U'!$B60+(drdp!E60)*'DBH-U'!$C60+(drdp!H60)*'DBH-U'!$D60)</f>
        <v>0</v>
      </c>
      <c r="I60" s="18">
        <f>Model!$W$26*((drdp!C60)*'DBH-U'!$B60+(drdp!F60)*'DBH-U'!$C60+(drdp!I60)*'DBH-U'!$D60)</f>
        <v>2.2589620545408511E-2</v>
      </c>
      <c r="J60" s="18">
        <f>Model!$W$26*((drdp!D60)*'DBH-U'!$B60+(drdp!G60)*'DBH-U'!$C60+(drdp!J60)*'DBH-U'!$D60)</f>
        <v>0</v>
      </c>
      <c r="K60" s="21">
        <f>SUM(E$3:E59)+H60</f>
        <v>0</v>
      </c>
      <c r="L60" s="21">
        <f>SUM(F$3:F59)+I60</f>
        <v>1.3109830402460434</v>
      </c>
      <c r="M60" s="21">
        <f>SUM(G$3:G59)+J60</f>
        <v>0</v>
      </c>
      <c r="N60" s="21"/>
      <c r="O60" s="21"/>
      <c r="P60" s="21"/>
      <c r="Q60" s="19">
        <f t="shared" si="2"/>
        <v>0</v>
      </c>
      <c r="R60" s="19">
        <f t="shared" si="2"/>
        <v>1.718676531812759</v>
      </c>
      <c r="S60" s="19">
        <f t="shared" si="2"/>
        <v>0</v>
      </c>
      <c r="T60" s="19">
        <f t="shared" si="3"/>
        <v>0</v>
      </c>
      <c r="U60" s="19">
        <f t="shared" si="4"/>
        <v>0</v>
      </c>
      <c r="V60" s="19">
        <f t="shared" si="5"/>
        <v>0</v>
      </c>
    </row>
    <row r="61" spans="1:22" x14ac:dyDescent="0.25">
      <c r="A61" s="26">
        <f>Wellpath!E61</f>
        <v>1680</v>
      </c>
      <c r="B61" s="22">
        <v>0</v>
      </c>
      <c r="C61" s="22">
        <v>0</v>
      </c>
      <c r="D61" s="22">
        <f t="shared" si="0"/>
        <v>4.7931219674804699E-5</v>
      </c>
      <c r="E61" s="20">
        <f>Model!$W$26*((drdp!B61+drdp!K61)*'DBH-U'!$B61+(drdp!E61+drdp!N61)*'DBH-U'!$C61+(drdp!H61+drdp!Q61)*'DBH-U'!$D61)</f>
        <v>0</v>
      </c>
      <c r="F61" s="20">
        <f>Model!$W$26*((drdp!C61+drdp!L61)*'DBH-U'!$B61+(drdp!F61+drdp!O61)*'DBH-U'!$C61+(drdp!I61+drdp!R61)*'DBH-U'!$D61)</f>
        <v>3.7649367575680853E-2</v>
      </c>
      <c r="G61" s="20">
        <f>Model!$W$26*((drdp!D61+drdp!M61)*'DBH-U'!$B61+(drdp!G61+drdp!P61)*'DBH-U'!$C61+(drdp!J61+drdp!S61)*'DBH-U'!$D61)</f>
        <v>0</v>
      </c>
      <c r="H61" s="18">
        <f>Model!$W$26*((drdp!B61)*'DBH-U'!$B61+(drdp!E61)*'DBH-U'!$C61+(drdp!H61)*'DBH-U'!$D61)</f>
        <v>0</v>
      </c>
      <c r="I61" s="18">
        <f>Model!$W$26*((drdp!C61)*'DBH-U'!$B61+(drdp!F61)*'DBH-U'!$C61+(drdp!I61)*'DBH-U'!$D61)</f>
        <v>2.2589620545408511E-2</v>
      </c>
      <c r="J61" s="18">
        <f>Model!$W$26*((drdp!D61)*'DBH-U'!$B61+(drdp!G61)*'DBH-U'!$C61+(drdp!J61)*'DBH-U'!$D61)</f>
        <v>0</v>
      </c>
      <c r="K61" s="21">
        <f>SUM(E$3:E60)+H61</f>
        <v>0</v>
      </c>
      <c r="L61" s="21">
        <f>SUM(F$3:F60)+I61</f>
        <v>1.3561622813368603</v>
      </c>
      <c r="M61" s="21">
        <f>SUM(G$3:G60)+J61</f>
        <v>0</v>
      </c>
      <c r="N61" s="21"/>
      <c r="O61" s="21"/>
      <c r="P61" s="21"/>
      <c r="Q61" s="19">
        <f t="shared" si="2"/>
        <v>0</v>
      </c>
      <c r="R61" s="19">
        <f t="shared" si="2"/>
        <v>1.8391761333207974</v>
      </c>
      <c r="S61" s="19">
        <f t="shared" si="2"/>
        <v>0</v>
      </c>
      <c r="T61" s="19">
        <f t="shared" si="3"/>
        <v>0</v>
      </c>
      <c r="U61" s="19">
        <f t="shared" si="4"/>
        <v>0</v>
      </c>
      <c r="V61" s="19">
        <f t="shared" si="5"/>
        <v>0</v>
      </c>
    </row>
    <row r="62" spans="1:22" x14ac:dyDescent="0.25">
      <c r="A62" s="26">
        <f>Wellpath!E62</f>
        <v>1700</v>
      </c>
      <c r="B62" s="22">
        <v>0</v>
      </c>
      <c r="C62" s="22">
        <v>0</v>
      </c>
      <c r="D62" s="22">
        <f t="shared" si="0"/>
        <v>4.7931219674804699E-5</v>
      </c>
      <c r="E62" s="20">
        <f>Model!$W$26*((drdp!B62+drdp!K62)*'DBH-U'!$B62+(drdp!E62+drdp!N62)*'DBH-U'!$C62+(drdp!H62+drdp!Q62)*'DBH-U'!$D62)</f>
        <v>0</v>
      </c>
      <c r="F62" s="20">
        <f>Model!$W$26*((drdp!C62+drdp!L62)*'DBH-U'!$B62+(drdp!F62+drdp!O62)*'DBH-U'!$C62+(drdp!I62+drdp!R62)*'DBH-U'!$D62)</f>
        <v>2.2589620545408511E-2</v>
      </c>
      <c r="G62" s="20">
        <f>Model!$W$26*((drdp!D62+drdp!M62)*'DBH-U'!$B62+(drdp!G62+drdp!P62)*'DBH-U'!$C62+(drdp!J62+drdp!S62)*'DBH-U'!$D62)</f>
        <v>0</v>
      </c>
      <c r="H62" s="18">
        <f>Model!$W$26*((drdp!B62)*'DBH-U'!$B62+(drdp!E62)*'DBH-U'!$C62+(drdp!H62)*'DBH-U'!$D62)</f>
        <v>0</v>
      </c>
      <c r="I62" s="18">
        <f>Model!$W$26*((drdp!C62)*'DBH-U'!$B62+(drdp!F62)*'DBH-U'!$C62+(drdp!I62)*'DBH-U'!$D62)</f>
        <v>1.5059747030272344E-2</v>
      </c>
      <c r="J62" s="18">
        <f>Model!$W$26*((drdp!D62)*'DBH-U'!$B62+(drdp!G62)*'DBH-U'!$C62+(drdp!J62)*'DBH-U'!$D62)</f>
        <v>0</v>
      </c>
      <c r="K62" s="21">
        <f>SUM(E$3:E61)+H62</f>
        <v>0</v>
      </c>
      <c r="L62" s="21">
        <f>SUM(F$3:F61)+I62</f>
        <v>1.3862817753974048</v>
      </c>
      <c r="M62" s="21">
        <f>SUM(G$3:G61)+J62</f>
        <v>0</v>
      </c>
      <c r="N62" s="21"/>
      <c r="O62" s="21"/>
      <c r="P62" s="21"/>
      <c r="Q62" s="19">
        <f t="shared" si="2"/>
        <v>0</v>
      </c>
      <c r="R62" s="19">
        <f t="shared" si="2"/>
        <v>1.9217771607989809</v>
      </c>
      <c r="S62" s="19">
        <f t="shared" si="2"/>
        <v>0</v>
      </c>
      <c r="T62" s="19">
        <f t="shared" si="3"/>
        <v>0</v>
      </c>
      <c r="U62" s="19">
        <f t="shared" si="4"/>
        <v>0</v>
      </c>
      <c r="V62" s="19">
        <f t="shared" si="5"/>
        <v>0</v>
      </c>
    </row>
    <row r="63" spans="1:22" x14ac:dyDescent="0.25">
      <c r="A63" s="26">
        <f>Wellpath!E63</f>
        <v>1710</v>
      </c>
      <c r="B63" s="22">
        <v>0</v>
      </c>
      <c r="C63" s="22">
        <v>0</v>
      </c>
      <c r="D63" s="22">
        <f t="shared" si="0"/>
        <v>4.7931219674804699E-5</v>
      </c>
      <c r="E63" s="20">
        <f>Model!$W$26*((drdp!B63+drdp!K63)*'DBH-U'!$B63+(drdp!E63+drdp!N63)*'DBH-U'!$C63+(drdp!H63+drdp!Q63)*'DBH-U'!$D63)</f>
        <v>0</v>
      </c>
      <c r="F63" s="20">
        <f>Model!$W$26*((drdp!C63+drdp!L63)*'DBH-U'!$B63+(drdp!F63+drdp!O63)*'DBH-U'!$C63+(drdp!I63+drdp!R63)*'DBH-U'!$D63)</f>
        <v>2.9821903478830021E-2</v>
      </c>
      <c r="G63" s="20">
        <f>Model!$W$26*((drdp!D63+drdp!M63)*'DBH-U'!$B63+(drdp!G63+drdp!P63)*'DBH-U'!$C63+(drdp!J63+drdp!S63)*'DBH-U'!$D63)</f>
        <v>0</v>
      </c>
      <c r="H63" s="18">
        <f>Model!$W$26*((drdp!B63)*'DBH-U'!$B63+(drdp!E63)*'DBH-U'!$C63+(drdp!H63)*'DBH-U'!$D63)</f>
        <v>0</v>
      </c>
      <c r="I63" s="18">
        <f>Model!$W$26*((drdp!C63)*'DBH-U'!$B63+(drdp!F63)*'DBH-U'!$C63+(drdp!I63)*'DBH-U'!$D63)</f>
        <v>7.4554758697075053E-3</v>
      </c>
      <c r="J63" s="18">
        <f>Model!$W$26*((drdp!D63)*'DBH-U'!$B63+(drdp!G63)*'DBH-U'!$C63+(drdp!J63)*'DBH-U'!$D63)</f>
        <v>0</v>
      </c>
      <c r="K63" s="21">
        <f>SUM(E$3:E62)+H63</f>
        <v>0</v>
      </c>
      <c r="L63" s="21">
        <f>SUM(F$3:F62)+I63</f>
        <v>1.4012671247822486</v>
      </c>
      <c r="M63" s="21">
        <f>SUM(G$3:G62)+J63</f>
        <v>0</v>
      </c>
      <c r="N63" s="21"/>
      <c r="O63" s="21"/>
      <c r="P63" s="21"/>
      <c r="Q63" s="19">
        <f t="shared" si="2"/>
        <v>0</v>
      </c>
      <c r="R63" s="19">
        <f t="shared" si="2"/>
        <v>1.9635495549955098</v>
      </c>
      <c r="S63" s="19">
        <f t="shared" si="2"/>
        <v>0</v>
      </c>
      <c r="T63" s="19">
        <f t="shared" si="3"/>
        <v>0</v>
      </c>
      <c r="U63" s="19">
        <f t="shared" si="4"/>
        <v>0</v>
      </c>
      <c r="V63" s="19">
        <f t="shared" si="5"/>
        <v>0</v>
      </c>
    </row>
    <row r="64" spans="1:22" x14ac:dyDescent="0.25">
      <c r="A64" s="26">
        <f>Wellpath!E64</f>
        <v>1740</v>
      </c>
      <c r="B64" s="22">
        <v>0</v>
      </c>
      <c r="C64" s="22">
        <v>0</v>
      </c>
      <c r="D64" s="22">
        <f t="shared" si="0"/>
        <v>4.7931219674804699E-5</v>
      </c>
      <c r="E64" s="20">
        <f>Model!$W$26*((drdp!B64+drdp!K64)*'DBH-U'!$B64+(drdp!E64+drdp!N64)*'DBH-U'!$C64+(drdp!H64+drdp!Q64)*'DBH-U'!$D64)</f>
        <v>0</v>
      </c>
      <c r="F64" s="20">
        <f>Model!$W$26*((drdp!C64+drdp!L64)*'DBH-U'!$B64+(drdp!F64+drdp!O64)*'DBH-U'!$C64+(drdp!I64+drdp!R64)*'DBH-U'!$D64)</f>
        <v>4.3364222308589266E-2</v>
      </c>
      <c r="G64" s="20">
        <f>Model!$W$26*((drdp!D64+drdp!M64)*'DBH-U'!$B64+(drdp!G64+drdp!P64)*'DBH-U'!$C64+(drdp!J64+drdp!S64)*'DBH-U'!$D64)</f>
        <v>0</v>
      </c>
      <c r="H64" s="18">
        <f>Model!$W$26*((drdp!B64)*'DBH-U'!$B64+(drdp!E64)*'DBH-U'!$C64+(drdp!H64)*'DBH-U'!$D64)</f>
        <v>0</v>
      </c>
      <c r="I64" s="18">
        <f>Model!$W$26*((drdp!C64)*'DBH-U'!$B64+(drdp!F64)*'DBH-U'!$C64+(drdp!I64)*'DBH-U'!$D64)</f>
        <v>2.1682111154294633E-2</v>
      </c>
      <c r="J64" s="18">
        <f>Model!$W$26*((drdp!D64)*'DBH-U'!$B64+(drdp!G64)*'DBH-U'!$C64+(drdp!J64)*'DBH-U'!$D64)</f>
        <v>0</v>
      </c>
      <c r="K64" s="21">
        <f>SUM(E$3:E63)+H64</f>
        <v>0</v>
      </c>
      <c r="L64" s="21">
        <f>SUM(F$3:F63)+I64</f>
        <v>1.4453156635456659</v>
      </c>
      <c r="M64" s="21">
        <f>SUM(G$3:G63)+J64</f>
        <v>0</v>
      </c>
      <c r="N64" s="21"/>
      <c r="O64" s="21"/>
      <c r="P64" s="21"/>
      <c r="Q64" s="19">
        <f t="shared" si="2"/>
        <v>0</v>
      </c>
      <c r="R64" s="19">
        <f t="shared" si="2"/>
        <v>2.0889373672904483</v>
      </c>
      <c r="S64" s="19">
        <f t="shared" si="2"/>
        <v>0</v>
      </c>
      <c r="T64" s="19">
        <f t="shared" si="3"/>
        <v>0</v>
      </c>
      <c r="U64" s="19">
        <f t="shared" si="4"/>
        <v>0</v>
      </c>
      <c r="V64" s="19">
        <f t="shared" si="5"/>
        <v>0</v>
      </c>
    </row>
    <row r="65" spans="1:23" x14ac:dyDescent="0.25">
      <c r="A65" s="26">
        <f>Wellpath!E65</f>
        <v>1770</v>
      </c>
      <c r="B65" s="22">
        <v>0</v>
      </c>
      <c r="C65" s="22">
        <v>0</v>
      </c>
      <c r="D65" s="22">
        <f t="shared" si="0"/>
        <v>4.7931219674804699E-5</v>
      </c>
      <c r="E65" s="20">
        <f>Model!$W$26*((drdp!B65+drdp!K65)*'DBH-U'!$B65+(drdp!E65+drdp!N65)*'DBH-U'!$C65+(drdp!H65+drdp!Q65)*'DBH-U'!$D65)</f>
        <v>0</v>
      </c>
      <c r="F65" s="20">
        <f>Model!$W$26*((drdp!C65+drdp!L65)*'DBH-U'!$B65+(drdp!F65+drdp!O65)*'DBH-U'!$C65+(drdp!I65+drdp!R65)*'DBH-U'!$D65)</f>
        <v>4.1942756773796865E-2</v>
      </c>
      <c r="G65" s="20">
        <f>Model!$W$26*((drdp!D65+drdp!M65)*'DBH-U'!$B65+(drdp!G65+drdp!P65)*'DBH-U'!$C65+(drdp!J65+drdp!S65)*'DBH-U'!$D65)</f>
        <v>0</v>
      </c>
      <c r="H65" s="18">
        <f>Model!$W$26*((drdp!B65)*'DBH-U'!$B65+(drdp!E65)*'DBH-U'!$C65+(drdp!H65)*'DBH-U'!$D65)</f>
        <v>0</v>
      </c>
      <c r="I65" s="18">
        <f>Model!$W$26*((drdp!C65)*'DBH-U'!$B65+(drdp!F65)*'DBH-U'!$C65+(drdp!I65)*'DBH-U'!$D65)</f>
        <v>2.0971378386898432E-2</v>
      </c>
      <c r="J65" s="18">
        <f>Model!$W$26*((drdp!D65)*'DBH-U'!$B65+(drdp!G65)*'DBH-U'!$C65+(drdp!J65)*'DBH-U'!$D65)</f>
        <v>0</v>
      </c>
      <c r="K65" s="21">
        <f>SUM(E$3:E64)+H65</f>
        <v>0</v>
      </c>
      <c r="L65" s="21">
        <f>SUM(F$3:F64)+I65</f>
        <v>1.4879691530868588</v>
      </c>
      <c r="M65" s="21">
        <f>SUM(G$3:G64)+J65</f>
        <v>0</v>
      </c>
      <c r="N65" s="21"/>
      <c r="O65" s="21"/>
      <c r="P65" s="21"/>
      <c r="Q65" s="19">
        <f t="shared" si="2"/>
        <v>0</v>
      </c>
      <c r="R65" s="19">
        <f t="shared" si="2"/>
        <v>2.2140522005380241</v>
      </c>
      <c r="S65" s="19">
        <f t="shared" si="2"/>
        <v>0</v>
      </c>
      <c r="T65" s="19">
        <f t="shared" si="3"/>
        <v>0</v>
      </c>
      <c r="U65" s="19">
        <f t="shared" si="4"/>
        <v>0</v>
      </c>
      <c r="V65" s="19">
        <f t="shared" si="5"/>
        <v>0</v>
      </c>
    </row>
    <row r="66" spans="1:23" x14ac:dyDescent="0.25">
      <c r="A66" s="26">
        <f>Wellpath!E66</f>
        <v>1800</v>
      </c>
      <c r="B66" s="22">
        <v>0</v>
      </c>
      <c r="C66" s="22">
        <v>0</v>
      </c>
      <c r="D66" s="22">
        <f t="shared" si="0"/>
        <v>4.7931219674804699E-5</v>
      </c>
      <c r="E66" s="20">
        <f>Model!$W$26*((drdp!B66+drdp!K66)*'DBH-U'!$B66+(drdp!E66+drdp!N66)*'DBH-U'!$C66+(drdp!H66+drdp!Q66)*'DBH-U'!$D66)</f>
        <v>0</v>
      </c>
      <c r="F66" s="20">
        <f>Model!$W$26*((drdp!C66+drdp!L66)*'DBH-U'!$B66+(drdp!F66+drdp!O66)*'DBH-U'!$C66+(drdp!I66+drdp!R66)*'DBH-U'!$D66)</f>
        <v>4.0470190450662004E-2</v>
      </c>
      <c r="G66" s="20">
        <f>Model!$W$26*((drdp!D66+drdp!M66)*'DBH-U'!$B66+(drdp!G66+drdp!P66)*'DBH-U'!$C66+(drdp!J66+drdp!S66)*'DBH-U'!$D66)</f>
        <v>0</v>
      </c>
      <c r="H66" s="18">
        <f>Model!$W$26*((drdp!B66)*'DBH-U'!$B66+(drdp!E66)*'DBH-U'!$C66+(drdp!H66)*'DBH-U'!$D66)</f>
        <v>0</v>
      </c>
      <c r="I66" s="18">
        <f>Model!$W$26*((drdp!C66)*'DBH-U'!$B66+(drdp!F66)*'DBH-U'!$C66+(drdp!I66)*'DBH-U'!$D66)</f>
        <v>2.0235095225331002E-2</v>
      </c>
      <c r="J66" s="18">
        <f>Model!$W$26*((drdp!D66)*'DBH-U'!$B66+(drdp!G66)*'DBH-U'!$C66+(drdp!J66)*'DBH-U'!$D66)</f>
        <v>0</v>
      </c>
      <c r="K66" s="21">
        <f>SUM(E$3:E65)+H66</f>
        <v>0</v>
      </c>
      <c r="L66" s="21">
        <f>SUM(F$3:F65)+I66</f>
        <v>1.5291756266990884</v>
      </c>
      <c r="M66" s="21">
        <f>SUM(G$3:G65)+J66</f>
        <v>0</v>
      </c>
      <c r="N66" s="21"/>
      <c r="O66" s="21"/>
      <c r="P66" s="21"/>
      <c r="Q66" s="19">
        <f t="shared" si="2"/>
        <v>0</v>
      </c>
      <c r="R66" s="19">
        <f t="shared" si="2"/>
        <v>2.3383780972905495</v>
      </c>
      <c r="S66" s="19">
        <f t="shared" si="2"/>
        <v>0</v>
      </c>
      <c r="T66" s="19">
        <f t="shared" si="3"/>
        <v>0</v>
      </c>
      <c r="U66" s="19">
        <f t="shared" si="4"/>
        <v>0</v>
      </c>
      <c r="V66" s="19">
        <f t="shared" si="5"/>
        <v>0</v>
      </c>
    </row>
    <row r="67" spans="1:23" x14ac:dyDescent="0.25">
      <c r="A67" s="26">
        <f>Wellpath!E67</f>
        <v>1830</v>
      </c>
      <c r="B67" s="22">
        <v>0</v>
      </c>
      <c r="C67" s="22">
        <v>0</v>
      </c>
      <c r="D67" s="22">
        <f t="shared" ref="D67:D130" si="6">1 / (Bfield * COS(Dip))</f>
        <v>4.7931219674804699E-5</v>
      </c>
      <c r="E67" s="20">
        <f>Model!$W$26*((drdp!B67+drdp!K67)*'DBH-U'!$B67+(drdp!E67+drdp!N67)*'DBH-U'!$C67+(drdp!H67+drdp!Q67)*'DBH-U'!$D67)</f>
        <v>0</v>
      </c>
      <c r="F67" s="20">
        <f>Model!$W$26*((drdp!C67+drdp!L67)*'DBH-U'!$B67+(drdp!F67+drdp!O67)*'DBH-U'!$C67+(drdp!I67+drdp!R67)*'DBH-U'!$D67)</f>
        <v>3.8948317434417942E-2</v>
      </c>
      <c r="G67" s="20">
        <f>Model!$W$26*((drdp!D67+drdp!M67)*'DBH-U'!$B67+(drdp!G67+drdp!P67)*'DBH-U'!$C67+(drdp!J67+drdp!S67)*'DBH-U'!$D67)</f>
        <v>0</v>
      </c>
      <c r="H67" s="18">
        <f>Model!$W$26*((drdp!B67)*'DBH-U'!$B67+(drdp!E67)*'DBH-U'!$C67+(drdp!H67)*'DBH-U'!$D67)</f>
        <v>0</v>
      </c>
      <c r="I67" s="18">
        <f>Model!$W$26*((drdp!C67)*'DBH-U'!$B67+(drdp!F67)*'DBH-U'!$C67+(drdp!I67)*'DBH-U'!$D67)</f>
        <v>1.9474158717208971E-2</v>
      </c>
      <c r="J67" s="18">
        <f>Model!$W$26*((drdp!D67)*'DBH-U'!$B67+(drdp!G67)*'DBH-U'!$C67+(drdp!J67)*'DBH-U'!$D67)</f>
        <v>0</v>
      </c>
      <c r="K67" s="21">
        <f>SUM(E$3:E66)+H67</f>
        <v>0</v>
      </c>
      <c r="L67" s="21">
        <f>SUM(F$3:F66)+I67</f>
        <v>1.5688848806416282</v>
      </c>
      <c r="M67" s="21">
        <f>SUM(G$3:G66)+J67</f>
        <v>0</v>
      </c>
      <c r="N67" s="21"/>
      <c r="O67" s="21"/>
      <c r="P67" s="21"/>
      <c r="Q67" s="19">
        <f t="shared" si="2"/>
        <v>0</v>
      </c>
      <c r="R67" s="19">
        <f t="shared" si="2"/>
        <v>2.4613997687058959</v>
      </c>
      <c r="S67" s="19">
        <f t="shared" si="2"/>
        <v>0</v>
      </c>
      <c r="T67" s="19">
        <f t="shared" si="3"/>
        <v>0</v>
      </c>
      <c r="U67" s="19">
        <f t="shared" si="4"/>
        <v>0</v>
      </c>
      <c r="V67" s="19">
        <f t="shared" si="5"/>
        <v>0</v>
      </c>
    </row>
    <row r="68" spans="1:23" x14ac:dyDescent="0.25">
      <c r="A68" s="26">
        <f>Wellpath!E68</f>
        <v>1860</v>
      </c>
      <c r="B68" s="22">
        <v>0</v>
      </c>
      <c r="C68" s="22">
        <v>0</v>
      </c>
      <c r="D68" s="22">
        <f t="shared" si="6"/>
        <v>4.7931219674804699E-5</v>
      </c>
      <c r="E68" s="20">
        <f>Model!$W$26*((drdp!B68+drdp!K68)*'DBH-U'!$B68+(drdp!E68+drdp!N68)*'DBH-U'!$C68+(drdp!H68+drdp!Q68)*'DBH-U'!$D68)</f>
        <v>0</v>
      </c>
      <c r="F68" s="20">
        <f>Model!$W$26*((drdp!C68+drdp!L68)*'DBH-U'!$B68+(drdp!F68+drdp!O68)*'DBH-U'!$C68+(drdp!I68+drdp!R68)*'DBH-U'!$D68)</f>
        <v>3.7378991892908421E-2</v>
      </c>
      <c r="G68" s="20">
        <f>Model!$W$26*((drdp!D68+drdp!M68)*'DBH-U'!$B68+(drdp!G68+drdp!P68)*'DBH-U'!$C68+(drdp!J68+drdp!S68)*'DBH-U'!$D68)</f>
        <v>0</v>
      </c>
      <c r="H68" s="18">
        <f>Model!$W$26*((drdp!B68)*'DBH-U'!$B68+(drdp!E68)*'DBH-U'!$C68+(drdp!H68)*'DBH-U'!$D68)</f>
        <v>0</v>
      </c>
      <c r="I68" s="18">
        <f>Model!$W$26*((drdp!C68)*'DBH-U'!$B68+(drdp!F68)*'DBH-U'!$C68+(drdp!I68)*'DBH-U'!$D68)</f>
        <v>1.8689495946454211E-2</v>
      </c>
      <c r="J68" s="18">
        <f>Model!$W$26*((drdp!D68)*'DBH-U'!$B68+(drdp!G68)*'DBH-U'!$C68+(drdp!J68)*'DBH-U'!$D68)</f>
        <v>0</v>
      </c>
      <c r="K68" s="21">
        <f>SUM(E$3:E67)+H68</f>
        <v>0</v>
      </c>
      <c r="L68" s="21">
        <f>SUM(F$3:F67)+I68</f>
        <v>1.6070485353052915</v>
      </c>
      <c r="M68" s="21">
        <f>SUM(G$3:G67)+J68</f>
        <v>0</v>
      </c>
      <c r="N68" s="21"/>
      <c r="O68" s="21"/>
      <c r="P68" s="21"/>
      <c r="Q68" s="19">
        <f t="shared" ref="Q68:S131" si="7">K68^2</f>
        <v>0</v>
      </c>
      <c r="R68" s="19">
        <f t="shared" si="7"/>
        <v>2.5826049948268825</v>
      </c>
      <c r="S68" s="19">
        <f t="shared" si="7"/>
        <v>0</v>
      </c>
      <c r="T68" s="19">
        <f t="shared" ref="T68:T131" si="8">K68*L68</f>
        <v>0</v>
      </c>
      <c r="U68" s="19">
        <f t="shared" ref="U68:U131" si="9">K68*M68</f>
        <v>0</v>
      </c>
      <c r="V68" s="19">
        <f t="shared" ref="V68:V131" si="10">L68*M68</f>
        <v>0</v>
      </c>
    </row>
    <row r="69" spans="1:23" x14ac:dyDescent="0.25">
      <c r="A69" s="26">
        <f>Wellpath!E69</f>
        <v>1890</v>
      </c>
      <c r="B69" s="22">
        <v>0</v>
      </c>
      <c r="C69" s="22">
        <v>0</v>
      </c>
      <c r="D69" s="22">
        <f t="shared" si="6"/>
        <v>4.7931219674804699E-5</v>
      </c>
      <c r="E69" s="20">
        <f>Model!$W$26*((drdp!B69+drdp!K69)*'DBH-U'!$B69+(drdp!E69+drdp!N69)*'DBH-U'!$C69+(drdp!H69+drdp!Q69)*'DBH-U'!$D69)</f>
        <v>0</v>
      </c>
      <c r="F69" s="20">
        <f>Model!$W$26*((drdp!C69+drdp!L69)*'DBH-U'!$B69+(drdp!F69+drdp!O69)*'DBH-U'!$C69+(drdp!I69+drdp!R69)*'DBH-U'!$D69)</f>
        <v>3.5764125807569699E-2</v>
      </c>
      <c r="G69" s="20">
        <f>Model!$W$26*((drdp!D69+drdp!M69)*'DBH-U'!$B69+(drdp!G69+drdp!P69)*'DBH-U'!$C69+(drdp!J69+drdp!S69)*'DBH-U'!$D69)</f>
        <v>0</v>
      </c>
      <c r="H69" s="18">
        <f>Model!$W$26*((drdp!B69)*'DBH-U'!$B69+(drdp!E69)*'DBH-U'!$C69+(drdp!H69)*'DBH-U'!$D69)</f>
        <v>0</v>
      </c>
      <c r="I69" s="18">
        <f>Model!$W$26*((drdp!C69)*'DBH-U'!$B69+(drdp!F69)*'DBH-U'!$C69+(drdp!I69)*'DBH-U'!$D69)</f>
        <v>1.788206290378485E-2</v>
      </c>
      <c r="J69" s="18">
        <f>Model!$W$26*((drdp!D69)*'DBH-U'!$B69+(drdp!G69)*'DBH-U'!$C69+(drdp!J69)*'DBH-U'!$D69)</f>
        <v>0</v>
      </c>
      <c r="K69" s="21">
        <f>SUM(E$3:E68)+H69</f>
        <v>0</v>
      </c>
      <c r="L69" s="21">
        <f>SUM(F$3:F68)+I69</f>
        <v>1.6436200941555303</v>
      </c>
      <c r="M69" s="21">
        <f>SUM(G$3:G68)+J69</f>
        <v>0</v>
      </c>
      <c r="N69" s="21"/>
      <c r="O69" s="21"/>
      <c r="P69" s="21"/>
      <c r="Q69" s="19">
        <f t="shared" si="7"/>
        <v>0</v>
      </c>
      <c r="R69" s="19">
        <f t="shared" si="7"/>
        <v>2.7014870139118345</v>
      </c>
      <c r="S69" s="19">
        <f t="shared" si="7"/>
        <v>0</v>
      </c>
      <c r="T69" s="19">
        <f t="shared" si="8"/>
        <v>0</v>
      </c>
      <c r="U69" s="19">
        <f t="shared" si="9"/>
        <v>0</v>
      </c>
      <c r="V69" s="19">
        <f t="shared" si="10"/>
        <v>0</v>
      </c>
    </row>
    <row r="70" spans="1:23" x14ac:dyDescent="0.25">
      <c r="A70" s="26">
        <f>Wellpath!E70</f>
        <v>1920</v>
      </c>
      <c r="B70" s="22">
        <v>0</v>
      </c>
      <c r="C70" s="22">
        <v>0</v>
      </c>
      <c r="D70" s="22">
        <f t="shared" si="6"/>
        <v>4.7931219674804699E-5</v>
      </c>
      <c r="E70" s="20">
        <f>Model!$W$26*((drdp!B70+drdp!K70)*'DBH-U'!$B70+(drdp!E70+drdp!N70)*'DBH-U'!$C70+(drdp!H70+drdp!Q70)*'DBH-U'!$D70)</f>
        <v>0</v>
      </c>
      <c r="F70" s="20">
        <f>Model!$W$26*((drdp!C70+drdp!L70)*'DBH-U'!$B70+(drdp!F70+drdp!O70)*'DBH-U'!$C70+(drdp!I70+drdp!R70)*'DBH-U'!$D70)</f>
        <v>3.4105686643975716E-2</v>
      </c>
      <c r="G70" s="20">
        <f>Model!$W$26*((drdp!D70+drdp!M70)*'DBH-U'!$B70+(drdp!G70+drdp!P70)*'DBH-U'!$C70+(drdp!J70+drdp!S70)*'DBH-U'!$D70)</f>
        <v>0</v>
      </c>
      <c r="H70" s="18">
        <f>Model!$W$26*((drdp!B70)*'DBH-U'!$B70+(drdp!E70)*'DBH-U'!$C70+(drdp!H70)*'DBH-U'!$D70)</f>
        <v>0</v>
      </c>
      <c r="I70" s="18">
        <f>Model!$W$26*((drdp!C70)*'DBH-U'!$B70+(drdp!F70)*'DBH-U'!$C70+(drdp!I70)*'DBH-U'!$D70)</f>
        <v>1.7052843321987858E-2</v>
      </c>
      <c r="J70" s="18">
        <f>Model!$W$26*((drdp!D70)*'DBH-U'!$B70+(drdp!G70)*'DBH-U'!$C70+(drdp!J70)*'DBH-U'!$D70)</f>
        <v>0</v>
      </c>
      <c r="K70" s="21">
        <f>SUM(E$3:E69)+H70</f>
        <v>0</v>
      </c>
      <c r="L70" s="21">
        <f>SUM(F$3:F69)+I70</f>
        <v>1.678555000381303</v>
      </c>
      <c r="M70" s="21">
        <f>SUM(G$3:G69)+J70</f>
        <v>0</v>
      </c>
      <c r="N70" s="21"/>
      <c r="O70" s="21"/>
      <c r="P70" s="21"/>
      <c r="Q70" s="19">
        <f t="shared" si="7"/>
        <v>0</v>
      </c>
      <c r="R70" s="19">
        <f t="shared" si="7"/>
        <v>2.8175468893050764</v>
      </c>
      <c r="S70" s="19">
        <f t="shared" si="7"/>
        <v>0</v>
      </c>
      <c r="T70" s="19">
        <f t="shared" si="8"/>
        <v>0</v>
      </c>
      <c r="U70" s="19">
        <f t="shared" si="9"/>
        <v>0</v>
      </c>
      <c r="V70" s="19">
        <f t="shared" si="10"/>
        <v>0</v>
      </c>
    </row>
    <row r="71" spans="1:23" x14ac:dyDescent="0.25">
      <c r="A71" s="26">
        <f>Wellpath!E71</f>
        <v>1950</v>
      </c>
      <c r="B71" s="22">
        <v>0</v>
      </c>
      <c r="C71" s="22">
        <v>0</v>
      </c>
      <c r="D71" s="22">
        <f t="shared" si="6"/>
        <v>4.7931219674804699E-5</v>
      </c>
      <c r="E71" s="20">
        <f>Model!$W$26*((drdp!B71+drdp!K71)*'DBH-U'!$B71+(drdp!E71+drdp!N71)*'DBH-U'!$C71+(drdp!H71+drdp!Q71)*'DBH-U'!$D71)</f>
        <v>0</v>
      </c>
      <c r="F71" s="20">
        <f>Model!$W$26*((drdp!C71+drdp!L71)*'DBH-U'!$B71+(drdp!F71+drdp!O71)*'DBH-U'!$C71+(drdp!I71+drdp!R71)*'DBH-U'!$D71)</f>
        <v>3.2405694954784341E-2</v>
      </c>
      <c r="G71" s="20">
        <f>Model!$W$26*((drdp!D71+drdp!M71)*'DBH-U'!$B71+(drdp!G71+drdp!P71)*'DBH-U'!$C71+(drdp!J71+drdp!S71)*'DBH-U'!$D71)</f>
        <v>0</v>
      </c>
      <c r="H71" s="18">
        <f>Model!$W$26*((drdp!B71)*'DBH-U'!$B71+(drdp!E71)*'DBH-U'!$C71+(drdp!H71)*'DBH-U'!$D71)</f>
        <v>0</v>
      </c>
      <c r="I71" s="18">
        <f>Model!$W$26*((drdp!C71)*'DBH-U'!$B71+(drdp!F71)*'DBH-U'!$C71+(drdp!I71)*'DBH-U'!$D71)</f>
        <v>1.620284747739217E-2</v>
      </c>
      <c r="J71" s="18">
        <f>Model!$W$26*((drdp!D71)*'DBH-U'!$B71+(drdp!G71)*'DBH-U'!$C71+(drdp!J71)*'DBH-U'!$D71)</f>
        <v>0</v>
      </c>
      <c r="K71" s="21">
        <f>SUM(E$3:E70)+H71</f>
        <v>0</v>
      </c>
      <c r="L71" s="21">
        <f>SUM(F$3:F70)+I71</f>
        <v>1.711810691180683</v>
      </c>
      <c r="M71" s="21">
        <f>SUM(G$3:G70)+J71</f>
        <v>0</v>
      </c>
      <c r="N71" s="21"/>
      <c r="O71" s="21"/>
      <c r="P71" s="21"/>
      <c r="Q71" s="19">
        <f t="shared" si="7"/>
        <v>0</v>
      </c>
      <c r="R71" s="19">
        <f t="shared" si="7"/>
        <v>2.9302958424404877</v>
      </c>
      <c r="S71" s="19">
        <f t="shared" si="7"/>
        <v>0</v>
      </c>
      <c r="T71" s="19">
        <f t="shared" si="8"/>
        <v>0</v>
      </c>
      <c r="U71" s="19">
        <f t="shared" si="9"/>
        <v>0</v>
      </c>
      <c r="V71" s="19">
        <f t="shared" si="10"/>
        <v>0</v>
      </c>
    </row>
    <row r="72" spans="1:23" x14ac:dyDescent="0.25">
      <c r="A72" s="26">
        <f>Wellpath!E72</f>
        <v>1980</v>
      </c>
      <c r="B72" s="22">
        <v>0</v>
      </c>
      <c r="C72" s="22">
        <v>0</v>
      </c>
      <c r="D72" s="22">
        <f t="shared" si="6"/>
        <v>4.7931219674804699E-5</v>
      </c>
      <c r="E72" s="20">
        <f>Model!$W$26*((drdp!B72+drdp!K72)*'DBH-U'!$B72+(drdp!E72+drdp!N72)*'DBH-U'!$C72+(drdp!H72+drdp!Q72)*'DBH-U'!$D72)</f>
        <v>0</v>
      </c>
      <c r="F72" s="20">
        <f>Model!$W$26*((drdp!C72+drdp!L72)*'DBH-U'!$B72+(drdp!F72+drdp!O72)*'DBH-U'!$C72+(drdp!I72+drdp!R72)*'DBH-U'!$D72)</f>
        <v>3.06662219180052E-2</v>
      </c>
      <c r="G72" s="20">
        <f>Model!$W$26*((drdp!D72+drdp!M72)*'DBH-U'!$B72+(drdp!G72+drdp!P72)*'DBH-U'!$C72+(drdp!J72+drdp!S72)*'DBH-U'!$D72)</f>
        <v>0</v>
      </c>
      <c r="H72" s="18">
        <f>Model!$W$26*((drdp!B72)*'DBH-U'!$B72+(drdp!E72)*'DBH-U'!$C72+(drdp!H72)*'DBH-U'!$D72)</f>
        <v>0</v>
      </c>
      <c r="I72" s="18">
        <f>Model!$W$26*((drdp!C72)*'DBH-U'!$B72+(drdp!F72)*'DBH-U'!$C72+(drdp!I72)*'DBH-U'!$D72)</f>
        <v>1.53331109590026E-2</v>
      </c>
      <c r="J72" s="18">
        <f>Model!$W$26*((drdp!D72)*'DBH-U'!$B72+(drdp!G72)*'DBH-U'!$C72+(drdp!J72)*'DBH-U'!$D72)</f>
        <v>0</v>
      </c>
      <c r="K72" s="21">
        <f>SUM(E$3:E71)+H72</f>
        <v>0</v>
      </c>
      <c r="L72" s="21">
        <f>SUM(F$3:F71)+I72</f>
        <v>1.743346649617078</v>
      </c>
      <c r="M72" s="21">
        <f>SUM(G$3:G71)+J72</f>
        <v>0</v>
      </c>
      <c r="N72" s="21"/>
      <c r="O72" s="21"/>
      <c r="P72" s="21"/>
      <c r="Q72" s="19">
        <f t="shared" si="7"/>
        <v>0</v>
      </c>
      <c r="R72" s="19">
        <f t="shared" si="7"/>
        <v>3.0392575407310907</v>
      </c>
      <c r="S72" s="19">
        <f t="shared" si="7"/>
        <v>0</v>
      </c>
      <c r="T72" s="19">
        <f t="shared" si="8"/>
        <v>0</v>
      </c>
      <c r="U72" s="19">
        <f t="shared" si="9"/>
        <v>0</v>
      </c>
      <c r="V72" s="19">
        <f t="shared" si="10"/>
        <v>0</v>
      </c>
    </row>
    <row r="73" spans="1:23" x14ac:dyDescent="0.25">
      <c r="A73" s="26">
        <f>Wellpath!E73</f>
        <v>2010</v>
      </c>
      <c r="B73" s="22">
        <v>0</v>
      </c>
      <c r="C73" s="22">
        <v>0</v>
      </c>
      <c r="D73" s="22">
        <f t="shared" si="6"/>
        <v>4.7931219674804699E-5</v>
      </c>
      <c r="E73" s="20">
        <f>Model!$W$26*((drdp!B73+drdp!K73)*'DBH-U'!$B73+(drdp!E73+drdp!N73)*'DBH-U'!$C73+(drdp!H73+drdp!Q73)*'DBH-U'!$D73)</f>
        <v>0</v>
      </c>
      <c r="F73" s="20">
        <f>Model!$W$26*((drdp!C73+drdp!L73)*'DBH-U'!$B73+(drdp!F73+drdp!O73)*'DBH-U'!$C73+(drdp!I73+drdp!R73)*'DBH-U'!$D73)</f>
        <v>2.8889386813588335E-2</v>
      </c>
      <c r="G73" s="20">
        <f>Model!$W$26*((drdp!D73+drdp!M73)*'DBH-U'!$B73+(drdp!G73+drdp!P73)*'DBH-U'!$C73+(drdp!J73+drdp!S73)*'DBH-U'!$D73)</f>
        <v>0</v>
      </c>
      <c r="H73" s="18">
        <f>Model!$W$26*((drdp!B73)*'DBH-U'!$B73+(drdp!E73)*'DBH-U'!$C73+(drdp!H73)*'DBH-U'!$D73)</f>
        <v>0</v>
      </c>
      <c r="I73" s="18">
        <f>Model!$W$26*((drdp!C73)*'DBH-U'!$B73+(drdp!F73)*'DBH-U'!$C73+(drdp!I73)*'DBH-U'!$D73)</f>
        <v>1.4444693406794168E-2</v>
      </c>
      <c r="J73" s="18">
        <f>Model!$W$26*((drdp!D73)*'DBH-U'!$B73+(drdp!G73)*'DBH-U'!$C73+(drdp!J73)*'DBH-U'!$D73)</f>
        <v>0</v>
      </c>
      <c r="K73" s="21">
        <f>SUM(E$3:E72)+H73</f>
        <v>0</v>
      </c>
      <c r="L73" s="21">
        <f>SUM(F$3:F72)+I73</f>
        <v>1.7731244539828745</v>
      </c>
      <c r="M73" s="21">
        <f>SUM(G$3:G72)+J73</f>
        <v>0</v>
      </c>
      <c r="N73" s="21"/>
      <c r="O73" s="21"/>
      <c r="P73" s="21"/>
      <c r="Q73" s="19">
        <f t="shared" si="7"/>
        <v>0</v>
      </c>
      <c r="R73" s="19">
        <f t="shared" si="7"/>
        <v>3.1439703293120669</v>
      </c>
      <c r="S73" s="19">
        <f t="shared" si="7"/>
        <v>0</v>
      </c>
      <c r="T73" s="19">
        <f t="shared" si="8"/>
        <v>0</v>
      </c>
      <c r="U73" s="19">
        <f t="shared" si="9"/>
        <v>0</v>
      </c>
      <c r="V73" s="19">
        <f t="shared" si="10"/>
        <v>0</v>
      </c>
      <c r="W73" s="10" t="s">
        <v>62</v>
      </c>
    </row>
    <row r="74" spans="1:23" x14ac:dyDescent="0.25">
      <c r="A74" s="26">
        <f>Wellpath!E74</f>
        <v>2040</v>
      </c>
      <c r="B74" s="22">
        <v>0</v>
      </c>
      <c r="C74" s="22">
        <v>0</v>
      </c>
      <c r="D74" s="22">
        <f t="shared" si="6"/>
        <v>4.7931219674804699E-5</v>
      </c>
      <c r="E74" s="20">
        <f>Model!$W$26*((drdp!B74+drdp!K74)*'DBH-U'!$B74+(drdp!E74+drdp!N74)*'DBH-U'!$C74+(drdp!H74+drdp!Q74)*'DBH-U'!$D74)</f>
        <v>0</v>
      </c>
      <c r="F74" s="20">
        <f>Model!$W$26*((drdp!C74+drdp!L74)*'DBH-U'!$B74+(drdp!F74+drdp!O74)*'DBH-U'!$C74+(drdp!I74+drdp!R74)*'DBH-U'!$D74)</f>
        <v>2.7077354441408012E-2</v>
      </c>
      <c r="G74" s="20">
        <f>Model!$W$26*((drdp!D74+drdp!M74)*'DBH-U'!$B74+(drdp!G74+drdp!P74)*'DBH-U'!$C74+(drdp!J74+drdp!S74)*'DBH-U'!$D74)</f>
        <v>0</v>
      </c>
      <c r="H74" s="18">
        <f>Model!$W$26*((drdp!B74)*'DBH-U'!$B74+(drdp!E74)*'DBH-U'!$C74+(drdp!H74)*'DBH-U'!$D74)</f>
        <v>0</v>
      </c>
      <c r="I74" s="18">
        <f>Model!$W$26*((drdp!C74)*'DBH-U'!$B74+(drdp!F74)*'DBH-U'!$C74+(drdp!I74)*'DBH-U'!$D74)</f>
        <v>1.3538677220704006E-2</v>
      </c>
      <c r="J74" s="18">
        <f>Model!$W$26*((drdp!D74)*'DBH-U'!$B74+(drdp!G74)*'DBH-U'!$C74+(drdp!J74)*'DBH-U'!$D74)</f>
        <v>0</v>
      </c>
      <c r="K74" s="21">
        <f>SUM(E$3:E73)+H74</f>
        <v>0</v>
      </c>
      <c r="L74" s="21">
        <f>SUM(F$3:F73)+I74</f>
        <v>1.8011078246103729</v>
      </c>
      <c r="M74" s="21">
        <f>SUM(G$3:G73)+J74</f>
        <v>0</v>
      </c>
      <c r="N74" s="21"/>
      <c r="O74" s="21"/>
      <c r="P74" s="21"/>
      <c r="Q74" s="19">
        <f t="shared" si="7"/>
        <v>0</v>
      </c>
      <c r="R74" s="19">
        <f t="shared" si="7"/>
        <v>3.2439893958727097</v>
      </c>
      <c r="S74" s="19">
        <f t="shared" si="7"/>
        <v>0</v>
      </c>
      <c r="T74" s="19">
        <f t="shared" si="8"/>
        <v>0</v>
      </c>
      <c r="U74" s="19">
        <f t="shared" si="9"/>
        <v>0</v>
      </c>
      <c r="V74" s="19">
        <f t="shared" si="10"/>
        <v>0</v>
      </c>
    </row>
    <row r="75" spans="1:23" x14ac:dyDescent="0.25">
      <c r="A75" s="26">
        <f>Wellpath!E75</f>
        <v>2070</v>
      </c>
      <c r="B75" s="22">
        <v>0</v>
      </c>
      <c r="C75" s="22">
        <v>0</v>
      </c>
      <c r="D75" s="22">
        <f t="shared" si="6"/>
        <v>4.7931219674804699E-5</v>
      </c>
      <c r="E75" s="20">
        <f>Model!$W$26*((drdp!B75+drdp!K75)*'DBH-U'!$B75+(drdp!E75+drdp!N75)*'DBH-U'!$C75+(drdp!H75+drdp!Q75)*'DBH-U'!$D75)</f>
        <v>0</v>
      </c>
      <c r="F75" s="20">
        <f>Model!$W$26*((drdp!C75+drdp!L75)*'DBH-U'!$B75+(drdp!F75+drdp!O75)*'DBH-U'!$C75+(drdp!I75+drdp!R75)*'DBH-U'!$D75)</f>
        <v>2.5232332483787537E-2</v>
      </c>
      <c r="G75" s="20">
        <f>Model!$W$26*((drdp!D75+drdp!M75)*'DBH-U'!$B75+(drdp!G75+drdp!P75)*'DBH-U'!$C75+(drdp!J75+drdp!S75)*'DBH-U'!$D75)</f>
        <v>0</v>
      </c>
      <c r="H75" s="18">
        <f>Model!$W$26*((drdp!B75)*'DBH-U'!$B75+(drdp!E75)*'DBH-U'!$C75+(drdp!H75)*'DBH-U'!$D75)</f>
        <v>0</v>
      </c>
      <c r="I75" s="18">
        <f>Model!$W$26*((drdp!C75)*'DBH-U'!$B75+(drdp!F75)*'DBH-U'!$C75+(drdp!I75)*'DBH-U'!$D75)</f>
        <v>1.2616166241893769E-2</v>
      </c>
      <c r="J75" s="18">
        <f>Model!$W$26*((drdp!D75)*'DBH-U'!$B75+(drdp!G75)*'DBH-U'!$C75+(drdp!J75)*'DBH-U'!$D75)</f>
        <v>0</v>
      </c>
      <c r="K75" s="21">
        <f>SUM(E$3:E74)+H75</f>
        <v>0</v>
      </c>
      <c r="L75" s="21">
        <f>SUM(F$3:F74)+I75</f>
        <v>1.8272626680729707</v>
      </c>
      <c r="M75" s="21">
        <f>SUM(G$3:G74)+J75</f>
        <v>0</v>
      </c>
      <c r="N75" s="21"/>
      <c r="O75" s="21"/>
      <c r="P75" s="21"/>
      <c r="Q75" s="19">
        <f t="shared" si="7"/>
        <v>0</v>
      </c>
      <c r="R75" s="19">
        <f t="shared" si="7"/>
        <v>3.3388888581331515</v>
      </c>
      <c r="S75" s="19">
        <f t="shared" si="7"/>
        <v>0</v>
      </c>
      <c r="T75" s="19">
        <f t="shared" si="8"/>
        <v>0</v>
      </c>
      <c r="U75" s="19">
        <f t="shared" si="9"/>
        <v>0</v>
      </c>
      <c r="V75" s="19">
        <f t="shared" si="10"/>
        <v>0</v>
      </c>
    </row>
    <row r="76" spans="1:23" x14ac:dyDescent="0.25">
      <c r="A76" s="26">
        <f>Wellpath!E76</f>
        <v>2100</v>
      </c>
      <c r="B76" s="22">
        <v>0</v>
      </c>
      <c r="C76" s="22">
        <v>0</v>
      </c>
      <c r="D76" s="22">
        <f t="shared" si="6"/>
        <v>4.7931219674804699E-5</v>
      </c>
      <c r="E76" s="20">
        <f>Model!$W$26*((drdp!B76+drdp!K76)*'DBH-U'!$B76+(drdp!E76+drdp!N76)*'DBH-U'!$C76+(drdp!H76+drdp!Q76)*'DBH-U'!$D76)</f>
        <v>0</v>
      </c>
      <c r="F76" s="20">
        <f>Model!$W$26*((drdp!C76+drdp!L76)*'DBH-U'!$B76+(drdp!F76+drdp!O76)*'DBH-U'!$C76+(drdp!I76+drdp!R76)*'DBH-U'!$D76)</f>
        <v>2.3356568815778432E-2</v>
      </c>
      <c r="G76" s="20">
        <f>Model!$W$26*((drdp!D76+drdp!M76)*'DBH-U'!$B76+(drdp!G76+drdp!P76)*'DBH-U'!$C76+(drdp!J76+drdp!S76)*'DBH-U'!$D76)</f>
        <v>0</v>
      </c>
      <c r="H76" s="18">
        <f>Model!$W$26*((drdp!B76)*'DBH-U'!$B76+(drdp!E76)*'DBH-U'!$C76+(drdp!H76)*'DBH-U'!$D76)</f>
        <v>0</v>
      </c>
      <c r="I76" s="18">
        <f>Model!$W$26*((drdp!C76)*'DBH-U'!$B76+(drdp!F76)*'DBH-U'!$C76+(drdp!I76)*'DBH-U'!$D76)</f>
        <v>1.1678284407889216E-2</v>
      </c>
      <c r="J76" s="18">
        <f>Model!$W$26*((drdp!D76)*'DBH-U'!$B76+(drdp!G76)*'DBH-U'!$C76+(drdp!J76)*'DBH-U'!$D76)</f>
        <v>0</v>
      </c>
      <c r="K76" s="21">
        <f>SUM(E$3:E75)+H76</f>
        <v>0</v>
      </c>
      <c r="L76" s="21">
        <f>SUM(F$3:F75)+I76</f>
        <v>1.8515571187227537</v>
      </c>
      <c r="M76" s="21">
        <f>SUM(G$3:G75)+J76</f>
        <v>0</v>
      </c>
      <c r="N76" s="21"/>
      <c r="O76" s="21"/>
      <c r="P76" s="21"/>
      <c r="Q76" s="19">
        <f t="shared" si="7"/>
        <v>0</v>
      </c>
      <c r="R76" s="19">
        <f t="shared" si="7"/>
        <v>3.4282637638929057</v>
      </c>
      <c r="S76" s="19">
        <f t="shared" si="7"/>
        <v>0</v>
      </c>
      <c r="T76" s="19">
        <f t="shared" si="8"/>
        <v>0</v>
      </c>
      <c r="U76" s="19">
        <f t="shared" si="9"/>
        <v>0</v>
      </c>
      <c r="V76" s="19">
        <f t="shared" si="10"/>
        <v>0</v>
      </c>
    </row>
    <row r="77" spans="1:23" x14ac:dyDescent="0.25">
      <c r="A77" s="26">
        <f>Wellpath!E77</f>
        <v>2130</v>
      </c>
      <c r="B77" s="22">
        <v>0</v>
      </c>
      <c r="C77" s="22">
        <v>0</v>
      </c>
      <c r="D77" s="22">
        <f t="shared" si="6"/>
        <v>4.7931219674804699E-5</v>
      </c>
      <c r="E77" s="20">
        <f>Model!$W$26*((drdp!B77+drdp!K77)*'DBH-U'!$B77+(drdp!E77+drdp!N77)*'DBH-U'!$C77+(drdp!H77+drdp!Q77)*'DBH-U'!$D77)</f>
        <v>0</v>
      </c>
      <c r="F77" s="20">
        <f>Model!$W$26*((drdp!C77+drdp!L77)*'DBH-U'!$B77+(drdp!F77+drdp!O77)*'DBH-U'!$C77+(drdp!I77+drdp!R77)*'DBH-U'!$D77)</f>
        <v>2.1452348766470914E-2</v>
      </c>
      <c r="G77" s="20">
        <f>Model!$W$26*((drdp!D77+drdp!M77)*'DBH-U'!$B77+(drdp!G77+drdp!P77)*'DBH-U'!$C77+(drdp!J77+drdp!S77)*'DBH-U'!$D77)</f>
        <v>0</v>
      </c>
      <c r="H77" s="18">
        <f>Model!$W$26*((drdp!B77)*'DBH-U'!$B77+(drdp!E77)*'DBH-U'!$C77+(drdp!H77)*'DBH-U'!$D77)</f>
        <v>0</v>
      </c>
      <c r="I77" s="18">
        <f>Model!$W$26*((drdp!C77)*'DBH-U'!$B77+(drdp!F77)*'DBH-U'!$C77+(drdp!I77)*'DBH-U'!$D77)</f>
        <v>1.0726174383235457E-2</v>
      </c>
      <c r="J77" s="18">
        <f>Model!$W$26*((drdp!D77)*'DBH-U'!$B77+(drdp!G77)*'DBH-U'!$C77+(drdp!J77)*'DBH-U'!$D77)</f>
        <v>0</v>
      </c>
      <c r="K77" s="21">
        <f>SUM(E$3:E76)+H77</f>
        <v>0</v>
      </c>
      <c r="L77" s="21">
        <f>SUM(F$3:F76)+I77</f>
        <v>1.8739615775138783</v>
      </c>
      <c r="M77" s="21">
        <f>SUM(G$3:G76)+J77</f>
        <v>0</v>
      </c>
      <c r="N77" s="21"/>
      <c r="O77" s="21"/>
      <c r="P77" s="21"/>
      <c r="Q77" s="19">
        <f t="shared" si="7"/>
        <v>0</v>
      </c>
      <c r="R77" s="19">
        <f t="shared" si="7"/>
        <v>3.5117319939983034</v>
      </c>
      <c r="S77" s="19">
        <f t="shared" si="7"/>
        <v>0</v>
      </c>
      <c r="T77" s="19">
        <f t="shared" si="8"/>
        <v>0</v>
      </c>
      <c r="U77" s="19">
        <f t="shared" si="9"/>
        <v>0</v>
      </c>
      <c r="V77" s="19">
        <f t="shared" si="10"/>
        <v>0</v>
      </c>
    </row>
    <row r="78" spans="1:23" x14ac:dyDescent="0.25">
      <c r="A78" s="26">
        <f>Wellpath!E78</f>
        <v>2160</v>
      </c>
      <c r="B78" s="22">
        <v>0</v>
      </c>
      <c r="C78" s="22">
        <v>0</v>
      </c>
      <c r="D78" s="22">
        <f t="shared" si="6"/>
        <v>4.7931219674804699E-5</v>
      </c>
      <c r="E78" s="20">
        <f>Model!$W$26*((drdp!B78+drdp!K78)*'DBH-U'!$B78+(drdp!E78+drdp!N78)*'DBH-U'!$C78+(drdp!H78+drdp!Q78)*'DBH-U'!$D78)</f>
        <v>0</v>
      </c>
      <c r="F78" s="20">
        <f>Model!$W$26*((drdp!C78+drdp!L78)*'DBH-U'!$B78+(drdp!F78+drdp!O78)*'DBH-U'!$C78+(drdp!I78+drdp!R78)*'DBH-U'!$D78)</f>
        <v>1.9521992334672465E-2</v>
      </c>
      <c r="G78" s="20">
        <f>Model!$W$26*((drdp!D78+drdp!M78)*'DBH-U'!$B78+(drdp!G78+drdp!P78)*'DBH-U'!$C78+(drdp!J78+drdp!S78)*'DBH-U'!$D78)</f>
        <v>0</v>
      </c>
      <c r="H78" s="18">
        <f>Model!$W$26*((drdp!B78)*'DBH-U'!$B78+(drdp!E78)*'DBH-U'!$C78+(drdp!H78)*'DBH-U'!$D78)</f>
        <v>0</v>
      </c>
      <c r="I78" s="18">
        <f>Model!$W$26*((drdp!C78)*'DBH-U'!$B78+(drdp!F78)*'DBH-U'!$C78+(drdp!I78)*'DBH-U'!$D78)</f>
        <v>9.7609961673362326E-3</v>
      </c>
      <c r="J78" s="18">
        <f>Model!$W$26*((drdp!D78)*'DBH-U'!$B78+(drdp!G78)*'DBH-U'!$C78+(drdp!J78)*'DBH-U'!$D78)</f>
        <v>0</v>
      </c>
      <c r="K78" s="21">
        <f>SUM(E$3:E77)+H78</f>
        <v>0</v>
      </c>
      <c r="L78" s="21">
        <f>SUM(F$3:F77)+I78</f>
        <v>1.8944487480644499</v>
      </c>
      <c r="M78" s="21">
        <f>SUM(G$3:G77)+J78</f>
        <v>0</v>
      </c>
      <c r="N78" s="21"/>
      <c r="O78" s="21"/>
      <c r="P78" s="21"/>
      <c r="Q78" s="19">
        <f t="shared" si="7"/>
        <v>0</v>
      </c>
      <c r="R78" s="19">
        <f t="shared" si="7"/>
        <v>3.5889360590429615</v>
      </c>
      <c r="S78" s="19">
        <f t="shared" si="7"/>
        <v>0</v>
      </c>
      <c r="T78" s="19">
        <f t="shared" si="8"/>
        <v>0</v>
      </c>
      <c r="U78" s="19">
        <f t="shared" si="9"/>
        <v>0</v>
      </c>
      <c r="V78" s="19">
        <f t="shared" si="10"/>
        <v>0</v>
      </c>
    </row>
    <row r="79" spans="1:23" x14ac:dyDescent="0.25">
      <c r="A79" s="26">
        <f>Wellpath!E79</f>
        <v>2190</v>
      </c>
      <c r="B79" s="22">
        <v>0</v>
      </c>
      <c r="C79" s="22">
        <v>0</v>
      </c>
      <c r="D79" s="22">
        <f t="shared" si="6"/>
        <v>4.7931219674804699E-5</v>
      </c>
      <c r="E79" s="20">
        <f>Model!$W$26*((drdp!B79+drdp!K79)*'DBH-U'!$B79+(drdp!E79+drdp!N79)*'DBH-U'!$C79+(drdp!H79+drdp!Q79)*'DBH-U'!$D79)</f>
        <v>0</v>
      </c>
      <c r="F79" s="20">
        <f>Model!$W$26*((drdp!C79+drdp!L79)*'DBH-U'!$B79+(drdp!F79+drdp!O79)*'DBH-U'!$C79+(drdp!I79+drdp!R79)*'DBH-U'!$D79)</f>
        <v>1.7567851362346603E-2</v>
      </c>
      <c r="G79" s="20">
        <f>Model!$W$26*((drdp!D79+drdp!M79)*'DBH-U'!$B79+(drdp!G79+drdp!P79)*'DBH-U'!$C79+(drdp!J79+drdp!S79)*'DBH-U'!$D79)</f>
        <v>0</v>
      </c>
      <c r="H79" s="18">
        <f>Model!$W$26*((drdp!B79)*'DBH-U'!$B79+(drdp!E79)*'DBH-U'!$C79+(drdp!H79)*'DBH-U'!$D79)</f>
        <v>0</v>
      </c>
      <c r="I79" s="18">
        <f>Model!$W$26*((drdp!C79)*'DBH-U'!$B79+(drdp!F79)*'DBH-U'!$C79+(drdp!I79)*'DBH-U'!$D79)</f>
        <v>8.7839256811733015E-3</v>
      </c>
      <c r="J79" s="18">
        <f>Model!$W$26*((drdp!D79)*'DBH-U'!$B79+(drdp!G79)*'DBH-U'!$C79+(drdp!J79)*'DBH-U'!$D79)</f>
        <v>0</v>
      </c>
      <c r="K79" s="21">
        <f>SUM(E$3:E78)+H79</f>
        <v>0</v>
      </c>
      <c r="L79" s="21">
        <f>SUM(F$3:F78)+I79</f>
        <v>1.9129936699129595</v>
      </c>
      <c r="M79" s="21">
        <f>SUM(G$3:G78)+J79</f>
        <v>0</v>
      </c>
      <c r="N79" s="21"/>
      <c r="O79" s="21"/>
      <c r="P79" s="21"/>
      <c r="Q79" s="19">
        <f t="shared" si="7"/>
        <v>0</v>
      </c>
      <c r="R79" s="19">
        <f t="shared" si="7"/>
        <v>3.6595447811270532</v>
      </c>
      <c r="S79" s="19">
        <f t="shared" si="7"/>
        <v>0</v>
      </c>
      <c r="T79" s="19">
        <f t="shared" si="8"/>
        <v>0</v>
      </c>
      <c r="U79" s="19">
        <f t="shared" si="9"/>
        <v>0</v>
      </c>
      <c r="V79" s="19">
        <f t="shared" si="10"/>
        <v>0</v>
      </c>
    </row>
    <row r="80" spans="1:23" x14ac:dyDescent="0.25">
      <c r="A80" s="26">
        <f>Wellpath!E80</f>
        <v>2220</v>
      </c>
      <c r="B80" s="22">
        <v>0</v>
      </c>
      <c r="C80" s="22">
        <v>0</v>
      </c>
      <c r="D80" s="22">
        <f t="shared" si="6"/>
        <v>4.7931219674804699E-5</v>
      </c>
      <c r="E80" s="20">
        <f>Model!$W$26*((drdp!B80+drdp!K80)*'DBH-U'!$B80+(drdp!E80+drdp!N80)*'DBH-U'!$C80+(drdp!H80+drdp!Q80)*'DBH-U'!$D80)</f>
        <v>0</v>
      </c>
      <c r="F80" s="20">
        <f>Model!$W$26*((drdp!C80+drdp!L80)*'DBH-U'!$B80+(drdp!F80+drdp!O80)*'DBH-U'!$C80+(drdp!I80+drdp!R80)*'DBH-U'!$D80)</f>
        <v>1.5592306669255785E-2</v>
      </c>
      <c r="G80" s="20">
        <f>Model!$W$26*((drdp!D80+drdp!M80)*'DBH-U'!$B80+(drdp!G80+drdp!P80)*'DBH-U'!$C80+(drdp!J80+drdp!S80)*'DBH-U'!$D80)</f>
        <v>0</v>
      </c>
      <c r="H80" s="18">
        <f>Model!$W$26*((drdp!B80)*'DBH-U'!$B80+(drdp!E80)*'DBH-U'!$C80+(drdp!H80)*'DBH-U'!$D80)</f>
        <v>0</v>
      </c>
      <c r="I80" s="18">
        <f>Model!$W$26*((drdp!C80)*'DBH-U'!$B80+(drdp!F80)*'DBH-U'!$C80+(drdp!I80)*'DBH-U'!$D80)</f>
        <v>7.7961533346278923E-3</v>
      </c>
      <c r="J80" s="18">
        <f>Model!$W$26*((drdp!D80)*'DBH-U'!$B80+(drdp!G80)*'DBH-U'!$C80+(drdp!J80)*'DBH-U'!$D80)</f>
        <v>0</v>
      </c>
      <c r="K80" s="21">
        <f>SUM(E$3:E79)+H80</f>
        <v>0</v>
      </c>
      <c r="L80" s="21">
        <f>SUM(F$3:F79)+I80</f>
        <v>1.9295737489287605</v>
      </c>
      <c r="M80" s="21">
        <f>SUM(G$3:G79)+J80</f>
        <v>0</v>
      </c>
      <c r="N80" s="21"/>
      <c r="O80" s="21"/>
      <c r="P80" s="21"/>
      <c r="Q80" s="19">
        <f t="shared" si="7"/>
        <v>0</v>
      </c>
      <c r="R80" s="19">
        <f t="shared" si="7"/>
        <v>3.7232548525549913</v>
      </c>
      <c r="S80" s="19">
        <f t="shared" si="7"/>
        <v>0</v>
      </c>
      <c r="T80" s="19">
        <f t="shared" si="8"/>
        <v>0</v>
      </c>
      <c r="U80" s="19">
        <f t="shared" si="9"/>
        <v>0</v>
      </c>
      <c r="V80" s="19">
        <f t="shared" si="10"/>
        <v>0</v>
      </c>
    </row>
    <row r="81" spans="1:22" x14ac:dyDescent="0.25">
      <c r="A81" s="26">
        <f>Wellpath!E81</f>
        <v>2250</v>
      </c>
      <c r="B81" s="22">
        <v>0</v>
      </c>
      <c r="C81" s="22">
        <v>0</v>
      </c>
      <c r="D81" s="22">
        <f t="shared" si="6"/>
        <v>4.7931219674804699E-5</v>
      </c>
      <c r="E81" s="20">
        <f>Model!$W$26*((drdp!B81+drdp!K81)*'DBH-U'!$B81+(drdp!E81+drdp!N81)*'DBH-U'!$C81+(drdp!H81+drdp!Q81)*'DBH-U'!$D81)</f>
        <v>0</v>
      </c>
      <c r="F81" s="20">
        <f>Model!$W$26*((drdp!C81+drdp!L81)*'DBH-U'!$B81+(drdp!F81+drdp!O81)*'DBH-U'!$C81+(drdp!I81+drdp!R81)*'DBH-U'!$D81)</f>
        <v>1.3597765152299192E-2</v>
      </c>
      <c r="G81" s="20">
        <f>Model!$W$26*((drdp!D81+drdp!M81)*'DBH-U'!$B81+(drdp!G81+drdp!P81)*'DBH-U'!$C81+(drdp!J81+drdp!S81)*'DBH-U'!$D81)</f>
        <v>0</v>
      </c>
      <c r="H81" s="18">
        <f>Model!$W$26*((drdp!B81)*'DBH-U'!$B81+(drdp!E81)*'DBH-U'!$C81+(drdp!H81)*'DBH-U'!$D81)</f>
        <v>0</v>
      </c>
      <c r="I81" s="18">
        <f>Model!$W$26*((drdp!C81)*'DBH-U'!$B81+(drdp!F81)*'DBH-U'!$C81+(drdp!I81)*'DBH-U'!$D81)</f>
        <v>6.7988825761495959E-3</v>
      </c>
      <c r="J81" s="18">
        <f>Model!$W$26*((drdp!D81)*'DBH-U'!$B81+(drdp!G81)*'DBH-U'!$C81+(drdp!J81)*'DBH-U'!$D81)</f>
        <v>0</v>
      </c>
      <c r="K81" s="21">
        <f>SUM(E$3:E80)+H81</f>
        <v>0</v>
      </c>
      <c r="L81" s="21">
        <f>SUM(F$3:F80)+I81</f>
        <v>1.9441687848395381</v>
      </c>
      <c r="M81" s="21">
        <f>SUM(G$3:G80)+J81</f>
        <v>0</v>
      </c>
      <c r="N81" s="21"/>
      <c r="O81" s="21"/>
      <c r="P81" s="21"/>
      <c r="Q81" s="19">
        <f t="shared" si="7"/>
        <v>0</v>
      </c>
      <c r="R81" s="19">
        <f t="shared" si="7"/>
        <v>3.7797922639444463</v>
      </c>
      <c r="S81" s="19">
        <f t="shared" si="7"/>
        <v>0</v>
      </c>
      <c r="T81" s="19">
        <f t="shared" si="8"/>
        <v>0</v>
      </c>
      <c r="U81" s="19">
        <f t="shared" si="9"/>
        <v>0</v>
      </c>
      <c r="V81" s="19">
        <f t="shared" si="10"/>
        <v>0</v>
      </c>
    </row>
    <row r="82" spans="1:22" x14ac:dyDescent="0.25">
      <c r="A82" s="26">
        <f>Wellpath!E82</f>
        <v>2280</v>
      </c>
      <c r="B82" s="22">
        <v>0</v>
      </c>
      <c r="C82" s="22">
        <v>0</v>
      </c>
      <c r="D82" s="22">
        <f t="shared" si="6"/>
        <v>4.7931219674804699E-5</v>
      </c>
      <c r="E82" s="20">
        <f>Model!$W$26*((drdp!B82+drdp!K82)*'DBH-U'!$B82+(drdp!E82+drdp!N82)*'DBH-U'!$C82+(drdp!H82+drdp!Q82)*'DBH-U'!$D82)</f>
        <v>0</v>
      </c>
      <c r="F82" s="20">
        <f>Model!$W$26*((drdp!C82+drdp!L82)*'DBH-U'!$B82+(drdp!F82+drdp!O82)*'DBH-U'!$C82+(drdp!I82+drdp!R82)*'DBH-U'!$D82)</f>
        <v>1.158665685307967E-2</v>
      </c>
      <c r="G82" s="20">
        <f>Model!$W$26*((drdp!D82+drdp!M82)*'DBH-U'!$B82+(drdp!G82+drdp!P82)*'DBH-U'!$C82+(drdp!J82+drdp!S82)*'DBH-U'!$D82)</f>
        <v>0</v>
      </c>
      <c r="H82" s="18">
        <f>Model!$W$26*((drdp!B82)*'DBH-U'!$B82+(drdp!E82)*'DBH-U'!$C82+(drdp!H82)*'DBH-U'!$D82)</f>
        <v>0</v>
      </c>
      <c r="I82" s="18">
        <f>Model!$W$26*((drdp!C82)*'DBH-U'!$B82+(drdp!F82)*'DBH-U'!$C82+(drdp!I82)*'DBH-U'!$D82)</f>
        <v>5.7933284265398351E-3</v>
      </c>
      <c r="J82" s="18">
        <f>Model!$W$26*((drdp!D82)*'DBH-U'!$B82+(drdp!G82)*'DBH-U'!$C82+(drdp!J82)*'DBH-U'!$D82)</f>
        <v>0</v>
      </c>
      <c r="K82" s="21">
        <f>SUM(E$3:E81)+H82</f>
        <v>0</v>
      </c>
      <c r="L82" s="21">
        <f>SUM(F$3:F81)+I82</f>
        <v>1.9567609958422276</v>
      </c>
      <c r="M82" s="21">
        <f>SUM(G$3:G81)+J82</f>
        <v>0</v>
      </c>
      <c r="N82" s="21"/>
      <c r="O82" s="21"/>
      <c r="P82" s="21"/>
      <c r="Q82" s="19">
        <f t="shared" si="7"/>
        <v>0</v>
      </c>
      <c r="R82" s="19">
        <f t="shared" si="7"/>
        <v>3.8289135948494661</v>
      </c>
      <c r="S82" s="19">
        <f t="shared" si="7"/>
        <v>0</v>
      </c>
      <c r="T82" s="19">
        <f t="shared" si="8"/>
        <v>0</v>
      </c>
      <c r="U82" s="19">
        <f t="shared" si="9"/>
        <v>0</v>
      </c>
      <c r="V82" s="19">
        <f t="shared" si="10"/>
        <v>0</v>
      </c>
    </row>
    <row r="83" spans="1:22" x14ac:dyDescent="0.25">
      <c r="A83" s="26">
        <f>Wellpath!E83</f>
        <v>2310</v>
      </c>
      <c r="B83" s="22">
        <v>0</v>
      </c>
      <c r="C83" s="22">
        <v>0</v>
      </c>
      <c r="D83" s="22">
        <f t="shared" si="6"/>
        <v>4.7931219674804699E-5</v>
      </c>
      <c r="E83" s="20">
        <f>Model!$W$26*((drdp!B83+drdp!K83)*'DBH-U'!$B83+(drdp!E83+drdp!N83)*'DBH-U'!$C83+(drdp!H83+drdp!Q83)*'DBH-U'!$D83)</f>
        <v>0</v>
      </c>
      <c r="F83" s="20">
        <f>Model!$W$26*((drdp!C83+drdp!L83)*'DBH-U'!$B83+(drdp!F83+drdp!O83)*'DBH-U'!$C83+(drdp!I83+drdp!R83)*'DBH-U'!$D83)</f>
        <v>9.5614319972723433E-3</v>
      </c>
      <c r="G83" s="20">
        <f>Model!$W$26*((drdp!D83+drdp!M83)*'DBH-U'!$B83+(drdp!G83+drdp!P83)*'DBH-U'!$C83+(drdp!J83+drdp!S83)*'DBH-U'!$D83)</f>
        <v>0</v>
      </c>
      <c r="H83" s="18">
        <f>Model!$W$26*((drdp!B83)*'DBH-U'!$B83+(drdp!E83)*'DBH-U'!$C83+(drdp!H83)*'DBH-U'!$D83)</f>
        <v>0</v>
      </c>
      <c r="I83" s="18">
        <f>Model!$W$26*((drdp!C83)*'DBH-U'!$B83+(drdp!F83)*'DBH-U'!$C83+(drdp!I83)*'DBH-U'!$D83)</f>
        <v>4.7807159986361716E-3</v>
      </c>
      <c r="J83" s="18">
        <f>Model!$W$26*((drdp!D83)*'DBH-U'!$B83+(drdp!G83)*'DBH-U'!$C83+(drdp!J83)*'DBH-U'!$D83)</f>
        <v>0</v>
      </c>
      <c r="K83" s="21">
        <f>SUM(E$3:E82)+H83</f>
        <v>0</v>
      </c>
      <c r="L83" s="21">
        <f>SUM(F$3:F82)+I83</f>
        <v>1.9673350402674035</v>
      </c>
      <c r="M83" s="21">
        <f>SUM(G$3:G82)+J83</f>
        <v>0</v>
      </c>
      <c r="N83" s="21"/>
      <c r="O83" s="21"/>
      <c r="P83" s="21"/>
      <c r="Q83" s="19">
        <f t="shared" si="7"/>
        <v>0</v>
      </c>
      <c r="R83" s="19">
        <f t="shared" si="7"/>
        <v>3.8704071606639459</v>
      </c>
      <c r="S83" s="19">
        <f t="shared" si="7"/>
        <v>0</v>
      </c>
      <c r="T83" s="19">
        <f t="shared" si="8"/>
        <v>0</v>
      </c>
      <c r="U83" s="19">
        <f t="shared" si="9"/>
        <v>0</v>
      </c>
      <c r="V83" s="19">
        <f t="shared" si="10"/>
        <v>0</v>
      </c>
    </row>
    <row r="84" spans="1:22" x14ac:dyDescent="0.25">
      <c r="A84" s="26">
        <f>Wellpath!E84</f>
        <v>2340</v>
      </c>
      <c r="B84" s="22">
        <v>0</v>
      </c>
      <c r="C84" s="22">
        <v>0</v>
      </c>
      <c r="D84" s="22">
        <f t="shared" si="6"/>
        <v>4.7931219674804699E-5</v>
      </c>
      <c r="E84" s="20">
        <f>Model!$W$26*((drdp!B84+drdp!K84)*'DBH-U'!$B84+(drdp!E84+drdp!N84)*'DBH-U'!$C84+(drdp!H84+drdp!Q84)*'DBH-U'!$D84)</f>
        <v>0</v>
      </c>
      <c r="F84" s="20">
        <f>Model!$W$26*((drdp!C84+drdp!L84)*'DBH-U'!$B84+(drdp!F84+drdp!O84)*'DBH-U'!$C84+(drdp!I84+drdp!R84)*'DBH-U'!$D84)</f>
        <v>7.524558009402031E-3</v>
      </c>
      <c r="G84" s="20">
        <f>Model!$W$26*((drdp!D84+drdp!M84)*'DBH-U'!$B84+(drdp!G84+drdp!P84)*'DBH-U'!$C84+(drdp!J84+drdp!S84)*'DBH-U'!$D84)</f>
        <v>0</v>
      </c>
      <c r="H84" s="18">
        <f>Model!$W$26*((drdp!B84)*'DBH-U'!$B84+(drdp!E84)*'DBH-U'!$C84+(drdp!H84)*'DBH-U'!$D84)</f>
        <v>0</v>
      </c>
      <c r="I84" s="18">
        <f>Model!$W$26*((drdp!C84)*'DBH-U'!$B84+(drdp!F84)*'DBH-U'!$C84+(drdp!I84)*'DBH-U'!$D84)</f>
        <v>3.7622790047010155E-3</v>
      </c>
      <c r="J84" s="18">
        <f>Model!$W$26*((drdp!D84)*'DBH-U'!$B84+(drdp!G84)*'DBH-U'!$C84+(drdp!J84)*'DBH-U'!$D84)</f>
        <v>0</v>
      </c>
      <c r="K84" s="21">
        <f>SUM(E$3:E83)+H84</f>
        <v>0</v>
      </c>
      <c r="L84" s="21">
        <f>SUM(F$3:F83)+I84</f>
        <v>1.9758780352707406</v>
      </c>
      <c r="M84" s="21">
        <f>SUM(G$3:G83)+J84</f>
        <v>0</v>
      </c>
      <c r="N84" s="21"/>
      <c r="O84" s="21"/>
      <c r="P84" s="21"/>
      <c r="Q84" s="19">
        <f t="shared" si="7"/>
        <v>0</v>
      </c>
      <c r="R84" s="19">
        <f t="shared" si="7"/>
        <v>3.9040940102653621</v>
      </c>
      <c r="S84" s="19">
        <f t="shared" si="7"/>
        <v>0</v>
      </c>
      <c r="T84" s="19">
        <f t="shared" si="8"/>
        <v>0</v>
      </c>
      <c r="U84" s="19">
        <f t="shared" si="9"/>
        <v>0</v>
      </c>
      <c r="V84" s="19">
        <f t="shared" si="10"/>
        <v>0</v>
      </c>
    </row>
    <row r="85" spans="1:22" x14ac:dyDescent="0.25">
      <c r="A85" s="26">
        <f>Wellpath!E85</f>
        <v>2370</v>
      </c>
      <c r="B85" s="22">
        <v>0</v>
      </c>
      <c r="C85" s="22">
        <v>0</v>
      </c>
      <c r="D85" s="22">
        <f t="shared" si="6"/>
        <v>4.7931219674804699E-5</v>
      </c>
      <c r="E85" s="20">
        <f>Model!$W$26*((drdp!B85+drdp!K85)*'DBH-U'!$B85+(drdp!E85+drdp!N85)*'DBH-U'!$C85+(drdp!H85+drdp!Q85)*'DBH-U'!$D85)</f>
        <v>0</v>
      </c>
      <c r="F85" s="20">
        <f>Model!$W$26*((drdp!C85+drdp!L85)*'DBH-U'!$B85+(drdp!F85+drdp!O85)*'DBH-U'!$C85+(drdp!I85+drdp!R85)*'DBH-U'!$D85)</f>
        <v>5.4785165066665699E-3</v>
      </c>
      <c r="G85" s="20">
        <f>Model!$W$26*((drdp!D85+drdp!M85)*'DBH-U'!$B85+(drdp!G85+drdp!P85)*'DBH-U'!$C85+(drdp!J85+drdp!S85)*'DBH-U'!$D85)</f>
        <v>0</v>
      </c>
      <c r="H85" s="18">
        <f>Model!$W$26*((drdp!B85)*'DBH-U'!$B85+(drdp!E85)*'DBH-U'!$C85+(drdp!H85)*'DBH-U'!$D85)</f>
        <v>0</v>
      </c>
      <c r="I85" s="18">
        <f>Model!$W$26*((drdp!C85)*'DBH-U'!$B85+(drdp!F85)*'DBH-U'!$C85+(drdp!I85)*'DBH-U'!$D85)</f>
        <v>2.739258253333285E-3</v>
      </c>
      <c r="J85" s="18">
        <f>Model!$W$26*((drdp!D85)*'DBH-U'!$B85+(drdp!G85)*'DBH-U'!$C85+(drdp!J85)*'DBH-U'!$D85)</f>
        <v>0</v>
      </c>
      <c r="K85" s="21">
        <f>SUM(E$3:E84)+H85</f>
        <v>0</v>
      </c>
      <c r="L85" s="21">
        <f>SUM(F$3:F84)+I85</f>
        <v>1.9823795725287749</v>
      </c>
      <c r="M85" s="21">
        <f>SUM(G$3:G84)+J85</f>
        <v>0</v>
      </c>
      <c r="N85" s="21"/>
      <c r="O85" s="21"/>
      <c r="P85" s="21"/>
      <c r="Q85" s="19">
        <f t="shared" si="7"/>
        <v>0</v>
      </c>
      <c r="R85" s="19">
        <f t="shared" si="7"/>
        <v>3.9298287695793683</v>
      </c>
      <c r="S85" s="19">
        <f t="shared" si="7"/>
        <v>0</v>
      </c>
      <c r="T85" s="19">
        <f t="shared" si="8"/>
        <v>0</v>
      </c>
      <c r="U85" s="19">
        <f t="shared" si="9"/>
        <v>0</v>
      </c>
      <c r="V85" s="19">
        <f t="shared" si="10"/>
        <v>0</v>
      </c>
    </row>
    <row r="86" spans="1:22" x14ac:dyDescent="0.25">
      <c r="A86" s="26">
        <f>Wellpath!E86</f>
        <v>2400</v>
      </c>
      <c r="B86" s="22">
        <v>0</v>
      </c>
      <c r="C86" s="22">
        <v>0</v>
      </c>
      <c r="D86" s="22">
        <f t="shared" si="6"/>
        <v>4.7931219674804699E-5</v>
      </c>
      <c r="E86" s="20">
        <f>Model!$W$26*((drdp!B86+drdp!K86)*'DBH-U'!$B86+(drdp!E86+drdp!N86)*'DBH-U'!$C86+(drdp!H86+drdp!Q86)*'DBH-U'!$D86)</f>
        <v>0</v>
      </c>
      <c r="F86" s="20">
        <f>Model!$W$26*((drdp!C86+drdp!L86)*'DBH-U'!$B86+(drdp!F86+drdp!O86)*'DBH-U'!$C86+(drdp!I86+drdp!R86)*'DBH-U'!$D86)</f>
        <v>3.4258002754685088E-3</v>
      </c>
      <c r="G86" s="20">
        <f>Model!$W$26*((drdp!D86+drdp!M86)*'DBH-U'!$B86+(drdp!G86+drdp!P86)*'DBH-U'!$C86+(drdp!J86+drdp!S86)*'DBH-U'!$D86)</f>
        <v>0</v>
      </c>
      <c r="H86" s="18">
        <f>Model!$W$26*((drdp!B86)*'DBH-U'!$B86+(drdp!E86)*'DBH-U'!$C86+(drdp!H86)*'DBH-U'!$D86)</f>
        <v>0</v>
      </c>
      <c r="I86" s="18">
        <f>Model!$W$26*((drdp!C86)*'DBH-U'!$B86+(drdp!F86)*'DBH-U'!$C86+(drdp!I86)*'DBH-U'!$D86)</f>
        <v>1.7129001377342544E-3</v>
      </c>
      <c r="J86" s="18">
        <f>Model!$W$26*((drdp!D86)*'DBH-U'!$B86+(drdp!G86)*'DBH-U'!$C86+(drdp!J86)*'DBH-U'!$D86)</f>
        <v>0</v>
      </c>
      <c r="K86" s="21">
        <f>SUM(E$3:E85)+H86</f>
        <v>0</v>
      </c>
      <c r="L86" s="21">
        <f>SUM(F$3:F85)+I86</f>
        <v>1.9868317309198427</v>
      </c>
      <c r="M86" s="21">
        <f>SUM(G$3:G85)+J86</f>
        <v>0</v>
      </c>
      <c r="N86" s="21"/>
      <c r="O86" s="21"/>
      <c r="P86" s="21"/>
      <c r="Q86" s="19">
        <f t="shared" si="7"/>
        <v>0</v>
      </c>
      <c r="R86" s="19">
        <f t="shared" si="7"/>
        <v>3.947500326989938</v>
      </c>
      <c r="S86" s="19">
        <f t="shared" si="7"/>
        <v>0</v>
      </c>
      <c r="T86" s="19">
        <f t="shared" si="8"/>
        <v>0</v>
      </c>
      <c r="U86" s="19">
        <f t="shared" si="9"/>
        <v>0</v>
      </c>
      <c r="V86" s="19">
        <f t="shared" si="10"/>
        <v>0</v>
      </c>
    </row>
    <row r="87" spans="1:22" x14ac:dyDescent="0.25">
      <c r="A87" s="26">
        <f>Wellpath!E87</f>
        <v>2430</v>
      </c>
      <c r="B87" s="22">
        <v>0</v>
      </c>
      <c r="C87" s="22">
        <v>0</v>
      </c>
      <c r="D87" s="22">
        <f t="shared" si="6"/>
        <v>4.7931219674804699E-5</v>
      </c>
      <c r="E87" s="20">
        <f>Model!$W$26*((drdp!B87+drdp!K87)*'DBH-U'!$B87+(drdp!E87+drdp!N87)*'DBH-U'!$C87+(drdp!H87+drdp!Q87)*'DBH-U'!$D87)</f>
        <v>0</v>
      </c>
      <c r="F87" s="20">
        <f>Model!$W$26*((drdp!C87+drdp!L87)*'DBH-U'!$B87+(drdp!F87+drdp!O87)*'DBH-U'!$C87+(drdp!I87+drdp!R87)*'DBH-U'!$D87)</f>
        <v>1.1407585286157247E-3</v>
      </c>
      <c r="G87" s="20">
        <f>Model!$W$26*((drdp!D87+drdp!M87)*'DBH-U'!$B87+(drdp!G87+drdp!P87)*'DBH-U'!$C87+(drdp!J87+drdp!S87)*'DBH-U'!$D87)</f>
        <v>0</v>
      </c>
      <c r="H87" s="18">
        <f>Model!$W$26*((drdp!B87)*'DBH-U'!$B87+(drdp!E87)*'DBH-U'!$C87+(drdp!H87)*'DBH-U'!$D87)</f>
        <v>0</v>
      </c>
      <c r="I87" s="18">
        <f>Model!$W$26*((drdp!C87)*'DBH-U'!$B87+(drdp!F87)*'DBH-U'!$C87+(drdp!I87)*'DBH-U'!$D87)</f>
        <v>6.8445511716943479E-4</v>
      </c>
      <c r="J87" s="18">
        <f>Model!$W$26*((drdp!D87)*'DBH-U'!$B87+(drdp!G87)*'DBH-U'!$C87+(drdp!J87)*'DBH-U'!$D87)</f>
        <v>0</v>
      </c>
      <c r="K87" s="21">
        <f>SUM(E$3:E86)+H87</f>
        <v>0</v>
      </c>
      <c r="L87" s="21">
        <f>SUM(F$3:F86)+I87</f>
        <v>1.9892290861747464</v>
      </c>
      <c r="M87" s="21">
        <f>SUM(G$3:G86)+J87</f>
        <v>0</v>
      </c>
      <c r="N87" s="21"/>
      <c r="O87" s="21"/>
      <c r="P87" s="21"/>
      <c r="Q87" s="19">
        <f t="shared" si="7"/>
        <v>0</v>
      </c>
      <c r="R87" s="19">
        <f t="shared" si="7"/>
        <v>3.9570323572836164</v>
      </c>
      <c r="S87" s="19">
        <f t="shared" si="7"/>
        <v>0</v>
      </c>
      <c r="T87" s="19">
        <f t="shared" si="8"/>
        <v>0</v>
      </c>
      <c r="U87" s="19">
        <f t="shared" si="9"/>
        <v>0</v>
      </c>
      <c r="V87" s="19">
        <f t="shared" si="10"/>
        <v>0</v>
      </c>
    </row>
    <row r="88" spans="1:22" x14ac:dyDescent="0.25">
      <c r="A88" s="26">
        <f>Wellpath!E88</f>
        <v>2450</v>
      </c>
      <c r="B88" s="22">
        <v>0</v>
      </c>
      <c r="C88" s="22">
        <v>0</v>
      </c>
      <c r="D88" s="22">
        <f t="shared" si="6"/>
        <v>4.7931219674804699E-5</v>
      </c>
      <c r="E88" s="20">
        <f>Model!$W$26*((drdp!B88+drdp!K88)*'DBH-U'!$B88+(drdp!E88+drdp!N88)*'DBH-U'!$C88+(drdp!H88+drdp!Q88)*'DBH-U'!$D88)</f>
        <v>0</v>
      </c>
      <c r="F88" s="20">
        <f>Model!$W$26*((drdp!C88+drdp!L88)*'DBH-U'!$B88+(drdp!F88+drdp!O88)*'DBH-U'!$C88+(drdp!I88+drdp!R88)*'DBH-U'!$D88)</f>
        <v>0</v>
      </c>
      <c r="G88" s="20">
        <f>Model!$W$26*((drdp!D88+drdp!M88)*'DBH-U'!$B88+(drdp!G88+drdp!P88)*'DBH-U'!$C88+(drdp!J88+drdp!S88)*'DBH-U'!$D88)</f>
        <v>0</v>
      </c>
      <c r="H88" s="18">
        <f>Model!$W$26*((drdp!B88)*'DBH-U'!$B88+(drdp!E88)*'DBH-U'!$C88+(drdp!H88)*'DBH-U'!$D88)</f>
        <v>0</v>
      </c>
      <c r="I88" s="18">
        <f>Model!$W$26*((drdp!C88)*'DBH-U'!$B88+(drdp!F88)*'DBH-U'!$C88+(drdp!I88)*'DBH-U'!$D88)</f>
        <v>0</v>
      </c>
      <c r="J88" s="18">
        <f>Model!$W$26*((drdp!D88)*'DBH-U'!$B88+(drdp!G88)*'DBH-U'!$C88+(drdp!J88)*'DBH-U'!$D88)</f>
        <v>0</v>
      </c>
      <c r="K88" s="21">
        <f>SUM(E$3:E87)+H88</f>
        <v>0</v>
      </c>
      <c r="L88" s="21">
        <f>SUM(F$3:F87)+I88</f>
        <v>1.9896853895861926</v>
      </c>
      <c r="M88" s="21">
        <f>SUM(G$3:G87)+J88</f>
        <v>0</v>
      </c>
      <c r="N88" s="21"/>
      <c r="O88" s="21"/>
      <c r="P88" s="21"/>
      <c r="Q88" s="19">
        <f t="shared" si="7"/>
        <v>0</v>
      </c>
      <c r="R88" s="19">
        <f t="shared" si="7"/>
        <v>3.9588479495327591</v>
      </c>
      <c r="S88" s="19">
        <f t="shared" si="7"/>
        <v>0</v>
      </c>
      <c r="T88" s="19">
        <f t="shared" si="8"/>
        <v>0</v>
      </c>
      <c r="U88" s="19">
        <f t="shared" si="9"/>
        <v>0</v>
      </c>
      <c r="V88" s="19">
        <f t="shared" si="10"/>
        <v>0</v>
      </c>
    </row>
    <row r="89" spans="1:22" x14ac:dyDescent="0.25">
      <c r="A89" s="26">
        <f>Wellpath!E89</f>
        <v>2460</v>
      </c>
      <c r="B89" s="22">
        <v>0</v>
      </c>
      <c r="C89" s="22">
        <v>0</v>
      </c>
      <c r="D89" s="22">
        <f t="shared" si="6"/>
        <v>4.7931219674804699E-5</v>
      </c>
      <c r="E89" s="20">
        <f>Model!$W$26*((drdp!B89+drdp!K89)*'DBH-U'!$B89+(drdp!E89+drdp!N89)*'DBH-U'!$C89+(drdp!H89+drdp!Q89)*'DBH-U'!$D89)</f>
        <v>0</v>
      </c>
      <c r="F89" s="20">
        <f>Model!$W$26*((drdp!C89+drdp!L89)*'DBH-U'!$B89+(drdp!F89+drdp!O89)*'DBH-U'!$C89+(drdp!I89+drdp!R89)*'DBH-U'!$D89)</f>
        <v>0</v>
      </c>
      <c r="G89" s="20">
        <f>Model!$W$26*((drdp!D89+drdp!M89)*'DBH-U'!$B89+(drdp!G89+drdp!P89)*'DBH-U'!$C89+(drdp!J89+drdp!S89)*'DBH-U'!$D89)</f>
        <v>0</v>
      </c>
      <c r="H89" s="18">
        <f>Model!$W$26*((drdp!B89)*'DBH-U'!$B89+(drdp!E89)*'DBH-U'!$C89+(drdp!H89)*'DBH-U'!$D89)</f>
        <v>0</v>
      </c>
      <c r="I89" s="18">
        <f>Model!$W$26*((drdp!C89)*'DBH-U'!$B89+(drdp!F89)*'DBH-U'!$C89+(drdp!I89)*'DBH-U'!$D89)</f>
        <v>0</v>
      </c>
      <c r="J89" s="18">
        <f>Model!$W$26*((drdp!D89)*'DBH-U'!$B89+(drdp!G89)*'DBH-U'!$C89+(drdp!J89)*'DBH-U'!$D89)</f>
        <v>0</v>
      </c>
      <c r="K89" s="21">
        <f>SUM(E$3:E88)+H89</f>
        <v>0</v>
      </c>
      <c r="L89" s="21">
        <f>SUM(F$3:F88)+I89</f>
        <v>1.9896853895861926</v>
      </c>
      <c r="M89" s="21">
        <f>SUM(G$3:G88)+J89</f>
        <v>0</v>
      </c>
      <c r="N89" s="21"/>
      <c r="O89" s="21"/>
      <c r="P89" s="21"/>
      <c r="Q89" s="19">
        <f t="shared" si="7"/>
        <v>0</v>
      </c>
      <c r="R89" s="19">
        <f t="shared" si="7"/>
        <v>3.9588479495327591</v>
      </c>
      <c r="S89" s="19">
        <f t="shared" si="7"/>
        <v>0</v>
      </c>
      <c r="T89" s="19">
        <f t="shared" si="8"/>
        <v>0</v>
      </c>
      <c r="U89" s="19">
        <f t="shared" si="9"/>
        <v>0</v>
      </c>
      <c r="V89" s="19">
        <f t="shared" si="10"/>
        <v>0</v>
      </c>
    </row>
    <row r="90" spans="1:22" x14ac:dyDescent="0.25">
      <c r="A90" s="26">
        <f>Wellpath!E90</f>
        <v>2490</v>
      </c>
      <c r="B90" s="22">
        <v>0</v>
      </c>
      <c r="C90" s="22">
        <v>0</v>
      </c>
      <c r="D90" s="22">
        <f t="shared" si="6"/>
        <v>4.7931219674804699E-5</v>
      </c>
      <c r="E90" s="20">
        <f>Model!$W$26*((drdp!B90+drdp!K90)*'DBH-U'!$B90+(drdp!E90+drdp!N90)*'DBH-U'!$C90+(drdp!H90+drdp!Q90)*'DBH-U'!$D90)</f>
        <v>0</v>
      </c>
      <c r="F90" s="20">
        <f>Model!$W$26*((drdp!C90+drdp!L90)*'DBH-U'!$B90+(drdp!F90+drdp!O90)*'DBH-U'!$C90+(drdp!I90+drdp!R90)*'DBH-U'!$D90)</f>
        <v>0</v>
      </c>
      <c r="G90" s="20">
        <f>Model!$W$26*((drdp!D90+drdp!M90)*'DBH-U'!$B90+(drdp!G90+drdp!P90)*'DBH-U'!$C90+(drdp!J90+drdp!S90)*'DBH-U'!$D90)</f>
        <v>0</v>
      </c>
      <c r="H90" s="18">
        <f>Model!$W$26*((drdp!B90)*'DBH-U'!$B90+(drdp!E90)*'DBH-U'!$C90+(drdp!H90)*'DBH-U'!$D90)</f>
        <v>0</v>
      </c>
      <c r="I90" s="18">
        <f>Model!$W$26*((drdp!C90)*'DBH-U'!$B90+(drdp!F90)*'DBH-U'!$C90+(drdp!I90)*'DBH-U'!$D90)</f>
        <v>0</v>
      </c>
      <c r="J90" s="18">
        <f>Model!$W$26*((drdp!D90)*'DBH-U'!$B90+(drdp!G90)*'DBH-U'!$C90+(drdp!J90)*'DBH-U'!$D90)</f>
        <v>0</v>
      </c>
      <c r="K90" s="21">
        <f>SUM(E$3:E89)+H90</f>
        <v>0</v>
      </c>
      <c r="L90" s="21">
        <f>SUM(F$3:F89)+I90</f>
        <v>1.9896853895861926</v>
      </c>
      <c r="M90" s="21">
        <f>SUM(G$3:G89)+J90</f>
        <v>0</v>
      </c>
      <c r="N90" s="21"/>
      <c r="O90" s="21"/>
      <c r="P90" s="21"/>
      <c r="Q90" s="19">
        <f t="shared" si="7"/>
        <v>0</v>
      </c>
      <c r="R90" s="19">
        <f t="shared" si="7"/>
        <v>3.9588479495327591</v>
      </c>
      <c r="S90" s="19">
        <f t="shared" si="7"/>
        <v>0</v>
      </c>
      <c r="T90" s="19">
        <f t="shared" si="8"/>
        <v>0</v>
      </c>
      <c r="U90" s="19">
        <f t="shared" si="9"/>
        <v>0</v>
      </c>
      <c r="V90" s="19">
        <f t="shared" si="10"/>
        <v>0</v>
      </c>
    </row>
    <row r="91" spans="1:22" x14ac:dyDescent="0.25">
      <c r="A91" s="26">
        <f>Wellpath!E91</f>
        <v>2520</v>
      </c>
      <c r="B91" s="22">
        <v>0</v>
      </c>
      <c r="C91" s="22">
        <v>0</v>
      </c>
      <c r="D91" s="22">
        <f t="shared" si="6"/>
        <v>4.7931219674804699E-5</v>
      </c>
      <c r="E91" s="20">
        <f>Model!$W$26*((drdp!B91+drdp!K91)*'DBH-U'!$B91+(drdp!E91+drdp!N91)*'DBH-U'!$C91+(drdp!H91+drdp!Q91)*'DBH-U'!$D91)</f>
        <v>0</v>
      </c>
      <c r="F91" s="20">
        <f>Model!$W$26*((drdp!C91+drdp!L91)*'DBH-U'!$B91+(drdp!F91+drdp!O91)*'DBH-U'!$C91+(drdp!I91+drdp!R91)*'DBH-U'!$D91)</f>
        <v>0</v>
      </c>
      <c r="G91" s="20">
        <f>Model!$W$26*((drdp!D91+drdp!M91)*'DBH-U'!$B91+(drdp!G91+drdp!P91)*'DBH-U'!$C91+(drdp!J91+drdp!S91)*'DBH-U'!$D91)</f>
        <v>0</v>
      </c>
      <c r="H91" s="18">
        <f>Model!$W$26*((drdp!B91)*'DBH-U'!$B91+(drdp!E91)*'DBH-U'!$C91+(drdp!H91)*'DBH-U'!$D91)</f>
        <v>0</v>
      </c>
      <c r="I91" s="18">
        <f>Model!$W$26*((drdp!C91)*'DBH-U'!$B91+(drdp!F91)*'DBH-U'!$C91+(drdp!I91)*'DBH-U'!$D91)</f>
        <v>0</v>
      </c>
      <c r="J91" s="18">
        <f>Model!$W$26*((drdp!D91)*'DBH-U'!$B91+(drdp!G91)*'DBH-U'!$C91+(drdp!J91)*'DBH-U'!$D91)</f>
        <v>0</v>
      </c>
      <c r="K91" s="21">
        <f>SUM(E$3:E90)+H91</f>
        <v>0</v>
      </c>
      <c r="L91" s="21">
        <f>SUM(F$3:F90)+I91</f>
        <v>1.9896853895861926</v>
      </c>
      <c r="M91" s="21">
        <f>SUM(G$3:G90)+J91</f>
        <v>0</v>
      </c>
      <c r="N91" s="21"/>
      <c r="O91" s="21"/>
      <c r="P91" s="21"/>
      <c r="Q91" s="19">
        <f t="shared" si="7"/>
        <v>0</v>
      </c>
      <c r="R91" s="19">
        <f t="shared" si="7"/>
        <v>3.9588479495327591</v>
      </c>
      <c r="S91" s="19">
        <f t="shared" si="7"/>
        <v>0</v>
      </c>
      <c r="T91" s="19">
        <f t="shared" si="8"/>
        <v>0</v>
      </c>
      <c r="U91" s="19">
        <f t="shared" si="9"/>
        <v>0</v>
      </c>
      <c r="V91" s="19">
        <f t="shared" si="10"/>
        <v>0</v>
      </c>
    </row>
    <row r="92" spans="1:22" x14ac:dyDescent="0.25">
      <c r="A92" s="26">
        <f>Wellpath!E92</f>
        <v>2550</v>
      </c>
      <c r="B92" s="22">
        <v>0</v>
      </c>
      <c r="C92" s="22">
        <v>0</v>
      </c>
      <c r="D92" s="22">
        <f t="shared" si="6"/>
        <v>4.7931219674804699E-5</v>
      </c>
      <c r="E92" s="20">
        <f>Model!$W$26*((drdp!B92+drdp!K92)*'DBH-U'!$B92+(drdp!E92+drdp!N92)*'DBH-U'!$C92+(drdp!H92+drdp!Q92)*'DBH-U'!$D92)</f>
        <v>0</v>
      </c>
      <c r="F92" s="20">
        <f>Model!$W$26*((drdp!C92+drdp!L92)*'DBH-U'!$B92+(drdp!F92+drdp!O92)*'DBH-U'!$C92+(drdp!I92+drdp!R92)*'DBH-U'!$D92)</f>
        <v>0</v>
      </c>
      <c r="G92" s="20">
        <f>Model!$W$26*((drdp!D92+drdp!M92)*'DBH-U'!$B92+(drdp!G92+drdp!P92)*'DBH-U'!$C92+(drdp!J92+drdp!S92)*'DBH-U'!$D92)</f>
        <v>0</v>
      </c>
      <c r="H92" s="18">
        <f>Model!$W$26*((drdp!B92)*'DBH-U'!$B92+(drdp!E92)*'DBH-U'!$C92+(drdp!H92)*'DBH-U'!$D92)</f>
        <v>0</v>
      </c>
      <c r="I92" s="18">
        <f>Model!$W$26*((drdp!C92)*'DBH-U'!$B92+(drdp!F92)*'DBH-U'!$C92+(drdp!I92)*'DBH-U'!$D92)</f>
        <v>0</v>
      </c>
      <c r="J92" s="18">
        <f>Model!$W$26*((drdp!D92)*'DBH-U'!$B92+(drdp!G92)*'DBH-U'!$C92+(drdp!J92)*'DBH-U'!$D92)</f>
        <v>0</v>
      </c>
      <c r="K92" s="21">
        <f>SUM(E$3:E91)+H92</f>
        <v>0</v>
      </c>
      <c r="L92" s="21">
        <f>SUM(F$3:F91)+I92</f>
        <v>1.9896853895861926</v>
      </c>
      <c r="M92" s="21">
        <f>SUM(G$3:G91)+J92</f>
        <v>0</v>
      </c>
      <c r="N92" s="21"/>
      <c r="O92" s="21"/>
      <c r="P92" s="21"/>
      <c r="Q92" s="19">
        <f t="shared" si="7"/>
        <v>0</v>
      </c>
      <c r="R92" s="19">
        <f t="shared" si="7"/>
        <v>3.9588479495327591</v>
      </c>
      <c r="S92" s="19">
        <f t="shared" si="7"/>
        <v>0</v>
      </c>
      <c r="T92" s="19">
        <f t="shared" si="8"/>
        <v>0</v>
      </c>
      <c r="U92" s="19">
        <f t="shared" si="9"/>
        <v>0</v>
      </c>
      <c r="V92" s="19">
        <f t="shared" si="10"/>
        <v>0</v>
      </c>
    </row>
    <row r="93" spans="1:22" x14ac:dyDescent="0.25">
      <c r="A93" s="26">
        <f>Wellpath!E93</f>
        <v>2580</v>
      </c>
      <c r="B93" s="22">
        <v>0</v>
      </c>
      <c r="C93" s="22">
        <v>0</v>
      </c>
      <c r="D93" s="22">
        <f t="shared" si="6"/>
        <v>4.7931219674804699E-5</v>
      </c>
      <c r="E93" s="20">
        <f>Model!$W$26*((drdp!B93+drdp!K93)*'DBH-U'!$B93+(drdp!E93+drdp!N93)*'DBH-U'!$C93+(drdp!H93+drdp!Q93)*'DBH-U'!$D93)</f>
        <v>0</v>
      </c>
      <c r="F93" s="20">
        <f>Model!$W$26*((drdp!C93+drdp!L93)*'DBH-U'!$B93+(drdp!F93+drdp!O93)*'DBH-U'!$C93+(drdp!I93+drdp!R93)*'DBH-U'!$D93)</f>
        <v>0</v>
      </c>
      <c r="G93" s="20">
        <f>Model!$W$26*((drdp!D93+drdp!M93)*'DBH-U'!$B93+(drdp!G93+drdp!P93)*'DBH-U'!$C93+(drdp!J93+drdp!S93)*'DBH-U'!$D93)</f>
        <v>0</v>
      </c>
      <c r="H93" s="18">
        <f>Model!$W$26*((drdp!B93)*'DBH-U'!$B93+(drdp!E93)*'DBH-U'!$C93+(drdp!H93)*'DBH-U'!$D93)</f>
        <v>0</v>
      </c>
      <c r="I93" s="18">
        <f>Model!$W$26*((drdp!C93)*'DBH-U'!$B93+(drdp!F93)*'DBH-U'!$C93+(drdp!I93)*'DBH-U'!$D93)</f>
        <v>0</v>
      </c>
      <c r="J93" s="18">
        <f>Model!$W$26*((drdp!D93)*'DBH-U'!$B93+(drdp!G93)*'DBH-U'!$C93+(drdp!J93)*'DBH-U'!$D93)</f>
        <v>0</v>
      </c>
      <c r="K93" s="21">
        <f>SUM(E$3:E92)+H93</f>
        <v>0</v>
      </c>
      <c r="L93" s="21">
        <f>SUM(F$3:F92)+I93</f>
        <v>1.9896853895861926</v>
      </c>
      <c r="M93" s="21">
        <f>SUM(G$3:G92)+J93</f>
        <v>0</v>
      </c>
      <c r="N93" s="21"/>
      <c r="O93" s="21"/>
      <c r="P93" s="21"/>
      <c r="Q93" s="19">
        <f t="shared" si="7"/>
        <v>0</v>
      </c>
      <c r="R93" s="19">
        <f t="shared" si="7"/>
        <v>3.9588479495327591</v>
      </c>
      <c r="S93" s="19">
        <f t="shared" si="7"/>
        <v>0</v>
      </c>
      <c r="T93" s="19">
        <f t="shared" si="8"/>
        <v>0</v>
      </c>
      <c r="U93" s="19">
        <f t="shared" si="9"/>
        <v>0</v>
      </c>
      <c r="V93" s="19">
        <f t="shared" si="10"/>
        <v>0</v>
      </c>
    </row>
    <row r="94" spans="1:22" x14ac:dyDescent="0.25">
      <c r="A94" s="26">
        <f>Wellpath!E94</f>
        <v>2610</v>
      </c>
      <c r="B94" s="22">
        <v>0</v>
      </c>
      <c r="C94" s="22">
        <v>0</v>
      </c>
      <c r="D94" s="22">
        <f t="shared" si="6"/>
        <v>4.7931219674804699E-5</v>
      </c>
      <c r="E94" s="20">
        <f>Model!$W$26*((drdp!B94+drdp!K94)*'DBH-U'!$B94+(drdp!E94+drdp!N94)*'DBH-U'!$C94+(drdp!H94+drdp!Q94)*'DBH-U'!$D94)</f>
        <v>0</v>
      </c>
      <c r="F94" s="20">
        <f>Model!$W$26*((drdp!C94+drdp!L94)*'DBH-U'!$B94+(drdp!F94+drdp!O94)*'DBH-U'!$C94+(drdp!I94+drdp!R94)*'DBH-U'!$D94)</f>
        <v>0</v>
      </c>
      <c r="G94" s="20">
        <f>Model!$W$26*((drdp!D94+drdp!M94)*'DBH-U'!$B94+(drdp!G94+drdp!P94)*'DBH-U'!$C94+(drdp!J94+drdp!S94)*'DBH-U'!$D94)</f>
        <v>0</v>
      </c>
      <c r="H94" s="18">
        <f>Model!$W$26*((drdp!B94)*'DBH-U'!$B94+(drdp!E94)*'DBH-U'!$C94+(drdp!H94)*'DBH-U'!$D94)</f>
        <v>0</v>
      </c>
      <c r="I94" s="18">
        <f>Model!$W$26*((drdp!C94)*'DBH-U'!$B94+(drdp!F94)*'DBH-U'!$C94+(drdp!I94)*'DBH-U'!$D94)</f>
        <v>0</v>
      </c>
      <c r="J94" s="18">
        <f>Model!$W$26*((drdp!D94)*'DBH-U'!$B94+(drdp!G94)*'DBH-U'!$C94+(drdp!J94)*'DBH-U'!$D94)</f>
        <v>0</v>
      </c>
      <c r="K94" s="21">
        <f>SUM(E$3:E93)+H94</f>
        <v>0</v>
      </c>
      <c r="L94" s="21">
        <f>SUM(F$3:F93)+I94</f>
        <v>1.9896853895861926</v>
      </c>
      <c r="M94" s="21">
        <f>SUM(G$3:G93)+J94</f>
        <v>0</v>
      </c>
      <c r="N94" s="21"/>
      <c r="O94" s="21"/>
      <c r="P94" s="21"/>
      <c r="Q94" s="19">
        <f t="shared" si="7"/>
        <v>0</v>
      </c>
      <c r="R94" s="19">
        <f t="shared" si="7"/>
        <v>3.9588479495327591</v>
      </c>
      <c r="S94" s="19">
        <f t="shared" si="7"/>
        <v>0</v>
      </c>
      <c r="T94" s="19">
        <f t="shared" si="8"/>
        <v>0</v>
      </c>
      <c r="U94" s="19">
        <f t="shared" si="9"/>
        <v>0</v>
      </c>
      <c r="V94" s="19">
        <f t="shared" si="10"/>
        <v>0</v>
      </c>
    </row>
    <row r="95" spans="1:22" x14ac:dyDescent="0.25">
      <c r="A95" s="26">
        <f>Wellpath!E95</f>
        <v>2640</v>
      </c>
      <c r="B95" s="22">
        <v>0</v>
      </c>
      <c r="C95" s="22">
        <v>0</v>
      </c>
      <c r="D95" s="22">
        <f t="shared" si="6"/>
        <v>4.7931219674804699E-5</v>
      </c>
      <c r="E95" s="20">
        <f>Model!$W$26*((drdp!B95+drdp!K95)*'DBH-U'!$B95+(drdp!E95+drdp!N95)*'DBH-U'!$C95+(drdp!H95+drdp!Q95)*'DBH-U'!$D95)</f>
        <v>0</v>
      </c>
      <c r="F95" s="20">
        <f>Model!$W$26*((drdp!C95+drdp!L95)*'DBH-U'!$B95+(drdp!F95+drdp!O95)*'DBH-U'!$C95+(drdp!I95+drdp!R95)*'DBH-U'!$D95)</f>
        <v>0</v>
      </c>
      <c r="G95" s="20">
        <f>Model!$W$26*((drdp!D95+drdp!M95)*'DBH-U'!$B95+(drdp!G95+drdp!P95)*'DBH-U'!$C95+(drdp!J95+drdp!S95)*'DBH-U'!$D95)</f>
        <v>0</v>
      </c>
      <c r="H95" s="18">
        <f>Model!$W$26*((drdp!B95)*'DBH-U'!$B95+(drdp!E95)*'DBH-U'!$C95+(drdp!H95)*'DBH-U'!$D95)</f>
        <v>0</v>
      </c>
      <c r="I95" s="18">
        <f>Model!$W$26*((drdp!C95)*'DBH-U'!$B95+(drdp!F95)*'DBH-U'!$C95+(drdp!I95)*'DBH-U'!$D95)</f>
        <v>0</v>
      </c>
      <c r="J95" s="18">
        <f>Model!$W$26*((drdp!D95)*'DBH-U'!$B95+(drdp!G95)*'DBH-U'!$C95+(drdp!J95)*'DBH-U'!$D95)</f>
        <v>0</v>
      </c>
      <c r="K95" s="21">
        <f>SUM(E$3:E94)+H95</f>
        <v>0</v>
      </c>
      <c r="L95" s="21">
        <f>SUM(F$3:F94)+I95</f>
        <v>1.9896853895861926</v>
      </c>
      <c r="M95" s="21">
        <f>SUM(G$3:G94)+J95</f>
        <v>0</v>
      </c>
      <c r="N95" s="21"/>
      <c r="O95" s="21"/>
      <c r="P95" s="21"/>
      <c r="Q95" s="19">
        <f t="shared" si="7"/>
        <v>0</v>
      </c>
      <c r="R95" s="19">
        <f t="shared" si="7"/>
        <v>3.9588479495327591</v>
      </c>
      <c r="S95" s="19">
        <f t="shared" si="7"/>
        <v>0</v>
      </c>
      <c r="T95" s="19">
        <f t="shared" si="8"/>
        <v>0</v>
      </c>
      <c r="U95" s="19">
        <f t="shared" si="9"/>
        <v>0</v>
      </c>
      <c r="V95" s="19">
        <f t="shared" si="10"/>
        <v>0</v>
      </c>
    </row>
    <row r="96" spans="1:22" x14ac:dyDescent="0.25">
      <c r="A96" s="26">
        <f>Wellpath!E96</f>
        <v>2670</v>
      </c>
      <c r="B96" s="22">
        <v>0</v>
      </c>
      <c r="C96" s="22">
        <v>0</v>
      </c>
      <c r="D96" s="22">
        <f t="shared" si="6"/>
        <v>4.7931219674804699E-5</v>
      </c>
      <c r="E96" s="20">
        <f>Model!$W$26*((drdp!B96+drdp!K96)*'DBH-U'!$B96+(drdp!E96+drdp!N96)*'DBH-U'!$C96+(drdp!H96+drdp!Q96)*'DBH-U'!$D96)</f>
        <v>0</v>
      </c>
      <c r="F96" s="20">
        <f>Model!$W$26*((drdp!C96+drdp!L96)*'DBH-U'!$B96+(drdp!F96+drdp!O96)*'DBH-U'!$C96+(drdp!I96+drdp!R96)*'DBH-U'!$D96)</f>
        <v>0</v>
      </c>
      <c r="G96" s="20">
        <f>Model!$W$26*((drdp!D96+drdp!M96)*'DBH-U'!$B96+(drdp!G96+drdp!P96)*'DBH-U'!$C96+(drdp!J96+drdp!S96)*'DBH-U'!$D96)</f>
        <v>0</v>
      </c>
      <c r="H96" s="18">
        <f>Model!$W$26*((drdp!B96)*'DBH-U'!$B96+(drdp!E96)*'DBH-U'!$C96+(drdp!H96)*'DBH-U'!$D96)</f>
        <v>0</v>
      </c>
      <c r="I96" s="18">
        <f>Model!$W$26*((drdp!C96)*'DBH-U'!$B96+(drdp!F96)*'DBH-U'!$C96+(drdp!I96)*'DBH-U'!$D96)</f>
        <v>0</v>
      </c>
      <c r="J96" s="18">
        <f>Model!$W$26*((drdp!D96)*'DBH-U'!$B96+(drdp!G96)*'DBH-U'!$C96+(drdp!J96)*'DBH-U'!$D96)</f>
        <v>0</v>
      </c>
      <c r="K96" s="21">
        <f>SUM(E$3:E95)+H96</f>
        <v>0</v>
      </c>
      <c r="L96" s="21">
        <f>SUM(F$3:F95)+I96</f>
        <v>1.9896853895861926</v>
      </c>
      <c r="M96" s="21">
        <f>SUM(G$3:G95)+J96</f>
        <v>0</v>
      </c>
      <c r="N96" s="21"/>
      <c r="O96" s="21"/>
      <c r="P96" s="21"/>
      <c r="Q96" s="19">
        <f t="shared" si="7"/>
        <v>0</v>
      </c>
      <c r="R96" s="19">
        <f t="shared" si="7"/>
        <v>3.9588479495327591</v>
      </c>
      <c r="S96" s="19">
        <f t="shared" si="7"/>
        <v>0</v>
      </c>
      <c r="T96" s="19">
        <f t="shared" si="8"/>
        <v>0</v>
      </c>
      <c r="U96" s="19">
        <f t="shared" si="9"/>
        <v>0</v>
      </c>
      <c r="V96" s="19">
        <f t="shared" si="10"/>
        <v>0</v>
      </c>
    </row>
    <row r="97" spans="1:22" x14ac:dyDescent="0.25">
      <c r="A97" s="26">
        <f>Wellpath!E97</f>
        <v>2700</v>
      </c>
      <c r="B97" s="22">
        <v>0</v>
      </c>
      <c r="C97" s="22">
        <v>0</v>
      </c>
      <c r="D97" s="22">
        <f t="shared" si="6"/>
        <v>4.7931219674804699E-5</v>
      </c>
      <c r="E97" s="20">
        <f>Model!$W$26*((drdp!B97+drdp!K97)*'DBH-U'!$B97+(drdp!E97+drdp!N97)*'DBH-U'!$C97+(drdp!H97+drdp!Q97)*'DBH-U'!$D97)</f>
        <v>0</v>
      </c>
      <c r="F97" s="20">
        <f>Model!$W$26*((drdp!C97+drdp!L97)*'DBH-U'!$B97+(drdp!F97+drdp!O97)*'DBH-U'!$C97+(drdp!I97+drdp!R97)*'DBH-U'!$D97)</f>
        <v>0</v>
      </c>
      <c r="G97" s="20">
        <f>Model!$W$26*((drdp!D97+drdp!M97)*'DBH-U'!$B97+(drdp!G97+drdp!P97)*'DBH-U'!$C97+(drdp!J97+drdp!S97)*'DBH-U'!$D97)</f>
        <v>0</v>
      </c>
      <c r="H97" s="18">
        <f>Model!$W$26*((drdp!B97)*'DBH-U'!$B97+(drdp!E97)*'DBH-U'!$C97+(drdp!H97)*'DBH-U'!$D97)</f>
        <v>0</v>
      </c>
      <c r="I97" s="18">
        <f>Model!$W$26*((drdp!C97)*'DBH-U'!$B97+(drdp!F97)*'DBH-U'!$C97+(drdp!I97)*'DBH-U'!$D97)</f>
        <v>0</v>
      </c>
      <c r="J97" s="18">
        <f>Model!$W$26*((drdp!D97)*'DBH-U'!$B97+(drdp!G97)*'DBH-U'!$C97+(drdp!J97)*'DBH-U'!$D97)</f>
        <v>0</v>
      </c>
      <c r="K97" s="21">
        <f>SUM(E$3:E96)+H97</f>
        <v>0</v>
      </c>
      <c r="L97" s="21">
        <f>SUM(F$3:F96)+I97</f>
        <v>1.9896853895861926</v>
      </c>
      <c r="M97" s="21">
        <f>SUM(G$3:G96)+J97</f>
        <v>0</v>
      </c>
      <c r="N97" s="21"/>
      <c r="O97" s="21"/>
      <c r="P97" s="21"/>
      <c r="Q97" s="19">
        <f t="shared" si="7"/>
        <v>0</v>
      </c>
      <c r="R97" s="19">
        <f t="shared" si="7"/>
        <v>3.9588479495327591</v>
      </c>
      <c r="S97" s="19">
        <f t="shared" si="7"/>
        <v>0</v>
      </c>
      <c r="T97" s="19">
        <f t="shared" si="8"/>
        <v>0</v>
      </c>
      <c r="U97" s="19">
        <f t="shared" si="9"/>
        <v>0</v>
      </c>
      <c r="V97" s="19">
        <f t="shared" si="10"/>
        <v>0</v>
      </c>
    </row>
    <row r="98" spans="1:22" x14ac:dyDescent="0.25">
      <c r="A98" s="26">
        <f>Wellpath!E98</f>
        <v>2730</v>
      </c>
      <c r="B98" s="22">
        <v>0</v>
      </c>
      <c r="C98" s="22">
        <v>0</v>
      </c>
      <c r="D98" s="22">
        <f t="shared" si="6"/>
        <v>4.7931219674804699E-5</v>
      </c>
      <c r="E98" s="20">
        <f>Model!$W$26*((drdp!B98+drdp!K98)*'DBH-U'!$B98+(drdp!E98+drdp!N98)*'DBH-U'!$C98+(drdp!H98+drdp!Q98)*'DBH-U'!$D98)</f>
        <v>0</v>
      </c>
      <c r="F98" s="20">
        <f>Model!$W$26*((drdp!C98+drdp!L98)*'DBH-U'!$B98+(drdp!F98+drdp!O98)*'DBH-U'!$C98+(drdp!I98+drdp!R98)*'DBH-U'!$D98)</f>
        <v>0</v>
      </c>
      <c r="G98" s="20">
        <f>Model!$W$26*((drdp!D98+drdp!M98)*'DBH-U'!$B98+(drdp!G98+drdp!P98)*'DBH-U'!$C98+(drdp!J98+drdp!S98)*'DBH-U'!$D98)</f>
        <v>0</v>
      </c>
      <c r="H98" s="18">
        <f>Model!$W$26*((drdp!B98)*'DBH-U'!$B98+(drdp!E98)*'DBH-U'!$C98+(drdp!H98)*'DBH-U'!$D98)</f>
        <v>0</v>
      </c>
      <c r="I98" s="18">
        <f>Model!$W$26*((drdp!C98)*'DBH-U'!$B98+(drdp!F98)*'DBH-U'!$C98+(drdp!I98)*'DBH-U'!$D98)</f>
        <v>0</v>
      </c>
      <c r="J98" s="18">
        <f>Model!$W$26*((drdp!D98)*'DBH-U'!$B98+(drdp!G98)*'DBH-U'!$C98+(drdp!J98)*'DBH-U'!$D98)</f>
        <v>0</v>
      </c>
      <c r="K98" s="21">
        <f>SUM(E$3:E97)+H98</f>
        <v>0</v>
      </c>
      <c r="L98" s="21">
        <f>SUM(F$3:F97)+I98</f>
        <v>1.9896853895861926</v>
      </c>
      <c r="M98" s="21">
        <f>SUM(G$3:G97)+J98</f>
        <v>0</v>
      </c>
      <c r="N98" s="21"/>
      <c r="O98" s="21"/>
      <c r="P98" s="21"/>
      <c r="Q98" s="19">
        <f t="shared" si="7"/>
        <v>0</v>
      </c>
      <c r="R98" s="19">
        <f t="shared" si="7"/>
        <v>3.9588479495327591</v>
      </c>
      <c r="S98" s="19">
        <f t="shared" si="7"/>
        <v>0</v>
      </c>
      <c r="T98" s="19">
        <f t="shared" si="8"/>
        <v>0</v>
      </c>
      <c r="U98" s="19">
        <f t="shared" si="9"/>
        <v>0</v>
      </c>
      <c r="V98" s="19">
        <f t="shared" si="10"/>
        <v>0</v>
      </c>
    </row>
    <row r="99" spans="1:22" x14ac:dyDescent="0.25">
      <c r="A99" s="26">
        <f>Wellpath!E99</f>
        <v>2760</v>
      </c>
      <c r="B99" s="22">
        <v>0</v>
      </c>
      <c r="C99" s="22">
        <v>0</v>
      </c>
      <c r="D99" s="22">
        <f t="shared" si="6"/>
        <v>4.7931219674804699E-5</v>
      </c>
      <c r="E99" s="20">
        <f>Model!$W$26*((drdp!B99+drdp!K99)*'DBH-U'!$B99+(drdp!E99+drdp!N99)*'DBH-U'!$C99+(drdp!H99+drdp!Q99)*'DBH-U'!$D99)</f>
        <v>0</v>
      </c>
      <c r="F99" s="20">
        <f>Model!$W$26*((drdp!C99+drdp!L99)*'DBH-U'!$B99+(drdp!F99+drdp!O99)*'DBH-U'!$C99+(drdp!I99+drdp!R99)*'DBH-U'!$D99)</f>
        <v>0</v>
      </c>
      <c r="G99" s="20">
        <f>Model!$W$26*((drdp!D99+drdp!M99)*'DBH-U'!$B99+(drdp!G99+drdp!P99)*'DBH-U'!$C99+(drdp!J99+drdp!S99)*'DBH-U'!$D99)</f>
        <v>0</v>
      </c>
      <c r="H99" s="18">
        <f>Model!$W$26*((drdp!B99)*'DBH-U'!$B99+(drdp!E99)*'DBH-U'!$C99+(drdp!H99)*'DBH-U'!$D99)</f>
        <v>0</v>
      </c>
      <c r="I99" s="18">
        <f>Model!$W$26*((drdp!C99)*'DBH-U'!$B99+(drdp!F99)*'DBH-U'!$C99+(drdp!I99)*'DBH-U'!$D99)</f>
        <v>0</v>
      </c>
      <c r="J99" s="18">
        <f>Model!$W$26*((drdp!D99)*'DBH-U'!$B99+(drdp!G99)*'DBH-U'!$C99+(drdp!J99)*'DBH-U'!$D99)</f>
        <v>0</v>
      </c>
      <c r="K99" s="21">
        <f>SUM(E$3:E98)+H99</f>
        <v>0</v>
      </c>
      <c r="L99" s="21">
        <f>SUM(F$3:F98)+I99</f>
        <v>1.9896853895861926</v>
      </c>
      <c r="M99" s="21">
        <f>SUM(G$3:G98)+J99</f>
        <v>0</v>
      </c>
      <c r="N99" s="21"/>
      <c r="O99" s="21"/>
      <c r="P99" s="21"/>
      <c r="Q99" s="19">
        <f t="shared" si="7"/>
        <v>0</v>
      </c>
      <c r="R99" s="19">
        <f t="shared" si="7"/>
        <v>3.9588479495327591</v>
      </c>
      <c r="S99" s="19">
        <f t="shared" si="7"/>
        <v>0</v>
      </c>
      <c r="T99" s="19">
        <f t="shared" si="8"/>
        <v>0</v>
      </c>
      <c r="U99" s="19">
        <f t="shared" si="9"/>
        <v>0</v>
      </c>
      <c r="V99" s="19">
        <f t="shared" si="10"/>
        <v>0</v>
      </c>
    </row>
    <row r="100" spans="1:22" x14ac:dyDescent="0.25">
      <c r="A100" s="26">
        <f>Wellpath!E100</f>
        <v>2790</v>
      </c>
      <c r="B100" s="22">
        <v>0</v>
      </c>
      <c r="C100" s="22">
        <v>0</v>
      </c>
      <c r="D100" s="22">
        <f t="shared" si="6"/>
        <v>4.7931219674804699E-5</v>
      </c>
      <c r="E100" s="20">
        <f>Model!$W$26*((drdp!B100+drdp!K100)*'DBH-U'!$B100+(drdp!E100+drdp!N100)*'DBH-U'!$C100+(drdp!H100+drdp!Q100)*'DBH-U'!$D100)</f>
        <v>0</v>
      </c>
      <c r="F100" s="20">
        <f>Model!$W$26*((drdp!C100+drdp!L100)*'DBH-U'!$B100+(drdp!F100+drdp!O100)*'DBH-U'!$C100+(drdp!I100+drdp!R100)*'DBH-U'!$D100)</f>
        <v>0</v>
      </c>
      <c r="G100" s="20">
        <f>Model!$W$26*((drdp!D100+drdp!M100)*'DBH-U'!$B100+(drdp!G100+drdp!P100)*'DBH-U'!$C100+(drdp!J100+drdp!S100)*'DBH-U'!$D100)</f>
        <v>0</v>
      </c>
      <c r="H100" s="18">
        <f>Model!$W$26*((drdp!B100)*'DBH-U'!$B100+(drdp!E100)*'DBH-U'!$C100+(drdp!H100)*'DBH-U'!$D100)</f>
        <v>0</v>
      </c>
      <c r="I100" s="18">
        <f>Model!$W$26*((drdp!C100)*'DBH-U'!$B100+(drdp!F100)*'DBH-U'!$C100+(drdp!I100)*'DBH-U'!$D100)</f>
        <v>0</v>
      </c>
      <c r="J100" s="18">
        <f>Model!$W$26*((drdp!D100)*'DBH-U'!$B100+(drdp!G100)*'DBH-U'!$C100+(drdp!J100)*'DBH-U'!$D100)</f>
        <v>0</v>
      </c>
      <c r="K100" s="21">
        <f>SUM(E$3:E99)+H100</f>
        <v>0</v>
      </c>
      <c r="L100" s="21">
        <f>SUM(F$3:F99)+I100</f>
        <v>1.9896853895861926</v>
      </c>
      <c r="M100" s="21">
        <f>SUM(G$3:G99)+J100</f>
        <v>0</v>
      </c>
      <c r="N100" s="21"/>
      <c r="O100" s="21"/>
      <c r="P100" s="21"/>
      <c r="Q100" s="19">
        <f t="shared" si="7"/>
        <v>0</v>
      </c>
      <c r="R100" s="19">
        <f t="shared" si="7"/>
        <v>3.9588479495327591</v>
      </c>
      <c r="S100" s="19">
        <f t="shared" si="7"/>
        <v>0</v>
      </c>
      <c r="T100" s="19">
        <f t="shared" si="8"/>
        <v>0</v>
      </c>
      <c r="U100" s="19">
        <f t="shared" si="9"/>
        <v>0</v>
      </c>
      <c r="V100" s="19">
        <f t="shared" si="10"/>
        <v>0</v>
      </c>
    </row>
    <row r="101" spans="1:22" x14ac:dyDescent="0.25">
      <c r="A101" s="26">
        <f>Wellpath!E101</f>
        <v>2820</v>
      </c>
      <c r="B101" s="22">
        <v>0</v>
      </c>
      <c r="C101" s="22">
        <v>0</v>
      </c>
      <c r="D101" s="22">
        <f t="shared" si="6"/>
        <v>4.7931219674804699E-5</v>
      </c>
      <c r="E101" s="20">
        <f>Model!$W$26*((drdp!B101+drdp!K101)*'DBH-U'!$B101+(drdp!E101+drdp!N101)*'DBH-U'!$C101+(drdp!H101+drdp!Q101)*'DBH-U'!$D101)</f>
        <v>0</v>
      </c>
      <c r="F101" s="20">
        <f>Model!$W$26*((drdp!C101+drdp!L101)*'DBH-U'!$B101+(drdp!F101+drdp!O101)*'DBH-U'!$C101+(drdp!I101+drdp!R101)*'DBH-U'!$D101)</f>
        <v>0</v>
      </c>
      <c r="G101" s="20">
        <f>Model!$W$26*((drdp!D101+drdp!M101)*'DBH-U'!$B101+(drdp!G101+drdp!P101)*'DBH-U'!$C101+(drdp!J101+drdp!S101)*'DBH-U'!$D101)</f>
        <v>0</v>
      </c>
      <c r="H101" s="18">
        <f>Model!$W$26*((drdp!B101)*'DBH-U'!$B101+(drdp!E101)*'DBH-U'!$C101+(drdp!H101)*'DBH-U'!$D101)</f>
        <v>0</v>
      </c>
      <c r="I101" s="18">
        <f>Model!$W$26*((drdp!C101)*'DBH-U'!$B101+(drdp!F101)*'DBH-U'!$C101+(drdp!I101)*'DBH-U'!$D101)</f>
        <v>0</v>
      </c>
      <c r="J101" s="18">
        <f>Model!$W$26*((drdp!D101)*'DBH-U'!$B101+(drdp!G101)*'DBH-U'!$C101+(drdp!J101)*'DBH-U'!$D101)</f>
        <v>0</v>
      </c>
      <c r="K101" s="21">
        <f>SUM(E$3:E100)+H101</f>
        <v>0</v>
      </c>
      <c r="L101" s="21">
        <f>SUM(F$3:F100)+I101</f>
        <v>1.9896853895861926</v>
      </c>
      <c r="M101" s="21">
        <f>SUM(G$3:G100)+J101</f>
        <v>0</v>
      </c>
      <c r="N101" s="21"/>
      <c r="O101" s="21"/>
      <c r="P101" s="21"/>
      <c r="Q101" s="19">
        <f t="shared" si="7"/>
        <v>0</v>
      </c>
      <c r="R101" s="19">
        <f t="shared" si="7"/>
        <v>3.9588479495327591</v>
      </c>
      <c r="S101" s="19">
        <f t="shared" si="7"/>
        <v>0</v>
      </c>
      <c r="T101" s="19">
        <f t="shared" si="8"/>
        <v>0</v>
      </c>
      <c r="U101" s="19">
        <f t="shared" si="9"/>
        <v>0</v>
      </c>
      <c r="V101" s="19">
        <f t="shared" si="10"/>
        <v>0</v>
      </c>
    </row>
    <row r="102" spans="1:22" x14ac:dyDescent="0.25">
      <c r="A102" s="26">
        <f>Wellpath!E102</f>
        <v>2850</v>
      </c>
      <c r="B102" s="22">
        <v>0</v>
      </c>
      <c r="C102" s="22">
        <v>0</v>
      </c>
      <c r="D102" s="22">
        <f t="shared" si="6"/>
        <v>4.7931219674804699E-5</v>
      </c>
      <c r="E102" s="20">
        <f>Model!$W$26*((drdp!B102+drdp!K102)*'DBH-U'!$B102+(drdp!E102+drdp!N102)*'DBH-U'!$C102+(drdp!H102+drdp!Q102)*'DBH-U'!$D102)</f>
        <v>0</v>
      </c>
      <c r="F102" s="20">
        <f>Model!$W$26*((drdp!C102+drdp!L102)*'DBH-U'!$B102+(drdp!F102+drdp!O102)*'DBH-U'!$C102+(drdp!I102+drdp!R102)*'DBH-U'!$D102)</f>
        <v>0</v>
      </c>
      <c r="G102" s="20">
        <f>Model!$W$26*((drdp!D102+drdp!M102)*'DBH-U'!$B102+(drdp!G102+drdp!P102)*'DBH-U'!$C102+(drdp!J102+drdp!S102)*'DBH-U'!$D102)</f>
        <v>0</v>
      </c>
      <c r="H102" s="18">
        <f>Model!$W$26*((drdp!B102)*'DBH-U'!$B102+(drdp!E102)*'DBH-U'!$C102+(drdp!H102)*'DBH-U'!$D102)</f>
        <v>0</v>
      </c>
      <c r="I102" s="18">
        <f>Model!$W$26*((drdp!C102)*'DBH-U'!$B102+(drdp!F102)*'DBH-U'!$C102+(drdp!I102)*'DBH-U'!$D102)</f>
        <v>0</v>
      </c>
      <c r="J102" s="18">
        <f>Model!$W$26*((drdp!D102)*'DBH-U'!$B102+(drdp!G102)*'DBH-U'!$C102+(drdp!J102)*'DBH-U'!$D102)</f>
        <v>0</v>
      </c>
      <c r="K102" s="21">
        <f>SUM(E$3:E101)+H102</f>
        <v>0</v>
      </c>
      <c r="L102" s="21">
        <f>SUM(F$3:F101)+I102</f>
        <v>1.9896853895861926</v>
      </c>
      <c r="M102" s="21">
        <f>SUM(G$3:G101)+J102</f>
        <v>0</v>
      </c>
      <c r="N102" s="21"/>
      <c r="O102" s="21"/>
      <c r="P102" s="21"/>
      <c r="Q102" s="19">
        <f t="shared" si="7"/>
        <v>0</v>
      </c>
      <c r="R102" s="19">
        <f t="shared" si="7"/>
        <v>3.9588479495327591</v>
      </c>
      <c r="S102" s="19">
        <f t="shared" si="7"/>
        <v>0</v>
      </c>
      <c r="T102" s="19">
        <f t="shared" si="8"/>
        <v>0</v>
      </c>
      <c r="U102" s="19">
        <f t="shared" si="9"/>
        <v>0</v>
      </c>
      <c r="V102" s="19">
        <f t="shared" si="10"/>
        <v>0</v>
      </c>
    </row>
    <row r="103" spans="1:22" x14ac:dyDescent="0.25">
      <c r="A103" s="26">
        <f>Wellpath!E103</f>
        <v>2880</v>
      </c>
      <c r="B103" s="22">
        <v>0</v>
      </c>
      <c r="C103" s="22">
        <v>0</v>
      </c>
      <c r="D103" s="22">
        <f t="shared" si="6"/>
        <v>4.7931219674804699E-5</v>
      </c>
      <c r="E103" s="20">
        <f>Model!$W$26*((drdp!B103+drdp!K103)*'DBH-U'!$B103+(drdp!E103+drdp!N103)*'DBH-U'!$C103+(drdp!H103+drdp!Q103)*'DBH-U'!$D103)</f>
        <v>1.4873224328263742E-2</v>
      </c>
      <c r="F103" s="20">
        <f>Model!$W$26*((drdp!C103+drdp!L103)*'DBH-U'!$B103+(drdp!F103+drdp!O103)*'DBH-U'!$C103+(drdp!I103+drdp!R103)*'DBH-U'!$D103)</f>
        <v>3.4337543968709669E-3</v>
      </c>
      <c r="G103" s="20">
        <f>Model!$W$26*((drdp!D103+drdp!M103)*'DBH-U'!$B103+(drdp!G103+drdp!P103)*'DBH-U'!$C103+(drdp!J103+drdp!S103)*'DBH-U'!$D103)</f>
        <v>0</v>
      </c>
      <c r="H103" s="18">
        <f>Model!$W$26*((drdp!B103)*'DBH-U'!$B103+(drdp!E103)*'DBH-U'!$C103+(drdp!H103)*'DBH-U'!$D103)</f>
        <v>7.4366121641318709E-3</v>
      </c>
      <c r="I103" s="18">
        <f>Model!$W$26*((drdp!C103)*'DBH-U'!$B103+(drdp!F103)*'DBH-U'!$C103+(drdp!I103)*'DBH-U'!$D103)</f>
        <v>1.7168771984354834E-3</v>
      </c>
      <c r="J103" s="18">
        <f>Model!$W$26*((drdp!D103)*'DBH-U'!$B103+(drdp!G103)*'DBH-U'!$C103+(drdp!J103)*'DBH-U'!$D103)</f>
        <v>0</v>
      </c>
      <c r="K103" s="21">
        <f>SUM(E$3:E102)+H103</f>
        <v>7.4366121641318709E-3</v>
      </c>
      <c r="L103" s="21">
        <f>SUM(F$3:F102)+I103</f>
        <v>1.9914022667846281</v>
      </c>
      <c r="M103" s="21">
        <f>SUM(G$3:G102)+J103</f>
        <v>0</v>
      </c>
      <c r="N103" s="21"/>
      <c r="O103" s="21"/>
      <c r="P103" s="21"/>
      <c r="Q103" s="19">
        <f t="shared" si="7"/>
        <v>5.5303200479714111E-5</v>
      </c>
      <c r="R103" s="19">
        <f t="shared" si="7"/>
        <v>3.9656829881549549</v>
      </c>
      <c r="S103" s="19">
        <f t="shared" si="7"/>
        <v>0</v>
      </c>
      <c r="T103" s="19">
        <f t="shared" si="8"/>
        <v>1.4809286320850346E-2</v>
      </c>
      <c r="U103" s="19">
        <f t="shared" si="9"/>
        <v>0</v>
      </c>
      <c r="V103" s="19">
        <f t="shared" si="10"/>
        <v>0</v>
      </c>
    </row>
    <row r="104" spans="1:22" x14ac:dyDescent="0.25">
      <c r="A104" s="26">
        <f>Wellpath!E104</f>
        <v>2910</v>
      </c>
      <c r="B104" s="22">
        <v>0</v>
      </c>
      <c r="C104" s="22">
        <v>0</v>
      </c>
      <c r="D104" s="22">
        <f t="shared" si="6"/>
        <v>4.7931219674804699E-5</v>
      </c>
      <c r="E104" s="20">
        <f>Model!$W$26*((drdp!B104+drdp!K104)*'DBH-U'!$B104+(drdp!E104+drdp!N104)*'DBH-U'!$C104+(drdp!H104+drdp!Q104)*'DBH-U'!$D104)</f>
        <v>2.8732862997721653E-2</v>
      </c>
      <c r="F104" s="20">
        <f>Model!$W$26*((drdp!C104+drdp!L104)*'DBH-U'!$B104+(drdp!F104+drdp!O104)*'DBH-U'!$C104+(drdp!I104+drdp!R104)*'DBH-U'!$D104)</f>
        <v>6.63350410614262E-3</v>
      </c>
      <c r="G104" s="20">
        <f>Model!$W$26*((drdp!D104+drdp!M104)*'DBH-U'!$B104+(drdp!G104+drdp!P104)*'DBH-U'!$C104+(drdp!J104+drdp!S104)*'DBH-U'!$D104)</f>
        <v>0</v>
      </c>
      <c r="H104" s="18">
        <f>Model!$W$26*((drdp!B104)*'DBH-U'!$B104+(drdp!E104)*'DBH-U'!$C104+(drdp!H104)*'DBH-U'!$D104)</f>
        <v>1.4366431498860827E-2</v>
      </c>
      <c r="I104" s="18">
        <f>Model!$W$26*((drdp!C104)*'DBH-U'!$B104+(drdp!F104)*'DBH-U'!$C104+(drdp!I104)*'DBH-U'!$D104)</f>
        <v>3.31675205307131E-3</v>
      </c>
      <c r="J104" s="18">
        <f>Model!$W$26*((drdp!D104)*'DBH-U'!$B104+(drdp!G104)*'DBH-U'!$C104+(drdp!J104)*'DBH-U'!$D104)</f>
        <v>0</v>
      </c>
      <c r="K104" s="21">
        <f>SUM(E$3:E103)+H104</f>
        <v>2.9239655827124567E-2</v>
      </c>
      <c r="L104" s="21">
        <f>SUM(F$3:F103)+I104</f>
        <v>1.9964358960361348</v>
      </c>
      <c r="M104" s="21">
        <f>SUM(G$3:G103)+J104</f>
        <v>0</v>
      </c>
      <c r="N104" s="21"/>
      <c r="O104" s="21"/>
      <c r="P104" s="21"/>
      <c r="Q104" s="19">
        <f t="shared" si="7"/>
        <v>8.549574728886996E-4</v>
      </c>
      <c r="R104" s="19">
        <f t="shared" si="7"/>
        <v>3.9857562869816046</v>
      </c>
      <c r="S104" s="19">
        <f t="shared" si="7"/>
        <v>0</v>
      </c>
      <c r="T104" s="19">
        <f t="shared" si="8"/>
        <v>5.8375098481013625E-2</v>
      </c>
      <c r="U104" s="19">
        <f t="shared" si="9"/>
        <v>0</v>
      </c>
      <c r="V104" s="19">
        <f t="shared" si="10"/>
        <v>0</v>
      </c>
    </row>
    <row r="105" spans="1:22" x14ac:dyDescent="0.25">
      <c r="A105" s="26">
        <f>Wellpath!E105</f>
        <v>2940</v>
      </c>
      <c r="B105" s="22">
        <v>0</v>
      </c>
      <c r="C105" s="22">
        <v>0</v>
      </c>
      <c r="D105" s="22">
        <f t="shared" si="6"/>
        <v>4.7931219674804699E-5</v>
      </c>
      <c r="E105" s="20">
        <f>Model!$W$26*((drdp!B105+drdp!K105)*'DBH-U'!$B105+(drdp!E105+drdp!N105)*'DBH-U'!$C105+(drdp!H105+drdp!Q105)*'DBH-U'!$D105)</f>
        <v>4.0634404537186024E-2</v>
      </c>
      <c r="F105" s="20">
        <f>Model!$W$26*((drdp!C105+drdp!L105)*'DBH-U'!$B105+(drdp!F105+drdp!O105)*'DBH-U'!$C105+(drdp!I105+drdp!R105)*'DBH-U'!$D105)</f>
        <v>9.3811914729645084E-3</v>
      </c>
      <c r="G105" s="20">
        <f>Model!$W$26*((drdp!D105+drdp!M105)*'DBH-U'!$B105+(drdp!G105+drdp!P105)*'DBH-U'!$C105+(drdp!J105+drdp!S105)*'DBH-U'!$D105)</f>
        <v>0</v>
      </c>
      <c r="H105" s="18">
        <f>Model!$W$26*((drdp!B105)*'DBH-U'!$B105+(drdp!E105)*'DBH-U'!$C105+(drdp!H105)*'DBH-U'!$D105)</f>
        <v>2.0317202268593012E-2</v>
      </c>
      <c r="I105" s="18">
        <f>Model!$W$26*((drdp!C105)*'DBH-U'!$B105+(drdp!F105)*'DBH-U'!$C105+(drdp!I105)*'DBH-U'!$D105)</f>
        <v>4.6905957364822542E-3</v>
      </c>
      <c r="J105" s="18">
        <f>Model!$W$26*((drdp!D105)*'DBH-U'!$B105+(drdp!G105)*'DBH-U'!$C105+(drdp!J105)*'DBH-U'!$D105)</f>
        <v>0</v>
      </c>
      <c r="K105" s="21">
        <f>SUM(E$3:E104)+H105</f>
        <v>6.3923289594578409E-2</v>
      </c>
      <c r="L105" s="21">
        <f>SUM(F$3:F104)+I105</f>
        <v>2.0044432438256887</v>
      </c>
      <c r="M105" s="21">
        <f>SUM(G$3:G104)+J105</f>
        <v>0</v>
      </c>
      <c r="N105" s="21"/>
      <c r="O105" s="21"/>
      <c r="P105" s="21"/>
      <c r="Q105" s="19">
        <f t="shared" si="7"/>
        <v>4.0861869525923361E-3</v>
      </c>
      <c r="R105" s="19">
        <f t="shared" si="7"/>
        <v>4.0177927177184491</v>
      </c>
      <c r="S105" s="19">
        <f t="shared" si="7"/>
        <v>0</v>
      </c>
      <c r="T105" s="19">
        <f t="shared" si="8"/>
        <v>0.12813060595096565</v>
      </c>
      <c r="U105" s="19">
        <f t="shared" si="9"/>
        <v>0</v>
      </c>
      <c r="V105" s="19">
        <f t="shared" si="10"/>
        <v>0</v>
      </c>
    </row>
    <row r="106" spans="1:22" x14ac:dyDescent="0.25">
      <c r="A106" s="26">
        <f>Wellpath!E106</f>
        <v>2970</v>
      </c>
      <c r="B106" s="22">
        <v>0</v>
      </c>
      <c r="C106" s="22">
        <v>0</v>
      </c>
      <c r="D106" s="22">
        <f t="shared" si="6"/>
        <v>4.7931219674804699E-5</v>
      </c>
      <c r="E106" s="20">
        <f>Model!$W$26*((drdp!B106+drdp!K106)*'DBH-U'!$B106+(drdp!E106+drdp!N106)*'DBH-U'!$C106+(drdp!H106+drdp!Q106)*'DBH-U'!$D106)</f>
        <v>4.9766778558969701E-2</v>
      </c>
      <c r="F106" s="20">
        <f>Model!$W$26*((drdp!C106+drdp!L106)*'DBH-U'!$B106+(drdp!F106+drdp!O106)*'DBH-U'!$C106+(drdp!I106+drdp!R106)*'DBH-U'!$D106)</f>
        <v>1.1489566144055788E-2</v>
      </c>
      <c r="G106" s="20">
        <f>Model!$W$26*((drdp!D106+drdp!M106)*'DBH-U'!$B106+(drdp!G106+drdp!P106)*'DBH-U'!$C106+(drdp!J106+drdp!S106)*'DBH-U'!$D106)</f>
        <v>0</v>
      </c>
      <c r="H106" s="18">
        <f>Model!$W$26*((drdp!B106)*'DBH-U'!$B106+(drdp!E106)*'DBH-U'!$C106+(drdp!H106)*'DBH-U'!$D106)</f>
        <v>2.4883389279484851E-2</v>
      </c>
      <c r="I106" s="18">
        <f>Model!$W$26*((drdp!C106)*'DBH-U'!$B106+(drdp!F106)*'DBH-U'!$C106+(drdp!I106)*'DBH-U'!$D106)</f>
        <v>5.7447830720278939E-3</v>
      </c>
      <c r="J106" s="18">
        <f>Model!$W$26*((drdp!D106)*'DBH-U'!$B106+(drdp!G106)*'DBH-U'!$C106+(drdp!J106)*'DBH-U'!$D106)</f>
        <v>0</v>
      </c>
      <c r="K106" s="21">
        <f>SUM(E$3:E105)+H106</f>
        <v>0.10912388114265628</v>
      </c>
      <c r="L106" s="21">
        <f>SUM(F$3:F105)+I106</f>
        <v>2.0148786226341988</v>
      </c>
      <c r="M106" s="21">
        <f>SUM(G$3:G105)+J106</f>
        <v>0</v>
      </c>
      <c r="N106" s="21"/>
      <c r="O106" s="21"/>
      <c r="P106" s="21"/>
      <c r="Q106" s="19">
        <f t="shared" si="7"/>
        <v>1.1908021435636575E-2</v>
      </c>
      <c r="R106" s="19">
        <f t="shared" si="7"/>
        <v>4.0597358639482861</v>
      </c>
      <c r="S106" s="19">
        <f t="shared" si="7"/>
        <v>0</v>
      </c>
      <c r="T106" s="19">
        <f t="shared" si="8"/>
        <v>0.2198713753332133</v>
      </c>
      <c r="U106" s="19">
        <f t="shared" si="9"/>
        <v>0</v>
      </c>
      <c r="V106" s="19">
        <f t="shared" si="10"/>
        <v>0</v>
      </c>
    </row>
    <row r="107" spans="1:22" x14ac:dyDescent="0.25">
      <c r="A107" s="26">
        <f>Wellpath!E107</f>
        <v>3000</v>
      </c>
      <c r="B107" s="22">
        <v>0</v>
      </c>
      <c r="C107" s="22">
        <v>0</v>
      </c>
      <c r="D107" s="22">
        <f t="shared" si="6"/>
        <v>4.7931219674804699E-5</v>
      </c>
      <c r="E107" s="20">
        <f>Model!$W$26*((drdp!B107+drdp!K107)*'DBH-U'!$B107+(drdp!E107+drdp!N107)*'DBH-U'!$C107+(drdp!H107+drdp!Q107)*'DBH-U'!$D107)</f>
        <v>5.5507628865449771E-2</v>
      </c>
      <c r="F107" s="20">
        <f>Model!$W$26*((drdp!C107+drdp!L107)*'DBH-U'!$B107+(drdp!F107+drdp!O107)*'DBH-U'!$C107+(drdp!I107+drdp!R107)*'DBH-U'!$D107)</f>
        <v>1.2814945869835477E-2</v>
      </c>
      <c r="G107" s="20">
        <f>Model!$W$26*((drdp!D107+drdp!M107)*'DBH-U'!$B107+(drdp!G107+drdp!P107)*'DBH-U'!$C107+(drdp!J107+drdp!S107)*'DBH-U'!$D107)</f>
        <v>0</v>
      </c>
      <c r="H107" s="18">
        <f>Model!$W$26*((drdp!B107)*'DBH-U'!$B107+(drdp!E107)*'DBH-U'!$C107+(drdp!H107)*'DBH-U'!$D107)</f>
        <v>2.7753814432724885E-2</v>
      </c>
      <c r="I107" s="18">
        <f>Model!$W$26*((drdp!C107)*'DBH-U'!$B107+(drdp!F107)*'DBH-U'!$C107+(drdp!I107)*'DBH-U'!$D107)</f>
        <v>6.4074729349177387E-3</v>
      </c>
      <c r="J107" s="18">
        <f>Model!$W$26*((drdp!D107)*'DBH-U'!$B107+(drdp!G107)*'DBH-U'!$C107+(drdp!J107)*'DBH-U'!$D107)</f>
        <v>0</v>
      </c>
      <c r="K107" s="21">
        <f>SUM(E$3:E106)+H107</f>
        <v>0.16176108485486601</v>
      </c>
      <c r="L107" s="21">
        <f>SUM(F$3:F106)+I107</f>
        <v>2.0270308786411442</v>
      </c>
      <c r="M107" s="21">
        <f>SUM(G$3:G106)+J107</f>
        <v>0</v>
      </c>
      <c r="N107" s="21"/>
      <c r="O107" s="21"/>
      <c r="P107" s="21"/>
      <c r="Q107" s="19">
        <f t="shared" si="7"/>
        <v>2.616664857342316E-2</v>
      </c>
      <c r="R107" s="19">
        <f t="shared" si="7"/>
        <v>4.1088541829646887</v>
      </c>
      <c r="S107" s="19">
        <f t="shared" si="7"/>
        <v>0</v>
      </c>
      <c r="T107" s="19">
        <f t="shared" si="8"/>
        <v>0.32789471396330372</v>
      </c>
      <c r="U107" s="19">
        <f t="shared" si="9"/>
        <v>0</v>
      </c>
      <c r="V107" s="19">
        <f t="shared" si="10"/>
        <v>0</v>
      </c>
    </row>
    <row r="108" spans="1:22" x14ac:dyDescent="0.25">
      <c r="A108" s="26">
        <f>Wellpath!E108</f>
        <v>3030</v>
      </c>
      <c r="B108" s="22">
        <v>0</v>
      </c>
      <c r="C108" s="22">
        <v>0</v>
      </c>
      <c r="D108" s="22">
        <f t="shared" si="6"/>
        <v>4.7931219674804699E-5</v>
      </c>
      <c r="E108" s="20">
        <f>Model!$W$26*((drdp!B108+drdp!K108)*'DBH-U'!$B108+(drdp!E108+drdp!N108)*'DBH-U'!$C108+(drdp!H108+drdp!Q108)*'DBH-U'!$D108)</f>
        <v>5.7465725995443313E-2</v>
      </c>
      <c r="F108" s="20">
        <f>Model!$W$26*((drdp!C108+drdp!L108)*'DBH-U'!$B108+(drdp!F108+drdp!O108)*'DBH-U'!$C108+(drdp!I108+drdp!R108)*'DBH-U'!$D108)</f>
        <v>1.3267008212285242E-2</v>
      </c>
      <c r="G108" s="20">
        <f>Model!$W$26*((drdp!D108+drdp!M108)*'DBH-U'!$B108+(drdp!G108+drdp!P108)*'DBH-U'!$C108+(drdp!J108+drdp!S108)*'DBH-U'!$D108)</f>
        <v>0</v>
      </c>
      <c r="H108" s="18">
        <f>Model!$W$26*((drdp!B108)*'DBH-U'!$B108+(drdp!E108)*'DBH-U'!$C108+(drdp!H108)*'DBH-U'!$D108)</f>
        <v>2.8732862997721657E-2</v>
      </c>
      <c r="I108" s="18">
        <f>Model!$W$26*((drdp!C108)*'DBH-U'!$B108+(drdp!F108)*'DBH-U'!$C108+(drdp!I108)*'DBH-U'!$D108)</f>
        <v>6.6335041061426209E-3</v>
      </c>
      <c r="J108" s="18">
        <f>Model!$W$26*((drdp!D108)*'DBH-U'!$B108+(drdp!G108)*'DBH-U'!$C108+(drdp!J108)*'DBH-U'!$D108)</f>
        <v>0</v>
      </c>
      <c r="K108" s="21">
        <f>SUM(E$3:E107)+H108</f>
        <v>0.21824776228531254</v>
      </c>
      <c r="L108" s="21">
        <f>SUM(F$3:F107)+I108</f>
        <v>2.0400718556822044</v>
      </c>
      <c r="M108" s="21">
        <f>SUM(G$3:G107)+J108</f>
        <v>0</v>
      </c>
      <c r="N108" s="21"/>
      <c r="O108" s="21"/>
      <c r="P108" s="21"/>
      <c r="Q108" s="19">
        <f t="shared" si="7"/>
        <v>4.7632085742546286E-2</v>
      </c>
      <c r="R108" s="19">
        <f t="shared" si="7"/>
        <v>4.1618931763466334</v>
      </c>
      <c r="S108" s="19">
        <f t="shared" si="7"/>
        <v>0</v>
      </c>
      <c r="T108" s="19">
        <f t="shared" si="8"/>
        <v>0.44524111740388617</v>
      </c>
      <c r="U108" s="19">
        <f t="shared" si="9"/>
        <v>0</v>
      </c>
      <c r="V108" s="19">
        <f t="shared" si="10"/>
        <v>0</v>
      </c>
    </row>
    <row r="109" spans="1:22" x14ac:dyDescent="0.25">
      <c r="A109" s="26">
        <f>Wellpath!E109</f>
        <v>3060</v>
      </c>
      <c r="B109" s="22">
        <v>0</v>
      </c>
      <c r="C109" s="22">
        <v>0</v>
      </c>
      <c r="D109" s="22">
        <f t="shared" si="6"/>
        <v>4.7931219674804699E-5</v>
      </c>
      <c r="E109" s="20">
        <f>Model!$W$26*((drdp!B109+drdp!K109)*'DBH-U'!$B109+(drdp!E109+drdp!N109)*'DBH-U'!$C109+(drdp!H109+drdp!Q109)*'DBH-U'!$D109)</f>
        <v>5.7465725995443313E-2</v>
      </c>
      <c r="F109" s="20">
        <f>Model!$W$26*((drdp!C109+drdp!L109)*'DBH-U'!$B109+(drdp!F109+drdp!O109)*'DBH-U'!$C109+(drdp!I109+drdp!R109)*'DBH-U'!$D109)</f>
        <v>1.3267008212285242E-2</v>
      </c>
      <c r="G109" s="20">
        <f>Model!$W$26*((drdp!D109+drdp!M109)*'DBH-U'!$B109+(drdp!G109+drdp!P109)*'DBH-U'!$C109+(drdp!J109+drdp!S109)*'DBH-U'!$D109)</f>
        <v>0</v>
      </c>
      <c r="H109" s="18">
        <f>Model!$W$26*((drdp!B109)*'DBH-U'!$B109+(drdp!E109)*'DBH-U'!$C109+(drdp!H109)*'DBH-U'!$D109)</f>
        <v>2.8732862997721657E-2</v>
      </c>
      <c r="I109" s="18">
        <f>Model!$W$26*((drdp!C109)*'DBH-U'!$B109+(drdp!F109)*'DBH-U'!$C109+(drdp!I109)*'DBH-U'!$D109)</f>
        <v>6.6335041061426209E-3</v>
      </c>
      <c r="J109" s="18">
        <f>Model!$W$26*((drdp!D109)*'DBH-U'!$B109+(drdp!G109)*'DBH-U'!$C109+(drdp!J109)*'DBH-U'!$D109)</f>
        <v>0</v>
      </c>
      <c r="K109" s="21">
        <f>SUM(E$3:E108)+H109</f>
        <v>0.27571348828075587</v>
      </c>
      <c r="L109" s="21">
        <f>SUM(F$3:F108)+I109</f>
        <v>2.0533388638944898</v>
      </c>
      <c r="M109" s="21">
        <f>SUM(G$3:G108)+J109</f>
        <v>0</v>
      </c>
      <c r="N109" s="21"/>
      <c r="O109" s="21"/>
      <c r="P109" s="21"/>
      <c r="Q109" s="19">
        <f t="shared" si="7"/>
        <v>7.6017927619942499E-2</v>
      </c>
      <c r="R109" s="19">
        <f t="shared" si="7"/>
        <v>4.2162004899795145</v>
      </c>
      <c r="S109" s="19">
        <f t="shared" si="7"/>
        <v>0</v>
      </c>
      <c r="T109" s="19">
        <f t="shared" si="8"/>
        <v>0.56613322078679396</v>
      </c>
      <c r="U109" s="19">
        <f t="shared" si="9"/>
        <v>0</v>
      </c>
      <c r="V109" s="19">
        <f t="shared" si="10"/>
        <v>0</v>
      </c>
    </row>
    <row r="110" spans="1:22" x14ac:dyDescent="0.25">
      <c r="A110" s="26">
        <f>Wellpath!E110</f>
        <v>3090</v>
      </c>
      <c r="B110" s="22">
        <v>0</v>
      </c>
      <c r="C110" s="22">
        <v>0</v>
      </c>
      <c r="D110" s="22">
        <f t="shared" si="6"/>
        <v>4.7931219674804699E-5</v>
      </c>
      <c r="E110" s="20">
        <f>Model!$W$26*((drdp!B110+drdp!K110)*'DBH-U'!$B110+(drdp!E110+drdp!N110)*'DBH-U'!$C110+(drdp!H110+drdp!Q110)*'DBH-U'!$D110)</f>
        <v>5.7465725995443313E-2</v>
      </c>
      <c r="F110" s="20">
        <f>Model!$W$26*((drdp!C110+drdp!L110)*'DBH-U'!$B110+(drdp!F110+drdp!O110)*'DBH-U'!$C110+(drdp!I110+drdp!R110)*'DBH-U'!$D110)</f>
        <v>1.3267008212285242E-2</v>
      </c>
      <c r="G110" s="20">
        <f>Model!$W$26*((drdp!D110+drdp!M110)*'DBH-U'!$B110+(drdp!G110+drdp!P110)*'DBH-U'!$C110+(drdp!J110+drdp!S110)*'DBH-U'!$D110)</f>
        <v>0</v>
      </c>
      <c r="H110" s="18">
        <f>Model!$W$26*((drdp!B110)*'DBH-U'!$B110+(drdp!E110)*'DBH-U'!$C110+(drdp!H110)*'DBH-U'!$D110)</f>
        <v>2.8732862997721657E-2</v>
      </c>
      <c r="I110" s="18">
        <f>Model!$W$26*((drdp!C110)*'DBH-U'!$B110+(drdp!F110)*'DBH-U'!$C110+(drdp!I110)*'DBH-U'!$D110)</f>
        <v>6.6335041061426209E-3</v>
      </c>
      <c r="J110" s="18">
        <f>Model!$W$26*((drdp!D110)*'DBH-U'!$B110+(drdp!G110)*'DBH-U'!$C110+(drdp!J110)*'DBH-U'!$D110)</f>
        <v>0</v>
      </c>
      <c r="K110" s="21">
        <f>SUM(E$3:E109)+H110</f>
        <v>0.33317921427619918</v>
      </c>
      <c r="L110" s="21">
        <f>SUM(F$3:F109)+I110</f>
        <v>2.0666058721067753</v>
      </c>
      <c r="M110" s="21">
        <f>SUM(G$3:G109)+J110</f>
        <v>0</v>
      </c>
      <c r="N110" s="21"/>
      <c r="O110" s="21"/>
      <c r="P110" s="21"/>
      <c r="Q110" s="19">
        <f t="shared" si="7"/>
        <v>0.11100838882570545</v>
      </c>
      <c r="R110" s="19">
        <f t="shared" si="7"/>
        <v>4.2708598306262049</v>
      </c>
      <c r="S110" s="19">
        <f t="shared" si="7"/>
        <v>0</v>
      </c>
      <c r="T110" s="19">
        <f t="shared" si="8"/>
        <v>0.68855012068711474</v>
      </c>
      <c r="U110" s="19">
        <f t="shared" si="9"/>
        <v>0</v>
      </c>
      <c r="V110" s="19">
        <f t="shared" si="10"/>
        <v>0</v>
      </c>
    </row>
    <row r="111" spans="1:22" x14ac:dyDescent="0.25">
      <c r="A111" s="26">
        <f>Wellpath!E111</f>
        <v>3120</v>
      </c>
      <c r="B111" s="22">
        <v>0</v>
      </c>
      <c r="C111" s="22">
        <v>0</v>
      </c>
      <c r="D111" s="22">
        <f t="shared" si="6"/>
        <v>4.7931219674804699E-5</v>
      </c>
      <c r="E111" s="20">
        <f>Model!$W$26*((drdp!B111+drdp!K111)*'DBH-U'!$B111+(drdp!E111+drdp!N111)*'DBH-U'!$C111+(drdp!H111+drdp!Q111)*'DBH-U'!$D111)</f>
        <v>5.7465725995443313E-2</v>
      </c>
      <c r="F111" s="20">
        <f>Model!$W$26*((drdp!C111+drdp!L111)*'DBH-U'!$B111+(drdp!F111+drdp!O111)*'DBH-U'!$C111+(drdp!I111+drdp!R111)*'DBH-U'!$D111)</f>
        <v>1.3267008212285242E-2</v>
      </c>
      <c r="G111" s="20">
        <f>Model!$W$26*((drdp!D111+drdp!M111)*'DBH-U'!$B111+(drdp!G111+drdp!P111)*'DBH-U'!$C111+(drdp!J111+drdp!S111)*'DBH-U'!$D111)</f>
        <v>0</v>
      </c>
      <c r="H111" s="18">
        <f>Model!$W$26*((drdp!B111)*'DBH-U'!$B111+(drdp!E111)*'DBH-U'!$C111+(drdp!H111)*'DBH-U'!$D111)</f>
        <v>2.8732862997721657E-2</v>
      </c>
      <c r="I111" s="18">
        <f>Model!$W$26*((drdp!C111)*'DBH-U'!$B111+(drdp!F111)*'DBH-U'!$C111+(drdp!I111)*'DBH-U'!$D111)</f>
        <v>6.6335041061426209E-3</v>
      </c>
      <c r="J111" s="18">
        <f>Model!$W$26*((drdp!D111)*'DBH-U'!$B111+(drdp!G111)*'DBH-U'!$C111+(drdp!J111)*'DBH-U'!$D111)</f>
        <v>0</v>
      </c>
      <c r="K111" s="21">
        <f>SUM(E$3:E110)+H111</f>
        <v>0.39064494027164248</v>
      </c>
      <c r="L111" s="21">
        <f>SUM(F$3:F110)+I111</f>
        <v>2.0798728803190607</v>
      </c>
      <c r="M111" s="21">
        <f>SUM(G$3:G110)+J111</f>
        <v>0</v>
      </c>
      <c r="N111" s="21"/>
      <c r="O111" s="21"/>
      <c r="P111" s="21"/>
      <c r="Q111" s="19">
        <f t="shared" si="7"/>
        <v>0.15260346935983513</v>
      </c>
      <c r="R111" s="19">
        <f t="shared" si="7"/>
        <v>4.3258711982867055</v>
      </c>
      <c r="S111" s="19">
        <f t="shared" si="7"/>
        <v>0</v>
      </c>
      <c r="T111" s="19">
        <f t="shared" si="8"/>
        <v>0.81249181710484852</v>
      </c>
      <c r="U111" s="19">
        <f t="shared" si="9"/>
        <v>0</v>
      </c>
      <c r="V111" s="19">
        <f t="shared" si="10"/>
        <v>0</v>
      </c>
    </row>
    <row r="112" spans="1:22" x14ac:dyDescent="0.25">
      <c r="A112" s="26">
        <f>Wellpath!E112</f>
        <v>3150</v>
      </c>
      <c r="B112" s="22">
        <v>0</v>
      </c>
      <c r="C112" s="22">
        <v>0</v>
      </c>
      <c r="D112" s="22">
        <f t="shared" si="6"/>
        <v>4.7931219674804699E-5</v>
      </c>
      <c r="E112" s="20">
        <f>Model!$W$26*((drdp!B112+drdp!K112)*'DBH-U'!$B112+(drdp!E112+drdp!N112)*'DBH-U'!$C112+(drdp!H112+drdp!Q112)*'DBH-U'!$D112)</f>
        <v>5.7465725995443313E-2</v>
      </c>
      <c r="F112" s="20">
        <f>Model!$W$26*((drdp!C112+drdp!L112)*'DBH-U'!$B112+(drdp!F112+drdp!O112)*'DBH-U'!$C112+(drdp!I112+drdp!R112)*'DBH-U'!$D112)</f>
        <v>1.3267008212285242E-2</v>
      </c>
      <c r="G112" s="20">
        <f>Model!$W$26*((drdp!D112+drdp!M112)*'DBH-U'!$B112+(drdp!G112+drdp!P112)*'DBH-U'!$C112+(drdp!J112+drdp!S112)*'DBH-U'!$D112)</f>
        <v>0</v>
      </c>
      <c r="H112" s="18">
        <f>Model!$W$26*((drdp!B112)*'DBH-U'!$B112+(drdp!E112)*'DBH-U'!$C112+(drdp!H112)*'DBH-U'!$D112)</f>
        <v>2.8732862997721657E-2</v>
      </c>
      <c r="I112" s="18">
        <f>Model!$W$26*((drdp!C112)*'DBH-U'!$B112+(drdp!F112)*'DBH-U'!$C112+(drdp!I112)*'DBH-U'!$D112)</f>
        <v>6.6335041061426209E-3</v>
      </c>
      <c r="J112" s="18">
        <f>Model!$W$26*((drdp!D112)*'DBH-U'!$B112+(drdp!G112)*'DBH-U'!$C112+(drdp!J112)*'DBH-U'!$D112)</f>
        <v>0</v>
      </c>
      <c r="K112" s="21">
        <f>SUM(E$3:E111)+H112</f>
        <v>0.44811066626708579</v>
      </c>
      <c r="L112" s="21">
        <f>SUM(F$3:F111)+I112</f>
        <v>2.0931398885313461</v>
      </c>
      <c r="M112" s="21">
        <f>SUM(G$3:G111)+J112</f>
        <v>0</v>
      </c>
      <c r="N112" s="21"/>
      <c r="O112" s="21"/>
      <c r="P112" s="21"/>
      <c r="Q112" s="19">
        <f t="shared" si="7"/>
        <v>0.20080316922233155</v>
      </c>
      <c r="R112" s="19">
        <f t="shared" si="7"/>
        <v>4.3812345929610164</v>
      </c>
      <c r="S112" s="19">
        <f t="shared" si="7"/>
        <v>0</v>
      </c>
      <c r="T112" s="19">
        <f t="shared" si="8"/>
        <v>0.93795831003999519</v>
      </c>
      <c r="U112" s="19">
        <f t="shared" si="9"/>
        <v>0</v>
      </c>
      <c r="V112" s="19">
        <f t="shared" si="10"/>
        <v>0</v>
      </c>
    </row>
    <row r="113" spans="1:22" x14ac:dyDescent="0.25">
      <c r="A113" s="26">
        <f>Wellpath!E113</f>
        <v>3180</v>
      </c>
      <c r="B113" s="22">
        <v>0</v>
      </c>
      <c r="C113" s="22">
        <v>0</v>
      </c>
      <c r="D113" s="22">
        <f t="shared" si="6"/>
        <v>4.7931219674804699E-5</v>
      </c>
      <c r="E113" s="20">
        <f>Model!$W$26*((drdp!B113+drdp!K113)*'DBH-U'!$B113+(drdp!E113+drdp!N113)*'DBH-U'!$C113+(drdp!H113+drdp!Q113)*'DBH-U'!$D113)</f>
        <v>5.7465725995443313E-2</v>
      </c>
      <c r="F113" s="20">
        <f>Model!$W$26*((drdp!C113+drdp!L113)*'DBH-U'!$B113+(drdp!F113+drdp!O113)*'DBH-U'!$C113+(drdp!I113+drdp!R113)*'DBH-U'!$D113)</f>
        <v>1.3267008212285242E-2</v>
      </c>
      <c r="G113" s="20">
        <f>Model!$W$26*((drdp!D113+drdp!M113)*'DBH-U'!$B113+(drdp!G113+drdp!P113)*'DBH-U'!$C113+(drdp!J113+drdp!S113)*'DBH-U'!$D113)</f>
        <v>0</v>
      </c>
      <c r="H113" s="18">
        <f>Model!$W$26*((drdp!B113)*'DBH-U'!$B113+(drdp!E113)*'DBH-U'!$C113+(drdp!H113)*'DBH-U'!$D113)</f>
        <v>2.8732862997721657E-2</v>
      </c>
      <c r="I113" s="18">
        <f>Model!$W$26*((drdp!C113)*'DBH-U'!$B113+(drdp!F113)*'DBH-U'!$C113+(drdp!I113)*'DBH-U'!$D113)</f>
        <v>6.6335041061426209E-3</v>
      </c>
      <c r="J113" s="18">
        <f>Model!$W$26*((drdp!D113)*'DBH-U'!$B113+(drdp!G113)*'DBH-U'!$C113+(drdp!J113)*'DBH-U'!$D113)</f>
        <v>0</v>
      </c>
      <c r="K113" s="21">
        <f>SUM(E$3:E112)+H113</f>
        <v>0.50557639226252915</v>
      </c>
      <c r="L113" s="21">
        <f>SUM(F$3:F112)+I113</f>
        <v>2.1064068967436316</v>
      </c>
      <c r="M113" s="21">
        <f>SUM(G$3:G112)+J113</f>
        <v>0</v>
      </c>
      <c r="N113" s="21"/>
      <c r="O113" s="21"/>
      <c r="P113" s="21"/>
      <c r="Q113" s="19">
        <f t="shared" si="7"/>
        <v>0.25560748841319475</v>
      </c>
      <c r="R113" s="19">
        <f t="shared" si="7"/>
        <v>4.4369500146491365</v>
      </c>
      <c r="S113" s="19">
        <f t="shared" si="7"/>
        <v>0</v>
      </c>
      <c r="T113" s="19">
        <f t="shared" si="8"/>
        <v>1.0649495994925551</v>
      </c>
      <c r="U113" s="19">
        <f t="shared" si="9"/>
        <v>0</v>
      </c>
      <c r="V113" s="19">
        <f t="shared" si="10"/>
        <v>0</v>
      </c>
    </row>
    <row r="114" spans="1:22" x14ac:dyDescent="0.25">
      <c r="A114" s="26">
        <f>Wellpath!E114</f>
        <v>3210</v>
      </c>
      <c r="B114" s="22">
        <v>0</v>
      </c>
      <c r="C114" s="22">
        <v>0</v>
      </c>
      <c r="D114" s="22">
        <f t="shared" si="6"/>
        <v>4.7931219674804699E-5</v>
      </c>
      <c r="E114" s="20">
        <f>Model!$W$26*((drdp!B114+drdp!K114)*'DBH-U'!$B114+(drdp!E114+drdp!N114)*'DBH-U'!$C114+(drdp!H114+drdp!Q114)*'DBH-U'!$D114)</f>
        <v>5.7465725995443313E-2</v>
      </c>
      <c r="F114" s="20">
        <f>Model!$W$26*((drdp!C114+drdp!L114)*'DBH-U'!$B114+(drdp!F114+drdp!O114)*'DBH-U'!$C114+(drdp!I114+drdp!R114)*'DBH-U'!$D114)</f>
        <v>1.3267008212285242E-2</v>
      </c>
      <c r="G114" s="20">
        <f>Model!$W$26*((drdp!D114+drdp!M114)*'DBH-U'!$B114+(drdp!G114+drdp!P114)*'DBH-U'!$C114+(drdp!J114+drdp!S114)*'DBH-U'!$D114)</f>
        <v>0</v>
      </c>
      <c r="H114" s="18">
        <f>Model!$W$26*((drdp!B114)*'DBH-U'!$B114+(drdp!E114)*'DBH-U'!$C114+(drdp!H114)*'DBH-U'!$D114)</f>
        <v>2.8732862997721657E-2</v>
      </c>
      <c r="I114" s="18">
        <f>Model!$W$26*((drdp!C114)*'DBH-U'!$B114+(drdp!F114)*'DBH-U'!$C114+(drdp!I114)*'DBH-U'!$D114)</f>
        <v>6.6335041061426209E-3</v>
      </c>
      <c r="J114" s="18">
        <f>Model!$W$26*((drdp!D114)*'DBH-U'!$B114+(drdp!G114)*'DBH-U'!$C114+(drdp!J114)*'DBH-U'!$D114)</f>
        <v>0</v>
      </c>
      <c r="K114" s="21">
        <f>SUM(E$3:E113)+H114</f>
        <v>0.56304211825797246</v>
      </c>
      <c r="L114" s="21">
        <f>SUM(F$3:F113)+I114</f>
        <v>2.119673904955917</v>
      </c>
      <c r="M114" s="21">
        <f>SUM(G$3:G113)+J114</f>
        <v>0</v>
      </c>
      <c r="N114" s="21"/>
      <c r="O114" s="21"/>
      <c r="P114" s="21"/>
      <c r="Q114" s="19">
        <f t="shared" si="7"/>
        <v>0.31701642693242466</v>
      </c>
      <c r="R114" s="19">
        <f t="shared" si="7"/>
        <v>4.493017463351066</v>
      </c>
      <c r="S114" s="19">
        <f t="shared" si="7"/>
        <v>0</v>
      </c>
      <c r="T114" s="19">
        <f t="shared" si="8"/>
        <v>1.1934656854625276</v>
      </c>
      <c r="U114" s="19">
        <f t="shared" si="9"/>
        <v>0</v>
      </c>
      <c r="V114" s="19">
        <f t="shared" si="10"/>
        <v>0</v>
      </c>
    </row>
    <row r="115" spans="1:22" x14ac:dyDescent="0.25">
      <c r="A115" s="26">
        <f>Wellpath!E115</f>
        <v>3240</v>
      </c>
      <c r="B115" s="22">
        <v>0</v>
      </c>
      <c r="C115" s="22">
        <v>0</v>
      </c>
      <c r="D115" s="22">
        <f t="shared" si="6"/>
        <v>4.7931219674804699E-5</v>
      </c>
      <c r="E115" s="20">
        <f>Model!$W$26*((drdp!B115+drdp!K115)*'DBH-U'!$B115+(drdp!E115+drdp!N115)*'DBH-U'!$C115+(drdp!H115+drdp!Q115)*'DBH-U'!$D115)</f>
        <v>5.7465725995443313E-2</v>
      </c>
      <c r="F115" s="20">
        <f>Model!$W$26*((drdp!C115+drdp!L115)*'DBH-U'!$B115+(drdp!F115+drdp!O115)*'DBH-U'!$C115+(drdp!I115+drdp!R115)*'DBH-U'!$D115)</f>
        <v>1.3267008212285242E-2</v>
      </c>
      <c r="G115" s="20">
        <f>Model!$W$26*((drdp!D115+drdp!M115)*'DBH-U'!$B115+(drdp!G115+drdp!P115)*'DBH-U'!$C115+(drdp!J115+drdp!S115)*'DBH-U'!$D115)</f>
        <v>0</v>
      </c>
      <c r="H115" s="18">
        <f>Model!$W$26*((drdp!B115)*'DBH-U'!$B115+(drdp!E115)*'DBH-U'!$C115+(drdp!H115)*'DBH-U'!$D115)</f>
        <v>2.8732862997721657E-2</v>
      </c>
      <c r="I115" s="18">
        <f>Model!$W$26*((drdp!C115)*'DBH-U'!$B115+(drdp!F115)*'DBH-U'!$C115+(drdp!I115)*'DBH-U'!$D115)</f>
        <v>6.6335041061426209E-3</v>
      </c>
      <c r="J115" s="18">
        <f>Model!$W$26*((drdp!D115)*'DBH-U'!$B115+(drdp!G115)*'DBH-U'!$C115+(drdp!J115)*'DBH-U'!$D115)</f>
        <v>0</v>
      </c>
      <c r="K115" s="21">
        <f>SUM(E$3:E114)+H115</f>
        <v>0.62050784425341576</v>
      </c>
      <c r="L115" s="21">
        <f>SUM(F$3:F114)+I115</f>
        <v>2.1329409131682024</v>
      </c>
      <c r="M115" s="21">
        <f>SUM(G$3:G114)+J115</f>
        <v>0</v>
      </c>
      <c r="N115" s="21"/>
      <c r="O115" s="21"/>
      <c r="P115" s="21"/>
      <c r="Q115" s="19">
        <f t="shared" si="7"/>
        <v>0.38502998478002126</v>
      </c>
      <c r="R115" s="19">
        <f t="shared" si="7"/>
        <v>4.5494369390668057</v>
      </c>
      <c r="S115" s="19">
        <f t="shared" si="7"/>
        <v>0</v>
      </c>
      <c r="T115" s="19">
        <f t="shared" si="8"/>
        <v>1.3235065679499134</v>
      </c>
      <c r="U115" s="19">
        <f t="shared" si="9"/>
        <v>0</v>
      </c>
      <c r="V115" s="19">
        <f t="shared" si="10"/>
        <v>0</v>
      </c>
    </row>
    <row r="116" spans="1:22" x14ac:dyDescent="0.25">
      <c r="A116" s="26">
        <f>Wellpath!E116</f>
        <v>3270</v>
      </c>
      <c r="B116" s="22">
        <v>0</v>
      </c>
      <c r="C116" s="22">
        <v>0</v>
      </c>
      <c r="D116" s="22">
        <f t="shared" si="6"/>
        <v>4.7931219674804699E-5</v>
      </c>
      <c r="E116" s="20">
        <f>Model!$W$26*((drdp!B116+drdp!K116)*'DBH-U'!$B116+(drdp!E116+drdp!N116)*'DBH-U'!$C116+(drdp!H116+drdp!Q116)*'DBH-U'!$D116)</f>
        <v>5.7465725995443313E-2</v>
      </c>
      <c r="F116" s="20">
        <f>Model!$W$26*((drdp!C116+drdp!L116)*'DBH-U'!$B116+(drdp!F116+drdp!O116)*'DBH-U'!$C116+(drdp!I116+drdp!R116)*'DBH-U'!$D116)</f>
        <v>1.3267008212285242E-2</v>
      </c>
      <c r="G116" s="20">
        <f>Model!$W$26*((drdp!D116+drdp!M116)*'DBH-U'!$B116+(drdp!G116+drdp!P116)*'DBH-U'!$C116+(drdp!J116+drdp!S116)*'DBH-U'!$D116)</f>
        <v>0</v>
      </c>
      <c r="H116" s="18">
        <f>Model!$W$26*((drdp!B116)*'DBH-U'!$B116+(drdp!E116)*'DBH-U'!$C116+(drdp!H116)*'DBH-U'!$D116)</f>
        <v>2.8732862997721657E-2</v>
      </c>
      <c r="I116" s="18">
        <f>Model!$W$26*((drdp!C116)*'DBH-U'!$B116+(drdp!F116)*'DBH-U'!$C116+(drdp!I116)*'DBH-U'!$D116)</f>
        <v>6.6335041061426209E-3</v>
      </c>
      <c r="J116" s="18">
        <f>Model!$W$26*((drdp!D116)*'DBH-U'!$B116+(drdp!G116)*'DBH-U'!$C116+(drdp!J116)*'DBH-U'!$D116)</f>
        <v>0</v>
      </c>
      <c r="K116" s="21">
        <f>SUM(E$3:E115)+H116</f>
        <v>0.67797357024885907</v>
      </c>
      <c r="L116" s="21">
        <f>SUM(F$3:F115)+I116</f>
        <v>2.1462079213804879</v>
      </c>
      <c r="M116" s="21">
        <f>SUM(G$3:G115)+J116</f>
        <v>0</v>
      </c>
      <c r="N116" s="21"/>
      <c r="O116" s="21"/>
      <c r="P116" s="21"/>
      <c r="Q116" s="19">
        <f t="shared" si="7"/>
        <v>0.45964816195598462</v>
      </c>
      <c r="R116" s="19">
        <f t="shared" si="7"/>
        <v>4.6062084417963547</v>
      </c>
      <c r="S116" s="19">
        <f t="shared" si="7"/>
        <v>0</v>
      </c>
      <c r="T116" s="19">
        <f t="shared" si="8"/>
        <v>1.4550722469547119</v>
      </c>
      <c r="U116" s="19">
        <f t="shared" si="9"/>
        <v>0</v>
      </c>
      <c r="V116" s="19">
        <f t="shared" si="10"/>
        <v>0</v>
      </c>
    </row>
    <row r="117" spans="1:22" x14ac:dyDescent="0.25">
      <c r="A117" s="26">
        <f>Wellpath!E117</f>
        <v>3300</v>
      </c>
      <c r="B117" s="22">
        <v>0</v>
      </c>
      <c r="C117" s="22">
        <v>0</v>
      </c>
      <c r="D117" s="22">
        <f t="shared" si="6"/>
        <v>4.7931219674804699E-5</v>
      </c>
      <c r="E117" s="20">
        <f>Model!$W$26*((drdp!B117+drdp!K117)*'DBH-U'!$B117+(drdp!E117+drdp!N117)*'DBH-U'!$C117+(drdp!H117+drdp!Q117)*'DBH-U'!$D117)</f>
        <v>5.7465725995443313E-2</v>
      </c>
      <c r="F117" s="20">
        <f>Model!$W$26*((drdp!C117+drdp!L117)*'DBH-U'!$B117+(drdp!F117+drdp!O117)*'DBH-U'!$C117+(drdp!I117+drdp!R117)*'DBH-U'!$D117)</f>
        <v>1.3267008212285242E-2</v>
      </c>
      <c r="G117" s="20">
        <f>Model!$W$26*((drdp!D117+drdp!M117)*'DBH-U'!$B117+(drdp!G117+drdp!P117)*'DBH-U'!$C117+(drdp!J117+drdp!S117)*'DBH-U'!$D117)</f>
        <v>0</v>
      </c>
      <c r="H117" s="18">
        <f>Model!$W$26*((drdp!B117)*'DBH-U'!$B117+(drdp!E117)*'DBH-U'!$C117+(drdp!H117)*'DBH-U'!$D117)</f>
        <v>2.8732862997721657E-2</v>
      </c>
      <c r="I117" s="18">
        <f>Model!$W$26*((drdp!C117)*'DBH-U'!$B117+(drdp!F117)*'DBH-U'!$C117+(drdp!I117)*'DBH-U'!$D117)</f>
        <v>6.6335041061426209E-3</v>
      </c>
      <c r="J117" s="18">
        <f>Model!$W$26*((drdp!D117)*'DBH-U'!$B117+(drdp!G117)*'DBH-U'!$C117+(drdp!J117)*'DBH-U'!$D117)</f>
        <v>0</v>
      </c>
      <c r="K117" s="21">
        <f>SUM(E$3:E116)+H117</f>
        <v>0.73543929624430238</v>
      </c>
      <c r="L117" s="21">
        <f>SUM(F$3:F116)+I117</f>
        <v>2.1594749295927733</v>
      </c>
      <c r="M117" s="21">
        <f>SUM(G$3:G116)+J117</f>
        <v>0</v>
      </c>
      <c r="N117" s="21"/>
      <c r="O117" s="21"/>
      <c r="P117" s="21"/>
      <c r="Q117" s="19">
        <f t="shared" si="7"/>
        <v>0.54087095846031474</v>
      </c>
      <c r="R117" s="19">
        <f t="shared" si="7"/>
        <v>4.663331971539713</v>
      </c>
      <c r="S117" s="19">
        <f t="shared" si="7"/>
        <v>0</v>
      </c>
      <c r="T117" s="19">
        <f t="shared" si="8"/>
        <v>1.5881627224769237</v>
      </c>
      <c r="U117" s="19">
        <f t="shared" si="9"/>
        <v>0</v>
      </c>
      <c r="V117" s="19">
        <f t="shared" si="10"/>
        <v>0</v>
      </c>
    </row>
    <row r="118" spans="1:22" x14ac:dyDescent="0.25">
      <c r="A118" s="26">
        <f>Wellpath!E118</f>
        <v>3330</v>
      </c>
      <c r="B118" s="22">
        <v>0</v>
      </c>
      <c r="C118" s="22">
        <v>0</v>
      </c>
      <c r="D118" s="22">
        <f t="shared" si="6"/>
        <v>4.7931219674804699E-5</v>
      </c>
      <c r="E118" s="20">
        <f>Model!$W$26*((drdp!B118+drdp!K118)*'DBH-U'!$B118+(drdp!E118+drdp!N118)*'DBH-U'!$C118+(drdp!H118+drdp!Q118)*'DBH-U'!$D118)</f>
        <v>5.7465725995443313E-2</v>
      </c>
      <c r="F118" s="20">
        <f>Model!$W$26*((drdp!C118+drdp!L118)*'DBH-U'!$B118+(drdp!F118+drdp!O118)*'DBH-U'!$C118+(drdp!I118+drdp!R118)*'DBH-U'!$D118)</f>
        <v>1.3267008212285242E-2</v>
      </c>
      <c r="G118" s="20">
        <f>Model!$W$26*((drdp!D118+drdp!M118)*'DBH-U'!$B118+(drdp!G118+drdp!P118)*'DBH-U'!$C118+(drdp!J118+drdp!S118)*'DBH-U'!$D118)</f>
        <v>0</v>
      </c>
      <c r="H118" s="18">
        <f>Model!$W$26*((drdp!B118)*'DBH-U'!$B118+(drdp!E118)*'DBH-U'!$C118+(drdp!H118)*'DBH-U'!$D118)</f>
        <v>2.8732862997721657E-2</v>
      </c>
      <c r="I118" s="18">
        <f>Model!$W$26*((drdp!C118)*'DBH-U'!$B118+(drdp!F118)*'DBH-U'!$C118+(drdp!I118)*'DBH-U'!$D118)</f>
        <v>6.6335041061426209E-3</v>
      </c>
      <c r="J118" s="18">
        <f>Model!$W$26*((drdp!D118)*'DBH-U'!$B118+(drdp!G118)*'DBH-U'!$C118+(drdp!J118)*'DBH-U'!$D118)</f>
        <v>0</v>
      </c>
      <c r="K118" s="21">
        <f>SUM(E$3:E117)+H118</f>
        <v>0.79290502223974568</v>
      </c>
      <c r="L118" s="21">
        <f>SUM(F$3:F117)+I118</f>
        <v>2.1727419378050588</v>
      </c>
      <c r="M118" s="21">
        <f>SUM(G$3:G117)+J118</f>
        <v>0</v>
      </c>
      <c r="N118" s="21"/>
      <c r="O118" s="21"/>
      <c r="P118" s="21"/>
      <c r="Q118" s="19">
        <f t="shared" si="7"/>
        <v>0.62869837429301156</v>
      </c>
      <c r="R118" s="19">
        <f t="shared" si="7"/>
        <v>4.7208075282968816</v>
      </c>
      <c r="S118" s="19">
        <f t="shared" si="7"/>
        <v>0</v>
      </c>
      <c r="T118" s="19">
        <f t="shared" si="8"/>
        <v>1.7227779945165482</v>
      </c>
      <c r="U118" s="19">
        <f t="shared" si="9"/>
        <v>0</v>
      </c>
      <c r="V118" s="19">
        <f t="shared" si="10"/>
        <v>0</v>
      </c>
    </row>
    <row r="119" spans="1:22" x14ac:dyDescent="0.25">
      <c r="A119" s="26">
        <f>Wellpath!E119</f>
        <v>3360</v>
      </c>
      <c r="B119" s="22">
        <v>0</v>
      </c>
      <c r="C119" s="22">
        <v>0</v>
      </c>
      <c r="D119" s="22">
        <f t="shared" si="6"/>
        <v>4.7931219674804699E-5</v>
      </c>
      <c r="E119" s="20">
        <f>Model!$W$26*((drdp!B119+drdp!K119)*'DBH-U'!$B119+(drdp!E119+drdp!N119)*'DBH-U'!$C119+(drdp!H119+drdp!Q119)*'DBH-U'!$D119)</f>
        <v>5.7465725995443313E-2</v>
      </c>
      <c r="F119" s="20">
        <f>Model!$W$26*((drdp!C119+drdp!L119)*'DBH-U'!$B119+(drdp!F119+drdp!O119)*'DBH-U'!$C119+(drdp!I119+drdp!R119)*'DBH-U'!$D119)</f>
        <v>1.3267008212285242E-2</v>
      </c>
      <c r="G119" s="20">
        <f>Model!$W$26*((drdp!D119+drdp!M119)*'DBH-U'!$B119+(drdp!G119+drdp!P119)*'DBH-U'!$C119+(drdp!J119+drdp!S119)*'DBH-U'!$D119)</f>
        <v>0</v>
      </c>
      <c r="H119" s="18">
        <f>Model!$W$26*((drdp!B119)*'DBH-U'!$B119+(drdp!E119)*'DBH-U'!$C119+(drdp!H119)*'DBH-U'!$D119)</f>
        <v>2.8732862997721657E-2</v>
      </c>
      <c r="I119" s="18">
        <f>Model!$W$26*((drdp!C119)*'DBH-U'!$B119+(drdp!F119)*'DBH-U'!$C119+(drdp!I119)*'DBH-U'!$D119)</f>
        <v>6.6335041061426209E-3</v>
      </c>
      <c r="J119" s="18">
        <f>Model!$W$26*((drdp!D119)*'DBH-U'!$B119+(drdp!G119)*'DBH-U'!$C119+(drdp!J119)*'DBH-U'!$D119)</f>
        <v>0</v>
      </c>
      <c r="K119" s="21">
        <f>SUM(E$3:E118)+H119</f>
        <v>0.85037074823518899</v>
      </c>
      <c r="L119" s="21">
        <f>SUM(F$3:F118)+I119</f>
        <v>2.1860089460173442</v>
      </c>
      <c r="M119" s="21">
        <f>SUM(G$3:G118)+J119</f>
        <v>0</v>
      </c>
      <c r="N119" s="21"/>
      <c r="O119" s="21"/>
      <c r="P119" s="21"/>
      <c r="Q119" s="19">
        <f t="shared" si="7"/>
        <v>0.72313040945407514</v>
      </c>
      <c r="R119" s="19">
        <f t="shared" si="7"/>
        <v>4.7786351120678603</v>
      </c>
      <c r="S119" s="19">
        <f t="shared" si="7"/>
        <v>0</v>
      </c>
      <c r="T119" s="19">
        <f t="shared" si="8"/>
        <v>1.8589180630735858</v>
      </c>
      <c r="U119" s="19">
        <f t="shared" si="9"/>
        <v>0</v>
      </c>
      <c r="V119" s="19">
        <f t="shared" si="10"/>
        <v>0</v>
      </c>
    </row>
    <row r="120" spans="1:22" x14ac:dyDescent="0.25">
      <c r="A120" s="26">
        <f>Wellpath!E120</f>
        <v>3390</v>
      </c>
      <c r="B120" s="22">
        <v>0</v>
      </c>
      <c r="C120" s="22">
        <v>0</v>
      </c>
      <c r="D120" s="22">
        <f t="shared" si="6"/>
        <v>4.7931219674804699E-5</v>
      </c>
      <c r="E120" s="20">
        <f>Model!$W$26*((drdp!B120+drdp!K120)*'DBH-U'!$B120+(drdp!E120+drdp!N120)*'DBH-U'!$C120+(drdp!H120+drdp!Q120)*'DBH-U'!$D120)</f>
        <v>5.7465725995443313E-2</v>
      </c>
      <c r="F120" s="20">
        <f>Model!$W$26*((drdp!C120+drdp!L120)*'DBH-U'!$B120+(drdp!F120+drdp!O120)*'DBH-U'!$C120+(drdp!I120+drdp!R120)*'DBH-U'!$D120)</f>
        <v>1.3267008212285242E-2</v>
      </c>
      <c r="G120" s="20">
        <f>Model!$W$26*((drdp!D120+drdp!M120)*'DBH-U'!$B120+(drdp!G120+drdp!P120)*'DBH-U'!$C120+(drdp!J120+drdp!S120)*'DBH-U'!$D120)</f>
        <v>0</v>
      </c>
      <c r="H120" s="18">
        <f>Model!$W$26*((drdp!B120)*'DBH-U'!$B120+(drdp!E120)*'DBH-U'!$C120+(drdp!H120)*'DBH-U'!$D120)</f>
        <v>2.8732862997721657E-2</v>
      </c>
      <c r="I120" s="18">
        <f>Model!$W$26*((drdp!C120)*'DBH-U'!$B120+(drdp!F120)*'DBH-U'!$C120+(drdp!I120)*'DBH-U'!$D120)</f>
        <v>6.6335041061426209E-3</v>
      </c>
      <c r="J120" s="18">
        <f>Model!$W$26*((drdp!D120)*'DBH-U'!$B120+(drdp!G120)*'DBH-U'!$C120+(drdp!J120)*'DBH-U'!$D120)</f>
        <v>0</v>
      </c>
      <c r="K120" s="21">
        <f>SUM(E$3:E119)+H120</f>
        <v>0.9078364742306323</v>
      </c>
      <c r="L120" s="21">
        <f>SUM(F$3:F119)+I120</f>
        <v>2.1992759542296296</v>
      </c>
      <c r="M120" s="21">
        <f>SUM(G$3:G119)+J120</f>
        <v>0</v>
      </c>
      <c r="N120" s="21"/>
      <c r="O120" s="21"/>
      <c r="P120" s="21"/>
      <c r="Q120" s="19">
        <f t="shared" si="7"/>
        <v>0.82416706394350547</v>
      </c>
      <c r="R120" s="19">
        <f t="shared" si="7"/>
        <v>4.8368147228526484</v>
      </c>
      <c r="S120" s="19">
        <f t="shared" si="7"/>
        <v>0</v>
      </c>
      <c r="T120" s="19">
        <f t="shared" si="8"/>
        <v>1.9965829281480365</v>
      </c>
      <c r="U120" s="19">
        <f t="shared" si="9"/>
        <v>0</v>
      </c>
      <c r="V120" s="19">
        <f t="shared" si="10"/>
        <v>0</v>
      </c>
    </row>
    <row r="121" spans="1:22" x14ac:dyDescent="0.25">
      <c r="A121" s="26">
        <f>Wellpath!E121</f>
        <v>3420</v>
      </c>
      <c r="B121" s="22">
        <v>0</v>
      </c>
      <c r="C121" s="22">
        <v>0</v>
      </c>
      <c r="D121" s="22">
        <f t="shared" si="6"/>
        <v>4.7931219674804699E-5</v>
      </c>
      <c r="E121" s="20">
        <f>Model!$W$26*((drdp!B121+drdp!K121)*'DBH-U'!$B121+(drdp!E121+drdp!N121)*'DBH-U'!$C121+(drdp!H121+drdp!Q121)*'DBH-U'!$D121)</f>
        <v>3.8310483996962207E-2</v>
      </c>
      <c r="F121" s="20">
        <f>Model!$W$26*((drdp!C121+drdp!L121)*'DBH-U'!$B121+(drdp!F121+drdp!O121)*'DBH-U'!$C121+(drdp!I121+drdp!R121)*'DBH-U'!$D121)</f>
        <v>8.8446721415234939E-3</v>
      </c>
      <c r="G121" s="20">
        <f>Model!$W$26*((drdp!D121+drdp!M121)*'DBH-U'!$B121+(drdp!G121+drdp!P121)*'DBH-U'!$C121+(drdp!J121+drdp!S121)*'DBH-U'!$D121)</f>
        <v>0</v>
      </c>
      <c r="H121" s="18">
        <f>Model!$W$26*((drdp!B121)*'DBH-U'!$B121+(drdp!E121)*'DBH-U'!$C121+(drdp!H121)*'DBH-U'!$D121)</f>
        <v>2.8732862997721657E-2</v>
      </c>
      <c r="I121" s="18">
        <f>Model!$W$26*((drdp!C121)*'DBH-U'!$B121+(drdp!F121)*'DBH-U'!$C121+(drdp!I121)*'DBH-U'!$D121)</f>
        <v>6.6335041061426209E-3</v>
      </c>
      <c r="J121" s="18">
        <f>Model!$W$26*((drdp!D121)*'DBH-U'!$B121+(drdp!G121)*'DBH-U'!$C121+(drdp!J121)*'DBH-U'!$D121)</f>
        <v>0</v>
      </c>
      <c r="K121" s="21">
        <f>SUM(E$3:E120)+H121</f>
        <v>0.9653022002260756</v>
      </c>
      <c r="L121" s="21">
        <f>SUM(F$3:F120)+I121</f>
        <v>2.2125429624419151</v>
      </c>
      <c r="M121" s="21">
        <f>SUM(G$3:G120)+J121</f>
        <v>0</v>
      </c>
      <c r="N121" s="21"/>
      <c r="O121" s="21"/>
      <c r="P121" s="21"/>
      <c r="Q121" s="19">
        <f t="shared" si="7"/>
        <v>0.93180833776130256</v>
      </c>
      <c r="R121" s="19">
        <f t="shared" si="7"/>
        <v>4.8953463606512457</v>
      </c>
      <c r="S121" s="19">
        <f t="shared" si="7"/>
        <v>0</v>
      </c>
      <c r="T121" s="19">
        <f t="shared" si="8"/>
        <v>2.1357725897398998</v>
      </c>
      <c r="U121" s="19">
        <f t="shared" si="9"/>
        <v>0</v>
      </c>
      <c r="V121" s="19">
        <f t="shared" si="10"/>
        <v>0</v>
      </c>
    </row>
    <row r="122" spans="1:22" x14ac:dyDescent="0.25">
      <c r="A122" s="26">
        <f>Wellpath!E122</f>
        <v>3430</v>
      </c>
      <c r="B122" s="22">
        <v>0</v>
      </c>
      <c r="C122" s="22">
        <v>0</v>
      </c>
      <c r="D122" s="22">
        <f t="shared" si="6"/>
        <v>4.7931219674804699E-5</v>
      </c>
      <c r="E122" s="20">
        <f>Model!$W$26*((drdp!B122+drdp!K122)*'DBH-U'!$B122+(drdp!E122+drdp!N122)*'DBH-U'!$C122+(drdp!H122+drdp!Q122)*'DBH-U'!$D122)</f>
        <v>2.8732862997721657E-2</v>
      </c>
      <c r="F122" s="20">
        <f>Model!$W$26*((drdp!C122+drdp!L122)*'DBH-U'!$B122+(drdp!F122+drdp!O122)*'DBH-U'!$C122+(drdp!I122+drdp!R122)*'DBH-U'!$D122)</f>
        <v>6.63350410614262E-3</v>
      </c>
      <c r="G122" s="20">
        <f>Model!$W$26*((drdp!D122+drdp!M122)*'DBH-U'!$B122+(drdp!G122+drdp!P122)*'DBH-U'!$C122+(drdp!J122+drdp!S122)*'DBH-U'!$D122)</f>
        <v>0</v>
      </c>
      <c r="H122" s="18">
        <f>Model!$W$26*((drdp!B122)*'DBH-U'!$B122+(drdp!E122)*'DBH-U'!$C122+(drdp!H122)*'DBH-U'!$D122)</f>
        <v>9.5776209992405516E-3</v>
      </c>
      <c r="I122" s="18">
        <f>Model!$W$26*((drdp!C122)*'DBH-U'!$B122+(drdp!F122)*'DBH-U'!$C122+(drdp!I122)*'DBH-U'!$D122)</f>
        <v>2.2111680353808735E-3</v>
      </c>
      <c r="J122" s="18">
        <f>Model!$W$26*((drdp!D122)*'DBH-U'!$B122+(drdp!G122)*'DBH-U'!$C122+(drdp!J122)*'DBH-U'!$D122)</f>
        <v>0</v>
      </c>
      <c r="K122" s="21">
        <f>SUM(E$3:E121)+H122</f>
        <v>0.98445744222455667</v>
      </c>
      <c r="L122" s="21">
        <f>SUM(F$3:F121)+I122</f>
        <v>2.2169652985126769</v>
      </c>
      <c r="M122" s="21">
        <f>SUM(G$3:G121)+J122</f>
        <v>0</v>
      </c>
      <c r="N122" s="21"/>
      <c r="O122" s="21"/>
      <c r="P122" s="21"/>
      <c r="Q122" s="19">
        <f t="shared" si="7"/>
        <v>0.96915645555131635</v>
      </c>
      <c r="R122" s="19">
        <f t="shared" si="7"/>
        <v>4.9149351348094026</v>
      </c>
      <c r="S122" s="19">
        <f t="shared" si="7"/>
        <v>0</v>
      </c>
      <c r="T122" s="19">
        <f t="shared" si="8"/>
        <v>2.1825079872743904</v>
      </c>
      <c r="U122" s="19">
        <f t="shared" si="9"/>
        <v>0</v>
      </c>
      <c r="V122" s="19">
        <f t="shared" si="10"/>
        <v>0</v>
      </c>
    </row>
    <row r="123" spans="1:22" x14ac:dyDescent="0.25">
      <c r="A123" s="26">
        <f>Wellpath!E123</f>
        <v>3450</v>
      </c>
      <c r="B123" s="22">
        <v>0</v>
      </c>
      <c r="C123" s="22">
        <v>0</v>
      </c>
      <c r="D123" s="22">
        <f t="shared" si="6"/>
        <v>4.7931219674804699E-5</v>
      </c>
      <c r="E123" s="20">
        <f>Model!$W$26*((drdp!B123+drdp!K123)*'DBH-U'!$B123+(drdp!E123+drdp!N123)*'DBH-U'!$C123+(drdp!H123+drdp!Q123)*'DBH-U'!$D123)</f>
        <v>4.8711626627002881E-2</v>
      </c>
      <c r="F123" s="20">
        <f>Model!$W$26*((drdp!C123+drdp!L123)*'DBH-U'!$B123+(drdp!F123+drdp!O123)*'DBH-U'!$C123+(drdp!I123+drdp!R123)*'DBH-U'!$D123)</f>
        <v>6.2919580627195174E-3</v>
      </c>
      <c r="G123" s="20">
        <f>Model!$W$26*((drdp!D123+drdp!M123)*'DBH-U'!$B123+(drdp!G123+drdp!P123)*'DBH-U'!$C123+(drdp!J123+drdp!S123)*'DBH-U'!$D123)</f>
        <v>0</v>
      </c>
      <c r="H123" s="18">
        <f>Model!$W$26*((drdp!B123)*'DBH-U'!$B123+(drdp!E123)*'DBH-U'!$C123+(drdp!H123)*'DBH-U'!$D123)</f>
        <v>1.9484650650801152E-2</v>
      </c>
      <c r="I123" s="18">
        <f>Model!$W$26*((drdp!C123)*'DBH-U'!$B123+(drdp!F123)*'DBH-U'!$C123+(drdp!I123)*'DBH-U'!$D123)</f>
        <v>2.5167832250878068E-3</v>
      </c>
      <c r="J123" s="18">
        <f>Model!$W$26*((drdp!D123)*'DBH-U'!$B123+(drdp!G123)*'DBH-U'!$C123+(drdp!J123)*'DBH-U'!$D123)</f>
        <v>0</v>
      </c>
      <c r="K123" s="21">
        <f>SUM(E$3:E122)+H123</f>
        <v>1.0230973348738388</v>
      </c>
      <c r="L123" s="21">
        <f>SUM(F$3:F122)+I123</f>
        <v>2.2239044178085265</v>
      </c>
      <c r="M123" s="21">
        <f>SUM(G$3:G122)+J123</f>
        <v>0</v>
      </c>
      <c r="N123" s="21"/>
      <c r="O123" s="21"/>
      <c r="P123" s="21"/>
      <c r="Q123" s="19">
        <f t="shared" si="7"/>
        <v>1.0467281566259519</v>
      </c>
      <c r="R123" s="19">
        <f t="shared" si="7"/>
        <v>4.9457508595482818</v>
      </c>
      <c r="S123" s="19">
        <f t="shared" si="7"/>
        <v>0</v>
      </c>
      <c r="T123" s="19">
        <f t="shared" si="8"/>
        <v>2.2752706828740594</v>
      </c>
      <c r="U123" s="19">
        <f t="shared" si="9"/>
        <v>0</v>
      </c>
      <c r="V123" s="19">
        <f t="shared" si="10"/>
        <v>0</v>
      </c>
    </row>
    <row r="124" spans="1:22" x14ac:dyDescent="0.25">
      <c r="A124" s="26">
        <f>Wellpath!E124</f>
        <v>3480</v>
      </c>
      <c r="B124" s="22">
        <v>0</v>
      </c>
      <c r="C124" s="22">
        <v>0</v>
      </c>
      <c r="D124" s="22">
        <f t="shared" si="6"/>
        <v>4.7931219674804699E-5</v>
      </c>
      <c r="E124" s="20">
        <f>Model!$W$26*((drdp!B124+drdp!K124)*'DBH-U'!$B124+(drdp!E124+drdp!N124)*'DBH-U'!$C124+(drdp!H124+drdp!Q124)*'DBH-U'!$D124)</f>
        <v>5.8734225156826907E-2</v>
      </c>
      <c r="F124" s="20">
        <f>Model!$W$26*((drdp!C124+drdp!L124)*'DBH-U'!$B124+(drdp!F124+drdp!O124)*'DBH-U'!$C124+(drdp!I124+drdp!R124)*'DBH-U'!$D124)</f>
        <v>-1.1585195543593221E-3</v>
      </c>
      <c r="G124" s="20">
        <f>Model!$W$26*((drdp!D124+drdp!M124)*'DBH-U'!$B124+(drdp!G124+drdp!P124)*'DBH-U'!$C124+(drdp!J124+drdp!S124)*'DBH-U'!$D124)</f>
        <v>0</v>
      </c>
      <c r="H124" s="18">
        <f>Model!$W$26*((drdp!B124)*'DBH-U'!$B124+(drdp!E124)*'DBH-U'!$C124+(drdp!H124)*'DBH-U'!$D124)</f>
        <v>2.9367112578413453E-2</v>
      </c>
      <c r="I124" s="18">
        <f>Model!$W$26*((drdp!C124)*'DBH-U'!$B124+(drdp!F124)*'DBH-U'!$C124+(drdp!I124)*'DBH-U'!$D124)</f>
        <v>-5.7925977717966106E-4</v>
      </c>
      <c r="J124" s="18">
        <f>Model!$W$26*((drdp!D124)*'DBH-U'!$B124+(drdp!G124)*'DBH-U'!$C124+(drdp!J124)*'DBH-U'!$D124)</f>
        <v>0</v>
      </c>
      <c r="K124" s="21">
        <f>SUM(E$3:E123)+H124</f>
        <v>1.081691423428454</v>
      </c>
      <c r="L124" s="21">
        <f>SUM(F$3:F123)+I124</f>
        <v>2.2271003328689782</v>
      </c>
      <c r="M124" s="21">
        <f>SUM(G$3:G123)+J124</f>
        <v>0</v>
      </c>
      <c r="N124" s="21"/>
      <c r="O124" s="21"/>
      <c r="P124" s="21"/>
      <c r="Q124" s="19">
        <f t="shared" si="7"/>
        <v>1.1700563355186751</v>
      </c>
      <c r="R124" s="19">
        <f t="shared" si="7"/>
        <v>4.9599758926651134</v>
      </c>
      <c r="S124" s="19">
        <f t="shared" si="7"/>
        <v>0</v>
      </c>
      <c r="T124" s="19">
        <f t="shared" si="8"/>
        <v>2.4090353291790287</v>
      </c>
      <c r="U124" s="19">
        <f t="shared" si="9"/>
        <v>0</v>
      </c>
      <c r="V124" s="19">
        <f t="shared" si="10"/>
        <v>0</v>
      </c>
    </row>
    <row r="125" spans="1:22" x14ac:dyDescent="0.25">
      <c r="A125" s="26">
        <f>Wellpath!E125</f>
        <v>3510</v>
      </c>
      <c r="B125" s="22">
        <v>0</v>
      </c>
      <c r="C125" s="22">
        <v>0</v>
      </c>
      <c r="D125" s="22">
        <f t="shared" si="6"/>
        <v>4.7931219674804699E-5</v>
      </c>
      <c r="E125" s="20">
        <f>Model!$W$26*((drdp!B125+drdp!K125)*'DBH-U'!$B125+(drdp!E125+drdp!N125)*'DBH-U'!$C125+(drdp!H125+drdp!Q125)*'DBH-U'!$D125)</f>
        <v>5.7568382250394373E-2</v>
      </c>
      <c r="F125" s="20">
        <f>Model!$W$26*((drdp!C125+drdp!L125)*'DBH-U'!$B125+(drdp!F125+drdp!O125)*'DBH-U'!$C125+(drdp!I125+drdp!R125)*'DBH-U'!$D125)</f>
        <v>-9.8403437870578543E-3</v>
      </c>
      <c r="G125" s="20">
        <f>Model!$W$26*((drdp!D125+drdp!M125)*'DBH-U'!$B125+(drdp!G125+drdp!P125)*'DBH-U'!$C125+(drdp!J125+drdp!S125)*'DBH-U'!$D125)</f>
        <v>0</v>
      </c>
      <c r="H125" s="18">
        <f>Model!$W$26*((drdp!B125)*'DBH-U'!$B125+(drdp!E125)*'DBH-U'!$C125+(drdp!H125)*'DBH-U'!$D125)</f>
        <v>2.8784191125197187E-2</v>
      </c>
      <c r="I125" s="18">
        <f>Model!$W$26*((drdp!C125)*'DBH-U'!$B125+(drdp!F125)*'DBH-U'!$C125+(drdp!I125)*'DBH-U'!$D125)</f>
        <v>-4.9201718935289272E-3</v>
      </c>
      <c r="J125" s="18">
        <f>Model!$W$26*((drdp!D125)*'DBH-U'!$B125+(drdp!G125)*'DBH-U'!$C125+(drdp!J125)*'DBH-U'!$D125)</f>
        <v>0</v>
      </c>
      <c r="K125" s="21">
        <f>SUM(E$3:E124)+H125</f>
        <v>1.1398427271320646</v>
      </c>
      <c r="L125" s="21">
        <f>SUM(F$3:F124)+I125</f>
        <v>2.2216009011982698</v>
      </c>
      <c r="M125" s="21">
        <f>SUM(G$3:G124)+J125</f>
        <v>0</v>
      </c>
      <c r="N125" s="21"/>
      <c r="O125" s="21"/>
      <c r="P125" s="21"/>
      <c r="Q125" s="19">
        <f t="shared" si="7"/>
        <v>1.2992414425958623</v>
      </c>
      <c r="R125" s="19">
        <f t="shared" si="7"/>
        <v>4.9355105642049644</v>
      </c>
      <c r="S125" s="19">
        <f t="shared" si="7"/>
        <v>0</v>
      </c>
      <c r="T125" s="19">
        <f t="shared" si="8"/>
        <v>2.5322756298208882</v>
      </c>
      <c r="U125" s="19">
        <f t="shared" si="9"/>
        <v>0</v>
      </c>
      <c r="V125" s="19">
        <f t="shared" si="10"/>
        <v>0</v>
      </c>
    </row>
    <row r="126" spans="1:22" x14ac:dyDescent="0.25">
      <c r="A126" s="26">
        <f>Wellpath!E126</f>
        <v>3540</v>
      </c>
      <c r="B126" s="22">
        <v>0</v>
      </c>
      <c r="C126" s="22">
        <v>0</v>
      </c>
      <c r="D126" s="22">
        <f t="shared" si="6"/>
        <v>4.7931219674804699E-5</v>
      </c>
      <c r="E126" s="20">
        <f>Model!$W$26*((drdp!B126+drdp!K126)*'DBH-U'!$B126+(drdp!E126+drdp!N126)*'DBH-U'!$C126+(drdp!H126+drdp!Q126)*'DBH-U'!$D126)</f>
        <v>5.49850540983335E-2</v>
      </c>
      <c r="F126" s="20">
        <f>Model!$W$26*((drdp!C126+drdp!L126)*'DBH-U'!$B126+(drdp!F126+drdp!O126)*'DBH-U'!$C126+(drdp!I126+drdp!R126)*'DBH-U'!$D126)</f>
        <v>-1.8280434944965774E-2</v>
      </c>
      <c r="G126" s="20">
        <f>Model!$W$26*((drdp!D126+drdp!M126)*'DBH-U'!$B126+(drdp!G126+drdp!P126)*'DBH-U'!$C126+(drdp!J126+drdp!S126)*'DBH-U'!$D126)</f>
        <v>0</v>
      </c>
      <c r="H126" s="18">
        <f>Model!$W$26*((drdp!B126)*'DBH-U'!$B126+(drdp!E126)*'DBH-U'!$C126+(drdp!H126)*'DBH-U'!$D126)</f>
        <v>2.749252704916675E-2</v>
      </c>
      <c r="I126" s="18">
        <f>Model!$W$26*((drdp!C126)*'DBH-U'!$B126+(drdp!F126)*'DBH-U'!$C126+(drdp!I126)*'DBH-U'!$D126)</f>
        <v>-9.140217472482887E-3</v>
      </c>
      <c r="J126" s="18">
        <f>Model!$W$26*((drdp!D126)*'DBH-U'!$B126+(drdp!G126)*'DBH-U'!$C126+(drdp!J126)*'DBH-U'!$D126)</f>
        <v>0</v>
      </c>
      <c r="K126" s="21">
        <f>SUM(E$3:E125)+H126</f>
        <v>1.1961194453064286</v>
      </c>
      <c r="L126" s="21">
        <f>SUM(F$3:F125)+I126</f>
        <v>2.2075405118322577</v>
      </c>
      <c r="M126" s="21">
        <f>SUM(G$3:G125)+J126</f>
        <v>0</v>
      </c>
      <c r="N126" s="21"/>
      <c r="O126" s="21"/>
      <c r="P126" s="21"/>
      <c r="Q126" s="19">
        <f t="shared" si="7"/>
        <v>1.4307017274401583</v>
      </c>
      <c r="R126" s="19">
        <f t="shared" si="7"/>
        <v>4.8732351113806267</v>
      </c>
      <c r="S126" s="19">
        <f t="shared" si="7"/>
        <v>0</v>
      </c>
      <c r="T126" s="19">
        <f t="shared" si="8"/>
        <v>2.6404821325042693</v>
      </c>
      <c r="U126" s="19">
        <f t="shared" si="9"/>
        <v>0</v>
      </c>
      <c r="V126" s="19">
        <f t="shared" si="10"/>
        <v>0</v>
      </c>
    </row>
    <row r="127" spans="1:22" x14ac:dyDescent="0.25">
      <c r="A127" s="26">
        <f>Wellpath!E127</f>
        <v>3570</v>
      </c>
      <c r="B127" s="22">
        <v>0</v>
      </c>
      <c r="C127" s="22">
        <v>0</v>
      </c>
      <c r="D127" s="22">
        <f t="shared" si="6"/>
        <v>4.7931219674804699E-5</v>
      </c>
      <c r="E127" s="20">
        <f>Model!$W$26*((drdp!B127+drdp!K127)*'DBH-U'!$B127+(drdp!E127+drdp!N127)*'DBH-U'!$C127+(drdp!H127+drdp!Q127)*'DBH-U'!$D127)</f>
        <v>5.1049430357838974E-2</v>
      </c>
      <c r="F127" s="20">
        <f>Model!$W$26*((drdp!C127+drdp!L127)*'DBH-U'!$B127+(drdp!F127+drdp!O127)*'DBH-U'!$C127+(drdp!I127+drdp!R127)*'DBH-U'!$D127)</f>
        <v>-2.6269641925163276E-2</v>
      </c>
      <c r="G127" s="20">
        <f>Model!$W$26*((drdp!D127+drdp!M127)*'DBH-U'!$B127+(drdp!G127+drdp!P127)*'DBH-U'!$C127+(drdp!J127+drdp!S127)*'DBH-U'!$D127)</f>
        <v>0</v>
      </c>
      <c r="H127" s="18">
        <f>Model!$W$26*((drdp!B127)*'DBH-U'!$B127+(drdp!E127)*'DBH-U'!$C127+(drdp!H127)*'DBH-U'!$D127)</f>
        <v>2.5524715178919487E-2</v>
      </c>
      <c r="I127" s="18">
        <f>Model!$W$26*((drdp!C127)*'DBH-U'!$B127+(drdp!F127)*'DBH-U'!$C127+(drdp!I127)*'DBH-U'!$D127)</f>
        <v>-1.3134820962581638E-2</v>
      </c>
      <c r="J127" s="18">
        <f>Model!$W$26*((drdp!D127)*'DBH-U'!$B127+(drdp!G127)*'DBH-U'!$C127+(drdp!J127)*'DBH-U'!$D127)</f>
        <v>0</v>
      </c>
      <c r="K127" s="21">
        <f>SUM(E$3:E126)+H127</f>
        <v>1.2491366875345147</v>
      </c>
      <c r="L127" s="21">
        <f>SUM(F$3:F126)+I127</f>
        <v>2.1852654733971937</v>
      </c>
      <c r="M127" s="21">
        <f>SUM(G$3:G126)+J127</f>
        <v>0</v>
      </c>
      <c r="N127" s="21"/>
      <c r="O127" s="21"/>
      <c r="P127" s="21"/>
      <c r="Q127" s="19">
        <f t="shared" si="7"/>
        <v>1.5603424641446997</v>
      </c>
      <c r="R127" s="19">
        <f t="shared" si="7"/>
        <v>4.7753851892218613</v>
      </c>
      <c r="S127" s="19">
        <f t="shared" si="7"/>
        <v>0</v>
      </c>
      <c r="T127" s="19">
        <f t="shared" si="8"/>
        <v>2.7296952748229137</v>
      </c>
      <c r="U127" s="19">
        <f t="shared" si="9"/>
        <v>0</v>
      </c>
      <c r="V127" s="19">
        <f t="shared" si="10"/>
        <v>0</v>
      </c>
    </row>
    <row r="128" spans="1:22" x14ac:dyDescent="0.25">
      <c r="A128" s="26">
        <f>Wellpath!E128</f>
        <v>3600</v>
      </c>
      <c r="B128" s="22">
        <v>0</v>
      </c>
      <c r="C128" s="22">
        <v>0</v>
      </c>
      <c r="D128" s="22">
        <f t="shared" si="6"/>
        <v>4.7931219674804699E-5</v>
      </c>
      <c r="E128" s="20">
        <f>Model!$W$26*((drdp!B128+drdp!K128)*'DBH-U'!$B128+(drdp!E128+drdp!N128)*'DBH-U'!$C128+(drdp!H128+drdp!Q128)*'DBH-U'!$D128)</f>
        <v>4.5852036820393016E-2</v>
      </c>
      <c r="F128" s="20">
        <f>Model!$W$26*((drdp!C128+drdp!L128)*'DBH-U'!$B128+(drdp!F128+drdp!O128)*'DBH-U'!$C128+(drdp!I128+drdp!R128)*'DBH-U'!$D128)</f>
        <v>-3.3620104376106436E-2</v>
      </c>
      <c r="G128" s="20">
        <f>Model!$W$26*((drdp!D128+drdp!M128)*'DBH-U'!$B128+(drdp!G128+drdp!P128)*'DBH-U'!$C128+(drdp!J128+drdp!S128)*'DBH-U'!$D128)</f>
        <v>0</v>
      </c>
      <c r="H128" s="18">
        <f>Model!$W$26*((drdp!B128)*'DBH-U'!$B128+(drdp!E128)*'DBH-U'!$C128+(drdp!H128)*'DBH-U'!$D128)</f>
        <v>2.2926018410196508E-2</v>
      </c>
      <c r="I128" s="18">
        <f>Model!$W$26*((drdp!C128)*'DBH-U'!$B128+(drdp!F128)*'DBH-U'!$C128+(drdp!I128)*'DBH-U'!$D128)</f>
        <v>-1.6810052188053218E-2</v>
      </c>
      <c r="J128" s="18">
        <f>Model!$W$26*((drdp!D128)*'DBH-U'!$B128+(drdp!G128)*'DBH-U'!$C128+(drdp!J128)*'DBH-U'!$D128)</f>
        <v>0</v>
      </c>
      <c r="K128" s="21">
        <f>SUM(E$3:E127)+H128</f>
        <v>1.2975874211236307</v>
      </c>
      <c r="L128" s="21">
        <f>SUM(F$3:F127)+I128</f>
        <v>2.1553206002465584</v>
      </c>
      <c r="M128" s="21">
        <f>SUM(G$3:G127)+J128</f>
        <v>0</v>
      </c>
      <c r="N128" s="21"/>
      <c r="O128" s="21"/>
      <c r="P128" s="21"/>
      <c r="Q128" s="19">
        <f t="shared" si="7"/>
        <v>1.6837331154582744</v>
      </c>
      <c r="R128" s="19">
        <f t="shared" si="7"/>
        <v>4.6454068898471848</v>
      </c>
      <c r="S128" s="19">
        <f t="shared" si="7"/>
        <v>0</v>
      </c>
      <c r="T128" s="19">
        <f t="shared" si="8"/>
        <v>2.7967168993685676</v>
      </c>
      <c r="U128" s="19">
        <f t="shared" si="9"/>
        <v>0</v>
      </c>
      <c r="V128" s="19">
        <f t="shared" si="10"/>
        <v>0</v>
      </c>
    </row>
    <row r="129" spans="1:22" x14ac:dyDescent="0.25">
      <c r="A129" s="26">
        <f>Wellpath!E129</f>
        <v>3630</v>
      </c>
      <c r="B129" s="22">
        <v>0</v>
      </c>
      <c r="C129" s="22">
        <v>0</v>
      </c>
      <c r="D129" s="22">
        <f t="shared" si="6"/>
        <v>4.7931219674804699E-5</v>
      </c>
      <c r="E129" s="20">
        <f>Model!$W$26*((drdp!B129+drdp!K129)*'DBH-U'!$B129+(drdp!E129+drdp!N129)*'DBH-U'!$C129+(drdp!H129+drdp!Q129)*'DBH-U'!$D129)</f>
        <v>3.9531702993968763E-2</v>
      </c>
      <c r="F129" s="20">
        <f>Model!$W$26*((drdp!C129+drdp!L129)*'DBH-U'!$B129+(drdp!F129+drdp!O129)*'DBH-U'!$C129+(drdp!I129+drdp!R129)*'DBH-U'!$D129)</f>
        <v>-4.0129565328603047E-2</v>
      </c>
      <c r="G129" s="20">
        <f>Model!$W$26*((drdp!D129+drdp!M129)*'DBH-U'!$B129+(drdp!G129+drdp!P129)*'DBH-U'!$C129+(drdp!J129+drdp!S129)*'DBH-U'!$D129)</f>
        <v>0</v>
      </c>
      <c r="H129" s="18">
        <f>Model!$W$26*((drdp!B129)*'DBH-U'!$B129+(drdp!E129)*'DBH-U'!$C129+(drdp!H129)*'DBH-U'!$D129)</f>
        <v>1.9765851496984382E-2</v>
      </c>
      <c r="I129" s="18">
        <f>Model!$W$26*((drdp!C129)*'DBH-U'!$B129+(drdp!F129)*'DBH-U'!$C129+(drdp!I129)*'DBH-U'!$D129)</f>
        <v>-2.0064782664301523E-2</v>
      </c>
      <c r="J129" s="18">
        <f>Model!$W$26*((drdp!D129)*'DBH-U'!$B129+(drdp!G129)*'DBH-U'!$C129+(drdp!J129)*'DBH-U'!$D129)</f>
        <v>0</v>
      </c>
      <c r="K129" s="21">
        <f>SUM(E$3:E128)+H129</f>
        <v>1.3402792910308114</v>
      </c>
      <c r="L129" s="21">
        <f>SUM(F$3:F128)+I129</f>
        <v>2.1184457653942039</v>
      </c>
      <c r="M129" s="21">
        <f>SUM(G$3:G128)+J129</f>
        <v>0</v>
      </c>
      <c r="N129" s="21"/>
      <c r="O129" s="21"/>
      <c r="P129" s="21"/>
      <c r="Q129" s="19">
        <f t="shared" si="7"/>
        <v>1.7963485779660546</v>
      </c>
      <c r="R129" s="19">
        <f t="shared" si="7"/>
        <v>4.4878124609166345</v>
      </c>
      <c r="S129" s="19">
        <f t="shared" si="7"/>
        <v>0</v>
      </c>
      <c r="T129" s="19">
        <f t="shared" si="8"/>
        <v>2.8393089885297682</v>
      </c>
      <c r="U129" s="19">
        <f t="shared" si="9"/>
        <v>0</v>
      </c>
      <c r="V129" s="19">
        <f t="shared" si="10"/>
        <v>0</v>
      </c>
    </row>
    <row r="130" spans="1:22" x14ac:dyDescent="0.25">
      <c r="A130" s="26">
        <f>Wellpath!E130</f>
        <v>3660</v>
      </c>
      <c r="B130" s="22">
        <v>0</v>
      </c>
      <c r="C130" s="22">
        <v>0</v>
      </c>
      <c r="D130" s="22">
        <f t="shared" si="6"/>
        <v>4.7931219674804699E-5</v>
      </c>
      <c r="E130" s="20">
        <f>Model!$W$26*((drdp!B130+drdp!K130)*'DBH-U'!$B130+(drdp!E130+drdp!N130)*'DBH-U'!$C130+(drdp!H130+drdp!Q130)*'DBH-U'!$D130)</f>
        <v>3.2232893278885733E-2</v>
      </c>
      <c r="F130" s="20">
        <f>Model!$W$26*((drdp!C130+drdp!L130)*'DBH-U'!$B130+(drdp!F130+drdp!O130)*'DBH-U'!$C130+(drdp!I130+drdp!R130)*'DBH-U'!$D130)</f>
        <v>-4.5659193944613589E-2</v>
      </c>
      <c r="G130" s="20">
        <f>Model!$W$26*((drdp!D130+drdp!M130)*'DBH-U'!$B130+(drdp!G130+drdp!P130)*'DBH-U'!$C130+(drdp!J130+drdp!S130)*'DBH-U'!$D130)</f>
        <v>0</v>
      </c>
      <c r="H130" s="18">
        <f>Model!$W$26*((drdp!B130)*'DBH-U'!$B130+(drdp!E130)*'DBH-U'!$C130+(drdp!H130)*'DBH-U'!$D130)</f>
        <v>1.6116446639442866E-2</v>
      </c>
      <c r="I130" s="18">
        <f>Model!$W$26*((drdp!C130)*'DBH-U'!$B130+(drdp!F130)*'DBH-U'!$C130+(drdp!I130)*'DBH-U'!$D130)</f>
        <v>-2.2829596972306795E-2</v>
      </c>
      <c r="J130" s="18">
        <f>Model!$W$26*((drdp!D130)*'DBH-U'!$B130+(drdp!G130)*'DBH-U'!$C130+(drdp!J130)*'DBH-U'!$D130)</f>
        <v>0</v>
      </c>
      <c r="K130" s="21">
        <f>SUM(E$3:E129)+H130</f>
        <v>1.3761615891672387</v>
      </c>
      <c r="L130" s="21">
        <f>SUM(F$3:F129)+I130</f>
        <v>2.0755513857575956</v>
      </c>
      <c r="M130" s="21">
        <f>SUM(G$3:G129)+J130</f>
        <v>0</v>
      </c>
      <c r="N130" s="21"/>
      <c r="O130" s="21"/>
      <c r="P130" s="21"/>
      <c r="Q130" s="19">
        <f t="shared" si="7"/>
        <v>1.8938207194993</v>
      </c>
      <c r="R130" s="19">
        <f t="shared" si="7"/>
        <v>4.3079135549202752</v>
      </c>
      <c r="S130" s="19">
        <f t="shared" si="7"/>
        <v>0</v>
      </c>
      <c r="T130" s="19">
        <f t="shared" si="8"/>
        <v>2.8562940934224375</v>
      </c>
      <c r="U130" s="19">
        <f t="shared" si="9"/>
        <v>0</v>
      </c>
      <c r="V130" s="19">
        <f t="shared" si="10"/>
        <v>0</v>
      </c>
    </row>
    <row r="131" spans="1:22" x14ac:dyDescent="0.25">
      <c r="A131" s="26">
        <f>Wellpath!E131</f>
        <v>3690</v>
      </c>
      <c r="B131" s="22">
        <v>0</v>
      </c>
      <c r="C131" s="22">
        <v>0</v>
      </c>
      <c r="D131" s="22">
        <f t="shared" ref="D131:D194" si="11">1 / (Bfield * COS(Dip))</f>
        <v>4.7931219674804699E-5</v>
      </c>
      <c r="E131" s="20">
        <f>Model!$W$26*((drdp!B131+drdp!K131)*'DBH-U'!$B131+(drdp!E131+drdp!N131)*'DBH-U'!$C131+(drdp!H131+drdp!Q131)*'DBH-U'!$D131)</f>
        <v>2.4146772544005574E-2</v>
      </c>
      <c r="F131" s="20">
        <f>Model!$W$26*((drdp!C131+drdp!L131)*'DBH-U'!$B131+(drdp!F131+drdp!O131)*'DBH-U'!$C131+(drdp!I131+drdp!R131)*'DBH-U'!$D131)</f>
        <v>-5.0061440756995382E-2</v>
      </c>
      <c r="G131" s="20">
        <f>Model!$W$26*((drdp!D131+drdp!M131)*'DBH-U'!$B131+(drdp!G131+drdp!P131)*'DBH-U'!$C131+(drdp!J131+drdp!S131)*'DBH-U'!$D131)</f>
        <v>0</v>
      </c>
      <c r="H131" s="18">
        <f>Model!$W$26*((drdp!B131)*'DBH-U'!$B131+(drdp!E131)*'DBH-U'!$C131+(drdp!H131)*'DBH-U'!$D131)</f>
        <v>1.2073386272002787E-2</v>
      </c>
      <c r="I131" s="18">
        <f>Model!$W$26*((drdp!C131)*'DBH-U'!$B131+(drdp!F131)*'DBH-U'!$C131+(drdp!I131)*'DBH-U'!$D131)</f>
        <v>-2.5030720378497691E-2</v>
      </c>
      <c r="J131" s="18">
        <f>Model!$W$26*((drdp!D131)*'DBH-U'!$B131+(drdp!G131)*'DBH-U'!$C131+(drdp!J131)*'DBH-U'!$D131)</f>
        <v>0</v>
      </c>
      <c r="K131" s="21">
        <f>SUM(E$3:E130)+H131</f>
        <v>1.4043514220786846</v>
      </c>
      <c r="L131" s="21">
        <f>SUM(F$3:F130)+I131</f>
        <v>2.0276910684067913</v>
      </c>
      <c r="M131" s="21">
        <f>SUM(G$3:G130)+J131</f>
        <v>0</v>
      </c>
      <c r="N131" s="21"/>
      <c r="O131" s="21"/>
      <c r="P131" s="21"/>
      <c r="Q131" s="19">
        <f t="shared" si="7"/>
        <v>1.9722029166944237</v>
      </c>
      <c r="R131" s="19">
        <f t="shared" si="7"/>
        <v>4.1115310688966744</v>
      </c>
      <c r="S131" s="19">
        <f t="shared" si="7"/>
        <v>0</v>
      </c>
      <c r="T131" s="19">
        <f t="shared" si="8"/>
        <v>2.8475908354533246</v>
      </c>
      <c r="U131" s="19">
        <f t="shared" si="9"/>
        <v>0</v>
      </c>
      <c r="V131" s="19">
        <f t="shared" si="10"/>
        <v>0</v>
      </c>
    </row>
    <row r="132" spans="1:22" x14ac:dyDescent="0.25">
      <c r="A132" s="26">
        <f>Wellpath!E132</f>
        <v>3720</v>
      </c>
      <c r="B132" s="22">
        <v>0</v>
      </c>
      <c r="C132" s="22">
        <v>0</v>
      </c>
      <c r="D132" s="22">
        <f t="shared" si="11"/>
        <v>4.7931219674804699E-5</v>
      </c>
      <c r="E132" s="20">
        <f>Model!$W$26*((drdp!B132+drdp!K132)*'DBH-U'!$B132+(drdp!E132+drdp!N132)*'DBH-U'!$C132+(drdp!H132+drdp!Q132)*'DBH-U'!$D132)</f>
        <v>1.0303661748518968E-2</v>
      </c>
      <c r="F132" s="20">
        <f>Model!$W$26*((drdp!C132+drdp!L132)*'DBH-U'!$B132+(drdp!F132+drdp!O132)*'DBH-U'!$C132+(drdp!I132+drdp!R132)*'DBH-U'!$D132)</f>
        <v>-3.5488554305813456E-2</v>
      </c>
      <c r="G132" s="20">
        <f>Model!$W$26*((drdp!D132+drdp!M132)*'DBH-U'!$B132+(drdp!G132+drdp!P132)*'DBH-U'!$C132+(drdp!J132+drdp!S132)*'DBH-U'!$D132)</f>
        <v>0</v>
      </c>
      <c r="H132" s="18">
        <f>Model!$W$26*((drdp!B132)*'DBH-U'!$B132+(drdp!E132)*'DBH-U'!$C132+(drdp!H132)*'DBH-U'!$D132)</f>
        <v>7.7277463113892249E-3</v>
      </c>
      <c r="I132" s="18">
        <f>Model!$W$26*((drdp!C132)*'DBH-U'!$B132+(drdp!F132)*'DBH-U'!$C132+(drdp!I132)*'DBH-U'!$D132)</f>
        <v>-2.6616415729360094E-2</v>
      </c>
      <c r="J132" s="18">
        <f>Model!$W$26*((drdp!D132)*'DBH-U'!$B132+(drdp!G132)*'DBH-U'!$C132+(drdp!J132)*'DBH-U'!$D132)</f>
        <v>0</v>
      </c>
      <c r="K132" s="21">
        <f>SUM(E$3:E131)+H132</f>
        <v>1.4241525546620766</v>
      </c>
      <c r="L132" s="21">
        <f>SUM(F$3:F131)+I132</f>
        <v>1.9760439322989338</v>
      </c>
      <c r="M132" s="21">
        <f>SUM(G$3:G131)+J132</f>
        <v>0</v>
      </c>
      <c r="N132" s="21"/>
      <c r="O132" s="21"/>
      <c r="P132" s="21"/>
      <c r="Q132" s="19">
        <f t="shared" ref="Q132:S133" si="12">K132^2</f>
        <v>2.0282104989505192</v>
      </c>
      <c r="R132" s="19">
        <f t="shared" si="12"/>
        <v>3.9047496223754332</v>
      </c>
      <c r="S132" s="19">
        <f t="shared" si="12"/>
        <v>0</v>
      </c>
      <c r="T132" s="19">
        <f t="shared" ref="T132:T133" si="13">K132*L132</f>
        <v>2.814188014308022</v>
      </c>
      <c r="U132" s="19">
        <f t="shared" ref="U132:U133" si="14">K132*M132</f>
        <v>0</v>
      </c>
      <c r="V132" s="19">
        <f t="shared" ref="V132:V133" si="15">L132*M132</f>
        <v>0</v>
      </c>
    </row>
    <row r="133" spans="1:22" x14ac:dyDescent="0.25">
      <c r="A133" s="26">
        <f>Wellpath!E133</f>
        <v>3730</v>
      </c>
      <c r="B133" s="22">
        <v>0</v>
      </c>
      <c r="C133" s="22">
        <v>0</v>
      </c>
      <c r="D133" s="22">
        <f t="shared" si="11"/>
        <v>4.7931219674804699E-5</v>
      </c>
      <c r="E133" s="20">
        <f>Model!$W$26*((drdp!B133+drdp!K133)*'DBH-U'!$B133+(drdp!E133+drdp!N133)*'DBH-U'!$C133+(drdp!H133+drdp!Q133)*'DBH-U'!$D133)</f>
        <v>6.2334548584952465E-3</v>
      </c>
      <c r="F133" s="20">
        <f>Model!$W$26*((drdp!C133+drdp!L133)*'DBH-U'!$B133+(drdp!F133+drdp!O133)*'DBH-U'!$C133+(drdp!I133+drdp!R133)*'DBH-U'!$D133)</f>
        <v>-2.7000059333011518E-2</v>
      </c>
      <c r="G133" s="20">
        <f>Model!$W$26*((drdp!D133+drdp!M133)*'DBH-U'!$B133+(drdp!G133+drdp!P133)*'DBH-U'!$C133+(drdp!J133+drdp!S133)*'DBH-U'!$D133)</f>
        <v>0</v>
      </c>
      <c r="H133" s="18">
        <f>Model!$W$26*((drdp!B133)*'DBH-U'!$B133+(drdp!E133)*'DBH-U'!$C133+(drdp!H133)*'DBH-U'!$D133)</f>
        <v>2.077818286165082E-3</v>
      </c>
      <c r="I133" s="18">
        <f>Model!$W$26*((drdp!C133)*'DBH-U'!$B133+(drdp!F133)*'DBH-U'!$C133+(drdp!I133)*'DBH-U'!$D133)</f>
        <v>-9.0000197776705058E-3</v>
      </c>
      <c r="J133" s="18">
        <f>Model!$W$26*((drdp!D133)*'DBH-U'!$B133+(drdp!G133)*'DBH-U'!$C133+(drdp!J133)*'DBH-U'!$D133)</f>
        <v>0</v>
      </c>
      <c r="K133" s="21">
        <f>SUM(E$3:E132)+H133</f>
        <v>1.4288062883853716</v>
      </c>
      <c r="L133" s="21">
        <f>SUM(F$3:F132)+I133</f>
        <v>1.9581717739448099</v>
      </c>
      <c r="M133" s="21">
        <f>SUM(G$3:G132)+J133</f>
        <v>0</v>
      </c>
      <c r="N133" s="21"/>
      <c r="O133" s="21"/>
      <c r="P133" s="21"/>
      <c r="Q133" s="19">
        <f t="shared" si="12"/>
        <v>2.0414874097295819</v>
      </c>
      <c r="R133" s="19">
        <f t="shared" si="12"/>
        <v>3.8344366962741638</v>
      </c>
      <c r="S133" s="19">
        <f t="shared" si="12"/>
        <v>0</v>
      </c>
      <c r="T133" s="19">
        <f t="shared" si="13"/>
        <v>2.7978481443510828</v>
      </c>
      <c r="U133" s="19">
        <f t="shared" si="14"/>
        <v>0</v>
      </c>
      <c r="V133" s="19">
        <f t="shared" si="15"/>
        <v>0</v>
      </c>
    </row>
    <row r="134" spans="1:22" x14ac:dyDescent="0.25">
      <c r="A134" s="26">
        <f>Wellpath!E134</f>
        <v>3750</v>
      </c>
      <c r="B134" s="22">
        <v>0</v>
      </c>
      <c r="C134" s="22">
        <v>0</v>
      </c>
      <c r="D134" s="22">
        <f t="shared" si="11"/>
        <v>4.7931219674804699E-5</v>
      </c>
      <c r="E134" s="20">
        <f>Model!$W$26*((drdp!B134+drdp!K134)*'DBH-U'!$B134+(drdp!E134+drdp!N134)*'DBH-U'!$C134+(drdp!H134+drdp!Q134)*'DBH-U'!$D134)</f>
        <v>1.0389091430825411E-2</v>
      </c>
      <c r="F134" s="20">
        <f>Model!$W$26*((drdp!C134+drdp!L134)*'DBH-U'!$B134+(drdp!F134+drdp!O134)*'DBH-U'!$C134+(drdp!I134+drdp!R134)*'DBH-U'!$D134)</f>
        <v>-4.5000098888352533E-2</v>
      </c>
      <c r="G134" s="20">
        <f>Model!$W$26*((drdp!D134+drdp!M134)*'DBH-U'!$B134+(drdp!G134+drdp!P134)*'DBH-U'!$C134+(drdp!J134+drdp!S134)*'DBH-U'!$D134)</f>
        <v>0</v>
      </c>
      <c r="H134" s="18">
        <f>Model!$W$26*((drdp!B134)*'DBH-U'!$B134+(drdp!E134)*'DBH-U'!$C134+(drdp!H134)*'DBH-U'!$D134)</f>
        <v>4.155636572330164E-3</v>
      </c>
      <c r="I134" s="18">
        <f>Model!$W$26*((drdp!C134)*'DBH-U'!$B134+(drdp!F134)*'DBH-U'!$C134+(drdp!I134)*'DBH-U'!$D134)</f>
        <v>-1.8000039555341012E-2</v>
      </c>
      <c r="J134" s="18">
        <f>Model!$W$26*((drdp!D134)*'DBH-U'!$B134+(drdp!G134)*'DBH-U'!$C134+(drdp!J134)*'DBH-U'!$D134)</f>
        <v>0</v>
      </c>
      <c r="K134" s="21">
        <f>SUM(E$3:E133)+H134</f>
        <v>1.4371175615300318</v>
      </c>
      <c r="L134" s="21">
        <f>SUM(F$3:F133)+I134</f>
        <v>1.9221716948341279</v>
      </c>
      <c r="M134" s="21">
        <f>SUM(G$3:G133)+J134</f>
        <v>0</v>
      </c>
      <c r="N134" s="21"/>
      <c r="O134" s="21"/>
      <c r="P134" s="21"/>
      <c r="Q134" s="19">
        <f t="shared" ref="Q134:Q197" si="16">K134^2</f>
        <v>2.0653068856580248</v>
      </c>
      <c r="R134" s="19">
        <f t="shared" ref="R134:R197" si="17">L134^2</f>
        <v>3.6947440244215035</v>
      </c>
      <c r="S134" s="19">
        <f t="shared" ref="S134:S197" si="18">M134^2</f>
        <v>0</v>
      </c>
      <c r="T134" s="19">
        <f t="shared" ref="T134:T197" si="19">K134*L134</f>
        <v>2.7623866989220702</v>
      </c>
      <c r="U134" s="19">
        <f t="shared" ref="U134:U197" si="20">K134*M134</f>
        <v>0</v>
      </c>
      <c r="V134" s="19">
        <f t="shared" ref="V134:V197" si="21">L134*M134</f>
        <v>0</v>
      </c>
    </row>
    <row r="135" spans="1:22" x14ac:dyDescent="0.25">
      <c r="A135" s="26">
        <f>Wellpath!E135</f>
        <v>3780</v>
      </c>
      <c r="B135" s="22">
        <v>0</v>
      </c>
      <c r="C135" s="22">
        <v>0</v>
      </c>
      <c r="D135" s="22">
        <f t="shared" si="11"/>
        <v>4.7931219674804699E-5</v>
      </c>
      <c r="E135" s="20">
        <f>Model!$W$26*((drdp!B135+drdp!K135)*'DBH-U'!$B135+(drdp!E135+drdp!N135)*'DBH-U'!$C135+(drdp!H135+drdp!Q135)*'DBH-U'!$D135)</f>
        <v>1.2466909716990493E-2</v>
      </c>
      <c r="F135" s="20">
        <f>Model!$W$26*((drdp!C135+drdp!L135)*'DBH-U'!$B135+(drdp!F135+drdp!O135)*'DBH-U'!$C135+(drdp!I135+drdp!R135)*'DBH-U'!$D135)</f>
        <v>-5.4000118666023035E-2</v>
      </c>
      <c r="G135" s="20">
        <f>Model!$W$26*((drdp!D135+drdp!M135)*'DBH-U'!$B135+(drdp!G135+drdp!P135)*'DBH-U'!$C135+(drdp!J135+drdp!S135)*'DBH-U'!$D135)</f>
        <v>0</v>
      </c>
      <c r="H135" s="18">
        <f>Model!$W$26*((drdp!B135)*'DBH-U'!$B135+(drdp!E135)*'DBH-U'!$C135+(drdp!H135)*'DBH-U'!$D135)</f>
        <v>6.2334548584952465E-3</v>
      </c>
      <c r="I135" s="18">
        <f>Model!$W$26*((drdp!C135)*'DBH-U'!$B135+(drdp!F135)*'DBH-U'!$C135+(drdp!I135)*'DBH-U'!$D135)</f>
        <v>-2.7000059333011518E-2</v>
      </c>
      <c r="J135" s="18">
        <f>Model!$W$26*((drdp!D135)*'DBH-U'!$B135+(drdp!G135)*'DBH-U'!$C135+(drdp!J135)*'DBH-U'!$D135)</f>
        <v>0</v>
      </c>
      <c r="K135" s="21">
        <f>SUM(E$3:E134)+H135</f>
        <v>1.4495844712470223</v>
      </c>
      <c r="L135" s="21">
        <f>SUM(F$3:F134)+I135</f>
        <v>1.8681715761681048</v>
      </c>
      <c r="M135" s="21">
        <f>SUM(G$3:G134)+J135</f>
        <v>0</v>
      </c>
      <c r="N135" s="21"/>
      <c r="O135" s="21"/>
      <c r="P135" s="21"/>
      <c r="Q135" s="19">
        <f t="shared" si="16"/>
        <v>2.1012951392805093</v>
      </c>
      <c r="R135" s="19">
        <f t="shared" si="17"/>
        <v>3.4900650380024212</v>
      </c>
      <c r="S135" s="19">
        <f t="shared" si="18"/>
        <v>0</v>
      </c>
      <c r="T135" s="19">
        <f t="shared" si="19"/>
        <v>2.7080725064383584</v>
      </c>
      <c r="U135" s="19">
        <f t="shared" si="20"/>
        <v>0</v>
      </c>
      <c r="V135" s="19">
        <f t="shared" si="21"/>
        <v>0</v>
      </c>
    </row>
    <row r="136" spans="1:22" x14ac:dyDescent="0.25">
      <c r="A136" s="26">
        <f>Wellpath!E136</f>
        <v>3810</v>
      </c>
      <c r="B136" s="22">
        <v>0</v>
      </c>
      <c r="C136" s="22">
        <v>0</v>
      </c>
      <c r="D136" s="22">
        <f t="shared" si="11"/>
        <v>4.7931219674804699E-5</v>
      </c>
      <c r="E136" s="20">
        <f>Model!$W$26*((drdp!B136+drdp!K136)*'DBH-U'!$B136+(drdp!E136+drdp!N136)*'DBH-U'!$C136+(drdp!H136+drdp!Q136)*'DBH-U'!$D136)</f>
        <v>1.2466909716990493E-2</v>
      </c>
      <c r="F136" s="20">
        <f>Model!$W$26*((drdp!C136+drdp!L136)*'DBH-U'!$B136+(drdp!F136+drdp!O136)*'DBH-U'!$C136+(drdp!I136+drdp!R136)*'DBH-U'!$D136)</f>
        <v>-5.4000118666023035E-2</v>
      </c>
      <c r="G136" s="20">
        <f>Model!$W$26*((drdp!D136+drdp!M136)*'DBH-U'!$B136+(drdp!G136+drdp!P136)*'DBH-U'!$C136+(drdp!J136+drdp!S136)*'DBH-U'!$D136)</f>
        <v>0</v>
      </c>
      <c r="H136" s="18">
        <f>Model!$W$26*((drdp!B136)*'DBH-U'!$B136+(drdp!E136)*'DBH-U'!$C136+(drdp!H136)*'DBH-U'!$D136)</f>
        <v>6.2334548584952465E-3</v>
      </c>
      <c r="I136" s="18">
        <f>Model!$W$26*((drdp!C136)*'DBH-U'!$B136+(drdp!F136)*'DBH-U'!$C136+(drdp!I136)*'DBH-U'!$D136)</f>
        <v>-2.7000059333011518E-2</v>
      </c>
      <c r="J136" s="18">
        <f>Model!$W$26*((drdp!D136)*'DBH-U'!$B136+(drdp!G136)*'DBH-U'!$C136+(drdp!J136)*'DBH-U'!$D136)</f>
        <v>0</v>
      </c>
      <c r="K136" s="21">
        <f>SUM(E$3:E135)+H136</f>
        <v>1.4620513809640128</v>
      </c>
      <c r="L136" s="21">
        <f>SUM(F$3:F135)+I136</f>
        <v>1.8141714575020818</v>
      </c>
      <c r="M136" s="21">
        <f>SUM(G$3:G135)+J136</f>
        <v>0</v>
      </c>
      <c r="N136" s="21"/>
      <c r="O136" s="21"/>
      <c r="P136" s="21"/>
      <c r="Q136" s="19">
        <f t="shared" si="16"/>
        <v>2.1375942405787769</v>
      </c>
      <c r="R136" s="19">
        <f t="shared" si="17"/>
        <v>3.2912180772152277</v>
      </c>
      <c r="S136" s="19">
        <f t="shared" si="18"/>
        <v>0</v>
      </c>
      <c r="T136" s="19">
        <f t="shared" si="19"/>
        <v>2.6524118847464146</v>
      </c>
      <c r="U136" s="19">
        <f t="shared" si="20"/>
        <v>0</v>
      </c>
      <c r="V136" s="19">
        <f t="shared" si="21"/>
        <v>0</v>
      </c>
    </row>
    <row r="137" spans="1:22" x14ac:dyDescent="0.25">
      <c r="A137" s="26">
        <f>Wellpath!E137</f>
        <v>3840</v>
      </c>
      <c r="B137" s="22">
        <v>0</v>
      </c>
      <c r="C137" s="22">
        <v>0</v>
      </c>
      <c r="D137" s="22">
        <f t="shared" si="11"/>
        <v>4.7931219674804699E-5</v>
      </c>
      <c r="E137" s="20">
        <f>Model!$W$26*((drdp!B137+drdp!K137)*'DBH-U'!$B137+(drdp!E137+drdp!N137)*'DBH-U'!$C137+(drdp!H137+drdp!Q137)*'DBH-U'!$D137)</f>
        <v>1.2466909716990493E-2</v>
      </c>
      <c r="F137" s="20">
        <f>Model!$W$26*((drdp!C137+drdp!L137)*'DBH-U'!$B137+(drdp!F137+drdp!O137)*'DBH-U'!$C137+(drdp!I137+drdp!R137)*'DBH-U'!$D137)</f>
        <v>-5.4000118666023035E-2</v>
      </c>
      <c r="G137" s="20">
        <f>Model!$W$26*((drdp!D137+drdp!M137)*'DBH-U'!$B137+(drdp!G137+drdp!P137)*'DBH-U'!$C137+(drdp!J137+drdp!S137)*'DBH-U'!$D137)</f>
        <v>0</v>
      </c>
      <c r="H137" s="18">
        <f>Model!$W$26*((drdp!B137)*'DBH-U'!$B137+(drdp!E137)*'DBH-U'!$C137+(drdp!H137)*'DBH-U'!$D137)</f>
        <v>6.2334548584952465E-3</v>
      </c>
      <c r="I137" s="18">
        <f>Model!$W$26*((drdp!C137)*'DBH-U'!$B137+(drdp!F137)*'DBH-U'!$C137+(drdp!I137)*'DBH-U'!$D137)</f>
        <v>-2.7000059333011518E-2</v>
      </c>
      <c r="J137" s="18">
        <f>Model!$W$26*((drdp!D137)*'DBH-U'!$B137+(drdp!G137)*'DBH-U'!$C137+(drdp!J137)*'DBH-U'!$D137)</f>
        <v>0</v>
      </c>
      <c r="K137" s="21">
        <f>SUM(E$3:E136)+H137</f>
        <v>1.4745182906810033</v>
      </c>
      <c r="L137" s="21">
        <f>SUM(F$3:F136)+I137</f>
        <v>1.7601713388360587</v>
      </c>
      <c r="M137" s="21">
        <f>SUM(G$3:G136)+J137</f>
        <v>0</v>
      </c>
      <c r="N137" s="21"/>
      <c r="O137" s="21"/>
      <c r="P137" s="21"/>
      <c r="Q137" s="19">
        <f t="shared" si="16"/>
        <v>2.1742041895528277</v>
      </c>
      <c r="R137" s="19">
        <f t="shared" si="17"/>
        <v>3.0982031420599232</v>
      </c>
      <c r="S137" s="19">
        <f t="shared" si="18"/>
        <v>0</v>
      </c>
      <c r="T137" s="19">
        <f t="shared" si="19"/>
        <v>2.5954048338462381</v>
      </c>
      <c r="U137" s="19">
        <f t="shared" si="20"/>
        <v>0</v>
      </c>
      <c r="V137" s="19">
        <f t="shared" si="21"/>
        <v>0</v>
      </c>
    </row>
    <row r="138" spans="1:22" x14ac:dyDescent="0.25">
      <c r="A138" s="26">
        <f>Wellpath!E138</f>
        <v>3870</v>
      </c>
      <c r="B138" s="22">
        <v>0</v>
      </c>
      <c r="C138" s="22">
        <v>0</v>
      </c>
      <c r="D138" s="22">
        <f t="shared" si="11"/>
        <v>4.7931219674804699E-5</v>
      </c>
      <c r="E138" s="20">
        <f>Model!$W$26*((drdp!B138+drdp!K138)*'DBH-U'!$B138+(drdp!E138+drdp!N138)*'DBH-U'!$C138+(drdp!H138+drdp!Q138)*'DBH-U'!$D138)</f>
        <v>1.2466909716990493E-2</v>
      </c>
      <c r="F138" s="20">
        <f>Model!$W$26*((drdp!C138+drdp!L138)*'DBH-U'!$B138+(drdp!F138+drdp!O138)*'DBH-U'!$C138+(drdp!I138+drdp!R138)*'DBH-U'!$D138)</f>
        <v>-5.4000118666023035E-2</v>
      </c>
      <c r="G138" s="20">
        <f>Model!$W$26*((drdp!D138+drdp!M138)*'DBH-U'!$B138+(drdp!G138+drdp!P138)*'DBH-U'!$C138+(drdp!J138+drdp!S138)*'DBH-U'!$D138)</f>
        <v>0</v>
      </c>
      <c r="H138" s="18">
        <f>Model!$W$26*((drdp!B138)*'DBH-U'!$B138+(drdp!E138)*'DBH-U'!$C138+(drdp!H138)*'DBH-U'!$D138)</f>
        <v>6.2334548584952465E-3</v>
      </c>
      <c r="I138" s="18">
        <f>Model!$W$26*((drdp!C138)*'DBH-U'!$B138+(drdp!F138)*'DBH-U'!$C138+(drdp!I138)*'DBH-U'!$D138)</f>
        <v>-2.7000059333011518E-2</v>
      </c>
      <c r="J138" s="18">
        <f>Model!$W$26*((drdp!D138)*'DBH-U'!$B138+(drdp!G138)*'DBH-U'!$C138+(drdp!J138)*'DBH-U'!$D138)</f>
        <v>0</v>
      </c>
      <c r="K138" s="21">
        <f>SUM(E$3:E137)+H138</f>
        <v>1.4869852003979938</v>
      </c>
      <c r="L138" s="21">
        <f>SUM(F$3:F137)+I138</f>
        <v>1.7061712201700356</v>
      </c>
      <c r="M138" s="21">
        <f>SUM(G$3:G137)+J138</f>
        <v>0</v>
      </c>
      <c r="N138" s="21"/>
      <c r="O138" s="21"/>
      <c r="P138" s="21"/>
      <c r="Q138" s="19">
        <f t="shared" si="16"/>
        <v>2.2111249862026616</v>
      </c>
      <c r="R138" s="19">
        <f t="shared" si="17"/>
        <v>2.9110202325365084</v>
      </c>
      <c r="S138" s="19">
        <f t="shared" si="18"/>
        <v>0</v>
      </c>
      <c r="T138" s="19">
        <f t="shared" si="19"/>
        <v>2.5370513537378301</v>
      </c>
      <c r="U138" s="19">
        <f t="shared" si="20"/>
        <v>0</v>
      </c>
      <c r="V138" s="19">
        <f t="shared" si="21"/>
        <v>0</v>
      </c>
    </row>
    <row r="139" spans="1:22" x14ac:dyDescent="0.25">
      <c r="A139" s="26">
        <f>Wellpath!E139</f>
        <v>3900</v>
      </c>
      <c r="B139" s="22">
        <v>0</v>
      </c>
      <c r="C139" s="22">
        <v>0</v>
      </c>
      <c r="D139" s="22">
        <f t="shared" si="11"/>
        <v>4.7931219674804699E-5</v>
      </c>
      <c r="E139" s="20">
        <f>Model!$W$26*((drdp!B139+drdp!K139)*'DBH-U'!$B139+(drdp!E139+drdp!N139)*'DBH-U'!$C139+(drdp!H139+drdp!Q139)*'DBH-U'!$D139)</f>
        <v>1.2466909716990493E-2</v>
      </c>
      <c r="F139" s="20">
        <f>Model!$W$26*((drdp!C139+drdp!L139)*'DBH-U'!$B139+(drdp!F139+drdp!O139)*'DBH-U'!$C139+(drdp!I139+drdp!R139)*'DBH-U'!$D139)</f>
        <v>-5.4000118666023035E-2</v>
      </c>
      <c r="G139" s="20">
        <f>Model!$W$26*((drdp!D139+drdp!M139)*'DBH-U'!$B139+(drdp!G139+drdp!P139)*'DBH-U'!$C139+(drdp!J139+drdp!S139)*'DBH-U'!$D139)</f>
        <v>0</v>
      </c>
      <c r="H139" s="18">
        <f>Model!$W$26*((drdp!B139)*'DBH-U'!$B139+(drdp!E139)*'DBH-U'!$C139+(drdp!H139)*'DBH-U'!$D139)</f>
        <v>6.2334548584952465E-3</v>
      </c>
      <c r="I139" s="18">
        <f>Model!$W$26*((drdp!C139)*'DBH-U'!$B139+(drdp!F139)*'DBH-U'!$C139+(drdp!I139)*'DBH-U'!$D139)</f>
        <v>-2.7000059333011518E-2</v>
      </c>
      <c r="J139" s="18">
        <f>Model!$W$26*((drdp!D139)*'DBH-U'!$B139+(drdp!G139)*'DBH-U'!$C139+(drdp!J139)*'DBH-U'!$D139)</f>
        <v>0</v>
      </c>
      <c r="K139" s="21">
        <f>SUM(E$3:E138)+H139</f>
        <v>1.4994521101149842</v>
      </c>
      <c r="L139" s="21">
        <f>SUM(F$3:F138)+I139</f>
        <v>1.6521711015040126</v>
      </c>
      <c r="M139" s="21">
        <f>SUM(G$3:G138)+J139</f>
        <v>0</v>
      </c>
      <c r="N139" s="21"/>
      <c r="O139" s="21"/>
      <c r="P139" s="21"/>
      <c r="Q139" s="19">
        <f t="shared" si="16"/>
        <v>2.2483566305282787</v>
      </c>
      <c r="R139" s="19">
        <f t="shared" si="17"/>
        <v>2.7296693486449821</v>
      </c>
      <c r="S139" s="19">
        <f t="shared" si="18"/>
        <v>0</v>
      </c>
      <c r="T139" s="19">
        <f t="shared" si="19"/>
        <v>2.4773514444211897</v>
      </c>
      <c r="U139" s="19">
        <f t="shared" si="20"/>
        <v>0</v>
      </c>
      <c r="V139" s="19">
        <f t="shared" si="21"/>
        <v>0</v>
      </c>
    </row>
    <row r="140" spans="1:22" x14ac:dyDescent="0.25">
      <c r="A140" s="26">
        <f>Wellpath!E140</f>
        <v>3930</v>
      </c>
      <c r="B140" s="22">
        <v>0</v>
      </c>
      <c r="C140" s="22">
        <v>0</v>
      </c>
      <c r="D140" s="22">
        <f t="shared" si="11"/>
        <v>4.7931219674804699E-5</v>
      </c>
      <c r="E140" s="20">
        <f>Model!$W$26*((drdp!B140+drdp!K140)*'DBH-U'!$B140+(drdp!E140+drdp!N140)*'DBH-U'!$C140+(drdp!H140+drdp!Q140)*'DBH-U'!$D140)</f>
        <v>1.2466909716990493E-2</v>
      </c>
      <c r="F140" s="20">
        <f>Model!$W$26*((drdp!C140+drdp!L140)*'DBH-U'!$B140+(drdp!F140+drdp!O140)*'DBH-U'!$C140+(drdp!I140+drdp!R140)*'DBH-U'!$D140)</f>
        <v>-5.4000118666023035E-2</v>
      </c>
      <c r="G140" s="20">
        <f>Model!$W$26*((drdp!D140+drdp!M140)*'DBH-U'!$B140+(drdp!G140+drdp!P140)*'DBH-U'!$C140+(drdp!J140+drdp!S140)*'DBH-U'!$D140)</f>
        <v>0</v>
      </c>
      <c r="H140" s="18">
        <f>Model!$W$26*((drdp!B140)*'DBH-U'!$B140+(drdp!E140)*'DBH-U'!$C140+(drdp!H140)*'DBH-U'!$D140)</f>
        <v>6.2334548584952465E-3</v>
      </c>
      <c r="I140" s="18">
        <f>Model!$W$26*((drdp!C140)*'DBH-U'!$B140+(drdp!F140)*'DBH-U'!$C140+(drdp!I140)*'DBH-U'!$D140)</f>
        <v>-2.7000059333011518E-2</v>
      </c>
      <c r="J140" s="18">
        <f>Model!$W$26*((drdp!D140)*'DBH-U'!$B140+(drdp!G140)*'DBH-U'!$C140+(drdp!J140)*'DBH-U'!$D140)</f>
        <v>0</v>
      </c>
      <c r="K140" s="21">
        <f>SUM(E$3:E139)+H140</f>
        <v>1.5119190198319747</v>
      </c>
      <c r="L140" s="21">
        <f>SUM(F$3:F139)+I140</f>
        <v>1.5981709828379895</v>
      </c>
      <c r="M140" s="21">
        <f>SUM(G$3:G139)+J140</f>
        <v>0</v>
      </c>
      <c r="N140" s="21"/>
      <c r="O140" s="21"/>
      <c r="P140" s="21"/>
      <c r="Q140" s="19">
        <f t="shared" si="16"/>
        <v>2.2858991225296794</v>
      </c>
      <c r="R140" s="19">
        <f t="shared" si="17"/>
        <v>2.5541504903853456</v>
      </c>
      <c r="S140" s="19">
        <f t="shared" si="18"/>
        <v>0</v>
      </c>
      <c r="T140" s="19">
        <f t="shared" si="19"/>
        <v>2.416305105896317</v>
      </c>
      <c r="U140" s="19">
        <f t="shared" si="20"/>
        <v>0</v>
      </c>
      <c r="V140" s="19">
        <f t="shared" si="21"/>
        <v>0</v>
      </c>
    </row>
    <row r="141" spans="1:22" x14ac:dyDescent="0.25">
      <c r="A141" s="26">
        <f>Wellpath!E141</f>
        <v>3960</v>
      </c>
      <c r="B141" s="22">
        <v>0</v>
      </c>
      <c r="C141" s="22">
        <v>0</v>
      </c>
      <c r="D141" s="22">
        <f t="shared" si="11"/>
        <v>4.7931219674804699E-5</v>
      </c>
      <c r="E141" s="20">
        <f>Model!$W$26*((drdp!B141+drdp!K141)*'DBH-U'!$B141+(drdp!E141+drdp!N141)*'DBH-U'!$C141+(drdp!H141+drdp!Q141)*'DBH-U'!$D141)</f>
        <v>1.2466909716990493E-2</v>
      </c>
      <c r="F141" s="20">
        <f>Model!$W$26*((drdp!C141+drdp!L141)*'DBH-U'!$B141+(drdp!F141+drdp!O141)*'DBH-U'!$C141+(drdp!I141+drdp!R141)*'DBH-U'!$D141)</f>
        <v>-5.4000118666023035E-2</v>
      </c>
      <c r="G141" s="20">
        <f>Model!$W$26*((drdp!D141+drdp!M141)*'DBH-U'!$B141+(drdp!G141+drdp!P141)*'DBH-U'!$C141+(drdp!J141+drdp!S141)*'DBH-U'!$D141)</f>
        <v>0</v>
      </c>
      <c r="H141" s="18">
        <f>Model!$W$26*((drdp!B141)*'DBH-U'!$B141+(drdp!E141)*'DBH-U'!$C141+(drdp!H141)*'DBH-U'!$D141)</f>
        <v>6.2334548584952465E-3</v>
      </c>
      <c r="I141" s="18">
        <f>Model!$W$26*((drdp!C141)*'DBH-U'!$B141+(drdp!F141)*'DBH-U'!$C141+(drdp!I141)*'DBH-U'!$D141)</f>
        <v>-2.7000059333011518E-2</v>
      </c>
      <c r="J141" s="18">
        <f>Model!$W$26*((drdp!D141)*'DBH-U'!$B141+(drdp!G141)*'DBH-U'!$C141+(drdp!J141)*'DBH-U'!$D141)</f>
        <v>0</v>
      </c>
      <c r="K141" s="21">
        <f>SUM(E$3:E140)+H141</f>
        <v>1.5243859295489652</v>
      </c>
      <c r="L141" s="21">
        <f>SUM(F$3:F140)+I141</f>
        <v>1.5441708641719665</v>
      </c>
      <c r="M141" s="21">
        <f>SUM(G$3:G140)+J141</f>
        <v>0</v>
      </c>
      <c r="N141" s="21"/>
      <c r="O141" s="21"/>
      <c r="P141" s="21"/>
      <c r="Q141" s="19">
        <f t="shared" si="16"/>
        <v>2.3237524622068628</v>
      </c>
      <c r="R141" s="19">
        <f t="shared" si="17"/>
        <v>2.3844636577575979</v>
      </c>
      <c r="S141" s="19">
        <f t="shared" si="18"/>
        <v>0</v>
      </c>
      <c r="T141" s="19">
        <f t="shared" si="19"/>
        <v>2.3539123381632119</v>
      </c>
      <c r="U141" s="19">
        <f t="shared" si="20"/>
        <v>0</v>
      </c>
      <c r="V141" s="19">
        <f t="shared" si="21"/>
        <v>0</v>
      </c>
    </row>
    <row r="142" spans="1:22" x14ac:dyDescent="0.25">
      <c r="A142" s="26">
        <f>Wellpath!E142</f>
        <v>3990</v>
      </c>
      <c r="B142" s="22">
        <v>0</v>
      </c>
      <c r="C142" s="22">
        <v>0</v>
      </c>
      <c r="D142" s="22">
        <f t="shared" si="11"/>
        <v>4.7931219674804699E-5</v>
      </c>
      <c r="E142" s="20">
        <f>Model!$W$26*((drdp!B142+drdp!K142)*'DBH-U'!$B142+(drdp!E142+drdp!N142)*'DBH-U'!$C142+(drdp!H142+drdp!Q142)*'DBH-U'!$D142)</f>
        <v>1.2466909716990493E-2</v>
      </c>
      <c r="F142" s="20">
        <f>Model!$W$26*((drdp!C142+drdp!L142)*'DBH-U'!$B142+(drdp!F142+drdp!O142)*'DBH-U'!$C142+(drdp!I142+drdp!R142)*'DBH-U'!$D142)</f>
        <v>-5.4000118666023035E-2</v>
      </c>
      <c r="G142" s="20">
        <f>Model!$W$26*((drdp!D142+drdp!M142)*'DBH-U'!$B142+(drdp!G142+drdp!P142)*'DBH-U'!$C142+(drdp!J142+drdp!S142)*'DBH-U'!$D142)</f>
        <v>0</v>
      </c>
      <c r="H142" s="18">
        <f>Model!$W$26*((drdp!B142)*'DBH-U'!$B142+(drdp!E142)*'DBH-U'!$C142+(drdp!H142)*'DBH-U'!$D142)</f>
        <v>6.2334548584952465E-3</v>
      </c>
      <c r="I142" s="18">
        <f>Model!$W$26*((drdp!C142)*'DBH-U'!$B142+(drdp!F142)*'DBH-U'!$C142+(drdp!I142)*'DBH-U'!$D142)</f>
        <v>-2.7000059333011518E-2</v>
      </c>
      <c r="J142" s="18">
        <f>Model!$W$26*((drdp!D142)*'DBH-U'!$B142+(drdp!G142)*'DBH-U'!$C142+(drdp!J142)*'DBH-U'!$D142)</f>
        <v>0</v>
      </c>
      <c r="K142" s="21">
        <f>SUM(E$3:E141)+H142</f>
        <v>1.5368528392659557</v>
      </c>
      <c r="L142" s="21">
        <f>SUM(F$3:F141)+I142</f>
        <v>1.4901707455059434</v>
      </c>
      <c r="M142" s="21">
        <f>SUM(G$3:G141)+J142</f>
        <v>0</v>
      </c>
      <c r="N142" s="21"/>
      <c r="O142" s="21"/>
      <c r="P142" s="21"/>
      <c r="Q142" s="19">
        <f t="shared" si="16"/>
        <v>2.3619166495598294</v>
      </c>
      <c r="R142" s="19">
        <f t="shared" si="17"/>
        <v>2.2206088507617392</v>
      </c>
      <c r="S142" s="19">
        <f t="shared" si="18"/>
        <v>0</v>
      </c>
      <c r="T142" s="19">
        <f t="shared" si="19"/>
        <v>2.2901731412218749</v>
      </c>
      <c r="U142" s="19">
        <f t="shared" si="20"/>
        <v>0</v>
      </c>
      <c r="V142" s="19">
        <f t="shared" si="21"/>
        <v>0</v>
      </c>
    </row>
    <row r="143" spans="1:22" x14ac:dyDescent="0.25">
      <c r="A143" s="26">
        <f>Wellpath!E143</f>
        <v>4020</v>
      </c>
      <c r="B143" s="22">
        <v>0</v>
      </c>
      <c r="C143" s="22">
        <v>0</v>
      </c>
      <c r="D143" s="22">
        <f t="shared" si="11"/>
        <v>4.7931219674804699E-5</v>
      </c>
      <c r="E143" s="20">
        <f>Model!$W$26*((drdp!B143+drdp!K143)*'DBH-U'!$B143+(drdp!E143+drdp!N143)*'DBH-U'!$C143+(drdp!H143+drdp!Q143)*'DBH-U'!$D143)</f>
        <v>8.3112731446603281E-3</v>
      </c>
      <c r="F143" s="20">
        <f>Model!$W$26*((drdp!C143+drdp!L143)*'DBH-U'!$B143+(drdp!F143+drdp!O143)*'DBH-U'!$C143+(drdp!I143+drdp!R143)*'DBH-U'!$D143)</f>
        <v>-3.6000079110682023E-2</v>
      </c>
      <c r="G143" s="20">
        <f>Model!$W$26*((drdp!D143+drdp!M143)*'DBH-U'!$B143+(drdp!G143+drdp!P143)*'DBH-U'!$C143+(drdp!J143+drdp!S143)*'DBH-U'!$D143)</f>
        <v>0</v>
      </c>
      <c r="H143" s="18">
        <f>Model!$W$26*((drdp!B143)*'DBH-U'!$B143+(drdp!E143)*'DBH-U'!$C143+(drdp!H143)*'DBH-U'!$D143)</f>
        <v>6.2334548584952465E-3</v>
      </c>
      <c r="I143" s="18">
        <f>Model!$W$26*((drdp!C143)*'DBH-U'!$B143+(drdp!F143)*'DBH-U'!$C143+(drdp!I143)*'DBH-U'!$D143)</f>
        <v>-2.7000059333011518E-2</v>
      </c>
      <c r="J143" s="18">
        <f>Model!$W$26*((drdp!D143)*'DBH-U'!$B143+(drdp!G143)*'DBH-U'!$C143+(drdp!J143)*'DBH-U'!$D143)</f>
        <v>0</v>
      </c>
      <c r="K143" s="21">
        <f>SUM(E$3:E142)+H143</f>
        <v>1.5493197489829462</v>
      </c>
      <c r="L143" s="21">
        <f>SUM(F$3:F142)+I143</f>
        <v>1.4361706268399204</v>
      </c>
      <c r="M143" s="21">
        <f>SUM(G$3:G142)+J143</f>
        <v>0</v>
      </c>
      <c r="N143" s="21"/>
      <c r="O143" s="21"/>
      <c r="P143" s="21"/>
      <c r="Q143" s="19">
        <f t="shared" si="16"/>
        <v>2.4003916845885795</v>
      </c>
      <c r="R143" s="19">
        <f t="shared" si="17"/>
        <v>2.0625860693977698</v>
      </c>
      <c r="S143" s="19">
        <f t="shared" si="18"/>
        <v>0</v>
      </c>
      <c r="T143" s="19">
        <f t="shared" si="19"/>
        <v>2.225087515072306</v>
      </c>
      <c r="U143" s="19">
        <f t="shared" si="20"/>
        <v>0</v>
      </c>
      <c r="V143" s="19">
        <f t="shared" si="21"/>
        <v>0</v>
      </c>
    </row>
    <row r="144" spans="1:22" x14ac:dyDescent="0.25">
      <c r="A144" s="26">
        <f>Wellpath!E144</f>
        <v>4030</v>
      </c>
      <c r="B144" s="22">
        <v>0</v>
      </c>
      <c r="C144" s="22">
        <v>0</v>
      </c>
      <c r="D144" s="22">
        <f t="shared" si="11"/>
        <v>4.7931219674804699E-5</v>
      </c>
      <c r="E144" s="20">
        <f>Model!$W$26*((drdp!B144+drdp!K144)*'DBH-U'!$B144+(drdp!E144+drdp!N144)*'DBH-U'!$C144+(drdp!H144+drdp!Q144)*'DBH-U'!$D144)</f>
        <v>-0.83528295103836303</v>
      </c>
      <c r="F144" s="20">
        <f>Model!$W$26*((drdp!C144+drdp!L144)*'DBH-U'!$B144+(drdp!F144+drdp!O144)*'DBH-U'!$C144+(drdp!I144+drdp!R144)*'DBH-U'!$D144)</f>
        <v>3.6180079506235434</v>
      </c>
      <c r="G144" s="20">
        <f>Model!$W$26*((drdp!D144+drdp!M144)*'DBH-U'!$B144+(drdp!G144+drdp!P144)*'DBH-U'!$C144+(drdp!J144+drdp!S144)*'DBH-U'!$D144)</f>
        <v>0</v>
      </c>
      <c r="H144" s="18">
        <f>Model!$W$26*((drdp!B144)*'DBH-U'!$B144+(drdp!E144)*'DBH-U'!$C144+(drdp!H144)*'DBH-U'!$D144)</f>
        <v>2.077818286165082E-3</v>
      </c>
      <c r="I144" s="18">
        <f>Model!$W$26*((drdp!C144)*'DBH-U'!$B144+(drdp!F144)*'DBH-U'!$C144+(drdp!I144)*'DBH-U'!$D144)</f>
        <v>-9.0000197776705058E-3</v>
      </c>
      <c r="J144" s="18">
        <f>Model!$W$26*((drdp!D144)*'DBH-U'!$B144+(drdp!G144)*'DBH-U'!$C144+(drdp!J144)*'DBH-U'!$D144)</f>
        <v>0</v>
      </c>
      <c r="K144" s="21">
        <f>SUM(E$3:E143)+H144</f>
        <v>1.5534753855552765</v>
      </c>
      <c r="L144" s="21">
        <f>SUM(F$3:F143)+I144</f>
        <v>1.4181705872845793</v>
      </c>
      <c r="M144" s="21">
        <f>SUM(G$3:G143)+J144</f>
        <v>0</v>
      </c>
      <c r="N144" s="21"/>
      <c r="O144" s="21"/>
      <c r="P144" s="21"/>
      <c r="Q144" s="19">
        <f t="shared" si="16"/>
        <v>2.4132857735261153</v>
      </c>
      <c r="R144" s="19">
        <f t="shared" si="17"/>
        <v>2.0112078146390888</v>
      </c>
      <c r="S144" s="19">
        <f t="shared" si="18"/>
        <v>0</v>
      </c>
      <c r="T144" s="19">
        <f t="shared" si="19"/>
        <v>2.2030930998650646</v>
      </c>
      <c r="U144" s="19">
        <f t="shared" si="20"/>
        <v>0</v>
      </c>
      <c r="V144" s="19">
        <f t="shared" si="21"/>
        <v>0</v>
      </c>
    </row>
    <row r="145" spans="1:22" x14ac:dyDescent="0.25">
      <c r="A145" s="26">
        <f>Wellpath!E145</f>
        <v>0</v>
      </c>
      <c r="B145" s="22">
        <v>0</v>
      </c>
      <c r="C145" s="22">
        <v>0</v>
      </c>
      <c r="D145" s="22">
        <f t="shared" si="11"/>
        <v>4.7931219674804699E-5</v>
      </c>
      <c r="E145" s="20">
        <f>Model!$W$26*((drdp!B145+drdp!K145)*'DBH-U'!$B145+(drdp!E145+drdp!N145)*'DBH-U'!$C145+(drdp!H145+drdp!Q145)*'DBH-U'!$D145)</f>
        <v>0</v>
      </c>
      <c r="F145" s="20">
        <f>Model!$W$26*((drdp!C145+drdp!L145)*'DBH-U'!$B145+(drdp!F145+drdp!O145)*'DBH-U'!$C145+(drdp!I145+drdp!R145)*'DBH-U'!$D145)</f>
        <v>0</v>
      </c>
      <c r="G145" s="20">
        <f>Model!$W$26*((drdp!D145+drdp!M145)*'DBH-U'!$B145+(drdp!G145+drdp!P145)*'DBH-U'!$C145+(drdp!J145+drdp!S145)*'DBH-U'!$D145)</f>
        <v>0</v>
      </c>
      <c r="H145" s="18">
        <f>Model!$W$26*((drdp!B145)*'DBH-U'!$B145+(drdp!E145)*'DBH-U'!$C145+(drdp!H145)*'DBH-U'!$D145)</f>
        <v>0</v>
      </c>
      <c r="I145" s="18">
        <f>Model!$W$26*((drdp!C145)*'DBH-U'!$B145+(drdp!F145)*'DBH-U'!$C145+(drdp!I145)*'DBH-U'!$D145)</f>
        <v>0</v>
      </c>
      <c r="J145" s="18">
        <f>Model!$W$26*((drdp!D145)*'DBH-U'!$B145+(drdp!G145)*'DBH-U'!$C145+(drdp!J145)*'DBH-U'!$D145)</f>
        <v>0</v>
      </c>
      <c r="K145" s="21">
        <f>SUM(E$3:E144)+H145</f>
        <v>0.71611461623074835</v>
      </c>
      <c r="L145" s="21">
        <f>SUM(F$3:F144)+I145</f>
        <v>5.0451785576857935</v>
      </c>
      <c r="M145" s="21">
        <f>SUM(G$3:G144)+J145</f>
        <v>0</v>
      </c>
      <c r="N145" s="21"/>
      <c r="O145" s="21"/>
      <c r="P145" s="21"/>
      <c r="Q145" s="19">
        <f t="shared" si="16"/>
        <v>0.51282014357931194</v>
      </c>
      <c r="R145" s="19">
        <f t="shared" si="17"/>
        <v>25.453826678932504</v>
      </c>
      <c r="S145" s="19">
        <f t="shared" si="18"/>
        <v>0</v>
      </c>
      <c r="T145" s="19">
        <f t="shared" si="19"/>
        <v>3.6129261066527625</v>
      </c>
      <c r="U145" s="19">
        <f t="shared" si="20"/>
        <v>0</v>
      </c>
      <c r="V145" s="19">
        <f t="shared" si="21"/>
        <v>0</v>
      </c>
    </row>
    <row r="146" spans="1:22" x14ac:dyDescent="0.25">
      <c r="A146" s="26">
        <f>Wellpath!E146</f>
        <v>0</v>
      </c>
      <c r="B146" s="22">
        <v>0</v>
      </c>
      <c r="C146" s="22">
        <v>0</v>
      </c>
      <c r="D146" s="22">
        <f t="shared" si="11"/>
        <v>4.7931219674804699E-5</v>
      </c>
      <c r="E146" s="20">
        <f>Model!$W$26*((drdp!B146+drdp!K146)*'DBH-U'!$B146+(drdp!E146+drdp!N146)*'DBH-U'!$C146+(drdp!H146+drdp!Q146)*'DBH-U'!$D146)</f>
        <v>0</v>
      </c>
      <c r="F146" s="20">
        <f>Model!$W$26*((drdp!C146+drdp!L146)*'DBH-U'!$B146+(drdp!F146+drdp!O146)*'DBH-U'!$C146+(drdp!I146+drdp!R146)*'DBH-U'!$D146)</f>
        <v>0</v>
      </c>
      <c r="G146" s="20">
        <f>Model!$W$26*((drdp!D146+drdp!M146)*'DBH-U'!$B146+(drdp!G146+drdp!P146)*'DBH-U'!$C146+(drdp!J146+drdp!S146)*'DBH-U'!$D146)</f>
        <v>0</v>
      </c>
      <c r="H146" s="18">
        <f>Model!$W$26*((drdp!B146)*'DBH-U'!$B146+(drdp!E146)*'DBH-U'!$C146+(drdp!H146)*'DBH-U'!$D146)</f>
        <v>0</v>
      </c>
      <c r="I146" s="18">
        <f>Model!$W$26*((drdp!C146)*'DBH-U'!$B146+(drdp!F146)*'DBH-U'!$C146+(drdp!I146)*'DBH-U'!$D146)</f>
        <v>0</v>
      </c>
      <c r="J146" s="18">
        <f>Model!$W$26*((drdp!D146)*'DBH-U'!$B146+(drdp!G146)*'DBH-U'!$C146+(drdp!J146)*'DBH-U'!$D146)</f>
        <v>0</v>
      </c>
      <c r="K146" s="21">
        <f>SUM(E$3:E145)+H146</f>
        <v>0.71611461623074835</v>
      </c>
      <c r="L146" s="21">
        <f>SUM(F$3:F145)+I146</f>
        <v>5.0451785576857935</v>
      </c>
      <c r="M146" s="21">
        <f>SUM(G$3:G145)+J146</f>
        <v>0</v>
      </c>
      <c r="N146" s="21"/>
      <c r="O146" s="21"/>
      <c r="P146" s="21"/>
      <c r="Q146" s="19">
        <f t="shared" si="16"/>
        <v>0.51282014357931194</v>
      </c>
      <c r="R146" s="19">
        <f t="shared" si="17"/>
        <v>25.453826678932504</v>
      </c>
      <c r="S146" s="19">
        <f t="shared" si="18"/>
        <v>0</v>
      </c>
      <c r="T146" s="19">
        <f t="shared" si="19"/>
        <v>3.6129261066527625</v>
      </c>
      <c r="U146" s="19">
        <f t="shared" si="20"/>
        <v>0</v>
      </c>
      <c r="V146" s="19">
        <f t="shared" si="21"/>
        <v>0</v>
      </c>
    </row>
    <row r="147" spans="1:22" x14ac:dyDescent="0.25">
      <c r="A147" s="26">
        <f>Wellpath!E147</f>
        <v>0</v>
      </c>
      <c r="B147" s="22">
        <v>0</v>
      </c>
      <c r="C147" s="22">
        <v>0</v>
      </c>
      <c r="D147" s="22">
        <f t="shared" si="11"/>
        <v>4.7931219674804699E-5</v>
      </c>
      <c r="E147" s="20">
        <f>Model!$W$26*((drdp!B147+drdp!K147)*'DBH-U'!$B147+(drdp!E147+drdp!N147)*'DBH-U'!$C147+(drdp!H147+drdp!Q147)*'DBH-U'!$D147)</f>
        <v>0</v>
      </c>
      <c r="F147" s="20">
        <f>Model!$W$26*((drdp!C147+drdp!L147)*'DBH-U'!$B147+(drdp!F147+drdp!O147)*'DBH-U'!$C147+(drdp!I147+drdp!R147)*'DBH-U'!$D147)</f>
        <v>0</v>
      </c>
      <c r="G147" s="20">
        <f>Model!$W$26*((drdp!D147+drdp!M147)*'DBH-U'!$B147+(drdp!G147+drdp!P147)*'DBH-U'!$C147+(drdp!J147+drdp!S147)*'DBH-U'!$D147)</f>
        <v>0</v>
      </c>
      <c r="H147" s="18">
        <f>Model!$W$26*((drdp!B147)*'DBH-U'!$B147+(drdp!E147)*'DBH-U'!$C147+(drdp!H147)*'DBH-U'!$D147)</f>
        <v>0</v>
      </c>
      <c r="I147" s="18">
        <f>Model!$W$26*((drdp!C147)*'DBH-U'!$B147+(drdp!F147)*'DBH-U'!$C147+(drdp!I147)*'DBH-U'!$D147)</f>
        <v>0</v>
      </c>
      <c r="J147" s="18">
        <f>Model!$W$26*((drdp!D147)*'DBH-U'!$B147+(drdp!G147)*'DBH-U'!$C147+(drdp!J147)*'DBH-U'!$D147)</f>
        <v>0</v>
      </c>
      <c r="K147" s="21">
        <f>SUM(E$3:E146)+H147</f>
        <v>0.71611461623074835</v>
      </c>
      <c r="L147" s="21">
        <f>SUM(F$3:F146)+I147</f>
        <v>5.0451785576857935</v>
      </c>
      <c r="M147" s="21">
        <f>SUM(G$3:G146)+J147</f>
        <v>0</v>
      </c>
      <c r="N147" s="21"/>
      <c r="O147" s="21"/>
      <c r="P147" s="21"/>
      <c r="Q147" s="19">
        <f t="shared" si="16"/>
        <v>0.51282014357931194</v>
      </c>
      <c r="R147" s="19">
        <f t="shared" si="17"/>
        <v>25.453826678932504</v>
      </c>
      <c r="S147" s="19">
        <f t="shared" si="18"/>
        <v>0</v>
      </c>
      <c r="T147" s="19">
        <f t="shared" si="19"/>
        <v>3.6129261066527625</v>
      </c>
      <c r="U147" s="19">
        <f t="shared" si="20"/>
        <v>0</v>
      </c>
      <c r="V147" s="19">
        <f t="shared" si="21"/>
        <v>0</v>
      </c>
    </row>
    <row r="148" spans="1:22" x14ac:dyDescent="0.25">
      <c r="A148" s="26">
        <f>Wellpath!E148</f>
        <v>0</v>
      </c>
      <c r="B148" s="22">
        <v>0</v>
      </c>
      <c r="C148" s="22">
        <v>0</v>
      </c>
      <c r="D148" s="22">
        <f t="shared" si="11"/>
        <v>4.7931219674804699E-5</v>
      </c>
      <c r="E148" s="20">
        <f>Model!$W$26*((drdp!B148+drdp!K148)*'DBH-U'!$B148+(drdp!E148+drdp!N148)*'DBH-U'!$C148+(drdp!H148+drdp!Q148)*'DBH-U'!$D148)</f>
        <v>0</v>
      </c>
      <c r="F148" s="20">
        <f>Model!$W$26*((drdp!C148+drdp!L148)*'DBH-U'!$B148+(drdp!F148+drdp!O148)*'DBH-U'!$C148+(drdp!I148+drdp!R148)*'DBH-U'!$D148)</f>
        <v>0</v>
      </c>
      <c r="G148" s="20">
        <f>Model!$W$26*((drdp!D148+drdp!M148)*'DBH-U'!$B148+(drdp!G148+drdp!P148)*'DBH-U'!$C148+(drdp!J148+drdp!S148)*'DBH-U'!$D148)</f>
        <v>0</v>
      </c>
      <c r="H148" s="18">
        <f>Model!$W$26*((drdp!B148)*'DBH-U'!$B148+(drdp!E148)*'DBH-U'!$C148+(drdp!H148)*'DBH-U'!$D148)</f>
        <v>0</v>
      </c>
      <c r="I148" s="18">
        <f>Model!$W$26*((drdp!C148)*'DBH-U'!$B148+(drdp!F148)*'DBH-U'!$C148+(drdp!I148)*'DBH-U'!$D148)</f>
        <v>0</v>
      </c>
      <c r="J148" s="18">
        <f>Model!$W$26*((drdp!D148)*'DBH-U'!$B148+(drdp!G148)*'DBH-U'!$C148+(drdp!J148)*'DBH-U'!$D148)</f>
        <v>0</v>
      </c>
      <c r="K148" s="21">
        <f>SUM(E$3:E147)+H148</f>
        <v>0.71611461623074835</v>
      </c>
      <c r="L148" s="21">
        <f>SUM(F$3:F147)+I148</f>
        <v>5.0451785576857935</v>
      </c>
      <c r="M148" s="21">
        <f>SUM(G$3:G147)+J148</f>
        <v>0</v>
      </c>
      <c r="N148" s="21"/>
      <c r="O148" s="21"/>
      <c r="P148" s="21"/>
      <c r="Q148" s="19">
        <f t="shared" si="16"/>
        <v>0.51282014357931194</v>
      </c>
      <c r="R148" s="19">
        <f t="shared" si="17"/>
        <v>25.453826678932504</v>
      </c>
      <c r="S148" s="19">
        <f t="shared" si="18"/>
        <v>0</v>
      </c>
      <c r="T148" s="19">
        <f t="shared" si="19"/>
        <v>3.6129261066527625</v>
      </c>
      <c r="U148" s="19">
        <f t="shared" si="20"/>
        <v>0</v>
      </c>
      <c r="V148" s="19">
        <f t="shared" si="21"/>
        <v>0</v>
      </c>
    </row>
    <row r="149" spans="1:22" x14ac:dyDescent="0.25">
      <c r="A149" s="26">
        <f>Wellpath!E149</f>
        <v>0</v>
      </c>
      <c r="B149" s="22">
        <v>0</v>
      </c>
      <c r="C149" s="22">
        <v>0</v>
      </c>
      <c r="D149" s="22">
        <f t="shared" si="11"/>
        <v>4.7931219674804699E-5</v>
      </c>
      <c r="E149" s="20">
        <f>Model!$W$26*((drdp!B149+drdp!K149)*'DBH-U'!$B149+(drdp!E149+drdp!N149)*'DBH-U'!$C149+(drdp!H149+drdp!Q149)*'DBH-U'!$D149)</f>
        <v>0</v>
      </c>
      <c r="F149" s="20">
        <f>Model!$W$26*((drdp!C149+drdp!L149)*'DBH-U'!$B149+(drdp!F149+drdp!O149)*'DBH-U'!$C149+(drdp!I149+drdp!R149)*'DBH-U'!$D149)</f>
        <v>0</v>
      </c>
      <c r="G149" s="20">
        <f>Model!$W$26*((drdp!D149+drdp!M149)*'DBH-U'!$B149+(drdp!G149+drdp!P149)*'DBH-U'!$C149+(drdp!J149+drdp!S149)*'DBH-U'!$D149)</f>
        <v>0</v>
      </c>
      <c r="H149" s="18">
        <f>Model!$W$26*((drdp!B149)*'DBH-U'!$B149+(drdp!E149)*'DBH-U'!$C149+(drdp!H149)*'DBH-U'!$D149)</f>
        <v>0</v>
      </c>
      <c r="I149" s="18">
        <f>Model!$W$26*((drdp!C149)*'DBH-U'!$B149+(drdp!F149)*'DBH-U'!$C149+(drdp!I149)*'DBH-U'!$D149)</f>
        <v>0</v>
      </c>
      <c r="J149" s="18">
        <f>Model!$W$26*((drdp!D149)*'DBH-U'!$B149+(drdp!G149)*'DBH-U'!$C149+(drdp!J149)*'DBH-U'!$D149)</f>
        <v>0</v>
      </c>
      <c r="K149" s="21">
        <f>SUM(E$3:E148)+H149</f>
        <v>0.71611461623074835</v>
      </c>
      <c r="L149" s="21">
        <f>SUM(F$3:F148)+I149</f>
        <v>5.0451785576857935</v>
      </c>
      <c r="M149" s="21">
        <f>SUM(G$3:G148)+J149</f>
        <v>0</v>
      </c>
      <c r="N149" s="21"/>
      <c r="O149" s="21"/>
      <c r="P149" s="21"/>
      <c r="Q149" s="19">
        <f t="shared" si="16"/>
        <v>0.51282014357931194</v>
      </c>
      <c r="R149" s="19">
        <f t="shared" si="17"/>
        <v>25.453826678932504</v>
      </c>
      <c r="S149" s="19">
        <f t="shared" si="18"/>
        <v>0</v>
      </c>
      <c r="T149" s="19">
        <f t="shared" si="19"/>
        <v>3.6129261066527625</v>
      </c>
      <c r="U149" s="19">
        <f t="shared" si="20"/>
        <v>0</v>
      </c>
      <c r="V149" s="19">
        <f t="shared" si="21"/>
        <v>0</v>
      </c>
    </row>
    <row r="150" spans="1:22" x14ac:dyDescent="0.25">
      <c r="A150" s="26">
        <f>Wellpath!E150</f>
        <v>0</v>
      </c>
      <c r="B150" s="22">
        <v>0</v>
      </c>
      <c r="C150" s="22">
        <v>0</v>
      </c>
      <c r="D150" s="22">
        <f t="shared" si="11"/>
        <v>4.7931219674804699E-5</v>
      </c>
      <c r="E150" s="20">
        <f>Model!$W$26*((drdp!B150+drdp!K150)*'DBH-U'!$B150+(drdp!E150+drdp!N150)*'DBH-U'!$C150+(drdp!H150+drdp!Q150)*'DBH-U'!$D150)</f>
        <v>0</v>
      </c>
      <c r="F150" s="20">
        <f>Model!$W$26*((drdp!C150+drdp!L150)*'DBH-U'!$B150+(drdp!F150+drdp!O150)*'DBH-U'!$C150+(drdp!I150+drdp!R150)*'DBH-U'!$D150)</f>
        <v>0</v>
      </c>
      <c r="G150" s="20">
        <f>Model!$W$26*((drdp!D150+drdp!M150)*'DBH-U'!$B150+(drdp!G150+drdp!P150)*'DBH-U'!$C150+(drdp!J150+drdp!S150)*'DBH-U'!$D150)</f>
        <v>0</v>
      </c>
      <c r="H150" s="18">
        <f>Model!$W$26*((drdp!B150)*'DBH-U'!$B150+(drdp!E150)*'DBH-U'!$C150+(drdp!H150)*'DBH-U'!$D150)</f>
        <v>0</v>
      </c>
      <c r="I150" s="18">
        <f>Model!$W$26*((drdp!C150)*'DBH-U'!$B150+(drdp!F150)*'DBH-U'!$C150+(drdp!I150)*'DBH-U'!$D150)</f>
        <v>0</v>
      </c>
      <c r="J150" s="18">
        <f>Model!$W$26*((drdp!D150)*'DBH-U'!$B150+(drdp!G150)*'DBH-U'!$C150+(drdp!J150)*'DBH-U'!$D150)</f>
        <v>0</v>
      </c>
      <c r="K150" s="21">
        <f>SUM(E$3:E149)+H150</f>
        <v>0.71611461623074835</v>
      </c>
      <c r="L150" s="21">
        <f>SUM(F$3:F149)+I150</f>
        <v>5.0451785576857935</v>
      </c>
      <c r="M150" s="21">
        <f>SUM(G$3:G149)+J150</f>
        <v>0</v>
      </c>
      <c r="N150" s="21"/>
      <c r="O150" s="21"/>
      <c r="P150" s="21"/>
      <c r="Q150" s="19">
        <f t="shared" si="16"/>
        <v>0.51282014357931194</v>
      </c>
      <c r="R150" s="19">
        <f t="shared" si="17"/>
        <v>25.453826678932504</v>
      </c>
      <c r="S150" s="19">
        <f t="shared" si="18"/>
        <v>0</v>
      </c>
      <c r="T150" s="19">
        <f t="shared" si="19"/>
        <v>3.6129261066527625</v>
      </c>
      <c r="U150" s="19">
        <f t="shared" si="20"/>
        <v>0</v>
      </c>
      <c r="V150" s="19">
        <f t="shared" si="21"/>
        <v>0</v>
      </c>
    </row>
    <row r="151" spans="1:22" x14ac:dyDescent="0.25">
      <c r="A151" s="26">
        <f>Wellpath!E151</f>
        <v>0</v>
      </c>
      <c r="B151" s="22">
        <v>0</v>
      </c>
      <c r="C151" s="22">
        <v>0</v>
      </c>
      <c r="D151" s="22">
        <f t="shared" si="11"/>
        <v>4.7931219674804699E-5</v>
      </c>
      <c r="E151" s="20">
        <f>Model!$W$26*((drdp!B151+drdp!K151)*'DBH-U'!$B151+(drdp!E151+drdp!N151)*'DBH-U'!$C151+(drdp!H151+drdp!Q151)*'DBH-U'!$D151)</f>
        <v>0</v>
      </c>
      <c r="F151" s="20">
        <f>Model!$W$26*((drdp!C151+drdp!L151)*'DBH-U'!$B151+(drdp!F151+drdp!O151)*'DBH-U'!$C151+(drdp!I151+drdp!R151)*'DBH-U'!$D151)</f>
        <v>0</v>
      </c>
      <c r="G151" s="20">
        <f>Model!$W$26*((drdp!D151+drdp!M151)*'DBH-U'!$B151+(drdp!G151+drdp!P151)*'DBH-U'!$C151+(drdp!J151+drdp!S151)*'DBH-U'!$D151)</f>
        <v>0</v>
      </c>
      <c r="H151" s="18">
        <f>Model!$W$26*((drdp!B151)*'DBH-U'!$B151+(drdp!E151)*'DBH-U'!$C151+(drdp!H151)*'DBH-U'!$D151)</f>
        <v>0</v>
      </c>
      <c r="I151" s="18">
        <f>Model!$W$26*((drdp!C151)*'DBH-U'!$B151+(drdp!F151)*'DBH-U'!$C151+(drdp!I151)*'DBH-U'!$D151)</f>
        <v>0</v>
      </c>
      <c r="J151" s="18">
        <f>Model!$W$26*((drdp!D151)*'DBH-U'!$B151+(drdp!G151)*'DBH-U'!$C151+(drdp!J151)*'DBH-U'!$D151)</f>
        <v>0</v>
      </c>
      <c r="K151" s="21">
        <f>SUM(E$3:E150)+H151</f>
        <v>0.71611461623074835</v>
      </c>
      <c r="L151" s="21">
        <f>SUM(F$3:F150)+I151</f>
        <v>5.0451785576857935</v>
      </c>
      <c r="M151" s="21">
        <f>SUM(G$3:G150)+J151</f>
        <v>0</v>
      </c>
      <c r="N151" s="21"/>
      <c r="O151" s="21"/>
      <c r="P151" s="21"/>
      <c r="Q151" s="19">
        <f t="shared" si="16"/>
        <v>0.51282014357931194</v>
      </c>
      <c r="R151" s="19">
        <f t="shared" si="17"/>
        <v>25.453826678932504</v>
      </c>
      <c r="S151" s="19">
        <f t="shared" si="18"/>
        <v>0</v>
      </c>
      <c r="T151" s="19">
        <f t="shared" si="19"/>
        <v>3.6129261066527625</v>
      </c>
      <c r="U151" s="19">
        <f t="shared" si="20"/>
        <v>0</v>
      </c>
      <c r="V151" s="19">
        <f t="shared" si="21"/>
        <v>0</v>
      </c>
    </row>
    <row r="152" spans="1:22" x14ac:dyDescent="0.25">
      <c r="A152" s="26">
        <f>Wellpath!E152</f>
        <v>0</v>
      </c>
      <c r="B152" s="22">
        <v>0</v>
      </c>
      <c r="C152" s="22">
        <v>0</v>
      </c>
      <c r="D152" s="22">
        <f t="shared" si="11"/>
        <v>4.7931219674804699E-5</v>
      </c>
      <c r="E152" s="20">
        <f>Model!$W$26*((drdp!B152+drdp!K152)*'DBH-U'!$B152+(drdp!E152+drdp!N152)*'DBH-U'!$C152+(drdp!H152+drdp!Q152)*'DBH-U'!$D152)</f>
        <v>0</v>
      </c>
      <c r="F152" s="20">
        <f>Model!$W$26*((drdp!C152+drdp!L152)*'DBH-U'!$B152+(drdp!F152+drdp!O152)*'DBH-U'!$C152+(drdp!I152+drdp!R152)*'DBH-U'!$D152)</f>
        <v>0</v>
      </c>
      <c r="G152" s="20">
        <f>Model!$W$26*((drdp!D152+drdp!M152)*'DBH-U'!$B152+(drdp!G152+drdp!P152)*'DBH-U'!$C152+(drdp!J152+drdp!S152)*'DBH-U'!$D152)</f>
        <v>0</v>
      </c>
      <c r="H152" s="18">
        <f>Model!$W$26*((drdp!B152)*'DBH-U'!$B152+(drdp!E152)*'DBH-U'!$C152+(drdp!H152)*'DBH-U'!$D152)</f>
        <v>0</v>
      </c>
      <c r="I152" s="18">
        <f>Model!$W$26*((drdp!C152)*'DBH-U'!$B152+(drdp!F152)*'DBH-U'!$C152+(drdp!I152)*'DBH-U'!$D152)</f>
        <v>0</v>
      </c>
      <c r="J152" s="18">
        <f>Model!$W$26*((drdp!D152)*'DBH-U'!$B152+(drdp!G152)*'DBH-U'!$C152+(drdp!J152)*'DBH-U'!$D152)</f>
        <v>0</v>
      </c>
      <c r="K152" s="21">
        <f>SUM(E$3:E151)+H152</f>
        <v>0.71611461623074835</v>
      </c>
      <c r="L152" s="21">
        <f>SUM(F$3:F151)+I152</f>
        <v>5.0451785576857935</v>
      </c>
      <c r="M152" s="21">
        <f>SUM(G$3:G151)+J152</f>
        <v>0</v>
      </c>
      <c r="N152" s="21"/>
      <c r="O152" s="21"/>
      <c r="P152" s="21"/>
      <c r="Q152" s="19">
        <f t="shared" si="16"/>
        <v>0.51282014357931194</v>
      </c>
      <c r="R152" s="19">
        <f t="shared" si="17"/>
        <v>25.453826678932504</v>
      </c>
      <c r="S152" s="19">
        <f t="shared" si="18"/>
        <v>0</v>
      </c>
      <c r="T152" s="19">
        <f t="shared" si="19"/>
        <v>3.6129261066527625</v>
      </c>
      <c r="U152" s="19">
        <f t="shared" si="20"/>
        <v>0</v>
      </c>
      <c r="V152" s="19">
        <f t="shared" si="21"/>
        <v>0</v>
      </c>
    </row>
    <row r="153" spans="1:22" x14ac:dyDescent="0.25">
      <c r="A153" s="26">
        <f>Wellpath!E153</f>
        <v>0</v>
      </c>
      <c r="B153" s="22">
        <v>0</v>
      </c>
      <c r="C153" s="22">
        <v>0</v>
      </c>
      <c r="D153" s="22">
        <f t="shared" si="11"/>
        <v>4.7931219674804699E-5</v>
      </c>
      <c r="E153" s="20">
        <f>Model!$W$26*((drdp!B153+drdp!K153)*'DBH-U'!$B153+(drdp!E153+drdp!N153)*'DBH-U'!$C153+(drdp!H153+drdp!Q153)*'DBH-U'!$D153)</f>
        <v>0</v>
      </c>
      <c r="F153" s="20">
        <f>Model!$W$26*((drdp!C153+drdp!L153)*'DBH-U'!$B153+(drdp!F153+drdp!O153)*'DBH-U'!$C153+(drdp!I153+drdp!R153)*'DBH-U'!$D153)</f>
        <v>0</v>
      </c>
      <c r="G153" s="20">
        <f>Model!$W$26*((drdp!D153+drdp!M153)*'DBH-U'!$B153+(drdp!G153+drdp!P153)*'DBH-U'!$C153+(drdp!J153+drdp!S153)*'DBH-U'!$D153)</f>
        <v>0</v>
      </c>
      <c r="H153" s="18">
        <f>Model!$W$26*((drdp!B153)*'DBH-U'!$B153+(drdp!E153)*'DBH-U'!$C153+(drdp!H153)*'DBH-U'!$D153)</f>
        <v>0</v>
      </c>
      <c r="I153" s="18">
        <f>Model!$W$26*((drdp!C153)*'DBH-U'!$B153+(drdp!F153)*'DBH-U'!$C153+(drdp!I153)*'DBH-U'!$D153)</f>
        <v>0</v>
      </c>
      <c r="J153" s="18">
        <f>Model!$W$26*((drdp!D153)*'DBH-U'!$B153+(drdp!G153)*'DBH-U'!$C153+(drdp!J153)*'DBH-U'!$D153)</f>
        <v>0</v>
      </c>
      <c r="K153" s="21">
        <f>SUM(E$3:E152)+H153</f>
        <v>0.71611461623074835</v>
      </c>
      <c r="L153" s="21">
        <f>SUM(F$3:F152)+I153</f>
        <v>5.0451785576857935</v>
      </c>
      <c r="M153" s="21">
        <f>SUM(G$3:G152)+J153</f>
        <v>0</v>
      </c>
      <c r="N153" s="21"/>
      <c r="O153" s="21"/>
      <c r="P153" s="21"/>
      <c r="Q153" s="19">
        <f t="shared" si="16"/>
        <v>0.51282014357931194</v>
      </c>
      <c r="R153" s="19">
        <f t="shared" si="17"/>
        <v>25.453826678932504</v>
      </c>
      <c r="S153" s="19">
        <f t="shared" si="18"/>
        <v>0</v>
      </c>
      <c r="T153" s="19">
        <f t="shared" si="19"/>
        <v>3.6129261066527625</v>
      </c>
      <c r="U153" s="19">
        <f t="shared" si="20"/>
        <v>0</v>
      </c>
      <c r="V153" s="19">
        <f t="shared" si="21"/>
        <v>0</v>
      </c>
    </row>
    <row r="154" spans="1:22" x14ac:dyDescent="0.25">
      <c r="A154" s="26">
        <f>Wellpath!E154</f>
        <v>0</v>
      </c>
      <c r="B154" s="22">
        <v>0</v>
      </c>
      <c r="C154" s="22">
        <v>0</v>
      </c>
      <c r="D154" s="22">
        <f t="shared" si="11"/>
        <v>4.7931219674804699E-5</v>
      </c>
      <c r="E154" s="20">
        <f>Model!$W$26*((drdp!B154+drdp!K154)*'DBH-U'!$B154+(drdp!E154+drdp!N154)*'DBH-U'!$C154+(drdp!H154+drdp!Q154)*'DBH-U'!$D154)</f>
        <v>0</v>
      </c>
      <c r="F154" s="20">
        <f>Model!$W$26*((drdp!C154+drdp!L154)*'DBH-U'!$B154+(drdp!F154+drdp!O154)*'DBH-U'!$C154+(drdp!I154+drdp!R154)*'DBH-U'!$D154)</f>
        <v>0</v>
      </c>
      <c r="G154" s="20">
        <f>Model!$W$26*((drdp!D154+drdp!M154)*'DBH-U'!$B154+(drdp!G154+drdp!P154)*'DBH-U'!$C154+(drdp!J154+drdp!S154)*'DBH-U'!$D154)</f>
        <v>0</v>
      </c>
      <c r="H154" s="18">
        <f>Model!$W$26*((drdp!B154)*'DBH-U'!$B154+(drdp!E154)*'DBH-U'!$C154+(drdp!H154)*'DBH-U'!$D154)</f>
        <v>0</v>
      </c>
      <c r="I154" s="18">
        <f>Model!$W$26*((drdp!C154)*'DBH-U'!$B154+(drdp!F154)*'DBH-U'!$C154+(drdp!I154)*'DBH-U'!$D154)</f>
        <v>0</v>
      </c>
      <c r="J154" s="18">
        <f>Model!$W$26*((drdp!D154)*'DBH-U'!$B154+(drdp!G154)*'DBH-U'!$C154+(drdp!J154)*'DBH-U'!$D154)</f>
        <v>0</v>
      </c>
      <c r="K154" s="21">
        <f>SUM(E$3:E153)+H154</f>
        <v>0.71611461623074835</v>
      </c>
      <c r="L154" s="21">
        <f>SUM(F$3:F153)+I154</f>
        <v>5.0451785576857935</v>
      </c>
      <c r="M154" s="21">
        <f>SUM(G$3:G153)+J154</f>
        <v>0</v>
      </c>
      <c r="N154" s="21"/>
      <c r="O154" s="21"/>
      <c r="P154" s="21"/>
      <c r="Q154" s="19">
        <f t="shared" si="16"/>
        <v>0.51282014357931194</v>
      </c>
      <c r="R154" s="19">
        <f t="shared" si="17"/>
        <v>25.453826678932504</v>
      </c>
      <c r="S154" s="19">
        <f t="shared" si="18"/>
        <v>0</v>
      </c>
      <c r="T154" s="19">
        <f t="shared" si="19"/>
        <v>3.6129261066527625</v>
      </c>
      <c r="U154" s="19">
        <f t="shared" si="20"/>
        <v>0</v>
      </c>
      <c r="V154" s="19">
        <f t="shared" si="21"/>
        <v>0</v>
      </c>
    </row>
    <row r="155" spans="1:22" x14ac:dyDescent="0.25">
      <c r="A155" s="26">
        <f>Wellpath!E155</f>
        <v>0</v>
      </c>
      <c r="B155" s="22">
        <v>0</v>
      </c>
      <c r="C155" s="22">
        <v>0</v>
      </c>
      <c r="D155" s="22">
        <f t="shared" si="11"/>
        <v>4.7931219674804699E-5</v>
      </c>
      <c r="E155" s="20">
        <f>Model!$W$26*((drdp!B155+drdp!K155)*'DBH-U'!$B155+(drdp!E155+drdp!N155)*'DBH-U'!$C155+(drdp!H155+drdp!Q155)*'DBH-U'!$D155)</f>
        <v>0</v>
      </c>
      <c r="F155" s="20">
        <f>Model!$W$26*((drdp!C155+drdp!L155)*'DBH-U'!$B155+(drdp!F155+drdp!O155)*'DBH-U'!$C155+(drdp!I155+drdp!R155)*'DBH-U'!$D155)</f>
        <v>0</v>
      </c>
      <c r="G155" s="20">
        <f>Model!$W$26*((drdp!D155+drdp!M155)*'DBH-U'!$B155+(drdp!G155+drdp!P155)*'DBH-U'!$C155+(drdp!J155+drdp!S155)*'DBH-U'!$D155)</f>
        <v>0</v>
      </c>
      <c r="H155" s="18">
        <f>Model!$W$26*((drdp!B155)*'DBH-U'!$B155+(drdp!E155)*'DBH-U'!$C155+(drdp!H155)*'DBH-U'!$D155)</f>
        <v>0</v>
      </c>
      <c r="I155" s="18">
        <f>Model!$W$26*((drdp!C155)*'DBH-U'!$B155+(drdp!F155)*'DBH-U'!$C155+(drdp!I155)*'DBH-U'!$D155)</f>
        <v>0</v>
      </c>
      <c r="J155" s="18">
        <f>Model!$W$26*((drdp!D155)*'DBH-U'!$B155+(drdp!G155)*'DBH-U'!$C155+(drdp!J155)*'DBH-U'!$D155)</f>
        <v>0</v>
      </c>
      <c r="K155" s="21">
        <f>SUM(E$3:E154)+H155</f>
        <v>0.71611461623074835</v>
      </c>
      <c r="L155" s="21">
        <f>SUM(F$3:F154)+I155</f>
        <v>5.0451785576857935</v>
      </c>
      <c r="M155" s="21">
        <f>SUM(G$3:G154)+J155</f>
        <v>0</v>
      </c>
      <c r="N155" s="21"/>
      <c r="O155" s="21"/>
      <c r="P155" s="21"/>
      <c r="Q155" s="19">
        <f t="shared" si="16"/>
        <v>0.51282014357931194</v>
      </c>
      <c r="R155" s="19">
        <f t="shared" si="17"/>
        <v>25.453826678932504</v>
      </c>
      <c r="S155" s="19">
        <f t="shared" si="18"/>
        <v>0</v>
      </c>
      <c r="T155" s="19">
        <f t="shared" si="19"/>
        <v>3.6129261066527625</v>
      </c>
      <c r="U155" s="19">
        <f t="shared" si="20"/>
        <v>0</v>
      </c>
      <c r="V155" s="19">
        <f t="shared" si="21"/>
        <v>0</v>
      </c>
    </row>
    <row r="156" spans="1:22" x14ac:dyDescent="0.25">
      <c r="A156" s="26">
        <f>Wellpath!E156</f>
        <v>0</v>
      </c>
      <c r="B156" s="22">
        <v>0</v>
      </c>
      <c r="C156" s="22">
        <v>0</v>
      </c>
      <c r="D156" s="22">
        <f t="shared" si="11"/>
        <v>4.7931219674804699E-5</v>
      </c>
      <c r="E156" s="20">
        <f>Model!$W$26*((drdp!B156+drdp!K156)*'DBH-U'!$B156+(drdp!E156+drdp!N156)*'DBH-U'!$C156+(drdp!H156+drdp!Q156)*'DBH-U'!$D156)</f>
        <v>0</v>
      </c>
      <c r="F156" s="20">
        <f>Model!$W$26*((drdp!C156+drdp!L156)*'DBH-U'!$B156+(drdp!F156+drdp!O156)*'DBH-U'!$C156+(drdp!I156+drdp!R156)*'DBH-U'!$D156)</f>
        <v>0</v>
      </c>
      <c r="G156" s="20">
        <f>Model!$W$26*((drdp!D156+drdp!M156)*'DBH-U'!$B156+(drdp!G156+drdp!P156)*'DBH-U'!$C156+(drdp!J156+drdp!S156)*'DBH-U'!$D156)</f>
        <v>0</v>
      </c>
      <c r="H156" s="18">
        <f>Model!$W$26*((drdp!B156)*'DBH-U'!$B156+(drdp!E156)*'DBH-U'!$C156+(drdp!H156)*'DBH-U'!$D156)</f>
        <v>0</v>
      </c>
      <c r="I156" s="18">
        <f>Model!$W$26*((drdp!C156)*'DBH-U'!$B156+(drdp!F156)*'DBH-U'!$C156+(drdp!I156)*'DBH-U'!$D156)</f>
        <v>0</v>
      </c>
      <c r="J156" s="18">
        <f>Model!$W$26*((drdp!D156)*'DBH-U'!$B156+(drdp!G156)*'DBH-U'!$C156+(drdp!J156)*'DBH-U'!$D156)</f>
        <v>0</v>
      </c>
      <c r="K156" s="21">
        <f>SUM(E$3:E155)+H156</f>
        <v>0.71611461623074835</v>
      </c>
      <c r="L156" s="21">
        <f>SUM(F$3:F155)+I156</f>
        <v>5.0451785576857935</v>
      </c>
      <c r="M156" s="21">
        <f>SUM(G$3:G155)+J156</f>
        <v>0</v>
      </c>
      <c r="N156" s="21"/>
      <c r="O156" s="21"/>
      <c r="P156" s="21"/>
      <c r="Q156" s="19">
        <f t="shared" si="16"/>
        <v>0.51282014357931194</v>
      </c>
      <c r="R156" s="19">
        <f t="shared" si="17"/>
        <v>25.453826678932504</v>
      </c>
      <c r="S156" s="19">
        <f t="shared" si="18"/>
        <v>0</v>
      </c>
      <c r="T156" s="19">
        <f t="shared" si="19"/>
        <v>3.6129261066527625</v>
      </c>
      <c r="U156" s="19">
        <f t="shared" si="20"/>
        <v>0</v>
      </c>
      <c r="V156" s="19">
        <f t="shared" si="21"/>
        <v>0</v>
      </c>
    </row>
    <row r="157" spans="1:22" x14ac:dyDescent="0.25">
      <c r="A157" s="26">
        <f>Wellpath!E157</f>
        <v>0</v>
      </c>
      <c r="B157" s="22">
        <v>0</v>
      </c>
      <c r="C157" s="22">
        <v>0</v>
      </c>
      <c r="D157" s="22">
        <f t="shared" si="11"/>
        <v>4.7931219674804699E-5</v>
      </c>
      <c r="E157" s="20">
        <f>Model!$W$26*((drdp!B157+drdp!K157)*'DBH-U'!$B157+(drdp!E157+drdp!N157)*'DBH-U'!$C157+(drdp!H157+drdp!Q157)*'DBH-U'!$D157)</f>
        <v>0</v>
      </c>
      <c r="F157" s="20">
        <f>Model!$W$26*((drdp!C157+drdp!L157)*'DBH-U'!$B157+(drdp!F157+drdp!O157)*'DBH-U'!$C157+(drdp!I157+drdp!R157)*'DBH-U'!$D157)</f>
        <v>0</v>
      </c>
      <c r="G157" s="20">
        <f>Model!$W$26*((drdp!D157+drdp!M157)*'DBH-U'!$B157+(drdp!G157+drdp!P157)*'DBH-U'!$C157+(drdp!J157+drdp!S157)*'DBH-U'!$D157)</f>
        <v>0</v>
      </c>
      <c r="H157" s="18">
        <f>Model!$W$26*((drdp!B157)*'DBH-U'!$B157+(drdp!E157)*'DBH-U'!$C157+(drdp!H157)*'DBH-U'!$D157)</f>
        <v>0</v>
      </c>
      <c r="I157" s="18">
        <f>Model!$W$26*((drdp!C157)*'DBH-U'!$B157+(drdp!F157)*'DBH-U'!$C157+(drdp!I157)*'DBH-U'!$D157)</f>
        <v>0</v>
      </c>
      <c r="J157" s="18">
        <f>Model!$W$26*((drdp!D157)*'DBH-U'!$B157+(drdp!G157)*'DBH-U'!$C157+(drdp!J157)*'DBH-U'!$D157)</f>
        <v>0</v>
      </c>
      <c r="K157" s="21">
        <f>SUM(E$3:E156)+H157</f>
        <v>0.71611461623074835</v>
      </c>
      <c r="L157" s="21">
        <f>SUM(F$3:F156)+I157</f>
        <v>5.0451785576857935</v>
      </c>
      <c r="M157" s="21">
        <f>SUM(G$3:G156)+J157</f>
        <v>0</v>
      </c>
      <c r="N157" s="21"/>
      <c r="O157" s="21"/>
      <c r="P157" s="21"/>
      <c r="Q157" s="19">
        <f t="shared" si="16"/>
        <v>0.51282014357931194</v>
      </c>
      <c r="R157" s="19">
        <f t="shared" si="17"/>
        <v>25.453826678932504</v>
      </c>
      <c r="S157" s="19">
        <f t="shared" si="18"/>
        <v>0</v>
      </c>
      <c r="T157" s="19">
        <f t="shared" si="19"/>
        <v>3.6129261066527625</v>
      </c>
      <c r="U157" s="19">
        <f t="shared" si="20"/>
        <v>0</v>
      </c>
      <c r="V157" s="19">
        <f t="shared" si="21"/>
        <v>0</v>
      </c>
    </row>
    <row r="158" spans="1:22" x14ac:dyDescent="0.25">
      <c r="A158" s="26">
        <f>Wellpath!E158</f>
        <v>0</v>
      </c>
      <c r="B158" s="22">
        <v>0</v>
      </c>
      <c r="C158" s="22">
        <v>0</v>
      </c>
      <c r="D158" s="22">
        <f t="shared" si="11"/>
        <v>4.7931219674804699E-5</v>
      </c>
      <c r="E158" s="20">
        <f>Model!$W$26*((drdp!B158+drdp!K158)*'DBH-U'!$B158+(drdp!E158+drdp!N158)*'DBH-U'!$C158+(drdp!H158+drdp!Q158)*'DBH-U'!$D158)</f>
        <v>0</v>
      </c>
      <c r="F158" s="20">
        <f>Model!$W$26*((drdp!C158+drdp!L158)*'DBH-U'!$B158+(drdp!F158+drdp!O158)*'DBH-U'!$C158+(drdp!I158+drdp!R158)*'DBH-U'!$D158)</f>
        <v>0</v>
      </c>
      <c r="G158" s="20">
        <f>Model!$W$26*((drdp!D158+drdp!M158)*'DBH-U'!$B158+(drdp!G158+drdp!P158)*'DBH-U'!$C158+(drdp!J158+drdp!S158)*'DBH-U'!$D158)</f>
        <v>0</v>
      </c>
      <c r="H158" s="18">
        <f>Model!$W$26*((drdp!B158)*'DBH-U'!$B158+(drdp!E158)*'DBH-U'!$C158+(drdp!H158)*'DBH-U'!$D158)</f>
        <v>0</v>
      </c>
      <c r="I158" s="18">
        <f>Model!$W$26*((drdp!C158)*'DBH-U'!$B158+(drdp!F158)*'DBH-U'!$C158+(drdp!I158)*'DBH-U'!$D158)</f>
        <v>0</v>
      </c>
      <c r="J158" s="18">
        <f>Model!$W$26*((drdp!D158)*'DBH-U'!$B158+(drdp!G158)*'DBH-U'!$C158+(drdp!J158)*'DBH-U'!$D158)</f>
        <v>0</v>
      </c>
      <c r="K158" s="21">
        <f>SUM(E$3:E157)+H158</f>
        <v>0.71611461623074835</v>
      </c>
      <c r="L158" s="21">
        <f>SUM(F$3:F157)+I158</f>
        <v>5.0451785576857935</v>
      </c>
      <c r="M158" s="21">
        <f>SUM(G$3:G157)+J158</f>
        <v>0</v>
      </c>
      <c r="N158" s="21"/>
      <c r="O158" s="21"/>
      <c r="P158" s="21"/>
      <c r="Q158" s="19">
        <f t="shared" si="16"/>
        <v>0.51282014357931194</v>
      </c>
      <c r="R158" s="19">
        <f t="shared" si="17"/>
        <v>25.453826678932504</v>
      </c>
      <c r="S158" s="19">
        <f t="shared" si="18"/>
        <v>0</v>
      </c>
      <c r="T158" s="19">
        <f t="shared" si="19"/>
        <v>3.6129261066527625</v>
      </c>
      <c r="U158" s="19">
        <f t="shared" si="20"/>
        <v>0</v>
      </c>
      <c r="V158" s="19">
        <f t="shared" si="21"/>
        <v>0</v>
      </c>
    </row>
    <row r="159" spans="1:22" x14ac:dyDescent="0.25">
      <c r="A159" s="26">
        <f>Wellpath!E159</f>
        <v>0</v>
      </c>
      <c r="B159" s="22">
        <v>0</v>
      </c>
      <c r="C159" s="22">
        <v>0</v>
      </c>
      <c r="D159" s="22">
        <f t="shared" si="11"/>
        <v>4.7931219674804699E-5</v>
      </c>
      <c r="E159" s="20">
        <f>Model!$W$26*((drdp!B159+drdp!K159)*'DBH-U'!$B159+(drdp!E159+drdp!N159)*'DBH-U'!$C159+(drdp!H159+drdp!Q159)*'DBH-U'!$D159)</f>
        <v>0</v>
      </c>
      <c r="F159" s="20">
        <f>Model!$W$26*((drdp!C159+drdp!L159)*'DBH-U'!$B159+(drdp!F159+drdp!O159)*'DBH-U'!$C159+(drdp!I159+drdp!R159)*'DBH-U'!$D159)</f>
        <v>0</v>
      </c>
      <c r="G159" s="20">
        <f>Model!$W$26*((drdp!D159+drdp!M159)*'DBH-U'!$B159+(drdp!G159+drdp!P159)*'DBH-U'!$C159+(drdp!J159+drdp!S159)*'DBH-U'!$D159)</f>
        <v>0</v>
      </c>
      <c r="H159" s="18">
        <f>Model!$W$26*((drdp!B159)*'DBH-U'!$B159+(drdp!E159)*'DBH-U'!$C159+(drdp!H159)*'DBH-U'!$D159)</f>
        <v>0</v>
      </c>
      <c r="I159" s="18">
        <f>Model!$W$26*((drdp!C159)*'DBH-U'!$B159+(drdp!F159)*'DBH-U'!$C159+(drdp!I159)*'DBH-U'!$D159)</f>
        <v>0</v>
      </c>
      <c r="J159" s="18">
        <f>Model!$W$26*((drdp!D159)*'DBH-U'!$B159+(drdp!G159)*'DBH-U'!$C159+(drdp!J159)*'DBH-U'!$D159)</f>
        <v>0</v>
      </c>
      <c r="K159" s="21">
        <f>SUM(E$3:E158)+H159</f>
        <v>0.71611461623074835</v>
      </c>
      <c r="L159" s="21">
        <f>SUM(F$3:F158)+I159</f>
        <v>5.0451785576857935</v>
      </c>
      <c r="M159" s="21">
        <f>SUM(G$3:G158)+J159</f>
        <v>0</v>
      </c>
      <c r="N159" s="21"/>
      <c r="O159" s="21"/>
      <c r="P159" s="21"/>
      <c r="Q159" s="19">
        <f t="shared" si="16"/>
        <v>0.51282014357931194</v>
      </c>
      <c r="R159" s="19">
        <f t="shared" si="17"/>
        <v>25.453826678932504</v>
      </c>
      <c r="S159" s="19">
        <f t="shared" si="18"/>
        <v>0</v>
      </c>
      <c r="T159" s="19">
        <f t="shared" si="19"/>
        <v>3.6129261066527625</v>
      </c>
      <c r="U159" s="19">
        <f t="shared" si="20"/>
        <v>0</v>
      </c>
      <c r="V159" s="19">
        <f t="shared" si="21"/>
        <v>0</v>
      </c>
    </row>
    <row r="160" spans="1:22" x14ac:dyDescent="0.25">
      <c r="A160" s="26">
        <f>Wellpath!E160</f>
        <v>0</v>
      </c>
      <c r="B160" s="22">
        <v>0</v>
      </c>
      <c r="C160" s="22">
        <v>0</v>
      </c>
      <c r="D160" s="22">
        <f t="shared" si="11"/>
        <v>4.7931219674804699E-5</v>
      </c>
      <c r="E160" s="20">
        <f>Model!$W$26*((drdp!B160+drdp!K160)*'DBH-U'!$B160+(drdp!E160+drdp!N160)*'DBH-U'!$C160+(drdp!H160+drdp!Q160)*'DBH-U'!$D160)</f>
        <v>0</v>
      </c>
      <c r="F160" s="20">
        <f>Model!$W$26*((drdp!C160+drdp!L160)*'DBH-U'!$B160+(drdp!F160+drdp!O160)*'DBH-U'!$C160+(drdp!I160+drdp!R160)*'DBH-U'!$D160)</f>
        <v>0</v>
      </c>
      <c r="G160" s="20">
        <f>Model!$W$26*((drdp!D160+drdp!M160)*'DBH-U'!$B160+(drdp!G160+drdp!P160)*'DBH-U'!$C160+(drdp!J160+drdp!S160)*'DBH-U'!$D160)</f>
        <v>0</v>
      </c>
      <c r="H160" s="18">
        <f>Model!$W$26*((drdp!B160)*'DBH-U'!$B160+(drdp!E160)*'DBH-U'!$C160+(drdp!H160)*'DBH-U'!$D160)</f>
        <v>0</v>
      </c>
      <c r="I160" s="18">
        <f>Model!$W$26*((drdp!C160)*'DBH-U'!$B160+(drdp!F160)*'DBH-U'!$C160+(drdp!I160)*'DBH-U'!$D160)</f>
        <v>0</v>
      </c>
      <c r="J160" s="18">
        <f>Model!$W$26*((drdp!D160)*'DBH-U'!$B160+(drdp!G160)*'DBH-U'!$C160+(drdp!J160)*'DBH-U'!$D160)</f>
        <v>0</v>
      </c>
      <c r="K160" s="21">
        <f>SUM(E$3:E159)+H160</f>
        <v>0.71611461623074835</v>
      </c>
      <c r="L160" s="21">
        <f>SUM(F$3:F159)+I160</f>
        <v>5.0451785576857935</v>
      </c>
      <c r="M160" s="21">
        <f>SUM(G$3:G159)+J160</f>
        <v>0</v>
      </c>
      <c r="N160" s="21"/>
      <c r="O160" s="21"/>
      <c r="P160" s="21"/>
      <c r="Q160" s="19">
        <f t="shared" si="16"/>
        <v>0.51282014357931194</v>
      </c>
      <c r="R160" s="19">
        <f t="shared" si="17"/>
        <v>25.453826678932504</v>
      </c>
      <c r="S160" s="19">
        <f t="shared" si="18"/>
        <v>0</v>
      </c>
      <c r="T160" s="19">
        <f t="shared" si="19"/>
        <v>3.6129261066527625</v>
      </c>
      <c r="U160" s="19">
        <f t="shared" si="20"/>
        <v>0</v>
      </c>
      <c r="V160" s="19">
        <f t="shared" si="21"/>
        <v>0</v>
      </c>
    </row>
    <row r="161" spans="1:23" x14ac:dyDescent="0.25">
      <c r="A161" s="26">
        <f>Wellpath!E161</f>
        <v>0</v>
      </c>
      <c r="B161" s="22">
        <v>0</v>
      </c>
      <c r="C161" s="22">
        <v>0</v>
      </c>
      <c r="D161" s="22">
        <f t="shared" si="11"/>
        <v>4.7931219674804699E-5</v>
      </c>
      <c r="E161" s="20">
        <f>Model!$W$26*((drdp!B161+drdp!K161)*'DBH-U'!$B161+(drdp!E161+drdp!N161)*'DBH-U'!$C161+(drdp!H161+drdp!Q161)*'DBH-U'!$D161)</f>
        <v>0</v>
      </c>
      <c r="F161" s="20">
        <f>Model!$W$26*((drdp!C161+drdp!L161)*'DBH-U'!$B161+(drdp!F161+drdp!O161)*'DBH-U'!$C161+(drdp!I161+drdp!R161)*'DBH-U'!$D161)</f>
        <v>0</v>
      </c>
      <c r="G161" s="20">
        <f>Model!$W$26*((drdp!D161+drdp!M161)*'DBH-U'!$B161+(drdp!G161+drdp!P161)*'DBH-U'!$C161+(drdp!J161+drdp!S161)*'DBH-U'!$D161)</f>
        <v>0</v>
      </c>
      <c r="H161" s="18">
        <f>Model!$W$26*((drdp!B161)*'DBH-U'!$B161+(drdp!E161)*'DBH-U'!$C161+(drdp!H161)*'DBH-U'!$D161)</f>
        <v>0</v>
      </c>
      <c r="I161" s="18">
        <f>Model!$W$26*((drdp!C161)*'DBH-U'!$B161+(drdp!F161)*'DBH-U'!$C161+(drdp!I161)*'DBH-U'!$D161)</f>
        <v>0</v>
      </c>
      <c r="J161" s="18">
        <f>Model!$W$26*((drdp!D161)*'DBH-U'!$B161+(drdp!G161)*'DBH-U'!$C161+(drdp!J161)*'DBH-U'!$D161)</f>
        <v>0</v>
      </c>
      <c r="K161" s="21">
        <f>SUM(E$3:E160)+H161</f>
        <v>0.71611461623074835</v>
      </c>
      <c r="L161" s="21">
        <f>SUM(F$3:F160)+I161</f>
        <v>5.0451785576857935</v>
      </c>
      <c r="M161" s="21">
        <f>SUM(G$3:G160)+J161</f>
        <v>0</v>
      </c>
      <c r="N161" s="21"/>
      <c r="O161" s="21"/>
      <c r="P161" s="21"/>
      <c r="Q161" s="19">
        <f t="shared" si="16"/>
        <v>0.51282014357931194</v>
      </c>
      <c r="R161" s="19">
        <f t="shared" si="17"/>
        <v>25.453826678932504</v>
      </c>
      <c r="S161" s="19">
        <f t="shared" si="18"/>
        <v>0</v>
      </c>
      <c r="T161" s="19">
        <f t="shared" si="19"/>
        <v>3.6129261066527625</v>
      </c>
      <c r="U161" s="19">
        <f t="shared" si="20"/>
        <v>0</v>
      </c>
      <c r="V161" s="19">
        <f t="shared" si="21"/>
        <v>0</v>
      </c>
    </row>
    <row r="162" spans="1:23" x14ac:dyDescent="0.25">
      <c r="A162" s="26">
        <f>Wellpath!E162</f>
        <v>0</v>
      </c>
      <c r="B162" s="22">
        <v>0</v>
      </c>
      <c r="C162" s="22">
        <v>0</v>
      </c>
      <c r="D162" s="22">
        <f t="shared" si="11"/>
        <v>4.7931219674804699E-5</v>
      </c>
      <c r="E162" s="20">
        <f>Model!$W$26*((drdp!B162+drdp!K162)*'DBH-U'!$B162+(drdp!E162+drdp!N162)*'DBH-U'!$C162+(drdp!H162+drdp!Q162)*'DBH-U'!$D162)</f>
        <v>0</v>
      </c>
      <c r="F162" s="20">
        <f>Model!$W$26*((drdp!C162+drdp!L162)*'DBH-U'!$B162+(drdp!F162+drdp!O162)*'DBH-U'!$C162+(drdp!I162+drdp!R162)*'DBH-U'!$D162)</f>
        <v>0</v>
      </c>
      <c r="G162" s="20">
        <f>Model!$W$26*((drdp!D162+drdp!M162)*'DBH-U'!$B162+(drdp!G162+drdp!P162)*'DBH-U'!$C162+(drdp!J162+drdp!S162)*'DBH-U'!$D162)</f>
        <v>0</v>
      </c>
      <c r="H162" s="18">
        <f>Model!$W$26*((drdp!B162)*'DBH-U'!$B162+(drdp!E162)*'DBH-U'!$C162+(drdp!H162)*'DBH-U'!$D162)</f>
        <v>0</v>
      </c>
      <c r="I162" s="18">
        <f>Model!$W$26*((drdp!C162)*'DBH-U'!$B162+(drdp!F162)*'DBH-U'!$C162+(drdp!I162)*'DBH-U'!$D162)</f>
        <v>0</v>
      </c>
      <c r="J162" s="18">
        <f>Model!$W$26*((drdp!D162)*'DBH-U'!$B162+(drdp!G162)*'DBH-U'!$C162+(drdp!J162)*'DBH-U'!$D162)</f>
        <v>0</v>
      </c>
      <c r="K162" s="21">
        <f>SUM(E$3:E161)+H162</f>
        <v>0.71611461623074835</v>
      </c>
      <c r="L162" s="21">
        <f>SUM(F$3:F161)+I162</f>
        <v>5.0451785576857935</v>
      </c>
      <c r="M162" s="21">
        <f>SUM(G$3:G161)+J162</f>
        <v>0</v>
      </c>
      <c r="N162" s="21"/>
      <c r="O162" s="21"/>
      <c r="P162" s="21"/>
      <c r="Q162" s="19">
        <f t="shared" si="16"/>
        <v>0.51282014357931194</v>
      </c>
      <c r="R162" s="19">
        <f t="shared" si="17"/>
        <v>25.453826678932504</v>
      </c>
      <c r="S162" s="19">
        <f t="shared" si="18"/>
        <v>0</v>
      </c>
      <c r="T162" s="19">
        <f t="shared" si="19"/>
        <v>3.6129261066527625</v>
      </c>
      <c r="U162" s="19">
        <f t="shared" si="20"/>
        <v>0</v>
      </c>
      <c r="V162" s="19">
        <f t="shared" si="21"/>
        <v>0</v>
      </c>
    </row>
    <row r="163" spans="1:23" x14ac:dyDescent="0.25">
      <c r="A163" s="26">
        <f>Wellpath!E163</f>
        <v>0</v>
      </c>
      <c r="B163" s="22">
        <v>0</v>
      </c>
      <c r="C163" s="22">
        <v>0</v>
      </c>
      <c r="D163" s="22">
        <f t="shared" si="11"/>
        <v>4.7931219674804699E-5</v>
      </c>
      <c r="E163" s="20">
        <f>Model!$W$26*((drdp!B163+drdp!K163)*'DBH-U'!$B163+(drdp!E163+drdp!N163)*'DBH-U'!$C163+(drdp!H163+drdp!Q163)*'DBH-U'!$D163)</f>
        <v>0</v>
      </c>
      <c r="F163" s="20">
        <f>Model!$W$26*((drdp!C163+drdp!L163)*'DBH-U'!$B163+(drdp!F163+drdp!O163)*'DBH-U'!$C163+(drdp!I163+drdp!R163)*'DBH-U'!$D163)</f>
        <v>0</v>
      </c>
      <c r="G163" s="20">
        <f>Model!$W$26*((drdp!D163+drdp!M163)*'DBH-U'!$B163+(drdp!G163+drdp!P163)*'DBH-U'!$C163+(drdp!J163+drdp!S163)*'DBH-U'!$D163)</f>
        <v>0</v>
      </c>
      <c r="H163" s="18">
        <f>Model!$W$26*((drdp!B163)*'DBH-U'!$B163+(drdp!E163)*'DBH-U'!$C163+(drdp!H163)*'DBH-U'!$D163)</f>
        <v>0</v>
      </c>
      <c r="I163" s="18">
        <f>Model!$W$26*((drdp!C163)*'DBH-U'!$B163+(drdp!F163)*'DBH-U'!$C163+(drdp!I163)*'DBH-U'!$D163)</f>
        <v>0</v>
      </c>
      <c r="J163" s="18">
        <f>Model!$W$26*((drdp!D163)*'DBH-U'!$B163+(drdp!G163)*'DBH-U'!$C163+(drdp!J163)*'DBH-U'!$D163)</f>
        <v>0</v>
      </c>
      <c r="K163" s="21">
        <f>SUM(E$3:E162)+H163</f>
        <v>0.71611461623074835</v>
      </c>
      <c r="L163" s="21">
        <f>SUM(F$3:F162)+I163</f>
        <v>5.0451785576857935</v>
      </c>
      <c r="M163" s="21">
        <f>SUM(G$3:G162)+J163</f>
        <v>0</v>
      </c>
      <c r="N163" s="21"/>
      <c r="O163" s="21"/>
      <c r="P163" s="21"/>
      <c r="Q163" s="19">
        <f t="shared" si="16"/>
        <v>0.51282014357931194</v>
      </c>
      <c r="R163" s="19">
        <f t="shared" si="17"/>
        <v>25.453826678932504</v>
      </c>
      <c r="S163" s="19">
        <f t="shared" si="18"/>
        <v>0</v>
      </c>
      <c r="T163" s="19">
        <f t="shared" si="19"/>
        <v>3.6129261066527625</v>
      </c>
      <c r="U163" s="19">
        <f t="shared" si="20"/>
        <v>0</v>
      </c>
      <c r="V163" s="19">
        <f t="shared" si="21"/>
        <v>0</v>
      </c>
    </row>
    <row r="164" spans="1:23" x14ac:dyDescent="0.25">
      <c r="A164" s="26">
        <f>Wellpath!E164</f>
        <v>0</v>
      </c>
      <c r="B164" s="22">
        <v>0</v>
      </c>
      <c r="C164" s="22">
        <v>0</v>
      </c>
      <c r="D164" s="22">
        <f t="shared" si="11"/>
        <v>4.7931219674804699E-5</v>
      </c>
      <c r="E164" s="20">
        <f>Model!$W$26*((drdp!B164+drdp!K164)*'DBH-U'!$B164+(drdp!E164+drdp!N164)*'DBH-U'!$C164+(drdp!H164+drdp!Q164)*'DBH-U'!$D164)</f>
        <v>0</v>
      </c>
      <c r="F164" s="20">
        <f>Model!$W$26*((drdp!C164+drdp!L164)*'DBH-U'!$B164+(drdp!F164+drdp!O164)*'DBH-U'!$C164+(drdp!I164+drdp!R164)*'DBH-U'!$D164)</f>
        <v>0</v>
      </c>
      <c r="G164" s="20">
        <f>Model!$W$26*((drdp!D164+drdp!M164)*'DBH-U'!$B164+(drdp!G164+drdp!P164)*'DBH-U'!$C164+(drdp!J164+drdp!S164)*'DBH-U'!$D164)</f>
        <v>0</v>
      </c>
      <c r="H164" s="18">
        <f>Model!$W$26*((drdp!B164)*'DBH-U'!$B164+(drdp!E164)*'DBH-U'!$C164+(drdp!H164)*'DBH-U'!$D164)</f>
        <v>0</v>
      </c>
      <c r="I164" s="18">
        <f>Model!$W$26*((drdp!C164)*'DBH-U'!$B164+(drdp!F164)*'DBH-U'!$C164+(drdp!I164)*'DBH-U'!$D164)</f>
        <v>0</v>
      </c>
      <c r="J164" s="18">
        <f>Model!$W$26*((drdp!D164)*'DBH-U'!$B164+(drdp!G164)*'DBH-U'!$C164+(drdp!J164)*'DBH-U'!$D164)</f>
        <v>0</v>
      </c>
      <c r="K164" s="21">
        <f>SUM(E$3:E163)+H164</f>
        <v>0.71611461623074835</v>
      </c>
      <c r="L164" s="21">
        <f>SUM(F$3:F163)+I164</f>
        <v>5.0451785576857935</v>
      </c>
      <c r="M164" s="21">
        <f>SUM(G$3:G163)+J164</f>
        <v>0</v>
      </c>
      <c r="N164" s="21"/>
      <c r="O164" s="21"/>
      <c r="P164" s="21"/>
      <c r="Q164" s="19">
        <f t="shared" si="16"/>
        <v>0.51282014357931194</v>
      </c>
      <c r="R164" s="19">
        <f t="shared" si="17"/>
        <v>25.453826678932504</v>
      </c>
      <c r="S164" s="19">
        <f t="shared" si="18"/>
        <v>0</v>
      </c>
      <c r="T164" s="19">
        <f t="shared" si="19"/>
        <v>3.6129261066527625</v>
      </c>
      <c r="U164" s="19">
        <f t="shared" si="20"/>
        <v>0</v>
      </c>
      <c r="V164" s="19">
        <f t="shared" si="21"/>
        <v>0</v>
      </c>
    </row>
    <row r="165" spans="1:23" x14ac:dyDescent="0.25">
      <c r="A165" s="26">
        <f>Wellpath!E165</f>
        <v>0</v>
      </c>
      <c r="B165" s="22">
        <v>0</v>
      </c>
      <c r="C165" s="22">
        <v>0</v>
      </c>
      <c r="D165" s="22">
        <f t="shared" si="11"/>
        <v>4.7931219674804699E-5</v>
      </c>
      <c r="E165" s="20">
        <f>Model!$W$26*((drdp!B165+drdp!K165)*'DBH-U'!$B165+(drdp!E165+drdp!N165)*'DBH-U'!$C165+(drdp!H165+drdp!Q165)*'DBH-U'!$D165)</f>
        <v>0</v>
      </c>
      <c r="F165" s="20">
        <f>Model!$W$26*((drdp!C165+drdp!L165)*'DBH-U'!$B165+(drdp!F165+drdp!O165)*'DBH-U'!$C165+(drdp!I165+drdp!R165)*'DBH-U'!$D165)</f>
        <v>0</v>
      </c>
      <c r="G165" s="20">
        <f>Model!$W$26*((drdp!D165+drdp!M165)*'DBH-U'!$B165+(drdp!G165+drdp!P165)*'DBH-U'!$C165+(drdp!J165+drdp!S165)*'DBH-U'!$D165)</f>
        <v>0</v>
      </c>
      <c r="H165" s="18">
        <f>Model!$W$26*((drdp!B165)*'DBH-U'!$B165+(drdp!E165)*'DBH-U'!$C165+(drdp!H165)*'DBH-U'!$D165)</f>
        <v>0</v>
      </c>
      <c r="I165" s="18">
        <f>Model!$W$26*((drdp!C165)*'DBH-U'!$B165+(drdp!F165)*'DBH-U'!$C165+(drdp!I165)*'DBH-U'!$D165)</f>
        <v>0</v>
      </c>
      <c r="J165" s="18">
        <f>Model!$W$26*((drdp!D165)*'DBH-U'!$B165+(drdp!G165)*'DBH-U'!$C165+(drdp!J165)*'DBH-U'!$D165)</f>
        <v>0</v>
      </c>
      <c r="K165" s="21">
        <f>SUM(E$3:E164)+H165</f>
        <v>0.71611461623074835</v>
      </c>
      <c r="L165" s="21">
        <f>SUM(F$3:F164)+I165</f>
        <v>5.0451785576857935</v>
      </c>
      <c r="M165" s="21">
        <f>SUM(G$3:G164)+J165</f>
        <v>0</v>
      </c>
      <c r="N165" s="21"/>
      <c r="O165" s="21"/>
      <c r="P165" s="21"/>
      <c r="Q165" s="19">
        <f t="shared" si="16"/>
        <v>0.51282014357931194</v>
      </c>
      <c r="R165" s="19">
        <f t="shared" si="17"/>
        <v>25.453826678932504</v>
      </c>
      <c r="S165" s="19">
        <f t="shared" si="18"/>
        <v>0</v>
      </c>
      <c r="T165" s="19">
        <f t="shared" si="19"/>
        <v>3.6129261066527625</v>
      </c>
      <c r="U165" s="19">
        <f t="shared" si="20"/>
        <v>0</v>
      </c>
      <c r="V165" s="19">
        <f t="shared" si="21"/>
        <v>0</v>
      </c>
    </row>
    <row r="166" spans="1:23" x14ac:dyDescent="0.25">
      <c r="A166" s="26">
        <f>Wellpath!E166</f>
        <v>0</v>
      </c>
      <c r="B166" s="22">
        <v>0</v>
      </c>
      <c r="C166" s="22">
        <v>0</v>
      </c>
      <c r="D166" s="22">
        <f t="shared" si="11"/>
        <v>4.7931219674804699E-5</v>
      </c>
      <c r="E166" s="20">
        <f>Model!$W$26*((drdp!B166+drdp!K166)*'DBH-U'!$B166+(drdp!E166+drdp!N166)*'DBH-U'!$C166+(drdp!H166+drdp!Q166)*'DBH-U'!$D166)</f>
        <v>0</v>
      </c>
      <c r="F166" s="20">
        <f>Model!$W$26*((drdp!C166+drdp!L166)*'DBH-U'!$B166+(drdp!F166+drdp!O166)*'DBH-U'!$C166+(drdp!I166+drdp!R166)*'DBH-U'!$D166)</f>
        <v>0</v>
      </c>
      <c r="G166" s="20">
        <f>Model!$W$26*((drdp!D166+drdp!M166)*'DBH-U'!$B166+(drdp!G166+drdp!P166)*'DBH-U'!$C166+(drdp!J166+drdp!S166)*'DBH-U'!$D166)</f>
        <v>0</v>
      </c>
      <c r="H166" s="18">
        <f>Model!$W$26*((drdp!B166)*'DBH-U'!$B166+(drdp!E166)*'DBH-U'!$C166+(drdp!H166)*'DBH-U'!$D166)</f>
        <v>0</v>
      </c>
      <c r="I166" s="18">
        <f>Model!$W$26*((drdp!C166)*'DBH-U'!$B166+(drdp!F166)*'DBH-U'!$C166+(drdp!I166)*'DBH-U'!$D166)</f>
        <v>0</v>
      </c>
      <c r="J166" s="18">
        <f>Model!$W$26*((drdp!D166)*'DBH-U'!$B166+(drdp!G166)*'DBH-U'!$C166+(drdp!J166)*'DBH-U'!$D166)</f>
        <v>0</v>
      </c>
      <c r="K166" s="21">
        <f>SUM(E$3:E165)+H166</f>
        <v>0.71611461623074835</v>
      </c>
      <c r="L166" s="21">
        <f>SUM(F$3:F165)+I166</f>
        <v>5.0451785576857935</v>
      </c>
      <c r="M166" s="21">
        <f>SUM(G$3:G165)+J166</f>
        <v>0</v>
      </c>
      <c r="N166" s="21"/>
      <c r="O166" s="21"/>
      <c r="P166" s="21"/>
      <c r="Q166" s="19">
        <f t="shared" si="16"/>
        <v>0.51282014357931194</v>
      </c>
      <c r="R166" s="19">
        <f t="shared" si="17"/>
        <v>25.453826678932504</v>
      </c>
      <c r="S166" s="19">
        <f t="shared" si="18"/>
        <v>0</v>
      </c>
      <c r="T166" s="19">
        <f t="shared" si="19"/>
        <v>3.6129261066527625</v>
      </c>
      <c r="U166" s="19">
        <f t="shared" si="20"/>
        <v>0</v>
      </c>
      <c r="V166" s="19">
        <f t="shared" si="21"/>
        <v>0</v>
      </c>
    </row>
    <row r="167" spans="1:23" x14ac:dyDescent="0.25">
      <c r="A167" s="26">
        <f>Wellpath!E167</f>
        <v>0</v>
      </c>
      <c r="B167" s="22">
        <v>0</v>
      </c>
      <c r="C167" s="22">
        <v>0</v>
      </c>
      <c r="D167" s="22">
        <f t="shared" si="11"/>
        <v>4.7931219674804699E-5</v>
      </c>
      <c r="E167" s="20">
        <f>Model!$W$26*((drdp!B167+drdp!K167)*'DBH-U'!$B167+(drdp!E167+drdp!N167)*'DBH-U'!$C167+(drdp!H167+drdp!Q167)*'DBH-U'!$D167)</f>
        <v>0</v>
      </c>
      <c r="F167" s="20">
        <f>Model!$W$26*((drdp!C167+drdp!L167)*'DBH-U'!$B167+(drdp!F167+drdp!O167)*'DBH-U'!$C167+(drdp!I167+drdp!R167)*'DBH-U'!$D167)</f>
        <v>0</v>
      </c>
      <c r="G167" s="20">
        <f>Model!$W$26*((drdp!D167+drdp!M167)*'DBH-U'!$B167+(drdp!G167+drdp!P167)*'DBH-U'!$C167+(drdp!J167+drdp!S167)*'DBH-U'!$D167)</f>
        <v>0</v>
      </c>
      <c r="H167" s="18">
        <f>Model!$W$26*((drdp!B167)*'DBH-U'!$B167+(drdp!E167)*'DBH-U'!$C167+(drdp!H167)*'DBH-U'!$D167)</f>
        <v>0</v>
      </c>
      <c r="I167" s="18">
        <f>Model!$W$26*((drdp!C167)*'DBH-U'!$B167+(drdp!F167)*'DBH-U'!$C167+(drdp!I167)*'DBH-U'!$D167)</f>
        <v>0</v>
      </c>
      <c r="J167" s="18">
        <f>Model!$W$26*((drdp!D167)*'DBH-U'!$B167+(drdp!G167)*'DBH-U'!$C167+(drdp!J167)*'DBH-U'!$D167)</f>
        <v>0</v>
      </c>
      <c r="K167" s="21">
        <f>SUM(E$3:E166)+H167</f>
        <v>0.71611461623074835</v>
      </c>
      <c r="L167" s="21">
        <f>SUM(F$3:F166)+I167</f>
        <v>5.0451785576857935</v>
      </c>
      <c r="M167" s="21">
        <f>SUM(G$3:G166)+J167</f>
        <v>0</v>
      </c>
      <c r="N167" s="21"/>
      <c r="O167" s="21"/>
      <c r="P167" s="21"/>
      <c r="Q167" s="19">
        <f t="shared" si="16"/>
        <v>0.51282014357931194</v>
      </c>
      <c r="R167" s="19">
        <f t="shared" si="17"/>
        <v>25.453826678932504</v>
      </c>
      <c r="S167" s="19">
        <f t="shared" si="18"/>
        <v>0</v>
      </c>
      <c r="T167" s="19">
        <f t="shared" si="19"/>
        <v>3.6129261066527625</v>
      </c>
      <c r="U167" s="19">
        <f t="shared" si="20"/>
        <v>0</v>
      </c>
      <c r="V167" s="19">
        <f t="shared" si="21"/>
        <v>0</v>
      </c>
    </row>
    <row r="168" spans="1:23" x14ac:dyDescent="0.25">
      <c r="A168" s="26">
        <f>Wellpath!E168</f>
        <v>0</v>
      </c>
      <c r="B168" s="22">
        <v>0</v>
      </c>
      <c r="C168" s="22">
        <v>0</v>
      </c>
      <c r="D168" s="22">
        <f t="shared" si="11"/>
        <v>4.7931219674804699E-5</v>
      </c>
      <c r="E168" s="20">
        <f>Model!$W$26*((drdp!B168+drdp!K168)*'DBH-U'!$B168+(drdp!E168+drdp!N168)*'DBH-U'!$C168+(drdp!H168+drdp!Q168)*'DBH-U'!$D168)</f>
        <v>0</v>
      </c>
      <c r="F168" s="20">
        <f>Model!$W$26*((drdp!C168+drdp!L168)*'DBH-U'!$B168+(drdp!F168+drdp!O168)*'DBH-U'!$C168+(drdp!I168+drdp!R168)*'DBH-U'!$D168)</f>
        <v>0</v>
      </c>
      <c r="G168" s="20">
        <f>Model!$W$26*((drdp!D168+drdp!M168)*'DBH-U'!$B168+(drdp!G168+drdp!P168)*'DBH-U'!$C168+(drdp!J168+drdp!S168)*'DBH-U'!$D168)</f>
        <v>0</v>
      </c>
      <c r="H168" s="18">
        <f>Model!$W$26*((drdp!B168)*'DBH-U'!$B168+(drdp!E168)*'DBH-U'!$C168+(drdp!H168)*'DBH-U'!$D168)</f>
        <v>0</v>
      </c>
      <c r="I168" s="18">
        <f>Model!$W$26*((drdp!C168)*'DBH-U'!$B168+(drdp!F168)*'DBH-U'!$C168+(drdp!I168)*'DBH-U'!$D168)</f>
        <v>0</v>
      </c>
      <c r="J168" s="18">
        <f>Model!$W$26*((drdp!D168)*'DBH-U'!$B168+(drdp!G168)*'DBH-U'!$C168+(drdp!J168)*'DBH-U'!$D168)</f>
        <v>0</v>
      </c>
      <c r="K168" s="21">
        <f>SUM(E$3:E167)+H168</f>
        <v>0.71611461623074835</v>
      </c>
      <c r="L168" s="21">
        <f>SUM(F$3:F167)+I168</f>
        <v>5.0451785576857935</v>
      </c>
      <c r="M168" s="21">
        <f>SUM(G$3:G167)+J168</f>
        <v>0</v>
      </c>
      <c r="N168" s="21"/>
      <c r="O168" s="21"/>
      <c r="P168" s="21"/>
      <c r="Q168" s="19">
        <f t="shared" si="16"/>
        <v>0.51282014357931194</v>
      </c>
      <c r="R168" s="19">
        <f t="shared" si="17"/>
        <v>25.453826678932504</v>
      </c>
      <c r="S168" s="19">
        <f t="shared" si="18"/>
        <v>0</v>
      </c>
      <c r="T168" s="19">
        <f t="shared" si="19"/>
        <v>3.6129261066527625</v>
      </c>
      <c r="U168" s="19">
        <f t="shared" si="20"/>
        <v>0</v>
      </c>
      <c r="V168" s="19">
        <f t="shared" si="21"/>
        <v>0</v>
      </c>
    </row>
    <row r="169" spans="1:23" x14ac:dyDescent="0.25">
      <c r="A169" s="26">
        <f>Wellpath!E169</f>
        <v>0</v>
      </c>
      <c r="B169" s="22">
        <v>0</v>
      </c>
      <c r="C169" s="22">
        <v>0</v>
      </c>
      <c r="D169" s="22">
        <f t="shared" si="11"/>
        <v>4.7931219674804699E-5</v>
      </c>
      <c r="E169" s="20">
        <f>Model!$W$26*((drdp!B169+drdp!K169)*'DBH-U'!$B169+(drdp!E169+drdp!N169)*'DBH-U'!$C169+(drdp!H169+drdp!Q169)*'DBH-U'!$D169)</f>
        <v>0</v>
      </c>
      <c r="F169" s="20">
        <f>Model!$W$26*((drdp!C169+drdp!L169)*'DBH-U'!$B169+(drdp!F169+drdp!O169)*'DBH-U'!$C169+(drdp!I169+drdp!R169)*'DBH-U'!$D169)</f>
        <v>0</v>
      </c>
      <c r="G169" s="20">
        <f>Model!$W$26*((drdp!D169+drdp!M169)*'DBH-U'!$B169+(drdp!G169+drdp!P169)*'DBH-U'!$C169+(drdp!J169+drdp!S169)*'DBH-U'!$D169)</f>
        <v>0</v>
      </c>
      <c r="H169" s="18">
        <f>Model!$W$26*((drdp!B169)*'DBH-U'!$B169+(drdp!E169)*'DBH-U'!$C169+(drdp!H169)*'DBH-U'!$D169)</f>
        <v>0</v>
      </c>
      <c r="I169" s="18">
        <f>Model!$W$26*((drdp!C169)*'DBH-U'!$B169+(drdp!F169)*'DBH-U'!$C169+(drdp!I169)*'DBH-U'!$D169)</f>
        <v>0</v>
      </c>
      <c r="J169" s="18">
        <f>Model!$W$26*((drdp!D169)*'DBH-U'!$B169+(drdp!G169)*'DBH-U'!$C169+(drdp!J169)*'DBH-U'!$D169)</f>
        <v>0</v>
      </c>
      <c r="K169" s="21">
        <f>SUM(E$3:E168)+H169</f>
        <v>0.71611461623074835</v>
      </c>
      <c r="L169" s="21">
        <f>SUM(F$3:F168)+I169</f>
        <v>5.0451785576857935</v>
      </c>
      <c r="M169" s="21">
        <f>SUM(G$3:G168)+J169</f>
        <v>0</v>
      </c>
      <c r="N169" s="21"/>
      <c r="O169" s="21"/>
      <c r="P169" s="21"/>
      <c r="Q169" s="19">
        <f t="shared" si="16"/>
        <v>0.51282014357931194</v>
      </c>
      <c r="R169" s="19">
        <f t="shared" si="17"/>
        <v>25.453826678932504</v>
      </c>
      <c r="S169" s="19">
        <f t="shared" si="18"/>
        <v>0</v>
      </c>
      <c r="T169" s="19">
        <f t="shared" si="19"/>
        <v>3.6129261066527625</v>
      </c>
      <c r="U169" s="19">
        <f t="shared" si="20"/>
        <v>0</v>
      </c>
      <c r="V169" s="19">
        <f t="shared" si="21"/>
        <v>0</v>
      </c>
    </row>
    <row r="170" spans="1:23" x14ac:dyDescent="0.25">
      <c r="A170" s="26">
        <f>Wellpath!E170</f>
        <v>0</v>
      </c>
      <c r="B170" s="22">
        <v>0</v>
      </c>
      <c r="C170" s="22">
        <v>0</v>
      </c>
      <c r="D170" s="22">
        <f t="shared" si="11"/>
        <v>4.7931219674804699E-5</v>
      </c>
      <c r="E170" s="20">
        <f>Model!$W$26*((drdp!B170+drdp!K170)*'DBH-U'!$B170+(drdp!E170+drdp!N170)*'DBH-U'!$C170+(drdp!H170+drdp!Q170)*'DBH-U'!$D170)</f>
        <v>0</v>
      </c>
      <c r="F170" s="20">
        <f>Model!$W$26*((drdp!C170+drdp!L170)*'DBH-U'!$B170+(drdp!F170+drdp!O170)*'DBH-U'!$C170+(drdp!I170+drdp!R170)*'DBH-U'!$D170)</f>
        <v>0</v>
      </c>
      <c r="G170" s="20">
        <f>Model!$W$26*((drdp!D170+drdp!M170)*'DBH-U'!$B170+(drdp!G170+drdp!P170)*'DBH-U'!$C170+(drdp!J170+drdp!S170)*'DBH-U'!$D170)</f>
        <v>0</v>
      </c>
      <c r="H170" s="18">
        <f>Model!$W$26*((drdp!B170)*'DBH-U'!$B170+(drdp!E170)*'DBH-U'!$C170+(drdp!H170)*'DBH-U'!$D170)</f>
        <v>0</v>
      </c>
      <c r="I170" s="18">
        <f>Model!$W$26*((drdp!C170)*'DBH-U'!$B170+(drdp!F170)*'DBH-U'!$C170+(drdp!I170)*'DBH-U'!$D170)</f>
        <v>0</v>
      </c>
      <c r="J170" s="18">
        <f>Model!$W$26*((drdp!D170)*'DBH-U'!$B170+(drdp!G170)*'DBH-U'!$C170+(drdp!J170)*'DBH-U'!$D170)</f>
        <v>0</v>
      </c>
      <c r="K170" s="21">
        <f>SUM(E$3:E169)+H170</f>
        <v>0.71611461623074835</v>
      </c>
      <c r="L170" s="21">
        <f>SUM(F$3:F169)+I170</f>
        <v>5.0451785576857935</v>
      </c>
      <c r="M170" s="21">
        <f>SUM(G$3:G169)+J170</f>
        <v>0</v>
      </c>
      <c r="N170" s="21"/>
      <c r="O170" s="21"/>
      <c r="P170" s="21"/>
      <c r="Q170" s="19">
        <f t="shared" si="16"/>
        <v>0.51282014357931194</v>
      </c>
      <c r="R170" s="19">
        <f t="shared" si="17"/>
        <v>25.453826678932504</v>
      </c>
      <c r="S170" s="19">
        <f t="shared" si="18"/>
        <v>0</v>
      </c>
      <c r="T170" s="19">
        <f t="shared" si="19"/>
        <v>3.6129261066527625</v>
      </c>
      <c r="U170" s="19">
        <f t="shared" si="20"/>
        <v>0</v>
      </c>
      <c r="V170" s="19">
        <f t="shared" si="21"/>
        <v>0</v>
      </c>
    </row>
    <row r="171" spans="1:23" x14ac:dyDescent="0.25">
      <c r="A171" s="26">
        <f>Wellpath!E171</f>
        <v>0</v>
      </c>
      <c r="B171" s="22">
        <v>0</v>
      </c>
      <c r="C171" s="22">
        <v>0</v>
      </c>
      <c r="D171" s="22">
        <f t="shared" si="11"/>
        <v>4.7931219674804699E-5</v>
      </c>
      <c r="E171" s="20">
        <f>Model!$W$26*((drdp!B171+drdp!K171)*'DBH-U'!$B171+(drdp!E171+drdp!N171)*'DBH-U'!$C171+(drdp!H171+drdp!Q171)*'DBH-U'!$D171)</f>
        <v>0</v>
      </c>
      <c r="F171" s="20">
        <f>Model!$W$26*((drdp!C171+drdp!L171)*'DBH-U'!$B171+(drdp!F171+drdp!O171)*'DBH-U'!$C171+(drdp!I171+drdp!R171)*'DBH-U'!$D171)</f>
        <v>0</v>
      </c>
      <c r="G171" s="20">
        <f>Model!$W$26*((drdp!D171+drdp!M171)*'DBH-U'!$B171+(drdp!G171+drdp!P171)*'DBH-U'!$C171+(drdp!J171+drdp!S171)*'DBH-U'!$D171)</f>
        <v>0</v>
      </c>
      <c r="H171" s="18">
        <f>Model!$W$26*((drdp!B171)*'DBH-U'!$B171+(drdp!E171)*'DBH-U'!$C171+(drdp!H171)*'DBH-U'!$D171)</f>
        <v>0</v>
      </c>
      <c r="I171" s="18">
        <f>Model!$W$26*((drdp!C171)*'DBH-U'!$B171+(drdp!F171)*'DBH-U'!$C171+(drdp!I171)*'DBH-U'!$D171)</f>
        <v>0</v>
      </c>
      <c r="J171" s="18">
        <f>Model!$W$26*((drdp!D171)*'DBH-U'!$B171+(drdp!G171)*'DBH-U'!$C171+(drdp!J171)*'DBH-U'!$D171)</f>
        <v>0</v>
      </c>
      <c r="K171" s="21">
        <f>SUM(E$3:E170)+H171</f>
        <v>0.71611461623074835</v>
      </c>
      <c r="L171" s="21">
        <f>SUM(F$3:F170)+I171</f>
        <v>5.0451785576857935</v>
      </c>
      <c r="M171" s="21">
        <f>SUM(G$3:G170)+J171</f>
        <v>0</v>
      </c>
      <c r="N171" s="21"/>
      <c r="O171" s="21"/>
      <c r="P171" s="21"/>
      <c r="Q171" s="19">
        <f t="shared" si="16"/>
        <v>0.51282014357931194</v>
      </c>
      <c r="R171" s="19">
        <f t="shared" si="17"/>
        <v>25.453826678932504</v>
      </c>
      <c r="S171" s="19">
        <f t="shared" si="18"/>
        <v>0</v>
      </c>
      <c r="T171" s="19">
        <f t="shared" si="19"/>
        <v>3.6129261066527625</v>
      </c>
      <c r="U171" s="19">
        <f t="shared" si="20"/>
        <v>0</v>
      </c>
      <c r="V171" s="19">
        <f t="shared" si="21"/>
        <v>0</v>
      </c>
    </row>
    <row r="172" spans="1:23" x14ac:dyDescent="0.25">
      <c r="A172" s="26">
        <f>Wellpath!E172</f>
        <v>0</v>
      </c>
      <c r="B172" s="22">
        <v>0</v>
      </c>
      <c r="C172" s="22">
        <v>0</v>
      </c>
      <c r="D172" s="22">
        <f t="shared" si="11"/>
        <v>4.7931219674804699E-5</v>
      </c>
      <c r="E172" s="20">
        <f>Model!$W$26*((drdp!B172+drdp!K172)*'DBH-U'!$B172+(drdp!E172+drdp!N172)*'DBH-U'!$C172+(drdp!H172+drdp!Q172)*'DBH-U'!$D172)</f>
        <v>0</v>
      </c>
      <c r="F172" s="20">
        <f>Model!$W$26*((drdp!C172+drdp!L172)*'DBH-U'!$B172+(drdp!F172+drdp!O172)*'DBH-U'!$C172+(drdp!I172+drdp!R172)*'DBH-U'!$D172)</f>
        <v>0</v>
      </c>
      <c r="G172" s="20">
        <f>Model!$W$26*((drdp!D172+drdp!M172)*'DBH-U'!$B172+(drdp!G172+drdp!P172)*'DBH-U'!$C172+(drdp!J172+drdp!S172)*'DBH-U'!$D172)</f>
        <v>0</v>
      </c>
      <c r="H172" s="18">
        <f>Model!$W$26*((drdp!B172)*'DBH-U'!$B172+(drdp!E172)*'DBH-U'!$C172+(drdp!H172)*'DBH-U'!$D172)</f>
        <v>0</v>
      </c>
      <c r="I172" s="18">
        <f>Model!$W$26*((drdp!C172)*'DBH-U'!$B172+(drdp!F172)*'DBH-U'!$C172+(drdp!I172)*'DBH-U'!$D172)</f>
        <v>0</v>
      </c>
      <c r="J172" s="18">
        <f>Model!$W$26*((drdp!D172)*'DBH-U'!$B172+(drdp!G172)*'DBH-U'!$C172+(drdp!J172)*'DBH-U'!$D172)</f>
        <v>0</v>
      </c>
      <c r="K172" s="21">
        <f>SUM(E$3:E171)+H172</f>
        <v>0.71611461623074835</v>
      </c>
      <c r="L172" s="21">
        <f>SUM(F$3:F171)+I172</f>
        <v>5.0451785576857935</v>
      </c>
      <c r="M172" s="21">
        <f>SUM(G$3:G171)+J172</f>
        <v>0</v>
      </c>
      <c r="N172" s="21"/>
      <c r="O172" s="21"/>
      <c r="P172" s="21"/>
      <c r="Q172" s="19">
        <f t="shared" si="16"/>
        <v>0.51282014357931194</v>
      </c>
      <c r="R172" s="19">
        <f t="shared" si="17"/>
        <v>25.453826678932504</v>
      </c>
      <c r="S172" s="19">
        <f t="shared" si="18"/>
        <v>0</v>
      </c>
      <c r="T172" s="19">
        <f t="shared" si="19"/>
        <v>3.6129261066527625</v>
      </c>
      <c r="U172" s="19">
        <f t="shared" si="20"/>
        <v>0</v>
      </c>
      <c r="V172" s="19">
        <f t="shared" si="21"/>
        <v>0</v>
      </c>
    </row>
    <row r="173" spans="1:23" x14ac:dyDescent="0.25">
      <c r="A173" s="26">
        <f>Wellpath!E173</f>
        <v>0</v>
      </c>
      <c r="B173" s="22">
        <v>0</v>
      </c>
      <c r="C173" s="22">
        <v>0</v>
      </c>
      <c r="D173" s="22">
        <f t="shared" si="11"/>
        <v>4.7931219674804699E-5</v>
      </c>
      <c r="E173" s="20">
        <f>Model!$W$26*((drdp!B173+drdp!K173)*'DBH-U'!$B173+(drdp!E173+drdp!N173)*'DBH-U'!$C173+(drdp!H173+drdp!Q173)*'DBH-U'!$D173)</f>
        <v>0</v>
      </c>
      <c r="F173" s="20">
        <f>Model!$W$26*((drdp!C173+drdp!L173)*'DBH-U'!$B173+(drdp!F173+drdp!O173)*'DBH-U'!$C173+(drdp!I173+drdp!R173)*'DBH-U'!$D173)</f>
        <v>0</v>
      </c>
      <c r="G173" s="20">
        <f>Model!$W$26*((drdp!D173+drdp!M173)*'DBH-U'!$B173+(drdp!G173+drdp!P173)*'DBH-U'!$C173+(drdp!J173+drdp!S173)*'DBH-U'!$D173)</f>
        <v>0</v>
      </c>
      <c r="H173" s="18">
        <f>Model!$W$26*((drdp!B173)*'DBH-U'!$B173+(drdp!E173)*'DBH-U'!$C173+(drdp!H173)*'DBH-U'!$D173)</f>
        <v>0</v>
      </c>
      <c r="I173" s="18">
        <f>Model!$W$26*((drdp!C173)*'DBH-U'!$B173+(drdp!F173)*'DBH-U'!$C173+(drdp!I173)*'DBH-U'!$D173)</f>
        <v>0</v>
      </c>
      <c r="J173" s="18">
        <f>Model!$W$26*((drdp!D173)*'DBH-U'!$B173+(drdp!G173)*'DBH-U'!$C173+(drdp!J173)*'DBH-U'!$D173)</f>
        <v>0</v>
      </c>
      <c r="K173" s="21">
        <f>SUM(E$3:E172)+H173</f>
        <v>0.71611461623074835</v>
      </c>
      <c r="L173" s="21">
        <f>SUM(F$3:F172)+I173</f>
        <v>5.0451785576857935</v>
      </c>
      <c r="M173" s="21">
        <f>SUM(G$3:G172)+J173</f>
        <v>0</v>
      </c>
      <c r="N173" s="21"/>
      <c r="O173" s="21"/>
      <c r="P173" s="21"/>
      <c r="Q173" s="19">
        <f t="shared" si="16"/>
        <v>0.51282014357931194</v>
      </c>
      <c r="R173" s="19">
        <f t="shared" si="17"/>
        <v>25.453826678932504</v>
      </c>
      <c r="S173" s="19">
        <f t="shared" si="18"/>
        <v>0</v>
      </c>
      <c r="T173" s="19">
        <f t="shared" si="19"/>
        <v>3.6129261066527625</v>
      </c>
      <c r="U173" s="19">
        <f t="shared" si="20"/>
        <v>0</v>
      </c>
      <c r="V173" s="19">
        <f t="shared" si="21"/>
        <v>0</v>
      </c>
      <c r="W173" s="10" t="s">
        <v>62</v>
      </c>
    </row>
    <row r="174" spans="1:23" x14ac:dyDescent="0.25">
      <c r="A174" s="26">
        <f>Wellpath!E174</f>
        <v>0</v>
      </c>
      <c r="B174" s="22">
        <v>0</v>
      </c>
      <c r="C174" s="22">
        <v>0</v>
      </c>
      <c r="D174" s="22">
        <f t="shared" si="11"/>
        <v>4.7931219674804699E-5</v>
      </c>
      <c r="E174" s="20">
        <f>Model!$W$26*((drdp!B174+drdp!K174)*'DBH-U'!$B174+(drdp!E174+drdp!N174)*'DBH-U'!$C174+(drdp!H174+drdp!Q174)*'DBH-U'!$D174)</f>
        <v>0</v>
      </c>
      <c r="F174" s="20">
        <f>Model!$W$26*((drdp!C174+drdp!L174)*'DBH-U'!$B174+(drdp!F174+drdp!O174)*'DBH-U'!$C174+(drdp!I174+drdp!R174)*'DBH-U'!$D174)</f>
        <v>0</v>
      </c>
      <c r="G174" s="20">
        <f>Model!$W$26*((drdp!D174+drdp!M174)*'DBH-U'!$B174+(drdp!G174+drdp!P174)*'DBH-U'!$C174+(drdp!J174+drdp!S174)*'DBH-U'!$D174)</f>
        <v>0</v>
      </c>
      <c r="H174" s="18">
        <f>Model!$W$26*((drdp!B174)*'DBH-U'!$B174+(drdp!E174)*'DBH-U'!$C174+(drdp!H174)*'DBH-U'!$D174)</f>
        <v>0</v>
      </c>
      <c r="I174" s="18">
        <f>Model!$W$26*((drdp!C174)*'DBH-U'!$B174+(drdp!F174)*'DBH-U'!$C174+(drdp!I174)*'DBH-U'!$D174)</f>
        <v>0</v>
      </c>
      <c r="J174" s="18">
        <f>Model!$W$26*((drdp!D174)*'DBH-U'!$B174+(drdp!G174)*'DBH-U'!$C174+(drdp!J174)*'DBH-U'!$D174)</f>
        <v>0</v>
      </c>
      <c r="K174" s="21">
        <f>SUM(E$3:E173)+H174</f>
        <v>0.71611461623074835</v>
      </c>
      <c r="L174" s="21">
        <f>SUM(F$3:F173)+I174</f>
        <v>5.0451785576857935</v>
      </c>
      <c r="M174" s="21">
        <f>SUM(G$3:G173)+J174</f>
        <v>0</v>
      </c>
      <c r="N174" s="21"/>
      <c r="O174" s="21"/>
      <c r="P174" s="21"/>
      <c r="Q174" s="19">
        <f t="shared" si="16"/>
        <v>0.51282014357931194</v>
      </c>
      <c r="R174" s="19">
        <f t="shared" si="17"/>
        <v>25.453826678932504</v>
      </c>
      <c r="S174" s="19">
        <f t="shared" si="18"/>
        <v>0</v>
      </c>
      <c r="T174" s="19">
        <f t="shared" si="19"/>
        <v>3.6129261066527625</v>
      </c>
      <c r="U174" s="19">
        <f t="shared" si="20"/>
        <v>0</v>
      </c>
      <c r="V174" s="19">
        <f t="shared" si="21"/>
        <v>0</v>
      </c>
    </row>
    <row r="175" spans="1:23" x14ac:dyDescent="0.25">
      <c r="A175" s="26">
        <f>Wellpath!E175</f>
        <v>0</v>
      </c>
      <c r="B175" s="22">
        <v>0</v>
      </c>
      <c r="C175" s="22">
        <v>0</v>
      </c>
      <c r="D175" s="22">
        <f t="shared" si="11"/>
        <v>4.7931219674804699E-5</v>
      </c>
      <c r="E175" s="20">
        <f>Model!$W$26*((drdp!B175+drdp!K175)*'DBH-U'!$B175+(drdp!E175+drdp!N175)*'DBH-U'!$C175+(drdp!H175+drdp!Q175)*'DBH-U'!$D175)</f>
        <v>0</v>
      </c>
      <c r="F175" s="20">
        <f>Model!$W$26*((drdp!C175+drdp!L175)*'DBH-U'!$B175+(drdp!F175+drdp!O175)*'DBH-U'!$C175+(drdp!I175+drdp!R175)*'DBH-U'!$D175)</f>
        <v>0</v>
      </c>
      <c r="G175" s="20">
        <f>Model!$W$26*((drdp!D175+drdp!M175)*'DBH-U'!$B175+(drdp!G175+drdp!P175)*'DBH-U'!$C175+(drdp!J175+drdp!S175)*'DBH-U'!$D175)</f>
        <v>0</v>
      </c>
      <c r="H175" s="18">
        <f>Model!$W$26*((drdp!B175)*'DBH-U'!$B175+(drdp!E175)*'DBH-U'!$C175+(drdp!H175)*'DBH-U'!$D175)</f>
        <v>0</v>
      </c>
      <c r="I175" s="18">
        <f>Model!$W$26*((drdp!C175)*'DBH-U'!$B175+(drdp!F175)*'DBH-U'!$C175+(drdp!I175)*'DBH-U'!$D175)</f>
        <v>0</v>
      </c>
      <c r="J175" s="18">
        <f>Model!$W$26*((drdp!D175)*'DBH-U'!$B175+(drdp!G175)*'DBH-U'!$C175+(drdp!J175)*'DBH-U'!$D175)</f>
        <v>0</v>
      </c>
      <c r="K175" s="21">
        <f>SUM(E$3:E174)+H175</f>
        <v>0.71611461623074835</v>
      </c>
      <c r="L175" s="21">
        <f>SUM(F$3:F174)+I175</f>
        <v>5.0451785576857935</v>
      </c>
      <c r="M175" s="21">
        <f>SUM(G$3:G174)+J175</f>
        <v>0</v>
      </c>
      <c r="N175" s="21"/>
      <c r="O175" s="21"/>
      <c r="P175" s="21"/>
      <c r="Q175" s="19">
        <f t="shared" si="16"/>
        <v>0.51282014357931194</v>
      </c>
      <c r="R175" s="19">
        <f t="shared" si="17"/>
        <v>25.453826678932504</v>
      </c>
      <c r="S175" s="19">
        <f t="shared" si="18"/>
        <v>0</v>
      </c>
      <c r="T175" s="19">
        <f t="shared" si="19"/>
        <v>3.6129261066527625</v>
      </c>
      <c r="U175" s="19">
        <f t="shared" si="20"/>
        <v>0</v>
      </c>
      <c r="V175" s="19">
        <f t="shared" si="21"/>
        <v>0</v>
      </c>
    </row>
    <row r="176" spans="1:23" x14ac:dyDescent="0.25">
      <c r="A176" s="26">
        <f>Wellpath!E176</f>
        <v>0</v>
      </c>
      <c r="B176" s="22">
        <v>0</v>
      </c>
      <c r="C176" s="22">
        <v>0</v>
      </c>
      <c r="D176" s="22">
        <f t="shared" si="11"/>
        <v>4.7931219674804699E-5</v>
      </c>
      <c r="E176" s="20">
        <f>Model!$W$26*((drdp!B176+drdp!K176)*'DBH-U'!$B176+(drdp!E176+drdp!N176)*'DBH-U'!$C176+(drdp!H176+drdp!Q176)*'DBH-U'!$D176)</f>
        <v>0</v>
      </c>
      <c r="F176" s="20">
        <f>Model!$W$26*((drdp!C176+drdp!L176)*'DBH-U'!$B176+(drdp!F176+drdp!O176)*'DBH-U'!$C176+(drdp!I176+drdp!R176)*'DBH-U'!$D176)</f>
        <v>0</v>
      </c>
      <c r="G176" s="20">
        <f>Model!$W$26*((drdp!D176+drdp!M176)*'DBH-U'!$B176+(drdp!G176+drdp!P176)*'DBH-U'!$C176+(drdp!J176+drdp!S176)*'DBH-U'!$D176)</f>
        <v>0</v>
      </c>
      <c r="H176" s="18">
        <f>Model!$W$26*((drdp!B176)*'DBH-U'!$B176+(drdp!E176)*'DBH-U'!$C176+(drdp!H176)*'DBH-U'!$D176)</f>
        <v>0</v>
      </c>
      <c r="I176" s="18">
        <f>Model!$W$26*((drdp!C176)*'DBH-U'!$B176+(drdp!F176)*'DBH-U'!$C176+(drdp!I176)*'DBH-U'!$D176)</f>
        <v>0</v>
      </c>
      <c r="J176" s="18">
        <f>Model!$W$26*((drdp!D176)*'DBH-U'!$B176+(drdp!G176)*'DBH-U'!$C176+(drdp!J176)*'DBH-U'!$D176)</f>
        <v>0</v>
      </c>
      <c r="K176" s="21">
        <f>SUM(E$3:E175)+H176</f>
        <v>0.71611461623074835</v>
      </c>
      <c r="L176" s="21">
        <f>SUM(F$3:F175)+I176</f>
        <v>5.0451785576857935</v>
      </c>
      <c r="M176" s="21">
        <f>SUM(G$3:G175)+J176</f>
        <v>0</v>
      </c>
      <c r="N176" s="21"/>
      <c r="O176" s="21"/>
      <c r="P176" s="21"/>
      <c r="Q176" s="19">
        <f t="shared" si="16"/>
        <v>0.51282014357931194</v>
      </c>
      <c r="R176" s="19">
        <f t="shared" si="17"/>
        <v>25.453826678932504</v>
      </c>
      <c r="S176" s="19">
        <f t="shared" si="18"/>
        <v>0</v>
      </c>
      <c r="T176" s="19">
        <f t="shared" si="19"/>
        <v>3.6129261066527625</v>
      </c>
      <c r="U176" s="19">
        <f t="shared" si="20"/>
        <v>0</v>
      </c>
      <c r="V176" s="19">
        <f t="shared" si="21"/>
        <v>0</v>
      </c>
    </row>
    <row r="177" spans="1:22" x14ac:dyDescent="0.25">
      <c r="A177" s="26">
        <f>Wellpath!E177</f>
        <v>0</v>
      </c>
      <c r="B177" s="22">
        <v>0</v>
      </c>
      <c r="C177" s="22">
        <v>0</v>
      </c>
      <c r="D177" s="22">
        <f t="shared" si="11"/>
        <v>4.7931219674804699E-5</v>
      </c>
      <c r="E177" s="20">
        <f>Model!$W$26*((drdp!B177+drdp!K177)*'DBH-U'!$B177+(drdp!E177+drdp!N177)*'DBH-U'!$C177+(drdp!H177+drdp!Q177)*'DBH-U'!$D177)</f>
        <v>0</v>
      </c>
      <c r="F177" s="20">
        <f>Model!$W$26*((drdp!C177+drdp!L177)*'DBH-U'!$B177+(drdp!F177+drdp!O177)*'DBH-U'!$C177+(drdp!I177+drdp!R177)*'DBH-U'!$D177)</f>
        <v>0</v>
      </c>
      <c r="G177" s="20">
        <f>Model!$W$26*((drdp!D177+drdp!M177)*'DBH-U'!$B177+(drdp!G177+drdp!P177)*'DBH-U'!$C177+(drdp!J177+drdp!S177)*'DBH-U'!$D177)</f>
        <v>0</v>
      </c>
      <c r="H177" s="18">
        <f>Model!$W$26*((drdp!B177)*'DBH-U'!$B177+(drdp!E177)*'DBH-U'!$C177+(drdp!H177)*'DBH-U'!$D177)</f>
        <v>0</v>
      </c>
      <c r="I177" s="18">
        <f>Model!$W$26*((drdp!C177)*'DBH-U'!$B177+(drdp!F177)*'DBH-U'!$C177+(drdp!I177)*'DBH-U'!$D177)</f>
        <v>0</v>
      </c>
      <c r="J177" s="18">
        <f>Model!$W$26*((drdp!D177)*'DBH-U'!$B177+(drdp!G177)*'DBH-U'!$C177+(drdp!J177)*'DBH-U'!$D177)</f>
        <v>0</v>
      </c>
      <c r="K177" s="21">
        <f>SUM(E$3:E176)+H177</f>
        <v>0.71611461623074835</v>
      </c>
      <c r="L177" s="21">
        <f>SUM(F$3:F176)+I177</f>
        <v>5.0451785576857935</v>
      </c>
      <c r="M177" s="21">
        <f>SUM(G$3:G176)+J177</f>
        <v>0</v>
      </c>
      <c r="N177" s="21"/>
      <c r="O177" s="21"/>
      <c r="P177" s="21"/>
      <c r="Q177" s="19">
        <f t="shared" si="16"/>
        <v>0.51282014357931194</v>
      </c>
      <c r="R177" s="19">
        <f t="shared" si="17"/>
        <v>25.453826678932504</v>
      </c>
      <c r="S177" s="19">
        <f t="shared" si="18"/>
        <v>0</v>
      </c>
      <c r="T177" s="19">
        <f t="shared" si="19"/>
        <v>3.6129261066527625</v>
      </c>
      <c r="U177" s="19">
        <f t="shared" si="20"/>
        <v>0</v>
      </c>
      <c r="V177" s="19">
        <f t="shared" si="21"/>
        <v>0</v>
      </c>
    </row>
    <row r="178" spans="1:22" x14ac:dyDescent="0.25">
      <c r="A178" s="26">
        <f>Wellpath!E178</f>
        <v>0</v>
      </c>
      <c r="B178" s="22">
        <v>0</v>
      </c>
      <c r="C178" s="22">
        <v>0</v>
      </c>
      <c r="D178" s="22">
        <f t="shared" si="11"/>
        <v>4.7931219674804699E-5</v>
      </c>
      <c r="E178" s="20">
        <f>Model!$W$26*((drdp!B178+drdp!K178)*'DBH-U'!$B178+(drdp!E178+drdp!N178)*'DBH-U'!$C178+(drdp!H178+drdp!Q178)*'DBH-U'!$D178)</f>
        <v>0</v>
      </c>
      <c r="F178" s="20">
        <f>Model!$W$26*((drdp!C178+drdp!L178)*'DBH-U'!$B178+(drdp!F178+drdp!O178)*'DBH-U'!$C178+(drdp!I178+drdp!R178)*'DBH-U'!$D178)</f>
        <v>0</v>
      </c>
      <c r="G178" s="20">
        <f>Model!$W$26*((drdp!D178+drdp!M178)*'DBH-U'!$B178+(drdp!G178+drdp!P178)*'DBH-U'!$C178+(drdp!J178+drdp!S178)*'DBH-U'!$D178)</f>
        <v>0</v>
      </c>
      <c r="H178" s="18">
        <f>Model!$W$26*((drdp!B178)*'DBH-U'!$B178+(drdp!E178)*'DBH-U'!$C178+(drdp!H178)*'DBH-U'!$D178)</f>
        <v>0</v>
      </c>
      <c r="I178" s="18">
        <f>Model!$W$26*((drdp!C178)*'DBH-U'!$B178+(drdp!F178)*'DBH-U'!$C178+(drdp!I178)*'DBH-U'!$D178)</f>
        <v>0</v>
      </c>
      <c r="J178" s="18">
        <f>Model!$W$26*((drdp!D178)*'DBH-U'!$B178+(drdp!G178)*'DBH-U'!$C178+(drdp!J178)*'DBH-U'!$D178)</f>
        <v>0</v>
      </c>
      <c r="K178" s="21">
        <f>SUM(E$3:E177)+H178</f>
        <v>0.71611461623074835</v>
      </c>
      <c r="L178" s="21">
        <f>SUM(F$3:F177)+I178</f>
        <v>5.0451785576857935</v>
      </c>
      <c r="M178" s="21">
        <f>SUM(G$3:G177)+J178</f>
        <v>0</v>
      </c>
      <c r="N178" s="21"/>
      <c r="O178" s="21"/>
      <c r="P178" s="21"/>
      <c r="Q178" s="19">
        <f t="shared" si="16"/>
        <v>0.51282014357931194</v>
      </c>
      <c r="R178" s="19">
        <f t="shared" si="17"/>
        <v>25.453826678932504</v>
      </c>
      <c r="S178" s="19">
        <f t="shared" si="18"/>
        <v>0</v>
      </c>
      <c r="T178" s="19">
        <f t="shared" si="19"/>
        <v>3.6129261066527625</v>
      </c>
      <c r="U178" s="19">
        <f t="shared" si="20"/>
        <v>0</v>
      </c>
      <c r="V178" s="19">
        <f t="shared" si="21"/>
        <v>0</v>
      </c>
    </row>
    <row r="179" spans="1:22" x14ac:dyDescent="0.25">
      <c r="A179" s="26">
        <f>Wellpath!E179</f>
        <v>0</v>
      </c>
      <c r="B179" s="22">
        <v>0</v>
      </c>
      <c r="C179" s="22">
        <v>0</v>
      </c>
      <c r="D179" s="22">
        <f t="shared" si="11"/>
        <v>4.7931219674804699E-5</v>
      </c>
      <c r="E179" s="20">
        <f>Model!$W$26*((drdp!B179+drdp!K179)*'DBH-U'!$B179+(drdp!E179+drdp!N179)*'DBH-U'!$C179+(drdp!H179+drdp!Q179)*'DBH-U'!$D179)</f>
        <v>0</v>
      </c>
      <c r="F179" s="20">
        <f>Model!$W$26*((drdp!C179+drdp!L179)*'DBH-U'!$B179+(drdp!F179+drdp!O179)*'DBH-U'!$C179+(drdp!I179+drdp!R179)*'DBH-U'!$D179)</f>
        <v>0</v>
      </c>
      <c r="G179" s="20">
        <f>Model!$W$26*((drdp!D179+drdp!M179)*'DBH-U'!$B179+(drdp!G179+drdp!P179)*'DBH-U'!$C179+(drdp!J179+drdp!S179)*'DBH-U'!$D179)</f>
        <v>0</v>
      </c>
      <c r="H179" s="18">
        <f>Model!$W$26*((drdp!B179)*'DBH-U'!$B179+(drdp!E179)*'DBH-U'!$C179+(drdp!H179)*'DBH-U'!$D179)</f>
        <v>0</v>
      </c>
      <c r="I179" s="18">
        <f>Model!$W$26*((drdp!C179)*'DBH-U'!$B179+(drdp!F179)*'DBH-U'!$C179+(drdp!I179)*'DBH-U'!$D179)</f>
        <v>0</v>
      </c>
      <c r="J179" s="18">
        <f>Model!$W$26*((drdp!D179)*'DBH-U'!$B179+(drdp!G179)*'DBH-U'!$C179+(drdp!J179)*'DBH-U'!$D179)</f>
        <v>0</v>
      </c>
      <c r="K179" s="21">
        <f>SUM(E$3:E178)+H179</f>
        <v>0.71611461623074835</v>
      </c>
      <c r="L179" s="21">
        <f>SUM(F$3:F178)+I179</f>
        <v>5.0451785576857935</v>
      </c>
      <c r="M179" s="21">
        <f>SUM(G$3:G178)+J179</f>
        <v>0</v>
      </c>
      <c r="N179" s="21"/>
      <c r="O179" s="21"/>
      <c r="P179" s="21"/>
      <c r="Q179" s="19">
        <f t="shared" si="16"/>
        <v>0.51282014357931194</v>
      </c>
      <c r="R179" s="19">
        <f t="shared" si="17"/>
        <v>25.453826678932504</v>
      </c>
      <c r="S179" s="19">
        <f t="shared" si="18"/>
        <v>0</v>
      </c>
      <c r="T179" s="19">
        <f t="shared" si="19"/>
        <v>3.6129261066527625</v>
      </c>
      <c r="U179" s="19">
        <f t="shared" si="20"/>
        <v>0</v>
      </c>
      <c r="V179" s="19">
        <f t="shared" si="21"/>
        <v>0</v>
      </c>
    </row>
    <row r="180" spans="1:22" x14ac:dyDescent="0.25">
      <c r="A180" s="26">
        <f>Wellpath!E180</f>
        <v>0</v>
      </c>
      <c r="B180" s="22">
        <v>0</v>
      </c>
      <c r="C180" s="22">
        <v>0</v>
      </c>
      <c r="D180" s="22">
        <f t="shared" si="11"/>
        <v>4.7931219674804699E-5</v>
      </c>
      <c r="E180" s="20">
        <f>Model!$W$26*((drdp!B180+drdp!K180)*'DBH-U'!$B180+(drdp!E180+drdp!N180)*'DBH-U'!$C180+(drdp!H180+drdp!Q180)*'DBH-U'!$D180)</f>
        <v>0</v>
      </c>
      <c r="F180" s="20">
        <f>Model!$W$26*((drdp!C180+drdp!L180)*'DBH-U'!$B180+(drdp!F180+drdp!O180)*'DBH-U'!$C180+(drdp!I180+drdp!R180)*'DBH-U'!$D180)</f>
        <v>0</v>
      </c>
      <c r="G180" s="20">
        <f>Model!$W$26*((drdp!D180+drdp!M180)*'DBH-U'!$B180+(drdp!G180+drdp!P180)*'DBH-U'!$C180+(drdp!J180+drdp!S180)*'DBH-U'!$D180)</f>
        <v>0</v>
      </c>
      <c r="H180" s="18">
        <f>Model!$W$26*((drdp!B180)*'DBH-U'!$B180+(drdp!E180)*'DBH-U'!$C180+(drdp!H180)*'DBH-U'!$D180)</f>
        <v>0</v>
      </c>
      <c r="I180" s="18">
        <f>Model!$W$26*((drdp!C180)*'DBH-U'!$B180+(drdp!F180)*'DBH-U'!$C180+(drdp!I180)*'DBH-U'!$D180)</f>
        <v>0</v>
      </c>
      <c r="J180" s="18">
        <f>Model!$W$26*((drdp!D180)*'DBH-U'!$B180+(drdp!G180)*'DBH-U'!$C180+(drdp!J180)*'DBH-U'!$D180)</f>
        <v>0</v>
      </c>
      <c r="K180" s="21">
        <f>SUM(E$3:E179)+H180</f>
        <v>0.71611461623074835</v>
      </c>
      <c r="L180" s="21">
        <f>SUM(F$3:F179)+I180</f>
        <v>5.0451785576857935</v>
      </c>
      <c r="M180" s="21">
        <f>SUM(G$3:G179)+J180</f>
        <v>0</v>
      </c>
      <c r="N180" s="21"/>
      <c r="O180" s="21"/>
      <c r="P180" s="21"/>
      <c r="Q180" s="19">
        <f t="shared" si="16"/>
        <v>0.51282014357931194</v>
      </c>
      <c r="R180" s="19">
        <f t="shared" si="17"/>
        <v>25.453826678932504</v>
      </c>
      <c r="S180" s="19">
        <f t="shared" si="18"/>
        <v>0</v>
      </c>
      <c r="T180" s="19">
        <f t="shared" si="19"/>
        <v>3.6129261066527625</v>
      </c>
      <c r="U180" s="19">
        <f t="shared" si="20"/>
        <v>0</v>
      </c>
      <c r="V180" s="19">
        <f t="shared" si="21"/>
        <v>0</v>
      </c>
    </row>
    <row r="181" spans="1:22" x14ac:dyDescent="0.25">
      <c r="A181" s="26">
        <f>Wellpath!E181</f>
        <v>0</v>
      </c>
      <c r="B181" s="22">
        <v>0</v>
      </c>
      <c r="C181" s="22">
        <v>0</v>
      </c>
      <c r="D181" s="22">
        <f t="shared" si="11"/>
        <v>4.7931219674804699E-5</v>
      </c>
      <c r="E181" s="20">
        <f>Model!$W$26*((drdp!B181+drdp!K181)*'DBH-U'!$B181+(drdp!E181+drdp!N181)*'DBH-U'!$C181+(drdp!H181+drdp!Q181)*'DBH-U'!$D181)</f>
        <v>0</v>
      </c>
      <c r="F181" s="20">
        <f>Model!$W$26*((drdp!C181+drdp!L181)*'DBH-U'!$B181+(drdp!F181+drdp!O181)*'DBH-U'!$C181+(drdp!I181+drdp!R181)*'DBH-U'!$D181)</f>
        <v>0</v>
      </c>
      <c r="G181" s="20">
        <f>Model!$W$26*((drdp!D181+drdp!M181)*'DBH-U'!$B181+(drdp!G181+drdp!P181)*'DBH-U'!$C181+(drdp!J181+drdp!S181)*'DBH-U'!$D181)</f>
        <v>0</v>
      </c>
      <c r="H181" s="18">
        <f>Model!$W$26*((drdp!B181)*'DBH-U'!$B181+(drdp!E181)*'DBH-U'!$C181+(drdp!H181)*'DBH-U'!$D181)</f>
        <v>0</v>
      </c>
      <c r="I181" s="18">
        <f>Model!$W$26*((drdp!C181)*'DBH-U'!$B181+(drdp!F181)*'DBH-U'!$C181+(drdp!I181)*'DBH-U'!$D181)</f>
        <v>0</v>
      </c>
      <c r="J181" s="18">
        <f>Model!$W$26*((drdp!D181)*'DBH-U'!$B181+(drdp!G181)*'DBH-U'!$C181+(drdp!J181)*'DBH-U'!$D181)</f>
        <v>0</v>
      </c>
      <c r="K181" s="21">
        <f>SUM(E$3:E180)+H181</f>
        <v>0.71611461623074835</v>
      </c>
      <c r="L181" s="21">
        <f>SUM(F$3:F180)+I181</f>
        <v>5.0451785576857935</v>
      </c>
      <c r="M181" s="21">
        <f>SUM(G$3:G180)+J181</f>
        <v>0</v>
      </c>
      <c r="N181" s="21"/>
      <c r="O181" s="21"/>
      <c r="P181" s="21"/>
      <c r="Q181" s="19">
        <f t="shared" si="16"/>
        <v>0.51282014357931194</v>
      </c>
      <c r="R181" s="19">
        <f t="shared" si="17"/>
        <v>25.453826678932504</v>
      </c>
      <c r="S181" s="19">
        <f t="shared" si="18"/>
        <v>0</v>
      </c>
      <c r="T181" s="19">
        <f t="shared" si="19"/>
        <v>3.6129261066527625</v>
      </c>
      <c r="U181" s="19">
        <f t="shared" si="20"/>
        <v>0</v>
      </c>
      <c r="V181" s="19">
        <f t="shared" si="21"/>
        <v>0</v>
      </c>
    </row>
    <row r="182" spans="1:22" x14ac:dyDescent="0.25">
      <c r="A182" s="26">
        <f>Wellpath!E182</f>
        <v>0</v>
      </c>
      <c r="B182" s="22">
        <v>0</v>
      </c>
      <c r="C182" s="22">
        <v>0</v>
      </c>
      <c r="D182" s="22">
        <f t="shared" si="11"/>
        <v>4.7931219674804699E-5</v>
      </c>
      <c r="E182" s="20">
        <f>Model!$W$26*((drdp!B182+drdp!K182)*'DBH-U'!$B182+(drdp!E182+drdp!N182)*'DBH-U'!$C182+(drdp!H182+drdp!Q182)*'DBH-U'!$D182)</f>
        <v>0</v>
      </c>
      <c r="F182" s="20">
        <f>Model!$W$26*((drdp!C182+drdp!L182)*'DBH-U'!$B182+(drdp!F182+drdp!O182)*'DBH-U'!$C182+(drdp!I182+drdp!R182)*'DBH-U'!$D182)</f>
        <v>0</v>
      </c>
      <c r="G182" s="20">
        <f>Model!$W$26*((drdp!D182+drdp!M182)*'DBH-U'!$B182+(drdp!G182+drdp!P182)*'DBH-U'!$C182+(drdp!J182+drdp!S182)*'DBH-U'!$D182)</f>
        <v>0</v>
      </c>
      <c r="H182" s="18">
        <f>Model!$W$26*((drdp!B182)*'DBH-U'!$B182+(drdp!E182)*'DBH-U'!$C182+(drdp!H182)*'DBH-U'!$D182)</f>
        <v>0</v>
      </c>
      <c r="I182" s="18">
        <f>Model!$W$26*((drdp!C182)*'DBH-U'!$B182+(drdp!F182)*'DBH-U'!$C182+(drdp!I182)*'DBH-U'!$D182)</f>
        <v>0</v>
      </c>
      <c r="J182" s="18">
        <f>Model!$W$26*((drdp!D182)*'DBH-U'!$B182+(drdp!G182)*'DBH-U'!$C182+(drdp!J182)*'DBH-U'!$D182)</f>
        <v>0</v>
      </c>
      <c r="K182" s="21">
        <f>SUM(E$3:E181)+H182</f>
        <v>0.71611461623074835</v>
      </c>
      <c r="L182" s="21">
        <f>SUM(F$3:F181)+I182</f>
        <v>5.0451785576857935</v>
      </c>
      <c r="M182" s="21">
        <f>SUM(G$3:G181)+J182</f>
        <v>0</v>
      </c>
      <c r="N182" s="21"/>
      <c r="O182" s="21"/>
      <c r="P182" s="21"/>
      <c r="Q182" s="19">
        <f t="shared" si="16"/>
        <v>0.51282014357931194</v>
      </c>
      <c r="R182" s="19">
        <f t="shared" si="17"/>
        <v>25.453826678932504</v>
      </c>
      <c r="S182" s="19">
        <f t="shared" si="18"/>
        <v>0</v>
      </c>
      <c r="T182" s="19">
        <f t="shared" si="19"/>
        <v>3.6129261066527625</v>
      </c>
      <c r="U182" s="19">
        <f t="shared" si="20"/>
        <v>0</v>
      </c>
      <c r="V182" s="19">
        <f t="shared" si="21"/>
        <v>0</v>
      </c>
    </row>
    <row r="183" spans="1:22" x14ac:dyDescent="0.25">
      <c r="A183" s="26">
        <f>Wellpath!E183</f>
        <v>0</v>
      </c>
      <c r="B183" s="22">
        <v>0</v>
      </c>
      <c r="C183" s="22">
        <v>0</v>
      </c>
      <c r="D183" s="22">
        <f t="shared" si="11"/>
        <v>4.7931219674804699E-5</v>
      </c>
      <c r="E183" s="20">
        <f>Model!$W$26*((drdp!B183+drdp!K183)*'DBH-U'!$B183+(drdp!E183+drdp!N183)*'DBH-U'!$C183+(drdp!H183+drdp!Q183)*'DBH-U'!$D183)</f>
        <v>0</v>
      </c>
      <c r="F183" s="20">
        <f>Model!$W$26*((drdp!C183+drdp!L183)*'DBH-U'!$B183+(drdp!F183+drdp!O183)*'DBH-U'!$C183+(drdp!I183+drdp!R183)*'DBH-U'!$D183)</f>
        <v>0</v>
      </c>
      <c r="G183" s="20">
        <f>Model!$W$26*((drdp!D183+drdp!M183)*'DBH-U'!$B183+(drdp!G183+drdp!P183)*'DBH-U'!$C183+(drdp!J183+drdp!S183)*'DBH-U'!$D183)</f>
        <v>0</v>
      </c>
      <c r="H183" s="18">
        <f>Model!$W$26*((drdp!B183)*'DBH-U'!$B183+(drdp!E183)*'DBH-U'!$C183+(drdp!H183)*'DBH-U'!$D183)</f>
        <v>0</v>
      </c>
      <c r="I183" s="18">
        <f>Model!$W$26*((drdp!C183)*'DBH-U'!$B183+(drdp!F183)*'DBH-U'!$C183+(drdp!I183)*'DBH-U'!$D183)</f>
        <v>0</v>
      </c>
      <c r="J183" s="18">
        <f>Model!$W$26*((drdp!D183)*'DBH-U'!$B183+(drdp!G183)*'DBH-U'!$C183+(drdp!J183)*'DBH-U'!$D183)</f>
        <v>0</v>
      </c>
      <c r="K183" s="21">
        <f>SUM(E$3:E182)+H183</f>
        <v>0.71611461623074835</v>
      </c>
      <c r="L183" s="21">
        <f>SUM(F$3:F182)+I183</f>
        <v>5.0451785576857935</v>
      </c>
      <c r="M183" s="21">
        <f>SUM(G$3:G182)+J183</f>
        <v>0</v>
      </c>
      <c r="N183" s="21"/>
      <c r="O183" s="21"/>
      <c r="P183" s="21"/>
      <c r="Q183" s="19">
        <f t="shared" si="16"/>
        <v>0.51282014357931194</v>
      </c>
      <c r="R183" s="19">
        <f t="shared" si="17"/>
        <v>25.453826678932504</v>
      </c>
      <c r="S183" s="19">
        <f t="shared" si="18"/>
        <v>0</v>
      </c>
      <c r="T183" s="19">
        <f t="shared" si="19"/>
        <v>3.6129261066527625</v>
      </c>
      <c r="U183" s="19">
        <f t="shared" si="20"/>
        <v>0</v>
      </c>
      <c r="V183" s="19">
        <f t="shared" si="21"/>
        <v>0</v>
      </c>
    </row>
    <row r="184" spans="1:22" x14ac:dyDescent="0.25">
      <c r="A184" s="26">
        <f>Wellpath!E184</f>
        <v>0</v>
      </c>
      <c r="B184" s="22">
        <v>0</v>
      </c>
      <c r="C184" s="22">
        <v>0</v>
      </c>
      <c r="D184" s="22">
        <f t="shared" si="11"/>
        <v>4.7931219674804699E-5</v>
      </c>
      <c r="E184" s="20">
        <f>Model!$W$26*((drdp!B184+drdp!K184)*'DBH-U'!$B184+(drdp!E184+drdp!N184)*'DBH-U'!$C184+(drdp!H184+drdp!Q184)*'DBH-U'!$D184)</f>
        <v>0</v>
      </c>
      <c r="F184" s="20">
        <f>Model!$W$26*((drdp!C184+drdp!L184)*'DBH-U'!$B184+(drdp!F184+drdp!O184)*'DBH-U'!$C184+(drdp!I184+drdp!R184)*'DBH-U'!$D184)</f>
        <v>0</v>
      </c>
      <c r="G184" s="20">
        <f>Model!$W$26*((drdp!D184+drdp!M184)*'DBH-U'!$B184+(drdp!G184+drdp!P184)*'DBH-U'!$C184+(drdp!J184+drdp!S184)*'DBH-U'!$D184)</f>
        <v>0</v>
      </c>
      <c r="H184" s="18">
        <f>Model!$W$26*((drdp!B184)*'DBH-U'!$B184+(drdp!E184)*'DBH-U'!$C184+(drdp!H184)*'DBH-U'!$D184)</f>
        <v>0</v>
      </c>
      <c r="I184" s="18">
        <f>Model!$W$26*((drdp!C184)*'DBH-U'!$B184+(drdp!F184)*'DBH-U'!$C184+(drdp!I184)*'DBH-U'!$D184)</f>
        <v>0</v>
      </c>
      <c r="J184" s="18">
        <f>Model!$W$26*((drdp!D184)*'DBH-U'!$B184+(drdp!G184)*'DBH-U'!$C184+(drdp!J184)*'DBH-U'!$D184)</f>
        <v>0</v>
      </c>
      <c r="K184" s="21">
        <f>SUM(E$3:E183)+H184</f>
        <v>0.71611461623074835</v>
      </c>
      <c r="L184" s="21">
        <f>SUM(F$3:F183)+I184</f>
        <v>5.0451785576857935</v>
      </c>
      <c r="M184" s="21">
        <f>SUM(G$3:G183)+J184</f>
        <v>0</v>
      </c>
      <c r="N184" s="21"/>
      <c r="O184" s="21"/>
      <c r="P184" s="21"/>
      <c r="Q184" s="19">
        <f t="shared" si="16"/>
        <v>0.51282014357931194</v>
      </c>
      <c r="R184" s="19">
        <f t="shared" si="17"/>
        <v>25.453826678932504</v>
      </c>
      <c r="S184" s="19">
        <f t="shared" si="18"/>
        <v>0</v>
      </c>
      <c r="T184" s="19">
        <f t="shared" si="19"/>
        <v>3.6129261066527625</v>
      </c>
      <c r="U184" s="19">
        <f t="shared" si="20"/>
        <v>0</v>
      </c>
      <c r="V184" s="19">
        <f t="shared" si="21"/>
        <v>0</v>
      </c>
    </row>
    <row r="185" spans="1:22" x14ac:dyDescent="0.25">
      <c r="A185" s="26">
        <f>Wellpath!E185</f>
        <v>0</v>
      </c>
      <c r="B185" s="22">
        <v>0</v>
      </c>
      <c r="C185" s="22">
        <v>0</v>
      </c>
      <c r="D185" s="22">
        <f t="shared" si="11"/>
        <v>4.7931219674804699E-5</v>
      </c>
      <c r="E185" s="20">
        <f>Model!$W$26*((drdp!B185+drdp!K185)*'DBH-U'!$B185+(drdp!E185+drdp!N185)*'DBH-U'!$C185+(drdp!H185+drdp!Q185)*'DBH-U'!$D185)</f>
        <v>0</v>
      </c>
      <c r="F185" s="20">
        <f>Model!$W$26*((drdp!C185+drdp!L185)*'DBH-U'!$B185+(drdp!F185+drdp!O185)*'DBH-U'!$C185+(drdp!I185+drdp!R185)*'DBH-U'!$D185)</f>
        <v>0</v>
      </c>
      <c r="G185" s="20">
        <f>Model!$W$26*((drdp!D185+drdp!M185)*'DBH-U'!$B185+(drdp!G185+drdp!P185)*'DBH-U'!$C185+(drdp!J185+drdp!S185)*'DBH-U'!$D185)</f>
        <v>0</v>
      </c>
      <c r="H185" s="18">
        <f>Model!$W$26*((drdp!B185)*'DBH-U'!$B185+(drdp!E185)*'DBH-U'!$C185+(drdp!H185)*'DBH-U'!$D185)</f>
        <v>0</v>
      </c>
      <c r="I185" s="18">
        <f>Model!$W$26*((drdp!C185)*'DBH-U'!$B185+(drdp!F185)*'DBH-U'!$C185+(drdp!I185)*'DBH-U'!$D185)</f>
        <v>0</v>
      </c>
      <c r="J185" s="18">
        <f>Model!$W$26*((drdp!D185)*'DBH-U'!$B185+(drdp!G185)*'DBH-U'!$C185+(drdp!J185)*'DBH-U'!$D185)</f>
        <v>0</v>
      </c>
      <c r="K185" s="21">
        <f>SUM(E$3:E184)+H185</f>
        <v>0.71611461623074835</v>
      </c>
      <c r="L185" s="21">
        <f>SUM(F$3:F184)+I185</f>
        <v>5.0451785576857935</v>
      </c>
      <c r="M185" s="21">
        <f>SUM(G$3:G184)+J185</f>
        <v>0</v>
      </c>
      <c r="N185" s="21"/>
      <c r="O185" s="21"/>
      <c r="P185" s="21"/>
      <c r="Q185" s="19">
        <f t="shared" si="16"/>
        <v>0.51282014357931194</v>
      </c>
      <c r="R185" s="19">
        <f t="shared" si="17"/>
        <v>25.453826678932504</v>
      </c>
      <c r="S185" s="19">
        <f t="shared" si="18"/>
        <v>0</v>
      </c>
      <c r="T185" s="19">
        <f t="shared" si="19"/>
        <v>3.6129261066527625</v>
      </c>
      <c r="U185" s="19">
        <f t="shared" si="20"/>
        <v>0</v>
      </c>
      <c r="V185" s="19">
        <f t="shared" si="21"/>
        <v>0</v>
      </c>
    </row>
    <row r="186" spans="1:22" x14ac:dyDescent="0.25">
      <c r="A186" s="26">
        <f>Wellpath!E186</f>
        <v>0</v>
      </c>
      <c r="B186" s="22">
        <v>0</v>
      </c>
      <c r="C186" s="22">
        <v>0</v>
      </c>
      <c r="D186" s="22">
        <f t="shared" si="11"/>
        <v>4.7931219674804699E-5</v>
      </c>
      <c r="E186" s="20">
        <f>Model!$W$26*((drdp!B186+drdp!K186)*'DBH-U'!$B186+(drdp!E186+drdp!N186)*'DBH-U'!$C186+(drdp!H186+drdp!Q186)*'DBH-U'!$D186)</f>
        <v>0</v>
      </c>
      <c r="F186" s="20">
        <f>Model!$W$26*((drdp!C186+drdp!L186)*'DBH-U'!$B186+(drdp!F186+drdp!O186)*'DBH-U'!$C186+(drdp!I186+drdp!R186)*'DBH-U'!$D186)</f>
        <v>0</v>
      </c>
      <c r="G186" s="20">
        <f>Model!$W$26*((drdp!D186+drdp!M186)*'DBH-U'!$B186+(drdp!G186+drdp!P186)*'DBH-U'!$C186+(drdp!J186+drdp!S186)*'DBH-U'!$D186)</f>
        <v>0</v>
      </c>
      <c r="H186" s="18">
        <f>Model!$W$26*((drdp!B186)*'DBH-U'!$B186+(drdp!E186)*'DBH-U'!$C186+(drdp!H186)*'DBH-U'!$D186)</f>
        <v>0</v>
      </c>
      <c r="I186" s="18">
        <f>Model!$W$26*((drdp!C186)*'DBH-U'!$B186+(drdp!F186)*'DBH-U'!$C186+(drdp!I186)*'DBH-U'!$D186)</f>
        <v>0</v>
      </c>
      <c r="J186" s="18">
        <f>Model!$W$26*((drdp!D186)*'DBH-U'!$B186+(drdp!G186)*'DBH-U'!$C186+(drdp!J186)*'DBH-U'!$D186)</f>
        <v>0</v>
      </c>
      <c r="K186" s="21">
        <f>SUM(E$3:E185)+H186</f>
        <v>0.71611461623074835</v>
      </c>
      <c r="L186" s="21">
        <f>SUM(F$3:F185)+I186</f>
        <v>5.0451785576857935</v>
      </c>
      <c r="M186" s="21">
        <f>SUM(G$3:G185)+J186</f>
        <v>0</v>
      </c>
      <c r="N186" s="21"/>
      <c r="O186" s="21"/>
      <c r="P186" s="21"/>
      <c r="Q186" s="19">
        <f t="shared" si="16"/>
        <v>0.51282014357931194</v>
      </c>
      <c r="R186" s="19">
        <f t="shared" si="17"/>
        <v>25.453826678932504</v>
      </c>
      <c r="S186" s="19">
        <f t="shared" si="18"/>
        <v>0</v>
      </c>
      <c r="T186" s="19">
        <f t="shared" si="19"/>
        <v>3.6129261066527625</v>
      </c>
      <c r="U186" s="19">
        <f t="shared" si="20"/>
        <v>0</v>
      </c>
      <c r="V186" s="19">
        <f t="shared" si="21"/>
        <v>0</v>
      </c>
    </row>
    <row r="187" spans="1:22" x14ac:dyDescent="0.25">
      <c r="A187" s="26">
        <f>Wellpath!E187</f>
        <v>0</v>
      </c>
      <c r="B187" s="22">
        <v>0</v>
      </c>
      <c r="C187" s="22">
        <v>0</v>
      </c>
      <c r="D187" s="22">
        <f t="shared" si="11"/>
        <v>4.7931219674804699E-5</v>
      </c>
      <c r="E187" s="20">
        <f>Model!$W$26*((drdp!B187+drdp!K187)*'DBH-U'!$B187+(drdp!E187+drdp!N187)*'DBH-U'!$C187+(drdp!H187+drdp!Q187)*'DBH-U'!$D187)</f>
        <v>0</v>
      </c>
      <c r="F187" s="20">
        <f>Model!$W$26*((drdp!C187+drdp!L187)*'DBH-U'!$B187+(drdp!F187+drdp!O187)*'DBH-U'!$C187+(drdp!I187+drdp!R187)*'DBH-U'!$D187)</f>
        <v>0</v>
      </c>
      <c r="G187" s="20">
        <f>Model!$W$26*((drdp!D187+drdp!M187)*'DBH-U'!$B187+(drdp!G187+drdp!P187)*'DBH-U'!$C187+(drdp!J187+drdp!S187)*'DBH-U'!$D187)</f>
        <v>0</v>
      </c>
      <c r="H187" s="18">
        <f>Model!$W$26*((drdp!B187)*'DBH-U'!$B187+(drdp!E187)*'DBH-U'!$C187+(drdp!H187)*'DBH-U'!$D187)</f>
        <v>0</v>
      </c>
      <c r="I187" s="18">
        <f>Model!$W$26*((drdp!C187)*'DBH-U'!$B187+(drdp!F187)*'DBH-U'!$C187+(drdp!I187)*'DBH-U'!$D187)</f>
        <v>0</v>
      </c>
      <c r="J187" s="18">
        <f>Model!$W$26*((drdp!D187)*'DBH-U'!$B187+(drdp!G187)*'DBH-U'!$C187+(drdp!J187)*'DBH-U'!$D187)</f>
        <v>0</v>
      </c>
      <c r="K187" s="21">
        <f>SUM(E$3:E186)+H187</f>
        <v>0.71611461623074835</v>
      </c>
      <c r="L187" s="21">
        <f>SUM(F$3:F186)+I187</f>
        <v>5.0451785576857935</v>
      </c>
      <c r="M187" s="21">
        <f>SUM(G$3:G186)+J187</f>
        <v>0</v>
      </c>
      <c r="N187" s="21"/>
      <c r="O187" s="21"/>
      <c r="P187" s="21"/>
      <c r="Q187" s="19">
        <f t="shared" si="16"/>
        <v>0.51282014357931194</v>
      </c>
      <c r="R187" s="19">
        <f t="shared" si="17"/>
        <v>25.453826678932504</v>
      </c>
      <c r="S187" s="19">
        <f t="shared" si="18"/>
        <v>0</v>
      </c>
      <c r="T187" s="19">
        <f t="shared" si="19"/>
        <v>3.6129261066527625</v>
      </c>
      <c r="U187" s="19">
        <f t="shared" si="20"/>
        <v>0</v>
      </c>
      <c r="V187" s="19">
        <f t="shared" si="21"/>
        <v>0</v>
      </c>
    </row>
    <row r="188" spans="1:22" x14ac:dyDescent="0.25">
      <c r="A188" s="26">
        <f>Wellpath!E188</f>
        <v>0</v>
      </c>
      <c r="B188" s="22">
        <v>0</v>
      </c>
      <c r="C188" s="22">
        <v>0</v>
      </c>
      <c r="D188" s="22">
        <f t="shared" si="11"/>
        <v>4.7931219674804699E-5</v>
      </c>
      <c r="E188" s="20">
        <f>Model!$W$26*((drdp!B188+drdp!K188)*'DBH-U'!$B188+(drdp!E188+drdp!N188)*'DBH-U'!$C188+(drdp!H188+drdp!Q188)*'DBH-U'!$D188)</f>
        <v>0</v>
      </c>
      <c r="F188" s="20">
        <f>Model!$W$26*((drdp!C188+drdp!L188)*'DBH-U'!$B188+(drdp!F188+drdp!O188)*'DBH-U'!$C188+(drdp!I188+drdp!R188)*'DBH-U'!$D188)</f>
        <v>0</v>
      </c>
      <c r="G188" s="20">
        <f>Model!$W$26*((drdp!D188+drdp!M188)*'DBH-U'!$B188+(drdp!G188+drdp!P188)*'DBH-U'!$C188+(drdp!J188+drdp!S188)*'DBH-U'!$D188)</f>
        <v>0</v>
      </c>
      <c r="H188" s="18">
        <f>Model!$W$26*((drdp!B188)*'DBH-U'!$B188+(drdp!E188)*'DBH-U'!$C188+(drdp!H188)*'DBH-U'!$D188)</f>
        <v>0</v>
      </c>
      <c r="I188" s="18">
        <f>Model!$W$26*((drdp!C188)*'DBH-U'!$B188+(drdp!F188)*'DBH-U'!$C188+(drdp!I188)*'DBH-U'!$D188)</f>
        <v>0</v>
      </c>
      <c r="J188" s="18">
        <f>Model!$W$26*((drdp!D188)*'DBH-U'!$B188+(drdp!G188)*'DBH-U'!$C188+(drdp!J188)*'DBH-U'!$D188)</f>
        <v>0</v>
      </c>
      <c r="K188" s="21">
        <f>SUM(E$3:E187)+H188</f>
        <v>0.71611461623074835</v>
      </c>
      <c r="L188" s="21">
        <f>SUM(F$3:F187)+I188</f>
        <v>5.0451785576857935</v>
      </c>
      <c r="M188" s="21">
        <f>SUM(G$3:G187)+J188</f>
        <v>0</v>
      </c>
      <c r="N188" s="21"/>
      <c r="O188" s="21"/>
      <c r="P188" s="21"/>
      <c r="Q188" s="19">
        <f t="shared" si="16"/>
        <v>0.51282014357931194</v>
      </c>
      <c r="R188" s="19">
        <f t="shared" si="17"/>
        <v>25.453826678932504</v>
      </c>
      <c r="S188" s="19">
        <f t="shared" si="18"/>
        <v>0</v>
      </c>
      <c r="T188" s="19">
        <f t="shared" si="19"/>
        <v>3.6129261066527625</v>
      </c>
      <c r="U188" s="19">
        <f t="shared" si="20"/>
        <v>0</v>
      </c>
      <c r="V188" s="19">
        <f t="shared" si="21"/>
        <v>0</v>
      </c>
    </row>
    <row r="189" spans="1:22" x14ac:dyDescent="0.25">
      <c r="A189" s="26">
        <f>Wellpath!E189</f>
        <v>0</v>
      </c>
      <c r="B189" s="22">
        <v>0</v>
      </c>
      <c r="C189" s="22">
        <v>0</v>
      </c>
      <c r="D189" s="22">
        <f t="shared" si="11"/>
        <v>4.7931219674804699E-5</v>
      </c>
      <c r="E189" s="20">
        <f>Model!$W$26*((drdp!B189+drdp!K189)*'DBH-U'!$B189+(drdp!E189+drdp!N189)*'DBH-U'!$C189+(drdp!H189+drdp!Q189)*'DBH-U'!$D189)</f>
        <v>0</v>
      </c>
      <c r="F189" s="20">
        <f>Model!$W$26*((drdp!C189+drdp!L189)*'DBH-U'!$B189+(drdp!F189+drdp!O189)*'DBH-U'!$C189+(drdp!I189+drdp!R189)*'DBH-U'!$D189)</f>
        <v>0</v>
      </c>
      <c r="G189" s="20">
        <f>Model!$W$26*((drdp!D189+drdp!M189)*'DBH-U'!$B189+(drdp!G189+drdp!P189)*'DBH-U'!$C189+(drdp!J189+drdp!S189)*'DBH-U'!$D189)</f>
        <v>0</v>
      </c>
      <c r="H189" s="18">
        <f>Model!$W$26*((drdp!B189)*'DBH-U'!$B189+(drdp!E189)*'DBH-U'!$C189+(drdp!H189)*'DBH-U'!$D189)</f>
        <v>0</v>
      </c>
      <c r="I189" s="18">
        <f>Model!$W$26*((drdp!C189)*'DBH-U'!$B189+(drdp!F189)*'DBH-U'!$C189+(drdp!I189)*'DBH-U'!$D189)</f>
        <v>0</v>
      </c>
      <c r="J189" s="18">
        <f>Model!$W$26*((drdp!D189)*'DBH-U'!$B189+(drdp!G189)*'DBH-U'!$C189+(drdp!J189)*'DBH-U'!$D189)</f>
        <v>0</v>
      </c>
      <c r="K189" s="21">
        <f>SUM(E$3:E188)+H189</f>
        <v>0.71611461623074835</v>
      </c>
      <c r="L189" s="21">
        <f>SUM(F$3:F188)+I189</f>
        <v>5.0451785576857935</v>
      </c>
      <c r="M189" s="21">
        <f>SUM(G$3:G188)+J189</f>
        <v>0</v>
      </c>
      <c r="N189" s="21"/>
      <c r="O189" s="21"/>
      <c r="P189" s="21"/>
      <c r="Q189" s="19">
        <f t="shared" si="16"/>
        <v>0.51282014357931194</v>
      </c>
      <c r="R189" s="19">
        <f t="shared" si="17"/>
        <v>25.453826678932504</v>
      </c>
      <c r="S189" s="19">
        <f t="shared" si="18"/>
        <v>0</v>
      </c>
      <c r="T189" s="19">
        <f t="shared" si="19"/>
        <v>3.6129261066527625</v>
      </c>
      <c r="U189" s="19">
        <f t="shared" si="20"/>
        <v>0</v>
      </c>
      <c r="V189" s="19">
        <f t="shared" si="21"/>
        <v>0</v>
      </c>
    </row>
    <row r="190" spans="1:22" x14ac:dyDescent="0.25">
      <c r="A190" s="26">
        <f>Wellpath!E190</f>
        <v>0</v>
      </c>
      <c r="B190" s="22">
        <v>0</v>
      </c>
      <c r="C190" s="22">
        <v>0</v>
      </c>
      <c r="D190" s="22">
        <f t="shared" si="11"/>
        <v>4.7931219674804699E-5</v>
      </c>
      <c r="E190" s="20">
        <f>Model!$W$26*((drdp!B190+drdp!K190)*'DBH-U'!$B190+(drdp!E190+drdp!N190)*'DBH-U'!$C190+(drdp!H190+drdp!Q190)*'DBH-U'!$D190)</f>
        <v>0</v>
      </c>
      <c r="F190" s="20">
        <f>Model!$W$26*((drdp!C190+drdp!L190)*'DBH-U'!$B190+(drdp!F190+drdp!O190)*'DBH-U'!$C190+(drdp!I190+drdp!R190)*'DBH-U'!$D190)</f>
        <v>0</v>
      </c>
      <c r="G190" s="20">
        <f>Model!$W$26*((drdp!D190+drdp!M190)*'DBH-U'!$B190+(drdp!G190+drdp!P190)*'DBH-U'!$C190+(drdp!J190+drdp!S190)*'DBH-U'!$D190)</f>
        <v>0</v>
      </c>
      <c r="H190" s="18">
        <f>Model!$W$26*((drdp!B190)*'DBH-U'!$B190+(drdp!E190)*'DBH-U'!$C190+(drdp!H190)*'DBH-U'!$D190)</f>
        <v>0</v>
      </c>
      <c r="I190" s="18">
        <f>Model!$W$26*((drdp!C190)*'DBH-U'!$B190+(drdp!F190)*'DBH-U'!$C190+(drdp!I190)*'DBH-U'!$D190)</f>
        <v>0</v>
      </c>
      <c r="J190" s="18">
        <f>Model!$W$26*((drdp!D190)*'DBH-U'!$B190+(drdp!G190)*'DBH-U'!$C190+(drdp!J190)*'DBH-U'!$D190)</f>
        <v>0</v>
      </c>
      <c r="K190" s="21">
        <f>SUM(E$3:E189)+H190</f>
        <v>0.71611461623074835</v>
      </c>
      <c r="L190" s="21">
        <f>SUM(F$3:F189)+I190</f>
        <v>5.0451785576857935</v>
      </c>
      <c r="M190" s="21">
        <f>SUM(G$3:G189)+J190</f>
        <v>0</v>
      </c>
      <c r="N190" s="21"/>
      <c r="O190" s="21"/>
      <c r="P190" s="21"/>
      <c r="Q190" s="19">
        <f t="shared" si="16"/>
        <v>0.51282014357931194</v>
      </c>
      <c r="R190" s="19">
        <f t="shared" si="17"/>
        <v>25.453826678932504</v>
      </c>
      <c r="S190" s="19">
        <f t="shared" si="18"/>
        <v>0</v>
      </c>
      <c r="T190" s="19">
        <f t="shared" si="19"/>
        <v>3.6129261066527625</v>
      </c>
      <c r="U190" s="19">
        <f t="shared" si="20"/>
        <v>0</v>
      </c>
      <c r="V190" s="19">
        <f t="shared" si="21"/>
        <v>0</v>
      </c>
    </row>
    <row r="191" spans="1:22" x14ac:dyDescent="0.25">
      <c r="A191" s="26">
        <f>Wellpath!E191</f>
        <v>0</v>
      </c>
      <c r="B191" s="22">
        <v>0</v>
      </c>
      <c r="C191" s="22">
        <v>0</v>
      </c>
      <c r="D191" s="22">
        <f t="shared" si="11"/>
        <v>4.7931219674804699E-5</v>
      </c>
      <c r="E191" s="20">
        <f>Model!$W$26*((drdp!B191+drdp!K191)*'DBH-U'!$B191+(drdp!E191+drdp!N191)*'DBH-U'!$C191+(drdp!H191+drdp!Q191)*'DBH-U'!$D191)</f>
        <v>0</v>
      </c>
      <c r="F191" s="20">
        <f>Model!$W$26*((drdp!C191+drdp!L191)*'DBH-U'!$B191+(drdp!F191+drdp!O191)*'DBH-U'!$C191+(drdp!I191+drdp!R191)*'DBH-U'!$D191)</f>
        <v>0</v>
      </c>
      <c r="G191" s="20">
        <f>Model!$W$26*((drdp!D191+drdp!M191)*'DBH-U'!$B191+(drdp!G191+drdp!P191)*'DBH-U'!$C191+(drdp!J191+drdp!S191)*'DBH-U'!$D191)</f>
        <v>0</v>
      </c>
      <c r="H191" s="18">
        <f>Model!$W$26*((drdp!B191)*'DBH-U'!$B191+(drdp!E191)*'DBH-U'!$C191+(drdp!H191)*'DBH-U'!$D191)</f>
        <v>0</v>
      </c>
      <c r="I191" s="18">
        <f>Model!$W$26*((drdp!C191)*'DBH-U'!$B191+(drdp!F191)*'DBH-U'!$C191+(drdp!I191)*'DBH-U'!$D191)</f>
        <v>0</v>
      </c>
      <c r="J191" s="18">
        <f>Model!$W$26*((drdp!D191)*'DBH-U'!$B191+(drdp!G191)*'DBH-U'!$C191+(drdp!J191)*'DBH-U'!$D191)</f>
        <v>0</v>
      </c>
      <c r="K191" s="21">
        <f>SUM(E$3:E190)+H191</f>
        <v>0.71611461623074835</v>
      </c>
      <c r="L191" s="21">
        <f>SUM(F$3:F190)+I191</f>
        <v>5.0451785576857935</v>
      </c>
      <c r="M191" s="21">
        <f>SUM(G$3:G190)+J191</f>
        <v>0</v>
      </c>
      <c r="N191" s="21"/>
      <c r="O191" s="21"/>
      <c r="P191" s="21"/>
      <c r="Q191" s="19">
        <f t="shared" si="16"/>
        <v>0.51282014357931194</v>
      </c>
      <c r="R191" s="19">
        <f t="shared" si="17"/>
        <v>25.453826678932504</v>
      </c>
      <c r="S191" s="19">
        <f t="shared" si="18"/>
        <v>0</v>
      </c>
      <c r="T191" s="19">
        <f t="shared" si="19"/>
        <v>3.6129261066527625</v>
      </c>
      <c r="U191" s="19">
        <f t="shared" si="20"/>
        <v>0</v>
      </c>
      <c r="V191" s="19">
        <f t="shared" si="21"/>
        <v>0</v>
      </c>
    </row>
    <row r="192" spans="1:22" x14ac:dyDescent="0.25">
      <c r="A192" s="26">
        <f>Wellpath!E192</f>
        <v>0</v>
      </c>
      <c r="B192" s="22">
        <v>0</v>
      </c>
      <c r="C192" s="22">
        <v>0</v>
      </c>
      <c r="D192" s="22">
        <f t="shared" si="11"/>
        <v>4.7931219674804699E-5</v>
      </c>
      <c r="E192" s="20">
        <f>Model!$W$26*((drdp!B192+drdp!K192)*'DBH-U'!$B192+(drdp!E192+drdp!N192)*'DBH-U'!$C192+(drdp!H192+drdp!Q192)*'DBH-U'!$D192)</f>
        <v>0</v>
      </c>
      <c r="F192" s="20">
        <f>Model!$W$26*((drdp!C192+drdp!L192)*'DBH-U'!$B192+(drdp!F192+drdp!O192)*'DBH-U'!$C192+(drdp!I192+drdp!R192)*'DBH-U'!$D192)</f>
        <v>0</v>
      </c>
      <c r="G192" s="20">
        <f>Model!$W$26*((drdp!D192+drdp!M192)*'DBH-U'!$B192+(drdp!G192+drdp!P192)*'DBH-U'!$C192+(drdp!J192+drdp!S192)*'DBH-U'!$D192)</f>
        <v>0</v>
      </c>
      <c r="H192" s="18">
        <f>Model!$W$26*((drdp!B192)*'DBH-U'!$B192+(drdp!E192)*'DBH-U'!$C192+(drdp!H192)*'DBH-U'!$D192)</f>
        <v>0</v>
      </c>
      <c r="I192" s="18">
        <f>Model!$W$26*((drdp!C192)*'DBH-U'!$B192+(drdp!F192)*'DBH-U'!$C192+(drdp!I192)*'DBH-U'!$D192)</f>
        <v>0</v>
      </c>
      <c r="J192" s="18">
        <f>Model!$W$26*((drdp!D192)*'DBH-U'!$B192+(drdp!G192)*'DBH-U'!$C192+(drdp!J192)*'DBH-U'!$D192)</f>
        <v>0</v>
      </c>
      <c r="K192" s="21">
        <f>SUM(E$3:E191)+H192</f>
        <v>0.71611461623074835</v>
      </c>
      <c r="L192" s="21">
        <f>SUM(F$3:F191)+I192</f>
        <v>5.0451785576857935</v>
      </c>
      <c r="M192" s="21">
        <f>SUM(G$3:G191)+J192</f>
        <v>0</v>
      </c>
      <c r="N192" s="21"/>
      <c r="O192" s="21"/>
      <c r="P192" s="21"/>
      <c r="Q192" s="19">
        <f t="shared" si="16"/>
        <v>0.51282014357931194</v>
      </c>
      <c r="R192" s="19">
        <f t="shared" si="17"/>
        <v>25.453826678932504</v>
      </c>
      <c r="S192" s="19">
        <f t="shared" si="18"/>
        <v>0</v>
      </c>
      <c r="T192" s="19">
        <f t="shared" si="19"/>
        <v>3.6129261066527625</v>
      </c>
      <c r="U192" s="19">
        <f t="shared" si="20"/>
        <v>0</v>
      </c>
      <c r="V192" s="19">
        <f t="shared" si="21"/>
        <v>0</v>
      </c>
    </row>
    <row r="193" spans="1:22" x14ac:dyDescent="0.25">
      <c r="A193" s="26">
        <f>Wellpath!E193</f>
        <v>0</v>
      </c>
      <c r="B193" s="22">
        <v>0</v>
      </c>
      <c r="C193" s="22">
        <v>0</v>
      </c>
      <c r="D193" s="22">
        <f t="shared" si="11"/>
        <v>4.7931219674804699E-5</v>
      </c>
      <c r="E193" s="20">
        <f>Model!$W$26*((drdp!B193+drdp!K193)*'DBH-U'!$B193+(drdp!E193+drdp!N193)*'DBH-U'!$C193+(drdp!H193+drdp!Q193)*'DBH-U'!$D193)</f>
        <v>0</v>
      </c>
      <c r="F193" s="20">
        <f>Model!$W$26*((drdp!C193+drdp!L193)*'DBH-U'!$B193+(drdp!F193+drdp!O193)*'DBH-U'!$C193+(drdp!I193+drdp!R193)*'DBH-U'!$D193)</f>
        <v>0</v>
      </c>
      <c r="G193" s="20">
        <f>Model!$W$26*((drdp!D193+drdp!M193)*'DBH-U'!$B193+(drdp!G193+drdp!P193)*'DBH-U'!$C193+(drdp!J193+drdp!S193)*'DBH-U'!$D193)</f>
        <v>0</v>
      </c>
      <c r="H193" s="18">
        <f>Model!$W$26*((drdp!B193)*'DBH-U'!$B193+(drdp!E193)*'DBH-U'!$C193+(drdp!H193)*'DBH-U'!$D193)</f>
        <v>0</v>
      </c>
      <c r="I193" s="18">
        <f>Model!$W$26*((drdp!C193)*'DBH-U'!$B193+(drdp!F193)*'DBH-U'!$C193+(drdp!I193)*'DBH-U'!$D193)</f>
        <v>0</v>
      </c>
      <c r="J193" s="18">
        <f>Model!$W$26*((drdp!D193)*'DBH-U'!$B193+(drdp!G193)*'DBH-U'!$C193+(drdp!J193)*'DBH-U'!$D193)</f>
        <v>0</v>
      </c>
      <c r="K193" s="21">
        <f>SUM(E$3:E192)+H193</f>
        <v>0.71611461623074835</v>
      </c>
      <c r="L193" s="21">
        <f>SUM(F$3:F192)+I193</f>
        <v>5.0451785576857935</v>
      </c>
      <c r="M193" s="21">
        <f>SUM(G$3:G192)+J193</f>
        <v>0</v>
      </c>
      <c r="N193" s="21"/>
      <c r="O193" s="21"/>
      <c r="P193" s="21"/>
      <c r="Q193" s="19">
        <f t="shared" si="16"/>
        <v>0.51282014357931194</v>
      </c>
      <c r="R193" s="19">
        <f t="shared" si="17"/>
        <v>25.453826678932504</v>
      </c>
      <c r="S193" s="19">
        <f t="shared" si="18"/>
        <v>0</v>
      </c>
      <c r="T193" s="19">
        <f t="shared" si="19"/>
        <v>3.6129261066527625</v>
      </c>
      <c r="U193" s="19">
        <f t="shared" si="20"/>
        <v>0</v>
      </c>
      <c r="V193" s="19">
        <f t="shared" si="21"/>
        <v>0</v>
      </c>
    </row>
    <row r="194" spans="1:22" x14ac:dyDescent="0.25">
      <c r="A194" s="26">
        <f>Wellpath!E194</f>
        <v>0</v>
      </c>
      <c r="B194" s="22">
        <v>0</v>
      </c>
      <c r="C194" s="22">
        <v>0</v>
      </c>
      <c r="D194" s="22">
        <f t="shared" si="11"/>
        <v>4.7931219674804699E-5</v>
      </c>
      <c r="E194" s="20">
        <f>Model!$W$26*((drdp!B194+drdp!K194)*'DBH-U'!$B194+(drdp!E194+drdp!N194)*'DBH-U'!$C194+(drdp!H194+drdp!Q194)*'DBH-U'!$D194)</f>
        <v>0</v>
      </c>
      <c r="F194" s="20">
        <f>Model!$W$26*((drdp!C194+drdp!L194)*'DBH-U'!$B194+(drdp!F194+drdp!O194)*'DBH-U'!$C194+(drdp!I194+drdp!R194)*'DBH-U'!$D194)</f>
        <v>0</v>
      </c>
      <c r="G194" s="20">
        <f>Model!$W$26*((drdp!D194+drdp!M194)*'DBH-U'!$B194+(drdp!G194+drdp!P194)*'DBH-U'!$C194+(drdp!J194+drdp!S194)*'DBH-U'!$D194)</f>
        <v>0</v>
      </c>
      <c r="H194" s="18">
        <f>Model!$W$26*((drdp!B194)*'DBH-U'!$B194+(drdp!E194)*'DBH-U'!$C194+(drdp!H194)*'DBH-U'!$D194)</f>
        <v>0</v>
      </c>
      <c r="I194" s="18">
        <f>Model!$W$26*((drdp!C194)*'DBH-U'!$B194+(drdp!F194)*'DBH-U'!$C194+(drdp!I194)*'DBH-U'!$D194)</f>
        <v>0</v>
      </c>
      <c r="J194" s="18">
        <f>Model!$W$26*((drdp!D194)*'DBH-U'!$B194+(drdp!G194)*'DBH-U'!$C194+(drdp!J194)*'DBH-U'!$D194)</f>
        <v>0</v>
      </c>
      <c r="K194" s="21">
        <f>SUM(E$3:E193)+H194</f>
        <v>0.71611461623074835</v>
      </c>
      <c r="L194" s="21">
        <f>SUM(F$3:F193)+I194</f>
        <v>5.0451785576857935</v>
      </c>
      <c r="M194" s="21">
        <f>SUM(G$3:G193)+J194</f>
        <v>0</v>
      </c>
      <c r="N194" s="21"/>
      <c r="O194" s="21"/>
      <c r="P194" s="21"/>
      <c r="Q194" s="19">
        <f t="shared" si="16"/>
        <v>0.51282014357931194</v>
      </c>
      <c r="R194" s="19">
        <f t="shared" si="17"/>
        <v>25.453826678932504</v>
      </c>
      <c r="S194" s="19">
        <f t="shared" si="18"/>
        <v>0</v>
      </c>
      <c r="T194" s="19">
        <f t="shared" si="19"/>
        <v>3.6129261066527625</v>
      </c>
      <c r="U194" s="19">
        <f t="shared" si="20"/>
        <v>0</v>
      </c>
      <c r="V194" s="19">
        <f t="shared" si="21"/>
        <v>0</v>
      </c>
    </row>
    <row r="195" spans="1:22" x14ac:dyDescent="0.25">
      <c r="A195" s="26">
        <f>Wellpath!E195</f>
        <v>0</v>
      </c>
      <c r="B195" s="22">
        <v>0</v>
      </c>
      <c r="C195" s="22">
        <v>0</v>
      </c>
      <c r="D195" s="22">
        <f t="shared" ref="D195:D258" si="22">1 / (Bfield * COS(Dip))</f>
        <v>4.7931219674804699E-5</v>
      </c>
      <c r="E195" s="20">
        <f>Model!$W$26*((drdp!B195+drdp!K195)*'DBH-U'!$B195+(drdp!E195+drdp!N195)*'DBH-U'!$C195+(drdp!H195+drdp!Q195)*'DBH-U'!$D195)</f>
        <v>0</v>
      </c>
      <c r="F195" s="20">
        <f>Model!$W$26*((drdp!C195+drdp!L195)*'DBH-U'!$B195+(drdp!F195+drdp!O195)*'DBH-U'!$C195+(drdp!I195+drdp!R195)*'DBH-U'!$D195)</f>
        <v>0</v>
      </c>
      <c r="G195" s="20">
        <f>Model!$W$26*((drdp!D195+drdp!M195)*'DBH-U'!$B195+(drdp!G195+drdp!P195)*'DBH-U'!$C195+(drdp!J195+drdp!S195)*'DBH-U'!$D195)</f>
        <v>0</v>
      </c>
      <c r="H195" s="18">
        <f>Model!$W$26*((drdp!B195)*'DBH-U'!$B195+(drdp!E195)*'DBH-U'!$C195+(drdp!H195)*'DBH-U'!$D195)</f>
        <v>0</v>
      </c>
      <c r="I195" s="18">
        <f>Model!$W$26*((drdp!C195)*'DBH-U'!$B195+(drdp!F195)*'DBH-U'!$C195+(drdp!I195)*'DBH-U'!$D195)</f>
        <v>0</v>
      </c>
      <c r="J195" s="18">
        <f>Model!$W$26*((drdp!D195)*'DBH-U'!$B195+(drdp!G195)*'DBH-U'!$C195+(drdp!J195)*'DBH-U'!$D195)</f>
        <v>0</v>
      </c>
      <c r="K195" s="21">
        <f>SUM(E$3:E194)+H195</f>
        <v>0.71611461623074835</v>
      </c>
      <c r="L195" s="21">
        <f>SUM(F$3:F194)+I195</f>
        <v>5.0451785576857935</v>
      </c>
      <c r="M195" s="21">
        <f>SUM(G$3:G194)+J195</f>
        <v>0</v>
      </c>
      <c r="N195" s="21"/>
      <c r="O195" s="21"/>
      <c r="P195" s="21"/>
      <c r="Q195" s="19">
        <f t="shared" si="16"/>
        <v>0.51282014357931194</v>
      </c>
      <c r="R195" s="19">
        <f t="shared" si="17"/>
        <v>25.453826678932504</v>
      </c>
      <c r="S195" s="19">
        <f t="shared" si="18"/>
        <v>0</v>
      </c>
      <c r="T195" s="19">
        <f t="shared" si="19"/>
        <v>3.6129261066527625</v>
      </c>
      <c r="U195" s="19">
        <f t="shared" si="20"/>
        <v>0</v>
      </c>
      <c r="V195" s="19">
        <f t="shared" si="21"/>
        <v>0</v>
      </c>
    </row>
    <row r="196" spans="1:22" x14ac:dyDescent="0.25">
      <c r="A196" s="26">
        <f>Wellpath!E196</f>
        <v>0</v>
      </c>
      <c r="B196" s="22">
        <v>0</v>
      </c>
      <c r="C196" s="22">
        <v>0</v>
      </c>
      <c r="D196" s="22">
        <f t="shared" si="22"/>
        <v>4.7931219674804699E-5</v>
      </c>
      <c r="E196" s="20">
        <f>Model!$W$26*((drdp!B196+drdp!K196)*'DBH-U'!$B196+(drdp!E196+drdp!N196)*'DBH-U'!$C196+(drdp!H196+drdp!Q196)*'DBH-U'!$D196)</f>
        <v>0</v>
      </c>
      <c r="F196" s="20">
        <f>Model!$W$26*((drdp!C196+drdp!L196)*'DBH-U'!$B196+(drdp!F196+drdp!O196)*'DBH-U'!$C196+(drdp!I196+drdp!R196)*'DBH-U'!$D196)</f>
        <v>0</v>
      </c>
      <c r="G196" s="20">
        <f>Model!$W$26*((drdp!D196+drdp!M196)*'DBH-U'!$B196+(drdp!G196+drdp!P196)*'DBH-U'!$C196+(drdp!J196+drdp!S196)*'DBH-U'!$D196)</f>
        <v>0</v>
      </c>
      <c r="H196" s="18">
        <f>Model!$W$26*((drdp!B196)*'DBH-U'!$B196+(drdp!E196)*'DBH-U'!$C196+(drdp!H196)*'DBH-U'!$D196)</f>
        <v>0</v>
      </c>
      <c r="I196" s="18">
        <f>Model!$W$26*((drdp!C196)*'DBH-U'!$B196+(drdp!F196)*'DBH-U'!$C196+(drdp!I196)*'DBH-U'!$D196)</f>
        <v>0</v>
      </c>
      <c r="J196" s="18">
        <f>Model!$W$26*((drdp!D196)*'DBH-U'!$B196+(drdp!G196)*'DBH-U'!$C196+(drdp!J196)*'DBH-U'!$D196)</f>
        <v>0</v>
      </c>
      <c r="K196" s="21">
        <f>SUM(E$3:E195)+H196</f>
        <v>0.71611461623074835</v>
      </c>
      <c r="L196" s="21">
        <f>SUM(F$3:F195)+I196</f>
        <v>5.0451785576857935</v>
      </c>
      <c r="M196" s="21">
        <f>SUM(G$3:G195)+J196</f>
        <v>0</v>
      </c>
      <c r="N196" s="21"/>
      <c r="O196" s="21"/>
      <c r="P196" s="21"/>
      <c r="Q196" s="19">
        <f t="shared" si="16"/>
        <v>0.51282014357931194</v>
      </c>
      <c r="R196" s="19">
        <f t="shared" si="17"/>
        <v>25.453826678932504</v>
      </c>
      <c r="S196" s="19">
        <f t="shared" si="18"/>
        <v>0</v>
      </c>
      <c r="T196" s="19">
        <f t="shared" si="19"/>
        <v>3.6129261066527625</v>
      </c>
      <c r="U196" s="19">
        <f t="shared" si="20"/>
        <v>0</v>
      </c>
      <c r="V196" s="19">
        <f t="shared" si="21"/>
        <v>0</v>
      </c>
    </row>
    <row r="197" spans="1:22" x14ac:dyDescent="0.25">
      <c r="A197" s="26">
        <f>Wellpath!E197</f>
        <v>0</v>
      </c>
      <c r="B197" s="22">
        <v>0</v>
      </c>
      <c r="C197" s="22">
        <v>0</v>
      </c>
      <c r="D197" s="22">
        <f t="shared" si="22"/>
        <v>4.7931219674804699E-5</v>
      </c>
      <c r="E197" s="20">
        <f>Model!$W$26*((drdp!B197+drdp!K197)*'DBH-U'!$B197+(drdp!E197+drdp!N197)*'DBH-U'!$C197+(drdp!H197+drdp!Q197)*'DBH-U'!$D197)</f>
        <v>0</v>
      </c>
      <c r="F197" s="20">
        <f>Model!$W$26*((drdp!C197+drdp!L197)*'DBH-U'!$B197+(drdp!F197+drdp!O197)*'DBH-U'!$C197+(drdp!I197+drdp!R197)*'DBH-U'!$D197)</f>
        <v>0</v>
      </c>
      <c r="G197" s="20">
        <f>Model!$W$26*((drdp!D197+drdp!M197)*'DBH-U'!$B197+(drdp!G197+drdp!P197)*'DBH-U'!$C197+(drdp!J197+drdp!S197)*'DBH-U'!$D197)</f>
        <v>0</v>
      </c>
      <c r="H197" s="18">
        <f>Model!$W$26*((drdp!B197)*'DBH-U'!$B197+(drdp!E197)*'DBH-U'!$C197+(drdp!H197)*'DBH-U'!$D197)</f>
        <v>0</v>
      </c>
      <c r="I197" s="18">
        <f>Model!$W$26*((drdp!C197)*'DBH-U'!$B197+(drdp!F197)*'DBH-U'!$C197+(drdp!I197)*'DBH-U'!$D197)</f>
        <v>0</v>
      </c>
      <c r="J197" s="18">
        <f>Model!$W$26*((drdp!D197)*'DBH-U'!$B197+(drdp!G197)*'DBH-U'!$C197+(drdp!J197)*'DBH-U'!$D197)</f>
        <v>0</v>
      </c>
      <c r="K197" s="21">
        <f>SUM(E$3:E196)+H197</f>
        <v>0.71611461623074835</v>
      </c>
      <c r="L197" s="21">
        <f>SUM(F$3:F196)+I197</f>
        <v>5.0451785576857935</v>
      </c>
      <c r="M197" s="21">
        <f>SUM(G$3:G196)+J197</f>
        <v>0</v>
      </c>
      <c r="N197" s="21"/>
      <c r="O197" s="21"/>
      <c r="P197" s="21"/>
      <c r="Q197" s="19">
        <f t="shared" si="16"/>
        <v>0.51282014357931194</v>
      </c>
      <c r="R197" s="19">
        <f t="shared" si="17"/>
        <v>25.453826678932504</v>
      </c>
      <c r="S197" s="19">
        <f t="shared" si="18"/>
        <v>0</v>
      </c>
      <c r="T197" s="19">
        <f t="shared" si="19"/>
        <v>3.6129261066527625</v>
      </c>
      <c r="U197" s="19">
        <f t="shared" si="20"/>
        <v>0</v>
      </c>
      <c r="V197" s="19">
        <f t="shared" si="21"/>
        <v>0</v>
      </c>
    </row>
    <row r="198" spans="1:22" x14ac:dyDescent="0.25">
      <c r="A198" s="26">
        <f>Wellpath!E198</f>
        <v>0</v>
      </c>
      <c r="B198" s="22">
        <v>0</v>
      </c>
      <c r="C198" s="22">
        <v>0</v>
      </c>
      <c r="D198" s="22">
        <f t="shared" si="22"/>
        <v>4.7931219674804699E-5</v>
      </c>
      <c r="E198" s="20">
        <f>Model!$W$26*((drdp!B198+drdp!K198)*'DBH-U'!$B198+(drdp!E198+drdp!N198)*'DBH-U'!$C198+(drdp!H198+drdp!Q198)*'DBH-U'!$D198)</f>
        <v>0</v>
      </c>
      <c r="F198" s="20">
        <f>Model!$W$26*((drdp!C198+drdp!L198)*'DBH-U'!$B198+(drdp!F198+drdp!O198)*'DBH-U'!$C198+(drdp!I198+drdp!R198)*'DBH-U'!$D198)</f>
        <v>0</v>
      </c>
      <c r="G198" s="20">
        <f>Model!$W$26*((drdp!D198+drdp!M198)*'DBH-U'!$B198+(drdp!G198+drdp!P198)*'DBH-U'!$C198+(drdp!J198+drdp!S198)*'DBH-U'!$D198)</f>
        <v>0</v>
      </c>
      <c r="H198" s="18">
        <f>Model!$W$26*((drdp!B198)*'DBH-U'!$B198+(drdp!E198)*'DBH-U'!$C198+(drdp!H198)*'DBH-U'!$D198)</f>
        <v>0</v>
      </c>
      <c r="I198" s="18">
        <f>Model!$W$26*((drdp!C198)*'DBH-U'!$B198+(drdp!F198)*'DBH-U'!$C198+(drdp!I198)*'DBH-U'!$D198)</f>
        <v>0</v>
      </c>
      <c r="J198" s="18">
        <f>Model!$W$26*((drdp!D198)*'DBH-U'!$B198+(drdp!G198)*'DBH-U'!$C198+(drdp!J198)*'DBH-U'!$D198)</f>
        <v>0</v>
      </c>
      <c r="K198" s="21">
        <f>SUM(E$3:E197)+H198</f>
        <v>0.71611461623074835</v>
      </c>
      <c r="L198" s="21">
        <f>SUM(F$3:F197)+I198</f>
        <v>5.0451785576857935</v>
      </c>
      <c r="M198" s="21">
        <f>SUM(G$3:G197)+J198</f>
        <v>0</v>
      </c>
      <c r="N198" s="21"/>
      <c r="O198" s="21"/>
      <c r="P198" s="21"/>
      <c r="Q198" s="19">
        <f t="shared" ref="Q198:Q261" si="23">K198^2</f>
        <v>0.51282014357931194</v>
      </c>
      <c r="R198" s="19">
        <f t="shared" ref="R198:R261" si="24">L198^2</f>
        <v>25.453826678932504</v>
      </c>
      <c r="S198" s="19">
        <f t="shared" ref="S198:S261" si="25">M198^2</f>
        <v>0</v>
      </c>
      <c r="T198" s="19">
        <f t="shared" ref="T198:T261" si="26">K198*L198</f>
        <v>3.6129261066527625</v>
      </c>
      <c r="U198" s="19">
        <f t="shared" ref="U198:U261" si="27">K198*M198</f>
        <v>0</v>
      </c>
      <c r="V198" s="19">
        <f t="shared" ref="V198:V261" si="28">L198*M198</f>
        <v>0</v>
      </c>
    </row>
    <row r="199" spans="1:22" x14ac:dyDescent="0.25">
      <c r="A199" s="26">
        <f>Wellpath!E199</f>
        <v>0</v>
      </c>
      <c r="B199" s="22">
        <v>0</v>
      </c>
      <c r="C199" s="22">
        <v>0</v>
      </c>
      <c r="D199" s="22">
        <f t="shared" si="22"/>
        <v>4.7931219674804699E-5</v>
      </c>
      <c r="E199" s="20">
        <f>Model!$W$26*((drdp!B199+drdp!K199)*'DBH-U'!$B199+(drdp!E199+drdp!N199)*'DBH-U'!$C199+(drdp!H199+drdp!Q199)*'DBH-U'!$D199)</f>
        <v>0</v>
      </c>
      <c r="F199" s="20">
        <f>Model!$W$26*((drdp!C199+drdp!L199)*'DBH-U'!$B199+(drdp!F199+drdp!O199)*'DBH-U'!$C199+(drdp!I199+drdp!R199)*'DBH-U'!$D199)</f>
        <v>0</v>
      </c>
      <c r="G199" s="20">
        <f>Model!$W$26*((drdp!D199+drdp!M199)*'DBH-U'!$B199+(drdp!G199+drdp!P199)*'DBH-U'!$C199+(drdp!J199+drdp!S199)*'DBH-U'!$D199)</f>
        <v>0</v>
      </c>
      <c r="H199" s="18">
        <f>Model!$W$26*((drdp!B199)*'DBH-U'!$B199+(drdp!E199)*'DBH-U'!$C199+(drdp!H199)*'DBH-U'!$D199)</f>
        <v>0</v>
      </c>
      <c r="I199" s="18">
        <f>Model!$W$26*((drdp!C199)*'DBH-U'!$B199+(drdp!F199)*'DBH-U'!$C199+(drdp!I199)*'DBH-U'!$D199)</f>
        <v>0</v>
      </c>
      <c r="J199" s="18">
        <f>Model!$W$26*((drdp!D199)*'DBH-U'!$B199+(drdp!G199)*'DBH-U'!$C199+(drdp!J199)*'DBH-U'!$D199)</f>
        <v>0</v>
      </c>
      <c r="K199" s="21">
        <f>SUM(E$3:E198)+H199</f>
        <v>0.71611461623074835</v>
      </c>
      <c r="L199" s="21">
        <f>SUM(F$3:F198)+I199</f>
        <v>5.0451785576857935</v>
      </c>
      <c r="M199" s="21">
        <f>SUM(G$3:G198)+J199</f>
        <v>0</v>
      </c>
      <c r="N199" s="21"/>
      <c r="O199" s="21"/>
      <c r="P199" s="21"/>
      <c r="Q199" s="19">
        <f t="shared" si="23"/>
        <v>0.51282014357931194</v>
      </c>
      <c r="R199" s="19">
        <f t="shared" si="24"/>
        <v>25.453826678932504</v>
      </c>
      <c r="S199" s="19">
        <f t="shared" si="25"/>
        <v>0</v>
      </c>
      <c r="T199" s="19">
        <f t="shared" si="26"/>
        <v>3.6129261066527625</v>
      </c>
      <c r="U199" s="19">
        <f t="shared" si="27"/>
        <v>0</v>
      </c>
      <c r="V199" s="19">
        <f t="shared" si="28"/>
        <v>0</v>
      </c>
    </row>
    <row r="200" spans="1:22" x14ac:dyDescent="0.25">
      <c r="A200" s="26">
        <f>Wellpath!E200</f>
        <v>0</v>
      </c>
      <c r="B200" s="22">
        <v>0</v>
      </c>
      <c r="C200" s="22">
        <v>0</v>
      </c>
      <c r="D200" s="22">
        <f t="shared" si="22"/>
        <v>4.7931219674804699E-5</v>
      </c>
      <c r="E200" s="20">
        <f>Model!$W$26*((drdp!B200+drdp!K200)*'DBH-U'!$B200+(drdp!E200+drdp!N200)*'DBH-U'!$C200+(drdp!H200+drdp!Q200)*'DBH-U'!$D200)</f>
        <v>0</v>
      </c>
      <c r="F200" s="20">
        <f>Model!$W$26*((drdp!C200+drdp!L200)*'DBH-U'!$B200+(drdp!F200+drdp!O200)*'DBH-U'!$C200+(drdp!I200+drdp!R200)*'DBH-U'!$D200)</f>
        <v>0</v>
      </c>
      <c r="G200" s="20">
        <f>Model!$W$26*((drdp!D200+drdp!M200)*'DBH-U'!$B200+(drdp!G200+drdp!P200)*'DBH-U'!$C200+(drdp!J200+drdp!S200)*'DBH-U'!$D200)</f>
        <v>0</v>
      </c>
      <c r="H200" s="18">
        <f>Model!$W$26*((drdp!B200)*'DBH-U'!$B200+(drdp!E200)*'DBH-U'!$C200+(drdp!H200)*'DBH-U'!$D200)</f>
        <v>0</v>
      </c>
      <c r="I200" s="18">
        <f>Model!$W$26*((drdp!C200)*'DBH-U'!$B200+(drdp!F200)*'DBH-U'!$C200+(drdp!I200)*'DBH-U'!$D200)</f>
        <v>0</v>
      </c>
      <c r="J200" s="18">
        <f>Model!$W$26*((drdp!D200)*'DBH-U'!$B200+(drdp!G200)*'DBH-U'!$C200+(drdp!J200)*'DBH-U'!$D200)</f>
        <v>0</v>
      </c>
      <c r="K200" s="21">
        <f>SUM(E$3:E199)+H200</f>
        <v>0.71611461623074835</v>
      </c>
      <c r="L200" s="21">
        <f>SUM(F$3:F199)+I200</f>
        <v>5.0451785576857935</v>
      </c>
      <c r="M200" s="21">
        <f>SUM(G$3:G199)+J200</f>
        <v>0</v>
      </c>
      <c r="N200" s="21"/>
      <c r="O200" s="21"/>
      <c r="P200" s="21"/>
      <c r="Q200" s="19">
        <f t="shared" si="23"/>
        <v>0.51282014357931194</v>
      </c>
      <c r="R200" s="19">
        <f t="shared" si="24"/>
        <v>25.453826678932504</v>
      </c>
      <c r="S200" s="19">
        <f t="shared" si="25"/>
        <v>0</v>
      </c>
      <c r="T200" s="19">
        <f t="shared" si="26"/>
        <v>3.6129261066527625</v>
      </c>
      <c r="U200" s="19">
        <f t="shared" si="27"/>
        <v>0</v>
      </c>
      <c r="V200" s="19">
        <f t="shared" si="28"/>
        <v>0</v>
      </c>
    </row>
    <row r="201" spans="1:22" x14ac:dyDescent="0.25">
      <c r="A201" s="26">
        <f>Wellpath!E201</f>
        <v>0</v>
      </c>
      <c r="B201" s="22">
        <v>0</v>
      </c>
      <c r="C201" s="22">
        <v>0</v>
      </c>
      <c r="D201" s="22">
        <f t="shared" si="22"/>
        <v>4.7931219674804699E-5</v>
      </c>
      <c r="E201" s="20">
        <f>Model!$W$26*((drdp!B201+drdp!K201)*'DBH-U'!$B201+(drdp!E201+drdp!N201)*'DBH-U'!$C201+(drdp!H201+drdp!Q201)*'DBH-U'!$D201)</f>
        <v>0</v>
      </c>
      <c r="F201" s="20">
        <f>Model!$W$26*((drdp!C201+drdp!L201)*'DBH-U'!$B201+(drdp!F201+drdp!O201)*'DBH-U'!$C201+(drdp!I201+drdp!R201)*'DBH-U'!$D201)</f>
        <v>0</v>
      </c>
      <c r="G201" s="20">
        <f>Model!$W$26*((drdp!D201+drdp!M201)*'DBH-U'!$B201+(drdp!G201+drdp!P201)*'DBH-U'!$C201+(drdp!J201+drdp!S201)*'DBH-U'!$D201)</f>
        <v>0</v>
      </c>
      <c r="H201" s="18">
        <f>Model!$W$26*((drdp!B201)*'DBH-U'!$B201+(drdp!E201)*'DBH-U'!$C201+(drdp!H201)*'DBH-U'!$D201)</f>
        <v>0</v>
      </c>
      <c r="I201" s="18">
        <f>Model!$W$26*((drdp!C201)*'DBH-U'!$B201+(drdp!F201)*'DBH-U'!$C201+(drdp!I201)*'DBH-U'!$D201)</f>
        <v>0</v>
      </c>
      <c r="J201" s="18">
        <f>Model!$W$26*((drdp!D201)*'DBH-U'!$B201+(drdp!G201)*'DBH-U'!$C201+(drdp!J201)*'DBH-U'!$D201)</f>
        <v>0</v>
      </c>
      <c r="K201" s="21">
        <f>SUM(E$3:E200)+H201</f>
        <v>0.71611461623074835</v>
      </c>
      <c r="L201" s="21">
        <f>SUM(F$3:F200)+I201</f>
        <v>5.0451785576857935</v>
      </c>
      <c r="M201" s="21">
        <f>SUM(G$3:G200)+J201</f>
        <v>0</v>
      </c>
      <c r="N201" s="21"/>
      <c r="O201" s="21"/>
      <c r="P201" s="21"/>
      <c r="Q201" s="19">
        <f t="shared" si="23"/>
        <v>0.51282014357931194</v>
      </c>
      <c r="R201" s="19">
        <f t="shared" si="24"/>
        <v>25.453826678932504</v>
      </c>
      <c r="S201" s="19">
        <f t="shared" si="25"/>
        <v>0</v>
      </c>
      <c r="T201" s="19">
        <f t="shared" si="26"/>
        <v>3.6129261066527625</v>
      </c>
      <c r="U201" s="19">
        <f t="shared" si="27"/>
        <v>0</v>
      </c>
      <c r="V201" s="19">
        <f t="shared" si="28"/>
        <v>0</v>
      </c>
    </row>
    <row r="202" spans="1:22" x14ac:dyDescent="0.25">
      <c r="A202" s="26">
        <f>Wellpath!E202</f>
        <v>0</v>
      </c>
      <c r="B202" s="22">
        <v>0</v>
      </c>
      <c r="C202" s="22">
        <v>0</v>
      </c>
      <c r="D202" s="22">
        <f t="shared" si="22"/>
        <v>4.7931219674804699E-5</v>
      </c>
      <c r="E202" s="20">
        <f>Model!$W$26*((drdp!B202+drdp!K202)*'DBH-U'!$B202+(drdp!E202+drdp!N202)*'DBH-U'!$C202+(drdp!H202+drdp!Q202)*'DBH-U'!$D202)</f>
        <v>0</v>
      </c>
      <c r="F202" s="20">
        <f>Model!$W$26*((drdp!C202+drdp!L202)*'DBH-U'!$B202+(drdp!F202+drdp!O202)*'DBH-U'!$C202+(drdp!I202+drdp!R202)*'DBH-U'!$D202)</f>
        <v>0</v>
      </c>
      <c r="G202" s="20">
        <f>Model!$W$26*((drdp!D202+drdp!M202)*'DBH-U'!$B202+(drdp!G202+drdp!P202)*'DBH-U'!$C202+(drdp!J202+drdp!S202)*'DBH-U'!$D202)</f>
        <v>0</v>
      </c>
      <c r="H202" s="18">
        <f>Model!$W$26*((drdp!B202)*'DBH-U'!$B202+(drdp!E202)*'DBH-U'!$C202+(drdp!H202)*'DBH-U'!$D202)</f>
        <v>0</v>
      </c>
      <c r="I202" s="18">
        <f>Model!$W$26*((drdp!C202)*'DBH-U'!$B202+(drdp!F202)*'DBH-U'!$C202+(drdp!I202)*'DBH-U'!$D202)</f>
        <v>0</v>
      </c>
      <c r="J202" s="18">
        <f>Model!$W$26*((drdp!D202)*'DBH-U'!$B202+(drdp!G202)*'DBH-U'!$C202+(drdp!J202)*'DBH-U'!$D202)</f>
        <v>0</v>
      </c>
      <c r="K202" s="21">
        <f>SUM(E$3:E201)+H202</f>
        <v>0.71611461623074835</v>
      </c>
      <c r="L202" s="21">
        <f>SUM(F$3:F201)+I202</f>
        <v>5.0451785576857935</v>
      </c>
      <c r="M202" s="21">
        <f>SUM(G$3:G201)+J202</f>
        <v>0</v>
      </c>
      <c r="N202" s="21"/>
      <c r="O202" s="21"/>
      <c r="P202" s="21"/>
      <c r="Q202" s="19">
        <f t="shared" si="23"/>
        <v>0.51282014357931194</v>
      </c>
      <c r="R202" s="19">
        <f t="shared" si="24"/>
        <v>25.453826678932504</v>
      </c>
      <c r="S202" s="19">
        <f t="shared" si="25"/>
        <v>0</v>
      </c>
      <c r="T202" s="19">
        <f t="shared" si="26"/>
        <v>3.6129261066527625</v>
      </c>
      <c r="U202" s="19">
        <f t="shared" si="27"/>
        <v>0</v>
      </c>
      <c r="V202" s="19">
        <f t="shared" si="28"/>
        <v>0</v>
      </c>
    </row>
    <row r="203" spans="1:22" x14ac:dyDescent="0.25">
      <c r="A203" s="26">
        <f>Wellpath!E203</f>
        <v>0</v>
      </c>
      <c r="B203" s="22">
        <v>0</v>
      </c>
      <c r="C203" s="22">
        <v>0</v>
      </c>
      <c r="D203" s="22">
        <f t="shared" si="22"/>
        <v>4.7931219674804699E-5</v>
      </c>
      <c r="E203" s="20">
        <f>Model!$W$26*((drdp!B203+drdp!K203)*'DBH-U'!$B203+(drdp!E203+drdp!N203)*'DBH-U'!$C203+(drdp!H203+drdp!Q203)*'DBH-U'!$D203)</f>
        <v>0</v>
      </c>
      <c r="F203" s="20">
        <f>Model!$W$26*((drdp!C203+drdp!L203)*'DBH-U'!$B203+(drdp!F203+drdp!O203)*'DBH-U'!$C203+(drdp!I203+drdp!R203)*'DBH-U'!$D203)</f>
        <v>0</v>
      </c>
      <c r="G203" s="20">
        <f>Model!$W$26*((drdp!D203+drdp!M203)*'DBH-U'!$B203+(drdp!G203+drdp!P203)*'DBH-U'!$C203+(drdp!J203+drdp!S203)*'DBH-U'!$D203)</f>
        <v>0</v>
      </c>
      <c r="H203" s="18">
        <f>Model!$W$26*((drdp!B203)*'DBH-U'!$B203+(drdp!E203)*'DBH-U'!$C203+(drdp!H203)*'DBH-U'!$D203)</f>
        <v>0</v>
      </c>
      <c r="I203" s="18">
        <f>Model!$W$26*((drdp!C203)*'DBH-U'!$B203+(drdp!F203)*'DBH-U'!$C203+(drdp!I203)*'DBH-U'!$D203)</f>
        <v>0</v>
      </c>
      <c r="J203" s="18">
        <f>Model!$W$26*((drdp!D203)*'DBH-U'!$B203+(drdp!G203)*'DBH-U'!$C203+(drdp!J203)*'DBH-U'!$D203)</f>
        <v>0</v>
      </c>
      <c r="K203" s="21">
        <f>SUM(E$3:E202)+H203</f>
        <v>0.71611461623074835</v>
      </c>
      <c r="L203" s="21">
        <f>SUM(F$3:F202)+I203</f>
        <v>5.0451785576857935</v>
      </c>
      <c r="M203" s="21">
        <f>SUM(G$3:G202)+J203</f>
        <v>0</v>
      </c>
      <c r="N203" s="21"/>
      <c r="O203" s="21"/>
      <c r="P203" s="21"/>
      <c r="Q203" s="19">
        <f t="shared" si="23"/>
        <v>0.51282014357931194</v>
      </c>
      <c r="R203" s="19">
        <f t="shared" si="24"/>
        <v>25.453826678932504</v>
      </c>
      <c r="S203" s="19">
        <f t="shared" si="25"/>
        <v>0</v>
      </c>
      <c r="T203" s="19">
        <f t="shared" si="26"/>
        <v>3.6129261066527625</v>
      </c>
      <c r="U203" s="19">
        <f t="shared" si="27"/>
        <v>0</v>
      </c>
      <c r="V203" s="19">
        <f t="shared" si="28"/>
        <v>0</v>
      </c>
    </row>
    <row r="204" spans="1:22" x14ac:dyDescent="0.25">
      <c r="A204" s="26">
        <f>Wellpath!E204</f>
        <v>0</v>
      </c>
      <c r="B204" s="22">
        <v>0</v>
      </c>
      <c r="C204" s="22">
        <v>0</v>
      </c>
      <c r="D204" s="22">
        <f t="shared" si="22"/>
        <v>4.7931219674804699E-5</v>
      </c>
      <c r="E204" s="20">
        <f>Model!$W$26*((drdp!B204+drdp!K204)*'DBH-U'!$B204+(drdp!E204+drdp!N204)*'DBH-U'!$C204+(drdp!H204+drdp!Q204)*'DBH-U'!$D204)</f>
        <v>0</v>
      </c>
      <c r="F204" s="20">
        <f>Model!$W$26*((drdp!C204+drdp!L204)*'DBH-U'!$B204+(drdp!F204+drdp!O204)*'DBH-U'!$C204+(drdp!I204+drdp!R204)*'DBH-U'!$D204)</f>
        <v>0</v>
      </c>
      <c r="G204" s="20">
        <f>Model!$W$26*((drdp!D204+drdp!M204)*'DBH-U'!$B204+(drdp!G204+drdp!P204)*'DBH-U'!$C204+(drdp!J204+drdp!S204)*'DBH-U'!$D204)</f>
        <v>0</v>
      </c>
      <c r="H204" s="18">
        <f>Model!$W$26*((drdp!B204)*'DBH-U'!$B204+(drdp!E204)*'DBH-U'!$C204+(drdp!H204)*'DBH-U'!$D204)</f>
        <v>0</v>
      </c>
      <c r="I204" s="18">
        <f>Model!$W$26*((drdp!C204)*'DBH-U'!$B204+(drdp!F204)*'DBH-U'!$C204+(drdp!I204)*'DBH-U'!$D204)</f>
        <v>0</v>
      </c>
      <c r="J204" s="18">
        <f>Model!$W$26*((drdp!D204)*'DBH-U'!$B204+(drdp!G204)*'DBH-U'!$C204+(drdp!J204)*'DBH-U'!$D204)</f>
        <v>0</v>
      </c>
      <c r="K204" s="21">
        <f>SUM(E$3:E203)+H204</f>
        <v>0.71611461623074835</v>
      </c>
      <c r="L204" s="21">
        <f>SUM(F$3:F203)+I204</f>
        <v>5.0451785576857935</v>
      </c>
      <c r="M204" s="21">
        <f>SUM(G$3:G203)+J204</f>
        <v>0</v>
      </c>
      <c r="N204" s="21"/>
      <c r="O204" s="21"/>
      <c r="P204" s="21"/>
      <c r="Q204" s="19">
        <f t="shared" si="23"/>
        <v>0.51282014357931194</v>
      </c>
      <c r="R204" s="19">
        <f t="shared" si="24"/>
        <v>25.453826678932504</v>
      </c>
      <c r="S204" s="19">
        <f t="shared" si="25"/>
        <v>0</v>
      </c>
      <c r="T204" s="19">
        <f t="shared" si="26"/>
        <v>3.6129261066527625</v>
      </c>
      <c r="U204" s="19">
        <f t="shared" si="27"/>
        <v>0</v>
      </c>
      <c r="V204" s="19">
        <f t="shared" si="28"/>
        <v>0</v>
      </c>
    </row>
    <row r="205" spans="1:22" x14ac:dyDescent="0.25">
      <c r="A205" s="26">
        <f>Wellpath!E205</f>
        <v>0</v>
      </c>
      <c r="B205" s="22">
        <v>0</v>
      </c>
      <c r="C205" s="22">
        <v>0</v>
      </c>
      <c r="D205" s="22">
        <f t="shared" si="22"/>
        <v>4.7931219674804699E-5</v>
      </c>
      <c r="E205" s="20">
        <f>Model!$W$26*((drdp!B205+drdp!K205)*'DBH-U'!$B205+(drdp!E205+drdp!N205)*'DBH-U'!$C205+(drdp!H205+drdp!Q205)*'DBH-U'!$D205)</f>
        <v>0</v>
      </c>
      <c r="F205" s="20">
        <f>Model!$W$26*((drdp!C205+drdp!L205)*'DBH-U'!$B205+(drdp!F205+drdp!O205)*'DBH-U'!$C205+(drdp!I205+drdp!R205)*'DBH-U'!$D205)</f>
        <v>0</v>
      </c>
      <c r="G205" s="20">
        <f>Model!$W$26*((drdp!D205+drdp!M205)*'DBH-U'!$B205+(drdp!G205+drdp!P205)*'DBH-U'!$C205+(drdp!J205+drdp!S205)*'DBH-U'!$D205)</f>
        <v>0</v>
      </c>
      <c r="H205" s="18">
        <f>Model!$W$26*((drdp!B205)*'DBH-U'!$B205+(drdp!E205)*'DBH-U'!$C205+(drdp!H205)*'DBH-U'!$D205)</f>
        <v>0</v>
      </c>
      <c r="I205" s="18">
        <f>Model!$W$26*((drdp!C205)*'DBH-U'!$B205+(drdp!F205)*'DBH-U'!$C205+(drdp!I205)*'DBH-U'!$D205)</f>
        <v>0</v>
      </c>
      <c r="J205" s="18">
        <f>Model!$W$26*((drdp!D205)*'DBH-U'!$B205+(drdp!G205)*'DBH-U'!$C205+(drdp!J205)*'DBH-U'!$D205)</f>
        <v>0</v>
      </c>
      <c r="K205" s="21">
        <f>SUM(E$3:E204)+H205</f>
        <v>0.71611461623074835</v>
      </c>
      <c r="L205" s="21">
        <f>SUM(F$3:F204)+I205</f>
        <v>5.0451785576857935</v>
      </c>
      <c r="M205" s="21">
        <f>SUM(G$3:G204)+J205</f>
        <v>0</v>
      </c>
      <c r="N205" s="21"/>
      <c r="O205" s="21"/>
      <c r="P205" s="21"/>
      <c r="Q205" s="19">
        <f t="shared" si="23"/>
        <v>0.51282014357931194</v>
      </c>
      <c r="R205" s="19">
        <f t="shared" si="24"/>
        <v>25.453826678932504</v>
      </c>
      <c r="S205" s="19">
        <f t="shared" si="25"/>
        <v>0</v>
      </c>
      <c r="T205" s="19">
        <f t="shared" si="26"/>
        <v>3.6129261066527625</v>
      </c>
      <c r="U205" s="19">
        <f t="shared" si="27"/>
        <v>0</v>
      </c>
      <c r="V205" s="19">
        <f t="shared" si="28"/>
        <v>0</v>
      </c>
    </row>
    <row r="206" spans="1:22" x14ac:dyDescent="0.25">
      <c r="A206" s="26">
        <f>Wellpath!E206</f>
        <v>0</v>
      </c>
      <c r="B206" s="22">
        <v>0</v>
      </c>
      <c r="C206" s="22">
        <v>0</v>
      </c>
      <c r="D206" s="22">
        <f t="shared" si="22"/>
        <v>4.7931219674804699E-5</v>
      </c>
      <c r="E206" s="20">
        <f>Model!$W$26*((drdp!B206+drdp!K206)*'DBH-U'!$B206+(drdp!E206+drdp!N206)*'DBH-U'!$C206+(drdp!H206+drdp!Q206)*'DBH-U'!$D206)</f>
        <v>0</v>
      </c>
      <c r="F206" s="20">
        <f>Model!$W$26*((drdp!C206+drdp!L206)*'DBH-U'!$B206+(drdp!F206+drdp!O206)*'DBH-U'!$C206+(drdp!I206+drdp!R206)*'DBH-U'!$D206)</f>
        <v>0</v>
      </c>
      <c r="G206" s="20">
        <f>Model!$W$26*((drdp!D206+drdp!M206)*'DBH-U'!$B206+(drdp!G206+drdp!P206)*'DBH-U'!$C206+(drdp!J206+drdp!S206)*'DBH-U'!$D206)</f>
        <v>0</v>
      </c>
      <c r="H206" s="18">
        <f>Model!$W$26*((drdp!B206)*'DBH-U'!$B206+(drdp!E206)*'DBH-U'!$C206+(drdp!H206)*'DBH-U'!$D206)</f>
        <v>0</v>
      </c>
      <c r="I206" s="18">
        <f>Model!$W$26*((drdp!C206)*'DBH-U'!$B206+(drdp!F206)*'DBH-U'!$C206+(drdp!I206)*'DBH-U'!$D206)</f>
        <v>0</v>
      </c>
      <c r="J206" s="18">
        <f>Model!$W$26*((drdp!D206)*'DBH-U'!$B206+(drdp!G206)*'DBH-U'!$C206+(drdp!J206)*'DBH-U'!$D206)</f>
        <v>0</v>
      </c>
      <c r="K206" s="21">
        <f>SUM(E$3:E205)+H206</f>
        <v>0.71611461623074835</v>
      </c>
      <c r="L206" s="21">
        <f>SUM(F$3:F205)+I206</f>
        <v>5.0451785576857935</v>
      </c>
      <c r="M206" s="21">
        <f>SUM(G$3:G205)+J206</f>
        <v>0</v>
      </c>
      <c r="N206" s="21"/>
      <c r="O206" s="21"/>
      <c r="P206" s="21"/>
      <c r="Q206" s="19">
        <f t="shared" si="23"/>
        <v>0.51282014357931194</v>
      </c>
      <c r="R206" s="19">
        <f t="shared" si="24"/>
        <v>25.453826678932504</v>
      </c>
      <c r="S206" s="19">
        <f t="shared" si="25"/>
        <v>0</v>
      </c>
      <c r="T206" s="19">
        <f t="shared" si="26"/>
        <v>3.6129261066527625</v>
      </c>
      <c r="U206" s="19">
        <f t="shared" si="27"/>
        <v>0</v>
      </c>
      <c r="V206" s="19">
        <f t="shared" si="28"/>
        <v>0</v>
      </c>
    </row>
    <row r="207" spans="1:22" x14ac:dyDescent="0.25">
      <c r="A207" s="26">
        <f>Wellpath!E207</f>
        <v>0</v>
      </c>
      <c r="B207" s="22">
        <v>0</v>
      </c>
      <c r="C207" s="22">
        <v>0</v>
      </c>
      <c r="D207" s="22">
        <f t="shared" si="22"/>
        <v>4.7931219674804699E-5</v>
      </c>
      <c r="E207" s="20">
        <f>Model!$W$26*((drdp!B207+drdp!K207)*'DBH-U'!$B207+(drdp!E207+drdp!N207)*'DBH-U'!$C207+(drdp!H207+drdp!Q207)*'DBH-U'!$D207)</f>
        <v>0</v>
      </c>
      <c r="F207" s="20">
        <f>Model!$W$26*((drdp!C207+drdp!L207)*'DBH-U'!$B207+(drdp!F207+drdp!O207)*'DBH-U'!$C207+(drdp!I207+drdp!R207)*'DBH-U'!$D207)</f>
        <v>0</v>
      </c>
      <c r="G207" s="20">
        <f>Model!$W$26*((drdp!D207+drdp!M207)*'DBH-U'!$B207+(drdp!G207+drdp!P207)*'DBH-U'!$C207+(drdp!J207+drdp!S207)*'DBH-U'!$D207)</f>
        <v>0</v>
      </c>
      <c r="H207" s="18">
        <f>Model!$W$26*((drdp!B207)*'DBH-U'!$B207+(drdp!E207)*'DBH-U'!$C207+(drdp!H207)*'DBH-U'!$D207)</f>
        <v>0</v>
      </c>
      <c r="I207" s="18">
        <f>Model!$W$26*((drdp!C207)*'DBH-U'!$B207+(drdp!F207)*'DBH-U'!$C207+(drdp!I207)*'DBH-U'!$D207)</f>
        <v>0</v>
      </c>
      <c r="J207" s="18">
        <f>Model!$W$26*((drdp!D207)*'DBH-U'!$B207+(drdp!G207)*'DBH-U'!$C207+(drdp!J207)*'DBH-U'!$D207)</f>
        <v>0</v>
      </c>
      <c r="K207" s="21">
        <f>SUM(E$3:E206)+H207</f>
        <v>0.71611461623074835</v>
      </c>
      <c r="L207" s="21">
        <f>SUM(F$3:F206)+I207</f>
        <v>5.0451785576857935</v>
      </c>
      <c r="M207" s="21">
        <f>SUM(G$3:G206)+J207</f>
        <v>0</v>
      </c>
      <c r="N207" s="21"/>
      <c r="O207" s="21"/>
      <c r="P207" s="21"/>
      <c r="Q207" s="19">
        <f t="shared" si="23"/>
        <v>0.51282014357931194</v>
      </c>
      <c r="R207" s="19">
        <f t="shared" si="24"/>
        <v>25.453826678932504</v>
      </c>
      <c r="S207" s="19">
        <f t="shared" si="25"/>
        <v>0</v>
      </c>
      <c r="T207" s="19">
        <f t="shared" si="26"/>
        <v>3.6129261066527625</v>
      </c>
      <c r="U207" s="19">
        <f t="shared" si="27"/>
        <v>0</v>
      </c>
      <c r="V207" s="19">
        <f t="shared" si="28"/>
        <v>0</v>
      </c>
    </row>
    <row r="208" spans="1:22" x14ac:dyDescent="0.25">
      <c r="A208" s="26">
        <f>Wellpath!E208</f>
        <v>0</v>
      </c>
      <c r="B208" s="22">
        <v>0</v>
      </c>
      <c r="C208" s="22">
        <v>0</v>
      </c>
      <c r="D208" s="22">
        <f t="shared" si="22"/>
        <v>4.7931219674804699E-5</v>
      </c>
      <c r="E208" s="20">
        <f>Model!$W$26*((drdp!B208+drdp!K208)*'DBH-U'!$B208+(drdp!E208+drdp!N208)*'DBH-U'!$C208+(drdp!H208+drdp!Q208)*'DBH-U'!$D208)</f>
        <v>0</v>
      </c>
      <c r="F208" s="20">
        <f>Model!$W$26*((drdp!C208+drdp!L208)*'DBH-U'!$B208+(drdp!F208+drdp!O208)*'DBH-U'!$C208+(drdp!I208+drdp!R208)*'DBH-U'!$D208)</f>
        <v>0</v>
      </c>
      <c r="G208" s="20">
        <f>Model!$W$26*((drdp!D208+drdp!M208)*'DBH-U'!$B208+(drdp!G208+drdp!P208)*'DBH-U'!$C208+(drdp!J208+drdp!S208)*'DBH-U'!$D208)</f>
        <v>0</v>
      </c>
      <c r="H208" s="18">
        <f>Model!$W$26*((drdp!B208)*'DBH-U'!$B208+(drdp!E208)*'DBH-U'!$C208+(drdp!H208)*'DBH-U'!$D208)</f>
        <v>0</v>
      </c>
      <c r="I208" s="18">
        <f>Model!$W$26*((drdp!C208)*'DBH-U'!$B208+(drdp!F208)*'DBH-U'!$C208+(drdp!I208)*'DBH-U'!$D208)</f>
        <v>0</v>
      </c>
      <c r="J208" s="18">
        <f>Model!$W$26*((drdp!D208)*'DBH-U'!$B208+(drdp!G208)*'DBH-U'!$C208+(drdp!J208)*'DBH-U'!$D208)</f>
        <v>0</v>
      </c>
      <c r="K208" s="21">
        <f>SUM(E$3:E207)+H208</f>
        <v>0.71611461623074835</v>
      </c>
      <c r="L208" s="21">
        <f>SUM(F$3:F207)+I208</f>
        <v>5.0451785576857935</v>
      </c>
      <c r="M208" s="21">
        <f>SUM(G$3:G207)+J208</f>
        <v>0</v>
      </c>
      <c r="N208" s="21"/>
      <c r="O208" s="21"/>
      <c r="P208" s="21"/>
      <c r="Q208" s="19">
        <f t="shared" si="23"/>
        <v>0.51282014357931194</v>
      </c>
      <c r="R208" s="19">
        <f t="shared" si="24"/>
        <v>25.453826678932504</v>
      </c>
      <c r="S208" s="19">
        <f t="shared" si="25"/>
        <v>0</v>
      </c>
      <c r="T208" s="19">
        <f t="shared" si="26"/>
        <v>3.6129261066527625</v>
      </c>
      <c r="U208" s="19">
        <f t="shared" si="27"/>
        <v>0</v>
      </c>
      <c r="V208" s="19">
        <f t="shared" si="28"/>
        <v>0</v>
      </c>
    </row>
    <row r="209" spans="1:22" x14ac:dyDescent="0.25">
      <c r="A209" s="26">
        <f>Wellpath!E209</f>
        <v>0</v>
      </c>
      <c r="B209" s="22">
        <v>0</v>
      </c>
      <c r="C209" s="22">
        <v>0</v>
      </c>
      <c r="D209" s="22">
        <f t="shared" si="22"/>
        <v>4.7931219674804699E-5</v>
      </c>
      <c r="E209" s="20">
        <f>Model!$W$26*((drdp!B209+drdp!K209)*'DBH-U'!$B209+(drdp!E209+drdp!N209)*'DBH-U'!$C209+(drdp!H209+drdp!Q209)*'DBH-U'!$D209)</f>
        <v>0</v>
      </c>
      <c r="F209" s="20">
        <f>Model!$W$26*((drdp!C209+drdp!L209)*'DBH-U'!$B209+(drdp!F209+drdp!O209)*'DBH-U'!$C209+(drdp!I209+drdp!R209)*'DBH-U'!$D209)</f>
        <v>0</v>
      </c>
      <c r="G209" s="20">
        <f>Model!$W$26*((drdp!D209+drdp!M209)*'DBH-U'!$B209+(drdp!G209+drdp!P209)*'DBH-U'!$C209+(drdp!J209+drdp!S209)*'DBH-U'!$D209)</f>
        <v>0</v>
      </c>
      <c r="H209" s="18">
        <f>Model!$W$26*((drdp!B209)*'DBH-U'!$B209+(drdp!E209)*'DBH-U'!$C209+(drdp!H209)*'DBH-U'!$D209)</f>
        <v>0</v>
      </c>
      <c r="I209" s="18">
        <f>Model!$W$26*((drdp!C209)*'DBH-U'!$B209+(drdp!F209)*'DBH-U'!$C209+(drdp!I209)*'DBH-U'!$D209)</f>
        <v>0</v>
      </c>
      <c r="J209" s="18">
        <f>Model!$W$26*((drdp!D209)*'DBH-U'!$B209+(drdp!G209)*'DBH-U'!$C209+(drdp!J209)*'DBH-U'!$D209)</f>
        <v>0</v>
      </c>
      <c r="K209" s="21">
        <f>SUM(E$3:E208)+H209</f>
        <v>0.71611461623074835</v>
      </c>
      <c r="L209" s="21">
        <f>SUM(F$3:F208)+I209</f>
        <v>5.0451785576857935</v>
      </c>
      <c r="M209" s="21">
        <f>SUM(G$3:G208)+J209</f>
        <v>0</v>
      </c>
      <c r="N209" s="21"/>
      <c r="O209" s="21"/>
      <c r="P209" s="21"/>
      <c r="Q209" s="19">
        <f t="shared" si="23"/>
        <v>0.51282014357931194</v>
      </c>
      <c r="R209" s="19">
        <f t="shared" si="24"/>
        <v>25.453826678932504</v>
      </c>
      <c r="S209" s="19">
        <f t="shared" si="25"/>
        <v>0</v>
      </c>
      <c r="T209" s="19">
        <f t="shared" si="26"/>
        <v>3.6129261066527625</v>
      </c>
      <c r="U209" s="19">
        <f t="shared" si="27"/>
        <v>0</v>
      </c>
      <c r="V209" s="19">
        <f t="shared" si="28"/>
        <v>0</v>
      </c>
    </row>
    <row r="210" spans="1:22" x14ac:dyDescent="0.25">
      <c r="A210" s="26">
        <f>Wellpath!E210</f>
        <v>0</v>
      </c>
      <c r="B210" s="22">
        <v>0</v>
      </c>
      <c r="C210" s="22">
        <v>0</v>
      </c>
      <c r="D210" s="22">
        <f t="shared" si="22"/>
        <v>4.7931219674804699E-5</v>
      </c>
      <c r="E210" s="20">
        <f>Model!$W$26*((drdp!B210+drdp!K210)*'DBH-U'!$B210+(drdp!E210+drdp!N210)*'DBH-U'!$C210+(drdp!H210+drdp!Q210)*'DBH-U'!$D210)</f>
        <v>0</v>
      </c>
      <c r="F210" s="20">
        <f>Model!$W$26*((drdp!C210+drdp!L210)*'DBH-U'!$B210+(drdp!F210+drdp!O210)*'DBH-U'!$C210+(drdp!I210+drdp!R210)*'DBH-U'!$D210)</f>
        <v>0</v>
      </c>
      <c r="G210" s="20">
        <f>Model!$W$26*((drdp!D210+drdp!M210)*'DBH-U'!$B210+(drdp!G210+drdp!P210)*'DBH-U'!$C210+(drdp!J210+drdp!S210)*'DBH-U'!$D210)</f>
        <v>0</v>
      </c>
      <c r="H210" s="18">
        <f>Model!$W$26*((drdp!B210)*'DBH-U'!$B210+(drdp!E210)*'DBH-U'!$C210+(drdp!H210)*'DBH-U'!$D210)</f>
        <v>0</v>
      </c>
      <c r="I210" s="18">
        <f>Model!$W$26*((drdp!C210)*'DBH-U'!$B210+(drdp!F210)*'DBH-U'!$C210+(drdp!I210)*'DBH-U'!$D210)</f>
        <v>0</v>
      </c>
      <c r="J210" s="18">
        <f>Model!$W$26*((drdp!D210)*'DBH-U'!$B210+(drdp!G210)*'DBH-U'!$C210+(drdp!J210)*'DBH-U'!$D210)</f>
        <v>0</v>
      </c>
      <c r="K210" s="21">
        <f>SUM(E$3:E209)+H210</f>
        <v>0.71611461623074835</v>
      </c>
      <c r="L210" s="21">
        <f>SUM(F$3:F209)+I210</f>
        <v>5.0451785576857935</v>
      </c>
      <c r="M210" s="21">
        <f>SUM(G$3:G209)+J210</f>
        <v>0</v>
      </c>
      <c r="N210" s="21"/>
      <c r="O210" s="21"/>
      <c r="P210" s="21"/>
      <c r="Q210" s="19">
        <f t="shared" si="23"/>
        <v>0.51282014357931194</v>
      </c>
      <c r="R210" s="19">
        <f t="shared" si="24"/>
        <v>25.453826678932504</v>
      </c>
      <c r="S210" s="19">
        <f t="shared" si="25"/>
        <v>0</v>
      </c>
      <c r="T210" s="19">
        <f t="shared" si="26"/>
        <v>3.6129261066527625</v>
      </c>
      <c r="U210" s="19">
        <f t="shared" si="27"/>
        <v>0</v>
      </c>
      <c r="V210" s="19">
        <f t="shared" si="28"/>
        <v>0</v>
      </c>
    </row>
    <row r="211" spans="1:22" x14ac:dyDescent="0.25">
      <c r="A211" s="26">
        <f>Wellpath!E211</f>
        <v>0</v>
      </c>
      <c r="B211" s="22">
        <v>0</v>
      </c>
      <c r="C211" s="22">
        <v>0</v>
      </c>
      <c r="D211" s="22">
        <f t="shared" si="22"/>
        <v>4.7931219674804699E-5</v>
      </c>
      <c r="E211" s="20">
        <f>Model!$W$26*((drdp!B211+drdp!K211)*'DBH-U'!$B211+(drdp!E211+drdp!N211)*'DBH-U'!$C211+(drdp!H211+drdp!Q211)*'DBH-U'!$D211)</f>
        <v>0</v>
      </c>
      <c r="F211" s="20">
        <f>Model!$W$26*((drdp!C211+drdp!L211)*'DBH-U'!$B211+(drdp!F211+drdp!O211)*'DBH-U'!$C211+(drdp!I211+drdp!R211)*'DBH-U'!$D211)</f>
        <v>0</v>
      </c>
      <c r="G211" s="20">
        <f>Model!$W$26*((drdp!D211+drdp!M211)*'DBH-U'!$B211+(drdp!G211+drdp!P211)*'DBH-U'!$C211+(drdp!J211+drdp!S211)*'DBH-U'!$D211)</f>
        <v>0</v>
      </c>
      <c r="H211" s="18">
        <f>Model!$W$26*((drdp!B211)*'DBH-U'!$B211+(drdp!E211)*'DBH-U'!$C211+(drdp!H211)*'DBH-U'!$D211)</f>
        <v>0</v>
      </c>
      <c r="I211" s="18">
        <f>Model!$W$26*((drdp!C211)*'DBH-U'!$B211+(drdp!F211)*'DBH-U'!$C211+(drdp!I211)*'DBH-U'!$D211)</f>
        <v>0</v>
      </c>
      <c r="J211" s="18">
        <f>Model!$W$26*((drdp!D211)*'DBH-U'!$B211+(drdp!G211)*'DBH-U'!$C211+(drdp!J211)*'DBH-U'!$D211)</f>
        <v>0</v>
      </c>
      <c r="K211" s="21">
        <f>SUM(E$3:E210)+H211</f>
        <v>0.71611461623074835</v>
      </c>
      <c r="L211" s="21">
        <f>SUM(F$3:F210)+I211</f>
        <v>5.0451785576857935</v>
      </c>
      <c r="M211" s="21">
        <f>SUM(G$3:G210)+J211</f>
        <v>0</v>
      </c>
      <c r="N211" s="21"/>
      <c r="O211" s="21"/>
      <c r="P211" s="21"/>
      <c r="Q211" s="19">
        <f t="shared" si="23"/>
        <v>0.51282014357931194</v>
      </c>
      <c r="R211" s="19">
        <f t="shared" si="24"/>
        <v>25.453826678932504</v>
      </c>
      <c r="S211" s="19">
        <f t="shared" si="25"/>
        <v>0</v>
      </c>
      <c r="T211" s="19">
        <f t="shared" si="26"/>
        <v>3.6129261066527625</v>
      </c>
      <c r="U211" s="19">
        <f t="shared" si="27"/>
        <v>0</v>
      </c>
      <c r="V211" s="19">
        <f t="shared" si="28"/>
        <v>0</v>
      </c>
    </row>
    <row r="212" spans="1:22" x14ac:dyDescent="0.25">
      <c r="A212" s="26">
        <f>Wellpath!E212</f>
        <v>0</v>
      </c>
      <c r="B212" s="22">
        <v>0</v>
      </c>
      <c r="C212" s="22">
        <v>0</v>
      </c>
      <c r="D212" s="22">
        <f t="shared" si="22"/>
        <v>4.7931219674804699E-5</v>
      </c>
      <c r="E212" s="20">
        <f>Model!$W$26*((drdp!B212+drdp!K212)*'DBH-U'!$B212+(drdp!E212+drdp!N212)*'DBH-U'!$C212+(drdp!H212+drdp!Q212)*'DBH-U'!$D212)</f>
        <v>0</v>
      </c>
      <c r="F212" s="20">
        <f>Model!$W$26*((drdp!C212+drdp!L212)*'DBH-U'!$B212+(drdp!F212+drdp!O212)*'DBH-U'!$C212+(drdp!I212+drdp!R212)*'DBH-U'!$D212)</f>
        <v>0</v>
      </c>
      <c r="G212" s="20">
        <f>Model!$W$26*((drdp!D212+drdp!M212)*'DBH-U'!$B212+(drdp!G212+drdp!P212)*'DBH-U'!$C212+(drdp!J212+drdp!S212)*'DBH-U'!$D212)</f>
        <v>0</v>
      </c>
      <c r="H212" s="18">
        <f>Model!$W$26*((drdp!B212)*'DBH-U'!$B212+(drdp!E212)*'DBH-U'!$C212+(drdp!H212)*'DBH-U'!$D212)</f>
        <v>0</v>
      </c>
      <c r="I212" s="18">
        <f>Model!$W$26*((drdp!C212)*'DBH-U'!$B212+(drdp!F212)*'DBH-U'!$C212+(drdp!I212)*'DBH-U'!$D212)</f>
        <v>0</v>
      </c>
      <c r="J212" s="18">
        <f>Model!$W$26*((drdp!D212)*'DBH-U'!$B212+(drdp!G212)*'DBH-U'!$C212+(drdp!J212)*'DBH-U'!$D212)</f>
        <v>0</v>
      </c>
      <c r="K212" s="21">
        <f>SUM(E$3:E211)+H212</f>
        <v>0.71611461623074835</v>
      </c>
      <c r="L212" s="21">
        <f>SUM(F$3:F211)+I212</f>
        <v>5.0451785576857935</v>
      </c>
      <c r="M212" s="21">
        <f>SUM(G$3:G211)+J212</f>
        <v>0</v>
      </c>
      <c r="N212" s="21"/>
      <c r="O212" s="21"/>
      <c r="P212" s="21"/>
      <c r="Q212" s="19">
        <f t="shared" si="23"/>
        <v>0.51282014357931194</v>
      </c>
      <c r="R212" s="19">
        <f t="shared" si="24"/>
        <v>25.453826678932504</v>
      </c>
      <c r="S212" s="19">
        <f t="shared" si="25"/>
        <v>0</v>
      </c>
      <c r="T212" s="19">
        <f t="shared" si="26"/>
        <v>3.6129261066527625</v>
      </c>
      <c r="U212" s="19">
        <f t="shared" si="27"/>
        <v>0</v>
      </c>
      <c r="V212" s="19">
        <f t="shared" si="28"/>
        <v>0</v>
      </c>
    </row>
    <row r="213" spans="1:22" x14ac:dyDescent="0.25">
      <c r="A213" s="26">
        <f>Wellpath!E213</f>
        <v>0</v>
      </c>
      <c r="B213" s="22">
        <v>0</v>
      </c>
      <c r="C213" s="22">
        <v>0</v>
      </c>
      <c r="D213" s="22">
        <f t="shared" si="22"/>
        <v>4.7931219674804699E-5</v>
      </c>
      <c r="E213" s="20">
        <f>Model!$W$26*((drdp!B213+drdp!K213)*'DBH-U'!$B213+(drdp!E213+drdp!N213)*'DBH-U'!$C213+(drdp!H213+drdp!Q213)*'DBH-U'!$D213)</f>
        <v>0</v>
      </c>
      <c r="F213" s="20">
        <f>Model!$W$26*((drdp!C213+drdp!L213)*'DBH-U'!$B213+(drdp!F213+drdp!O213)*'DBH-U'!$C213+(drdp!I213+drdp!R213)*'DBH-U'!$D213)</f>
        <v>0</v>
      </c>
      <c r="G213" s="20">
        <f>Model!$W$26*((drdp!D213+drdp!M213)*'DBH-U'!$B213+(drdp!G213+drdp!P213)*'DBH-U'!$C213+(drdp!J213+drdp!S213)*'DBH-U'!$D213)</f>
        <v>0</v>
      </c>
      <c r="H213" s="18">
        <f>Model!$W$26*((drdp!B213)*'DBH-U'!$B213+(drdp!E213)*'DBH-U'!$C213+(drdp!H213)*'DBH-U'!$D213)</f>
        <v>0</v>
      </c>
      <c r="I213" s="18">
        <f>Model!$W$26*((drdp!C213)*'DBH-U'!$B213+(drdp!F213)*'DBH-U'!$C213+(drdp!I213)*'DBH-U'!$D213)</f>
        <v>0</v>
      </c>
      <c r="J213" s="18">
        <f>Model!$W$26*((drdp!D213)*'DBH-U'!$B213+(drdp!G213)*'DBH-U'!$C213+(drdp!J213)*'DBH-U'!$D213)</f>
        <v>0</v>
      </c>
      <c r="K213" s="21">
        <f>SUM(E$3:E212)+H213</f>
        <v>0.71611461623074835</v>
      </c>
      <c r="L213" s="21">
        <f>SUM(F$3:F212)+I213</f>
        <v>5.0451785576857935</v>
      </c>
      <c r="M213" s="21">
        <f>SUM(G$3:G212)+J213</f>
        <v>0</v>
      </c>
      <c r="N213" s="21"/>
      <c r="O213" s="21"/>
      <c r="P213" s="21"/>
      <c r="Q213" s="19">
        <f t="shared" si="23"/>
        <v>0.51282014357931194</v>
      </c>
      <c r="R213" s="19">
        <f t="shared" si="24"/>
        <v>25.453826678932504</v>
      </c>
      <c r="S213" s="19">
        <f t="shared" si="25"/>
        <v>0</v>
      </c>
      <c r="T213" s="19">
        <f t="shared" si="26"/>
        <v>3.6129261066527625</v>
      </c>
      <c r="U213" s="19">
        <f t="shared" si="27"/>
        <v>0</v>
      </c>
      <c r="V213" s="19">
        <f t="shared" si="28"/>
        <v>0</v>
      </c>
    </row>
    <row r="214" spans="1:22" x14ac:dyDescent="0.25">
      <c r="A214" s="26">
        <f>Wellpath!E214</f>
        <v>0</v>
      </c>
      <c r="B214" s="22">
        <v>0</v>
      </c>
      <c r="C214" s="22">
        <v>0</v>
      </c>
      <c r="D214" s="22">
        <f t="shared" si="22"/>
        <v>4.7931219674804699E-5</v>
      </c>
      <c r="E214" s="20">
        <f>Model!$W$26*((drdp!B214+drdp!K214)*'DBH-U'!$B214+(drdp!E214+drdp!N214)*'DBH-U'!$C214+(drdp!H214+drdp!Q214)*'DBH-U'!$D214)</f>
        <v>0</v>
      </c>
      <c r="F214" s="20">
        <f>Model!$W$26*((drdp!C214+drdp!L214)*'DBH-U'!$B214+(drdp!F214+drdp!O214)*'DBH-U'!$C214+(drdp!I214+drdp!R214)*'DBH-U'!$D214)</f>
        <v>0</v>
      </c>
      <c r="G214" s="20">
        <f>Model!$W$26*((drdp!D214+drdp!M214)*'DBH-U'!$B214+(drdp!G214+drdp!P214)*'DBH-U'!$C214+(drdp!J214+drdp!S214)*'DBH-U'!$D214)</f>
        <v>0</v>
      </c>
      <c r="H214" s="18">
        <f>Model!$W$26*((drdp!B214)*'DBH-U'!$B214+(drdp!E214)*'DBH-U'!$C214+(drdp!H214)*'DBH-U'!$D214)</f>
        <v>0</v>
      </c>
      <c r="I214" s="18">
        <f>Model!$W$26*((drdp!C214)*'DBH-U'!$B214+(drdp!F214)*'DBH-U'!$C214+(drdp!I214)*'DBH-U'!$D214)</f>
        <v>0</v>
      </c>
      <c r="J214" s="18">
        <f>Model!$W$26*((drdp!D214)*'DBH-U'!$B214+(drdp!G214)*'DBH-U'!$C214+(drdp!J214)*'DBH-U'!$D214)</f>
        <v>0</v>
      </c>
      <c r="K214" s="21">
        <f>SUM(E$3:E213)+H214</f>
        <v>0.71611461623074835</v>
      </c>
      <c r="L214" s="21">
        <f>SUM(F$3:F213)+I214</f>
        <v>5.0451785576857935</v>
      </c>
      <c r="M214" s="21">
        <f>SUM(G$3:G213)+J214</f>
        <v>0</v>
      </c>
      <c r="N214" s="21"/>
      <c r="O214" s="21"/>
      <c r="P214" s="21"/>
      <c r="Q214" s="19">
        <f t="shared" si="23"/>
        <v>0.51282014357931194</v>
      </c>
      <c r="R214" s="19">
        <f t="shared" si="24"/>
        <v>25.453826678932504</v>
      </c>
      <c r="S214" s="19">
        <f t="shared" si="25"/>
        <v>0</v>
      </c>
      <c r="T214" s="19">
        <f t="shared" si="26"/>
        <v>3.6129261066527625</v>
      </c>
      <c r="U214" s="19">
        <f t="shared" si="27"/>
        <v>0</v>
      </c>
      <c r="V214" s="19">
        <f t="shared" si="28"/>
        <v>0</v>
      </c>
    </row>
    <row r="215" spans="1:22" x14ac:dyDescent="0.25">
      <c r="A215" s="26">
        <f>Wellpath!E215</f>
        <v>0</v>
      </c>
      <c r="B215" s="22">
        <v>0</v>
      </c>
      <c r="C215" s="22">
        <v>0</v>
      </c>
      <c r="D215" s="22">
        <f t="shared" si="22"/>
        <v>4.7931219674804699E-5</v>
      </c>
      <c r="E215" s="20">
        <f>Model!$W$26*((drdp!B215+drdp!K215)*'DBH-U'!$B215+(drdp!E215+drdp!N215)*'DBH-U'!$C215+(drdp!H215+drdp!Q215)*'DBH-U'!$D215)</f>
        <v>0</v>
      </c>
      <c r="F215" s="20">
        <f>Model!$W$26*((drdp!C215+drdp!L215)*'DBH-U'!$B215+(drdp!F215+drdp!O215)*'DBH-U'!$C215+(drdp!I215+drdp!R215)*'DBH-U'!$D215)</f>
        <v>0</v>
      </c>
      <c r="G215" s="20">
        <f>Model!$W$26*((drdp!D215+drdp!M215)*'DBH-U'!$B215+(drdp!G215+drdp!P215)*'DBH-U'!$C215+(drdp!J215+drdp!S215)*'DBH-U'!$D215)</f>
        <v>0</v>
      </c>
      <c r="H215" s="18">
        <f>Model!$W$26*((drdp!B215)*'DBH-U'!$B215+(drdp!E215)*'DBH-U'!$C215+(drdp!H215)*'DBH-U'!$D215)</f>
        <v>0</v>
      </c>
      <c r="I215" s="18">
        <f>Model!$W$26*((drdp!C215)*'DBH-U'!$B215+(drdp!F215)*'DBH-U'!$C215+(drdp!I215)*'DBH-U'!$D215)</f>
        <v>0</v>
      </c>
      <c r="J215" s="18">
        <f>Model!$W$26*((drdp!D215)*'DBH-U'!$B215+(drdp!G215)*'DBH-U'!$C215+(drdp!J215)*'DBH-U'!$D215)</f>
        <v>0</v>
      </c>
      <c r="K215" s="21">
        <f>SUM(E$3:E214)+H215</f>
        <v>0.71611461623074835</v>
      </c>
      <c r="L215" s="21">
        <f>SUM(F$3:F214)+I215</f>
        <v>5.0451785576857935</v>
      </c>
      <c r="M215" s="21">
        <f>SUM(G$3:G214)+J215</f>
        <v>0</v>
      </c>
      <c r="N215" s="21"/>
      <c r="O215" s="21"/>
      <c r="P215" s="21"/>
      <c r="Q215" s="19">
        <f t="shared" si="23"/>
        <v>0.51282014357931194</v>
      </c>
      <c r="R215" s="19">
        <f t="shared" si="24"/>
        <v>25.453826678932504</v>
      </c>
      <c r="S215" s="19">
        <f t="shared" si="25"/>
        <v>0</v>
      </c>
      <c r="T215" s="19">
        <f t="shared" si="26"/>
        <v>3.6129261066527625</v>
      </c>
      <c r="U215" s="19">
        <f t="shared" si="27"/>
        <v>0</v>
      </c>
      <c r="V215" s="19">
        <f t="shared" si="28"/>
        <v>0</v>
      </c>
    </row>
    <row r="216" spans="1:22" x14ac:dyDescent="0.25">
      <c r="A216" s="26">
        <f>Wellpath!E216</f>
        <v>0</v>
      </c>
      <c r="B216" s="22">
        <v>0</v>
      </c>
      <c r="C216" s="22">
        <v>0</v>
      </c>
      <c r="D216" s="22">
        <f t="shared" si="22"/>
        <v>4.7931219674804699E-5</v>
      </c>
      <c r="E216" s="20">
        <f>Model!$W$26*((drdp!B216+drdp!K216)*'DBH-U'!$B216+(drdp!E216+drdp!N216)*'DBH-U'!$C216+(drdp!H216+drdp!Q216)*'DBH-U'!$D216)</f>
        <v>0</v>
      </c>
      <c r="F216" s="20">
        <f>Model!$W$26*((drdp!C216+drdp!L216)*'DBH-U'!$B216+(drdp!F216+drdp!O216)*'DBH-U'!$C216+(drdp!I216+drdp!R216)*'DBH-U'!$D216)</f>
        <v>0</v>
      </c>
      <c r="G216" s="20">
        <f>Model!$W$26*((drdp!D216+drdp!M216)*'DBH-U'!$B216+(drdp!G216+drdp!P216)*'DBH-U'!$C216+(drdp!J216+drdp!S216)*'DBH-U'!$D216)</f>
        <v>0</v>
      </c>
      <c r="H216" s="18">
        <f>Model!$W$26*((drdp!B216)*'DBH-U'!$B216+(drdp!E216)*'DBH-U'!$C216+(drdp!H216)*'DBH-U'!$D216)</f>
        <v>0</v>
      </c>
      <c r="I216" s="18">
        <f>Model!$W$26*((drdp!C216)*'DBH-U'!$B216+(drdp!F216)*'DBH-U'!$C216+(drdp!I216)*'DBH-U'!$D216)</f>
        <v>0</v>
      </c>
      <c r="J216" s="18">
        <f>Model!$W$26*((drdp!D216)*'DBH-U'!$B216+(drdp!G216)*'DBH-U'!$C216+(drdp!J216)*'DBH-U'!$D216)</f>
        <v>0</v>
      </c>
      <c r="K216" s="21">
        <f>SUM(E$3:E215)+H216</f>
        <v>0.71611461623074835</v>
      </c>
      <c r="L216" s="21">
        <f>SUM(F$3:F215)+I216</f>
        <v>5.0451785576857935</v>
      </c>
      <c r="M216" s="21">
        <f>SUM(G$3:G215)+J216</f>
        <v>0</v>
      </c>
      <c r="N216" s="21"/>
      <c r="O216" s="21"/>
      <c r="P216" s="21"/>
      <c r="Q216" s="19">
        <f t="shared" si="23"/>
        <v>0.51282014357931194</v>
      </c>
      <c r="R216" s="19">
        <f t="shared" si="24"/>
        <v>25.453826678932504</v>
      </c>
      <c r="S216" s="19">
        <f t="shared" si="25"/>
        <v>0</v>
      </c>
      <c r="T216" s="19">
        <f t="shared" si="26"/>
        <v>3.6129261066527625</v>
      </c>
      <c r="U216" s="19">
        <f t="shared" si="27"/>
        <v>0</v>
      </c>
      <c r="V216" s="19">
        <f t="shared" si="28"/>
        <v>0</v>
      </c>
    </row>
    <row r="217" spans="1:22" x14ac:dyDescent="0.25">
      <c r="A217" s="26">
        <f>Wellpath!E217</f>
        <v>0</v>
      </c>
      <c r="B217" s="22">
        <v>0</v>
      </c>
      <c r="C217" s="22">
        <v>0</v>
      </c>
      <c r="D217" s="22">
        <f t="shared" si="22"/>
        <v>4.7931219674804699E-5</v>
      </c>
      <c r="E217" s="20">
        <f>Model!$W$26*((drdp!B217+drdp!K217)*'DBH-U'!$B217+(drdp!E217+drdp!N217)*'DBH-U'!$C217+(drdp!H217+drdp!Q217)*'DBH-U'!$D217)</f>
        <v>0</v>
      </c>
      <c r="F217" s="20">
        <f>Model!$W$26*((drdp!C217+drdp!L217)*'DBH-U'!$B217+(drdp!F217+drdp!O217)*'DBH-U'!$C217+(drdp!I217+drdp!R217)*'DBH-U'!$D217)</f>
        <v>0</v>
      </c>
      <c r="G217" s="20">
        <f>Model!$W$26*((drdp!D217+drdp!M217)*'DBH-U'!$B217+(drdp!G217+drdp!P217)*'DBH-U'!$C217+(drdp!J217+drdp!S217)*'DBH-U'!$D217)</f>
        <v>0</v>
      </c>
      <c r="H217" s="18">
        <f>Model!$W$26*((drdp!B217)*'DBH-U'!$B217+(drdp!E217)*'DBH-U'!$C217+(drdp!H217)*'DBH-U'!$D217)</f>
        <v>0</v>
      </c>
      <c r="I217" s="18">
        <f>Model!$W$26*((drdp!C217)*'DBH-U'!$B217+(drdp!F217)*'DBH-U'!$C217+(drdp!I217)*'DBH-U'!$D217)</f>
        <v>0</v>
      </c>
      <c r="J217" s="18">
        <f>Model!$W$26*((drdp!D217)*'DBH-U'!$B217+(drdp!G217)*'DBH-U'!$C217+(drdp!J217)*'DBH-U'!$D217)</f>
        <v>0</v>
      </c>
      <c r="K217" s="21">
        <f>SUM(E$3:E216)+H217</f>
        <v>0.71611461623074835</v>
      </c>
      <c r="L217" s="21">
        <f>SUM(F$3:F216)+I217</f>
        <v>5.0451785576857935</v>
      </c>
      <c r="M217" s="21">
        <f>SUM(G$3:G216)+J217</f>
        <v>0</v>
      </c>
      <c r="N217" s="21"/>
      <c r="O217" s="21"/>
      <c r="P217" s="21"/>
      <c r="Q217" s="19">
        <f t="shared" si="23"/>
        <v>0.51282014357931194</v>
      </c>
      <c r="R217" s="19">
        <f t="shared" si="24"/>
        <v>25.453826678932504</v>
      </c>
      <c r="S217" s="19">
        <f t="shared" si="25"/>
        <v>0</v>
      </c>
      <c r="T217" s="19">
        <f t="shared" si="26"/>
        <v>3.6129261066527625</v>
      </c>
      <c r="U217" s="19">
        <f t="shared" si="27"/>
        <v>0</v>
      </c>
      <c r="V217" s="19">
        <f t="shared" si="28"/>
        <v>0</v>
      </c>
    </row>
    <row r="218" spans="1:22" x14ac:dyDescent="0.25">
      <c r="A218" s="26">
        <f>Wellpath!E218</f>
        <v>0</v>
      </c>
      <c r="B218" s="22">
        <v>0</v>
      </c>
      <c r="C218" s="22">
        <v>0</v>
      </c>
      <c r="D218" s="22">
        <f t="shared" si="22"/>
        <v>4.7931219674804699E-5</v>
      </c>
      <c r="E218" s="20">
        <f>Model!$W$26*((drdp!B218+drdp!K218)*'DBH-U'!$B218+(drdp!E218+drdp!N218)*'DBH-U'!$C218+(drdp!H218+drdp!Q218)*'DBH-U'!$D218)</f>
        <v>0</v>
      </c>
      <c r="F218" s="20">
        <f>Model!$W$26*((drdp!C218+drdp!L218)*'DBH-U'!$B218+(drdp!F218+drdp!O218)*'DBH-U'!$C218+(drdp!I218+drdp!R218)*'DBH-U'!$D218)</f>
        <v>0</v>
      </c>
      <c r="G218" s="20">
        <f>Model!$W$26*((drdp!D218+drdp!M218)*'DBH-U'!$B218+(drdp!G218+drdp!P218)*'DBH-U'!$C218+(drdp!J218+drdp!S218)*'DBH-U'!$D218)</f>
        <v>0</v>
      </c>
      <c r="H218" s="18">
        <f>Model!$W$26*((drdp!B218)*'DBH-U'!$B218+(drdp!E218)*'DBH-U'!$C218+(drdp!H218)*'DBH-U'!$D218)</f>
        <v>0</v>
      </c>
      <c r="I218" s="18">
        <f>Model!$W$26*((drdp!C218)*'DBH-U'!$B218+(drdp!F218)*'DBH-U'!$C218+(drdp!I218)*'DBH-U'!$D218)</f>
        <v>0</v>
      </c>
      <c r="J218" s="18">
        <f>Model!$W$26*((drdp!D218)*'DBH-U'!$B218+(drdp!G218)*'DBH-U'!$C218+(drdp!J218)*'DBH-U'!$D218)</f>
        <v>0</v>
      </c>
      <c r="K218" s="21">
        <f>SUM(E$3:E217)+H218</f>
        <v>0.71611461623074835</v>
      </c>
      <c r="L218" s="21">
        <f>SUM(F$3:F217)+I218</f>
        <v>5.0451785576857935</v>
      </c>
      <c r="M218" s="21">
        <f>SUM(G$3:G217)+J218</f>
        <v>0</v>
      </c>
      <c r="N218" s="21"/>
      <c r="O218" s="21"/>
      <c r="P218" s="21"/>
      <c r="Q218" s="19">
        <f t="shared" si="23"/>
        <v>0.51282014357931194</v>
      </c>
      <c r="R218" s="19">
        <f t="shared" si="24"/>
        <v>25.453826678932504</v>
      </c>
      <c r="S218" s="19">
        <f t="shared" si="25"/>
        <v>0</v>
      </c>
      <c r="T218" s="19">
        <f t="shared" si="26"/>
        <v>3.6129261066527625</v>
      </c>
      <c r="U218" s="19">
        <f t="shared" si="27"/>
        <v>0</v>
      </c>
      <c r="V218" s="19">
        <f t="shared" si="28"/>
        <v>0</v>
      </c>
    </row>
    <row r="219" spans="1:22" x14ac:dyDescent="0.25">
      <c r="A219" s="26">
        <f>Wellpath!E219</f>
        <v>0</v>
      </c>
      <c r="B219" s="22">
        <v>0</v>
      </c>
      <c r="C219" s="22">
        <v>0</v>
      </c>
      <c r="D219" s="22">
        <f t="shared" si="22"/>
        <v>4.7931219674804699E-5</v>
      </c>
      <c r="E219" s="20">
        <f>Model!$W$26*((drdp!B219+drdp!K219)*'DBH-U'!$B219+(drdp!E219+drdp!N219)*'DBH-U'!$C219+(drdp!H219+drdp!Q219)*'DBH-U'!$D219)</f>
        <v>0</v>
      </c>
      <c r="F219" s="20">
        <f>Model!$W$26*((drdp!C219+drdp!L219)*'DBH-U'!$B219+(drdp!F219+drdp!O219)*'DBH-U'!$C219+(drdp!I219+drdp!R219)*'DBH-U'!$D219)</f>
        <v>0</v>
      </c>
      <c r="G219" s="20">
        <f>Model!$W$26*((drdp!D219+drdp!M219)*'DBH-U'!$B219+(drdp!G219+drdp!P219)*'DBH-U'!$C219+(drdp!J219+drdp!S219)*'DBH-U'!$D219)</f>
        <v>0</v>
      </c>
      <c r="H219" s="18">
        <f>Model!$W$26*((drdp!B219)*'DBH-U'!$B219+(drdp!E219)*'DBH-U'!$C219+(drdp!H219)*'DBH-U'!$D219)</f>
        <v>0</v>
      </c>
      <c r="I219" s="18">
        <f>Model!$W$26*((drdp!C219)*'DBH-U'!$B219+(drdp!F219)*'DBH-U'!$C219+(drdp!I219)*'DBH-U'!$D219)</f>
        <v>0</v>
      </c>
      <c r="J219" s="18">
        <f>Model!$W$26*((drdp!D219)*'DBH-U'!$B219+(drdp!G219)*'DBH-U'!$C219+(drdp!J219)*'DBH-U'!$D219)</f>
        <v>0</v>
      </c>
      <c r="K219" s="21">
        <f>SUM(E$3:E218)+H219</f>
        <v>0.71611461623074835</v>
      </c>
      <c r="L219" s="21">
        <f>SUM(F$3:F218)+I219</f>
        <v>5.0451785576857935</v>
      </c>
      <c r="M219" s="21">
        <f>SUM(G$3:G218)+J219</f>
        <v>0</v>
      </c>
      <c r="N219" s="21"/>
      <c r="O219" s="21"/>
      <c r="P219" s="21"/>
      <c r="Q219" s="19">
        <f t="shared" si="23"/>
        <v>0.51282014357931194</v>
      </c>
      <c r="R219" s="19">
        <f t="shared" si="24"/>
        <v>25.453826678932504</v>
      </c>
      <c r="S219" s="19">
        <f t="shared" si="25"/>
        <v>0</v>
      </c>
      <c r="T219" s="19">
        <f t="shared" si="26"/>
        <v>3.6129261066527625</v>
      </c>
      <c r="U219" s="19">
        <f t="shared" si="27"/>
        <v>0</v>
      </c>
      <c r="V219" s="19">
        <f t="shared" si="28"/>
        <v>0</v>
      </c>
    </row>
    <row r="220" spans="1:22" x14ac:dyDescent="0.25">
      <c r="A220" s="26">
        <f>Wellpath!E220</f>
        <v>0</v>
      </c>
      <c r="B220" s="22">
        <v>0</v>
      </c>
      <c r="C220" s="22">
        <v>0</v>
      </c>
      <c r="D220" s="22">
        <f t="shared" si="22"/>
        <v>4.7931219674804699E-5</v>
      </c>
      <c r="E220" s="20">
        <f>Model!$W$26*((drdp!B220+drdp!K220)*'DBH-U'!$B220+(drdp!E220+drdp!N220)*'DBH-U'!$C220+(drdp!H220+drdp!Q220)*'DBH-U'!$D220)</f>
        <v>0</v>
      </c>
      <c r="F220" s="20">
        <f>Model!$W$26*((drdp!C220+drdp!L220)*'DBH-U'!$B220+(drdp!F220+drdp!O220)*'DBH-U'!$C220+(drdp!I220+drdp!R220)*'DBH-U'!$D220)</f>
        <v>0</v>
      </c>
      <c r="G220" s="20">
        <f>Model!$W$26*((drdp!D220+drdp!M220)*'DBH-U'!$B220+(drdp!G220+drdp!P220)*'DBH-U'!$C220+(drdp!J220+drdp!S220)*'DBH-U'!$D220)</f>
        <v>0</v>
      </c>
      <c r="H220" s="18">
        <f>Model!$W$26*((drdp!B220)*'DBH-U'!$B220+(drdp!E220)*'DBH-U'!$C220+(drdp!H220)*'DBH-U'!$D220)</f>
        <v>0</v>
      </c>
      <c r="I220" s="18">
        <f>Model!$W$26*((drdp!C220)*'DBH-U'!$B220+(drdp!F220)*'DBH-U'!$C220+(drdp!I220)*'DBH-U'!$D220)</f>
        <v>0</v>
      </c>
      <c r="J220" s="18">
        <f>Model!$W$26*((drdp!D220)*'DBH-U'!$B220+(drdp!G220)*'DBH-U'!$C220+(drdp!J220)*'DBH-U'!$D220)</f>
        <v>0</v>
      </c>
      <c r="K220" s="21">
        <f>SUM(E$3:E219)+H220</f>
        <v>0.71611461623074835</v>
      </c>
      <c r="L220" s="21">
        <f>SUM(F$3:F219)+I220</f>
        <v>5.0451785576857935</v>
      </c>
      <c r="M220" s="21">
        <f>SUM(G$3:G219)+J220</f>
        <v>0</v>
      </c>
      <c r="N220" s="21"/>
      <c r="O220" s="21"/>
      <c r="P220" s="21"/>
      <c r="Q220" s="19">
        <f t="shared" si="23"/>
        <v>0.51282014357931194</v>
      </c>
      <c r="R220" s="19">
        <f t="shared" si="24"/>
        <v>25.453826678932504</v>
      </c>
      <c r="S220" s="19">
        <f t="shared" si="25"/>
        <v>0</v>
      </c>
      <c r="T220" s="19">
        <f t="shared" si="26"/>
        <v>3.6129261066527625</v>
      </c>
      <c r="U220" s="19">
        <f t="shared" si="27"/>
        <v>0</v>
      </c>
      <c r="V220" s="19">
        <f t="shared" si="28"/>
        <v>0</v>
      </c>
    </row>
    <row r="221" spans="1:22" x14ac:dyDescent="0.25">
      <c r="A221" s="26">
        <f>Wellpath!E221</f>
        <v>0</v>
      </c>
      <c r="B221" s="22">
        <v>0</v>
      </c>
      <c r="C221" s="22">
        <v>0</v>
      </c>
      <c r="D221" s="22">
        <f t="shared" si="22"/>
        <v>4.7931219674804699E-5</v>
      </c>
      <c r="E221" s="20">
        <f>Model!$W$26*((drdp!B221+drdp!K221)*'DBH-U'!$B221+(drdp!E221+drdp!N221)*'DBH-U'!$C221+(drdp!H221+drdp!Q221)*'DBH-U'!$D221)</f>
        <v>0</v>
      </c>
      <c r="F221" s="20">
        <f>Model!$W$26*((drdp!C221+drdp!L221)*'DBH-U'!$B221+(drdp!F221+drdp!O221)*'DBH-U'!$C221+(drdp!I221+drdp!R221)*'DBH-U'!$D221)</f>
        <v>0</v>
      </c>
      <c r="G221" s="20">
        <f>Model!$W$26*((drdp!D221+drdp!M221)*'DBH-U'!$B221+(drdp!G221+drdp!P221)*'DBH-U'!$C221+(drdp!J221+drdp!S221)*'DBH-U'!$D221)</f>
        <v>0</v>
      </c>
      <c r="H221" s="18">
        <f>Model!$W$26*((drdp!B221)*'DBH-U'!$B221+(drdp!E221)*'DBH-U'!$C221+(drdp!H221)*'DBH-U'!$D221)</f>
        <v>0</v>
      </c>
      <c r="I221" s="18">
        <f>Model!$W$26*((drdp!C221)*'DBH-U'!$B221+(drdp!F221)*'DBH-U'!$C221+(drdp!I221)*'DBH-U'!$D221)</f>
        <v>0</v>
      </c>
      <c r="J221" s="18">
        <f>Model!$W$26*((drdp!D221)*'DBH-U'!$B221+(drdp!G221)*'DBH-U'!$C221+(drdp!J221)*'DBH-U'!$D221)</f>
        <v>0</v>
      </c>
      <c r="K221" s="21">
        <f>SUM(E$3:E220)+H221</f>
        <v>0.71611461623074835</v>
      </c>
      <c r="L221" s="21">
        <f>SUM(F$3:F220)+I221</f>
        <v>5.0451785576857935</v>
      </c>
      <c r="M221" s="21">
        <f>SUM(G$3:G220)+J221</f>
        <v>0</v>
      </c>
      <c r="N221" s="21"/>
      <c r="O221" s="21"/>
      <c r="P221" s="21"/>
      <c r="Q221" s="19">
        <f t="shared" si="23"/>
        <v>0.51282014357931194</v>
      </c>
      <c r="R221" s="19">
        <f t="shared" si="24"/>
        <v>25.453826678932504</v>
      </c>
      <c r="S221" s="19">
        <f t="shared" si="25"/>
        <v>0</v>
      </c>
      <c r="T221" s="19">
        <f t="shared" si="26"/>
        <v>3.6129261066527625</v>
      </c>
      <c r="U221" s="19">
        <f t="shared" si="27"/>
        <v>0</v>
      </c>
      <c r="V221" s="19">
        <f t="shared" si="28"/>
        <v>0</v>
      </c>
    </row>
    <row r="222" spans="1:22" x14ac:dyDescent="0.25">
      <c r="A222" s="26">
        <f>Wellpath!E222</f>
        <v>0</v>
      </c>
      <c r="B222" s="22">
        <v>0</v>
      </c>
      <c r="C222" s="22">
        <v>0</v>
      </c>
      <c r="D222" s="22">
        <f t="shared" si="22"/>
        <v>4.7931219674804699E-5</v>
      </c>
      <c r="E222" s="20">
        <f>Model!$W$26*((drdp!B222+drdp!K222)*'DBH-U'!$B222+(drdp!E222+drdp!N222)*'DBH-U'!$C222+(drdp!H222+drdp!Q222)*'DBH-U'!$D222)</f>
        <v>0</v>
      </c>
      <c r="F222" s="20">
        <f>Model!$W$26*((drdp!C222+drdp!L222)*'DBH-U'!$B222+(drdp!F222+drdp!O222)*'DBH-U'!$C222+(drdp!I222+drdp!R222)*'DBH-U'!$D222)</f>
        <v>0</v>
      </c>
      <c r="G222" s="20">
        <f>Model!$W$26*((drdp!D222+drdp!M222)*'DBH-U'!$B222+(drdp!G222+drdp!P222)*'DBH-U'!$C222+(drdp!J222+drdp!S222)*'DBH-U'!$D222)</f>
        <v>0</v>
      </c>
      <c r="H222" s="18">
        <f>Model!$W$26*((drdp!B222)*'DBH-U'!$B222+(drdp!E222)*'DBH-U'!$C222+(drdp!H222)*'DBH-U'!$D222)</f>
        <v>0</v>
      </c>
      <c r="I222" s="18">
        <f>Model!$W$26*((drdp!C222)*'DBH-U'!$B222+(drdp!F222)*'DBH-U'!$C222+(drdp!I222)*'DBH-U'!$D222)</f>
        <v>0</v>
      </c>
      <c r="J222" s="18">
        <f>Model!$W$26*((drdp!D222)*'DBH-U'!$B222+(drdp!G222)*'DBH-U'!$C222+(drdp!J222)*'DBH-U'!$D222)</f>
        <v>0</v>
      </c>
      <c r="K222" s="21">
        <f>SUM(E$3:E221)+H222</f>
        <v>0.71611461623074835</v>
      </c>
      <c r="L222" s="21">
        <f>SUM(F$3:F221)+I222</f>
        <v>5.0451785576857935</v>
      </c>
      <c r="M222" s="21">
        <f>SUM(G$3:G221)+J222</f>
        <v>0</v>
      </c>
      <c r="N222" s="21"/>
      <c r="O222" s="21"/>
      <c r="P222" s="21"/>
      <c r="Q222" s="19">
        <f t="shared" si="23"/>
        <v>0.51282014357931194</v>
      </c>
      <c r="R222" s="19">
        <f t="shared" si="24"/>
        <v>25.453826678932504</v>
      </c>
      <c r="S222" s="19">
        <f t="shared" si="25"/>
        <v>0</v>
      </c>
      <c r="T222" s="19">
        <f t="shared" si="26"/>
        <v>3.6129261066527625</v>
      </c>
      <c r="U222" s="19">
        <f t="shared" si="27"/>
        <v>0</v>
      </c>
      <c r="V222" s="19">
        <f t="shared" si="28"/>
        <v>0</v>
      </c>
    </row>
    <row r="223" spans="1:22" x14ac:dyDescent="0.25">
      <c r="A223" s="26">
        <f>Wellpath!E223</f>
        <v>0</v>
      </c>
      <c r="B223" s="22">
        <v>0</v>
      </c>
      <c r="C223" s="22">
        <v>0</v>
      </c>
      <c r="D223" s="22">
        <f t="shared" si="22"/>
        <v>4.7931219674804699E-5</v>
      </c>
      <c r="E223" s="20">
        <f>Model!$W$26*((drdp!B223+drdp!K223)*'DBH-U'!$B223+(drdp!E223+drdp!N223)*'DBH-U'!$C223+(drdp!H223+drdp!Q223)*'DBH-U'!$D223)</f>
        <v>0</v>
      </c>
      <c r="F223" s="20">
        <f>Model!$W$26*((drdp!C223+drdp!L223)*'DBH-U'!$B223+(drdp!F223+drdp!O223)*'DBH-U'!$C223+(drdp!I223+drdp!R223)*'DBH-U'!$D223)</f>
        <v>0</v>
      </c>
      <c r="G223" s="20">
        <f>Model!$W$26*((drdp!D223+drdp!M223)*'DBH-U'!$B223+(drdp!G223+drdp!P223)*'DBH-U'!$C223+(drdp!J223+drdp!S223)*'DBH-U'!$D223)</f>
        <v>0</v>
      </c>
      <c r="H223" s="18">
        <f>Model!$W$26*((drdp!B223)*'DBH-U'!$B223+(drdp!E223)*'DBH-U'!$C223+(drdp!H223)*'DBH-U'!$D223)</f>
        <v>0</v>
      </c>
      <c r="I223" s="18">
        <f>Model!$W$26*((drdp!C223)*'DBH-U'!$B223+(drdp!F223)*'DBH-U'!$C223+(drdp!I223)*'DBH-U'!$D223)</f>
        <v>0</v>
      </c>
      <c r="J223" s="18">
        <f>Model!$W$26*((drdp!D223)*'DBH-U'!$B223+(drdp!G223)*'DBH-U'!$C223+(drdp!J223)*'DBH-U'!$D223)</f>
        <v>0</v>
      </c>
      <c r="K223" s="21">
        <f>SUM(E$3:E222)+H223</f>
        <v>0.71611461623074835</v>
      </c>
      <c r="L223" s="21">
        <f>SUM(F$3:F222)+I223</f>
        <v>5.0451785576857935</v>
      </c>
      <c r="M223" s="21">
        <f>SUM(G$3:G222)+J223</f>
        <v>0</v>
      </c>
      <c r="N223" s="21"/>
      <c r="O223" s="21"/>
      <c r="P223" s="21"/>
      <c r="Q223" s="19">
        <f t="shared" si="23"/>
        <v>0.51282014357931194</v>
      </c>
      <c r="R223" s="19">
        <f t="shared" si="24"/>
        <v>25.453826678932504</v>
      </c>
      <c r="S223" s="19">
        <f t="shared" si="25"/>
        <v>0</v>
      </c>
      <c r="T223" s="19">
        <f t="shared" si="26"/>
        <v>3.6129261066527625</v>
      </c>
      <c r="U223" s="19">
        <f t="shared" si="27"/>
        <v>0</v>
      </c>
      <c r="V223" s="19">
        <f t="shared" si="28"/>
        <v>0</v>
      </c>
    </row>
    <row r="224" spans="1:22" x14ac:dyDescent="0.25">
      <c r="A224" s="26">
        <f>Wellpath!E224</f>
        <v>0</v>
      </c>
      <c r="B224" s="22">
        <v>0</v>
      </c>
      <c r="C224" s="22">
        <v>0</v>
      </c>
      <c r="D224" s="22">
        <f t="shared" si="22"/>
        <v>4.7931219674804699E-5</v>
      </c>
      <c r="E224" s="20">
        <f>Model!$W$26*((drdp!B224+drdp!K224)*'DBH-U'!$B224+(drdp!E224+drdp!N224)*'DBH-U'!$C224+(drdp!H224+drdp!Q224)*'DBH-U'!$D224)</f>
        <v>0</v>
      </c>
      <c r="F224" s="20">
        <f>Model!$W$26*((drdp!C224+drdp!L224)*'DBH-U'!$B224+(drdp!F224+drdp!O224)*'DBH-U'!$C224+(drdp!I224+drdp!R224)*'DBH-U'!$D224)</f>
        <v>0</v>
      </c>
      <c r="G224" s="20">
        <f>Model!$W$26*((drdp!D224+drdp!M224)*'DBH-U'!$B224+(drdp!G224+drdp!P224)*'DBH-U'!$C224+(drdp!J224+drdp!S224)*'DBH-U'!$D224)</f>
        <v>0</v>
      </c>
      <c r="H224" s="18">
        <f>Model!$W$26*((drdp!B224)*'DBH-U'!$B224+(drdp!E224)*'DBH-U'!$C224+(drdp!H224)*'DBH-U'!$D224)</f>
        <v>0</v>
      </c>
      <c r="I224" s="18">
        <f>Model!$W$26*((drdp!C224)*'DBH-U'!$B224+(drdp!F224)*'DBH-U'!$C224+(drdp!I224)*'DBH-U'!$D224)</f>
        <v>0</v>
      </c>
      <c r="J224" s="18">
        <f>Model!$W$26*((drdp!D224)*'DBH-U'!$B224+(drdp!G224)*'DBH-U'!$C224+(drdp!J224)*'DBH-U'!$D224)</f>
        <v>0</v>
      </c>
      <c r="K224" s="21">
        <f>SUM(E$3:E223)+H224</f>
        <v>0.71611461623074835</v>
      </c>
      <c r="L224" s="21">
        <f>SUM(F$3:F223)+I224</f>
        <v>5.0451785576857935</v>
      </c>
      <c r="M224" s="21">
        <f>SUM(G$3:G223)+J224</f>
        <v>0</v>
      </c>
      <c r="N224" s="21"/>
      <c r="O224" s="21"/>
      <c r="P224" s="21"/>
      <c r="Q224" s="19">
        <f t="shared" si="23"/>
        <v>0.51282014357931194</v>
      </c>
      <c r="R224" s="19">
        <f t="shared" si="24"/>
        <v>25.453826678932504</v>
      </c>
      <c r="S224" s="19">
        <f t="shared" si="25"/>
        <v>0</v>
      </c>
      <c r="T224" s="19">
        <f t="shared" si="26"/>
        <v>3.6129261066527625</v>
      </c>
      <c r="U224" s="19">
        <f t="shared" si="27"/>
        <v>0</v>
      </c>
      <c r="V224" s="19">
        <f t="shared" si="28"/>
        <v>0</v>
      </c>
    </row>
    <row r="225" spans="1:22" x14ac:dyDescent="0.25">
      <c r="A225" s="26">
        <f>Wellpath!E225</f>
        <v>0</v>
      </c>
      <c r="B225" s="22">
        <v>0</v>
      </c>
      <c r="C225" s="22">
        <v>0</v>
      </c>
      <c r="D225" s="22">
        <f t="shared" si="22"/>
        <v>4.7931219674804699E-5</v>
      </c>
      <c r="E225" s="20">
        <f>Model!$W$26*((drdp!B225+drdp!K225)*'DBH-U'!$B225+(drdp!E225+drdp!N225)*'DBH-U'!$C225+(drdp!H225+drdp!Q225)*'DBH-U'!$D225)</f>
        <v>0</v>
      </c>
      <c r="F225" s="20">
        <f>Model!$W$26*((drdp!C225+drdp!L225)*'DBH-U'!$B225+(drdp!F225+drdp!O225)*'DBH-U'!$C225+(drdp!I225+drdp!R225)*'DBH-U'!$D225)</f>
        <v>0</v>
      </c>
      <c r="G225" s="20">
        <f>Model!$W$26*((drdp!D225+drdp!M225)*'DBH-U'!$B225+(drdp!G225+drdp!P225)*'DBH-U'!$C225+(drdp!J225+drdp!S225)*'DBH-U'!$D225)</f>
        <v>0</v>
      </c>
      <c r="H225" s="18">
        <f>Model!$W$26*((drdp!B225)*'DBH-U'!$B225+(drdp!E225)*'DBH-U'!$C225+(drdp!H225)*'DBH-U'!$D225)</f>
        <v>0</v>
      </c>
      <c r="I225" s="18">
        <f>Model!$W$26*((drdp!C225)*'DBH-U'!$B225+(drdp!F225)*'DBH-U'!$C225+(drdp!I225)*'DBH-U'!$D225)</f>
        <v>0</v>
      </c>
      <c r="J225" s="18">
        <f>Model!$W$26*((drdp!D225)*'DBH-U'!$B225+(drdp!G225)*'DBH-U'!$C225+(drdp!J225)*'DBH-U'!$D225)</f>
        <v>0</v>
      </c>
      <c r="K225" s="21">
        <f>SUM(E$3:E224)+H225</f>
        <v>0.71611461623074835</v>
      </c>
      <c r="L225" s="21">
        <f>SUM(F$3:F224)+I225</f>
        <v>5.0451785576857935</v>
      </c>
      <c r="M225" s="21">
        <f>SUM(G$3:G224)+J225</f>
        <v>0</v>
      </c>
      <c r="N225" s="21"/>
      <c r="O225" s="21"/>
      <c r="P225" s="21"/>
      <c r="Q225" s="19">
        <f t="shared" si="23"/>
        <v>0.51282014357931194</v>
      </c>
      <c r="R225" s="19">
        <f t="shared" si="24"/>
        <v>25.453826678932504</v>
      </c>
      <c r="S225" s="19">
        <f t="shared" si="25"/>
        <v>0</v>
      </c>
      <c r="T225" s="19">
        <f t="shared" si="26"/>
        <v>3.6129261066527625</v>
      </c>
      <c r="U225" s="19">
        <f t="shared" si="27"/>
        <v>0</v>
      </c>
      <c r="V225" s="19">
        <f t="shared" si="28"/>
        <v>0</v>
      </c>
    </row>
    <row r="226" spans="1:22" x14ac:dyDescent="0.25">
      <c r="A226" s="26">
        <f>Wellpath!E226</f>
        <v>0</v>
      </c>
      <c r="B226" s="22">
        <v>0</v>
      </c>
      <c r="C226" s="22">
        <v>0</v>
      </c>
      <c r="D226" s="22">
        <f t="shared" si="22"/>
        <v>4.7931219674804699E-5</v>
      </c>
      <c r="E226" s="20">
        <f>Model!$W$26*((drdp!B226+drdp!K226)*'DBH-U'!$B226+(drdp!E226+drdp!N226)*'DBH-U'!$C226+(drdp!H226+drdp!Q226)*'DBH-U'!$D226)</f>
        <v>0</v>
      </c>
      <c r="F226" s="20">
        <f>Model!$W$26*((drdp!C226+drdp!L226)*'DBH-U'!$B226+(drdp!F226+drdp!O226)*'DBH-U'!$C226+(drdp!I226+drdp!R226)*'DBH-U'!$D226)</f>
        <v>0</v>
      </c>
      <c r="G226" s="20">
        <f>Model!$W$26*((drdp!D226+drdp!M226)*'DBH-U'!$B226+(drdp!G226+drdp!P226)*'DBH-U'!$C226+(drdp!J226+drdp!S226)*'DBH-U'!$D226)</f>
        <v>0</v>
      </c>
      <c r="H226" s="18">
        <f>Model!$W$26*((drdp!B226)*'DBH-U'!$B226+(drdp!E226)*'DBH-U'!$C226+(drdp!H226)*'DBH-U'!$D226)</f>
        <v>0</v>
      </c>
      <c r="I226" s="18">
        <f>Model!$W$26*((drdp!C226)*'DBH-U'!$B226+(drdp!F226)*'DBH-U'!$C226+(drdp!I226)*'DBH-U'!$D226)</f>
        <v>0</v>
      </c>
      <c r="J226" s="18">
        <f>Model!$W$26*((drdp!D226)*'DBH-U'!$B226+(drdp!G226)*'DBH-U'!$C226+(drdp!J226)*'DBH-U'!$D226)</f>
        <v>0</v>
      </c>
      <c r="K226" s="21">
        <f>SUM(E$3:E225)+H226</f>
        <v>0.71611461623074835</v>
      </c>
      <c r="L226" s="21">
        <f>SUM(F$3:F225)+I226</f>
        <v>5.0451785576857935</v>
      </c>
      <c r="M226" s="21">
        <f>SUM(G$3:G225)+J226</f>
        <v>0</v>
      </c>
      <c r="N226" s="21"/>
      <c r="O226" s="21"/>
      <c r="P226" s="21"/>
      <c r="Q226" s="19">
        <f t="shared" si="23"/>
        <v>0.51282014357931194</v>
      </c>
      <c r="R226" s="19">
        <f t="shared" si="24"/>
        <v>25.453826678932504</v>
      </c>
      <c r="S226" s="19">
        <f t="shared" si="25"/>
        <v>0</v>
      </c>
      <c r="T226" s="19">
        <f t="shared" si="26"/>
        <v>3.6129261066527625</v>
      </c>
      <c r="U226" s="19">
        <f t="shared" si="27"/>
        <v>0</v>
      </c>
      <c r="V226" s="19">
        <f t="shared" si="28"/>
        <v>0</v>
      </c>
    </row>
    <row r="227" spans="1:22" x14ac:dyDescent="0.25">
      <c r="A227" s="26">
        <f>Wellpath!E227</f>
        <v>0</v>
      </c>
      <c r="B227" s="22">
        <v>0</v>
      </c>
      <c r="C227" s="22">
        <v>0</v>
      </c>
      <c r="D227" s="22">
        <f t="shared" si="22"/>
        <v>4.7931219674804699E-5</v>
      </c>
      <c r="E227" s="20">
        <f>Model!$W$26*((drdp!B227+drdp!K227)*'DBH-U'!$B227+(drdp!E227+drdp!N227)*'DBH-U'!$C227+(drdp!H227+drdp!Q227)*'DBH-U'!$D227)</f>
        <v>0</v>
      </c>
      <c r="F227" s="20">
        <f>Model!$W$26*((drdp!C227+drdp!L227)*'DBH-U'!$B227+(drdp!F227+drdp!O227)*'DBH-U'!$C227+(drdp!I227+drdp!R227)*'DBH-U'!$D227)</f>
        <v>0</v>
      </c>
      <c r="G227" s="20">
        <f>Model!$W$26*((drdp!D227+drdp!M227)*'DBH-U'!$B227+(drdp!G227+drdp!P227)*'DBH-U'!$C227+(drdp!J227+drdp!S227)*'DBH-U'!$D227)</f>
        <v>0</v>
      </c>
      <c r="H227" s="18">
        <f>Model!$W$26*((drdp!B227)*'DBH-U'!$B227+(drdp!E227)*'DBH-U'!$C227+(drdp!H227)*'DBH-U'!$D227)</f>
        <v>0</v>
      </c>
      <c r="I227" s="18">
        <f>Model!$W$26*((drdp!C227)*'DBH-U'!$B227+(drdp!F227)*'DBH-U'!$C227+(drdp!I227)*'DBH-U'!$D227)</f>
        <v>0</v>
      </c>
      <c r="J227" s="18">
        <f>Model!$W$26*((drdp!D227)*'DBH-U'!$B227+(drdp!G227)*'DBH-U'!$C227+(drdp!J227)*'DBH-U'!$D227)</f>
        <v>0</v>
      </c>
      <c r="K227" s="21">
        <f>SUM(E$3:E226)+H227</f>
        <v>0.71611461623074835</v>
      </c>
      <c r="L227" s="21">
        <f>SUM(F$3:F226)+I227</f>
        <v>5.0451785576857935</v>
      </c>
      <c r="M227" s="21">
        <f>SUM(G$3:G226)+J227</f>
        <v>0</v>
      </c>
      <c r="N227" s="21"/>
      <c r="O227" s="21"/>
      <c r="P227" s="21"/>
      <c r="Q227" s="19">
        <f t="shared" si="23"/>
        <v>0.51282014357931194</v>
      </c>
      <c r="R227" s="19">
        <f t="shared" si="24"/>
        <v>25.453826678932504</v>
      </c>
      <c r="S227" s="19">
        <f t="shared" si="25"/>
        <v>0</v>
      </c>
      <c r="T227" s="19">
        <f t="shared" si="26"/>
        <v>3.6129261066527625</v>
      </c>
      <c r="U227" s="19">
        <f t="shared" si="27"/>
        <v>0</v>
      </c>
      <c r="V227" s="19">
        <f t="shared" si="28"/>
        <v>0</v>
      </c>
    </row>
    <row r="228" spans="1:22" x14ac:dyDescent="0.25">
      <c r="A228" s="26">
        <f>Wellpath!E228</f>
        <v>0</v>
      </c>
      <c r="B228" s="22">
        <v>0</v>
      </c>
      <c r="C228" s="22">
        <v>0</v>
      </c>
      <c r="D228" s="22">
        <f t="shared" si="22"/>
        <v>4.7931219674804699E-5</v>
      </c>
      <c r="E228" s="20">
        <f>Model!$W$26*((drdp!B228+drdp!K228)*'DBH-U'!$B228+(drdp!E228+drdp!N228)*'DBH-U'!$C228+(drdp!H228+drdp!Q228)*'DBH-U'!$D228)</f>
        <v>0</v>
      </c>
      <c r="F228" s="20">
        <f>Model!$W$26*((drdp!C228+drdp!L228)*'DBH-U'!$B228+(drdp!F228+drdp!O228)*'DBH-U'!$C228+(drdp!I228+drdp!R228)*'DBH-U'!$D228)</f>
        <v>0</v>
      </c>
      <c r="G228" s="20">
        <f>Model!$W$26*((drdp!D228+drdp!M228)*'DBH-U'!$B228+(drdp!G228+drdp!P228)*'DBH-U'!$C228+(drdp!J228+drdp!S228)*'DBH-U'!$D228)</f>
        <v>0</v>
      </c>
      <c r="H228" s="18">
        <f>Model!$W$26*((drdp!B228)*'DBH-U'!$B228+(drdp!E228)*'DBH-U'!$C228+(drdp!H228)*'DBH-U'!$D228)</f>
        <v>0</v>
      </c>
      <c r="I228" s="18">
        <f>Model!$W$26*((drdp!C228)*'DBH-U'!$B228+(drdp!F228)*'DBH-U'!$C228+(drdp!I228)*'DBH-U'!$D228)</f>
        <v>0</v>
      </c>
      <c r="J228" s="18">
        <f>Model!$W$26*((drdp!D228)*'DBH-U'!$B228+(drdp!G228)*'DBH-U'!$C228+(drdp!J228)*'DBH-U'!$D228)</f>
        <v>0</v>
      </c>
      <c r="K228" s="21">
        <f>SUM(E$3:E227)+H228</f>
        <v>0.71611461623074835</v>
      </c>
      <c r="L228" s="21">
        <f>SUM(F$3:F227)+I228</f>
        <v>5.0451785576857935</v>
      </c>
      <c r="M228" s="21">
        <f>SUM(G$3:G227)+J228</f>
        <v>0</v>
      </c>
      <c r="N228" s="21"/>
      <c r="O228" s="21"/>
      <c r="P228" s="21"/>
      <c r="Q228" s="19">
        <f t="shared" si="23"/>
        <v>0.51282014357931194</v>
      </c>
      <c r="R228" s="19">
        <f t="shared" si="24"/>
        <v>25.453826678932504</v>
      </c>
      <c r="S228" s="19">
        <f t="shared" si="25"/>
        <v>0</v>
      </c>
      <c r="T228" s="19">
        <f t="shared" si="26"/>
        <v>3.6129261066527625</v>
      </c>
      <c r="U228" s="19">
        <f t="shared" si="27"/>
        <v>0</v>
      </c>
      <c r="V228" s="19">
        <f t="shared" si="28"/>
        <v>0</v>
      </c>
    </row>
    <row r="229" spans="1:22" x14ac:dyDescent="0.25">
      <c r="A229" s="26">
        <f>Wellpath!E229</f>
        <v>0</v>
      </c>
      <c r="B229" s="22">
        <v>0</v>
      </c>
      <c r="C229" s="22">
        <v>0</v>
      </c>
      <c r="D229" s="22">
        <f t="shared" si="22"/>
        <v>4.7931219674804699E-5</v>
      </c>
      <c r="E229" s="20">
        <f>Model!$W$26*((drdp!B229+drdp!K229)*'DBH-U'!$B229+(drdp!E229+drdp!N229)*'DBH-U'!$C229+(drdp!H229+drdp!Q229)*'DBH-U'!$D229)</f>
        <v>0</v>
      </c>
      <c r="F229" s="20">
        <f>Model!$W$26*((drdp!C229+drdp!L229)*'DBH-U'!$B229+(drdp!F229+drdp!O229)*'DBH-U'!$C229+(drdp!I229+drdp!R229)*'DBH-U'!$D229)</f>
        <v>0</v>
      </c>
      <c r="G229" s="20">
        <f>Model!$W$26*((drdp!D229+drdp!M229)*'DBH-U'!$B229+(drdp!G229+drdp!P229)*'DBH-U'!$C229+(drdp!J229+drdp!S229)*'DBH-U'!$D229)</f>
        <v>0</v>
      </c>
      <c r="H229" s="18">
        <f>Model!$W$26*((drdp!B229)*'DBH-U'!$B229+(drdp!E229)*'DBH-U'!$C229+(drdp!H229)*'DBH-U'!$D229)</f>
        <v>0</v>
      </c>
      <c r="I229" s="18">
        <f>Model!$W$26*((drdp!C229)*'DBH-U'!$B229+(drdp!F229)*'DBH-U'!$C229+(drdp!I229)*'DBH-U'!$D229)</f>
        <v>0</v>
      </c>
      <c r="J229" s="18">
        <f>Model!$W$26*((drdp!D229)*'DBH-U'!$B229+(drdp!G229)*'DBH-U'!$C229+(drdp!J229)*'DBH-U'!$D229)</f>
        <v>0</v>
      </c>
      <c r="K229" s="21">
        <f>SUM(E$3:E228)+H229</f>
        <v>0.71611461623074835</v>
      </c>
      <c r="L229" s="21">
        <f>SUM(F$3:F228)+I229</f>
        <v>5.0451785576857935</v>
      </c>
      <c r="M229" s="21">
        <f>SUM(G$3:G228)+J229</f>
        <v>0</v>
      </c>
      <c r="N229" s="21"/>
      <c r="O229" s="21"/>
      <c r="P229" s="21"/>
      <c r="Q229" s="19">
        <f t="shared" si="23"/>
        <v>0.51282014357931194</v>
      </c>
      <c r="R229" s="19">
        <f t="shared" si="24"/>
        <v>25.453826678932504</v>
      </c>
      <c r="S229" s="19">
        <f t="shared" si="25"/>
        <v>0</v>
      </c>
      <c r="T229" s="19">
        <f t="shared" si="26"/>
        <v>3.6129261066527625</v>
      </c>
      <c r="U229" s="19">
        <f t="shared" si="27"/>
        <v>0</v>
      </c>
      <c r="V229" s="19">
        <f t="shared" si="28"/>
        <v>0</v>
      </c>
    </row>
    <row r="230" spans="1:22" x14ac:dyDescent="0.25">
      <c r="A230" s="26">
        <f>Wellpath!E230</f>
        <v>0</v>
      </c>
      <c r="B230" s="22">
        <v>0</v>
      </c>
      <c r="C230" s="22">
        <v>0</v>
      </c>
      <c r="D230" s="22">
        <f t="shared" si="22"/>
        <v>4.7931219674804699E-5</v>
      </c>
      <c r="E230" s="20">
        <f>Model!$W$26*((drdp!B230+drdp!K230)*'DBH-U'!$B230+(drdp!E230+drdp!N230)*'DBH-U'!$C230+(drdp!H230+drdp!Q230)*'DBH-U'!$D230)</f>
        <v>0</v>
      </c>
      <c r="F230" s="20">
        <f>Model!$W$26*((drdp!C230+drdp!L230)*'DBH-U'!$B230+(drdp!F230+drdp!O230)*'DBH-U'!$C230+(drdp!I230+drdp!R230)*'DBH-U'!$D230)</f>
        <v>0</v>
      </c>
      <c r="G230" s="20">
        <f>Model!$W$26*((drdp!D230+drdp!M230)*'DBH-U'!$B230+(drdp!G230+drdp!P230)*'DBH-U'!$C230+(drdp!J230+drdp!S230)*'DBH-U'!$D230)</f>
        <v>0</v>
      </c>
      <c r="H230" s="18">
        <f>Model!$W$26*((drdp!B230)*'DBH-U'!$B230+(drdp!E230)*'DBH-U'!$C230+(drdp!H230)*'DBH-U'!$D230)</f>
        <v>0</v>
      </c>
      <c r="I230" s="18">
        <f>Model!$W$26*((drdp!C230)*'DBH-U'!$B230+(drdp!F230)*'DBH-U'!$C230+(drdp!I230)*'DBH-U'!$D230)</f>
        <v>0</v>
      </c>
      <c r="J230" s="18">
        <f>Model!$W$26*((drdp!D230)*'DBH-U'!$B230+(drdp!G230)*'DBH-U'!$C230+(drdp!J230)*'DBH-U'!$D230)</f>
        <v>0</v>
      </c>
      <c r="K230" s="21">
        <f>SUM(E$3:E229)+H230</f>
        <v>0.71611461623074835</v>
      </c>
      <c r="L230" s="21">
        <f>SUM(F$3:F229)+I230</f>
        <v>5.0451785576857935</v>
      </c>
      <c r="M230" s="21">
        <f>SUM(G$3:G229)+J230</f>
        <v>0</v>
      </c>
      <c r="N230" s="21"/>
      <c r="O230" s="21"/>
      <c r="P230" s="21"/>
      <c r="Q230" s="19">
        <f t="shared" si="23"/>
        <v>0.51282014357931194</v>
      </c>
      <c r="R230" s="19">
        <f t="shared" si="24"/>
        <v>25.453826678932504</v>
      </c>
      <c r="S230" s="19">
        <f t="shared" si="25"/>
        <v>0</v>
      </c>
      <c r="T230" s="19">
        <f t="shared" si="26"/>
        <v>3.6129261066527625</v>
      </c>
      <c r="U230" s="19">
        <f t="shared" si="27"/>
        <v>0</v>
      </c>
      <c r="V230" s="19">
        <f t="shared" si="28"/>
        <v>0</v>
      </c>
    </row>
    <row r="231" spans="1:22" x14ac:dyDescent="0.25">
      <c r="A231" s="26">
        <f>Wellpath!E231</f>
        <v>0</v>
      </c>
      <c r="B231" s="22">
        <v>0</v>
      </c>
      <c r="C231" s="22">
        <v>0</v>
      </c>
      <c r="D231" s="22">
        <f t="shared" si="22"/>
        <v>4.7931219674804699E-5</v>
      </c>
      <c r="E231" s="20">
        <f>Model!$W$26*((drdp!B231+drdp!K231)*'DBH-U'!$B231+(drdp!E231+drdp!N231)*'DBH-U'!$C231+(drdp!H231+drdp!Q231)*'DBH-U'!$D231)</f>
        <v>0</v>
      </c>
      <c r="F231" s="20">
        <f>Model!$W$26*((drdp!C231+drdp!L231)*'DBH-U'!$B231+(drdp!F231+drdp!O231)*'DBH-U'!$C231+(drdp!I231+drdp!R231)*'DBH-U'!$D231)</f>
        <v>0</v>
      </c>
      <c r="G231" s="20">
        <f>Model!$W$26*((drdp!D231+drdp!M231)*'DBH-U'!$B231+(drdp!G231+drdp!P231)*'DBH-U'!$C231+(drdp!J231+drdp!S231)*'DBH-U'!$D231)</f>
        <v>0</v>
      </c>
      <c r="H231" s="18">
        <f>Model!$W$26*((drdp!B231)*'DBH-U'!$B231+(drdp!E231)*'DBH-U'!$C231+(drdp!H231)*'DBH-U'!$D231)</f>
        <v>0</v>
      </c>
      <c r="I231" s="18">
        <f>Model!$W$26*((drdp!C231)*'DBH-U'!$B231+(drdp!F231)*'DBH-U'!$C231+(drdp!I231)*'DBH-U'!$D231)</f>
        <v>0</v>
      </c>
      <c r="J231" s="18">
        <f>Model!$W$26*((drdp!D231)*'DBH-U'!$B231+(drdp!G231)*'DBH-U'!$C231+(drdp!J231)*'DBH-U'!$D231)</f>
        <v>0</v>
      </c>
      <c r="K231" s="21">
        <f>SUM(E$3:E230)+H231</f>
        <v>0.71611461623074835</v>
      </c>
      <c r="L231" s="21">
        <f>SUM(F$3:F230)+I231</f>
        <v>5.0451785576857935</v>
      </c>
      <c r="M231" s="21">
        <f>SUM(G$3:G230)+J231</f>
        <v>0</v>
      </c>
      <c r="N231" s="21"/>
      <c r="O231" s="21"/>
      <c r="P231" s="21"/>
      <c r="Q231" s="19">
        <f t="shared" si="23"/>
        <v>0.51282014357931194</v>
      </c>
      <c r="R231" s="19">
        <f t="shared" si="24"/>
        <v>25.453826678932504</v>
      </c>
      <c r="S231" s="19">
        <f t="shared" si="25"/>
        <v>0</v>
      </c>
      <c r="T231" s="19">
        <f t="shared" si="26"/>
        <v>3.6129261066527625</v>
      </c>
      <c r="U231" s="19">
        <f t="shared" si="27"/>
        <v>0</v>
      </c>
      <c r="V231" s="19">
        <f t="shared" si="28"/>
        <v>0</v>
      </c>
    </row>
    <row r="232" spans="1:22" x14ac:dyDescent="0.25">
      <c r="A232" s="26">
        <f>Wellpath!E232</f>
        <v>0</v>
      </c>
      <c r="B232" s="22">
        <v>0</v>
      </c>
      <c r="C232" s="22">
        <v>0</v>
      </c>
      <c r="D232" s="22">
        <f t="shared" si="22"/>
        <v>4.7931219674804699E-5</v>
      </c>
      <c r="E232" s="20">
        <f>Model!$W$26*((drdp!B232+drdp!K232)*'DBH-U'!$B232+(drdp!E232+drdp!N232)*'DBH-U'!$C232+(drdp!H232+drdp!Q232)*'DBH-U'!$D232)</f>
        <v>0</v>
      </c>
      <c r="F232" s="20">
        <f>Model!$W$26*((drdp!C232+drdp!L232)*'DBH-U'!$B232+(drdp!F232+drdp!O232)*'DBH-U'!$C232+(drdp!I232+drdp!R232)*'DBH-U'!$D232)</f>
        <v>0</v>
      </c>
      <c r="G232" s="20">
        <f>Model!$W$26*((drdp!D232+drdp!M232)*'DBH-U'!$B232+(drdp!G232+drdp!P232)*'DBH-U'!$C232+(drdp!J232+drdp!S232)*'DBH-U'!$D232)</f>
        <v>0</v>
      </c>
      <c r="H232" s="18">
        <f>Model!$W$26*((drdp!B232)*'DBH-U'!$B232+(drdp!E232)*'DBH-U'!$C232+(drdp!H232)*'DBH-U'!$D232)</f>
        <v>0</v>
      </c>
      <c r="I232" s="18">
        <f>Model!$W$26*((drdp!C232)*'DBH-U'!$B232+(drdp!F232)*'DBH-U'!$C232+(drdp!I232)*'DBH-U'!$D232)</f>
        <v>0</v>
      </c>
      <c r="J232" s="18">
        <f>Model!$W$26*((drdp!D232)*'DBH-U'!$B232+(drdp!G232)*'DBH-U'!$C232+(drdp!J232)*'DBH-U'!$D232)</f>
        <v>0</v>
      </c>
      <c r="K232" s="21">
        <f>SUM(E$3:E231)+H232</f>
        <v>0.71611461623074835</v>
      </c>
      <c r="L232" s="21">
        <f>SUM(F$3:F231)+I232</f>
        <v>5.0451785576857935</v>
      </c>
      <c r="M232" s="21">
        <f>SUM(G$3:G231)+J232</f>
        <v>0</v>
      </c>
      <c r="N232" s="21"/>
      <c r="O232" s="21"/>
      <c r="P232" s="21"/>
      <c r="Q232" s="19">
        <f t="shared" si="23"/>
        <v>0.51282014357931194</v>
      </c>
      <c r="R232" s="19">
        <f t="shared" si="24"/>
        <v>25.453826678932504</v>
      </c>
      <c r="S232" s="19">
        <f t="shared" si="25"/>
        <v>0</v>
      </c>
      <c r="T232" s="19">
        <f t="shared" si="26"/>
        <v>3.6129261066527625</v>
      </c>
      <c r="U232" s="19">
        <f t="shared" si="27"/>
        <v>0</v>
      </c>
      <c r="V232" s="19">
        <f t="shared" si="28"/>
        <v>0</v>
      </c>
    </row>
    <row r="233" spans="1:22" x14ac:dyDescent="0.25">
      <c r="A233" s="26">
        <f>Wellpath!E233</f>
        <v>0</v>
      </c>
      <c r="B233" s="22">
        <v>0</v>
      </c>
      <c r="C233" s="22">
        <v>0</v>
      </c>
      <c r="D233" s="22">
        <f t="shared" si="22"/>
        <v>4.7931219674804699E-5</v>
      </c>
      <c r="E233" s="20">
        <f>Model!$W$26*((drdp!B233+drdp!K233)*'DBH-U'!$B233+(drdp!E233+drdp!N233)*'DBH-U'!$C233+(drdp!H233+drdp!Q233)*'DBH-U'!$D233)</f>
        <v>0</v>
      </c>
      <c r="F233" s="20">
        <f>Model!$W$26*((drdp!C233+drdp!L233)*'DBH-U'!$B233+(drdp!F233+drdp!O233)*'DBH-U'!$C233+(drdp!I233+drdp!R233)*'DBH-U'!$D233)</f>
        <v>0</v>
      </c>
      <c r="G233" s="20">
        <f>Model!$W$26*((drdp!D233+drdp!M233)*'DBH-U'!$B233+(drdp!G233+drdp!P233)*'DBH-U'!$C233+(drdp!J233+drdp!S233)*'DBH-U'!$D233)</f>
        <v>0</v>
      </c>
      <c r="H233" s="18">
        <f>Model!$W$26*((drdp!B233)*'DBH-U'!$B233+(drdp!E233)*'DBH-U'!$C233+(drdp!H233)*'DBH-U'!$D233)</f>
        <v>0</v>
      </c>
      <c r="I233" s="18">
        <f>Model!$W$26*((drdp!C233)*'DBH-U'!$B233+(drdp!F233)*'DBH-U'!$C233+(drdp!I233)*'DBH-U'!$D233)</f>
        <v>0</v>
      </c>
      <c r="J233" s="18">
        <f>Model!$W$26*((drdp!D233)*'DBH-U'!$B233+(drdp!G233)*'DBH-U'!$C233+(drdp!J233)*'DBH-U'!$D233)</f>
        <v>0</v>
      </c>
      <c r="K233" s="21">
        <f>SUM(E$3:E232)+H233</f>
        <v>0.71611461623074835</v>
      </c>
      <c r="L233" s="21">
        <f>SUM(F$3:F232)+I233</f>
        <v>5.0451785576857935</v>
      </c>
      <c r="M233" s="21">
        <f>SUM(G$3:G232)+J233</f>
        <v>0</v>
      </c>
      <c r="N233" s="21"/>
      <c r="O233" s="21"/>
      <c r="P233" s="21"/>
      <c r="Q233" s="19">
        <f t="shared" si="23"/>
        <v>0.51282014357931194</v>
      </c>
      <c r="R233" s="19">
        <f t="shared" si="24"/>
        <v>25.453826678932504</v>
      </c>
      <c r="S233" s="19">
        <f t="shared" si="25"/>
        <v>0</v>
      </c>
      <c r="T233" s="19">
        <f t="shared" si="26"/>
        <v>3.6129261066527625</v>
      </c>
      <c r="U233" s="19">
        <f t="shared" si="27"/>
        <v>0</v>
      </c>
      <c r="V233" s="19">
        <f t="shared" si="28"/>
        <v>0</v>
      </c>
    </row>
    <row r="234" spans="1:22" x14ac:dyDescent="0.25">
      <c r="A234" s="26">
        <f>Wellpath!E234</f>
        <v>0</v>
      </c>
      <c r="B234" s="22">
        <v>0</v>
      </c>
      <c r="C234" s="22">
        <v>0</v>
      </c>
      <c r="D234" s="22">
        <f t="shared" si="22"/>
        <v>4.7931219674804699E-5</v>
      </c>
      <c r="E234" s="20">
        <f>Model!$W$26*((drdp!B234+drdp!K234)*'DBH-U'!$B234+(drdp!E234+drdp!N234)*'DBH-U'!$C234+(drdp!H234+drdp!Q234)*'DBH-U'!$D234)</f>
        <v>0</v>
      </c>
      <c r="F234" s="20">
        <f>Model!$W$26*((drdp!C234+drdp!L234)*'DBH-U'!$B234+(drdp!F234+drdp!O234)*'DBH-U'!$C234+(drdp!I234+drdp!R234)*'DBH-U'!$D234)</f>
        <v>0</v>
      </c>
      <c r="G234" s="20">
        <f>Model!$W$26*((drdp!D234+drdp!M234)*'DBH-U'!$B234+(drdp!G234+drdp!P234)*'DBH-U'!$C234+(drdp!J234+drdp!S234)*'DBH-U'!$D234)</f>
        <v>0</v>
      </c>
      <c r="H234" s="18">
        <f>Model!$W$26*((drdp!B234)*'DBH-U'!$B234+(drdp!E234)*'DBH-U'!$C234+(drdp!H234)*'DBH-U'!$D234)</f>
        <v>0</v>
      </c>
      <c r="I234" s="18">
        <f>Model!$W$26*((drdp!C234)*'DBH-U'!$B234+(drdp!F234)*'DBH-U'!$C234+(drdp!I234)*'DBH-U'!$D234)</f>
        <v>0</v>
      </c>
      <c r="J234" s="18">
        <f>Model!$W$26*((drdp!D234)*'DBH-U'!$B234+(drdp!G234)*'DBH-U'!$C234+(drdp!J234)*'DBH-U'!$D234)</f>
        <v>0</v>
      </c>
      <c r="K234" s="21">
        <f>SUM(E$3:E233)+H234</f>
        <v>0.71611461623074835</v>
      </c>
      <c r="L234" s="21">
        <f>SUM(F$3:F233)+I234</f>
        <v>5.0451785576857935</v>
      </c>
      <c r="M234" s="21">
        <f>SUM(G$3:G233)+J234</f>
        <v>0</v>
      </c>
      <c r="N234" s="21"/>
      <c r="O234" s="21"/>
      <c r="P234" s="21"/>
      <c r="Q234" s="19">
        <f t="shared" si="23"/>
        <v>0.51282014357931194</v>
      </c>
      <c r="R234" s="19">
        <f t="shared" si="24"/>
        <v>25.453826678932504</v>
      </c>
      <c r="S234" s="19">
        <f t="shared" si="25"/>
        <v>0</v>
      </c>
      <c r="T234" s="19">
        <f t="shared" si="26"/>
        <v>3.6129261066527625</v>
      </c>
      <c r="U234" s="19">
        <f t="shared" si="27"/>
        <v>0</v>
      </c>
      <c r="V234" s="19">
        <f t="shared" si="28"/>
        <v>0</v>
      </c>
    </row>
    <row r="235" spans="1:22" x14ac:dyDescent="0.25">
      <c r="A235" s="26">
        <f>Wellpath!E235</f>
        <v>0</v>
      </c>
      <c r="B235" s="22">
        <v>0</v>
      </c>
      <c r="C235" s="22">
        <v>0</v>
      </c>
      <c r="D235" s="22">
        <f t="shared" si="22"/>
        <v>4.7931219674804699E-5</v>
      </c>
      <c r="E235" s="20">
        <f>Model!$W$26*((drdp!B235+drdp!K235)*'DBH-U'!$B235+(drdp!E235+drdp!N235)*'DBH-U'!$C235+(drdp!H235+drdp!Q235)*'DBH-U'!$D235)</f>
        <v>0</v>
      </c>
      <c r="F235" s="20">
        <f>Model!$W$26*((drdp!C235+drdp!L235)*'DBH-U'!$B235+(drdp!F235+drdp!O235)*'DBH-U'!$C235+(drdp!I235+drdp!R235)*'DBH-U'!$D235)</f>
        <v>0</v>
      </c>
      <c r="G235" s="20">
        <f>Model!$W$26*((drdp!D235+drdp!M235)*'DBH-U'!$B235+(drdp!G235+drdp!P235)*'DBH-U'!$C235+(drdp!J235+drdp!S235)*'DBH-U'!$D235)</f>
        <v>0</v>
      </c>
      <c r="H235" s="18">
        <f>Model!$W$26*((drdp!B235)*'DBH-U'!$B235+(drdp!E235)*'DBH-U'!$C235+(drdp!H235)*'DBH-U'!$D235)</f>
        <v>0</v>
      </c>
      <c r="I235" s="18">
        <f>Model!$W$26*((drdp!C235)*'DBH-U'!$B235+(drdp!F235)*'DBH-U'!$C235+(drdp!I235)*'DBH-U'!$D235)</f>
        <v>0</v>
      </c>
      <c r="J235" s="18">
        <f>Model!$W$26*((drdp!D235)*'DBH-U'!$B235+(drdp!G235)*'DBH-U'!$C235+(drdp!J235)*'DBH-U'!$D235)</f>
        <v>0</v>
      </c>
      <c r="K235" s="21">
        <f>SUM(E$3:E234)+H235</f>
        <v>0.71611461623074835</v>
      </c>
      <c r="L235" s="21">
        <f>SUM(F$3:F234)+I235</f>
        <v>5.0451785576857935</v>
      </c>
      <c r="M235" s="21">
        <f>SUM(G$3:G234)+J235</f>
        <v>0</v>
      </c>
      <c r="N235" s="21"/>
      <c r="O235" s="21"/>
      <c r="P235" s="21"/>
      <c r="Q235" s="19">
        <f t="shared" si="23"/>
        <v>0.51282014357931194</v>
      </c>
      <c r="R235" s="19">
        <f t="shared" si="24"/>
        <v>25.453826678932504</v>
      </c>
      <c r="S235" s="19">
        <f t="shared" si="25"/>
        <v>0</v>
      </c>
      <c r="T235" s="19">
        <f t="shared" si="26"/>
        <v>3.6129261066527625</v>
      </c>
      <c r="U235" s="19">
        <f t="shared" si="27"/>
        <v>0</v>
      </c>
      <c r="V235" s="19">
        <f t="shared" si="28"/>
        <v>0</v>
      </c>
    </row>
    <row r="236" spans="1:22" x14ac:dyDescent="0.25">
      <c r="A236" s="26">
        <f>Wellpath!E236</f>
        <v>0</v>
      </c>
      <c r="B236" s="22">
        <v>0</v>
      </c>
      <c r="C236" s="22">
        <v>0</v>
      </c>
      <c r="D236" s="22">
        <f t="shared" si="22"/>
        <v>4.7931219674804699E-5</v>
      </c>
      <c r="E236" s="20">
        <f>Model!$W$26*((drdp!B236+drdp!K236)*'DBH-U'!$B236+(drdp!E236+drdp!N236)*'DBH-U'!$C236+(drdp!H236+drdp!Q236)*'DBH-U'!$D236)</f>
        <v>0</v>
      </c>
      <c r="F236" s="20">
        <f>Model!$W$26*((drdp!C236+drdp!L236)*'DBH-U'!$B236+(drdp!F236+drdp!O236)*'DBH-U'!$C236+(drdp!I236+drdp!R236)*'DBH-U'!$D236)</f>
        <v>0</v>
      </c>
      <c r="G236" s="20">
        <f>Model!$W$26*((drdp!D236+drdp!M236)*'DBH-U'!$B236+(drdp!G236+drdp!P236)*'DBH-U'!$C236+(drdp!J236+drdp!S236)*'DBH-U'!$D236)</f>
        <v>0</v>
      </c>
      <c r="H236" s="18">
        <f>Model!$W$26*((drdp!B236)*'DBH-U'!$B236+(drdp!E236)*'DBH-U'!$C236+(drdp!H236)*'DBH-U'!$D236)</f>
        <v>0</v>
      </c>
      <c r="I236" s="18">
        <f>Model!$W$26*((drdp!C236)*'DBH-U'!$B236+(drdp!F236)*'DBH-U'!$C236+(drdp!I236)*'DBH-U'!$D236)</f>
        <v>0</v>
      </c>
      <c r="J236" s="18">
        <f>Model!$W$26*((drdp!D236)*'DBH-U'!$B236+(drdp!G236)*'DBH-U'!$C236+(drdp!J236)*'DBH-U'!$D236)</f>
        <v>0</v>
      </c>
      <c r="K236" s="21">
        <f>SUM(E$3:E235)+H236</f>
        <v>0.71611461623074835</v>
      </c>
      <c r="L236" s="21">
        <f>SUM(F$3:F235)+I236</f>
        <v>5.0451785576857935</v>
      </c>
      <c r="M236" s="21">
        <f>SUM(G$3:G235)+J236</f>
        <v>0</v>
      </c>
      <c r="N236" s="21"/>
      <c r="O236" s="21"/>
      <c r="P236" s="21"/>
      <c r="Q236" s="19">
        <f t="shared" si="23"/>
        <v>0.51282014357931194</v>
      </c>
      <c r="R236" s="19">
        <f t="shared" si="24"/>
        <v>25.453826678932504</v>
      </c>
      <c r="S236" s="19">
        <f t="shared" si="25"/>
        <v>0</v>
      </c>
      <c r="T236" s="19">
        <f t="shared" si="26"/>
        <v>3.6129261066527625</v>
      </c>
      <c r="U236" s="19">
        <f t="shared" si="27"/>
        <v>0</v>
      </c>
      <c r="V236" s="19">
        <f t="shared" si="28"/>
        <v>0</v>
      </c>
    </row>
    <row r="237" spans="1:22" x14ac:dyDescent="0.25">
      <c r="A237" s="26">
        <f>Wellpath!E237</f>
        <v>0</v>
      </c>
      <c r="B237" s="22">
        <v>0</v>
      </c>
      <c r="C237" s="22">
        <v>0</v>
      </c>
      <c r="D237" s="22">
        <f t="shared" si="22"/>
        <v>4.7931219674804699E-5</v>
      </c>
      <c r="E237" s="20">
        <f>Model!$W$26*((drdp!B237+drdp!K237)*'DBH-U'!$B237+(drdp!E237+drdp!N237)*'DBH-U'!$C237+(drdp!H237+drdp!Q237)*'DBH-U'!$D237)</f>
        <v>0</v>
      </c>
      <c r="F237" s="20">
        <f>Model!$W$26*((drdp!C237+drdp!L237)*'DBH-U'!$B237+(drdp!F237+drdp!O237)*'DBH-U'!$C237+(drdp!I237+drdp!R237)*'DBH-U'!$D237)</f>
        <v>0</v>
      </c>
      <c r="G237" s="20">
        <f>Model!$W$26*((drdp!D237+drdp!M237)*'DBH-U'!$B237+(drdp!G237+drdp!P237)*'DBH-U'!$C237+(drdp!J237+drdp!S237)*'DBH-U'!$D237)</f>
        <v>0</v>
      </c>
      <c r="H237" s="18">
        <f>Model!$W$26*((drdp!B237)*'DBH-U'!$B237+(drdp!E237)*'DBH-U'!$C237+(drdp!H237)*'DBH-U'!$D237)</f>
        <v>0</v>
      </c>
      <c r="I237" s="18">
        <f>Model!$W$26*((drdp!C237)*'DBH-U'!$B237+(drdp!F237)*'DBH-U'!$C237+(drdp!I237)*'DBH-U'!$D237)</f>
        <v>0</v>
      </c>
      <c r="J237" s="18">
        <f>Model!$W$26*((drdp!D237)*'DBH-U'!$B237+(drdp!G237)*'DBH-U'!$C237+(drdp!J237)*'DBH-U'!$D237)</f>
        <v>0</v>
      </c>
      <c r="K237" s="21">
        <f>SUM(E$3:E236)+H237</f>
        <v>0.71611461623074835</v>
      </c>
      <c r="L237" s="21">
        <f>SUM(F$3:F236)+I237</f>
        <v>5.0451785576857935</v>
      </c>
      <c r="M237" s="21">
        <f>SUM(G$3:G236)+J237</f>
        <v>0</v>
      </c>
      <c r="N237" s="21"/>
      <c r="O237" s="21"/>
      <c r="P237" s="21"/>
      <c r="Q237" s="19">
        <f t="shared" si="23"/>
        <v>0.51282014357931194</v>
      </c>
      <c r="R237" s="19">
        <f t="shared" si="24"/>
        <v>25.453826678932504</v>
      </c>
      <c r="S237" s="19">
        <f t="shared" si="25"/>
        <v>0</v>
      </c>
      <c r="T237" s="19">
        <f t="shared" si="26"/>
        <v>3.6129261066527625</v>
      </c>
      <c r="U237" s="19">
        <f t="shared" si="27"/>
        <v>0</v>
      </c>
      <c r="V237" s="19">
        <f t="shared" si="28"/>
        <v>0</v>
      </c>
    </row>
    <row r="238" spans="1:22" x14ac:dyDescent="0.25">
      <c r="A238" s="26">
        <f>Wellpath!E238</f>
        <v>0</v>
      </c>
      <c r="B238" s="22">
        <v>0</v>
      </c>
      <c r="C238" s="22">
        <v>0</v>
      </c>
      <c r="D238" s="22">
        <f t="shared" si="22"/>
        <v>4.7931219674804699E-5</v>
      </c>
      <c r="E238" s="20">
        <f>Model!$W$26*((drdp!B238+drdp!K238)*'DBH-U'!$B238+(drdp!E238+drdp!N238)*'DBH-U'!$C238+(drdp!H238+drdp!Q238)*'DBH-U'!$D238)</f>
        <v>0</v>
      </c>
      <c r="F238" s="20">
        <f>Model!$W$26*((drdp!C238+drdp!L238)*'DBH-U'!$B238+(drdp!F238+drdp!O238)*'DBH-U'!$C238+(drdp!I238+drdp!R238)*'DBH-U'!$D238)</f>
        <v>0</v>
      </c>
      <c r="G238" s="20">
        <f>Model!$W$26*((drdp!D238+drdp!M238)*'DBH-U'!$B238+(drdp!G238+drdp!P238)*'DBH-U'!$C238+(drdp!J238+drdp!S238)*'DBH-U'!$D238)</f>
        <v>0</v>
      </c>
      <c r="H238" s="18">
        <f>Model!$W$26*((drdp!B238)*'DBH-U'!$B238+(drdp!E238)*'DBH-U'!$C238+(drdp!H238)*'DBH-U'!$D238)</f>
        <v>0</v>
      </c>
      <c r="I238" s="18">
        <f>Model!$W$26*((drdp!C238)*'DBH-U'!$B238+(drdp!F238)*'DBH-U'!$C238+(drdp!I238)*'DBH-U'!$D238)</f>
        <v>0</v>
      </c>
      <c r="J238" s="18">
        <f>Model!$W$26*((drdp!D238)*'DBH-U'!$B238+(drdp!G238)*'DBH-U'!$C238+(drdp!J238)*'DBH-U'!$D238)</f>
        <v>0</v>
      </c>
      <c r="K238" s="21">
        <f>SUM(E$3:E237)+H238</f>
        <v>0.71611461623074835</v>
      </c>
      <c r="L238" s="21">
        <f>SUM(F$3:F237)+I238</f>
        <v>5.0451785576857935</v>
      </c>
      <c r="M238" s="21">
        <f>SUM(G$3:G237)+J238</f>
        <v>0</v>
      </c>
      <c r="N238" s="21"/>
      <c r="O238" s="21"/>
      <c r="P238" s="21"/>
      <c r="Q238" s="19">
        <f t="shared" si="23"/>
        <v>0.51282014357931194</v>
      </c>
      <c r="R238" s="19">
        <f t="shared" si="24"/>
        <v>25.453826678932504</v>
      </c>
      <c r="S238" s="19">
        <f t="shared" si="25"/>
        <v>0</v>
      </c>
      <c r="T238" s="19">
        <f t="shared" si="26"/>
        <v>3.6129261066527625</v>
      </c>
      <c r="U238" s="19">
        <f t="shared" si="27"/>
        <v>0</v>
      </c>
      <c r="V238" s="19">
        <f t="shared" si="28"/>
        <v>0</v>
      </c>
    </row>
    <row r="239" spans="1:22" x14ac:dyDescent="0.25">
      <c r="A239" s="26">
        <f>Wellpath!E239</f>
        <v>0</v>
      </c>
      <c r="B239" s="22">
        <v>0</v>
      </c>
      <c r="C239" s="22">
        <v>0</v>
      </c>
      <c r="D239" s="22">
        <f t="shared" si="22"/>
        <v>4.7931219674804699E-5</v>
      </c>
      <c r="E239" s="20">
        <f>Model!$W$26*((drdp!B239+drdp!K239)*'DBH-U'!$B239+(drdp!E239+drdp!N239)*'DBH-U'!$C239+(drdp!H239+drdp!Q239)*'DBH-U'!$D239)</f>
        <v>0</v>
      </c>
      <c r="F239" s="20">
        <f>Model!$W$26*((drdp!C239+drdp!L239)*'DBH-U'!$B239+(drdp!F239+drdp!O239)*'DBH-U'!$C239+(drdp!I239+drdp!R239)*'DBH-U'!$D239)</f>
        <v>0</v>
      </c>
      <c r="G239" s="20">
        <f>Model!$W$26*((drdp!D239+drdp!M239)*'DBH-U'!$B239+(drdp!G239+drdp!P239)*'DBH-U'!$C239+(drdp!J239+drdp!S239)*'DBH-U'!$D239)</f>
        <v>0</v>
      </c>
      <c r="H239" s="18">
        <f>Model!$W$26*((drdp!B239)*'DBH-U'!$B239+(drdp!E239)*'DBH-U'!$C239+(drdp!H239)*'DBH-U'!$D239)</f>
        <v>0</v>
      </c>
      <c r="I239" s="18">
        <f>Model!$W$26*((drdp!C239)*'DBH-U'!$B239+(drdp!F239)*'DBH-U'!$C239+(drdp!I239)*'DBH-U'!$D239)</f>
        <v>0</v>
      </c>
      <c r="J239" s="18">
        <f>Model!$W$26*((drdp!D239)*'DBH-U'!$B239+(drdp!G239)*'DBH-U'!$C239+(drdp!J239)*'DBH-U'!$D239)</f>
        <v>0</v>
      </c>
      <c r="K239" s="21">
        <f>SUM(E$3:E238)+H239</f>
        <v>0.71611461623074835</v>
      </c>
      <c r="L239" s="21">
        <f>SUM(F$3:F238)+I239</f>
        <v>5.0451785576857935</v>
      </c>
      <c r="M239" s="21">
        <f>SUM(G$3:G238)+J239</f>
        <v>0</v>
      </c>
      <c r="N239" s="21"/>
      <c r="O239" s="21"/>
      <c r="P239" s="21"/>
      <c r="Q239" s="19">
        <f t="shared" si="23"/>
        <v>0.51282014357931194</v>
      </c>
      <c r="R239" s="19">
        <f t="shared" si="24"/>
        <v>25.453826678932504</v>
      </c>
      <c r="S239" s="19">
        <f t="shared" si="25"/>
        <v>0</v>
      </c>
      <c r="T239" s="19">
        <f t="shared" si="26"/>
        <v>3.6129261066527625</v>
      </c>
      <c r="U239" s="19">
        <f t="shared" si="27"/>
        <v>0</v>
      </c>
      <c r="V239" s="19">
        <f t="shared" si="28"/>
        <v>0</v>
      </c>
    </row>
    <row r="240" spans="1:22" x14ac:dyDescent="0.25">
      <c r="A240" s="26">
        <f>Wellpath!E240</f>
        <v>0</v>
      </c>
      <c r="B240" s="22">
        <v>0</v>
      </c>
      <c r="C240" s="22">
        <v>0</v>
      </c>
      <c r="D240" s="22">
        <f t="shared" si="22"/>
        <v>4.7931219674804699E-5</v>
      </c>
      <c r="E240" s="20">
        <f>Model!$W$26*((drdp!B240+drdp!K240)*'DBH-U'!$B240+(drdp!E240+drdp!N240)*'DBH-U'!$C240+(drdp!H240+drdp!Q240)*'DBH-U'!$D240)</f>
        <v>0</v>
      </c>
      <c r="F240" s="20">
        <f>Model!$W$26*((drdp!C240+drdp!L240)*'DBH-U'!$B240+(drdp!F240+drdp!O240)*'DBH-U'!$C240+(drdp!I240+drdp!R240)*'DBH-U'!$D240)</f>
        <v>0</v>
      </c>
      <c r="G240" s="20">
        <f>Model!$W$26*((drdp!D240+drdp!M240)*'DBH-U'!$B240+(drdp!G240+drdp!P240)*'DBH-U'!$C240+(drdp!J240+drdp!S240)*'DBH-U'!$D240)</f>
        <v>0</v>
      </c>
      <c r="H240" s="18">
        <f>Model!$W$26*((drdp!B240)*'DBH-U'!$B240+(drdp!E240)*'DBH-U'!$C240+(drdp!H240)*'DBH-U'!$D240)</f>
        <v>0</v>
      </c>
      <c r="I240" s="18">
        <f>Model!$W$26*((drdp!C240)*'DBH-U'!$B240+(drdp!F240)*'DBH-U'!$C240+(drdp!I240)*'DBH-U'!$D240)</f>
        <v>0</v>
      </c>
      <c r="J240" s="18">
        <f>Model!$W$26*((drdp!D240)*'DBH-U'!$B240+(drdp!G240)*'DBH-U'!$C240+(drdp!J240)*'DBH-U'!$D240)</f>
        <v>0</v>
      </c>
      <c r="K240" s="21">
        <f>SUM(E$3:E239)+H240</f>
        <v>0.71611461623074835</v>
      </c>
      <c r="L240" s="21">
        <f>SUM(F$3:F239)+I240</f>
        <v>5.0451785576857935</v>
      </c>
      <c r="M240" s="21">
        <f>SUM(G$3:G239)+J240</f>
        <v>0</v>
      </c>
      <c r="N240" s="21"/>
      <c r="O240" s="21"/>
      <c r="P240" s="21"/>
      <c r="Q240" s="19">
        <f t="shared" si="23"/>
        <v>0.51282014357931194</v>
      </c>
      <c r="R240" s="19">
        <f t="shared" si="24"/>
        <v>25.453826678932504</v>
      </c>
      <c r="S240" s="19">
        <f t="shared" si="25"/>
        <v>0</v>
      </c>
      <c r="T240" s="19">
        <f t="shared" si="26"/>
        <v>3.6129261066527625</v>
      </c>
      <c r="U240" s="19">
        <f t="shared" si="27"/>
        <v>0</v>
      </c>
      <c r="V240" s="19">
        <f t="shared" si="28"/>
        <v>0</v>
      </c>
    </row>
    <row r="241" spans="1:22" x14ac:dyDescent="0.25">
      <c r="A241" s="26">
        <f>Wellpath!E241</f>
        <v>0</v>
      </c>
      <c r="B241" s="22">
        <v>0</v>
      </c>
      <c r="C241" s="22">
        <v>0</v>
      </c>
      <c r="D241" s="22">
        <f t="shared" si="22"/>
        <v>4.7931219674804699E-5</v>
      </c>
      <c r="E241" s="20">
        <f>Model!$W$26*((drdp!B241+drdp!K241)*'DBH-U'!$B241+(drdp!E241+drdp!N241)*'DBH-U'!$C241+(drdp!H241+drdp!Q241)*'DBH-U'!$D241)</f>
        <v>0</v>
      </c>
      <c r="F241" s="20">
        <f>Model!$W$26*((drdp!C241+drdp!L241)*'DBH-U'!$B241+(drdp!F241+drdp!O241)*'DBH-U'!$C241+(drdp!I241+drdp!R241)*'DBH-U'!$D241)</f>
        <v>0</v>
      </c>
      <c r="G241" s="20">
        <f>Model!$W$26*((drdp!D241+drdp!M241)*'DBH-U'!$B241+(drdp!G241+drdp!P241)*'DBH-U'!$C241+(drdp!J241+drdp!S241)*'DBH-U'!$D241)</f>
        <v>0</v>
      </c>
      <c r="H241" s="18">
        <f>Model!$W$26*((drdp!B241)*'DBH-U'!$B241+(drdp!E241)*'DBH-U'!$C241+(drdp!H241)*'DBH-U'!$D241)</f>
        <v>0</v>
      </c>
      <c r="I241" s="18">
        <f>Model!$W$26*((drdp!C241)*'DBH-U'!$B241+(drdp!F241)*'DBH-U'!$C241+(drdp!I241)*'DBH-U'!$D241)</f>
        <v>0</v>
      </c>
      <c r="J241" s="18">
        <f>Model!$W$26*((drdp!D241)*'DBH-U'!$B241+(drdp!G241)*'DBH-U'!$C241+(drdp!J241)*'DBH-U'!$D241)</f>
        <v>0</v>
      </c>
      <c r="K241" s="21">
        <f>SUM(E$3:E240)+H241</f>
        <v>0.71611461623074835</v>
      </c>
      <c r="L241" s="21">
        <f>SUM(F$3:F240)+I241</f>
        <v>5.0451785576857935</v>
      </c>
      <c r="M241" s="21">
        <f>SUM(G$3:G240)+J241</f>
        <v>0</v>
      </c>
      <c r="N241" s="21"/>
      <c r="O241" s="21"/>
      <c r="P241" s="21"/>
      <c r="Q241" s="19">
        <f t="shared" si="23"/>
        <v>0.51282014357931194</v>
      </c>
      <c r="R241" s="19">
        <f t="shared" si="24"/>
        <v>25.453826678932504</v>
      </c>
      <c r="S241" s="19">
        <f t="shared" si="25"/>
        <v>0</v>
      </c>
      <c r="T241" s="19">
        <f t="shared" si="26"/>
        <v>3.6129261066527625</v>
      </c>
      <c r="U241" s="19">
        <f t="shared" si="27"/>
        <v>0</v>
      </c>
      <c r="V241" s="19">
        <f t="shared" si="28"/>
        <v>0</v>
      </c>
    </row>
    <row r="242" spans="1:22" x14ac:dyDescent="0.25">
      <c r="A242" s="26">
        <f>Wellpath!E242</f>
        <v>0</v>
      </c>
      <c r="B242" s="22">
        <v>0</v>
      </c>
      <c r="C242" s="22">
        <v>0</v>
      </c>
      <c r="D242" s="22">
        <f t="shared" si="22"/>
        <v>4.7931219674804699E-5</v>
      </c>
      <c r="E242" s="20">
        <f>Model!$W$26*((drdp!B242+drdp!K242)*'DBH-U'!$B242+(drdp!E242+drdp!N242)*'DBH-U'!$C242+(drdp!H242+drdp!Q242)*'DBH-U'!$D242)</f>
        <v>0</v>
      </c>
      <c r="F242" s="20">
        <f>Model!$W$26*((drdp!C242+drdp!L242)*'DBH-U'!$B242+(drdp!F242+drdp!O242)*'DBH-U'!$C242+(drdp!I242+drdp!R242)*'DBH-U'!$D242)</f>
        <v>0</v>
      </c>
      <c r="G242" s="20">
        <f>Model!$W$26*((drdp!D242+drdp!M242)*'DBH-U'!$B242+(drdp!G242+drdp!P242)*'DBH-U'!$C242+(drdp!J242+drdp!S242)*'DBH-U'!$D242)</f>
        <v>0</v>
      </c>
      <c r="H242" s="18">
        <f>Model!$W$26*((drdp!B242)*'DBH-U'!$B242+(drdp!E242)*'DBH-U'!$C242+(drdp!H242)*'DBH-U'!$D242)</f>
        <v>0</v>
      </c>
      <c r="I242" s="18">
        <f>Model!$W$26*((drdp!C242)*'DBH-U'!$B242+(drdp!F242)*'DBH-U'!$C242+(drdp!I242)*'DBH-U'!$D242)</f>
        <v>0</v>
      </c>
      <c r="J242" s="18">
        <f>Model!$W$26*((drdp!D242)*'DBH-U'!$B242+(drdp!G242)*'DBH-U'!$C242+(drdp!J242)*'DBH-U'!$D242)</f>
        <v>0</v>
      </c>
      <c r="K242" s="21">
        <f>SUM(E$3:E241)+H242</f>
        <v>0.71611461623074835</v>
      </c>
      <c r="L242" s="21">
        <f>SUM(F$3:F241)+I242</f>
        <v>5.0451785576857935</v>
      </c>
      <c r="M242" s="21">
        <f>SUM(G$3:G241)+J242</f>
        <v>0</v>
      </c>
      <c r="N242" s="21"/>
      <c r="O242" s="21"/>
      <c r="P242" s="21"/>
      <c r="Q242" s="19">
        <f t="shared" si="23"/>
        <v>0.51282014357931194</v>
      </c>
      <c r="R242" s="19">
        <f t="shared" si="24"/>
        <v>25.453826678932504</v>
      </c>
      <c r="S242" s="19">
        <f t="shared" si="25"/>
        <v>0</v>
      </c>
      <c r="T242" s="19">
        <f t="shared" si="26"/>
        <v>3.6129261066527625</v>
      </c>
      <c r="U242" s="19">
        <f t="shared" si="27"/>
        <v>0</v>
      </c>
      <c r="V242" s="19">
        <f t="shared" si="28"/>
        <v>0</v>
      </c>
    </row>
    <row r="243" spans="1:22" x14ac:dyDescent="0.25">
      <c r="A243" s="26">
        <f>Wellpath!E243</f>
        <v>0</v>
      </c>
      <c r="B243" s="22">
        <v>0</v>
      </c>
      <c r="C243" s="22">
        <v>0</v>
      </c>
      <c r="D243" s="22">
        <f t="shared" si="22"/>
        <v>4.7931219674804699E-5</v>
      </c>
      <c r="E243" s="20">
        <f>Model!$W$26*((drdp!B243+drdp!K243)*'DBH-U'!$B243+(drdp!E243+drdp!N243)*'DBH-U'!$C243+(drdp!H243+drdp!Q243)*'DBH-U'!$D243)</f>
        <v>0</v>
      </c>
      <c r="F243" s="20">
        <f>Model!$W$26*((drdp!C243+drdp!L243)*'DBH-U'!$B243+(drdp!F243+drdp!O243)*'DBH-U'!$C243+(drdp!I243+drdp!R243)*'DBH-U'!$D243)</f>
        <v>0</v>
      </c>
      <c r="G243" s="20">
        <f>Model!$W$26*((drdp!D243+drdp!M243)*'DBH-U'!$B243+(drdp!G243+drdp!P243)*'DBH-U'!$C243+(drdp!J243+drdp!S243)*'DBH-U'!$D243)</f>
        <v>0</v>
      </c>
      <c r="H243" s="18">
        <f>Model!$W$26*((drdp!B243)*'DBH-U'!$B243+(drdp!E243)*'DBH-U'!$C243+(drdp!H243)*'DBH-U'!$D243)</f>
        <v>0</v>
      </c>
      <c r="I243" s="18">
        <f>Model!$W$26*((drdp!C243)*'DBH-U'!$B243+(drdp!F243)*'DBH-U'!$C243+(drdp!I243)*'DBH-U'!$D243)</f>
        <v>0</v>
      </c>
      <c r="J243" s="18">
        <f>Model!$W$26*((drdp!D243)*'DBH-U'!$B243+(drdp!G243)*'DBH-U'!$C243+(drdp!J243)*'DBH-U'!$D243)</f>
        <v>0</v>
      </c>
      <c r="K243" s="21">
        <f>SUM(E$3:E242)+H243</f>
        <v>0.71611461623074835</v>
      </c>
      <c r="L243" s="21">
        <f>SUM(F$3:F242)+I243</f>
        <v>5.0451785576857935</v>
      </c>
      <c r="M243" s="21">
        <f>SUM(G$3:G242)+J243</f>
        <v>0</v>
      </c>
      <c r="N243" s="21"/>
      <c r="O243" s="21"/>
      <c r="P243" s="21"/>
      <c r="Q243" s="19">
        <f t="shared" si="23"/>
        <v>0.51282014357931194</v>
      </c>
      <c r="R243" s="19">
        <f t="shared" si="24"/>
        <v>25.453826678932504</v>
      </c>
      <c r="S243" s="19">
        <f t="shared" si="25"/>
        <v>0</v>
      </c>
      <c r="T243" s="19">
        <f t="shared" si="26"/>
        <v>3.6129261066527625</v>
      </c>
      <c r="U243" s="19">
        <f t="shared" si="27"/>
        <v>0</v>
      </c>
      <c r="V243" s="19">
        <f t="shared" si="28"/>
        <v>0</v>
      </c>
    </row>
    <row r="244" spans="1:22" x14ac:dyDescent="0.25">
      <c r="A244" s="26">
        <f>Wellpath!E244</f>
        <v>0</v>
      </c>
      <c r="B244" s="22">
        <v>0</v>
      </c>
      <c r="C244" s="22">
        <v>0</v>
      </c>
      <c r="D244" s="22">
        <f t="shared" si="22"/>
        <v>4.7931219674804699E-5</v>
      </c>
      <c r="E244" s="20">
        <f>Model!$W$26*((drdp!B244+drdp!K244)*'DBH-U'!$B244+(drdp!E244+drdp!N244)*'DBH-U'!$C244+(drdp!H244+drdp!Q244)*'DBH-U'!$D244)</f>
        <v>0</v>
      </c>
      <c r="F244" s="20">
        <f>Model!$W$26*((drdp!C244+drdp!L244)*'DBH-U'!$B244+(drdp!F244+drdp!O244)*'DBH-U'!$C244+(drdp!I244+drdp!R244)*'DBH-U'!$D244)</f>
        <v>0</v>
      </c>
      <c r="G244" s="20">
        <f>Model!$W$26*((drdp!D244+drdp!M244)*'DBH-U'!$B244+(drdp!G244+drdp!P244)*'DBH-U'!$C244+(drdp!J244+drdp!S244)*'DBH-U'!$D244)</f>
        <v>0</v>
      </c>
      <c r="H244" s="18">
        <f>Model!$W$26*((drdp!B244)*'DBH-U'!$B244+(drdp!E244)*'DBH-U'!$C244+(drdp!H244)*'DBH-U'!$D244)</f>
        <v>0</v>
      </c>
      <c r="I244" s="18">
        <f>Model!$W$26*((drdp!C244)*'DBH-U'!$B244+(drdp!F244)*'DBH-U'!$C244+(drdp!I244)*'DBH-U'!$D244)</f>
        <v>0</v>
      </c>
      <c r="J244" s="18">
        <f>Model!$W$26*((drdp!D244)*'DBH-U'!$B244+(drdp!G244)*'DBH-U'!$C244+(drdp!J244)*'DBH-U'!$D244)</f>
        <v>0</v>
      </c>
      <c r="K244" s="21">
        <f>SUM(E$3:E243)+H244</f>
        <v>0.71611461623074835</v>
      </c>
      <c r="L244" s="21">
        <f>SUM(F$3:F243)+I244</f>
        <v>5.0451785576857935</v>
      </c>
      <c r="M244" s="21">
        <f>SUM(G$3:G243)+J244</f>
        <v>0</v>
      </c>
      <c r="N244" s="21"/>
      <c r="O244" s="21"/>
      <c r="P244" s="21"/>
      <c r="Q244" s="19">
        <f t="shared" si="23"/>
        <v>0.51282014357931194</v>
      </c>
      <c r="R244" s="19">
        <f t="shared" si="24"/>
        <v>25.453826678932504</v>
      </c>
      <c r="S244" s="19">
        <f t="shared" si="25"/>
        <v>0</v>
      </c>
      <c r="T244" s="19">
        <f t="shared" si="26"/>
        <v>3.6129261066527625</v>
      </c>
      <c r="U244" s="19">
        <f t="shared" si="27"/>
        <v>0</v>
      </c>
      <c r="V244" s="19">
        <f t="shared" si="28"/>
        <v>0</v>
      </c>
    </row>
    <row r="245" spans="1:22" x14ac:dyDescent="0.25">
      <c r="A245" s="26">
        <f>Wellpath!E245</f>
        <v>0</v>
      </c>
      <c r="B245" s="22">
        <v>0</v>
      </c>
      <c r="C245" s="22">
        <v>0</v>
      </c>
      <c r="D245" s="22">
        <f t="shared" si="22"/>
        <v>4.7931219674804699E-5</v>
      </c>
      <c r="E245" s="20">
        <f>Model!$W$26*((drdp!B245+drdp!K245)*'DBH-U'!$B245+(drdp!E245+drdp!N245)*'DBH-U'!$C245+(drdp!H245+drdp!Q245)*'DBH-U'!$D245)</f>
        <v>0</v>
      </c>
      <c r="F245" s="20">
        <f>Model!$W$26*((drdp!C245+drdp!L245)*'DBH-U'!$B245+(drdp!F245+drdp!O245)*'DBH-U'!$C245+(drdp!I245+drdp!R245)*'DBH-U'!$D245)</f>
        <v>0</v>
      </c>
      <c r="G245" s="20">
        <f>Model!$W$26*((drdp!D245+drdp!M245)*'DBH-U'!$B245+(drdp!G245+drdp!P245)*'DBH-U'!$C245+(drdp!J245+drdp!S245)*'DBH-U'!$D245)</f>
        <v>0</v>
      </c>
      <c r="H245" s="18">
        <f>Model!$W$26*((drdp!B245)*'DBH-U'!$B245+(drdp!E245)*'DBH-U'!$C245+(drdp!H245)*'DBH-U'!$D245)</f>
        <v>0</v>
      </c>
      <c r="I245" s="18">
        <f>Model!$W$26*((drdp!C245)*'DBH-U'!$B245+(drdp!F245)*'DBH-U'!$C245+(drdp!I245)*'DBH-U'!$D245)</f>
        <v>0</v>
      </c>
      <c r="J245" s="18">
        <f>Model!$W$26*((drdp!D245)*'DBH-U'!$B245+(drdp!G245)*'DBH-U'!$C245+(drdp!J245)*'DBH-U'!$D245)</f>
        <v>0</v>
      </c>
      <c r="K245" s="21">
        <f>SUM(E$3:E244)+H245</f>
        <v>0.71611461623074835</v>
      </c>
      <c r="L245" s="21">
        <f>SUM(F$3:F244)+I245</f>
        <v>5.0451785576857935</v>
      </c>
      <c r="M245" s="21">
        <f>SUM(G$3:G244)+J245</f>
        <v>0</v>
      </c>
      <c r="N245" s="21"/>
      <c r="O245" s="21"/>
      <c r="P245" s="21"/>
      <c r="Q245" s="19">
        <f t="shared" si="23"/>
        <v>0.51282014357931194</v>
      </c>
      <c r="R245" s="19">
        <f t="shared" si="24"/>
        <v>25.453826678932504</v>
      </c>
      <c r="S245" s="19">
        <f t="shared" si="25"/>
        <v>0</v>
      </c>
      <c r="T245" s="19">
        <f t="shared" si="26"/>
        <v>3.6129261066527625</v>
      </c>
      <c r="U245" s="19">
        <f t="shared" si="27"/>
        <v>0</v>
      </c>
      <c r="V245" s="19">
        <f t="shared" si="28"/>
        <v>0</v>
      </c>
    </row>
    <row r="246" spans="1:22" x14ac:dyDescent="0.25">
      <c r="A246" s="26">
        <f>Wellpath!E246</f>
        <v>0</v>
      </c>
      <c r="B246" s="22">
        <v>0</v>
      </c>
      <c r="C246" s="22">
        <v>0</v>
      </c>
      <c r="D246" s="22">
        <f t="shared" si="22"/>
        <v>4.7931219674804699E-5</v>
      </c>
      <c r="E246" s="20">
        <f>Model!$W$26*((drdp!B246+drdp!K246)*'DBH-U'!$B246+(drdp!E246+drdp!N246)*'DBH-U'!$C246+(drdp!H246+drdp!Q246)*'DBH-U'!$D246)</f>
        <v>0</v>
      </c>
      <c r="F246" s="20">
        <f>Model!$W$26*((drdp!C246+drdp!L246)*'DBH-U'!$B246+(drdp!F246+drdp!O246)*'DBH-U'!$C246+(drdp!I246+drdp!R246)*'DBH-U'!$D246)</f>
        <v>0</v>
      </c>
      <c r="G246" s="20">
        <f>Model!$W$26*((drdp!D246+drdp!M246)*'DBH-U'!$B246+(drdp!G246+drdp!P246)*'DBH-U'!$C246+(drdp!J246+drdp!S246)*'DBH-U'!$D246)</f>
        <v>0</v>
      </c>
      <c r="H246" s="18">
        <f>Model!$W$26*((drdp!B246)*'DBH-U'!$B246+(drdp!E246)*'DBH-U'!$C246+(drdp!H246)*'DBH-U'!$D246)</f>
        <v>0</v>
      </c>
      <c r="I246" s="18">
        <f>Model!$W$26*((drdp!C246)*'DBH-U'!$B246+(drdp!F246)*'DBH-U'!$C246+(drdp!I246)*'DBH-U'!$D246)</f>
        <v>0</v>
      </c>
      <c r="J246" s="18">
        <f>Model!$W$26*((drdp!D246)*'DBH-U'!$B246+(drdp!G246)*'DBH-U'!$C246+(drdp!J246)*'DBH-U'!$D246)</f>
        <v>0</v>
      </c>
      <c r="K246" s="21">
        <f>SUM(E$3:E245)+H246</f>
        <v>0.71611461623074835</v>
      </c>
      <c r="L246" s="21">
        <f>SUM(F$3:F245)+I246</f>
        <v>5.0451785576857935</v>
      </c>
      <c r="M246" s="21">
        <f>SUM(G$3:G245)+J246</f>
        <v>0</v>
      </c>
      <c r="N246" s="21"/>
      <c r="O246" s="21"/>
      <c r="P246" s="21"/>
      <c r="Q246" s="19">
        <f t="shared" si="23"/>
        <v>0.51282014357931194</v>
      </c>
      <c r="R246" s="19">
        <f t="shared" si="24"/>
        <v>25.453826678932504</v>
      </c>
      <c r="S246" s="19">
        <f t="shared" si="25"/>
        <v>0</v>
      </c>
      <c r="T246" s="19">
        <f t="shared" si="26"/>
        <v>3.6129261066527625</v>
      </c>
      <c r="U246" s="19">
        <f t="shared" si="27"/>
        <v>0</v>
      </c>
      <c r="V246" s="19">
        <f t="shared" si="28"/>
        <v>0</v>
      </c>
    </row>
    <row r="247" spans="1:22" x14ac:dyDescent="0.25">
      <c r="A247" s="26">
        <f>Wellpath!E247</f>
        <v>0</v>
      </c>
      <c r="B247" s="22">
        <v>0</v>
      </c>
      <c r="C247" s="22">
        <v>0</v>
      </c>
      <c r="D247" s="22">
        <f t="shared" si="22"/>
        <v>4.7931219674804699E-5</v>
      </c>
      <c r="E247" s="20">
        <f>Model!$W$26*((drdp!B247+drdp!K247)*'DBH-U'!$B247+(drdp!E247+drdp!N247)*'DBH-U'!$C247+(drdp!H247+drdp!Q247)*'DBH-U'!$D247)</f>
        <v>0</v>
      </c>
      <c r="F247" s="20">
        <f>Model!$W$26*((drdp!C247+drdp!L247)*'DBH-U'!$B247+(drdp!F247+drdp!O247)*'DBH-U'!$C247+(drdp!I247+drdp!R247)*'DBH-U'!$D247)</f>
        <v>0</v>
      </c>
      <c r="G247" s="20">
        <f>Model!$W$26*((drdp!D247+drdp!M247)*'DBH-U'!$B247+(drdp!G247+drdp!P247)*'DBH-U'!$C247+(drdp!J247+drdp!S247)*'DBH-U'!$D247)</f>
        <v>0</v>
      </c>
      <c r="H247" s="18">
        <f>Model!$W$26*((drdp!B247)*'DBH-U'!$B247+(drdp!E247)*'DBH-U'!$C247+(drdp!H247)*'DBH-U'!$D247)</f>
        <v>0</v>
      </c>
      <c r="I247" s="18">
        <f>Model!$W$26*((drdp!C247)*'DBH-U'!$B247+(drdp!F247)*'DBH-U'!$C247+(drdp!I247)*'DBH-U'!$D247)</f>
        <v>0</v>
      </c>
      <c r="J247" s="18">
        <f>Model!$W$26*((drdp!D247)*'DBH-U'!$B247+(drdp!G247)*'DBH-U'!$C247+(drdp!J247)*'DBH-U'!$D247)</f>
        <v>0</v>
      </c>
      <c r="K247" s="21">
        <f>SUM(E$3:E246)+H247</f>
        <v>0.71611461623074835</v>
      </c>
      <c r="L247" s="21">
        <f>SUM(F$3:F246)+I247</f>
        <v>5.0451785576857935</v>
      </c>
      <c r="M247" s="21">
        <f>SUM(G$3:G246)+J247</f>
        <v>0</v>
      </c>
      <c r="N247" s="21"/>
      <c r="O247" s="21"/>
      <c r="P247" s="21"/>
      <c r="Q247" s="19">
        <f t="shared" si="23"/>
        <v>0.51282014357931194</v>
      </c>
      <c r="R247" s="19">
        <f t="shared" si="24"/>
        <v>25.453826678932504</v>
      </c>
      <c r="S247" s="19">
        <f t="shared" si="25"/>
        <v>0</v>
      </c>
      <c r="T247" s="19">
        <f t="shared" si="26"/>
        <v>3.6129261066527625</v>
      </c>
      <c r="U247" s="19">
        <f t="shared" si="27"/>
        <v>0</v>
      </c>
      <c r="V247" s="19">
        <f t="shared" si="28"/>
        <v>0</v>
      </c>
    </row>
    <row r="248" spans="1:22" x14ac:dyDescent="0.25">
      <c r="A248" s="26">
        <f>Wellpath!E248</f>
        <v>0</v>
      </c>
      <c r="B248" s="22">
        <v>0</v>
      </c>
      <c r="C248" s="22">
        <v>0</v>
      </c>
      <c r="D248" s="22">
        <f t="shared" si="22"/>
        <v>4.7931219674804699E-5</v>
      </c>
      <c r="E248" s="20">
        <f>Model!$W$26*((drdp!B248+drdp!K248)*'DBH-U'!$B248+(drdp!E248+drdp!N248)*'DBH-U'!$C248+(drdp!H248+drdp!Q248)*'DBH-U'!$D248)</f>
        <v>0</v>
      </c>
      <c r="F248" s="20">
        <f>Model!$W$26*((drdp!C248+drdp!L248)*'DBH-U'!$B248+(drdp!F248+drdp!O248)*'DBH-U'!$C248+(drdp!I248+drdp!R248)*'DBH-U'!$D248)</f>
        <v>0</v>
      </c>
      <c r="G248" s="20">
        <f>Model!$W$26*((drdp!D248+drdp!M248)*'DBH-U'!$B248+(drdp!G248+drdp!P248)*'DBH-U'!$C248+(drdp!J248+drdp!S248)*'DBH-U'!$D248)</f>
        <v>0</v>
      </c>
      <c r="H248" s="18">
        <f>Model!$W$26*((drdp!B248)*'DBH-U'!$B248+(drdp!E248)*'DBH-U'!$C248+(drdp!H248)*'DBH-U'!$D248)</f>
        <v>0</v>
      </c>
      <c r="I248" s="18">
        <f>Model!$W$26*((drdp!C248)*'DBH-U'!$B248+(drdp!F248)*'DBH-U'!$C248+(drdp!I248)*'DBH-U'!$D248)</f>
        <v>0</v>
      </c>
      <c r="J248" s="18">
        <f>Model!$W$26*((drdp!D248)*'DBH-U'!$B248+(drdp!G248)*'DBH-U'!$C248+(drdp!J248)*'DBH-U'!$D248)</f>
        <v>0</v>
      </c>
      <c r="K248" s="21">
        <f>SUM(E$3:E247)+H248</f>
        <v>0.71611461623074835</v>
      </c>
      <c r="L248" s="21">
        <f>SUM(F$3:F247)+I248</f>
        <v>5.0451785576857935</v>
      </c>
      <c r="M248" s="21">
        <f>SUM(G$3:G247)+J248</f>
        <v>0</v>
      </c>
      <c r="N248" s="21"/>
      <c r="O248" s="21"/>
      <c r="P248" s="21"/>
      <c r="Q248" s="19">
        <f t="shared" si="23"/>
        <v>0.51282014357931194</v>
      </c>
      <c r="R248" s="19">
        <f t="shared" si="24"/>
        <v>25.453826678932504</v>
      </c>
      <c r="S248" s="19">
        <f t="shared" si="25"/>
        <v>0</v>
      </c>
      <c r="T248" s="19">
        <f t="shared" si="26"/>
        <v>3.6129261066527625</v>
      </c>
      <c r="U248" s="19">
        <f t="shared" si="27"/>
        <v>0</v>
      </c>
      <c r="V248" s="19">
        <f t="shared" si="28"/>
        <v>0</v>
      </c>
    </row>
    <row r="249" spans="1:22" x14ac:dyDescent="0.25">
      <c r="A249" s="26">
        <f>Wellpath!E249</f>
        <v>0</v>
      </c>
      <c r="B249" s="22">
        <v>0</v>
      </c>
      <c r="C249" s="22">
        <v>0</v>
      </c>
      <c r="D249" s="22">
        <f t="shared" si="22"/>
        <v>4.7931219674804699E-5</v>
      </c>
      <c r="E249" s="20">
        <f>Model!$W$26*((drdp!B249+drdp!K249)*'DBH-U'!$B249+(drdp!E249+drdp!N249)*'DBH-U'!$C249+(drdp!H249+drdp!Q249)*'DBH-U'!$D249)</f>
        <v>0</v>
      </c>
      <c r="F249" s="20">
        <f>Model!$W$26*((drdp!C249+drdp!L249)*'DBH-U'!$B249+(drdp!F249+drdp!O249)*'DBH-U'!$C249+(drdp!I249+drdp!R249)*'DBH-U'!$D249)</f>
        <v>0</v>
      </c>
      <c r="G249" s="20">
        <f>Model!$W$26*((drdp!D249+drdp!M249)*'DBH-U'!$B249+(drdp!G249+drdp!P249)*'DBH-U'!$C249+(drdp!J249+drdp!S249)*'DBH-U'!$D249)</f>
        <v>0</v>
      </c>
      <c r="H249" s="18">
        <f>Model!$W$26*((drdp!B249)*'DBH-U'!$B249+(drdp!E249)*'DBH-U'!$C249+(drdp!H249)*'DBH-U'!$D249)</f>
        <v>0</v>
      </c>
      <c r="I249" s="18">
        <f>Model!$W$26*((drdp!C249)*'DBH-U'!$B249+(drdp!F249)*'DBH-U'!$C249+(drdp!I249)*'DBH-U'!$D249)</f>
        <v>0</v>
      </c>
      <c r="J249" s="18">
        <f>Model!$W$26*((drdp!D249)*'DBH-U'!$B249+(drdp!G249)*'DBH-U'!$C249+(drdp!J249)*'DBH-U'!$D249)</f>
        <v>0</v>
      </c>
      <c r="K249" s="21">
        <f>SUM(E$3:E248)+H249</f>
        <v>0.71611461623074835</v>
      </c>
      <c r="L249" s="21">
        <f>SUM(F$3:F248)+I249</f>
        <v>5.0451785576857935</v>
      </c>
      <c r="M249" s="21">
        <f>SUM(G$3:G248)+J249</f>
        <v>0</v>
      </c>
      <c r="N249" s="21"/>
      <c r="O249" s="21"/>
      <c r="P249" s="21"/>
      <c r="Q249" s="19">
        <f t="shared" si="23"/>
        <v>0.51282014357931194</v>
      </c>
      <c r="R249" s="19">
        <f t="shared" si="24"/>
        <v>25.453826678932504</v>
      </c>
      <c r="S249" s="19">
        <f t="shared" si="25"/>
        <v>0</v>
      </c>
      <c r="T249" s="19">
        <f t="shared" si="26"/>
        <v>3.6129261066527625</v>
      </c>
      <c r="U249" s="19">
        <f t="shared" si="27"/>
        <v>0</v>
      </c>
      <c r="V249" s="19">
        <f t="shared" si="28"/>
        <v>0</v>
      </c>
    </row>
    <row r="250" spans="1:22" x14ac:dyDescent="0.25">
      <c r="A250" s="26">
        <f>Wellpath!E250</f>
        <v>0</v>
      </c>
      <c r="B250" s="22">
        <v>0</v>
      </c>
      <c r="C250" s="22">
        <v>0</v>
      </c>
      <c r="D250" s="22">
        <f t="shared" si="22"/>
        <v>4.7931219674804699E-5</v>
      </c>
      <c r="E250" s="20">
        <f>Model!$W$26*((drdp!B250+drdp!K250)*'DBH-U'!$B250+(drdp!E250+drdp!N250)*'DBH-U'!$C250+(drdp!H250+drdp!Q250)*'DBH-U'!$D250)</f>
        <v>0</v>
      </c>
      <c r="F250" s="20">
        <f>Model!$W$26*((drdp!C250+drdp!L250)*'DBH-U'!$B250+(drdp!F250+drdp!O250)*'DBH-U'!$C250+(drdp!I250+drdp!R250)*'DBH-U'!$D250)</f>
        <v>0</v>
      </c>
      <c r="G250" s="20">
        <f>Model!$W$26*((drdp!D250+drdp!M250)*'DBH-U'!$B250+(drdp!G250+drdp!P250)*'DBH-U'!$C250+(drdp!J250+drdp!S250)*'DBH-U'!$D250)</f>
        <v>0</v>
      </c>
      <c r="H250" s="18">
        <f>Model!$W$26*((drdp!B250)*'DBH-U'!$B250+(drdp!E250)*'DBH-U'!$C250+(drdp!H250)*'DBH-U'!$D250)</f>
        <v>0</v>
      </c>
      <c r="I250" s="18">
        <f>Model!$W$26*((drdp!C250)*'DBH-U'!$B250+(drdp!F250)*'DBH-U'!$C250+(drdp!I250)*'DBH-U'!$D250)</f>
        <v>0</v>
      </c>
      <c r="J250" s="18">
        <f>Model!$W$26*((drdp!D250)*'DBH-U'!$B250+(drdp!G250)*'DBH-U'!$C250+(drdp!J250)*'DBH-U'!$D250)</f>
        <v>0</v>
      </c>
      <c r="K250" s="21">
        <f>SUM(E$3:E249)+H250</f>
        <v>0.71611461623074835</v>
      </c>
      <c r="L250" s="21">
        <f>SUM(F$3:F249)+I250</f>
        <v>5.0451785576857935</v>
      </c>
      <c r="M250" s="21">
        <f>SUM(G$3:G249)+J250</f>
        <v>0</v>
      </c>
      <c r="N250" s="21"/>
      <c r="O250" s="21"/>
      <c r="P250" s="21"/>
      <c r="Q250" s="19">
        <f t="shared" si="23"/>
        <v>0.51282014357931194</v>
      </c>
      <c r="R250" s="19">
        <f t="shared" si="24"/>
        <v>25.453826678932504</v>
      </c>
      <c r="S250" s="19">
        <f t="shared" si="25"/>
        <v>0</v>
      </c>
      <c r="T250" s="19">
        <f t="shared" si="26"/>
        <v>3.6129261066527625</v>
      </c>
      <c r="U250" s="19">
        <f t="shared" si="27"/>
        <v>0</v>
      </c>
      <c r="V250" s="19">
        <f t="shared" si="28"/>
        <v>0</v>
      </c>
    </row>
    <row r="251" spans="1:22" x14ac:dyDescent="0.25">
      <c r="A251" s="26">
        <f>Wellpath!E251</f>
        <v>0</v>
      </c>
      <c r="B251" s="22">
        <v>0</v>
      </c>
      <c r="C251" s="22">
        <v>0</v>
      </c>
      <c r="D251" s="22">
        <f t="shared" si="22"/>
        <v>4.7931219674804699E-5</v>
      </c>
      <c r="E251" s="20">
        <f>Model!$W$26*((drdp!B251+drdp!K251)*'DBH-U'!$B251+(drdp!E251+drdp!N251)*'DBH-U'!$C251+(drdp!H251+drdp!Q251)*'DBH-U'!$D251)</f>
        <v>0</v>
      </c>
      <c r="F251" s="20">
        <f>Model!$W$26*((drdp!C251+drdp!L251)*'DBH-U'!$B251+(drdp!F251+drdp!O251)*'DBH-U'!$C251+(drdp!I251+drdp!R251)*'DBH-U'!$D251)</f>
        <v>0</v>
      </c>
      <c r="G251" s="20">
        <f>Model!$W$26*((drdp!D251+drdp!M251)*'DBH-U'!$B251+(drdp!G251+drdp!P251)*'DBH-U'!$C251+(drdp!J251+drdp!S251)*'DBH-U'!$D251)</f>
        <v>0</v>
      </c>
      <c r="H251" s="18">
        <f>Model!$W$26*((drdp!B251)*'DBH-U'!$B251+(drdp!E251)*'DBH-U'!$C251+(drdp!H251)*'DBH-U'!$D251)</f>
        <v>0</v>
      </c>
      <c r="I251" s="18">
        <f>Model!$W$26*((drdp!C251)*'DBH-U'!$B251+(drdp!F251)*'DBH-U'!$C251+(drdp!I251)*'DBH-U'!$D251)</f>
        <v>0</v>
      </c>
      <c r="J251" s="18">
        <f>Model!$W$26*((drdp!D251)*'DBH-U'!$B251+(drdp!G251)*'DBH-U'!$C251+(drdp!J251)*'DBH-U'!$D251)</f>
        <v>0</v>
      </c>
      <c r="K251" s="21">
        <f>SUM(E$3:E250)+H251</f>
        <v>0.71611461623074835</v>
      </c>
      <c r="L251" s="21">
        <f>SUM(F$3:F250)+I251</f>
        <v>5.0451785576857935</v>
      </c>
      <c r="M251" s="21">
        <f>SUM(G$3:G250)+J251</f>
        <v>0</v>
      </c>
      <c r="N251" s="21"/>
      <c r="O251" s="21"/>
      <c r="P251" s="21"/>
      <c r="Q251" s="19">
        <f t="shared" si="23"/>
        <v>0.51282014357931194</v>
      </c>
      <c r="R251" s="19">
        <f t="shared" si="24"/>
        <v>25.453826678932504</v>
      </c>
      <c r="S251" s="19">
        <f t="shared" si="25"/>
        <v>0</v>
      </c>
      <c r="T251" s="19">
        <f t="shared" si="26"/>
        <v>3.6129261066527625</v>
      </c>
      <c r="U251" s="19">
        <f t="shared" si="27"/>
        <v>0</v>
      </c>
      <c r="V251" s="19">
        <f t="shared" si="28"/>
        <v>0</v>
      </c>
    </row>
    <row r="252" spans="1:22" x14ac:dyDescent="0.25">
      <c r="A252" s="26">
        <f>Wellpath!E252</f>
        <v>0</v>
      </c>
      <c r="B252" s="22">
        <v>0</v>
      </c>
      <c r="C252" s="22">
        <v>0</v>
      </c>
      <c r="D252" s="22">
        <f t="shared" si="22"/>
        <v>4.7931219674804699E-5</v>
      </c>
      <c r="E252" s="20">
        <f>Model!$W$26*((drdp!B252+drdp!K252)*'DBH-U'!$B252+(drdp!E252+drdp!N252)*'DBH-U'!$C252+(drdp!H252+drdp!Q252)*'DBH-U'!$D252)</f>
        <v>0</v>
      </c>
      <c r="F252" s="20">
        <f>Model!$W$26*((drdp!C252+drdp!L252)*'DBH-U'!$B252+(drdp!F252+drdp!O252)*'DBH-U'!$C252+(drdp!I252+drdp!R252)*'DBH-U'!$D252)</f>
        <v>0</v>
      </c>
      <c r="G252" s="20">
        <f>Model!$W$26*((drdp!D252+drdp!M252)*'DBH-U'!$B252+(drdp!G252+drdp!P252)*'DBH-U'!$C252+(drdp!J252+drdp!S252)*'DBH-U'!$D252)</f>
        <v>0</v>
      </c>
      <c r="H252" s="18">
        <f>Model!$W$26*((drdp!B252)*'DBH-U'!$B252+(drdp!E252)*'DBH-U'!$C252+(drdp!H252)*'DBH-U'!$D252)</f>
        <v>0</v>
      </c>
      <c r="I252" s="18">
        <f>Model!$W$26*((drdp!C252)*'DBH-U'!$B252+(drdp!F252)*'DBH-U'!$C252+(drdp!I252)*'DBH-U'!$D252)</f>
        <v>0</v>
      </c>
      <c r="J252" s="18">
        <f>Model!$W$26*((drdp!D252)*'DBH-U'!$B252+(drdp!G252)*'DBH-U'!$C252+(drdp!J252)*'DBH-U'!$D252)</f>
        <v>0</v>
      </c>
      <c r="K252" s="21">
        <f>SUM(E$3:E251)+H252</f>
        <v>0.71611461623074835</v>
      </c>
      <c r="L252" s="21">
        <f>SUM(F$3:F251)+I252</f>
        <v>5.0451785576857935</v>
      </c>
      <c r="M252" s="21">
        <f>SUM(G$3:G251)+J252</f>
        <v>0</v>
      </c>
      <c r="N252" s="21"/>
      <c r="O252" s="21"/>
      <c r="P252" s="21"/>
      <c r="Q252" s="19">
        <f t="shared" si="23"/>
        <v>0.51282014357931194</v>
      </c>
      <c r="R252" s="19">
        <f t="shared" si="24"/>
        <v>25.453826678932504</v>
      </c>
      <c r="S252" s="19">
        <f t="shared" si="25"/>
        <v>0</v>
      </c>
      <c r="T252" s="19">
        <f t="shared" si="26"/>
        <v>3.6129261066527625</v>
      </c>
      <c r="U252" s="19">
        <f t="shared" si="27"/>
        <v>0</v>
      </c>
      <c r="V252" s="19">
        <f t="shared" si="28"/>
        <v>0</v>
      </c>
    </row>
    <row r="253" spans="1:22" x14ac:dyDescent="0.25">
      <c r="A253" s="26">
        <f>Wellpath!E253</f>
        <v>0</v>
      </c>
      <c r="B253" s="22">
        <v>0</v>
      </c>
      <c r="C253" s="22">
        <v>0</v>
      </c>
      <c r="D253" s="22">
        <f t="shared" si="22"/>
        <v>4.7931219674804699E-5</v>
      </c>
      <c r="E253" s="20">
        <f>Model!$W$26*((drdp!B253+drdp!K253)*'DBH-U'!$B253+(drdp!E253+drdp!N253)*'DBH-U'!$C253+(drdp!H253+drdp!Q253)*'DBH-U'!$D253)</f>
        <v>0</v>
      </c>
      <c r="F253" s="20">
        <f>Model!$W$26*((drdp!C253+drdp!L253)*'DBH-U'!$B253+(drdp!F253+drdp!O253)*'DBH-U'!$C253+(drdp!I253+drdp!R253)*'DBH-U'!$D253)</f>
        <v>0</v>
      </c>
      <c r="G253" s="20">
        <f>Model!$W$26*((drdp!D253+drdp!M253)*'DBH-U'!$B253+(drdp!G253+drdp!P253)*'DBH-U'!$C253+(drdp!J253+drdp!S253)*'DBH-U'!$D253)</f>
        <v>0</v>
      </c>
      <c r="H253" s="18">
        <f>Model!$W$26*((drdp!B253)*'DBH-U'!$B253+(drdp!E253)*'DBH-U'!$C253+(drdp!H253)*'DBH-U'!$D253)</f>
        <v>0</v>
      </c>
      <c r="I253" s="18">
        <f>Model!$W$26*((drdp!C253)*'DBH-U'!$B253+(drdp!F253)*'DBH-U'!$C253+(drdp!I253)*'DBH-U'!$D253)</f>
        <v>0</v>
      </c>
      <c r="J253" s="18">
        <f>Model!$W$26*((drdp!D253)*'DBH-U'!$B253+(drdp!G253)*'DBH-U'!$C253+(drdp!J253)*'DBH-U'!$D253)</f>
        <v>0</v>
      </c>
      <c r="K253" s="21">
        <f>SUM(E$3:E252)+H253</f>
        <v>0.71611461623074835</v>
      </c>
      <c r="L253" s="21">
        <f>SUM(F$3:F252)+I253</f>
        <v>5.0451785576857935</v>
      </c>
      <c r="M253" s="21">
        <f>SUM(G$3:G252)+J253</f>
        <v>0</v>
      </c>
      <c r="N253" s="21"/>
      <c r="O253" s="21"/>
      <c r="P253" s="21"/>
      <c r="Q253" s="19">
        <f t="shared" si="23"/>
        <v>0.51282014357931194</v>
      </c>
      <c r="R253" s="19">
        <f t="shared" si="24"/>
        <v>25.453826678932504</v>
      </c>
      <c r="S253" s="19">
        <f t="shared" si="25"/>
        <v>0</v>
      </c>
      <c r="T253" s="19">
        <f t="shared" si="26"/>
        <v>3.6129261066527625</v>
      </c>
      <c r="U253" s="19">
        <f t="shared" si="27"/>
        <v>0</v>
      </c>
      <c r="V253" s="19">
        <f t="shared" si="28"/>
        <v>0</v>
      </c>
    </row>
    <row r="254" spans="1:22" x14ac:dyDescent="0.25">
      <c r="A254" s="26">
        <f>Wellpath!E254</f>
        <v>0</v>
      </c>
      <c r="B254" s="22">
        <v>0</v>
      </c>
      <c r="C254" s="22">
        <v>0</v>
      </c>
      <c r="D254" s="22">
        <f t="shared" si="22"/>
        <v>4.7931219674804699E-5</v>
      </c>
      <c r="E254" s="20">
        <f>Model!$W$26*((drdp!B254+drdp!K254)*'DBH-U'!$B254+(drdp!E254+drdp!N254)*'DBH-U'!$C254+(drdp!H254+drdp!Q254)*'DBH-U'!$D254)</f>
        <v>0</v>
      </c>
      <c r="F254" s="20">
        <f>Model!$W$26*((drdp!C254+drdp!L254)*'DBH-U'!$B254+(drdp!F254+drdp!O254)*'DBH-U'!$C254+(drdp!I254+drdp!R254)*'DBH-U'!$D254)</f>
        <v>0</v>
      </c>
      <c r="G254" s="20">
        <f>Model!$W$26*((drdp!D254+drdp!M254)*'DBH-U'!$B254+(drdp!G254+drdp!P254)*'DBH-U'!$C254+(drdp!J254+drdp!S254)*'DBH-U'!$D254)</f>
        <v>0</v>
      </c>
      <c r="H254" s="18">
        <f>Model!$W$26*((drdp!B254)*'DBH-U'!$B254+(drdp!E254)*'DBH-U'!$C254+(drdp!H254)*'DBH-U'!$D254)</f>
        <v>0</v>
      </c>
      <c r="I254" s="18">
        <f>Model!$W$26*((drdp!C254)*'DBH-U'!$B254+(drdp!F254)*'DBH-U'!$C254+(drdp!I254)*'DBH-U'!$D254)</f>
        <v>0</v>
      </c>
      <c r="J254" s="18">
        <f>Model!$W$26*((drdp!D254)*'DBH-U'!$B254+(drdp!G254)*'DBH-U'!$C254+(drdp!J254)*'DBH-U'!$D254)</f>
        <v>0</v>
      </c>
      <c r="K254" s="21">
        <f>SUM(E$3:E253)+H254</f>
        <v>0.71611461623074835</v>
      </c>
      <c r="L254" s="21">
        <f>SUM(F$3:F253)+I254</f>
        <v>5.0451785576857935</v>
      </c>
      <c r="M254" s="21">
        <f>SUM(G$3:G253)+J254</f>
        <v>0</v>
      </c>
      <c r="N254" s="21"/>
      <c r="O254" s="21"/>
      <c r="P254" s="21"/>
      <c r="Q254" s="19">
        <f t="shared" si="23"/>
        <v>0.51282014357931194</v>
      </c>
      <c r="R254" s="19">
        <f t="shared" si="24"/>
        <v>25.453826678932504</v>
      </c>
      <c r="S254" s="19">
        <f t="shared" si="25"/>
        <v>0</v>
      </c>
      <c r="T254" s="19">
        <f t="shared" si="26"/>
        <v>3.6129261066527625</v>
      </c>
      <c r="U254" s="19">
        <f t="shared" si="27"/>
        <v>0</v>
      </c>
      <c r="V254" s="19">
        <f t="shared" si="28"/>
        <v>0</v>
      </c>
    </row>
    <row r="255" spans="1:22" x14ac:dyDescent="0.25">
      <c r="A255" s="26">
        <f>Wellpath!E255</f>
        <v>0</v>
      </c>
      <c r="B255" s="22">
        <v>0</v>
      </c>
      <c r="C255" s="22">
        <v>0</v>
      </c>
      <c r="D255" s="22">
        <f t="shared" si="22"/>
        <v>4.7931219674804699E-5</v>
      </c>
      <c r="E255" s="20">
        <f>Model!$W$26*((drdp!B255+drdp!K255)*'DBH-U'!$B255+(drdp!E255+drdp!N255)*'DBH-U'!$C255+(drdp!H255+drdp!Q255)*'DBH-U'!$D255)</f>
        <v>0</v>
      </c>
      <c r="F255" s="20">
        <f>Model!$W$26*((drdp!C255+drdp!L255)*'DBH-U'!$B255+(drdp!F255+drdp!O255)*'DBH-U'!$C255+(drdp!I255+drdp!R255)*'DBH-U'!$D255)</f>
        <v>0</v>
      </c>
      <c r="G255" s="20">
        <f>Model!$W$26*((drdp!D255+drdp!M255)*'DBH-U'!$B255+(drdp!G255+drdp!P255)*'DBH-U'!$C255+(drdp!J255+drdp!S255)*'DBH-U'!$D255)</f>
        <v>0</v>
      </c>
      <c r="H255" s="18">
        <f>Model!$W$26*((drdp!B255)*'DBH-U'!$B255+(drdp!E255)*'DBH-U'!$C255+(drdp!H255)*'DBH-U'!$D255)</f>
        <v>0</v>
      </c>
      <c r="I255" s="18">
        <f>Model!$W$26*((drdp!C255)*'DBH-U'!$B255+(drdp!F255)*'DBH-U'!$C255+(drdp!I255)*'DBH-U'!$D255)</f>
        <v>0</v>
      </c>
      <c r="J255" s="18">
        <f>Model!$W$26*((drdp!D255)*'DBH-U'!$B255+(drdp!G255)*'DBH-U'!$C255+(drdp!J255)*'DBH-U'!$D255)</f>
        <v>0</v>
      </c>
      <c r="K255" s="21">
        <f>SUM(E$3:E254)+H255</f>
        <v>0.71611461623074835</v>
      </c>
      <c r="L255" s="21">
        <f>SUM(F$3:F254)+I255</f>
        <v>5.0451785576857935</v>
      </c>
      <c r="M255" s="21">
        <f>SUM(G$3:G254)+J255</f>
        <v>0</v>
      </c>
      <c r="N255" s="21"/>
      <c r="O255" s="21"/>
      <c r="P255" s="21"/>
      <c r="Q255" s="19">
        <f t="shared" si="23"/>
        <v>0.51282014357931194</v>
      </c>
      <c r="R255" s="19">
        <f t="shared" si="24"/>
        <v>25.453826678932504</v>
      </c>
      <c r="S255" s="19">
        <f t="shared" si="25"/>
        <v>0</v>
      </c>
      <c r="T255" s="19">
        <f t="shared" si="26"/>
        <v>3.6129261066527625</v>
      </c>
      <c r="U255" s="19">
        <f t="shared" si="27"/>
        <v>0</v>
      </c>
      <c r="V255" s="19">
        <f t="shared" si="28"/>
        <v>0</v>
      </c>
    </row>
    <row r="256" spans="1:22" x14ac:dyDescent="0.25">
      <c r="A256" s="26">
        <f>Wellpath!E256</f>
        <v>0</v>
      </c>
      <c r="B256" s="22">
        <v>0</v>
      </c>
      <c r="C256" s="22">
        <v>0</v>
      </c>
      <c r="D256" s="22">
        <f t="shared" si="22"/>
        <v>4.7931219674804699E-5</v>
      </c>
      <c r="E256" s="20">
        <f>Model!$W$26*((drdp!B256+drdp!K256)*'DBH-U'!$B256+(drdp!E256+drdp!N256)*'DBH-U'!$C256+(drdp!H256+drdp!Q256)*'DBH-U'!$D256)</f>
        <v>0</v>
      </c>
      <c r="F256" s="20">
        <f>Model!$W$26*((drdp!C256+drdp!L256)*'DBH-U'!$B256+(drdp!F256+drdp!O256)*'DBH-U'!$C256+(drdp!I256+drdp!R256)*'DBH-U'!$D256)</f>
        <v>0</v>
      </c>
      <c r="G256" s="20">
        <f>Model!$W$26*((drdp!D256+drdp!M256)*'DBH-U'!$B256+(drdp!G256+drdp!P256)*'DBH-U'!$C256+(drdp!J256+drdp!S256)*'DBH-U'!$D256)</f>
        <v>0</v>
      </c>
      <c r="H256" s="18">
        <f>Model!$W$26*((drdp!B256)*'DBH-U'!$B256+(drdp!E256)*'DBH-U'!$C256+(drdp!H256)*'DBH-U'!$D256)</f>
        <v>0</v>
      </c>
      <c r="I256" s="18">
        <f>Model!$W$26*((drdp!C256)*'DBH-U'!$B256+(drdp!F256)*'DBH-U'!$C256+(drdp!I256)*'DBH-U'!$D256)</f>
        <v>0</v>
      </c>
      <c r="J256" s="18">
        <f>Model!$W$26*((drdp!D256)*'DBH-U'!$B256+(drdp!G256)*'DBH-U'!$C256+(drdp!J256)*'DBH-U'!$D256)</f>
        <v>0</v>
      </c>
      <c r="K256" s="21">
        <f>SUM(E$3:E255)+H256</f>
        <v>0.71611461623074835</v>
      </c>
      <c r="L256" s="21">
        <f>SUM(F$3:F255)+I256</f>
        <v>5.0451785576857935</v>
      </c>
      <c r="M256" s="21">
        <f>SUM(G$3:G255)+J256</f>
        <v>0</v>
      </c>
      <c r="N256" s="21"/>
      <c r="O256" s="21"/>
      <c r="P256" s="21"/>
      <c r="Q256" s="19">
        <f t="shared" si="23"/>
        <v>0.51282014357931194</v>
      </c>
      <c r="R256" s="19">
        <f t="shared" si="24"/>
        <v>25.453826678932504</v>
      </c>
      <c r="S256" s="19">
        <f t="shared" si="25"/>
        <v>0</v>
      </c>
      <c r="T256" s="19">
        <f t="shared" si="26"/>
        <v>3.6129261066527625</v>
      </c>
      <c r="U256" s="19">
        <f t="shared" si="27"/>
        <v>0</v>
      </c>
      <c r="V256" s="19">
        <f t="shared" si="28"/>
        <v>0</v>
      </c>
    </row>
    <row r="257" spans="1:23" x14ac:dyDescent="0.25">
      <c r="A257" s="26">
        <f>Wellpath!E257</f>
        <v>0</v>
      </c>
      <c r="B257" s="22">
        <v>0</v>
      </c>
      <c r="C257" s="22">
        <v>0</v>
      </c>
      <c r="D257" s="22">
        <f t="shared" si="22"/>
        <v>4.7931219674804699E-5</v>
      </c>
      <c r="E257" s="20">
        <f>Model!$W$26*((drdp!B257+drdp!K257)*'DBH-U'!$B257+(drdp!E257+drdp!N257)*'DBH-U'!$C257+(drdp!H257+drdp!Q257)*'DBH-U'!$D257)</f>
        <v>0</v>
      </c>
      <c r="F257" s="20">
        <f>Model!$W$26*((drdp!C257+drdp!L257)*'DBH-U'!$B257+(drdp!F257+drdp!O257)*'DBH-U'!$C257+(drdp!I257+drdp!R257)*'DBH-U'!$D257)</f>
        <v>0</v>
      </c>
      <c r="G257" s="20">
        <f>Model!$W$26*((drdp!D257+drdp!M257)*'DBH-U'!$B257+(drdp!G257+drdp!P257)*'DBH-U'!$C257+(drdp!J257+drdp!S257)*'DBH-U'!$D257)</f>
        <v>0</v>
      </c>
      <c r="H257" s="18">
        <f>Model!$W$26*((drdp!B257)*'DBH-U'!$B257+(drdp!E257)*'DBH-U'!$C257+(drdp!H257)*'DBH-U'!$D257)</f>
        <v>0</v>
      </c>
      <c r="I257" s="18">
        <f>Model!$W$26*((drdp!C257)*'DBH-U'!$B257+(drdp!F257)*'DBH-U'!$C257+(drdp!I257)*'DBH-U'!$D257)</f>
        <v>0</v>
      </c>
      <c r="J257" s="18">
        <f>Model!$W$26*((drdp!D257)*'DBH-U'!$B257+(drdp!G257)*'DBH-U'!$C257+(drdp!J257)*'DBH-U'!$D257)</f>
        <v>0</v>
      </c>
      <c r="K257" s="21">
        <f>SUM(E$3:E256)+H257</f>
        <v>0.71611461623074835</v>
      </c>
      <c r="L257" s="21">
        <f>SUM(F$3:F256)+I257</f>
        <v>5.0451785576857935</v>
      </c>
      <c r="M257" s="21">
        <f>SUM(G$3:G256)+J257</f>
        <v>0</v>
      </c>
      <c r="N257" s="21"/>
      <c r="O257" s="21"/>
      <c r="P257" s="21"/>
      <c r="Q257" s="19">
        <f t="shared" si="23"/>
        <v>0.51282014357931194</v>
      </c>
      <c r="R257" s="19">
        <f t="shared" si="24"/>
        <v>25.453826678932504</v>
      </c>
      <c r="S257" s="19">
        <f t="shared" si="25"/>
        <v>0</v>
      </c>
      <c r="T257" s="19">
        <f t="shared" si="26"/>
        <v>3.6129261066527625</v>
      </c>
      <c r="U257" s="19">
        <f t="shared" si="27"/>
        <v>0</v>
      </c>
      <c r="V257" s="19">
        <f t="shared" si="28"/>
        <v>0</v>
      </c>
    </row>
    <row r="258" spans="1:23" x14ac:dyDescent="0.25">
      <c r="A258" s="26">
        <f>Wellpath!E258</f>
        <v>0</v>
      </c>
      <c r="B258" s="22">
        <v>0</v>
      </c>
      <c r="C258" s="22">
        <v>0</v>
      </c>
      <c r="D258" s="22">
        <f t="shared" si="22"/>
        <v>4.7931219674804699E-5</v>
      </c>
      <c r="E258" s="20">
        <f>Model!$W$26*((drdp!B258+drdp!K258)*'DBH-U'!$B258+(drdp!E258+drdp!N258)*'DBH-U'!$C258+(drdp!H258+drdp!Q258)*'DBH-U'!$D258)</f>
        <v>0</v>
      </c>
      <c r="F258" s="20">
        <f>Model!$W$26*((drdp!C258+drdp!L258)*'DBH-U'!$B258+(drdp!F258+drdp!O258)*'DBH-U'!$C258+(drdp!I258+drdp!R258)*'DBH-U'!$D258)</f>
        <v>0</v>
      </c>
      <c r="G258" s="20">
        <f>Model!$W$26*((drdp!D258+drdp!M258)*'DBH-U'!$B258+(drdp!G258+drdp!P258)*'DBH-U'!$C258+(drdp!J258+drdp!S258)*'DBH-U'!$D258)</f>
        <v>0</v>
      </c>
      <c r="H258" s="18">
        <f>Model!$W$26*((drdp!B258)*'DBH-U'!$B258+(drdp!E258)*'DBH-U'!$C258+(drdp!H258)*'DBH-U'!$D258)</f>
        <v>0</v>
      </c>
      <c r="I258" s="18">
        <f>Model!$W$26*((drdp!C258)*'DBH-U'!$B258+(drdp!F258)*'DBH-U'!$C258+(drdp!I258)*'DBH-U'!$D258)</f>
        <v>0</v>
      </c>
      <c r="J258" s="18">
        <f>Model!$W$26*((drdp!D258)*'DBH-U'!$B258+(drdp!G258)*'DBH-U'!$C258+(drdp!J258)*'DBH-U'!$D258)</f>
        <v>0</v>
      </c>
      <c r="K258" s="21">
        <f>SUM(E$3:E257)+H258</f>
        <v>0.71611461623074835</v>
      </c>
      <c r="L258" s="21">
        <f>SUM(F$3:F257)+I258</f>
        <v>5.0451785576857935</v>
      </c>
      <c r="M258" s="21">
        <f>SUM(G$3:G257)+J258</f>
        <v>0</v>
      </c>
      <c r="N258" s="21"/>
      <c r="O258" s="21"/>
      <c r="P258" s="21"/>
      <c r="Q258" s="19">
        <f t="shared" si="23"/>
        <v>0.51282014357931194</v>
      </c>
      <c r="R258" s="19">
        <f t="shared" si="24"/>
        <v>25.453826678932504</v>
      </c>
      <c r="S258" s="19">
        <f t="shared" si="25"/>
        <v>0</v>
      </c>
      <c r="T258" s="19">
        <f t="shared" si="26"/>
        <v>3.6129261066527625</v>
      </c>
      <c r="U258" s="19">
        <f t="shared" si="27"/>
        <v>0</v>
      </c>
      <c r="V258" s="19">
        <f t="shared" si="28"/>
        <v>0</v>
      </c>
    </row>
    <row r="259" spans="1:23" x14ac:dyDescent="0.25">
      <c r="A259" s="26">
        <f>Wellpath!E259</f>
        <v>0</v>
      </c>
      <c r="B259" s="22">
        <v>0</v>
      </c>
      <c r="C259" s="22">
        <v>0</v>
      </c>
      <c r="D259" s="22">
        <f t="shared" ref="D259:D271" si="29">1 / (Bfield * COS(Dip))</f>
        <v>4.7931219674804699E-5</v>
      </c>
      <c r="E259" s="20">
        <f>Model!$W$26*((drdp!B259+drdp!K259)*'DBH-U'!$B259+(drdp!E259+drdp!N259)*'DBH-U'!$C259+(drdp!H259+drdp!Q259)*'DBH-U'!$D259)</f>
        <v>0</v>
      </c>
      <c r="F259" s="20">
        <f>Model!$W$26*((drdp!C259+drdp!L259)*'DBH-U'!$B259+(drdp!F259+drdp!O259)*'DBH-U'!$C259+(drdp!I259+drdp!R259)*'DBH-U'!$D259)</f>
        <v>0</v>
      </c>
      <c r="G259" s="20">
        <f>Model!$W$26*((drdp!D259+drdp!M259)*'DBH-U'!$B259+(drdp!G259+drdp!P259)*'DBH-U'!$C259+(drdp!J259+drdp!S259)*'DBH-U'!$D259)</f>
        <v>0</v>
      </c>
      <c r="H259" s="18">
        <f>Model!$W$26*((drdp!B259)*'DBH-U'!$B259+(drdp!E259)*'DBH-U'!$C259+(drdp!H259)*'DBH-U'!$D259)</f>
        <v>0</v>
      </c>
      <c r="I259" s="18">
        <f>Model!$W$26*((drdp!C259)*'DBH-U'!$B259+(drdp!F259)*'DBH-U'!$C259+(drdp!I259)*'DBH-U'!$D259)</f>
        <v>0</v>
      </c>
      <c r="J259" s="18">
        <f>Model!$W$26*((drdp!D259)*'DBH-U'!$B259+(drdp!G259)*'DBH-U'!$C259+(drdp!J259)*'DBH-U'!$D259)</f>
        <v>0</v>
      </c>
      <c r="K259" s="21">
        <f>SUM(E$3:E258)+H259</f>
        <v>0.71611461623074835</v>
      </c>
      <c r="L259" s="21">
        <f>SUM(F$3:F258)+I259</f>
        <v>5.0451785576857935</v>
      </c>
      <c r="M259" s="21">
        <f>SUM(G$3:G258)+J259</f>
        <v>0</v>
      </c>
      <c r="N259" s="21"/>
      <c r="O259" s="21"/>
      <c r="P259" s="21"/>
      <c r="Q259" s="19">
        <f t="shared" si="23"/>
        <v>0.51282014357931194</v>
      </c>
      <c r="R259" s="19">
        <f t="shared" si="24"/>
        <v>25.453826678932504</v>
      </c>
      <c r="S259" s="19">
        <f t="shared" si="25"/>
        <v>0</v>
      </c>
      <c r="T259" s="19">
        <f t="shared" si="26"/>
        <v>3.6129261066527625</v>
      </c>
      <c r="U259" s="19">
        <f t="shared" si="27"/>
        <v>0</v>
      </c>
      <c r="V259" s="19">
        <f t="shared" si="28"/>
        <v>0</v>
      </c>
    </row>
    <row r="260" spans="1:23" x14ac:dyDescent="0.25">
      <c r="A260" s="26">
        <f>Wellpath!E260</f>
        <v>0</v>
      </c>
      <c r="B260" s="22">
        <v>0</v>
      </c>
      <c r="C260" s="22">
        <v>0</v>
      </c>
      <c r="D260" s="22">
        <f t="shared" si="29"/>
        <v>4.7931219674804699E-5</v>
      </c>
      <c r="E260" s="20">
        <f>Model!$W$26*((drdp!B260+drdp!K260)*'DBH-U'!$B260+(drdp!E260+drdp!N260)*'DBH-U'!$C260+(drdp!H260+drdp!Q260)*'DBH-U'!$D260)</f>
        <v>0</v>
      </c>
      <c r="F260" s="20">
        <f>Model!$W$26*((drdp!C260+drdp!L260)*'DBH-U'!$B260+(drdp!F260+drdp!O260)*'DBH-U'!$C260+(drdp!I260+drdp!R260)*'DBH-U'!$D260)</f>
        <v>0</v>
      </c>
      <c r="G260" s="20">
        <f>Model!$W$26*((drdp!D260+drdp!M260)*'DBH-U'!$B260+(drdp!G260+drdp!P260)*'DBH-U'!$C260+(drdp!J260+drdp!S260)*'DBH-U'!$D260)</f>
        <v>0</v>
      </c>
      <c r="H260" s="18">
        <f>Model!$W$26*((drdp!B260)*'DBH-U'!$B260+(drdp!E260)*'DBH-U'!$C260+(drdp!H260)*'DBH-U'!$D260)</f>
        <v>0</v>
      </c>
      <c r="I260" s="18">
        <f>Model!$W$26*((drdp!C260)*'DBH-U'!$B260+(drdp!F260)*'DBH-U'!$C260+(drdp!I260)*'DBH-U'!$D260)</f>
        <v>0</v>
      </c>
      <c r="J260" s="18">
        <f>Model!$W$26*((drdp!D260)*'DBH-U'!$B260+(drdp!G260)*'DBH-U'!$C260+(drdp!J260)*'DBH-U'!$D260)</f>
        <v>0</v>
      </c>
      <c r="K260" s="21">
        <f>SUM(E$3:E259)+H260</f>
        <v>0.71611461623074835</v>
      </c>
      <c r="L260" s="21">
        <f>SUM(F$3:F259)+I260</f>
        <v>5.0451785576857935</v>
      </c>
      <c r="M260" s="21">
        <f>SUM(G$3:G259)+J260</f>
        <v>0</v>
      </c>
      <c r="N260" s="21"/>
      <c r="O260" s="21"/>
      <c r="P260" s="21"/>
      <c r="Q260" s="19">
        <f t="shared" si="23"/>
        <v>0.51282014357931194</v>
      </c>
      <c r="R260" s="19">
        <f t="shared" si="24"/>
        <v>25.453826678932504</v>
      </c>
      <c r="S260" s="19">
        <f t="shared" si="25"/>
        <v>0</v>
      </c>
      <c r="T260" s="19">
        <f t="shared" si="26"/>
        <v>3.6129261066527625</v>
      </c>
      <c r="U260" s="19">
        <f t="shared" si="27"/>
        <v>0</v>
      </c>
      <c r="V260" s="19">
        <f t="shared" si="28"/>
        <v>0</v>
      </c>
    </row>
    <row r="261" spans="1:23" x14ac:dyDescent="0.25">
      <c r="A261" s="26">
        <f>Wellpath!E261</f>
        <v>0</v>
      </c>
      <c r="B261" s="22">
        <v>0</v>
      </c>
      <c r="C261" s="22">
        <v>0</v>
      </c>
      <c r="D261" s="22">
        <f t="shared" si="29"/>
        <v>4.7931219674804699E-5</v>
      </c>
      <c r="E261" s="20">
        <f>Model!$W$26*((drdp!B261+drdp!K261)*'DBH-U'!$B261+(drdp!E261+drdp!N261)*'DBH-U'!$C261+(drdp!H261+drdp!Q261)*'DBH-U'!$D261)</f>
        <v>0</v>
      </c>
      <c r="F261" s="20">
        <f>Model!$W$26*((drdp!C261+drdp!L261)*'DBH-U'!$B261+(drdp!F261+drdp!O261)*'DBH-U'!$C261+(drdp!I261+drdp!R261)*'DBH-U'!$D261)</f>
        <v>0</v>
      </c>
      <c r="G261" s="20">
        <f>Model!$W$26*((drdp!D261+drdp!M261)*'DBH-U'!$B261+(drdp!G261+drdp!P261)*'DBH-U'!$C261+(drdp!J261+drdp!S261)*'DBH-U'!$D261)</f>
        <v>0</v>
      </c>
      <c r="H261" s="18">
        <f>Model!$W$26*((drdp!B261)*'DBH-U'!$B261+(drdp!E261)*'DBH-U'!$C261+(drdp!H261)*'DBH-U'!$D261)</f>
        <v>0</v>
      </c>
      <c r="I261" s="18">
        <f>Model!$W$26*((drdp!C261)*'DBH-U'!$B261+(drdp!F261)*'DBH-U'!$C261+(drdp!I261)*'DBH-U'!$D261)</f>
        <v>0</v>
      </c>
      <c r="J261" s="18">
        <f>Model!$W$26*((drdp!D261)*'DBH-U'!$B261+(drdp!G261)*'DBH-U'!$C261+(drdp!J261)*'DBH-U'!$D261)</f>
        <v>0</v>
      </c>
      <c r="K261" s="21">
        <f>SUM(E$3:E260)+H261</f>
        <v>0.71611461623074835</v>
      </c>
      <c r="L261" s="21">
        <f>SUM(F$3:F260)+I261</f>
        <v>5.0451785576857935</v>
      </c>
      <c r="M261" s="21">
        <f>SUM(G$3:G260)+J261</f>
        <v>0</v>
      </c>
      <c r="N261" s="21"/>
      <c r="O261" s="21"/>
      <c r="P261" s="21"/>
      <c r="Q261" s="19">
        <f t="shared" si="23"/>
        <v>0.51282014357931194</v>
      </c>
      <c r="R261" s="19">
        <f t="shared" si="24"/>
        <v>25.453826678932504</v>
      </c>
      <c r="S261" s="19">
        <f t="shared" si="25"/>
        <v>0</v>
      </c>
      <c r="T261" s="19">
        <f t="shared" si="26"/>
        <v>3.6129261066527625</v>
      </c>
      <c r="U261" s="19">
        <f t="shared" si="27"/>
        <v>0</v>
      </c>
      <c r="V261" s="19">
        <f t="shared" si="28"/>
        <v>0</v>
      </c>
    </row>
    <row r="262" spans="1:23" x14ac:dyDescent="0.25">
      <c r="A262" s="26">
        <f>Wellpath!E262</f>
        <v>0</v>
      </c>
      <c r="B262" s="22">
        <v>0</v>
      </c>
      <c r="C262" s="22">
        <v>0</v>
      </c>
      <c r="D262" s="22">
        <f t="shared" si="29"/>
        <v>4.7931219674804699E-5</v>
      </c>
      <c r="E262" s="20">
        <f>Model!$W$26*((drdp!B262+drdp!K262)*'DBH-U'!$B262+(drdp!E262+drdp!N262)*'DBH-U'!$C262+(drdp!H262+drdp!Q262)*'DBH-U'!$D262)</f>
        <v>0</v>
      </c>
      <c r="F262" s="20">
        <f>Model!$W$26*((drdp!C262+drdp!L262)*'DBH-U'!$B262+(drdp!F262+drdp!O262)*'DBH-U'!$C262+(drdp!I262+drdp!R262)*'DBH-U'!$D262)</f>
        <v>0</v>
      </c>
      <c r="G262" s="20">
        <f>Model!$W$26*((drdp!D262+drdp!M262)*'DBH-U'!$B262+(drdp!G262+drdp!P262)*'DBH-U'!$C262+(drdp!J262+drdp!S262)*'DBH-U'!$D262)</f>
        <v>0</v>
      </c>
      <c r="H262" s="18">
        <f>Model!$W$26*((drdp!B262)*'DBH-U'!$B262+(drdp!E262)*'DBH-U'!$C262+(drdp!H262)*'DBH-U'!$D262)</f>
        <v>0</v>
      </c>
      <c r="I262" s="18">
        <f>Model!$W$26*((drdp!C262)*'DBH-U'!$B262+(drdp!F262)*'DBH-U'!$C262+(drdp!I262)*'DBH-U'!$D262)</f>
        <v>0</v>
      </c>
      <c r="J262" s="18">
        <f>Model!$W$26*((drdp!D262)*'DBH-U'!$B262+(drdp!G262)*'DBH-U'!$C262+(drdp!J262)*'DBH-U'!$D262)</f>
        <v>0</v>
      </c>
      <c r="K262" s="21">
        <f>SUM(E$3:E261)+H262</f>
        <v>0.71611461623074835</v>
      </c>
      <c r="L262" s="21">
        <f>SUM(F$3:F261)+I262</f>
        <v>5.0451785576857935</v>
      </c>
      <c r="M262" s="21">
        <f>SUM(G$3:G261)+J262</f>
        <v>0</v>
      </c>
      <c r="N262" s="21"/>
      <c r="O262" s="21"/>
      <c r="P262" s="21"/>
      <c r="Q262" s="19">
        <f t="shared" ref="Q262:Q270" si="30">K262^2</f>
        <v>0.51282014357931194</v>
      </c>
      <c r="R262" s="19">
        <f t="shared" ref="R262:R270" si="31">L262^2</f>
        <v>25.453826678932504</v>
      </c>
      <c r="S262" s="19">
        <f t="shared" ref="S262:S270" si="32">M262^2</f>
        <v>0</v>
      </c>
      <c r="T262" s="19">
        <f t="shared" ref="T262:T270" si="33">K262*L262</f>
        <v>3.6129261066527625</v>
      </c>
      <c r="U262" s="19">
        <f t="shared" ref="U262:U270" si="34">K262*M262</f>
        <v>0</v>
      </c>
      <c r="V262" s="19">
        <f t="shared" ref="V262:V270" si="35">L262*M262</f>
        <v>0</v>
      </c>
    </row>
    <row r="263" spans="1:23" x14ac:dyDescent="0.25">
      <c r="A263" s="26">
        <f>Wellpath!E263</f>
        <v>0</v>
      </c>
      <c r="B263" s="22">
        <v>0</v>
      </c>
      <c r="C263" s="22">
        <v>0</v>
      </c>
      <c r="D263" s="22">
        <f t="shared" si="29"/>
        <v>4.7931219674804699E-5</v>
      </c>
      <c r="E263" s="20">
        <f>Model!$W$26*((drdp!B263+drdp!K263)*'DBH-U'!$B263+(drdp!E263+drdp!N263)*'DBH-U'!$C263+(drdp!H263+drdp!Q263)*'DBH-U'!$D263)</f>
        <v>0</v>
      </c>
      <c r="F263" s="20">
        <f>Model!$W$26*((drdp!C263+drdp!L263)*'DBH-U'!$B263+(drdp!F263+drdp!O263)*'DBH-U'!$C263+(drdp!I263+drdp!R263)*'DBH-U'!$D263)</f>
        <v>0</v>
      </c>
      <c r="G263" s="20">
        <f>Model!$W$26*((drdp!D263+drdp!M263)*'DBH-U'!$B263+(drdp!G263+drdp!P263)*'DBH-U'!$C263+(drdp!J263+drdp!S263)*'DBH-U'!$D263)</f>
        <v>0</v>
      </c>
      <c r="H263" s="18">
        <f>Model!$W$26*((drdp!B263)*'DBH-U'!$B263+(drdp!E263)*'DBH-U'!$C263+(drdp!H263)*'DBH-U'!$D263)</f>
        <v>0</v>
      </c>
      <c r="I263" s="18">
        <f>Model!$W$26*((drdp!C263)*'DBH-U'!$B263+(drdp!F263)*'DBH-U'!$C263+(drdp!I263)*'DBH-U'!$D263)</f>
        <v>0</v>
      </c>
      <c r="J263" s="18">
        <f>Model!$W$26*((drdp!D263)*'DBH-U'!$B263+(drdp!G263)*'DBH-U'!$C263+(drdp!J263)*'DBH-U'!$D263)</f>
        <v>0</v>
      </c>
      <c r="K263" s="21">
        <f>SUM(E$3:E262)+H263</f>
        <v>0.71611461623074835</v>
      </c>
      <c r="L263" s="21">
        <f>SUM(F$3:F262)+I263</f>
        <v>5.0451785576857935</v>
      </c>
      <c r="M263" s="21">
        <f>SUM(G$3:G262)+J263</f>
        <v>0</v>
      </c>
      <c r="N263" s="21"/>
      <c r="O263" s="21"/>
      <c r="P263" s="21"/>
      <c r="Q263" s="19">
        <f t="shared" si="30"/>
        <v>0.51282014357931194</v>
      </c>
      <c r="R263" s="19">
        <f t="shared" si="31"/>
        <v>25.453826678932504</v>
      </c>
      <c r="S263" s="19">
        <f t="shared" si="32"/>
        <v>0</v>
      </c>
      <c r="T263" s="19">
        <f t="shared" si="33"/>
        <v>3.6129261066527625</v>
      </c>
      <c r="U263" s="19">
        <f t="shared" si="34"/>
        <v>0</v>
      </c>
      <c r="V263" s="19">
        <f t="shared" si="35"/>
        <v>0</v>
      </c>
    </row>
    <row r="264" spans="1:23" x14ac:dyDescent="0.25">
      <c r="A264" s="26">
        <f>Wellpath!E264</f>
        <v>0</v>
      </c>
      <c r="B264" s="22">
        <v>0</v>
      </c>
      <c r="C264" s="22">
        <v>0</v>
      </c>
      <c r="D264" s="22">
        <f t="shared" si="29"/>
        <v>4.7931219674804699E-5</v>
      </c>
      <c r="E264" s="20">
        <f>Model!$W$26*((drdp!B264+drdp!K264)*'DBH-U'!$B264+(drdp!E264+drdp!N264)*'DBH-U'!$C264+(drdp!H264+drdp!Q264)*'DBH-U'!$D264)</f>
        <v>0</v>
      </c>
      <c r="F264" s="20">
        <f>Model!$W$26*((drdp!C264+drdp!L264)*'DBH-U'!$B264+(drdp!F264+drdp!O264)*'DBH-U'!$C264+(drdp!I264+drdp!R264)*'DBH-U'!$D264)</f>
        <v>0</v>
      </c>
      <c r="G264" s="20">
        <f>Model!$W$26*((drdp!D264+drdp!M264)*'DBH-U'!$B264+(drdp!G264+drdp!P264)*'DBH-U'!$C264+(drdp!J264+drdp!S264)*'DBH-U'!$D264)</f>
        <v>0</v>
      </c>
      <c r="H264" s="18">
        <f>Model!$W$26*((drdp!B264)*'DBH-U'!$B264+(drdp!E264)*'DBH-U'!$C264+(drdp!H264)*'DBH-U'!$D264)</f>
        <v>0</v>
      </c>
      <c r="I264" s="18">
        <f>Model!$W$26*((drdp!C264)*'DBH-U'!$B264+(drdp!F264)*'DBH-U'!$C264+(drdp!I264)*'DBH-U'!$D264)</f>
        <v>0</v>
      </c>
      <c r="J264" s="18">
        <f>Model!$W$26*((drdp!D264)*'DBH-U'!$B264+(drdp!G264)*'DBH-U'!$C264+(drdp!J264)*'DBH-U'!$D264)</f>
        <v>0</v>
      </c>
      <c r="K264" s="21">
        <f>SUM(E$3:E263)+H264</f>
        <v>0.71611461623074835</v>
      </c>
      <c r="L264" s="21">
        <f>SUM(F$3:F263)+I264</f>
        <v>5.0451785576857935</v>
      </c>
      <c r="M264" s="21">
        <f>SUM(G$3:G263)+J264</f>
        <v>0</v>
      </c>
      <c r="N264" s="21"/>
      <c r="O264" s="21"/>
      <c r="P264" s="21"/>
      <c r="Q264" s="19">
        <f t="shared" si="30"/>
        <v>0.51282014357931194</v>
      </c>
      <c r="R264" s="19">
        <f t="shared" si="31"/>
        <v>25.453826678932504</v>
      </c>
      <c r="S264" s="19">
        <f t="shared" si="32"/>
        <v>0</v>
      </c>
      <c r="T264" s="19">
        <f t="shared" si="33"/>
        <v>3.6129261066527625</v>
      </c>
      <c r="U264" s="19">
        <f t="shared" si="34"/>
        <v>0</v>
      </c>
      <c r="V264" s="19">
        <f t="shared" si="35"/>
        <v>0</v>
      </c>
    </row>
    <row r="265" spans="1:23" x14ac:dyDescent="0.25">
      <c r="A265" s="26">
        <f>Wellpath!E265</f>
        <v>0</v>
      </c>
      <c r="B265" s="22">
        <v>0</v>
      </c>
      <c r="C265" s="22">
        <v>0</v>
      </c>
      <c r="D265" s="22">
        <f t="shared" si="29"/>
        <v>4.7931219674804699E-5</v>
      </c>
      <c r="E265" s="20">
        <f>Model!$W$26*((drdp!B265+drdp!K265)*'DBH-U'!$B265+(drdp!E265+drdp!N265)*'DBH-U'!$C265+(drdp!H265+drdp!Q265)*'DBH-U'!$D265)</f>
        <v>0</v>
      </c>
      <c r="F265" s="20">
        <f>Model!$W$26*((drdp!C265+drdp!L265)*'DBH-U'!$B265+(drdp!F265+drdp!O265)*'DBH-U'!$C265+(drdp!I265+drdp!R265)*'DBH-U'!$D265)</f>
        <v>0</v>
      </c>
      <c r="G265" s="20">
        <f>Model!$W$26*((drdp!D265+drdp!M265)*'DBH-U'!$B265+(drdp!G265+drdp!P265)*'DBH-U'!$C265+(drdp!J265+drdp!S265)*'DBH-U'!$D265)</f>
        <v>0</v>
      </c>
      <c r="H265" s="18">
        <f>Model!$W$26*((drdp!B265)*'DBH-U'!$B265+(drdp!E265)*'DBH-U'!$C265+(drdp!H265)*'DBH-U'!$D265)</f>
        <v>0</v>
      </c>
      <c r="I265" s="18">
        <f>Model!$W$26*((drdp!C265)*'DBH-U'!$B265+(drdp!F265)*'DBH-U'!$C265+(drdp!I265)*'DBH-U'!$D265)</f>
        <v>0</v>
      </c>
      <c r="J265" s="18">
        <f>Model!$W$26*((drdp!D265)*'DBH-U'!$B265+(drdp!G265)*'DBH-U'!$C265+(drdp!J265)*'DBH-U'!$D265)</f>
        <v>0</v>
      </c>
      <c r="K265" s="21">
        <f>SUM(E$3:E264)+H265</f>
        <v>0.71611461623074835</v>
      </c>
      <c r="L265" s="21">
        <f>SUM(F$3:F264)+I265</f>
        <v>5.0451785576857935</v>
      </c>
      <c r="M265" s="21">
        <f>SUM(G$3:G264)+J265</f>
        <v>0</v>
      </c>
      <c r="N265" s="21"/>
      <c r="O265" s="21"/>
      <c r="P265" s="21"/>
      <c r="Q265" s="19">
        <f t="shared" si="30"/>
        <v>0.51282014357931194</v>
      </c>
      <c r="R265" s="19">
        <f t="shared" si="31"/>
        <v>25.453826678932504</v>
      </c>
      <c r="S265" s="19">
        <f t="shared" si="32"/>
        <v>0</v>
      </c>
      <c r="T265" s="19">
        <f t="shared" si="33"/>
        <v>3.6129261066527625</v>
      </c>
      <c r="U265" s="19">
        <f t="shared" si="34"/>
        <v>0</v>
      </c>
      <c r="V265" s="19">
        <f t="shared" si="35"/>
        <v>0</v>
      </c>
    </row>
    <row r="266" spans="1:23" x14ac:dyDescent="0.25">
      <c r="A266" s="26">
        <f>Wellpath!E266</f>
        <v>0</v>
      </c>
      <c r="B266" s="22">
        <v>0</v>
      </c>
      <c r="C266" s="22">
        <v>0</v>
      </c>
      <c r="D266" s="22">
        <f t="shared" si="29"/>
        <v>4.7931219674804699E-5</v>
      </c>
      <c r="E266" s="20">
        <f>Model!$W$26*((drdp!B266+drdp!K266)*'DBH-U'!$B266+(drdp!E266+drdp!N266)*'DBH-U'!$C266+(drdp!H266+drdp!Q266)*'DBH-U'!$D266)</f>
        <v>0</v>
      </c>
      <c r="F266" s="20">
        <f>Model!$W$26*((drdp!C266+drdp!L266)*'DBH-U'!$B266+(drdp!F266+drdp!O266)*'DBH-U'!$C266+(drdp!I266+drdp!R266)*'DBH-U'!$D266)</f>
        <v>0</v>
      </c>
      <c r="G266" s="20">
        <f>Model!$W$26*((drdp!D266+drdp!M266)*'DBH-U'!$B266+(drdp!G266+drdp!P266)*'DBH-U'!$C266+(drdp!J266+drdp!S266)*'DBH-U'!$D266)</f>
        <v>0</v>
      </c>
      <c r="H266" s="18">
        <f>Model!$W$26*((drdp!B266)*'DBH-U'!$B266+(drdp!E266)*'DBH-U'!$C266+(drdp!H266)*'DBH-U'!$D266)</f>
        <v>0</v>
      </c>
      <c r="I266" s="18">
        <f>Model!$W$26*((drdp!C266)*'DBH-U'!$B266+(drdp!F266)*'DBH-U'!$C266+(drdp!I266)*'DBH-U'!$D266)</f>
        <v>0</v>
      </c>
      <c r="J266" s="18">
        <f>Model!$W$26*((drdp!D266)*'DBH-U'!$B266+(drdp!G266)*'DBH-U'!$C266+(drdp!J266)*'DBH-U'!$D266)</f>
        <v>0</v>
      </c>
      <c r="K266" s="21">
        <f>SUM(E$3:E265)+H266</f>
        <v>0.71611461623074835</v>
      </c>
      <c r="L266" s="21">
        <f>SUM(F$3:F265)+I266</f>
        <v>5.0451785576857935</v>
      </c>
      <c r="M266" s="21">
        <f>SUM(G$3:G265)+J266</f>
        <v>0</v>
      </c>
      <c r="N266" s="21"/>
      <c r="O266" s="21"/>
      <c r="P266" s="21"/>
      <c r="Q266" s="19">
        <f t="shared" si="30"/>
        <v>0.51282014357931194</v>
      </c>
      <c r="R266" s="19">
        <f t="shared" si="31"/>
        <v>25.453826678932504</v>
      </c>
      <c r="S266" s="19">
        <f t="shared" si="32"/>
        <v>0</v>
      </c>
      <c r="T266" s="19">
        <f t="shared" si="33"/>
        <v>3.6129261066527625</v>
      </c>
      <c r="U266" s="19">
        <f t="shared" si="34"/>
        <v>0</v>
      </c>
      <c r="V266" s="19">
        <f t="shared" si="35"/>
        <v>0</v>
      </c>
    </row>
    <row r="267" spans="1:23" x14ac:dyDescent="0.25">
      <c r="A267" s="26">
        <f>Wellpath!E267</f>
        <v>0</v>
      </c>
      <c r="B267" s="22">
        <v>0</v>
      </c>
      <c r="C267" s="22">
        <v>0</v>
      </c>
      <c r="D267" s="22">
        <f t="shared" si="29"/>
        <v>4.7931219674804699E-5</v>
      </c>
      <c r="E267" s="20">
        <f>Model!$W$26*((drdp!B267+drdp!K267)*'DBH-U'!$B267+(drdp!E267+drdp!N267)*'DBH-U'!$C267+(drdp!H267+drdp!Q267)*'DBH-U'!$D267)</f>
        <v>0</v>
      </c>
      <c r="F267" s="20">
        <f>Model!$W$26*((drdp!C267+drdp!L267)*'DBH-U'!$B267+(drdp!F267+drdp!O267)*'DBH-U'!$C267+(drdp!I267+drdp!R267)*'DBH-U'!$D267)</f>
        <v>0</v>
      </c>
      <c r="G267" s="20">
        <f>Model!$W$26*((drdp!D267+drdp!M267)*'DBH-U'!$B267+(drdp!G267+drdp!P267)*'DBH-U'!$C267+(drdp!J267+drdp!S267)*'DBH-U'!$D267)</f>
        <v>0</v>
      </c>
      <c r="H267" s="18">
        <f>Model!$W$26*((drdp!B267)*'DBH-U'!$B267+(drdp!E267)*'DBH-U'!$C267+(drdp!H267)*'DBH-U'!$D267)</f>
        <v>0</v>
      </c>
      <c r="I267" s="18">
        <f>Model!$W$26*((drdp!C267)*'DBH-U'!$B267+(drdp!F267)*'DBH-U'!$C267+(drdp!I267)*'DBH-U'!$D267)</f>
        <v>0</v>
      </c>
      <c r="J267" s="18">
        <f>Model!$W$26*((drdp!D267)*'DBH-U'!$B267+(drdp!G267)*'DBH-U'!$C267+(drdp!J267)*'DBH-U'!$D267)</f>
        <v>0</v>
      </c>
      <c r="K267" s="21">
        <f>SUM(E$3:E266)+H267</f>
        <v>0.71611461623074835</v>
      </c>
      <c r="L267" s="21">
        <f>SUM(F$3:F266)+I267</f>
        <v>5.0451785576857935</v>
      </c>
      <c r="M267" s="21">
        <f>SUM(G$3:G266)+J267</f>
        <v>0</v>
      </c>
      <c r="N267" s="21"/>
      <c r="O267" s="21"/>
      <c r="P267" s="21"/>
      <c r="Q267" s="19">
        <f t="shared" si="30"/>
        <v>0.51282014357931194</v>
      </c>
      <c r="R267" s="19">
        <f t="shared" si="31"/>
        <v>25.453826678932504</v>
      </c>
      <c r="S267" s="19">
        <f t="shared" si="32"/>
        <v>0</v>
      </c>
      <c r="T267" s="19">
        <f t="shared" si="33"/>
        <v>3.6129261066527625</v>
      </c>
      <c r="U267" s="19">
        <f t="shared" si="34"/>
        <v>0</v>
      </c>
      <c r="V267" s="19">
        <f t="shared" si="35"/>
        <v>0</v>
      </c>
    </row>
    <row r="268" spans="1:23" x14ac:dyDescent="0.25">
      <c r="A268" s="26">
        <f>Wellpath!E268</f>
        <v>0</v>
      </c>
      <c r="B268" s="22">
        <v>0</v>
      </c>
      <c r="C268" s="22">
        <v>0</v>
      </c>
      <c r="D268" s="22">
        <f t="shared" si="29"/>
        <v>4.7931219674804699E-5</v>
      </c>
      <c r="E268" s="20">
        <f>Model!$W$26*((drdp!B268+drdp!K268)*'DBH-U'!$B268+(drdp!E268+drdp!N268)*'DBH-U'!$C268+(drdp!H268+drdp!Q268)*'DBH-U'!$D268)</f>
        <v>0</v>
      </c>
      <c r="F268" s="20">
        <f>Model!$W$26*((drdp!C268+drdp!L268)*'DBH-U'!$B268+(drdp!F268+drdp!O268)*'DBH-U'!$C268+(drdp!I268+drdp!R268)*'DBH-U'!$D268)</f>
        <v>0</v>
      </c>
      <c r="G268" s="20">
        <f>Model!$W$26*((drdp!D268+drdp!M268)*'DBH-U'!$B268+(drdp!G268+drdp!P268)*'DBH-U'!$C268+(drdp!J268+drdp!S268)*'DBH-U'!$D268)</f>
        <v>0</v>
      </c>
      <c r="H268" s="18">
        <f>Model!$W$26*((drdp!B268)*'DBH-U'!$B268+(drdp!E268)*'DBH-U'!$C268+(drdp!H268)*'DBH-U'!$D268)</f>
        <v>0</v>
      </c>
      <c r="I268" s="18">
        <f>Model!$W$26*((drdp!C268)*'DBH-U'!$B268+(drdp!F268)*'DBH-U'!$C268+(drdp!I268)*'DBH-U'!$D268)</f>
        <v>0</v>
      </c>
      <c r="J268" s="18">
        <f>Model!$W$26*((drdp!D268)*'DBH-U'!$B268+(drdp!G268)*'DBH-U'!$C268+(drdp!J268)*'DBH-U'!$D268)</f>
        <v>0</v>
      </c>
      <c r="K268" s="21">
        <f>SUM(E$3:E267)+H268</f>
        <v>0.71611461623074835</v>
      </c>
      <c r="L268" s="21">
        <f>SUM(F$3:F267)+I268</f>
        <v>5.0451785576857935</v>
      </c>
      <c r="M268" s="21">
        <f>SUM(G$3:G267)+J268</f>
        <v>0</v>
      </c>
      <c r="N268" s="21"/>
      <c r="O268" s="21"/>
      <c r="P268" s="21"/>
      <c r="Q268" s="19">
        <f t="shared" si="30"/>
        <v>0.51282014357931194</v>
      </c>
      <c r="R268" s="19">
        <f t="shared" si="31"/>
        <v>25.453826678932504</v>
      </c>
      <c r="S268" s="19">
        <f t="shared" si="32"/>
        <v>0</v>
      </c>
      <c r="T268" s="19">
        <f t="shared" si="33"/>
        <v>3.6129261066527625</v>
      </c>
      <c r="U268" s="19">
        <f t="shared" si="34"/>
        <v>0</v>
      </c>
      <c r="V268" s="19">
        <f t="shared" si="35"/>
        <v>0</v>
      </c>
    </row>
    <row r="269" spans="1:23" x14ac:dyDescent="0.25">
      <c r="A269" s="26">
        <f>Wellpath!E269</f>
        <v>0</v>
      </c>
      <c r="B269" s="22">
        <v>0</v>
      </c>
      <c r="C269" s="22">
        <v>0</v>
      </c>
      <c r="D269" s="22">
        <f t="shared" si="29"/>
        <v>4.7931219674804699E-5</v>
      </c>
      <c r="E269" s="20">
        <f>Model!$W$26*((drdp!B269+drdp!K269)*'DBH-U'!$B269+(drdp!E269+drdp!N269)*'DBH-U'!$C269+(drdp!H269+drdp!Q269)*'DBH-U'!$D269)</f>
        <v>0</v>
      </c>
      <c r="F269" s="20">
        <f>Model!$W$26*((drdp!C269+drdp!L269)*'DBH-U'!$B269+(drdp!F269+drdp!O269)*'DBH-U'!$C269+(drdp!I269+drdp!R269)*'DBH-U'!$D269)</f>
        <v>0</v>
      </c>
      <c r="G269" s="20">
        <f>Model!$W$26*((drdp!D269+drdp!M269)*'DBH-U'!$B269+(drdp!G269+drdp!P269)*'DBH-U'!$C269+(drdp!J269+drdp!S269)*'DBH-U'!$D269)</f>
        <v>0</v>
      </c>
      <c r="H269" s="18">
        <f>Model!$W$26*((drdp!B269)*'DBH-U'!$B269+(drdp!E269)*'DBH-U'!$C269+(drdp!H269)*'DBH-U'!$D269)</f>
        <v>0</v>
      </c>
      <c r="I269" s="18">
        <f>Model!$W$26*((drdp!C269)*'DBH-U'!$B269+(drdp!F269)*'DBH-U'!$C269+(drdp!I269)*'DBH-U'!$D269)</f>
        <v>0</v>
      </c>
      <c r="J269" s="18">
        <f>Model!$W$26*((drdp!D269)*'DBH-U'!$B269+(drdp!G269)*'DBH-U'!$C269+(drdp!J269)*'DBH-U'!$D269)</f>
        <v>0</v>
      </c>
      <c r="K269" s="21">
        <f>SUM(E$3:E268)+H269</f>
        <v>0.71611461623074835</v>
      </c>
      <c r="L269" s="21">
        <f>SUM(F$3:F268)+I269</f>
        <v>5.0451785576857935</v>
      </c>
      <c r="M269" s="21">
        <f>SUM(G$3:G268)+J269</f>
        <v>0</v>
      </c>
      <c r="N269" s="21"/>
      <c r="O269" s="21"/>
      <c r="P269" s="21"/>
      <c r="Q269" s="19">
        <f t="shared" si="30"/>
        <v>0.51282014357931194</v>
      </c>
      <c r="R269" s="19">
        <f t="shared" si="31"/>
        <v>25.453826678932504</v>
      </c>
      <c r="S269" s="19">
        <f t="shared" si="32"/>
        <v>0</v>
      </c>
      <c r="T269" s="19">
        <f t="shared" si="33"/>
        <v>3.6129261066527625</v>
      </c>
      <c r="U269" s="19">
        <f t="shared" si="34"/>
        <v>0</v>
      </c>
      <c r="V269" s="19">
        <f t="shared" si="35"/>
        <v>0</v>
      </c>
    </row>
    <row r="270" spans="1:23" x14ac:dyDescent="0.25">
      <c r="A270" s="26">
        <f>Wellpath!E270</f>
        <v>0</v>
      </c>
      <c r="B270" s="22">
        <v>0</v>
      </c>
      <c r="C270" s="22">
        <v>0</v>
      </c>
      <c r="D270" s="22">
        <f t="shared" si="29"/>
        <v>4.7931219674804699E-5</v>
      </c>
      <c r="E270" s="20">
        <f>Model!$W$26*((drdp!B270+drdp!K270)*'DBH-U'!$B270+(drdp!E270+drdp!N270)*'DBH-U'!$C270+(drdp!H270+drdp!Q270)*'DBH-U'!$D270)</f>
        <v>0</v>
      </c>
      <c r="F270" s="20">
        <f>Model!$W$26*((drdp!C270+drdp!L270)*'DBH-U'!$B270+(drdp!F270+drdp!O270)*'DBH-U'!$C270+(drdp!I270+drdp!R270)*'DBH-U'!$D270)</f>
        <v>0</v>
      </c>
      <c r="G270" s="20">
        <f>Model!$W$26*((drdp!D270+drdp!M270)*'DBH-U'!$B270+(drdp!G270+drdp!P270)*'DBH-U'!$C270+(drdp!J270+drdp!S270)*'DBH-U'!$D270)</f>
        <v>0</v>
      </c>
      <c r="H270" s="18">
        <f>Model!$W$26*((drdp!B270)*'DBH-U'!$B270+(drdp!E270)*'DBH-U'!$C270+(drdp!H270)*'DBH-U'!$D270)</f>
        <v>0</v>
      </c>
      <c r="I270" s="18">
        <f>Model!$W$26*((drdp!C270)*'DBH-U'!$B270+(drdp!F270)*'DBH-U'!$C270+(drdp!I270)*'DBH-U'!$D270)</f>
        <v>0</v>
      </c>
      <c r="J270" s="18">
        <f>Model!$W$26*((drdp!D270)*'DBH-U'!$B270+(drdp!G270)*'DBH-U'!$C270+(drdp!J270)*'DBH-U'!$D270)</f>
        <v>0</v>
      </c>
      <c r="K270" s="21">
        <f>SUM(E$3:E269)+H270</f>
        <v>0.71611461623074835</v>
      </c>
      <c r="L270" s="21">
        <f>SUM(F$3:F269)+I270</f>
        <v>5.0451785576857935</v>
      </c>
      <c r="M270" s="21">
        <f>SUM(G$3:G269)+J270</f>
        <v>0</v>
      </c>
      <c r="N270" s="21"/>
      <c r="O270" s="21"/>
      <c r="P270" s="21"/>
      <c r="Q270" s="19">
        <f t="shared" si="30"/>
        <v>0.51282014357931194</v>
      </c>
      <c r="R270" s="19">
        <f t="shared" si="31"/>
        <v>25.453826678932504</v>
      </c>
      <c r="S270" s="19">
        <f t="shared" si="32"/>
        <v>0</v>
      </c>
      <c r="T270" s="19">
        <f t="shared" si="33"/>
        <v>3.6129261066527625</v>
      </c>
      <c r="U270" s="19">
        <f t="shared" si="34"/>
        <v>0</v>
      </c>
      <c r="V270" s="19">
        <f t="shared" si="35"/>
        <v>0</v>
      </c>
      <c r="W270" s="10" t="s">
        <v>62</v>
      </c>
    </row>
    <row r="271" spans="1:23" x14ac:dyDescent="0.25">
      <c r="A271" s="26">
        <f>Wellpath!E271</f>
        <v>0</v>
      </c>
      <c r="B271" s="22">
        <v>0</v>
      </c>
      <c r="C271" s="22">
        <v>0</v>
      </c>
      <c r="D271" s="22">
        <f t="shared" si="29"/>
        <v>4.7931219674804699E-5</v>
      </c>
      <c r="E271" s="20">
        <f>Model!$W$26*((drdp!B271+drdp!K271)*'DBH-U'!$B271+(drdp!E271+drdp!N271)*'DBH-U'!$C271+(drdp!H271+drdp!Q271)*'DBH-U'!$D271)</f>
        <v>0</v>
      </c>
      <c r="F271" s="20">
        <f>Model!$W$26*((drdp!C271+drdp!L271)*'DBH-U'!$B271+(drdp!F271+drdp!O271)*'DBH-U'!$C271+(drdp!I271+drdp!R271)*'DBH-U'!$D271)</f>
        <v>0</v>
      </c>
      <c r="G271" s="20">
        <f>Model!$W$26*((drdp!D271+drdp!M271)*'DBH-U'!$B271+(drdp!G271+drdp!P271)*'DBH-U'!$C271+(drdp!J271+drdp!S271)*'DBH-U'!$D271)</f>
        <v>0</v>
      </c>
      <c r="H271" s="18">
        <f>Model!$W$26*((drdp!B271)*'DBH-U'!$B271+(drdp!E271)*'DBH-U'!$C271+(drdp!H271)*'DBH-U'!$D271)</f>
        <v>0</v>
      </c>
      <c r="I271" s="18">
        <f>Model!$W$26*((drdp!C271)*'DBH-U'!$B271+(drdp!F271)*'DBH-U'!$C271+(drdp!I271)*'DBH-U'!$D271)</f>
        <v>0</v>
      </c>
      <c r="J271" s="18">
        <f>Model!$W$26*((drdp!D271)*'DBH-U'!$B271+(drdp!G271)*'DBH-U'!$C271+(drdp!J271)*'DBH-U'!$D271)</f>
        <v>0</v>
      </c>
      <c r="K271" s="21">
        <f>SUM(E$3:E270)+H271</f>
        <v>0.71611461623074835</v>
      </c>
      <c r="L271" s="21">
        <f>SUM(F$3:F270)+I271</f>
        <v>5.0451785576857935</v>
      </c>
      <c r="M271" s="21">
        <f>SUM(G$3:G270)+J271</f>
        <v>0</v>
      </c>
      <c r="N271" s="21"/>
      <c r="O271" s="21"/>
      <c r="P271" s="21"/>
      <c r="Q271" s="19">
        <f t="shared" ref="Q271" si="36">K271^2</f>
        <v>0.51282014357931194</v>
      </c>
      <c r="R271" s="19">
        <f t="shared" ref="R271" si="37">L271^2</f>
        <v>25.453826678932504</v>
      </c>
      <c r="S271" s="19">
        <f t="shared" ref="S271" si="38">M271^2</f>
        <v>0</v>
      </c>
      <c r="T271" s="19">
        <f t="shared" ref="T271" si="39">K271*L271</f>
        <v>3.6129261066527625</v>
      </c>
      <c r="U271" s="19">
        <f t="shared" ref="U271" si="40">K271*M271</f>
        <v>0</v>
      </c>
      <c r="V271" s="19">
        <f t="shared" ref="V271" si="41">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5CE84-715A-403B-B31D-1A38C6F8542B}">
  <sheetPr>
    <tabColor theme="8" tint="0.59999389629810485"/>
  </sheetPr>
  <dimension ref="A1:Z271"/>
  <sheetViews>
    <sheetView workbookViewId="0">
      <pane ySplit="2" topLeftCell="A3" activePane="bottomLeft" state="frozen"/>
      <selection activeCell="H219" sqref="H219"/>
      <selection pane="bottomLeft" activeCell="N6" sqref="N6"/>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6" s="25" customFormat="1" x14ac:dyDescent="0.25">
      <c r="A2" s="14" t="s">
        <v>37</v>
      </c>
      <c r="B2" s="96" t="s">
        <v>46</v>
      </c>
      <c r="C2" s="96" t="s">
        <v>44</v>
      </c>
      <c r="D2" s="96" t="s">
        <v>45</v>
      </c>
      <c r="E2" s="97" t="s">
        <v>38</v>
      </c>
      <c r="F2" s="97" t="s">
        <v>39</v>
      </c>
      <c r="G2" s="97" t="s">
        <v>40</v>
      </c>
      <c r="H2" s="98" t="s">
        <v>38</v>
      </c>
      <c r="I2" s="98" t="s">
        <v>39</v>
      </c>
      <c r="J2" s="98" t="s">
        <v>40</v>
      </c>
      <c r="K2" s="99" t="s">
        <v>38</v>
      </c>
      <c r="L2" s="99" t="s">
        <v>39</v>
      </c>
      <c r="M2" s="99" t="s">
        <v>40</v>
      </c>
      <c r="N2" s="116"/>
      <c r="O2" s="116"/>
      <c r="P2" s="116"/>
      <c r="Q2" s="100" t="s">
        <v>50</v>
      </c>
      <c r="R2" s="100" t="s">
        <v>51</v>
      </c>
      <c r="S2" s="100" t="s">
        <v>52</v>
      </c>
      <c r="T2" s="100" t="s">
        <v>53</v>
      </c>
      <c r="U2" s="100" t="s">
        <v>54</v>
      </c>
      <c r="V2" s="100" t="s">
        <v>55</v>
      </c>
    </row>
    <row r="3" spans="1:26" x14ac:dyDescent="0.25">
      <c r="A3" s="26">
        <f>Wellpath!E3</f>
        <v>0</v>
      </c>
      <c r="B3" s="22">
        <v>0</v>
      </c>
      <c r="C3" s="22">
        <v>0</v>
      </c>
      <c r="D3" s="22">
        <f t="shared" ref="D3:D66" si="0">1 / (Bfield * COS(Dip))</f>
        <v>4.7931219674804699E-5</v>
      </c>
      <c r="E3" s="20">
        <f>Model!$W$29*((drdp!B3+drdp!K3)*'DBH-OI'!$B3+(drdp!E3+drdp!N3)*'DBH-OI'!$C3+(drdp!H3+drdp!Q3)*'DBH-OI'!$D3)</f>
        <v>0</v>
      </c>
      <c r="F3" s="20">
        <f>Model!$W$29*((drdp!C3+drdp!L3)*'DBH-OI'!$B3+(drdp!F3+drdp!O3)*'DBH-OI'!$C3+(drdp!I3+drdp!R3)*'DBH-OI'!$D3)</f>
        <v>0</v>
      </c>
      <c r="G3" s="20">
        <f>Model!$W$29*((drdp!D3+drdp!M3)*'DBH-OI'!$B3+(drdp!G3+drdp!P3)*'DBH-OI'!$C3+(drdp!J3+drdp!S3)*'DBH-OI'!$D3)</f>
        <v>0</v>
      </c>
      <c r="H3" s="18">
        <f>Model!$W$29*((drdp!B3)*'DBH-OI'!$B3+(drdp!E3)*'DBH-OI'!$C3+(drdp!H3)*'DBH-OI'!$D3)</f>
        <v>0</v>
      </c>
      <c r="I3" s="18">
        <f>Model!$W$29*((drdp!C3)*'DBH-OI'!$B3+(drdp!F3)*'DBH-OI'!$C3+(drdp!I3)*'DBH-OI'!$D3)</f>
        <v>0</v>
      </c>
      <c r="J3" s="18">
        <f>Model!$W$29*((drdp!D3)*'DBH-OI'!$B3+(drdp!G3)*'DBH-OI'!$C3+(drdp!J3)*'DBH-OI'!$D3)</f>
        <v>0</v>
      </c>
      <c r="K3" s="21">
        <f>SUM(E2:E$3)+H3</f>
        <v>0</v>
      </c>
      <c r="L3" s="21">
        <f>SUM(F2:F$3)+I3</f>
        <v>0</v>
      </c>
      <c r="M3" s="21">
        <f>SUM(G2:G$3)+J3</f>
        <v>0</v>
      </c>
      <c r="N3" s="21"/>
      <c r="O3" s="21"/>
      <c r="P3" s="21"/>
      <c r="Q3" s="19">
        <f>K3^2</f>
        <v>0</v>
      </c>
      <c r="R3" s="19">
        <f t="shared" ref="R3:S18" si="1">L3^2</f>
        <v>0</v>
      </c>
      <c r="S3" s="19">
        <f t="shared" si="1"/>
        <v>0</v>
      </c>
      <c r="T3" s="19">
        <f>K3*L3</f>
        <v>0</v>
      </c>
      <c r="U3" s="19">
        <f>K3*M3</f>
        <v>0</v>
      </c>
      <c r="V3" s="19">
        <f>L3*M3</f>
        <v>0</v>
      </c>
      <c r="Y3" s="10" t="s">
        <v>64</v>
      </c>
      <c r="Z3" s="10" t="s">
        <v>42</v>
      </c>
    </row>
    <row r="4" spans="1:26" x14ac:dyDescent="0.25">
      <c r="A4" s="26">
        <f>Wellpath!E4</f>
        <v>30</v>
      </c>
      <c r="B4" s="22">
        <v>0</v>
      </c>
      <c r="C4" s="22">
        <v>0</v>
      </c>
      <c r="D4" s="22">
        <f t="shared" si="0"/>
        <v>4.7931219674804699E-5</v>
      </c>
      <c r="E4" s="20">
        <f>Model!$W$29*((drdp!B4+drdp!K4)*'DBH-OI'!$B4+(drdp!E4+drdp!N4)*'DBH-OI'!$C4+(drdp!H4+drdp!Q4)*'DBH-OI'!$D4)</f>
        <v>0</v>
      </c>
      <c r="F4" s="20">
        <f>Model!$W$29*((drdp!C4+drdp!L4)*'DBH-OI'!$B4+(drdp!F4+drdp!O4)*'DBH-OI'!$C4+(drdp!I4+drdp!R4)*'DBH-OI'!$D4)</f>
        <v>0</v>
      </c>
      <c r="G4" s="20">
        <f>Model!$W$29*((drdp!D4+drdp!M4)*'DBH-OI'!$B4+(drdp!G4+drdp!P4)*'DBH-OI'!$C4+(drdp!J4+drdp!S4)*'DBH-OI'!$D4)</f>
        <v>0</v>
      </c>
      <c r="H4" s="18">
        <f>Model!$W$29*((drdp!B4)*'DBH-OI'!$B4+(drdp!E4)*'DBH-OI'!$C4+(drdp!H4)*'DBH-OI'!$D4)</f>
        <v>0</v>
      </c>
      <c r="I4" s="18">
        <f>Model!$W$29*((drdp!C4)*'DBH-OI'!$B4+(drdp!F4)*'DBH-OI'!$C4+(drdp!I4)*'DBH-OI'!$D4)</f>
        <v>0</v>
      </c>
      <c r="J4" s="18">
        <f>Model!$W$29*((drdp!D4)*'DBH-OI'!$B4+(drdp!G4)*'DBH-OI'!$C4+(drdp!J4)*'DBH-OI'!$D4)</f>
        <v>0</v>
      </c>
      <c r="K4" s="21">
        <f>SUM(E$3:E3)+H4</f>
        <v>0</v>
      </c>
      <c r="L4" s="21">
        <f>SUM(F$3:F3)+I4</f>
        <v>0</v>
      </c>
      <c r="M4" s="21">
        <f>SUM(G$3:G3)+J4</f>
        <v>0</v>
      </c>
      <c r="N4" s="21"/>
      <c r="O4" s="21"/>
      <c r="P4" s="21"/>
      <c r="Q4" s="19">
        <f t="shared" ref="Q4:S67" si="2">K4^2</f>
        <v>0</v>
      </c>
      <c r="R4" s="19">
        <f t="shared" si="1"/>
        <v>0</v>
      </c>
      <c r="S4" s="19">
        <f t="shared" si="1"/>
        <v>0</v>
      </c>
      <c r="T4" s="19">
        <f t="shared" ref="T4:T67" si="3">K4*L4</f>
        <v>0</v>
      </c>
      <c r="U4" s="19">
        <f t="shared" ref="U4:U67" si="4">K4*M4</f>
        <v>0</v>
      </c>
      <c r="V4" s="19">
        <f t="shared" ref="V4:V67" si="5">L4*M4</f>
        <v>0</v>
      </c>
      <c r="Y4" s="10" t="s">
        <v>28</v>
      </c>
      <c r="Z4" s="10" t="s">
        <v>68</v>
      </c>
    </row>
    <row r="5" spans="1:26" x14ac:dyDescent="0.25">
      <c r="A5" s="26">
        <f>Wellpath!E5</f>
        <v>60</v>
      </c>
      <c r="B5" s="22">
        <v>0</v>
      </c>
      <c r="C5" s="22">
        <v>0</v>
      </c>
      <c r="D5" s="22">
        <f t="shared" si="0"/>
        <v>4.7931219674804699E-5</v>
      </c>
      <c r="E5" s="20">
        <v>0</v>
      </c>
      <c r="F5" s="20">
        <v>0</v>
      </c>
      <c r="G5" s="20">
        <v>0</v>
      </c>
      <c r="H5" s="18">
        <v>0</v>
      </c>
      <c r="I5" s="18">
        <v>0</v>
      </c>
      <c r="J5" s="18">
        <v>0</v>
      </c>
      <c r="K5" s="21">
        <v>0</v>
      </c>
      <c r="L5" s="21">
        <f>I5</f>
        <v>0</v>
      </c>
      <c r="M5" s="21">
        <f>J5</f>
        <v>0</v>
      </c>
      <c r="N5" s="21"/>
      <c r="O5" s="21"/>
      <c r="P5" s="21"/>
      <c r="Q5" s="19">
        <f t="shared" si="2"/>
        <v>0</v>
      </c>
      <c r="R5" s="19">
        <f t="shared" si="1"/>
        <v>0</v>
      </c>
      <c r="S5" s="19">
        <f t="shared" si="1"/>
        <v>0</v>
      </c>
      <c r="T5" s="19">
        <f t="shared" si="3"/>
        <v>0</v>
      </c>
      <c r="U5" s="19">
        <f t="shared" si="4"/>
        <v>0</v>
      </c>
      <c r="V5" s="19">
        <f t="shared" si="5"/>
        <v>0</v>
      </c>
    </row>
    <row r="6" spans="1:26" x14ac:dyDescent="0.25">
      <c r="A6" s="26">
        <f>Wellpath!E6</f>
        <v>90</v>
      </c>
      <c r="B6" s="22">
        <v>0</v>
      </c>
      <c r="C6" s="22">
        <v>0</v>
      </c>
      <c r="D6" s="22">
        <f t="shared" si="0"/>
        <v>4.7931219674804699E-5</v>
      </c>
      <c r="E6" s="20">
        <f>Model!$W$29*((drdp!B6+drdp!K6)*'DBH-OI'!$B6+(drdp!E6+drdp!N6)*'DBH-OI'!$C6+(drdp!H6+drdp!Q6)*'DBH-OI'!$D6)</f>
        <v>0</v>
      </c>
      <c r="F6" s="20">
        <f>Model!$W$29*((drdp!C6+drdp!L6)*'DBH-OI'!$B6+(drdp!F6+drdp!O6)*'DBH-OI'!$C6+(drdp!I6+drdp!R6)*'DBH-OI'!$D6)</f>
        <v>0</v>
      </c>
      <c r="G6" s="20">
        <f>Model!$W$29*((drdp!D6+drdp!M6)*'DBH-OI'!$B6+(drdp!G6+drdp!P6)*'DBH-OI'!$C6+(drdp!J6+drdp!S6)*'DBH-OI'!$D6)</f>
        <v>0</v>
      </c>
      <c r="H6" s="18">
        <f>Model!$W$29*((drdp!B6)*'DBH-OI'!$B6+(drdp!E6)*'DBH-OI'!$C6+(drdp!H6)*'DBH-OI'!$D6)</f>
        <v>0</v>
      </c>
      <c r="I6" s="18">
        <f>Model!$W$29*((drdp!C6)*'DBH-OI'!$B6+(drdp!F6)*'DBH-OI'!$C6+(drdp!I6)*'DBH-OI'!$D6)</f>
        <v>0</v>
      </c>
      <c r="J6" s="18">
        <f>Model!$W$29*((drdp!D6)*'DBH-OI'!$B6+(drdp!G6)*'DBH-OI'!$C6+(drdp!J6)*'DBH-OI'!$D6)</f>
        <v>0</v>
      </c>
      <c r="K6" s="21">
        <f>SUM(E$3:E5)+H6</f>
        <v>0</v>
      </c>
      <c r="L6" s="21">
        <f>SUM(F$3:F5)+I6</f>
        <v>0</v>
      </c>
      <c r="M6" s="21">
        <f>SUM(G$3:G5)+J6</f>
        <v>0</v>
      </c>
      <c r="N6" s="21"/>
      <c r="O6" s="21"/>
      <c r="P6" s="21"/>
      <c r="Q6" s="19">
        <f t="shared" si="2"/>
        <v>0</v>
      </c>
      <c r="R6" s="19">
        <f t="shared" si="1"/>
        <v>0</v>
      </c>
      <c r="S6" s="19">
        <f t="shared" si="1"/>
        <v>0</v>
      </c>
      <c r="T6" s="19">
        <f t="shared" si="3"/>
        <v>0</v>
      </c>
      <c r="U6" s="19">
        <f t="shared" si="4"/>
        <v>0</v>
      </c>
      <c r="V6" s="19">
        <f t="shared" si="5"/>
        <v>0</v>
      </c>
    </row>
    <row r="7" spans="1:26" x14ac:dyDescent="0.25">
      <c r="A7" s="26">
        <f>Wellpath!E7</f>
        <v>120</v>
      </c>
      <c r="B7" s="22">
        <v>0</v>
      </c>
      <c r="C7" s="22">
        <v>0</v>
      </c>
      <c r="D7" s="22">
        <f t="shared" si="0"/>
        <v>4.7931219674804699E-5</v>
      </c>
      <c r="E7" s="20">
        <f>Model!$W$29*((drdp!B7+drdp!K7)*'DBH-OI'!$B7+(drdp!E7+drdp!N7)*'DBH-OI'!$C7+(drdp!H7+drdp!Q7)*'DBH-OI'!$D7)</f>
        <v>0</v>
      </c>
      <c r="F7" s="20">
        <f>Model!$W$29*((drdp!C7+drdp!L7)*'DBH-OI'!$B7+(drdp!F7+drdp!O7)*'DBH-OI'!$C7+(drdp!I7+drdp!R7)*'DBH-OI'!$D7)</f>
        <v>0</v>
      </c>
      <c r="G7" s="20">
        <f>Model!$W$29*((drdp!D7+drdp!M7)*'DBH-OI'!$B7+(drdp!G7+drdp!P7)*'DBH-OI'!$C7+(drdp!J7+drdp!S7)*'DBH-OI'!$D7)</f>
        <v>0</v>
      </c>
      <c r="H7" s="18">
        <f>Model!$W$29*((drdp!B7)*'DBH-OI'!$B7+(drdp!E7)*'DBH-OI'!$C7+(drdp!H7)*'DBH-OI'!$D7)</f>
        <v>0</v>
      </c>
      <c r="I7" s="18">
        <f>Model!$W$29*((drdp!C7)*'DBH-OI'!$B7+(drdp!F7)*'DBH-OI'!$C7+(drdp!I7)*'DBH-OI'!$D7)</f>
        <v>0</v>
      </c>
      <c r="J7" s="18">
        <f>Model!$W$29*((drdp!D7)*'DBH-OI'!$B7+(drdp!G7)*'DBH-OI'!$C7+(drdp!J7)*'DBH-OI'!$D7)</f>
        <v>0</v>
      </c>
      <c r="K7" s="21">
        <f>SUM(E$3:E6)+H7</f>
        <v>0</v>
      </c>
      <c r="L7" s="21">
        <f>SUM(F$3:F6)+I7</f>
        <v>0</v>
      </c>
      <c r="M7" s="21">
        <f>SUM(G$3:G6)+J7</f>
        <v>0</v>
      </c>
      <c r="N7" s="21"/>
      <c r="O7" s="21"/>
      <c r="P7" s="21"/>
      <c r="Q7" s="19">
        <f t="shared" si="2"/>
        <v>0</v>
      </c>
      <c r="R7" s="19">
        <f t="shared" si="1"/>
        <v>0</v>
      </c>
      <c r="S7" s="19">
        <f t="shared" si="1"/>
        <v>0</v>
      </c>
      <c r="T7" s="19">
        <f t="shared" si="3"/>
        <v>0</v>
      </c>
      <c r="U7" s="19">
        <f t="shared" si="4"/>
        <v>0</v>
      </c>
      <c r="V7" s="19">
        <f t="shared" si="5"/>
        <v>0</v>
      </c>
    </row>
    <row r="8" spans="1:26" x14ac:dyDescent="0.25">
      <c r="A8" s="26">
        <f>Wellpath!E8</f>
        <v>150</v>
      </c>
      <c r="B8" s="22">
        <v>0</v>
      </c>
      <c r="C8" s="22">
        <v>0</v>
      </c>
      <c r="D8" s="22">
        <f t="shared" si="0"/>
        <v>4.7931219674804699E-5</v>
      </c>
      <c r="E8" s="20">
        <f>Model!$W$29*((drdp!B8+drdp!K8)*'DBH-OI'!$B8+(drdp!E8+drdp!N8)*'DBH-OI'!$C8+(drdp!H8+drdp!Q8)*'DBH-OI'!$D8)</f>
        <v>0</v>
      </c>
      <c r="F8" s="20">
        <f>Model!$W$29*((drdp!C8+drdp!L8)*'DBH-OI'!$B8+(drdp!F8+drdp!O8)*'DBH-OI'!$C8+(drdp!I8+drdp!R8)*'DBH-OI'!$D8)</f>
        <v>0</v>
      </c>
      <c r="G8" s="20">
        <f>Model!$W$29*((drdp!D8+drdp!M8)*'DBH-OI'!$B8+(drdp!G8+drdp!P8)*'DBH-OI'!$C8+(drdp!J8+drdp!S8)*'DBH-OI'!$D8)</f>
        <v>0</v>
      </c>
      <c r="H8" s="18">
        <f>Model!$W$29*((drdp!B8)*'DBH-OI'!$B8+(drdp!E8)*'DBH-OI'!$C8+(drdp!H8)*'DBH-OI'!$D8)</f>
        <v>0</v>
      </c>
      <c r="I8" s="18">
        <f>Model!$W$29*((drdp!C8)*'DBH-OI'!$B8+(drdp!F8)*'DBH-OI'!$C8+(drdp!I8)*'DBH-OI'!$D8)</f>
        <v>0</v>
      </c>
      <c r="J8" s="18">
        <f>Model!$W$29*((drdp!D8)*'DBH-OI'!$B8+(drdp!G8)*'DBH-OI'!$C8+(drdp!J8)*'DBH-OI'!$D8)</f>
        <v>0</v>
      </c>
      <c r="K8" s="21">
        <f>SUM(E$3:E7)+H8</f>
        <v>0</v>
      </c>
      <c r="L8" s="21">
        <f>SUM(F$3:F7)+I8</f>
        <v>0</v>
      </c>
      <c r="M8" s="21">
        <f>SUM(G$3:G7)+J8</f>
        <v>0</v>
      </c>
      <c r="N8" s="21"/>
      <c r="O8" s="21"/>
      <c r="P8" s="21"/>
      <c r="Q8" s="19">
        <f t="shared" si="2"/>
        <v>0</v>
      </c>
      <c r="R8" s="19">
        <f t="shared" si="1"/>
        <v>0</v>
      </c>
      <c r="S8" s="19">
        <f t="shared" si="1"/>
        <v>0</v>
      </c>
      <c r="T8" s="19">
        <f t="shared" si="3"/>
        <v>0</v>
      </c>
      <c r="U8" s="19">
        <f t="shared" si="4"/>
        <v>0</v>
      </c>
      <c r="V8" s="19">
        <f t="shared" si="5"/>
        <v>0</v>
      </c>
    </row>
    <row r="9" spans="1:26" x14ac:dyDescent="0.25">
      <c r="A9" s="26">
        <f>Wellpath!E9</f>
        <v>180</v>
      </c>
      <c r="B9" s="22">
        <v>0</v>
      </c>
      <c r="C9" s="22">
        <v>0</v>
      </c>
      <c r="D9" s="22">
        <f t="shared" si="0"/>
        <v>4.7931219674804699E-5</v>
      </c>
      <c r="E9" s="20">
        <f>Model!$W$29*((drdp!B9+drdp!K9)*'DBH-OI'!$B9+(drdp!E9+drdp!N9)*'DBH-OI'!$C9+(drdp!H9+drdp!Q9)*'DBH-OI'!$D9)</f>
        <v>0</v>
      </c>
      <c r="F9" s="20">
        <f>Model!$W$29*((drdp!C9+drdp!L9)*'DBH-OI'!$B9+(drdp!F9+drdp!O9)*'DBH-OI'!$C9+(drdp!I9+drdp!R9)*'DBH-OI'!$D9)</f>
        <v>0</v>
      </c>
      <c r="G9" s="20">
        <f>Model!$W$29*((drdp!D9+drdp!M9)*'DBH-OI'!$B9+(drdp!G9+drdp!P9)*'DBH-OI'!$C9+(drdp!J9+drdp!S9)*'DBH-OI'!$D9)</f>
        <v>0</v>
      </c>
      <c r="H9" s="18">
        <f>Model!$W$29*((drdp!B9)*'DBH-OI'!$B9+(drdp!E9)*'DBH-OI'!$C9+(drdp!H9)*'DBH-OI'!$D9)</f>
        <v>0</v>
      </c>
      <c r="I9" s="18">
        <f>Model!$W$29*((drdp!C9)*'DBH-OI'!$B9+(drdp!F9)*'DBH-OI'!$C9+(drdp!I9)*'DBH-OI'!$D9)</f>
        <v>0</v>
      </c>
      <c r="J9" s="18">
        <f>Model!$W$29*((drdp!D9)*'DBH-OI'!$B9+(drdp!G9)*'DBH-OI'!$C9+(drdp!J9)*'DBH-OI'!$D9)</f>
        <v>0</v>
      </c>
      <c r="K9" s="21">
        <f>SUM(E$3:E8)+H9</f>
        <v>0</v>
      </c>
      <c r="L9" s="21">
        <f>SUM(F$3:F8)+I9</f>
        <v>0</v>
      </c>
      <c r="M9" s="21">
        <f>SUM(G$3:G8)+J9</f>
        <v>0</v>
      </c>
      <c r="N9" s="21"/>
      <c r="O9" s="21"/>
      <c r="P9" s="21"/>
      <c r="Q9" s="19">
        <f t="shared" si="2"/>
        <v>0</v>
      </c>
      <c r="R9" s="19">
        <f t="shared" si="1"/>
        <v>0</v>
      </c>
      <c r="S9" s="19">
        <f t="shared" si="1"/>
        <v>0</v>
      </c>
      <c r="T9" s="19">
        <f t="shared" si="3"/>
        <v>0</v>
      </c>
      <c r="U9" s="19">
        <f t="shared" si="4"/>
        <v>0</v>
      </c>
      <c r="V9" s="19">
        <f t="shared" si="5"/>
        <v>0</v>
      </c>
    </row>
    <row r="10" spans="1:26" x14ac:dyDescent="0.25">
      <c r="A10" s="26">
        <f>Wellpath!E10</f>
        <v>210</v>
      </c>
      <c r="B10" s="22">
        <v>0</v>
      </c>
      <c r="C10" s="22">
        <v>0</v>
      </c>
      <c r="D10" s="22">
        <f t="shared" si="0"/>
        <v>4.7931219674804699E-5</v>
      </c>
      <c r="E10" s="20">
        <f>Model!$W$29*((drdp!B10+drdp!K10)*'DBH-OI'!$B10+(drdp!E10+drdp!N10)*'DBH-OI'!$C10+(drdp!H10+drdp!Q10)*'DBH-OI'!$D10)</f>
        <v>0</v>
      </c>
      <c r="F10" s="20">
        <f>Model!$W$29*((drdp!C10+drdp!L10)*'DBH-OI'!$B10+(drdp!F10+drdp!O10)*'DBH-OI'!$C10+(drdp!I10+drdp!R10)*'DBH-OI'!$D10)</f>
        <v>0</v>
      </c>
      <c r="G10" s="20">
        <f>Model!$W$29*((drdp!D10+drdp!M10)*'DBH-OI'!$B10+(drdp!G10+drdp!P10)*'DBH-OI'!$C10+(drdp!J10+drdp!S10)*'DBH-OI'!$D10)</f>
        <v>0</v>
      </c>
      <c r="H10" s="18">
        <f>Model!$W$29*((drdp!B10)*'DBH-OI'!$B10+(drdp!E10)*'DBH-OI'!$C10+(drdp!H10)*'DBH-OI'!$D10)</f>
        <v>0</v>
      </c>
      <c r="I10" s="18">
        <f>Model!$W$29*((drdp!C10)*'DBH-OI'!$B10+(drdp!F10)*'DBH-OI'!$C10+(drdp!I10)*'DBH-OI'!$D10)</f>
        <v>0</v>
      </c>
      <c r="J10" s="18">
        <f>Model!$W$29*((drdp!D10)*'DBH-OI'!$B10+(drdp!G10)*'DBH-OI'!$C10+(drdp!J10)*'DBH-OI'!$D10)</f>
        <v>0</v>
      </c>
      <c r="K10" s="21">
        <f>SUM(E$3:E9)+H10</f>
        <v>0</v>
      </c>
      <c r="L10" s="21">
        <f>SUM(F$3:F9)+I10</f>
        <v>0</v>
      </c>
      <c r="M10" s="21">
        <f>SUM(G$3:G9)+J10</f>
        <v>0</v>
      </c>
      <c r="N10" s="21"/>
      <c r="O10" s="21"/>
      <c r="P10" s="21"/>
      <c r="Q10" s="19">
        <f t="shared" si="2"/>
        <v>0</v>
      </c>
      <c r="R10" s="19">
        <f t="shared" si="1"/>
        <v>0</v>
      </c>
      <c r="S10" s="19">
        <f t="shared" si="1"/>
        <v>0</v>
      </c>
      <c r="T10" s="19">
        <f t="shared" si="3"/>
        <v>0</v>
      </c>
      <c r="U10" s="19">
        <f t="shared" si="4"/>
        <v>0</v>
      </c>
      <c r="V10" s="19">
        <f t="shared" si="5"/>
        <v>0</v>
      </c>
    </row>
    <row r="11" spans="1:26" x14ac:dyDescent="0.25">
      <c r="A11" s="26">
        <f>Wellpath!E11</f>
        <v>240</v>
      </c>
      <c r="B11" s="22">
        <v>0</v>
      </c>
      <c r="C11" s="22">
        <v>0</v>
      </c>
      <c r="D11" s="22">
        <f t="shared" si="0"/>
        <v>4.7931219674804699E-5</v>
      </c>
      <c r="E11" s="20">
        <f>Model!$W$29*((drdp!B11+drdp!K11)*'DBH-OI'!$B11+(drdp!E11+drdp!N11)*'DBH-OI'!$C11+(drdp!H11+drdp!Q11)*'DBH-OI'!$D11)</f>
        <v>0</v>
      </c>
      <c r="F11" s="20">
        <f>Model!$W$29*((drdp!C11+drdp!L11)*'DBH-OI'!$B11+(drdp!F11+drdp!O11)*'DBH-OI'!$C11+(drdp!I11+drdp!R11)*'DBH-OI'!$D11)</f>
        <v>0</v>
      </c>
      <c r="G11" s="20">
        <f>Model!$W$29*((drdp!D11+drdp!M11)*'DBH-OI'!$B11+(drdp!G11+drdp!P11)*'DBH-OI'!$C11+(drdp!J11+drdp!S11)*'DBH-OI'!$D11)</f>
        <v>0</v>
      </c>
      <c r="H11" s="18">
        <f>Model!$W$29*((drdp!B11)*'DBH-OI'!$B11+(drdp!E11)*'DBH-OI'!$C11+(drdp!H11)*'DBH-OI'!$D11)</f>
        <v>0</v>
      </c>
      <c r="I11" s="18">
        <f>Model!$W$29*((drdp!C11)*'DBH-OI'!$B11+(drdp!F11)*'DBH-OI'!$C11+(drdp!I11)*'DBH-OI'!$D11)</f>
        <v>0</v>
      </c>
      <c r="J11" s="18">
        <f>Model!$W$29*((drdp!D11)*'DBH-OI'!$B11+(drdp!G11)*'DBH-OI'!$C11+(drdp!J11)*'DBH-OI'!$D11)</f>
        <v>0</v>
      </c>
      <c r="K11" s="21">
        <f>SUM(E$3:E10)+H11</f>
        <v>0</v>
      </c>
      <c r="L11" s="21">
        <f>SUM(F$3:F10)+I11</f>
        <v>0</v>
      </c>
      <c r="M11" s="21">
        <f>SUM(G$3:G10)+J11</f>
        <v>0</v>
      </c>
      <c r="N11" s="21"/>
      <c r="O11" s="21"/>
      <c r="P11" s="21"/>
      <c r="Q11" s="19">
        <f t="shared" si="2"/>
        <v>0</v>
      </c>
      <c r="R11" s="19">
        <f t="shared" si="1"/>
        <v>0</v>
      </c>
      <c r="S11" s="19">
        <f t="shared" si="1"/>
        <v>0</v>
      </c>
      <c r="T11" s="19">
        <f t="shared" si="3"/>
        <v>0</v>
      </c>
      <c r="U11" s="19">
        <f t="shared" si="4"/>
        <v>0</v>
      </c>
      <c r="V11" s="19">
        <f t="shared" si="5"/>
        <v>0</v>
      </c>
    </row>
    <row r="12" spans="1:26" x14ac:dyDescent="0.25">
      <c r="A12" s="26">
        <f>Wellpath!E12</f>
        <v>270</v>
      </c>
      <c r="B12" s="22">
        <v>0</v>
      </c>
      <c r="C12" s="22">
        <v>0</v>
      </c>
      <c r="D12" s="22">
        <f t="shared" si="0"/>
        <v>4.7931219674804699E-5</v>
      </c>
      <c r="E12" s="20">
        <f>Model!$W$29*((drdp!B12+drdp!K12)*'DBH-OI'!$B12+(drdp!E12+drdp!N12)*'DBH-OI'!$C12+(drdp!H12+drdp!Q12)*'DBH-OI'!$D12)</f>
        <v>0</v>
      </c>
      <c r="F12" s="20">
        <f>Model!$W$29*((drdp!C12+drdp!L12)*'DBH-OI'!$B12+(drdp!F12+drdp!O12)*'DBH-OI'!$C12+(drdp!I12+drdp!R12)*'DBH-OI'!$D12)</f>
        <v>0</v>
      </c>
      <c r="G12" s="20">
        <f>Model!$W$29*((drdp!D12+drdp!M12)*'DBH-OI'!$B12+(drdp!G12+drdp!P12)*'DBH-OI'!$C12+(drdp!J12+drdp!S12)*'DBH-OI'!$D12)</f>
        <v>0</v>
      </c>
      <c r="H12" s="18">
        <f>Model!$W$29*((drdp!B12)*'DBH-OI'!$B12+(drdp!E12)*'DBH-OI'!$C12+(drdp!H12)*'DBH-OI'!$D12)</f>
        <v>0</v>
      </c>
      <c r="I12" s="18">
        <f>Model!$W$29*((drdp!C12)*'DBH-OI'!$B12+(drdp!F12)*'DBH-OI'!$C12+(drdp!I12)*'DBH-OI'!$D12)</f>
        <v>0</v>
      </c>
      <c r="J12" s="18">
        <f>Model!$W$29*((drdp!D12)*'DBH-OI'!$B12+(drdp!G12)*'DBH-OI'!$C12+(drdp!J12)*'DBH-OI'!$D12)</f>
        <v>0</v>
      </c>
      <c r="K12" s="21">
        <f>SUM(E$3:E11)+H12</f>
        <v>0</v>
      </c>
      <c r="L12" s="21">
        <f>SUM(F$3:F11)+I12</f>
        <v>0</v>
      </c>
      <c r="M12" s="21">
        <f>SUM(G$3:G11)+J12</f>
        <v>0</v>
      </c>
      <c r="N12" s="21"/>
      <c r="O12" s="21"/>
      <c r="P12" s="21"/>
      <c r="Q12" s="19">
        <f t="shared" si="2"/>
        <v>0</v>
      </c>
      <c r="R12" s="19">
        <f t="shared" si="1"/>
        <v>0</v>
      </c>
      <c r="S12" s="19">
        <f t="shared" si="1"/>
        <v>0</v>
      </c>
      <c r="T12" s="19">
        <f t="shared" si="3"/>
        <v>0</v>
      </c>
      <c r="U12" s="19">
        <f t="shared" si="4"/>
        <v>0</v>
      </c>
      <c r="V12" s="19">
        <f t="shared" si="5"/>
        <v>0</v>
      </c>
    </row>
    <row r="13" spans="1:26" x14ac:dyDescent="0.25">
      <c r="A13" s="26">
        <f>Wellpath!E13</f>
        <v>300</v>
      </c>
      <c r="B13" s="22">
        <v>0</v>
      </c>
      <c r="C13" s="22">
        <v>0</v>
      </c>
      <c r="D13" s="22">
        <f t="shared" si="0"/>
        <v>4.7931219674804699E-5</v>
      </c>
      <c r="E13" s="20">
        <f>Model!$W$29*((drdp!B13+drdp!K13)*'DBH-OI'!$B13+(drdp!E13+drdp!N13)*'DBH-OI'!$C13+(drdp!H13+drdp!Q13)*'DBH-OI'!$D13)</f>
        <v>0</v>
      </c>
      <c r="F13" s="20">
        <f>Model!$W$29*((drdp!C13+drdp!L13)*'DBH-OI'!$B13+(drdp!F13+drdp!O13)*'DBH-OI'!$C13+(drdp!I13+drdp!R13)*'DBH-OI'!$D13)</f>
        <v>0</v>
      </c>
      <c r="G13" s="20">
        <f>Model!$W$29*((drdp!D13+drdp!M13)*'DBH-OI'!$B13+(drdp!G13+drdp!P13)*'DBH-OI'!$C13+(drdp!J13+drdp!S13)*'DBH-OI'!$D13)</f>
        <v>0</v>
      </c>
      <c r="H13" s="18">
        <f>Model!$W$29*((drdp!B13)*'DBH-OI'!$B13+(drdp!E13)*'DBH-OI'!$C13+(drdp!H13)*'DBH-OI'!$D13)</f>
        <v>0</v>
      </c>
      <c r="I13" s="18">
        <f>Model!$W$29*((drdp!C13)*'DBH-OI'!$B13+(drdp!F13)*'DBH-OI'!$C13+(drdp!I13)*'DBH-OI'!$D13)</f>
        <v>0</v>
      </c>
      <c r="J13" s="18">
        <f>Model!$W$29*((drdp!D13)*'DBH-OI'!$B13+(drdp!G13)*'DBH-OI'!$C13+(drdp!J13)*'DBH-OI'!$D13)</f>
        <v>0</v>
      </c>
      <c r="K13" s="21">
        <f>SUM(E$3:E12)+H13</f>
        <v>0</v>
      </c>
      <c r="L13" s="21">
        <f>SUM(F$3:F12)+I13</f>
        <v>0</v>
      </c>
      <c r="M13" s="21">
        <f>SUM(G$3:G12)+J13</f>
        <v>0</v>
      </c>
      <c r="N13" s="21"/>
      <c r="O13" s="21"/>
      <c r="P13" s="21"/>
      <c r="Q13" s="19">
        <f t="shared" si="2"/>
        <v>0</v>
      </c>
      <c r="R13" s="19">
        <f t="shared" si="1"/>
        <v>0</v>
      </c>
      <c r="S13" s="19">
        <f t="shared" si="1"/>
        <v>0</v>
      </c>
      <c r="T13" s="19">
        <f t="shared" si="3"/>
        <v>0</v>
      </c>
      <c r="U13" s="19">
        <f t="shared" si="4"/>
        <v>0</v>
      </c>
      <c r="V13" s="19">
        <f t="shared" si="5"/>
        <v>0</v>
      </c>
    </row>
    <row r="14" spans="1:26" x14ac:dyDescent="0.25">
      <c r="A14" s="26">
        <f>Wellpath!E14</f>
        <v>330</v>
      </c>
      <c r="B14" s="22">
        <v>0</v>
      </c>
      <c r="C14" s="22">
        <v>0</v>
      </c>
      <c r="D14" s="22">
        <f t="shared" si="0"/>
        <v>4.7931219674804699E-5</v>
      </c>
      <c r="E14" s="20">
        <f>Model!$W$29*((drdp!B14+drdp!K14)*'DBH-OI'!$B14+(drdp!E14+drdp!N14)*'DBH-OI'!$C14+(drdp!H14+drdp!Q14)*'DBH-OI'!$D14)</f>
        <v>0</v>
      </c>
      <c r="F14" s="20">
        <f>Model!$W$29*((drdp!C14+drdp!L14)*'DBH-OI'!$B14+(drdp!F14+drdp!O14)*'DBH-OI'!$C14+(drdp!I14+drdp!R14)*'DBH-OI'!$D14)</f>
        <v>0</v>
      </c>
      <c r="G14" s="20">
        <f>Model!$W$29*((drdp!D14+drdp!M14)*'DBH-OI'!$B14+(drdp!G14+drdp!P14)*'DBH-OI'!$C14+(drdp!J14+drdp!S14)*'DBH-OI'!$D14)</f>
        <v>0</v>
      </c>
      <c r="H14" s="18">
        <f>Model!$W$29*((drdp!B14)*'DBH-OI'!$B14+(drdp!E14)*'DBH-OI'!$C14+(drdp!H14)*'DBH-OI'!$D14)</f>
        <v>0</v>
      </c>
      <c r="I14" s="18">
        <f>Model!$W$29*((drdp!C14)*'DBH-OI'!$B14+(drdp!F14)*'DBH-OI'!$C14+(drdp!I14)*'DBH-OI'!$D14)</f>
        <v>0</v>
      </c>
      <c r="J14" s="18">
        <f>Model!$W$29*((drdp!D14)*'DBH-OI'!$B14+(drdp!G14)*'DBH-OI'!$C14+(drdp!J14)*'DBH-OI'!$D14)</f>
        <v>0</v>
      </c>
      <c r="K14" s="21">
        <f>SUM(E$3:E13)+H14</f>
        <v>0</v>
      </c>
      <c r="L14" s="21">
        <f>SUM(F$3:F13)+I14</f>
        <v>0</v>
      </c>
      <c r="M14" s="21">
        <f>SUM(G$3:G13)+J14</f>
        <v>0</v>
      </c>
      <c r="N14" s="21"/>
      <c r="O14" s="21"/>
      <c r="P14" s="21"/>
      <c r="Q14" s="19">
        <f t="shared" si="2"/>
        <v>0</v>
      </c>
      <c r="R14" s="19">
        <f t="shared" si="1"/>
        <v>0</v>
      </c>
      <c r="S14" s="19">
        <f t="shared" si="1"/>
        <v>0</v>
      </c>
      <c r="T14" s="19">
        <f t="shared" si="3"/>
        <v>0</v>
      </c>
      <c r="U14" s="19">
        <f t="shared" si="4"/>
        <v>0</v>
      </c>
      <c r="V14" s="19">
        <f t="shared" si="5"/>
        <v>0</v>
      </c>
    </row>
    <row r="15" spans="1:26" x14ac:dyDescent="0.25">
      <c r="A15" s="26">
        <f>Wellpath!E15</f>
        <v>360</v>
      </c>
      <c r="B15" s="22">
        <v>0</v>
      </c>
      <c r="C15" s="22">
        <v>0</v>
      </c>
      <c r="D15" s="22">
        <f t="shared" si="0"/>
        <v>4.7931219674804699E-5</v>
      </c>
      <c r="E15" s="20">
        <f>Model!$W$29*((drdp!B15+drdp!K15)*'DBH-OI'!$B15+(drdp!E15+drdp!N15)*'DBH-OI'!$C15+(drdp!H15+drdp!Q15)*'DBH-OI'!$D15)</f>
        <v>0</v>
      </c>
      <c r="F15" s="20">
        <f>Model!$W$29*((drdp!C15+drdp!L15)*'DBH-OI'!$B15+(drdp!F15+drdp!O15)*'DBH-OI'!$C15+(drdp!I15+drdp!R15)*'DBH-OI'!$D15)</f>
        <v>0</v>
      </c>
      <c r="G15" s="20">
        <f>Model!$W$29*((drdp!D15+drdp!M15)*'DBH-OI'!$B15+(drdp!G15+drdp!P15)*'DBH-OI'!$C15+(drdp!J15+drdp!S15)*'DBH-OI'!$D15)</f>
        <v>0</v>
      </c>
      <c r="H15" s="18">
        <f>Model!$W$29*((drdp!B15)*'DBH-OI'!$B15+(drdp!E15)*'DBH-OI'!$C15+(drdp!H15)*'DBH-OI'!$D15)</f>
        <v>0</v>
      </c>
      <c r="I15" s="18">
        <f>Model!$W$29*((drdp!C15)*'DBH-OI'!$B15+(drdp!F15)*'DBH-OI'!$C15+(drdp!I15)*'DBH-OI'!$D15)</f>
        <v>0</v>
      </c>
      <c r="J15" s="18">
        <f>Model!$W$29*((drdp!D15)*'DBH-OI'!$B15+(drdp!G15)*'DBH-OI'!$C15+(drdp!J15)*'DBH-OI'!$D15)</f>
        <v>0</v>
      </c>
      <c r="K15" s="21">
        <f>SUM(E$3:E14)+H15</f>
        <v>0</v>
      </c>
      <c r="L15" s="21">
        <f>SUM(F$3:F14)+I15</f>
        <v>0</v>
      </c>
      <c r="M15" s="21">
        <f>SUM(G$3:G14)+J15</f>
        <v>0</v>
      </c>
      <c r="N15" s="21"/>
      <c r="O15" s="21"/>
      <c r="P15" s="21"/>
      <c r="Q15" s="19">
        <f t="shared" si="2"/>
        <v>0</v>
      </c>
      <c r="R15" s="19">
        <f t="shared" si="1"/>
        <v>0</v>
      </c>
      <c r="S15" s="19">
        <f t="shared" si="1"/>
        <v>0</v>
      </c>
      <c r="T15" s="19">
        <f t="shared" si="3"/>
        <v>0</v>
      </c>
      <c r="U15" s="19">
        <f t="shared" si="4"/>
        <v>0</v>
      </c>
      <c r="V15" s="19">
        <f t="shared" si="5"/>
        <v>0</v>
      </c>
    </row>
    <row r="16" spans="1:26" x14ac:dyDescent="0.25">
      <c r="A16" s="26">
        <f>Wellpath!E16</f>
        <v>390</v>
      </c>
      <c r="B16" s="22">
        <v>0</v>
      </c>
      <c r="C16" s="22">
        <v>0</v>
      </c>
      <c r="D16" s="22">
        <f t="shared" si="0"/>
        <v>4.7931219674804699E-5</v>
      </c>
      <c r="E16" s="20">
        <f>Model!$W$29*((drdp!B16+drdp!K16)*'DBH-OI'!$B16+(drdp!E16+drdp!N16)*'DBH-OI'!$C16+(drdp!H16+drdp!Q16)*'DBH-OI'!$D16)</f>
        <v>0</v>
      </c>
      <c r="F16" s="20">
        <f>Model!$W$29*((drdp!C16+drdp!L16)*'DBH-OI'!$B16+(drdp!F16+drdp!O16)*'DBH-OI'!$C16+(drdp!I16+drdp!R16)*'DBH-OI'!$D16)</f>
        <v>0</v>
      </c>
      <c r="G16" s="20">
        <f>Model!$W$29*((drdp!D16+drdp!M16)*'DBH-OI'!$B16+(drdp!G16+drdp!P16)*'DBH-OI'!$C16+(drdp!J16+drdp!S16)*'DBH-OI'!$D16)</f>
        <v>0</v>
      </c>
      <c r="H16" s="18">
        <f>Model!$W$29*((drdp!B16)*'DBH-OI'!$B16+(drdp!E16)*'DBH-OI'!$C16+(drdp!H16)*'DBH-OI'!$D16)</f>
        <v>0</v>
      </c>
      <c r="I16" s="18">
        <f>Model!$W$29*((drdp!C16)*'DBH-OI'!$B16+(drdp!F16)*'DBH-OI'!$C16+(drdp!I16)*'DBH-OI'!$D16)</f>
        <v>0</v>
      </c>
      <c r="J16" s="18">
        <f>Model!$W$29*((drdp!D16)*'DBH-OI'!$B16+(drdp!G16)*'DBH-OI'!$C16+(drdp!J16)*'DBH-OI'!$D16)</f>
        <v>0</v>
      </c>
      <c r="K16" s="21">
        <f>SUM(E$3:E15)+H16</f>
        <v>0</v>
      </c>
      <c r="L16" s="21">
        <f>SUM(F$3:F15)+I16</f>
        <v>0</v>
      </c>
      <c r="M16" s="21">
        <f>SUM(G$3:G15)+J16</f>
        <v>0</v>
      </c>
      <c r="N16" s="21"/>
      <c r="O16" s="21"/>
      <c r="P16" s="21"/>
      <c r="Q16" s="19">
        <f t="shared" si="2"/>
        <v>0</v>
      </c>
      <c r="R16" s="19">
        <f t="shared" si="1"/>
        <v>0</v>
      </c>
      <c r="S16" s="19">
        <f t="shared" si="1"/>
        <v>0</v>
      </c>
      <c r="T16" s="19">
        <f t="shared" si="3"/>
        <v>0</v>
      </c>
      <c r="U16" s="19">
        <f t="shared" si="4"/>
        <v>0</v>
      </c>
      <c r="V16" s="19">
        <f t="shared" si="5"/>
        <v>0</v>
      </c>
    </row>
    <row r="17" spans="1:22" x14ac:dyDescent="0.25">
      <c r="A17" s="26">
        <f>Wellpath!E17</f>
        <v>420</v>
      </c>
      <c r="B17" s="22">
        <v>0</v>
      </c>
      <c r="C17" s="22">
        <v>0</v>
      </c>
      <c r="D17" s="22">
        <f t="shared" si="0"/>
        <v>4.7931219674804699E-5</v>
      </c>
      <c r="E17" s="20">
        <f>Model!$W$29*((drdp!B17+drdp!K17)*'DBH-OI'!$B17+(drdp!E17+drdp!N17)*'DBH-OI'!$C17+(drdp!H17+drdp!Q17)*'DBH-OI'!$D17)</f>
        <v>0</v>
      </c>
      <c r="F17" s="20">
        <f>Model!$W$29*((drdp!C17+drdp!L17)*'DBH-OI'!$B17+(drdp!F17+drdp!O17)*'DBH-OI'!$C17+(drdp!I17+drdp!R17)*'DBH-OI'!$D17)</f>
        <v>0</v>
      </c>
      <c r="G17" s="20">
        <f>Model!$W$29*((drdp!D17+drdp!M17)*'DBH-OI'!$B17+(drdp!G17+drdp!P17)*'DBH-OI'!$C17+(drdp!J17+drdp!S17)*'DBH-OI'!$D17)</f>
        <v>0</v>
      </c>
      <c r="H17" s="18">
        <f>Model!$W$29*((drdp!B17)*'DBH-OI'!$B17+(drdp!E17)*'DBH-OI'!$C17+(drdp!H17)*'DBH-OI'!$D17)</f>
        <v>0</v>
      </c>
      <c r="I17" s="18">
        <f>Model!$W$29*((drdp!C17)*'DBH-OI'!$B17+(drdp!F17)*'DBH-OI'!$C17+(drdp!I17)*'DBH-OI'!$D17)</f>
        <v>0</v>
      </c>
      <c r="J17" s="18">
        <f>Model!$W$29*((drdp!D17)*'DBH-OI'!$B17+(drdp!G17)*'DBH-OI'!$C17+(drdp!J17)*'DBH-OI'!$D17)</f>
        <v>0</v>
      </c>
      <c r="K17" s="21">
        <f>SUM(E$3:E16)+H17</f>
        <v>0</v>
      </c>
      <c r="L17" s="21">
        <f>SUM(F$3:F16)+I17</f>
        <v>0</v>
      </c>
      <c r="M17" s="21">
        <f>SUM(G$3:G16)+J17</f>
        <v>0</v>
      </c>
      <c r="N17" s="21"/>
      <c r="O17" s="21"/>
      <c r="P17" s="21"/>
      <c r="Q17" s="19">
        <f t="shared" si="2"/>
        <v>0</v>
      </c>
      <c r="R17" s="19">
        <f t="shared" si="1"/>
        <v>0</v>
      </c>
      <c r="S17" s="19">
        <f t="shared" si="1"/>
        <v>0</v>
      </c>
      <c r="T17" s="19">
        <f t="shared" si="3"/>
        <v>0</v>
      </c>
      <c r="U17" s="19">
        <f t="shared" si="4"/>
        <v>0</v>
      </c>
      <c r="V17" s="19">
        <f t="shared" si="5"/>
        <v>0</v>
      </c>
    </row>
    <row r="18" spans="1:22" x14ac:dyDescent="0.25">
      <c r="A18" s="26">
        <f>Wellpath!E18</f>
        <v>450</v>
      </c>
      <c r="B18" s="22">
        <v>0</v>
      </c>
      <c r="C18" s="22">
        <v>0</v>
      </c>
      <c r="D18" s="22">
        <f t="shared" si="0"/>
        <v>4.7931219674804699E-5</v>
      </c>
      <c r="E18" s="20">
        <f>Model!$W$29*((drdp!B18+drdp!K18)*'DBH-OI'!$B18+(drdp!E18+drdp!N18)*'DBH-OI'!$C18+(drdp!H18+drdp!Q18)*'DBH-OI'!$D18)</f>
        <v>0</v>
      </c>
      <c r="F18" s="20">
        <f>Model!$W$29*((drdp!C18+drdp!L18)*'DBH-OI'!$B18+(drdp!F18+drdp!O18)*'DBH-OI'!$C18+(drdp!I18+drdp!R18)*'DBH-OI'!$D18)</f>
        <v>0</v>
      </c>
      <c r="G18" s="20">
        <f>Model!$W$29*((drdp!D18+drdp!M18)*'DBH-OI'!$B18+(drdp!G18+drdp!P18)*'DBH-OI'!$C18+(drdp!J18+drdp!S18)*'DBH-OI'!$D18)</f>
        <v>0</v>
      </c>
      <c r="H18" s="18">
        <f>Model!$W$29*((drdp!B18)*'DBH-OI'!$B18+(drdp!E18)*'DBH-OI'!$C18+(drdp!H18)*'DBH-OI'!$D18)</f>
        <v>0</v>
      </c>
      <c r="I18" s="18">
        <f>Model!$W$29*((drdp!C18)*'DBH-OI'!$B18+(drdp!F18)*'DBH-OI'!$C18+(drdp!I18)*'DBH-OI'!$D18)</f>
        <v>0</v>
      </c>
      <c r="J18" s="18">
        <f>Model!$W$29*((drdp!D18)*'DBH-OI'!$B18+(drdp!G18)*'DBH-OI'!$C18+(drdp!J18)*'DBH-OI'!$D18)</f>
        <v>0</v>
      </c>
      <c r="K18" s="21">
        <f>SUM(E$3:E17)+H18</f>
        <v>0</v>
      </c>
      <c r="L18" s="21">
        <f>SUM(F$3:F17)+I18</f>
        <v>0</v>
      </c>
      <c r="M18" s="21">
        <f>SUM(G$3:G17)+J18</f>
        <v>0</v>
      </c>
      <c r="N18" s="21"/>
      <c r="O18" s="21"/>
      <c r="P18" s="21"/>
      <c r="Q18" s="19">
        <f t="shared" si="2"/>
        <v>0</v>
      </c>
      <c r="R18" s="19">
        <f t="shared" si="1"/>
        <v>0</v>
      </c>
      <c r="S18" s="19">
        <f t="shared" si="1"/>
        <v>0</v>
      </c>
      <c r="T18" s="19">
        <f t="shared" si="3"/>
        <v>0</v>
      </c>
      <c r="U18" s="19">
        <f t="shared" si="4"/>
        <v>0</v>
      </c>
      <c r="V18" s="19">
        <f t="shared" si="5"/>
        <v>0</v>
      </c>
    </row>
    <row r="19" spans="1:22" x14ac:dyDescent="0.25">
      <c r="A19" s="26">
        <f>Wellpath!E19</f>
        <v>480</v>
      </c>
      <c r="B19" s="22">
        <v>0</v>
      </c>
      <c r="C19" s="22">
        <v>0</v>
      </c>
      <c r="D19" s="22">
        <f t="shared" si="0"/>
        <v>4.7931219674804699E-5</v>
      </c>
      <c r="E19" s="20">
        <f>Model!$W$29*((drdp!B19+drdp!K19)*'DBH-OI'!$B19+(drdp!E19+drdp!N19)*'DBH-OI'!$C19+(drdp!H19+drdp!Q19)*'DBH-OI'!$D19)</f>
        <v>0</v>
      </c>
      <c r="F19" s="20">
        <f>Model!$W$29*((drdp!C19+drdp!L19)*'DBH-OI'!$B19+(drdp!F19+drdp!O19)*'DBH-OI'!$C19+(drdp!I19+drdp!R19)*'DBH-OI'!$D19)</f>
        <v>0</v>
      </c>
      <c r="G19" s="20">
        <f>Model!$W$29*((drdp!D19+drdp!M19)*'DBH-OI'!$B19+(drdp!G19+drdp!P19)*'DBH-OI'!$C19+(drdp!J19+drdp!S19)*'DBH-OI'!$D19)</f>
        <v>0</v>
      </c>
      <c r="H19" s="18">
        <f>Model!$W$29*((drdp!B19)*'DBH-OI'!$B19+(drdp!E19)*'DBH-OI'!$C19+(drdp!H19)*'DBH-OI'!$D19)</f>
        <v>0</v>
      </c>
      <c r="I19" s="18">
        <f>Model!$W$29*((drdp!C19)*'DBH-OI'!$B19+(drdp!F19)*'DBH-OI'!$C19+(drdp!I19)*'DBH-OI'!$D19)</f>
        <v>0</v>
      </c>
      <c r="J19" s="18">
        <f>Model!$W$29*((drdp!D19)*'DBH-OI'!$B19+(drdp!G19)*'DBH-OI'!$C19+(drdp!J19)*'DBH-OI'!$D19)</f>
        <v>0</v>
      </c>
      <c r="K19" s="21">
        <f>SUM(E$3:E18)+H19</f>
        <v>0</v>
      </c>
      <c r="L19" s="21">
        <f>SUM(F$3:F18)+I19</f>
        <v>0</v>
      </c>
      <c r="M19" s="21">
        <f>SUM(G$3:G18)+J19</f>
        <v>0</v>
      </c>
      <c r="N19" s="21"/>
      <c r="O19" s="21"/>
      <c r="P19" s="21"/>
      <c r="Q19" s="19">
        <f t="shared" si="2"/>
        <v>0</v>
      </c>
      <c r="R19" s="19">
        <f t="shared" si="2"/>
        <v>0</v>
      </c>
      <c r="S19" s="19">
        <f t="shared" si="2"/>
        <v>0</v>
      </c>
      <c r="T19" s="19">
        <f t="shared" si="3"/>
        <v>0</v>
      </c>
      <c r="U19" s="19">
        <f t="shared" si="4"/>
        <v>0</v>
      </c>
      <c r="V19" s="19">
        <f t="shared" si="5"/>
        <v>0</v>
      </c>
    </row>
    <row r="20" spans="1:22" x14ac:dyDescent="0.25">
      <c r="A20" s="26">
        <f>Wellpath!E20</f>
        <v>500</v>
      </c>
      <c r="B20" s="22">
        <v>0</v>
      </c>
      <c r="C20" s="22">
        <v>0</v>
      </c>
      <c r="D20" s="22">
        <f t="shared" si="0"/>
        <v>4.7931219674804699E-5</v>
      </c>
      <c r="E20" s="20">
        <f>Model!$W$29*((drdp!B20+drdp!K20)*'DBH-OI'!$B20+(drdp!E20+drdp!N20)*'DBH-OI'!$C20+(drdp!H20+drdp!Q20)*'DBH-OI'!$D20)</f>
        <v>0</v>
      </c>
      <c r="F20" s="20">
        <f>Model!$W$29*((drdp!C20+drdp!L20)*'DBH-OI'!$B20+(drdp!F20+drdp!O20)*'DBH-OI'!$C20+(drdp!I20+drdp!R20)*'DBH-OI'!$D20)</f>
        <v>0</v>
      </c>
      <c r="G20" s="20">
        <f>Model!$W$29*((drdp!D20+drdp!M20)*'DBH-OI'!$B20+(drdp!G20+drdp!P20)*'DBH-OI'!$C20+(drdp!J20+drdp!S20)*'DBH-OI'!$D20)</f>
        <v>0</v>
      </c>
      <c r="H20" s="18">
        <f>Model!$W$29*((drdp!B20)*'DBH-OI'!$B20+(drdp!E20)*'DBH-OI'!$C20+(drdp!H20)*'DBH-OI'!$D20)</f>
        <v>0</v>
      </c>
      <c r="I20" s="18">
        <f>Model!$W$29*((drdp!C20)*'DBH-OI'!$B20+(drdp!F20)*'DBH-OI'!$C20+(drdp!I20)*'DBH-OI'!$D20)</f>
        <v>0</v>
      </c>
      <c r="J20" s="18">
        <f>Model!$W$29*((drdp!D20)*'DBH-OI'!$B20+(drdp!G20)*'DBH-OI'!$C20+(drdp!J20)*'DBH-OI'!$D20)</f>
        <v>0</v>
      </c>
      <c r="K20" s="21">
        <f>SUM(E$3:E19)+H20</f>
        <v>0</v>
      </c>
      <c r="L20" s="21">
        <f>SUM(F$3:F19)+I20</f>
        <v>0</v>
      </c>
      <c r="M20" s="21">
        <f>SUM(G$3:G19)+J20</f>
        <v>0</v>
      </c>
      <c r="N20" s="21"/>
      <c r="O20" s="21"/>
      <c r="P20" s="21"/>
      <c r="Q20" s="19">
        <f t="shared" si="2"/>
        <v>0</v>
      </c>
      <c r="R20" s="19">
        <f t="shared" si="2"/>
        <v>0</v>
      </c>
      <c r="S20" s="19">
        <f t="shared" si="2"/>
        <v>0</v>
      </c>
      <c r="T20" s="19">
        <f t="shared" si="3"/>
        <v>0</v>
      </c>
      <c r="U20" s="19">
        <f t="shared" si="4"/>
        <v>0</v>
      </c>
      <c r="V20" s="19">
        <f t="shared" si="5"/>
        <v>0</v>
      </c>
    </row>
    <row r="21" spans="1:22" x14ac:dyDescent="0.25">
      <c r="A21" s="26">
        <f>Wellpath!E21</f>
        <v>510</v>
      </c>
      <c r="B21" s="22">
        <v>0</v>
      </c>
      <c r="C21" s="22">
        <v>0</v>
      </c>
      <c r="D21" s="22">
        <f t="shared" si="0"/>
        <v>4.7931219674804699E-5</v>
      </c>
      <c r="E21" s="20">
        <f>Model!$W$29*((drdp!B21+drdp!K21)*'DBH-OI'!$B21+(drdp!E21+drdp!N21)*'DBH-OI'!$C21+(drdp!H21+drdp!Q21)*'DBH-OI'!$D21)</f>
        <v>0</v>
      </c>
      <c r="F21" s="20">
        <f>Model!$W$29*((drdp!C21+drdp!L21)*'DBH-OI'!$B21+(drdp!F21+drdp!O21)*'DBH-OI'!$C21+(drdp!I21+drdp!R21)*'DBH-OI'!$D21)</f>
        <v>8.6281187139889112E-5</v>
      </c>
      <c r="G21" s="20">
        <f>Model!$W$29*((drdp!D21+drdp!M21)*'DBH-OI'!$B21+(drdp!G21+drdp!P21)*'DBH-OI'!$C21+(drdp!J21+drdp!S21)*'DBH-OI'!$D21)</f>
        <v>0</v>
      </c>
      <c r="H21" s="18">
        <f>Model!$W$29*((drdp!B21)*'DBH-OI'!$B21+(drdp!E21)*'DBH-OI'!$C21+(drdp!H21)*'DBH-OI'!$D21)</f>
        <v>0</v>
      </c>
      <c r="I21" s="18">
        <f>Model!$W$29*((drdp!C21)*'DBH-OI'!$B21+(drdp!F21)*'DBH-OI'!$C21+(drdp!I21)*'DBH-OI'!$D21)</f>
        <v>2.1570296784972278E-5</v>
      </c>
      <c r="J21" s="18">
        <f>Model!$W$29*((drdp!D21)*'DBH-OI'!$B21+(drdp!G21)*'DBH-OI'!$C21+(drdp!J21)*'DBH-OI'!$D21)</f>
        <v>0</v>
      </c>
      <c r="K21" s="21">
        <f>SUM(E$3:E20)+H21</f>
        <v>0</v>
      </c>
      <c r="L21" s="21">
        <f>SUM(F$3:F20)+I21</f>
        <v>2.1570296784972278E-5</v>
      </c>
      <c r="M21" s="21">
        <f>SUM(G$3:G20)+J21</f>
        <v>0</v>
      </c>
      <c r="N21" s="21"/>
      <c r="O21" s="21"/>
      <c r="P21" s="21"/>
      <c r="Q21" s="19">
        <f t="shared" si="2"/>
        <v>0</v>
      </c>
      <c r="R21" s="19">
        <f t="shared" si="2"/>
        <v>4.6527770339178541E-10</v>
      </c>
      <c r="S21" s="19">
        <f t="shared" si="2"/>
        <v>0</v>
      </c>
      <c r="T21" s="19">
        <f t="shared" si="3"/>
        <v>0</v>
      </c>
      <c r="U21" s="19">
        <f t="shared" si="4"/>
        <v>0</v>
      </c>
      <c r="V21" s="19">
        <f t="shared" si="5"/>
        <v>0</v>
      </c>
    </row>
    <row r="22" spans="1:22" x14ac:dyDescent="0.25">
      <c r="A22" s="26">
        <f>Wellpath!E22</f>
        <v>540</v>
      </c>
      <c r="B22" s="22">
        <v>0</v>
      </c>
      <c r="C22" s="22">
        <v>0</v>
      </c>
      <c r="D22" s="22">
        <f t="shared" si="0"/>
        <v>4.7931219674804699E-5</v>
      </c>
      <c r="E22" s="20">
        <f>Model!$W$29*((drdp!B22+drdp!K22)*'DBH-OI'!$B22+(drdp!E22+drdp!N22)*'DBH-OI'!$C22+(drdp!H22+drdp!Q22)*'DBH-OI'!$D22)</f>
        <v>0</v>
      </c>
      <c r="F22" s="20">
        <f>Model!$W$29*((drdp!C22+drdp!L22)*'DBH-OI'!$B22+(drdp!F22+drdp!O22)*'DBH-OI'!$C22+(drdp!I22+drdp!R22)*'DBH-OI'!$D22)</f>
        <v>5.1897229704969748E-4</v>
      </c>
      <c r="G22" s="20">
        <f>Model!$W$29*((drdp!D22+drdp!M22)*'DBH-OI'!$B22+(drdp!G22+drdp!P22)*'DBH-OI'!$C22+(drdp!J22+drdp!S22)*'DBH-OI'!$D22)</f>
        <v>0</v>
      </c>
      <c r="H22" s="18">
        <f>Model!$W$29*((drdp!B22)*'DBH-OI'!$B22+(drdp!E22)*'DBH-OI'!$C22+(drdp!H22)*'DBH-OI'!$D22)</f>
        <v>0</v>
      </c>
      <c r="I22" s="18">
        <f>Model!$W$29*((drdp!C22)*'DBH-OI'!$B22+(drdp!F22)*'DBH-OI'!$C22+(drdp!I22)*'DBH-OI'!$D22)</f>
        <v>2.5948614852484874E-4</v>
      </c>
      <c r="J22" s="18">
        <f>Model!$W$29*((drdp!D22)*'DBH-OI'!$B22+(drdp!G22)*'DBH-OI'!$C22+(drdp!J22)*'DBH-OI'!$D22)</f>
        <v>0</v>
      </c>
      <c r="K22" s="21">
        <f>SUM(E$3:E21)+H22</f>
        <v>0</v>
      </c>
      <c r="L22" s="21">
        <f>SUM(F$3:F21)+I22</f>
        <v>3.4576733566473784E-4</v>
      </c>
      <c r="M22" s="21">
        <f>SUM(G$3:G21)+J22</f>
        <v>0</v>
      </c>
      <c r="N22" s="21"/>
      <c r="O22" s="21"/>
      <c r="P22" s="21"/>
      <c r="Q22" s="19">
        <f t="shared" si="2"/>
        <v>0</v>
      </c>
      <c r="R22" s="19">
        <f t="shared" si="2"/>
        <v>1.1955505041269148E-7</v>
      </c>
      <c r="S22" s="19">
        <f t="shared" si="2"/>
        <v>0</v>
      </c>
      <c r="T22" s="19">
        <f t="shared" si="3"/>
        <v>0</v>
      </c>
      <c r="U22" s="19">
        <f t="shared" si="4"/>
        <v>0</v>
      </c>
      <c r="V22" s="19">
        <f t="shared" si="5"/>
        <v>0</v>
      </c>
    </row>
    <row r="23" spans="1:22" x14ac:dyDescent="0.25">
      <c r="A23" s="26">
        <f>Wellpath!E23</f>
        <v>570</v>
      </c>
      <c r="B23" s="22">
        <v>0</v>
      </c>
      <c r="C23" s="22">
        <v>0</v>
      </c>
      <c r="D23" s="22">
        <f t="shared" si="0"/>
        <v>4.7931219674804699E-5</v>
      </c>
      <c r="E23" s="20">
        <f>Model!$W$29*((drdp!B23+drdp!K23)*'DBH-OI'!$B23+(drdp!E23+drdp!N23)*'DBH-OI'!$C23+(drdp!H23+drdp!Q23)*'DBH-OI'!$D23)</f>
        <v>0</v>
      </c>
      <c r="F23" s="20">
        <f>Model!$W$29*((drdp!C23+drdp!L23)*'DBH-OI'!$B23+(drdp!F23+drdp!O23)*'DBH-OI'!$C23+(drdp!I23+drdp!R23)*'DBH-OI'!$D23)</f>
        <v>9.0753492012567009E-4</v>
      </c>
      <c r="G23" s="20">
        <f>Model!$W$29*((drdp!D23+drdp!M23)*'DBH-OI'!$B23+(drdp!G23+drdp!P23)*'DBH-OI'!$C23+(drdp!J23+drdp!S23)*'DBH-OI'!$D23)</f>
        <v>0</v>
      </c>
      <c r="H23" s="18">
        <f>Model!$W$29*((drdp!B23)*'DBH-OI'!$B23+(drdp!E23)*'DBH-OI'!$C23+(drdp!H23)*'DBH-OI'!$D23)</f>
        <v>0</v>
      </c>
      <c r="I23" s="18">
        <f>Model!$W$29*((drdp!C23)*'DBH-OI'!$B23+(drdp!F23)*'DBH-OI'!$C23+(drdp!I23)*'DBH-OI'!$D23)</f>
        <v>4.5376746006283504E-4</v>
      </c>
      <c r="J23" s="18">
        <f>Model!$W$29*((drdp!D23)*'DBH-OI'!$B23+(drdp!G23)*'DBH-OI'!$C23+(drdp!J23)*'DBH-OI'!$D23)</f>
        <v>0</v>
      </c>
      <c r="K23" s="21">
        <f>SUM(E$3:E22)+H23</f>
        <v>0</v>
      </c>
      <c r="L23" s="21">
        <f>SUM(F$3:F22)+I23</f>
        <v>1.0590209442524216E-3</v>
      </c>
      <c r="M23" s="21">
        <f>SUM(G$3:G22)+J23</f>
        <v>0</v>
      </c>
      <c r="N23" s="21"/>
      <c r="O23" s="21"/>
      <c r="P23" s="21"/>
      <c r="Q23" s="19">
        <f t="shared" si="2"/>
        <v>0</v>
      </c>
      <c r="R23" s="19">
        <f t="shared" si="2"/>
        <v>1.1215253603652906E-6</v>
      </c>
      <c r="S23" s="19">
        <f t="shared" si="2"/>
        <v>0</v>
      </c>
      <c r="T23" s="19">
        <f t="shared" si="3"/>
        <v>0</v>
      </c>
      <c r="U23" s="19">
        <f t="shared" si="4"/>
        <v>0</v>
      </c>
      <c r="V23" s="19">
        <f t="shared" si="5"/>
        <v>0</v>
      </c>
    </row>
    <row r="24" spans="1:22" x14ac:dyDescent="0.25">
      <c r="A24" s="26">
        <f>Wellpath!E24</f>
        <v>600</v>
      </c>
      <c r="B24" s="22">
        <v>0</v>
      </c>
      <c r="C24" s="22">
        <v>0</v>
      </c>
      <c r="D24" s="22">
        <f t="shared" si="0"/>
        <v>4.7931219674804699E-5</v>
      </c>
      <c r="E24" s="20">
        <f>Model!$W$29*((drdp!B24+drdp!K24)*'DBH-OI'!$B24+(drdp!E24+drdp!N24)*'DBH-OI'!$C24+(drdp!H24+drdp!Q24)*'DBH-OI'!$D24)</f>
        <v>0</v>
      </c>
      <c r="F24" s="20">
        <f>Model!$W$29*((drdp!C24+drdp!L24)*'DBH-OI'!$B24+(drdp!F24+drdp!O24)*'DBH-OI'!$C24+(drdp!I24+drdp!R24)*'DBH-OI'!$D24)</f>
        <v>1.2943699989002707E-3</v>
      </c>
      <c r="G24" s="20">
        <f>Model!$W$29*((drdp!D24+drdp!M24)*'DBH-OI'!$B24+(drdp!G24+drdp!P24)*'DBH-OI'!$C24+(drdp!J24+drdp!S24)*'DBH-OI'!$D24)</f>
        <v>0</v>
      </c>
      <c r="H24" s="18">
        <f>Model!$W$29*((drdp!B24)*'DBH-OI'!$B24+(drdp!E24)*'DBH-OI'!$C24+(drdp!H24)*'DBH-OI'!$D24)</f>
        <v>0</v>
      </c>
      <c r="I24" s="18">
        <f>Model!$W$29*((drdp!C24)*'DBH-OI'!$B24+(drdp!F24)*'DBH-OI'!$C24+(drdp!I24)*'DBH-OI'!$D24)</f>
        <v>6.4718499945013537E-4</v>
      </c>
      <c r="J24" s="18">
        <f>Model!$W$29*((drdp!D24)*'DBH-OI'!$B24+(drdp!G24)*'DBH-OI'!$C24+(drdp!J24)*'DBH-OI'!$D24)</f>
        <v>0</v>
      </c>
      <c r="K24" s="21">
        <f>SUM(E$3:E23)+H24</f>
        <v>0</v>
      </c>
      <c r="L24" s="21">
        <f>SUM(F$3:F23)+I24</f>
        <v>2.1599734037653921E-3</v>
      </c>
      <c r="M24" s="21">
        <f>SUM(G$3:G23)+J24</f>
        <v>0</v>
      </c>
      <c r="N24" s="21"/>
      <c r="O24" s="21"/>
      <c r="P24" s="21"/>
      <c r="Q24" s="19">
        <f t="shared" si="2"/>
        <v>0</v>
      </c>
      <c r="R24" s="19">
        <f t="shared" si="2"/>
        <v>4.6654851049738539E-6</v>
      </c>
      <c r="S24" s="19">
        <f t="shared" si="2"/>
        <v>0</v>
      </c>
      <c r="T24" s="19">
        <f t="shared" si="3"/>
        <v>0</v>
      </c>
      <c r="U24" s="19">
        <f t="shared" si="4"/>
        <v>0</v>
      </c>
      <c r="V24" s="19">
        <f t="shared" si="5"/>
        <v>0</v>
      </c>
    </row>
    <row r="25" spans="1:22" x14ac:dyDescent="0.25">
      <c r="A25" s="26">
        <f>Wellpath!E25</f>
        <v>630</v>
      </c>
      <c r="B25" s="22">
        <v>0</v>
      </c>
      <c r="C25" s="22">
        <v>0</v>
      </c>
      <c r="D25" s="22">
        <f t="shared" si="0"/>
        <v>4.7931219674804699E-5</v>
      </c>
      <c r="E25" s="20">
        <f>Model!$W$29*((drdp!B25+drdp!K25)*'DBH-OI'!$B25+(drdp!E25+drdp!N25)*'DBH-OI'!$C25+(drdp!H25+drdp!Q25)*'DBH-OI'!$D25)</f>
        <v>0</v>
      </c>
      <c r="F25" s="20">
        <f>Model!$W$29*((drdp!C25+drdp!L25)*'DBH-OI'!$B25+(drdp!F25+drdp!O25)*'DBH-OI'!$C25+(drdp!I25+drdp!R25)*'DBH-OI'!$D25)</f>
        <v>1.6787411708147832E-3</v>
      </c>
      <c r="G25" s="20">
        <f>Model!$W$29*((drdp!D25+drdp!M25)*'DBH-OI'!$B25+(drdp!G25+drdp!P25)*'DBH-OI'!$C25+(drdp!J25+drdp!S25)*'DBH-OI'!$D25)</f>
        <v>0</v>
      </c>
      <c r="H25" s="18">
        <f>Model!$W$29*((drdp!B25)*'DBH-OI'!$B25+(drdp!E25)*'DBH-OI'!$C25+(drdp!H25)*'DBH-OI'!$D25)</f>
        <v>0</v>
      </c>
      <c r="I25" s="18">
        <f>Model!$W$29*((drdp!C25)*'DBH-OI'!$B25+(drdp!F25)*'DBH-OI'!$C25+(drdp!I25)*'DBH-OI'!$D25)</f>
        <v>8.393705854073916E-4</v>
      </c>
      <c r="J25" s="18">
        <f>Model!$W$29*((drdp!D25)*'DBH-OI'!$B25+(drdp!G25)*'DBH-OI'!$C25+(drdp!J25)*'DBH-OI'!$D25)</f>
        <v>0</v>
      </c>
      <c r="K25" s="21">
        <f>SUM(E$3:E24)+H25</f>
        <v>0</v>
      </c>
      <c r="L25" s="21">
        <f>SUM(F$3:F24)+I25</f>
        <v>3.6465289886229192E-3</v>
      </c>
      <c r="M25" s="21">
        <f>SUM(G$3:G24)+J25</f>
        <v>0</v>
      </c>
      <c r="N25" s="21"/>
      <c r="O25" s="21"/>
      <c r="P25" s="21"/>
      <c r="Q25" s="19">
        <f t="shared" si="2"/>
        <v>0</v>
      </c>
      <c r="R25" s="19">
        <f t="shared" si="2"/>
        <v>1.329717366486729E-5</v>
      </c>
      <c r="S25" s="19">
        <f t="shared" si="2"/>
        <v>0</v>
      </c>
      <c r="T25" s="19">
        <f t="shared" si="3"/>
        <v>0</v>
      </c>
      <c r="U25" s="19">
        <f t="shared" si="4"/>
        <v>0</v>
      </c>
      <c r="V25" s="19">
        <f t="shared" si="5"/>
        <v>0</v>
      </c>
    </row>
    <row r="26" spans="1:22" x14ac:dyDescent="0.25">
      <c r="A26" s="26">
        <f>Wellpath!E26</f>
        <v>660</v>
      </c>
      <c r="B26" s="22">
        <v>0</v>
      </c>
      <c r="C26" s="22">
        <v>0</v>
      </c>
      <c r="D26" s="22">
        <f t="shared" si="0"/>
        <v>4.7931219674804699E-5</v>
      </c>
      <c r="E26" s="20">
        <f>Model!$W$29*((drdp!B26+drdp!K26)*'DBH-OI'!$B26+(drdp!E26+drdp!N26)*'DBH-OI'!$C26+(drdp!H26+drdp!Q26)*'DBH-OI'!$D26)</f>
        <v>0</v>
      </c>
      <c r="F26" s="20">
        <f>Model!$W$29*((drdp!C26+drdp!L26)*'DBH-OI'!$B26+(drdp!F26+drdp!O26)*'DBH-OI'!$C26+(drdp!I26+drdp!R26)*'DBH-OI'!$D26)</f>
        <v>2.0599167634972391E-3</v>
      </c>
      <c r="G26" s="20">
        <f>Model!$W$29*((drdp!D26+drdp!M26)*'DBH-OI'!$B26+(drdp!G26+drdp!P26)*'DBH-OI'!$C26+(drdp!J26+drdp!S26)*'DBH-OI'!$D26)</f>
        <v>0</v>
      </c>
      <c r="H26" s="18">
        <f>Model!$W$29*((drdp!B26)*'DBH-OI'!$B26+(drdp!E26)*'DBH-OI'!$C26+(drdp!H26)*'DBH-OI'!$D26)</f>
        <v>0</v>
      </c>
      <c r="I26" s="18">
        <f>Model!$W$29*((drdp!C26)*'DBH-OI'!$B26+(drdp!F26)*'DBH-OI'!$C26+(drdp!I26)*'DBH-OI'!$D26)</f>
        <v>1.0299583817486196E-3</v>
      </c>
      <c r="J26" s="18">
        <f>Model!$W$29*((drdp!D26)*'DBH-OI'!$B26+(drdp!G26)*'DBH-OI'!$C26+(drdp!J26)*'DBH-OI'!$D26)</f>
        <v>0</v>
      </c>
      <c r="K26" s="21">
        <f>SUM(E$3:E25)+H26</f>
        <v>0</v>
      </c>
      <c r="L26" s="21">
        <f>SUM(F$3:F25)+I26</f>
        <v>5.5158579557789307E-3</v>
      </c>
      <c r="M26" s="21">
        <f>SUM(G$3:G25)+J26</f>
        <v>0</v>
      </c>
      <c r="N26" s="21"/>
      <c r="O26" s="21"/>
      <c r="P26" s="21"/>
      <c r="Q26" s="19">
        <f t="shared" si="2"/>
        <v>0</v>
      </c>
      <c r="R26" s="19">
        <f t="shared" si="2"/>
        <v>3.0424688988329726E-5</v>
      </c>
      <c r="S26" s="19">
        <f t="shared" si="2"/>
        <v>0</v>
      </c>
      <c r="T26" s="19">
        <f t="shared" si="3"/>
        <v>0</v>
      </c>
      <c r="U26" s="19">
        <f t="shared" si="4"/>
        <v>0</v>
      </c>
      <c r="V26" s="19">
        <f t="shared" si="5"/>
        <v>0</v>
      </c>
    </row>
    <row r="27" spans="1:22" x14ac:dyDescent="0.25">
      <c r="A27" s="26">
        <f>Wellpath!E27</f>
        <v>690</v>
      </c>
      <c r="B27" s="22">
        <v>0</v>
      </c>
      <c r="C27" s="22">
        <v>0</v>
      </c>
      <c r="D27" s="22">
        <f t="shared" si="0"/>
        <v>4.7931219674804699E-5</v>
      </c>
      <c r="E27" s="20">
        <f>Model!$W$29*((drdp!B27+drdp!K27)*'DBH-OI'!$B27+(drdp!E27+drdp!N27)*'DBH-OI'!$C27+(drdp!H27+drdp!Q27)*'DBH-OI'!$D27)</f>
        <v>0</v>
      </c>
      <c r="F27" s="20">
        <f>Model!$W$29*((drdp!C27+drdp!L27)*'DBH-OI'!$B27+(drdp!F27+drdp!O27)*'DBH-OI'!$C27+(drdp!I27+drdp!R27)*'DBH-OI'!$D27)</f>
        <v>2.4371711875423628E-3</v>
      </c>
      <c r="G27" s="20">
        <f>Model!$W$29*((drdp!D27+drdp!M27)*'DBH-OI'!$B27+(drdp!G27+drdp!P27)*'DBH-OI'!$C27+(drdp!J27+drdp!S27)*'DBH-OI'!$D27)</f>
        <v>0</v>
      </c>
      <c r="H27" s="18">
        <f>Model!$W$29*((drdp!B27)*'DBH-OI'!$B27+(drdp!E27)*'DBH-OI'!$C27+(drdp!H27)*'DBH-OI'!$D27)</f>
        <v>0</v>
      </c>
      <c r="I27" s="18">
        <f>Model!$W$29*((drdp!C27)*'DBH-OI'!$B27+(drdp!F27)*'DBH-OI'!$C27+(drdp!I27)*'DBH-OI'!$D27)</f>
        <v>1.2185855937711814E-3</v>
      </c>
      <c r="J27" s="18">
        <f>Model!$W$29*((drdp!D27)*'DBH-OI'!$B27+(drdp!G27)*'DBH-OI'!$C27+(drdp!J27)*'DBH-OI'!$D27)</f>
        <v>0</v>
      </c>
      <c r="K27" s="21">
        <f>SUM(E$3:E26)+H27</f>
        <v>0</v>
      </c>
      <c r="L27" s="21">
        <f>SUM(F$3:F26)+I27</f>
        <v>7.7644019312987315E-3</v>
      </c>
      <c r="M27" s="21">
        <f>SUM(G$3:G26)+J27</f>
        <v>0</v>
      </c>
      <c r="N27" s="21"/>
      <c r="O27" s="21"/>
      <c r="P27" s="21"/>
      <c r="Q27" s="19">
        <f t="shared" si="2"/>
        <v>0</v>
      </c>
      <c r="R27" s="19">
        <f t="shared" si="2"/>
        <v>6.0285937350755469E-5</v>
      </c>
      <c r="S27" s="19">
        <f t="shared" si="2"/>
        <v>0</v>
      </c>
      <c r="T27" s="19">
        <f t="shared" si="3"/>
        <v>0</v>
      </c>
      <c r="U27" s="19">
        <f t="shared" si="4"/>
        <v>0</v>
      </c>
      <c r="V27" s="19">
        <f t="shared" si="5"/>
        <v>0</v>
      </c>
    </row>
    <row r="28" spans="1:22" x14ac:dyDescent="0.25">
      <c r="A28" s="26">
        <f>Wellpath!E28</f>
        <v>720</v>
      </c>
      <c r="B28" s="22">
        <v>0</v>
      </c>
      <c r="C28" s="22">
        <v>0</v>
      </c>
      <c r="D28" s="22">
        <f t="shared" si="0"/>
        <v>4.7931219674804699E-5</v>
      </c>
      <c r="E28" s="20">
        <f>Model!$W$29*((drdp!B28+drdp!K28)*'DBH-OI'!$B28+(drdp!E28+drdp!N28)*'DBH-OI'!$C28+(drdp!H28+drdp!Q28)*'DBH-OI'!$D28)</f>
        <v>0</v>
      </c>
      <c r="F28" s="20">
        <f>Model!$W$29*((drdp!C28+drdp!L28)*'DBH-OI'!$B28+(drdp!F28+drdp!O28)*'DBH-OI'!$C28+(drdp!I28+drdp!R28)*'DBH-OI'!$D28)</f>
        <v>2.809786317712244E-3</v>
      </c>
      <c r="G28" s="20">
        <f>Model!$W$29*((drdp!D28+drdp!M28)*'DBH-OI'!$B28+(drdp!G28+drdp!P28)*'DBH-OI'!$C28+(drdp!J28+drdp!S28)*'DBH-OI'!$D28)</f>
        <v>0</v>
      </c>
      <c r="H28" s="18">
        <f>Model!$W$29*((drdp!B28)*'DBH-OI'!$B28+(drdp!E28)*'DBH-OI'!$C28+(drdp!H28)*'DBH-OI'!$D28)</f>
        <v>0</v>
      </c>
      <c r="I28" s="18">
        <f>Model!$W$29*((drdp!C28)*'DBH-OI'!$B28+(drdp!F28)*'DBH-OI'!$C28+(drdp!I28)*'DBH-OI'!$D28)</f>
        <v>1.404893158856122E-3</v>
      </c>
      <c r="J28" s="18">
        <f>Model!$W$29*((drdp!D28)*'DBH-OI'!$B28+(drdp!G28)*'DBH-OI'!$C28+(drdp!J28)*'DBH-OI'!$D28)</f>
        <v>0</v>
      </c>
      <c r="K28" s="21">
        <f>SUM(E$3:E27)+H28</f>
        <v>0</v>
      </c>
      <c r="L28" s="21">
        <f>SUM(F$3:F27)+I28</f>
        <v>1.0387880683926034E-2</v>
      </c>
      <c r="M28" s="21">
        <f>SUM(G$3:G27)+J28</f>
        <v>0</v>
      </c>
      <c r="N28" s="21"/>
      <c r="O28" s="21"/>
      <c r="P28" s="21"/>
      <c r="Q28" s="19">
        <f t="shared" si="2"/>
        <v>0</v>
      </c>
      <c r="R28" s="19">
        <f t="shared" si="2"/>
        <v>1.0790806510348361E-4</v>
      </c>
      <c r="S28" s="19">
        <f t="shared" si="2"/>
        <v>0</v>
      </c>
      <c r="T28" s="19">
        <f t="shared" si="3"/>
        <v>0</v>
      </c>
      <c r="U28" s="19">
        <f t="shared" si="4"/>
        <v>0</v>
      </c>
      <c r="V28" s="19">
        <f t="shared" si="5"/>
        <v>0</v>
      </c>
    </row>
    <row r="29" spans="1:22" x14ac:dyDescent="0.25">
      <c r="A29" s="26">
        <f>Wellpath!E29</f>
        <v>750</v>
      </c>
      <c r="B29" s="22">
        <v>0</v>
      </c>
      <c r="C29" s="22">
        <v>0</v>
      </c>
      <c r="D29" s="22">
        <f t="shared" si="0"/>
        <v>4.7931219674804699E-5</v>
      </c>
      <c r="E29" s="20">
        <f>Model!$W$29*((drdp!B29+drdp!K29)*'DBH-OI'!$B29+(drdp!E29+drdp!N29)*'DBH-OI'!$C29+(drdp!H29+drdp!Q29)*'DBH-OI'!$D29)</f>
        <v>0</v>
      </c>
      <c r="F29" s="20">
        <f>Model!$W$29*((drdp!C29+drdp!L29)*'DBH-OI'!$B29+(drdp!F29+drdp!O29)*'DBH-OI'!$C29+(drdp!I29+drdp!R29)*'DBH-OI'!$D29)</f>
        <v>3.177052859928546E-3</v>
      </c>
      <c r="G29" s="20">
        <f>Model!$W$29*((drdp!D29+drdp!M29)*'DBH-OI'!$B29+(drdp!G29+drdp!P29)*'DBH-OI'!$C29+(drdp!J29+drdp!S29)*'DBH-OI'!$D29)</f>
        <v>0</v>
      </c>
      <c r="H29" s="18">
        <f>Model!$W$29*((drdp!B29)*'DBH-OI'!$B29+(drdp!E29)*'DBH-OI'!$C29+(drdp!H29)*'DBH-OI'!$D29)</f>
        <v>0</v>
      </c>
      <c r="I29" s="18">
        <f>Model!$W$29*((drdp!C29)*'DBH-OI'!$B29+(drdp!F29)*'DBH-OI'!$C29+(drdp!I29)*'DBH-OI'!$D29)</f>
        <v>1.588526429964273E-3</v>
      </c>
      <c r="J29" s="18">
        <f>Model!$W$29*((drdp!D29)*'DBH-OI'!$B29+(drdp!G29)*'DBH-OI'!$C29+(drdp!J29)*'DBH-OI'!$D29)</f>
        <v>0</v>
      </c>
      <c r="K29" s="21">
        <f>SUM(E$3:E28)+H29</f>
        <v>0</v>
      </c>
      <c r="L29" s="21">
        <f>SUM(F$3:F28)+I29</f>
        <v>1.3381300272746428E-2</v>
      </c>
      <c r="M29" s="21">
        <f>SUM(G$3:G28)+J29</f>
        <v>0</v>
      </c>
      <c r="N29" s="21"/>
      <c r="O29" s="21"/>
      <c r="P29" s="21"/>
      <c r="Q29" s="19">
        <f t="shared" si="2"/>
        <v>0</v>
      </c>
      <c r="R29" s="19">
        <f t="shared" si="2"/>
        <v>1.7905919698940362E-4</v>
      </c>
      <c r="S29" s="19">
        <f t="shared" si="2"/>
        <v>0</v>
      </c>
      <c r="T29" s="19">
        <f t="shared" si="3"/>
        <v>0</v>
      </c>
      <c r="U29" s="19">
        <f t="shared" si="4"/>
        <v>0</v>
      </c>
      <c r="V29" s="19">
        <f t="shared" si="5"/>
        <v>0</v>
      </c>
    </row>
    <row r="30" spans="1:22" x14ac:dyDescent="0.25">
      <c r="A30" s="26">
        <f>Wellpath!E30</f>
        <v>780</v>
      </c>
      <c r="B30" s="22">
        <v>0</v>
      </c>
      <c r="C30" s="22">
        <v>0</v>
      </c>
      <c r="D30" s="22">
        <f t="shared" si="0"/>
        <v>4.7931219674804699E-5</v>
      </c>
      <c r="E30" s="20">
        <f>Model!$W$29*((drdp!B30+drdp!K30)*'DBH-OI'!$B30+(drdp!E30+drdp!N30)*'DBH-OI'!$C30+(drdp!H30+drdp!Q30)*'DBH-OI'!$D30)</f>
        <v>0</v>
      </c>
      <c r="F30" s="20">
        <f>Model!$W$29*((drdp!C30+drdp!L30)*'DBH-OI'!$B30+(drdp!F30+drdp!O30)*'DBH-OI'!$C30+(drdp!I30+drdp!R30)*'DBH-OI'!$D30)</f>
        <v>3.5382717014540944E-3</v>
      </c>
      <c r="G30" s="20">
        <f>Model!$W$29*((drdp!D30+drdp!M30)*'DBH-OI'!$B30+(drdp!G30+drdp!P30)*'DBH-OI'!$C30+(drdp!J30+drdp!S30)*'DBH-OI'!$D30)</f>
        <v>0</v>
      </c>
      <c r="H30" s="18">
        <f>Model!$W$29*((drdp!B30)*'DBH-OI'!$B30+(drdp!E30)*'DBH-OI'!$C30+(drdp!H30)*'DBH-OI'!$D30)</f>
        <v>0</v>
      </c>
      <c r="I30" s="18">
        <f>Model!$W$29*((drdp!C30)*'DBH-OI'!$B30+(drdp!F30)*'DBH-OI'!$C30+(drdp!I30)*'DBH-OI'!$D30)</f>
        <v>1.7691358507270472E-3</v>
      </c>
      <c r="J30" s="18">
        <f>Model!$W$29*((drdp!D30)*'DBH-OI'!$B30+(drdp!G30)*'DBH-OI'!$C30+(drdp!J30)*'DBH-OI'!$D30)</f>
        <v>0</v>
      </c>
      <c r="K30" s="21">
        <f>SUM(E$3:E29)+H30</f>
        <v>0</v>
      </c>
      <c r="L30" s="21">
        <f>SUM(F$3:F29)+I30</f>
        <v>1.673896255343775E-2</v>
      </c>
      <c r="M30" s="21">
        <f>SUM(G$3:G29)+J30</f>
        <v>0</v>
      </c>
      <c r="N30" s="21"/>
      <c r="O30" s="21"/>
      <c r="P30" s="21"/>
      <c r="Q30" s="19">
        <f t="shared" si="2"/>
        <v>0</v>
      </c>
      <c r="R30" s="19">
        <f t="shared" si="2"/>
        <v>2.8019286736539122E-4</v>
      </c>
      <c r="S30" s="19">
        <f t="shared" si="2"/>
        <v>0</v>
      </c>
      <c r="T30" s="19">
        <f t="shared" si="3"/>
        <v>0</v>
      </c>
      <c r="U30" s="19">
        <f t="shared" si="4"/>
        <v>0</v>
      </c>
      <c r="V30" s="19">
        <f t="shared" si="5"/>
        <v>0</v>
      </c>
    </row>
    <row r="31" spans="1:22" x14ac:dyDescent="0.25">
      <c r="A31" s="26">
        <f>Wellpath!E31</f>
        <v>810</v>
      </c>
      <c r="B31" s="22">
        <v>0</v>
      </c>
      <c r="C31" s="22">
        <v>0</v>
      </c>
      <c r="D31" s="22">
        <f t="shared" si="0"/>
        <v>4.7931219674804699E-5</v>
      </c>
      <c r="E31" s="20">
        <f>Model!$W$29*((drdp!B31+drdp!K31)*'DBH-OI'!$B31+(drdp!E31+drdp!N31)*'DBH-OI'!$C31+(drdp!H31+drdp!Q31)*'DBH-OI'!$D31)</f>
        <v>0</v>
      </c>
      <c r="F31" s="20">
        <f>Model!$W$29*((drdp!C31+drdp!L31)*'DBH-OI'!$B31+(drdp!F31+drdp!O31)*'DBH-OI'!$C31+(drdp!I31+drdp!R31)*'DBH-OI'!$D31)</f>
        <v>3.8927552416937071E-3</v>
      </c>
      <c r="G31" s="20">
        <f>Model!$W$29*((drdp!D31+drdp!M31)*'DBH-OI'!$B31+(drdp!G31+drdp!P31)*'DBH-OI'!$C31+(drdp!J31+drdp!S31)*'DBH-OI'!$D31)</f>
        <v>0</v>
      </c>
      <c r="H31" s="18">
        <f>Model!$W$29*((drdp!B31)*'DBH-OI'!$B31+(drdp!E31)*'DBH-OI'!$C31+(drdp!H31)*'DBH-OI'!$D31)</f>
        <v>0</v>
      </c>
      <c r="I31" s="18">
        <f>Model!$W$29*((drdp!C31)*'DBH-OI'!$B31+(drdp!F31)*'DBH-OI'!$C31+(drdp!I31)*'DBH-OI'!$D31)</f>
        <v>1.9463776208468535E-3</v>
      </c>
      <c r="J31" s="18">
        <f>Model!$W$29*((drdp!D31)*'DBH-OI'!$B31+(drdp!G31)*'DBH-OI'!$C31+(drdp!J31)*'DBH-OI'!$D31)</f>
        <v>0</v>
      </c>
      <c r="K31" s="21">
        <f>SUM(E$3:E30)+H31</f>
        <v>0</v>
      </c>
      <c r="L31" s="21">
        <f>SUM(F$3:F30)+I31</f>
        <v>2.0454476025011648E-2</v>
      </c>
      <c r="M31" s="21">
        <f>SUM(G$3:G30)+J31</f>
        <v>0</v>
      </c>
      <c r="N31" s="21"/>
      <c r="O31" s="21"/>
      <c r="P31" s="21"/>
      <c r="Q31" s="19">
        <f t="shared" si="2"/>
        <v>0</v>
      </c>
      <c r="R31" s="19">
        <f t="shared" si="2"/>
        <v>4.1838558945777633E-4</v>
      </c>
      <c r="S31" s="19">
        <f t="shared" si="2"/>
        <v>0</v>
      </c>
      <c r="T31" s="19">
        <f t="shared" si="3"/>
        <v>0</v>
      </c>
      <c r="U31" s="19">
        <f t="shared" si="4"/>
        <v>0</v>
      </c>
      <c r="V31" s="19">
        <f t="shared" si="5"/>
        <v>0</v>
      </c>
    </row>
    <row r="32" spans="1:22" x14ac:dyDescent="0.25">
      <c r="A32" s="26">
        <f>Wellpath!E32</f>
        <v>840</v>
      </c>
      <c r="B32" s="22">
        <v>0</v>
      </c>
      <c r="C32" s="22">
        <v>0</v>
      </c>
      <c r="D32" s="22">
        <f t="shared" si="0"/>
        <v>4.7931219674804699E-5</v>
      </c>
      <c r="E32" s="20">
        <f>Model!$W$29*((drdp!B32+drdp!K32)*'DBH-OI'!$B32+(drdp!E32+drdp!N32)*'DBH-OI'!$C32+(drdp!H32+drdp!Q32)*'DBH-OI'!$D32)</f>
        <v>0</v>
      </c>
      <c r="F32" s="20">
        <f>Model!$W$29*((drdp!C32+drdp!L32)*'DBH-OI'!$B32+(drdp!F32+drdp!O32)*'DBH-OI'!$C32+(drdp!I32+drdp!R32)*'DBH-OI'!$D32)</f>
        <v>4.2398287010810129E-3</v>
      </c>
      <c r="G32" s="20">
        <f>Model!$W$29*((drdp!D32+drdp!M32)*'DBH-OI'!$B32+(drdp!G32+drdp!P32)*'DBH-OI'!$C32+(drdp!J32+drdp!S32)*'DBH-OI'!$D32)</f>
        <v>0</v>
      </c>
      <c r="H32" s="18">
        <f>Model!$W$29*((drdp!B32)*'DBH-OI'!$B32+(drdp!E32)*'DBH-OI'!$C32+(drdp!H32)*'DBH-OI'!$D32)</f>
        <v>0</v>
      </c>
      <c r="I32" s="18">
        <f>Model!$W$29*((drdp!C32)*'DBH-OI'!$B32+(drdp!F32)*'DBH-OI'!$C32+(drdp!I32)*'DBH-OI'!$D32)</f>
        <v>2.1199143505405064E-3</v>
      </c>
      <c r="J32" s="18">
        <f>Model!$W$29*((drdp!D32)*'DBH-OI'!$B32+(drdp!G32)*'DBH-OI'!$C32+(drdp!J32)*'DBH-OI'!$D32)</f>
        <v>0</v>
      </c>
      <c r="K32" s="21">
        <f>SUM(E$3:E31)+H32</f>
        <v>0</v>
      </c>
      <c r="L32" s="21">
        <f>SUM(F$3:F31)+I32</f>
        <v>2.4520767996399011E-2</v>
      </c>
      <c r="M32" s="21">
        <f>SUM(G$3:G31)+J32</f>
        <v>0</v>
      </c>
      <c r="N32" s="21"/>
      <c r="O32" s="21"/>
      <c r="P32" s="21"/>
      <c r="Q32" s="19">
        <f t="shared" si="2"/>
        <v>0</v>
      </c>
      <c r="R32" s="19">
        <f t="shared" si="2"/>
        <v>6.0126806313322593E-4</v>
      </c>
      <c r="S32" s="19">
        <f t="shared" si="2"/>
        <v>0</v>
      </c>
      <c r="T32" s="19">
        <f t="shared" si="3"/>
        <v>0</v>
      </c>
      <c r="U32" s="19">
        <f t="shared" si="4"/>
        <v>0</v>
      </c>
      <c r="V32" s="19">
        <f t="shared" si="5"/>
        <v>0</v>
      </c>
    </row>
    <row r="33" spans="1:23" x14ac:dyDescent="0.25">
      <c r="A33" s="26">
        <f>Wellpath!E33</f>
        <v>870</v>
      </c>
      <c r="B33" s="22">
        <v>0</v>
      </c>
      <c r="C33" s="22">
        <v>0</v>
      </c>
      <c r="D33" s="22">
        <f t="shared" si="0"/>
        <v>4.7931219674804699E-5</v>
      </c>
      <c r="E33" s="20">
        <f>Model!$W$29*((drdp!B33+drdp!K33)*'DBH-OI'!$B33+(drdp!E33+drdp!N33)*'DBH-OI'!$C33+(drdp!H33+drdp!Q33)*'DBH-OI'!$D33)</f>
        <v>0</v>
      </c>
      <c r="F33" s="20">
        <f>Model!$W$29*((drdp!C33+drdp!L33)*'DBH-OI'!$B33+(drdp!F33+drdp!O33)*'DBH-OI'!$C33+(drdp!I33+drdp!R33)*'DBH-OI'!$D33)</f>
        <v>4.578831405559698E-3</v>
      </c>
      <c r="G33" s="20">
        <f>Model!$W$29*((drdp!D33+drdp!M33)*'DBH-OI'!$B33+(drdp!G33+drdp!P33)*'DBH-OI'!$C33+(drdp!J33+drdp!S33)*'DBH-OI'!$D33)</f>
        <v>0</v>
      </c>
      <c r="H33" s="18">
        <f>Model!$W$29*((drdp!B33)*'DBH-OI'!$B33+(drdp!E33)*'DBH-OI'!$C33+(drdp!H33)*'DBH-OI'!$D33)</f>
        <v>0</v>
      </c>
      <c r="I33" s="18">
        <f>Model!$W$29*((drdp!C33)*'DBH-OI'!$B33+(drdp!F33)*'DBH-OI'!$C33+(drdp!I33)*'DBH-OI'!$D33)</f>
        <v>2.289415702779849E-3</v>
      </c>
      <c r="J33" s="18">
        <f>Model!$W$29*((drdp!D33)*'DBH-OI'!$B33+(drdp!G33)*'DBH-OI'!$C33+(drdp!J33)*'DBH-OI'!$D33)</f>
        <v>0</v>
      </c>
      <c r="K33" s="21">
        <f>SUM(E$3:E32)+H33</f>
        <v>0</v>
      </c>
      <c r="L33" s="21">
        <f>SUM(F$3:F32)+I33</f>
        <v>2.8930098049719365E-2</v>
      </c>
      <c r="M33" s="21">
        <f>SUM(G$3:G32)+J33</f>
        <v>0</v>
      </c>
      <c r="N33" s="21"/>
      <c r="O33" s="21"/>
      <c r="P33" s="21"/>
      <c r="Q33" s="19">
        <f t="shared" si="2"/>
        <v>0</v>
      </c>
      <c r="R33" s="19">
        <f t="shared" si="2"/>
        <v>8.3695057316637627E-4</v>
      </c>
      <c r="S33" s="19">
        <f t="shared" si="2"/>
        <v>0</v>
      </c>
      <c r="T33" s="19">
        <f t="shared" si="3"/>
        <v>0</v>
      </c>
      <c r="U33" s="19">
        <f t="shared" si="4"/>
        <v>0</v>
      </c>
      <c r="V33" s="19">
        <f t="shared" si="5"/>
        <v>0</v>
      </c>
    </row>
    <row r="34" spans="1:23" x14ac:dyDescent="0.25">
      <c r="A34" s="26">
        <f>Wellpath!E34</f>
        <v>900</v>
      </c>
      <c r="B34" s="22">
        <v>0</v>
      </c>
      <c r="C34" s="22">
        <v>0</v>
      </c>
      <c r="D34" s="22">
        <f t="shared" si="0"/>
        <v>4.7931219674804699E-5</v>
      </c>
      <c r="E34" s="20">
        <f>Model!$W$29*((drdp!B34+drdp!K34)*'DBH-OI'!$B34+(drdp!E34+drdp!N34)*'DBH-OI'!$C34+(drdp!H34+drdp!Q34)*'DBH-OI'!$D34)</f>
        <v>0</v>
      </c>
      <c r="F34" s="20">
        <f>Model!$W$29*((drdp!C34+drdp!L34)*'DBH-OI'!$B34+(drdp!F34+drdp!O34)*'DBH-OI'!$C34+(drdp!I34+drdp!R34)*'DBH-OI'!$D34)</f>
        <v>4.9091180442141381E-3</v>
      </c>
      <c r="G34" s="20">
        <f>Model!$W$29*((drdp!D34+drdp!M34)*'DBH-OI'!$B34+(drdp!G34+drdp!P34)*'DBH-OI'!$C34+(drdp!J34+drdp!S34)*'DBH-OI'!$D34)</f>
        <v>0</v>
      </c>
      <c r="H34" s="18">
        <f>Model!$W$29*((drdp!B34)*'DBH-OI'!$B34+(drdp!E34)*'DBH-OI'!$C34+(drdp!H34)*'DBH-OI'!$D34)</f>
        <v>0</v>
      </c>
      <c r="I34" s="18">
        <f>Model!$W$29*((drdp!C34)*'DBH-OI'!$B34+(drdp!F34)*'DBH-OI'!$C34+(drdp!I34)*'DBH-OI'!$D34)</f>
        <v>2.454559022107069E-3</v>
      </c>
      <c r="J34" s="18">
        <f>Model!$W$29*((drdp!D34)*'DBH-OI'!$B34+(drdp!G34)*'DBH-OI'!$C34+(drdp!J34)*'DBH-OI'!$D34)</f>
        <v>0</v>
      </c>
      <c r="K34" s="21">
        <f>SUM(E$3:E33)+H34</f>
        <v>0</v>
      </c>
      <c r="L34" s="21">
        <f>SUM(F$3:F33)+I34</f>
        <v>3.3674072774606288E-2</v>
      </c>
      <c r="M34" s="21">
        <f>SUM(G$3:G33)+J34</f>
        <v>0</v>
      </c>
      <c r="N34" s="21"/>
      <c r="O34" s="21"/>
      <c r="P34" s="21"/>
      <c r="Q34" s="19">
        <f t="shared" si="2"/>
        <v>0</v>
      </c>
      <c r="R34" s="19">
        <f t="shared" si="2"/>
        <v>1.1339431772294805E-3</v>
      </c>
      <c r="S34" s="19">
        <f t="shared" si="2"/>
        <v>0</v>
      </c>
      <c r="T34" s="19">
        <f t="shared" si="3"/>
        <v>0</v>
      </c>
      <c r="U34" s="19">
        <f t="shared" si="4"/>
        <v>0</v>
      </c>
      <c r="V34" s="19">
        <f t="shared" si="5"/>
        <v>0</v>
      </c>
    </row>
    <row r="35" spans="1:23" x14ac:dyDescent="0.25">
      <c r="A35" s="26">
        <f>Wellpath!E35</f>
        <v>930</v>
      </c>
      <c r="B35" s="22">
        <v>0</v>
      </c>
      <c r="C35" s="22">
        <v>0</v>
      </c>
      <c r="D35" s="22">
        <f t="shared" si="0"/>
        <v>4.7931219674804699E-5</v>
      </c>
      <c r="E35" s="20">
        <f>Model!$W$29*((drdp!B35+drdp!K35)*'DBH-OI'!$B35+(drdp!E35+drdp!N35)*'DBH-OI'!$C35+(drdp!H35+drdp!Q35)*'DBH-OI'!$D35)</f>
        <v>0</v>
      </c>
      <c r="F35" s="20">
        <f>Model!$W$29*((drdp!C35+drdp!L35)*'DBH-OI'!$B35+(drdp!F35+drdp!O35)*'DBH-OI'!$C35+(drdp!I35+drdp!R35)*'DBH-OI'!$D35)</f>
        <v>5.2300598976553854E-3</v>
      </c>
      <c r="G35" s="20">
        <f>Model!$W$29*((drdp!D35+drdp!M35)*'DBH-OI'!$B35+(drdp!G35+drdp!P35)*'DBH-OI'!$C35+(drdp!J35+drdp!S35)*'DBH-OI'!$D35)</f>
        <v>0</v>
      </c>
      <c r="H35" s="18">
        <f>Model!$W$29*((drdp!B35)*'DBH-OI'!$B35+(drdp!E35)*'DBH-OI'!$C35+(drdp!H35)*'DBH-OI'!$D35)</f>
        <v>0</v>
      </c>
      <c r="I35" s="18">
        <f>Model!$W$29*((drdp!C35)*'DBH-OI'!$B35+(drdp!F35)*'DBH-OI'!$C35+(drdp!I35)*'DBH-OI'!$D35)</f>
        <v>2.6150299488276927E-3</v>
      </c>
      <c r="J35" s="18">
        <f>Model!$W$29*((drdp!D35)*'DBH-OI'!$B35+(drdp!G35)*'DBH-OI'!$C35+(drdp!J35)*'DBH-OI'!$D35)</f>
        <v>0</v>
      </c>
      <c r="K35" s="21">
        <f>SUM(E$3:E34)+H35</f>
        <v>0</v>
      </c>
      <c r="L35" s="21">
        <f>SUM(F$3:F34)+I35</f>
        <v>3.8743661745541051E-2</v>
      </c>
      <c r="M35" s="21">
        <f>SUM(G$3:G34)+J35</f>
        <v>0</v>
      </c>
      <c r="N35" s="21"/>
      <c r="O35" s="21"/>
      <c r="P35" s="21"/>
      <c r="Q35" s="19">
        <f t="shared" si="2"/>
        <v>0</v>
      </c>
      <c r="R35" s="19">
        <f t="shared" si="2"/>
        <v>1.501071325452901E-3</v>
      </c>
      <c r="S35" s="19">
        <f t="shared" si="2"/>
        <v>0</v>
      </c>
      <c r="T35" s="19">
        <f t="shared" si="3"/>
        <v>0</v>
      </c>
      <c r="U35" s="19">
        <f t="shared" si="4"/>
        <v>0</v>
      </c>
      <c r="V35" s="19">
        <f t="shared" si="5"/>
        <v>0</v>
      </c>
    </row>
    <row r="36" spans="1:23" x14ac:dyDescent="0.25">
      <c r="A36" s="26">
        <f>Wellpath!E36</f>
        <v>960</v>
      </c>
      <c r="B36" s="22">
        <v>0</v>
      </c>
      <c r="C36" s="22">
        <v>0</v>
      </c>
      <c r="D36" s="22">
        <f t="shared" si="0"/>
        <v>4.7931219674804699E-5</v>
      </c>
      <c r="E36" s="20">
        <f>Model!$W$29*((drdp!B36+drdp!K36)*'DBH-OI'!$B36+(drdp!E36+drdp!N36)*'DBH-OI'!$C36+(drdp!H36+drdp!Q36)*'DBH-OI'!$D36)</f>
        <v>0</v>
      </c>
      <c r="F36" s="20">
        <f>Model!$W$29*((drdp!C36+drdp!L36)*'DBH-OI'!$B36+(drdp!F36+drdp!O36)*'DBH-OI'!$C36+(drdp!I36+drdp!R36)*'DBH-OI'!$D36)</f>
        <v>5.5410460348242763E-3</v>
      </c>
      <c r="G36" s="20">
        <f>Model!$W$29*((drdp!D36+drdp!M36)*'DBH-OI'!$B36+(drdp!G36+drdp!P36)*'DBH-OI'!$C36+(drdp!J36+drdp!S36)*'DBH-OI'!$D36)</f>
        <v>0</v>
      </c>
      <c r="H36" s="18">
        <f>Model!$W$29*((drdp!B36)*'DBH-OI'!$B36+(drdp!E36)*'DBH-OI'!$C36+(drdp!H36)*'DBH-OI'!$D36)</f>
        <v>0</v>
      </c>
      <c r="I36" s="18">
        <f>Model!$W$29*((drdp!C36)*'DBH-OI'!$B36+(drdp!F36)*'DBH-OI'!$C36+(drdp!I36)*'DBH-OI'!$D36)</f>
        <v>2.7705230174121381E-3</v>
      </c>
      <c r="J36" s="18">
        <f>Model!$W$29*((drdp!D36)*'DBH-OI'!$B36+(drdp!G36)*'DBH-OI'!$C36+(drdp!J36)*'DBH-OI'!$D36)</f>
        <v>0</v>
      </c>
      <c r="K36" s="21">
        <f>SUM(E$3:E35)+H36</f>
        <v>0</v>
      </c>
      <c r="L36" s="21">
        <f>SUM(F$3:F35)+I36</f>
        <v>4.4129214711780877E-2</v>
      </c>
      <c r="M36" s="21">
        <f>SUM(G$3:G35)+J36</f>
        <v>0</v>
      </c>
      <c r="N36" s="21"/>
      <c r="O36" s="21"/>
      <c r="P36" s="21"/>
      <c r="Q36" s="19">
        <f t="shared" si="2"/>
        <v>0</v>
      </c>
      <c r="R36" s="19">
        <f t="shared" si="2"/>
        <v>1.9473875910784577E-3</v>
      </c>
      <c r="S36" s="19">
        <f t="shared" si="2"/>
        <v>0</v>
      </c>
      <c r="T36" s="19">
        <f t="shared" si="3"/>
        <v>0</v>
      </c>
      <c r="U36" s="19">
        <f t="shared" si="4"/>
        <v>0</v>
      </c>
      <c r="V36" s="19">
        <f t="shared" si="5"/>
        <v>0</v>
      </c>
    </row>
    <row r="37" spans="1:23" x14ac:dyDescent="0.25">
      <c r="A37" s="26">
        <f>Wellpath!E37</f>
        <v>990</v>
      </c>
      <c r="B37" s="22">
        <v>0</v>
      </c>
      <c r="C37" s="22">
        <v>0</v>
      </c>
      <c r="D37" s="22">
        <f t="shared" si="0"/>
        <v>4.7931219674804699E-5</v>
      </c>
      <c r="E37" s="20">
        <f>Model!$W$29*((drdp!B37+drdp!K37)*'DBH-OI'!$B37+(drdp!E37+drdp!N37)*'DBH-OI'!$C37+(drdp!H37+drdp!Q37)*'DBH-OI'!$D37)</f>
        <v>0</v>
      </c>
      <c r="F37" s="20">
        <f>Model!$W$29*((drdp!C37+drdp!L37)*'DBH-OI'!$B37+(drdp!F37+drdp!O37)*'DBH-OI'!$C37+(drdp!I37+drdp!R37)*'DBH-OI'!$D37)</f>
        <v>5.8414844759334082E-3</v>
      </c>
      <c r="G37" s="20">
        <f>Model!$W$29*((drdp!D37+drdp!M37)*'DBH-OI'!$B37+(drdp!G37+drdp!P37)*'DBH-OI'!$C37+(drdp!J37+drdp!S37)*'DBH-OI'!$D37)</f>
        <v>0</v>
      </c>
      <c r="H37" s="18">
        <f>Model!$W$29*((drdp!B37)*'DBH-OI'!$B37+(drdp!E37)*'DBH-OI'!$C37+(drdp!H37)*'DBH-OI'!$D37)</f>
        <v>0</v>
      </c>
      <c r="I37" s="18">
        <f>Model!$W$29*((drdp!C37)*'DBH-OI'!$B37+(drdp!F37)*'DBH-OI'!$C37+(drdp!I37)*'DBH-OI'!$D37)</f>
        <v>2.9207422379667041E-3</v>
      </c>
      <c r="J37" s="18">
        <f>Model!$W$29*((drdp!D37)*'DBH-OI'!$B37+(drdp!G37)*'DBH-OI'!$C37+(drdp!J37)*'DBH-OI'!$D37)</f>
        <v>0</v>
      </c>
      <c r="K37" s="21">
        <f>SUM(E$3:E36)+H37</f>
        <v>0</v>
      </c>
      <c r="L37" s="21">
        <f>SUM(F$3:F36)+I37</f>
        <v>4.9820479967159721E-2</v>
      </c>
      <c r="M37" s="21">
        <f>SUM(G$3:G36)+J37</f>
        <v>0</v>
      </c>
      <c r="N37" s="21"/>
      <c r="O37" s="21"/>
      <c r="P37" s="21"/>
      <c r="Q37" s="19">
        <f t="shared" si="2"/>
        <v>0</v>
      </c>
      <c r="R37" s="19">
        <f t="shared" si="2"/>
        <v>2.4820802241581632E-3</v>
      </c>
      <c r="S37" s="19">
        <f t="shared" si="2"/>
        <v>0</v>
      </c>
      <c r="T37" s="19">
        <f t="shared" si="3"/>
        <v>0</v>
      </c>
      <c r="U37" s="19">
        <f t="shared" si="4"/>
        <v>0</v>
      </c>
      <c r="V37" s="19">
        <f t="shared" si="5"/>
        <v>0</v>
      </c>
    </row>
    <row r="38" spans="1:23" x14ac:dyDescent="0.25">
      <c r="A38" s="26">
        <f>Wellpath!E38</f>
        <v>1020</v>
      </c>
      <c r="B38" s="22">
        <v>0</v>
      </c>
      <c r="C38" s="22">
        <v>0</v>
      </c>
      <c r="D38" s="22">
        <f t="shared" si="0"/>
        <v>4.7931219674804699E-5</v>
      </c>
      <c r="E38" s="20">
        <f>Model!$W$29*((drdp!B38+drdp!K38)*'DBH-OI'!$B38+(drdp!E38+drdp!N38)*'DBH-OI'!$C38+(drdp!H38+drdp!Q38)*'DBH-OI'!$D38)</f>
        <v>0</v>
      </c>
      <c r="F38" s="20">
        <f>Model!$W$29*((drdp!C38+drdp!L38)*'DBH-OI'!$B38+(drdp!F38+drdp!O38)*'DBH-OI'!$C38+(drdp!I38+drdp!R38)*'DBH-OI'!$D38)</f>
        <v>6.1308033193343296E-3</v>
      </c>
      <c r="G38" s="20">
        <f>Model!$W$29*((drdp!D38+drdp!M38)*'DBH-OI'!$B38+(drdp!G38+drdp!P38)*'DBH-OI'!$C38+(drdp!J38+drdp!S38)*'DBH-OI'!$D38)</f>
        <v>0</v>
      </c>
      <c r="H38" s="18">
        <f>Model!$W$29*((drdp!B38)*'DBH-OI'!$B38+(drdp!E38)*'DBH-OI'!$C38+(drdp!H38)*'DBH-OI'!$D38)</f>
        <v>0</v>
      </c>
      <c r="I38" s="18">
        <f>Model!$W$29*((drdp!C38)*'DBH-OI'!$B38+(drdp!F38)*'DBH-OI'!$C38+(drdp!I38)*'DBH-OI'!$D38)</f>
        <v>3.0654016596671648E-3</v>
      </c>
      <c r="J38" s="18">
        <f>Model!$W$29*((drdp!D38)*'DBH-OI'!$B38+(drdp!G38)*'DBH-OI'!$C38+(drdp!J38)*'DBH-OI'!$D38)</f>
        <v>0</v>
      </c>
      <c r="K38" s="21">
        <f>SUM(E$3:E37)+H38</f>
        <v>0</v>
      </c>
      <c r="L38" s="21">
        <f>SUM(F$3:F37)+I38</f>
        <v>5.5806623864793584E-2</v>
      </c>
      <c r="M38" s="21">
        <f>SUM(G$3:G37)+J38</f>
        <v>0</v>
      </c>
      <c r="N38" s="21"/>
      <c r="O38" s="21"/>
      <c r="P38" s="21"/>
      <c r="Q38" s="19">
        <f t="shared" si="2"/>
        <v>0</v>
      </c>
      <c r="R38" s="19">
        <f t="shared" si="2"/>
        <v>3.1143792671865489E-3</v>
      </c>
      <c r="S38" s="19">
        <f t="shared" si="2"/>
        <v>0</v>
      </c>
      <c r="T38" s="19">
        <f t="shared" si="3"/>
        <v>0</v>
      </c>
      <c r="U38" s="19">
        <f t="shared" si="4"/>
        <v>0</v>
      </c>
      <c r="V38" s="19">
        <f t="shared" si="5"/>
        <v>0</v>
      </c>
    </row>
    <row r="39" spans="1:23" x14ac:dyDescent="0.25">
      <c r="A39" s="26">
        <f>Wellpath!E39</f>
        <v>1050</v>
      </c>
      <c r="B39" s="22">
        <v>0</v>
      </c>
      <c r="C39" s="22">
        <v>0</v>
      </c>
      <c r="D39" s="22">
        <f t="shared" si="0"/>
        <v>4.7931219674804699E-5</v>
      </c>
      <c r="E39" s="20">
        <f>Model!$W$29*((drdp!B39+drdp!K39)*'DBH-OI'!$B39+(drdp!E39+drdp!N39)*'DBH-OI'!$C39+(drdp!H39+drdp!Q39)*'DBH-OI'!$D39)</f>
        <v>0</v>
      </c>
      <c r="F39" s="20">
        <f>Model!$W$29*((drdp!C39+drdp!L39)*'DBH-OI'!$B39+(drdp!F39+drdp!O39)*'DBH-OI'!$C39+(drdp!I39+drdp!R39)*'DBH-OI'!$D39)</f>
        <v>6.4084518301648144E-3</v>
      </c>
      <c r="G39" s="20">
        <f>Model!$W$29*((drdp!D39+drdp!M39)*'DBH-OI'!$B39+(drdp!G39+drdp!P39)*'DBH-OI'!$C39+(drdp!J39+drdp!S39)*'DBH-OI'!$D39)</f>
        <v>0</v>
      </c>
      <c r="H39" s="18">
        <f>Model!$W$29*((drdp!B39)*'DBH-OI'!$B39+(drdp!E39)*'DBH-OI'!$C39+(drdp!H39)*'DBH-OI'!$D39)</f>
        <v>0</v>
      </c>
      <c r="I39" s="18">
        <f>Model!$W$29*((drdp!C39)*'DBH-OI'!$B39+(drdp!F39)*'DBH-OI'!$C39+(drdp!I39)*'DBH-OI'!$D39)</f>
        <v>3.2042259150824072E-3</v>
      </c>
      <c r="J39" s="18">
        <f>Model!$W$29*((drdp!D39)*'DBH-OI'!$B39+(drdp!G39)*'DBH-OI'!$C39+(drdp!J39)*'DBH-OI'!$D39)</f>
        <v>0</v>
      </c>
      <c r="K39" s="21">
        <f>SUM(E$3:E38)+H39</f>
        <v>0</v>
      </c>
      <c r="L39" s="21">
        <f>SUM(F$3:F38)+I39</f>
        <v>6.2076251439543151E-2</v>
      </c>
      <c r="M39" s="21">
        <f>SUM(G$3:G38)+J39</f>
        <v>0</v>
      </c>
      <c r="N39" s="21"/>
      <c r="O39" s="21"/>
      <c r="P39" s="21"/>
      <c r="Q39" s="19">
        <f t="shared" si="2"/>
        <v>0</v>
      </c>
      <c r="R39" s="19">
        <f t="shared" si="2"/>
        <v>3.8534609927853829E-3</v>
      </c>
      <c r="S39" s="19">
        <f t="shared" si="2"/>
        <v>0</v>
      </c>
      <c r="T39" s="19">
        <f t="shared" si="3"/>
        <v>0</v>
      </c>
      <c r="U39" s="19">
        <f t="shared" si="4"/>
        <v>0</v>
      </c>
      <c r="V39" s="19">
        <f t="shared" si="5"/>
        <v>0</v>
      </c>
    </row>
    <row r="40" spans="1:23" x14ac:dyDescent="0.25">
      <c r="A40" s="26">
        <f>Wellpath!E40</f>
        <v>1080</v>
      </c>
      <c r="B40" s="22">
        <v>0</v>
      </c>
      <c r="C40" s="22">
        <v>0</v>
      </c>
      <c r="D40" s="22">
        <f t="shared" si="0"/>
        <v>4.7931219674804699E-5</v>
      </c>
      <c r="E40" s="20">
        <f>Model!$W$29*((drdp!B40+drdp!K40)*'DBH-OI'!$B40+(drdp!E40+drdp!N40)*'DBH-OI'!$C40+(drdp!H40+drdp!Q40)*'DBH-OI'!$D40)</f>
        <v>0</v>
      </c>
      <c r="F40" s="20">
        <f>Model!$W$29*((drdp!C40+drdp!L40)*'DBH-OI'!$B40+(drdp!F40+drdp!O40)*'DBH-OI'!$C40+(drdp!I40+drdp!R40)*'DBH-OI'!$D40)</f>
        <v>5.5615845739199902E-3</v>
      </c>
      <c r="G40" s="20">
        <f>Model!$W$29*((drdp!D40+drdp!M40)*'DBH-OI'!$B40+(drdp!G40+drdp!P40)*'DBH-OI'!$C40+(drdp!J40+drdp!S40)*'DBH-OI'!$D40)</f>
        <v>0</v>
      </c>
      <c r="H40" s="18">
        <f>Model!$W$29*((drdp!B40)*'DBH-OI'!$B40+(drdp!E40)*'DBH-OI'!$C40+(drdp!H40)*'DBH-OI'!$D40)</f>
        <v>0</v>
      </c>
      <c r="I40" s="18">
        <f>Model!$W$29*((drdp!C40)*'DBH-OI'!$B40+(drdp!F40)*'DBH-OI'!$C40+(drdp!I40)*'DBH-OI'!$D40)</f>
        <v>3.3369507443519945E-3</v>
      </c>
      <c r="J40" s="18">
        <f>Model!$W$29*((drdp!D40)*'DBH-OI'!$B40+(drdp!G40)*'DBH-OI'!$C40+(drdp!J40)*'DBH-OI'!$D40)</f>
        <v>0</v>
      </c>
      <c r="K40" s="21">
        <f>SUM(E$3:E39)+H40</f>
        <v>0</v>
      </c>
      <c r="L40" s="21">
        <f>SUM(F$3:F39)+I40</f>
        <v>6.8617428098977543E-2</v>
      </c>
      <c r="M40" s="21">
        <f>SUM(G$3:G39)+J40</f>
        <v>0</v>
      </c>
      <c r="N40" s="21"/>
      <c r="O40" s="21"/>
      <c r="P40" s="21"/>
      <c r="Q40" s="19">
        <f t="shared" si="2"/>
        <v>0</v>
      </c>
      <c r="R40" s="19">
        <f t="shared" si="2"/>
        <v>4.7083514389183526E-3</v>
      </c>
      <c r="S40" s="19">
        <f t="shared" si="2"/>
        <v>0</v>
      </c>
      <c r="T40" s="19">
        <f t="shared" si="3"/>
        <v>0</v>
      </c>
      <c r="U40" s="19">
        <f t="shared" si="4"/>
        <v>0</v>
      </c>
      <c r="V40" s="19">
        <f t="shared" si="5"/>
        <v>0</v>
      </c>
    </row>
    <row r="41" spans="1:23" x14ac:dyDescent="0.25">
      <c r="A41" s="26">
        <f>Wellpath!E41</f>
        <v>1100</v>
      </c>
      <c r="B41" s="22">
        <v>0</v>
      </c>
      <c r="C41" s="22">
        <v>0</v>
      </c>
      <c r="D41" s="22">
        <f t="shared" si="0"/>
        <v>4.7931219674804699E-5</v>
      </c>
      <c r="E41" s="20">
        <f>Model!$W$29*((drdp!B41+drdp!K41)*'DBH-OI'!$B41+(drdp!E41+drdp!N41)*'DBH-OI'!$C41+(drdp!H41+drdp!Q41)*'DBH-OI'!$D41)</f>
        <v>0</v>
      </c>
      <c r="F41" s="20">
        <f>Model!$W$29*((drdp!C41+drdp!L41)*'DBH-OI'!$B41+(drdp!F41+drdp!O41)*'DBH-OI'!$C41+(drdp!I41+drdp!R41)*'DBH-OI'!$D41)</f>
        <v>3.4220871975172043E-3</v>
      </c>
      <c r="G41" s="20">
        <f>Model!$W$29*((drdp!D41+drdp!M41)*'DBH-OI'!$B41+(drdp!G41+drdp!P41)*'DBH-OI'!$C41+(drdp!J41+drdp!S41)*'DBH-OI'!$D41)</f>
        <v>0</v>
      </c>
      <c r="H41" s="18">
        <f>Model!$W$29*((drdp!B41)*'DBH-OI'!$B41+(drdp!E41)*'DBH-OI'!$C41+(drdp!H41)*'DBH-OI'!$D41)</f>
        <v>0</v>
      </c>
      <c r="I41" s="18">
        <f>Model!$W$29*((drdp!C41)*'DBH-OI'!$B41+(drdp!F41)*'DBH-OI'!$C41+(drdp!I41)*'DBH-OI'!$D41)</f>
        <v>2.2813914650114697E-3</v>
      </c>
      <c r="J41" s="18">
        <f>Model!$W$29*((drdp!D41)*'DBH-OI'!$B41+(drdp!G41)*'DBH-OI'!$C41+(drdp!J41)*'DBH-OI'!$D41)</f>
        <v>0</v>
      </c>
      <c r="K41" s="21">
        <f>SUM(E$3:E40)+H41</f>
        <v>0</v>
      </c>
      <c r="L41" s="21">
        <f>SUM(F$3:F40)+I41</f>
        <v>7.3123453393557011E-2</v>
      </c>
      <c r="M41" s="21">
        <f>SUM(G$3:G40)+J41</f>
        <v>0</v>
      </c>
      <c r="N41" s="21"/>
      <c r="O41" s="21"/>
      <c r="P41" s="21"/>
      <c r="Q41" s="19">
        <f t="shared" si="2"/>
        <v>0</v>
      </c>
      <c r="R41" s="19">
        <f t="shared" si="2"/>
        <v>5.3470394361997044E-3</v>
      </c>
      <c r="S41" s="19">
        <f t="shared" si="2"/>
        <v>0</v>
      </c>
      <c r="T41" s="19">
        <f t="shared" si="3"/>
        <v>0</v>
      </c>
      <c r="U41" s="19">
        <f t="shared" si="4"/>
        <v>0</v>
      </c>
      <c r="V41" s="19">
        <f t="shared" si="5"/>
        <v>0</v>
      </c>
    </row>
    <row r="42" spans="1:23" x14ac:dyDescent="0.25">
      <c r="A42" s="26">
        <f>Wellpath!E42</f>
        <v>1110</v>
      </c>
      <c r="B42" s="22">
        <v>0</v>
      </c>
      <c r="C42" s="22">
        <v>0</v>
      </c>
      <c r="D42" s="22">
        <f t="shared" si="0"/>
        <v>4.7931219674804699E-5</v>
      </c>
      <c r="E42" s="20">
        <f>Model!$W$29*((drdp!B42+drdp!K42)*'DBH-OI'!$B42+(drdp!E42+drdp!N42)*'DBH-OI'!$C42+(drdp!H42+drdp!Q42)*'DBH-OI'!$D42)</f>
        <v>0</v>
      </c>
      <c r="F42" s="20">
        <f>Model!$W$29*((drdp!C42+drdp!L42)*'DBH-OI'!$B42+(drdp!F42+drdp!O42)*'DBH-OI'!$C42+(drdp!I42+drdp!R42)*'DBH-OI'!$D42)</f>
        <v>4.5627829300229393E-3</v>
      </c>
      <c r="G42" s="20">
        <f>Model!$W$29*((drdp!D42+drdp!M42)*'DBH-OI'!$B42+(drdp!G42+drdp!P42)*'DBH-OI'!$C42+(drdp!J42+drdp!S42)*'DBH-OI'!$D42)</f>
        <v>0</v>
      </c>
      <c r="H42" s="18">
        <f>Model!$W$29*((drdp!B42)*'DBH-OI'!$B42+(drdp!E42)*'DBH-OI'!$C42+(drdp!H42)*'DBH-OI'!$D42)</f>
        <v>0</v>
      </c>
      <c r="I42" s="18">
        <f>Model!$W$29*((drdp!C42)*'DBH-OI'!$B42+(drdp!F42)*'DBH-OI'!$C42+(drdp!I42)*'DBH-OI'!$D42)</f>
        <v>1.1406957325057348E-3</v>
      </c>
      <c r="J42" s="18">
        <f>Model!$W$29*((drdp!D42)*'DBH-OI'!$B42+(drdp!G42)*'DBH-OI'!$C42+(drdp!J42)*'DBH-OI'!$D42)</f>
        <v>0</v>
      </c>
      <c r="K42" s="21">
        <f>SUM(E$3:E41)+H42</f>
        <v>0</v>
      </c>
      <c r="L42" s="21">
        <f>SUM(F$3:F41)+I42</f>
        <v>7.5404844858568479E-2</v>
      </c>
      <c r="M42" s="21">
        <f>SUM(G$3:G41)+J42</f>
        <v>0</v>
      </c>
      <c r="N42" s="21"/>
      <c r="O42" s="21"/>
      <c r="P42" s="21"/>
      <c r="Q42" s="19">
        <f t="shared" si="2"/>
        <v>0</v>
      </c>
      <c r="R42" s="19">
        <f t="shared" si="2"/>
        <v>5.6858906281447808E-3</v>
      </c>
      <c r="S42" s="19">
        <f t="shared" si="2"/>
        <v>0</v>
      </c>
      <c r="T42" s="19">
        <f t="shared" si="3"/>
        <v>0</v>
      </c>
      <c r="U42" s="19">
        <f t="shared" si="4"/>
        <v>0</v>
      </c>
      <c r="V42" s="19">
        <f t="shared" si="5"/>
        <v>0</v>
      </c>
    </row>
    <row r="43" spans="1:23" x14ac:dyDescent="0.25">
      <c r="A43" s="26">
        <f>Wellpath!E43</f>
        <v>1140</v>
      </c>
      <c r="B43" s="22">
        <v>0</v>
      </c>
      <c r="C43" s="22">
        <v>0</v>
      </c>
      <c r="D43" s="22">
        <f t="shared" si="0"/>
        <v>4.7931219674804699E-5</v>
      </c>
      <c r="E43" s="20">
        <f>Model!$W$29*((drdp!B43+drdp!K43)*'DBH-OI'!$B43+(drdp!E43+drdp!N43)*'DBH-OI'!$C43+(drdp!H43+drdp!Q43)*'DBH-OI'!$D43)</f>
        <v>0</v>
      </c>
      <c r="F43" s="20">
        <f>Model!$W$29*((drdp!C43+drdp!L43)*'DBH-OI'!$B43+(drdp!F43+drdp!O43)*'DBH-OI'!$C43+(drdp!I43+drdp!R43)*'DBH-OI'!$D43)</f>
        <v>6.8441743950344086E-3</v>
      </c>
      <c r="G43" s="20">
        <f>Model!$W$29*((drdp!D43+drdp!M43)*'DBH-OI'!$B43+(drdp!G43+drdp!P43)*'DBH-OI'!$C43+(drdp!J43+drdp!S43)*'DBH-OI'!$D43)</f>
        <v>0</v>
      </c>
      <c r="H43" s="18">
        <f>Model!$W$29*((drdp!B43)*'DBH-OI'!$B43+(drdp!E43)*'DBH-OI'!$C43+(drdp!H43)*'DBH-OI'!$D43)</f>
        <v>0</v>
      </c>
      <c r="I43" s="18">
        <f>Model!$W$29*((drdp!C43)*'DBH-OI'!$B43+(drdp!F43)*'DBH-OI'!$C43+(drdp!I43)*'DBH-OI'!$D43)</f>
        <v>3.4220871975172043E-3</v>
      </c>
      <c r="J43" s="18">
        <f>Model!$W$29*((drdp!D43)*'DBH-OI'!$B43+(drdp!G43)*'DBH-OI'!$C43+(drdp!J43)*'DBH-OI'!$D43)</f>
        <v>0</v>
      </c>
      <c r="K43" s="21">
        <f>SUM(E$3:E42)+H43</f>
        <v>0</v>
      </c>
      <c r="L43" s="21">
        <f>SUM(F$3:F42)+I43</f>
        <v>8.2249019253602881E-2</v>
      </c>
      <c r="M43" s="21">
        <f>SUM(G$3:G42)+J43</f>
        <v>0</v>
      </c>
      <c r="N43" s="21"/>
      <c r="O43" s="21"/>
      <c r="P43" s="21"/>
      <c r="Q43" s="19">
        <f t="shared" si="2"/>
        <v>0</v>
      </c>
      <c r="R43" s="19">
        <f t="shared" si="2"/>
        <v>6.7649011681795374E-3</v>
      </c>
      <c r="S43" s="19">
        <f t="shared" si="2"/>
        <v>0</v>
      </c>
      <c r="T43" s="19">
        <f t="shared" si="3"/>
        <v>0</v>
      </c>
      <c r="U43" s="19">
        <f t="shared" si="4"/>
        <v>0</v>
      </c>
      <c r="V43" s="19">
        <f t="shared" si="5"/>
        <v>0</v>
      </c>
      <c r="W43" s="10" t="s">
        <v>62</v>
      </c>
    </row>
    <row r="44" spans="1:23" s="36" customFormat="1" x14ac:dyDescent="0.25">
      <c r="A44" s="26">
        <f>Wellpath!E44</f>
        <v>1170</v>
      </c>
      <c r="B44" s="22">
        <v>0</v>
      </c>
      <c r="C44" s="22">
        <v>0</v>
      </c>
      <c r="D44" s="22">
        <f t="shared" si="0"/>
        <v>4.7931219674804699E-5</v>
      </c>
      <c r="E44" s="20">
        <f>Model!$W$29*((drdp!B44+drdp!K44)*'DBH-OI'!$B44+(drdp!E44+drdp!N44)*'DBH-OI'!$C44+(drdp!H44+drdp!Q44)*'DBH-OI'!$D44)</f>
        <v>0</v>
      </c>
      <c r="F44" s="20">
        <f>Model!$W$29*((drdp!C44+drdp!L44)*'DBH-OI'!$B44+(drdp!F44+drdp!O44)*'DBH-OI'!$C44+(drdp!I44+drdp!R44)*'DBH-OI'!$D44)</f>
        <v>6.8441743950344086E-3</v>
      </c>
      <c r="G44" s="20">
        <f>Model!$W$29*((drdp!D44+drdp!M44)*'DBH-OI'!$B44+(drdp!G44+drdp!P44)*'DBH-OI'!$C44+(drdp!J44+drdp!S44)*'DBH-OI'!$D44)</f>
        <v>0</v>
      </c>
      <c r="H44" s="32">
        <f>Model!$W$29*((drdp!B44)*'DBH-OI'!$B44+(drdp!E44)*'DBH-OI'!$C44+(drdp!H44)*'DBH-OI'!$D44)</f>
        <v>0</v>
      </c>
      <c r="I44" s="32">
        <f>Model!$W$29*((drdp!C44)*'DBH-OI'!$B44+(drdp!F44)*'DBH-OI'!$C44+(drdp!I44)*'DBH-OI'!$D44)</f>
        <v>3.4220871975172043E-3</v>
      </c>
      <c r="J44" s="32">
        <f>Model!$W$29*((drdp!D44)*'DBH-OI'!$B44+(drdp!G44)*'DBH-OI'!$C44+(drdp!J44)*'DBH-OI'!$D44)</f>
        <v>0</v>
      </c>
      <c r="K44" s="34">
        <f>SUM(E$3:E43)+H44</f>
        <v>0</v>
      </c>
      <c r="L44" s="34">
        <f>SUM(F$3:F43)+I44</f>
        <v>8.9093193648637284E-2</v>
      </c>
      <c r="M44" s="34">
        <f>SUM(G$3:G43)+J44</f>
        <v>0</v>
      </c>
      <c r="N44" s="34"/>
      <c r="O44" s="34"/>
      <c r="P44" s="34"/>
      <c r="Q44" s="35">
        <f t="shared" si="2"/>
        <v>0</v>
      </c>
      <c r="R44" s="35">
        <f t="shared" si="2"/>
        <v>7.9375971545135836E-3</v>
      </c>
      <c r="S44" s="35">
        <f t="shared" si="2"/>
        <v>0</v>
      </c>
      <c r="T44" s="35">
        <f t="shared" si="3"/>
        <v>0</v>
      </c>
      <c r="U44" s="35">
        <f t="shared" si="4"/>
        <v>0</v>
      </c>
      <c r="V44" s="35">
        <f t="shared" si="5"/>
        <v>0</v>
      </c>
    </row>
    <row r="45" spans="1:23" x14ac:dyDescent="0.25">
      <c r="A45" s="26">
        <f>Wellpath!E45</f>
        <v>1200</v>
      </c>
      <c r="B45" s="22">
        <v>0</v>
      </c>
      <c r="C45" s="22">
        <v>0</v>
      </c>
      <c r="D45" s="22">
        <f t="shared" si="0"/>
        <v>4.7931219674804699E-5</v>
      </c>
      <c r="E45" s="20">
        <f>Model!$W$29*((drdp!B45+drdp!K45)*'DBH-OI'!$B45+(drdp!E45+drdp!N45)*'DBH-OI'!$C45+(drdp!H45+drdp!Q45)*'DBH-OI'!$D45)</f>
        <v>0</v>
      </c>
      <c r="F45" s="20">
        <f>Model!$W$29*((drdp!C45+drdp!L45)*'DBH-OI'!$B45+(drdp!F45+drdp!O45)*'DBH-OI'!$C45+(drdp!I45+drdp!R45)*'DBH-OI'!$D45)</f>
        <v>6.8441743950344086E-3</v>
      </c>
      <c r="G45" s="20">
        <f>Model!$W$29*((drdp!D45+drdp!M45)*'DBH-OI'!$B45+(drdp!G45+drdp!P45)*'DBH-OI'!$C45+(drdp!J45+drdp!S45)*'DBH-OI'!$D45)</f>
        <v>0</v>
      </c>
      <c r="H45" s="18">
        <f>Model!$W$29*((drdp!B45)*'DBH-OI'!$B45+(drdp!E45)*'DBH-OI'!$C45+(drdp!H45)*'DBH-OI'!$D45)</f>
        <v>0</v>
      </c>
      <c r="I45" s="18">
        <f>Model!$W$29*((drdp!C45)*'DBH-OI'!$B45+(drdp!F45)*'DBH-OI'!$C45+(drdp!I45)*'DBH-OI'!$D45)</f>
        <v>3.4220871975172043E-3</v>
      </c>
      <c r="J45" s="18">
        <f>Model!$W$29*((drdp!D45)*'DBH-OI'!$B45+(drdp!G45)*'DBH-OI'!$C45+(drdp!J45)*'DBH-OI'!$D45)</f>
        <v>0</v>
      </c>
      <c r="K45" s="21">
        <f>SUM(E$3:E44)+H45</f>
        <v>0</v>
      </c>
      <c r="L45" s="21">
        <f>SUM(F$3:F44)+I45</f>
        <v>9.5937368043671686E-2</v>
      </c>
      <c r="M45" s="21">
        <f>SUM(G$3:G44)+J45</f>
        <v>0</v>
      </c>
      <c r="N45" s="21"/>
      <c r="O45" s="21"/>
      <c r="P45" s="21"/>
      <c r="Q45" s="19">
        <f t="shared" si="2"/>
        <v>0</v>
      </c>
      <c r="R45" s="19">
        <f t="shared" si="2"/>
        <v>9.2039785871469177E-3</v>
      </c>
      <c r="S45" s="19">
        <f t="shared" si="2"/>
        <v>0</v>
      </c>
      <c r="T45" s="19">
        <f t="shared" si="3"/>
        <v>0</v>
      </c>
      <c r="U45" s="19">
        <f t="shared" si="4"/>
        <v>0</v>
      </c>
      <c r="V45" s="19">
        <f t="shared" si="5"/>
        <v>0</v>
      </c>
    </row>
    <row r="46" spans="1:23" x14ac:dyDescent="0.25">
      <c r="A46" s="26">
        <f>Wellpath!E46</f>
        <v>1230</v>
      </c>
      <c r="B46" s="22">
        <v>0</v>
      </c>
      <c r="C46" s="22">
        <v>0</v>
      </c>
      <c r="D46" s="22">
        <f t="shared" si="0"/>
        <v>4.7931219674804699E-5</v>
      </c>
      <c r="E46" s="20">
        <f>Model!$W$29*((drdp!B46+drdp!K46)*'DBH-OI'!$B46+(drdp!E46+drdp!N46)*'DBH-OI'!$C46+(drdp!H46+drdp!Q46)*'DBH-OI'!$D46)</f>
        <v>0</v>
      </c>
      <c r="F46" s="20">
        <f>Model!$W$29*((drdp!C46+drdp!L46)*'DBH-OI'!$B46+(drdp!F46+drdp!O46)*'DBH-OI'!$C46+(drdp!I46+drdp!R46)*'DBH-OI'!$D46)</f>
        <v>6.8441743950344086E-3</v>
      </c>
      <c r="G46" s="20">
        <f>Model!$W$29*((drdp!D46+drdp!M46)*'DBH-OI'!$B46+(drdp!G46+drdp!P46)*'DBH-OI'!$C46+(drdp!J46+drdp!S46)*'DBH-OI'!$D46)</f>
        <v>0</v>
      </c>
      <c r="H46" s="18">
        <f>Model!$W$29*((drdp!B46)*'DBH-OI'!$B46+(drdp!E46)*'DBH-OI'!$C46+(drdp!H46)*'DBH-OI'!$D46)</f>
        <v>0</v>
      </c>
      <c r="I46" s="18">
        <f>Model!$W$29*((drdp!C46)*'DBH-OI'!$B46+(drdp!F46)*'DBH-OI'!$C46+(drdp!I46)*'DBH-OI'!$D46)</f>
        <v>3.4220871975172043E-3</v>
      </c>
      <c r="J46" s="18">
        <f>Model!$W$29*((drdp!D46)*'DBH-OI'!$B46+(drdp!G46)*'DBH-OI'!$C46+(drdp!J46)*'DBH-OI'!$D46)</f>
        <v>0</v>
      </c>
      <c r="K46" s="21">
        <f>SUM(E$3:E45)+H46</f>
        <v>0</v>
      </c>
      <c r="L46" s="21">
        <f>SUM(F$3:F45)+I46</f>
        <v>0.10278154243870609</v>
      </c>
      <c r="M46" s="21">
        <f>SUM(G$3:G45)+J46</f>
        <v>0</v>
      </c>
      <c r="N46" s="21"/>
      <c r="O46" s="21"/>
      <c r="P46" s="21"/>
      <c r="Q46" s="19">
        <f t="shared" si="2"/>
        <v>0</v>
      </c>
      <c r="R46" s="19">
        <f t="shared" si="2"/>
        <v>1.0564045466079541E-2</v>
      </c>
      <c r="S46" s="19">
        <f t="shared" si="2"/>
        <v>0</v>
      </c>
      <c r="T46" s="19">
        <f t="shared" si="3"/>
        <v>0</v>
      </c>
      <c r="U46" s="19">
        <f t="shared" si="4"/>
        <v>0</v>
      </c>
      <c r="V46" s="19">
        <f t="shared" si="5"/>
        <v>0</v>
      </c>
    </row>
    <row r="47" spans="1:23" x14ac:dyDescent="0.25">
      <c r="A47" s="26">
        <f>Wellpath!E47</f>
        <v>1260</v>
      </c>
      <c r="B47" s="22">
        <v>0</v>
      </c>
      <c r="C47" s="22">
        <v>0</v>
      </c>
      <c r="D47" s="22">
        <f t="shared" si="0"/>
        <v>4.7931219674804699E-5</v>
      </c>
      <c r="E47" s="20">
        <f>Model!$W$29*((drdp!B47+drdp!K47)*'DBH-OI'!$B47+(drdp!E47+drdp!N47)*'DBH-OI'!$C47+(drdp!H47+drdp!Q47)*'DBH-OI'!$D47)</f>
        <v>0</v>
      </c>
      <c r="F47" s="20">
        <f>Model!$W$29*((drdp!C47+drdp!L47)*'DBH-OI'!$B47+(drdp!F47+drdp!O47)*'DBH-OI'!$C47+(drdp!I47+drdp!R47)*'DBH-OI'!$D47)</f>
        <v>6.8441743950344086E-3</v>
      </c>
      <c r="G47" s="20">
        <f>Model!$W$29*((drdp!D47+drdp!M47)*'DBH-OI'!$B47+(drdp!G47+drdp!P47)*'DBH-OI'!$C47+(drdp!J47+drdp!S47)*'DBH-OI'!$D47)</f>
        <v>0</v>
      </c>
      <c r="H47" s="18">
        <f>Model!$W$29*((drdp!B47)*'DBH-OI'!$B47+(drdp!E47)*'DBH-OI'!$C47+(drdp!H47)*'DBH-OI'!$D47)</f>
        <v>0</v>
      </c>
      <c r="I47" s="18">
        <f>Model!$W$29*((drdp!C47)*'DBH-OI'!$B47+(drdp!F47)*'DBH-OI'!$C47+(drdp!I47)*'DBH-OI'!$D47)</f>
        <v>3.4220871975172043E-3</v>
      </c>
      <c r="J47" s="18">
        <f>Model!$W$29*((drdp!D47)*'DBH-OI'!$B47+(drdp!G47)*'DBH-OI'!$C47+(drdp!J47)*'DBH-OI'!$D47)</f>
        <v>0</v>
      </c>
      <c r="K47" s="21">
        <f>SUM(E$3:E46)+H47</f>
        <v>0</v>
      </c>
      <c r="L47" s="21">
        <f>SUM(F$3:F46)+I47</f>
        <v>0.10962571683374049</v>
      </c>
      <c r="M47" s="21">
        <f>SUM(G$3:G46)+J47</f>
        <v>0</v>
      </c>
      <c r="N47" s="21"/>
      <c r="O47" s="21"/>
      <c r="P47" s="21"/>
      <c r="Q47" s="19">
        <f t="shared" si="2"/>
        <v>0</v>
      </c>
      <c r="R47" s="19">
        <f t="shared" si="2"/>
        <v>1.2017797791311454E-2</v>
      </c>
      <c r="S47" s="19">
        <f t="shared" si="2"/>
        <v>0</v>
      </c>
      <c r="T47" s="19">
        <f t="shared" si="3"/>
        <v>0</v>
      </c>
      <c r="U47" s="19">
        <f t="shared" si="4"/>
        <v>0</v>
      </c>
      <c r="V47" s="19">
        <f t="shared" si="5"/>
        <v>0</v>
      </c>
    </row>
    <row r="48" spans="1:23" x14ac:dyDescent="0.25">
      <c r="A48" s="26">
        <f>Wellpath!E48</f>
        <v>1290</v>
      </c>
      <c r="B48" s="22">
        <v>0</v>
      </c>
      <c r="C48" s="22">
        <v>0</v>
      </c>
      <c r="D48" s="22">
        <f t="shared" si="0"/>
        <v>4.7931219674804699E-5</v>
      </c>
      <c r="E48" s="20">
        <f>Model!$W$29*((drdp!B48+drdp!K48)*'DBH-OI'!$B48+(drdp!E48+drdp!N48)*'DBH-OI'!$C48+(drdp!H48+drdp!Q48)*'DBH-OI'!$D48)</f>
        <v>0</v>
      </c>
      <c r="F48" s="20">
        <f>Model!$W$29*((drdp!C48+drdp!L48)*'DBH-OI'!$B48+(drdp!F48+drdp!O48)*'DBH-OI'!$C48+(drdp!I48+drdp!R48)*'DBH-OI'!$D48)</f>
        <v>6.8441743950344086E-3</v>
      </c>
      <c r="G48" s="20">
        <f>Model!$W$29*((drdp!D48+drdp!M48)*'DBH-OI'!$B48+(drdp!G48+drdp!P48)*'DBH-OI'!$C48+(drdp!J48+drdp!S48)*'DBH-OI'!$D48)</f>
        <v>0</v>
      </c>
      <c r="H48" s="18">
        <f>Model!$W$29*((drdp!B48)*'DBH-OI'!$B48+(drdp!E48)*'DBH-OI'!$C48+(drdp!H48)*'DBH-OI'!$D48)</f>
        <v>0</v>
      </c>
      <c r="I48" s="18">
        <f>Model!$W$29*((drdp!C48)*'DBH-OI'!$B48+(drdp!F48)*'DBH-OI'!$C48+(drdp!I48)*'DBH-OI'!$D48)</f>
        <v>3.4220871975172043E-3</v>
      </c>
      <c r="J48" s="18">
        <f>Model!$W$29*((drdp!D48)*'DBH-OI'!$B48+(drdp!G48)*'DBH-OI'!$C48+(drdp!J48)*'DBH-OI'!$D48)</f>
        <v>0</v>
      </c>
      <c r="K48" s="21">
        <f>SUM(E$3:E47)+H48</f>
        <v>0</v>
      </c>
      <c r="L48" s="21">
        <f>SUM(F$3:F47)+I48</f>
        <v>0.11646989122877489</v>
      </c>
      <c r="M48" s="21">
        <f>SUM(G$3:G47)+J48</f>
        <v>0</v>
      </c>
      <c r="N48" s="21"/>
      <c r="O48" s="21"/>
      <c r="P48" s="21"/>
      <c r="Q48" s="19">
        <f t="shared" si="2"/>
        <v>0</v>
      </c>
      <c r="R48" s="19">
        <f t="shared" si="2"/>
        <v>1.3565235562842655E-2</v>
      </c>
      <c r="S48" s="19">
        <f t="shared" si="2"/>
        <v>0</v>
      </c>
      <c r="T48" s="19">
        <f t="shared" si="3"/>
        <v>0</v>
      </c>
      <c r="U48" s="19">
        <f t="shared" si="4"/>
        <v>0</v>
      </c>
      <c r="V48" s="19">
        <f t="shared" si="5"/>
        <v>0</v>
      </c>
    </row>
    <row r="49" spans="1:22" x14ac:dyDescent="0.25">
      <c r="A49" s="26">
        <f>Wellpath!E49</f>
        <v>1320</v>
      </c>
      <c r="B49" s="22">
        <v>0</v>
      </c>
      <c r="C49" s="22">
        <v>0</v>
      </c>
      <c r="D49" s="22">
        <f t="shared" si="0"/>
        <v>4.7931219674804699E-5</v>
      </c>
      <c r="E49" s="20">
        <f>Model!$W$29*((drdp!B49+drdp!K49)*'DBH-OI'!$B49+(drdp!E49+drdp!N49)*'DBH-OI'!$C49+(drdp!H49+drdp!Q49)*'DBH-OI'!$D49)</f>
        <v>0</v>
      </c>
      <c r="F49" s="20">
        <f>Model!$W$29*((drdp!C49+drdp!L49)*'DBH-OI'!$B49+(drdp!F49+drdp!O49)*'DBH-OI'!$C49+(drdp!I49+drdp!R49)*'DBH-OI'!$D49)</f>
        <v>6.8441743950344086E-3</v>
      </c>
      <c r="G49" s="20">
        <f>Model!$W$29*((drdp!D49+drdp!M49)*'DBH-OI'!$B49+(drdp!G49+drdp!P49)*'DBH-OI'!$C49+(drdp!J49+drdp!S49)*'DBH-OI'!$D49)</f>
        <v>0</v>
      </c>
      <c r="H49" s="18">
        <f>Model!$W$29*((drdp!B49)*'DBH-OI'!$B49+(drdp!E49)*'DBH-OI'!$C49+(drdp!H49)*'DBH-OI'!$D49)</f>
        <v>0</v>
      </c>
      <c r="I49" s="18">
        <f>Model!$W$29*((drdp!C49)*'DBH-OI'!$B49+(drdp!F49)*'DBH-OI'!$C49+(drdp!I49)*'DBH-OI'!$D49)</f>
        <v>3.4220871975172043E-3</v>
      </c>
      <c r="J49" s="18">
        <f>Model!$W$29*((drdp!D49)*'DBH-OI'!$B49+(drdp!G49)*'DBH-OI'!$C49+(drdp!J49)*'DBH-OI'!$D49)</f>
        <v>0</v>
      </c>
      <c r="K49" s="21">
        <f>SUM(E$3:E48)+H49</f>
        <v>0</v>
      </c>
      <c r="L49" s="21">
        <f>SUM(F$3:F48)+I49</f>
        <v>0.1233140656238093</v>
      </c>
      <c r="M49" s="21">
        <f>SUM(G$3:G48)+J49</f>
        <v>0</v>
      </c>
      <c r="N49" s="21"/>
      <c r="O49" s="21"/>
      <c r="P49" s="21"/>
      <c r="Q49" s="19">
        <f t="shared" si="2"/>
        <v>0</v>
      </c>
      <c r="R49" s="19">
        <f t="shared" si="2"/>
        <v>1.5206358780673146E-2</v>
      </c>
      <c r="S49" s="19">
        <f t="shared" si="2"/>
        <v>0</v>
      </c>
      <c r="T49" s="19">
        <f t="shared" si="3"/>
        <v>0</v>
      </c>
      <c r="U49" s="19">
        <f t="shared" si="4"/>
        <v>0</v>
      </c>
      <c r="V49" s="19">
        <f t="shared" si="5"/>
        <v>0</v>
      </c>
    </row>
    <row r="50" spans="1:22" x14ac:dyDescent="0.25">
      <c r="A50" s="26">
        <f>Wellpath!E50</f>
        <v>1350</v>
      </c>
      <c r="B50" s="22">
        <v>0</v>
      </c>
      <c r="C50" s="22">
        <v>0</v>
      </c>
      <c r="D50" s="22">
        <f t="shared" si="0"/>
        <v>4.7931219674804699E-5</v>
      </c>
      <c r="E50" s="20">
        <f>Model!$W$29*((drdp!B50+drdp!K50)*'DBH-OI'!$B50+(drdp!E50+drdp!N50)*'DBH-OI'!$C50+(drdp!H50+drdp!Q50)*'DBH-OI'!$D50)</f>
        <v>0</v>
      </c>
      <c r="F50" s="20">
        <f>Model!$W$29*((drdp!C50+drdp!L50)*'DBH-OI'!$B50+(drdp!F50+drdp!O50)*'DBH-OI'!$C50+(drdp!I50+drdp!R50)*'DBH-OI'!$D50)</f>
        <v>6.8441743950344086E-3</v>
      </c>
      <c r="G50" s="20">
        <f>Model!$W$29*((drdp!D50+drdp!M50)*'DBH-OI'!$B50+(drdp!G50+drdp!P50)*'DBH-OI'!$C50+(drdp!J50+drdp!S50)*'DBH-OI'!$D50)</f>
        <v>0</v>
      </c>
      <c r="H50" s="18">
        <f>Model!$W$29*((drdp!B50)*'DBH-OI'!$B50+(drdp!E50)*'DBH-OI'!$C50+(drdp!H50)*'DBH-OI'!$D50)</f>
        <v>0</v>
      </c>
      <c r="I50" s="18">
        <f>Model!$W$29*((drdp!C50)*'DBH-OI'!$B50+(drdp!F50)*'DBH-OI'!$C50+(drdp!I50)*'DBH-OI'!$D50)</f>
        <v>3.4220871975172043E-3</v>
      </c>
      <c r="J50" s="18">
        <f>Model!$W$29*((drdp!D50)*'DBH-OI'!$B50+(drdp!G50)*'DBH-OI'!$C50+(drdp!J50)*'DBH-OI'!$D50)</f>
        <v>0</v>
      </c>
      <c r="K50" s="21">
        <f>SUM(E$3:E49)+H50</f>
        <v>0</v>
      </c>
      <c r="L50" s="21">
        <f>SUM(F$3:F49)+I50</f>
        <v>0.13015824001884371</v>
      </c>
      <c r="M50" s="21">
        <f>SUM(G$3:G49)+J50</f>
        <v>0</v>
      </c>
      <c r="N50" s="21"/>
      <c r="O50" s="21"/>
      <c r="P50" s="21"/>
      <c r="Q50" s="19">
        <f t="shared" si="2"/>
        <v>0</v>
      </c>
      <c r="R50" s="19">
        <f t="shared" si="2"/>
        <v>1.6941167444802931E-2</v>
      </c>
      <c r="S50" s="19">
        <f t="shared" si="2"/>
        <v>0</v>
      </c>
      <c r="T50" s="19">
        <f t="shared" si="3"/>
        <v>0</v>
      </c>
      <c r="U50" s="19">
        <f t="shared" si="4"/>
        <v>0</v>
      </c>
      <c r="V50" s="19">
        <f t="shared" si="5"/>
        <v>0</v>
      </c>
    </row>
    <row r="51" spans="1:22" x14ac:dyDescent="0.25">
      <c r="A51" s="26">
        <f>Wellpath!E51</f>
        <v>1380</v>
      </c>
      <c r="B51" s="22">
        <v>0</v>
      </c>
      <c r="C51" s="22">
        <v>0</v>
      </c>
      <c r="D51" s="22">
        <f t="shared" si="0"/>
        <v>4.7931219674804699E-5</v>
      </c>
      <c r="E51" s="20">
        <f>Model!$W$29*((drdp!B51+drdp!K51)*'DBH-OI'!$B51+(drdp!E51+drdp!N51)*'DBH-OI'!$C51+(drdp!H51+drdp!Q51)*'DBH-OI'!$D51)</f>
        <v>0</v>
      </c>
      <c r="F51" s="20">
        <f>Model!$W$29*((drdp!C51+drdp!L51)*'DBH-OI'!$B51+(drdp!F51+drdp!O51)*'DBH-OI'!$C51+(drdp!I51+drdp!R51)*'DBH-OI'!$D51)</f>
        <v>6.8441743950344086E-3</v>
      </c>
      <c r="G51" s="20">
        <f>Model!$W$29*((drdp!D51+drdp!M51)*'DBH-OI'!$B51+(drdp!G51+drdp!P51)*'DBH-OI'!$C51+(drdp!J51+drdp!S51)*'DBH-OI'!$D51)</f>
        <v>0</v>
      </c>
      <c r="H51" s="18">
        <f>Model!$W$29*((drdp!B51)*'DBH-OI'!$B51+(drdp!E51)*'DBH-OI'!$C51+(drdp!H51)*'DBH-OI'!$D51)</f>
        <v>0</v>
      </c>
      <c r="I51" s="18">
        <f>Model!$W$29*((drdp!C51)*'DBH-OI'!$B51+(drdp!F51)*'DBH-OI'!$C51+(drdp!I51)*'DBH-OI'!$D51)</f>
        <v>3.4220871975172043E-3</v>
      </c>
      <c r="J51" s="18">
        <f>Model!$W$29*((drdp!D51)*'DBH-OI'!$B51+(drdp!G51)*'DBH-OI'!$C51+(drdp!J51)*'DBH-OI'!$D51)</f>
        <v>0</v>
      </c>
      <c r="K51" s="21">
        <f>SUM(E$3:E50)+H51</f>
        <v>0</v>
      </c>
      <c r="L51" s="21">
        <f>SUM(F$3:F50)+I51</f>
        <v>0.13700241441387812</v>
      </c>
      <c r="M51" s="21">
        <f>SUM(G$3:G50)+J51</f>
        <v>0</v>
      </c>
      <c r="N51" s="21"/>
      <c r="O51" s="21"/>
      <c r="P51" s="21"/>
      <c r="Q51" s="19">
        <f t="shared" si="2"/>
        <v>0</v>
      </c>
      <c r="R51" s="19">
        <f t="shared" si="2"/>
        <v>1.8769661555231999E-2</v>
      </c>
      <c r="S51" s="19">
        <f t="shared" si="2"/>
        <v>0</v>
      </c>
      <c r="T51" s="19">
        <f t="shared" si="3"/>
        <v>0</v>
      </c>
      <c r="U51" s="19">
        <f t="shared" si="4"/>
        <v>0</v>
      </c>
      <c r="V51" s="19">
        <f t="shared" si="5"/>
        <v>0</v>
      </c>
    </row>
    <row r="52" spans="1:22" x14ac:dyDescent="0.25">
      <c r="A52" s="26">
        <f>Wellpath!E52</f>
        <v>1410</v>
      </c>
      <c r="B52" s="22">
        <v>0</v>
      </c>
      <c r="C52" s="22">
        <v>0</v>
      </c>
      <c r="D52" s="22">
        <f t="shared" si="0"/>
        <v>4.7931219674804699E-5</v>
      </c>
      <c r="E52" s="20">
        <f>Model!$W$29*((drdp!B52+drdp!K52)*'DBH-OI'!$B52+(drdp!E52+drdp!N52)*'DBH-OI'!$C52+(drdp!H52+drdp!Q52)*'DBH-OI'!$D52)</f>
        <v>0</v>
      </c>
      <c r="F52" s="20">
        <f>Model!$W$29*((drdp!C52+drdp!L52)*'DBH-OI'!$B52+(drdp!F52+drdp!O52)*'DBH-OI'!$C52+(drdp!I52+drdp!R52)*'DBH-OI'!$D52)</f>
        <v>6.8441743950344086E-3</v>
      </c>
      <c r="G52" s="20">
        <f>Model!$W$29*((drdp!D52+drdp!M52)*'DBH-OI'!$B52+(drdp!G52+drdp!P52)*'DBH-OI'!$C52+(drdp!J52+drdp!S52)*'DBH-OI'!$D52)</f>
        <v>0</v>
      </c>
      <c r="H52" s="18">
        <f>Model!$W$29*((drdp!B52)*'DBH-OI'!$B52+(drdp!E52)*'DBH-OI'!$C52+(drdp!H52)*'DBH-OI'!$D52)</f>
        <v>0</v>
      </c>
      <c r="I52" s="18">
        <f>Model!$W$29*((drdp!C52)*'DBH-OI'!$B52+(drdp!F52)*'DBH-OI'!$C52+(drdp!I52)*'DBH-OI'!$D52)</f>
        <v>3.4220871975172043E-3</v>
      </c>
      <c r="J52" s="18">
        <f>Model!$W$29*((drdp!D52)*'DBH-OI'!$B52+(drdp!G52)*'DBH-OI'!$C52+(drdp!J52)*'DBH-OI'!$D52)</f>
        <v>0</v>
      </c>
      <c r="K52" s="21">
        <f>SUM(E$3:E51)+H52</f>
        <v>0</v>
      </c>
      <c r="L52" s="21">
        <f>SUM(F$3:F51)+I52</f>
        <v>0.14384658880891252</v>
      </c>
      <c r="M52" s="21">
        <f>SUM(G$3:G51)+J52</f>
        <v>0</v>
      </c>
      <c r="N52" s="21"/>
      <c r="O52" s="21"/>
      <c r="P52" s="21"/>
      <c r="Q52" s="19">
        <f t="shared" si="2"/>
        <v>0</v>
      </c>
      <c r="R52" s="19">
        <f t="shared" si="2"/>
        <v>2.0691841111960357E-2</v>
      </c>
      <c r="S52" s="19">
        <f t="shared" si="2"/>
        <v>0</v>
      </c>
      <c r="T52" s="19">
        <f t="shared" si="3"/>
        <v>0</v>
      </c>
      <c r="U52" s="19">
        <f t="shared" si="4"/>
        <v>0</v>
      </c>
      <c r="V52" s="19">
        <f t="shared" si="5"/>
        <v>0</v>
      </c>
    </row>
    <row r="53" spans="1:22" x14ac:dyDescent="0.25">
      <c r="A53" s="26">
        <f>Wellpath!E53</f>
        <v>1440</v>
      </c>
      <c r="B53" s="22">
        <v>0</v>
      </c>
      <c r="C53" s="22">
        <v>0</v>
      </c>
      <c r="D53" s="22">
        <f t="shared" si="0"/>
        <v>4.7931219674804699E-5</v>
      </c>
      <c r="E53" s="20">
        <f>Model!$W$29*((drdp!B53+drdp!K53)*'DBH-OI'!$B53+(drdp!E53+drdp!N53)*'DBH-OI'!$C53+(drdp!H53+drdp!Q53)*'DBH-OI'!$D53)</f>
        <v>0</v>
      </c>
      <c r="F53" s="20">
        <f>Model!$W$29*((drdp!C53+drdp!L53)*'DBH-OI'!$B53+(drdp!F53+drdp!O53)*'DBH-OI'!$C53+(drdp!I53+drdp!R53)*'DBH-OI'!$D53)</f>
        <v>6.8441743950344086E-3</v>
      </c>
      <c r="G53" s="20">
        <f>Model!$W$29*((drdp!D53+drdp!M53)*'DBH-OI'!$B53+(drdp!G53+drdp!P53)*'DBH-OI'!$C53+(drdp!J53+drdp!S53)*'DBH-OI'!$D53)</f>
        <v>0</v>
      </c>
      <c r="H53" s="18">
        <f>Model!$W$29*((drdp!B53)*'DBH-OI'!$B53+(drdp!E53)*'DBH-OI'!$C53+(drdp!H53)*'DBH-OI'!$D53)</f>
        <v>0</v>
      </c>
      <c r="I53" s="18">
        <f>Model!$W$29*((drdp!C53)*'DBH-OI'!$B53+(drdp!F53)*'DBH-OI'!$C53+(drdp!I53)*'DBH-OI'!$D53)</f>
        <v>3.4220871975172043E-3</v>
      </c>
      <c r="J53" s="18">
        <f>Model!$W$29*((drdp!D53)*'DBH-OI'!$B53+(drdp!G53)*'DBH-OI'!$C53+(drdp!J53)*'DBH-OI'!$D53)</f>
        <v>0</v>
      </c>
      <c r="K53" s="21">
        <f>SUM(E$3:E52)+H53</f>
        <v>0</v>
      </c>
      <c r="L53" s="21">
        <f>SUM(F$3:F52)+I53</f>
        <v>0.15069076320394692</v>
      </c>
      <c r="M53" s="21">
        <f>SUM(G$3:G52)+J53</f>
        <v>0</v>
      </c>
      <c r="N53" s="21"/>
      <c r="O53" s="21"/>
      <c r="P53" s="21"/>
      <c r="Q53" s="19">
        <f t="shared" si="2"/>
        <v>0</v>
      </c>
      <c r="R53" s="19">
        <f t="shared" si="2"/>
        <v>2.2707706114988003E-2</v>
      </c>
      <c r="S53" s="19">
        <f t="shared" si="2"/>
        <v>0</v>
      </c>
      <c r="T53" s="19">
        <f t="shared" si="3"/>
        <v>0</v>
      </c>
      <c r="U53" s="19">
        <f t="shared" si="4"/>
        <v>0</v>
      </c>
      <c r="V53" s="19">
        <f t="shared" si="5"/>
        <v>0</v>
      </c>
    </row>
    <row r="54" spans="1:22" x14ac:dyDescent="0.25">
      <c r="A54" s="26">
        <f>Wellpath!E54</f>
        <v>1470</v>
      </c>
      <c r="B54" s="22">
        <v>0</v>
      </c>
      <c r="C54" s="22">
        <v>0</v>
      </c>
      <c r="D54" s="22">
        <f t="shared" si="0"/>
        <v>4.7931219674804699E-5</v>
      </c>
      <c r="E54" s="20">
        <f>Model!$W$29*((drdp!B54+drdp!K54)*'DBH-OI'!$B54+(drdp!E54+drdp!N54)*'DBH-OI'!$C54+(drdp!H54+drdp!Q54)*'DBH-OI'!$D54)</f>
        <v>0</v>
      </c>
      <c r="F54" s="20">
        <f>Model!$W$29*((drdp!C54+drdp!L54)*'DBH-OI'!$B54+(drdp!F54+drdp!O54)*'DBH-OI'!$C54+(drdp!I54+drdp!R54)*'DBH-OI'!$D54)</f>
        <v>6.8441743950344086E-3</v>
      </c>
      <c r="G54" s="20">
        <f>Model!$W$29*((drdp!D54+drdp!M54)*'DBH-OI'!$B54+(drdp!G54+drdp!P54)*'DBH-OI'!$C54+(drdp!J54+drdp!S54)*'DBH-OI'!$D54)</f>
        <v>0</v>
      </c>
      <c r="H54" s="18">
        <f>Model!$W$29*((drdp!B54)*'DBH-OI'!$B54+(drdp!E54)*'DBH-OI'!$C54+(drdp!H54)*'DBH-OI'!$D54)</f>
        <v>0</v>
      </c>
      <c r="I54" s="18">
        <f>Model!$W$29*((drdp!C54)*'DBH-OI'!$B54+(drdp!F54)*'DBH-OI'!$C54+(drdp!I54)*'DBH-OI'!$D54)</f>
        <v>3.4220871975172043E-3</v>
      </c>
      <c r="J54" s="18">
        <f>Model!$W$29*((drdp!D54)*'DBH-OI'!$B54+(drdp!G54)*'DBH-OI'!$C54+(drdp!J54)*'DBH-OI'!$D54)</f>
        <v>0</v>
      </c>
      <c r="K54" s="21">
        <f>SUM(E$3:E53)+H54</f>
        <v>0</v>
      </c>
      <c r="L54" s="21">
        <f>SUM(F$3:F53)+I54</f>
        <v>0.15753493759898132</v>
      </c>
      <c r="M54" s="21">
        <f>SUM(G$3:G53)+J54</f>
        <v>0</v>
      </c>
      <c r="N54" s="21"/>
      <c r="O54" s="21"/>
      <c r="P54" s="21"/>
      <c r="Q54" s="19">
        <f t="shared" si="2"/>
        <v>0</v>
      </c>
      <c r="R54" s="19">
        <f t="shared" si="2"/>
        <v>2.4817256564314938E-2</v>
      </c>
      <c r="S54" s="19">
        <f t="shared" si="2"/>
        <v>0</v>
      </c>
      <c r="T54" s="19">
        <f t="shared" si="3"/>
        <v>0</v>
      </c>
      <c r="U54" s="19">
        <f t="shared" si="4"/>
        <v>0</v>
      </c>
      <c r="V54" s="19">
        <f t="shared" si="5"/>
        <v>0</v>
      </c>
    </row>
    <row r="55" spans="1:22" x14ac:dyDescent="0.25">
      <c r="A55" s="26">
        <f>Wellpath!E55</f>
        <v>1500</v>
      </c>
      <c r="B55" s="22">
        <v>0</v>
      </c>
      <c r="C55" s="22">
        <v>0</v>
      </c>
      <c r="D55" s="22">
        <f t="shared" si="0"/>
        <v>4.7931219674804699E-5</v>
      </c>
      <c r="E55" s="20">
        <f>Model!$W$29*((drdp!B55+drdp!K55)*'DBH-OI'!$B55+(drdp!E55+drdp!N55)*'DBH-OI'!$C55+(drdp!H55+drdp!Q55)*'DBH-OI'!$D55)</f>
        <v>0</v>
      </c>
      <c r="F55" s="20">
        <f>Model!$W$29*((drdp!C55+drdp!L55)*'DBH-OI'!$B55+(drdp!F55+drdp!O55)*'DBH-OI'!$C55+(drdp!I55+drdp!R55)*'DBH-OI'!$D55)</f>
        <v>6.8441743950344086E-3</v>
      </c>
      <c r="G55" s="20">
        <f>Model!$W$29*((drdp!D55+drdp!M55)*'DBH-OI'!$B55+(drdp!G55+drdp!P55)*'DBH-OI'!$C55+(drdp!J55+drdp!S55)*'DBH-OI'!$D55)</f>
        <v>0</v>
      </c>
      <c r="H55" s="18">
        <f>Model!$W$29*((drdp!B55)*'DBH-OI'!$B55+(drdp!E55)*'DBH-OI'!$C55+(drdp!H55)*'DBH-OI'!$D55)</f>
        <v>0</v>
      </c>
      <c r="I55" s="18">
        <f>Model!$W$29*((drdp!C55)*'DBH-OI'!$B55+(drdp!F55)*'DBH-OI'!$C55+(drdp!I55)*'DBH-OI'!$D55)</f>
        <v>3.4220871975172043E-3</v>
      </c>
      <c r="J55" s="18">
        <f>Model!$W$29*((drdp!D55)*'DBH-OI'!$B55+(drdp!G55)*'DBH-OI'!$C55+(drdp!J55)*'DBH-OI'!$D55)</f>
        <v>0</v>
      </c>
      <c r="K55" s="21">
        <f>SUM(E$3:E54)+H55</f>
        <v>0</v>
      </c>
      <c r="L55" s="21">
        <f>SUM(F$3:F54)+I55</f>
        <v>0.16437911199401573</v>
      </c>
      <c r="M55" s="21">
        <f>SUM(G$3:G54)+J55</f>
        <v>0</v>
      </c>
      <c r="N55" s="21"/>
      <c r="O55" s="21"/>
      <c r="P55" s="21"/>
      <c r="Q55" s="19">
        <f t="shared" si="2"/>
        <v>0</v>
      </c>
      <c r="R55" s="19">
        <f t="shared" si="2"/>
        <v>2.7020492459941165E-2</v>
      </c>
      <c r="S55" s="19">
        <f t="shared" si="2"/>
        <v>0</v>
      </c>
      <c r="T55" s="19">
        <f t="shared" si="3"/>
        <v>0</v>
      </c>
      <c r="U55" s="19">
        <f t="shared" si="4"/>
        <v>0</v>
      </c>
      <c r="V55" s="19">
        <f t="shared" si="5"/>
        <v>0</v>
      </c>
    </row>
    <row r="56" spans="1:22" x14ac:dyDescent="0.25">
      <c r="A56" s="26">
        <f>Wellpath!E56</f>
        <v>1530</v>
      </c>
      <c r="B56" s="22">
        <v>0</v>
      </c>
      <c r="C56" s="22">
        <v>0</v>
      </c>
      <c r="D56" s="22">
        <f t="shared" si="0"/>
        <v>4.7931219674804699E-5</v>
      </c>
      <c r="E56" s="20">
        <f>Model!$W$29*((drdp!B56+drdp!K56)*'DBH-OI'!$B56+(drdp!E56+drdp!N56)*'DBH-OI'!$C56+(drdp!H56+drdp!Q56)*'DBH-OI'!$D56)</f>
        <v>0</v>
      </c>
      <c r="F56" s="20">
        <f>Model!$W$29*((drdp!C56+drdp!L56)*'DBH-OI'!$B56+(drdp!F56+drdp!O56)*'DBH-OI'!$C56+(drdp!I56+drdp!R56)*'DBH-OI'!$D56)</f>
        <v>6.8441743950344086E-3</v>
      </c>
      <c r="G56" s="20">
        <f>Model!$W$29*((drdp!D56+drdp!M56)*'DBH-OI'!$B56+(drdp!G56+drdp!P56)*'DBH-OI'!$C56+(drdp!J56+drdp!S56)*'DBH-OI'!$D56)</f>
        <v>0</v>
      </c>
      <c r="H56" s="18">
        <f>Model!$W$29*((drdp!B56)*'DBH-OI'!$B56+(drdp!E56)*'DBH-OI'!$C56+(drdp!H56)*'DBH-OI'!$D56)</f>
        <v>0</v>
      </c>
      <c r="I56" s="18">
        <f>Model!$W$29*((drdp!C56)*'DBH-OI'!$B56+(drdp!F56)*'DBH-OI'!$C56+(drdp!I56)*'DBH-OI'!$D56)</f>
        <v>3.4220871975172043E-3</v>
      </c>
      <c r="J56" s="18">
        <f>Model!$W$29*((drdp!D56)*'DBH-OI'!$B56+(drdp!G56)*'DBH-OI'!$C56+(drdp!J56)*'DBH-OI'!$D56)</f>
        <v>0</v>
      </c>
      <c r="K56" s="21">
        <f>SUM(E$3:E55)+H56</f>
        <v>0</v>
      </c>
      <c r="L56" s="21">
        <f>SUM(F$3:F55)+I56</f>
        <v>0.17122328638905013</v>
      </c>
      <c r="M56" s="21">
        <f>SUM(G$3:G55)+J56</f>
        <v>0</v>
      </c>
      <c r="N56" s="21"/>
      <c r="O56" s="21"/>
      <c r="P56" s="21"/>
      <c r="Q56" s="19">
        <f t="shared" si="2"/>
        <v>0</v>
      </c>
      <c r="R56" s="19">
        <f t="shared" si="2"/>
        <v>2.9317413801866678E-2</v>
      </c>
      <c r="S56" s="19">
        <f t="shared" si="2"/>
        <v>0</v>
      </c>
      <c r="T56" s="19">
        <f t="shared" si="3"/>
        <v>0</v>
      </c>
      <c r="U56" s="19">
        <f t="shared" si="4"/>
        <v>0</v>
      </c>
      <c r="V56" s="19">
        <f t="shared" si="5"/>
        <v>0</v>
      </c>
    </row>
    <row r="57" spans="1:22" x14ac:dyDescent="0.25">
      <c r="A57" s="26">
        <f>Wellpath!E57</f>
        <v>1560</v>
      </c>
      <c r="B57" s="22">
        <v>0</v>
      </c>
      <c r="C57" s="22">
        <v>0</v>
      </c>
      <c r="D57" s="22">
        <f t="shared" si="0"/>
        <v>4.7931219674804699E-5</v>
      </c>
      <c r="E57" s="20">
        <f>Model!$W$29*((drdp!B57+drdp!K57)*'DBH-OI'!$B57+(drdp!E57+drdp!N57)*'DBH-OI'!$C57+(drdp!H57+drdp!Q57)*'DBH-OI'!$D57)</f>
        <v>0</v>
      </c>
      <c r="F57" s="20">
        <f>Model!$W$29*((drdp!C57+drdp!L57)*'DBH-OI'!$B57+(drdp!F57+drdp!O57)*'DBH-OI'!$C57+(drdp!I57+drdp!R57)*'DBH-OI'!$D57)</f>
        <v>6.8441743950344086E-3</v>
      </c>
      <c r="G57" s="20">
        <f>Model!$W$29*((drdp!D57+drdp!M57)*'DBH-OI'!$B57+(drdp!G57+drdp!P57)*'DBH-OI'!$C57+(drdp!J57+drdp!S57)*'DBH-OI'!$D57)</f>
        <v>0</v>
      </c>
      <c r="H57" s="18">
        <f>Model!$W$29*((drdp!B57)*'DBH-OI'!$B57+(drdp!E57)*'DBH-OI'!$C57+(drdp!H57)*'DBH-OI'!$D57)</f>
        <v>0</v>
      </c>
      <c r="I57" s="18">
        <f>Model!$W$29*((drdp!C57)*'DBH-OI'!$B57+(drdp!F57)*'DBH-OI'!$C57+(drdp!I57)*'DBH-OI'!$D57)</f>
        <v>3.4220871975172043E-3</v>
      </c>
      <c r="J57" s="18">
        <f>Model!$W$29*((drdp!D57)*'DBH-OI'!$B57+(drdp!G57)*'DBH-OI'!$C57+(drdp!J57)*'DBH-OI'!$D57)</f>
        <v>0</v>
      </c>
      <c r="K57" s="21">
        <f>SUM(E$3:E56)+H57</f>
        <v>0</v>
      </c>
      <c r="L57" s="21">
        <f>SUM(F$3:F56)+I57</f>
        <v>0.17806746078408453</v>
      </c>
      <c r="M57" s="21">
        <f>SUM(G$3:G56)+J57</f>
        <v>0</v>
      </c>
      <c r="N57" s="21"/>
      <c r="O57" s="21"/>
      <c r="P57" s="21"/>
      <c r="Q57" s="19">
        <f t="shared" si="2"/>
        <v>0</v>
      </c>
      <c r="R57" s="19">
        <f t="shared" si="2"/>
        <v>3.1708020590091479E-2</v>
      </c>
      <c r="S57" s="19">
        <f t="shared" si="2"/>
        <v>0</v>
      </c>
      <c r="T57" s="19">
        <f t="shared" si="3"/>
        <v>0</v>
      </c>
      <c r="U57" s="19">
        <f t="shared" si="4"/>
        <v>0</v>
      </c>
      <c r="V57" s="19">
        <f t="shared" si="5"/>
        <v>0</v>
      </c>
    </row>
    <row r="58" spans="1:22" x14ac:dyDescent="0.25">
      <c r="A58" s="26">
        <f>Wellpath!E58</f>
        <v>1590</v>
      </c>
      <c r="B58" s="22">
        <v>0</v>
      </c>
      <c r="C58" s="22">
        <v>0</v>
      </c>
      <c r="D58" s="22">
        <f t="shared" si="0"/>
        <v>4.7931219674804699E-5</v>
      </c>
      <c r="E58" s="20">
        <f>Model!$W$29*((drdp!B58+drdp!K58)*'DBH-OI'!$B58+(drdp!E58+drdp!N58)*'DBH-OI'!$C58+(drdp!H58+drdp!Q58)*'DBH-OI'!$D58)</f>
        <v>0</v>
      </c>
      <c r="F58" s="20">
        <f>Model!$W$29*((drdp!C58+drdp!L58)*'DBH-OI'!$B58+(drdp!F58+drdp!O58)*'DBH-OI'!$C58+(drdp!I58+drdp!R58)*'DBH-OI'!$D58)</f>
        <v>6.8441743950344086E-3</v>
      </c>
      <c r="G58" s="20">
        <f>Model!$W$29*((drdp!D58+drdp!M58)*'DBH-OI'!$B58+(drdp!G58+drdp!P58)*'DBH-OI'!$C58+(drdp!J58+drdp!S58)*'DBH-OI'!$D58)</f>
        <v>0</v>
      </c>
      <c r="H58" s="18">
        <f>Model!$W$29*((drdp!B58)*'DBH-OI'!$B58+(drdp!E58)*'DBH-OI'!$C58+(drdp!H58)*'DBH-OI'!$D58)</f>
        <v>0</v>
      </c>
      <c r="I58" s="18">
        <f>Model!$W$29*((drdp!C58)*'DBH-OI'!$B58+(drdp!F58)*'DBH-OI'!$C58+(drdp!I58)*'DBH-OI'!$D58)</f>
        <v>3.4220871975172043E-3</v>
      </c>
      <c r="J58" s="18">
        <f>Model!$W$29*((drdp!D58)*'DBH-OI'!$B58+(drdp!G58)*'DBH-OI'!$C58+(drdp!J58)*'DBH-OI'!$D58)</f>
        <v>0</v>
      </c>
      <c r="K58" s="21">
        <f>SUM(E$3:E57)+H58</f>
        <v>0</v>
      </c>
      <c r="L58" s="21">
        <f>SUM(F$3:F57)+I58</f>
        <v>0.18491163517911893</v>
      </c>
      <c r="M58" s="21">
        <f>SUM(G$3:G57)+J58</f>
        <v>0</v>
      </c>
      <c r="N58" s="21"/>
      <c r="O58" s="21"/>
      <c r="P58" s="21"/>
      <c r="Q58" s="19">
        <f t="shared" si="2"/>
        <v>0</v>
      </c>
      <c r="R58" s="19">
        <f t="shared" si="2"/>
        <v>3.4192312824615573E-2</v>
      </c>
      <c r="S58" s="19">
        <f t="shared" si="2"/>
        <v>0</v>
      </c>
      <c r="T58" s="19">
        <f t="shared" si="3"/>
        <v>0</v>
      </c>
      <c r="U58" s="19">
        <f t="shared" si="4"/>
        <v>0</v>
      </c>
      <c r="V58" s="19">
        <f t="shared" si="5"/>
        <v>0</v>
      </c>
    </row>
    <row r="59" spans="1:22" x14ac:dyDescent="0.25">
      <c r="A59" s="26">
        <f>Wellpath!E59</f>
        <v>1620</v>
      </c>
      <c r="B59" s="22">
        <v>0</v>
      </c>
      <c r="C59" s="22">
        <v>0</v>
      </c>
      <c r="D59" s="22">
        <f t="shared" si="0"/>
        <v>4.7931219674804699E-5</v>
      </c>
      <c r="E59" s="20">
        <f>Model!$W$29*((drdp!B59+drdp!K59)*'DBH-OI'!$B59+(drdp!E59+drdp!N59)*'DBH-OI'!$C59+(drdp!H59+drdp!Q59)*'DBH-OI'!$D59)</f>
        <v>0</v>
      </c>
      <c r="F59" s="20">
        <f>Model!$W$29*((drdp!C59+drdp!L59)*'DBH-OI'!$B59+(drdp!F59+drdp!O59)*'DBH-OI'!$C59+(drdp!I59+drdp!R59)*'DBH-OI'!$D59)</f>
        <v>6.8441743950344086E-3</v>
      </c>
      <c r="G59" s="20">
        <f>Model!$W$29*((drdp!D59+drdp!M59)*'DBH-OI'!$B59+(drdp!G59+drdp!P59)*'DBH-OI'!$C59+(drdp!J59+drdp!S59)*'DBH-OI'!$D59)</f>
        <v>0</v>
      </c>
      <c r="H59" s="18">
        <f>Model!$W$29*((drdp!B59)*'DBH-OI'!$B59+(drdp!E59)*'DBH-OI'!$C59+(drdp!H59)*'DBH-OI'!$D59)</f>
        <v>0</v>
      </c>
      <c r="I59" s="18">
        <f>Model!$W$29*((drdp!C59)*'DBH-OI'!$B59+(drdp!F59)*'DBH-OI'!$C59+(drdp!I59)*'DBH-OI'!$D59)</f>
        <v>3.4220871975172043E-3</v>
      </c>
      <c r="J59" s="18">
        <f>Model!$W$29*((drdp!D59)*'DBH-OI'!$B59+(drdp!G59)*'DBH-OI'!$C59+(drdp!J59)*'DBH-OI'!$D59)</f>
        <v>0</v>
      </c>
      <c r="K59" s="21">
        <f>SUM(E$3:E58)+H59</f>
        <v>0</v>
      </c>
      <c r="L59" s="21">
        <f>SUM(F$3:F58)+I59</f>
        <v>0.19175580957415334</v>
      </c>
      <c r="M59" s="21">
        <f>SUM(G$3:G58)+J59</f>
        <v>0</v>
      </c>
      <c r="N59" s="21"/>
      <c r="O59" s="21"/>
      <c r="P59" s="21"/>
      <c r="Q59" s="19">
        <f t="shared" si="2"/>
        <v>0</v>
      </c>
      <c r="R59" s="19">
        <f t="shared" si="2"/>
        <v>3.6770290505438959E-2</v>
      </c>
      <c r="S59" s="19">
        <f t="shared" si="2"/>
        <v>0</v>
      </c>
      <c r="T59" s="19">
        <f t="shared" si="3"/>
        <v>0</v>
      </c>
      <c r="U59" s="19">
        <f t="shared" si="4"/>
        <v>0</v>
      </c>
      <c r="V59" s="19">
        <f t="shared" si="5"/>
        <v>0</v>
      </c>
    </row>
    <row r="60" spans="1:22" x14ac:dyDescent="0.25">
      <c r="A60" s="26">
        <f>Wellpath!E60</f>
        <v>1650</v>
      </c>
      <c r="B60" s="22">
        <v>0</v>
      </c>
      <c r="C60" s="22">
        <v>0</v>
      </c>
      <c r="D60" s="22">
        <f t="shared" si="0"/>
        <v>4.7931219674804699E-5</v>
      </c>
      <c r="E60" s="20">
        <f>Model!$W$29*((drdp!B60+drdp!K60)*'DBH-OI'!$B60+(drdp!E60+drdp!N60)*'DBH-OI'!$C60+(drdp!H60+drdp!Q60)*'DBH-OI'!$D60)</f>
        <v>0</v>
      </c>
      <c r="F60" s="20">
        <f>Model!$W$29*((drdp!C60+drdp!L60)*'DBH-OI'!$B60+(drdp!F60+drdp!O60)*'DBH-OI'!$C60+(drdp!I60+drdp!R60)*'DBH-OI'!$D60)</f>
        <v>6.8441743950344086E-3</v>
      </c>
      <c r="G60" s="20">
        <f>Model!$W$29*((drdp!D60+drdp!M60)*'DBH-OI'!$B60+(drdp!G60+drdp!P60)*'DBH-OI'!$C60+(drdp!J60+drdp!S60)*'DBH-OI'!$D60)</f>
        <v>0</v>
      </c>
      <c r="H60" s="18">
        <f>Model!$W$29*((drdp!B60)*'DBH-OI'!$B60+(drdp!E60)*'DBH-OI'!$C60+(drdp!H60)*'DBH-OI'!$D60)</f>
        <v>0</v>
      </c>
      <c r="I60" s="18">
        <f>Model!$W$29*((drdp!C60)*'DBH-OI'!$B60+(drdp!F60)*'DBH-OI'!$C60+(drdp!I60)*'DBH-OI'!$D60)</f>
        <v>3.4220871975172043E-3</v>
      </c>
      <c r="J60" s="18">
        <f>Model!$W$29*((drdp!D60)*'DBH-OI'!$B60+(drdp!G60)*'DBH-OI'!$C60+(drdp!J60)*'DBH-OI'!$D60)</f>
        <v>0</v>
      </c>
      <c r="K60" s="21">
        <f>SUM(E$3:E59)+H60</f>
        <v>0</v>
      </c>
      <c r="L60" s="21">
        <f>SUM(F$3:F59)+I60</f>
        <v>0.19859998396918774</v>
      </c>
      <c r="M60" s="21">
        <f>SUM(G$3:G59)+J60</f>
        <v>0</v>
      </c>
      <c r="N60" s="21"/>
      <c r="O60" s="21"/>
      <c r="P60" s="21"/>
      <c r="Q60" s="19">
        <f t="shared" si="2"/>
        <v>0</v>
      </c>
      <c r="R60" s="19">
        <f t="shared" si="2"/>
        <v>3.944195363256163E-2</v>
      </c>
      <c r="S60" s="19">
        <f t="shared" si="2"/>
        <v>0</v>
      </c>
      <c r="T60" s="19">
        <f t="shared" si="3"/>
        <v>0</v>
      </c>
      <c r="U60" s="19">
        <f t="shared" si="4"/>
        <v>0</v>
      </c>
      <c r="V60" s="19">
        <f t="shared" si="5"/>
        <v>0</v>
      </c>
    </row>
    <row r="61" spans="1:22" x14ac:dyDescent="0.25">
      <c r="A61" s="26">
        <f>Wellpath!E61</f>
        <v>1680</v>
      </c>
      <c r="B61" s="22">
        <v>0</v>
      </c>
      <c r="C61" s="22">
        <v>0</v>
      </c>
      <c r="D61" s="22">
        <f t="shared" si="0"/>
        <v>4.7931219674804699E-5</v>
      </c>
      <c r="E61" s="20">
        <f>Model!$W$29*((drdp!B61+drdp!K61)*'DBH-OI'!$B61+(drdp!E61+drdp!N61)*'DBH-OI'!$C61+(drdp!H61+drdp!Q61)*'DBH-OI'!$D61)</f>
        <v>0</v>
      </c>
      <c r="F61" s="20">
        <f>Model!$W$29*((drdp!C61+drdp!L61)*'DBH-OI'!$B61+(drdp!F61+drdp!O61)*'DBH-OI'!$C61+(drdp!I61+drdp!R61)*'DBH-OI'!$D61)</f>
        <v>5.703478662528674E-3</v>
      </c>
      <c r="G61" s="20">
        <f>Model!$W$29*((drdp!D61+drdp!M61)*'DBH-OI'!$B61+(drdp!G61+drdp!P61)*'DBH-OI'!$C61+(drdp!J61+drdp!S61)*'DBH-OI'!$D61)</f>
        <v>0</v>
      </c>
      <c r="H61" s="18">
        <f>Model!$W$29*((drdp!B61)*'DBH-OI'!$B61+(drdp!E61)*'DBH-OI'!$C61+(drdp!H61)*'DBH-OI'!$D61)</f>
        <v>0</v>
      </c>
      <c r="I61" s="18">
        <f>Model!$W$29*((drdp!C61)*'DBH-OI'!$B61+(drdp!F61)*'DBH-OI'!$C61+(drdp!I61)*'DBH-OI'!$D61)</f>
        <v>3.4220871975172043E-3</v>
      </c>
      <c r="J61" s="18">
        <f>Model!$W$29*((drdp!D61)*'DBH-OI'!$B61+(drdp!G61)*'DBH-OI'!$C61+(drdp!J61)*'DBH-OI'!$D61)</f>
        <v>0</v>
      </c>
      <c r="K61" s="21">
        <f>SUM(E$3:E60)+H61</f>
        <v>0</v>
      </c>
      <c r="L61" s="21">
        <f>SUM(F$3:F60)+I61</f>
        <v>0.20544415836422214</v>
      </c>
      <c r="M61" s="21">
        <f>SUM(G$3:G60)+J61</f>
        <v>0</v>
      </c>
      <c r="N61" s="21"/>
      <c r="O61" s="21"/>
      <c r="P61" s="21"/>
      <c r="Q61" s="19">
        <f t="shared" si="2"/>
        <v>0</v>
      </c>
      <c r="R61" s="19">
        <f t="shared" si="2"/>
        <v>4.2207302205983586E-2</v>
      </c>
      <c r="S61" s="19">
        <f t="shared" si="2"/>
        <v>0</v>
      </c>
      <c r="T61" s="19">
        <f t="shared" si="3"/>
        <v>0</v>
      </c>
      <c r="U61" s="19">
        <f t="shared" si="4"/>
        <v>0</v>
      </c>
      <c r="V61" s="19">
        <f t="shared" si="5"/>
        <v>0</v>
      </c>
    </row>
    <row r="62" spans="1:22" x14ac:dyDescent="0.25">
      <c r="A62" s="26">
        <f>Wellpath!E62</f>
        <v>1700</v>
      </c>
      <c r="B62" s="22">
        <v>0</v>
      </c>
      <c r="C62" s="22">
        <v>0</v>
      </c>
      <c r="D62" s="22">
        <f t="shared" si="0"/>
        <v>4.7931219674804699E-5</v>
      </c>
      <c r="E62" s="20">
        <f>Model!$W$29*((drdp!B62+drdp!K62)*'DBH-OI'!$B62+(drdp!E62+drdp!N62)*'DBH-OI'!$C62+(drdp!H62+drdp!Q62)*'DBH-OI'!$D62)</f>
        <v>0</v>
      </c>
      <c r="F62" s="20">
        <f>Model!$W$29*((drdp!C62+drdp!L62)*'DBH-OI'!$B62+(drdp!F62+drdp!O62)*'DBH-OI'!$C62+(drdp!I62+drdp!R62)*'DBH-OI'!$D62)</f>
        <v>3.4220871975172043E-3</v>
      </c>
      <c r="G62" s="20">
        <f>Model!$W$29*((drdp!D62+drdp!M62)*'DBH-OI'!$B62+(drdp!G62+drdp!P62)*'DBH-OI'!$C62+(drdp!J62+drdp!S62)*'DBH-OI'!$D62)</f>
        <v>0</v>
      </c>
      <c r="H62" s="18">
        <f>Model!$W$29*((drdp!B62)*'DBH-OI'!$B62+(drdp!E62)*'DBH-OI'!$C62+(drdp!H62)*'DBH-OI'!$D62)</f>
        <v>0</v>
      </c>
      <c r="I62" s="18">
        <f>Model!$W$29*((drdp!C62)*'DBH-OI'!$B62+(drdp!F62)*'DBH-OI'!$C62+(drdp!I62)*'DBH-OI'!$D62)</f>
        <v>2.2813914650114697E-3</v>
      </c>
      <c r="J62" s="18">
        <f>Model!$W$29*((drdp!D62)*'DBH-OI'!$B62+(drdp!G62)*'DBH-OI'!$C62+(drdp!J62)*'DBH-OI'!$D62)</f>
        <v>0</v>
      </c>
      <c r="K62" s="21">
        <f>SUM(E$3:E61)+H62</f>
        <v>0</v>
      </c>
      <c r="L62" s="21">
        <f>SUM(F$3:F61)+I62</f>
        <v>0.21000694129424508</v>
      </c>
      <c r="M62" s="21">
        <f>SUM(G$3:G61)+J62</f>
        <v>0</v>
      </c>
      <c r="N62" s="21"/>
      <c r="O62" s="21"/>
      <c r="P62" s="21"/>
      <c r="Q62" s="19">
        <f t="shared" si="2"/>
        <v>0</v>
      </c>
      <c r="R62" s="19">
        <f t="shared" si="2"/>
        <v>4.4102915391764495E-2</v>
      </c>
      <c r="S62" s="19">
        <f t="shared" si="2"/>
        <v>0</v>
      </c>
      <c r="T62" s="19">
        <f t="shared" si="3"/>
        <v>0</v>
      </c>
      <c r="U62" s="19">
        <f t="shared" si="4"/>
        <v>0</v>
      </c>
      <c r="V62" s="19">
        <f t="shared" si="5"/>
        <v>0</v>
      </c>
    </row>
    <row r="63" spans="1:22" x14ac:dyDescent="0.25">
      <c r="A63" s="26">
        <f>Wellpath!E63</f>
        <v>1710</v>
      </c>
      <c r="B63" s="22">
        <v>0</v>
      </c>
      <c r="C63" s="22">
        <v>0</v>
      </c>
      <c r="D63" s="22">
        <f t="shared" si="0"/>
        <v>4.7931219674804699E-5</v>
      </c>
      <c r="E63" s="20">
        <f>Model!$W$29*((drdp!B63+drdp!K63)*'DBH-OI'!$B63+(drdp!E63+drdp!N63)*'DBH-OI'!$C63+(drdp!H63+drdp!Q63)*'DBH-OI'!$D63)</f>
        <v>0</v>
      </c>
      <c r="F63" s="20">
        <f>Model!$W$29*((drdp!C63+drdp!L63)*'DBH-OI'!$B63+(drdp!F63+drdp!O63)*'DBH-OI'!$C63+(drdp!I63+drdp!R63)*'DBH-OI'!$D63)</f>
        <v>4.5177011227504199E-3</v>
      </c>
      <c r="G63" s="20">
        <f>Model!$W$29*((drdp!D63+drdp!M63)*'DBH-OI'!$B63+(drdp!G63+drdp!P63)*'DBH-OI'!$C63+(drdp!J63+drdp!S63)*'DBH-OI'!$D63)</f>
        <v>0</v>
      </c>
      <c r="H63" s="18">
        <f>Model!$W$29*((drdp!B63)*'DBH-OI'!$B63+(drdp!E63)*'DBH-OI'!$C63+(drdp!H63)*'DBH-OI'!$D63)</f>
        <v>0</v>
      </c>
      <c r="I63" s="18">
        <f>Model!$W$29*((drdp!C63)*'DBH-OI'!$B63+(drdp!F63)*'DBH-OI'!$C63+(drdp!I63)*'DBH-OI'!$D63)</f>
        <v>1.129425280687605E-3</v>
      </c>
      <c r="J63" s="18">
        <f>Model!$W$29*((drdp!D63)*'DBH-OI'!$B63+(drdp!G63)*'DBH-OI'!$C63+(drdp!J63)*'DBH-OI'!$D63)</f>
        <v>0</v>
      </c>
      <c r="K63" s="21">
        <f>SUM(E$3:E62)+H63</f>
        <v>0</v>
      </c>
      <c r="L63" s="21">
        <f>SUM(F$3:F62)+I63</f>
        <v>0.21227706230743842</v>
      </c>
      <c r="M63" s="21">
        <f>SUM(G$3:G62)+J63</f>
        <v>0</v>
      </c>
      <c r="N63" s="21"/>
      <c r="O63" s="21"/>
      <c r="P63" s="21"/>
      <c r="Q63" s="19">
        <f t="shared" si="2"/>
        <v>0</v>
      </c>
      <c r="R63" s="19">
        <f t="shared" si="2"/>
        <v>4.5061551181876096E-2</v>
      </c>
      <c r="S63" s="19">
        <f t="shared" si="2"/>
        <v>0</v>
      </c>
      <c r="T63" s="19">
        <f t="shared" si="3"/>
        <v>0</v>
      </c>
      <c r="U63" s="19">
        <f t="shared" si="4"/>
        <v>0</v>
      </c>
      <c r="V63" s="19">
        <f t="shared" si="5"/>
        <v>0</v>
      </c>
    </row>
    <row r="64" spans="1:22" x14ac:dyDescent="0.25">
      <c r="A64" s="26">
        <f>Wellpath!E64</f>
        <v>1740</v>
      </c>
      <c r="B64" s="22">
        <v>0</v>
      </c>
      <c r="C64" s="22">
        <v>0</v>
      </c>
      <c r="D64" s="22">
        <f t="shared" si="0"/>
        <v>4.7931219674804699E-5</v>
      </c>
      <c r="E64" s="20">
        <f>Model!$W$29*((drdp!B64+drdp!K64)*'DBH-OI'!$B64+(drdp!E64+drdp!N64)*'DBH-OI'!$C64+(drdp!H64+drdp!Q64)*'DBH-OI'!$D64)</f>
        <v>0</v>
      </c>
      <c r="F64" s="20">
        <f>Model!$W$29*((drdp!C64+drdp!L64)*'DBH-OI'!$B64+(drdp!F64+drdp!O64)*'DBH-OI'!$C64+(drdp!I64+drdp!R64)*'DBH-OI'!$D64)</f>
        <v>6.5692183582373529E-3</v>
      </c>
      <c r="G64" s="20">
        <f>Model!$W$29*((drdp!D64+drdp!M64)*'DBH-OI'!$B64+(drdp!G64+drdp!P64)*'DBH-OI'!$C64+(drdp!J64+drdp!S64)*'DBH-OI'!$D64)</f>
        <v>0</v>
      </c>
      <c r="H64" s="18">
        <f>Model!$W$29*((drdp!B64)*'DBH-OI'!$B64+(drdp!E64)*'DBH-OI'!$C64+(drdp!H64)*'DBH-OI'!$D64)</f>
        <v>0</v>
      </c>
      <c r="I64" s="18">
        <f>Model!$W$29*((drdp!C64)*'DBH-OI'!$B64+(drdp!F64)*'DBH-OI'!$C64+(drdp!I64)*'DBH-OI'!$D64)</f>
        <v>3.2846091791186765E-3</v>
      </c>
      <c r="J64" s="18">
        <f>Model!$W$29*((drdp!D64)*'DBH-OI'!$B64+(drdp!G64)*'DBH-OI'!$C64+(drdp!J64)*'DBH-OI'!$D64)</f>
        <v>0</v>
      </c>
      <c r="K64" s="21">
        <f>SUM(E$3:E63)+H64</f>
        <v>0</v>
      </c>
      <c r="L64" s="21">
        <f>SUM(F$3:F63)+I64</f>
        <v>0.21894994732861991</v>
      </c>
      <c r="M64" s="21">
        <f>SUM(G$3:G63)+J64</f>
        <v>0</v>
      </c>
      <c r="N64" s="21"/>
      <c r="O64" s="21"/>
      <c r="P64" s="21"/>
      <c r="Q64" s="19">
        <f t="shared" si="2"/>
        <v>0</v>
      </c>
      <c r="R64" s="19">
        <f t="shared" si="2"/>
        <v>4.7939079435205437E-2</v>
      </c>
      <c r="S64" s="19">
        <f t="shared" si="2"/>
        <v>0</v>
      </c>
      <c r="T64" s="19">
        <f t="shared" si="3"/>
        <v>0</v>
      </c>
      <c r="U64" s="19">
        <f t="shared" si="4"/>
        <v>0</v>
      </c>
      <c r="V64" s="19">
        <f t="shared" si="5"/>
        <v>0</v>
      </c>
    </row>
    <row r="65" spans="1:23" x14ac:dyDescent="0.25">
      <c r="A65" s="26">
        <f>Wellpath!E65</f>
        <v>1770</v>
      </c>
      <c r="B65" s="22">
        <v>0</v>
      </c>
      <c r="C65" s="22">
        <v>0</v>
      </c>
      <c r="D65" s="22">
        <f t="shared" si="0"/>
        <v>4.7931219674804699E-5</v>
      </c>
      <c r="E65" s="20">
        <f>Model!$W$29*((drdp!B65+drdp!K65)*'DBH-OI'!$B65+(drdp!E65+drdp!N65)*'DBH-OI'!$C65+(drdp!H65+drdp!Q65)*'DBH-OI'!$D65)</f>
        <v>0</v>
      </c>
      <c r="F65" s="20">
        <f>Model!$W$29*((drdp!C65+drdp!L65)*'DBH-OI'!$B65+(drdp!F65+drdp!O65)*'DBH-OI'!$C65+(drdp!I65+drdp!R65)*'DBH-OI'!$D65)</f>
        <v>6.3538814516900782E-3</v>
      </c>
      <c r="G65" s="20">
        <f>Model!$W$29*((drdp!D65+drdp!M65)*'DBH-OI'!$B65+(drdp!G65+drdp!P65)*'DBH-OI'!$C65+(drdp!J65+drdp!S65)*'DBH-OI'!$D65)</f>
        <v>0</v>
      </c>
      <c r="H65" s="18">
        <f>Model!$W$29*((drdp!B65)*'DBH-OI'!$B65+(drdp!E65)*'DBH-OI'!$C65+(drdp!H65)*'DBH-OI'!$D65)</f>
        <v>0</v>
      </c>
      <c r="I65" s="18">
        <f>Model!$W$29*((drdp!C65)*'DBH-OI'!$B65+(drdp!F65)*'DBH-OI'!$C65+(drdp!I65)*'DBH-OI'!$D65)</f>
        <v>3.1769407258450391E-3</v>
      </c>
      <c r="J65" s="18">
        <f>Model!$W$29*((drdp!D65)*'DBH-OI'!$B65+(drdp!G65)*'DBH-OI'!$C65+(drdp!J65)*'DBH-OI'!$D65)</f>
        <v>0</v>
      </c>
      <c r="K65" s="21">
        <f>SUM(E$3:E64)+H65</f>
        <v>0</v>
      </c>
      <c r="L65" s="21">
        <f>SUM(F$3:F64)+I65</f>
        <v>0.22541149723358361</v>
      </c>
      <c r="M65" s="21">
        <f>SUM(G$3:G64)+J65</f>
        <v>0</v>
      </c>
      <c r="N65" s="21"/>
      <c r="O65" s="21"/>
      <c r="P65" s="21"/>
      <c r="Q65" s="19">
        <f t="shared" si="2"/>
        <v>0</v>
      </c>
      <c r="R65" s="19">
        <f t="shared" si="2"/>
        <v>5.081034308508587E-2</v>
      </c>
      <c r="S65" s="19">
        <f t="shared" si="2"/>
        <v>0</v>
      </c>
      <c r="T65" s="19">
        <f t="shared" si="3"/>
        <v>0</v>
      </c>
      <c r="U65" s="19">
        <f t="shared" si="4"/>
        <v>0</v>
      </c>
      <c r="V65" s="19">
        <f t="shared" si="5"/>
        <v>0</v>
      </c>
    </row>
    <row r="66" spans="1:23" x14ac:dyDescent="0.25">
      <c r="A66" s="26">
        <f>Wellpath!E66</f>
        <v>1800</v>
      </c>
      <c r="B66" s="22">
        <v>0</v>
      </c>
      <c r="C66" s="22">
        <v>0</v>
      </c>
      <c r="D66" s="22">
        <f t="shared" si="0"/>
        <v>4.7931219674804699E-5</v>
      </c>
      <c r="E66" s="20">
        <f>Model!$W$29*((drdp!B66+drdp!K66)*'DBH-OI'!$B66+(drdp!E66+drdp!N66)*'DBH-OI'!$C66+(drdp!H66+drdp!Q66)*'DBH-OI'!$D66)</f>
        <v>0</v>
      </c>
      <c r="F66" s="20">
        <f>Model!$W$29*((drdp!C66+drdp!L66)*'DBH-OI'!$B66+(drdp!F66+drdp!O66)*'DBH-OI'!$C66+(drdp!I66+drdp!R66)*'DBH-OI'!$D66)</f>
        <v>6.1308033193343296E-3</v>
      </c>
      <c r="G66" s="20">
        <f>Model!$W$29*((drdp!D66+drdp!M66)*'DBH-OI'!$B66+(drdp!G66+drdp!P66)*'DBH-OI'!$C66+(drdp!J66+drdp!S66)*'DBH-OI'!$D66)</f>
        <v>0</v>
      </c>
      <c r="H66" s="18">
        <f>Model!$W$29*((drdp!B66)*'DBH-OI'!$B66+(drdp!E66)*'DBH-OI'!$C66+(drdp!H66)*'DBH-OI'!$D66)</f>
        <v>0</v>
      </c>
      <c r="I66" s="18">
        <f>Model!$W$29*((drdp!C66)*'DBH-OI'!$B66+(drdp!F66)*'DBH-OI'!$C66+(drdp!I66)*'DBH-OI'!$D66)</f>
        <v>3.0654016596671648E-3</v>
      </c>
      <c r="J66" s="18">
        <f>Model!$W$29*((drdp!D66)*'DBH-OI'!$B66+(drdp!G66)*'DBH-OI'!$C66+(drdp!J66)*'DBH-OI'!$D66)</f>
        <v>0</v>
      </c>
      <c r="K66" s="21">
        <f>SUM(E$3:E65)+H66</f>
        <v>0</v>
      </c>
      <c r="L66" s="21">
        <f>SUM(F$3:F65)+I66</f>
        <v>0.23165383961909583</v>
      </c>
      <c r="M66" s="21">
        <f>SUM(G$3:G65)+J66</f>
        <v>0</v>
      </c>
      <c r="N66" s="21"/>
      <c r="O66" s="21"/>
      <c r="P66" s="21"/>
      <c r="Q66" s="19">
        <f t="shared" si="2"/>
        <v>0</v>
      </c>
      <c r="R66" s="19">
        <f t="shared" si="2"/>
        <v>5.3663501410269772E-2</v>
      </c>
      <c r="S66" s="19">
        <f t="shared" si="2"/>
        <v>0</v>
      </c>
      <c r="T66" s="19">
        <f t="shared" si="3"/>
        <v>0</v>
      </c>
      <c r="U66" s="19">
        <f t="shared" si="4"/>
        <v>0</v>
      </c>
      <c r="V66" s="19">
        <f t="shared" si="5"/>
        <v>0</v>
      </c>
    </row>
    <row r="67" spans="1:23" x14ac:dyDescent="0.25">
      <c r="A67" s="26">
        <f>Wellpath!E67</f>
        <v>1830</v>
      </c>
      <c r="B67" s="22">
        <v>0</v>
      </c>
      <c r="C67" s="22">
        <v>0</v>
      </c>
      <c r="D67" s="22">
        <f t="shared" ref="D67:D130" si="6">1 / (Bfield * COS(Dip))</f>
        <v>4.7931219674804699E-5</v>
      </c>
      <c r="E67" s="20">
        <f>Model!$W$29*((drdp!B67+drdp!K67)*'DBH-OI'!$B67+(drdp!E67+drdp!N67)*'DBH-OI'!$C67+(drdp!H67+drdp!Q67)*'DBH-OI'!$D67)</f>
        <v>0</v>
      </c>
      <c r="F67" s="20">
        <f>Model!$W$29*((drdp!C67+drdp!L67)*'DBH-OI'!$B67+(drdp!F67+drdp!O67)*'DBH-OI'!$C67+(drdp!I67+drdp!R67)*'DBH-OI'!$D67)</f>
        <v>5.9002557475118242E-3</v>
      </c>
      <c r="G67" s="20">
        <f>Model!$W$29*((drdp!D67+drdp!M67)*'DBH-OI'!$B67+(drdp!G67+drdp!P67)*'DBH-OI'!$C67+(drdp!J67+drdp!S67)*'DBH-OI'!$D67)</f>
        <v>0</v>
      </c>
      <c r="H67" s="18">
        <f>Model!$W$29*((drdp!B67)*'DBH-OI'!$B67+(drdp!E67)*'DBH-OI'!$C67+(drdp!H67)*'DBH-OI'!$D67)</f>
        <v>0</v>
      </c>
      <c r="I67" s="18">
        <f>Model!$W$29*((drdp!C67)*'DBH-OI'!$B67+(drdp!F67)*'DBH-OI'!$C67+(drdp!I67)*'DBH-OI'!$D67)</f>
        <v>2.9501278737559121E-3</v>
      </c>
      <c r="J67" s="18">
        <f>Model!$W$29*((drdp!D67)*'DBH-OI'!$B67+(drdp!G67)*'DBH-OI'!$C67+(drdp!J67)*'DBH-OI'!$D67)</f>
        <v>0</v>
      </c>
      <c r="K67" s="21">
        <f>SUM(E$3:E66)+H67</f>
        <v>0</v>
      </c>
      <c r="L67" s="21">
        <f>SUM(F$3:F66)+I67</f>
        <v>0.23766936915251891</v>
      </c>
      <c r="M67" s="21">
        <f>SUM(G$3:G66)+J67</f>
        <v>0</v>
      </c>
      <c r="N67" s="21"/>
      <c r="O67" s="21"/>
      <c r="P67" s="21"/>
      <c r="Q67" s="19">
        <f t="shared" si="2"/>
        <v>0</v>
      </c>
      <c r="R67" s="19">
        <f t="shared" si="2"/>
        <v>5.6486729033356303E-2</v>
      </c>
      <c r="S67" s="19">
        <f t="shared" si="2"/>
        <v>0</v>
      </c>
      <c r="T67" s="19">
        <f t="shared" si="3"/>
        <v>0</v>
      </c>
      <c r="U67" s="19">
        <f t="shared" si="4"/>
        <v>0</v>
      </c>
      <c r="V67" s="19">
        <f t="shared" si="5"/>
        <v>0</v>
      </c>
    </row>
    <row r="68" spans="1:23" x14ac:dyDescent="0.25">
      <c r="A68" s="26">
        <f>Wellpath!E68</f>
        <v>1860</v>
      </c>
      <c r="B68" s="22">
        <v>0</v>
      </c>
      <c r="C68" s="22">
        <v>0</v>
      </c>
      <c r="D68" s="22">
        <f t="shared" si="6"/>
        <v>4.7931219674804699E-5</v>
      </c>
      <c r="E68" s="20">
        <f>Model!$W$29*((drdp!B68+drdp!K68)*'DBH-OI'!$B68+(drdp!E68+drdp!N68)*'DBH-OI'!$C68+(drdp!H68+drdp!Q68)*'DBH-OI'!$D68)</f>
        <v>0</v>
      </c>
      <c r="F68" s="20">
        <f>Model!$W$29*((drdp!C68+drdp!L68)*'DBH-OI'!$B68+(drdp!F68+drdp!O68)*'DBH-OI'!$C68+(drdp!I68+drdp!R68)*'DBH-OI'!$D68)</f>
        <v>5.662519622925701E-3</v>
      </c>
      <c r="G68" s="20">
        <f>Model!$W$29*((drdp!D68+drdp!M68)*'DBH-OI'!$B68+(drdp!G68+drdp!P68)*'DBH-OI'!$C68+(drdp!J68+drdp!S68)*'DBH-OI'!$D68)</f>
        <v>0</v>
      </c>
      <c r="H68" s="18">
        <f>Model!$W$29*((drdp!B68)*'DBH-OI'!$B68+(drdp!E68)*'DBH-OI'!$C68+(drdp!H68)*'DBH-OI'!$D68)</f>
        <v>0</v>
      </c>
      <c r="I68" s="18">
        <f>Model!$W$29*((drdp!C68)*'DBH-OI'!$B68+(drdp!F68)*'DBH-OI'!$C68+(drdp!I68)*'DBH-OI'!$D68)</f>
        <v>2.8312598114628505E-3</v>
      </c>
      <c r="J68" s="18">
        <f>Model!$W$29*((drdp!D68)*'DBH-OI'!$B68+(drdp!G68)*'DBH-OI'!$C68+(drdp!J68)*'DBH-OI'!$D68)</f>
        <v>0</v>
      </c>
      <c r="K68" s="21">
        <f>SUM(E$3:E67)+H68</f>
        <v>0</v>
      </c>
      <c r="L68" s="21">
        <f>SUM(F$3:F67)+I68</f>
        <v>0.24345075683773765</v>
      </c>
      <c r="M68" s="21">
        <f>SUM(G$3:G67)+J68</f>
        <v>0</v>
      </c>
      <c r="N68" s="21"/>
      <c r="O68" s="21"/>
      <c r="P68" s="21"/>
      <c r="Q68" s="19">
        <f t="shared" ref="Q68:S131" si="7">K68^2</f>
        <v>0</v>
      </c>
      <c r="R68" s="19">
        <f t="shared" si="7"/>
        <v>5.9268271004867264E-2</v>
      </c>
      <c r="S68" s="19">
        <f t="shared" si="7"/>
        <v>0</v>
      </c>
      <c r="T68" s="19">
        <f t="shared" ref="T68:T131" si="8">K68*L68</f>
        <v>0</v>
      </c>
      <c r="U68" s="19">
        <f t="shared" ref="U68:U131" si="9">K68*M68</f>
        <v>0</v>
      </c>
      <c r="V68" s="19">
        <f t="shared" ref="V68:V131" si="10">L68*M68</f>
        <v>0</v>
      </c>
    </row>
    <row r="69" spans="1:23" x14ac:dyDescent="0.25">
      <c r="A69" s="26">
        <f>Wellpath!E69</f>
        <v>1890</v>
      </c>
      <c r="B69" s="22">
        <v>0</v>
      </c>
      <c r="C69" s="22">
        <v>0</v>
      </c>
      <c r="D69" s="22">
        <f t="shared" si="6"/>
        <v>4.7931219674804699E-5</v>
      </c>
      <c r="E69" s="20">
        <f>Model!$W$29*((drdp!B69+drdp!K69)*'DBH-OI'!$B69+(drdp!E69+drdp!N69)*'DBH-OI'!$C69+(drdp!H69+drdp!Q69)*'DBH-OI'!$D69)</f>
        <v>0</v>
      </c>
      <c r="F69" s="20">
        <f>Model!$W$29*((drdp!C69+drdp!L69)*'DBH-OI'!$B69+(drdp!F69+drdp!O69)*'DBH-OI'!$C69+(drdp!I69+drdp!R69)*'DBH-OI'!$D69)</f>
        <v>5.4178845904233252E-3</v>
      </c>
      <c r="G69" s="20">
        <f>Model!$W$29*((drdp!D69+drdp!M69)*'DBH-OI'!$B69+(drdp!G69+drdp!P69)*'DBH-OI'!$C69+(drdp!J69+drdp!S69)*'DBH-OI'!$D69)</f>
        <v>0</v>
      </c>
      <c r="H69" s="18">
        <f>Model!$W$29*((drdp!B69)*'DBH-OI'!$B69+(drdp!E69)*'DBH-OI'!$C69+(drdp!H69)*'DBH-OI'!$D69)</f>
        <v>0</v>
      </c>
      <c r="I69" s="18">
        <f>Model!$W$29*((drdp!C69)*'DBH-OI'!$B69+(drdp!F69)*'DBH-OI'!$C69+(drdp!I69)*'DBH-OI'!$D69)</f>
        <v>2.7089422952116626E-3</v>
      </c>
      <c r="J69" s="18">
        <f>Model!$W$29*((drdp!D69)*'DBH-OI'!$B69+(drdp!G69)*'DBH-OI'!$C69+(drdp!J69)*'DBH-OI'!$D69)</f>
        <v>0</v>
      </c>
      <c r="K69" s="21">
        <f>SUM(E$3:E68)+H69</f>
        <v>0</v>
      </c>
      <c r="L69" s="21">
        <f>SUM(F$3:F68)+I69</f>
        <v>0.24899095894441214</v>
      </c>
      <c r="M69" s="21">
        <f>SUM(G$3:G68)+J69</f>
        <v>0</v>
      </c>
      <c r="N69" s="21"/>
      <c r="O69" s="21"/>
      <c r="P69" s="21"/>
      <c r="Q69" s="19">
        <f t="shared" si="7"/>
        <v>0</v>
      </c>
      <c r="R69" s="19">
        <f t="shared" si="7"/>
        <v>6.1996497636057933E-2</v>
      </c>
      <c r="S69" s="19">
        <f t="shared" si="7"/>
        <v>0</v>
      </c>
      <c r="T69" s="19">
        <f t="shared" si="8"/>
        <v>0</v>
      </c>
      <c r="U69" s="19">
        <f t="shared" si="9"/>
        <v>0</v>
      </c>
      <c r="V69" s="19">
        <f t="shared" si="10"/>
        <v>0</v>
      </c>
    </row>
    <row r="70" spans="1:23" x14ac:dyDescent="0.25">
      <c r="A70" s="26">
        <f>Wellpath!E70</f>
        <v>1920</v>
      </c>
      <c r="B70" s="22">
        <v>0</v>
      </c>
      <c r="C70" s="22">
        <v>0</v>
      </c>
      <c r="D70" s="22">
        <f t="shared" si="6"/>
        <v>4.7931219674804699E-5</v>
      </c>
      <c r="E70" s="20">
        <f>Model!$W$29*((drdp!B70+drdp!K70)*'DBH-OI'!$B70+(drdp!E70+drdp!N70)*'DBH-OI'!$C70+(drdp!H70+drdp!Q70)*'DBH-OI'!$D70)</f>
        <v>0</v>
      </c>
      <c r="F70" s="20">
        <f>Model!$W$29*((drdp!C70+drdp!L70)*'DBH-OI'!$B70+(drdp!F70+drdp!O70)*'DBH-OI'!$C70+(drdp!I70+drdp!R70)*'DBH-OI'!$D70)</f>
        <v>5.1666487001086623E-3</v>
      </c>
      <c r="G70" s="20">
        <f>Model!$W$29*((drdp!D70+drdp!M70)*'DBH-OI'!$B70+(drdp!G70+drdp!P70)*'DBH-OI'!$C70+(drdp!J70+drdp!S70)*'DBH-OI'!$D70)</f>
        <v>0</v>
      </c>
      <c r="H70" s="18">
        <f>Model!$W$29*((drdp!B70)*'DBH-OI'!$B70+(drdp!E70)*'DBH-OI'!$C70+(drdp!H70)*'DBH-OI'!$D70)</f>
        <v>0</v>
      </c>
      <c r="I70" s="18">
        <f>Model!$W$29*((drdp!C70)*'DBH-OI'!$B70+(drdp!F70)*'DBH-OI'!$C70+(drdp!I70)*'DBH-OI'!$D70)</f>
        <v>2.5833243500543311E-3</v>
      </c>
      <c r="J70" s="18">
        <f>Model!$W$29*((drdp!D70)*'DBH-OI'!$B70+(drdp!G70)*'DBH-OI'!$C70+(drdp!J70)*'DBH-OI'!$D70)</f>
        <v>0</v>
      </c>
      <c r="K70" s="21">
        <f>SUM(E$3:E69)+H70</f>
        <v>0</v>
      </c>
      <c r="L70" s="21">
        <f>SUM(F$3:F69)+I70</f>
        <v>0.25428322558967814</v>
      </c>
      <c r="M70" s="21">
        <f>SUM(G$3:G69)+J70</f>
        <v>0</v>
      </c>
      <c r="N70" s="21"/>
      <c r="O70" s="21"/>
      <c r="P70" s="21"/>
      <c r="Q70" s="19">
        <f t="shared" si="7"/>
        <v>0</v>
      </c>
      <c r="R70" s="19">
        <f t="shared" si="7"/>
        <v>6.4659958816291149E-2</v>
      </c>
      <c r="S70" s="19">
        <f t="shared" si="7"/>
        <v>0</v>
      </c>
      <c r="T70" s="19">
        <f t="shared" si="8"/>
        <v>0</v>
      </c>
      <c r="U70" s="19">
        <f t="shared" si="9"/>
        <v>0</v>
      </c>
      <c r="V70" s="19">
        <f t="shared" si="10"/>
        <v>0</v>
      </c>
    </row>
    <row r="71" spans="1:23" x14ac:dyDescent="0.25">
      <c r="A71" s="26">
        <f>Wellpath!E71</f>
        <v>1950</v>
      </c>
      <c r="B71" s="22">
        <v>0</v>
      </c>
      <c r="C71" s="22">
        <v>0</v>
      </c>
      <c r="D71" s="22">
        <f t="shared" si="6"/>
        <v>4.7931219674804699E-5</v>
      </c>
      <c r="E71" s="20">
        <f>Model!$W$29*((drdp!B71+drdp!K71)*'DBH-OI'!$B71+(drdp!E71+drdp!N71)*'DBH-OI'!$C71+(drdp!H71+drdp!Q71)*'DBH-OI'!$D71)</f>
        <v>0</v>
      </c>
      <c r="F71" s="20">
        <f>Model!$W$29*((drdp!C71+drdp!L71)*'DBH-OI'!$B71+(drdp!F71+drdp!O71)*'DBH-OI'!$C71+(drdp!I71+drdp!R71)*'DBH-OI'!$D71)</f>
        <v>4.9091180442141381E-3</v>
      </c>
      <c r="G71" s="20">
        <f>Model!$W$29*((drdp!D71+drdp!M71)*'DBH-OI'!$B71+(drdp!G71+drdp!P71)*'DBH-OI'!$C71+(drdp!J71+drdp!S71)*'DBH-OI'!$D71)</f>
        <v>0</v>
      </c>
      <c r="H71" s="18">
        <f>Model!$W$29*((drdp!B71)*'DBH-OI'!$B71+(drdp!E71)*'DBH-OI'!$C71+(drdp!H71)*'DBH-OI'!$D71)</f>
        <v>0</v>
      </c>
      <c r="I71" s="18">
        <f>Model!$W$29*((drdp!C71)*'DBH-OI'!$B71+(drdp!F71)*'DBH-OI'!$C71+(drdp!I71)*'DBH-OI'!$D71)</f>
        <v>2.454559022107069E-3</v>
      </c>
      <c r="J71" s="18">
        <f>Model!$W$29*((drdp!D71)*'DBH-OI'!$B71+(drdp!G71)*'DBH-OI'!$C71+(drdp!J71)*'DBH-OI'!$D71)</f>
        <v>0</v>
      </c>
      <c r="K71" s="21">
        <f>SUM(E$3:E70)+H71</f>
        <v>0</v>
      </c>
      <c r="L71" s="21">
        <f>SUM(F$3:F70)+I71</f>
        <v>0.25932110896183957</v>
      </c>
      <c r="M71" s="21">
        <f>SUM(G$3:G70)+J71</f>
        <v>0</v>
      </c>
      <c r="N71" s="21"/>
      <c r="O71" s="21"/>
      <c r="P71" s="21"/>
      <c r="Q71" s="19">
        <f t="shared" si="7"/>
        <v>0</v>
      </c>
      <c r="R71" s="19">
        <f t="shared" si="7"/>
        <v>6.7247437553198272E-2</v>
      </c>
      <c r="S71" s="19">
        <f t="shared" si="7"/>
        <v>0</v>
      </c>
      <c r="T71" s="19">
        <f t="shared" si="8"/>
        <v>0</v>
      </c>
      <c r="U71" s="19">
        <f t="shared" si="9"/>
        <v>0</v>
      </c>
      <c r="V71" s="19">
        <f t="shared" si="10"/>
        <v>0</v>
      </c>
    </row>
    <row r="72" spans="1:23" x14ac:dyDescent="0.25">
      <c r="A72" s="26">
        <f>Wellpath!E72</f>
        <v>1980</v>
      </c>
      <c r="B72" s="22">
        <v>0</v>
      </c>
      <c r="C72" s="22">
        <v>0</v>
      </c>
      <c r="D72" s="22">
        <f t="shared" si="6"/>
        <v>4.7931219674804699E-5</v>
      </c>
      <c r="E72" s="20">
        <f>Model!$W$29*((drdp!B72+drdp!K72)*'DBH-OI'!$B72+(drdp!E72+drdp!N72)*'DBH-OI'!$C72+(drdp!H72+drdp!Q72)*'DBH-OI'!$D72)</f>
        <v>0</v>
      </c>
      <c r="F72" s="20">
        <f>Model!$W$29*((drdp!C72+drdp!L72)*'DBH-OI'!$B72+(drdp!F72+drdp!O72)*'DBH-OI'!$C72+(drdp!I72+drdp!R72)*'DBH-OI'!$D72)</f>
        <v>4.645606384174405E-3</v>
      </c>
      <c r="G72" s="20">
        <f>Model!$W$29*((drdp!D72+drdp!M72)*'DBH-OI'!$B72+(drdp!G72+drdp!P72)*'DBH-OI'!$C72+(drdp!J72+drdp!S72)*'DBH-OI'!$D72)</f>
        <v>0</v>
      </c>
      <c r="H72" s="18">
        <f>Model!$W$29*((drdp!B72)*'DBH-OI'!$B72+(drdp!E72)*'DBH-OI'!$C72+(drdp!H72)*'DBH-OI'!$D72)</f>
        <v>0</v>
      </c>
      <c r="I72" s="18">
        <f>Model!$W$29*((drdp!C72)*'DBH-OI'!$B72+(drdp!F72)*'DBH-OI'!$C72+(drdp!I72)*'DBH-OI'!$D72)</f>
        <v>2.3228031920872025E-3</v>
      </c>
      <c r="J72" s="18">
        <f>Model!$W$29*((drdp!D72)*'DBH-OI'!$B72+(drdp!G72)*'DBH-OI'!$C72+(drdp!J72)*'DBH-OI'!$D72)</f>
        <v>0</v>
      </c>
      <c r="K72" s="21">
        <f>SUM(E$3:E71)+H72</f>
        <v>0</v>
      </c>
      <c r="L72" s="21">
        <f>SUM(F$3:F71)+I72</f>
        <v>0.26409847117603386</v>
      </c>
      <c r="M72" s="21">
        <f>SUM(G$3:G71)+J72</f>
        <v>0</v>
      </c>
      <c r="N72" s="21"/>
      <c r="O72" s="21"/>
      <c r="P72" s="21"/>
      <c r="Q72" s="19">
        <f t="shared" si="7"/>
        <v>0</v>
      </c>
      <c r="R72" s="19">
        <f t="shared" si="7"/>
        <v>6.9748002477518389E-2</v>
      </c>
      <c r="S72" s="19">
        <f t="shared" si="7"/>
        <v>0</v>
      </c>
      <c r="T72" s="19">
        <f t="shared" si="8"/>
        <v>0</v>
      </c>
      <c r="U72" s="19">
        <f t="shared" si="9"/>
        <v>0</v>
      </c>
      <c r="V72" s="19">
        <f t="shared" si="10"/>
        <v>0</v>
      </c>
    </row>
    <row r="73" spans="1:23" x14ac:dyDescent="0.25">
      <c r="A73" s="26">
        <f>Wellpath!E73</f>
        <v>2010</v>
      </c>
      <c r="B73" s="22">
        <v>0</v>
      </c>
      <c r="C73" s="22">
        <v>0</v>
      </c>
      <c r="D73" s="22">
        <f t="shared" si="6"/>
        <v>4.7931219674804699E-5</v>
      </c>
      <c r="E73" s="20">
        <f>Model!$W$29*((drdp!B73+drdp!K73)*'DBH-OI'!$B73+(drdp!E73+drdp!N73)*'DBH-OI'!$C73+(drdp!H73+drdp!Q73)*'DBH-OI'!$D73)</f>
        <v>0</v>
      </c>
      <c r="F73" s="20">
        <f>Model!$W$29*((drdp!C73+drdp!L73)*'DBH-OI'!$B73+(drdp!F73+drdp!O73)*'DBH-OI'!$C73+(drdp!I73+drdp!R73)*'DBH-OI'!$D73)</f>
        <v>4.3764347683563605E-3</v>
      </c>
      <c r="G73" s="20">
        <f>Model!$W$29*((drdp!D73+drdp!M73)*'DBH-OI'!$B73+(drdp!G73+drdp!P73)*'DBH-OI'!$C73+(drdp!J73+drdp!S73)*'DBH-OI'!$D73)</f>
        <v>0</v>
      </c>
      <c r="H73" s="18">
        <f>Model!$W$29*((drdp!B73)*'DBH-OI'!$B73+(drdp!E73)*'DBH-OI'!$C73+(drdp!H73)*'DBH-OI'!$D73)</f>
        <v>0</v>
      </c>
      <c r="I73" s="18">
        <f>Model!$W$29*((drdp!C73)*'DBH-OI'!$B73+(drdp!F73)*'DBH-OI'!$C73+(drdp!I73)*'DBH-OI'!$D73)</f>
        <v>2.1882173841781803E-3</v>
      </c>
      <c r="J73" s="18">
        <f>Model!$W$29*((drdp!D73)*'DBH-OI'!$B73+(drdp!G73)*'DBH-OI'!$C73+(drdp!J73)*'DBH-OI'!$D73)</f>
        <v>0</v>
      </c>
      <c r="K73" s="21">
        <f>SUM(E$3:E72)+H73</f>
        <v>0</v>
      </c>
      <c r="L73" s="21">
        <f>SUM(F$3:F72)+I73</f>
        <v>0.2686094917522992</v>
      </c>
      <c r="M73" s="21">
        <f>SUM(G$3:G72)+J73</f>
        <v>0</v>
      </c>
      <c r="N73" s="21"/>
      <c r="O73" s="21"/>
      <c r="P73" s="21"/>
      <c r="Q73" s="19">
        <f t="shared" si="7"/>
        <v>0</v>
      </c>
      <c r="R73" s="19">
        <f t="shared" si="7"/>
        <v>7.2151059059428493E-2</v>
      </c>
      <c r="S73" s="19">
        <f t="shared" si="7"/>
        <v>0</v>
      </c>
      <c r="T73" s="19">
        <f t="shared" si="8"/>
        <v>0</v>
      </c>
      <c r="U73" s="19">
        <f t="shared" si="9"/>
        <v>0</v>
      </c>
      <c r="V73" s="19">
        <f t="shared" si="10"/>
        <v>0</v>
      </c>
      <c r="W73" s="10" t="s">
        <v>62</v>
      </c>
    </row>
    <row r="74" spans="1:23" x14ac:dyDescent="0.25">
      <c r="A74" s="26">
        <f>Wellpath!E74</f>
        <v>2040</v>
      </c>
      <c r="B74" s="22">
        <v>0</v>
      </c>
      <c r="C74" s="22">
        <v>0</v>
      </c>
      <c r="D74" s="22">
        <f t="shared" si="6"/>
        <v>4.7931219674804699E-5</v>
      </c>
      <c r="E74" s="20">
        <f>Model!$W$29*((drdp!B74+drdp!K74)*'DBH-OI'!$B74+(drdp!E74+drdp!N74)*'DBH-OI'!$C74+(drdp!H74+drdp!Q74)*'DBH-OI'!$D74)</f>
        <v>0</v>
      </c>
      <c r="F74" s="20">
        <f>Model!$W$29*((drdp!C74+drdp!L74)*'DBH-OI'!$B74+(drdp!F74+drdp!O74)*'DBH-OI'!$C74+(drdp!I74+drdp!R74)*'DBH-OI'!$D74)</f>
        <v>4.1019311409111713E-3</v>
      </c>
      <c r="G74" s="20">
        <f>Model!$W$29*((drdp!D74+drdp!M74)*'DBH-OI'!$B74+(drdp!G74+drdp!P74)*'DBH-OI'!$C74+(drdp!J74+drdp!S74)*'DBH-OI'!$D74)</f>
        <v>0</v>
      </c>
      <c r="H74" s="18">
        <f>Model!$W$29*((drdp!B74)*'DBH-OI'!$B74+(drdp!E74)*'DBH-OI'!$C74+(drdp!H74)*'DBH-OI'!$D74)</f>
        <v>0</v>
      </c>
      <c r="I74" s="18">
        <f>Model!$W$29*((drdp!C74)*'DBH-OI'!$B74+(drdp!F74)*'DBH-OI'!$C74+(drdp!I74)*'DBH-OI'!$D74)</f>
        <v>2.0509655704555856E-3</v>
      </c>
      <c r="J74" s="18">
        <f>Model!$W$29*((drdp!D74)*'DBH-OI'!$B74+(drdp!G74)*'DBH-OI'!$C74+(drdp!J74)*'DBH-OI'!$D74)</f>
        <v>0</v>
      </c>
      <c r="K74" s="21">
        <f>SUM(E$3:E73)+H74</f>
        <v>0</v>
      </c>
      <c r="L74" s="21">
        <f>SUM(F$3:F73)+I74</f>
        <v>0.27284867470693297</v>
      </c>
      <c r="M74" s="21">
        <f>SUM(G$3:G73)+J74</f>
        <v>0</v>
      </c>
      <c r="N74" s="21"/>
      <c r="O74" s="21"/>
      <c r="P74" s="21"/>
      <c r="Q74" s="19">
        <f t="shared" si="7"/>
        <v>0</v>
      </c>
      <c r="R74" s="19">
        <f t="shared" si="7"/>
        <v>7.4446399289329723E-2</v>
      </c>
      <c r="S74" s="19">
        <f t="shared" si="7"/>
        <v>0</v>
      </c>
      <c r="T74" s="19">
        <f t="shared" si="8"/>
        <v>0</v>
      </c>
      <c r="U74" s="19">
        <f t="shared" si="9"/>
        <v>0</v>
      </c>
      <c r="V74" s="19">
        <f t="shared" si="10"/>
        <v>0</v>
      </c>
    </row>
    <row r="75" spans="1:23" x14ac:dyDescent="0.25">
      <c r="A75" s="26">
        <f>Wellpath!E75</f>
        <v>2070</v>
      </c>
      <c r="B75" s="22">
        <v>0</v>
      </c>
      <c r="C75" s="22">
        <v>0</v>
      </c>
      <c r="D75" s="22">
        <f t="shared" si="6"/>
        <v>4.7931219674804699E-5</v>
      </c>
      <c r="E75" s="20">
        <f>Model!$W$29*((drdp!B75+drdp!K75)*'DBH-OI'!$B75+(drdp!E75+drdp!N75)*'DBH-OI'!$C75+(drdp!H75+drdp!Q75)*'DBH-OI'!$D75)</f>
        <v>0</v>
      </c>
      <c r="F75" s="20">
        <f>Model!$W$29*((drdp!C75+drdp!L75)*'DBH-OI'!$B75+(drdp!F75+drdp!O75)*'DBH-OI'!$C75+(drdp!I75+drdp!R75)*'DBH-OI'!$D75)</f>
        <v>3.8224299422248355E-3</v>
      </c>
      <c r="G75" s="20">
        <f>Model!$W$29*((drdp!D75+drdp!M75)*'DBH-OI'!$B75+(drdp!G75+drdp!P75)*'DBH-OI'!$C75+(drdp!J75+drdp!S75)*'DBH-OI'!$D75)</f>
        <v>0</v>
      </c>
      <c r="H75" s="18">
        <f>Model!$W$29*((drdp!B75)*'DBH-OI'!$B75+(drdp!E75)*'DBH-OI'!$C75+(drdp!H75)*'DBH-OI'!$D75)</f>
        <v>0</v>
      </c>
      <c r="I75" s="18">
        <f>Model!$W$29*((drdp!C75)*'DBH-OI'!$B75+(drdp!F75)*'DBH-OI'!$C75+(drdp!I75)*'DBH-OI'!$D75)</f>
        <v>1.9112149711124177E-3</v>
      </c>
      <c r="J75" s="18">
        <f>Model!$W$29*((drdp!D75)*'DBH-OI'!$B75+(drdp!G75)*'DBH-OI'!$C75+(drdp!J75)*'DBH-OI'!$D75)</f>
        <v>0</v>
      </c>
      <c r="K75" s="21">
        <f>SUM(E$3:E74)+H75</f>
        <v>0</v>
      </c>
      <c r="L75" s="21">
        <f>SUM(F$3:F74)+I75</f>
        <v>0.27681085524850096</v>
      </c>
      <c r="M75" s="21">
        <f>SUM(G$3:G74)+J75</f>
        <v>0</v>
      </c>
      <c r="N75" s="21"/>
      <c r="O75" s="21"/>
      <c r="P75" s="21"/>
      <c r="Q75" s="19">
        <f t="shared" si="7"/>
        <v>0</v>
      </c>
      <c r="R75" s="19">
        <f t="shared" si="7"/>
        <v>7.6624249583406551E-2</v>
      </c>
      <c r="S75" s="19">
        <f t="shared" si="7"/>
        <v>0</v>
      </c>
      <c r="T75" s="19">
        <f t="shared" si="8"/>
        <v>0</v>
      </c>
      <c r="U75" s="19">
        <f t="shared" si="9"/>
        <v>0</v>
      </c>
      <c r="V75" s="19">
        <f t="shared" si="10"/>
        <v>0</v>
      </c>
    </row>
    <row r="76" spans="1:23" x14ac:dyDescent="0.25">
      <c r="A76" s="26">
        <f>Wellpath!E76</f>
        <v>2100</v>
      </c>
      <c r="B76" s="22">
        <v>0</v>
      </c>
      <c r="C76" s="22">
        <v>0</v>
      </c>
      <c r="D76" s="22">
        <f t="shared" si="6"/>
        <v>4.7931219674804699E-5</v>
      </c>
      <c r="E76" s="20">
        <f>Model!$W$29*((drdp!B76+drdp!K76)*'DBH-OI'!$B76+(drdp!E76+drdp!N76)*'DBH-OI'!$C76+(drdp!H76+drdp!Q76)*'DBH-OI'!$D76)</f>
        <v>0</v>
      </c>
      <c r="F76" s="20">
        <f>Model!$W$29*((drdp!C76+drdp!L76)*'DBH-OI'!$B76+(drdp!F76+drdp!O76)*'DBH-OI'!$C76+(drdp!I76+drdp!R76)*'DBH-OI'!$D76)</f>
        <v>3.5382717014540944E-3</v>
      </c>
      <c r="G76" s="20">
        <f>Model!$W$29*((drdp!D76+drdp!M76)*'DBH-OI'!$B76+(drdp!G76+drdp!P76)*'DBH-OI'!$C76+(drdp!J76+drdp!S76)*'DBH-OI'!$D76)</f>
        <v>0</v>
      </c>
      <c r="H76" s="18">
        <f>Model!$W$29*((drdp!B76)*'DBH-OI'!$B76+(drdp!E76)*'DBH-OI'!$C76+(drdp!H76)*'DBH-OI'!$D76)</f>
        <v>0</v>
      </c>
      <c r="I76" s="18">
        <f>Model!$W$29*((drdp!C76)*'DBH-OI'!$B76+(drdp!F76)*'DBH-OI'!$C76+(drdp!I76)*'DBH-OI'!$D76)</f>
        <v>1.7691358507270472E-3</v>
      </c>
      <c r="J76" s="18">
        <f>Model!$W$29*((drdp!D76)*'DBH-OI'!$B76+(drdp!G76)*'DBH-OI'!$C76+(drdp!J76)*'DBH-OI'!$D76)</f>
        <v>0</v>
      </c>
      <c r="K76" s="21">
        <f>SUM(E$3:E75)+H76</f>
        <v>0</v>
      </c>
      <c r="L76" s="21">
        <f>SUM(F$3:F75)+I76</f>
        <v>0.28049120607034039</v>
      </c>
      <c r="M76" s="21">
        <f>SUM(G$3:G75)+J76</f>
        <v>0</v>
      </c>
      <c r="N76" s="21"/>
      <c r="O76" s="21"/>
      <c r="P76" s="21"/>
      <c r="Q76" s="19">
        <f t="shared" si="7"/>
        <v>0</v>
      </c>
      <c r="R76" s="19">
        <f t="shared" si="7"/>
        <v>7.8675316682794164E-2</v>
      </c>
      <c r="S76" s="19">
        <f t="shared" si="7"/>
        <v>0</v>
      </c>
      <c r="T76" s="19">
        <f t="shared" si="8"/>
        <v>0</v>
      </c>
      <c r="U76" s="19">
        <f t="shared" si="9"/>
        <v>0</v>
      </c>
      <c r="V76" s="19">
        <f t="shared" si="10"/>
        <v>0</v>
      </c>
    </row>
    <row r="77" spans="1:23" x14ac:dyDescent="0.25">
      <c r="A77" s="26">
        <f>Wellpath!E77</f>
        <v>2130</v>
      </c>
      <c r="B77" s="22">
        <v>0</v>
      </c>
      <c r="C77" s="22">
        <v>0</v>
      </c>
      <c r="D77" s="22">
        <f t="shared" si="6"/>
        <v>4.7931219674804699E-5</v>
      </c>
      <c r="E77" s="20">
        <f>Model!$W$29*((drdp!B77+drdp!K77)*'DBH-OI'!$B77+(drdp!E77+drdp!N77)*'DBH-OI'!$C77+(drdp!H77+drdp!Q77)*'DBH-OI'!$D77)</f>
        <v>0</v>
      </c>
      <c r="F77" s="20">
        <f>Model!$W$29*((drdp!C77+drdp!L77)*'DBH-OI'!$B77+(drdp!F77+drdp!O77)*'DBH-OI'!$C77+(drdp!I77+drdp!R77)*'DBH-OI'!$D77)</f>
        <v>3.2498026216441047E-3</v>
      </c>
      <c r="G77" s="20">
        <f>Model!$W$29*((drdp!D77+drdp!M77)*'DBH-OI'!$B77+(drdp!G77+drdp!P77)*'DBH-OI'!$C77+(drdp!J77+drdp!S77)*'DBH-OI'!$D77)</f>
        <v>0</v>
      </c>
      <c r="H77" s="18">
        <f>Model!$W$29*((drdp!B77)*'DBH-OI'!$B77+(drdp!E77)*'DBH-OI'!$C77+(drdp!H77)*'DBH-OI'!$D77)</f>
        <v>0</v>
      </c>
      <c r="I77" s="18">
        <f>Model!$W$29*((drdp!C77)*'DBH-OI'!$B77+(drdp!F77)*'DBH-OI'!$C77+(drdp!I77)*'DBH-OI'!$D77)</f>
        <v>1.6249013108220523E-3</v>
      </c>
      <c r="J77" s="18">
        <f>Model!$W$29*((drdp!D77)*'DBH-OI'!$B77+(drdp!G77)*'DBH-OI'!$C77+(drdp!J77)*'DBH-OI'!$D77)</f>
        <v>0</v>
      </c>
      <c r="K77" s="21">
        <f>SUM(E$3:E76)+H77</f>
        <v>0</v>
      </c>
      <c r="L77" s="21">
        <f>SUM(F$3:F76)+I77</f>
        <v>0.28388524323188952</v>
      </c>
      <c r="M77" s="21">
        <f>SUM(G$3:G76)+J77</f>
        <v>0</v>
      </c>
      <c r="N77" s="21"/>
      <c r="O77" s="21"/>
      <c r="P77" s="21"/>
      <c r="Q77" s="19">
        <f t="shared" si="7"/>
        <v>0</v>
      </c>
      <c r="R77" s="19">
        <f t="shared" si="7"/>
        <v>8.0590831324829068E-2</v>
      </c>
      <c r="S77" s="19">
        <f t="shared" si="7"/>
        <v>0</v>
      </c>
      <c r="T77" s="19">
        <f t="shared" si="8"/>
        <v>0</v>
      </c>
      <c r="U77" s="19">
        <f t="shared" si="9"/>
        <v>0</v>
      </c>
      <c r="V77" s="19">
        <f t="shared" si="10"/>
        <v>0</v>
      </c>
    </row>
    <row r="78" spans="1:23" x14ac:dyDescent="0.25">
      <c r="A78" s="26">
        <f>Wellpath!E78</f>
        <v>2160</v>
      </c>
      <c r="B78" s="22">
        <v>0</v>
      </c>
      <c r="C78" s="22">
        <v>0</v>
      </c>
      <c r="D78" s="22">
        <f t="shared" si="6"/>
        <v>4.7931219674804699E-5</v>
      </c>
      <c r="E78" s="20">
        <f>Model!$W$29*((drdp!B78+drdp!K78)*'DBH-OI'!$B78+(drdp!E78+drdp!N78)*'DBH-OI'!$C78+(drdp!H78+drdp!Q78)*'DBH-OI'!$D78)</f>
        <v>0</v>
      </c>
      <c r="F78" s="20">
        <f>Model!$W$29*((drdp!C78+drdp!L78)*'DBH-OI'!$B78+(drdp!F78+drdp!O78)*'DBH-OI'!$C78+(drdp!I78+drdp!R78)*'DBH-OI'!$D78)</f>
        <v>2.9573741579333609E-3</v>
      </c>
      <c r="G78" s="20">
        <f>Model!$W$29*((drdp!D78+drdp!M78)*'DBH-OI'!$B78+(drdp!G78+drdp!P78)*'DBH-OI'!$C78+(drdp!J78+drdp!S78)*'DBH-OI'!$D78)</f>
        <v>0</v>
      </c>
      <c r="H78" s="18">
        <f>Model!$W$29*((drdp!B78)*'DBH-OI'!$B78+(drdp!E78)*'DBH-OI'!$C78+(drdp!H78)*'DBH-OI'!$D78)</f>
        <v>0</v>
      </c>
      <c r="I78" s="18">
        <f>Model!$W$29*((drdp!C78)*'DBH-OI'!$B78+(drdp!F78)*'DBH-OI'!$C78+(drdp!I78)*'DBH-OI'!$D78)</f>
        <v>1.4786870789666804E-3</v>
      </c>
      <c r="J78" s="18">
        <f>Model!$W$29*((drdp!D78)*'DBH-OI'!$B78+(drdp!G78)*'DBH-OI'!$C78+(drdp!J78)*'DBH-OI'!$D78)</f>
        <v>0</v>
      </c>
      <c r="K78" s="21">
        <f>SUM(E$3:E77)+H78</f>
        <v>0</v>
      </c>
      <c r="L78" s="21">
        <f>SUM(F$3:F77)+I78</f>
        <v>0.28698883162167826</v>
      </c>
      <c r="M78" s="21">
        <f>SUM(G$3:G77)+J78</f>
        <v>0</v>
      </c>
      <c r="N78" s="21"/>
      <c r="O78" s="21"/>
      <c r="P78" s="21"/>
      <c r="Q78" s="19">
        <f t="shared" si="7"/>
        <v>0</v>
      </c>
      <c r="R78" s="19">
        <f t="shared" si="7"/>
        <v>8.2362589475575995E-2</v>
      </c>
      <c r="S78" s="19">
        <f t="shared" si="7"/>
        <v>0</v>
      </c>
      <c r="T78" s="19">
        <f t="shared" si="8"/>
        <v>0</v>
      </c>
      <c r="U78" s="19">
        <f t="shared" si="9"/>
        <v>0</v>
      </c>
      <c r="V78" s="19">
        <f t="shared" si="10"/>
        <v>0</v>
      </c>
    </row>
    <row r="79" spans="1:23" x14ac:dyDescent="0.25">
      <c r="A79" s="26">
        <f>Wellpath!E79</f>
        <v>2190</v>
      </c>
      <c r="B79" s="22">
        <v>0</v>
      </c>
      <c r="C79" s="22">
        <v>0</v>
      </c>
      <c r="D79" s="22">
        <f t="shared" si="6"/>
        <v>4.7931219674804699E-5</v>
      </c>
      <c r="E79" s="20">
        <f>Model!$W$29*((drdp!B79+drdp!K79)*'DBH-OI'!$B79+(drdp!E79+drdp!N79)*'DBH-OI'!$C79+(drdp!H79+drdp!Q79)*'DBH-OI'!$D79)</f>
        <v>0</v>
      </c>
      <c r="F79" s="20">
        <f>Model!$W$29*((drdp!C79+drdp!L79)*'DBH-OI'!$B79+(drdp!F79+drdp!O79)*'DBH-OI'!$C79+(drdp!I79+drdp!R79)*'DBH-OI'!$D79)</f>
        <v>2.6613425893597408E-3</v>
      </c>
      <c r="G79" s="20">
        <f>Model!$W$29*((drdp!D79+drdp!M79)*'DBH-OI'!$B79+(drdp!G79+drdp!P79)*'DBH-OI'!$C79+(drdp!J79+drdp!S79)*'DBH-OI'!$D79)</f>
        <v>0</v>
      </c>
      <c r="H79" s="18">
        <f>Model!$W$29*((drdp!B79)*'DBH-OI'!$B79+(drdp!E79)*'DBH-OI'!$C79+(drdp!H79)*'DBH-OI'!$D79)</f>
        <v>0</v>
      </c>
      <c r="I79" s="18">
        <f>Model!$W$29*((drdp!C79)*'DBH-OI'!$B79+(drdp!F79)*'DBH-OI'!$C79+(drdp!I79)*'DBH-OI'!$D79)</f>
        <v>1.3306712946798704E-3</v>
      </c>
      <c r="J79" s="18">
        <f>Model!$W$29*((drdp!D79)*'DBH-OI'!$B79+(drdp!G79)*'DBH-OI'!$C79+(drdp!J79)*'DBH-OI'!$D79)</f>
        <v>0</v>
      </c>
      <c r="K79" s="21">
        <f>SUM(E$3:E78)+H79</f>
        <v>0</v>
      </c>
      <c r="L79" s="21">
        <f>SUM(F$3:F78)+I79</f>
        <v>0.28979818999532481</v>
      </c>
      <c r="M79" s="21">
        <f>SUM(G$3:G78)+J79</f>
        <v>0</v>
      </c>
      <c r="N79" s="21"/>
      <c r="O79" s="21"/>
      <c r="P79" s="21"/>
      <c r="Q79" s="19">
        <f t="shared" si="7"/>
        <v>0</v>
      </c>
      <c r="R79" s="19">
        <f t="shared" si="7"/>
        <v>8.3982990924566375E-2</v>
      </c>
      <c r="S79" s="19">
        <f t="shared" si="7"/>
        <v>0</v>
      </c>
      <c r="T79" s="19">
        <f t="shared" si="8"/>
        <v>0</v>
      </c>
      <c r="U79" s="19">
        <f t="shared" si="9"/>
        <v>0</v>
      </c>
      <c r="V79" s="19">
        <f t="shared" si="10"/>
        <v>0</v>
      </c>
    </row>
    <row r="80" spans="1:23" x14ac:dyDescent="0.25">
      <c r="A80" s="26">
        <f>Wellpath!E80</f>
        <v>2220</v>
      </c>
      <c r="B80" s="22">
        <v>0</v>
      </c>
      <c r="C80" s="22">
        <v>0</v>
      </c>
      <c r="D80" s="22">
        <f t="shared" si="6"/>
        <v>4.7931219674804699E-5</v>
      </c>
      <c r="E80" s="20">
        <f>Model!$W$29*((drdp!B80+drdp!K80)*'DBH-OI'!$B80+(drdp!E80+drdp!N80)*'DBH-OI'!$C80+(drdp!H80+drdp!Q80)*'DBH-OI'!$D80)</f>
        <v>0</v>
      </c>
      <c r="F80" s="20">
        <f>Model!$W$29*((drdp!C80+drdp!L80)*'DBH-OI'!$B80+(drdp!F80+drdp!O80)*'DBH-OI'!$C80+(drdp!I80+drdp!R80)*'DBH-OI'!$D80)</f>
        <v>2.3620685847893868E-3</v>
      </c>
      <c r="G80" s="20">
        <f>Model!$W$29*((drdp!D80+drdp!M80)*'DBH-OI'!$B80+(drdp!G80+drdp!P80)*'DBH-OI'!$C80+(drdp!J80+drdp!S80)*'DBH-OI'!$D80)</f>
        <v>0</v>
      </c>
      <c r="H80" s="18">
        <f>Model!$W$29*((drdp!B80)*'DBH-OI'!$B80+(drdp!E80)*'DBH-OI'!$C80+(drdp!H80)*'DBH-OI'!$D80)</f>
        <v>0</v>
      </c>
      <c r="I80" s="18">
        <f>Model!$W$29*((drdp!C80)*'DBH-OI'!$B80+(drdp!F80)*'DBH-OI'!$C80+(drdp!I80)*'DBH-OI'!$D80)</f>
        <v>1.1810342923946934E-3</v>
      </c>
      <c r="J80" s="18">
        <f>Model!$W$29*((drdp!D80)*'DBH-OI'!$B80+(drdp!G80)*'DBH-OI'!$C80+(drdp!J80)*'DBH-OI'!$D80)</f>
        <v>0</v>
      </c>
      <c r="K80" s="21">
        <f>SUM(E$3:E79)+H80</f>
        <v>0</v>
      </c>
      <c r="L80" s="21">
        <f>SUM(F$3:F79)+I80</f>
        <v>0.29230989558239934</v>
      </c>
      <c r="M80" s="21">
        <f>SUM(G$3:G79)+J80</f>
        <v>0</v>
      </c>
      <c r="N80" s="21"/>
      <c r="O80" s="21"/>
      <c r="P80" s="21"/>
      <c r="Q80" s="19">
        <f t="shared" si="7"/>
        <v>0</v>
      </c>
      <c r="R80" s="19">
        <f t="shared" si="7"/>
        <v>8.5445075055393199E-2</v>
      </c>
      <c r="S80" s="19">
        <f t="shared" si="7"/>
        <v>0</v>
      </c>
      <c r="T80" s="19">
        <f t="shared" si="8"/>
        <v>0</v>
      </c>
      <c r="U80" s="19">
        <f t="shared" si="9"/>
        <v>0</v>
      </c>
      <c r="V80" s="19">
        <f t="shared" si="10"/>
        <v>0</v>
      </c>
    </row>
    <row r="81" spans="1:22" x14ac:dyDescent="0.25">
      <c r="A81" s="26">
        <f>Wellpath!E81</f>
        <v>2250</v>
      </c>
      <c r="B81" s="22">
        <v>0</v>
      </c>
      <c r="C81" s="22">
        <v>0</v>
      </c>
      <c r="D81" s="22">
        <f t="shared" si="6"/>
        <v>4.7931219674804699E-5</v>
      </c>
      <c r="E81" s="20">
        <f>Model!$W$29*((drdp!B81+drdp!K81)*'DBH-OI'!$B81+(drdp!E81+drdp!N81)*'DBH-OI'!$C81+(drdp!H81+drdp!Q81)*'DBH-OI'!$D81)</f>
        <v>0</v>
      </c>
      <c r="F81" s="20">
        <f>Model!$W$29*((drdp!C81+drdp!L81)*'DBH-OI'!$B81+(drdp!F81+drdp!O81)*'DBH-OI'!$C81+(drdp!I81+drdp!R81)*'DBH-OI'!$D81)</f>
        <v>2.0599167634972391E-3</v>
      </c>
      <c r="G81" s="20">
        <f>Model!$W$29*((drdp!D81+drdp!M81)*'DBH-OI'!$B81+(drdp!G81+drdp!P81)*'DBH-OI'!$C81+(drdp!J81+drdp!S81)*'DBH-OI'!$D81)</f>
        <v>0</v>
      </c>
      <c r="H81" s="18">
        <f>Model!$W$29*((drdp!B81)*'DBH-OI'!$B81+(drdp!E81)*'DBH-OI'!$C81+(drdp!H81)*'DBH-OI'!$D81)</f>
        <v>0</v>
      </c>
      <c r="I81" s="18">
        <f>Model!$W$29*((drdp!C81)*'DBH-OI'!$B81+(drdp!F81)*'DBH-OI'!$C81+(drdp!I81)*'DBH-OI'!$D81)</f>
        <v>1.0299583817486196E-3</v>
      </c>
      <c r="J81" s="18">
        <f>Model!$W$29*((drdp!D81)*'DBH-OI'!$B81+(drdp!G81)*'DBH-OI'!$C81+(drdp!J81)*'DBH-OI'!$D81)</f>
        <v>0</v>
      </c>
      <c r="K81" s="21">
        <f>SUM(E$3:E80)+H81</f>
        <v>0</v>
      </c>
      <c r="L81" s="21">
        <f>SUM(F$3:F80)+I81</f>
        <v>0.29452088825654266</v>
      </c>
      <c r="M81" s="21">
        <f>SUM(G$3:G80)+J81</f>
        <v>0</v>
      </c>
      <c r="N81" s="21"/>
      <c r="O81" s="21"/>
      <c r="P81" s="21"/>
      <c r="Q81" s="19">
        <f t="shared" si="7"/>
        <v>0</v>
      </c>
      <c r="R81" s="19">
        <f t="shared" si="7"/>
        <v>8.6742553619422888E-2</v>
      </c>
      <c r="S81" s="19">
        <f t="shared" si="7"/>
        <v>0</v>
      </c>
      <c r="T81" s="19">
        <f t="shared" si="8"/>
        <v>0</v>
      </c>
      <c r="U81" s="19">
        <f t="shared" si="9"/>
        <v>0</v>
      </c>
      <c r="V81" s="19">
        <f t="shared" si="10"/>
        <v>0</v>
      </c>
    </row>
    <row r="82" spans="1:22" x14ac:dyDescent="0.25">
      <c r="A82" s="26">
        <f>Wellpath!E82</f>
        <v>2280</v>
      </c>
      <c r="B82" s="22">
        <v>0</v>
      </c>
      <c r="C82" s="22">
        <v>0</v>
      </c>
      <c r="D82" s="22">
        <f t="shared" si="6"/>
        <v>4.7931219674804699E-5</v>
      </c>
      <c r="E82" s="20">
        <f>Model!$W$29*((drdp!B82+drdp!K82)*'DBH-OI'!$B82+(drdp!E82+drdp!N82)*'DBH-OI'!$C82+(drdp!H82+drdp!Q82)*'DBH-OI'!$D82)</f>
        <v>0</v>
      </c>
      <c r="F82" s="20">
        <f>Model!$W$29*((drdp!C82+drdp!L82)*'DBH-OI'!$B82+(drdp!F82+drdp!O82)*'DBH-OI'!$C82+(drdp!I82+drdp!R82)*'DBH-OI'!$D82)</f>
        <v>1.7552552509346225E-3</v>
      </c>
      <c r="G82" s="20">
        <f>Model!$W$29*((drdp!D82+drdp!M82)*'DBH-OI'!$B82+(drdp!G82+drdp!P82)*'DBH-OI'!$C82+(drdp!J82+drdp!S82)*'DBH-OI'!$D82)</f>
        <v>0</v>
      </c>
      <c r="H82" s="18">
        <f>Model!$W$29*((drdp!B82)*'DBH-OI'!$B82+(drdp!E82)*'DBH-OI'!$C82+(drdp!H82)*'DBH-OI'!$D82)</f>
        <v>0</v>
      </c>
      <c r="I82" s="18">
        <f>Model!$W$29*((drdp!C82)*'DBH-OI'!$B82+(drdp!F82)*'DBH-OI'!$C82+(drdp!I82)*'DBH-OI'!$D82)</f>
        <v>8.7762762546731126E-4</v>
      </c>
      <c r="J82" s="18">
        <f>Model!$W$29*((drdp!D82)*'DBH-OI'!$B82+(drdp!G82)*'DBH-OI'!$C82+(drdp!J82)*'DBH-OI'!$D82)</f>
        <v>0</v>
      </c>
      <c r="K82" s="21">
        <f>SUM(E$3:E81)+H82</f>
        <v>0</v>
      </c>
      <c r="L82" s="21">
        <f>SUM(F$3:F81)+I82</f>
        <v>0.29642847426375862</v>
      </c>
      <c r="M82" s="21">
        <f>SUM(G$3:G81)+J82</f>
        <v>0</v>
      </c>
      <c r="N82" s="21"/>
      <c r="O82" s="21"/>
      <c r="P82" s="21"/>
      <c r="Q82" s="19">
        <f t="shared" si="7"/>
        <v>0</v>
      </c>
      <c r="R82" s="19">
        <f t="shared" si="7"/>
        <v>8.7869840354339812E-2</v>
      </c>
      <c r="S82" s="19">
        <f t="shared" si="7"/>
        <v>0</v>
      </c>
      <c r="T82" s="19">
        <f t="shared" si="8"/>
        <v>0</v>
      </c>
      <c r="U82" s="19">
        <f t="shared" si="9"/>
        <v>0</v>
      </c>
      <c r="V82" s="19">
        <f t="shared" si="10"/>
        <v>0</v>
      </c>
    </row>
    <row r="83" spans="1:22" x14ac:dyDescent="0.25">
      <c r="A83" s="26">
        <f>Wellpath!E83</f>
        <v>2310</v>
      </c>
      <c r="B83" s="22">
        <v>0</v>
      </c>
      <c r="C83" s="22">
        <v>0</v>
      </c>
      <c r="D83" s="22">
        <f t="shared" si="6"/>
        <v>4.7931219674804699E-5</v>
      </c>
      <c r="E83" s="20">
        <f>Model!$W$29*((drdp!B83+drdp!K83)*'DBH-OI'!$B83+(drdp!E83+drdp!N83)*'DBH-OI'!$C83+(drdp!H83+drdp!Q83)*'DBH-OI'!$D83)</f>
        <v>0</v>
      </c>
      <c r="F83" s="20">
        <f>Model!$W$29*((drdp!C83+drdp!L83)*'DBH-OI'!$B83+(drdp!F83+drdp!O83)*'DBH-OI'!$C83+(drdp!I83+drdp!R83)*'DBH-OI'!$D83)</f>
        <v>1.4484552302250868E-3</v>
      </c>
      <c r="G83" s="20">
        <f>Model!$W$29*((drdp!D83+drdp!M83)*'DBH-OI'!$B83+(drdp!G83+drdp!P83)*'DBH-OI'!$C83+(drdp!J83+drdp!S83)*'DBH-OI'!$D83)</f>
        <v>0</v>
      </c>
      <c r="H83" s="18">
        <f>Model!$W$29*((drdp!B83)*'DBH-OI'!$B83+(drdp!E83)*'DBH-OI'!$C83+(drdp!H83)*'DBH-OI'!$D83)</f>
        <v>0</v>
      </c>
      <c r="I83" s="18">
        <f>Model!$W$29*((drdp!C83)*'DBH-OI'!$B83+(drdp!F83)*'DBH-OI'!$C83+(drdp!I83)*'DBH-OI'!$D83)</f>
        <v>7.242276151125434E-4</v>
      </c>
      <c r="J83" s="18">
        <f>Model!$W$29*((drdp!D83)*'DBH-OI'!$B83+(drdp!G83)*'DBH-OI'!$C83+(drdp!J83)*'DBH-OI'!$D83)</f>
        <v>0</v>
      </c>
      <c r="K83" s="21">
        <f>SUM(E$3:E82)+H83</f>
        <v>0</v>
      </c>
      <c r="L83" s="21">
        <f>SUM(F$3:F82)+I83</f>
        <v>0.29803032950433844</v>
      </c>
      <c r="M83" s="21">
        <f>SUM(G$3:G82)+J83</f>
        <v>0</v>
      </c>
      <c r="N83" s="21"/>
      <c r="O83" s="21"/>
      <c r="P83" s="21"/>
      <c r="Q83" s="19">
        <f t="shared" si="7"/>
        <v>0</v>
      </c>
      <c r="R83" s="19">
        <f t="shared" si="7"/>
        <v>8.882207730446455E-2</v>
      </c>
      <c r="S83" s="19">
        <f t="shared" si="7"/>
        <v>0</v>
      </c>
      <c r="T83" s="19">
        <f t="shared" si="8"/>
        <v>0</v>
      </c>
      <c r="U83" s="19">
        <f t="shared" si="9"/>
        <v>0</v>
      </c>
      <c r="V83" s="19">
        <f t="shared" si="10"/>
        <v>0</v>
      </c>
    </row>
    <row r="84" spans="1:22" x14ac:dyDescent="0.25">
      <c r="A84" s="26">
        <f>Wellpath!E84</f>
        <v>2340</v>
      </c>
      <c r="B84" s="22">
        <v>0</v>
      </c>
      <c r="C84" s="22">
        <v>0</v>
      </c>
      <c r="D84" s="22">
        <f t="shared" si="6"/>
        <v>4.7931219674804699E-5</v>
      </c>
      <c r="E84" s="20">
        <f>Model!$W$29*((drdp!B84+drdp!K84)*'DBH-OI'!$B84+(drdp!E84+drdp!N84)*'DBH-OI'!$C84+(drdp!H84+drdp!Q84)*'DBH-OI'!$D84)</f>
        <v>0</v>
      </c>
      <c r="F84" s="20">
        <f>Model!$W$29*((drdp!C84+drdp!L84)*'DBH-OI'!$B84+(drdp!F84+drdp!O84)*'DBH-OI'!$C84+(drdp!I84+drdp!R84)*'DBH-OI'!$D84)</f>
        <v>1.1398904899349459E-3</v>
      </c>
      <c r="G84" s="20">
        <f>Model!$W$29*((drdp!D84+drdp!M84)*'DBH-OI'!$B84+(drdp!G84+drdp!P84)*'DBH-OI'!$C84+(drdp!J84+drdp!S84)*'DBH-OI'!$D84)</f>
        <v>0</v>
      </c>
      <c r="H84" s="18">
        <f>Model!$W$29*((drdp!B84)*'DBH-OI'!$B84+(drdp!E84)*'DBH-OI'!$C84+(drdp!H84)*'DBH-OI'!$D84)</f>
        <v>0</v>
      </c>
      <c r="I84" s="18">
        <f>Model!$W$29*((drdp!C84)*'DBH-OI'!$B84+(drdp!F84)*'DBH-OI'!$C84+(drdp!I84)*'DBH-OI'!$D84)</f>
        <v>5.6994524496747293E-4</v>
      </c>
      <c r="J84" s="18">
        <f>Model!$W$29*((drdp!D84)*'DBH-OI'!$B84+(drdp!G84)*'DBH-OI'!$C84+(drdp!J84)*'DBH-OI'!$D84)</f>
        <v>0</v>
      </c>
      <c r="K84" s="21">
        <f>SUM(E$3:E83)+H84</f>
        <v>0</v>
      </c>
      <c r="L84" s="21">
        <f>SUM(F$3:F83)+I84</f>
        <v>0.29932450236441843</v>
      </c>
      <c r="M84" s="21">
        <f>SUM(G$3:G83)+J84</f>
        <v>0</v>
      </c>
      <c r="N84" s="21"/>
      <c r="O84" s="21"/>
      <c r="P84" s="21"/>
      <c r="Q84" s="19">
        <f t="shared" si="7"/>
        <v>0</v>
      </c>
      <c r="R84" s="19">
        <f t="shared" si="7"/>
        <v>8.9595157715706739E-2</v>
      </c>
      <c r="S84" s="19">
        <f t="shared" si="7"/>
        <v>0</v>
      </c>
      <c r="T84" s="19">
        <f t="shared" si="8"/>
        <v>0</v>
      </c>
      <c r="U84" s="19">
        <f t="shared" si="9"/>
        <v>0</v>
      </c>
      <c r="V84" s="19">
        <f t="shared" si="10"/>
        <v>0</v>
      </c>
    </row>
    <row r="85" spans="1:22" x14ac:dyDescent="0.25">
      <c r="A85" s="26">
        <f>Wellpath!E85</f>
        <v>2370</v>
      </c>
      <c r="B85" s="22">
        <v>0</v>
      </c>
      <c r="C85" s="22">
        <v>0</v>
      </c>
      <c r="D85" s="22">
        <f t="shared" si="6"/>
        <v>4.7931219674804699E-5</v>
      </c>
      <c r="E85" s="20">
        <f>Model!$W$29*((drdp!B85+drdp!K85)*'DBH-OI'!$B85+(drdp!E85+drdp!N85)*'DBH-OI'!$C85+(drdp!H85+drdp!Q85)*'DBH-OI'!$D85)</f>
        <v>0</v>
      </c>
      <c r="F85" s="20">
        <f>Model!$W$29*((drdp!C85+drdp!L85)*'DBH-OI'!$B85+(drdp!F85+drdp!O85)*'DBH-OI'!$C85+(drdp!I85+drdp!R85)*'DBH-OI'!$D85)</f>
        <v>8.2993696866948878E-4</v>
      </c>
      <c r="G85" s="20">
        <f>Model!$W$29*((drdp!D85+drdp!M85)*'DBH-OI'!$B85+(drdp!G85+drdp!P85)*'DBH-OI'!$C85+(drdp!J85+drdp!S85)*'DBH-OI'!$D85)</f>
        <v>0</v>
      </c>
      <c r="H85" s="18">
        <f>Model!$W$29*((drdp!B85)*'DBH-OI'!$B85+(drdp!E85)*'DBH-OI'!$C85+(drdp!H85)*'DBH-OI'!$D85)</f>
        <v>0</v>
      </c>
      <c r="I85" s="18">
        <f>Model!$W$29*((drdp!C85)*'DBH-OI'!$B85+(drdp!F85)*'DBH-OI'!$C85+(drdp!I85)*'DBH-OI'!$D85)</f>
        <v>4.1496848433474439E-4</v>
      </c>
      <c r="J85" s="18">
        <f>Model!$W$29*((drdp!D85)*'DBH-OI'!$B85+(drdp!G85)*'DBH-OI'!$C85+(drdp!J85)*'DBH-OI'!$D85)</f>
        <v>0</v>
      </c>
      <c r="K85" s="21">
        <f>SUM(E$3:E84)+H85</f>
        <v>0</v>
      </c>
      <c r="L85" s="21">
        <f>SUM(F$3:F84)+I85</f>
        <v>0.30030941609372069</v>
      </c>
      <c r="M85" s="21">
        <f>SUM(G$3:G84)+J85</f>
        <v>0</v>
      </c>
      <c r="N85" s="21"/>
      <c r="O85" s="21"/>
      <c r="P85" s="21"/>
      <c r="Q85" s="19">
        <f t="shared" si="7"/>
        <v>0</v>
      </c>
      <c r="R85" s="19">
        <f t="shared" si="7"/>
        <v>9.0185745394551473E-2</v>
      </c>
      <c r="S85" s="19">
        <f t="shared" si="7"/>
        <v>0</v>
      </c>
      <c r="T85" s="19">
        <f t="shared" si="8"/>
        <v>0</v>
      </c>
      <c r="U85" s="19">
        <f t="shared" si="9"/>
        <v>0</v>
      </c>
      <c r="V85" s="19">
        <f t="shared" si="10"/>
        <v>0</v>
      </c>
    </row>
    <row r="86" spans="1:22" x14ac:dyDescent="0.25">
      <c r="A86" s="26">
        <f>Wellpath!E86</f>
        <v>2400</v>
      </c>
      <c r="B86" s="22">
        <v>0</v>
      </c>
      <c r="C86" s="22">
        <v>0</v>
      </c>
      <c r="D86" s="22">
        <f t="shared" si="6"/>
        <v>4.7931219674804699E-5</v>
      </c>
      <c r="E86" s="20">
        <f>Model!$W$29*((drdp!B86+drdp!K86)*'DBH-OI'!$B86+(drdp!E86+drdp!N86)*'DBH-OI'!$C86+(drdp!H86+drdp!Q86)*'DBH-OI'!$D86)</f>
        <v>0</v>
      </c>
      <c r="F86" s="20">
        <f>Model!$W$29*((drdp!C86+drdp!L86)*'DBH-OI'!$B86+(drdp!F86+drdp!O86)*'DBH-OI'!$C86+(drdp!I86+drdp!R86)*'DBH-OI'!$D86)</f>
        <v>5.1897229704969748E-4</v>
      </c>
      <c r="G86" s="20">
        <f>Model!$W$29*((drdp!D86+drdp!M86)*'DBH-OI'!$B86+(drdp!G86+drdp!P86)*'DBH-OI'!$C86+(drdp!J86+drdp!S86)*'DBH-OI'!$D86)</f>
        <v>0</v>
      </c>
      <c r="H86" s="18">
        <f>Model!$W$29*((drdp!B86)*'DBH-OI'!$B86+(drdp!E86)*'DBH-OI'!$C86+(drdp!H86)*'DBH-OI'!$D86)</f>
        <v>0</v>
      </c>
      <c r="I86" s="18">
        <f>Model!$W$29*((drdp!C86)*'DBH-OI'!$B86+(drdp!F86)*'DBH-OI'!$C86+(drdp!I86)*'DBH-OI'!$D86)</f>
        <v>2.5948614852484874E-4</v>
      </c>
      <c r="J86" s="18">
        <f>Model!$W$29*((drdp!D86)*'DBH-OI'!$B86+(drdp!G86)*'DBH-OI'!$C86+(drdp!J86)*'DBH-OI'!$D86)</f>
        <v>0</v>
      </c>
      <c r="K86" s="21">
        <f>SUM(E$3:E85)+H86</f>
        <v>0</v>
      </c>
      <c r="L86" s="21">
        <f>SUM(F$3:F85)+I86</f>
        <v>0.30098387072658028</v>
      </c>
      <c r="M86" s="21">
        <f>SUM(G$3:G85)+J86</f>
        <v>0</v>
      </c>
      <c r="N86" s="21"/>
      <c r="O86" s="21"/>
      <c r="P86" s="21"/>
      <c r="Q86" s="19">
        <f t="shared" si="7"/>
        <v>0</v>
      </c>
      <c r="R86" s="19">
        <f t="shared" si="7"/>
        <v>9.0591290437554789E-2</v>
      </c>
      <c r="S86" s="19">
        <f t="shared" si="7"/>
        <v>0</v>
      </c>
      <c r="T86" s="19">
        <f t="shared" si="8"/>
        <v>0</v>
      </c>
      <c r="U86" s="19">
        <f t="shared" si="9"/>
        <v>0</v>
      </c>
      <c r="V86" s="19">
        <f t="shared" si="10"/>
        <v>0</v>
      </c>
    </row>
    <row r="87" spans="1:22" x14ac:dyDescent="0.25">
      <c r="A87" s="26">
        <f>Wellpath!E87</f>
        <v>2430</v>
      </c>
      <c r="B87" s="22">
        <v>0</v>
      </c>
      <c r="C87" s="22">
        <v>0</v>
      </c>
      <c r="D87" s="22">
        <f t="shared" si="6"/>
        <v>4.7931219674804699E-5</v>
      </c>
      <c r="E87" s="20">
        <f>Model!$W$29*((drdp!B87+drdp!K87)*'DBH-OI'!$B87+(drdp!E87+drdp!N87)*'DBH-OI'!$C87+(drdp!H87+drdp!Q87)*'DBH-OI'!$D87)</f>
        <v>0</v>
      </c>
      <c r="F87" s="20">
        <f>Model!$W$29*((drdp!C87+drdp!L87)*'DBH-OI'!$B87+(drdp!F87+drdp!O87)*'DBH-OI'!$C87+(drdp!I87+drdp!R87)*'DBH-OI'!$D87)</f>
        <v>1.7281278135625446E-4</v>
      </c>
      <c r="G87" s="20">
        <f>Model!$W$29*((drdp!D87+drdp!M87)*'DBH-OI'!$B87+(drdp!G87+drdp!P87)*'DBH-OI'!$C87+(drdp!J87+drdp!S87)*'DBH-OI'!$D87)</f>
        <v>0</v>
      </c>
      <c r="H87" s="18">
        <f>Model!$W$29*((drdp!B87)*'DBH-OI'!$B87+(drdp!E87)*'DBH-OI'!$C87+(drdp!H87)*'DBH-OI'!$D87)</f>
        <v>0</v>
      </c>
      <c r="I87" s="18">
        <f>Model!$W$29*((drdp!C87)*'DBH-OI'!$B87+(drdp!F87)*'DBH-OI'!$C87+(drdp!I87)*'DBH-OI'!$D87)</f>
        <v>1.0368766881375267E-4</v>
      </c>
      <c r="J87" s="18">
        <f>Model!$W$29*((drdp!D87)*'DBH-OI'!$B87+(drdp!G87)*'DBH-OI'!$C87+(drdp!J87)*'DBH-OI'!$D87)</f>
        <v>0</v>
      </c>
      <c r="K87" s="21">
        <f>SUM(E$3:E86)+H87</f>
        <v>0</v>
      </c>
      <c r="L87" s="21">
        <f>SUM(F$3:F86)+I87</f>
        <v>0.30134704454391892</v>
      </c>
      <c r="M87" s="21">
        <f>SUM(G$3:G86)+J87</f>
        <v>0</v>
      </c>
      <c r="N87" s="21"/>
      <c r="O87" s="21"/>
      <c r="P87" s="21"/>
      <c r="Q87" s="19">
        <f t="shared" si="7"/>
        <v>0</v>
      </c>
      <c r="R87" s="19">
        <f t="shared" si="7"/>
        <v>9.0810041255354648E-2</v>
      </c>
      <c r="S87" s="19">
        <f t="shared" si="7"/>
        <v>0</v>
      </c>
      <c r="T87" s="19">
        <f t="shared" si="8"/>
        <v>0</v>
      </c>
      <c r="U87" s="19">
        <f t="shared" si="9"/>
        <v>0</v>
      </c>
      <c r="V87" s="19">
        <f t="shared" si="10"/>
        <v>0</v>
      </c>
    </row>
    <row r="88" spans="1:22" x14ac:dyDescent="0.25">
      <c r="A88" s="26">
        <f>Wellpath!E88</f>
        <v>2450</v>
      </c>
      <c r="B88" s="22">
        <v>0</v>
      </c>
      <c r="C88" s="22">
        <v>0</v>
      </c>
      <c r="D88" s="22">
        <f t="shared" si="6"/>
        <v>4.7931219674804699E-5</v>
      </c>
      <c r="E88" s="20">
        <f>Model!$W$29*((drdp!B88+drdp!K88)*'DBH-OI'!$B88+(drdp!E88+drdp!N88)*'DBH-OI'!$C88+(drdp!H88+drdp!Q88)*'DBH-OI'!$D88)</f>
        <v>0</v>
      </c>
      <c r="F88" s="20">
        <f>Model!$W$29*((drdp!C88+drdp!L88)*'DBH-OI'!$B88+(drdp!F88+drdp!O88)*'DBH-OI'!$C88+(drdp!I88+drdp!R88)*'DBH-OI'!$D88)</f>
        <v>0</v>
      </c>
      <c r="G88" s="20">
        <f>Model!$W$29*((drdp!D88+drdp!M88)*'DBH-OI'!$B88+(drdp!G88+drdp!P88)*'DBH-OI'!$C88+(drdp!J88+drdp!S88)*'DBH-OI'!$D88)</f>
        <v>0</v>
      </c>
      <c r="H88" s="18">
        <f>Model!$W$29*((drdp!B88)*'DBH-OI'!$B88+(drdp!E88)*'DBH-OI'!$C88+(drdp!H88)*'DBH-OI'!$D88)</f>
        <v>0</v>
      </c>
      <c r="I88" s="18">
        <f>Model!$W$29*((drdp!C88)*'DBH-OI'!$B88+(drdp!F88)*'DBH-OI'!$C88+(drdp!I88)*'DBH-OI'!$D88)</f>
        <v>0</v>
      </c>
      <c r="J88" s="18">
        <f>Model!$W$29*((drdp!D88)*'DBH-OI'!$B88+(drdp!G88)*'DBH-OI'!$C88+(drdp!J88)*'DBH-OI'!$D88)</f>
        <v>0</v>
      </c>
      <c r="K88" s="21">
        <f>SUM(E$3:E87)+H88</f>
        <v>0</v>
      </c>
      <c r="L88" s="21">
        <f>SUM(F$3:F87)+I88</f>
        <v>0.30141616965646145</v>
      </c>
      <c r="M88" s="21">
        <f>SUM(G$3:G87)+J88</f>
        <v>0</v>
      </c>
      <c r="N88" s="21"/>
      <c r="O88" s="21"/>
      <c r="P88" s="21"/>
      <c r="Q88" s="19">
        <f t="shared" si="7"/>
        <v>0</v>
      </c>
      <c r="R88" s="19">
        <f t="shared" si="7"/>
        <v>9.0851707330372747E-2</v>
      </c>
      <c r="S88" s="19">
        <f t="shared" si="7"/>
        <v>0</v>
      </c>
      <c r="T88" s="19">
        <f t="shared" si="8"/>
        <v>0</v>
      </c>
      <c r="U88" s="19">
        <f t="shared" si="9"/>
        <v>0</v>
      </c>
      <c r="V88" s="19">
        <f t="shared" si="10"/>
        <v>0</v>
      </c>
    </row>
    <row r="89" spans="1:22" x14ac:dyDescent="0.25">
      <c r="A89" s="26">
        <f>Wellpath!E89</f>
        <v>2460</v>
      </c>
      <c r="B89" s="22">
        <v>0</v>
      </c>
      <c r="C89" s="22">
        <v>0</v>
      </c>
      <c r="D89" s="22">
        <f t="shared" si="6"/>
        <v>4.7931219674804699E-5</v>
      </c>
      <c r="E89" s="20">
        <f>Model!$W$29*((drdp!B89+drdp!K89)*'DBH-OI'!$B89+(drdp!E89+drdp!N89)*'DBH-OI'!$C89+(drdp!H89+drdp!Q89)*'DBH-OI'!$D89)</f>
        <v>0</v>
      </c>
      <c r="F89" s="20">
        <f>Model!$W$29*((drdp!C89+drdp!L89)*'DBH-OI'!$B89+(drdp!F89+drdp!O89)*'DBH-OI'!$C89+(drdp!I89+drdp!R89)*'DBH-OI'!$D89)</f>
        <v>0</v>
      </c>
      <c r="G89" s="20">
        <f>Model!$W$29*((drdp!D89+drdp!M89)*'DBH-OI'!$B89+(drdp!G89+drdp!P89)*'DBH-OI'!$C89+(drdp!J89+drdp!S89)*'DBH-OI'!$D89)</f>
        <v>0</v>
      </c>
      <c r="H89" s="18">
        <f>Model!$W$29*((drdp!B89)*'DBH-OI'!$B89+(drdp!E89)*'DBH-OI'!$C89+(drdp!H89)*'DBH-OI'!$D89)</f>
        <v>0</v>
      </c>
      <c r="I89" s="18">
        <f>Model!$W$29*((drdp!C89)*'DBH-OI'!$B89+(drdp!F89)*'DBH-OI'!$C89+(drdp!I89)*'DBH-OI'!$D89)</f>
        <v>0</v>
      </c>
      <c r="J89" s="18">
        <f>Model!$W$29*((drdp!D89)*'DBH-OI'!$B89+(drdp!G89)*'DBH-OI'!$C89+(drdp!J89)*'DBH-OI'!$D89)</f>
        <v>0</v>
      </c>
      <c r="K89" s="21">
        <f>SUM(E$3:E88)+H89</f>
        <v>0</v>
      </c>
      <c r="L89" s="21">
        <f>SUM(F$3:F88)+I89</f>
        <v>0.30141616965646145</v>
      </c>
      <c r="M89" s="21">
        <f>SUM(G$3:G88)+J89</f>
        <v>0</v>
      </c>
      <c r="N89" s="21"/>
      <c r="O89" s="21"/>
      <c r="P89" s="21"/>
      <c r="Q89" s="19">
        <f t="shared" si="7"/>
        <v>0</v>
      </c>
      <c r="R89" s="19">
        <f t="shared" si="7"/>
        <v>9.0851707330372747E-2</v>
      </c>
      <c r="S89" s="19">
        <f t="shared" si="7"/>
        <v>0</v>
      </c>
      <c r="T89" s="19">
        <f t="shared" si="8"/>
        <v>0</v>
      </c>
      <c r="U89" s="19">
        <f t="shared" si="9"/>
        <v>0</v>
      </c>
      <c r="V89" s="19">
        <f t="shared" si="10"/>
        <v>0</v>
      </c>
    </row>
    <row r="90" spans="1:22" x14ac:dyDescent="0.25">
      <c r="A90" s="26">
        <f>Wellpath!E90</f>
        <v>2490</v>
      </c>
      <c r="B90" s="22">
        <v>0</v>
      </c>
      <c r="C90" s="22">
        <v>0</v>
      </c>
      <c r="D90" s="22">
        <f t="shared" si="6"/>
        <v>4.7931219674804699E-5</v>
      </c>
      <c r="E90" s="20">
        <f>Model!$W$29*((drdp!B90+drdp!K90)*'DBH-OI'!$B90+(drdp!E90+drdp!N90)*'DBH-OI'!$C90+(drdp!H90+drdp!Q90)*'DBH-OI'!$D90)</f>
        <v>0</v>
      </c>
      <c r="F90" s="20">
        <f>Model!$W$29*((drdp!C90+drdp!L90)*'DBH-OI'!$B90+(drdp!F90+drdp!O90)*'DBH-OI'!$C90+(drdp!I90+drdp!R90)*'DBH-OI'!$D90)</f>
        <v>0</v>
      </c>
      <c r="G90" s="20">
        <f>Model!$W$29*((drdp!D90+drdp!M90)*'DBH-OI'!$B90+(drdp!G90+drdp!P90)*'DBH-OI'!$C90+(drdp!J90+drdp!S90)*'DBH-OI'!$D90)</f>
        <v>0</v>
      </c>
      <c r="H90" s="18">
        <f>Model!$W$29*((drdp!B90)*'DBH-OI'!$B90+(drdp!E90)*'DBH-OI'!$C90+(drdp!H90)*'DBH-OI'!$D90)</f>
        <v>0</v>
      </c>
      <c r="I90" s="18">
        <f>Model!$W$29*((drdp!C90)*'DBH-OI'!$B90+(drdp!F90)*'DBH-OI'!$C90+(drdp!I90)*'DBH-OI'!$D90)</f>
        <v>0</v>
      </c>
      <c r="J90" s="18">
        <f>Model!$W$29*((drdp!D90)*'DBH-OI'!$B90+(drdp!G90)*'DBH-OI'!$C90+(drdp!J90)*'DBH-OI'!$D90)</f>
        <v>0</v>
      </c>
      <c r="K90" s="21">
        <f>SUM(E$3:E89)+H90</f>
        <v>0</v>
      </c>
      <c r="L90" s="21">
        <f>SUM(F$3:F89)+I90</f>
        <v>0.30141616965646145</v>
      </c>
      <c r="M90" s="21">
        <f>SUM(G$3:G89)+J90</f>
        <v>0</v>
      </c>
      <c r="N90" s="21"/>
      <c r="O90" s="21"/>
      <c r="P90" s="21"/>
      <c r="Q90" s="19">
        <f t="shared" si="7"/>
        <v>0</v>
      </c>
      <c r="R90" s="19">
        <f t="shared" si="7"/>
        <v>9.0851707330372747E-2</v>
      </c>
      <c r="S90" s="19">
        <f t="shared" si="7"/>
        <v>0</v>
      </c>
      <c r="T90" s="19">
        <f t="shared" si="8"/>
        <v>0</v>
      </c>
      <c r="U90" s="19">
        <f t="shared" si="9"/>
        <v>0</v>
      </c>
      <c r="V90" s="19">
        <f t="shared" si="10"/>
        <v>0</v>
      </c>
    </row>
    <row r="91" spans="1:22" x14ac:dyDescent="0.25">
      <c r="A91" s="26">
        <f>Wellpath!E91</f>
        <v>2520</v>
      </c>
      <c r="B91" s="22">
        <v>0</v>
      </c>
      <c r="C91" s="22">
        <v>0</v>
      </c>
      <c r="D91" s="22">
        <f t="shared" si="6"/>
        <v>4.7931219674804699E-5</v>
      </c>
      <c r="E91" s="20">
        <f>Model!$W$29*((drdp!B91+drdp!K91)*'DBH-OI'!$B91+(drdp!E91+drdp!N91)*'DBH-OI'!$C91+(drdp!H91+drdp!Q91)*'DBH-OI'!$D91)</f>
        <v>0</v>
      </c>
      <c r="F91" s="20">
        <f>Model!$W$29*((drdp!C91+drdp!L91)*'DBH-OI'!$B91+(drdp!F91+drdp!O91)*'DBH-OI'!$C91+(drdp!I91+drdp!R91)*'DBH-OI'!$D91)</f>
        <v>0</v>
      </c>
      <c r="G91" s="20">
        <f>Model!$W$29*((drdp!D91+drdp!M91)*'DBH-OI'!$B91+(drdp!G91+drdp!P91)*'DBH-OI'!$C91+(drdp!J91+drdp!S91)*'DBH-OI'!$D91)</f>
        <v>0</v>
      </c>
      <c r="H91" s="18">
        <f>Model!$W$29*((drdp!B91)*'DBH-OI'!$B91+(drdp!E91)*'DBH-OI'!$C91+(drdp!H91)*'DBH-OI'!$D91)</f>
        <v>0</v>
      </c>
      <c r="I91" s="18">
        <f>Model!$W$29*((drdp!C91)*'DBH-OI'!$B91+(drdp!F91)*'DBH-OI'!$C91+(drdp!I91)*'DBH-OI'!$D91)</f>
        <v>0</v>
      </c>
      <c r="J91" s="18">
        <f>Model!$W$29*((drdp!D91)*'DBH-OI'!$B91+(drdp!G91)*'DBH-OI'!$C91+(drdp!J91)*'DBH-OI'!$D91)</f>
        <v>0</v>
      </c>
      <c r="K91" s="21">
        <f>SUM(E$3:E90)+H91</f>
        <v>0</v>
      </c>
      <c r="L91" s="21">
        <f>SUM(F$3:F90)+I91</f>
        <v>0.30141616965646145</v>
      </c>
      <c r="M91" s="21">
        <f>SUM(G$3:G90)+J91</f>
        <v>0</v>
      </c>
      <c r="N91" s="21"/>
      <c r="O91" s="21"/>
      <c r="P91" s="21"/>
      <c r="Q91" s="19">
        <f t="shared" si="7"/>
        <v>0</v>
      </c>
      <c r="R91" s="19">
        <f t="shared" si="7"/>
        <v>9.0851707330372747E-2</v>
      </c>
      <c r="S91" s="19">
        <f t="shared" si="7"/>
        <v>0</v>
      </c>
      <c r="T91" s="19">
        <f t="shared" si="8"/>
        <v>0</v>
      </c>
      <c r="U91" s="19">
        <f t="shared" si="9"/>
        <v>0</v>
      </c>
      <c r="V91" s="19">
        <f t="shared" si="10"/>
        <v>0</v>
      </c>
    </row>
    <row r="92" spans="1:22" x14ac:dyDescent="0.25">
      <c r="A92" s="26">
        <f>Wellpath!E92</f>
        <v>2550</v>
      </c>
      <c r="B92" s="22">
        <v>0</v>
      </c>
      <c r="C92" s="22">
        <v>0</v>
      </c>
      <c r="D92" s="22">
        <f t="shared" si="6"/>
        <v>4.7931219674804699E-5</v>
      </c>
      <c r="E92" s="20">
        <f>Model!$W$29*((drdp!B92+drdp!K92)*'DBH-OI'!$B92+(drdp!E92+drdp!N92)*'DBH-OI'!$C92+(drdp!H92+drdp!Q92)*'DBH-OI'!$D92)</f>
        <v>0</v>
      </c>
      <c r="F92" s="20">
        <f>Model!$W$29*((drdp!C92+drdp!L92)*'DBH-OI'!$B92+(drdp!F92+drdp!O92)*'DBH-OI'!$C92+(drdp!I92+drdp!R92)*'DBH-OI'!$D92)</f>
        <v>0</v>
      </c>
      <c r="G92" s="20">
        <f>Model!$W$29*((drdp!D92+drdp!M92)*'DBH-OI'!$B92+(drdp!G92+drdp!P92)*'DBH-OI'!$C92+(drdp!J92+drdp!S92)*'DBH-OI'!$D92)</f>
        <v>0</v>
      </c>
      <c r="H92" s="18">
        <f>Model!$W$29*((drdp!B92)*'DBH-OI'!$B92+(drdp!E92)*'DBH-OI'!$C92+(drdp!H92)*'DBH-OI'!$D92)</f>
        <v>0</v>
      </c>
      <c r="I92" s="18">
        <f>Model!$W$29*((drdp!C92)*'DBH-OI'!$B92+(drdp!F92)*'DBH-OI'!$C92+(drdp!I92)*'DBH-OI'!$D92)</f>
        <v>0</v>
      </c>
      <c r="J92" s="18">
        <f>Model!$W$29*((drdp!D92)*'DBH-OI'!$B92+(drdp!G92)*'DBH-OI'!$C92+(drdp!J92)*'DBH-OI'!$D92)</f>
        <v>0</v>
      </c>
      <c r="K92" s="21">
        <f>SUM(E$3:E91)+H92</f>
        <v>0</v>
      </c>
      <c r="L92" s="21">
        <f>SUM(F$3:F91)+I92</f>
        <v>0.30141616965646145</v>
      </c>
      <c r="M92" s="21">
        <f>SUM(G$3:G91)+J92</f>
        <v>0</v>
      </c>
      <c r="N92" s="21"/>
      <c r="O92" s="21"/>
      <c r="P92" s="21"/>
      <c r="Q92" s="19">
        <f t="shared" si="7"/>
        <v>0</v>
      </c>
      <c r="R92" s="19">
        <f t="shared" si="7"/>
        <v>9.0851707330372747E-2</v>
      </c>
      <c r="S92" s="19">
        <f t="shared" si="7"/>
        <v>0</v>
      </c>
      <c r="T92" s="19">
        <f t="shared" si="8"/>
        <v>0</v>
      </c>
      <c r="U92" s="19">
        <f t="shared" si="9"/>
        <v>0</v>
      </c>
      <c r="V92" s="19">
        <f t="shared" si="10"/>
        <v>0</v>
      </c>
    </row>
    <row r="93" spans="1:22" x14ac:dyDescent="0.25">
      <c r="A93" s="26">
        <f>Wellpath!E93</f>
        <v>2580</v>
      </c>
      <c r="B93" s="22">
        <v>0</v>
      </c>
      <c r="C93" s="22">
        <v>0</v>
      </c>
      <c r="D93" s="22">
        <f t="shared" si="6"/>
        <v>4.7931219674804699E-5</v>
      </c>
      <c r="E93" s="20">
        <f>Model!$W$29*((drdp!B93+drdp!K93)*'DBH-OI'!$B93+(drdp!E93+drdp!N93)*'DBH-OI'!$C93+(drdp!H93+drdp!Q93)*'DBH-OI'!$D93)</f>
        <v>0</v>
      </c>
      <c r="F93" s="20">
        <f>Model!$W$29*((drdp!C93+drdp!L93)*'DBH-OI'!$B93+(drdp!F93+drdp!O93)*'DBH-OI'!$C93+(drdp!I93+drdp!R93)*'DBH-OI'!$D93)</f>
        <v>0</v>
      </c>
      <c r="G93" s="20">
        <f>Model!$W$29*((drdp!D93+drdp!M93)*'DBH-OI'!$B93+(drdp!G93+drdp!P93)*'DBH-OI'!$C93+(drdp!J93+drdp!S93)*'DBH-OI'!$D93)</f>
        <v>0</v>
      </c>
      <c r="H93" s="18">
        <f>Model!$W$29*((drdp!B93)*'DBH-OI'!$B93+(drdp!E93)*'DBH-OI'!$C93+(drdp!H93)*'DBH-OI'!$D93)</f>
        <v>0</v>
      </c>
      <c r="I93" s="18">
        <f>Model!$W$29*((drdp!C93)*'DBH-OI'!$B93+(drdp!F93)*'DBH-OI'!$C93+(drdp!I93)*'DBH-OI'!$D93)</f>
        <v>0</v>
      </c>
      <c r="J93" s="18">
        <f>Model!$W$29*((drdp!D93)*'DBH-OI'!$B93+(drdp!G93)*'DBH-OI'!$C93+(drdp!J93)*'DBH-OI'!$D93)</f>
        <v>0</v>
      </c>
      <c r="K93" s="21">
        <f>SUM(E$3:E92)+H93</f>
        <v>0</v>
      </c>
      <c r="L93" s="21">
        <f>SUM(F$3:F92)+I93</f>
        <v>0.30141616965646145</v>
      </c>
      <c r="M93" s="21">
        <f>SUM(G$3:G92)+J93</f>
        <v>0</v>
      </c>
      <c r="N93" s="21"/>
      <c r="O93" s="21"/>
      <c r="P93" s="21"/>
      <c r="Q93" s="19">
        <f t="shared" si="7"/>
        <v>0</v>
      </c>
      <c r="R93" s="19">
        <f t="shared" si="7"/>
        <v>9.0851707330372747E-2</v>
      </c>
      <c r="S93" s="19">
        <f t="shared" si="7"/>
        <v>0</v>
      </c>
      <c r="T93" s="19">
        <f t="shared" si="8"/>
        <v>0</v>
      </c>
      <c r="U93" s="19">
        <f t="shared" si="9"/>
        <v>0</v>
      </c>
      <c r="V93" s="19">
        <f t="shared" si="10"/>
        <v>0</v>
      </c>
    </row>
    <row r="94" spans="1:22" x14ac:dyDescent="0.25">
      <c r="A94" s="26">
        <f>Wellpath!E94</f>
        <v>2610</v>
      </c>
      <c r="B94" s="22">
        <v>0</v>
      </c>
      <c r="C94" s="22">
        <v>0</v>
      </c>
      <c r="D94" s="22">
        <f t="shared" si="6"/>
        <v>4.7931219674804699E-5</v>
      </c>
      <c r="E94" s="20">
        <f>Model!$W$29*((drdp!B94+drdp!K94)*'DBH-OI'!$B94+(drdp!E94+drdp!N94)*'DBH-OI'!$C94+(drdp!H94+drdp!Q94)*'DBH-OI'!$D94)</f>
        <v>0</v>
      </c>
      <c r="F94" s="20">
        <f>Model!$W$29*((drdp!C94+drdp!L94)*'DBH-OI'!$B94+(drdp!F94+drdp!O94)*'DBH-OI'!$C94+(drdp!I94+drdp!R94)*'DBH-OI'!$D94)</f>
        <v>0</v>
      </c>
      <c r="G94" s="20">
        <f>Model!$W$29*((drdp!D94+drdp!M94)*'DBH-OI'!$B94+(drdp!G94+drdp!P94)*'DBH-OI'!$C94+(drdp!J94+drdp!S94)*'DBH-OI'!$D94)</f>
        <v>0</v>
      </c>
      <c r="H94" s="18">
        <f>Model!$W$29*((drdp!B94)*'DBH-OI'!$B94+(drdp!E94)*'DBH-OI'!$C94+(drdp!H94)*'DBH-OI'!$D94)</f>
        <v>0</v>
      </c>
      <c r="I94" s="18">
        <f>Model!$W$29*((drdp!C94)*'DBH-OI'!$B94+(drdp!F94)*'DBH-OI'!$C94+(drdp!I94)*'DBH-OI'!$D94)</f>
        <v>0</v>
      </c>
      <c r="J94" s="18">
        <f>Model!$W$29*((drdp!D94)*'DBH-OI'!$B94+(drdp!G94)*'DBH-OI'!$C94+(drdp!J94)*'DBH-OI'!$D94)</f>
        <v>0</v>
      </c>
      <c r="K94" s="21">
        <f>SUM(E$3:E93)+H94</f>
        <v>0</v>
      </c>
      <c r="L94" s="21">
        <f>SUM(F$3:F93)+I94</f>
        <v>0.30141616965646145</v>
      </c>
      <c r="M94" s="21">
        <f>SUM(G$3:G93)+J94</f>
        <v>0</v>
      </c>
      <c r="N94" s="21"/>
      <c r="O94" s="21"/>
      <c r="P94" s="21"/>
      <c r="Q94" s="19">
        <f t="shared" si="7"/>
        <v>0</v>
      </c>
      <c r="R94" s="19">
        <f t="shared" si="7"/>
        <v>9.0851707330372747E-2</v>
      </c>
      <c r="S94" s="19">
        <f t="shared" si="7"/>
        <v>0</v>
      </c>
      <c r="T94" s="19">
        <f t="shared" si="8"/>
        <v>0</v>
      </c>
      <c r="U94" s="19">
        <f t="shared" si="9"/>
        <v>0</v>
      </c>
      <c r="V94" s="19">
        <f t="shared" si="10"/>
        <v>0</v>
      </c>
    </row>
    <row r="95" spans="1:22" x14ac:dyDescent="0.25">
      <c r="A95" s="26">
        <f>Wellpath!E95</f>
        <v>2640</v>
      </c>
      <c r="B95" s="22">
        <v>0</v>
      </c>
      <c r="C95" s="22">
        <v>0</v>
      </c>
      <c r="D95" s="22">
        <f t="shared" si="6"/>
        <v>4.7931219674804699E-5</v>
      </c>
      <c r="E95" s="20">
        <f>Model!$W$29*((drdp!B95+drdp!K95)*'DBH-OI'!$B95+(drdp!E95+drdp!N95)*'DBH-OI'!$C95+(drdp!H95+drdp!Q95)*'DBH-OI'!$D95)</f>
        <v>0</v>
      </c>
      <c r="F95" s="20">
        <f>Model!$W$29*((drdp!C95+drdp!L95)*'DBH-OI'!$B95+(drdp!F95+drdp!O95)*'DBH-OI'!$C95+(drdp!I95+drdp!R95)*'DBH-OI'!$D95)</f>
        <v>0</v>
      </c>
      <c r="G95" s="20">
        <f>Model!$W$29*((drdp!D95+drdp!M95)*'DBH-OI'!$B95+(drdp!G95+drdp!P95)*'DBH-OI'!$C95+(drdp!J95+drdp!S95)*'DBH-OI'!$D95)</f>
        <v>0</v>
      </c>
      <c r="H95" s="18">
        <f>Model!$W$29*((drdp!B95)*'DBH-OI'!$B95+(drdp!E95)*'DBH-OI'!$C95+(drdp!H95)*'DBH-OI'!$D95)</f>
        <v>0</v>
      </c>
      <c r="I95" s="18">
        <f>Model!$W$29*((drdp!C95)*'DBH-OI'!$B95+(drdp!F95)*'DBH-OI'!$C95+(drdp!I95)*'DBH-OI'!$D95)</f>
        <v>0</v>
      </c>
      <c r="J95" s="18">
        <f>Model!$W$29*((drdp!D95)*'DBH-OI'!$B95+(drdp!G95)*'DBH-OI'!$C95+(drdp!J95)*'DBH-OI'!$D95)</f>
        <v>0</v>
      </c>
      <c r="K95" s="21">
        <f>SUM(E$3:E94)+H95</f>
        <v>0</v>
      </c>
      <c r="L95" s="21">
        <f>SUM(F$3:F94)+I95</f>
        <v>0.30141616965646145</v>
      </c>
      <c r="M95" s="21">
        <f>SUM(G$3:G94)+J95</f>
        <v>0</v>
      </c>
      <c r="N95" s="21"/>
      <c r="O95" s="21"/>
      <c r="P95" s="21"/>
      <c r="Q95" s="19">
        <f t="shared" si="7"/>
        <v>0</v>
      </c>
      <c r="R95" s="19">
        <f t="shared" si="7"/>
        <v>9.0851707330372747E-2</v>
      </c>
      <c r="S95" s="19">
        <f t="shared" si="7"/>
        <v>0</v>
      </c>
      <c r="T95" s="19">
        <f t="shared" si="8"/>
        <v>0</v>
      </c>
      <c r="U95" s="19">
        <f t="shared" si="9"/>
        <v>0</v>
      </c>
      <c r="V95" s="19">
        <f t="shared" si="10"/>
        <v>0</v>
      </c>
    </row>
    <row r="96" spans="1:22" x14ac:dyDescent="0.25">
      <c r="A96" s="26">
        <f>Wellpath!E96</f>
        <v>2670</v>
      </c>
      <c r="B96" s="22">
        <v>0</v>
      </c>
      <c r="C96" s="22">
        <v>0</v>
      </c>
      <c r="D96" s="22">
        <f t="shared" si="6"/>
        <v>4.7931219674804699E-5</v>
      </c>
      <c r="E96" s="20">
        <f>Model!$W$29*((drdp!B96+drdp!K96)*'DBH-OI'!$B96+(drdp!E96+drdp!N96)*'DBH-OI'!$C96+(drdp!H96+drdp!Q96)*'DBH-OI'!$D96)</f>
        <v>0</v>
      </c>
      <c r="F96" s="20">
        <f>Model!$W$29*((drdp!C96+drdp!L96)*'DBH-OI'!$B96+(drdp!F96+drdp!O96)*'DBH-OI'!$C96+(drdp!I96+drdp!R96)*'DBH-OI'!$D96)</f>
        <v>0</v>
      </c>
      <c r="G96" s="20">
        <f>Model!$W$29*((drdp!D96+drdp!M96)*'DBH-OI'!$B96+(drdp!G96+drdp!P96)*'DBH-OI'!$C96+(drdp!J96+drdp!S96)*'DBH-OI'!$D96)</f>
        <v>0</v>
      </c>
      <c r="H96" s="18">
        <f>Model!$W$29*((drdp!B96)*'DBH-OI'!$B96+(drdp!E96)*'DBH-OI'!$C96+(drdp!H96)*'DBH-OI'!$D96)</f>
        <v>0</v>
      </c>
      <c r="I96" s="18">
        <f>Model!$W$29*((drdp!C96)*'DBH-OI'!$B96+(drdp!F96)*'DBH-OI'!$C96+(drdp!I96)*'DBH-OI'!$D96)</f>
        <v>0</v>
      </c>
      <c r="J96" s="18">
        <f>Model!$W$29*((drdp!D96)*'DBH-OI'!$B96+(drdp!G96)*'DBH-OI'!$C96+(drdp!J96)*'DBH-OI'!$D96)</f>
        <v>0</v>
      </c>
      <c r="K96" s="21">
        <f>SUM(E$3:E95)+H96</f>
        <v>0</v>
      </c>
      <c r="L96" s="21">
        <f>SUM(F$3:F95)+I96</f>
        <v>0.30141616965646145</v>
      </c>
      <c r="M96" s="21">
        <f>SUM(G$3:G95)+J96</f>
        <v>0</v>
      </c>
      <c r="N96" s="21"/>
      <c r="O96" s="21"/>
      <c r="P96" s="21"/>
      <c r="Q96" s="19">
        <f t="shared" si="7"/>
        <v>0</v>
      </c>
      <c r="R96" s="19">
        <f t="shared" si="7"/>
        <v>9.0851707330372747E-2</v>
      </c>
      <c r="S96" s="19">
        <f t="shared" si="7"/>
        <v>0</v>
      </c>
      <c r="T96" s="19">
        <f t="shared" si="8"/>
        <v>0</v>
      </c>
      <c r="U96" s="19">
        <f t="shared" si="9"/>
        <v>0</v>
      </c>
      <c r="V96" s="19">
        <f t="shared" si="10"/>
        <v>0</v>
      </c>
    </row>
    <row r="97" spans="1:22" x14ac:dyDescent="0.25">
      <c r="A97" s="26">
        <f>Wellpath!E97</f>
        <v>2700</v>
      </c>
      <c r="B97" s="22">
        <v>0</v>
      </c>
      <c r="C97" s="22">
        <v>0</v>
      </c>
      <c r="D97" s="22">
        <f t="shared" si="6"/>
        <v>4.7931219674804699E-5</v>
      </c>
      <c r="E97" s="20">
        <f>Model!$W$29*((drdp!B97+drdp!K97)*'DBH-OI'!$B97+(drdp!E97+drdp!N97)*'DBH-OI'!$C97+(drdp!H97+drdp!Q97)*'DBH-OI'!$D97)</f>
        <v>0</v>
      </c>
      <c r="F97" s="20">
        <f>Model!$W$29*((drdp!C97+drdp!L97)*'DBH-OI'!$B97+(drdp!F97+drdp!O97)*'DBH-OI'!$C97+(drdp!I97+drdp!R97)*'DBH-OI'!$D97)</f>
        <v>0</v>
      </c>
      <c r="G97" s="20">
        <f>Model!$W$29*((drdp!D97+drdp!M97)*'DBH-OI'!$B97+(drdp!G97+drdp!P97)*'DBH-OI'!$C97+(drdp!J97+drdp!S97)*'DBH-OI'!$D97)</f>
        <v>0</v>
      </c>
      <c r="H97" s="18">
        <f>Model!$W$29*((drdp!B97)*'DBH-OI'!$B97+(drdp!E97)*'DBH-OI'!$C97+(drdp!H97)*'DBH-OI'!$D97)</f>
        <v>0</v>
      </c>
      <c r="I97" s="18">
        <f>Model!$W$29*((drdp!C97)*'DBH-OI'!$B97+(drdp!F97)*'DBH-OI'!$C97+(drdp!I97)*'DBH-OI'!$D97)</f>
        <v>0</v>
      </c>
      <c r="J97" s="18">
        <f>Model!$W$29*((drdp!D97)*'DBH-OI'!$B97+(drdp!G97)*'DBH-OI'!$C97+(drdp!J97)*'DBH-OI'!$D97)</f>
        <v>0</v>
      </c>
      <c r="K97" s="21">
        <f>SUM(E$3:E96)+H97</f>
        <v>0</v>
      </c>
      <c r="L97" s="21">
        <f>SUM(F$3:F96)+I97</f>
        <v>0.30141616965646145</v>
      </c>
      <c r="M97" s="21">
        <f>SUM(G$3:G96)+J97</f>
        <v>0</v>
      </c>
      <c r="N97" s="21"/>
      <c r="O97" s="21"/>
      <c r="P97" s="21"/>
      <c r="Q97" s="19">
        <f t="shared" si="7"/>
        <v>0</v>
      </c>
      <c r="R97" s="19">
        <f t="shared" si="7"/>
        <v>9.0851707330372747E-2</v>
      </c>
      <c r="S97" s="19">
        <f t="shared" si="7"/>
        <v>0</v>
      </c>
      <c r="T97" s="19">
        <f t="shared" si="8"/>
        <v>0</v>
      </c>
      <c r="U97" s="19">
        <f t="shared" si="9"/>
        <v>0</v>
      </c>
      <c r="V97" s="19">
        <f t="shared" si="10"/>
        <v>0</v>
      </c>
    </row>
    <row r="98" spans="1:22" x14ac:dyDescent="0.25">
      <c r="A98" s="26">
        <f>Wellpath!E98</f>
        <v>2730</v>
      </c>
      <c r="B98" s="22">
        <v>0</v>
      </c>
      <c r="C98" s="22">
        <v>0</v>
      </c>
      <c r="D98" s="22">
        <f t="shared" si="6"/>
        <v>4.7931219674804699E-5</v>
      </c>
      <c r="E98" s="20">
        <f>Model!$W$29*((drdp!B98+drdp!K98)*'DBH-OI'!$B98+(drdp!E98+drdp!N98)*'DBH-OI'!$C98+(drdp!H98+drdp!Q98)*'DBH-OI'!$D98)</f>
        <v>0</v>
      </c>
      <c r="F98" s="20">
        <f>Model!$W$29*((drdp!C98+drdp!L98)*'DBH-OI'!$B98+(drdp!F98+drdp!O98)*'DBH-OI'!$C98+(drdp!I98+drdp!R98)*'DBH-OI'!$D98)</f>
        <v>0</v>
      </c>
      <c r="G98" s="20">
        <f>Model!$W$29*((drdp!D98+drdp!M98)*'DBH-OI'!$B98+(drdp!G98+drdp!P98)*'DBH-OI'!$C98+(drdp!J98+drdp!S98)*'DBH-OI'!$D98)</f>
        <v>0</v>
      </c>
      <c r="H98" s="18">
        <f>Model!$W$29*((drdp!B98)*'DBH-OI'!$B98+(drdp!E98)*'DBH-OI'!$C98+(drdp!H98)*'DBH-OI'!$D98)</f>
        <v>0</v>
      </c>
      <c r="I98" s="18">
        <f>Model!$W$29*((drdp!C98)*'DBH-OI'!$B98+(drdp!F98)*'DBH-OI'!$C98+(drdp!I98)*'DBH-OI'!$D98)</f>
        <v>0</v>
      </c>
      <c r="J98" s="18">
        <f>Model!$W$29*((drdp!D98)*'DBH-OI'!$B98+(drdp!G98)*'DBH-OI'!$C98+(drdp!J98)*'DBH-OI'!$D98)</f>
        <v>0</v>
      </c>
      <c r="K98" s="21">
        <f>SUM(E$3:E97)+H98</f>
        <v>0</v>
      </c>
      <c r="L98" s="21">
        <f>SUM(F$3:F97)+I98</f>
        <v>0.30141616965646145</v>
      </c>
      <c r="M98" s="21">
        <f>SUM(G$3:G97)+J98</f>
        <v>0</v>
      </c>
      <c r="N98" s="21"/>
      <c r="O98" s="21"/>
      <c r="P98" s="21"/>
      <c r="Q98" s="19">
        <f t="shared" si="7"/>
        <v>0</v>
      </c>
      <c r="R98" s="19">
        <f t="shared" si="7"/>
        <v>9.0851707330372747E-2</v>
      </c>
      <c r="S98" s="19">
        <f t="shared" si="7"/>
        <v>0</v>
      </c>
      <c r="T98" s="19">
        <f t="shared" si="8"/>
        <v>0</v>
      </c>
      <c r="U98" s="19">
        <f t="shared" si="9"/>
        <v>0</v>
      </c>
      <c r="V98" s="19">
        <f t="shared" si="10"/>
        <v>0</v>
      </c>
    </row>
    <row r="99" spans="1:22" x14ac:dyDescent="0.25">
      <c r="A99" s="26">
        <f>Wellpath!E99</f>
        <v>2760</v>
      </c>
      <c r="B99" s="22">
        <v>0</v>
      </c>
      <c r="C99" s="22">
        <v>0</v>
      </c>
      <c r="D99" s="22">
        <f t="shared" si="6"/>
        <v>4.7931219674804699E-5</v>
      </c>
      <c r="E99" s="20">
        <f>Model!$W$29*((drdp!B99+drdp!K99)*'DBH-OI'!$B99+(drdp!E99+drdp!N99)*'DBH-OI'!$C99+(drdp!H99+drdp!Q99)*'DBH-OI'!$D99)</f>
        <v>0</v>
      </c>
      <c r="F99" s="20">
        <f>Model!$W$29*((drdp!C99+drdp!L99)*'DBH-OI'!$B99+(drdp!F99+drdp!O99)*'DBH-OI'!$C99+(drdp!I99+drdp!R99)*'DBH-OI'!$D99)</f>
        <v>0</v>
      </c>
      <c r="G99" s="20">
        <f>Model!$W$29*((drdp!D99+drdp!M99)*'DBH-OI'!$B99+(drdp!G99+drdp!P99)*'DBH-OI'!$C99+(drdp!J99+drdp!S99)*'DBH-OI'!$D99)</f>
        <v>0</v>
      </c>
      <c r="H99" s="18">
        <f>Model!$W$29*((drdp!B99)*'DBH-OI'!$B99+(drdp!E99)*'DBH-OI'!$C99+(drdp!H99)*'DBH-OI'!$D99)</f>
        <v>0</v>
      </c>
      <c r="I99" s="18">
        <f>Model!$W$29*((drdp!C99)*'DBH-OI'!$B99+(drdp!F99)*'DBH-OI'!$C99+(drdp!I99)*'DBH-OI'!$D99)</f>
        <v>0</v>
      </c>
      <c r="J99" s="18">
        <f>Model!$W$29*((drdp!D99)*'DBH-OI'!$B99+(drdp!G99)*'DBH-OI'!$C99+(drdp!J99)*'DBH-OI'!$D99)</f>
        <v>0</v>
      </c>
      <c r="K99" s="21">
        <f>SUM(E$3:E98)+H99</f>
        <v>0</v>
      </c>
      <c r="L99" s="21">
        <f>SUM(F$3:F98)+I99</f>
        <v>0.30141616965646145</v>
      </c>
      <c r="M99" s="21">
        <f>SUM(G$3:G98)+J99</f>
        <v>0</v>
      </c>
      <c r="N99" s="21"/>
      <c r="O99" s="21"/>
      <c r="P99" s="21"/>
      <c r="Q99" s="19">
        <f t="shared" si="7"/>
        <v>0</v>
      </c>
      <c r="R99" s="19">
        <f t="shared" si="7"/>
        <v>9.0851707330372747E-2</v>
      </c>
      <c r="S99" s="19">
        <f t="shared" si="7"/>
        <v>0</v>
      </c>
      <c r="T99" s="19">
        <f t="shared" si="8"/>
        <v>0</v>
      </c>
      <c r="U99" s="19">
        <f t="shared" si="9"/>
        <v>0</v>
      </c>
      <c r="V99" s="19">
        <f t="shared" si="10"/>
        <v>0</v>
      </c>
    </row>
    <row r="100" spans="1:22" x14ac:dyDescent="0.25">
      <c r="A100" s="26">
        <f>Wellpath!E100</f>
        <v>2790</v>
      </c>
      <c r="B100" s="22">
        <v>0</v>
      </c>
      <c r="C100" s="22">
        <v>0</v>
      </c>
      <c r="D100" s="22">
        <f t="shared" si="6"/>
        <v>4.7931219674804699E-5</v>
      </c>
      <c r="E100" s="20">
        <f>Model!$W$29*((drdp!B100+drdp!K100)*'DBH-OI'!$B100+(drdp!E100+drdp!N100)*'DBH-OI'!$C100+(drdp!H100+drdp!Q100)*'DBH-OI'!$D100)</f>
        <v>0</v>
      </c>
      <c r="F100" s="20">
        <f>Model!$W$29*((drdp!C100+drdp!L100)*'DBH-OI'!$B100+(drdp!F100+drdp!O100)*'DBH-OI'!$C100+(drdp!I100+drdp!R100)*'DBH-OI'!$D100)</f>
        <v>0</v>
      </c>
      <c r="G100" s="20">
        <f>Model!$W$29*((drdp!D100+drdp!M100)*'DBH-OI'!$B100+(drdp!G100+drdp!P100)*'DBH-OI'!$C100+(drdp!J100+drdp!S100)*'DBH-OI'!$D100)</f>
        <v>0</v>
      </c>
      <c r="H100" s="18">
        <f>Model!$W$29*((drdp!B100)*'DBH-OI'!$B100+(drdp!E100)*'DBH-OI'!$C100+(drdp!H100)*'DBH-OI'!$D100)</f>
        <v>0</v>
      </c>
      <c r="I100" s="18">
        <f>Model!$W$29*((drdp!C100)*'DBH-OI'!$B100+(drdp!F100)*'DBH-OI'!$C100+(drdp!I100)*'DBH-OI'!$D100)</f>
        <v>0</v>
      </c>
      <c r="J100" s="18">
        <f>Model!$W$29*((drdp!D100)*'DBH-OI'!$B100+(drdp!G100)*'DBH-OI'!$C100+(drdp!J100)*'DBH-OI'!$D100)</f>
        <v>0</v>
      </c>
      <c r="K100" s="21">
        <f>SUM(E$3:E99)+H100</f>
        <v>0</v>
      </c>
      <c r="L100" s="21">
        <f>SUM(F$3:F99)+I100</f>
        <v>0.30141616965646145</v>
      </c>
      <c r="M100" s="21">
        <f>SUM(G$3:G99)+J100</f>
        <v>0</v>
      </c>
      <c r="N100" s="21"/>
      <c r="O100" s="21"/>
      <c r="P100" s="21"/>
      <c r="Q100" s="19">
        <f t="shared" si="7"/>
        <v>0</v>
      </c>
      <c r="R100" s="19">
        <f t="shared" si="7"/>
        <v>9.0851707330372747E-2</v>
      </c>
      <c r="S100" s="19">
        <f t="shared" si="7"/>
        <v>0</v>
      </c>
      <c r="T100" s="19">
        <f t="shared" si="8"/>
        <v>0</v>
      </c>
      <c r="U100" s="19">
        <f t="shared" si="9"/>
        <v>0</v>
      </c>
      <c r="V100" s="19">
        <f t="shared" si="10"/>
        <v>0</v>
      </c>
    </row>
    <row r="101" spans="1:22" x14ac:dyDescent="0.25">
      <c r="A101" s="26">
        <f>Wellpath!E101</f>
        <v>2820</v>
      </c>
      <c r="B101" s="22">
        <v>0</v>
      </c>
      <c r="C101" s="22">
        <v>0</v>
      </c>
      <c r="D101" s="22">
        <f t="shared" si="6"/>
        <v>4.7931219674804699E-5</v>
      </c>
      <c r="E101" s="20">
        <f>Model!$W$29*((drdp!B101+drdp!K101)*'DBH-OI'!$B101+(drdp!E101+drdp!N101)*'DBH-OI'!$C101+(drdp!H101+drdp!Q101)*'DBH-OI'!$D101)</f>
        <v>0</v>
      </c>
      <c r="F101" s="20">
        <f>Model!$W$29*((drdp!C101+drdp!L101)*'DBH-OI'!$B101+(drdp!F101+drdp!O101)*'DBH-OI'!$C101+(drdp!I101+drdp!R101)*'DBH-OI'!$D101)</f>
        <v>0</v>
      </c>
      <c r="G101" s="20">
        <f>Model!$W$29*((drdp!D101+drdp!M101)*'DBH-OI'!$B101+(drdp!G101+drdp!P101)*'DBH-OI'!$C101+(drdp!J101+drdp!S101)*'DBH-OI'!$D101)</f>
        <v>0</v>
      </c>
      <c r="H101" s="18">
        <f>Model!$W$29*((drdp!B101)*'DBH-OI'!$B101+(drdp!E101)*'DBH-OI'!$C101+(drdp!H101)*'DBH-OI'!$D101)</f>
        <v>0</v>
      </c>
      <c r="I101" s="18">
        <f>Model!$W$29*((drdp!C101)*'DBH-OI'!$B101+(drdp!F101)*'DBH-OI'!$C101+(drdp!I101)*'DBH-OI'!$D101)</f>
        <v>0</v>
      </c>
      <c r="J101" s="18">
        <f>Model!$W$29*((drdp!D101)*'DBH-OI'!$B101+(drdp!G101)*'DBH-OI'!$C101+(drdp!J101)*'DBH-OI'!$D101)</f>
        <v>0</v>
      </c>
      <c r="K101" s="21">
        <f>SUM(E$3:E100)+H101</f>
        <v>0</v>
      </c>
      <c r="L101" s="21">
        <f>SUM(F$3:F100)+I101</f>
        <v>0.30141616965646145</v>
      </c>
      <c r="M101" s="21">
        <f>SUM(G$3:G100)+J101</f>
        <v>0</v>
      </c>
      <c r="N101" s="21"/>
      <c r="O101" s="21"/>
      <c r="P101" s="21"/>
      <c r="Q101" s="19">
        <f t="shared" si="7"/>
        <v>0</v>
      </c>
      <c r="R101" s="19">
        <f t="shared" si="7"/>
        <v>9.0851707330372747E-2</v>
      </c>
      <c r="S101" s="19">
        <f t="shared" si="7"/>
        <v>0</v>
      </c>
      <c r="T101" s="19">
        <f t="shared" si="8"/>
        <v>0</v>
      </c>
      <c r="U101" s="19">
        <f t="shared" si="9"/>
        <v>0</v>
      </c>
      <c r="V101" s="19">
        <f t="shared" si="10"/>
        <v>0</v>
      </c>
    </row>
    <row r="102" spans="1:22" x14ac:dyDescent="0.25">
      <c r="A102" s="26">
        <f>Wellpath!E102</f>
        <v>2850</v>
      </c>
      <c r="B102" s="22">
        <v>0</v>
      </c>
      <c r="C102" s="22">
        <v>0</v>
      </c>
      <c r="D102" s="22">
        <f t="shared" si="6"/>
        <v>4.7931219674804699E-5</v>
      </c>
      <c r="E102" s="20">
        <f>Model!$W$29*((drdp!B102+drdp!K102)*'DBH-OI'!$B102+(drdp!E102+drdp!N102)*'DBH-OI'!$C102+(drdp!H102+drdp!Q102)*'DBH-OI'!$D102)</f>
        <v>0</v>
      </c>
      <c r="F102" s="20">
        <f>Model!$W$29*((drdp!C102+drdp!L102)*'DBH-OI'!$B102+(drdp!F102+drdp!O102)*'DBH-OI'!$C102+(drdp!I102+drdp!R102)*'DBH-OI'!$D102)</f>
        <v>0</v>
      </c>
      <c r="G102" s="20">
        <f>Model!$W$29*((drdp!D102+drdp!M102)*'DBH-OI'!$B102+(drdp!G102+drdp!P102)*'DBH-OI'!$C102+(drdp!J102+drdp!S102)*'DBH-OI'!$D102)</f>
        <v>0</v>
      </c>
      <c r="H102" s="18">
        <f>Model!$W$29*((drdp!B102)*'DBH-OI'!$B102+(drdp!E102)*'DBH-OI'!$C102+(drdp!H102)*'DBH-OI'!$D102)</f>
        <v>0</v>
      </c>
      <c r="I102" s="18">
        <f>Model!$W$29*((drdp!C102)*'DBH-OI'!$B102+(drdp!F102)*'DBH-OI'!$C102+(drdp!I102)*'DBH-OI'!$D102)</f>
        <v>0</v>
      </c>
      <c r="J102" s="18">
        <f>Model!$W$29*((drdp!D102)*'DBH-OI'!$B102+(drdp!G102)*'DBH-OI'!$C102+(drdp!J102)*'DBH-OI'!$D102)</f>
        <v>0</v>
      </c>
      <c r="K102" s="21">
        <f>SUM(E$3:E101)+H102</f>
        <v>0</v>
      </c>
      <c r="L102" s="21">
        <f>SUM(F$3:F101)+I102</f>
        <v>0.30141616965646145</v>
      </c>
      <c r="M102" s="21">
        <f>SUM(G$3:G101)+J102</f>
        <v>0</v>
      </c>
      <c r="N102" s="21"/>
      <c r="O102" s="21"/>
      <c r="P102" s="21"/>
      <c r="Q102" s="19">
        <f t="shared" si="7"/>
        <v>0</v>
      </c>
      <c r="R102" s="19">
        <f t="shared" si="7"/>
        <v>9.0851707330372747E-2</v>
      </c>
      <c r="S102" s="19">
        <f t="shared" si="7"/>
        <v>0</v>
      </c>
      <c r="T102" s="19">
        <f t="shared" si="8"/>
        <v>0</v>
      </c>
      <c r="U102" s="19">
        <f t="shared" si="9"/>
        <v>0</v>
      </c>
      <c r="V102" s="19">
        <f t="shared" si="10"/>
        <v>0</v>
      </c>
    </row>
    <row r="103" spans="1:22" x14ac:dyDescent="0.25">
      <c r="A103" s="26">
        <f>Wellpath!E103</f>
        <v>2880</v>
      </c>
      <c r="B103" s="22">
        <v>0</v>
      </c>
      <c r="C103" s="22">
        <v>0</v>
      </c>
      <c r="D103" s="22">
        <f t="shared" si="6"/>
        <v>4.7931219674804699E-5</v>
      </c>
      <c r="E103" s="20">
        <f>Model!$W$29*((drdp!B103+drdp!K103)*'DBH-OI'!$B103+(drdp!E103+drdp!N103)*'DBH-OI'!$C103+(drdp!H103+drdp!Q103)*'DBH-OI'!$D103)</f>
        <v>2.2531352599412307E-3</v>
      </c>
      <c r="F103" s="20">
        <f>Model!$W$29*((drdp!C103+drdp!L103)*'DBH-OI'!$B103+(drdp!F103+drdp!O103)*'DBH-OI'!$C103+(drdp!I103+drdp!R103)*'DBH-OI'!$D103)</f>
        <v>5.2017726182385711E-4</v>
      </c>
      <c r="G103" s="20">
        <f>Model!$W$29*((drdp!D103+drdp!M103)*'DBH-OI'!$B103+(drdp!G103+drdp!P103)*'DBH-OI'!$C103+(drdp!J103+drdp!S103)*'DBH-OI'!$D103)</f>
        <v>0</v>
      </c>
      <c r="H103" s="18">
        <f>Model!$W$29*((drdp!B103)*'DBH-OI'!$B103+(drdp!E103)*'DBH-OI'!$C103+(drdp!H103)*'DBH-OI'!$D103)</f>
        <v>1.1265676299706154E-3</v>
      </c>
      <c r="I103" s="18">
        <f>Model!$W$29*((drdp!C103)*'DBH-OI'!$B103+(drdp!F103)*'DBH-OI'!$C103+(drdp!I103)*'DBH-OI'!$D103)</f>
        <v>2.6008863091192856E-4</v>
      </c>
      <c r="J103" s="18">
        <f>Model!$W$29*((drdp!D103)*'DBH-OI'!$B103+(drdp!G103)*'DBH-OI'!$C103+(drdp!J103)*'DBH-OI'!$D103)</f>
        <v>0</v>
      </c>
      <c r="K103" s="21">
        <f>SUM(E$3:E102)+H103</f>
        <v>1.1265676299706154E-3</v>
      </c>
      <c r="L103" s="21">
        <f>SUM(F$3:F102)+I103</f>
        <v>0.30167625828737338</v>
      </c>
      <c r="M103" s="21">
        <f>SUM(G$3:G102)+J103</f>
        <v>0</v>
      </c>
      <c r="N103" s="21"/>
      <c r="O103" s="21"/>
      <c r="P103" s="21"/>
      <c r="Q103" s="19">
        <f t="shared" si="7"/>
        <v>1.2691546248976093E-6</v>
      </c>
      <c r="R103" s="19">
        <f t="shared" si="7"/>
        <v>9.1008564814270013E-2</v>
      </c>
      <c r="S103" s="19">
        <f t="shared" si="7"/>
        <v>0</v>
      </c>
      <c r="T103" s="19">
        <f t="shared" si="8"/>
        <v>3.3985870731720943E-4</v>
      </c>
      <c r="U103" s="19">
        <f t="shared" si="9"/>
        <v>0</v>
      </c>
      <c r="V103" s="19">
        <f t="shared" si="10"/>
        <v>0</v>
      </c>
    </row>
    <row r="104" spans="1:22" x14ac:dyDescent="0.25">
      <c r="A104" s="26">
        <f>Wellpath!E104</f>
        <v>2910</v>
      </c>
      <c r="B104" s="22">
        <v>0</v>
      </c>
      <c r="C104" s="22">
        <v>0</v>
      </c>
      <c r="D104" s="22">
        <f t="shared" si="6"/>
        <v>4.7931219674804699E-5</v>
      </c>
      <c r="E104" s="20">
        <f>Model!$W$29*((drdp!B104+drdp!K104)*'DBH-OI'!$B104+(drdp!E104+drdp!N104)*'DBH-OI'!$C104+(drdp!H104+drdp!Q104)*'DBH-OI'!$D104)</f>
        <v>4.3527230753995349E-3</v>
      </c>
      <c r="F104" s="20">
        <f>Model!$W$29*((drdp!C104+drdp!L104)*'DBH-OI'!$B104+(drdp!F104+drdp!O104)*'DBH-OI'!$C104+(drdp!I104+drdp!R104)*'DBH-OI'!$D104)</f>
        <v>1.0049053028879883E-3</v>
      </c>
      <c r="G104" s="20">
        <f>Model!$W$29*((drdp!D104+drdp!M104)*'DBH-OI'!$B104+(drdp!G104+drdp!P104)*'DBH-OI'!$C104+(drdp!J104+drdp!S104)*'DBH-OI'!$D104)</f>
        <v>0</v>
      </c>
      <c r="H104" s="18">
        <f>Model!$W$29*((drdp!B104)*'DBH-OI'!$B104+(drdp!E104)*'DBH-OI'!$C104+(drdp!H104)*'DBH-OI'!$D104)</f>
        <v>2.1763615376997674E-3</v>
      </c>
      <c r="I104" s="18">
        <f>Model!$W$29*((drdp!C104)*'DBH-OI'!$B104+(drdp!F104)*'DBH-OI'!$C104+(drdp!I104)*'DBH-OI'!$D104)</f>
        <v>5.0245265144399415E-4</v>
      </c>
      <c r="J104" s="18">
        <f>Model!$W$29*((drdp!D104)*'DBH-OI'!$B104+(drdp!G104)*'DBH-OI'!$C104+(drdp!J104)*'DBH-OI'!$D104)</f>
        <v>0</v>
      </c>
      <c r="K104" s="21">
        <f>SUM(E$3:E103)+H104</f>
        <v>4.4294967976409982E-3</v>
      </c>
      <c r="L104" s="21">
        <f>SUM(F$3:F103)+I104</f>
        <v>0.3024387995697293</v>
      </c>
      <c r="M104" s="21">
        <f>SUM(G$3:G103)+J104</f>
        <v>0</v>
      </c>
      <c r="N104" s="21"/>
      <c r="O104" s="21"/>
      <c r="P104" s="21"/>
      <c r="Q104" s="19">
        <f t="shared" si="7"/>
        <v>1.9620441880311857E-5</v>
      </c>
      <c r="R104" s="19">
        <f t="shared" si="7"/>
        <v>9.1469227485178897E-2</v>
      </c>
      <c r="S104" s="19">
        <f t="shared" si="7"/>
        <v>0</v>
      </c>
      <c r="T104" s="19">
        <f t="shared" si="8"/>
        <v>1.3396516941765037E-3</v>
      </c>
      <c r="U104" s="19">
        <f t="shared" si="9"/>
        <v>0</v>
      </c>
      <c r="V104" s="19">
        <f t="shared" si="10"/>
        <v>0</v>
      </c>
    </row>
    <row r="105" spans="1:22" x14ac:dyDescent="0.25">
      <c r="A105" s="26">
        <f>Wellpath!E105</f>
        <v>2940</v>
      </c>
      <c r="B105" s="22">
        <v>0</v>
      </c>
      <c r="C105" s="22">
        <v>0</v>
      </c>
      <c r="D105" s="22">
        <f t="shared" si="6"/>
        <v>4.7931219674804699E-5</v>
      </c>
      <c r="E105" s="20">
        <f>Model!$W$29*((drdp!B105+drdp!K105)*'DBH-OI'!$B105+(drdp!E105+drdp!N105)*'DBH-OI'!$C105+(drdp!H105+drdp!Q105)*'DBH-OI'!$D105)</f>
        <v>6.1556800064843506E-3</v>
      </c>
      <c r="F105" s="20">
        <f>Model!$W$29*((drdp!C105+drdp!L105)*'DBH-OI'!$B105+(drdp!F105+drdp!O105)*'DBH-OI'!$C105+(drdp!I105+drdp!R105)*'DBH-OI'!$D105)</f>
        <v>1.4211507082448362E-3</v>
      </c>
      <c r="G105" s="20">
        <f>Model!$W$29*((drdp!D105+drdp!M105)*'DBH-OI'!$B105+(drdp!G105+drdp!P105)*'DBH-OI'!$C105+(drdp!J105+drdp!S105)*'DBH-OI'!$D105)</f>
        <v>0</v>
      </c>
      <c r="H105" s="18">
        <f>Model!$W$29*((drdp!B105)*'DBH-OI'!$B105+(drdp!E105)*'DBH-OI'!$C105+(drdp!H105)*'DBH-OI'!$D105)</f>
        <v>3.0778400032421753E-3</v>
      </c>
      <c r="I105" s="18">
        <f>Model!$W$29*((drdp!C105)*'DBH-OI'!$B105+(drdp!F105)*'DBH-OI'!$C105+(drdp!I105)*'DBH-OI'!$D105)</f>
        <v>7.1057535412241809E-4</v>
      </c>
      <c r="J105" s="18">
        <f>Model!$W$29*((drdp!D105)*'DBH-OI'!$B105+(drdp!G105)*'DBH-OI'!$C105+(drdp!J105)*'DBH-OI'!$D105)</f>
        <v>0</v>
      </c>
      <c r="K105" s="21">
        <f>SUM(E$3:E104)+H105</f>
        <v>9.6836983385829405E-3</v>
      </c>
      <c r="L105" s="21">
        <f>SUM(F$3:F104)+I105</f>
        <v>0.30365182757529574</v>
      </c>
      <c r="M105" s="21">
        <f>SUM(G$3:G104)+J105</f>
        <v>0</v>
      </c>
      <c r="N105" s="21"/>
      <c r="O105" s="21"/>
      <c r="P105" s="21"/>
      <c r="Q105" s="19">
        <f t="shared" si="7"/>
        <v>9.3774013512673999E-5</v>
      </c>
      <c r="R105" s="19">
        <f t="shared" si="7"/>
        <v>9.220443238981714E-2</v>
      </c>
      <c r="S105" s="19">
        <f t="shared" si="7"/>
        <v>0</v>
      </c>
      <c r="T105" s="19">
        <f t="shared" si="8"/>
        <v>2.9404726981985649E-3</v>
      </c>
      <c r="U105" s="19">
        <f t="shared" si="9"/>
        <v>0</v>
      </c>
      <c r="V105" s="19">
        <f t="shared" si="10"/>
        <v>0</v>
      </c>
    </row>
    <row r="106" spans="1:22" x14ac:dyDescent="0.25">
      <c r="A106" s="26">
        <f>Wellpath!E106</f>
        <v>2970</v>
      </c>
      <c r="B106" s="22">
        <v>0</v>
      </c>
      <c r="C106" s="22">
        <v>0</v>
      </c>
      <c r="D106" s="22">
        <f t="shared" si="6"/>
        <v>4.7931219674804699E-5</v>
      </c>
      <c r="E106" s="20">
        <f>Model!$W$29*((drdp!B106+drdp!K106)*'DBH-OI'!$B106+(drdp!E106+drdp!N106)*'DBH-OI'!$C106+(drdp!H106+drdp!Q106)*'DBH-OI'!$D106)</f>
        <v>7.5391375178694526E-3</v>
      </c>
      <c r="F106" s="20">
        <f>Model!$W$29*((drdp!C106+drdp!L106)*'DBH-OI'!$B106+(drdp!F106+drdp!O106)*'DBH-OI'!$C106+(drdp!I106+drdp!R106)*'DBH-OI'!$D106)</f>
        <v>1.7405470413973875E-3</v>
      </c>
      <c r="G106" s="20">
        <f>Model!$W$29*((drdp!D106+drdp!M106)*'DBH-OI'!$B106+(drdp!G106+drdp!P106)*'DBH-OI'!$C106+(drdp!J106+drdp!S106)*'DBH-OI'!$D106)</f>
        <v>0</v>
      </c>
      <c r="H106" s="18">
        <f>Model!$W$29*((drdp!B106)*'DBH-OI'!$B106+(drdp!E106)*'DBH-OI'!$C106+(drdp!H106)*'DBH-OI'!$D106)</f>
        <v>3.7695687589347263E-3</v>
      </c>
      <c r="I106" s="18">
        <f>Model!$W$29*((drdp!C106)*'DBH-OI'!$B106+(drdp!F106)*'DBH-OI'!$C106+(drdp!I106)*'DBH-OI'!$D106)</f>
        <v>8.7027352069869376E-4</v>
      </c>
      <c r="J106" s="18">
        <f>Model!$W$29*((drdp!D106)*'DBH-OI'!$B106+(drdp!G106)*'DBH-OI'!$C106+(drdp!J106)*'DBH-OI'!$D106)</f>
        <v>0</v>
      </c>
      <c r="K106" s="21">
        <f>SUM(E$3:E105)+H106</f>
        <v>1.6531107100759841E-2</v>
      </c>
      <c r="L106" s="21">
        <f>SUM(F$3:F105)+I106</f>
        <v>0.30523267645011681</v>
      </c>
      <c r="M106" s="21">
        <f>SUM(G$3:G105)+J106</f>
        <v>0</v>
      </c>
      <c r="N106" s="21"/>
      <c r="O106" s="21"/>
      <c r="P106" s="21"/>
      <c r="Q106" s="19">
        <f t="shared" si="7"/>
        <v>2.7327750197679243E-4</v>
      </c>
      <c r="R106" s="19">
        <f t="shared" si="7"/>
        <v>9.3166986772901694E-2</v>
      </c>
      <c r="S106" s="19">
        <f t="shared" si="7"/>
        <v>0</v>
      </c>
      <c r="T106" s="19">
        <f t="shared" si="8"/>
        <v>5.045834065048457E-3</v>
      </c>
      <c r="U106" s="19">
        <f t="shared" si="9"/>
        <v>0</v>
      </c>
      <c r="V106" s="19">
        <f t="shared" si="10"/>
        <v>0</v>
      </c>
    </row>
    <row r="107" spans="1:22" x14ac:dyDescent="0.25">
      <c r="A107" s="26">
        <f>Wellpath!E107</f>
        <v>3000</v>
      </c>
      <c r="B107" s="22">
        <v>0</v>
      </c>
      <c r="C107" s="22">
        <v>0</v>
      </c>
      <c r="D107" s="22">
        <f t="shared" si="6"/>
        <v>4.7931219674804699E-5</v>
      </c>
      <c r="E107" s="20">
        <f>Model!$W$29*((drdp!B107+drdp!K107)*'DBH-OI'!$B107+(drdp!E107+drdp!N107)*'DBH-OI'!$C107+(drdp!H107+drdp!Q107)*'DBH-OI'!$D107)</f>
        <v>8.408815266425583E-3</v>
      </c>
      <c r="F107" s="20">
        <f>Model!$W$29*((drdp!C107+drdp!L107)*'DBH-OI'!$B107+(drdp!F107+drdp!O107)*'DBH-OI'!$C107+(drdp!I107+drdp!R107)*'DBH-OI'!$D107)</f>
        <v>1.9413279700686936E-3</v>
      </c>
      <c r="G107" s="20">
        <f>Model!$W$29*((drdp!D107+drdp!M107)*'DBH-OI'!$B107+(drdp!G107+drdp!P107)*'DBH-OI'!$C107+(drdp!J107+drdp!S107)*'DBH-OI'!$D107)</f>
        <v>0</v>
      </c>
      <c r="H107" s="18">
        <f>Model!$W$29*((drdp!B107)*'DBH-OI'!$B107+(drdp!E107)*'DBH-OI'!$C107+(drdp!H107)*'DBH-OI'!$D107)</f>
        <v>4.2044076332127915E-3</v>
      </c>
      <c r="I107" s="18">
        <f>Model!$W$29*((drdp!C107)*'DBH-OI'!$B107+(drdp!F107)*'DBH-OI'!$C107+(drdp!I107)*'DBH-OI'!$D107)</f>
        <v>9.7066398503434681E-4</v>
      </c>
      <c r="J107" s="18">
        <f>Model!$W$29*((drdp!D107)*'DBH-OI'!$B107+(drdp!G107)*'DBH-OI'!$C107+(drdp!J107)*'DBH-OI'!$D107)</f>
        <v>0</v>
      </c>
      <c r="K107" s="21">
        <f>SUM(E$3:E106)+H107</f>
        <v>2.4505083492907361E-2</v>
      </c>
      <c r="L107" s="21">
        <f>SUM(F$3:F106)+I107</f>
        <v>0.30707361395584987</v>
      </c>
      <c r="M107" s="21">
        <f>SUM(G$3:G106)+J107</f>
        <v>0</v>
      </c>
      <c r="N107" s="21"/>
      <c r="O107" s="21"/>
      <c r="P107" s="21"/>
      <c r="Q107" s="19">
        <f t="shared" si="7"/>
        <v>6.0049911699436081E-4</v>
      </c>
      <c r="R107" s="19">
        <f t="shared" si="7"/>
        <v>9.4294204387906311E-2</v>
      </c>
      <c r="S107" s="19">
        <f t="shared" si="7"/>
        <v>0</v>
      </c>
      <c r="T107" s="19">
        <f t="shared" si="8"/>
        <v>7.5248645484569041E-3</v>
      </c>
      <c r="U107" s="19">
        <f t="shared" si="9"/>
        <v>0</v>
      </c>
      <c r="V107" s="19">
        <f t="shared" si="10"/>
        <v>0</v>
      </c>
    </row>
    <row r="108" spans="1:22" x14ac:dyDescent="0.25">
      <c r="A108" s="26">
        <f>Wellpath!E108</f>
        <v>3030</v>
      </c>
      <c r="B108" s="22">
        <v>0</v>
      </c>
      <c r="C108" s="22">
        <v>0</v>
      </c>
      <c r="D108" s="22">
        <f t="shared" si="6"/>
        <v>4.7931219674804699E-5</v>
      </c>
      <c r="E108" s="20">
        <f>Model!$W$29*((drdp!B108+drdp!K108)*'DBH-OI'!$B108+(drdp!E108+drdp!N108)*'DBH-OI'!$C108+(drdp!H108+drdp!Q108)*'DBH-OI'!$D108)</f>
        <v>8.7054461507990715E-3</v>
      </c>
      <c r="F108" s="20">
        <f>Model!$W$29*((drdp!C108+drdp!L108)*'DBH-OI'!$B108+(drdp!F108+drdp!O108)*'DBH-OI'!$C108+(drdp!I108+drdp!R108)*'DBH-OI'!$D108)</f>
        <v>2.009810605775977E-3</v>
      </c>
      <c r="G108" s="20">
        <f>Model!$W$29*((drdp!D108+drdp!M108)*'DBH-OI'!$B108+(drdp!G108+drdp!P108)*'DBH-OI'!$C108+(drdp!J108+drdp!S108)*'DBH-OI'!$D108)</f>
        <v>0</v>
      </c>
      <c r="H108" s="18">
        <f>Model!$W$29*((drdp!B108)*'DBH-OI'!$B108+(drdp!E108)*'DBH-OI'!$C108+(drdp!H108)*'DBH-OI'!$D108)</f>
        <v>4.3527230753995358E-3</v>
      </c>
      <c r="I108" s="18">
        <f>Model!$W$29*((drdp!C108)*'DBH-OI'!$B108+(drdp!F108)*'DBH-OI'!$C108+(drdp!I108)*'DBH-OI'!$D108)</f>
        <v>1.0049053028879885E-3</v>
      </c>
      <c r="J108" s="18">
        <f>Model!$W$29*((drdp!D108)*'DBH-OI'!$B108+(drdp!G108)*'DBH-OI'!$C108+(drdp!J108)*'DBH-OI'!$D108)</f>
        <v>0</v>
      </c>
      <c r="K108" s="21">
        <f>SUM(E$3:E107)+H108</f>
        <v>3.3062214201519689E-2</v>
      </c>
      <c r="L108" s="21">
        <f>SUM(F$3:F107)+I108</f>
        <v>0.30904918324377217</v>
      </c>
      <c r="M108" s="21">
        <f>SUM(G$3:G107)+J108</f>
        <v>0</v>
      </c>
      <c r="N108" s="21"/>
      <c r="O108" s="21"/>
      <c r="P108" s="21"/>
      <c r="Q108" s="19">
        <f t="shared" si="7"/>
        <v>1.0931100079071701E-3</v>
      </c>
      <c r="R108" s="19">
        <f t="shared" si="7"/>
        <v>9.5511397663642666E-2</v>
      </c>
      <c r="S108" s="19">
        <f t="shared" si="7"/>
        <v>0</v>
      </c>
      <c r="T108" s="19">
        <f t="shared" si="8"/>
        <v>1.0217850295210305E-2</v>
      </c>
      <c r="U108" s="19">
        <f t="shared" si="9"/>
        <v>0</v>
      </c>
      <c r="V108" s="19">
        <f t="shared" si="10"/>
        <v>0</v>
      </c>
    </row>
    <row r="109" spans="1:22" x14ac:dyDescent="0.25">
      <c r="A109" s="26">
        <f>Wellpath!E109</f>
        <v>3060</v>
      </c>
      <c r="B109" s="22">
        <v>0</v>
      </c>
      <c r="C109" s="22">
        <v>0</v>
      </c>
      <c r="D109" s="22">
        <f t="shared" si="6"/>
        <v>4.7931219674804699E-5</v>
      </c>
      <c r="E109" s="20">
        <f>Model!$W$29*((drdp!B109+drdp!K109)*'DBH-OI'!$B109+(drdp!E109+drdp!N109)*'DBH-OI'!$C109+(drdp!H109+drdp!Q109)*'DBH-OI'!$D109)</f>
        <v>8.7054461507990715E-3</v>
      </c>
      <c r="F109" s="20">
        <f>Model!$W$29*((drdp!C109+drdp!L109)*'DBH-OI'!$B109+(drdp!F109+drdp!O109)*'DBH-OI'!$C109+(drdp!I109+drdp!R109)*'DBH-OI'!$D109)</f>
        <v>2.009810605775977E-3</v>
      </c>
      <c r="G109" s="20">
        <f>Model!$W$29*((drdp!D109+drdp!M109)*'DBH-OI'!$B109+(drdp!G109+drdp!P109)*'DBH-OI'!$C109+(drdp!J109+drdp!S109)*'DBH-OI'!$D109)</f>
        <v>0</v>
      </c>
      <c r="H109" s="18">
        <f>Model!$W$29*((drdp!B109)*'DBH-OI'!$B109+(drdp!E109)*'DBH-OI'!$C109+(drdp!H109)*'DBH-OI'!$D109)</f>
        <v>4.3527230753995358E-3</v>
      </c>
      <c r="I109" s="18">
        <f>Model!$W$29*((drdp!C109)*'DBH-OI'!$B109+(drdp!F109)*'DBH-OI'!$C109+(drdp!I109)*'DBH-OI'!$D109)</f>
        <v>1.0049053028879885E-3</v>
      </c>
      <c r="J109" s="18">
        <f>Model!$W$29*((drdp!D109)*'DBH-OI'!$B109+(drdp!G109)*'DBH-OI'!$C109+(drdp!J109)*'DBH-OI'!$D109)</f>
        <v>0</v>
      </c>
      <c r="K109" s="21">
        <f>SUM(E$3:E108)+H109</f>
        <v>4.1767660352318763E-2</v>
      </c>
      <c r="L109" s="21">
        <f>SUM(F$3:F108)+I109</f>
        <v>0.31105899384954816</v>
      </c>
      <c r="M109" s="21">
        <f>SUM(G$3:G108)+J109</f>
        <v>0</v>
      </c>
      <c r="N109" s="21"/>
      <c r="O109" s="21"/>
      <c r="P109" s="21"/>
      <c r="Q109" s="19">
        <f t="shared" si="7"/>
        <v>1.7445374513066607E-3</v>
      </c>
      <c r="R109" s="19">
        <f t="shared" si="7"/>
        <v>9.6757697654693234E-2</v>
      </c>
      <c r="S109" s="19">
        <f t="shared" si="7"/>
        <v>0</v>
      </c>
      <c r="T109" s="19">
        <f t="shared" si="8"/>
        <v>1.2992206404641939E-2</v>
      </c>
      <c r="U109" s="19">
        <f t="shared" si="9"/>
        <v>0</v>
      </c>
      <c r="V109" s="19">
        <f t="shared" si="10"/>
        <v>0</v>
      </c>
    </row>
    <row r="110" spans="1:22" x14ac:dyDescent="0.25">
      <c r="A110" s="26">
        <f>Wellpath!E110</f>
        <v>3090</v>
      </c>
      <c r="B110" s="22">
        <v>0</v>
      </c>
      <c r="C110" s="22">
        <v>0</v>
      </c>
      <c r="D110" s="22">
        <f t="shared" si="6"/>
        <v>4.7931219674804699E-5</v>
      </c>
      <c r="E110" s="20">
        <f>Model!$W$29*((drdp!B110+drdp!K110)*'DBH-OI'!$B110+(drdp!E110+drdp!N110)*'DBH-OI'!$C110+(drdp!H110+drdp!Q110)*'DBH-OI'!$D110)</f>
        <v>8.7054461507990715E-3</v>
      </c>
      <c r="F110" s="20">
        <f>Model!$W$29*((drdp!C110+drdp!L110)*'DBH-OI'!$B110+(drdp!F110+drdp!O110)*'DBH-OI'!$C110+(drdp!I110+drdp!R110)*'DBH-OI'!$D110)</f>
        <v>2.009810605775977E-3</v>
      </c>
      <c r="G110" s="20">
        <f>Model!$W$29*((drdp!D110+drdp!M110)*'DBH-OI'!$B110+(drdp!G110+drdp!P110)*'DBH-OI'!$C110+(drdp!J110+drdp!S110)*'DBH-OI'!$D110)</f>
        <v>0</v>
      </c>
      <c r="H110" s="18">
        <f>Model!$W$29*((drdp!B110)*'DBH-OI'!$B110+(drdp!E110)*'DBH-OI'!$C110+(drdp!H110)*'DBH-OI'!$D110)</f>
        <v>4.3527230753995358E-3</v>
      </c>
      <c r="I110" s="18">
        <f>Model!$W$29*((drdp!C110)*'DBH-OI'!$B110+(drdp!F110)*'DBH-OI'!$C110+(drdp!I110)*'DBH-OI'!$D110)</f>
        <v>1.0049053028879885E-3</v>
      </c>
      <c r="J110" s="18">
        <f>Model!$W$29*((drdp!D110)*'DBH-OI'!$B110+(drdp!G110)*'DBH-OI'!$C110+(drdp!J110)*'DBH-OI'!$D110)</f>
        <v>0</v>
      </c>
      <c r="K110" s="21">
        <f>SUM(E$3:E109)+H110</f>
        <v>5.0473106503117836E-2</v>
      </c>
      <c r="L110" s="21">
        <f>SUM(F$3:F109)+I110</f>
        <v>0.31306880445532415</v>
      </c>
      <c r="M110" s="21">
        <f>SUM(G$3:G109)+J110</f>
        <v>0</v>
      </c>
      <c r="N110" s="21"/>
      <c r="O110" s="21"/>
      <c r="P110" s="21"/>
      <c r="Q110" s="19">
        <f t="shared" si="7"/>
        <v>2.5475344800750758E-3</v>
      </c>
      <c r="R110" s="19">
        <f t="shared" si="7"/>
        <v>9.8012076323085992E-2</v>
      </c>
      <c r="S110" s="19">
        <f t="shared" si="7"/>
        <v>0</v>
      </c>
      <c r="T110" s="19">
        <f t="shared" si="8"/>
        <v>1.5801555110077348E-2</v>
      </c>
      <c r="U110" s="19">
        <f t="shared" si="9"/>
        <v>0</v>
      </c>
      <c r="V110" s="19">
        <f t="shared" si="10"/>
        <v>0</v>
      </c>
    </row>
    <row r="111" spans="1:22" x14ac:dyDescent="0.25">
      <c r="A111" s="26">
        <f>Wellpath!E111</f>
        <v>3120</v>
      </c>
      <c r="B111" s="22">
        <v>0</v>
      </c>
      <c r="C111" s="22">
        <v>0</v>
      </c>
      <c r="D111" s="22">
        <f t="shared" si="6"/>
        <v>4.7931219674804699E-5</v>
      </c>
      <c r="E111" s="20">
        <f>Model!$W$29*((drdp!B111+drdp!K111)*'DBH-OI'!$B111+(drdp!E111+drdp!N111)*'DBH-OI'!$C111+(drdp!H111+drdp!Q111)*'DBH-OI'!$D111)</f>
        <v>8.7054461507990715E-3</v>
      </c>
      <c r="F111" s="20">
        <f>Model!$W$29*((drdp!C111+drdp!L111)*'DBH-OI'!$B111+(drdp!F111+drdp!O111)*'DBH-OI'!$C111+(drdp!I111+drdp!R111)*'DBH-OI'!$D111)</f>
        <v>2.009810605775977E-3</v>
      </c>
      <c r="G111" s="20">
        <f>Model!$W$29*((drdp!D111+drdp!M111)*'DBH-OI'!$B111+(drdp!G111+drdp!P111)*'DBH-OI'!$C111+(drdp!J111+drdp!S111)*'DBH-OI'!$D111)</f>
        <v>0</v>
      </c>
      <c r="H111" s="18">
        <f>Model!$W$29*((drdp!B111)*'DBH-OI'!$B111+(drdp!E111)*'DBH-OI'!$C111+(drdp!H111)*'DBH-OI'!$D111)</f>
        <v>4.3527230753995358E-3</v>
      </c>
      <c r="I111" s="18">
        <f>Model!$W$29*((drdp!C111)*'DBH-OI'!$B111+(drdp!F111)*'DBH-OI'!$C111+(drdp!I111)*'DBH-OI'!$D111)</f>
        <v>1.0049053028879885E-3</v>
      </c>
      <c r="J111" s="18">
        <f>Model!$W$29*((drdp!D111)*'DBH-OI'!$B111+(drdp!G111)*'DBH-OI'!$C111+(drdp!J111)*'DBH-OI'!$D111)</f>
        <v>0</v>
      </c>
      <c r="K111" s="21">
        <f>SUM(E$3:E110)+H111</f>
        <v>5.9178552653916909E-2</v>
      </c>
      <c r="L111" s="21">
        <f>SUM(F$3:F110)+I111</f>
        <v>0.31507861506110013</v>
      </c>
      <c r="M111" s="21">
        <f>SUM(G$3:G110)+J111</f>
        <v>0</v>
      </c>
      <c r="N111" s="21"/>
      <c r="O111" s="21"/>
      <c r="P111" s="21"/>
      <c r="Q111" s="19">
        <f t="shared" si="7"/>
        <v>3.5021010942124162E-3</v>
      </c>
      <c r="R111" s="19">
        <f t="shared" si="7"/>
        <v>9.9274533668820913E-2</v>
      </c>
      <c r="S111" s="19">
        <f t="shared" si="7"/>
        <v>0</v>
      </c>
      <c r="T111" s="19">
        <f t="shared" si="8"/>
        <v>1.8645896411516531E-2</v>
      </c>
      <c r="U111" s="19">
        <f t="shared" si="9"/>
        <v>0</v>
      </c>
      <c r="V111" s="19">
        <f t="shared" si="10"/>
        <v>0</v>
      </c>
    </row>
    <row r="112" spans="1:22" x14ac:dyDescent="0.25">
      <c r="A112" s="26">
        <f>Wellpath!E112</f>
        <v>3150</v>
      </c>
      <c r="B112" s="22">
        <v>0</v>
      </c>
      <c r="C112" s="22">
        <v>0</v>
      </c>
      <c r="D112" s="22">
        <f t="shared" si="6"/>
        <v>4.7931219674804699E-5</v>
      </c>
      <c r="E112" s="20">
        <f>Model!$W$29*((drdp!B112+drdp!K112)*'DBH-OI'!$B112+(drdp!E112+drdp!N112)*'DBH-OI'!$C112+(drdp!H112+drdp!Q112)*'DBH-OI'!$D112)</f>
        <v>8.7054461507990715E-3</v>
      </c>
      <c r="F112" s="20">
        <f>Model!$W$29*((drdp!C112+drdp!L112)*'DBH-OI'!$B112+(drdp!F112+drdp!O112)*'DBH-OI'!$C112+(drdp!I112+drdp!R112)*'DBH-OI'!$D112)</f>
        <v>2.009810605775977E-3</v>
      </c>
      <c r="G112" s="20">
        <f>Model!$W$29*((drdp!D112+drdp!M112)*'DBH-OI'!$B112+(drdp!G112+drdp!P112)*'DBH-OI'!$C112+(drdp!J112+drdp!S112)*'DBH-OI'!$D112)</f>
        <v>0</v>
      </c>
      <c r="H112" s="18">
        <f>Model!$W$29*((drdp!B112)*'DBH-OI'!$B112+(drdp!E112)*'DBH-OI'!$C112+(drdp!H112)*'DBH-OI'!$D112)</f>
        <v>4.3527230753995358E-3</v>
      </c>
      <c r="I112" s="18">
        <f>Model!$W$29*((drdp!C112)*'DBH-OI'!$B112+(drdp!F112)*'DBH-OI'!$C112+(drdp!I112)*'DBH-OI'!$D112)</f>
        <v>1.0049053028879885E-3</v>
      </c>
      <c r="J112" s="18">
        <f>Model!$W$29*((drdp!D112)*'DBH-OI'!$B112+(drdp!G112)*'DBH-OI'!$C112+(drdp!J112)*'DBH-OI'!$D112)</f>
        <v>0</v>
      </c>
      <c r="K112" s="21">
        <f>SUM(E$3:E111)+H112</f>
        <v>6.7883998804715975E-2</v>
      </c>
      <c r="L112" s="21">
        <f>SUM(F$3:F111)+I112</f>
        <v>0.31708842566687612</v>
      </c>
      <c r="M112" s="21">
        <f>SUM(G$3:G111)+J112</f>
        <v>0</v>
      </c>
      <c r="N112" s="21"/>
      <c r="O112" s="21"/>
      <c r="P112" s="21"/>
      <c r="Q112" s="19">
        <f t="shared" si="7"/>
        <v>4.6082372937186799E-3</v>
      </c>
      <c r="R112" s="19">
        <f t="shared" si="7"/>
        <v>0.10054506969189803</v>
      </c>
      <c r="S112" s="19">
        <f t="shared" si="7"/>
        <v>0</v>
      </c>
      <c r="T112" s="19">
        <f t="shared" si="8"/>
        <v>2.1525230308959489E-2</v>
      </c>
      <c r="U112" s="19">
        <f t="shared" si="9"/>
        <v>0</v>
      </c>
      <c r="V112" s="19">
        <f t="shared" si="10"/>
        <v>0</v>
      </c>
    </row>
    <row r="113" spans="1:22" x14ac:dyDescent="0.25">
      <c r="A113" s="26">
        <f>Wellpath!E113</f>
        <v>3180</v>
      </c>
      <c r="B113" s="22">
        <v>0</v>
      </c>
      <c r="C113" s="22">
        <v>0</v>
      </c>
      <c r="D113" s="22">
        <f t="shared" si="6"/>
        <v>4.7931219674804699E-5</v>
      </c>
      <c r="E113" s="20">
        <f>Model!$W$29*((drdp!B113+drdp!K113)*'DBH-OI'!$B113+(drdp!E113+drdp!N113)*'DBH-OI'!$C113+(drdp!H113+drdp!Q113)*'DBH-OI'!$D113)</f>
        <v>8.7054461507990715E-3</v>
      </c>
      <c r="F113" s="20">
        <f>Model!$W$29*((drdp!C113+drdp!L113)*'DBH-OI'!$B113+(drdp!F113+drdp!O113)*'DBH-OI'!$C113+(drdp!I113+drdp!R113)*'DBH-OI'!$D113)</f>
        <v>2.009810605775977E-3</v>
      </c>
      <c r="G113" s="20">
        <f>Model!$W$29*((drdp!D113+drdp!M113)*'DBH-OI'!$B113+(drdp!G113+drdp!P113)*'DBH-OI'!$C113+(drdp!J113+drdp!S113)*'DBH-OI'!$D113)</f>
        <v>0</v>
      </c>
      <c r="H113" s="18">
        <f>Model!$W$29*((drdp!B113)*'DBH-OI'!$B113+(drdp!E113)*'DBH-OI'!$C113+(drdp!H113)*'DBH-OI'!$D113)</f>
        <v>4.3527230753995358E-3</v>
      </c>
      <c r="I113" s="18">
        <f>Model!$W$29*((drdp!C113)*'DBH-OI'!$B113+(drdp!F113)*'DBH-OI'!$C113+(drdp!I113)*'DBH-OI'!$D113)</f>
        <v>1.0049053028879885E-3</v>
      </c>
      <c r="J113" s="18">
        <f>Model!$W$29*((drdp!D113)*'DBH-OI'!$B113+(drdp!G113)*'DBH-OI'!$C113+(drdp!J113)*'DBH-OI'!$D113)</f>
        <v>0</v>
      </c>
      <c r="K113" s="21">
        <f>SUM(E$3:E112)+H113</f>
        <v>7.6589444955515049E-2</v>
      </c>
      <c r="L113" s="21">
        <f>SUM(F$3:F112)+I113</f>
        <v>0.3190982362726521</v>
      </c>
      <c r="M113" s="21">
        <f>SUM(G$3:G112)+J113</f>
        <v>0</v>
      </c>
      <c r="N113" s="21"/>
      <c r="O113" s="21"/>
      <c r="P113" s="21"/>
      <c r="Q113" s="19">
        <f t="shared" si="7"/>
        <v>5.8659430785938695E-3</v>
      </c>
      <c r="R113" s="19">
        <f t="shared" si="7"/>
        <v>0.1018236843923173</v>
      </c>
      <c r="S113" s="19">
        <f t="shared" si="7"/>
        <v>0</v>
      </c>
      <c r="T113" s="19">
        <f t="shared" si="8"/>
        <v>2.4439556802406222E-2</v>
      </c>
      <c r="U113" s="19">
        <f t="shared" si="9"/>
        <v>0</v>
      </c>
      <c r="V113" s="19">
        <f t="shared" si="10"/>
        <v>0</v>
      </c>
    </row>
    <row r="114" spans="1:22" x14ac:dyDescent="0.25">
      <c r="A114" s="26">
        <f>Wellpath!E114</f>
        <v>3210</v>
      </c>
      <c r="B114" s="22">
        <v>0</v>
      </c>
      <c r="C114" s="22">
        <v>0</v>
      </c>
      <c r="D114" s="22">
        <f t="shared" si="6"/>
        <v>4.7931219674804699E-5</v>
      </c>
      <c r="E114" s="20">
        <f>Model!$W$29*((drdp!B114+drdp!K114)*'DBH-OI'!$B114+(drdp!E114+drdp!N114)*'DBH-OI'!$C114+(drdp!H114+drdp!Q114)*'DBH-OI'!$D114)</f>
        <v>8.7054461507990715E-3</v>
      </c>
      <c r="F114" s="20">
        <f>Model!$W$29*((drdp!C114+drdp!L114)*'DBH-OI'!$B114+(drdp!F114+drdp!O114)*'DBH-OI'!$C114+(drdp!I114+drdp!R114)*'DBH-OI'!$D114)</f>
        <v>2.009810605775977E-3</v>
      </c>
      <c r="G114" s="20">
        <f>Model!$W$29*((drdp!D114+drdp!M114)*'DBH-OI'!$B114+(drdp!G114+drdp!P114)*'DBH-OI'!$C114+(drdp!J114+drdp!S114)*'DBH-OI'!$D114)</f>
        <v>0</v>
      </c>
      <c r="H114" s="18">
        <f>Model!$W$29*((drdp!B114)*'DBH-OI'!$B114+(drdp!E114)*'DBH-OI'!$C114+(drdp!H114)*'DBH-OI'!$D114)</f>
        <v>4.3527230753995358E-3</v>
      </c>
      <c r="I114" s="18">
        <f>Model!$W$29*((drdp!C114)*'DBH-OI'!$B114+(drdp!F114)*'DBH-OI'!$C114+(drdp!I114)*'DBH-OI'!$D114)</f>
        <v>1.0049053028879885E-3</v>
      </c>
      <c r="J114" s="18">
        <f>Model!$W$29*((drdp!D114)*'DBH-OI'!$B114+(drdp!G114)*'DBH-OI'!$C114+(drdp!J114)*'DBH-OI'!$D114)</f>
        <v>0</v>
      </c>
      <c r="K114" s="21">
        <f>SUM(E$3:E113)+H114</f>
        <v>8.5294891106314122E-2</v>
      </c>
      <c r="L114" s="21">
        <f>SUM(F$3:F113)+I114</f>
        <v>0.32110804687842809</v>
      </c>
      <c r="M114" s="21">
        <f>SUM(G$3:G113)+J114</f>
        <v>0</v>
      </c>
      <c r="N114" s="21"/>
      <c r="O114" s="21"/>
      <c r="P114" s="21"/>
      <c r="Q114" s="19">
        <f t="shared" si="7"/>
        <v>7.2752184488379841E-3</v>
      </c>
      <c r="R114" s="19">
        <f t="shared" si="7"/>
        <v>0.10311037777007877</v>
      </c>
      <c r="S114" s="19">
        <f t="shared" si="7"/>
        <v>0</v>
      </c>
      <c r="T114" s="19">
        <f t="shared" si="8"/>
        <v>2.7388875891856734E-2</v>
      </c>
      <c r="U114" s="19">
        <f t="shared" si="9"/>
        <v>0</v>
      </c>
      <c r="V114" s="19">
        <f t="shared" si="10"/>
        <v>0</v>
      </c>
    </row>
    <row r="115" spans="1:22" x14ac:dyDescent="0.25">
      <c r="A115" s="26">
        <f>Wellpath!E115</f>
        <v>3240</v>
      </c>
      <c r="B115" s="22">
        <v>0</v>
      </c>
      <c r="C115" s="22">
        <v>0</v>
      </c>
      <c r="D115" s="22">
        <f t="shared" si="6"/>
        <v>4.7931219674804699E-5</v>
      </c>
      <c r="E115" s="20">
        <f>Model!$W$29*((drdp!B115+drdp!K115)*'DBH-OI'!$B115+(drdp!E115+drdp!N115)*'DBH-OI'!$C115+(drdp!H115+drdp!Q115)*'DBH-OI'!$D115)</f>
        <v>8.7054461507990715E-3</v>
      </c>
      <c r="F115" s="20">
        <f>Model!$W$29*((drdp!C115+drdp!L115)*'DBH-OI'!$B115+(drdp!F115+drdp!O115)*'DBH-OI'!$C115+(drdp!I115+drdp!R115)*'DBH-OI'!$D115)</f>
        <v>2.009810605775977E-3</v>
      </c>
      <c r="G115" s="20">
        <f>Model!$W$29*((drdp!D115+drdp!M115)*'DBH-OI'!$B115+(drdp!G115+drdp!P115)*'DBH-OI'!$C115+(drdp!J115+drdp!S115)*'DBH-OI'!$D115)</f>
        <v>0</v>
      </c>
      <c r="H115" s="18">
        <f>Model!$W$29*((drdp!B115)*'DBH-OI'!$B115+(drdp!E115)*'DBH-OI'!$C115+(drdp!H115)*'DBH-OI'!$D115)</f>
        <v>4.3527230753995358E-3</v>
      </c>
      <c r="I115" s="18">
        <f>Model!$W$29*((drdp!C115)*'DBH-OI'!$B115+(drdp!F115)*'DBH-OI'!$C115+(drdp!I115)*'DBH-OI'!$D115)</f>
        <v>1.0049053028879885E-3</v>
      </c>
      <c r="J115" s="18">
        <f>Model!$W$29*((drdp!D115)*'DBH-OI'!$B115+(drdp!G115)*'DBH-OI'!$C115+(drdp!J115)*'DBH-OI'!$D115)</f>
        <v>0</v>
      </c>
      <c r="K115" s="21">
        <f>SUM(E$3:E114)+H115</f>
        <v>9.4000337257113195E-2</v>
      </c>
      <c r="L115" s="21">
        <f>SUM(F$3:F114)+I115</f>
        <v>0.32311785748420407</v>
      </c>
      <c r="M115" s="21">
        <f>SUM(G$3:G114)+J115</f>
        <v>0</v>
      </c>
      <c r="N115" s="21"/>
      <c r="O115" s="21"/>
      <c r="P115" s="21"/>
      <c r="Q115" s="19">
        <f t="shared" si="7"/>
        <v>8.8360634044510229E-3</v>
      </c>
      <c r="R115" s="19">
        <f t="shared" si="7"/>
        <v>0.10440514982518241</v>
      </c>
      <c r="S115" s="19">
        <f t="shared" si="7"/>
        <v>0</v>
      </c>
      <c r="T115" s="19">
        <f t="shared" si="8"/>
        <v>3.0373187577311021E-2</v>
      </c>
      <c r="U115" s="19">
        <f t="shared" si="9"/>
        <v>0</v>
      </c>
      <c r="V115" s="19">
        <f t="shared" si="10"/>
        <v>0</v>
      </c>
    </row>
    <row r="116" spans="1:22" x14ac:dyDescent="0.25">
      <c r="A116" s="26">
        <f>Wellpath!E116</f>
        <v>3270</v>
      </c>
      <c r="B116" s="22">
        <v>0</v>
      </c>
      <c r="C116" s="22">
        <v>0</v>
      </c>
      <c r="D116" s="22">
        <f t="shared" si="6"/>
        <v>4.7931219674804699E-5</v>
      </c>
      <c r="E116" s="20">
        <f>Model!$W$29*((drdp!B116+drdp!K116)*'DBH-OI'!$B116+(drdp!E116+drdp!N116)*'DBH-OI'!$C116+(drdp!H116+drdp!Q116)*'DBH-OI'!$D116)</f>
        <v>8.7054461507990715E-3</v>
      </c>
      <c r="F116" s="20">
        <f>Model!$W$29*((drdp!C116+drdp!L116)*'DBH-OI'!$B116+(drdp!F116+drdp!O116)*'DBH-OI'!$C116+(drdp!I116+drdp!R116)*'DBH-OI'!$D116)</f>
        <v>2.009810605775977E-3</v>
      </c>
      <c r="G116" s="20">
        <f>Model!$W$29*((drdp!D116+drdp!M116)*'DBH-OI'!$B116+(drdp!G116+drdp!P116)*'DBH-OI'!$C116+(drdp!J116+drdp!S116)*'DBH-OI'!$D116)</f>
        <v>0</v>
      </c>
      <c r="H116" s="18">
        <f>Model!$W$29*((drdp!B116)*'DBH-OI'!$B116+(drdp!E116)*'DBH-OI'!$C116+(drdp!H116)*'DBH-OI'!$D116)</f>
        <v>4.3527230753995358E-3</v>
      </c>
      <c r="I116" s="18">
        <f>Model!$W$29*((drdp!C116)*'DBH-OI'!$B116+(drdp!F116)*'DBH-OI'!$C116+(drdp!I116)*'DBH-OI'!$D116)</f>
        <v>1.0049053028879885E-3</v>
      </c>
      <c r="J116" s="18">
        <f>Model!$W$29*((drdp!D116)*'DBH-OI'!$B116+(drdp!G116)*'DBH-OI'!$C116+(drdp!J116)*'DBH-OI'!$D116)</f>
        <v>0</v>
      </c>
      <c r="K116" s="21">
        <f>SUM(E$3:E115)+H116</f>
        <v>0.10270578340791227</v>
      </c>
      <c r="L116" s="21">
        <f>SUM(F$3:F115)+I116</f>
        <v>0.32512766808998006</v>
      </c>
      <c r="M116" s="21">
        <f>SUM(G$3:G115)+J116</f>
        <v>0</v>
      </c>
      <c r="N116" s="21"/>
      <c r="O116" s="21"/>
      <c r="P116" s="21"/>
      <c r="Q116" s="19">
        <f t="shared" si="7"/>
        <v>1.0548477945432988E-2</v>
      </c>
      <c r="R116" s="19">
        <f t="shared" si="7"/>
        <v>0.10570800055762823</v>
      </c>
      <c r="S116" s="19">
        <f t="shared" si="7"/>
        <v>0</v>
      </c>
      <c r="T116" s="19">
        <f t="shared" si="8"/>
        <v>3.339249185876908E-2</v>
      </c>
      <c r="U116" s="19">
        <f t="shared" si="9"/>
        <v>0</v>
      </c>
      <c r="V116" s="19">
        <f t="shared" si="10"/>
        <v>0</v>
      </c>
    </row>
    <row r="117" spans="1:22" x14ac:dyDescent="0.25">
      <c r="A117" s="26">
        <f>Wellpath!E117</f>
        <v>3300</v>
      </c>
      <c r="B117" s="22">
        <v>0</v>
      </c>
      <c r="C117" s="22">
        <v>0</v>
      </c>
      <c r="D117" s="22">
        <f t="shared" si="6"/>
        <v>4.7931219674804699E-5</v>
      </c>
      <c r="E117" s="20">
        <f>Model!$W$29*((drdp!B117+drdp!K117)*'DBH-OI'!$B117+(drdp!E117+drdp!N117)*'DBH-OI'!$C117+(drdp!H117+drdp!Q117)*'DBH-OI'!$D117)</f>
        <v>8.7054461507990715E-3</v>
      </c>
      <c r="F117" s="20">
        <f>Model!$W$29*((drdp!C117+drdp!L117)*'DBH-OI'!$B117+(drdp!F117+drdp!O117)*'DBH-OI'!$C117+(drdp!I117+drdp!R117)*'DBH-OI'!$D117)</f>
        <v>2.009810605775977E-3</v>
      </c>
      <c r="G117" s="20">
        <f>Model!$W$29*((drdp!D117+drdp!M117)*'DBH-OI'!$B117+(drdp!G117+drdp!P117)*'DBH-OI'!$C117+(drdp!J117+drdp!S117)*'DBH-OI'!$D117)</f>
        <v>0</v>
      </c>
      <c r="H117" s="18">
        <f>Model!$W$29*((drdp!B117)*'DBH-OI'!$B117+(drdp!E117)*'DBH-OI'!$C117+(drdp!H117)*'DBH-OI'!$D117)</f>
        <v>4.3527230753995358E-3</v>
      </c>
      <c r="I117" s="18">
        <f>Model!$W$29*((drdp!C117)*'DBH-OI'!$B117+(drdp!F117)*'DBH-OI'!$C117+(drdp!I117)*'DBH-OI'!$D117)</f>
        <v>1.0049053028879885E-3</v>
      </c>
      <c r="J117" s="18">
        <f>Model!$W$29*((drdp!D117)*'DBH-OI'!$B117+(drdp!G117)*'DBH-OI'!$C117+(drdp!J117)*'DBH-OI'!$D117)</f>
        <v>0</v>
      </c>
      <c r="K117" s="21">
        <f>SUM(E$3:E116)+H117</f>
        <v>0.11141122955871134</v>
      </c>
      <c r="L117" s="21">
        <f>SUM(F$3:F116)+I117</f>
        <v>0.32713747869575605</v>
      </c>
      <c r="M117" s="21">
        <f>SUM(G$3:G116)+J117</f>
        <v>0</v>
      </c>
      <c r="N117" s="21"/>
      <c r="O117" s="21"/>
      <c r="P117" s="21"/>
      <c r="Q117" s="19">
        <f t="shared" si="7"/>
        <v>1.2412462071783877E-2</v>
      </c>
      <c r="R117" s="19">
        <f t="shared" si="7"/>
        <v>0.10701892996741624</v>
      </c>
      <c r="S117" s="19">
        <f t="shared" si="7"/>
        <v>0</v>
      </c>
      <c r="T117" s="19">
        <f t="shared" si="8"/>
        <v>3.6446788736230917E-2</v>
      </c>
      <c r="U117" s="19">
        <f t="shared" si="9"/>
        <v>0</v>
      </c>
      <c r="V117" s="19">
        <f t="shared" si="10"/>
        <v>0</v>
      </c>
    </row>
    <row r="118" spans="1:22" x14ac:dyDescent="0.25">
      <c r="A118" s="26">
        <f>Wellpath!E118</f>
        <v>3330</v>
      </c>
      <c r="B118" s="22">
        <v>0</v>
      </c>
      <c r="C118" s="22">
        <v>0</v>
      </c>
      <c r="D118" s="22">
        <f t="shared" si="6"/>
        <v>4.7931219674804699E-5</v>
      </c>
      <c r="E118" s="20">
        <f>Model!$W$29*((drdp!B118+drdp!K118)*'DBH-OI'!$B118+(drdp!E118+drdp!N118)*'DBH-OI'!$C118+(drdp!H118+drdp!Q118)*'DBH-OI'!$D118)</f>
        <v>8.7054461507990715E-3</v>
      </c>
      <c r="F118" s="20">
        <f>Model!$W$29*((drdp!C118+drdp!L118)*'DBH-OI'!$B118+(drdp!F118+drdp!O118)*'DBH-OI'!$C118+(drdp!I118+drdp!R118)*'DBH-OI'!$D118)</f>
        <v>2.009810605775977E-3</v>
      </c>
      <c r="G118" s="20">
        <f>Model!$W$29*((drdp!D118+drdp!M118)*'DBH-OI'!$B118+(drdp!G118+drdp!P118)*'DBH-OI'!$C118+(drdp!J118+drdp!S118)*'DBH-OI'!$D118)</f>
        <v>0</v>
      </c>
      <c r="H118" s="18">
        <f>Model!$W$29*((drdp!B118)*'DBH-OI'!$B118+(drdp!E118)*'DBH-OI'!$C118+(drdp!H118)*'DBH-OI'!$D118)</f>
        <v>4.3527230753995358E-3</v>
      </c>
      <c r="I118" s="18">
        <f>Model!$W$29*((drdp!C118)*'DBH-OI'!$B118+(drdp!F118)*'DBH-OI'!$C118+(drdp!I118)*'DBH-OI'!$D118)</f>
        <v>1.0049053028879885E-3</v>
      </c>
      <c r="J118" s="18">
        <f>Model!$W$29*((drdp!D118)*'DBH-OI'!$B118+(drdp!G118)*'DBH-OI'!$C118+(drdp!J118)*'DBH-OI'!$D118)</f>
        <v>0</v>
      </c>
      <c r="K118" s="21">
        <f>SUM(E$3:E117)+H118</f>
        <v>0.12011667570951041</v>
      </c>
      <c r="L118" s="21">
        <f>SUM(F$3:F117)+I118</f>
        <v>0.32914728930153203</v>
      </c>
      <c r="M118" s="21">
        <f>SUM(G$3:G117)+J118</f>
        <v>0</v>
      </c>
      <c r="N118" s="21"/>
      <c r="O118" s="21"/>
      <c r="P118" s="21"/>
      <c r="Q118" s="19">
        <f t="shared" si="7"/>
        <v>1.442801578350369E-2</v>
      </c>
      <c r="R118" s="19">
        <f t="shared" si="7"/>
        <v>0.10833793805454642</v>
      </c>
      <c r="S118" s="19">
        <f t="shared" si="7"/>
        <v>0</v>
      </c>
      <c r="T118" s="19">
        <f t="shared" si="8"/>
        <v>3.9536078209696526E-2</v>
      </c>
      <c r="U118" s="19">
        <f t="shared" si="9"/>
        <v>0</v>
      </c>
      <c r="V118" s="19">
        <f t="shared" si="10"/>
        <v>0</v>
      </c>
    </row>
    <row r="119" spans="1:22" x14ac:dyDescent="0.25">
      <c r="A119" s="26">
        <f>Wellpath!E119</f>
        <v>3360</v>
      </c>
      <c r="B119" s="22">
        <v>0</v>
      </c>
      <c r="C119" s="22">
        <v>0</v>
      </c>
      <c r="D119" s="22">
        <f t="shared" si="6"/>
        <v>4.7931219674804699E-5</v>
      </c>
      <c r="E119" s="20">
        <f>Model!$W$29*((drdp!B119+drdp!K119)*'DBH-OI'!$B119+(drdp!E119+drdp!N119)*'DBH-OI'!$C119+(drdp!H119+drdp!Q119)*'DBH-OI'!$D119)</f>
        <v>8.7054461507990715E-3</v>
      </c>
      <c r="F119" s="20">
        <f>Model!$W$29*((drdp!C119+drdp!L119)*'DBH-OI'!$B119+(drdp!F119+drdp!O119)*'DBH-OI'!$C119+(drdp!I119+drdp!R119)*'DBH-OI'!$D119)</f>
        <v>2.009810605775977E-3</v>
      </c>
      <c r="G119" s="20">
        <f>Model!$W$29*((drdp!D119+drdp!M119)*'DBH-OI'!$B119+(drdp!G119+drdp!P119)*'DBH-OI'!$C119+(drdp!J119+drdp!S119)*'DBH-OI'!$D119)</f>
        <v>0</v>
      </c>
      <c r="H119" s="18">
        <f>Model!$W$29*((drdp!B119)*'DBH-OI'!$B119+(drdp!E119)*'DBH-OI'!$C119+(drdp!H119)*'DBH-OI'!$D119)</f>
        <v>4.3527230753995358E-3</v>
      </c>
      <c r="I119" s="18">
        <f>Model!$W$29*((drdp!C119)*'DBH-OI'!$B119+(drdp!F119)*'DBH-OI'!$C119+(drdp!I119)*'DBH-OI'!$D119)</f>
        <v>1.0049053028879885E-3</v>
      </c>
      <c r="J119" s="18">
        <f>Model!$W$29*((drdp!D119)*'DBH-OI'!$B119+(drdp!G119)*'DBH-OI'!$C119+(drdp!J119)*'DBH-OI'!$D119)</f>
        <v>0</v>
      </c>
      <c r="K119" s="21">
        <f>SUM(E$3:E118)+H119</f>
        <v>0.12882212186030947</v>
      </c>
      <c r="L119" s="21">
        <f>SUM(F$3:F118)+I119</f>
        <v>0.33115709990730802</v>
      </c>
      <c r="M119" s="21">
        <f>SUM(G$3:G118)+J119</f>
        <v>0</v>
      </c>
      <c r="N119" s="21"/>
      <c r="O119" s="21"/>
      <c r="P119" s="21"/>
      <c r="Q119" s="19">
        <f t="shared" si="7"/>
        <v>1.6595139080592423E-2</v>
      </c>
      <c r="R119" s="19">
        <f t="shared" si="7"/>
        <v>0.10966502481901878</v>
      </c>
      <c r="S119" s="19">
        <f t="shared" si="7"/>
        <v>0</v>
      </c>
      <c r="T119" s="19">
        <f t="shared" si="8"/>
        <v>4.2660360279165914E-2</v>
      </c>
      <c r="U119" s="19">
        <f t="shared" si="9"/>
        <v>0</v>
      </c>
      <c r="V119" s="19">
        <f t="shared" si="10"/>
        <v>0</v>
      </c>
    </row>
    <row r="120" spans="1:22" x14ac:dyDescent="0.25">
      <c r="A120" s="26">
        <f>Wellpath!E120</f>
        <v>3390</v>
      </c>
      <c r="B120" s="22">
        <v>0</v>
      </c>
      <c r="C120" s="22">
        <v>0</v>
      </c>
      <c r="D120" s="22">
        <f t="shared" si="6"/>
        <v>4.7931219674804699E-5</v>
      </c>
      <c r="E120" s="20">
        <f>Model!$W$29*((drdp!B120+drdp!K120)*'DBH-OI'!$B120+(drdp!E120+drdp!N120)*'DBH-OI'!$C120+(drdp!H120+drdp!Q120)*'DBH-OI'!$D120)</f>
        <v>8.7054461507990715E-3</v>
      </c>
      <c r="F120" s="20">
        <f>Model!$W$29*((drdp!C120+drdp!L120)*'DBH-OI'!$B120+(drdp!F120+drdp!O120)*'DBH-OI'!$C120+(drdp!I120+drdp!R120)*'DBH-OI'!$D120)</f>
        <v>2.009810605775977E-3</v>
      </c>
      <c r="G120" s="20">
        <f>Model!$W$29*((drdp!D120+drdp!M120)*'DBH-OI'!$B120+(drdp!G120+drdp!P120)*'DBH-OI'!$C120+(drdp!J120+drdp!S120)*'DBH-OI'!$D120)</f>
        <v>0</v>
      </c>
      <c r="H120" s="18">
        <f>Model!$W$29*((drdp!B120)*'DBH-OI'!$B120+(drdp!E120)*'DBH-OI'!$C120+(drdp!H120)*'DBH-OI'!$D120)</f>
        <v>4.3527230753995358E-3</v>
      </c>
      <c r="I120" s="18">
        <f>Model!$W$29*((drdp!C120)*'DBH-OI'!$B120+(drdp!F120)*'DBH-OI'!$C120+(drdp!I120)*'DBH-OI'!$D120)</f>
        <v>1.0049053028879885E-3</v>
      </c>
      <c r="J120" s="18">
        <f>Model!$W$29*((drdp!D120)*'DBH-OI'!$B120+(drdp!G120)*'DBH-OI'!$C120+(drdp!J120)*'DBH-OI'!$D120)</f>
        <v>0</v>
      </c>
      <c r="K120" s="21">
        <f>SUM(E$3:E119)+H120</f>
        <v>0.13752756801110855</v>
      </c>
      <c r="L120" s="21">
        <f>SUM(F$3:F119)+I120</f>
        <v>0.333166910513084</v>
      </c>
      <c r="M120" s="21">
        <f>SUM(G$3:G119)+J120</f>
        <v>0</v>
      </c>
      <c r="N120" s="21"/>
      <c r="O120" s="21"/>
      <c r="P120" s="21"/>
      <c r="Q120" s="19">
        <f t="shared" si="7"/>
        <v>1.8913831963050087E-2</v>
      </c>
      <c r="R120" s="19">
        <f t="shared" si="7"/>
        <v>0.11100019026083333</v>
      </c>
      <c r="S120" s="19">
        <f t="shared" si="7"/>
        <v>0</v>
      </c>
      <c r="T120" s="19">
        <f t="shared" si="8"/>
        <v>4.5819634944639073E-2</v>
      </c>
      <c r="U120" s="19">
        <f t="shared" si="9"/>
        <v>0</v>
      </c>
      <c r="V120" s="19">
        <f t="shared" si="10"/>
        <v>0</v>
      </c>
    </row>
    <row r="121" spans="1:22" x14ac:dyDescent="0.25">
      <c r="A121" s="26">
        <f>Wellpath!E121</f>
        <v>3420</v>
      </c>
      <c r="B121" s="22">
        <v>0</v>
      </c>
      <c r="C121" s="22">
        <v>0</v>
      </c>
      <c r="D121" s="22">
        <f t="shared" si="6"/>
        <v>4.7931219674804699E-5</v>
      </c>
      <c r="E121" s="20">
        <f>Model!$W$29*((drdp!B121+drdp!K121)*'DBH-OI'!$B121+(drdp!E121+drdp!N121)*'DBH-OI'!$C121+(drdp!H121+drdp!Q121)*'DBH-OI'!$D121)</f>
        <v>5.803630767199381E-3</v>
      </c>
      <c r="F121" s="20">
        <f>Model!$W$29*((drdp!C121+drdp!L121)*'DBH-OI'!$B121+(drdp!F121+drdp!O121)*'DBH-OI'!$C121+(drdp!I121+drdp!R121)*'DBH-OI'!$D121)</f>
        <v>1.3398737371839848E-3</v>
      </c>
      <c r="G121" s="20">
        <f>Model!$W$29*((drdp!D121+drdp!M121)*'DBH-OI'!$B121+(drdp!G121+drdp!P121)*'DBH-OI'!$C121+(drdp!J121+drdp!S121)*'DBH-OI'!$D121)</f>
        <v>0</v>
      </c>
      <c r="H121" s="18">
        <f>Model!$W$29*((drdp!B121)*'DBH-OI'!$B121+(drdp!E121)*'DBH-OI'!$C121+(drdp!H121)*'DBH-OI'!$D121)</f>
        <v>4.3527230753995358E-3</v>
      </c>
      <c r="I121" s="18">
        <f>Model!$W$29*((drdp!C121)*'DBH-OI'!$B121+(drdp!F121)*'DBH-OI'!$C121+(drdp!I121)*'DBH-OI'!$D121)</f>
        <v>1.0049053028879885E-3</v>
      </c>
      <c r="J121" s="18">
        <f>Model!$W$29*((drdp!D121)*'DBH-OI'!$B121+(drdp!G121)*'DBH-OI'!$C121+(drdp!J121)*'DBH-OI'!$D121)</f>
        <v>0</v>
      </c>
      <c r="K121" s="21">
        <f>SUM(E$3:E120)+H121</f>
        <v>0.14623301416190762</v>
      </c>
      <c r="L121" s="21">
        <f>SUM(F$3:F120)+I121</f>
        <v>0.33517672111885999</v>
      </c>
      <c r="M121" s="21">
        <f>SUM(G$3:G120)+J121</f>
        <v>0</v>
      </c>
      <c r="N121" s="21"/>
      <c r="O121" s="21"/>
      <c r="P121" s="21"/>
      <c r="Q121" s="19">
        <f t="shared" si="7"/>
        <v>2.1384094430876674E-2</v>
      </c>
      <c r="R121" s="19">
        <f t="shared" si="7"/>
        <v>0.11234343437999005</v>
      </c>
      <c r="S121" s="19">
        <f t="shared" si="7"/>
        <v>0</v>
      </c>
      <c r="T121" s="19">
        <f t="shared" si="8"/>
        <v>4.9013902206116011E-2</v>
      </c>
      <c r="U121" s="19">
        <f t="shared" si="9"/>
        <v>0</v>
      </c>
      <c r="V121" s="19">
        <f t="shared" si="10"/>
        <v>0</v>
      </c>
    </row>
    <row r="122" spans="1:22" x14ac:dyDescent="0.25">
      <c r="A122" s="26">
        <f>Wellpath!E122</f>
        <v>3430</v>
      </c>
      <c r="B122" s="22">
        <v>0</v>
      </c>
      <c r="C122" s="22">
        <v>0</v>
      </c>
      <c r="D122" s="22">
        <f t="shared" si="6"/>
        <v>4.7931219674804699E-5</v>
      </c>
      <c r="E122" s="20">
        <f>Model!$W$29*((drdp!B122+drdp!K122)*'DBH-OI'!$B122+(drdp!E122+drdp!N122)*'DBH-OI'!$C122+(drdp!H122+drdp!Q122)*'DBH-OI'!$D122)</f>
        <v>4.3527230753995358E-3</v>
      </c>
      <c r="F122" s="20">
        <f>Model!$W$29*((drdp!C122+drdp!L122)*'DBH-OI'!$B122+(drdp!F122+drdp!O122)*'DBH-OI'!$C122+(drdp!I122+drdp!R122)*'DBH-OI'!$D122)</f>
        <v>1.0049053028879883E-3</v>
      </c>
      <c r="G122" s="20">
        <f>Model!$W$29*((drdp!D122+drdp!M122)*'DBH-OI'!$B122+(drdp!G122+drdp!P122)*'DBH-OI'!$C122+(drdp!J122+drdp!S122)*'DBH-OI'!$D122)</f>
        <v>0</v>
      </c>
      <c r="H122" s="18">
        <f>Model!$W$29*((drdp!B122)*'DBH-OI'!$B122+(drdp!E122)*'DBH-OI'!$C122+(drdp!H122)*'DBH-OI'!$D122)</f>
        <v>1.4509076917998453E-3</v>
      </c>
      <c r="I122" s="18">
        <f>Model!$W$29*((drdp!C122)*'DBH-OI'!$B122+(drdp!F122)*'DBH-OI'!$C122+(drdp!I122)*'DBH-OI'!$D122)</f>
        <v>3.3496843429599619E-4</v>
      </c>
      <c r="J122" s="18">
        <f>Model!$W$29*((drdp!D122)*'DBH-OI'!$B122+(drdp!G122)*'DBH-OI'!$C122+(drdp!J122)*'DBH-OI'!$D122)</f>
        <v>0</v>
      </c>
      <c r="K122" s="21">
        <f>SUM(E$3:E121)+H122</f>
        <v>0.14913482954550733</v>
      </c>
      <c r="L122" s="21">
        <f>SUM(F$3:F121)+I122</f>
        <v>0.33584665798745195</v>
      </c>
      <c r="M122" s="21">
        <f>SUM(G$3:G121)+J122</f>
        <v>0</v>
      </c>
      <c r="N122" s="21"/>
      <c r="O122" s="21"/>
      <c r="P122" s="21"/>
      <c r="Q122" s="19">
        <f t="shared" si="7"/>
        <v>2.2241197383567526E-2</v>
      </c>
      <c r="R122" s="19">
        <f t="shared" si="7"/>
        <v>0.11279297768134051</v>
      </c>
      <c r="S122" s="19">
        <f t="shared" si="7"/>
        <v>0</v>
      </c>
      <c r="T122" s="19">
        <f t="shared" si="8"/>
        <v>5.0086434092386944E-2</v>
      </c>
      <c r="U122" s="19">
        <f t="shared" si="9"/>
        <v>0</v>
      </c>
      <c r="V122" s="19">
        <f t="shared" si="10"/>
        <v>0</v>
      </c>
    </row>
    <row r="123" spans="1:22" x14ac:dyDescent="0.25">
      <c r="A123" s="26">
        <f>Wellpath!E123</f>
        <v>3450</v>
      </c>
      <c r="B123" s="22">
        <v>0</v>
      </c>
      <c r="C123" s="22">
        <v>0</v>
      </c>
      <c r="D123" s="22">
        <f t="shared" si="6"/>
        <v>4.7931219674804699E-5</v>
      </c>
      <c r="E123" s="20">
        <f>Model!$W$29*((drdp!B123+drdp!K123)*'DBH-OI'!$B123+(drdp!E123+drdp!N123)*'DBH-OI'!$C123+(drdp!H123+drdp!Q123)*'DBH-OI'!$D123)</f>
        <v>7.3792932251970323E-3</v>
      </c>
      <c r="F123" s="20">
        <f>Model!$W$29*((drdp!C123+drdp!L123)*'DBH-OI'!$B123+(drdp!F123+drdp!O123)*'DBH-OI'!$C123+(drdp!I123+drdp!R123)*'DBH-OI'!$D123)</f>
        <v>9.5316471077793537E-4</v>
      </c>
      <c r="G123" s="20">
        <f>Model!$W$29*((drdp!D123+drdp!M123)*'DBH-OI'!$B123+(drdp!G123+drdp!P123)*'DBH-OI'!$C123+(drdp!J123+drdp!S123)*'DBH-OI'!$D123)</f>
        <v>0</v>
      </c>
      <c r="H123" s="18">
        <f>Model!$W$29*((drdp!B123)*'DBH-OI'!$B123+(drdp!E123)*'DBH-OI'!$C123+(drdp!H123)*'DBH-OI'!$D123)</f>
        <v>2.9517172900788129E-3</v>
      </c>
      <c r="I123" s="18">
        <f>Model!$W$29*((drdp!C123)*'DBH-OI'!$B123+(drdp!F123)*'DBH-OI'!$C123+(drdp!I123)*'DBH-OI'!$D123)</f>
        <v>3.8126588431117414E-4</v>
      </c>
      <c r="J123" s="18">
        <f>Model!$W$29*((drdp!D123)*'DBH-OI'!$B123+(drdp!G123)*'DBH-OI'!$C123+(drdp!J123)*'DBH-OI'!$D123)</f>
        <v>0</v>
      </c>
      <c r="K123" s="21">
        <f>SUM(E$3:E122)+H123</f>
        <v>0.15498836221918583</v>
      </c>
      <c r="L123" s="21">
        <f>SUM(F$3:F122)+I123</f>
        <v>0.33689786074035516</v>
      </c>
      <c r="M123" s="21">
        <f>SUM(G$3:G122)+J123</f>
        <v>0</v>
      </c>
      <c r="N123" s="21"/>
      <c r="O123" s="21"/>
      <c r="P123" s="21"/>
      <c r="Q123" s="19">
        <f t="shared" si="7"/>
        <v>2.4021392423385548E-2</v>
      </c>
      <c r="R123" s="19">
        <f t="shared" si="7"/>
        <v>0.11350016857142774</v>
      </c>
      <c r="S123" s="19">
        <f t="shared" si="7"/>
        <v>0</v>
      </c>
      <c r="T123" s="19">
        <f t="shared" si="8"/>
        <v>5.2215247671294991E-2</v>
      </c>
      <c r="U123" s="19">
        <f t="shared" si="9"/>
        <v>0</v>
      </c>
      <c r="V123" s="19">
        <f t="shared" si="10"/>
        <v>0</v>
      </c>
    </row>
    <row r="124" spans="1:22" x14ac:dyDescent="0.25">
      <c r="A124" s="26">
        <f>Wellpath!E124</f>
        <v>3480</v>
      </c>
      <c r="B124" s="22">
        <v>0</v>
      </c>
      <c r="C124" s="22">
        <v>0</v>
      </c>
      <c r="D124" s="22">
        <f t="shared" si="6"/>
        <v>4.7931219674804699E-5</v>
      </c>
      <c r="E124" s="20">
        <f>Model!$W$29*((drdp!B124+drdp!K124)*'DBH-OI'!$B124+(drdp!E124+drdp!N124)*'DBH-OI'!$C124+(drdp!H124+drdp!Q124)*'DBH-OI'!$D124)</f>
        <v>8.8976102790767567E-3</v>
      </c>
      <c r="F124" s="20">
        <f>Model!$W$29*((drdp!C124+drdp!L124)*'DBH-OI'!$B124+(drdp!F124+drdp!O124)*'DBH-OI'!$C124+(drdp!I124+drdp!R124)*'DBH-OI'!$D124)</f>
        <v>-1.7550338780932711E-4</v>
      </c>
      <c r="G124" s="20">
        <f>Model!$W$29*((drdp!D124+drdp!M124)*'DBH-OI'!$B124+(drdp!G124+drdp!P124)*'DBH-OI'!$C124+(drdp!J124+drdp!S124)*'DBH-OI'!$D124)</f>
        <v>0</v>
      </c>
      <c r="H124" s="18">
        <f>Model!$W$29*((drdp!B124)*'DBH-OI'!$B124+(drdp!E124)*'DBH-OI'!$C124+(drdp!H124)*'DBH-OI'!$D124)</f>
        <v>4.4488051395383784E-3</v>
      </c>
      <c r="I124" s="18">
        <f>Model!$W$29*((drdp!C124)*'DBH-OI'!$B124+(drdp!F124)*'DBH-OI'!$C124+(drdp!I124)*'DBH-OI'!$D124)</f>
        <v>-8.7751693904663554E-5</v>
      </c>
      <c r="J124" s="18">
        <f>Model!$W$29*((drdp!D124)*'DBH-OI'!$B124+(drdp!G124)*'DBH-OI'!$C124+(drdp!J124)*'DBH-OI'!$D124)</f>
        <v>0</v>
      </c>
      <c r="K124" s="21">
        <f>SUM(E$3:E123)+H124</f>
        <v>0.16386474329384243</v>
      </c>
      <c r="L124" s="21">
        <f>SUM(F$3:F123)+I124</f>
        <v>0.33738200787291722</v>
      </c>
      <c r="M124" s="21">
        <f>SUM(G$3:G123)+J124</f>
        <v>0</v>
      </c>
      <c r="N124" s="21"/>
      <c r="O124" s="21"/>
      <c r="P124" s="21"/>
      <c r="Q124" s="19">
        <f t="shared" si="7"/>
        <v>2.6851654094756879E-2</v>
      </c>
      <c r="R124" s="19">
        <f t="shared" si="7"/>
        <v>0.11382661923636118</v>
      </c>
      <c r="S124" s="19">
        <f t="shared" si="7"/>
        <v>0</v>
      </c>
      <c r="T124" s="19">
        <f t="shared" si="8"/>
        <v>5.5285016112056704E-2</v>
      </c>
      <c r="U124" s="19">
        <f t="shared" si="9"/>
        <v>0</v>
      </c>
      <c r="V124" s="19">
        <f t="shared" si="10"/>
        <v>0</v>
      </c>
    </row>
    <row r="125" spans="1:22" x14ac:dyDescent="0.25">
      <c r="A125" s="26">
        <f>Wellpath!E125</f>
        <v>3510</v>
      </c>
      <c r="B125" s="22">
        <v>0</v>
      </c>
      <c r="C125" s="22">
        <v>0</v>
      </c>
      <c r="D125" s="22">
        <f t="shared" si="6"/>
        <v>4.7931219674804699E-5</v>
      </c>
      <c r="E125" s="20">
        <f>Model!$W$29*((drdp!B125+drdp!K125)*'DBH-OI'!$B125+(drdp!E125+drdp!N125)*'DBH-OI'!$C125+(drdp!H125+drdp!Q125)*'DBH-OI'!$D125)</f>
        <v>8.7209974813363383E-3</v>
      </c>
      <c r="F125" s="20">
        <f>Model!$W$29*((drdp!C125+drdp!L125)*'DBH-OI'!$B125+(drdp!F125+drdp!O125)*'DBH-OI'!$C125+(drdp!I125+drdp!R125)*'DBH-OI'!$D125)</f>
        <v>-1.490707399230892E-3</v>
      </c>
      <c r="G125" s="20">
        <f>Model!$W$29*((drdp!D125+drdp!M125)*'DBH-OI'!$B125+(drdp!G125+drdp!P125)*'DBH-OI'!$C125+(drdp!J125+drdp!S125)*'DBH-OI'!$D125)</f>
        <v>0</v>
      </c>
      <c r="H125" s="18">
        <f>Model!$W$29*((drdp!B125)*'DBH-OI'!$B125+(drdp!E125)*'DBH-OI'!$C125+(drdp!H125)*'DBH-OI'!$D125)</f>
        <v>4.3604987406681691E-3</v>
      </c>
      <c r="I125" s="18">
        <f>Model!$W$29*((drdp!C125)*'DBH-OI'!$B125+(drdp!F125)*'DBH-OI'!$C125+(drdp!I125)*'DBH-OI'!$D125)</f>
        <v>-7.4535369961544601E-4</v>
      </c>
      <c r="J125" s="18">
        <f>Model!$W$29*((drdp!D125)*'DBH-OI'!$B125+(drdp!G125)*'DBH-OI'!$C125+(drdp!J125)*'DBH-OI'!$D125)</f>
        <v>0</v>
      </c>
      <c r="K125" s="21">
        <f>SUM(E$3:E124)+H125</f>
        <v>0.17267404717404897</v>
      </c>
      <c r="L125" s="21">
        <f>SUM(F$3:F124)+I125</f>
        <v>0.33654890247939717</v>
      </c>
      <c r="M125" s="21">
        <f>SUM(G$3:G124)+J125</f>
        <v>0</v>
      </c>
      <c r="N125" s="21"/>
      <c r="O125" s="21"/>
      <c r="P125" s="21"/>
      <c r="Q125" s="19">
        <f t="shared" si="7"/>
        <v>2.981632656746569E-2</v>
      </c>
      <c r="R125" s="19">
        <f t="shared" si="7"/>
        <v>0.11326516376008679</v>
      </c>
      <c r="S125" s="19">
        <f t="shared" si="7"/>
        <v>0</v>
      </c>
      <c r="T125" s="19">
        <f t="shared" si="8"/>
        <v>5.8113261063101836E-2</v>
      </c>
      <c r="U125" s="19">
        <f t="shared" si="9"/>
        <v>0</v>
      </c>
      <c r="V125" s="19">
        <f t="shared" si="10"/>
        <v>0</v>
      </c>
    </row>
    <row r="126" spans="1:22" x14ac:dyDescent="0.25">
      <c r="A126" s="26">
        <f>Wellpath!E126</f>
        <v>3540</v>
      </c>
      <c r="B126" s="22">
        <v>0</v>
      </c>
      <c r="C126" s="22">
        <v>0</v>
      </c>
      <c r="D126" s="22">
        <f t="shared" si="6"/>
        <v>4.7931219674804699E-5</v>
      </c>
      <c r="E126" s="20">
        <f>Model!$W$29*((drdp!B126+drdp!K126)*'DBH-OI'!$B126+(drdp!E126+drdp!N126)*'DBH-OI'!$C126+(drdp!H126+drdp!Q126)*'DBH-OI'!$D126)</f>
        <v>8.3296507485135004E-3</v>
      </c>
      <c r="F126" s="20">
        <f>Model!$W$29*((drdp!C126+drdp!L126)*'DBH-OI'!$B126+(drdp!F126+drdp!O126)*'DBH-OI'!$C126+(drdp!I126+drdp!R126)*'DBH-OI'!$D126)</f>
        <v>-2.7692914214501345E-3</v>
      </c>
      <c r="G126" s="20">
        <f>Model!$W$29*((drdp!D126+drdp!M126)*'DBH-OI'!$B126+(drdp!G126+drdp!P126)*'DBH-OI'!$C126+(drdp!J126+drdp!S126)*'DBH-OI'!$D126)</f>
        <v>0</v>
      </c>
      <c r="H126" s="18">
        <f>Model!$W$29*((drdp!B126)*'DBH-OI'!$B126+(drdp!E126)*'DBH-OI'!$C126+(drdp!H126)*'DBH-OI'!$D126)</f>
        <v>4.1648253742567502E-3</v>
      </c>
      <c r="I126" s="18">
        <f>Model!$W$29*((drdp!C126)*'DBH-OI'!$B126+(drdp!F126)*'DBH-OI'!$C126+(drdp!I126)*'DBH-OI'!$D126)</f>
        <v>-1.3846457107250672E-3</v>
      </c>
      <c r="J126" s="18">
        <f>Model!$W$29*((drdp!D126)*'DBH-OI'!$B126+(drdp!G126)*'DBH-OI'!$C126+(drdp!J126)*'DBH-OI'!$D126)</f>
        <v>0</v>
      </c>
      <c r="K126" s="21">
        <f>SUM(E$3:E125)+H126</f>
        <v>0.1811993712889739</v>
      </c>
      <c r="L126" s="21">
        <f>SUM(F$3:F125)+I126</f>
        <v>0.33441890306905664</v>
      </c>
      <c r="M126" s="21">
        <f>SUM(G$3:G125)+J126</f>
        <v>0</v>
      </c>
      <c r="N126" s="21"/>
      <c r="O126" s="21"/>
      <c r="P126" s="21"/>
      <c r="Q126" s="19">
        <f t="shared" si="7"/>
        <v>3.2833212155519417E-2</v>
      </c>
      <c r="R126" s="19">
        <f t="shared" si="7"/>
        <v>0.11183600272991109</v>
      </c>
      <c r="S126" s="19">
        <f t="shared" si="7"/>
        <v>0</v>
      </c>
      <c r="T126" s="19">
        <f t="shared" si="8"/>
        <v>6.0596494983261369E-2</v>
      </c>
      <c r="U126" s="19">
        <f t="shared" si="9"/>
        <v>0</v>
      </c>
      <c r="V126" s="19">
        <f t="shared" si="10"/>
        <v>0</v>
      </c>
    </row>
    <row r="127" spans="1:22" x14ac:dyDescent="0.25">
      <c r="A127" s="26">
        <f>Wellpath!E127</f>
        <v>3570</v>
      </c>
      <c r="B127" s="22">
        <v>0</v>
      </c>
      <c r="C127" s="22">
        <v>0</v>
      </c>
      <c r="D127" s="22">
        <f t="shared" si="6"/>
        <v>4.7931219674804699E-5</v>
      </c>
      <c r="E127" s="20">
        <f>Model!$W$29*((drdp!B127+drdp!K127)*'DBH-OI'!$B127+(drdp!E127+drdp!N127)*'DBH-OI'!$C127+(drdp!H127+drdp!Q127)*'DBH-OI'!$D127)</f>
        <v>7.733445620166245E-3</v>
      </c>
      <c r="F127" s="20">
        <f>Model!$W$29*((drdp!C127+drdp!L127)*'DBH-OI'!$B127+(drdp!F127+drdp!O127)*'DBH-OI'!$C127+(drdp!I127+drdp!R127)*'DBH-OI'!$D127)</f>
        <v>-3.9795712873864362E-3</v>
      </c>
      <c r="G127" s="20">
        <f>Model!$W$29*((drdp!D127+drdp!M127)*'DBH-OI'!$B127+(drdp!G127+drdp!P127)*'DBH-OI'!$C127+(drdp!J127+drdp!S127)*'DBH-OI'!$D127)</f>
        <v>0</v>
      </c>
      <c r="H127" s="18">
        <f>Model!$W$29*((drdp!B127)*'DBH-OI'!$B127+(drdp!E127)*'DBH-OI'!$C127+(drdp!H127)*'DBH-OI'!$D127)</f>
        <v>3.8667228100831225E-3</v>
      </c>
      <c r="I127" s="18">
        <f>Model!$W$29*((drdp!C127)*'DBH-OI'!$B127+(drdp!F127)*'DBH-OI'!$C127+(drdp!I127)*'DBH-OI'!$D127)</f>
        <v>-1.9897856436932181E-3</v>
      </c>
      <c r="J127" s="18">
        <f>Model!$W$29*((drdp!D127)*'DBH-OI'!$B127+(drdp!G127)*'DBH-OI'!$C127+(drdp!J127)*'DBH-OI'!$D127)</f>
        <v>0</v>
      </c>
      <c r="K127" s="21">
        <f>SUM(E$3:E126)+H127</f>
        <v>0.18923091947331377</v>
      </c>
      <c r="L127" s="21">
        <f>SUM(F$3:F126)+I127</f>
        <v>0.3310444717146383</v>
      </c>
      <c r="M127" s="21">
        <f>SUM(G$3:G126)+J127</f>
        <v>0</v>
      </c>
      <c r="N127" s="21"/>
      <c r="O127" s="21"/>
      <c r="P127" s="21"/>
      <c r="Q127" s="19">
        <f t="shared" si="7"/>
        <v>3.580834088471576E-2</v>
      </c>
      <c r="R127" s="19">
        <f t="shared" si="7"/>
        <v>0.10959044225282395</v>
      </c>
      <c r="S127" s="19">
        <f t="shared" si="7"/>
        <v>0</v>
      </c>
      <c r="T127" s="19">
        <f t="shared" si="8"/>
        <v>6.2643849769118423E-2</v>
      </c>
      <c r="U127" s="19">
        <f t="shared" si="9"/>
        <v>0</v>
      </c>
      <c r="V127" s="19">
        <f t="shared" si="10"/>
        <v>0</v>
      </c>
    </row>
    <row r="128" spans="1:22" x14ac:dyDescent="0.25">
      <c r="A128" s="26">
        <f>Wellpath!E128</f>
        <v>3600</v>
      </c>
      <c r="B128" s="22">
        <v>0</v>
      </c>
      <c r="C128" s="22">
        <v>0</v>
      </c>
      <c r="D128" s="22">
        <f t="shared" si="6"/>
        <v>4.7931219674804699E-5</v>
      </c>
      <c r="E128" s="20">
        <f>Model!$W$29*((drdp!B128+drdp!K128)*'DBH-OI'!$B128+(drdp!E128+drdp!N128)*'DBH-OI'!$C128+(drdp!H128+drdp!Q128)*'DBH-OI'!$D128)</f>
        <v>6.9460957906637933E-3</v>
      </c>
      <c r="F128" s="20">
        <f>Model!$W$29*((drdp!C128+drdp!L128)*'DBH-OI'!$B128+(drdp!F128+drdp!O128)*'DBH-OI'!$C128+(drdp!I128+drdp!R128)*'DBH-OI'!$D128)</f>
        <v>-5.0930881522952736E-3</v>
      </c>
      <c r="G128" s="20">
        <f>Model!$W$29*((drdp!D128+drdp!M128)*'DBH-OI'!$B128+(drdp!G128+drdp!P128)*'DBH-OI'!$C128+(drdp!J128+drdp!S128)*'DBH-OI'!$D128)</f>
        <v>0</v>
      </c>
      <c r="H128" s="18">
        <f>Model!$W$29*((drdp!B128)*'DBH-OI'!$B128+(drdp!E128)*'DBH-OI'!$C128+(drdp!H128)*'DBH-OI'!$D128)</f>
        <v>3.4730478953318967E-3</v>
      </c>
      <c r="I128" s="18">
        <f>Model!$W$29*((drdp!C128)*'DBH-OI'!$B128+(drdp!F128)*'DBH-OI'!$C128+(drdp!I128)*'DBH-OI'!$D128)</f>
        <v>-2.5465440761476368E-3</v>
      </c>
      <c r="J128" s="18">
        <f>Model!$W$29*((drdp!D128)*'DBH-OI'!$B128+(drdp!G128)*'DBH-OI'!$C128+(drdp!J128)*'DBH-OI'!$D128)</f>
        <v>0</v>
      </c>
      <c r="K128" s="21">
        <f>SUM(E$3:E127)+H128</f>
        <v>0.1965706901787288</v>
      </c>
      <c r="L128" s="21">
        <f>SUM(F$3:F127)+I128</f>
        <v>0.32650814199479744</v>
      </c>
      <c r="M128" s="21">
        <f>SUM(G$3:G127)+J128</f>
        <v>0</v>
      </c>
      <c r="N128" s="21"/>
      <c r="O128" s="21"/>
      <c r="P128" s="21"/>
      <c r="Q128" s="19">
        <f t="shared" si="7"/>
        <v>3.8640036237341788E-2</v>
      </c>
      <c r="R128" s="19">
        <f t="shared" si="7"/>
        <v>0.10660756678889481</v>
      </c>
      <c r="S128" s="19">
        <f t="shared" si="7"/>
        <v>0</v>
      </c>
      <c r="T128" s="19">
        <f t="shared" si="8"/>
        <v>6.4181930820891714E-2</v>
      </c>
      <c r="U128" s="19">
        <f t="shared" si="9"/>
        <v>0</v>
      </c>
      <c r="V128" s="19">
        <f t="shared" si="10"/>
        <v>0</v>
      </c>
    </row>
    <row r="129" spans="1:22" x14ac:dyDescent="0.25">
      <c r="A129" s="26">
        <f>Wellpath!E129</f>
        <v>3630</v>
      </c>
      <c r="B129" s="22">
        <v>0</v>
      </c>
      <c r="C129" s="22">
        <v>0</v>
      </c>
      <c r="D129" s="22">
        <f t="shared" si="6"/>
        <v>4.7931219674804699E-5</v>
      </c>
      <c r="E129" s="20">
        <f>Model!$W$29*((drdp!B129+drdp!K129)*'DBH-OI'!$B129+(drdp!E129+drdp!N129)*'DBH-OI'!$C129+(drdp!H129+drdp!Q129)*'DBH-OI'!$D129)</f>
        <v>5.9886324535544169E-3</v>
      </c>
      <c r="F129" s="20">
        <f>Model!$W$29*((drdp!C129+drdp!L129)*'DBH-OI'!$B129+(drdp!F129+drdp!O129)*'DBH-OI'!$C129+(drdp!I129+drdp!R129)*'DBH-OI'!$D129)</f>
        <v>-6.0792022370139082E-3</v>
      </c>
      <c r="G129" s="20">
        <f>Model!$W$29*((drdp!D129+drdp!M129)*'DBH-OI'!$B129+(drdp!G129+drdp!P129)*'DBH-OI'!$C129+(drdp!J129+drdp!S129)*'DBH-OI'!$D129)</f>
        <v>0</v>
      </c>
      <c r="H129" s="18">
        <f>Model!$W$29*((drdp!B129)*'DBH-OI'!$B129+(drdp!E129)*'DBH-OI'!$C129+(drdp!H129)*'DBH-OI'!$D129)</f>
        <v>2.9943162267772085E-3</v>
      </c>
      <c r="I129" s="18">
        <f>Model!$W$29*((drdp!C129)*'DBH-OI'!$B129+(drdp!F129)*'DBH-OI'!$C129+(drdp!I129)*'DBH-OI'!$D129)</f>
        <v>-3.0396011185069541E-3</v>
      </c>
      <c r="J129" s="18">
        <f>Model!$W$29*((drdp!D129)*'DBH-OI'!$B129+(drdp!G129)*'DBH-OI'!$C129+(drdp!J129)*'DBH-OI'!$D129)</f>
        <v>0</v>
      </c>
      <c r="K129" s="21">
        <f>SUM(E$3:E128)+H129</f>
        <v>0.20303805430083791</v>
      </c>
      <c r="L129" s="21">
        <f>SUM(F$3:F128)+I129</f>
        <v>0.32092199680014288</v>
      </c>
      <c r="M129" s="21">
        <f>SUM(G$3:G128)+J129</f>
        <v>0</v>
      </c>
      <c r="N129" s="21"/>
      <c r="O129" s="21"/>
      <c r="P129" s="21"/>
      <c r="Q129" s="19">
        <f t="shared" si="7"/>
        <v>4.1224451494270002E-2</v>
      </c>
      <c r="R129" s="19">
        <f t="shared" si="7"/>
        <v>0.10299092803019091</v>
      </c>
      <c r="S129" s="19">
        <f t="shared" si="7"/>
        <v>0</v>
      </c>
      <c r="T129" s="19">
        <f t="shared" si="8"/>
        <v>6.5159377812640737E-2</v>
      </c>
      <c r="U129" s="19">
        <f t="shared" si="9"/>
        <v>0</v>
      </c>
      <c r="V129" s="19">
        <f t="shared" si="10"/>
        <v>0</v>
      </c>
    </row>
    <row r="130" spans="1:22" x14ac:dyDescent="0.25">
      <c r="A130" s="26">
        <f>Wellpath!E130</f>
        <v>3660</v>
      </c>
      <c r="B130" s="22">
        <v>0</v>
      </c>
      <c r="C130" s="22">
        <v>0</v>
      </c>
      <c r="D130" s="22">
        <f t="shared" si="6"/>
        <v>4.7931219674804699E-5</v>
      </c>
      <c r="E130" s="20">
        <f>Model!$W$29*((drdp!B130+drdp!K130)*'DBH-OI'!$B130+(drdp!E130+drdp!N130)*'DBH-OI'!$C130+(drdp!H130+drdp!Q130)*'DBH-OI'!$D130)</f>
        <v>4.8829404286312005E-3</v>
      </c>
      <c r="F130" s="20">
        <f>Model!$W$29*((drdp!C130+drdp!L130)*'DBH-OI'!$B130+(drdp!F130+drdp!O130)*'DBH-OI'!$C130+(drdp!I130+drdp!R130)*'DBH-OI'!$D130)</f>
        <v>-6.9168821465031647E-3</v>
      </c>
      <c r="G130" s="20">
        <f>Model!$W$29*((drdp!D130+drdp!M130)*'DBH-OI'!$B130+(drdp!G130+drdp!P130)*'DBH-OI'!$C130+(drdp!J130+drdp!S130)*'DBH-OI'!$D130)</f>
        <v>0</v>
      </c>
      <c r="H130" s="18">
        <f>Model!$W$29*((drdp!B130)*'DBH-OI'!$B130+(drdp!E130)*'DBH-OI'!$C130+(drdp!H130)*'DBH-OI'!$D130)</f>
        <v>2.4414702143156003E-3</v>
      </c>
      <c r="I130" s="18">
        <f>Model!$W$29*((drdp!C130)*'DBH-OI'!$B130+(drdp!F130)*'DBH-OI'!$C130+(drdp!I130)*'DBH-OI'!$D130)</f>
        <v>-3.4584410732515823E-3</v>
      </c>
      <c r="J130" s="18">
        <f>Model!$W$29*((drdp!D130)*'DBH-OI'!$B130+(drdp!G130)*'DBH-OI'!$C130+(drdp!J130)*'DBH-OI'!$D130)</f>
        <v>0</v>
      </c>
      <c r="K130" s="21">
        <f>SUM(E$3:E129)+H130</f>
        <v>0.2084738407419307</v>
      </c>
      <c r="L130" s="21">
        <f>SUM(F$3:F129)+I130</f>
        <v>0.31442395460838429</v>
      </c>
      <c r="M130" s="21">
        <f>SUM(G$3:G129)+J130</f>
        <v>0</v>
      </c>
      <c r="N130" s="21"/>
      <c r="O130" s="21"/>
      <c r="P130" s="21"/>
      <c r="Q130" s="19">
        <f t="shared" si="7"/>
        <v>4.3461342273691889E-2</v>
      </c>
      <c r="R130" s="19">
        <f t="shared" si="7"/>
        <v>9.8862423231575305E-2</v>
      </c>
      <c r="S130" s="19">
        <f t="shared" si="7"/>
        <v>0</v>
      </c>
      <c r="T130" s="19">
        <f t="shared" si="8"/>
        <v>6.5549169438476357E-2</v>
      </c>
      <c r="U130" s="19">
        <f t="shared" si="9"/>
        <v>0</v>
      </c>
      <c r="V130" s="19">
        <f t="shared" si="10"/>
        <v>0</v>
      </c>
    </row>
    <row r="131" spans="1:22" x14ac:dyDescent="0.25">
      <c r="A131" s="26">
        <f>Wellpath!E131</f>
        <v>3690</v>
      </c>
      <c r="B131" s="22">
        <v>0</v>
      </c>
      <c r="C131" s="22">
        <v>0</v>
      </c>
      <c r="D131" s="22">
        <f t="shared" ref="D131:D194" si="11">1 / (Bfield * COS(Dip))</f>
        <v>4.7931219674804699E-5</v>
      </c>
      <c r="E131" s="20">
        <f>Model!$W$29*((drdp!B131+drdp!K131)*'DBH-OI'!$B131+(drdp!E131+drdp!N131)*'DBH-OI'!$C131+(drdp!H131+drdp!Q131)*'DBH-OI'!$D131)</f>
        <v>3.6579791598578652E-3</v>
      </c>
      <c r="F131" s="20">
        <f>Model!$W$29*((drdp!C131+drdp!L131)*'DBH-OI'!$B131+(drdp!F131+drdp!O131)*'DBH-OI'!$C131+(drdp!I131+drdp!R131)*'DBH-OI'!$D131)</f>
        <v>-7.5837757061661092E-3</v>
      </c>
      <c r="G131" s="20">
        <f>Model!$W$29*((drdp!D131+drdp!M131)*'DBH-OI'!$B131+(drdp!G131+drdp!P131)*'DBH-OI'!$C131+(drdp!J131+drdp!S131)*'DBH-OI'!$D131)</f>
        <v>0</v>
      </c>
      <c r="H131" s="18">
        <f>Model!$W$29*((drdp!B131)*'DBH-OI'!$B131+(drdp!E131)*'DBH-OI'!$C131+(drdp!H131)*'DBH-OI'!$D131)</f>
        <v>1.8289895799289326E-3</v>
      </c>
      <c r="I131" s="18">
        <f>Model!$W$29*((drdp!C131)*'DBH-OI'!$B131+(drdp!F131)*'DBH-OI'!$C131+(drdp!I131)*'DBH-OI'!$D131)</f>
        <v>-3.7918878530830546E-3</v>
      </c>
      <c r="J131" s="18">
        <f>Model!$W$29*((drdp!D131)*'DBH-OI'!$B131+(drdp!G131)*'DBH-OI'!$C131+(drdp!J131)*'DBH-OI'!$D131)</f>
        <v>0</v>
      </c>
      <c r="K131" s="21">
        <f>SUM(E$3:E130)+H131</f>
        <v>0.21274430053617524</v>
      </c>
      <c r="L131" s="21">
        <f>SUM(F$3:F130)+I131</f>
        <v>0.3071736256820497</v>
      </c>
      <c r="M131" s="21">
        <f>SUM(G$3:G130)+J131</f>
        <v>0</v>
      </c>
      <c r="N131" s="21"/>
      <c r="O131" s="21"/>
      <c r="P131" s="21"/>
      <c r="Q131" s="19">
        <f t="shared" si="7"/>
        <v>4.5260137410626455E-2</v>
      </c>
      <c r="R131" s="19">
        <f t="shared" si="7"/>
        <v>9.4355636314655988E-2</v>
      </c>
      <c r="S131" s="19">
        <f t="shared" si="7"/>
        <v>0</v>
      </c>
      <c r="T131" s="19">
        <f t="shared" si="8"/>
        <v>6.5349438138888577E-2</v>
      </c>
      <c r="U131" s="19">
        <f t="shared" si="9"/>
        <v>0</v>
      </c>
      <c r="V131" s="19">
        <f t="shared" si="10"/>
        <v>0</v>
      </c>
    </row>
    <row r="132" spans="1:22" x14ac:dyDescent="0.25">
      <c r="A132" s="26">
        <f>Wellpath!E132</f>
        <v>3720</v>
      </c>
      <c r="B132" s="22">
        <v>0</v>
      </c>
      <c r="C132" s="22">
        <v>0</v>
      </c>
      <c r="D132" s="22">
        <f t="shared" si="11"/>
        <v>4.7931219674804699E-5</v>
      </c>
      <c r="E132" s="20">
        <f>Model!$W$29*((drdp!B132+drdp!K132)*'DBH-OI'!$B132+(drdp!E132+drdp!N132)*'DBH-OI'!$C132+(drdp!H132+drdp!Q132)*'DBH-OI'!$D132)</f>
        <v>1.5608951414777669E-3</v>
      </c>
      <c r="F132" s="20">
        <f>Model!$W$29*((drdp!C132+drdp!L132)*'DBH-OI'!$B132+(drdp!F132+drdp!O132)*'DBH-OI'!$C132+(drdp!I132+drdp!R132)*'DBH-OI'!$D132)</f>
        <v>-5.376138439518975E-3</v>
      </c>
      <c r="G132" s="20">
        <f>Model!$W$29*((drdp!D132+drdp!M132)*'DBH-OI'!$B132+(drdp!G132+drdp!P132)*'DBH-OI'!$C132+(drdp!J132+drdp!S132)*'DBH-OI'!$D132)</f>
        <v>0</v>
      </c>
      <c r="H132" s="18">
        <f>Model!$W$29*((drdp!B132)*'DBH-OI'!$B132+(drdp!E132)*'DBH-OI'!$C132+(drdp!H132)*'DBH-OI'!$D132)</f>
        <v>1.1706713561083252E-3</v>
      </c>
      <c r="I132" s="18">
        <f>Model!$W$29*((drdp!C132)*'DBH-OI'!$B132+(drdp!F132)*'DBH-OI'!$C132+(drdp!I132)*'DBH-OI'!$D132)</f>
        <v>-4.032103829639231E-3</v>
      </c>
      <c r="J132" s="18">
        <f>Model!$W$29*((drdp!D132)*'DBH-OI'!$B132+(drdp!G132)*'DBH-OI'!$C132+(drdp!J132)*'DBH-OI'!$D132)</f>
        <v>0</v>
      </c>
      <c r="K132" s="21">
        <f>SUM(E$3:E131)+H132</f>
        <v>0.21574396147221248</v>
      </c>
      <c r="L132" s="21">
        <f>SUM(F$3:F131)+I132</f>
        <v>0.2993496339993274</v>
      </c>
      <c r="M132" s="21">
        <f>SUM(G$3:G131)+J132</f>
        <v>0</v>
      </c>
      <c r="N132" s="21"/>
      <c r="O132" s="21"/>
      <c r="P132" s="21"/>
      <c r="Q132" s="19">
        <f t="shared" ref="Q132:S147" si="12">K132^2</f>
        <v>4.6545456911723501E-2</v>
      </c>
      <c r="R132" s="19">
        <f t="shared" si="12"/>
        <v>8.9610203375531272E-2</v>
      </c>
      <c r="S132" s="19">
        <f t="shared" si="12"/>
        <v>0</v>
      </c>
      <c r="T132" s="19">
        <f t="shared" ref="T132:T195" si="13">K132*L132</f>
        <v>6.4582875904271794E-2</v>
      </c>
      <c r="U132" s="19">
        <f t="shared" ref="U132:U195" si="14">K132*M132</f>
        <v>0</v>
      </c>
      <c r="V132" s="19">
        <f t="shared" ref="V132:V195" si="15">L132*M132</f>
        <v>0</v>
      </c>
    </row>
    <row r="133" spans="1:22" x14ac:dyDescent="0.25">
      <c r="A133" s="26">
        <f>Wellpath!E133</f>
        <v>3730</v>
      </c>
      <c r="B133" s="22">
        <v>0</v>
      </c>
      <c r="C133" s="22">
        <v>0</v>
      </c>
      <c r="D133" s="22">
        <f t="shared" si="11"/>
        <v>4.7931219674804699E-5</v>
      </c>
      <c r="E133" s="20">
        <f>Model!$W$29*((drdp!B133+drdp!K133)*'DBH-OI'!$B133+(drdp!E133+drdp!N133)*'DBH-OI'!$C133+(drdp!H133+drdp!Q133)*'DBH-OI'!$D133)</f>
        <v>9.4430209771247131E-4</v>
      </c>
      <c r="F133" s="20">
        <f>Model!$W$29*((drdp!C133+drdp!L133)*'DBH-OI'!$B133+(drdp!F133+drdp!O133)*'DBH-OI'!$C133+(drdp!I133+drdp!R133)*'DBH-OI'!$D133)</f>
        <v>-4.0902217542774892E-3</v>
      </c>
      <c r="G133" s="20">
        <f>Model!$W$29*((drdp!D133+drdp!M133)*'DBH-OI'!$B133+(drdp!G133+drdp!P133)*'DBH-OI'!$C133+(drdp!J133+drdp!S133)*'DBH-OI'!$D133)</f>
        <v>0</v>
      </c>
      <c r="H133" s="18">
        <f>Model!$W$29*((drdp!B133)*'DBH-OI'!$B133+(drdp!E133)*'DBH-OI'!$C133+(drdp!H133)*'DBH-OI'!$D133)</f>
        <v>3.147673659041571E-4</v>
      </c>
      <c r="I133" s="18">
        <f>Model!$W$29*((drdp!C133)*'DBH-OI'!$B133+(drdp!F133)*'DBH-OI'!$C133+(drdp!I133)*'DBH-OI'!$D133)</f>
        <v>-1.3634072514258297E-3</v>
      </c>
      <c r="J133" s="18">
        <f>Model!$W$29*((drdp!D133)*'DBH-OI'!$B133+(drdp!G133)*'DBH-OI'!$C133+(drdp!J133)*'DBH-OI'!$D133)</f>
        <v>0</v>
      </c>
      <c r="K133" s="21">
        <f>SUM(E$3:E132)+H133</f>
        <v>0.2164489526234861</v>
      </c>
      <c r="L133" s="21">
        <f>SUM(F$3:F132)+I133</f>
        <v>0.2966421921380219</v>
      </c>
      <c r="M133" s="21">
        <f>SUM(G$3:G132)+J133</f>
        <v>0</v>
      </c>
      <c r="N133" s="21"/>
      <c r="O133" s="21"/>
      <c r="P133" s="21"/>
      <c r="Q133" s="19">
        <f t="shared" si="12"/>
        <v>4.6850149091804127E-2</v>
      </c>
      <c r="R133" s="19">
        <f t="shared" si="12"/>
        <v>8.7996590156451102E-2</v>
      </c>
      <c r="S133" s="19">
        <f t="shared" si="12"/>
        <v>0</v>
      </c>
      <c r="T133" s="19">
        <f t="shared" si="13"/>
        <v>6.4207891792209759E-2</v>
      </c>
      <c r="U133" s="19">
        <f t="shared" si="14"/>
        <v>0</v>
      </c>
      <c r="V133" s="19">
        <f t="shared" si="15"/>
        <v>0</v>
      </c>
    </row>
    <row r="134" spans="1:22" x14ac:dyDescent="0.25">
      <c r="A134" s="26">
        <f>Wellpath!E134</f>
        <v>3750</v>
      </c>
      <c r="B134" s="22">
        <v>0</v>
      </c>
      <c r="C134" s="22">
        <v>0</v>
      </c>
      <c r="D134" s="22">
        <f t="shared" si="11"/>
        <v>4.7931219674804699E-5</v>
      </c>
      <c r="E134" s="20">
        <f>Model!$W$29*((drdp!B134+drdp!K134)*'DBH-OI'!$B134+(drdp!E134+drdp!N134)*'DBH-OI'!$C134+(drdp!H134+drdp!Q134)*'DBH-OI'!$D134)</f>
        <v>1.5738368295207857E-3</v>
      </c>
      <c r="F134" s="20">
        <f>Model!$W$29*((drdp!C134+drdp!L134)*'DBH-OI'!$B134+(drdp!F134+drdp!O134)*'DBH-OI'!$C134+(drdp!I134+drdp!R134)*'DBH-OI'!$D134)</f>
        <v>-6.817036257129149E-3</v>
      </c>
      <c r="G134" s="20">
        <f>Model!$W$29*((drdp!D134+drdp!M134)*'DBH-OI'!$B134+(drdp!G134+drdp!P134)*'DBH-OI'!$C134+(drdp!J134+drdp!S134)*'DBH-OI'!$D134)</f>
        <v>0</v>
      </c>
      <c r="H134" s="18">
        <f>Model!$W$29*((drdp!B134)*'DBH-OI'!$B134+(drdp!E134)*'DBH-OI'!$C134+(drdp!H134)*'DBH-OI'!$D134)</f>
        <v>6.295347318083142E-4</v>
      </c>
      <c r="I134" s="18">
        <f>Model!$W$29*((drdp!C134)*'DBH-OI'!$B134+(drdp!F134)*'DBH-OI'!$C134+(drdp!I134)*'DBH-OI'!$D134)</f>
        <v>-2.7268145028516593E-3</v>
      </c>
      <c r="J134" s="18">
        <f>Model!$W$29*((drdp!D134)*'DBH-OI'!$B134+(drdp!G134)*'DBH-OI'!$C134+(drdp!J134)*'DBH-OI'!$D134)</f>
        <v>0</v>
      </c>
      <c r="K134" s="21">
        <f>SUM(E$3:E133)+H134</f>
        <v>0.21770802208710274</v>
      </c>
      <c r="L134" s="21">
        <f>SUM(F$3:F133)+I134</f>
        <v>0.29118856313231856</v>
      </c>
      <c r="M134" s="21">
        <f>SUM(G$3:G133)+J134</f>
        <v>0</v>
      </c>
      <c r="N134" s="21"/>
      <c r="O134" s="21"/>
      <c r="P134" s="21"/>
      <c r="Q134" s="19">
        <f t="shared" si="12"/>
        <v>4.7396782881078417E-2</v>
      </c>
      <c r="R134" s="19">
        <f t="shared" si="12"/>
        <v>8.479077929906427E-2</v>
      </c>
      <c r="S134" s="19">
        <f t="shared" si="12"/>
        <v>0</v>
      </c>
      <c r="T134" s="19">
        <f t="shared" si="13"/>
        <v>6.3394086133922514E-2</v>
      </c>
      <c r="U134" s="19">
        <f t="shared" si="14"/>
        <v>0</v>
      </c>
      <c r="V134" s="19">
        <f t="shared" si="15"/>
        <v>0</v>
      </c>
    </row>
    <row r="135" spans="1:22" x14ac:dyDescent="0.25">
      <c r="A135" s="26">
        <f>Wellpath!E135</f>
        <v>3780</v>
      </c>
      <c r="B135" s="22">
        <v>0</v>
      </c>
      <c r="C135" s="22">
        <v>0</v>
      </c>
      <c r="D135" s="22">
        <f t="shared" si="11"/>
        <v>4.7931219674804699E-5</v>
      </c>
      <c r="E135" s="20">
        <f>Model!$W$29*((drdp!B135+drdp!K135)*'DBH-OI'!$B135+(drdp!E135+drdp!N135)*'DBH-OI'!$C135+(drdp!H135+drdp!Q135)*'DBH-OI'!$D135)</f>
        <v>1.8886041954249426E-3</v>
      </c>
      <c r="F135" s="20">
        <f>Model!$W$29*((drdp!C135+drdp!L135)*'DBH-OI'!$B135+(drdp!F135+drdp!O135)*'DBH-OI'!$C135+(drdp!I135+drdp!R135)*'DBH-OI'!$D135)</f>
        <v>-8.1804435085549784E-3</v>
      </c>
      <c r="G135" s="20">
        <f>Model!$W$29*((drdp!D135+drdp!M135)*'DBH-OI'!$B135+(drdp!G135+drdp!P135)*'DBH-OI'!$C135+(drdp!J135+drdp!S135)*'DBH-OI'!$D135)</f>
        <v>0</v>
      </c>
      <c r="H135" s="18">
        <f>Model!$W$29*((drdp!B135)*'DBH-OI'!$B135+(drdp!E135)*'DBH-OI'!$C135+(drdp!H135)*'DBH-OI'!$D135)</f>
        <v>9.4430209771247131E-4</v>
      </c>
      <c r="I135" s="18">
        <f>Model!$W$29*((drdp!C135)*'DBH-OI'!$B135+(drdp!F135)*'DBH-OI'!$C135+(drdp!I135)*'DBH-OI'!$D135)</f>
        <v>-4.0902217542774892E-3</v>
      </c>
      <c r="J135" s="18">
        <f>Model!$W$29*((drdp!D135)*'DBH-OI'!$B135+(drdp!G135)*'DBH-OI'!$C135+(drdp!J135)*'DBH-OI'!$D135)</f>
        <v>0</v>
      </c>
      <c r="K135" s="21">
        <f>SUM(E$3:E134)+H135</f>
        <v>0.21959662628252768</v>
      </c>
      <c r="L135" s="21">
        <f>SUM(F$3:F134)+I135</f>
        <v>0.2830081196237636</v>
      </c>
      <c r="M135" s="21">
        <f>SUM(G$3:G134)+J135</f>
        <v>0</v>
      </c>
      <c r="N135" s="21"/>
      <c r="O135" s="21"/>
      <c r="P135" s="21"/>
      <c r="Q135" s="19">
        <f t="shared" si="12"/>
        <v>4.8222678274668127E-2</v>
      </c>
      <c r="R135" s="19">
        <f t="shared" si="12"/>
        <v>8.009359577297849E-2</v>
      </c>
      <c r="S135" s="19">
        <f t="shared" si="12"/>
        <v>0</v>
      </c>
      <c r="T135" s="19">
        <f t="shared" si="13"/>
        <v>6.2147628279940505E-2</v>
      </c>
      <c r="U135" s="19">
        <f t="shared" si="14"/>
        <v>0</v>
      </c>
      <c r="V135" s="19">
        <f t="shared" si="15"/>
        <v>0</v>
      </c>
    </row>
    <row r="136" spans="1:22" x14ac:dyDescent="0.25">
      <c r="A136" s="26">
        <f>Wellpath!E136</f>
        <v>3810</v>
      </c>
      <c r="B136" s="22">
        <v>0</v>
      </c>
      <c r="C136" s="22">
        <v>0</v>
      </c>
      <c r="D136" s="22">
        <f t="shared" si="11"/>
        <v>4.7931219674804699E-5</v>
      </c>
      <c r="E136" s="20">
        <f>Model!$W$29*((drdp!B136+drdp!K136)*'DBH-OI'!$B136+(drdp!E136+drdp!N136)*'DBH-OI'!$C136+(drdp!H136+drdp!Q136)*'DBH-OI'!$D136)</f>
        <v>1.8886041954249426E-3</v>
      </c>
      <c r="F136" s="20">
        <f>Model!$W$29*((drdp!C136+drdp!L136)*'DBH-OI'!$B136+(drdp!F136+drdp!O136)*'DBH-OI'!$C136+(drdp!I136+drdp!R136)*'DBH-OI'!$D136)</f>
        <v>-8.1804435085549784E-3</v>
      </c>
      <c r="G136" s="20">
        <f>Model!$W$29*((drdp!D136+drdp!M136)*'DBH-OI'!$B136+(drdp!G136+drdp!P136)*'DBH-OI'!$C136+(drdp!J136+drdp!S136)*'DBH-OI'!$D136)</f>
        <v>0</v>
      </c>
      <c r="H136" s="18">
        <f>Model!$W$29*((drdp!B136)*'DBH-OI'!$B136+(drdp!E136)*'DBH-OI'!$C136+(drdp!H136)*'DBH-OI'!$D136)</f>
        <v>9.4430209771247131E-4</v>
      </c>
      <c r="I136" s="18">
        <f>Model!$W$29*((drdp!C136)*'DBH-OI'!$B136+(drdp!F136)*'DBH-OI'!$C136+(drdp!I136)*'DBH-OI'!$D136)</f>
        <v>-4.0902217542774892E-3</v>
      </c>
      <c r="J136" s="18">
        <f>Model!$W$29*((drdp!D136)*'DBH-OI'!$B136+(drdp!G136)*'DBH-OI'!$C136+(drdp!J136)*'DBH-OI'!$D136)</f>
        <v>0</v>
      </c>
      <c r="K136" s="21">
        <f>SUM(E$3:E135)+H136</f>
        <v>0.22148523047795263</v>
      </c>
      <c r="L136" s="21">
        <f>SUM(F$3:F135)+I136</f>
        <v>0.27482767611520864</v>
      </c>
      <c r="M136" s="21">
        <f>SUM(G$3:G135)+J136</f>
        <v>0</v>
      </c>
      <c r="N136" s="21"/>
      <c r="O136" s="21"/>
      <c r="P136" s="21"/>
      <c r="Q136" s="19">
        <f t="shared" si="12"/>
        <v>4.9055707319871793E-2</v>
      </c>
      <c r="R136" s="19">
        <f t="shared" si="12"/>
        <v>7.5530251558886027E-2</v>
      </c>
      <c r="S136" s="19">
        <f t="shared" si="12"/>
        <v>0</v>
      </c>
      <c r="T136" s="19">
        <f t="shared" si="13"/>
        <v>6.08702711860971E-2</v>
      </c>
      <c r="U136" s="19">
        <f t="shared" si="14"/>
        <v>0</v>
      </c>
      <c r="V136" s="19">
        <f t="shared" si="15"/>
        <v>0</v>
      </c>
    </row>
    <row r="137" spans="1:22" x14ac:dyDescent="0.25">
      <c r="A137" s="26">
        <f>Wellpath!E137</f>
        <v>3840</v>
      </c>
      <c r="B137" s="22">
        <v>0</v>
      </c>
      <c r="C137" s="22">
        <v>0</v>
      </c>
      <c r="D137" s="22">
        <f t="shared" si="11"/>
        <v>4.7931219674804699E-5</v>
      </c>
      <c r="E137" s="20">
        <f>Model!$W$29*((drdp!B137+drdp!K137)*'DBH-OI'!$B137+(drdp!E137+drdp!N137)*'DBH-OI'!$C137+(drdp!H137+drdp!Q137)*'DBH-OI'!$D137)</f>
        <v>1.8886041954249426E-3</v>
      </c>
      <c r="F137" s="20">
        <f>Model!$W$29*((drdp!C137+drdp!L137)*'DBH-OI'!$B137+(drdp!F137+drdp!O137)*'DBH-OI'!$C137+(drdp!I137+drdp!R137)*'DBH-OI'!$D137)</f>
        <v>-8.1804435085549784E-3</v>
      </c>
      <c r="G137" s="20">
        <f>Model!$W$29*((drdp!D137+drdp!M137)*'DBH-OI'!$B137+(drdp!G137+drdp!P137)*'DBH-OI'!$C137+(drdp!J137+drdp!S137)*'DBH-OI'!$D137)</f>
        <v>0</v>
      </c>
      <c r="H137" s="18">
        <f>Model!$W$29*((drdp!B137)*'DBH-OI'!$B137+(drdp!E137)*'DBH-OI'!$C137+(drdp!H137)*'DBH-OI'!$D137)</f>
        <v>9.4430209771247131E-4</v>
      </c>
      <c r="I137" s="18">
        <f>Model!$W$29*((drdp!C137)*'DBH-OI'!$B137+(drdp!F137)*'DBH-OI'!$C137+(drdp!I137)*'DBH-OI'!$D137)</f>
        <v>-4.0902217542774892E-3</v>
      </c>
      <c r="J137" s="18">
        <f>Model!$W$29*((drdp!D137)*'DBH-OI'!$B137+(drdp!G137)*'DBH-OI'!$C137+(drdp!J137)*'DBH-OI'!$D137)</f>
        <v>0</v>
      </c>
      <c r="K137" s="21">
        <f>SUM(E$3:E136)+H137</f>
        <v>0.22337383467337757</v>
      </c>
      <c r="L137" s="21">
        <f>SUM(F$3:F136)+I137</f>
        <v>0.26664723260665368</v>
      </c>
      <c r="M137" s="21">
        <f>SUM(G$3:G136)+J137</f>
        <v>0</v>
      </c>
      <c r="N137" s="21"/>
      <c r="O137" s="21"/>
      <c r="P137" s="21"/>
      <c r="Q137" s="19">
        <f t="shared" si="12"/>
        <v>4.9895870016689416E-2</v>
      </c>
      <c r="R137" s="19">
        <f t="shared" si="12"/>
        <v>7.1100746656786881E-2</v>
      </c>
      <c r="S137" s="19">
        <f t="shared" si="12"/>
        <v>0</v>
      </c>
      <c r="T137" s="19">
        <f t="shared" si="13"/>
        <v>5.9562014852392313E-2</v>
      </c>
      <c r="U137" s="19">
        <f t="shared" si="14"/>
        <v>0</v>
      </c>
      <c r="V137" s="19">
        <f t="shared" si="15"/>
        <v>0</v>
      </c>
    </row>
    <row r="138" spans="1:22" x14ac:dyDescent="0.25">
      <c r="A138" s="26">
        <f>Wellpath!E138</f>
        <v>3870</v>
      </c>
      <c r="B138" s="22">
        <v>0</v>
      </c>
      <c r="C138" s="22">
        <v>0</v>
      </c>
      <c r="D138" s="22">
        <f t="shared" si="11"/>
        <v>4.7931219674804699E-5</v>
      </c>
      <c r="E138" s="20">
        <f>Model!$W$29*((drdp!B138+drdp!K138)*'DBH-OI'!$B138+(drdp!E138+drdp!N138)*'DBH-OI'!$C138+(drdp!H138+drdp!Q138)*'DBH-OI'!$D138)</f>
        <v>1.8886041954249426E-3</v>
      </c>
      <c r="F138" s="20">
        <f>Model!$W$29*((drdp!C138+drdp!L138)*'DBH-OI'!$B138+(drdp!F138+drdp!O138)*'DBH-OI'!$C138+(drdp!I138+drdp!R138)*'DBH-OI'!$D138)</f>
        <v>-8.1804435085549784E-3</v>
      </c>
      <c r="G138" s="20">
        <f>Model!$W$29*((drdp!D138+drdp!M138)*'DBH-OI'!$B138+(drdp!G138+drdp!P138)*'DBH-OI'!$C138+(drdp!J138+drdp!S138)*'DBH-OI'!$D138)</f>
        <v>0</v>
      </c>
      <c r="H138" s="18">
        <f>Model!$W$29*((drdp!B138)*'DBH-OI'!$B138+(drdp!E138)*'DBH-OI'!$C138+(drdp!H138)*'DBH-OI'!$D138)</f>
        <v>9.4430209771247131E-4</v>
      </c>
      <c r="I138" s="18">
        <f>Model!$W$29*((drdp!C138)*'DBH-OI'!$B138+(drdp!F138)*'DBH-OI'!$C138+(drdp!I138)*'DBH-OI'!$D138)</f>
        <v>-4.0902217542774892E-3</v>
      </c>
      <c r="J138" s="18">
        <f>Model!$W$29*((drdp!D138)*'DBH-OI'!$B138+(drdp!G138)*'DBH-OI'!$C138+(drdp!J138)*'DBH-OI'!$D138)</f>
        <v>0</v>
      </c>
      <c r="K138" s="21">
        <f>SUM(E$3:E137)+H138</f>
        <v>0.22526243886880251</v>
      </c>
      <c r="L138" s="21">
        <f>SUM(F$3:F137)+I138</f>
        <v>0.25846678909809873</v>
      </c>
      <c r="M138" s="21">
        <f>SUM(G$3:G137)+J138</f>
        <v>0</v>
      </c>
      <c r="N138" s="21"/>
      <c r="O138" s="21"/>
      <c r="P138" s="21"/>
      <c r="Q138" s="19">
        <f t="shared" si="12"/>
        <v>5.0743166365120988E-2</v>
      </c>
      <c r="R138" s="19">
        <f t="shared" si="12"/>
        <v>6.6805081066681052E-2</v>
      </c>
      <c r="S138" s="19">
        <f t="shared" si="12"/>
        <v>0</v>
      </c>
      <c r="T138" s="19">
        <f t="shared" si="13"/>
        <v>5.8222859278826138E-2</v>
      </c>
      <c r="U138" s="19">
        <f t="shared" si="14"/>
        <v>0</v>
      </c>
      <c r="V138" s="19">
        <f t="shared" si="15"/>
        <v>0</v>
      </c>
    </row>
    <row r="139" spans="1:22" x14ac:dyDescent="0.25">
      <c r="A139" s="26">
        <f>Wellpath!E139</f>
        <v>3900</v>
      </c>
      <c r="B139" s="22">
        <v>0</v>
      </c>
      <c r="C139" s="22">
        <v>0</v>
      </c>
      <c r="D139" s="22">
        <f t="shared" si="11"/>
        <v>4.7931219674804699E-5</v>
      </c>
      <c r="E139" s="20">
        <f>Model!$W$29*((drdp!B139+drdp!K139)*'DBH-OI'!$B139+(drdp!E139+drdp!N139)*'DBH-OI'!$C139+(drdp!H139+drdp!Q139)*'DBH-OI'!$D139)</f>
        <v>1.8886041954249426E-3</v>
      </c>
      <c r="F139" s="20">
        <f>Model!$W$29*((drdp!C139+drdp!L139)*'DBH-OI'!$B139+(drdp!F139+drdp!O139)*'DBH-OI'!$C139+(drdp!I139+drdp!R139)*'DBH-OI'!$D139)</f>
        <v>-8.1804435085549784E-3</v>
      </c>
      <c r="G139" s="20">
        <f>Model!$W$29*((drdp!D139+drdp!M139)*'DBH-OI'!$B139+(drdp!G139+drdp!P139)*'DBH-OI'!$C139+(drdp!J139+drdp!S139)*'DBH-OI'!$D139)</f>
        <v>0</v>
      </c>
      <c r="H139" s="18">
        <f>Model!$W$29*((drdp!B139)*'DBH-OI'!$B139+(drdp!E139)*'DBH-OI'!$C139+(drdp!H139)*'DBH-OI'!$D139)</f>
        <v>9.4430209771247131E-4</v>
      </c>
      <c r="I139" s="18">
        <f>Model!$W$29*((drdp!C139)*'DBH-OI'!$B139+(drdp!F139)*'DBH-OI'!$C139+(drdp!I139)*'DBH-OI'!$D139)</f>
        <v>-4.0902217542774892E-3</v>
      </c>
      <c r="J139" s="18">
        <f>Model!$W$29*((drdp!D139)*'DBH-OI'!$B139+(drdp!G139)*'DBH-OI'!$C139+(drdp!J139)*'DBH-OI'!$D139)</f>
        <v>0</v>
      </c>
      <c r="K139" s="21">
        <f>SUM(E$3:E138)+H139</f>
        <v>0.22715104306422745</v>
      </c>
      <c r="L139" s="21">
        <f>SUM(F$3:F138)+I139</f>
        <v>0.25028634558954377</v>
      </c>
      <c r="M139" s="21">
        <f>SUM(G$3:G138)+J139</f>
        <v>0</v>
      </c>
      <c r="N139" s="21"/>
      <c r="O139" s="21"/>
      <c r="P139" s="21"/>
      <c r="Q139" s="19">
        <f t="shared" si="12"/>
        <v>5.1597596365166518E-2</v>
      </c>
      <c r="R139" s="19">
        <f t="shared" si="12"/>
        <v>6.2643254788568539E-2</v>
      </c>
      <c r="S139" s="19">
        <f t="shared" si="12"/>
        <v>0</v>
      </c>
      <c r="T139" s="19">
        <f t="shared" si="13"/>
        <v>5.6852804465398574E-2</v>
      </c>
      <c r="U139" s="19">
        <f t="shared" si="14"/>
        <v>0</v>
      </c>
      <c r="V139" s="19">
        <f t="shared" si="15"/>
        <v>0</v>
      </c>
    </row>
    <row r="140" spans="1:22" x14ac:dyDescent="0.25">
      <c r="A140" s="26">
        <f>Wellpath!E140</f>
        <v>3930</v>
      </c>
      <c r="B140" s="22">
        <v>0</v>
      </c>
      <c r="C140" s="22">
        <v>0</v>
      </c>
      <c r="D140" s="22">
        <f t="shared" si="11"/>
        <v>4.7931219674804699E-5</v>
      </c>
      <c r="E140" s="20">
        <f>Model!$W$29*((drdp!B140+drdp!K140)*'DBH-OI'!$B140+(drdp!E140+drdp!N140)*'DBH-OI'!$C140+(drdp!H140+drdp!Q140)*'DBH-OI'!$D140)</f>
        <v>1.8886041954249426E-3</v>
      </c>
      <c r="F140" s="20">
        <f>Model!$W$29*((drdp!C140+drdp!L140)*'DBH-OI'!$B140+(drdp!F140+drdp!O140)*'DBH-OI'!$C140+(drdp!I140+drdp!R140)*'DBH-OI'!$D140)</f>
        <v>-8.1804435085549784E-3</v>
      </c>
      <c r="G140" s="20">
        <f>Model!$W$29*((drdp!D140+drdp!M140)*'DBH-OI'!$B140+(drdp!G140+drdp!P140)*'DBH-OI'!$C140+(drdp!J140+drdp!S140)*'DBH-OI'!$D140)</f>
        <v>0</v>
      </c>
      <c r="H140" s="18">
        <f>Model!$W$29*((drdp!B140)*'DBH-OI'!$B140+(drdp!E140)*'DBH-OI'!$C140+(drdp!H140)*'DBH-OI'!$D140)</f>
        <v>9.4430209771247131E-4</v>
      </c>
      <c r="I140" s="18">
        <f>Model!$W$29*((drdp!C140)*'DBH-OI'!$B140+(drdp!F140)*'DBH-OI'!$C140+(drdp!I140)*'DBH-OI'!$D140)</f>
        <v>-4.0902217542774892E-3</v>
      </c>
      <c r="J140" s="18">
        <f>Model!$W$29*((drdp!D140)*'DBH-OI'!$B140+(drdp!G140)*'DBH-OI'!$C140+(drdp!J140)*'DBH-OI'!$D140)</f>
        <v>0</v>
      </c>
      <c r="K140" s="21">
        <f>SUM(E$3:E139)+H140</f>
        <v>0.2290396472596524</v>
      </c>
      <c r="L140" s="21">
        <f>SUM(F$3:F139)+I140</f>
        <v>0.24210590208098878</v>
      </c>
      <c r="M140" s="21">
        <f>SUM(G$3:G139)+J140</f>
        <v>0</v>
      </c>
      <c r="N140" s="21"/>
      <c r="O140" s="21"/>
      <c r="P140" s="21"/>
      <c r="Q140" s="19">
        <f t="shared" si="12"/>
        <v>5.2459160016825997E-2</v>
      </c>
      <c r="R140" s="19">
        <f t="shared" si="12"/>
        <v>5.861526782244933E-2</v>
      </c>
      <c r="S140" s="19">
        <f t="shared" si="12"/>
        <v>0</v>
      </c>
      <c r="T140" s="19">
        <f t="shared" si="13"/>
        <v>5.5451850412109614E-2</v>
      </c>
      <c r="U140" s="19">
        <f t="shared" si="14"/>
        <v>0</v>
      </c>
      <c r="V140" s="19">
        <f t="shared" si="15"/>
        <v>0</v>
      </c>
    </row>
    <row r="141" spans="1:22" x14ac:dyDescent="0.25">
      <c r="A141" s="26">
        <f>Wellpath!E141</f>
        <v>3960</v>
      </c>
      <c r="B141" s="22">
        <v>0</v>
      </c>
      <c r="C141" s="22">
        <v>0</v>
      </c>
      <c r="D141" s="22">
        <f t="shared" si="11"/>
        <v>4.7931219674804699E-5</v>
      </c>
      <c r="E141" s="20">
        <f>Model!$W$29*((drdp!B141+drdp!K141)*'DBH-OI'!$B141+(drdp!E141+drdp!N141)*'DBH-OI'!$C141+(drdp!H141+drdp!Q141)*'DBH-OI'!$D141)</f>
        <v>1.8886041954249426E-3</v>
      </c>
      <c r="F141" s="20">
        <f>Model!$W$29*((drdp!C141+drdp!L141)*'DBH-OI'!$B141+(drdp!F141+drdp!O141)*'DBH-OI'!$C141+(drdp!I141+drdp!R141)*'DBH-OI'!$D141)</f>
        <v>-8.1804435085549784E-3</v>
      </c>
      <c r="G141" s="20">
        <f>Model!$W$29*((drdp!D141+drdp!M141)*'DBH-OI'!$B141+(drdp!G141+drdp!P141)*'DBH-OI'!$C141+(drdp!J141+drdp!S141)*'DBH-OI'!$D141)</f>
        <v>0</v>
      </c>
      <c r="H141" s="18">
        <f>Model!$W$29*((drdp!B141)*'DBH-OI'!$B141+(drdp!E141)*'DBH-OI'!$C141+(drdp!H141)*'DBH-OI'!$D141)</f>
        <v>9.4430209771247131E-4</v>
      </c>
      <c r="I141" s="18">
        <f>Model!$W$29*((drdp!C141)*'DBH-OI'!$B141+(drdp!F141)*'DBH-OI'!$C141+(drdp!I141)*'DBH-OI'!$D141)</f>
        <v>-4.0902217542774892E-3</v>
      </c>
      <c r="J141" s="18">
        <f>Model!$W$29*((drdp!D141)*'DBH-OI'!$B141+(drdp!G141)*'DBH-OI'!$C141+(drdp!J141)*'DBH-OI'!$D141)</f>
        <v>0</v>
      </c>
      <c r="K141" s="21">
        <f>SUM(E$3:E140)+H141</f>
        <v>0.23092825145507734</v>
      </c>
      <c r="L141" s="21">
        <f>SUM(F$3:F140)+I141</f>
        <v>0.2339254585724338</v>
      </c>
      <c r="M141" s="21">
        <f>SUM(G$3:G140)+J141</f>
        <v>0</v>
      </c>
      <c r="N141" s="21"/>
      <c r="O141" s="21"/>
      <c r="P141" s="21"/>
      <c r="Q141" s="19">
        <f t="shared" si="12"/>
        <v>5.3327857320099425E-2</v>
      </c>
      <c r="R141" s="19">
        <f t="shared" si="12"/>
        <v>5.4721120168323444E-2</v>
      </c>
      <c r="S141" s="19">
        <f t="shared" si="12"/>
        <v>0</v>
      </c>
      <c r="T141" s="19">
        <f t="shared" si="13"/>
        <v>5.4019997118959266E-2</v>
      </c>
      <c r="U141" s="19">
        <f t="shared" si="14"/>
        <v>0</v>
      </c>
      <c r="V141" s="19">
        <f t="shared" si="15"/>
        <v>0</v>
      </c>
    </row>
    <row r="142" spans="1:22" x14ac:dyDescent="0.25">
      <c r="A142" s="26">
        <f>Wellpath!E142</f>
        <v>3990</v>
      </c>
      <c r="B142" s="22">
        <v>0</v>
      </c>
      <c r="C142" s="22">
        <v>0</v>
      </c>
      <c r="D142" s="22">
        <f t="shared" si="11"/>
        <v>4.7931219674804699E-5</v>
      </c>
      <c r="E142" s="20">
        <f>Model!$W$29*((drdp!B142+drdp!K142)*'DBH-OI'!$B142+(drdp!E142+drdp!N142)*'DBH-OI'!$C142+(drdp!H142+drdp!Q142)*'DBH-OI'!$D142)</f>
        <v>1.8886041954249426E-3</v>
      </c>
      <c r="F142" s="20">
        <f>Model!$W$29*((drdp!C142+drdp!L142)*'DBH-OI'!$B142+(drdp!F142+drdp!O142)*'DBH-OI'!$C142+(drdp!I142+drdp!R142)*'DBH-OI'!$D142)</f>
        <v>-8.1804435085549784E-3</v>
      </c>
      <c r="G142" s="20">
        <f>Model!$W$29*((drdp!D142+drdp!M142)*'DBH-OI'!$B142+(drdp!G142+drdp!P142)*'DBH-OI'!$C142+(drdp!J142+drdp!S142)*'DBH-OI'!$D142)</f>
        <v>0</v>
      </c>
      <c r="H142" s="18">
        <f>Model!$W$29*((drdp!B142)*'DBH-OI'!$B142+(drdp!E142)*'DBH-OI'!$C142+(drdp!H142)*'DBH-OI'!$D142)</f>
        <v>9.4430209771247131E-4</v>
      </c>
      <c r="I142" s="18">
        <f>Model!$W$29*((drdp!C142)*'DBH-OI'!$B142+(drdp!F142)*'DBH-OI'!$C142+(drdp!I142)*'DBH-OI'!$D142)</f>
        <v>-4.0902217542774892E-3</v>
      </c>
      <c r="J142" s="18">
        <f>Model!$W$29*((drdp!D142)*'DBH-OI'!$B142+(drdp!G142)*'DBH-OI'!$C142+(drdp!J142)*'DBH-OI'!$D142)</f>
        <v>0</v>
      </c>
      <c r="K142" s="21">
        <f>SUM(E$3:E141)+H142</f>
        <v>0.23281685565050228</v>
      </c>
      <c r="L142" s="21">
        <f>SUM(F$3:F141)+I142</f>
        <v>0.22574501506387881</v>
      </c>
      <c r="M142" s="21">
        <f>SUM(G$3:G141)+J142</f>
        <v>0</v>
      </c>
      <c r="N142" s="21"/>
      <c r="O142" s="21"/>
      <c r="P142" s="21"/>
      <c r="Q142" s="19">
        <f t="shared" si="12"/>
        <v>5.4203688274986818E-2</v>
      </c>
      <c r="R142" s="19">
        <f t="shared" si="12"/>
        <v>5.0960811826190874E-2</v>
      </c>
      <c r="S142" s="19">
        <f t="shared" si="12"/>
        <v>0</v>
      </c>
      <c r="T142" s="19">
        <f t="shared" si="13"/>
        <v>5.2557244585947537E-2</v>
      </c>
      <c r="U142" s="19">
        <f t="shared" si="14"/>
        <v>0</v>
      </c>
      <c r="V142" s="19">
        <f t="shared" si="15"/>
        <v>0</v>
      </c>
    </row>
    <row r="143" spans="1:22" x14ac:dyDescent="0.25">
      <c r="A143" s="26">
        <f>Wellpath!E143</f>
        <v>4020</v>
      </c>
      <c r="B143" s="22">
        <v>0</v>
      </c>
      <c r="C143" s="22">
        <v>0</v>
      </c>
      <c r="D143" s="22">
        <f t="shared" si="11"/>
        <v>4.7931219674804699E-5</v>
      </c>
      <c r="E143" s="20">
        <f>Model!$W$29*((drdp!B143+drdp!K143)*'DBH-OI'!$B143+(drdp!E143+drdp!N143)*'DBH-OI'!$C143+(drdp!H143+drdp!Q143)*'DBH-OI'!$D143)</f>
        <v>1.2590694636166284E-3</v>
      </c>
      <c r="F143" s="20">
        <f>Model!$W$29*((drdp!C143+drdp!L143)*'DBH-OI'!$B143+(drdp!F143+drdp!O143)*'DBH-OI'!$C143+(drdp!I143+drdp!R143)*'DBH-OI'!$D143)</f>
        <v>-5.4536290057033187E-3</v>
      </c>
      <c r="G143" s="20">
        <f>Model!$W$29*((drdp!D143+drdp!M143)*'DBH-OI'!$B143+(drdp!G143+drdp!P143)*'DBH-OI'!$C143+(drdp!J143+drdp!S143)*'DBH-OI'!$D143)</f>
        <v>0</v>
      </c>
      <c r="H143" s="18">
        <f>Model!$W$29*((drdp!B143)*'DBH-OI'!$B143+(drdp!E143)*'DBH-OI'!$C143+(drdp!H143)*'DBH-OI'!$D143)</f>
        <v>9.4430209771247131E-4</v>
      </c>
      <c r="I143" s="18">
        <f>Model!$W$29*((drdp!C143)*'DBH-OI'!$B143+(drdp!F143)*'DBH-OI'!$C143+(drdp!I143)*'DBH-OI'!$D143)</f>
        <v>-4.0902217542774892E-3</v>
      </c>
      <c r="J143" s="18">
        <f>Model!$W$29*((drdp!D143)*'DBH-OI'!$B143+(drdp!G143)*'DBH-OI'!$C143+(drdp!J143)*'DBH-OI'!$D143)</f>
        <v>0</v>
      </c>
      <c r="K143" s="21">
        <f>SUM(E$3:E142)+H143</f>
        <v>0.23470545984592722</v>
      </c>
      <c r="L143" s="21">
        <f>SUM(F$3:F142)+I143</f>
        <v>0.21756457155532383</v>
      </c>
      <c r="M143" s="21">
        <f>SUM(G$3:G142)+J143</f>
        <v>0</v>
      </c>
      <c r="N143" s="21"/>
      <c r="O143" s="21"/>
      <c r="P143" s="21"/>
      <c r="Q143" s="19">
        <f t="shared" si="12"/>
        <v>5.5086652881488153E-2</v>
      </c>
      <c r="R143" s="19">
        <f t="shared" si="12"/>
        <v>4.7334342796051622E-2</v>
      </c>
      <c r="S143" s="19">
        <f t="shared" si="12"/>
        <v>0</v>
      </c>
      <c r="T143" s="19">
        <f t="shared" si="13"/>
        <v>5.1063592813074418E-2</v>
      </c>
      <c r="U143" s="19">
        <f t="shared" si="14"/>
        <v>0</v>
      </c>
      <c r="V143" s="19">
        <f t="shared" si="15"/>
        <v>0</v>
      </c>
    </row>
    <row r="144" spans="1:22" x14ac:dyDescent="0.25">
      <c r="A144" s="26">
        <f>Wellpath!E144</f>
        <v>4030</v>
      </c>
      <c r="B144" s="22">
        <v>0</v>
      </c>
      <c r="C144" s="22">
        <v>0</v>
      </c>
      <c r="D144" s="22">
        <f t="shared" si="11"/>
        <v>4.7931219674804699E-5</v>
      </c>
      <c r="E144" s="20">
        <f>Model!$W$29*((drdp!B144+drdp!K144)*'DBH-OI'!$B144+(drdp!E144+drdp!N144)*'DBH-OI'!$C144+(drdp!H144+drdp!Q144)*'DBH-OI'!$D144)</f>
        <v>-0.12653648109347118</v>
      </c>
      <c r="F144" s="20">
        <f>Model!$W$29*((drdp!C144+drdp!L144)*'DBH-OI'!$B144+(drdp!F144+drdp!O144)*'DBH-OI'!$C144+(drdp!I144+drdp!R144)*'DBH-OI'!$D144)</f>
        <v>0.5480897150731836</v>
      </c>
      <c r="G144" s="20">
        <f>Model!$W$29*((drdp!D144+drdp!M144)*'DBH-OI'!$B144+(drdp!G144+drdp!P144)*'DBH-OI'!$C144+(drdp!J144+drdp!S144)*'DBH-OI'!$D144)</f>
        <v>0</v>
      </c>
      <c r="H144" s="18">
        <f>Model!$W$29*((drdp!B144)*'DBH-OI'!$B144+(drdp!E144)*'DBH-OI'!$C144+(drdp!H144)*'DBH-OI'!$D144)</f>
        <v>3.147673659041571E-4</v>
      </c>
      <c r="I144" s="18">
        <f>Model!$W$29*((drdp!C144)*'DBH-OI'!$B144+(drdp!F144)*'DBH-OI'!$C144+(drdp!I144)*'DBH-OI'!$D144)</f>
        <v>-1.3634072514258297E-3</v>
      </c>
      <c r="J144" s="18">
        <f>Model!$W$29*((drdp!D144)*'DBH-OI'!$B144+(drdp!G144)*'DBH-OI'!$C144+(drdp!J144)*'DBH-OI'!$D144)</f>
        <v>0</v>
      </c>
      <c r="K144" s="21">
        <f>SUM(E$3:E143)+H144</f>
        <v>0.23533499457773552</v>
      </c>
      <c r="L144" s="21">
        <f>SUM(F$3:F143)+I144</f>
        <v>0.21483775705247216</v>
      </c>
      <c r="M144" s="21">
        <f>SUM(G$3:G143)+J144</f>
        <v>0</v>
      </c>
      <c r="N144" s="21"/>
      <c r="O144" s="21"/>
      <c r="P144" s="21"/>
      <c r="Q144" s="19">
        <f t="shared" si="12"/>
        <v>5.5382559672902808E-2</v>
      </c>
      <c r="R144" s="19">
        <f t="shared" si="12"/>
        <v>4.6155261855337047E-2</v>
      </c>
      <c r="S144" s="19">
        <f t="shared" si="12"/>
        <v>0</v>
      </c>
      <c r="T144" s="19">
        <f t="shared" si="13"/>
        <v>5.0558842391036397E-2</v>
      </c>
      <c r="U144" s="19">
        <f t="shared" si="14"/>
        <v>0</v>
      </c>
      <c r="V144" s="19">
        <f t="shared" si="15"/>
        <v>0</v>
      </c>
    </row>
    <row r="145" spans="1:22" x14ac:dyDescent="0.25">
      <c r="A145" s="26">
        <f>Wellpath!E145</f>
        <v>0</v>
      </c>
      <c r="B145" s="22">
        <v>0</v>
      </c>
      <c r="C145" s="22">
        <v>0</v>
      </c>
      <c r="D145" s="22">
        <f t="shared" si="11"/>
        <v>4.7931219674804699E-5</v>
      </c>
      <c r="E145" s="20">
        <f>Model!$W$29*((drdp!B145+drdp!K145)*'DBH-OI'!$B145+(drdp!E145+drdp!N145)*'DBH-OI'!$C145+(drdp!H145+drdp!Q145)*'DBH-OI'!$D145)</f>
        <v>0</v>
      </c>
      <c r="F145" s="20">
        <f>Model!$W$29*((drdp!C145+drdp!L145)*'DBH-OI'!$B145+(drdp!F145+drdp!O145)*'DBH-OI'!$C145+(drdp!I145+drdp!R145)*'DBH-OI'!$D145)</f>
        <v>0</v>
      </c>
      <c r="G145" s="20">
        <f>Model!$W$29*((drdp!D145+drdp!M145)*'DBH-OI'!$B145+(drdp!G145+drdp!P145)*'DBH-OI'!$C145+(drdp!J145+drdp!S145)*'DBH-OI'!$D145)</f>
        <v>0</v>
      </c>
      <c r="H145" s="18">
        <f>Model!$W$29*((drdp!B145)*'DBH-OI'!$B145+(drdp!E145)*'DBH-OI'!$C145+(drdp!H145)*'DBH-OI'!$D145)</f>
        <v>0</v>
      </c>
      <c r="I145" s="18">
        <f>Model!$W$29*((drdp!C145)*'DBH-OI'!$B145+(drdp!F145)*'DBH-OI'!$C145+(drdp!I145)*'DBH-OI'!$D145)</f>
        <v>0</v>
      </c>
      <c r="J145" s="18">
        <f>Model!$W$29*((drdp!D145)*'DBH-OI'!$B145+(drdp!G145)*'DBH-OI'!$C145+(drdp!J145)*'DBH-OI'!$D145)</f>
        <v>0</v>
      </c>
      <c r="K145" s="21">
        <f>SUM(E$3:E144)+H145</f>
        <v>0.10848374611836017</v>
      </c>
      <c r="L145" s="21">
        <f>SUM(F$3:F144)+I145</f>
        <v>0.76429087937708162</v>
      </c>
      <c r="M145" s="21">
        <f>SUM(G$3:G144)+J145</f>
        <v>0</v>
      </c>
      <c r="N145" s="21"/>
      <c r="O145" s="21"/>
      <c r="P145" s="21"/>
      <c r="Q145" s="19">
        <f t="shared" si="12"/>
        <v>1.1768723171872827E-2</v>
      </c>
      <c r="R145" s="19">
        <f t="shared" si="12"/>
        <v>0.58414054829899276</v>
      </c>
      <c r="S145" s="19">
        <f t="shared" si="12"/>
        <v>0</v>
      </c>
      <c r="T145" s="19">
        <f t="shared" si="13"/>
        <v>8.2913137718921559E-2</v>
      </c>
      <c r="U145" s="19">
        <f t="shared" si="14"/>
        <v>0</v>
      </c>
      <c r="V145" s="19">
        <f t="shared" si="15"/>
        <v>0</v>
      </c>
    </row>
    <row r="146" spans="1:22" x14ac:dyDescent="0.25">
      <c r="A146" s="26">
        <f>Wellpath!E146</f>
        <v>0</v>
      </c>
      <c r="B146" s="22">
        <v>0</v>
      </c>
      <c r="C146" s="22">
        <v>0</v>
      </c>
      <c r="D146" s="22">
        <f t="shared" si="11"/>
        <v>4.7931219674804699E-5</v>
      </c>
      <c r="E146" s="20">
        <f>Model!$W$29*((drdp!B146+drdp!K146)*'DBH-OI'!$B146+(drdp!E146+drdp!N146)*'DBH-OI'!$C146+(drdp!H146+drdp!Q146)*'DBH-OI'!$D146)</f>
        <v>0</v>
      </c>
      <c r="F146" s="20">
        <f>Model!$W$29*((drdp!C146+drdp!L146)*'DBH-OI'!$B146+(drdp!F146+drdp!O146)*'DBH-OI'!$C146+(drdp!I146+drdp!R146)*'DBH-OI'!$D146)</f>
        <v>0</v>
      </c>
      <c r="G146" s="20">
        <f>Model!$W$29*((drdp!D146+drdp!M146)*'DBH-OI'!$B146+(drdp!G146+drdp!P146)*'DBH-OI'!$C146+(drdp!J146+drdp!S146)*'DBH-OI'!$D146)</f>
        <v>0</v>
      </c>
      <c r="H146" s="18">
        <f>Model!$W$29*((drdp!B146)*'DBH-OI'!$B146+(drdp!E146)*'DBH-OI'!$C146+(drdp!H146)*'DBH-OI'!$D146)</f>
        <v>0</v>
      </c>
      <c r="I146" s="18">
        <f>Model!$W$29*((drdp!C146)*'DBH-OI'!$B146+(drdp!F146)*'DBH-OI'!$C146+(drdp!I146)*'DBH-OI'!$D146)</f>
        <v>0</v>
      </c>
      <c r="J146" s="18">
        <f>Model!$W$29*((drdp!D146)*'DBH-OI'!$B146+(drdp!G146)*'DBH-OI'!$C146+(drdp!J146)*'DBH-OI'!$D146)</f>
        <v>0</v>
      </c>
      <c r="K146" s="21">
        <f>SUM(E$3:E145)+H146</f>
        <v>0.10848374611836017</v>
      </c>
      <c r="L146" s="21">
        <f>SUM(F$3:F145)+I146</f>
        <v>0.76429087937708162</v>
      </c>
      <c r="M146" s="21">
        <f>SUM(G$3:G145)+J146</f>
        <v>0</v>
      </c>
      <c r="N146" s="21"/>
      <c r="O146" s="21"/>
      <c r="P146" s="21"/>
      <c r="Q146" s="19">
        <f t="shared" si="12"/>
        <v>1.1768723171872827E-2</v>
      </c>
      <c r="R146" s="19">
        <f t="shared" si="12"/>
        <v>0.58414054829899276</v>
      </c>
      <c r="S146" s="19">
        <f t="shared" si="12"/>
        <v>0</v>
      </c>
      <c r="T146" s="19">
        <f t="shared" si="13"/>
        <v>8.2913137718921559E-2</v>
      </c>
      <c r="U146" s="19">
        <f t="shared" si="14"/>
        <v>0</v>
      </c>
      <c r="V146" s="19">
        <f t="shared" si="15"/>
        <v>0</v>
      </c>
    </row>
    <row r="147" spans="1:22" x14ac:dyDescent="0.25">
      <c r="A147" s="26">
        <f>Wellpath!E147</f>
        <v>0</v>
      </c>
      <c r="B147" s="22">
        <v>0</v>
      </c>
      <c r="C147" s="22">
        <v>0</v>
      </c>
      <c r="D147" s="22">
        <f t="shared" si="11"/>
        <v>4.7931219674804699E-5</v>
      </c>
      <c r="E147" s="20">
        <f>Model!$W$29*((drdp!B147+drdp!K147)*'DBH-OI'!$B147+(drdp!E147+drdp!N147)*'DBH-OI'!$C147+(drdp!H147+drdp!Q147)*'DBH-OI'!$D147)</f>
        <v>0</v>
      </c>
      <c r="F147" s="20">
        <f>Model!$W$29*((drdp!C147+drdp!L147)*'DBH-OI'!$B147+(drdp!F147+drdp!O147)*'DBH-OI'!$C147+(drdp!I147+drdp!R147)*'DBH-OI'!$D147)</f>
        <v>0</v>
      </c>
      <c r="G147" s="20">
        <f>Model!$W$29*((drdp!D147+drdp!M147)*'DBH-OI'!$B147+(drdp!G147+drdp!P147)*'DBH-OI'!$C147+(drdp!J147+drdp!S147)*'DBH-OI'!$D147)</f>
        <v>0</v>
      </c>
      <c r="H147" s="18">
        <f>Model!$W$29*((drdp!B147)*'DBH-OI'!$B147+(drdp!E147)*'DBH-OI'!$C147+(drdp!H147)*'DBH-OI'!$D147)</f>
        <v>0</v>
      </c>
      <c r="I147" s="18">
        <f>Model!$W$29*((drdp!C147)*'DBH-OI'!$B147+(drdp!F147)*'DBH-OI'!$C147+(drdp!I147)*'DBH-OI'!$D147)</f>
        <v>0</v>
      </c>
      <c r="J147" s="18">
        <f>Model!$W$29*((drdp!D147)*'DBH-OI'!$B147+(drdp!G147)*'DBH-OI'!$C147+(drdp!J147)*'DBH-OI'!$D147)</f>
        <v>0</v>
      </c>
      <c r="K147" s="21">
        <f>SUM(E$3:E146)+H147</f>
        <v>0.10848374611836017</v>
      </c>
      <c r="L147" s="21">
        <f>SUM(F$3:F146)+I147</f>
        <v>0.76429087937708162</v>
      </c>
      <c r="M147" s="21">
        <f>SUM(G$3:G146)+J147</f>
        <v>0</v>
      </c>
      <c r="N147" s="21"/>
      <c r="O147" s="21"/>
      <c r="P147" s="21"/>
      <c r="Q147" s="19">
        <f t="shared" si="12"/>
        <v>1.1768723171872827E-2</v>
      </c>
      <c r="R147" s="19">
        <f t="shared" si="12"/>
        <v>0.58414054829899276</v>
      </c>
      <c r="S147" s="19">
        <f t="shared" si="12"/>
        <v>0</v>
      </c>
      <c r="T147" s="19">
        <f t="shared" si="13"/>
        <v>8.2913137718921559E-2</v>
      </c>
      <c r="U147" s="19">
        <f t="shared" si="14"/>
        <v>0</v>
      </c>
      <c r="V147" s="19">
        <f t="shared" si="15"/>
        <v>0</v>
      </c>
    </row>
    <row r="148" spans="1:22" x14ac:dyDescent="0.25">
      <c r="A148" s="26">
        <f>Wellpath!E148</f>
        <v>0</v>
      </c>
      <c r="B148" s="22">
        <v>0</v>
      </c>
      <c r="C148" s="22">
        <v>0</v>
      </c>
      <c r="D148" s="22">
        <f t="shared" si="11"/>
        <v>4.7931219674804699E-5</v>
      </c>
      <c r="E148" s="20">
        <f>Model!$W$29*((drdp!B148+drdp!K148)*'DBH-OI'!$B148+(drdp!E148+drdp!N148)*'DBH-OI'!$C148+(drdp!H148+drdp!Q148)*'DBH-OI'!$D148)</f>
        <v>0</v>
      </c>
      <c r="F148" s="20">
        <f>Model!$W$29*((drdp!C148+drdp!L148)*'DBH-OI'!$B148+(drdp!F148+drdp!O148)*'DBH-OI'!$C148+(drdp!I148+drdp!R148)*'DBH-OI'!$D148)</f>
        <v>0</v>
      </c>
      <c r="G148" s="20">
        <f>Model!$W$29*((drdp!D148+drdp!M148)*'DBH-OI'!$B148+(drdp!G148+drdp!P148)*'DBH-OI'!$C148+(drdp!J148+drdp!S148)*'DBH-OI'!$D148)</f>
        <v>0</v>
      </c>
      <c r="H148" s="18">
        <f>Model!$W$29*((drdp!B148)*'DBH-OI'!$B148+(drdp!E148)*'DBH-OI'!$C148+(drdp!H148)*'DBH-OI'!$D148)</f>
        <v>0</v>
      </c>
      <c r="I148" s="18">
        <f>Model!$W$29*((drdp!C148)*'DBH-OI'!$B148+(drdp!F148)*'DBH-OI'!$C148+(drdp!I148)*'DBH-OI'!$D148)</f>
        <v>0</v>
      </c>
      <c r="J148" s="18">
        <f>Model!$W$29*((drdp!D148)*'DBH-OI'!$B148+(drdp!G148)*'DBH-OI'!$C148+(drdp!J148)*'DBH-OI'!$D148)</f>
        <v>0</v>
      </c>
      <c r="K148" s="21">
        <f>SUM(E$3:E147)+H148</f>
        <v>0.10848374611836017</v>
      </c>
      <c r="L148" s="21">
        <f>SUM(F$3:F147)+I148</f>
        <v>0.76429087937708162</v>
      </c>
      <c r="M148" s="21">
        <f>SUM(G$3:G147)+J148</f>
        <v>0</v>
      </c>
      <c r="N148" s="21"/>
      <c r="O148" s="21"/>
      <c r="P148" s="21"/>
      <c r="Q148" s="19">
        <f t="shared" ref="Q148:S211" si="16">K148^2</f>
        <v>1.1768723171872827E-2</v>
      </c>
      <c r="R148" s="19">
        <f t="shared" si="16"/>
        <v>0.58414054829899276</v>
      </c>
      <c r="S148" s="19">
        <f t="shared" si="16"/>
        <v>0</v>
      </c>
      <c r="T148" s="19">
        <f t="shared" si="13"/>
        <v>8.2913137718921559E-2</v>
      </c>
      <c r="U148" s="19">
        <f t="shared" si="14"/>
        <v>0</v>
      </c>
      <c r="V148" s="19">
        <f t="shared" si="15"/>
        <v>0</v>
      </c>
    </row>
    <row r="149" spans="1:22" x14ac:dyDescent="0.25">
      <c r="A149" s="26">
        <f>Wellpath!E149</f>
        <v>0</v>
      </c>
      <c r="B149" s="22">
        <v>0</v>
      </c>
      <c r="C149" s="22">
        <v>0</v>
      </c>
      <c r="D149" s="22">
        <f t="shared" si="11"/>
        <v>4.7931219674804699E-5</v>
      </c>
      <c r="E149" s="20">
        <f>Model!$W$29*((drdp!B149+drdp!K149)*'DBH-OI'!$B149+(drdp!E149+drdp!N149)*'DBH-OI'!$C149+(drdp!H149+drdp!Q149)*'DBH-OI'!$D149)</f>
        <v>0</v>
      </c>
      <c r="F149" s="20">
        <f>Model!$W$29*((drdp!C149+drdp!L149)*'DBH-OI'!$B149+(drdp!F149+drdp!O149)*'DBH-OI'!$C149+(drdp!I149+drdp!R149)*'DBH-OI'!$D149)</f>
        <v>0</v>
      </c>
      <c r="G149" s="20">
        <f>Model!$W$29*((drdp!D149+drdp!M149)*'DBH-OI'!$B149+(drdp!G149+drdp!P149)*'DBH-OI'!$C149+(drdp!J149+drdp!S149)*'DBH-OI'!$D149)</f>
        <v>0</v>
      </c>
      <c r="H149" s="18">
        <f>Model!$W$29*((drdp!B149)*'DBH-OI'!$B149+(drdp!E149)*'DBH-OI'!$C149+(drdp!H149)*'DBH-OI'!$D149)</f>
        <v>0</v>
      </c>
      <c r="I149" s="18">
        <f>Model!$W$29*((drdp!C149)*'DBH-OI'!$B149+(drdp!F149)*'DBH-OI'!$C149+(drdp!I149)*'DBH-OI'!$D149)</f>
        <v>0</v>
      </c>
      <c r="J149" s="18">
        <f>Model!$W$29*((drdp!D149)*'DBH-OI'!$B149+(drdp!G149)*'DBH-OI'!$C149+(drdp!J149)*'DBH-OI'!$D149)</f>
        <v>0</v>
      </c>
      <c r="K149" s="21">
        <f>SUM(E$3:E148)+H149</f>
        <v>0.10848374611836017</v>
      </c>
      <c r="L149" s="21">
        <f>SUM(F$3:F148)+I149</f>
        <v>0.76429087937708162</v>
      </c>
      <c r="M149" s="21">
        <f>SUM(G$3:G148)+J149</f>
        <v>0</v>
      </c>
      <c r="N149" s="21"/>
      <c r="O149" s="21"/>
      <c r="P149" s="21"/>
      <c r="Q149" s="19">
        <f t="shared" si="16"/>
        <v>1.1768723171872827E-2</v>
      </c>
      <c r="R149" s="19">
        <f t="shared" si="16"/>
        <v>0.58414054829899276</v>
      </c>
      <c r="S149" s="19">
        <f t="shared" si="16"/>
        <v>0</v>
      </c>
      <c r="T149" s="19">
        <f t="shared" si="13"/>
        <v>8.2913137718921559E-2</v>
      </c>
      <c r="U149" s="19">
        <f t="shared" si="14"/>
        <v>0</v>
      </c>
      <c r="V149" s="19">
        <f t="shared" si="15"/>
        <v>0</v>
      </c>
    </row>
    <row r="150" spans="1:22" x14ac:dyDescent="0.25">
      <c r="A150" s="26">
        <f>Wellpath!E150</f>
        <v>0</v>
      </c>
      <c r="B150" s="22">
        <v>0</v>
      </c>
      <c r="C150" s="22">
        <v>0</v>
      </c>
      <c r="D150" s="22">
        <f t="shared" si="11"/>
        <v>4.7931219674804699E-5</v>
      </c>
      <c r="E150" s="20">
        <f>Model!$W$29*((drdp!B150+drdp!K150)*'DBH-OI'!$B150+(drdp!E150+drdp!N150)*'DBH-OI'!$C150+(drdp!H150+drdp!Q150)*'DBH-OI'!$D150)</f>
        <v>0</v>
      </c>
      <c r="F150" s="20">
        <f>Model!$W$29*((drdp!C150+drdp!L150)*'DBH-OI'!$B150+(drdp!F150+drdp!O150)*'DBH-OI'!$C150+(drdp!I150+drdp!R150)*'DBH-OI'!$D150)</f>
        <v>0</v>
      </c>
      <c r="G150" s="20">
        <f>Model!$W$29*((drdp!D150+drdp!M150)*'DBH-OI'!$B150+(drdp!G150+drdp!P150)*'DBH-OI'!$C150+(drdp!J150+drdp!S150)*'DBH-OI'!$D150)</f>
        <v>0</v>
      </c>
      <c r="H150" s="18">
        <f>Model!$W$29*((drdp!B150)*'DBH-OI'!$B150+(drdp!E150)*'DBH-OI'!$C150+(drdp!H150)*'DBH-OI'!$D150)</f>
        <v>0</v>
      </c>
      <c r="I150" s="18">
        <f>Model!$W$29*((drdp!C150)*'DBH-OI'!$B150+(drdp!F150)*'DBH-OI'!$C150+(drdp!I150)*'DBH-OI'!$D150)</f>
        <v>0</v>
      </c>
      <c r="J150" s="18">
        <f>Model!$W$29*((drdp!D150)*'DBH-OI'!$B150+(drdp!G150)*'DBH-OI'!$C150+(drdp!J150)*'DBH-OI'!$D150)</f>
        <v>0</v>
      </c>
      <c r="K150" s="21">
        <f>SUM(E$3:E149)+H150</f>
        <v>0.10848374611836017</v>
      </c>
      <c r="L150" s="21">
        <f>SUM(F$3:F149)+I150</f>
        <v>0.76429087937708162</v>
      </c>
      <c r="M150" s="21">
        <f>SUM(G$3:G149)+J150</f>
        <v>0</v>
      </c>
      <c r="N150" s="21"/>
      <c r="O150" s="21"/>
      <c r="P150" s="21"/>
      <c r="Q150" s="19">
        <f t="shared" si="16"/>
        <v>1.1768723171872827E-2</v>
      </c>
      <c r="R150" s="19">
        <f t="shared" si="16"/>
        <v>0.58414054829899276</v>
      </c>
      <c r="S150" s="19">
        <f t="shared" si="16"/>
        <v>0</v>
      </c>
      <c r="T150" s="19">
        <f t="shared" si="13"/>
        <v>8.2913137718921559E-2</v>
      </c>
      <c r="U150" s="19">
        <f t="shared" si="14"/>
        <v>0</v>
      </c>
      <c r="V150" s="19">
        <f t="shared" si="15"/>
        <v>0</v>
      </c>
    </row>
    <row r="151" spans="1:22" x14ac:dyDescent="0.25">
      <c r="A151" s="26">
        <f>Wellpath!E151</f>
        <v>0</v>
      </c>
      <c r="B151" s="22">
        <v>0</v>
      </c>
      <c r="C151" s="22">
        <v>0</v>
      </c>
      <c r="D151" s="22">
        <f t="shared" si="11"/>
        <v>4.7931219674804699E-5</v>
      </c>
      <c r="E151" s="20">
        <f>Model!$W$29*((drdp!B151+drdp!K151)*'DBH-OI'!$B151+(drdp!E151+drdp!N151)*'DBH-OI'!$C151+(drdp!H151+drdp!Q151)*'DBH-OI'!$D151)</f>
        <v>0</v>
      </c>
      <c r="F151" s="20">
        <f>Model!$W$29*((drdp!C151+drdp!L151)*'DBH-OI'!$B151+(drdp!F151+drdp!O151)*'DBH-OI'!$C151+(drdp!I151+drdp!R151)*'DBH-OI'!$D151)</f>
        <v>0</v>
      </c>
      <c r="G151" s="20">
        <f>Model!$W$29*((drdp!D151+drdp!M151)*'DBH-OI'!$B151+(drdp!G151+drdp!P151)*'DBH-OI'!$C151+(drdp!J151+drdp!S151)*'DBH-OI'!$D151)</f>
        <v>0</v>
      </c>
      <c r="H151" s="18">
        <f>Model!$W$29*((drdp!B151)*'DBH-OI'!$B151+(drdp!E151)*'DBH-OI'!$C151+(drdp!H151)*'DBH-OI'!$D151)</f>
        <v>0</v>
      </c>
      <c r="I151" s="18">
        <f>Model!$W$29*((drdp!C151)*'DBH-OI'!$B151+(drdp!F151)*'DBH-OI'!$C151+(drdp!I151)*'DBH-OI'!$D151)</f>
        <v>0</v>
      </c>
      <c r="J151" s="18">
        <f>Model!$W$29*((drdp!D151)*'DBH-OI'!$B151+(drdp!G151)*'DBH-OI'!$C151+(drdp!J151)*'DBH-OI'!$D151)</f>
        <v>0</v>
      </c>
      <c r="K151" s="21">
        <f>SUM(E$3:E150)+H151</f>
        <v>0.10848374611836017</v>
      </c>
      <c r="L151" s="21">
        <f>SUM(F$3:F150)+I151</f>
        <v>0.76429087937708162</v>
      </c>
      <c r="M151" s="21">
        <f>SUM(G$3:G150)+J151</f>
        <v>0</v>
      </c>
      <c r="N151" s="21"/>
      <c r="O151" s="21"/>
      <c r="P151" s="21"/>
      <c r="Q151" s="19">
        <f t="shared" si="16"/>
        <v>1.1768723171872827E-2</v>
      </c>
      <c r="R151" s="19">
        <f t="shared" si="16"/>
        <v>0.58414054829899276</v>
      </c>
      <c r="S151" s="19">
        <f t="shared" si="16"/>
        <v>0</v>
      </c>
      <c r="T151" s="19">
        <f t="shared" si="13"/>
        <v>8.2913137718921559E-2</v>
      </c>
      <c r="U151" s="19">
        <f t="shared" si="14"/>
        <v>0</v>
      </c>
      <c r="V151" s="19">
        <f t="shared" si="15"/>
        <v>0</v>
      </c>
    </row>
    <row r="152" spans="1:22" x14ac:dyDescent="0.25">
      <c r="A152" s="26">
        <f>Wellpath!E152</f>
        <v>0</v>
      </c>
      <c r="B152" s="22">
        <v>0</v>
      </c>
      <c r="C152" s="22">
        <v>0</v>
      </c>
      <c r="D152" s="22">
        <f t="shared" si="11"/>
        <v>4.7931219674804699E-5</v>
      </c>
      <c r="E152" s="20">
        <f>Model!$W$29*((drdp!B152+drdp!K152)*'DBH-OI'!$B152+(drdp!E152+drdp!N152)*'DBH-OI'!$C152+(drdp!H152+drdp!Q152)*'DBH-OI'!$D152)</f>
        <v>0</v>
      </c>
      <c r="F152" s="20">
        <f>Model!$W$29*((drdp!C152+drdp!L152)*'DBH-OI'!$B152+(drdp!F152+drdp!O152)*'DBH-OI'!$C152+(drdp!I152+drdp!R152)*'DBH-OI'!$D152)</f>
        <v>0</v>
      </c>
      <c r="G152" s="20">
        <f>Model!$W$29*((drdp!D152+drdp!M152)*'DBH-OI'!$B152+(drdp!G152+drdp!P152)*'DBH-OI'!$C152+(drdp!J152+drdp!S152)*'DBH-OI'!$D152)</f>
        <v>0</v>
      </c>
      <c r="H152" s="18">
        <f>Model!$W$29*((drdp!B152)*'DBH-OI'!$B152+(drdp!E152)*'DBH-OI'!$C152+(drdp!H152)*'DBH-OI'!$D152)</f>
        <v>0</v>
      </c>
      <c r="I152" s="18">
        <f>Model!$W$29*((drdp!C152)*'DBH-OI'!$B152+(drdp!F152)*'DBH-OI'!$C152+(drdp!I152)*'DBH-OI'!$D152)</f>
        <v>0</v>
      </c>
      <c r="J152" s="18">
        <f>Model!$W$29*((drdp!D152)*'DBH-OI'!$B152+(drdp!G152)*'DBH-OI'!$C152+(drdp!J152)*'DBH-OI'!$D152)</f>
        <v>0</v>
      </c>
      <c r="K152" s="21">
        <f>SUM(E$3:E151)+H152</f>
        <v>0.10848374611836017</v>
      </c>
      <c r="L152" s="21">
        <f>SUM(F$3:F151)+I152</f>
        <v>0.76429087937708162</v>
      </c>
      <c r="M152" s="21">
        <f>SUM(G$3:G151)+J152</f>
        <v>0</v>
      </c>
      <c r="N152" s="21"/>
      <c r="O152" s="21"/>
      <c r="P152" s="21"/>
      <c r="Q152" s="19">
        <f t="shared" si="16"/>
        <v>1.1768723171872827E-2</v>
      </c>
      <c r="R152" s="19">
        <f t="shared" si="16"/>
        <v>0.58414054829899276</v>
      </c>
      <c r="S152" s="19">
        <f t="shared" si="16"/>
        <v>0</v>
      </c>
      <c r="T152" s="19">
        <f t="shared" si="13"/>
        <v>8.2913137718921559E-2</v>
      </c>
      <c r="U152" s="19">
        <f t="shared" si="14"/>
        <v>0</v>
      </c>
      <c r="V152" s="19">
        <f t="shared" si="15"/>
        <v>0</v>
      </c>
    </row>
    <row r="153" spans="1:22" x14ac:dyDescent="0.25">
      <c r="A153" s="26">
        <f>Wellpath!E153</f>
        <v>0</v>
      </c>
      <c r="B153" s="22">
        <v>0</v>
      </c>
      <c r="C153" s="22">
        <v>0</v>
      </c>
      <c r="D153" s="22">
        <f t="shared" si="11"/>
        <v>4.7931219674804699E-5</v>
      </c>
      <c r="E153" s="20">
        <f>Model!$W$29*((drdp!B153+drdp!K153)*'DBH-OI'!$B153+(drdp!E153+drdp!N153)*'DBH-OI'!$C153+(drdp!H153+drdp!Q153)*'DBH-OI'!$D153)</f>
        <v>0</v>
      </c>
      <c r="F153" s="20">
        <f>Model!$W$29*((drdp!C153+drdp!L153)*'DBH-OI'!$B153+(drdp!F153+drdp!O153)*'DBH-OI'!$C153+(drdp!I153+drdp!R153)*'DBH-OI'!$D153)</f>
        <v>0</v>
      </c>
      <c r="G153" s="20">
        <f>Model!$W$29*((drdp!D153+drdp!M153)*'DBH-OI'!$B153+(drdp!G153+drdp!P153)*'DBH-OI'!$C153+(drdp!J153+drdp!S153)*'DBH-OI'!$D153)</f>
        <v>0</v>
      </c>
      <c r="H153" s="18">
        <f>Model!$W$29*((drdp!B153)*'DBH-OI'!$B153+(drdp!E153)*'DBH-OI'!$C153+(drdp!H153)*'DBH-OI'!$D153)</f>
        <v>0</v>
      </c>
      <c r="I153" s="18">
        <f>Model!$W$29*((drdp!C153)*'DBH-OI'!$B153+(drdp!F153)*'DBH-OI'!$C153+(drdp!I153)*'DBH-OI'!$D153)</f>
        <v>0</v>
      </c>
      <c r="J153" s="18">
        <f>Model!$W$29*((drdp!D153)*'DBH-OI'!$B153+(drdp!G153)*'DBH-OI'!$C153+(drdp!J153)*'DBH-OI'!$D153)</f>
        <v>0</v>
      </c>
      <c r="K153" s="21">
        <f>SUM(E$3:E152)+H153</f>
        <v>0.10848374611836017</v>
      </c>
      <c r="L153" s="21">
        <f>SUM(F$3:F152)+I153</f>
        <v>0.76429087937708162</v>
      </c>
      <c r="M153" s="21">
        <f>SUM(G$3:G152)+J153</f>
        <v>0</v>
      </c>
      <c r="N153" s="21"/>
      <c r="O153" s="21"/>
      <c r="P153" s="21"/>
      <c r="Q153" s="19">
        <f t="shared" si="16"/>
        <v>1.1768723171872827E-2</v>
      </c>
      <c r="R153" s="19">
        <f t="shared" si="16"/>
        <v>0.58414054829899276</v>
      </c>
      <c r="S153" s="19">
        <f t="shared" si="16"/>
        <v>0</v>
      </c>
      <c r="T153" s="19">
        <f t="shared" si="13"/>
        <v>8.2913137718921559E-2</v>
      </c>
      <c r="U153" s="19">
        <f t="shared" si="14"/>
        <v>0</v>
      </c>
      <c r="V153" s="19">
        <f t="shared" si="15"/>
        <v>0</v>
      </c>
    </row>
    <row r="154" spans="1:22" x14ac:dyDescent="0.25">
      <c r="A154" s="26">
        <f>Wellpath!E154</f>
        <v>0</v>
      </c>
      <c r="B154" s="22">
        <v>0</v>
      </c>
      <c r="C154" s="22">
        <v>0</v>
      </c>
      <c r="D154" s="22">
        <f t="shared" si="11"/>
        <v>4.7931219674804699E-5</v>
      </c>
      <c r="E154" s="20">
        <f>Model!$W$29*((drdp!B154+drdp!K154)*'DBH-OI'!$B154+(drdp!E154+drdp!N154)*'DBH-OI'!$C154+(drdp!H154+drdp!Q154)*'DBH-OI'!$D154)</f>
        <v>0</v>
      </c>
      <c r="F154" s="20">
        <f>Model!$W$29*((drdp!C154+drdp!L154)*'DBH-OI'!$B154+(drdp!F154+drdp!O154)*'DBH-OI'!$C154+(drdp!I154+drdp!R154)*'DBH-OI'!$D154)</f>
        <v>0</v>
      </c>
      <c r="G154" s="20">
        <f>Model!$W$29*((drdp!D154+drdp!M154)*'DBH-OI'!$B154+(drdp!G154+drdp!P154)*'DBH-OI'!$C154+(drdp!J154+drdp!S154)*'DBH-OI'!$D154)</f>
        <v>0</v>
      </c>
      <c r="H154" s="18">
        <f>Model!$W$29*((drdp!B154)*'DBH-OI'!$B154+(drdp!E154)*'DBH-OI'!$C154+(drdp!H154)*'DBH-OI'!$D154)</f>
        <v>0</v>
      </c>
      <c r="I154" s="18">
        <f>Model!$W$29*((drdp!C154)*'DBH-OI'!$B154+(drdp!F154)*'DBH-OI'!$C154+(drdp!I154)*'DBH-OI'!$D154)</f>
        <v>0</v>
      </c>
      <c r="J154" s="18">
        <f>Model!$W$29*((drdp!D154)*'DBH-OI'!$B154+(drdp!G154)*'DBH-OI'!$C154+(drdp!J154)*'DBH-OI'!$D154)</f>
        <v>0</v>
      </c>
      <c r="K154" s="21">
        <f>SUM(E$3:E153)+H154</f>
        <v>0.10848374611836017</v>
      </c>
      <c r="L154" s="21">
        <f>SUM(F$3:F153)+I154</f>
        <v>0.76429087937708162</v>
      </c>
      <c r="M154" s="21">
        <f>SUM(G$3:G153)+J154</f>
        <v>0</v>
      </c>
      <c r="N154" s="21"/>
      <c r="O154" s="21"/>
      <c r="P154" s="21"/>
      <c r="Q154" s="19">
        <f t="shared" si="16"/>
        <v>1.1768723171872827E-2</v>
      </c>
      <c r="R154" s="19">
        <f t="shared" si="16"/>
        <v>0.58414054829899276</v>
      </c>
      <c r="S154" s="19">
        <f t="shared" si="16"/>
        <v>0</v>
      </c>
      <c r="T154" s="19">
        <f t="shared" si="13"/>
        <v>8.2913137718921559E-2</v>
      </c>
      <c r="U154" s="19">
        <f t="shared" si="14"/>
        <v>0</v>
      </c>
      <c r="V154" s="19">
        <f t="shared" si="15"/>
        <v>0</v>
      </c>
    </row>
    <row r="155" spans="1:22" x14ac:dyDescent="0.25">
      <c r="A155" s="26">
        <f>Wellpath!E155</f>
        <v>0</v>
      </c>
      <c r="B155" s="22">
        <v>0</v>
      </c>
      <c r="C155" s="22">
        <v>0</v>
      </c>
      <c r="D155" s="22">
        <f t="shared" si="11"/>
        <v>4.7931219674804699E-5</v>
      </c>
      <c r="E155" s="20">
        <f>Model!$W$29*((drdp!B155+drdp!K155)*'DBH-OI'!$B155+(drdp!E155+drdp!N155)*'DBH-OI'!$C155+(drdp!H155+drdp!Q155)*'DBH-OI'!$D155)</f>
        <v>0</v>
      </c>
      <c r="F155" s="20">
        <f>Model!$W$29*((drdp!C155+drdp!L155)*'DBH-OI'!$B155+(drdp!F155+drdp!O155)*'DBH-OI'!$C155+(drdp!I155+drdp!R155)*'DBH-OI'!$D155)</f>
        <v>0</v>
      </c>
      <c r="G155" s="20">
        <f>Model!$W$29*((drdp!D155+drdp!M155)*'DBH-OI'!$B155+(drdp!G155+drdp!P155)*'DBH-OI'!$C155+(drdp!J155+drdp!S155)*'DBH-OI'!$D155)</f>
        <v>0</v>
      </c>
      <c r="H155" s="18">
        <f>Model!$W$29*((drdp!B155)*'DBH-OI'!$B155+(drdp!E155)*'DBH-OI'!$C155+(drdp!H155)*'DBH-OI'!$D155)</f>
        <v>0</v>
      </c>
      <c r="I155" s="18">
        <f>Model!$W$29*((drdp!C155)*'DBH-OI'!$B155+(drdp!F155)*'DBH-OI'!$C155+(drdp!I155)*'DBH-OI'!$D155)</f>
        <v>0</v>
      </c>
      <c r="J155" s="18">
        <f>Model!$W$29*((drdp!D155)*'DBH-OI'!$B155+(drdp!G155)*'DBH-OI'!$C155+(drdp!J155)*'DBH-OI'!$D155)</f>
        <v>0</v>
      </c>
      <c r="K155" s="21">
        <f>SUM(E$3:E154)+H155</f>
        <v>0.10848374611836017</v>
      </c>
      <c r="L155" s="21">
        <f>SUM(F$3:F154)+I155</f>
        <v>0.76429087937708162</v>
      </c>
      <c r="M155" s="21">
        <f>SUM(G$3:G154)+J155</f>
        <v>0</v>
      </c>
      <c r="N155" s="21"/>
      <c r="O155" s="21"/>
      <c r="P155" s="21"/>
      <c r="Q155" s="19">
        <f t="shared" si="16"/>
        <v>1.1768723171872827E-2</v>
      </c>
      <c r="R155" s="19">
        <f t="shared" si="16"/>
        <v>0.58414054829899276</v>
      </c>
      <c r="S155" s="19">
        <f t="shared" si="16"/>
        <v>0</v>
      </c>
      <c r="T155" s="19">
        <f t="shared" si="13"/>
        <v>8.2913137718921559E-2</v>
      </c>
      <c r="U155" s="19">
        <f t="shared" si="14"/>
        <v>0</v>
      </c>
      <c r="V155" s="19">
        <f t="shared" si="15"/>
        <v>0</v>
      </c>
    </row>
    <row r="156" spans="1:22" x14ac:dyDescent="0.25">
      <c r="A156" s="26">
        <f>Wellpath!E156</f>
        <v>0</v>
      </c>
      <c r="B156" s="22">
        <v>0</v>
      </c>
      <c r="C156" s="22">
        <v>0</v>
      </c>
      <c r="D156" s="22">
        <f t="shared" si="11"/>
        <v>4.7931219674804699E-5</v>
      </c>
      <c r="E156" s="20">
        <f>Model!$W$29*((drdp!B156+drdp!K156)*'DBH-OI'!$B156+(drdp!E156+drdp!N156)*'DBH-OI'!$C156+(drdp!H156+drdp!Q156)*'DBH-OI'!$D156)</f>
        <v>0</v>
      </c>
      <c r="F156" s="20">
        <f>Model!$W$29*((drdp!C156+drdp!L156)*'DBH-OI'!$B156+(drdp!F156+drdp!O156)*'DBH-OI'!$C156+(drdp!I156+drdp!R156)*'DBH-OI'!$D156)</f>
        <v>0</v>
      </c>
      <c r="G156" s="20">
        <f>Model!$W$29*((drdp!D156+drdp!M156)*'DBH-OI'!$B156+(drdp!G156+drdp!P156)*'DBH-OI'!$C156+(drdp!J156+drdp!S156)*'DBH-OI'!$D156)</f>
        <v>0</v>
      </c>
      <c r="H156" s="18">
        <f>Model!$W$29*((drdp!B156)*'DBH-OI'!$B156+(drdp!E156)*'DBH-OI'!$C156+(drdp!H156)*'DBH-OI'!$D156)</f>
        <v>0</v>
      </c>
      <c r="I156" s="18">
        <f>Model!$W$29*((drdp!C156)*'DBH-OI'!$B156+(drdp!F156)*'DBH-OI'!$C156+(drdp!I156)*'DBH-OI'!$D156)</f>
        <v>0</v>
      </c>
      <c r="J156" s="18">
        <f>Model!$W$29*((drdp!D156)*'DBH-OI'!$B156+(drdp!G156)*'DBH-OI'!$C156+(drdp!J156)*'DBH-OI'!$D156)</f>
        <v>0</v>
      </c>
      <c r="K156" s="21">
        <f>SUM(E$3:E155)+H156</f>
        <v>0.10848374611836017</v>
      </c>
      <c r="L156" s="21">
        <f>SUM(F$3:F155)+I156</f>
        <v>0.76429087937708162</v>
      </c>
      <c r="M156" s="21">
        <f>SUM(G$3:G155)+J156</f>
        <v>0</v>
      </c>
      <c r="N156" s="21"/>
      <c r="O156" s="21"/>
      <c r="P156" s="21"/>
      <c r="Q156" s="19">
        <f t="shared" si="16"/>
        <v>1.1768723171872827E-2</v>
      </c>
      <c r="R156" s="19">
        <f t="shared" si="16"/>
        <v>0.58414054829899276</v>
      </c>
      <c r="S156" s="19">
        <f t="shared" si="16"/>
        <v>0</v>
      </c>
      <c r="T156" s="19">
        <f t="shared" si="13"/>
        <v>8.2913137718921559E-2</v>
      </c>
      <c r="U156" s="19">
        <f t="shared" si="14"/>
        <v>0</v>
      </c>
      <c r="V156" s="19">
        <f t="shared" si="15"/>
        <v>0</v>
      </c>
    </row>
    <row r="157" spans="1:22" x14ac:dyDescent="0.25">
      <c r="A157" s="26">
        <f>Wellpath!E157</f>
        <v>0</v>
      </c>
      <c r="B157" s="22">
        <v>0</v>
      </c>
      <c r="C157" s="22">
        <v>0</v>
      </c>
      <c r="D157" s="22">
        <f t="shared" si="11"/>
        <v>4.7931219674804699E-5</v>
      </c>
      <c r="E157" s="20">
        <f>Model!$W$29*((drdp!B157+drdp!K157)*'DBH-OI'!$B157+(drdp!E157+drdp!N157)*'DBH-OI'!$C157+(drdp!H157+drdp!Q157)*'DBH-OI'!$D157)</f>
        <v>0</v>
      </c>
      <c r="F157" s="20">
        <f>Model!$W$29*((drdp!C157+drdp!L157)*'DBH-OI'!$B157+(drdp!F157+drdp!O157)*'DBH-OI'!$C157+(drdp!I157+drdp!R157)*'DBH-OI'!$D157)</f>
        <v>0</v>
      </c>
      <c r="G157" s="20">
        <f>Model!$W$29*((drdp!D157+drdp!M157)*'DBH-OI'!$B157+(drdp!G157+drdp!P157)*'DBH-OI'!$C157+(drdp!J157+drdp!S157)*'DBH-OI'!$D157)</f>
        <v>0</v>
      </c>
      <c r="H157" s="18">
        <f>Model!$W$29*((drdp!B157)*'DBH-OI'!$B157+(drdp!E157)*'DBH-OI'!$C157+(drdp!H157)*'DBH-OI'!$D157)</f>
        <v>0</v>
      </c>
      <c r="I157" s="18">
        <f>Model!$W$29*((drdp!C157)*'DBH-OI'!$B157+(drdp!F157)*'DBH-OI'!$C157+(drdp!I157)*'DBH-OI'!$D157)</f>
        <v>0</v>
      </c>
      <c r="J157" s="18">
        <f>Model!$W$29*((drdp!D157)*'DBH-OI'!$B157+(drdp!G157)*'DBH-OI'!$C157+(drdp!J157)*'DBH-OI'!$D157)</f>
        <v>0</v>
      </c>
      <c r="K157" s="21">
        <f>SUM(E$3:E156)+H157</f>
        <v>0.10848374611836017</v>
      </c>
      <c r="L157" s="21">
        <f>SUM(F$3:F156)+I157</f>
        <v>0.76429087937708162</v>
      </c>
      <c r="M157" s="21">
        <f>SUM(G$3:G156)+J157</f>
        <v>0</v>
      </c>
      <c r="N157" s="21"/>
      <c r="O157" s="21"/>
      <c r="P157" s="21"/>
      <c r="Q157" s="19">
        <f t="shared" si="16"/>
        <v>1.1768723171872827E-2</v>
      </c>
      <c r="R157" s="19">
        <f t="shared" si="16"/>
        <v>0.58414054829899276</v>
      </c>
      <c r="S157" s="19">
        <f t="shared" si="16"/>
        <v>0</v>
      </c>
      <c r="T157" s="19">
        <f t="shared" si="13"/>
        <v>8.2913137718921559E-2</v>
      </c>
      <c r="U157" s="19">
        <f t="shared" si="14"/>
        <v>0</v>
      </c>
      <c r="V157" s="19">
        <f t="shared" si="15"/>
        <v>0</v>
      </c>
    </row>
    <row r="158" spans="1:22" x14ac:dyDescent="0.25">
      <c r="A158" s="26">
        <f>Wellpath!E158</f>
        <v>0</v>
      </c>
      <c r="B158" s="22">
        <v>0</v>
      </c>
      <c r="C158" s="22">
        <v>0</v>
      </c>
      <c r="D158" s="22">
        <f t="shared" si="11"/>
        <v>4.7931219674804699E-5</v>
      </c>
      <c r="E158" s="20">
        <f>Model!$W$29*((drdp!B158+drdp!K158)*'DBH-OI'!$B158+(drdp!E158+drdp!N158)*'DBH-OI'!$C158+(drdp!H158+drdp!Q158)*'DBH-OI'!$D158)</f>
        <v>0</v>
      </c>
      <c r="F158" s="20">
        <f>Model!$W$29*((drdp!C158+drdp!L158)*'DBH-OI'!$B158+(drdp!F158+drdp!O158)*'DBH-OI'!$C158+(drdp!I158+drdp!R158)*'DBH-OI'!$D158)</f>
        <v>0</v>
      </c>
      <c r="G158" s="20">
        <f>Model!$W$29*((drdp!D158+drdp!M158)*'DBH-OI'!$B158+(drdp!G158+drdp!P158)*'DBH-OI'!$C158+(drdp!J158+drdp!S158)*'DBH-OI'!$D158)</f>
        <v>0</v>
      </c>
      <c r="H158" s="18">
        <f>Model!$W$29*((drdp!B158)*'DBH-OI'!$B158+(drdp!E158)*'DBH-OI'!$C158+(drdp!H158)*'DBH-OI'!$D158)</f>
        <v>0</v>
      </c>
      <c r="I158" s="18">
        <f>Model!$W$29*((drdp!C158)*'DBH-OI'!$B158+(drdp!F158)*'DBH-OI'!$C158+(drdp!I158)*'DBH-OI'!$D158)</f>
        <v>0</v>
      </c>
      <c r="J158" s="18">
        <f>Model!$W$29*((drdp!D158)*'DBH-OI'!$B158+(drdp!G158)*'DBH-OI'!$C158+(drdp!J158)*'DBH-OI'!$D158)</f>
        <v>0</v>
      </c>
      <c r="K158" s="21">
        <f>SUM(E$3:E157)+H158</f>
        <v>0.10848374611836017</v>
      </c>
      <c r="L158" s="21">
        <f>SUM(F$3:F157)+I158</f>
        <v>0.76429087937708162</v>
      </c>
      <c r="M158" s="21">
        <f>SUM(G$3:G157)+J158</f>
        <v>0</v>
      </c>
      <c r="N158" s="21"/>
      <c r="O158" s="21"/>
      <c r="P158" s="21"/>
      <c r="Q158" s="19">
        <f t="shared" si="16"/>
        <v>1.1768723171872827E-2</v>
      </c>
      <c r="R158" s="19">
        <f t="shared" si="16"/>
        <v>0.58414054829899276</v>
      </c>
      <c r="S158" s="19">
        <f t="shared" si="16"/>
        <v>0</v>
      </c>
      <c r="T158" s="19">
        <f t="shared" si="13"/>
        <v>8.2913137718921559E-2</v>
      </c>
      <c r="U158" s="19">
        <f t="shared" si="14"/>
        <v>0</v>
      </c>
      <c r="V158" s="19">
        <f t="shared" si="15"/>
        <v>0</v>
      </c>
    </row>
    <row r="159" spans="1:22" x14ac:dyDescent="0.25">
      <c r="A159" s="26">
        <f>Wellpath!E159</f>
        <v>0</v>
      </c>
      <c r="B159" s="22">
        <v>0</v>
      </c>
      <c r="C159" s="22">
        <v>0</v>
      </c>
      <c r="D159" s="22">
        <f t="shared" si="11"/>
        <v>4.7931219674804699E-5</v>
      </c>
      <c r="E159" s="20">
        <f>Model!$W$29*((drdp!B159+drdp!K159)*'DBH-OI'!$B159+(drdp!E159+drdp!N159)*'DBH-OI'!$C159+(drdp!H159+drdp!Q159)*'DBH-OI'!$D159)</f>
        <v>0</v>
      </c>
      <c r="F159" s="20">
        <f>Model!$W$29*((drdp!C159+drdp!L159)*'DBH-OI'!$B159+(drdp!F159+drdp!O159)*'DBH-OI'!$C159+(drdp!I159+drdp!R159)*'DBH-OI'!$D159)</f>
        <v>0</v>
      </c>
      <c r="G159" s="20">
        <f>Model!$W$29*((drdp!D159+drdp!M159)*'DBH-OI'!$B159+(drdp!G159+drdp!P159)*'DBH-OI'!$C159+(drdp!J159+drdp!S159)*'DBH-OI'!$D159)</f>
        <v>0</v>
      </c>
      <c r="H159" s="18">
        <f>Model!$W$29*((drdp!B159)*'DBH-OI'!$B159+(drdp!E159)*'DBH-OI'!$C159+(drdp!H159)*'DBH-OI'!$D159)</f>
        <v>0</v>
      </c>
      <c r="I159" s="18">
        <f>Model!$W$29*((drdp!C159)*'DBH-OI'!$B159+(drdp!F159)*'DBH-OI'!$C159+(drdp!I159)*'DBH-OI'!$D159)</f>
        <v>0</v>
      </c>
      <c r="J159" s="18">
        <f>Model!$W$29*((drdp!D159)*'DBH-OI'!$B159+(drdp!G159)*'DBH-OI'!$C159+(drdp!J159)*'DBH-OI'!$D159)</f>
        <v>0</v>
      </c>
      <c r="K159" s="21">
        <f>SUM(E$3:E158)+H159</f>
        <v>0.10848374611836017</v>
      </c>
      <c r="L159" s="21">
        <f>SUM(F$3:F158)+I159</f>
        <v>0.76429087937708162</v>
      </c>
      <c r="M159" s="21">
        <f>SUM(G$3:G158)+J159</f>
        <v>0</v>
      </c>
      <c r="N159" s="21"/>
      <c r="O159" s="21"/>
      <c r="P159" s="21"/>
      <c r="Q159" s="19">
        <f t="shared" si="16"/>
        <v>1.1768723171872827E-2</v>
      </c>
      <c r="R159" s="19">
        <f t="shared" si="16"/>
        <v>0.58414054829899276</v>
      </c>
      <c r="S159" s="19">
        <f t="shared" si="16"/>
        <v>0</v>
      </c>
      <c r="T159" s="19">
        <f t="shared" si="13"/>
        <v>8.2913137718921559E-2</v>
      </c>
      <c r="U159" s="19">
        <f t="shared" si="14"/>
        <v>0</v>
      </c>
      <c r="V159" s="19">
        <f t="shared" si="15"/>
        <v>0</v>
      </c>
    </row>
    <row r="160" spans="1:22" x14ac:dyDescent="0.25">
      <c r="A160" s="26">
        <f>Wellpath!E160</f>
        <v>0</v>
      </c>
      <c r="B160" s="22">
        <v>0</v>
      </c>
      <c r="C160" s="22">
        <v>0</v>
      </c>
      <c r="D160" s="22">
        <f t="shared" si="11"/>
        <v>4.7931219674804699E-5</v>
      </c>
      <c r="E160" s="20">
        <f>Model!$W$29*((drdp!B160+drdp!K160)*'DBH-OI'!$B160+(drdp!E160+drdp!N160)*'DBH-OI'!$C160+(drdp!H160+drdp!Q160)*'DBH-OI'!$D160)</f>
        <v>0</v>
      </c>
      <c r="F160" s="20">
        <f>Model!$W$29*((drdp!C160+drdp!L160)*'DBH-OI'!$B160+(drdp!F160+drdp!O160)*'DBH-OI'!$C160+(drdp!I160+drdp!R160)*'DBH-OI'!$D160)</f>
        <v>0</v>
      </c>
      <c r="G160" s="20">
        <f>Model!$W$29*((drdp!D160+drdp!M160)*'DBH-OI'!$B160+(drdp!G160+drdp!P160)*'DBH-OI'!$C160+(drdp!J160+drdp!S160)*'DBH-OI'!$D160)</f>
        <v>0</v>
      </c>
      <c r="H160" s="18">
        <f>Model!$W$29*((drdp!B160)*'DBH-OI'!$B160+(drdp!E160)*'DBH-OI'!$C160+(drdp!H160)*'DBH-OI'!$D160)</f>
        <v>0</v>
      </c>
      <c r="I160" s="18">
        <f>Model!$W$29*((drdp!C160)*'DBH-OI'!$B160+(drdp!F160)*'DBH-OI'!$C160+(drdp!I160)*'DBH-OI'!$D160)</f>
        <v>0</v>
      </c>
      <c r="J160" s="18">
        <f>Model!$W$29*((drdp!D160)*'DBH-OI'!$B160+(drdp!G160)*'DBH-OI'!$C160+(drdp!J160)*'DBH-OI'!$D160)</f>
        <v>0</v>
      </c>
      <c r="K160" s="21">
        <f>SUM(E$3:E159)+H160</f>
        <v>0.10848374611836017</v>
      </c>
      <c r="L160" s="21">
        <f>SUM(F$3:F159)+I160</f>
        <v>0.76429087937708162</v>
      </c>
      <c r="M160" s="21">
        <f>SUM(G$3:G159)+J160</f>
        <v>0</v>
      </c>
      <c r="N160" s="21"/>
      <c r="O160" s="21"/>
      <c r="P160" s="21"/>
      <c r="Q160" s="19">
        <f t="shared" si="16"/>
        <v>1.1768723171872827E-2</v>
      </c>
      <c r="R160" s="19">
        <f t="shared" si="16"/>
        <v>0.58414054829899276</v>
      </c>
      <c r="S160" s="19">
        <f t="shared" si="16"/>
        <v>0</v>
      </c>
      <c r="T160" s="19">
        <f t="shared" si="13"/>
        <v>8.2913137718921559E-2</v>
      </c>
      <c r="U160" s="19">
        <f t="shared" si="14"/>
        <v>0</v>
      </c>
      <c r="V160" s="19">
        <f t="shared" si="15"/>
        <v>0</v>
      </c>
    </row>
    <row r="161" spans="1:23" x14ac:dyDescent="0.25">
      <c r="A161" s="26">
        <f>Wellpath!E161</f>
        <v>0</v>
      </c>
      <c r="B161" s="22">
        <v>0</v>
      </c>
      <c r="C161" s="22">
        <v>0</v>
      </c>
      <c r="D161" s="22">
        <f t="shared" si="11"/>
        <v>4.7931219674804699E-5</v>
      </c>
      <c r="E161" s="20">
        <f>Model!$W$29*((drdp!B161+drdp!K161)*'DBH-OI'!$B161+(drdp!E161+drdp!N161)*'DBH-OI'!$C161+(drdp!H161+drdp!Q161)*'DBH-OI'!$D161)</f>
        <v>0</v>
      </c>
      <c r="F161" s="20">
        <f>Model!$W$29*((drdp!C161+drdp!L161)*'DBH-OI'!$B161+(drdp!F161+drdp!O161)*'DBH-OI'!$C161+(drdp!I161+drdp!R161)*'DBH-OI'!$D161)</f>
        <v>0</v>
      </c>
      <c r="G161" s="20">
        <f>Model!$W$29*((drdp!D161+drdp!M161)*'DBH-OI'!$B161+(drdp!G161+drdp!P161)*'DBH-OI'!$C161+(drdp!J161+drdp!S161)*'DBH-OI'!$D161)</f>
        <v>0</v>
      </c>
      <c r="H161" s="18">
        <f>Model!$W$29*((drdp!B161)*'DBH-OI'!$B161+(drdp!E161)*'DBH-OI'!$C161+(drdp!H161)*'DBH-OI'!$D161)</f>
        <v>0</v>
      </c>
      <c r="I161" s="18">
        <f>Model!$W$29*((drdp!C161)*'DBH-OI'!$B161+(drdp!F161)*'DBH-OI'!$C161+(drdp!I161)*'DBH-OI'!$D161)</f>
        <v>0</v>
      </c>
      <c r="J161" s="18">
        <f>Model!$W$29*((drdp!D161)*'DBH-OI'!$B161+(drdp!G161)*'DBH-OI'!$C161+(drdp!J161)*'DBH-OI'!$D161)</f>
        <v>0</v>
      </c>
      <c r="K161" s="21">
        <f>SUM(E$3:E160)+H161</f>
        <v>0.10848374611836017</v>
      </c>
      <c r="L161" s="21">
        <f>SUM(F$3:F160)+I161</f>
        <v>0.76429087937708162</v>
      </c>
      <c r="M161" s="21">
        <f>SUM(G$3:G160)+J161</f>
        <v>0</v>
      </c>
      <c r="N161" s="21"/>
      <c r="O161" s="21"/>
      <c r="P161" s="21"/>
      <c r="Q161" s="19">
        <f t="shared" si="16"/>
        <v>1.1768723171872827E-2</v>
      </c>
      <c r="R161" s="19">
        <f t="shared" si="16"/>
        <v>0.58414054829899276</v>
      </c>
      <c r="S161" s="19">
        <f t="shared" si="16"/>
        <v>0</v>
      </c>
      <c r="T161" s="19">
        <f t="shared" si="13"/>
        <v>8.2913137718921559E-2</v>
      </c>
      <c r="U161" s="19">
        <f t="shared" si="14"/>
        <v>0</v>
      </c>
      <c r="V161" s="19">
        <f t="shared" si="15"/>
        <v>0</v>
      </c>
    </row>
    <row r="162" spans="1:23" x14ac:dyDescent="0.25">
      <c r="A162" s="26">
        <f>Wellpath!E162</f>
        <v>0</v>
      </c>
      <c r="B162" s="22">
        <v>0</v>
      </c>
      <c r="C162" s="22">
        <v>0</v>
      </c>
      <c r="D162" s="22">
        <f t="shared" si="11"/>
        <v>4.7931219674804699E-5</v>
      </c>
      <c r="E162" s="20">
        <f>Model!$W$29*((drdp!B162+drdp!K162)*'DBH-OI'!$B162+(drdp!E162+drdp!N162)*'DBH-OI'!$C162+(drdp!H162+drdp!Q162)*'DBH-OI'!$D162)</f>
        <v>0</v>
      </c>
      <c r="F162" s="20">
        <f>Model!$W$29*((drdp!C162+drdp!L162)*'DBH-OI'!$B162+(drdp!F162+drdp!O162)*'DBH-OI'!$C162+(drdp!I162+drdp!R162)*'DBH-OI'!$D162)</f>
        <v>0</v>
      </c>
      <c r="G162" s="20">
        <f>Model!$W$29*((drdp!D162+drdp!M162)*'DBH-OI'!$B162+(drdp!G162+drdp!P162)*'DBH-OI'!$C162+(drdp!J162+drdp!S162)*'DBH-OI'!$D162)</f>
        <v>0</v>
      </c>
      <c r="H162" s="18">
        <f>Model!$W$29*((drdp!B162)*'DBH-OI'!$B162+(drdp!E162)*'DBH-OI'!$C162+(drdp!H162)*'DBH-OI'!$D162)</f>
        <v>0</v>
      </c>
      <c r="I162" s="18">
        <f>Model!$W$29*((drdp!C162)*'DBH-OI'!$B162+(drdp!F162)*'DBH-OI'!$C162+(drdp!I162)*'DBH-OI'!$D162)</f>
        <v>0</v>
      </c>
      <c r="J162" s="18">
        <f>Model!$W$29*((drdp!D162)*'DBH-OI'!$B162+(drdp!G162)*'DBH-OI'!$C162+(drdp!J162)*'DBH-OI'!$D162)</f>
        <v>0</v>
      </c>
      <c r="K162" s="21">
        <f>SUM(E$3:E161)+H162</f>
        <v>0.10848374611836017</v>
      </c>
      <c r="L162" s="21">
        <f>SUM(F$3:F161)+I162</f>
        <v>0.76429087937708162</v>
      </c>
      <c r="M162" s="21">
        <f>SUM(G$3:G161)+J162</f>
        <v>0</v>
      </c>
      <c r="N162" s="21"/>
      <c r="O162" s="21"/>
      <c r="P162" s="21"/>
      <c r="Q162" s="19">
        <f t="shared" si="16"/>
        <v>1.1768723171872827E-2</v>
      </c>
      <c r="R162" s="19">
        <f t="shared" si="16"/>
        <v>0.58414054829899276</v>
      </c>
      <c r="S162" s="19">
        <f t="shared" si="16"/>
        <v>0</v>
      </c>
      <c r="T162" s="19">
        <f t="shared" si="13"/>
        <v>8.2913137718921559E-2</v>
      </c>
      <c r="U162" s="19">
        <f t="shared" si="14"/>
        <v>0</v>
      </c>
      <c r="V162" s="19">
        <f t="shared" si="15"/>
        <v>0</v>
      </c>
    </row>
    <row r="163" spans="1:23" x14ac:dyDescent="0.25">
      <c r="A163" s="26">
        <f>Wellpath!E163</f>
        <v>0</v>
      </c>
      <c r="B163" s="22">
        <v>0</v>
      </c>
      <c r="C163" s="22">
        <v>0</v>
      </c>
      <c r="D163" s="22">
        <f t="shared" si="11"/>
        <v>4.7931219674804699E-5</v>
      </c>
      <c r="E163" s="20">
        <f>Model!$W$29*((drdp!B163+drdp!K163)*'DBH-OI'!$B163+(drdp!E163+drdp!N163)*'DBH-OI'!$C163+(drdp!H163+drdp!Q163)*'DBH-OI'!$D163)</f>
        <v>0</v>
      </c>
      <c r="F163" s="20">
        <f>Model!$W$29*((drdp!C163+drdp!L163)*'DBH-OI'!$B163+(drdp!F163+drdp!O163)*'DBH-OI'!$C163+(drdp!I163+drdp!R163)*'DBH-OI'!$D163)</f>
        <v>0</v>
      </c>
      <c r="G163" s="20">
        <f>Model!$W$29*((drdp!D163+drdp!M163)*'DBH-OI'!$B163+(drdp!G163+drdp!P163)*'DBH-OI'!$C163+(drdp!J163+drdp!S163)*'DBH-OI'!$D163)</f>
        <v>0</v>
      </c>
      <c r="H163" s="18">
        <f>Model!$W$29*((drdp!B163)*'DBH-OI'!$B163+(drdp!E163)*'DBH-OI'!$C163+(drdp!H163)*'DBH-OI'!$D163)</f>
        <v>0</v>
      </c>
      <c r="I163" s="18">
        <f>Model!$W$29*((drdp!C163)*'DBH-OI'!$B163+(drdp!F163)*'DBH-OI'!$C163+(drdp!I163)*'DBH-OI'!$D163)</f>
        <v>0</v>
      </c>
      <c r="J163" s="18">
        <f>Model!$W$29*((drdp!D163)*'DBH-OI'!$B163+(drdp!G163)*'DBH-OI'!$C163+(drdp!J163)*'DBH-OI'!$D163)</f>
        <v>0</v>
      </c>
      <c r="K163" s="21">
        <f>SUM(E$3:E162)+H163</f>
        <v>0.10848374611836017</v>
      </c>
      <c r="L163" s="21">
        <f>SUM(F$3:F162)+I163</f>
        <v>0.76429087937708162</v>
      </c>
      <c r="M163" s="21">
        <f>SUM(G$3:G162)+J163</f>
        <v>0</v>
      </c>
      <c r="N163" s="21"/>
      <c r="O163" s="21"/>
      <c r="P163" s="21"/>
      <c r="Q163" s="19">
        <f t="shared" si="16"/>
        <v>1.1768723171872827E-2</v>
      </c>
      <c r="R163" s="19">
        <f t="shared" si="16"/>
        <v>0.58414054829899276</v>
      </c>
      <c r="S163" s="19">
        <f t="shared" si="16"/>
        <v>0</v>
      </c>
      <c r="T163" s="19">
        <f t="shared" si="13"/>
        <v>8.2913137718921559E-2</v>
      </c>
      <c r="U163" s="19">
        <f t="shared" si="14"/>
        <v>0</v>
      </c>
      <c r="V163" s="19">
        <f t="shared" si="15"/>
        <v>0</v>
      </c>
    </row>
    <row r="164" spans="1:23" x14ac:dyDescent="0.25">
      <c r="A164" s="26">
        <f>Wellpath!E164</f>
        <v>0</v>
      </c>
      <c r="B164" s="22">
        <v>0</v>
      </c>
      <c r="C164" s="22">
        <v>0</v>
      </c>
      <c r="D164" s="22">
        <f t="shared" si="11"/>
        <v>4.7931219674804699E-5</v>
      </c>
      <c r="E164" s="20">
        <f>Model!$W$29*((drdp!B164+drdp!K164)*'DBH-OI'!$B164+(drdp!E164+drdp!N164)*'DBH-OI'!$C164+(drdp!H164+drdp!Q164)*'DBH-OI'!$D164)</f>
        <v>0</v>
      </c>
      <c r="F164" s="20">
        <f>Model!$W$29*((drdp!C164+drdp!L164)*'DBH-OI'!$B164+(drdp!F164+drdp!O164)*'DBH-OI'!$C164+(drdp!I164+drdp!R164)*'DBH-OI'!$D164)</f>
        <v>0</v>
      </c>
      <c r="G164" s="20">
        <f>Model!$W$29*((drdp!D164+drdp!M164)*'DBH-OI'!$B164+(drdp!G164+drdp!P164)*'DBH-OI'!$C164+(drdp!J164+drdp!S164)*'DBH-OI'!$D164)</f>
        <v>0</v>
      </c>
      <c r="H164" s="18">
        <f>Model!$W$29*((drdp!B164)*'DBH-OI'!$B164+(drdp!E164)*'DBH-OI'!$C164+(drdp!H164)*'DBH-OI'!$D164)</f>
        <v>0</v>
      </c>
      <c r="I164" s="18">
        <f>Model!$W$29*((drdp!C164)*'DBH-OI'!$B164+(drdp!F164)*'DBH-OI'!$C164+(drdp!I164)*'DBH-OI'!$D164)</f>
        <v>0</v>
      </c>
      <c r="J164" s="18">
        <f>Model!$W$29*((drdp!D164)*'DBH-OI'!$B164+(drdp!G164)*'DBH-OI'!$C164+(drdp!J164)*'DBH-OI'!$D164)</f>
        <v>0</v>
      </c>
      <c r="K164" s="21">
        <f>SUM(E$3:E163)+H164</f>
        <v>0.10848374611836017</v>
      </c>
      <c r="L164" s="21">
        <f>SUM(F$3:F163)+I164</f>
        <v>0.76429087937708162</v>
      </c>
      <c r="M164" s="21">
        <f>SUM(G$3:G163)+J164</f>
        <v>0</v>
      </c>
      <c r="N164" s="21"/>
      <c r="O164" s="21"/>
      <c r="P164" s="21"/>
      <c r="Q164" s="19">
        <f t="shared" si="16"/>
        <v>1.1768723171872827E-2</v>
      </c>
      <c r="R164" s="19">
        <f t="shared" si="16"/>
        <v>0.58414054829899276</v>
      </c>
      <c r="S164" s="19">
        <f t="shared" si="16"/>
        <v>0</v>
      </c>
      <c r="T164" s="19">
        <f t="shared" si="13"/>
        <v>8.2913137718921559E-2</v>
      </c>
      <c r="U164" s="19">
        <f t="shared" si="14"/>
        <v>0</v>
      </c>
      <c r="V164" s="19">
        <f t="shared" si="15"/>
        <v>0</v>
      </c>
    </row>
    <row r="165" spans="1:23" x14ac:dyDescent="0.25">
      <c r="A165" s="26">
        <f>Wellpath!E165</f>
        <v>0</v>
      </c>
      <c r="B165" s="22">
        <v>0</v>
      </c>
      <c r="C165" s="22">
        <v>0</v>
      </c>
      <c r="D165" s="22">
        <f t="shared" si="11"/>
        <v>4.7931219674804699E-5</v>
      </c>
      <c r="E165" s="20">
        <f>Model!$W$29*((drdp!B165+drdp!K165)*'DBH-OI'!$B165+(drdp!E165+drdp!N165)*'DBH-OI'!$C165+(drdp!H165+drdp!Q165)*'DBH-OI'!$D165)</f>
        <v>0</v>
      </c>
      <c r="F165" s="20">
        <f>Model!$W$29*((drdp!C165+drdp!L165)*'DBH-OI'!$B165+(drdp!F165+drdp!O165)*'DBH-OI'!$C165+(drdp!I165+drdp!R165)*'DBH-OI'!$D165)</f>
        <v>0</v>
      </c>
      <c r="G165" s="20">
        <f>Model!$W$29*((drdp!D165+drdp!M165)*'DBH-OI'!$B165+(drdp!G165+drdp!P165)*'DBH-OI'!$C165+(drdp!J165+drdp!S165)*'DBH-OI'!$D165)</f>
        <v>0</v>
      </c>
      <c r="H165" s="18">
        <f>Model!$W$29*((drdp!B165)*'DBH-OI'!$B165+(drdp!E165)*'DBH-OI'!$C165+(drdp!H165)*'DBH-OI'!$D165)</f>
        <v>0</v>
      </c>
      <c r="I165" s="18">
        <f>Model!$W$29*((drdp!C165)*'DBH-OI'!$B165+(drdp!F165)*'DBH-OI'!$C165+(drdp!I165)*'DBH-OI'!$D165)</f>
        <v>0</v>
      </c>
      <c r="J165" s="18">
        <f>Model!$W$29*((drdp!D165)*'DBH-OI'!$B165+(drdp!G165)*'DBH-OI'!$C165+(drdp!J165)*'DBH-OI'!$D165)</f>
        <v>0</v>
      </c>
      <c r="K165" s="21">
        <f>SUM(E$3:E164)+H165</f>
        <v>0.10848374611836017</v>
      </c>
      <c r="L165" s="21">
        <f>SUM(F$3:F164)+I165</f>
        <v>0.76429087937708162</v>
      </c>
      <c r="M165" s="21">
        <f>SUM(G$3:G164)+J165</f>
        <v>0</v>
      </c>
      <c r="N165" s="21"/>
      <c r="O165" s="21"/>
      <c r="P165" s="21"/>
      <c r="Q165" s="19">
        <f t="shared" si="16"/>
        <v>1.1768723171872827E-2</v>
      </c>
      <c r="R165" s="19">
        <f t="shared" si="16"/>
        <v>0.58414054829899276</v>
      </c>
      <c r="S165" s="19">
        <f t="shared" si="16"/>
        <v>0</v>
      </c>
      <c r="T165" s="19">
        <f t="shared" si="13"/>
        <v>8.2913137718921559E-2</v>
      </c>
      <c r="U165" s="19">
        <f t="shared" si="14"/>
        <v>0</v>
      </c>
      <c r="V165" s="19">
        <f t="shared" si="15"/>
        <v>0</v>
      </c>
    </row>
    <row r="166" spans="1:23" x14ac:dyDescent="0.25">
      <c r="A166" s="26">
        <f>Wellpath!E166</f>
        <v>0</v>
      </c>
      <c r="B166" s="22">
        <v>0</v>
      </c>
      <c r="C166" s="22">
        <v>0</v>
      </c>
      <c r="D166" s="22">
        <f t="shared" si="11"/>
        <v>4.7931219674804699E-5</v>
      </c>
      <c r="E166" s="20">
        <f>Model!$W$29*((drdp!B166+drdp!K166)*'DBH-OI'!$B166+(drdp!E166+drdp!N166)*'DBH-OI'!$C166+(drdp!H166+drdp!Q166)*'DBH-OI'!$D166)</f>
        <v>0</v>
      </c>
      <c r="F166" s="20">
        <f>Model!$W$29*((drdp!C166+drdp!L166)*'DBH-OI'!$B166+(drdp!F166+drdp!O166)*'DBH-OI'!$C166+(drdp!I166+drdp!R166)*'DBH-OI'!$D166)</f>
        <v>0</v>
      </c>
      <c r="G166" s="20">
        <f>Model!$W$29*((drdp!D166+drdp!M166)*'DBH-OI'!$B166+(drdp!G166+drdp!P166)*'DBH-OI'!$C166+(drdp!J166+drdp!S166)*'DBH-OI'!$D166)</f>
        <v>0</v>
      </c>
      <c r="H166" s="18">
        <f>Model!$W$29*((drdp!B166)*'DBH-OI'!$B166+(drdp!E166)*'DBH-OI'!$C166+(drdp!H166)*'DBH-OI'!$D166)</f>
        <v>0</v>
      </c>
      <c r="I166" s="18">
        <f>Model!$W$29*((drdp!C166)*'DBH-OI'!$B166+(drdp!F166)*'DBH-OI'!$C166+(drdp!I166)*'DBH-OI'!$D166)</f>
        <v>0</v>
      </c>
      <c r="J166" s="18">
        <f>Model!$W$29*((drdp!D166)*'DBH-OI'!$B166+(drdp!G166)*'DBH-OI'!$C166+(drdp!J166)*'DBH-OI'!$D166)</f>
        <v>0</v>
      </c>
      <c r="K166" s="21">
        <f>SUM(E$3:E165)+H166</f>
        <v>0.10848374611836017</v>
      </c>
      <c r="L166" s="21">
        <f>SUM(F$3:F165)+I166</f>
        <v>0.76429087937708162</v>
      </c>
      <c r="M166" s="21">
        <f>SUM(G$3:G165)+J166</f>
        <v>0</v>
      </c>
      <c r="N166" s="21"/>
      <c r="O166" s="21"/>
      <c r="P166" s="21"/>
      <c r="Q166" s="19">
        <f t="shared" si="16"/>
        <v>1.1768723171872827E-2</v>
      </c>
      <c r="R166" s="19">
        <f t="shared" si="16"/>
        <v>0.58414054829899276</v>
      </c>
      <c r="S166" s="19">
        <f t="shared" si="16"/>
        <v>0</v>
      </c>
      <c r="T166" s="19">
        <f t="shared" si="13"/>
        <v>8.2913137718921559E-2</v>
      </c>
      <c r="U166" s="19">
        <f t="shared" si="14"/>
        <v>0</v>
      </c>
      <c r="V166" s="19">
        <f t="shared" si="15"/>
        <v>0</v>
      </c>
    </row>
    <row r="167" spans="1:23" x14ac:dyDescent="0.25">
      <c r="A167" s="26">
        <f>Wellpath!E167</f>
        <v>0</v>
      </c>
      <c r="B167" s="22">
        <v>0</v>
      </c>
      <c r="C167" s="22">
        <v>0</v>
      </c>
      <c r="D167" s="22">
        <f t="shared" si="11"/>
        <v>4.7931219674804699E-5</v>
      </c>
      <c r="E167" s="20">
        <f>Model!$W$29*((drdp!B167+drdp!K167)*'DBH-OI'!$B167+(drdp!E167+drdp!N167)*'DBH-OI'!$C167+(drdp!H167+drdp!Q167)*'DBH-OI'!$D167)</f>
        <v>0</v>
      </c>
      <c r="F167" s="20">
        <f>Model!$W$29*((drdp!C167+drdp!L167)*'DBH-OI'!$B167+(drdp!F167+drdp!O167)*'DBH-OI'!$C167+(drdp!I167+drdp!R167)*'DBH-OI'!$D167)</f>
        <v>0</v>
      </c>
      <c r="G167" s="20">
        <f>Model!$W$29*((drdp!D167+drdp!M167)*'DBH-OI'!$B167+(drdp!G167+drdp!P167)*'DBH-OI'!$C167+(drdp!J167+drdp!S167)*'DBH-OI'!$D167)</f>
        <v>0</v>
      </c>
      <c r="H167" s="18">
        <f>Model!$W$29*((drdp!B167)*'DBH-OI'!$B167+(drdp!E167)*'DBH-OI'!$C167+(drdp!H167)*'DBH-OI'!$D167)</f>
        <v>0</v>
      </c>
      <c r="I167" s="18">
        <f>Model!$W$29*((drdp!C167)*'DBH-OI'!$B167+(drdp!F167)*'DBH-OI'!$C167+(drdp!I167)*'DBH-OI'!$D167)</f>
        <v>0</v>
      </c>
      <c r="J167" s="18">
        <f>Model!$W$29*((drdp!D167)*'DBH-OI'!$B167+(drdp!G167)*'DBH-OI'!$C167+(drdp!J167)*'DBH-OI'!$D167)</f>
        <v>0</v>
      </c>
      <c r="K167" s="21">
        <f>SUM(E$3:E166)+H167</f>
        <v>0.10848374611836017</v>
      </c>
      <c r="L167" s="21">
        <f>SUM(F$3:F166)+I167</f>
        <v>0.76429087937708162</v>
      </c>
      <c r="M167" s="21">
        <f>SUM(G$3:G166)+J167</f>
        <v>0</v>
      </c>
      <c r="N167" s="21"/>
      <c r="O167" s="21"/>
      <c r="P167" s="21"/>
      <c r="Q167" s="19">
        <f t="shared" si="16"/>
        <v>1.1768723171872827E-2</v>
      </c>
      <c r="R167" s="19">
        <f t="shared" si="16"/>
        <v>0.58414054829899276</v>
      </c>
      <c r="S167" s="19">
        <f t="shared" si="16"/>
        <v>0</v>
      </c>
      <c r="T167" s="19">
        <f t="shared" si="13"/>
        <v>8.2913137718921559E-2</v>
      </c>
      <c r="U167" s="19">
        <f t="shared" si="14"/>
        <v>0</v>
      </c>
      <c r="V167" s="19">
        <f t="shared" si="15"/>
        <v>0</v>
      </c>
    </row>
    <row r="168" spans="1:23" x14ac:dyDescent="0.25">
      <c r="A168" s="26">
        <f>Wellpath!E168</f>
        <v>0</v>
      </c>
      <c r="B168" s="22">
        <v>0</v>
      </c>
      <c r="C168" s="22">
        <v>0</v>
      </c>
      <c r="D168" s="22">
        <f t="shared" si="11"/>
        <v>4.7931219674804699E-5</v>
      </c>
      <c r="E168" s="20">
        <f>Model!$W$29*((drdp!B168+drdp!K168)*'DBH-OI'!$B168+(drdp!E168+drdp!N168)*'DBH-OI'!$C168+(drdp!H168+drdp!Q168)*'DBH-OI'!$D168)</f>
        <v>0</v>
      </c>
      <c r="F168" s="20">
        <f>Model!$W$29*((drdp!C168+drdp!L168)*'DBH-OI'!$B168+(drdp!F168+drdp!O168)*'DBH-OI'!$C168+(drdp!I168+drdp!R168)*'DBH-OI'!$D168)</f>
        <v>0</v>
      </c>
      <c r="G168" s="20">
        <f>Model!$W$29*((drdp!D168+drdp!M168)*'DBH-OI'!$B168+(drdp!G168+drdp!P168)*'DBH-OI'!$C168+(drdp!J168+drdp!S168)*'DBH-OI'!$D168)</f>
        <v>0</v>
      </c>
      <c r="H168" s="18">
        <f>Model!$W$29*((drdp!B168)*'DBH-OI'!$B168+(drdp!E168)*'DBH-OI'!$C168+(drdp!H168)*'DBH-OI'!$D168)</f>
        <v>0</v>
      </c>
      <c r="I168" s="18">
        <f>Model!$W$29*((drdp!C168)*'DBH-OI'!$B168+(drdp!F168)*'DBH-OI'!$C168+(drdp!I168)*'DBH-OI'!$D168)</f>
        <v>0</v>
      </c>
      <c r="J168" s="18">
        <f>Model!$W$29*((drdp!D168)*'DBH-OI'!$B168+(drdp!G168)*'DBH-OI'!$C168+(drdp!J168)*'DBH-OI'!$D168)</f>
        <v>0</v>
      </c>
      <c r="K168" s="21">
        <f>SUM(E$3:E167)+H168</f>
        <v>0.10848374611836017</v>
      </c>
      <c r="L168" s="21">
        <f>SUM(F$3:F167)+I168</f>
        <v>0.76429087937708162</v>
      </c>
      <c r="M168" s="21">
        <f>SUM(G$3:G167)+J168</f>
        <v>0</v>
      </c>
      <c r="N168" s="21"/>
      <c r="O168" s="21"/>
      <c r="P168" s="21"/>
      <c r="Q168" s="19">
        <f t="shared" si="16"/>
        <v>1.1768723171872827E-2</v>
      </c>
      <c r="R168" s="19">
        <f t="shared" si="16"/>
        <v>0.58414054829899276</v>
      </c>
      <c r="S168" s="19">
        <f t="shared" si="16"/>
        <v>0</v>
      </c>
      <c r="T168" s="19">
        <f t="shared" si="13"/>
        <v>8.2913137718921559E-2</v>
      </c>
      <c r="U168" s="19">
        <f t="shared" si="14"/>
        <v>0</v>
      </c>
      <c r="V168" s="19">
        <f t="shared" si="15"/>
        <v>0</v>
      </c>
    </row>
    <row r="169" spans="1:23" x14ac:dyDescent="0.25">
      <c r="A169" s="26">
        <f>Wellpath!E169</f>
        <v>0</v>
      </c>
      <c r="B169" s="22">
        <v>0</v>
      </c>
      <c r="C169" s="22">
        <v>0</v>
      </c>
      <c r="D169" s="22">
        <f t="shared" si="11"/>
        <v>4.7931219674804699E-5</v>
      </c>
      <c r="E169" s="20">
        <f>Model!$W$29*((drdp!B169+drdp!K169)*'DBH-OI'!$B169+(drdp!E169+drdp!N169)*'DBH-OI'!$C169+(drdp!H169+drdp!Q169)*'DBH-OI'!$D169)</f>
        <v>0</v>
      </c>
      <c r="F169" s="20">
        <f>Model!$W$29*((drdp!C169+drdp!L169)*'DBH-OI'!$B169+(drdp!F169+drdp!O169)*'DBH-OI'!$C169+(drdp!I169+drdp!R169)*'DBH-OI'!$D169)</f>
        <v>0</v>
      </c>
      <c r="G169" s="20">
        <f>Model!$W$29*((drdp!D169+drdp!M169)*'DBH-OI'!$B169+(drdp!G169+drdp!P169)*'DBH-OI'!$C169+(drdp!J169+drdp!S169)*'DBH-OI'!$D169)</f>
        <v>0</v>
      </c>
      <c r="H169" s="18">
        <f>Model!$W$29*((drdp!B169)*'DBH-OI'!$B169+(drdp!E169)*'DBH-OI'!$C169+(drdp!H169)*'DBH-OI'!$D169)</f>
        <v>0</v>
      </c>
      <c r="I169" s="18">
        <f>Model!$W$29*((drdp!C169)*'DBH-OI'!$B169+(drdp!F169)*'DBH-OI'!$C169+(drdp!I169)*'DBH-OI'!$D169)</f>
        <v>0</v>
      </c>
      <c r="J169" s="18">
        <f>Model!$W$29*((drdp!D169)*'DBH-OI'!$B169+(drdp!G169)*'DBH-OI'!$C169+(drdp!J169)*'DBH-OI'!$D169)</f>
        <v>0</v>
      </c>
      <c r="K169" s="21">
        <f>SUM(E$3:E168)+H169</f>
        <v>0.10848374611836017</v>
      </c>
      <c r="L169" s="21">
        <f>SUM(F$3:F168)+I169</f>
        <v>0.76429087937708162</v>
      </c>
      <c r="M169" s="21">
        <f>SUM(G$3:G168)+J169</f>
        <v>0</v>
      </c>
      <c r="N169" s="21"/>
      <c r="O169" s="21"/>
      <c r="P169" s="21"/>
      <c r="Q169" s="19">
        <f t="shared" si="16"/>
        <v>1.1768723171872827E-2</v>
      </c>
      <c r="R169" s="19">
        <f t="shared" si="16"/>
        <v>0.58414054829899276</v>
      </c>
      <c r="S169" s="19">
        <f t="shared" si="16"/>
        <v>0</v>
      </c>
      <c r="T169" s="19">
        <f t="shared" si="13"/>
        <v>8.2913137718921559E-2</v>
      </c>
      <c r="U169" s="19">
        <f t="shared" si="14"/>
        <v>0</v>
      </c>
      <c r="V169" s="19">
        <f t="shared" si="15"/>
        <v>0</v>
      </c>
    </row>
    <row r="170" spans="1:23" x14ac:dyDescent="0.25">
      <c r="A170" s="26">
        <f>Wellpath!E170</f>
        <v>0</v>
      </c>
      <c r="B170" s="22">
        <v>0</v>
      </c>
      <c r="C170" s="22">
        <v>0</v>
      </c>
      <c r="D170" s="22">
        <f t="shared" si="11"/>
        <v>4.7931219674804699E-5</v>
      </c>
      <c r="E170" s="20">
        <f>Model!$W$29*((drdp!B170+drdp!K170)*'DBH-OI'!$B170+(drdp!E170+drdp!N170)*'DBH-OI'!$C170+(drdp!H170+drdp!Q170)*'DBH-OI'!$D170)</f>
        <v>0</v>
      </c>
      <c r="F170" s="20">
        <f>Model!$W$29*((drdp!C170+drdp!L170)*'DBH-OI'!$B170+(drdp!F170+drdp!O170)*'DBH-OI'!$C170+(drdp!I170+drdp!R170)*'DBH-OI'!$D170)</f>
        <v>0</v>
      </c>
      <c r="G170" s="20">
        <f>Model!$W$29*((drdp!D170+drdp!M170)*'DBH-OI'!$B170+(drdp!G170+drdp!P170)*'DBH-OI'!$C170+(drdp!J170+drdp!S170)*'DBH-OI'!$D170)</f>
        <v>0</v>
      </c>
      <c r="H170" s="18">
        <f>Model!$W$29*((drdp!B170)*'DBH-OI'!$B170+(drdp!E170)*'DBH-OI'!$C170+(drdp!H170)*'DBH-OI'!$D170)</f>
        <v>0</v>
      </c>
      <c r="I170" s="18">
        <f>Model!$W$29*((drdp!C170)*'DBH-OI'!$B170+(drdp!F170)*'DBH-OI'!$C170+(drdp!I170)*'DBH-OI'!$D170)</f>
        <v>0</v>
      </c>
      <c r="J170" s="18">
        <f>Model!$W$29*((drdp!D170)*'DBH-OI'!$B170+(drdp!G170)*'DBH-OI'!$C170+(drdp!J170)*'DBH-OI'!$D170)</f>
        <v>0</v>
      </c>
      <c r="K170" s="21">
        <f>SUM(E$3:E169)+H170</f>
        <v>0.10848374611836017</v>
      </c>
      <c r="L170" s="21">
        <f>SUM(F$3:F169)+I170</f>
        <v>0.76429087937708162</v>
      </c>
      <c r="M170" s="21">
        <f>SUM(G$3:G169)+J170</f>
        <v>0</v>
      </c>
      <c r="N170" s="21"/>
      <c r="O170" s="21"/>
      <c r="P170" s="21"/>
      <c r="Q170" s="19">
        <f t="shared" si="16"/>
        <v>1.1768723171872827E-2</v>
      </c>
      <c r="R170" s="19">
        <f t="shared" si="16"/>
        <v>0.58414054829899276</v>
      </c>
      <c r="S170" s="19">
        <f t="shared" si="16"/>
        <v>0</v>
      </c>
      <c r="T170" s="19">
        <f t="shared" si="13"/>
        <v>8.2913137718921559E-2</v>
      </c>
      <c r="U170" s="19">
        <f t="shared" si="14"/>
        <v>0</v>
      </c>
      <c r="V170" s="19">
        <f t="shared" si="15"/>
        <v>0</v>
      </c>
    </row>
    <row r="171" spans="1:23" x14ac:dyDescent="0.25">
      <c r="A171" s="26">
        <f>Wellpath!E171</f>
        <v>0</v>
      </c>
      <c r="B171" s="22">
        <v>0</v>
      </c>
      <c r="C171" s="22">
        <v>0</v>
      </c>
      <c r="D171" s="22">
        <f t="shared" si="11"/>
        <v>4.7931219674804699E-5</v>
      </c>
      <c r="E171" s="20">
        <f>Model!$W$29*((drdp!B171+drdp!K171)*'DBH-OI'!$B171+(drdp!E171+drdp!N171)*'DBH-OI'!$C171+(drdp!H171+drdp!Q171)*'DBH-OI'!$D171)</f>
        <v>0</v>
      </c>
      <c r="F171" s="20">
        <f>Model!$W$29*((drdp!C171+drdp!L171)*'DBH-OI'!$B171+(drdp!F171+drdp!O171)*'DBH-OI'!$C171+(drdp!I171+drdp!R171)*'DBH-OI'!$D171)</f>
        <v>0</v>
      </c>
      <c r="G171" s="20">
        <f>Model!$W$29*((drdp!D171+drdp!M171)*'DBH-OI'!$B171+(drdp!G171+drdp!P171)*'DBH-OI'!$C171+(drdp!J171+drdp!S171)*'DBH-OI'!$D171)</f>
        <v>0</v>
      </c>
      <c r="H171" s="18">
        <f>Model!$W$29*((drdp!B171)*'DBH-OI'!$B171+(drdp!E171)*'DBH-OI'!$C171+(drdp!H171)*'DBH-OI'!$D171)</f>
        <v>0</v>
      </c>
      <c r="I171" s="18">
        <f>Model!$W$29*((drdp!C171)*'DBH-OI'!$B171+(drdp!F171)*'DBH-OI'!$C171+(drdp!I171)*'DBH-OI'!$D171)</f>
        <v>0</v>
      </c>
      <c r="J171" s="18">
        <f>Model!$W$29*((drdp!D171)*'DBH-OI'!$B171+(drdp!G171)*'DBH-OI'!$C171+(drdp!J171)*'DBH-OI'!$D171)</f>
        <v>0</v>
      </c>
      <c r="K171" s="21">
        <f>SUM(E$3:E170)+H171</f>
        <v>0.10848374611836017</v>
      </c>
      <c r="L171" s="21">
        <f>SUM(F$3:F170)+I171</f>
        <v>0.76429087937708162</v>
      </c>
      <c r="M171" s="21">
        <f>SUM(G$3:G170)+J171</f>
        <v>0</v>
      </c>
      <c r="N171" s="21"/>
      <c r="O171" s="21"/>
      <c r="P171" s="21"/>
      <c r="Q171" s="19">
        <f t="shared" si="16"/>
        <v>1.1768723171872827E-2</v>
      </c>
      <c r="R171" s="19">
        <f t="shared" si="16"/>
        <v>0.58414054829899276</v>
      </c>
      <c r="S171" s="19">
        <f t="shared" si="16"/>
        <v>0</v>
      </c>
      <c r="T171" s="19">
        <f t="shared" si="13"/>
        <v>8.2913137718921559E-2</v>
      </c>
      <c r="U171" s="19">
        <f t="shared" si="14"/>
        <v>0</v>
      </c>
      <c r="V171" s="19">
        <f t="shared" si="15"/>
        <v>0</v>
      </c>
    </row>
    <row r="172" spans="1:23" x14ac:dyDescent="0.25">
      <c r="A172" s="26">
        <f>Wellpath!E172</f>
        <v>0</v>
      </c>
      <c r="B172" s="22">
        <v>0</v>
      </c>
      <c r="C172" s="22">
        <v>0</v>
      </c>
      <c r="D172" s="22">
        <f t="shared" si="11"/>
        <v>4.7931219674804699E-5</v>
      </c>
      <c r="E172" s="20">
        <f>Model!$W$29*((drdp!B172+drdp!K172)*'DBH-OI'!$B172+(drdp!E172+drdp!N172)*'DBH-OI'!$C172+(drdp!H172+drdp!Q172)*'DBH-OI'!$D172)</f>
        <v>0</v>
      </c>
      <c r="F172" s="20">
        <f>Model!$W$29*((drdp!C172+drdp!L172)*'DBH-OI'!$B172+(drdp!F172+drdp!O172)*'DBH-OI'!$C172+(drdp!I172+drdp!R172)*'DBH-OI'!$D172)</f>
        <v>0</v>
      </c>
      <c r="G172" s="20">
        <f>Model!$W$29*((drdp!D172+drdp!M172)*'DBH-OI'!$B172+(drdp!G172+drdp!P172)*'DBH-OI'!$C172+(drdp!J172+drdp!S172)*'DBH-OI'!$D172)</f>
        <v>0</v>
      </c>
      <c r="H172" s="18">
        <f>Model!$W$29*((drdp!B172)*'DBH-OI'!$B172+(drdp!E172)*'DBH-OI'!$C172+(drdp!H172)*'DBH-OI'!$D172)</f>
        <v>0</v>
      </c>
      <c r="I172" s="18">
        <f>Model!$W$29*((drdp!C172)*'DBH-OI'!$B172+(drdp!F172)*'DBH-OI'!$C172+(drdp!I172)*'DBH-OI'!$D172)</f>
        <v>0</v>
      </c>
      <c r="J172" s="18">
        <f>Model!$W$29*((drdp!D172)*'DBH-OI'!$B172+(drdp!G172)*'DBH-OI'!$C172+(drdp!J172)*'DBH-OI'!$D172)</f>
        <v>0</v>
      </c>
      <c r="K172" s="21">
        <f>SUM(E$3:E171)+H172</f>
        <v>0.10848374611836017</v>
      </c>
      <c r="L172" s="21">
        <f>SUM(F$3:F171)+I172</f>
        <v>0.76429087937708162</v>
      </c>
      <c r="M172" s="21">
        <f>SUM(G$3:G171)+J172</f>
        <v>0</v>
      </c>
      <c r="N172" s="21"/>
      <c r="O172" s="21"/>
      <c r="P172" s="21"/>
      <c r="Q172" s="19">
        <f t="shared" si="16"/>
        <v>1.1768723171872827E-2</v>
      </c>
      <c r="R172" s="19">
        <f t="shared" si="16"/>
        <v>0.58414054829899276</v>
      </c>
      <c r="S172" s="19">
        <f t="shared" si="16"/>
        <v>0</v>
      </c>
      <c r="T172" s="19">
        <f t="shared" si="13"/>
        <v>8.2913137718921559E-2</v>
      </c>
      <c r="U172" s="19">
        <f t="shared" si="14"/>
        <v>0</v>
      </c>
      <c r="V172" s="19">
        <f t="shared" si="15"/>
        <v>0</v>
      </c>
    </row>
    <row r="173" spans="1:23" x14ac:dyDescent="0.25">
      <c r="A173" s="26">
        <f>Wellpath!E173</f>
        <v>0</v>
      </c>
      <c r="B173" s="22">
        <v>0</v>
      </c>
      <c r="C173" s="22">
        <v>0</v>
      </c>
      <c r="D173" s="22">
        <f t="shared" si="11"/>
        <v>4.7931219674804699E-5</v>
      </c>
      <c r="E173" s="20">
        <f>Model!$W$29*((drdp!B173+drdp!K173)*'DBH-OI'!$B173+(drdp!E173+drdp!N173)*'DBH-OI'!$C173+(drdp!H173+drdp!Q173)*'DBH-OI'!$D173)</f>
        <v>0</v>
      </c>
      <c r="F173" s="20">
        <f>Model!$W$29*((drdp!C173+drdp!L173)*'DBH-OI'!$B173+(drdp!F173+drdp!O173)*'DBH-OI'!$C173+(drdp!I173+drdp!R173)*'DBH-OI'!$D173)</f>
        <v>0</v>
      </c>
      <c r="G173" s="20">
        <f>Model!$W$29*((drdp!D173+drdp!M173)*'DBH-OI'!$B173+(drdp!G173+drdp!P173)*'DBH-OI'!$C173+(drdp!J173+drdp!S173)*'DBH-OI'!$D173)</f>
        <v>0</v>
      </c>
      <c r="H173" s="18">
        <f>Model!$W$29*((drdp!B173)*'DBH-OI'!$B173+(drdp!E173)*'DBH-OI'!$C173+(drdp!H173)*'DBH-OI'!$D173)</f>
        <v>0</v>
      </c>
      <c r="I173" s="18">
        <f>Model!$W$29*((drdp!C173)*'DBH-OI'!$B173+(drdp!F173)*'DBH-OI'!$C173+(drdp!I173)*'DBH-OI'!$D173)</f>
        <v>0</v>
      </c>
      <c r="J173" s="18">
        <f>Model!$W$29*((drdp!D173)*'DBH-OI'!$B173+(drdp!G173)*'DBH-OI'!$C173+(drdp!J173)*'DBH-OI'!$D173)</f>
        <v>0</v>
      </c>
      <c r="K173" s="21">
        <f>SUM(E$3:E172)+H173</f>
        <v>0.10848374611836017</v>
      </c>
      <c r="L173" s="21">
        <f>SUM(F$3:F172)+I173</f>
        <v>0.76429087937708162</v>
      </c>
      <c r="M173" s="21">
        <f>SUM(G$3:G172)+J173</f>
        <v>0</v>
      </c>
      <c r="N173" s="21"/>
      <c r="O173" s="21"/>
      <c r="P173" s="21"/>
      <c r="Q173" s="19">
        <f t="shared" si="16"/>
        <v>1.1768723171872827E-2</v>
      </c>
      <c r="R173" s="19">
        <f t="shared" si="16"/>
        <v>0.58414054829899276</v>
      </c>
      <c r="S173" s="19">
        <f t="shared" si="16"/>
        <v>0</v>
      </c>
      <c r="T173" s="19">
        <f t="shared" si="13"/>
        <v>8.2913137718921559E-2</v>
      </c>
      <c r="U173" s="19">
        <f t="shared" si="14"/>
        <v>0</v>
      </c>
      <c r="V173" s="19">
        <f t="shared" si="15"/>
        <v>0</v>
      </c>
      <c r="W173" s="10" t="s">
        <v>62</v>
      </c>
    </row>
    <row r="174" spans="1:23" x14ac:dyDescent="0.25">
      <c r="A174" s="26">
        <f>Wellpath!E174</f>
        <v>0</v>
      </c>
      <c r="B174" s="22">
        <v>0</v>
      </c>
      <c r="C174" s="22">
        <v>0</v>
      </c>
      <c r="D174" s="22">
        <f t="shared" si="11"/>
        <v>4.7931219674804699E-5</v>
      </c>
      <c r="E174" s="20">
        <f>Model!$W$29*((drdp!B174+drdp!K174)*'DBH-OI'!$B174+(drdp!E174+drdp!N174)*'DBH-OI'!$C174+(drdp!H174+drdp!Q174)*'DBH-OI'!$D174)</f>
        <v>0</v>
      </c>
      <c r="F174" s="20">
        <f>Model!$W$29*((drdp!C174+drdp!L174)*'DBH-OI'!$B174+(drdp!F174+drdp!O174)*'DBH-OI'!$C174+(drdp!I174+drdp!R174)*'DBH-OI'!$D174)</f>
        <v>0</v>
      </c>
      <c r="G174" s="20">
        <f>Model!$W$29*((drdp!D174+drdp!M174)*'DBH-OI'!$B174+(drdp!G174+drdp!P174)*'DBH-OI'!$C174+(drdp!J174+drdp!S174)*'DBH-OI'!$D174)</f>
        <v>0</v>
      </c>
      <c r="H174" s="18">
        <f>Model!$W$29*((drdp!B174)*'DBH-OI'!$B174+(drdp!E174)*'DBH-OI'!$C174+(drdp!H174)*'DBH-OI'!$D174)</f>
        <v>0</v>
      </c>
      <c r="I174" s="18">
        <f>Model!$W$29*((drdp!C174)*'DBH-OI'!$B174+(drdp!F174)*'DBH-OI'!$C174+(drdp!I174)*'DBH-OI'!$D174)</f>
        <v>0</v>
      </c>
      <c r="J174" s="18">
        <f>Model!$W$29*((drdp!D174)*'DBH-OI'!$B174+(drdp!G174)*'DBH-OI'!$C174+(drdp!J174)*'DBH-OI'!$D174)</f>
        <v>0</v>
      </c>
      <c r="K174" s="21">
        <f>SUM(E$3:E173)+H174</f>
        <v>0.10848374611836017</v>
      </c>
      <c r="L174" s="21">
        <f>SUM(F$3:F173)+I174</f>
        <v>0.76429087937708162</v>
      </c>
      <c r="M174" s="21">
        <f>SUM(G$3:G173)+J174</f>
        <v>0</v>
      </c>
      <c r="N174" s="21"/>
      <c r="O174" s="21"/>
      <c r="P174" s="21"/>
      <c r="Q174" s="19">
        <f t="shared" si="16"/>
        <v>1.1768723171872827E-2</v>
      </c>
      <c r="R174" s="19">
        <f t="shared" si="16"/>
        <v>0.58414054829899276</v>
      </c>
      <c r="S174" s="19">
        <f t="shared" si="16"/>
        <v>0</v>
      </c>
      <c r="T174" s="19">
        <f t="shared" si="13"/>
        <v>8.2913137718921559E-2</v>
      </c>
      <c r="U174" s="19">
        <f t="shared" si="14"/>
        <v>0</v>
      </c>
      <c r="V174" s="19">
        <f t="shared" si="15"/>
        <v>0</v>
      </c>
    </row>
    <row r="175" spans="1:23" x14ac:dyDescent="0.25">
      <c r="A175" s="26">
        <f>Wellpath!E175</f>
        <v>0</v>
      </c>
      <c r="B175" s="22">
        <v>0</v>
      </c>
      <c r="C175" s="22">
        <v>0</v>
      </c>
      <c r="D175" s="22">
        <f t="shared" si="11"/>
        <v>4.7931219674804699E-5</v>
      </c>
      <c r="E175" s="20">
        <f>Model!$W$29*((drdp!B175+drdp!K175)*'DBH-OI'!$B175+(drdp!E175+drdp!N175)*'DBH-OI'!$C175+(drdp!H175+drdp!Q175)*'DBH-OI'!$D175)</f>
        <v>0</v>
      </c>
      <c r="F175" s="20">
        <f>Model!$W$29*((drdp!C175+drdp!L175)*'DBH-OI'!$B175+(drdp!F175+drdp!O175)*'DBH-OI'!$C175+(drdp!I175+drdp!R175)*'DBH-OI'!$D175)</f>
        <v>0</v>
      </c>
      <c r="G175" s="20">
        <f>Model!$W$29*((drdp!D175+drdp!M175)*'DBH-OI'!$B175+(drdp!G175+drdp!P175)*'DBH-OI'!$C175+(drdp!J175+drdp!S175)*'DBH-OI'!$D175)</f>
        <v>0</v>
      </c>
      <c r="H175" s="18">
        <f>Model!$W$29*((drdp!B175)*'DBH-OI'!$B175+(drdp!E175)*'DBH-OI'!$C175+(drdp!H175)*'DBH-OI'!$D175)</f>
        <v>0</v>
      </c>
      <c r="I175" s="18">
        <f>Model!$W$29*((drdp!C175)*'DBH-OI'!$B175+(drdp!F175)*'DBH-OI'!$C175+(drdp!I175)*'DBH-OI'!$D175)</f>
        <v>0</v>
      </c>
      <c r="J175" s="18">
        <f>Model!$W$29*((drdp!D175)*'DBH-OI'!$B175+(drdp!G175)*'DBH-OI'!$C175+(drdp!J175)*'DBH-OI'!$D175)</f>
        <v>0</v>
      </c>
      <c r="K175" s="21">
        <f>SUM(E$3:E174)+H175</f>
        <v>0.10848374611836017</v>
      </c>
      <c r="L175" s="21">
        <f>SUM(F$3:F174)+I175</f>
        <v>0.76429087937708162</v>
      </c>
      <c r="M175" s="21">
        <f>SUM(G$3:G174)+J175</f>
        <v>0</v>
      </c>
      <c r="N175" s="21"/>
      <c r="O175" s="21"/>
      <c r="P175" s="21"/>
      <c r="Q175" s="19">
        <f t="shared" si="16"/>
        <v>1.1768723171872827E-2</v>
      </c>
      <c r="R175" s="19">
        <f t="shared" si="16"/>
        <v>0.58414054829899276</v>
      </c>
      <c r="S175" s="19">
        <f t="shared" si="16"/>
        <v>0</v>
      </c>
      <c r="T175" s="19">
        <f t="shared" si="13"/>
        <v>8.2913137718921559E-2</v>
      </c>
      <c r="U175" s="19">
        <f t="shared" si="14"/>
        <v>0</v>
      </c>
      <c r="V175" s="19">
        <f t="shared" si="15"/>
        <v>0</v>
      </c>
    </row>
    <row r="176" spans="1:23" x14ac:dyDescent="0.25">
      <c r="A176" s="26">
        <f>Wellpath!E176</f>
        <v>0</v>
      </c>
      <c r="B176" s="22">
        <v>0</v>
      </c>
      <c r="C176" s="22">
        <v>0</v>
      </c>
      <c r="D176" s="22">
        <f t="shared" si="11"/>
        <v>4.7931219674804699E-5</v>
      </c>
      <c r="E176" s="20">
        <f>Model!$W$29*((drdp!B176+drdp!K176)*'DBH-OI'!$B176+(drdp!E176+drdp!N176)*'DBH-OI'!$C176+(drdp!H176+drdp!Q176)*'DBH-OI'!$D176)</f>
        <v>0</v>
      </c>
      <c r="F176" s="20">
        <f>Model!$W$29*((drdp!C176+drdp!L176)*'DBH-OI'!$B176+(drdp!F176+drdp!O176)*'DBH-OI'!$C176+(drdp!I176+drdp!R176)*'DBH-OI'!$D176)</f>
        <v>0</v>
      </c>
      <c r="G176" s="20">
        <f>Model!$W$29*((drdp!D176+drdp!M176)*'DBH-OI'!$B176+(drdp!G176+drdp!P176)*'DBH-OI'!$C176+(drdp!J176+drdp!S176)*'DBH-OI'!$D176)</f>
        <v>0</v>
      </c>
      <c r="H176" s="18">
        <f>Model!$W$29*((drdp!B176)*'DBH-OI'!$B176+(drdp!E176)*'DBH-OI'!$C176+(drdp!H176)*'DBH-OI'!$D176)</f>
        <v>0</v>
      </c>
      <c r="I176" s="18">
        <f>Model!$W$29*((drdp!C176)*'DBH-OI'!$B176+(drdp!F176)*'DBH-OI'!$C176+(drdp!I176)*'DBH-OI'!$D176)</f>
        <v>0</v>
      </c>
      <c r="J176" s="18">
        <f>Model!$W$29*((drdp!D176)*'DBH-OI'!$B176+(drdp!G176)*'DBH-OI'!$C176+(drdp!J176)*'DBH-OI'!$D176)</f>
        <v>0</v>
      </c>
      <c r="K176" s="21">
        <f>SUM(E$3:E175)+H176</f>
        <v>0.10848374611836017</v>
      </c>
      <c r="L176" s="21">
        <f>SUM(F$3:F175)+I176</f>
        <v>0.76429087937708162</v>
      </c>
      <c r="M176" s="21">
        <f>SUM(G$3:G175)+J176</f>
        <v>0</v>
      </c>
      <c r="N176" s="21"/>
      <c r="O176" s="21"/>
      <c r="P176" s="21"/>
      <c r="Q176" s="19">
        <f t="shared" si="16"/>
        <v>1.1768723171872827E-2</v>
      </c>
      <c r="R176" s="19">
        <f t="shared" si="16"/>
        <v>0.58414054829899276</v>
      </c>
      <c r="S176" s="19">
        <f t="shared" si="16"/>
        <v>0</v>
      </c>
      <c r="T176" s="19">
        <f t="shared" si="13"/>
        <v>8.2913137718921559E-2</v>
      </c>
      <c r="U176" s="19">
        <f t="shared" si="14"/>
        <v>0</v>
      </c>
      <c r="V176" s="19">
        <f t="shared" si="15"/>
        <v>0</v>
      </c>
    </row>
    <row r="177" spans="1:22" x14ac:dyDescent="0.25">
      <c r="A177" s="26">
        <f>Wellpath!E177</f>
        <v>0</v>
      </c>
      <c r="B177" s="22">
        <v>0</v>
      </c>
      <c r="C177" s="22">
        <v>0</v>
      </c>
      <c r="D177" s="22">
        <f t="shared" si="11"/>
        <v>4.7931219674804699E-5</v>
      </c>
      <c r="E177" s="20">
        <f>Model!$W$29*((drdp!B177+drdp!K177)*'DBH-OI'!$B177+(drdp!E177+drdp!N177)*'DBH-OI'!$C177+(drdp!H177+drdp!Q177)*'DBH-OI'!$D177)</f>
        <v>0</v>
      </c>
      <c r="F177" s="20">
        <f>Model!$W$29*((drdp!C177+drdp!L177)*'DBH-OI'!$B177+(drdp!F177+drdp!O177)*'DBH-OI'!$C177+(drdp!I177+drdp!R177)*'DBH-OI'!$D177)</f>
        <v>0</v>
      </c>
      <c r="G177" s="20">
        <f>Model!$W$29*((drdp!D177+drdp!M177)*'DBH-OI'!$B177+(drdp!G177+drdp!P177)*'DBH-OI'!$C177+(drdp!J177+drdp!S177)*'DBH-OI'!$D177)</f>
        <v>0</v>
      </c>
      <c r="H177" s="18">
        <f>Model!$W$29*((drdp!B177)*'DBH-OI'!$B177+(drdp!E177)*'DBH-OI'!$C177+(drdp!H177)*'DBH-OI'!$D177)</f>
        <v>0</v>
      </c>
      <c r="I177" s="18">
        <f>Model!$W$29*((drdp!C177)*'DBH-OI'!$B177+(drdp!F177)*'DBH-OI'!$C177+(drdp!I177)*'DBH-OI'!$D177)</f>
        <v>0</v>
      </c>
      <c r="J177" s="18">
        <f>Model!$W$29*((drdp!D177)*'DBH-OI'!$B177+(drdp!G177)*'DBH-OI'!$C177+(drdp!J177)*'DBH-OI'!$D177)</f>
        <v>0</v>
      </c>
      <c r="K177" s="21">
        <f>SUM(E$3:E176)+H177</f>
        <v>0.10848374611836017</v>
      </c>
      <c r="L177" s="21">
        <f>SUM(F$3:F176)+I177</f>
        <v>0.76429087937708162</v>
      </c>
      <c r="M177" s="21">
        <f>SUM(G$3:G176)+J177</f>
        <v>0</v>
      </c>
      <c r="N177" s="21"/>
      <c r="O177" s="21"/>
      <c r="P177" s="21"/>
      <c r="Q177" s="19">
        <f t="shared" si="16"/>
        <v>1.1768723171872827E-2</v>
      </c>
      <c r="R177" s="19">
        <f t="shared" si="16"/>
        <v>0.58414054829899276</v>
      </c>
      <c r="S177" s="19">
        <f t="shared" si="16"/>
        <v>0</v>
      </c>
      <c r="T177" s="19">
        <f t="shared" si="13"/>
        <v>8.2913137718921559E-2</v>
      </c>
      <c r="U177" s="19">
        <f t="shared" si="14"/>
        <v>0</v>
      </c>
      <c r="V177" s="19">
        <f t="shared" si="15"/>
        <v>0</v>
      </c>
    </row>
    <row r="178" spans="1:22" x14ac:dyDescent="0.25">
      <c r="A178" s="26">
        <f>Wellpath!E178</f>
        <v>0</v>
      </c>
      <c r="B178" s="22">
        <v>0</v>
      </c>
      <c r="C178" s="22">
        <v>0</v>
      </c>
      <c r="D178" s="22">
        <f t="shared" si="11"/>
        <v>4.7931219674804699E-5</v>
      </c>
      <c r="E178" s="20">
        <f>Model!$W$29*((drdp!B178+drdp!K178)*'DBH-OI'!$B178+(drdp!E178+drdp!N178)*'DBH-OI'!$C178+(drdp!H178+drdp!Q178)*'DBH-OI'!$D178)</f>
        <v>0</v>
      </c>
      <c r="F178" s="20">
        <f>Model!$W$29*((drdp!C178+drdp!L178)*'DBH-OI'!$B178+(drdp!F178+drdp!O178)*'DBH-OI'!$C178+(drdp!I178+drdp!R178)*'DBH-OI'!$D178)</f>
        <v>0</v>
      </c>
      <c r="G178" s="20">
        <f>Model!$W$29*((drdp!D178+drdp!M178)*'DBH-OI'!$B178+(drdp!G178+drdp!P178)*'DBH-OI'!$C178+(drdp!J178+drdp!S178)*'DBH-OI'!$D178)</f>
        <v>0</v>
      </c>
      <c r="H178" s="18">
        <f>Model!$W$29*((drdp!B178)*'DBH-OI'!$B178+(drdp!E178)*'DBH-OI'!$C178+(drdp!H178)*'DBH-OI'!$D178)</f>
        <v>0</v>
      </c>
      <c r="I178" s="18">
        <f>Model!$W$29*((drdp!C178)*'DBH-OI'!$B178+(drdp!F178)*'DBH-OI'!$C178+(drdp!I178)*'DBH-OI'!$D178)</f>
        <v>0</v>
      </c>
      <c r="J178" s="18">
        <f>Model!$W$29*((drdp!D178)*'DBH-OI'!$B178+(drdp!G178)*'DBH-OI'!$C178+(drdp!J178)*'DBH-OI'!$D178)</f>
        <v>0</v>
      </c>
      <c r="K178" s="21">
        <f>SUM(E$3:E177)+H178</f>
        <v>0.10848374611836017</v>
      </c>
      <c r="L178" s="21">
        <f>SUM(F$3:F177)+I178</f>
        <v>0.76429087937708162</v>
      </c>
      <c r="M178" s="21">
        <f>SUM(G$3:G177)+J178</f>
        <v>0</v>
      </c>
      <c r="N178" s="21"/>
      <c r="O178" s="21"/>
      <c r="P178" s="21"/>
      <c r="Q178" s="19">
        <f t="shared" si="16"/>
        <v>1.1768723171872827E-2</v>
      </c>
      <c r="R178" s="19">
        <f t="shared" si="16"/>
        <v>0.58414054829899276</v>
      </c>
      <c r="S178" s="19">
        <f t="shared" si="16"/>
        <v>0</v>
      </c>
      <c r="T178" s="19">
        <f t="shared" si="13"/>
        <v>8.2913137718921559E-2</v>
      </c>
      <c r="U178" s="19">
        <f t="shared" si="14"/>
        <v>0</v>
      </c>
      <c r="V178" s="19">
        <f t="shared" si="15"/>
        <v>0</v>
      </c>
    </row>
    <row r="179" spans="1:22" x14ac:dyDescent="0.25">
      <c r="A179" s="26">
        <f>Wellpath!E179</f>
        <v>0</v>
      </c>
      <c r="B179" s="22">
        <v>0</v>
      </c>
      <c r="C179" s="22">
        <v>0</v>
      </c>
      <c r="D179" s="22">
        <f t="shared" si="11"/>
        <v>4.7931219674804699E-5</v>
      </c>
      <c r="E179" s="20">
        <f>Model!$W$29*((drdp!B179+drdp!K179)*'DBH-OI'!$B179+(drdp!E179+drdp!N179)*'DBH-OI'!$C179+(drdp!H179+drdp!Q179)*'DBH-OI'!$D179)</f>
        <v>0</v>
      </c>
      <c r="F179" s="20">
        <f>Model!$W$29*((drdp!C179+drdp!L179)*'DBH-OI'!$B179+(drdp!F179+drdp!O179)*'DBH-OI'!$C179+(drdp!I179+drdp!R179)*'DBH-OI'!$D179)</f>
        <v>0</v>
      </c>
      <c r="G179" s="20">
        <f>Model!$W$29*((drdp!D179+drdp!M179)*'DBH-OI'!$B179+(drdp!G179+drdp!P179)*'DBH-OI'!$C179+(drdp!J179+drdp!S179)*'DBH-OI'!$D179)</f>
        <v>0</v>
      </c>
      <c r="H179" s="18">
        <f>Model!$W$29*((drdp!B179)*'DBH-OI'!$B179+(drdp!E179)*'DBH-OI'!$C179+(drdp!H179)*'DBH-OI'!$D179)</f>
        <v>0</v>
      </c>
      <c r="I179" s="18">
        <f>Model!$W$29*((drdp!C179)*'DBH-OI'!$B179+(drdp!F179)*'DBH-OI'!$C179+(drdp!I179)*'DBH-OI'!$D179)</f>
        <v>0</v>
      </c>
      <c r="J179" s="18">
        <f>Model!$W$29*((drdp!D179)*'DBH-OI'!$B179+(drdp!G179)*'DBH-OI'!$C179+(drdp!J179)*'DBH-OI'!$D179)</f>
        <v>0</v>
      </c>
      <c r="K179" s="21">
        <f>SUM(E$3:E178)+H179</f>
        <v>0.10848374611836017</v>
      </c>
      <c r="L179" s="21">
        <f>SUM(F$3:F178)+I179</f>
        <v>0.76429087937708162</v>
      </c>
      <c r="M179" s="21">
        <f>SUM(G$3:G178)+J179</f>
        <v>0</v>
      </c>
      <c r="N179" s="21"/>
      <c r="O179" s="21"/>
      <c r="P179" s="21"/>
      <c r="Q179" s="19">
        <f t="shared" si="16"/>
        <v>1.1768723171872827E-2</v>
      </c>
      <c r="R179" s="19">
        <f t="shared" si="16"/>
        <v>0.58414054829899276</v>
      </c>
      <c r="S179" s="19">
        <f t="shared" si="16"/>
        <v>0</v>
      </c>
      <c r="T179" s="19">
        <f t="shared" si="13"/>
        <v>8.2913137718921559E-2</v>
      </c>
      <c r="U179" s="19">
        <f t="shared" si="14"/>
        <v>0</v>
      </c>
      <c r="V179" s="19">
        <f t="shared" si="15"/>
        <v>0</v>
      </c>
    </row>
    <row r="180" spans="1:22" x14ac:dyDescent="0.25">
      <c r="A180" s="26">
        <f>Wellpath!E180</f>
        <v>0</v>
      </c>
      <c r="B180" s="22">
        <v>0</v>
      </c>
      <c r="C180" s="22">
        <v>0</v>
      </c>
      <c r="D180" s="22">
        <f t="shared" si="11"/>
        <v>4.7931219674804699E-5</v>
      </c>
      <c r="E180" s="20">
        <f>Model!$W$29*((drdp!B180+drdp!K180)*'DBH-OI'!$B180+(drdp!E180+drdp!N180)*'DBH-OI'!$C180+(drdp!H180+drdp!Q180)*'DBH-OI'!$D180)</f>
        <v>0</v>
      </c>
      <c r="F180" s="20">
        <f>Model!$W$29*((drdp!C180+drdp!L180)*'DBH-OI'!$B180+(drdp!F180+drdp!O180)*'DBH-OI'!$C180+(drdp!I180+drdp!R180)*'DBH-OI'!$D180)</f>
        <v>0</v>
      </c>
      <c r="G180" s="20">
        <f>Model!$W$29*((drdp!D180+drdp!M180)*'DBH-OI'!$B180+(drdp!G180+drdp!P180)*'DBH-OI'!$C180+(drdp!J180+drdp!S180)*'DBH-OI'!$D180)</f>
        <v>0</v>
      </c>
      <c r="H180" s="18">
        <f>Model!$W$29*((drdp!B180)*'DBH-OI'!$B180+(drdp!E180)*'DBH-OI'!$C180+(drdp!H180)*'DBH-OI'!$D180)</f>
        <v>0</v>
      </c>
      <c r="I180" s="18">
        <f>Model!$W$29*((drdp!C180)*'DBH-OI'!$B180+(drdp!F180)*'DBH-OI'!$C180+(drdp!I180)*'DBH-OI'!$D180)</f>
        <v>0</v>
      </c>
      <c r="J180" s="18">
        <f>Model!$W$29*((drdp!D180)*'DBH-OI'!$B180+(drdp!G180)*'DBH-OI'!$C180+(drdp!J180)*'DBH-OI'!$D180)</f>
        <v>0</v>
      </c>
      <c r="K180" s="21">
        <f>SUM(E$3:E179)+H180</f>
        <v>0.10848374611836017</v>
      </c>
      <c r="L180" s="21">
        <f>SUM(F$3:F179)+I180</f>
        <v>0.76429087937708162</v>
      </c>
      <c r="M180" s="21">
        <f>SUM(G$3:G179)+J180</f>
        <v>0</v>
      </c>
      <c r="N180" s="21"/>
      <c r="O180" s="21"/>
      <c r="P180" s="21"/>
      <c r="Q180" s="19">
        <f t="shared" si="16"/>
        <v>1.1768723171872827E-2</v>
      </c>
      <c r="R180" s="19">
        <f t="shared" si="16"/>
        <v>0.58414054829899276</v>
      </c>
      <c r="S180" s="19">
        <f t="shared" si="16"/>
        <v>0</v>
      </c>
      <c r="T180" s="19">
        <f t="shared" si="13"/>
        <v>8.2913137718921559E-2</v>
      </c>
      <c r="U180" s="19">
        <f t="shared" si="14"/>
        <v>0</v>
      </c>
      <c r="V180" s="19">
        <f t="shared" si="15"/>
        <v>0</v>
      </c>
    </row>
    <row r="181" spans="1:22" x14ac:dyDescent="0.25">
      <c r="A181" s="26">
        <f>Wellpath!E181</f>
        <v>0</v>
      </c>
      <c r="B181" s="22">
        <v>0</v>
      </c>
      <c r="C181" s="22">
        <v>0</v>
      </c>
      <c r="D181" s="22">
        <f t="shared" si="11"/>
        <v>4.7931219674804699E-5</v>
      </c>
      <c r="E181" s="20">
        <f>Model!$W$29*((drdp!B181+drdp!K181)*'DBH-OI'!$B181+(drdp!E181+drdp!N181)*'DBH-OI'!$C181+(drdp!H181+drdp!Q181)*'DBH-OI'!$D181)</f>
        <v>0</v>
      </c>
      <c r="F181" s="20">
        <f>Model!$W$29*((drdp!C181+drdp!L181)*'DBH-OI'!$B181+(drdp!F181+drdp!O181)*'DBH-OI'!$C181+(drdp!I181+drdp!R181)*'DBH-OI'!$D181)</f>
        <v>0</v>
      </c>
      <c r="G181" s="20">
        <f>Model!$W$29*((drdp!D181+drdp!M181)*'DBH-OI'!$B181+(drdp!G181+drdp!P181)*'DBH-OI'!$C181+(drdp!J181+drdp!S181)*'DBH-OI'!$D181)</f>
        <v>0</v>
      </c>
      <c r="H181" s="18">
        <f>Model!$W$29*((drdp!B181)*'DBH-OI'!$B181+(drdp!E181)*'DBH-OI'!$C181+(drdp!H181)*'DBH-OI'!$D181)</f>
        <v>0</v>
      </c>
      <c r="I181" s="18">
        <f>Model!$W$29*((drdp!C181)*'DBH-OI'!$B181+(drdp!F181)*'DBH-OI'!$C181+(drdp!I181)*'DBH-OI'!$D181)</f>
        <v>0</v>
      </c>
      <c r="J181" s="18">
        <f>Model!$W$29*((drdp!D181)*'DBH-OI'!$B181+(drdp!G181)*'DBH-OI'!$C181+(drdp!J181)*'DBH-OI'!$D181)</f>
        <v>0</v>
      </c>
      <c r="K181" s="21">
        <f>SUM(E$3:E180)+H181</f>
        <v>0.10848374611836017</v>
      </c>
      <c r="L181" s="21">
        <f>SUM(F$3:F180)+I181</f>
        <v>0.76429087937708162</v>
      </c>
      <c r="M181" s="21">
        <f>SUM(G$3:G180)+J181</f>
        <v>0</v>
      </c>
      <c r="N181" s="21"/>
      <c r="O181" s="21"/>
      <c r="P181" s="21"/>
      <c r="Q181" s="19">
        <f t="shared" si="16"/>
        <v>1.1768723171872827E-2</v>
      </c>
      <c r="R181" s="19">
        <f t="shared" si="16"/>
        <v>0.58414054829899276</v>
      </c>
      <c r="S181" s="19">
        <f t="shared" si="16"/>
        <v>0</v>
      </c>
      <c r="T181" s="19">
        <f t="shared" si="13"/>
        <v>8.2913137718921559E-2</v>
      </c>
      <c r="U181" s="19">
        <f t="shared" si="14"/>
        <v>0</v>
      </c>
      <c r="V181" s="19">
        <f t="shared" si="15"/>
        <v>0</v>
      </c>
    </row>
    <row r="182" spans="1:22" x14ac:dyDescent="0.25">
      <c r="A182" s="26">
        <f>Wellpath!E182</f>
        <v>0</v>
      </c>
      <c r="B182" s="22">
        <v>0</v>
      </c>
      <c r="C182" s="22">
        <v>0</v>
      </c>
      <c r="D182" s="22">
        <f t="shared" si="11"/>
        <v>4.7931219674804699E-5</v>
      </c>
      <c r="E182" s="20">
        <f>Model!$W$29*((drdp!B182+drdp!K182)*'DBH-OI'!$B182+(drdp!E182+drdp!N182)*'DBH-OI'!$C182+(drdp!H182+drdp!Q182)*'DBH-OI'!$D182)</f>
        <v>0</v>
      </c>
      <c r="F182" s="20">
        <f>Model!$W$29*((drdp!C182+drdp!L182)*'DBH-OI'!$B182+(drdp!F182+drdp!O182)*'DBH-OI'!$C182+(drdp!I182+drdp!R182)*'DBH-OI'!$D182)</f>
        <v>0</v>
      </c>
      <c r="G182" s="20">
        <f>Model!$W$29*((drdp!D182+drdp!M182)*'DBH-OI'!$B182+(drdp!G182+drdp!P182)*'DBH-OI'!$C182+(drdp!J182+drdp!S182)*'DBH-OI'!$D182)</f>
        <v>0</v>
      </c>
      <c r="H182" s="18">
        <f>Model!$W$29*((drdp!B182)*'DBH-OI'!$B182+(drdp!E182)*'DBH-OI'!$C182+(drdp!H182)*'DBH-OI'!$D182)</f>
        <v>0</v>
      </c>
      <c r="I182" s="18">
        <f>Model!$W$29*((drdp!C182)*'DBH-OI'!$B182+(drdp!F182)*'DBH-OI'!$C182+(drdp!I182)*'DBH-OI'!$D182)</f>
        <v>0</v>
      </c>
      <c r="J182" s="18">
        <f>Model!$W$29*((drdp!D182)*'DBH-OI'!$B182+(drdp!G182)*'DBH-OI'!$C182+(drdp!J182)*'DBH-OI'!$D182)</f>
        <v>0</v>
      </c>
      <c r="K182" s="21">
        <f>SUM(E$3:E181)+H182</f>
        <v>0.10848374611836017</v>
      </c>
      <c r="L182" s="21">
        <f>SUM(F$3:F181)+I182</f>
        <v>0.76429087937708162</v>
      </c>
      <c r="M182" s="21">
        <f>SUM(G$3:G181)+J182</f>
        <v>0</v>
      </c>
      <c r="N182" s="21"/>
      <c r="O182" s="21"/>
      <c r="P182" s="21"/>
      <c r="Q182" s="19">
        <f t="shared" si="16"/>
        <v>1.1768723171872827E-2</v>
      </c>
      <c r="R182" s="19">
        <f t="shared" si="16"/>
        <v>0.58414054829899276</v>
      </c>
      <c r="S182" s="19">
        <f t="shared" si="16"/>
        <v>0</v>
      </c>
      <c r="T182" s="19">
        <f t="shared" si="13"/>
        <v>8.2913137718921559E-2</v>
      </c>
      <c r="U182" s="19">
        <f t="shared" si="14"/>
        <v>0</v>
      </c>
      <c r="V182" s="19">
        <f t="shared" si="15"/>
        <v>0</v>
      </c>
    </row>
    <row r="183" spans="1:22" x14ac:dyDescent="0.25">
      <c r="A183" s="26">
        <f>Wellpath!E183</f>
        <v>0</v>
      </c>
      <c r="B183" s="22">
        <v>0</v>
      </c>
      <c r="C183" s="22">
        <v>0</v>
      </c>
      <c r="D183" s="22">
        <f t="shared" si="11"/>
        <v>4.7931219674804699E-5</v>
      </c>
      <c r="E183" s="20">
        <f>Model!$W$29*((drdp!B183+drdp!K183)*'DBH-OI'!$B183+(drdp!E183+drdp!N183)*'DBH-OI'!$C183+(drdp!H183+drdp!Q183)*'DBH-OI'!$D183)</f>
        <v>0</v>
      </c>
      <c r="F183" s="20">
        <f>Model!$W$29*((drdp!C183+drdp!L183)*'DBH-OI'!$B183+(drdp!F183+drdp!O183)*'DBH-OI'!$C183+(drdp!I183+drdp!R183)*'DBH-OI'!$D183)</f>
        <v>0</v>
      </c>
      <c r="G183" s="20">
        <f>Model!$W$29*((drdp!D183+drdp!M183)*'DBH-OI'!$B183+(drdp!G183+drdp!P183)*'DBH-OI'!$C183+(drdp!J183+drdp!S183)*'DBH-OI'!$D183)</f>
        <v>0</v>
      </c>
      <c r="H183" s="18">
        <f>Model!$W$29*((drdp!B183)*'DBH-OI'!$B183+(drdp!E183)*'DBH-OI'!$C183+(drdp!H183)*'DBH-OI'!$D183)</f>
        <v>0</v>
      </c>
      <c r="I183" s="18">
        <f>Model!$W$29*((drdp!C183)*'DBH-OI'!$B183+(drdp!F183)*'DBH-OI'!$C183+(drdp!I183)*'DBH-OI'!$D183)</f>
        <v>0</v>
      </c>
      <c r="J183" s="18">
        <f>Model!$W$29*((drdp!D183)*'DBH-OI'!$B183+(drdp!G183)*'DBH-OI'!$C183+(drdp!J183)*'DBH-OI'!$D183)</f>
        <v>0</v>
      </c>
      <c r="K183" s="21">
        <f>SUM(E$3:E182)+H183</f>
        <v>0.10848374611836017</v>
      </c>
      <c r="L183" s="21">
        <f>SUM(F$3:F182)+I183</f>
        <v>0.76429087937708162</v>
      </c>
      <c r="M183" s="21">
        <f>SUM(G$3:G182)+J183</f>
        <v>0</v>
      </c>
      <c r="N183" s="21"/>
      <c r="O183" s="21"/>
      <c r="P183" s="21"/>
      <c r="Q183" s="19">
        <f t="shared" si="16"/>
        <v>1.1768723171872827E-2</v>
      </c>
      <c r="R183" s="19">
        <f t="shared" si="16"/>
        <v>0.58414054829899276</v>
      </c>
      <c r="S183" s="19">
        <f t="shared" si="16"/>
        <v>0</v>
      </c>
      <c r="T183" s="19">
        <f t="shared" si="13"/>
        <v>8.2913137718921559E-2</v>
      </c>
      <c r="U183" s="19">
        <f t="shared" si="14"/>
        <v>0</v>
      </c>
      <c r="V183" s="19">
        <f t="shared" si="15"/>
        <v>0</v>
      </c>
    </row>
    <row r="184" spans="1:22" x14ac:dyDescent="0.25">
      <c r="A184" s="26">
        <f>Wellpath!E184</f>
        <v>0</v>
      </c>
      <c r="B184" s="22">
        <v>0</v>
      </c>
      <c r="C184" s="22">
        <v>0</v>
      </c>
      <c r="D184" s="22">
        <f t="shared" si="11"/>
        <v>4.7931219674804699E-5</v>
      </c>
      <c r="E184" s="20">
        <f>Model!$W$29*((drdp!B184+drdp!K184)*'DBH-OI'!$B184+(drdp!E184+drdp!N184)*'DBH-OI'!$C184+(drdp!H184+drdp!Q184)*'DBH-OI'!$D184)</f>
        <v>0</v>
      </c>
      <c r="F184" s="20">
        <f>Model!$W$29*((drdp!C184+drdp!L184)*'DBH-OI'!$B184+(drdp!F184+drdp!O184)*'DBH-OI'!$C184+(drdp!I184+drdp!R184)*'DBH-OI'!$D184)</f>
        <v>0</v>
      </c>
      <c r="G184" s="20">
        <f>Model!$W$29*((drdp!D184+drdp!M184)*'DBH-OI'!$B184+(drdp!G184+drdp!P184)*'DBH-OI'!$C184+(drdp!J184+drdp!S184)*'DBH-OI'!$D184)</f>
        <v>0</v>
      </c>
      <c r="H184" s="18">
        <f>Model!$W$29*((drdp!B184)*'DBH-OI'!$B184+(drdp!E184)*'DBH-OI'!$C184+(drdp!H184)*'DBH-OI'!$D184)</f>
        <v>0</v>
      </c>
      <c r="I184" s="18">
        <f>Model!$W$29*((drdp!C184)*'DBH-OI'!$B184+(drdp!F184)*'DBH-OI'!$C184+(drdp!I184)*'DBH-OI'!$D184)</f>
        <v>0</v>
      </c>
      <c r="J184" s="18">
        <f>Model!$W$29*((drdp!D184)*'DBH-OI'!$B184+(drdp!G184)*'DBH-OI'!$C184+(drdp!J184)*'DBH-OI'!$D184)</f>
        <v>0</v>
      </c>
      <c r="K184" s="21">
        <f>SUM(E$3:E183)+H184</f>
        <v>0.10848374611836017</v>
      </c>
      <c r="L184" s="21">
        <f>SUM(F$3:F183)+I184</f>
        <v>0.76429087937708162</v>
      </c>
      <c r="M184" s="21">
        <f>SUM(G$3:G183)+J184</f>
        <v>0</v>
      </c>
      <c r="N184" s="21"/>
      <c r="O184" s="21"/>
      <c r="P184" s="21"/>
      <c r="Q184" s="19">
        <f t="shared" si="16"/>
        <v>1.1768723171872827E-2</v>
      </c>
      <c r="R184" s="19">
        <f t="shared" si="16"/>
        <v>0.58414054829899276</v>
      </c>
      <c r="S184" s="19">
        <f t="shared" si="16"/>
        <v>0</v>
      </c>
      <c r="T184" s="19">
        <f t="shared" si="13"/>
        <v>8.2913137718921559E-2</v>
      </c>
      <c r="U184" s="19">
        <f t="shared" si="14"/>
        <v>0</v>
      </c>
      <c r="V184" s="19">
        <f t="shared" si="15"/>
        <v>0</v>
      </c>
    </row>
    <row r="185" spans="1:22" x14ac:dyDescent="0.25">
      <c r="A185" s="26">
        <f>Wellpath!E185</f>
        <v>0</v>
      </c>
      <c r="B185" s="22">
        <v>0</v>
      </c>
      <c r="C185" s="22">
        <v>0</v>
      </c>
      <c r="D185" s="22">
        <f t="shared" si="11"/>
        <v>4.7931219674804699E-5</v>
      </c>
      <c r="E185" s="20">
        <f>Model!$W$29*((drdp!B185+drdp!K185)*'DBH-OI'!$B185+(drdp!E185+drdp!N185)*'DBH-OI'!$C185+(drdp!H185+drdp!Q185)*'DBH-OI'!$D185)</f>
        <v>0</v>
      </c>
      <c r="F185" s="20">
        <f>Model!$W$29*((drdp!C185+drdp!L185)*'DBH-OI'!$B185+(drdp!F185+drdp!O185)*'DBH-OI'!$C185+(drdp!I185+drdp!R185)*'DBH-OI'!$D185)</f>
        <v>0</v>
      </c>
      <c r="G185" s="20">
        <f>Model!$W$29*((drdp!D185+drdp!M185)*'DBH-OI'!$B185+(drdp!G185+drdp!P185)*'DBH-OI'!$C185+(drdp!J185+drdp!S185)*'DBH-OI'!$D185)</f>
        <v>0</v>
      </c>
      <c r="H185" s="18">
        <f>Model!$W$29*((drdp!B185)*'DBH-OI'!$B185+(drdp!E185)*'DBH-OI'!$C185+(drdp!H185)*'DBH-OI'!$D185)</f>
        <v>0</v>
      </c>
      <c r="I185" s="18">
        <f>Model!$W$29*((drdp!C185)*'DBH-OI'!$B185+(drdp!F185)*'DBH-OI'!$C185+(drdp!I185)*'DBH-OI'!$D185)</f>
        <v>0</v>
      </c>
      <c r="J185" s="18">
        <f>Model!$W$29*((drdp!D185)*'DBH-OI'!$B185+(drdp!G185)*'DBH-OI'!$C185+(drdp!J185)*'DBH-OI'!$D185)</f>
        <v>0</v>
      </c>
      <c r="K185" s="21">
        <f>SUM(E$3:E184)+H185</f>
        <v>0.10848374611836017</v>
      </c>
      <c r="L185" s="21">
        <f>SUM(F$3:F184)+I185</f>
        <v>0.76429087937708162</v>
      </c>
      <c r="M185" s="21">
        <f>SUM(G$3:G184)+J185</f>
        <v>0</v>
      </c>
      <c r="N185" s="21"/>
      <c r="O185" s="21"/>
      <c r="P185" s="21"/>
      <c r="Q185" s="19">
        <f t="shared" si="16"/>
        <v>1.1768723171872827E-2</v>
      </c>
      <c r="R185" s="19">
        <f t="shared" si="16"/>
        <v>0.58414054829899276</v>
      </c>
      <c r="S185" s="19">
        <f t="shared" si="16"/>
        <v>0</v>
      </c>
      <c r="T185" s="19">
        <f t="shared" si="13"/>
        <v>8.2913137718921559E-2</v>
      </c>
      <c r="U185" s="19">
        <f t="shared" si="14"/>
        <v>0</v>
      </c>
      <c r="V185" s="19">
        <f t="shared" si="15"/>
        <v>0</v>
      </c>
    </row>
    <row r="186" spans="1:22" x14ac:dyDescent="0.25">
      <c r="A186" s="26">
        <f>Wellpath!E186</f>
        <v>0</v>
      </c>
      <c r="B186" s="22">
        <v>0</v>
      </c>
      <c r="C186" s="22">
        <v>0</v>
      </c>
      <c r="D186" s="22">
        <f t="shared" si="11"/>
        <v>4.7931219674804699E-5</v>
      </c>
      <c r="E186" s="20">
        <f>Model!$W$29*((drdp!B186+drdp!K186)*'DBH-OI'!$B186+(drdp!E186+drdp!N186)*'DBH-OI'!$C186+(drdp!H186+drdp!Q186)*'DBH-OI'!$D186)</f>
        <v>0</v>
      </c>
      <c r="F186" s="20">
        <f>Model!$W$29*((drdp!C186+drdp!L186)*'DBH-OI'!$B186+(drdp!F186+drdp!O186)*'DBH-OI'!$C186+(drdp!I186+drdp!R186)*'DBH-OI'!$D186)</f>
        <v>0</v>
      </c>
      <c r="G186" s="20">
        <f>Model!$W$29*((drdp!D186+drdp!M186)*'DBH-OI'!$B186+(drdp!G186+drdp!P186)*'DBH-OI'!$C186+(drdp!J186+drdp!S186)*'DBH-OI'!$D186)</f>
        <v>0</v>
      </c>
      <c r="H186" s="18">
        <f>Model!$W$29*((drdp!B186)*'DBH-OI'!$B186+(drdp!E186)*'DBH-OI'!$C186+(drdp!H186)*'DBH-OI'!$D186)</f>
        <v>0</v>
      </c>
      <c r="I186" s="18">
        <f>Model!$W$29*((drdp!C186)*'DBH-OI'!$B186+(drdp!F186)*'DBH-OI'!$C186+(drdp!I186)*'DBH-OI'!$D186)</f>
        <v>0</v>
      </c>
      <c r="J186" s="18">
        <f>Model!$W$29*((drdp!D186)*'DBH-OI'!$B186+(drdp!G186)*'DBH-OI'!$C186+(drdp!J186)*'DBH-OI'!$D186)</f>
        <v>0</v>
      </c>
      <c r="K186" s="21">
        <f>SUM(E$3:E185)+H186</f>
        <v>0.10848374611836017</v>
      </c>
      <c r="L186" s="21">
        <f>SUM(F$3:F185)+I186</f>
        <v>0.76429087937708162</v>
      </c>
      <c r="M186" s="21">
        <f>SUM(G$3:G185)+J186</f>
        <v>0</v>
      </c>
      <c r="N186" s="21"/>
      <c r="O186" s="21"/>
      <c r="P186" s="21"/>
      <c r="Q186" s="19">
        <f t="shared" si="16"/>
        <v>1.1768723171872827E-2</v>
      </c>
      <c r="R186" s="19">
        <f t="shared" si="16"/>
        <v>0.58414054829899276</v>
      </c>
      <c r="S186" s="19">
        <f t="shared" si="16"/>
        <v>0</v>
      </c>
      <c r="T186" s="19">
        <f t="shared" si="13"/>
        <v>8.2913137718921559E-2</v>
      </c>
      <c r="U186" s="19">
        <f t="shared" si="14"/>
        <v>0</v>
      </c>
      <c r="V186" s="19">
        <f t="shared" si="15"/>
        <v>0</v>
      </c>
    </row>
    <row r="187" spans="1:22" x14ac:dyDescent="0.25">
      <c r="A187" s="26">
        <f>Wellpath!E187</f>
        <v>0</v>
      </c>
      <c r="B187" s="22">
        <v>0</v>
      </c>
      <c r="C187" s="22">
        <v>0</v>
      </c>
      <c r="D187" s="22">
        <f t="shared" si="11"/>
        <v>4.7931219674804699E-5</v>
      </c>
      <c r="E187" s="20">
        <f>Model!$W$29*((drdp!B187+drdp!K187)*'DBH-OI'!$B187+(drdp!E187+drdp!N187)*'DBH-OI'!$C187+(drdp!H187+drdp!Q187)*'DBH-OI'!$D187)</f>
        <v>0</v>
      </c>
      <c r="F187" s="20">
        <f>Model!$W$29*((drdp!C187+drdp!L187)*'DBH-OI'!$B187+(drdp!F187+drdp!O187)*'DBH-OI'!$C187+(drdp!I187+drdp!R187)*'DBH-OI'!$D187)</f>
        <v>0</v>
      </c>
      <c r="G187" s="20">
        <f>Model!$W$29*((drdp!D187+drdp!M187)*'DBH-OI'!$B187+(drdp!G187+drdp!P187)*'DBH-OI'!$C187+(drdp!J187+drdp!S187)*'DBH-OI'!$D187)</f>
        <v>0</v>
      </c>
      <c r="H187" s="18">
        <f>Model!$W$29*((drdp!B187)*'DBH-OI'!$B187+(drdp!E187)*'DBH-OI'!$C187+(drdp!H187)*'DBH-OI'!$D187)</f>
        <v>0</v>
      </c>
      <c r="I187" s="18">
        <f>Model!$W$29*((drdp!C187)*'DBH-OI'!$B187+(drdp!F187)*'DBH-OI'!$C187+(drdp!I187)*'DBH-OI'!$D187)</f>
        <v>0</v>
      </c>
      <c r="J187" s="18">
        <f>Model!$W$29*((drdp!D187)*'DBH-OI'!$B187+(drdp!G187)*'DBH-OI'!$C187+(drdp!J187)*'DBH-OI'!$D187)</f>
        <v>0</v>
      </c>
      <c r="K187" s="21">
        <f>SUM(E$3:E186)+H187</f>
        <v>0.10848374611836017</v>
      </c>
      <c r="L187" s="21">
        <f>SUM(F$3:F186)+I187</f>
        <v>0.76429087937708162</v>
      </c>
      <c r="M187" s="21">
        <f>SUM(G$3:G186)+J187</f>
        <v>0</v>
      </c>
      <c r="N187" s="21"/>
      <c r="O187" s="21"/>
      <c r="P187" s="21"/>
      <c r="Q187" s="19">
        <f t="shared" si="16"/>
        <v>1.1768723171872827E-2</v>
      </c>
      <c r="R187" s="19">
        <f t="shared" si="16"/>
        <v>0.58414054829899276</v>
      </c>
      <c r="S187" s="19">
        <f t="shared" si="16"/>
        <v>0</v>
      </c>
      <c r="T187" s="19">
        <f t="shared" si="13"/>
        <v>8.2913137718921559E-2</v>
      </c>
      <c r="U187" s="19">
        <f t="shared" si="14"/>
        <v>0</v>
      </c>
      <c r="V187" s="19">
        <f t="shared" si="15"/>
        <v>0</v>
      </c>
    </row>
    <row r="188" spans="1:22" x14ac:dyDescent="0.25">
      <c r="A188" s="26">
        <f>Wellpath!E188</f>
        <v>0</v>
      </c>
      <c r="B188" s="22">
        <v>0</v>
      </c>
      <c r="C188" s="22">
        <v>0</v>
      </c>
      <c r="D188" s="22">
        <f t="shared" si="11"/>
        <v>4.7931219674804699E-5</v>
      </c>
      <c r="E188" s="20">
        <f>Model!$W$29*((drdp!B188+drdp!K188)*'DBH-OI'!$B188+(drdp!E188+drdp!N188)*'DBH-OI'!$C188+(drdp!H188+drdp!Q188)*'DBH-OI'!$D188)</f>
        <v>0</v>
      </c>
      <c r="F188" s="20">
        <f>Model!$W$29*((drdp!C188+drdp!L188)*'DBH-OI'!$B188+(drdp!F188+drdp!O188)*'DBH-OI'!$C188+(drdp!I188+drdp!R188)*'DBH-OI'!$D188)</f>
        <v>0</v>
      </c>
      <c r="G188" s="20">
        <f>Model!$W$29*((drdp!D188+drdp!M188)*'DBH-OI'!$B188+(drdp!G188+drdp!P188)*'DBH-OI'!$C188+(drdp!J188+drdp!S188)*'DBH-OI'!$D188)</f>
        <v>0</v>
      </c>
      <c r="H188" s="18">
        <f>Model!$W$29*((drdp!B188)*'DBH-OI'!$B188+(drdp!E188)*'DBH-OI'!$C188+(drdp!H188)*'DBH-OI'!$D188)</f>
        <v>0</v>
      </c>
      <c r="I188" s="18">
        <f>Model!$W$29*((drdp!C188)*'DBH-OI'!$B188+(drdp!F188)*'DBH-OI'!$C188+(drdp!I188)*'DBH-OI'!$D188)</f>
        <v>0</v>
      </c>
      <c r="J188" s="18">
        <f>Model!$W$29*((drdp!D188)*'DBH-OI'!$B188+(drdp!G188)*'DBH-OI'!$C188+(drdp!J188)*'DBH-OI'!$D188)</f>
        <v>0</v>
      </c>
      <c r="K188" s="21">
        <f>SUM(E$3:E187)+H188</f>
        <v>0.10848374611836017</v>
      </c>
      <c r="L188" s="21">
        <f>SUM(F$3:F187)+I188</f>
        <v>0.76429087937708162</v>
      </c>
      <c r="M188" s="21">
        <f>SUM(G$3:G187)+J188</f>
        <v>0</v>
      </c>
      <c r="N188" s="21"/>
      <c r="O188" s="21"/>
      <c r="P188" s="21"/>
      <c r="Q188" s="19">
        <f t="shared" si="16"/>
        <v>1.1768723171872827E-2</v>
      </c>
      <c r="R188" s="19">
        <f t="shared" si="16"/>
        <v>0.58414054829899276</v>
      </c>
      <c r="S188" s="19">
        <f t="shared" si="16"/>
        <v>0</v>
      </c>
      <c r="T188" s="19">
        <f t="shared" si="13"/>
        <v>8.2913137718921559E-2</v>
      </c>
      <c r="U188" s="19">
        <f t="shared" si="14"/>
        <v>0</v>
      </c>
      <c r="V188" s="19">
        <f t="shared" si="15"/>
        <v>0</v>
      </c>
    </row>
    <row r="189" spans="1:22" x14ac:dyDescent="0.25">
      <c r="A189" s="26">
        <f>Wellpath!E189</f>
        <v>0</v>
      </c>
      <c r="B189" s="22">
        <v>0</v>
      </c>
      <c r="C189" s="22">
        <v>0</v>
      </c>
      <c r="D189" s="22">
        <f t="shared" si="11"/>
        <v>4.7931219674804699E-5</v>
      </c>
      <c r="E189" s="20">
        <f>Model!$W$29*((drdp!B189+drdp!K189)*'DBH-OI'!$B189+(drdp!E189+drdp!N189)*'DBH-OI'!$C189+(drdp!H189+drdp!Q189)*'DBH-OI'!$D189)</f>
        <v>0</v>
      </c>
      <c r="F189" s="20">
        <f>Model!$W$29*((drdp!C189+drdp!L189)*'DBH-OI'!$B189+(drdp!F189+drdp!O189)*'DBH-OI'!$C189+(drdp!I189+drdp!R189)*'DBH-OI'!$D189)</f>
        <v>0</v>
      </c>
      <c r="G189" s="20">
        <f>Model!$W$29*((drdp!D189+drdp!M189)*'DBH-OI'!$B189+(drdp!G189+drdp!P189)*'DBH-OI'!$C189+(drdp!J189+drdp!S189)*'DBH-OI'!$D189)</f>
        <v>0</v>
      </c>
      <c r="H189" s="18">
        <f>Model!$W$29*((drdp!B189)*'DBH-OI'!$B189+(drdp!E189)*'DBH-OI'!$C189+(drdp!H189)*'DBH-OI'!$D189)</f>
        <v>0</v>
      </c>
      <c r="I189" s="18">
        <f>Model!$W$29*((drdp!C189)*'DBH-OI'!$B189+(drdp!F189)*'DBH-OI'!$C189+(drdp!I189)*'DBH-OI'!$D189)</f>
        <v>0</v>
      </c>
      <c r="J189" s="18">
        <f>Model!$W$29*((drdp!D189)*'DBH-OI'!$B189+(drdp!G189)*'DBH-OI'!$C189+(drdp!J189)*'DBH-OI'!$D189)</f>
        <v>0</v>
      </c>
      <c r="K189" s="21">
        <f>SUM(E$3:E188)+H189</f>
        <v>0.10848374611836017</v>
      </c>
      <c r="L189" s="21">
        <f>SUM(F$3:F188)+I189</f>
        <v>0.76429087937708162</v>
      </c>
      <c r="M189" s="21">
        <f>SUM(G$3:G188)+J189</f>
        <v>0</v>
      </c>
      <c r="N189" s="21"/>
      <c r="O189" s="21"/>
      <c r="P189" s="21"/>
      <c r="Q189" s="19">
        <f t="shared" si="16"/>
        <v>1.1768723171872827E-2</v>
      </c>
      <c r="R189" s="19">
        <f t="shared" si="16"/>
        <v>0.58414054829899276</v>
      </c>
      <c r="S189" s="19">
        <f t="shared" si="16"/>
        <v>0</v>
      </c>
      <c r="T189" s="19">
        <f t="shared" si="13"/>
        <v>8.2913137718921559E-2</v>
      </c>
      <c r="U189" s="19">
        <f t="shared" si="14"/>
        <v>0</v>
      </c>
      <c r="V189" s="19">
        <f t="shared" si="15"/>
        <v>0</v>
      </c>
    </row>
    <row r="190" spans="1:22" x14ac:dyDescent="0.25">
      <c r="A190" s="26">
        <f>Wellpath!E190</f>
        <v>0</v>
      </c>
      <c r="B190" s="22">
        <v>0</v>
      </c>
      <c r="C190" s="22">
        <v>0</v>
      </c>
      <c r="D190" s="22">
        <f t="shared" si="11"/>
        <v>4.7931219674804699E-5</v>
      </c>
      <c r="E190" s="20">
        <f>Model!$W$29*((drdp!B190+drdp!K190)*'DBH-OI'!$B190+(drdp!E190+drdp!N190)*'DBH-OI'!$C190+(drdp!H190+drdp!Q190)*'DBH-OI'!$D190)</f>
        <v>0</v>
      </c>
      <c r="F190" s="20">
        <f>Model!$W$29*((drdp!C190+drdp!L190)*'DBH-OI'!$B190+(drdp!F190+drdp!O190)*'DBH-OI'!$C190+(drdp!I190+drdp!R190)*'DBH-OI'!$D190)</f>
        <v>0</v>
      </c>
      <c r="G190" s="20">
        <f>Model!$W$29*((drdp!D190+drdp!M190)*'DBH-OI'!$B190+(drdp!G190+drdp!P190)*'DBH-OI'!$C190+(drdp!J190+drdp!S190)*'DBH-OI'!$D190)</f>
        <v>0</v>
      </c>
      <c r="H190" s="18">
        <f>Model!$W$29*((drdp!B190)*'DBH-OI'!$B190+(drdp!E190)*'DBH-OI'!$C190+(drdp!H190)*'DBH-OI'!$D190)</f>
        <v>0</v>
      </c>
      <c r="I190" s="18">
        <f>Model!$W$29*((drdp!C190)*'DBH-OI'!$B190+(drdp!F190)*'DBH-OI'!$C190+(drdp!I190)*'DBH-OI'!$D190)</f>
        <v>0</v>
      </c>
      <c r="J190" s="18">
        <f>Model!$W$29*((drdp!D190)*'DBH-OI'!$B190+(drdp!G190)*'DBH-OI'!$C190+(drdp!J190)*'DBH-OI'!$D190)</f>
        <v>0</v>
      </c>
      <c r="K190" s="21">
        <f>SUM(E$3:E189)+H190</f>
        <v>0.10848374611836017</v>
      </c>
      <c r="L190" s="21">
        <f>SUM(F$3:F189)+I190</f>
        <v>0.76429087937708162</v>
      </c>
      <c r="M190" s="21">
        <f>SUM(G$3:G189)+J190</f>
        <v>0</v>
      </c>
      <c r="N190" s="21"/>
      <c r="O190" s="21"/>
      <c r="P190" s="21"/>
      <c r="Q190" s="19">
        <f t="shared" si="16"/>
        <v>1.1768723171872827E-2</v>
      </c>
      <c r="R190" s="19">
        <f t="shared" si="16"/>
        <v>0.58414054829899276</v>
      </c>
      <c r="S190" s="19">
        <f t="shared" si="16"/>
        <v>0</v>
      </c>
      <c r="T190" s="19">
        <f t="shared" si="13"/>
        <v>8.2913137718921559E-2</v>
      </c>
      <c r="U190" s="19">
        <f t="shared" si="14"/>
        <v>0</v>
      </c>
      <c r="V190" s="19">
        <f t="shared" si="15"/>
        <v>0</v>
      </c>
    </row>
    <row r="191" spans="1:22" x14ac:dyDescent="0.25">
      <c r="A191" s="26">
        <f>Wellpath!E191</f>
        <v>0</v>
      </c>
      <c r="B191" s="22">
        <v>0</v>
      </c>
      <c r="C191" s="22">
        <v>0</v>
      </c>
      <c r="D191" s="22">
        <f t="shared" si="11"/>
        <v>4.7931219674804699E-5</v>
      </c>
      <c r="E191" s="20">
        <f>Model!$W$29*((drdp!B191+drdp!K191)*'DBH-OI'!$B191+(drdp!E191+drdp!N191)*'DBH-OI'!$C191+(drdp!H191+drdp!Q191)*'DBH-OI'!$D191)</f>
        <v>0</v>
      </c>
      <c r="F191" s="20">
        <f>Model!$W$29*((drdp!C191+drdp!L191)*'DBH-OI'!$B191+(drdp!F191+drdp!O191)*'DBH-OI'!$C191+(drdp!I191+drdp!R191)*'DBH-OI'!$D191)</f>
        <v>0</v>
      </c>
      <c r="G191" s="20">
        <f>Model!$W$29*((drdp!D191+drdp!M191)*'DBH-OI'!$B191+(drdp!G191+drdp!P191)*'DBH-OI'!$C191+(drdp!J191+drdp!S191)*'DBH-OI'!$D191)</f>
        <v>0</v>
      </c>
      <c r="H191" s="18">
        <f>Model!$W$29*((drdp!B191)*'DBH-OI'!$B191+(drdp!E191)*'DBH-OI'!$C191+(drdp!H191)*'DBH-OI'!$D191)</f>
        <v>0</v>
      </c>
      <c r="I191" s="18">
        <f>Model!$W$29*((drdp!C191)*'DBH-OI'!$B191+(drdp!F191)*'DBH-OI'!$C191+(drdp!I191)*'DBH-OI'!$D191)</f>
        <v>0</v>
      </c>
      <c r="J191" s="18">
        <f>Model!$W$29*((drdp!D191)*'DBH-OI'!$B191+(drdp!G191)*'DBH-OI'!$C191+(drdp!J191)*'DBH-OI'!$D191)</f>
        <v>0</v>
      </c>
      <c r="K191" s="21">
        <f>SUM(E$3:E190)+H191</f>
        <v>0.10848374611836017</v>
      </c>
      <c r="L191" s="21">
        <f>SUM(F$3:F190)+I191</f>
        <v>0.76429087937708162</v>
      </c>
      <c r="M191" s="21">
        <f>SUM(G$3:G190)+J191</f>
        <v>0</v>
      </c>
      <c r="N191" s="21"/>
      <c r="O191" s="21"/>
      <c r="P191" s="21"/>
      <c r="Q191" s="19">
        <f t="shared" si="16"/>
        <v>1.1768723171872827E-2</v>
      </c>
      <c r="R191" s="19">
        <f t="shared" si="16"/>
        <v>0.58414054829899276</v>
      </c>
      <c r="S191" s="19">
        <f t="shared" si="16"/>
        <v>0</v>
      </c>
      <c r="T191" s="19">
        <f t="shared" si="13"/>
        <v>8.2913137718921559E-2</v>
      </c>
      <c r="U191" s="19">
        <f t="shared" si="14"/>
        <v>0</v>
      </c>
      <c r="V191" s="19">
        <f t="shared" si="15"/>
        <v>0</v>
      </c>
    </row>
    <row r="192" spans="1:22" x14ac:dyDescent="0.25">
      <c r="A192" s="26">
        <f>Wellpath!E192</f>
        <v>0</v>
      </c>
      <c r="B192" s="22">
        <v>0</v>
      </c>
      <c r="C192" s="22">
        <v>0</v>
      </c>
      <c r="D192" s="22">
        <f t="shared" si="11"/>
        <v>4.7931219674804699E-5</v>
      </c>
      <c r="E192" s="20">
        <f>Model!$W$29*((drdp!B192+drdp!K192)*'DBH-OI'!$B192+(drdp!E192+drdp!N192)*'DBH-OI'!$C192+(drdp!H192+drdp!Q192)*'DBH-OI'!$D192)</f>
        <v>0</v>
      </c>
      <c r="F192" s="20">
        <f>Model!$W$29*((drdp!C192+drdp!L192)*'DBH-OI'!$B192+(drdp!F192+drdp!O192)*'DBH-OI'!$C192+(drdp!I192+drdp!R192)*'DBH-OI'!$D192)</f>
        <v>0</v>
      </c>
      <c r="G192" s="20">
        <f>Model!$W$29*((drdp!D192+drdp!M192)*'DBH-OI'!$B192+(drdp!G192+drdp!P192)*'DBH-OI'!$C192+(drdp!J192+drdp!S192)*'DBH-OI'!$D192)</f>
        <v>0</v>
      </c>
      <c r="H192" s="18">
        <f>Model!$W$29*((drdp!B192)*'DBH-OI'!$B192+(drdp!E192)*'DBH-OI'!$C192+(drdp!H192)*'DBH-OI'!$D192)</f>
        <v>0</v>
      </c>
      <c r="I192" s="18">
        <f>Model!$W$29*((drdp!C192)*'DBH-OI'!$B192+(drdp!F192)*'DBH-OI'!$C192+(drdp!I192)*'DBH-OI'!$D192)</f>
        <v>0</v>
      </c>
      <c r="J192" s="18">
        <f>Model!$W$29*((drdp!D192)*'DBH-OI'!$B192+(drdp!G192)*'DBH-OI'!$C192+(drdp!J192)*'DBH-OI'!$D192)</f>
        <v>0</v>
      </c>
      <c r="K192" s="21">
        <f>SUM(E$3:E191)+H192</f>
        <v>0.10848374611836017</v>
      </c>
      <c r="L192" s="21">
        <f>SUM(F$3:F191)+I192</f>
        <v>0.76429087937708162</v>
      </c>
      <c r="M192" s="21">
        <f>SUM(G$3:G191)+J192</f>
        <v>0</v>
      </c>
      <c r="N192" s="21"/>
      <c r="O192" s="21"/>
      <c r="P192" s="21"/>
      <c r="Q192" s="19">
        <f t="shared" si="16"/>
        <v>1.1768723171872827E-2</v>
      </c>
      <c r="R192" s="19">
        <f t="shared" si="16"/>
        <v>0.58414054829899276</v>
      </c>
      <c r="S192" s="19">
        <f t="shared" si="16"/>
        <v>0</v>
      </c>
      <c r="T192" s="19">
        <f t="shared" si="13"/>
        <v>8.2913137718921559E-2</v>
      </c>
      <c r="U192" s="19">
        <f t="shared" si="14"/>
        <v>0</v>
      </c>
      <c r="V192" s="19">
        <f t="shared" si="15"/>
        <v>0</v>
      </c>
    </row>
    <row r="193" spans="1:22" x14ac:dyDescent="0.25">
      <c r="A193" s="26">
        <f>Wellpath!E193</f>
        <v>0</v>
      </c>
      <c r="B193" s="22">
        <v>0</v>
      </c>
      <c r="C193" s="22">
        <v>0</v>
      </c>
      <c r="D193" s="22">
        <f t="shared" si="11"/>
        <v>4.7931219674804699E-5</v>
      </c>
      <c r="E193" s="20">
        <f>Model!$W$29*((drdp!B193+drdp!K193)*'DBH-OI'!$B193+(drdp!E193+drdp!N193)*'DBH-OI'!$C193+(drdp!H193+drdp!Q193)*'DBH-OI'!$D193)</f>
        <v>0</v>
      </c>
      <c r="F193" s="20">
        <f>Model!$W$29*((drdp!C193+drdp!L193)*'DBH-OI'!$B193+(drdp!F193+drdp!O193)*'DBH-OI'!$C193+(drdp!I193+drdp!R193)*'DBH-OI'!$D193)</f>
        <v>0</v>
      </c>
      <c r="G193" s="20">
        <f>Model!$W$29*((drdp!D193+drdp!M193)*'DBH-OI'!$B193+(drdp!G193+drdp!P193)*'DBH-OI'!$C193+(drdp!J193+drdp!S193)*'DBH-OI'!$D193)</f>
        <v>0</v>
      </c>
      <c r="H193" s="18">
        <f>Model!$W$29*((drdp!B193)*'DBH-OI'!$B193+(drdp!E193)*'DBH-OI'!$C193+(drdp!H193)*'DBH-OI'!$D193)</f>
        <v>0</v>
      </c>
      <c r="I193" s="18">
        <f>Model!$W$29*((drdp!C193)*'DBH-OI'!$B193+(drdp!F193)*'DBH-OI'!$C193+(drdp!I193)*'DBH-OI'!$D193)</f>
        <v>0</v>
      </c>
      <c r="J193" s="18">
        <f>Model!$W$29*((drdp!D193)*'DBH-OI'!$B193+(drdp!G193)*'DBH-OI'!$C193+(drdp!J193)*'DBH-OI'!$D193)</f>
        <v>0</v>
      </c>
      <c r="K193" s="21">
        <f>SUM(E$3:E192)+H193</f>
        <v>0.10848374611836017</v>
      </c>
      <c r="L193" s="21">
        <f>SUM(F$3:F192)+I193</f>
        <v>0.76429087937708162</v>
      </c>
      <c r="M193" s="21">
        <f>SUM(G$3:G192)+J193</f>
        <v>0</v>
      </c>
      <c r="N193" s="21"/>
      <c r="O193" s="21"/>
      <c r="P193" s="21"/>
      <c r="Q193" s="19">
        <f t="shared" si="16"/>
        <v>1.1768723171872827E-2</v>
      </c>
      <c r="R193" s="19">
        <f t="shared" si="16"/>
        <v>0.58414054829899276</v>
      </c>
      <c r="S193" s="19">
        <f t="shared" si="16"/>
        <v>0</v>
      </c>
      <c r="T193" s="19">
        <f t="shared" si="13"/>
        <v>8.2913137718921559E-2</v>
      </c>
      <c r="U193" s="19">
        <f t="shared" si="14"/>
        <v>0</v>
      </c>
      <c r="V193" s="19">
        <f t="shared" si="15"/>
        <v>0</v>
      </c>
    </row>
    <row r="194" spans="1:22" x14ac:dyDescent="0.25">
      <c r="A194" s="26">
        <f>Wellpath!E194</f>
        <v>0</v>
      </c>
      <c r="B194" s="22">
        <v>0</v>
      </c>
      <c r="C194" s="22">
        <v>0</v>
      </c>
      <c r="D194" s="22">
        <f t="shared" si="11"/>
        <v>4.7931219674804699E-5</v>
      </c>
      <c r="E194" s="20">
        <f>Model!$W$29*((drdp!B194+drdp!K194)*'DBH-OI'!$B194+(drdp!E194+drdp!N194)*'DBH-OI'!$C194+(drdp!H194+drdp!Q194)*'DBH-OI'!$D194)</f>
        <v>0</v>
      </c>
      <c r="F194" s="20">
        <f>Model!$W$29*((drdp!C194+drdp!L194)*'DBH-OI'!$B194+(drdp!F194+drdp!O194)*'DBH-OI'!$C194+(drdp!I194+drdp!R194)*'DBH-OI'!$D194)</f>
        <v>0</v>
      </c>
      <c r="G194" s="20">
        <f>Model!$W$29*((drdp!D194+drdp!M194)*'DBH-OI'!$B194+(drdp!G194+drdp!P194)*'DBH-OI'!$C194+(drdp!J194+drdp!S194)*'DBH-OI'!$D194)</f>
        <v>0</v>
      </c>
      <c r="H194" s="18">
        <f>Model!$W$29*((drdp!B194)*'DBH-OI'!$B194+(drdp!E194)*'DBH-OI'!$C194+(drdp!H194)*'DBH-OI'!$D194)</f>
        <v>0</v>
      </c>
      <c r="I194" s="18">
        <f>Model!$W$29*((drdp!C194)*'DBH-OI'!$B194+(drdp!F194)*'DBH-OI'!$C194+(drdp!I194)*'DBH-OI'!$D194)</f>
        <v>0</v>
      </c>
      <c r="J194" s="18">
        <f>Model!$W$29*((drdp!D194)*'DBH-OI'!$B194+(drdp!G194)*'DBH-OI'!$C194+(drdp!J194)*'DBH-OI'!$D194)</f>
        <v>0</v>
      </c>
      <c r="K194" s="21">
        <f>SUM(E$3:E193)+H194</f>
        <v>0.10848374611836017</v>
      </c>
      <c r="L194" s="21">
        <f>SUM(F$3:F193)+I194</f>
        <v>0.76429087937708162</v>
      </c>
      <c r="M194" s="21">
        <f>SUM(G$3:G193)+J194</f>
        <v>0</v>
      </c>
      <c r="N194" s="21"/>
      <c r="O194" s="21"/>
      <c r="P194" s="21"/>
      <c r="Q194" s="19">
        <f t="shared" si="16"/>
        <v>1.1768723171872827E-2</v>
      </c>
      <c r="R194" s="19">
        <f t="shared" si="16"/>
        <v>0.58414054829899276</v>
      </c>
      <c r="S194" s="19">
        <f t="shared" si="16"/>
        <v>0</v>
      </c>
      <c r="T194" s="19">
        <f t="shared" si="13"/>
        <v>8.2913137718921559E-2</v>
      </c>
      <c r="U194" s="19">
        <f t="shared" si="14"/>
        <v>0</v>
      </c>
      <c r="V194" s="19">
        <f t="shared" si="15"/>
        <v>0</v>
      </c>
    </row>
    <row r="195" spans="1:22" x14ac:dyDescent="0.25">
      <c r="A195" s="26">
        <f>Wellpath!E195</f>
        <v>0</v>
      </c>
      <c r="B195" s="22">
        <v>0</v>
      </c>
      <c r="C195" s="22">
        <v>0</v>
      </c>
      <c r="D195" s="22">
        <f t="shared" ref="D195:D258" si="17">1 / (Bfield * COS(Dip))</f>
        <v>4.7931219674804699E-5</v>
      </c>
      <c r="E195" s="20">
        <f>Model!$W$29*((drdp!B195+drdp!K195)*'DBH-OI'!$B195+(drdp!E195+drdp!N195)*'DBH-OI'!$C195+(drdp!H195+drdp!Q195)*'DBH-OI'!$D195)</f>
        <v>0</v>
      </c>
      <c r="F195" s="20">
        <f>Model!$W$29*((drdp!C195+drdp!L195)*'DBH-OI'!$B195+(drdp!F195+drdp!O195)*'DBH-OI'!$C195+(drdp!I195+drdp!R195)*'DBH-OI'!$D195)</f>
        <v>0</v>
      </c>
      <c r="G195" s="20">
        <f>Model!$W$29*((drdp!D195+drdp!M195)*'DBH-OI'!$B195+(drdp!G195+drdp!P195)*'DBH-OI'!$C195+(drdp!J195+drdp!S195)*'DBH-OI'!$D195)</f>
        <v>0</v>
      </c>
      <c r="H195" s="18">
        <f>Model!$W$29*((drdp!B195)*'DBH-OI'!$B195+(drdp!E195)*'DBH-OI'!$C195+(drdp!H195)*'DBH-OI'!$D195)</f>
        <v>0</v>
      </c>
      <c r="I195" s="18">
        <f>Model!$W$29*((drdp!C195)*'DBH-OI'!$B195+(drdp!F195)*'DBH-OI'!$C195+(drdp!I195)*'DBH-OI'!$D195)</f>
        <v>0</v>
      </c>
      <c r="J195" s="18">
        <f>Model!$W$29*((drdp!D195)*'DBH-OI'!$B195+(drdp!G195)*'DBH-OI'!$C195+(drdp!J195)*'DBH-OI'!$D195)</f>
        <v>0</v>
      </c>
      <c r="K195" s="21">
        <f>SUM(E$3:E194)+H195</f>
        <v>0.10848374611836017</v>
      </c>
      <c r="L195" s="21">
        <f>SUM(F$3:F194)+I195</f>
        <v>0.76429087937708162</v>
      </c>
      <c r="M195" s="21">
        <f>SUM(G$3:G194)+J195</f>
        <v>0</v>
      </c>
      <c r="N195" s="21"/>
      <c r="O195" s="21"/>
      <c r="P195" s="21"/>
      <c r="Q195" s="19">
        <f t="shared" si="16"/>
        <v>1.1768723171872827E-2</v>
      </c>
      <c r="R195" s="19">
        <f t="shared" si="16"/>
        <v>0.58414054829899276</v>
      </c>
      <c r="S195" s="19">
        <f t="shared" si="16"/>
        <v>0</v>
      </c>
      <c r="T195" s="19">
        <f t="shared" si="13"/>
        <v>8.2913137718921559E-2</v>
      </c>
      <c r="U195" s="19">
        <f t="shared" si="14"/>
        <v>0</v>
      </c>
      <c r="V195" s="19">
        <f t="shared" si="15"/>
        <v>0</v>
      </c>
    </row>
    <row r="196" spans="1:22" x14ac:dyDescent="0.25">
      <c r="A196" s="26">
        <f>Wellpath!E196</f>
        <v>0</v>
      </c>
      <c r="B196" s="22">
        <v>0</v>
      </c>
      <c r="C196" s="22">
        <v>0</v>
      </c>
      <c r="D196" s="22">
        <f t="shared" si="17"/>
        <v>4.7931219674804699E-5</v>
      </c>
      <c r="E196" s="20">
        <f>Model!$W$29*((drdp!B196+drdp!K196)*'DBH-OI'!$B196+(drdp!E196+drdp!N196)*'DBH-OI'!$C196+(drdp!H196+drdp!Q196)*'DBH-OI'!$D196)</f>
        <v>0</v>
      </c>
      <c r="F196" s="20">
        <f>Model!$W$29*((drdp!C196+drdp!L196)*'DBH-OI'!$B196+(drdp!F196+drdp!O196)*'DBH-OI'!$C196+(drdp!I196+drdp!R196)*'DBH-OI'!$D196)</f>
        <v>0</v>
      </c>
      <c r="G196" s="20">
        <f>Model!$W$29*((drdp!D196+drdp!M196)*'DBH-OI'!$B196+(drdp!G196+drdp!P196)*'DBH-OI'!$C196+(drdp!J196+drdp!S196)*'DBH-OI'!$D196)</f>
        <v>0</v>
      </c>
      <c r="H196" s="18">
        <f>Model!$W$29*((drdp!B196)*'DBH-OI'!$B196+(drdp!E196)*'DBH-OI'!$C196+(drdp!H196)*'DBH-OI'!$D196)</f>
        <v>0</v>
      </c>
      <c r="I196" s="18">
        <f>Model!$W$29*((drdp!C196)*'DBH-OI'!$B196+(drdp!F196)*'DBH-OI'!$C196+(drdp!I196)*'DBH-OI'!$D196)</f>
        <v>0</v>
      </c>
      <c r="J196" s="18">
        <f>Model!$W$29*((drdp!D196)*'DBH-OI'!$B196+(drdp!G196)*'DBH-OI'!$C196+(drdp!J196)*'DBH-OI'!$D196)</f>
        <v>0</v>
      </c>
      <c r="K196" s="21">
        <f>SUM(E$3:E195)+H196</f>
        <v>0.10848374611836017</v>
      </c>
      <c r="L196" s="21">
        <f>SUM(F$3:F195)+I196</f>
        <v>0.76429087937708162</v>
      </c>
      <c r="M196" s="21">
        <f>SUM(G$3:G195)+J196</f>
        <v>0</v>
      </c>
      <c r="N196" s="21"/>
      <c r="O196" s="21"/>
      <c r="P196" s="21"/>
      <c r="Q196" s="19">
        <f t="shared" si="16"/>
        <v>1.1768723171872827E-2</v>
      </c>
      <c r="R196" s="19">
        <f t="shared" si="16"/>
        <v>0.58414054829899276</v>
      </c>
      <c r="S196" s="19">
        <f t="shared" si="16"/>
        <v>0</v>
      </c>
      <c r="T196" s="19">
        <f t="shared" ref="T196:T259" si="18">K196*L196</f>
        <v>8.2913137718921559E-2</v>
      </c>
      <c r="U196" s="19">
        <f t="shared" ref="U196:U259" si="19">K196*M196</f>
        <v>0</v>
      </c>
      <c r="V196" s="19">
        <f t="shared" ref="V196:V259" si="20">L196*M196</f>
        <v>0</v>
      </c>
    </row>
    <row r="197" spans="1:22" x14ac:dyDescent="0.25">
      <c r="A197" s="26">
        <f>Wellpath!E197</f>
        <v>0</v>
      </c>
      <c r="B197" s="22">
        <v>0</v>
      </c>
      <c r="C197" s="22">
        <v>0</v>
      </c>
      <c r="D197" s="22">
        <f t="shared" si="17"/>
        <v>4.7931219674804699E-5</v>
      </c>
      <c r="E197" s="20">
        <f>Model!$W$29*((drdp!B197+drdp!K197)*'DBH-OI'!$B197+(drdp!E197+drdp!N197)*'DBH-OI'!$C197+(drdp!H197+drdp!Q197)*'DBH-OI'!$D197)</f>
        <v>0</v>
      </c>
      <c r="F197" s="20">
        <f>Model!$W$29*((drdp!C197+drdp!L197)*'DBH-OI'!$B197+(drdp!F197+drdp!O197)*'DBH-OI'!$C197+(drdp!I197+drdp!R197)*'DBH-OI'!$D197)</f>
        <v>0</v>
      </c>
      <c r="G197" s="20">
        <f>Model!$W$29*((drdp!D197+drdp!M197)*'DBH-OI'!$B197+(drdp!G197+drdp!P197)*'DBH-OI'!$C197+(drdp!J197+drdp!S197)*'DBH-OI'!$D197)</f>
        <v>0</v>
      </c>
      <c r="H197" s="18">
        <f>Model!$W$29*((drdp!B197)*'DBH-OI'!$B197+(drdp!E197)*'DBH-OI'!$C197+(drdp!H197)*'DBH-OI'!$D197)</f>
        <v>0</v>
      </c>
      <c r="I197" s="18">
        <f>Model!$W$29*((drdp!C197)*'DBH-OI'!$B197+(drdp!F197)*'DBH-OI'!$C197+(drdp!I197)*'DBH-OI'!$D197)</f>
        <v>0</v>
      </c>
      <c r="J197" s="18">
        <f>Model!$W$29*((drdp!D197)*'DBH-OI'!$B197+(drdp!G197)*'DBH-OI'!$C197+(drdp!J197)*'DBH-OI'!$D197)</f>
        <v>0</v>
      </c>
      <c r="K197" s="21">
        <f>SUM(E$3:E196)+H197</f>
        <v>0.10848374611836017</v>
      </c>
      <c r="L197" s="21">
        <f>SUM(F$3:F196)+I197</f>
        <v>0.76429087937708162</v>
      </c>
      <c r="M197" s="21">
        <f>SUM(G$3:G196)+J197</f>
        <v>0</v>
      </c>
      <c r="N197" s="21"/>
      <c r="O197" s="21"/>
      <c r="P197" s="21"/>
      <c r="Q197" s="19">
        <f t="shared" si="16"/>
        <v>1.1768723171872827E-2</v>
      </c>
      <c r="R197" s="19">
        <f t="shared" si="16"/>
        <v>0.58414054829899276</v>
      </c>
      <c r="S197" s="19">
        <f t="shared" si="16"/>
        <v>0</v>
      </c>
      <c r="T197" s="19">
        <f t="shared" si="18"/>
        <v>8.2913137718921559E-2</v>
      </c>
      <c r="U197" s="19">
        <f t="shared" si="19"/>
        <v>0</v>
      </c>
      <c r="V197" s="19">
        <f t="shared" si="20"/>
        <v>0</v>
      </c>
    </row>
    <row r="198" spans="1:22" x14ac:dyDescent="0.25">
      <c r="A198" s="26">
        <f>Wellpath!E198</f>
        <v>0</v>
      </c>
      <c r="B198" s="22">
        <v>0</v>
      </c>
      <c r="C198" s="22">
        <v>0</v>
      </c>
      <c r="D198" s="22">
        <f t="shared" si="17"/>
        <v>4.7931219674804699E-5</v>
      </c>
      <c r="E198" s="20">
        <f>Model!$W$29*((drdp!B198+drdp!K198)*'DBH-OI'!$B198+(drdp!E198+drdp!N198)*'DBH-OI'!$C198+(drdp!H198+drdp!Q198)*'DBH-OI'!$D198)</f>
        <v>0</v>
      </c>
      <c r="F198" s="20">
        <f>Model!$W$29*((drdp!C198+drdp!L198)*'DBH-OI'!$B198+(drdp!F198+drdp!O198)*'DBH-OI'!$C198+(drdp!I198+drdp!R198)*'DBH-OI'!$D198)</f>
        <v>0</v>
      </c>
      <c r="G198" s="20">
        <f>Model!$W$29*((drdp!D198+drdp!M198)*'DBH-OI'!$B198+(drdp!G198+drdp!P198)*'DBH-OI'!$C198+(drdp!J198+drdp!S198)*'DBH-OI'!$D198)</f>
        <v>0</v>
      </c>
      <c r="H198" s="18">
        <f>Model!$W$29*((drdp!B198)*'DBH-OI'!$B198+(drdp!E198)*'DBH-OI'!$C198+(drdp!H198)*'DBH-OI'!$D198)</f>
        <v>0</v>
      </c>
      <c r="I198" s="18">
        <f>Model!$W$29*((drdp!C198)*'DBH-OI'!$B198+(drdp!F198)*'DBH-OI'!$C198+(drdp!I198)*'DBH-OI'!$D198)</f>
        <v>0</v>
      </c>
      <c r="J198" s="18">
        <f>Model!$W$29*((drdp!D198)*'DBH-OI'!$B198+(drdp!G198)*'DBH-OI'!$C198+(drdp!J198)*'DBH-OI'!$D198)</f>
        <v>0</v>
      </c>
      <c r="K198" s="21">
        <f>SUM(E$3:E197)+H198</f>
        <v>0.10848374611836017</v>
      </c>
      <c r="L198" s="21">
        <f>SUM(F$3:F197)+I198</f>
        <v>0.76429087937708162</v>
      </c>
      <c r="M198" s="21">
        <f>SUM(G$3:G197)+J198</f>
        <v>0</v>
      </c>
      <c r="N198" s="21"/>
      <c r="O198" s="21"/>
      <c r="P198" s="21"/>
      <c r="Q198" s="19">
        <f t="shared" si="16"/>
        <v>1.1768723171872827E-2</v>
      </c>
      <c r="R198" s="19">
        <f t="shared" si="16"/>
        <v>0.58414054829899276</v>
      </c>
      <c r="S198" s="19">
        <f t="shared" si="16"/>
        <v>0</v>
      </c>
      <c r="T198" s="19">
        <f t="shared" si="18"/>
        <v>8.2913137718921559E-2</v>
      </c>
      <c r="U198" s="19">
        <f t="shared" si="19"/>
        <v>0</v>
      </c>
      <c r="V198" s="19">
        <f t="shared" si="20"/>
        <v>0</v>
      </c>
    </row>
    <row r="199" spans="1:22" x14ac:dyDescent="0.25">
      <c r="A199" s="26">
        <f>Wellpath!E199</f>
        <v>0</v>
      </c>
      <c r="B199" s="22">
        <v>0</v>
      </c>
      <c r="C199" s="22">
        <v>0</v>
      </c>
      <c r="D199" s="22">
        <f t="shared" si="17"/>
        <v>4.7931219674804699E-5</v>
      </c>
      <c r="E199" s="20">
        <f>Model!$W$29*((drdp!B199+drdp!K199)*'DBH-OI'!$B199+(drdp!E199+drdp!N199)*'DBH-OI'!$C199+(drdp!H199+drdp!Q199)*'DBH-OI'!$D199)</f>
        <v>0</v>
      </c>
      <c r="F199" s="20">
        <f>Model!$W$29*((drdp!C199+drdp!L199)*'DBH-OI'!$B199+(drdp!F199+drdp!O199)*'DBH-OI'!$C199+(drdp!I199+drdp!R199)*'DBH-OI'!$D199)</f>
        <v>0</v>
      </c>
      <c r="G199" s="20">
        <f>Model!$W$29*((drdp!D199+drdp!M199)*'DBH-OI'!$B199+(drdp!G199+drdp!P199)*'DBH-OI'!$C199+(drdp!J199+drdp!S199)*'DBH-OI'!$D199)</f>
        <v>0</v>
      </c>
      <c r="H199" s="18">
        <f>Model!$W$29*((drdp!B199)*'DBH-OI'!$B199+(drdp!E199)*'DBH-OI'!$C199+(drdp!H199)*'DBH-OI'!$D199)</f>
        <v>0</v>
      </c>
      <c r="I199" s="18">
        <f>Model!$W$29*((drdp!C199)*'DBH-OI'!$B199+(drdp!F199)*'DBH-OI'!$C199+(drdp!I199)*'DBH-OI'!$D199)</f>
        <v>0</v>
      </c>
      <c r="J199" s="18">
        <f>Model!$W$29*((drdp!D199)*'DBH-OI'!$B199+(drdp!G199)*'DBH-OI'!$C199+(drdp!J199)*'DBH-OI'!$D199)</f>
        <v>0</v>
      </c>
      <c r="K199" s="21">
        <f>SUM(E$3:E198)+H199</f>
        <v>0.10848374611836017</v>
      </c>
      <c r="L199" s="21">
        <f>SUM(F$3:F198)+I199</f>
        <v>0.76429087937708162</v>
      </c>
      <c r="M199" s="21">
        <f>SUM(G$3:G198)+J199</f>
        <v>0</v>
      </c>
      <c r="N199" s="21"/>
      <c r="O199" s="21"/>
      <c r="P199" s="21"/>
      <c r="Q199" s="19">
        <f t="shared" si="16"/>
        <v>1.1768723171872827E-2</v>
      </c>
      <c r="R199" s="19">
        <f t="shared" si="16"/>
        <v>0.58414054829899276</v>
      </c>
      <c r="S199" s="19">
        <f t="shared" si="16"/>
        <v>0</v>
      </c>
      <c r="T199" s="19">
        <f t="shared" si="18"/>
        <v>8.2913137718921559E-2</v>
      </c>
      <c r="U199" s="19">
        <f t="shared" si="19"/>
        <v>0</v>
      </c>
      <c r="V199" s="19">
        <f t="shared" si="20"/>
        <v>0</v>
      </c>
    </row>
    <row r="200" spans="1:22" x14ac:dyDescent="0.25">
      <c r="A200" s="26">
        <f>Wellpath!E200</f>
        <v>0</v>
      </c>
      <c r="B200" s="22">
        <v>0</v>
      </c>
      <c r="C200" s="22">
        <v>0</v>
      </c>
      <c r="D200" s="22">
        <f t="shared" si="17"/>
        <v>4.7931219674804699E-5</v>
      </c>
      <c r="E200" s="20">
        <f>Model!$W$29*((drdp!B200+drdp!K200)*'DBH-OI'!$B200+(drdp!E200+drdp!N200)*'DBH-OI'!$C200+(drdp!H200+drdp!Q200)*'DBH-OI'!$D200)</f>
        <v>0</v>
      </c>
      <c r="F200" s="20">
        <f>Model!$W$29*((drdp!C200+drdp!L200)*'DBH-OI'!$B200+(drdp!F200+drdp!O200)*'DBH-OI'!$C200+(drdp!I200+drdp!R200)*'DBH-OI'!$D200)</f>
        <v>0</v>
      </c>
      <c r="G200" s="20">
        <f>Model!$W$29*((drdp!D200+drdp!M200)*'DBH-OI'!$B200+(drdp!G200+drdp!P200)*'DBH-OI'!$C200+(drdp!J200+drdp!S200)*'DBH-OI'!$D200)</f>
        <v>0</v>
      </c>
      <c r="H200" s="18">
        <f>Model!$W$29*((drdp!B200)*'DBH-OI'!$B200+(drdp!E200)*'DBH-OI'!$C200+(drdp!H200)*'DBH-OI'!$D200)</f>
        <v>0</v>
      </c>
      <c r="I200" s="18">
        <f>Model!$W$29*((drdp!C200)*'DBH-OI'!$B200+(drdp!F200)*'DBH-OI'!$C200+(drdp!I200)*'DBH-OI'!$D200)</f>
        <v>0</v>
      </c>
      <c r="J200" s="18">
        <f>Model!$W$29*((drdp!D200)*'DBH-OI'!$B200+(drdp!G200)*'DBH-OI'!$C200+(drdp!J200)*'DBH-OI'!$D200)</f>
        <v>0</v>
      </c>
      <c r="K200" s="21">
        <f>SUM(E$3:E199)+H200</f>
        <v>0.10848374611836017</v>
      </c>
      <c r="L200" s="21">
        <f>SUM(F$3:F199)+I200</f>
        <v>0.76429087937708162</v>
      </c>
      <c r="M200" s="21">
        <f>SUM(G$3:G199)+J200</f>
        <v>0</v>
      </c>
      <c r="N200" s="21"/>
      <c r="O200" s="21"/>
      <c r="P200" s="21"/>
      <c r="Q200" s="19">
        <f t="shared" si="16"/>
        <v>1.1768723171872827E-2</v>
      </c>
      <c r="R200" s="19">
        <f t="shared" si="16"/>
        <v>0.58414054829899276</v>
      </c>
      <c r="S200" s="19">
        <f t="shared" si="16"/>
        <v>0</v>
      </c>
      <c r="T200" s="19">
        <f t="shared" si="18"/>
        <v>8.2913137718921559E-2</v>
      </c>
      <c r="U200" s="19">
        <f t="shared" si="19"/>
        <v>0</v>
      </c>
      <c r="V200" s="19">
        <f t="shared" si="20"/>
        <v>0</v>
      </c>
    </row>
    <row r="201" spans="1:22" x14ac:dyDescent="0.25">
      <c r="A201" s="26">
        <f>Wellpath!E201</f>
        <v>0</v>
      </c>
      <c r="B201" s="22">
        <v>0</v>
      </c>
      <c r="C201" s="22">
        <v>0</v>
      </c>
      <c r="D201" s="22">
        <f t="shared" si="17"/>
        <v>4.7931219674804699E-5</v>
      </c>
      <c r="E201" s="20">
        <f>Model!$W$29*((drdp!B201+drdp!K201)*'DBH-OI'!$B201+(drdp!E201+drdp!N201)*'DBH-OI'!$C201+(drdp!H201+drdp!Q201)*'DBH-OI'!$D201)</f>
        <v>0</v>
      </c>
      <c r="F201" s="20">
        <f>Model!$W$29*((drdp!C201+drdp!L201)*'DBH-OI'!$B201+(drdp!F201+drdp!O201)*'DBH-OI'!$C201+(drdp!I201+drdp!R201)*'DBH-OI'!$D201)</f>
        <v>0</v>
      </c>
      <c r="G201" s="20">
        <f>Model!$W$29*((drdp!D201+drdp!M201)*'DBH-OI'!$B201+(drdp!G201+drdp!P201)*'DBH-OI'!$C201+(drdp!J201+drdp!S201)*'DBH-OI'!$D201)</f>
        <v>0</v>
      </c>
      <c r="H201" s="18">
        <f>Model!$W$29*((drdp!B201)*'DBH-OI'!$B201+(drdp!E201)*'DBH-OI'!$C201+(drdp!H201)*'DBH-OI'!$D201)</f>
        <v>0</v>
      </c>
      <c r="I201" s="18">
        <f>Model!$W$29*((drdp!C201)*'DBH-OI'!$B201+(drdp!F201)*'DBH-OI'!$C201+(drdp!I201)*'DBH-OI'!$D201)</f>
        <v>0</v>
      </c>
      <c r="J201" s="18">
        <f>Model!$W$29*((drdp!D201)*'DBH-OI'!$B201+(drdp!G201)*'DBH-OI'!$C201+(drdp!J201)*'DBH-OI'!$D201)</f>
        <v>0</v>
      </c>
      <c r="K201" s="21">
        <f>SUM(E$3:E200)+H201</f>
        <v>0.10848374611836017</v>
      </c>
      <c r="L201" s="21">
        <f>SUM(F$3:F200)+I201</f>
        <v>0.76429087937708162</v>
      </c>
      <c r="M201" s="21">
        <f>SUM(G$3:G200)+J201</f>
        <v>0</v>
      </c>
      <c r="N201" s="21"/>
      <c r="O201" s="21"/>
      <c r="P201" s="21"/>
      <c r="Q201" s="19">
        <f t="shared" si="16"/>
        <v>1.1768723171872827E-2</v>
      </c>
      <c r="R201" s="19">
        <f t="shared" si="16"/>
        <v>0.58414054829899276</v>
      </c>
      <c r="S201" s="19">
        <f t="shared" si="16"/>
        <v>0</v>
      </c>
      <c r="T201" s="19">
        <f t="shared" si="18"/>
        <v>8.2913137718921559E-2</v>
      </c>
      <c r="U201" s="19">
        <f t="shared" si="19"/>
        <v>0</v>
      </c>
      <c r="V201" s="19">
        <f t="shared" si="20"/>
        <v>0</v>
      </c>
    </row>
    <row r="202" spans="1:22" x14ac:dyDescent="0.25">
      <c r="A202" s="26">
        <f>Wellpath!E202</f>
        <v>0</v>
      </c>
      <c r="B202" s="22">
        <v>0</v>
      </c>
      <c r="C202" s="22">
        <v>0</v>
      </c>
      <c r="D202" s="22">
        <f t="shared" si="17"/>
        <v>4.7931219674804699E-5</v>
      </c>
      <c r="E202" s="20">
        <f>Model!$W$29*((drdp!B202+drdp!K202)*'DBH-OI'!$B202+(drdp!E202+drdp!N202)*'DBH-OI'!$C202+(drdp!H202+drdp!Q202)*'DBH-OI'!$D202)</f>
        <v>0</v>
      </c>
      <c r="F202" s="20">
        <f>Model!$W$29*((drdp!C202+drdp!L202)*'DBH-OI'!$B202+(drdp!F202+drdp!O202)*'DBH-OI'!$C202+(drdp!I202+drdp!R202)*'DBH-OI'!$D202)</f>
        <v>0</v>
      </c>
      <c r="G202" s="20">
        <f>Model!$W$29*((drdp!D202+drdp!M202)*'DBH-OI'!$B202+(drdp!G202+drdp!P202)*'DBH-OI'!$C202+(drdp!J202+drdp!S202)*'DBH-OI'!$D202)</f>
        <v>0</v>
      </c>
      <c r="H202" s="18">
        <f>Model!$W$29*((drdp!B202)*'DBH-OI'!$B202+(drdp!E202)*'DBH-OI'!$C202+(drdp!H202)*'DBH-OI'!$D202)</f>
        <v>0</v>
      </c>
      <c r="I202" s="18">
        <f>Model!$W$29*((drdp!C202)*'DBH-OI'!$B202+(drdp!F202)*'DBH-OI'!$C202+(drdp!I202)*'DBH-OI'!$D202)</f>
        <v>0</v>
      </c>
      <c r="J202" s="18">
        <f>Model!$W$29*((drdp!D202)*'DBH-OI'!$B202+(drdp!G202)*'DBH-OI'!$C202+(drdp!J202)*'DBH-OI'!$D202)</f>
        <v>0</v>
      </c>
      <c r="K202" s="21">
        <f>SUM(E$3:E201)+H202</f>
        <v>0.10848374611836017</v>
      </c>
      <c r="L202" s="21">
        <f>SUM(F$3:F201)+I202</f>
        <v>0.76429087937708162</v>
      </c>
      <c r="M202" s="21">
        <f>SUM(G$3:G201)+J202</f>
        <v>0</v>
      </c>
      <c r="N202" s="21"/>
      <c r="O202" s="21"/>
      <c r="P202" s="21"/>
      <c r="Q202" s="19">
        <f t="shared" si="16"/>
        <v>1.1768723171872827E-2</v>
      </c>
      <c r="R202" s="19">
        <f t="shared" si="16"/>
        <v>0.58414054829899276</v>
      </c>
      <c r="S202" s="19">
        <f t="shared" si="16"/>
        <v>0</v>
      </c>
      <c r="T202" s="19">
        <f t="shared" si="18"/>
        <v>8.2913137718921559E-2</v>
      </c>
      <c r="U202" s="19">
        <f t="shared" si="19"/>
        <v>0</v>
      </c>
      <c r="V202" s="19">
        <f t="shared" si="20"/>
        <v>0</v>
      </c>
    </row>
    <row r="203" spans="1:22" x14ac:dyDescent="0.25">
      <c r="A203" s="26">
        <f>Wellpath!E203</f>
        <v>0</v>
      </c>
      <c r="B203" s="22">
        <v>0</v>
      </c>
      <c r="C203" s="22">
        <v>0</v>
      </c>
      <c r="D203" s="22">
        <f t="shared" si="17"/>
        <v>4.7931219674804699E-5</v>
      </c>
      <c r="E203" s="20">
        <f>Model!$W$29*((drdp!B203+drdp!K203)*'DBH-OI'!$B203+(drdp!E203+drdp!N203)*'DBH-OI'!$C203+(drdp!H203+drdp!Q203)*'DBH-OI'!$D203)</f>
        <v>0</v>
      </c>
      <c r="F203" s="20">
        <f>Model!$W$29*((drdp!C203+drdp!L203)*'DBH-OI'!$B203+(drdp!F203+drdp!O203)*'DBH-OI'!$C203+(drdp!I203+drdp!R203)*'DBH-OI'!$D203)</f>
        <v>0</v>
      </c>
      <c r="G203" s="20">
        <f>Model!$W$29*((drdp!D203+drdp!M203)*'DBH-OI'!$B203+(drdp!G203+drdp!P203)*'DBH-OI'!$C203+(drdp!J203+drdp!S203)*'DBH-OI'!$D203)</f>
        <v>0</v>
      </c>
      <c r="H203" s="18">
        <f>Model!$W$29*((drdp!B203)*'DBH-OI'!$B203+(drdp!E203)*'DBH-OI'!$C203+(drdp!H203)*'DBH-OI'!$D203)</f>
        <v>0</v>
      </c>
      <c r="I203" s="18">
        <f>Model!$W$29*((drdp!C203)*'DBH-OI'!$B203+(drdp!F203)*'DBH-OI'!$C203+(drdp!I203)*'DBH-OI'!$D203)</f>
        <v>0</v>
      </c>
      <c r="J203" s="18">
        <f>Model!$W$29*((drdp!D203)*'DBH-OI'!$B203+(drdp!G203)*'DBH-OI'!$C203+(drdp!J203)*'DBH-OI'!$D203)</f>
        <v>0</v>
      </c>
      <c r="K203" s="21">
        <f>SUM(E$3:E202)+H203</f>
        <v>0.10848374611836017</v>
      </c>
      <c r="L203" s="21">
        <f>SUM(F$3:F202)+I203</f>
        <v>0.76429087937708162</v>
      </c>
      <c r="M203" s="21">
        <f>SUM(G$3:G202)+J203</f>
        <v>0</v>
      </c>
      <c r="N203" s="21"/>
      <c r="O203" s="21"/>
      <c r="P203" s="21"/>
      <c r="Q203" s="19">
        <f t="shared" si="16"/>
        <v>1.1768723171872827E-2</v>
      </c>
      <c r="R203" s="19">
        <f t="shared" si="16"/>
        <v>0.58414054829899276</v>
      </c>
      <c r="S203" s="19">
        <f t="shared" si="16"/>
        <v>0</v>
      </c>
      <c r="T203" s="19">
        <f t="shared" si="18"/>
        <v>8.2913137718921559E-2</v>
      </c>
      <c r="U203" s="19">
        <f t="shared" si="19"/>
        <v>0</v>
      </c>
      <c r="V203" s="19">
        <f t="shared" si="20"/>
        <v>0</v>
      </c>
    </row>
    <row r="204" spans="1:22" x14ac:dyDescent="0.25">
      <c r="A204" s="26">
        <f>Wellpath!E204</f>
        <v>0</v>
      </c>
      <c r="B204" s="22">
        <v>0</v>
      </c>
      <c r="C204" s="22">
        <v>0</v>
      </c>
      <c r="D204" s="22">
        <f t="shared" si="17"/>
        <v>4.7931219674804699E-5</v>
      </c>
      <c r="E204" s="20">
        <f>Model!$W$29*((drdp!B204+drdp!K204)*'DBH-OI'!$B204+(drdp!E204+drdp!N204)*'DBH-OI'!$C204+(drdp!H204+drdp!Q204)*'DBH-OI'!$D204)</f>
        <v>0</v>
      </c>
      <c r="F204" s="20">
        <f>Model!$W$29*((drdp!C204+drdp!L204)*'DBH-OI'!$B204+(drdp!F204+drdp!O204)*'DBH-OI'!$C204+(drdp!I204+drdp!R204)*'DBH-OI'!$D204)</f>
        <v>0</v>
      </c>
      <c r="G204" s="20">
        <f>Model!$W$29*((drdp!D204+drdp!M204)*'DBH-OI'!$B204+(drdp!G204+drdp!P204)*'DBH-OI'!$C204+(drdp!J204+drdp!S204)*'DBH-OI'!$D204)</f>
        <v>0</v>
      </c>
      <c r="H204" s="18">
        <f>Model!$W$29*((drdp!B204)*'DBH-OI'!$B204+(drdp!E204)*'DBH-OI'!$C204+(drdp!H204)*'DBH-OI'!$D204)</f>
        <v>0</v>
      </c>
      <c r="I204" s="18">
        <f>Model!$W$29*((drdp!C204)*'DBH-OI'!$B204+(drdp!F204)*'DBH-OI'!$C204+(drdp!I204)*'DBH-OI'!$D204)</f>
        <v>0</v>
      </c>
      <c r="J204" s="18">
        <f>Model!$W$29*((drdp!D204)*'DBH-OI'!$B204+(drdp!G204)*'DBH-OI'!$C204+(drdp!J204)*'DBH-OI'!$D204)</f>
        <v>0</v>
      </c>
      <c r="K204" s="21">
        <f>SUM(E$3:E203)+H204</f>
        <v>0.10848374611836017</v>
      </c>
      <c r="L204" s="21">
        <f>SUM(F$3:F203)+I204</f>
        <v>0.76429087937708162</v>
      </c>
      <c r="M204" s="21">
        <f>SUM(G$3:G203)+J204</f>
        <v>0</v>
      </c>
      <c r="N204" s="21"/>
      <c r="O204" s="21"/>
      <c r="P204" s="21"/>
      <c r="Q204" s="19">
        <f t="shared" si="16"/>
        <v>1.1768723171872827E-2</v>
      </c>
      <c r="R204" s="19">
        <f t="shared" si="16"/>
        <v>0.58414054829899276</v>
      </c>
      <c r="S204" s="19">
        <f t="shared" si="16"/>
        <v>0</v>
      </c>
      <c r="T204" s="19">
        <f t="shared" si="18"/>
        <v>8.2913137718921559E-2</v>
      </c>
      <c r="U204" s="19">
        <f t="shared" si="19"/>
        <v>0</v>
      </c>
      <c r="V204" s="19">
        <f t="shared" si="20"/>
        <v>0</v>
      </c>
    </row>
    <row r="205" spans="1:22" x14ac:dyDescent="0.25">
      <c r="A205" s="26">
        <f>Wellpath!E205</f>
        <v>0</v>
      </c>
      <c r="B205" s="22">
        <v>0</v>
      </c>
      <c r="C205" s="22">
        <v>0</v>
      </c>
      <c r="D205" s="22">
        <f t="shared" si="17"/>
        <v>4.7931219674804699E-5</v>
      </c>
      <c r="E205" s="20">
        <f>Model!$W$29*((drdp!B205+drdp!K205)*'DBH-OI'!$B205+(drdp!E205+drdp!N205)*'DBH-OI'!$C205+(drdp!H205+drdp!Q205)*'DBH-OI'!$D205)</f>
        <v>0</v>
      </c>
      <c r="F205" s="20">
        <f>Model!$W$29*((drdp!C205+drdp!L205)*'DBH-OI'!$B205+(drdp!F205+drdp!O205)*'DBH-OI'!$C205+(drdp!I205+drdp!R205)*'DBH-OI'!$D205)</f>
        <v>0</v>
      </c>
      <c r="G205" s="20">
        <f>Model!$W$29*((drdp!D205+drdp!M205)*'DBH-OI'!$B205+(drdp!G205+drdp!P205)*'DBH-OI'!$C205+(drdp!J205+drdp!S205)*'DBH-OI'!$D205)</f>
        <v>0</v>
      </c>
      <c r="H205" s="18">
        <f>Model!$W$29*((drdp!B205)*'DBH-OI'!$B205+(drdp!E205)*'DBH-OI'!$C205+(drdp!H205)*'DBH-OI'!$D205)</f>
        <v>0</v>
      </c>
      <c r="I205" s="18">
        <f>Model!$W$29*((drdp!C205)*'DBH-OI'!$B205+(drdp!F205)*'DBH-OI'!$C205+(drdp!I205)*'DBH-OI'!$D205)</f>
        <v>0</v>
      </c>
      <c r="J205" s="18">
        <f>Model!$W$29*((drdp!D205)*'DBH-OI'!$B205+(drdp!G205)*'DBH-OI'!$C205+(drdp!J205)*'DBH-OI'!$D205)</f>
        <v>0</v>
      </c>
      <c r="K205" s="21">
        <f>SUM(E$3:E204)+H205</f>
        <v>0.10848374611836017</v>
      </c>
      <c r="L205" s="21">
        <f>SUM(F$3:F204)+I205</f>
        <v>0.76429087937708162</v>
      </c>
      <c r="M205" s="21">
        <f>SUM(G$3:G204)+J205</f>
        <v>0</v>
      </c>
      <c r="N205" s="21"/>
      <c r="O205" s="21"/>
      <c r="P205" s="21"/>
      <c r="Q205" s="19">
        <f t="shared" si="16"/>
        <v>1.1768723171872827E-2</v>
      </c>
      <c r="R205" s="19">
        <f t="shared" si="16"/>
        <v>0.58414054829899276</v>
      </c>
      <c r="S205" s="19">
        <f t="shared" si="16"/>
        <v>0</v>
      </c>
      <c r="T205" s="19">
        <f t="shared" si="18"/>
        <v>8.2913137718921559E-2</v>
      </c>
      <c r="U205" s="19">
        <f t="shared" si="19"/>
        <v>0</v>
      </c>
      <c r="V205" s="19">
        <f t="shared" si="20"/>
        <v>0</v>
      </c>
    </row>
    <row r="206" spans="1:22" x14ac:dyDescent="0.25">
      <c r="A206" s="26">
        <f>Wellpath!E206</f>
        <v>0</v>
      </c>
      <c r="B206" s="22">
        <v>0</v>
      </c>
      <c r="C206" s="22">
        <v>0</v>
      </c>
      <c r="D206" s="22">
        <f t="shared" si="17"/>
        <v>4.7931219674804699E-5</v>
      </c>
      <c r="E206" s="20">
        <f>Model!$W$29*((drdp!B206+drdp!K206)*'DBH-OI'!$B206+(drdp!E206+drdp!N206)*'DBH-OI'!$C206+(drdp!H206+drdp!Q206)*'DBH-OI'!$D206)</f>
        <v>0</v>
      </c>
      <c r="F206" s="20">
        <f>Model!$W$29*((drdp!C206+drdp!L206)*'DBH-OI'!$B206+(drdp!F206+drdp!O206)*'DBH-OI'!$C206+(drdp!I206+drdp!R206)*'DBH-OI'!$D206)</f>
        <v>0</v>
      </c>
      <c r="G206" s="20">
        <f>Model!$W$29*((drdp!D206+drdp!M206)*'DBH-OI'!$B206+(drdp!G206+drdp!P206)*'DBH-OI'!$C206+(drdp!J206+drdp!S206)*'DBH-OI'!$D206)</f>
        <v>0</v>
      </c>
      <c r="H206" s="18">
        <f>Model!$W$29*((drdp!B206)*'DBH-OI'!$B206+(drdp!E206)*'DBH-OI'!$C206+(drdp!H206)*'DBH-OI'!$D206)</f>
        <v>0</v>
      </c>
      <c r="I206" s="18">
        <f>Model!$W$29*((drdp!C206)*'DBH-OI'!$B206+(drdp!F206)*'DBH-OI'!$C206+(drdp!I206)*'DBH-OI'!$D206)</f>
        <v>0</v>
      </c>
      <c r="J206" s="18">
        <f>Model!$W$29*((drdp!D206)*'DBH-OI'!$B206+(drdp!G206)*'DBH-OI'!$C206+(drdp!J206)*'DBH-OI'!$D206)</f>
        <v>0</v>
      </c>
      <c r="K206" s="21">
        <f>SUM(E$3:E205)+H206</f>
        <v>0.10848374611836017</v>
      </c>
      <c r="L206" s="21">
        <f>SUM(F$3:F205)+I206</f>
        <v>0.76429087937708162</v>
      </c>
      <c r="M206" s="21">
        <f>SUM(G$3:G205)+J206</f>
        <v>0</v>
      </c>
      <c r="N206" s="21"/>
      <c r="O206" s="21"/>
      <c r="P206" s="21"/>
      <c r="Q206" s="19">
        <f t="shared" si="16"/>
        <v>1.1768723171872827E-2</v>
      </c>
      <c r="R206" s="19">
        <f t="shared" si="16"/>
        <v>0.58414054829899276</v>
      </c>
      <c r="S206" s="19">
        <f t="shared" si="16"/>
        <v>0</v>
      </c>
      <c r="T206" s="19">
        <f t="shared" si="18"/>
        <v>8.2913137718921559E-2</v>
      </c>
      <c r="U206" s="19">
        <f t="shared" si="19"/>
        <v>0</v>
      </c>
      <c r="V206" s="19">
        <f t="shared" si="20"/>
        <v>0</v>
      </c>
    </row>
    <row r="207" spans="1:22" x14ac:dyDescent="0.25">
      <c r="A207" s="26">
        <f>Wellpath!E207</f>
        <v>0</v>
      </c>
      <c r="B207" s="22">
        <v>0</v>
      </c>
      <c r="C207" s="22">
        <v>0</v>
      </c>
      <c r="D207" s="22">
        <f t="shared" si="17"/>
        <v>4.7931219674804699E-5</v>
      </c>
      <c r="E207" s="20">
        <f>Model!$W$29*((drdp!B207+drdp!K207)*'DBH-OI'!$B207+(drdp!E207+drdp!N207)*'DBH-OI'!$C207+(drdp!H207+drdp!Q207)*'DBH-OI'!$D207)</f>
        <v>0</v>
      </c>
      <c r="F207" s="20">
        <f>Model!$W$29*((drdp!C207+drdp!L207)*'DBH-OI'!$B207+(drdp!F207+drdp!O207)*'DBH-OI'!$C207+(drdp!I207+drdp!R207)*'DBH-OI'!$D207)</f>
        <v>0</v>
      </c>
      <c r="G207" s="20">
        <f>Model!$W$29*((drdp!D207+drdp!M207)*'DBH-OI'!$B207+(drdp!G207+drdp!P207)*'DBH-OI'!$C207+(drdp!J207+drdp!S207)*'DBH-OI'!$D207)</f>
        <v>0</v>
      </c>
      <c r="H207" s="18">
        <f>Model!$W$29*((drdp!B207)*'DBH-OI'!$B207+(drdp!E207)*'DBH-OI'!$C207+(drdp!H207)*'DBH-OI'!$D207)</f>
        <v>0</v>
      </c>
      <c r="I207" s="18">
        <f>Model!$W$29*((drdp!C207)*'DBH-OI'!$B207+(drdp!F207)*'DBH-OI'!$C207+(drdp!I207)*'DBH-OI'!$D207)</f>
        <v>0</v>
      </c>
      <c r="J207" s="18">
        <f>Model!$W$29*((drdp!D207)*'DBH-OI'!$B207+(drdp!G207)*'DBH-OI'!$C207+(drdp!J207)*'DBH-OI'!$D207)</f>
        <v>0</v>
      </c>
      <c r="K207" s="21">
        <f>SUM(E$3:E206)+H207</f>
        <v>0.10848374611836017</v>
      </c>
      <c r="L207" s="21">
        <f>SUM(F$3:F206)+I207</f>
        <v>0.76429087937708162</v>
      </c>
      <c r="M207" s="21">
        <f>SUM(G$3:G206)+J207</f>
        <v>0</v>
      </c>
      <c r="N207" s="21"/>
      <c r="O207" s="21"/>
      <c r="P207" s="21"/>
      <c r="Q207" s="19">
        <f t="shared" si="16"/>
        <v>1.1768723171872827E-2</v>
      </c>
      <c r="R207" s="19">
        <f t="shared" si="16"/>
        <v>0.58414054829899276</v>
      </c>
      <c r="S207" s="19">
        <f t="shared" si="16"/>
        <v>0</v>
      </c>
      <c r="T207" s="19">
        <f t="shared" si="18"/>
        <v>8.2913137718921559E-2</v>
      </c>
      <c r="U207" s="19">
        <f t="shared" si="19"/>
        <v>0</v>
      </c>
      <c r="V207" s="19">
        <f t="shared" si="20"/>
        <v>0</v>
      </c>
    </row>
    <row r="208" spans="1:22" x14ac:dyDescent="0.25">
      <c r="A208" s="26">
        <f>Wellpath!E208</f>
        <v>0</v>
      </c>
      <c r="B208" s="22">
        <v>0</v>
      </c>
      <c r="C208" s="22">
        <v>0</v>
      </c>
      <c r="D208" s="22">
        <f t="shared" si="17"/>
        <v>4.7931219674804699E-5</v>
      </c>
      <c r="E208" s="20">
        <f>Model!$W$29*((drdp!B208+drdp!K208)*'DBH-OI'!$B208+(drdp!E208+drdp!N208)*'DBH-OI'!$C208+(drdp!H208+drdp!Q208)*'DBH-OI'!$D208)</f>
        <v>0</v>
      </c>
      <c r="F208" s="20">
        <f>Model!$W$29*((drdp!C208+drdp!L208)*'DBH-OI'!$B208+(drdp!F208+drdp!O208)*'DBH-OI'!$C208+(drdp!I208+drdp!R208)*'DBH-OI'!$D208)</f>
        <v>0</v>
      </c>
      <c r="G208" s="20">
        <f>Model!$W$29*((drdp!D208+drdp!M208)*'DBH-OI'!$B208+(drdp!G208+drdp!P208)*'DBH-OI'!$C208+(drdp!J208+drdp!S208)*'DBH-OI'!$D208)</f>
        <v>0</v>
      </c>
      <c r="H208" s="18">
        <f>Model!$W$29*((drdp!B208)*'DBH-OI'!$B208+(drdp!E208)*'DBH-OI'!$C208+(drdp!H208)*'DBH-OI'!$D208)</f>
        <v>0</v>
      </c>
      <c r="I208" s="18">
        <f>Model!$W$29*((drdp!C208)*'DBH-OI'!$B208+(drdp!F208)*'DBH-OI'!$C208+(drdp!I208)*'DBH-OI'!$D208)</f>
        <v>0</v>
      </c>
      <c r="J208" s="18">
        <f>Model!$W$29*((drdp!D208)*'DBH-OI'!$B208+(drdp!G208)*'DBH-OI'!$C208+(drdp!J208)*'DBH-OI'!$D208)</f>
        <v>0</v>
      </c>
      <c r="K208" s="21">
        <f>SUM(E$3:E207)+H208</f>
        <v>0.10848374611836017</v>
      </c>
      <c r="L208" s="21">
        <f>SUM(F$3:F207)+I208</f>
        <v>0.76429087937708162</v>
      </c>
      <c r="M208" s="21">
        <f>SUM(G$3:G207)+J208</f>
        <v>0</v>
      </c>
      <c r="N208" s="21"/>
      <c r="O208" s="21"/>
      <c r="P208" s="21"/>
      <c r="Q208" s="19">
        <f t="shared" si="16"/>
        <v>1.1768723171872827E-2</v>
      </c>
      <c r="R208" s="19">
        <f t="shared" si="16"/>
        <v>0.58414054829899276</v>
      </c>
      <c r="S208" s="19">
        <f t="shared" si="16"/>
        <v>0</v>
      </c>
      <c r="T208" s="19">
        <f t="shared" si="18"/>
        <v>8.2913137718921559E-2</v>
      </c>
      <c r="U208" s="19">
        <f t="shared" si="19"/>
        <v>0</v>
      </c>
      <c r="V208" s="19">
        <f t="shared" si="20"/>
        <v>0</v>
      </c>
    </row>
    <row r="209" spans="1:22" x14ac:dyDescent="0.25">
      <c r="A209" s="26">
        <f>Wellpath!E209</f>
        <v>0</v>
      </c>
      <c r="B209" s="22">
        <v>0</v>
      </c>
      <c r="C209" s="22">
        <v>0</v>
      </c>
      <c r="D209" s="22">
        <f t="shared" si="17"/>
        <v>4.7931219674804699E-5</v>
      </c>
      <c r="E209" s="20">
        <f>Model!$W$29*((drdp!B209+drdp!K209)*'DBH-OI'!$B209+(drdp!E209+drdp!N209)*'DBH-OI'!$C209+(drdp!H209+drdp!Q209)*'DBH-OI'!$D209)</f>
        <v>0</v>
      </c>
      <c r="F209" s="20">
        <f>Model!$W$29*((drdp!C209+drdp!L209)*'DBH-OI'!$B209+(drdp!F209+drdp!O209)*'DBH-OI'!$C209+(drdp!I209+drdp!R209)*'DBH-OI'!$D209)</f>
        <v>0</v>
      </c>
      <c r="G209" s="20">
        <f>Model!$W$29*((drdp!D209+drdp!M209)*'DBH-OI'!$B209+(drdp!G209+drdp!P209)*'DBH-OI'!$C209+(drdp!J209+drdp!S209)*'DBH-OI'!$D209)</f>
        <v>0</v>
      </c>
      <c r="H209" s="18">
        <f>Model!$W$29*((drdp!B209)*'DBH-OI'!$B209+(drdp!E209)*'DBH-OI'!$C209+(drdp!H209)*'DBH-OI'!$D209)</f>
        <v>0</v>
      </c>
      <c r="I209" s="18">
        <f>Model!$W$29*((drdp!C209)*'DBH-OI'!$B209+(drdp!F209)*'DBH-OI'!$C209+(drdp!I209)*'DBH-OI'!$D209)</f>
        <v>0</v>
      </c>
      <c r="J209" s="18">
        <f>Model!$W$29*((drdp!D209)*'DBH-OI'!$B209+(drdp!G209)*'DBH-OI'!$C209+(drdp!J209)*'DBH-OI'!$D209)</f>
        <v>0</v>
      </c>
      <c r="K209" s="21">
        <f>SUM(E$3:E208)+H209</f>
        <v>0.10848374611836017</v>
      </c>
      <c r="L209" s="21">
        <f>SUM(F$3:F208)+I209</f>
        <v>0.76429087937708162</v>
      </c>
      <c r="M209" s="21">
        <f>SUM(G$3:G208)+J209</f>
        <v>0</v>
      </c>
      <c r="N209" s="21"/>
      <c r="O209" s="21"/>
      <c r="P209" s="21"/>
      <c r="Q209" s="19">
        <f t="shared" si="16"/>
        <v>1.1768723171872827E-2</v>
      </c>
      <c r="R209" s="19">
        <f t="shared" si="16"/>
        <v>0.58414054829899276</v>
      </c>
      <c r="S209" s="19">
        <f t="shared" si="16"/>
        <v>0</v>
      </c>
      <c r="T209" s="19">
        <f t="shared" si="18"/>
        <v>8.2913137718921559E-2</v>
      </c>
      <c r="U209" s="19">
        <f t="shared" si="19"/>
        <v>0</v>
      </c>
      <c r="V209" s="19">
        <f t="shared" si="20"/>
        <v>0</v>
      </c>
    </row>
    <row r="210" spans="1:22" x14ac:dyDescent="0.25">
      <c r="A210" s="26">
        <f>Wellpath!E210</f>
        <v>0</v>
      </c>
      <c r="B210" s="22">
        <v>0</v>
      </c>
      <c r="C210" s="22">
        <v>0</v>
      </c>
      <c r="D210" s="22">
        <f t="shared" si="17"/>
        <v>4.7931219674804699E-5</v>
      </c>
      <c r="E210" s="20">
        <f>Model!$W$29*((drdp!B210+drdp!K210)*'DBH-OI'!$B210+(drdp!E210+drdp!N210)*'DBH-OI'!$C210+(drdp!H210+drdp!Q210)*'DBH-OI'!$D210)</f>
        <v>0</v>
      </c>
      <c r="F210" s="20">
        <f>Model!$W$29*((drdp!C210+drdp!L210)*'DBH-OI'!$B210+(drdp!F210+drdp!O210)*'DBH-OI'!$C210+(drdp!I210+drdp!R210)*'DBH-OI'!$D210)</f>
        <v>0</v>
      </c>
      <c r="G210" s="20">
        <f>Model!$W$29*((drdp!D210+drdp!M210)*'DBH-OI'!$B210+(drdp!G210+drdp!P210)*'DBH-OI'!$C210+(drdp!J210+drdp!S210)*'DBH-OI'!$D210)</f>
        <v>0</v>
      </c>
      <c r="H210" s="18">
        <f>Model!$W$29*((drdp!B210)*'DBH-OI'!$B210+(drdp!E210)*'DBH-OI'!$C210+(drdp!H210)*'DBH-OI'!$D210)</f>
        <v>0</v>
      </c>
      <c r="I210" s="18">
        <f>Model!$W$29*((drdp!C210)*'DBH-OI'!$B210+(drdp!F210)*'DBH-OI'!$C210+(drdp!I210)*'DBH-OI'!$D210)</f>
        <v>0</v>
      </c>
      <c r="J210" s="18">
        <f>Model!$W$29*((drdp!D210)*'DBH-OI'!$B210+(drdp!G210)*'DBH-OI'!$C210+(drdp!J210)*'DBH-OI'!$D210)</f>
        <v>0</v>
      </c>
      <c r="K210" s="21">
        <f>SUM(E$3:E209)+H210</f>
        <v>0.10848374611836017</v>
      </c>
      <c r="L210" s="21">
        <f>SUM(F$3:F209)+I210</f>
        <v>0.76429087937708162</v>
      </c>
      <c r="M210" s="21">
        <f>SUM(G$3:G209)+J210</f>
        <v>0</v>
      </c>
      <c r="N210" s="21"/>
      <c r="O210" s="21"/>
      <c r="P210" s="21"/>
      <c r="Q210" s="19">
        <f t="shared" si="16"/>
        <v>1.1768723171872827E-2</v>
      </c>
      <c r="R210" s="19">
        <f t="shared" si="16"/>
        <v>0.58414054829899276</v>
      </c>
      <c r="S210" s="19">
        <f t="shared" si="16"/>
        <v>0</v>
      </c>
      <c r="T210" s="19">
        <f t="shared" si="18"/>
        <v>8.2913137718921559E-2</v>
      </c>
      <c r="U210" s="19">
        <f t="shared" si="19"/>
        <v>0</v>
      </c>
      <c r="V210" s="19">
        <f t="shared" si="20"/>
        <v>0</v>
      </c>
    </row>
    <row r="211" spans="1:22" x14ac:dyDescent="0.25">
      <c r="A211" s="26">
        <f>Wellpath!E211</f>
        <v>0</v>
      </c>
      <c r="B211" s="22">
        <v>0</v>
      </c>
      <c r="C211" s="22">
        <v>0</v>
      </c>
      <c r="D211" s="22">
        <f t="shared" si="17"/>
        <v>4.7931219674804699E-5</v>
      </c>
      <c r="E211" s="20">
        <f>Model!$W$29*((drdp!B211+drdp!K211)*'DBH-OI'!$B211+(drdp!E211+drdp!N211)*'DBH-OI'!$C211+(drdp!H211+drdp!Q211)*'DBH-OI'!$D211)</f>
        <v>0</v>
      </c>
      <c r="F211" s="20">
        <f>Model!$W$29*((drdp!C211+drdp!L211)*'DBH-OI'!$B211+(drdp!F211+drdp!O211)*'DBH-OI'!$C211+(drdp!I211+drdp!R211)*'DBH-OI'!$D211)</f>
        <v>0</v>
      </c>
      <c r="G211" s="20">
        <f>Model!$W$29*((drdp!D211+drdp!M211)*'DBH-OI'!$B211+(drdp!G211+drdp!P211)*'DBH-OI'!$C211+(drdp!J211+drdp!S211)*'DBH-OI'!$D211)</f>
        <v>0</v>
      </c>
      <c r="H211" s="18">
        <f>Model!$W$29*((drdp!B211)*'DBH-OI'!$B211+(drdp!E211)*'DBH-OI'!$C211+(drdp!H211)*'DBH-OI'!$D211)</f>
        <v>0</v>
      </c>
      <c r="I211" s="18">
        <f>Model!$W$29*((drdp!C211)*'DBH-OI'!$B211+(drdp!F211)*'DBH-OI'!$C211+(drdp!I211)*'DBH-OI'!$D211)</f>
        <v>0</v>
      </c>
      <c r="J211" s="18">
        <f>Model!$W$29*((drdp!D211)*'DBH-OI'!$B211+(drdp!G211)*'DBH-OI'!$C211+(drdp!J211)*'DBH-OI'!$D211)</f>
        <v>0</v>
      </c>
      <c r="K211" s="21">
        <f>SUM(E$3:E210)+H211</f>
        <v>0.10848374611836017</v>
      </c>
      <c r="L211" s="21">
        <f>SUM(F$3:F210)+I211</f>
        <v>0.76429087937708162</v>
      </c>
      <c r="M211" s="21">
        <f>SUM(G$3:G210)+J211</f>
        <v>0</v>
      </c>
      <c r="N211" s="21"/>
      <c r="O211" s="21"/>
      <c r="P211" s="21"/>
      <c r="Q211" s="19">
        <f t="shared" si="16"/>
        <v>1.1768723171872827E-2</v>
      </c>
      <c r="R211" s="19">
        <f t="shared" si="16"/>
        <v>0.58414054829899276</v>
      </c>
      <c r="S211" s="19">
        <f t="shared" si="16"/>
        <v>0</v>
      </c>
      <c r="T211" s="19">
        <f t="shared" si="18"/>
        <v>8.2913137718921559E-2</v>
      </c>
      <c r="U211" s="19">
        <f t="shared" si="19"/>
        <v>0</v>
      </c>
      <c r="V211" s="19">
        <f t="shared" si="20"/>
        <v>0</v>
      </c>
    </row>
    <row r="212" spans="1:22" x14ac:dyDescent="0.25">
      <c r="A212" s="26">
        <f>Wellpath!E212</f>
        <v>0</v>
      </c>
      <c r="B212" s="22">
        <v>0</v>
      </c>
      <c r="C212" s="22">
        <v>0</v>
      </c>
      <c r="D212" s="22">
        <f t="shared" si="17"/>
        <v>4.7931219674804699E-5</v>
      </c>
      <c r="E212" s="20">
        <f>Model!$W$29*((drdp!B212+drdp!K212)*'DBH-OI'!$B212+(drdp!E212+drdp!N212)*'DBH-OI'!$C212+(drdp!H212+drdp!Q212)*'DBH-OI'!$D212)</f>
        <v>0</v>
      </c>
      <c r="F212" s="20">
        <f>Model!$W$29*((drdp!C212+drdp!L212)*'DBH-OI'!$B212+(drdp!F212+drdp!O212)*'DBH-OI'!$C212+(drdp!I212+drdp!R212)*'DBH-OI'!$D212)</f>
        <v>0</v>
      </c>
      <c r="G212" s="20">
        <f>Model!$W$29*((drdp!D212+drdp!M212)*'DBH-OI'!$B212+(drdp!G212+drdp!P212)*'DBH-OI'!$C212+(drdp!J212+drdp!S212)*'DBH-OI'!$D212)</f>
        <v>0</v>
      </c>
      <c r="H212" s="18">
        <f>Model!$W$29*((drdp!B212)*'DBH-OI'!$B212+(drdp!E212)*'DBH-OI'!$C212+(drdp!H212)*'DBH-OI'!$D212)</f>
        <v>0</v>
      </c>
      <c r="I212" s="18">
        <f>Model!$W$29*((drdp!C212)*'DBH-OI'!$B212+(drdp!F212)*'DBH-OI'!$C212+(drdp!I212)*'DBH-OI'!$D212)</f>
        <v>0</v>
      </c>
      <c r="J212" s="18">
        <f>Model!$W$29*((drdp!D212)*'DBH-OI'!$B212+(drdp!G212)*'DBH-OI'!$C212+(drdp!J212)*'DBH-OI'!$D212)</f>
        <v>0</v>
      </c>
      <c r="K212" s="21">
        <f>SUM(E$3:E211)+H212</f>
        <v>0.10848374611836017</v>
      </c>
      <c r="L212" s="21">
        <f>SUM(F$3:F211)+I212</f>
        <v>0.76429087937708162</v>
      </c>
      <c r="M212" s="21">
        <f>SUM(G$3:G211)+J212</f>
        <v>0</v>
      </c>
      <c r="N212" s="21"/>
      <c r="O212" s="21"/>
      <c r="P212" s="21"/>
      <c r="Q212" s="19">
        <f t="shared" ref="Q212:S271" si="21">K212^2</f>
        <v>1.1768723171872827E-2</v>
      </c>
      <c r="R212" s="19">
        <f t="shared" si="21"/>
        <v>0.58414054829899276</v>
      </c>
      <c r="S212" s="19">
        <f t="shared" si="21"/>
        <v>0</v>
      </c>
      <c r="T212" s="19">
        <f t="shared" si="18"/>
        <v>8.2913137718921559E-2</v>
      </c>
      <c r="U212" s="19">
        <f t="shared" si="19"/>
        <v>0</v>
      </c>
      <c r="V212" s="19">
        <f t="shared" si="20"/>
        <v>0</v>
      </c>
    </row>
    <row r="213" spans="1:22" x14ac:dyDescent="0.25">
      <c r="A213" s="26">
        <f>Wellpath!E213</f>
        <v>0</v>
      </c>
      <c r="B213" s="22">
        <v>0</v>
      </c>
      <c r="C213" s="22">
        <v>0</v>
      </c>
      <c r="D213" s="22">
        <f t="shared" si="17"/>
        <v>4.7931219674804699E-5</v>
      </c>
      <c r="E213" s="20">
        <f>Model!$W$29*((drdp!B213+drdp!K213)*'DBH-OI'!$B213+(drdp!E213+drdp!N213)*'DBH-OI'!$C213+(drdp!H213+drdp!Q213)*'DBH-OI'!$D213)</f>
        <v>0</v>
      </c>
      <c r="F213" s="20">
        <f>Model!$W$29*((drdp!C213+drdp!L213)*'DBH-OI'!$B213+(drdp!F213+drdp!O213)*'DBH-OI'!$C213+(drdp!I213+drdp!R213)*'DBH-OI'!$D213)</f>
        <v>0</v>
      </c>
      <c r="G213" s="20">
        <f>Model!$W$29*((drdp!D213+drdp!M213)*'DBH-OI'!$B213+(drdp!G213+drdp!P213)*'DBH-OI'!$C213+(drdp!J213+drdp!S213)*'DBH-OI'!$D213)</f>
        <v>0</v>
      </c>
      <c r="H213" s="18">
        <f>Model!$W$29*((drdp!B213)*'DBH-OI'!$B213+(drdp!E213)*'DBH-OI'!$C213+(drdp!H213)*'DBH-OI'!$D213)</f>
        <v>0</v>
      </c>
      <c r="I213" s="18">
        <f>Model!$W$29*((drdp!C213)*'DBH-OI'!$B213+(drdp!F213)*'DBH-OI'!$C213+(drdp!I213)*'DBH-OI'!$D213)</f>
        <v>0</v>
      </c>
      <c r="J213" s="18">
        <f>Model!$W$29*((drdp!D213)*'DBH-OI'!$B213+(drdp!G213)*'DBH-OI'!$C213+(drdp!J213)*'DBH-OI'!$D213)</f>
        <v>0</v>
      </c>
      <c r="K213" s="21">
        <f>SUM(E$3:E212)+H213</f>
        <v>0.10848374611836017</v>
      </c>
      <c r="L213" s="21">
        <f>SUM(F$3:F212)+I213</f>
        <v>0.76429087937708162</v>
      </c>
      <c r="M213" s="21">
        <f>SUM(G$3:G212)+J213</f>
        <v>0</v>
      </c>
      <c r="N213" s="21"/>
      <c r="O213" s="21"/>
      <c r="P213" s="21"/>
      <c r="Q213" s="19">
        <f t="shared" si="21"/>
        <v>1.1768723171872827E-2</v>
      </c>
      <c r="R213" s="19">
        <f t="shared" si="21"/>
        <v>0.58414054829899276</v>
      </c>
      <c r="S213" s="19">
        <f t="shared" si="21"/>
        <v>0</v>
      </c>
      <c r="T213" s="19">
        <f t="shared" si="18"/>
        <v>8.2913137718921559E-2</v>
      </c>
      <c r="U213" s="19">
        <f t="shared" si="19"/>
        <v>0</v>
      </c>
      <c r="V213" s="19">
        <f t="shared" si="20"/>
        <v>0</v>
      </c>
    </row>
    <row r="214" spans="1:22" x14ac:dyDescent="0.25">
      <c r="A214" s="26">
        <f>Wellpath!E214</f>
        <v>0</v>
      </c>
      <c r="B214" s="22">
        <v>0</v>
      </c>
      <c r="C214" s="22">
        <v>0</v>
      </c>
      <c r="D214" s="22">
        <f t="shared" si="17"/>
        <v>4.7931219674804699E-5</v>
      </c>
      <c r="E214" s="20">
        <f>Model!$W$29*((drdp!B214+drdp!K214)*'DBH-OI'!$B214+(drdp!E214+drdp!N214)*'DBH-OI'!$C214+(drdp!H214+drdp!Q214)*'DBH-OI'!$D214)</f>
        <v>0</v>
      </c>
      <c r="F214" s="20">
        <f>Model!$W$29*((drdp!C214+drdp!L214)*'DBH-OI'!$B214+(drdp!F214+drdp!O214)*'DBH-OI'!$C214+(drdp!I214+drdp!R214)*'DBH-OI'!$D214)</f>
        <v>0</v>
      </c>
      <c r="G214" s="20">
        <f>Model!$W$29*((drdp!D214+drdp!M214)*'DBH-OI'!$B214+(drdp!G214+drdp!P214)*'DBH-OI'!$C214+(drdp!J214+drdp!S214)*'DBH-OI'!$D214)</f>
        <v>0</v>
      </c>
      <c r="H214" s="18">
        <f>Model!$W$29*((drdp!B214)*'DBH-OI'!$B214+(drdp!E214)*'DBH-OI'!$C214+(drdp!H214)*'DBH-OI'!$D214)</f>
        <v>0</v>
      </c>
      <c r="I214" s="18">
        <f>Model!$W$29*((drdp!C214)*'DBH-OI'!$B214+(drdp!F214)*'DBH-OI'!$C214+(drdp!I214)*'DBH-OI'!$D214)</f>
        <v>0</v>
      </c>
      <c r="J214" s="18">
        <f>Model!$W$29*((drdp!D214)*'DBH-OI'!$B214+(drdp!G214)*'DBH-OI'!$C214+(drdp!J214)*'DBH-OI'!$D214)</f>
        <v>0</v>
      </c>
      <c r="K214" s="21">
        <f>SUM(E$3:E213)+H214</f>
        <v>0.10848374611836017</v>
      </c>
      <c r="L214" s="21">
        <f>SUM(F$3:F213)+I214</f>
        <v>0.76429087937708162</v>
      </c>
      <c r="M214" s="21">
        <f>SUM(G$3:G213)+J214</f>
        <v>0</v>
      </c>
      <c r="N214" s="21"/>
      <c r="O214" s="21"/>
      <c r="P214" s="21"/>
      <c r="Q214" s="19">
        <f t="shared" si="21"/>
        <v>1.1768723171872827E-2</v>
      </c>
      <c r="R214" s="19">
        <f t="shared" si="21"/>
        <v>0.58414054829899276</v>
      </c>
      <c r="S214" s="19">
        <f t="shared" si="21"/>
        <v>0</v>
      </c>
      <c r="T214" s="19">
        <f t="shared" si="18"/>
        <v>8.2913137718921559E-2</v>
      </c>
      <c r="U214" s="19">
        <f t="shared" si="19"/>
        <v>0</v>
      </c>
      <c r="V214" s="19">
        <f t="shared" si="20"/>
        <v>0</v>
      </c>
    </row>
    <row r="215" spans="1:22" x14ac:dyDescent="0.25">
      <c r="A215" s="26">
        <f>Wellpath!E215</f>
        <v>0</v>
      </c>
      <c r="B215" s="22">
        <v>0</v>
      </c>
      <c r="C215" s="22">
        <v>0</v>
      </c>
      <c r="D215" s="22">
        <f t="shared" si="17"/>
        <v>4.7931219674804699E-5</v>
      </c>
      <c r="E215" s="20">
        <f>Model!$W$29*((drdp!B215+drdp!K215)*'DBH-OI'!$B215+(drdp!E215+drdp!N215)*'DBH-OI'!$C215+(drdp!H215+drdp!Q215)*'DBH-OI'!$D215)</f>
        <v>0</v>
      </c>
      <c r="F215" s="20">
        <f>Model!$W$29*((drdp!C215+drdp!L215)*'DBH-OI'!$B215+(drdp!F215+drdp!O215)*'DBH-OI'!$C215+(drdp!I215+drdp!R215)*'DBH-OI'!$D215)</f>
        <v>0</v>
      </c>
      <c r="G215" s="20">
        <f>Model!$W$29*((drdp!D215+drdp!M215)*'DBH-OI'!$B215+(drdp!G215+drdp!P215)*'DBH-OI'!$C215+(drdp!J215+drdp!S215)*'DBH-OI'!$D215)</f>
        <v>0</v>
      </c>
      <c r="H215" s="18">
        <f>Model!$W$29*((drdp!B215)*'DBH-OI'!$B215+(drdp!E215)*'DBH-OI'!$C215+(drdp!H215)*'DBH-OI'!$D215)</f>
        <v>0</v>
      </c>
      <c r="I215" s="18">
        <f>Model!$W$29*((drdp!C215)*'DBH-OI'!$B215+(drdp!F215)*'DBH-OI'!$C215+(drdp!I215)*'DBH-OI'!$D215)</f>
        <v>0</v>
      </c>
      <c r="J215" s="18">
        <f>Model!$W$29*((drdp!D215)*'DBH-OI'!$B215+(drdp!G215)*'DBH-OI'!$C215+(drdp!J215)*'DBH-OI'!$D215)</f>
        <v>0</v>
      </c>
      <c r="K215" s="21">
        <f>SUM(E$3:E214)+H215</f>
        <v>0.10848374611836017</v>
      </c>
      <c r="L215" s="21">
        <f>SUM(F$3:F214)+I215</f>
        <v>0.76429087937708162</v>
      </c>
      <c r="M215" s="21">
        <f>SUM(G$3:G214)+J215</f>
        <v>0</v>
      </c>
      <c r="N215" s="21"/>
      <c r="O215" s="21"/>
      <c r="P215" s="21"/>
      <c r="Q215" s="19">
        <f t="shared" si="21"/>
        <v>1.1768723171872827E-2</v>
      </c>
      <c r="R215" s="19">
        <f t="shared" si="21"/>
        <v>0.58414054829899276</v>
      </c>
      <c r="S215" s="19">
        <f t="shared" si="21"/>
        <v>0</v>
      </c>
      <c r="T215" s="19">
        <f t="shared" si="18"/>
        <v>8.2913137718921559E-2</v>
      </c>
      <c r="U215" s="19">
        <f t="shared" si="19"/>
        <v>0</v>
      </c>
      <c r="V215" s="19">
        <f t="shared" si="20"/>
        <v>0</v>
      </c>
    </row>
    <row r="216" spans="1:22" x14ac:dyDescent="0.25">
      <c r="A216" s="26">
        <f>Wellpath!E216</f>
        <v>0</v>
      </c>
      <c r="B216" s="22">
        <v>0</v>
      </c>
      <c r="C216" s="22">
        <v>0</v>
      </c>
      <c r="D216" s="22">
        <f t="shared" si="17"/>
        <v>4.7931219674804699E-5</v>
      </c>
      <c r="E216" s="20">
        <f>Model!$W$29*((drdp!B216+drdp!K216)*'DBH-OI'!$B216+(drdp!E216+drdp!N216)*'DBH-OI'!$C216+(drdp!H216+drdp!Q216)*'DBH-OI'!$D216)</f>
        <v>0</v>
      </c>
      <c r="F216" s="20">
        <f>Model!$W$29*((drdp!C216+drdp!L216)*'DBH-OI'!$B216+(drdp!F216+drdp!O216)*'DBH-OI'!$C216+(drdp!I216+drdp!R216)*'DBH-OI'!$D216)</f>
        <v>0</v>
      </c>
      <c r="G216" s="20">
        <f>Model!$W$29*((drdp!D216+drdp!M216)*'DBH-OI'!$B216+(drdp!G216+drdp!P216)*'DBH-OI'!$C216+(drdp!J216+drdp!S216)*'DBH-OI'!$D216)</f>
        <v>0</v>
      </c>
      <c r="H216" s="18">
        <f>Model!$W$29*((drdp!B216)*'DBH-OI'!$B216+(drdp!E216)*'DBH-OI'!$C216+(drdp!H216)*'DBH-OI'!$D216)</f>
        <v>0</v>
      </c>
      <c r="I216" s="18">
        <f>Model!$W$29*((drdp!C216)*'DBH-OI'!$B216+(drdp!F216)*'DBH-OI'!$C216+(drdp!I216)*'DBH-OI'!$D216)</f>
        <v>0</v>
      </c>
      <c r="J216" s="18">
        <f>Model!$W$29*((drdp!D216)*'DBH-OI'!$B216+(drdp!G216)*'DBH-OI'!$C216+(drdp!J216)*'DBH-OI'!$D216)</f>
        <v>0</v>
      </c>
      <c r="K216" s="21">
        <f>SUM(E$3:E215)+H216</f>
        <v>0.10848374611836017</v>
      </c>
      <c r="L216" s="21">
        <f>SUM(F$3:F215)+I216</f>
        <v>0.76429087937708162</v>
      </c>
      <c r="M216" s="21">
        <f>SUM(G$3:G215)+J216</f>
        <v>0</v>
      </c>
      <c r="N216" s="21"/>
      <c r="O216" s="21"/>
      <c r="P216" s="21"/>
      <c r="Q216" s="19">
        <f t="shared" si="21"/>
        <v>1.1768723171872827E-2</v>
      </c>
      <c r="R216" s="19">
        <f t="shared" si="21"/>
        <v>0.58414054829899276</v>
      </c>
      <c r="S216" s="19">
        <f t="shared" si="21"/>
        <v>0</v>
      </c>
      <c r="T216" s="19">
        <f t="shared" si="18"/>
        <v>8.2913137718921559E-2</v>
      </c>
      <c r="U216" s="19">
        <f t="shared" si="19"/>
        <v>0</v>
      </c>
      <c r="V216" s="19">
        <f t="shared" si="20"/>
        <v>0</v>
      </c>
    </row>
    <row r="217" spans="1:22" x14ac:dyDescent="0.25">
      <c r="A217" s="26">
        <f>Wellpath!E217</f>
        <v>0</v>
      </c>
      <c r="B217" s="22">
        <v>0</v>
      </c>
      <c r="C217" s="22">
        <v>0</v>
      </c>
      <c r="D217" s="22">
        <f t="shared" si="17"/>
        <v>4.7931219674804699E-5</v>
      </c>
      <c r="E217" s="20">
        <f>Model!$W$29*((drdp!B217+drdp!K217)*'DBH-OI'!$B217+(drdp!E217+drdp!N217)*'DBH-OI'!$C217+(drdp!H217+drdp!Q217)*'DBH-OI'!$D217)</f>
        <v>0</v>
      </c>
      <c r="F217" s="20">
        <f>Model!$W$29*((drdp!C217+drdp!L217)*'DBH-OI'!$B217+(drdp!F217+drdp!O217)*'DBH-OI'!$C217+(drdp!I217+drdp!R217)*'DBH-OI'!$D217)</f>
        <v>0</v>
      </c>
      <c r="G217" s="20">
        <f>Model!$W$29*((drdp!D217+drdp!M217)*'DBH-OI'!$B217+(drdp!G217+drdp!P217)*'DBH-OI'!$C217+(drdp!J217+drdp!S217)*'DBH-OI'!$D217)</f>
        <v>0</v>
      </c>
      <c r="H217" s="18">
        <f>Model!$W$29*((drdp!B217)*'DBH-OI'!$B217+(drdp!E217)*'DBH-OI'!$C217+(drdp!H217)*'DBH-OI'!$D217)</f>
        <v>0</v>
      </c>
      <c r="I217" s="18">
        <f>Model!$W$29*((drdp!C217)*'DBH-OI'!$B217+(drdp!F217)*'DBH-OI'!$C217+(drdp!I217)*'DBH-OI'!$D217)</f>
        <v>0</v>
      </c>
      <c r="J217" s="18">
        <f>Model!$W$29*((drdp!D217)*'DBH-OI'!$B217+(drdp!G217)*'DBH-OI'!$C217+(drdp!J217)*'DBH-OI'!$D217)</f>
        <v>0</v>
      </c>
      <c r="K217" s="21">
        <f>SUM(E$3:E216)+H217</f>
        <v>0.10848374611836017</v>
      </c>
      <c r="L217" s="21">
        <f>SUM(F$3:F216)+I217</f>
        <v>0.76429087937708162</v>
      </c>
      <c r="M217" s="21">
        <f>SUM(G$3:G216)+J217</f>
        <v>0</v>
      </c>
      <c r="N217" s="21"/>
      <c r="O217" s="21"/>
      <c r="P217" s="21"/>
      <c r="Q217" s="19">
        <f t="shared" si="21"/>
        <v>1.1768723171872827E-2</v>
      </c>
      <c r="R217" s="19">
        <f t="shared" si="21"/>
        <v>0.58414054829899276</v>
      </c>
      <c r="S217" s="19">
        <f t="shared" si="21"/>
        <v>0</v>
      </c>
      <c r="T217" s="19">
        <f t="shared" si="18"/>
        <v>8.2913137718921559E-2</v>
      </c>
      <c r="U217" s="19">
        <f t="shared" si="19"/>
        <v>0</v>
      </c>
      <c r="V217" s="19">
        <f t="shared" si="20"/>
        <v>0</v>
      </c>
    </row>
    <row r="218" spans="1:22" x14ac:dyDescent="0.25">
      <c r="A218" s="26">
        <f>Wellpath!E218</f>
        <v>0</v>
      </c>
      <c r="B218" s="22">
        <v>0</v>
      </c>
      <c r="C218" s="22">
        <v>0</v>
      </c>
      <c r="D218" s="22">
        <f t="shared" si="17"/>
        <v>4.7931219674804699E-5</v>
      </c>
      <c r="E218" s="20">
        <f>Model!$W$29*((drdp!B218+drdp!K218)*'DBH-OI'!$B218+(drdp!E218+drdp!N218)*'DBH-OI'!$C218+(drdp!H218+drdp!Q218)*'DBH-OI'!$D218)</f>
        <v>0</v>
      </c>
      <c r="F218" s="20">
        <f>Model!$W$29*((drdp!C218+drdp!L218)*'DBH-OI'!$B218+(drdp!F218+drdp!O218)*'DBH-OI'!$C218+(drdp!I218+drdp!R218)*'DBH-OI'!$D218)</f>
        <v>0</v>
      </c>
      <c r="G218" s="20">
        <f>Model!$W$29*((drdp!D218+drdp!M218)*'DBH-OI'!$B218+(drdp!G218+drdp!P218)*'DBH-OI'!$C218+(drdp!J218+drdp!S218)*'DBH-OI'!$D218)</f>
        <v>0</v>
      </c>
      <c r="H218" s="18">
        <f>Model!$W$29*((drdp!B218)*'DBH-OI'!$B218+(drdp!E218)*'DBH-OI'!$C218+(drdp!H218)*'DBH-OI'!$D218)</f>
        <v>0</v>
      </c>
      <c r="I218" s="18">
        <f>Model!$W$29*((drdp!C218)*'DBH-OI'!$B218+(drdp!F218)*'DBH-OI'!$C218+(drdp!I218)*'DBH-OI'!$D218)</f>
        <v>0</v>
      </c>
      <c r="J218" s="18">
        <f>Model!$W$29*((drdp!D218)*'DBH-OI'!$B218+(drdp!G218)*'DBH-OI'!$C218+(drdp!J218)*'DBH-OI'!$D218)</f>
        <v>0</v>
      </c>
      <c r="K218" s="21">
        <f>SUM(E$3:E217)+H218</f>
        <v>0.10848374611836017</v>
      </c>
      <c r="L218" s="21">
        <f>SUM(F$3:F217)+I218</f>
        <v>0.76429087937708162</v>
      </c>
      <c r="M218" s="21">
        <f>SUM(G$3:G217)+J218</f>
        <v>0</v>
      </c>
      <c r="N218" s="21"/>
      <c r="O218" s="21"/>
      <c r="P218" s="21"/>
      <c r="Q218" s="19">
        <f t="shared" si="21"/>
        <v>1.1768723171872827E-2</v>
      </c>
      <c r="R218" s="19">
        <f t="shared" si="21"/>
        <v>0.58414054829899276</v>
      </c>
      <c r="S218" s="19">
        <f t="shared" si="21"/>
        <v>0</v>
      </c>
      <c r="T218" s="19">
        <f t="shared" si="18"/>
        <v>8.2913137718921559E-2</v>
      </c>
      <c r="U218" s="19">
        <f t="shared" si="19"/>
        <v>0</v>
      </c>
      <c r="V218" s="19">
        <f t="shared" si="20"/>
        <v>0</v>
      </c>
    </row>
    <row r="219" spans="1:22" x14ac:dyDescent="0.25">
      <c r="A219" s="26">
        <f>Wellpath!E219</f>
        <v>0</v>
      </c>
      <c r="B219" s="22">
        <v>0</v>
      </c>
      <c r="C219" s="22">
        <v>0</v>
      </c>
      <c r="D219" s="22">
        <f t="shared" si="17"/>
        <v>4.7931219674804699E-5</v>
      </c>
      <c r="E219" s="20">
        <f>Model!$W$29*((drdp!B219+drdp!K219)*'DBH-OI'!$B219+(drdp!E219+drdp!N219)*'DBH-OI'!$C219+(drdp!H219+drdp!Q219)*'DBH-OI'!$D219)</f>
        <v>0</v>
      </c>
      <c r="F219" s="20">
        <f>Model!$W$29*((drdp!C219+drdp!L219)*'DBH-OI'!$B219+(drdp!F219+drdp!O219)*'DBH-OI'!$C219+(drdp!I219+drdp!R219)*'DBH-OI'!$D219)</f>
        <v>0</v>
      </c>
      <c r="G219" s="20">
        <f>Model!$W$29*((drdp!D219+drdp!M219)*'DBH-OI'!$B219+(drdp!G219+drdp!P219)*'DBH-OI'!$C219+(drdp!J219+drdp!S219)*'DBH-OI'!$D219)</f>
        <v>0</v>
      </c>
      <c r="H219" s="18">
        <f>Model!$W$29*((drdp!B219)*'DBH-OI'!$B219+(drdp!E219)*'DBH-OI'!$C219+(drdp!H219)*'DBH-OI'!$D219)</f>
        <v>0</v>
      </c>
      <c r="I219" s="18">
        <f>Model!$W$29*((drdp!C219)*'DBH-OI'!$B219+(drdp!F219)*'DBH-OI'!$C219+(drdp!I219)*'DBH-OI'!$D219)</f>
        <v>0</v>
      </c>
      <c r="J219" s="18">
        <f>Model!$W$29*((drdp!D219)*'DBH-OI'!$B219+(drdp!G219)*'DBH-OI'!$C219+(drdp!J219)*'DBH-OI'!$D219)</f>
        <v>0</v>
      </c>
      <c r="K219" s="21">
        <f>SUM(E$3:E218)+H219</f>
        <v>0.10848374611836017</v>
      </c>
      <c r="L219" s="21">
        <f>SUM(F$3:F218)+I219</f>
        <v>0.76429087937708162</v>
      </c>
      <c r="M219" s="21">
        <f>SUM(G$3:G218)+J219</f>
        <v>0</v>
      </c>
      <c r="N219" s="21"/>
      <c r="O219" s="21"/>
      <c r="P219" s="21"/>
      <c r="Q219" s="19">
        <f t="shared" si="21"/>
        <v>1.1768723171872827E-2</v>
      </c>
      <c r="R219" s="19">
        <f t="shared" si="21"/>
        <v>0.58414054829899276</v>
      </c>
      <c r="S219" s="19">
        <f t="shared" si="21"/>
        <v>0</v>
      </c>
      <c r="T219" s="19">
        <f t="shared" si="18"/>
        <v>8.2913137718921559E-2</v>
      </c>
      <c r="U219" s="19">
        <f t="shared" si="19"/>
        <v>0</v>
      </c>
      <c r="V219" s="19">
        <f t="shared" si="20"/>
        <v>0</v>
      </c>
    </row>
    <row r="220" spans="1:22" x14ac:dyDescent="0.25">
      <c r="A220" s="26">
        <f>Wellpath!E220</f>
        <v>0</v>
      </c>
      <c r="B220" s="22">
        <v>0</v>
      </c>
      <c r="C220" s="22">
        <v>0</v>
      </c>
      <c r="D220" s="22">
        <f t="shared" si="17"/>
        <v>4.7931219674804699E-5</v>
      </c>
      <c r="E220" s="20">
        <f>Model!$W$29*((drdp!B220+drdp!K220)*'DBH-OI'!$B220+(drdp!E220+drdp!N220)*'DBH-OI'!$C220+(drdp!H220+drdp!Q220)*'DBH-OI'!$D220)</f>
        <v>0</v>
      </c>
      <c r="F220" s="20">
        <f>Model!$W$29*((drdp!C220+drdp!L220)*'DBH-OI'!$B220+(drdp!F220+drdp!O220)*'DBH-OI'!$C220+(drdp!I220+drdp!R220)*'DBH-OI'!$D220)</f>
        <v>0</v>
      </c>
      <c r="G220" s="20">
        <f>Model!$W$29*((drdp!D220+drdp!M220)*'DBH-OI'!$B220+(drdp!G220+drdp!P220)*'DBH-OI'!$C220+(drdp!J220+drdp!S220)*'DBH-OI'!$D220)</f>
        <v>0</v>
      </c>
      <c r="H220" s="18">
        <f>Model!$W$29*((drdp!B220)*'DBH-OI'!$B220+(drdp!E220)*'DBH-OI'!$C220+(drdp!H220)*'DBH-OI'!$D220)</f>
        <v>0</v>
      </c>
      <c r="I220" s="18">
        <f>Model!$W$29*((drdp!C220)*'DBH-OI'!$B220+(drdp!F220)*'DBH-OI'!$C220+(drdp!I220)*'DBH-OI'!$D220)</f>
        <v>0</v>
      </c>
      <c r="J220" s="18">
        <f>Model!$W$29*((drdp!D220)*'DBH-OI'!$B220+(drdp!G220)*'DBH-OI'!$C220+(drdp!J220)*'DBH-OI'!$D220)</f>
        <v>0</v>
      </c>
      <c r="K220" s="21">
        <f>SUM(E$3:E219)+H220</f>
        <v>0.10848374611836017</v>
      </c>
      <c r="L220" s="21">
        <f>SUM(F$3:F219)+I220</f>
        <v>0.76429087937708162</v>
      </c>
      <c r="M220" s="21">
        <f>SUM(G$3:G219)+J220</f>
        <v>0</v>
      </c>
      <c r="N220" s="21"/>
      <c r="O220" s="21"/>
      <c r="P220" s="21"/>
      <c r="Q220" s="19">
        <f t="shared" si="21"/>
        <v>1.1768723171872827E-2</v>
      </c>
      <c r="R220" s="19">
        <f t="shared" si="21"/>
        <v>0.58414054829899276</v>
      </c>
      <c r="S220" s="19">
        <f t="shared" si="21"/>
        <v>0</v>
      </c>
      <c r="T220" s="19">
        <f t="shared" si="18"/>
        <v>8.2913137718921559E-2</v>
      </c>
      <c r="U220" s="19">
        <f t="shared" si="19"/>
        <v>0</v>
      </c>
      <c r="V220" s="19">
        <f t="shared" si="20"/>
        <v>0</v>
      </c>
    </row>
    <row r="221" spans="1:22" x14ac:dyDescent="0.25">
      <c r="A221" s="26">
        <f>Wellpath!E221</f>
        <v>0</v>
      </c>
      <c r="B221" s="22">
        <v>0</v>
      </c>
      <c r="C221" s="22">
        <v>0</v>
      </c>
      <c r="D221" s="22">
        <f t="shared" si="17"/>
        <v>4.7931219674804699E-5</v>
      </c>
      <c r="E221" s="20">
        <f>Model!$W$29*((drdp!B221+drdp!K221)*'DBH-OI'!$B221+(drdp!E221+drdp!N221)*'DBH-OI'!$C221+(drdp!H221+drdp!Q221)*'DBH-OI'!$D221)</f>
        <v>0</v>
      </c>
      <c r="F221" s="20">
        <f>Model!$W$29*((drdp!C221+drdp!L221)*'DBH-OI'!$B221+(drdp!F221+drdp!O221)*'DBH-OI'!$C221+(drdp!I221+drdp!R221)*'DBH-OI'!$D221)</f>
        <v>0</v>
      </c>
      <c r="G221" s="20">
        <f>Model!$W$29*((drdp!D221+drdp!M221)*'DBH-OI'!$B221+(drdp!G221+drdp!P221)*'DBH-OI'!$C221+(drdp!J221+drdp!S221)*'DBH-OI'!$D221)</f>
        <v>0</v>
      </c>
      <c r="H221" s="18">
        <f>Model!$W$29*((drdp!B221)*'DBH-OI'!$B221+(drdp!E221)*'DBH-OI'!$C221+(drdp!H221)*'DBH-OI'!$D221)</f>
        <v>0</v>
      </c>
      <c r="I221" s="18">
        <f>Model!$W$29*((drdp!C221)*'DBH-OI'!$B221+(drdp!F221)*'DBH-OI'!$C221+(drdp!I221)*'DBH-OI'!$D221)</f>
        <v>0</v>
      </c>
      <c r="J221" s="18">
        <f>Model!$W$29*((drdp!D221)*'DBH-OI'!$B221+(drdp!G221)*'DBH-OI'!$C221+(drdp!J221)*'DBH-OI'!$D221)</f>
        <v>0</v>
      </c>
      <c r="K221" s="21">
        <f>SUM(E$3:E220)+H221</f>
        <v>0.10848374611836017</v>
      </c>
      <c r="L221" s="21">
        <f>SUM(F$3:F220)+I221</f>
        <v>0.76429087937708162</v>
      </c>
      <c r="M221" s="21">
        <f>SUM(G$3:G220)+J221</f>
        <v>0</v>
      </c>
      <c r="N221" s="21"/>
      <c r="O221" s="21"/>
      <c r="P221" s="21"/>
      <c r="Q221" s="19">
        <f t="shared" si="21"/>
        <v>1.1768723171872827E-2</v>
      </c>
      <c r="R221" s="19">
        <f t="shared" si="21"/>
        <v>0.58414054829899276</v>
      </c>
      <c r="S221" s="19">
        <f t="shared" si="21"/>
        <v>0</v>
      </c>
      <c r="T221" s="19">
        <f t="shared" si="18"/>
        <v>8.2913137718921559E-2</v>
      </c>
      <c r="U221" s="19">
        <f t="shared" si="19"/>
        <v>0</v>
      </c>
      <c r="V221" s="19">
        <f t="shared" si="20"/>
        <v>0</v>
      </c>
    </row>
    <row r="222" spans="1:22" x14ac:dyDescent="0.25">
      <c r="A222" s="26">
        <f>Wellpath!E222</f>
        <v>0</v>
      </c>
      <c r="B222" s="22">
        <v>0</v>
      </c>
      <c r="C222" s="22">
        <v>0</v>
      </c>
      <c r="D222" s="22">
        <f t="shared" si="17"/>
        <v>4.7931219674804699E-5</v>
      </c>
      <c r="E222" s="20">
        <f>Model!$W$29*((drdp!B222+drdp!K222)*'DBH-OI'!$B222+(drdp!E222+drdp!N222)*'DBH-OI'!$C222+(drdp!H222+drdp!Q222)*'DBH-OI'!$D222)</f>
        <v>0</v>
      </c>
      <c r="F222" s="20">
        <f>Model!$W$29*((drdp!C222+drdp!L222)*'DBH-OI'!$B222+(drdp!F222+drdp!O222)*'DBH-OI'!$C222+(drdp!I222+drdp!R222)*'DBH-OI'!$D222)</f>
        <v>0</v>
      </c>
      <c r="G222" s="20">
        <f>Model!$W$29*((drdp!D222+drdp!M222)*'DBH-OI'!$B222+(drdp!G222+drdp!P222)*'DBH-OI'!$C222+(drdp!J222+drdp!S222)*'DBH-OI'!$D222)</f>
        <v>0</v>
      </c>
      <c r="H222" s="18">
        <f>Model!$W$29*((drdp!B222)*'DBH-OI'!$B222+(drdp!E222)*'DBH-OI'!$C222+(drdp!H222)*'DBH-OI'!$D222)</f>
        <v>0</v>
      </c>
      <c r="I222" s="18">
        <f>Model!$W$29*((drdp!C222)*'DBH-OI'!$B222+(drdp!F222)*'DBH-OI'!$C222+(drdp!I222)*'DBH-OI'!$D222)</f>
        <v>0</v>
      </c>
      <c r="J222" s="18">
        <f>Model!$W$29*((drdp!D222)*'DBH-OI'!$B222+(drdp!G222)*'DBH-OI'!$C222+(drdp!J222)*'DBH-OI'!$D222)</f>
        <v>0</v>
      </c>
      <c r="K222" s="21">
        <f>SUM(E$3:E221)+H222</f>
        <v>0.10848374611836017</v>
      </c>
      <c r="L222" s="21">
        <f>SUM(F$3:F221)+I222</f>
        <v>0.76429087937708162</v>
      </c>
      <c r="M222" s="21">
        <f>SUM(G$3:G221)+J222</f>
        <v>0</v>
      </c>
      <c r="N222" s="21"/>
      <c r="O222" s="21"/>
      <c r="P222" s="21"/>
      <c r="Q222" s="19">
        <f t="shared" si="21"/>
        <v>1.1768723171872827E-2</v>
      </c>
      <c r="R222" s="19">
        <f t="shared" si="21"/>
        <v>0.58414054829899276</v>
      </c>
      <c r="S222" s="19">
        <f t="shared" si="21"/>
        <v>0</v>
      </c>
      <c r="T222" s="19">
        <f t="shared" si="18"/>
        <v>8.2913137718921559E-2</v>
      </c>
      <c r="U222" s="19">
        <f t="shared" si="19"/>
        <v>0</v>
      </c>
      <c r="V222" s="19">
        <f t="shared" si="20"/>
        <v>0</v>
      </c>
    </row>
    <row r="223" spans="1:22" x14ac:dyDescent="0.25">
      <c r="A223" s="26">
        <f>Wellpath!E223</f>
        <v>0</v>
      </c>
      <c r="B223" s="22">
        <v>0</v>
      </c>
      <c r="C223" s="22">
        <v>0</v>
      </c>
      <c r="D223" s="22">
        <f t="shared" si="17"/>
        <v>4.7931219674804699E-5</v>
      </c>
      <c r="E223" s="20">
        <f>Model!$W$29*((drdp!B223+drdp!K223)*'DBH-OI'!$B223+(drdp!E223+drdp!N223)*'DBH-OI'!$C223+(drdp!H223+drdp!Q223)*'DBH-OI'!$D223)</f>
        <v>0</v>
      </c>
      <c r="F223" s="20">
        <f>Model!$W$29*((drdp!C223+drdp!L223)*'DBH-OI'!$B223+(drdp!F223+drdp!O223)*'DBH-OI'!$C223+(drdp!I223+drdp!R223)*'DBH-OI'!$D223)</f>
        <v>0</v>
      </c>
      <c r="G223" s="20">
        <f>Model!$W$29*((drdp!D223+drdp!M223)*'DBH-OI'!$B223+(drdp!G223+drdp!P223)*'DBH-OI'!$C223+(drdp!J223+drdp!S223)*'DBH-OI'!$D223)</f>
        <v>0</v>
      </c>
      <c r="H223" s="18">
        <f>Model!$W$29*((drdp!B223)*'DBH-OI'!$B223+(drdp!E223)*'DBH-OI'!$C223+(drdp!H223)*'DBH-OI'!$D223)</f>
        <v>0</v>
      </c>
      <c r="I223" s="18">
        <f>Model!$W$29*((drdp!C223)*'DBH-OI'!$B223+(drdp!F223)*'DBH-OI'!$C223+(drdp!I223)*'DBH-OI'!$D223)</f>
        <v>0</v>
      </c>
      <c r="J223" s="18">
        <f>Model!$W$29*((drdp!D223)*'DBH-OI'!$B223+(drdp!G223)*'DBH-OI'!$C223+(drdp!J223)*'DBH-OI'!$D223)</f>
        <v>0</v>
      </c>
      <c r="K223" s="21">
        <f>SUM(E$3:E222)+H223</f>
        <v>0.10848374611836017</v>
      </c>
      <c r="L223" s="21">
        <f>SUM(F$3:F222)+I223</f>
        <v>0.76429087937708162</v>
      </c>
      <c r="M223" s="21">
        <f>SUM(G$3:G222)+J223</f>
        <v>0</v>
      </c>
      <c r="N223" s="21"/>
      <c r="O223" s="21"/>
      <c r="P223" s="21"/>
      <c r="Q223" s="19">
        <f t="shared" si="21"/>
        <v>1.1768723171872827E-2</v>
      </c>
      <c r="R223" s="19">
        <f t="shared" si="21"/>
        <v>0.58414054829899276</v>
      </c>
      <c r="S223" s="19">
        <f t="shared" si="21"/>
        <v>0</v>
      </c>
      <c r="T223" s="19">
        <f t="shared" si="18"/>
        <v>8.2913137718921559E-2</v>
      </c>
      <c r="U223" s="19">
        <f t="shared" si="19"/>
        <v>0</v>
      </c>
      <c r="V223" s="19">
        <f t="shared" si="20"/>
        <v>0</v>
      </c>
    </row>
    <row r="224" spans="1:22" x14ac:dyDescent="0.25">
      <c r="A224" s="26">
        <f>Wellpath!E224</f>
        <v>0</v>
      </c>
      <c r="B224" s="22">
        <v>0</v>
      </c>
      <c r="C224" s="22">
        <v>0</v>
      </c>
      <c r="D224" s="22">
        <f t="shared" si="17"/>
        <v>4.7931219674804699E-5</v>
      </c>
      <c r="E224" s="20">
        <f>Model!$W$29*((drdp!B224+drdp!K224)*'DBH-OI'!$B224+(drdp!E224+drdp!N224)*'DBH-OI'!$C224+(drdp!H224+drdp!Q224)*'DBH-OI'!$D224)</f>
        <v>0</v>
      </c>
      <c r="F224" s="20">
        <f>Model!$W$29*((drdp!C224+drdp!L224)*'DBH-OI'!$B224+(drdp!F224+drdp!O224)*'DBH-OI'!$C224+(drdp!I224+drdp!R224)*'DBH-OI'!$D224)</f>
        <v>0</v>
      </c>
      <c r="G224" s="20">
        <f>Model!$W$29*((drdp!D224+drdp!M224)*'DBH-OI'!$B224+(drdp!G224+drdp!P224)*'DBH-OI'!$C224+(drdp!J224+drdp!S224)*'DBH-OI'!$D224)</f>
        <v>0</v>
      </c>
      <c r="H224" s="18">
        <f>Model!$W$29*((drdp!B224)*'DBH-OI'!$B224+(drdp!E224)*'DBH-OI'!$C224+(drdp!H224)*'DBH-OI'!$D224)</f>
        <v>0</v>
      </c>
      <c r="I224" s="18">
        <f>Model!$W$29*((drdp!C224)*'DBH-OI'!$B224+(drdp!F224)*'DBH-OI'!$C224+(drdp!I224)*'DBH-OI'!$D224)</f>
        <v>0</v>
      </c>
      <c r="J224" s="18">
        <f>Model!$W$29*((drdp!D224)*'DBH-OI'!$B224+(drdp!G224)*'DBH-OI'!$C224+(drdp!J224)*'DBH-OI'!$D224)</f>
        <v>0</v>
      </c>
      <c r="K224" s="21">
        <f>SUM(E$3:E223)+H224</f>
        <v>0.10848374611836017</v>
      </c>
      <c r="L224" s="21">
        <f>SUM(F$3:F223)+I224</f>
        <v>0.76429087937708162</v>
      </c>
      <c r="M224" s="21">
        <f>SUM(G$3:G223)+J224</f>
        <v>0</v>
      </c>
      <c r="N224" s="21"/>
      <c r="O224" s="21"/>
      <c r="P224" s="21"/>
      <c r="Q224" s="19">
        <f t="shared" si="21"/>
        <v>1.1768723171872827E-2</v>
      </c>
      <c r="R224" s="19">
        <f t="shared" si="21"/>
        <v>0.58414054829899276</v>
      </c>
      <c r="S224" s="19">
        <f t="shared" si="21"/>
        <v>0</v>
      </c>
      <c r="T224" s="19">
        <f t="shared" si="18"/>
        <v>8.2913137718921559E-2</v>
      </c>
      <c r="U224" s="19">
        <f t="shared" si="19"/>
        <v>0</v>
      </c>
      <c r="V224" s="19">
        <f t="shared" si="20"/>
        <v>0</v>
      </c>
    </row>
    <row r="225" spans="1:22" x14ac:dyDescent="0.25">
      <c r="A225" s="26">
        <f>Wellpath!E225</f>
        <v>0</v>
      </c>
      <c r="B225" s="22">
        <v>0</v>
      </c>
      <c r="C225" s="22">
        <v>0</v>
      </c>
      <c r="D225" s="22">
        <f t="shared" si="17"/>
        <v>4.7931219674804699E-5</v>
      </c>
      <c r="E225" s="20">
        <f>Model!$W$29*((drdp!B225+drdp!K225)*'DBH-OI'!$B225+(drdp!E225+drdp!N225)*'DBH-OI'!$C225+(drdp!H225+drdp!Q225)*'DBH-OI'!$D225)</f>
        <v>0</v>
      </c>
      <c r="F225" s="20">
        <f>Model!$W$29*((drdp!C225+drdp!L225)*'DBH-OI'!$B225+(drdp!F225+drdp!O225)*'DBH-OI'!$C225+(drdp!I225+drdp!R225)*'DBH-OI'!$D225)</f>
        <v>0</v>
      </c>
      <c r="G225" s="20">
        <f>Model!$W$29*((drdp!D225+drdp!M225)*'DBH-OI'!$B225+(drdp!G225+drdp!P225)*'DBH-OI'!$C225+(drdp!J225+drdp!S225)*'DBH-OI'!$D225)</f>
        <v>0</v>
      </c>
      <c r="H225" s="18">
        <f>Model!$W$29*((drdp!B225)*'DBH-OI'!$B225+(drdp!E225)*'DBH-OI'!$C225+(drdp!H225)*'DBH-OI'!$D225)</f>
        <v>0</v>
      </c>
      <c r="I225" s="18">
        <f>Model!$W$29*((drdp!C225)*'DBH-OI'!$B225+(drdp!F225)*'DBH-OI'!$C225+(drdp!I225)*'DBH-OI'!$D225)</f>
        <v>0</v>
      </c>
      <c r="J225" s="18">
        <f>Model!$W$29*((drdp!D225)*'DBH-OI'!$B225+(drdp!G225)*'DBH-OI'!$C225+(drdp!J225)*'DBH-OI'!$D225)</f>
        <v>0</v>
      </c>
      <c r="K225" s="21">
        <f>SUM(E$3:E224)+H225</f>
        <v>0.10848374611836017</v>
      </c>
      <c r="L225" s="21">
        <f>SUM(F$3:F224)+I225</f>
        <v>0.76429087937708162</v>
      </c>
      <c r="M225" s="21">
        <f>SUM(G$3:G224)+J225</f>
        <v>0</v>
      </c>
      <c r="N225" s="21"/>
      <c r="O225" s="21"/>
      <c r="P225" s="21"/>
      <c r="Q225" s="19">
        <f t="shared" si="21"/>
        <v>1.1768723171872827E-2</v>
      </c>
      <c r="R225" s="19">
        <f t="shared" si="21"/>
        <v>0.58414054829899276</v>
      </c>
      <c r="S225" s="19">
        <f t="shared" si="21"/>
        <v>0</v>
      </c>
      <c r="T225" s="19">
        <f t="shared" si="18"/>
        <v>8.2913137718921559E-2</v>
      </c>
      <c r="U225" s="19">
        <f t="shared" si="19"/>
        <v>0</v>
      </c>
      <c r="V225" s="19">
        <f t="shared" si="20"/>
        <v>0</v>
      </c>
    </row>
    <row r="226" spans="1:22" x14ac:dyDescent="0.25">
      <c r="A226" s="26">
        <f>Wellpath!E226</f>
        <v>0</v>
      </c>
      <c r="B226" s="22">
        <v>0</v>
      </c>
      <c r="C226" s="22">
        <v>0</v>
      </c>
      <c r="D226" s="22">
        <f t="shared" si="17"/>
        <v>4.7931219674804699E-5</v>
      </c>
      <c r="E226" s="20">
        <f>Model!$W$29*((drdp!B226+drdp!K226)*'DBH-OI'!$B226+(drdp!E226+drdp!N226)*'DBH-OI'!$C226+(drdp!H226+drdp!Q226)*'DBH-OI'!$D226)</f>
        <v>0</v>
      </c>
      <c r="F226" s="20">
        <f>Model!$W$29*((drdp!C226+drdp!L226)*'DBH-OI'!$B226+(drdp!F226+drdp!O226)*'DBH-OI'!$C226+(drdp!I226+drdp!R226)*'DBH-OI'!$D226)</f>
        <v>0</v>
      </c>
      <c r="G226" s="20">
        <f>Model!$W$29*((drdp!D226+drdp!M226)*'DBH-OI'!$B226+(drdp!G226+drdp!P226)*'DBH-OI'!$C226+(drdp!J226+drdp!S226)*'DBH-OI'!$D226)</f>
        <v>0</v>
      </c>
      <c r="H226" s="18">
        <f>Model!$W$29*((drdp!B226)*'DBH-OI'!$B226+(drdp!E226)*'DBH-OI'!$C226+(drdp!H226)*'DBH-OI'!$D226)</f>
        <v>0</v>
      </c>
      <c r="I226" s="18">
        <f>Model!$W$29*((drdp!C226)*'DBH-OI'!$B226+(drdp!F226)*'DBH-OI'!$C226+(drdp!I226)*'DBH-OI'!$D226)</f>
        <v>0</v>
      </c>
      <c r="J226" s="18">
        <f>Model!$W$29*((drdp!D226)*'DBH-OI'!$B226+(drdp!G226)*'DBH-OI'!$C226+(drdp!J226)*'DBH-OI'!$D226)</f>
        <v>0</v>
      </c>
      <c r="K226" s="21">
        <f>SUM(E$3:E225)+H226</f>
        <v>0.10848374611836017</v>
      </c>
      <c r="L226" s="21">
        <f>SUM(F$3:F225)+I226</f>
        <v>0.76429087937708162</v>
      </c>
      <c r="M226" s="21">
        <f>SUM(G$3:G225)+J226</f>
        <v>0</v>
      </c>
      <c r="N226" s="21"/>
      <c r="O226" s="21"/>
      <c r="P226" s="21"/>
      <c r="Q226" s="19">
        <f t="shared" si="21"/>
        <v>1.1768723171872827E-2</v>
      </c>
      <c r="R226" s="19">
        <f t="shared" si="21"/>
        <v>0.58414054829899276</v>
      </c>
      <c r="S226" s="19">
        <f t="shared" si="21"/>
        <v>0</v>
      </c>
      <c r="T226" s="19">
        <f t="shared" si="18"/>
        <v>8.2913137718921559E-2</v>
      </c>
      <c r="U226" s="19">
        <f t="shared" si="19"/>
        <v>0</v>
      </c>
      <c r="V226" s="19">
        <f t="shared" si="20"/>
        <v>0</v>
      </c>
    </row>
    <row r="227" spans="1:22" x14ac:dyDescent="0.25">
      <c r="A227" s="26">
        <f>Wellpath!E227</f>
        <v>0</v>
      </c>
      <c r="B227" s="22">
        <v>0</v>
      </c>
      <c r="C227" s="22">
        <v>0</v>
      </c>
      <c r="D227" s="22">
        <f t="shared" si="17"/>
        <v>4.7931219674804699E-5</v>
      </c>
      <c r="E227" s="20">
        <f>Model!$W$29*((drdp!B227+drdp!K227)*'DBH-OI'!$B227+(drdp!E227+drdp!N227)*'DBH-OI'!$C227+(drdp!H227+drdp!Q227)*'DBH-OI'!$D227)</f>
        <v>0</v>
      </c>
      <c r="F227" s="20">
        <f>Model!$W$29*((drdp!C227+drdp!L227)*'DBH-OI'!$B227+(drdp!F227+drdp!O227)*'DBH-OI'!$C227+(drdp!I227+drdp!R227)*'DBH-OI'!$D227)</f>
        <v>0</v>
      </c>
      <c r="G227" s="20">
        <f>Model!$W$29*((drdp!D227+drdp!M227)*'DBH-OI'!$B227+(drdp!G227+drdp!P227)*'DBH-OI'!$C227+(drdp!J227+drdp!S227)*'DBH-OI'!$D227)</f>
        <v>0</v>
      </c>
      <c r="H227" s="18">
        <f>Model!$W$29*((drdp!B227)*'DBH-OI'!$B227+(drdp!E227)*'DBH-OI'!$C227+(drdp!H227)*'DBH-OI'!$D227)</f>
        <v>0</v>
      </c>
      <c r="I227" s="18">
        <f>Model!$W$29*((drdp!C227)*'DBH-OI'!$B227+(drdp!F227)*'DBH-OI'!$C227+(drdp!I227)*'DBH-OI'!$D227)</f>
        <v>0</v>
      </c>
      <c r="J227" s="18">
        <f>Model!$W$29*((drdp!D227)*'DBH-OI'!$B227+(drdp!G227)*'DBH-OI'!$C227+(drdp!J227)*'DBH-OI'!$D227)</f>
        <v>0</v>
      </c>
      <c r="K227" s="21">
        <f>SUM(E$3:E226)+H227</f>
        <v>0.10848374611836017</v>
      </c>
      <c r="L227" s="21">
        <f>SUM(F$3:F226)+I227</f>
        <v>0.76429087937708162</v>
      </c>
      <c r="M227" s="21">
        <f>SUM(G$3:G226)+J227</f>
        <v>0</v>
      </c>
      <c r="N227" s="21"/>
      <c r="O227" s="21"/>
      <c r="P227" s="21"/>
      <c r="Q227" s="19">
        <f t="shared" si="21"/>
        <v>1.1768723171872827E-2</v>
      </c>
      <c r="R227" s="19">
        <f t="shared" si="21"/>
        <v>0.58414054829899276</v>
      </c>
      <c r="S227" s="19">
        <f t="shared" si="21"/>
        <v>0</v>
      </c>
      <c r="T227" s="19">
        <f t="shared" si="18"/>
        <v>8.2913137718921559E-2</v>
      </c>
      <c r="U227" s="19">
        <f t="shared" si="19"/>
        <v>0</v>
      </c>
      <c r="V227" s="19">
        <f t="shared" si="20"/>
        <v>0</v>
      </c>
    </row>
    <row r="228" spans="1:22" x14ac:dyDescent="0.25">
      <c r="A228" s="26">
        <f>Wellpath!E228</f>
        <v>0</v>
      </c>
      <c r="B228" s="22">
        <v>0</v>
      </c>
      <c r="C228" s="22">
        <v>0</v>
      </c>
      <c r="D228" s="22">
        <f t="shared" si="17"/>
        <v>4.7931219674804699E-5</v>
      </c>
      <c r="E228" s="20">
        <f>Model!$W$29*((drdp!B228+drdp!K228)*'DBH-OI'!$B228+(drdp!E228+drdp!N228)*'DBH-OI'!$C228+(drdp!H228+drdp!Q228)*'DBH-OI'!$D228)</f>
        <v>0</v>
      </c>
      <c r="F228" s="20">
        <f>Model!$W$29*((drdp!C228+drdp!L228)*'DBH-OI'!$B228+(drdp!F228+drdp!O228)*'DBH-OI'!$C228+(drdp!I228+drdp!R228)*'DBH-OI'!$D228)</f>
        <v>0</v>
      </c>
      <c r="G228" s="20">
        <f>Model!$W$29*((drdp!D228+drdp!M228)*'DBH-OI'!$B228+(drdp!G228+drdp!P228)*'DBH-OI'!$C228+(drdp!J228+drdp!S228)*'DBH-OI'!$D228)</f>
        <v>0</v>
      </c>
      <c r="H228" s="18">
        <f>Model!$W$29*((drdp!B228)*'DBH-OI'!$B228+(drdp!E228)*'DBH-OI'!$C228+(drdp!H228)*'DBH-OI'!$D228)</f>
        <v>0</v>
      </c>
      <c r="I228" s="18">
        <f>Model!$W$29*((drdp!C228)*'DBH-OI'!$B228+(drdp!F228)*'DBH-OI'!$C228+(drdp!I228)*'DBH-OI'!$D228)</f>
        <v>0</v>
      </c>
      <c r="J228" s="18">
        <f>Model!$W$29*((drdp!D228)*'DBH-OI'!$B228+(drdp!G228)*'DBH-OI'!$C228+(drdp!J228)*'DBH-OI'!$D228)</f>
        <v>0</v>
      </c>
      <c r="K228" s="21">
        <f>SUM(E$3:E227)+H228</f>
        <v>0.10848374611836017</v>
      </c>
      <c r="L228" s="21">
        <f>SUM(F$3:F227)+I228</f>
        <v>0.76429087937708162</v>
      </c>
      <c r="M228" s="21">
        <f>SUM(G$3:G227)+J228</f>
        <v>0</v>
      </c>
      <c r="N228" s="21"/>
      <c r="O228" s="21"/>
      <c r="P228" s="21"/>
      <c r="Q228" s="19">
        <f t="shared" si="21"/>
        <v>1.1768723171872827E-2</v>
      </c>
      <c r="R228" s="19">
        <f t="shared" si="21"/>
        <v>0.58414054829899276</v>
      </c>
      <c r="S228" s="19">
        <f t="shared" si="21"/>
        <v>0</v>
      </c>
      <c r="T228" s="19">
        <f t="shared" si="18"/>
        <v>8.2913137718921559E-2</v>
      </c>
      <c r="U228" s="19">
        <f t="shared" si="19"/>
        <v>0</v>
      </c>
      <c r="V228" s="19">
        <f t="shared" si="20"/>
        <v>0</v>
      </c>
    </row>
    <row r="229" spans="1:22" x14ac:dyDescent="0.25">
      <c r="A229" s="26">
        <f>Wellpath!E229</f>
        <v>0</v>
      </c>
      <c r="B229" s="22">
        <v>0</v>
      </c>
      <c r="C229" s="22">
        <v>0</v>
      </c>
      <c r="D229" s="22">
        <f t="shared" si="17"/>
        <v>4.7931219674804699E-5</v>
      </c>
      <c r="E229" s="20">
        <f>Model!$W$29*((drdp!B229+drdp!K229)*'DBH-OI'!$B229+(drdp!E229+drdp!N229)*'DBH-OI'!$C229+(drdp!H229+drdp!Q229)*'DBH-OI'!$D229)</f>
        <v>0</v>
      </c>
      <c r="F229" s="20">
        <f>Model!$W$29*((drdp!C229+drdp!L229)*'DBH-OI'!$B229+(drdp!F229+drdp!O229)*'DBH-OI'!$C229+(drdp!I229+drdp!R229)*'DBH-OI'!$D229)</f>
        <v>0</v>
      </c>
      <c r="G229" s="20">
        <f>Model!$W$29*((drdp!D229+drdp!M229)*'DBH-OI'!$B229+(drdp!G229+drdp!P229)*'DBH-OI'!$C229+(drdp!J229+drdp!S229)*'DBH-OI'!$D229)</f>
        <v>0</v>
      </c>
      <c r="H229" s="18">
        <f>Model!$W$29*((drdp!B229)*'DBH-OI'!$B229+(drdp!E229)*'DBH-OI'!$C229+(drdp!H229)*'DBH-OI'!$D229)</f>
        <v>0</v>
      </c>
      <c r="I229" s="18">
        <f>Model!$W$29*((drdp!C229)*'DBH-OI'!$B229+(drdp!F229)*'DBH-OI'!$C229+(drdp!I229)*'DBH-OI'!$D229)</f>
        <v>0</v>
      </c>
      <c r="J229" s="18">
        <f>Model!$W$29*((drdp!D229)*'DBH-OI'!$B229+(drdp!G229)*'DBH-OI'!$C229+(drdp!J229)*'DBH-OI'!$D229)</f>
        <v>0</v>
      </c>
      <c r="K229" s="21">
        <f>SUM(E$3:E228)+H229</f>
        <v>0.10848374611836017</v>
      </c>
      <c r="L229" s="21">
        <f>SUM(F$3:F228)+I229</f>
        <v>0.76429087937708162</v>
      </c>
      <c r="M229" s="21">
        <f>SUM(G$3:G228)+J229</f>
        <v>0</v>
      </c>
      <c r="N229" s="21"/>
      <c r="O229" s="21"/>
      <c r="P229" s="21"/>
      <c r="Q229" s="19">
        <f t="shared" si="21"/>
        <v>1.1768723171872827E-2</v>
      </c>
      <c r="R229" s="19">
        <f t="shared" si="21"/>
        <v>0.58414054829899276</v>
      </c>
      <c r="S229" s="19">
        <f t="shared" si="21"/>
        <v>0</v>
      </c>
      <c r="T229" s="19">
        <f t="shared" si="18"/>
        <v>8.2913137718921559E-2</v>
      </c>
      <c r="U229" s="19">
        <f t="shared" si="19"/>
        <v>0</v>
      </c>
      <c r="V229" s="19">
        <f t="shared" si="20"/>
        <v>0</v>
      </c>
    </row>
    <row r="230" spans="1:22" x14ac:dyDescent="0.25">
      <c r="A230" s="26">
        <f>Wellpath!E230</f>
        <v>0</v>
      </c>
      <c r="B230" s="22">
        <v>0</v>
      </c>
      <c r="C230" s="22">
        <v>0</v>
      </c>
      <c r="D230" s="22">
        <f t="shared" si="17"/>
        <v>4.7931219674804699E-5</v>
      </c>
      <c r="E230" s="20">
        <f>Model!$W$29*((drdp!B230+drdp!K230)*'DBH-OI'!$B230+(drdp!E230+drdp!N230)*'DBH-OI'!$C230+(drdp!H230+drdp!Q230)*'DBH-OI'!$D230)</f>
        <v>0</v>
      </c>
      <c r="F230" s="20">
        <f>Model!$W$29*((drdp!C230+drdp!L230)*'DBH-OI'!$B230+(drdp!F230+drdp!O230)*'DBH-OI'!$C230+(drdp!I230+drdp!R230)*'DBH-OI'!$D230)</f>
        <v>0</v>
      </c>
      <c r="G230" s="20">
        <f>Model!$W$29*((drdp!D230+drdp!M230)*'DBH-OI'!$B230+(drdp!G230+drdp!P230)*'DBH-OI'!$C230+(drdp!J230+drdp!S230)*'DBH-OI'!$D230)</f>
        <v>0</v>
      </c>
      <c r="H230" s="18">
        <f>Model!$W$29*((drdp!B230)*'DBH-OI'!$B230+(drdp!E230)*'DBH-OI'!$C230+(drdp!H230)*'DBH-OI'!$D230)</f>
        <v>0</v>
      </c>
      <c r="I230" s="18">
        <f>Model!$W$29*((drdp!C230)*'DBH-OI'!$B230+(drdp!F230)*'DBH-OI'!$C230+(drdp!I230)*'DBH-OI'!$D230)</f>
        <v>0</v>
      </c>
      <c r="J230" s="18">
        <f>Model!$W$29*((drdp!D230)*'DBH-OI'!$B230+(drdp!G230)*'DBH-OI'!$C230+(drdp!J230)*'DBH-OI'!$D230)</f>
        <v>0</v>
      </c>
      <c r="K230" s="21">
        <f>SUM(E$3:E229)+H230</f>
        <v>0.10848374611836017</v>
      </c>
      <c r="L230" s="21">
        <f>SUM(F$3:F229)+I230</f>
        <v>0.76429087937708162</v>
      </c>
      <c r="M230" s="21">
        <f>SUM(G$3:G229)+J230</f>
        <v>0</v>
      </c>
      <c r="N230" s="21"/>
      <c r="O230" s="21"/>
      <c r="P230" s="21"/>
      <c r="Q230" s="19">
        <f t="shared" si="21"/>
        <v>1.1768723171872827E-2</v>
      </c>
      <c r="R230" s="19">
        <f t="shared" si="21"/>
        <v>0.58414054829899276</v>
      </c>
      <c r="S230" s="19">
        <f t="shared" si="21"/>
        <v>0</v>
      </c>
      <c r="T230" s="19">
        <f t="shared" si="18"/>
        <v>8.2913137718921559E-2</v>
      </c>
      <c r="U230" s="19">
        <f t="shared" si="19"/>
        <v>0</v>
      </c>
      <c r="V230" s="19">
        <f t="shared" si="20"/>
        <v>0</v>
      </c>
    </row>
    <row r="231" spans="1:22" x14ac:dyDescent="0.25">
      <c r="A231" s="26">
        <f>Wellpath!E231</f>
        <v>0</v>
      </c>
      <c r="B231" s="22">
        <v>0</v>
      </c>
      <c r="C231" s="22">
        <v>0</v>
      </c>
      <c r="D231" s="22">
        <f t="shared" si="17"/>
        <v>4.7931219674804699E-5</v>
      </c>
      <c r="E231" s="20">
        <f>Model!$W$29*((drdp!B231+drdp!K231)*'DBH-OI'!$B231+(drdp!E231+drdp!N231)*'DBH-OI'!$C231+(drdp!H231+drdp!Q231)*'DBH-OI'!$D231)</f>
        <v>0</v>
      </c>
      <c r="F231" s="20">
        <f>Model!$W$29*((drdp!C231+drdp!L231)*'DBH-OI'!$B231+(drdp!F231+drdp!O231)*'DBH-OI'!$C231+(drdp!I231+drdp!R231)*'DBH-OI'!$D231)</f>
        <v>0</v>
      </c>
      <c r="G231" s="20">
        <f>Model!$W$29*((drdp!D231+drdp!M231)*'DBH-OI'!$B231+(drdp!G231+drdp!P231)*'DBH-OI'!$C231+(drdp!J231+drdp!S231)*'DBH-OI'!$D231)</f>
        <v>0</v>
      </c>
      <c r="H231" s="18">
        <f>Model!$W$29*((drdp!B231)*'DBH-OI'!$B231+(drdp!E231)*'DBH-OI'!$C231+(drdp!H231)*'DBH-OI'!$D231)</f>
        <v>0</v>
      </c>
      <c r="I231" s="18">
        <f>Model!$W$29*((drdp!C231)*'DBH-OI'!$B231+(drdp!F231)*'DBH-OI'!$C231+(drdp!I231)*'DBH-OI'!$D231)</f>
        <v>0</v>
      </c>
      <c r="J231" s="18">
        <f>Model!$W$29*((drdp!D231)*'DBH-OI'!$B231+(drdp!G231)*'DBH-OI'!$C231+(drdp!J231)*'DBH-OI'!$D231)</f>
        <v>0</v>
      </c>
      <c r="K231" s="21">
        <f>SUM(E$3:E230)+H231</f>
        <v>0.10848374611836017</v>
      </c>
      <c r="L231" s="21">
        <f>SUM(F$3:F230)+I231</f>
        <v>0.76429087937708162</v>
      </c>
      <c r="M231" s="21">
        <f>SUM(G$3:G230)+J231</f>
        <v>0</v>
      </c>
      <c r="N231" s="21"/>
      <c r="O231" s="21"/>
      <c r="P231" s="21"/>
      <c r="Q231" s="19">
        <f t="shared" si="21"/>
        <v>1.1768723171872827E-2</v>
      </c>
      <c r="R231" s="19">
        <f t="shared" si="21"/>
        <v>0.58414054829899276</v>
      </c>
      <c r="S231" s="19">
        <f t="shared" si="21"/>
        <v>0</v>
      </c>
      <c r="T231" s="19">
        <f t="shared" si="18"/>
        <v>8.2913137718921559E-2</v>
      </c>
      <c r="U231" s="19">
        <f t="shared" si="19"/>
        <v>0</v>
      </c>
      <c r="V231" s="19">
        <f t="shared" si="20"/>
        <v>0</v>
      </c>
    </row>
    <row r="232" spans="1:22" x14ac:dyDescent="0.25">
      <c r="A232" s="26">
        <f>Wellpath!E232</f>
        <v>0</v>
      </c>
      <c r="B232" s="22">
        <v>0</v>
      </c>
      <c r="C232" s="22">
        <v>0</v>
      </c>
      <c r="D232" s="22">
        <f t="shared" si="17"/>
        <v>4.7931219674804699E-5</v>
      </c>
      <c r="E232" s="20">
        <f>Model!$W$29*((drdp!B232+drdp!K232)*'DBH-OI'!$B232+(drdp!E232+drdp!N232)*'DBH-OI'!$C232+(drdp!H232+drdp!Q232)*'DBH-OI'!$D232)</f>
        <v>0</v>
      </c>
      <c r="F232" s="20">
        <f>Model!$W$29*((drdp!C232+drdp!L232)*'DBH-OI'!$B232+(drdp!F232+drdp!O232)*'DBH-OI'!$C232+(drdp!I232+drdp!R232)*'DBH-OI'!$D232)</f>
        <v>0</v>
      </c>
      <c r="G232" s="20">
        <f>Model!$W$29*((drdp!D232+drdp!M232)*'DBH-OI'!$B232+(drdp!G232+drdp!P232)*'DBH-OI'!$C232+(drdp!J232+drdp!S232)*'DBH-OI'!$D232)</f>
        <v>0</v>
      </c>
      <c r="H232" s="18">
        <f>Model!$W$29*((drdp!B232)*'DBH-OI'!$B232+(drdp!E232)*'DBH-OI'!$C232+(drdp!H232)*'DBH-OI'!$D232)</f>
        <v>0</v>
      </c>
      <c r="I232" s="18">
        <f>Model!$W$29*((drdp!C232)*'DBH-OI'!$B232+(drdp!F232)*'DBH-OI'!$C232+(drdp!I232)*'DBH-OI'!$D232)</f>
        <v>0</v>
      </c>
      <c r="J232" s="18">
        <f>Model!$W$29*((drdp!D232)*'DBH-OI'!$B232+(drdp!G232)*'DBH-OI'!$C232+(drdp!J232)*'DBH-OI'!$D232)</f>
        <v>0</v>
      </c>
      <c r="K232" s="21">
        <f>SUM(E$3:E231)+H232</f>
        <v>0.10848374611836017</v>
      </c>
      <c r="L232" s="21">
        <f>SUM(F$3:F231)+I232</f>
        <v>0.76429087937708162</v>
      </c>
      <c r="M232" s="21">
        <f>SUM(G$3:G231)+J232</f>
        <v>0</v>
      </c>
      <c r="N232" s="21"/>
      <c r="O232" s="21"/>
      <c r="P232" s="21"/>
      <c r="Q232" s="19">
        <f t="shared" si="21"/>
        <v>1.1768723171872827E-2</v>
      </c>
      <c r="R232" s="19">
        <f t="shared" si="21"/>
        <v>0.58414054829899276</v>
      </c>
      <c r="S232" s="19">
        <f t="shared" si="21"/>
        <v>0</v>
      </c>
      <c r="T232" s="19">
        <f t="shared" si="18"/>
        <v>8.2913137718921559E-2</v>
      </c>
      <c r="U232" s="19">
        <f t="shared" si="19"/>
        <v>0</v>
      </c>
      <c r="V232" s="19">
        <f t="shared" si="20"/>
        <v>0</v>
      </c>
    </row>
    <row r="233" spans="1:22" x14ac:dyDescent="0.25">
      <c r="A233" s="26">
        <f>Wellpath!E233</f>
        <v>0</v>
      </c>
      <c r="B233" s="22">
        <v>0</v>
      </c>
      <c r="C233" s="22">
        <v>0</v>
      </c>
      <c r="D233" s="22">
        <f t="shared" si="17"/>
        <v>4.7931219674804699E-5</v>
      </c>
      <c r="E233" s="20">
        <f>Model!$W$29*((drdp!B233+drdp!K233)*'DBH-OI'!$B233+(drdp!E233+drdp!N233)*'DBH-OI'!$C233+(drdp!H233+drdp!Q233)*'DBH-OI'!$D233)</f>
        <v>0</v>
      </c>
      <c r="F233" s="20">
        <f>Model!$W$29*((drdp!C233+drdp!L233)*'DBH-OI'!$B233+(drdp!F233+drdp!O233)*'DBH-OI'!$C233+(drdp!I233+drdp!R233)*'DBH-OI'!$D233)</f>
        <v>0</v>
      </c>
      <c r="G233" s="20">
        <f>Model!$W$29*((drdp!D233+drdp!M233)*'DBH-OI'!$B233+(drdp!G233+drdp!P233)*'DBH-OI'!$C233+(drdp!J233+drdp!S233)*'DBH-OI'!$D233)</f>
        <v>0</v>
      </c>
      <c r="H233" s="18">
        <f>Model!$W$29*((drdp!B233)*'DBH-OI'!$B233+(drdp!E233)*'DBH-OI'!$C233+(drdp!H233)*'DBH-OI'!$D233)</f>
        <v>0</v>
      </c>
      <c r="I233" s="18">
        <f>Model!$W$29*((drdp!C233)*'DBH-OI'!$B233+(drdp!F233)*'DBH-OI'!$C233+(drdp!I233)*'DBH-OI'!$D233)</f>
        <v>0</v>
      </c>
      <c r="J233" s="18">
        <f>Model!$W$29*((drdp!D233)*'DBH-OI'!$B233+(drdp!G233)*'DBH-OI'!$C233+(drdp!J233)*'DBH-OI'!$D233)</f>
        <v>0</v>
      </c>
      <c r="K233" s="21">
        <f>SUM(E$3:E232)+H233</f>
        <v>0.10848374611836017</v>
      </c>
      <c r="L233" s="21">
        <f>SUM(F$3:F232)+I233</f>
        <v>0.76429087937708162</v>
      </c>
      <c r="M233" s="21">
        <f>SUM(G$3:G232)+J233</f>
        <v>0</v>
      </c>
      <c r="N233" s="21"/>
      <c r="O233" s="21"/>
      <c r="P233" s="21"/>
      <c r="Q233" s="19">
        <f t="shared" si="21"/>
        <v>1.1768723171872827E-2</v>
      </c>
      <c r="R233" s="19">
        <f t="shared" si="21"/>
        <v>0.58414054829899276</v>
      </c>
      <c r="S233" s="19">
        <f t="shared" si="21"/>
        <v>0</v>
      </c>
      <c r="T233" s="19">
        <f t="shared" si="18"/>
        <v>8.2913137718921559E-2</v>
      </c>
      <c r="U233" s="19">
        <f t="shared" si="19"/>
        <v>0</v>
      </c>
      <c r="V233" s="19">
        <f t="shared" si="20"/>
        <v>0</v>
      </c>
    </row>
    <row r="234" spans="1:22" x14ac:dyDescent="0.25">
      <c r="A234" s="26">
        <f>Wellpath!E234</f>
        <v>0</v>
      </c>
      <c r="B234" s="22">
        <v>0</v>
      </c>
      <c r="C234" s="22">
        <v>0</v>
      </c>
      <c r="D234" s="22">
        <f t="shared" si="17"/>
        <v>4.7931219674804699E-5</v>
      </c>
      <c r="E234" s="20">
        <f>Model!$W$29*((drdp!B234+drdp!K234)*'DBH-OI'!$B234+(drdp!E234+drdp!N234)*'DBH-OI'!$C234+(drdp!H234+drdp!Q234)*'DBH-OI'!$D234)</f>
        <v>0</v>
      </c>
      <c r="F234" s="20">
        <f>Model!$W$29*((drdp!C234+drdp!L234)*'DBH-OI'!$B234+(drdp!F234+drdp!O234)*'DBH-OI'!$C234+(drdp!I234+drdp!R234)*'DBH-OI'!$D234)</f>
        <v>0</v>
      </c>
      <c r="G234" s="20">
        <f>Model!$W$29*((drdp!D234+drdp!M234)*'DBH-OI'!$B234+(drdp!G234+drdp!P234)*'DBH-OI'!$C234+(drdp!J234+drdp!S234)*'DBH-OI'!$D234)</f>
        <v>0</v>
      </c>
      <c r="H234" s="18">
        <f>Model!$W$29*((drdp!B234)*'DBH-OI'!$B234+(drdp!E234)*'DBH-OI'!$C234+(drdp!H234)*'DBH-OI'!$D234)</f>
        <v>0</v>
      </c>
      <c r="I234" s="18">
        <f>Model!$W$29*((drdp!C234)*'DBH-OI'!$B234+(drdp!F234)*'DBH-OI'!$C234+(drdp!I234)*'DBH-OI'!$D234)</f>
        <v>0</v>
      </c>
      <c r="J234" s="18">
        <f>Model!$W$29*((drdp!D234)*'DBH-OI'!$B234+(drdp!G234)*'DBH-OI'!$C234+(drdp!J234)*'DBH-OI'!$D234)</f>
        <v>0</v>
      </c>
      <c r="K234" s="21">
        <f>SUM(E$3:E233)+H234</f>
        <v>0.10848374611836017</v>
      </c>
      <c r="L234" s="21">
        <f>SUM(F$3:F233)+I234</f>
        <v>0.76429087937708162</v>
      </c>
      <c r="M234" s="21">
        <f>SUM(G$3:G233)+J234</f>
        <v>0</v>
      </c>
      <c r="N234" s="21"/>
      <c r="O234" s="21"/>
      <c r="P234" s="21"/>
      <c r="Q234" s="19">
        <f t="shared" si="21"/>
        <v>1.1768723171872827E-2</v>
      </c>
      <c r="R234" s="19">
        <f t="shared" si="21"/>
        <v>0.58414054829899276</v>
      </c>
      <c r="S234" s="19">
        <f t="shared" si="21"/>
        <v>0</v>
      </c>
      <c r="T234" s="19">
        <f t="shared" si="18"/>
        <v>8.2913137718921559E-2</v>
      </c>
      <c r="U234" s="19">
        <f t="shared" si="19"/>
        <v>0</v>
      </c>
      <c r="V234" s="19">
        <f t="shared" si="20"/>
        <v>0</v>
      </c>
    </row>
    <row r="235" spans="1:22" x14ac:dyDescent="0.25">
      <c r="A235" s="26">
        <f>Wellpath!E235</f>
        <v>0</v>
      </c>
      <c r="B235" s="22">
        <v>0</v>
      </c>
      <c r="C235" s="22">
        <v>0</v>
      </c>
      <c r="D235" s="22">
        <f t="shared" si="17"/>
        <v>4.7931219674804699E-5</v>
      </c>
      <c r="E235" s="20">
        <f>Model!$W$29*((drdp!B235+drdp!K235)*'DBH-OI'!$B235+(drdp!E235+drdp!N235)*'DBH-OI'!$C235+(drdp!H235+drdp!Q235)*'DBH-OI'!$D235)</f>
        <v>0</v>
      </c>
      <c r="F235" s="20">
        <f>Model!$W$29*((drdp!C235+drdp!L235)*'DBH-OI'!$B235+(drdp!F235+drdp!O235)*'DBH-OI'!$C235+(drdp!I235+drdp!R235)*'DBH-OI'!$D235)</f>
        <v>0</v>
      </c>
      <c r="G235" s="20">
        <f>Model!$W$29*((drdp!D235+drdp!M235)*'DBH-OI'!$B235+(drdp!G235+drdp!P235)*'DBH-OI'!$C235+(drdp!J235+drdp!S235)*'DBH-OI'!$D235)</f>
        <v>0</v>
      </c>
      <c r="H235" s="18">
        <f>Model!$W$29*((drdp!B235)*'DBH-OI'!$B235+(drdp!E235)*'DBH-OI'!$C235+(drdp!H235)*'DBH-OI'!$D235)</f>
        <v>0</v>
      </c>
      <c r="I235" s="18">
        <f>Model!$W$29*((drdp!C235)*'DBH-OI'!$B235+(drdp!F235)*'DBH-OI'!$C235+(drdp!I235)*'DBH-OI'!$D235)</f>
        <v>0</v>
      </c>
      <c r="J235" s="18">
        <f>Model!$W$29*((drdp!D235)*'DBH-OI'!$B235+(drdp!G235)*'DBH-OI'!$C235+(drdp!J235)*'DBH-OI'!$D235)</f>
        <v>0</v>
      </c>
      <c r="K235" s="21">
        <f>SUM(E$3:E234)+H235</f>
        <v>0.10848374611836017</v>
      </c>
      <c r="L235" s="21">
        <f>SUM(F$3:F234)+I235</f>
        <v>0.76429087937708162</v>
      </c>
      <c r="M235" s="21">
        <f>SUM(G$3:G234)+J235</f>
        <v>0</v>
      </c>
      <c r="N235" s="21"/>
      <c r="O235" s="21"/>
      <c r="P235" s="21"/>
      <c r="Q235" s="19">
        <f t="shared" si="21"/>
        <v>1.1768723171872827E-2</v>
      </c>
      <c r="R235" s="19">
        <f t="shared" si="21"/>
        <v>0.58414054829899276</v>
      </c>
      <c r="S235" s="19">
        <f t="shared" si="21"/>
        <v>0</v>
      </c>
      <c r="T235" s="19">
        <f t="shared" si="18"/>
        <v>8.2913137718921559E-2</v>
      </c>
      <c r="U235" s="19">
        <f t="shared" si="19"/>
        <v>0</v>
      </c>
      <c r="V235" s="19">
        <f t="shared" si="20"/>
        <v>0</v>
      </c>
    </row>
    <row r="236" spans="1:22" x14ac:dyDescent="0.25">
      <c r="A236" s="26">
        <f>Wellpath!E236</f>
        <v>0</v>
      </c>
      <c r="B236" s="22">
        <v>0</v>
      </c>
      <c r="C236" s="22">
        <v>0</v>
      </c>
      <c r="D236" s="22">
        <f t="shared" si="17"/>
        <v>4.7931219674804699E-5</v>
      </c>
      <c r="E236" s="20">
        <f>Model!$W$29*((drdp!B236+drdp!K236)*'DBH-OI'!$B236+(drdp!E236+drdp!N236)*'DBH-OI'!$C236+(drdp!H236+drdp!Q236)*'DBH-OI'!$D236)</f>
        <v>0</v>
      </c>
      <c r="F236" s="20">
        <f>Model!$W$29*((drdp!C236+drdp!L236)*'DBH-OI'!$B236+(drdp!F236+drdp!O236)*'DBH-OI'!$C236+(drdp!I236+drdp!R236)*'DBH-OI'!$D236)</f>
        <v>0</v>
      </c>
      <c r="G236" s="20">
        <f>Model!$W$29*((drdp!D236+drdp!M236)*'DBH-OI'!$B236+(drdp!G236+drdp!P236)*'DBH-OI'!$C236+(drdp!J236+drdp!S236)*'DBH-OI'!$D236)</f>
        <v>0</v>
      </c>
      <c r="H236" s="18">
        <f>Model!$W$29*((drdp!B236)*'DBH-OI'!$B236+(drdp!E236)*'DBH-OI'!$C236+(drdp!H236)*'DBH-OI'!$D236)</f>
        <v>0</v>
      </c>
      <c r="I236" s="18">
        <f>Model!$W$29*((drdp!C236)*'DBH-OI'!$B236+(drdp!F236)*'DBH-OI'!$C236+(drdp!I236)*'DBH-OI'!$D236)</f>
        <v>0</v>
      </c>
      <c r="J236" s="18">
        <f>Model!$W$29*((drdp!D236)*'DBH-OI'!$B236+(drdp!G236)*'DBH-OI'!$C236+(drdp!J236)*'DBH-OI'!$D236)</f>
        <v>0</v>
      </c>
      <c r="K236" s="21">
        <f>SUM(E$3:E235)+H236</f>
        <v>0.10848374611836017</v>
      </c>
      <c r="L236" s="21">
        <f>SUM(F$3:F235)+I236</f>
        <v>0.76429087937708162</v>
      </c>
      <c r="M236" s="21">
        <f>SUM(G$3:G235)+J236</f>
        <v>0</v>
      </c>
      <c r="N236" s="21"/>
      <c r="O236" s="21"/>
      <c r="P236" s="21"/>
      <c r="Q236" s="19">
        <f t="shared" si="21"/>
        <v>1.1768723171872827E-2</v>
      </c>
      <c r="R236" s="19">
        <f t="shared" si="21"/>
        <v>0.58414054829899276</v>
      </c>
      <c r="S236" s="19">
        <f t="shared" si="21"/>
        <v>0</v>
      </c>
      <c r="T236" s="19">
        <f t="shared" si="18"/>
        <v>8.2913137718921559E-2</v>
      </c>
      <c r="U236" s="19">
        <f t="shared" si="19"/>
        <v>0</v>
      </c>
      <c r="V236" s="19">
        <f t="shared" si="20"/>
        <v>0</v>
      </c>
    </row>
    <row r="237" spans="1:22" x14ac:dyDescent="0.25">
      <c r="A237" s="26">
        <f>Wellpath!E237</f>
        <v>0</v>
      </c>
      <c r="B237" s="22">
        <v>0</v>
      </c>
      <c r="C237" s="22">
        <v>0</v>
      </c>
      <c r="D237" s="22">
        <f t="shared" si="17"/>
        <v>4.7931219674804699E-5</v>
      </c>
      <c r="E237" s="20">
        <f>Model!$W$29*((drdp!B237+drdp!K237)*'DBH-OI'!$B237+(drdp!E237+drdp!N237)*'DBH-OI'!$C237+(drdp!H237+drdp!Q237)*'DBH-OI'!$D237)</f>
        <v>0</v>
      </c>
      <c r="F237" s="20">
        <f>Model!$W$29*((drdp!C237+drdp!L237)*'DBH-OI'!$B237+(drdp!F237+drdp!O237)*'DBH-OI'!$C237+(drdp!I237+drdp!R237)*'DBH-OI'!$D237)</f>
        <v>0</v>
      </c>
      <c r="G237" s="20">
        <f>Model!$W$29*((drdp!D237+drdp!M237)*'DBH-OI'!$B237+(drdp!G237+drdp!P237)*'DBH-OI'!$C237+(drdp!J237+drdp!S237)*'DBH-OI'!$D237)</f>
        <v>0</v>
      </c>
      <c r="H237" s="18">
        <f>Model!$W$29*((drdp!B237)*'DBH-OI'!$B237+(drdp!E237)*'DBH-OI'!$C237+(drdp!H237)*'DBH-OI'!$D237)</f>
        <v>0</v>
      </c>
      <c r="I237" s="18">
        <f>Model!$W$29*((drdp!C237)*'DBH-OI'!$B237+(drdp!F237)*'DBH-OI'!$C237+(drdp!I237)*'DBH-OI'!$D237)</f>
        <v>0</v>
      </c>
      <c r="J237" s="18">
        <f>Model!$W$29*((drdp!D237)*'DBH-OI'!$B237+(drdp!G237)*'DBH-OI'!$C237+(drdp!J237)*'DBH-OI'!$D237)</f>
        <v>0</v>
      </c>
      <c r="K237" s="21">
        <f>SUM(E$3:E236)+H237</f>
        <v>0.10848374611836017</v>
      </c>
      <c r="L237" s="21">
        <f>SUM(F$3:F236)+I237</f>
        <v>0.76429087937708162</v>
      </c>
      <c r="M237" s="21">
        <f>SUM(G$3:G236)+J237</f>
        <v>0</v>
      </c>
      <c r="N237" s="21"/>
      <c r="O237" s="21"/>
      <c r="P237" s="21"/>
      <c r="Q237" s="19">
        <f t="shared" si="21"/>
        <v>1.1768723171872827E-2</v>
      </c>
      <c r="R237" s="19">
        <f t="shared" si="21"/>
        <v>0.58414054829899276</v>
      </c>
      <c r="S237" s="19">
        <f t="shared" si="21"/>
        <v>0</v>
      </c>
      <c r="T237" s="19">
        <f t="shared" si="18"/>
        <v>8.2913137718921559E-2</v>
      </c>
      <c r="U237" s="19">
        <f t="shared" si="19"/>
        <v>0</v>
      </c>
      <c r="V237" s="19">
        <f t="shared" si="20"/>
        <v>0</v>
      </c>
    </row>
    <row r="238" spans="1:22" x14ac:dyDescent="0.25">
      <c r="A238" s="26">
        <f>Wellpath!E238</f>
        <v>0</v>
      </c>
      <c r="B238" s="22">
        <v>0</v>
      </c>
      <c r="C238" s="22">
        <v>0</v>
      </c>
      <c r="D238" s="22">
        <f t="shared" si="17"/>
        <v>4.7931219674804699E-5</v>
      </c>
      <c r="E238" s="20">
        <f>Model!$W$29*((drdp!B238+drdp!K238)*'DBH-OI'!$B238+(drdp!E238+drdp!N238)*'DBH-OI'!$C238+(drdp!H238+drdp!Q238)*'DBH-OI'!$D238)</f>
        <v>0</v>
      </c>
      <c r="F238" s="20">
        <f>Model!$W$29*((drdp!C238+drdp!L238)*'DBH-OI'!$B238+(drdp!F238+drdp!O238)*'DBH-OI'!$C238+(drdp!I238+drdp!R238)*'DBH-OI'!$D238)</f>
        <v>0</v>
      </c>
      <c r="G238" s="20">
        <f>Model!$W$29*((drdp!D238+drdp!M238)*'DBH-OI'!$B238+(drdp!G238+drdp!P238)*'DBH-OI'!$C238+(drdp!J238+drdp!S238)*'DBH-OI'!$D238)</f>
        <v>0</v>
      </c>
      <c r="H238" s="18">
        <f>Model!$W$29*((drdp!B238)*'DBH-OI'!$B238+(drdp!E238)*'DBH-OI'!$C238+(drdp!H238)*'DBH-OI'!$D238)</f>
        <v>0</v>
      </c>
      <c r="I238" s="18">
        <f>Model!$W$29*((drdp!C238)*'DBH-OI'!$B238+(drdp!F238)*'DBH-OI'!$C238+(drdp!I238)*'DBH-OI'!$D238)</f>
        <v>0</v>
      </c>
      <c r="J238" s="18">
        <f>Model!$W$29*((drdp!D238)*'DBH-OI'!$B238+(drdp!G238)*'DBH-OI'!$C238+(drdp!J238)*'DBH-OI'!$D238)</f>
        <v>0</v>
      </c>
      <c r="K238" s="21">
        <f>SUM(E$3:E237)+H238</f>
        <v>0.10848374611836017</v>
      </c>
      <c r="L238" s="21">
        <f>SUM(F$3:F237)+I238</f>
        <v>0.76429087937708162</v>
      </c>
      <c r="M238" s="21">
        <f>SUM(G$3:G237)+J238</f>
        <v>0</v>
      </c>
      <c r="N238" s="21"/>
      <c r="O238" s="21"/>
      <c r="P238" s="21"/>
      <c r="Q238" s="19">
        <f t="shared" si="21"/>
        <v>1.1768723171872827E-2</v>
      </c>
      <c r="R238" s="19">
        <f t="shared" si="21"/>
        <v>0.58414054829899276</v>
      </c>
      <c r="S238" s="19">
        <f t="shared" si="21"/>
        <v>0</v>
      </c>
      <c r="T238" s="19">
        <f t="shared" si="18"/>
        <v>8.2913137718921559E-2</v>
      </c>
      <c r="U238" s="19">
        <f t="shared" si="19"/>
        <v>0</v>
      </c>
      <c r="V238" s="19">
        <f t="shared" si="20"/>
        <v>0</v>
      </c>
    </row>
    <row r="239" spans="1:22" x14ac:dyDescent="0.25">
      <c r="A239" s="26">
        <f>Wellpath!E239</f>
        <v>0</v>
      </c>
      <c r="B239" s="22">
        <v>0</v>
      </c>
      <c r="C239" s="22">
        <v>0</v>
      </c>
      <c r="D239" s="22">
        <f t="shared" si="17"/>
        <v>4.7931219674804699E-5</v>
      </c>
      <c r="E239" s="20">
        <f>Model!$W$29*((drdp!B239+drdp!K239)*'DBH-OI'!$B239+(drdp!E239+drdp!N239)*'DBH-OI'!$C239+(drdp!H239+drdp!Q239)*'DBH-OI'!$D239)</f>
        <v>0</v>
      </c>
      <c r="F239" s="20">
        <f>Model!$W$29*((drdp!C239+drdp!L239)*'DBH-OI'!$B239+(drdp!F239+drdp!O239)*'DBH-OI'!$C239+(drdp!I239+drdp!R239)*'DBH-OI'!$D239)</f>
        <v>0</v>
      </c>
      <c r="G239" s="20">
        <f>Model!$W$29*((drdp!D239+drdp!M239)*'DBH-OI'!$B239+(drdp!G239+drdp!P239)*'DBH-OI'!$C239+(drdp!J239+drdp!S239)*'DBH-OI'!$D239)</f>
        <v>0</v>
      </c>
      <c r="H239" s="18">
        <f>Model!$W$29*((drdp!B239)*'DBH-OI'!$B239+(drdp!E239)*'DBH-OI'!$C239+(drdp!H239)*'DBH-OI'!$D239)</f>
        <v>0</v>
      </c>
      <c r="I239" s="18">
        <f>Model!$W$29*((drdp!C239)*'DBH-OI'!$B239+(drdp!F239)*'DBH-OI'!$C239+(drdp!I239)*'DBH-OI'!$D239)</f>
        <v>0</v>
      </c>
      <c r="J239" s="18">
        <f>Model!$W$29*((drdp!D239)*'DBH-OI'!$B239+(drdp!G239)*'DBH-OI'!$C239+(drdp!J239)*'DBH-OI'!$D239)</f>
        <v>0</v>
      </c>
      <c r="K239" s="21">
        <f>SUM(E$3:E238)+H239</f>
        <v>0.10848374611836017</v>
      </c>
      <c r="L239" s="21">
        <f>SUM(F$3:F238)+I239</f>
        <v>0.76429087937708162</v>
      </c>
      <c r="M239" s="21">
        <f>SUM(G$3:G238)+J239</f>
        <v>0</v>
      </c>
      <c r="N239" s="21"/>
      <c r="O239" s="21"/>
      <c r="P239" s="21"/>
      <c r="Q239" s="19">
        <f t="shared" si="21"/>
        <v>1.1768723171872827E-2</v>
      </c>
      <c r="R239" s="19">
        <f t="shared" si="21"/>
        <v>0.58414054829899276</v>
      </c>
      <c r="S239" s="19">
        <f t="shared" si="21"/>
        <v>0</v>
      </c>
      <c r="T239" s="19">
        <f t="shared" si="18"/>
        <v>8.2913137718921559E-2</v>
      </c>
      <c r="U239" s="19">
        <f t="shared" si="19"/>
        <v>0</v>
      </c>
      <c r="V239" s="19">
        <f t="shared" si="20"/>
        <v>0</v>
      </c>
    </row>
    <row r="240" spans="1:22" x14ac:dyDescent="0.25">
      <c r="A240" s="26">
        <f>Wellpath!E240</f>
        <v>0</v>
      </c>
      <c r="B240" s="22">
        <v>0</v>
      </c>
      <c r="C240" s="22">
        <v>0</v>
      </c>
      <c r="D240" s="22">
        <f t="shared" si="17"/>
        <v>4.7931219674804699E-5</v>
      </c>
      <c r="E240" s="20">
        <f>Model!$W$29*((drdp!B240+drdp!K240)*'DBH-OI'!$B240+(drdp!E240+drdp!N240)*'DBH-OI'!$C240+(drdp!H240+drdp!Q240)*'DBH-OI'!$D240)</f>
        <v>0</v>
      </c>
      <c r="F240" s="20">
        <f>Model!$W$29*((drdp!C240+drdp!L240)*'DBH-OI'!$B240+(drdp!F240+drdp!O240)*'DBH-OI'!$C240+(drdp!I240+drdp!R240)*'DBH-OI'!$D240)</f>
        <v>0</v>
      </c>
      <c r="G240" s="20">
        <f>Model!$W$29*((drdp!D240+drdp!M240)*'DBH-OI'!$B240+(drdp!G240+drdp!P240)*'DBH-OI'!$C240+(drdp!J240+drdp!S240)*'DBH-OI'!$D240)</f>
        <v>0</v>
      </c>
      <c r="H240" s="18">
        <f>Model!$W$29*((drdp!B240)*'DBH-OI'!$B240+(drdp!E240)*'DBH-OI'!$C240+(drdp!H240)*'DBH-OI'!$D240)</f>
        <v>0</v>
      </c>
      <c r="I240" s="18">
        <f>Model!$W$29*((drdp!C240)*'DBH-OI'!$B240+(drdp!F240)*'DBH-OI'!$C240+(drdp!I240)*'DBH-OI'!$D240)</f>
        <v>0</v>
      </c>
      <c r="J240" s="18">
        <f>Model!$W$29*((drdp!D240)*'DBH-OI'!$B240+(drdp!G240)*'DBH-OI'!$C240+(drdp!J240)*'DBH-OI'!$D240)</f>
        <v>0</v>
      </c>
      <c r="K240" s="21">
        <f>SUM(E$3:E239)+H240</f>
        <v>0.10848374611836017</v>
      </c>
      <c r="L240" s="21">
        <f>SUM(F$3:F239)+I240</f>
        <v>0.76429087937708162</v>
      </c>
      <c r="M240" s="21">
        <f>SUM(G$3:G239)+J240</f>
        <v>0</v>
      </c>
      <c r="N240" s="21"/>
      <c r="O240" s="21"/>
      <c r="P240" s="21"/>
      <c r="Q240" s="19">
        <f t="shared" si="21"/>
        <v>1.1768723171872827E-2</v>
      </c>
      <c r="R240" s="19">
        <f t="shared" si="21"/>
        <v>0.58414054829899276</v>
      </c>
      <c r="S240" s="19">
        <f t="shared" si="21"/>
        <v>0</v>
      </c>
      <c r="T240" s="19">
        <f t="shared" si="18"/>
        <v>8.2913137718921559E-2</v>
      </c>
      <c r="U240" s="19">
        <f t="shared" si="19"/>
        <v>0</v>
      </c>
      <c r="V240" s="19">
        <f t="shared" si="20"/>
        <v>0</v>
      </c>
    </row>
    <row r="241" spans="1:22" x14ac:dyDescent="0.25">
      <c r="A241" s="26">
        <f>Wellpath!E241</f>
        <v>0</v>
      </c>
      <c r="B241" s="22">
        <v>0</v>
      </c>
      <c r="C241" s="22">
        <v>0</v>
      </c>
      <c r="D241" s="22">
        <f t="shared" si="17"/>
        <v>4.7931219674804699E-5</v>
      </c>
      <c r="E241" s="20">
        <f>Model!$W$29*((drdp!B241+drdp!K241)*'DBH-OI'!$B241+(drdp!E241+drdp!N241)*'DBH-OI'!$C241+(drdp!H241+drdp!Q241)*'DBH-OI'!$D241)</f>
        <v>0</v>
      </c>
      <c r="F241" s="20">
        <f>Model!$W$29*((drdp!C241+drdp!L241)*'DBH-OI'!$B241+(drdp!F241+drdp!O241)*'DBH-OI'!$C241+(drdp!I241+drdp!R241)*'DBH-OI'!$D241)</f>
        <v>0</v>
      </c>
      <c r="G241" s="20">
        <f>Model!$W$29*((drdp!D241+drdp!M241)*'DBH-OI'!$B241+(drdp!G241+drdp!P241)*'DBH-OI'!$C241+(drdp!J241+drdp!S241)*'DBH-OI'!$D241)</f>
        <v>0</v>
      </c>
      <c r="H241" s="18">
        <f>Model!$W$29*((drdp!B241)*'DBH-OI'!$B241+(drdp!E241)*'DBH-OI'!$C241+(drdp!H241)*'DBH-OI'!$D241)</f>
        <v>0</v>
      </c>
      <c r="I241" s="18">
        <f>Model!$W$29*((drdp!C241)*'DBH-OI'!$B241+(drdp!F241)*'DBH-OI'!$C241+(drdp!I241)*'DBH-OI'!$D241)</f>
        <v>0</v>
      </c>
      <c r="J241" s="18">
        <f>Model!$W$29*((drdp!D241)*'DBH-OI'!$B241+(drdp!G241)*'DBH-OI'!$C241+(drdp!J241)*'DBH-OI'!$D241)</f>
        <v>0</v>
      </c>
      <c r="K241" s="21">
        <f>SUM(E$3:E240)+H241</f>
        <v>0.10848374611836017</v>
      </c>
      <c r="L241" s="21">
        <f>SUM(F$3:F240)+I241</f>
        <v>0.76429087937708162</v>
      </c>
      <c r="M241" s="21">
        <f>SUM(G$3:G240)+J241</f>
        <v>0</v>
      </c>
      <c r="N241" s="21"/>
      <c r="O241" s="21"/>
      <c r="P241" s="21"/>
      <c r="Q241" s="19">
        <f t="shared" si="21"/>
        <v>1.1768723171872827E-2</v>
      </c>
      <c r="R241" s="19">
        <f t="shared" si="21"/>
        <v>0.58414054829899276</v>
      </c>
      <c r="S241" s="19">
        <f t="shared" si="21"/>
        <v>0</v>
      </c>
      <c r="T241" s="19">
        <f t="shared" si="18"/>
        <v>8.2913137718921559E-2</v>
      </c>
      <c r="U241" s="19">
        <f t="shared" si="19"/>
        <v>0</v>
      </c>
      <c r="V241" s="19">
        <f t="shared" si="20"/>
        <v>0</v>
      </c>
    </row>
    <row r="242" spans="1:22" x14ac:dyDescent="0.25">
      <c r="A242" s="26">
        <f>Wellpath!E242</f>
        <v>0</v>
      </c>
      <c r="B242" s="22">
        <v>0</v>
      </c>
      <c r="C242" s="22">
        <v>0</v>
      </c>
      <c r="D242" s="22">
        <f t="shared" si="17"/>
        <v>4.7931219674804699E-5</v>
      </c>
      <c r="E242" s="20">
        <f>Model!$W$29*((drdp!B242+drdp!K242)*'DBH-OI'!$B242+(drdp!E242+drdp!N242)*'DBH-OI'!$C242+(drdp!H242+drdp!Q242)*'DBH-OI'!$D242)</f>
        <v>0</v>
      </c>
      <c r="F242" s="20">
        <f>Model!$W$29*((drdp!C242+drdp!L242)*'DBH-OI'!$B242+(drdp!F242+drdp!O242)*'DBH-OI'!$C242+(drdp!I242+drdp!R242)*'DBH-OI'!$D242)</f>
        <v>0</v>
      </c>
      <c r="G242" s="20">
        <f>Model!$W$29*((drdp!D242+drdp!M242)*'DBH-OI'!$B242+(drdp!G242+drdp!P242)*'DBH-OI'!$C242+(drdp!J242+drdp!S242)*'DBH-OI'!$D242)</f>
        <v>0</v>
      </c>
      <c r="H242" s="18">
        <f>Model!$W$29*((drdp!B242)*'DBH-OI'!$B242+(drdp!E242)*'DBH-OI'!$C242+(drdp!H242)*'DBH-OI'!$D242)</f>
        <v>0</v>
      </c>
      <c r="I242" s="18">
        <f>Model!$W$29*((drdp!C242)*'DBH-OI'!$B242+(drdp!F242)*'DBH-OI'!$C242+(drdp!I242)*'DBH-OI'!$D242)</f>
        <v>0</v>
      </c>
      <c r="J242" s="18">
        <f>Model!$W$29*((drdp!D242)*'DBH-OI'!$B242+(drdp!G242)*'DBH-OI'!$C242+(drdp!J242)*'DBH-OI'!$D242)</f>
        <v>0</v>
      </c>
      <c r="K242" s="21">
        <f>SUM(E$3:E241)+H242</f>
        <v>0.10848374611836017</v>
      </c>
      <c r="L242" s="21">
        <f>SUM(F$3:F241)+I242</f>
        <v>0.76429087937708162</v>
      </c>
      <c r="M242" s="21">
        <f>SUM(G$3:G241)+J242</f>
        <v>0</v>
      </c>
      <c r="N242" s="21"/>
      <c r="O242" s="21"/>
      <c r="P242" s="21"/>
      <c r="Q242" s="19">
        <f t="shared" si="21"/>
        <v>1.1768723171872827E-2</v>
      </c>
      <c r="R242" s="19">
        <f t="shared" si="21"/>
        <v>0.58414054829899276</v>
      </c>
      <c r="S242" s="19">
        <f t="shared" si="21"/>
        <v>0</v>
      </c>
      <c r="T242" s="19">
        <f t="shared" si="18"/>
        <v>8.2913137718921559E-2</v>
      </c>
      <c r="U242" s="19">
        <f t="shared" si="19"/>
        <v>0</v>
      </c>
      <c r="V242" s="19">
        <f t="shared" si="20"/>
        <v>0</v>
      </c>
    </row>
    <row r="243" spans="1:22" x14ac:dyDescent="0.25">
      <c r="A243" s="26">
        <f>Wellpath!E243</f>
        <v>0</v>
      </c>
      <c r="B243" s="22">
        <v>0</v>
      </c>
      <c r="C243" s="22">
        <v>0</v>
      </c>
      <c r="D243" s="22">
        <f t="shared" si="17"/>
        <v>4.7931219674804699E-5</v>
      </c>
      <c r="E243" s="20">
        <f>Model!$W$29*((drdp!B243+drdp!K243)*'DBH-OI'!$B243+(drdp!E243+drdp!N243)*'DBH-OI'!$C243+(drdp!H243+drdp!Q243)*'DBH-OI'!$D243)</f>
        <v>0</v>
      </c>
      <c r="F243" s="20">
        <f>Model!$W$29*((drdp!C243+drdp!L243)*'DBH-OI'!$B243+(drdp!F243+drdp!O243)*'DBH-OI'!$C243+(drdp!I243+drdp!R243)*'DBH-OI'!$D243)</f>
        <v>0</v>
      </c>
      <c r="G243" s="20">
        <f>Model!$W$29*((drdp!D243+drdp!M243)*'DBH-OI'!$B243+(drdp!G243+drdp!P243)*'DBH-OI'!$C243+(drdp!J243+drdp!S243)*'DBH-OI'!$D243)</f>
        <v>0</v>
      </c>
      <c r="H243" s="18">
        <f>Model!$W$29*((drdp!B243)*'DBH-OI'!$B243+(drdp!E243)*'DBH-OI'!$C243+(drdp!H243)*'DBH-OI'!$D243)</f>
        <v>0</v>
      </c>
      <c r="I243" s="18">
        <f>Model!$W$29*((drdp!C243)*'DBH-OI'!$B243+(drdp!F243)*'DBH-OI'!$C243+(drdp!I243)*'DBH-OI'!$D243)</f>
        <v>0</v>
      </c>
      <c r="J243" s="18">
        <f>Model!$W$29*((drdp!D243)*'DBH-OI'!$B243+(drdp!G243)*'DBH-OI'!$C243+(drdp!J243)*'DBH-OI'!$D243)</f>
        <v>0</v>
      </c>
      <c r="K243" s="21">
        <f>SUM(E$3:E242)+H243</f>
        <v>0.10848374611836017</v>
      </c>
      <c r="L243" s="21">
        <f>SUM(F$3:F242)+I243</f>
        <v>0.76429087937708162</v>
      </c>
      <c r="M243" s="21">
        <f>SUM(G$3:G242)+J243</f>
        <v>0</v>
      </c>
      <c r="N243" s="21"/>
      <c r="O243" s="21"/>
      <c r="P243" s="21"/>
      <c r="Q243" s="19">
        <f t="shared" si="21"/>
        <v>1.1768723171872827E-2</v>
      </c>
      <c r="R243" s="19">
        <f t="shared" si="21"/>
        <v>0.58414054829899276</v>
      </c>
      <c r="S243" s="19">
        <f t="shared" si="21"/>
        <v>0</v>
      </c>
      <c r="T243" s="19">
        <f t="shared" si="18"/>
        <v>8.2913137718921559E-2</v>
      </c>
      <c r="U243" s="19">
        <f t="shared" si="19"/>
        <v>0</v>
      </c>
      <c r="V243" s="19">
        <f t="shared" si="20"/>
        <v>0</v>
      </c>
    </row>
    <row r="244" spans="1:22" x14ac:dyDescent="0.25">
      <c r="A244" s="26">
        <f>Wellpath!E244</f>
        <v>0</v>
      </c>
      <c r="B244" s="22">
        <v>0</v>
      </c>
      <c r="C244" s="22">
        <v>0</v>
      </c>
      <c r="D244" s="22">
        <f t="shared" si="17"/>
        <v>4.7931219674804699E-5</v>
      </c>
      <c r="E244" s="20">
        <f>Model!$W$29*((drdp!B244+drdp!K244)*'DBH-OI'!$B244+(drdp!E244+drdp!N244)*'DBH-OI'!$C244+(drdp!H244+drdp!Q244)*'DBH-OI'!$D244)</f>
        <v>0</v>
      </c>
      <c r="F244" s="20">
        <f>Model!$W$29*((drdp!C244+drdp!L244)*'DBH-OI'!$B244+(drdp!F244+drdp!O244)*'DBH-OI'!$C244+(drdp!I244+drdp!R244)*'DBH-OI'!$D244)</f>
        <v>0</v>
      </c>
      <c r="G244" s="20">
        <f>Model!$W$29*((drdp!D244+drdp!M244)*'DBH-OI'!$B244+(drdp!G244+drdp!P244)*'DBH-OI'!$C244+(drdp!J244+drdp!S244)*'DBH-OI'!$D244)</f>
        <v>0</v>
      </c>
      <c r="H244" s="18">
        <f>Model!$W$29*((drdp!B244)*'DBH-OI'!$B244+(drdp!E244)*'DBH-OI'!$C244+(drdp!H244)*'DBH-OI'!$D244)</f>
        <v>0</v>
      </c>
      <c r="I244" s="18">
        <f>Model!$W$29*((drdp!C244)*'DBH-OI'!$B244+(drdp!F244)*'DBH-OI'!$C244+(drdp!I244)*'DBH-OI'!$D244)</f>
        <v>0</v>
      </c>
      <c r="J244" s="18">
        <f>Model!$W$29*((drdp!D244)*'DBH-OI'!$B244+(drdp!G244)*'DBH-OI'!$C244+(drdp!J244)*'DBH-OI'!$D244)</f>
        <v>0</v>
      </c>
      <c r="K244" s="21">
        <f>SUM(E$3:E243)+H244</f>
        <v>0.10848374611836017</v>
      </c>
      <c r="L244" s="21">
        <f>SUM(F$3:F243)+I244</f>
        <v>0.76429087937708162</v>
      </c>
      <c r="M244" s="21">
        <f>SUM(G$3:G243)+J244</f>
        <v>0</v>
      </c>
      <c r="N244" s="21"/>
      <c r="O244" s="21"/>
      <c r="P244" s="21"/>
      <c r="Q244" s="19">
        <f t="shared" si="21"/>
        <v>1.1768723171872827E-2</v>
      </c>
      <c r="R244" s="19">
        <f t="shared" si="21"/>
        <v>0.58414054829899276</v>
      </c>
      <c r="S244" s="19">
        <f t="shared" si="21"/>
        <v>0</v>
      </c>
      <c r="T244" s="19">
        <f t="shared" si="18"/>
        <v>8.2913137718921559E-2</v>
      </c>
      <c r="U244" s="19">
        <f t="shared" si="19"/>
        <v>0</v>
      </c>
      <c r="V244" s="19">
        <f t="shared" si="20"/>
        <v>0</v>
      </c>
    </row>
    <row r="245" spans="1:22" x14ac:dyDescent="0.25">
      <c r="A245" s="26">
        <f>Wellpath!E245</f>
        <v>0</v>
      </c>
      <c r="B245" s="22">
        <v>0</v>
      </c>
      <c r="C245" s="22">
        <v>0</v>
      </c>
      <c r="D245" s="22">
        <f t="shared" si="17"/>
        <v>4.7931219674804699E-5</v>
      </c>
      <c r="E245" s="20">
        <f>Model!$W$29*((drdp!B245+drdp!K245)*'DBH-OI'!$B245+(drdp!E245+drdp!N245)*'DBH-OI'!$C245+(drdp!H245+drdp!Q245)*'DBH-OI'!$D245)</f>
        <v>0</v>
      </c>
      <c r="F245" s="20">
        <f>Model!$W$29*((drdp!C245+drdp!L245)*'DBH-OI'!$B245+(drdp!F245+drdp!O245)*'DBH-OI'!$C245+(drdp!I245+drdp!R245)*'DBH-OI'!$D245)</f>
        <v>0</v>
      </c>
      <c r="G245" s="20">
        <f>Model!$W$29*((drdp!D245+drdp!M245)*'DBH-OI'!$B245+(drdp!G245+drdp!P245)*'DBH-OI'!$C245+(drdp!J245+drdp!S245)*'DBH-OI'!$D245)</f>
        <v>0</v>
      </c>
      <c r="H245" s="18">
        <f>Model!$W$29*((drdp!B245)*'DBH-OI'!$B245+(drdp!E245)*'DBH-OI'!$C245+(drdp!H245)*'DBH-OI'!$D245)</f>
        <v>0</v>
      </c>
      <c r="I245" s="18">
        <f>Model!$W$29*((drdp!C245)*'DBH-OI'!$B245+(drdp!F245)*'DBH-OI'!$C245+(drdp!I245)*'DBH-OI'!$D245)</f>
        <v>0</v>
      </c>
      <c r="J245" s="18">
        <f>Model!$W$29*((drdp!D245)*'DBH-OI'!$B245+(drdp!G245)*'DBH-OI'!$C245+(drdp!J245)*'DBH-OI'!$D245)</f>
        <v>0</v>
      </c>
      <c r="K245" s="21">
        <f>SUM(E$3:E244)+H245</f>
        <v>0.10848374611836017</v>
      </c>
      <c r="L245" s="21">
        <f>SUM(F$3:F244)+I245</f>
        <v>0.76429087937708162</v>
      </c>
      <c r="M245" s="21">
        <f>SUM(G$3:G244)+J245</f>
        <v>0</v>
      </c>
      <c r="N245" s="21"/>
      <c r="O245" s="21"/>
      <c r="P245" s="21"/>
      <c r="Q245" s="19">
        <f t="shared" si="21"/>
        <v>1.1768723171872827E-2</v>
      </c>
      <c r="R245" s="19">
        <f t="shared" si="21"/>
        <v>0.58414054829899276</v>
      </c>
      <c r="S245" s="19">
        <f t="shared" si="21"/>
        <v>0</v>
      </c>
      <c r="T245" s="19">
        <f t="shared" si="18"/>
        <v>8.2913137718921559E-2</v>
      </c>
      <c r="U245" s="19">
        <f t="shared" si="19"/>
        <v>0</v>
      </c>
      <c r="V245" s="19">
        <f t="shared" si="20"/>
        <v>0</v>
      </c>
    </row>
    <row r="246" spans="1:22" x14ac:dyDescent="0.25">
      <c r="A246" s="26">
        <f>Wellpath!E246</f>
        <v>0</v>
      </c>
      <c r="B246" s="22">
        <v>0</v>
      </c>
      <c r="C246" s="22">
        <v>0</v>
      </c>
      <c r="D246" s="22">
        <f t="shared" si="17"/>
        <v>4.7931219674804699E-5</v>
      </c>
      <c r="E246" s="20">
        <f>Model!$W$29*((drdp!B246+drdp!K246)*'DBH-OI'!$B246+(drdp!E246+drdp!N246)*'DBH-OI'!$C246+(drdp!H246+drdp!Q246)*'DBH-OI'!$D246)</f>
        <v>0</v>
      </c>
      <c r="F246" s="20">
        <f>Model!$W$29*((drdp!C246+drdp!L246)*'DBH-OI'!$B246+(drdp!F246+drdp!O246)*'DBH-OI'!$C246+(drdp!I246+drdp!R246)*'DBH-OI'!$D246)</f>
        <v>0</v>
      </c>
      <c r="G246" s="20">
        <f>Model!$W$29*((drdp!D246+drdp!M246)*'DBH-OI'!$B246+(drdp!G246+drdp!P246)*'DBH-OI'!$C246+(drdp!J246+drdp!S246)*'DBH-OI'!$D246)</f>
        <v>0</v>
      </c>
      <c r="H246" s="18">
        <f>Model!$W$29*((drdp!B246)*'DBH-OI'!$B246+(drdp!E246)*'DBH-OI'!$C246+(drdp!H246)*'DBH-OI'!$D246)</f>
        <v>0</v>
      </c>
      <c r="I246" s="18">
        <f>Model!$W$29*((drdp!C246)*'DBH-OI'!$B246+(drdp!F246)*'DBH-OI'!$C246+(drdp!I246)*'DBH-OI'!$D246)</f>
        <v>0</v>
      </c>
      <c r="J246" s="18">
        <f>Model!$W$29*((drdp!D246)*'DBH-OI'!$B246+(drdp!G246)*'DBH-OI'!$C246+(drdp!J246)*'DBH-OI'!$D246)</f>
        <v>0</v>
      </c>
      <c r="K246" s="21">
        <f>SUM(E$3:E245)+H246</f>
        <v>0.10848374611836017</v>
      </c>
      <c r="L246" s="21">
        <f>SUM(F$3:F245)+I246</f>
        <v>0.76429087937708162</v>
      </c>
      <c r="M246" s="21">
        <f>SUM(G$3:G245)+J246</f>
        <v>0</v>
      </c>
      <c r="N246" s="21"/>
      <c r="O246" s="21"/>
      <c r="P246" s="21"/>
      <c r="Q246" s="19">
        <f t="shared" si="21"/>
        <v>1.1768723171872827E-2</v>
      </c>
      <c r="R246" s="19">
        <f t="shared" si="21"/>
        <v>0.58414054829899276</v>
      </c>
      <c r="S246" s="19">
        <f t="shared" si="21"/>
        <v>0</v>
      </c>
      <c r="T246" s="19">
        <f t="shared" si="18"/>
        <v>8.2913137718921559E-2</v>
      </c>
      <c r="U246" s="19">
        <f t="shared" si="19"/>
        <v>0</v>
      </c>
      <c r="V246" s="19">
        <f t="shared" si="20"/>
        <v>0</v>
      </c>
    </row>
    <row r="247" spans="1:22" x14ac:dyDescent="0.25">
      <c r="A247" s="26">
        <f>Wellpath!E247</f>
        <v>0</v>
      </c>
      <c r="B247" s="22">
        <v>0</v>
      </c>
      <c r="C247" s="22">
        <v>0</v>
      </c>
      <c r="D247" s="22">
        <f t="shared" si="17"/>
        <v>4.7931219674804699E-5</v>
      </c>
      <c r="E247" s="20">
        <f>Model!$W$29*((drdp!B247+drdp!K247)*'DBH-OI'!$B247+(drdp!E247+drdp!N247)*'DBH-OI'!$C247+(drdp!H247+drdp!Q247)*'DBH-OI'!$D247)</f>
        <v>0</v>
      </c>
      <c r="F247" s="20">
        <f>Model!$W$29*((drdp!C247+drdp!L247)*'DBH-OI'!$B247+(drdp!F247+drdp!O247)*'DBH-OI'!$C247+(drdp!I247+drdp!R247)*'DBH-OI'!$D247)</f>
        <v>0</v>
      </c>
      <c r="G247" s="20">
        <f>Model!$W$29*((drdp!D247+drdp!M247)*'DBH-OI'!$B247+(drdp!G247+drdp!P247)*'DBH-OI'!$C247+(drdp!J247+drdp!S247)*'DBH-OI'!$D247)</f>
        <v>0</v>
      </c>
      <c r="H247" s="18">
        <f>Model!$W$29*((drdp!B247)*'DBH-OI'!$B247+(drdp!E247)*'DBH-OI'!$C247+(drdp!H247)*'DBH-OI'!$D247)</f>
        <v>0</v>
      </c>
      <c r="I247" s="18">
        <f>Model!$W$29*((drdp!C247)*'DBH-OI'!$B247+(drdp!F247)*'DBH-OI'!$C247+(drdp!I247)*'DBH-OI'!$D247)</f>
        <v>0</v>
      </c>
      <c r="J247" s="18">
        <f>Model!$W$29*((drdp!D247)*'DBH-OI'!$B247+(drdp!G247)*'DBH-OI'!$C247+(drdp!J247)*'DBH-OI'!$D247)</f>
        <v>0</v>
      </c>
      <c r="K247" s="21">
        <f>SUM(E$3:E246)+H247</f>
        <v>0.10848374611836017</v>
      </c>
      <c r="L247" s="21">
        <f>SUM(F$3:F246)+I247</f>
        <v>0.76429087937708162</v>
      </c>
      <c r="M247" s="21">
        <f>SUM(G$3:G246)+J247</f>
        <v>0</v>
      </c>
      <c r="N247" s="21"/>
      <c r="O247" s="21"/>
      <c r="P247" s="21"/>
      <c r="Q247" s="19">
        <f t="shared" si="21"/>
        <v>1.1768723171872827E-2</v>
      </c>
      <c r="R247" s="19">
        <f t="shared" si="21"/>
        <v>0.58414054829899276</v>
      </c>
      <c r="S247" s="19">
        <f t="shared" si="21"/>
        <v>0</v>
      </c>
      <c r="T247" s="19">
        <f t="shared" si="18"/>
        <v>8.2913137718921559E-2</v>
      </c>
      <c r="U247" s="19">
        <f t="shared" si="19"/>
        <v>0</v>
      </c>
      <c r="V247" s="19">
        <f t="shared" si="20"/>
        <v>0</v>
      </c>
    </row>
    <row r="248" spans="1:22" x14ac:dyDescent="0.25">
      <c r="A248" s="26">
        <f>Wellpath!E248</f>
        <v>0</v>
      </c>
      <c r="B248" s="22">
        <v>0</v>
      </c>
      <c r="C248" s="22">
        <v>0</v>
      </c>
      <c r="D248" s="22">
        <f t="shared" si="17"/>
        <v>4.7931219674804699E-5</v>
      </c>
      <c r="E248" s="20">
        <f>Model!$W$29*((drdp!B248+drdp!K248)*'DBH-OI'!$B248+(drdp!E248+drdp!N248)*'DBH-OI'!$C248+(drdp!H248+drdp!Q248)*'DBH-OI'!$D248)</f>
        <v>0</v>
      </c>
      <c r="F248" s="20">
        <f>Model!$W$29*((drdp!C248+drdp!L248)*'DBH-OI'!$B248+(drdp!F248+drdp!O248)*'DBH-OI'!$C248+(drdp!I248+drdp!R248)*'DBH-OI'!$D248)</f>
        <v>0</v>
      </c>
      <c r="G248" s="20">
        <f>Model!$W$29*((drdp!D248+drdp!M248)*'DBH-OI'!$B248+(drdp!G248+drdp!P248)*'DBH-OI'!$C248+(drdp!J248+drdp!S248)*'DBH-OI'!$D248)</f>
        <v>0</v>
      </c>
      <c r="H248" s="18">
        <f>Model!$W$29*((drdp!B248)*'DBH-OI'!$B248+(drdp!E248)*'DBH-OI'!$C248+(drdp!H248)*'DBH-OI'!$D248)</f>
        <v>0</v>
      </c>
      <c r="I248" s="18">
        <f>Model!$W$29*((drdp!C248)*'DBH-OI'!$B248+(drdp!F248)*'DBH-OI'!$C248+(drdp!I248)*'DBH-OI'!$D248)</f>
        <v>0</v>
      </c>
      <c r="J248" s="18">
        <f>Model!$W$29*((drdp!D248)*'DBH-OI'!$B248+(drdp!G248)*'DBH-OI'!$C248+(drdp!J248)*'DBH-OI'!$D248)</f>
        <v>0</v>
      </c>
      <c r="K248" s="21">
        <f>SUM(E$3:E247)+H248</f>
        <v>0.10848374611836017</v>
      </c>
      <c r="L248" s="21">
        <f>SUM(F$3:F247)+I248</f>
        <v>0.76429087937708162</v>
      </c>
      <c r="M248" s="21">
        <f>SUM(G$3:G247)+J248</f>
        <v>0</v>
      </c>
      <c r="N248" s="21"/>
      <c r="O248" s="21"/>
      <c r="P248" s="21"/>
      <c r="Q248" s="19">
        <f t="shared" si="21"/>
        <v>1.1768723171872827E-2</v>
      </c>
      <c r="R248" s="19">
        <f t="shared" si="21"/>
        <v>0.58414054829899276</v>
      </c>
      <c r="S248" s="19">
        <f t="shared" si="21"/>
        <v>0</v>
      </c>
      <c r="T248" s="19">
        <f t="shared" si="18"/>
        <v>8.2913137718921559E-2</v>
      </c>
      <c r="U248" s="19">
        <f t="shared" si="19"/>
        <v>0</v>
      </c>
      <c r="V248" s="19">
        <f t="shared" si="20"/>
        <v>0</v>
      </c>
    </row>
    <row r="249" spans="1:22" x14ac:dyDescent="0.25">
      <c r="A249" s="26">
        <f>Wellpath!E249</f>
        <v>0</v>
      </c>
      <c r="B249" s="22">
        <v>0</v>
      </c>
      <c r="C249" s="22">
        <v>0</v>
      </c>
      <c r="D249" s="22">
        <f t="shared" si="17"/>
        <v>4.7931219674804699E-5</v>
      </c>
      <c r="E249" s="20">
        <f>Model!$W$29*((drdp!B249+drdp!K249)*'DBH-OI'!$B249+(drdp!E249+drdp!N249)*'DBH-OI'!$C249+(drdp!H249+drdp!Q249)*'DBH-OI'!$D249)</f>
        <v>0</v>
      </c>
      <c r="F249" s="20">
        <f>Model!$W$29*((drdp!C249+drdp!L249)*'DBH-OI'!$B249+(drdp!F249+drdp!O249)*'DBH-OI'!$C249+(drdp!I249+drdp!R249)*'DBH-OI'!$D249)</f>
        <v>0</v>
      </c>
      <c r="G249" s="20">
        <f>Model!$W$29*((drdp!D249+drdp!M249)*'DBH-OI'!$B249+(drdp!G249+drdp!P249)*'DBH-OI'!$C249+(drdp!J249+drdp!S249)*'DBH-OI'!$D249)</f>
        <v>0</v>
      </c>
      <c r="H249" s="18">
        <f>Model!$W$29*((drdp!B249)*'DBH-OI'!$B249+(drdp!E249)*'DBH-OI'!$C249+(drdp!H249)*'DBH-OI'!$D249)</f>
        <v>0</v>
      </c>
      <c r="I249" s="18">
        <f>Model!$W$29*((drdp!C249)*'DBH-OI'!$B249+(drdp!F249)*'DBH-OI'!$C249+(drdp!I249)*'DBH-OI'!$D249)</f>
        <v>0</v>
      </c>
      <c r="J249" s="18">
        <f>Model!$W$29*((drdp!D249)*'DBH-OI'!$B249+(drdp!G249)*'DBH-OI'!$C249+(drdp!J249)*'DBH-OI'!$D249)</f>
        <v>0</v>
      </c>
      <c r="K249" s="21">
        <f>SUM(E$3:E248)+H249</f>
        <v>0.10848374611836017</v>
      </c>
      <c r="L249" s="21">
        <f>SUM(F$3:F248)+I249</f>
        <v>0.76429087937708162</v>
      </c>
      <c r="M249" s="21">
        <f>SUM(G$3:G248)+J249</f>
        <v>0</v>
      </c>
      <c r="N249" s="21"/>
      <c r="O249" s="21"/>
      <c r="P249" s="21"/>
      <c r="Q249" s="19">
        <f t="shared" si="21"/>
        <v>1.1768723171872827E-2</v>
      </c>
      <c r="R249" s="19">
        <f t="shared" si="21"/>
        <v>0.58414054829899276</v>
      </c>
      <c r="S249" s="19">
        <f t="shared" si="21"/>
        <v>0</v>
      </c>
      <c r="T249" s="19">
        <f t="shared" si="18"/>
        <v>8.2913137718921559E-2</v>
      </c>
      <c r="U249" s="19">
        <f t="shared" si="19"/>
        <v>0</v>
      </c>
      <c r="V249" s="19">
        <f t="shared" si="20"/>
        <v>0</v>
      </c>
    </row>
    <row r="250" spans="1:22" x14ac:dyDescent="0.25">
      <c r="A250" s="26">
        <f>Wellpath!E250</f>
        <v>0</v>
      </c>
      <c r="B250" s="22">
        <v>0</v>
      </c>
      <c r="C250" s="22">
        <v>0</v>
      </c>
      <c r="D250" s="22">
        <f t="shared" si="17"/>
        <v>4.7931219674804699E-5</v>
      </c>
      <c r="E250" s="20">
        <f>Model!$W$29*((drdp!B250+drdp!K250)*'DBH-OI'!$B250+(drdp!E250+drdp!N250)*'DBH-OI'!$C250+(drdp!H250+drdp!Q250)*'DBH-OI'!$D250)</f>
        <v>0</v>
      </c>
      <c r="F250" s="20">
        <f>Model!$W$29*((drdp!C250+drdp!L250)*'DBH-OI'!$B250+(drdp!F250+drdp!O250)*'DBH-OI'!$C250+(drdp!I250+drdp!R250)*'DBH-OI'!$D250)</f>
        <v>0</v>
      </c>
      <c r="G250" s="20">
        <f>Model!$W$29*((drdp!D250+drdp!M250)*'DBH-OI'!$B250+(drdp!G250+drdp!P250)*'DBH-OI'!$C250+(drdp!J250+drdp!S250)*'DBH-OI'!$D250)</f>
        <v>0</v>
      </c>
      <c r="H250" s="18">
        <f>Model!$W$29*((drdp!B250)*'DBH-OI'!$B250+(drdp!E250)*'DBH-OI'!$C250+(drdp!H250)*'DBH-OI'!$D250)</f>
        <v>0</v>
      </c>
      <c r="I250" s="18">
        <f>Model!$W$29*((drdp!C250)*'DBH-OI'!$B250+(drdp!F250)*'DBH-OI'!$C250+(drdp!I250)*'DBH-OI'!$D250)</f>
        <v>0</v>
      </c>
      <c r="J250" s="18">
        <f>Model!$W$29*((drdp!D250)*'DBH-OI'!$B250+(drdp!G250)*'DBH-OI'!$C250+(drdp!J250)*'DBH-OI'!$D250)</f>
        <v>0</v>
      </c>
      <c r="K250" s="21">
        <f>SUM(E$3:E249)+H250</f>
        <v>0.10848374611836017</v>
      </c>
      <c r="L250" s="21">
        <f>SUM(F$3:F249)+I250</f>
        <v>0.76429087937708162</v>
      </c>
      <c r="M250" s="21">
        <f>SUM(G$3:G249)+J250</f>
        <v>0</v>
      </c>
      <c r="N250" s="21"/>
      <c r="O250" s="21"/>
      <c r="P250" s="21"/>
      <c r="Q250" s="19">
        <f t="shared" si="21"/>
        <v>1.1768723171872827E-2</v>
      </c>
      <c r="R250" s="19">
        <f t="shared" si="21"/>
        <v>0.58414054829899276</v>
      </c>
      <c r="S250" s="19">
        <f t="shared" si="21"/>
        <v>0</v>
      </c>
      <c r="T250" s="19">
        <f t="shared" si="18"/>
        <v>8.2913137718921559E-2</v>
      </c>
      <c r="U250" s="19">
        <f t="shared" si="19"/>
        <v>0</v>
      </c>
      <c r="V250" s="19">
        <f t="shared" si="20"/>
        <v>0</v>
      </c>
    </row>
    <row r="251" spans="1:22" x14ac:dyDescent="0.25">
      <c r="A251" s="26">
        <f>Wellpath!E251</f>
        <v>0</v>
      </c>
      <c r="B251" s="22">
        <v>0</v>
      </c>
      <c r="C251" s="22">
        <v>0</v>
      </c>
      <c r="D251" s="22">
        <f t="shared" si="17"/>
        <v>4.7931219674804699E-5</v>
      </c>
      <c r="E251" s="20">
        <f>Model!$W$29*((drdp!B251+drdp!K251)*'DBH-OI'!$B251+(drdp!E251+drdp!N251)*'DBH-OI'!$C251+(drdp!H251+drdp!Q251)*'DBH-OI'!$D251)</f>
        <v>0</v>
      </c>
      <c r="F251" s="20">
        <f>Model!$W$29*((drdp!C251+drdp!L251)*'DBH-OI'!$B251+(drdp!F251+drdp!O251)*'DBH-OI'!$C251+(drdp!I251+drdp!R251)*'DBH-OI'!$D251)</f>
        <v>0</v>
      </c>
      <c r="G251" s="20">
        <f>Model!$W$29*((drdp!D251+drdp!M251)*'DBH-OI'!$B251+(drdp!G251+drdp!P251)*'DBH-OI'!$C251+(drdp!J251+drdp!S251)*'DBH-OI'!$D251)</f>
        <v>0</v>
      </c>
      <c r="H251" s="18">
        <f>Model!$W$29*((drdp!B251)*'DBH-OI'!$B251+(drdp!E251)*'DBH-OI'!$C251+(drdp!H251)*'DBH-OI'!$D251)</f>
        <v>0</v>
      </c>
      <c r="I251" s="18">
        <f>Model!$W$29*((drdp!C251)*'DBH-OI'!$B251+(drdp!F251)*'DBH-OI'!$C251+(drdp!I251)*'DBH-OI'!$D251)</f>
        <v>0</v>
      </c>
      <c r="J251" s="18">
        <f>Model!$W$29*((drdp!D251)*'DBH-OI'!$B251+(drdp!G251)*'DBH-OI'!$C251+(drdp!J251)*'DBH-OI'!$D251)</f>
        <v>0</v>
      </c>
      <c r="K251" s="21">
        <f>SUM(E$3:E250)+H251</f>
        <v>0.10848374611836017</v>
      </c>
      <c r="L251" s="21">
        <f>SUM(F$3:F250)+I251</f>
        <v>0.76429087937708162</v>
      </c>
      <c r="M251" s="21">
        <f>SUM(G$3:G250)+J251</f>
        <v>0</v>
      </c>
      <c r="N251" s="21"/>
      <c r="O251" s="21"/>
      <c r="P251" s="21"/>
      <c r="Q251" s="19">
        <f t="shared" si="21"/>
        <v>1.1768723171872827E-2</v>
      </c>
      <c r="R251" s="19">
        <f t="shared" si="21"/>
        <v>0.58414054829899276</v>
      </c>
      <c r="S251" s="19">
        <f t="shared" si="21"/>
        <v>0</v>
      </c>
      <c r="T251" s="19">
        <f t="shared" si="18"/>
        <v>8.2913137718921559E-2</v>
      </c>
      <c r="U251" s="19">
        <f t="shared" si="19"/>
        <v>0</v>
      </c>
      <c r="V251" s="19">
        <f t="shared" si="20"/>
        <v>0</v>
      </c>
    </row>
    <row r="252" spans="1:22" x14ac:dyDescent="0.25">
      <c r="A252" s="26">
        <f>Wellpath!E252</f>
        <v>0</v>
      </c>
      <c r="B252" s="22">
        <v>0</v>
      </c>
      <c r="C252" s="22">
        <v>0</v>
      </c>
      <c r="D252" s="22">
        <f t="shared" si="17"/>
        <v>4.7931219674804699E-5</v>
      </c>
      <c r="E252" s="20">
        <f>Model!$W$29*((drdp!B252+drdp!K252)*'DBH-OI'!$B252+(drdp!E252+drdp!N252)*'DBH-OI'!$C252+(drdp!H252+drdp!Q252)*'DBH-OI'!$D252)</f>
        <v>0</v>
      </c>
      <c r="F252" s="20">
        <f>Model!$W$29*((drdp!C252+drdp!L252)*'DBH-OI'!$B252+(drdp!F252+drdp!O252)*'DBH-OI'!$C252+(drdp!I252+drdp!R252)*'DBH-OI'!$D252)</f>
        <v>0</v>
      </c>
      <c r="G252" s="20">
        <f>Model!$W$29*((drdp!D252+drdp!M252)*'DBH-OI'!$B252+(drdp!G252+drdp!P252)*'DBH-OI'!$C252+(drdp!J252+drdp!S252)*'DBH-OI'!$D252)</f>
        <v>0</v>
      </c>
      <c r="H252" s="18">
        <f>Model!$W$29*((drdp!B252)*'DBH-OI'!$B252+(drdp!E252)*'DBH-OI'!$C252+(drdp!H252)*'DBH-OI'!$D252)</f>
        <v>0</v>
      </c>
      <c r="I252" s="18">
        <f>Model!$W$29*((drdp!C252)*'DBH-OI'!$B252+(drdp!F252)*'DBH-OI'!$C252+(drdp!I252)*'DBH-OI'!$D252)</f>
        <v>0</v>
      </c>
      <c r="J252" s="18">
        <f>Model!$W$29*((drdp!D252)*'DBH-OI'!$B252+(drdp!G252)*'DBH-OI'!$C252+(drdp!J252)*'DBH-OI'!$D252)</f>
        <v>0</v>
      </c>
      <c r="K252" s="21">
        <f>SUM(E$3:E251)+H252</f>
        <v>0.10848374611836017</v>
      </c>
      <c r="L252" s="21">
        <f>SUM(F$3:F251)+I252</f>
        <v>0.76429087937708162</v>
      </c>
      <c r="M252" s="21">
        <f>SUM(G$3:G251)+J252</f>
        <v>0</v>
      </c>
      <c r="N252" s="21"/>
      <c r="O252" s="21"/>
      <c r="P252" s="21"/>
      <c r="Q252" s="19">
        <f t="shared" si="21"/>
        <v>1.1768723171872827E-2</v>
      </c>
      <c r="R252" s="19">
        <f t="shared" si="21"/>
        <v>0.58414054829899276</v>
      </c>
      <c r="S252" s="19">
        <f t="shared" si="21"/>
        <v>0</v>
      </c>
      <c r="T252" s="19">
        <f t="shared" si="18"/>
        <v>8.2913137718921559E-2</v>
      </c>
      <c r="U252" s="19">
        <f t="shared" si="19"/>
        <v>0</v>
      </c>
      <c r="V252" s="19">
        <f t="shared" si="20"/>
        <v>0</v>
      </c>
    </row>
    <row r="253" spans="1:22" x14ac:dyDescent="0.25">
      <c r="A253" s="26">
        <f>Wellpath!E253</f>
        <v>0</v>
      </c>
      <c r="B253" s="22">
        <v>0</v>
      </c>
      <c r="C253" s="22">
        <v>0</v>
      </c>
      <c r="D253" s="22">
        <f t="shared" si="17"/>
        <v>4.7931219674804699E-5</v>
      </c>
      <c r="E253" s="20">
        <f>Model!$W$29*((drdp!B253+drdp!K253)*'DBH-OI'!$B253+(drdp!E253+drdp!N253)*'DBH-OI'!$C253+(drdp!H253+drdp!Q253)*'DBH-OI'!$D253)</f>
        <v>0</v>
      </c>
      <c r="F253" s="20">
        <f>Model!$W$29*((drdp!C253+drdp!L253)*'DBH-OI'!$B253+(drdp!F253+drdp!O253)*'DBH-OI'!$C253+(drdp!I253+drdp!R253)*'DBH-OI'!$D253)</f>
        <v>0</v>
      </c>
      <c r="G253" s="20">
        <f>Model!$W$29*((drdp!D253+drdp!M253)*'DBH-OI'!$B253+(drdp!G253+drdp!P253)*'DBH-OI'!$C253+(drdp!J253+drdp!S253)*'DBH-OI'!$D253)</f>
        <v>0</v>
      </c>
      <c r="H253" s="18">
        <f>Model!$W$29*((drdp!B253)*'DBH-OI'!$B253+(drdp!E253)*'DBH-OI'!$C253+(drdp!H253)*'DBH-OI'!$D253)</f>
        <v>0</v>
      </c>
      <c r="I253" s="18">
        <f>Model!$W$29*((drdp!C253)*'DBH-OI'!$B253+(drdp!F253)*'DBH-OI'!$C253+(drdp!I253)*'DBH-OI'!$D253)</f>
        <v>0</v>
      </c>
      <c r="J253" s="18">
        <f>Model!$W$29*((drdp!D253)*'DBH-OI'!$B253+(drdp!G253)*'DBH-OI'!$C253+(drdp!J253)*'DBH-OI'!$D253)</f>
        <v>0</v>
      </c>
      <c r="K253" s="21">
        <f>SUM(E$3:E252)+H253</f>
        <v>0.10848374611836017</v>
      </c>
      <c r="L253" s="21">
        <f>SUM(F$3:F252)+I253</f>
        <v>0.76429087937708162</v>
      </c>
      <c r="M253" s="21">
        <f>SUM(G$3:G252)+J253</f>
        <v>0</v>
      </c>
      <c r="N253" s="21"/>
      <c r="O253" s="21"/>
      <c r="P253" s="21"/>
      <c r="Q253" s="19">
        <f t="shared" si="21"/>
        <v>1.1768723171872827E-2</v>
      </c>
      <c r="R253" s="19">
        <f t="shared" si="21"/>
        <v>0.58414054829899276</v>
      </c>
      <c r="S253" s="19">
        <f t="shared" si="21"/>
        <v>0</v>
      </c>
      <c r="T253" s="19">
        <f t="shared" si="18"/>
        <v>8.2913137718921559E-2</v>
      </c>
      <c r="U253" s="19">
        <f t="shared" si="19"/>
        <v>0</v>
      </c>
      <c r="V253" s="19">
        <f t="shared" si="20"/>
        <v>0</v>
      </c>
    </row>
    <row r="254" spans="1:22" x14ac:dyDescent="0.25">
      <c r="A254" s="26">
        <f>Wellpath!E254</f>
        <v>0</v>
      </c>
      <c r="B254" s="22">
        <v>0</v>
      </c>
      <c r="C254" s="22">
        <v>0</v>
      </c>
      <c r="D254" s="22">
        <f t="shared" si="17"/>
        <v>4.7931219674804699E-5</v>
      </c>
      <c r="E254" s="20">
        <f>Model!$W$29*((drdp!B254+drdp!K254)*'DBH-OI'!$B254+(drdp!E254+drdp!N254)*'DBH-OI'!$C254+(drdp!H254+drdp!Q254)*'DBH-OI'!$D254)</f>
        <v>0</v>
      </c>
      <c r="F254" s="20">
        <f>Model!$W$29*((drdp!C254+drdp!L254)*'DBH-OI'!$B254+(drdp!F254+drdp!O254)*'DBH-OI'!$C254+(drdp!I254+drdp!R254)*'DBH-OI'!$D254)</f>
        <v>0</v>
      </c>
      <c r="G254" s="20">
        <f>Model!$W$29*((drdp!D254+drdp!M254)*'DBH-OI'!$B254+(drdp!G254+drdp!P254)*'DBH-OI'!$C254+(drdp!J254+drdp!S254)*'DBH-OI'!$D254)</f>
        <v>0</v>
      </c>
      <c r="H254" s="18">
        <f>Model!$W$29*((drdp!B254)*'DBH-OI'!$B254+(drdp!E254)*'DBH-OI'!$C254+(drdp!H254)*'DBH-OI'!$D254)</f>
        <v>0</v>
      </c>
      <c r="I254" s="18">
        <f>Model!$W$29*((drdp!C254)*'DBH-OI'!$B254+(drdp!F254)*'DBH-OI'!$C254+(drdp!I254)*'DBH-OI'!$D254)</f>
        <v>0</v>
      </c>
      <c r="J254" s="18">
        <f>Model!$W$29*((drdp!D254)*'DBH-OI'!$B254+(drdp!G254)*'DBH-OI'!$C254+(drdp!J254)*'DBH-OI'!$D254)</f>
        <v>0</v>
      </c>
      <c r="K254" s="21">
        <f>SUM(E$3:E253)+H254</f>
        <v>0.10848374611836017</v>
      </c>
      <c r="L254" s="21">
        <f>SUM(F$3:F253)+I254</f>
        <v>0.76429087937708162</v>
      </c>
      <c r="M254" s="21">
        <f>SUM(G$3:G253)+J254</f>
        <v>0</v>
      </c>
      <c r="N254" s="21"/>
      <c r="O254" s="21"/>
      <c r="P254" s="21"/>
      <c r="Q254" s="19">
        <f t="shared" si="21"/>
        <v>1.1768723171872827E-2</v>
      </c>
      <c r="R254" s="19">
        <f t="shared" si="21"/>
        <v>0.58414054829899276</v>
      </c>
      <c r="S254" s="19">
        <f t="shared" si="21"/>
        <v>0</v>
      </c>
      <c r="T254" s="19">
        <f t="shared" si="18"/>
        <v>8.2913137718921559E-2</v>
      </c>
      <c r="U254" s="19">
        <f t="shared" si="19"/>
        <v>0</v>
      </c>
      <c r="V254" s="19">
        <f t="shared" si="20"/>
        <v>0</v>
      </c>
    </row>
    <row r="255" spans="1:22" x14ac:dyDescent="0.25">
      <c r="A255" s="26">
        <f>Wellpath!E255</f>
        <v>0</v>
      </c>
      <c r="B255" s="22">
        <v>0</v>
      </c>
      <c r="C255" s="22">
        <v>0</v>
      </c>
      <c r="D255" s="22">
        <f t="shared" si="17"/>
        <v>4.7931219674804699E-5</v>
      </c>
      <c r="E255" s="20">
        <f>Model!$W$29*((drdp!B255+drdp!K255)*'DBH-OI'!$B255+(drdp!E255+drdp!N255)*'DBH-OI'!$C255+(drdp!H255+drdp!Q255)*'DBH-OI'!$D255)</f>
        <v>0</v>
      </c>
      <c r="F255" s="20">
        <f>Model!$W$29*((drdp!C255+drdp!L255)*'DBH-OI'!$B255+(drdp!F255+drdp!O255)*'DBH-OI'!$C255+(drdp!I255+drdp!R255)*'DBH-OI'!$D255)</f>
        <v>0</v>
      </c>
      <c r="G255" s="20">
        <f>Model!$W$29*((drdp!D255+drdp!M255)*'DBH-OI'!$B255+(drdp!G255+drdp!P255)*'DBH-OI'!$C255+(drdp!J255+drdp!S255)*'DBH-OI'!$D255)</f>
        <v>0</v>
      </c>
      <c r="H255" s="18">
        <f>Model!$W$29*((drdp!B255)*'DBH-OI'!$B255+(drdp!E255)*'DBH-OI'!$C255+(drdp!H255)*'DBH-OI'!$D255)</f>
        <v>0</v>
      </c>
      <c r="I255" s="18">
        <f>Model!$W$29*((drdp!C255)*'DBH-OI'!$B255+(drdp!F255)*'DBH-OI'!$C255+(drdp!I255)*'DBH-OI'!$D255)</f>
        <v>0</v>
      </c>
      <c r="J255" s="18">
        <f>Model!$W$29*((drdp!D255)*'DBH-OI'!$B255+(drdp!G255)*'DBH-OI'!$C255+(drdp!J255)*'DBH-OI'!$D255)</f>
        <v>0</v>
      </c>
      <c r="K255" s="21">
        <f>SUM(E$3:E254)+H255</f>
        <v>0.10848374611836017</v>
      </c>
      <c r="L255" s="21">
        <f>SUM(F$3:F254)+I255</f>
        <v>0.76429087937708162</v>
      </c>
      <c r="M255" s="21">
        <f>SUM(G$3:G254)+J255</f>
        <v>0</v>
      </c>
      <c r="N255" s="21"/>
      <c r="O255" s="21"/>
      <c r="P255" s="21"/>
      <c r="Q255" s="19">
        <f t="shared" si="21"/>
        <v>1.1768723171872827E-2</v>
      </c>
      <c r="R255" s="19">
        <f t="shared" si="21"/>
        <v>0.58414054829899276</v>
      </c>
      <c r="S255" s="19">
        <f t="shared" si="21"/>
        <v>0</v>
      </c>
      <c r="T255" s="19">
        <f t="shared" si="18"/>
        <v>8.2913137718921559E-2</v>
      </c>
      <c r="U255" s="19">
        <f t="shared" si="19"/>
        <v>0</v>
      </c>
      <c r="V255" s="19">
        <f t="shared" si="20"/>
        <v>0</v>
      </c>
    </row>
    <row r="256" spans="1:22" x14ac:dyDescent="0.25">
      <c r="A256" s="26">
        <f>Wellpath!E256</f>
        <v>0</v>
      </c>
      <c r="B256" s="22">
        <v>0</v>
      </c>
      <c r="C256" s="22">
        <v>0</v>
      </c>
      <c r="D256" s="22">
        <f t="shared" si="17"/>
        <v>4.7931219674804699E-5</v>
      </c>
      <c r="E256" s="20">
        <f>Model!$W$29*((drdp!B256+drdp!K256)*'DBH-OI'!$B256+(drdp!E256+drdp!N256)*'DBH-OI'!$C256+(drdp!H256+drdp!Q256)*'DBH-OI'!$D256)</f>
        <v>0</v>
      </c>
      <c r="F256" s="20">
        <f>Model!$W$29*((drdp!C256+drdp!L256)*'DBH-OI'!$B256+(drdp!F256+drdp!O256)*'DBH-OI'!$C256+(drdp!I256+drdp!R256)*'DBH-OI'!$D256)</f>
        <v>0</v>
      </c>
      <c r="G256" s="20">
        <f>Model!$W$29*((drdp!D256+drdp!M256)*'DBH-OI'!$B256+(drdp!G256+drdp!P256)*'DBH-OI'!$C256+(drdp!J256+drdp!S256)*'DBH-OI'!$D256)</f>
        <v>0</v>
      </c>
      <c r="H256" s="18">
        <f>Model!$W$29*((drdp!B256)*'DBH-OI'!$B256+(drdp!E256)*'DBH-OI'!$C256+(drdp!H256)*'DBH-OI'!$D256)</f>
        <v>0</v>
      </c>
      <c r="I256" s="18">
        <f>Model!$W$29*((drdp!C256)*'DBH-OI'!$B256+(drdp!F256)*'DBH-OI'!$C256+(drdp!I256)*'DBH-OI'!$D256)</f>
        <v>0</v>
      </c>
      <c r="J256" s="18">
        <f>Model!$W$29*((drdp!D256)*'DBH-OI'!$B256+(drdp!G256)*'DBH-OI'!$C256+(drdp!J256)*'DBH-OI'!$D256)</f>
        <v>0</v>
      </c>
      <c r="K256" s="21">
        <f>SUM(E$3:E255)+H256</f>
        <v>0.10848374611836017</v>
      </c>
      <c r="L256" s="21">
        <f>SUM(F$3:F255)+I256</f>
        <v>0.76429087937708162</v>
      </c>
      <c r="M256" s="21">
        <f>SUM(G$3:G255)+J256</f>
        <v>0</v>
      </c>
      <c r="N256" s="21"/>
      <c r="O256" s="21"/>
      <c r="P256" s="21"/>
      <c r="Q256" s="19">
        <f t="shared" si="21"/>
        <v>1.1768723171872827E-2</v>
      </c>
      <c r="R256" s="19">
        <f t="shared" si="21"/>
        <v>0.58414054829899276</v>
      </c>
      <c r="S256" s="19">
        <f t="shared" si="21"/>
        <v>0</v>
      </c>
      <c r="T256" s="19">
        <f t="shared" si="18"/>
        <v>8.2913137718921559E-2</v>
      </c>
      <c r="U256" s="19">
        <f t="shared" si="19"/>
        <v>0</v>
      </c>
      <c r="V256" s="19">
        <f t="shared" si="20"/>
        <v>0</v>
      </c>
    </row>
    <row r="257" spans="1:23" x14ac:dyDescent="0.25">
      <c r="A257" s="26">
        <f>Wellpath!E257</f>
        <v>0</v>
      </c>
      <c r="B257" s="22">
        <v>0</v>
      </c>
      <c r="C257" s="22">
        <v>0</v>
      </c>
      <c r="D257" s="22">
        <f t="shared" si="17"/>
        <v>4.7931219674804699E-5</v>
      </c>
      <c r="E257" s="20">
        <f>Model!$W$29*((drdp!B257+drdp!K257)*'DBH-OI'!$B257+(drdp!E257+drdp!N257)*'DBH-OI'!$C257+(drdp!H257+drdp!Q257)*'DBH-OI'!$D257)</f>
        <v>0</v>
      </c>
      <c r="F257" s="20">
        <f>Model!$W$29*((drdp!C257+drdp!L257)*'DBH-OI'!$B257+(drdp!F257+drdp!O257)*'DBH-OI'!$C257+(drdp!I257+drdp!R257)*'DBH-OI'!$D257)</f>
        <v>0</v>
      </c>
      <c r="G257" s="20">
        <f>Model!$W$29*((drdp!D257+drdp!M257)*'DBH-OI'!$B257+(drdp!G257+drdp!P257)*'DBH-OI'!$C257+(drdp!J257+drdp!S257)*'DBH-OI'!$D257)</f>
        <v>0</v>
      </c>
      <c r="H257" s="18">
        <f>Model!$W$29*((drdp!B257)*'DBH-OI'!$B257+(drdp!E257)*'DBH-OI'!$C257+(drdp!H257)*'DBH-OI'!$D257)</f>
        <v>0</v>
      </c>
      <c r="I257" s="18">
        <f>Model!$W$29*((drdp!C257)*'DBH-OI'!$B257+(drdp!F257)*'DBH-OI'!$C257+(drdp!I257)*'DBH-OI'!$D257)</f>
        <v>0</v>
      </c>
      <c r="J257" s="18">
        <f>Model!$W$29*((drdp!D257)*'DBH-OI'!$B257+(drdp!G257)*'DBH-OI'!$C257+(drdp!J257)*'DBH-OI'!$D257)</f>
        <v>0</v>
      </c>
      <c r="K257" s="21">
        <f>SUM(E$3:E256)+H257</f>
        <v>0.10848374611836017</v>
      </c>
      <c r="L257" s="21">
        <f>SUM(F$3:F256)+I257</f>
        <v>0.76429087937708162</v>
      </c>
      <c r="M257" s="21">
        <f>SUM(G$3:G256)+J257</f>
        <v>0</v>
      </c>
      <c r="N257" s="21"/>
      <c r="O257" s="21"/>
      <c r="P257" s="21"/>
      <c r="Q257" s="19">
        <f t="shared" si="21"/>
        <v>1.1768723171872827E-2</v>
      </c>
      <c r="R257" s="19">
        <f t="shared" si="21"/>
        <v>0.58414054829899276</v>
      </c>
      <c r="S257" s="19">
        <f t="shared" si="21"/>
        <v>0</v>
      </c>
      <c r="T257" s="19">
        <f t="shared" si="18"/>
        <v>8.2913137718921559E-2</v>
      </c>
      <c r="U257" s="19">
        <f t="shared" si="19"/>
        <v>0</v>
      </c>
      <c r="V257" s="19">
        <f t="shared" si="20"/>
        <v>0</v>
      </c>
    </row>
    <row r="258" spans="1:23" x14ac:dyDescent="0.25">
      <c r="A258" s="26">
        <f>Wellpath!E258</f>
        <v>0</v>
      </c>
      <c r="B258" s="22">
        <v>0</v>
      </c>
      <c r="C258" s="22">
        <v>0</v>
      </c>
      <c r="D258" s="22">
        <f t="shared" si="17"/>
        <v>4.7931219674804699E-5</v>
      </c>
      <c r="E258" s="20">
        <f>Model!$W$29*((drdp!B258+drdp!K258)*'DBH-OI'!$B258+(drdp!E258+drdp!N258)*'DBH-OI'!$C258+(drdp!H258+drdp!Q258)*'DBH-OI'!$D258)</f>
        <v>0</v>
      </c>
      <c r="F258" s="20">
        <f>Model!$W$29*((drdp!C258+drdp!L258)*'DBH-OI'!$B258+(drdp!F258+drdp!O258)*'DBH-OI'!$C258+(drdp!I258+drdp!R258)*'DBH-OI'!$D258)</f>
        <v>0</v>
      </c>
      <c r="G258" s="20">
        <f>Model!$W$29*((drdp!D258+drdp!M258)*'DBH-OI'!$B258+(drdp!G258+drdp!P258)*'DBH-OI'!$C258+(drdp!J258+drdp!S258)*'DBH-OI'!$D258)</f>
        <v>0</v>
      </c>
      <c r="H258" s="18">
        <f>Model!$W$29*((drdp!B258)*'DBH-OI'!$B258+(drdp!E258)*'DBH-OI'!$C258+(drdp!H258)*'DBH-OI'!$D258)</f>
        <v>0</v>
      </c>
      <c r="I258" s="18">
        <f>Model!$W$29*((drdp!C258)*'DBH-OI'!$B258+(drdp!F258)*'DBH-OI'!$C258+(drdp!I258)*'DBH-OI'!$D258)</f>
        <v>0</v>
      </c>
      <c r="J258" s="18">
        <f>Model!$W$29*((drdp!D258)*'DBH-OI'!$B258+(drdp!G258)*'DBH-OI'!$C258+(drdp!J258)*'DBH-OI'!$D258)</f>
        <v>0</v>
      </c>
      <c r="K258" s="21">
        <f>SUM(E$3:E257)+H258</f>
        <v>0.10848374611836017</v>
      </c>
      <c r="L258" s="21">
        <f>SUM(F$3:F257)+I258</f>
        <v>0.76429087937708162</v>
      </c>
      <c r="M258" s="21">
        <f>SUM(G$3:G257)+J258</f>
        <v>0</v>
      </c>
      <c r="N258" s="21"/>
      <c r="O258" s="21"/>
      <c r="P258" s="21"/>
      <c r="Q258" s="19">
        <f t="shared" si="21"/>
        <v>1.1768723171872827E-2</v>
      </c>
      <c r="R258" s="19">
        <f t="shared" si="21"/>
        <v>0.58414054829899276</v>
      </c>
      <c r="S258" s="19">
        <f t="shared" si="21"/>
        <v>0</v>
      </c>
      <c r="T258" s="19">
        <f t="shared" si="18"/>
        <v>8.2913137718921559E-2</v>
      </c>
      <c r="U258" s="19">
        <f t="shared" si="19"/>
        <v>0</v>
      </c>
      <c r="V258" s="19">
        <f t="shared" si="20"/>
        <v>0</v>
      </c>
    </row>
    <row r="259" spans="1:23" x14ac:dyDescent="0.25">
      <c r="A259" s="26">
        <f>Wellpath!E259</f>
        <v>0</v>
      </c>
      <c r="B259" s="22">
        <v>0</v>
      </c>
      <c r="C259" s="22">
        <v>0</v>
      </c>
      <c r="D259" s="22">
        <f t="shared" ref="D259:D271" si="22">1 / (Bfield * COS(Dip))</f>
        <v>4.7931219674804699E-5</v>
      </c>
      <c r="E259" s="20">
        <f>Model!$W$29*((drdp!B259+drdp!K259)*'DBH-OI'!$B259+(drdp!E259+drdp!N259)*'DBH-OI'!$C259+(drdp!H259+drdp!Q259)*'DBH-OI'!$D259)</f>
        <v>0</v>
      </c>
      <c r="F259" s="20">
        <f>Model!$W$29*((drdp!C259+drdp!L259)*'DBH-OI'!$B259+(drdp!F259+drdp!O259)*'DBH-OI'!$C259+(drdp!I259+drdp!R259)*'DBH-OI'!$D259)</f>
        <v>0</v>
      </c>
      <c r="G259" s="20">
        <f>Model!$W$29*((drdp!D259+drdp!M259)*'DBH-OI'!$B259+(drdp!G259+drdp!P259)*'DBH-OI'!$C259+(drdp!J259+drdp!S259)*'DBH-OI'!$D259)</f>
        <v>0</v>
      </c>
      <c r="H259" s="18">
        <f>Model!$W$29*((drdp!B259)*'DBH-OI'!$B259+(drdp!E259)*'DBH-OI'!$C259+(drdp!H259)*'DBH-OI'!$D259)</f>
        <v>0</v>
      </c>
      <c r="I259" s="18">
        <f>Model!$W$29*((drdp!C259)*'DBH-OI'!$B259+(drdp!F259)*'DBH-OI'!$C259+(drdp!I259)*'DBH-OI'!$D259)</f>
        <v>0</v>
      </c>
      <c r="J259" s="18">
        <f>Model!$W$29*((drdp!D259)*'DBH-OI'!$B259+(drdp!G259)*'DBH-OI'!$C259+(drdp!J259)*'DBH-OI'!$D259)</f>
        <v>0</v>
      </c>
      <c r="K259" s="21">
        <f>SUM(E$3:E258)+H259</f>
        <v>0.10848374611836017</v>
      </c>
      <c r="L259" s="21">
        <f>SUM(F$3:F258)+I259</f>
        <v>0.76429087937708162</v>
      </c>
      <c r="M259" s="21">
        <f>SUM(G$3:G258)+J259</f>
        <v>0</v>
      </c>
      <c r="N259" s="21"/>
      <c r="O259" s="21"/>
      <c r="P259" s="21"/>
      <c r="Q259" s="19">
        <f t="shared" si="21"/>
        <v>1.1768723171872827E-2</v>
      </c>
      <c r="R259" s="19">
        <f t="shared" si="21"/>
        <v>0.58414054829899276</v>
      </c>
      <c r="S259" s="19">
        <f t="shared" si="21"/>
        <v>0</v>
      </c>
      <c r="T259" s="19">
        <f t="shared" si="18"/>
        <v>8.2913137718921559E-2</v>
      </c>
      <c r="U259" s="19">
        <f t="shared" si="19"/>
        <v>0</v>
      </c>
      <c r="V259" s="19">
        <f t="shared" si="20"/>
        <v>0</v>
      </c>
    </row>
    <row r="260" spans="1:23" x14ac:dyDescent="0.25">
      <c r="A260" s="26">
        <f>Wellpath!E260</f>
        <v>0</v>
      </c>
      <c r="B260" s="22">
        <v>0</v>
      </c>
      <c r="C260" s="22">
        <v>0</v>
      </c>
      <c r="D260" s="22">
        <f t="shared" si="22"/>
        <v>4.7931219674804699E-5</v>
      </c>
      <c r="E260" s="20">
        <f>Model!$W$29*((drdp!B260+drdp!K260)*'DBH-OI'!$B260+(drdp!E260+drdp!N260)*'DBH-OI'!$C260+(drdp!H260+drdp!Q260)*'DBH-OI'!$D260)</f>
        <v>0</v>
      </c>
      <c r="F260" s="20">
        <f>Model!$W$29*((drdp!C260+drdp!L260)*'DBH-OI'!$B260+(drdp!F260+drdp!O260)*'DBH-OI'!$C260+(drdp!I260+drdp!R260)*'DBH-OI'!$D260)</f>
        <v>0</v>
      </c>
      <c r="G260" s="20">
        <f>Model!$W$29*((drdp!D260+drdp!M260)*'DBH-OI'!$B260+(drdp!G260+drdp!P260)*'DBH-OI'!$C260+(drdp!J260+drdp!S260)*'DBH-OI'!$D260)</f>
        <v>0</v>
      </c>
      <c r="H260" s="18">
        <f>Model!$W$29*((drdp!B260)*'DBH-OI'!$B260+(drdp!E260)*'DBH-OI'!$C260+(drdp!H260)*'DBH-OI'!$D260)</f>
        <v>0</v>
      </c>
      <c r="I260" s="18">
        <f>Model!$W$29*((drdp!C260)*'DBH-OI'!$B260+(drdp!F260)*'DBH-OI'!$C260+(drdp!I260)*'DBH-OI'!$D260)</f>
        <v>0</v>
      </c>
      <c r="J260" s="18">
        <f>Model!$W$29*((drdp!D260)*'DBH-OI'!$B260+(drdp!G260)*'DBH-OI'!$C260+(drdp!J260)*'DBH-OI'!$D260)</f>
        <v>0</v>
      </c>
      <c r="K260" s="21">
        <f>SUM(E$3:E259)+H260</f>
        <v>0.10848374611836017</v>
      </c>
      <c r="L260" s="21">
        <f>SUM(F$3:F259)+I260</f>
        <v>0.76429087937708162</v>
      </c>
      <c r="M260" s="21">
        <f>SUM(G$3:G259)+J260</f>
        <v>0</v>
      </c>
      <c r="N260" s="21"/>
      <c r="O260" s="21"/>
      <c r="P260" s="21"/>
      <c r="Q260" s="19">
        <f t="shared" si="21"/>
        <v>1.1768723171872827E-2</v>
      </c>
      <c r="R260" s="19">
        <f t="shared" si="21"/>
        <v>0.58414054829899276</v>
      </c>
      <c r="S260" s="19">
        <f t="shared" si="21"/>
        <v>0</v>
      </c>
      <c r="T260" s="19">
        <f t="shared" ref="T260:T271" si="23">K260*L260</f>
        <v>8.2913137718921559E-2</v>
      </c>
      <c r="U260" s="19">
        <f t="shared" ref="U260:U271" si="24">K260*M260</f>
        <v>0</v>
      </c>
      <c r="V260" s="19">
        <f t="shared" ref="V260:V271" si="25">L260*M260</f>
        <v>0</v>
      </c>
    </row>
    <row r="261" spans="1:23" x14ac:dyDescent="0.25">
      <c r="A261" s="26">
        <f>Wellpath!E261</f>
        <v>0</v>
      </c>
      <c r="B261" s="22">
        <v>0</v>
      </c>
      <c r="C261" s="22">
        <v>0</v>
      </c>
      <c r="D261" s="22">
        <f t="shared" si="22"/>
        <v>4.7931219674804699E-5</v>
      </c>
      <c r="E261" s="20">
        <f>Model!$W$29*((drdp!B261+drdp!K261)*'DBH-OI'!$B261+(drdp!E261+drdp!N261)*'DBH-OI'!$C261+(drdp!H261+drdp!Q261)*'DBH-OI'!$D261)</f>
        <v>0</v>
      </c>
      <c r="F261" s="20">
        <f>Model!$W$29*((drdp!C261+drdp!L261)*'DBH-OI'!$B261+(drdp!F261+drdp!O261)*'DBH-OI'!$C261+(drdp!I261+drdp!R261)*'DBH-OI'!$D261)</f>
        <v>0</v>
      </c>
      <c r="G261" s="20">
        <f>Model!$W$29*((drdp!D261+drdp!M261)*'DBH-OI'!$B261+(drdp!G261+drdp!P261)*'DBH-OI'!$C261+(drdp!J261+drdp!S261)*'DBH-OI'!$D261)</f>
        <v>0</v>
      </c>
      <c r="H261" s="18">
        <f>Model!$W$29*((drdp!B261)*'DBH-OI'!$B261+(drdp!E261)*'DBH-OI'!$C261+(drdp!H261)*'DBH-OI'!$D261)</f>
        <v>0</v>
      </c>
      <c r="I261" s="18">
        <f>Model!$W$29*((drdp!C261)*'DBH-OI'!$B261+(drdp!F261)*'DBH-OI'!$C261+(drdp!I261)*'DBH-OI'!$D261)</f>
        <v>0</v>
      </c>
      <c r="J261" s="18">
        <f>Model!$W$29*((drdp!D261)*'DBH-OI'!$B261+(drdp!G261)*'DBH-OI'!$C261+(drdp!J261)*'DBH-OI'!$D261)</f>
        <v>0</v>
      </c>
      <c r="K261" s="21">
        <f>SUM(E$3:E260)+H261</f>
        <v>0.10848374611836017</v>
      </c>
      <c r="L261" s="21">
        <f>SUM(F$3:F260)+I261</f>
        <v>0.76429087937708162</v>
      </c>
      <c r="M261" s="21">
        <f>SUM(G$3:G260)+J261</f>
        <v>0</v>
      </c>
      <c r="N261" s="21"/>
      <c r="O261" s="21"/>
      <c r="P261" s="21"/>
      <c r="Q261" s="19">
        <f t="shared" si="21"/>
        <v>1.1768723171872827E-2</v>
      </c>
      <c r="R261" s="19">
        <f t="shared" si="21"/>
        <v>0.58414054829899276</v>
      </c>
      <c r="S261" s="19">
        <f t="shared" si="21"/>
        <v>0</v>
      </c>
      <c r="T261" s="19">
        <f t="shared" si="23"/>
        <v>8.2913137718921559E-2</v>
      </c>
      <c r="U261" s="19">
        <f t="shared" si="24"/>
        <v>0</v>
      </c>
      <c r="V261" s="19">
        <f t="shared" si="25"/>
        <v>0</v>
      </c>
    </row>
    <row r="262" spans="1:23" x14ac:dyDescent="0.25">
      <c r="A262" s="26">
        <f>Wellpath!E262</f>
        <v>0</v>
      </c>
      <c r="B262" s="22">
        <v>0</v>
      </c>
      <c r="C262" s="22">
        <v>0</v>
      </c>
      <c r="D262" s="22">
        <f t="shared" si="22"/>
        <v>4.7931219674804699E-5</v>
      </c>
      <c r="E262" s="20">
        <f>Model!$W$29*((drdp!B262+drdp!K262)*'DBH-OI'!$B262+(drdp!E262+drdp!N262)*'DBH-OI'!$C262+(drdp!H262+drdp!Q262)*'DBH-OI'!$D262)</f>
        <v>0</v>
      </c>
      <c r="F262" s="20">
        <f>Model!$W$29*((drdp!C262+drdp!L262)*'DBH-OI'!$B262+(drdp!F262+drdp!O262)*'DBH-OI'!$C262+(drdp!I262+drdp!R262)*'DBH-OI'!$D262)</f>
        <v>0</v>
      </c>
      <c r="G262" s="20">
        <f>Model!$W$29*((drdp!D262+drdp!M262)*'DBH-OI'!$B262+(drdp!G262+drdp!P262)*'DBH-OI'!$C262+(drdp!J262+drdp!S262)*'DBH-OI'!$D262)</f>
        <v>0</v>
      </c>
      <c r="H262" s="18">
        <f>Model!$W$29*((drdp!B262)*'DBH-OI'!$B262+(drdp!E262)*'DBH-OI'!$C262+(drdp!H262)*'DBH-OI'!$D262)</f>
        <v>0</v>
      </c>
      <c r="I262" s="18">
        <f>Model!$W$29*((drdp!C262)*'DBH-OI'!$B262+(drdp!F262)*'DBH-OI'!$C262+(drdp!I262)*'DBH-OI'!$D262)</f>
        <v>0</v>
      </c>
      <c r="J262" s="18">
        <f>Model!$W$29*((drdp!D262)*'DBH-OI'!$B262+(drdp!G262)*'DBH-OI'!$C262+(drdp!J262)*'DBH-OI'!$D262)</f>
        <v>0</v>
      </c>
      <c r="K262" s="21">
        <f>SUM(E$3:E261)+H262</f>
        <v>0.10848374611836017</v>
      </c>
      <c r="L262" s="21">
        <f>SUM(F$3:F261)+I262</f>
        <v>0.76429087937708162</v>
      </c>
      <c r="M262" s="21">
        <f>SUM(G$3:G261)+J262</f>
        <v>0</v>
      </c>
      <c r="N262" s="21"/>
      <c r="O262" s="21"/>
      <c r="P262" s="21"/>
      <c r="Q262" s="19">
        <f t="shared" si="21"/>
        <v>1.1768723171872827E-2</v>
      </c>
      <c r="R262" s="19">
        <f t="shared" si="21"/>
        <v>0.58414054829899276</v>
      </c>
      <c r="S262" s="19">
        <f t="shared" si="21"/>
        <v>0</v>
      </c>
      <c r="T262" s="19">
        <f t="shared" si="23"/>
        <v>8.2913137718921559E-2</v>
      </c>
      <c r="U262" s="19">
        <f t="shared" si="24"/>
        <v>0</v>
      </c>
      <c r="V262" s="19">
        <f t="shared" si="25"/>
        <v>0</v>
      </c>
    </row>
    <row r="263" spans="1:23" x14ac:dyDescent="0.25">
      <c r="A263" s="26">
        <f>Wellpath!E263</f>
        <v>0</v>
      </c>
      <c r="B263" s="22">
        <v>0</v>
      </c>
      <c r="C263" s="22">
        <v>0</v>
      </c>
      <c r="D263" s="22">
        <f t="shared" si="22"/>
        <v>4.7931219674804699E-5</v>
      </c>
      <c r="E263" s="20">
        <f>Model!$W$29*((drdp!B263+drdp!K263)*'DBH-OI'!$B263+(drdp!E263+drdp!N263)*'DBH-OI'!$C263+(drdp!H263+drdp!Q263)*'DBH-OI'!$D263)</f>
        <v>0</v>
      </c>
      <c r="F263" s="20">
        <f>Model!$W$29*((drdp!C263+drdp!L263)*'DBH-OI'!$B263+(drdp!F263+drdp!O263)*'DBH-OI'!$C263+(drdp!I263+drdp!R263)*'DBH-OI'!$D263)</f>
        <v>0</v>
      </c>
      <c r="G263" s="20">
        <f>Model!$W$29*((drdp!D263+drdp!M263)*'DBH-OI'!$B263+(drdp!G263+drdp!P263)*'DBH-OI'!$C263+(drdp!J263+drdp!S263)*'DBH-OI'!$D263)</f>
        <v>0</v>
      </c>
      <c r="H263" s="18">
        <f>Model!$W$29*((drdp!B263)*'DBH-OI'!$B263+(drdp!E263)*'DBH-OI'!$C263+(drdp!H263)*'DBH-OI'!$D263)</f>
        <v>0</v>
      </c>
      <c r="I263" s="18">
        <f>Model!$W$29*((drdp!C263)*'DBH-OI'!$B263+(drdp!F263)*'DBH-OI'!$C263+(drdp!I263)*'DBH-OI'!$D263)</f>
        <v>0</v>
      </c>
      <c r="J263" s="18">
        <f>Model!$W$29*((drdp!D263)*'DBH-OI'!$B263+(drdp!G263)*'DBH-OI'!$C263+(drdp!J263)*'DBH-OI'!$D263)</f>
        <v>0</v>
      </c>
      <c r="K263" s="21">
        <f>SUM(E$3:E262)+H263</f>
        <v>0.10848374611836017</v>
      </c>
      <c r="L263" s="21">
        <f>SUM(F$3:F262)+I263</f>
        <v>0.76429087937708162</v>
      </c>
      <c r="M263" s="21">
        <f>SUM(G$3:G262)+J263</f>
        <v>0</v>
      </c>
      <c r="N263" s="21"/>
      <c r="O263" s="21"/>
      <c r="P263" s="21"/>
      <c r="Q263" s="19">
        <f t="shared" si="21"/>
        <v>1.1768723171872827E-2</v>
      </c>
      <c r="R263" s="19">
        <f t="shared" si="21"/>
        <v>0.58414054829899276</v>
      </c>
      <c r="S263" s="19">
        <f t="shared" si="21"/>
        <v>0</v>
      </c>
      <c r="T263" s="19">
        <f t="shared" si="23"/>
        <v>8.2913137718921559E-2</v>
      </c>
      <c r="U263" s="19">
        <f t="shared" si="24"/>
        <v>0</v>
      </c>
      <c r="V263" s="19">
        <f t="shared" si="25"/>
        <v>0</v>
      </c>
    </row>
    <row r="264" spans="1:23" x14ac:dyDescent="0.25">
      <c r="A264" s="26">
        <f>Wellpath!E264</f>
        <v>0</v>
      </c>
      <c r="B264" s="22">
        <v>0</v>
      </c>
      <c r="C264" s="22">
        <v>0</v>
      </c>
      <c r="D264" s="22">
        <f t="shared" si="22"/>
        <v>4.7931219674804699E-5</v>
      </c>
      <c r="E264" s="20">
        <f>Model!$W$29*((drdp!B264+drdp!K264)*'DBH-OI'!$B264+(drdp!E264+drdp!N264)*'DBH-OI'!$C264+(drdp!H264+drdp!Q264)*'DBH-OI'!$D264)</f>
        <v>0</v>
      </c>
      <c r="F264" s="20">
        <f>Model!$W$29*((drdp!C264+drdp!L264)*'DBH-OI'!$B264+(drdp!F264+drdp!O264)*'DBH-OI'!$C264+(drdp!I264+drdp!R264)*'DBH-OI'!$D264)</f>
        <v>0</v>
      </c>
      <c r="G264" s="20">
        <f>Model!$W$29*((drdp!D264+drdp!M264)*'DBH-OI'!$B264+(drdp!G264+drdp!P264)*'DBH-OI'!$C264+(drdp!J264+drdp!S264)*'DBH-OI'!$D264)</f>
        <v>0</v>
      </c>
      <c r="H264" s="18">
        <f>Model!$W$29*((drdp!B264)*'DBH-OI'!$B264+(drdp!E264)*'DBH-OI'!$C264+(drdp!H264)*'DBH-OI'!$D264)</f>
        <v>0</v>
      </c>
      <c r="I264" s="18">
        <f>Model!$W$29*((drdp!C264)*'DBH-OI'!$B264+(drdp!F264)*'DBH-OI'!$C264+(drdp!I264)*'DBH-OI'!$D264)</f>
        <v>0</v>
      </c>
      <c r="J264" s="18">
        <f>Model!$W$29*((drdp!D264)*'DBH-OI'!$B264+(drdp!G264)*'DBH-OI'!$C264+(drdp!J264)*'DBH-OI'!$D264)</f>
        <v>0</v>
      </c>
      <c r="K264" s="21">
        <f>SUM(E$3:E263)+H264</f>
        <v>0.10848374611836017</v>
      </c>
      <c r="L264" s="21">
        <f>SUM(F$3:F263)+I264</f>
        <v>0.76429087937708162</v>
      </c>
      <c r="M264" s="21">
        <f>SUM(G$3:G263)+J264</f>
        <v>0</v>
      </c>
      <c r="N264" s="21"/>
      <c r="O264" s="21"/>
      <c r="P264" s="21"/>
      <c r="Q264" s="19">
        <f t="shared" si="21"/>
        <v>1.1768723171872827E-2</v>
      </c>
      <c r="R264" s="19">
        <f t="shared" si="21"/>
        <v>0.58414054829899276</v>
      </c>
      <c r="S264" s="19">
        <f t="shared" si="21"/>
        <v>0</v>
      </c>
      <c r="T264" s="19">
        <f t="shared" si="23"/>
        <v>8.2913137718921559E-2</v>
      </c>
      <c r="U264" s="19">
        <f t="shared" si="24"/>
        <v>0</v>
      </c>
      <c r="V264" s="19">
        <f t="shared" si="25"/>
        <v>0</v>
      </c>
    </row>
    <row r="265" spans="1:23" x14ac:dyDescent="0.25">
      <c r="A265" s="26">
        <f>Wellpath!E265</f>
        <v>0</v>
      </c>
      <c r="B265" s="22">
        <v>0</v>
      </c>
      <c r="C265" s="22">
        <v>0</v>
      </c>
      <c r="D265" s="22">
        <f t="shared" si="22"/>
        <v>4.7931219674804699E-5</v>
      </c>
      <c r="E265" s="20">
        <f>Model!$W$29*((drdp!B265+drdp!K265)*'DBH-OI'!$B265+(drdp!E265+drdp!N265)*'DBH-OI'!$C265+(drdp!H265+drdp!Q265)*'DBH-OI'!$D265)</f>
        <v>0</v>
      </c>
      <c r="F265" s="20">
        <f>Model!$W$29*((drdp!C265+drdp!L265)*'DBH-OI'!$B265+(drdp!F265+drdp!O265)*'DBH-OI'!$C265+(drdp!I265+drdp!R265)*'DBH-OI'!$D265)</f>
        <v>0</v>
      </c>
      <c r="G265" s="20">
        <f>Model!$W$29*((drdp!D265+drdp!M265)*'DBH-OI'!$B265+(drdp!G265+drdp!P265)*'DBH-OI'!$C265+(drdp!J265+drdp!S265)*'DBH-OI'!$D265)</f>
        <v>0</v>
      </c>
      <c r="H265" s="18">
        <f>Model!$W$29*((drdp!B265)*'DBH-OI'!$B265+(drdp!E265)*'DBH-OI'!$C265+(drdp!H265)*'DBH-OI'!$D265)</f>
        <v>0</v>
      </c>
      <c r="I265" s="18">
        <f>Model!$W$29*((drdp!C265)*'DBH-OI'!$B265+(drdp!F265)*'DBH-OI'!$C265+(drdp!I265)*'DBH-OI'!$D265)</f>
        <v>0</v>
      </c>
      <c r="J265" s="18">
        <f>Model!$W$29*((drdp!D265)*'DBH-OI'!$B265+(drdp!G265)*'DBH-OI'!$C265+(drdp!J265)*'DBH-OI'!$D265)</f>
        <v>0</v>
      </c>
      <c r="K265" s="21">
        <f>SUM(E$3:E264)+H265</f>
        <v>0.10848374611836017</v>
      </c>
      <c r="L265" s="21">
        <f>SUM(F$3:F264)+I265</f>
        <v>0.76429087937708162</v>
      </c>
      <c r="M265" s="21">
        <f>SUM(G$3:G264)+J265</f>
        <v>0</v>
      </c>
      <c r="N265" s="21"/>
      <c r="O265" s="21"/>
      <c r="P265" s="21"/>
      <c r="Q265" s="19">
        <f t="shared" si="21"/>
        <v>1.1768723171872827E-2</v>
      </c>
      <c r="R265" s="19">
        <f t="shared" si="21"/>
        <v>0.58414054829899276</v>
      </c>
      <c r="S265" s="19">
        <f t="shared" si="21"/>
        <v>0</v>
      </c>
      <c r="T265" s="19">
        <f t="shared" si="23"/>
        <v>8.2913137718921559E-2</v>
      </c>
      <c r="U265" s="19">
        <f t="shared" si="24"/>
        <v>0</v>
      </c>
      <c r="V265" s="19">
        <f t="shared" si="25"/>
        <v>0</v>
      </c>
    </row>
    <row r="266" spans="1:23" x14ac:dyDescent="0.25">
      <c r="A266" s="26">
        <f>Wellpath!E266</f>
        <v>0</v>
      </c>
      <c r="B266" s="22">
        <v>0</v>
      </c>
      <c r="C266" s="22">
        <v>0</v>
      </c>
      <c r="D266" s="22">
        <f t="shared" si="22"/>
        <v>4.7931219674804699E-5</v>
      </c>
      <c r="E266" s="20">
        <f>Model!$W$29*((drdp!B266+drdp!K266)*'DBH-OI'!$B266+(drdp!E266+drdp!N266)*'DBH-OI'!$C266+(drdp!H266+drdp!Q266)*'DBH-OI'!$D266)</f>
        <v>0</v>
      </c>
      <c r="F266" s="20">
        <f>Model!$W$29*((drdp!C266+drdp!L266)*'DBH-OI'!$B266+(drdp!F266+drdp!O266)*'DBH-OI'!$C266+(drdp!I266+drdp!R266)*'DBH-OI'!$D266)</f>
        <v>0</v>
      </c>
      <c r="G266" s="20">
        <f>Model!$W$29*((drdp!D266+drdp!M266)*'DBH-OI'!$B266+(drdp!G266+drdp!P266)*'DBH-OI'!$C266+(drdp!J266+drdp!S266)*'DBH-OI'!$D266)</f>
        <v>0</v>
      </c>
      <c r="H266" s="18">
        <f>Model!$W$29*((drdp!B266)*'DBH-OI'!$B266+(drdp!E266)*'DBH-OI'!$C266+(drdp!H266)*'DBH-OI'!$D266)</f>
        <v>0</v>
      </c>
      <c r="I266" s="18">
        <f>Model!$W$29*((drdp!C266)*'DBH-OI'!$B266+(drdp!F266)*'DBH-OI'!$C266+(drdp!I266)*'DBH-OI'!$D266)</f>
        <v>0</v>
      </c>
      <c r="J266" s="18">
        <f>Model!$W$29*((drdp!D266)*'DBH-OI'!$B266+(drdp!G266)*'DBH-OI'!$C266+(drdp!J266)*'DBH-OI'!$D266)</f>
        <v>0</v>
      </c>
      <c r="K266" s="21">
        <f>SUM(E$3:E265)+H266</f>
        <v>0.10848374611836017</v>
      </c>
      <c r="L266" s="21">
        <f>SUM(F$3:F265)+I266</f>
        <v>0.76429087937708162</v>
      </c>
      <c r="M266" s="21">
        <f>SUM(G$3:G265)+J266</f>
        <v>0</v>
      </c>
      <c r="N266" s="21"/>
      <c r="O266" s="21"/>
      <c r="P266" s="21"/>
      <c r="Q266" s="19">
        <f t="shared" si="21"/>
        <v>1.1768723171872827E-2</v>
      </c>
      <c r="R266" s="19">
        <f t="shared" si="21"/>
        <v>0.58414054829899276</v>
      </c>
      <c r="S266" s="19">
        <f t="shared" si="21"/>
        <v>0</v>
      </c>
      <c r="T266" s="19">
        <f t="shared" si="23"/>
        <v>8.2913137718921559E-2</v>
      </c>
      <c r="U266" s="19">
        <f t="shared" si="24"/>
        <v>0</v>
      </c>
      <c r="V266" s="19">
        <f t="shared" si="25"/>
        <v>0</v>
      </c>
    </row>
    <row r="267" spans="1:23" x14ac:dyDescent="0.25">
      <c r="A267" s="26">
        <f>Wellpath!E267</f>
        <v>0</v>
      </c>
      <c r="B267" s="22">
        <v>0</v>
      </c>
      <c r="C267" s="22">
        <v>0</v>
      </c>
      <c r="D267" s="22">
        <f t="shared" si="22"/>
        <v>4.7931219674804699E-5</v>
      </c>
      <c r="E267" s="20">
        <f>Model!$W$29*((drdp!B267+drdp!K267)*'DBH-OI'!$B267+(drdp!E267+drdp!N267)*'DBH-OI'!$C267+(drdp!H267+drdp!Q267)*'DBH-OI'!$D267)</f>
        <v>0</v>
      </c>
      <c r="F267" s="20">
        <f>Model!$W$29*((drdp!C267+drdp!L267)*'DBH-OI'!$B267+(drdp!F267+drdp!O267)*'DBH-OI'!$C267+(drdp!I267+drdp!R267)*'DBH-OI'!$D267)</f>
        <v>0</v>
      </c>
      <c r="G267" s="20">
        <f>Model!$W$29*((drdp!D267+drdp!M267)*'DBH-OI'!$B267+(drdp!G267+drdp!P267)*'DBH-OI'!$C267+(drdp!J267+drdp!S267)*'DBH-OI'!$D267)</f>
        <v>0</v>
      </c>
      <c r="H267" s="18">
        <f>Model!$W$29*((drdp!B267)*'DBH-OI'!$B267+(drdp!E267)*'DBH-OI'!$C267+(drdp!H267)*'DBH-OI'!$D267)</f>
        <v>0</v>
      </c>
      <c r="I267" s="18">
        <f>Model!$W$29*((drdp!C267)*'DBH-OI'!$B267+(drdp!F267)*'DBH-OI'!$C267+(drdp!I267)*'DBH-OI'!$D267)</f>
        <v>0</v>
      </c>
      <c r="J267" s="18">
        <f>Model!$W$29*((drdp!D267)*'DBH-OI'!$B267+(drdp!G267)*'DBH-OI'!$C267+(drdp!J267)*'DBH-OI'!$D267)</f>
        <v>0</v>
      </c>
      <c r="K267" s="21">
        <f>SUM(E$3:E266)+H267</f>
        <v>0.10848374611836017</v>
      </c>
      <c r="L267" s="21">
        <f>SUM(F$3:F266)+I267</f>
        <v>0.76429087937708162</v>
      </c>
      <c r="M267" s="21">
        <f>SUM(G$3:G266)+J267</f>
        <v>0</v>
      </c>
      <c r="N267" s="21"/>
      <c r="O267" s="21"/>
      <c r="P267" s="21"/>
      <c r="Q267" s="19">
        <f t="shared" si="21"/>
        <v>1.1768723171872827E-2</v>
      </c>
      <c r="R267" s="19">
        <f t="shared" si="21"/>
        <v>0.58414054829899276</v>
      </c>
      <c r="S267" s="19">
        <f t="shared" si="21"/>
        <v>0</v>
      </c>
      <c r="T267" s="19">
        <f t="shared" si="23"/>
        <v>8.2913137718921559E-2</v>
      </c>
      <c r="U267" s="19">
        <f t="shared" si="24"/>
        <v>0</v>
      </c>
      <c r="V267" s="19">
        <f t="shared" si="25"/>
        <v>0</v>
      </c>
    </row>
    <row r="268" spans="1:23" x14ac:dyDescent="0.25">
      <c r="A268" s="26">
        <f>Wellpath!E268</f>
        <v>0</v>
      </c>
      <c r="B268" s="22">
        <v>0</v>
      </c>
      <c r="C268" s="22">
        <v>0</v>
      </c>
      <c r="D268" s="22">
        <f t="shared" si="22"/>
        <v>4.7931219674804699E-5</v>
      </c>
      <c r="E268" s="20">
        <f>Model!$W$29*((drdp!B268+drdp!K268)*'DBH-OI'!$B268+(drdp!E268+drdp!N268)*'DBH-OI'!$C268+(drdp!H268+drdp!Q268)*'DBH-OI'!$D268)</f>
        <v>0</v>
      </c>
      <c r="F268" s="20">
        <f>Model!$W$29*((drdp!C268+drdp!L268)*'DBH-OI'!$B268+(drdp!F268+drdp!O268)*'DBH-OI'!$C268+(drdp!I268+drdp!R268)*'DBH-OI'!$D268)</f>
        <v>0</v>
      </c>
      <c r="G268" s="20">
        <f>Model!$W$29*((drdp!D268+drdp!M268)*'DBH-OI'!$B268+(drdp!G268+drdp!P268)*'DBH-OI'!$C268+(drdp!J268+drdp!S268)*'DBH-OI'!$D268)</f>
        <v>0</v>
      </c>
      <c r="H268" s="18">
        <f>Model!$W$29*((drdp!B268)*'DBH-OI'!$B268+(drdp!E268)*'DBH-OI'!$C268+(drdp!H268)*'DBH-OI'!$D268)</f>
        <v>0</v>
      </c>
      <c r="I268" s="18">
        <f>Model!$W$29*((drdp!C268)*'DBH-OI'!$B268+(drdp!F268)*'DBH-OI'!$C268+(drdp!I268)*'DBH-OI'!$D268)</f>
        <v>0</v>
      </c>
      <c r="J268" s="18">
        <f>Model!$W$29*((drdp!D268)*'DBH-OI'!$B268+(drdp!G268)*'DBH-OI'!$C268+(drdp!J268)*'DBH-OI'!$D268)</f>
        <v>0</v>
      </c>
      <c r="K268" s="21">
        <f>SUM(E$3:E267)+H268</f>
        <v>0.10848374611836017</v>
      </c>
      <c r="L268" s="21">
        <f>SUM(F$3:F267)+I268</f>
        <v>0.76429087937708162</v>
      </c>
      <c r="M268" s="21">
        <f>SUM(G$3:G267)+J268</f>
        <v>0</v>
      </c>
      <c r="N268" s="21"/>
      <c r="O268" s="21"/>
      <c r="P268" s="21"/>
      <c r="Q268" s="19">
        <f t="shared" si="21"/>
        <v>1.1768723171872827E-2</v>
      </c>
      <c r="R268" s="19">
        <f t="shared" si="21"/>
        <v>0.58414054829899276</v>
      </c>
      <c r="S268" s="19">
        <f t="shared" si="21"/>
        <v>0</v>
      </c>
      <c r="T268" s="19">
        <f t="shared" si="23"/>
        <v>8.2913137718921559E-2</v>
      </c>
      <c r="U268" s="19">
        <f t="shared" si="24"/>
        <v>0</v>
      </c>
      <c r="V268" s="19">
        <f t="shared" si="25"/>
        <v>0</v>
      </c>
    </row>
    <row r="269" spans="1:23" x14ac:dyDescent="0.25">
      <c r="A269" s="26">
        <f>Wellpath!E269</f>
        <v>0</v>
      </c>
      <c r="B269" s="22">
        <v>0</v>
      </c>
      <c r="C269" s="22">
        <v>0</v>
      </c>
      <c r="D269" s="22">
        <f t="shared" si="22"/>
        <v>4.7931219674804699E-5</v>
      </c>
      <c r="E269" s="20">
        <f>Model!$W$29*((drdp!B269+drdp!K269)*'DBH-OI'!$B269+(drdp!E269+drdp!N269)*'DBH-OI'!$C269+(drdp!H269+drdp!Q269)*'DBH-OI'!$D269)</f>
        <v>0</v>
      </c>
      <c r="F269" s="20">
        <f>Model!$W$29*((drdp!C269+drdp!L269)*'DBH-OI'!$B269+(drdp!F269+drdp!O269)*'DBH-OI'!$C269+(drdp!I269+drdp!R269)*'DBH-OI'!$D269)</f>
        <v>0</v>
      </c>
      <c r="G269" s="20">
        <f>Model!$W$29*((drdp!D269+drdp!M269)*'DBH-OI'!$B269+(drdp!G269+drdp!P269)*'DBH-OI'!$C269+(drdp!J269+drdp!S269)*'DBH-OI'!$D269)</f>
        <v>0</v>
      </c>
      <c r="H269" s="18">
        <f>Model!$W$29*((drdp!B269)*'DBH-OI'!$B269+(drdp!E269)*'DBH-OI'!$C269+(drdp!H269)*'DBH-OI'!$D269)</f>
        <v>0</v>
      </c>
      <c r="I269" s="18">
        <f>Model!$W$29*((drdp!C269)*'DBH-OI'!$B269+(drdp!F269)*'DBH-OI'!$C269+(drdp!I269)*'DBH-OI'!$D269)</f>
        <v>0</v>
      </c>
      <c r="J269" s="18">
        <f>Model!$W$29*((drdp!D269)*'DBH-OI'!$B269+(drdp!G269)*'DBH-OI'!$C269+(drdp!J269)*'DBH-OI'!$D269)</f>
        <v>0</v>
      </c>
      <c r="K269" s="21">
        <f>SUM(E$3:E268)+H269</f>
        <v>0.10848374611836017</v>
      </c>
      <c r="L269" s="21">
        <f>SUM(F$3:F268)+I269</f>
        <v>0.76429087937708162</v>
      </c>
      <c r="M269" s="21">
        <f>SUM(G$3:G268)+J269</f>
        <v>0</v>
      </c>
      <c r="N269" s="21"/>
      <c r="O269" s="21"/>
      <c r="P269" s="21"/>
      <c r="Q269" s="19">
        <f t="shared" si="21"/>
        <v>1.1768723171872827E-2</v>
      </c>
      <c r="R269" s="19">
        <f t="shared" si="21"/>
        <v>0.58414054829899276</v>
      </c>
      <c r="S269" s="19">
        <f t="shared" si="21"/>
        <v>0</v>
      </c>
      <c r="T269" s="19">
        <f t="shared" si="23"/>
        <v>8.2913137718921559E-2</v>
      </c>
      <c r="U269" s="19">
        <f t="shared" si="24"/>
        <v>0</v>
      </c>
      <c r="V269" s="19">
        <f t="shared" si="25"/>
        <v>0</v>
      </c>
    </row>
    <row r="270" spans="1:23" x14ac:dyDescent="0.25">
      <c r="A270" s="26">
        <f>Wellpath!E270</f>
        <v>0</v>
      </c>
      <c r="B270" s="22">
        <v>0</v>
      </c>
      <c r="C270" s="22">
        <v>0</v>
      </c>
      <c r="D270" s="22">
        <f t="shared" si="22"/>
        <v>4.7931219674804699E-5</v>
      </c>
      <c r="E270" s="20">
        <f>Model!$W$29*((drdp!B270+drdp!K270)*'DBH-OI'!$B270+(drdp!E270+drdp!N270)*'DBH-OI'!$C270+(drdp!H270+drdp!Q270)*'DBH-OI'!$D270)</f>
        <v>0</v>
      </c>
      <c r="F270" s="20">
        <f>Model!$W$29*((drdp!C270+drdp!L270)*'DBH-OI'!$B270+(drdp!F270+drdp!O270)*'DBH-OI'!$C270+(drdp!I270+drdp!R270)*'DBH-OI'!$D270)</f>
        <v>0</v>
      </c>
      <c r="G270" s="20">
        <f>Model!$W$29*((drdp!D270+drdp!M270)*'DBH-OI'!$B270+(drdp!G270+drdp!P270)*'DBH-OI'!$C270+(drdp!J270+drdp!S270)*'DBH-OI'!$D270)</f>
        <v>0</v>
      </c>
      <c r="H270" s="18">
        <f>Model!$W$29*((drdp!B270)*'DBH-OI'!$B270+(drdp!E270)*'DBH-OI'!$C270+(drdp!H270)*'DBH-OI'!$D270)</f>
        <v>0</v>
      </c>
      <c r="I270" s="18">
        <f>Model!$W$29*((drdp!C270)*'DBH-OI'!$B270+(drdp!F270)*'DBH-OI'!$C270+(drdp!I270)*'DBH-OI'!$D270)</f>
        <v>0</v>
      </c>
      <c r="J270" s="18">
        <f>Model!$W$29*((drdp!D270)*'DBH-OI'!$B270+(drdp!G270)*'DBH-OI'!$C270+(drdp!J270)*'DBH-OI'!$D270)</f>
        <v>0</v>
      </c>
      <c r="K270" s="21">
        <f>SUM(E$3:E269)+H270</f>
        <v>0.10848374611836017</v>
      </c>
      <c r="L270" s="21">
        <f>SUM(F$3:F269)+I270</f>
        <v>0.76429087937708162</v>
      </c>
      <c r="M270" s="21">
        <f>SUM(G$3:G269)+J270</f>
        <v>0</v>
      </c>
      <c r="N270" s="21"/>
      <c r="O270" s="21"/>
      <c r="P270" s="21"/>
      <c r="Q270" s="19">
        <f t="shared" si="21"/>
        <v>1.1768723171872827E-2</v>
      </c>
      <c r="R270" s="19">
        <f t="shared" si="21"/>
        <v>0.58414054829899276</v>
      </c>
      <c r="S270" s="19">
        <f t="shared" si="21"/>
        <v>0</v>
      </c>
      <c r="T270" s="19">
        <f t="shared" si="23"/>
        <v>8.2913137718921559E-2</v>
      </c>
      <c r="U270" s="19">
        <f t="shared" si="24"/>
        <v>0</v>
      </c>
      <c r="V270" s="19">
        <f t="shared" si="25"/>
        <v>0</v>
      </c>
      <c r="W270" s="10" t="s">
        <v>62</v>
      </c>
    </row>
    <row r="271" spans="1:23" x14ac:dyDescent="0.25">
      <c r="A271" s="26">
        <f>Wellpath!E271</f>
        <v>0</v>
      </c>
      <c r="B271" s="22">
        <v>0</v>
      </c>
      <c r="C271" s="22">
        <v>0</v>
      </c>
      <c r="D271" s="22">
        <f t="shared" si="22"/>
        <v>4.7931219674804699E-5</v>
      </c>
      <c r="E271" s="20">
        <f>Model!$W$29*((drdp!B271+drdp!K271)*'DBH-OI'!$B271+(drdp!E271+drdp!N271)*'DBH-OI'!$C271+(drdp!H271+drdp!Q271)*'DBH-OI'!$D271)</f>
        <v>0</v>
      </c>
      <c r="F271" s="20">
        <f>Model!$W$29*((drdp!C271+drdp!L271)*'DBH-OI'!$B271+(drdp!F271+drdp!O271)*'DBH-OI'!$C271+(drdp!I271+drdp!R271)*'DBH-OI'!$D271)</f>
        <v>0</v>
      </c>
      <c r="G271" s="20">
        <f>Model!$W$29*((drdp!D271+drdp!M271)*'DBH-OI'!$B271+(drdp!G271+drdp!P271)*'DBH-OI'!$C271+(drdp!J271+drdp!S271)*'DBH-OI'!$D271)</f>
        <v>0</v>
      </c>
      <c r="H271" s="18">
        <f>Model!$W$29*((drdp!B271)*'DBH-OI'!$B271+(drdp!E271)*'DBH-OI'!$C271+(drdp!H271)*'DBH-OI'!$D271)</f>
        <v>0</v>
      </c>
      <c r="I271" s="18">
        <f>Model!$W$29*((drdp!C271)*'DBH-OI'!$B271+(drdp!F271)*'DBH-OI'!$C271+(drdp!I271)*'DBH-OI'!$D271)</f>
        <v>0</v>
      </c>
      <c r="J271" s="18">
        <f>Model!$W$29*((drdp!D271)*'DBH-OI'!$B271+(drdp!G271)*'DBH-OI'!$C271+(drdp!J271)*'DBH-OI'!$D271)</f>
        <v>0</v>
      </c>
      <c r="K271" s="21">
        <f>SUM(E$3:E270)+H271</f>
        <v>0.10848374611836017</v>
      </c>
      <c r="L271" s="21">
        <f>SUM(F$3:F270)+I271</f>
        <v>0.76429087937708162</v>
      </c>
      <c r="M271" s="21">
        <f>SUM(G$3:G270)+J271</f>
        <v>0</v>
      </c>
      <c r="N271" s="21"/>
      <c r="O271" s="21"/>
      <c r="P271" s="21"/>
      <c r="Q271" s="19">
        <f t="shared" si="21"/>
        <v>1.1768723171872827E-2</v>
      </c>
      <c r="R271" s="19">
        <f t="shared" si="21"/>
        <v>0.58414054829899276</v>
      </c>
      <c r="S271" s="19">
        <f t="shared" si="21"/>
        <v>0</v>
      </c>
      <c r="T271" s="19">
        <f t="shared" si="23"/>
        <v>8.2913137718921559E-2</v>
      </c>
      <c r="U271" s="19">
        <f t="shared" si="24"/>
        <v>0</v>
      </c>
      <c r="V271" s="19">
        <f t="shared" si="25"/>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13AC1-35FD-45C3-935C-3C0543E42C32}">
  <sheetPr>
    <tabColor theme="8" tint="0.59999389629810485"/>
  </sheetPr>
  <dimension ref="A1:Z271"/>
  <sheetViews>
    <sheetView workbookViewId="0">
      <pane ySplit="2" topLeftCell="A211" activePane="bottomLeft" state="frozen"/>
      <selection activeCell="H219" sqref="H219"/>
      <selection pane="bottomLeft" activeCell="N215" sqref="N215"/>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6" s="25" customFormat="1" x14ac:dyDescent="0.25">
      <c r="A2" s="14" t="s">
        <v>37</v>
      </c>
      <c r="B2" s="96" t="s">
        <v>46</v>
      </c>
      <c r="C2" s="96" t="s">
        <v>44</v>
      </c>
      <c r="D2" s="96" t="s">
        <v>45</v>
      </c>
      <c r="E2" s="97" t="s">
        <v>38</v>
      </c>
      <c r="F2" s="97" t="s">
        <v>39</v>
      </c>
      <c r="G2" s="97" t="s">
        <v>40</v>
      </c>
      <c r="H2" s="98" t="s">
        <v>38</v>
      </c>
      <c r="I2" s="98" t="s">
        <v>39</v>
      </c>
      <c r="J2" s="98" t="s">
        <v>40</v>
      </c>
      <c r="K2" s="99" t="s">
        <v>38</v>
      </c>
      <c r="L2" s="99" t="s">
        <v>39</v>
      </c>
      <c r="M2" s="99" t="s">
        <v>40</v>
      </c>
      <c r="N2" s="116"/>
      <c r="O2" s="116"/>
      <c r="P2" s="116"/>
      <c r="Q2" s="100" t="s">
        <v>50</v>
      </c>
      <c r="R2" s="100" t="s">
        <v>51</v>
      </c>
      <c r="S2" s="100" t="s">
        <v>52</v>
      </c>
      <c r="T2" s="100" t="s">
        <v>53</v>
      </c>
      <c r="U2" s="100" t="s">
        <v>54</v>
      </c>
      <c r="V2" s="100" t="s">
        <v>55</v>
      </c>
    </row>
    <row r="3" spans="1:26" x14ac:dyDescent="0.25">
      <c r="A3" s="26">
        <f>Wellpath!E3</f>
        <v>0</v>
      </c>
      <c r="B3" s="22">
        <v>0</v>
      </c>
      <c r="C3" s="22">
        <v>0</v>
      </c>
      <c r="D3" s="22">
        <f t="shared" ref="D3:D66" si="0">1 / (Bfield * COS(Dip))</f>
        <v>4.7931219674804699E-5</v>
      </c>
      <c r="E3" s="20">
        <f>Model!$W$28*((drdp!B3+drdp!K3)*'DBH-OH'!$B3+(drdp!E3+drdp!N3)*'DBH-OH'!$C3+(drdp!H3+drdp!Q3)*'DBH-OH'!$D3)</f>
        <v>0</v>
      </c>
      <c r="F3" s="20">
        <f>Model!$W$28*((drdp!C3+drdp!L3)*'DBH-OH'!$B3+(drdp!F3+drdp!O3)*'DBH-OH'!$C3+(drdp!I3+drdp!R3)*'DBH-OH'!$D3)</f>
        <v>0</v>
      </c>
      <c r="G3" s="20">
        <f>Model!$W$28*((drdp!D3+drdp!M3)*'DBH-OH'!$B3+(drdp!G3+drdp!P3)*'DBH-OH'!$C3+(drdp!J3+drdp!S3)*'DBH-OH'!$D3)</f>
        <v>0</v>
      </c>
      <c r="H3" s="18">
        <f>Model!$W$28*((drdp!B3)*'DBH-OH'!$B3+(drdp!E3)*'DBH-OH'!$C3+(drdp!H3)*'DBH-OH'!$D3)</f>
        <v>0</v>
      </c>
      <c r="I3" s="18">
        <f>Model!$W$28*((drdp!C3)*'DBH-OH'!$B3+(drdp!F3)*'DBH-OH'!$C3+(drdp!I3)*'DBH-OH'!$D3)</f>
        <v>0</v>
      </c>
      <c r="J3" s="18">
        <f>Model!$W$28*((drdp!D3)*'DBH-OH'!$B3+(drdp!G3)*'DBH-OH'!$C3+(drdp!J3)*'DBH-OH'!$D3)</f>
        <v>0</v>
      </c>
      <c r="K3" s="21">
        <f>SUM(E2:E$3)+H3</f>
        <v>0</v>
      </c>
      <c r="L3" s="21">
        <f>SUM(F2:F$3)+I3</f>
        <v>0</v>
      </c>
      <c r="M3" s="21">
        <f>SUM(G2:G$3)+J3</f>
        <v>0</v>
      </c>
      <c r="N3" s="21"/>
      <c r="O3" s="21"/>
      <c r="P3" s="21"/>
      <c r="Q3" s="19">
        <f>K3^2</f>
        <v>0</v>
      </c>
      <c r="R3" s="19">
        <f t="shared" ref="R3:S18" si="1">L3^2</f>
        <v>0</v>
      </c>
      <c r="S3" s="19">
        <f t="shared" si="1"/>
        <v>0</v>
      </c>
      <c r="T3" s="19">
        <f>K3*L3</f>
        <v>0</v>
      </c>
      <c r="U3" s="19">
        <f>K3*M3</f>
        <v>0</v>
      </c>
      <c r="V3" s="19">
        <f>L3*M3</f>
        <v>0</v>
      </c>
      <c r="Y3" s="10" t="s">
        <v>64</v>
      </c>
      <c r="Z3" s="10" t="s">
        <v>42</v>
      </c>
    </row>
    <row r="4" spans="1:26" x14ac:dyDescent="0.25">
      <c r="A4" s="26">
        <f>Wellpath!E4</f>
        <v>30</v>
      </c>
      <c r="B4" s="22">
        <v>0</v>
      </c>
      <c r="C4" s="22">
        <v>0</v>
      </c>
      <c r="D4" s="22">
        <f t="shared" si="0"/>
        <v>4.7931219674804699E-5</v>
      </c>
      <c r="E4" s="20">
        <f>Model!$W$28*((drdp!B4+drdp!K4)*'DBH-OH'!$B4+(drdp!E4+drdp!N4)*'DBH-OH'!$C4+(drdp!H4+drdp!Q4)*'DBH-OH'!$D4)</f>
        <v>0</v>
      </c>
      <c r="F4" s="20">
        <f>Model!$W$28*((drdp!C4+drdp!L4)*'DBH-OH'!$B4+(drdp!F4+drdp!O4)*'DBH-OH'!$C4+(drdp!I4+drdp!R4)*'DBH-OH'!$D4)</f>
        <v>0</v>
      </c>
      <c r="G4" s="20">
        <f>Model!$W$28*((drdp!D4+drdp!M4)*'DBH-OH'!$B4+(drdp!G4+drdp!P4)*'DBH-OH'!$C4+(drdp!J4+drdp!S4)*'DBH-OH'!$D4)</f>
        <v>0</v>
      </c>
      <c r="H4" s="18">
        <f>Model!$W$28*((drdp!B4)*'DBH-OH'!$B4+(drdp!E4)*'DBH-OH'!$C4+(drdp!H4)*'DBH-OH'!$D4)</f>
        <v>0</v>
      </c>
      <c r="I4" s="18">
        <f>Model!$W$28*((drdp!C4)*'DBH-OH'!$B4+(drdp!F4)*'DBH-OH'!$C4+(drdp!I4)*'DBH-OH'!$D4)</f>
        <v>0</v>
      </c>
      <c r="J4" s="18">
        <f>Model!$W$28*((drdp!D4)*'DBH-OH'!$B4+(drdp!G4)*'DBH-OH'!$C4+(drdp!J4)*'DBH-OH'!$D4)</f>
        <v>0</v>
      </c>
      <c r="K4" s="21">
        <f>SUM(E$3:E3)+H4</f>
        <v>0</v>
      </c>
      <c r="L4" s="21">
        <f>SUM(F$3:F3)+I4</f>
        <v>0</v>
      </c>
      <c r="M4" s="21">
        <f>SUM(G$3:G3)+J4</f>
        <v>0</v>
      </c>
      <c r="N4" s="21"/>
      <c r="O4" s="21"/>
      <c r="P4" s="21"/>
      <c r="Q4" s="19">
        <f t="shared" ref="Q4:S67" si="2">K4^2</f>
        <v>0</v>
      </c>
      <c r="R4" s="19">
        <f t="shared" si="1"/>
        <v>0</v>
      </c>
      <c r="S4" s="19">
        <f t="shared" si="1"/>
        <v>0</v>
      </c>
      <c r="T4" s="19">
        <f t="shared" ref="T4:T67" si="3">K4*L4</f>
        <v>0</v>
      </c>
      <c r="U4" s="19">
        <f t="shared" ref="U4:U67" si="4">K4*M4</f>
        <v>0</v>
      </c>
      <c r="V4" s="19">
        <f t="shared" ref="V4:V67" si="5">L4*M4</f>
        <v>0</v>
      </c>
      <c r="Y4" s="10" t="s">
        <v>28</v>
      </c>
      <c r="Z4" s="10" t="s">
        <v>68</v>
      </c>
    </row>
    <row r="5" spans="1:26" x14ac:dyDescent="0.25">
      <c r="A5" s="26">
        <f>Wellpath!E5</f>
        <v>60</v>
      </c>
      <c r="B5" s="22">
        <v>0</v>
      </c>
      <c r="C5" s="22">
        <v>0</v>
      </c>
      <c r="D5" s="22">
        <f t="shared" si="0"/>
        <v>4.7931219674804699E-5</v>
      </c>
      <c r="E5" s="20">
        <v>0</v>
      </c>
      <c r="F5" s="20">
        <v>0</v>
      </c>
      <c r="G5" s="20">
        <v>0</v>
      </c>
      <c r="H5" s="18">
        <v>0</v>
      </c>
      <c r="I5" s="18">
        <v>0</v>
      </c>
      <c r="J5" s="18">
        <v>0</v>
      </c>
      <c r="K5" s="21">
        <v>0</v>
      </c>
      <c r="L5" s="21">
        <f>I5</f>
        <v>0</v>
      </c>
      <c r="M5" s="21">
        <f>J5</f>
        <v>0</v>
      </c>
      <c r="N5" s="21"/>
      <c r="O5" s="21"/>
      <c r="P5" s="21"/>
      <c r="Q5" s="19">
        <f t="shared" si="2"/>
        <v>0</v>
      </c>
      <c r="R5" s="19">
        <f t="shared" si="1"/>
        <v>0</v>
      </c>
      <c r="S5" s="19">
        <f t="shared" si="1"/>
        <v>0</v>
      </c>
      <c r="T5" s="19">
        <f t="shared" si="3"/>
        <v>0</v>
      </c>
      <c r="U5" s="19">
        <f t="shared" si="4"/>
        <v>0</v>
      </c>
      <c r="V5" s="19">
        <f t="shared" si="5"/>
        <v>0</v>
      </c>
    </row>
    <row r="6" spans="1:26" x14ac:dyDescent="0.25">
      <c r="A6" s="26">
        <f>Wellpath!E6</f>
        <v>90</v>
      </c>
      <c r="B6" s="22">
        <v>0</v>
      </c>
      <c r="C6" s="22">
        <v>0</v>
      </c>
      <c r="D6" s="22">
        <f t="shared" si="0"/>
        <v>4.7931219674804699E-5</v>
      </c>
      <c r="E6" s="20">
        <f>Model!$W$28*((drdp!B6+drdp!K6)*'DBH-OH'!$B6+(drdp!E6+drdp!N6)*'DBH-OH'!$C6+(drdp!H6+drdp!Q6)*'DBH-OH'!$D6)</f>
        <v>0</v>
      </c>
      <c r="F6" s="20">
        <f>Model!$W$28*((drdp!C6+drdp!L6)*'DBH-OH'!$B6+(drdp!F6+drdp!O6)*'DBH-OH'!$C6+(drdp!I6+drdp!R6)*'DBH-OH'!$D6)</f>
        <v>0</v>
      </c>
      <c r="G6" s="20">
        <f>Model!$W$28*((drdp!D6+drdp!M6)*'DBH-OH'!$B6+(drdp!G6+drdp!P6)*'DBH-OH'!$C6+(drdp!J6+drdp!S6)*'DBH-OH'!$D6)</f>
        <v>0</v>
      </c>
      <c r="H6" s="18">
        <f>Model!$W$28*((drdp!B6)*'DBH-OH'!$B6+(drdp!E6)*'DBH-OH'!$C6+(drdp!H6)*'DBH-OH'!$D6)</f>
        <v>0</v>
      </c>
      <c r="I6" s="18">
        <f>Model!$W$28*((drdp!C6)*'DBH-OH'!$B6+(drdp!F6)*'DBH-OH'!$C6+(drdp!I6)*'DBH-OH'!$D6)</f>
        <v>0</v>
      </c>
      <c r="J6" s="18">
        <f>Model!$W$28*((drdp!D6)*'DBH-OH'!$B6+(drdp!G6)*'DBH-OH'!$C6+(drdp!J6)*'DBH-OH'!$D6)</f>
        <v>0</v>
      </c>
      <c r="K6" s="21">
        <f>SUM(E$3:E5)+H6</f>
        <v>0</v>
      </c>
      <c r="L6" s="21">
        <f>SUM(F$3:F5)+I6</f>
        <v>0</v>
      </c>
      <c r="M6" s="21">
        <f>SUM(G$3:G5)+J6</f>
        <v>0</v>
      </c>
      <c r="N6" s="21"/>
      <c r="O6" s="21"/>
      <c r="P6" s="21"/>
      <c r="Q6" s="19">
        <f t="shared" si="2"/>
        <v>0</v>
      </c>
      <c r="R6" s="19">
        <f t="shared" si="1"/>
        <v>0</v>
      </c>
      <c r="S6" s="19">
        <f t="shared" si="1"/>
        <v>0</v>
      </c>
      <c r="T6" s="19">
        <f t="shared" si="3"/>
        <v>0</v>
      </c>
      <c r="U6" s="19">
        <f t="shared" si="4"/>
        <v>0</v>
      </c>
      <c r="V6" s="19">
        <f t="shared" si="5"/>
        <v>0</v>
      </c>
    </row>
    <row r="7" spans="1:26" x14ac:dyDescent="0.25">
      <c r="A7" s="26">
        <f>Wellpath!E7</f>
        <v>120</v>
      </c>
      <c r="B7" s="22">
        <v>0</v>
      </c>
      <c r="C7" s="22">
        <v>0</v>
      </c>
      <c r="D7" s="22">
        <f t="shared" si="0"/>
        <v>4.7931219674804699E-5</v>
      </c>
      <c r="E7" s="20">
        <f>Model!$W$28*((drdp!B7+drdp!K7)*'DBH-OH'!$B7+(drdp!E7+drdp!N7)*'DBH-OH'!$C7+(drdp!H7+drdp!Q7)*'DBH-OH'!$D7)</f>
        <v>0</v>
      </c>
      <c r="F7" s="20">
        <f>Model!$W$28*((drdp!C7+drdp!L7)*'DBH-OH'!$B7+(drdp!F7+drdp!O7)*'DBH-OH'!$C7+(drdp!I7+drdp!R7)*'DBH-OH'!$D7)</f>
        <v>0</v>
      </c>
      <c r="G7" s="20">
        <f>Model!$W$28*((drdp!D7+drdp!M7)*'DBH-OH'!$B7+(drdp!G7+drdp!P7)*'DBH-OH'!$C7+(drdp!J7+drdp!S7)*'DBH-OH'!$D7)</f>
        <v>0</v>
      </c>
      <c r="H7" s="18">
        <f>Model!$W$28*((drdp!B7)*'DBH-OH'!$B7+(drdp!E7)*'DBH-OH'!$C7+(drdp!H7)*'DBH-OH'!$D7)</f>
        <v>0</v>
      </c>
      <c r="I7" s="18">
        <f>Model!$W$28*((drdp!C7)*'DBH-OH'!$B7+(drdp!F7)*'DBH-OH'!$C7+(drdp!I7)*'DBH-OH'!$D7)</f>
        <v>0</v>
      </c>
      <c r="J7" s="18">
        <f>Model!$W$28*((drdp!D7)*'DBH-OH'!$B7+(drdp!G7)*'DBH-OH'!$C7+(drdp!J7)*'DBH-OH'!$D7)</f>
        <v>0</v>
      </c>
      <c r="K7" s="21">
        <f>SUM(E$3:E6)+H7</f>
        <v>0</v>
      </c>
      <c r="L7" s="21">
        <f>SUM(F$3:F6)+I7</f>
        <v>0</v>
      </c>
      <c r="M7" s="21">
        <f>SUM(G$3:G6)+J7</f>
        <v>0</v>
      </c>
      <c r="N7" s="21"/>
      <c r="O7" s="21"/>
      <c r="P7" s="21"/>
      <c r="Q7" s="19">
        <f t="shared" si="2"/>
        <v>0</v>
      </c>
      <c r="R7" s="19">
        <f t="shared" si="1"/>
        <v>0</v>
      </c>
      <c r="S7" s="19">
        <f t="shared" si="1"/>
        <v>0</v>
      </c>
      <c r="T7" s="19">
        <f t="shared" si="3"/>
        <v>0</v>
      </c>
      <c r="U7" s="19">
        <f t="shared" si="4"/>
        <v>0</v>
      </c>
      <c r="V7" s="19">
        <f t="shared" si="5"/>
        <v>0</v>
      </c>
    </row>
    <row r="8" spans="1:26" x14ac:dyDescent="0.25">
      <c r="A8" s="26">
        <f>Wellpath!E8</f>
        <v>150</v>
      </c>
      <c r="B8" s="22">
        <v>0</v>
      </c>
      <c r="C8" s="22">
        <v>0</v>
      </c>
      <c r="D8" s="22">
        <f t="shared" si="0"/>
        <v>4.7931219674804699E-5</v>
      </c>
      <c r="E8" s="20">
        <f>Model!$W$28*((drdp!B8+drdp!K8)*'DBH-OH'!$B8+(drdp!E8+drdp!N8)*'DBH-OH'!$C8+(drdp!H8+drdp!Q8)*'DBH-OH'!$D8)</f>
        <v>0</v>
      </c>
      <c r="F8" s="20">
        <f>Model!$W$28*((drdp!C8+drdp!L8)*'DBH-OH'!$B8+(drdp!F8+drdp!O8)*'DBH-OH'!$C8+(drdp!I8+drdp!R8)*'DBH-OH'!$D8)</f>
        <v>0</v>
      </c>
      <c r="G8" s="20">
        <f>Model!$W$28*((drdp!D8+drdp!M8)*'DBH-OH'!$B8+(drdp!G8+drdp!P8)*'DBH-OH'!$C8+(drdp!J8+drdp!S8)*'DBH-OH'!$D8)</f>
        <v>0</v>
      </c>
      <c r="H8" s="18">
        <f>Model!$W$28*((drdp!B8)*'DBH-OH'!$B8+(drdp!E8)*'DBH-OH'!$C8+(drdp!H8)*'DBH-OH'!$D8)</f>
        <v>0</v>
      </c>
      <c r="I8" s="18">
        <f>Model!$W$28*((drdp!C8)*'DBH-OH'!$B8+(drdp!F8)*'DBH-OH'!$C8+(drdp!I8)*'DBH-OH'!$D8)</f>
        <v>0</v>
      </c>
      <c r="J8" s="18">
        <f>Model!$W$28*((drdp!D8)*'DBH-OH'!$B8+(drdp!G8)*'DBH-OH'!$C8+(drdp!J8)*'DBH-OH'!$D8)</f>
        <v>0</v>
      </c>
      <c r="K8" s="21">
        <f>SUM(E$3:E7)+H8</f>
        <v>0</v>
      </c>
      <c r="L8" s="21">
        <f>SUM(F$3:F7)+I8</f>
        <v>0</v>
      </c>
      <c r="M8" s="21">
        <f>SUM(G$3:G7)+J8</f>
        <v>0</v>
      </c>
      <c r="N8" s="21"/>
      <c r="O8" s="21"/>
      <c r="P8" s="21"/>
      <c r="Q8" s="19">
        <f t="shared" si="2"/>
        <v>0</v>
      </c>
      <c r="R8" s="19">
        <f t="shared" si="1"/>
        <v>0</v>
      </c>
      <c r="S8" s="19">
        <f t="shared" si="1"/>
        <v>0</v>
      </c>
      <c r="T8" s="19">
        <f t="shared" si="3"/>
        <v>0</v>
      </c>
      <c r="U8" s="19">
        <f t="shared" si="4"/>
        <v>0</v>
      </c>
      <c r="V8" s="19">
        <f t="shared" si="5"/>
        <v>0</v>
      </c>
    </row>
    <row r="9" spans="1:26" x14ac:dyDescent="0.25">
      <c r="A9" s="26">
        <f>Wellpath!E9</f>
        <v>180</v>
      </c>
      <c r="B9" s="22">
        <v>0</v>
      </c>
      <c r="C9" s="22">
        <v>0</v>
      </c>
      <c r="D9" s="22">
        <f t="shared" si="0"/>
        <v>4.7931219674804699E-5</v>
      </c>
      <c r="E9" s="20">
        <f>Model!$W$28*((drdp!B9+drdp!K9)*'DBH-OH'!$B9+(drdp!E9+drdp!N9)*'DBH-OH'!$C9+(drdp!H9+drdp!Q9)*'DBH-OH'!$D9)</f>
        <v>0</v>
      </c>
      <c r="F9" s="20">
        <f>Model!$W$28*((drdp!C9+drdp!L9)*'DBH-OH'!$B9+(drdp!F9+drdp!O9)*'DBH-OH'!$C9+(drdp!I9+drdp!R9)*'DBH-OH'!$D9)</f>
        <v>0</v>
      </c>
      <c r="G9" s="20">
        <f>Model!$W$28*((drdp!D9+drdp!M9)*'DBH-OH'!$B9+(drdp!G9+drdp!P9)*'DBH-OH'!$C9+(drdp!J9+drdp!S9)*'DBH-OH'!$D9)</f>
        <v>0</v>
      </c>
      <c r="H9" s="18">
        <f>Model!$W$28*((drdp!B9)*'DBH-OH'!$B9+(drdp!E9)*'DBH-OH'!$C9+(drdp!H9)*'DBH-OH'!$D9)</f>
        <v>0</v>
      </c>
      <c r="I9" s="18">
        <f>Model!$W$28*((drdp!C9)*'DBH-OH'!$B9+(drdp!F9)*'DBH-OH'!$C9+(drdp!I9)*'DBH-OH'!$D9)</f>
        <v>0</v>
      </c>
      <c r="J9" s="18">
        <f>Model!$W$28*((drdp!D9)*'DBH-OH'!$B9+(drdp!G9)*'DBH-OH'!$C9+(drdp!J9)*'DBH-OH'!$D9)</f>
        <v>0</v>
      </c>
      <c r="K9" s="21">
        <f>SUM(E$3:E8)+H9</f>
        <v>0</v>
      </c>
      <c r="L9" s="21">
        <f>SUM(F$3:F8)+I9</f>
        <v>0</v>
      </c>
      <c r="M9" s="21">
        <f>SUM(G$3:G8)+J9</f>
        <v>0</v>
      </c>
      <c r="N9" s="21"/>
      <c r="O9" s="21"/>
      <c r="P9" s="21"/>
      <c r="Q9" s="19">
        <f t="shared" si="2"/>
        <v>0</v>
      </c>
      <c r="R9" s="19">
        <f t="shared" si="1"/>
        <v>0</v>
      </c>
      <c r="S9" s="19">
        <f t="shared" si="1"/>
        <v>0</v>
      </c>
      <c r="T9" s="19">
        <f t="shared" si="3"/>
        <v>0</v>
      </c>
      <c r="U9" s="19">
        <f t="shared" si="4"/>
        <v>0</v>
      </c>
      <c r="V9" s="19">
        <f t="shared" si="5"/>
        <v>0</v>
      </c>
    </row>
    <row r="10" spans="1:26" x14ac:dyDescent="0.25">
      <c r="A10" s="26">
        <f>Wellpath!E10</f>
        <v>210</v>
      </c>
      <c r="B10" s="22">
        <v>0</v>
      </c>
      <c r="C10" s="22">
        <v>0</v>
      </c>
      <c r="D10" s="22">
        <f t="shared" si="0"/>
        <v>4.7931219674804699E-5</v>
      </c>
      <c r="E10" s="20">
        <f>Model!$W$28*((drdp!B10+drdp!K10)*'DBH-OH'!$B10+(drdp!E10+drdp!N10)*'DBH-OH'!$C10+(drdp!H10+drdp!Q10)*'DBH-OH'!$D10)</f>
        <v>0</v>
      </c>
      <c r="F10" s="20">
        <f>Model!$W$28*((drdp!C10+drdp!L10)*'DBH-OH'!$B10+(drdp!F10+drdp!O10)*'DBH-OH'!$C10+(drdp!I10+drdp!R10)*'DBH-OH'!$D10)</f>
        <v>0</v>
      </c>
      <c r="G10" s="20">
        <f>Model!$W$28*((drdp!D10+drdp!M10)*'DBH-OH'!$B10+(drdp!G10+drdp!P10)*'DBH-OH'!$C10+(drdp!J10+drdp!S10)*'DBH-OH'!$D10)</f>
        <v>0</v>
      </c>
      <c r="H10" s="18">
        <f>Model!$W$28*((drdp!B10)*'DBH-OH'!$B10+(drdp!E10)*'DBH-OH'!$C10+(drdp!H10)*'DBH-OH'!$D10)</f>
        <v>0</v>
      </c>
      <c r="I10" s="18">
        <f>Model!$W$28*((drdp!C10)*'DBH-OH'!$B10+(drdp!F10)*'DBH-OH'!$C10+(drdp!I10)*'DBH-OH'!$D10)</f>
        <v>0</v>
      </c>
      <c r="J10" s="18">
        <f>Model!$W$28*((drdp!D10)*'DBH-OH'!$B10+(drdp!G10)*'DBH-OH'!$C10+(drdp!J10)*'DBH-OH'!$D10)</f>
        <v>0</v>
      </c>
      <c r="K10" s="21">
        <f>SUM(E$3:E9)+H10</f>
        <v>0</v>
      </c>
      <c r="L10" s="21">
        <f>SUM(F$3:F9)+I10</f>
        <v>0</v>
      </c>
      <c r="M10" s="21">
        <f>SUM(G$3:G9)+J10</f>
        <v>0</v>
      </c>
      <c r="N10" s="21"/>
      <c r="O10" s="21"/>
      <c r="P10" s="21"/>
      <c r="Q10" s="19">
        <f t="shared" si="2"/>
        <v>0</v>
      </c>
      <c r="R10" s="19">
        <f t="shared" si="1"/>
        <v>0</v>
      </c>
      <c r="S10" s="19">
        <f t="shared" si="1"/>
        <v>0</v>
      </c>
      <c r="T10" s="19">
        <f t="shared" si="3"/>
        <v>0</v>
      </c>
      <c r="U10" s="19">
        <f t="shared" si="4"/>
        <v>0</v>
      </c>
      <c r="V10" s="19">
        <f t="shared" si="5"/>
        <v>0</v>
      </c>
    </row>
    <row r="11" spans="1:26" x14ac:dyDescent="0.25">
      <c r="A11" s="26">
        <f>Wellpath!E11</f>
        <v>240</v>
      </c>
      <c r="B11" s="22">
        <v>0</v>
      </c>
      <c r="C11" s="22">
        <v>0</v>
      </c>
      <c r="D11" s="22">
        <f t="shared" si="0"/>
        <v>4.7931219674804699E-5</v>
      </c>
      <c r="E11" s="20">
        <f>Model!$W$28*((drdp!B11+drdp!K11)*'DBH-OH'!$B11+(drdp!E11+drdp!N11)*'DBH-OH'!$C11+(drdp!H11+drdp!Q11)*'DBH-OH'!$D11)</f>
        <v>0</v>
      </c>
      <c r="F11" s="20">
        <f>Model!$W$28*((drdp!C11+drdp!L11)*'DBH-OH'!$B11+(drdp!F11+drdp!O11)*'DBH-OH'!$C11+(drdp!I11+drdp!R11)*'DBH-OH'!$D11)</f>
        <v>0</v>
      </c>
      <c r="G11" s="20">
        <f>Model!$W$28*((drdp!D11+drdp!M11)*'DBH-OH'!$B11+(drdp!G11+drdp!P11)*'DBH-OH'!$C11+(drdp!J11+drdp!S11)*'DBH-OH'!$D11)</f>
        <v>0</v>
      </c>
      <c r="H11" s="18">
        <f>Model!$W$28*((drdp!B11)*'DBH-OH'!$B11+(drdp!E11)*'DBH-OH'!$C11+(drdp!H11)*'DBH-OH'!$D11)</f>
        <v>0</v>
      </c>
      <c r="I11" s="18">
        <f>Model!$W$28*((drdp!C11)*'DBH-OH'!$B11+(drdp!F11)*'DBH-OH'!$C11+(drdp!I11)*'DBH-OH'!$D11)</f>
        <v>0</v>
      </c>
      <c r="J11" s="18">
        <f>Model!$W$28*((drdp!D11)*'DBH-OH'!$B11+(drdp!G11)*'DBH-OH'!$C11+(drdp!J11)*'DBH-OH'!$D11)</f>
        <v>0</v>
      </c>
      <c r="K11" s="21">
        <f>SUM(E$3:E10)+H11</f>
        <v>0</v>
      </c>
      <c r="L11" s="21">
        <f>SUM(F$3:F10)+I11</f>
        <v>0</v>
      </c>
      <c r="M11" s="21">
        <f>SUM(G$3:G10)+J11</f>
        <v>0</v>
      </c>
      <c r="N11" s="21"/>
      <c r="O11" s="21"/>
      <c r="P11" s="21"/>
      <c r="Q11" s="19">
        <f t="shared" si="2"/>
        <v>0</v>
      </c>
      <c r="R11" s="19">
        <f t="shared" si="1"/>
        <v>0</v>
      </c>
      <c r="S11" s="19">
        <f t="shared" si="1"/>
        <v>0</v>
      </c>
      <c r="T11" s="19">
        <f t="shared" si="3"/>
        <v>0</v>
      </c>
      <c r="U11" s="19">
        <f t="shared" si="4"/>
        <v>0</v>
      </c>
      <c r="V11" s="19">
        <f t="shared" si="5"/>
        <v>0</v>
      </c>
    </row>
    <row r="12" spans="1:26" x14ac:dyDescent="0.25">
      <c r="A12" s="26">
        <f>Wellpath!E12</f>
        <v>270</v>
      </c>
      <c r="B12" s="22">
        <v>0</v>
      </c>
      <c r="C12" s="22">
        <v>0</v>
      </c>
      <c r="D12" s="22">
        <f t="shared" si="0"/>
        <v>4.7931219674804699E-5</v>
      </c>
      <c r="E12" s="20">
        <f>Model!$W$28*((drdp!B12+drdp!K12)*'DBH-OH'!$B12+(drdp!E12+drdp!N12)*'DBH-OH'!$C12+(drdp!H12+drdp!Q12)*'DBH-OH'!$D12)</f>
        <v>0</v>
      </c>
      <c r="F12" s="20">
        <f>Model!$W$28*((drdp!C12+drdp!L12)*'DBH-OH'!$B12+(drdp!F12+drdp!O12)*'DBH-OH'!$C12+(drdp!I12+drdp!R12)*'DBH-OH'!$D12)</f>
        <v>0</v>
      </c>
      <c r="G12" s="20">
        <f>Model!$W$28*((drdp!D12+drdp!M12)*'DBH-OH'!$B12+(drdp!G12+drdp!P12)*'DBH-OH'!$C12+(drdp!J12+drdp!S12)*'DBH-OH'!$D12)</f>
        <v>0</v>
      </c>
      <c r="H12" s="18">
        <f>Model!$W$28*((drdp!B12)*'DBH-OH'!$B12+(drdp!E12)*'DBH-OH'!$C12+(drdp!H12)*'DBH-OH'!$D12)</f>
        <v>0</v>
      </c>
      <c r="I12" s="18">
        <f>Model!$W$28*((drdp!C12)*'DBH-OH'!$B12+(drdp!F12)*'DBH-OH'!$C12+(drdp!I12)*'DBH-OH'!$D12)</f>
        <v>0</v>
      </c>
      <c r="J12" s="18">
        <f>Model!$W$28*((drdp!D12)*'DBH-OH'!$B12+(drdp!G12)*'DBH-OH'!$C12+(drdp!J12)*'DBH-OH'!$D12)</f>
        <v>0</v>
      </c>
      <c r="K12" s="21">
        <f>SUM(E$3:E11)+H12</f>
        <v>0</v>
      </c>
      <c r="L12" s="21">
        <f>SUM(F$3:F11)+I12</f>
        <v>0</v>
      </c>
      <c r="M12" s="21">
        <f>SUM(G$3:G11)+J12</f>
        <v>0</v>
      </c>
      <c r="N12" s="21"/>
      <c r="O12" s="21"/>
      <c r="P12" s="21"/>
      <c r="Q12" s="19">
        <f t="shared" si="2"/>
        <v>0</v>
      </c>
      <c r="R12" s="19">
        <f t="shared" si="1"/>
        <v>0</v>
      </c>
      <c r="S12" s="19">
        <f t="shared" si="1"/>
        <v>0</v>
      </c>
      <c r="T12" s="19">
        <f t="shared" si="3"/>
        <v>0</v>
      </c>
      <c r="U12" s="19">
        <f t="shared" si="4"/>
        <v>0</v>
      </c>
      <c r="V12" s="19">
        <f t="shared" si="5"/>
        <v>0</v>
      </c>
    </row>
    <row r="13" spans="1:26" x14ac:dyDescent="0.25">
      <c r="A13" s="26">
        <f>Wellpath!E13</f>
        <v>300</v>
      </c>
      <c r="B13" s="22">
        <v>0</v>
      </c>
      <c r="C13" s="22">
        <v>0</v>
      </c>
      <c r="D13" s="22">
        <f t="shared" si="0"/>
        <v>4.7931219674804699E-5</v>
      </c>
      <c r="E13" s="20">
        <f>Model!$W$28*((drdp!B13+drdp!K13)*'DBH-OH'!$B13+(drdp!E13+drdp!N13)*'DBH-OH'!$C13+(drdp!H13+drdp!Q13)*'DBH-OH'!$D13)</f>
        <v>0</v>
      </c>
      <c r="F13" s="20">
        <f>Model!$W$28*((drdp!C13+drdp!L13)*'DBH-OH'!$B13+(drdp!F13+drdp!O13)*'DBH-OH'!$C13+(drdp!I13+drdp!R13)*'DBH-OH'!$D13)</f>
        <v>0</v>
      </c>
      <c r="G13" s="20">
        <f>Model!$W$28*((drdp!D13+drdp!M13)*'DBH-OH'!$B13+(drdp!G13+drdp!P13)*'DBH-OH'!$C13+(drdp!J13+drdp!S13)*'DBH-OH'!$D13)</f>
        <v>0</v>
      </c>
      <c r="H13" s="18">
        <f>Model!$W$28*((drdp!B13)*'DBH-OH'!$B13+(drdp!E13)*'DBH-OH'!$C13+(drdp!H13)*'DBH-OH'!$D13)</f>
        <v>0</v>
      </c>
      <c r="I13" s="18">
        <f>Model!$W$28*((drdp!C13)*'DBH-OH'!$B13+(drdp!F13)*'DBH-OH'!$C13+(drdp!I13)*'DBH-OH'!$D13)</f>
        <v>0</v>
      </c>
      <c r="J13" s="18">
        <f>Model!$W$28*((drdp!D13)*'DBH-OH'!$B13+(drdp!G13)*'DBH-OH'!$C13+(drdp!J13)*'DBH-OH'!$D13)</f>
        <v>0</v>
      </c>
      <c r="K13" s="21">
        <f>SUM(E$3:E12)+H13</f>
        <v>0</v>
      </c>
      <c r="L13" s="21">
        <f>SUM(F$3:F12)+I13</f>
        <v>0</v>
      </c>
      <c r="M13" s="21">
        <f>SUM(G$3:G12)+J13</f>
        <v>0</v>
      </c>
      <c r="N13" s="21"/>
      <c r="O13" s="21"/>
      <c r="P13" s="21"/>
      <c r="Q13" s="19">
        <f t="shared" si="2"/>
        <v>0</v>
      </c>
      <c r="R13" s="19">
        <f t="shared" si="1"/>
        <v>0</v>
      </c>
      <c r="S13" s="19">
        <f t="shared" si="1"/>
        <v>0</v>
      </c>
      <c r="T13" s="19">
        <f t="shared" si="3"/>
        <v>0</v>
      </c>
      <c r="U13" s="19">
        <f t="shared" si="4"/>
        <v>0</v>
      </c>
      <c r="V13" s="19">
        <f t="shared" si="5"/>
        <v>0</v>
      </c>
    </row>
    <row r="14" spans="1:26" x14ac:dyDescent="0.25">
      <c r="A14" s="26">
        <f>Wellpath!E14</f>
        <v>330</v>
      </c>
      <c r="B14" s="22">
        <v>0</v>
      </c>
      <c r="C14" s="22">
        <v>0</v>
      </c>
      <c r="D14" s="22">
        <f t="shared" si="0"/>
        <v>4.7931219674804699E-5</v>
      </c>
      <c r="E14" s="20">
        <f>Model!$W$28*((drdp!B14+drdp!K14)*'DBH-OH'!$B14+(drdp!E14+drdp!N14)*'DBH-OH'!$C14+(drdp!H14+drdp!Q14)*'DBH-OH'!$D14)</f>
        <v>0</v>
      </c>
      <c r="F14" s="20">
        <f>Model!$W$28*((drdp!C14+drdp!L14)*'DBH-OH'!$B14+(drdp!F14+drdp!O14)*'DBH-OH'!$C14+(drdp!I14+drdp!R14)*'DBH-OH'!$D14)</f>
        <v>0</v>
      </c>
      <c r="G14" s="20">
        <f>Model!$W$28*((drdp!D14+drdp!M14)*'DBH-OH'!$B14+(drdp!G14+drdp!P14)*'DBH-OH'!$C14+(drdp!J14+drdp!S14)*'DBH-OH'!$D14)</f>
        <v>0</v>
      </c>
      <c r="H14" s="18">
        <f>Model!$W$28*((drdp!B14)*'DBH-OH'!$B14+(drdp!E14)*'DBH-OH'!$C14+(drdp!H14)*'DBH-OH'!$D14)</f>
        <v>0</v>
      </c>
      <c r="I14" s="18">
        <f>Model!$W$28*((drdp!C14)*'DBH-OH'!$B14+(drdp!F14)*'DBH-OH'!$C14+(drdp!I14)*'DBH-OH'!$D14)</f>
        <v>0</v>
      </c>
      <c r="J14" s="18">
        <f>Model!$W$28*((drdp!D14)*'DBH-OH'!$B14+(drdp!G14)*'DBH-OH'!$C14+(drdp!J14)*'DBH-OH'!$D14)</f>
        <v>0</v>
      </c>
      <c r="K14" s="21">
        <f>SUM(E$3:E13)+H14</f>
        <v>0</v>
      </c>
      <c r="L14" s="21">
        <f>SUM(F$3:F13)+I14</f>
        <v>0</v>
      </c>
      <c r="M14" s="21">
        <f>SUM(G$3:G13)+J14</f>
        <v>0</v>
      </c>
      <c r="N14" s="21"/>
      <c r="O14" s="21"/>
      <c r="P14" s="21"/>
      <c r="Q14" s="19">
        <f t="shared" si="2"/>
        <v>0</v>
      </c>
      <c r="R14" s="19">
        <f t="shared" si="1"/>
        <v>0</v>
      </c>
      <c r="S14" s="19">
        <f t="shared" si="1"/>
        <v>0</v>
      </c>
      <c r="T14" s="19">
        <f t="shared" si="3"/>
        <v>0</v>
      </c>
      <c r="U14" s="19">
        <f t="shared" si="4"/>
        <v>0</v>
      </c>
      <c r="V14" s="19">
        <f t="shared" si="5"/>
        <v>0</v>
      </c>
    </row>
    <row r="15" spans="1:26" x14ac:dyDescent="0.25">
      <c r="A15" s="26">
        <f>Wellpath!E15</f>
        <v>360</v>
      </c>
      <c r="B15" s="22">
        <v>0</v>
      </c>
      <c r="C15" s="22">
        <v>0</v>
      </c>
      <c r="D15" s="22">
        <f t="shared" si="0"/>
        <v>4.7931219674804699E-5</v>
      </c>
      <c r="E15" s="20">
        <f>Model!$W$28*((drdp!B15+drdp!K15)*'DBH-OH'!$B15+(drdp!E15+drdp!N15)*'DBH-OH'!$C15+(drdp!H15+drdp!Q15)*'DBH-OH'!$D15)</f>
        <v>0</v>
      </c>
      <c r="F15" s="20">
        <f>Model!$W$28*((drdp!C15+drdp!L15)*'DBH-OH'!$B15+(drdp!F15+drdp!O15)*'DBH-OH'!$C15+(drdp!I15+drdp!R15)*'DBH-OH'!$D15)</f>
        <v>0</v>
      </c>
      <c r="G15" s="20">
        <f>Model!$W$28*((drdp!D15+drdp!M15)*'DBH-OH'!$B15+(drdp!G15+drdp!P15)*'DBH-OH'!$C15+(drdp!J15+drdp!S15)*'DBH-OH'!$D15)</f>
        <v>0</v>
      </c>
      <c r="H15" s="18">
        <f>Model!$W$28*((drdp!B15)*'DBH-OH'!$B15+(drdp!E15)*'DBH-OH'!$C15+(drdp!H15)*'DBH-OH'!$D15)</f>
        <v>0</v>
      </c>
      <c r="I15" s="18">
        <f>Model!$W$28*((drdp!C15)*'DBH-OH'!$B15+(drdp!F15)*'DBH-OH'!$C15+(drdp!I15)*'DBH-OH'!$D15)</f>
        <v>0</v>
      </c>
      <c r="J15" s="18">
        <f>Model!$W$28*((drdp!D15)*'DBH-OH'!$B15+(drdp!G15)*'DBH-OH'!$C15+(drdp!J15)*'DBH-OH'!$D15)</f>
        <v>0</v>
      </c>
      <c r="K15" s="21">
        <f>SUM(E$3:E14)+H15</f>
        <v>0</v>
      </c>
      <c r="L15" s="21">
        <f>SUM(F$3:F14)+I15</f>
        <v>0</v>
      </c>
      <c r="M15" s="21">
        <f>SUM(G$3:G14)+J15</f>
        <v>0</v>
      </c>
      <c r="N15" s="21"/>
      <c r="O15" s="21"/>
      <c r="P15" s="21"/>
      <c r="Q15" s="19">
        <f t="shared" si="2"/>
        <v>0</v>
      </c>
      <c r="R15" s="19">
        <f t="shared" si="1"/>
        <v>0</v>
      </c>
      <c r="S15" s="19">
        <f t="shared" si="1"/>
        <v>0</v>
      </c>
      <c r="T15" s="19">
        <f t="shared" si="3"/>
        <v>0</v>
      </c>
      <c r="U15" s="19">
        <f t="shared" si="4"/>
        <v>0</v>
      </c>
      <c r="V15" s="19">
        <f t="shared" si="5"/>
        <v>0</v>
      </c>
    </row>
    <row r="16" spans="1:26" x14ac:dyDescent="0.25">
      <c r="A16" s="26">
        <f>Wellpath!E16</f>
        <v>390</v>
      </c>
      <c r="B16" s="22">
        <v>0</v>
      </c>
      <c r="C16" s="22">
        <v>0</v>
      </c>
      <c r="D16" s="22">
        <f t="shared" si="0"/>
        <v>4.7931219674804699E-5</v>
      </c>
      <c r="E16" s="20">
        <f>Model!$W$28*((drdp!B16+drdp!K16)*'DBH-OH'!$B16+(drdp!E16+drdp!N16)*'DBH-OH'!$C16+(drdp!H16+drdp!Q16)*'DBH-OH'!$D16)</f>
        <v>0</v>
      </c>
      <c r="F16" s="20">
        <f>Model!$W$28*((drdp!C16+drdp!L16)*'DBH-OH'!$B16+(drdp!F16+drdp!O16)*'DBH-OH'!$C16+(drdp!I16+drdp!R16)*'DBH-OH'!$D16)</f>
        <v>0</v>
      </c>
      <c r="G16" s="20">
        <f>Model!$W$28*((drdp!D16+drdp!M16)*'DBH-OH'!$B16+(drdp!G16+drdp!P16)*'DBH-OH'!$C16+(drdp!J16+drdp!S16)*'DBH-OH'!$D16)</f>
        <v>0</v>
      </c>
      <c r="H16" s="18">
        <f>Model!$W$28*((drdp!B16)*'DBH-OH'!$B16+(drdp!E16)*'DBH-OH'!$C16+(drdp!H16)*'DBH-OH'!$D16)</f>
        <v>0</v>
      </c>
      <c r="I16" s="18">
        <f>Model!$W$28*((drdp!C16)*'DBH-OH'!$B16+(drdp!F16)*'DBH-OH'!$C16+(drdp!I16)*'DBH-OH'!$D16)</f>
        <v>0</v>
      </c>
      <c r="J16" s="18">
        <f>Model!$W$28*((drdp!D16)*'DBH-OH'!$B16+(drdp!G16)*'DBH-OH'!$C16+(drdp!J16)*'DBH-OH'!$D16)</f>
        <v>0</v>
      </c>
      <c r="K16" s="21">
        <f>SUM(E$3:E15)+H16</f>
        <v>0</v>
      </c>
      <c r="L16" s="21">
        <f>SUM(F$3:F15)+I16</f>
        <v>0</v>
      </c>
      <c r="M16" s="21">
        <f>SUM(G$3:G15)+J16</f>
        <v>0</v>
      </c>
      <c r="N16" s="21"/>
      <c r="O16" s="21"/>
      <c r="P16" s="21"/>
      <c r="Q16" s="19">
        <f t="shared" si="2"/>
        <v>0</v>
      </c>
      <c r="R16" s="19">
        <f t="shared" si="1"/>
        <v>0</v>
      </c>
      <c r="S16" s="19">
        <f t="shared" si="1"/>
        <v>0</v>
      </c>
      <c r="T16" s="19">
        <f t="shared" si="3"/>
        <v>0</v>
      </c>
      <c r="U16" s="19">
        <f t="shared" si="4"/>
        <v>0</v>
      </c>
      <c r="V16" s="19">
        <f t="shared" si="5"/>
        <v>0</v>
      </c>
    </row>
    <row r="17" spans="1:22" x14ac:dyDescent="0.25">
      <c r="A17" s="26">
        <f>Wellpath!E17</f>
        <v>420</v>
      </c>
      <c r="B17" s="22">
        <v>0</v>
      </c>
      <c r="C17" s="22">
        <v>0</v>
      </c>
      <c r="D17" s="22">
        <f t="shared" si="0"/>
        <v>4.7931219674804699E-5</v>
      </c>
      <c r="E17" s="20">
        <f>Model!$W$28*((drdp!B17+drdp!K17)*'DBH-OH'!$B17+(drdp!E17+drdp!N17)*'DBH-OH'!$C17+(drdp!H17+drdp!Q17)*'DBH-OH'!$D17)</f>
        <v>0</v>
      </c>
      <c r="F17" s="20">
        <f>Model!$W$28*((drdp!C17+drdp!L17)*'DBH-OH'!$B17+(drdp!F17+drdp!O17)*'DBH-OH'!$C17+(drdp!I17+drdp!R17)*'DBH-OH'!$D17)</f>
        <v>0</v>
      </c>
      <c r="G17" s="20">
        <f>Model!$W$28*((drdp!D17+drdp!M17)*'DBH-OH'!$B17+(drdp!G17+drdp!P17)*'DBH-OH'!$C17+(drdp!J17+drdp!S17)*'DBH-OH'!$D17)</f>
        <v>0</v>
      </c>
      <c r="H17" s="18">
        <f>Model!$W$28*((drdp!B17)*'DBH-OH'!$B17+(drdp!E17)*'DBH-OH'!$C17+(drdp!H17)*'DBH-OH'!$D17)</f>
        <v>0</v>
      </c>
      <c r="I17" s="18">
        <f>Model!$W$28*((drdp!C17)*'DBH-OH'!$B17+(drdp!F17)*'DBH-OH'!$C17+(drdp!I17)*'DBH-OH'!$D17)</f>
        <v>0</v>
      </c>
      <c r="J17" s="18">
        <f>Model!$W$28*((drdp!D17)*'DBH-OH'!$B17+(drdp!G17)*'DBH-OH'!$C17+(drdp!J17)*'DBH-OH'!$D17)</f>
        <v>0</v>
      </c>
      <c r="K17" s="21">
        <f>SUM(E$3:E16)+H17</f>
        <v>0</v>
      </c>
      <c r="L17" s="21">
        <f>SUM(F$3:F16)+I17</f>
        <v>0</v>
      </c>
      <c r="M17" s="21">
        <f>SUM(G$3:G16)+J17</f>
        <v>0</v>
      </c>
      <c r="N17" s="21"/>
      <c r="O17" s="21"/>
      <c r="P17" s="21"/>
      <c r="Q17" s="19">
        <f t="shared" si="2"/>
        <v>0</v>
      </c>
      <c r="R17" s="19">
        <f t="shared" si="1"/>
        <v>0</v>
      </c>
      <c r="S17" s="19">
        <f t="shared" si="1"/>
        <v>0</v>
      </c>
      <c r="T17" s="19">
        <f t="shared" si="3"/>
        <v>0</v>
      </c>
      <c r="U17" s="19">
        <f t="shared" si="4"/>
        <v>0</v>
      </c>
      <c r="V17" s="19">
        <f t="shared" si="5"/>
        <v>0</v>
      </c>
    </row>
    <row r="18" spans="1:22" x14ac:dyDescent="0.25">
      <c r="A18" s="26">
        <f>Wellpath!E18</f>
        <v>450</v>
      </c>
      <c r="B18" s="22">
        <v>0</v>
      </c>
      <c r="C18" s="22">
        <v>0</v>
      </c>
      <c r="D18" s="22">
        <f t="shared" si="0"/>
        <v>4.7931219674804699E-5</v>
      </c>
      <c r="E18" s="20">
        <f>Model!$W$28*((drdp!B18+drdp!K18)*'DBH-OH'!$B18+(drdp!E18+drdp!N18)*'DBH-OH'!$C18+(drdp!H18+drdp!Q18)*'DBH-OH'!$D18)</f>
        <v>0</v>
      </c>
      <c r="F18" s="20">
        <f>Model!$W$28*((drdp!C18+drdp!L18)*'DBH-OH'!$B18+(drdp!F18+drdp!O18)*'DBH-OH'!$C18+(drdp!I18+drdp!R18)*'DBH-OH'!$D18)</f>
        <v>0</v>
      </c>
      <c r="G18" s="20">
        <f>Model!$W$28*((drdp!D18+drdp!M18)*'DBH-OH'!$B18+(drdp!G18+drdp!P18)*'DBH-OH'!$C18+(drdp!J18+drdp!S18)*'DBH-OH'!$D18)</f>
        <v>0</v>
      </c>
      <c r="H18" s="18">
        <f>Model!$W$28*((drdp!B18)*'DBH-OH'!$B18+(drdp!E18)*'DBH-OH'!$C18+(drdp!H18)*'DBH-OH'!$D18)</f>
        <v>0</v>
      </c>
      <c r="I18" s="18">
        <f>Model!$W$28*((drdp!C18)*'DBH-OH'!$B18+(drdp!F18)*'DBH-OH'!$C18+(drdp!I18)*'DBH-OH'!$D18)</f>
        <v>0</v>
      </c>
      <c r="J18" s="18">
        <f>Model!$W$28*((drdp!D18)*'DBH-OH'!$B18+(drdp!G18)*'DBH-OH'!$C18+(drdp!J18)*'DBH-OH'!$D18)</f>
        <v>0</v>
      </c>
      <c r="K18" s="21">
        <f>SUM(E$3:E17)+H18</f>
        <v>0</v>
      </c>
      <c r="L18" s="21">
        <f>SUM(F$3:F17)+I18</f>
        <v>0</v>
      </c>
      <c r="M18" s="21">
        <f>SUM(G$3:G17)+J18</f>
        <v>0</v>
      </c>
      <c r="N18" s="21"/>
      <c r="O18" s="21"/>
      <c r="P18" s="21"/>
      <c r="Q18" s="19">
        <f t="shared" si="2"/>
        <v>0</v>
      </c>
      <c r="R18" s="19">
        <f t="shared" si="1"/>
        <v>0</v>
      </c>
      <c r="S18" s="19">
        <f t="shared" si="1"/>
        <v>0</v>
      </c>
      <c r="T18" s="19">
        <f t="shared" si="3"/>
        <v>0</v>
      </c>
      <c r="U18" s="19">
        <f t="shared" si="4"/>
        <v>0</v>
      </c>
      <c r="V18" s="19">
        <f t="shared" si="5"/>
        <v>0</v>
      </c>
    </row>
    <row r="19" spans="1:22" x14ac:dyDescent="0.25">
      <c r="A19" s="26">
        <f>Wellpath!E19</f>
        <v>480</v>
      </c>
      <c r="B19" s="22">
        <v>0</v>
      </c>
      <c r="C19" s="22">
        <v>0</v>
      </c>
      <c r="D19" s="22">
        <f t="shared" si="0"/>
        <v>4.7931219674804699E-5</v>
      </c>
      <c r="E19" s="20">
        <f>Model!$W$28*((drdp!B19+drdp!K19)*'DBH-OH'!$B19+(drdp!E19+drdp!N19)*'DBH-OH'!$C19+(drdp!H19+drdp!Q19)*'DBH-OH'!$D19)</f>
        <v>0</v>
      </c>
      <c r="F19" s="20">
        <f>Model!$W$28*((drdp!C19+drdp!L19)*'DBH-OH'!$B19+(drdp!F19+drdp!O19)*'DBH-OH'!$C19+(drdp!I19+drdp!R19)*'DBH-OH'!$D19)</f>
        <v>0</v>
      </c>
      <c r="G19" s="20">
        <f>Model!$W$28*((drdp!D19+drdp!M19)*'DBH-OH'!$B19+(drdp!G19+drdp!P19)*'DBH-OH'!$C19+(drdp!J19+drdp!S19)*'DBH-OH'!$D19)</f>
        <v>0</v>
      </c>
      <c r="H19" s="18">
        <f>Model!$W$28*((drdp!B19)*'DBH-OH'!$B19+(drdp!E19)*'DBH-OH'!$C19+(drdp!H19)*'DBH-OH'!$D19)</f>
        <v>0</v>
      </c>
      <c r="I19" s="18">
        <f>Model!$W$28*((drdp!C19)*'DBH-OH'!$B19+(drdp!F19)*'DBH-OH'!$C19+(drdp!I19)*'DBH-OH'!$D19)</f>
        <v>0</v>
      </c>
      <c r="J19" s="18">
        <f>Model!$W$28*((drdp!D19)*'DBH-OH'!$B19+(drdp!G19)*'DBH-OH'!$C19+(drdp!J19)*'DBH-OH'!$D19)</f>
        <v>0</v>
      </c>
      <c r="K19" s="21">
        <f>SUM(E$3:E18)+H19</f>
        <v>0</v>
      </c>
      <c r="L19" s="21">
        <f>SUM(F$3:F18)+I19</f>
        <v>0</v>
      </c>
      <c r="M19" s="21">
        <f>SUM(G$3:G18)+J19</f>
        <v>0</v>
      </c>
      <c r="N19" s="21"/>
      <c r="O19" s="21"/>
      <c r="P19" s="21"/>
      <c r="Q19" s="19">
        <f t="shared" si="2"/>
        <v>0</v>
      </c>
      <c r="R19" s="19">
        <f t="shared" si="2"/>
        <v>0</v>
      </c>
      <c r="S19" s="19">
        <f t="shared" si="2"/>
        <v>0</v>
      </c>
      <c r="T19" s="19">
        <f t="shared" si="3"/>
        <v>0</v>
      </c>
      <c r="U19" s="19">
        <f t="shared" si="4"/>
        <v>0</v>
      </c>
      <c r="V19" s="19">
        <f t="shared" si="5"/>
        <v>0</v>
      </c>
    </row>
    <row r="20" spans="1:22" x14ac:dyDescent="0.25">
      <c r="A20" s="26">
        <f>Wellpath!E20</f>
        <v>500</v>
      </c>
      <c r="B20" s="22">
        <v>0</v>
      </c>
      <c r="C20" s="22">
        <v>0</v>
      </c>
      <c r="D20" s="22">
        <f t="shared" si="0"/>
        <v>4.7931219674804699E-5</v>
      </c>
      <c r="E20" s="20">
        <f>Model!$W$28*((drdp!B20+drdp!K20)*'DBH-OH'!$B20+(drdp!E20+drdp!N20)*'DBH-OH'!$C20+(drdp!H20+drdp!Q20)*'DBH-OH'!$D20)</f>
        <v>0</v>
      </c>
      <c r="F20" s="20">
        <f>Model!$W$28*((drdp!C20+drdp!L20)*'DBH-OH'!$B20+(drdp!F20+drdp!O20)*'DBH-OH'!$C20+(drdp!I20+drdp!R20)*'DBH-OH'!$D20)</f>
        <v>0</v>
      </c>
      <c r="G20" s="20">
        <f>Model!$W$28*((drdp!D20+drdp!M20)*'DBH-OH'!$B20+(drdp!G20+drdp!P20)*'DBH-OH'!$C20+(drdp!J20+drdp!S20)*'DBH-OH'!$D20)</f>
        <v>0</v>
      </c>
      <c r="H20" s="18">
        <f>Model!$W$28*((drdp!B20)*'DBH-OH'!$B20+(drdp!E20)*'DBH-OH'!$C20+(drdp!H20)*'DBH-OH'!$D20)</f>
        <v>0</v>
      </c>
      <c r="I20" s="18">
        <f>Model!$W$28*((drdp!C20)*'DBH-OH'!$B20+(drdp!F20)*'DBH-OH'!$C20+(drdp!I20)*'DBH-OH'!$D20)</f>
        <v>0</v>
      </c>
      <c r="J20" s="18">
        <f>Model!$W$28*((drdp!D20)*'DBH-OH'!$B20+(drdp!G20)*'DBH-OH'!$C20+(drdp!J20)*'DBH-OH'!$D20)</f>
        <v>0</v>
      </c>
      <c r="K20" s="21">
        <f>SUM(E$3:E19)+H20</f>
        <v>0</v>
      </c>
      <c r="L20" s="21">
        <f>SUM(F$3:F19)+I20</f>
        <v>0</v>
      </c>
      <c r="M20" s="21">
        <f>SUM(G$3:G19)+J20</f>
        <v>0</v>
      </c>
      <c r="N20" s="21"/>
      <c r="O20" s="21"/>
      <c r="P20" s="21"/>
      <c r="Q20" s="19">
        <f t="shared" si="2"/>
        <v>0</v>
      </c>
      <c r="R20" s="19">
        <f t="shared" si="2"/>
        <v>0</v>
      </c>
      <c r="S20" s="19">
        <f t="shared" si="2"/>
        <v>0</v>
      </c>
      <c r="T20" s="19">
        <f t="shared" si="3"/>
        <v>0</v>
      </c>
      <c r="U20" s="19">
        <f t="shared" si="4"/>
        <v>0</v>
      </c>
      <c r="V20" s="19">
        <f t="shared" si="5"/>
        <v>0</v>
      </c>
    </row>
    <row r="21" spans="1:22" x14ac:dyDescent="0.25">
      <c r="A21" s="26">
        <f>Wellpath!E21</f>
        <v>510</v>
      </c>
      <c r="B21" s="22">
        <v>0</v>
      </c>
      <c r="C21" s="22">
        <v>0</v>
      </c>
      <c r="D21" s="22">
        <f t="shared" si="0"/>
        <v>4.7931219674804699E-5</v>
      </c>
      <c r="E21" s="20">
        <f>Model!$W$28*((drdp!B21+drdp!K21)*'DBH-OH'!$B21+(drdp!E21+drdp!N21)*'DBH-OH'!$C21+(drdp!H21+drdp!Q21)*'DBH-OH'!$D21)</f>
        <v>0</v>
      </c>
      <c r="F21" s="20">
        <f>Model!$W$28*((drdp!C21+drdp!L21)*'DBH-OH'!$B21+(drdp!F21+drdp!O21)*'DBH-OH'!$C21+(drdp!I21+drdp!R21)*'DBH-OH'!$D21)</f>
        <v>6.8831059403731774E-4</v>
      </c>
      <c r="G21" s="20">
        <f>Model!$W$28*((drdp!D21+drdp!M21)*'DBH-OH'!$B21+(drdp!G21+drdp!P21)*'DBH-OH'!$C21+(drdp!J21+drdp!S21)*'DBH-OH'!$D21)</f>
        <v>0</v>
      </c>
      <c r="H21" s="18">
        <f>Model!$W$28*((drdp!B21)*'DBH-OH'!$B21+(drdp!E21)*'DBH-OH'!$C21+(drdp!H21)*'DBH-OH'!$D21)</f>
        <v>0</v>
      </c>
      <c r="I21" s="18">
        <f>Model!$W$28*((drdp!C21)*'DBH-OH'!$B21+(drdp!F21)*'DBH-OH'!$C21+(drdp!I21)*'DBH-OH'!$D21)</f>
        <v>1.7207764850932943E-4</v>
      </c>
      <c r="J21" s="18">
        <f>Model!$W$28*((drdp!D21)*'DBH-OH'!$B21+(drdp!G21)*'DBH-OH'!$C21+(drdp!J21)*'DBH-OH'!$D21)</f>
        <v>0</v>
      </c>
      <c r="K21" s="21">
        <f>SUM(E$3:E20)+H21</f>
        <v>0</v>
      </c>
      <c r="L21" s="21">
        <f>SUM(F$3:F20)+I21</f>
        <v>1.7207764850932943E-4</v>
      </c>
      <c r="M21" s="21">
        <f>SUM(G$3:G20)+J21</f>
        <v>0</v>
      </c>
      <c r="N21" s="21"/>
      <c r="O21" s="21"/>
      <c r="P21" s="21"/>
      <c r="Q21" s="19">
        <f t="shared" si="2"/>
        <v>0</v>
      </c>
      <c r="R21" s="19">
        <f t="shared" si="2"/>
        <v>2.9610717116500328E-8</v>
      </c>
      <c r="S21" s="19">
        <f t="shared" si="2"/>
        <v>0</v>
      </c>
      <c r="T21" s="19">
        <f t="shared" si="3"/>
        <v>0</v>
      </c>
      <c r="U21" s="19">
        <f t="shared" si="4"/>
        <v>0</v>
      </c>
      <c r="V21" s="19">
        <f t="shared" si="5"/>
        <v>0</v>
      </c>
    </row>
    <row r="22" spans="1:22" x14ac:dyDescent="0.25">
      <c r="A22" s="26">
        <f>Wellpath!E22</f>
        <v>540</v>
      </c>
      <c r="B22" s="22">
        <v>0</v>
      </c>
      <c r="C22" s="22">
        <v>0</v>
      </c>
      <c r="D22" s="22">
        <f t="shared" si="0"/>
        <v>4.7931219674804699E-5</v>
      </c>
      <c r="E22" s="20">
        <f>Model!$W$28*((drdp!B22+drdp!K22)*'DBH-OH'!$B22+(drdp!E22+drdp!N22)*'DBH-OH'!$C22+(drdp!H22+drdp!Q22)*'DBH-OH'!$D22)</f>
        <v>0</v>
      </c>
      <c r="F22" s="20">
        <f>Model!$W$28*((drdp!C22+drdp!L22)*'DBH-OH'!$B22+(drdp!F22+drdp!O22)*'DBH-OH'!$C22+(drdp!I22+drdp!R22)*'DBH-OH'!$D22)</f>
        <v>4.1401160775874747E-3</v>
      </c>
      <c r="G22" s="20">
        <f>Model!$W$28*((drdp!D22+drdp!M22)*'DBH-OH'!$B22+(drdp!G22+drdp!P22)*'DBH-OH'!$C22+(drdp!J22+drdp!S22)*'DBH-OH'!$D22)</f>
        <v>0</v>
      </c>
      <c r="H22" s="18">
        <f>Model!$W$28*((drdp!B22)*'DBH-OH'!$B22+(drdp!E22)*'DBH-OH'!$C22+(drdp!H22)*'DBH-OH'!$D22)</f>
        <v>0</v>
      </c>
      <c r="I22" s="18">
        <f>Model!$W$28*((drdp!C22)*'DBH-OH'!$B22+(drdp!F22)*'DBH-OH'!$C22+(drdp!I22)*'DBH-OH'!$D22)</f>
        <v>2.0700580387937374E-3</v>
      </c>
      <c r="J22" s="18">
        <f>Model!$W$28*((drdp!D22)*'DBH-OH'!$B22+(drdp!G22)*'DBH-OH'!$C22+(drdp!J22)*'DBH-OH'!$D22)</f>
        <v>0</v>
      </c>
      <c r="K22" s="21">
        <f>SUM(E$3:E21)+H22</f>
        <v>0</v>
      </c>
      <c r="L22" s="21">
        <f>SUM(F$3:F21)+I22</f>
        <v>2.7583686328310551E-3</v>
      </c>
      <c r="M22" s="21">
        <f>SUM(G$3:G21)+J22</f>
        <v>0</v>
      </c>
      <c r="N22" s="21"/>
      <c r="O22" s="21"/>
      <c r="P22" s="21"/>
      <c r="Q22" s="19">
        <f t="shared" si="2"/>
        <v>0</v>
      </c>
      <c r="R22" s="19">
        <f t="shared" si="2"/>
        <v>7.6085975145862641E-6</v>
      </c>
      <c r="S22" s="19">
        <f t="shared" si="2"/>
        <v>0</v>
      </c>
      <c r="T22" s="19">
        <f t="shared" si="3"/>
        <v>0</v>
      </c>
      <c r="U22" s="19">
        <f t="shared" si="4"/>
        <v>0</v>
      </c>
      <c r="V22" s="19">
        <f t="shared" si="5"/>
        <v>0</v>
      </c>
    </row>
    <row r="23" spans="1:22" x14ac:dyDescent="0.25">
      <c r="A23" s="26">
        <f>Wellpath!E23</f>
        <v>570</v>
      </c>
      <c r="B23" s="22">
        <v>0</v>
      </c>
      <c r="C23" s="22">
        <v>0</v>
      </c>
      <c r="D23" s="22">
        <f t="shared" si="0"/>
        <v>4.7931219674804699E-5</v>
      </c>
      <c r="E23" s="20">
        <f>Model!$W$28*((drdp!B23+drdp!K23)*'DBH-OH'!$B23+(drdp!E23+drdp!N23)*'DBH-OH'!$C23+(drdp!H23+drdp!Q23)*'DBH-OH'!$D23)</f>
        <v>0</v>
      </c>
      <c r="F23" s="20">
        <f>Model!$W$28*((drdp!C23+drdp!L23)*'DBH-OH'!$B23+(drdp!F23+drdp!O23)*'DBH-OH'!$C23+(drdp!I23+drdp!R23)*'DBH-OH'!$D23)</f>
        <v>7.23988531785647E-3</v>
      </c>
      <c r="G23" s="20">
        <f>Model!$W$28*((drdp!D23+drdp!M23)*'DBH-OH'!$B23+(drdp!G23+drdp!P23)*'DBH-OH'!$C23+(drdp!J23+drdp!S23)*'DBH-OH'!$D23)</f>
        <v>0</v>
      </c>
      <c r="H23" s="18">
        <f>Model!$W$28*((drdp!B23)*'DBH-OH'!$B23+(drdp!E23)*'DBH-OH'!$C23+(drdp!H23)*'DBH-OH'!$D23)</f>
        <v>0</v>
      </c>
      <c r="I23" s="18">
        <f>Model!$W$28*((drdp!C23)*'DBH-OH'!$B23+(drdp!F23)*'DBH-OH'!$C23+(drdp!I23)*'DBH-OH'!$D23)</f>
        <v>3.619942658928235E-3</v>
      </c>
      <c r="J23" s="18">
        <f>Model!$W$28*((drdp!D23)*'DBH-OH'!$B23+(drdp!G23)*'DBH-OH'!$C23+(drdp!J23)*'DBH-OH'!$D23)</f>
        <v>0</v>
      </c>
      <c r="K23" s="21">
        <f>SUM(E$3:E22)+H23</f>
        <v>0</v>
      </c>
      <c r="L23" s="21">
        <f>SUM(F$3:F22)+I23</f>
        <v>8.4483693305530266E-3</v>
      </c>
      <c r="M23" s="21">
        <f>SUM(G$3:G22)+J23</f>
        <v>0</v>
      </c>
      <c r="N23" s="21"/>
      <c r="O23" s="21"/>
      <c r="P23" s="21"/>
      <c r="Q23" s="19">
        <f t="shared" si="2"/>
        <v>0</v>
      </c>
      <c r="R23" s="19">
        <f t="shared" si="2"/>
        <v>7.1374944345429001E-5</v>
      </c>
      <c r="S23" s="19">
        <f t="shared" si="2"/>
        <v>0</v>
      </c>
      <c r="T23" s="19">
        <f t="shared" si="3"/>
        <v>0</v>
      </c>
      <c r="U23" s="19">
        <f t="shared" si="4"/>
        <v>0</v>
      </c>
      <c r="V23" s="19">
        <f t="shared" si="5"/>
        <v>0</v>
      </c>
    </row>
    <row r="24" spans="1:22" x14ac:dyDescent="0.25">
      <c r="A24" s="26">
        <f>Wellpath!E24</f>
        <v>600</v>
      </c>
      <c r="B24" s="22">
        <v>0</v>
      </c>
      <c r="C24" s="22">
        <v>0</v>
      </c>
      <c r="D24" s="22">
        <f t="shared" si="0"/>
        <v>4.7931219674804699E-5</v>
      </c>
      <c r="E24" s="20">
        <f>Model!$W$28*((drdp!B24+drdp!K24)*'DBH-OH'!$B24+(drdp!E24+drdp!N24)*'DBH-OH'!$C24+(drdp!H24+drdp!Q24)*'DBH-OH'!$D24)</f>
        <v>0</v>
      </c>
      <c r="F24" s="20">
        <f>Model!$W$28*((drdp!C24+drdp!L24)*'DBH-OH'!$B24+(drdp!F24+drdp!O24)*'DBH-OH'!$C24+(drdp!I24+drdp!R24)*'DBH-OH'!$D24)</f>
        <v>1.0325873024934745E-2</v>
      </c>
      <c r="G24" s="20">
        <f>Model!$W$28*((drdp!D24+drdp!M24)*'DBH-OH'!$B24+(drdp!G24+drdp!P24)*'DBH-OH'!$C24+(drdp!J24+drdp!S24)*'DBH-OH'!$D24)</f>
        <v>0</v>
      </c>
      <c r="H24" s="18">
        <f>Model!$W$28*((drdp!B24)*'DBH-OH'!$B24+(drdp!E24)*'DBH-OH'!$C24+(drdp!H24)*'DBH-OH'!$D24)</f>
        <v>0</v>
      </c>
      <c r="I24" s="18">
        <f>Model!$W$28*((drdp!C24)*'DBH-OH'!$B24+(drdp!F24)*'DBH-OH'!$C24+(drdp!I24)*'DBH-OH'!$D24)</f>
        <v>5.1629365124673723E-3</v>
      </c>
      <c r="J24" s="18">
        <f>Model!$W$28*((drdp!D24)*'DBH-OH'!$B24+(drdp!G24)*'DBH-OH'!$C24+(drdp!J24)*'DBH-OH'!$D24)</f>
        <v>0</v>
      </c>
      <c r="K24" s="21">
        <f>SUM(E$3:E23)+H24</f>
        <v>0</v>
      </c>
      <c r="L24" s="21">
        <f>SUM(F$3:F23)+I24</f>
        <v>1.7231248501948633E-2</v>
      </c>
      <c r="M24" s="21">
        <f>SUM(G$3:G23)+J24</f>
        <v>0</v>
      </c>
      <c r="N24" s="21"/>
      <c r="O24" s="21"/>
      <c r="P24" s="21"/>
      <c r="Q24" s="19">
        <f t="shared" si="2"/>
        <v>0</v>
      </c>
      <c r="R24" s="19">
        <f t="shared" si="2"/>
        <v>2.9691592493590703E-4</v>
      </c>
      <c r="S24" s="19">
        <f t="shared" si="2"/>
        <v>0</v>
      </c>
      <c r="T24" s="19">
        <f t="shared" si="3"/>
        <v>0</v>
      </c>
      <c r="U24" s="19">
        <f t="shared" si="4"/>
        <v>0</v>
      </c>
      <c r="V24" s="19">
        <f t="shared" si="5"/>
        <v>0</v>
      </c>
    </row>
    <row r="25" spans="1:22" x14ac:dyDescent="0.25">
      <c r="A25" s="26">
        <f>Wellpath!E25</f>
        <v>630</v>
      </c>
      <c r="B25" s="22">
        <v>0</v>
      </c>
      <c r="C25" s="22">
        <v>0</v>
      </c>
      <c r="D25" s="22">
        <f t="shared" si="0"/>
        <v>4.7931219674804699E-5</v>
      </c>
      <c r="E25" s="20">
        <f>Model!$W$28*((drdp!B25+drdp!K25)*'DBH-OH'!$B25+(drdp!E25+drdp!N25)*'DBH-OH'!$C25+(drdp!H25+drdp!Q25)*'DBH-OH'!$D25)</f>
        <v>0</v>
      </c>
      <c r="F25" s="20">
        <f>Model!$W$28*((drdp!C25+drdp!L25)*'DBH-OH'!$B25+(drdp!F25+drdp!O25)*'DBH-OH'!$C25+(drdp!I25+drdp!R25)*'DBH-OH'!$D25)</f>
        <v>1.33922048458258E-2</v>
      </c>
      <c r="G25" s="20">
        <f>Model!$W$28*((drdp!D25+drdp!M25)*'DBH-OH'!$B25+(drdp!G25+drdp!P25)*'DBH-OH'!$C25+(drdp!J25+drdp!S25)*'DBH-OH'!$D25)</f>
        <v>0</v>
      </c>
      <c r="H25" s="18">
        <f>Model!$W$28*((drdp!B25)*'DBH-OH'!$B25+(drdp!E25)*'DBH-OH'!$C25+(drdp!H25)*'DBH-OH'!$D25)</f>
        <v>0</v>
      </c>
      <c r="I25" s="18">
        <f>Model!$W$28*((drdp!C25)*'DBH-OH'!$B25+(drdp!F25)*'DBH-OH'!$C25+(drdp!I25)*'DBH-OH'!$D25)</f>
        <v>6.6961024229128998E-3</v>
      </c>
      <c r="J25" s="18">
        <f>Model!$W$28*((drdp!D25)*'DBH-OH'!$B25+(drdp!G25)*'DBH-OH'!$C25+(drdp!J25)*'DBH-OH'!$D25)</f>
        <v>0</v>
      </c>
      <c r="K25" s="21">
        <f>SUM(E$3:E24)+H25</f>
        <v>0</v>
      </c>
      <c r="L25" s="21">
        <f>SUM(F$3:F24)+I25</f>
        <v>2.9090287437328909E-2</v>
      </c>
      <c r="M25" s="21">
        <f>SUM(G$3:G24)+J25</f>
        <v>0</v>
      </c>
      <c r="N25" s="21"/>
      <c r="O25" s="21"/>
      <c r="P25" s="21"/>
      <c r="Q25" s="19">
        <f t="shared" si="2"/>
        <v>0</v>
      </c>
      <c r="R25" s="19">
        <f t="shared" si="2"/>
        <v>8.4624482318641607E-4</v>
      </c>
      <c r="S25" s="19">
        <f t="shared" si="2"/>
        <v>0</v>
      </c>
      <c r="T25" s="19">
        <f t="shared" si="3"/>
        <v>0</v>
      </c>
      <c r="U25" s="19">
        <f t="shared" si="4"/>
        <v>0</v>
      </c>
      <c r="V25" s="19">
        <f t="shared" si="5"/>
        <v>0</v>
      </c>
    </row>
    <row r="26" spans="1:22" x14ac:dyDescent="0.25">
      <c r="A26" s="26">
        <f>Wellpath!E26</f>
        <v>660</v>
      </c>
      <c r="B26" s="22">
        <v>0</v>
      </c>
      <c r="C26" s="22">
        <v>0</v>
      </c>
      <c r="D26" s="22">
        <f t="shared" si="0"/>
        <v>4.7931219674804699E-5</v>
      </c>
      <c r="E26" s="20">
        <f>Model!$W$28*((drdp!B26+drdp!K26)*'DBH-OH'!$B26+(drdp!E26+drdp!N26)*'DBH-OH'!$C26+(drdp!H26+drdp!Q26)*'DBH-OH'!$D26)</f>
        <v>0</v>
      </c>
      <c r="F26" s="20">
        <f>Model!$W$28*((drdp!C26+drdp!L26)*'DBH-OH'!$B26+(drdp!F26+drdp!O26)*'DBH-OH'!$C26+(drdp!I26+drdp!R26)*'DBH-OH'!$D26)</f>
        <v>1.6433043843629661E-2</v>
      </c>
      <c r="G26" s="20">
        <f>Model!$W$28*((drdp!D26+drdp!M26)*'DBH-OH'!$B26+(drdp!G26+drdp!P26)*'DBH-OH'!$C26+(drdp!J26+drdp!S26)*'DBH-OH'!$D26)</f>
        <v>0</v>
      </c>
      <c r="H26" s="18">
        <f>Model!$W$28*((drdp!B26)*'DBH-OH'!$B26+(drdp!E26)*'DBH-OH'!$C26+(drdp!H26)*'DBH-OH'!$D26)</f>
        <v>0</v>
      </c>
      <c r="I26" s="18">
        <f>Model!$W$28*((drdp!C26)*'DBH-OH'!$B26+(drdp!F26)*'DBH-OH'!$C26+(drdp!I26)*'DBH-OH'!$D26)</f>
        <v>8.2165219218148303E-3</v>
      </c>
      <c r="J26" s="18">
        <f>Model!$W$28*((drdp!D26)*'DBH-OH'!$B26+(drdp!G26)*'DBH-OH'!$C26+(drdp!J26)*'DBH-OH'!$D26)</f>
        <v>0</v>
      </c>
      <c r="K26" s="21">
        <f>SUM(E$3:E25)+H26</f>
        <v>0</v>
      </c>
      <c r="L26" s="21">
        <f>SUM(F$3:F25)+I26</f>
        <v>4.400291178205664E-2</v>
      </c>
      <c r="M26" s="21">
        <f>SUM(G$3:G25)+J26</f>
        <v>0</v>
      </c>
      <c r="N26" s="21"/>
      <c r="O26" s="21"/>
      <c r="P26" s="21"/>
      <c r="Q26" s="19">
        <f t="shared" si="2"/>
        <v>0</v>
      </c>
      <c r="R26" s="19">
        <f t="shared" si="2"/>
        <v>1.936256245299459E-3</v>
      </c>
      <c r="S26" s="19">
        <f t="shared" si="2"/>
        <v>0</v>
      </c>
      <c r="T26" s="19">
        <f t="shared" si="3"/>
        <v>0</v>
      </c>
      <c r="U26" s="19">
        <f t="shared" si="4"/>
        <v>0</v>
      </c>
      <c r="V26" s="19">
        <f t="shared" si="5"/>
        <v>0</v>
      </c>
    </row>
    <row r="27" spans="1:22" x14ac:dyDescent="0.25">
      <c r="A27" s="26">
        <f>Wellpath!E27</f>
        <v>690</v>
      </c>
      <c r="B27" s="22">
        <v>0</v>
      </c>
      <c r="C27" s="22">
        <v>0</v>
      </c>
      <c r="D27" s="22">
        <f t="shared" si="0"/>
        <v>4.7931219674804699E-5</v>
      </c>
      <c r="E27" s="20">
        <f>Model!$W$28*((drdp!B27+drdp!K27)*'DBH-OH'!$B27+(drdp!E27+drdp!N27)*'DBH-OH'!$C27+(drdp!H27+drdp!Q27)*'DBH-OH'!$D27)</f>
        <v>0</v>
      </c>
      <c r="F27" s="20">
        <f>Model!$W$28*((drdp!C27+drdp!L27)*'DBH-OH'!$B27+(drdp!F27+drdp!O27)*'DBH-OH'!$C27+(drdp!I27+drdp!R27)*'DBH-OH'!$D27)</f>
        <v>1.9442601608484017E-2</v>
      </c>
      <c r="G27" s="20">
        <f>Model!$W$28*((drdp!D27+drdp!M27)*'DBH-OH'!$B27+(drdp!G27+drdp!P27)*'DBH-OH'!$C27+(drdp!J27+drdp!S27)*'DBH-OH'!$D27)</f>
        <v>0</v>
      </c>
      <c r="H27" s="18">
        <f>Model!$W$28*((drdp!B27)*'DBH-OH'!$B27+(drdp!E27)*'DBH-OH'!$C27+(drdp!H27)*'DBH-OH'!$D27)</f>
        <v>0</v>
      </c>
      <c r="I27" s="18">
        <f>Model!$W$28*((drdp!C27)*'DBH-OH'!$B27+(drdp!F27)*'DBH-OH'!$C27+(drdp!I27)*'DBH-OH'!$D27)</f>
        <v>9.7213008042420085E-3</v>
      </c>
      <c r="J27" s="18">
        <f>Model!$W$28*((drdp!D27)*'DBH-OH'!$B27+(drdp!G27)*'DBH-OH'!$C27+(drdp!J27)*'DBH-OH'!$D27)</f>
        <v>0</v>
      </c>
      <c r="K27" s="21">
        <f>SUM(E$3:E26)+H27</f>
        <v>0</v>
      </c>
      <c r="L27" s="21">
        <f>SUM(F$3:F26)+I27</f>
        <v>6.1940734508113479E-2</v>
      </c>
      <c r="M27" s="21">
        <f>SUM(G$3:G26)+J27</f>
        <v>0</v>
      </c>
      <c r="N27" s="21"/>
      <c r="O27" s="21"/>
      <c r="P27" s="21"/>
      <c r="Q27" s="19">
        <f t="shared" si="2"/>
        <v>0</v>
      </c>
      <c r="R27" s="19">
        <f t="shared" si="2"/>
        <v>3.8366545914045999E-3</v>
      </c>
      <c r="S27" s="19">
        <f t="shared" si="2"/>
        <v>0</v>
      </c>
      <c r="T27" s="19">
        <f t="shared" si="3"/>
        <v>0</v>
      </c>
      <c r="U27" s="19">
        <f t="shared" si="4"/>
        <v>0</v>
      </c>
      <c r="V27" s="19">
        <f t="shared" si="5"/>
        <v>0</v>
      </c>
    </row>
    <row r="28" spans="1:22" x14ac:dyDescent="0.25">
      <c r="A28" s="26">
        <f>Wellpath!E28</f>
        <v>720</v>
      </c>
      <c r="B28" s="22">
        <v>0</v>
      </c>
      <c r="C28" s="22">
        <v>0</v>
      </c>
      <c r="D28" s="22">
        <f t="shared" si="0"/>
        <v>4.7931219674804699E-5</v>
      </c>
      <c r="E28" s="20">
        <f>Model!$W$28*((drdp!B28+drdp!K28)*'DBH-OH'!$B28+(drdp!E28+drdp!N28)*'DBH-OH'!$C28+(drdp!H28+drdp!Q28)*'DBH-OH'!$D28)</f>
        <v>0</v>
      </c>
      <c r="F28" s="20">
        <f>Model!$W$28*((drdp!C28+drdp!L28)*'DBH-OH'!$B28+(drdp!F28+drdp!O28)*'DBH-OH'!$C28+(drdp!I28+drdp!R28)*'DBH-OH'!$D28)</f>
        <v>2.2415149276131384E-2</v>
      </c>
      <c r="G28" s="20">
        <f>Model!$W$28*((drdp!D28+drdp!M28)*'DBH-OH'!$B28+(drdp!G28+drdp!P28)*'DBH-OH'!$C28+(drdp!J28+drdp!S28)*'DBH-OH'!$D28)</f>
        <v>0</v>
      </c>
      <c r="H28" s="18">
        <f>Model!$W$28*((drdp!B28)*'DBH-OH'!$B28+(drdp!E28)*'DBH-OH'!$C28+(drdp!H28)*'DBH-OH'!$D28)</f>
        <v>0</v>
      </c>
      <c r="I28" s="18">
        <f>Model!$W$28*((drdp!C28)*'DBH-OH'!$B28+(drdp!F28)*'DBH-OH'!$C28+(drdp!I28)*'DBH-OH'!$D28)</f>
        <v>1.1207574638065692E-2</v>
      </c>
      <c r="J28" s="18">
        <f>Model!$W$28*((drdp!D28)*'DBH-OH'!$B28+(drdp!G28)*'DBH-OH'!$C28+(drdp!J28)*'DBH-OH'!$D28)</f>
        <v>0</v>
      </c>
      <c r="K28" s="21">
        <f>SUM(E$3:E27)+H28</f>
        <v>0</v>
      </c>
      <c r="L28" s="21">
        <f>SUM(F$3:F27)+I28</f>
        <v>8.2869609950421183E-2</v>
      </c>
      <c r="M28" s="21">
        <f>SUM(G$3:G27)+J28</f>
        <v>0</v>
      </c>
      <c r="N28" s="21"/>
      <c r="O28" s="21"/>
      <c r="P28" s="21"/>
      <c r="Q28" s="19">
        <f t="shared" si="2"/>
        <v>0</v>
      </c>
      <c r="R28" s="19">
        <f t="shared" si="2"/>
        <v>6.867372253334946E-3</v>
      </c>
      <c r="S28" s="19">
        <f t="shared" si="2"/>
        <v>0</v>
      </c>
      <c r="T28" s="19">
        <f t="shared" si="3"/>
        <v>0</v>
      </c>
      <c r="U28" s="19">
        <f t="shared" si="4"/>
        <v>0</v>
      </c>
      <c r="V28" s="19">
        <f t="shared" si="5"/>
        <v>0</v>
      </c>
    </row>
    <row r="29" spans="1:22" x14ac:dyDescent="0.25">
      <c r="A29" s="26">
        <f>Wellpath!E29</f>
        <v>750</v>
      </c>
      <c r="B29" s="22">
        <v>0</v>
      </c>
      <c r="C29" s="22">
        <v>0</v>
      </c>
      <c r="D29" s="22">
        <f t="shared" si="0"/>
        <v>4.7931219674804699E-5</v>
      </c>
      <c r="E29" s="20">
        <f>Model!$W$28*((drdp!B29+drdp!K29)*'DBH-OH'!$B29+(drdp!E29+drdp!N29)*'DBH-OH'!$C29+(drdp!H29+drdp!Q29)*'DBH-OH'!$D29)</f>
        <v>0</v>
      </c>
      <c r="F29" s="20">
        <f>Model!$W$28*((drdp!C29+drdp!L29)*'DBH-OH'!$B29+(drdp!F29+drdp!O29)*'DBH-OH'!$C29+(drdp!I29+drdp!R29)*'DBH-OH'!$D29)</f>
        <v>2.534502843313784E-2</v>
      </c>
      <c r="G29" s="20">
        <f>Model!$W$28*((drdp!D29+drdp!M29)*'DBH-OH'!$B29+(drdp!G29+drdp!P29)*'DBH-OH'!$C29+(drdp!J29+drdp!S29)*'DBH-OH'!$D29)</f>
        <v>0</v>
      </c>
      <c r="H29" s="18">
        <f>Model!$W$28*((drdp!B29)*'DBH-OH'!$B29+(drdp!E29)*'DBH-OH'!$C29+(drdp!H29)*'DBH-OH'!$D29)</f>
        <v>0</v>
      </c>
      <c r="I29" s="18">
        <f>Model!$W$28*((drdp!C29)*'DBH-OH'!$B29+(drdp!F29)*'DBH-OH'!$C29+(drdp!I29)*'DBH-OH'!$D29)</f>
        <v>1.267251421656892E-2</v>
      </c>
      <c r="J29" s="18">
        <f>Model!$W$28*((drdp!D29)*'DBH-OH'!$B29+(drdp!G29)*'DBH-OH'!$C29+(drdp!J29)*'DBH-OH'!$D29)</f>
        <v>0</v>
      </c>
      <c r="K29" s="21">
        <f>SUM(E$3:E28)+H29</f>
        <v>0</v>
      </c>
      <c r="L29" s="21">
        <f>SUM(F$3:F28)+I29</f>
        <v>0.1067496988050558</v>
      </c>
      <c r="M29" s="21">
        <f>SUM(G$3:G28)+J29</f>
        <v>0</v>
      </c>
      <c r="N29" s="21"/>
      <c r="O29" s="21"/>
      <c r="P29" s="21"/>
      <c r="Q29" s="19">
        <f t="shared" si="2"/>
        <v>0</v>
      </c>
      <c r="R29" s="19">
        <f t="shared" si="2"/>
        <v>1.1395498194970132E-2</v>
      </c>
      <c r="S29" s="19">
        <f t="shared" si="2"/>
        <v>0</v>
      </c>
      <c r="T29" s="19">
        <f t="shared" si="3"/>
        <v>0</v>
      </c>
      <c r="U29" s="19">
        <f t="shared" si="4"/>
        <v>0</v>
      </c>
      <c r="V29" s="19">
        <f t="shared" si="5"/>
        <v>0</v>
      </c>
    </row>
    <row r="30" spans="1:22" x14ac:dyDescent="0.25">
      <c r="A30" s="26">
        <f>Wellpath!E30</f>
        <v>780</v>
      </c>
      <c r="B30" s="22">
        <v>0</v>
      </c>
      <c r="C30" s="22">
        <v>0</v>
      </c>
      <c r="D30" s="22">
        <f t="shared" si="0"/>
        <v>4.7931219674804699E-5</v>
      </c>
      <c r="E30" s="20">
        <f>Model!$W$28*((drdp!B30+drdp!K30)*'DBH-OH'!$B30+(drdp!E30+drdp!N30)*'DBH-OH'!$C30+(drdp!H30+drdp!Q30)*'DBH-OH'!$D30)</f>
        <v>0</v>
      </c>
      <c r="F30" s="20">
        <f>Model!$W$28*((drdp!C30+drdp!L30)*'DBH-OH'!$B30+(drdp!F30+drdp!O30)*'DBH-OH'!$C30+(drdp!I30+drdp!R30)*'DBH-OH'!$D30)</f>
        <v>2.8226661888004576E-2</v>
      </c>
      <c r="G30" s="20">
        <f>Model!$W$28*((drdp!D30+drdp!M30)*'DBH-OH'!$B30+(drdp!G30+drdp!P30)*'DBH-OH'!$C30+(drdp!J30+drdp!S30)*'DBH-OH'!$D30)</f>
        <v>0</v>
      </c>
      <c r="H30" s="18">
        <f>Model!$W$28*((drdp!B30)*'DBH-OH'!$B30+(drdp!E30)*'DBH-OH'!$C30+(drdp!H30)*'DBH-OH'!$D30)</f>
        <v>0</v>
      </c>
      <c r="I30" s="18">
        <f>Model!$W$28*((drdp!C30)*'DBH-OH'!$B30+(drdp!F30)*'DBH-OH'!$C30+(drdp!I30)*'DBH-OH'!$D30)</f>
        <v>1.4113330944002288E-2</v>
      </c>
      <c r="J30" s="18">
        <f>Model!$W$28*((drdp!D30)*'DBH-OH'!$B30+(drdp!G30)*'DBH-OH'!$C30+(drdp!J30)*'DBH-OH'!$D30)</f>
        <v>0</v>
      </c>
      <c r="K30" s="21">
        <f>SUM(E$3:E29)+H30</f>
        <v>0</v>
      </c>
      <c r="L30" s="21">
        <f>SUM(F$3:F29)+I30</f>
        <v>0.133535543965627</v>
      </c>
      <c r="M30" s="21">
        <f>SUM(G$3:G29)+J30</f>
        <v>0</v>
      </c>
      <c r="N30" s="21"/>
      <c r="O30" s="21"/>
      <c r="P30" s="21"/>
      <c r="Q30" s="19">
        <f t="shared" si="2"/>
        <v>0</v>
      </c>
      <c r="R30" s="19">
        <f t="shared" si="2"/>
        <v>1.7831741502195901E-2</v>
      </c>
      <c r="S30" s="19">
        <f t="shared" si="2"/>
        <v>0</v>
      </c>
      <c r="T30" s="19">
        <f t="shared" si="3"/>
        <v>0</v>
      </c>
      <c r="U30" s="19">
        <f t="shared" si="4"/>
        <v>0</v>
      </c>
      <c r="V30" s="19">
        <f t="shared" si="5"/>
        <v>0</v>
      </c>
    </row>
    <row r="31" spans="1:22" x14ac:dyDescent="0.25">
      <c r="A31" s="26">
        <f>Wellpath!E31</f>
        <v>810</v>
      </c>
      <c r="B31" s="22">
        <v>0</v>
      </c>
      <c r="C31" s="22">
        <v>0</v>
      </c>
      <c r="D31" s="22">
        <f t="shared" si="0"/>
        <v>4.7931219674804699E-5</v>
      </c>
      <c r="E31" s="20">
        <f>Model!$W$28*((drdp!B31+drdp!K31)*'DBH-OH'!$B31+(drdp!E31+drdp!N31)*'DBH-OH'!$C31+(drdp!H31+drdp!Q31)*'DBH-OH'!$D31)</f>
        <v>0</v>
      </c>
      <c r="F31" s="20">
        <f>Model!$W$28*((drdp!C31+drdp!L31)*'DBH-OH'!$B31+(drdp!F31+drdp!O31)*'DBH-OH'!$C31+(drdp!I31+drdp!R31)*'DBH-OH'!$D31)</f>
        <v>3.1054564287668902E-2</v>
      </c>
      <c r="G31" s="20">
        <f>Model!$W$28*((drdp!D31+drdp!M31)*'DBH-OH'!$B31+(drdp!G31+drdp!P31)*'DBH-OH'!$C31+(drdp!J31+drdp!S31)*'DBH-OH'!$D31)</f>
        <v>0</v>
      </c>
      <c r="H31" s="18">
        <f>Model!$W$28*((drdp!B31)*'DBH-OH'!$B31+(drdp!E31)*'DBH-OH'!$C31+(drdp!H31)*'DBH-OH'!$D31)</f>
        <v>0</v>
      </c>
      <c r="I31" s="18">
        <f>Model!$W$28*((drdp!C31)*'DBH-OH'!$B31+(drdp!F31)*'DBH-OH'!$C31+(drdp!I31)*'DBH-OH'!$D31)</f>
        <v>1.5527282143834451E-2</v>
      </c>
      <c r="J31" s="18">
        <f>Model!$W$28*((drdp!D31)*'DBH-OH'!$B31+(drdp!G31)*'DBH-OH'!$C31+(drdp!J31)*'DBH-OH'!$D31)</f>
        <v>0</v>
      </c>
      <c r="K31" s="21">
        <f>SUM(E$3:E30)+H31</f>
        <v>0</v>
      </c>
      <c r="L31" s="21">
        <f>SUM(F$3:F30)+I31</f>
        <v>0.16317615705346375</v>
      </c>
      <c r="M31" s="21">
        <f>SUM(G$3:G30)+J31</f>
        <v>0</v>
      </c>
      <c r="N31" s="21"/>
      <c r="O31" s="21"/>
      <c r="P31" s="21"/>
      <c r="Q31" s="19">
        <f t="shared" si="2"/>
        <v>0</v>
      </c>
      <c r="R31" s="19">
        <f t="shared" si="2"/>
        <v>2.6626458230736668E-2</v>
      </c>
      <c r="S31" s="19">
        <f t="shared" si="2"/>
        <v>0</v>
      </c>
      <c r="T31" s="19">
        <f t="shared" si="3"/>
        <v>0</v>
      </c>
      <c r="U31" s="19">
        <f t="shared" si="4"/>
        <v>0</v>
      </c>
      <c r="V31" s="19">
        <f t="shared" si="5"/>
        <v>0</v>
      </c>
    </row>
    <row r="32" spans="1:22" x14ac:dyDescent="0.25">
      <c r="A32" s="26">
        <f>Wellpath!E32</f>
        <v>840</v>
      </c>
      <c r="B32" s="22">
        <v>0</v>
      </c>
      <c r="C32" s="22">
        <v>0</v>
      </c>
      <c r="D32" s="22">
        <f t="shared" si="0"/>
        <v>4.7931219674804699E-5</v>
      </c>
      <c r="E32" s="20">
        <f>Model!$W$28*((drdp!B32+drdp!K32)*'DBH-OH'!$B32+(drdp!E32+drdp!N32)*'DBH-OH'!$C32+(drdp!H32+drdp!Q32)*'DBH-OH'!$D32)</f>
        <v>0</v>
      </c>
      <c r="F32" s="20">
        <f>Model!$W$28*((drdp!C32+drdp!L32)*'DBH-OH'!$B32+(drdp!F32+drdp!O32)*'DBH-OH'!$C32+(drdp!I32+drdp!R32)*'DBH-OH'!$D32)</f>
        <v>3.3823352559185609E-2</v>
      </c>
      <c r="G32" s="20">
        <f>Model!$W$28*((drdp!D32+drdp!M32)*'DBH-OH'!$B32+(drdp!G32+drdp!P32)*'DBH-OH'!$C32+(drdp!J32+drdp!S32)*'DBH-OH'!$D32)</f>
        <v>0</v>
      </c>
      <c r="H32" s="18">
        <f>Model!$W$28*((drdp!B32)*'DBH-OH'!$B32+(drdp!E32)*'DBH-OH'!$C32+(drdp!H32)*'DBH-OH'!$D32)</f>
        <v>0</v>
      </c>
      <c r="I32" s="18">
        <f>Model!$W$28*((drdp!C32)*'DBH-OH'!$B32+(drdp!F32)*'DBH-OH'!$C32+(drdp!I32)*'DBH-OH'!$D32)</f>
        <v>1.6911676279592804E-2</v>
      </c>
      <c r="J32" s="18">
        <f>Model!$W$28*((drdp!D32)*'DBH-OH'!$B32+(drdp!G32)*'DBH-OH'!$C32+(drdp!J32)*'DBH-OH'!$D32)</f>
        <v>0</v>
      </c>
      <c r="K32" s="21">
        <f>SUM(E$3:E31)+H32</f>
        <v>0</v>
      </c>
      <c r="L32" s="21">
        <f>SUM(F$3:F31)+I32</f>
        <v>0.195615115476891</v>
      </c>
      <c r="M32" s="21">
        <f>SUM(G$3:G31)+J32</f>
        <v>0</v>
      </c>
      <c r="N32" s="21"/>
      <c r="O32" s="21"/>
      <c r="P32" s="21"/>
      <c r="Q32" s="19">
        <f t="shared" si="2"/>
        <v>0</v>
      </c>
      <c r="R32" s="19">
        <f t="shared" si="2"/>
        <v>3.8265273403037404E-2</v>
      </c>
      <c r="S32" s="19">
        <f t="shared" si="2"/>
        <v>0</v>
      </c>
      <c r="T32" s="19">
        <f t="shared" si="3"/>
        <v>0</v>
      </c>
      <c r="U32" s="19">
        <f t="shared" si="4"/>
        <v>0</v>
      </c>
      <c r="V32" s="19">
        <f t="shared" si="5"/>
        <v>0</v>
      </c>
    </row>
    <row r="33" spans="1:23" x14ac:dyDescent="0.25">
      <c r="A33" s="26">
        <f>Wellpath!E33</f>
        <v>870</v>
      </c>
      <c r="B33" s="22">
        <v>0</v>
      </c>
      <c r="C33" s="22">
        <v>0</v>
      </c>
      <c r="D33" s="22">
        <f t="shared" si="0"/>
        <v>4.7931219674804699E-5</v>
      </c>
      <c r="E33" s="20">
        <f>Model!$W$28*((drdp!B33+drdp!K33)*'DBH-OH'!$B33+(drdp!E33+drdp!N33)*'DBH-OH'!$C33+(drdp!H33+drdp!Q33)*'DBH-OH'!$D33)</f>
        <v>0</v>
      </c>
      <c r="F33" s="20">
        <f>Model!$W$28*((drdp!C33+drdp!L33)*'DBH-OH'!$B33+(drdp!F33+drdp!O33)*'DBH-OH'!$C33+(drdp!I33+drdp!R33)*'DBH-OH'!$D33)</f>
        <v>3.65277561567122E-2</v>
      </c>
      <c r="G33" s="20">
        <f>Model!$W$28*((drdp!D33+drdp!M33)*'DBH-OH'!$B33+(drdp!G33+drdp!P33)*'DBH-OH'!$C33+(drdp!J33+drdp!S33)*'DBH-OH'!$D33)</f>
        <v>0</v>
      </c>
      <c r="H33" s="18">
        <f>Model!$W$28*((drdp!B33)*'DBH-OH'!$B33+(drdp!E33)*'DBH-OH'!$C33+(drdp!H33)*'DBH-OH'!$D33)</f>
        <v>0</v>
      </c>
      <c r="I33" s="18">
        <f>Model!$W$28*((drdp!C33)*'DBH-OH'!$B33+(drdp!F33)*'DBH-OH'!$C33+(drdp!I33)*'DBH-OH'!$D33)</f>
        <v>1.82638780783561E-2</v>
      </c>
      <c r="J33" s="18">
        <f>Model!$W$28*((drdp!D33)*'DBH-OH'!$B33+(drdp!G33)*'DBH-OH'!$C33+(drdp!J33)*'DBH-OH'!$D33)</f>
        <v>0</v>
      </c>
      <c r="K33" s="21">
        <f>SUM(E$3:E32)+H33</f>
        <v>0</v>
      </c>
      <c r="L33" s="21">
        <f>SUM(F$3:F32)+I33</f>
        <v>0.23079066983483992</v>
      </c>
      <c r="M33" s="21">
        <f>SUM(G$3:G32)+J33</f>
        <v>0</v>
      </c>
      <c r="N33" s="21"/>
      <c r="O33" s="21"/>
      <c r="P33" s="21"/>
      <c r="Q33" s="19">
        <f t="shared" si="2"/>
        <v>0</v>
      </c>
      <c r="R33" s="19">
        <f t="shared" si="2"/>
        <v>5.3264333282814089E-2</v>
      </c>
      <c r="S33" s="19">
        <f t="shared" si="2"/>
        <v>0</v>
      </c>
      <c r="T33" s="19">
        <f t="shared" si="3"/>
        <v>0</v>
      </c>
      <c r="U33" s="19">
        <f t="shared" si="4"/>
        <v>0</v>
      </c>
      <c r="V33" s="19">
        <f t="shared" si="5"/>
        <v>0</v>
      </c>
    </row>
    <row r="34" spans="1:23" x14ac:dyDescent="0.25">
      <c r="A34" s="26">
        <f>Wellpath!E34</f>
        <v>900</v>
      </c>
      <c r="B34" s="22">
        <v>0</v>
      </c>
      <c r="C34" s="22">
        <v>0</v>
      </c>
      <c r="D34" s="22">
        <f t="shared" si="0"/>
        <v>4.7931219674804699E-5</v>
      </c>
      <c r="E34" s="20">
        <f>Model!$W$28*((drdp!B34+drdp!K34)*'DBH-OH'!$B34+(drdp!E34+drdp!N34)*'DBH-OH'!$C34+(drdp!H34+drdp!Q34)*'DBH-OH'!$D34)</f>
        <v>0</v>
      </c>
      <c r="F34" s="20">
        <f>Model!$W$28*((drdp!C34+drdp!L34)*'DBH-OH'!$B34+(drdp!F34+drdp!O34)*'DBH-OH'!$C34+(drdp!I34+drdp!R34)*'DBH-OH'!$D34)</f>
        <v>3.9162627094292565E-2</v>
      </c>
      <c r="G34" s="20">
        <f>Model!$W$28*((drdp!D34+drdp!M34)*'DBH-OH'!$B34+(drdp!G34+drdp!P34)*'DBH-OH'!$C34+(drdp!J34+drdp!S34)*'DBH-OH'!$D34)</f>
        <v>0</v>
      </c>
      <c r="H34" s="18">
        <f>Model!$W$28*((drdp!B34)*'DBH-OH'!$B34+(drdp!E34)*'DBH-OH'!$C34+(drdp!H34)*'DBH-OH'!$D34)</f>
        <v>0</v>
      </c>
      <c r="I34" s="18">
        <f>Model!$W$28*((drdp!C34)*'DBH-OH'!$B34+(drdp!F34)*'DBH-OH'!$C34+(drdp!I34)*'DBH-OH'!$D34)</f>
        <v>1.9581313547146283E-2</v>
      </c>
      <c r="J34" s="18">
        <f>Model!$W$28*((drdp!D34)*'DBH-OH'!$B34+(drdp!G34)*'DBH-OH'!$C34+(drdp!J34)*'DBH-OH'!$D34)</f>
        <v>0</v>
      </c>
      <c r="K34" s="21">
        <f>SUM(E$3:E33)+H34</f>
        <v>0</v>
      </c>
      <c r="L34" s="21">
        <f>SUM(F$3:F33)+I34</f>
        <v>0.2686358614603423</v>
      </c>
      <c r="M34" s="21">
        <f>SUM(G$3:G33)+J34</f>
        <v>0</v>
      </c>
      <c r="N34" s="21"/>
      <c r="O34" s="21"/>
      <c r="P34" s="21"/>
      <c r="Q34" s="19">
        <f t="shared" si="2"/>
        <v>0</v>
      </c>
      <c r="R34" s="19">
        <f t="shared" si="2"/>
        <v>7.2165226062540222E-2</v>
      </c>
      <c r="S34" s="19">
        <f t="shared" si="2"/>
        <v>0</v>
      </c>
      <c r="T34" s="19">
        <f t="shared" si="3"/>
        <v>0</v>
      </c>
      <c r="U34" s="19">
        <f t="shared" si="4"/>
        <v>0</v>
      </c>
      <c r="V34" s="19">
        <f t="shared" si="5"/>
        <v>0</v>
      </c>
    </row>
    <row r="35" spans="1:23" x14ac:dyDescent="0.25">
      <c r="A35" s="26">
        <f>Wellpath!E35</f>
        <v>930</v>
      </c>
      <c r="B35" s="22">
        <v>0</v>
      </c>
      <c r="C35" s="22">
        <v>0</v>
      </c>
      <c r="D35" s="22">
        <f t="shared" si="0"/>
        <v>4.7931219674804699E-5</v>
      </c>
      <c r="E35" s="20">
        <f>Model!$W$28*((drdp!B35+drdp!K35)*'DBH-OH'!$B35+(drdp!E35+drdp!N35)*'DBH-OH'!$C35+(drdp!H35+drdp!Q35)*'DBH-OH'!$D35)</f>
        <v>0</v>
      </c>
      <c r="F35" s="20">
        <f>Model!$W$28*((drdp!C35+drdp!L35)*'DBH-OH'!$B35+(drdp!F35+drdp!O35)*'DBH-OH'!$C35+(drdp!I35+drdp!R35)*'DBH-OH'!$D35)</f>
        <v>4.1722949745340722E-2</v>
      </c>
      <c r="G35" s="20">
        <f>Model!$W$28*((drdp!D35+drdp!M35)*'DBH-OH'!$B35+(drdp!G35+drdp!P35)*'DBH-OH'!$C35+(drdp!J35+drdp!S35)*'DBH-OH'!$D35)</f>
        <v>0</v>
      </c>
      <c r="H35" s="18">
        <f>Model!$W$28*((drdp!B35)*'DBH-OH'!$B35+(drdp!E35)*'DBH-OH'!$C35+(drdp!H35)*'DBH-OH'!$D35)</f>
        <v>0</v>
      </c>
      <c r="I35" s="18">
        <f>Model!$W$28*((drdp!C35)*'DBH-OH'!$B35+(drdp!F35)*'DBH-OH'!$C35+(drdp!I35)*'DBH-OH'!$D35)</f>
        <v>2.0861474872670361E-2</v>
      </c>
      <c r="J35" s="18">
        <f>Model!$W$28*((drdp!D35)*'DBH-OH'!$B35+(drdp!G35)*'DBH-OH'!$C35+(drdp!J35)*'DBH-OH'!$D35)</f>
        <v>0</v>
      </c>
      <c r="K35" s="21">
        <f>SUM(E$3:E34)+H35</f>
        <v>0</v>
      </c>
      <c r="L35" s="21">
        <f>SUM(F$3:F34)+I35</f>
        <v>0.30907864988015893</v>
      </c>
      <c r="M35" s="21">
        <f>SUM(G$3:G34)+J35</f>
        <v>0</v>
      </c>
      <c r="N35" s="21"/>
      <c r="O35" s="21"/>
      <c r="P35" s="21"/>
      <c r="Q35" s="19">
        <f t="shared" si="2"/>
        <v>0</v>
      </c>
      <c r="R35" s="19">
        <f t="shared" si="2"/>
        <v>9.5529611811741869E-2</v>
      </c>
      <c r="S35" s="19">
        <f t="shared" si="2"/>
        <v>0</v>
      </c>
      <c r="T35" s="19">
        <f t="shared" si="3"/>
        <v>0</v>
      </c>
      <c r="U35" s="19">
        <f t="shared" si="4"/>
        <v>0</v>
      </c>
      <c r="V35" s="19">
        <f t="shared" si="5"/>
        <v>0</v>
      </c>
    </row>
    <row r="36" spans="1:23" x14ac:dyDescent="0.25">
      <c r="A36" s="26">
        <f>Wellpath!E36</f>
        <v>960</v>
      </c>
      <c r="B36" s="22">
        <v>0</v>
      </c>
      <c r="C36" s="22">
        <v>0</v>
      </c>
      <c r="D36" s="22">
        <f t="shared" si="0"/>
        <v>4.7931219674804699E-5</v>
      </c>
      <c r="E36" s="20">
        <f>Model!$W$28*((drdp!B36+drdp!K36)*'DBH-OH'!$B36+(drdp!E36+drdp!N36)*'DBH-OH'!$C36+(drdp!H36+drdp!Q36)*'DBH-OH'!$D36)</f>
        <v>0</v>
      </c>
      <c r="F36" s="20">
        <f>Model!$W$28*((drdp!C36+drdp!L36)*'DBH-OH'!$B36+(drdp!F36+drdp!O36)*'DBH-OH'!$C36+(drdp!I36+drdp!R36)*'DBH-OH'!$D36)</f>
        <v>4.420385039017119E-2</v>
      </c>
      <c r="G36" s="20">
        <f>Model!$W$28*((drdp!D36+drdp!M36)*'DBH-OH'!$B36+(drdp!G36+drdp!P36)*'DBH-OH'!$C36+(drdp!J36+drdp!S36)*'DBH-OH'!$D36)</f>
        <v>0</v>
      </c>
      <c r="H36" s="18">
        <f>Model!$W$28*((drdp!B36)*'DBH-OH'!$B36+(drdp!E36)*'DBH-OH'!$C36+(drdp!H36)*'DBH-OH'!$D36)</f>
        <v>0</v>
      </c>
      <c r="I36" s="18">
        <f>Model!$W$28*((drdp!C36)*'DBH-OH'!$B36+(drdp!F36)*'DBH-OH'!$C36+(drdp!I36)*'DBH-OH'!$D36)</f>
        <v>2.2101925195085595E-2</v>
      </c>
      <c r="J36" s="18">
        <f>Model!$W$28*((drdp!D36)*'DBH-OH'!$B36+(drdp!G36)*'DBH-OH'!$C36+(drdp!J36)*'DBH-OH'!$D36)</f>
        <v>0</v>
      </c>
      <c r="K36" s="21">
        <f>SUM(E$3:E35)+H36</f>
        <v>0</v>
      </c>
      <c r="L36" s="21">
        <f>SUM(F$3:F35)+I36</f>
        <v>0.35204204994791488</v>
      </c>
      <c r="M36" s="21">
        <f>SUM(G$3:G35)+J36</f>
        <v>0</v>
      </c>
      <c r="N36" s="21"/>
      <c r="O36" s="21"/>
      <c r="P36" s="21"/>
      <c r="Q36" s="19">
        <f t="shared" si="2"/>
        <v>0</v>
      </c>
      <c r="R36" s="19">
        <f t="shared" si="2"/>
        <v>0.1239336049315302</v>
      </c>
      <c r="S36" s="19">
        <f t="shared" si="2"/>
        <v>0</v>
      </c>
      <c r="T36" s="19">
        <f t="shared" si="3"/>
        <v>0</v>
      </c>
      <c r="U36" s="19">
        <f t="shared" si="4"/>
        <v>0</v>
      </c>
      <c r="V36" s="19">
        <f t="shared" si="5"/>
        <v>0</v>
      </c>
    </row>
    <row r="37" spans="1:23" x14ac:dyDescent="0.25">
      <c r="A37" s="26">
        <f>Wellpath!E37</f>
        <v>990</v>
      </c>
      <c r="B37" s="22">
        <v>0</v>
      </c>
      <c r="C37" s="22">
        <v>0</v>
      </c>
      <c r="D37" s="22">
        <f t="shared" si="0"/>
        <v>4.7931219674804699E-5</v>
      </c>
      <c r="E37" s="20">
        <f>Model!$W$28*((drdp!B37+drdp!K37)*'DBH-OH'!$B37+(drdp!E37+drdp!N37)*'DBH-OH'!$C37+(drdp!H37+drdp!Q37)*'DBH-OH'!$D37)</f>
        <v>0</v>
      </c>
      <c r="F37" s="20">
        <f>Model!$W$28*((drdp!C37+drdp!L37)*'DBH-OH'!$B37+(drdp!F37+drdp!O37)*'DBH-OH'!$C37+(drdp!I37+drdp!R37)*'DBH-OH'!$D37)</f>
        <v>4.660060649340135E-2</v>
      </c>
      <c r="G37" s="20">
        <f>Model!$W$28*((drdp!D37+drdp!M37)*'DBH-OH'!$B37+(drdp!G37+drdp!P37)*'DBH-OH'!$C37+(drdp!J37+drdp!S37)*'DBH-OH'!$D37)</f>
        <v>0</v>
      </c>
      <c r="H37" s="18">
        <f>Model!$W$28*((drdp!B37)*'DBH-OH'!$B37+(drdp!E37)*'DBH-OH'!$C37+(drdp!H37)*'DBH-OH'!$D37)</f>
        <v>0</v>
      </c>
      <c r="I37" s="18">
        <f>Model!$W$28*((drdp!C37)*'DBH-OH'!$B37+(drdp!F37)*'DBH-OH'!$C37+(drdp!I37)*'DBH-OH'!$D37)</f>
        <v>2.3300303246700675E-2</v>
      </c>
      <c r="J37" s="18">
        <f>Model!$W$28*((drdp!D37)*'DBH-OH'!$B37+(drdp!G37)*'DBH-OH'!$C37+(drdp!J37)*'DBH-OH'!$D37)</f>
        <v>0</v>
      </c>
      <c r="K37" s="21">
        <f>SUM(E$3:E36)+H37</f>
        <v>0</v>
      </c>
      <c r="L37" s="21">
        <f>SUM(F$3:F36)+I37</f>
        <v>0.39744427838970114</v>
      </c>
      <c r="M37" s="21">
        <f>SUM(G$3:G36)+J37</f>
        <v>0</v>
      </c>
      <c r="N37" s="21"/>
      <c r="O37" s="21"/>
      <c r="P37" s="21"/>
      <c r="Q37" s="19">
        <f t="shared" si="2"/>
        <v>0</v>
      </c>
      <c r="R37" s="19">
        <f t="shared" si="2"/>
        <v>0.15796195442471025</v>
      </c>
      <c r="S37" s="19">
        <f t="shared" si="2"/>
        <v>0</v>
      </c>
      <c r="T37" s="19">
        <f t="shared" si="3"/>
        <v>0</v>
      </c>
      <c r="U37" s="19">
        <f t="shared" si="4"/>
        <v>0</v>
      </c>
      <c r="V37" s="19">
        <f t="shared" si="5"/>
        <v>0</v>
      </c>
    </row>
    <row r="38" spans="1:23" x14ac:dyDescent="0.25">
      <c r="A38" s="26">
        <f>Wellpath!E38</f>
        <v>1020</v>
      </c>
      <c r="B38" s="22">
        <v>0</v>
      </c>
      <c r="C38" s="22">
        <v>0</v>
      </c>
      <c r="D38" s="22">
        <f t="shared" si="0"/>
        <v>4.7931219674804699E-5</v>
      </c>
      <c r="E38" s="20">
        <f>Model!$W$28*((drdp!B38+drdp!K38)*'DBH-OH'!$B38+(drdp!E38+drdp!N38)*'DBH-OH'!$C38+(drdp!H38+drdp!Q38)*'DBH-OH'!$D38)</f>
        <v>0</v>
      </c>
      <c r="F38" s="20">
        <f>Model!$W$28*((drdp!C38+drdp!L38)*'DBH-OH'!$B38+(drdp!F38+drdp!O38)*'DBH-OH'!$C38+(drdp!I38+drdp!R38)*'DBH-OH'!$D38)</f>
        <v>4.8908655693565999E-2</v>
      </c>
      <c r="G38" s="20">
        <f>Model!$W$28*((drdp!D38+drdp!M38)*'DBH-OH'!$B38+(drdp!G38+drdp!P38)*'DBH-OH'!$C38+(drdp!J38+drdp!S38)*'DBH-OH'!$D38)</f>
        <v>0</v>
      </c>
      <c r="H38" s="18">
        <f>Model!$W$28*((drdp!B38)*'DBH-OH'!$B38+(drdp!E38)*'DBH-OH'!$C38+(drdp!H38)*'DBH-OH'!$D38)</f>
        <v>0</v>
      </c>
      <c r="I38" s="18">
        <f>Model!$W$28*((drdp!C38)*'DBH-OH'!$B38+(drdp!F38)*'DBH-OH'!$C38+(drdp!I38)*'DBH-OH'!$D38)</f>
        <v>2.4454327846782999E-2</v>
      </c>
      <c r="J38" s="18">
        <f>Model!$W$28*((drdp!D38)*'DBH-OH'!$B38+(drdp!G38)*'DBH-OH'!$C38+(drdp!J38)*'DBH-OH'!$D38)</f>
        <v>0</v>
      </c>
      <c r="K38" s="21">
        <f>SUM(E$3:E37)+H38</f>
        <v>0</v>
      </c>
      <c r="L38" s="21">
        <f>SUM(F$3:F37)+I38</f>
        <v>0.4451989094831848</v>
      </c>
      <c r="M38" s="21">
        <f>SUM(G$3:G37)+J38</f>
        <v>0</v>
      </c>
      <c r="N38" s="21"/>
      <c r="O38" s="21"/>
      <c r="P38" s="21"/>
      <c r="Q38" s="19">
        <f t="shared" si="2"/>
        <v>0</v>
      </c>
      <c r="R38" s="19">
        <f t="shared" si="2"/>
        <v>0.19820206900501697</v>
      </c>
      <c r="S38" s="19">
        <f t="shared" si="2"/>
        <v>0</v>
      </c>
      <c r="T38" s="19">
        <f t="shared" si="3"/>
        <v>0</v>
      </c>
      <c r="U38" s="19">
        <f t="shared" si="4"/>
        <v>0</v>
      </c>
      <c r="V38" s="19">
        <f t="shared" si="5"/>
        <v>0</v>
      </c>
    </row>
    <row r="39" spans="1:23" x14ac:dyDescent="0.25">
      <c r="A39" s="26">
        <f>Wellpath!E39</f>
        <v>1050</v>
      </c>
      <c r="B39" s="22">
        <v>0</v>
      </c>
      <c r="C39" s="22">
        <v>0</v>
      </c>
      <c r="D39" s="22">
        <f t="shared" si="0"/>
        <v>4.7931219674804699E-5</v>
      </c>
      <c r="E39" s="20">
        <f>Model!$W$28*((drdp!B39+drdp!K39)*'DBH-OH'!$B39+(drdp!E39+drdp!N39)*'DBH-OH'!$C39+(drdp!H39+drdp!Q39)*'DBH-OH'!$D39)</f>
        <v>0</v>
      </c>
      <c r="F39" s="20">
        <f>Model!$W$28*((drdp!C39+drdp!L39)*'DBH-OH'!$B39+(drdp!F39+drdp!O39)*'DBH-OH'!$C39+(drdp!I39+drdp!R39)*'DBH-OH'!$D39)</f>
        <v>5.1123604487831667E-2</v>
      </c>
      <c r="G39" s="20">
        <f>Model!$W$28*((drdp!D39+drdp!M39)*'DBH-OH'!$B39+(drdp!G39+drdp!P39)*'DBH-OH'!$C39+(drdp!J39+drdp!S39)*'DBH-OH'!$D39)</f>
        <v>0</v>
      </c>
      <c r="H39" s="18">
        <f>Model!$W$28*((drdp!B39)*'DBH-OH'!$B39+(drdp!E39)*'DBH-OH'!$C39+(drdp!H39)*'DBH-OH'!$D39)</f>
        <v>0</v>
      </c>
      <c r="I39" s="18">
        <f>Model!$W$28*((drdp!C39)*'DBH-OH'!$B39+(drdp!F39)*'DBH-OH'!$C39+(drdp!I39)*'DBH-OH'!$D39)</f>
        <v>2.5561802243915833E-2</v>
      </c>
      <c r="J39" s="18">
        <f>Model!$W$28*((drdp!D39)*'DBH-OH'!$B39+(drdp!G39)*'DBH-OH'!$C39+(drdp!J39)*'DBH-OH'!$D39)</f>
        <v>0</v>
      </c>
      <c r="K39" s="21">
        <f>SUM(E$3:E38)+H39</f>
        <v>0</v>
      </c>
      <c r="L39" s="21">
        <f>SUM(F$3:F38)+I39</f>
        <v>0.49521503957388369</v>
      </c>
      <c r="M39" s="21">
        <f>SUM(G$3:G38)+J39</f>
        <v>0</v>
      </c>
      <c r="N39" s="21"/>
      <c r="O39" s="21"/>
      <c r="P39" s="21"/>
      <c r="Q39" s="19">
        <f t="shared" si="2"/>
        <v>0</v>
      </c>
      <c r="R39" s="19">
        <f t="shared" si="2"/>
        <v>0.24523793542016317</v>
      </c>
      <c r="S39" s="19">
        <f t="shared" si="2"/>
        <v>0</v>
      </c>
      <c r="T39" s="19">
        <f t="shared" si="3"/>
        <v>0</v>
      </c>
      <c r="U39" s="19">
        <f t="shared" si="4"/>
        <v>0</v>
      </c>
      <c r="V39" s="19">
        <f t="shared" si="5"/>
        <v>0</v>
      </c>
    </row>
    <row r="40" spans="1:23" x14ac:dyDescent="0.25">
      <c r="A40" s="26">
        <f>Wellpath!E40</f>
        <v>1080</v>
      </c>
      <c r="B40" s="22">
        <v>0</v>
      </c>
      <c r="C40" s="22">
        <v>0</v>
      </c>
      <c r="D40" s="22">
        <f t="shared" si="0"/>
        <v>4.7931219674804699E-5</v>
      </c>
      <c r="E40" s="20">
        <f>Model!$W$28*((drdp!B40+drdp!K40)*'DBH-OH'!$B40+(drdp!E40+drdp!N40)*'DBH-OH'!$C40+(drdp!H40+drdp!Q40)*'DBH-OH'!$D40)</f>
        <v>0</v>
      </c>
      <c r="F40" s="20">
        <f>Model!$W$28*((drdp!C40+drdp!L40)*'DBH-OH'!$B40+(drdp!F40+drdp!O40)*'DBH-OH'!$C40+(drdp!I40+drdp!R40)*'DBH-OH'!$D40)</f>
        <v>4.4367697162732506E-2</v>
      </c>
      <c r="G40" s="20">
        <f>Model!$W$28*((drdp!D40+drdp!M40)*'DBH-OH'!$B40+(drdp!G40+drdp!P40)*'DBH-OH'!$C40+(drdp!J40+drdp!S40)*'DBH-OH'!$D40)</f>
        <v>0</v>
      </c>
      <c r="H40" s="18">
        <f>Model!$W$28*((drdp!B40)*'DBH-OH'!$B40+(drdp!E40)*'DBH-OH'!$C40+(drdp!H40)*'DBH-OH'!$D40)</f>
        <v>0</v>
      </c>
      <c r="I40" s="18">
        <f>Model!$W$28*((drdp!C40)*'DBH-OH'!$B40+(drdp!F40)*'DBH-OH'!$C40+(drdp!I40)*'DBH-OH'!$D40)</f>
        <v>2.6620618297639505E-2</v>
      </c>
      <c r="J40" s="18">
        <f>Model!$W$28*((drdp!D40)*'DBH-OH'!$B40+(drdp!G40)*'DBH-OH'!$C40+(drdp!J40)*'DBH-OH'!$D40)</f>
        <v>0</v>
      </c>
      <c r="K40" s="21">
        <f>SUM(E$3:E39)+H40</f>
        <v>0</v>
      </c>
      <c r="L40" s="21">
        <f>SUM(F$3:F39)+I40</f>
        <v>0.54739746011543899</v>
      </c>
      <c r="M40" s="21">
        <f>SUM(G$3:G39)+J40</f>
        <v>0</v>
      </c>
      <c r="N40" s="21"/>
      <c r="O40" s="21"/>
      <c r="P40" s="21"/>
      <c r="Q40" s="19">
        <f t="shared" si="2"/>
        <v>0</v>
      </c>
      <c r="R40" s="19">
        <f t="shared" si="2"/>
        <v>0.29964397934083364</v>
      </c>
      <c r="S40" s="19">
        <f t="shared" si="2"/>
        <v>0</v>
      </c>
      <c r="T40" s="19">
        <f t="shared" si="3"/>
        <v>0</v>
      </c>
      <c r="U40" s="19">
        <f t="shared" si="4"/>
        <v>0</v>
      </c>
      <c r="V40" s="19">
        <f t="shared" si="5"/>
        <v>0</v>
      </c>
    </row>
    <row r="41" spans="1:23" x14ac:dyDescent="0.25">
      <c r="A41" s="26">
        <f>Wellpath!E41</f>
        <v>1100</v>
      </c>
      <c r="B41" s="22">
        <v>0</v>
      </c>
      <c r="C41" s="22">
        <v>0</v>
      </c>
      <c r="D41" s="22">
        <f t="shared" si="0"/>
        <v>4.7931219674804699E-5</v>
      </c>
      <c r="E41" s="20">
        <f>Model!$W$28*((drdp!B41+drdp!K41)*'DBH-OH'!$B41+(drdp!E41+drdp!N41)*'DBH-OH'!$C41+(drdp!H41+drdp!Q41)*'DBH-OH'!$D41)</f>
        <v>0</v>
      </c>
      <c r="F41" s="20">
        <f>Model!$W$28*((drdp!C41+drdp!L41)*'DBH-OH'!$B41+(drdp!F41+drdp!O41)*'DBH-OH'!$C41+(drdp!I41+drdp!R41)*'DBH-OH'!$D41)</f>
        <v>2.7299796744238373E-2</v>
      </c>
      <c r="G41" s="20">
        <f>Model!$W$28*((drdp!D41+drdp!M41)*'DBH-OH'!$B41+(drdp!G41+drdp!P41)*'DBH-OH'!$C41+(drdp!J41+drdp!S41)*'DBH-OH'!$D41)</f>
        <v>0</v>
      </c>
      <c r="H41" s="18">
        <f>Model!$W$28*((drdp!B41)*'DBH-OH'!$B41+(drdp!E41)*'DBH-OH'!$C41+(drdp!H41)*'DBH-OH'!$D41)</f>
        <v>0</v>
      </c>
      <c r="I41" s="18">
        <f>Model!$W$28*((drdp!C41)*'DBH-OH'!$B41+(drdp!F41)*'DBH-OH'!$C41+(drdp!I41)*'DBH-OH'!$D41)</f>
        <v>1.8199864496158916E-2</v>
      </c>
      <c r="J41" s="18">
        <f>Model!$W$28*((drdp!D41)*'DBH-OH'!$B41+(drdp!G41)*'DBH-OH'!$C41+(drdp!J41)*'DBH-OH'!$D41)</f>
        <v>0</v>
      </c>
      <c r="K41" s="21">
        <f>SUM(E$3:E40)+H41</f>
        <v>0</v>
      </c>
      <c r="L41" s="21">
        <f>SUM(F$3:F40)+I41</f>
        <v>0.58334440347669092</v>
      </c>
      <c r="M41" s="21">
        <f>SUM(G$3:G40)+J41</f>
        <v>0</v>
      </c>
      <c r="N41" s="21"/>
      <c r="O41" s="21"/>
      <c r="P41" s="21"/>
      <c r="Q41" s="19">
        <f t="shared" si="2"/>
        <v>0</v>
      </c>
      <c r="R41" s="19">
        <f t="shared" si="2"/>
        <v>0.34029069306757637</v>
      </c>
      <c r="S41" s="19">
        <f t="shared" si="2"/>
        <v>0</v>
      </c>
      <c r="T41" s="19">
        <f t="shared" si="3"/>
        <v>0</v>
      </c>
      <c r="U41" s="19">
        <f t="shared" si="4"/>
        <v>0</v>
      </c>
      <c r="V41" s="19">
        <f t="shared" si="5"/>
        <v>0</v>
      </c>
    </row>
    <row r="42" spans="1:23" x14ac:dyDescent="0.25">
      <c r="A42" s="26">
        <f>Wellpath!E42</f>
        <v>1110</v>
      </c>
      <c r="B42" s="22">
        <v>0</v>
      </c>
      <c r="C42" s="22">
        <v>0</v>
      </c>
      <c r="D42" s="22">
        <f t="shared" si="0"/>
        <v>4.7931219674804699E-5</v>
      </c>
      <c r="E42" s="20">
        <f>Model!$W$28*((drdp!B42+drdp!K42)*'DBH-OH'!$B42+(drdp!E42+drdp!N42)*'DBH-OH'!$C42+(drdp!H42+drdp!Q42)*'DBH-OH'!$D42)</f>
        <v>0</v>
      </c>
      <c r="F42" s="20">
        <f>Model!$W$28*((drdp!C42+drdp!L42)*'DBH-OH'!$B42+(drdp!F42+drdp!O42)*'DBH-OH'!$C42+(drdp!I42+drdp!R42)*'DBH-OH'!$D42)</f>
        <v>3.6399728992317831E-2</v>
      </c>
      <c r="G42" s="20">
        <f>Model!$W$28*((drdp!D42+drdp!M42)*'DBH-OH'!$B42+(drdp!G42+drdp!P42)*'DBH-OH'!$C42+(drdp!J42+drdp!S42)*'DBH-OH'!$D42)</f>
        <v>0</v>
      </c>
      <c r="H42" s="18">
        <f>Model!$W$28*((drdp!B42)*'DBH-OH'!$B42+(drdp!E42)*'DBH-OH'!$C42+(drdp!H42)*'DBH-OH'!$D42)</f>
        <v>0</v>
      </c>
      <c r="I42" s="18">
        <f>Model!$W$28*((drdp!C42)*'DBH-OH'!$B42+(drdp!F42)*'DBH-OH'!$C42+(drdp!I42)*'DBH-OH'!$D42)</f>
        <v>9.0999322480794578E-3</v>
      </c>
      <c r="J42" s="18">
        <f>Model!$W$28*((drdp!D42)*'DBH-OH'!$B42+(drdp!G42)*'DBH-OH'!$C42+(drdp!J42)*'DBH-OH'!$D42)</f>
        <v>0</v>
      </c>
      <c r="K42" s="21">
        <f>SUM(E$3:E41)+H42</f>
        <v>0</v>
      </c>
      <c r="L42" s="21">
        <f>SUM(F$3:F41)+I42</f>
        <v>0.60154426797284977</v>
      </c>
      <c r="M42" s="21">
        <f>SUM(G$3:G41)+J42</f>
        <v>0</v>
      </c>
      <c r="N42" s="21"/>
      <c r="O42" s="21"/>
      <c r="P42" s="21"/>
      <c r="Q42" s="19">
        <f t="shared" si="2"/>
        <v>0</v>
      </c>
      <c r="R42" s="19">
        <f t="shared" si="2"/>
        <v>0.36185550633099167</v>
      </c>
      <c r="S42" s="19">
        <f t="shared" si="2"/>
        <v>0</v>
      </c>
      <c r="T42" s="19">
        <f t="shared" si="3"/>
        <v>0</v>
      </c>
      <c r="U42" s="19">
        <f t="shared" si="4"/>
        <v>0</v>
      </c>
      <c r="V42" s="19">
        <f t="shared" si="5"/>
        <v>0</v>
      </c>
    </row>
    <row r="43" spans="1:23" x14ac:dyDescent="0.25">
      <c r="A43" s="26">
        <f>Wellpath!E43</f>
        <v>1140</v>
      </c>
      <c r="B43" s="22">
        <v>0</v>
      </c>
      <c r="C43" s="22">
        <v>0</v>
      </c>
      <c r="D43" s="22">
        <f t="shared" si="0"/>
        <v>4.7931219674804699E-5</v>
      </c>
      <c r="E43" s="20">
        <f>Model!$W$28*((drdp!B43+drdp!K43)*'DBH-OH'!$B43+(drdp!E43+drdp!N43)*'DBH-OH'!$C43+(drdp!H43+drdp!Q43)*'DBH-OH'!$D43)</f>
        <v>0</v>
      </c>
      <c r="F43" s="20">
        <f>Model!$W$28*((drdp!C43+drdp!L43)*'DBH-OH'!$B43+(drdp!F43+drdp!O43)*'DBH-OH'!$C43+(drdp!I43+drdp!R43)*'DBH-OH'!$D43)</f>
        <v>5.4599593488476747E-2</v>
      </c>
      <c r="G43" s="20">
        <f>Model!$W$28*((drdp!D43+drdp!M43)*'DBH-OH'!$B43+(drdp!G43+drdp!P43)*'DBH-OH'!$C43+(drdp!J43+drdp!S43)*'DBH-OH'!$D43)</f>
        <v>0</v>
      </c>
      <c r="H43" s="18">
        <f>Model!$W$28*((drdp!B43)*'DBH-OH'!$B43+(drdp!E43)*'DBH-OH'!$C43+(drdp!H43)*'DBH-OH'!$D43)</f>
        <v>0</v>
      </c>
      <c r="I43" s="18">
        <f>Model!$W$28*((drdp!C43)*'DBH-OH'!$B43+(drdp!F43)*'DBH-OH'!$C43+(drdp!I43)*'DBH-OH'!$D43)</f>
        <v>2.7299796744238373E-2</v>
      </c>
      <c r="J43" s="18">
        <f>Model!$W$28*((drdp!D43)*'DBH-OH'!$B43+(drdp!G43)*'DBH-OH'!$C43+(drdp!J43)*'DBH-OH'!$D43)</f>
        <v>0</v>
      </c>
      <c r="K43" s="21">
        <f>SUM(E$3:E42)+H43</f>
        <v>0</v>
      </c>
      <c r="L43" s="21">
        <f>SUM(F$3:F42)+I43</f>
        <v>0.65614386146132642</v>
      </c>
      <c r="M43" s="21">
        <f>SUM(G$3:G42)+J43</f>
        <v>0</v>
      </c>
      <c r="N43" s="21"/>
      <c r="O43" s="21"/>
      <c r="P43" s="21"/>
      <c r="Q43" s="19">
        <f t="shared" si="2"/>
        <v>0</v>
      </c>
      <c r="R43" s="19">
        <f t="shared" si="2"/>
        <v>0.43052476693338032</v>
      </c>
      <c r="S43" s="19">
        <f t="shared" si="2"/>
        <v>0</v>
      </c>
      <c r="T43" s="19">
        <f t="shared" si="3"/>
        <v>0</v>
      </c>
      <c r="U43" s="19">
        <f t="shared" si="4"/>
        <v>0</v>
      </c>
      <c r="V43" s="19">
        <f t="shared" si="5"/>
        <v>0</v>
      </c>
      <c r="W43" s="10" t="s">
        <v>62</v>
      </c>
    </row>
    <row r="44" spans="1:23" s="36" customFormat="1" x14ac:dyDescent="0.25">
      <c r="A44" s="26">
        <f>Wellpath!E44</f>
        <v>1170</v>
      </c>
      <c r="B44" s="22">
        <v>0</v>
      </c>
      <c r="C44" s="22">
        <v>0</v>
      </c>
      <c r="D44" s="22">
        <f t="shared" si="0"/>
        <v>4.7931219674804699E-5</v>
      </c>
      <c r="E44" s="20">
        <f>Model!$W$28*((drdp!B44+drdp!K44)*'DBH-OH'!$B44+(drdp!E44+drdp!N44)*'DBH-OH'!$C44+(drdp!H44+drdp!Q44)*'DBH-OH'!$D44)</f>
        <v>0</v>
      </c>
      <c r="F44" s="20">
        <f>Model!$W$28*((drdp!C44+drdp!L44)*'DBH-OH'!$B44+(drdp!F44+drdp!O44)*'DBH-OH'!$C44+(drdp!I44+drdp!R44)*'DBH-OH'!$D44)</f>
        <v>5.4599593488476747E-2</v>
      </c>
      <c r="G44" s="20">
        <f>Model!$W$28*((drdp!D44+drdp!M44)*'DBH-OH'!$B44+(drdp!G44+drdp!P44)*'DBH-OH'!$C44+(drdp!J44+drdp!S44)*'DBH-OH'!$D44)</f>
        <v>0</v>
      </c>
      <c r="H44" s="32">
        <f>Model!$W$28*((drdp!B44)*'DBH-OH'!$B44+(drdp!E44)*'DBH-OH'!$C44+(drdp!H44)*'DBH-OH'!$D44)</f>
        <v>0</v>
      </c>
      <c r="I44" s="32">
        <f>Model!$W$28*((drdp!C44)*'DBH-OH'!$B44+(drdp!F44)*'DBH-OH'!$C44+(drdp!I44)*'DBH-OH'!$D44)</f>
        <v>2.7299796744238373E-2</v>
      </c>
      <c r="J44" s="32">
        <f>Model!$W$28*((drdp!D44)*'DBH-OH'!$B44+(drdp!G44)*'DBH-OH'!$C44+(drdp!J44)*'DBH-OH'!$D44)</f>
        <v>0</v>
      </c>
      <c r="K44" s="34">
        <f>SUM(E$3:E43)+H44</f>
        <v>0</v>
      </c>
      <c r="L44" s="34">
        <f>SUM(F$3:F43)+I44</f>
        <v>0.71074345494980318</v>
      </c>
      <c r="M44" s="34">
        <f>SUM(G$3:G43)+J44</f>
        <v>0</v>
      </c>
      <c r="N44" s="34"/>
      <c r="O44" s="34"/>
      <c r="P44" s="34"/>
      <c r="Q44" s="35">
        <f t="shared" si="2"/>
        <v>0</v>
      </c>
      <c r="R44" s="35">
        <f t="shared" si="2"/>
        <v>0.50515625875398285</v>
      </c>
      <c r="S44" s="35">
        <f t="shared" si="2"/>
        <v>0</v>
      </c>
      <c r="T44" s="35">
        <f t="shared" si="3"/>
        <v>0</v>
      </c>
      <c r="U44" s="35">
        <f t="shared" si="4"/>
        <v>0</v>
      </c>
      <c r="V44" s="35">
        <f t="shared" si="5"/>
        <v>0</v>
      </c>
    </row>
    <row r="45" spans="1:23" x14ac:dyDescent="0.25">
      <c r="A45" s="26">
        <f>Wellpath!E45</f>
        <v>1200</v>
      </c>
      <c r="B45" s="22">
        <v>0</v>
      </c>
      <c r="C45" s="22">
        <v>0</v>
      </c>
      <c r="D45" s="22">
        <f t="shared" si="0"/>
        <v>4.7931219674804699E-5</v>
      </c>
      <c r="E45" s="20">
        <f>Model!$W$28*((drdp!B45+drdp!K45)*'DBH-OH'!$B45+(drdp!E45+drdp!N45)*'DBH-OH'!$C45+(drdp!H45+drdp!Q45)*'DBH-OH'!$D45)</f>
        <v>0</v>
      </c>
      <c r="F45" s="20">
        <f>Model!$W$28*((drdp!C45+drdp!L45)*'DBH-OH'!$B45+(drdp!F45+drdp!O45)*'DBH-OH'!$C45+(drdp!I45+drdp!R45)*'DBH-OH'!$D45)</f>
        <v>5.4599593488476747E-2</v>
      </c>
      <c r="G45" s="20">
        <f>Model!$W$28*((drdp!D45+drdp!M45)*'DBH-OH'!$B45+(drdp!G45+drdp!P45)*'DBH-OH'!$C45+(drdp!J45+drdp!S45)*'DBH-OH'!$D45)</f>
        <v>0</v>
      </c>
      <c r="H45" s="18">
        <f>Model!$W$28*((drdp!B45)*'DBH-OH'!$B45+(drdp!E45)*'DBH-OH'!$C45+(drdp!H45)*'DBH-OH'!$D45)</f>
        <v>0</v>
      </c>
      <c r="I45" s="18">
        <f>Model!$W$28*((drdp!C45)*'DBH-OH'!$B45+(drdp!F45)*'DBH-OH'!$C45+(drdp!I45)*'DBH-OH'!$D45)</f>
        <v>2.7299796744238373E-2</v>
      </c>
      <c r="J45" s="18">
        <f>Model!$W$28*((drdp!D45)*'DBH-OH'!$B45+(drdp!G45)*'DBH-OH'!$C45+(drdp!J45)*'DBH-OH'!$D45)</f>
        <v>0</v>
      </c>
      <c r="K45" s="21">
        <f>SUM(E$3:E44)+H45</f>
        <v>0</v>
      </c>
      <c r="L45" s="21">
        <f>SUM(F$3:F44)+I45</f>
        <v>0.76534304843827994</v>
      </c>
      <c r="M45" s="21">
        <f>SUM(G$3:G44)+J45</f>
        <v>0</v>
      </c>
      <c r="N45" s="21"/>
      <c r="O45" s="21"/>
      <c r="P45" s="21"/>
      <c r="Q45" s="19">
        <f t="shared" si="2"/>
        <v>0</v>
      </c>
      <c r="R45" s="19">
        <f t="shared" si="2"/>
        <v>0.58574998179279936</v>
      </c>
      <c r="S45" s="19">
        <f t="shared" si="2"/>
        <v>0</v>
      </c>
      <c r="T45" s="19">
        <f t="shared" si="3"/>
        <v>0</v>
      </c>
      <c r="U45" s="19">
        <f t="shared" si="4"/>
        <v>0</v>
      </c>
      <c r="V45" s="19">
        <f t="shared" si="5"/>
        <v>0</v>
      </c>
    </row>
    <row r="46" spans="1:23" x14ac:dyDescent="0.25">
      <c r="A46" s="26">
        <f>Wellpath!E46</f>
        <v>1230</v>
      </c>
      <c r="B46" s="22">
        <v>0</v>
      </c>
      <c r="C46" s="22">
        <v>0</v>
      </c>
      <c r="D46" s="22">
        <f t="shared" si="0"/>
        <v>4.7931219674804699E-5</v>
      </c>
      <c r="E46" s="20">
        <f>Model!$W$28*((drdp!B46+drdp!K46)*'DBH-OH'!$B46+(drdp!E46+drdp!N46)*'DBH-OH'!$C46+(drdp!H46+drdp!Q46)*'DBH-OH'!$D46)</f>
        <v>0</v>
      </c>
      <c r="F46" s="20">
        <f>Model!$W$28*((drdp!C46+drdp!L46)*'DBH-OH'!$B46+(drdp!F46+drdp!O46)*'DBH-OH'!$C46+(drdp!I46+drdp!R46)*'DBH-OH'!$D46)</f>
        <v>5.4599593488476747E-2</v>
      </c>
      <c r="G46" s="20">
        <f>Model!$W$28*((drdp!D46+drdp!M46)*'DBH-OH'!$B46+(drdp!G46+drdp!P46)*'DBH-OH'!$C46+(drdp!J46+drdp!S46)*'DBH-OH'!$D46)</f>
        <v>0</v>
      </c>
      <c r="H46" s="18">
        <f>Model!$W$28*((drdp!B46)*'DBH-OH'!$B46+(drdp!E46)*'DBH-OH'!$C46+(drdp!H46)*'DBH-OH'!$D46)</f>
        <v>0</v>
      </c>
      <c r="I46" s="18">
        <f>Model!$W$28*((drdp!C46)*'DBH-OH'!$B46+(drdp!F46)*'DBH-OH'!$C46+(drdp!I46)*'DBH-OH'!$D46)</f>
        <v>2.7299796744238373E-2</v>
      </c>
      <c r="J46" s="18">
        <f>Model!$W$28*((drdp!D46)*'DBH-OH'!$B46+(drdp!G46)*'DBH-OH'!$C46+(drdp!J46)*'DBH-OH'!$D46)</f>
        <v>0</v>
      </c>
      <c r="K46" s="21">
        <f>SUM(E$3:E45)+H46</f>
        <v>0</v>
      </c>
      <c r="L46" s="21">
        <f>SUM(F$3:F45)+I46</f>
        <v>0.8199426419267567</v>
      </c>
      <c r="M46" s="21">
        <f>SUM(G$3:G45)+J46</f>
        <v>0</v>
      </c>
      <c r="N46" s="21"/>
      <c r="O46" s="21"/>
      <c r="P46" s="21"/>
      <c r="Q46" s="19">
        <f t="shared" si="2"/>
        <v>0</v>
      </c>
      <c r="R46" s="19">
        <f t="shared" si="2"/>
        <v>0.67230593604982958</v>
      </c>
      <c r="S46" s="19">
        <f t="shared" si="2"/>
        <v>0</v>
      </c>
      <c r="T46" s="19">
        <f t="shared" si="3"/>
        <v>0</v>
      </c>
      <c r="U46" s="19">
        <f t="shared" si="4"/>
        <v>0</v>
      </c>
      <c r="V46" s="19">
        <f t="shared" si="5"/>
        <v>0</v>
      </c>
    </row>
    <row r="47" spans="1:23" x14ac:dyDescent="0.25">
      <c r="A47" s="26">
        <f>Wellpath!E47</f>
        <v>1260</v>
      </c>
      <c r="B47" s="22">
        <v>0</v>
      </c>
      <c r="C47" s="22">
        <v>0</v>
      </c>
      <c r="D47" s="22">
        <f t="shared" si="0"/>
        <v>4.7931219674804699E-5</v>
      </c>
      <c r="E47" s="20">
        <f>Model!$W$28*((drdp!B47+drdp!K47)*'DBH-OH'!$B47+(drdp!E47+drdp!N47)*'DBH-OH'!$C47+(drdp!H47+drdp!Q47)*'DBH-OH'!$D47)</f>
        <v>0</v>
      </c>
      <c r="F47" s="20">
        <f>Model!$W$28*((drdp!C47+drdp!L47)*'DBH-OH'!$B47+(drdp!F47+drdp!O47)*'DBH-OH'!$C47+(drdp!I47+drdp!R47)*'DBH-OH'!$D47)</f>
        <v>5.4599593488476747E-2</v>
      </c>
      <c r="G47" s="20">
        <f>Model!$W$28*((drdp!D47+drdp!M47)*'DBH-OH'!$B47+(drdp!G47+drdp!P47)*'DBH-OH'!$C47+(drdp!J47+drdp!S47)*'DBH-OH'!$D47)</f>
        <v>0</v>
      </c>
      <c r="H47" s="18">
        <f>Model!$W$28*((drdp!B47)*'DBH-OH'!$B47+(drdp!E47)*'DBH-OH'!$C47+(drdp!H47)*'DBH-OH'!$D47)</f>
        <v>0</v>
      </c>
      <c r="I47" s="18">
        <f>Model!$W$28*((drdp!C47)*'DBH-OH'!$B47+(drdp!F47)*'DBH-OH'!$C47+(drdp!I47)*'DBH-OH'!$D47)</f>
        <v>2.7299796744238373E-2</v>
      </c>
      <c r="J47" s="18">
        <f>Model!$W$28*((drdp!D47)*'DBH-OH'!$B47+(drdp!G47)*'DBH-OH'!$C47+(drdp!J47)*'DBH-OH'!$D47)</f>
        <v>0</v>
      </c>
      <c r="K47" s="21">
        <f>SUM(E$3:E46)+H47</f>
        <v>0</v>
      </c>
      <c r="L47" s="21">
        <f>SUM(F$3:F46)+I47</f>
        <v>0.87454223541523346</v>
      </c>
      <c r="M47" s="21">
        <f>SUM(G$3:G46)+J47</f>
        <v>0</v>
      </c>
      <c r="N47" s="21"/>
      <c r="O47" s="21"/>
      <c r="P47" s="21"/>
      <c r="Q47" s="19">
        <f t="shared" si="2"/>
        <v>0</v>
      </c>
      <c r="R47" s="19">
        <f t="shared" si="2"/>
        <v>0.76482412152507362</v>
      </c>
      <c r="S47" s="19">
        <f t="shared" si="2"/>
        <v>0</v>
      </c>
      <c r="T47" s="19">
        <f t="shared" si="3"/>
        <v>0</v>
      </c>
      <c r="U47" s="19">
        <f t="shared" si="4"/>
        <v>0</v>
      </c>
      <c r="V47" s="19">
        <f t="shared" si="5"/>
        <v>0</v>
      </c>
    </row>
    <row r="48" spans="1:23" x14ac:dyDescent="0.25">
      <c r="A48" s="26">
        <f>Wellpath!E48</f>
        <v>1290</v>
      </c>
      <c r="B48" s="22">
        <v>0</v>
      </c>
      <c r="C48" s="22">
        <v>0</v>
      </c>
      <c r="D48" s="22">
        <f t="shared" si="0"/>
        <v>4.7931219674804699E-5</v>
      </c>
      <c r="E48" s="20">
        <f>Model!$W$28*((drdp!B48+drdp!K48)*'DBH-OH'!$B48+(drdp!E48+drdp!N48)*'DBH-OH'!$C48+(drdp!H48+drdp!Q48)*'DBH-OH'!$D48)</f>
        <v>0</v>
      </c>
      <c r="F48" s="20">
        <f>Model!$W$28*((drdp!C48+drdp!L48)*'DBH-OH'!$B48+(drdp!F48+drdp!O48)*'DBH-OH'!$C48+(drdp!I48+drdp!R48)*'DBH-OH'!$D48)</f>
        <v>5.4599593488476747E-2</v>
      </c>
      <c r="G48" s="20">
        <f>Model!$W$28*((drdp!D48+drdp!M48)*'DBH-OH'!$B48+(drdp!G48+drdp!P48)*'DBH-OH'!$C48+(drdp!J48+drdp!S48)*'DBH-OH'!$D48)</f>
        <v>0</v>
      </c>
      <c r="H48" s="18">
        <f>Model!$W$28*((drdp!B48)*'DBH-OH'!$B48+(drdp!E48)*'DBH-OH'!$C48+(drdp!H48)*'DBH-OH'!$D48)</f>
        <v>0</v>
      </c>
      <c r="I48" s="18">
        <f>Model!$W$28*((drdp!C48)*'DBH-OH'!$B48+(drdp!F48)*'DBH-OH'!$C48+(drdp!I48)*'DBH-OH'!$D48)</f>
        <v>2.7299796744238373E-2</v>
      </c>
      <c r="J48" s="18">
        <f>Model!$W$28*((drdp!D48)*'DBH-OH'!$B48+(drdp!G48)*'DBH-OH'!$C48+(drdp!J48)*'DBH-OH'!$D48)</f>
        <v>0</v>
      </c>
      <c r="K48" s="21">
        <f>SUM(E$3:E47)+H48</f>
        <v>0</v>
      </c>
      <c r="L48" s="21">
        <f>SUM(F$3:F47)+I48</f>
        <v>0.92914182890371022</v>
      </c>
      <c r="M48" s="21">
        <f>SUM(G$3:G47)+J48</f>
        <v>0</v>
      </c>
      <c r="N48" s="21"/>
      <c r="O48" s="21"/>
      <c r="P48" s="21"/>
      <c r="Q48" s="19">
        <f t="shared" si="2"/>
        <v>0</v>
      </c>
      <c r="R48" s="19">
        <f t="shared" si="2"/>
        <v>0.86330453821853148</v>
      </c>
      <c r="S48" s="19">
        <f t="shared" si="2"/>
        <v>0</v>
      </c>
      <c r="T48" s="19">
        <f t="shared" si="3"/>
        <v>0</v>
      </c>
      <c r="U48" s="19">
        <f t="shared" si="4"/>
        <v>0</v>
      </c>
      <c r="V48" s="19">
        <f t="shared" si="5"/>
        <v>0</v>
      </c>
    </row>
    <row r="49" spans="1:22" x14ac:dyDescent="0.25">
      <c r="A49" s="26">
        <f>Wellpath!E49</f>
        <v>1320</v>
      </c>
      <c r="B49" s="22">
        <v>0</v>
      </c>
      <c r="C49" s="22">
        <v>0</v>
      </c>
      <c r="D49" s="22">
        <f t="shared" si="0"/>
        <v>4.7931219674804699E-5</v>
      </c>
      <c r="E49" s="20">
        <f>Model!$W$28*((drdp!B49+drdp!K49)*'DBH-OH'!$B49+(drdp!E49+drdp!N49)*'DBH-OH'!$C49+(drdp!H49+drdp!Q49)*'DBH-OH'!$D49)</f>
        <v>0</v>
      </c>
      <c r="F49" s="20">
        <f>Model!$W$28*((drdp!C49+drdp!L49)*'DBH-OH'!$B49+(drdp!F49+drdp!O49)*'DBH-OH'!$C49+(drdp!I49+drdp!R49)*'DBH-OH'!$D49)</f>
        <v>5.4599593488476747E-2</v>
      </c>
      <c r="G49" s="20">
        <f>Model!$W$28*((drdp!D49+drdp!M49)*'DBH-OH'!$B49+(drdp!G49+drdp!P49)*'DBH-OH'!$C49+(drdp!J49+drdp!S49)*'DBH-OH'!$D49)</f>
        <v>0</v>
      </c>
      <c r="H49" s="18">
        <f>Model!$W$28*((drdp!B49)*'DBH-OH'!$B49+(drdp!E49)*'DBH-OH'!$C49+(drdp!H49)*'DBH-OH'!$D49)</f>
        <v>0</v>
      </c>
      <c r="I49" s="18">
        <f>Model!$W$28*((drdp!C49)*'DBH-OH'!$B49+(drdp!F49)*'DBH-OH'!$C49+(drdp!I49)*'DBH-OH'!$D49)</f>
        <v>2.7299796744238373E-2</v>
      </c>
      <c r="J49" s="18">
        <f>Model!$W$28*((drdp!D49)*'DBH-OH'!$B49+(drdp!G49)*'DBH-OH'!$C49+(drdp!J49)*'DBH-OH'!$D49)</f>
        <v>0</v>
      </c>
      <c r="K49" s="21">
        <f>SUM(E$3:E48)+H49</f>
        <v>0</v>
      </c>
      <c r="L49" s="21">
        <f>SUM(F$3:F48)+I49</f>
        <v>0.98374142239218698</v>
      </c>
      <c r="M49" s="21">
        <f>SUM(G$3:G48)+J49</f>
        <v>0</v>
      </c>
      <c r="N49" s="21"/>
      <c r="O49" s="21"/>
      <c r="P49" s="21"/>
      <c r="Q49" s="19">
        <f t="shared" si="2"/>
        <v>0</v>
      </c>
      <c r="R49" s="19">
        <f t="shared" si="2"/>
        <v>0.96774718613020327</v>
      </c>
      <c r="S49" s="19">
        <f t="shared" si="2"/>
        <v>0</v>
      </c>
      <c r="T49" s="19">
        <f t="shared" si="3"/>
        <v>0</v>
      </c>
      <c r="U49" s="19">
        <f t="shared" si="4"/>
        <v>0</v>
      </c>
      <c r="V49" s="19">
        <f t="shared" si="5"/>
        <v>0</v>
      </c>
    </row>
    <row r="50" spans="1:22" x14ac:dyDescent="0.25">
      <c r="A50" s="26">
        <f>Wellpath!E50</f>
        <v>1350</v>
      </c>
      <c r="B50" s="22">
        <v>0</v>
      </c>
      <c r="C50" s="22">
        <v>0</v>
      </c>
      <c r="D50" s="22">
        <f t="shared" si="0"/>
        <v>4.7931219674804699E-5</v>
      </c>
      <c r="E50" s="20">
        <f>Model!$W$28*((drdp!B50+drdp!K50)*'DBH-OH'!$B50+(drdp!E50+drdp!N50)*'DBH-OH'!$C50+(drdp!H50+drdp!Q50)*'DBH-OH'!$D50)</f>
        <v>0</v>
      </c>
      <c r="F50" s="20">
        <f>Model!$W$28*((drdp!C50+drdp!L50)*'DBH-OH'!$B50+(drdp!F50+drdp!O50)*'DBH-OH'!$C50+(drdp!I50+drdp!R50)*'DBH-OH'!$D50)</f>
        <v>5.4599593488476747E-2</v>
      </c>
      <c r="G50" s="20">
        <f>Model!$W$28*((drdp!D50+drdp!M50)*'DBH-OH'!$B50+(drdp!G50+drdp!P50)*'DBH-OH'!$C50+(drdp!J50+drdp!S50)*'DBH-OH'!$D50)</f>
        <v>0</v>
      </c>
      <c r="H50" s="18">
        <f>Model!$W$28*((drdp!B50)*'DBH-OH'!$B50+(drdp!E50)*'DBH-OH'!$C50+(drdp!H50)*'DBH-OH'!$D50)</f>
        <v>0</v>
      </c>
      <c r="I50" s="18">
        <f>Model!$W$28*((drdp!C50)*'DBH-OH'!$B50+(drdp!F50)*'DBH-OH'!$C50+(drdp!I50)*'DBH-OH'!$D50)</f>
        <v>2.7299796744238373E-2</v>
      </c>
      <c r="J50" s="18">
        <f>Model!$W$28*((drdp!D50)*'DBH-OH'!$B50+(drdp!G50)*'DBH-OH'!$C50+(drdp!J50)*'DBH-OH'!$D50)</f>
        <v>0</v>
      </c>
      <c r="K50" s="21">
        <f>SUM(E$3:E49)+H50</f>
        <v>0</v>
      </c>
      <c r="L50" s="21">
        <f>SUM(F$3:F49)+I50</f>
        <v>1.0383410158806636</v>
      </c>
      <c r="M50" s="21">
        <f>SUM(G$3:G49)+J50</f>
        <v>0</v>
      </c>
      <c r="N50" s="21"/>
      <c r="O50" s="21"/>
      <c r="P50" s="21"/>
      <c r="Q50" s="19">
        <f t="shared" si="2"/>
        <v>0</v>
      </c>
      <c r="R50" s="19">
        <f t="shared" si="2"/>
        <v>1.0781520652600887</v>
      </c>
      <c r="S50" s="19">
        <f t="shared" si="2"/>
        <v>0</v>
      </c>
      <c r="T50" s="19">
        <f t="shared" si="3"/>
        <v>0</v>
      </c>
      <c r="U50" s="19">
        <f t="shared" si="4"/>
        <v>0</v>
      </c>
      <c r="V50" s="19">
        <f t="shared" si="5"/>
        <v>0</v>
      </c>
    </row>
    <row r="51" spans="1:22" x14ac:dyDescent="0.25">
      <c r="A51" s="26">
        <f>Wellpath!E51</f>
        <v>1380</v>
      </c>
      <c r="B51" s="22">
        <v>0</v>
      </c>
      <c r="C51" s="22">
        <v>0</v>
      </c>
      <c r="D51" s="22">
        <f t="shared" si="0"/>
        <v>4.7931219674804699E-5</v>
      </c>
      <c r="E51" s="20">
        <f>Model!$W$28*((drdp!B51+drdp!K51)*'DBH-OH'!$B51+(drdp!E51+drdp!N51)*'DBH-OH'!$C51+(drdp!H51+drdp!Q51)*'DBH-OH'!$D51)</f>
        <v>0</v>
      </c>
      <c r="F51" s="20">
        <f>Model!$W$28*((drdp!C51+drdp!L51)*'DBH-OH'!$B51+(drdp!F51+drdp!O51)*'DBH-OH'!$C51+(drdp!I51+drdp!R51)*'DBH-OH'!$D51)</f>
        <v>5.4599593488476747E-2</v>
      </c>
      <c r="G51" s="20">
        <f>Model!$W$28*((drdp!D51+drdp!M51)*'DBH-OH'!$B51+(drdp!G51+drdp!P51)*'DBH-OH'!$C51+(drdp!J51+drdp!S51)*'DBH-OH'!$D51)</f>
        <v>0</v>
      </c>
      <c r="H51" s="18">
        <f>Model!$W$28*((drdp!B51)*'DBH-OH'!$B51+(drdp!E51)*'DBH-OH'!$C51+(drdp!H51)*'DBH-OH'!$D51)</f>
        <v>0</v>
      </c>
      <c r="I51" s="18">
        <f>Model!$W$28*((drdp!C51)*'DBH-OH'!$B51+(drdp!F51)*'DBH-OH'!$C51+(drdp!I51)*'DBH-OH'!$D51)</f>
        <v>2.7299796744238373E-2</v>
      </c>
      <c r="J51" s="18">
        <f>Model!$W$28*((drdp!D51)*'DBH-OH'!$B51+(drdp!G51)*'DBH-OH'!$C51+(drdp!J51)*'DBH-OH'!$D51)</f>
        <v>0</v>
      </c>
      <c r="K51" s="21">
        <f>SUM(E$3:E50)+H51</f>
        <v>0</v>
      </c>
      <c r="L51" s="21">
        <f>SUM(F$3:F50)+I51</f>
        <v>1.0929406093691403</v>
      </c>
      <c r="M51" s="21">
        <f>SUM(G$3:G50)+J51</f>
        <v>0</v>
      </c>
      <c r="N51" s="21"/>
      <c r="O51" s="21"/>
      <c r="P51" s="21"/>
      <c r="Q51" s="19">
        <f t="shared" si="2"/>
        <v>0</v>
      </c>
      <c r="R51" s="19">
        <f t="shared" si="2"/>
        <v>1.1945191756081877</v>
      </c>
      <c r="S51" s="19">
        <f t="shared" si="2"/>
        <v>0</v>
      </c>
      <c r="T51" s="19">
        <f t="shared" si="3"/>
        <v>0</v>
      </c>
      <c r="U51" s="19">
        <f t="shared" si="4"/>
        <v>0</v>
      </c>
      <c r="V51" s="19">
        <f t="shared" si="5"/>
        <v>0</v>
      </c>
    </row>
    <row r="52" spans="1:22" x14ac:dyDescent="0.25">
      <c r="A52" s="26">
        <f>Wellpath!E52</f>
        <v>1410</v>
      </c>
      <c r="B52" s="22">
        <v>0</v>
      </c>
      <c r="C52" s="22">
        <v>0</v>
      </c>
      <c r="D52" s="22">
        <f t="shared" si="0"/>
        <v>4.7931219674804699E-5</v>
      </c>
      <c r="E52" s="20">
        <f>Model!$W$28*((drdp!B52+drdp!K52)*'DBH-OH'!$B52+(drdp!E52+drdp!N52)*'DBH-OH'!$C52+(drdp!H52+drdp!Q52)*'DBH-OH'!$D52)</f>
        <v>0</v>
      </c>
      <c r="F52" s="20">
        <f>Model!$W$28*((drdp!C52+drdp!L52)*'DBH-OH'!$B52+(drdp!F52+drdp!O52)*'DBH-OH'!$C52+(drdp!I52+drdp!R52)*'DBH-OH'!$D52)</f>
        <v>5.4599593488476747E-2</v>
      </c>
      <c r="G52" s="20">
        <f>Model!$W$28*((drdp!D52+drdp!M52)*'DBH-OH'!$B52+(drdp!G52+drdp!P52)*'DBH-OH'!$C52+(drdp!J52+drdp!S52)*'DBH-OH'!$D52)</f>
        <v>0</v>
      </c>
      <c r="H52" s="18">
        <f>Model!$W$28*((drdp!B52)*'DBH-OH'!$B52+(drdp!E52)*'DBH-OH'!$C52+(drdp!H52)*'DBH-OH'!$D52)</f>
        <v>0</v>
      </c>
      <c r="I52" s="18">
        <f>Model!$W$28*((drdp!C52)*'DBH-OH'!$B52+(drdp!F52)*'DBH-OH'!$C52+(drdp!I52)*'DBH-OH'!$D52)</f>
        <v>2.7299796744238373E-2</v>
      </c>
      <c r="J52" s="18">
        <f>Model!$W$28*((drdp!D52)*'DBH-OH'!$B52+(drdp!G52)*'DBH-OH'!$C52+(drdp!J52)*'DBH-OH'!$D52)</f>
        <v>0</v>
      </c>
      <c r="K52" s="21">
        <f>SUM(E$3:E51)+H52</f>
        <v>0</v>
      </c>
      <c r="L52" s="21">
        <f>SUM(F$3:F51)+I52</f>
        <v>1.1475402028576169</v>
      </c>
      <c r="M52" s="21">
        <f>SUM(G$3:G51)+J52</f>
        <v>0</v>
      </c>
      <c r="N52" s="21"/>
      <c r="O52" s="21"/>
      <c r="P52" s="21"/>
      <c r="Q52" s="19">
        <f t="shared" si="2"/>
        <v>0</v>
      </c>
      <c r="R52" s="19">
        <f t="shared" si="2"/>
        <v>1.3168485171745006</v>
      </c>
      <c r="S52" s="19">
        <f t="shared" si="2"/>
        <v>0</v>
      </c>
      <c r="T52" s="19">
        <f t="shared" si="3"/>
        <v>0</v>
      </c>
      <c r="U52" s="19">
        <f t="shared" si="4"/>
        <v>0</v>
      </c>
      <c r="V52" s="19">
        <f t="shared" si="5"/>
        <v>0</v>
      </c>
    </row>
    <row r="53" spans="1:22" x14ac:dyDescent="0.25">
      <c r="A53" s="26">
        <f>Wellpath!E53</f>
        <v>1440</v>
      </c>
      <c r="B53" s="22">
        <v>0</v>
      </c>
      <c r="C53" s="22">
        <v>0</v>
      </c>
      <c r="D53" s="22">
        <f t="shared" si="0"/>
        <v>4.7931219674804699E-5</v>
      </c>
      <c r="E53" s="20">
        <f>Model!$W$28*((drdp!B53+drdp!K53)*'DBH-OH'!$B53+(drdp!E53+drdp!N53)*'DBH-OH'!$C53+(drdp!H53+drdp!Q53)*'DBH-OH'!$D53)</f>
        <v>0</v>
      </c>
      <c r="F53" s="20">
        <f>Model!$W$28*((drdp!C53+drdp!L53)*'DBH-OH'!$B53+(drdp!F53+drdp!O53)*'DBH-OH'!$C53+(drdp!I53+drdp!R53)*'DBH-OH'!$D53)</f>
        <v>5.4599593488476747E-2</v>
      </c>
      <c r="G53" s="20">
        <f>Model!$W$28*((drdp!D53+drdp!M53)*'DBH-OH'!$B53+(drdp!G53+drdp!P53)*'DBH-OH'!$C53+(drdp!J53+drdp!S53)*'DBH-OH'!$D53)</f>
        <v>0</v>
      </c>
      <c r="H53" s="18">
        <f>Model!$W$28*((drdp!B53)*'DBH-OH'!$B53+(drdp!E53)*'DBH-OH'!$C53+(drdp!H53)*'DBH-OH'!$D53)</f>
        <v>0</v>
      </c>
      <c r="I53" s="18">
        <f>Model!$W$28*((drdp!C53)*'DBH-OH'!$B53+(drdp!F53)*'DBH-OH'!$C53+(drdp!I53)*'DBH-OH'!$D53)</f>
        <v>2.7299796744238373E-2</v>
      </c>
      <c r="J53" s="18">
        <f>Model!$W$28*((drdp!D53)*'DBH-OH'!$B53+(drdp!G53)*'DBH-OH'!$C53+(drdp!J53)*'DBH-OH'!$D53)</f>
        <v>0</v>
      </c>
      <c r="K53" s="21">
        <f>SUM(E$3:E52)+H53</f>
        <v>0</v>
      </c>
      <c r="L53" s="21">
        <f>SUM(F$3:F52)+I53</f>
        <v>1.2021397963460936</v>
      </c>
      <c r="M53" s="21">
        <f>SUM(G$3:G52)+J53</f>
        <v>0</v>
      </c>
      <c r="N53" s="21"/>
      <c r="O53" s="21"/>
      <c r="P53" s="21"/>
      <c r="Q53" s="19">
        <f t="shared" si="2"/>
        <v>0</v>
      </c>
      <c r="R53" s="19">
        <f t="shared" si="2"/>
        <v>1.4451400899590274</v>
      </c>
      <c r="S53" s="19">
        <f t="shared" si="2"/>
        <v>0</v>
      </c>
      <c r="T53" s="19">
        <f t="shared" si="3"/>
        <v>0</v>
      </c>
      <c r="U53" s="19">
        <f t="shared" si="4"/>
        <v>0</v>
      </c>
      <c r="V53" s="19">
        <f t="shared" si="5"/>
        <v>0</v>
      </c>
    </row>
    <row r="54" spans="1:22" x14ac:dyDescent="0.25">
      <c r="A54" s="26">
        <f>Wellpath!E54</f>
        <v>1470</v>
      </c>
      <c r="B54" s="22">
        <v>0</v>
      </c>
      <c r="C54" s="22">
        <v>0</v>
      </c>
      <c r="D54" s="22">
        <f t="shared" si="0"/>
        <v>4.7931219674804699E-5</v>
      </c>
      <c r="E54" s="20">
        <f>Model!$W$28*((drdp!B54+drdp!K54)*'DBH-OH'!$B54+(drdp!E54+drdp!N54)*'DBH-OH'!$C54+(drdp!H54+drdp!Q54)*'DBH-OH'!$D54)</f>
        <v>0</v>
      </c>
      <c r="F54" s="20">
        <f>Model!$W$28*((drdp!C54+drdp!L54)*'DBH-OH'!$B54+(drdp!F54+drdp!O54)*'DBH-OH'!$C54+(drdp!I54+drdp!R54)*'DBH-OH'!$D54)</f>
        <v>5.4599593488476747E-2</v>
      </c>
      <c r="G54" s="20">
        <f>Model!$W$28*((drdp!D54+drdp!M54)*'DBH-OH'!$B54+(drdp!G54+drdp!P54)*'DBH-OH'!$C54+(drdp!J54+drdp!S54)*'DBH-OH'!$D54)</f>
        <v>0</v>
      </c>
      <c r="H54" s="18">
        <f>Model!$W$28*((drdp!B54)*'DBH-OH'!$B54+(drdp!E54)*'DBH-OH'!$C54+(drdp!H54)*'DBH-OH'!$D54)</f>
        <v>0</v>
      </c>
      <c r="I54" s="18">
        <f>Model!$W$28*((drdp!C54)*'DBH-OH'!$B54+(drdp!F54)*'DBH-OH'!$C54+(drdp!I54)*'DBH-OH'!$D54)</f>
        <v>2.7299796744238373E-2</v>
      </c>
      <c r="J54" s="18">
        <f>Model!$W$28*((drdp!D54)*'DBH-OH'!$B54+(drdp!G54)*'DBH-OH'!$C54+(drdp!J54)*'DBH-OH'!$D54)</f>
        <v>0</v>
      </c>
      <c r="K54" s="21">
        <f>SUM(E$3:E53)+H54</f>
        <v>0</v>
      </c>
      <c r="L54" s="21">
        <f>SUM(F$3:F53)+I54</f>
        <v>1.2567393898345702</v>
      </c>
      <c r="M54" s="21">
        <f>SUM(G$3:G53)+J54</f>
        <v>0</v>
      </c>
      <c r="N54" s="21"/>
      <c r="O54" s="21"/>
      <c r="P54" s="21"/>
      <c r="Q54" s="19">
        <f t="shared" si="2"/>
        <v>0</v>
      </c>
      <c r="R54" s="19">
        <f t="shared" si="2"/>
        <v>1.579393893961768</v>
      </c>
      <c r="S54" s="19">
        <f t="shared" si="2"/>
        <v>0</v>
      </c>
      <c r="T54" s="19">
        <f t="shared" si="3"/>
        <v>0</v>
      </c>
      <c r="U54" s="19">
        <f t="shared" si="4"/>
        <v>0</v>
      </c>
      <c r="V54" s="19">
        <f t="shared" si="5"/>
        <v>0</v>
      </c>
    </row>
    <row r="55" spans="1:22" x14ac:dyDescent="0.25">
      <c r="A55" s="26">
        <f>Wellpath!E55</f>
        <v>1500</v>
      </c>
      <c r="B55" s="22">
        <v>0</v>
      </c>
      <c r="C55" s="22">
        <v>0</v>
      </c>
      <c r="D55" s="22">
        <f t="shared" si="0"/>
        <v>4.7931219674804699E-5</v>
      </c>
      <c r="E55" s="20">
        <f>Model!$W$28*((drdp!B55+drdp!K55)*'DBH-OH'!$B55+(drdp!E55+drdp!N55)*'DBH-OH'!$C55+(drdp!H55+drdp!Q55)*'DBH-OH'!$D55)</f>
        <v>0</v>
      </c>
      <c r="F55" s="20">
        <f>Model!$W$28*((drdp!C55+drdp!L55)*'DBH-OH'!$B55+(drdp!F55+drdp!O55)*'DBH-OH'!$C55+(drdp!I55+drdp!R55)*'DBH-OH'!$D55)</f>
        <v>5.4599593488476747E-2</v>
      </c>
      <c r="G55" s="20">
        <f>Model!$W$28*((drdp!D55+drdp!M55)*'DBH-OH'!$B55+(drdp!G55+drdp!P55)*'DBH-OH'!$C55+(drdp!J55+drdp!S55)*'DBH-OH'!$D55)</f>
        <v>0</v>
      </c>
      <c r="H55" s="18">
        <f>Model!$W$28*((drdp!B55)*'DBH-OH'!$B55+(drdp!E55)*'DBH-OH'!$C55+(drdp!H55)*'DBH-OH'!$D55)</f>
        <v>0</v>
      </c>
      <c r="I55" s="18">
        <f>Model!$W$28*((drdp!C55)*'DBH-OH'!$B55+(drdp!F55)*'DBH-OH'!$C55+(drdp!I55)*'DBH-OH'!$D55)</f>
        <v>2.7299796744238373E-2</v>
      </c>
      <c r="J55" s="18">
        <f>Model!$W$28*((drdp!D55)*'DBH-OH'!$B55+(drdp!G55)*'DBH-OH'!$C55+(drdp!J55)*'DBH-OH'!$D55)</f>
        <v>0</v>
      </c>
      <c r="K55" s="21">
        <f>SUM(E$3:E54)+H55</f>
        <v>0</v>
      </c>
      <c r="L55" s="21">
        <f>SUM(F$3:F54)+I55</f>
        <v>1.3113389833230469</v>
      </c>
      <c r="M55" s="21">
        <f>SUM(G$3:G54)+J55</f>
        <v>0</v>
      </c>
      <c r="N55" s="21"/>
      <c r="O55" s="21"/>
      <c r="P55" s="21"/>
      <c r="Q55" s="19">
        <f t="shared" si="2"/>
        <v>0</v>
      </c>
      <c r="R55" s="19">
        <f t="shared" si="2"/>
        <v>1.7196099291827223</v>
      </c>
      <c r="S55" s="19">
        <f t="shared" si="2"/>
        <v>0</v>
      </c>
      <c r="T55" s="19">
        <f t="shared" si="3"/>
        <v>0</v>
      </c>
      <c r="U55" s="19">
        <f t="shared" si="4"/>
        <v>0</v>
      </c>
      <c r="V55" s="19">
        <f t="shared" si="5"/>
        <v>0</v>
      </c>
    </row>
    <row r="56" spans="1:22" x14ac:dyDescent="0.25">
      <c r="A56" s="26">
        <f>Wellpath!E56</f>
        <v>1530</v>
      </c>
      <c r="B56" s="22">
        <v>0</v>
      </c>
      <c r="C56" s="22">
        <v>0</v>
      </c>
      <c r="D56" s="22">
        <f t="shared" si="0"/>
        <v>4.7931219674804699E-5</v>
      </c>
      <c r="E56" s="20">
        <f>Model!$W$28*((drdp!B56+drdp!K56)*'DBH-OH'!$B56+(drdp!E56+drdp!N56)*'DBH-OH'!$C56+(drdp!H56+drdp!Q56)*'DBH-OH'!$D56)</f>
        <v>0</v>
      </c>
      <c r="F56" s="20">
        <f>Model!$W$28*((drdp!C56+drdp!L56)*'DBH-OH'!$B56+(drdp!F56+drdp!O56)*'DBH-OH'!$C56+(drdp!I56+drdp!R56)*'DBH-OH'!$D56)</f>
        <v>5.4599593488476747E-2</v>
      </c>
      <c r="G56" s="20">
        <f>Model!$W$28*((drdp!D56+drdp!M56)*'DBH-OH'!$B56+(drdp!G56+drdp!P56)*'DBH-OH'!$C56+(drdp!J56+drdp!S56)*'DBH-OH'!$D56)</f>
        <v>0</v>
      </c>
      <c r="H56" s="18">
        <f>Model!$W$28*((drdp!B56)*'DBH-OH'!$B56+(drdp!E56)*'DBH-OH'!$C56+(drdp!H56)*'DBH-OH'!$D56)</f>
        <v>0</v>
      </c>
      <c r="I56" s="18">
        <f>Model!$W$28*((drdp!C56)*'DBH-OH'!$B56+(drdp!F56)*'DBH-OH'!$C56+(drdp!I56)*'DBH-OH'!$D56)</f>
        <v>2.7299796744238373E-2</v>
      </c>
      <c r="J56" s="18">
        <f>Model!$W$28*((drdp!D56)*'DBH-OH'!$B56+(drdp!G56)*'DBH-OH'!$C56+(drdp!J56)*'DBH-OH'!$D56)</f>
        <v>0</v>
      </c>
      <c r="K56" s="21">
        <f>SUM(E$3:E55)+H56</f>
        <v>0</v>
      </c>
      <c r="L56" s="21">
        <f>SUM(F$3:F55)+I56</f>
        <v>1.3659385768115235</v>
      </c>
      <c r="M56" s="21">
        <f>SUM(G$3:G55)+J56</f>
        <v>0</v>
      </c>
      <c r="N56" s="21"/>
      <c r="O56" s="21"/>
      <c r="P56" s="21"/>
      <c r="Q56" s="19">
        <f t="shared" si="2"/>
        <v>0</v>
      </c>
      <c r="R56" s="19">
        <f t="shared" si="2"/>
        <v>1.8657881956218905</v>
      </c>
      <c r="S56" s="19">
        <f t="shared" si="2"/>
        <v>0</v>
      </c>
      <c r="T56" s="19">
        <f t="shared" si="3"/>
        <v>0</v>
      </c>
      <c r="U56" s="19">
        <f t="shared" si="4"/>
        <v>0</v>
      </c>
      <c r="V56" s="19">
        <f t="shared" si="5"/>
        <v>0</v>
      </c>
    </row>
    <row r="57" spans="1:22" x14ac:dyDescent="0.25">
      <c r="A57" s="26">
        <f>Wellpath!E57</f>
        <v>1560</v>
      </c>
      <c r="B57" s="22">
        <v>0</v>
      </c>
      <c r="C57" s="22">
        <v>0</v>
      </c>
      <c r="D57" s="22">
        <f t="shared" si="0"/>
        <v>4.7931219674804699E-5</v>
      </c>
      <c r="E57" s="20">
        <f>Model!$W$28*((drdp!B57+drdp!K57)*'DBH-OH'!$B57+(drdp!E57+drdp!N57)*'DBH-OH'!$C57+(drdp!H57+drdp!Q57)*'DBH-OH'!$D57)</f>
        <v>0</v>
      </c>
      <c r="F57" s="20">
        <f>Model!$W$28*((drdp!C57+drdp!L57)*'DBH-OH'!$B57+(drdp!F57+drdp!O57)*'DBH-OH'!$C57+(drdp!I57+drdp!R57)*'DBH-OH'!$D57)</f>
        <v>5.4599593488476747E-2</v>
      </c>
      <c r="G57" s="20">
        <f>Model!$W$28*((drdp!D57+drdp!M57)*'DBH-OH'!$B57+(drdp!G57+drdp!P57)*'DBH-OH'!$C57+(drdp!J57+drdp!S57)*'DBH-OH'!$D57)</f>
        <v>0</v>
      </c>
      <c r="H57" s="18">
        <f>Model!$W$28*((drdp!B57)*'DBH-OH'!$B57+(drdp!E57)*'DBH-OH'!$C57+(drdp!H57)*'DBH-OH'!$D57)</f>
        <v>0</v>
      </c>
      <c r="I57" s="18">
        <f>Model!$W$28*((drdp!C57)*'DBH-OH'!$B57+(drdp!F57)*'DBH-OH'!$C57+(drdp!I57)*'DBH-OH'!$D57)</f>
        <v>2.7299796744238373E-2</v>
      </c>
      <c r="J57" s="18">
        <f>Model!$W$28*((drdp!D57)*'DBH-OH'!$B57+(drdp!G57)*'DBH-OH'!$C57+(drdp!J57)*'DBH-OH'!$D57)</f>
        <v>0</v>
      </c>
      <c r="K57" s="21">
        <f>SUM(E$3:E56)+H57</f>
        <v>0</v>
      </c>
      <c r="L57" s="21">
        <f>SUM(F$3:F56)+I57</f>
        <v>1.4205381703000002</v>
      </c>
      <c r="M57" s="21">
        <f>SUM(G$3:G56)+J57</f>
        <v>0</v>
      </c>
      <c r="N57" s="21"/>
      <c r="O57" s="21"/>
      <c r="P57" s="21"/>
      <c r="Q57" s="19">
        <f t="shared" si="2"/>
        <v>0</v>
      </c>
      <c r="R57" s="19">
        <f t="shared" si="2"/>
        <v>2.0179286932792722</v>
      </c>
      <c r="S57" s="19">
        <f t="shared" si="2"/>
        <v>0</v>
      </c>
      <c r="T57" s="19">
        <f t="shared" si="3"/>
        <v>0</v>
      </c>
      <c r="U57" s="19">
        <f t="shared" si="4"/>
        <v>0</v>
      </c>
      <c r="V57" s="19">
        <f t="shared" si="5"/>
        <v>0</v>
      </c>
    </row>
    <row r="58" spans="1:22" x14ac:dyDescent="0.25">
      <c r="A58" s="26">
        <f>Wellpath!E58</f>
        <v>1590</v>
      </c>
      <c r="B58" s="22">
        <v>0</v>
      </c>
      <c r="C58" s="22">
        <v>0</v>
      </c>
      <c r="D58" s="22">
        <f t="shared" si="0"/>
        <v>4.7931219674804699E-5</v>
      </c>
      <c r="E58" s="20">
        <f>Model!$W$28*((drdp!B58+drdp!K58)*'DBH-OH'!$B58+(drdp!E58+drdp!N58)*'DBH-OH'!$C58+(drdp!H58+drdp!Q58)*'DBH-OH'!$D58)</f>
        <v>0</v>
      </c>
      <c r="F58" s="20">
        <f>Model!$W$28*((drdp!C58+drdp!L58)*'DBH-OH'!$B58+(drdp!F58+drdp!O58)*'DBH-OH'!$C58+(drdp!I58+drdp!R58)*'DBH-OH'!$D58)</f>
        <v>5.4599593488476747E-2</v>
      </c>
      <c r="G58" s="20">
        <f>Model!$W$28*((drdp!D58+drdp!M58)*'DBH-OH'!$B58+(drdp!G58+drdp!P58)*'DBH-OH'!$C58+(drdp!J58+drdp!S58)*'DBH-OH'!$D58)</f>
        <v>0</v>
      </c>
      <c r="H58" s="18">
        <f>Model!$W$28*((drdp!B58)*'DBH-OH'!$B58+(drdp!E58)*'DBH-OH'!$C58+(drdp!H58)*'DBH-OH'!$D58)</f>
        <v>0</v>
      </c>
      <c r="I58" s="18">
        <f>Model!$W$28*((drdp!C58)*'DBH-OH'!$B58+(drdp!F58)*'DBH-OH'!$C58+(drdp!I58)*'DBH-OH'!$D58)</f>
        <v>2.7299796744238373E-2</v>
      </c>
      <c r="J58" s="18">
        <f>Model!$W$28*((drdp!D58)*'DBH-OH'!$B58+(drdp!G58)*'DBH-OH'!$C58+(drdp!J58)*'DBH-OH'!$D58)</f>
        <v>0</v>
      </c>
      <c r="K58" s="21">
        <f>SUM(E$3:E57)+H58</f>
        <v>0</v>
      </c>
      <c r="L58" s="21">
        <f>SUM(F$3:F57)+I58</f>
        <v>1.4751377637884768</v>
      </c>
      <c r="M58" s="21">
        <f>SUM(G$3:G57)+J58</f>
        <v>0</v>
      </c>
      <c r="N58" s="21"/>
      <c r="O58" s="21"/>
      <c r="P58" s="21"/>
      <c r="Q58" s="19">
        <f t="shared" si="2"/>
        <v>0</v>
      </c>
      <c r="R58" s="19">
        <f t="shared" si="2"/>
        <v>2.176031422154868</v>
      </c>
      <c r="S58" s="19">
        <f t="shared" si="2"/>
        <v>0</v>
      </c>
      <c r="T58" s="19">
        <f t="shared" si="3"/>
        <v>0</v>
      </c>
      <c r="U58" s="19">
        <f t="shared" si="4"/>
        <v>0</v>
      </c>
      <c r="V58" s="19">
        <f t="shared" si="5"/>
        <v>0</v>
      </c>
    </row>
    <row r="59" spans="1:22" x14ac:dyDescent="0.25">
      <c r="A59" s="26">
        <f>Wellpath!E59</f>
        <v>1620</v>
      </c>
      <c r="B59" s="22">
        <v>0</v>
      </c>
      <c r="C59" s="22">
        <v>0</v>
      </c>
      <c r="D59" s="22">
        <f t="shared" si="0"/>
        <v>4.7931219674804699E-5</v>
      </c>
      <c r="E59" s="20">
        <f>Model!$W$28*((drdp!B59+drdp!K59)*'DBH-OH'!$B59+(drdp!E59+drdp!N59)*'DBH-OH'!$C59+(drdp!H59+drdp!Q59)*'DBH-OH'!$D59)</f>
        <v>0</v>
      </c>
      <c r="F59" s="20">
        <f>Model!$W$28*((drdp!C59+drdp!L59)*'DBH-OH'!$B59+(drdp!F59+drdp!O59)*'DBH-OH'!$C59+(drdp!I59+drdp!R59)*'DBH-OH'!$D59)</f>
        <v>5.4599593488476747E-2</v>
      </c>
      <c r="G59" s="20">
        <f>Model!$W$28*((drdp!D59+drdp!M59)*'DBH-OH'!$B59+(drdp!G59+drdp!P59)*'DBH-OH'!$C59+(drdp!J59+drdp!S59)*'DBH-OH'!$D59)</f>
        <v>0</v>
      </c>
      <c r="H59" s="18">
        <f>Model!$W$28*((drdp!B59)*'DBH-OH'!$B59+(drdp!E59)*'DBH-OH'!$C59+(drdp!H59)*'DBH-OH'!$D59)</f>
        <v>0</v>
      </c>
      <c r="I59" s="18">
        <f>Model!$W$28*((drdp!C59)*'DBH-OH'!$B59+(drdp!F59)*'DBH-OH'!$C59+(drdp!I59)*'DBH-OH'!$D59)</f>
        <v>2.7299796744238373E-2</v>
      </c>
      <c r="J59" s="18">
        <f>Model!$W$28*((drdp!D59)*'DBH-OH'!$B59+(drdp!G59)*'DBH-OH'!$C59+(drdp!J59)*'DBH-OH'!$D59)</f>
        <v>0</v>
      </c>
      <c r="K59" s="21">
        <f>SUM(E$3:E58)+H59</f>
        <v>0</v>
      </c>
      <c r="L59" s="21">
        <f>SUM(F$3:F58)+I59</f>
        <v>1.5297373572769535</v>
      </c>
      <c r="M59" s="21">
        <f>SUM(G$3:G58)+J59</f>
        <v>0</v>
      </c>
      <c r="N59" s="21"/>
      <c r="O59" s="21"/>
      <c r="P59" s="21"/>
      <c r="Q59" s="19">
        <f t="shared" si="2"/>
        <v>0</v>
      </c>
      <c r="R59" s="19">
        <f t="shared" si="2"/>
        <v>2.3400963822486776</v>
      </c>
      <c r="S59" s="19">
        <f t="shared" si="2"/>
        <v>0</v>
      </c>
      <c r="T59" s="19">
        <f t="shared" si="3"/>
        <v>0</v>
      </c>
      <c r="U59" s="19">
        <f t="shared" si="4"/>
        <v>0</v>
      </c>
      <c r="V59" s="19">
        <f t="shared" si="5"/>
        <v>0</v>
      </c>
    </row>
    <row r="60" spans="1:22" x14ac:dyDescent="0.25">
      <c r="A60" s="26">
        <f>Wellpath!E60</f>
        <v>1650</v>
      </c>
      <c r="B60" s="22">
        <v>0</v>
      </c>
      <c r="C60" s="22">
        <v>0</v>
      </c>
      <c r="D60" s="22">
        <f t="shared" si="0"/>
        <v>4.7931219674804699E-5</v>
      </c>
      <c r="E60" s="20">
        <f>Model!$W$28*((drdp!B60+drdp!K60)*'DBH-OH'!$B60+(drdp!E60+drdp!N60)*'DBH-OH'!$C60+(drdp!H60+drdp!Q60)*'DBH-OH'!$D60)</f>
        <v>0</v>
      </c>
      <c r="F60" s="20">
        <f>Model!$W$28*((drdp!C60+drdp!L60)*'DBH-OH'!$B60+(drdp!F60+drdp!O60)*'DBH-OH'!$C60+(drdp!I60+drdp!R60)*'DBH-OH'!$D60)</f>
        <v>5.4599593488476747E-2</v>
      </c>
      <c r="G60" s="20">
        <f>Model!$W$28*((drdp!D60+drdp!M60)*'DBH-OH'!$B60+(drdp!G60+drdp!P60)*'DBH-OH'!$C60+(drdp!J60+drdp!S60)*'DBH-OH'!$D60)</f>
        <v>0</v>
      </c>
      <c r="H60" s="18">
        <f>Model!$W$28*((drdp!B60)*'DBH-OH'!$B60+(drdp!E60)*'DBH-OH'!$C60+(drdp!H60)*'DBH-OH'!$D60)</f>
        <v>0</v>
      </c>
      <c r="I60" s="18">
        <f>Model!$W$28*((drdp!C60)*'DBH-OH'!$B60+(drdp!F60)*'DBH-OH'!$C60+(drdp!I60)*'DBH-OH'!$D60)</f>
        <v>2.7299796744238373E-2</v>
      </c>
      <c r="J60" s="18">
        <f>Model!$W$28*((drdp!D60)*'DBH-OH'!$B60+(drdp!G60)*'DBH-OH'!$C60+(drdp!J60)*'DBH-OH'!$D60)</f>
        <v>0</v>
      </c>
      <c r="K60" s="21">
        <f>SUM(E$3:E59)+H60</f>
        <v>0</v>
      </c>
      <c r="L60" s="21">
        <f>SUM(F$3:F59)+I60</f>
        <v>1.5843369507654301</v>
      </c>
      <c r="M60" s="21">
        <f>SUM(G$3:G59)+J60</f>
        <v>0</v>
      </c>
      <c r="N60" s="21"/>
      <c r="O60" s="21"/>
      <c r="P60" s="21"/>
      <c r="Q60" s="19">
        <f t="shared" si="2"/>
        <v>0</v>
      </c>
      <c r="R60" s="19">
        <f t="shared" si="2"/>
        <v>2.5101235735607008</v>
      </c>
      <c r="S60" s="19">
        <f t="shared" si="2"/>
        <v>0</v>
      </c>
      <c r="T60" s="19">
        <f t="shared" si="3"/>
        <v>0</v>
      </c>
      <c r="U60" s="19">
        <f t="shared" si="4"/>
        <v>0</v>
      </c>
      <c r="V60" s="19">
        <f t="shared" si="5"/>
        <v>0</v>
      </c>
    </row>
    <row r="61" spans="1:22" x14ac:dyDescent="0.25">
      <c r="A61" s="26">
        <f>Wellpath!E61</f>
        <v>1680</v>
      </c>
      <c r="B61" s="22">
        <v>0</v>
      </c>
      <c r="C61" s="22">
        <v>0</v>
      </c>
      <c r="D61" s="22">
        <f t="shared" si="0"/>
        <v>4.7931219674804699E-5</v>
      </c>
      <c r="E61" s="20">
        <f>Model!$W$28*((drdp!B61+drdp!K61)*'DBH-OH'!$B61+(drdp!E61+drdp!N61)*'DBH-OH'!$C61+(drdp!H61+drdp!Q61)*'DBH-OH'!$D61)</f>
        <v>0</v>
      </c>
      <c r="F61" s="20">
        <f>Model!$W$28*((drdp!C61+drdp!L61)*'DBH-OH'!$B61+(drdp!F61+drdp!O61)*'DBH-OH'!$C61+(drdp!I61+drdp!R61)*'DBH-OH'!$D61)</f>
        <v>4.5499661240397282E-2</v>
      </c>
      <c r="G61" s="20">
        <f>Model!$W$28*((drdp!D61+drdp!M61)*'DBH-OH'!$B61+(drdp!G61+drdp!P61)*'DBH-OH'!$C61+(drdp!J61+drdp!S61)*'DBH-OH'!$D61)</f>
        <v>0</v>
      </c>
      <c r="H61" s="18">
        <f>Model!$W$28*((drdp!B61)*'DBH-OH'!$B61+(drdp!E61)*'DBH-OH'!$C61+(drdp!H61)*'DBH-OH'!$D61)</f>
        <v>0</v>
      </c>
      <c r="I61" s="18">
        <f>Model!$W$28*((drdp!C61)*'DBH-OH'!$B61+(drdp!F61)*'DBH-OH'!$C61+(drdp!I61)*'DBH-OH'!$D61)</f>
        <v>2.7299796744238373E-2</v>
      </c>
      <c r="J61" s="18">
        <f>Model!$W$28*((drdp!D61)*'DBH-OH'!$B61+(drdp!G61)*'DBH-OH'!$C61+(drdp!J61)*'DBH-OH'!$D61)</f>
        <v>0</v>
      </c>
      <c r="K61" s="21">
        <f>SUM(E$3:E60)+H61</f>
        <v>0</v>
      </c>
      <c r="L61" s="21">
        <f>SUM(F$3:F60)+I61</f>
        <v>1.6389365442539068</v>
      </c>
      <c r="M61" s="21">
        <f>SUM(G$3:G60)+J61</f>
        <v>0</v>
      </c>
      <c r="N61" s="21"/>
      <c r="O61" s="21"/>
      <c r="P61" s="21"/>
      <c r="Q61" s="19">
        <f t="shared" si="2"/>
        <v>0</v>
      </c>
      <c r="R61" s="19">
        <f t="shared" si="2"/>
        <v>2.6861129960909382</v>
      </c>
      <c r="S61" s="19">
        <f t="shared" si="2"/>
        <v>0</v>
      </c>
      <c r="T61" s="19">
        <f t="shared" si="3"/>
        <v>0</v>
      </c>
      <c r="U61" s="19">
        <f t="shared" si="4"/>
        <v>0</v>
      </c>
      <c r="V61" s="19">
        <f t="shared" si="5"/>
        <v>0</v>
      </c>
    </row>
    <row r="62" spans="1:22" x14ac:dyDescent="0.25">
      <c r="A62" s="26">
        <f>Wellpath!E62</f>
        <v>1700</v>
      </c>
      <c r="B62" s="22">
        <v>0</v>
      </c>
      <c r="C62" s="22">
        <v>0</v>
      </c>
      <c r="D62" s="22">
        <f t="shared" si="0"/>
        <v>4.7931219674804699E-5</v>
      </c>
      <c r="E62" s="20">
        <f>Model!$W$28*((drdp!B62+drdp!K62)*'DBH-OH'!$B62+(drdp!E62+drdp!N62)*'DBH-OH'!$C62+(drdp!H62+drdp!Q62)*'DBH-OH'!$D62)</f>
        <v>0</v>
      </c>
      <c r="F62" s="20">
        <f>Model!$W$28*((drdp!C62+drdp!L62)*'DBH-OH'!$B62+(drdp!F62+drdp!O62)*'DBH-OH'!$C62+(drdp!I62+drdp!R62)*'DBH-OH'!$D62)</f>
        <v>2.7299796744238373E-2</v>
      </c>
      <c r="G62" s="20">
        <f>Model!$W$28*((drdp!D62+drdp!M62)*'DBH-OH'!$B62+(drdp!G62+drdp!P62)*'DBH-OH'!$C62+(drdp!J62+drdp!S62)*'DBH-OH'!$D62)</f>
        <v>0</v>
      </c>
      <c r="H62" s="18">
        <f>Model!$W$28*((drdp!B62)*'DBH-OH'!$B62+(drdp!E62)*'DBH-OH'!$C62+(drdp!H62)*'DBH-OH'!$D62)</f>
        <v>0</v>
      </c>
      <c r="I62" s="18">
        <f>Model!$W$28*((drdp!C62)*'DBH-OH'!$B62+(drdp!F62)*'DBH-OH'!$C62+(drdp!I62)*'DBH-OH'!$D62)</f>
        <v>1.8199864496158916E-2</v>
      </c>
      <c r="J62" s="18">
        <f>Model!$W$28*((drdp!D62)*'DBH-OH'!$B62+(drdp!G62)*'DBH-OH'!$C62+(drdp!J62)*'DBH-OH'!$D62)</f>
        <v>0</v>
      </c>
      <c r="K62" s="21">
        <f>SUM(E$3:E61)+H62</f>
        <v>0</v>
      </c>
      <c r="L62" s="21">
        <f>SUM(F$3:F61)+I62</f>
        <v>1.6753362732462247</v>
      </c>
      <c r="M62" s="21">
        <f>SUM(G$3:G61)+J62</f>
        <v>0</v>
      </c>
      <c r="N62" s="21"/>
      <c r="O62" s="21"/>
      <c r="P62" s="21"/>
      <c r="Q62" s="19">
        <f t="shared" si="2"/>
        <v>0</v>
      </c>
      <c r="R62" s="19">
        <f t="shared" si="2"/>
        <v>2.8067516284545491</v>
      </c>
      <c r="S62" s="19">
        <f t="shared" si="2"/>
        <v>0</v>
      </c>
      <c r="T62" s="19">
        <f t="shared" si="3"/>
        <v>0</v>
      </c>
      <c r="U62" s="19">
        <f t="shared" si="4"/>
        <v>0</v>
      </c>
      <c r="V62" s="19">
        <f t="shared" si="5"/>
        <v>0</v>
      </c>
    </row>
    <row r="63" spans="1:22" x14ac:dyDescent="0.25">
      <c r="A63" s="26">
        <f>Wellpath!E63</f>
        <v>1710</v>
      </c>
      <c r="B63" s="22">
        <v>0</v>
      </c>
      <c r="C63" s="22">
        <v>0</v>
      </c>
      <c r="D63" s="22">
        <f t="shared" si="0"/>
        <v>4.7931219674804699E-5</v>
      </c>
      <c r="E63" s="20">
        <f>Model!$W$28*((drdp!B63+drdp!K63)*'DBH-OH'!$B63+(drdp!E63+drdp!N63)*'DBH-OH'!$C63+(drdp!H63+drdp!Q63)*'DBH-OH'!$D63)</f>
        <v>0</v>
      </c>
      <c r="F63" s="20">
        <f>Model!$W$28*((drdp!C63+drdp!L63)*'DBH-OH'!$B63+(drdp!F63+drdp!O63)*'DBH-OH'!$C63+(drdp!I63+drdp!R63)*'DBH-OH'!$D63)</f>
        <v>3.6040087608458407E-2</v>
      </c>
      <c r="G63" s="20">
        <f>Model!$W$28*((drdp!D63+drdp!M63)*'DBH-OH'!$B63+(drdp!G63+drdp!P63)*'DBH-OH'!$C63+(drdp!J63+drdp!S63)*'DBH-OH'!$D63)</f>
        <v>0</v>
      </c>
      <c r="H63" s="18">
        <f>Model!$W$28*((drdp!B63)*'DBH-OH'!$B63+(drdp!E63)*'DBH-OH'!$C63+(drdp!H63)*'DBH-OH'!$D63)</f>
        <v>0</v>
      </c>
      <c r="I63" s="18">
        <f>Model!$W$28*((drdp!C63)*'DBH-OH'!$B63+(drdp!F63)*'DBH-OH'!$C63+(drdp!I63)*'DBH-OH'!$D63)</f>
        <v>9.0100219021146018E-3</v>
      </c>
      <c r="J63" s="18">
        <f>Model!$W$28*((drdp!D63)*'DBH-OH'!$B63+(drdp!G63)*'DBH-OH'!$C63+(drdp!J63)*'DBH-OH'!$D63)</f>
        <v>0</v>
      </c>
      <c r="K63" s="21">
        <f>SUM(E$3:E62)+H63</f>
        <v>0</v>
      </c>
      <c r="L63" s="21">
        <f>SUM(F$3:F62)+I63</f>
        <v>1.6934462273964186</v>
      </c>
      <c r="M63" s="21">
        <f>SUM(G$3:G62)+J63</f>
        <v>0</v>
      </c>
      <c r="N63" s="21"/>
      <c r="O63" s="21"/>
      <c r="P63" s="21"/>
      <c r="Q63" s="19">
        <f t="shared" si="2"/>
        <v>0</v>
      </c>
      <c r="R63" s="19">
        <f t="shared" si="2"/>
        <v>2.8677601250831626</v>
      </c>
      <c r="S63" s="19">
        <f t="shared" si="2"/>
        <v>0</v>
      </c>
      <c r="T63" s="19">
        <f t="shared" si="3"/>
        <v>0</v>
      </c>
      <c r="U63" s="19">
        <f t="shared" si="4"/>
        <v>0</v>
      </c>
      <c r="V63" s="19">
        <f t="shared" si="5"/>
        <v>0</v>
      </c>
    </row>
    <row r="64" spans="1:22" x14ac:dyDescent="0.25">
      <c r="A64" s="26">
        <f>Wellpath!E64</f>
        <v>1740</v>
      </c>
      <c r="B64" s="22">
        <v>0</v>
      </c>
      <c r="C64" s="22">
        <v>0</v>
      </c>
      <c r="D64" s="22">
        <f t="shared" si="0"/>
        <v>4.7931219674804699E-5</v>
      </c>
      <c r="E64" s="20">
        <f>Model!$W$28*((drdp!B64+drdp!K64)*'DBH-OH'!$B64+(drdp!E64+drdp!N64)*'DBH-OH'!$C64+(drdp!H64+drdp!Q64)*'DBH-OH'!$D64)</f>
        <v>0</v>
      </c>
      <c r="F64" s="20">
        <f>Model!$W$28*((drdp!C64+drdp!L64)*'DBH-OH'!$B64+(drdp!F64+drdp!O64)*'DBH-OH'!$C64+(drdp!I64+drdp!R64)*'DBH-OH'!$D64)</f>
        <v>5.2406123981444057E-2</v>
      </c>
      <c r="G64" s="20">
        <f>Model!$W$28*((drdp!D64+drdp!M64)*'DBH-OH'!$B64+(drdp!G64+drdp!P64)*'DBH-OH'!$C64+(drdp!J64+drdp!S64)*'DBH-OH'!$D64)</f>
        <v>0</v>
      </c>
      <c r="H64" s="18">
        <f>Model!$W$28*((drdp!B64)*'DBH-OH'!$B64+(drdp!E64)*'DBH-OH'!$C64+(drdp!H64)*'DBH-OH'!$D64)</f>
        <v>0</v>
      </c>
      <c r="I64" s="18">
        <f>Model!$W$28*((drdp!C64)*'DBH-OH'!$B64+(drdp!F64)*'DBH-OH'!$C64+(drdp!I64)*'DBH-OH'!$D64)</f>
        <v>2.6203061990722028E-2</v>
      </c>
      <c r="J64" s="18">
        <f>Model!$W$28*((drdp!D64)*'DBH-OH'!$B64+(drdp!G64)*'DBH-OH'!$C64+(drdp!J64)*'DBH-OH'!$D64)</f>
        <v>0</v>
      </c>
      <c r="K64" s="21">
        <f>SUM(E$3:E63)+H64</f>
        <v>0</v>
      </c>
      <c r="L64" s="21">
        <f>SUM(F$3:F63)+I64</f>
        <v>1.7466793550934845</v>
      </c>
      <c r="M64" s="21">
        <f>SUM(G$3:G63)+J64</f>
        <v>0</v>
      </c>
      <c r="N64" s="21"/>
      <c r="O64" s="21"/>
      <c r="P64" s="21"/>
      <c r="Q64" s="19">
        <f t="shared" si="2"/>
        <v>0</v>
      </c>
      <c r="R64" s="19">
        <f t="shared" si="2"/>
        <v>3.050888769509791</v>
      </c>
      <c r="S64" s="19">
        <f t="shared" si="2"/>
        <v>0</v>
      </c>
      <c r="T64" s="19">
        <f t="shared" si="3"/>
        <v>0</v>
      </c>
      <c r="U64" s="19">
        <f t="shared" si="4"/>
        <v>0</v>
      </c>
      <c r="V64" s="19">
        <f t="shared" si="5"/>
        <v>0</v>
      </c>
    </row>
    <row r="65" spans="1:23" x14ac:dyDescent="0.25">
      <c r="A65" s="26">
        <f>Wellpath!E65</f>
        <v>1770</v>
      </c>
      <c r="B65" s="22">
        <v>0</v>
      </c>
      <c r="C65" s="22">
        <v>0</v>
      </c>
      <c r="D65" s="22">
        <f t="shared" si="0"/>
        <v>4.7931219674804699E-5</v>
      </c>
      <c r="E65" s="20">
        <f>Model!$W$28*((drdp!B65+drdp!K65)*'DBH-OH'!$B65+(drdp!E65+drdp!N65)*'DBH-OH'!$C65+(drdp!H65+drdp!Q65)*'DBH-OH'!$D65)</f>
        <v>0</v>
      </c>
      <c r="F65" s="20">
        <f>Model!$W$28*((drdp!C65+drdp!L65)*'DBH-OH'!$B65+(drdp!F65+drdp!O65)*'DBH-OH'!$C65+(drdp!I65+drdp!R65)*'DBH-OH'!$D65)</f>
        <v>5.0688267760673658E-2</v>
      </c>
      <c r="G65" s="20">
        <f>Model!$W$28*((drdp!D65+drdp!M65)*'DBH-OH'!$B65+(drdp!G65+drdp!P65)*'DBH-OH'!$C65+(drdp!J65+drdp!S65)*'DBH-OH'!$D65)</f>
        <v>0</v>
      </c>
      <c r="H65" s="18">
        <f>Model!$W$28*((drdp!B65)*'DBH-OH'!$B65+(drdp!E65)*'DBH-OH'!$C65+(drdp!H65)*'DBH-OH'!$D65)</f>
        <v>0</v>
      </c>
      <c r="I65" s="18">
        <f>Model!$W$28*((drdp!C65)*'DBH-OH'!$B65+(drdp!F65)*'DBH-OH'!$C65+(drdp!I65)*'DBH-OH'!$D65)</f>
        <v>2.5344133880336829E-2</v>
      </c>
      <c r="J65" s="18">
        <f>Model!$W$28*((drdp!D65)*'DBH-OH'!$B65+(drdp!G65)*'DBH-OH'!$C65+(drdp!J65)*'DBH-OH'!$D65)</f>
        <v>0</v>
      </c>
      <c r="K65" s="21">
        <f>SUM(E$3:E64)+H65</f>
        <v>0</v>
      </c>
      <c r="L65" s="21">
        <f>SUM(F$3:F64)+I65</f>
        <v>1.7982265509645432</v>
      </c>
      <c r="M65" s="21">
        <f>SUM(G$3:G64)+J65</f>
        <v>0</v>
      </c>
      <c r="N65" s="21"/>
      <c r="O65" s="21"/>
      <c r="P65" s="21"/>
      <c r="Q65" s="19">
        <f t="shared" si="2"/>
        <v>0</v>
      </c>
      <c r="R65" s="19">
        <f t="shared" si="2"/>
        <v>3.2336187285938367</v>
      </c>
      <c r="S65" s="19">
        <f t="shared" si="2"/>
        <v>0</v>
      </c>
      <c r="T65" s="19">
        <f t="shared" si="3"/>
        <v>0</v>
      </c>
      <c r="U65" s="19">
        <f t="shared" si="4"/>
        <v>0</v>
      </c>
      <c r="V65" s="19">
        <f t="shared" si="5"/>
        <v>0</v>
      </c>
    </row>
    <row r="66" spans="1:23" x14ac:dyDescent="0.25">
      <c r="A66" s="26">
        <f>Wellpath!E66</f>
        <v>1800</v>
      </c>
      <c r="B66" s="22">
        <v>0</v>
      </c>
      <c r="C66" s="22">
        <v>0</v>
      </c>
      <c r="D66" s="22">
        <f t="shared" si="0"/>
        <v>4.7931219674804699E-5</v>
      </c>
      <c r="E66" s="20">
        <f>Model!$W$28*((drdp!B66+drdp!K66)*'DBH-OH'!$B66+(drdp!E66+drdp!N66)*'DBH-OH'!$C66+(drdp!H66+drdp!Q66)*'DBH-OH'!$D66)</f>
        <v>0</v>
      </c>
      <c r="F66" s="20">
        <f>Model!$W$28*((drdp!C66+drdp!L66)*'DBH-OH'!$B66+(drdp!F66+drdp!O66)*'DBH-OH'!$C66+(drdp!I66+drdp!R66)*'DBH-OH'!$D66)</f>
        <v>4.8908655693565999E-2</v>
      </c>
      <c r="G66" s="20">
        <f>Model!$W$28*((drdp!D66+drdp!M66)*'DBH-OH'!$B66+(drdp!G66+drdp!P66)*'DBH-OH'!$C66+(drdp!J66+drdp!S66)*'DBH-OH'!$D66)</f>
        <v>0</v>
      </c>
      <c r="H66" s="18">
        <f>Model!$W$28*((drdp!B66)*'DBH-OH'!$B66+(drdp!E66)*'DBH-OH'!$C66+(drdp!H66)*'DBH-OH'!$D66)</f>
        <v>0</v>
      </c>
      <c r="I66" s="18">
        <f>Model!$W$28*((drdp!C66)*'DBH-OH'!$B66+(drdp!F66)*'DBH-OH'!$C66+(drdp!I66)*'DBH-OH'!$D66)</f>
        <v>2.4454327846782999E-2</v>
      </c>
      <c r="J66" s="18">
        <f>Model!$W$28*((drdp!D66)*'DBH-OH'!$B66+(drdp!G66)*'DBH-OH'!$C66+(drdp!J66)*'DBH-OH'!$D66)</f>
        <v>0</v>
      </c>
      <c r="K66" s="21">
        <f>SUM(E$3:E65)+H66</f>
        <v>0</v>
      </c>
      <c r="L66" s="21">
        <f>SUM(F$3:F65)+I66</f>
        <v>1.8480250126916631</v>
      </c>
      <c r="M66" s="21">
        <f>SUM(G$3:G65)+J66</f>
        <v>0</v>
      </c>
      <c r="N66" s="21"/>
      <c r="O66" s="21"/>
      <c r="P66" s="21"/>
      <c r="Q66" s="19">
        <f t="shared" si="2"/>
        <v>0</v>
      </c>
      <c r="R66" s="19">
        <f t="shared" si="2"/>
        <v>3.4151964475340213</v>
      </c>
      <c r="S66" s="19">
        <f t="shared" si="2"/>
        <v>0</v>
      </c>
      <c r="T66" s="19">
        <f t="shared" si="3"/>
        <v>0</v>
      </c>
      <c r="U66" s="19">
        <f t="shared" si="4"/>
        <v>0</v>
      </c>
      <c r="V66" s="19">
        <f t="shared" si="5"/>
        <v>0</v>
      </c>
    </row>
    <row r="67" spans="1:23" x14ac:dyDescent="0.25">
      <c r="A67" s="26">
        <f>Wellpath!E67</f>
        <v>1830</v>
      </c>
      <c r="B67" s="22">
        <v>0</v>
      </c>
      <c r="C67" s="22">
        <v>0</v>
      </c>
      <c r="D67" s="22">
        <f t="shared" ref="D67:D130" si="6">1 / (Bfield * COS(Dip))</f>
        <v>4.7931219674804699E-5</v>
      </c>
      <c r="E67" s="20">
        <f>Model!$W$28*((drdp!B67+drdp!K67)*'DBH-OH'!$B67+(drdp!E67+drdp!N67)*'DBH-OH'!$C67+(drdp!H67+drdp!Q67)*'DBH-OH'!$D67)</f>
        <v>0</v>
      </c>
      <c r="F67" s="20">
        <f>Model!$W$28*((drdp!C67+drdp!L67)*'DBH-OH'!$B67+(drdp!F67+drdp!O67)*'DBH-OH'!$C67+(drdp!I67+drdp!R67)*'DBH-OH'!$D67)</f>
        <v>4.7069455963296578E-2</v>
      </c>
      <c r="G67" s="20">
        <f>Model!$W$28*((drdp!D67+drdp!M67)*'DBH-OH'!$B67+(drdp!G67+drdp!P67)*'DBH-OH'!$C67+(drdp!J67+drdp!S67)*'DBH-OH'!$D67)</f>
        <v>0</v>
      </c>
      <c r="H67" s="18">
        <f>Model!$W$28*((drdp!B67)*'DBH-OH'!$B67+(drdp!E67)*'DBH-OH'!$C67+(drdp!H67)*'DBH-OH'!$D67)</f>
        <v>0</v>
      </c>
      <c r="I67" s="18">
        <f>Model!$W$28*((drdp!C67)*'DBH-OH'!$B67+(drdp!F67)*'DBH-OH'!$C67+(drdp!I67)*'DBH-OH'!$D67)</f>
        <v>2.3534727981648289E-2</v>
      </c>
      <c r="J67" s="18">
        <f>Model!$W$28*((drdp!D67)*'DBH-OH'!$B67+(drdp!G67)*'DBH-OH'!$C67+(drdp!J67)*'DBH-OH'!$D67)</f>
        <v>0</v>
      </c>
      <c r="K67" s="21">
        <f>SUM(E$3:E66)+H67</f>
        <v>0</v>
      </c>
      <c r="L67" s="21">
        <f>SUM(F$3:F66)+I67</f>
        <v>1.8960140685200944</v>
      </c>
      <c r="M67" s="21">
        <f>SUM(G$3:G66)+J67</f>
        <v>0</v>
      </c>
      <c r="N67" s="21"/>
      <c r="O67" s="21"/>
      <c r="P67" s="21"/>
      <c r="Q67" s="19">
        <f t="shared" si="2"/>
        <v>0</v>
      </c>
      <c r="R67" s="19">
        <f t="shared" si="2"/>
        <v>3.5948693480261209</v>
      </c>
      <c r="S67" s="19">
        <f t="shared" si="2"/>
        <v>0</v>
      </c>
      <c r="T67" s="19">
        <f t="shared" si="3"/>
        <v>0</v>
      </c>
      <c r="U67" s="19">
        <f t="shared" si="4"/>
        <v>0</v>
      </c>
      <c r="V67" s="19">
        <f t="shared" si="5"/>
        <v>0</v>
      </c>
    </row>
    <row r="68" spans="1:23" x14ac:dyDescent="0.25">
      <c r="A68" s="26">
        <f>Wellpath!E68</f>
        <v>1860</v>
      </c>
      <c r="B68" s="22">
        <v>0</v>
      </c>
      <c r="C68" s="22">
        <v>0</v>
      </c>
      <c r="D68" s="22">
        <f t="shared" si="6"/>
        <v>4.7931219674804699E-5</v>
      </c>
      <c r="E68" s="20">
        <f>Model!$W$28*((drdp!B68+drdp!K68)*'DBH-OH'!$B68+(drdp!E68+drdp!N68)*'DBH-OH'!$C68+(drdp!H68+drdp!Q68)*'DBH-OH'!$D68)</f>
        <v>0</v>
      </c>
      <c r="F68" s="20">
        <f>Model!$W$28*((drdp!C68+drdp!L68)*'DBH-OH'!$B68+(drdp!F68+drdp!O68)*'DBH-OH'!$C68+(drdp!I68+drdp!R68)*'DBH-OH'!$D68)</f>
        <v>4.5172909351429751E-2</v>
      </c>
      <c r="G68" s="20">
        <f>Model!$W$28*((drdp!D68+drdp!M68)*'DBH-OH'!$B68+(drdp!G68+drdp!P68)*'DBH-OH'!$C68+(drdp!J68+drdp!S68)*'DBH-OH'!$D68)</f>
        <v>0</v>
      </c>
      <c r="H68" s="18">
        <f>Model!$W$28*((drdp!B68)*'DBH-OH'!$B68+(drdp!E68)*'DBH-OH'!$C68+(drdp!H68)*'DBH-OH'!$D68)</f>
        <v>0</v>
      </c>
      <c r="I68" s="18">
        <f>Model!$W$28*((drdp!C68)*'DBH-OH'!$B68+(drdp!F68)*'DBH-OH'!$C68+(drdp!I68)*'DBH-OH'!$D68)</f>
        <v>2.2586454675714875E-2</v>
      </c>
      <c r="J68" s="18">
        <f>Model!$W$28*((drdp!D68)*'DBH-OH'!$B68+(drdp!G68)*'DBH-OH'!$C68+(drdp!J68)*'DBH-OH'!$D68)</f>
        <v>0</v>
      </c>
      <c r="K68" s="21">
        <f>SUM(E$3:E67)+H68</f>
        <v>0</v>
      </c>
      <c r="L68" s="21">
        <f>SUM(F$3:F67)+I68</f>
        <v>1.9421352511774574</v>
      </c>
      <c r="M68" s="21">
        <f>SUM(G$3:G67)+J68</f>
        <v>0</v>
      </c>
      <c r="N68" s="21"/>
      <c r="O68" s="21"/>
      <c r="P68" s="21"/>
      <c r="Q68" s="19">
        <f t="shared" ref="Q68:S131" si="7">K68^2</f>
        <v>0</v>
      </c>
      <c r="R68" s="19">
        <f t="shared" si="7"/>
        <v>3.7718893338661257</v>
      </c>
      <c r="S68" s="19">
        <f t="shared" si="7"/>
        <v>0</v>
      </c>
      <c r="T68" s="19">
        <f t="shared" ref="T68:T131" si="8">K68*L68</f>
        <v>0</v>
      </c>
      <c r="U68" s="19">
        <f t="shared" ref="U68:U131" si="9">K68*M68</f>
        <v>0</v>
      </c>
      <c r="V68" s="19">
        <f t="shared" ref="V68:V131" si="10">L68*M68</f>
        <v>0</v>
      </c>
    </row>
    <row r="69" spans="1:23" x14ac:dyDescent="0.25">
      <c r="A69" s="26">
        <f>Wellpath!E69</f>
        <v>1890</v>
      </c>
      <c r="B69" s="22">
        <v>0</v>
      </c>
      <c r="C69" s="22">
        <v>0</v>
      </c>
      <c r="D69" s="22">
        <f t="shared" si="6"/>
        <v>4.7931219674804699E-5</v>
      </c>
      <c r="E69" s="20">
        <f>Model!$W$28*((drdp!B69+drdp!K69)*'DBH-OH'!$B69+(drdp!E69+drdp!N69)*'DBH-OH'!$C69+(drdp!H69+drdp!Q69)*'DBH-OH'!$D69)</f>
        <v>0</v>
      </c>
      <c r="F69" s="20">
        <f>Model!$W$28*((drdp!C69+drdp!L69)*'DBH-OH'!$B69+(drdp!F69+drdp!O69)*'DBH-OH'!$C69+(drdp!I69+drdp!R69)*'DBH-OH'!$D69)</f>
        <v>4.3221326507871471E-2</v>
      </c>
      <c r="G69" s="20">
        <f>Model!$W$28*((drdp!D69+drdp!M69)*'DBH-OH'!$B69+(drdp!G69+drdp!P69)*'DBH-OH'!$C69+(drdp!J69+drdp!S69)*'DBH-OH'!$D69)</f>
        <v>0</v>
      </c>
      <c r="H69" s="18">
        <f>Model!$W$28*((drdp!B69)*'DBH-OH'!$B69+(drdp!E69)*'DBH-OH'!$C69+(drdp!H69)*'DBH-OH'!$D69)</f>
        <v>0</v>
      </c>
      <c r="I69" s="18">
        <f>Model!$W$28*((drdp!C69)*'DBH-OH'!$B69+(drdp!F69)*'DBH-OH'!$C69+(drdp!I69)*'DBH-OH'!$D69)</f>
        <v>2.1610663253935736E-2</v>
      </c>
      <c r="J69" s="18">
        <f>Model!$W$28*((drdp!D69)*'DBH-OH'!$B69+(drdp!G69)*'DBH-OH'!$C69+(drdp!J69)*'DBH-OH'!$D69)</f>
        <v>0</v>
      </c>
      <c r="K69" s="21">
        <f>SUM(E$3:E68)+H69</f>
        <v>0</v>
      </c>
      <c r="L69" s="21">
        <f>SUM(F$3:F68)+I69</f>
        <v>1.986332369107108</v>
      </c>
      <c r="M69" s="21">
        <f>SUM(G$3:G68)+J69</f>
        <v>0</v>
      </c>
      <c r="N69" s="21"/>
      <c r="O69" s="21"/>
      <c r="P69" s="21"/>
      <c r="Q69" s="19">
        <f t="shared" si="7"/>
        <v>0</v>
      </c>
      <c r="R69" s="19">
        <f t="shared" si="7"/>
        <v>3.9455162805626562</v>
      </c>
      <c r="S69" s="19">
        <f t="shared" si="7"/>
        <v>0</v>
      </c>
      <c r="T69" s="19">
        <f t="shared" si="8"/>
        <v>0</v>
      </c>
      <c r="U69" s="19">
        <f t="shared" si="9"/>
        <v>0</v>
      </c>
      <c r="V69" s="19">
        <f t="shared" si="10"/>
        <v>0</v>
      </c>
    </row>
    <row r="70" spans="1:23" x14ac:dyDescent="0.25">
      <c r="A70" s="26">
        <f>Wellpath!E70</f>
        <v>1920</v>
      </c>
      <c r="B70" s="22">
        <v>0</v>
      </c>
      <c r="C70" s="22">
        <v>0</v>
      </c>
      <c r="D70" s="22">
        <f t="shared" si="6"/>
        <v>4.7931219674804699E-5</v>
      </c>
      <c r="E70" s="20">
        <f>Model!$W$28*((drdp!B70+drdp!K70)*'DBH-OH'!$B70+(drdp!E70+drdp!N70)*'DBH-OH'!$C70+(drdp!H70+drdp!Q70)*'DBH-OH'!$D70)</f>
        <v>0</v>
      </c>
      <c r="F70" s="20">
        <f>Model!$W$28*((drdp!C70+drdp!L70)*'DBH-OH'!$B70+(drdp!F70+drdp!O70)*'DBH-OH'!$C70+(drdp!I70+drdp!R70)*'DBH-OH'!$D70)</f>
        <v>4.1217085135698314E-2</v>
      </c>
      <c r="G70" s="20">
        <f>Model!$W$28*((drdp!D70+drdp!M70)*'DBH-OH'!$B70+(drdp!G70+drdp!P70)*'DBH-OH'!$C70+(drdp!J70+drdp!S70)*'DBH-OH'!$D70)</f>
        <v>0</v>
      </c>
      <c r="H70" s="18">
        <f>Model!$W$28*((drdp!B70)*'DBH-OH'!$B70+(drdp!E70)*'DBH-OH'!$C70+(drdp!H70)*'DBH-OH'!$D70)</f>
        <v>0</v>
      </c>
      <c r="I70" s="18">
        <f>Model!$W$28*((drdp!C70)*'DBH-OH'!$B70+(drdp!F70)*'DBH-OH'!$C70+(drdp!I70)*'DBH-OH'!$D70)</f>
        <v>2.0608542567849157E-2</v>
      </c>
      <c r="J70" s="18">
        <f>Model!$W$28*((drdp!D70)*'DBH-OH'!$B70+(drdp!G70)*'DBH-OH'!$C70+(drdp!J70)*'DBH-OH'!$D70)</f>
        <v>0</v>
      </c>
      <c r="K70" s="21">
        <f>SUM(E$3:E69)+H70</f>
        <v>0</v>
      </c>
      <c r="L70" s="21">
        <f>SUM(F$3:F69)+I70</f>
        <v>2.0285515749288927</v>
      </c>
      <c r="M70" s="21">
        <f>SUM(G$3:G69)+J70</f>
        <v>0</v>
      </c>
      <c r="N70" s="21"/>
      <c r="O70" s="21"/>
      <c r="P70" s="21"/>
      <c r="Q70" s="19">
        <f t="shared" si="7"/>
        <v>0</v>
      </c>
      <c r="R70" s="19">
        <f t="shared" si="7"/>
        <v>4.1150214921464912</v>
      </c>
      <c r="S70" s="19">
        <f t="shared" si="7"/>
        <v>0</v>
      </c>
      <c r="T70" s="19">
        <f t="shared" si="8"/>
        <v>0</v>
      </c>
      <c r="U70" s="19">
        <f t="shared" si="9"/>
        <v>0</v>
      </c>
      <c r="V70" s="19">
        <f t="shared" si="10"/>
        <v>0</v>
      </c>
    </row>
    <row r="71" spans="1:23" x14ac:dyDescent="0.25">
      <c r="A71" s="26">
        <f>Wellpath!E71</f>
        <v>1950</v>
      </c>
      <c r="B71" s="22">
        <v>0</v>
      </c>
      <c r="C71" s="22">
        <v>0</v>
      </c>
      <c r="D71" s="22">
        <f t="shared" si="6"/>
        <v>4.7931219674804699E-5</v>
      </c>
      <c r="E71" s="20">
        <f>Model!$W$28*((drdp!B71+drdp!K71)*'DBH-OH'!$B71+(drdp!E71+drdp!N71)*'DBH-OH'!$C71+(drdp!H71+drdp!Q71)*'DBH-OH'!$D71)</f>
        <v>0</v>
      </c>
      <c r="F71" s="20">
        <f>Model!$W$28*((drdp!C71+drdp!L71)*'DBH-OH'!$B71+(drdp!F71+drdp!O71)*'DBH-OH'!$C71+(drdp!I71+drdp!R71)*'DBH-OH'!$D71)</f>
        <v>3.9162627094292565E-2</v>
      </c>
      <c r="G71" s="20">
        <f>Model!$W$28*((drdp!D71+drdp!M71)*'DBH-OH'!$B71+(drdp!G71+drdp!P71)*'DBH-OH'!$C71+(drdp!J71+drdp!S71)*'DBH-OH'!$D71)</f>
        <v>0</v>
      </c>
      <c r="H71" s="18">
        <f>Model!$W$28*((drdp!B71)*'DBH-OH'!$B71+(drdp!E71)*'DBH-OH'!$C71+(drdp!H71)*'DBH-OH'!$D71)</f>
        <v>0</v>
      </c>
      <c r="I71" s="18">
        <f>Model!$W$28*((drdp!C71)*'DBH-OH'!$B71+(drdp!F71)*'DBH-OH'!$C71+(drdp!I71)*'DBH-OH'!$D71)</f>
        <v>1.9581313547146283E-2</v>
      </c>
      <c r="J71" s="18">
        <f>Model!$W$28*((drdp!D71)*'DBH-OH'!$B71+(drdp!G71)*'DBH-OH'!$C71+(drdp!J71)*'DBH-OH'!$D71)</f>
        <v>0</v>
      </c>
      <c r="K71" s="21">
        <f>SUM(E$3:E70)+H71</f>
        <v>0</v>
      </c>
      <c r="L71" s="21">
        <f>SUM(F$3:F70)+I71</f>
        <v>2.0687414310438879</v>
      </c>
      <c r="M71" s="21">
        <f>SUM(G$3:G70)+J71</f>
        <v>0</v>
      </c>
      <c r="N71" s="21"/>
      <c r="O71" s="21"/>
      <c r="P71" s="21"/>
      <c r="Q71" s="19">
        <f t="shared" si="7"/>
        <v>0</v>
      </c>
      <c r="R71" s="19">
        <f t="shared" si="7"/>
        <v>4.2796911085175129</v>
      </c>
      <c r="S71" s="19">
        <f t="shared" si="7"/>
        <v>0</v>
      </c>
      <c r="T71" s="19">
        <f t="shared" si="8"/>
        <v>0</v>
      </c>
      <c r="U71" s="19">
        <f t="shared" si="9"/>
        <v>0</v>
      </c>
      <c r="V71" s="19">
        <f t="shared" si="10"/>
        <v>0</v>
      </c>
    </row>
    <row r="72" spans="1:23" x14ac:dyDescent="0.25">
      <c r="A72" s="26">
        <f>Wellpath!E72</f>
        <v>1980</v>
      </c>
      <c r="B72" s="22">
        <v>0</v>
      </c>
      <c r="C72" s="22">
        <v>0</v>
      </c>
      <c r="D72" s="22">
        <f t="shared" si="6"/>
        <v>4.7931219674804699E-5</v>
      </c>
      <c r="E72" s="20">
        <f>Model!$W$28*((drdp!B72+drdp!K72)*'DBH-OH'!$B72+(drdp!E72+drdp!N72)*'DBH-OH'!$C72+(drdp!H72+drdp!Q72)*'DBH-OH'!$D72)</f>
        <v>0</v>
      </c>
      <c r="F72" s="20">
        <f>Model!$W$28*((drdp!C72+drdp!L72)*'DBH-OH'!$B72+(drdp!F72+drdp!O72)*'DBH-OH'!$C72+(drdp!I72+drdp!R72)*'DBH-OH'!$D72)</f>
        <v>3.7060455424312667E-2</v>
      </c>
      <c r="G72" s="20">
        <f>Model!$W$28*((drdp!D72+drdp!M72)*'DBH-OH'!$B72+(drdp!G72+drdp!P72)*'DBH-OH'!$C72+(drdp!J72+drdp!S72)*'DBH-OH'!$D72)</f>
        <v>0</v>
      </c>
      <c r="H72" s="18">
        <f>Model!$W$28*((drdp!B72)*'DBH-OH'!$B72+(drdp!E72)*'DBH-OH'!$C72+(drdp!H72)*'DBH-OH'!$D72)</f>
        <v>0</v>
      </c>
      <c r="I72" s="18">
        <f>Model!$W$28*((drdp!C72)*'DBH-OH'!$B72+(drdp!F72)*'DBH-OH'!$C72+(drdp!I72)*'DBH-OH'!$D72)</f>
        <v>1.8530227712156334E-2</v>
      </c>
      <c r="J72" s="18">
        <f>Model!$W$28*((drdp!D72)*'DBH-OH'!$B72+(drdp!G72)*'DBH-OH'!$C72+(drdp!J72)*'DBH-OH'!$D72)</f>
        <v>0</v>
      </c>
      <c r="K72" s="21">
        <f>SUM(E$3:E71)+H72</f>
        <v>0</v>
      </c>
      <c r="L72" s="21">
        <f>SUM(F$3:F71)+I72</f>
        <v>2.1068529723031908</v>
      </c>
      <c r="M72" s="21">
        <f>SUM(G$3:G71)+J72</f>
        <v>0</v>
      </c>
      <c r="N72" s="21"/>
      <c r="O72" s="21"/>
      <c r="P72" s="21"/>
      <c r="Q72" s="19">
        <f t="shared" si="7"/>
        <v>0</v>
      </c>
      <c r="R72" s="19">
        <f t="shared" si="7"/>
        <v>4.4388294469027896</v>
      </c>
      <c r="S72" s="19">
        <f t="shared" si="7"/>
        <v>0</v>
      </c>
      <c r="T72" s="19">
        <f t="shared" si="8"/>
        <v>0</v>
      </c>
      <c r="U72" s="19">
        <f t="shared" si="9"/>
        <v>0</v>
      </c>
      <c r="V72" s="19">
        <f t="shared" si="10"/>
        <v>0</v>
      </c>
    </row>
    <row r="73" spans="1:23" x14ac:dyDescent="0.25">
      <c r="A73" s="26">
        <f>Wellpath!E73</f>
        <v>2010</v>
      </c>
      <c r="B73" s="22">
        <v>0</v>
      </c>
      <c r="C73" s="22">
        <v>0</v>
      </c>
      <c r="D73" s="22">
        <f t="shared" si="6"/>
        <v>4.7931219674804699E-5</v>
      </c>
      <c r="E73" s="20">
        <f>Model!$W$28*((drdp!B73+drdp!K73)*'DBH-OH'!$B73+(drdp!E73+drdp!N73)*'DBH-OH'!$C73+(drdp!H73+drdp!Q73)*'DBH-OH'!$D73)</f>
        <v>0</v>
      </c>
      <c r="F73" s="20">
        <f>Model!$W$28*((drdp!C73+drdp!L73)*'DBH-OH'!$B73+(drdp!F73+drdp!O73)*'DBH-OH'!$C73+(drdp!I73+drdp!R73)*'DBH-OH'!$D73)</f>
        <v>3.4913131298123776E-2</v>
      </c>
      <c r="G73" s="20">
        <f>Model!$W$28*((drdp!D73+drdp!M73)*'DBH-OH'!$B73+(drdp!G73+drdp!P73)*'DBH-OH'!$C73+(drdp!J73+drdp!S73)*'DBH-OH'!$D73)</f>
        <v>0</v>
      </c>
      <c r="H73" s="18">
        <f>Model!$W$28*((drdp!B73)*'DBH-OH'!$B73+(drdp!E73)*'DBH-OH'!$C73+(drdp!H73)*'DBH-OH'!$D73)</f>
        <v>0</v>
      </c>
      <c r="I73" s="18">
        <f>Model!$W$28*((drdp!C73)*'DBH-OH'!$B73+(drdp!F73)*'DBH-OH'!$C73+(drdp!I73)*'DBH-OH'!$D73)</f>
        <v>1.7456565649061888E-2</v>
      </c>
      <c r="J73" s="18">
        <f>Model!$W$28*((drdp!D73)*'DBH-OH'!$B73+(drdp!G73)*'DBH-OH'!$C73+(drdp!J73)*'DBH-OH'!$D73)</f>
        <v>0</v>
      </c>
      <c r="K73" s="21">
        <f>SUM(E$3:E72)+H73</f>
        <v>0</v>
      </c>
      <c r="L73" s="21">
        <f>SUM(F$3:F72)+I73</f>
        <v>2.1428397656644091</v>
      </c>
      <c r="M73" s="21">
        <f>SUM(G$3:G72)+J73</f>
        <v>0</v>
      </c>
      <c r="N73" s="21"/>
      <c r="O73" s="21"/>
      <c r="P73" s="21"/>
      <c r="Q73" s="19">
        <f t="shared" si="7"/>
        <v>0</v>
      </c>
      <c r="R73" s="19">
        <f t="shared" si="7"/>
        <v>4.5917622613126996</v>
      </c>
      <c r="S73" s="19">
        <f t="shared" si="7"/>
        <v>0</v>
      </c>
      <c r="T73" s="19">
        <f t="shared" si="8"/>
        <v>0</v>
      </c>
      <c r="U73" s="19">
        <f t="shared" si="9"/>
        <v>0</v>
      </c>
      <c r="V73" s="19">
        <f t="shared" si="10"/>
        <v>0</v>
      </c>
      <c r="W73" s="10" t="s">
        <v>62</v>
      </c>
    </row>
    <row r="74" spans="1:23" x14ac:dyDescent="0.25">
      <c r="A74" s="26">
        <f>Wellpath!E74</f>
        <v>2040</v>
      </c>
      <c r="B74" s="22">
        <v>0</v>
      </c>
      <c r="C74" s="22">
        <v>0</v>
      </c>
      <c r="D74" s="22">
        <f t="shared" si="6"/>
        <v>4.7931219674804699E-5</v>
      </c>
      <c r="E74" s="20">
        <f>Model!$W$28*((drdp!B74+drdp!K74)*'DBH-OH'!$B74+(drdp!E74+drdp!N74)*'DBH-OH'!$C74+(drdp!H74+drdp!Q74)*'DBH-OH'!$D74)</f>
        <v>0</v>
      </c>
      <c r="F74" s="20">
        <f>Model!$W$28*((drdp!C74+drdp!L74)*'DBH-OH'!$B74+(drdp!F74+drdp!O74)*'DBH-OH'!$C74+(drdp!I74+drdp!R74)*'DBH-OH'!$D74)</f>
        <v>3.2723270899403724E-2</v>
      </c>
      <c r="G74" s="20">
        <f>Model!$W$28*((drdp!D74+drdp!M74)*'DBH-OH'!$B74+(drdp!G74+drdp!P74)*'DBH-OH'!$C74+(drdp!J74+drdp!S74)*'DBH-OH'!$D74)</f>
        <v>0</v>
      </c>
      <c r="H74" s="18">
        <f>Model!$W$28*((drdp!B74)*'DBH-OH'!$B74+(drdp!E74)*'DBH-OH'!$C74+(drdp!H74)*'DBH-OH'!$D74)</f>
        <v>0</v>
      </c>
      <c r="I74" s="18">
        <f>Model!$W$28*((drdp!C74)*'DBH-OH'!$B74+(drdp!F74)*'DBH-OH'!$C74+(drdp!I74)*'DBH-OH'!$D74)</f>
        <v>1.6361635449701862E-2</v>
      </c>
      <c r="J74" s="18">
        <f>Model!$W$28*((drdp!D74)*'DBH-OH'!$B74+(drdp!G74)*'DBH-OH'!$C74+(drdp!J74)*'DBH-OH'!$D74)</f>
        <v>0</v>
      </c>
      <c r="K74" s="21">
        <f>SUM(E$3:E73)+H74</f>
        <v>0</v>
      </c>
      <c r="L74" s="21">
        <f>SUM(F$3:F73)+I74</f>
        <v>2.1766579667631731</v>
      </c>
      <c r="M74" s="21">
        <f>SUM(G$3:G73)+J74</f>
        <v>0</v>
      </c>
      <c r="N74" s="21"/>
      <c r="O74" s="21"/>
      <c r="P74" s="21"/>
      <c r="Q74" s="19">
        <f t="shared" si="7"/>
        <v>0</v>
      </c>
      <c r="R74" s="19">
        <f t="shared" si="7"/>
        <v>4.7378399042735913</v>
      </c>
      <c r="S74" s="19">
        <f t="shared" si="7"/>
        <v>0</v>
      </c>
      <c r="T74" s="19">
        <f t="shared" si="8"/>
        <v>0</v>
      </c>
      <c r="U74" s="19">
        <f t="shared" si="9"/>
        <v>0</v>
      </c>
      <c r="V74" s="19">
        <f t="shared" si="10"/>
        <v>0</v>
      </c>
    </row>
    <row r="75" spans="1:23" x14ac:dyDescent="0.25">
      <c r="A75" s="26">
        <f>Wellpath!E75</f>
        <v>2070</v>
      </c>
      <c r="B75" s="22">
        <v>0</v>
      </c>
      <c r="C75" s="22">
        <v>0</v>
      </c>
      <c r="D75" s="22">
        <f t="shared" si="6"/>
        <v>4.7931219674804699E-5</v>
      </c>
      <c r="E75" s="20">
        <f>Model!$W$28*((drdp!B75+drdp!K75)*'DBH-OH'!$B75+(drdp!E75+drdp!N75)*'DBH-OH'!$C75+(drdp!H75+drdp!Q75)*'DBH-OH'!$D75)</f>
        <v>0</v>
      </c>
      <c r="F75" s="20">
        <f>Model!$W$28*((drdp!C75+drdp!L75)*'DBH-OH'!$B75+(drdp!F75+drdp!O75)*'DBH-OH'!$C75+(drdp!I75+drdp!R75)*'DBH-OH'!$D75)</f>
        <v>3.0493542235726215E-2</v>
      </c>
      <c r="G75" s="20">
        <f>Model!$W$28*((drdp!D75+drdp!M75)*'DBH-OH'!$B75+(drdp!G75+drdp!P75)*'DBH-OH'!$C75+(drdp!J75+drdp!S75)*'DBH-OH'!$D75)</f>
        <v>0</v>
      </c>
      <c r="H75" s="18">
        <f>Model!$W$28*((drdp!B75)*'DBH-OH'!$B75+(drdp!E75)*'DBH-OH'!$C75+(drdp!H75)*'DBH-OH'!$D75)</f>
        <v>0</v>
      </c>
      <c r="I75" s="18">
        <f>Model!$W$28*((drdp!C75)*'DBH-OH'!$B75+(drdp!F75)*'DBH-OH'!$C75+(drdp!I75)*'DBH-OH'!$D75)</f>
        <v>1.5246771117863107E-2</v>
      </c>
      <c r="J75" s="18">
        <f>Model!$W$28*((drdp!D75)*'DBH-OH'!$B75+(drdp!G75)*'DBH-OH'!$C75+(drdp!J75)*'DBH-OH'!$D75)</f>
        <v>0</v>
      </c>
      <c r="K75" s="21">
        <f>SUM(E$3:E74)+H75</f>
        <v>0</v>
      </c>
      <c r="L75" s="21">
        <f>SUM(F$3:F74)+I75</f>
        <v>2.2082663733307379</v>
      </c>
      <c r="M75" s="21">
        <f>SUM(G$3:G74)+J75</f>
        <v>0</v>
      </c>
      <c r="N75" s="21"/>
      <c r="O75" s="21"/>
      <c r="P75" s="21"/>
      <c r="Q75" s="19">
        <f t="shared" si="7"/>
        <v>0</v>
      </c>
      <c r="R75" s="19">
        <f t="shared" si="7"/>
        <v>4.8764403755832904</v>
      </c>
      <c r="S75" s="19">
        <f t="shared" si="7"/>
        <v>0</v>
      </c>
      <c r="T75" s="19">
        <f t="shared" si="8"/>
        <v>0</v>
      </c>
      <c r="U75" s="19">
        <f t="shared" si="9"/>
        <v>0</v>
      </c>
      <c r="V75" s="19">
        <f t="shared" si="10"/>
        <v>0</v>
      </c>
    </row>
    <row r="76" spans="1:23" x14ac:dyDescent="0.25">
      <c r="A76" s="26">
        <f>Wellpath!E76</f>
        <v>2100</v>
      </c>
      <c r="B76" s="22">
        <v>0</v>
      </c>
      <c r="C76" s="22">
        <v>0</v>
      </c>
      <c r="D76" s="22">
        <f t="shared" si="6"/>
        <v>4.7931219674804699E-5</v>
      </c>
      <c r="E76" s="20">
        <f>Model!$W$28*((drdp!B76+drdp!K76)*'DBH-OH'!$B76+(drdp!E76+drdp!N76)*'DBH-OH'!$C76+(drdp!H76+drdp!Q76)*'DBH-OH'!$D76)</f>
        <v>0</v>
      </c>
      <c r="F76" s="20">
        <f>Model!$W$28*((drdp!C76+drdp!L76)*'DBH-OH'!$B76+(drdp!F76+drdp!O76)*'DBH-OH'!$C76+(drdp!I76+drdp!R76)*'DBH-OH'!$D76)</f>
        <v>2.8226661888004576E-2</v>
      </c>
      <c r="G76" s="20">
        <f>Model!$W$28*((drdp!D76+drdp!M76)*'DBH-OH'!$B76+(drdp!G76+drdp!P76)*'DBH-OH'!$C76+(drdp!J76+drdp!S76)*'DBH-OH'!$D76)</f>
        <v>0</v>
      </c>
      <c r="H76" s="18">
        <f>Model!$W$28*((drdp!B76)*'DBH-OH'!$B76+(drdp!E76)*'DBH-OH'!$C76+(drdp!H76)*'DBH-OH'!$D76)</f>
        <v>0</v>
      </c>
      <c r="I76" s="18">
        <f>Model!$W$28*((drdp!C76)*'DBH-OH'!$B76+(drdp!F76)*'DBH-OH'!$C76+(drdp!I76)*'DBH-OH'!$D76)</f>
        <v>1.4113330944002288E-2</v>
      </c>
      <c r="J76" s="18">
        <f>Model!$W$28*((drdp!D76)*'DBH-OH'!$B76+(drdp!G76)*'DBH-OH'!$C76+(drdp!J76)*'DBH-OH'!$D76)</f>
        <v>0</v>
      </c>
      <c r="K76" s="21">
        <f>SUM(E$3:E75)+H76</f>
        <v>0</v>
      </c>
      <c r="L76" s="21">
        <f>SUM(F$3:F75)+I76</f>
        <v>2.2376264753926036</v>
      </c>
      <c r="M76" s="21">
        <f>SUM(G$3:G75)+J76</f>
        <v>0</v>
      </c>
      <c r="N76" s="21"/>
      <c r="O76" s="21"/>
      <c r="P76" s="21"/>
      <c r="Q76" s="19">
        <f t="shared" si="7"/>
        <v>0</v>
      </c>
      <c r="R76" s="19">
        <f t="shared" si="7"/>
        <v>5.006972243377926</v>
      </c>
      <c r="S76" s="19">
        <f t="shared" si="7"/>
        <v>0</v>
      </c>
      <c r="T76" s="19">
        <f t="shared" si="8"/>
        <v>0</v>
      </c>
      <c r="U76" s="19">
        <f t="shared" si="9"/>
        <v>0</v>
      </c>
      <c r="V76" s="19">
        <f t="shared" si="10"/>
        <v>0</v>
      </c>
    </row>
    <row r="77" spans="1:23" x14ac:dyDescent="0.25">
      <c r="A77" s="26">
        <f>Wellpath!E77</f>
        <v>2130</v>
      </c>
      <c r="B77" s="22">
        <v>0</v>
      </c>
      <c r="C77" s="22">
        <v>0</v>
      </c>
      <c r="D77" s="22">
        <f t="shared" si="6"/>
        <v>4.7931219674804699E-5</v>
      </c>
      <c r="E77" s="20">
        <f>Model!$W$28*((drdp!B77+drdp!K77)*'DBH-OH'!$B77+(drdp!E77+drdp!N77)*'DBH-OH'!$C77+(drdp!H77+drdp!Q77)*'DBH-OH'!$D77)</f>
        <v>0</v>
      </c>
      <c r="F77" s="20">
        <f>Model!$W$28*((drdp!C77+drdp!L77)*'DBH-OH'!$B77+(drdp!F77+drdp!O77)*'DBH-OH'!$C77+(drdp!I77+drdp!R77)*'DBH-OH'!$D77)</f>
        <v>2.5925391700756341E-2</v>
      </c>
      <c r="G77" s="20">
        <f>Model!$W$28*((drdp!D77+drdp!M77)*'DBH-OH'!$B77+(drdp!G77+drdp!P77)*'DBH-OH'!$C77+(drdp!J77+drdp!S77)*'DBH-OH'!$D77)</f>
        <v>0</v>
      </c>
      <c r="H77" s="18">
        <f>Model!$W$28*((drdp!B77)*'DBH-OH'!$B77+(drdp!E77)*'DBH-OH'!$C77+(drdp!H77)*'DBH-OH'!$D77)</f>
        <v>0</v>
      </c>
      <c r="I77" s="18">
        <f>Model!$W$28*((drdp!C77)*'DBH-OH'!$B77+(drdp!F77)*'DBH-OH'!$C77+(drdp!I77)*'DBH-OH'!$D77)</f>
        <v>1.296269585037817E-2</v>
      </c>
      <c r="J77" s="18">
        <f>Model!$W$28*((drdp!D77)*'DBH-OH'!$B77+(drdp!G77)*'DBH-OH'!$C77+(drdp!J77)*'DBH-OH'!$D77)</f>
        <v>0</v>
      </c>
      <c r="K77" s="21">
        <f>SUM(E$3:E76)+H77</f>
        <v>0</v>
      </c>
      <c r="L77" s="21">
        <f>SUM(F$3:F76)+I77</f>
        <v>2.2647025021869838</v>
      </c>
      <c r="M77" s="21">
        <f>SUM(G$3:G76)+J77</f>
        <v>0</v>
      </c>
      <c r="N77" s="21"/>
      <c r="O77" s="21"/>
      <c r="P77" s="21"/>
      <c r="Q77" s="19">
        <f t="shared" si="7"/>
        <v>0</v>
      </c>
      <c r="R77" s="19">
        <f t="shared" si="7"/>
        <v>5.1288774234119856</v>
      </c>
      <c r="S77" s="19">
        <f t="shared" si="7"/>
        <v>0</v>
      </c>
      <c r="T77" s="19">
        <f t="shared" si="8"/>
        <v>0</v>
      </c>
      <c r="U77" s="19">
        <f t="shared" si="9"/>
        <v>0</v>
      </c>
      <c r="V77" s="19">
        <f t="shared" si="10"/>
        <v>0</v>
      </c>
    </row>
    <row r="78" spans="1:23" x14ac:dyDescent="0.25">
      <c r="A78" s="26">
        <f>Wellpath!E78</f>
        <v>2160</v>
      </c>
      <c r="B78" s="22">
        <v>0</v>
      </c>
      <c r="C78" s="22">
        <v>0</v>
      </c>
      <c r="D78" s="22">
        <f t="shared" si="6"/>
        <v>4.7931219674804699E-5</v>
      </c>
      <c r="E78" s="20">
        <f>Model!$W$28*((drdp!B78+drdp!K78)*'DBH-OH'!$B78+(drdp!E78+drdp!N78)*'DBH-OH'!$C78+(drdp!H78+drdp!Q78)*'DBH-OH'!$D78)</f>
        <v>0</v>
      </c>
      <c r="F78" s="20">
        <f>Model!$W$28*((drdp!C78+drdp!L78)*'DBH-OH'!$B78+(drdp!F78+drdp!O78)*'DBH-OH'!$C78+(drdp!I78+drdp!R78)*'DBH-OH'!$D78)</f>
        <v>2.3592535417221193E-2</v>
      </c>
      <c r="G78" s="20">
        <f>Model!$W$28*((drdp!D78+drdp!M78)*'DBH-OH'!$B78+(drdp!G78+drdp!P78)*'DBH-OH'!$C78+(drdp!J78+drdp!S78)*'DBH-OH'!$D78)</f>
        <v>0</v>
      </c>
      <c r="H78" s="18">
        <f>Model!$W$28*((drdp!B78)*'DBH-OH'!$B78+(drdp!E78)*'DBH-OH'!$C78+(drdp!H78)*'DBH-OH'!$D78)</f>
        <v>0</v>
      </c>
      <c r="I78" s="18">
        <f>Model!$W$28*((drdp!C78)*'DBH-OH'!$B78+(drdp!F78)*'DBH-OH'!$C78+(drdp!I78)*'DBH-OH'!$D78)</f>
        <v>1.1796267708610596E-2</v>
      </c>
      <c r="J78" s="18">
        <f>Model!$W$28*((drdp!D78)*'DBH-OH'!$B78+(drdp!G78)*'DBH-OH'!$C78+(drdp!J78)*'DBH-OH'!$D78)</f>
        <v>0</v>
      </c>
      <c r="K78" s="21">
        <f>SUM(E$3:E77)+H78</f>
        <v>0</v>
      </c>
      <c r="L78" s="21">
        <f>SUM(F$3:F77)+I78</f>
        <v>2.2894614657459726</v>
      </c>
      <c r="M78" s="21">
        <f>SUM(G$3:G77)+J78</f>
        <v>0</v>
      </c>
      <c r="N78" s="21"/>
      <c r="O78" s="21"/>
      <c r="P78" s="21"/>
      <c r="Q78" s="19">
        <f t="shared" si="7"/>
        <v>0</v>
      </c>
      <c r="R78" s="19">
        <f t="shared" si="7"/>
        <v>5.2416338031356977</v>
      </c>
      <c r="S78" s="19">
        <f t="shared" si="7"/>
        <v>0</v>
      </c>
      <c r="T78" s="19">
        <f t="shared" si="8"/>
        <v>0</v>
      </c>
      <c r="U78" s="19">
        <f t="shared" si="9"/>
        <v>0</v>
      </c>
      <c r="V78" s="19">
        <f t="shared" si="10"/>
        <v>0</v>
      </c>
    </row>
    <row r="79" spans="1:23" x14ac:dyDescent="0.25">
      <c r="A79" s="26">
        <f>Wellpath!E79</f>
        <v>2190</v>
      </c>
      <c r="B79" s="22">
        <v>0</v>
      </c>
      <c r="C79" s="22">
        <v>0</v>
      </c>
      <c r="D79" s="22">
        <f t="shared" si="6"/>
        <v>4.7931219674804699E-5</v>
      </c>
      <c r="E79" s="20">
        <f>Model!$W$28*((drdp!B79+drdp!K79)*'DBH-OH'!$B79+(drdp!E79+drdp!N79)*'DBH-OH'!$C79+(drdp!H79+drdp!Q79)*'DBH-OH'!$D79)</f>
        <v>0</v>
      </c>
      <c r="F79" s="20">
        <f>Model!$W$28*((drdp!C79+drdp!L79)*'DBH-OH'!$B79+(drdp!F79+drdp!O79)*'DBH-OH'!$C79+(drdp!I79+drdp!R79)*'DBH-OH'!$D79)</f>
        <v>2.123093526343164E-2</v>
      </c>
      <c r="G79" s="20">
        <f>Model!$W$28*((drdp!D79+drdp!M79)*'DBH-OH'!$B79+(drdp!G79+drdp!P79)*'DBH-OH'!$C79+(drdp!J79+drdp!S79)*'DBH-OH'!$D79)</f>
        <v>0</v>
      </c>
      <c r="H79" s="18">
        <f>Model!$W$28*((drdp!B79)*'DBH-OH'!$B79+(drdp!E79)*'DBH-OH'!$C79+(drdp!H79)*'DBH-OH'!$D79)</f>
        <v>0</v>
      </c>
      <c r="I79" s="18">
        <f>Model!$W$28*((drdp!C79)*'DBH-OH'!$B79+(drdp!F79)*'DBH-OH'!$C79+(drdp!I79)*'DBH-OH'!$D79)</f>
        <v>1.061546763171582E-2</v>
      </c>
      <c r="J79" s="18">
        <f>Model!$W$28*((drdp!D79)*'DBH-OH'!$B79+(drdp!G79)*'DBH-OH'!$C79+(drdp!J79)*'DBH-OH'!$D79)</f>
        <v>0</v>
      </c>
      <c r="K79" s="21">
        <f>SUM(E$3:E78)+H79</f>
        <v>0</v>
      </c>
      <c r="L79" s="21">
        <f>SUM(F$3:F78)+I79</f>
        <v>2.3118732010862986</v>
      </c>
      <c r="M79" s="21">
        <f>SUM(G$3:G78)+J79</f>
        <v>0</v>
      </c>
      <c r="N79" s="21"/>
      <c r="O79" s="21"/>
      <c r="P79" s="21"/>
      <c r="Q79" s="19">
        <f t="shared" si="7"/>
        <v>0</v>
      </c>
      <c r="R79" s="19">
        <f t="shared" si="7"/>
        <v>5.3447576979010094</v>
      </c>
      <c r="S79" s="19">
        <f t="shared" si="7"/>
        <v>0</v>
      </c>
      <c r="T79" s="19">
        <f t="shared" si="8"/>
        <v>0</v>
      </c>
      <c r="U79" s="19">
        <f t="shared" si="9"/>
        <v>0</v>
      </c>
      <c r="V79" s="19">
        <f t="shared" si="10"/>
        <v>0</v>
      </c>
    </row>
    <row r="80" spans="1:23" x14ac:dyDescent="0.25">
      <c r="A80" s="26">
        <f>Wellpath!E80</f>
        <v>2220</v>
      </c>
      <c r="B80" s="22">
        <v>0</v>
      </c>
      <c r="C80" s="22">
        <v>0</v>
      </c>
      <c r="D80" s="22">
        <f t="shared" si="6"/>
        <v>4.7931219674804699E-5</v>
      </c>
      <c r="E80" s="20">
        <f>Model!$W$28*((drdp!B80+drdp!K80)*'DBH-OH'!$B80+(drdp!E80+drdp!N80)*'DBH-OH'!$C80+(drdp!H80+drdp!Q80)*'DBH-OH'!$D80)</f>
        <v>0</v>
      </c>
      <c r="F80" s="20">
        <f>Model!$W$28*((drdp!C80+drdp!L80)*'DBH-OH'!$B80+(drdp!F80+drdp!O80)*'DBH-OH'!$C80+(drdp!I80+drdp!R80)*'DBH-OH'!$D80)</f>
        <v>1.884346848539848E-2</v>
      </c>
      <c r="G80" s="20">
        <f>Model!$W$28*((drdp!D80+drdp!M80)*'DBH-OH'!$B80+(drdp!G80+drdp!P80)*'DBH-OH'!$C80+(drdp!J80+drdp!S80)*'DBH-OH'!$D80)</f>
        <v>0</v>
      </c>
      <c r="H80" s="18">
        <f>Model!$W$28*((drdp!B80)*'DBH-OH'!$B80+(drdp!E80)*'DBH-OH'!$C80+(drdp!H80)*'DBH-OH'!$D80)</f>
        <v>0</v>
      </c>
      <c r="I80" s="18">
        <f>Model!$W$28*((drdp!C80)*'DBH-OH'!$B80+(drdp!F80)*'DBH-OH'!$C80+(drdp!I80)*'DBH-OH'!$D80)</f>
        <v>9.4217342426992402E-3</v>
      </c>
      <c r="J80" s="18">
        <f>Model!$W$28*((drdp!D80)*'DBH-OH'!$B80+(drdp!G80)*'DBH-OH'!$C80+(drdp!J80)*'DBH-OH'!$D80)</f>
        <v>0</v>
      </c>
      <c r="K80" s="21">
        <f>SUM(E$3:E79)+H80</f>
        <v>0</v>
      </c>
      <c r="L80" s="21">
        <f>SUM(F$3:F79)+I80</f>
        <v>2.3319104029607138</v>
      </c>
      <c r="M80" s="21">
        <f>SUM(G$3:G79)+J80</f>
        <v>0</v>
      </c>
      <c r="N80" s="21"/>
      <c r="O80" s="21"/>
      <c r="P80" s="21"/>
      <c r="Q80" s="19">
        <f t="shared" si="7"/>
        <v>0</v>
      </c>
      <c r="R80" s="19">
        <f t="shared" si="7"/>
        <v>5.4378061274363985</v>
      </c>
      <c r="S80" s="19">
        <f t="shared" si="7"/>
        <v>0</v>
      </c>
      <c r="T80" s="19">
        <f t="shared" si="8"/>
        <v>0</v>
      </c>
      <c r="U80" s="19">
        <f t="shared" si="9"/>
        <v>0</v>
      </c>
      <c r="V80" s="19">
        <f t="shared" si="10"/>
        <v>0</v>
      </c>
    </row>
    <row r="81" spans="1:22" x14ac:dyDescent="0.25">
      <c r="A81" s="26">
        <f>Wellpath!E81</f>
        <v>2250</v>
      </c>
      <c r="B81" s="22">
        <v>0</v>
      </c>
      <c r="C81" s="22">
        <v>0</v>
      </c>
      <c r="D81" s="22">
        <f t="shared" si="6"/>
        <v>4.7931219674804699E-5</v>
      </c>
      <c r="E81" s="20">
        <f>Model!$W$28*((drdp!B81+drdp!K81)*'DBH-OH'!$B81+(drdp!E81+drdp!N81)*'DBH-OH'!$C81+(drdp!H81+drdp!Q81)*'DBH-OH'!$D81)</f>
        <v>0</v>
      </c>
      <c r="F81" s="20">
        <f>Model!$W$28*((drdp!C81+drdp!L81)*'DBH-OH'!$B81+(drdp!F81+drdp!O81)*'DBH-OH'!$C81+(drdp!I81+drdp!R81)*'DBH-OH'!$D81)</f>
        <v>1.6433043843629661E-2</v>
      </c>
      <c r="G81" s="20">
        <f>Model!$W$28*((drdp!D81+drdp!M81)*'DBH-OH'!$B81+(drdp!G81+drdp!P81)*'DBH-OH'!$C81+(drdp!J81+drdp!S81)*'DBH-OH'!$D81)</f>
        <v>0</v>
      </c>
      <c r="H81" s="18">
        <f>Model!$W$28*((drdp!B81)*'DBH-OH'!$B81+(drdp!E81)*'DBH-OH'!$C81+(drdp!H81)*'DBH-OH'!$D81)</f>
        <v>0</v>
      </c>
      <c r="I81" s="18">
        <f>Model!$W$28*((drdp!C81)*'DBH-OH'!$B81+(drdp!F81)*'DBH-OH'!$C81+(drdp!I81)*'DBH-OH'!$D81)</f>
        <v>8.2165219218148303E-3</v>
      </c>
      <c r="J81" s="18">
        <f>Model!$W$28*((drdp!D81)*'DBH-OH'!$B81+(drdp!G81)*'DBH-OH'!$C81+(drdp!J81)*'DBH-OH'!$D81)</f>
        <v>0</v>
      </c>
      <c r="K81" s="21">
        <f>SUM(E$3:E80)+H81</f>
        <v>0</v>
      </c>
      <c r="L81" s="21">
        <f>SUM(F$3:F80)+I81</f>
        <v>2.3495486591252277</v>
      </c>
      <c r="M81" s="21">
        <f>SUM(G$3:G80)+J81</f>
        <v>0</v>
      </c>
      <c r="N81" s="21"/>
      <c r="O81" s="21"/>
      <c r="P81" s="21"/>
      <c r="Q81" s="19">
        <f t="shared" si="7"/>
        <v>0</v>
      </c>
      <c r="R81" s="19">
        <f t="shared" si="7"/>
        <v>5.5203789015971552</v>
      </c>
      <c r="S81" s="19">
        <f t="shared" si="7"/>
        <v>0</v>
      </c>
      <c r="T81" s="19">
        <f t="shared" si="8"/>
        <v>0</v>
      </c>
      <c r="U81" s="19">
        <f t="shared" si="9"/>
        <v>0</v>
      </c>
      <c r="V81" s="19">
        <f t="shared" si="10"/>
        <v>0</v>
      </c>
    </row>
    <row r="82" spans="1:22" x14ac:dyDescent="0.25">
      <c r="A82" s="26">
        <f>Wellpath!E82</f>
        <v>2280</v>
      </c>
      <c r="B82" s="22">
        <v>0</v>
      </c>
      <c r="C82" s="22">
        <v>0</v>
      </c>
      <c r="D82" s="22">
        <f t="shared" si="6"/>
        <v>4.7931219674804699E-5</v>
      </c>
      <c r="E82" s="20">
        <f>Model!$W$28*((drdp!B82+drdp!K82)*'DBH-OH'!$B82+(drdp!E82+drdp!N82)*'DBH-OH'!$C82+(drdp!H82+drdp!Q82)*'DBH-OH'!$D82)</f>
        <v>0</v>
      </c>
      <c r="F82" s="20">
        <f>Model!$W$28*((drdp!C82+drdp!L82)*'DBH-OH'!$B82+(drdp!F82+drdp!O82)*'DBH-OH'!$C82+(drdp!I82+drdp!R82)*'DBH-OH'!$D82)</f>
        <v>1.4002598069253729E-2</v>
      </c>
      <c r="G82" s="20">
        <f>Model!$W$28*((drdp!D82+drdp!M82)*'DBH-OH'!$B82+(drdp!G82+drdp!P82)*'DBH-OH'!$C82+(drdp!J82+drdp!S82)*'DBH-OH'!$D82)</f>
        <v>0</v>
      </c>
      <c r="H82" s="18">
        <f>Model!$W$28*((drdp!B82)*'DBH-OH'!$B82+(drdp!E82)*'DBH-OH'!$C82+(drdp!H82)*'DBH-OH'!$D82)</f>
        <v>0</v>
      </c>
      <c r="I82" s="18">
        <f>Model!$W$28*((drdp!C82)*'DBH-OH'!$B82+(drdp!F82)*'DBH-OH'!$C82+(drdp!I82)*'DBH-OH'!$D82)</f>
        <v>7.0012990346268646E-3</v>
      </c>
      <c r="J82" s="18">
        <f>Model!$W$28*((drdp!D82)*'DBH-OH'!$B82+(drdp!G82)*'DBH-OH'!$C82+(drdp!J82)*'DBH-OH'!$D82)</f>
        <v>0</v>
      </c>
      <c r="K82" s="21">
        <f>SUM(E$3:E81)+H82</f>
        <v>0</v>
      </c>
      <c r="L82" s="21">
        <f>SUM(F$3:F81)+I82</f>
        <v>2.3647664800816695</v>
      </c>
      <c r="M82" s="21">
        <f>SUM(G$3:G81)+J82</f>
        <v>0</v>
      </c>
      <c r="N82" s="21"/>
      <c r="O82" s="21"/>
      <c r="P82" s="21"/>
      <c r="Q82" s="19">
        <f t="shared" si="7"/>
        <v>0</v>
      </c>
      <c r="R82" s="19">
        <f t="shared" si="7"/>
        <v>5.5921205053178484</v>
      </c>
      <c r="S82" s="19">
        <f t="shared" si="7"/>
        <v>0</v>
      </c>
      <c r="T82" s="19">
        <f t="shared" si="8"/>
        <v>0</v>
      </c>
      <c r="U82" s="19">
        <f t="shared" si="9"/>
        <v>0</v>
      </c>
      <c r="V82" s="19">
        <f t="shared" si="10"/>
        <v>0</v>
      </c>
    </row>
    <row r="83" spans="1:22" x14ac:dyDescent="0.25">
      <c r="A83" s="26">
        <f>Wellpath!E83</f>
        <v>2310</v>
      </c>
      <c r="B83" s="22">
        <v>0</v>
      </c>
      <c r="C83" s="22">
        <v>0</v>
      </c>
      <c r="D83" s="22">
        <f t="shared" si="6"/>
        <v>4.7931219674804699E-5</v>
      </c>
      <c r="E83" s="20">
        <f>Model!$W$28*((drdp!B83+drdp!K83)*'DBH-OH'!$B83+(drdp!E83+drdp!N83)*'DBH-OH'!$C83+(drdp!H83+drdp!Q83)*'DBH-OH'!$D83)</f>
        <v>0</v>
      </c>
      <c r="F83" s="20">
        <f>Model!$W$28*((drdp!C83+drdp!L83)*'DBH-OH'!$B83+(drdp!F83+drdp!O83)*'DBH-OH'!$C83+(drdp!I83+drdp!R83)*'DBH-OH'!$D83)</f>
        <v>1.1555092286065299E-2</v>
      </c>
      <c r="G83" s="20">
        <f>Model!$W$28*((drdp!D83+drdp!M83)*'DBH-OH'!$B83+(drdp!G83+drdp!P83)*'DBH-OH'!$C83+(drdp!J83+drdp!S83)*'DBH-OH'!$D83)</f>
        <v>0</v>
      </c>
      <c r="H83" s="18">
        <f>Model!$W$28*((drdp!B83)*'DBH-OH'!$B83+(drdp!E83)*'DBH-OH'!$C83+(drdp!H83)*'DBH-OH'!$D83)</f>
        <v>0</v>
      </c>
      <c r="I83" s="18">
        <f>Model!$W$28*((drdp!C83)*'DBH-OH'!$B83+(drdp!F83)*'DBH-OH'!$C83+(drdp!I83)*'DBH-OH'!$D83)</f>
        <v>5.7775461430326497E-3</v>
      </c>
      <c r="J83" s="18">
        <f>Model!$W$28*((drdp!D83)*'DBH-OH'!$B83+(drdp!G83)*'DBH-OH'!$C83+(drdp!J83)*'DBH-OH'!$D83)</f>
        <v>0</v>
      </c>
      <c r="K83" s="21">
        <f>SUM(E$3:E82)+H83</f>
        <v>0</v>
      </c>
      <c r="L83" s="21">
        <f>SUM(F$3:F82)+I83</f>
        <v>2.3775453252593293</v>
      </c>
      <c r="M83" s="21">
        <f>SUM(G$3:G82)+J83</f>
        <v>0</v>
      </c>
      <c r="N83" s="21"/>
      <c r="O83" s="21"/>
      <c r="P83" s="21"/>
      <c r="Q83" s="19">
        <f t="shared" si="7"/>
        <v>0</v>
      </c>
      <c r="R83" s="19">
        <f t="shared" si="7"/>
        <v>5.6527217736624902</v>
      </c>
      <c r="S83" s="19">
        <f t="shared" si="7"/>
        <v>0</v>
      </c>
      <c r="T83" s="19">
        <f t="shared" si="8"/>
        <v>0</v>
      </c>
      <c r="U83" s="19">
        <f t="shared" si="9"/>
        <v>0</v>
      </c>
      <c r="V83" s="19">
        <f t="shared" si="10"/>
        <v>0</v>
      </c>
    </row>
    <row r="84" spans="1:22" x14ac:dyDescent="0.25">
      <c r="A84" s="26">
        <f>Wellpath!E84</f>
        <v>2340</v>
      </c>
      <c r="B84" s="22">
        <v>0</v>
      </c>
      <c r="C84" s="22">
        <v>0</v>
      </c>
      <c r="D84" s="22">
        <f t="shared" si="6"/>
        <v>4.7931219674804699E-5</v>
      </c>
      <c r="E84" s="20">
        <f>Model!$W$28*((drdp!B84+drdp!K84)*'DBH-OH'!$B84+(drdp!E84+drdp!N84)*'DBH-OH'!$C84+(drdp!H84+drdp!Q84)*'DBH-OH'!$D84)</f>
        <v>0</v>
      </c>
      <c r="F84" s="20">
        <f>Model!$W$28*((drdp!C84+drdp!L84)*'DBH-OH'!$B84+(drdp!F84+drdp!O84)*'DBH-OH'!$C84+(drdp!I84+drdp!R84)*'DBH-OH'!$D84)</f>
        <v>9.0935084028518163E-3</v>
      </c>
      <c r="G84" s="20">
        <f>Model!$W$28*((drdp!D84+drdp!M84)*'DBH-OH'!$B84+(drdp!G84+drdp!P84)*'DBH-OH'!$C84+(drdp!J84+drdp!S84)*'DBH-OH'!$D84)</f>
        <v>0</v>
      </c>
      <c r="H84" s="18">
        <f>Model!$W$28*((drdp!B84)*'DBH-OH'!$B84+(drdp!E84)*'DBH-OH'!$C84+(drdp!H84)*'DBH-OH'!$D84)</f>
        <v>0</v>
      </c>
      <c r="I84" s="18">
        <f>Model!$W$28*((drdp!C84)*'DBH-OH'!$B84+(drdp!F84)*'DBH-OH'!$C84+(drdp!I84)*'DBH-OH'!$D84)</f>
        <v>4.5467542014259081E-3</v>
      </c>
      <c r="J84" s="18">
        <f>Model!$W$28*((drdp!D84)*'DBH-OH'!$B84+(drdp!G84)*'DBH-OH'!$C84+(drdp!J84)*'DBH-OH'!$D84)</f>
        <v>0</v>
      </c>
      <c r="K84" s="21">
        <f>SUM(E$3:E83)+H84</f>
        <v>0</v>
      </c>
      <c r="L84" s="21">
        <f>SUM(F$3:F83)+I84</f>
        <v>2.3878696256037877</v>
      </c>
      <c r="M84" s="21">
        <f>SUM(G$3:G83)+J84</f>
        <v>0</v>
      </c>
      <c r="N84" s="21"/>
      <c r="O84" s="21"/>
      <c r="P84" s="21"/>
      <c r="Q84" s="19">
        <f t="shared" si="7"/>
        <v>0</v>
      </c>
      <c r="R84" s="19">
        <f t="shared" si="7"/>
        <v>5.7019213488811733</v>
      </c>
      <c r="S84" s="19">
        <f t="shared" si="7"/>
        <v>0</v>
      </c>
      <c r="T84" s="19">
        <f t="shared" si="8"/>
        <v>0</v>
      </c>
      <c r="U84" s="19">
        <f t="shared" si="9"/>
        <v>0</v>
      </c>
      <c r="V84" s="19">
        <f t="shared" si="10"/>
        <v>0</v>
      </c>
    </row>
    <row r="85" spans="1:22" x14ac:dyDescent="0.25">
      <c r="A85" s="26">
        <f>Wellpath!E85</f>
        <v>2370</v>
      </c>
      <c r="B85" s="22">
        <v>0</v>
      </c>
      <c r="C85" s="22">
        <v>0</v>
      </c>
      <c r="D85" s="22">
        <f t="shared" si="6"/>
        <v>4.7931219674804699E-5</v>
      </c>
      <c r="E85" s="20">
        <f>Model!$W$28*((drdp!B85+drdp!K85)*'DBH-OH'!$B85+(drdp!E85+drdp!N85)*'DBH-OH'!$C85+(drdp!H85+drdp!Q85)*'DBH-OH'!$D85)</f>
        <v>0</v>
      </c>
      <c r="F85" s="20">
        <f>Model!$W$28*((drdp!C85+drdp!L85)*'DBH-OH'!$B85+(drdp!F85+drdp!O85)*'DBH-OH'!$C85+(drdp!I85+drdp!R85)*'DBH-OH'!$D85)</f>
        <v>6.6208454803970461E-3</v>
      </c>
      <c r="G85" s="20">
        <f>Model!$W$28*((drdp!D85+drdp!M85)*'DBH-OH'!$B85+(drdp!G85+drdp!P85)*'DBH-OH'!$C85+(drdp!J85+drdp!S85)*'DBH-OH'!$D85)</f>
        <v>0</v>
      </c>
      <c r="H85" s="18">
        <f>Model!$W$28*((drdp!B85)*'DBH-OH'!$B85+(drdp!E85)*'DBH-OH'!$C85+(drdp!H85)*'DBH-OH'!$D85)</f>
        <v>0</v>
      </c>
      <c r="I85" s="18">
        <f>Model!$W$28*((drdp!C85)*'DBH-OH'!$B85+(drdp!F85)*'DBH-OH'!$C85+(drdp!I85)*'DBH-OH'!$D85)</f>
        <v>3.3104227401985231E-3</v>
      </c>
      <c r="J85" s="18">
        <f>Model!$W$28*((drdp!D85)*'DBH-OH'!$B85+(drdp!G85)*'DBH-OH'!$C85+(drdp!J85)*'DBH-OH'!$D85)</f>
        <v>0</v>
      </c>
      <c r="K85" s="21">
        <f>SUM(E$3:E84)+H85</f>
        <v>0</v>
      </c>
      <c r="L85" s="21">
        <f>SUM(F$3:F84)+I85</f>
        <v>2.3957268025454121</v>
      </c>
      <c r="M85" s="21">
        <f>SUM(G$3:G84)+J85</f>
        <v>0</v>
      </c>
      <c r="N85" s="21"/>
      <c r="O85" s="21"/>
      <c r="P85" s="21"/>
      <c r="Q85" s="19">
        <f t="shared" si="7"/>
        <v>0</v>
      </c>
      <c r="R85" s="19">
        <f t="shared" si="7"/>
        <v>5.7395069124344644</v>
      </c>
      <c r="S85" s="19">
        <f t="shared" si="7"/>
        <v>0</v>
      </c>
      <c r="T85" s="19">
        <f t="shared" si="8"/>
        <v>0</v>
      </c>
      <c r="U85" s="19">
        <f t="shared" si="9"/>
        <v>0</v>
      </c>
      <c r="V85" s="19">
        <f t="shared" si="10"/>
        <v>0</v>
      </c>
    </row>
    <row r="86" spans="1:22" x14ac:dyDescent="0.25">
      <c r="A86" s="26">
        <f>Wellpath!E86</f>
        <v>2400</v>
      </c>
      <c r="B86" s="22">
        <v>0</v>
      </c>
      <c r="C86" s="22">
        <v>0</v>
      </c>
      <c r="D86" s="22">
        <f t="shared" si="6"/>
        <v>4.7931219674804699E-5</v>
      </c>
      <c r="E86" s="20">
        <f>Model!$W$28*((drdp!B86+drdp!K86)*'DBH-OH'!$B86+(drdp!E86+drdp!N86)*'DBH-OH'!$C86+(drdp!H86+drdp!Q86)*'DBH-OH'!$D86)</f>
        <v>0</v>
      </c>
      <c r="F86" s="20">
        <f>Model!$W$28*((drdp!C86+drdp!L86)*'DBH-OH'!$B86+(drdp!F86+drdp!O86)*'DBH-OH'!$C86+(drdp!I86+drdp!R86)*'DBH-OH'!$D86)</f>
        <v>4.1401160775874747E-3</v>
      </c>
      <c r="G86" s="20">
        <f>Model!$W$28*((drdp!D86+drdp!M86)*'DBH-OH'!$B86+(drdp!G86+drdp!P86)*'DBH-OH'!$C86+(drdp!J86+drdp!S86)*'DBH-OH'!$D86)</f>
        <v>0</v>
      </c>
      <c r="H86" s="18">
        <f>Model!$W$28*((drdp!B86)*'DBH-OH'!$B86+(drdp!E86)*'DBH-OH'!$C86+(drdp!H86)*'DBH-OH'!$D86)</f>
        <v>0</v>
      </c>
      <c r="I86" s="18">
        <f>Model!$W$28*((drdp!C86)*'DBH-OH'!$B86+(drdp!F86)*'DBH-OH'!$C86+(drdp!I86)*'DBH-OH'!$D86)</f>
        <v>2.0700580387937374E-3</v>
      </c>
      <c r="J86" s="18">
        <f>Model!$W$28*((drdp!D86)*'DBH-OH'!$B86+(drdp!G86)*'DBH-OH'!$C86+(drdp!J86)*'DBH-OH'!$D86)</f>
        <v>0</v>
      </c>
      <c r="K86" s="21">
        <f>SUM(E$3:E85)+H86</f>
        <v>0</v>
      </c>
      <c r="L86" s="21">
        <f>SUM(F$3:F85)+I86</f>
        <v>2.4011072833244045</v>
      </c>
      <c r="M86" s="21">
        <f>SUM(G$3:G85)+J86</f>
        <v>0</v>
      </c>
      <c r="N86" s="21"/>
      <c r="O86" s="21"/>
      <c r="P86" s="21"/>
      <c r="Q86" s="19">
        <f t="shared" si="7"/>
        <v>0</v>
      </c>
      <c r="R86" s="19">
        <f t="shared" si="7"/>
        <v>5.7653161860335018</v>
      </c>
      <c r="S86" s="19">
        <f t="shared" si="7"/>
        <v>0</v>
      </c>
      <c r="T86" s="19">
        <f t="shared" si="8"/>
        <v>0</v>
      </c>
      <c r="U86" s="19">
        <f t="shared" si="9"/>
        <v>0</v>
      </c>
      <c r="V86" s="19">
        <f t="shared" si="10"/>
        <v>0</v>
      </c>
    </row>
    <row r="87" spans="1:22" x14ac:dyDescent="0.25">
      <c r="A87" s="26">
        <f>Wellpath!E87</f>
        <v>2430</v>
      </c>
      <c r="B87" s="22">
        <v>0</v>
      </c>
      <c r="C87" s="22">
        <v>0</v>
      </c>
      <c r="D87" s="22">
        <f t="shared" si="6"/>
        <v>4.7931219674804699E-5</v>
      </c>
      <c r="E87" s="20">
        <f>Model!$W$28*((drdp!B87+drdp!K87)*'DBH-OH'!$B87+(drdp!E87+drdp!N87)*'DBH-OH'!$C87+(drdp!H87+drdp!Q87)*'DBH-OH'!$D87)</f>
        <v>0</v>
      </c>
      <c r="F87" s="20">
        <f>Model!$W$28*((drdp!C87+drdp!L87)*'DBH-OH'!$B87+(drdp!F87+drdp!O87)*'DBH-OH'!$C87+(drdp!I87+drdp!R87)*'DBH-OH'!$D87)</f>
        <v>1.3786188175611313E-3</v>
      </c>
      <c r="G87" s="20">
        <f>Model!$W$28*((drdp!D87+drdp!M87)*'DBH-OH'!$B87+(drdp!G87+drdp!P87)*'DBH-OH'!$C87+(drdp!J87+drdp!S87)*'DBH-OH'!$D87)</f>
        <v>0</v>
      </c>
      <c r="H87" s="18">
        <f>Model!$W$28*((drdp!B87)*'DBH-OH'!$B87+(drdp!E87)*'DBH-OH'!$C87+(drdp!H87)*'DBH-OH'!$D87)</f>
        <v>0</v>
      </c>
      <c r="I87" s="18">
        <f>Model!$W$28*((drdp!C87)*'DBH-OH'!$B87+(drdp!F87)*'DBH-OH'!$C87+(drdp!I87)*'DBH-OH'!$D87)</f>
        <v>8.2717129053667862E-4</v>
      </c>
      <c r="J87" s="18">
        <f>Model!$W$28*((drdp!D87)*'DBH-OH'!$B87+(drdp!G87)*'DBH-OH'!$C87+(drdp!J87)*'DBH-OH'!$D87)</f>
        <v>0</v>
      </c>
      <c r="K87" s="21">
        <f>SUM(E$3:E86)+H87</f>
        <v>0</v>
      </c>
      <c r="L87" s="21">
        <f>SUM(F$3:F86)+I87</f>
        <v>2.404004512653735</v>
      </c>
      <c r="M87" s="21">
        <f>SUM(G$3:G86)+J87</f>
        <v>0</v>
      </c>
      <c r="N87" s="21"/>
      <c r="O87" s="21"/>
      <c r="P87" s="21"/>
      <c r="Q87" s="19">
        <f t="shared" si="7"/>
        <v>0</v>
      </c>
      <c r="R87" s="19">
        <f t="shared" si="7"/>
        <v>5.7792376968595223</v>
      </c>
      <c r="S87" s="19">
        <f t="shared" si="7"/>
        <v>0</v>
      </c>
      <c r="T87" s="19">
        <f t="shared" si="8"/>
        <v>0</v>
      </c>
      <c r="U87" s="19">
        <f t="shared" si="9"/>
        <v>0</v>
      </c>
      <c r="V87" s="19">
        <f t="shared" si="10"/>
        <v>0</v>
      </c>
    </row>
    <row r="88" spans="1:22" x14ac:dyDescent="0.25">
      <c r="A88" s="26">
        <f>Wellpath!E88</f>
        <v>2450</v>
      </c>
      <c r="B88" s="22">
        <v>0</v>
      </c>
      <c r="C88" s="22">
        <v>0</v>
      </c>
      <c r="D88" s="22">
        <f t="shared" si="6"/>
        <v>4.7931219674804699E-5</v>
      </c>
      <c r="E88" s="20">
        <f>Model!$W$28*((drdp!B88+drdp!K88)*'DBH-OH'!$B88+(drdp!E88+drdp!N88)*'DBH-OH'!$C88+(drdp!H88+drdp!Q88)*'DBH-OH'!$D88)</f>
        <v>0</v>
      </c>
      <c r="F88" s="20">
        <f>Model!$W$28*((drdp!C88+drdp!L88)*'DBH-OH'!$B88+(drdp!F88+drdp!O88)*'DBH-OH'!$C88+(drdp!I88+drdp!R88)*'DBH-OH'!$D88)</f>
        <v>0</v>
      </c>
      <c r="G88" s="20">
        <f>Model!$W$28*((drdp!D88+drdp!M88)*'DBH-OH'!$B88+(drdp!G88+drdp!P88)*'DBH-OH'!$C88+(drdp!J88+drdp!S88)*'DBH-OH'!$D88)</f>
        <v>0</v>
      </c>
      <c r="H88" s="18">
        <f>Model!$W$28*((drdp!B88)*'DBH-OH'!$B88+(drdp!E88)*'DBH-OH'!$C88+(drdp!H88)*'DBH-OH'!$D88)</f>
        <v>0</v>
      </c>
      <c r="I88" s="18">
        <f>Model!$W$28*((drdp!C88)*'DBH-OH'!$B88+(drdp!F88)*'DBH-OH'!$C88+(drdp!I88)*'DBH-OH'!$D88)</f>
        <v>0</v>
      </c>
      <c r="J88" s="18">
        <f>Model!$W$28*((drdp!D88)*'DBH-OH'!$B88+(drdp!G88)*'DBH-OH'!$C88+(drdp!J88)*'DBH-OH'!$D88)</f>
        <v>0</v>
      </c>
      <c r="K88" s="21">
        <f>SUM(E$3:E87)+H88</f>
        <v>0</v>
      </c>
      <c r="L88" s="21">
        <f>SUM(F$3:F87)+I88</f>
        <v>2.4045559601807596</v>
      </c>
      <c r="M88" s="21">
        <f>SUM(G$3:G87)+J88</f>
        <v>0</v>
      </c>
      <c r="N88" s="21"/>
      <c r="O88" s="21"/>
      <c r="P88" s="21"/>
      <c r="Q88" s="19">
        <f t="shared" si="7"/>
        <v>0</v>
      </c>
      <c r="R88" s="19">
        <f t="shared" si="7"/>
        <v>5.781889365640815</v>
      </c>
      <c r="S88" s="19">
        <f t="shared" si="7"/>
        <v>0</v>
      </c>
      <c r="T88" s="19">
        <f t="shared" si="8"/>
        <v>0</v>
      </c>
      <c r="U88" s="19">
        <f t="shared" si="9"/>
        <v>0</v>
      </c>
      <c r="V88" s="19">
        <f t="shared" si="10"/>
        <v>0</v>
      </c>
    </row>
    <row r="89" spans="1:22" x14ac:dyDescent="0.25">
      <c r="A89" s="26">
        <f>Wellpath!E89</f>
        <v>2460</v>
      </c>
      <c r="B89" s="22">
        <v>0</v>
      </c>
      <c r="C89" s="22">
        <v>0</v>
      </c>
      <c r="D89" s="22">
        <f t="shared" si="6"/>
        <v>4.7931219674804699E-5</v>
      </c>
      <c r="E89" s="20">
        <f>Model!$W$28*((drdp!B89+drdp!K89)*'DBH-OH'!$B89+(drdp!E89+drdp!N89)*'DBH-OH'!$C89+(drdp!H89+drdp!Q89)*'DBH-OH'!$D89)</f>
        <v>0</v>
      </c>
      <c r="F89" s="20">
        <f>Model!$W$28*((drdp!C89+drdp!L89)*'DBH-OH'!$B89+(drdp!F89+drdp!O89)*'DBH-OH'!$C89+(drdp!I89+drdp!R89)*'DBH-OH'!$D89)</f>
        <v>0</v>
      </c>
      <c r="G89" s="20">
        <f>Model!$W$28*((drdp!D89+drdp!M89)*'DBH-OH'!$B89+(drdp!G89+drdp!P89)*'DBH-OH'!$C89+(drdp!J89+drdp!S89)*'DBH-OH'!$D89)</f>
        <v>0</v>
      </c>
      <c r="H89" s="18">
        <f>Model!$W$28*((drdp!B89)*'DBH-OH'!$B89+(drdp!E89)*'DBH-OH'!$C89+(drdp!H89)*'DBH-OH'!$D89)</f>
        <v>0</v>
      </c>
      <c r="I89" s="18">
        <f>Model!$W$28*((drdp!C89)*'DBH-OH'!$B89+(drdp!F89)*'DBH-OH'!$C89+(drdp!I89)*'DBH-OH'!$D89)</f>
        <v>0</v>
      </c>
      <c r="J89" s="18">
        <f>Model!$W$28*((drdp!D89)*'DBH-OH'!$B89+(drdp!G89)*'DBH-OH'!$C89+(drdp!J89)*'DBH-OH'!$D89)</f>
        <v>0</v>
      </c>
      <c r="K89" s="21">
        <f>SUM(E$3:E88)+H89</f>
        <v>0</v>
      </c>
      <c r="L89" s="21">
        <f>SUM(F$3:F88)+I89</f>
        <v>2.4045559601807596</v>
      </c>
      <c r="M89" s="21">
        <f>SUM(G$3:G88)+J89</f>
        <v>0</v>
      </c>
      <c r="N89" s="21"/>
      <c r="O89" s="21"/>
      <c r="P89" s="21"/>
      <c r="Q89" s="19">
        <f t="shared" si="7"/>
        <v>0</v>
      </c>
      <c r="R89" s="19">
        <f t="shared" si="7"/>
        <v>5.781889365640815</v>
      </c>
      <c r="S89" s="19">
        <f t="shared" si="7"/>
        <v>0</v>
      </c>
      <c r="T89" s="19">
        <f t="shared" si="8"/>
        <v>0</v>
      </c>
      <c r="U89" s="19">
        <f t="shared" si="9"/>
        <v>0</v>
      </c>
      <c r="V89" s="19">
        <f t="shared" si="10"/>
        <v>0</v>
      </c>
    </row>
    <row r="90" spans="1:22" x14ac:dyDescent="0.25">
      <c r="A90" s="26">
        <f>Wellpath!E90</f>
        <v>2490</v>
      </c>
      <c r="B90" s="22">
        <v>0</v>
      </c>
      <c r="C90" s="22">
        <v>0</v>
      </c>
      <c r="D90" s="22">
        <f t="shared" si="6"/>
        <v>4.7931219674804699E-5</v>
      </c>
      <c r="E90" s="20">
        <f>Model!$W$28*((drdp!B90+drdp!K90)*'DBH-OH'!$B90+(drdp!E90+drdp!N90)*'DBH-OH'!$C90+(drdp!H90+drdp!Q90)*'DBH-OH'!$D90)</f>
        <v>0</v>
      </c>
      <c r="F90" s="20">
        <f>Model!$W$28*((drdp!C90+drdp!L90)*'DBH-OH'!$B90+(drdp!F90+drdp!O90)*'DBH-OH'!$C90+(drdp!I90+drdp!R90)*'DBH-OH'!$D90)</f>
        <v>0</v>
      </c>
      <c r="G90" s="20">
        <f>Model!$W$28*((drdp!D90+drdp!M90)*'DBH-OH'!$B90+(drdp!G90+drdp!P90)*'DBH-OH'!$C90+(drdp!J90+drdp!S90)*'DBH-OH'!$D90)</f>
        <v>0</v>
      </c>
      <c r="H90" s="18">
        <f>Model!$W$28*((drdp!B90)*'DBH-OH'!$B90+(drdp!E90)*'DBH-OH'!$C90+(drdp!H90)*'DBH-OH'!$D90)</f>
        <v>0</v>
      </c>
      <c r="I90" s="18">
        <f>Model!$W$28*((drdp!C90)*'DBH-OH'!$B90+(drdp!F90)*'DBH-OH'!$C90+(drdp!I90)*'DBH-OH'!$D90)</f>
        <v>0</v>
      </c>
      <c r="J90" s="18">
        <f>Model!$W$28*((drdp!D90)*'DBH-OH'!$B90+(drdp!G90)*'DBH-OH'!$C90+(drdp!J90)*'DBH-OH'!$D90)</f>
        <v>0</v>
      </c>
      <c r="K90" s="21">
        <f>SUM(E$3:E89)+H90</f>
        <v>0</v>
      </c>
      <c r="L90" s="21">
        <f>SUM(F$3:F89)+I90</f>
        <v>2.4045559601807596</v>
      </c>
      <c r="M90" s="21">
        <f>SUM(G$3:G89)+J90</f>
        <v>0</v>
      </c>
      <c r="N90" s="21"/>
      <c r="O90" s="21"/>
      <c r="P90" s="21"/>
      <c r="Q90" s="19">
        <f t="shared" si="7"/>
        <v>0</v>
      </c>
      <c r="R90" s="19">
        <f t="shared" si="7"/>
        <v>5.781889365640815</v>
      </c>
      <c r="S90" s="19">
        <f t="shared" si="7"/>
        <v>0</v>
      </c>
      <c r="T90" s="19">
        <f t="shared" si="8"/>
        <v>0</v>
      </c>
      <c r="U90" s="19">
        <f t="shared" si="9"/>
        <v>0</v>
      </c>
      <c r="V90" s="19">
        <f t="shared" si="10"/>
        <v>0</v>
      </c>
    </row>
    <row r="91" spans="1:22" x14ac:dyDescent="0.25">
      <c r="A91" s="26">
        <f>Wellpath!E91</f>
        <v>2520</v>
      </c>
      <c r="B91" s="22">
        <v>0</v>
      </c>
      <c r="C91" s="22">
        <v>0</v>
      </c>
      <c r="D91" s="22">
        <f t="shared" si="6"/>
        <v>4.7931219674804699E-5</v>
      </c>
      <c r="E91" s="20">
        <f>Model!$W$28*((drdp!B91+drdp!K91)*'DBH-OH'!$B91+(drdp!E91+drdp!N91)*'DBH-OH'!$C91+(drdp!H91+drdp!Q91)*'DBH-OH'!$D91)</f>
        <v>0</v>
      </c>
      <c r="F91" s="20">
        <f>Model!$W$28*((drdp!C91+drdp!L91)*'DBH-OH'!$B91+(drdp!F91+drdp!O91)*'DBH-OH'!$C91+(drdp!I91+drdp!R91)*'DBH-OH'!$D91)</f>
        <v>0</v>
      </c>
      <c r="G91" s="20">
        <f>Model!$W$28*((drdp!D91+drdp!M91)*'DBH-OH'!$B91+(drdp!G91+drdp!P91)*'DBH-OH'!$C91+(drdp!J91+drdp!S91)*'DBH-OH'!$D91)</f>
        <v>0</v>
      </c>
      <c r="H91" s="18">
        <f>Model!$W$28*((drdp!B91)*'DBH-OH'!$B91+(drdp!E91)*'DBH-OH'!$C91+(drdp!H91)*'DBH-OH'!$D91)</f>
        <v>0</v>
      </c>
      <c r="I91" s="18">
        <f>Model!$W$28*((drdp!C91)*'DBH-OH'!$B91+(drdp!F91)*'DBH-OH'!$C91+(drdp!I91)*'DBH-OH'!$D91)</f>
        <v>0</v>
      </c>
      <c r="J91" s="18">
        <f>Model!$W$28*((drdp!D91)*'DBH-OH'!$B91+(drdp!G91)*'DBH-OH'!$C91+(drdp!J91)*'DBH-OH'!$D91)</f>
        <v>0</v>
      </c>
      <c r="K91" s="21">
        <f>SUM(E$3:E90)+H91</f>
        <v>0</v>
      </c>
      <c r="L91" s="21">
        <f>SUM(F$3:F90)+I91</f>
        <v>2.4045559601807596</v>
      </c>
      <c r="M91" s="21">
        <f>SUM(G$3:G90)+J91</f>
        <v>0</v>
      </c>
      <c r="N91" s="21"/>
      <c r="O91" s="21"/>
      <c r="P91" s="21"/>
      <c r="Q91" s="19">
        <f t="shared" si="7"/>
        <v>0</v>
      </c>
      <c r="R91" s="19">
        <f t="shared" si="7"/>
        <v>5.781889365640815</v>
      </c>
      <c r="S91" s="19">
        <f t="shared" si="7"/>
        <v>0</v>
      </c>
      <c r="T91" s="19">
        <f t="shared" si="8"/>
        <v>0</v>
      </c>
      <c r="U91" s="19">
        <f t="shared" si="9"/>
        <v>0</v>
      </c>
      <c r="V91" s="19">
        <f t="shared" si="10"/>
        <v>0</v>
      </c>
    </row>
    <row r="92" spans="1:22" x14ac:dyDescent="0.25">
      <c r="A92" s="26">
        <f>Wellpath!E92</f>
        <v>2550</v>
      </c>
      <c r="B92" s="22">
        <v>0</v>
      </c>
      <c r="C92" s="22">
        <v>0</v>
      </c>
      <c r="D92" s="22">
        <f t="shared" si="6"/>
        <v>4.7931219674804699E-5</v>
      </c>
      <c r="E92" s="20">
        <f>Model!$W$28*((drdp!B92+drdp!K92)*'DBH-OH'!$B92+(drdp!E92+drdp!N92)*'DBH-OH'!$C92+(drdp!H92+drdp!Q92)*'DBH-OH'!$D92)</f>
        <v>0</v>
      </c>
      <c r="F92" s="20">
        <f>Model!$W$28*((drdp!C92+drdp!L92)*'DBH-OH'!$B92+(drdp!F92+drdp!O92)*'DBH-OH'!$C92+(drdp!I92+drdp!R92)*'DBH-OH'!$D92)</f>
        <v>0</v>
      </c>
      <c r="G92" s="20">
        <f>Model!$W$28*((drdp!D92+drdp!M92)*'DBH-OH'!$B92+(drdp!G92+drdp!P92)*'DBH-OH'!$C92+(drdp!J92+drdp!S92)*'DBH-OH'!$D92)</f>
        <v>0</v>
      </c>
      <c r="H92" s="18">
        <f>Model!$W$28*((drdp!B92)*'DBH-OH'!$B92+(drdp!E92)*'DBH-OH'!$C92+(drdp!H92)*'DBH-OH'!$D92)</f>
        <v>0</v>
      </c>
      <c r="I92" s="18">
        <f>Model!$W$28*((drdp!C92)*'DBH-OH'!$B92+(drdp!F92)*'DBH-OH'!$C92+(drdp!I92)*'DBH-OH'!$D92)</f>
        <v>0</v>
      </c>
      <c r="J92" s="18">
        <f>Model!$W$28*((drdp!D92)*'DBH-OH'!$B92+(drdp!G92)*'DBH-OH'!$C92+(drdp!J92)*'DBH-OH'!$D92)</f>
        <v>0</v>
      </c>
      <c r="K92" s="21">
        <f>SUM(E$3:E91)+H92</f>
        <v>0</v>
      </c>
      <c r="L92" s="21">
        <f>SUM(F$3:F91)+I92</f>
        <v>2.4045559601807596</v>
      </c>
      <c r="M92" s="21">
        <f>SUM(G$3:G91)+J92</f>
        <v>0</v>
      </c>
      <c r="N92" s="21"/>
      <c r="O92" s="21"/>
      <c r="P92" s="21"/>
      <c r="Q92" s="19">
        <f t="shared" si="7"/>
        <v>0</v>
      </c>
      <c r="R92" s="19">
        <f t="shared" si="7"/>
        <v>5.781889365640815</v>
      </c>
      <c r="S92" s="19">
        <f t="shared" si="7"/>
        <v>0</v>
      </c>
      <c r="T92" s="19">
        <f t="shared" si="8"/>
        <v>0</v>
      </c>
      <c r="U92" s="19">
        <f t="shared" si="9"/>
        <v>0</v>
      </c>
      <c r="V92" s="19">
        <f t="shared" si="10"/>
        <v>0</v>
      </c>
    </row>
    <row r="93" spans="1:22" x14ac:dyDescent="0.25">
      <c r="A93" s="26">
        <f>Wellpath!E93</f>
        <v>2580</v>
      </c>
      <c r="B93" s="22">
        <v>0</v>
      </c>
      <c r="C93" s="22">
        <v>0</v>
      </c>
      <c r="D93" s="22">
        <f t="shared" si="6"/>
        <v>4.7931219674804699E-5</v>
      </c>
      <c r="E93" s="20">
        <f>Model!$W$28*((drdp!B93+drdp!K93)*'DBH-OH'!$B93+(drdp!E93+drdp!N93)*'DBH-OH'!$C93+(drdp!H93+drdp!Q93)*'DBH-OH'!$D93)</f>
        <v>0</v>
      </c>
      <c r="F93" s="20">
        <f>Model!$W$28*((drdp!C93+drdp!L93)*'DBH-OH'!$B93+(drdp!F93+drdp!O93)*'DBH-OH'!$C93+(drdp!I93+drdp!R93)*'DBH-OH'!$D93)</f>
        <v>0</v>
      </c>
      <c r="G93" s="20">
        <f>Model!$W$28*((drdp!D93+drdp!M93)*'DBH-OH'!$B93+(drdp!G93+drdp!P93)*'DBH-OH'!$C93+(drdp!J93+drdp!S93)*'DBH-OH'!$D93)</f>
        <v>0</v>
      </c>
      <c r="H93" s="18">
        <f>Model!$W$28*((drdp!B93)*'DBH-OH'!$B93+(drdp!E93)*'DBH-OH'!$C93+(drdp!H93)*'DBH-OH'!$D93)</f>
        <v>0</v>
      </c>
      <c r="I93" s="18">
        <f>Model!$W$28*((drdp!C93)*'DBH-OH'!$B93+(drdp!F93)*'DBH-OH'!$C93+(drdp!I93)*'DBH-OH'!$D93)</f>
        <v>0</v>
      </c>
      <c r="J93" s="18">
        <f>Model!$W$28*((drdp!D93)*'DBH-OH'!$B93+(drdp!G93)*'DBH-OH'!$C93+(drdp!J93)*'DBH-OH'!$D93)</f>
        <v>0</v>
      </c>
      <c r="K93" s="21">
        <f>SUM(E$3:E92)+H93</f>
        <v>0</v>
      </c>
      <c r="L93" s="21">
        <f>SUM(F$3:F92)+I93</f>
        <v>2.4045559601807596</v>
      </c>
      <c r="M93" s="21">
        <f>SUM(G$3:G92)+J93</f>
        <v>0</v>
      </c>
      <c r="N93" s="21"/>
      <c r="O93" s="21"/>
      <c r="P93" s="21"/>
      <c r="Q93" s="19">
        <f t="shared" si="7"/>
        <v>0</v>
      </c>
      <c r="R93" s="19">
        <f t="shared" si="7"/>
        <v>5.781889365640815</v>
      </c>
      <c r="S93" s="19">
        <f t="shared" si="7"/>
        <v>0</v>
      </c>
      <c r="T93" s="19">
        <f t="shared" si="8"/>
        <v>0</v>
      </c>
      <c r="U93" s="19">
        <f t="shared" si="9"/>
        <v>0</v>
      </c>
      <c r="V93" s="19">
        <f t="shared" si="10"/>
        <v>0</v>
      </c>
    </row>
    <row r="94" spans="1:22" x14ac:dyDescent="0.25">
      <c r="A94" s="26">
        <f>Wellpath!E94</f>
        <v>2610</v>
      </c>
      <c r="B94" s="22">
        <v>0</v>
      </c>
      <c r="C94" s="22">
        <v>0</v>
      </c>
      <c r="D94" s="22">
        <f t="shared" si="6"/>
        <v>4.7931219674804699E-5</v>
      </c>
      <c r="E94" s="20">
        <f>Model!$W$28*((drdp!B94+drdp!K94)*'DBH-OH'!$B94+(drdp!E94+drdp!N94)*'DBH-OH'!$C94+(drdp!H94+drdp!Q94)*'DBH-OH'!$D94)</f>
        <v>0</v>
      </c>
      <c r="F94" s="20">
        <f>Model!$W$28*((drdp!C94+drdp!L94)*'DBH-OH'!$B94+(drdp!F94+drdp!O94)*'DBH-OH'!$C94+(drdp!I94+drdp!R94)*'DBH-OH'!$D94)</f>
        <v>0</v>
      </c>
      <c r="G94" s="20">
        <f>Model!$W$28*((drdp!D94+drdp!M94)*'DBH-OH'!$B94+(drdp!G94+drdp!P94)*'DBH-OH'!$C94+(drdp!J94+drdp!S94)*'DBH-OH'!$D94)</f>
        <v>0</v>
      </c>
      <c r="H94" s="18">
        <f>Model!$W$28*((drdp!B94)*'DBH-OH'!$B94+(drdp!E94)*'DBH-OH'!$C94+(drdp!H94)*'DBH-OH'!$D94)</f>
        <v>0</v>
      </c>
      <c r="I94" s="18">
        <f>Model!$W$28*((drdp!C94)*'DBH-OH'!$B94+(drdp!F94)*'DBH-OH'!$C94+(drdp!I94)*'DBH-OH'!$D94)</f>
        <v>0</v>
      </c>
      <c r="J94" s="18">
        <f>Model!$W$28*((drdp!D94)*'DBH-OH'!$B94+(drdp!G94)*'DBH-OH'!$C94+(drdp!J94)*'DBH-OH'!$D94)</f>
        <v>0</v>
      </c>
      <c r="K94" s="21">
        <f>SUM(E$3:E93)+H94</f>
        <v>0</v>
      </c>
      <c r="L94" s="21">
        <f>SUM(F$3:F93)+I94</f>
        <v>2.4045559601807596</v>
      </c>
      <c r="M94" s="21">
        <f>SUM(G$3:G93)+J94</f>
        <v>0</v>
      </c>
      <c r="N94" s="21"/>
      <c r="O94" s="21"/>
      <c r="P94" s="21"/>
      <c r="Q94" s="19">
        <f t="shared" si="7"/>
        <v>0</v>
      </c>
      <c r="R94" s="19">
        <f t="shared" si="7"/>
        <v>5.781889365640815</v>
      </c>
      <c r="S94" s="19">
        <f t="shared" si="7"/>
        <v>0</v>
      </c>
      <c r="T94" s="19">
        <f t="shared" si="8"/>
        <v>0</v>
      </c>
      <c r="U94" s="19">
        <f t="shared" si="9"/>
        <v>0</v>
      </c>
      <c r="V94" s="19">
        <f t="shared" si="10"/>
        <v>0</v>
      </c>
    </row>
    <row r="95" spans="1:22" x14ac:dyDescent="0.25">
      <c r="A95" s="26">
        <f>Wellpath!E95</f>
        <v>2640</v>
      </c>
      <c r="B95" s="22">
        <v>0</v>
      </c>
      <c r="C95" s="22">
        <v>0</v>
      </c>
      <c r="D95" s="22">
        <f t="shared" si="6"/>
        <v>4.7931219674804699E-5</v>
      </c>
      <c r="E95" s="20">
        <f>Model!$W$28*((drdp!B95+drdp!K95)*'DBH-OH'!$B95+(drdp!E95+drdp!N95)*'DBH-OH'!$C95+(drdp!H95+drdp!Q95)*'DBH-OH'!$D95)</f>
        <v>0</v>
      </c>
      <c r="F95" s="20">
        <f>Model!$W$28*((drdp!C95+drdp!L95)*'DBH-OH'!$B95+(drdp!F95+drdp!O95)*'DBH-OH'!$C95+(drdp!I95+drdp!R95)*'DBH-OH'!$D95)</f>
        <v>0</v>
      </c>
      <c r="G95" s="20">
        <f>Model!$W$28*((drdp!D95+drdp!M95)*'DBH-OH'!$B95+(drdp!G95+drdp!P95)*'DBH-OH'!$C95+(drdp!J95+drdp!S95)*'DBH-OH'!$D95)</f>
        <v>0</v>
      </c>
      <c r="H95" s="18">
        <f>Model!$W$28*((drdp!B95)*'DBH-OH'!$B95+(drdp!E95)*'DBH-OH'!$C95+(drdp!H95)*'DBH-OH'!$D95)</f>
        <v>0</v>
      </c>
      <c r="I95" s="18">
        <f>Model!$W$28*((drdp!C95)*'DBH-OH'!$B95+(drdp!F95)*'DBH-OH'!$C95+(drdp!I95)*'DBH-OH'!$D95)</f>
        <v>0</v>
      </c>
      <c r="J95" s="18">
        <f>Model!$W$28*((drdp!D95)*'DBH-OH'!$B95+(drdp!G95)*'DBH-OH'!$C95+(drdp!J95)*'DBH-OH'!$D95)</f>
        <v>0</v>
      </c>
      <c r="K95" s="21">
        <f>SUM(E$3:E94)+H95</f>
        <v>0</v>
      </c>
      <c r="L95" s="21">
        <f>SUM(F$3:F94)+I95</f>
        <v>2.4045559601807596</v>
      </c>
      <c r="M95" s="21">
        <f>SUM(G$3:G94)+J95</f>
        <v>0</v>
      </c>
      <c r="N95" s="21"/>
      <c r="O95" s="21"/>
      <c r="P95" s="21"/>
      <c r="Q95" s="19">
        <f t="shared" si="7"/>
        <v>0</v>
      </c>
      <c r="R95" s="19">
        <f t="shared" si="7"/>
        <v>5.781889365640815</v>
      </c>
      <c r="S95" s="19">
        <f t="shared" si="7"/>
        <v>0</v>
      </c>
      <c r="T95" s="19">
        <f t="shared" si="8"/>
        <v>0</v>
      </c>
      <c r="U95" s="19">
        <f t="shared" si="9"/>
        <v>0</v>
      </c>
      <c r="V95" s="19">
        <f t="shared" si="10"/>
        <v>0</v>
      </c>
    </row>
    <row r="96" spans="1:22" x14ac:dyDescent="0.25">
      <c r="A96" s="26">
        <f>Wellpath!E96</f>
        <v>2670</v>
      </c>
      <c r="B96" s="22">
        <v>0</v>
      </c>
      <c r="C96" s="22">
        <v>0</v>
      </c>
      <c r="D96" s="22">
        <f t="shared" si="6"/>
        <v>4.7931219674804699E-5</v>
      </c>
      <c r="E96" s="20">
        <f>Model!$W$28*((drdp!B96+drdp!K96)*'DBH-OH'!$B96+(drdp!E96+drdp!N96)*'DBH-OH'!$C96+(drdp!H96+drdp!Q96)*'DBH-OH'!$D96)</f>
        <v>0</v>
      </c>
      <c r="F96" s="20">
        <f>Model!$W$28*((drdp!C96+drdp!L96)*'DBH-OH'!$B96+(drdp!F96+drdp!O96)*'DBH-OH'!$C96+(drdp!I96+drdp!R96)*'DBH-OH'!$D96)</f>
        <v>0</v>
      </c>
      <c r="G96" s="20">
        <f>Model!$W$28*((drdp!D96+drdp!M96)*'DBH-OH'!$B96+(drdp!G96+drdp!P96)*'DBH-OH'!$C96+(drdp!J96+drdp!S96)*'DBH-OH'!$D96)</f>
        <v>0</v>
      </c>
      <c r="H96" s="18">
        <f>Model!$W$28*((drdp!B96)*'DBH-OH'!$B96+(drdp!E96)*'DBH-OH'!$C96+(drdp!H96)*'DBH-OH'!$D96)</f>
        <v>0</v>
      </c>
      <c r="I96" s="18">
        <f>Model!$W$28*((drdp!C96)*'DBH-OH'!$B96+(drdp!F96)*'DBH-OH'!$C96+(drdp!I96)*'DBH-OH'!$D96)</f>
        <v>0</v>
      </c>
      <c r="J96" s="18">
        <f>Model!$W$28*((drdp!D96)*'DBH-OH'!$B96+(drdp!G96)*'DBH-OH'!$C96+(drdp!J96)*'DBH-OH'!$D96)</f>
        <v>0</v>
      </c>
      <c r="K96" s="21">
        <f>SUM(E$3:E95)+H96</f>
        <v>0</v>
      </c>
      <c r="L96" s="21">
        <f>SUM(F$3:F95)+I96</f>
        <v>2.4045559601807596</v>
      </c>
      <c r="M96" s="21">
        <f>SUM(G$3:G95)+J96</f>
        <v>0</v>
      </c>
      <c r="N96" s="21"/>
      <c r="O96" s="21"/>
      <c r="P96" s="21"/>
      <c r="Q96" s="19">
        <f t="shared" si="7"/>
        <v>0</v>
      </c>
      <c r="R96" s="19">
        <f t="shared" si="7"/>
        <v>5.781889365640815</v>
      </c>
      <c r="S96" s="19">
        <f t="shared" si="7"/>
        <v>0</v>
      </c>
      <c r="T96" s="19">
        <f t="shared" si="8"/>
        <v>0</v>
      </c>
      <c r="U96" s="19">
        <f t="shared" si="9"/>
        <v>0</v>
      </c>
      <c r="V96" s="19">
        <f t="shared" si="10"/>
        <v>0</v>
      </c>
    </row>
    <row r="97" spans="1:22" x14ac:dyDescent="0.25">
      <c r="A97" s="26">
        <f>Wellpath!E97</f>
        <v>2700</v>
      </c>
      <c r="B97" s="22">
        <v>0</v>
      </c>
      <c r="C97" s="22">
        <v>0</v>
      </c>
      <c r="D97" s="22">
        <f t="shared" si="6"/>
        <v>4.7931219674804699E-5</v>
      </c>
      <c r="E97" s="20">
        <f>Model!$W$28*((drdp!B97+drdp!K97)*'DBH-OH'!$B97+(drdp!E97+drdp!N97)*'DBH-OH'!$C97+(drdp!H97+drdp!Q97)*'DBH-OH'!$D97)</f>
        <v>0</v>
      </c>
      <c r="F97" s="20">
        <f>Model!$W$28*((drdp!C97+drdp!L97)*'DBH-OH'!$B97+(drdp!F97+drdp!O97)*'DBH-OH'!$C97+(drdp!I97+drdp!R97)*'DBH-OH'!$D97)</f>
        <v>0</v>
      </c>
      <c r="G97" s="20">
        <f>Model!$W$28*((drdp!D97+drdp!M97)*'DBH-OH'!$B97+(drdp!G97+drdp!P97)*'DBH-OH'!$C97+(drdp!J97+drdp!S97)*'DBH-OH'!$D97)</f>
        <v>0</v>
      </c>
      <c r="H97" s="18">
        <f>Model!$W$28*((drdp!B97)*'DBH-OH'!$B97+(drdp!E97)*'DBH-OH'!$C97+(drdp!H97)*'DBH-OH'!$D97)</f>
        <v>0</v>
      </c>
      <c r="I97" s="18">
        <f>Model!$W$28*((drdp!C97)*'DBH-OH'!$B97+(drdp!F97)*'DBH-OH'!$C97+(drdp!I97)*'DBH-OH'!$D97)</f>
        <v>0</v>
      </c>
      <c r="J97" s="18">
        <f>Model!$W$28*((drdp!D97)*'DBH-OH'!$B97+(drdp!G97)*'DBH-OH'!$C97+(drdp!J97)*'DBH-OH'!$D97)</f>
        <v>0</v>
      </c>
      <c r="K97" s="21">
        <f>SUM(E$3:E96)+H97</f>
        <v>0</v>
      </c>
      <c r="L97" s="21">
        <f>SUM(F$3:F96)+I97</f>
        <v>2.4045559601807596</v>
      </c>
      <c r="M97" s="21">
        <f>SUM(G$3:G96)+J97</f>
        <v>0</v>
      </c>
      <c r="N97" s="21"/>
      <c r="O97" s="21"/>
      <c r="P97" s="21"/>
      <c r="Q97" s="19">
        <f t="shared" si="7"/>
        <v>0</v>
      </c>
      <c r="R97" s="19">
        <f t="shared" si="7"/>
        <v>5.781889365640815</v>
      </c>
      <c r="S97" s="19">
        <f t="shared" si="7"/>
        <v>0</v>
      </c>
      <c r="T97" s="19">
        <f t="shared" si="8"/>
        <v>0</v>
      </c>
      <c r="U97" s="19">
        <f t="shared" si="9"/>
        <v>0</v>
      </c>
      <c r="V97" s="19">
        <f t="shared" si="10"/>
        <v>0</v>
      </c>
    </row>
    <row r="98" spans="1:22" x14ac:dyDescent="0.25">
      <c r="A98" s="26">
        <f>Wellpath!E98</f>
        <v>2730</v>
      </c>
      <c r="B98" s="22">
        <v>0</v>
      </c>
      <c r="C98" s="22">
        <v>0</v>
      </c>
      <c r="D98" s="22">
        <f t="shared" si="6"/>
        <v>4.7931219674804699E-5</v>
      </c>
      <c r="E98" s="20">
        <f>Model!$W$28*((drdp!B98+drdp!K98)*'DBH-OH'!$B98+(drdp!E98+drdp!N98)*'DBH-OH'!$C98+(drdp!H98+drdp!Q98)*'DBH-OH'!$D98)</f>
        <v>0</v>
      </c>
      <c r="F98" s="20">
        <f>Model!$W$28*((drdp!C98+drdp!L98)*'DBH-OH'!$B98+(drdp!F98+drdp!O98)*'DBH-OH'!$C98+(drdp!I98+drdp!R98)*'DBH-OH'!$D98)</f>
        <v>0</v>
      </c>
      <c r="G98" s="20">
        <f>Model!$W$28*((drdp!D98+drdp!M98)*'DBH-OH'!$B98+(drdp!G98+drdp!P98)*'DBH-OH'!$C98+(drdp!J98+drdp!S98)*'DBH-OH'!$D98)</f>
        <v>0</v>
      </c>
      <c r="H98" s="18">
        <f>Model!$W$28*((drdp!B98)*'DBH-OH'!$B98+(drdp!E98)*'DBH-OH'!$C98+(drdp!H98)*'DBH-OH'!$D98)</f>
        <v>0</v>
      </c>
      <c r="I98" s="18">
        <f>Model!$W$28*((drdp!C98)*'DBH-OH'!$B98+(drdp!F98)*'DBH-OH'!$C98+(drdp!I98)*'DBH-OH'!$D98)</f>
        <v>0</v>
      </c>
      <c r="J98" s="18">
        <f>Model!$W$28*((drdp!D98)*'DBH-OH'!$B98+(drdp!G98)*'DBH-OH'!$C98+(drdp!J98)*'DBH-OH'!$D98)</f>
        <v>0</v>
      </c>
      <c r="K98" s="21">
        <f>SUM(E$3:E97)+H98</f>
        <v>0</v>
      </c>
      <c r="L98" s="21">
        <f>SUM(F$3:F97)+I98</f>
        <v>2.4045559601807596</v>
      </c>
      <c r="M98" s="21">
        <f>SUM(G$3:G97)+J98</f>
        <v>0</v>
      </c>
      <c r="N98" s="21"/>
      <c r="O98" s="21"/>
      <c r="P98" s="21"/>
      <c r="Q98" s="19">
        <f t="shared" si="7"/>
        <v>0</v>
      </c>
      <c r="R98" s="19">
        <f t="shared" si="7"/>
        <v>5.781889365640815</v>
      </c>
      <c r="S98" s="19">
        <f t="shared" si="7"/>
        <v>0</v>
      </c>
      <c r="T98" s="19">
        <f t="shared" si="8"/>
        <v>0</v>
      </c>
      <c r="U98" s="19">
        <f t="shared" si="9"/>
        <v>0</v>
      </c>
      <c r="V98" s="19">
        <f t="shared" si="10"/>
        <v>0</v>
      </c>
    </row>
    <row r="99" spans="1:22" x14ac:dyDescent="0.25">
      <c r="A99" s="26">
        <f>Wellpath!E99</f>
        <v>2760</v>
      </c>
      <c r="B99" s="22">
        <v>0</v>
      </c>
      <c r="C99" s="22">
        <v>0</v>
      </c>
      <c r="D99" s="22">
        <f t="shared" si="6"/>
        <v>4.7931219674804699E-5</v>
      </c>
      <c r="E99" s="20">
        <f>Model!$W$28*((drdp!B99+drdp!K99)*'DBH-OH'!$B99+(drdp!E99+drdp!N99)*'DBH-OH'!$C99+(drdp!H99+drdp!Q99)*'DBH-OH'!$D99)</f>
        <v>0</v>
      </c>
      <c r="F99" s="20">
        <f>Model!$W$28*((drdp!C99+drdp!L99)*'DBH-OH'!$B99+(drdp!F99+drdp!O99)*'DBH-OH'!$C99+(drdp!I99+drdp!R99)*'DBH-OH'!$D99)</f>
        <v>0</v>
      </c>
      <c r="G99" s="20">
        <f>Model!$W$28*((drdp!D99+drdp!M99)*'DBH-OH'!$B99+(drdp!G99+drdp!P99)*'DBH-OH'!$C99+(drdp!J99+drdp!S99)*'DBH-OH'!$D99)</f>
        <v>0</v>
      </c>
      <c r="H99" s="18">
        <f>Model!$W$28*((drdp!B99)*'DBH-OH'!$B99+(drdp!E99)*'DBH-OH'!$C99+(drdp!H99)*'DBH-OH'!$D99)</f>
        <v>0</v>
      </c>
      <c r="I99" s="18">
        <f>Model!$W$28*((drdp!C99)*'DBH-OH'!$B99+(drdp!F99)*'DBH-OH'!$C99+(drdp!I99)*'DBH-OH'!$D99)</f>
        <v>0</v>
      </c>
      <c r="J99" s="18">
        <f>Model!$W$28*((drdp!D99)*'DBH-OH'!$B99+(drdp!G99)*'DBH-OH'!$C99+(drdp!J99)*'DBH-OH'!$D99)</f>
        <v>0</v>
      </c>
      <c r="K99" s="21">
        <f>SUM(E$3:E98)+H99</f>
        <v>0</v>
      </c>
      <c r="L99" s="21">
        <f>SUM(F$3:F98)+I99</f>
        <v>2.4045559601807596</v>
      </c>
      <c r="M99" s="21">
        <f>SUM(G$3:G98)+J99</f>
        <v>0</v>
      </c>
      <c r="N99" s="21"/>
      <c r="O99" s="21"/>
      <c r="P99" s="21"/>
      <c r="Q99" s="19">
        <f t="shared" si="7"/>
        <v>0</v>
      </c>
      <c r="R99" s="19">
        <f t="shared" si="7"/>
        <v>5.781889365640815</v>
      </c>
      <c r="S99" s="19">
        <f t="shared" si="7"/>
        <v>0</v>
      </c>
      <c r="T99" s="19">
        <f t="shared" si="8"/>
        <v>0</v>
      </c>
      <c r="U99" s="19">
        <f t="shared" si="9"/>
        <v>0</v>
      </c>
      <c r="V99" s="19">
        <f t="shared" si="10"/>
        <v>0</v>
      </c>
    </row>
    <row r="100" spans="1:22" x14ac:dyDescent="0.25">
      <c r="A100" s="26">
        <f>Wellpath!E100</f>
        <v>2790</v>
      </c>
      <c r="B100" s="22">
        <v>0</v>
      </c>
      <c r="C100" s="22">
        <v>0</v>
      </c>
      <c r="D100" s="22">
        <f t="shared" si="6"/>
        <v>4.7931219674804699E-5</v>
      </c>
      <c r="E100" s="20">
        <f>Model!$W$28*((drdp!B100+drdp!K100)*'DBH-OH'!$B100+(drdp!E100+drdp!N100)*'DBH-OH'!$C100+(drdp!H100+drdp!Q100)*'DBH-OH'!$D100)</f>
        <v>0</v>
      </c>
      <c r="F100" s="20">
        <f>Model!$W$28*((drdp!C100+drdp!L100)*'DBH-OH'!$B100+(drdp!F100+drdp!O100)*'DBH-OH'!$C100+(drdp!I100+drdp!R100)*'DBH-OH'!$D100)</f>
        <v>0</v>
      </c>
      <c r="G100" s="20">
        <f>Model!$W$28*((drdp!D100+drdp!M100)*'DBH-OH'!$B100+(drdp!G100+drdp!P100)*'DBH-OH'!$C100+(drdp!J100+drdp!S100)*'DBH-OH'!$D100)</f>
        <v>0</v>
      </c>
      <c r="H100" s="18">
        <f>Model!$W$28*((drdp!B100)*'DBH-OH'!$B100+(drdp!E100)*'DBH-OH'!$C100+(drdp!H100)*'DBH-OH'!$D100)</f>
        <v>0</v>
      </c>
      <c r="I100" s="18">
        <f>Model!$W$28*((drdp!C100)*'DBH-OH'!$B100+(drdp!F100)*'DBH-OH'!$C100+(drdp!I100)*'DBH-OH'!$D100)</f>
        <v>0</v>
      </c>
      <c r="J100" s="18">
        <f>Model!$W$28*((drdp!D100)*'DBH-OH'!$B100+(drdp!G100)*'DBH-OH'!$C100+(drdp!J100)*'DBH-OH'!$D100)</f>
        <v>0</v>
      </c>
      <c r="K100" s="21">
        <f>SUM(E$3:E99)+H100</f>
        <v>0</v>
      </c>
      <c r="L100" s="21">
        <f>SUM(F$3:F99)+I100</f>
        <v>2.4045559601807596</v>
      </c>
      <c r="M100" s="21">
        <f>SUM(G$3:G99)+J100</f>
        <v>0</v>
      </c>
      <c r="N100" s="21"/>
      <c r="O100" s="21"/>
      <c r="P100" s="21"/>
      <c r="Q100" s="19">
        <f t="shared" si="7"/>
        <v>0</v>
      </c>
      <c r="R100" s="19">
        <f t="shared" si="7"/>
        <v>5.781889365640815</v>
      </c>
      <c r="S100" s="19">
        <f t="shared" si="7"/>
        <v>0</v>
      </c>
      <c r="T100" s="19">
        <f t="shared" si="8"/>
        <v>0</v>
      </c>
      <c r="U100" s="19">
        <f t="shared" si="9"/>
        <v>0</v>
      </c>
      <c r="V100" s="19">
        <f t="shared" si="10"/>
        <v>0</v>
      </c>
    </row>
    <row r="101" spans="1:22" x14ac:dyDescent="0.25">
      <c r="A101" s="26">
        <f>Wellpath!E101</f>
        <v>2820</v>
      </c>
      <c r="B101" s="22">
        <v>0</v>
      </c>
      <c r="C101" s="22">
        <v>0</v>
      </c>
      <c r="D101" s="22">
        <f t="shared" si="6"/>
        <v>4.7931219674804699E-5</v>
      </c>
      <c r="E101" s="20">
        <f>Model!$W$28*((drdp!B101+drdp!K101)*'DBH-OH'!$B101+(drdp!E101+drdp!N101)*'DBH-OH'!$C101+(drdp!H101+drdp!Q101)*'DBH-OH'!$D101)</f>
        <v>0</v>
      </c>
      <c r="F101" s="20">
        <f>Model!$W$28*((drdp!C101+drdp!L101)*'DBH-OH'!$B101+(drdp!F101+drdp!O101)*'DBH-OH'!$C101+(drdp!I101+drdp!R101)*'DBH-OH'!$D101)</f>
        <v>0</v>
      </c>
      <c r="G101" s="20">
        <f>Model!$W$28*((drdp!D101+drdp!M101)*'DBH-OH'!$B101+(drdp!G101+drdp!P101)*'DBH-OH'!$C101+(drdp!J101+drdp!S101)*'DBH-OH'!$D101)</f>
        <v>0</v>
      </c>
      <c r="H101" s="18">
        <f>Model!$W$28*((drdp!B101)*'DBH-OH'!$B101+(drdp!E101)*'DBH-OH'!$C101+(drdp!H101)*'DBH-OH'!$D101)</f>
        <v>0</v>
      </c>
      <c r="I101" s="18">
        <f>Model!$W$28*((drdp!C101)*'DBH-OH'!$B101+(drdp!F101)*'DBH-OH'!$C101+(drdp!I101)*'DBH-OH'!$D101)</f>
        <v>0</v>
      </c>
      <c r="J101" s="18">
        <f>Model!$W$28*((drdp!D101)*'DBH-OH'!$B101+(drdp!G101)*'DBH-OH'!$C101+(drdp!J101)*'DBH-OH'!$D101)</f>
        <v>0</v>
      </c>
      <c r="K101" s="21">
        <f>SUM(E$3:E100)+H101</f>
        <v>0</v>
      </c>
      <c r="L101" s="21">
        <f>SUM(F$3:F100)+I101</f>
        <v>2.4045559601807596</v>
      </c>
      <c r="M101" s="21">
        <f>SUM(G$3:G100)+J101</f>
        <v>0</v>
      </c>
      <c r="N101" s="21"/>
      <c r="O101" s="21"/>
      <c r="P101" s="21"/>
      <c r="Q101" s="19">
        <f t="shared" si="7"/>
        <v>0</v>
      </c>
      <c r="R101" s="19">
        <f t="shared" si="7"/>
        <v>5.781889365640815</v>
      </c>
      <c r="S101" s="19">
        <f t="shared" si="7"/>
        <v>0</v>
      </c>
      <c r="T101" s="19">
        <f t="shared" si="8"/>
        <v>0</v>
      </c>
      <c r="U101" s="19">
        <f t="shared" si="9"/>
        <v>0</v>
      </c>
      <c r="V101" s="19">
        <f t="shared" si="10"/>
        <v>0</v>
      </c>
    </row>
    <row r="102" spans="1:22" x14ac:dyDescent="0.25">
      <c r="A102" s="26">
        <f>Wellpath!E102</f>
        <v>2850</v>
      </c>
      <c r="B102" s="22">
        <v>0</v>
      </c>
      <c r="C102" s="22">
        <v>0</v>
      </c>
      <c r="D102" s="22">
        <f t="shared" si="6"/>
        <v>4.7931219674804699E-5</v>
      </c>
      <c r="E102" s="20">
        <f>Model!$W$28*((drdp!B102+drdp!K102)*'DBH-OH'!$B102+(drdp!E102+drdp!N102)*'DBH-OH'!$C102+(drdp!H102+drdp!Q102)*'DBH-OH'!$D102)</f>
        <v>0</v>
      </c>
      <c r="F102" s="20">
        <f>Model!$W$28*((drdp!C102+drdp!L102)*'DBH-OH'!$B102+(drdp!F102+drdp!O102)*'DBH-OH'!$C102+(drdp!I102+drdp!R102)*'DBH-OH'!$D102)</f>
        <v>0</v>
      </c>
      <c r="G102" s="20">
        <f>Model!$W$28*((drdp!D102+drdp!M102)*'DBH-OH'!$B102+(drdp!G102+drdp!P102)*'DBH-OH'!$C102+(drdp!J102+drdp!S102)*'DBH-OH'!$D102)</f>
        <v>0</v>
      </c>
      <c r="H102" s="18">
        <f>Model!$W$28*((drdp!B102)*'DBH-OH'!$B102+(drdp!E102)*'DBH-OH'!$C102+(drdp!H102)*'DBH-OH'!$D102)</f>
        <v>0</v>
      </c>
      <c r="I102" s="18">
        <f>Model!$W$28*((drdp!C102)*'DBH-OH'!$B102+(drdp!F102)*'DBH-OH'!$C102+(drdp!I102)*'DBH-OH'!$D102)</f>
        <v>0</v>
      </c>
      <c r="J102" s="18">
        <f>Model!$W$28*((drdp!D102)*'DBH-OH'!$B102+(drdp!G102)*'DBH-OH'!$C102+(drdp!J102)*'DBH-OH'!$D102)</f>
        <v>0</v>
      </c>
      <c r="K102" s="21">
        <f>SUM(E$3:E101)+H102</f>
        <v>0</v>
      </c>
      <c r="L102" s="21">
        <f>SUM(F$3:F101)+I102</f>
        <v>2.4045559601807596</v>
      </c>
      <c r="M102" s="21">
        <f>SUM(G$3:G101)+J102</f>
        <v>0</v>
      </c>
      <c r="N102" s="21"/>
      <c r="O102" s="21"/>
      <c r="P102" s="21"/>
      <c r="Q102" s="19">
        <f t="shared" si="7"/>
        <v>0</v>
      </c>
      <c r="R102" s="19">
        <f t="shared" si="7"/>
        <v>5.781889365640815</v>
      </c>
      <c r="S102" s="19">
        <f t="shared" si="7"/>
        <v>0</v>
      </c>
      <c r="T102" s="19">
        <f t="shared" si="8"/>
        <v>0</v>
      </c>
      <c r="U102" s="19">
        <f t="shared" si="9"/>
        <v>0</v>
      </c>
      <c r="V102" s="19">
        <f t="shared" si="10"/>
        <v>0</v>
      </c>
    </row>
    <row r="103" spans="1:22" x14ac:dyDescent="0.25">
      <c r="A103" s="26">
        <f>Wellpath!E103</f>
        <v>2880</v>
      </c>
      <c r="B103" s="22">
        <v>0</v>
      </c>
      <c r="C103" s="22">
        <v>0</v>
      </c>
      <c r="D103" s="22">
        <f t="shared" si="6"/>
        <v>4.7931219674804699E-5</v>
      </c>
      <c r="E103" s="20">
        <f>Model!$W$28*((drdp!B103+drdp!K103)*'DBH-OH'!$B103+(drdp!E103+drdp!N103)*'DBH-OH'!$C103+(drdp!H103+drdp!Q103)*'DBH-OH'!$D103)</f>
        <v>1.7974449826497457E-2</v>
      </c>
      <c r="F103" s="20">
        <f>Model!$W$28*((drdp!C103+drdp!L103)*'DBH-OH'!$B103+(drdp!F103+drdp!O103)*'DBH-OH'!$C103+(drdp!I103+drdp!R103)*'DBH-OH'!$D103)</f>
        <v>4.1497287179206579E-3</v>
      </c>
      <c r="G103" s="20">
        <f>Model!$W$28*((drdp!D103+drdp!M103)*'DBH-OH'!$B103+(drdp!G103+drdp!P103)*'DBH-OH'!$C103+(drdp!J103+drdp!S103)*'DBH-OH'!$D103)</f>
        <v>0</v>
      </c>
      <c r="H103" s="18">
        <f>Model!$W$28*((drdp!B103)*'DBH-OH'!$B103+(drdp!E103)*'DBH-OH'!$C103+(drdp!H103)*'DBH-OH'!$D103)</f>
        <v>8.9872249132487286E-3</v>
      </c>
      <c r="I103" s="18">
        <f>Model!$W$28*((drdp!C103)*'DBH-OH'!$B103+(drdp!F103)*'DBH-OH'!$C103+(drdp!I103)*'DBH-OH'!$D103)</f>
        <v>2.074864358960329E-3</v>
      </c>
      <c r="J103" s="18">
        <f>Model!$W$28*((drdp!D103)*'DBH-OH'!$B103+(drdp!G103)*'DBH-OH'!$C103+(drdp!J103)*'DBH-OH'!$D103)</f>
        <v>0</v>
      </c>
      <c r="K103" s="21">
        <f>SUM(E$3:E102)+H103</f>
        <v>8.9872249132487286E-3</v>
      </c>
      <c r="L103" s="21">
        <f>SUM(F$3:F102)+I103</f>
        <v>2.4066308245397199</v>
      </c>
      <c r="M103" s="21">
        <f>SUM(G$3:G102)+J103</f>
        <v>0</v>
      </c>
      <c r="N103" s="21"/>
      <c r="O103" s="21"/>
      <c r="P103" s="21"/>
      <c r="Q103" s="19">
        <f t="shared" si="7"/>
        <v>8.0770211641318621E-5</v>
      </c>
      <c r="R103" s="19">
        <f t="shared" si="7"/>
        <v>5.791871925624732</v>
      </c>
      <c r="S103" s="19">
        <f t="shared" si="7"/>
        <v>0</v>
      </c>
      <c r="T103" s="19">
        <f t="shared" si="8"/>
        <v>2.16289325032957E-2</v>
      </c>
      <c r="U103" s="19">
        <f t="shared" si="9"/>
        <v>0</v>
      </c>
      <c r="V103" s="19">
        <f t="shared" si="10"/>
        <v>0</v>
      </c>
    </row>
    <row r="104" spans="1:22" x14ac:dyDescent="0.25">
      <c r="A104" s="26">
        <f>Wellpath!E104</f>
        <v>2910</v>
      </c>
      <c r="B104" s="22">
        <v>0</v>
      </c>
      <c r="C104" s="22">
        <v>0</v>
      </c>
      <c r="D104" s="22">
        <f t="shared" si="6"/>
        <v>4.7931219674804699E-5</v>
      </c>
      <c r="E104" s="20">
        <f>Model!$W$28*((drdp!B104+drdp!K104)*'DBH-OH'!$B104+(drdp!E104+drdp!N104)*'DBH-OH'!$C104+(drdp!H104+drdp!Q104)*'DBH-OH'!$D104)</f>
        <v>3.4723970601501911E-2</v>
      </c>
      <c r="F104" s="20">
        <f>Model!$W$28*((drdp!C104+drdp!L104)*'DBH-OH'!$B104+(drdp!F104+drdp!O104)*'DBH-OH'!$C104+(drdp!I104+drdp!R104)*'DBH-OH'!$D104)</f>
        <v>8.0166602814659756E-3</v>
      </c>
      <c r="G104" s="20">
        <f>Model!$W$28*((drdp!D104+drdp!M104)*'DBH-OH'!$B104+(drdp!G104+drdp!P104)*'DBH-OH'!$C104+(drdp!J104+drdp!S104)*'DBH-OH'!$D104)</f>
        <v>0</v>
      </c>
      <c r="H104" s="18">
        <f>Model!$W$28*((drdp!B104)*'DBH-OH'!$B104+(drdp!E104)*'DBH-OH'!$C104+(drdp!H104)*'DBH-OH'!$D104)</f>
        <v>1.7361985300750955E-2</v>
      </c>
      <c r="I104" s="18">
        <f>Model!$W$28*((drdp!C104)*'DBH-OH'!$B104+(drdp!F104)*'DBH-OH'!$C104+(drdp!I104)*'DBH-OH'!$D104)</f>
        <v>4.0083301407329878E-3</v>
      </c>
      <c r="J104" s="18">
        <f>Model!$W$28*((drdp!D104)*'DBH-OH'!$B104+(drdp!G104)*'DBH-OH'!$C104+(drdp!J104)*'DBH-OH'!$D104)</f>
        <v>0</v>
      </c>
      <c r="K104" s="21">
        <f>SUM(E$3:E103)+H104</f>
        <v>3.5336435127248413E-2</v>
      </c>
      <c r="L104" s="21">
        <f>SUM(F$3:F103)+I104</f>
        <v>2.4127140190394134</v>
      </c>
      <c r="M104" s="21">
        <f>SUM(G$3:G103)+J104</f>
        <v>0</v>
      </c>
      <c r="N104" s="21"/>
      <c r="O104" s="21"/>
      <c r="P104" s="21"/>
      <c r="Q104" s="19">
        <f t="shared" si="7"/>
        <v>1.2486636475022355E-3</v>
      </c>
      <c r="R104" s="19">
        <f t="shared" si="7"/>
        <v>5.8211889376693193</v>
      </c>
      <c r="S104" s="19">
        <f t="shared" si="7"/>
        <v>0</v>
      </c>
      <c r="T104" s="19">
        <f t="shared" si="8"/>
        <v>8.5256712414389021E-2</v>
      </c>
      <c r="U104" s="19">
        <f t="shared" si="9"/>
        <v>0</v>
      </c>
      <c r="V104" s="19">
        <f t="shared" si="10"/>
        <v>0</v>
      </c>
    </row>
    <row r="105" spans="1:22" x14ac:dyDescent="0.25">
      <c r="A105" s="26">
        <f>Wellpath!E105</f>
        <v>2940</v>
      </c>
      <c r="B105" s="22">
        <v>0</v>
      </c>
      <c r="C105" s="22">
        <v>0</v>
      </c>
      <c r="D105" s="22">
        <f t="shared" si="6"/>
        <v>4.7931219674804699E-5</v>
      </c>
      <c r="E105" s="20">
        <f>Model!$W$28*((drdp!B105+drdp!K105)*'DBH-OH'!$B105+(drdp!E105+drdp!N105)*'DBH-OH'!$C105+(drdp!H105+drdp!Q105)*'DBH-OH'!$D105)</f>
        <v>4.9107110164088641E-2</v>
      </c>
      <c r="F105" s="20">
        <f>Model!$W$28*((drdp!C105+drdp!L105)*'DBH-OH'!$B105+(drdp!F105+drdp!O105)*'DBH-OH'!$C105+(drdp!I105+drdp!R105)*'DBH-OH'!$D105)</f>
        <v>1.1337269694986895E-2</v>
      </c>
      <c r="G105" s="20">
        <f>Model!$W$28*((drdp!D105+drdp!M105)*'DBH-OH'!$B105+(drdp!G105+drdp!P105)*'DBH-OH'!$C105+(drdp!J105+drdp!S105)*'DBH-OH'!$D105)</f>
        <v>0</v>
      </c>
      <c r="H105" s="18">
        <f>Model!$W$28*((drdp!B105)*'DBH-OH'!$B105+(drdp!E105)*'DBH-OH'!$C105+(drdp!H105)*'DBH-OH'!$D105)</f>
        <v>2.455355508204432E-2</v>
      </c>
      <c r="I105" s="18">
        <f>Model!$W$28*((drdp!C105)*'DBH-OH'!$B105+(drdp!F105)*'DBH-OH'!$C105+(drdp!I105)*'DBH-OH'!$D105)</f>
        <v>5.6686348474934475E-3</v>
      </c>
      <c r="J105" s="18">
        <f>Model!$W$28*((drdp!D105)*'DBH-OH'!$B105+(drdp!G105)*'DBH-OH'!$C105+(drdp!J105)*'DBH-OH'!$D105)</f>
        <v>0</v>
      </c>
      <c r="K105" s="21">
        <f>SUM(E$3:E104)+H105</f>
        <v>7.7251975510043688E-2</v>
      </c>
      <c r="L105" s="21">
        <f>SUM(F$3:F104)+I105</f>
        <v>2.4223909840276394</v>
      </c>
      <c r="M105" s="21">
        <f>SUM(G$3:G104)+J105</f>
        <v>0</v>
      </c>
      <c r="N105" s="21"/>
      <c r="O105" s="21"/>
      <c r="P105" s="21"/>
      <c r="Q105" s="19">
        <f t="shared" si="7"/>
        <v>5.96786772020439E-3</v>
      </c>
      <c r="R105" s="19">
        <f t="shared" si="7"/>
        <v>5.8679780794983953</v>
      </c>
      <c r="S105" s="19">
        <f t="shared" si="7"/>
        <v>0</v>
      </c>
      <c r="T105" s="19">
        <f t="shared" si="8"/>
        <v>0.18713448897385382</v>
      </c>
      <c r="U105" s="19">
        <f t="shared" si="9"/>
        <v>0</v>
      </c>
      <c r="V105" s="19">
        <f t="shared" si="10"/>
        <v>0</v>
      </c>
    </row>
    <row r="106" spans="1:22" x14ac:dyDescent="0.25">
      <c r="A106" s="26">
        <f>Wellpath!E106</f>
        <v>2970</v>
      </c>
      <c r="B106" s="22">
        <v>0</v>
      </c>
      <c r="C106" s="22">
        <v>0</v>
      </c>
      <c r="D106" s="22">
        <f t="shared" si="6"/>
        <v>4.7931219674804699E-5</v>
      </c>
      <c r="E106" s="20">
        <f>Model!$W$28*((drdp!B106+drdp!K106)*'DBH-OH'!$B106+(drdp!E106+drdp!N106)*'DBH-OH'!$C106+(drdp!H106+drdp!Q106)*'DBH-OH'!$D106)</f>
        <v>6.0143681322329341E-2</v>
      </c>
      <c r="F106" s="20">
        <f>Model!$W$28*((drdp!C106+drdp!L106)*'DBH-OH'!$B106+(drdp!F106+drdp!O106)*'DBH-OH'!$C106+(drdp!I106+drdp!R106)*'DBH-OH'!$D106)</f>
        <v>1.3885262914518486E-2</v>
      </c>
      <c r="G106" s="20">
        <f>Model!$W$28*((drdp!D106+drdp!M106)*'DBH-OH'!$B106+(drdp!G106+drdp!P106)*'DBH-OH'!$C106+(drdp!J106+drdp!S106)*'DBH-OH'!$D106)</f>
        <v>0</v>
      </c>
      <c r="H106" s="18">
        <f>Model!$W$28*((drdp!B106)*'DBH-OH'!$B106+(drdp!E106)*'DBH-OH'!$C106+(drdp!H106)*'DBH-OH'!$D106)</f>
        <v>3.0071840661164671E-2</v>
      </c>
      <c r="I106" s="18">
        <f>Model!$W$28*((drdp!C106)*'DBH-OH'!$B106+(drdp!F106)*'DBH-OH'!$C106+(drdp!I106)*'DBH-OH'!$D106)</f>
        <v>6.9426314572592429E-3</v>
      </c>
      <c r="J106" s="18">
        <f>Model!$W$28*((drdp!D106)*'DBH-OH'!$B106+(drdp!G106)*'DBH-OH'!$C106+(drdp!J106)*'DBH-OH'!$D106)</f>
        <v>0</v>
      </c>
      <c r="K106" s="21">
        <f>SUM(E$3:E105)+H106</f>
        <v>0.13187737125325269</v>
      </c>
      <c r="L106" s="21">
        <f>SUM(F$3:F105)+I106</f>
        <v>2.4350022503323925</v>
      </c>
      <c r="M106" s="21">
        <f>SUM(G$3:G105)+J106</f>
        <v>0</v>
      </c>
      <c r="N106" s="21"/>
      <c r="O106" s="21"/>
      <c r="P106" s="21"/>
      <c r="Q106" s="19">
        <f t="shared" si="7"/>
        <v>1.7391641048668239E-2</v>
      </c>
      <c r="R106" s="19">
        <f t="shared" si="7"/>
        <v>5.9292359591238153</v>
      </c>
      <c r="S106" s="19">
        <f t="shared" si="7"/>
        <v>0</v>
      </c>
      <c r="T106" s="19">
        <f t="shared" si="8"/>
        <v>0.32112169576959065</v>
      </c>
      <c r="U106" s="19">
        <f t="shared" si="9"/>
        <v>0</v>
      </c>
      <c r="V106" s="19">
        <f t="shared" si="10"/>
        <v>0</v>
      </c>
    </row>
    <row r="107" spans="1:22" x14ac:dyDescent="0.25">
      <c r="A107" s="26">
        <f>Wellpath!E107</f>
        <v>3000</v>
      </c>
      <c r="B107" s="22">
        <v>0</v>
      </c>
      <c r="C107" s="22">
        <v>0</v>
      </c>
      <c r="D107" s="22">
        <f t="shared" si="6"/>
        <v>4.7931219674804699E-5</v>
      </c>
      <c r="E107" s="20">
        <f>Model!$W$28*((drdp!B107+drdp!K107)*'DBH-OH'!$B107+(drdp!E107+drdp!N107)*'DBH-OH'!$C107+(drdp!H107+drdp!Q107)*'DBH-OH'!$D107)</f>
        <v>6.7081559990586112E-2</v>
      </c>
      <c r="F107" s="20">
        <f>Model!$W$28*((drdp!C107+drdp!L107)*'DBH-OH'!$B107+(drdp!F107+drdp!O107)*'DBH-OH'!$C107+(drdp!I107+drdp!R107)*'DBH-OH'!$D107)</f>
        <v>1.5486998412907557E-2</v>
      </c>
      <c r="G107" s="20">
        <f>Model!$W$28*((drdp!D107+drdp!M107)*'DBH-OH'!$B107+(drdp!G107+drdp!P107)*'DBH-OH'!$C107+(drdp!J107+drdp!S107)*'DBH-OH'!$D107)</f>
        <v>0</v>
      </c>
      <c r="H107" s="18">
        <f>Model!$W$28*((drdp!B107)*'DBH-OH'!$B107+(drdp!E107)*'DBH-OH'!$C107+(drdp!H107)*'DBH-OH'!$D107)</f>
        <v>3.3540779995293056E-2</v>
      </c>
      <c r="I107" s="18">
        <f>Model!$W$28*((drdp!C107)*'DBH-OH'!$B107+(drdp!F107)*'DBH-OH'!$C107+(drdp!I107)*'DBH-OH'!$D107)</f>
        <v>7.7434992064537786E-3</v>
      </c>
      <c r="J107" s="18">
        <f>Model!$W$28*((drdp!D107)*'DBH-OH'!$B107+(drdp!G107)*'DBH-OH'!$C107+(drdp!J107)*'DBH-OH'!$D107)</f>
        <v>0</v>
      </c>
      <c r="K107" s="21">
        <f>SUM(E$3:E106)+H107</f>
        <v>0.19548999190971042</v>
      </c>
      <c r="L107" s="21">
        <f>SUM(F$3:F106)+I107</f>
        <v>2.449688380996105</v>
      </c>
      <c r="M107" s="21">
        <f>SUM(G$3:G106)+J107</f>
        <v>0</v>
      </c>
      <c r="N107" s="21"/>
      <c r="O107" s="21"/>
      <c r="P107" s="21"/>
      <c r="Q107" s="19">
        <f t="shared" si="7"/>
        <v>3.8216336936858643E-2</v>
      </c>
      <c r="R107" s="19">
        <f t="shared" si="7"/>
        <v>6.0009731639873181</v>
      </c>
      <c r="S107" s="19">
        <f t="shared" si="7"/>
        <v>0</v>
      </c>
      <c r="T107" s="19">
        <f t="shared" si="8"/>
        <v>0.47888956178224018</v>
      </c>
      <c r="U107" s="19">
        <f t="shared" si="9"/>
        <v>0</v>
      </c>
      <c r="V107" s="19">
        <f t="shared" si="10"/>
        <v>0</v>
      </c>
    </row>
    <row r="108" spans="1:22" x14ac:dyDescent="0.25">
      <c r="A108" s="26">
        <f>Wellpath!E108</f>
        <v>3030</v>
      </c>
      <c r="B108" s="22">
        <v>0</v>
      </c>
      <c r="C108" s="22">
        <v>0</v>
      </c>
      <c r="D108" s="22">
        <f t="shared" si="6"/>
        <v>4.7931219674804699E-5</v>
      </c>
      <c r="E108" s="20">
        <f>Model!$W$28*((drdp!B108+drdp!K108)*'DBH-OH'!$B108+(drdp!E108+drdp!N108)*'DBH-OH'!$C108+(drdp!H108+drdp!Q108)*'DBH-OH'!$D108)</f>
        <v>6.9447941203003835E-2</v>
      </c>
      <c r="F108" s="20">
        <f>Model!$W$28*((drdp!C108+drdp!L108)*'DBH-OH'!$B108+(drdp!F108+drdp!O108)*'DBH-OH'!$C108+(drdp!I108+drdp!R108)*'DBH-OH'!$D108)</f>
        <v>1.6033320562931951E-2</v>
      </c>
      <c r="G108" s="20">
        <f>Model!$W$28*((drdp!D108+drdp!M108)*'DBH-OH'!$B108+(drdp!G108+drdp!P108)*'DBH-OH'!$C108+(drdp!J108+drdp!S108)*'DBH-OH'!$D108)</f>
        <v>0</v>
      </c>
      <c r="H108" s="18">
        <f>Model!$W$28*((drdp!B108)*'DBH-OH'!$B108+(drdp!E108)*'DBH-OH'!$C108+(drdp!H108)*'DBH-OH'!$D108)</f>
        <v>3.4723970601501918E-2</v>
      </c>
      <c r="I108" s="18">
        <f>Model!$W$28*((drdp!C108)*'DBH-OH'!$B108+(drdp!F108)*'DBH-OH'!$C108+(drdp!I108)*'DBH-OH'!$D108)</f>
        <v>8.0166602814659756E-3</v>
      </c>
      <c r="J108" s="18">
        <f>Model!$W$28*((drdp!D108)*'DBH-OH'!$B108+(drdp!G108)*'DBH-OH'!$C108+(drdp!J108)*'DBH-OH'!$D108)</f>
        <v>0</v>
      </c>
      <c r="K108" s="21">
        <f>SUM(E$3:E107)+H108</f>
        <v>0.26375474250650538</v>
      </c>
      <c r="L108" s="21">
        <f>SUM(F$3:F107)+I108</f>
        <v>2.465448540484025</v>
      </c>
      <c r="M108" s="21">
        <f>SUM(G$3:G107)+J108</f>
        <v>0</v>
      </c>
      <c r="N108" s="21"/>
      <c r="O108" s="21"/>
      <c r="P108" s="21"/>
      <c r="Q108" s="19">
        <f t="shared" si="7"/>
        <v>6.9566564194672956E-2</v>
      </c>
      <c r="R108" s="19">
        <f t="shared" si="7"/>
        <v>6.0784365057748087</v>
      </c>
      <c r="S108" s="19">
        <f t="shared" si="7"/>
        <v>0</v>
      </c>
      <c r="T108" s="19">
        <f t="shared" si="8"/>
        <v>0.65027374495840351</v>
      </c>
      <c r="U108" s="19">
        <f t="shared" si="9"/>
        <v>0</v>
      </c>
      <c r="V108" s="19">
        <f t="shared" si="10"/>
        <v>0</v>
      </c>
    </row>
    <row r="109" spans="1:22" x14ac:dyDescent="0.25">
      <c r="A109" s="26">
        <f>Wellpath!E109</f>
        <v>3060</v>
      </c>
      <c r="B109" s="22">
        <v>0</v>
      </c>
      <c r="C109" s="22">
        <v>0</v>
      </c>
      <c r="D109" s="22">
        <f t="shared" si="6"/>
        <v>4.7931219674804699E-5</v>
      </c>
      <c r="E109" s="20">
        <f>Model!$W$28*((drdp!B109+drdp!K109)*'DBH-OH'!$B109+(drdp!E109+drdp!N109)*'DBH-OH'!$C109+(drdp!H109+drdp!Q109)*'DBH-OH'!$D109)</f>
        <v>6.9447941203003835E-2</v>
      </c>
      <c r="F109" s="20">
        <f>Model!$W$28*((drdp!C109+drdp!L109)*'DBH-OH'!$B109+(drdp!F109+drdp!O109)*'DBH-OH'!$C109+(drdp!I109+drdp!R109)*'DBH-OH'!$D109)</f>
        <v>1.6033320562931951E-2</v>
      </c>
      <c r="G109" s="20">
        <f>Model!$W$28*((drdp!D109+drdp!M109)*'DBH-OH'!$B109+(drdp!G109+drdp!P109)*'DBH-OH'!$C109+(drdp!J109+drdp!S109)*'DBH-OH'!$D109)</f>
        <v>0</v>
      </c>
      <c r="H109" s="18">
        <f>Model!$W$28*((drdp!B109)*'DBH-OH'!$B109+(drdp!E109)*'DBH-OH'!$C109+(drdp!H109)*'DBH-OH'!$D109)</f>
        <v>3.4723970601501918E-2</v>
      </c>
      <c r="I109" s="18">
        <f>Model!$W$28*((drdp!C109)*'DBH-OH'!$B109+(drdp!F109)*'DBH-OH'!$C109+(drdp!I109)*'DBH-OH'!$D109)</f>
        <v>8.0166602814659756E-3</v>
      </c>
      <c r="J109" s="18">
        <f>Model!$W$28*((drdp!D109)*'DBH-OH'!$B109+(drdp!G109)*'DBH-OH'!$C109+(drdp!J109)*'DBH-OH'!$D109)</f>
        <v>0</v>
      </c>
      <c r="K109" s="21">
        <f>SUM(E$3:E108)+H109</f>
        <v>0.33320268370950923</v>
      </c>
      <c r="L109" s="21">
        <f>SUM(F$3:F108)+I109</f>
        <v>2.4814818610469569</v>
      </c>
      <c r="M109" s="21">
        <f>SUM(G$3:G108)+J109</f>
        <v>0</v>
      </c>
      <c r="N109" s="21"/>
      <c r="O109" s="21"/>
      <c r="P109" s="21"/>
      <c r="Q109" s="19">
        <f t="shared" si="7"/>
        <v>0.11102402843121925</v>
      </c>
      <c r="R109" s="19">
        <f t="shared" si="7"/>
        <v>6.1577522267050684</v>
      </c>
      <c r="S109" s="19">
        <f t="shared" si="7"/>
        <v>0</v>
      </c>
      <c r="T109" s="19">
        <f t="shared" si="8"/>
        <v>0.82683641567731347</v>
      </c>
      <c r="U109" s="19">
        <f t="shared" si="9"/>
        <v>0</v>
      </c>
      <c r="V109" s="19">
        <f t="shared" si="10"/>
        <v>0</v>
      </c>
    </row>
    <row r="110" spans="1:22" x14ac:dyDescent="0.25">
      <c r="A110" s="26">
        <f>Wellpath!E110</f>
        <v>3090</v>
      </c>
      <c r="B110" s="22">
        <v>0</v>
      </c>
      <c r="C110" s="22">
        <v>0</v>
      </c>
      <c r="D110" s="22">
        <f t="shared" si="6"/>
        <v>4.7931219674804699E-5</v>
      </c>
      <c r="E110" s="20">
        <f>Model!$W$28*((drdp!B110+drdp!K110)*'DBH-OH'!$B110+(drdp!E110+drdp!N110)*'DBH-OH'!$C110+(drdp!H110+drdp!Q110)*'DBH-OH'!$D110)</f>
        <v>6.9447941203003835E-2</v>
      </c>
      <c r="F110" s="20">
        <f>Model!$W$28*((drdp!C110+drdp!L110)*'DBH-OH'!$B110+(drdp!F110+drdp!O110)*'DBH-OH'!$C110+(drdp!I110+drdp!R110)*'DBH-OH'!$D110)</f>
        <v>1.6033320562931951E-2</v>
      </c>
      <c r="G110" s="20">
        <f>Model!$W$28*((drdp!D110+drdp!M110)*'DBH-OH'!$B110+(drdp!G110+drdp!P110)*'DBH-OH'!$C110+(drdp!J110+drdp!S110)*'DBH-OH'!$D110)</f>
        <v>0</v>
      </c>
      <c r="H110" s="18">
        <f>Model!$W$28*((drdp!B110)*'DBH-OH'!$B110+(drdp!E110)*'DBH-OH'!$C110+(drdp!H110)*'DBH-OH'!$D110)</f>
        <v>3.4723970601501918E-2</v>
      </c>
      <c r="I110" s="18">
        <f>Model!$W$28*((drdp!C110)*'DBH-OH'!$B110+(drdp!F110)*'DBH-OH'!$C110+(drdp!I110)*'DBH-OH'!$D110)</f>
        <v>8.0166602814659756E-3</v>
      </c>
      <c r="J110" s="18">
        <f>Model!$W$28*((drdp!D110)*'DBH-OH'!$B110+(drdp!G110)*'DBH-OH'!$C110+(drdp!J110)*'DBH-OH'!$D110)</f>
        <v>0</v>
      </c>
      <c r="K110" s="21">
        <f>SUM(E$3:E109)+H110</f>
        <v>0.40265062491251308</v>
      </c>
      <c r="L110" s="21">
        <f>SUM(F$3:F109)+I110</f>
        <v>2.4975151816098888</v>
      </c>
      <c r="M110" s="21">
        <f>SUM(G$3:G109)+J110</f>
        <v>0</v>
      </c>
      <c r="N110" s="21"/>
      <c r="O110" s="21"/>
      <c r="P110" s="21"/>
      <c r="Q110" s="19">
        <f t="shared" si="7"/>
        <v>0.1621275257424373</v>
      </c>
      <c r="R110" s="19">
        <f t="shared" si="7"/>
        <v>6.2375820823718762</v>
      </c>
      <c r="S110" s="19">
        <f t="shared" si="7"/>
        <v>0</v>
      </c>
      <c r="T110" s="19">
        <f t="shared" si="8"/>
        <v>1.0056260486037103</v>
      </c>
      <c r="U110" s="19">
        <f t="shared" si="9"/>
        <v>0</v>
      </c>
      <c r="V110" s="19">
        <f t="shared" si="10"/>
        <v>0</v>
      </c>
    </row>
    <row r="111" spans="1:22" x14ac:dyDescent="0.25">
      <c r="A111" s="26">
        <f>Wellpath!E111</f>
        <v>3120</v>
      </c>
      <c r="B111" s="22">
        <v>0</v>
      </c>
      <c r="C111" s="22">
        <v>0</v>
      </c>
      <c r="D111" s="22">
        <f t="shared" si="6"/>
        <v>4.7931219674804699E-5</v>
      </c>
      <c r="E111" s="20">
        <f>Model!$W$28*((drdp!B111+drdp!K111)*'DBH-OH'!$B111+(drdp!E111+drdp!N111)*'DBH-OH'!$C111+(drdp!H111+drdp!Q111)*'DBH-OH'!$D111)</f>
        <v>6.9447941203003835E-2</v>
      </c>
      <c r="F111" s="20">
        <f>Model!$W$28*((drdp!C111+drdp!L111)*'DBH-OH'!$B111+(drdp!F111+drdp!O111)*'DBH-OH'!$C111+(drdp!I111+drdp!R111)*'DBH-OH'!$D111)</f>
        <v>1.6033320562931951E-2</v>
      </c>
      <c r="G111" s="20">
        <f>Model!$W$28*((drdp!D111+drdp!M111)*'DBH-OH'!$B111+(drdp!G111+drdp!P111)*'DBH-OH'!$C111+(drdp!J111+drdp!S111)*'DBH-OH'!$D111)</f>
        <v>0</v>
      </c>
      <c r="H111" s="18">
        <f>Model!$W$28*((drdp!B111)*'DBH-OH'!$B111+(drdp!E111)*'DBH-OH'!$C111+(drdp!H111)*'DBH-OH'!$D111)</f>
        <v>3.4723970601501918E-2</v>
      </c>
      <c r="I111" s="18">
        <f>Model!$W$28*((drdp!C111)*'DBH-OH'!$B111+(drdp!F111)*'DBH-OH'!$C111+(drdp!I111)*'DBH-OH'!$D111)</f>
        <v>8.0166602814659756E-3</v>
      </c>
      <c r="J111" s="18">
        <f>Model!$W$28*((drdp!D111)*'DBH-OH'!$B111+(drdp!G111)*'DBH-OH'!$C111+(drdp!J111)*'DBH-OH'!$D111)</f>
        <v>0</v>
      </c>
      <c r="K111" s="21">
        <f>SUM(E$3:E110)+H111</f>
        <v>0.47209856611551693</v>
      </c>
      <c r="L111" s="21">
        <f>SUM(F$3:F110)+I111</f>
        <v>2.5135485021728208</v>
      </c>
      <c r="M111" s="21">
        <f>SUM(G$3:G110)+J111</f>
        <v>0</v>
      </c>
      <c r="N111" s="21"/>
      <c r="O111" s="21"/>
      <c r="P111" s="21"/>
      <c r="Q111" s="19">
        <f t="shared" si="7"/>
        <v>0.22287705612832712</v>
      </c>
      <c r="R111" s="19">
        <f t="shared" si="7"/>
        <v>6.3179260727752311</v>
      </c>
      <c r="S111" s="19">
        <f t="shared" si="7"/>
        <v>0</v>
      </c>
      <c r="T111" s="19">
        <f t="shared" si="8"/>
        <v>1.1866426437375939</v>
      </c>
      <c r="U111" s="19">
        <f t="shared" si="9"/>
        <v>0</v>
      </c>
      <c r="V111" s="19">
        <f t="shared" si="10"/>
        <v>0</v>
      </c>
    </row>
    <row r="112" spans="1:22" x14ac:dyDescent="0.25">
      <c r="A112" s="26">
        <f>Wellpath!E112</f>
        <v>3150</v>
      </c>
      <c r="B112" s="22">
        <v>0</v>
      </c>
      <c r="C112" s="22">
        <v>0</v>
      </c>
      <c r="D112" s="22">
        <f t="shared" si="6"/>
        <v>4.7931219674804699E-5</v>
      </c>
      <c r="E112" s="20">
        <f>Model!$W$28*((drdp!B112+drdp!K112)*'DBH-OH'!$B112+(drdp!E112+drdp!N112)*'DBH-OH'!$C112+(drdp!H112+drdp!Q112)*'DBH-OH'!$D112)</f>
        <v>6.9447941203003835E-2</v>
      </c>
      <c r="F112" s="20">
        <f>Model!$W$28*((drdp!C112+drdp!L112)*'DBH-OH'!$B112+(drdp!F112+drdp!O112)*'DBH-OH'!$C112+(drdp!I112+drdp!R112)*'DBH-OH'!$D112)</f>
        <v>1.6033320562931951E-2</v>
      </c>
      <c r="G112" s="20">
        <f>Model!$W$28*((drdp!D112+drdp!M112)*'DBH-OH'!$B112+(drdp!G112+drdp!P112)*'DBH-OH'!$C112+(drdp!J112+drdp!S112)*'DBH-OH'!$D112)</f>
        <v>0</v>
      </c>
      <c r="H112" s="18">
        <f>Model!$W$28*((drdp!B112)*'DBH-OH'!$B112+(drdp!E112)*'DBH-OH'!$C112+(drdp!H112)*'DBH-OH'!$D112)</f>
        <v>3.4723970601501918E-2</v>
      </c>
      <c r="I112" s="18">
        <f>Model!$W$28*((drdp!C112)*'DBH-OH'!$B112+(drdp!F112)*'DBH-OH'!$C112+(drdp!I112)*'DBH-OH'!$D112)</f>
        <v>8.0166602814659756E-3</v>
      </c>
      <c r="J112" s="18">
        <f>Model!$W$28*((drdp!D112)*'DBH-OH'!$B112+(drdp!G112)*'DBH-OH'!$C112+(drdp!J112)*'DBH-OH'!$D112)</f>
        <v>0</v>
      </c>
      <c r="K112" s="21">
        <f>SUM(E$3:E111)+H112</f>
        <v>0.54154650731852072</v>
      </c>
      <c r="L112" s="21">
        <f>SUM(F$3:F111)+I112</f>
        <v>2.5295818227357527</v>
      </c>
      <c r="M112" s="21">
        <f>SUM(G$3:G111)+J112</f>
        <v>0</v>
      </c>
      <c r="N112" s="21"/>
      <c r="O112" s="21"/>
      <c r="P112" s="21"/>
      <c r="Q112" s="19">
        <f t="shared" si="7"/>
        <v>0.29327261958888862</v>
      </c>
      <c r="R112" s="19">
        <f t="shared" si="7"/>
        <v>6.3987841979151332</v>
      </c>
      <c r="S112" s="19">
        <f t="shared" si="7"/>
        <v>0</v>
      </c>
      <c r="T112" s="19">
        <f t="shared" si="8"/>
        <v>1.3698862010789643</v>
      </c>
      <c r="U112" s="19">
        <f t="shared" si="9"/>
        <v>0</v>
      </c>
      <c r="V112" s="19">
        <f t="shared" si="10"/>
        <v>0</v>
      </c>
    </row>
    <row r="113" spans="1:22" x14ac:dyDescent="0.25">
      <c r="A113" s="26">
        <f>Wellpath!E113</f>
        <v>3180</v>
      </c>
      <c r="B113" s="22">
        <v>0</v>
      </c>
      <c r="C113" s="22">
        <v>0</v>
      </c>
      <c r="D113" s="22">
        <f t="shared" si="6"/>
        <v>4.7931219674804699E-5</v>
      </c>
      <c r="E113" s="20">
        <f>Model!$W$28*((drdp!B113+drdp!K113)*'DBH-OH'!$B113+(drdp!E113+drdp!N113)*'DBH-OH'!$C113+(drdp!H113+drdp!Q113)*'DBH-OH'!$D113)</f>
        <v>6.9447941203003835E-2</v>
      </c>
      <c r="F113" s="20">
        <f>Model!$W$28*((drdp!C113+drdp!L113)*'DBH-OH'!$B113+(drdp!F113+drdp!O113)*'DBH-OH'!$C113+(drdp!I113+drdp!R113)*'DBH-OH'!$D113)</f>
        <v>1.6033320562931951E-2</v>
      </c>
      <c r="G113" s="20">
        <f>Model!$W$28*((drdp!D113+drdp!M113)*'DBH-OH'!$B113+(drdp!G113+drdp!P113)*'DBH-OH'!$C113+(drdp!J113+drdp!S113)*'DBH-OH'!$D113)</f>
        <v>0</v>
      </c>
      <c r="H113" s="18">
        <f>Model!$W$28*((drdp!B113)*'DBH-OH'!$B113+(drdp!E113)*'DBH-OH'!$C113+(drdp!H113)*'DBH-OH'!$D113)</f>
        <v>3.4723970601501918E-2</v>
      </c>
      <c r="I113" s="18">
        <f>Model!$W$28*((drdp!C113)*'DBH-OH'!$B113+(drdp!F113)*'DBH-OH'!$C113+(drdp!I113)*'DBH-OH'!$D113)</f>
        <v>8.0166602814659756E-3</v>
      </c>
      <c r="J113" s="18">
        <f>Model!$W$28*((drdp!D113)*'DBH-OH'!$B113+(drdp!G113)*'DBH-OH'!$C113+(drdp!J113)*'DBH-OH'!$D113)</f>
        <v>0</v>
      </c>
      <c r="K113" s="21">
        <f>SUM(E$3:E112)+H113</f>
        <v>0.61099444852152451</v>
      </c>
      <c r="L113" s="21">
        <f>SUM(F$3:F112)+I113</f>
        <v>2.5456151432986847</v>
      </c>
      <c r="M113" s="21">
        <f>SUM(G$3:G112)+J113</f>
        <v>0</v>
      </c>
      <c r="N113" s="21"/>
      <c r="O113" s="21"/>
      <c r="P113" s="21"/>
      <c r="Q113" s="19">
        <f t="shared" si="7"/>
        <v>0.37331421612412186</v>
      </c>
      <c r="R113" s="19">
        <f t="shared" si="7"/>
        <v>6.4801564577915824</v>
      </c>
      <c r="S113" s="19">
        <f t="shared" si="7"/>
        <v>0</v>
      </c>
      <c r="T113" s="19">
        <f t="shared" si="8"/>
        <v>1.5553567206278214</v>
      </c>
      <c r="U113" s="19">
        <f t="shared" si="9"/>
        <v>0</v>
      </c>
      <c r="V113" s="19">
        <f t="shared" si="10"/>
        <v>0</v>
      </c>
    </row>
    <row r="114" spans="1:22" x14ac:dyDescent="0.25">
      <c r="A114" s="26">
        <f>Wellpath!E114</f>
        <v>3210</v>
      </c>
      <c r="B114" s="22">
        <v>0</v>
      </c>
      <c r="C114" s="22">
        <v>0</v>
      </c>
      <c r="D114" s="22">
        <f t="shared" si="6"/>
        <v>4.7931219674804699E-5</v>
      </c>
      <c r="E114" s="20">
        <f>Model!$W$28*((drdp!B114+drdp!K114)*'DBH-OH'!$B114+(drdp!E114+drdp!N114)*'DBH-OH'!$C114+(drdp!H114+drdp!Q114)*'DBH-OH'!$D114)</f>
        <v>6.9447941203003835E-2</v>
      </c>
      <c r="F114" s="20">
        <f>Model!$W$28*((drdp!C114+drdp!L114)*'DBH-OH'!$B114+(drdp!F114+drdp!O114)*'DBH-OH'!$C114+(drdp!I114+drdp!R114)*'DBH-OH'!$D114)</f>
        <v>1.6033320562931951E-2</v>
      </c>
      <c r="G114" s="20">
        <f>Model!$W$28*((drdp!D114+drdp!M114)*'DBH-OH'!$B114+(drdp!G114+drdp!P114)*'DBH-OH'!$C114+(drdp!J114+drdp!S114)*'DBH-OH'!$D114)</f>
        <v>0</v>
      </c>
      <c r="H114" s="18">
        <f>Model!$W$28*((drdp!B114)*'DBH-OH'!$B114+(drdp!E114)*'DBH-OH'!$C114+(drdp!H114)*'DBH-OH'!$D114)</f>
        <v>3.4723970601501918E-2</v>
      </c>
      <c r="I114" s="18">
        <f>Model!$W$28*((drdp!C114)*'DBH-OH'!$B114+(drdp!F114)*'DBH-OH'!$C114+(drdp!I114)*'DBH-OH'!$D114)</f>
        <v>8.0166602814659756E-3</v>
      </c>
      <c r="J114" s="18">
        <f>Model!$W$28*((drdp!D114)*'DBH-OH'!$B114+(drdp!G114)*'DBH-OH'!$C114+(drdp!J114)*'DBH-OH'!$D114)</f>
        <v>0</v>
      </c>
      <c r="K114" s="21">
        <f>SUM(E$3:E113)+H114</f>
        <v>0.68044238972452831</v>
      </c>
      <c r="L114" s="21">
        <f>SUM(F$3:F113)+I114</f>
        <v>2.5616484638616166</v>
      </c>
      <c r="M114" s="21">
        <f>SUM(G$3:G113)+J114</f>
        <v>0</v>
      </c>
      <c r="N114" s="21"/>
      <c r="O114" s="21"/>
      <c r="P114" s="21"/>
      <c r="Q114" s="19">
        <f t="shared" si="7"/>
        <v>0.46300184573402686</v>
      </c>
      <c r="R114" s="19">
        <f t="shared" si="7"/>
        <v>6.5620428524045797</v>
      </c>
      <c r="S114" s="19">
        <f t="shared" si="7"/>
        <v>0</v>
      </c>
      <c r="T114" s="19">
        <f t="shared" si="8"/>
        <v>1.7430542023841653</v>
      </c>
      <c r="U114" s="19">
        <f t="shared" si="9"/>
        <v>0</v>
      </c>
      <c r="V114" s="19">
        <f t="shared" si="10"/>
        <v>0</v>
      </c>
    </row>
    <row r="115" spans="1:22" x14ac:dyDescent="0.25">
      <c r="A115" s="26">
        <f>Wellpath!E115</f>
        <v>3240</v>
      </c>
      <c r="B115" s="22">
        <v>0</v>
      </c>
      <c r="C115" s="22">
        <v>0</v>
      </c>
      <c r="D115" s="22">
        <f t="shared" si="6"/>
        <v>4.7931219674804699E-5</v>
      </c>
      <c r="E115" s="20">
        <f>Model!$W$28*((drdp!B115+drdp!K115)*'DBH-OH'!$B115+(drdp!E115+drdp!N115)*'DBH-OH'!$C115+(drdp!H115+drdp!Q115)*'DBH-OH'!$D115)</f>
        <v>6.9447941203003835E-2</v>
      </c>
      <c r="F115" s="20">
        <f>Model!$W$28*((drdp!C115+drdp!L115)*'DBH-OH'!$B115+(drdp!F115+drdp!O115)*'DBH-OH'!$C115+(drdp!I115+drdp!R115)*'DBH-OH'!$D115)</f>
        <v>1.6033320562931951E-2</v>
      </c>
      <c r="G115" s="20">
        <f>Model!$W$28*((drdp!D115+drdp!M115)*'DBH-OH'!$B115+(drdp!G115+drdp!P115)*'DBH-OH'!$C115+(drdp!J115+drdp!S115)*'DBH-OH'!$D115)</f>
        <v>0</v>
      </c>
      <c r="H115" s="18">
        <f>Model!$W$28*((drdp!B115)*'DBH-OH'!$B115+(drdp!E115)*'DBH-OH'!$C115+(drdp!H115)*'DBH-OH'!$D115)</f>
        <v>3.4723970601501918E-2</v>
      </c>
      <c r="I115" s="18">
        <f>Model!$W$28*((drdp!C115)*'DBH-OH'!$B115+(drdp!F115)*'DBH-OH'!$C115+(drdp!I115)*'DBH-OH'!$D115)</f>
        <v>8.0166602814659756E-3</v>
      </c>
      <c r="J115" s="18">
        <f>Model!$W$28*((drdp!D115)*'DBH-OH'!$B115+(drdp!G115)*'DBH-OH'!$C115+(drdp!J115)*'DBH-OH'!$D115)</f>
        <v>0</v>
      </c>
      <c r="K115" s="21">
        <f>SUM(E$3:E114)+H115</f>
        <v>0.7498903309275321</v>
      </c>
      <c r="L115" s="21">
        <f>SUM(F$3:F114)+I115</f>
        <v>2.5776817844245485</v>
      </c>
      <c r="M115" s="21">
        <f>SUM(G$3:G114)+J115</f>
        <v>0</v>
      </c>
      <c r="N115" s="21"/>
      <c r="O115" s="21"/>
      <c r="P115" s="21"/>
      <c r="Q115" s="19">
        <f t="shared" si="7"/>
        <v>0.56233550841860358</v>
      </c>
      <c r="R115" s="19">
        <f t="shared" si="7"/>
        <v>6.6444433817541251</v>
      </c>
      <c r="S115" s="19">
        <f t="shared" si="7"/>
        <v>0</v>
      </c>
      <c r="T115" s="19">
        <f t="shared" si="8"/>
        <v>1.9329786463479961</v>
      </c>
      <c r="U115" s="19">
        <f t="shared" si="9"/>
        <v>0</v>
      </c>
      <c r="V115" s="19">
        <f t="shared" si="10"/>
        <v>0</v>
      </c>
    </row>
    <row r="116" spans="1:22" x14ac:dyDescent="0.25">
      <c r="A116" s="26">
        <f>Wellpath!E116</f>
        <v>3270</v>
      </c>
      <c r="B116" s="22">
        <v>0</v>
      </c>
      <c r="C116" s="22">
        <v>0</v>
      </c>
      <c r="D116" s="22">
        <f t="shared" si="6"/>
        <v>4.7931219674804699E-5</v>
      </c>
      <c r="E116" s="20">
        <f>Model!$W$28*((drdp!B116+drdp!K116)*'DBH-OH'!$B116+(drdp!E116+drdp!N116)*'DBH-OH'!$C116+(drdp!H116+drdp!Q116)*'DBH-OH'!$D116)</f>
        <v>6.9447941203003835E-2</v>
      </c>
      <c r="F116" s="20">
        <f>Model!$W$28*((drdp!C116+drdp!L116)*'DBH-OH'!$B116+(drdp!F116+drdp!O116)*'DBH-OH'!$C116+(drdp!I116+drdp!R116)*'DBH-OH'!$D116)</f>
        <v>1.6033320562931951E-2</v>
      </c>
      <c r="G116" s="20">
        <f>Model!$W$28*((drdp!D116+drdp!M116)*'DBH-OH'!$B116+(drdp!G116+drdp!P116)*'DBH-OH'!$C116+(drdp!J116+drdp!S116)*'DBH-OH'!$D116)</f>
        <v>0</v>
      </c>
      <c r="H116" s="18">
        <f>Model!$W$28*((drdp!B116)*'DBH-OH'!$B116+(drdp!E116)*'DBH-OH'!$C116+(drdp!H116)*'DBH-OH'!$D116)</f>
        <v>3.4723970601501918E-2</v>
      </c>
      <c r="I116" s="18">
        <f>Model!$W$28*((drdp!C116)*'DBH-OH'!$B116+(drdp!F116)*'DBH-OH'!$C116+(drdp!I116)*'DBH-OH'!$D116)</f>
        <v>8.0166602814659756E-3</v>
      </c>
      <c r="J116" s="18">
        <f>Model!$W$28*((drdp!D116)*'DBH-OH'!$B116+(drdp!G116)*'DBH-OH'!$C116+(drdp!J116)*'DBH-OH'!$D116)</f>
        <v>0</v>
      </c>
      <c r="K116" s="21">
        <f>SUM(E$3:E115)+H116</f>
        <v>0.81933827213053589</v>
      </c>
      <c r="L116" s="21">
        <f>SUM(F$3:F115)+I116</f>
        <v>2.5937151049874805</v>
      </c>
      <c r="M116" s="21">
        <f>SUM(G$3:G115)+J116</f>
        <v>0</v>
      </c>
      <c r="N116" s="21"/>
      <c r="O116" s="21"/>
      <c r="P116" s="21"/>
      <c r="Q116" s="19">
        <f t="shared" si="7"/>
        <v>0.67131520417785207</v>
      </c>
      <c r="R116" s="19">
        <f t="shared" si="7"/>
        <v>6.7273580458402167</v>
      </c>
      <c r="S116" s="19">
        <f t="shared" si="7"/>
        <v>0</v>
      </c>
      <c r="T116" s="19">
        <f t="shared" si="8"/>
        <v>2.1251300525193138</v>
      </c>
      <c r="U116" s="19">
        <f t="shared" si="9"/>
        <v>0</v>
      </c>
      <c r="V116" s="19">
        <f t="shared" si="10"/>
        <v>0</v>
      </c>
    </row>
    <row r="117" spans="1:22" x14ac:dyDescent="0.25">
      <c r="A117" s="26">
        <f>Wellpath!E117</f>
        <v>3300</v>
      </c>
      <c r="B117" s="22">
        <v>0</v>
      </c>
      <c r="C117" s="22">
        <v>0</v>
      </c>
      <c r="D117" s="22">
        <f t="shared" si="6"/>
        <v>4.7931219674804699E-5</v>
      </c>
      <c r="E117" s="20">
        <f>Model!$W$28*((drdp!B117+drdp!K117)*'DBH-OH'!$B117+(drdp!E117+drdp!N117)*'DBH-OH'!$C117+(drdp!H117+drdp!Q117)*'DBH-OH'!$D117)</f>
        <v>6.9447941203003835E-2</v>
      </c>
      <c r="F117" s="20">
        <f>Model!$W$28*((drdp!C117+drdp!L117)*'DBH-OH'!$B117+(drdp!F117+drdp!O117)*'DBH-OH'!$C117+(drdp!I117+drdp!R117)*'DBH-OH'!$D117)</f>
        <v>1.6033320562931951E-2</v>
      </c>
      <c r="G117" s="20">
        <f>Model!$W$28*((drdp!D117+drdp!M117)*'DBH-OH'!$B117+(drdp!G117+drdp!P117)*'DBH-OH'!$C117+(drdp!J117+drdp!S117)*'DBH-OH'!$D117)</f>
        <v>0</v>
      </c>
      <c r="H117" s="18">
        <f>Model!$W$28*((drdp!B117)*'DBH-OH'!$B117+(drdp!E117)*'DBH-OH'!$C117+(drdp!H117)*'DBH-OH'!$D117)</f>
        <v>3.4723970601501918E-2</v>
      </c>
      <c r="I117" s="18">
        <f>Model!$W$28*((drdp!C117)*'DBH-OH'!$B117+(drdp!F117)*'DBH-OH'!$C117+(drdp!I117)*'DBH-OH'!$D117)</f>
        <v>8.0166602814659756E-3</v>
      </c>
      <c r="J117" s="18">
        <f>Model!$W$28*((drdp!D117)*'DBH-OH'!$B117+(drdp!G117)*'DBH-OH'!$C117+(drdp!J117)*'DBH-OH'!$D117)</f>
        <v>0</v>
      </c>
      <c r="K117" s="21">
        <f>SUM(E$3:E116)+H117</f>
        <v>0.88878621333353969</v>
      </c>
      <c r="L117" s="21">
        <f>SUM(F$3:F116)+I117</f>
        <v>2.6097484255504124</v>
      </c>
      <c r="M117" s="21">
        <f>SUM(G$3:G116)+J117</f>
        <v>0</v>
      </c>
      <c r="N117" s="21"/>
      <c r="O117" s="21"/>
      <c r="P117" s="21"/>
      <c r="Q117" s="19">
        <f t="shared" si="7"/>
        <v>0.78994093301177237</v>
      </c>
      <c r="R117" s="19">
        <f t="shared" si="7"/>
        <v>6.8107868446628563</v>
      </c>
      <c r="S117" s="19">
        <f t="shared" si="7"/>
        <v>0</v>
      </c>
      <c r="T117" s="19">
        <f t="shared" si="8"/>
        <v>2.319508420898118</v>
      </c>
      <c r="U117" s="19">
        <f t="shared" si="9"/>
        <v>0</v>
      </c>
      <c r="V117" s="19">
        <f t="shared" si="10"/>
        <v>0</v>
      </c>
    </row>
    <row r="118" spans="1:22" x14ac:dyDescent="0.25">
      <c r="A118" s="26">
        <f>Wellpath!E118</f>
        <v>3330</v>
      </c>
      <c r="B118" s="22">
        <v>0</v>
      </c>
      <c r="C118" s="22">
        <v>0</v>
      </c>
      <c r="D118" s="22">
        <f t="shared" si="6"/>
        <v>4.7931219674804699E-5</v>
      </c>
      <c r="E118" s="20">
        <f>Model!$W$28*((drdp!B118+drdp!K118)*'DBH-OH'!$B118+(drdp!E118+drdp!N118)*'DBH-OH'!$C118+(drdp!H118+drdp!Q118)*'DBH-OH'!$D118)</f>
        <v>6.9447941203003835E-2</v>
      </c>
      <c r="F118" s="20">
        <f>Model!$W$28*((drdp!C118+drdp!L118)*'DBH-OH'!$B118+(drdp!F118+drdp!O118)*'DBH-OH'!$C118+(drdp!I118+drdp!R118)*'DBH-OH'!$D118)</f>
        <v>1.6033320562931951E-2</v>
      </c>
      <c r="G118" s="20">
        <f>Model!$W$28*((drdp!D118+drdp!M118)*'DBH-OH'!$B118+(drdp!G118+drdp!P118)*'DBH-OH'!$C118+(drdp!J118+drdp!S118)*'DBH-OH'!$D118)</f>
        <v>0</v>
      </c>
      <c r="H118" s="18">
        <f>Model!$W$28*((drdp!B118)*'DBH-OH'!$B118+(drdp!E118)*'DBH-OH'!$C118+(drdp!H118)*'DBH-OH'!$D118)</f>
        <v>3.4723970601501918E-2</v>
      </c>
      <c r="I118" s="18">
        <f>Model!$W$28*((drdp!C118)*'DBH-OH'!$B118+(drdp!F118)*'DBH-OH'!$C118+(drdp!I118)*'DBH-OH'!$D118)</f>
        <v>8.0166602814659756E-3</v>
      </c>
      <c r="J118" s="18">
        <f>Model!$W$28*((drdp!D118)*'DBH-OH'!$B118+(drdp!G118)*'DBH-OH'!$C118+(drdp!J118)*'DBH-OH'!$D118)</f>
        <v>0</v>
      </c>
      <c r="K118" s="21">
        <f>SUM(E$3:E117)+H118</f>
        <v>0.95823415453654348</v>
      </c>
      <c r="L118" s="21">
        <f>SUM(F$3:F117)+I118</f>
        <v>2.6257817461133444</v>
      </c>
      <c r="M118" s="21">
        <f>SUM(G$3:G117)+J118</f>
        <v>0</v>
      </c>
      <c r="N118" s="21"/>
      <c r="O118" s="21"/>
      <c r="P118" s="21"/>
      <c r="Q118" s="19">
        <f t="shared" si="7"/>
        <v>0.91821269492036428</v>
      </c>
      <c r="R118" s="19">
        <f t="shared" si="7"/>
        <v>6.894729778222044</v>
      </c>
      <c r="S118" s="19">
        <f t="shared" si="7"/>
        <v>0</v>
      </c>
      <c r="T118" s="19">
        <f t="shared" si="8"/>
        <v>2.5161137514844092</v>
      </c>
      <c r="U118" s="19">
        <f t="shared" si="9"/>
        <v>0</v>
      </c>
      <c r="V118" s="19">
        <f t="shared" si="10"/>
        <v>0</v>
      </c>
    </row>
    <row r="119" spans="1:22" x14ac:dyDescent="0.25">
      <c r="A119" s="26">
        <f>Wellpath!E119</f>
        <v>3360</v>
      </c>
      <c r="B119" s="22">
        <v>0</v>
      </c>
      <c r="C119" s="22">
        <v>0</v>
      </c>
      <c r="D119" s="22">
        <f t="shared" si="6"/>
        <v>4.7931219674804699E-5</v>
      </c>
      <c r="E119" s="20">
        <f>Model!$W$28*((drdp!B119+drdp!K119)*'DBH-OH'!$B119+(drdp!E119+drdp!N119)*'DBH-OH'!$C119+(drdp!H119+drdp!Q119)*'DBH-OH'!$D119)</f>
        <v>6.9447941203003835E-2</v>
      </c>
      <c r="F119" s="20">
        <f>Model!$W$28*((drdp!C119+drdp!L119)*'DBH-OH'!$B119+(drdp!F119+drdp!O119)*'DBH-OH'!$C119+(drdp!I119+drdp!R119)*'DBH-OH'!$D119)</f>
        <v>1.6033320562931951E-2</v>
      </c>
      <c r="G119" s="20">
        <f>Model!$W$28*((drdp!D119+drdp!M119)*'DBH-OH'!$B119+(drdp!G119+drdp!P119)*'DBH-OH'!$C119+(drdp!J119+drdp!S119)*'DBH-OH'!$D119)</f>
        <v>0</v>
      </c>
      <c r="H119" s="18">
        <f>Model!$W$28*((drdp!B119)*'DBH-OH'!$B119+(drdp!E119)*'DBH-OH'!$C119+(drdp!H119)*'DBH-OH'!$D119)</f>
        <v>3.4723970601501918E-2</v>
      </c>
      <c r="I119" s="18">
        <f>Model!$W$28*((drdp!C119)*'DBH-OH'!$B119+(drdp!F119)*'DBH-OH'!$C119+(drdp!I119)*'DBH-OH'!$D119)</f>
        <v>8.0166602814659756E-3</v>
      </c>
      <c r="J119" s="18">
        <f>Model!$W$28*((drdp!D119)*'DBH-OH'!$B119+(drdp!G119)*'DBH-OH'!$C119+(drdp!J119)*'DBH-OH'!$D119)</f>
        <v>0</v>
      </c>
      <c r="K119" s="21">
        <f>SUM(E$3:E118)+H119</f>
        <v>1.0276820957395474</v>
      </c>
      <c r="L119" s="21">
        <f>SUM(F$3:F118)+I119</f>
        <v>2.6418150666762763</v>
      </c>
      <c r="M119" s="21">
        <f>SUM(G$3:G118)+J119</f>
        <v>0</v>
      </c>
      <c r="N119" s="21"/>
      <c r="O119" s="21"/>
      <c r="P119" s="21"/>
      <c r="Q119" s="19">
        <f t="shared" si="7"/>
        <v>1.0561304899036283</v>
      </c>
      <c r="R119" s="19">
        <f t="shared" si="7"/>
        <v>6.979186846517778</v>
      </c>
      <c r="S119" s="19">
        <f t="shared" si="7"/>
        <v>0</v>
      </c>
      <c r="T119" s="19">
        <f t="shared" si="8"/>
        <v>2.7149460442781876</v>
      </c>
      <c r="U119" s="19">
        <f t="shared" si="9"/>
        <v>0</v>
      </c>
      <c r="V119" s="19">
        <f t="shared" si="10"/>
        <v>0</v>
      </c>
    </row>
    <row r="120" spans="1:22" x14ac:dyDescent="0.25">
      <c r="A120" s="26">
        <f>Wellpath!E120</f>
        <v>3390</v>
      </c>
      <c r="B120" s="22">
        <v>0</v>
      </c>
      <c r="C120" s="22">
        <v>0</v>
      </c>
      <c r="D120" s="22">
        <f t="shared" si="6"/>
        <v>4.7931219674804699E-5</v>
      </c>
      <c r="E120" s="20">
        <f>Model!$W$28*((drdp!B120+drdp!K120)*'DBH-OH'!$B120+(drdp!E120+drdp!N120)*'DBH-OH'!$C120+(drdp!H120+drdp!Q120)*'DBH-OH'!$D120)</f>
        <v>6.9447941203003835E-2</v>
      </c>
      <c r="F120" s="20">
        <f>Model!$W$28*((drdp!C120+drdp!L120)*'DBH-OH'!$B120+(drdp!F120+drdp!O120)*'DBH-OH'!$C120+(drdp!I120+drdp!R120)*'DBH-OH'!$D120)</f>
        <v>1.6033320562931951E-2</v>
      </c>
      <c r="G120" s="20">
        <f>Model!$W$28*((drdp!D120+drdp!M120)*'DBH-OH'!$B120+(drdp!G120+drdp!P120)*'DBH-OH'!$C120+(drdp!J120+drdp!S120)*'DBH-OH'!$D120)</f>
        <v>0</v>
      </c>
      <c r="H120" s="18">
        <f>Model!$W$28*((drdp!B120)*'DBH-OH'!$B120+(drdp!E120)*'DBH-OH'!$C120+(drdp!H120)*'DBH-OH'!$D120)</f>
        <v>3.4723970601501918E-2</v>
      </c>
      <c r="I120" s="18">
        <f>Model!$W$28*((drdp!C120)*'DBH-OH'!$B120+(drdp!F120)*'DBH-OH'!$C120+(drdp!I120)*'DBH-OH'!$D120)</f>
        <v>8.0166602814659756E-3</v>
      </c>
      <c r="J120" s="18">
        <f>Model!$W$28*((drdp!D120)*'DBH-OH'!$B120+(drdp!G120)*'DBH-OH'!$C120+(drdp!J120)*'DBH-OH'!$D120)</f>
        <v>0</v>
      </c>
      <c r="K120" s="21">
        <f>SUM(E$3:E119)+H120</f>
        <v>1.0971300369425512</v>
      </c>
      <c r="L120" s="21">
        <f>SUM(F$3:F119)+I120</f>
        <v>2.6578483872392082</v>
      </c>
      <c r="M120" s="21">
        <f>SUM(G$3:G119)+J120</f>
        <v>0</v>
      </c>
      <c r="N120" s="21"/>
      <c r="O120" s="21"/>
      <c r="P120" s="21"/>
      <c r="Q120" s="19">
        <f t="shared" si="7"/>
        <v>1.2036943179615638</v>
      </c>
      <c r="R120" s="19">
        <f t="shared" si="7"/>
        <v>7.06415804955006</v>
      </c>
      <c r="S120" s="19">
        <f t="shared" si="7"/>
        <v>0</v>
      </c>
      <c r="T120" s="19">
        <f t="shared" si="8"/>
        <v>2.9160052992794525</v>
      </c>
      <c r="U120" s="19">
        <f t="shared" si="9"/>
        <v>0</v>
      </c>
      <c r="V120" s="19">
        <f t="shared" si="10"/>
        <v>0</v>
      </c>
    </row>
    <row r="121" spans="1:22" x14ac:dyDescent="0.25">
      <c r="A121" s="26">
        <f>Wellpath!E121</f>
        <v>3420</v>
      </c>
      <c r="B121" s="22">
        <v>0</v>
      </c>
      <c r="C121" s="22">
        <v>0</v>
      </c>
      <c r="D121" s="22">
        <f t="shared" si="6"/>
        <v>4.7931219674804699E-5</v>
      </c>
      <c r="E121" s="20">
        <f>Model!$W$28*((drdp!B121+drdp!K121)*'DBH-OH'!$B121+(drdp!E121+drdp!N121)*'DBH-OH'!$C121+(drdp!H121+drdp!Q121)*'DBH-OH'!$D121)</f>
        <v>4.6298627468669216E-2</v>
      </c>
      <c r="F121" s="20">
        <f>Model!$W$28*((drdp!C121+drdp!L121)*'DBH-OH'!$B121+(drdp!F121+drdp!O121)*'DBH-OH'!$C121+(drdp!I121+drdp!R121)*'DBH-OH'!$D121)</f>
        <v>1.0688880375287969E-2</v>
      </c>
      <c r="G121" s="20">
        <f>Model!$W$28*((drdp!D121+drdp!M121)*'DBH-OH'!$B121+(drdp!G121+drdp!P121)*'DBH-OH'!$C121+(drdp!J121+drdp!S121)*'DBH-OH'!$D121)</f>
        <v>0</v>
      </c>
      <c r="H121" s="18">
        <f>Model!$W$28*((drdp!B121)*'DBH-OH'!$B121+(drdp!E121)*'DBH-OH'!$C121+(drdp!H121)*'DBH-OH'!$D121)</f>
        <v>3.4723970601501918E-2</v>
      </c>
      <c r="I121" s="18">
        <f>Model!$W$28*((drdp!C121)*'DBH-OH'!$B121+(drdp!F121)*'DBH-OH'!$C121+(drdp!I121)*'DBH-OH'!$D121)</f>
        <v>8.0166602814659756E-3</v>
      </c>
      <c r="J121" s="18">
        <f>Model!$W$28*((drdp!D121)*'DBH-OH'!$B121+(drdp!G121)*'DBH-OH'!$C121+(drdp!J121)*'DBH-OH'!$D121)</f>
        <v>0</v>
      </c>
      <c r="K121" s="21">
        <f>SUM(E$3:E120)+H121</f>
        <v>1.166577978145555</v>
      </c>
      <c r="L121" s="21">
        <f>SUM(F$3:F120)+I121</f>
        <v>2.6738817078021402</v>
      </c>
      <c r="M121" s="21">
        <f>SUM(G$3:G120)+J121</f>
        <v>0</v>
      </c>
      <c r="N121" s="21"/>
      <c r="O121" s="21"/>
      <c r="P121" s="21"/>
      <c r="Q121" s="19">
        <f t="shared" si="7"/>
        <v>1.3609041790941709</v>
      </c>
      <c r="R121" s="19">
        <f t="shared" si="7"/>
        <v>7.14964338731889</v>
      </c>
      <c r="S121" s="19">
        <f t="shared" si="7"/>
        <v>0</v>
      </c>
      <c r="T121" s="19">
        <f t="shared" si="8"/>
        <v>3.1192915164882042</v>
      </c>
      <c r="U121" s="19">
        <f t="shared" si="9"/>
        <v>0</v>
      </c>
      <c r="V121" s="19">
        <f t="shared" si="10"/>
        <v>0</v>
      </c>
    </row>
    <row r="122" spans="1:22" x14ac:dyDescent="0.25">
      <c r="A122" s="26">
        <f>Wellpath!E122</f>
        <v>3430</v>
      </c>
      <c r="B122" s="22">
        <v>0</v>
      </c>
      <c r="C122" s="22">
        <v>0</v>
      </c>
      <c r="D122" s="22">
        <f t="shared" si="6"/>
        <v>4.7931219674804699E-5</v>
      </c>
      <c r="E122" s="20">
        <f>Model!$W$28*((drdp!B122+drdp!K122)*'DBH-OH'!$B122+(drdp!E122+drdp!N122)*'DBH-OH'!$C122+(drdp!H122+drdp!Q122)*'DBH-OH'!$D122)</f>
        <v>3.4723970601501918E-2</v>
      </c>
      <c r="F122" s="20">
        <f>Model!$W$28*((drdp!C122+drdp!L122)*'DBH-OH'!$B122+(drdp!F122+drdp!O122)*'DBH-OH'!$C122+(drdp!I122+drdp!R122)*'DBH-OH'!$D122)</f>
        <v>8.0166602814659756E-3</v>
      </c>
      <c r="G122" s="20">
        <f>Model!$W$28*((drdp!D122+drdp!M122)*'DBH-OH'!$B122+(drdp!G122+drdp!P122)*'DBH-OH'!$C122+(drdp!J122+drdp!S122)*'DBH-OH'!$D122)</f>
        <v>0</v>
      </c>
      <c r="H122" s="18">
        <f>Model!$W$28*((drdp!B122)*'DBH-OH'!$B122+(drdp!E122)*'DBH-OH'!$C122+(drdp!H122)*'DBH-OH'!$D122)</f>
        <v>1.1574656867167304E-2</v>
      </c>
      <c r="I122" s="18">
        <f>Model!$W$28*((drdp!C122)*'DBH-OH'!$B122+(drdp!F122)*'DBH-OH'!$C122+(drdp!I122)*'DBH-OH'!$D122)</f>
        <v>2.6722200938219922E-3</v>
      </c>
      <c r="J122" s="18">
        <f>Model!$W$28*((drdp!D122)*'DBH-OH'!$B122+(drdp!G122)*'DBH-OH'!$C122+(drdp!J122)*'DBH-OH'!$D122)</f>
        <v>0</v>
      </c>
      <c r="K122" s="21">
        <f>SUM(E$3:E121)+H122</f>
        <v>1.1897272918798896</v>
      </c>
      <c r="L122" s="21">
        <f>SUM(F$3:F121)+I122</f>
        <v>2.6792261479897839</v>
      </c>
      <c r="M122" s="21">
        <f>SUM(G$3:G121)+J122</f>
        <v>0</v>
      </c>
      <c r="N122" s="21"/>
      <c r="O122" s="21"/>
      <c r="P122" s="21"/>
      <c r="Q122" s="19">
        <f t="shared" si="7"/>
        <v>1.415451029043856</v>
      </c>
      <c r="R122" s="19">
        <f t="shared" si="7"/>
        <v>7.1782527520721748</v>
      </c>
      <c r="S122" s="19">
        <f t="shared" si="7"/>
        <v>0</v>
      </c>
      <c r="T122" s="19">
        <f t="shared" si="8"/>
        <v>3.187548469381674</v>
      </c>
      <c r="U122" s="19">
        <f t="shared" si="9"/>
        <v>0</v>
      </c>
      <c r="V122" s="19">
        <f t="shared" si="10"/>
        <v>0</v>
      </c>
    </row>
    <row r="123" spans="1:22" x14ac:dyDescent="0.25">
      <c r="A123" s="26">
        <f>Wellpath!E123</f>
        <v>3450</v>
      </c>
      <c r="B123" s="22">
        <v>0</v>
      </c>
      <c r="C123" s="22">
        <v>0</v>
      </c>
      <c r="D123" s="22">
        <f t="shared" si="6"/>
        <v>4.7931219674804699E-5</v>
      </c>
      <c r="E123" s="20">
        <f>Model!$W$28*((drdp!B123+drdp!K123)*'DBH-OH'!$B123+(drdp!E123+drdp!N123)*'DBH-OH'!$C123+(drdp!H123+drdp!Q123)*'DBH-OH'!$D123)</f>
        <v>5.8868518987526888E-2</v>
      </c>
      <c r="F123" s="20">
        <f>Model!$W$28*((drdp!C123+drdp!L123)*'DBH-OH'!$B123+(drdp!F123+drdp!O123)*'DBH-OH'!$C123+(drdp!I123+drdp!R123)*'DBH-OH'!$D123)</f>
        <v>7.6038982545206081E-3</v>
      </c>
      <c r="G123" s="20">
        <f>Model!$W$28*((drdp!D123+drdp!M123)*'DBH-OH'!$B123+(drdp!G123+drdp!P123)*'DBH-OH'!$C123+(drdp!J123+drdp!S123)*'DBH-OH'!$D123)</f>
        <v>0</v>
      </c>
      <c r="H123" s="18">
        <f>Model!$W$28*((drdp!B123)*'DBH-OH'!$B123+(drdp!E123)*'DBH-OH'!$C123+(drdp!H123)*'DBH-OH'!$D123)</f>
        <v>2.3547407595010755E-2</v>
      </c>
      <c r="I123" s="18">
        <f>Model!$W$28*((drdp!C123)*'DBH-OH'!$B123+(drdp!F123)*'DBH-OH'!$C123+(drdp!I123)*'DBH-OH'!$D123)</f>
        <v>3.0415593018082434E-3</v>
      </c>
      <c r="J123" s="18">
        <f>Model!$W$28*((drdp!D123)*'DBH-OH'!$B123+(drdp!G123)*'DBH-OH'!$C123+(drdp!J123)*'DBH-OH'!$D123)</f>
        <v>0</v>
      </c>
      <c r="K123" s="21">
        <f>SUM(E$3:E122)+H123</f>
        <v>1.236424013209235</v>
      </c>
      <c r="L123" s="21">
        <f>SUM(F$3:F122)+I123</f>
        <v>2.687612147479236</v>
      </c>
      <c r="M123" s="21">
        <f>SUM(G$3:G122)+J123</f>
        <v>0</v>
      </c>
      <c r="N123" s="21"/>
      <c r="O123" s="21"/>
      <c r="P123" s="21"/>
      <c r="Q123" s="19">
        <f t="shared" si="7"/>
        <v>1.5287443404404306</v>
      </c>
      <c r="R123" s="19">
        <f t="shared" si="7"/>
        <v>7.2232590552779508</v>
      </c>
      <c r="S123" s="19">
        <f t="shared" si="7"/>
        <v>0</v>
      </c>
      <c r="T123" s="19">
        <f t="shared" si="8"/>
        <v>3.3230281973361673</v>
      </c>
      <c r="U123" s="19">
        <f t="shared" si="9"/>
        <v>0</v>
      </c>
      <c r="V123" s="19">
        <f t="shared" si="10"/>
        <v>0</v>
      </c>
    </row>
    <row r="124" spans="1:22" x14ac:dyDescent="0.25">
      <c r="A124" s="26">
        <f>Wellpath!E124</f>
        <v>3480</v>
      </c>
      <c r="B124" s="22">
        <v>0</v>
      </c>
      <c r="C124" s="22">
        <v>0</v>
      </c>
      <c r="D124" s="22">
        <f t="shared" si="6"/>
        <v>4.7931219674804699E-5</v>
      </c>
      <c r="E124" s="20">
        <f>Model!$W$28*((drdp!B124+drdp!K124)*'DBH-OH'!$B124+(drdp!E124+drdp!N124)*'DBH-OH'!$C124+(drdp!H124+drdp!Q124)*'DBH-OH'!$D124)</f>
        <v>7.0980935934207831E-2</v>
      </c>
      <c r="F124" s="20">
        <f>Model!$W$28*((drdp!C124+drdp!L124)*'DBH-OH'!$B124+(drdp!F124+drdp!O124)*'DBH-OH'!$C124+(drdp!I124+drdp!R124)*'DBH-OH'!$D124)</f>
        <v>-1.4000832061193511E-3</v>
      </c>
      <c r="G124" s="20">
        <f>Model!$W$28*((drdp!D124+drdp!M124)*'DBH-OH'!$B124+(drdp!G124+drdp!P124)*'DBH-OH'!$C124+(drdp!J124+drdp!S124)*'DBH-OH'!$D124)</f>
        <v>0</v>
      </c>
      <c r="H124" s="18">
        <f>Model!$W$28*((drdp!B124)*'DBH-OH'!$B124+(drdp!E124)*'DBH-OH'!$C124+(drdp!H124)*'DBH-OH'!$D124)</f>
        <v>3.5490467967103916E-2</v>
      </c>
      <c r="I124" s="18">
        <f>Model!$W$28*((drdp!C124)*'DBH-OH'!$B124+(drdp!F124)*'DBH-OH'!$C124+(drdp!I124)*'DBH-OH'!$D124)</f>
        <v>-7.0004160305967554E-4</v>
      </c>
      <c r="J124" s="18">
        <f>Model!$W$28*((drdp!D124)*'DBH-OH'!$B124+(drdp!G124)*'DBH-OH'!$C124+(drdp!J124)*'DBH-OH'!$D124)</f>
        <v>0</v>
      </c>
      <c r="K124" s="21">
        <f>SUM(E$3:E123)+H124</f>
        <v>1.307235592568855</v>
      </c>
      <c r="L124" s="21">
        <f>SUM(F$3:F123)+I124</f>
        <v>2.6914744448288888</v>
      </c>
      <c r="M124" s="21">
        <f>SUM(G$3:G123)+J124</f>
        <v>0</v>
      </c>
      <c r="N124" s="21"/>
      <c r="O124" s="21"/>
      <c r="P124" s="21"/>
      <c r="Q124" s="19">
        <f t="shared" si="7"/>
        <v>1.7088648944788456</v>
      </c>
      <c r="R124" s="19">
        <f t="shared" si="7"/>
        <v>7.244034687166975</v>
      </c>
      <c r="S124" s="19">
        <f t="shared" si="7"/>
        <v>0</v>
      </c>
      <c r="T124" s="19">
        <f t="shared" si="8"/>
        <v>3.5183911907698224</v>
      </c>
      <c r="U124" s="19">
        <f t="shared" si="9"/>
        <v>0</v>
      </c>
      <c r="V124" s="19">
        <f t="shared" si="10"/>
        <v>0</v>
      </c>
    </row>
    <row r="125" spans="1:22" x14ac:dyDescent="0.25">
      <c r="A125" s="26">
        <f>Wellpath!E125</f>
        <v>3510</v>
      </c>
      <c r="B125" s="22">
        <v>0</v>
      </c>
      <c r="C125" s="22">
        <v>0</v>
      </c>
      <c r="D125" s="22">
        <f t="shared" si="6"/>
        <v>4.7931219674804699E-5</v>
      </c>
      <c r="E125" s="20">
        <f>Model!$W$28*((drdp!B125+drdp!K125)*'DBH-OH'!$B125+(drdp!E125+drdp!N125)*'DBH-OH'!$C125+(drdp!H125+drdp!Q125)*'DBH-OH'!$D125)</f>
        <v>6.9572002379200013E-2</v>
      </c>
      <c r="F125" s="20">
        <f>Model!$W$28*((drdp!C125+drdp!L125)*'DBH-OH'!$B125+(drdp!F125+drdp!O125)*'DBH-OH'!$C125+(drdp!I125+drdp!R125)*'DBH-OH'!$D125)</f>
        <v>-1.1892160151167791E-2</v>
      </c>
      <c r="G125" s="20">
        <f>Model!$W$28*((drdp!D125+drdp!M125)*'DBH-OH'!$B125+(drdp!G125+drdp!P125)*'DBH-OH'!$C125+(drdp!J125+drdp!S125)*'DBH-OH'!$D125)</f>
        <v>0</v>
      </c>
      <c r="H125" s="18">
        <f>Model!$W$28*((drdp!B125)*'DBH-OH'!$B125+(drdp!E125)*'DBH-OH'!$C125+(drdp!H125)*'DBH-OH'!$D125)</f>
        <v>3.4786001189600006E-2</v>
      </c>
      <c r="I125" s="18">
        <f>Model!$W$28*((drdp!C125)*'DBH-OH'!$B125+(drdp!F125)*'DBH-OH'!$C125+(drdp!I125)*'DBH-OH'!$D125)</f>
        <v>-5.9460800755838953E-3</v>
      </c>
      <c r="J125" s="18">
        <f>Model!$W$28*((drdp!D125)*'DBH-OH'!$B125+(drdp!G125)*'DBH-OH'!$C125+(drdp!J125)*'DBH-OH'!$D125)</f>
        <v>0</v>
      </c>
      <c r="K125" s="21">
        <f>SUM(E$3:E124)+H125</f>
        <v>1.3775120617255587</v>
      </c>
      <c r="L125" s="21">
        <f>SUM(F$3:F124)+I125</f>
        <v>2.6848283231502457</v>
      </c>
      <c r="M125" s="21">
        <f>SUM(G$3:G124)+J125</f>
        <v>0</v>
      </c>
      <c r="N125" s="21"/>
      <c r="O125" s="21"/>
      <c r="P125" s="21"/>
      <c r="Q125" s="19">
        <f t="shared" si="7"/>
        <v>1.8975394801993994</v>
      </c>
      <c r="R125" s="19">
        <f t="shared" si="7"/>
        <v>7.2083031247897598</v>
      </c>
      <c r="S125" s="19">
        <f t="shared" si="7"/>
        <v>0</v>
      </c>
      <c r="T125" s="19">
        <f t="shared" si="8"/>
        <v>3.6983833988018695</v>
      </c>
      <c r="U125" s="19">
        <f t="shared" si="9"/>
        <v>0</v>
      </c>
      <c r="V125" s="19">
        <f t="shared" si="10"/>
        <v>0</v>
      </c>
    </row>
    <row r="126" spans="1:22" x14ac:dyDescent="0.25">
      <c r="A126" s="26">
        <f>Wellpath!E126</f>
        <v>3540</v>
      </c>
      <c r="B126" s="22">
        <v>0</v>
      </c>
      <c r="C126" s="22">
        <v>0</v>
      </c>
      <c r="D126" s="22">
        <f t="shared" si="6"/>
        <v>4.7931219674804699E-5</v>
      </c>
      <c r="E126" s="20">
        <f>Model!$W$28*((drdp!B126+drdp!K126)*'DBH-OH'!$B126+(drdp!E126+drdp!N126)*'DBH-OH'!$C126+(drdp!H126+drdp!Q126)*'DBH-OH'!$D126)</f>
        <v>6.6450022825220056E-2</v>
      </c>
      <c r="F126" s="20">
        <f>Model!$W$28*((drdp!C126+drdp!L126)*'DBH-OH'!$B126+(drdp!F126+drdp!O126)*'DBH-OH'!$C126+(drdp!I126+drdp!R126)*'DBH-OH'!$D126)</f>
        <v>-2.209210010370332E-2</v>
      </c>
      <c r="G126" s="20">
        <f>Model!$W$28*((drdp!D126+drdp!M126)*'DBH-OH'!$B126+(drdp!G126+drdp!P126)*'DBH-OH'!$C126+(drdp!J126+drdp!S126)*'DBH-OH'!$D126)</f>
        <v>0</v>
      </c>
      <c r="H126" s="18">
        <f>Model!$W$28*((drdp!B126)*'DBH-OH'!$B126+(drdp!E126)*'DBH-OH'!$C126+(drdp!H126)*'DBH-OH'!$D126)</f>
        <v>3.3225011412610028E-2</v>
      </c>
      <c r="I126" s="18">
        <f>Model!$W$28*((drdp!C126)*'DBH-OH'!$B126+(drdp!F126)*'DBH-OH'!$C126+(drdp!I126)*'DBH-OH'!$D126)</f>
        <v>-1.104605005185166E-2</v>
      </c>
      <c r="J126" s="18">
        <f>Model!$W$28*((drdp!D126)*'DBH-OH'!$B126+(drdp!G126)*'DBH-OH'!$C126+(drdp!J126)*'DBH-OH'!$D126)</f>
        <v>0</v>
      </c>
      <c r="K126" s="21">
        <f>SUM(E$3:E125)+H126</f>
        <v>1.4455230743277687</v>
      </c>
      <c r="L126" s="21">
        <f>SUM(F$3:F125)+I126</f>
        <v>2.6678361930228101</v>
      </c>
      <c r="M126" s="21">
        <f>SUM(G$3:G125)+J126</f>
        <v>0</v>
      </c>
      <c r="N126" s="21"/>
      <c r="O126" s="21"/>
      <c r="P126" s="21"/>
      <c r="Q126" s="19">
        <f t="shared" si="7"/>
        <v>2.089536958414004</v>
      </c>
      <c r="R126" s="19">
        <f t="shared" si="7"/>
        <v>7.1173499528024404</v>
      </c>
      <c r="S126" s="19">
        <f t="shared" si="7"/>
        <v>0</v>
      </c>
      <c r="T126" s="19">
        <f t="shared" si="8"/>
        <v>3.8564187755412229</v>
      </c>
      <c r="U126" s="19">
        <f t="shared" si="9"/>
        <v>0</v>
      </c>
      <c r="V126" s="19">
        <f t="shared" si="10"/>
        <v>0</v>
      </c>
    </row>
    <row r="127" spans="1:22" x14ac:dyDescent="0.25">
      <c r="A127" s="26">
        <f>Wellpath!E127</f>
        <v>3570</v>
      </c>
      <c r="B127" s="22">
        <v>0</v>
      </c>
      <c r="C127" s="22">
        <v>0</v>
      </c>
      <c r="D127" s="22">
        <f t="shared" si="6"/>
        <v>4.7931219674804699E-5</v>
      </c>
      <c r="E127" s="20">
        <f>Model!$W$28*((drdp!B127+drdp!K127)*'DBH-OH'!$B127+(drdp!E127+drdp!N127)*'DBH-OH'!$C127+(drdp!H127+drdp!Q127)*'DBH-OH'!$D127)</f>
        <v>6.1693779666494766E-2</v>
      </c>
      <c r="F127" s="20">
        <f>Model!$W$28*((drdp!C127+drdp!L127)*'DBH-OH'!$B127+(drdp!F127+drdp!O127)*'DBH-OH'!$C127+(drdp!I127+drdp!R127)*'DBH-OH'!$D127)</f>
        <v>-3.1747141730835621E-2</v>
      </c>
      <c r="G127" s="20">
        <f>Model!$W$28*((drdp!D127+drdp!M127)*'DBH-OH'!$B127+(drdp!G127+drdp!P127)*'DBH-OH'!$C127+(drdp!J127+drdp!S127)*'DBH-OH'!$D127)</f>
        <v>0</v>
      </c>
      <c r="H127" s="18">
        <f>Model!$W$28*((drdp!B127)*'DBH-OH'!$B127+(drdp!E127)*'DBH-OH'!$C127+(drdp!H127)*'DBH-OH'!$D127)</f>
        <v>3.0846889833247383E-2</v>
      </c>
      <c r="I127" s="18">
        <f>Model!$W$28*((drdp!C127)*'DBH-OH'!$B127+(drdp!F127)*'DBH-OH'!$C127+(drdp!I127)*'DBH-OH'!$D127)</f>
        <v>-1.587357086541781E-2</v>
      </c>
      <c r="J127" s="18">
        <f>Model!$W$28*((drdp!D127)*'DBH-OH'!$B127+(drdp!G127)*'DBH-OH'!$C127+(drdp!J127)*'DBH-OH'!$D127)</f>
        <v>0</v>
      </c>
      <c r="K127" s="21">
        <f>SUM(E$3:E126)+H127</f>
        <v>1.5095949755736262</v>
      </c>
      <c r="L127" s="21">
        <f>SUM(F$3:F126)+I127</f>
        <v>2.6409165721055405</v>
      </c>
      <c r="M127" s="21">
        <f>SUM(G$3:G126)+J127</f>
        <v>0</v>
      </c>
      <c r="N127" s="21"/>
      <c r="O127" s="21"/>
      <c r="P127" s="21"/>
      <c r="Q127" s="19">
        <f t="shared" si="7"/>
        <v>2.2788769902771371</v>
      </c>
      <c r="R127" s="19">
        <f t="shared" si="7"/>
        <v>6.9744403408216789</v>
      </c>
      <c r="S127" s="19">
        <f t="shared" si="7"/>
        <v>0</v>
      </c>
      <c r="T127" s="19">
        <f t="shared" si="8"/>
        <v>3.9867143881596481</v>
      </c>
      <c r="U127" s="19">
        <f t="shared" si="9"/>
        <v>0</v>
      </c>
      <c r="V127" s="19">
        <f t="shared" si="10"/>
        <v>0</v>
      </c>
    </row>
    <row r="128" spans="1:22" x14ac:dyDescent="0.25">
      <c r="A128" s="26">
        <f>Wellpath!E128</f>
        <v>3600</v>
      </c>
      <c r="B128" s="22">
        <v>0</v>
      </c>
      <c r="C128" s="22">
        <v>0</v>
      </c>
      <c r="D128" s="22">
        <f t="shared" si="6"/>
        <v>4.7931219674804699E-5</v>
      </c>
      <c r="E128" s="20">
        <f>Model!$W$28*((drdp!B128+drdp!K128)*'DBH-OH'!$B128+(drdp!E128+drdp!N128)*'DBH-OH'!$C128+(drdp!H128+drdp!Q128)*'DBH-OH'!$D128)</f>
        <v>5.5412674285070712E-2</v>
      </c>
      <c r="F128" s="20">
        <f>Model!$W$28*((drdp!C128+drdp!L128)*'DBH-OH'!$B128+(drdp!F128+drdp!O128)*'DBH-OH'!$C128+(drdp!I128+drdp!R128)*'DBH-OH'!$D128)</f>
        <v>-4.0630253799209481E-2</v>
      </c>
      <c r="G128" s="20">
        <f>Model!$W$28*((drdp!D128+drdp!M128)*'DBH-OH'!$B128+(drdp!G128+drdp!P128)*'DBH-OH'!$C128+(drdp!J128+drdp!S128)*'DBH-OH'!$D128)</f>
        <v>0</v>
      </c>
      <c r="H128" s="18">
        <f>Model!$W$28*((drdp!B128)*'DBH-OH'!$B128+(drdp!E128)*'DBH-OH'!$C128+(drdp!H128)*'DBH-OH'!$D128)</f>
        <v>2.7706337142535356E-2</v>
      </c>
      <c r="I128" s="18">
        <f>Model!$W$28*((drdp!C128)*'DBH-OH'!$B128+(drdp!F128)*'DBH-OH'!$C128+(drdp!I128)*'DBH-OH'!$D128)</f>
        <v>-2.0315126899604741E-2</v>
      </c>
      <c r="J128" s="18">
        <f>Model!$W$28*((drdp!D128)*'DBH-OH'!$B128+(drdp!G128)*'DBH-OH'!$C128+(drdp!J128)*'DBH-OH'!$D128)</f>
        <v>0</v>
      </c>
      <c r="K128" s="21">
        <f>SUM(E$3:E127)+H128</f>
        <v>1.5681482025494089</v>
      </c>
      <c r="L128" s="21">
        <f>SUM(F$3:F127)+I128</f>
        <v>2.6047278743405178</v>
      </c>
      <c r="M128" s="21">
        <f>SUM(G$3:G127)+J128</f>
        <v>0</v>
      </c>
      <c r="N128" s="21"/>
      <c r="O128" s="21"/>
      <c r="P128" s="21"/>
      <c r="Q128" s="19">
        <f t="shared" si="7"/>
        <v>2.4590887851589418</v>
      </c>
      <c r="R128" s="19">
        <f t="shared" si="7"/>
        <v>6.7846072993664723</v>
      </c>
      <c r="S128" s="19">
        <f t="shared" si="7"/>
        <v>0</v>
      </c>
      <c r="T128" s="19">
        <f t="shared" si="8"/>
        <v>4.0845993342774252</v>
      </c>
      <c r="U128" s="19">
        <f t="shared" si="9"/>
        <v>0</v>
      </c>
      <c r="V128" s="19">
        <f t="shared" si="10"/>
        <v>0</v>
      </c>
    </row>
    <row r="129" spans="1:22" x14ac:dyDescent="0.25">
      <c r="A129" s="26">
        <f>Wellpath!E129</f>
        <v>3630</v>
      </c>
      <c r="B129" s="22">
        <v>0</v>
      </c>
      <c r="C129" s="22">
        <v>0</v>
      </c>
      <c r="D129" s="22">
        <f t="shared" si="6"/>
        <v>4.7931219674804699E-5</v>
      </c>
      <c r="E129" s="20">
        <f>Model!$W$28*((drdp!B129+drdp!K129)*'DBH-OH'!$B129+(drdp!E129+drdp!N129)*'DBH-OH'!$C129+(drdp!H129+drdp!Q129)*'DBH-OH'!$D129)</f>
        <v>4.7774483618243102E-2</v>
      </c>
      <c r="F129" s="20">
        <f>Model!$W$28*((drdp!C129+drdp!L129)*'DBH-OH'!$B129+(drdp!F129+drdp!O129)*'DBH-OH'!$C129+(drdp!I129+drdp!R129)*'DBH-OH'!$D129)</f>
        <v>-4.8497006609886234E-2</v>
      </c>
      <c r="G129" s="20">
        <f>Model!$W$28*((drdp!D129+drdp!M129)*'DBH-OH'!$B129+(drdp!G129+drdp!P129)*'DBH-OH'!$C129+(drdp!J129+drdp!S129)*'DBH-OH'!$D129)</f>
        <v>0</v>
      </c>
      <c r="H129" s="18">
        <f>Model!$W$28*((drdp!B129)*'DBH-OH'!$B129+(drdp!E129)*'DBH-OH'!$C129+(drdp!H129)*'DBH-OH'!$D129)</f>
        <v>2.3887241809121551E-2</v>
      </c>
      <c r="I129" s="18">
        <f>Model!$W$28*((drdp!C129)*'DBH-OH'!$B129+(drdp!F129)*'DBH-OH'!$C129+(drdp!I129)*'DBH-OH'!$D129)</f>
        <v>-2.4248503304943117E-2</v>
      </c>
      <c r="J129" s="18">
        <f>Model!$W$28*((drdp!D129)*'DBH-OH'!$B129+(drdp!G129)*'DBH-OH'!$C129+(drdp!J129)*'DBH-OH'!$D129)</f>
        <v>0</v>
      </c>
      <c r="K129" s="21">
        <f>SUM(E$3:E128)+H129</f>
        <v>1.6197417815010657</v>
      </c>
      <c r="L129" s="21">
        <f>SUM(F$3:F128)+I129</f>
        <v>2.56016424413597</v>
      </c>
      <c r="M129" s="21">
        <f>SUM(G$3:G128)+J129</f>
        <v>0</v>
      </c>
      <c r="N129" s="21"/>
      <c r="O129" s="21"/>
      <c r="P129" s="21"/>
      <c r="Q129" s="19">
        <f t="shared" si="7"/>
        <v>2.6235634387402462</v>
      </c>
      <c r="R129" s="19">
        <f t="shared" si="7"/>
        <v>6.5544409569523028</v>
      </c>
      <c r="S129" s="19">
        <f t="shared" si="7"/>
        <v>0</v>
      </c>
      <c r="T129" s="19">
        <f t="shared" si="8"/>
        <v>4.1468049937321254</v>
      </c>
      <c r="U129" s="19">
        <f t="shared" si="9"/>
        <v>0</v>
      </c>
      <c r="V129" s="19">
        <f t="shared" si="10"/>
        <v>0</v>
      </c>
    </row>
    <row r="130" spans="1:22" x14ac:dyDescent="0.25">
      <c r="A130" s="26">
        <f>Wellpath!E130</f>
        <v>3660</v>
      </c>
      <c r="B130" s="22">
        <v>0</v>
      </c>
      <c r="C130" s="22">
        <v>0</v>
      </c>
      <c r="D130" s="22">
        <f t="shared" si="6"/>
        <v>4.7931219674804699E-5</v>
      </c>
      <c r="E130" s="20">
        <f>Model!$W$28*((drdp!B130+drdp!K130)*'DBH-OH'!$B130+(drdp!E130+drdp!N130)*'DBH-OH'!$C130+(drdp!H130+drdp!Q130)*'DBH-OH'!$D130)</f>
        <v>3.8953794430653402E-2</v>
      </c>
      <c r="F130" s="20">
        <f>Model!$W$28*((drdp!C130+drdp!L130)*'DBH-OH'!$B130+(drdp!F130+drdp!O130)*'DBH-OH'!$C130+(drdp!I130+drdp!R130)*'DBH-OH'!$D130)</f>
        <v>-5.5179621618171318E-2</v>
      </c>
      <c r="G130" s="20">
        <f>Model!$W$28*((drdp!D130+drdp!M130)*'DBH-OH'!$B130+(drdp!G130+drdp!P130)*'DBH-OH'!$C130+(drdp!J130+drdp!S130)*'DBH-OH'!$D130)</f>
        <v>0</v>
      </c>
      <c r="H130" s="18">
        <f>Model!$W$28*((drdp!B130)*'DBH-OH'!$B130+(drdp!E130)*'DBH-OH'!$C130+(drdp!H130)*'DBH-OH'!$D130)</f>
        <v>1.9476897215326701E-2</v>
      </c>
      <c r="I130" s="18">
        <f>Model!$W$28*((drdp!C130)*'DBH-OH'!$B130+(drdp!F130)*'DBH-OH'!$C130+(drdp!I130)*'DBH-OH'!$D130)</f>
        <v>-2.7589810809085659E-2</v>
      </c>
      <c r="J130" s="18">
        <f>Model!$W$28*((drdp!D130)*'DBH-OH'!$B130+(drdp!G130)*'DBH-OH'!$C130+(drdp!J130)*'DBH-OH'!$D130)</f>
        <v>0</v>
      </c>
      <c r="K130" s="21">
        <f>SUM(E$3:E129)+H130</f>
        <v>1.6631059205255141</v>
      </c>
      <c r="L130" s="21">
        <f>SUM(F$3:F129)+I130</f>
        <v>2.5083259300219414</v>
      </c>
      <c r="M130" s="21">
        <f>SUM(G$3:G129)+J130</f>
        <v>0</v>
      </c>
      <c r="N130" s="21"/>
      <c r="O130" s="21"/>
      <c r="P130" s="21"/>
      <c r="Q130" s="19">
        <f t="shared" si="7"/>
        <v>2.7659213028870178</v>
      </c>
      <c r="R130" s="19">
        <f t="shared" si="7"/>
        <v>6.2916989712204368</v>
      </c>
      <c r="S130" s="19">
        <f t="shared" si="7"/>
        <v>0</v>
      </c>
      <c r="T130" s="19">
        <f t="shared" si="8"/>
        <v>4.171611704827157</v>
      </c>
      <c r="U130" s="19">
        <f t="shared" si="9"/>
        <v>0</v>
      </c>
      <c r="V130" s="19">
        <f t="shared" si="10"/>
        <v>0</v>
      </c>
    </row>
    <row r="131" spans="1:22" x14ac:dyDescent="0.25">
      <c r="A131" s="26">
        <f>Wellpath!E131</f>
        <v>3690</v>
      </c>
      <c r="B131" s="22">
        <v>0</v>
      </c>
      <c r="C131" s="22">
        <v>0</v>
      </c>
      <c r="D131" s="22">
        <f t="shared" ref="D131:D194" si="11">1 / (Bfield * COS(Dip))</f>
        <v>4.7931219674804699E-5</v>
      </c>
      <c r="E131" s="20">
        <f>Model!$W$28*((drdp!B131+drdp!K131)*'DBH-OH'!$B131+(drdp!E131+drdp!N131)*'DBH-OH'!$C131+(drdp!H131+drdp!Q131)*'DBH-OH'!$D131)</f>
        <v>2.9181631499989712E-2</v>
      </c>
      <c r="F131" s="20">
        <f>Model!$W$28*((drdp!C131+drdp!L131)*'DBH-OH'!$B131+(drdp!F131+drdp!O131)*'DBH-OH'!$C131+(drdp!I131+drdp!R131)*'DBH-OH'!$D131)</f>
        <v>-6.0499783723347612E-2</v>
      </c>
      <c r="G131" s="20">
        <f>Model!$W$28*((drdp!D131+drdp!M131)*'DBH-OH'!$B131+(drdp!G131+drdp!P131)*'DBH-OH'!$C131+(drdp!J131+drdp!S131)*'DBH-OH'!$D131)</f>
        <v>0</v>
      </c>
      <c r="H131" s="18">
        <f>Model!$W$28*((drdp!B131)*'DBH-OH'!$B131+(drdp!E131)*'DBH-OH'!$C131+(drdp!H131)*'DBH-OH'!$D131)</f>
        <v>1.4590815749994856E-2</v>
      </c>
      <c r="I131" s="18">
        <f>Model!$W$28*((drdp!C131)*'DBH-OH'!$B131+(drdp!F131)*'DBH-OH'!$C131+(drdp!I131)*'DBH-OH'!$D131)</f>
        <v>-3.0249891861673806E-2</v>
      </c>
      <c r="J131" s="18">
        <f>Model!$W$28*((drdp!D131)*'DBH-OH'!$B131+(drdp!G131)*'DBH-OH'!$C131+(drdp!J131)*'DBH-OH'!$D131)</f>
        <v>0</v>
      </c>
      <c r="K131" s="21">
        <f>SUM(E$3:E130)+H131</f>
        <v>1.6971736334908356</v>
      </c>
      <c r="L131" s="21">
        <f>SUM(F$3:F130)+I131</f>
        <v>2.4504862273511816</v>
      </c>
      <c r="M131" s="21">
        <f>SUM(G$3:G130)+J131</f>
        <v>0</v>
      </c>
      <c r="N131" s="21"/>
      <c r="O131" s="21"/>
      <c r="P131" s="21"/>
      <c r="Q131" s="19">
        <f t="shared" si="7"/>
        <v>2.8803983422164854</v>
      </c>
      <c r="R131" s="19">
        <f t="shared" si="7"/>
        <v>6.0048827504378268</v>
      </c>
      <c r="S131" s="19">
        <f t="shared" si="7"/>
        <v>0</v>
      </c>
      <c r="T131" s="19">
        <f t="shared" si="8"/>
        <v>4.1589006142928548</v>
      </c>
      <c r="U131" s="19">
        <f t="shared" si="9"/>
        <v>0</v>
      </c>
      <c r="V131" s="19">
        <f t="shared" si="10"/>
        <v>0</v>
      </c>
    </row>
    <row r="132" spans="1:22" x14ac:dyDescent="0.25">
      <c r="A132" s="26">
        <f>Wellpath!E132</f>
        <v>3720</v>
      </c>
      <c r="B132" s="22">
        <v>0</v>
      </c>
      <c r="C132" s="22">
        <v>0</v>
      </c>
      <c r="D132" s="22">
        <f t="shared" si="11"/>
        <v>4.7931219674804699E-5</v>
      </c>
      <c r="E132" s="20">
        <f>Model!$W$28*((drdp!B132+drdp!K132)*'DBH-OH'!$B132+(drdp!E132+drdp!N132)*'DBH-OH'!$C132+(drdp!H132+drdp!Q132)*'DBH-OH'!$D132)</f>
        <v>1.2452084836508028E-2</v>
      </c>
      <c r="F132" s="20">
        <f>Model!$W$28*((drdp!C132+drdp!L132)*'DBH-OH'!$B132+(drdp!F132+drdp!O132)*'DBH-OH'!$C132+(drdp!I132+drdp!R132)*'DBH-OH'!$D132)</f>
        <v>-4.2888295416387334E-2</v>
      </c>
      <c r="G132" s="20">
        <f>Model!$W$28*((drdp!D132+drdp!M132)*'DBH-OH'!$B132+(drdp!G132+drdp!P132)*'DBH-OH'!$C132+(drdp!J132+drdp!S132)*'DBH-OH'!$D132)</f>
        <v>0</v>
      </c>
      <c r="H132" s="18">
        <f>Model!$W$28*((drdp!B132)*'DBH-OH'!$B132+(drdp!E132)*'DBH-OH'!$C132+(drdp!H132)*'DBH-OH'!$D132)</f>
        <v>9.3390636273810203E-3</v>
      </c>
      <c r="I132" s="18">
        <f>Model!$W$28*((drdp!C132)*'DBH-OH'!$B132+(drdp!F132)*'DBH-OH'!$C132+(drdp!I132)*'DBH-OH'!$D132)</f>
        <v>-3.2166221562290501E-2</v>
      </c>
      <c r="J132" s="18">
        <f>Model!$W$28*((drdp!D132)*'DBH-OH'!$B132+(drdp!G132)*'DBH-OH'!$C132+(drdp!J132)*'DBH-OH'!$D132)</f>
        <v>0</v>
      </c>
      <c r="K132" s="21">
        <f>SUM(E$3:E131)+H132</f>
        <v>1.7211035128682117</v>
      </c>
      <c r="L132" s="21">
        <f>SUM(F$3:F131)+I132</f>
        <v>2.3880701139272174</v>
      </c>
      <c r="M132" s="21">
        <f>SUM(G$3:G131)+J132</f>
        <v>0</v>
      </c>
      <c r="N132" s="21"/>
      <c r="O132" s="21"/>
      <c r="P132" s="21"/>
      <c r="Q132" s="19">
        <f t="shared" ref="Q132:S147" si="12">K132^2</f>
        <v>2.9621973020072985</v>
      </c>
      <c r="R132" s="19">
        <f t="shared" si="12"/>
        <v>5.7028788690323529</v>
      </c>
      <c r="S132" s="19">
        <f t="shared" si="12"/>
        <v>0</v>
      </c>
      <c r="T132" s="19">
        <f t="shared" ref="T132:T195" si="13">K132*L132</f>
        <v>4.1101158620557241</v>
      </c>
      <c r="U132" s="19">
        <f t="shared" ref="U132:U195" si="14">K132*M132</f>
        <v>0</v>
      </c>
      <c r="V132" s="19">
        <f t="shared" ref="V132:V195" si="15">L132*M132</f>
        <v>0</v>
      </c>
    </row>
    <row r="133" spans="1:22" x14ac:dyDescent="0.25">
      <c r="A133" s="26">
        <f>Wellpath!E133</f>
        <v>3730</v>
      </c>
      <c r="B133" s="22">
        <v>0</v>
      </c>
      <c r="C133" s="22">
        <v>0</v>
      </c>
      <c r="D133" s="22">
        <f t="shared" si="11"/>
        <v>4.7931219674804699E-5</v>
      </c>
      <c r="E133" s="20">
        <f>Model!$W$28*((drdp!B133+drdp!K133)*'DBH-OH'!$B133+(drdp!E133+drdp!N133)*'DBH-OH'!$C133+(drdp!H133+drdp!Q133)*'DBH-OH'!$D133)</f>
        <v>7.5331965098410633E-3</v>
      </c>
      <c r="F133" s="20">
        <f>Model!$W$28*((drdp!C133+drdp!L133)*'DBH-OH'!$B133+(drdp!F133+drdp!O133)*'DBH-OH'!$C133+(drdp!I133+drdp!R133)*'DBH-OH'!$D133)</f>
        <v>-3.2629858938618174E-2</v>
      </c>
      <c r="G133" s="20">
        <f>Model!$W$28*((drdp!D133+drdp!M133)*'DBH-OH'!$B133+(drdp!G133+drdp!P133)*'DBH-OH'!$C133+(drdp!J133+drdp!S133)*'DBH-OH'!$D133)</f>
        <v>0</v>
      </c>
      <c r="H133" s="18">
        <f>Model!$W$28*((drdp!B133)*'DBH-OH'!$B133+(drdp!E133)*'DBH-OH'!$C133+(drdp!H133)*'DBH-OH'!$D133)</f>
        <v>2.5110655032803547E-3</v>
      </c>
      <c r="I133" s="18">
        <f>Model!$W$28*((drdp!C133)*'DBH-OH'!$B133+(drdp!F133)*'DBH-OH'!$C133+(drdp!I133)*'DBH-OH'!$D133)</f>
        <v>-1.0876619646206058E-2</v>
      </c>
      <c r="J133" s="18">
        <f>Model!$W$28*((drdp!D133)*'DBH-OH'!$B133+(drdp!G133)*'DBH-OH'!$C133+(drdp!J133)*'DBH-OH'!$D133)</f>
        <v>0</v>
      </c>
      <c r="K133" s="21">
        <f>SUM(E$3:E132)+H133</f>
        <v>1.7267275995806188</v>
      </c>
      <c r="L133" s="21">
        <f>SUM(F$3:F132)+I133</f>
        <v>2.3664714204269144</v>
      </c>
      <c r="M133" s="21">
        <f>SUM(G$3:G132)+J133</f>
        <v>0</v>
      </c>
      <c r="N133" s="21"/>
      <c r="O133" s="21"/>
      <c r="P133" s="21"/>
      <c r="Q133" s="19">
        <f t="shared" si="12"/>
        <v>2.981588203153446</v>
      </c>
      <c r="R133" s="19">
        <f t="shared" si="12"/>
        <v>5.6001869836973777</v>
      </c>
      <c r="S133" s="19">
        <f t="shared" si="12"/>
        <v>0</v>
      </c>
      <c r="T133" s="19">
        <f t="shared" si="13"/>
        <v>4.086251515269903</v>
      </c>
      <c r="U133" s="19">
        <f t="shared" si="14"/>
        <v>0</v>
      </c>
      <c r="V133" s="19">
        <f t="shared" si="15"/>
        <v>0</v>
      </c>
    </row>
    <row r="134" spans="1:22" x14ac:dyDescent="0.25">
      <c r="A134" s="26">
        <f>Wellpath!E134</f>
        <v>3750</v>
      </c>
      <c r="B134" s="22">
        <v>0</v>
      </c>
      <c r="C134" s="22">
        <v>0</v>
      </c>
      <c r="D134" s="22">
        <f t="shared" si="11"/>
        <v>4.7931219674804699E-5</v>
      </c>
      <c r="E134" s="20">
        <f>Model!$W$28*((drdp!B134+drdp!K134)*'DBH-OH'!$B134+(drdp!E134+drdp!N134)*'DBH-OH'!$C134+(drdp!H134+drdp!Q134)*'DBH-OH'!$D134)</f>
        <v>1.2555327516401774E-2</v>
      </c>
      <c r="F134" s="20">
        <f>Model!$W$28*((drdp!C134+drdp!L134)*'DBH-OH'!$B134+(drdp!F134+drdp!O134)*'DBH-OH'!$C134+(drdp!I134+drdp!R134)*'DBH-OH'!$D134)</f>
        <v>-5.4383098231030297E-2</v>
      </c>
      <c r="G134" s="20">
        <f>Model!$W$28*((drdp!D134+drdp!M134)*'DBH-OH'!$B134+(drdp!G134+drdp!P134)*'DBH-OH'!$C134+(drdp!J134+drdp!S134)*'DBH-OH'!$D134)</f>
        <v>0</v>
      </c>
      <c r="H134" s="18">
        <f>Model!$W$28*((drdp!B134)*'DBH-OH'!$B134+(drdp!E134)*'DBH-OH'!$C134+(drdp!H134)*'DBH-OH'!$D134)</f>
        <v>5.0221310065607094E-3</v>
      </c>
      <c r="I134" s="18">
        <f>Model!$W$28*((drdp!C134)*'DBH-OH'!$B134+(drdp!F134)*'DBH-OH'!$C134+(drdp!I134)*'DBH-OH'!$D134)</f>
        <v>-2.1753239292412116E-2</v>
      </c>
      <c r="J134" s="18">
        <f>Model!$W$28*((drdp!D134)*'DBH-OH'!$B134+(drdp!G134)*'DBH-OH'!$C134+(drdp!J134)*'DBH-OH'!$D134)</f>
        <v>0</v>
      </c>
      <c r="K134" s="21">
        <f>SUM(E$3:E133)+H134</f>
        <v>1.7367718615937404</v>
      </c>
      <c r="L134" s="21">
        <f>SUM(F$3:F133)+I134</f>
        <v>2.3229649418420903</v>
      </c>
      <c r="M134" s="21">
        <f>SUM(G$3:G133)+J134</f>
        <v>0</v>
      </c>
      <c r="N134" s="21"/>
      <c r="O134" s="21"/>
      <c r="P134" s="21"/>
      <c r="Q134" s="19">
        <f t="shared" si="12"/>
        <v>3.0163764992237865</v>
      </c>
      <c r="R134" s="19">
        <f t="shared" si="12"/>
        <v>5.3961661210274263</v>
      </c>
      <c r="S134" s="19">
        <f t="shared" si="12"/>
        <v>0</v>
      </c>
      <c r="T134" s="19">
        <f t="shared" si="13"/>
        <v>4.0344601464600824</v>
      </c>
      <c r="U134" s="19">
        <f t="shared" si="14"/>
        <v>0</v>
      </c>
      <c r="V134" s="19">
        <f t="shared" si="15"/>
        <v>0</v>
      </c>
    </row>
    <row r="135" spans="1:22" x14ac:dyDescent="0.25">
      <c r="A135" s="26">
        <f>Wellpath!E135</f>
        <v>3780</v>
      </c>
      <c r="B135" s="22">
        <v>0</v>
      </c>
      <c r="C135" s="22">
        <v>0</v>
      </c>
      <c r="D135" s="22">
        <f t="shared" si="11"/>
        <v>4.7931219674804699E-5</v>
      </c>
      <c r="E135" s="20">
        <f>Model!$W$28*((drdp!B135+drdp!K135)*'DBH-OH'!$B135+(drdp!E135+drdp!N135)*'DBH-OH'!$C135+(drdp!H135+drdp!Q135)*'DBH-OH'!$D135)</f>
        <v>1.5066393019682127E-2</v>
      </c>
      <c r="F135" s="20">
        <f>Model!$W$28*((drdp!C135+drdp!L135)*'DBH-OH'!$B135+(drdp!F135+drdp!O135)*'DBH-OH'!$C135+(drdp!I135+drdp!R135)*'DBH-OH'!$D135)</f>
        <v>-6.5259717877236348E-2</v>
      </c>
      <c r="G135" s="20">
        <f>Model!$W$28*((drdp!D135+drdp!M135)*'DBH-OH'!$B135+(drdp!G135+drdp!P135)*'DBH-OH'!$C135+(drdp!J135+drdp!S135)*'DBH-OH'!$D135)</f>
        <v>0</v>
      </c>
      <c r="H135" s="18">
        <f>Model!$W$28*((drdp!B135)*'DBH-OH'!$B135+(drdp!E135)*'DBH-OH'!$C135+(drdp!H135)*'DBH-OH'!$D135)</f>
        <v>7.5331965098410633E-3</v>
      </c>
      <c r="I135" s="18">
        <f>Model!$W$28*((drdp!C135)*'DBH-OH'!$B135+(drdp!F135)*'DBH-OH'!$C135+(drdp!I135)*'DBH-OH'!$D135)</f>
        <v>-3.2629858938618174E-2</v>
      </c>
      <c r="J135" s="18">
        <f>Model!$W$28*((drdp!D135)*'DBH-OH'!$B135+(drdp!G135)*'DBH-OH'!$C135+(drdp!J135)*'DBH-OH'!$D135)</f>
        <v>0</v>
      </c>
      <c r="K135" s="21">
        <f>SUM(E$3:E134)+H135</f>
        <v>1.7518382546134226</v>
      </c>
      <c r="L135" s="21">
        <f>SUM(F$3:F134)+I135</f>
        <v>2.2577052239648538</v>
      </c>
      <c r="M135" s="21">
        <f>SUM(G$3:G134)+J135</f>
        <v>0</v>
      </c>
      <c r="N135" s="21"/>
      <c r="O135" s="21"/>
      <c r="P135" s="21"/>
      <c r="Q135" s="19">
        <f t="shared" si="12"/>
        <v>3.0689372703270026</v>
      </c>
      <c r="R135" s="19">
        <f t="shared" si="12"/>
        <v>5.0972328783181906</v>
      </c>
      <c r="S135" s="19">
        <f t="shared" si="12"/>
        <v>0</v>
      </c>
      <c r="T135" s="19">
        <f t="shared" si="13"/>
        <v>3.955134378982196</v>
      </c>
      <c r="U135" s="19">
        <f t="shared" si="14"/>
        <v>0</v>
      </c>
      <c r="V135" s="19">
        <f t="shared" si="15"/>
        <v>0</v>
      </c>
    </row>
    <row r="136" spans="1:22" x14ac:dyDescent="0.25">
      <c r="A136" s="26">
        <f>Wellpath!E136</f>
        <v>3810</v>
      </c>
      <c r="B136" s="22">
        <v>0</v>
      </c>
      <c r="C136" s="22">
        <v>0</v>
      </c>
      <c r="D136" s="22">
        <f t="shared" si="11"/>
        <v>4.7931219674804699E-5</v>
      </c>
      <c r="E136" s="20">
        <f>Model!$W$28*((drdp!B136+drdp!K136)*'DBH-OH'!$B136+(drdp!E136+drdp!N136)*'DBH-OH'!$C136+(drdp!H136+drdp!Q136)*'DBH-OH'!$D136)</f>
        <v>1.5066393019682127E-2</v>
      </c>
      <c r="F136" s="20">
        <f>Model!$W$28*((drdp!C136+drdp!L136)*'DBH-OH'!$B136+(drdp!F136+drdp!O136)*'DBH-OH'!$C136+(drdp!I136+drdp!R136)*'DBH-OH'!$D136)</f>
        <v>-6.5259717877236348E-2</v>
      </c>
      <c r="G136" s="20">
        <f>Model!$W$28*((drdp!D136+drdp!M136)*'DBH-OH'!$B136+(drdp!G136+drdp!P136)*'DBH-OH'!$C136+(drdp!J136+drdp!S136)*'DBH-OH'!$D136)</f>
        <v>0</v>
      </c>
      <c r="H136" s="18">
        <f>Model!$W$28*((drdp!B136)*'DBH-OH'!$B136+(drdp!E136)*'DBH-OH'!$C136+(drdp!H136)*'DBH-OH'!$D136)</f>
        <v>7.5331965098410633E-3</v>
      </c>
      <c r="I136" s="18">
        <f>Model!$W$28*((drdp!C136)*'DBH-OH'!$B136+(drdp!F136)*'DBH-OH'!$C136+(drdp!I136)*'DBH-OH'!$D136)</f>
        <v>-3.2629858938618174E-2</v>
      </c>
      <c r="J136" s="18">
        <f>Model!$W$28*((drdp!D136)*'DBH-OH'!$B136+(drdp!G136)*'DBH-OH'!$C136+(drdp!J136)*'DBH-OH'!$D136)</f>
        <v>0</v>
      </c>
      <c r="K136" s="21">
        <f>SUM(E$3:E135)+H136</f>
        <v>1.7669046476331047</v>
      </c>
      <c r="L136" s="21">
        <f>SUM(F$3:F135)+I136</f>
        <v>2.1924455060876173</v>
      </c>
      <c r="M136" s="21">
        <f>SUM(G$3:G135)+J136</f>
        <v>0</v>
      </c>
      <c r="N136" s="21"/>
      <c r="O136" s="21"/>
      <c r="P136" s="21"/>
      <c r="Q136" s="19">
        <f t="shared" si="12"/>
        <v>3.121952033827466</v>
      </c>
      <c r="R136" s="19">
        <f t="shared" si="12"/>
        <v>4.8068172971637884</v>
      </c>
      <c r="S136" s="19">
        <f t="shared" si="12"/>
        <v>0</v>
      </c>
      <c r="T136" s="19">
        <f t="shared" si="13"/>
        <v>3.8738421543885253</v>
      </c>
      <c r="U136" s="19">
        <f t="shared" si="14"/>
        <v>0</v>
      </c>
      <c r="V136" s="19">
        <f t="shared" si="15"/>
        <v>0</v>
      </c>
    </row>
    <row r="137" spans="1:22" x14ac:dyDescent="0.25">
      <c r="A137" s="26">
        <f>Wellpath!E137</f>
        <v>3840</v>
      </c>
      <c r="B137" s="22">
        <v>0</v>
      </c>
      <c r="C137" s="22">
        <v>0</v>
      </c>
      <c r="D137" s="22">
        <f t="shared" si="11"/>
        <v>4.7931219674804699E-5</v>
      </c>
      <c r="E137" s="20">
        <f>Model!$W$28*((drdp!B137+drdp!K137)*'DBH-OH'!$B137+(drdp!E137+drdp!N137)*'DBH-OH'!$C137+(drdp!H137+drdp!Q137)*'DBH-OH'!$D137)</f>
        <v>1.5066393019682127E-2</v>
      </c>
      <c r="F137" s="20">
        <f>Model!$W$28*((drdp!C137+drdp!L137)*'DBH-OH'!$B137+(drdp!F137+drdp!O137)*'DBH-OH'!$C137+(drdp!I137+drdp!R137)*'DBH-OH'!$D137)</f>
        <v>-6.5259717877236348E-2</v>
      </c>
      <c r="G137" s="20">
        <f>Model!$W$28*((drdp!D137+drdp!M137)*'DBH-OH'!$B137+(drdp!G137+drdp!P137)*'DBH-OH'!$C137+(drdp!J137+drdp!S137)*'DBH-OH'!$D137)</f>
        <v>0</v>
      </c>
      <c r="H137" s="18">
        <f>Model!$W$28*((drdp!B137)*'DBH-OH'!$B137+(drdp!E137)*'DBH-OH'!$C137+(drdp!H137)*'DBH-OH'!$D137)</f>
        <v>7.5331965098410633E-3</v>
      </c>
      <c r="I137" s="18">
        <f>Model!$W$28*((drdp!C137)*'DBH-OH'!$B137+(drdp!F137)*'DBH-OH'!$C137+(drdp!I137)*'DBH-OH'!$D137)</f>
        <v>-3.2629858938618174E-2</v>
      </c>
      <c r="J137" s="18">
        <f>Model!$W$28*((drdp!D137)*'DBH-OH'!$B137+(drdp!G137)*'DBH-OH'!$C137+(drdp!J137)*'DBH-OH'!$D137)</f>
        <v>0</v>
      </c>
      <c r="K137" s="21">
        <f>SUM(E$3:E136)+H137</f>
        <v>1.7819710406527869</v>
      </c>
      <c r="L137" s="21">
        <f>SUM(F$3:F136)+I137</f>
        <v>2.1271857882103808</v>
      </c>
      <c r="M137" s="21">
        <f>SUM(G$3:G136)+J137</f>
        <v>0</v>
      </c>
      <c r="N137" s="21"/>
      <c r="O137" s="21"/>
      <c r="P137" s="21"/>
      <c r="Q137" s="19">
        <f t="shared" si="12"/>
        <v>3.1754207897251763</v>
      </c>
      <c r="R137" s="19">
        <f t="shared" si="12"/>
        <v>4.5249193775642196</v>
      </c>
      <c r="S137" s="19">
        <f t="shared" si="12"/>
        <v>0</v>
      </c>
      <c r="T137" s="19">
        <f t="shared" si="13"/>
        <v>3.7905834726790713</v>
      </c>
      <c r="U137" s="19">
        <f t="shared" si="14"/>
        <v>0</v>
      </c>
      <c r="V137" s="19">
        <f t="shared" si="15"/>
        <v>0</v>
      </c>
    </row>
    <row r="138" spans="1:22" x14ac:dyDescent="0.25">
      <c r="A138" s="26">
        <f>Wellpath!E138</f>
        <v>3870</v>
      </c>
      <c r="B138" s="22">
        <v>0</v>
      </c>
      <c r="C138" s="22">
        <v>0</v>
      </c>
      <c r="D138" s="22">
        <f t="shared" si="11"/>
        <v>4.7931219674804699E-5</v>
      </c>
      <c r="E138" s="20">
        <f>Model!$W$28*((drdp!B138+drdp!K138)*'DBH-OH'!$B138+(drdp!E138+drdp!N138)*'DBH-OH'!$C138+(drdp!H138+drdp!Q138)*'DBH-OH'!$D138)</f>
        <v>1.5066393019682127E-2</v>
      </c>
      <c r="F138" s="20">
        <f>Model!$W$28*((drdp!C138+drdp!L138)*'DBH-OH'!$B138+(drdp!F138+drdp!O138)*'DBH-OH'!$C138+(drdp!I138+drdp!R138)*'DBH-OH'!$D138)</f>
        <v>-6.5259717877236348E-2</v>
      </c>
      <c r="G138" s="20">
        <f>Model!$W$28*((drdp!D138+drdp!M138)*'DBH-OH'!$B138+(drdp!G138+drdp!P138)*'DBH-OH'!$C138+(drdp!J138+drdp!S138)*'DBH-OH'!$D138)</f>
        <v>0</v>
      </c>
      <c r="H138" s="18">
        <f>Model!$W$28*((drdp!B138)*'DBH-OH'!$B138+(drdp!E138)*'DBH-OH'!$C138+(drdp!H138)*'DBH-OH'!$D138)</f>
        <v>7.5331965098410633E-3</v>
      </c>
      <c r="I138" s="18">
        <f>Model!$W$28*((drdp!C138)*'DBH-OH'!$B138+(drdp!F138)*'DBH-OH'!$C138+(drdp!I138)*'DBH-OH'!$D138)</f>
        <v>-3.2629858938618174E-2</v>
      </c>
      <c r="J138" s="18">
        <f>Model!$W$28*((drdp!D138)*'DBH-OH'!$B138+(drdp!G138)*'DBH-OH'!$C138+(drdp!J138)*'DBH-OH'!$D138)</f>
        <v>0</v>
      </c>
      <c r="K138" s="21">
        <f>SUM(E$3:E137)+H138</f>
        <v>1.797037433672469</v>
      </c>
      <c r="L138" s="21">
        <f>SUM(F$3:F137)+I138</f>
        <v>2.0619260703331443</v>
      </c>
      <c r="M138" s="21">
        <f>SUM(G$3:G137)+J138</f>
        <v>0</v>
      </c>
      <c r="N138" s="21"/>
      <c r="O138" s="21"/>
      <c r="P138" s="21"/>
      <c r="Q138" s="19">
        <f t="shared" si="12"/>
        <v>3.2293435380201334</v>
      </c>
      <c r="R138" s="19">
        <f t="shared" si="12"/>
        <v>4.2515391195194825</v>
      </c>
      <c r="S138" s="19">
        <f t="shared" si="12"/>
        <v>0</v>
      </c>
      <c r="T138" s="19">
        <f t="shared" si="13"/>
        <v>3.7053583338538325</v>
      </c>
      <c r="U138" s="19">
        <f t="shared" si="14"/>
        <v>0</v>
      </c>
      <c r="V138" s="19">
        <f t="shared" si="15"/>
        <v>0</v>
      </c>
    </row>
    <row r="139" spans="1:22" x14ac:dyDescent="0.25">
      <c r="A139" s="26">
        <f>Wellpath!E139</f>
        <v>3900</v>
      </c>
      <c r="B139" s="22">
        <v>0</v>
      </c>
      <c r="C139" s="22">
        <v>0</v>
      </c>
      <c r="D139" s="22">
        <f t="shared" si="11"/>
        <v>4.7931219674804699E-5</v>
      </c>
      <c r="E139" s="20">
        <f>Model!$W$28*((drdp!B139+drdp!K139)*'DBH-OH'!$B139+(drdp!E139+drdp!N139)*'DBH-OH'!$C139+(drdp!H139+drdp!Q139)*'DBH-OH'!$D139)</f>
        <v>1.5066393019682127E-2</v>
      </c>
      <c r="F139" s="20">
        <f>Model!$W$28*((drdp!C139+drdp!L139)*'DBH-OH'!$B139+(drdp!F139+drdp!O139)*'DBH-OH'!$C139+(drdp!I139+drdp!R139)*'DBH-OH'!$D139)</f>
        <v>-6.5259717877236348E-2</v>
      </c>
      <c r="G139" s="20">
        <f>Model!$W$28*((drdp!D139+drdp!M139)*'DBH-OH'!$B139+(drdp!G139+drdp!P139)*'DBH-OH'!$C139+(drdp!J139+drdp!S139)*'DBH-OH'!$D139)</f>
        <v>0</v>
      </c>
      <c r="H139" s="18">
        <f>Model!$W$28*((drdp!B139)*'DBH-OH'!$B139+(drdp!E139)*'DBH-OH'!$C139+(drdp!H139)*'DBH-OH'!$D139)</f>
        <v>7.5331965098410633E-3</v>
      </c>
      <c r="I139" s="18">
        <f>Model!$W$28*((drdp!C139)*'DBH-OH'!$B139+(drdp!F139)*'DBH-OH'!$C139+(drdp!I139)*'DBH-OH'!$D139)</f>
        <v>-3.2629858938618174E-2</v>
      </c>
      <c r="J139" s="18">
        <f>Model!$W$28*((drdp!D139)*'DBH-OH'!$B139+(drdp!G139)*'DBH-OH'!$C139+(drdp!J139)*'DBH-OH'!$D139)</f>
        <v>0</v>
      </c>
      <c r="K139" s="21">
        <f>SUM(E$3:E138)+H139</f>
        <v>1.8121038266921512</v>
      </c>
      <c r="L139" s="21">
        <f>SUM(F$3:F138)+I139</f>
        <v>1.9966663524559076</v>
      </c>
      <c r="M139" s="21">
        <f>SUM(G$3:G138)+J139</f>
        <v>0</v>
      </c>
      <c r="N139" s="21"/>
      <c r="O139" s="21"/>
      <c r="P139" s="21"/>
      <c r="Q139" s="19">
        <f t="shared" si="12"/>
        <v>3.2837202787123378</v>
      </c>
      <c r="R139" s="19">
        <f t="shared" si="12"/>
        <v>3.9866765230295789</v>
      </c>
      <c r="S139" s="19">
        <f t="shared" si="12"/>
        <v>0</v>
      </c>
      <c r="T139" s="19">
        <f t="shared" si="13"/>
        <v>3.6181667379128095</v>
      </c>
      <c r="U139" s="19">
        <f t="shared" si="14"/>
        <v>0</v>
      </c>
      <c r="V139" s="19">
        <f t="shared" si="15"/>
        <v>0</v>
      </c>
    </row>
    <row r="140" spans="1:22" x14ac:dyDescent="0.25">
      <c r="A140" s="26">
        <f>Wellpath!E140</f>
        <v>3930</v>
      </c>
      <c r="B140" s="22">
        <v>0</v>
      </c>
      <c r="C140" s="22">
        <v>0</v>
      </c>
      <c r="D140" s="22">
        <f t="shared" si="11"/>
        <v>4.7931219674804699E-5</v>
      </c>
      <c r="E140" s="20">
        <f>Model!$W$28*((drdp!B140+drdp!K140)*'DBH-OH'!$B140+(drdp!E140+drdp!N140)*'DBH-OH'!$C140+(drdp!H140+drdp!Q140)*'DBH-OH'!$D140)</f>
        <v>1.5066393019682127E-2</v>
      </c>
      <c r="F140" s="20">
        <f>Model!$W$28*((drdp!C140+drdp!L140)*'DBH-OH'!$B140+(drdp!F140+drdp!O140)*'DBH-OH'!$C140+(drdp!I140+drdp!R140)*'DBH-OH'!$D140)</f>
        <v>-6.5259717877236348E-2</v>
      </c>
      <c r="G140" s="20">
        <f>Model!$W$28*((drdp!D140+drdp!M140)*'DBH-OH'!$B140+(drdp!G140+drdp!P140)*'DBH-OH'!$C140+(drdp!J140+drdp!S140)*'DBH-OH'!$D140)</f>
        <v>0</v>
      </c>
      <c r="H140" s="18">
        <f>Model!$W$28*((drdp!B140)*'DBH-OH'!$B140+(drdp!E140)*'DBH-OH'!$C140+(drdp!H140)*'DBH-OH'!$D140)</f>
        <v>7.5331965098410633E-3</v>
      </c>
      <c r="I140" s="18">
        <f>Model!$W$28*((drdp!C140)*'DBH-OH'!$B140+(drdp!F140)*'DBH-OH'!$C140+(drdp!I140)*'DBH-OH'!$D140)</f>
        <v>-3.2629858938618174E-2</v>
      </c>
      <c r="J140" s="18">
        <f>Model!$W$28*((drdp!D140)*'DBH-OH'!$B140+(drdp!G140)*'DBH-OH'!$C140+(drdp!J140)*'DBH-OH'!$D140)</f>
        <v>0</v>
      </c>
      <c r="K140" s="21">
        <f>SUM(E$3:E139)+H140</f>
        <v>1.8271702197118334</v>
      </c>
      <c r="L140" s="21">
        <f>SUM(F$3:F139)+I140</f>
        <v>1.9314066345786713</v>
      </c>
      <c r="M140" s="21">
        <f>SUM(G$3:G139)+J140</f>
        <v>0</v>
      </c>
      <c r="N140" s="21"/>
      <c r="O140" s="21"/>
      <c r="P140" s="21"/>
      <c r="Q140" s="19">
        <f t="shared" si="12"/>
        <v>3.3385510118017896</v>
      </c>
      <c r="R140" s="19">
        <f t="shared" si="12"/>
        <v>3.7303315880945092</v>
      </c>
      <c r="S140" s="19">
        <f t="shared" si="12"/>
        <v>0</v>
      </c>
      <c r="T140" s="19">
        <f t="shared" si="13"/>
        <v>3.5290086848560036</v>
      </c>
      <c r="U140" s="19">
        <f t="shared" si="14"/>
        <v>0</v>
      </c>
      <c r="V140" s="19">
        <f t="shared" si="15"/>
        <v>0</v>
      </c>
    </row>
    <row r="141" spans="1:22" x14ac:dyDescent="0.25">
      <c r="A141" s="26">
        <f>Wellpath!E141</f>
        <v>3960</v>
      </c>
      <c r="B141" s="22">
        <v>0</v>
      </c>
      <c r="C141" s="22">
        <v>0</v>
      </c>
      <c r="D141" s="22">
        <f t="shared" si="11"/>
        <v>4.7931219674804699E-5</v>
      </c>
      <c r="E141" s="20">
        <f>Model!$W$28*((drdp!B141+drdp!K141)*'DBH-OH'!$B141+(drdp!E141+drdp!N141)*'DBH-OH'!$C141+(drdp!H141+drdp!Q141)*'DBH-OH'!$D141)</f>
        <v>1.5066393019682127E-2</v>
      </c>
      <c r="F141" s="20">
        <f>Model!$W$28*((drdp!C141+drdp!L141)*'DBH-OH'!$B141+(drdp!F141+drdp!O141)*'DBH-OH'!$C141+(drdp!I141+drdp!R141)*'DBH-OH'!$D141)</f>
        <v>-6.5259717877236348E-2</v>
      </c>
      <c r="G141" s="20">
        <f>Model!$W$28*((drdp!D141+drdp!M141)*'DBH-OH'!$B141+(drdp!G141+drdp!P141)*'DBH-OH'!$C141+(drdp!J141+drdp!S141)*'DBH-OH'!$D141)</f>
        <v>0</v>
      </c>
      <c r="H141" s="18">
        <f>Model!$W$28*((drdp!B141)*'DBH-OH'!$B141+(drdp!E141)*'DBH-OH'!$C141+(drdp!H141)*'DBH-OH'!$D141)</f>
        <v>7.5331965098410633E-3</v>
      </c>
      <c r="I141" s="18">
        <f>Model!$W$28*((drdp!C141)*'DBH-OH'!$B141+(drdp!F141)*'DBH-OH'!$C141+(drdp!I141)*'DBH-OH'!$D141)</f>
        <v>-3.2629858938618174E-2</v>
      </c>
      <c r="J141" s="18">
        <f>Model!$W$28*((drdp!D141)*'DBH-OH'!$B141+(drdp!G141)*'DBH-OH'!$C141+(drdp!J141)*'DBH-OH'!$D141)</f>
        <v>0</v>
      </c>
      <c r="K141" s="21">
        <f>SUM(E$3:E140)+H141</f>
        <v>1.8422366127315155</v>
      </c>
      <c r="L141" s="21">
        <f>SUM(F$3:F140)+I141</f>
        <v>1.8661469167014351</v>
      </c>
      <c r="M141" s="21">
        <f>SUM(G$3:G140)+J141</f>
        <v>0</v>
      </c>
      <c r="N141" s="21"/>
      <c r="O141" s="21"/>
      <c r="P141" s="21"/>
      <c r="Q141" s="19">
        <f t="shared" si="12"/>
        <v>3.3938357372884878</v>
      </c>
      <c r="R141" s="19">
        <f t="shared" si="12"/>
        <v>3.4825043147142729</v>
      </c>
      <c r="S141" s="19">
        <f t="shared" si="12"/>
        <v>0</v>
      </c>
      <c r="T141" s="19">
        <f t="shared" si="13"/>
        <v>3.4378841746834135</v>
      </c>
      <c r="U141" s="19">
        <f t="shared" si="14"/>
        <v>0</v>
      </c>
      <c r="V141" s="19">
        <f t="shared" si="15"/>
        <v>0</v>
      </c>
    </row>
    <row r="142" spans="1:22" x14ac:dyDescent="0.25">
      <c r="A142" s="26">
        <f>Wellpath!E142</f>
        <v>3990</v>
      </c>
      <c r="B142" s="22">
        <v>0</v>
      </c>
      <c r="C142" s="22">
        <v>0</v>
      </c>
      <c r="D142" s="22">
        <f t="shared" si="11"/>
        <v>4.7931219674804699E-5</v>
      </c>
      <c r="E142" s="20">
        <f>Model!$W$28*((drdp!B142+drdp!K142)*'DBH-OH'!$B142+(drdp!E142+drdp!N142)*'DBH-OH'!$C142+(drdp!H142+drdp!Q142)*'DBH-OH'!$D142)</f>
        <v>1.5066393019682127E-2</v>
      </c>
      <c r="F142" s="20">
        <f>Model!$W$28*((drdp!C142+drdp!L142)*'DBH-OH'!$B142+(drdp!F142+drdp!O142)*'DBH-OH'!$C142+(drdp!I142+drdp!R142)*'DBH-OH'!$D142)</f>
        <v>-6.5259717877236348E-2</v>
      </c>
      <c r="G142" s="20">
        <f>Model!$W$28*((drdp!D142+drdp!M142)*'DBH-OH'!$B142+(drdp!G142+drdp!P142)*'DBH-OH'!$C142+(drdp!J142+drdp!S142)*'DBH-OH'!$D142)</f>
        <v>0</v>
      </c>
      <c r="H142" s="18">
        <f>Model!$W$28*((drdp!B142)*'DBH-OH'!$B142+(drdp!E142)*'DBH-OH'!$C142+(drdp!H142)*'DBH-OH'!$D142)</f>
        <v>7.5331965098410633E-3</v>
      </c>
      <c r="I142" s="18">
        <f>Model!$W$28*((drdp!C142)*'DBH-OH'!$B142+(drdp!F142)*'DBH-OH'!$C142+(drdp!I142)*'DBH-OH'!$D142)</f>
        <v>-3.2629858938618174E-2</v>
      </c>
      <c r="J142" s="18">
        <f>Model!$W$28*((drdp!D142)*'DBH-OH'!$B142+(drdp!G142)*'DBH-OH'!$C142+(drdp!J142)*'DBH-OH'!$D142)</f>
        <v>0</v>
      </c>
      <c r="K142" s="21">
        <f>SUM(E$3:E141)+H142</f>
        <v>1.8573030057511977</v>
      </c>
      <c r="L142" s="21">
        <f>SUM(F$3:F141)+I142</f>
        <v>1.8008871988241988</v>
      </c>
      <c r="M142" s="21">
        <f>SUM(G$3:G141)+J142</f>
        <v>0</v>
      </c>
      <c r="N142" s="21"/>
      <c r="O142" s="21"/>
      <c r="P142" s="21"/>
      <c r="Q142" s="19">
        <f t="shared" si="12"/>
        <v>3.4495744551724332</v>
      </c>
      <c r="R142" s="19">
        <f t="shared" si="12"/>
        <v>3.2431947028888692</v>
      </c>
      <c r="S142" s="19">
        <f t="shared" si="12"/>
        <v>0</v>
      </c>
      <c r="T142" s="19">
        <f t="shared" si="13"/>
        <v>3.344793207395039</v>
      </c>
      <c r="U142" s="19">
        <f t="shared" si="14"/>
        <v>0</v>
      </c>
      <c r="V142" s="19">
        <f t="shared" si="15"/>
        <v>0</v>
      </c>
    </row>
    <row r="143" spans="1:22" x14ac:dyDescent="0.25">
      <c r="A143" s="26">
        <f>Wellpath!E143</f>
        <v>4020</v>
      </c>
      <c r="B143" s="22">
        <v>0</v>
      </c>
      <c r="C143" s="22">
        <v>0</v>
      </c>
      <c r="D143" s="22">
        <f t="shared" si="11"/>
        <v>4.7931219674804699E-5</v>
      </c>
      <c r="E143" s="20">
        <f>Model!$W$28*((drdp!B143+drdp!K143)*'DBH-OH'!$B143+(drdp!E143+drdp!N143)*'DBH-OH'!$C143+(drdp!H143+drdp!Q143)*'DBH-OH'!$D143)</f>
        <v>1.0044262013121419E-2</v>
      </c>
      <c r="F143" s="20">
        <f>Model!$W$28*((drdp!C143+drdp!L143)*'DBH-OH'!$B143+(drdp!F143+drdp!O143)*'DBH-OH'!$C143+(drdp!I143+drdp!R143)*'DBH-OH'!$D143)</f>
        <v>-4.3506478584824232E-2</v>
      </c>
      <c r="G143" s="20">
        <f>Model!$W$28*((drdp!D143+drdp!M143)*'DBH-OH'!$B143+(drdp!G143+drdp!P143)*'DBH-OH'!$C143+(drdp!J143+drdp!S143)*'DBH-OH'!$D143)</f>
        <v>0</v>
      </c>
      <c r="H143" s="18">
        <f>Model!$W$28*((drdp!B143)*'DBH-OH'!$B143+(drdp!E143)*'DBH-OH'!$C143+(drdp!H143)*'DBH-OH'!$D143)</f>
        <v>7.5331965098410633E-3</v>
      </c>
      <c r="I143" s="18">
        <f>Model!$W$28*((drdp!C143)*'DBH-OH'!$B143+(drdp!F143)*'DBH-OH'!$C143+(drdp!I143)*'DBH-OH'!$D143)</f>
        <v>-3.2629858938618174E-2</v>
      </c>
      <c r="J143" s="18">
        <f>Model!$W$28*((drdp!D143)*'DBH-OH'!$B143+(drdp!G143)*'DBH-OH'!$C143+(drdp!J143)*'DBH-OH'!$D143)</f>
        <v>0</v>
      </c>
      <c r="K143" s="21">
        <f>SUM(E$3:E142)+H143</f>
        <v>1.8723693987708798</v>
      </c>
      <c r="L143" s="21">
        <f>SUM(F$3:F142)+I143</f>
        <v>1.7356274809469625</v>
      </c>
      <c r="M143" s="21">
        <f>SUM(G$3:G142)+J143</f>
        <v>0</v>
      </c>
      <c r="N143" s="21"/>
      <c r="O143" s="21"/>
      <c r="P143" s="21"/>
      <c r="Q143" s="19">
        <f t="shared" si="12"/>
        <v>3.505767165453626</v>
      </c>
      <c r="R143" s="19">
        <f t="shared" si="12"/>
        <v>3.0124027526182986</v>
      </c>
      <c r="S143" s="19">
        <f t="shared" si="12"/>
        <v>0</v>
      </c>
      <c r="T143" s="19">
        <f t="shared" si="13"/>
        <v>3.2497357829908808</v>
      </c>
      <c r="U143" s="19">
        <f t="shared" si="14"/>
        <v>0</v>
      </c>
      <c r="V143" s="19">
        <f t="shared" si="15"/>
        <v>0</v>
      </c>
    </row>
    <row r="144" spans="1:22" x14ac:dyDescent="0.25">
      <c r="A144" s="26">
        <f>Wellpath!E144</f>
        <v>4030</v>
      </c>
      <c r="B144" s="22">
        <v>0</v>
      </c>
      <c r="C144" s="22">
        <v>0</v>
      </c>
      <c r="D144" s="22">
        <f t="shared" si="11"/>
        <v>4.7931219674804699E-5</v>
      </c>
      <c r="E144" s="20">
        <f>Model!$W$28*((drdp!B144+drdp!K144)*'DBH-OH'!$B144+(drdp!E144+drdp!N144)*'DBH-OH'!$C144+(drdp!H144+drdp!Q144)*'DBH-OH'!$D144)</f>
        <v>-1.0094483323187027</v>
      </c>
      <c r="F144" s="20">
        <f>Model!$W$28*((drdp!C144+drdp!L144)*'DBH-OH'!$B144+(drdp!F144+drdp!O144)*'DBH-OH'!$C144+(drdp!I144+drdp!R144)*'DBH-OH'!$D144)</f>
        <v>4.3724010977748353</v>
      </c>
      <c r="G144" s="20">
        <f>Model!$W$28*((drdp!D144+drdp!M144)*'DBH-OH'!$B144+(drdp!G144+drdp!P144)*'DBH-OH'!$C144+(drdp!J144+drdp!S144)*'DBH-OH'!$D144)</f>
        <v>0</v>
      </c>
      <c r="H144" s="18">
        <f>Model!$W$28*((drdp!B144)*'DBH-OH'!$B144+(drdp!E144)*'DBH-OH'!$C144+(drdp!H144)*'DBH-OH'!$D144)</f>
        <v>2.5110655032803547E-3</v>
      </c>
      <c r="I144" s="18">
        <f>Model!$W$28*((drdp!C144)*'DBH-OH'!$B144+(drdp!F144)*'DBH-OH'!$C144+(drdp!I144)*'DBH-OH'!$D144)</f>
        <v>-1.0876619646206058E-2</v>
      </c>
      <c r="J144" s="18">
        <f>Model!$W$28*((drdp!D144)*'DBH-OH'!$B144+(drdp!G144)*'DBH-OH'!$C144+(drdp!J144)*'DBH-OH'!$D144)</f>
        <v>0</v>
      </c>
      <c r="K144" s="21">
        <f>SUM(E$3:E143)+H144</f>
        <v>1.8773915297774404</v>
      </c>
      <c r="L144" s="21">
        <f>SUM(F$3:F143)+I144</f>
        <v>1.7138742416545505</v>
      </c>
      <c r="M144" s="21">
        <f>SUM(G$3:G143)+J144</f>
        <v>0</v>
      </c>
      <c r="N144" s="21"/>
      <c r="O144" s="21"/>
      <c r="P144" s="21"/>
      <c r="Q144" s="19">
        <f t="shared" si="12"/>
        <v>3.5245989560800779</v>
      </c>
      <c r="R144" s="19">
        <f t="shared" si="12"/>
        <v>2.9373649162069606</v>
      </c>
      <c r="S144" s="19">
        <f t="shared" si="12"/>
        <v>0</v>
      </c>
      <c r="T144" s="19">
        <f t="shared" si="13"/>
        <v>3.2176129843859873</v>
      </c>
      <c r="U144" s="19">
        <f t="shared" si="14"/>
        <v>0</v>
      </c>
      <c r="V144" s="19">
        <f t="shared" si="15"/>
        <v>0</v>
      </c>
    </row>
    <row r="145" spans="1:22" x14ac:dyDescent="0.25">
      <c r="A145" s="26">
        <f>Wellpath!E145</f>
        <v>0</v>
      </c>
      <c r="B145" s="22">
        <v>0</v>
      </c>
      <c r="C145" s="22">
        <v>0</v>
      </c>
      <c r="D145" s="22">
        <f t="shared" si="11"/>
        <v>4.7931219674804699E-5</v>
      </c>
      <c r="E145" s="20">
        <f>Model!$W$28*((drdp!B145+drdp!K145)*'DBH-OH'!$B145+(drdp!E145+drdp!N145)*'DBH-OH'!$C145+(drdp!H145+drdp!Q145)*'DBH-OH'!$D145)</f>
        <v>0</v>
      </c>
      <c r="F145" s="20">
        <f>Model!$W$28*((drdp!C145+drdp!L145)*'DBH-OH'!$B145+(drdp!F145+drdp!O145)*'DBH-OH'!$C145+(drdp!I145+drdp!R145)*'DBH-OH'!$D145)</f>
        <v>0</v>
      </c>
      <c r="G145" s="20">
        <f>Model!$W$28*((drdp!D145+drdp!M145)*'DBH-OH'!$B145+(drdp!G145+drdp!P145)*'DBH-OH'!$C145+(drdp!J145+drdp!S145)*'DBH-OH'!$D145)</f>
        <v>0</v>
      </c>
      <c r="H145" s="18">
        <f>Model!$W$28*((drdp!B145)*'DBH-OH'!$B145+(drdp!E145)*'DBH-OH'!$C145+(drdp!H145)*'DBH-OH'!$D145)</f>
        <v>0</v>
      </c>
      <c r="I145" s="18">
        <f>Model!$W$28*((drdp!C145)*'DBH-OH'!$B145+(drdp!F145)*'DBH-OH'!$C145+(drdp!I145)*'DBH-OH'!$D145)</f>
        <v>0</v>
      </c>
      <c r="J145" s="18">
        <f>Model!$W$28*((drdp!D145)*'DBH-OH'!$B145+(drdp!G145)*'DBH-OH'!$C145+(drdp!J145)*'DBH-OH'!$D145)</f>
        <v>0</v>
      </c>
      <c r="K145" s="21">
        <f>SUM(E$3:E144)+H145</f>
        <v>0.86543213195545743</v>
      </c>
      <c r="L145" s="21">
        <f>SUM(F$3:F144)+I145</f>
        <v>6.0971519590755916</v>
      </c>
      <c r="M145" s="21">
        <f>SUM(G$3:G144)+J145</f>
        <v>0</v>
      </c>
      <c r="N145" s="21"/>
      <c r="O145" s="21"/>
      <c r="P145" s="21"/>
      <c r="Q145" s="19">
        <f t="shared" si="12"/>
        <v>0.74897277502096826</v>
      </c>
      <c r="R145" s="19">
        <f t="shared" si="12"/>
        <v>37.175262012059328</v>
      </c>
      <c r="S145" s="19">
        <f t="shared" si="12"/>
        <v>0</v>
      </c>
      <c r="T145" s="19">
        <f t="shared" si="13"/>
        <v>5.2766712187991835</v>
      </c>
      <c r="U145" s="19">
        <f t="shared" si="14"/>
        <v>0</v>
      </c>
      <c r="V145" s="19">
        <f t="shared" si="15"/>
        <v>0</v>
      </c>
    </row>
    <row r="146" spans="1:22" x14ac:dyDescent="0.25">
      <c r="A146" s="26">
        <f>Wellpath!E146</f>
        <v>0</v>
      </c>
      <c r="B146" s="22">
        <v>0</v>
      </c>
      <c r="C146" s="22">
        <v>0</v>
      </c>
      <c r="D146" s="22">
        <f t="shared" si="11"/>
        <v>4.7931219674804699E-5</v>
      </c>
      <c r="E146" s="20">
        <f>Model!$W$28*((drdp!B146+drdp!K146)*'DBH-OH'!$B146+(drdp!E146+drdp!N146)*'DBH-OH'!$C146+(drdp!H146+drdp!Q146)*'DBH-OH'!$D146)</f>
        <v>0</v>
      </c>
      <c r="F146" s="20">
        <f>Model!$W$28*((drdp!C146+drdp!L146)*'DBH-OH'!$B146+(drdp!F146+drdp!O146)*'DBH-OH'!$C146+(drdp!I146+drdp!R146)*'DBH-OH'!$D146)</f>
        <v>0</v>
      </c>
      <c r="G146" s="20">
        <f>Model!$W$28*((drdp!D146+drdp!M146)*'DBH-OH'!$B146+(drdp!G146+drdp!P146)*'DBH-OH'!$C146+(drdp!J146+drdp!S146)*'DBH-OH'!$D146)</f>
        <v>0</v>
      </c>
      <c r="H146" s="18">
        <f>Model!$W$28*((drdp!B146)*'DBH-OH'!$B146+(drdp!E146)*'DBH-OH'!$C146+(drdp!H146)*'DBH-OH'!$D146)</f>
        <v>0</v>
      </c>
      <c r="I146" s="18">
        <f>Model!$W$28*((drdp!C146)*'DBH-OH'!$B146+(drdp!F146)*'DBH-OH'!$C146+(drdp!I146)*'DBH-OH'!$D146)</f>
        <v>0</v>
      </c>
      <c r="J146" s="18">
        <f>Model!$W$28*((drdp!D146)*'DBH-OH'!$B146+(drdp!G146)*'DBH-OH'!$C146+(drdp!J146)*'DBH-OH'!$D146)</f>
        <v>0</v>
      </c>
      <c r="K146" s="21">
        <f>SUM(E$3:E145)+H146</f>
        <v>0.86543213195545743</v>
      </c>
      <c r="L146" s="21">
        <f>SUM(F$3:F145)+I146</f>
        <v>6.0971519590755916</v>
      </c>
      <c r="M146" s="21">
        <f>SUM(G$3:G145)+J146</f>
        <v>0</v>
      </c>
      <c r="N146" s="21"/>
      <c r="O146" s="21"/>
      <c r="P146" s="21"/>
      <c r="Q146" s="19">
        <f t="shared" si="12"/>
        <v>0.74897277502096826</v>
      </c>
      <c r="R146" s="19">
        <f t="shared" si="12"/>
        <v>37.175262012059328</v>
      </c>
      <c r="S146" s="19">
        <f t="shared" si="12"/>
        <v>0</v>
      </c>
      <c r="T146" s="19">
        <f t="shared" si="13"/>
        <v>5.2766712187991835</v>
      </c>
      <c r="U146" s="19">
        <f t="shared" si="14"/>
        <v>0</v>
      </c>
      <c r="V146" s="19">
        <f t="shared" si="15"/>
        <v>0</v>
      </c>
    </row>
    <row r="147" spans="1:22" x14ac:dyDescent="0.25">
      <c r="A147" s="26">
        <f>Wellpath!E147</f>
        <v>0</v>
      </c>
      <c r="B147" s="22">
        <v>0</v>
      </c>
      <c r="C147" s="22">
        <v>0</v>
      </c>
      <c r="D147" s="22">
        <f t="shared" si="11"/>
        <v>4.7931219674804699E-5</v>
      </c>
      <c r="E147" s="20">
        <f>Model!$W$28*((drdp!B147+drdp!K147)*'DBH-OH'!$B147+(drdp!E147+drdp!N147)*'DBH-OH'!$C147+(drdp!H147+drdp!Q147)*'DBH-OH'!$D147)</f>
        <v>0</v>
      </c>
      <c r="F147" s="20">
        <f>Model!$W$28*((drdp!C147+drdp!L147)*'DBH-OH'!$B147+(drdp!F147+drdp!O147)*'DBH-OH'!$C147+(drdp!I147+drdp!R147)*'DBH-OH'!$D147)</f>
        <v>0</v>
      </c>
      <c r="G147" s="20">
        <f>Model!$W$28*((drdp!D147+drdp!M147)*'DBH-OH'!$B147+(drdp!G147+drdp!P147)*'DBH-OH'!$C147+(drdp!J147+drdp!S147)*'DBH-OH'!$D147)</f>
        <v>0</v>
      </c>
      <c r="H147" s="18">
        <f>Model!$W$28*((drdp!B147)*'DBH-OH'!$B147+(drdp!E147)*'DBH-OH'!$C147+(drdp!H147)*'DBH-OH'!$D147)</f>
        <v>0</v>
      </c>
      <c r="I147" s="18">
        <f>Model!$W$28*((drdp!C147)*'DBH-OH'!$B147+(drdp!F147)*'DBH-OH'!$C147+(drdp!I147)*'DBH-OH'!$D147)</f>
        <v>0</v>
      </c>
      <c r="J147" s="18">
        <f>Model!$W$28*((drdp!D147)*'DBH-OH'!$B147+(drdp!G147)*'DBH-OH'!$C147+(drdp!J147)*'DBH-OH'!$D147)</f>
        <v>0</v>
      </c>
      <c r="K147" s="21">
        <f>SUM(E$3:E146)+H147</f>
        <v>0.86543213195545743</v>
      </c>
      <c r="L147" s="21">
        <f>SUM(F$3:F146)+I147</f>
        <v>6.0971519590755916</v>
      </c>
      <c r="M147" s="21">
        <f>SUM(G$3:G146)+J147</f>
        <v>0</v>
      </c>
      <c r="N147" s="21"/>
      <c r="O147" s="21"/>
      <c r="P147" s="21"/>
      <c r="Q147" s="19">
        <f t="shared" si="12"/>
        <v>0.74897277502096826</v>
      </c>
      <c r="R147" s="19">
        <f t="shared" si="12"/>
        <v>37.175262012059328</v>
      </c>
      <c r="S147" s="19">
        <f t="shared" si="12"/>
        <v>0</v>
      </c>
      <c r="T147" s="19">
        <f t="shared" si="13"/>
        <v>5.2766712187991835</v>
      </c>
      <c r="U147" s="19">
        <f t="shared" si="14"/>
        <v>0</v>
      </c>
      <c r="V147" s="19">
        <f t="shared" si="15"/>
        <v>0</v>
      </c>
    </row>
    <row r="148" spans="1:22" x14ac:dyDescent="0.25">
      <c r="A148" s="26">
        <f>Wellpath!E148</f>
        <v>0</v>
      </c>
      <c r="B148" s="22">
        <v>0</v>
      </c>
      <c r="C148" s="22">
        <v>0</v>
      </c>
      <c r="D148" s="22">
        <f t="shared" si="11"/>
        <v>4.7931219674804699E-5</v>
      </c>
      <c r="E148" s="20">
        <f>Model!$W$28*((drdp!B148+drdp!K148)*'DBH-OH'!$B148+(drdp!E148+drdp!N148)*'DBH-OH'!$C148+(drdp!H148+drdp!Q148)*'DBH-OH'!$D148)</f>
        <v>0</v>
      </c>
      <c r="F148" s="20">
        <f>Model!$W$28*((drdp!C148+drdp!L148)*'DBH-OH'!$B148+(drdp!F148+drdp!O148)*'DBH-OH'!$C148+(drdp!I148+drdp!R148)*'DBH-OH'!$D148)</f>
        <v>0</v>
      </c>
      <c r="G148" s="20">
        <f>Model!$W$28*((drdp!D148+drdp!M148)*'DBH-OH'!$B148+(drdp!G148+drdp!P148)*'DBH-OH'!$C148+(drdp!J148+drdp!S148)*'DBH-OH'!$D148)</f>
        <v>0</v>
      </c>
      <c r="H148" s="18">
        <f>Model!$W$28*((drdp!B148)*'DBH-OH'!$B148+(drdp!E148)*'DBH-OH'!$C148+(drdp!H148)*'DBH-OH'!$D148)</f>
        <v>0</v>
      </c>
      <c r="I148" s="18">
        <f>Model!$W$28*((drdp!C148)*'DBH-OH'!$B148+(drdp!F148)*'DBH-OH'!$C148+(drdp!I148)*'DBH-OH'!$D148)</f>
        <v>0</v>
      </c>
      <c r="J148" s="18">
        <f>Model!$W$28*((drdp!D148)*'DBH-OH'!$B148+(drdp!G148)*'DBH-OH'!$C148+(drdp!J148)*'DBH-OH'!$D148)</f>
        <v>0</v>
      </c>
      <c r="K148" s="21">
        <f>SUM(E$3:E147)+H148</f>
        <v>0.86543213195545743</v>
      </c>
      <c r="L148" s="21">
        <f>SUM(F$3:F147)+I148</f>
        <v>6.0971519590755916</v>
      </c>
      <c r="M148" s="21">
        <f>SUM(G$3:G147)+J148</f>
        <v>0</v>
      </c>
      <c r="N148" s="21"/>
      <c r="O148" s="21"/>
      <c r="P148" s="21"/>
      <c r="Q148" s="19">
        <f t="shared" ref="Q148:S211" si="16">K148^2</f>
        <v>0.74897277502096826</v>
      </c>
      <c r="R148" s="19">
        <f t="shared" si="16"/>
        <v>37.175262012059328</v>
      </c>
      <c r="S148" s="19">
        <f t="shared" si="16"/>
        <v>0</v>
      </c>
      <c r="T148" s="19">
        <f t="shared" si="13"/>
        <v>5.2766712187991835</v>
      </c>
      <c r="U148" s="19">
        <f t="shared" si="14"/>
        <v>0</v>
      </c>
      <c r="V148" s="19">
        <f t="shared" si="15"/>
        <v>0</v>
      </c>
    </row>
    <row r="149" spans="1:22" x14ac:dyDescent="0.25">
      <c r="A149" s="26">
        <f>Wellpath!E149</f>
        <v>0</v>
      </c>
      <c r="B149" s="22">
        <v>0</v>
      </c>
      <c r="C149" s="22">
        <v>0</v>
      </c>
      <c r="D149" s="22">
        <f t="shared" si="11"/>
        <v>4.7931219674804699E-5</v>
      </c>
      <c r="E149" s="20">
        <f>Model!$W$28*((drdp!B149+drdp!K149)*'DBH-OH'!$B149+(drdp!E149+drdp!N149)*'DBH-OH'!$C149+(drdp!H149+drdp!Q149)*'DBH-OH'!$D149)</f>
        <v>0</v>
      </c>
      <c r="F149" s="20">
        <f>Model!$W$28*((drdp!C149+drdp!L149)*'DBH-OH'!$B149+(drdp!F149+drdp!O149)*'DBH-OH'!$C149+(drdp!I149+drdp!R149)*'DBH-OH'!$D149)</f>
        <v>0</v>
      </c>
      <c r="G149" s="20">
        <f>Model!$W$28*((drdp!D149+drdp!M149)*'DBH-OH'!$B149+(drdp!G149+drdp!P149)*'DBH-OH'!$C149+(drdp!J149+drdp!S149)*'DBH-OH'!$D149)</f>
        <v>0</v>
      </c>
      <c r="H149" s="18">
        <f>Model!$W$28*((drdp!B149)*'DBH-OH'!$B149+(drdp!E149)*'DBH-OH'!$C149+(drdp!H149)*'DBH-OH'!$D149)</f>
        <v>0</v>
      </c>
      <c r="I149" s="18">
        <f>Model!$W$28*((drdp!C149)*'DBH-OH'!$B149+(drdp!F149)*'DBH-OH'!$C149+(drdp!I149)*'DBH-OH'!$D149)</f>
        <v>0</v>
      </c>
      <c r="J149" s="18">
        <f>Model!$W$28*((drdp!D149)*'DBH-OH'!$B149+(drdp!G149)*'DBH-OH'!$C149+(drdp!J149)*'DBH-OH'!$D149)</f>
        <v>0</v>
      </c>
      <c r="K149" s="21">
        <f>SUM(E$3:E148)+H149</f>
        <v>0.86543213195545743</v>
      </c>
      <c r="L149" s="21">
        <f>SUM(F$3:F148)+I149</f>
        <v>6.0971519590755916</v>
      </c>
      <c r="M149" s="21">
        <f>SUM(G$3:G148)+J149</f>
        <v>0</v>
      </c>
      <c r="N149" s="21"/>
      <c r="O149" s="21"/>
      <c r="P149" s="21"/>
      <c r="Q149" s="19">
        <f t="shared" si="16"/>
        <v>0.74897277502096826</v>
      </c>
      <c r="R149" s="19">
        <f t="shared" si="16"/>
        <v>37.175262012059328</v>
      </c>
      <c r="S149" s="19">
        <f t="shared" si="16"/>
        <v>0</v>
      </c>
      <c r="T149" s="19">
        <f t="shared" si="13"/>
        <v>5.2766712187991835</v>
      </c>
      <c r="U149" s="19">
        <f t="shared" si="14"/>
        <v>0</v>
      </c>
      <c r="V149" s="19">
        <f t="shared" si="15"/>
        <v>0</v>
      </c>
    </row>
    <row r="150" spans="1:22" x14ac:dyDescent="0.25">
      <c r="A150" s="26">
        <f>Wellpath!E150</f>
        <v>0</v>
      </c>
      <c r="B150" s="22">
        <v>0</v>
      </c>
      <c r="C150" s="22">
        <v>0</v>
      </c>
      <c r="D150" s="22">
        <f t="shared" si="11"/>
        <v>4.7931219674804699E-5</v>
      </c>
      <c r="E150" s="20">
        <f>Model!$W$28*((drdp!B150+drdp!K150)*'DBH-OH'!$B150+(drdp!E150+drdp!N150)*'DBH-OH'!$C150+(drdp!H150+drdp!Q150)*'DBH-OH'!$D150)</f>
        <v>0</v>
      </c>
      <c r="F150" s="20">
        <f>Model!$W$28*((drdp!C150+drdp!L150)*'DBH-OH'!$B150+(drdp!F150+drdp!O150)*'DBH-OH'!$C150+(drdp!I150+drdp!R150)*'DBH-OH'!$D150)</f>
        <v>0</v>
      </c>
      <c r="G150" s="20">
        <f>Model!$W$28*((drdp!D150+drdp!M150)*'DBH-OH'!$B150+(drdp!G150+drdp!P150)*'DBH-OH'!$C150+(drdp!J150+drdp!S150)*'DBH-OH'!$D150)</f>
        <v>0</v>
      </c>
      <c r="H150" s="18">
        <f>Model!$W$28*((drdp!B150)*'DBH-OH'!$B150+(drdp!E150)*'DBH-OH'!$C150+(drdp!H150)*'DBH-OH'!$D150)</f>
        <v>0</v>
      </c>
      <c r="I150" s="18">
        <f>Model!$W$28*((drdp!C150)*'DBH-OH'!$B150+(drdp!F150)*'DBH-OH'!$C150+(drdp!I150)*'DBH-OH'!$D150)</f>
        <v>0</v>
      </c>
      <c r="J150" s="18">
        <f>Model!$W$28*((drdp!D150)*'DBH-OH'!$B150+(drdp!G150)*'DBH-OH'!$C150+(drdp!J150)*'DBH-OH'!$D150)</f>
        <v>0</v>
      </c>
      <c r="K150" s="21">
        <f>SUM(E$3:E149)+H150</f>
        <v>0.86543213195545743</v>
      </c>
      <c r="L150" s="21">
        <f>SUM(F$3:F149)+I150</f>
        <v>6.0971519590755916</v>
      </c>
      <c r="M150" s="21">
        <f>SUM(G$3:G149)+J150</f>
        <v>0</v>
      </c>
      <c r="N150" s="21"/>
      <c r="O150" s="21"/>
      <c r="P150" s="21"/>
      <c r="Q150" s="19">
        <f t="shared" si="16"/>
        <v>0.74897277502096826</v>
      </c>
      <c r="R150" s="19">
        <f t="shared" si="16"/>
        <v>37.175262012059328</v>
      </c>
      <c r="S150" s="19">
        <f t="shared" si="16"/>
        <v>0</v>
      </c>
      <c r="T150" s="19">
        <f t="shared" si="13"/>
        <v>5.2766712187991835</v>
      </c>
      <c r="U150" s="19">
        <f t="shared" si="14"/>
        <v>0</v>
      </c>
      <c r="V150" s="19">
        <f t="shared" si="15"/>
        <v>0</v>
      </c>
    </row>
    <row r="151" spans="1:22" x14ac:dyDescent="0.25">
      <c r="A151" s="26">
        <f>Wellpath!E151</f>
        <v>0</v>
      </c>
      <c r="B151" s="22">
        <v>0</v>
      </c>
      <c r="C151" s="22">
        <v>0</v>
      </c>
      <c r="D151" s="22">
        <f t="shared" si="11"/>
        <v>4.7931219674804699E-5</v>
      </c>
      <c r="E151" s="20">
        <f>Model!$W$28*((drdp!B151+drdp!K151)*'DBH-OH'!$B151+(drdp!E151+drdp!N151)*'DBH-OH'!$C151+(drdp!H151+drdp!Q151)*'DBH-OH'!$D151)</f>
        <v>0</v>
      </c>
      <c r="F151" s="20">
        <f>Model!$W$28*((drdp!C151+drdp!L151)*'DBH-OH'!$B151+(drdp!F151+drdp!O151)*'DBH-OH'!$C151+(drdp!I151+drdp!R151)*'DBH-OH'!$D151)</f>
        <v>0</v>
      </c>
      <c r="G151" s="20">
        <f>Model!$W$28*((drdp!D151+drdp!M151)*'DBH-OH'!$B151+(drdp!G151+drdp!P151)*'DBH-OH'!$C151+(drdp!J151+drdp!S151)*'DBH-OH'!$D151)</f>
        <v>0</v>
      </c>
      <c r="H151" s="18">
        <f>Model!$W$28*((drdp!B151)*'DBH-OH'!$B151+(drdp!E151)*'DBH-OH'!$C151+(drdp!H151)*'DBH-OH'!$D151)</f>
        <v>0</v>
      </c>
      <c r="I151" s="18">
        <f>Model!$W$28*((drdp!C151)*'DBH-OH'!$B151+(drdp!F151)*'DBH-OH'!$C151+(drdp!I151)*'DBH-OH'!$D151)</f>
        <v>0</v>
      </c>
      <c r="J151" s="18">
        <f>Model!$W$28*((drdp!D151)*'DBH-OH'!$B151+(drdp!G151)*'DBH-OH'!$C151+(drdp!J151)*'DBH-OH'!$D151)</f>
        <v>0</v>
      </c>
      <c r="K151" s="21">
        <f>SUM(E$3:E150)+H151</f>
        <v>0.86543213195545743</v>
      </c>
      <c r="L151" s="21">
        <f>SUM(F$3:F150)+I151</f>
        <v>6.0971519590755916</v>
      </c>
      <c r="M151" s="21">
        <f>SUM(G$3:G150)+J151</f>
        <v>0</v>
      </c>
      <c r="N151" s="21"/>
      <c r="O151" s="21"/>
      <c r="P151" s="21"/>
      <c r="Q151" s="19">
        <f t="shared" si="16"/>
        <v>0.74897277502096826</v>
      </c>
      <c r="R151" s="19">
        <f t="shared" si="16"/>
        <v>37.175262012059328</v>
      </c>
      <c r="S151" s="19">
        <f t="shared" si="16"/>
        <v>0</v>
      </c>
      <c r="T151" s="19">
        <f t="shared" si="13"/>
        <v>5.2766712187991835</v>
      </c>
      <c r="U151" s="19">
        <f t="shared" si="14"/>
        <v>0</v>
      </c>
      <c r="V151" s="19">
        <f t="shared" si="15"/>
        <v>0</v>
      </c>
    </row>
    <row r="152" spans="1:22" x14ac:dyDescent="0.25">
      <c r="A152" s="26">
        <f>Wellpath!E152</f>
        <v>0</v>
      </c>
      <c r="B152" s="22">
        <v>0</v>
      </c>
      <c r="C152" s="22">
        <v>0</v>
      </c>
      <c r="D152" s="22">
        <f t="shared" si="11"/>
        <v>4.7931219674804699E-5</v>
      </c>
      <c r="E152" s="20">
        <f>Model!$W$28*((drdp!B152+drdp!K152)*'DBH-OH'!$B152+(drdp!E152+drdp!N152)*'DBH-OH'!$C152+(drdp!H152+drdp!Q152)*'DBH-OH'!$D152)</f>
        <v>0</v>
      </c>
      <c r="F152" s="20">
        <f>Model!$W$28*((drdp!C152+drdp!L152)*'DBH-OH'!$B152+(drdp!F152+drdp!O152)*'DBH-OH'!$C152+(drdp!I152+drdp!R152)*'DBH-OH'!$D152)</f>
        <v>0</v>
      </c>
      <c r="G152" s="20">
        <f>Model!$W$28*((drdp!D152+drdp!M152)*'DBH-OH'!$B152+(drdp!G152+drdp!P152)*'DBH-OH'!$C152+(drdp!J152+drdp!S152)*'DBH-OH'!$D152)</f>
        <v>0</v>
      </c>
      <c r="H152" s="18">
        <f>Model!$W$28*((drdp!B152)*'DBH-OH'!$B152+(drdp!E152)*'DBH-OH'!$C152+(drdp!H152)*'DBH-OH'!$D152)</f>
        <v>0</v>
      </c>
      <c r="I152" s="18">
        <f>Model!$W$28*((drdp!C152)*'DBH-OH'!$B152+(drdp!F152)*'DBH-OH'!$C152+(drdp!I152)*'DBH-OH'!$D152)</f>
        <v>0</v>
      </c>
      <c r="J152" s="18">
        <f>Model!$W$28*((drdp!D152)*'DBH-OH'!$B152+(drdp!G152)*'DBH-OH'!$C152+(drdp!J152)*'DBH-OH'!$D152)</f>
        <v>0</v>
      </c>
      <c r="K152" s="21">
        <f>SUM(E$3:E151)+H152</f>
        <v>0.86543213195545743</v>
      </c>
      <c r="L152" s="21">
        <f>SUM(F$3:F151)+I152</f>
        <v>6.0971519590755916</v>
      </c>
      <c r="M152" s="21">
        <f>SUM(G$3:G151)+J152</f>
        <v>0</v>
      </c>
      <c r="N152" s="21"/>
      <c r="O152" s="21"/>
      <c r="P152" s="21"/>
      <c r="Q152" s="19">
        <f t="shared" si="16"/>
        <v>0.74897277502096826</v>
      </c>
      <c r="R152" s="19">
        <f t="shared" si="16"/>
        <v>37.175262012059328</v>
      </c>
      <c r="S152" s="19">
        <f t="shared" si="16"/>
        <v>0</v>
      </c>
      <c r="T152" s="19">
        <f t="shared" si="13"/>
        <v>5.2766712187991835</v>
      </c>
      <c r="U152" s="19">
        <f t="shared" si="14"/>
        <v>0</v>
      </c>
      <c r="V152" s="19">
        <f t="shared" si="15"/>
        <v>0</v>
      </c>
    </row>
    <row r="153" spans="1:22" x14ac:dyDescent="0.25">
      <c r="A153" s="26">
        <f>Wellpath!E153</f>
        <v>0</v>
      </c>
      <c r="B153" s="22">
        <v>0</v>
      </c>
      <c r="C153" s="22">
        <v>0</v>
      </c>
      <c r="D153" s="22">
        <f t="shared" si="11"/>
        <v>4.7931219674804699E-5</v>
      </c>
      <c r="E153" s="20">
        <f>Model!$W$28*((drdp!B153+drdp!K153)*'DBH-OH'!$B153+(drdp!E153+drdp!N153)*'DBH-OH'!$C153+(drdp!H153+drdp!Q153)*'DBH-OH'!$D153)</f>
        <v>0</v>
      </c>
      <c r="F153" s="20">
        <f>Model!$W$28*((drdp!C153+drdp!L153)*'DBH-OH'!$B153+(drdp!F153+drdp!O153)*'DBH-OH'!$C153+(drdp!I153+drdp!R153)*'DBH-OH'!$D153)</f>
        <v>0</v>
      </c>
      <c r="G153" s="20">
        <f>Model!$W$28*((drdp!D153+drdp!M153)*'DBH-OH'!$B153+(drdp!G153+drdp!P153)*'DBH-OH'!$C153+(drdp!J153+drdp!S153)*'DBH-OH'!$D153)</f>
        <v>0</v>
      </c>
      <c r="H153" s="18">
        <f>Model!$W$28*((drdp!B153)*'DBH-OH'!$B153+(drdp!E153)*'DBH-OH'!$C153+(drdp!H153)*'DBH-OH'!$D153)</f>
        <v>0</v>
      </c>
      <c r="I153" s="18">
        <f>Model!$W$28*((drdp!C153)*'DBH-OH'!$B153+(drdp!F153)*'DBH-OH'!$C153+(drdp!I153)*'DBH-OH'!$D153)</f>
        <v>0</v>
      </c>
      <c r="J153" s="18">
        <f>Model!$W$28*((drdp!D153)*'DBH-OH'!$B153+(drdp!G153)*'DBH-OH'!$C153+(drdp!J153)*'DBH-OH'!$D153)</f>
        <v>0</v>
      </c>
      <c r="K153" s="21">
        <f>SUM(E$3:E152)+H153</f>
        <v>0.86543213195545743</v>
      </c>
      <c r="L153" s="21">
        <f>SUM(F$3:F152)+I153</f>
        <v>6.0971519590755916</v>
      </c>
      <c r="M153" s="21">
        <f>SUM(G$3:G152)+J153</f>
        <v>0</v>
      </c>
      <c r="N153" s="21"/>
      <c r="O153" s="21"/>
      <c r="P153" s="21"/>
      <c r="Q153" s="19">
        <f t="shared" si="16"/>
        <v>0.74897277502096826</v>
      </c>
      <c r="R153" s="19">
        <f t="shared" si="16"/>
        <v>37.175262012059328</v>
      </c>
      <c r="S153" s="19">
        <f t="shared" si="16"/>
        <v>0</v>
      </c>
      <c r="T153" s="19">
        <f t="shared" si="13"/>
        <v>5.2766712187991835</v>
      </c>
      <c r="U153" s="19">
        <f t="shared" si="14"/>
        <v>0</v>
      </c>
      <c r="V153" s="19">
        <f t="shared" si="15"/>
        <v>0</v>
      </c>
    </row>
    <row r="154" spans="1:22" x14ac:dyDescent="0.25">
      <c r="A154" s="26">
        <f>Wellpath!E154</f>
        <v>0</v>
      </c>
      <c r="B154" s="22">
        <v>0</v>
      </c>
      <c r="C154" s="22">
        <v>0</v>
      </c>
      <c r="D154" s="22">
        <f t="shared" si="11"/>
        <v>4.7931219674804699E-5</v>
      </c>
      <c r="E154" s="20">
        <f>Model!$W$28*((drdp!B154+drdp!K154)*'DBH-OH'!$B154+(drdp!E154+drdp!N154)*'DBH-OH'!$C154+(drdp!H154+drdp!Q154)*'DBH-OH'!$D154)</f>
        <v>0</v>
      </c>
      <c r="F154" s="20">
        <f>Model!$W$28*((drdp!C154+drdp!L154)*'DBH-OH'!$B154+(drdp!F154+drdp!O154)*'DBH-OH'!$C154+(drdp!I154+drdp!R154)*'DBH-OH'!$D154)</f>
        <v>0</v>
      </c>
      <c r="G154" s="20">
        <f>Model!$W$28*((drdp!D154+drdp!M154)*'DBH-OH'!$B154+(drdp!G154+drdp!P154)*'DBH-OH'!$C154+(drdp!J154+drdp!S154)*'DBH-OH'!$D154)</f>
        <v>0</v>
      </c>
      <c r="H154" s="18">
        <f>Model!$W$28*((drdp!B154)*'DBH-OH'!$B154+(drdp!E154)*'DBH-OH'!$C154+(drdp!H154)*'DBH-OH'!$D154)</f>
        <v>0</v>
      </c>
      <c r="I154" s="18">
        <f>Model!$W$28*((drdp!C154)*'DBH-OH'!$B154+(drdp!F154)*'DBH-OH'!$C154+(drdp!I154)*'DBH-OH'!$D154)</f>
        <v>0</v>
      </c>
      <c r="J154" s="18">
        <f>Model!$W$28*((drdp!D154)*'DBH-OH'!$B154+(drdp!G154)*'DBH-OH'!$C154+(drdp!J154)*'DBH-OH'!$D154)</f>
        <v>0</v>
      </c>
      <c r="K154" s="21">
        <f>SUM(E$3:E153)+H154</f>
        <v>0.86543213195545743</v>
      </c>
      <c r="L154" s="21">
        <f>SUM(F$3:F153)+I154</f>
        <v>6.0971519590755916</v>
      </c>
      <c r="M154" s="21">
        <f>SUM(G$3:G153)+J154</f>
        <v>0</v>
      </c>
      <c r="N154" s="21"/>
      <c r="O154" s="21"/>
      <c r="P154" s="21"/>
      <c r="Q154" s="19">
        <f t="shared" si="16"/>
        <v>0.74897277502096826</v>
      </c>
      <c r="R154" s="19">
        <f t="shared" si="16"/>
        <v>37.175262012059328</v>
      </c>
      <c r="S154" s="19">
        <f t="shared" si="16"/>
        <v>0</v>
      </c>
      <c r="T154" s="19">
        <f t="shared" si="13"/>
        <v>5.2766712187991835</v>
      </c>
      <c r="U154" s="19">
        <f t="shared" si="14"/>
        <v>0</v>
      </c>
      <c r="V154" s="19">
        <f t="shared" si="15"/>
        <v>0</v>
      </c>
    </row>
    <row r="155" spans="1:22" x14ac:dyDescent="0.25">
      <c r="A155" s="26">
        <f>Wellpath!E155</f>
        <v>0</v>
      </c>
      <c r="B155" s="22">
        <v>0</v>
      </c>
      <c r="C155" s="22">
        <v>0</v>
      </c>
      <c r="D155" s="22">
        <f t="shared" si="11"/>
        <v>4.7931219674804699E-5</v>
      </c>
      <c r="E155" s="20">
        <f>Model!$W$28*((drdp!B155+drdp!K155)*'DBH-OH'!$B155+(drdp!E155+drdp!N155)*'DBH-OH'!$C155+(drdp!H155+drdp!Q155)*'DBH-OH'!$D155)</f>
        <v>0</v>
      </c>
      <c r="F155" s="20">
        <f>Model!$W$28*((drdp!C155+drdp!L155)*'DBH-OH'!$B155+(drdp!F155+drdp!O155)*'DBH-OH'!$C155+(drdp!I155+drdp!R155)*'DBH-OH'!$D155)</f>
        <v>0</v>
      </c>
      <c r="G155" s="20">
        <f>Model!$W$28*((drdp!D155+drdp!M155)*'DBH-OH'!$B155+(drdp!G155+drdp!P155)*'DBH-OH'!$C155+(drdp!J155+drdp!S155)*'DBH-OH'!$D155)</f>
        <v>0</v>
      </c>
      <c r="H155" s="18">
        <f>Model!$W$28*((drdp!B155)*'DBH-OH'!$B155+(drdp!E155)*'DBH-OH'!$C155+(drdp!H155)*'DBH-OH'!$D155)</f>
        <v>0</v>
      </c>
      <c r="I155" s="18">
        <f>Model!$W$28*((drdp!C155)*'DBH-OH'!$B155+(drdp!F155)*'DBH-OH'!$C155+(drdp!I155)*'DBH-OH'!$D155)</f>
        <v>0</v>
      </c>
      <c r="J155" s="18">
        <f>Model!$W$28*((drdp!D155)*'DBH-OH'!$B155+(drdp!G155)*'DBH-OH'!$C155+(drdp!J155)*'DBH-OH'!$D155)</f>
        <v>0</v>
      </c>
      <c r="K155" s="21">
        <f>SUM(E$3:E154)+H155</f>
        <v>0.86543213195545743</v>
      </c>
      <c r="L155" s="21">
        <f>SUM(F$3:F154)+I155</f>
        <v>6.0971519590755916</v>
      </c>
      <c r="M155" s="21">
        <f>SUM(G$3:G154)+J155</f>
        <v>0</v>
      </c>
      <c r="N155" s="21"/>
      <c r="O155" s="21"/>
      <c r="P155" s="21"/>
      <c r="Q155" s="19">
        <f t="shared" si="16"/>
        <v>0.74897277502096826</v>
      </c>
      <c r="R155" s="19">
        <f t="shared" si="16"/>
        <v>37.175262012059328</v>
      </c>
      <c r="S155" s="19">
        <f t="shared" si="16"/>
        <v>0</v>
      </c>
      <c r="T155" s="19">
        <f t="shared" si="13"/>
        <v>5.2766712187991835</v>
      </c>
      <c r="U155" s="19">
        <f t="shared" si="14"/>
        <v>0</v>
      </c>
      <c r="V155" s="19">
        <f t="shared" si="15"/>
        <v>0</v>
      </c>
    </row>
    <row r="156" spans="1:22" x14ac:dyDescent="0.25">
      <c r="A156" s="26">
        <f>Wellpath!E156</f>
        <v>0</v>
      </c>
      <c r="B156" s="22">
        <v>0</v>
      </c>
      <c r="C156" s="22">
        <v>0</v>
      </c>
      <c r="D156" s="22">
        <f t="shared" si="11"/>
        <v>4.7931219674804699E-5</v>
      </c>
      <c r="E156" s="20">
        <f>Model!$W$28*((drdp!B156+drdp!K156)*'DBH-OH'!$B156+(drdp!E156+drdp!N156)*'DBH-OH'!$C156+(drdp!H156+drdp!Q156)*'DBH-OH'!$D156)</f>
        <v>0</v>
      </c>
      <c r="F156" s="20">
        <f>Model!$W$28*((drdp!C156+drdp!L156)*'DBH-OH'!$B156+(drdp!F156+drdp!O156)*'DBH-OH'!$C156+(drdp!I156+drdp!R156)*'DBH-OH'!$D156)</f>
        <v>0</v>
      </c>
      <c r="G156" s="20">
        <f>Model!$W$28*((drdp!D156+drdp!M156)*'DBH-OH'!$B156+(drdp!G156+drdp!P156)*'DBH-OH'!$C156+(drdp!J156+drdp!S156)*'DBH-OH'!$D156)</f>
        <v>0</v>
      </c>
      <c r="H156" s="18">
        <f>Model!$W$28*((drdp!B156)*'DBH-OH'!$B156+(drdp!E156)*'DBH-OH'!$C156+(drdp!H156)*'DBH-OH'!$D156)</f>
        <v>0</v>
      </c>
      <c r="I156" s="18">
        <f>Model!$W$28*((drdp!C156)*'DBH-OH'!$B156+(drdp!F156)*'DBH-OH'!$C156+(drdp!I156)*'DBH-OH'!$D156)</f>
        <v>0</v>
      </c>
      <c r="J156" s="18">
        <f>Model!$W$28*((drdp!D156)*'DBH-OH'!$B156+(drdp!G156)*'DBH-OH'!$C156+(drdp!J156)*'DBH-OH'!$D156)</f>
        <v>0</v>
      </c>
      <c r="K156" s="21">
        <f>SUM(E$3:E155)+H156</f>
        <v>0.86543213195545743</v>
      </c>
      <c r="L156" s="21">
        <f>SUM(F$3:F155)+I156</f>
        <v>6.0971519590755916</v>
      </c>
      <c r="M156" s="21">
        <f>SUM(G$3:G155)+J156</f>
        <v>0</v>
      </c>
      <c r="N156" s="21"/>
      <c r="O156" s="21"/>
      <c r="P156" s="21"/>
      <c r="Q156" s="19">
        <f t="shared" si="16"/>
        <v>0.74897277502096826</v>
      </c>
      <c r="R156" s="19">
        <f t="shared" si="16"/>
        <v>37.175262012059328</v>
      </c>
      <c r="S156" s="19">
        <f t="shared" si="16"/>
        <v>0</v>
      </c>
      <c r="T156" s="19">
        <f t="shared" si="13"/>
        <v>5.2766712187991835</v>
      </c>
      <c r="U156" s="19">
        <f t="shared" si="14"/>
        <v>0</v>
      </c>
      <c r="V156" s="19">
        <f t="shared" si="15"/>
        <v>0</v>
      </c>
    </row>
    <row r="157" spans="1:22" x14ac:dyDescent="0.25">
      <c r="A157" s="26">
        <f>Wellpath!E157</f>
        <v>0</v>
      </c>
      <c r="B157" s="22">
        <v>0</v>
      </c>
      <c r="C157" s="22">
        <v>0</v>
      </c>
      <c r="D157" s="22">
        <f t="shared" si="11"/>
        <v>4.7931219674804699E-5</v>
      </c>
      <c r="E157" s="20">
        <f>Model!$W$28*((drdp!B157+drdp!K157)*'DBH-OH'!$B157+(drdp!E157+drdp!N157)*'DBH-OH'!$C157+(drdp!H157+drdp!Q157)*'DBH-OH'!$D157)</f>
        <v>0</v>
      </c>
      <c r="F157" s="20">
        <f>Model!$W$28*((drdp!C157+drdp!L157)*'DBH-OH'!$B157+(drdp!F157+drdp!O157)*'DBH-OH'!$C157+(drdp!I157+drdp!R157)*'DBH-OH'!$D157)</f>
        <v>0</v>
      </c>
      <c r="G157" s="20">
        <f>Model!$W$28*((drdp!D157+drdp!M157)*'DBH-OH'!$B157+(drdp!G157+drdp!P157)*'DBH-OH'!$C157+(drdp!J157+drdp!S157)*'DBH-OH'!$D157)</f>
        <v>0</v>
      </c>
      <c r="H157" s="18">
        <f>Model!$W$28*((drdp!B157)*'DBH-OH'!$B157+(drdp!E157)*'DBH-OH'!$C157+(drdp!H157)*'DBH-OH'!$D157)</f>
        <v>0</v>
      </c>
      <c r="I157" s="18">
        <f>Model!$W$28*((drdp!C157)*'DBH-OH'!$B157+(drdp!F157)*'DBH-OH'!$C157+(drdp!I157)*'DBH-OH'!$D157)</f>
        <v>0</v>
      </c>
      <c r="J157" s="18">
        <f>Model!$W$28*((drdp!D157)*'DBH-OH'!$B157+(drdp!G157)*'DBH-OH'!$C157+(drdp!J157)*'DBH-OH'!$D157)</f>
        <v>0</v>
      </c>
      <c r="K157" s="21">
        <f>SUM(E$3:E156)+H157</f>
        <v>0.86543213195545743</v>
      </c>
      <c r="L157" s="21">
        <f>SUM(F$3:F156)+I157</f>
        <v>6.0971519590755916</v>
      </c>
      <c r="M157" s="21">
        <f>SUM(G$3:G156)+J157</f>
        <v>0</v>
      </c>
      <c r="N157" s="21"/>
      <c r="O157" s="21"/>
      <c r="P157" s="21"/>
      <c r="Q157" s="19">
        <f t="shared" si="16"/>
        <v>0.74897277502096826</v>
      </c>
      <c r="R157" s="19">
        <f t="shared" si="16"/>
        <v>37.175262012059328</v>
      </c>
      <c r="S157" s="19">
        <f t="shared" si="16"/>
        <v>0</v>
      </c>
      <c r="T157" s="19">
        <f t="shared" si="13"/>
        <v>5.2766712187991835</v>
      </c>
      <c r="U157" s="19">
        <f t="shared" si="14"/>
        <v>0</v>
      </c>
      <c r="V157" s="19">
        <f t="shared" si="15"/>
        <v>0</v>
      </c>
    </row>
    <row r="158" spans="1:22" x14ac:dyDescent="0.25">
      <c r="A158" s="26">
        <f>Wellpath!E158</f>
        <v>0</v>
      </c>
      <c r="B158" s="22">
        <v>0</v>
      </c>
      <c r="C158" s="22">
        <v>0</v>
      </c>
      <c r="D158" s="22">
        <f t="shared" si="11"/>
        <v>4.7931219674804699E-5</v>
      </c>
      <c r="E158" s="20">
        <f>Model!$W$28*((drdp!B158+drdp!K158)*'DBH-OH'!$B158+(drdp!E158+drdp!N158)*'DBH-OH'!$C158+(drdp!H158+drdp!Q158)*'DBH-OH'!$D158)</f>
        <v>0</v>
      </c>
      <c r="F158" s="20">
        <f>Model!$W$28*((drdp!C158+drdp!L158)*'DBH-OH'!$B158+(drdp!F158+drdp!O158)*'DBH-OH'!$C158+(drdp!I158+drdp!R158)*'DBH-OH'!$D158)</f>
        <v>0</v>
      </c>
      <c r="G158" s="20">
        <f>Model!$W$28*((drdp!D158+drdp!M158)*'DBH-OH'!$B158+(drdp!G158+drdp!P158)*'DBH-OH'!$C158+(drdp!J158+drdp!S158)*'DBH-OH'!$D158)</f>
        <v>0</v>
      </c>
      <c r="H158" s="18">
        <f>Model!$W$28*((drdp!B158)*'DBH-OH'!$B158+(drdp!E158)*'DBH-OH'!$C158+(drdp!H158)*'DBH-OH'!$D158)</f>
        <v>0</v>
      </c>
      <c r="I158" s="18">
        <f>Model!$W$28*((drdp!C158)*'DBH-OH'!$B158+(drdp!F158)*'DBH-OH'!$C158+(drdp!I158)*'DBH-OH'!$D158)</f>
        <v>0</v>
      </c>
      <c r="J158" s="18">
        <f>Model!$W$28*((drdp!D158)*'DBH-OH'!$B158+(drdp!G158)*'DBH-OH'!$C158+(drdp!J158)*'DBH-OH'!$D158)</f>
        <v>0</v>
      </c>
      <c r="K158" s="21">
        <f>SUM(E$3:E157)+H158</f>
        <v>0.86543213195545743</v>
      </c>
      <c r="L158" s="21">
        <f>SUM(F$3:F157)+I158</f>
        <v>6.0971519590755916</v>
      </c>
      <c r="M158" s="21">
        <f>SUM(G$3:G157)+J158</f>
        <v>0</v>
      </c>
      <c r="N158" s="21"/>
      <c r="O158" s="21"/>
      <c r="P158" s="21"/>
      <c r="Q158" s="19">
        <f t="shared" si="16"/>
        <v>0.74897277502096826</v>
      </c>
      <c r="R158" s="19">
        <f t="shared" si="16"/>
        <v>37.175262012059328</v>
      </c>
      <c r="S158" s="19">
        <f t="shared" si="16"/>
        <v>0</v>
      </c>
      <c r="T158" s="19">
        <f t="shared" si="13"/>
        <v>5.2766712187991835</v>
      </c>
      <c r="U158" s="19">
        <f t="shared" si="14"/>
        <v>0</v>
      </c>
      <c r="V158" s="19">
        <f t="shared" si="15"/>
        <v>0</v>
      </c>
    </row>
    <row r="159" spans="1:22" x14ac:dyDescent="0.25">
      <c r="A159" s="26">
        <f>Wellpath!E159</f>
        <v>0</v>
      </c>
      <c r="B159" s="22">
        <v>0</v>
      </c>
      <c r="C159" s="22">
        <v>0</v>
      </c>
      <c r="D159" s="22">
        <f t="shared" si="11"/>
        <v>4.7931219674804699E-5</v>
      </c>
      <c r="E159" s="20">
        <f>Model!$W$28*((drdp!B159+drdp!K159)*'DBH-OH'!$B159+(drdp!E159+drdp!N159)*'DBH-OH'!$C159+(drdp!H159+drdp!Q159)*'DBH-OH'!$D159)</f>
        <v>0</v>
      </c>
      <c r="F159" s="20">
        <f>Model!$W$28*((drdp!C159+drdp!L159)*'DBH-OH'!$B159+(drdp!F159+drdp!O159)*'DBH-OH'!$C159+(drdp!I159+drdp!R159)*'DBH-OH'!$D159)</f>
        <v>0</v>
      </c>
      <c r="G159" s="20">
        <f>Model!$W$28*((drdp!D159+drdp!M159)*'DBH-OH'!$B159+(drdp!G159+drdp!P159)*'DBH-OH'!$C159+(drdp!J159+drdp!S159)*'DBH-OH'!$D159)</f>
        <v>0</v>
      </c>
      <c r="H159" s="18">
        <f>Model!$W$28*((drdp!B159)*'DBH-OH'!$B159+(drdp!E159)*'DBH-OH'!$C159+(drdp!H159)*'DBH-OH'!$D159)</f>
        <v>0</v>
      </c>
      <c r="I159" s="18">
        <f>Model!$W$28*((drdp!C159)*'DBH-OH'!$B159+(drdp!F159)*'DBH-OH'!$C159+(drdp!I159)*'DBH-OH'!$D159)</f>
        <v>0</v>
      </c>
      <c r="J159" s="18">
        <f>Model!$W$28*((drdp!D159)*'DBH-OH'!$B159+(drdp!G159)*'DBH-OH'!$C159+(drdp!J159)*'DBH-OH'!$D159)</f>
        <v>0</v>
      </c>
      <c r="K159" s="21">
        <f>SUM(E$3:E158)+H159</f>
        <v>0.86543213195545743</v>
      </c>
      <c r="L159" s="21">
        <f>SUM(F$3:F158)+I159</f>
        <v>6.0971519590755916</v>
      </c>
      <c r="M159" s="21">
        <f>SUM(G$3:G158)+J159</f>
        <v>0</v>
      </c>
      <c r="N159" s="21"/>
      <c r="O159" s="21"/>
      <c r="P159" s="21"/>
      <c r="Q159" s="19">
        <f t="shared" si="16"/>
        <v>0.74897277502096826</v>
      </c>
      <c r="R159" s="19">
        <f t="shared" si="16"/>
        <v>37.175262012059328</v>
      </c>
      <c r="S159" s="19">
        <f t="shared" si="16"/>
        <v>0</v>
      </c>
      <c r="T159" s="19">
        <f t="shared" si="13"/>
        <v>5.2766712187991835</v>
      </c>
      <c r="U159" s="19">
        <f t="shared" si="14"/>
        <v>0</v>
      </c>
      <c r="V159" s="19">
        <f t="shared" si="15"/>
        <v>0</v>
      </c>
    </row>
    <row r="160" spans="1:22" x14ac:dyDescent="0.25">
      <c r="A160" s="26">
        <f>Wellpath!E160</f>
        <v>0</v>
      </c>
      <c r="B160" s="22">
        <v>0</v>
      </c>
      <c r="C160" s="22">
        <v>0</v>
      </c>
      <c r="D160" s="22">
        <f t="shared" si="11"/>
        <v>4.7931219674804699E-5</v>
      </c>
      <c r="E160" s="20">
        <f>Model!$W$28*((drdp!B160+drdp!K160)*'DBH-OH'!$B160+(drdp!E160+drdp!N160)*'DBH-OH'!$C160+(drdp!H160+drdp!Q160)*'DBH-OH'!$D160)</f>
        <v>0</v>
      </c>
      <c r="F160" s="20">
        <f>Model!$W$28*((drdp!C160+drdp!L160)*'DBH-OH'!$B160+(drdp!F160+drdp!O160)*'DBH-OH'!$C160+(drdp!I160+drdp!R160)*'DBH-OH'!$D160)</f>
        <v>0</v>
      </c>
      <c r="G160" s="20">
        <f>Model!$W$28*((drdp!D160+drdp!M160)*'DBH-OH'!$B160+(drdp!G160+drdp!P160)*'DBH-OH'!$C160+(drdp!J160+drdp!S160)*'DBH-OH'!$D160)</f>
        <v>0</v>
      </c>
      <c r="H160" s="18">
        <f>Model!$W$28*((drdp!B160)*'DBH-OH'!$B160+(drdp!E160)*'DBH-OH'!$C160+(drdp!H160)*'DBH-OH'!$D160)</f>
        <v>0</v>
      </c>
      <c r="I160" s="18">
        <f>Model!$W$28*((drdp!C160)*'DBH-OH'!$B160+(drdp!F160)*'DBH-OH'!$C160+(drdp!I160)*'DBH-OH'!$D160)</f>
        <v>0</v>
      </c>
      <c r="J160" s="18">
        <f>Model!$W$28*((drdp!D160)*'DBH-OH'!$B160+(drdp!G160)*'DBH-OH'!$C160+(drdp!J160)*'DBH-OH'!$D160)</f>
        <v>0</v>
      </c>
      <c r="K160" s="21">
        <f>SUM(E$3:E159)+H160</f>
        <v>0.86543213195545743</v>
      </c>
      <c r="L160" s="21">
        <f>SUM(F$3:F159)+I160</f>
        <v>6.0971519590755916</v>
      </c>
      <c r="M160" s="21">
        <f>SUM(G$3:G159)+J160</f>
        <v>0</v>
      </c>
      <c r="N160" s="21"/>
      <c r="O160" s="21"/>
      <c r="P160" s="21"/>
      <c r="Q160" s="19">
        <f t="shared" si="16"/>
        <v>0.74897277502096826</v>
      </c>
      <c r="R160" s="19">
        <f t="shared" si="16"/>
        <v>37.175262012059328</v>
      </c>
      <c r="S160" s="19">
        <f t="shared" si="16"/>
        <v>0</v>
      </c>
      <c r="T160" s="19">
        <f t="shared" si="13"/>
        <v>5.2766712187991835</v>
      </c>
      <c r="U160" s="19">
        <f t="shared" si="14"/>
        <v>0</v>
      </c>
      <c r="V160" s="19">
        <f t="shared" si="15"/>
        <v>0</v>
      </c>
    </row>
    <row r="161" spans="1:23" x14ac:dyDescent="0.25">
      <c r="A161" s="26">
        <f>Wellpath!E161</f>
        <v>0</v>
      </c>
      <c r="B161" s="22">
        <v>0</v>
      </c>
      <c r="C161" s="22">
        <v>0</v>
      </c>
      <c r="D161" s="22">
        <f t="shared" si="11"/>
        <v>4.7931219674804699E-5</v>
      </c>
      <c r="E161" s="20">
        <f>Model!$W$28*((drdp!B161+drdp!K161)*'DBH-OH'!$B161+(drdp!E161+drdp!N161)*'DBH-OH'!$C161+(drdp!H161+drdp!Q161)*'DBH-OH'!$D161)</f>
        <v>0</v>
      </c>
      <c r="F161" s="20">
        <f>Model!$W$28*((drdp!C161+drdp!L161)*'DBH-OH'!$B161+(drdp!F161+drdp!O161)*'DBH-OH'!$C161+(drdp!I161+drdp!R161)*'DBH-OH'!$D161)</f>
        <v>0</v>
      </c>
      <c r="G161" s="20">
        <f>Model!$W$28*((drdp!D161+drdp!M161)*'DBH-OH'!$B161+(drdp!G161+drdp!P161)*'DBH-OH'!$C161+(drdp!J161+drdp!S161)*'DBH-OH'!$D161)</f>
        <v>0</v>
      </c>
      <c r="H161" s="18">
        <f>Model!$W$28*((drdp!B161)*'DBH-OH'!$B161+(drdp!E161)*'DBH-OH'!$C161+(drdp!H161)*'DBH-OH'!$D161)</f>
        <v>0</v>
      </c>
      <c r="I161" s="18">
        <f>Model!$W$28*((drdp!C161)*'DBH-OH'!$B161+(drdp!F161)*'DBH-OH'!$C161+(drdp!I161)*'DBH-OH'!$D161)</f>
        <v>0</v>
      </c>
      <c r="J161" s="18">
        <f>Model!$W$28*((drdp!D161)*'DBH-OH'!$B161+(drdp!G161)*'DBH-OH'!$C161+(drdp!J161)*'DBH-OH'!$D161)</f>
        <v>0</v>
      </c>
      <c r="K161" s="21">
        <f>SUM(E$3:E160)+H161</f>
        <v>0.86543213195545743</v>
      </c>
      <c r="L161" s="21">
        <f>SUM(F$3:F160)+I161</f>
        <v>6.0971519590755916</v>
      </c>
      <c r="M161" s="21">
        <f>SUM(G$3:G160)+J161</f>
        <v>0</v>
      </c>
      <c r="N161" s="21"/>
      <c r="O161" s="21"/>
      <c r="P161" s="21"/>
      <c r="Q161" s="19">
        <f t="shared" si="16"/>
        <v>0.74897277502096826</v>
      </c>
      <c r="R161" s="19">
        <f t="shared" si="16"/>
        <v>37.175262012059328</v>
      </c>
      <c r="S161" s="19">
        <f t="shared" si="16"/>
        <v>0</v>
      </c>
      <c r="T161" s="19">
        <f t="shared" si="13"/>
        <v>5.2766712187991835</v>
      </c>
      <c r="U161" s="19">
        <f t="shared" si="14"/>
        <v>0</v>
      </c>
      <c r="V161" s="19">
        <f t="shared" si="15"/>
        <v>0</v>
      </c>
    </row>
    <row r="162" spans="1:23" x14ac:dyDescent="0.25">
      <c r="A162" s="26">
        <f>Wellpath!E162</f>
        <v>0</v>
      </c>
      <c r="B162" s="22">
        <v>0</v>
      </c>
      <c r="C162" s="22">
        <v>0</v>
      </c>
      <c r="D162" s="22">
        <f t="shared" si="11"/>
        <v>4.7931219674804699E-5</v>
      </c>
      <c r="E162" s="20">
        <f>Model!$W$28*((drdp!B162+drdp!K162)*'DBH-OH'!$B162+(drdp!E162+drdp!N162)*'DBH-OH'!$C162+(drdp!H162+drdp!Q162)*'DBH-OH'!$D162)</f>
        <v>0</v>
      </c>
      <c r="F162" s="20">
        <f>Model!$W$28*((drdp!C162+drdp!L162)*'DBH-OH'!$B162+(drdp!F162+drdp!O162)*'DBH-OH'!$C162+(drdp!I162+drdp!R162)*'DBH-OH'!$D162)</f>
        <v>0</v>
      </c>
      <c r="G162" s="20">
        <f>Model!$W$28*((drdp!D162+drdp!M162)*'DBH-OH'!$B162+(drdp!G162+drdp!P162)*'DBH-OH'!$C162+(drdp!J162+drdp!S162)*'DBH-OH'!$D162)</f>
        <v>0</v>
      </c>
      <c r="H162" s="18">
        <f>Model!$W$28*((drdp!B162)*'DBH-OH'!$B162+(drdp!E162)*'DBH-OH'!$C162+(drdp!H162)*'DBH-OH'!$D162)</f>
        <v>0</v>
      </c>
      <c r="I162" s="18">
        <f>Model!$W$28*((drdp!C162)*'DBH-OH'!$B162+(drdp!F162)*'DBH-OH'!$C162+(drdp!I162)*'DBH-OH'!$D162)</f>
        <v>0</v>
      </c>
      <c r="J162" s="18">
        <f>Model!$W$28*((drdp!D162)*'DBH-OH'!$B162+(drdp!G162)*'DBH-OH'!$C162+(drdp!J162)*'DBH-OH'!$D162)</f>
        <v>0</v>
      </c>
      <c r="K162" s="21">
        <f>SUM(E$3:E161)+H162</f>
        <v>0.86543213195545743</v>
      </c>
      <c r="L162" s="21">
        <f>SUM(F$3:F161)+I162</f>
        <v>6.0971519590755916</v>
      </c>
      <c r="M162" s="21">
        <f>SUM(G$3:G161)+J162</f>
        <v>0</v>
      </c>
      <c r="N162" s="21"/>
      <c r="O162" s="21"/>
      <c r="P162" s="21"/>
      <c r="Q162" s="19">
        <f t="shared" si="16"/>
        <v>0.74897277502096826</v>
      </c>
      <c r="R162" s="19">
        <f t="shared" si="16"/>
        <v>37.175262012059328</v>
      </c>
      <c r="S162" s="19">
        <f t="shared" si="16"/>
        <v>0</v>
      </c>
      <c r="T162" s="19">
        <f t="shared" si="13"/>
        <v>5.2766712187991835</v>
      </c>
      <c r="U162" s="19">
        <f t="shared" si="14"/>
        <v>0</v>
      </c>
      <c r="V162" s="19">
        <f t="shared" si="15"/>
        <v>0</v>
      </c>
    </row>
    <row r="163" spans="1:23" x14ac:dyDescent="0.25">
      <c r="A163" s="26">
        <f>Wellpath!E163</f>
        <v>0</v>
      </c>
      <c r="B163" s="22">
        <v>0</v>
      </c>
      <c r="C163" s="22">
        <v>0</v>
      </c>
      <c r="D163" s="22">
        <f t="shared" si="11"/>
        <v>4.7931219674804699E-5</v>
      </c>
      <c r="E163" s="20">
        <f>Model!$W$28*((drdp!B163+drdp!K163)*'DBH-OH'!$B163+(drdp!E163+drdp!N163)*'DBH-OH'!$C163+(drdp!H163+drdp!Q163)*'DBH-OH'!$D163)</f>
        <v>0</v>
      </c>
      <c r="F163" s="20">
        <f>Model!$W$28*((drdp!C163+drdp!L163)*'DBH-OH'!$B163+(drdp!F163+drdp!O163)*'DBH-OH'!$C163+(drdp!I163+drdp!R163)*'DBH-OH'!$D163)</f>
        <v>0</v>
      </c>
      <c r="G163" s="20">
        <f>Model!$W$28*((drdp!D163+drdp!M163)*'DBH-OH'!$B163+(drdp!G163+drdp!P163)*'DBH-OH'!$C163+(drdp!J163+drdp!S163)*'DBH-OH'!$D163)</f>
        <v>0</v>
      </c>
      <c r="H163" s="18">
        <f>Model!$W$28*((drdp!B163)*'DBH-OH'!$B163+(drdp!E163)*'DBH-OH'!$C163+(drdp!H163)*'DBH-OH'!$D163)</f>
        <v>0</v>
      </c>
      <c r="I163" s="18">
        <f>Model!$W$28*((drdp!C163)*'DBH-OH'!$B163+(drdp!F163)*'DBH-OH'!$C163+(drdp!I163)*'DBH-OH'!$D163)</f>
        <v>0</v>
      </c>
      <c r="J163" s="18">
        <f>Model!$W$28*((drdp!D163)*'DBH-OH'!$B163+(drdp!G163)*'DBH-OH'!$C163+(drdp!J163)*'DBH-OH'!$D163)</f>
        <v>0</v>
      </c>
      <c r="K163" s="21">
        <f>SUM(E$3:E162)+H163</f>
        <v>0.86543213195545743</v>
      </c>
      <c r="L163" s="21">
        <f>SUM(F$3:F162)+I163</f>
        <v>6.0971519590755916</v>
      </c>
      <c r="M163" s="21">
        <f>SUM(G$3:G162)+J163</f>
        <v>0</v>
      </c>
      <c r="N163" s="21"/>
      <c r="O163" s="21"/>
      <c r="P163" s="21"/>
      <c r="Q163" s="19">
        <f t="shared" si="16"/>
        <v>0.74897277502096826</v>
      </c>
      <c r="R163" s="19">
        <f t="shared" si="16"/>
        <v>37.175262012059328</v>
      </c>
      <c r="S163" s="19">
        <f t="shared" si="16"/>
        <v>0</v>
      </c>
      <c r="T163" s="19">
        <f t="shared" si="13"/>
        <v>5.2766712187991835</v>
      </c>
      <c r="U163" s="19">
        <f t="shared" si="14"/>
        <v>0</v>
      </c>
      <c r="V163" s="19">
        <f t="shared" si="15"/>
        <v>0</v>
      </c>
    </row>
    <row r="164" spans="1:23" x14ac:dyDescent="0.25">
      <c r="A164" s="26">
        <f>Wellpath!E164</f>
        <v>0</v>
      </c>
      <c r="B164" s="22">
        <v>0</v>
      </c>
      <c r="C164" s="22">
        <v>0</v>
      </c>
      <c r="D164" s="22">
        <f t="shared" si="11"/>
        <v>4.7931219674804699E-5</v>
      </c>
      <c r="E164" s="20">
        <f>Model!$W$28*((drdp!B164+drdp!K164)*'DBH-OH'!$B164+(drdp!E164+drdp!N164)*'DBH-OH'!$C164+(drdp!H164+drdp!Q164)*'DBH-OH'!$D164)</f>
        <v>0</v>
      </c>
      <c r="F164" s="20">
        <f>Model!$W$28*((drdp!C164+drdp!L164)*'DBH-OH'!$B164+(drdp!F164+drdp!O164)*'DBH-OH'!$C164+(drdp!I164+drdp!R164)*'DBH-OH'!$D164)</f>
        <v>0</v>
      </c>
      <c r="G164" s="20">
        <f>Model!$W$28*((drdp!D164+drdp!M164)*'DBH-OH'!$B164+(drdp!G164+drdp!P164)*'DBH-OH'!$C164+(drdp!J164+drdp!S164)*'DBH-OH'!$D164)</f>
        <v>0</v>
      </c>
      <c r="H164" s="18">
        <f>Model!$W$28*((drdp!B164)*'DBH-OH'!$B164+(drdp!E164)*'DBH-OH'!$C164+(drdp!H164)*'DBH-OH'!$D164)</f>
        <v>0</v>
      </c>
      <c r="I164" s="18">
        <f>Model!$W$28*((drdp!C164)*'DBH-OH'!$B164+(drdp!F164)*'DBH-OH'!$C164+(drdp!I164)*'DBH-OH'!$D164)</f>
        <v>0</v>
      </c>
      <c r="J164" s="18">
        <f>Model!$W$28*((drdp!D164)*'DBH-OH'!$B164+(drdp!G164)*'DBH-OH'!$C164+(drdp!J164)*'DBH-OH'!$D164)</f>
        <v>0</v>
      </c>
      <c r="K164" s="21">
        <f>SUM(E$3:E163)+H164</f>
        <v>0.86543213195545743</v>
      </c>
      <c r="L164" s="21">
        <f>SUM(F$3:F163)+I164</f>
        <v>6.0971519590755916</v>
      </c>
      <c r="M164" s="21">
        <f>SUM(G$3:G163)+J164</f>
        <v>0</v>
      </c>
      <c r="N164" s="21"/>
      <c r="O164" s="21"/>
      <c r="P164" s="21"/>
      <c r="Q164" s="19">
        <f t="shared" si="16"/>
        <v>0.74897277502096826</v>
      </c>
      <c r="R164" s="19">
        <f t="shared" si="16"/>
        <v>37.175262012059328</v>
      </c>
      <c r="S164" s="19">
        <f t="shared" si="16"/>
        <v>0</v>
      </c>
      <c r="T164" s="19">
        <f t="shared" si="13"/>
        <v>5.2766712187991835</v>
      </c>
      <c r="U164" s="19">
        <f t="shared" si="14"/>
        <v>0</v>
      </c>
      <c r="V164" s="19">
        <f t="shared" si="15"/>
        <v>0</v>
      </c>
    </row>
    <row r="165" spans="1:23" x14ac:dyDescent="0.25">
      <c r="A165" s="26">
        <f>Wellpath!E165</f>
        <v>0</v>
      </c>
      <c r="B165" s="22">
        <v>0</v>
      </c>
      <c r="C165" s="22">
        <v>0</v>
      </c>
      <c r="D165" s="22">
        <f t="shared" si="11"/>
        <v>4.7931219674804699E-5</v>
      </c>
      <c r="E165" s="20">
        <f>Model!$W$28*((drdp!B165+drdp!K165)*'DBH-OH'!$B165+(drdp!E165+drdp!N165)*'DBH-OH'!$C165+(drdp!H165+drdp!Q165)*'DBH-OH'!$D165)</f>
        <v>0</v>
      </c>
      <c r="F165" s="20">
        <f>Model!$W$28*((drdp!C165+drdp!L165)*'DBH-OH'!$B165+(drdp!F165+drdp!O165)*'DBH-OH'!$C165+(drdp!I165+drdp!R165)*'DBH-OH'!$D165)</f>
        <v>0</v>
      </c>
      <c r="G165" s="20">
        <f>Model!$W$28*((drdp!D165+drdp!M165)*'DBH-OH'!$B165+(drdp!G165+drdp!P165)*'DBH-OH'!$C165+(drdp!J165+drdp!S165)*'DBH-OH'!$D165)</f>
        <v>0</v>
      </c>
      <c r="H165" s="18">
        <f>Model!$W$28*((drdp!B165)*'DBH-OH'!$B165+(drdp!E165)*'DBH-OH'!$C165+(drdp!H165)*'DBH-OH'!$D165)</f>
        <v>0</v>
      </c>
      <c r="I165" s="18">
        <f>Model!$W$28*((drdp!C165)*'DBH-OH'!$B165+(drdp!F165)*'DBH-OH'!$C165+(drdp!I165)*'DBH-OH'!$D165)</f>
        <v>0</v>
      </c>
      <c r="J165" s="18">
        <f>Model!$W$28*((drdp!D165)*'DBH-OH'!$B165+(drdp!G165)*'DBH-OH'!$C165+(drdp!J165)*'DBH-OH'!$D165)</f>
        <v>0</v>
      </c>
      <c r="K165" s="21">
        <f>SUM(E$3:E164)+H165</f>
        <v>0.86543213195545743</v>
      </c>
      <c r="L165" s="21">
        <f>SUM(F$3:F164)+I165</f>
        <v>6.0971519590755916</v>
      </c>
      <c r="M165" s="21">
        <f>SUM(G$3:G164)+J165</f>
        <v>0</v>
      </c>
      <c r="N165" s="21"/>
      <c r="O165" s="21"/>
      <c r="P165" s="21"/>
      <c r="Q165" s="19">
        <f t="shared" si="16"/>
        <v>0.74897277502096826</v>
      </c>
      <c r="R165" s="19">
        <f t="shared" si="16"/>
        <v>37.175262012059328</v>
      </c>
      <c r="S165" s="19">
        <f t="shared" si="16"/>
        <v>0</v>
      </c>
      <c r="T165" s="19">
        <f t="shared" si="13"/>
        <v>5.2766712187991835</v>
      </c>
      <c r="U165" s="19">
        <f t="shared" si="14"/>
        <v>0</v>
      </c>
      <c r="V165" s="19">
        <f t="shared" si="15"/>
        <v>0</v>
      </c>
    </row>
    <row r="166" spans="1:23" x14ac:dyDescent="0.25">
      <c r="A166" s="26">
        <f>Wellpath!E166</f>
        <v>0</v>
      </c>
      <c r="B166" s="22">
        <v>0</v>
      </c>
      <c r="C166" s="22">
        <v>0</v>
      </c>
      <c r="D166" s="22">
        <f t="shared" si="11"/>
        <v>4.7931219674804699E-5</v>
      </c>
      <c r="E166" s="20">
        <f>Model!$W$28*((drdp!B166+drdp!K166)*'DBH-OH'!$B166+(drdp!E166+drdp!N166)*'DBH-OH'!$C166+(drdp!H166+drdp!Q166)*'DBH-OH'!$D166)</f>
        <v>0</v>
      </c>
      <c r="F166" s="20">
        <f>Model!$W$28*((drdp!C166+drdp!L166)*'DBH-OH'!$B166+(drdp!F166+drdp!O166)*'DBH-OH'!$C166+(drdp!I166+drdp!R166)*'DBH-OH'!$D166)</f>
        <v>0</v>
      </c>
      <c r="G166" s="20">
        <f>Model!$W$28*((drdp!D166+drdp!M166)*'DBH-OH'!$B166+(drdp!G166+drdp!P166)*'DBH-OH'!$C166+(drdp!J166+drdp!S166)*'DBH-OH'!$D166)</f>
        <v>0</v>
      </c>
      <c r="H166" s="18">
        <f>Model!$W$28*((drdp!B166)*'DBH-OH'!$B166+(drdp!E166)*'DBH-OH'!$C166+(drdp!H166)*'DBH-OH'!$D166)</f>
        <v>0</v>
      </c>
      <c r="I166" s="18">
        <f>Model!$W$28*((drdp!C166)*'DBH-OH'!$B166+(drdp!F166)*'DBH-OH'!$C166+(drdp!I166)*'DBH-OH'!$D166)</f>
        <v>0</v>
      </c>
      <c r="J166" s="18">
        <f>Model!$W$28*((drdp!D166)*'DBH-OH'!$B166+(drdp!G166)*'DBH-OH'!$C166+(drdp!J166)*'DBH-OH'!$D166)</f>
        <v>0</v>
      </c>
      <c r="K166" s="21">
        <f>SUM(E$3:E165)+H166</f>
        <v>0.86543213195545743</v>
      </c>
      <c r="L166" s="21">
        <f>SUM(F$3:F165)+I166</f>
        <v>6.0971519590755916</v>
      </c>
      <c r="M166" s="21">
        <f>SUM(G$3:G165)+J166</f>
        <v>0</v>
      </c>
      <c r="N166" s="21"/>
      <c r="O166" s="21"/>
      <c r="P166" s="21"/>
      <c r="Q166" s="19">
        <f t="shared" si="16"/>
        <v>0.74897277502096826</v>
      </c>
      <c r="R166" s="19">
        <f t="shared" si="16"/>
        <v>37.175262012059328</v>
      </c>
      <c r="S166" s="19">
        <f t="shared" si="16"/>
        <v>0</v>
      </c>
      <c r="T166" s="19">
        <f t="shared" si="13"/>
        <v>5.2766712187991835</v>
      </c>
      <c r="U166" s="19">
        <f t="shared" si="14"/>
        <v>0</v>
      </c>
      <c r="V166" s="19">
        <f t="shared" si="15"/>
        <v>0</v>
      </c>
    </row>
    <row r="167" spans="1:23" x14ac:dyDescent="0.25">
      <c r="A167" s="26">
        <f>Wellpath!E167</f>
        <v>0</v>
      </c>
      <c r="B167" s="22">
        <v>0</v>
      </c>
      <c r="C167" s="22">
        <v>0</v>
      </c>
      <c r="D167" s="22">
        <f t="shared" si="11"/>
        <v>4.7931219674804699E-5</v>
      </c>
      <c r="E167" s="20">
        <f>Model!$W$28*((drdp!B167+drdp!K167)*'DBH-OH'!$B167+(drdp!E167+drdp!N167)*'DBH-OH'!$C167+(drdp!H167+drdp!Q167)*'DBH-OH'!$D167)</f>
        <v>0</v>
      </c>
      <c r="F167" s="20">
        <f>Model!$W$28*((drdp!C167+drdp!L167)*'DBH-OH'!$B167+(drdp!F167+drdp!O167)*'DBH-OH'!$C167+(drdp!I167+drdp!R167)*'DBH-OH'!$D167)</f>
        <v>0</v>
      </c>
      <c r="G167" s="20">
        <f>Model!$W$28*((drdp!D167+drdp!M167)*'DBH-OH'!$B167+(drdp!G167+drdp!P167)*'DBH-OH'!$C167+(drdp!J167+drdp!S167)*'DBH-OH'!$D167)</f>
        <v>0</v>
      </c>
      <c r="H167" s="18">
        <f>Model!$W$28*((drdp!B167)*'DBH-OH'!$B167+(drdp!E167)*'DBH-OH'!$C167+(drdp!H167)*'DBH-OH'!$D167)</f>
        <v>0</v>
      </c>
      <c r="I167" s="18">
        <f>Model!$W$28*((drdp!C167)*'DBH-OH'!$B167+(drdp!F167)*'DBH-OH'!$C167+(drdp!I167)*'DBH-OH'!$D167)</f>
        <v>0</v>
      </c>
      <c r="J167" s="18">
        <f>Model!$W$28*((drdp!D167)*'DBH-OH'!$B167+(drdp!G167)*'DBH-OH'!$C167+(drdp!J167)*'DBH-OH'!$D167)</f>
        <v>0</v>
      </c>
      <c r="K167" s="21">
        <f>SUM(E$3:E166)+H167</f>
        <v>0.86543213195545743</v>
      </c>
      <c r="L167" s="21">
        <f>SUM(F$3:F166)+I167</f>
        <v>6.0971519590755916</v>
      </c>
      <c r="M167" s="21">
        <f>SUM(G$3:G166)+J167</f>
        <v>0</v>
      </c>
      <c r="N167" s="21"/>
      <c r="O167" s="21"/>
      <c r="P167" s="21"/>
      <c r="Q167" s="19">
        <f t="shared" si="16"/>
        <v>0.74897277502096826</v>
      </c>
      <c r="R167" s="19">
        <f t="shared" si="16"/>
        <v>37.175262012059328</v>
      </c>
      <c r="S167" s="19">
        <f t="shared" si="16"/>
        <v>0</v>
      </c>
      <c r="T167" s="19">
        <f t="shared" si="13"/>
        <v>5.2766712187991835</v>
      </c>
      <c r="U167" s="19">
        <f t="shared" si="14"/>
        <v>0</v>
      </c>
      <c r="V167" s="19">
        <f t="shared" si="15"/>
        <v>0</v>
      </c>
    </row>
    <row r="168" spans="1:23" x14ac:dyDescent="0.25">
      <c r="A168" s="26">
        <f>Wellpath!E168</f>
        <v>0</v>
      </c>
      <c r="B168" s="22">
        <v>0</v>
      </c>
      <c r="C168" s="22">
        <v>0</v>
      </c>
      <c r="D168" s="22">
        <f t="shared" si="11"/>
        <v>4.7931219674804699E-5</v>
      </c>
      <c r="E168" s="20">
        <f>Model!$W$28*((drdp!B168+drdp!K168)*'DBH-OH'!$B168+(drdp!E168+drdp!N168)*'DBH-OH'!$C168+(drdp!H168+drdp!Q168)*'DBH-OH'!$D168)</f>
        <v>0</v>
      </c>
      <c r="F168" s="20">
        <f>Model!$W$28*((drdp!C168+drdp!L168)*'DBH-OH'!$B168+(drdp!F168+drdp!O168)*'DBH-OH'!$C168+(drdp!I168+drdp!R168)*'DBH-OH'!$D168)</f>
        <v>0</v>
      </c>
      <c r="G168" s="20">
        <f>Model!$W$28*((drdp!D168+drdp!M168)*'DBH-OH'!$B168+(drdp!G168+drdp!P168)*'DBH-OH'!$C168+(drdp!J168+drdp!S168)*'DBH-OH'!$D168)</f>
        <v>0</v>
      </c>
      <c r="H168" s="18">
        <f>Model!$W$28*((drdp!B168)*'DBH-OH'!$B168+(drdp!E168)*'DBH-OH'!$C168+(drdp!H168)*'DBH-OH'!$D168)</f>
        <v>0</v>
      </c>
      <c r="I168" s="18">
        <f>Model!$W$28*((drdp!C168)*'DBH-OH'!$B168+(drdp!F168)*'DBH-OH'!$C168+(drdp!I168)*'DBH-OH'!$D168)</f>
        <v>0</v>
      </c>
      <c r="J168" s="18">
        <f>Model!$W$28*((drdp!D168)*'DBH-OH'!$B168+(drdp!G168)*'DBH-OH'!$C168+(drdp!J168)*'DBH-OH'!$D168)</f>
        <v>0</v>
      </c>
      <c r="K168" s="21">
        <f>SUM(E$3:E167)+H168</f>
        <v>0.86543213195545743</v>
      </c>
      <c r="L168" s="21">
        <f>SUM(F$3:F167)+I168</f>
        <v>6.0971519590755916</v>
      </c>
      <c r="M168" s="21">
        <f>SUM(G$3:G167)+J168</f>
        <v>0</v>
      </c>
      <c r="N168" s="21"/>
      <c r="O168" s="21"/>
      <c r="P168" s="21"/>
      <c r="Q168" s="19">
        <f t="shared" si="16"/>
        <v>0.74897277502096826</v>
      </c>
      <c r="R168" s="19">
        <f t="shared" si="16"/>
        <v>37.175262012059328</v>
      </c>
      <c r="S168" s="19">
        <f t="shared" si="16"/>
        <v>0</v>
      </c>
      <c r="T168" s="19">
        <f t="shared" si="13"/>
        <v>5.2766712187991835</v>
      </c>
      <c r="U168" s="19">
        <f t="shared" si="14"/>
        <v>0</v>
      </c>
      <c r="V168" s="19">
        <f t="shared" si="15"/>
        <v>0</v>
      </c>
    </row>
    <row r="169" spans="1:23" x14ac:dyDescent="0.25">
      <c r="A169" s="26">
        <f>Wellpath!E169</f>
        <v>0</v>
      </c>
      <c r="B169" s="22">
        <v>0</v>
      </c>
      <c r="C169" s="22">
        <v>0</v>
      </c>
      <c r="D169" s="22">
        <f t="shared" si="11"/>
        <v>4.7931219674804699E-5</v>
      </c>
      <c r="E169" s="20">
        <f>Model!$W$28*((drdp!B169+drdp!K169)*'DBH-OH'!$B169+(drdp!E169+drdp!N169)*'DBH-OH'!$C169+(drdp!H169+drdp!Q169)*'DBH-OH'!$D169)</f>
        <v>0</v>
      </c>
      <c r="F169" s="20">
        <f>Model!$W$28*((drdp!C169+drdp!L169)*'DBH-OH'!$B169+(drdp!F169+drdp!O169)*'DBH-OH'!$C169+(drdp!I169+drdp!R169)*'DBH-OH'!$D169)</f>
        <v>0</v>
      </c>
      <c r="G169" s="20">
        <f>Model!$W$28*((drdp!D169+drdp!M169)*'DBH-OH'!$B169+(drdp!G169+drdp!P169)*'DBH-OH'!$C169+(drdp!J169+drdp!S169)*'DBH-OH'!$D169)</f>
        <v>0</v>
      </c>
      <c r="H169" s="18">
        <f>Model!$W$28*((drdp!B169)*'DBH-OH'!$B169+(drdp!E169)*'DBH-OH'!$C169+(drdp!H169)*'DBH-OH'!$D169)</f>
        <v>0</v>
      </c>
      <c r="I169" s="18">
        <f>Model!$W$28*((drdp!C169)*'DBH-OH'!$B169+(drdp!F169)*'DBH-OH'!$C169+(drdp!I169)*'DBH-OH'!$D169)</f>
        <v>0</v>
      </c>
      <c r="J169" s="18">
        <f>Model!$W$28*((drdp!D169)*'DBH-OH'!$B169+(drdp!G169)*'DBH-OH'!$C169+(drdp!J169)*'DBH-OH'!$D169)</f>
        <v>0</v>
      </c>
      <c r="K169" s="21">
        <f>SUM(E$3:E168)+H169</f>
        <v>0.86543213195545743</v>
      </c>
      <c r="L169" s="21">
        <f>SUM(F$3:F168)+I169</f>
        <v>6.0971519590755916</v>
      </c>
      <c r="M169" s="21">
        <f>SUM(G$3:G168)+J169</f>
        <v>0</v>
      </c>
      <c r="N169" s="21"/>
      <c r="O169" s="21"/>
      <c r="P169" s="21"/>
      <c r="Q169" s="19">
        <f t="shared" si="16"/>
        <v>0.74897277502096826</v>
      </c>
      <c r="R169" s="19">
        <f t="shared" si="16"/>
        <v>37.175262012059328</v>
      </c>
      <c r="S169" s="19">
        <f t="shared" si="16"/>
        <v>0</v>
      </c>
      <c r="T169" s="19">
        <f t="shared" si="13"/>
        <v>5.2766712187991835</v>
      </c>
      <c r="U169" s="19">
        <f t="shared" si="14"/>
        <v>0</v>
      </c>
      <c r="V169" s="19">
        <f t="shared" si="15"/>
        <v>0</v>
      </c>
    </row>
    <row r="170" spans="1:23" x14ac:dyDescent="0.25">
      <c r="A170" s="26">
        <f>Wellpath!E170</f>
        <v>0</v>
      </c>
      <c r="B170" s="22">
        <v>0</v>
      </c>
      <c r="C170" s="22">
        <v>0</v>
      </c>
      <c r="D170" s="22">
        <f t="shared" si="11"/>
        <v>4.7931219674804699E-5</v>
      </c>
      <c r="E170" s="20">
        <f>Model!$W$28*((drdp!B170+drdp!K170)*'DBH-OH'!$B170+(drdp!E170+drdp!N170)*'DBH-OH'!$C170+(drdp!H170+drdp!Q170)*'DBH-OH'!$D170)</f>
        <v>0</v>
      </c>
      <c r="F170" s="20">
        <f>Model!$W$28*((drdp!C170+drdp!L170)*'DBH-OH'!$B170+(drdp!F170+drdp!O170)*'DBH-OH'!$C170+(drdp!I170+drdp!R170)*'DBH-OH'!$D170)</f>
        <v>0</v>
      </c>
      <c r="G170" s="20">
        <f>Model!$W$28*((drdp!D170+drdp!M170)*'DBH-OH'!$B170+(drdp!G170+drdp!P170)*'DBH-OH'!$C170+(drdp!J170+drdp!S170)*'DBH-OH'!$D170)</f>
        <v>0</v>
      </c>
      <c r="H170" s="18">
        <f>Model!$W$28*((drdp!B170)*'DBH-OH'!$B170+(drdp!E170)*'DBH-OH'!$C170+(drdp!H170)*'DBH-OH'!$D170)</f>
        <v>0</v>
      </c>
      <c r="I170" s="18">
        <f>Model!$W$28*((drdp!C170)*'DBH-OH'!$B170+(drdp!F170)*'DBH-OH'!$C170+(drdp!I170)*'DBH-OH'!$D170)</f>
        <v>0</v>
      </c>
      <c r="J170" s="18">
        <f>Model!$W$28*((drdp!D170)*'DBH-OH'!$B170+(drdp!G170)*'DBH-OH'!$C170+(drdp!J170)*'DBH-OH'!$D170)</f>
        <v>0</v>
      </c>
      <c r="K170" s="21">
        <f>SUM(E$3:E169)+H170</f>
        <v>0.86543213195545743</v>
      </c>
      <c r="L170" s="21">
        <f>SUM(F$3:F169)+I170</f>
        <v>6.0971519590755916</v>
      </c>
      <c r="M170" s="21">
        <f>SUM(G$3:G169)+J170</f>
        <v>0</v>
      </c>
      <c r="N170" s="21"/>
      <c r="O170" s="21"/>
      <c r="P170" s="21"/>
      <c r="Q170" s="19">
        <f t="shared" si="16"/>
        <v>0.74897277502096826</v>
      </c>
      <c r="R170" s="19">
        <f t="shared" si="16"/>
        <v>37.175262012059328</v>
      </c>
      <c r="S170" s="19">
        <f t="shared" si="16"/>
        <v>0</v>
      </c>
      <c r="T170" s="19">
        <f t="shared" si="13"/>
        <v>5.2766712187991835</v>
      </c>
      <c r="U170" s="19">
        <f t="shared" si="14"/>
        <v>0</v>
      </c>
      <c r="V170" s="19">
        <f t="shared" si="15"/>
        <v>0</v>
      </c>
    </row>
    <row r="171" spans="1:23" x14ac:dyDescent="0.25">
      <c r="A171" s="26">
        <f>Wellpath!E171</f>
        <v>0</v>
      </c>
      <c r="B171" s="22">
        <v>0</v>
      </c>
      <c r="C171" s="22">
        <v>0</v>
      </c>
      <c r="D171" s="22">
        <f t="shared" si="11"/>
        <v>4.7931219674804699E-5</v>
      </c>
      <c r="E171" s="20">
        <f>Model!$W$28*((drdp!B171+drdp!K171)*'DBH-OH'!$B171+(drdp!E171+drdp!N171)*'DBH-OH'!$C171+(drdp!H171+drdp!Q171)*'DBH-OH'!$D171)</f>
        <v>0</v>
      </c>
      <c r="F171" s="20">
        <f>Model!$W$28*((drdp!C171+drdp!L171)*'DBH-OH'!$B171+(drdp!F171+drdp!O171)*'DBH-OH'!$C171+(drdp!I171+drdp!R171)*'DBH-OH'!$D171)</f>
        <v>0</v>
      </c>
      <c r="G171" s="20">
        <f>Model!$W$28*((drdp!D171+drdp!M171)*'DBH-OH'!$B171+(drdp!G171+drdp!P171)*'DBH-OH'!$C171+(drdp!J171+drdp!S171)*'DBH-OH'!$D171)</f>
        <v>0</v>
      </c>
      <c r="H171" s="18">
        <f>Model!$W$28*((drdp!B171)*'DBH-OH'!$B171+(drdp!E171)*'DBH-OH'!$C171+(drdp!H171)*'DBH-OH'!$D171)</f>
        <v>0</v>
      </c>
      <c r="I171" s="18">
        <f>Model!$W$28*((drdp!C171)*'DBH-OH'!$B171+(drdp!F171)*'DBH-OH'!$C171+(drdp!I171)*'DBH-OH'!$D171)</f>
        <v>0</v>
      </c>
      <c r="J171" s="18">
        <f>Model!$W$28*((drdp!D171)*'DBH-OH'!$B171+(drdp!G171)*'DBH-OH'!$C171+(drdp!J171)*'DBH-OH'!$D171)</f>
        <v>0</v>
      </c>
      <c r="K171" s="21">
        <f>SUM(E$3:E170)+H171</f>
        <v>0.86543213195545743</v>
      </c>
      <c r="L171" s="21">
        <f>SUM(F$3:F170)+I171</f>
        <v>6.0971519590755916</v>
      </c>
      <c r="M171" s="21">
        <f>SUM(G$3:G170)+J171</f>
        <v>0</v>
      </c>
      <c r="N171" s="21"/>
      <c r="O171" s="21"/>
      <c r="P171" s="21"/>
      <c r="Q171" s="19">
        <f t="shared" si="16"/>
        <v>0.74897277502096826</v>
      </c>
      <c r="R171" s="19">
        <f t="shared" si="16"/>
        <v>37.175262012059328</v>
      </c>
      <c r="S171" s="19">
        <f t="shared" si="16"/>
        <v>0</v>
      </c>
      <c r="T171" s="19">
        <f t="shared" si="13"/>
        <v>5.2766712187991835</v>
      </c>
      <c r="U171" s="19">
        <f t="shared" si="14"/>
        <v>0</v>
      </c>
      <c r="V171" s="19">
        <f t="shared" si="15"/>
        <v>0</v>
      </c>
    </row>
    <row r="172" spans="1:23" x14ac:dyDescent="0.25">
      <c r="A172" s="26">
        <f>Wellpath!E172</f>
        <v>0</v>
      </c>
      <c r="B172" s="22">
        <v>0</v>
      </c>
      <c r="C172" s="22">
        <v>0</v>
      </c>
      <c r="D172" s="22">
        <f t="shared" si="11"/>
        <v>4.7931219674804699E-5</v>
      </c>
      <c r="E172" s="20">
        <f>Model!$W$28*((drdp!B172+drdp!K172)*'DBH-OH'!$B172+(drdp!E172+drdp!N172)*'DBH-OH'!$C172+(drdp!H172+drdp!Q172)*'DBH-OH'!$D172)</f>
        <v>0</v>
      </c>
      <c r="F172" s="20">
        <f>Model!$W$28*((drdp!C172+drdp!L172)*'DBH-OH'!$B172+(drdp!F172+drdp!O172)*'DBH-OH'!$C172+(drdp!I172+drdp!R172)*'DBH-OH'!$D172)</f>
        <v>0</v>
      </c>
      <c r="G172" s="20">
        <f>Model!$W$28*((drdp!D172+drdp!M172)*'DBH-OH'!$B172+(drdp!G172+drdp!P172)*'DBH-OH'!$C172+(drdp!J172+drdp!S172)*'DBH-OH'!$D172)</f>
        <v>0</v>
      </c>
      <c r="H172" s="18">
        <f>Model!$W$28*((drdp!B172)*'DBH-OH'!$B172+(drdp!E172)*'DBH-OH'!$C172+(drdp!H172)*'DBH-OH'!$D172)</f>
        <v>0</v>
      </c>
      <c r="I172" s="18">
        <f>Model!$W$28*((drdp!C172)*'DBH-OH'!$B172+(drdp!F172)*'DBH-OH'!$C172+(drdp!I172)*'DBH-OH'!$D172)</f>
        <v>0</v>
      </c>
      <c r="J172" s="18">
        <f>Model!$W$28*((drdp!D172)*'DBH-OH'!$B172+(drdp!G172)*'DBH-OH'!$C172+(drdp!J172)*'DBH-OH'!$D172)</f>
        <v>0</v>
      </c>
      <c r="K172" s="21">
        <f>SUM(E$3:E171)+H172</f>
        <v>0.86543213195545743</v>
      </c>
      <c r="L172" s="21">
        <f>SUM(F$3:F171)+I172</f>
        <v>6.0971519590755916</v>
      </c>
      <c r="M172" s="21">
        <f>SUM(G$3:G171)+J172</f>
        <v>0</v>
      </c>
      <c r="N172" s="21"/>
      <c r="O172" s="21"/>
      <c r="P172" s="21"/>
      <c r="Q172" s="19">
        <f t="shared" si="16"/>
        <v>0.74897277502096826</v>
      </c>
      <c r="R172" s="19">
        <f t="shared" si="16"/>
        <v>37.175262012059328</v>
      </c>
      <c r="S172" s="19">
        <f t="shared" si="16"/>
        <v>0</v>
      </c>
      <c r="T172" s="19">
        <f t="shared" si="13"/>
        <v>5.2766712187991835</v>
      </c>
      <c r="U172" s="19">
        <f t="shared" si="14"/>
        <v>0</v>
      </c>
      <c r="V172" s="19">
        <f t="shared" si="15"/>
        <v>0</v>
      </c>
    </row>
    <row r="173" spans="1:23" x14ac:dyDescent="0.25">
      <c r="A173" s="26">
        <f>Wellpath!E173</f>
        <v>0</v>
      </c>
      <c r="B173" s="22">
        <v>0</v>
      </c>
      <c r="C173" s="22">
        <v>0</v>
      </c>
      <c r="D173" s="22">
        <f t="shared" si="11"/>
        <v>4.7931219674804699E-5</v>
      </c>
      <c r="E173" s="20">
        <f>Model!$W$28*((drdp!B173+drdp!K173)*'DBH-OH'!$B173+(drdp!E173+drdp!N173)*'DBH-OH'!$C173+(drdp!H173+drdp!Q173)*'DBH-OH'!$D173)</f>
        <v>0</v>
      </c>
      <c r="F173" s="20">
        <f>Model!$W$28*((drdp!C173+drdp!L173)*'DBH-OH'!$B173+(drdp!F173+drdp!O173)*'DBH-OH'!$C173+(drdp!I173+drdp!R173)*'DBH-OH'!$D173)</f>
        <v>0</v>
      </c>
      <c r="G173" s="20">
        <f>Model!$W$28*((drdp!D173+drdp!M173)*'DBH-OH'!$B173+(drdp!G173+drdp!P173)*'DBH-OH'!$C173+(drdp!J173+drdp!S173)*'DBH-OH'!$D173)</f>
        <v>0</v>
      </c>
      <c r="H173" s="18">
        <f>Model!$W$28*((drdp!B173)*'DBH-OH'!$B173+(drdp!E173)*'DBH-OH'!$C173+(drdp!H173)*'DBH-OH'!$D173)</f>
        <v>0</v>
      </c>
      <c r="I173" s="18">
        <f>Model!$W$28*((drdp!C173)*'DBH-OH'!$B173+(drdp!F173)*'DBH-OH'!$C173+(drdp!I173)*'DBH-OH'!$D173)</f>
        <v>0</v>
      </c>
      <c r="J173" s="18">
        <f>Model!$W$28*((drdp!D173)*'DBH-OH'!$B173+(drdp!G173)*'DBH-OH'!$C173+(drdp!J173)*'DBH-OH'!$D173)</f>
        <v>0</v>
      </c>
      <c r="K173" s="21">
        <f>SUM(E$3:E172)+H173</f>
        <v>0.86543213195545743</v>
      </c>
      <c r="L173" s="21">
        <f>SUM(F$3:F172)+I173</f>
        <v>6.0971519590755916</v>
      </c>
      <c r="M173" s="21">
        <f>SUM(G$3:G172)+J173</f>
        <v>0</v>
      </c>
      <c r="N173" s="21"/>
      <c r="O173" s="21"/>
      <c r="P173" s="21"/>
      <c r="Q173" s="19">
        <f t="shared" si="16"/>
        <v>0.74897277502096826</v>
      </c>
      <c r="R173" s="19">
        <f t="shared" si="16"/>
        <v>37.175262012059328</v>
      </c>
      <c r="S173" s="19">
        <f t="shared" si="16"/>
        <v>0</v>
      </c>
      <c r="T173" s="19">
        <f t="shared" si="13"/>
        <v>5.2766712187991835</v>
      </c>
      <c r="U173" s="19">
        <f t="shared" si="14"/>
        <v>0</v>
      </c>
      <c r="V173" s="19">
        <f t="shared" si="15"/>
        <v>0</v>
      </c>
      <c r="W173" s="10" t="s">
        <v>62</v>
      </c>
    </row>
    <row r="174" spans="1:23" x14ac:dyDescent="0.25">
      <c r="A174" s="26">
        <f>Wellpath!E174</f>
        <v>0</v>
      </c>
      <c r="B174" s="22">
        <v>0</v>
      </c>
      <c r="C174" s="22">
        <v>0</v>
      </c>
      <c r="D174" s="22">
        <f t="shared" si="11"/>
        <v>4.7931219674804699E-5</v>
      </c>
      <c r="E174" s="20">
        <f>Model!$W$28*((drdp!B174+drdp!K174)*'DBH-OH'!$B174+(drdp!E174+drdp!N174)*'DBH-OH'!$C174+(drdp!H174+drdp!Q174)*'DBH-OH'!$D174)</f>
        <v>0</v>
      </c>
      <c r="F174" s="20">
        <f>Model!$W$28*((drdp!C174+drdp!L174)*'DBH-OH'!$B174+(drdp!F174+drdp!O174)*'DBH-OH'!$C174+(drdp!I174+drdp!R174)*'DBH-OH'!$D174)</f>
        <v>0</v>
      </c>
      <c r="G174" s="20">
        <f>Model!$W$28*((drdp!D174+drdp!M174)*'DBH-OH'!$B174+(drdp!G174+drdp!P174)*'DBH-OH'!$C174+(drdp!J174+drdp!S174)*'DBH-OH'!$D174)</f>
        <v>0</v>
      </c>
      <c r="H174" s="18">
        <f>Model!$W$28*((drdp!B174)*'DBH-OH'!$B174+(drdp!E174)*'DBH-OH'!$C174+(drdp!H174)*'DBH-OH'!$D174)</f>
        <v>0</v>
      </c>
      <c r="I174" s="18">
        <f>Model!$W$28*((drdp!C174)*'DBH-OH'!$B174+(drdp!F174)*'DBH-OH'!$C174+(drdp!I174)*'DBH-OH'!$D174)</f>
        <v>0</v>
      </c>
      <c r="J174" s="18">
        <f>Model!$W$28*((drdp!D174)*'DBH-OH'!$B174+(drdp!G174)*'DBH-OH'!$C174+(drdp!J174)*'DBH-OH'!$D174)</f>
        <v>0</v>
      </c>
      <c r="K174" s="21">
        <f>SUM(E$3:E173)+H174</f>
        <v>0.86543213195545743</v>
      </c>
      <c r="L174" s="21">
        <f>SUM(F$3:F173)+I174</f>
        <v>6.0971519590755916</v>
      </c>
      <c r="M174" s="21">
        <f>SUM(G$3:G173)+J174</f>
        <v>0</v>
      </c>
      <c r="N174" s="21"/>
      <c r="O174" s="21"/>
      <c r="P174" s="21"/>
      <c r="Q174" s="19">
        <f t="shared" si="16"/>
        <v>0.74897277502096826</v>
      </c>
      <c r="R174" s="19">
        <f t="shared" si="16"/>
        <v>37.175262012059328</v>
      </c>
      <c r="S174" s="19">
        <f t="shared" si="16"/>
        <v>0</v>
      </c>
      <c r="T174" s="19">
        <f t="shared" si="13"/>
        <v>5.2766712187991835</v>
      </c>
      <c r="U174" s="19">
        <f t="shared" si="14"/>
        <v>0</v>
      </c>
      <c r="V174" s="19">
        <f t="shared" si="15"/>
        <v>0</v>
      </c>
    </row>
    <row r="175" spans="1:23" x14ac:dyDescent="0.25">
      <c r="A175" s="26">
        <f>Wellpath!E175</f>
        <v>0</v>
      </c>
      <c r="B175" s="22">
        <v>0</v>
      </c>
      <c r="C175" s="22">
        <v>0</v>
      </c>
      <c r="D175" s="22">
        <f t="shared" si="11"/>
        <v>4.7931219674804699E-5</v>
      </c>
      <c r="E175" s="20">
        <f>Model!$W$28*((drdp!B175+drdp!K175)*'DBH-OH'!$B175+(drdp!E175+drdp!N175)*'DBH-OH'!$C175+(drdp!H175+drdp!Q175)*'DBH-OH'!$D175)</f>
        <v>0</v>
      </c>
      <c r="F175" s="20">
        <f>Model!$W$28*((drdp!C175+drdp!L175)*'DBH-OH'!$B175+(drdp!F175+drdp!O175)*'DBH-OH'!$C175+(drdp!I175+drdp!R175)*'DBH-OH'!$D175)</f>
        <v>0</v>
      </c>
      <c r="G175" s="20">
        <f>Model!$W$28*((drdp!D175+drdp!M175)*'DBH-OH'!$B175+(drdp!G175+drdp!P175)*'DBH-OH'!$C175+(drdp!J175+drdp!S175)*'DBH-OH'!$D175)</f>
        <v>0</v>
      </c>
      <c r="H175" s="18">
        <f>Model!$W$28*((drdp!B175)*'DBH-OH'!$B175+(drdp!E175)*'DBH-OH'!$C175+(drdp!H175)*'DBH-OH'!$D175)</f>
        <v>0</v>
      </c>
      <c r="I175" s="18">
        <f>Model!$W$28*((drdp!C175)*'DBH-OH'!$B175+(drdp!F175)*'DBH-OH'!$C175+(drdp!I175)*'DBH-OH'!$D175)</f>
        <v>0</v>
      </c>
      <c r="J175" s="18">
        <f>Model!$W$28*((drdp!D175)*'DBH-OH'!$B175+(drdp!G175)*'DBH-OH'!$C175+(drdp!J175)*'DBH-OH'!$D175)</f>
        <v>0</v>
      </c>
      <c r="K175" s="21">
        <f>SUM(E$3:E174)+H175</f>
        <v>0.86543213195545743</v>
      </c>
      <c r="L175" s="21">
        <f>SUM(F$3:F174)+I175</f>
        <v>6.0971519590755916</v>
      </c>
      <c r="M175" s="21">
        <f>SUM(G$3:G174)+J175</f>
        <v>0</v>
      </c>
      <c r="N175" s="21"/>
      <c r="O175" s="21"/>
      <c r="P175" s="21"/>
      <c r="Q175" s="19">
        <f t="shared" si="16"/>
        <v>0.74897277502096826</v>
      </c>
      <c r="R175" s="19">
        <f t="shared" si="16"/>
        <v>37.175262012059328</v>
      </c>
      <c r="S175" s="19">
        <f t="shared" si="16"/>
        <v>0</v>
      </c>
      <c r="T175" s="19">
        <f t="shared" si="13"/>
        <v>5.2766712187991835</v>
      </c>
      <c r="U175" s="19">
        <f t="shared" si="14"/>
        <v>0</v>
      </c>
      <c r="V175" s="19">
        <f t="shared" si="15"/>
        <v>0</v>
      </c>
    </row>
    <row r="176" spans="1:23" x14ac:dyDescent="0.25">
      <c r="A176" s="26">
        <f>Wellpath!E176</f>
        <v>0</v>
      </c>
      <c r="B176" s="22">
        <v>0</v>
      </c>
      <c r="C176" s="22">
        <v>0</v>
      </c>
      <c r="D176" s="22">
        <f t="shared" si="11"/>
        <v>4.7931219674804699E-5</v>
      </c>
      <c r="E176" s="20">
        <f>Model!$W$28*((drdp!B176+drdp!K176)*'DBH-OH'!$B176+(drdp!E176+drdp!N176)*'DBH-OH'!$C176+(drdp!H176+drdp!Q176)*'DBH-OH'!$D176)</f>
        <v>0</v>
      </c>
      <c r="F176" s="20">
        <f>Model!$W$28*((drdp!C176+drdp!L176)*'DBH-OH'!$B176+(drdp!F176+drdp!O176)*'DBH-OH'!$C176+(drdp!I176+drdp!R176)*'DBH-OH'!$D176)</f>
        <v>0</v>
      </c>
      <c r="G176" s="20">
        <f>Model!$W$28*((drdp!D176+drdp!M176)*'DBH-OH'!$B176+(drdp!G176+drdp!P176)*'DBH-OH'!$C176+(drdp!J176+drdp!S176)*'DBH-OH'!$D176)</f>
        <v>0</v>
      </c>
      <c r="H176" s="18">
        <f>Model!$W$28*((drdp!B176)*'DBH-OH'!$B176+(drdp!E176)*'DBH-OH'!$C176+(drdp!H176)*'DBH-OH'!$D176)</f>
        <v>0</v>
      </c>
      <c r="I176" s="18">
        <f>Model!$W$28*((drdp!C176)*'DBH-OH'!$B176+(drdp!F176)*'DBH-OH'!$C176+(drdp!I176)*'DBH-OH'!$D176)</f>
        <v>0</v>
      </c>
      <c r="J176" s="18">
        <f>Model!$W$28*((drdp!D176)*'DBH-OH'!$B176+(drdp!G176)*'DBH-OH'!$C176+(drdp!J176)*'DBH-OH'!$D176)</f>
        <v>0</v>
      </c>
      <c r="K176" s="21">
        <f>SUM(E$3:E175)+H176</f>
        <v>0.86543213195545743</v>
      </c>
      <c r="L176" s="21">
        <f>SUM(F$3:F175)+I176</f>
        <v>6.0971519590755916</v>
      </c>
      <c r="M176" s="21">
        <f>SUM(G$3:G175)+J176</f>
        <v>0</v>
      </c>
      <c r="N176" s="21"/>
      <c r="O176" s="21"/>
      <c r="P176" s="21"/>
      <c r="Q176" s="19">
        <f t="shared" si="16"/>
        <v>0.74897277502096826</v>
      </c>
      <c r="R176" s="19">
        <f t="shared" si="16"/>
        <v>37.175262012059328</v>
      </c>
      <c r="S176" s="19">
        <f t="shared" si="16"/>
        <v>0</v>
      </c>
      <c r="T176" s="19">
        <f t="shared" si="13"/>
        <v>5.2766712187991835</v>
      </c>
      <c r="U176" s="19">
        <f t="shared" si="14"/>
        <v>0</v>
      </c>
      <c r="V176" s="19">
        <f t="shared" si="15"/>
        <v>0</v>
      </c>
    </row>
    <row r="177" spans="1:22" x14ac:dyDescent="0.25">
      <c r="A177" s="26">
        <f>Wellpath!E177</f>
        <v>0</v>
      </c>
      <c r="B177" s="22">
        <v>0</v>
      </c>
      <c r="C177" s="22">
        <v>0</v>
      </c>
      <c r="D177" s="22">
        <f t="shared" si="11"/>
        <v>4.7931219674804699E-5</v>
      </c>
      <c r="E177" s="20">
        <f>Model!$W$28*((drdp!B177+drdp!K177)*'DBH-OH'!$B177+(drdp!E177+drdp!N177)*'DBH-OH'!$C177+(drdp!H177+drdp!Q177)*'DBH-OH'!$D177)</f>
        <v>0</v>
      </c>
      <c r="F177" s="20">
        <f>Model!$W$28*((drdp!C177+drdp!L177)*'DBH-OH'!$B177+(drdp!F177+drdp!O177)*'DBH-OH'!$C177+(drdp!I177+drdp!R177)*'DBH-OH'!$D177)</f>
        <v>0</v>
      </c>
      <c r="G177" s="20">
        <f>Model!$W$28*((drdp!D177+drdp!M177)*'DBH-OH'!$B177+(drdp!G177+drdp!P177)*'DBH-OH'!$C177+(drdp!J177+drdp!S177)*'DBH-OH'!$D177)</f>
        <v>0</v>
      </c>
      <c r="H177" s="18">
        <f>Model!$W$28*((drdp!B177)*'DBH-OH'!$B177+(drdp!E177)*'DBH-OH'!$C177+(drdp!H177)*'DBH-OH'!$D177)</f>
        <v>0</v>
      </c>
      <c r="I177" s="18">
        <f>Model!$W$28*((drdp!C177)*'DBH-OH'!$B177+(drdp!F177)*'DBH-OH'!$C177+(drdp!I177)*'DBH-OH'!$D177)</f>
        <v>0</v>
      </c>
      <c r="J177" s="18">
        <f>Model!$W$28*((drdp!D177)*'DBH-OH'!$B177+(drdp!G177)*'DBH-OH'!$C177+(drdp!J177)*'DBH-OH'!$D177)</f>
        <v>0</v>
      </c>
      <c r="K177" s="21">
        <f>SUM(E$3:E176)+H177</f>
        <v>0.86543213195545743</v>
      </c>
      <c r="L177" s="21">
        <f>SUM(F$3:F176)+I177</f>
        <v>6.0971519590755916</v>
      </c>
      <c r="M177" s="21">
        <f>SUM(G$3:G176)+J177</f>
        <v>0</v>
      </c>
      <c r="N177" s="21"/>
      <c r="O177" s="21"/>
      <c r="P177" s="21"/>
      <c r="Q177" s="19">
        <f t="shared" si="16"/>
        <v>0.74897277502096826</v>
      </c>
      <c r="R177" s="19">
        <f t="shared" si="16"/>
        <v>37.175262012059328</v>
      </c>
      <c r="S177" s="19">
        <f t="shared" si="16"/>
        <v>0</v>
      </c>
      <c r="T177" s="19">
        <f t="shared" si="13"/>
        <v>5.2766712187991835</v>
      </c>
      <c r="U177" s="19">
        <f t="shared" si="14"/>
        <v>0</v>
      </c>
      <c r="V177" s="19">
        <f t="shared" si="15"/>
        <v>0</v>
      </c>
    </row>
    <row r="178" spans="1:22" x14ac:dyDescent="0.25">
      <c r="A178" s="26">
        <f>Wellpath!E178</f>
        <v>0</v>
      </c>
      <c r="B178" s="22">
        <v>0</v>
      </c>
      <c r="C178" s="22">
        <v>0</v>
      </c>
      <c r="D178" s="22">
        <f t="shared" si="11"/>
        <v>4.7931219674804699E-5</v>
      </c>
      <c r="E178" s="20">
        <f>Model!$W$28*((drdp!B178+drdp!K178)*'DBH-OH'!$B178+(drdp!E178+drdp!N178)*'DBH-OH'!$C178+(drdp!H178+drdp!Q178)*'DBH-OH'!$D178)</f>
        <v>0</v>
      </c>
      <c r="F178" s="20">
        <f>Model!$W$28*((drdp!C178+drdp!L178)*'DBH-OH'!$B178+(drdp!F178+drdp!O178)*'DBH-OH'!$C178+(drdp!I178+drdp!R178)*'DBH-OH'!$D178)</f>
        <v>0</v>
      </c>
      <c r="G178" s="20">
        <f>Model!$W$28*((drdp!D178+drdp!M178)*'DBH-OH'!$B178+(drdp!G178+drdp!P178)*'DBH-OH'!$C178+(drdp!J178+drdp!S178)*'DBH-OH'!$D178)</f>
        <v>0</v>
      </c>
      <c r="H178" s="18">
        <f>Model!$W$28*((drdp!B178)*'DBH-OH'!$B178+(drdp!E178)*'DBH-OH'!$C178+(drdp!H178)*'DBH-OH'!$D178)</f>
        <v>0</v>
      </c>
      <c r="I178" s="18">
        <f>Model!$W$28*((drdp!C178)*'DBH-OH'!$B178+(drdp!F178)*'DBH-OH'!$C178+(drdp!I178)*'DBH-OH'!$D178)</f>
        <v>0</v>
      </c>
      <c r="J178" s="18">
        <f>Model!$W$28*((drdp!D178)*'DBH-OH'!$B178+(drdp!G178)*'DBH-OH'!$C178+(drdp!J178)*'DBH-OH'!$D178)</f>
        <v>0</v>
      </c>
      <c r="K178" s="21">
        <f>SUM(E$3:E177)+H178</f>
        <v>0.86543213195545743</v>
      </c>
      <c r="L178" s="21">
        <f>SUM(F$3:F177)+I178</f>
        <v>6.0971519590755916</v>
      </c>
      <c r="M178" s="21">
        <f>SUM(G$3:G177)+J178</f>
        <v>0</v>
      </c>
      <c r="N178" s="21"/>
      <c r="O178" s="21"/>
      <c r="P178" s="21"/>
      <c r="Q178" s="19">
        <f t="shared" si="16"/>
        <v>0.74897277502096826</v>
      </c>
      <c r="R178" s="19">
        <f t="shared" si="16"/>
        <v>37.175262012059328</v>
      </c>
      <c r="S178" s="19">
        <f t="shared" si="16"/>
        <v>0</v>
      </c>
      <c r="T178" s="19">
        <f t="shared" si="13"/>
        <v>5.2766712187991835</v>
      </c>
      <c r="U178" s="19">
        <f t="shared" si="14"/>
        <v>0</v>
      </c>
      <c r="V178" s="19">
        <f t="shared" si="15"/>
        <v>0</v>
      </c>
    </row>
    <row r="179" spans="1:22" x14ac:dyDescent="0.25">
      <c r="A179" s="26">
        <f>Wellpath!E179</f>
        <v>0</v>
      </c>
      <c r="B179" s="22">
        <v>0</v>
      </c>
      <c r="C179" s="22">
        <v>0</v>
      </c>
      <c r="D179" s="22">
        <f t="shared" si="11"/>
        <v>4.7931219674804699E-5</v>
      </c>
      <c r="E179" s="20">
        <f>Model!$W$28*((drdp!B179+drdp!K179)*'DBH-OH'!$B179+(drdp!E179+drdp!N179)*'DBH-OH'!$C179+(drdp!H179+drdp!Q179)*'DBH-OH'!$D179)</f>
        <v>0</v>
      </c>
      <c r="F179" s="20">
        <f>Model!$W$28*((drdp!C179+drdp!L179)*'DBH-OH'!$B179+(drdp!F179+drdp!O179)*'DBH-OH'!$C179+(drdp!I179+drdp!R179)*'DBH-OH'!$D179)</f>
        <v>0</v>
      </c>
      <c r="G179" s="20">
        <f>Model!$W$28*((drdp!D179+drdp!M179)*'DBH-OH'!$B179+(drdp!G179+drdp!P179)*'DBH-OH'!$C179+(drdp!J179+drdp!S179)*'DBH-OH'!$D179)</f>
        <v>0</v>
      </c>
      <c r="H179" s="18">
        <f>Model!$W$28*((drdp!B179)*'DBH-OH'!$B179+(drdp!E179)*'DBH-OH'!$C179+(drdp!H179)*'DBH-OH'!$D179)</f>
        <v>0</v>
      </c>
      <c r="I179" s="18">
        <f>Model!$W$28*((drdp!C179)*'DBH-OH'!$B179+(drdp!F179)*'DBH-OH'!$C179+(drdp!I179)*'DBH-OH'!$D179)</f>
        <v>0</v>
      </c>
      <c r="J179" s="18">
        <f>Model!$W$28*((drdp!D179)*'DBH-OH'!$B179+(drdp!G179)*'DBH-OH'!$C179+(drdp!J179)*'DBH-OH'!$D179)</f>
        <v>0</v>
      </c>
      <c r="K179" s="21">
        <f>SUM(E$3:E178)+H179</f>
        <v>0.86543213195545743</v>
      </c>
      <c r="L179" s="21">
        <f>SUM(F$3:F178)+I179</f>
        <v>6.0971519590755916</v>
      </c>
      <c r="M179" s="21">
        <f>SUM(G$3:G178)+J179</f>
        <v>0</v>
      </c>
      <c r="N179" s="21"/>
      <c r="O179" s="21"/>
      <c r="P179" s="21"/>
      <c r="Q179" s="19">
        <f t="shared" si="16"/>
        <v>0.74897277502096826</v>
      </c>
      <c r="R179" s="19">
        <f t="shared" si="16"/>
        <v>37.175262012059328</v>
      </c>
      <c r="S179" s="19">
        <f t="shared" si="16"/>
        <v>0</v>
      </c>
      <c r="T179" s="19">
        <f t="shared" si="13"/>
        <v>5.2766712187991835</v>
      </c>
      <c r="U179" s="19">
        <f t="shared" si="14"/>
        <v>0</v>
      </c>
      <c r="V179" s="19">
        <f t="shared" si="15"/>
        <v>0</v>
      </c>
    </row>
    <row r="180" spans="1:22" x14ac:dyDescent="0.25">
      <c r="A180" s="26">
        <f>Wellpath!E180</f>
        <v>0</v>
      </c>
      <c r="B180" s="22">
        <v>0</v>
      </c>
      <c r="C180" s="22">
        <v>0</v>
      </c>
      <c r="D180" s="22">
        <f t="shared" si="11"/>
        <v>4.7931219674804699E-5</v>
      </c>
      <c r="E180" s="20">
        <f>Model!$W$28*((drdp!B180+drdp!K180)*'DBH-OH'!$B180+(drdp!E180+drdp!N180)*'DBH-OH'!$C180+(drdp!H180+drdp!Q180)*'DBH-OH'!$D180)</f>
        <v>0</v>
      </c>
      <c r="F180" s="20">
        <f>Model!$W$28*((drdp!C180+drdp!L180)*'DBH-OH'!$B180+(drdp!F180+drdp!O180)*'DBH-OH'!$C180+(drdp!I180+drdp!R180)*'DBH-OH'!$D180)</f>
        <v>0</v>
      </c>
      <c r="G180" s="20">
        <f>Model!$W$28*((drdp!D180+drdp!M180)*'DBH-OH'!$B180+(drdp!G180+drdp!P180)*'DBH-OH'!$C180+(drdp!J180+drdp!S180)*'DBH-OH'!$D180)</f>
        <v>0</v>
      </c>
      <c r="H180" s="18">
        <f>Model!$W$28*((drdp!B180)*'DBH-OH'!$B180+(drdp!E180)*'DBH-OH'!$C180+(drdp!H180)*'DBH-OH'!$D180)</f>
        <v>0</v>
      </c>
      <c r="I180" s="18">
        <f>Model!$W$28*((drdp!C180)*'DBH-OH'!$B180+(drdp!F180)*'DBH-OH'!$C180+(drdp!I180)*'DBH-OH'!$D180)</f>
        <v>0</v>
      </c>
      <c r="J180" s="18">
        <f>Model!$W$28*((drdp!D180)*'DBH-OH'!$B180+(drdp!G180)*'DBH-OH'!$C180+(drdp!J180)*'DBH-OH'!$D180)</f>
        <v>0</v>
      </c>
      <c r="K180" s="21">
        <f>SUM(E$3:E179)+H180</f>
        <v>0.86543213195545743</v>
      </c>
      <c r="L180" s="21">
        <f>SUM(F$3:F179)+I180</f>
        <v>6.0971519590755916</v>
      </c>
      <c r="M180" s="21">
        <f>SUM(G$3:G179)+J180</f>
        <v>0</v>
      </c>
      <c r="N180" s="21"/>
      <c r="O180" s="21"/>
      <c r="P180" s="21"/>
      <c r="Q180" s="19">
        <f t="shared" si="16"/>
        <v>0.74897277502096826</v>
      </c>
      <c r="R180" s="19">
        <f t="shared" si="16"/>
        <v>37.175262012059328</v>
      </c>
      <c r="S180" s="19">
        <f t="shared" si="16"/>
        <v>0</v>
      </c>
      <c r="T180" s="19">
        <f t="shared" si="13"/>
        <v>5.2766712187991835</v>
      </c>
      <c r="U180" s="19">
        <f t="shared" si="14"/>
        <v>0</v>
      </c>
      <c r="V180" s="19">
        <f t="shared" si="15"/>
        <v>0</v>
      </c>
    </row>
    <row r="181" spans="1:22" x14ac:dyDescent="0.25">
      <c r="A181" s="26">
        <f>Wellpath!E181</f>
        <v>0</v>
      </c>
      <c r="B181" s="22">
        <v>0</v>
      </c>
      <c r="C181" s="22">
        <v>0</v>
      </c>
      <c r="D181" s="22">
        <f t="shared" si="11"/>
        <v>4.7931219674804699E-5</v>
      </c>
      <c r="E181" s="20">
        <f>Model!$W$28*((drdp!B181+drdp!K181)*'DBH-OH'!$B181+(drdp!E181+drdp!N181)*'DBH-OH'!$C181+(drdp!H181+drdp!Q181)*'DBH-OH'!$D181)</f>
        <v>0</v>
      </c>
      <c r="F181" s="20">
        <f>Model!$W$28*((drdp!C181+drdp!L181)*'DBH-OH'!$B181+(drdp!F181+drdp!O181)*'DBH-OH'!$C181+(drdp!I181+drdp!R181)*'DBH-OH'!$D181)</f>
        <v>0</v>
      </c>
      <c r="G181" s="20">
        <f>Model!$W$28*((drdp!D181+drdp!M181)*'DBH-OH'!$B181+(drdp!G181+drdp!P181)*'DBH-OH'!$C181+(drdp!J181+drdp!S181)*'DBH-OH'!$D181)</f>
        <v>0</v>
      </c>
      <c r="H181" s="18">
        <f>Model!$W$28*((drdp!B181)*'DBH-OH'!$B181+(drdp!E181)*'DBH-OH'!$C181+(drdp!H181)*'DBH-OH'!$D181)</f>
        <v>0</v>
      </c>
      <c r="I181" s="18">
        <f>Model!$W$28*((drdp!C181)*'DBH-OH'!$B181+(drdp!F181)*'DBH-OH'!$C181+(drdp!I181)*'DBH-OH'!$D181)</f>
        <v>0</v>
      </c>
      <c r="J181" s="18">
        <f>Model!$W$28*((drdp!D181)*'DBH-OH'!$B181+(drdp!G181)*'DBH-OH'!$C181+(drdp!J181)*'DBH-OH'!$D181)</f>
        <v>0</v>
      </c>
      <c r="K181" s="21">
        <f>SUM(E$3:E180)+H181</f>
        <v>0.86543213195545743</v>
      </c>
      <c r="L181" s="21">
        <f>SUM(F$3:F180)+I181</f>
        <v>6.0971519590755916</v>
      </c>
      <c r="M181" s="21">
        <f>SUM(G$3:G180)+J181</f>
        <v>0</v>
      </c>
      <c r="N181" s="21"/>
      <c r="O181" s="21"/>
      <c r="P181" s="21"/>
      <c r="Q181" s="19">
        <f t="shared" si="16"/>
        <v>0.74897277502096826</v>
      </c>
      <c r="R181" s="19">
        <f t="shared" si="16"/>
        <v>37.175262012059328</v>
      </c>
      <c r="S181" s="19">
        <f t="shared" si="16"/>
        <v>0</v>
      </c>
      <c r="T181" s="19">
        <f t="shared" si="13"/>
        <v>5.2766712187991835</v>
      </c>
      <c r="U181" s="19">
        <f t="shared" si="14"/>
        <v>0</v>
      </c>
      <c r="V181" s="19">
        <f t="shared" si="15"/>
        <v>0</v>
      </c>
    </row>
    <row r="182" spans="1:22" x14ac:dyDescent="0.25">
      <c r="A182" s="26">
        <f>Wellpath!E182</f>
        <v>0</v>
      </c>
      <c r="B182" s="22">
        <v>0</v>
      </c>
      <c r="C182" s="22">
        <v>0</v>
      </c>
      <c r="D182" s="22">
        <f t="shared" si="11"/>
        <v>4.7931219674804699E-5</v>
      </c>
      <c r="E182" s="20">
        <f>Model!$W$28*((drdp!B182+drdp!K182)*'DBH-OH'!$B182+(drdp!E182+drdp!N182)*'DBH-OH'!$C182+(drdp!H182+drdp!Q182)*'DBH-OH'!$D182)</f>
        <v>0</v>
      </c>
      <c r="F182" s="20">
        <f>Model!$W$28*((drdp!C182+drdp!L182)*'DBH-OH'!$B182+(drdp!F182+drdp!O182)*'DBH-OH'!$C182+(drdp!I182+drdp!R182)*'DBH-OH'!$D182)</f>
        <v>0</v>
      </c>
      <c r="G182" s="20">
        <f>Model!$W$28*((drdp!D182+drdp!M182)*'DBH-OH'!$B182+(drdp!G182+drdp!P182)*'DBH-OH'!$C182+(drdp!J182+drdp!S182)*'DBH-OH'!$D182)</f>
        <v>0</v>
      </c>
      <c r="H182" s="18">
        <f>Model!$W$28*((drdp!B182)*'DBH-OH'!$B182+(drdp!E182)*'DBH-OH'!$C182+(drdp!H182)*'DBH-OH'!$D182)</f>
        <v>0</v>
      </c>
      <c r="I182" s="18">
        <f>Model!$W$28*((drdp!C182)*'DBH-OH'!$B182+(drdp!F182)*'DBH-OH'!$C182+(drdp!I182)*'DBH-OH'!$D182)</f>
        <v>0</v>
      </c>
      <c r="J182" s="18">
        <f>Model!$W$28*((drdp!D182)*'DBH-OH'!$B182+(drdp!G182)*'DBH-OH'!$C182+(drdp!J182)*'DBH-OH'!$D182)</f>
        <v>0</v>
      </c>
      <c r="K182" s="21">
        <f>SUM(E$3:E181)+H182</f>
        <v>0.86543213195545743</v>
      </c>
      <c r="L182" s="21">
        <f>SUM(F$3:F181)+I182</f>
        <v>6.0971519590755916</v>
      </c>
      <c r="M182" s="21">
        <f>SUM(G$3:G181)+J182</f>
        <v>0</v>
      </c>
      <c r="N182" s="21"/>
      <c r="O182" s="21"/>
      <c r="P182" s="21"/>
      <c r="Q182" s="19">
        <f t="shared" si="16"/>
        <v>0.74897277502096826</v>
      </c>
      <c r="R182" s="19">
        <f t="shared" si="16"/>
        <v>37.175262012059328</v>
      </c>
      <c r="S182" s="19">
        <f t="shared" si="16"/>
        <v>0</v>
      </c>
      <c r="T182" s="19">
        <f t="shared" si="13"/>
        <v>5.2766712187991835</v>
      </c>
      <c r="U182" s="19">
        <f t="shared" si="14"/>
        <v>0</v>
      </c>
      <c r="V182" s="19">
        <f t="shared" si="15"/>
        <v>0</v>
      </c>
    </row>
    <row r="183" spans="1:22" x14ac:dyDescent="0.25">
      <c r="A183" s="26">
        <f>Wellpath!E183</f>
        <v>0</v>
      </c>
      <c r="B183" s="22">
        <v>0</v>
      </c>
      <c r="C183" s="22">
        <v>0</v>
      </c>
      <c r="D183" s="22">
        <f t="shared" si="11"/>
        <v>4.7931219674804699E-5</v>
      </c>
      <c r="E183" s="20">
        <f>Model!$W$28*((drdp!B183+drdp!K183)*'DBH-OH'!$B183+(drdp!E183+drdp!N183)*'DBH-OH'!$C183+(drdp!H183+drdp!Q183)*'DBH-OH'!$D183)</f>
        <v>0</v>
      </c>
      <c r="F183" s="20">
        <f>Model!$W$28*((drdp!C183+drdp!L183)*'DBH-OH'!$B183+(drdp!F183+drdp!O183)*'DBH-OH'!$C183+(drdp!I183+drdp!R183)*'DBH-OH'!$D183)</f>
        <v>0</v>
      </c>
      <c r="G183" s="20">
        <f>Model!$W$28*((drdp!D183+drdp!M183)*'DBH-OH'!$B183+(drdp!G183+drdp!P183)*'DBH-OH'!$C183+(drdp!J183+drdp!S183)*'DBH-OH'!$D183)</f>
        <v>0</v>
      </c>
      <c r="H183" s="18">
        <f>Model!$W$28*((drdp!B183)*'DBH-OH'!$B183+(drdp!E183)*'DBH-OH'!$C183+(drdp!H183)*'DBH-OH'!$D183)</f>
        <v>0</v>
      </c>
      <c r="I183" s="18">
        <f>Model!$W$28*((drdp!C183)*'DBH-OH'!$B183+(drdp!F183)*'DBH-OH'!$C183+(drdp!I183)*'DBH-OH'!$D183)</f>
        <v>0</v>
      </c>
      <c r="J183" s="18">
        <f>Model!$W$28*((drdp!D183)*'DBH-OH'!$B183+(drdp!G183)*'DBH-OH'!$C183+(drdp!J183)*'DBH-OH'!$D183)</f>
        <v>0</v>
      </c>
      <c r="K183" s="21">
        <f>SUM(E$3:E182)+H183</f>
        <v>0.86543213195545743</v>
      </c>
      <c r="L183" s="21">
        <f>SUM(F$3:F182)+I183</f>
        <v>6.0971519590755916</v>
      </c>
      <c r="M183" s="21">
        <f>SUM(G$3:G182)+J183</f>
        <v>0</v>
      </c>
      <c r="N183" s="21"/>
      <c r="O183" s="21"/>
      <c r="P183" s="21"/>
      <c r="Q183" s="19">
        <f t="shared" si="16"/>
        <v>0.74897277502096826</v>
      </c>
      <c r="R183" s="19">
        <f t="shared" si="16"/>
        <v>37.175262012059328</v>
      </c>
      <c r="S183" s="19">
        <f t="shared" si="16"/>
        <v>0</v>
      </c>
      <c r="T183" s="19">
        <f t="shared" si="13"/>
        <v>5.2766712187991835</v>
      </c>
      <c r="U183" s="19">
        <f t="shared" si="14"/>
        <v>0</v>
      </c>
      <c r="V183" s="19">
        <f t="shared" si="15"/>
        <v>0</v>
      </c>
    </row>
    <row r="184" spans="1:22" x14ac:dyDescent="0.25">
      <c r="A184" s="26">
        <f>Wellpath!E184</f>
        <v>0</v>
      </c>
      <c r="B184" s="22">
        <v>0</v>
      </c>
      <c r="C184" s="22">
        <v>0</v>
      </c>
      <c r="D184" s="22">
        <f t="shared" si="11"/>
        <v>4.7931219674804699E-5</v>
      </c>
      <c r="E184" s="20">
        <f>Model!$W$28*((drdp!B184+drdp!K184)*'DBH-OH'!$B184+(drdp!E184+drdp!N184)*'DBH-OH'!$C184+(drdp!H184+drdp!Q184)*'DBH-OH'!$D184)</f>
        <v>0</v>
      </c>
      <c r="F184" s="20">
        <f>Model!$W$28*((drdp!C184+drdp!L184)*'DBH-OH'!$B184+(drdp!F184+drdp!O184)*'DBH-OH'!$C184+(drdp!I184+drdp!R184)*'DBH-OH'!$D184)</f>
        <v>0</v>
      </c>
      <c r="G184" s="20">
        <f>Model!$W$28*((drdp!D184+drdp!M184)*'DBH-OH'!$B184+(drdp!G184+drdp!P184)*'DBH-OH'!$C184+(drdp!J184+drdp!S184)*'DBH-OH'!$D184)</f>
        <v>0</v>
      </c>
      <c r="H184" s="18">
        <f>Model!$W$28*((drdp!B184)*'DBH-OH'!$B184+(drdp!E184)*'DBH-OH'!$C184+(drdp!H184)*'DBH-OH'!$D184)</f>
        <v>0</v>
      </c>
      <c r="I184" s="18">
        <f>Model!$W$28*((drdp!C184)*'DBH-OH'!$B184+(drdp!F184)*'DBH-OH'!$C184+(drdp!I184)*'DBH-OH'!$D184)</f>
        <v>0</v>
      </c>
      <c r="J184" s="18">
        <f>Model!$W$28*((drdp!D184)*'DBH-OH'!$B184+(drdp!G184)*'DBH-OH'!$C184+(drdp!J184)*'DBH-OH'!$D184)</f>
        <v>0</v>
      </c>
      <c r="K184" s="21">
        <f>SUM(E$3:E183)+H184</f>
        <v>0.86543213195545743</v>
      </c>
      <c r="L184" s="21">
        <f>SUM(F$3:F183)+I184</f>
        <v>6.0971519590755916</v>
      </c>
      <c r="M184" s="21">
        <f>SUM(G$3:G183)+J184</f>
        <v>0</v>
      </c>
      <c r="N184" s="21"/>
      <c r="O184" s="21"/>
      <c r="P184" s="21"/>
      <c r="Q184" s="19">
        <f t="shared" si="16"/>
        <v>0.74897277502096826</v>
      </c>
      <c r="R184" s="19">
        <f t="shared" si="16"/>
        <v>37.175262012059328</v>
      </c>
      <c r="S184" s="19">
        <f t="shared" si="16"/>
        <v>0</v>
      </c>
      <c r="T184" s="19">
        <f t="shared" si="13"/>
        <v>5.2766712187991835</v>
      </c>
      <c r="U184" s="19">
        <f t="shared" si="14"/>
        <v>0</v>
      </c>
      <c r="V184" s="19">
        <f t="shared" si="15"/>
        <v>0</v>
      </c>
    </row>
    <row r="185" spans="1:22" x14ac:dyDescent="0.25">
      <c r="A185" s="26">
        <f>Wellpath!E185</f>
        <v>0</v>
      </c>
      <c r="B185" s="22">
        <v>0</v>
      </c>
      <c r="C185" s="22">
        <v>0</v>
      </c>
      <c r="D185" s="22">
        <f t="shared" si="11"/>
        <v>4.7931219674804699E-5</v>
      </c>
      <c r="E185" s="20">
        <f>Model!$W$28*((drdp!B185+drdp!K185)*'DBH-OH'!$B185+(drdp!E185+drdp!N185)*'DBH-OH'!$C185+(drdp!H185+drdp!Q185)*'DBH-OH'!$D185)</f>
        <v>0</v>
      </c>
      <c r="F185" s="20">
        <f>Model!$W$28*((drdp!C185+drdp!L185)*'DBH-OH'!$B185+(drdp!F185+drdp!O185)*'DBH-OH'!$C185+(drdp!I185+drdp!R185)*'DBH-OH'!$D185)</f>
        <v>0</v>
      </c>
      <c r="G185" s="20">
        <f>Model!$W$28*((drdp!D185+drdp!M185)*'DBH-OH'!$B185+(drdp!G185+drdp!P185)*'DBH-OH'!$C185+(drdp!J185+drdp!S185)*'DBH-OH'!$D185)</f>
        <v>0</v>
      </c>
      <c r="H185" s="18">
        <f>Model!$W$28*((drdp!B185)*'DBH-OH'!$B185+(drdp!E185)*'DBH-OH'!$C185+(drdp!H185)*'DBH-OH'!$D185)</f>
        <v>0</v>
      </c>
      <c r="I185" s="18">
        <f>Model!$W$28*((drdp!C185)*'DBH-OH'!$B185+(drdp!F185)*'DBH-OH'!$C185+(drdp!I185)*'DBH-OH'!$D185)</f>
        <v>0</v>
      </c>
      <c r="J185" s="18">
        <f>Model!$W$28*((drdp!D185)*'DBH-OH'!$B185+(drdp!G185)*'DBH-OH'!$C185+(drdp!J185)*'DBH-OH'!$D185)</f>
        <v>0</v>
      </c>
      <c r="K185" s="21">
        <f>SUM(E$3:E184)+H185</f>
        <v>0.86543213195545743</v>
      </c>
      <c r="L185" s="21">
        <f>SUM(F$3:F184)+I185</f>
        <v>6.0971519590755916</v>
      </c>
      <c r="M185" s="21">
        <f>SUM(G$3:G184)+J185</f>
        <v>0</v>
      </c>
      <c r="N185" s="21"/>
      <c r="O185" s="21"/>
      <c r="P185" s="21"/>
      <c r="Q185" s="19">
        <f t="shared" si="16"/>
        <v>0.74897277502096826</v>
      </c>
      <c r="R185" s="19">
        <f t="shared" si="16"/>
        <v>37.175262012059328</v>
      </c>
      <c r="S185" s="19">
        <f t="shared" si="16"/>
        <v>0</v>
      </c>
      <c r="T185" s="19">
        <f t="shared" si="13"/>
        <v>5.2766712187991835</v>
      </c>
      <c r="U185" s="19">
        <f t="shared" si="14"/>
        <v>0</v>
      </c>
      <c r="V185" s="19">
        <f t="shared" si="15"/>
        <v>0</v>
      </c>
    </row>
    <row r="186" spans="1:22" x14ac:dyDescent="0.25">
      <c r="A186" s="26">
        <f>Wellpath!E186</f>
        <v>0</v>
      </c>
      <c r="B186" s="22">
        <v>0</v>
      </c>
      <c r="C186" s="22">
        <v>0</v>
      </c>
      <c r="D186" s="22">
        <f t="shared" si="11"/>
        <v>4.7931219674804699E-5</v>
      </c>
      <c r="E186" s="20">
        <f>Model!$W$28*((drdp!B186+drdp!K186)*'DBH-OH'!$B186+(drdp!E186+drdp!N186)*'DBH-OH'!$C186+(drdp!H186+drdp!Q186)*'DBH-OH'!$D186)</f>
        <v>0</v>
      </c>
      <c r="F186" s="20">
        <f>Model!$W$28*((drdp!C186+drdp!L186)*'DBH-OH'!$B186+(drdp!F186+drdp!O186)*'DBH-OH'!$C186+(drdp!I186+drdp!R186)*'DBH-OH'!$D186)</f>
        <v>0</v>
      </c>
      <c r="G186" s="20">
        <f>Model!$W$28*((drdp!D186+drdp!M186)*'DBH-OH'!$B186+(drdp!G186+drdp!P186)*'DBH-OH'!$C186+(drdp!J186+drdp!S186)*'DBH-OH'!$D186)</f>
        <v>0</v>
      </c>
      <c r="H186" s="18">
        <f>Model!$W$28*((drdp!B186)*'DBH-OH'!$B186+(drdp!E186)*'DBH-OH'!$C186+(drdp!H186)*'DBH-OH'!$D186)</f>
        <v>0</v>
      </c>
      <c r="I186" s="18">
        <f>Model!$W$28*((drdp!C186)*'DBH-OH'!$B186+(drdp!F186)*'DBH-OH'!$C186+(drdp!I186)*'DBH-OH'!$D186)</f>
        <v>0</v>
      </c>
      <c r="J186" s="18">
        <f>Model!$W$28*((drdp!D186)*'DBH-OH'!$B186+(drdp!G186)*'DBH-OH'!$C186+(drdp!J186)*'DBH-OH'!$D186)</f>
        <v>0</v>
      </c>
      <c r="K186" s="21">
        <f>SUM(E$3:E185)+H186</f>
        <v>0.86543213195545743</v>
      </c>
      <c r="L186" s="21">
        <f>SUM(F$3:F185)+I186</f>
        <v>6.0971519590755916</v>
      </c>
      <c r="M186" s="21">
        <f>SUM(G$3:G185)+J186</f>
        <v>0</v>
      </c>
      <c r="N186" s="21"/>
      <c r="O186" s="21"/>
      <c r="P186" s="21"/>
      <c r="Q186" s="19">
        <f t="shared" si="16"/>
        <v>0.74897277502096826</v>
      </c>
      <c r="R186" s="19">
        <f t="shared" si="16"/>
        <v>37.175262012059328</v>
      </c>
      <c r="S186" s="19">
        <f t="shared" si="16"/>
        <v>0</v>
      </c>
      <c r="T186" s="19">
        <f t="shared" si="13"/>
        <v>5.2766712187991835</v>
      </c>
      <c r="U186" s="19">
        <f t="shared" si="14"/>
        <v>0</v>
      </c>
      <c r="V186" s="19">
        <f t="shared" si="15"/>
        <v>0</v>
      </c>
    </row>
    <row r="187" spans="1:22" x14ac:dyDescent="0.25">
      <c r="A187" s="26">
        <f>Wellpath!E187</f>
        <v>0</v>
      </c>
      <c r="B187" s="22">
        <v>0</v>
      </c>
      <c r="C187" s="22">
        <v>0</v>
      </c>
      <c r="D187" s="22">
        <f t="shared" si="11"/>
        <v>4.7931219674804699E-5</v>
      </c>
      <c r="E187" s="20">
        <f>Model!$W$28*((drdp!B187+drdp!K187)*'DBH-OH'!$B187+(drdp!E187+drdp!N187)*'DBH-OH'!$C187+(drdp!H187+drdp!Q187)*'DBH-OH'!$D187)</f>
        <v>0</v>
      </c>
      <c r="F187" s="20">
        <f>Model!$W$28*((drdp!C187+drdp!L187)*'DBH-OH'!$B187+(drdp!F187+drdp!O187)*'DBH-OH'!$C187+(drdp!I187+drdp!R187)*'DBH-OH'!$D187)</f>
        <v>0</v>
      </c>
      <c r="G187" s="20">
        <f>Model!$W$28*((drdp!D187+drdp!M187)*'DBH-OH'!$B187+(drdp!G187+drdp!P187)*'DBH-OH'!$C187+(drdp!J187+drdp!S187)*'DBH-OH'!$D187)</f>
        <v>0</v>
      </c>
      <c r="H187" s="18">
        <f>Model!$W$28*((drdp!B187)*'DBH-OH'!$B187+(drdp!E187)*'DBH-OH'!$C187+(drdp!H187)*'DBH-OH'!$D187)</f>
        <v>0</v>
      </c>
      <c r="I187" s="18">
        <f>Model!$W$28*((drdp!C187)*'DBH-OH'!$B187+(drdp!F187)*'DBH-OH'!$C187+(drdp!I187)*'DBH-OH'!$D187)</f>
        <v>0</v>
      </c>
      <c r="J187" s="18">
        <f>Model!$W$28*((drdp!D187)*'DBH-OH'!$B187+(drdp!G187)*'DBH-OH'!$C187+(drdp!J187)*'DBH-OH'!$D187)</f>
        <v>0</v>
      </c>
      <c r="K187" s="21">
        <f>SUM(E$3:E186)+H187</f>
        <v>0.86543213195545743</v>
      </c>
      <c r="L187" s="21">
        <f>SUM(F$3:F186)+I187</f>
        <v>6.0971519590755916</v>
      </c>
      <c r="M187" s="21">
        <f>SUM(G$3:G186)+J187</f>
        <v>0</v>
      </c>
      <c r="N187" s="21"/>
      <c r="O187" s="21"/>
      <c r="P187" s="21"/>
      <c r="Q187" s="19">
        <f t="shared" si="16"/>
        <v>0.74897277502096826</v>
      </c>
      <c r="R187" s="19">
        <f t="shared" si="16"/>
        <v>37.175262012059328</v>
      </c>
      <c r="S187" s="19">
        <f t="shared" si="16"/>
        <v>0</v>
      </c>
      <c r="T187" s="19">
        <f t="shared" si="13"/>
        <v>5.2766712187991835</v>
      </c>
      <c r="U187" s="19">
        <f t="shared" si="14"/>
        <v>0</v>
      </c>
      <c r="V187" s="19">
        <f t="shared" si="15"/>
        <v>0</v>
      </c>
    </row>
    <row r="188" spans="1:22" x14ac:dyDescent="0.25">
      <c r="A188" s="26">
        <f>Wellpath!E188</f>
        <v>0</v>
      </c>
      <c r="B188" s="22">
        <v>0</v>
      </c>
      <c r="C188" s="22">
        <v>0</v>
      </c>
      <c r="D188" s="22">
        <f t="shared" si="11"/>
        <v>4.7931219674804699E-5</v>
      </c>
      <c r="E188" s="20">
        <f>Model!$W$28*((drdp!B188+drdp!K188)*'DBH-OH'!$B188+(drdp!E188+drdp!N188)*'DBH-OH'!$C188+(drdp!H188+drdp!Q188)*'DBH-OH'!$D188)</f>
        <v>0</v>
      </c>
      <c r="F188" s="20">
        <f>Model!$W$28*((drdp!C188+drdp!L188)*'DBH-OH'!$B188+(drdp!F188+drdp!O188)*'DBH-OH'!$C188+(drdp!I188+drdp!R188)*'DBH-OH'!$D188)</f>
        <v>0</v>
      </c>
      <c r="G188" s="20">
        <f>Model!$W$28*((drdp!D188+drdp!M188)*'DBH-OH'!$B188+(drdp!G188+drdp!P188)*'DBH-OH'!$C188+(drdp!J188+drdp!S188)*'DBH-OH'!$D188)</f>
        <v>0</v>
      </c>
      <c r="H188" s="18">
        <f>Model!$W$28*((drdp!B188)*'DBH-OH'!$B188+(drdp!E188)*'DBH-OH'!$C188+(drdp!H188)*'DBH-OH'!$D188)</f>
        <v>0</v>
      </c>
      <c r="I188" s="18">
        <f>Model!$W$28*((drdp!C188)*'DBH-OH'!$B188+(drdp!F188)*'DBH-OH'!$C188+(drdp!I188)*'DBH-OH'!$D188)</f>
        <v>0</v>
      </c>
      <c r="J188" s="18">
        <f>Model!$W$28*((drdp!D188)*'DBH-OH'!$B188+(drdp!G188)*'DBH-OH'!$C188+(drdp!J188)*'DBH-OH'!$D188)</f>
        <v>0</v>
      </c>
      <c r="K188" s="21">
        <f>SUM(E$3:E187)+H188</f>
        <v>0.86543213195545743</v>
      </c>
      <c r="L188" s="21">
        <f>SUM(F$3:F187)+I188</f>
        <v>6.0971519590755916</v>
      </c>
      <c r="M188" s="21">
        <f>SUM(G$3:G187)+J188</f>
        <v>0</v>
      </c>
      <c r="N188" s="21"/>
      <c r="O188" s="21"/>
      <c r="P188" s="21"/>
      <c r="Q188" s="19">
        <f t="shared" si="16"/>
        <v>0.74897277502096826</v>
      </c>
      <c r="R188" s="19">
        <f t="shared" si="16"/>
        <v>37.175262012059328</v>
      </c>
      <c r="S188" s="19">
        <f t="shared" si="16"/>
        <v>0</v>
      </c>
      <c r="T188" s="19">
        <f t="shared" si="13"/>
        <v>5.2766712187991835</v>
      </c>
      <c r="U188" s="19">
        <f t="shared" si="14"/>
        <v>0</v>
      </c>
      <c r="V188" s="19">
        <f t="shared" si="15"/>
        <v>0</v>
      </c>
    </row>
    <row r="189" spans="1:22" x14ac:dyDescent="0.25">
      <c r="A189" s="26">
        <f>Wellpath!E189</f>
        <v>0</v>
      </c>
      <c r="B189" s="22">
        <v>0</v>
      </c>
      <c r="C189" s="22">
        <v>0</v>
      </c>
      <c r="D189" s="22">
        <f t="shared" si="11"/>
        <v>4.7931219674804699E-5</v>
      </c>
      <c r="E189" s="20">
        <f>Model!$W$28*((drdp!B189+drdp!K189)*'DBH-OH'!$B189+(drdp!E189+drdp!N189)*'DBH-OH'!$C189+(drdp!H189+drdp!Q189)*'DBH-OH'!$D189)</f>
        <v>0</v>
      </c>
      <c r="F189" s="20">
        <f>Model!$W$28*((drdp!C189+drdp!L189)*'DBH-OH'!$B189+(drdp!F189+drdp!O189)*'DBH-OH'!$C189+(drdp!I189+drdp!R189)*'DBH-OH'!$D189)</f>
        <v>0</v>
      </c>
      <c r="G189" s="20">
        <f>Model!$W$28*((drdp!D189+drdp!M189)*'DBH-OH'!$B189+(drdp!G189+drdp!P189)*'DBH-OH'!$C189+(drdp!J189+drdp!S189)*'DBH-OH'!$D189)</f>
        <v>0</v>
      </c>
      <c r="H189" s="18">
        <f>Model!$W$28*((drdp!B189)*'DBH-OH'!$B189+(drdp!E189)*'DBH-OH'!$C189+(drdp!H189)*'DBH-OH'!$D189)</f>
        <v>0</v>
      </c>
      <c r="I189" s="18">
        <f>Model!$W$28*((drdp!C189)*'DBH-OH'!$B189+(drdp!F189)*'DBH-OH'!$C189+(drdp!I189)*'DBH-OH'!$D189)</f>
        <v>0</v>
      </c>
      <c r="J189" s="18">
        <f>Model!$W$28*((drdp!D189)*'DBH-OH'!$B189+(drdp!G189)*'DBH-OH'!$C189+(drdp!J189)*'DBH-OH'!$D189)</f>
        <v>0</v>
      </c>
      <c r="K189" s="21">
        <f>SUM(E$3:E188)+H189</f>
        <v>0.86543213195545743</v>
      </c>
      <c r="L189" s="21">
        <f>SUM(F$3:F188)+I189</f>
        <v>6.0971519590755916</v>
      </c>
      <c r="M189" s="21">
        <f>SUM(G$3:G188)+J189</f>
        <v>0</v>
      </c>
      <c r="N189" s="21"/>
      <c r="O189" s="21"/>
      <c r="P189" s="21"/>
      <c r="Q189" s="19">
        <f t="shared" si="16"/>
        <v>0.74897277502096826</v>
      </c>
      <c r="R189" s="19">
        <f t="shared" si="16"/>
        <v>37.175262012059328</v>
      </c>
      <c r="S189" s="19">
        <f t="shared" si="16"/>
        <v>0</v>
      </c>
      <c r="T189" s="19">
        <f t="shared" si="13"/>
        <v>5.2766712187991835</v>
      </c>
      <c r="U189" s="19">
        <f t="shared" si="14"/>
        <v>0</v>
      </c>
      <c r="V189" s="19">
        <f t="shared" si="15"/>
        <v>0</v>
      </c>
    </row>
    <row r="190" spans="1:22" x14ac:dyDescent="0.25">
      <c r="A190" s="26">
        <f>Wellpath!E190</f>
        <v>0</v>
      </c>
      <c r="B190" s="22">
        <v>0</v>
      </c>
      <c r="C190" s="22">
        <v>0</v>
      </c>
      <c r="D190" s="22">
        <f t="shared" si="11"/>
        <v>4.7931219674804699E-5</v>
      </c>
      <c r="E190" s="20">
        <f>Model!$W$28*((drdp!B190+drdp!K190)*'DBH-OH'!$B190+(drdp!E190+drdp!N190)*'DBH-OH'!$C190+(drdp!H190+drdp!Q190)*'DBH-OH'!$D190)</f>
        <v>0</v>
      </c>
      <c r="F190" s="20">
        <f>Model!$W$28*((drdp!C190+drdp!L190)*'DBH-OH'!$B190+(drdp!F190+drdp!O190)*'DBH-OH'!$C190+(drdp!I190+drdp!R190)*'DBH-OH'!$D190)</f>
        <v>0</v>
      </c>
      <c r="G190" s="20">
        <f>Model!$W$28*((drdp!D190+drdp!M190)*'DBH-OH'!$B190+(drdp!G190+drdp!P190)*'DBH-OH'!$C190+(drdp!J190+drdp!S190)*'DBH-OH'!$D190)</f>
        <v>0</v>
      </c>
      <c r="H190" s="18">
        <f>Model!$W$28*((drdp!B190)*'DBH-OH'!$B190+(drdp!E190)*'DBH-OH'!$C190+(drdp!H190)*'DBH-OH'!$D190)</f>
        <v>0</v>
      </c>
      <c r="I190" s="18">
        <f>Model!$W$28*((drdp!C190)*'DBH-OH'!$B190+(drdp!F190)*'DBH-OH'!$C190+(drdp!I190)*'DBH-OH'!$D190)</f>
        <v>0</v>
      </c>
      <c r="J190" s="18">
        <f>Model!$W$28*((drdp!D190)*'DBH-OH'!$B190+(drdp!G190)*'DBH-OH'!$C190+(drdp!J190)*'DBH-OH'!$D190)</f>
        <v>0</v>
      </c>
      <c r="K190" s="21">
        <f>SUM(E$3:E189)+H190</f>
        <v>0.86543213195545743</v>
      </c>
      <c r="L190" s="21">
        <f>SUM(F$3:F189)+I190</f>
        <v>6.0971519590755916</v>
      </c>
      <c r="M190" s="21">
        <f>SUM(G$3:G189)+J190</f>
        <v>0</v>
      </c>
      <c r="N190" s="21"/>
      <c r="O190" s="21"/>
      <c r="P190" s="21"/>
      <c r="Q190" s="19">
        <f t="shared" si="16"/>
        <v>0.74897277502096826</v>
      </c>
      <c r="R190" s="19">
        <f t="shared" si="16"/>
        <v>37.175262012059328</v>
      </c>
      <c r="S190" s="19">
        <f t="shared" si="16"/>
        <v>0</v>
      </c>
      <c r="T190" s="19">
        <f t="shared" si="13"/>
        <v>5.2766712187991835</v>
      </c>
      <c r="U190" s="19">
        <f t="shared" si="14"/>
        <v>0</v>
      </c>
      <c r="V190" s="19">
        <f t="shared" si="15"/>
        <v>0</v>
      </c>
    </row>
    <row r="191" spans="1:22" x14ac:dyDescent="0.25">
      <c r="A191" s="26">
        <f>Wellpath!E191</f>
        <v>0</v>
      </c>
      <c r="B191" s="22">
        <v>0</v>
      </c>
      <c r="C191" s="22">
        <v>0</v>
      </c>
      <c r="D191" s="22">
        <f t="shared" si="11"/>
        <v>4.7931219674804699E-5</v>
      </c>
      <c r="E191" s="20">
        <f>Model!$W$28*((drdp!B191+drdp!K191)*'DBH-OH'!$B191+(drdp!E191+drdp!N191)*'DBH-OH'!$C191+(drdp!H191+drdp!Q191)*'DBH-OH'!$D191)</f>
        <v>0</v>
      </c>
      <c r="F191" s="20">
        <f>Model!$W$28*((drdp!C191+drdp!L191)*'DBH-OH'!$B191+(drdp!F191+drdp!O191)*'DBH-OH'!$C191+(drdp!I191+drdp!R191)*'DBH-OH'!$D191)</f>
        <v>0</v>
      </c>
      <c r="G191" s="20">
        <f>Model!$W$28*((drdp!D191+drdp!M191)*'DBH-OH'!$B191+(drdp!G191+drdp!P191)*'DBH-OH'!$C191+(drdp!J191+drdp!S191)*'DBH-OH'!$D191)</f>
        <v>0</v>
      </c>
      <c r="H191" s="18">
        <f>Model!$W$28*((drdp!B191)*'DBH-OH'!$B191+(drdp!E191)*'DBH-OH'!$C191+(drdp!H191)*'DBH-OH'!$D191)</f>
        <v>0</v>
      </c>
      <c r="I191" s="18">
        <f>Model!$W$28*((drdp!C191)*'DBH-OH'!$B191+(drdp!F191)*'DBH-OH'!$C191+(drdp!I191)*'DBH-OH'!$D191)</f>
        <v>0</v>
      </c>
      <c r="J191" s="18">
        <f>Model!$W$28*((drdp!D191)*'DBH-OH'!$B191+(drdp!G191)*'DBH-OH'!$C191+(drdp!J191)*'DBH-OH'!$D191)</f>
        <v>0</v>
      </c>
      <c r="K191" s="21">
        <f>SUM(E$3:E190)+H191</f>
        <v>0.86543213195545743</v>
      </c>
      <c r="L191" s="21">
        <f>SUM(F$3:F190)+I191</f>
        <v>6.0971519590755916</v>
      </c>
      <c r="M191" s="21">
        <f>SUM(G$3:G190)+J191</f>
        <v>0</v>
      </c>
      <c r="N191" s="21"/>
      <c r="O191" s="21"/>
      <c r="P191" s="21"/>
      <c r="Q191" s="19">
        <f t="shared" si="16"/>
        <v>0.74897277502096826</v>
      </c>
      <c r="R191" s="19">
        <f t="shared" si="16"/>
        <v>37.175262012059328</v>
      </c>
      <c r="S191" s="19">
        <f t="shared" si="16"/>
        <v>0</v>
      </c>
      <c r="T191" s="19">
        <f t="shared" si="13"/>
        <v>5.2766712187991835</v>
      </c>
      <c r="U191" s="19">
        <f t="shared" si="14"/>
        <v>0</v>
      </c>
      <c r="V191" s="19">
        <f t="shared" si="15"/>
        <v>0</v>
      </c>
    </row>
    <row r="192" spans="1:22" x14ac:dyDescent="0.25">
      <c r="A192" s="26">
        <f>Wellpath!E192</f>
        <v>0</v>
      </c>
      <c r="B192" s="22">
        <v>0</v>
      </c>
      <c r="C192" s="22">
        <v>0</v>
      </c>
      <c r="D192" s="22">
        <f t="shared" si="11"/>
        <v>4.7931219674804699E-5</v>
      </c>
      <c r="E192" s="20">
        <f>Model!$W$28*((drdp!B192+drdp!K192)*'DBH-OH'!$B192+(drdp!E192+drdp!N192)*'DBH-OH'!$C192+(drdp!H192+drdp!Q192)*'DBH-OH'!$D192)</f>
        <v>0</v>
      </c>
      <c r="F192" s="20">
        <f>Model!$W$28*((drdp!C192+drdp!L192)*'DBH-OH'!$B192+(drdp!F192+drdp!O192)*'DBH-OH'!$C192+(drdp!I192+drdp!R192)*'DBH-OH'!$D192)</f>
        <v>0</v>
      </c>
      <c r="G192" s="20">
        <f>Model!$W$28*((drdp!D192+drdp!M192)*'DBH-OH'!$B192+(drdp!G192+drdp!P192)*'DBH-OH'!$C192+(drdp!J192+drdp!S192)*'DBH-OH'!$D192)</f>
        <v>0</v>
      </c>
      <c r="H192" s="18">
        <f>Model!$W$28*((drdp!B192)*'DBH-OH'!$B192+(drdp!E192)*'DBH-OH'!$C192+(drdp!H192)*'DBH-OH'!$D192)</f>
        <v>0</v>
      </c>
      <c r="I192" s="18">
        <f>Model!$W$28*((drdp!C192)*'DBH-OH'!$B192+(drdp!F192)*'DBH-OH'!$C192+(drdp!I192)*'DBH-OH'!$D192)</f>
        <v>0</v>
      </c>
      <c r="J192" s="18">
        <f>Model!$W$28*((drdp!D192)*'DBH-OH'!$B192+(drdp!G192)*'DBH-OH'!$C192+(drdp!J192)*'DBH-OH'!$D192)</f>
        <v>0</v>
      </c>
      <c r="K192" s="21">
        <f>SUM(E$3:E191)+H192</f>
        <v>0.86543213195545743</v>
      </c>
      <c r="L192" s="21">
        <f>SUM(F$3:F191)+I192</f>
        <v>6.0971519590755916</v>
      </c>
      <c r="M192" s="21">
        <f>SUM(G$3:G191)+J192</f>
        <v>0</v>
      </c>
      <c r="N192" s="21"/>
      <c r="O192" s="21"/>
      <c r="P192" s="21"/>
      <c r="Q192" s="19">
        <f t="shared" si="16"/>
        <v>0.74897277502096826</v>
      </c>
      <c r="R192" s="19">
        <f t="shared" si="16"/>
        <v>37.175262012059328</v>
      </c>
      <c r="S192" s="19">
        <f t="shared" si="16"/>
        <v>0</v>
      </c>
      <c r="T192" s="19">
        <f t="shared" si="13"/>
        <v>5.2766712187991835</v>
      </c>
      <c r="U192" s="19">
        <f t="shared" si="14"/>
        <v>0</v>
      </c>
      <c r="V192" s="19">
        <f t="shared" si="15"/>
        <v>0</v>
      </c>
    </row>
    <row r="193" spans="1:22" x14ac:dyDescent="0.25">
      <c r="A193" s="26">
        <f>Wellpath!E193</f>
        <v>0</v>
      </c>
      <c r="B193" s="22">
        <v>0</v>
      </c>
      <c r="C193" s="22">
        <v>0</v>
      </c>
      <c r="D193" s="22">
        <f t="shared" si="11"/>
        <v>4.7931219674804699E-5</v>
      </c>
      <c r="E193" s="20">
        <f>Model!$W$28*((drdp!B193+drdp!K193)*'DBH-OH'!$B193+(drdp!E193+drdp!N193)*'DBH-OH'!$C193+(drdp!H193+drdp!Q193)*'DBH-OH'!$D193)</f>
        <v>0</v>
      </c>
      <c r="F193" s="20">
        <f>Model!$W$28*((drdp!C193+drdp!L193)*'DBH-OH'!$B193+(drdp!F193+drdp!O193)*'DBH-OH'!$C193+(drdp!I193+drdp!R193)*'DBH-OH'!$D193)</f>
        <v>0</v>
      </c>
      <c r="G193" s="20">
        <f>Model!$W$28*((drdp!D193+drdp!M193)*'DBH-OH'!$B193+(drdp!G193+drdp!P193)*'DBH-OH'!$C193+(drdp!J193+drdp!S193)*'DBH-OH'!$D193)</f>
        <v>0</v>
      </c>
      <c r="H193" s="18">
        <f>Model!$W$28*((drdp!B193)*'DBH-OH'!$B193+(drdp!E193)*'DBH-OH'!$C193+(drdp!H193)*'DBH-OH'!$D193)</f>
        <v>0</v>
      </c>
      <c r="I193" s="18">
        <f>Model!$W$28*((drdp!C193)*'DBH-OH'!$B193+(drdp!F193)*'DBH-OH'!$C193+(drdp!I193)*'DBH-OH'!$D193)</f>
        <v>0</v>
      </c>
      <c r="J193" s="18">
        <f>Model!$W$28*((drdp!D193)*'DBH-OH'!$B193+(drdp!G193)*'DBH-OH'!$C193+(drdp!J193)*'DBH-OH'!$D193)</f>
        <v>0</v>
      </c>
      <c r="K193" s="21">
        <f>SUM(E$3:E192)+H193</f>
        <v>0.86543213195545743</v>
      </c>
      <c r="L193" s="21">
        <f>SUM(F$3:F192)+I193</f>
        <v>6.0971519590755916</v>
      </c>
      <c r="M193" s="21">
        <f>SUM(G$3:G192)+J193</f>
        <v>0</v>
      </c>
      <c r="N193" s="21"/>
      <c r="O193" s="21"/>
      <c r="P193" s="21"/>
      <c r="Q193" s="19">
        <f t="shared" si="16"/>
        <v>0.74897277502096826</v>
      </c>
      <c r="R193" s="19">
        <f t="shared" si="16"/>
        <v>37.175262012059328</v>
      </c>
      <c r="S193" s="19">
        <f t="shared" si="16"/>
        <v>0</v>
      </c>
      <c r="T193" s="19">
        <f t="shared" si="13"/>
        <v>5.2766712187991835</v>
      </c>
      <c r="U193" s="19">
        <f t="shared" si="14"/>
        <v>0</v>
      </c>
      <c r="V193" s="19">
        <f t="shared" si="15"/>
        <v>0</v>
      </c>
    </row>
    <row r="194" spans="1:22" x14ac:dyDescent="0.25">
      <c r="A194" s="26">
        <f>Wellpath!E194</f>
        <v>0</v>
      </c>
      <c r="B194" s="22">
        <v>0</v>
      </c>
      <c r="C194" s="22">
        <v>0</v>
      </c>
      <c r="D194" s="22">
        <f t="shared" si="11"/>
        <v>4.7931219674804699E-5</v>
      </c>
      <c r="E194" s="20">
        <f>Model!$W$28*((drdp!B194+drdp!K194)*'DBH-OH'!$B194+(drdp!E194+drdp!N194)*'DBH-OH'!$C194+(drdp!H194+drdp!Q194)*'DBH-OH'!$D194)</f>
        <v>0</v>
      </c>
      <c r="F194" s="20">
        <f>Model!$W$28*((drdp!C194+drdp!L194)*'DBH-OH'!$B194+(drdp!F194+drdp!O194)*'DBH-OH'!$C194+(drdp!I194+drdp!R194)*'DBH-OH'!$D194)</f>
        <v>0</v>
      </c>
      <c r="G194" s="20">
        <f>Model!$W$28*((drdp!D194+drdp!M194)*'DBH-OH'!$B194+(drdp!G194+drdp!P194)*'DBH-OH'!$C194+(drdp!J194+drdp!S194)*'DBH-OH'!$D194)</f>
        <v>0</v>
      </c>
      <c r="H194" s="18">
        <f>Model!$W$28*((drdp!B194)*'DBH-OH'!$B194+(drdp!E194)*'DBH-OH'!$C194+(drdp!H194)*'DBH-OH'!$D194)</f>
        <v>0</v>
      </c>
      <c r="I194" s="18">
        <f>Model!$W$28*((drdp!C194)*'DBH-OH'!$B194+(drdp!F194)*'DBH-OH'!$C194+(drdp!I194)*'DBH-OH'!$D194)</f>
        <v>0</v>
      </c>
      <c r="J194" s="18">
        <f>Model!$W$28*((drdp!D194)*'DBH-OH'!$B194+(drdp!G194)*'DBH-OH'!$C194+(drdp!J194)*'DBH-OH'!$D194)</f>
        <v>0</v>
      </c>
      <c r="K194" s="21">
        <f>SUM(E$3:E193)+H194</f>
        <v>0.86543213195545743</v>
      </c>
      <c r="L194" s="21">
        <f>SUM(F$3:F193)+I194</f>
        <v>6.0971519590755916</v>
      </c>
      <c r="M194" s="21">
        <f>SUM(G$3:G193)+J194</f>
        <v>0</v>
      </c>
      <c r="N194" s="21"/>
      <c r="O194" s="21"/>
      <c r="P194" s="21"/>
      <c r="Q194" s="19">
        <f t="shared" si="16"/>
        <v>0.74897277502096826</v>
      </c>
      <c r="R194" s="19">
        <f t="shared" si="16"/>
        <v>37.175262012059328</v>
      </c>
      <c r="S194" s="19">
        <f t="shared" si="16"/>
        <v>0</v>
      </c>
      <c r="T194" s="19">
        <f t="shared" si="13"/>
        <v>5.2766712187991835</v>
      </c>
      <c r="U194" s="19">
        <f t="shared" si="14"/>
        <v>0</v>
      </c>
      <c r="V194" s="19">
        <f t="shared" si="15"/>
        <v>0</v>
      </c>
    </row>
    <row r="195" spans="1:22" x14ac:dyDescent="0.25">
      <c r="A195" s="26">
        <f>Wellpath!E195</f>
        <v>0</v>
      </c>
      <c r="B195" s="22">
        <v>0</v>
      </c>
      <c r="C195" s="22">
        <v>0</v>
      </c>
      <c r="D195" s="22">
        <f t="shared" ref="D195:D258" si="17">1 / (Bfield * COS(Dip))</f>
        <v>4.7931219674804699E-5</v>
      </c>
      <c r="E195" s="20">
        <f>Model!$W$28*((drdp!B195+drdp!K195)*'DBH-OH'!$B195+(drdp!E195+drdp!N195)*'DBH-OH'!$C195+(drdp!H195+drdp!Q195)*'DBH-OH'!$D195)</f>
        <v>0</v>
      </c>
      <c r="F195" s="20">
        <f>Model!$W$28*((drdp!C195+drdp!L195)*'DBH-OH'!$B195+(drdp!F195+drdp!O195)*'DBH-OH'!$C195+(drdp!I195+drdp!R195)*'DBH-OH'!$D195)</f>
        <v>0</v>
      </c>
      <c r="G195" s="20">
        <f>Model!$W$28*((drdp!D195+drdp!M195)*'DBH-OH'!$B195+(drdp!G195+drdp!P195)*'DBH-OH'!$C195+(drdp!J195+drdp!S195)*'DBH-OH'!$D195)</f>
        <v>0</v>
      </c>
      <c r="H195" s="18">
        <f>Model!$W$28*((drdp!B195)*'DBH-OH'!$B195+(drdp!E195)*'DBH-OH'!$C195+(drdp!H195)*'DBH-OH'!$D195)</f>
        <v>0</v>
      </c>
      <c r="I195" s="18">
        <f>Model!$W$28*((drdp!C195)*'DBH-OH'!$B195+(drdp!F195)*'DBH-OH'!$C195+(drdp!I195)*'DBH-OH'!$D195)</f>
        <v>0</v>
      </c>
      <c r="J195" s="18">
        <f>Model!$W$28*((drdp!D195)*'DBH-OH'!$B195+(drdp!G195)*'DBH-OH'!$C195+(drdp!J195)*'DBH-OH'!$D195)</f>
        <v>0</v>
      </c>
      <c r="K195" s="21">
        <f>SUM(E$3:E194)+H195</f>
        <v>0.86543213195545743</v>
      </c>
      <c r="L195" s="21">
        <f>SUM(F$3:F194)+I195</f>
        <v>6.0971519590755916</v>
      </c>
      <c r="M195" s="21">
        <f>SUM(G$3:G194)+J195</f>
        <v>0</v>
      </c>
      <c r="N195" s="21"/>
      <c r="O195" s="21"/>
      <c r="P195" s="21"/>
      <c r="Q195" s="19">
        <f t="shared" si="16"/>
        <v>0.74897277502096826</v>
      </c>
      <c r="R195" s="19">
        <f t="shared" si="16"/>
        <v>37.175262012059328</v>
      </c>
      <c r="S195" s="19">
        <f t="shared" si="16"/>
        <v>0</v>
      </c>
      <c r="T195" s="19">
        <f t="shared" si="13"/>
        <v>5.2766712187991835</v>
      </c>
      <c r="U195" s="19">
        <f t="shared" si="14"/>
        <v>0</v>
      </c>
      <c r="V195" s="19">
        <f t="shared" si="15"/>
        <v>0</v>
      </c>
    </row>
    <row r="196" spans="1:22" x14ac:dyDescent="0.25">
      <c r="A196" s="26">
        <f>Wellpath!E196</f>
        <v>0</v>
      </c>
      <c r="B196" s="22">
        <v>0</v>
      </c>
      <c r="C196" s="22">
        <v>0</v>
      </c>
      <c r="D196" s="22">
        <f t="shared" si="17"/>
        <v>4.7931219674804699E-5</v>
      </c>
      <c r="E196" s="20">
        <f>Model!$W$28*((drdp!B196+drdp!K196)*'DBH-OH'!$B196+(drdp!E196+drdp!N196)*'DBH-OH'!$C196+(drdp!H196+drdp!Q196)*'DBH-OH'!$D196)</f>
        <v>0</v>
      </c>
      <c r="F196" s="20">
        <f>Model!$W$28*((drdp!C196+drdp!L196)*'DBH-OH'!$B196+(drdp!F196+drdp!O196)*'DBH-OH'!$C196+(drdp!I196+drdp!R196)*'DBH-OH'!$D196)</f>
        <v>0</v>
      </c>
      <c r="G196" s="20">
        <f>Model!$W$28*((drdp!D196+drdp!M196)*'DBH-OH'!$B196+(drdp!G196+drdp!P196)*'DBH-OH'!$C196+(drdp!J196+drdp!S196)*'DBH-OH'!$D196)</f>
        <v>0</v>
      </c>
      <c r="H196" s="18">
        <f>Model!$W$28*((drdp!B196)*'DBH-OH'!$B196+(drdp!E196)*'DBH-OH'!$C196+(drdp!H196)*'DBH-OH'!$D196)</f>
        <v>0</v>
      </c>
      <c r="I196" s="18">
        <f>Model!$W$28*((drdp!C196)*'DBH-OH'!$B196+(drdp!F196)*'DBH-OH'!$C196+(drdp!I196)*'DBH-OH'!$D196)</f>
        <v>0</v>
      </c>
      <c r="J196" s="18">
        <f>Model!$W$28*((drdp!D196)*'DBH-OH'!$B196+(drdp!G196)*'DBH-OH'!$C196+(drdp!J196)*'DBH-OH'!$D196)</f>
        <v>0</v>
      </c>
      <c r="K196" s="21">
        <f>SUM(E$3:E195)+H196</f>
        <v>0.86543213195545743</v>
      </c>
      <c r="L196" s="21">
        <f>SUM(F$3:F195)+I196</f>
        <v>6.0971519590755916</v>
      </c>
      <c r="M196" s="21">
        <f>SUM(G$3:G195)+J196</f>
        <v>0</v>
      </c>
      <c r="N196" s="21"/>
      <c r="O196" s="21"/>
      <c r="P196" s="21"/>
      <c r="Q196" s="19">
        <f t="shared" si="16"/>
        <v>0.74897277502096826</v>
      </c>
      <c r="R196" s="19">
        <f t="shared" si="16"/>
        <v>37.175262012059328</v>
      </c>
      <c r="S196" s="19">
        <f t="shared" si="16"/>
        <v>0</v>
      </c>
      <c r="T196" s="19">
        <f t="shared" ref="T196:T259" si="18">K196*L196</f>
        <v>5.2766712187991835</v>
      </c>
      <c r="U196" s="19">
        <f t="shared" ref="U196:U259" si="19">K196*M196</f>
        <v>0</v>
      </c>
      <c r="V196" s="19">
        <f t="shared" ref="V196:V259" si="20">L196*M196</f>
        <v>0</v>
      </c>
    </row>
    <row r="197" spans="1:22" x14ac:dyDescent="0.25">
      <c r="A197" s="26">
        <f>Wellpath!E197</f>
        <v>0</v>
      </c>
      <c r="B197" s="22">
        <v>0</v>
      </c>
      <c r="C197" s="22">
        <v>0</v>
      </c>
      <c r="D197" s="22">
        <f t="shared" si="17"/>
        <v>4.7931219674804699E-5</v>
      </c>
      <c r="E197" s="20">
        <f>Model!$W$28*((drdp!B197+drdp!K197)*'DBH-OH'!$B197+(drdp!E197+drdp!N197)*'DBH-OH'!$C197+(drdp!H197+drdp!Q197)*'DBH-OH'!$D197)</f>
        <v>0</v>
      </c>
      <c r="F197" s="20">
        <f>Model!$W$28*((drdp!C197+drdp!L197)*'DBH-OH'!$B197+(drdp!F197+drdp!O197)*'DBH-OH'!$C197+(drdp!I197+drdp!R197)*'DBH-OH'!$D197)</f>
        <v>0</v>
      </c>
      <c r="G197" s="20">
        <f>Model!$W$28*((drdp!D197+drdp!M197)*'DBH-OH'!$B197+(drdp!G197+drdp!P197)*'DBH-OH'!$C197+(drdp!J197+drdp!S197)*'DBH-OH'!$D197)</f>
        <v>0</v>
      </c>
      <c r="H197" s="18">
        <f>Model!$W$28*((drdp!B197)*'DBH-OH'!$B197+(drdp!E197)*'DBH-OH'!$C197+(drdp!H197)*'DBH-OH'!$D197)</f>
        <v>0</v>
      </c>
      <c r="I197" s="18">
        <f>Model!$W$28*((drdp!C197)*'DBH-OH'!$B197+(drdp!F197)*'DBH-OH'!$C197+(drdp!I197)*'DBH-OH'!$D197)</f>
        <v>0</v>
      </c>
      <c r="J197" s="18">
        <f>Model!$W$28*((drdp!D197)*'DBH-OH'!$B197+(drdp!G197)*'DBH-OH'!$C197+(drdp!J197)*'DBH-OH'!$D197)</f>
        <v>0</v>
      </c>
      <c r="K197" s="21">
        <f>SUM(E$3:E196)+H197</f>
        <v>0.86543213195545743</v>
      </c>
      <c r="L197" s="21">
        <f>SUM(F$3:F196)+I197</f>
        <v>6.0971519590755916</v>
      </c>
      <c r="M197" s="21">
        <f>SUM(G$3:G196)+J197</f>
        <v>0</v>
      </c>
      <c r="N197" s="21"/>
      <c r="O197" s="21"/>
      <c r="P197" s="21"/>
      <c r="Q197" s="19">
        <f t="shared" si="16"/>
        <v>0.74897277502096826</v>
      </c>
      <c r="R197" s="19">
        <f t="shared" si="16"/>
        <v>37.175262012059328</v>
      </c>
      <c r="S197" s="19">
        <f t="shared" si="16"/>
        <v>0</v>
      </c>
      <c r="T197" s="19">
        <f t="shared" si="18"/>
        <v>5.2766712187991835</v>
      </c>
      <c r="U197" s="19">
        <f t="shared" si="19"/>
        <v>0</v>
      </c>
      <c r="V197" s="19">
        <f t="shared" si="20"/>
        <v>0</v>
      </c>
    </row>
    <row r="198" spans="1:22" x14ac:dyDescent="0.25">
      <c r="A198" s="26">
        <f>Wellpath!E198</f>
        <v>0</v>
      </c>
      <c r="B198" s="22">
        <v>0</v>
      </c>
      <c r="C198" s="22">
        <v>0</v>
      </c>
      <c r="D198" s="22">
        <f t="shared" si="17"/>
        <v>4.7931219674804699E-5</v>
      </c>
      <c r="E198" s="20">
        <f>Model!$W$28*((drdp!B198+drdp!K198)*'DBH-OH'!$B198+(drdp!E198+drdp!N198)*'DBH-OH'!$C198+(drdp!H198+drdp!Q198)*'DBH-OH'!$D198)</f>
        <v>0</v>
      </c>
      <c r="F198" s="20">
        <f>Model!$W$28*((drdp!C198+drdp!L198)*'DBH-OH'!$B198+(drdp!F198+drdp!O198)*'DBH-OH'!$C198+(drdp!I198+drdp!R198)*'DBH-OH'!$D198)</f>
        <v>0</v>
      </c>
      <c r="G198" s="20">
        <f>Model!$W$28*((drdp!D198+drdp!M198)*'DBH-OH'!$B198+(drdp!G198+drdp!P198)*'DBH-OH'!$C198+(drdp!J198+drdp!S198)*'DBH-OH'!$D198)</f>
        <v>0</v>
      </c>
      <c r="H198" s="18">
        <f>Model!$W$28*((drdp!B198)*'DBH-OH'!$B198+(drdp!E198)*'DBH-OH'!$C198+(drdp!H198)*'DBH-OH'!$D198)</f>
        <v>0</v>
      </c>
      <c r="I198" s="18">
        <f>Model!$W$28*((drdp!C198)*'DBH-OH'!$B198+(drdp!F198)*'DBH-OH'!$C198+(drdp!I198)*'DBH-OH'!$D198)</f>
        <v>0</v>
      </c>
      <c r="J198" s="18">
        <f>Model!$W$28*((drdp!D198)*'DBH-OH'!$B198+(drdp!G198)*'DBH-OH'!$C198+(drdp!J198)*'DBH-OH'!$D198)</f>
        <v>0</v>
      </c>
      <c r="K198" s="21">
        <f>SUM(E$3:E197)+H198</f>
        <v>0.86543213195545743</v>
      </c>
      <c r="L198" s="21">
        <f>SUM(F$3:F197)+I198</f>
        <v>6.0971519590755916</v>
      </c>
      <c r="M198" s="21">
        <f>SUM(G$3:G197)+J198</f>
        <v>0</v>
      </c>
      <c r="N198" s="21"/>
      <c r="O198" s="21"/>
      <c r="P198" s="21"/>
      <c r="Q198" s="19">
        <f t="shared" si="16"/>
        <v>0.74897277502096826</v>
      </c>
      <c r="R198" s="19">
        <f t="shared" si="16"/>
        <v>37.175262012059328</v>
      </c>
      <c r="S198" s="19">
        <f t="shared" si="16"/>
        <v>0</v>
      </c>
      <c r="T198" s="19">
        <f t="shared" si="18"/>
        <v>5.2766712187991835</v>
      </c>
      <c r="U198" s="19">
        <f t="shared" si="19"/>
        <v>0</v>
      </c>
      <c r="V198" s="19">
        <f t="shared" si="20"/>
        <v>0</v>
      </c>
    </row>
    <row r="199" spans="1:22" x14ac:dyDescent="0.25">
      <c r="A199" s="26">
        <f>Wellpath!E199</f>
        <v>0</v>
      </c>
      <c r="B199" s="22">
        <v>0</v>
      </c>
      <c r="C199" s="22">
        <v>0</v>
      </c>
      <c r="D199" s="22">
        <f t="shared" si="17"/>
        <v>4.7931219674804699E-5</v>
      </c>
      <c r="E199" s="20">
        <f>Model!$W$28*((drdp!B199+drdp!K199)*'DBH-OH'!$B199+(drdp!E199+drdp!N199)*'DBH-OH'!$C199+(drdp!H199+drdp!Q199)*'DBH-OH'!$D199)</f>
        <v>0</v>
      </c>
      <c r="F199" s="20">
        <f>Model!$W$28*((drdp!C199+drdp!L199)*'DBH-OH'!$B199+(drdp!F199+drdp!O199)*'DBH-OH'!$C199+(drdp!I199+drdp!R199)*'DBH-OH'!$D199)</f>
        <v>0</v>
      </c>
      <c r="G199" s="20">
        <f>Model!$W$28*((drdp!D199+drdp!M199)*'DBH-OH'!$B199+(drdp!G199+drdp!P199)*'DBH-OH'!$C199+(drdp!J199+drdp!S199)*'DBH-OH'!$D199)</f>
        <v>0</v>
      </c>
      <c r="H199" s="18">
        <f>Model!$W$28*((drdp!B199)*'DBH-OH'!$B199+(drdp!E199)*'DBH-OH'!$C199+(drdp!H199)*'DBH-OH'!$D199)</f>
        <v>0</v>
      </c>
      <c r="I199" s="18">
        <f>Model!$W$28*((drdp!C199)*'DBH-OH'!$B199+(drdp!F199)*'DBH-OH'!$C199+(drdp!I199)*'DBH-OH'!$D199)</f>
        <v>0</v>
      </c>
      <c r="J199" s="18">
        <f>Model!$W$28*((drdp!D199)*'DBH-OH'!$B199+(drdp!G199)*'DBH-OH'!$C199+(drdp!J199)*'DBH-OH'!$D199)</f>
        <v>0</v>
      </c>
      <c r="K199" s="21">
        <f>SUM(E$3:E198)+H199</f>
        <v>0.86543213195545743</v>
      </c>
      <c r="L199" s="21">
        <f>SUM(F$3:F198)+I199</f>
        <v>6.0971519590755916</v>
      </c>
      <c r="M199" s="21">
        <f>SUM(G$3:G198)+J199</f>
        <v>0</v>
      </c>
      <c r="N199" s="21"/>
      <c r="O199" s="21"/>
      <c r="P199" s="21"/>
      <c r="Q199" s="19">
        <f t="shared" si="16"/>
        <v>0.74897277502096826</v>
      </c>
      <c r="R199" s="19">
        <f t="shared" si="16"/>
        <v>37.175262012059328</v>
      </c>
      <c r="S199" s="19">
        <f t="shared" si="16"/>
        <v>0</v>
      </c>
      <c r="T199" s="19">
        <f t="shared" si="18"/>
        <v>5.2766712187991835</v>
      </c>
      <c r="U199" s="19">
        <f t="shared" si="19"/>
        <v>0</v>
      </c>
      <c r="V199" s="19">
        <f t="shared" si="20"/>
        <v>0</v>
      </c>
    </row>
    <row r="200" spans="1:22" x14ac:dyDescent="0.25">
      <c r="A200" s="26">
        <f>Wellpath!E200</f>
        <v>0</v>
      </c>
      <c r="B200" s="22">
        <v>0</v>
      </c>
      <c r="C200" s="22">
        <v>0</v>
      </c>
      <c r="D200" s="22">
        <f t="shared" si="17"/>
        <v>4.7931219674804699E-5</v>
      </c>
      <c r="E200" s="20">
        <f>Model!$W$28*((drdp!B200+drdp!K200)*'DBH-OH'!$B200+(drdp!E200+drdp!N200)*'DBH-OH'!$C200+(drdp!H200+drdp!Q200)*'DBH-OH'!$D200)</f>
        <v>0</v>
      </c>
      <c r="F200" s="20">
        <f>Model!$W$28*((drdp!C200+drdp!L200)*'DBH-OH'!$B200+(drdp!F200+drdp!O200)*'DBH-OH'!$C200+(drdp!I200+drdp!R200)*'DBH-OH'!$D200)</f>
        <v>0</v>
      </c>
      <c r="G200" s="20">
        <f>Model!$W$28*((drdp!D200+drdp!M200)*'DBH-OH'!$B200+(drdp!G200+drdp!P200)*'DBH-OH'!$C200+(drdp!J200+drdp!S200)*'DBH-OH'!$D200)</f>
        <v>0</v>
      </c>
      <c r="H200" s="18">
        <f>Model!$W$28*((drdp!B200)*'DBH-OH'!$B200+(drdp!E200)*'DBH-OH'!$C200+(drdp!H200)*'DBH-OH'!$D200)</f>
        <v>0</v>
      </c>
      <c r="I200" s="18">
        <f>Model!$W$28*((drdp!C200)*'DBH-OH'!$B200+(drdp!F200)*'DBH-OH'!$C200+(drdp!I200)*'DBH-OH'!$D200)</f>
        <v>0</v>
      </c>
      <c r="J200" s="18">
        <f>Model!$W$28*((drdp!D200)*'DBH-OH'!$B200+(drdp!G200)*'DBH-OH'!$C200+(drdp!J200)*'DBH-OH'!$D200)</f>
        <v>0</v>
      </c>
      <c r="K200" s="21">
        <f>SUM(E$3:E199)+H200</f>
        <v>0.86543213195545743</v>
      </c>
      <c r="L200" s="21">
        <f>SUM(F$3:F199)+I200</f>
        <v>6.0971519590755916</v>
      </c>
      <c r="M200" s="21">
        <f>SUM(G$3:G199)+J200</f>
        <v>0</v>
      </c>
      <c r="N200" s="21"/>
      <c r="O200" s="21"/>
      <c r="P200" s="21"/>
      <c r="Q200" s="19">
        <f t="shared" si="16"/>
        <v>0.74897277502096826</v>
      </c>
      <c r="R200" s="19">
        <f t="shared" si="16"/>
        <v>37.175262012059328</v>
      </c>
      <c r="S200" s="19">
        <f t="shared" si="16"/>
        <v>0</v>
      </c>
      <c r="T200" s="19">
        <f t="shared" si="18"/>
        <v>5.2766712187991835</v>
      </c>
      <c r="U200" s="19">
        <f t="shared" si="19"/>
        <v>0</v>
      </c>
      <c r="V200" s="19">
        <f t="shared" si="20"/>
        <v>0</v>
      </c>
    </row>
    <row r="201" spans="1:22" x14ac:dyDescent="0.25">
      <c r="A201" s="26">
        <f>Wellpath!E201</f>
        <v>0</v>
      </c>
      <c r="B201" s="22">
        <v>0</v>
      </c>
      <c r="C201" s="22">
        <v>0</v>
      </c>
      <c r="D201" s="22">
        <f t="shared" si="17"/>
        <v>4.7931219674804699E-5</v>
      </c>
      <c r="E201" s="20">
        <f>Model!$W$28*((drdp!B201+drdp!K201)*'DBH-OH'!$B201+(drdp!E201+drdp!N201)*'DBH-OH'!$C201+(drdp!H201+drdp!Q201)*'DBH-OH'!$D201)</f>
        <v>0</v>
      </c>
      <c r="F201" s="20">
        <f>Model!$W$28*((drdp!C201+drdp!L201)*'DBH-OH'!$B201+(drdp!F201+drdp!O201)*'DBH-OH'!$C201+(drdp!I201+drdp!R201)*'DBH-OH'!$D201)</f>
        <v>0</v>
      </c>
      <c r="G201" s="20">
        <f>Model!$W$28*((drdp!D201+drdp!M201)*'DBH-OH'!$B201+(drdp!G201+drdp!P201)*'DBH-OH'!$C201+(drdp!J201+drdp!S201)*'DBH-OH'!$D201)</f>
        <v>0</v>
      </c>
      <c r="H201" s="18">
        <f>Model!$W$28*((drdp!B201)*'DBH-OH'!$B201+(drdp!E201)*'DBH-OH'!$C201+(drdp!H201)*'DBH-OH'!$D201)</f>
        <v>0</v>
      </c>
      <c r="I201" s="18">
        <f>Model!$W$28*((drdp!C201)*'DBH-OH'!$B201+(drdp!F201)*'DBH-OH'!$C201+(drdp!I201)*'DBH-OH'!$D201)</f>
        <v>0</v>
      </c>
      <c r="J201" s="18">
        <f>Model!$W$28*((drdp!D201)*'DBH-OH'!$B201+(drdp!G201)*'DBH-OH'!$C201+(drdp!J201)*'DBH-OH'!$D201)</f>
        <v>0</v>
      </c>
      <c r="K201" s="21">
        <f>SUM(E$3:E200)+H201</f>
        <v>0.86543213195545743</v>
      </c>
      <c r="L201" s="21">
        <f>SUM(F$3:F200)+I201</f>
        <v>6.0971519590755916</v>
      </c>
      <c r="M201" s="21">
        <f>SUM(G$3:G200)+J201</f>
        <v>0</v>
      </c>
      <c r="N201" s="21"/>
      <c r="O201" s="21"/>
      <c r="P201" s="21"/>
      <c r="Q201" s="19">
        <f t="shared" si="16"/>
        <v>0.74897277502096826</v>
      </c>
      <c r="R201" s="19">
        <f t="shared" si="16"/>
        <v>37.175262012059328</v>
      </c>
      <c r="S201" s="19">
        <f t="shared" si="16"/>
        <v>0</v>
      </c>
      <c r="T201" s="19">
        <f t="shared" si="18"/>
        <v>5.2766712187991835</v>
      </c>
      <c r="U201" s="19">
        <f t="shared" si="19"/>
        <v>0</v>
      </c>
      <c r="V201" s="19">
        <f t="shared" si="20"/>
        <v>0</v>
      </c>
    </row>
    <row r="202" spans="1:22" x14ac:dyDescent="0.25">
      <c r="A202" s="26">
        <f>Wellpath!E202</f>
        <v>0</v>
      </c>
      <c r="B202" s="22">
        <v>0</v>
      </c>
      <c r="C202" s="22">
        <v>0</v>
      </c>
      <c r="D202" s="22">
        <f t="shared" si="17"/>
        <v>4.7931219674804699E-5</v>
      </c>
      <c r="E202" s="20">
        <f>Model!$W$28*((drdp!B202+drdp!K202)*'DBH-OH'!$B202+(drdp!E202+drdp!N202)*'DBH-OH'!$C202+(drdp!H202+drdp!Q202)*'DBH-OH'!$D202)</f>
        <v>0</v>
      </c>
      <c r="F202" s="20">
        <f>Model!$W$28*((drdp!C202+drdp!L202)*'DBH-OH'!$B202+(drdp!F202+drdp!O202)*'DBH-OH'!$C202+(drdp!I202+drdp!R202)*'DBH-OH'!$D202)</f>
        <v>0</v>
      </c>
      <c r="G202" s="20">
        <f>Model!$W$28*((drdp!D202+drdp!M202)*'DBH-OH'!$B202+(drdp!G202+drdp!P202)*'DBH-OH'!$C202+(drdp!J202+drdp!S202)*'DBH-OH'!$D202)</f>
        <v>0</v>
      </c>
      <c r="H202" s="18">
        <f>Model!$W$28*((drdp!B202)*'DBH-OH'!$B202+(drdp!E202)*'DBH-OH'!$C202+(drdp!H202)*'DBH-OH'!$D202)</f>
        <v>0</v>
      </c>
      <c r="I202" s="18">
        <f>Model!$W$28*((drdp!C202)*'DBH-OH'!$B202+(drdp!F202)*'DBH-OH'!$C202+(drdp!I202)*'DBH-OH'!$D202)</f>
        <v>0</v>
      </c>
      <c r="J202" s="18">
        <f>Model!$W$28*((drdp!D202)*'DBH-OH'!$B202+(drdp!G202)*'DBH-OH'!$C202+(drdp!J202)*'DBH-OH'!$D202)</f>
        <v>0</v>
      </c>
      <c r="K202" s="21">
        <f>SUM(E$3:E201)+H202</f>
        <v>0.86543213195545743</v>
      </c>
      <c r="L202" s="21">
        <f>SUM(F$3:F201)+I202</f>
        <v>6.0971519590755916</v>
      </c>
      <c r="M202" s="21">
        <f>SUM(G$3:G201)+J202</f>
        <v>0</v>
      </c>
      <c r="N202" s="21"/>
      <c r="O202" s="21"/>
      <c r="P202" s="21"/>
      <c r="Q202" s="19">
        <f t="shared" si="16"/>
        <v>0.74897277502096826</v>
      </c>
      <c r="R202" s="19">
        <f t="shared" si="16"/>
        <v>37.175262012059328</v>
      </c>
      <c r="S202" s="19">
        <f t="shared" si="16"/>
        <v>0</v>
      </c>
      <c r="T202" s="19">
        <f t="shared" si="18"/>
        <v>5.2766712187991835</v>
      </c>
      <c r="U202" s="19">
        <f t="shared" si="19"/>
        <v>0</v>
      </c>
      <c r="V202" s="19">
        <f t="shared" si="20"/>
        <v>0</v>
      </c>
    </row>
    <row r="203" spans="1:22" x14ac:dyDescent="0.25">
      <c r="A203" s="26">
        <f>Wellpath!E203</f>
        <v>0</v>
      </c>
      <c r="B203" s="22">
        <v>0</v>
      </c>
      <c r="C203" s="22">
        <v>0</v>
      </c>
      <c r="D203" s="22">
        <f t="shared" si="17"/>
        <v>4.7931219674804699E-5</v>
      </c>
      <c r="E203" s="20">
        <f>Model!$W$28*((drdp!B203+drdp!K203)*'DBH-OH'!$B203+(drdp!E203+drdp!N203)*'DBH-OH'!$C203+(drdp!H203+drdp!Q203)*'DBH-OH'!$D203)</f>
        <v>0</v>
      </c>
      <c r="F203" s="20">
        <f>Model!$W$28*((drdp!C203+drdp!L203)*'DBH-OH'!$B203+(drdp!F203+drdp!O203)*'DBH-OH'!$C203+(drdp!I203+drdp!R203)*'DBH-OH'!$D203)</f>
        <v>0</v>
      </c>
      <c r="G203" s="20">
        <f>Model!$W$28*((drdp!D203+drdp!M203)*'DBH-OH'!$B203+(drdp!G203+drdp!P203)*'DBH-OH'!$C203+(drdp!J203+drdp!S203)*'DBH-OH'!$D203)</f>
        <v>0</v>
      </c>
      <c r="H203" s="18">
        <f>Model!$W$28*((drdp!B203)*'DBH-OH'!$B203+(drdp!E203)*'DBH-OH'!$C203+(drdp!H203)*'DBH-OH'!$D203)</f>
        <v>0</v>
      </c>
      <c r="I203" s="18">
        <f>Model!$W$28*((drdp!C203)*'DBH-OH'!$B203+(drdp!F203)*'DBH-OH'!$C203+(drdp!I203)*'DBH-OH'!$D203)</f>
        <v>0</v>
      </c>
      <c r="J203" s="18">
        <f>Model!$W$28*((drdp!D203)*'DBH-OH'!$B203+(drdp!G203)*'DBH-OH'!$C203+(drdp!J203)*'DBH-OH'!$D203)</f>
        <v>0</v>
      </c>
      <c r="K203" s="21">
        <f>SUM(E$3:E202)+H203</f>
        <v>0.86543213195545743</v>
      </c>
      <c r="L203" s="21">
        <f>SUM(F$3:F202)+I203</f>
        <v>6.0971519590755916</v>
      </c>
      <c r="M203" s="21">
        <f>SUM(G$3:G202)+J203</f>
        <v>0</v>
      </c>
      <c r="N203" s="21"/>
      <c r="O203" s="21"/>
      <c r="P203" s="21"/>
      <c r="Q203" s="19">
        <f t="shared" si="16"/>
        <v>0.74897277502096826</v>
      </c>
      <c r="R203" s="19">
        <f t="shared" si="16"/>
        <v>37.175262012059328</v>
      </c>
      <c r="S203" s="19">
        <f t="shared" si="16"/>
        <v>0</v>
      </c>
      <c r="T203" s="19">
        <f t="shared" si="18"/>
        <v>5.2766712187991835</v>
      </c>
      <c r="U203" s="19">
        <f t="shared" si="19"/>
        <v>0</v>
      </c>
      <c r="V203" s="19">
        <f t="shared" si="20"/>
        <v>0</v>
      </c>
    </row>
    <row r="204" spans="1:22" x14ac:dyDescent="0.25">
      <c r="A204" s="26">
        <f>Wellpath!E204</f>
        <v>0</v>
      </c>
      <c r="B204" s="22">
        <v>0</v>
      </c>
      <c r="C204" s="22">
        <v>0</v>
      </c>
      <c r="D204" s="22">
        <f t="shared" si="17"/>
        <v>4.7931219674804699E-5</v>
      </c>
      <c r="E204" s="20">
        <f>Model!$W$28*((drdp!B204+drdp!K204)*'DBH-OH'!$B204+(drdp!E204+drdp!N204)*'DBH-OH'!$C204+(drdp!H204+drdp!Q204)*'DBH-OH'!$D204)</f>
        <v>0</v>
      </c>
      <c r="F204" s="20">
        <f>Model!$W$28*((drdp!C204+drdp!L204)*'DBH-OH'!$B204+(drdp!F204+drdp!O204)*'DBH-OH'!$C204+(drdp!I204+drdp!R204)*'DBH-OH'!$D204)</f>
        <v>0</v>
      </c>
      <c r="G204" s="20">
        <f>Model!$W$28*((drdp!D204+drdp!M204)*'DBH-OH'!$B204+(drdp!G204+drdp!P204)*'DBH-OH'!$C204+(drdp!J204+drdp!S204)*'DBH-OH'!$D204)</f>
        <v>0</v>
      </c>
      <c r="H204" s="18">
        <f>Model!$W$28*((drdp!B204)*'DBH-OH'!$B204+(drdp!E204)*'DBH-OH'!$C204+(drdp!H204)*'DBH-OH'!$D204)</f>
        <v>0</v>
      </c>
      <c r="I204" s="18">
        <f>Model!$W$28*((drdp!C204)*'DBH-OH'!$B204+(drdp!F204)*'DBH-OH'!$C204+(drdp!I204)*'DBH-OH'!$D204)</f>
        <v>0</v>
      </c>
      <c r="J204" s="18">
        <f>Model!$W$28*((drdp!D204)*'DBH-OH'!$B204+(drdp!G204)*'DBH-OH'!$C204+(drdp!J204)*'DBH-OH'!$D204)</f>
        <v>0</v>
      </c>
      <c r="K204" s="21">
        <f>SUM(E$3:E203)+H204</f>
        <v>0.86543213195545743</v>
      </c>
      <c r="L204" s="21">
        <f>SUM(F$3:F203)+I204</f>
        <v>6.0971519590755916</v>
      </c>
      <c r="M204" s="21">
        <f>SUM(G$3:G203)+J204</f>
        <v>0</v>
      </c>
      <c r="N204" s="21"/>
      <c r="O204" s="21"/>
      <c r="P204" s="21"/>
      <c r="Q204" s="19">
        <f t="shared" si="16"/>
        <v>0.74897277502096826</v>
      </c>
      <c r="R204" s="19">
        <f t="shared" si="16"/>
        <v>37.175262012059328</v>
      </c>
      <c r="S204" s="19">
        <f t="shared" si="16"/>
        <v>0</v>
      </c>
      <c r="T204" s="19">
        <f t="shared" si="18"/>
        <v>5.2766712187991835</v>
      </c>
      <c r="U204" s="19">
        <f t="shared" si="19"/>
        <v>0</v>
      </c>
      <c r="V204" s="19">
        <f t="shared" si="20"/>
        <v>0</v>
      </c>
    </row>
    <row r="205" spans="1:22" x14ac:dyDescent="0.25">
      <c r="A205" s="26">
        <f>Wellpath!E205</f>
        <v>0</v>
      </c>
      <c r="B205" s="22">
        <v>0</v>
      </c>
      <c r="C205" s="22">
        <v>0</v>
      </c>
      <c r="D205" s="22">
        <f t="shared" si="17"/>
        <v>4.7931219674804699E-5</v>
      </c>
      <c r="E205" s="20">
        <f>Model!$W$28*((drdp!B205+drdp!K205)*'DBH-OH'!$B205+(drdp!E205+drdp!N205)*'DBH-OH'!$C205+(drdp!H205+drdp!Q205)*'DBH-OH'!$D205)</f>
        <v>0</v>
      </c>
      <c r="F205" s="20">
        <f>Model!$W$28*((drdp!C205+drdp!L205)*'DBH-OH'!$B205+(drdp!F205+drdp!O205)*'DBH-OH'!$C205+(drdp!I205+drdp!R205)*'DBH-OH'!$D205)</f>
        <v>0</v>
      </c>
      <c r="G205" s="20">
        <f>Model!$W$28*((drdp!D205+drdp!M205)*'DBH-OH'!$B205+(drdp!G205+drdp!P205)*'DBH-OH'!$C205+(drdp!J205+drdp!S205)*'DBH-OH'!$D205)</f>
        <v>0</v>
      </c>
      <c r="H205" s="18">
        <f>Model!$W$28*((drdp!B205)*'DBH-OH'!$B205+(drdp!E205)*'DBH-OH'!$C205+(drdp!H205)*'DBH-OH'!$D205)</f>
        <v>0</v>
      </c>
      <c r="I205" s="18">
        <f>Model!$W$28*((drdp!C205)*'DBH-OH'!$B205+(drdp!F205)*'DBH-OH'!$C205+(drdp!I205)*'DBH-OH'!$D205)</f>
        <v>0</v>
      </c>
      <c r="J205" s="18">
        <f>Model!$W$28*((drdp!D205)*'DBH-OH'!$B205+(drdp!G205)*'DBH-OH'!$C205+(drdp!J205)*'DBH-OH'!$D205)</f>
        <v>0</v>
      </c>
      <c r="K205" s="21">
        <f>SUM(E$3:E204)+H205</f>
        <v>0.86543213195545743</v>
      </c>
      <c r="L205" s="21">
        <f>SUM(F$3:F204)+I205</f>
        <v>6.0971519590755916</v>
      </c>
      <c r="M205" s="21">
        <f>SUM(G$3:G204)+J205</f>
        <v>0</v>
      </c>
      <c r="N205" s="21"/>
      <c r="O205" s="21"/>
      <c r="P205" s="21"/>
      <c r="Q205" s="19">
        <f t="shared" si="16"/>
        <v>0.74897277502096826</v>
      </c>
      <c r="R205" s="19">
        <f t="shared" si="16"/>
        <v>37.175262012059328</v>
      </c>
      <c r="S205" s="19">
        <f t="shared" si="16"/>
        <v>0</v>
      </c>
      <c r="T205" s="19">
        <f t="shared" si="18"/>
        <v>5.2766712187991835</v>
      </c>
      <c r="U205" s="19">
        <f t="shared" si="19"/>
        <v>0</v>
      </c>
      <c r="V205" s="19">
        <f t="shared" si="20"/>
        <v>0</v>
      </c>
    </row>
    <row r="206" spans="1:22" x14ac:dyDescent="0.25">
      <c r="A206" s="26">
        <f>Wellpath!E206</f>
        <v>0</v>
      </c>
      <c r="B206" s="22">
        <v>0</v>
      </c>
      <c r="C206" s="22">
        <v>0</v>
      </c>
      <c r="D206" s="22">
        <f t="shared" si="17"/>
        <v>4.7931219674804699E-5</v>
      </c>
      <c r="E206" s="20">
        <f>Model!$W$28*((drdp!B206+drdp!K206)*'DBH-OH'!$B206+(drdp!E206+drdp!N206)*'DBH-OH'!$C206+(drdp!H206+drdp!Q206)*'DBH-OH'!$D206)</f>
        <v>0</v>
      </c>
      <c r="F206" s="20">
        <f>Model!$W$28*((drdp!C206+drdp!L206)*'DBH-OH'!$B206+(drdp!F206+drdp!O206)*'DBH-OH'!$C206+(drdp!I206+drdp!R206)*'DBH-OH'!$D206)</f>
        <v>0</v>
      </c>
      <c r="G206" s="20">
        <f>Model!$W$28*((drdp!D206+drdp!M206)*'DBH-OH'!$B206+(drdp!G206+drdp!P206)*'DBH-OH'!$C206+(drdp!J206+drdp!S206)*'DBH-OH'!$D206)</f>
        <v>0</v>
      </c>
      <c r="H206" s="18">
        <f>Model!$W$28*((drdp!B206)*'DBH-OH'!$B206+(drdp!E206)*'DBH-OH'!$C206+(drdp!H206)*'DBH-OH'!$D206)</f>
        <v>0</v>
      </c>
      <c r="I206" s="18">
        <f>Model!$W$28*((drdp!C206)*'DBH-OH'!$B206+(drdp!F206)*'DBH-OH'!$C206+(drdp!I206)*'DBH-OH'!$D206)</f>
        <v>0</v>
      </c>
      <c r="J206" s="18">
        <f>Model!$W$28*((drdp!D206)*'DBH-OH'!$B206+(drdp!G206)*'DBH-OH'!$C206+(drdp!J206)*'DBH-OH'!$D206)</f>
        <v>0</v>
      </c>
      <c r="K206" s="21">
        <f>SUM(E$3:E205)+H206</f>
        <v>0.86543213195545743</v>
      </c>
      <c r="L206" s="21">
        <f>SUM(F$3:F205)+I206</f>
        <v>6.0971519590755916</v>
      </c>
      <c r="M206" s="21">
        <f>SUM(G$3:G205)+J206</f>
        <v>0</v>
      </c>
      <c r="N206" s="21"/>
      <c r="O206" s="21"/>
      <c r="P206" s="21"/>
      <c r="Q206" s="19">
        <f t="shared" si="16"/>
        <v>0.74897277502096826</v>
      </c>
      <c r="R206" s="19">
        <f t="shared" si="16"/>
        <v>37.175262012059328</v>
      </c>
      <c r="S206" s="19">
        <f t="shared" si="16"/>
        <v>0</v>
      </c>
      <c r="T206" s="19">
        <f t="shared" si="18"/>
        <v>5.2766712187991835</v>
      </c>
      <c r="U206" s="19">
        <f t="shared" si="19"/>
        <v>0</v>
      </c>
      <c r="V206" s="19">
        <f t="shared" si="20"/>
        <v>0</v>
      </c>
    </row>
    <row r="207" spans="1:22" x14ac:dyDescent="0.25">
      <c r="A207" s="26">
        <f>Wellpath!E207</f>
        <v>0</v>
      </c>
      <c r="B207" s="22">
        <v>0</v>
      </c>
      <c r="C207" s="22">
        <v>0</v>
      </c>
      <c r="D207" s="22">
        <f t="shared" si="17"/>
        <v>4.7931219674804699E-5</v>
      </c>
      <c r="E207" s="20">
        <f>Model!$W$28*((drdp!B207+drdp!K207)*'DBH-OH'!$B207+(drdp!E207+drdp!N207)*'DBH-OH'!$C207+(drdp!H207+drdp!Q207)*'DBH-OH'!$D207)</f>
        <v>0</v>
      </c>
      <c r="F207" s="20">
        <f>Model!$W$28*((drdp!C207+drdp!L207)*'DBH-OH'!$B207+(drdp!F207+drdp!O207)*'DBH-OH'!$C207+(drdp!I207+drdp!R207)*'DBH-OH'!$D207)</f>
        <v>0</v>
      </c>
      <c r="G207" s="20">
        <f>Model!$W$28*((drdp!D207+drdp!M207)*'DBH-OH'!$B207+(drdp!G207+drdp!P207)*'DBH-OH'!$C207+(drdp!J207+drdp!S207)*'DBH-OH'!$D207)</f>
        <v>0</v>
      </c>
      <c r="H207" s="18">
        <f>Model!$W$28*((drdp!B207)*'DBH-OH'!$B207+(drdp!E207)*'DBH-OH'!$C207+(drdp!H207)*'DBH-OH'!$D207)</f>
        <v>0</v>
      </c>
      <c r="I207" s="18">
        <f>Model!$W$28*((drdp!C207)*'DBH-OH'!$B207+(drdp!F207)*'DBH-OH'!$C207+(drdp!I207)*'DBH-OH'!$D207)</f>
        <v>0</v>
      </c>
      <c r="J207" s="18">
        <f>Model!$W$28*((drdp!D207)*'DBH-OH'!$B207+(drdp!G207)*'DBH-OH'!$C207+(drdp!J207)*'DBH-OH'!$D207)</f>
        <v>0</v>
      </c>
      <c r="K207" s="21">
        <f>SUM(E$3:E206)+H207</f>
        <v>0.86543213195545743</v>
      </c>
      <c r="L207" s="21">
        <f>SUM(F$3:F206)+I207</f>
        <v>6.0971519590755916</v>
      </c>
      <c r="M207" s="21">
        <f>SUM(G$3:G206)+J207</f>
        <v>0</v>
      </c>
      <c r="N207" s="21"/>
      <c r="O207" s="21"/>
      <c r="P207" s="21"/>
      <c r="Q207" s="19">
        <f t="shared" si="16"/>
        <v>0.74897277502096826</v>
      </c>
      <c r="R207" s="19">
        <f t="shared" si="16"/>
        <v>37.175262012059328</v>
      </c>
      <c r="S207" s="19">
        <f t="shared" si="16"/>
        <v>0</v>
      </c>
      <c r="T207" s="19">
        <f t="shared" si="18"/>
        <v>5.2766712187991835</v>
      </c>
      <c r="U207" s="19">
        <f t="shared" si="19"/>
        <v>0</v>
      </c>
      <c r="V207" s="19">
        <f t="shared" si="20"/>
        <v>0</v>
      </c>
    </row>
    <row r="208" spans="1:22" x14ac:dyDescent="0.25">
      <c r="A208" s="26">
        <f>Wellpath!E208</f>
        <v>0</v>
      </c>
      <c r="B208" s="22">
        <v>0</v>
      </c>
      <c r="C208" s="22">
        <v>0</v>
      </c>
      <c r="D208" s="22">
        <f t="shared" si="17"/>
        <v>4.7931219674804699E-5</v>
      </c>
      <c r="E208" s="20">
        <f>Model!$W$28*((drdp!B208+drdp!K208)*'DBH-OH'!$B208+(drdp!E208+drdp!N208)*'DBH-OH'!$C208+(drdp!H208+drdp!Q208)*'DBH-OH'!$D208)</f>
        <v>0</v>
      </c>
      <c r="F208" s="20">
        <f>Model!$W$28*((drdp!C208+drdp!L208)*'DBH-OH'!$B208+(drdp!F208+drdp!O208)*'DBH-OH'!$C208+(drdp!I208+drdp!R208)*'DBH-OH'!$D208)</f>
        <v>0</v>
      </c>
      <c r="G208" s="20">
        <f>Model!$W$28*((drdp!D208+drdp!M208)*'DBH-OH'!$B208+(drdp!G208+drdp!P208)*'DBH-OH'!$C208+(drdp!J208+drdp!S208)*'DBH-OH'!$D208)</f>
        <v>0</v>
      </c>
      <c r="H208" s="18">
        <f>Model!$W$28*((drdp!B208)*'DBH-OH'!$B208+(drdp!E208)*'DBH-OH'!$C208+(drdp!H208)*'DBH-OH'!$D208)</f>
        <v>0</v>
      </c>
      <c r="I208" s="18">
        <f>Model!$W$28*((drdp!C208)*'DBH-OH'!$B208+(drdp!F208)*'DBH-OH'!$C208+(drdp!I208)*'DBH-OH'!$D208)</f>
        <v>0</v>
      </c>
      <c r="J208" s="18">
        <f>Model!$W$28*((drdp!D208)*'DBH-OH'!$B208+(drdp!G208)*'DBH-OH'!$C208+(drdp!J208)*'DBH-OH'!$D208)</f>
        <v>0</v>
      </c>
      <c r="K208" s="21">
        <f>SUM(E$3:E207)+H208</f>
        <v>0.86543213195545743</v>
      </c>
      <c r="L208" s="21">
        <f>SUM(F$3:F207)+I208</f>
        <v>6.0971519590755916</v>
      </c>
      <c r="M208" s="21">
        <f>SUM(G$3:G207)+J208</f>
        <v>0</v>
      </c>
      <c r="N208" s="21"/>
      <c r="O208" s="21"/>
      <c r="P208" s="21"/>
      <c r="Q208" s="19">
        <f t="shared" si="16"/>
        <v>0.74897277502096826</v>
      </c>
      <c r="R208" s="19">
        <f t="shared" si="16"/>
        <v>37.175262012059328</v>
      </c>
      <c r="S208" s="19">
        <f t="shared" si="16"/>
        <v>0</v>
      </c>
      <c r="T208" s="19">
        <f t="shared" si="18"/>
        <v>5.2766712187991835</v>
      </c>
      <c r="U208" s="19">
        <f t="shared" si="19"/>
        <v>0</v>
      </c>
      <c r="V208" s="19">
        <f t="shared" si="20"/>
        <v>0</v>
      </c>
    </row>
    <row r="209" spans="1:22" x14ac:dyDescent="0.25">
      <c r="A209" s="26">
        <f>Wellpath!E209</f>
        <v>0</v>
      </c>
      <c r="B209" s="22">
        <v>0</v>
      </c>
      <c r="C209" s="22">
        <v>0</v>
      </c>
      <c r="D209" s="22">
        <f t="shared" si="17"/>
        <v>4.7931219674804699E-5</v>
      </c>
      <c r="E209" s="20">
        <f>Model!$W$28*((drdp!B209+drdp!K209)*'DBH-OH'!$B209+(drdp!E209+drdp!N209)*'DBH-OH'!$C209+(drdp!H209+drdp!Q209)*'DBH-OH'!$D209)</f>
        <v>0</v>
      </c>
      <c r="F209" s="20">
        <f>Model!$W$28*((drdp!C209+drdp!L209)*'DBH-OH'!$B209+(drdp!F209+drdp!O209)*'DBH-OH'!$C209+(drdp!I209+drdp!R209)*'DBH-OH'!$D209)</f>
        <v>0</v>
      </c>
      <c r="G209" s="20">
        <f>Model!$W$28*((drdp!D209+drdp!M209)*'DBH-OH'!$B209+(drdp!G209+drdp!P209)*'DBH-OH'!$C209+(drdp!J209+drdp!S209)*'DBH-OH'!$D209)</f>
        <v>0</v>
      </c>
      <c r="H209" s="18">
        <f>Model!$W$28*((drdp!B209)*'DBH-OH'!$B209+(drdp!E209)*'DBH-OH'!$C209+(drdp!H209)*'DBH-OH'!$D209)</f>
        <v>0</v>
      </c>
      <c r="I209" s="18">
        <f>Model!$W$28*((drdp!C209)*'DBH-OH'!$B209+(drdp!F209)*'DBH-OH'!$C209+(drdp!I209)*'DBH-OH'!$D209)</f>
        <v>0</v>
      </c>
      <c r="J209" s="18">
        <f>Model!$W$28*((drdp!D209)*'DBH-OH'!$B209+(drdp!G209)*'DBH-OH'!$C209+(drdp!J209)*'DBH-OH'!$D209)</f>
        <v>0</v>
      </c>
      <c r="K209" s="21">
        <f>SUM(E$3:E208)+H209</f>
        <v>0.86543213195545743</v>
      </c>
      <c r="L209" s="21">
        <f>SUM(F$3:F208)+I209</f>
        <v>6.0971519590755916</v>
      </c>
      <c r="M209" s="21">
        <f>SUM(G$3:G208)+J209</f>
        <v>0</v>
      </c>
      <c r="N209" s="21"/>
      <c r="O209" s="21"/>
      <c r="P209" s="21"/>
      <c r="Q209" s="19">
        <f t="shared" si="16"/>
        <v>0.74897277502096826</v>
      </c>
      <c r="R209" s="19">
        <f t="shared" si="16"/>
        <v>37.175262012059328</v>
      </c>
      <c r="S209" s="19">
        <f t="shared" si="16"/>
        <v>0</v>
      </c>
      <c r="T209" s="19">
        <f t="shared" si="18"/>
        <v>5.2766712187991835</v>
      </c>
      <c r="U209" s="19">
        <f t="shared" si="19"/>
        <v>0</v>
      </c>
      <c r="V209" s="19">
        <f t="shared" si="20"/>
        <v>0</v>
      </c>
    </row>
    <row r="210" spans="1:22" x14ac:dyDescent="0.25">
      <c r="A210" s="26">
        <f>Wellpath!E210</f>
        <v>0</v>
      </c>
      <c r="B210" s="22">
        <v>0</v>
      </c>
      <c r="C210" s="22">
        <v>0</v>
      </c>
      <c r="D210" s="22">
        <f t="shared" si="17"/>
        <v>4.7931219674804699E-5</v>
      </c>
      <c r="E210" s="20">
        <f>Model!$W$28*((drdp!B210+drdp!K210)*'DBH-OH'!$B210+(drdp!E210+drdp!N210)*'DBH-OH'!$C210+(drdp!H210+drdp!Q210)*'DBH-OH'!$D210)</f>
        <v>0</v>
      </c>
      <c r="F210" s="20">
        <f>Model!$W$28*((drdp!C210+drdp!L210)*'DBH-OH'!$B210+(drdp!F210+drdp!O210)*'DBH-OH'!$C210+(drdp!I210+drdp!R210)*'DBH-OH'!$D210)</f>
        <v>0</v>
      </c>
      <c r="G210" s="20">
        <f>Model!$W$28*((drdp!D210+drdp!M210)*'DBH-OH'!$B210+(drdp!G210+drdp!P210)*'DBH-OH'!$C210+(drdp!J210+drdp!S210)*'DBH-OH'!$D210)</f>
        <v>0</v>
      </c>
      <c r="H210" s="18">
        <f>Model!$W$28*((drdp!B210)*'DBH-OH'!$B210+(drdp!E210)*'DBH-OH'!$C210+(drdp!H210)*'DBH-OH'!$D210)</f>
        <v>0</v>
      </c>
      <c r="I210" s="18">
        <f>Model!$W$28*((drdp!C210)*'DBH-OH'!$B210+(drdp!F210)*'DBH-OH'!$C210+(drdp!I210)*'DBH-OH'!$D210)</f>
        <v>0</v>
      </c>
      <c r="J210" s="18">
        <f>Model!$W$28*((drdp!D210)*'DBH-OH'!$B210+(drdp!G210)*'DBH-OH'!$C210+(drdp!J210)*'DBH-OH'!$D210)</f>
        <v>0</v>
      </c>
      <c r="K210" s="21">
        <f>SUM(E$3:E209)+H210</f>
        <v>0.86543213195545743</v>
      </c>
      <c r="L210" s="21">
        <f>SUM(F$3:F209)+I210</f>
        <v>6.0971519590755916</v>
      </c>
      <c r="M210" s="21">
        <f>SUM(G$3:G209)+J210</f>
        <v>0</v>
      </c>
      <c r="N210" s="21"/>
      <c r="O210" s="21"/>
      <c r="P210" s="21"/>
      <c r="Q210" s="19">
        <f t="shared" si="16"/>
        <v>0.74897277502096826</v>
      </c>
      <c r="R210" s="19">
        <f t="shared" si="16"/>
        <v>37.175262012059328</v>
      </c>
      <c r="S210" s="19">
        <f t="shared" si="16"/>
        <v>0</v>
      </c>
      <c r="T210" s="19">
        <f t="shared" si="18"/>
        <v>5.2766712187991835</v>
      </c>
      <c r="U210" s="19">
        <f t="shared" si="19"/>
        <v>0</v>
      </c>
      <c r="V210" s="19">
        <f t="shared" si="20"/>
        <v>0</v>
      </c>
    </row>
    <row r="211" spans="1:22" x14ac:dyDescent="0.25">
      <c r="A211" s="26">
        <f>Wellpath!E211</f>
        <v>0</v>
      </c>
      <c r="B211" s="22">
        <v>0</v>
      </c>
      <c r="C211" s="22">
        <v>0</v>
      </c>
      <c r="D211" s="22">
        <f t="shared" si="17"/>
        <v>4.7931219674804699E-5</v>
      </c>
      <c r="E211" s="20">
        <f>Model!$W$28*((drdp!B211+drdp!K211)*'DBH-OH'!$B211+(drdp!E211+drdp!N211)*'DBH-OH'!$C211+(drdp!H211+drdp!Q211)*'DBH-OH'!$D211)</f>
        <v>0</v>
      </c>
      <c r="F211" s="20">
        <f>Model!$W$28*((drdp!C211+drdp!L211)*'DBH-OH'!$B211+(drdp!F211+drdp!O211)*'DBH-OH'!$C211+(drdp!I211+drdp!R211)*'DBH-OH'!$D211)</f>
        <v>0</v>
      </c>
      <c r="G211" s="20">
        <f>Model!$W$28*((drdp!D211+drdp!M211)*'DBH-OH'!$B211+(drdp!G211+drdp!P211)*'DBH-OH'!$C211+(drdp!J211+drdp!S211)*'DBH-OH'!$D211)</f>
        <v>0</v>
      </c>
      <c r="H211" s="18">
        <f>Model!$W$28*((drdp!B211)*'DBH-OH'!$B211+(drdp!E211)*'DBH-OH'!$C211+(drdp!H211)*'DBH-OH'!$D211)</f>
        <v>0</v>
      </c>
      <c r="I211" s="18">
        <f>Model!$W$28*((drdp!C211)*'DBH-OH'!$B211+(drdp!F211)*'DBH-OH'!$C211+(drdp!I211)*'DBH-OH'!$D211)</f>
        <v>0</v>
      </c>
      <c r="J211" s="18">
        <f>Model!$W$28*((drdp!D211)*'DBH-OH'!$B211+(drdp!G211)*'DBH-OH'!$C211+(drdp!J211)*'DBH-OH'!$D211)</f>
        <v>0</v>
      </c>
      <c r="K211" s="21">
        <f>SUM(E$3:E210)+H211</f>
        <v>0.86543213195545743</v>
      </c>
      <c r="L211" s="21">
        <f>SUM(F$3:F210)+I211</f>
        <v>6.0971519590755916</v>
      </c>
      <c r="M211" s="21">
        <f>SUM(G$3:G210)+J211</f>
        <v>0</v>
      </c>
      <c r="N211" s="21"/>
      <c r="O211" s="21"/>
      <c r="P211" s="21"/>
      <c r="Q211" s="19">
        <f t="shared" si="16"/>
        <v>0.74897277502096826</v>
      </c>
      <c r="R211" s="19">
        <f t="shared" si="16"/>
        <v>37.175262012059328</v>
      </c>
      <c r="S211" s="19">
        <f t="shared" si="16"/>
        <v>0</v>
      </c>
      <c r="T211" s="19">
        <f t="shared" si="18"/>
        <v>5.2766712187991835</v>
      </c>
      <c r="U211" s="19">
        <f t="shared" si="19"/>
        <v>0</v>
      </c>
      <c r="V211" s="19">
        <f t="shared" si="20"/>
        <v>0</v>
      </c>
    </row>
    <row r="212" spans="1:22" x14ac:dyDescent="0.25">
      <c r="A212" s="26">
        <f>Wellpath!E212</f>
        <v>0</v>
      </c>
      <c r="B212" s="22">
        <v>0</v>
      </c>
      <c r="C212" s="22">
        <v>0</v>
      </c>
      <c r="D212" s="22">
        <f t="shared" si="17"/>
        <v>4.7931219674804699E-5</v>
      </c>
      <c r="E212" s="20">
        <f>Model!$W$28*((drdp!B212+drdp!K212)*'DBH-OH'!$B212+(drdp!E212+drdp!N212)*'DBH-OH'!$C212+(drdp!H212+drdp!Q212)*'DBH-OH'!$D212)</f>
        <v>0</v>
      </c>
      <c r="F212" s="20">
        <f>Model!$W$28*((drdp!C212+drdp!L212)*'DBH-OH'!$B212+(drdp!F212+drdp!O212)*'DBH-OH'!$C212+(drdp!I212+drdp!R212)*'DBH-OH'!$D212)</f>
        <v>0</v>
      </c>
      <c r="G212" s="20">
        <f>Model!$W$28*((drdp!D212+drdp!M212)*'DBH-OH'!$B212+(drdp!G212+drdp!P212)*'DBH-OH'!$C212+(drdp!J212+drdp!S212)*'DBH-OH'!$D212)</f>
        <v>0</v>
      </c>
      <c r="H212" s="18">
        <f>Model!$W$28*((drdp!B212)*'DBH-OH'!$B212+(drdp!E212)*'DBH-OH'!$C212+(drdp!H212)*'DBH-OH'!$D212)</f>
        <v>0</v>
      </c>
      <c r="I212" s="18">
        <f>Model!$W$28*((drdp!C212)*'DBH-OH'!$B212+(drdp!F212)*'DBH-OH'!$C212+(drdp!I212)*'DBH-OH'!$D212)</f>
        <v>0</v>
      </c>
      <c r="J212" s="18">
        <f>Model!$W$28*((drdp!D212)*'DBH-OH'!$B212+(drdp!G212)*'DBH-OH'!$C212+(drdp!J212)*'DBH-OH'!$D212)</f>
        <v>0</v>
      </c>
      <c r="K212" s="21">
        <f>SUM(E$3:E211)+H212</f>
        <v>0.86543213195545743</v>
      </c>
      <c r="L212" s="21">
        <f>SUM(F$3:F211)+I212</f>
        <v>6.0971519590755916</v>
      </c>
      <c r="M212" s="21">
        <f>SUM(G$3:G211)+J212</f>
        <v>0</v>
      </c>
      <c r="N212" s="21"/>
      <c r="O212" s="21"/>
      <c r="P212" s="21"/>
      <c r="Q212" s="19">
        <f t="shared" ref="Q212:S271" si="21">K212^2</f>
        <v>0.74897277502096826</v>
      </c>
      <c r="R212" s="19">
        <f t="shared" si="21"/>
        <v>37.175262012059328</v>
      </c>
      <c r="S212" s="19">
        <f t="shared" si="21"/>
        <v>0</v>
      </c>
      <c r="T212" s="19">
        <f t="shared" si="18"/>
        <v>5.2766712187991835</v>
      </c>
      <c r="U212" s="19">
        <f t="shared" si="19"/>
        <v>0</v>
      </c>
      <c r="V212" s="19">
        <f t="shared" si="20"/>
        <v>0</v>
      </c>
    </row>
    <row r="213" spans="1:22" x14ac:dyDescent="0.25">
      <c r="A213" s="26">
        <f>Wellpath!E213</f>
        <v>0</v>
      </c>
      <c r="B213" s="22">
        <v>0</v>
      </c>
      <c r="C213" s="22">
        <v>0</v>
      </c>
      <c r="D213" s="22">
        <f t="shared" si="17"/>
        <v>4.7931219674804699E-5</v>
      </c>
      <c r="E213" s="20">
        <f>Model!$W$28*((drdp!B213+drdp!K213)*'DBH-OH'!$B213+(drdp!E213+drdp!N213)*'DBH-OH'!$C213+(drdp!H213+drdp!Q213)*'DBH-OH'!$D213)</f>
        <v>0</v>
      </c>
      <c r="F213" s="20">
        <f>Model!$W$28*((drdp!C213+drdp!L213)*'DBH-OH'!$B213+(drdp!F213+drdp!O213)*'DBH-OH'!$C213+(drdp!I213+drdp!R213)*'DBH-OH'!$D213)</f>
        <v>0</v>
      </c>
      <c r="G213" s="20">
        <f>Model!$W$28*((drdp!D213+drdp!M213)*'DBH-OH'!$B213+(drdp!G213+drdp!P213)*'DBH-OH'!$C213+(drdp!J213+drdp!S213)*'DBH-OH'!$D213)</f>
        <v>0</v>
      </c>
      <c r="H213" s="18">
        <f>Model!$W$28*((drdp!B213)*'DBH-OH'!$B213+(drdp!E213)*'DBH-OH'!$C213+(drdp!H213)*'DBH-OH'!$D213)</f>
        <v>0</v>
      </c>
      <c r="I213" s="18">
        <f>Model!$W$28*((drdp!C213)*'DBH-OH'!$B213+(drdp!F213)*'DBH-OH'!$C213+(drdp!I213)*'DBH-OH'!$D213)</f>
        <v>0</v>
      </c>
      <c r="J213" s="18">
        <f>Model!$W$28*((drdp!D213)*'DBH-OH'!$B213+(drdp!G213)*'DBH-OH'!$C213+(drdp!J213)*'DBH-OH'!$D213)</f>
        <v>0</v>
      </c>
      <c r="K213" s="21">
        <f>SUM(E$3:E212)+H213</f>
        <v>0.86543213195545743</v>
      </c>
      <c r="L213" s="21">
        <f>SUM(F$3:F212)+I213</f>
        <v>6.0971519590755916</v>
      </c>
      <c r="M213" s="21">
        <f>SUM(G$3:G212)+J213</f>
        <v>0</v>
      </c>
      <c r="N213" s="21"/>
      <c r="O213" s="21"/>
      <c r="P213" s="21"/>
      <c r="Q213" s="19">
        <f t="shared" si="21"/>
        <v>0.74897277502096826</v>
      </c>
      <c r="R213" s="19">
        <f t="shared" si="21"/>
        <v>37.175262012059328</v>
      </c>
      <c r="S213" s="19">
        <f t="shared" si="21"/>
        <v>0</v>
      </c>
      <c r="T213" s="19">
        <f t="shared" si="18"/>
        <v>5.2766712187991835</v>
      </c>
      <c r="U213" s="19">
        <f t="shared" si="19"/>
        <v>0</v>
      </c>
      <c r="V213" s="19">
        <f t="shared" si="20"/>
        <v>0</v>
      </c>
    </row>
    <row r="214" spans="1:22" x14ac:dyDescent="0.25">
      <c r="A214" s="26">
        <f>Wellpath!E214</f>
        <v>0</v>
      </c>
      <c r="B214" s="22">
        <v>0</v>
      </c>
      <c r="C214" s="22">
        <v>0</v>
      </c>
      <c r="D214" s="22">
        <f t="shared" si="17"/>
        <v>4.7931219674804699E-5</v>
      </c>
      <c r="E214" s="20">
        <f>Model!$W$28*((drdp!B214+drdp!K214)*'DBH-OH'!$B214+(drdp!E214+drdp!N214)*'DBH-OH'!$C214+(drdp!H214+drdp!Q214)*'DBH-OH'!$D214)</f>
        <v>0</v>
      </c>
      <c r="F214" s="20">
        <f>Model!$W$28*((drdp!C214+drdp!L214)*'DBH-OH'!$B214+(drdp!F214+drdp!O214)*'DBH-OH'!$C214+(drdp!I214+drdp!R214)*'DBH-OH'!$D214)</f>
        <v>0</v>
      </c>
      <c r="G214" s="20">
        <f>Model!$W$28*((drdp!D214+drdp!M214)*'DBH-OH'!$B214+(drdp!G214+drdp!P214)*'DBH-OH'!$C214+(drdp!J214+drdp!S214)*'DBH-OH'!$D214)</f>
        <v>0</v>
      </c>
      <c r="H214" s="18">
        <f>Model!$W$28*((drdp!B214)*'DBH-OH'!$B214+(drdp!E214)*'DBH-OH'!$C214+(drdp!H214)*'DBH-OH'!$D214)</f>
        <v>0</v>
      </c>
      <c r="I214" s="18">
        <f>Model!$W$28*((drdp!C214)*'DBH-OH'!$B214+(drdp!F214)*'DBH-OH'!$C214+(drdp!I214)*'DBH-OH'!$D214)</f>
        <v>0</v>
      </c>
      <c r="J214" s="18">
        <f>Model!$W$28*((drdp!D214)*'DBH-OH'!$B214+(drdp!G214)*'DBH-OH'!$C214+(drdp!J214)*'DBH-OH'!$D214)</f>
        <v>0</v>
      </c>
      <c r="K214" s="21">
        <f>SUM(E$3:E213)+H214</f>
        <v>0.86543213195545743</v>
      </c>
      <c r="L214" s="21">
        <f>SUM(F$3:F213)+I214</f>
        <v>6.0971519590755916</v>
      </c>
      <c r="M214" s="21">
        <f>SUM(G$3:G213)+J214</f>
        <v>0</v>
      </c>
      <c r="N214" s="21"/>
      <c r="O214" s="21"/>
      <c r="P214" s="21"/>
      <c r="Q214" s="19">
        <f t="shared" si="21"/>
        <v>0.74897277502096826</v>
      </c>
      <c r="R214" s="19">
        <f t="shared" si="21"/>
        <v>37.175262012059328</v>
      </c>
      <c r="S214" s="19">
        <f t="shared" si="21"/>
        <v>0</v>
      </c>
      <c r="T214" s="19">
        <f t="shared" si="18"/>
        <v>5.2766712187991835</v>
      </c>
      <c r="U214" s="19">
        <f t="shared" si="19"/>
        <v>0</v>
      </c>
      <c r="V214" s="19">
        <f t="shared" si="20"/>
        <v>0</v>
      </c>
    </row>
    <row r="215" spans="1:22" x14ac:dyDescent="0.25">
      <c r="A215" s="26">
        <f>Wellpath!E215</f>
        <v>0</v>
      </c>
      <c r="B215" s="22">
        <v>0</v>
      </c>
      <c r="C215" s="22">
        <v>0</v>
      </c>
      <c r="D215" s="22">
        <f t="shared" si="17"/>
        <v>4.7931219674804699E-5</v>
      </c>
      <c r="E215" s="20">
        <f>Model!$W$28*((drdp!B215+drdp!K215)*'DBH-OH'!$B215+(drdp!E215+drdp!N215)*'DBH-OH'!$C215+(drdp!H215+drdp!Q215)*'DBH-OH'!$D215)</f>
        <v>0</v>
      </c>
      <c r="F215" s="20">
        <f>Model!$W$28*((drdp!C215+drdp!L215)*'DBH-OH'!$B215+(drdp!F215+drdp!O215)*'DBH-OH'!$C215+(drdp!I215+drdp!R215)*'DBH-OH'!$D215)</f>
        <v>0</v>
      </c>
      <c r="G215" s="20">
        <f>Model!$W$28*((drdp!D215+drdp!M215)*'DBH-OH'!$B215+(drdp!G215+drdp!P215)*'DBH-OH'!$C215+(drdp!J215+drdp!S215)*'DBH-OH'!$D215)</f>
        <v>0</v>
      </c>
      <c r="H215" s="18">
        <f>Model!$W$28*((drdp!B215)*'DBH-OH'!$B215+(drdp!E215)*'DBH-OH'!$C215+(drdp!H215)*'DBH-OH'!$D215)</f>
        <v>0</v>
      </c>
      <c r="I215" s="18">
        <f>Model!$W$28*((drdp!C215)*'DBH-OH'!$B215+(drdp!F215)*'DBH-OH'!$C215+(drdp!I215)*'DBH-OH'!$D215)</f>
        <v>0</v>
      </c>
      <c r="J215" s="18">
        <f>Model!$W$28*((drdp!D215)*'DBH-OH'!$B215+(drdp!G215)*'DBH-OH'!$C215+(drdp!J215)*'DBH-OH'!$D215)</f>
        <v>0</v>
      </c>
      <c r="K215" s="21">
        <f>SUM(E$3:E214)+H215</f>
        <v>0.86543213195545743</v>
      </c>
      <c r="L215" s="21">
        <f>SUM(F$3:F214)+I215</f>
        <v>6.0971519590755916</v>
      </c>
      <c r="M215" s="21">
        <f>SUM(G$3:G214)+J215</f>
        <v>0</v>
      </c>
      <c r="N215" s="21"/>
      <c r="O215" s="21"/>
      <c r="P215" s="21"/>
      <c r="Q215" s="19">
        <f t="shared" si="21"/>
        <v>0.74897277502096826</v>
      </c>
      <c r="R215" s="19">
        <f t="shared" si="21"/>
        <v>37.175262012059328</v>
      </c>
      <c r="S215" s="19">
        <f t="shared" si="21"/>
        <v>0</v>
      </c>
      <c r="T215" s="19">
        <f t="shared" si="18"/>
        <v>5.2766712187991835</v>
      </c>
      <c r="U215" s="19">
        <f t="shared" si="19"/>
        <v>0</v>
      </c>
      <c r="V215" s="19">
        <f t="shared" si="20"/>
        <v>0</v>
      </c>
    </row>
    <row r="216" spans="1:22" x14ac:dyDescent="0.25">
      <c r="A216" s="26">
        <f>Wellpath!E216</f>
        <v>0</v>
      </c>
      <c r="B216" s="22">
        <v>0</v>
      </c>
      <c r="C216" s="22">
        <v>0</v>
      </c>
      <c r="D216" s="22">
        <f t="shared" si="17"/>
        <v>4.7931219674804699E-5</v>
      </c>
      <c r="E216" s="20">
        <f>Model!$W$28*((drdp!B216+drdp!K216)*'DBH-OH'!$B216+(drdp!E216+drdp!N216)*'DBH-OH'!$C216+(drdp!H216+drdp!Q216)*'DBH-OH'!$D216)</f>
        <v>0</v>
      </c>
      <c r="F216" s="20">
        <f>Model!$W$28*((drdp!C216+drdp!L216)*'DBH-OH'!$B216+(drdp!F216+drdp!O216)*'DBH-OH'!$C216+(drdp!I216+drdp!R216)*'DBH-OH'!$D216)</f>
        <v>0</v>
      </c>
      <c r="G216" s="20">
        <f>Model!$W$28*((drdp!D216+drdp!M216)*'DBH-OH'!$B216+(drdp!G216+drdp!P216)*'DBH-OH'!$C216+(drdp!J216+drdp!S216)*'DBH-OH'!$D216)</f>
        <v>0</v>
      </c>
      <c r="H216" s="18">
        <f>Model!$W$28*((drdp!B216)*'DBH-OH'!$B216+(drdp!E216)*'DBH-OH'!$C216+(drdp!H216)*'DBH-OH'!$D216)</f>
        <v>0</v>
      </c>
      <c r="I216" s="18">
        <f>Model!$W$28*((drdp!C216)*'DBH-OH'!$B216+(drdp!F216)*'DBH-OH'!$C216+(drdp!I216)*'DBH-OH'!$D216)</f>
        <v>0</v>
      </c>
      <c r="J216" s="18">
        <f>Model!$W$28*((drdp!D216)*'DBH-OH'!$B216+(drdp!G216)*'DBH-OH'!$C216+(drdp!J216)*'DBH-OH'!$D216)</f>
        <v>0</v>
      </c>
      <c r="K216" s="21">
        <f>SUM(E$3:E215)+H216</f>
        <v>0.86543213195545743</v>
      </c>
      <c r="L216" s="21">
        <f>SUM(F$3:F215)+I216</f>
        <v>6.0971519590755916</v>
      </c>
      <c r="M216" s="21">
        <f>SUM(G$3:G215)+J216</f>
        <v>0</v>
      </c>
      <c r="N216" s="21"/>
      <c r="O216" s="21"/>
      <c r="P216" s="21"/>
      <c r="Q216" s="19">
        <f t="shared" si="21"/>
        <v>0.74897277502096826</v>
      </c>
      <c r="R216" s="19">
        <f t="shared" si="21"/>
        <v>37.175262012059328</v>
      </c>
      <c r="S216" s="19">
        <f t="shared" si="21"/>
        <v>0</v>
      </c>
      <c r="T216" s="19">
        <f t="shared" si="18"/>
        <v>5.2766712187991835</v>
      </c>
      <c r="U216" s="19">
        <f t="shared" si="19"/>
        <v>0</v>
      </c>
      <c r="V216" s="19">
        <f t="shared" si="20"/>
        <v>0</v>
      </c>
    </row>
    <row r="217" spans="1:22" x14ac:dyDescent="0.25">
      <c r="A217" s="26">
        <f>Wellpath!E217</f>
        <v>0</v>
      </c>
      <c r="B217" s="22">
        <v>0</v>
      </c>
      <c r="C217" s="22">
        <v>0</v>
      </c>
      <c r="D217" s="22">
        <f t="shared" si="17"/>
        <v>4.7931219674804699E-5</v>
      </c>
      <c r="E217" s="20">
        <f>Model!$W$28*((drdp!B217+drdp!K217)*'DBH-OH'!$B217+(drdp!E217+drdp!N217)*'DBH-OH'!$C217+(drdp!H217+drdp!Q217)*'DBH-OH'!$D217)</f>
        <v>0</v>
      </c>
      <c r="F217" s="20">
        <f>Model!$W$28*((drdp!C217+drdp!L217)*'DBH-OH'!$B217+(drdp!F217+drdp!O217)*'DBH-OH'!$C217+(drdp!I217+drdp!R217)*'DBH-OH'!$D217)</f>
        <v>0</v>
      </c>
      <c r="G217" s="20">
        <f>Model!$W$28*((drdp!D217+drdp!M217)*'DBH-OH'!$B217+(drdp!G217+drdp!P217)*'DBH-OH'!$C217+(drdp!J217+drdp!S217)*'DBH-OH'!$D217)</f>
        <v>0</v>
      </c>
      <c r="H217" s="18">
        <f>Model!$W$28*((drdp!B217)*'DBH-OH'!$B217+(drdp!E217)*'DBH-OH'!$C217+(drdp!H217)*'DBH-OH'!$D217)</f>
        <v>0</v>
      </c>
      <c r="I217" s="18">
        <f>Model!$W$28*((drdp!C217)*'DBH-OH'!$B217+(drdp!F217)*'DBH-OH'!$C217+(drdp!I217)*'DBH-OH'!$D217)</f>
        <v>0</v>
      </c>
      <c r="J217" s="18">
        <f>Model!$W$28*((drdp!D217)*'DBH-OH'!$B217+(drdp!G217)*'DBH-OH'!$C217+(drdp!J217)*'DBH-OH'!$D217)</f>
        <v>0</v>
      </c>
      <c r="K217" s="21">
        <f>SUM(E$3:E216)+H217</f>
        <v>0.86543213195545743</v>
      </c>
      <c r="L217" s="21">
        <f>SUM(F$3:F216)+I217</f>
        <v>6.0971519590755916</v>
      </c>
      <c r="M217" s="21">
        <f>SUM(G$3:G216)+J217</f>
        <v>0</v>
      </c>
      <c r="N217" s="21"/>
      <c r="O217" s="21"/>
      <c r="P217" s="21"/>
      <c r="Q217" s="19">
        <f t="shared" si="21"/>
        <v>0.74897277502096826</v>
      </c>
      <c r="R217" s="19">
        <f t="shared" si="21"/>
        <v>37.175262012059328</v>
      </c>
      <c r="S217" s="19">
        <f t="shared" si="21"/>
        <v>0</v>
      </c>
      <c r="T217" s="19">
        <f t="shared" si="18"/>
        <v>5.2766712187991835</v>
      </c>
      <c r="U217" s="19">
        <f t="shared" si="19"/>
        <v>0</v>
      </c>
      <c r="V217" s="19">
        <f t="shared" si="20"/>
        <v>0</v>
      </c>
    </row>
    <row r="218" spans="1:22" x14ac:dyDescent="0.25">
      <c r="A218" s="26">
        <f>Wellpath!E218</f>
        <v>0</v>
      </c>
      <c r="B218" s="22">
        <v>0</v>
      </c>
      <c r="C218" s="22">
        <v>0</v>
      </c>
      <c r="D218" s="22">
        <f t="shared" si="17"/>
        <v>4.7931219674804699E-5</v>
      </c>
      <c r="E218" s="20">
        <f>Model!$W$28*((drdp!B218+drdp!K218)*'DBH-OH'!$B218+(drdp!E218+drdp!N218)*'DBH-OH'!$C218+(drdp!H218+drdp!Q218)*'DBH-OH'!$D218)</f>
        <v>0</v>
      </c>
      <c r="F218" s="20">
        <f>Model!$W$28*((drdp!C218+drdp!L218)*'DBH-OH'!$B218+(drdp!F218+drdp!O218)*'DBH-OH'!$C218+(drdp!I218+drdp!R218)*'DBH-OH'!$D218)</f>
        <v>0</v>
      </c>
      <c r="G218" s="20">
        <f>Model!$W$28*((drdp!D218+drdp!M218)*'DBH-OH'!$B218+(drdp!G218+drdp!P218)*'DBH-OH'!$C218+(drdp!J218+drdp!S218)*'DBH-OH'!$D218)</f>
        <v>0</v>
      </c>
      <c r="H218" s="18">
        <f>Model!$W$28*((drdp!B218)*'DBH-OH'!$B218+(drdp!E218)*'DBH-OH'!$C218+(drdp!H218)*'DBH-OH'!$D218)</f>
        <v>0</v>
      </c>
      <c r="I218" s="18">
        <f>Model!$W$28*((drdp!C218)*'DBH-OH'!$B218+(drdp!F218)*'DBH-OH'!$C218+(drdp!I218)*'DBH-OH'!$D218)</f>
        <v>0</v>
      </c>
      <c r="J218" s="18">
        <f>Model!$W$28*((drdp!D218)*'DBH-OH'!$B218+(drdp!G218)*'DBH-OH'!$C218+(drdp!J218)*'DBH-OH'!$D218)</f>
        <v>0</v>
      </c>
      <c r="K218" s="21">
        <f>SUM(E$3:E217)+H218</f>
        <v>0.86543213195545743</v>
      </c>
      <c r="L218" s="21">
        <f>SUM(F$3:F217)+I218</f>
        <v>6.0971519590755916</v>
      </c>
      <c r="M218" s="21">
        <f>SUM(G$3:G217)+J218</f>
        <v>0</v>
      </c>
      <c r="N218" s="21"/>
      <c r="O218" s="21"/>
      <c r="P218" s="21"/>
      <c r="Q218" s="19">
        <f t="shared" si="21"/>
        <v>0.74897277502096826</v>
      </c>
      <c r="R218" s="19">
        <f t="shared" si="21"/>
        <v>37.175262012059328</v>
      </c>
      <c r="S218" s="19">
        <f t="shared" si="21"/>
        <v>0</v>
      </c>
      <c r="T218" s="19">
        <f t="shared" si="18"/>
        <v>5.2766712187991835</v>
      </c>
      <c r="U218" s="19">
        <f t="shared" si="19"/>
        <v>0</v>
      </c>
      <c r="V218" s="19">
        <f t="shared" si="20"/>
        <v>0</v>
      </c>
    </row>
    <row r="219" spans="1:22" x14ac:dyDescent="0.25">
      <c r="A219" s="26">
        <f>Wellpath!E219</f>
        <v>0</v>
      </c>
      <c r="B219" s="22">
        <v>0</v>
      </c>
      <c r="C219" s="22">
        <v>0</v>
      </c>
      <c r="D219" s="22">
        <f t="shared" si="17"/>
        <v>4.7931219674804699E-5</v>
      </c>
      <c r="E219" s="20">
        <f>Model!$W$28*((drdp!B219+drdp!K219)*'DBH-OH'!$B219+(drdp!E219+drdp!N219)*'DBH-OH'!$C219+(drdp!H219+drdp!Q219)*'DBH-OH'!$D219)</f>
        <v>0</v>
      </c>
      <c r="F219" s="20">
        <f>Model!$W$28*((drdp!C219+drdp!L219)*'DBH-OH'!$B219+(drdp!F219+drdp!O219)*'DBH-OH'!$C219+(drdp!I219+drdp!R219)*'DBH-OH'!$D219)</f>
        <v>0</v>
      </c>
      <c r="G219" s="20">
        <f>Model!$W$28*((drdp!D219+drdp!M219)*'DBH-OH'!$B219+(drdp!G219+drdp!P219)*'DBH-OH'!$C219+(drdp!J219+drdp!S219)*'DBH-OH'!$D219)</f>
        <v>0</v>
      </c>
      <c r="H219" s="18">
        <f>Model!$W$28*((drdp!B219)*'DBH-OH'!$B219+(drdp!E219)*'DBH-OH'!$C219+(drdp!H219)*'DBH-OH'!$D219)</f>
        <v>0</v>
      </c>
      <c r="I219" s="18">
        <f>Model!$W$28*((drdp!C219)*'DBH-OH'!$B219+(drdp!F219)*'DBH-OH'!$C219+(drdp!I219)*'DBH-OH'!$D219)</f>
        <v>0</v>
      </c>
      <c r="J219" s="18">
        <f>Model!$W$28*((drdp!D219)*'DBH-OH'!$B219+(drdp!G219)*'DBH-OH'!$C219+(drdp!J219)*'DBH-OH'!$D219)</f>
        <v>0</v>
      </c>
      <c r="K219" s="21">
        <f>SUM(E$3:E218)+H219</f>
        <v>0.86543213195545743</v>
      </c>
      <c r="L219" s="21">
        <f>SUM(F$3:F218)+I219</f>
        <v>6.0971519590755916</v>
      </c>
      <c r="M219" s="21">
        <f>SUM(G$3:G218)+J219</f>
        <v>0</v>
      </c>
      <c r="N219" s="21"/>
      <c r="O219" s="21"/>
      <c r="P219" s="21"/>
      <c r="Q219" s="19">
        <f t="shared" si="21"/>
        <v>0.74897277502096826</v>
      </c>
      <c r="R219" s="19">
        <f t="shared" si="21"/>
        <v>37.175262012059328</v>
      </c>
      <c r="S219" s="19">
        <f t="shared" si="21"/>
        <v>0</v>
      </c>
      <c r="T219" s="19">
        <f t="shared" si="18"/>
        <v>5.2766712187991835</v>
      </c>
      <c r="U219" s="19">
        <f t="shared" si="19"/>
        <v>0</v>
      </c>
      <c r="V219" s="19">
        <f t="shared" si="20"/>
        <v>0</v>
      </c>
    </row>
    <row r="220" spans="1:22" x14ac:dyDescent="0.25">
      <c r="A220" s="26">
        <f>Wellpath!E220</f>
        <v>0</v>
      </c>
      <c r="B220" s="22">
        <v>0</v>
      </c>
      <c r="C220" s="22">
        <v>0</v>
      </c>
      <c r="D220" s="22">
        <f t="shared" si="17"/>
        <v>4.7931219674804699E-5</v>
      </c>
      <c r="E220" s="20">
        <f>Model!$W$28*((drdp!B220+drdp!K220)*'DBH-OH'!$B220+(drdp!E220+drdp!N220)*'DBH-OH'!$C220+(drdp!H220+drdp!Q220)*'DBH-OH'!$D220)</f>
        <v>0</v>
      </c>
      <c r="F220" s="20">
        <f>Model!$W$28*((drdp!C220+drdp!L220)*'DBH-OH'!$B220+(drdp!F220+drdp!O220)*'DBH-OH'!$C220+(drdp!I220+drdp!R220)*'DBH-OH'!$D220)</f>
        <v>0</v>
      </c>
      <c r="G220" s="20">
        <f>Model!$W$28*((drdp!D220+drdp!M220)*'DBH-OH'!$B220+(drdp!G220+drdp!P220)*'DBH-OH'!$C220+(drdp!J220+drdp!S220)*'DBH-OH'!$D220)</f>
        <v>0</v>
      </c>
      <c r="H220" s="18">
        <f>Model!$W$28*((drdp!B220)*'DBH-OH'!$B220+(drdp!E220)*'DBH-OH'!$C220+(drdp!H220)*'DBH-OH'!$D220)</f>
        <v>0</v>
      </c>
      <c r="I220" s="18">
        <f>Model!$W$28*((drdp!C220)*'DBH-OH'!$B220+(drdp!F220)*'DBH-OH'!$C220+(drdp!I220)*'DBH-OH'!$D220)</f>
        <v>0</v>
      </c>
      <c r="J220" s="18">
        <f>Model!$W$28*((drdp!D220)*'DBH-OH'!$B220+(drdp!G220)*'DBH-OH'!$C220+(drdp!J220)*'DBH-OH'!$D220)</f>
        <v>0</v>
      </c>
      <c r="K220" s="21">
        <f>SUM(E$3:E219)+H220</f>
        <v>0.86543213195545743</v>
      </c>
      <c r="L220" s="21">
        <f>SUM(F$3:F219)+I220</f>
        <v>6.0971519590755916</v>
      </c>
      <c r="M220" s="21">
        <f>SUM(G$3:G219)+J220</f>
        <v>0</v>
      </c>
      <c r="N220" s="21"/>
      <c r="O220" s="21"/>
      <c r="P220" s="21"/>
      <c r="Q220" s="19">
        <f t="shared" si="21"/>
        <v>0.74897277502096826</v>
      </c>
      <c r="R220" s="19">
        <f t="shared" si="21"/>
        <v>37.175262012059328</v>
      </c>
      <c r="S220" s="19">
        <f t="shared" si="21"/>
        <v>0</v>
      </c>
      <c r="T220" s="19">
        <f t="shared" si="18"/>
        <v>5.2766712187991835</v>
      </c>
      <c r="U220" s="19">
        <f t="shared" si="19"/>
        <v>0</v>
      </c>
      <c r="V220" s="19">
        <f t="shared" si="20"/>
        <v>0</v>
      </c>
    </row>
    <row r="221" spans="1:22" x14ac:dyDescent="0.25">
      <c r="A221" s="26">
        <f>Wellpath!E221</f>
        <v>0</v>
      </c>
      <c r="B221" s="22">
        <v>0</v>
      </c>
      <c r="C221" s="22">
        <v>0</v>
      </c>
      <c r="D221" s="22">
        <f t="shared" si="17"/>
        <v>4.7931219674804699E-5</v>
      </c>
      <c r="E221" s="20">
        <f>Model!$W$28*((drdp!B221+drdp!K221)*'DBH-OH'!$B221+(drdp!E221+drdp!N221)*'DBH-OH'!$C221+(drdp!H221+drdp!Q221)*'DBH-OH'!$D221)</f>
        <v>0</v>
      </c>
      <c r="F221" s="20">
        <f>Model!$W$28*((drdp!C221+drdp!L221)*'DBH-OH'!$B221+(drdp!F221+drdp!O221)*'DBH-OH'!$C221+(drdp!I221+drdp!R221)*'DBH-OH'!$D221)</f>
        <v>0</v>
      </c>
      <c r="G221" s="20">
        <f>Model!$W$28*((drdp!D221+drdp!M221)*'DBH-OH'!$B221+(drdp!G221+drdp!P221)*'DBH-OH'!$C221+(drdp!J221+drdp!S221)*'DBH-OH'!$D221)</f>
        <v>0</v>
      </c>
      <c r="H221" s="18">
        <f>Model!$W$28*((drdp!B221)*'DBH-OH'!$B221+(drdp!E221)*'DBH-OH'!$C221+(drdp!H221)*'DBH-OH'!$D221)</f>
        <v>0</v>
      </c>
      <c r="I221" s="18">
        <f>Model!$W$28*((drdp!C221)*'DBH-OH'!$B221+(drdp!F221)*'DBH-OH'!$C221+(drdp!I221)*'DBH-OH'!$D221)</f>
        <v>0</v>
      </c>
      <c r="J221" s="18">
        <f>Model!$W$28*((drdp!D221)*'DBH-OH'!$B221+(drdp!G221)*'DBH-OH'!$C221+(drdp!J221)*'DBH-OH'!$D221)</f>
        <v>0</v>
      </c>
      <c r="K221" s="21">
        <f>SUM(E$3:E220)+H221</f>
        <v>0.86543213195545743</v>
      </c>
      <c r="L221" s="21">
        <f>SUM(F$3:F220)+I221</f>
        <v>6.0971519590755916</v>
      </c>
      <c r="M221" s="21">
        <f>SUM(G$3:G220)+J221</f>
        <v>0</v>
      </c>
      <c r="N221" s="21"/>
      <c r="O221" s="21"/>
      <c r="P221" s="21"/>
      <c r="Q221" s="19">
        <f t="shared" si="21"/>
        <v>0.74897277502096826</v>
      </c>
      <c r="R221" s="19">
        <f t="shared" si="21"/>
        <v>37.175262012059328</v>
      </c>
      <c r="S221" s="19">
        <f t="shared" si="21"/>
        <v>0</v>
      </c>
      <c r="T221" s="19">
        <f t="shared" si="18"/>
        <v>5.2766712187991835</v>
      </c>
      <c r="U221" s="19">
        <f t="shared" si="19"/>
        <v>0</v>
      </c>
      <c r="V221" s="19">
        <f t="shared" si="20"/>
        <v>0</v>
      </c>
    </row>
    <row r="222" spans="1:22" x14ac:dyDescent="0.25">
      <c r="A222" s="26">
        <f>Wellpath!E222</f>
        <v>0</v>
      </c>
      <c r="B222" s="22">
        <v>0</v>
      </c>
      <c r="C222" s="22">
        <v>0</v>
      </c>
      <c r="D222" s="22">
        <f t="shared" si="17"/>
        <v>4.7931219674804699E-5</v>
      </c>
      <c r="E222" s="20">
        <f>Model!$W$28*((drdp!B222+drdp!K222)*'DBH-OH'!$B222+(drdp!E222+drdp!N222)*'DBH-OH'!$C222+(drdp!H222+drdp!Q222)*'DBH-OH'!$D222)</f>
        <v>0</v>
      </c>
      <c r="F222" s="20">
        <f>Model!$W$28*((drdp!C222+drdp!L222)*'DBH-OH'!$B222+(drdp!F222+drdp!O222)*'DBH-OH'!$C222+(drdp!I222+drdp!R222)*'DBH-OH'!$D222)</f>
        <v>0</v>
      </c>
      <c r="G222" s="20">
        <f>Model!$W$28*((drdp!D222+drdp!M222)*'DBH-OH'!$B222+(drdp!G222+drdp!P222)*'DBH-OH'!$C222+(drdp!J222+drdp!S222)*'DBH-OH'!$D222)</f>
        <v>0</v>
      </c>
      <c r="H222" s="18">
        <f>Model!$W$28*((drdp!B222)*'DBH-OH'!$B222+(drdp!E222)*'DBH-OH'!$C222+(drdp!H222)*'DBH-OH'!$D222)</f>
        <v>0</v>
      </c>
      <c r="I222" s="18">
        <f>Model!$W$28*((drdp!C222)*'DBH-OH'!$B222+(drdp!F222)*'DBH-OH'!$C222+(drdp!I222)*'DBH-OH'!$D222)</f>
        <v>0</v>
      </c>
      <c r="J222" s="18">
        <f>Model!$W$28*((drdp!D222)*'DBH-OH'!$B222+(drdp!G222)*'DBH-OH'!$C222+(drdp!J222)*'DBH-OH'!$D222)</f>
        <v>0</v>
      </c>
      <c r="K222" s="21">
        <f>SUM(E$3:E221)+H222</f>
        <v>0.86543213195545743</v>
      </c>
      <c r="L222" s="21">
        <f>SUM(F$3:F221)+I222</f>
        <v>6.0971519590755916</v>
      </c>
      <c r="M222" s="21">
        <f>SUM(G$3:G221)+J222</f>
        <v>0</v>
      </c>
      <c r="N222" s="21"/>
      <c r="O222" s="21"/>
      <c r="P222" s="21"/>
      <c r="Q222" s="19">
        <f t="shared" si="21"/>
        <v>0.74897277502096826</v>
      </c>
      <c r="R222" s="19">
        <f t="shared" si="21"/>
        <v>37.175262012059328</v>
      </c>
      <c r="S222" s="19">
        <f t="shared" si="21"/>
        <v>0</v>
      </c>
      <c r="T222" s="19">
        <f t="shared" si="18"/>
        <v>5.2766712187991835</v>
      </c>
      <c r="U222" s="19">
        <f t="shared" si="19"/>
        <v>0</v>
      </c>
      <c r="V222" s="19">
        <f t="shared" si="20"/>
        <v>0</v>
      </c>
    </row>
    <row r="223" spans="1:22" x14ac:dyDescent="0.25">
      <c r="A223" s="26">
        <f>Wellpath!E223</f>
        <v>0</v>
      </c>
      <c r="B223" s="22">
        <v>0</v>
      </c>
      <c r="C223" s="22">
        <v>0</v>
      </c>
      <c r="D223" s="22">
        <f t="shared" si="17"/>
        <v>4.7931219674804699E-5</v>
      </c>
      <c r="E223" s="20">
        <f>Model!$W$28*((drdp!B223+drdp!K223)*'DBH-OH'!$B223+(drdp!E223+drdp!N223)*'DBH-OH'!$C223+(drdp!H223+drdp!Q223)*'DBH-OH'!$D223)</f>
        <v>0</v>
      </c>
      <c r="F223" s="20">
        <f>Model!$W$28*((drdp!C223+drdp!L223)*'DBH-OH'!$B223+(drdp!F223+drdp!O223)*'DBH-OH'!$C223+(drdp!I223+drdp!R223)*'DBH-OH'!$D223)</f>
        <v>0</v>
      </c>
      <c r="G223" s="20">
        <f>Model!$W$28*((drdp!D223+drdp!M223)*'DBH-OH'!$B223+(drdp!G223+drdp!P223)*'DBH-OH'!$C223+(drdp!J223+drdp!S223)*'DBH-OH'!$D223)</f>
        <v>0</v>
      </c>
      <c r="H223" s="18">
        <f>Model!$W$28*((drdp!B223)*'DBH-OH'!$B223+(drdp!E223)*'DBH-OH'!$C223+(drdp!H223)*'DBH-OH'!$D223)</f>
        <v>0</v>
      </c>
      <c r="I223" s="18">
        <f>Model!$W$28*((drdp!C223)*'DBH-OH'!$B223+(drdp!F223)*'DBH-OH'!$C223+(drdp!I223)*'DBH-OH'!$D223)</f>
        <v>0</v>
      </c>
      <c r="J223" s="18">
        <f>Model!$W$28*((drdp!D223)*'DBH-OH'!$B223+(drdp!G223)*'DBH-OH'!$C223+(drdp!J223)*'DBH-OH'!$D223)</f>
        <v>0</v>
      </c>
      <c r="K223" s="21">
        <f>SUM(E$3:E222)+H223</f>
        <v>0.86543213195545743</v>
      </c>
      <c r="L223" s="21">
        <f>SUM(F$3:F222)+I223</f>
        <v>6.0971519590755916</v>
      </c>
      <c r="M223" s="21">
        <f>SUM(G$3:G222)+J223</f>
        <v>0</v>
      </c>
      <c r="N223" s="21"/>
      <c r="O223" s="21"/>
      <c r="P223" s="21"/>
      <c r="Q223" s="19">
        <f t="shared" si="21"/>
        <v>0.74897277502096826</v>
      </c>
      <c r="R223" s="19">
        <f t="shared" si="21"/>
        <v>37.175262012059328</v>
      </c>
      <c r="S223" s="19">
        <f t="shared" si="21"/>
        <v>0</v>
      </c>
      <c r="T223" s="19">
        <f t="shared" si="18"/>
        <v>5.2766712187991835</v>
      </c>
      <c r="U223" s="19">
        <f t="shared" si="19"/>
        <v>0</v>
      </c>
      <c r="V223" s="19">
        <f t="shared" si="20"/>
        <v>0</v>
      </c>
    </row>
    <row r="224" spans="1:22" x14ac:dyDescent="0.25">
      <c r="A224" s="26">
        <f>Wellpath!E224</f>
        <v>0</v>
      </c>
      <c r="B224" s="22">
        <v>0</v>
      </c>
      <c r="C224" s="22">
        <v>0</v>
      </c>
      <c r="D224" s="22">
        <f t="shared" si="17"/>
        <v>4.7931219674804699E-5</v>
      </c>
      <c r="E224" s="20">
        <f>Model!$W$28*((drdp!B224+drdp!K224)*'DBH-OH'!$B224+(drdp!E224+drdp!N224)*'DBH-OH'!$C224+(drdp!H224+drdp!Q224)*'DBH-OH'!$D224)</f>
        <v>0</v>
      </c>
      <c r="F224" s="20">
        <f>Model!$W$28*((drdp!C224+drdp!L224)*'DBH-OH'!$B224+(drdp!F224+drdp!O224)*'DBH-OH'!$C224+(drdp!I224+drdp!R224)*'DBH-OH'!$D224)</f>
        <v>0</v>
      </c>
      <c r="G224" s="20">
        <f>Model!$W$28*((drdp!D224+drdp!M224)*'DBH-OH'!$B224+(drdp!G224+drdp!P224)*'DBH-OH'!$C224+(drdp!J224+drdp!S224)*'DBH-OH'!$D224)</f>
        <v>0</v>
      </c>
      <c r="H224" s="18">
        <f>Model!$W$28*((drdp!B224)*'DBH-OH'!$B224+(drdp!E224)*'DBH-OH'!$C224+(drdp!H224)*'DBH-OH'!$D224)</f>
        <v>0</v>
      </c>
      <c r="I224" s="18">
        <f>Model!$W$28*((drdp!C224)*'DBH-OH'!$B224+(drdp!F224)*'DBH-OH'!$C224+(drdp!I224)*'DBH-OH'!$D224)</f>
        <v>0</v>
      </c>
      <c r="J224" s="18">
        <f>Model!$W$28*((drdp!D224)*'DBH-OH'!$B224+(drdp!G224)*'DBH-OH'!$C224+(drdp!J224)*'DBH-OH'!$D224)</f>
        <v>0</v>
      </c>
      <c r="K224" s="21">
        <f>SUM(E$3:E223)+H224</f>
        <v>0.86543213195545743</v>
      </c>
      <c r="L224" s="21">
        <f>SUM(F$3:F223)+I224</f>
        <v>6.0971519590755916</v>
      </c>
      <c r="M224" s="21">
        <f>SUM(G$3:G223)+J224</f>
        <v>0</v>
      </c>
      <c r="N224" s="21"/>
      <c r="O224" s="21"/>
      <c r="P224" s="21"/>
      <c r="Q224" s="19">
        <f t="shared" si="21"/>
        <v>0.74897277502096826</v>
      </c>
      <c r="R224" s="19">
        <f t="shared" si="21"/>
        <v>37.175262012059328</v>
      </c>
      <c r="S224" s="19">
        <f t="shared" si="21"/>
        <v>0</v>
      </c>
      <c r="T224" s="19">
        <f t="shared" si="18"/>
        <v>5.2766712187991835</v>
      </c>
      <c r="U224" s="19">
        <f t="shared" si="19"/>
        <v>0</v>
      </c>
      <c r="V224" s="19">
        <f t="shared" si="20"/>
        <v>0</v>
      </c>
    </row>
    <row r="225" spans="1:22" x14ac:dyDescent="0.25">
      <c r="A225" s="26">
        <f>Wellpath!E225</f>
        <v>0</v>
      </c>
      <c r="B225" s="22">
        <v>0</v>
      </c>
      <c r="C225" s="22">
        <v>0</v>
      </c>
      <c r="D225" s="22">
        <f t="shared" si="17"/>
        <v>4.7931219674804699E-5</v>
      </c>
      <c r="E225" s="20">
        <f>Model!$W$28*((drdp!B225+drdp!K225)*'DBH-OH'!$B225+(drdp!E225+drdp!N225)*'DBH-OH'!$C225+(drdp!H225+drdp!Q225)*'DBH-OH'!$D225)</f>
        <v>0</v>
      </c>
      <c r="F225" s="20">
        <f>Model!$W$28*((drdp!C225+drdp!L225)*'DBH-OH'!$B225+(drdp!F225+drdp!O225)*'DBH-OH'!$C225+(drdp!I225+drdp!R225)*'DBH-OH'!$D225)</f>
        <v>0</v>
      </c>
      <c r="G225" s="20">
        <f>Model!$W$28*((drdp!D225+drdp!M225)*'DBH-OH'!$B225+(drdp!G225+drdp!P225)*'DBH-OH'!$C225+(drdp!J225+drdp!S225)*'DBH-OH'!$D225)</f>
        <v>0</v>
      </c>
      <c r="H225" s="18">
        <f>Model!$W$28*((drdp!B225)*'DBH-OH'!$B225+(drdp!E225)*'DBH-OH'!$C225+(drdp!H225)*'DBH-OH'!$D225)</f>
        <v>0</v>
      </c>
      <c r="I225" s="18">
        <f>Model!$W$28*((drdp!C225)*'DBH-OH'!$B225+(drdp!F225)*'DBH-OH'!$C225+(drdp!I225)*'DBH-OH'!$D225)</f>
        <v>0</v>
      </c>
      <c r="J225" s="18">
        <f>Model!$W$28*((drdp!D225)*'DBH-OH'!$B225+(drdp!G225)*'DBH-OH'!$C225+(drdp!J225)*'DBH-OH'!$D225)</f>
        <v>0</v>
      </c>
      <c r="K225" s="21">
        <f>SUM(E$3:E224)+H225</f>
        <v>0.86543213195545743</v>
      </c>
      <c r="L225" s="21">
        <f>SUM(F$3:F224)+I225</f>
        <v>6.0971519590755916</v>
      </c>
      <c r="M225" s="21">
        <f>SUM(G$3:G224)+J225</f>
        <v>0</v>
      </c>
      <c r="N225" s="21"/>
      <c r="O225" s="21"/>
      <c r="P225" s="21"/>
      <c r="Q225" s="19">
        <f t="shared" si="21"/>
        <v>0.74897277502096826</v>
      </c>
      <c r="R225" s="19">
        <f t="shared" si="21"/>
        <v>37.175262012059328</v>
      </c>
      <c r="S225" s="19">
        <f t="shared" si="21"/>
        <v>0</v>
      </c>
      <c r="T225" s="19">
        <f t="shared" si="18"/>
        <v>5.2766712187991835</v>
      </c>
      <c r="U225" s="19">
        <f t="shared" si="19"/>
        <v>0</v>
      </c>
      <c r="V225" s="19">
        <f t="shared" si="20"/>
        <v>0</v>
      </c>
    </row>
    <row r="226" spans="1:22" x14ac:dyDescent="0.25">
      <c r="A226" s="26">
        <f>Wellpath!E226</f>
        <v>0</v>
      </c>
      <c r="B226" s="22">
        <v>0</v>
      </c>
      <c r="C226" s="22">
        <v>0</v>
      </c>
      <c r="D226" s="22">
        <f t="shared" si="17"/>
        <v>4.7931219674804699E-5</v>
      </c>
      <c r="E226" s="20">
        <f>Model!$W$28*((drdp!B226+drdp!K226)*'DBH-OH'!$B226+(drdp!E226+drdp!N226)*'DBH-OH'!$C226+(drdp!H226+drdp!Q226)*'DBH-OH'!$D226)</f>
        <v>0</v>
      </c>
      <c r="F226" s="20">
        <f>Model!$W$28*((drdp!C226+drdp!L226)*'DBH-OH'!$B226+(drdp!F226+drdp!O226)*'DBH-OH'!$C226+(drdp!I226+drdp!R226)*'DBH-OH'!$D226)</f>
        <v>0</v>
      </c>
      <c r="G226" s="20">
        <f>Model!$W$28*((drdp!D226+drdp!M226)*'DBH-OH'!$B226+(drdp!G226+drdp!P226)*'DBH-OH'!$C226+(drdp!J226+drdp!S226)*'DBH-OH'!$D226)</f>
        <v>0</v>
      </c>
      <c r="H226" s="18">
        <f>Model!$W$28*((drdp!B226)*'DBH-OH'!$B226+(drdp!E226)*'DBH-OH'!$C226+(drdp!H226)*'DBH-OH'!$D226)</f>
        <v>0</v>
      </c>
      <c r="I226" s="18">
        <f>Model!$W$28*((drdp!C226)*'DBH-OH'!$B226+(drdp!F226)*'DBH-OH'!$C226+(drdp!I226)*'DBH-OH'!$D226)</f>
        <v>0</v>
      </c>
      <c r="J226" s="18">
        <f>Model!$W$28*((drdp!D226)*'DBH-OH'!$B226+(drdp!G226)*'DBH-OH'!$C226+(drdp!J226)*'DBH-OH'!$D226)</f>
        <v>0</v>
      </c>
      <c r="K226" s="21">
        <f>SUM(E$3:E225)+H226</f>
        <v>0.86543213195545743</v>
      </c>
      <c r="L226" s="21">
        <f>SUM(F$3:F225)+I226</f>
        <v>6.0971519590755916</v>
      </c>
      <c r="M226" s="21">
        <f>SUM(G$3:G225)+J226</f>
        <v>0</v>
      </c>
      <c r="N226" s="21"/>
      <c r="O226" s="21"/>
      <c r="P226" s="21"/>
      <c r="Q226" s="19">
        <f t="shared" si="21"/>
        <v>0.74897277502096826</v>
      </c>
      <c r="R226" s="19">
        <f t="shared" si="21"/>
        <v>37.175262012059328</v>
      </c>
      <c r="S226" s="19">
        <f t="shared" si="21"/>
        <v>0</v>
      </c>
      <c r="T226" s="19">
        <f t="shared" si="18"/>
        <v>5.2766712187991835</v>
      </c>
      <c r="U226" s="19">
        <f t="shared" si="19"/>
        <v>0</v>
      </c>
      <c r="V226" s="19">
        <f t="shared" si="20"/>
        <v>0</v>
      </c>
    </row>
    <row r="227" spans="1:22" x14ac:dyDescent="0.25">
      <c r="A227" s="26">
        <f>Wellpath!E227</f>
        <v>0</v>
      </c>
      <c r="B227" s="22">
        <v>0</v>
      </c>
      <c r="C227" s="22">
        <v>0</v>
      </c>
      <c r="D227" s="22">
        <f t="shared" si="17"/>
        <v>4.7931219674804699E-5</v>
      </c>
      <c r="E227" s="20">
        <f>Model!$W$28*((drdp!B227+drdp!K227)*'DBH-OH'!$B227+(drdp!E227+drdp!N227)*'DBH-OH'!$C227+(drdp!H227+drdp!Q227)*'DBH-OH'!$D227)</f>
        <v>0</v>
      </c>
      <c r="F227" s="20">
        <f>Model!$W$28*((drdp!C227+drdp!L227)*'DBH-OH'!$B227+(drdp!F227+drdp!O227)*'DBH-OH'!$C227+(drdp!I227+drdp!R227)*'DBH-OH'!$D227)</f>
        <v>0</v>
      </c>
      <c r="G227" s="20">
        <f>Model!$W$28*((drdp!D227+drdp!M227)*'DBH-OH'!$B227+(drdp!G227+drdp!P227)*'DBH-OH'!$C227+(drdp!J227+drdp!S227)*'DBH-OH'!$D227)</f>
        <v>0</v>
      </c>
      <c r="H227" s="18">
        <f>Model!$W$28*((drdp!B227)*'DBH-OH'!$B227+(drdp!E227)*'DBH-OH'!$C227+(drdp!H227)*'DBH-OH'!$D227)</f>
        <v>0</v>
      </c>
      <c r="I227" s="18">
        <f>Model!$W$28*((drdp!C227)*'DBH-OH'!$B227+(drdp!F227)*'DBH-OH'!$C227+(drdp!I227)*'DBH-OH'!$D227)</f>
        <v>0</v>
      </c>
      <c r="J227" s="18">
        <f>Model!$W$28*((drdp!D227)*'DBH-OH'!$B227+(drdp!G227)*'DBH-OH'!$C227+(drdp!J227)*'DBH-OH'!$D227)</f>
        <v>0</v>
      </c>
      <c r="K227" s="21">
        <f>SUM(E$3:E226)+H227</f>
        <v>0.86543213195545743</v>
      </c>
      <c r="L227" s="21">
        <f>SUM(F$3:F226)+I227</f>
        <v>6.0971519590755916</v>
      </c>
      <c r="M227" s="21">
        <f>SUM(G$3:G226)+J227</f>
        <v>0</v>
      </c>
      <c r="N227" s="21"/>
      <c r="O227" s="21"/>
      <c r="P227" s="21"/>
      <c r="Q227" s="19">
        <f t="shared" si="21"/>
        <v>0.74897277502096826</v>
      </c>
      <c r="R227" s="19">
        <f t="shared" si="21"/>
        <v>37.175262012059328</v>
      </c>
      <c r="S227" s="19">
        <f t="shared" si="21"/>
        <v>0</v>
      </c>
      <c r="T227" s="19">
        <f t="shared" si="18"/>
        <v>5.2766712187991835</v>
      </c>
      <c r="U227" s="19">
        <f t="shared" si="19"/>
        <v>0</v>
      </c>
      <c r="V227" s="19">
        <f t="shared" si="20"/>
        <v>0</v>
      </c>
    </row>
    <row r="228" spans="1:22" x14ac:dyDescent="0.25">
      <c r="A228" s="26">
        <f>Wellpath!E228</f>
        <v>0</v>
      </c>
      <c r="B228" s="22">
        <v>0</v>
      </c>
      <c r="C228" s="22">
        <v>0</v>
      </c>
      <c r="D228" s="22">
        <f t="shared" si="17"/>
        <v>4.7931219674804699E-5</v>
      </c>
      <c r="E228" s="20">
        <f>Model!$W$28*((drdp!B228+drdp!K228)*'DBH-OH'!$B228+(drdp!E228+drdp!N228)*'DBH-OH'!$C228+(drdp!H228+drdp!Q228)*'DBH-OH'!$D228)</f>
        <v>0</v>
      </c>
      <c r="F228" s="20">
        <f>Model!$W$28*((drdp!C228+drdp!L228)*'DBH-OH'!$B228+(drdp!F228+drdp!O228)*'DBH-OH'!$C228+(drdp!I228+drdp!R228)*'DBH-OH'!$D228)</f>
        <v>0</v>
      </c>
      <c r="G228" s="20">
        <f>Model!$W$28*((drdp!D228+drdp!M228)*'DBH-OH'!$B228+(drdp!G228+drdp!P228)*'DBH-OH'!$C228+(drdp!J228+drdp!S228)*'DBH-OH'!$D228)</f>
        <v>0</v>
      </c>
      <c r="H228" s="18">
        <f>Model!$W$28*((drdp!B228)*'DBH-OH'!$B228+(drdp!E228)*'DBH-OH'!$C228+(drdp!H228)*'DBH-OH'!$D228)</f>
        <v>0</v>
      </c>
      <c r="I228" s="18">
        <f>Model!$W$28*((drdp!C228)*'DBH-OH'!$B228+(drdp!F228)*'DBH-OH'!$C228+(drdp!I228)*'DBH-OH'!$D228)</f>
        <v>0</v>
      </c>
      <c r="J228" s="18">
        <f>Model!$W$28*((drdp!D228)*'DBH-OH'!$B228+(drdp!G228)*'DBH-OH'!$C228+(drdp!J228)*'DBH-OH'!$D228)</f>
        <v>0</v>
      </c>
      <c r="K228" s="21">
        <f>SUM(E$3:E227)+H228</f>
        <v>0.86543213195545743</v>
      </c>
      <c r="L228" s="21">
        <f>SUM(F$3:F227)+I228</f>
        <v>6.0971519590755916</v>
      </c>
      <c r="M228" s="21">
        <f>SUM(G$3:G227)+J228</f>
        <v>0</v>
      </c>
      <c r="N228" s="21"/>
      <c r="O228" s="21"/>
      <c r="P228" s="21"/>
      <c r="Q228" s="19">
        <f t="shared" si="21"/>
        <v>0.74897277502096826</v>
      </c>
      <c r="R228" s="19">
        <f t="shared" si="21"/>
        <v>37.175262012059328</v>
      </c>
      <c r="S228" s="19">
        <f t="shared" si="21"/>
        <v>0</v>
      </c>
      <c r="T228" s="19">
        <f t="shared" si="18"/>
        <v>5.2766712187991835</v>
      </c>
      <c r="U228" s="19">
        <f t="shared" si="19"/>
        <v>0</v>
      </c>
      <c r="V228" s="19">
        <f t="shared" si="20"/>
        <v>0</v>
      </c>
    </row>
    <row r="229" spans="1:22" x14ac:dyDescent="0.25">
      <c r="A229" s="26">
        <f>Wellpath!E229</f>
        <v>0</v>
      </c>
      <c r="B229" s="22">
        <v>0</v>
      </c>
      <c r="C229" s="22">
        <v>0</v>
      </c>
      <c r="D229" s="22">
        <f t="shared" si="17"/>
        <v>4.7931219674804699E-5</v>
      </c>
      <c r="E229" s="20">
        <f>Model!$W$28*((drdp!B229+drdp!K229)*'DBH-OH'!$B229+(drdp!E229+drdp!N229)*'DBH-OH'!$C229+(drdp!H229+drdp!Q229)*'DBH-OH'!$D229)</f>
        <v>0</v>
      </c>
      <c r="F229" s="20">
        <f>Model!$W$28*((drdp!C229+drdp!L229)*'DBH-OH'!$B229+(drdp!F229+drdp!O229)*'DBH-OH'!$C229+(drdp!I229+drdp!R229)*'DBH-OH'!$D229)</f>
        <v>0</v>
      </c>
      <c r="G229" s="20">
        <f>Model!$W$28*((drdp!D229+drdp!M229)*'DBH-OH'!$B229+(drdp!G229+drdp!P229)*'DBH-OH'!$C229+(drdp!J229+drdp!S229)*'DBH-OH'!$D229)</f>
        <v>0</v>
      </c>
      <c r="H229" s="18">
        <f>Model!$W$28*((drdp!B229)*'DBH-OH'!$B229+(drdp!E229)*'DBH-OH'!$C229+(drdp!H229)*'DBH-OH'!$D229)</f>
        <v>0</v>
      </c>
      <c r="I229" s="18">
        <f>Model!$W$28*((drdp!C229)*'DBH-OH'!$B229+(drdp!F229)*'DBH-OH'!$C229+(drdp!I229)*'DBH-OH'!$D229)</f>
        <v>0</v>
      </c>
      <c r="J229" s="18">
        <f>Model!$W$28*((drdp!D229)*'DBH-OH'!$B229+(drdp!G229)*'DBH-OH'!$C229+(drdp!J229)*'DBH-OH'!$D229)</f>
        <v>0</v>
      </c>
      <c r="K229" s="21">
        <f>SUM(E$3:E228)+H229</f>
        <v>0.86543213195545743</v>
      </c>
      <c r="L229" s="21">
        <f>SUM(F$3:F228)+I229</f>
        <v>6.0971519590755916</v>
      </c>
      <c r="M229" s="21">
        <f>SUM(G$3:G228)+J229</f>
        <v>0</v>
      </c>
      <c r="N229" s="21"/>
      <c r="O229" s="21"/>
      <c r="P229" s="21"/>
      <c r="Q229" s="19">
        <f t="shared" si="21"/>
        <v>0.74897277502096826</v>
      </c>
      <c r="R229" s="19">
        <f t="shared" si="21"/>
        <v>37.175262012059328</v>
      </c>
      <c r="S229" s="19">
        <f t="shared" si="21"/>
        <v>0</v>
      </c>
      <c r="T229" s="19">
        <f t="shared" si="18"/>
        <v>5.2766712187991835</v>
      </c>
      <c r="U229" s="19">
        <f t="shared" si="19"/>
        <v>0</v>
      </c>
      <c r="V229" s="19">
        <f t="shared" si="20"/>
        <v>0</v>
      </c>
    </row>
    <row r="230" spans="1:22" x14ac:dyDescent="0.25">
      <c r="A230" s="26">
        <f>Wellpath!E230</f>
        <v>0</v>
      </c>
      <c r="B230" s="22">
        <v>0</v>
      </c>
      <c r="C230" s="22">
        <v>0</v>
      </c>
      <c r="D230" s="22">
        <f t="shared" si="17"/>
        <v>4.7931219674804699E-5</v>
      </c>
      <c r="E230" s="20">
        <f>Model!$W$28*((drdp!B230+drdp!K230)*'DBH-OH'!$B230+(drdp!E230+drdp!N230)*'DBH-OH'!$C230+(drdp!H230+drdp!Q230)*'DBH-OH'!$D230)</f>
        <v>0</v>
      </c>
      <c r="F230" s="20">
        <f>Model!$W$28*((drdp!C230+drdp!L230)*'DBH-OH'!$B230+(drdp!F230+drdp!O230)*'DBH-OH'!$C230+(drdp!I230+drdp!R230)*'DBH-OH'!$D230)</f>
        <v>0</v>
      </c>
      <c r="G230" s="20">
        <f>Model!$W$28*((drdp!D230+drdp!M230)*'DBH-OH'!$B230+(drdp!G230+drdp!P230)*'DBH-OH'!$C230+(drdp!J230+drdp!S230)*'DBH-OH'!$D230)</f>
        <v>0</v>
      </c>
      <c r="H230" s="18">
        <f>Model!$W$28*((drdp!B230)*'DBH-OH'!$B230+(drdp!E230)*'DBH-OH'!$C230+(drdp!H230)*'DBH-OH'!$D230)</f>
        <v>0</v>
      </c>
      <c r="I230" s="18">
        <f>Model!$W$28*((drdp!C230)*'DBH-OH'!$B230+(drdp!F230)*'DBH-OH'!$C230+(drdp!I230)*'DBH-OH'!$D230)</f>
        <v>0</v>
      </c>
      <c r="J230" s="18">
        <f>Model!$W$28*((drdp!D230)*'DBH-OH'!$B230+(drdp!G230)*'DBH-OH'!$C230+(drdp!J230)*'DBH-OH'!$D230)</f>
        <v>0</v>
      </c>
      <c r="K230" s="21">
        <f>SUM(E$3:E229)+H230</f>
        <v>0.86543213195545743</v>
      </c>
      <c r="L230" s="21">
        <f>SUM(F$3:F229)+I230</f>
        <v>6.0971519590755916</v>
      </c>
      <c r="M230" s="21">
        <f>SUM(G$3:G229)+J230</f>
        <v>0</v>
      </c>
      <c r="N230" s="21"/>
      <c r="O230" s="21"/>
      <c r="P230" s="21"/>
      <c r="Q230" s="19">
        <f t="shared" si="21"/>
        <v>0.74897277502096826</v>
      </c>
      <c r="R230" s="19">
        <f t="shared" si="21"/>
        <v>37.175262012059328</v>
      </c>
      <c r="S230" s="19">
        <f t="shared" si="21"/>
        <v>0</v>
      </c>
      <c r="T230" s="19">
        <f t="shared" si="18"/>
        <v>5.2766712187991835</v>
      </c>
      <c r="U230" s="19">
        <f t="shared" si="19"/>
        <v>0</v>
      </c>
      <c r="V230" s="19">
        <f t="shared" si="20"/>
        <v>0</v>
      </c>
    </row>
    <row r="231" spans="1:22" x14ac:dyDescent="0.25">
      <c r="A231" s="26">
        <f>Wellpath!E231</f>
        <v>0</v>
      </c>
      <c r="B231" s="22">
        <v>0</v>
      </c>
      <c r="C231" s="22">
        <v>0</v>
      </c>
      <c r="D231" s="22">
        <f t="shared" si="17"/>
        <v>4.7931219674804699E-5</v>
      </c>
      <c r="E231" s="20">
        <f>Model!$W$28*((drdp!B231+drdp!K231)*'DBH-OH'!$B231+(drdp!E231+drdp!N231)*'DBH-OH'!$C231+(drdp!H231+drdp!Q231)*'DBH-OH'!$D231)</f>
        <v>0</v>
      </c>
      <c r="F231" s="20">
        <f>Model!$W$28*((drdp!C231+drdp!L231)*'DBH-OH'!$B231+(drdp!F231+drdp!O231)*'DBH-OH'!$C231+(drdp!I231+drdp!R231)*'DBH-OH'!$D231)</f>
        <v>0</v>
      </c>
      <c r="G231" s="20">
        <f>Model!$W$28*((drdp!D231+drdp!M231)*'DBH-OH'!$B231+(drdp!G231+drdp!P231)*'DBH-OH'!$C231+(drdp!J231+drdp!S231)*'DBH-OH'!$D231)</f>
        <v>0</v>
      </c>
      <c r="H231" s="18">
        <f>Model!$W$28*((drdp!B231)*'DBH-OH'!$B231+(drdp!E231)*'DBH-OH'!$C231+(drdp!H231)*'DBH-OH'!$D231)</f>
        <v>0</v>
      </c>
      <c r="I231" s="18">
        <f>Model!$W$28*((drdp!C231)*'DBH-OH'!$B231+(drdp!F231)*'DBH-OH'!$C231+(drdp!I231)*'DBH-OH'!$D231)</f>
        <v>0</v>
      </c>
      <c r="J231" s="18">
        <f>Model!$W$28*((drdp!D231)*'DBH-OH'!$B231+(drdp!G231)*'DBH-OH'!$C231+(drdp!J231)*'DBH-OH'!$D231)</f>
        <v>0</v>
      </c>
      <c r="K231" s="21">
        <f>SUM(E$3:E230)+H231</f>
        <v>0.86543213195545743</v>
      </c>
      <c r="L231" s="21">
        <f>SUM(F$3:F230)+I231</f>
        <v>6.0971519590755916</v>
      </c>
      <c r="M231" s="21">
        <f>SUM(G$3:G230)+J231</f>
        <v>0</v>
      </c>
      <c r="N231" s="21"/>
      <c r="O231" s="21"/>
      <c r="P231" s="21"/>
      <c r="Q231" s="19">
        <f t="shared" si="21"/>
        <v>0.74897277502096826</v>
      </c>
      <c r="R231" s="19">
        <f t="shared" si="21"/>
        <v>37.175262012059328</v>
      </c>
      <c r="S231" s="19">
        <f t="shared" si="21"/>
        <v>0</v>
      </c>
      <c r="T231" s="19">
        <f t="shared" si="18"/>
        <v>5.2766712187991835</v>
      </c>
      <c r="U231" s="19">
        <f t="shared" si="19"/>
        <v>0</v>
      </c>
      <c r="V231" s="19">
        <f t="shared" si="20"/>
        <v>0</v>
      </c>
    </row>
    <row r="232" spans="1:22" x14ac:dyDescent="0.25">
      <c r="A232" s="26">
        <f>Wellpath!E232</f>
        <v>0</v>
      </c>
      <c r="B232" s="22">
        <v>0</v>
      </c>
      <c r="C232" s="22">
        <v>0</v>
      </c>
      <c r="D232" s="22">
        <f t="shared" si="17"/>
        <v>4.7931219674804699E-5</v>
      </c>
      <c r="E232" s="20">
        <f>Model!$W$28*((drdp!B232+drdp!K232)*'DBH-OH'!$B232+(drdp!E232+drdp!N232)*'DBH-OH'!$C232+(drdp!H232+drdp!Q232)*'DBH-OH'!$D232)</f>
        <v>0</v>
      </c>
      <c r="F232" s="20">
        <f>Model!$W$28*((drdp!C232+drdp!L232)*'DBH-OH'!$B232+(drdp!F232+drdp!O232)*'DBH-OH'!$C232+(drdp!I232+drdp!R232)*'DBH-OH'!$D232)</f>
        <v>0</v>
      </c>
      <c r="G232" s="20">
        <f>Model!$W$28*((drdp!D232+drdp!M232)*'DBH-OH'!$B232+(drdp!G232+drdp!P232)*'DBH-OH'!$C232+(drdp!J232+drdp!S232)*'DBH-OH'!$D232)</f>
        <v>0</v>
      </c>
      <c r="H232" s="18">
        <f>Model!$W$28*((drdp!B232)*'DBH-OH'!$B232+(drdp!E232)*'DBH-OH'!$C232+(drdp!H232)*'DBH-OH'!$D232)</f>
        <v>0</v>
      </c>
      <c r="I232" s="18">
        <f>Model!$W$28*((drdp!C232)*'DBH-OH'!$B232+(drdp!F232)*'DBH-OH'!$C232+(drdp!I232)*'DBH-OH'!$D232)</f>
        <v>0</v>
      </c>
      <c r="J232" s="18">
        <f>Model!$W$28*((drdp!D232)*'DBH-OH'!$B232+(drdp!G232)*'DBH-OH'!$C232+(drdp!J232)*'DBH-OH'!$D232)</f>
        <v>0</v>
      </c>
      <c r="K232" s="21">
        <f>SUM(E$3:E231)+H232</f>
        <v>0.86543213195545743</v>
      </c>
      <c r="L232" s="21">
        <f>SUM(F$3:F231)+I232</f>
        <v>6.0971519590755916</v>
      </c>
      <c r="M232" s="21">
        <f>SUM(G$3:G231)+J232</f>
        <v>0</v>
      </c>
      <c r="N232" s="21"/>
      <c r="O232" s="21"/>
      <c r="P232" s="21"/>
      <c r="Q232" s="19">
        <f t="shared" si="21"/>
        <v>0.74897277502096826</v>
      </c>
      <c r="R232" s="19">
        <f t="shared" si="21"/>
        <v>37.175262012059328</v>
      </c>
      <c r="S232" s="19">
        <f t="shared" si="21"/>
        <v>0</v>
      </c>
      <c r="T232" s="19">
        <f t="shared" si="18"/>
        <v>5.2766712187991835</v>
      </c>
      <c r="U232" s="19">
        <f t="shared" si="19"/>
        <v>0</v>
      </c>
      <c r="V232" s="19">
        <f t="shared" si="20"/>
        <v>0</v>
      </c>
    </row>
    <row r="233" spans="1:22" x14ac:dyDescent="0.25">
      <c r="A233" s="26">
        <f>Wellpath!E233</f>
        <v>0</v>
      </c>
      <c r="B233" s="22">
        <v>0</v>
      </c>
      <c r="C233" s="22">
        <v>0</v>
      </c>
      <c r="D233" s="22">
        <f t="shared" si="17"/>
        <v>4.7931219674804699E-5</v>
      </c>
      <c r="E233" s="20">
        <f>Model!$W$28*((drdp!B233+drdp!K233)*'DBH-OH'!$B233+(drdp!E233+drdp!N233)*'DBH-OH'!$C233+(drdp!H233+drdp!Q233)*'DBH-OH'!$D233)</f>
        <v>0</v>
      </c>
      <c r="F233" s="20">
        <f>Model!$W$28*((drdp!C233+drdp!L233)*'DBH-OH'!$B233+(drdp!F233+drdp!O233)*'DBH-OH'!$C233+(drdp!I233+drdp!R233)*'DBH-OH'!$D233)</f>
        <v>0</v>
      </c>
      <c r="G233" s="20">
        <f>Model!$W$28*((drdp!D233+drdp!M233)*'DBH-OH'!$B233+(drdp!G233+drdp!P233)*'DBH-OH'!$C233+(drdp!J233+drdp!S233)*'DBH-OH'!$D233)</f>
        <v>0</v>
      </c>
      <c r="H233" s="18">
        <f>Model!$W$28*((drdp!B233)*'DBH-OH'!$B233+(drdp!E233)*'DBH-OH'!$C233+(drdp!H233)*'DBH-OH'!$D233)</f>
        <v>0</v>
      </c>
      <c r="I233" s="18">
        <f>Model!$W$28*((drdp!C233)*'DBH-OH'!$B233+(drdp!F233)*'DBH-OH'!$C233+(drdp!I233)*'DBH-OH'!$D233)</f>
        <v>0</v>
      </c>
      <c r="J233" s="18">
        <f>Model!$W$28*((drdp!D233)*'DBH-OH'!$B233+(drdp!G233)*'DBH-OH'!$C233+(drdp!J233)*'DBH-OH'!$D233)</f>
        <v>0</v>
      </c>
      <c r="K233" s="21">
        <f>SUM(E$3:E232)+H233</f>
        <v>0.86543213195545743</v>
      </c>
      <c r="L233" s="21">
        <f>SUM(F$3:F232)+I233</f>
        <v>6.0971519590755916</v>
      </c>
      <c r="M233" s="21">
        <f>SUM(G$3:G232)+J233</f>
        <v>0</v>
      </c>
      <c r="N233" s="21"/>
      <c r="O233" s="21"/>
      <c r="P233" s="21"/>
      <c r="Q233" s="19">
        <f t="shared" si="21"/>
        <v>0.74897277502096826</v>
      </c>
      <c r="R233" s="19">
        <f t="shared" si="21"/>
        <v>37.175262012059328</v>
      </c>
      <c r="S233" s="19">
        <f t="shared" si="21"/>
        <v>0</v>
      </c>
      <c r="T233" s="19">
        <f t="shared" si="18"/>
        <v>5.2766712187991835</v>
      </c>
      <c r="U233" s="19">
        <f t="shared" si="19"/>
        <v>0</v>
      </c>
      <c r="V233" s="19">
        <f t="shared" si="20"/>
        <v>0</v>
      </c>
    </row>
    <row r="234" spans="1:22" x14ac:dyDescent="0.25">
      <c r="A234" s="26">
        <f>Wellpath!E234</f>
        <v>0</v>
      </c>
      <c r="B234" s="22">
        <v>0</v>
      </c>
      <c r="C234" s="22">
        <v>0</v>
      </c>
      <c r="D234" s="22">
        <f t="shared" si="17"/>
        <v>4.7931219674804699E-5</v>
      </c>
      <c r="E234" s="20">
        <f>Model!$W$28*((drdp!B234+drdp!K234)*'DBH-OH'!$B234+(drdp!E234+drdp!N234)*'DBH-OH'!$C234+(drdp!H234+drdp!Q234)*'DBH-OH'!$D234)</f>
        <v>0</v>
      </c>
      <c r="F234" s="20">
        <f>Model!$W$28*((drdp!C234+drdp!L234)*'DBH-OH'!$B234+(drdp!F234+drdp!O234)*'DBH-OH'!$C234+(drdp!I234+drdp!R234)*'DBH-OH'!$D234)</f>
        <v>0</v>
      </c>
      <c r="G234" s="20">
        <f>Model!$W$28*((drdp!D234+drdp!M234)*'DBH-OH'!$B234+(drdp!G234+drdp!P234)*'DBH-OH'!$C234+(drdp!J234+drdp!S234)*'DBH-OH'!$D234)</f>
        <v>0</v>
      </c>
      <c r="H234" s="18">
        <f>Model!$W$28*((drdp!B234)*'DBH-OH'!$B234+(drdp!E234)*'DBH-OH'!$C234+(drdp!H234)*'DBH-OH'!$D234)</f>
        <v>0</v>
      </c>
      <c r="I234" s="18">
        <f>Model!$W$28*((drdp!C234)*'DBH-OH'!$B234+(drdp!F234)*'DBH-OH'!$C234+(drdp!I234)*'DBH-OH'!$D234)</f>
        <v>0</v>
      </c>
      <c r="J234" s="18">
        <f>Model!$W$28*((drdp!D234)*'DBH-OH'!$B234+(drdp!G234)*'DBH-OH'!$C234+(drdp!J234)*'DBH-OH'!$D234)</f>
        <v>0</v>
      </c>
      <c r="K234" s="21">
        <f>SUM(E$3:E233)+H234</f>
        <v>0.86543213195545743</v>
      </c>
      <c r="L234" s="21">
        <f>SUM(F$3:F233)+I234</f>
        <v>6.0971519590755916</v>
      </c>
      <c r="M234" s="21">
        <f>SUM(G$3:G233)+J234</f>
        <v>0</v>
      </c>
      <c r="N234" s="21"/>
      <c r="O234" s="21"/>
      <c r="P234" s="21"/>
      <c r="Q234" s="19">
        <f t="shared" si="21"/>
        <v>0.74897277502096826</v>
      </c>
      <c r="R234" s="19">
        <f t="shared" si="21"/>
        <v>37.175262012059328</v>
      </c>
      <c r="S234" s="19">
        <f t="shared" si="21"/>
        <v>0</v>
      </c>
      <c r="T234" s="19">
        <f t="shared" si="18"/>
        <v>5.2766712187991835</v>
      </c>
      <c r="U234" s="19">
        <f t="shared" si="19"/>
        <v>0</v>
      </c>
      <c r="V234" s="19">
        <f t="shared" si="20"/>
        <v>0</v>
      </c>
    </row>
    <row r="235" spans="1:22" x14ac:dyDescent="0.25">
      <c r="A235" s="26">
        <f>Wellpath!E235</f>
        <v>0</v>
      </c>
      <c r="B235" s="22">
        <v>0</v>
      </c>
      <c r="C235" s="22">
        <v>0</v>
      </c>
      <c r="D235" s="22">
        <f t="shared" si="17"/>
        <v>4.7931219674804699E-5</v>
      </c>
      <c r="E235" s="20">
        <f>Model!$W$28*((drdp!B235+drdp!K235)*'DBH-OH'!$B235+(drdp!E235+drdp!N235)*'DBH-OH'!$C235+(drdp!H235+drdp!Q235)*'DBH-OH'!$D235)</f>
        <v>0</v>
      </c>
      <c r="F235" s="20">
        <f>Model!$W$28*((drdp!C235+drdp!L235)*'DBH-OH'!$B235+(drdp!F235+drdp!O235)*'DBH-OH'!$C235+(drdp!I235+drdp!R235)*'DBH-OH'!$D235)</f>
        <v>0</v>
      </c>
      <c r="G235" s="20">
        <f>Model!$W$28*((drdp!D235+drdp!M235)*'DBH-OH'!$B235+(drdp!G235+drdp!P235)*'DBH-OH'!$C235+(drdp!J235+drdp!S235)*'DBH-OH'!$D235)</f>
        <v>0</v>
      </c>
      <c r="H235" s="18">
        <f>Model!$W$28*((drdp!B235)*'DBH-OH'!$B235+(drdp!E235)*'DBH-OH'!$C235+(drdp!H235)*'DBH-OH'!$D235)</f>
        <v>0</v>
      </c>
      <c r="I235" s="18">
        <f>Model!$W$28*((drdp!C235)*'DBH-OH'!$B235+(drdp!F235)*'DBH-OH'!$C235+(drdp!I235)*'DBH-OH'!$D235)</f>
        <v>0</v>
      </c>
      <c r="J235" s="18">
        <f>Model!$W$28*((drdp!D235)*'DBH-OH'!$B235+(drdp!G235)*'DBH-OH'!$C235+(drdp!J235)*'DBH-OH'!$D235)</f>
        <v>0</v>
      </c>
      <c r="K235" s="21">
        <f>SUM(E$3:E234)+H235</f>
        <v>0.86543213195545743</v>
      </c>
      <c r="L235" s="21">
        <f>SUM(F$3:F234)+I235</f>
        <v>6.0971519590755916</v>
      </c>
      <c r="M235" s="21">
        <f>SUM(G$3:G234)+J235</f>
        <v>0</v>
      </c>
      <c r="N235" s="21"/>
      <c r="O235" s="21"/>
      <c r="P235" s="21"/>
      <c r="Q235" s="19">
        <f t="shared" si="21"/>
        <v>0.74897277502096826</v>
      </c>
      <c r="R235" s="19">
        <f t="shared" si="21"/>
        <v>37.175262012059328</v>
      </c>
      <c r="S235" s="19">
        <f t="shared" si="21"/>
        <v>0</v>
      </c>
      <c r="T235" s="19">
        <f t="shared" si="18"/>
        <v>5.2766712187991835</v>
      </c>
      <c r="U235" s="19">
        <f t="shared" si="19"/>
        <v>0</v>
      </c>
      <c r="V235" s="19">
        <f t="shared" si="20"/>
        <v>0</v>
      </c>
    </row>
    <row r="236" spans="1:22" x14ac:dyDescent="0.25">
      <c r="A236" s="26">
        <f>Wellpath!E236</f>
        <v>0</v>
      </c>
      <c r="B236" s="22">
        <v>0</v>
      </c>
      <c r="C236" s="22">
        <v>0</v>
      </c>
      <c r="D236" s="22">
        <f t="shared" si="17"/>
        <v>4.7931219674804699E-5</v>
      </c>
      <c r="E236" s="20">
        <f>Model!$W$28*((drdp!B236+drdp!K236)*'DBH-OH'!$B236+(drdp!E236+drdp!N236)*'DBH-OH'!$C236+(drdp!H236+drdp!Q236)*'DBH-OH'!$D236)</f>
        <v>0</v>
      </c>
      <c r="F236" s="20">
        <f>Model!$W$28*((drdp!C236+drdp!L236)*'DBH-OH'!$B236+(drdp!F236+drdp!O236)*'DBH-OH'!$C236+(drdp!I236+drdp!R236)*'DBH-OH'!$D236)</f>
        <v>0</v>
      </c>
      <c r="G236" s="20">
        <f>Model!$W$28*((drdp!D236+drdp!M236)*'DBH-OH'!$B236+(drdp!G236+drdp!P236)*'DBH-OH'!$C236+(drdp!J236+drdp!S236)*'DBH-OH'!$D236)</f>
        <v>0</v>
      </c>
      <c r="H236" s="18">
        <f>Model!$W$28*((drdp!B236)*'DBH-OH'!$B236+(drdp!E236)*'DBH-OH'!$C236+(drdp!H236)*'DBH-OH'!$D236)</f>
        <v>0</v>
      </c>
      <c r="I236" s="18">
        <f>Model!$W$28*((drdp!C236)*'DBH-OH'!$B236+(drdp!F236)*'DBH-OH'!$C236+(drdp!I236)*'DBH-OH'!$D236)</f>
        <v>0</v>
      </c>
      <c r="J236" s="18">
        <f>Model!$W$28*((drdp!D236)*'DBH-OH'!$B236+(drdp!G236)*'DBH-OH'!$C236+(drdp!J236)*'DBH-OH'!$D236)</f>
        <v>0</v>
      </c>
      <c r="K236" s="21">
        <f>SUM(E$3:E235)+H236</f>
        <v>0.86543213195545743</v>
      </c>
      <c r="L236" s="21">
        <f>SUM(F$3:F235)+I236</f>
        <v>6.0971519590755916</v>
      </c>
      <c r="M236" s="21">
        <f>SUM(G$3:G235)+J236</f>
        <v>0</v>
      </c>
      <c r="N236" s="21"/>
      <c r="O236" s="21"/>
      <c r="P236" s="21"/>
      <c r="Q236" s="19">
        <f t="shared" si="21"/>
        <v>0.74897277502096826</v>
      </c>
      <c r="R236" s="19">
        <f t="shared" si="21"/>
        <v>37.175262012059328</v>
      </c>
      <c r="S236" s="19">
        <f t="shared" si="21"/>
        <v>0</v>
      </c>
      <c r="T236" s="19">
        <f t="shared" si="18"/>
        <v>5.2766712187991835</v>
      </c>
      <c r="U236" s="19">
        <f t="shared" si="19"/>
        <v>0</v>
      </c>
      <c r="V236" s="19">
        <f t="shared" si="20"/>
        <v>0</v>
      </c>
    </row>
    <row r="237" spans="1:22" x14ac:dyDescent="0.25">
      <c r="A237" s="26">
        <f>Wellpath!E237</f>
        <v>0</v>
      </c>
      <c r="B237" s="22">
        <v>0</v>
      </c>
      <c r="C237" s="22">
        <v>0</v>
      </c>
      <c r="D237" s="22">
        <f t="shared" si="17"/>
        <v>4.7931219674804699E-5</v>
      </c>
      <c r="E237" s="20">
        <f>Model!$W$28*((drdp!B237+drdp!K237)*'DBH-OH'!$B237+(drdp!E237+drdp!N237)*'DBH-OH'!$C237+(drdp!H237+drdp!Q237)*'DBH-OH'!$D237)</f>
        <v>0</v>
      </c>
      <c r="F237" s="20">
        <f>Model!$W$28*((drdp!C237+drdp!L237)*'DBH-OH'!$B237+(drdp!F237+drdp!O237)*'DBH-OH'!$C237+(drdp!I237+drdp!R237)*'DBH-OH'!$D237)</f>
        <v>0</v>
      </c>
      <c r="G237" s="20">
        <f>Model!$W$28*((drdp!D237+drdp!M237)*'DBH-OH'!$B237+(drdp!G237+drdp!P237)*'DBH-OH'!$C237+(drdp!J237+drdp!S237)*'DBH-OH'!$D237)</f>
        <v>0</v>
      </c>
      <c r="H237" s="18">
        <f>Model!$W$28*((drdp!B237)*'DBH-OH'!$B237+(drdp!E237)*'DBH-OH'!$C237+(drdp!H237)*'DBH-OH'!$D237)</f>
        <v>0</v>
      </c>
      <c r="I237" s="18">
        <f>Model!$W$28*((drdp!C237)*'DBH-OH'!$B237+(drdp!F237)*'DBH-OH'!$C237+(drdp!I237)*'DBH-OH'!$D237)</f>
        <v>0</v>
      </c>
      <c r="J237" s="18">
        <f>Model!$W$28*((drdp!D237)*'DBH-OH'!$B237+(drdp!G237)*'DBH-OH'!$C237+(drdp!J237)*'DBH-OH'!$D237)</f>
        <v>0</v>
      </c>
      <c r="K237" s="21">
        <f>SUM(E$3:E236)+H237</f>
        <v>0.86543213195545743</v>
      </c>
      <c r="L237" s="21">
        <f>SUM(F$3:F236)+I237</f>
        <v>6.0971519590755916</v>
      </c>
      <c r="M237" s="21">
        <f>SUM(G$3:G236)+J237</f>
        <v>0</v>
      </c>
      <c r="N237" s="21"/>
      <c r="O237" s="21"/>
      <c r="P237" s="21"/>
      <c r="Q237" s="19">
        <f t="shared" si="21"/>
        <v>0.74897277502096826</v>
      </c>
      <c r="R237" s="19">
        <f t="shared" si="21"/>
        <v>37.175262012059328</v>
      </c>
      <c r="S237" s="19">
        <f t="shared" si="21"/>
        <v>0</v>
      </c>
      <c r="T237" s="19">
        <f t="shared" si="18"/>
        <v>5.2766712187991835</v>
      </c>
      <c r="U237" s="19">
        <f t="shared" si="19"/>
        <v>0</v>
      </c>
      <c r="V237" s="19">
        <f t="shared" si="20"/>
        <v>0</v>
      </c>
    </row>
    <row r="238" spans="1:22" x14ac:dyDescent="0.25">
      <c r="A238" s="26">
        <f>Wellpath!E238</f>
        <v>0</v>
      </c>
      <c r="B238" s="22">
        <v>0</v>
      </c>
      <c r="C238" s="22">
        <v>0</v>
      </c>
      <c r="D238" s="22">
        <f t="shared" si="17"/>
        <v>4.7931219674804699E-5</v>
      </c>
      <c r="E238" s="20">
        <f>Model!$W$28*((drdp!B238+drdp!K238)*'DBH-OH'!$B238+(drdp!E238+drdp!N238)*'DBH-OH'!$C238+(drdp!H238+drdp!Q238)*'DBH-OH'!$D238)</f>
        <v>0</v>
      </c>
      <c r="F238" s="20">
        <f>Model!$W$28*((drdp!C238+drdp!L238)*'DBH-OH'!$B238+(drdp!F238+drdp!O238)*'DBH-OH'!$C238+(drdp!I238+drdp!R238)*'DBH-OH'!$D238)</f>
        <v>0</v>
      </c>
      <c r="G238" s="20">
        <f>Model!$W$28*((drdp!D238+drdp!M238)*'DBH-OH'!$B238+(drdp!G238+drdp!P238)*'DBH-OH'!$C238+(drdp!J238+drdp!S238)*'DBH-OH'!$D238)</f>
        <v>0</v>
      </c>
      <c r="H238" s="18">
        <f>Model!$W$28*((drdp!B238)*'DBH-OH'!$B238+(drdp!E238)*'DBH-OH'!$C238+(drdp!H238)*'DBH-OH'!$D238)</f>
        <v>0</v>
      </c>
      <c r="I238" s="18">
        <f>Model!$W$28*((drdp!C238)*'DBH-OH'!$B238+(drdp!F238)*'DBH-OH'!$C238+(drdp!I238)*'DBH-OH'!$D238)</f>
        <v>0</v>
      </c>
      <c r="J238" s="18">
        <f>Model!$W$28*((drdp!D238)*'DBH-OH'!$B238+(drdp!G238)*'DBH-OH'!$C238+(drdp!J238)*'DBH-OH'!$D238)</f>
        <v>0</v>
      </c>
      <c r="K238" s="21">
        <f>SUM(E$3:E237)+H238</f>
        <v>0.86543213195545743</v>
      </c>
      <c r="L238" s="21">
        <f>SUM(F$3:F237)+I238</f>
        <v>6.0971519590755916</v>
      </c>
      <c r="M238" s="21">
        <f>SUM(G$3:G237)+J238</f>
        <v>0</v>
      </c>
      <c r="N238" s="21"/>
      <c r="O238" s="21"/>
      <c r="P238" s="21"/>
      <c r="Q238" s="19">
        <f t="shared" si="21"/>
        <v>0.74897277502096826</v>
      </c>
      <c r="R238" s="19">
        <f t="shared" si="21"/>
        <v>37.175262012059328</v>
      </c>
      <c r="S238" s="19">
        <f t="shared" si="21"/>
        <v>0</v>
      </c>
      <c r="T238" s="19">
        <f t="shared" si="18"/>
        <v>5.2766712187991835</v>
      </c>
      <c r="U238" s="19">
        <f t="shared" si="19"/>
        <v>0</v>
      </c>
      <c r="V238" s="19">
        <f t="shared" si="20"/>
        <v>0</v>
      </c>
    </row>
    <row r="239" spans="1:22" x14ac:dyDescent="0.25">
      <c r="A239" s="26">
        <f>Wellpath!E239</f>
        <v>0</v>
      </c>
      <c r="B239" s="22">
        <v>0</v>
      </c>
      <c r="C239" s="22">
        <v>0</v>
      </c>
      <c r="D239" s="22">
        <f t="shared" si="17"/>
        <v>4.7931219674804699E-5</v>
      </c>
      <c r="E239" s="20">
        <f>Model!$W$28*((drdp!B239+drdp!K239)*'DBH-OH'!$B239+(drdp!E239+drdp!N239)*'DBH-OH'!$C239+(drdp!H239+drdp!Q239)*'DBH-OH'!$D239)</f>
        <v>0</v>
      </c>
      <c r="F239" s="20">
        <f>Model!$W$28*((drdp!C239+drdp!L239)*'DBH-OH'!$B239+(drdp!F239+drdp!O239)*'DBH-OH'!$C239+(drdp!I239+drdp!R239)*'DBH-OH'!$D239)</f>
        <v>0</v>
      </c>
      <c r="G239" s="20">
        <f>Model!$W$28*((drdp!D239+drdp!M239)*'DBH-OH'!$B239+(drdp!G239+drdp!P239)*'DBH-OH'!$C239+(drdp!J239+drdp!S239)*'DBH-OH'!$D239)</f>
        <v>0</v>
      </c>
      <c r="H239" s="18">
        <f>Model!$W$28*((drdp!B239)*'DBH-OH'!$B239+(drdp!E239)*'DBH-OH'!$C239+(drdp!H239)*'DBH-OH'!$D239)</f>
        <v>0</v>
      </c>
      <c r="I239" s="18">
        <f>Model!$W$28*((drdp!C239)*'DBH-OH'!$B239+(drdp!F239)*'DBH-OH'!$C239+(drdp!I239)*'DBH-OH'!$D239)</f>
        <v>0</v>
      </c>
      <c r="J239" s="18">
        <f>Model!$W$28*((drdp!D239)*'DBH-OH'!$B239+(drdp!G239)*'DBH-OH'!$C239+(drdp!J239)*'DBH-OH'!$D239)</f>
        <v>0</v>
      </c>
      <c r="K239" s="21">
        <f>SUM(E$3:E238)+H239</f>
        <v>0.86543213195545743</v>
      </c>
      <c r="L239" s="21">
        <f>SUM(F$3:F238)+I239</f>
        <v>6.0971519590755916</v>
      </c>
      <c r="M239" s="21">
        <f>SUM(G$3:G238)+J239</f>
        <v>0</v>
      </c>
      <c r="N239" s="21"/>
      <c r="O239" s="21"/>
      <c r="P239" s="21"/>
      <c r="Q239" s="19">
        <f t="shared" si="21"/>
        <v>0.74897277502096826</v>
      </c>
      <c r="R239" s="19">
        <f t="shared" si="21"/>
        <v>37.175262012059328</v>
      </c>
      <c r="S239" s="19">
        <f t="shared" si="21"/>
        <v>0</v>
      </c>
      <c r="T239" s="19">
        <f t="shared" si="18"/>
        <v>5.2766712187991835</v>
      </c>
      <c r="U239" s="19">
        <f t="shared" si="19"/>
        <v>0</v>
      </c>
      <c r="V239" s="19">
        <f t="shared" si="20"/>
        <v>0</v>
      </c>
    </row>
    <row r="240" spans="1:22" x14ac:dyDescent="0.25">
      <c r="A240" s="26">
        <f>Wellpath!E240</f>
        <v>0</v>
      </c>
      <c r="B240" s="22">
        <v>0</v>
      </c>
      <c r="C240" s="22">
        <v>0</v>
      </c>
      <c r="D240" s="22">
        <f t="shared" si="17"/>
        <v>4.7931219674804699E-5</v>
      </c>
      <c r="E240" s="20">
        <f>Model!$W$28*((drdp!B240+drdp!K240)*'DBH-OH'!$B240+(drdp!E240+drdp!N240)*'DBH-OH'!$C240+(drdp!H240+drdp!Q240)*'DBH-OH'!$D240)</f>
        <v>0</v>
      </c>
      <c r="F240" s="20">
        <f>Model!$W$28*((drdp!C240+drdp!L240)*'DBH-OH'!$B240+(drdp!F240+drdp!O240)*'DBH-OH'!$C240+(drdp!I240+drdp!R240)*'DBH-OH'!$D240)</f>
        <v>0</v>
      </c>
      <c r="G240" s="20">
        <f>Model!$W$28*((drdp!D240+drdp!M240)*'DBH-OH'!$B240+(drdp!G240+drdp!P240)*'DBH-OH'!$C240+(drdp!J240+drdp!S240)*'DBH-OH'!$D240)</f>
        <v>0</v>
      </c>
      <c r="H240" s="18">
        <f>Model!$W$28*((drdp!B240)*'DBH-OH'!$B240+(drdp!E240)*'DBH-OH'!$C240+(drdp!H240)*'DBH-OH'!$D240)</f>
        <v>0</v>
      </c>
      <c r="I240" s="18">
        <f>Model!$W$28*((drdp!C240)*'DBH-OH'!$B240+(drdp!F240)*'DBH-OH'!$C240+(drdp!I240)*'DBH-OH'!$D240)</f>
        <v>0</v>
      </c>
      <c r="J240" s="18">
        <f>Model!$W$28*((drdp!D240)*'DBH-OH'!$B240+(drdp!G240)*'DBH-OH'!$C240+(drdp!J240)*'DBH-OH'!$D240)</f>
        <v>0</v>
      </c>
      <c r="K240" s="21">
        <f>SUM(E$3:E239)+H240</f>
        <v>0.86543213195545743</v>
      </c>
      <c r="L240" s="21">
        <f>SUM(F$3:F239)+I240</f>
        <v>6.0971519590755916</v>
      </c>
      <c r="M240" s="21">
        <f>SUM(G$3:G239)+J240</f>
        <v>0</v>
      </c>
      <c r="N240" s="21"/>
      <c r="O240" s="21"/>
      <c r="P240" s="21"/>
      <c r="Q240" s="19">
        <f t="shared" si="21"/>
        <v>0.74897277502096826</v>
      </c>
      <c r="R240" s="19">
        <f t="shared" si="21"/>
        <v>37.175262012059328</v>
      </c>
      <c r="S240" s="19">
        <f t="shared" si="21"/>
        <v>0</v>
      </c>
      <c r="T240" s="19">
        <f t="shared" si="18"/>
        <v>5.2766712187991835</v>
      </c>
      <c r="U240" s="19">
        <f t="shared" si="19"/>
        <v>0</v>
      </c>
      <c r="V240" s="19">
        <f t="shared" si="20"/>
        <v>0</v>
      </c>
    </row>
    <row r="241" spans="1:22" x14ac:dyDescent="0.25">
      <c r="A241" s="26">
        <f>Wellpath!E241</f>
        <v>0</v>
      </c>
      <c r="B241" s="22">
        <v>0</v>
      </c>
      <c r="C241" s="22">
        <v>0</v>
      </c>
      <c r="D241" s="22">
        <f t="shared" si="17"/>
        <v>4.7931219674804699E-5</v>
      </c>
      <c r="E241" s="20">
        <f>Model!$W$28*((drdp!B241+drdp!K241)*'DBH-OH'!$B241+(drdp!E241+drdp!N241)*'DBH-OH'!$C241+(drdp!H241+drdp!Q241)*'DBH-OH'!$D241)</f>
        <v>0</v>
      </c>
      <c r="F241" s="20">
        <f>Model!$W$28*((drdp!C241+drdp!L241)*'DBH-OH'!$B241+(drdp!F241+drdp!O241)*'DBH-OH'!$C241+(drdp!I241+drdp!R241)*'DBH-OH'!$D241)</f>
        <v>0</v>
      </c>
      <c r="G241" s="20">
        <f>Model!$W$28*((drdp!D241+drdp!M241)*'DBH-OH'!$B241+(drdp!G241+drdp!P241)*'DBH-OH'!$C241+(drdp!J241+drdp!S241)*'DBH-OH'!$D241)</f>
        <v>0</v>
      </c>
      <c r="H241" s="18">
        <f>Model!$W$28*((drdp!B241)*'DBH-OH'!$B241+(drdp!E241)*'DBH-OH'!$C241+(drdp!H241)*'DBH-OH'!$D241)</f>
        <v>0</v>
      </c>
      <c r="I241" s="18">
        <f>Model!$W$28*((drdp!C241)*'DBH-OH'!$B241+(drdp!F241)*'DBH-OH'!$C241+(drdp!I241)*'DBH-OH'!$D241)</f>
        <v>0</v>
      </c>
      <c r="J241" s="18">
        <f>Model!$W$28*((drdp!D241)*'DBH-OH'!$B241+(drdp!G241)*'DBH-OH'!$C241+(drdp!J241)*'DBH-OH'!$D241)</f>
        <v>0</v>
      </c>
      <c r="K241" s="21">
        <f>SUM(E$3:E240)+H241</f>
        <v>0.86543213195545743</v>
      </c>
      <c r="L241" s="21">
        <f>SUM(F$3:F240)+I241</f>
        <v>6.0971519590755916</v>
      </c>
      <c r="M241" s="21">
        <f>SUM(G$3:G240)+J241</f>
        <v>0</v>
      </c>
      <c r="N241" s="21"/>
      <c r="O241" s="21"/>
      <c r="P241" s="21"/>
      <c r="Q241" s="19">
        <f t="shared" si="21"/>
        <v>0.74897277502096826</v>
      </c>
      <c r="R241" s="19">
        <f t="shared" si="21"/>
        <v>37.175262012059328</v>
      </c>
      <c r="S241" s="19">
        <f t="shared" si="21"/>
        <v>0</v>
      </c>
      <c r="T241" s="19">
        <f t="shared" si="18"/>
        <v>5.2766712187991835</v>
      </c>
      <c r="U241" s="19">
        <f t="shared" si="19"/>
        <v>0</v>
      </c>
      <c r="V241" s="19">
        <f t="shared" si="20"/>
        <v>0</v>
      </c>
    </row>
    <row r="242" spans="1:22" x14ac:dyDescent="0.25">
      <c r="A242" s="26">
        <f>Wellpath!E242</f>
        <v>0</v>
      </c>
      <c r="B242" s="22">
        <v>0</v>
      </c>
      <c r="C242" s="22">
        <v>0</v>
      </c>
      <c r="D242" s="22">
        <f t="shared" si="17"/>
        <v>4.7931219674804699E-5</v>
      </c>
      <c r="E242" s="20">
        <f>Model!$W$28*((drdp!B242+drdp!K242)*'DBH-OH'!$B242+(drdp!E242+drdp!N242)*'DBH-OH'!$C242+(drdp!H242+drdp!Q242)*'DBH-OH'!$D242)</f>
        <v>0</v>
      </c>
      <c r="F242" s="20">
        <f>Model!$W$28*((drdp!C242+drdp!L242)*'DBH-OH'!$B242+(drdp!F242+drdp!O242)*'DBH-OH'!$C242+(drdp!I242+drdp!R242)*'DBH-OH'!$D242)</f>
        <v>0</v>
      </c>
      <c r="G242" s="20">
        <f>Model!$W$28*((drdp!D242+drdp!M242)*'DBH-OH'!$B242+(drdp!G242+drdp!P242)*'DBH-OH'!$C242+(drdp!J242+drdp!S242)*'DBH-OH'!$D242)</f>
        <v>0</v>
      </c>
      <c r="H242" s="18">
        <f>Model!$W$28*((drdp!B242)*'DBH-OH'!$B242+(drdp!E242)*'DBH-OH'!$C242+(drdp!H242)*'DBH-OH'!$D242)</f>
        <v>0</v>
      </c>
      <c r="I242" s="18">
        <f>Model!$W$28*((drdp!C242)*'DBH-OH'!$B242+(drdp!F242)*'DBH-OH'!$C242+(drdp!I242)*'DBH-OH'!$D242)</f>
        <v>0</v>
      </c>
      <c r="J242" s="18">
        <f>Model!$W$28*((drdp!D242)*'DBH-OH'!$B242+(drdp!G242)*'DBH-OH'!$C242+(drdp!J242)*'DBH-OH'!$D242)</f>
        <v>0</v>
      </c>
      <c r="K242" s="21">
        <f>SUM(E$3:E241)+H242</f>
        <v>0.86543213195545743</v>
      </c>
      <c r="L242" s="21">
        <f>SUM(F$3:F241)+I242</f>
        <v>6.0971519590755916</v>
      </c>
      <c r="M242" s="21">
        <f>SUM(G$3:G241)+J242</f>
        <v>0</v>
      </c>
      <c r="N242" s="21"/>
      <c r="O242" s="21"/>
      <c r="P242" s="21"/>
      <c r="Q242" s="19">
        <f t="shared" si="21"/>
        <v>0.74897277502096826</v>
      </c>
      <c r="R242" s="19">
        <f t="shared" si="21"/>
        <v>37.175262012059328</v>
      </c>
      <c r="S242" s="19">
        <f t="shared" si="21"/>
        <v>0</v>
      </c>
      <c r="T242" s="19">
        <f t="shared" si="18"/>
        <v>5.2766712187991835</v>
      </c>
      <c r="U242" s="19">
        <f t="shared" si="19"/>
        <v>0</v>
      </c>
      <c r="V242" s="19">
        <f t="shared" si="20"/>
        <v>0</v>
      </c>
    </row>
    <row r="243" spans="1:22" x14ac:dyDescent="0.25">
      <c r="A243" s="26">
        <f>Wellpath!E243</f>
        <v>0</v>
      </c>
      <c r="B243" s="22">
        <v>0</v>
      </c>
      <c r="C243" s="22">
        <v>0</v>
      </c>
      <c r="D243" s="22">
        <f t="shared" si="17"/>
        <v>4.7931219674804699E-5</v>
      </c>
      <c r="E243" s="20">
        <f>Model!$W$28*((drdp!B243+drdp!K243)*'DBH-OH'!$B243+(drdp!E243+drdp!N243)*'DBH-OH'!$C243+(drdp!H243+drdp!Q243)*'DBH-OH'!$D243)</f>
        <v>0</v>
      </c>
      <c r="F243" s="20">
        <f>Model!$W$28*((drdp!C243+drdp!L243)*'DBH-OH'!$B243+(drdp!F243+drdp!O243)*'DBH-OH'!$C243+(drdp!I243+drdp!R243)*'DBH-OH'!$D243)</f>
        <v>0</v>
      </c>
      <c r="G243" s="20">
        <f>Model!$W$28*((drdp!D243+drdp!M243)*'DBH-OH'!$B243+(drdp!G243+drdp!P243)*'DBH-OH'!$C243+(drdp!J243+drdp!S243)*'DBH-OH'!$D243)</f>
        <v>0</v>
      </c>
      <c r="H243" s="18">
        <f>Model!$W$28*((drdp!B243)*'DBH-OH'!$B243+(drdp!E243)*'DBH-OH'!$C243+(drdp!H243)*'DBH-OH'!$D243)</f>
        <v>0</v>
      </c>
      <c r="I243" s="18">
        <f>Model!$W$28*((drdp!C243)*'DBH-OH'!$B243+(drdp!F243)*'DBH-OH'!$C243+(drdp!I243)*'DBH-OH'!$D243)</f>
        <v>0</v>
      </c>
      <c r="J243" s="18">
        <f>Model!$W$28*((drdp!D243)*'DBH-OH'!$B243+(drdp!G243)*'DBH-OH'!$C243+(drdp!J243)*'DBH-OH'!$D243)</f>
        <v>0</v>
      </c>
      <c r="K243" s="21">
        <f>SUM(E$3:E242)+H243</f>
        <v>0.86543213195545743</v>
      </c>
      <c r="L243" s="21">
        <f>SUM(F$3:F242)+I243</f>
        <v>6.0971519590755916</v>
      </c>
      <c r="M243" s="21">
        <f>SUM(G$3:G242)+J243</f>
        <v>0</v>
      </c>
      <c r="N243" s="21"/>
      <c r="O243" s="21"/>
      <c r="P243" s="21"/>
      <c r="Q243" s="19">
        <f t="shared" si="21"/>
        <v>0.74897277502096826</v>
      </c>
      <c r="R243" s="19">
        <f t="shared" si="21"/>
        <v>37.175262012059328</v>
      </c>
      <c r="S243" s="19">
        <f t="shared" si="21"/>
        <v>0</v>
      </c>
      <c r="T243" s="19">
        <f t="shared" si="18"/>
        <v>5.2766712187991835</v>
      </c>
      <c r="U243" s="19">
        <f t="shared" si="19"/>
        <v>0</v>
      </c>
      <c r="V243" s="19">
        <f t="shared" si="20"/>
        <v>0</v>
      </c>
    </row>
    <row r="244" spans="1:22" x14ac:dyDescent="0.25">
      <c r="A244" s="26">
        <f>Wellpath!E244</f>
        <v>0</v>
      </c>
      <c r="B244" s="22">
        <v>0</v>
      </c>
      <c r="C244" s="22">
        <v>0</v>
      </c>
      <c r="D244" s="22">
        <f t="shared" si="17"/>
        <v>4.7931219674804699E-5</v>
      </c>
      <c r="E244" s="20">
        <f>Model!$W$28*((drdp!B244+drdp!K244)*'DBH-OH'!$B244+(drdp!E244+drdp!N244)*'DBH-OH'!$C244+(drdp!H244+drdp!Q244)*'DBH-OH'!$D244)</f>
        <v>0</v>
      </c>
      <c r="F244" s="20">
        <f>Model!$W$28*((drdp!C244+drdp!L244)*'DBH-OH'!$B244+(drdp!F244+drdp!O244)*'DBH-OH'!$C244+(drdp!I244+drdp!R244)*'DBH-OH'!$D244)</f>
        <v>0</v>
      </c>
      <c r="G244" s="20">
        <f>Model!$W$28*((drdp!D244+drdp!M244)*'DBH-OH'!$B244+(drdp!G244+drdp!P244)*'DBH-OH'!$C244+(drdp!J244+drdp!S244)*'DBH-OH'!$D244)</f>
        <v>0</v>
      </c>
      <c r="H244" s="18">
        <f>Model!$W$28*((drdp!B244)*'DBH-OH'!$B244+(drdp!E244)*'DBH-OH'!$C244+(drdp!H244)*'DBH-OH'!$D244)</f>
        <v>0</v>
      </c>
      <c r="I244" s="18">
        <f>Model!$W$28*((drdp!C244)*'DBH-OH'!$B244+(drdp!F244)*'DBH-OH'!$C244+(drdp!I244)*'DBH-OH'!$D244)</f>
        <v>0</v>
      </c>
      <c r="J244" s="18">
        <f>Model!$W$28*((drdp!D244)*'DBH-OH'!$B244+(drdp!G244)*'DBH-OH'!$C244+(drdp!J244)*'DBH-OH'!$D244)</f>
        <v>0</v>
      </c>
      <c r="K244" s="21">
        <f>SUM(E$3:E243)+H244</f>
        <v>0.86543213195545743</v>
      </c>
      <c r="L244" s="21">
        <f>SUM(F$3:F243)+I244</f>
        <v>6.0971519590755916</v>
      </c>
      <c r="M244" s="21">
        <f>SUM(G$3:G243)+J244</f>
        <v>0</v>
      </c>
      <c r="N244" s="21"/>
      <c r="O244" s="21"/>
      <c r="P244" s="21"/>
      <c r="Q244" s="19">
        <f t="shared" si="21"/>
        <v>0.74897277502096826</v>
      </c>
      <c r="R244" s="19">
        <f t="shared" si="21"/>
        <v>37.175262012059328</v>
      </c>
      <c r="S244" s="19">
        <f t="shared" si="21"/>
        <v>0</v>
      </c>
      <c r="T244" s="19">
        <f t="shared" si="18"/>
        <v>5.2766712187991835</v>
      </c>
      <c r="U244" s="19">
        <f t="shared" si="19"/>
        <v>0</v>
      </c>
      <c r="V244" s="19">
        <f t="shared" si="20"/>
        <v>0</v>
      </c>
    </row>
    <row r="245" spans="1:22" x14ac:dyDescent="0.25">
      <c r="A245" s="26">
        <f>Wellpath!E245</f>
        <v>0</v>
      </c>
      <c r="B245" s="22">
        <v>0</v>
      </c>
      <c r="C245" s="22">
        <v>0</v>
      </c>
      <c r="D245" s="22">
        <f t="shared" si="17"/>
        <v>4.7931219674804699E-5</v>
      </c>
      <c r="E245" s="20">
        <f>Model!$W$28*((drdp!B245+drdp!K245)*'DBH-OH'!$B245+(drdp!E245+drdp!N245)*'DBH-OH'!$C245+(drdp!H245+drdp!Q245)*'DBH-OH'!$D245)</f>
        <v>0</v>
      </c>
      <c r="F245" s="20">
        <f>Model!$W$28*((drdp!C245+drdp!L245)*'DBH-OH'!$B245+(drdp!F245+drdp!O245)*'DBH-OH'!$C245+(drdp!I245+drdp!R245)*'DBH-OH'!$D245)</f>
        <v>0</v>
      </c>
      <c r="G245" s="20">
        <f>Model!$W$28*((drdp!D245+drdp!M245)*'DBH-OH'!$B245+(drdp!G245+drdp!P245)*'DBH-OH'!$C245+(drdp!J245+drdp!S245)*'DBH-OH'!$D245)</f>
        <v>0</v>
      </c>
      <c r="H245" s="18">
        <f>Model!$W$28*((drdp!B245)*'DBH-OH'!$B245+(drdp!E245)*'DBH-OH'!$C245+(drdp!H245)*'DBH-OH'!$D245)</f>
        <v>0</v>
      </c>
      <c r="I245" s="18">
        <f>Model!$W$28*((drdp!C245)*'DBH-OH'!$B245+(drdp!F245)*'DBH-OH'!$C245+(drdp!I245)*'DBH-OH'!$D245)</f>
        <v>0</v>
      </c>
      <c r="J245" s="18">
        <f>Model!$W$28*((drdp!D245)*'DBH-OH'!$B245+(drdp!G245)*'DBH-OH'!$C245+(drdp!J245)*'DBH-OH'!$D245)</f>
        <v>0</v>
      </c>
      <c r="K245" s="21">
        <f>SUM(E$3:E244)+H245</f>
        <v>0.86543213195545743</v>
      </c>
      <c r="L245" s="21">
        <f>SUM(F$3:F244)+I245</f>
        <v>6.0971519590755916</v>
      </c>
      <c r="M245" s="21">
        <f>SUM(G$3:G244)+J245</f>
        <v>0</v>
      </c>
      <c r="N245" s="21"/>
      <c r="O245" s="21"/>
      <c r="P245" s="21"/>
      <c r="Q245" s="19">
        <f t="shared" si="21"/>
        <v>0.74897277502096826</v>
      </c>
      <c r="R245" s="19">
        <f t="shared" si="21"/>
        <v>37.175262012059328</v>
      </c>
      <c r="S245" s="19">
        <f t="shared" si="21"/>
        <v>0</v>
      </c>
      <c r="T245" s="19">
        <f t="shared" si="18"/>
        <v>5.2766712187991835</v>
      </c>
      <c r="U245" s="19">
        <f t="shared" si="19"/>
        <v>0</v>
      </c>
      <c r="V245" s="19">
        <f t="shared" si="20"/>
        <v>0</v>
      </c>
    </row>
    <row r="246" spans="1:22" x14ac:dyDescent="0.25">
      <c r="A246" s="26">
        <f>Wellpath!E246</f>
        <v>0</v>
      </c>
      <c r="B246" s="22">
        <v>0</v>
      </c>
      <c r="C246" s="22">
        <v>0</v>
      </c>
      <c r="D246" s="22">
        <f t="shared" si="17"/>
        <v>4.7931219674804699E-5</v>
      </c>
      <c r="E246" s="20">
        <f>Model!$W$28*((drdp!B246+drdp!K246)*'DBH-OH'!$B246+(drdp!E246+drdp!N246)*'DBH-OH'!$C246+(drdp!H246+drdp!Q246)*'DBH-OH'!$D246)</f>
        <v>0</v>
      </c>
      <c r="F246" s="20">
        <f>Model!$W$28*((drdp!C246+drdp!L246)*'DBH-OH'!$B246+(drdp!F246+drdp!O246)*'DBH-OH'!$C246+(drdp!I246+drdp!R246)*'DBH-OH'!$D246)</f>
        <v>0</v>
      </c>
      <c r="G246" s="20">
        <f>Model!$W$28*((drdp!D246+drdp!M246)*'DBH-OH'!$B246+(drdp!G246+drdp!P246)*'DBH-OH'!$C246+(drdp!J246+drdp!S246)*'DBH-OH'!$D246)</f>
        <v>0</v>
      </c>
      <c r="H246" s="18">
        <f>Model!$W$28*((drdp!B246)*'DBH-OH'!$B246+(drdp!E246)*'DBH-OH'!$C246+(drdp!H246)*'DBH-OH'!$D246)</f>
        <v>0</v>
      </c>
      <c r="I246" s="18">
        <f>Model!$W$28*((drdp!C246)*'DBH-OH'!$B246+(drdp!F246)*'DBH-OH'!$C246+(drdp!I246)*'DBH-OH'!$D246)</f>
        <v>0</v>
      </c>
      <c r="J246" s="18">
        <f>Model!$W$28*((drdp!D246)*'DBH-OH'!$B246+(drdp!G246)*'DBH-OH'!$C246+(drdp!J246)*'DBH-OH'!$D246)</f>
        <v>0</v>
      </c>
      <c r="K246" s="21">
        <f>SUM(E$3:E245)+H246</f>
        <v>0.86543213195545743</v>
      </c>
      <c r="L246" s="21">
        <f>SUM(F$3:F245)+I246</f>
        <v>6.0971519590755916</v>
      </c>
      <c r="M246" s="21">
        <f>SUM(G$3:G245)+J246</f>
        <v>0</v>
      </c>
      <c r="N246" s="21"/>
      <c r="O246" s="21"/>
      <c r="P246" s="21"/>
      <c r="Q246" s="19">
        <f t="shared" si="21"/>
        <v>0.74897277502096826</v>
      </c>
      <c r="R246" s="19">
        <f t="shared" si="21"/>
        <v>37.175262012059328</v>
      </c>
      <c r="S246" s="19">
        <f t="shared" si="21"/>
        <v>0</v>
      </c>
      <c r="T246" s="19">
        <f t="shared" si="18"/>
        <v>5.2766712187991835</v>
      </c>
      <c r="U246" s="19">
        <f t="shared" si="19"/>
        <v>0</v>
      </c>
      <c r="V246" s="19">
        <f t="shared" si="20"/>
        <v>0</v>
      </c>
    </row>
    <row r="247" spans="1:22" x14ac:dyDescent="0.25">
      <c r="A247" s="26">
        <f>Wellpath!E247</f>
        <v>0</v>
      </c>
      <c r="B247" s="22">
        <v>0</v>
      </c>
      <c r="C247" s="22">
        <v>0</v>
      </c>
      <c r="D247" s="22">
        <f t="shared" si="17"/>
        <v>4.7931219674804699E-5</v>
      </c>
      <c r="E247" s="20">
        <f>Model!$W$28*((drdp!B247+drdp!K247)*'DBH-OH'!$B247+(drdp!E247+drdp!N247)*'DBH-OH'!$C247+(drdp!H247+drdp!Q247)*'DBH-OH'!$D247)</f>
        <v>0</v>
      </c>
      <c r="F247" s="20">
        <f>Model!$W$28*((drdp!C247+drdp!L247)*'DBH-OH'!$B247+(drdp!F247+drdp!O247)*'DBH-OH'!$C247+(drdp!I247+drdp!R247)*'DBH-OH'!$D247)</f>
        <v>0</v>
      </c>
      <c r="G247" s="20">
        <f>Model!$W$28*((drdp!D247+drdp!M247)*'DBH-OH'!$B247+(drdp!G247+drdp!P247)*'DBH-OH'!$C247+(drdp!J247+drdp!S247)*'DBH-OH'!$D247)</f>
        <v>0</v>
      </c>
      <c r="H247" s="18">
        <f>Model!$W$28*((drdp!B247)*'DBH-OH'!$B247+(drdp!E247)*'DBH-OH'!$C247+(drdp!H247)*'DBH-OH'!$D247)</f>
        <v>0</v>
      </c>
      <c r="I247" s="18">
        <f>Model!$W$28*((drdp!C247)*'DBH-OH'!$B247+(drdp!F247)*'DBH-OH'!$C247+(drdp!I247)*'DBH-OH'!$D247)</f>
        <v>0</v>
      </c>
      <c r="J247" s="18">
        <f>Model!$W$28*((drdp!D247)*'DBH-OH'!$B247+(drdp!G247)*'DBH-OH'!$C247+(drdp!J247)*'DBH-OH'!$D247)</f>
        <v>0</v>
      </c>
      <c r="K247" s="21">
        <f>SUM(E$3:E246)+H247</f>
        <v>0.86543213195545743</v>
      </c>
      <c r="L247" s="21">
        <f>SUM(F$3:F246)+I247</f>
        <v>6.0971519590755916</v>
      </c>
      <c r="M247" s="21">
        <f>SUM(G$3:G246)+J247</f>
        <v>0</v>
      </c>
      <c r="N247" s="21"/>
      <c r="O247" s="21"/>
      <c r="P247" s="21"/>
      <c r="Q247" s="19">
        <f t="shared" si="21"/>
        <v>0.74897277502096826</v>
      </c>
      <c r="R247" s="19">
        <f t="shared" si="21"/>
        <v>37.175262012059328</v>
      </c>
      <c r="S247" s="19">
        <f t="shared" si="21"/>
        <v>0</v>
      </c>
      <c r="T247" s="19">
        <f t="shared" si="18"/>
        <v>5.2766712187991835</v>
      </c>
      <c r="U247" s="19">
        <f t="shared" si="19"/>
        <v>0</v>
      </c>
      <c r="V247" s="19">
        <f t="shared" si="20"/>
        <v>0</v>
      </c>
    </row>
    <row r="248" spans="1:22" x14ac:dyDescent="0.25">
      <c r="A248" s="26">
        <f>Wellpath!E248</f>
        <v>0</v>
      </c>
      <c r="B248" s="22">
        <v>0</v>
      </c>
      <c r="C248" s="22">
        <v>0</v>
      </c>
      <c r="D248" s="22">
        <f t="shared" si="17"/>
        <v>4.7931219674804699E-5</v>
      </c>
      <c r="E248" s="20">
        <f>Model!$W$28*((drdp!B248+drdp!K248)*'DBH-OH'!$B248+(drdp!E248+drdp!N248)*'DBH-OH'!$C248+(drdp!H248+drdp!Q248)*'DBH-OH'!$D248)</f>
        <v>0</v>
      </c>
      <c r="F248" s="20">
        <f>Model!$W$28*((drdp!C248+drdp!L248)*'DBH-OH'!$B248+(drdp!F248+drdp!O248)*'DBH-OH'!$C248+(drdp!I248+drdp!R248)*'DBH-OH'!$D248)</f>
        <v>0</v>
      </c>
      <c r="G248" s="20">
        <f>Model!$W$28*((drdp!D248+drdp!M248)*'DBH-OH'!$B248+(drdp!G248+drdp!P248)*'DBH-OH'!$C248+(drdp!J248+drdp!S248)*'DBH-OH'!$D248)</f>
        <v>0</v>
      </c>
      <c r="H248" s="18">
        <f>Model!$W$28*((drdp!B248)*'DBH-OH'!$B248+(drdp!E248)*'DBH-OH'!$C248+(drdp!H248)*'DBH-OH'!$D248)</f>
        <v>0</v>
      </c>
      <c r="I248" s="18">
        <f>Model!$W$28*((drdp!C248)*'DBH-OH'!$B248+(drdp!F248)*'DBH-OH'!$C248+(drdp!I248)*'DBH-OH'!$D248)</f>
        <v>0</v>
      </c>
      <c r="J248" s="18">
        <f>Model!$W$28*((drdp!D248)*'DBH-OH'!$B248+(drdp!G248)*'DBH-OH'!$C248+(drdp!J248)*'DBH-OH'!$D248)</f>
        <v>0</v>
      </c>
      <c r="K248" s="21">
        <f>SUM(E$3:E247)+H248</f>
        <v>0.86543213195545743</v>
      </c>
      <c r="L248" s="21">
        <f>SUM(F$3:F247)+I248</f>
        <v>6.0971519590755916</v>
      </c>
      <c r="M248" s="21">
        <f>SUM(G$3:G247)+J248</f>
        <v>0</v>
      </c>
      <c r="N248" s="21"/>
      <c r="O248" s="21"/>
      <c r="P248" s="21"/>
      <c r="Q248" s="19">
        <f t="shared" si="21"/>
        <v>0.74897277502096826</v>
      </c>
      <c r="R248" s="19">
        <f t="shared" si="21"/>
        <v>37.175262012059328</v>
      </c>
      <c r="S248" s="19">
        <f t="shared" si="21"/>
        <v>0</v>
      </c>
      <c r="T248" s="19">
        <f t="shared" si="18"/>
        <v>5.2766712187991835</v>
      </c>
      <c r="U248" s="19">
        <f t="shared" si="19"/>
        <v>0</v>
      </c>
      <c r="V248" s="19">
        <f t="shared" si="20"/>
        <v>0</v>
      </c>
    </row>
    <row r="249" spans="1:22" x14ac:dyDescent="0.25">
      <c r="A249" s="26">
        <f>Wellpath!E249</f>
        <v>0</v>
      </c>
      <c r="B249" s="22">
        <v>0</v>
      </c>
      <c r="C249" s="22">
        <v>0</v>
      </c>
      <c r="D249" s="22">
        <f t="shared" si="17"/>
        <v>4.7931219674804699E-5</v>
      </c>
      <c r="E249" s="20">
        <f>Model!$W$28*((drdp!B249+drdp!K249)*'DBH-OH'!$B249+(drdp!E249+drdp!N249)*'DBH-OH'!$C249+(drdp!H249+drdp!Q249)*'DBH-OH'!$D249)</f>
        <v>0</v>
      </c>
      <c r="F249" s="20">
        <f>Model!$W$28*((drdp!C249+drdp!L249)*'DBH-OH'!$B249+(drdp!F249+drdp!O249)*'DBH-OH'!$C249+(drdp!I249+drdp!R249)*'DBH-OH'!$D249)</f>
        <v>0</v>
      </c>
      <c r="G249" s="20">
        <f>Model!$W$28*((drdp!D249+drdp!M249)*'DBH-OH'!$B249+(drdp!G249+drdp!P249)*'DBH-OH'!$C249+(drdp!J249+drdp!S249)*'DBH-OH'!$D249)</f>
        <v>0</v>
      </c>
      <c r="H249" s="18">
        <f>Model!$W$28*((drdp!B249)*'DBH-OH'!$B249+(drdp!E249)*'DBH-OH'!$C249+(drdp!H249)*'DBH-OH'!$D249)</f>
        <v>0</v>
      </c>
      <c r="I249" s="18">
        <f>Model!$W$28*((drdp!C249)*'DBH-OH'!$B249+(drdp!F249)*'DBH-OH'!$C249+(drdp!I249)*'DBH-OH'!$D249)</f>
        <v>0</v>
      </c>
      <c r="J249" s="18">
        <f>Model!$W$28*((drdp!D249)*'DBH-OH'!$B249+(drdp!G249)*'DBH-OH'!$C249+(drdp!J249)*'DBH-OH'!$D249)</f>
        <v>0</v>
      </c>
      <c r="K249" s="21">
        <f>SUM(E$3:E248)+H249</f>
        <v>0.86543213195545743</v>
      </c>
      <c r="L249" s="21">
        <f>SUM(F$3:F248)+I249</f>
        <v>6.0971519590755916</v>
      </c>
      <c r="M249" s="21">
        <f>SUM(G$3:G248)+J249</f>
        <v>0</v>
      </c>
      <c r="N249" s="21"/>
      <c r="O249" s="21"/>
      <c r="P249" s="21"/>
      <c r="Q249" s="19">
        <f t="shared" si="21"/>
        <v>0.74897277502096826</v>
      </c>
      <c r="R249" s="19">
        <f t="shared" si="21"/>
        <v>37.175262012059328</v>
      </c>
      <c r="S249" s="19">
        <f t="shared" si="21"/>
        <v>0</v>
      </c>
      <c r="T249" s="19">
        <f t="shared" si="18"/>
        <v>5.2766712187991835</v>
      </c>
      <c r="U249" s="19">
        <f t="shared" si="19"/>
        <v>0</v>
      </c>
      <c r="V249" s="19">
        <f t="shared" si="20"/>
        <v>0</v>
      </c>
    </row>
    <row r="250" spans="1:22" x14ac:dyDescent="0.25">
      <c r="A250" s="26">
        <f>Wellpath!E250</f>
        <v>0</v>
      </c>
      <c r="B250" s="22">
        <v>0</v>
      </c>
      <c r="C250" s="22">
        <v>0</v>
      </c>
      <c r="D250" s="22">
        <f t="shared" si="17"/>
        <v>4.7931219674804699E-5</v>
      </c>
      <c r="E250" s="20">
        <f>Model!$W$28*((drdp!B250+drdp!K250)*'DBH-OH'!$B250+(drdp!E250+drdp!N250)*'DBH-OH'!$C250+(drdp!H250+drdp!Q250)*'DBH-OH'!$D250)</f>
        <v>0</v>
      </c>
      <c r="F250" s="20">
        <f>Model!$W$28*((drdp!C250+drdp!L250)*'DBH-OH'!$B250+(drdp!F250+drdp!O250)*'DBH-OH'!$C250+(drdp!I250+drdp!R250)*'DBH-OH'!$D250)</f>
        <v>0</v>
      </c>
      <c r="G250" s="20">
        <f>Model!$W$28*((drdp!D250+drdp!M250)*'DBH-OH'!$B250+(drdp!G250+drdp!P250)*'DBH-OH'!$C250+(drdp!J250+drdp!S250)*'DBH-OH'!$D250)</f>
        <v>0</v>
      </c>
      <c r="H250" s="18">
        <f>Model!$W$28*((drdp!B250)*'DBH-OH'!$B250+(drdp!E250)*'DBH-OH'!$C250+(drdp!H250)*'DBH-OH'!$D250)</f>
        <v>0</v>
      </c>
      <c r="I250" s="18">
        <f>Model!$W$28*((drdp!C250)*'DBH-OH'!$B250+(drdp!F250)*'DBH-OH'!$C250+(drdp!I250)*'DBH-OH'!$D250)</f>
        <v>0</v>
      </c>
      <c r="J250" s="18">
        <f>Model!$W$28*((drdp!D250)*'DBH-OH'!$B250+(drdp!G250)*'DBH-OH'!$C250+(drdp!J250)*'DBH-OH'!$D250)</f>
        <v>0</v>
      </c>
      <c r="K250" s="21">
        <f>SUM(E$3:E249)+H250</f>
        <v>0.86543213195545743</v>
      </c>
      <c r="L250" s="21">
        <f>SUM(F$3:F249)+I250</f>
        <v>6.0971519590755916</v>
      </c>
      <c r="M250" s="21">
        <f>SUM(G$3:G249)+J250</f>
        <v>0</v>
      </c>
      <c r="N250" s="21"/>
      <c r="O250" s="21"/>
      <c r="P250" s="21"/>
      <c r="Q250" s="19">
        <f t="shared" si="21"/>
        <v>0.74897277502096826</v>
      </c>
      <c r="R250" s="19">
        <f t="shared" si="21"/>
        <v>37.175262012059328</v>
      </c>
      <c r="S250" s="19">
        <f t="shared" si="21"/>
        <v>0</v>
      </c>
      <c r="T250" s="19">
        <f t="shared" si="18"/>
        <v>5.2766712187991835</v>
      </c>
      <c r="U250" s="19">
        <f t="shared" si="19"/>
        <v>0</v>
      </c>
      <c r="V250" s="19">
        <f t="shared" si="20"/>
        <v>0</v>
      </c>
    </row>
    <row r="251" spans="1:22" x14ac:dyDescent="0.25">
      <c r="A251" s="26">
        <f>Wellpath!E251</f>
        <v>0</v>
      </c>
      <c r="B251" s="22">
        <v>0</v>
      </c>
      <c r="C251" s="22">
        <v>0</v>
      </c>
      <c r="D251" s="22">
        <f t="shared" si="17"/>
        <v>4.7931219674804699E-5</v>
      </c>
      <c r="E251" s="20">
        <f>Model!$W$28*((drdp!B251+drdp!K251)*'DBH-OH'!$B251+(drdp!E251+drdp!N251)*'DBH-OH'!$C251+(drdp!H251+drdp!Q251)*'DBH-OH'!$D251)</f>
        <v>0</v>
      </c>
      <c r="F251" s="20">
        <f>Model!$W$28*((drdp!C251+drdp!L251)*'DBH-OH'!$B251+(drdp!F251+drdp!O251)*'DBH-OH'!$C251+(drdp!I251+drdp!R251)*'DBH-OH'!$D251)</f>
        <v>0</v>
      </c>
      <c r="G251" s="20">
        <f>Model!$W$28*((drdp!D251+drdp!M251)*'DBH-OH'!$B251+(drdp!G251+drdp!P251)*'DBH-OH'!$C251+(drdp!J251+drdp!S251)*'DBH-OH'!$D251)</f>
        <v>0</v>
      </c>
      <c r="H251" s="18">
        <f>Model!$W$28*((drdp!B251)*'DBH-OH'!$B251+(drdp!E251)*'DBH-OH'!$C251+(drdp!H251)*'DBH-OH'!$D251)</f>
        <v>0</v>
      </c>
      <c r="I251" s="18">
        <f>Model!$W$28*((drdp!C251)*'DBH-OH'!$B251+(drdp!F251)*'DBH-OH'!$C251+(drdp!I251)*'DBH-OH'!$D251)</f>
        <v>0</v>
      </c>
      <c r="J251" s="18">
        <f>Model!$W$28*((drdp!D251)*'DBH-OH'!$B251+(drdp!G251)*'DBH-OH'!$C251+(drdp!J251)*'DBH-OH'!$D251)</f>
        <v>0</v>
      </c>
      <c r="K251" s="21">
        <f>SUM(E$3:E250)+H251</f>
        <v>0.86543213195545743</v>
      </c>
      <c r="L251" s="21">
        <f>SUM(F$3:F250)+I251</f>
        <v>6.0971519590755916</v>
      </c>
      <c r="M251" s="21">
        <f>SUM(G$3:G250)+J251</f>
        <v>0</v>
      </c>
      <c r="N251" s="21"/>
      <c r="O251" s="21"/>
      <c r="P251" s="21"/>
      <c r="Q251" s="19">
        <f t="shared" si="21"/>
        <v>0.74897277502096826</v>
      </c>
      <c r="R251" s="19">
        <f t="shared" si="21"/>
        <v>37.175262012059328</v>
      </c>
      <c r="S251" s="19">
        <f t="shared" si="21"/>
        <v>0</v>
      </c>
      <c r="T251" s="19">
        <f t="shared" si="18"/>
        <v>5.2766712187991835</v>
      </c>
      <c r="U251" s="19">
        <f t="shared" si="19"/>
        <v>0</v>
      </c>
      <c r="V251" s="19">
        <f t="shared" si="20"/>
        <v>0</v>
      </c>
    </row>
    <row r="252" spans="1:22" x14ac:dyDescent="0.25">
      <c r="A252" s="26">
        <f>Wellpath!E252</f>
        <v>0</v>
      </c>
      <c r="B252" s="22">
        <v>0</v>
      </c>
      <c r="C252" s="22">
        <v>0</v>
      </c>
      <c r="D252" s="22">
        <f t="shared" si="17"/>
        <v>4.7931219674804699E-5</v>
      </c>
      <c r="E252" s="20">
        <f>Model!$W$28*((drdp!B252+drdp!K252)*'DBH-OH'!$B252+(drdp!E252+drdp!N252)*'DBH-OH'!$C252+(drdp!H252+drdp!Q252)*'DBH-OH'!$D252)</f>
        <v>0</v>
      </c>
      <c r="F252" s="20">
        <f>Model!$W$28*((drdp!C252+drdp!L252)*'DBH-OH'!$B252+(drdp!F252+drdp!O252)*'DBH-OH'!$C252+(drdp!I252+drdp!R252)*'DBH-OH'!$D252)</f>
        <v>0</v>
      </c>
      <c r="G252" s="20">
        <f>Model!$W$28*((drdp!D252+drdp!M252)*'DBH-OH'!$B252+(drdp!G252+drdp!P252)*'DBH-OH'!$C252+(drdp!J252+drdp!S252)*'DBH-OH'!$D252)</f>
        <v>0</v>
      </c>
      <c r="H252" s="18">
        <f>Model!$W$28*((drdp!B252)*'DBH-OH'!$B252+(drdp!E252)*'DBH-OH'!$C252+(drdp!H252)*'DBH-OH'!$D252)</f>
        <v>0</v>
      </c>
      <c r="I252" s="18">
        <f>Model!$W$28*((drdp!C252)*'DBH-OH'!$B252+(drdp!F252)*'DBH-OH'!$C252+(drdp!I252)*'DBH-OH'!$D252)</f>
        <v>0</v>
      </c>
      <c r="J252" s="18">
        <f>Model!$W$28*((drdp!D252)*'DBH-OH'!$B252+(drdp!G252)*'DBH-OH'!$C252+(drdp!J252)*'DBH-OH'!$D252)</f>
        <v>0</v>
      </c>
      <c r="K252" s="21">
        <f>SUM(E$3:E251)+H252</f>
        <v>0.86543213195545743</v>
      </c>
      <c r="L252" s="21">
        <f>SUM(F$3:F251)+I252</f>
        <v>6.0971519590755916</v>
      </c>
      <c r="M252" s="21">
        <f>SUM(G$3:G251)+J252</f>
        <v>0</v>
      </c>
      <c r="N252" s="21"/>
      <c r="O252" s="21"/>
      <c r="P252" s="21"/>
      <c r="Q252" s="19">
        <f t="shared" si="21"/>
        <v>0.74897277502096826</v>
      </c>
      <c r="R252" s="19">
        <f t="shared" si="21"/>
        <v>37.175262012059328</v>
      </c>
      <c r="S252" s="19">
        <f t="shared" si="21"/>
        <v>0</v>
      </c>
      <c r="T252" s="19">
        <f t="shared" si="18"/>
        <v>5.2766712187991835</v>
      </c>
      <c r="U252" s="19">
        <f t="shared" si="19"/>
        <v>0</v>
      </c>
      <c r="V252" s="19">
        <f t="shared" si="20"/>
        <v>0</v>
      </c>
    </row>
    <row r="253" spans="1:22" x14ac:dyDescent="0.25">
      <c r="A253" s="26">
        <f>Wellpath!E253</f>
        <v>0</v>
      </c>
      <c r="B253" s="22">
        <v>0</v>
      </c>
      <c r="C253" s="22">
        <v>0</v>
      </c>
      <c r="D253" s="22">
        <f t="shared" si="17"/>
        <v>4.7931219674804699E-5</v>
      </c>
      <c r="E253" s="20">
        <f>Model!$W$28*((drdp!B253+drdp!K253)*'DBH-OH'!$B253+(drdp!E253+drdp!N253)*'DBH-OH'!$C253+(drdp!H253+drdp!Q253)*'DBH-OH'!$D253)</f>
        <v>0</v>
      </c>
      <c r="F253" s="20">
        <f>Model!$W$28*((drdp!C253+drdp!L253)*'DBH-OH'!$B253+(drdp!F253+drdp!O253)*'DBH-OH'!$C253+(drdp!I253+drdp!R253)*'DBH-OH'!$D253)</f>
        <v>0</v>
      </c>
      <c r="G253" s="20">
        <f>Model!$W$28*((drdp!D253+drdp!M253)*'DBH-OH'!$B253+(drdp!G253+drdp!P253)*'DBH-OH'!$C253+(drdp!J253+drdp!S253)*'DBH-OH'!$D253)</f>
        <v>0</v>
      </c>
      <c r="H253" s="18">
        <f>Model!$W$28*((drdp!B253)*'DBH-OH'!$B253+(drdp!E253)*'DBH-OH'!$C253+(drdp!H253)*'DBH-OH'!$D253)</f>
        <v>0</v>
      </c>
      <c r="I253" s="18">
        <f>Model!$W$28*((drdp!C253)*'DBH-OH'!$B253+(drdp!F253)*'DBH-OH'!$C253+(drdp!I253)*'DBH-OH'!$D253)</f>
        <v>0</v>
      </c>
      <c r="J253" s="18">
        <f>Model!$W$28*((drdp!D253)*'DBH-OH'!$B253+(drdp!G253)*'DBH-OH'!$C253+(drdp!J253)*'DBH-OH'!$D253)</f>
        <v>0</v>
      </c>
      <c r="K253" s="21">
        <f>SUM(E$3:E252)+H253</f>
        <v>0.86543213195545743</v>
      </c>
      <c r="L253" s="21">
        <f>SUM(F$3:F252)+I253</f>
        <v>6.0971519590755916</v>
      </c>
      <c r="M253" s="21">
        <f>SUM(G$3:G252)+J253</f>
        <v>0</v>
      </c>
      <c r="N253" s="21"/>
      <c r="O253" s="21"/>
      <c r="P253" s="21"/>
      <c r="Q253" s="19">
        <f t="shared" si="21"/>
        <v>0.74897277502096826</v>
      </c>
      <c r="R253" s="19">
        <f t="shared" si="21"/>
        <v>37.175262012059328</v>
      </c>
      <c r="S253" s="19">
        <f t="shared" si="21"/>
        <v>0</v>
      </c>
      <c r="T253" s="19">
        <f t="shared" si="18"/>
        <v>5.2766712187991835</v>
      </c>
      <c r="U253" s="19">
        <f t="shared" si="19"/>
        <v>0</v>
      </c>
      <c r="V253" s="19">
        <f t="shared" si="20"/>
        <v>0</v>
      </c>
    </row>
    <row r="254" spans="1:22" x14ac:dyDescent="0.25">
      <c r="A254" s="26">
        <f>Wellpath!E254</f>
        <v>0</v>
      </c>
      <c r="B254" s="22">
        <v>0</v>
      </c>
      <c r="C254" s="22">
        <v>0</v>
      </c>
      <c r="D254" s="22">
        <f t="shared" si="17"/>
        <v>4.7931219674804699E-5</v>
      </c>
      <c r="E254" s="20">
        <f>Model!$W$28*((drdp!B254+drdp!K254)*'DBH-OH'!$B254+(drdp!E254+drdp!N254)*'DBH-OH'!$C254+(drdp!H254+drdp!Q254)*'DBH-OH'!$D254)</f>
        <v>0</v>
      </c>
      <c r="F254" s="20">
        <f>Model!$W$28*((drdp!C254+drdp!L254)*'DBH-OH'!$B254+(drdp!F254+drdp!O254)*'DBH-OH'!$C254+(drdp!I254+drdp!R254)*'DBH-OH'!$D254)</f>
        <v>0</v>
      </c>
      <c r="G254" s="20">
        <f>Model!$W$28*((drdp!D254+drdp!M254)*'DBH-OH'!$B254+(drdp!G254+drdp!P254)*'DBH-OH'!$C254+(drdp!J254+drdp!S254)*'DBH-OH'!$D254)</f>
        <v>0</v>
      </c>
      <c r="H254" s="18">
        <f>Model!$W$28*((drdp!B254)*'DBH-OH'!$B254+(drdp!E254)*'DBH-OH'!$C254+(drdp!H254)*'DBH-OH'!$D254)</f>
        <v>0</v>
      </c>
      <c r="I254" s="18">
        <f>Model!$W$28*((drdp!C254)*'DBH-OH'!$B254+(drdp!F254)*'DBH-OH'!$C254+(drdp!I254)*'DBH-OH'!$D254)</f>
        <v>0</v>
      </c>
      <c r="J254" s="18">
        <f>Model!$W$28*((drdp!D254)*'DBH-OH'!$B254+(drdp!G254)*'DBH-OH'!$C254+(drdp!J254)*'DBH-OH'!$D254)</f>
        <v>0</v>
      </c>
      <c r="K254" s="21">
        <f>SUM(E$3:E253)+H254</f>
        <v>0.86543213195545743</v>
      </c>
      <c r="L254" s="21">
        <f>SUM(F$3:F253)+I254</f>
        <v>6.0971519590755916</v>
      </c>
      <c r="M254" s="21">
        <f>SUM(G$3:G253)+J254</f>
        <v>0</v>
      </c>
      <c r="N254" s="21"/>
      <c r="O254" s="21"/>
      <c r="P254" s="21"/>
      <c r="Q254" s="19">
        <f t="shared" si="21"/>
        <v>0.74897277502096826</v>
      </c>
      <c r="R254" s="19">
        <f t="shared" si="21"/>
        <v>37.175262012059328</v>
      </c>
      <c r="S254" s="19">
        <f t="shared" si="21"/>
        <v>0</v>
      </c>
      <c r="T254" s="19">
        <f t="shared" si="18"/>
        <v>5.2766712187991835</v>
      </c>
      <c r="U254" s="19">
        <f t="shared" si="19"/>
        <v>0</v>
      </c>
      <c r="V254" s="19">
        <f t="shared" si="20"/>
        <v>0</v>
      </c>
    </row>
    <row r="255" spans="1:22" x14ac:dyDescent="0.25">
      <c r="A255" s="26">
        <f>Wellpath!E255</f>
        <v>0</v>
      </c>
      <c r="B255" s="22">
        <v>0</v>
      </c>
      <c r="C255" s="22">
        <v>0</v>
      </c>
      <c r="D255" s="22">
        <f t="shared" si="17"/>
        <v>4.7931219674804699E-5</v>
      </c>
      <c r="E255" s="20">
        <f>Model!$W$28*((drdp!B255+drdp!K255)*'DBH-OH'!$B255+(drdp!E255+drdp!N255)*'DBH-OH'!$C255+(drdp!H255+drdp!Q255)*'DBH-OH'!$D255)</f>
        <v>0</v>
      </c>
      <c r="F255" s="20">
        <f>Model!$W$28*((drdp!C255+drdp!L255)*'DBH-OH'!$B255+(drdp!F255+drdp!O255)*'DBH-OH'!$C255+(drdp!I255+drdp!R255)*'DBH-OH'!$D255)</f>
        <v>0</v>
      </c>
      <c r="G255" s="20">
        <f>Model!$W$28*((drdp!D255+drdp!M255)*'DBH-OH'!$B255+(drdp!G255+drdp!P255)*'DBH-OH'!$C255+(drdp!J255+drdp!S255)*'DBH-OH'!$D255)</f>
        <v>0</v>
      </c>
      <c r="H255" s="18">
        <f>Model!$W$28*((drdp!B255)*'DBH-OH'!$B255+(drdp!E255)*'DBH-OH'!$C255+(drdp!H255)*'DBH-OH'!$D255)</f>
        <v>0</v>
      </c>
      <c r="I255" s="18">
        <f>Model!$W$28*((drdp!C255)*'DBH-OH'!$B255+(drdp!F255)*'DBH-OH'!$C255+(drdp!I255)*'DBH-OH'!$D255)</f>
        <v>0</v>
      </c>
      <c r="J255" s="18">
        <f>Model!$W$28*((drdp!D255)*'DBH-OH'!$B255+(drdp!G255)*'DBH-OH'!$C255+(drdp!J255)*'DBH-OH'!$D255)</f>
        <v>0</v>
      </c>
      <c r="K255" s="21">
        <f>SUM(E$3:E254)+H255</f>
        <v>0.86543213195545743</v>
      </c>
      <c r="L255" s="21">
        <f>SUM(F$3:F254)+I255</f>
        <v>6.0971519590755916</v>
      </c>
      <c r="M255" s="21">
        <f>SUM(G$3:G254)+J255</f>
        <v>0</v>
      </c>
      <c r="N255" s="21"/>
      <c r="O255" s="21"/>
      <c r="P255" s="21"/>
      <c r="Q255" s="19">
        <f t="shared" si="21"/>
        <v>0.74897277502096826</v>
      </c>
      <c r="R255" s="19">
        <f t="shared" si="21"/>
        <v>37.175262012059328</v>
      </c>
      <c r="S255" s="19">
        <f t="shared" si="21"/>
        <v>0</v>
      </c>
      <c r="T255" s="19">
        <f t="shared" si="18"/>
        <v>5.2766712187991835</v>
      </c>
      <c r="U255" s="19">
        <f t="shared" si="19"/>
        <v>0</v>
      </c>
      <c r="V255" s="19">
        <f t="shared" si="20"/>
        <v>0</v>
      </c>
    </row>
    <row r="256" spans="1:22" x14ac:dyDescent="0.25">
      <c r="A256" s="26">
        <f>Wellpath!E256</f>
        <v>0</v>
      </c>
      <c r="B256" s="22">
        <v>0</v>
      </c>
      <c r="C256" s="22">
        <v>0</v>
      </c>
      <c r="D256" s="22">
        <f t="shared" si="17"/>
        <v>4.7931219674804699E-5</v>
      </c>
      <c r="E256" s="20">
        <f>Model!$W$28*((drdp!B256+drdp!K256)*'DBH-OH'!$B256+(drdp!E256+drdp!N256)*'DBH-OH'!$C256+(drdp!H256+drdp!Q256)*'DBH-OH'!$D256)</f>
        <v>0</v>
      </c>
      <c r="F256" s="20">
        <f>Model!$W$28*((drdp!C256+drdp!L256)*'DBH-OH'!$B256+(drdp!F256+drdp!O256)*'DBH-OH'!$C256+(drdp!I256+drdp!R256)*'DBH-OH'!$D256)</f>
        <v>0</v>
      </c>
      <c r="G256" s="20">
        <f>Model!$W$28*((drdp!D256+drdp!M256)*'DBH-OH'!$B256+(drdp!G256+drdp!P256)*'DBH-OH'!$C256+(drdp!J256+drdp!S256)*'DBH-OH'!$D256)</f>
        <v>0</v>
      </c>
      <c r="H256" s="18">
        <f>Model!$W$28*((drdp!B256)*'DBH-OH'!$B256+(drdp!E256)*'DBH-OH'!$C256+(drdp!H256)*'DBH-OH'!$D256)</f>
        <v>0</v>
      </c>
      <c r="I256" s="18">
        <f>Model!$W$28*((drdp!C256)*'DBH-OH'!$B256+(drdp!F256)*'DBH-OH'!$C256+(drdp!I256)*'DBH-OH'!$D256)</f>
        <v>0</v>
      </c>
      <c r="J256" s="18">
        <f>Model!$W$28*((drdp!D256)*'DBH-OH'!$B256+(drdp!G256)*'DBH-OH'!$C256+(drdp!J256)*'DBH-OH'!$D256)</f>
        <v>0</v>
      </c>
      <c r="K256" s="21">
        <f>SUM(E$3:E255)+H256</f>
        <v>0.86543213195545743</v>
      </c>
      <c r="L256" s="21">
        <f>SUM(F$3:F255)+I256</f>
        <v>6.0971519590755916</v>
      </c>
      <c r="M256" s="21">
        <f>SUM(G$3:G255)+J256</f>
        <v>0</v>
      </c>
      <c r="N256" s="21"/>
      <c r="O256" s="21"/>
      <c r="P256" s="21"/>
      <c r="Q256" s="19">
        <f t="shared" si="21"/>
        <v>0.74897277502096826</v>
      </c>
      <c r="R256" s="19">
        <f t="shared" si="21"/>
        <v>37.175262012059328</v>
      </c>
      <c r="S256" s="19">
        <f t="shared" si="21"/>
        <v>0</v>
      </c>
      <c r="T256" s="19">
        <f t="shared" si="18"/>
        <v>5.2766712187991835</v>
      </c>
      <c r="U256" s="19">
        <f t="shared" si="19"/>
        <v>0</v>
      </c>
      <c r="V256" s="19">
        <f t="shared" si="20"/>
        <v>0</v>
      </c>
    </row>
    <row r="257" spans="1:23" x14ac:dyDescent="0.25">
      <c r="A257" s="26">
        <f>Wellpath!E257</f>
        <v>0</v>
      </c>
      <c r="B257" s="22">
        <v>0</v>
      </c>
      <c r="C257" s="22">
        <v>0</v>
      </c>
      <c r="D257" s="22">
        <f t="shared" si="17"/>
        <v>4.7931219674804699E-5</v>
      </c>
      <c r="E257" s="20">
        <f>Model!$W$28*((drdp!B257+drdp!K257)*'DBH-OH'!$B257+(drdp!E257+drdp!N257)*'DBH-OH'!$C257+(drdp!H257+drdp!Q257)*'DBH-OH'!$D257)</f>
        <v>0</v>
      </c>
      <c r="F257" s="20">
        <f>Model!$W$28*((drdp!C257+drdp!L257)*'DBH-OH'!$B257+(drdp!F257+drdp!O257)*'DBH-OH'!$C257+(drdp!I257+drdp!R257)*'DBH-OH'!$D257)</f>
        <v>0</v>
      </c>
      <c r="G257" s="20">
        <f>Model!$W$28*((drdp!D257+drdp!M257)*'DBH-OH'!$B257+(drdp!G257+drdp!P257)*'DBH-OH'!$C257+(drdp!J257+drdp!S257)*'DBH-OH'!$D257)</f>
        <v>0</v>
      </c>
      <c r="H257" s="18">
        <f>Model!$W$28*((drdp!B257)*'DBH-OH'!$B257+(drdp!E257)*'DBH-OH'!$C257+(drdp!H257)*'DBH-OH'!$D257)</f>
        <v>0</v>
      </c>
      <c r="I257" s="18">
        <f>Model!$W$28*((drdp!C257)*'DBH-OH'!$B257+(drdp!F257)*'DBH-OH'!$C257+(drdp!I257)*'DBH-OH'!$D257)</f>
        <v>0</v>
      </c>
      <c r="J257" s="18">
        <f>Model!$W$28*((drdp!D257)*'DBH-OH'!$B257+(drdp!G257)*'DBH-OH'!$C257+(drdp!J257)*'DBH-OH'!$D257)</f>
        <v>0</v>
      </c>
      <c r="K257" s="21">
        <f>SUM(E$3:E256)+H257</f>
        <v>0.86543213195545743</v>
      </c>
      <c r="L257" s="21">
        <f>SUM(F$3:F256)+I257</f>
        <v>6.0971519590755916</v>
      </c>
      <c r="M257" s="21">
        <f>SUM(G$3:G256)+J257</f>
        <v>0</v>
      </c>
      <c r="N257" s="21"/>
      <c r="O257" s="21"/>
      <c r="P257" s="21"/>
      <c r="Q257" s="19">
        <f t="shared" si="21"/>
        <v>0.74897277502096826</v>
      </c>
      <c r="R257" s="19">
        <f t="shared" si="21"/>
        <v>37.175262012059328</v>
      </c>
      <c r="S257" s="19">
        <f t="shared" si="21"/>
        <v>0</v>
      </c>
      <c r="T257" s="19">
        <f t="shared" si="18"/>
        <v>5.2766712187991835</v>
      </c>
      <c r="U257" s="19">
        <f t="shared" si="19"/>
        <v>0</v>
      </c>
      <c r="V257" s="19">
        <f t="shared" si="20"/>
        <v>0</v>
      </c>
    </row>
    <row r="258" spans="1:23" x14ac:dyDescent="0.25">
      <c r="A258" s="26">
        <f>Wellpath!E258</f>
        <v>0</v>
      </c>
      <c r="B258" s="22">
        <v>0</v>
      </c>
      <c r="C258" s="22">
        <v>0</v>
      </c>
      <c r="D258" s="22">
        <f t="shared" si="17"/>
        <v>4.7931219674804699E-5</v>
      </c>
      <c r="E258" s="20">
        <f>Model!$W$28*((drdp!B258+drdp!K258)*'DBH-OH'!$B258+(drdp!E258+drdp!N258)*'DBH-OH'!$C258+(drdp!H258+drdp!Q258)*'DBH-OH'!$D258)</f>
        <v>0</v>
      </c>
      <c r="F258" s="20">
        <f>Model!$W$28*((drdp!C258+drdp!L258)*'DBH-OH'!$B258+(drdp!F258+drdp!O258)*'DBH-OH'!$C258+(drdp!I258+drdp!R258)*'DBH-OH'!$D258)</f>
        <v>0</v>
      </c>
      <c r="G258" s="20">
        <f>Model!$W$28*((drdp!D258+drdp!M258)*'DBH-OH'!$B258+(drdp!G258+drdp!P258)*'DBH-OH'!$C258+(drdp!J258+drdp!S258)*'DBH-OH'!$D258)</f>
        <v>0</v>
      </c>
      <c r="H258" s="18">
        <f>Model!$W$28*((drdp!B258)*'DBH-OH'!$B258+(drdp!E258)*'DBH-OH'!$C258+(drdp!H258)*'DBH-OH'!$D258)</f>
        <v>0</v>
      </c>
      <c r="I258" s="18">
        <f>Model!$W$28*((drdp!C258)*'DBH-OH'!$B258+(drdp!F258)*'DBH-OH'!$C258+(drdp!I258)*'DBH-OH'!$D258)</f>
        <v>0</v>
      </c>
      <c r="J258" s="18">
        <f>Model!$W$28*((drdp!D258)*'DBH-OH'!$B258+(drdp!G258)*'DBH-OH'!$C258+(drdp!J258)*'DBH-OH'!$D258)</f>
        <v>0</v>
      </c>
      <c r="K258" s="21">
        <f>SUM(E$3:E257)+H258</f>
        <v>0.86543213195545743</v>
      </c>
      <c r="L258" s="21">
        <f>SUM(F$3:F257)+I258</f>
        <v>6.0971519590755916</v>
      </c>
      <c r="M258" s="21">
        <f>SUM(G$3:G257)+J258</f>
        <v>0</v>
      </c>
      <c r="N258" s="21"/>
      <c r="O258" s="21"/>
      <c r="P258" s="21"/>
      <c r="Q258" s="19">
        <f t="shared" si="21"/>
        <v>0.74897277502096826</v>
      </c>
      <c r="R258" s="19">
        <f t="shared" si="21"/>
        <v>37.175262012059328</v>
      </c>
      <c r="S258" s="19">
        <f t="shared" si="21"/>
        <v>0</v>
      </c>
      <c r="T258" s="19">
        <f t="shared" si="18"/>
        <v>5.2766712187991835</v>
      </c>
      <c r="U258" s="19">
        <f t="shared" si="19"/>
        <v>0</v>
      </c>
      <c r="V258" s="19">
        <f t="shared" si="20"/>
        <v>0</v>
      </c>
    </row>
    <row r="259" spans="1:23" x14ac:dyDescent="0.25">
      <c r="A259" s="26">
        <f>Wellpath!E259</f>
        <v>0</v>
      </c>
      <c r="B259" s="22">
        <v>0</v>
      </c>
      <c r="C259" s="22">
        <v>0</v>
      </c>
      <c r="D259" s="22">
        <f t="shared" ref="D259:D271" si="22">1 / (Bfield * COS(Dip))</f>
        <v>4.7931219674804699E-5</v>
      </c>
      <c r="E259" s="20">
        <f>Model!$W$28*((drdp!B259+drdp!K259)*'DBH-OH'!$B259+(drdp!E259+drdp!N259)*'DBH-OH'!$C259+(drdp!H259+drdp!Q259)*'DBH-OH'!$D259)</f>
        <v>0</v>
      </c>
      <c r="F259" s="20">
        <f>Model!$W$28*((drdp!C259+drdp!L259)*'DBH-OH'!$B259+(drdp!F259+drdp!O259)*'DBH-OH'!$C259+(drdp!I259+drdp!R259)*'DBH-OH'!$D259)</f>
        <v>0</v>
      </c>
      <c r="G259" s="20">
        <f>Model!$W$28*((drdp!D259+drdp!M259)*'DBH-OH'!$B259+(drdp!G259+drdp!P259)*'DBH-OH'!$C259+(drdp!J259+drdp!S259)*'DBH-OH'!$D259)</f>
        <v>0</v>
      </c>
      <c r="H259" s="18">
        <f>Model!$W$28*((drdp!B259)*'DBH-OH'!$B259+(drdp!E259)*'DBH-OH'!$C259+(drdp!H259)*'DBH-OH'!$D259)</f>
        <v>0</v>
      </c>
      <c r="I259" s="18">
        <f>Model!$W$28*((drdp!C259)*'DBH-OH'!$B259+(drdp!F259)*'DBH-OH'!$C259+(drdp!I259)*'DBH-OH'!$D259)</f>
        <v>0</v>
      </c>
      <c r="J259" s="18">
        <f>Model!$W$28*((drdp!D259)*'DBH-OH'!$B259+(drdp!G259)*'DBH-OH'!$C259+(drdp!J259)*'DBH-OH'!$D259)</f>
        <v>0</v>
      </c>
      <c r="K259" s="21">
        <f>SUM(E$3:E258)+H259</f>
        <v>0.86543213195545743</v>
      </c>
      <c r="L259" s="21">
        <f>SUM(F$3:F258)+I259</f>
        <v>6.0971519590755916</v>
      </c>
      <c r="M259" s="21">
        <f>SUM(G$3:G258)+J259</f>
        <v>0</v>
      </c>
      <c r="N259" s="21"/>
      <c r="O259" s="21"/>
      <c r="P259" s="21"/>
      <c r="Q259" s="19">
        <f t="shared" si="21"/>
        <v>0.74897277502096826</v>
      </c>
      <c r="R259" s="19">
        <f t="shared" si="21"/>
        <v>37.175262012059328</v>
      </c>
      <c r="S259" s="19">
        <f t="shared" si="21"/>
        <v>0</v>
      </c>
      <c r="T259" s="19">
        <f t="shared" si="18"/>
        <v>5.2766712187991835</v>
      </c>
      <c r="U259" s="19">
        <f t="shared" si="19"/>
        <v>0</v>
      </c>
      <c r="V259" s="19">
        <f t="shared" si="20"/>
        <v>0</v>
      </c>
    </row>
    <row r="260" spans="1:23" x14ac:dyDescent="0.25">
      <c r="A260" s="26">
        <f>Wellpath!E260</f>
        <v>0</v>
      </c>
      <c r="B260" s="22">
        <v>0</v>
      </c>
      <c r="C260" s="22">
        <v>0</v>
      </c>
      <c r="D260" s="22">
        <f t="shared" si="22"/>
        <v>4.7931219674804699E-5</v>
      </c>
      <c r="E260" s="20">
        <f>Model!$W$28*((drdp!B260+drdp!K260)*'DBH-OH'!$B260+(drdp!E260+drdp!N260)*'DBH-OH'!$C260+(drdp!H260+drdp!Q260)*'DBH-OH'!$D260)</f>
        <v>0</v>
      </c>
      <c r="F260" s="20">
        <f>Model!$W$28*((drdp!C260+drdp!L260)*'DBH-OH'!$B260+(drdp!F260+drdp!O260)*'DBH-OH'!$C260+(drdp!I260+drdp!R260)*'DBH-OH'!$D260)</f>
        <v>0</v>
      </c>
      <c r="G260" s="20">
        <f>Model!$W$28*((drdp!D260+drdp!M260)*'DBH-OH'!$B260+(drdp!G260+drdp!P260)*'DBH-OH'!$C260+(drdp!J260+drdp!S260)*'DBH-OH'!$D260)</f>
        <v>0</v>
      </c>
      <c r="H260" s="18">
        <f>Model!$W$28*((drdp!B260)*'DBH-OH'!$B260+(drdp!E260)*'DBH-OH'!$C260+(drdp!H260)*'DBH-OH'!$D260)</f>
        <v>0</v>
      </c>
      <c r="I260" s="18">
        <f>Model!$W$28*((drdp!C260)*'DBH-OH'!$B260+(drdp!F260)*'DBH-OH'!$C260+(drdp!I260)*'DBH-OH'!$D260)</f>
        <v>0</v>
      </c>
      <c r="J260" s="18">
        <f>Model!$W$28*((drdp!D260)*'DBH-OH'!$B260+(drdp!G260)*'DBH-OH'!$C260+(drdp!J260)*'DBH-OH'!$D260)</f>
        <v>0</v>
      </c>
      <c r="K260" s="21">
        <f>SUM(E$3:E259)+H260</f>
        <v>0.86543213195545743</v>
      </c>
      <c r="L260" s="21">
        <f>SUM(F$3:F259)+I260</f>
        <v>6.0971519590755916</v>
      </c>
      <c r="M260" s="21">
        <f>SUM(G$3:G259)+J260</f>
        <v>0</v>
      </c>
      <c r="N260" s="21"/>
      <c r="O260" s="21"/>
      <c r="P260" s="21"/>
      <c r="Q260" s="19">
        <f t="shared" si="21"/>
        <v>0.74897277502096826</v>
      </c>
      <c r="R260" s="19">
        <f t="shared" si="21"/>
        <v>37.175262012059328</v>
      </c>
      <c r="S260" s="19">
        <f t="shared" si="21"/>
        <v>0</v>
      </c>
      <c r="T260" s="19">
        <f t="shared" ref="T260:T271" si="23">K260*L260</f>
        <v>5.2766712187991835</v>
      </c>
      <c r="U260" s="19">
        <f t="shared" ref="U260:U271" si="24">K260*M260</f>
        <v>0</v>
      </c>
      <c r="V260" s="19">
        <f t="shared" ref="V260:V271" si="25">L260*M260</f>
        <v>0</v>
      </c>
    </row>
    <row r="261" spans="1:23" x14ac:dyDescent="0.25">
      <c r="A261" s="26">
        <f>Wellpath!E261</f>
        <v>0</v>
      </c>
      <c r="B261" s="22">
        <v>0</v>
      </c>
      <c r="C261" s="22">
        <v>0</v>
      </c>
      <c r="D261" s="22">
        <f t="shared" si="22"/>
        <v>4.7931219674804699E-5</v>
      </c>
      <c r="E261" s="20">
        <f>Model!$W$28*((drdp!B261+drdp!K261)*'DBH-OH'!$B261+(drdp!E261+drdp!N261)*'DBH-OH'!$C261+(drdp!H261+drdp!Q261)*'DBH-OH'!$D261)</f>
        <v>0</v>
      </c>
      <c r="F261" s="20">
        <f>Model!$W$28*((drdp!C261+drdp!L261)*'DBH-OH'!$B261+(drdp!F261+drdp!O261)*'DBH-OH'!$C261+(drdp!I261+drdp!R261)*'DBH-OH'!$D261)</f>
        <v>0</v>
      </c>
      <c r="G261" s="20">
        <f>Model!$W$28*((drdp!D261+drdp!M261)*'DBH-OH'!$B261+(drdp!G261+drdp!P261)*'DBH-OH'!$C261+(drdp!J261+drdp!S261)*'DBH-OH'!$D261)</f>
        <v>0</v>
      </c>
      <c r="H261" s="18">
        <f>Model!$W$28*((drdp!B261)*'DBH-OH'!$B261+(drdp!E261)*'DBH-OH'!$C261+(drdp!H261)*'DBH-OH'!$D261)</f>
        <v>0</v>
      </c>
      <c r="I261" s="18">
        <f>Model!$W$28*((drdp!C261)*'DBH-OH'!$B261+(drdp!F261)*'DBH-OH'!$C261+(drdp!I261)*'DBH-OH'!$D261)</f>
        <v>0</v>
      </c>
      <c r="J261" s="18">
        <f>Model!$W$28*((drdp!D261)*'DBH-OH'!$B261+(drdp!G261)*'DBH-OH'!$C261+(drdp!J261)*'DBH-OH'!$D261)</f>
        <v>0</v>
      </c>
      <c r="K261" s="21">
        <f>SUM(E$3:E260)+H261</f>
        <v>0.86543213195545743</v>
      </c>
      <c r="L261" s="21">
        <f>SUM(F$3:F260)+I261</f>
        <v>6.0971519590755916</v>
      </c>
      <c r="M261" s="21">
        <f>SUM(G$3:G260)+J261</f>
        <v>0</v>
      </c>
      <c r="N261" s="21"/>
      <c r="O261" s="21"/>
      <c r="P261" s="21"/>
      <c r="Q261" s="19">
        <f t="shared" si="21"/>
        <v>0.74897277502096826</v>
      </c>
      <c r="R261" s="19">
        <f t="shared" si="21"/>
        <v>37.175262012059328</v>
      </c>
      <c r="S261" s="19">
        <f t="shared" si="21"/>
        <v>0</v>
      </c>
      <c r="T261" s="19">
        <f t="shared" si="23"/>
        <v>5.2766712187991835</v>
      </c>
      <c r="U261" s="19">
        <f t="shared" si="24"/>
        <v>0</v>
      </c>
      <c r="V261" s="19">
        <f t="shared" si="25"/>
        <v>0</v>
      </c>
    </row>
    <row r="262" spans="1:23" x14ac:dyDescent="0.25">
      <c r="A262" s="26">
        <f>Wellpath!E262</f>
        <v>0</v>
      </c>
      <c r="B262" s="22">
        <v>0</v>
      </c>
      <c r="C262" s="22">
        <v>0</v>
      </c>
      <c r="D262" s="22">
        <f t="shared" si="22"/>
        <v>4.7931219674804699E-5</v>
      </c>
      <c r="E262" s="20">
        <f>Model!$W$28*((drdp!B262+drdp!K262)*'DBH-OH'!$B262+(drdp!E262+drdp!N262)*'DBH-OH'!$C262+(drdp!H262+drdp!Q262)*'DBH-OH'!$D262)</f>
        <v>0</v>
      </c>
      <c r="F262" s="20">
        <f>Model!$W$28*((drdp!C262+drdp!L262)*'DBH-OH'!$B262+(drdp!F262+drdp!O262)*'DBH-OH'!$C262+(drdp!I262+drdp!R262)*'DBH-OH'!$D262)</f>
        <v>0</v>
      </c>
      <c r="G262" s="20">
        <f>Model!$W$28*((drdp!D262+drdp!M262)*'DBH-OH'!$B262+(drdp!G262+drdp!P262)*'DBH-OH'!$C262+(drdp!J262+drdp!S262)*'DBH-OH'!$D262)</f>
        <v>0</v>
      </c>
      <c r="H262" s="18">
        <f>Model!$W$28*((drdp!B262)*'DBH-OH'!$B262+(drdp!E262)*'DBH-OH'!$C262+(drdp!H262)*'DBH-OH'!$D262)</f>
        <v>0</v>
      </c>
      <c r="I262" s="18">
        <f>Model!$W$28*((drdp!C262)*'DBH-OH'!$B262+(drdp!F262)*'DBH-OH'!$C262+(drdp!I262)*'DBH-OH'!$D262)</f>
        <v>0</v>
      </c>
      <c r="J262" s="18">
        <f>Model!$W$28*((drdp!D262)*'DBH-OH'!$B262+(drdp!G262)*'DBH-OH'!$C262+(drdp!J262)*'DBH-OH'!$D262)</f>
        <v>0</v>
      </c>
      <c r="K262" s="21">
        <f>SUM(E$3:E261)+H262</f>
        <v>0.86543213195545743</v>
      </c>
      <c r="L262" s="21">
        <f>SUM(F$3:F261)+I262</f>
        <v>6.0971519590755916</v>
      </c>
      <c r="M262" s="21">
        <f>SUM(G$3:G261)+J262</f>
        <v>0</v>
      </c>
      <c r="N262" s="21"/>
      <c r="O262" s="21"/>
      <c r="P262" s="21"/>
      <c r="Q262" s="19">
        <f t="shared" si="21"/>
        <v>0.74897277502096826</v>
      </c>
      <c r="R262" s="19">
        <f t="shared" si="21"/>
        <v>37.175262012059328</v>
      </c>
      <c r="S262" s="19">
        <f t="shared" si="21"/>
        <v>0</v>
      </c>
      <c r="T262" s="19">
        <f t="shared" si="23"/>
        <v>5.2766712187991835</v>
      </c>
      <c r="U262" s="19">
        <f t="shared" si="24"/>
        <v>0</v>
      </c>
      <c r="V262" s="19">
        <f t="shared" si="25"/>
        <v>0</v>
      </c>
    </row>
    <row r="263" spans="1:23" x14ac:dyDescent="0.25">
      <c r="A263" s="26">
        <f>Wellpath!E263</f>
        <v>0</v>
      </c>
      <c r="B263" s="22">
        <v>0</v>
      </c>
      <c r="C263" s="22">
        <v>0</v>
      </c>
      <c r="D263" s="22">
        <f t="shared" si="22"/>
        <v>4.7931219674804699E-5</v>
      </c>
      <c r="E263" s="20">
        <f>Model!$W$28*((drdp!B263+drdp!K263)*'DBH-OH'!$B263+(drdp!E263+drdp!N263)*'DBH-OH'!$C263+(drdp!H263+drdp!Q263)*'DBH-OH'!$D263)</f>
        <v>0</v>
      </c>
      <c r="F263" s="20">
        <f>Model!$W$28*((drdp!C263+drdp!L263)*'DBH-OH'!$B263+(drdp!F263+drdp!O263)*'DBH-OH'!$C263+(drdp!I263+drdp!R263)*'DBH-OH'!$D263)</f>
        <v>0</v>
      </c>
      <c r="G263" s="20">
        <f>Model!$W$28*((drdp!D263+drdp!M263)*'DBH-OH'!$B263+(drdp!G263+drdp!P263)*'DBH-OH'!$C263+(drdp!J263+drdp!S263)*'DBH-OH'!$D263)</f>
        <v>0</v>
      </c>
      <c r="H263" s="18">
        <f>Model!$W$28*((drdp!B263)*'DBH-OH'!$B263+(drdp!E263)*'DBH-OH'!$C263+(drdp!H263)*'DBH-OH'!$D263)</f>
        <v>0</v>
      </c>
      <c r="I263" s="18">
        <f>Model!$W$28*((drdp!C263)*'DBH-OH'!$B263+(drdp!F263)*'DBH-OH'!$C263+(drdp!I263)*'DBH-OH'!$D263)</f>
        <v>0</v>
      </c>
      <c r="J263" s="18">
        <f>Model!$W$28*((drdp!D263)*'DBH-OH'!$B263+(drdp!G263)*'DBH-OH'!$C263+(drdp!J263)*'DBH-OH'!$D263)</f>
        <v>0</v>
      </c>
      <c r="K263" s="21">
        <f>SUM(E$3:E262)+H263</f>
        <v>0.86543213195545743</v>
      </c>
      <c r="L263" s="21">
        <f>SUM(F$3:F262)+I263</f>
        <v>6.0971519590755916</v>
      </c>
      <c r="M263" s="21">
        <f>SUM(G$3:G262)+J263</f>
        <v>0</v>
      </c>
      <c r="N263" s="21"/>
      <c r="O263" s="21"/>
      <c r="P263" s="21"/>
      <c r="Q263" s="19">
        <f t="shared" si="21"/>
        <v>0.74897277502096826</v>
      </c>
      <c r="R263" s="19">
        <f t="shared" si="21"/>
        <v>37.175262012059328</v>
      </c>
      <c r="S263" s="19">
        <f t="shared" si="21"/>
        <v>0</v>
      </c>
      <c r="T263" s="19">
        <f t="shared" si="23"/>
        <v>5.2766712187991835</v>
      </c>
      <c r="U263" s="19">
        <f t="shared" si="24"/>
        <v>0</v>
      </c>
      <c r="V263" s="19">
        <f t="shared" si="25"/>
        <v>0</v>
      </c>
    </row>
    <row r="264" spans="1:23" x14ac:dyDescent="0.25">
      <c r="A264" s="26">
        <f>Wellpath!E264</f>
        <v>0</v>
      </c>
      <c r="B264" s="22">
        <v>0</v>
      </c>
      <c r="C264" s="22">
        <v>0</v>
      </c>
      <c r="D264" s="22">
        <f t="shared" si="22"/>
        <v>4.7931219674804699E-5</v>
      </c>
      <c r="E264" s="20">
        <f>Model!$W$28*((drdp!B264+drdp!K264)*'DBH-OH'!$B264+(drdp!E264+drdp!N264)*'DBH-OH'!$C264+(drdp!H264+drdp!Q264)*'DBH-OH'!$D264)</f>
        <v>0</v>
      </c>
      <c r="F264" s="20">
        <f>Model!$W$28*((drdp!C264+drdp!L264)*'DBH-OH'!$B264+(drdp!F264+drdp!O264)*'DBH-OH'!$C264+(drdp!I264+drdp!R264)*'DBH-OH'!$D264)</f>
        <v>0</v>
      </c>
      <c r="G264" s="20">
        <f>Model!$W$28*((drdp!D264+drdp!M264)*'DBH-OH'!$B264+(drdp!G264+drdp!P264)*'DBH-OH'!$C264+(drdp!J264+drdp!S264)*'DBH-OH'!$D264)</f>
        <v>0</v>
      </c>
      <c r="H264" s="18">
        <f>Model!$W$28*((drdp!B264)*'DBH-OH'!$B264+(drdp!E264)*'DBH-OH'!$C264+(drdp!H264)*'DBH-OH'!$D264)</f>
        <v>0</v>
      </c>
      <c r="I264" s="18">
        <f>Model!$W$28*((drdp!C264)*'DBH-OH'!$B264+(drdp!F264)*'DBH-OH'!$C264+(drdp!I264)*'DBH-OH'!$D264)</f>
        <v>0</v>
      </c>
      <c r="J264" s="18">
        <f>Model!$W$28*((drdp!D264)*'DBH-OH'!$B264+(drdp!G264)*'DBH-OH'!$C264+(drdp!J264)*'DBH-OH'!$D264)</f>
        <v>0</v>
      </c>
      <c r="K264" s="21">
        <f>SUM(E$3:E263)+H264</f>
        <v>0.86543213195545743</v>
      </c>
      <c r="L264" s="21">
        <f>SUM(F$3:F263)+I264</f>
        <v>6.0971519590755916</v>
      </c>
      <c r="M264" s="21">
        <f>SUM(G$3:G263)+J264</f>
        <v>0</v>
      </c>
      <c r="N264" s="21"/>
      <c r="O264" s="21"/>
      <c r="P264" s="21"/>
      <c r="Q264" s="19">
        <f t="shared" si="21"/>
        <v>0.74897277502096826</v>
      </c>
      <c r="R264" s="19">
        <f t="shared" si="21"/>
        <v>37.175262012059328</v>
      </c>
      <c r="S264" s="19">
        <f t="shared" si="21"/>
        <v>0</v>
      </c>
      <c r="T264" s="19">
        <f t="shared" si="23"/>
        <v>5.2766712187991835</v>
      </c>
      <c r="U264" s="19">
        <f t="shared" si="24"/>
        <v>0</v>
      </c>
      <c r="V264" s="19">
        <f t="shared" si="25"/>
        <v>0</v>
      </c>
    </row>
    <row r="265" spans="1:23" x14ac:dyDescent="0.25">
      <c r="A265" s="26">
        <f>Wellpath!E265</f>
        <v>0</v>
      </c>
      <c r="B265" s="22">
        <v>0</v>
      </c>
      <c r="C265" s="22">
        <v>0</v>
      </c>
      <c r="D265" s="22">
        <f t="shared" si="22"/>
        <v>4.7931219674804699E-5</v>
      </c>
      <c r="E265" s="20">
        <f>Model!$W$28*((drdp!B265+drdp!K265)*'DBH-OH'!$B265+(drdp!E265+drdp!N265)*'DBH-OH'!$C265+(drdp!H265+drdp!Q265)*'DBH-OH'!$D265)</f>
        <v>0</v>
      </c>
      <c r="F265" s="20">
        <f>Model!$W$28*((drdp!C265+drdp!L265)*'DBH-OH'!$B265+(drdp!F265+drdp!O265)*'DBH-OH'!$C265+(drdp!I265+drdp!R265)*'DBH-OH'!$D265)</f>
        <v>0</v>
      </c>
      <c r="G265" s="20">
        <f>Model!$W$28*((drdp!D265+drdp!M265)*'DBH-OH'!$B265+(drdp!G265+drdp!P265)*'DBH-OH'!$C265+(drdp!J265+drdp!S265)*'DBH-OH'!$D265)</f>
        <v>0</v>
      </c>
      <c r="H265" s="18">
        <f>Model!$W$28*((drdp!B265)*'DBH-OH'!$B265+(drdp!E265)*'DBH-OH'!$C265+(drdp!H265)*'DBH-OH'!$D265)</f>
        <v>0</v>
      </c>
      <c r="I265" s="18">
        <f>Model!$W$28*((drdp!C265)*'DBH-OH'!$B265+(drdp!F265)*'DBH-OH'!$C265+(drdp!I265)*'DBH-OH'!$D265)</f>
        <v>0</v>
      </c>
      <c r="J265" s="18">
        <f>Model!$W$28*((drdp!D265)*'DBH-OH'!$B265+(drdp!G265)*'DBH-OH'!$C265+(drdp!J265)*'DBH-OH'!$D265)</f>
        <v>0</v>
      </c>
      <c r="K265" s="21">
        <f>SUM(E$3:E264)+H265</f>
        <v>0.86543213195545743</v>
      </c>
      <c r="L265" s="21">
        <f>SUM(F$3:F264)+I265</f>
        <v>6.0971519590755916</v>
      </c>
      <c r="M265" s="21">
        <f>SUM(G$3:G264)+J265</f>
        <v>0</v>
      </c>
      <c r="N265" s="21"/>
      <c r="O265" s="21"/>
      <c r="P265" s="21"/>
      <c r="Q265" s="19">
        <f t="shared" si="21"/>
        <v>0.74897277502096826</v>
      </c>
      <c r="R265" s="19">
        <f t="shared" si="21"/>
        <v>37.175262012059328</v>
      </c>
      <c r="S265" s="19">
        <f t="shared" si="21"/>
        <v>0</v>
      </c>
      <c r="T265" s="19">
        <f t="shared" si="23"/>
        <v>5.2766712187991835</v>
      </c>
      <c r="U265" s="19">
        <f t="shared" si="24"/>
        <v>0</v>
      </c>
      <c r="V265" s="19">
        <f t="shared" si="25"/>
        <v>0</v>
      </c>
    </row>
    <row r="266" spans="1:23" x14ac:dyDescent="0.25">
      <c r="A266" s="26">
        <f>Wellpath!E266</f>
        <v>0</v>
      </c>
      <c r="B266" s="22">
        <v>0</v>
      </c>
      <c r="C266" s="22">
        <v>0</v>
      </c>
      <c r="D266" s="22">
        <f t="shared" si="22"/>
        <v>4.7931219674804699E-5</v>
      </c>
      <c r="E266" s="20">
        <f>Model!$W$28*((drdp!B266+drdp!K266)*'DBH-OH'!$B266+(drdp!E266+drdp!N266)*'DBH-OH'!$C266+(drdp!H266+drdp!Q266)*'DBH-OH'!$D266)</f>
        <v>0</v>
      </c>
      <c r="F266" s="20">
        <f>Model!$W$28*((drdp!C266+drdp!L266)*'DBH-OH'!$B266+(drdp!F266+drdp!O266)*'DBH-OH'!$C266+(drdp!I266+drdp!R266)*'DBH-OH'!$D266)</f>
        <v>0</v>
      </c>
      <c r="G266" s="20">
        <f>Model!$W$28*((drdp!D266+drdp!M266)*'DBH-OH'!$B266+(drdp!G266+drdp!P266)*'DBH-OH'!$C266+(drdp!J266+drdp!S266)*'DBH-OH'!$D266)</f>
        <v>0</v>
      </c>
      <c r="H266" s="18">
        <f>Model!$W$28*((drdp!B266)*'DBH-OH'!$B266+(drdp!E266)*'DBH-OH'!$C266+(drdp!H266)*'DBH-OH'!$D266)</f>
        <v>0</v>
      </c>
      <c r="I266" s="18">
        <f>Model!$W$28*((drdp!C266)*'DBH-OH'!$B266+(drdp!F266)*'DBH-OH'!$C266+(drdp!I266)*'DBH-OH'!$D266)</f>
        <v>0</v>
      </c>
      <c r="J266" s="18">
        <f>Model!$W$28*((drdp!D266)*'DBH-OH'!$B266+(drdp!G266)*'DBH-OH'!$C266+(drdp!J266)*'DBH-OH'!$D266)</f>
        <v>0</v>
      </c>
      <c r="K266" s="21">
        <f>SUM(E$3:E265)+H266</f>
        <v>0.86543213195545743</v>
      </c>
      <c r="L266" s="21">
        <f>SUM(F$3:F265)+I266</f>
        <v>6.0971519590755916</v>
      </c>
      <c r="M266" s="21">
        <f>SUM(G$3:G265)+J266</f>
        <v>0</v>
      </c>
      <c r="N266" s="21"/>
      <c r="O266" s="21"/>
      <c r="P266" s="21"/>
      <c r="Q266" s="19">
        <f t="shared" si="21"/>
        <v>0.74897277502096826</v>
      </c>
      <c r="R266" s="19">
        <f t="shared" si="21"/>
        <v>37.175262012059328</v>
      </c>
      <c r="S266" s="19">
        <f t="shared" si="21"/>
        <v>0</v>
      </c>
      <c r="T266" s="19">
        <f t="shared" si="23"/>
        <v>5.2766712187991835</v>
      </c>
      <c r="U266" s="19">
        <f t="shared" si="24"/>
        <v>0</v>
      </c>
      <c r="V266" s="19">
        <f t="shared" si="25"/>
        <v>0</v>
      </c>
    </row>
    <row r="267" spans="1:23" x14ac:dyDescent="0.25">
      <c r="A267" s="26">
        <f>Wellpath!E267</f>
        <v>0</v>
      </c>
      <c r="B267" s="22">
        <v>0</v>
      </c>
      <c r="C267" s="22">
        <v>0</v>
      </c>
      <c r="D267" s="22">
        <f t="shared" si="22"/>
        <v>4.7931219674804699E-5</v>
      </c>
      <c r="E267" s="20">
        <f>Model!$W$28*((drdp!B267+drdp!K267)*'DBH-OH'!$B267+(drdp!E267+drdp!N267)*'DBH-OH'!$C267+(drdp!H267+drdp!Q267)*'DBH-OH'!$D267)</f>
        <v>0</v>
      </c>
      <c r="F267" s="20">
        <f>Model!$W$28*((drdp!C267+drdp!L267)*'DBH-OH'!$B267+(drdp!F267+drdp!O267)*'DBH-OH'!$C267+(drdp!I267+drdp!R267)*'DBH-OH'!$D267)</f>
        <v>0</v>
      </c>
      <c r="G267" s="20">
        <f>Model!$W$28*((drdp!D267+drdp!M267)*'DBH-OH'!$B267+(drdp!G267+drdp!P267)*'DBH-OH'!$C267+(drdp!J267+drdp!S267)*'DBH-OH'!$D267)</f>
        <v>0</v>
      </c>
      <c r="H267" s="18">
        <f>Model!$W$28*((drdp!B267)*'DBH-OH'!$B267+(drdp!E267)*'DBH-OH'!$C267+(drdp!H267)*'DBH-OH'!$D267)</f>
        <v>0</v>
      </c>
      <c r="I267" s="18">
        <f>Model!$W$28*((drdp!C267)*'DBH-OH'!$B267+(drdp!F267)*'DBH-OH'!$C267+(drdp!I267)*'DBH-OH'!$D267)</f>
        <v>0</v>
      </c>
      <c r="J267" s="18">
        <f>Model!$W$28*((drdp!D267)*'DBH-OH'!$B267+(drdp!G267)*'DBH-OH'!$C267+(drdp!J267)*'DBH-OH'!$D267)</f>
        <v>0</v>
      </c>
      <c r="K267" s="21">
        <f>SUM(E$3:E266)+H267</f>
        <v>0.86543213195545743</v>
      </c>
      <c r="L267" s="21">
        <f>SUM(F$3:F266)+I267</f>
        <v>6.0971519590755916</v>
      </c>
      <c r="M267" s="21">
        <f>SUM(G$3:G266)+J267</f>
        <v>0</v>
      </c>
      <c r="N267" s="21"/>
      <c r="O267" s="21"/>
      <c r="P267" s="21"/>
      <c r="Q267" s="19">
        <f t="shared" si="21"/>
        <v>0.74897277502096826</v>
      </c>
      <c r="R267" s="19">
        <f t="shared" si="21"/>
        <v>37.175262012059328</v>
      </c>
      <c r="S267" s="19">
        <f t="shared" si="21"/>
        <v>0</v>
      </c>
      <c r="T267" s="19">
        <f t="shared" si="23"/>
        <v>5.2766712187991835</v>
      </c>
      <c r="U267" s="19">
        <f t="shared" si="24"/>
        <v>0</v>
      </c>
      <c r="V267" s="19">
        <f t="shared" si="25"/>
        <v>0</v>
      </c>
    </row>
    <row r="268" spans="1:23" x14ac:dyDescent="0.25">
      <c r="A268" s="26">
        <f>Wellpath!E268</f>
        <v>0</v>
      </c>
      <c r="B268" s="22">
        <v>0</v>
      </c>
      <c r="C268" s="22">
        <v>0</v>
      </c>
      <c r="D268" s="22">
        <f t="shared" si="22"/>
        <v>4.7931219674804699E-5</v>
      </c>
      <c r="E268" s="20">
        <f>Model!$W$28*((drdp!B268+drdp!K268)*'DBH-OH'!$B268+(drdp!E268+drdp!N268)*'DBH-OH'!$C268+(drdp!H268+drdp!Q268)*'DBH-OH'!$D268)</f>
        <v>0</v>
      </c>
      <c r="F268" s="20">
        <f>Model!$W$28*((drdp!C268+drdp!L268)*'DBH-OH'!$B268+(drdp!F268+drdp!O268)*'DBH-OH'!$C268+(drdp!I268+drdp!R268)*'DBH-OH'!$D268)</f>
        <v>0</v>
      </c>
      <c r="G268" s="20">
        <f>Model!$W$28*((drdp!D268+drdp!M268)*'DBH-OH'!$B268+(drdp!G268+drdp!P268)*'DBH-OH'!$C268+(drdp!J268+drdp!S268)*'DBH-OH'!$D268)</f>
        <v>0</v>
      </c>
      <c r="H268" s="18">
        <f>Model!$W$28*((drdp!B268)*'DBH-OH'!$B268+(drdp!E268)*'DBH-OH'!$C268+(drdp!H268)*'DBH-OH'!$D268)</f>
        <v>0</v>
      </c>
      <c r="I268" s="18">
        <f>Model!$W$28*((drdp!C268)*'DBH-OH'!$B268+(drdp!F268)*'DBH-OH'!$C268+(drdp!I268)*'DBH-OH'!$D268)</f>
        <v>0</v>
      </c>
      <c r="J268" s="18">
        <f>Model!$W$28*((drdp!D268)*'DBH-OH'!$B268+(drdp!G268)*'DBH-OH'!$C268+(drdp!J268)*'DBH-OH'!$D268)</f>
        <v>0</v>
      </c>
      <c r="K268" s="21">
        <f>SUM(E$3:E267)+H268</f>
        <v>0.86543213195545743</v>
      </c>
      <c r="L268" s="21">
        <f>SUM(F$3:F267)+I268</f>
        <v>6.0971519590755916</v>
      </c>
      <c r="M268" s="21">
        <f>SUM(G$3:G267)+J268</f>
        <v>0</v>
      </c>
      <c r="N268" s="21"/>
      <c r="O268" s="21"/>
      <c r="P268" s="21"/>
      <c r="Q268" s="19">
        <f t="shared" si="21"/>
        <v>0.74897277502096826</v>
      </c>
      <c r="R268" s="19">
        <f t="shared" si="21"/>
        <v>37.175262012059328</v>
      </c>
      <c r="S268" s="19">
        <f t="shared" si="21"/>
        <v>0</v>
      </c>
      <c r="T268" s="19">
        <f t="shared" si="23"/>
        <v>5.2766712187991835</v>
      </c>
      <c r="U268" s="19">
        <f t="shared" si="24"/>
        <v>0</v>
      </c>
      <c r="V268" s="19">
        <f t="shared" si="25"/>
        <v>0</v>
      </c>
    </row>
    <row r="269" spans="1:23" x14ac:dyDescent="0.25">
      <c r="A269" s="26">
        <f>Wellpath!E269</f>
        <v>0</v>
      </c>
      <c r="B269" s="22">
        <v>0</v>
      </c>
      <c r="C269" s="22">
        <v>0</v>
      </c>
      <c r="D269" s="22">
        <f t="shared" si="22"/>
        <v>4.7931219674804699E-5</v>
      </c>
      <c r="E269" s="20">
        <f>Model!$W$28*((drdp!B269+drdp!K269)*'DBH-OH'!$B269+(drdp!E269+drdp!N269)*'DBH-OH'!$C269+(drdp!H269+drdp!Q269)*'DBH-OH'!$D269)</f>
        <v>0</v>
      </c>
      <c r="F269" s="20">
        <f>Model!$W$28*((drdp!C269+drdp!L269)*'DBH-OH'!$B269+(drdp!F269+drdp!O269)*'DBH-OH'!$C269+(drdp!I269+drdp!R269)*'DBH-OH'!$D269)</f>
        <v>0</v>
      </c>
      <c r="G269" s="20">
        <f>Model!$W$28*((drdp!D269+drdp!M269)*'DBH-OH'!$B269+(drdp!G269+drdp!P269)*'DBH-OH'!$C269+(drdp!J269+drdp!S269)*'DBH-OH'!$D269)</f>
        <v>0</v>
      </c>
      <c r="H269" s="18">
        <f>Model!$W$28*((drdp!B269)*'DBH-OH'!$B269+(drdp!E269)*'DBH-OH'!$C269+(drdp!H269)*'DBH-OH'!$D269)</f>
        <v>0</v>
      </c>
      <c r="I269" s="18">
        <f>Model!$W$28*((drdp!C269)*'DBH-OH'!$B269+(drdp!F269)*'DBH-OH'!$C269+(drdp!I269)*'DBH-OH'!$D269)</f>
        <v>0</v>
      </c>
      <c r="J269" s="18">
        <f>Model!$W$28*((drdp!D269)*'DBH-OH'!$B269+(drdp!G269)*'DBH-OH'!$C269+(drdp!J269)*'DBH-OH'!$D269)</f>
        <v>0</v>
      </c>
      <c r="K269" s="21">
        <f>SUM(E$3:E268)+H269</f>
        <v>0.86543213195545743</v>
      </c>
      <c r="L269" s="21">
        <f>SUM(F$3:F268)+I269</f>
        <v>6.0971519590755916</v>
      </c>
      <c r="M269" s="21">
        <f>SUM(G$3:G268)+J269</f>
        <v>0</v>
      </c>
      <c r="N269" s="21"/>
      <c r="O269" s="21"/>
      <c r="P269" s="21"/>
      <c r="Q269" s="19">
        <f t="shared" si="21"/>
        <v>0.74897277502096826</v>
      </c>
      <c r="R269" s="19">
        <f t="shared" si="21"/>
        <v>37.175262012059328</v>
      </c>
      <c r="S269" s="19">
        <f t="shared" si="21"/>
        <v>0</v>
      </c>
      <c r="T269" s="19">
        <f t="shared" si="23"/>
        <v>5.2766712187991835</v>
      </c>
      <c r="U269" s="19">
        <f t="shared" si="24"/>
        <v>0</v>
      </c>
      <c r="V269" s="19">
        <f t="shared" si="25"/>
        <v>0</v>
      </c>
    </row>
    <row r="270" spans="1:23" x14ac:dyDescent="0.25">
      <c r="A270" s="26">
        <f>Wellpath!E270</f>
        <v>0</v>
      </c>
      <c r="B270" s="22">
        <v>0</v>
      </c>
      <c r="C270" s="22">
        <v>0</v>
      </c>
      <c r="D270" s="22">
        <f t="shared" si="22"/>
        <v>4.7931219674804699E-5</v>
      </c>
      <c r="E270" s="20">
        <f>Model!$W$28*((drdp!B270+drdp!K270)*'DBH-OH'!$B270+(drdp!E270+drdp!N270)*'DBH-OH'!$C270+(drdp!H270+drdp!Q270)*'DBH-OH'!$D270)</f>
        <v>0</v>
      </c>
      <c r="F270" s="20">
        <f>Model!$W$28*((drdp!C270+drdp!L270)*'DBH-OH'!$B270+(drdp!F270+drdp!O270)*'DBH-OH'!$C270+(drdp!I270+drdp!R270)*'DBH-OH'!$D270)</f>
        <v>0</v>
      </c>
      <c r="G270" s="20">
        <f>Model!$W$28*((drdp!D270+drdp!M270)*'DBH-OH'!$B270+(drdp!G270+drdp!P270)*'DBH-OH'!$C270+(drdp!J270+drdp!S270)*'DBH-OH'!$D270)</f>
        <v>0</v>
      </c>
      <c r="H270" s="18">
        <f>Model!$W$28*((drdp!B270)*'DBH-OH'!$B270+(drdp!E270)*'DBH-OH'!$C270+(drdp!H270)*'DBH-OH'!$D270)</f>
        <v>0</v>
      </c>
      <c r="I270" s="18">
        <f>Model!$W$28*((drdp!C270)*'DBH-OH'!$B270+(drdp!F270)*'DBH-OH'!$C270+(drdp!I270)*'DBH-OH'!$D270)</f>
        <v>0</v>
      </c>
      <c r="J270" s="18">
        <f>Model!$W$28*((drdp!D270)*'DBH-OH'!$B270+(drdp!G270)*'DBH-OH'!$C270+(drdp!J270)*'DBH-OH'!$D270)</f>
        <v>0</v>
      </c>
      <c r="K270" s="21">
        <f>SUM(E$3:E269)+H270</f>
        <v>0.86543213195545743</v>
      </c>
      <c r="L270" s="21">
        <f>SUM(F$3:F269)+I270</f>
        <v>6.0971519590755916</v>
      </c>
      <c r="M270" s="21">
        <f>SUM(G$3:G269)+J270</f>
        <v>0</v>
      </c>
      <c r="N270" s="21"/>
      <c r="O270" s="21"/>
      <c r="P270" s="21"/>
      <c r="Q270" s="19">
        <f t="shared" si="21"/>
        <v>0.74897277502096826</v>
      </c>
      <c r="R270" s="19">
        <f t="shared" si="21"/>
        <v>37.175262012059328</v>
      </c>
      <c r="S270" s="19">
        <f t="shared" si="21"/>
        <v>0</v>
      </c>
      <c r="T270" s="19">
        <f t="shared" si="23"/>
        <v>5.2766712187991835</v>
      </c>
      <c r="U270" s="19">
        <f t="shared" si="24"/>
        <v>0</v>
      </c>
      <c r="V270" s="19">
        <f t="shared" si="25"/>
        <v>0</v>
      </c>
      <c r="W270" s="10" t="s">
        <v>62</v>
      </c>
    </row>
    <row r="271" spans="1:23" x14ac:dyDescent="0.25">
      <c r="A271" s="26">
        <f>Wellpath!E271</f>
        <v>0</v>
      </c>
      <c r="B271" s="22">
        <v>0</v>
      </c>
      <c r="C271" s="22">
        <v>0</v>
      </c>
      <c r="D271" s="22">
        <f t="shared" si="22"/>
        <v>4.7931219674804699E-5</v>
      </c>
      <c r="E271" s="20">
        <f>Model!$W$28*((drdp!B271+drdp!K271)*'DBH-OH'!$B271+(drdp!E271+drdp!N271)*'DBH-OH'!$C271+(drdp!H271+drdp!Q271)*'DBH-OH'!$D271)</f>
        <v>0</v>
      </c>
      <c r="F271" s="20">
        <f>Model!$W$28*((drdp!C271+drdp!L271)*'DBH-OH'!$B271+(drdp!F271+drdp!O271)*'DBH-OH'!$C271+(drdp!I271+drdp!R271)*'DBH-OH'!$D271)</f>
        <v>0</v>
      </c>
      <c r="G271" s="20">
        <f>Model!$W$28*((drdp!D271+drdp!M271)*'DBH-OH'!$B271+(drdp!G271+drdp!P271)*'DBH-OH'!$C271+(drdp!J271+drdp!S271)*'DBH-OH'!$D271)</f>
        <v>0</v>
      </c>
      <c r="H271" s="18">
        <f>Model!$W$28*((drdp!B271)*'DBH-OH'!$B271+(drdp!E271)*'DBH-OH'!$C271+(drdp!H271)*'DBH-OH'!$D271)</f>
        <v>0</v>
      </c>
      <c r="I271" s="18">
        <f>Model!$W$28*((drdp!C271)*'DBH-OH'!$B271+(drdp!F271)*'DBH-OH'!$C271+(drdp!I271)*'DBH-OH'!$D271)</f>
        <v>0</v>
      </c>
      <c r="J271" s="18">
        <f>Model!$W$28*((drdp!D271)*'DBH-OH'!$B271+(drdp!G271)*'DBH-OH'!$C271+(drdp!J271)*'DBH-OH'!$D271)</f>
        <v>0</v>
      </c>
      <c r="K271" s="21">
        <f>SUM(E$3:E270)+H271</f>
        <v>0.86543213195545743</v>
      </c>
      <c r="L271" s="21">
        <f>SUM(F$3:F270)+I271</f>
        <v>6.0971519590755916</v>
      </c>
      <c r="M271" s="21">
        <f>SUM(G$3:G270)+J271</f>
        <v>0</v>
      </c>
      <c r="N271" s="21"/>
      <c r="O271" s="21"/>
      <c r="P271" s="21"/>
      <c r="Q271" s="19">
        <f t="shared" si="21"/>
        <v>0.74897277502096826</v>
      </c>
      <c r="R271" s="19">
        <f t="shared" si="21"/>
        <v>37.175262012059328</v>
      </c>
      <c r="S271" s="19">
        <f t="shared" si="21"/>
        <v>0</v>
      </c>
      <c r="T271" s="19">
        <f t="shared" si="23"/>
        <v>5.2766712187991835</v>
      </c>
      <c r="U271" s="19">
        <f t="shared" si="24"/>
        <v>0</v>
      </c>
      <c r="V271" s="19">
        <f t="shared" si="25"/>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BA6E70-710C-48A0-86B6-D5E1F8708A13}">
  <sheetPr>
    <tabColor theme="8" tint="0.59999389629810485"/>
  </sheetPr>
  <dimension ref="A1:Z271"/>
  <sheetViews>
    <sheetView workbookViewId="0">
      <pane ySplit="2" topLeftCell="A211" activePane="bottomLeft" state="frozen"/>
      <selection activeCell="H219" sqref="H219"/>
      <selection pane="bottomLeft" activeCell="N218" sqref="N218"/>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6" s="25" customFormat="1" x14ac:dyDescent="0.25">
      <c r="A2" s="14" t="s">
        <v>37</v>
      </c>
      <c r="B2" s="96" t="s">
        <v>46</v>
      </c>
      <c r="C2" s="96" t="s">
        <v>44</v>
      </c>
      <c r="D2" s="96" t="s">
        <v>45</v>
      </c>
      <c r="E2" s="97" t="s">
        <v>38</v>
      </c>
      <c r="F2" s="97" t="s">
        <v>39</v>
      </c>
      <c r="G2" s="97" t="s">
        <v>40</v>
      </c>
      <c r="H2" s="98" t="s">
        <v>38</v>
      </c>
      <c r="I2" s="98" t="s">
        <v>39</v>
      </c>
      <c r="J2" s="98" t="s">
        <v>40</v>
      </c>
      <c r="K2" s="99" t="s">
        <v>38</v>
      </c>
      <c r="L2" s="99" t="s">
        <v>39</v>
      </c>
      <c r="M2" s="99" t="s">
        <v>40</v>
      </c>
      <c r="N2" s="116"/>
      <c r="O2" s="116"/>
      <c r="P2" s="116"/>
      <c r="Q2" s="100" t="s">
        <v>50</v>
      </c>
      <c r="R2" s="100" t="s">
        <v>51</v>
      </c>
      <c r="S2" s="100" t="s">
        <v>52</v>
      </c>
      <c r="T2" s="100" t="s">
        <v>53</v>
      </c>
      <c r="U2" s="100" t="s">
        <v>54</v>
      </c>
      <c r="V2" s="100" t="s">
        <v>55</v>
      </c>
    </row>
    <row r="3" spans="1:26" x14ac:dyDescent="0.25">
      <c r="A3" s="26">
        <f>Wellpath!E3</f>
        <v>0</v>
      </c>
      <c r="B3" s="22">
        <v>0</v>
      </c>
      <c r="C3" s="22">
        <v>0</v>
      </c>
      <c r="D3" s="22">
        <f t="shared" ref="D3:D66" si="0">1 / (Bfield * COS(Dip))</f>
        <v>4.7931219674804699E-5</v>
      </c>
      <c r="E3" s="20">
        <f>Model!$W$27*((drdp!B3+drdp!K3)*'DBH-OS'!$B3+(drdp!E3+drdp!N3)*'DBH-OS'!$C3+(drdp!H3+drdp!Q3)*'DBH-OS'!$D3)</f>
        <v>0</v>
      </c>
      <c r="F3" s="20">
        <f>Model!$W$27*((drdp!C3+drdp!L3)*'DBH-OS'!$B3+(drdp!F3+drdp!O3)*'DBH-OS'!$C3+(drdp!I3+drdp!R3)*'DBH-OS'!$D3)</f>
        <v>0</v>
      </c>
      <c r="G3" s="20">
        <f>Model!$W$27*((drdp!D3+drdp!M3)*'DBH-OS'!$B3+(drdp!G3+drdp!P3)*'DBH-OS'!$C3+(drdp!J3+drdp!S3)*'DBH-OS'!$D3)</f>
        <v>0</v>
      </c>
      <c r="H3" s="18">
        <f>Model!$W$27*((drdp!B3)*'DBH-OS'!$B3+(drdp!E3)*'DBH-OS'!$C3+(drdp!H3)*'DBH-OS'!$D3)</f>
        <v>0</v>
      </c>
      <c r="I3" s="18">
        <f>Model!$W$27*((drdp!C3)*'DBH-OS'!$B3+(drdp!F3)*'DBH-OS'!$C3+(drdp!I3)*'DBH-OS'!$D3)</f>
        <v>0</v>
      </c>
      <c r="J3" s="18">
        <f>Model!$W$27*((drdp!D3)*'DBH-OS'!$B3+(drdp!G3)*'DBH-OS'!$C3+(drdp!J3)*'DBH-OS'!$D3)</f>
        <v>0</v>
      </c>
      <c r="K3" s="21">
        <f>SUM(E2:E$3)+H3</f>
        <v>0</v>
      </c>
      <c r="L3" s="21">
        <f>SUM(F2:F$3)+I3</f>
        <v>0</v>
      </c>
      <c r="M3" s="21">
        <f>SUM(G2:G$3)+J3</f>
        <v>0</v>
      </c>
      <c r="N3" s="21"/>
      <c r="O3" s="21"/>
      <c r="P3" s="21"/>
      <c r="Q3" s="19">
        <f>K3^2</f>
        <v>0</v>
      </c>
      <c r="R3" s="19">
        <f t="shared" ref="R3:S18" si="1">L3^2</f>
        <v>0</v>
      </c>
      <c r="S3" s="19">
        <f t="shared" si="1"/>
        <v>0</v>
      </c>
      <c r="T3" s="19">
        <f>K3*L3</f>
        <v>0</v>
      </c>
      <c r="U3" s="19">
        <f>K3*M3</f>
        <v>0</v>
      </c>
      <c r="V3" s="19">
        <f>L3*M3</f>
        <v>0</v>
      </c>
      <c r="Y3" s="10" t="s">
        <v>64</v>
      </c>
      <c r="Z3" s="10" t="s">
        <v>42</v>
      </c>
    </row>
    <row r="4" spans="1:26" x14ac:dyDescent="0.25">
      <c r="A4" s="26">
        <f>Wellpath!E4</f>
        <v>30</v>
      </c>
      <c r="B4" s="22">
        <v>0</v>
      </c>
      <c r="C4" s="22">
        <v>0</v>
      </c>
      <c r="D4" s="22">
        <f t="shared" si="0"/>
        <v>4.7931219674804699E-5</v>
      </c>
      <c r="E4" s="20">
        <f>Model!$W$27*((drdp!B4+drdp!K4)*'DBH-OS'!$B4+(drdp!E4+drdp!N4)*'DBH-OS'!$C4+(drdp!H4+drdp!Q4)*'DBH-OS'!$D4)</f>
        <v>0</v>
      </c>
      <c r="F4" s="20">
        <f>Model!$W$27*((drdp!C4+drdp!L4)*'DBH-OS'!$B4+(drdp!F4+drdp!O4)*'DBH-OS'!$C4+(drdp!I4+drdp!R4)*'DBH-OS'!$D4)</f>
        <v>0</v>
      </c>
      <c r="G4" s="20">
        <f>Model!$W$27*((drdp!D4+drdp!M4)*'DBH-OS'!$B4+(drdp!G4+drdp!P4)*'DBH-OS'!$C4+(drdp!J4+drdp!S4)*'DBH-OS'!$D4)</f>
        <v>0</v>
      </c>
      <c r="H4" s="18">
        <f>Model!$W$27*((drdp!B4)*'DBH-OS'!$B4+(drdp!E4)*'DBH-OS'!$C4+(drdp!H4)*'DBH-OS'!$D4)</f>
        <v>0</v>
      </c>
      <c r="I4" s="18">
        <f>Model!$W$27*((drdp!C4)*'DBH-OS'!$B4+(drdp!F4)*'DBH-OS'!$C4+(drdp!I4)*'DBH-OS'!$D4)</f>
        <v>0</v>
      </c>
      <c r="J4" s="18">
        <f>Model!$W$27*((drdp!D4)*'DBH-OS'!$B4+(drdp!G4)*'DBH-OS'!$C4+(drdp!J4)*'DBH-OS'!$D4)</f>
        <v>0</v>
      </c>
      <c r="K4" s="21">
        <f>SUM(E$3:E3)+H4</f>
        <v>0</v>
      </c>
      <c r="L4" s="21">
        <f>SUM(F$3:F3)+I4</f>
        <v>0</v>
      </c>
      <c r="M4" s="21">
        <f>SUM(G$3:G3)+J4</f>
        <v>0</v>
      </c>
      <c r="N4" s="21"/>
      <c r="O4" s="21"/>
      <c r="P4" s="21"/>
      <c r="Q4" s="19">
        <f t="shared" ref="Q4:S67" si="2">K4^2</f>
        <v>0</v>
      </c>
      <c r="R4" s="19">
        <f t="shared" si="1"/>
        <v>0</v>
      </c>
      <c r="S4" s="19">
        <f t="shared" si="1"/>
        <v>0</v>
      </c>
      <c r="T4" s="19">
        <f t="shared" ref="T4:T67" si="3">K4*L4</f>
        <v>0</v>
      </c>
      <c r="U4" s="19">
        <f t="shared" ref="U4:U67" si="4">K4*M4</f>
        <v>0</v>
      </c>
      <c r="V4" s="19">
        <f t="shared" ref="V4:V67" si="5">L4*M4</f>
        <v>0</v>
      </c>
      <c r="Y4" s="10" t="s">
        <v>28</v>
      </c>
      <c r="Z4" s="10" t="s">
        <v>68</v>
      </c>
    </row>
    <row r="5" spans="1:26" x14ac:dyDescent="0.25">
      <c r="A5" s="26">
        <f>Wellpath!E5</f>
        <v>60</v>
      </c>
      <c r="B5" s="22">
        <v>0</v>
      </c>
      <c r="C5" s="22">
        <v>0</v>
      </c>
      <c r="D5" s="22">
        <f t="shared" si="0"/>
        <v>4.7931219674804699E-5</v>
      </c>
      <c r="E5" s="20">
        <v>0</v>
      </c>
      <c r="F5" s="20">
        <v>0</v>
      </c>
      <c r="G5" s="20">
        <v>0</v>
      </c>
      <c r="H5" s="18">
        <v>0</v>
      </c>
      <c r="I5" s="18">
        <v>0</v>
      </c>
      <c r="J5" s="18">
        <v>0</v>
      </c>
      <c r="K5" s="21">
        <v>0</v>
      </c>
      <c r="L5" s="21">
        <f>I5</f>
        <v>0</v>
      </c>
      <c r="M5" s="21">
        <f>J5</f>
        <v>0</v>
      </c>
      <c r="N5" s="21"/>
      <c r="O5" s="21"/>
      <c r="P5" s="21"/>
      <c r="Q5" s="19">
        <f t="shared" si="2"/>
        <v>0</v>
      </c>
      <c r="R5" s="19">
        <f t="shared" si="1"/>
        <v>0</v>
      </c>
      <c r="S5" s="19">
        <f t="shared" si="1"/>
        <v>0</v>
      </c>
      <c r="T5" s="19">
        <f t="shared" si="3"/>
        <v>0</v>
      </c>
      <c r="U5" s="19">
        <f t="shared" si="4"/>
        <v>0</v>
      </c>
      <c r="V5" s="19">
        <f t="shared" si="5"/>
        <v>0</v>
      </c>
    </row>
    <row r="6" spans="1:26" x14ac:dyDescent="0.25">
      <c r="A6" s="26">
        <f>Wellpath!E6</f>
        <v>90</v>
      </c>
      <c r="B6" s="22">
        <v>0</v>
      </c>
      <c r="C6" s="22">
        <v>0</v>
      </c>
      <c r="D6" s="22">
        <f t="shared" si="0"/>
        <v>4.7931219674804699E-5</v>
      </c>
      <c r="E6" s="20">
        <f>Model!$W$27*((drdp!B6+drdp!K6)*'DBH-OS'!$B6+(drdp!E6+drdp!N6)*'DBH-OS'!$C6+(drdp!H6+drdp!Q6)*'DBH-OS'!$D6)</f>
        <v>0</v>
      </c>
      <c r="F6" s="20">
        <f>Model!$W$27*((drdp!C6+drdp!L6)*'DBH-OS'!$B6+(drdp!F6+drdp!O6)*'DBH-OS'!$C6+(drdp!I6+drdp!R6)*'DBH-OS'!$D6)</f>
        <v>0</v>
      </c>
      <c r="G6" s="20">
        <f>Model!$W$27*((drdp!D6+drdp!M6)*'DBH-OS'!$B6+(drdp!G6+drdp!P6)*'DBH-OS'!$C6+(drdp!J6+drdp!S6)*'DBH-OS'!$D6)</f>
        <v>0</v>
      </c>
      <c r="H6" s="18">
        <f>Model!$W$27*((drdp!B6)*'DBH-OS'!$B6+(drdp!E6)*'DBH-OS'!$C6+(drdp!H6)*'DBH-OS'!$D6)</f>
        <v>0</v>
      </c>
      <c r="I6" s="18">
        <f>Model!$W$27*((drdp!C6)*'DBH-OS'!$B6+(drdp!F6)*'DBH-OS'!$C6+(drdp!I6)*'DBH-OS'!$D6)</f>
        <v>0</v>
      </c>
      <c r="J6" s="18">
        <f>Model!$W$27*((drdp!D6)*'DBH-OS'!$B6+(drdp!G6)*'DBH-OS'!$C6+(drdp!J6)*'DBH-OS'!$D6)</f>
        <v>0</v>
      </c>
      <c r="K6" s="21">
        <f>SUM(E$3:E5)+H6</f>
        <v>0</v>
      </c>
      <c r="L6" s="21">
        <f>SUM(F$3:F5)+I6</f>
        <v>0</v>
      </c>
      <c r="M6" s="21">
        <f>SUM(G$3:G5)+J6</f>
        <v>0</v>
      </c>
      <c r="N6" s="21"/>
      <c r="O6" s="21"/>
      <c r="P6" s="21"/>
      <c r="Q6" s="19">
        <f t="shared" si="2"/>
        <v>0</v>
      </c>
      <c r="R6" s="19">
        <f t="shared" si="1"/>
        <v>0</v>
      </c>
      <c r="S6" s="19">
        <f t="shared" si="1"/>
        <v>0</v>
      </c>
      <c r="T6" s="19">
        <f t="shared" si="3"/>
        <v>0</v>
      </c>
      <c r="U6" s="19">
        <f t="shared" si="4"/>
        <v>0</v>
      </c>
      <c r="V6" s="19">
        <f t="shared" si="5"/>
        <v>0</v>
      </c>
    </row>
    <row r="7" spans="1:26" x14ac:dyDescent="0.25">
      <c r="A7" s="26">
        <f>Wellpath!E7</f>
        <v>120</v>
      </c>
      <c r="B7" s="22">
        <v>0</v>
      </c>
      <c r="C7" s="22">
        <v>0</v>
      </c>
      <c r="D7" s="22">
        <f t="shared" si="0"/>
        <v>4.7931219674804699E-5</v>
      </c>
      <c r="E7" s="20">
        <f>Model!$W$27*((drdp!B7+drdp!K7)*'DBH-OS'!$B7+(drdp!E7+drdp!N7)*'DBH-OS'!$C7+(drdp!H7+drdp!Q7)*'DBH-OS'!$D7)</f>
        <v>0</v>
      </c>
      <c r="F7" s="20">
        <f>Model!$W$27*((drdp!C7+drdp!L7)*'DBH-OS'!$B7+(drdp!F7+drdp!O7)*'DBH-OS'!$C7+(drdp!I7+drdp!R7)*'DBH-OS'!$D7)</f>
        <v>0</v>
      </c>
      <c r="G7" s="20">
        <f>Model!$W$27*((drdp!D7+drdp!M7)*'DBH-OS'!$B7+(drdp!G7+drdp!P7)*'DBH-OS'!$C7+(drdp!J7+drdp!S7)*'DBH-OS'!$D7)</f>
        <v>0</v>
      </c>
      <c r="H7" s="18">
        <f>Model!$W$27*((drdp!B7)*'DBH-OS'!$B7+(drdp!E7)*'DBH-OS'!$C7+(drdp!H7)*'DBH-OS'!$D7)</f>
        <v>0</v>
      </c>
      <c r="I7" s="18">
        <f>Model!$W$27*((drdp!C7)*'DBH-OS'!$B7+(drdp!F7)*'DBH-OS'!$C7+(drdp!I7)*'DBH-OS'!$D7)</f>
        <v>0</v>
      </c>
      <c r="J7" s="18">
        <f>Model!$W$27*((drdp!D7)*'DBH-OS'!$B7+(drdp!G7)*'DBH-OS'!$C7+(drdp!J7)*'DBH-OS'!$D7)</f>
        <v>0</v>
      </c>
      <c r="K7" s="21">
        <f>SUM(E$3:E6)+H7</f>
        <v>0</v>
      </c>
      <c r="L7" s="21">
        <f>SUM(F$3:F6)+I7</f>
        <v>0</v>
      </c>
      <c r="M7" s="21">
        <f>SUM(G$3:G6)+J7</f>
        <v>0</v>
      </c>
      <c r="N7" s="21"/>
      <c r="O7" s="21"/>
      <c r="P7" s="21"/>
      <c r="Q7" s="19">
        <f t="shared" si="2"/>
        <v>0</v>
      </c>
      <c r="R7" s="19">
        <f t="shared" si="1"/>
        <v>0</v>
      </c>
      <c r="S7" s="19">
        <f t="shared" si="1"/>
        <v>0</v>
      </c>
      <c r="T7" s="19">
        <f t="shared" si="3"/>
        <v>0</v>
      </c>
      <c r="U7" s="19">
        <f t="shared" si="4"/>
        <v>0</v>
      </c>
      <c r="V7" s="19">
        <f t="shared" si="5"/>
        <v>0</v>
      </c>
    </row>
    <row r="8" spans="1:26" x14ac:dyDescent="0.25">
      <c r="A8" s="26">
        <f>Wellpath!E8</f>
        <v>150</v>
      </c>
      <c r="B8" s="22">
        <v>0</v>
      </c>
      <c r="C8" s="22">
        <v>0</v>
      </c>
      <c r="D8" s="22">
        <f t="shared" si="0"/>
        <v>4.7931219674804699E-5</v>
      </c>
      <c r="E8" s="20">
        <f>Model!$W$27*((drdp!B8+drdp!K8)*'DBH-OS'!$B8+(drdp!E8+drdp!N8)*'DBH-OS'!$C8+(drdp!H8+drdp!Q8)*'DBH-OS'!$D8)</f>
        <v>0</v>
      </c>
      <c r="F8" s="20">
        <f>Model!$W$27*((drdp!C8+drdp!L8)*'DBH-OS'!$B8+(drdp!F8+drdp!O8)*'DBH-OS'!$C8+(drdp!I8+drdp!R8)*'DBH-OS'!$D8)</f>
        <v>0</v>
      </c>
      <c r="G8" s="20">
        <f>Model!$W$27*((drdp!D8+drdp!M8)*'DBH-OS'!$B8+(drdp!G8+drdp!P8)*'DBH-OS'!$C8+(drdp!J8+drdp!S8)*'DBH-OS'!$D8)</f>
        <v>0</v>
      </c>
      <c r="H8" s="18">
        <f>Model!$W$27*((drdp!B8)*'DBH-OS'!$B8+(drdp!E8)*'DBH-OS'!$C8+(drdp!H8)*'DBH-OS'!$D8)</f>
        <v>0</v>
      </c>
      <c r="I8" s="18">
        <f>Model!$W$27*((drdp!C8)*'DBH-OS'!$B8+(drdp!F8)*'DBH-OS'!$C8+(drdp!I8)*'DBH-OS'!$D8)</f>
        <v>0</v>
      </c>
      <c r="J8" s="18">
        <f>Model!$W$27*((drdp!D8)*'DBH-OS'!$B8+(drdp!G8)*'DBH-OS'!$C8+(drdp!J8)*'DBH-OS'!$D8)</f>
        <v>0</v>
      </c>
      <c r="K8" s="21">
        <f>SUM(E$3:E7)+H8</f>
        <v>0</v>
      </c>
      <c r="L8" s="21">
        <f>SUM(F$3:F7)+I8</f>
        <v>0</v>
      </c>
      <c r="M8" s="21">
        <f>SUM(G$3:G7)+J8</f>
        <v>0</v>
      </c>
      <c r="N8" s="21"/>
      <c r="O8" s="21"/>
      <c r="P8" s="21"/>
      <c r="Q8" s="19">
        <f t="shared" si="2"/>
        <v>0</v>
      </c>
      <c r="R8" s="19">
        <f t="shared" si="1"/>
        <v>0</v>
      </c>
      <c r="S8" s="19">
        <f t="shared" si="1"/>
        <v>0</v>
      </c>
      <c r="T8" s="19">
        <f t="shared" si="3"/>
        <v>0</v>
      </c>
      <c r="U8" s="19">
        <f t="shared" si="4"/>
        <v>0</v>
      </c>
      <c r="V8" s="19">
        <f t="shared" si="5"/>
        <v>0</v>
      </c>
    </row>
    <row r="9" spans="1:26" x14ac:dyDescent="0.25">
      <c r="A9" s="26">
        <f>Wellpath!E9</f>
        <v>180</v>
      </c>
      <c r="B9" s="22">
        <v>0</v>
      </c>
      <c r="C9" s="22">
        <v>0</v>
      </c>
      <c r="D9" s="22">
        <f t="shared" si="0"/>
        <v>4.7931219674804699E-5</v>
      </c>
      <c r="E9" s="20">
        <f>Model!$W$27*((drdp!B9+drdp!K9)*'DBH-OS'!$B9+(drdp!E9+drdp!N9)*'DBH-OS'!$C9+(drdp!H9+drdp!Q9)*'DBH-OS'!$D9)</f>
        <v>0</v>
      </c>
      <c r="F9" s="20">
        <f>Model!$W$27*((drdp!C9+drdp!L9)*'DBH-OS'!$B9+(drdp!F9+drdp!O9)*'DBH-OS'!$C9+(drdp!I9+drdp!R9)*'DBH-OS'!$D9)</f>
        <v>0</v>
      </c>
      <c r="G9" s="20">
        <f>Model!$W$27*((drdp!D9+drdp!M9)*'DBH-OS'!$B9+(drdp!G9+drdp!P9)*'DBH-OS'!$C9+(drdp!J9+drdp!S9)*'DBH-OS'!$D9)</f>
        <v>0</v>
      </c>
      <c r="H9" s="18">
        <f>Model!$W$27*((drdp!B9)*'DBH-OS'!$B9+(drdp!E9)*'DBH-OS'!$C9+(drdp!H9)*'DBH-OS'!$D9)</f>
        <v>0</v>
      </c>
      <c r="I9" s="18">
        <f>Model!$W$27*((drdp!C9)*'DBH-OS'!$B9+(drdp!F9)*'DBH-OS'!$C9+(drdp!I9)*'DBH-OS'!$D9)</f>
        <v>0</v>
      </c>
      <c r="J9" s="18">
        <f>Model!$W$27*((drdp!D9)*'DBH-OS'!$B9+(drdp!G9)*'DBH-OS'!$C9+(drdp!J9)*'DBH-OS'!$D9)</f>
        <v>0</v>
      </c>
      <c r="K9" s="21">
        <f>SUM(E$3:E8)+H9</f>
        <v>0</v>
      </c>
      <c r="L9" s="21">
        <f>SUM(F$3:F8)+I9</f>
        <v>0</v>
      </c>
      <c r="M9" s="21">
        <f>SUM(G$3:G8)+J9</f>
        <v>0</v>
      </c>
      <c r="N9" s="21"/>
      <c r="O9" s="21"/>
      <c r="P9" s="21"/>
      <c r="Q9" s="19">
        <f t="shared" si="2"/>
        <v>0</v>
      </c>
      <c r="R9" s="19">
        <f t="shared" si="1"/>
        <v>0</v>
      </c>
      <c r="S9" s="19">
        <f t="shared" si="1"/>
        <v>0</v>
      </c>
      <c r="T9" s="19">
        <f t="shared" si="3"/>
        <v>0</v>
      </c>
      <c r="U9" s="19">
        <f t="shared" si="4"/>
        <v>0</v>
      </c>
      <c r="V9" s="19">
        <f t="shared" si="5"/>
        <v>0</v>
      </c>
    </row>
    <row r="10" spans="1:26" x14ac:dyDescent="0.25">
      <c r="A10" s="26">
        <f>Wellpath!E10</f>
        <v>210</v>
      </c>
      <c r="B10" s="22">
        <v>0</v>
      </c>
      <c r="C10" s="22">
        <v>0</v>
      </c>
      <c r="D10" s="22">
        <f t="shared" si="0"/>
        <v>4.7931219674804699E-5</v>
      </c>
      <c r="E10" s="20">
        <f>Model!$W$27*((drdp!B10+drdp!K10)*'DBH-OS'!$B10+(drdp!E10+drdp!N10)*'DBH-OS'!$C10+(drdp!H10+drdp!Q10)*'DBH-OS'!$D10)</f>
        <v>0</v>
      </c>
      <c r="F10" s="20">
        <f>Model!$W$27*((drdp!C10+drdp!L10)*'DBH-OS'!$B10+(drdp!F10+drdp!O10)*'DBH-OS'!$C10+(drdp!I10+drdp!R10)*'DBH-OS'!$D10)</f>
        <v>0</v>
      </c>
      <c r="G10" s="20">
        <f>Model!$W$27*((drdp!D10+drdp!M10)*'DBH-OS'!$B10+(drdp!G10+drdp!P10)*'DBH-OS'!$C10+(drdp!J10+drdp!S10)*'DBH-OS'!$D10)</f>
        <v>0</v>
      </c>
      <c r="H10" s="18">
        <f>Model!$W$27*((drdp!B10)*'DBH-OS'!$B10+(drdp!E10)*'DBH-OS'!$C10+(drdp!H10)*'DBH-OS'!$D10)</f>
        <v>0</v>
      </c>
      <c r="I10" s="18">
        <f>Model!$W$27*((drdp!C10)*'DBH-OS'!$B10+(drdp!F10)*'DBH-OS'!$C10+(drdp!I10)*'DBH-OS'!$D10)</f>
        <v>0</v>
      </c>
      <c r="J10" s="18">
        <f>Model!$W$27*((drdp!D10)*'DBH-OS'!$B10+(drdp!G10)*'DBH-OS'!$C10+(drdp!J10)*'DBH-OS'!$D10)</f>
        <v>0</v>
      </c>
      <c r="K10" s="21">
        <f>SUM(E$3:E9)+H10</f>
        <v>0</v>
      </c>
      <c r="L10" s="21">
        <f>SUM(F$3:F9)+I10</f>
        <v>0</v>
      </c>
      <c r="M10" s="21">
        <f>SUM(G$3:G9)+J10</f>
        <v>0</v>
      </c>
      <c r="N10" s="21"/>
      <c r="O10" s="21"/>
      <c r="P10" s="21"/>
      <c r="Q10" s="19">
        <f t="shared" si="2"/>
        <v>0</v>
      </c>
      <c r="R10" s="19">
        <f t="shared" si="1"/>
        <v>0</v>
      </c>
      <c r="S10" s="19">
        <f t="shared" si="1"/>
        <v>0</v>
      </c>
      <c r="T10" s="19">
        <f t="shared" si="3"/>
        <v>0</v>
      </c>
      <c r="U10" s="19">
        <f t="shared" si="4"/>
        <v>0</v>
      </c>
      <c r="V10" s="19">
        <f t="shared" si="5"/>
        <v>0</v>
      </c>
    </row>
    <row r="11" spans="1:26" x14ac:dyDescent="0.25">
      <c r="A11" s="26">
        <f>Wellpath!E11</f>
        <v>240</v>
      </c>
      <c r="B11" s="22">
        <v>0</v>
      </c>
      <c r="C11" s="22">
        <v>0</v>
      </c>
      <c r="D11" s="22">
        <f t="shared" si="0"/>
        <v>4.7931219674804699E-5</v>
      </c>
      <c r="E11" s="20">
        <f>Model!$W$27*((drdp!B11+drdp!K11)*'DBH-OS'!$B11+(drdp!E11+drdp!N11)*'DBH-OS'!$C11+(drdp!H11+drdp!Q11)*'DBH-OS'!$D11)</f>
        <v>0</v>
      </c>
      <c r="F11" s="20">
        <f>Model!$W$27*((drdp!C11+drdp!L11)*'DBH-OS'!$B11+(drdp!F11+drdp!O11)*'DBH-OS'!$C11+(drdp!I11+drdp!R11)*'DBH-OS'!$D11)</f>
        <v>0</v>
      </c>
      <c r="G11" s="20">
        <f>Model!$W$27*((drdp!D11+drdp!M11)*'DBH-OS'!$B11+(drdp!G11+drdp!P11)*'DBH-OS'!$C11+(drdp!J11+drdp!S11)*'DBH-OS'!$D11)</f>
        <v>0</v>
      </c>
      <c r="H11" s="18">
        <f>Model!$W$27*((drdp!B11)*'DBH-OS'!$B11+(drdp!E11)*'DBH-OS'!$C11+(drdp!H11)*'DBH-OS'!$D11)</f>
        <v>0</v>
      </c>
      <c r="I11" s="18">
        <f>Model!$W$27*((drdp!C11)*'DBH-OS'!$B11+(drdp!F11)*'DBH-OS'!$C11+(drdp!I11)*'DBH-OS'!$D11)</f>
        <v>0</v>
      </c>
      <c r="J11" s="18">
        <f>Model!$W$27*((drdp!D11)*'DBH-OS'!$B11+(drdp!G11)*'DBH-OS'!$C11+(drdp!J11)*'DBH-OS'!$D11)</f>
        <v>0</v>
      </c>
      <c r="K11" s="21">
        <f>SUM(E$3:E10)+H11</f>
        <v>0</v>
      </c>
      <c r="L11" s="21">
        <f>SUM(F$3:F10)+I11</f>
        <v>0</v>
      </c>
      <c r="M11" s="21">
        <f>SUM(G$3:G10)+J11</f>
        <v>0</v>
      </c>
      <c r="N11" s="21"/>
      <c r="O11" s="21"/>
      <c r="P11" s="21"/>
      <c r="Q11" s="19">
        <f t="shared" si="2"/>
        <v>0</v>
      </c>
      <c r="R11" s="19">
        <f t="shared" si="1"/>
        <v>0</v>
      </c>
      <c r="S11" s="19">
        <f t="shared" si="1"/>
        <v>0</v>
      </c>
      <c r="T11" s="19">
        <f t="shared" si="3"/>
        <v>0</v>
      </c>
      <c r="U11" s="19">
        <f t="shared" si="4"/>
        <v>0</v>
      </c>
      <c r="V11" s="19">
        <f t="shared" si="5"/>
        <v>0</v>
      </c>
    </row>
    <row r="12" spans="1:26" x14ac:dyDescent="0.25">
      <c r="A12" s="26">
        <f>Wellpath!E12</f>
        <v>270</v>
      </c>
      <c r="B12" s="22">
        <v>0</v>
      </c>
      <c r="C12" s="22">
        <v>0</v>
      </c>
      <c r="D12" s="22">
        <f t="shared" si="0"/>
        <v>4.7931219674804699E-5</v>
      </c>
      <c r="E12" s="20">
        <f>Model!$W$27*((drdp!B12+drdp!K12)*'DBH-OS'!$B12+(drdp!E12+drdp!N12)*'DBH-OS'!$C12+(drdp!H12+drdp!Q12)*'DBH-OS'!$D12)</f>
        <v>0</v>
      </c>
      <c r="F12" s="20">
        <f>Model!$W$27*((drdp!C12+drdp!L12)*'DBH-OS'!$B12+(drdp!F12+drdp!O12)*'DBH-OS'!$C12+(drdp!I12+drdp!R12)*'DBH-OS'!$D12)</f>
        <v>0</v>
      </c>
      <c r="G12" s="20">
        <f>Model!$W$27*((drdp!D12+drdp!M12)*'DBH-OS'!$B12+(drdp!G12+drdp!P12)*'DBH-OS'!$C12+(drdp!J12+drdp!S12)*'DBH-OS'!$D12)</f>
        <v>0</v>
      </c>
      <c r="H12" s="18">
        <f>Model!$W$27*((drdp!B12)*'DBH-OS'!$B12+(drdp!E12)*'DBH-OS'!$C12+(drdp!H12)*'DBH-OS'!$D12)</f>
        <v>0</v>
      </c>
      <c r="I12" s="18">
        <f>Model!$W$27*((drdp!C12)*'DBH-OS'!$B12+(drdp!F12)*'DBH-OS'!$C12+(drdp!I12)*'DBH-OS'!$D12)</f>
        <v>0</v>
      </c>
      <c r="J12" s="18">
        <f>Model!$W$27*((drdp!D12)*'DBH-OS'!$B12+(drdp!G12)*'DBH-OS'!$C12+(drdp!J12)*'DBH-OS'!$D12)</f>
        <v>0</v>
      </c>
      <c r="K12" s="21">
        <f>SUM(E$3:E11)+H12</f>
        <v>0</v>
      </c>
      <c r="L12" s="21">
        <f>SUM(F$3:F11)+I12</f>
        <v>0</v>
      </c>
      <c r="M12" s="21">
        <f>SUM(G$3:G11)+J12</f>
        <v>0</v>
      </c>
      <c r="N12" s="21"/>
      <c r="O12" s="21"/>
      <c r="P12" s="21"/>
      <c r="Q12" s="19">
        <f t="shared" si="2"/>
        <v>0</v>
      </c>
      <c r="R12" s="19">
        <f t="shared" si="1"/>
        <v>0</v>
      </c>
      <c r="S12" s="19">
        <f t="shared" si="1"/>
        <v>0</v>
      </c>
      <c r="T12" s="19">
        <f t="shared" si="3"/>
        <v>0</v>
      </c>
      <c r="U12" s="19">
        <f t="shared" si="4"/>
        <v>0</v>
      </c>
      <c r="V12" s="19">
        <f t="shared" si="5"/>
        <v>0</v>
      </c>
    </row>
    <row r="13" spans="1:26" x14ac:dyDescent="0.25">
      <c r="A13" s="26">
        <f>Wellpath!E13</f>
        <v>300</v>
      </c>
      <c r="B13" s="22">
        <v>0</v>
      </c>
      <c r="C13" s="22">
        <v>0</v>
      </c>
      <c r="D13" s="22">
        <f t="shared" si="0"/>
        <v>4.7931219674804699E-5</v>
      </c>
      <c r="E13" s="20">
        <f>Model!$W$27*((drdp!B13+drdp!K13)*'DBH-OS'!$B13+(drdp!E13+drdp!N13)*'DBH-OS'!$C13+(drdp!H13+drdp!Q13)*'DBH-OS'!$D13)</f>
        <v>0</v>
      </c>
      <c r="F13" s="20">
        <f>Model!$W$27*((drdp!C13+drdp!L13)*'DBH-OS'!$B13+(drdp!F13+drdp!O13)*'DBH-OS'!$C13+(drdp!I13+drdp!R13)*'DBH-OS'!$D13)</f>
        <v>0</v>
      </c>
      <c r="G13" s="20">
        <f>Model!$W$27*((drdp!D13+drdp!M13)*'DBH-OS'!$B13+(drdp!G13+drdp!P13)*'DBH-OS'!$C13+(drdp!J13+drdp!S13)*'DBH-OS'!$D13)</f>
        <v>0</v>
      </c>
      <c r="H13" s="18">
        <f>Model!$W$27*((drdp!B13)*'DBH-OS'!$B13+(drdp!E13)*'DBH-OS'!$C13+(drdp!H13)*'DBH-OS'!$D13)</f>
        <v>0</v>
      </c>
      <c r="I13" s="18">
        <f>Model!$W$27*((drdp!C13)*'DBH-OS'!$B13+(drdp!F13)*'DBH-OS'!$C13+(drdp!I13)*'DBH-OS'!$D13)</f>
        <v>0</v>
      </c>
      <c r="J13" s="18">
        <f>Model!$W$27*((drdp!D13)*'DBH-OS'!$B13+(drdp!G13)*'DBH-OS'!$C13+(drdp!J13)*'DBH-OS'!$D13)</f>
        <v>0</v>
      </c>
      <c r="K13" s="21">
        <f>SUM(E$3:E12)+H13</f>
        <v>0</v>
      </c>
      <c r="L13" s="21">
        <f>SUM(F$3:F12)+I13</f>
        <v>0</v>
      </c>
      <c r="M13" s="21">
        <f>SUM(G$3:G12)+J13</f>
        <v>0</v>
      </c>
      <c r="N13" s="21"/>
      <c r="O13" s="21"/>
      <c r="P13" s="21"/>
      <c r="Q13" s="19">
        <f t="shared" si="2"/>
        <v>0</v>
      </c>
      <c r="R13" s="19">
        <f t="shared" si="1"/>
        <v>0</v>
      </c>
      <c r="S13" s="19">
        <f t="shared" si="1"/>
        <v>0</v>
      </c>
      <c r="T13" s="19">
        <f t="shared" si="3"/>
        <v>0</v>
      </c>
      <c r="U13" s="19">
        <f t="shared" si="4"/>
        <v>0</v>
      </c>
      <c r="V13" s="19">
        <f t="shared" si="5"/>
        <v>0</v>
      </c>
    </row>
    <row r="14" spans="1:26" x14ac:dyDescent="0.25">
      <c r="A14" s="26">
        <f>Wellpath!E14</f>
        <v>330</v>
      </c>
      <c r="B14" s="22">
        <v>0</v>
      </c>
      <c r="C14" s="22">
        <v>0</v>
      </c>
      <c r="D14" s="22">
        <f t="shared" si="0"/>
        <v>4.7931219674804699E-5</v>
      </c>
      <c r="E14" s="20">
        <f>Model!$W$27*((drdp!B14+drdp!K14)*'DBH-OS'!$B14+(drdp!E14+drdp!N14)*'DBH-OS'!$C14+(drdp!H14+drdp!Q14)*'DBH-OS'!$D14)</f>
        <v>0</v>
      </c>
      <c r="F14" s="20">
        <f>Model!$W$27*((drdp!C14+drdp!L14)*'DBH-OS'!$B14+(drdp!F14+drdp!O14)*'DBH-OS'!$C14+(drdp!I14+drdp!R14)*'DBH-OS'!$D14)</f>
        <v>0</v>
      </c>
      <c r="G14" s="20">
        <f>Model!$W$27*((drdp!D14+drdp!M14)*'DBH-OS'!$B14+(drdp!G14+drdp!P14)*'DBH-OS'!$C14+(drdp!J14+drdp!S14)*'DBH-OS'!$D14)</f>
        <v>0</v>
      </c>
      <c r="H14" s="18">
        <f>Model!$W$27*((drdp!B14)*'DBH-OS'!$B14+(drdp!E14)*'DBH-OS'!$C14+(drdp!H14)*'DBH-OS'!$D14)</f>
        <v>0</v>
      </c>
      <c r="I14" s="18">
        <f>Model!$W$27*((drdp!C14)*'DBH-OS'!$B14+(drdp!F14)*'DBH-OS'!$C14+(drdp!I14)*'DBH-OS'!$D14)</f>
        <v>0</v>
      </c>
      <c r="J14" s="18">
        <f>Model!$W$27*((drdp!D14)*'DBH-OS'!$B14+(drdp!G14)*'DBH-OS'!$C14+(drdp!J14)*'DBH-OS'!$D14)</f>
        <v>0</v>
      </c>
      <c r="K14" s="21">
        <f>SUM(E$3:E13)+H14</f>
        <v>0</v>
      </c>
      <c r="L14" s="21">
        <f>SUM(F$3:F13)+I14</f>
        <v>0</v>
      </c>
      <c r="M14" s="21">
        <f>SUM(G$3:G13)+J14</f>
        <v>0</v>
      </c>
      <c r="N14" s="21"/>
      <c r="O14" s="21"/>
      <c r="P14" s="21"/>
      <c r="Q14" s="19">
        <f t="shared" si="2"/>
        <v>0</v>
      </c>
      <c r="R14" s="19">
        <f t="shared" si="1"/>
        <v>0</v>
      </c>
      <c r="S14" s="19">
        <f t="shared" si="1"/>
        <v>0</v>
      </c>
      <c r="T14" s="19">
        <f t="shared" si="3"/>
        <v>0</v>
      </c>
      <c r="U14" s="19">
        <f t="shared" si="4"/>
        <v>0</v>
      </c>
      <c r="V14" s="19">
        <f t="shared" si="5"/>
        <v>0</v>
      </c>
    </row>
    <row r="15" spans="1:26" x14ac:dyDescent="0.25">
      <c r="A15" s="26">
        <f>Wellpath!E15</f>
        <v>360</v>
      </c>
      <c r="B15" s="22">
        <v>0</v>
      </c>
      <c r="C15" s="22">
        <v>0</v>
      </c>
      <c r="D15" s="22">
        <f t="shared" si="0"/>
        <v>4.7931219674804699E-5</v>
      </c>
      <c r="E15" s="20">
        <f>Model!$W$27*((drdp!B15+drdp!K15)*'DBH-OS'!$B15+(drdp!E15+drdp!N15)*'DBH-OS'!$C15+(drdp!H15+drdp!Q15)*'DBH-OS'!$D15)</f>
        <v>0</v>
      </c>
      <c r="F15" s="20">
        <f>Model!$W$27*((drdp!C15+drdp!L15)*'DBH-OS'!$B15+(drdp!F15+drdp!O15)*'DBH-OS'!$C15+(drdp!I15+drdp!R15)*'DBH-OS'!$D15)</f>
        <v>0</v>
      </c>
      <c r="G15" s="20">
        <f>Model!$W$27*((drdp!D15+drdp!M15)*'DBH-OS'!$B15+(drdp!G15+drdp!P15)*'DBH-OS'!$C15+(drdp!J15+drdp!S15)*'DBH-OS'!$D15)</f>
        <v>0</v>
      </c>
      <c r="H15" s="18">
        <f>Model!$W$27*((drdp!B15)*'DBH-OS'!$B15+(drdp!E15)*'DBH-OS'!$C15+(drdp!H15)*'DBH-OS'!$D15)</f>
        <v>0</v>
      </c>
      <c r="I15" s="18">
        <f>Model!$W$27*((drdp!C15)*'DBH-OS'!$B15+(drdp!F15)*'DBH-OS'!$C15+(drdp!I15)*'DBH-OS'!$D15)</f>
        <v>0</v>
      </c>
      <c r="J15" s="18">
        <f>Model!$W$27*((drdp!D15)*'DBH-OS'!$B15+(drdp!G15)*'DBH-OS'!$C15+(drdp!J15)*'DBH-OS'!$D15)</f>
        <v>0</v>
      </c>
      <c r="K15" s="21">
        <f>SUM(E$3:E14)+H15</f>
        <v>0</v>
      </c>
      <c r="L15" s="21">
        <f>SUM(F$3:F14)+I15</f>
        <v>0</v>
      </c>
      <c r="M15" s="21">
        <f>SUM(G$3:G14)+J15</f>
        <v>0</v>
      </c>
      <c r="N15" s="21"/>
      <c r="O15" s="21"/>
      <c r="P15" s="21"/>
      <c r="Q15" s="19">
        <f t="shared" si="2"/>
        <v>0</v>
      </c>
      <c r="R15" s="19">
        <f t="shared" si="1"/>
        <v>0</v>
      </c>
      <c r="S15" s="19">
        <f t="shared" si="1"/>
        <v>0</v>
      </c>
      <c r="T15" s="19">
        <f t="shared" si="3"/>
        <v>0</v>
      </c>
      <c r="U15" s="19">
        <f t="shared" si="4"/>
        <v>0</v>
      </c>
      <c r="V15" s="19">
        <f t="shared" si="5"/>
        <v>0</v>
      </c>
    </row>
    <row r="16" spans="1:26" x14ac:dyDescent="0.25">
      <c r="A16" s="26">
        <f>Wellpath!E16</f>
        <v>390</v>
      </c>
      <c r="B16" s="22">
        <v>0</v>
      </c>
      <c r="C16" s="22">
        <v>0</v>
      </c>
      <c r="D16" s="22">
        <f t="shared" si="0"/>
        <v>4.7931219674804699E-5</v>
      </c>
      <c r="E16" s="20">
        <f>Model!$W$27*((drdp!B16+drdp!K16)*'DBH-OS'!$B16+(drdp!E16+drdp!N16)*'DBH-OS'!$C16+(drdp!H16+drdp!Q16)*'DBH-OS'!$D16)</f>
        <v>0</v>
      </c>
      <c r="F16" s="20">
        <f>Model!$W$27*((drdp!C16+drdp!L16)*'DBH-OS'!$B16+(drdp!F16+drdp!O16)*'DBH-OS'!$C16+(drdp!I16+drdp!R16)*'DBH-OS'!$D16)</f>
        <v>0</v>
      </c>
      <c r="G16" s="20">
        <f>Model!$W$27*((drdp!D16+drdp!M16)*'DBH-OS'!$B16+(drdp!G16+drdp!P16)*'DBH-OS'!$C16+(drdp!J16+drdp!S16)*'DBH-OS'!$D16)</f>
        <v>0</v>
      </c>
      <c r="H16" s="18">
        <f>Model!$W$27*((drdp!B16)*'DBH-OS'!$B16+(drdp!E16)*'DBH-OS'!$C16+(drdp!H16)*'DBH-OS'!$D16)</f>
        <v>0</v>
      </c>
      <c r="I16" s="18">
        <f>Model!$W$27*((drdp!C16)*'DBH-OS'!$B16+(drdp!F16)*'DBH-OS'!$C16+(drdp!I16)*'DBH-OS'!$D16)</f>
        <v>0</v>
      </c>
      <c r="J16" s="18">
        <f>Model!$W$27*((drdp!D16)*'DBH-OS'!$B16+(drdp!G16)*'DBH-OS'!$C16+(drdp!J16)*'DBH-OS'!$D16)</f>
        <v>0</v>
      </c>
      <c r="K16" s="21">
        <f>SUM(E$3:E15)+H16</f>
        <v>0</v>
      </c>
      <c r="L16" s="21">
        <f>SUM(F$3:F15)+I16</f>
        <v>0</v>
      </c>
      <c r="M16" s="21">
        <f>SUM(G$3:G15)+J16</f>
        <v>0</v>
      </c>
      <c r="N16" s="21"/>
      <c r="O16" s="21"/>
      <c r="P16" s="21"/>
      <c r="Q16" s="19">
        <f t="shared" si="2"/>
        <v>0</v>
      </c>
      <c r="R16" s="19">
        <f t="shared" si="1"/>
        <v>0</v>
      </c>
      <c r="S16" s="19">
        <f t="shared" si="1"/>
        <v>0</v>
      </c>
      <c r="T16" s="19">
        <f t="shared" si="3"/>
        <v>0</v>
      </c>
      <c r="U16" s="19">
        <f t="shared" si="4"/>
        <v>0</v>
      </c>
      <c r="V16" s="19">
        <f t="shared" si="5"/>
        <v>0</v>
      </c>
    </row>
    <row r="17" spans="1:22" x14ac:dyDescent="0.25">
      <c r="A17" s="26">
        <f>Wellpath!E17</f>
        <v>420</v>
      </c>
      <c r="B17" s="22">
        <v>0</v>
      </c>
      <c r="C17" s="22">
        <v>0</v>
      </c>
      <c r="D17" s="22">
        <f t="shared" si="0"/>
        <v>4.7931219674804699E-5</v>
      </c>
      <c r="E17" s="20">
        <f>Model!$W$27*((drdp!B17+drdp!K17)*'DBH-OS'!$B17+(drdp!E17+drdp!N17)*'DBH-OS'!$C17+(drdp!H17+drdp!Q17)*'DBH-OS'!$D17)</f>
        <v>0</v>
      </c>
      <c r="F17" s="20">
        <f>Model!$W$27*((drdp!C17+drdp!L17)*'DBH-OS'!$B17+(drdp!F17+drdp!O17)*'DBH-OS'!$C17+(drdp!I17+drdp!R17)*'DBH-OS'!$D17)</f>
        <v>0</v>
      </c>
      <c r="G17" s="20">
        <f>Model!$W$27*((drdp!D17+drdp!M17)*'DBH-OS'!$B17+(drdp!G17+drdp!P17)*'DBH-OS'!$C17+(drdp!J17+drdp!S17)*'DBH-OS'!$D17)</f>
        <v>0</v>
      </c>
      <c r="H17" s="18">
        <f>Model!$W$27*((drdp!B17)*'DBH-OS'!$B17+(drdp!E17)*'DBH-OS'!$C17+(drdp!H17)*'DBH-OS'!$D17)</f>
        <v>0</v>
      </c>
      <c r="I17" s="18">
        <f>Model!$W$27*((drdp!C17)*'DBH-OS'!$B17+(drdp!F17)*'DBH-OS'!$C17+(drdp!I17)*'DBH-OS'!$D17)</f>
        <v>0</v>
      </c>
      <c r="J17" s="18">
        <f>Model!$W$27*((drdp!D17)*'DBH-OS'!$B17+(drdp!G17)*'DBH-OS'!$C17+(drdp!J17)*'DBH-OS'!$D17)</f>
        <v>0</v>
      </c>
      <c r="K17" s="21">
        <f>SUM(E$3:E16)+H17</f>
        <v>0</v>
      </c>
      <c r="L17" s="21">
        <f>SUM(F$3:F16)+I17</f>
        <v>0</v>
      </c>
      <c r="M17" s="21">
        <f>SUM(G$3:G16)+J17</f>
        <v>0</v>
      </c>
      <c r="N17" s="21"/>
      <c r="O17" s="21"/>
      <c r="P17" s="21"/>
      <c r="Q17" s="19">
        <f t="shared" si="2"/>
        <v>0</v>
      </c>
      <c r="R17" s="19">
        <f t="shared" si="1"/>
        <v>0</v>
      </c>
      <c r="S17" s="19">
        <f t="shared" si="1"/>
        <v>0</v>
      </c>
      <c r="T17" s="19">
        <f t="shared" si="3"/>
        <v>0</v>
      </c>
      <c r="U17" s="19">
        <f t="shared" si="4"/>
        <v>0</v>
      </c>
      <c r="V17" s="19">
        <f t="shared" si="5"/>
        <v>0</v>
      </c>
    </row>
    <row r="18" spans="1:22" x14ac:dyDescent="0.25">
      <c r="A18" s="26">
        <f>Wellpath!E18</f>
        <v>450</v>
      </c>
      <c r="B18" s="22">
        <v>0</v>
      </c>
      <c r="C18" s="22">
        <v>0</v>
      </c>
      <c r="D18" s="22">
        <f t="shared" si="0"/>
        <v>4.7931219674804699E-5</v>
      </c>
      <c r="E18" s="20">
        <f>Model!$W$27*((drdp!B18+drdp!K18)*'DBH-OS'!$B18+(drdp!E18+drdp!N18)*'DBH-OS'!$C18+(drdp!H18+drdp!Q18)*'DBH-OS'!$D18)</f>
        <v>0</v>
      </c>
      <c r="F18" s="20">
        <f>Model!$W$27*((drdp!C18+drdp!L18)*'DBH-OS'!$B18+(drdp!F18+drdp!O18)*'DBH-OS'!$C18+(drdp!I18+drdp!R18)*'DBH-OS'!$D18)</f>
        <v>0</v>
      </c>
      <c r="G18" s="20">
        <f>Model!$W$27*((drdp!D18+drdp!M18)*'DBH-OS'!$B18+(drdp!G18+drdp!P18)*'DBH-OS'!$C18+(drdp!J18+drdp!S18)*'DBH-OS'!$D18)</f>
        <v>0</v>
      </c>
      <c r="H18" s="18">
        <f>Model!$W$27*((drdp!B18)*'DBH-OS'!$B18+(drdp!E18)*'DBH-OS'!$C18+(drdp!H18)*'DBH-OS'!$D18)</f>
        <v>0</v>
      </c>
      <c r="I18" s="18">
        <f>Model!$W$27*((drdp!C18)*'DBH-OS'!$B18+(drdp!F18)*'DBH-OS'!$C18+(drdp!I18)*'DBH-OS'!$D18)</f>
        <v>0</v>
      </c>
      <c r="J18" s="18">
        <f>Model!$W$27*((drdp!D18)*'DBH-OS'!$B18+(drdp!G18)*'DBH-OS'!$C18+(drdp!J18)*'DBH-OS'!$D18)</f>
        <v>0</v>
      </c>
      <c r="K18" s="21">
        <f>SUM(E$3:E17)+H18</f>
        <v>0</v>
      </c>
      <c r="L18" s="21">
        <f>SUM(F$3:F17)+I18</f>
        <v>0</v>
      </c>
      <c r="M18" s="21">
        <f>SUM(G$3:G17)+J18</f>
        <v>0</v>
      </c>
      <c r="N18" s="21"/>
      <c r="O18" s="21"/>
      <c r="P18" s="21"/>
      <c r="Q18" s="19">
        <f t="shared" si="2"/>
        <v>0</v>
      </c>
      <c r="R18" s="19">
        <f t="shared" si="1"/>
        <v>0</v>
      </c>
      <c r="S18" s="19">
        <f t="shared" si="1"/>
        <v>0</v>
      </c>
      <c r="T18" s="19">
        <f t="shared" si="3"/>
        <v>0</v>
      </c>
      <c r="U18" s="19">
        <f t="shared" si="4"/>
        <v>0</v>
      </c>
      <c r="V18" s="19">
        <f t="shared" si="5"/>
        <v>0</v>
      </c>
    </row>
    <row r="19" spans="1:22" x14ac:dyDescent="0.25">
      <c r="A19" s="26">
        <f>Wellpath!E19</f>
        <v>480</v>
      </c>
      <c r="B19" s="22">
        <v>0</v>
      </c>
      <c r="C19" s="22">
        <v>0</v>
      </c>
      <c r="D19" s="22">
        <f t="shared" si="0"/>
        <v>4.7931219674804699E-5</v>
      </c>
      <c r="E19" s="20">
        <f>Model!$W$27*((drdp!B19+drdp!K19)*'DBH-OS'!$B19+(drdp!E19+drdp!N19)*'DBH-OS'!$C19+(drdp!H19+drdp!Q19)*'DBH-OS'!$D19)</f>
        <v>0</v>
      </c>
      <c r="F19" s="20">
        <f>Model!$W$27*((drdp!C19+drdp!L19)*'DBH-OS'!$B19+(drdp!F19+drdp!O19)*'DBH-OS'!$C19+(drdp!I19+drdp!R19)*'DBH-OS'!$D19)</f>
        <v>0</v>
      </c>
      <c r="G19" s="20">
        <f>Model!$W$27*((drdp!D19+drdp!M19)*'DBH-OS'!$B19+(drdp!G19+drdp!P19)*'DBH-OS'!$C19+(drdp!J19+drdp!S19)*'DBH-OS'!$D19)</f>
        <v>0</v>
      </c>
      <c r="H19" s="18">
        <f>Model!$W$27*((drdp!B19)*'DBH-OS'!$B19+(drdp!E19)*'DBH-OS'!$C19+(drdp!H19)*'DBH-OS'!$D19)</f>
        <v>0</v>
      </c>
      <c r="I19" s="18">
        <f>Model!$W$27*((drdp!C19)*'DBH-OS'!$B19+(drdp!F19)*'DBH-OS'!$C19+(drdp!I19)*'DBH-OS'!$D19)</f>
        <v>0</v>
      </c>
      <c r="J19" s="18">
        <f>Model!$W$27*((drdp!D19)*'DBH-OS'!$B19+(drdp!G19)*'DBH-OS'!$C19+(drdp!J19)*'DBH-OS'!$D19)</f>
        <v>0</v>
      </c>
      <c r="K19" s="21">
        <f>SUM(E$3:E18)+H19</f>
        <v>0</v>
      </c>
      <c r="L19" s="21">
        <f>SUM(F$3:F18)+I19</f>
        <v>0</v>
      </c>
      <c r="M19" s="21">
        <f>SUM(G$3:G18)+J19</f>
        <v>0</v>
      </c>
      <c r="N19" s="21"/>
      <c r="O19" s="21"/>
      <c r="P19" s="21"/>
      <c r="Q19" s="19">
        <f t="shared" si="2"/>
        <v>0</v>
      </c>
      <c r="R19" s="19">
        <f t="shared" si="2"/>
        <v>0</v>
      </c>
      <c r="S19" s="19">
        <f t="shared" si="2"/>
        <v>0</v>
      </c>
      <c r="T19" s="19">
        <f t="shared" si="3"/>
        <v>0</v>
      </c>
      <c r="U19" s="19">
        <f t="shared" si="4"/>
        <v>0</v>
      </c>
      <c r="V19" s="19">
        <f t="shared" si="5"/>
        <v>0</v>
      </c>
    </row>
    <row r="20" spans="1:22" x14ac:dyDescent="0.25">
      <c r="A20" s="26">
        <f>Wellpath!E20</f>
        <v>500</v>
      </c>
      <c r="B20" s="22">
        <v>0</v>
      </c>
      <c r="C20" s="22">
        <v>0</v>
      </c>
      <c r="D20" s="22">
        <f t="shared" si="0"/>
        <v>4.7931219674804699E-5</v>
      </c>
      <c r="E20" s="20">
        <f>Model!$W$27*((drdp!B20+drdp!K20)*'DBH-OS'!$B20+(drdp!E20+drdp!N20)*'DBH-OS'!$C20+(drdp!H20+drdp!Q20)*'DBH-OS'!$D20)</f>
        <v>0</v>
      </c>
      <c r="F20" s="20">
        <f>Model!$W$27*((drdp!C20+drdp!L20)*'DBH-OS'!$B20+(drdp!F20+drdp!O20)*'DBH-OS'!$C20+(drdp!I20+drdp!R20)*'DBH-OS'!$D20)</f>
        <v>0</v>
      </c>
      <c r="G20" s="20">
        <f>Model!$W$27*((drdp!D20+drdp!M20)*'DBH-OS'!$B20+(drdp!G20+drdp!P20)*'DBH-OS'!$C20+(drdp!J20+drdp!S20)*'DBH-OS'!$D20)</f>
        <v>0</v>
      </c>
      <c r="H20" s="18">
        <f>Model!$W$27*((drdp!B20)*'DBH-OS'!$B20+(drdp!E20)*'DBH-OS'!$C20+(drdp!H20)*'DBH-OS'!$D20)</f>
        <v>0</v>
      </c>
      <c r="I20" s="18">
        <f>Model!$W$27*((drdp!C20)*'DBH-OS'!$B20+(drdp!F20)*'DBH-OS'!$C20+(drdp!I20)*'DBH-OS'!$D20)</f>
        <v>0</v>
      </c>
      <c r="J20" s="18">
        <f>Model!$W$27*((drdp!D20)*'DBH-OS'!$B20+(drdp!G20)*'DBH-OS'!$C20+(drdp!J20)*'DBH-OS'!$D20)</f>
        <v>0</v>
      </c>
      <c r="K20" s="21">
        <f>SUM(E$3:E19)+H20</f>
        <v>0</v>
      </c>
      <c r="L20" s="21">
        <f>SUM(F$3:F19)+I20</f>
        <v>0</v>
      </c>
      <c r="M20" s="21">
        <f>SUM(G$3:G19)+J20</f>
        <v>0</v>
      </c>
      <c r="N20" s="21"/>
      <c r="O20" s="21"/>
      <c r="P20" s="21"/>
      <c r="Q20" s="19">
        <f t="shared" si="2"/>
        <v>0</v>
      </c>
      <c r="R20" s="19">
        <f t="shared" si="2"/>
        <v>0</v>
      </c>
      <c r="S20" s="19">
        <f t="shared" si="2"/>
        <v>0</v>
      </c>
      <c r="T20" s="19">
        <f t="shared" si="3"/>
        <v>0</v>
      </c>
      <c r="U20" s="19">
        <f t="shared" si="4"/>
        <v>0</v>
      </c>
      <c r="V20" s="19">
        <f t="shared" si="5"/>
        <v>0</v>
      </c>
    </row>
    <row r="21" spans="1:22" x14ac:dyDescent="0.25">
      <c r="A21" s="26">
        <f>Wellpath!E21</f>
        <v>510</v>
      </c>
      <c r="B21" s="22">
        <v>0</v>
      </c>
      <c r="C21" s="22">
        <v>0</v>
      </c>
      <c r="D21" s="22">
        <f t="shared" si="0"/>
        <v>4.7931219674804699E-5</v>
      </c>
      <c r="E21" s="20">
        <f>Model!$W$27*((drdp!B21+drdp!K21)*'DBH-OS'!$B21+(drdp!E21+drdp!N21)*'DBH-OS'!$C21+(drdp!H21+drdp!Q21)*'DBH-OS'!$D21)</f>
        <v>0</v>
      </c>
      <c r="F21" s="20">
        <f>Model!$W$27*((drdp!C21+drdp!L21)*'DBH-OS'!$B21+(drdp!F21+drdp!O21)*'DBH-OS'!$C21+(drdp!I21+drdp!R21)*'DBH-OS'!$D21)</f>
        <v>8.1409693146878529E-4</v>
      </c>
      <c r="G21" s="20">
        <f>Model!$W$27*((drdp!D21+drdp!M21)*'DBH-OS'!$B21+(drdp!G21+drdp!P21)*'DBH-OS'!$C21+(drdp!J21+drdp!S21)*'DBH-OS'!$D21)</f>
        <v>0</v>
      </c>
      <c r="H21" s="18">
        <f>Model!$W$27*((drdp!B21)*'DBH-OS'!$B21+(drdp!E21)*'DBH-OS'!$C21+(drdp!H21)*'DBH-OS'!$D21)</f>
        <v>0</v>
      </c>
      <c r="I21" s="18">
        <f>Model!$W$27*((drdp!C21)*'DBH-OS'!$B21+(drdp!F21)*'DBH-OS'!$C21+(drdp!I21)*'DBH-OS'!$D21)</f>
        <v>2.0352423286719632E-4</v>
      </c>
      <c r="J21" s="18">
        <f>Model!$W$27*((drdp!D21)*'DBH-OS'!$B21+(drdp!G21)*'DBH-OS'!$C21+(drdp!J21)*'DBH-OS'!$D21)</f>
        <v>0</v>
      </c>
      <c r="K21" s="21">
        <f>SUM(E$3:E20)+H21</f>
        <v>0</v>
      </c>
      <c r="L21" s="21">
        <f>SUM(F$3:F20)+I21</f>
        <v>2.0352423286719632E-4</v>
      </c>
      <c r="M21" s="21">
        <f>SUM(G$3:G20)+J21</f>
        <v>0</v>
      </c>
      <c r="N21" s="21"/>
      <c r="O21" s="21"/>
      <c r="P21" s="21"/>
      <c r="Q21" s="19">
        <f t="shared" si="2"/>
        <v>0</v>
      </c>
      <c r="R21" s="19">
        <f t="shared" si="2"/>
        <v>4.1422113364180755E-8</v>
      </c>
      <c r="S21" s="19">
        <f t="shared" si="2"/>
        <v>0</v>
      </c>
      <c r="T21" s="19">
        <f t="shared" si="3"/>
        <v>0</v>
      </c>
      <c r="U21" s="19">
        <f t="shared" si="4"/>
        <v>0</v>
      </c>
      <c r="V21" s="19">
        <f t="shared" si="5"/>
        <v>0</v>
      </c>
    </row>
    <row r="22" spans="1:22" x14ac:dyDescent="0.25">
      <c r="A22" s="26">
        <f>Wellpath!E22</f>
        <v>540</v>
      </c>
      <c r="B22" s="22">
        <v>0</v>
      </c>
      <c r="C22" s="22">
        <v>0</v>
      </c>
      <c r="D22" s="22">
        <f t="shared" si="0"/>
        <v>4.7931219674804699E-5</v>
      </c>
      <c r="E22" s="20">
        <f>Model!$W$27*((drdp!B22+drdp!K22)*'DBH-OS'!$B22+(drdp!E22+drdp!N22)*'DBH-OS'!$C22+(drdp!H22+drdp!Q22)*'DBH-OS'!$D22)</f>
        <v>0</v>
      </c>
      <c r="F22" s="20">
        <f>Model!$W$27*((drdp!C22+drdp!L22)*'DBH-OS'!$B22+(drdp!F22+drdp!O22)*'DBH-OS'!$C22+(drdp!I22+drdp!R22)*'DBH-OS'!$D22)</f>
        <v>4.8967077128930737E-3</v>
      </c>
      <c r="G22" s="20">
        <f>Model!$W$27*((drdp!D22+drdp!M22)*'DBH-OS'!$B22+(drdp!G22+drdp!P22)*'DBH-OS'!$C22+(drdp!J22+drdp!S22)*'DBH-OS'!$D22)</f>
        <v>0</v>
      </c>
      <c r="H22" s="18">
        <f>Model!$W$27*((drdp!B22)*'DBH-OS'!$B22+(drdp!E22)*'DBH-OS'!$C22+(drdp!H22)*'DBH-OS'!$D22)</f>
        <v>0</v>
      </c>
      <c r="I22" s="18">
        <f>Model!$W$27*((drdp!C22)*'DBH-OS'!$B22+(drdp!F22)*'DBH-OS'!$C22+(drdp!I22)*'DBH-OS'!$D22)</f>
        <v>2.4483538564465369E-3</v>
      </c>
      <c r="J22" s="18">
        <f>Model!$W$27*((drdp!D22)*'DBH-OS'!$B22+(drdp!G22)*'DBH-OS'!$C22+(drdp!J22)*'DBH-OS'!$D22)</f>
        <v>0</v>
      </c>
      <c r="K22" s="21">
        <f>SUM(E$3:E21)+H22</f>
        <v>0</v>
      </c>
      <c r="L22" s="21">
        <f>SUM(F$3:F21)+I22</f>
        <v>3.262450787915322E-3</v>
      </c>
      <c r="M22" s="21">
        <f>SUM(G$3:G21)+J22</f>
        <v>0</v>
      </c>
      <c r="N22" s="21"/>
      <c r="O22" s="21"/>
      <c r="P22" s="21"/>
      <c r="Q22" s="19">
        <f t="shared" si="2"/>
        <v>0</v>
      </c>
      <c r="R22" s="19">
        <f t="shared" si="2"/>
        <v>1.0643585143569306E-5</v>
      </c>
      <c r="S22" s="19">
        <f t="shared" si="2"/>
        <v>0</v>
      </c>
      <c r="T22" s="19">
        <f t="shared" si="3"/>
        <v>0</v>
      </c>
      <c r="U22" s="19">
        <f t="shared" si="4"/>
        <v>0</v>
      </c>
      <c r="V22" s="19">
        <f t="shared" si="5"/>
        <v>0</v>
      </c>
    </row>
    <row r="23" spans="1:22" x14ac:dyDescent="0.25">
      <c r="A23" s="26">
        <f>Wellpath!E23</f>
        <v>570</v>
      </c>
      <c r="B23" s="22">
        <v>0</v>
      </c>
      <c r="C23" s="22">
        <v>0</v>
      </c>
      <c r="D23" s="22">
        <f t="shared" si="0"/>
        <v>4.7931219674804699E-5</v>
      </c>
      <c r="E23" s="20">
        <f>Model!$W$27*((drdp!B23+drdp!K23)*'DBH-OS'!$B23+(drdp!E23+drdp!N23)*'DBH-OS'!$C23+(drdp!H23+drdp!Q23)*'DBH-OS'!$D23)</f>
        <v>0</v>
      </c>
      <c r="F23" s="20">
        <f>Model!$W$27*((drdp!C23+drdp!L23)*'DBH-OS'!$B23+(drdp!F23+drdp!O23)*'DBH-OS'!$C23+(drdp!I23+drdp!R23)*'DBH-OS'!$D23)</f>
        <v>8.5629488671408044E-3</v>
      </c>
      <c r="G23" s="20">
        <f>Model!$W$27*((drdp!D23+drdp!M23)*'DBH-OS'!$B23+(drdp!G23+drdp!P23)*'DBH-OS'!$C23+(drdp!J23+drdp!S23)*'DBH-OS'!$D23)</f>
        <v>0</v>
      </c>
      <c r="H23" s="18">
        <f>Model!$W$27*((drdp!B23)*'DBH-OS'!$B23+(drdp!E23)*'DBH-OS'!$C23+(drdp!H23)*'DBH-OS'!$D23)</f>
        <v>0</v>
      </c>
      <c r="I23" s="18">
        <f>Model!$W$27*((drdp!C23)*'DBH-OS'!$B23+(drdp!F23)*'DBH-OS'!$C23+(drdp!I23)*'DBH-OS'!$D23)</f>
        <v>4.2814744335704022E-3</v>
      </c>
      <c r="J23" s="18">
        <f>Model!$W$27*((drdp!D23)*'DBH-OS'!$B23+(drdp!G23)*'DBH-OS'!$C23+(drdp!J23)*'DBH-OS'!$D23)</f>
        <v>0</v>
      </c>
      <c r="K23" s="21">
        <f>SUM(E$3:E22)+H23</f>
        <v>0</v>
      </c>
      <c r="L23" s="21">
        <f>SUM(F$3:F22)+I23</f>
        <v>9.9922790779322611E-3</v>
      </c>
      <c r="M23" s="21">
        <f>SUM(G$3:G22)+J23</f>
        <v>0</v>
      </c>
      <c r="N23" s="21"/>
      <c r="O23" s="21"/>
      <c r="P23" s="21"/>
      <c r="Q23" s="19">
        <f t="shared" si="2"/>
        <v>0</v>
      </c>
      <c r="R23" s="19">
        <f t="shared" si="2"/>
        <v>9.9845641171282792E-5</v>
      </c>
      <c r="S23" s="19">
        <f t="shared" si="2"/>
        <v>0</v>
      </c>
      <c r="T23" s="19">
        <f t="shared" si="3"/>
        <v>0</v>
      </c>
      <c r="U23" s="19">
        <f t="shared" si="4"/>
        <v>0</v>
      </c>
      <c r="V23" s="19">
        <f t="shared" si="5"/>
        <v>0</v>
      </c>
    </row>
    <row r="24" spans="1:22" x14ac:dyDescent="0.25">
      <c r="A24" s="26">
        <f>Wellpath!E24</f>
        <v>600</v>
      </c>
      <c r="B24" s="22">
        <v>0</v>
      </c>
      <c r="C24" s="22">
        <v>0</v>
      </c>
      <c r="D24" s="22">
        <f t="shared" si="0"/>
        <v>4.7931219674804699E-5</v>
      </c>
      <c r="E24" s="20">
        <f>Model!$W$27*((drdp!B24+drdp!K24)*'DBH-OS'!$B24+(drdp!E24+drdp!N24)*'DBH-OS'!$C24+(drdp!H24+drdp!Q24)*'DBH-OS'!$D24)</f>
        <v>0</v>
      </c>
      <c r="F24" s="20">
        <f>Model!$W$27*((drdp!C24+drdp!L24)*'DBH-OS'!$B24+(drdp!F24+drdp!O24)*'DBH-OS'!$C24+(drdp!I24+drdp!R24)*'DBH-OS'!$D24)</f>
        <v>1.2212889961533736E-2</v>
      </c>
      <c r="G24" s="20">
        <f>Model!$W$27*((drdp!D24+drdp!M24)*'DBH-OS'!$B24+(drdp!G24+drdp!P24)*'DBH-OS'!$C24+(drdp!J24+drdp!S24)*'DBH-OS'!$D24)</f>
        <v>0</v>
      </c>
      <c r="H24" s="18">
        <f>Model!$W$27*((drdp!B24)*'DBH-OS'!$B24+(drdp!E24)*'DBH-OS'!$C24+(drdp!H24)*'DBH-OS'!$D24)</f>
        <v>0</v>
      </c>
      <c r="I24" s="18">
        <f>Model!$W$27*((drdp!C24)*'DBH-OS'!$B24+(drdp!F24)*'DBH-OS'!$C24+(drdp!I24)*'DBH-OS'!$D24)</f>
        <v>6.1064449807668678E-3</v>
      </c>
      <c r="J24" s="18">
        <f>Model!$W$27*((drdp!D24)*'DBH-OS'!$B24+(drdp!G24)*'DBH-OS'!$C24+(drdp!J24)*'DBH-OS'!$D24)</f>
        <v>0</v>
      </c>
      <c r="K24" s="21">
        <f>SUM(E$3:E23)+H24</f>
        <v>0</v>
      </c>
      <c r="L24" s="21">
        <f>SUM(F$3:F23)+I24</f>
        <v>2.0380198492269533E-2</v>
      </c>
      <c r="M24" s="21">
        <f>SUM(G$3:G23)+J24</f>
        <v>0</v>
      </c>
      <c r="N24" s="21"/>
      <c r="O24" s="21"/>
      <c r="P24" s="21"/>
      <c r="Q24" s="19">
        <f t="shared" si="2"/>
        <v>0</v>
      </c>
      <c r="R24" s="19">
        <f t="shared" si="2"/>
        <v>4.1535249058430535E-4</v>
      </c>
      <c r="S24" s="19">
        <f t="shared" si="2"/>
        <v>0</v>
      </c>
      <c r="T24" s="19">
        <f t="shared" si="3"/>
        <v>0</v>
      </c>
      <c r="U24" s="19">
        <f t="shared" si="4"/>
        <v>0</v>
      </c>
      <c r="V24" s="19">
        <f t="shared" si="5"/>
        <v>0</v>
      </c>
    </row>
    <row r="25" spans="1:22" x14ac:dyDescent="0.25">
      <c r="A25" s="26">
        <f>Wellpath!E25</f>
        <v>630</v>
      </c>
      <c r="B25" s="22">
        <v>0</v>
      </c>
      <c r="C25" s="22">
        <v>0</v>
      </c>
      <c r="D25" s="22">
        <f t="shared" si="0"/>
        <v>4.7931219674804699E-5</v>
      </c>
      <c r="E25" s="20">
        <f>Model!$W$27*((drdp!B25+drdp!K25)*'DBH-OS'!$B25+(drdp!E25+drdp!N25)*'DBH-OS'!$C25+(drdp!H25+drdp!Q25)*'DBH-OS'!$D25)</f>
        <v>0</v>
      </c>
      <c r="F25" s="20">
        <f>Model!$W$27*((drdp!C25+drdp!L25)*'DBH-OS'!$B25+(drdp!F25+drdp!O25)*'DBH-OS'!$C25+(drdp!I25+drdp!R25)*'DBH-OS'!$D25)</f>
        <v>1.5839583125749599E-2</v>
      </c>
      <c r="G25" s="20">
        <f>Model!$W$27*((drdp!D25+drdp!M25)*'DBH-OS'!$B25+(drdp!G25+drdp!P25)*'DBH-OS'!$C25+(drdp!J25+drdp!S25)*'DBH-OS'!$D25)</f>
        <v>0</v>
      </c>
      <c r="H25" s="18">
        <f>Model!$W$27*((drdp!B25)*'DBH-OS'!$B25+(drdp!E25)*'DBH-OS'!$C25+(drdp!H25)*'DBH-OS'!$D25)</f>
        <v>0</v>
      </c>
      <c r="I25" s="18">
        <f>Model!$W$27*((drdp!C25)*'DBH-OS'!$B25+(drdp!F25)*'DBH-OS'!$C25+(drdp!I25)*'DBH-OS'!$D25)</f>
        <v>7.9197915628747995E-3</v>
      </c>
      <c r="J25" s="18">
        <f>Model!$W$27*((drdp!D25)*'DBH-OS'!$B25+(drdp!G25)*'DBH-OS'!$C25+(drdp!J25)*'DBH-OS'!$D25)</f>
        <v>0</v>
      </c>
      <c r="K25" s="21">
        <f>SUM(E$3:E24)+H25</f>
        <v>0</v>
      </c>
      <c r="L25" s="21">
        <f>SUM(F$3:F24)+I25</f>
        <v>3.4406435035911197E-2</v>
      </c>
      <c r="M25" s="21">
        <f>SUM(G$3:G24)+J25</f>
        <v>0</v>
      </c>
      <c r="N25" s="21"/>
      <c r="O25" s="21"/>
      <c r="P25" s="21"/>
      <c r="Q25" s="19">
        <f t="shared" si="2"/>
        <v>0</v>
      </c>
      <c r="R25" s="19">
        <f t="shared" si="2"/>
        <v>1.1838027718803776E-3</v>
      </c>
      <c r="S25" s="19">
        <f t="shared" si="2"/>
        <v>0</v>
      </c>
      <c r="T25" s="19">
        <f t="shared" si="3"/>
        <v>0</v>
      </c>
      <c r="U25" s="19">
        <f t="shared" si="4"/>
        <v>0</v>
      </c>
      <c r="V25" s="19">
        <f t="shared" si="5"/>
        <v>0</v>
      </c>
    </row>
    <row r="26" spans="1:22" x14ac:dyDescent="0.25">
      <c r="A26" s="26">
        <f>Wellpath!E26</f>
        <v>660</v>
      </c>
      <c r="B26" s="22">
        <v>0</v>
      </c>
      <c r="C26" s="22">
        <v>0</v>
      </c>
      <c r="D26" s="22">
        <f t="shared" si="0"/>
        <v>4.7931219674804699E-5</v>
      </c>
      <c r="E26" s="20">
        <f>Model!$W$27*((drdp!B26+drdp!K26)*'DBH-OS'!$B26+(drdp!E26+drdp!N26)*'DBH-OS'!$C26+(drdp!H26+drdp!Q26)*'DBH-OS'!$D26)</f>
        <v>0</v>
      </c>
      <c r="F26" s="20">
        <f>Model!$W$27*((drdp!C26+drdp!L26)*'DBH-OS'!$B26+(drdp!F26+drdp!O26)*'DBH-OS'!$C26+(drdp!I26+drdp!R26)*'DBH-OS'!$D26)</f>
        <v>1.9436124743222549E-2</v>
      </c>
      <c r="G26" s="20">
        <f>Model!$W$27*((drdp!D26+drdp!M26)*'DBH-OS'!$B26+(drdp!G26+drdp!P26)*'DBH-OS'!$C26+(drdp!J26+drdp!S26)*'DBH-OS'!$D26)</f>
        <v>0</v>
      </c>
      <c r="H26" s="18">
        <f>Model!$W$27*((drdp!B26)*'DBH-OS'!$B26+(drdp!E26)*'DBH-OS'!$C26+(drdp!H26)*'DBH-OS'!$D26)</f>
        <v>0</v>
      </c>
      <c r="I26" s="18">
        <f>Model!$W$27*((drdp!C26)*'DBH-OS'!$B26+(drdp!F26)*'DBH-OS'!$C26+(drdp!I26)*'DBH-OS'!$D26)</f>
        <v>9.7180623716112743E-3</v>
      </c>
      <c r="J26" s="18">
        <f>Model!$W$27*((drdp!D26)*'DBH-OS'!$B26+(drdp!G26)*'DBH-OS'!$C26+(drdp!J26)*'DBH-OS'!$D26)</f>
        <v>0</v>
      </c>
      <c r="K26" s="21">
        <f>SUM(E$3:E25)+H26</f>
        <v>0</v>
      </c>
      <c r="L26" s="21">
        <f>SUM(F$3:F25)+I26</f>
        <v>5.2044288970397277E-2</v>
      </c>
      <c r="M26" s="21">
        <f>SUM(G$3:G25)+J26</f>
        <v>0</v>
      </c>
      <c r="N26" s="21"/>
      <c r="O26" s="21"/>
      <c r="P26" s="21"/>
      <c r="Q26" s="19">
        <f t="shared" si="2"/>
        <v>0</v>
      </c>
      <c r="R26" s="19">
        <f t="shared" si="2"/>
        <v>2.7086080144342159E-3</v>
      </c>
      <c r="S26" s="19">
        <f t="shared" si="2"/>
        <v>0</v>
      </c>
      <c r="T26" s="19">
        <f t="shared" si="3"/>
        <v>0</v>
      </c>
      <c r="U26" s="19">
        <f t="shared" si="4"/>
        <v>0</v>
      </c>
      <c r="V26" s="19">
        <f t="shared" si="5"/>
        <v>0</v>
      </c>
    </row>
    <row r="27" spans="1:22" x14ac:dyDescent="0.25">
      <c r="A27" s="26">
        <f>Wellpath!E27</f>
        <v>690</v>
      </c>
      <c r="B27" s="22">
        <v>0</v>
      </c>
      <c r="C27" s="22">
        <v>0</v>
      </c>
      <c r="D27" s="22">
        <f t="shared" si="0"/>
        <v>4.7931219674804699E-5</v>
      </c>
      <c r="E27" s="20">
        <f>Model!$W$27*((drdp!B27+drdp!K27)*'DBH-OS'!$B27+(drdp!E27+drdp!N27)*'DBH-OS'!$C27+(drdp!H27+drdp!Q27)*'DBH-OS'!$D27)</f>
        <v>0</v>
      </c>
      <c r="F27" s="20">
        <f>Model!$W$27*((drdp!C27+drdp!L27)*'DBH-OS'!$B27+(drdp!F27+drdp!O27)*'DBH-OS'!$C27+(drdp!I27+drdp!R27)*'DBH-OS'!$D27)</f>
        <v>2.2995668592569653E-2</v>
      </c>
      <c r="G27" s="20">
        <f>Model!$W$27*((drdp!D27+drdp!M27)*'DBH-OS'!$B27+(drdp!G27+drdp!P27)*'DBH-OS'!$C27+(drdp!J27+drdp!S27)*'DBH-OS'!$D27)</f>
        <v>0</v>
      </c>
      <c r="H27" s="18">
        <f>Model!$W$27*((drdp!B27)*'DBH-OS'!$B27+(drdp!E27)*'DBH-OS'!$C27+(drdp!H27)*'DBH-OS'!$D27)</f>
        <v>0</v>
      </c>
      <c r="I27" s="18">
        <f>Model!$W$27*((drdp!C27)*'DBH-OS'!$B27+(drdp!F27)*'DBH-OS'!$C27+(drdp!I27)*'DBH-OS'!$D27)</f>
        <v>1.1497834296284827E-2</v>
      </c>
      <c r="J27" s="18">
        <f>Model!$W$27*((drdp!D27)*'DBH-OS'!$B27+(drdp!G27)*'DBH-OS'!$C27+(drdp!J27)*'DBH-OS'!$D27)</f>
        <v>0</v>
      </c>
      <c r="K27" s="21">
        <f>SUM(E$3:E26)+H27</f>
        <v>0</v>
      </c>
      <c r="L27" s="21">
        <f>SUM(F$3:F26)+I27</f>
        <v>7.3260185638293382E-2</v>
      </c>
      <c r="M27" s="21">
        <f>SUM(G$3:G26)+J27</f>
        <v>0</v>
      </c>
      <c r="N27" s="21"/>
      <c r="O27" s="21"/>
      <c r="P27" s="21"/>
      <c r="Q27" s="19">
        <f t="shared" si="2"/>
        <v>0</v>
      </c>
      <c r="R27" s="19">
        <f t="shared" si="2"/>
        <v>5.367054799757208E-3</v>
      </c>
      <c r="S27" s="19">
        <f t="shared" si="2"/>
        <v>0</v>
      </c>
      <c r="T27" s="19">
        <f t="shared" si="3"/>
        <v>0</v>
      </c>
      <c r="U27" s="19">
        <f t="shared" si="4"/>
        <v>0</v>
      </c>
      <c r="V27" s="19">
        <f t="shared" si="5"/>
        <v>0</v>
      </c>
    </row>
    <row r="28" spans="1:22" x14ac:dyDescent="0.25">
      <c r="A28" s="26">
        <f>Wellpath!E28</f>
        <v>720</v>
      </c>
      <c r="B28" s="22">
        <v>0</v>
      </c>
      <c r="C28" s="22">
        <v>0</v>
      </c>
      <c r="D28" s="22">
        <f t="shared" si="0"/>
        <v>4.7931219674804699E-5</v>
      </c>
      <c r="E28" s="20">
        <f>Model!$W$27*((drdp!B28+drdp!K28)*'DBH-OS'!$B28+(drdp!E28+drdp!N28)*'DBH-OS'!$C28+(drdp!H28+drdp!Q28)*'DBH-OS'!$D28)</f>
        <v>0</v>
      </c>
      <c r="F28" s="20">
        <f>Model!$W$27*((drdp!C28+drdp!L28)*'DBH-OS'!$B28+(drdp!F28+drdp!O28)*'DBH-OS'!$C28+(drdp!I28+drdp!R28)*'DBH-OS'!$D28)</f>
        <v>2.6511438879762438E-2</v>
      </c>
      <c r="G28" s="20">
        <f>Model!$W$27*((drdp!D28+drdp!M28)*'DBH-OS'!$B28+(drdp!G28+drdp!P28)*'DBH-OS'!$C28+(drdp!J28+drdp!S28)*'DBH-OS'!$D28)</f>
        <v>0</v>
      </c>
      <c r="H28" s="18">
        <f>Model!$W$27*((drdp!B28)*'DBH-OS'!$B28+(drdp!E28)*'DBH-OS'!$C28+(drdp!H28)*'DBH-OS'!$D28)</f>
        <v>0</v>
      </c>
      <c r="I28" s="18">
        <f>Model!$W$27*((drdp!C28)*'DBH-OS'!$B28+(drdp!F28)*'DBH-OS'!$C28+(drdp!I28)*'DBH-OS'!$D28)</f>
        <v>1.3255719439881219E-2</v>
      </c>
      <c r="J28" s="18">
        <f>Model!$W$27*((drdp!D28)*'DBH-OS'!$B28+(drdp!G28)*'DBH-OS'!$C28+(drdp!J28)*'DBH-OS'!$D28)</f>
        <v>0</v>
      </c>
      <c r="K28" s="21">
        <f>SUM(E$3:E27)+H28</f>
        <v>0</v>
      </c>
      <c r="L28" s="21">
        <f>SUM(F$3:F27)+I28</f>
        <v>9.8013739374459424E-2</v>
      </c>
      <c r="M28" s="21">
        <f>SUM(G$3:G27)+J28</f>
        <v>0</v>
      </c>
      <c r="N28" s="21"/>
      <c r="O28" s="21"/>
      <c r="P28" s="21"/>
      <c r="Q28" s="19">
        <f t="shared" si="2"/>
        <v>0</v>
      </c>
      <c r="R28" s="19">
        <f t="shared" si="2"/>
        <v>9.6066931061644569E-3</v>
      </c>
      <c r="S28" s="19">
        <f t="shared" si="2"/>
        <v>0</v>
      </c>
      <c r="T28" s="19">
        <f t="shared" si="3"/>
        <v>0</v>
      </c>
      <c r="U28" s="19">
        <f t="shared" si="4"/>
        <v>0</v>
      </c>
      <c r="V28" s="19">
        <f t="shared" si="5"/>
        <v>0</v>
      </c>
    </row>
    <row r="29" spans="1:22" x14ac:dyDescent="0.25">
      <c r="A29" s="26">
        <f>Wellpath!E29</f>
        <v>750</v>
      </c>
      <c r="B29" s="22">
        <v>0</v>
      </c>
      <c r="C29" s="22">
        <v>0</v>
      </c>
      <c r="D29" s="22">
        <f t="shared" si="0"/>
        <v>4.7931219674804699E-5</v>
      </c>
      <c r="E29" s="20">
        <f>Model!$W$27*((drdp!B29+drdp!K29)*'DBH-OS'!$B29+(drdp!E29+drdp!N29)*'DBH-OS'!$C29+(drdp!H29+drdp!Q29)*'DBH-OS'!$D29)</f>
        <v>0</v>
      </c>
      <c r="F29" s="20">
        <f>Model!$W$27*((drdp!C29+drdp!L29)*'DBH-OS'!$B29+(drdp!F29+drdp!O29)*'DBH-OS'!$C29+(drdp!I29+drdp!R29)*'DBH-OS'!$D29)</f>
        <v>2.9976743136235919E-2</v>
      </c>
      <c r="G29" s="20">
        <f>Model!$W$27*((drdp!D29+drdp!M29)*'DBH-OS'!$B29+(drdp!G29+drdp!P29)*'DBH-OS'!$C29+(drdp!J29+drdp!S29)*'DBH-OS'!$D29)</f>
        <v>0</v>
      </c>
      <c r="H29" s="18">
        <f>Model!$W$27*((drdp!B29)*'DBH-OS'!$B29+(drdp!E29)*'DBH-OS'!$C29+(drdp!H29)*'DBH-OS'!$D29)</f>
        <v>0</v>
      </c>
      <c r="I29" s="18">
        <f>Model!$W$27*((drdp!C29)*'DBH-OS'!$B29+(drdp!F29)*'DBH-OS'!$C29+(drdp!I29)*'DBH-OS'!$D29)</f>
        <v>1.4988371568117959E-2</v>
      </c>
      <c r="J29" s="18">
        <f>Model!$W$27*((drdp!D29)*'DBH-OS'!$B29+(drdp!G29)*'DBH-OS'!$C29+(drdp!J29)*'DBH-OS'!$D29)</f>
        <v>0</v>
      </c>
      <c r="K29" s="21">
        <f>SUM(E$3:E28)+H29</f>
        <v>0</v>
      </c>
      <c r="L29" s="21">
        <f>SUM(F$3:F28)+I29</f>
        <v>0.12625783038245861</v>
      </c>
      <c r="M29" s="21">
        <f>SUM(G$3:G28)+J29</f>
        <v>0</v>
      </c>
      <c r="N29" s="21"/>
      <c r="O29" s="21"/>
      <c r="P29" s="21"/>
      <c r="Q29" s="19">
        <f t="shared" si="2"/>
        <v>0</v>
      </c>
      <c r="R29" s="19">
        <f t="shared" si="2"/>
        <v>1.5941039732885687E-2</v>
      </c>
      <c r="S29" s="19">
        <f t="shared" si="2"/>
        <v>0</v>
      </c>
      <c r="T29" s="19">
        <f t="shared" si="3"/>
        <v>0</v>
      </c>
      <c r="U29" s="19">
        <f t="shared" si="4"/>
        <v>0</v>
      </c>
      <c r="V29" s="19">
        <f t="shared" si="5"/>
        <v>0</v>
      </c>
    </row>
    <row r="30" spans="1:22" x14ac:dyDescent="0.25">
      <c r="A30" s="26">
        <f>Wellpath!E30</f>
        <v>780</v>
      </c>
      <c r="B30" s="22">
        <v>0</v>
      </c>
      <c r="C30" s="22">
        <v>0</v>
      </c>
      <c r="D30" s="22">
        <f t="shared" si="0"/>
        <v>4.7931219674804699E-5</v>
      </c>
      <c r="E30" s="20">
        <f>Model!$W$27*((drdp!B30+drdp!K30)*'DBH-OS'!$B30+(drdp!E30+drdp!N30)*'DBH-OS'!$C30+(drdp!H30+drdp!Q30)*'DBH-OS'!$D30)</f>
        <v>0</v>
      </c>
      <c r="F30" s="20">
        <f>Model!$W$27*((drdp!C30+drdp!L30)*'DBH-OS'!$B30+(drdp!F30+drdp!O30)*'DBH-OS'!$C30+(drdp!I30+drdp!R30)*'DBH-OS'!$D30)</f>
        <v>3.3384984958382879E-2</v>
      </c>
      <c r="G30" s="20">
        <f>Model!$W$27*((drdp!D30+drdp!M30)*'DBH-OS'!$B30+(drdp!G30+drdp!P30)*'DBH-OS'!$C30+(drdp!J30+drdp!S30)*'DBH-OS'!$D30)</f>
        <v>0</v>
      </c>
      <c r="H30" s="18">
        <f>Model!$W$27*((drdp!B30)*'DBH-OS'!$B30+(drdp!E30)*'DBH-OS'!$C30+(drdp!H30)*'DBH-OS'!$D30)</f>
        <v>0</v>
      </c>
      <c r="I30" s="18">
        <f>Model!$W$27*((drdp!C30)*'DBH-OS'!$B30+(drdp!F30)*'DBH-OS'!$C30+(drdp!I30)*'DBH-OS'!$D30)</f>
        <v>1.669249247919144E-2</v>
      </c>
      <c r="J30" s="18">
        <f>Model!$W$27*((drdp!D30)*'DBH-OS'!$B30+(drdp!G30)*'DBH-OS'!$C30+(drdp!J30)*'DBH-OS'!$D30)</f>
        <v>0</v>
      </c>
      <c r="K30" s="21">
        <f>SUM(E$3:E29)+H30</f>
        <v>0</v>
      </c>
      <c r="L30" s="21">
        <f>SUM(F$3:F29)+I30</f>
        <v>0.15793869442976802</v>
      </c>
      <c r="M30" s="21">
        <f>SUM(G$3:G29)+J30</f>
        <v>0</v>
      </c>
      <c r="N30" s="21"/>
      <c r="O30" s="21"/>
      <c r="P30" s="21"/>
      <c r="Q30" s="19">
        <f t="shared" si="2"/>
        <v>0</v>
      </c>
      <c r="R30" s="19">
        <f t="shared" si="2"/>
        <v>2.4944631198179634E-2</v>
      </c>
      <c r="S30" s="19">
        <f t="shared" si="2"/>
        <v>0</v>
      </c>
      <c r="T30" s="19">
        <f t="shared" si="3"/>
        <v>0</v>
      </c>
      <c r="U30" s="19">
        <f t="shared" si="4"/>
        <v>0</v>
      </c>
      <c r="V30" s="19">
        <f t="shared" si="5"/>
        <v>0</v>
      </c>
    </row>
    <row r="31" spans="1:22" x14ac:dyDescent="0.25">
      <c r="A31" s="26">
        <f>Wellpath!E31</f>
        <v>810</v>
      </c>
      <c r="B31" s="22">
        <v>0</v>
      </c>
      <c r="C31" s="22">
        <v>0</v>
      </c>
      <c r="D31" s="22">
        <f t="shared" si="0"/>
        <v>4.7931219674804699E-5</v>
      </c>
      <c r="E31" s="20">
        <f>Model!$W$27*((drdp!B31+drdp!K31)*'DBH-OS'!$B31+(drdp!E31+drdp!N31)*'DBH-OS'!$C31+(drdp!H31+drdp!Q31)*'DBH-OS'!$D31)</f>
        <v>0</v>
      </c>
      <c r="F31" s="20">
        <f>Model!$W$27*((drdp!C31+drdp!L31)*'DBH-OS'!$B31+(drdp!F31+drdp!O31)*'DBH-OS'!$C31+(drdp!I31+drdp!R31)*'DBH-OS'!$D31)</f>
        <v>3.6729676564183043E-2</v>
      </c>
      <c r="G31" s="20">
        <f>Model!$W$27*((drdp!D31+drdp!M31)*'DBH-OS'!$B31+(drdp!G31+drdp!P31)*'DBH-OS'!$C31+(drdp!J31+drdp!S31)*'DBH-OS'!$D31)</f>
        <v>0</v>
      </c>
      <c r="H31" s="18">
        <f>Model!$W$27*((drdp!B31)*'DBH-OS'!$B31+(drdp!E31)*'DBH-OS'!$C31+(drdp!H31)*'DBH-OS'!$D31)</f>
        <v>0</v>
      </c>
      <c r="I31" s="18">
        <f>Model!$W$27*((drdp!C31)*'DBH-OS'!$B31+(drdp!F31)*'DBH-OS'!$C31+(drdp!I31)*'DBH-OS'!$D31)</f>
        <v>1.8364838282091522E-2</v>
      </c>
      <c r="J31" s="18">
        <f>Model!$W$27*((drdp!D31)*'DBH-OS'!$B31+(drdp!G31)*'DBH-OS'!$C31+(drdp!J31)*'DBH-OS'!$D31)</f>
        <v>0</v>
      </c>
      <c r="K31" s="21">
        <f>SUM(E$3:E30)+H31</f>
        <v>0</v>
      </c>
      <c r="L31" s="21">
        <f>SUM(F$3:F30)+I31</f>
        <v>0.19299602519105097</v>
      </c>
      <c r="M31" s="21">
        <f>SUM(G$3:G30)+J31</f>
        <v>0</v>
      </c>
      <c r="N31" s="21"/>
      <c r="O31" s="21"/>
      <c r="P31" s="21"/>
      <c r="Q31" s="19">
        <f t="shared" si="2"/>
        <v>0</v>
      </c>
      <c r="R31" s="19">
        <f t="shared" si="2"/>
        <v>3.724746573954478E-2</v>
      </c>
      <c r="S31" s="19">
        <f t="shared" si="2"/>
        <v>0</v>
      </c>
      <c r="T31" s="19">
        <f t="shared" si="3"/>
        <v>0</v>
      </c>
      <c r="U31" s="19">
        <f t="shared" si="4"/>
        <v>0</v>
      </c>
      <c r="V31" s="19">
        <f t="shared" si="5"/>
        <v>0</v>
      </c>
    </row>
    <row r="32" spans="1:22" x14ac:dyDescent="0.25">
      <c r="A32" s="26">
        <f>Wellpath!E32</f>
        <v>840</v>
      </c>
      <c r="B32" s="22">
        <v>0</v>
      </c>
      <c r="C32" s="22">
        <v>0</v>
      </c>
      <c r="D32" s="22">
        <f t="shared" si="0"/>
        <v>4.7931219674804699E-5</v>
      </c>
      <c r="E32" s="20">
        <f>Model!$W$27*((drdp!B32+drdp!K32)*'DBH-OS'!$B32+(drdp!E32+drdp!N32)*'DBH-OS'!$C32+(drdp!H32+drdp!Q32)*'DBH-OS'!$D32)</f>
        <v>0</v>
      </c>
      <c r="F32" s="20">
        <f>Model!$W$27*((drdp!C32+drdp!L32)*'DBH-OS'!$B32+(drdp!F32+drdp!O32)*'DBH-OS'!$C32+(drdp!I32+drdp!R32)*'DBH-OS'!$D32)</f>
        <v>4.0004451143064952E-2</v>
      </c>
      <c r="G32" s="20">
        <f>Model!$W$27*((drdp!D32+drdp!M32)*'DBH-OS'!$B32+(drdp!G32+drdp!P32)*'DBH-OS'!$C32+(drdp!J32+drdp!S32)*'DBH-OS'!$D32)</f>
        <v>0</v>
      </c>
      <c r="H32" s="18">
        <f>Model!$W$27*((drdp!B32)*'DBH-OS'!$B32+(drdp!E32)*'DBH-OS'!$C32+(drdp!H32)*'DBH-OS'!$D32)</f>
        <v>0</v>
      </c>
      <c r="I32" s="18">
        <f>Model!$W$27*((drdp!C32)*'DBH-OS'!$B32+(drdp!F32)*'DBH-OS'!$C32+(drdp!I32)*'DBH-OS'!$D32)</f>
        <v>2.0002225571532476E-2</v>
      </c>
      <c r="J32" s="18">
        <f>Model!$W$27*((drdp!D32)*'DBH-OS'!$B32+(drdp!G32)*'DBH-OS'!$C32+(drdp!J32)*'DBH-OS'!$D32)</f>
        <v>0</v>
      </c>
      <c r="K32" s="21">
        <f>SUM(E$3:E31)+H32</f>
        <v>0</v>
      </c>
      <c r="L32" s="21">
        <f>SUM(F$3:F31)+I32</f>
        <v>0.23136308904467498</v>
      </c>
      <c r="M32" s="21">
        <f>SUM(G$3:G31)+J32</f>
        <v>0</v>
      </c>
      <c r="N32" s="21"/>
      <c r="O32" s="21"/>
      <c r="P32" s="21"/>
      <c r="Q32" s="19">
        <f t="shared" si="2"/>
        <v>0</v>
      </c>
      <c r="R32" s="19">
        <f t="shared" si="2"/>
        <v>5.3528878972294205E-2</v>
      </c>
      <c r="S32" s="19">
        <f t="shared" si="2"/>
        <v>0</v>
      </c>
      <c r="T32" s="19">
        <f t="shared" si="3"/>
        <v>0</v>
      </c>
      <c r="U32" s="19">
        <f t="shared" si="4"/>
        <v>0</v>
      </c>
      <c r="V32" s="19">
        <f t="shared" si="5"/>
        <v>0</v>
      </c>
    </row>
    <row r="33" spans="1:23" x14ac:dyDescent="0.25">
      <c r="A33" s="26">
        <f>Wellpath!E33</f>
        <v>870</v>
      </c>
      <c r="B33" s="22">
        <v>0</v>
      </c>
      <c r="C33" s="22">
        <v>0</v>
      </c>
      <c r="D33" s="22">
        <f t="shared" si="0"/>
        <v>4.7931219674804699E-5</v>
      </c>
      <c r="E33" s="20">
        <f>Model!$W$27*((drdp!B33+drdp!K33)*'DBH-OS'!$B33+(drdp!E33+drdp!N33)*'DBH-OS'!$C33+(drdp!H33+drdp!Q33)*'DBH-OS'!$D33)</f>
        <v>0</v>
      </c>
      <c r="F33" s="20">
        <f>Model!$W$27*((drdp!C33+drdp!L33)*'DBH-OS'!$B33+(drdp!F33+drdp!O33)*'DBH-OS'!$C33+(drdp!I33+drdp!R33)*'DBH-OS'!$D33)</f>
        <v>4.3203074975491654E-2</v>
      </c>
      <c r="G33" s="20">
        <f>Model!$W$27*((drdp!D33+drdp!M33)*'DBH-OS'!$B33+(drdp!G33+drdp!P33)*'DBH-OS'!$C33+(drdp!J33+drdp!S33)*'DBH-OS'!$D33)</f>
        <v>0</v>
      </c>
      <c r="H33" s="18">
        <f>Model!$W$27*((drdp!B33)*'DBH-OS'!$B33+(drdp!E33)*'DBH-OS'!$C33+(drdp!H33)*'DBH-OS'!$D33)</f>
        <v>0</v>
      </c>
      <c r="I33" s="18">
        <f>Model!$W$27*((drdp!C33)*'DBH-OS'!$B33+(drdp!F33)*'DBH-OS'!$C33+(drdp!I33)*'DBH-OS'!$D33)</f>
        <v>2.1601537487745827E-2</v>
      </c>
      <c r="J33" s="18">
        <f>Model!$W$27*((drdp!D33)*'DBH-OS'!$B33+(drdp!G33)*'DBH-OS'!$C33+(drdp!J33)*'DBH-OS'!$D33)</f>
        <v>0</v>
      </c>
      <c r="K33" s="21">
        <f>SUM(E$3:E32)+H33</f>
        <v>0</v>
      </c>
      <c r="L33" s="21">
        <f>SUM(F$3:F32)+I33</f>
        <v>0.27296685210395333</v>
      </c>
      <c r="M33" s="21">
        <f>SUM(G$3:G32)+J33</f>
        <v>0</v>
      </c>
      <c r="N33" s="21"/>
      <c r="O33" s="21"/>
      <c r="P33" s="21"/>
      <c r="Q33" s="19">
        <f t="shared" si="2"/>
        <v>0</v>
      </c>
      <c r="R33" s="19">
        <f t="shared" si="2"/>
        <v>7.4510902347541527E-2</v>
      </c>
      <c r="S33" s="19">
        <f t="shared" si="2"/>
        <v>0</v>
      </c>
      <c r="T33" s="19">
        <f t="shared" si="3"/>
        <v>0</v>
      </c>
      <c r="U33" s="19">
        <f t="shared" si="4"/>
        <v>0</v>
      </c>
      <c r="V33" s="19">
        <f t="shared" si="5"/>
        <v>0</v>
      </c>
    </row>
    <row r="34" spans="1:23" x14ac:dyDescent="0.25">
      <c r="A34" s="26">
        <f>Wellpath!E34</f>
        <v>900</v>
      </c>
      <c r="B34" s="22">
        <v>0</v>
      </c>
      <c r="C34" s="22">
        <v>0</v>
      </c>
      <c r="D34" s="22">
        <f t="shared" si="0"/>
        <v>4.7931219674804699E-5</v>
      </c>
      <c r="E34" s="20">
        <f>Model!$W$27*((drdp!B34+drdp!K34)*'DBH-OS'!$B34+(drdp!E34+drdp!N34)*'DBH-OS'!$C34+(drdp!H34+drdp!Q34)*'DBH-OS'!$D34)</f>
        <v>0</v>
      </c>
      <c r="F34" s="20">
        <f>Model!$W$27*((drdp!C34+drdp!L34)*'DBH-OS'!$B34+(drdp!F34+drdp!O34)*'DBH-OS'!$C34+(drdp!I34+drdp!R34)*'DBH-OS'!$D34)</f>
        <v>4.6319459299200255E-2</v>
      </c>
      <c r="G34" s="20">
        <f>Model!$W$27*((drdp!D34+drdp!M34)*'DBH-OS'!$B34+(drdp!G34+drdp!P34)*'DBH-OS'!$C34+(drdp!J34+drdp!S34)*'DBH-OS'!$D34)</f>
        <v>0</v>
      </c>
      <c r="H34" s="18">
        <f>Model!$W$27*((drdp!B34)*'DBH-OS'!$B34+(drdp!E34)*'DBH-OS'!$C34+(drdp!H34)*'DBH-OS'!$D34)</f>
        <v>0</v>
      </c>
      <c r="I34" s="18">
        <f>Model!$W$27*((drdp!C34)*'DBH-OS'!$B34+(drdp!F34)*'DBH-OS'!$C34+(drdp!I34)*'DBH-OS'!$D34)</f>
        <v>2.3159729649600128E-2</v>
      </c>
      <c r="J34" s="18">
        <f>Model!$W$27*((drdp!D34)*'DBH-OS'!$B34+(drdp!G34)*'DBH-OS'!$C34+(drdp!J34)*'DBH-OS'!$D34)</f>
        <v>0</v>
      </c>
      <c r="K34" s="21">
        <f>SUM(E$3:E33)+H34</f>
        <v>0</v>
      </c>
      <c r="L34" s="21">
        <f>SUM(F$3:F33)+I34</f>
        <v>0.31772811924129923</v>
      </c>
      <c r="M34" s="21">
        <f>SUM(G$3:G33)+J34</f>
        <v>0</v>
      </c>
      <c r="N34" s="21"/>
      <c r="O34" s="21"/>
      <c r="P34" s="21"/>
      <c r="Q34" s="19">
        <f t="shared" si="2"/>
        <v>0</v>
      </c>
      <c r="R34" s="19">
        <f t="shared" si="2"/>
        <v>0.10095115775661326</v>
      </c>
      <c r="S34" s="19">
        <f t="shared" si="2"/>
        <v>0</v>
      </c>
      <c r="T34" s="19">
        <f t="shared" si="3"/>
        <v>0</v>
      </c>
      <c r="U34" s="19">
        <f t="shared" si="4"/>
        <v>0</v>
      </c>
      <c r="V34" s="19">
        <f t="shared" si="5"/>
        <v>0</v>
      </c>
    </row>
    <row r="35" spans="1:23" x14ac:dyDescent="0.25">
      <c r="A35" s="26">
        <f>Wellpath!E35</f>
        <v>930</v>
      </c>
      <c r="B35" s="22">
        <v>0</v>
      </c>
      <c r="C35" s="22">
        <v>0</v>
      </c>
      <c r="D35" s="22">
        <f t="shared" si="0"/>
        <v>4.7931219674804699E-5</v>
      </c>
      <c r="E35" s="20">
        <f>Model!$W$27*((drdp!B35+drdp!K35)*'DBH-OS'!$B35+(drdp!E35+drdp!N35)*'DBH-OS'!$C35+(drdp!H35+drdp!Q35)*'DBH-OS'!$D35)</f>
        <v>0</v>
      </c>
      <c r="F35" s="20">
        <f>Model!$W$27*((drdp!C35+drdp!L35)*'DBH-OS'!$B35+(drdp!F35+drdp!O35)*'DBH-OS'!$C35+(drdp!I35+drdp!R35)*'DBH-OS'!$D35)</f>
        <v>4.9347671899506861E-2</v>
      </c>
      <c r="G35" s="20">
        <f>Model!$W$27*((drdp!D35+drdp!M35)*'DBH-OS'!$B35+(drdp!G35+drdp!P35)*'DBH-OS'!$C35+(drdp!J35+drdp!S35)*'DBH-OS'!$D35)</f>
        <v>0</v>
      </c>
      <c r="H35" s="18">
        <f>Model!$W$27*((drdp!B35)*'DBH-OS'!$B35+(drdp!E35)*'DBH-OS'!$C35+(drdp!H35)*'DBH-OS'!$D35)</f>
        <v>0</v>
      </c>
      <c r="I35" s="18">
        <f>Model!$W$27*((drdp!C35)*'DBH-OS'!$B35+(drdp!F35)*'DBH-OS'!$C35+(drdp!I35)*'DBH-OS'!$D35)</f>
        <v>2.467383594975343E-2</v>
      </c>
      <c r="J35" s="18">
        <f>Model!$W$27*((drdp!D35)*'DBH-OS'!$B35+(drdp!G35)*'DBH-OS'!$C35+(drdp!J35)*'DBH-OS'!$D35)</f>
        <v>0</v>
      </c>
      <c r="K35" s="21">
        <f>SUM(E$3:E34)+H35</f>
        <v>0</v>
      </c>
      <c r="L35" s="21">
        <f>SUM(F$3:F34)+I35</f>
        <v>0.36556168484065282</v>
      </c>
      <c r="M35" s="21">
        <f>SUM(G$3:G34)+J35</f>
        <v>0</v>
      </c>
      <c r="N35" s="21"/>
      <c r="O35" s="21"/>
      <c r="P35" s="21"/>
      <c r="Q35" s="19">
        <f t="shared" si="2"/>
        <v>0</v>
      </c>
      <c r="R35" s="19">
        <f t="shared" si="2"/>
        <v>0.13363534542353678</v>
      </c>
      <c r="S35" s="19">
        <f t="shared" si="2"/>
        <v>0</v>
      </c>
      <c r="T35" s="19">
        <f t="shared" si="3"/>
        <v>0</v>
      </c>
      <c r="U35" s="19">
        <f t="shared" si="4"/>
        <v>0</v>
      </c>
      <c r="V35" s="19">
        <f t="shared" si="5"/>
        <v>0</v>
      </c>
    </row>
    <row r="36" spans="1:23" x14ac:dyDescent="0.25">
      <c r="A36" s="26">
        <f>Wellpath!E36</f>
        <v>960</v>
      </c>
      <c r="B36" s="22">
        <v>0</v>
      </c>
      <c r="C36" s="22">
        <v>0</v>
      </c>
      <c r="D36" s="22">
        <f t="shared" si="0"/>
        <v>4.7931219674804699E-5</v>
      </c>
      <c r="E36" s="20">
        <f>Model!$W$27*((drdp!B36+drdp!K36)*'DBH-OS'!$B36+(drdp!E36+drdp!N36)*'DBH-OS'!$C36+(drdp!H36+drdp!Q36)*'DBH-OS'!$D36)</f>
        <v>0</v>
      </c>
      <c r="F36" s="20">
        <f>Model!$W$27*((drdp!C36+drdp!L36)*'DBH-OS'!$B36+(drdp!F36+drdp!O36)*'DBH-OS'!$C36+(drdp!I36+drdp!R36)*'DBH-OS'!$D36)</f>
        <v>5.2281948401614452E-2</v>
      </c>
      <c r="G36" s="20">
        <f>Model!$W$27*((drdp!D36+drdp!M36)*'DBH-OS'!$B36+(drdp!G36+drdp!P36)*'DBH-OS'!$C36+(drdp!J36+drdp!S36)*'DBH-OS'!$D36)</f>
        <v>0</v>
      </c>
      <c r="H36" s="18">
        <f>Model!$W$27*((drdp!B36)*'DBH-OS'!$B36+(drdp!E36)*'DBH-OS'!$C36+(drdp!H36)*'DBH-OS'!$D36)</f>
        <v>0</v>
      </c>
      <c r="I36" s="18">
        <f>Model!$W$27*((drdp!C36)*'DBH-OS'!$B36+(drdp!F36)*'DBH-OS'!$C36+(drdp!I36)*'DBH-OS'!$D36)</f>
        <v>2.6140974200807226E-2</v>
      </c>
      <c r="J36" s="18">
        <f>Model!$W$27*((drdp!D36)*'DBH-OS'!$B36+(drdp!G36)*'DBH-OS'!$C36+(drdp!J36)*'DBH-OS'!$D36)</f>
        <v>0</v>
      </c>
      <c r="K36" s="21">
        <f>SUM(E$3:E35)+H36</f>
        <v>0</v>
      </c>
      <c r="L36" s="21">
        <f>SUM(F$3:F35)+I36</f>
        <v>0.41637649499121349</v>
      </c>
      <c r="M36" s="21">
        <f>SUM(G$3:G35)+J36</f>
        <v>0</v>
      </c>
      <c r="N36" s="21"/>
      <c r="O36" s="21"/>
      <c r="P36" s="21"/>
      <c r="Q36" s="19">
        <f t="shared" si="2"/>
        <v>0</v>
      </c>
      <c r="R36" s="19">
        <f t="shared" si="2"/>
        <v>0.17336938558116802</v>
      </c>
      <c r="S36" s="19">
        <f t="shared" si="2"/>
        <v>0</v>
      </c>
      <c r="T36" s="19">
        <f t="shared" si="3"/>
        <v>0</v>
      </c>
      <c r="U36" s="19">
        <f t="shared" si="4"/>
        <v>0</v>
      </c>
      <c r="V36" s="19">
        <f t="shared" si="5"/>
        <v>0</v>
      </c>
    </row>
    <row r="37" spans="1:23" x14ac:dyDescent="0.25">
      <c r="A37" s="26">
        <f>Wellpath!E37</f>
        <v>990</v>
      </c>
      <c r="B37" s="22">
        <v>0</v>
      </c>
      <c r="C37" s="22">
        <v>0</v>
      </c>
      <c r="D37" s="22">
        <f t="shared" si="0"/>
        <v>4.7931219674804699E-5</v>
      </c>
      <c r="E37" s="20">
        <f>Model!$W$27*((drdp!B37+drdp!K37)*'DBH-OS'!$B37+(drdp!E37+drdp!N37)*'DBH-OS'!$C37+(drdp!H37+drdp!Q37)*'DBH-OS'!$D37)</f>
        <v>0</v>
      </c>
      <c r="F37" s="20">
        <f>Model!$W$27*((drdp!C37+drdp!L37)*'DBH-OS'!$B37+(drdp!F37+drdp!O37)*'DBH-OS'!$C37+(drdp!I37+drdp!R37)*'DBH-OS'!$D37)</f>
        <v>5.5116703243427864E-2</v>
      </c>
      <c r="G37" s="20">
        <f>Model!$W$27*((drdp!D37+drdp!M37)*'DBH-OS'!$B37+(drdp!G37+drdp!P37)*'DBH-OS'!$C37+(drdp!J37+drdp!S37)*'DBH-OS'!$D37)</f>
        <v>0</v>
      </c>
      <c r="H37" s="18">
        <f>Model!$W$27*((drdp!B37)*'DBH-OS'!$B37+(drdp!E37)*'DBH-OS'!$C37+(drdp!H37)*'DBH-OS'!$D37)</f>
        <v>0</v>
      </c>
      <c r="I37" s="18">
        <f>Model!$W$27*((drdp!C37)*'DBH-OS'!$B37+(drdp!F37)*'DBH-OS'!$C37+(drdp!I37)*'DBH-OS'!$D37)</f>
        <v>2.7558351621713932E-2</v>
      </c>
      <c r="J37" s="18">
        <f>Model!$W$27*((drdp!D37)*'DBH-OS'!$B37+(drdp!G37)*'DBH-OS'!$C37+(drdp!J37)*'DBH-OS'!$D37)</f>
        <v>0</v>
      </c>
      <c r="K37" s="21">
        <f>SUM(E$3:E36)+H37</f>
        <v>0</v>
      </c>
      <c r="L37" s="21">
        <f>SUM(F$3:F36)+I37</f>
        <v>0.47007582081373461</v>
      </c>
      <c r="M37" s="21">
        <f>SUM(G$3:G36)+J37</f>
        <v>0</v>
      </c>
      <c r="N37" s="21"/>
      <c r="O37" s="21"/>
      <c r="P37" s="21"/>
      <c r="Q37" s="19">
        <f t="shared" si="2"/>
        <v>0</v>
      </c>
      <c r="R37" s="19">
        <f t="shared" si="2"/>
        <v>0.22097127731370633</v>
      </c>
      <c r="S37" s="19">
        <f t="shared" si="2"/>
        <v>0</v>
      </c>
      <c r="T37" s="19">
        <f t="shared" si="3"/>
        <v>0</v>
      </c>
      <c r="U37" s="19">
        <f t="shared" si="4"/>
        <v>0</v>
      </c>
      <c r="V37" s="19">
        <f t="shared" si="5"/>
        <v>0</v>
      </c>
    </row>
    <row r="38" spans="1:23" x14ac:dyDescent="0.25">
      <c r="A38" s="26">
        <f>Wellpath!E38</f>
        <v>1020</v>
      </c>
      <c r="B38" s="22">
        <v>0</v>
      </c>
      <c r="C38" s="22">
        <v>0</v>
      </c>
      <c r="D38" s="22">
        <f t="shared" si="0"/>
        <v>4.7931219674804699E-5</v>
      </c>
      <c r="E38" s="20">
        <f>Model!$W$27*((drdp!B38+drdp!K38)*'DBH-OS'!$B38+(drdp!E38+drdp!N38)*'DBH-OS'!$C38+(drdp!H38+drdp!Q38)*'DBH-OS'!$D38)</f>
        <v>0</v>
      </c>
      <c r="F38" s="20">
        <f>Model!$W$27*((drdp!C38+drdp!L38)*'DBH-OS'!$B38+(drdp!F38+drdp!O38)*'DBH-OS'!$C38+(drdp!I38+drdp!R38)*'DBH-OS'!$D38)</f>
        <v>5.7846540307988803E-2</v>
      </c>
      <c r="G38" s="20">
        <f>Model!$W$27*((drdp!D38+drdp!M38)*'DBH-OS'!$B38+(drdp!G38+drdp!P38)*'DBH-OS'!$C38+(drdp!J38+drdp!S38)*'DBH-OS'!$D38)</f>
        <v>0</v>
      </c>
      <c r="H38" s="18">
        <f>Model!$W$27*((drdp!B38)*'DBH-OS'!$B38+(drdp!E38)*'DBH-OS'!$C38+(drdp!H38)*'DBH-OS'!$D38)</f>
        <v>0</v>
      </c>
      <c r="I38" s="18">
        <f>Model!$W$27*((drdp!C38)*'DBH-OS'!$B38+(drdp!F38)*'DBH-OS'!$C38+(drdp!I38)*'DBH-OS'!$D38)</f>
        <v>2.8923270153994401E-2</v>
      </c>
      <c r="J38" s="18">
        <f>Model!$W$27*((drdp!D38)*'DBH-OS'!$B38+(drdp!G38)*'DBH-OS'!$C38+(drdp!J38)*'DBH-OS'!$D38)</f>
        <v>0</v>
      </c>
      <c r="K38" s="21">
        <f>SUM(E$3:E37)+H38</f>
        <v>0</v>
      </c>
      <c r="L38" s="21">
        <f>SUM(F$3:F37)+I38</f>
        <v>0.52655744258944293</v>
      </c>
      <c r="M38" s="21">
        <f>SUM(G$3:G37)+J38</f>
        <v>0</v>
      </c>
      <c r="N38" s="21"/>
      <c r="O38" s="21"/>
      <c r="P38" s="21"/>
      <c r="Q38" s="19">
        <f t="shared" si="2"/>
        <v>0</v>
      </c>
      <c r="R38" s="19">
        <f t="shared" si="2"/>
        <v>0.27726274034633447</v>
      </c>
      <c r="S38" s="19">
        <f t="shared" si="2"/>
        <v>0</v>
      </c>
      <c r="T38" s="19">
        <f t="shared" si="3"/>
        <v>0</v>
      </c>
      <c r="U38" s="19">
        <f t="shared" si="4"/>
        <v>0</v>
      </c>
      <c r="V38" s="19">
        <f t="shared" si="5"/>
        <v>0</v>
      </c>
    </row>
    <row r="39" spans="1:23" x14ac:dyDescent="0.25">
      <c r="A39" s="26">
        <f>Wellpath!E39</f>
        <v>1050</v>
      </c>
      <c r="B39" s="22">
        <v>0</v>
      </c>
      <c r="C39" s="22">
        <v>0</v>
      </c>
      <c r="D39" s="22">
        <f t="shared" si="0"/>
        <v>4.7931219674804699E-5</v>
      </c>
      <c r="E39" s="20">
        <f>Model!$W$27*((drdp!B39+drdp!K39)*'DBH-OS'!$B39+(drdp!E39+drdp!N39)*'DBH-OS'!$C39+(drdp!H39+drdp!Q39)*'DBH-OS'!$D39)</f>
        <v>0</v>
      </c>
      <c r="F39" s="20">
        <f>Model!$W$27*((drdp!C39+drdp!L39)*'DBH-OS'!$B39+(drdp!F39+drdp!O39)*'DBH-OS'!$C39+(drdp!I39+drdp!R39)*'DBH-OS'!$D39)</f>
        <v>6.0466263195291046E-2</v>
      </c>
      <c r="G39" s="20">
        <f>Model!$W$27*((drdp!D39+drdp!M39)*'DBH-OS'!$B39+(drdp!G39+drdp!P39)*'DBH-OS'!$C39+(drdp!J39+drdp!S39)*'DBH-OS'!$D39)</f>
        <v>0</v>
      </c>
      <c r="H39" s="18">
        <f>Model!$W$27*((drdp!B39)*'DBH-OS'!$B39+(drdp!E39)*'DBH-OS'!$C39+(drdp!H39)*'DBH-OS'!$D39)</f>
        <v>0</v>
      </c>
      <c r="I39" s="18">
        <f>Model!$W$27*((drdp!C39)*'DBH-OS'!$B39+(drdp!F39)*'DBH-OS'!$C39+(drdp!I39)*'DBH-OS'!$D39)</f>
        <v>3.0233131597645523E-2</v>
      </c>
      <c r="J39" s="18">
        <f>Model!$W$27*((drdp!D39)*'DBH-OS'!$B39+(drdp!G39)*'DBH-OS'!$C39+(drdp!J39)*'DBH-OS'!$D39)</f>
        <v>0</v>
      </c>
      <c r="K39" s="21">
        <f>SUM(E$3:E38)+H39</f>
        <v>0</v>
      </c>
      <c r="L39" s="21">
        <f>SUM(F$3:F38)+I39</f>
        <v>0.58571384434108287</v>
      </c>
      <c r="M39" s="21">
        <f>SUM(G$3:G38)+J39</f>
        <v>0</v>
      </c>
      <c r="N39" s="21"/>
      <c r="O39" s="21"/>
      <c r="P39" s="21"/>
      <c r="Q39" s="19">
        <f t="shared" si="2"/>
        <v>0</v>
      </c>
      <c r="R39" s="19">
        <f t="shared" si="2"/>
        <v>0.34306070745281025</v>
      </c>
      <c r="S39" s="19">
        <f t="shared" si="2"/>
        <v>0</v>
      </c>
      <c r="T39" s="19">
        <f t="shared" si="3"/>
        <v>0</v>
      </c>
      <c r="U39" s="19">
        <f t="shared" si="4"/>
        <v>0</v>
      </c>
      <c r="V39" s="19">
        <f t="shared" si="5"/>
        <v>0</v>
      </c>
    </row>
    <row r="40" spans="1:23" x14ac:dyDescent="0.25">
      <c r="A40" s="26">
        <f>Wellpath!E40</f>
        <v>1080</v>
      </c>
      <c r="B40" s="22">
        <v>0</v>
      </c>
      <c r="C40" s="22">
        <v>0</v>
      </c>
      <c r="D40" s="22">
        <f t="shared" si="0"/>
        <v>4.7931219674804699E-5</v>
      </c>
      <c r="E40" s="20">
        <f>Model!$W$27*((drdp!B40+drdp!K40)*'DBH-OS'!$B40+(drdp!E40+drdp!N40)*'DBH-OS'!$C40+(drdp!H40+drdp!Q40)*'DBH-OS'!$D40)</f>
        <v>0</v>
      </c>
      <c r="F40" s="20">
        <f>Model!$W$27*((drdp!C40+drdp!L40)*'DBH-OS'!$B40+(drdp!F40+drdp!O40)*'DBH-OS'!$C40+(drdp!I40+drdp!R40)*'DBH-OS'!$D40)</f>
        <v>5.2475737594936088E-2</v>
      </c>
      <c r="G40" s="20">
        <f>Model!$W$27*((drdp!D40+drdp!M40)*'DBH-OS'!$B40+(drdp!G40+drdp!P40)*'DBH-OS'!$C40+(drdp!J40+drdp!S40)*'DBH-OS'!$D40)</f>
        <v>0</v>
      </c>
      <c r="H40" s="18">
        <f>Model!$W$27*((drdp!B40)*'DBH-OS'!$B40+(drdp!E40)*'DBH-OS'!$C40+(drdp!H40)*'DBH-OS'!$D40)</f>
        <v>0</v>
      </c>
      <c r="I40" s="18">
        <f>Model!$W$27*((drdp!C40)*'DBH-OS'!$B40+(drdp!F40)*'DBH-OS'!$C40+(drdp!I40)*'DBH-OS'!$D40)</f>
        <v>3.148544255696166E-2</v>
      </c>
      <c r="J40" s="18">
        <f>Model!$W$27*((drdp!D40)*'DBH-OS'!$B40+(drdp!G40)*'DBH-OS'!$C40+(drdp!J40)*'DBH-OS'!$D40)</f>
        <v>0</v>
      </c>
      <c r="K40" s="21">
        <f>SUM(E$3:E39)+H40</f>
        <v>0</v>
      </c>
      <c r="L40" s="21">
        <f>SUM(F$3:F39)+I40</f>
        <v>0.64743241849569</v>
      </c>
      <c r="M40" s="21">
        <f>SUM(G$3:G39)+J40</f>
        <v>0</v>
      </c>
      <c r="N40" s="21"/>
      <c r="O40" s="21"/>
      <c r="P40" s="21"/>
      <c r="Q40" s="19">
        <f t="shared" si="2"/>
        <v>0</v>
      </c>
      <c r="R40" s="19">
        <f t="shared" si="2"/>
        <v>0.4191687365191783</v>
      </c>
      <c r="S40" s="19">
        <f t="shared" si="2"/>
        <v>0</v>
      </c>
      <c r="T40" s="19">
        <f t="shared" si="3"/>
        <v>0</v>
      </c>
      <c r="U40" s="19">
        <f t="shared" si="4"/>
        <v>0</v>
      </c>
      <c r="V40" s="19">
        <f t="shared" si="5"/>
        <v>0</v>
      </c>
    </row>
    <row r="41" spans="1:23" x14ac:dyDescent="0.25">
      <c r="A41" s="26">
        <f>Wellpath!E41</f>
        <v>1100</v>
      </c>
      <c r="B41" s="22">
        <v>0</v>
      </c>
      <c r="C41" s="22">
        <v>0</v>
      </c>
      <c r="D41" s="22">
        <f t="shared" si="0"/>
        <v>4.7931219674804699E-5</v>
      </c>
      <c r="E41" s="20">
        <f>Model!$W$27*((drdp!B41+drdp!K41)*'DBH-OS'!$B41+(drdp!E41+drdp!N41)*'DBH-OS'!$C41+(drdp!H41+drdp!Q41)*'DBH-OS'!$D41)</f>
        <v>0</v>
      </c>
      <c r="F41" s="20">
        <f>Model!$W$27*((drdp!C41+drdp!L41)*'DBH-OS'!$B41+(drdp!F41+drdp!O41)*'DBH-OS'!$C41+(drdp!I41+drdp!R41)*'DBH-OS'!$D41)</f>
        <v>3.2288738473203064E-2</v>
      </c>
      <c r="G41" s="20">
        <f>Model!$W$27*((drdp!D41+drdp!M41)*'DBH-OS'!$B41+(drdp!G41+drdp!P41)*'DBH-OS'!$C41+(drdp!J41+drdp!S41)*'DBH-OS'!$D41)</f>
        <v>0</v>
      </c>
      <c r="H41" s="18">
        <f>Model!$W$27*((drdp!B41)*'DBH-OS'!$B41+(drdp!E41)*'DBH-OS'!$C41+(drdp!H41)*'DBH-OS'!$D41)</f>
        <v>0</v>
      </c>
      <c r="I41" s="18">
        <f>Model!$W$27*((drdp!C41)*'DBH-OS'!$B41+(drdp!F41)*'DBH-OS'!$C41+(drdp!I41)*'DBH-OS'!$D41)</f>
        <v>2.1525825648802045E-2</v>
      </c>
      <c r="J41" s="18">
        <f>Model!$W$27*((drdp!D41)*'DBH-OS'!$B41+(drdp!G41)*'DBH-OS'!$C41+(drdp!J41)*'DBH-OS'!$D41)</f>
        <v>0</v>
      </c>
      <c r="K41" s="21">
        <f>SUM(E$3:E40)+H41</f>
        <v>0</v>
      </c>
      <c r="L41" s="21">
        <f>SUM(F$3:F40)+I41</f>
        <v>0.68994853918246646</v>
      </c>
      <c r="M41" s="21">
        <f>SUM(G$3:G40)+J41</f>
        <v>0</v>
      </c>
      <c r="N41" s="21"/>
      <c r="O41" s="21"/>
      <c r="P41" s="21"/>
      <c r="Q41" s="19">
        <f t="shared" si="2"/>
        <v>0</v>
      </c>
      <c r="R41" s="19">
        <f t="shared" si="2"/>
        <v>0.47602898672001948</v>
      </c>
      <c r="S41" s="19">
        <f t="shared" si="2"/>
        <v>0</v>
      </c>
      <c r="T41" s="19">
        <f t="shared" si="3"/>
        <v>0</v>
      </c>
      <c r="U41" s="19">
        <f t="shared" si="4"/>
        <v>0</v>
      </c>
      <c r="V41" s="19">
        <f t="shared" si="5"/>
        <v>0</v>
      </c>
    </row>
    <row r="42" spans="1:23" x14ac:dyDescent="0.25">
      <c r="A42" s="26">
        <f>Wellpath!E42</f>
        <v>1110</v>
      </c>
      <c r="B42" s="22">
        <v>0</v>
      </c>
      <c r="C42" s="22">
        <v>0</v>
      </c>
      <c r="D42" s="22">
        <f t="shared" si="0"/>
        <v>4.7931219674804699E-5</v>
      </c>
      <c r="E42" s="20">
        <f>Model!$W$27*((drdp!B42+drdp!K42)*'DBH-OS'!$B42+(drdp!E42+drdp!N42)*'DBH-OS'!$C42+(drdp!H42+drdp!Q42)*'DBH-OS'!$D42)</f>
        <v>0</v>
      </c>
      <c r="F42" s="20">
        <f>Model!$W$27*((drdp!C42+drdp!L42)*'DBH-OS'!$B42+(drdp!F42+drdp!O42)*'DBH-OS'!$C42+(drdp!I42+drdp!R42)*'DBH-OS'!$D42)</f>
        <v>4.305165129760409E-2</v>
      </c>
      <c r="G42" s="20">
        <f>Model!$W$27*((drdp!D42+drdp!M42)*'DBH-OS'!$B42+(drdp!G42+drdp!P42)*'DBH-OS'!$C42+(drdp!J42+drdp!S42)*'DBH-OS'!$D42)</f>
        <v>0</v>
      </c>
      <c r="H42" s="18">
        <f>Model!$W$27*((drdp!B42)*'DBH-OS'!$B42+(drdp!E42)*'DBH-OS'!$C42+(drdp!H42)*'DBH-OS'!$D42)</f>
        <v>0</v>
      </c>
      <c r="I42" s="18">
        <f>Model!$W$27*((drdp!C42)*'DBH-OS'!$B42+(drdp!F42)*'DBH-OS'!$C42+(drdp!I42)*'DBH-OS'!$D42)</f>
        <v>1.0762912824401023E-2</v>
      </c>
      <c r="J42" s="18">
        <f>Model!$W$27*((drdp!D42)*'DBH-OS'!$B42+(drdp!G42)*'DBH-OS'!$C42+(drdp!J42)*'DBH-OS'!$D42)</f>
        <v>0</v>
      </c>
      <c r="K42" s="21">
        <f>SUM(E$3:E41)+H42</f>
        <v>0</v>
      </c>
      <c r="L42" s="21">
        <f>SUM(F$3:F41)+I42</f>
        <v>0.71147436483126847</v>
      </c>
      <c r="M42" s="21">
        <f>SUM(G$3:G41)+J42</f>
        <v>0</v>
      </c>
      <c r="N42" s="21"/>
      <c r="O42" s="21"/>
      <c r="P42" s="21"/>
      <c r="Q42" s="19">
        <f t="shared" si="2"/>
        <v>0</v>
      </c>
      <c r="R42" s="19">
        <f t="shared" si="2"/>
        <v>0.50619577181205688</v>
      </c>
      <c r="S42" s="19">
        <f t="shared" si="2"/>
        <v>0</v>
      </c>
      <c r="T42" s="19">
        <f t="shared" si="3"/>
        <v>0</v>
      </c>
      <c r="U42" s="19">
        <f t="shared" si="4"/>
        <v>0</v>
      </c>
      <c r="V42" s="19">
        <f t="shared" si="5"/>
        <v>0</v>
      </c>
    </row>
    <row r="43" spans="1:23" x14ac:dyDescent="0.25">
      <c r="A43" s="26">
        <f>Wellpath!E43</f>
        <v>1140</v>
      </c>
      <c r="B43" s="22">
        <v>0</v>
      </c>
      <c r="C43" s="22">
        <v>0</v>
      </c>
      <c r="D43" s="22">
        <f t="shared" si="0"/>
        <v>4.7931219674804699E-5</v>
      </c>
      <c r="E43" s="20">
        <f>Model!$W$27*((drdp!B43+drdp!K43)*'DBH-OS'!$B43+(drdp!E43+drdp!N43)*'DBH-OS'!$C43+(drdp!H43+drdp!Q43)*'DBH-OS'!$D43)</f>
        <v>0</v>
      </c>
      <c r="F43" s="20">
        <f>Model!$W$27*((drdp!C43+drdp!L43)*'DBH-OS'!$B43+(drdp!F43+drdp!O43)*'DBH-OS'!$C43+(drdp!I43+drdp!R43)*'DBH-OS'!$D43)</f>
        <v>6.4577476946406129E-2</v>
      </c>
      <c r="G43" s="20">
        <f>Model!$W$27*((drdp!D43+drdp!M43)*'DBH-OS'!$B43+(drdp!G43+drdp!P43)*'DBH-OS'!$C43+(drdp!J43+drdp!S43)*'DBH-OS'!$D43)</f>
        <v>0</v>
      </c>
      <c r="H43" s="18">
        <f>Model!$W$27*((drdp!B43)*'DBH-OS'!$B43+(drdp!E43)*'DBH-OS'!$C43+(drdp!H43)*'DBH-OS'!$D43)</f>
        <v>0</v>
      </c>
      <c r="I43" s="18">
        <f>Model!$W$27*((drdp!C43)*'DBH-OS'!$B43+(drdp!F43)*'DBH-OS'!$C43+(drdp!I43)*'DBH-OS'!$D43)</f>
        <v>3.2288738473203064E-2</v>
      </c>
      <c r="J43" s="18">
        <f>Model!$W$27*((drdp!D43)*'DBH-OS'!$B43+(drdp!G43)*'DBH-OS'!$C43+(drdp!J43)*'DBH-OS'!$D43)</f>
        <v>0</v>
      </c>
      <c r="K43" s="21">
        <f>SUM(E$3:E42)+H43</f>
        <v>0</v>
      </c>
      <c r="L43" s="21">
        <f>SUM(F$3:F42)+I43</f>
        <v>0.77605184177767461</v>
      </c>
      <c r="M43" s="21">
        <f>SUM(G$3:G42)+J43</f>
        <v>0</v>
      </c>
      <c r="N43" s="21"/>
      <c r="O43" s="21"/>
      <c r="P43" s="21"/>
      <c r="Q43" s="19">
        <f t="shared" si="2"/>
        <v>0</v>
      </c>
      <c r="R43" s="19">
        <f t="shared" si="2"/>
        <v>0.60225646112652087</v>
      </c>
      <c r="S43" s="19">
        <f t="shared" si="2"/>
        <v>0</v>
      </c>
      <c r="T43" s="19">
        <f t="shared" si="3"/>
        <v>0</v>
      </c>
      <c r="U43" s="19">
        <f t="shared" si="4"/>
        <v>0</v>
      </c>
      <c r="V43" s="19">
        <f t="shared" si="5"/>
        <v>0</v>
      </c>
      <c r="W43" s="10" t="s">
        <v>62</v>
      </c>
    </row>
    <row r="44" spans="1:23" s="36" customFormat="1" x14ac:dyDescent="0.25">
      <c r="A44" s="26">
        <f>Wellpath!E44</f>
        <v>1170</v>
      </c>
      <c r="B44" s="22">
        <v>0</v>
      </c>
      <c r="C44" s="22">
        <v>0</v>
      </c>
      <c r="D44" s="22">
        <f t="shared" si="0"/>
        <v>4.7931219674804699E-5</v>
      </c>
      <c r="E44" s="20">
        <f>Model!$W$27*((drdp!B44+drdp!K44)*'DBH-OS'!$B44+(drdp!E44+drdp!N44)*'DBH-OS'!$C44+(drdp!H44+drdp!Q44)*'DBH-OS'!$D44)</f>
        <v>0</v>
      </c>
      <c r="F44" s="20">
        <f>Model!$W$27*((drdp!C44+drdp!L44)*'DBH-OS'!$B44+(drdp!F44+drdp!O44)*'DBH-OS'!$C44+(drdp!I44+drdp!R44)*'DBH-OS'!$D44)</f>
        <v>6.4577476946406129E-2</v>
      </c>
      <c r="G44" s="20">
        <f>Model!$W$27*((drdp!D44+drdp!M44)*'DBH-OS'!$B44+(drdp!G44+drdp!P44)*'DBH-OS'!$C44+(drdp!J44+drdp!S44)*'DBH-OS'!$D44)</f>
        <v>0</v>
      </c>
      <c r="H44" s="32">
        <f>Model!$W$27*((drdp!B44)*'DBH-OS'!$B44+(drdp!E44)*'DBH-OS'!$C44+(drdp!H44)*'DBH-OS'!$D44)</f>
        <v>0</v>
      </c>
      <c r="I44" s="32">
        <f>Model!$W$27*((drdp!C44)*'DBH-OS'!$B44+(drdp!F44)*'DBH-OS'!$C44+(drdp!I44)*'DBH-OS'!$D44)</f>
        <v>3.2288738473203064E-2</v>
      </c>
      <c r="J44" s="32">
        <f>Model!$W$27*((drdp!D44)*'DBH-OS'!$B44+(drdp!G44)*'DBH-OS'!$C44+(drdp!J44)*'DBH-OS'!$D44)</f>
        <v>0</v>
      </c>
      <c r="K44" s="34">
        <f>SUM(E$3:E43)+H44</f>
        <v>0</v>
      </c>
      <c r="L44" s="34">
        <f>SUM(F$3:F43)+I44</f>
        <v>0.84062931872408075</v>
      </c>
      <c r="M44" s="34">
        <f>SUM(G$3:G43)+J44</f>
        <v>0</v>
      </c>
      <c r="N44" s="34"/>
      <c r="O44" s="34"/>
      <c r="P44" s="34"/>
      <c r="Q44" s="35">
        <f t="shared" si="2"/>
        <v>0</v>
      </c>
      <c r="R44" s="35">
        <f t="shared" si="2"/>
        <v>0.70665765149851212</v>
      </c>
      <c r="S44" s="35">
        <f t="shared" si="2"/>
        <v>0</v>
      </c>
      <c r="T44" s="35">
        <f t="shared" si="3"/>
        <v>0</v>
      </c>
      <c r="U44" s="35">
        <f t="shared" si="4"/>
        <v>0</v>
      </c>
      <c r="V44" s="35">
        <f t="shared" si="5"/>
        <v>0</v>
      </c>
    </row>
    <row r="45" spans="1:23" x14ac:dyDescent="0.25">
      <c r="A45" s="26">
        <f>Wellpath!E45</f>
        <v>1200</v>
      </c>
      <c r="B45" s="22">
        <v>0</v>
      </c>
      <c r="C45" s="22">
        <v>0</v>
      </c>
      <c r="D45" s="22">
        <f t="shared" si="0"/>
        <v>4.7931219674804699E-5</v>
      </c>
      <c r="E45" s="20">
        <f>Model!$W$27*((drdp!B45+drdp!K45)*'DBH-OS'!$B45+(drdp!E45+drdp!N45)*'DBH-OS'!$C45+(drdp!H45+drdp!Q45)*'DBH-OS'!$D45)</f>
        <v>0</v>
      </c>
      <c r="F45" s="20">
        <f>Model!$W$27*((drdp!C45+drdp!L45)*'DBH-OS'!$B45+(drdp!F45+drdp!O45)*'DBH-OS'!$C45+(drdp!I45+drdp!R45)*'DBH-OS'!$D45)</f>
        <v>6.4577476946406129E-2</v>
      </c>
      <c r="G45" s="20">
        <f>Model!$W$27*((drdp!D45+drdp!M45)*'DBH-OS'!$B45+(drdp!G45+drdp!P45)*'DBH-OS'!$C45+(drdp!J45+drdp!S45)*'DBH-OS'!$D45)</f>
        <v>0</v>
      </c>
      <c r="H45" s="18">
        <f>Model!$W$27*((drdp!B45)*'DBH-OS'!$B45+(drdp!E45)*'DBH-OS'!$C45+(drdp!H45)*'DBH-OS'!$D45)</f>
        <v>0</v>
      </c>
      <c r="I45" s="18">
        <f>Model!$W$27*((drdp!C45)*'DBH-OS'!$B45+(drdp!F45)*'DBH-OS'!$C45+(drdp!I45)*'DBH-OS'!$D45)</f>
        <v>3.2288738473203064E-2</v>
      </c>
      <c r="J45" s="18">
        <f>Model!$W$27*((drdp!D45)*'DBH-OS'!$B45+(drdp!G45)*'DBH-OS'!$C45+(drdp!J45)*'DBH-OS'!$D45)</f>
        <v>0</v>
      </c>
      <c r="K45" s="21">
        <f>SUM(E$3:E44)+H45</f>
        <v>0</v>
      </c>
      <c r="L45" s="21">
        <f>SUM(F$3:F44)+I45</f>
        <v>0.9052067956704869</v>
      </c>
      <c r="M45" s="21">
        <f>SUM(G$3:G44)+J45</f>
        <v>0</v>
      </c>
      <c r="N45" s="21"/>
      <c r="O45" s="21"/>
      <c r="P45" s="21"/>
      <c r="Q45" s="19">
        <f t="shared" si="2"/>
        <v>0</v>
      </c>
      <c r="R45" s="19">
        <f t="shared" si="2"/>
        <v>0.81939934292803063</v>
      </c>
      <c r="S45" s="19">
        <f t="shared" si="2"/>
        <v>0</v>
      </c>
      <c r="T45" s="19">
        <f t="shared" si="3"/>
        <v>0</v>
      </c>
      <c r="U45" s="19">
        <f t="shared" si="4"/>
        <v>0</v>
      </c>
      <c r="V45" s="19">
        <f t="shared" si="5"/>
        <v>0</v>
      </c>
    </row>
    <row r="46" spans="1:23" x14ac:dyDescent="0.25">
      <c r="A46" s="26">
        <f>Wellpath!E46</f>
        <v>1230</v>
      </c>
      <c r="B46" s="22">
        <v>0</v>
      </c>
      <c r="C46" s="22">
        <v>0</v>
      </c>
      <c r="D46" s="22">
        <f t="shared" si="0"/>
        <v>4.7931219674804699E-5</v>
      </c>
      <c r="E46" s="20">
        <f>Model!$W$27*((drdp!B46+drdp!K46)*'DBH-OS'!$B46+(drdp!E46+drdp!N46)*'DBH-OS'!$C46+(drdp!H46+drdp!Q46)*'DBH-OS'!$D46)</f>
        <v>0</v>
      </c>
      <c r="F46" s="20">
        <f>Model!$W$27*((drdp!C46+drdp!L46)*'DBH-OS'!$B46+(drdp!F46+drdp!O46)*'DBH-OS'!$C46+(drdp!I46+drdp!R46)*'DBH-OS'!$D46)</f>
        <v>6.4577476946406129E-2</v>
      </c>
      <c r="G46" s="20">
        <f>Model!$W$27*((drdp!D46+drdp!M46)*'DBH-OS'!$B46+(drdp!G46+drdp!P46)*'DBH-OS'!$C46+(drdp!J46+drdp!S46)*'DBH-OS'!$D46)</f>
        <v>0</v>
      </c>
      <c r="H46" s="18">
        <f>Model!$W$27*((drdp!B46)*'DBH-OS'!$B46+(drdp!E46)*'DBH-OS'!$C46+(drdp!H46)*'DBH-OS'!$D46)</f>
        <v>0</v>
      </c>
      <c r="I46" s="18">
        <f>Model!$W$27*((drdp!C46)*'DBH-OS'!$B46+(drdp!F46)*'DBH-OS'!$C46+(drdp!I46)*'DBH-OS'!$D46)</f>
        <v>3.2288738473203064E-2</v>
      </c>
      <c r="J46" s="18">
        <f>Model!$W$27*((drdp!D46)*'DBH-OS'!$B46+(drdp!G46)*'DBH-OS'!$C46+(drdp!J46)*'DBH-OS'!$D46)</f>
        <v>0</v>
      </c>
      <c r="K46" s="21">
        <f>SUM(E$3:E45)+H46</f>
        <v>0</v>
      </c>
      <c r="L46" s="21">
        <f>SUM(F$3:F45)+I46</f>
        <v>0.96978427261689304</v>
      </c>
      <c r="M46" s="21">
        <f>SUM(G$3:G45)+J46</f>
        <v>0</v>
      </c>
      <c r="N46" s="21"/>
      <c r="O46" s="21"/>
      <c r="P46" s="21"/>
      <c r="Q46" s="19">
        <f t="shared" si="2"/>
        <v>0</v>
      </c>
      <c r="R46" s="19">
        <f t="shared" si="2"/>
        <v>0.94048153541507629</v>
      </c>
      <c r="S46" s="19">
        <f t="shared" si="2"/>
        <v>0</v>
      </c>
      <c r="T46" s="19">
        <f t="shared" si="3"/>
        <v>0</v>
      </c>
      <c r="U46" s="19">
        <f t="shared" si="4"/>
        <v>0</v>
      </c>
      <c r="V46" s="19">
        <f t="shared" si="5"/>
        <v>0</v>
      </c>
    </row>
    <row r="47" spans="1:23" x14ac:dyDescent="0.25">
      <c r="A47" s="26">
        <f>Wellpath!E47</f>
        <v>1260</v>
      </c>
      <c r="B47" s="22">
        <v>0</v>
      </c>
      <c r="C47" s="22">
        <v>0</v>
      </c>
      <c r="D47" s="22">
        <f t="shared" si="0"/>
        <v>4.7931219674804699E-5</v>
      </c>
      <c r="E47" s="20">
        <f>Model!$W$27*((drdp!B47+drdp!K47)*'DBH-OS'!$B47+(drdp!E47+drdp!N47)*'DBH-OS'!$C47+(drdp!H47+drdp!Q47)*'DBH-OS'!$D47)</f>
        <v>0</v>
      </c>
      <c r="F47" s="20">
        <f>Model!$W$27*((drdp!C47+drdp!L47)*'DBH-OS'!$B47+(drdp!F47+drdp!O47)*'DBH-OS'!$C47+(drdp!I47+drdp!R47)*'DBH-OS'!$D47)</f>
        <v>6.4577476946406129E-2</v>
      </c>
      <c r="G47" s="20">
        <f>Model!$W$27*((drdp!D47+drdp!M47)*'DBH-OS'!$B47+(drdp!G47+drdp!P47)*'DBH-OS'!$C47+(drdp!J47+drdp!S47)*'DBH-OS'!$D47)</f>
        <v>0</v>
      </c>
      <c r="H47" s="18">
        <f>Model!$W$27*((drdp!B47)*'DBH-OS'!$B47+(drdp!E47)*'DBH-OS'!$C47+(drdp!H47)*'DBH-OS'!$D47)</f>
        <v>0</v>
      </c>
      <c r="I47" s="18">
        <f>Model!$W$27*((drdp!C47)*'DBH-OS'!$B47+(drdp!F47)*'DBH-OS'!$C47+(drdp!I47)*'DBH-OS'!$D47)</f>
        <v>3.2288738473203064E-2</v>
      </c>
      <c r="J47" s="18">
        <f>Model!$W$27*((drdp!D47)*'DBH-OS'!$B47+(drdp!G47)*'DBH-OS'!$C47+(drdp!J47)*'DBH-OS'!$D47)</f>
        <v>0</v>
      </c>
      <c r="K47" s="21">
        <f>SUM(E$3:E46)+H47</f>
        <v>0</v>
      </c>
      <c r="L47" s="21">
        <f>SUM(F$3:F46)+I47</f>
        <v>1.0343617495632993</v>
      </c>
      <c r="M47" s="21">
        <f>SUM(G$3:G46)+J47</f>
        <v>0</v>
      </c>
      <c r="N47" s="21"/>
      <c r="O47" s="21"/>
      <c r="P47" s="21"/>
      <c r="Q47" s="19">
        <f t="shared" si="2"/>
        <v>0</v>
      </c>
      <c r="R47" s="19">
        <f t="shared" si="2"/>
        <v>1.0699042289596494</v>
      </c>
      <c r="S47" s="19">
        <f t="shared" si="2"/>
        <v>0</v>
      </c>
      <c r="T47" s="19">
        <f t="shared" si="3"/>
        <v>0</v>
      </c>
      <c r="U47" s="19">
        <f t="shared" si="4"/>
        <v>0</v>
      </c>
      <c r="V47" s="19">
        <f t="shared" si="5"/>
        <v>0</v>
      </c>
    </row>
    <row r="48" spans="1:23" x14ac:dyDescent="0.25">
      <c r="A48" s="26">
        <f>Wellpath!E48</f>
        <v>1290</v>
      </c>
      <c r="B48" s="22">
        <v>0</v>
      </c>
      <c r="C48" s="22">
        <v>0</v>
      </c>
      <c r="D48" s="22">
        <f t="shared" si="0"/>
        <v>4.7931219674804699E-5</v>
      </c>
      <c r="E48" s="20">
        <f>Model!$W$27*((drdp!B48+drdp!K48)*'DBH-OS'!$B48+(drdp!E48+drdp!N48)*'DBH-OS'!$C48+(drdp!H48+drdp!Q48)*'DBH-OS'!$D48)</f>
        <v>0</v>
      </c>
      <c r="F48" s="20">
        <f>Model!$W$27*((drdp!C48+drdp!L48)*'DBH-OS'!$B48+(drdp!F48+drdp!O48)*'DBH-OS'!$C48+(drdp!I48+drdp!R48)*'DBH-OS'!$D48)</f>
        <v>6.4577476946406129E-2</v>
      </c>
      <c r="G48" s="20">
        <f>Model!$W$27*((drdp!D48+drdp!M48)*'DBH-OS'!$B48+(drdp!G48+drdp!P48)*'DBH-OS'!$C48+(drdp!J48+drdp!S48)*'DBH-OS'!$D48)</f>
        <v>0</v>
      </c>
      <c r="H48" s="18">
        <f>Model!$W$27*((drdp!B48)*'DBH-OS'!$B48+(drdp!E48)*'DBH-OS'!$C48+(drdp!H48)*'DBH-OS'!$D48)</f>
        <v>0</v>
      </c>
      <c r="I48" s="18">
        <f>Model!$W$27*((drdp!C48)*'DBH-OS'!$B48+(drdp!F48)*'DBH-OS'!$C48+(drdp!I48)*'DBH-OS'!$D48)</f>
        <v>3.2288738473203064E-2</v>
      </c>
      <c r="J48" s="18">
        <f>Model!$W$27*((drdp!D48)*'DBH-OS'!$B48+(drdp!G48)*'DBH-OS'!$C48+(drdp!J48)*'DBH-OS'!$D48)</f>
        <v>0</v>
      </c>
      <c r="K48" s="21">
        <f>SUM(E$3:E47)+H48</f>
        <v>0</v>
      </c>
      <c r="L48" s="21">
        <f>SUM(F$3:F47)+I48</f>
        <v>1.0989392265097053</v>
      </c>
      <c r="M48" s="21">
        <f>SUM(G$3:G47)+J48</f>
        <v>0</v>
      </c>
      <c r="N48" s="21"/>
      <c r="O48" s="21"/>
      <c r="P48" s="21"/>
      <c r="Q48" s="19">
        <f t="shared" si="2"/>
        <v>0</v>
      </c>
      <c r="R48" s="19">
        <f t="shared" si="2"/>
        <v>1.2076674235617495</v>
      </c>
      <c r="S48" s="19">
        <f t="shared" si="2"/>
        <v>0</v>
      </c>
      <c r="T48" s="19">
        <f t="shared" si="3"/>
        <v>0</v>
      </c>
      <c r="U48" s="19">
        <f t="shared" si="4"/>
        <v>0</v>
      </c>
      <c r="V48" s="19">
        <f t="shared" si="5"/>
        <v>0</v>
      </c>
    </row>
    <row r="49" spans="1:22" x14ac:dyDescent="0.25">
      <c r="A49" s="26">
        <f>Wellpath!E49</f>
        <v>1320</v>
      </c>
      <c r="B49" s="22">
        <v>0</v>
      </c>
      <c r="C49" s="22">
        <v>0</v>
      </c>
      <c r="D49" s="22">
        <f t="shared" si="0"/>
        <v>4.7931219674804699E-5</v>
      </c>
      <c r="E49" s="20">
        <f>Model!$W$27*((drdp!B49+drdp!K49)*'DBH-OS'!$B49+(drdp!E49+drdp!N49)*'DBH-OS'!$C49+(drdp!H49+drdp!Q49)*'DBH-OS'!$D49)</f>
        <v>0</v>
      </c>
      <c r="F49" s="20">
        <f>Model!$W$27*((drdp!C49+drdp!L49)*'DBH-OS'!$B49+(drdp!F49+drdp!O49)*'DBH-OS'!$C49+(drdp!I49+drdp!R49)*'DBH-OS'!$D49)</f>
        <v>6.4577476946406129E-2</v>
      </c>
      <c r="G49" s="20">
        <f>Model!$W$27*((drdp!D49+drdp!M49)*'DBH-OS'!$B49+(drdp!G49+drdp!P49)*'DBH-OS'!$C49+(drdp!J49+drdp!S49)*'DBH-OS'!$D49)</f>
        <v>0</v>
      </c>
      <c r="H49" s="18">
        <f>Model!$W$27*((drdp!B49)*'DBH-OS'!$B49+(drdp!E49)*'DBH-OS'!$C49+(drdp!H49)*'DBH-OS'!$D49)</f>
        <v>0</v>
      </c>
      <c r="I49" s="18">
        <f>Model!$W$27*((drdp!C49)*'DBH-OS'!$B49+(drdp!F49)*'DBH-OS'!$C49+(drdp!I49)*'DBH-OS'!$D49)</f>
        <v>3.2288738473203064E-2</v>
      </c>
      <c r="J49" s="18">
        <f>Model!$W$27*((drdp!D49)*'DBH-OS'!$B49+(drdp!G49)*'DBH-OS'!$C49+(drdp!J49)*'DBH-OS'!$D49)</f>
        <v>0</v>
      </c>
      <c r="K49" s="21">
        <f>SUM(E$3:E48)+H49</f>
        <v>0</v>
      </c>
      <c r="L49" s="21">
        <f>SUM(F$3:F48)+I49</f>
        <v>1.1635167034561114</v>
      </c>
      <c r="M49" s="21">
        <f>SUM(G$3:G48)+J49</f>
        <v>0</v>
      </c>
      <c r="N49" s="21"/>
      <c r="O49" s="21"/>
      <c r="P49" s="21"/>
      <c r="Q49" s="19">
        <f t="shared" si="2"/>
        <v>0</v>
      </c>
      <c r="R49" s="19">
        <f t="shared" si="2"/>
        <v>1.3537711192213766</v>
      </c>
      <c r="S49" s="19">
        <f t="shared" si="2"/>
        <v>0</v>
      </c>
      <c r="T49" s="19">
        <f t="shared" si="3"/>
        <v>0</v>
      </c>
      <c r="U49" s="19">
        <f t="shared" si="4"/>
        <v>0</v>
      </c>
      <c r="V49" s="19">
        <f t="shared" si="5"/>
        <v>0</v>
      </c>
    </row>
    <row r="50" spans="1:22" x14ac:dyDescent="0.25">
      <c r="A50" s="26">
        <f>Wellpath!E50</f>
        <v>1350</v>
      </c>
      <c r="B50" s="22">
        <v>0</v>
      </c>
      <c r="C50" s="22">
        <v>0</v>
      </c>
      <c r="D50" s="22">
        <f t="shared" si="0"/>
        <v>4.7931219674804699E-5</v>
      </c>
      <c r="E50" s="20">
        <f>Model!$W$27*((drdp!B50+drdp!K50)*'DBH-OS'!$B50+(drdp!E50+drdp!N50)*'DBH-OS'!$C50+(drdp!H50+drdp!Q50)*'DBH-OS'!$D50)</f>
        <v>0</v>
      </c>
      <c r="F50" s="20">
        <f>Model!$W$27*((drdp!C50+drdp!L50)*'DBH-OS'!$B50+(drdp!F50+drdp!O50)*'DBH-OS'!$C50+(drdp!I50+drdp!R50)*'DBH-OS'!$D50)</f>
        <v>6.4577476946406129E-2</v>
      </c>
      <c r="G50" s="20">
        <f>Model!$W$27*((drdp!D50+drdp!M50)*'DBH-OS'!$B50+(drdp!G50+drdp!P50)*'DBH-OS'!$C50+(drdp!J50+drdp!S50)*'DBH-OS'!$D50)</f>
        <v>0</v>
      </c>
      <c r="H50" s="18">
        <f>Model!$W$27*((drdp!B50)*'DBH-OS'!$B50+(drdp!E50)*'DBH-OS'!$C50+(drdp!H50)*'DBH-OS'!$D50)</f>
        <v>0</v>
      </c>
      <c r="I50" s="18">
        <f>Model!$W$27*((drdp!C50)*'DBH-OS'!$B50+(drdp!F50)*'DBH-OS'!$C50+(drdp!I50)*'DBH-OS'!$D50)</f>
        <v>3.2288738473203064E-2</v>
      </c>
      <c r="J50" s="18">
        <f>Model!$W$27*((drdp!D50)*'DBH-OS'!$B50+(drdp!G50)*'DBH-OS'!$C50+(drdp!J50)*'DBH-OS'!$D50)</f>
        <v>0</v>
      </c>
      <c r="K50" s="21">
        <f>SUM(E$3:E49)+H50</f>
        <v>0</v>
      </c>
      <c r="L50" s="21">
        <f>SUM(F$3:F49)+I50</f>
        <v>1.2280941804025174</v>
      </c>
      <c r="M50" s="21">
        <f>SUM(G$3:G49)+J50</f>
        <v>0</v>
      </c>
      <c r="N50" s="21"/>
      <c r="O50" s="21"/>
      <c r="P50" s="21"/>
      <c r="Q50" s="19">
        <f t="shared" si="2"/>
        <v>0</v>
      </c>
      <c r="R50" s="19">
        <f t="shared" si="2"/>
        <v>1.508215315938531</v>
      </c>
      <c r="S50" s="19">
        <f t="shared" si="2"/>
        <v>0</v>
      </c>
      <c r="T50" s="19">
        <f t="shared" si="3"/>
        <v>0</v>
      </c>
      <c r="U50" s="19">
        <f t="shared" si="4"/>
        <v>0</v>
      </c>
      <c r="V50" s="19">
        <f t="shared" si="5"/>
        <v>0</v>
      </c>
    </row>
    <row r="51" spans="1:22" x14ac:dyDescent="0.25">
      <c r="A51" s="26">
        <f>Wellpath!E51</f>
        <v>1380</v>
      </c>
      <c r="B51" s="22">
        <v>0</v>
      </c>
      <c r="C51" s="22">
        <v>0</v>
      </c>
      <c r="D51" s="22">
        <f t="shared" si="0"/>
        <v>4.7931219674804699E-5</v>
      </c>
      <c r="E51" s="20">
        <f>Model!$W$27*((drdp!B51+drdp!K51)*'DBH-OS'!$B51+(drdp!E51+drdp!N51)*'DBH-OS'!$C51+(drdp!H51+drdp!Q51)*'DBH-OS'!$D51)</f>
        <v>0</v>
      </c>
      <c r="F51" s="20">
        <f>Model!$W$27*((drdp!C51+drdp!L51)*'DBH-OS'!$B51+(drdp!F51+drdp!O51)*'DBH-OS'!$C51+(drdp!I51+drdp!R51)*'DBH-OS'!$D51)</f>
        <v>6.4577476946406129E-2</v>
      </c>
      <c r="G51" s="20">
        <f>Model!$W$27*((drdp!D51+drdp!M51)*'DBH-OS'!$B51+(drdp!G51+drdp!P51)*'DBH-OS'!$C51+(drdp!J51+drdp!S51)*'DBH-OS'!$D51)</f>
        <v>0</v>
      </c>
      <c r="H51" s="18">
        <f>Model!$W$27*((drdp!B51)*'DBH-OS'!$B51+(drdp!E51)*'DBH-OS'!$C51+(drdp!H51)*'DBH-OS'!$D51)</f>
        <v>0</v>
      </c>
      <c r="I51" s="18">
        <f>Model!$W$27*((drdp!C51)*'DBH-OS'!$B51+(drdp!F51)*'DBH-OS'!$C51+(drdp!I51)*'DBH-OS'!$D51)</f>
        <v>3.2288738473203064E-2</v>
      </c>
      <c r="J51" s="18">
        <f>Model!$W$27*((drdp!D51)*'DBH-OS'!$B51+(drdp!G51)*'DBH-OS'!$C51+(drdp!J51)*'DBH-OS'!$D51)</f>
        <v>0</v>
      </c>
      <c r="K51" s="21">
        <f>SUM(E$3:E50)+H51</f>
        <v>0</v>
      </c>
      <c r="L51" s="21">
        <f>SUM(F$3:F50)+I51</f>
        <v>1.2926716573489234</v>
      </c>
      <c r="M51" s="21">
        <f>SUM(G$3:G50)+J51</f>
        <v>0</v>
      </c>
      <c r="N51" s="21"/>
      <c r="O51" s="21"/>
      <c r="P51" s="21"/>
      <c r="Q51" s="19">
        <f t="shared" si="2"/>
        <v>0</v>
      </c>
      <c r="R51" s="19">
        <f t="shared" si="2"/>
        <v>1.6710000137132124</v>
      </c>
      <c r="S51" s="19">
        <f t="shared" si="2"/>
        <v>0</v>
      </c>
      <c r="T51" s="19">
        <f t="shared" si="3"/>
        <v>0</v>
      </c>
      <c r="U51" s="19">
        <f t="shared" si="4"/>
        <v>0</v>
      </c>
      <c r="V51" s="19">
        <f t="shared" si="5"/>
        <v>0</v>
      </c>
    </row>
    <row r="52" spans="1:22" x14ac:dyDescent="0.25">
      <c r="A52" s="26">
        <f>Wellpath!E52</f>
        <v>1410</v>
      </c>
      <c r="B52" s="22">
        <v>0</v>
      </c>
      <c r="C52" s="22">
        <v>0</v>
      </c>
      <c r="D52" s="22">
        <f t="shared" si="0"/>
        <v>4.7931219674804699E-5</v>
      </c>
      <c r="E52" s="20">
        <f>Model!$W$27*((drdp!B52+drdp!K52)*'DBH-OS'!$B52+(drdp!E52+drdp!N52)*'DBH-OS'!$C52+(drdp!H52+drdp!Q52)*'DBH-OS'!$D52)</f>
        <v>0</v>
      </c>
      <c r="F52" s="20">
        <f>Model!$W$27*((drdp!C52+drdp!L52)*'DBH-OS'!$B52+(drdp!F52+drdp!O52)*'DBH-OS'!$C52+(drdp!I52+drdp!R52)*'DBH-OS'!$D52)</f>
        <v>6.4577476946406129E-2</v>
      </c>
      <c r="G52" s="20">
        <f>Model!$W$27*((drdp!D52+drdp!M52)*'DBH-OS'!$B52+(drdp!G52+drdp!P52)*'DBH-OS'!$C52+(drdp!J52+drdp!S52)*'DBH-OS'!$D52)</f>
        <v>0</v>
      </c>
      <c r="H52" s="18">
        <f>Model!$W$27*((drdp!B52)*'DBH-OS'!$B52+(drdp!E52)*'DBH-OS'!$C52+(drdp!H52)*'DBH-OS'!$D52)</f>
        <v>0</v>
      </c>
      <c r="I52" s="18">
        <f>Model!$W$27*((drdp!C52)*'DBH-OS'!$B52+(drdp!F52)*'DBH-OS'!$C52+(drdp!I52)*'DBH-OS'!$D52)</f>
        <v>3.2288738473203064E-2</v>
      </c>
      <c r="J52" s="18">
        <f>Model!$W$27*((drdp!D52)*'DBH-OS'!$B52+(drdp!G52)*'DBH-OS'!$C52+(drdp!J52)*'DBH-OS'!$D52)</f>
        <v>0</v>
      </c>
      <c r="K52" s="21">
        <f>SUM(E$3:E51)+H52</f>
        <v>0</v>
      </c>
      <c r="L52" s="21">
        <f>SUM(F$3:F51)+I52</f>
        <v>1.3572491342953295</v>
      </c>
      <c r="M52" s="21">
        <f>SUM(G$3:G51)+J52</f>
        <v>0</v>
      </c>
      <c r="N52" s="21"/>
      <c r="O52" s="21"/>
      <c r="P52" s="21"/>
      <c r="Q52" s="19">
        <f t="shared" si="2"/>
        <v>0</v>
      </c>
      <c r="R52" s="19">
        <f t="shared" si="2"/>
        <v>1.8421252125454213</v>
      </c>
      <c r="S52" s="19">
        <f t="shared" si="2"/>
        <v>0</v>
      </c>
      <c r="T52" s="19">
        <f t="shared" si="3"/>
        <v>0</v>
      </c>
      <c r="U52" s="19">
        <f t="shared" si="4"/>
        <v>0</v>
      </c>
      <c r="V52" s="19">
        <f t="shared" si="5"/>
        <v>0</v>
      </c>
    </row>
    <row r="53" spans="1:22" x14ac:dyDescent="0.25">
      <c r="A53" s="26">
        <f>Wellpath!E53</f>
        <v>1440</v>
      </c>
      <c r="B53" s="22">
        <v>0</v>
      </c>
      <c r="C53" s="22">
        <v>0</v>
      </c>
      <c r="D53" s="22">
        <f t="shared" si="0"/>
        <v>4.7931219674804699E-5</v>
      </c>
      <c r="E53" s="20">
        <f>Model!$W$27*((drdp!B53+drdp!K53)*'DBH-OS'!$B53+(drdp!E53+drdp!N53)*'DBH-OS'!$C53+(drdp!H53+drdp!Q53)*'DBH-OS'!$D53)</f>
        <v>0</v>
      </c>
      <c r="F53" s="20">
        <f>Model!$W$27*((drdp!C53+drdp!L53)*'DBH-OS'!$B53+(drdp!F53+drdp!O53)*'DBH-OS'!$C53+(drdp!I53+drdp!R53)*'DBH-OS'!$D53)</f>
        <v>6.4577476946406129E-2</v>
      </c>
      <c r="G53" s="20">
        <f>Model!$W$27*((drdp!D53+drdp!M53)*'DBH-OS'!$B53+(drdp!G53+drdp!P53)*'DBH-OS'!$C53+(drdp!J53+drdp!S53)*'DBH-OS'!$D53)</f>
        <v>0</v>
      </c>
      <c r="H53" s="18">
        <f>Model!$W$27*((drdp!B53)*'DBH-OS'!$B53+(drdp!E53)*'DBH-OS'!$C53+(drdp!H53)*'DBH-OS'!$D53)</f>
        <v>0</v>
      </c>
      <c r="I53" s="18">
        <f>Model!$W$27*((drdp!C53)*'DBH-OS'!$B53+(drdp!F53)*'DBH-OS'!$C53+(drdp!I53)*'DBH-OS'!$D53)</f>
        <v>3.2288738473203064E-2</v>
      </c>
      <c r="J53" s="18">
        <f>Model!$W$27*((drdp!D53)*'DBH-OS'!$B53+(drdp!G53)*'DBH-OS'!$C53+(drdp!J53)*'DBH-OS'!$D53)</f>
        <v>0</v>
      </c>
      <c r="K53" s="21">
        <f>SUM(E$3:E52)+H53</f>
        <v>0</v>
      </c>
      <c r="L53" s="21">
        <f>SUM(F$3:F52)+I53</f>
        <v>1.4218266112417355</v>
      </c>
      <c r="M53" s="21">
        <f>SUM(G$3:G52)+J53</f>
        <v>0</v>
      </c>
      <c r="N53" s="21"/>
      <c r="O53" s="21"/>
      <c r="P53" s="21"/>
      <c r="Q53" s="19">
        <f t="shared" si="2"/>
        <v>0</v>
      </c>
      <c r="R53" s="19">
        <f t="shared" si="2"/>
        <v>2.0215909124351574</v>
      </c>
      <c r="S53" s="19">
        <f t="shared" si="2"/>
        <v>0</v>
      </c>
      <c r="T53" s="19">
        <f t="shared" si="3"/>
        <v>0</v>
      </c>
      <c r="U53" s="19">
        <f t="shared" si="4"/>
        <v>0</v>
      </c>
      <c r="V53" s="19">
        <f t="shared" si="5"/>
        <v>0</v>
      </c>
    </row>
    <row r="54" spans="1:22" x14ac:dyDescent="0.25">
      <c r="A54" s="26">
        <f>Wellpath!E54</f>
        <v>1470</v>
      </c>
      <c r="B54" s="22">
        <v>0</v>
      </c>
      <c r="C54" s="22">
        <v>0</v>
      </c>
      <c r="D54" s="22">
        <f t="shared" si="0"/>
        <v>4.7931219674804699E-5</v>
      </c>
      <c r="E54" s="20">
        <f>Model!$W$27*((drdp!B54+drdp!K54)*'DBH-OS'!$B54+(drdp!E54+drdp!N54)*'DBH-OS'!$C54+(drdp!H54+drdp!Q54)*'DBH-OS'!$D54)</f>
        <v>0</v>
      </c>
      <c r="F54" s="20">
        <f>Model!$W$27*((drdp!C54+drdp!L54)*'DBH-OS'!$B54+(drdp!F54+drdp!O54)*'DBH-OS'!$C54+(drdp!I54+drdp!R54)*'DBH-OS'!$D54)</f>
        <v>6.4577476946406129E-2</v>
      </c>
      <c r="G54" s="20">
        <f>Model!$W$27*((drdp!D54+drdp!M54)*'DBH-OS'!$B54+(drdp!G54+drdp!P54)*'DBH-OS'!$C54+(drdp!J54+drdp!S54)*'DBH-OS'!$D54)</f>
        <v>0</v>
      </c>
      <c r="H54" s="18">
        <f>Model!$W$27*((drdp!B54)*'DBH-OS'!$B54+(drdp!E54)*'DBH-OS'!$C54+(drdp!H54)*'DBH-OS'!$D54)</f>
        <v>0</v>
      </c>
      <c r="I54" s="18">
        <f>Model!$W$27*((drdp!C54)*'DBH-OS'!$B54+(drdp!F54)*'DBH-OS'!$C54+(drdp!I54)*'DBH-OS'!$D54)</f>
        <v>3.2288738473203064E-2</v>
      </c>
      <c r="J54" s="18">
        <f>Model!$W$27*((drdp!D54)*'DBH-OS'!$B54+(drdp!G54)*'DBH-OS'!$C54+(drdp!J54)*'DBH-OS'!$D54)</f>
        <v>0</v>
      </c>
      <c r="K54" s="21">
        <f>SUM(E$3:E53)+H54</f>
        <v>0</v>
      </c>
      <c r="L54" s="21">
        <f>SUM(F$3:F53)+I54</f>
        <v>1.4864040881881415</v>
      </c>
      <c r="M54" s="21">
        <f>SUM(G$3:G53)+J54</f>
        <v>0</v>
      </c>
      <c r="N54" s="21"/>
      <c r="O54" s="21"/>
      <c r="P54" s="21"/>
      <c r="Q54" s="19">
        <f t="shared" si="2"/>
        <v>0</v>
      </c>
      <c r="R54" s="19">
        <f t="shared" si="2"/>
        <v>2.2093971133824204</v>
      </c>
      <c r="S54" s="19">
        <f t="shared" si="2"/>
        <v>0</v>
      </c>
      <c r="T54" s="19">
        <f t="shared" si="3"/>
        <v>0</v>
      </c>
      <c r="U54" s="19">
        <f t="shared" si="4"/>
        <v>0</v>
      </c>
      <c r="V54" s="19">
        <f t="shared" si="5"/>
        <v>0</v>
      </c>
    </row>
    <row r="55" spans="1:22" x14ac:dyDescent="0.25">
      <c r="A55" s="26">
        <f>Wellpath!E55</f>
        <v>1500</v>
      </c>
      <c r="B55" s="22">
        <v>0</v>
      </c>
      <c r="C55" s="22">
        <v>0</v>
      </c>
      <c r="D55" s="22">
        <f t="shared" si="0"/>
        <v>4.7931219674804699E-5</v>
      </c>
      <c r="E55" s="20">
        <f>Model!$W$27*((drdp!B55+drdp!K55)*'DBH-OS'!$B55+(drdp!E55+drdp!N55)*'DBH-OS'!$C55+(drdp!H55+drdp!Q55)*'DBH-OS'!$D55)</f>
        <v>0</v>
      </c>
      <c r="F55" s="20">
        <f>Model!$W$27*((drdp!C55+drdp!L55)*'DBH-OS'!$B55+(drdp!F55+drdp!O55)*'DBH-OS'!$C55+(drdp!I55+drdp!R55)*'DBH-OS'!$D55)</f>
        <v>6.4577476946406129E-2</v>
      </c>
      <c r="G55" s="20">
        <f>Model!$W$27*((drdp!D55+drdp!M55)*'DBH-OS'!$B55+(drdp!G55+drdp!P55)*'DBH-OS'!$C55+(drdp!J55+drdp!S55)*'DBH-OS'!$D55)</f>
        <v>0</v>
      </c>
      <c r="H55" s="18">
        <f>Model!$W$27*((drdp!B55)*'DBH-OS'!$B55+(drdp!E55)*'DBH-OS'!$C55+(drdp!H55)*'DBH-OS'!$D55)</f>
        <v>0</v>
      </c>
      <c r="I55" s="18">
        <f>Model!$W$27*((drdp!C55)*'DBH-OS'!$B55+(drdp!F55)*'DBH-OS'!$C55+(drdp!I55)*'DBH-OS'!$D55)</f>
        <v>3.2288738473203064E-2</v>
      </c>
      <c r="J55" s="18">
        <f>Model!$W$27*((drdp!D55)*'DBH-OS'!$B55+(drdp!G55)*'DBH-OS'!$C55+(drdp!J55)*'DBH-OS'!$D55)</f>
        <v>0</v>
      </c>
      <c r="K55" s="21">
        <f>SUM(E$3:E54)+H55</f>
        <v>0</v>
      </c>
      <c r="L55" s="21">
        <f>SUM(F$3:F54)+I55</f>
        <v>1.5509815651345475</v>
      </c>
      <c r="M55" s="21">
        <f>SUM(G$3:G54)+J55</f>
        <v>0</v>
      </c>
      <c r="N55" s="21"/>
      <c r="O55" s="21"/>
      <c r="P55" s="21"/>
      <c r="Q55" s="19">
        <f t="shared" si="2"/>
        <v>0</v>
      </c>
      <c r="R55" s="19">
        <f t="shared" si="2"/>
        <v>2.4055438153872108</v>
      </c>
      <c r="S55" s="19">
        <f t="shared" si="2"/>
        <v>0</v>
      </c>
      <c r="T55" s="19">
        <f t="shared" si="3"/>
        <v>0</v>
      </c>
      <c r="U55" s="19">
        <f t="shared" si="4"/>
        <v>0</v>
      </c>
      <c r="V55" s="19">
        <f t="shared" si="5"/>
        <v>0</v>
      </c>
    </row>
    <row r="56" spans="1:22" x14ac:dyDescent="0.25">
      <c r="A56" s="26">
        <f>Wellpath!E56</f>
        <v>1530</v>
      </c>
      <c r="B56" s="22">
        <v>0</v>
      </c>
      <c r="C56" s="22">
        <v>0</v>
      </c>
      <c r="D56" s="22">
        <f t="shared" si="0"/>
        <v>4.7931219674804699E-5</v>
      </c>
      <c r="E56" s="20">
        <f>Model!$W$27*((drdp!B56+drdp!K56)*'DBH-OS'!$B56+(drdp!E56+drdp!N56)*'DBH-OS'!$C56+(drdp!H56+drdp!Q56)*'DBH-OS'!$D56)</f>
        <v>0</v>
      </c>
      <c r="F56" s="20">
        <f>Model!$W$27*((drdp!C56+drdp!L56)*'DBH-OS'!$B56+(drdp!F56+drdp!O56)*'DBH-OS'!$C56+(drdp!I56+drdp!R56)*'DBH-OS'!$D56)</f>
        <v>6.4577476946406129E-2</v>
      </c>
      <c r="G56" s="20">
        <f>Model!$W$27*((drdp!D56+drdp!M56)*'DBH-OS'!$B56+(drdp!G56+drdp!P56)*'DBH-OS'!$C56+(drdp!J56+drdp!S56)*'DBH-OS'!$D56)</f>
        <v>0</v>
      </c>
      <c r="H56" s="18">
        <f>Model!$W$27*((drdp!B56)*'DBH-OS'!$B56+(drdp!E56)*'DBH-OS'!$C56+(drdp!H56)*'DBH-OS'!$D56)</f>
        <v>0</v>
      </c>
      <c r="I56" s="18">
        <f>Model!$W$27*((drdp!C56)*'DBH-OS'!$B56+(drdp!F56)*'DBH-OS'!$C56+(drdp!I56)*'DBH-OS'!$D56)</f>
        <v>3.2288738473203064E-2</v>
      </c>
      <c r="J56" s="18">
        <f>Model!$W$27*((drdp!D56)*'DBH-OS'!$B56+(drdp!G56)*'DBH-OS'!$C56+(drdp!J56)*'DBH-OS'!$D56)</f>
        <v>0</v>
      </c>
      <c r="K56" s="21">
        <f>SUM(E$3:E55)+H56</f>
        <v>0</v>
      </c>
      <c r="L56" s="21">
        <f>SUM(F$3:F55)+I56</f>
        <v>1.6155590420809536</v>
      </c>
      <c r="M56" s="21">
        <f>SUM(G$3:G55)+J56</f>
        <v>0</v>
      </c>
      <c r="N56" s="21"/>
      <c r="O56" s="21"/>
      <c r="P56" s="21"/>
      <c r="Q56" s="19">
        <f t="shared" si="2"/>
        <v>0</v>
      </c>
      <c r="R56" s="19">
        <f t="shared" si="2"/>
        <v>2.6100310184495283</v>
      </c>
      <c r="S56" s="19">
        <f t="shared" si="2"/>
        <v>0</v>
      </c>
      <c r="T56" s="19">
        <f t="shared" si="3"/>
        <v>0</v>
      </c>
      <c r="U56" s="19">
        <f t="shared" si="4"/>
        <v>0</v>
      </c>
      <c r="V56" s="19">
        <f t="shared" si="5"/>
        <v>0</v>
      </c>
    </row>
    <row r="57" spans="1:22" x14ac:dyDescent="0.25">
      <c r="A57" s="26">
        <f>Wellpath!E57</f>
        <v>1560</v>
      </c>
      <c r="B57" s="22">
        <v>0</v>
      </c>
      <c r="C57" s="22">
        <v>0</v>
      </c>
      <c r="D57" s="22">
        <f t="shared" si="0"/>
        <v>4.7931219674804699E-5</v>
      </c>
      <c r="E57" s="20">
        <f>Model!$W$27*((drdp!B57+drdp!K57)*'DBH-OS'!$B57+(drdp!E57+drdp!N57)*'DBH-OS'!$C57+(drdp!H57+drdp!Q57)*'DBH-OS'!$D57)</f>
        <v>0</v>
      </c>
      <c r="F57" s="20">
        <f>Model!$W$27*((drdp!C57+drdp!L57)*'DBH-OS'!$B57+(drdp!F57+drdp!O57)*'DBH-OS'!$C57+(drdp!I57+drdp!R57)*'DBH-OS'!$D57)</f>
        <v>6.4577476946406129E-2</v>
      </c>
      <c r="G57" s="20">
        <f>Model!$W$27*((drdp!D57+drdp!M57)*'DBH-OS'!$B57+(drdp!G57+drdp!P57)*'DBH-OS'!$C57+(drdp!J57+drdp!S57)*'DBH-OS'!$D57)</f>
        <v>0</v>
      </c>
      <c r="H57" s="18">
        <f>Model!$W$27*((drdp!B57)*'DBH-OS'!$B57+(drdp!E57)*'DBH-OS'!$C57+(drdp!H57)*'DBH-OS'!$D57)</f>
        <v>0</v>
      </c>
      <c r="I57" s="18">
        <f>Model!$W$27*((drdp!C57)*'DBH-OS'!$B57+(drdp!F57)*'DBH-OS'!$C57+(drdp!I57)*'DBH-OS'!$D57)</f>
        <v>3.2288738473203064E-2</v>
      </c>
      <c r="J57" s="18">
        <f>Model!$W$27*((drdp!D57)*'DBH-OS'!$B57+(drdp!G57)*'DBH-OS'!$C57+(drdp!J57)*'DBH-OS'!$D57)</f>
        <v>0</v>
      </c>
      <c r="K57" s="21">
        <f>SUM(E$3:E56)+H57</f>
        <v>0</v>
      </c>
      <c r="L57" s="21">
        <f>SUM(F$3:F56)+I57</f>
        <v>1.6801365190273596</v>
      </c>
      <c r="M57" s="21">
        <f>SUM(G$3:G56)+J57</f>
        <v>0</v>
      </c>
      <c r="N57" s="21"/>
      <c r="O57" s="21"/>
      <c r="P57" s="21"/>
      <c r="Q57" s="19">
        <f t="shared" si="2"/>
        <v>0</v>
      </c>
      <c r="R57" s="19">
        <f t="shared" si="2"/>
        <v>2.8228587225693733</v>
      </c>
      <c r="S57" s="19">
        <f t="shared" si="2"/>
        <v>0</v>
      </c>
      <c r="T57" s="19">
        <f t="shared" si="3"/>
        <v>0</v>
      </c>
      <c r="U57" s="19">
        <f t="shared" si="4"/>
        <v>0</v>
      </c>
      <c r="V57" s="19">
        <f t="shared" si="5"/>
        <v>0</v>
      </c>
    </row>
    <row r="58" spans="1:22" x14ac:dyDescent="0.25">
      <c r="A58" s="26">
        <f>Wellpath!E58</f>
        <v>1590</v>
      </c>
      <c r="B58" s="22">
        <v>0</v>
      </c>
      <c r="C58" s="22">
        <v>0</v>
      </c>
      <c r="D58" s="22">
        <f t="shared" si="0"/>
        <v>4.7931219674804699E-5</v>
      </c>
      <c r="E58" s="20">
        <f>Model!$W$27*((drdp!B58+drdp!K58)*'DBH-OS'!$B58+(drdp!E58+drdp!N58)*'DBH-OS'!$C58+(drdp!H58+drdp!Q58)*'DBH-OS'!$D58)</f>
        <v>0</v>
      </c>
      <c r="F58" s="20">
        <f>Model!$W$27*((drdp!C58+drdp!L58)*'DBH-OS'!$B58+(drdp!F58+drdp!O58)*'DBH-OS'!$C58+(drdp!I58+drdp!R58)*'DBH-OS'!$D58)</f>
        <v>6.4577476946406129E-2</v>
      </c>
      <c r="G58" s="20">
        <f>Model!$W$27*((drdp!D58+drdp!M58)*'DBH-OS'!$B58+(drdp!G58+drdp!P58)*'DBH-OS'!$C58+(drdp!J58+drdp!S58)*'DBH-OS'!$D58)</f>
        <v>0</v>
      </c>
      <c r="H58" s="18">
        <f>Model!$W$27*((drdp!B58)*'DBH-OS'!$B58+(drdp!E58)*'DBH-OS'!$C58+(drdp!H58)*'DBH-OS'!$D58)</f>
        <v>0</v>
      </c>
      <c r="I58" s="18">
        <f>Model!$W$27*((drdp!C58)*'DBH-OS'!$B58+(drdp!F58)*'DBH-OS'!$C58+(drdp!I58)*'DBH-OS'!$D58)</f>
        <v>3.2288738473203064E-2</v>
      </c>
      <c r="J58" s="18">
        <f>Model!$W$27*((drdp!D58)*'DBH-OS'!$B58+(drdp!G58)*'DBH-OS'!$C58+(drdp!J58)*'DBH-OS'!$D58)</f>
        <v>0</v>
      </c>
      <c r="K58" s="21">
        <f>SUM(E$3:E57)+H58</f>
        <v>0</v>
      </c>
      <c r="L58" s="21">
        <f>SUM(F$3:F57)+I58</f>
        <v>1.7447139959737656</v>
      </c>
      <c r="M58" s="21">
        <f>SUM(G$3:G57)+J58</f>
        <v>0</v>
      </c>
      <c r="N58" s="21"/>
      <c r="O58" s="21"/>
      <c r="P58" s="21"/>
      <c r="Q58" s="19">
        <f t="shared" si="2"/>
        <v>0</v>
      </c>
      <c r="R58" s="19">
        <f t="shared" si="2"/>
        <v>3.0440269277467453</v>
      </c>
      <c r="S58" s="19">
        <f t="shared" si="2"/>
        <v>0</v>
      </c>
      <c r="T58" s="19">
        <f t="shared" si="3"/>
        <v>0</v>
      </c>
      <c r="U58" s="19">
        <f t="shared" si="4"/>
        <v>0</v>
      </c>
      <c r="V58" s="19">
        <f t="shared" si="5"/>
        <v>0</v>
      </c>
    </row>
    <row r="59" spans="1:22" x14ac:dyDescent="0.25">
      <c r="A59" s="26">
        <f>Wellpath!E59</f>
        <v>1620</v>
      </c>
      <c r="B59" s="22">
        <v>0</v>
      </c>
      <c r="C59" s="22">
        <v>0</v>
      </c>
      <c r="D59" s="22">
        <f t="shared" si="0"/>
        <v>4.7931219674804699E-5</v>
      </c>
      <c r="E59" s="20">
        <f>Model!$W$27*((drdp!B59+drdp!K59)*'DBH-OS'!$B59+(drdp!E59+drdp!N59)*'DBH-OS'!$C59+(drdp!H59+drdp!Q59)*'DBH-OS'!$D59)</f>
        <v>0</v>
      </c>
      <c r="F59" s="20">
        <f>Model!$W$27*((drdp!C59+drdp!L59)*'DBH-OS'!$B59+(drdp!F59+drdp!O59)*'DBH-OS'!$C59+(drdp!I59+drdp!R59)*'DBH-OS'!$D59)</f>
        <v>6.4577476946406129E-2</v>
      </c>
      <c r="G59" s="20">
        <f>Model!$W$27*((drdp!D59+drdp!M59)*'DBH-OS'!$B59+(drdp!G59+drdp!P59)*'DBH-OS'!$C59+(drdp!J59+drdp!S59)*'DBH-OS'!$D59)</f>
        <v>0</v>
      </c>
      <c r="H59" s="18">
        <f>Model!$W$27*((drdp!B59)*'DBH-OS'!$B59+(drdp!E59)*'DBH-OS'!$C59+(drdp!H59)*'DBH-OS'!$D59)</f>
        <v>0</v>
      </c>
      <c r="I59" s="18">
        <f>Model!$W$27*((drdp!C59)*'DBH-OS'!$B59+(drdp!F59)*'DBH-OS'!$C59+(drdp!I59)*'DBH-OS'!$D59)</f>
        <v>3.2288738473203064E-2</v>
      </c>
      <c r="J59" s="18">
        <f>Model!$W$27*((drdp!D59)*'DBH-OS'!$B59+(drdp!G59)*'DBH-OS'!$C59+(drdp!J59)*'DBH-OS'!$D59)</f>
        <v>0</v>
      </c>
      <c r="K59" s="21">
        <f>SUM(E$3:E58)+H59</f>
        <v>0</v>
      </c>
      <c r="L59" s="21">
        <f>SUM(F$3:F58)+I59</f>
        <v>1.8092914729201717</v>
      </c>
      <c r="M59" s="21">
        <f>SUM(G$3:G58)+J59</f>
        <v>0</v>
      </c>
      <c r="N59" s="21"/>
      <c r="O59" s="21"/>
      <c r="P59" s="21"/>
      <c r="Q59" s="19">
        <f t="shared" si="2"/>
        <v>0</v>
      </c>
      <c r="R59" s="19">
        <f t="shared" si="2"/>
        <v>3.2735356339816444</v>
      </c>
      <c r="S59" s="19">
        <f t="shared" si="2"/>
        <v>0</v>
      </c>
      <c r="T59" s="19">
        <f t="shared" si="3"/>
        <v>0</v>
      </c>
      <c r="U59" s="19">
        <f t="shared" si="4"/>
        <v>0</v>
      </c>
      <c r="V59" s="19">
        <f t="shared" si="5"/>
        <v>0</v>
      </c>
    </row>
    <row r="60" spans="1:22" x14ac:dyDescent="0.25">
      <c r="A60" s="26">
        <f>Wellpath!E60</f>
        <v>1650</v>
      </c>
      <c r="B60" s="22">
        <v>0</v>
      </c>
      <c r="C60" s="22">
        <v>0</v>
      </c>
      <c r="D60" s="22">
        <f t="shared" si="0"/>
        <v>4.7931219674804699E-5</v>
      </c>
      <c r="E60" s="20">
        <f>Model!$W$27*((drdp!B60+drdp!K60)*'DBH-OS'!$B60+(drdp!E60+drdp!N60)*'DBH-OS'!$C60+(drdp!H60+drdp!Q60)*'DBH-OS'!$D60)</f>
        <v>0</v>
      </c>
      <c r="F60" s="20">
        <f>Model!$W$27*((drdp!C60+drdp!L60)*'DBH-OS'!$B60+(drdp!F60+drdp!O60)*'DBH-OS'!$C60+(drdp!I60+drdp!R60)*'DBH-OS'!$D60)</f>
        <v>6.4577476946406129E-2</v>
      </c>
      <c r="G60" s="20">
        <f>Model!$W$27*((drdp!D60+drdp!M60)*'DBH-OS'!$B60+(drdp!G60+drdp!P60)*'DBH-OS'!$C60+(drdp!J60+drdp!S60)*'DBH-OS'!$D60)</f>
        <v>0</v>
      </c>
      <c r="H60" s="18">
        <f>Model!$W$27*((drdp!B60)*'DBH-OS'!$B60+(drdp!E60)*'DBH-OS'!$C60+(drdp!H60)*'DBH-OS'!$D60)</f>
        <v>0</v>
      </c>
      <c r="I60" s="18">
        <f>Model!$W$27*((drdp!C60)*'DBH-OS'!$B60+(drdp!F60)*'DBH-OS'!$C60+(drdp!I60)*'DBH-OS'!$D60)</f>
        <v>3.2288738473203064E-2</v>
      </c>
      <c r="J60" s="18">
        <f>Model!$W$27*((drdp!D60)*'DBH-OS'!$B60+(drdp!G60)*'DBH-OS'!$C60+(drdp!J60)*'DBH-OS'!$D60)</f>
        <v>0</v>
      </c>
      <c r="K60" s="21">
        <f>SUM(E$3:E59)+H60</f>
        <v>0</v>
      </c>
      <c r="L60" s="21">
        <f>SUM(F$3:F59)+I60</f>
        <v>1.8738689498665777</v>
      </c>
      <c r="M60" s="21">
        <f>SUM(G$3:G59)+J60</f>
        <v>0</v>
      </c>
      <c r="N60" s="21"/>
      <c r="O60" s="21"/>
      <c r="P60" s="21"/>
      <c r="Q60" s="19">
        <f t="shared" si="2"/>
        <v>0</v>
      </c>
      <c r="R60" s="19">
        <f t="shared" si="2"/>
        <v>3.5113848412740709</v>
      </c>
      <c r="S60" s="19">
        <f t="shared" si="2"/>
        <v>0</v>
      </c>
      <c r="T60" s="19">
        <f t="shared" si="3"/>
        <v>0</v>
      </c>
      <c r="U60" s="19">
        <f t="shared" si="4"/>
        <v>0</v>
      </c>
      <c r="V60" s="19">
        <f t="shared" si="5"/>
        <v>0</v>
      </c>
    </row>
    <row r="61" spans="1:22" x14ac:dyDescent="0.25">
      <c r="A61" s="26">
        <f>Wellpath!E61</f>
        <v>1680</v>
      </c>
      <c r="B61" s="22">
        <v>0</v>
      </c>
      <c r="C61" s="22">
        <v>0</v>
      </c>
      <c r="D61" s="22">
        <f t="shared" si="0"/>
        <v>4.7931219674804699E-5</v>
      </c>
      <c r="E61" s="20">
        <f>Model!$W$27*((drdp!B61+drdp!K61)*'DBH-OS'!$B61+(drdp!E61+drdp!N61)*'DBH-OS'!$C61+(drdp!H61+drdp!Q61)*'DBH-OS'!$D61)</f>
        <v>0</v>
      </c>
      <c r="F61" s="20">
        <f>Model!$W$27*((drdp!C61+drdp!L61)*'DBH-OS'!$B61+(drdp!F61+drdp!O61)*'DBH-OS'!$C61+(drdp!I61+drdp!R61)*'DBH-OS'!$D61)</f>
        <v>5.3814564122005103E-2</v>
      </c>
      <c r="G61" s="20">
        <f>Model!$W$27*((drdp!D61+drdp!M61)*'DBH-OS'!$B61+(drdp!G61+drdp!P61)*'DBH-OS'!$C61+(drdp!J61+drdp!S61)*'DBH-OS'!$D61)</f>
        <v>0</v>
      </c>
      <c r="H61" s="18">
        <f>Model!$W$27*((drdp!B61)*'DBH-OS'!$B61+(drdp!E61)*'DBH-OS'!$C61+(drdp!H61)*'DBH-OS'!$D61)</f>
        <v>0</v>
      </c>
      <c r="I61" s="18">
        <f>Model!$W$27*((drdp!C61)*'DBH-OS'!$B61+(drdp!F61)*'DBH-OS'!$C61+(drdp!I61)*'DBH-OS'!$D61)</f>
        <v>3.2288738473203064E-2</v>
      </c>
      <c r="J61" s="18">
        <f>Model!$W$27*((drdp!D61)*'DBH-OS'!$B61+(drdp!G61)*'DBH-OS'!$C61+(drdp!J61)*'DBH-OS'!$D61)</f>
        <v>0</v>
      </c>
      <c r="K61" s="21">
        <f>SUM(E$3:E60)+H61</f>
        <v>0</v>
      </c>
      <c r="L61" s="21">
        <f>SUM(F$3:F60)+I61</f>
        <v>1.9384464268129837</v>
      </c>
      <c r="M61" s="21">
        <f>SUM(G$3:G60)+J61</f>
        <v>0</v>
      </c>
      <c r="N61" s="21"/>
      <c r="O61" s="21"/>
      <c r="P61" s="21"/>
      <c r="Q61" s="19">
        <f t="shared" si="2"/>
        <v>0</v>
      </c>
      <c r="R61" s="19">
        <f t="shared" si="2"/>
        <v>3.7575745496240245</v>
      </c>
      <c r="S61" s="19">
        <f t="shared" si="2"/>
        <v>0</v>
      </c>
      <c r="T61" s="19">
        <f t="shared" si="3"/>
        <v>0</v>
      </c>
      <c r="U61" s="19">
        <f t="shared" si="4"/>
        <v>0</v>
      </c>
      <c r="V61" s="19">
        <f t="shared" si="5"/>
        <v>0</v>
      </c>
    </row>
    <row r="62" spans="1:22" x14ac:dyDescent="0.25">
      <c r="A62" s="26">
        <f>Wellpath!E62</f>
        <v>1700</v>
      </c>
      <c r="B62" s="22">
        <v>0</v>
      </c>
      <c r="C62" s="22">
        <v>0</v>
      </c>
      <c r="D62" s="22">
        <f t="shared" si="0"/>
        <v>4.7931219674804699E-5</v>
      </c>
      <c r="E62" s="20">
        <f>Model!$W$27*((drdp!B62+drdp!K62)*'DBH-OS'!$B62+(drdp!E62+drdp!N62)*'DBH-OS'!$C62+(drdp!H62+drdp!Q62)*'DBH-OS'!$D62)</f>
        <v>0</v>
      </c>
      <c r="F62" s="20">
        <f>Model!$W$27*((drdp!C62+drdp!L62)*'DBH-OS'!$B62+(drdp!F62+drdp!O62)*'DBH-OS'!$C62+(drdp!I62+drdp!R62)*'DBH-OS'!$D62)</f>
        <v>3.2288738473203064E-2</v>
      </c>
      <c r="G62" s="20">
        <f>Model!$W$27*((drdp!D62+drdp!M62)*'DBH-OS'!$B62+(drdp!G62+drdp!P62)*'DBH-OS'!$C62+(drdp!J62+drdp!S62)*'DBH-OS'!$D62)</f>
        <v>0</v>
      </c>
      <c r="H62" s="18">
        <f>Model!$W$27*((drdp!B62)*'DBH-OS'!$B62+(drdp!E62)*'DBH-OS'!$C62+(drdp!H62)*'DBH-OS'!$D62)</f>
        <v>0</v>
      </c>
      <c r="I62" s="18">
        <f>Model!$W$27*((drdp!C62)*'DBH-OS'!$B62+(drdp!F62)*'DBH-OS'!$C62+(drdp!I62)*'DBH-OS'!$D62)</f>
        <v>2.1525825648802045E-2</v>
      </c>
      <c r="J62" s="18">
        <f>Model!$W$27*((drdp!D62)*'DBH-OS'!$B62+(drdp!G62)*'DBH-OS'!$C62+(drdp!J62)*'DBH-OS'!$D62)</f>
        <v>0</v>
      </c>
      <c r="K62" s="21">
        <f>SUM(E$3:E61)+H62</f>
        <v>0</v>
      </c>
      <c r="L62" s="21">
        <f>SUM(F$3:F61)+I62</f>
        <v>1.9814980781105878</v>
      </c>
      <c r="M62" s="21">
        <f>SUM(G$3:G61)+J62</f>
        <v>0</v>
      </c>
      <c r="N62" s="21"/>
      <c r="O62" s="21"/>
      <c r="P62" s="21"/>
      <c r="Q62" s="19">
        <f t="shared" si="2"/>
        <v>0</v>
      </c>
      <c r="R62" s="19">
        <f t="shared" si="2"/>
        <v>3.9263346335559528</v>
      </c>
      <c r="S62" s="19">
        <f t="shared" si="2"/>
        <v>0</v>
      </c>
      <c r="T62" s="19">
        <f t="shared" si="3"/>
        <v>0</v>
      </c>
      <c r="U62" s="19">
        <f t="shared" si="4"/>
        <v>0</v>
      </c>
      <c r="V62" s="19">
        <f t="shared" si="5"/>
        <v>0</v>
      </c>
    </row>
    <row r="63" spans="1:22" x14ac:dyDescent="0.25">
      <c r="A63" s="26">
        <f>Wellpath!E63</f>
        <v>1710</v>
      </c>
      <c r="B63" s="22">
        <v>0</v>
      </c>
      <c r="C63" s="22">
        <v>0</v>
      </c>
      <c r="D63" s="22">
        <f t="shared" si="0"/>
        <v>4.7931219674804699E-5</v>
      </c>
      <c r="E63" s="20">
        <f>Model!$W$27*((drdp!B63+drdp!K63)*'DBH-OS'!$B63+(drdp!E63+drdp!N63)*'DBH-OS'!$C63+(drdp!H63+drdp!Q63)*'DBH-OS'!$D63)</f>
        <v>0</v>
      </c>
      <c r="F63" s="20">
        <f>Model!$W$27*((drdp!C63+drdp!L63)*'DBH-OS'!$B63+(drdp!F63+drdp!O63)*'DBH-OS'!$C63+(drdp!I63+drdp!R63)*'DBH-OS'!$D63)</f>
        <v>4.2626286717187253E-2</v>
      </c>
      <c r="G63" s="20">
        <f>Model!$W$27*((drdp!D63+drdp!M63)*'DBH-OS'!$B63+(drdp!G63+drdp!P63)*'DBH-OS'!$C63+(drdp!J63+drdp!S63)*'DBH-OS'!$D63)</f>
        <v>0</v>
      </c>
      <c r="H63" s="18">
        <f>Model!$W$27*((drdp!B63)*'DBH-OS'!$B63+(drdp!E63)*'DBH-OS'!$C63+(drdp!H63)*'DBH-OS'!$D63)</f>
        <v>0</v>
      </c>
      <c r="I63" s="18">
        <f>Model!$W$27*((drdp!C63)*'DBH-OS'!$B63+(drdp!F63)*'DBH-OS'!$C63+(drdp!I63)*'DBH-OS'!$D63)</f>
        <v>1.0656571679296813E-2</v>
      </c>
      <c r="J63" s="18">
        <f>Model!$W$27*((drdp!D63)*'DBH-OS'!$B63+(drdp!G63)*'DBH-OS'!$C63+(drdp!J63)*'DBH-OS'!$D63)</f>
        <v>0</v>
      </c>
      <c r="K63" s="21">
        <f>SUM(E$3:E62)+H63</f>
        <v>0</v>
      </c>
      <c r="L63" s="21">
        <f>SUM(F$3:F62)+I63</f>
        <v>2.0029175626142859</v>
      </c>
      <c r="M63" s="21">
        <f>SUM(G$3:G62)+J63</f>
        <v>0</v>
      </c>
      <c r="N63" s="21"/>
      <c r="O63" s="21"/>
      <c r="P63" s="21"/>
      <c r="Q63" s="19">
        <f t="shared" si="2"/>
        <v>0</v>
      </c>
      <c r="R63" s="19">
        <f t="shared" si="2"/>
        <v>4.011678762628752</v>
      </c>
      <c r="S63" s="19">
        <f t="shared" si="2"/>
        <v>0</v>
      </c>
      <c r="T63" s="19">
        <f t="shared" si="3"/>
        <v>0</v>
      </c>
      <c r="U63" s="19">
        <f t="shared" si="4"/>
        <v>0</v>
      </c>
      <c r="V63" s="19">
        <f t="shared" si="5"/>
        <v>0</v>
      </c>
    </row>
    <row r="64" spans="1:22" x14ac:dyDescent="0.25">
      <c r="A64" s="26">
        <f>Wellpath!E64</f>
        <v>1740</v>
      </c>
      <c r="B64" s="22">
        <v>0</v>
      </c>
      <c r="C64" s="22">
        <v>0</v>
      </c>
      <c r="D64" s="22">
        <f t="shared" si="0"/>
        <v>4.7931219674804699E-5</v>
      </c>
      <c r="E64" s="20">
        <f>Model!$W$27*((drdp!B64+drdp!K64)*'DBH-OS'!$B64+(drdp!E64+drdp!N64)*'DBH-OS'!$C64+(drdp!H64+drdp!Q64)*'DBH-OS'!$D64)</f>
        <v>0</v>
      </c>
      <c r="F64" s="20">
        <f>Model!$W$27*((drdp!C64+drdp!L64)*'DBH-OS'!$B64+(drdp!F64+drdp!O64)*'DBH-OS'!$C64+(drdp!I64+drdp!R64)*'DBH-OS'!$D64)</f>
        <v>6.1983158610447391E-2</v>
      </c>
      <c r="G64" s="20">
        <f>Model!$W$27*((drdp!D64+drdp!M64)*'DBH-OS'!$B64+(drdp!G64+drdp!P64)*'DBH-OS'!$C64+(drdp!J64+drdp!S64)*'DBH-OS'!$D64)</f>
        <v>0</v>
      </c>
      <c r="H64" s="18">
        <f>Model!$W$27*((drdp!B64)*'DBH-OS'!$B64+(drdp!E64)*'DBH-OS'!$C64+(drdp!H64)*'DBH-OS'!$D64)</f>
        <v>0</v>
      </c>
      <c r="I64" s="18">
        <f>Model!$W$27*((drdp!C64)*'DBH-OS'!$B64+(drdp!F64)*'DBH-OS'!$C64+(drdp!I64)*'DBH-OS'!$D64)</f>
        <v>3.0991579305223695E-2</v>
      </c>
      <c r="J64" s="18">
        <f>Model!$W$27*((drdp!D64)*'DBH-OS'!$B64+(drdp!G64)*'DBH-OS'!$C64+(drdp!J64)*'DBH-OS'!$D64)</f>
        <v>0</v>
      </c>
      <c r="K64" s="21">
        <f>SUM(E$3:E63)+H64</f>
        <v>0</v>
      </c>
      <c r="L64" s="21">
        <f>SUM(F$3:F63)+I64</f>
        <v>2.0658788569573998</v>
      </c>
      <c r="M64" s="21">
        <f>SUM(G$3:G63)+J64</f>
        <v>0</v>
      </c>
      <c r="N64" s="21"/>
      <c r="O64" s="21"/>
      <c r="P64" s="21"/>
      <c r="Q64" s="19">
        <f t="shared" si="2"/>
        <v>0</v>
      </c>
      <c r="R64" s="19">
        <f t="shared" si="2"/>
        <v>4.2678554516236131</v>
      </c>
      <c r="S64" s="19">
        <f t="shared" si="2"/>
        <v>0</v>
      </c>
      <c r="T64" s="19">
        <f t="shared" si="3"/>
        <v>0</v>
      </c>
      <c r="U64" s="19">
        <f t="shared" si="4"/>
        <v>0</v>
      </c>
      <c r="V64" s="19">
        <f t="shared" si="5"/>
        <v>0</v>
      </c>
    </row>
    <row r="65" spans="1:23" x14ac:dyDescent="0.25">
      <c r="A65" s="26">
        <f>Wellpath!E65</f>
        <v>1770</v>
      </c>
      <c r="B65" s="22">
        <v>0</v>
      </c>
      <c r="C65" s="22">
        <v>0</v>
      </c>
      <c r="D65" s="22">
        <f t="shared" si="0"/>
        <v>4.7931219674804699E-5</v>
      </c>
      <c r="E65" s="20">
        <f>Model!$W$27*((drdp!B65+drdp!K65)*'DBH-OS'!$B65+(drdp!E65+drdp!N65)*'DBH-OS'!$C65+(drdp!H65+drdp!Q65)*'DBH-OS'!$D65)</f>
        <v>0</v>
      </c>
      <c r="F65" s="20">
        <f>Model!$W$27*((drdp!C65+drdp!L65)*'DBH-OS'!$B65+(drdp!F65+drdp!O65)*'DBH-OS'!$C65+(drdp!I65+drdp!R65)*'DBH-OS'!$D65)</f>
        <v>5.9951370214120718E-2</v>
      </c>
      <c r="G65" s="20">
        <f>Model!$W$27*((drdp!D65+drdp!M65)*'DBH-OS'!$B65+(drdp!G65+drdp!P65)*'DBH-OS'!$C65+(drdp!J65+drdp!S65)*'DBH-OS'!$D65)</f>
        <v>0</v>
      </c>
      <c r="H65" s="18">
        <f>Model!$W$27*((drdp!B65)*'DBH-OS'!$B65+(drdp!E65)*'DBH-OS'!$C65+(drdp!H65)*'DBH-OS'!$D65)</f>
        <v>0</v>
      </c>
      <c r="I65" s="18">
        <f>Model!$W$27*((drdp!C65)*'DBH-OS'!$B65+(drdp!F65)*'DBH-OS'!$C65+(drdp!I65)*'DBH-OS'!$D65)</f>
        <v>2.9975685107060359E-2</v>
      </c>
      <c r="J65" s="18">
        <f>Model!$W$27*((drdp!D65)*'DBH-OS'!$B65+(drdp!G65)*'DBH-OS'!$C65+(drdp!J65)*'DBH-OS'!$D65)</f>
        <v>0</v>
      </c>
      <c r="K65" s="21">
        <f>SUM(E$3:E64)+H65</f>
        <v>0</v>
      </c>
      <c r="L65" s="21">
        <f>SUM(F$3:F64)+I65</f>
        <v>2.1268461213696841</v>
      </c>
      <c r="M65" s="21">
        <f>SUM(G$3:G64)+J65</f>
        <v>0</v>
      </c>
      <c r="N65" s="21"/>
      <c r="O65" s="21"/>
      <c r="P65" s="21"/>
      <c r="Q65" s="19">
        <f t="shared" si="2"/>
        <v>0</v>
      </c>
      <c r="R65" s="19">
        <f t="shared" si="2"/>
        <v>4.5234744239852693</v>
      </c>
      <c r="S65" s="19">
        <f t="shared" si="2"/>
        <v>0</v>
      </c>
      <c r="T65" s="19">
        <f t="shared" si="3"/>
        <v>0</v>
      </c>
      <c r="U65" s="19">
        <f t="shared" si="4"/>
        <v>0</v>
      </c>
      <c r="V65" s="19">
        <f t="shared" si="5"/>
        <v>0</v>
      </c>
    </row>
    <row r="66" spans="1:23" x14ac:dyDescent="0.25">
      <c r="A66" s="26">
        <f>Wellpath!E66</f>
        <v>1800</v>
      </c>
      <c r="B66" s="22">
        <v>0</v>
      </c>
      <c r="C66" s="22">
        <v>0</v>
      </c>
      <c r="D66" s="22">
        <f t="shared" si="0"/>
        <v>4.7931219674804699E-5</v>
      </c>
      <c r="E66" s="20">
        <f>Model!$W$27*((drdp!B66+drdp!K66)*'DBH-OS'!$B66+(drdp!E66+drdp!N66)*'DBH-OS'!$C66+(drdp!H66+drdp!Q66)*'DBH-OS'!$D66)</f>
        <v>0</v>
      </c>
      <c r="F66" s="20">
        <f>Model!$W$27*((drdp!C66+drdp!L66)*'DBH-OS'!$B66+(drdp!F66+drdp!O66)*'DBH-OS'!$C66+(drdp!I66+drdp!R66)*'DBH-OS'!$D66)</f>
        <v>5.7846540307988803E-2</v>
      </c>
      <c r="G66" s="20">
        <f>Model!$W$27*((drdp!D66+drdp!M66)*'DBH-OS'!$B66+(drdp!G66+drdp!P66)*'DBH-OS'!$C66+(drdp!J66+drdp!S66)*'DBH-OS'!$D66)</f>
        <v>0</v>
      </c>
      <c r="H66" s="18">
        <f>Model!$W$27*((drdp!B66)*'DBH-OS'!$B66+(drdp!E66)*'DBH-OS'!$C66+(drdp!H66)*'DBH-OS'!$D66)</f>
        <v>0</v>
      </c>
      <c r="I66" s="18">
        <f>Model!$W$27*((drdp!C66)*'DBH-OS'!$B66+(drdp!F66)*'DBH-OS'!$C66+(drdp!I66)*'DBH-OS'!$D66)</f>
        <v>2.8923270153994401E-2</v>
      </c>
      <c r="J66" s="18">
        <f>Model!$W$27*((drdp!D66)*'DBH-OS'!$B66+(drdp!G66)*'DBH-OS'!$C66+(drdp!J66)*'DBH-OS'!$D66)</f>
        <v>0</v>
      </c>
      <c r="K66" s="21">
        <f>SUM(E$3:E65)+H66</f>
        <v>0</v>
      </c>
      <c r="L66" s="21">
        <f>SUM(F$3:F65)+I66</f>
        <v>2.1857450766307389</v>
      </c>
      <c r="M66" s="21">
        <f>SUM(G$3:G65)+J66</f>
        <v>0</v>
      </c>
      <c r="N66" s="21"/>
      <c r="O66" s="21"/>
      <c r="P66" s="21"/>
      <c r="Q66" s="19">
        <f t="shared" si="2"/>
        <v>0</v>
      </c>
      <c r="R66" s="19">
        <f t="shared" si="2"/>
        <v>4.7774815400155148</v>
      </c>
      <c r="S66" s="19">
        <f t="shared" si="2"/>
        <v>0</v>
      </c>
      <c r="T66" s="19">
        <f t="shared" si="3"/>
        <v>0</v>
      </c>
      <c r="U66" s="19">
        <f t="shared" si="4"/>
        <v>0</v>
      </c>
      <c r="V66" s="19">
        <f t="shared" si="5"/>
        <v>0</v>
      </c>
    </row>
    <row r="67" spans="1:23" x14ac:dyDescent="0.25">
      <c r="A67" s="26">
        <f>Wellpath!E67</f>
        <v>1830</v>
      </c>
      <c r="B67" s="22">
        <v>0</v>
      </c>
      <c r="C67" s="22">
        <v>0</v>
      </c>
      <c r="D67" s="22">
        <f t="shared" ref="D67:D130" si="6">1 / (Bfield * COS(Dip))</f>
        <v>4.7931219674804699E-5</v>
      </c>
      <c r="E67" s="20">
        <f>Model!$W$27*((drdp!B67+drdp!K67)*'DBH-OS'!$B67+(drdp!E67+drdp!N67)*'DBH-OS'!$C67+(drdp!H67+drdp!Q67)*'DBH-OS'!$D67)</f>
        <v>0</v>
      </c>
      <c r="F67" s="20">
        <f>Model!$W$27*((drdp!C67+drdp!L67)*'DBH-OS'!$B67+(drdp!F67+drdp!O67)*'DBH-OS'!$C67+(drdp!I67+drdp!R67)*'DBH-OS'!$D67)</f>
        <v>5.5671233303068036E-2</v>
      </c>
      <c r="G67" s="20">
        <f>Model!$W$27*((drdp!D67+drdp!M67)*'DBH-OS'!$B67+(drdp!G67+drdp!P67)*'DBH-OS'!$C67+(drdp!J67+drdp!S67)*'DBH-OS'!$D67)</f>
        <v>0</v>
      </c>
      <c r="H67" s="18">
        <f>Model!$W$27*((drdp!B67)*'DBH-OS'!$B67+(drdp!E67)*'DBH-OS'!$C67+(drdp!H67)*'DBH-OS'!$D67)</f>
        <v>0</v>
      </c>
      <c r="I67" s="18">
        <f>Model!$W$27*((drdp!C67)*'DBH-OS'!$B67+(drdp!F67)*'DBH-OS'!$C67+(drdp!I67)*'DBH-OS'!$D67)</f>
        <v>2.7835616651534018E-2</v>
      </c>
      <c r="J67" s="18">
        <f>Model!$W$27*((drdp!D67)*'DBH-OS'!$B67+(drdp!G67)*'DBH-OS'!$C67+(drdp!J67)*'DBH-OS'!$D67)</f>
        <v>0</v>
      </c>
      <c r="K67" s="21">
        <f>SUM(E$3:E66)+H67</f>
        <v>0</v>
      </c>
      <c r="L67" s="21">
        <f>SUM(F$3:F66)+I67</f>
        <v>2.2425039634362669</v>
      </c>
      <c r="M67" s="21">
        <f>SUM(G$3:G66)+J67</f>
        <v>0</v>
      </c>
      <c r="N67" s="21"/>
      <c r="O67" s="21"/>
      <c r="P67" s="21"/>
      <c r="Q67" s="19">
        <f t="shared" si="2"/>
        <v>0</v>
      </c>
      <c r="R67" s="19">
        <f t="shared" si="2"/>
        <v>5.0288240260273662</v>
      </c>
      <c r="S67" s="19">
        <f t="shared" si="2"/>
        <v>0</v>
      </c>
      <c r="T67" s="19">
        <f t="shared" si="3"/>
        <v>0</v>
      </c>
      <c r="U67" s="19">
        <f t="shared" si="4"/>
        <v>0</v>
      </c>
      <c r="V67" s="19">
        <f t="shared" si="5"/>
        <v>0</v>
      </c>
    </row>
    <row r="68" spans="1:23" x14ac:dyDescent="0.25">
      <c r="A68" s="26">
        <f>Wellpath!E68</f>
        <v>1860</v>
      </c>
      <c r="B68" s="22">
        <v>0</v>
      </c>
      <c r="C68" s="22">
        <v>0</v>
      </c>
      <c r="D68" s="22">
        <f t="shared" si="6"/>
        <v>4.7931219674804699E-5</v>
      </c>
      <c r="E68" s="20">
        <f>Model!$W$27*((drdp!B68+drdp!K68)*'DBH-OS'!$B68+(drdp!E68+drdp!N68)*'DBH-OS'!$C68+(drdp!H68+drdp!Q68)*'DBH-OS'!$D68)</f>
        <v>0</v>
      </c>
      <c r="F68" s="20">
        <f>Model!$W$27*((drdp!C68+drdp!L68)*'DBH-OS'!$B68+(drdp!F68+drdp!O68)*'DBH-OS'!$C68+(drdp!I68+drdp!R68)*'DBH-OS'!$D68)</f>
        <v>5.342809947586357E-2</v>
      </c>
      <c r="G68" s="20">
        <f>Model!$W$27*((drdp!D68+drdp!M68)*'DBH-OS'!$B68+(drdp!G68+drdp!P68)*'DBH-OS'!$C68+(drdp!J68+drdp!S68)*'DBH-OS'!$D68)</f>
        <v>0</v>
      </c>
      <c r="H68" s="18">
        <f>Model!$W$27*((drdp!B68)*'DBH-OS'!$B68+(drdp!E68)*'DBH-OS'!$C68+(drdp!H68)*'DBH-OS'!$D68)</f>
        <v>0</v>
      </c>
      <c r="I68" s="18">
        <f>Model!$W$27*((drdp!C68)*'DBH-OS'!$B68+(drdp!F68)*'DBH-OS'!$C68+(drdp!I68)*'DBH-OS'!$D68)</f>
        <v>2.6714049737931785E-2</v>
      </c>
      <c r="J68" s="18">
        <f>Model!$W$27*((drdp!D68)*'DBH-OS'!$B68+(drdp!G68)*'DBH-OS'!$C68+(drdp!J68)*'DBH-OS'!$D68)</f>
        <v>0</v>
      </c>
      <c r="K68" s="21">
        <f>SUM(E$3:E67)+H68</f>
        <v>0</v>
      </c>
      <c r="L68" s="21">
        <f>SUM(F$3:F67)+I68</f>
        <v>2.2970536298257329</v>
      </c>
      <c r="M68" s="21">
        <f>SUM(G$3:G67)+J68</f>
        <v>0</v>
      </c>
      <c r="N68" s="21"/>
      <c r="O68" s="21"/>
      <c r="P68" s="21"/>
      <c r="Q68" s="19">
        <f t="shared" ref="Q68:S131" si="7">K68^2</f>
        <v>0</v>
      </c>
      <c r="R68" s="19">
        <f t="shared" si="7"/>
        <v>5.2764553782955756</v>
      </c>
      <c r="S68" s="19">
        <f t="shared" si="7"/>
        <v>0</v>
      </c>
      <c r="T68" s="19">
        <f t="shared" ref="T68:T131" si="8">K68*L68</f>
        <v>0</v>
      </c>
      <c r="U68" s="19">
        <f t="shared" ref="U68:U131" si="9">K68*M68</f>
        <v>0</v>
      </c>
      <c r="V68" s="19">
        <f t="shared" ref="V68:V131" si="10">L68*M68</f>
        <v>0</v>
      </c>
    </row>
    <row r="69" spans="1:23" x14ac:dyDescent="0.25">
      <c r="A69" s="26">
        <f>Wellpath!E69</f>
        <v>1890</v>
      </c>
      <c r="B69" s="22">
        <v>0</v>
      </c>
      <c r="C69" s="22">
        <v>0</v>
      </c>
      <c r="D69" s="22">
        <f t="shared" si="6"/>
        <v>4.7931219674804699E-5</v>
      </c>
      <c r="E69" s="20">
        <f>Model!$W$27*((drdp!B69+drdp!K69)*'DBH-OS'!$B69+(drdp!E69+drdp!N69)*'DBH-OS'!$C69+(drdp!H69+drdp!Q69)*'DBH-OS'!$D69)</f>
        <v>0</v>
      </c>
      <c r="F69" s="20">
        <f>Model!$W$27*((drdp!C69+drdp!L69)*'DBH-OS'!$B69+(drdp!F69+drdp!O69)*'DBH-OS'!$C69+(drdp!I69+drdp!R69)*'DBH-OS'!$D69)</f>
        <v>5.1119871739415589E-2</v>
      </c>
      <c r="G69" s="20">
        <f>Model!$W$27*((drdp!D69+drdp!M69)*'DBH-OS'!$B69+(drdp!G69+drdp!P69)*'DBH-OS'!$C69+(drdp!J69+drdp!S69)*'DBH-OS'!$D69)</f>
        <v>0</v>
      </c>
      <c r="H69" s="18">
        <f>Model!$W$27*((drdp!B69)*'DBH-OS'!$B69+(drdp!E69)*'DBH-OS'!$C69+(drdp!H69)*'DBH-OS'!$D69)</f>
        <v>0</v>
      </c>
      <c r="I69" s="18">
        <f>Model!$W$27*((drdp!C69)*'DBH-OS'!$B69+(drdp!F69)*'DBH-OS'!$C69+(drdp!I69)*'DBH-OS'!$D69)</f>
        <v>2.5559935869707794E-2</v>
      </c>
      <c r="J69" s="18">
        <f>Model!$W$27*((drdp!D69)*'DBH-OS'!$B69+(drdp!G69)*'DBH-OS'!$C69+(drdp!J69)*'DBH-OS'!$D69)</f>
        <v>0</v>
      </c>
      <c r="K69" s="21">
        <f>SUM(E$3:E68)+H69</f>
        <v>0</v>
      </c>
      <c r="L69" s="21">
        <f>SUM(F$3:F68)+I69</f>
        <v>2.3493276154333724</v>
      </c>
      <c r="M69" s="21">
        <f>SUM(G$3:G68)+J69</f>
        <v>0</v>
      </c>
      <c r="N69" s="21"/>
      <c r="O69" s="21"/>
      <c r="P69" s="21"/>
      <c r="Q69" s="19">
        <f t="shared" si="7"/>
        <v>0</v>
      </c>
      <c r="R69" s="19">
        <f t="shared" si="7"/>
        <v>5.5193402446378554</v>
      </c>
      <c r="S69" s="19">
        <f t="shared" si="7"/>
        <v>0</v>
      </c>
      <c r="T69" s="19">
        <f t="shared" si="8"/>
        <v>0</v>
      </c>
      <c r="U69" s="19">
        <f t="shared" si="9"/>
        <v>0</v>
      </c>
      <c r="V69" s="19">
        <f t="shared" si="10"/>
        <v>0</v>
      </c>
    </row>
    <row r="70" spans="1:23" x14ac:dyDescent="0.25">
      <c r="A70" s="26">
        <f>Wellpath!E70</f>
        <v>1920</v>
      </c>
      <c r="B70" s="22">
        <v>0</v>
      </c>
      <c r="C70" s="22">
        <v>0</v>
      </c>
      <c r="D70" s="22">
        <f t="shared" si="6"/>
        <v>4.7931219674804699E-5</v>
      </c>
      <c r="E70" s="20">
        <f>Model!$W$27*((drdp!B70+drdp!K70)*'DBH-OS'!$B70+(drdp!E70+drdp!N70)*'DBH-OS'!$C70+(drdp!H70+drdp!Q70)*'DBH-OS'!$D70)</f>
        <v>0</v>
      </c>
      <c r="F70" s="20">
        <f>Model!$W$27*((drdp!C70+drdp!L70)*'DBH-OS'!$B70+(drdp!F70+drdp!O70)*'DBH-OS'!$C70+(drdp!I70+drdp!R70)*'DBH-OS'!$D70)</f>
        <v>4.8749362313665723E-2</v>
      </c>
      <c r="G70" s="20">
        <f>Model!$W$27*((drdp!D70+drdp!M70)*'DBH-OS'!$B70+(drdp!G70+drdp!P70)*'DBH-OS'!$C70+(drdp!J70+drdp!S70)*'DBH-OS'!$D70)</f>
        <v>0</v>
      </c>
      <c r="H70" s="18">
        <f>Model!$W$27*((drdp!B70)*'DBH-OS'!$B70+(drdp!E70)*'DBH-OS'!$C70+(drdp!H70)*'DBH-OS'!$D70)</f>
        <v>0</v>
      </c>
      <c r="I70" s="18">
        <f>Model!$W$27*((drdp!C70)*'DBH-OS'!$B70+(drdp!F70)*'DBH-OS'!$C70+(drdp!I70)*'DBH-OS'!$D70)</f>
        <v>2.4374681156832861E-2</v>
      </c>
      <c r="J70" s="18">
        <f>Model!$W$27*((drdp!D70)*'DBH-OS'!$B70+(drdp!G70)*'DBH-OS'!$C70+(drdp!J70)*'DBH-OS'!$D70)</f>
        <v>0</v>
      </c>
      <c r="K70" s="21">
        <f>SUM(E$3:E69)+H70</f>
        <v>0</v>
      </c>
      <c r="L70" s="21">
        <f>SUM(F$3:F69)+I70</f>
        <v>2.3992622324599133</v>
      </c>
      <c r="M70" s="21">
        <f>SUM(G$3:G69)+J70</f>
        <v>0</v>
      </c>
      <c r="N70" s="21"/>
      <c r="O70" s="21"/>
      <c r="P70" s="21"/>
      <c r="Q70" s="19">
        <f t="shared" si="7"/>
        <v>0</v>
      </c>
      <c r="R70" s="19">
        <f t="shared" si="7"/>
        <v>5.7564592601085272</v>
      </c>
      <c r="S70" s="19">
        <f t="shared" si="7"/>
        <v>0</v>
      </c>
      <c r="T70" s="19">
        <f t="shared" si="8"/>
        <v>0</v>
      </c>
      <c r="U70" s="19">
        <f t="shared" si="9"/>
        <v>0</v>
      </c>
      <c r="V70" s="19">
        <f t="shared" si="10"/>
        <v>0</v>
      </c>
    </row>
    <row r="71" spans="1:23" x14ac:dyDescent="0.25">
      <c r="A71" s="26">
        <f>Wellpath!E71</f>
        <v>1950</v>
      </c>
      <c r="B71" s="22">
        <v>0</v>
      </c>
      <c r="C71" s="22">
        <v>0</v>
      </c>
      <c r="D71" s="22">
        <f t="shared" si="6"/>
        <v>4.7931219674804699E-5</v>
      </c>
      <c r="E71" s="20">
        <f>Model!$W$27*((drdp!B71+drdp!K71)*'DBH-OS'!$B71+(drdp!E71+drdp!N71)*'DBH-OS'!$C71+(drdp!H71+drdp!Q71)*'DBH-OS'!$D71)</f>
        <v>0</v>
      </c>
      <c r="F71" s="20">
        <f>Model!$W$27*((drdp!C71+drdp!L71)*'DBH-OS'!$B71+(drdp!F71+drdp!O71)*'DBH-OS'!$C71+(drdp!I71+drdp!R71)*'DBH-OS'!$D71)</f>
        <v>4.6319459299200255E-2</v>
      </c>
      <c r="G71" s="20">
        <f>Model!$W$27*((drdp!D71+drdp!M71)*'DBH-OS'!$B71+(drdp!G71+drdp!P71)*'DBH-OS'!$C71+(drdp!J71+drdp!S71)*'DBH-OS'!$D71)</f>
        <v>0</v>
      </c>
      <c r="H71" s="18">
        <f>Model!$W$27*((drdp!B71)*'DBH-OS'!$B71+(drdp!E71)*'DBH-OS'!$C71+(drdp!H71)*'DBH-OS'!$D71)</f>
        <v>0</v>
      </c>
      <c r="I71" s="18">
        <f>Model!$W$27*((drdp!C71)*'DBH-OS'!$B71+(drdp!F71)*'DBH-OS'!$C71+(drdp!I71)*'DBH-OS'!$D71)</f>
        <v>2.3159729649600128E-2</v>
      </c>
      <c r="J71" s="18">
        <f>Model!$W$27*((drdp!D71)*'DBH-OS'!$B71+(drdp!G71)*'DBH-OS'!$C71+(drdp!J71)*'DBH-OS'!$D71)</f>
        <v>0</v>
      </c>
      <c r="K71" s="21">
        <f>SUM(E$3:E70)+H71</f>
        <v>0</v>
      </c>
      <c r="L71" s="21">
        <f>SUM(F$3:F70)+I71</f>
        <v>2.4467966432663459</v>
      </c>
      <c r="M71" s="21">
        <f>SUM(G$3:G70)+J71</f>
        <v>0</v>
      </c>
      <c r="N71" s="21"/>
      <c r="O71" s="21"/>
      <c r="P71" s="21"/>
      <c r="Q71" s="19">
        <f t="shared" si="7"/>
        <v>0</v>
      </c>
      <c r="R71" s="19">
        <f t="shared" si="7"/>
        <v>5.9868138134994577</v>
      </c>
      <c r="S71" s="19">
        <f t="shared" si="7"/>
        <v>0</v>
      </c>
      <c r="T71" s="19">
        <f t="shared" si="8"/>
        <v>0</v>
      </c>
      <c r="U71" s="19">
        <f t="shared" si="9"/>
        <v>0</v>
      </c>
      <c r="V71" s="19">
        <f t="shared" si="10"/>
        <v>0</v>
      </c>
    </row>
    <row r="72" spans="1:23" x14ac:dyDescent="0.25">
      <c r="A72" s="26">
        <f>Wellpath!E72</f>
        <v>1980</v>
      </c>
      <c r="B72" s="22">
        <v>0</v>
      </c>
      <c r="C72" s="22">
        <v>0</v>
      </c>
      <c r="D72" s="22">
        <f t="shared" si="6"/>
        <v>4.7931219674804699E-5</v>
      </c>
      <c r="E72" s="20">
        <f>Model!$W$27*((drdp!B72+drdp!K72)*'DBH-OS'!$B72+(drdp!E72+drdp!N72)*'DBH-OS'!$C72+(drdp!H72+drdp!Q72)*'DBH-OS'!$D72)</f>
        <v>0</v>
      </c>
      <c r="F72" s="20">
        <f>Model!$W$27*((drdp!C72+drdp!L72)*'DBH-OS'!$B72+(drdp!F72+drdp!O72)*'DBH-OS'!$C72+(drdp!I72+drdp!R72)*'DBH-OS'!$D72)</f>
        <v>4.3833123158544457E-2</v>
      </c>
      <c r="G72" s="20">
        <f>Model!$W$27*((drdp!D72+drdp!M72)*'DBH-OS'!$B72+(drdp!G72+drdp!P72)*'DBH-OS'!$C72+(drdp!J72+drdp!S72)*'DBH-OS'!$D72)</f>
        <v>0</v>
      </c>
      <c r="H72" s="18">
        <f>Model!$W$27*((drdp!B72)*'DBH-OS'!$B72+(drdp!E72)*'DBH-OS'!$C72+(drdp!H72)*'DBH-OS'!$D72)</f>
        <v>0</v>
      </c>
      <c r="I72" s="18">
        <f>Model!$W$27*((drdp!C72)*'DBH-OS'!$B72+(drdp!F72)*'DBH-OS'!$C72+(drdp!I72)*'DBH-OS'!$D72)</f>
        <v>2.1916561579272228E-2</v>
      </c>
      <c r="J72" s="18">
        <f>Model!$W$27*((drdp!D72)*'DBH-OS'!$B72+(drdp!G72)*'DBH-OS'!$C72+(drdp!J72)*'DBH-OS'!$D72)</f>
        <v>0</v>
      </c>
      <c r="K72" s="21">
        <f>SUM(E$3:E71)+H72</f>
        <v>0</v>
      </c>
      <c r="L72" s="21">
        <f>SUM(F$3:F71)+I72</f>
        <v>2.4918729344952184</v>
      </c>
      <c r="M72" s="21">
        <f>SUM(G$3:G71)+J72</f>
        <v>0</v>
      </c>
      <c r="N72" s="21"/>
      <c r="O72" s="21"/>
      <c r="P72" s="21"/>
      <c r="Q72" s="19">
        <f t="shared" si="7"/>
        <v>0</v>
      </c>
      <c r="R72" s="19">
        <f t="shared" si="7"/>
        <v>6.2094307216698112</v>
      </c>
      <c r="S72" s="19">
        <f t="shared" si="7"/>
        <v>0</v>
      </c>
      <c r="T72" s="19">
        <f t="shared" si="8"/>
        <v>0</v>
      </c>
      <c r="U72" s="19">
        <f t="shared" si="9"/>
        <v>0</v>
      </c>
      <c r="V72" s="19">
        <f t="shared" si="10"/>
        <v>0</v>
      </c>
    </row>
    <row r="73" spans="1:23" x14ac:dyDescent="0.25">
      <c r="A73" s="26">
        <f>Wellpath!E73</f>
        <v>2010</v>
      </c>
      <c r="B73" s="22">
        <v>0</v>
      </c>
      <c r="C73" s="22">
        <v>0</v>
      </c>
      <c r="D73" s="22">
        <f t="shared" si="6"/>
        <v>4.7931219674804699E-5</v>
      </c>
      <c r="E73" s="20">
        <f>Model!$W$27*((drdp!B73+drdp!K73)*'DBH-OS'!$B73+(drdp!E73+drdp!N73)*'DBH-OS'!$C73+(drdp!H73+drdp!Q73)*'DBH-OS'!$D73)</f>
        <v>0</v>
      </c>
      <c r="F73" s="20">
        <f>Model!$W$27*((drdp!C73+drdp!L73)*'DBH-OS'!$B73+(drdp!F73+drdp!O73)*'DBH-OS'!$C73+(drdp!I73+drdp!R73)*'DBH-OS'!$D73)</f>
        <v>4.1293383109294986E-2</v>
      </c>
      <c r="G73" s="20">
        <f>Model!$W$27*((drdp!D73+drdp!M73)*'DBH-OS'!$B73+(drdp!G73+drdp!P73)*'DBH-OS'!$C73+(drdp!J73+drdp!S73)*'DBH-OS'!$D73)</f>
        <v>0</v>
      </c>
      <c r="H73" s="18">
        <f>Model!$W$27*((drdp!B73)*'DBH-OS'!$B73+(drdp!E73)*'DBH-OS'!$C73+(drdp!H73)*'DBH-OS'!$D73)</f>
        <v>0</v>
      </c>
      <c r="I73" s="18">
        <f>Model!$W$27*((drdp!C73)*'DBH-OS'!$B73+(drdp!F73)*'DBH-OS'!$C73+(drdp!I73)*'DBH-OS'!$D73)</f>
        <v>2.0646691554647493E-2</v>
      </c>
      <c r="J73" s="18">
        <f>Model!$W$27*((drdp!D73)*'DBH-OS'!$B73+(drdp!G73)*'DBH-OS'!$C73+(drdp!J73)*'DBH-OS'!$D73)</f>
        <v>0</v>
      </c>
      <c r="K73" s="21">
        <f>SUM(E$3:E72)+H73</f>
        <v>0</v>
      </c>
      <c r="L73" s="21">
        <f>SUM(F$3:F72)+I73</f>
        <v>2.5344361876291384</v>
      </c>
      <c r="M73" s="21">
        <f>SUM(G$3:G72)+J73</f>
        <v>0</v>
      </c>
      <c r="N73" s="21"/>
      <c r="O73" s="21"/>
      <c r="P73" s="21"/>
      <c r="Q73" s="19">
        <f t="shared" si="7"/>
        <v>0</v>
      </c>
      <c r="R73" s="19">
        <f t="shared" si="7"/>
        <v>6.4233667891641213</v>
      </c>
      <c r="S73" s="19">
        <f t="shared" si="7"/>
        <v>0</v>
      </c>
      <c r="T73" s="19">
        <f t="shared" si="8"/>
        <v>0</v>
      </c>
      <c r="U73" s="19">
        <f t="shared" si="9"/>
        <v>0</v>
      </c>
      <c r="V73" s="19">
        <f t="shared" si="10"/>
        <v>0</v>
      </c>
      <c r="W73" s="10" t="s">
        <v>62</v>
      </c>
    </row>
    <row r="74" spans="1:23" x14ac:dyDescent="0.25">
      <c r="A74" s="26">
        <f>Wellpath!E74</f>
        <v>2040</v>
      </c>
      <c r="B74" s="22">
        <v>0</v>
      </c>
      <c r="C74" s="22">
        <v>0</v>
      </c>
      <c r="D74" s="22">
        <f t="shared" si="6"/>
        <v>4.7931219674804699E-5</v>
      </c>
      <c r="E74" s="20">
        <f>Model!$W$27*((drdp!B74+drdp!K74)*'DBH-OS'!$B74+(drdp!E74+drdp!N74)*'DBH-OS'!$C74+(drdp!H74+drdp!Q74)*'DBH-OS'!$D74)</f>
        <v>0</v>
      </c>
      <c r="F74" s="20">
        <f>Model!$W$27*((drdp!C74+drdp!L74)*'DBH-OS'!$B74+(drdp!F74+drdp!O74)*'DBH-OS'!$C74+(drdp!I74+drdp!R74)*'DBH-OS'!$D74)</f>
        <v>3.87033334334849E-2</v>
      </c>
      <c r="G74" s="20">
        <f>Model!$W$27*((drdp!D74+drdp!M74)*'DBH-OS'!$B74+(drdp!G74+drdp!P74)*'DBH-OS'!$C74+(drdp!J74+drdp!S74)*'DBH-OS'!$D74)</f>
        <v>0</v>
      </c>
      <c r="H74" s="18">
        <f>Model!$W$27*((drdp!B74)*'DBH-OS'!$B74+(drdp!E74)*'DBH-OS'!$C74+(drdp!H74)*'DBH-OS'!$D74)</f>
        <v>0</v>
      </c>
      <c r="I74" s="18">
        <f>Model!$W$27*((drdp!C74)*'DBH-OS'!$B74+(drdp!F74)*'DBH-OS'!$C74+(drdp!I74)*'DBH-OS'!$D74)</f>
        <v>1.935166671674245E-2</v>
      </c>
      <c r="J74" s="18">
        <f>Model!$W$27*((drdp!D74)*'DBH-OS'!$B74+(drdp!G74)*'DBH-OS'!$C74+(drdp!J74)*'DBH-OS'!$D74)</f>
        <v>0</v>
      </c>
      <c r="K74" s="21">
        <f>SUM(E$3:E73)+H74</f>
        <v>0</v>
      </c>
      <c r="L74" s="21">
        <f>SUM(F$3:F73)+I74</f>
        <v>2.5744345459005284</v>
      </c>
      <c r="M74" s="21">
        <f>SUM(G$3:G73)+J74</f>
        <v>0</v>
      </c>
      <c r="N74" s="21"/>
      <c r="O74" s="21"/>
      <c r="P74" s="21"/>
      <c r="Q74" s="19">
        <f t="shared" si="7"/>
        <v>0</v>
      </c>
      <c r="R74" s="19">
        <f t="shared" si="7"/>
        <v>6.6277132311260605</v>
      </c>
      <c r="S74" s="19">
        <f t="shared" si="7"/>
        <v>0</v>
      </c>
      <c r="T74" s="19">
        <f t="shared" si="8"/>
        <v>0</v>
      </c>
      <c r="U74" s="19">
        <f t="shared" si="9"/>
        <v>0</v>
      </c>
      <c r="V74" s="19">
        <f t="shared" si="10"/>
        <v>0</v>
      </c>
    </row>
    <row r="75" spans="1:23" x14ac:dyDescent="0.25">
      <c r="A75" s="26">
        <f>Wellpath!E75</f>
        <v>2070</v>
      </c>
      <c r="B75" s="22">
        <v>0</v>
      </c>
      <c r="C75" s="22">
        <v>0</v>
      </c>
      <c r="D75" s="22">
        <f t="shared" si="6"/>
        <v>4.7931219674804699E-5</v>
      </c>
      <c r="E75" s="20">
        <f>Model!$W$27*((drdp!B75+drdp!K75)*'DBH-OS'!$B75+(drdp!E75+drdp!N75)*'DBH-OS'!$C75+(drdp!H75+drdp!Q75)*'DBH-OS'!$D75)</f>
        <v>0</v>
      </c>
      <c r="F75" s="20">
        <f>Model!$W$27*((drdp!C75+drdp!L75)*'DBH-OS'!$B75+(drdp!F75+drdp!O75)*'DBH-OS'!$C75+(drdp!I75+drdp!R75)*'DBH-OS'!$D75)</f>
        <v>3.6066129707677592E-2</v>
      </c>
      <c r="G75" s="20">
        <f>Model!$W$27*((drdp!D75+drdp!M75)*'DBH-OS'!$B75+(drdp!G75+drdp!P75)*'DBH-OS'!$C75+(drdp!J75+drdp!S75)*'DBH-OS'!$D75)</f>
        <v>0</v>
      </c>
      <c r="H75" s="18">
        <f>Model!$W$27*((drdp!B75)*'DBH-OS'!$B75+(drdp!E75)*'DBH-OS'!$C75+(drdp!H75)*'DBH-OS'!$D75)</f>
        <v>0</v>
      </c>
      <c r="I75" s="18">
        <f>Model!$W$27*((drdp!C75)*'DBH-OS'!$B75+(drdp!F75)*'DBH-OS'!$C75+(drdp!I75)*'DBH-OS'!$D75)</f>
        <v>1.8033064853838796E-2</v>
      </c>
      <c r="J75" s="18">
        <f>Model!$W$27*((drdp!D75)*'DBH-OS'!$B75+(drdp!G75)*'DBH-OS'!$C75+(drdp!J75)*'DBH-OS'!$D75)</f>
        <v>0</v>
      </c>
      <c r="K75" s="21">
        <f>SUM(E$3:E74)+H75</f>
        <v>0</v>
      </c>
      <c r="L75" s="21">
        <f>SUM(F$3:F74)+I75</f>
        <v>2.6118192774711093</v>
      </c>
      <c r="M75" s="21">
        <f>SUM(G$3:G74)+J75</f>
        <v>0</v>
      </c>
      <c r="N75" s="21"/>
      <c r="O75" s="21"/>
      <c r="P75" s="21"/>
      <c r="Q75" s="19">
        <f t="shared" si="7"/>
        <v>0</v>
      </c>
      <c r="R75" s="19">
        <f t="shared" si="7"/>
        <v>6.8215999381697072</v>
      </c>
      <c r="S75" s="19">
        <f t="shared" si="7"/>
        <v>0</v>
      </c>
      <c r="T75" s="19">
        <f t="shared" si="8"/>
        <v>0</v>
      </c>
      <c r="U75" s="19">
        <f t="shared" si="9"/>
        <v>0</v>
      </c>
      <c r="V75" s="19">
        <f t="shared" si="10"/>
        <v>0</v>
      </c>
    </row>
    <row r="76" spans="1:23" x14ac:dyDescent="0.25">
      <c r="A76" s="26">
        <f>Wellpath!E76</f>
        <v>2100</v>
      </c>
      <c r="B76" s="22">
        <v>0</v>
      </c>
      <c r="C76" s="22">
        <v>0</v>
      </c>
      <c r="D76" s="22">
        <f t="shared" si="6"/>
        <v>4.7931219674804699E-5</v>
      </c>
      <c r="E76" s="20">
        <f>Model!$W$27*((drdp!B76+drdp!K76)*'DBH-OS'!$B76+(drdp!E76+drdp!N76)*'DBH-OS'!$C76+(drdp!H76+drdp!Q76)*'DBH-OS'!$D76)</f>
        <v>0</v>
      </c>
      <c r="F76" s="20">
        <f>Model!$W$27*((drdp!C76+drdp!L76)*'DBH-OS'!$B76+(drdp!F76+drdp!O76)*'DBH-OS'!$C76+(drdp!I76+drdp!R76)*'DBH-OS'!$D76)</f>
        <v>3.3384984958382879E-2</v>
      </c>
      <c r="G76" s="20">
        <f>Model!$W$27*((drdp!D76+drdp!M76)*'DBH-OS'!$B76+(drdp!G76+drdp!P76)*'DBH-OS'!$C76+(drdp!J76+drdp!S76)*'DBH-OS'!$D76)</f>
        <v>0</v>
      </c>
      <c r="H76" s="18">
        <f>Model!$W$27*((drdp!B76)*'DBH-OS'!$B76+(drdp!E76)*'DBH-OS'!$C76+(drdp!H76)*'DBH-OS'!$D76)</f>
        <v>0</v>
      </c>
      <c r="I76" s="18">
        <f>Model!$W$27*((drdp!C76)*'DBH-OS'!$B76+(drdp!F76)*'DBH-OS'!$C76+(drdp!I76)*'DBH-OS'!$D76)</f>
        <v>1.669249247919144E-2</v>
      </c>
      <c r="J76" s="18">
        <f>Model!$W$27*((drdp!D76)*'DBH-OS'!$B76+(drdp!G76)*'DBH-OS'!$C76+(drdp!J76)*'DBH-OS'!$D76)</f>
        <v>0</v>
      </c>
      <c r="K76" s="21">
        <f>SUM(E$3:E75)+H76</f>
        <v>0</v>
      </c>
      <c r="L76" s="21">
        <f>SUM(F$3:F75)+I76</f>
        <v>2.6465448348041396</v>
      </c>
      <c r="M76" s="21">
        <f>SUM(G$3:G75)+J76</f>
        <v>0</v>
      </c>
      <c r="N76" s="21"/>
      <c r="O76" s="21"/>
      <c r="P76" s="21"/>
      <c r="Q76" s="19">
        <f t="shared" si="7"/>
        <v>0</v>
      </c>
      <c r="R76" s="19">
        <f t="shared" si="7"/>
        <v>7.0041995626284708</v>
      </c>
      <c r="S76" s="19">
        <f t="shared" si="7"/>
        <v>0</v>
      </c>
      <c r="T76" s="19">
        <f t="shared" si="8"/>
        <v>0</v>
      </c>
      <c r="U76" s="19">
        <f t="shared" si="9"/>
        <v>0</v>
      </c>
      <c r="V76" s="19">
        <f t="shared" si="10"/>
        <v>0</v>
      </c>
    </row>
    <row r="77" spans="1:23" x14ac:dyDescent="0.25">
      <c r="A77" s="26">
        <f>Wellpath!E77</f>
        <v>2130</v>
      </c>
      <c r="B77" s="22">
        <v>0</v>
      </c>
      <c r="C77" s="22">
        <v>0</v>
      </c>
      <c r="D77" s="22">
        <f t="shared" si="6"/>
        <v>4.7931219674804699E-5</v>
      </c>
      <c r="E77" s="20">
        <f>Model!$W$27*((drdp!B77+drdp!K77)*'DBH-OS'!$B77+(drdp!E77+drdp!N77)*'DBH-OS'!$C77+(drdp!H77+drdp!Q77)*'DBH-OS'!$D77)</f>
        <v>0</v>
      </c>
      <c r="F77" s="20">
        <f>Model!$W$27*((drdp!C77+drdp!L77)*'DBH-OS'!$B77+(drdp!F77+drdp!O77)*'DBH-OS'!$C77+(drdp!I77+drdp!R77)*'DBH-OS'!$D77)</f>
        <v>3.0663165747479067E-2</v>
      </c>
      <c r="G77" s="20">
        <f>Model!$W$27*((drdp!D77+drdp!M77)*'DBH-OS'!$B77+(drdp!G77+drdp!P77)*'DBH-OS'!$C77+(drdp!J77+drdp!S77)*'DBH-OS'!$D77)</f>
        <v>0</v>
      </c>
      <c r="H77" s="18">
        <f>Model!$W$27*((drdp!B77)*'DBH-OS'!$B77+(drdp!E77)*'DBH-OS'!$C77+(drdp!H77)*'DBH-OS'!$D77)</f>
        <v>0</v>
      </c>
      <c r="I77" s="18">
        <f>Model!$W$27*((drdp!C77)*'DBH-OS'!$B77+(drdp!F77)*'DBH-OS'!$C77+(drdp!I77)*'DBH-OS'!$D77)</f>
        <v>1.5331582873739534E-2</v>
      </c>
      <c r="J77" s="18">
        <f>Model!$W$27*((drdp!D77)*'DBH-OS'!$B77+(drdp!G77)*'DBH-OS'!$C77+(drdp!J77)*'DBH-OS'!$D77)</f>
        <v>0</v>
      </c>
      <c r="K77" s="21">
        <f>SUM(E$3:E76)+H77</f>
        <v>0</v>
      </c>
      <c r="L77" s="21">
        <f>SUM(F$3:F76)+I77</f>
        <v>2.6785689101570704</v>
      </c>
      <c r="M77" s="21">
        <f>SUM(G$3:G76)+J77</f>
        <v>0</v>
      </c>
      <c r="N77" s="21"/>
      <c r="O77" s="21"/>
      <c r="P77" s="21"/>
      <c r="Q77" s="19">
        <f t="shared" si="7"/>
        <v>0</v>
      </c>
      <c r="R77" s="19">
        <f t="shared" si="7"/>
        <v>7.1747314064600358</v>
      </c>
      <c r="S77" s="19">
        <f t="shared" si="7"/>
        <v>0</v>
      </c>
      <c r="T77" s="19">
        <f t="shared" si="8"/>
        <v>0</v>
      </c>
      <c r="U77" s="19">
        <f t="shared" si="9"/>
        <v>0</v>
      </c>
      <c r="V77" s="19">
        <f t="shared" si="10"/>
        <v>0</v>
      </c>
    </row>
    <row r="78" spans="1:23" x14ac:dyDescent="0.25">
      <c r="A78" s="26">
        <f>Wellpath!E78</f>
        <v>2160</v>
      </c>
      <c r="B78" s="22">
        <v>0</v>
      </c>
      <c r="C78" s="22">
        <v>0</v>
      </c>
      <c r="D78" s="22">
        <f t="shared" si="6"/>
        <v>4.7931219674804699E-5</v>
      </c>
      <c r="E78" s="20">
        <f>Model!$W$27*((drdp!B78+drdp!K78)*'DBH-OS'!$B78+(drdp!E78+drdp!N78)*'DBH-OS'!$C78+(drdp!H78+drdp!Q78)*'DBH-OS'!$D78)</f>
        <v>0</v>
      </c>
      <c r="F78" s="20">
        <f>Model!$W$27*((drdp!C78+drdp!L78)*'DBH-OS'!$B78+(drdp!F78+drdp!O78)*'DBH-OS'!$C78+(drdp!I78+drdp!R78)*'DBH-OS'!$D78)</f>
        <v>2.7903988192410561E-2</v>
      </c>
      <c r="G78" s="20">
        <f>Model!$W$27*((drdp!D78+drdp!M78)*'DBH-OS'!$B78+(drdp!G78+drdp!P78)*'DBH-OS'!$C78+(drdp!J78+drdp!S78)*'DBH-OS'!$D78)</f>
        <v>0</v>
      </c>
      <c r="H78" s="18">
        <f>Model!$W$27*((drdp!B78)*'DBH-OS'!$B78+(drdp!E78)*'DBH-OS'!$C78+(drdp!H78)*'DBH-OS'!$D78)</f>
        <v>0</v>
      </c>
      <c r="I78" s="18">
        <f>Model!$W$27*((drdp!C78)*'DBH-OS'!$B78+(drdp!F78)*'DBH-OS'!$C78+(drdp!I78)*'DBH-OS'!$D78)</f>
        <v>1.395199409620528E-2</v>
      </c>
      <c r="J78" s="18">
        <f>Model!$W$27*((drdp!D78)*'DBH-OS'!$B78+(drdp!G78)*'DBH-OS'!$C78+(drdp!J78)*'DBH-OS'!$D78)</f>
        <v>0</v>
      </c>
      <c r="K78" s="21">
        <f>SUM(E$3:E77)+H78</f>
        <v>0</v>
      </c>
      <c r="L78" s="21">
        <f>SUM(F$3:F77)+I78</f>
        <v>2.7078524871270151</v>
      </c>
      <c r="M78" s="21">
        <f>SUM(G$3:G77)+J78</f>
        <v>0</v>
      </c>
      <c r="N78" s="21"/>
      <c r="O78" s="21"/>
      <c r="P78" s="21"/>
      <c r="Q78" s="19">
        <f t="shared" si="7"/>
        <v>0</v>
      </c>
      <c r="R78" s="19">
        <f t="shared" si="7"/>
        <v>7.3324650920399614</v>
      </c>
      <c r="S78" s="19">
        <f t="shared" si="7"/>
        <v>0</v>
      </c>
      <c r="T78" s="19">
        <f t="shared" si="8"/>
        <v>0</v>
      </c>
      <c r="U78" s="19">
        <f t="shared" si="9"/>
        <v>0</v>
      </c>
      <c r="V78" s="19">
        <f t="shared" si="10"/>
        <v>0</v>
      </c>
    </row>
    <row r="79" spans="1:23" x14ac:dyDescent="0.25">
      <c r="A79" s="26">
        <f>Wellpath!E79</f>
        <v>2190</v>
      </c>
      <c r="B79" s="22">
        <v>0</v>
      </c>
      <c r="C79" s="22">
        <v>0</v>
      </c>
      <c r="D79" s="22">
        <f t="shared" si="6"/>
        <v>4.7931219674804699E-5</v>
      </c>
      <c r="E79" s="20">
        <f>Model!$W$27*((drdp!B79+drdp!K79)*'DBH-OS'!$B79+(drdp!E79+drdp!N79)*'DBH-OS'!$C79+(drdp!H79+drdp!Q79)*'DBH-OS'!$D79)</f>
        <v>0</v>
      </c>
      <c r="F79" s="20">
        <f>Model!$W$27*((drdp!C79+drdp!L79)*'DBH-OS'!$B79+(drdp!F79+drdp!O79)*'DBH-OS'!$C79+(drdp!I79+drdp!R79)*'DBH-OS'!$D79)</f>
        <v>2.5110813926009466E-2</v>
      </c>
      <c r="G79" s="20">
        <f>Model!$W$27*((drdp!D79+drdp!M79)*'DBH-OS'!$B79+(drdp!G79+drdp!P79)*'DBH-OS'!$C79+(drdp!J79+drdp!S79)*'DBH-OS'!$D79)</f>
        <v>0</v>
      </c>
      <c r="H79" s="18">
        <f>Model!$W$27*((drdp!B79)*'DBH-OS'!$B79+(drdp!E79)*'DBH-OS'!$C79+(drdp!H79)*'DBH-OS'!$D79)</f>
        <v>0</v>
      </c>
      <c r="I79" s="18">
        <f>Model!$W$27*((drdp!C79)*'DBH-OS'!$B79+(drdp!F79)*'DBH-OS'!$C79+(drdp!I79)*'DBH-OS'!$D79)</f>
        <v>1.2555406963004733E-2</v>
      </c>
      <c r="J79" s="18">
        <f>Model!$W$27*((drdp!D79)*'DBH-OS'!$B79+(drdp!G79)*'DBH-OS'!$C79+(drdp!J79)*'DBH-OS'!$D79)</f>
        <v>0</v>
      </c>
      <c r="K79" s="21">
        <f>SUM(E$3:E78)+H79</f>
        <v>0</v>
      </c>
      <c r="L79" s="21">
        <f>SUM(F$3:F78)+I79</f>
        <v>2.734359888186225</v>
      </c>
      <c r="M79" s="21">
        <f>SUM(G$3:G78)+J79</f>
        <v>0</v>
      </c>
      <c r="N79" s="21"/>
      <c r="O79" s="21"/>
      <c r="P79" s="21"/>
      <c r="Q79" s="19">
        <f t="shared" si="7"/>
        <v>0</v>
      </c>
      <c r="R79" s="19">
        <f t="shared" si="7"/>
        <v>7.476723998121785</v>
      </c>
      <c r="S79" s="19">
        <f t="shared" si="7"/>
        <v>0</v>
      </c>
      <c r="T79" s="19">
        <f t="shared" si="8"/>
        <v>0</v>
      </c>
      <c r="U79" s="19">
        <f t="shared" si="9"/>
        <v>0</v>
      </c>
      <c r="V79" s="19">
        <f t="shared" si="10"/>
        <v>0</v>
      </c>
    </row>
    <row r="80" spans="1:23" x14ac:dyDescent="0.25">
      <c r="A80" s="26">
        <f>Wellpath!E80</f>
        <v>2220</v>
      </c>
      <c r="B80" s="22">
        <v>0</v>
      </c>
      <c r="C80" s="22">
        <v>0</v>
      </c>
      <c r="D80" s="22">
        <f t="shared" si="6"/>
        <v>4.7931219674804699E-5</v>
      </c>
      <c r="E80" s="20">
        <f>Model!$W$27*((drdp!B80+drdp!K80)*'DBH-OS'!$B80+(drdp!E80+drdp!N80)*'DBH-OS'!$C80+(drdp!H80+drdp!Q80)*'DBH-OS'!$D80)</f>
        <v>0</v>
      </c>
      <c r="F80" s="20">
        <f>Model!$W$27*((drdp!C80+drdp!L80)*'DBH-OS'!$B80+(drdp!F80+drdp!O80)*'DBH-OS'!$C80+(drdp!I80+drdp!R80)*'DBH-OS'!$D80)</f>
        <v>2.2287046000863907E-2</v>
      </c>
      <c r="G80" s="20">
        <f>Model!$W$27*((drdp!D80+drdp!M80)*'DBH-OS'!$B80+(drdp!G80+drdp!P80)*'DBH-OS'!$C80+(drdp!J80+drdp!S80)*'DBH-OS'!$D80)</f>
        <v>0</v>
      </c>
      <c r="H80" s="18">
        <f>Model!$W$27*((drdp!B80)*'DBH-OS'!$B80+(drdp!E80)*'DBH-OS'!$C80+(drdp!H80)*'DBH-OS'!$D80)</f>
        <v>0</v>
      </c>
      <c r="I80" s="18">
        <f>Model!$W$27*((drdp!C80)*'DBH-OS'!$B80+(drdp!F80)*'DBH-OS'!$C80+(drdp!I80)*'DBH-OS'!$D80)</f>
        <v>1.1143523000431954E-2</v>
      </c>
      <c r="J80" s="18">
        <f>Model!$W$27*((drdp!D80)*'DBH-OS'!$B80+(drdp!G80)*'DBH-OS'!$C80+(drdp!J80)*'DBH-OS'!$D80)</f>
        <v>0</v>
      </c>
      <c r="K80" s="21">
        <f>SUM(E$3:E79)+H80</f>
        <v>0</v>
      </c>
      <c r="L80" s="21">
        <f>SUM(F$3:F79)+I80</f>
        <v>2.7580588181496615</v>
      </c>
      <c r="M80" s="21">
        <f>SUM(G$3:G79)+J80</f>
        <v>0</v>
      </c>
      <c r="N80" s="21"/>
      <c r="O80" s="21"/>
      <c r="P80" s="21"/>
      <c r="Q80" s="19">
        <f t="shared" si="7"/>
        <v>0</v>
      </c>
      <c r="R80" s="19">
        <f t="shared" si="7"/>
        <v>7.6068884443731077</v>
      </c>
      <c r="S80" s="19">
        <f t="shared" si="7"/>
        <v>0</v>
      </c>
      <c r="T80" s="19">
        <f t="shared" si="8"/>
        <v>0</v>
      </c>
      <c r="U80" s="19">
        <f t="shared" si="9"/>
        <v>0</v>
      </c>
      <c r="V80" s="19">
        <f t="shared" si="10"/>
        <v>0</v>
      </c>
    </row>
    <row r="81" spans="1:22" x14ac:dyDescent="0.25">
      <c r="A81" s="26">
        <f>Wellpath!E81</f>
        <v>2250</v>
      </c>
      <c r="B81" s="22">
        <v>0</v>
      </c>
      <c r="C81" s="22">
        <v>0</v>
      </c>
      <c r="D81" s="22">
        <f t="shared" si="6"/>
        <v>4.7931219674804699E-5</v>
      </c>
      <c r="E81" s="20">
        <f>Model!$W$27*((drdp!B81+drdp!K81)*'DBH-OS'!$B81+(drdp!E81+drdp!N81)*'DBH-OS'!$C81+(drdp!H81+drdp!Q81)*'DBH-OS'!$D81)</f>
        <v>0</v>
      </c>
      <c r="F81" s="20">
        <f>Model!$W$27*((drdp!C81+drdp!L81)*'DBH-OS'!$B81+(drdp!F81+drdp!O81)*'DBH-OS'!$C81+(drdp!I81+drdp!R81)*'DBH-OS'!$D81)</f>
        <v>1.9436124743222549E-2</v>
      </c>
      <c r="G81" s="20">
        <f>Model!$W$27*((drdp!D81+drdp!M81)*'DBH-OS'!$B81+(drdp!G81+drdp!P81)*'DBH-OS'!$C81+(drdp!J81+drdp!S81)*'DBH-OS'!$D81)</f>
        <v>0</v>
      </c>
      <c r="H81" s="18">
        <f>Model!$W$27*((drdp!B81)*'DBH-OS'!$B81+(drdp!E81)*'DBH-OS'!$C81+(drdp!H81)*'DBH-OS'!$D81)</f>
        <v>0</v>
      </c>
      <c r="I81" s="18">
        <f>Model!$W$27*((drdp!C81)*'DBH-OS'!$B81+(drdp!F81)*'DBH-OS'!$C81+(drdp!I81)*'DBH-OS'!$D81)</f>
        <v>9.7180623716112743E-3</v>
      </c>
      <c r="J81" s="18">
        <f>Model!$W$27*((drdp!D81)*'DBH-OS'!$B81+(drdp!G81)*'DBH-OS'!$C81+(drdp!J81)*'DBH-OS'!$D81)</f>
        <v>0</v>
      </c>
      <c r="K81" s="21">
        <f>SUM(E$3:E80)+H81</f>
        <v>0</v>
      </c>
      <c r="L81" s="21">
        <f>SUM(F$3:F80)+I81</f>
        <v>2.7789204035217048</v>
      </c>
      <c r="M81" s="21">
        <f>SUM(G$3:G80)+J81</f>
        <v>0</v>
      </c>
      <c r="N81" s="21"/>
      <c r="O81" s="21"/>
      <c r="P81" s="21"/>
      <c r="Q81" s="19">
        <f t="shared" si="7"/>
        <v>0</v>
      </c>
      <c r="R81" s="19">
        <f t="shared" si="7"/>
        <v>7.7223986091092343</v>
      </c>
      <c r="S81" s="19">
        <f t="shared" si="7"/>
        <v>0</v>
      </c>
      <c r="T81" s="19">
        <f t="shared" si="8"/>
        <v>0</v>
      </c>
      <c r="U81" s="19">
        <f t="shared" si="9"/>
        <v>0</v>
      </c>
      <c r="V81" s="19">
        <f t="shared" si="10"/>
        <v>0</v>
      </c>
    </row>
    <row r="82" spans="1:22" x14ac:dyDescent="0.25">
      <c r="A82" s="26">
        <f>Wellpath!E82</f>
        <v>2280</v>
      </c>
      <c r="B82" s="22">
        <v>0</v>
      </c>
      <c r="C82" s="22">
        <v>0</v>
      </c>
      <c r="D82" s="22">
        <f t="shared" si="6"/>
        <v>4.7931219674804699E-5</v>
      </c>
      <c r="E82" s="20">
        <f>Model!$W$27*((drdp!B82+drdp!K82)*'DBH-OS'!$B82+(drdp!E82+drdp!N82)*'DBH-OS'!$C82+(drdp!H82+drdp!Q82)*'DBH-OS'!$D82)</f>
        <v>0</v>
      </c>
      <c r="F82" s="20">
        <f>Model!$W$27*((drdp!C82+drdp!L82)*'DBH-OS'!$B82+(drdp!F82+drdp!O82)*'DBH-OS'!$C82+(drdp!I82+drdp!R82)*'DBH-OS'!$D82)</f>
        <v>1.656152356148707E-2</v>
      </c>
      <c r="G82" s="20">
        <f>Model!$W$27*((drdp!D82+drdp!M82)*'DBH-OS'!$B82+(drdp!G82+drdp!P82)*'DBH-OS'!$C82+(drdp!J82+drdp!S82)*'DBH-OS'!$D82)</f>
        <v>0</v>
      </c>
      <c r="H82" s="18">
        <f>Model!$W$27*((drdp!B82)*'DBH-OS'!$B82+(drdp!E82)*'DBH-OS'!$C82+(drdp!H82)*'DBH-OS'!$D82)</f>
        <v>0</v>
      </c>
      <c r="I82" s="18">
        <f>Model!$W$27*((drdp!C82)*'DBH-OS'!$B82+(drdp!F82)*'DBH-OS'!$C82+(drdp!I82)*'DBH-OS'!$D82)</f>
        <v>8.2807617807435351E-3</v>
      </c>
      <c r="J82" s="18">
        <f>Model!$W$27*((drdp!D82)*'DBH-OS'!$B82+(drdp!G82)*'DBH-OS'!$C82+(drdp!J82)*'DBH-OS'!$D82)</f>
        <v>0</v>
      </c>
      <c r="K82" s="21">
        <f>SUM(E$3:E81)+H82</f>
        <v>0</v>
      </c>
      <c r="L82" s="21">
        <f>SUM(F$3:F81)+I82</f>
        <v>2.7969192276740595</v>
      </c>
      <c r="M82" s="21">
        <f>SUM(G$3:G81)+J82</f>
        <v>0</v>
      </c>
      <c r="N82" s="21"/>
      <c r="O82" s="21"/>
      <c r="P82" s="21"/>
      <c r="Q82" s="19">
        <f t="shared" si="7"/>
        <v>0</v>
      </c>
      <c r="R82" s="19">
        <f t="shared" si="7"/>
        <v>7.8227571661328579</v>
      </c>
      <c r="S82" s="19">
        <f t="shared" si="7"/>
        <v>0</v>
      </c>
      <c r="T82" s="19">
        <f t="shared" si="8"/>
        <v>0</v>
      </c>
      <c r="U82" s="19">
        <f t="shared" si="9"/>
        <v>0</v>
      </c>
      <c r="V82" s="19">
        <f t="shared" si="10"/>
        <v>0</v>
      </c>
    </row>
    <row r="83" spans="1:22" x14ac:dyDescent="0.25">
      <c r="A83" s="26">
        <f>Wellpath!E83</f>
        <v>2310</v>
      </c>
      <c r="B83" s="22">
        <v>0</v>
      </c>
      <c r="C83" s="22">
        <v>0</v>
      </c>
      <c r="D83" s="22">
        <f t="shared" si="6"/>
        <v>4.7931219674804699E-5</v>
      </c>
      <c r="E83" s="20">
        <f>Model!$W$27*((drdp!B83+drdp!K83)*'DBH-OS'!$B83+(drdp!E83+drdp!N83)*'DBH-OS'!$C83+(drdp!H83+drdp!Q83)*'DBH-OS'!$D83)</f>
        <v>0</v>
      </c>
      <c r="F83" s="20">
        <f>Model!$W$27*((drdp!C83+drdp!L83)*'DBH-OS'!$B83+(drdp!F83+drdp!O83)*'DBH-OS'!$C83+(drdp!I83+drdp!R83)*'DBH-OS'!$D83)</f>
        <v>1.3666744714399066E-2</v>
      </c>
      <c r="G83" s="20">
        <f>Model!$W$27*((drdp!D83+drdp!M83)*'DBH-OS'!$B83+(drdp!G83+drdp!P83)*'DBH-OS'!$C83+(drdp!J83+drdp!S83)*'DBH-OS'!$D83)</f>
        <v>0</v>
      </c>
      <c r="H83" s="18">
        <f>Model!$W$27*((drdp!B83)*'DBH-OS'!$B83+(drdp!E83)*'DBH-OS'!$C83+(drdp!H83)*'DBH-OS'!$D83)</f>
        <v>0</v>
      </c>
      <c r="I83" s="18">
        <f>Model!$W$27*((drdp!C83)*'DBH-OS'!$B83+(drdp!F83)*'DBH-OS'!$C83+(drdp!I83)*'DBH-OS'!$D83)</f>
        <v>6.8333723571995329E-3</v>
      </c>
      <c r="J83" s="18">
        <f>Model!$W$27*((drdp!D83)*'DBH-OS'!$B83+(drdp!G83)*'DBH-OS'!$C83+(drdp!J83)*'DBH-OS'!$D83)</f>
        <v>0</v>
      </c>
      <c r="K83" s="21">
        <f>SUM(E$3:E82)+H83</f>
        <v>0</v>
      </c>
      <c r="L83" s="21">
        <f>SUM(F$3:F82)+I83</f>
        <v>2.8120333618120026</v>
      </c>
      <c r="M83" s="21">
        <f>SUM(G$3:G82)+J83</f>
        <v>0</v>
      </c>
      <c r="N83" s="21"/>
      <c r="O83" s="21"/>
      <c r="P83" s="21"/>
      <c r="Q83" s="19">
        <f t="shared" si="7"/>
        <v>0</v>
      </c>
      <c r="R83" s="19">
        <f t="shared" si="7"/>
        <v>7.9075316279437127</v>
      </c>
      <c r="S83" s="19">
        <f t="shared" si="7"/>
        <v>0</v>
      </c>
      <c r="T83" s="19">
        <f t="shared" si="8"/>
        <v>0</v>
      </c>
      <c r="U83" s="19">
        <f t="shared" si="9"/>
        <v>0</v>
      </c>
      <c r="V83" s="19">
        <f t="shared" si="10"/>
        <v>0</v>
      </c>
    </row>
    <row r="84" spans="1:22" x14ac:dyDescent="0.25">
      <c r="A84" s="26">
        <f>Wellpath!E84</f>
        <v>2340</v>
      </c>
      <c r="B84" s="22">
        <v>0</v>
      </c>
      <c r="C84" s="22">
        <v>0</v>
      </c>
      <c r="D84" s="22">
        <f t="shared" si="6"/>
        <v>4.7931219674804699E-5</v>
      </c>
      <c r="E84" s="20">
        <f>Model!$W$27*((drdp!B84+drdp!K84)*'DBH-OS'!$B84+(drdp!E84+drdp!N84)*'DBH-OS'!$C84+(drdp!H84+drdp!Q84)*'DBH-OS'!$D84)</f>
        <v>0</v>
      </c>
      <c r="F84" s="20">
        <f>Model!$W$27*((drdp!C84+drdp!L84)*'DBH-OS'!$B84+(drdp!F84+drdp!O84)*'DBH-OS'!$C84+(drdp!I84+drdp!R84)*'DBH-OS'!$D84)</f>
        <v>1.0755315044077202E-2</v>
      </c>
      <c r="G84" s="20">
        <f>Model!$W$27*((drdp!D84+drdp!M84)*'DBH-OS'!$B84+(drdp!G84+drdp!P84)*'DBH-OS'!$C84+(drdp!J84+drdp!S84)*'DBH-OS'!$D84)</f>
        <v>0</v>
      </c>
      <c r="H84" s="18">
        <f>Model!$W$27*((drdp!B84)*'DBH-OS'!$B84+(drdp!E84)*'DBH-OS'!$C84+(drdp!H84)*'DBH-OS'!$D84)</f>
        <v>0</v>
      </c>
      <c r="I84" s="18">
        <f>Model!$W$27*((drdp!C84)*'DBH-OS'!$B84+(drdp!F84)*'DBH-OS'!$C84+(drdp!I84)*'DBH-OS'!$D84)</f>
        <v>5.3776575220386008E-3</v>
      </c>
      <c r="J84" s="18">
        <f>Model!$W$27*((drdp!D84)*'DBH-OS'!$B84+(drdp!G84)*'DBH-OS'!$C84+(drdp!J84)*'DBH-OS'!$D84)</f>
        <v>0</v>
      </c>
      <c r="K84" s="21">
        <f>SUM(E$3:E83)+H84</f>
        <v>0</v>
      </c>
      <c r="L84" s="21">
        <f>SUM(F$3:F83)+I84</f>
        <v>2.824244391691241</v>
      </c>
      <c r="M84" s="21">
        <f>SUM(G$3:G83)+J84</f>
        <v>0</v>
      </c>
      <c r="N84" s="21"/>
      <c r="O84" s="21"/>
      <c r="P84" s="21"/>
      <c r="Q84" s="19">
        <f t="shared" si="7"/>
        <v>0</v>
      </c>
      <c r="R84" s="19">
        <f t="shared" si="7"/>
        <v>7.9763563839994278</v>
      </c>
      <c r="S84" s="19">
        <f t="shared" si="7"/>
        <v>0</v>
      </c>
      <c r="T84" s="19">
        <f t="shared" si="8"/>
        <v>0</v>
      </c>
      <c r="U84" s="19">
        <f t="shared" si="9"/>
        <v>0</v>
      </c>
      <c r="V84" s="19">
        <f t="shared" si="10"/>
        <v>0</v>
      </c>
    </row>
    <row r="85" spans="1:22" x14ac:dyDescent="0.25">
      <c r="A85" s="26">
        <f>Wellpath!E85</f>
        <v>2370</v>
      </c>
      <c r="B85" s="22">
        <v>0</v>
      </c>
      <c r="C85" s="22">
        <v>0</v>
      </c>
      <c r="D85" s="22">
        <f t="shared" si="6"/>
        <v>4.7931219674804699E-5</v>
      </c>
      <c r="E85" s="20">
        <f>Model!$W$27*((drdp!B85+drdp!K85)*'DBH-OS'!$B85+(drdp!E85+drdp!N85)*'DBH-OS'!$C85+(drdp!H85+drdp!Q85)*'DBH-OS'!$D85)</f>
        <v>0</v>
      </c>
      <c r="F85" s="20">
        <f>Model!$W$27*((drdp!C85+drdp!L85)*'DBH-OS'!$B85+(drdp!F85+drdp!O85)*'DBH-OS'!$C85+(drdp!I85+drdp!R85)*'DBH-OS'!$D85)</f>
        <v>7.8307816791034074E-3</v>
      </c>
      <c r="G85" s="20">
        <f>Model!$W$27*((drdp!D85+drdp!M85)*'DBH-OS'!$B85+(drdp!G85+drdp!P85)*'DBH-OS'!$C85+(drdp!J85+drdp!S85)*'DBH-OS'!$D85)</f>
        <v>0</v>
      </c>
      <c r="H85" s="18">
        <f>Model!$W$27*((drdp!B85)*'DBH-OS'!$B85+(drdp!E85)*'DBH-OS'!$C85+(drdp!H85)*'DBH-OS'!$D85)</f>
        <v>0</v>
      </c>
      <c r="I85" s="18">
        <f>Model!$W$27*((drdp!C85)*'DBH-OS'!$B85+(drdp!F85)*'DBH-OS'!$C85+(drdp!I85)*'DBH-OS'!$D85)</f>
        <v>3.9153908395517037E-3</v>
      </c>
      <c r="J85" s="18">
        <f>Model!$W$27*((drdp!D85)*'DBH-OS'!$B85+(drdp!G85)*'DBH-OS'!$C85+(drdp!J85)*'DBH-OS'!$D85)</f>
        <v>0</v>
      </c>
      <c r="K85" s="21">
        <f>SUM(E$3:E84)+H85</f>
        <v>0</v>
      </c>
      <c r="L85" s="21">
        <f>SUM(F$3:F84)+I85</f>
        <v>2.8335374400528308</v>
      </c>
      <c r="M85" s="21">
        <f>SUM(G$3:G84)+J85</f>
        <v>0</v>
      </c>
      <c r="N85" s="21"/>
      <c r="O85" s="21"/>
      <c r="P85" s="21"/>
      <c r="Q85" s="19">
        <f t="shared" si="7"/>
        <v>0</v>
      </c>
      <c r="R85" s="19">
        <f t="shared" si="7"/>
        <v>8.0289344241811502</v>
      </c>
      <c r="S85" s="19">
        <f t="shared" si="7"/>
        <v>0</v>
      </c>
      <c r="T85" s="19">
        <f t="shared" si="8"/>
        <v>0</v>
      </c>
      <c r="U85" s="19">
        <f t="shared" si="9"/>
        <v>0</v>
      </c>
      <c r="V85" s="19">
        <f t="shared" si="10"/>
        <v>0</v>
      </c>
    </row>
    <row r="86" spans="1:22" x14ac:dyDescent="0.25">
      <c r="A86" s="26">
        <f>Wellpath!E86</f>
        <v>2400</v>
      </c>
      <c r="B86" s="22">
        <v>0</v>
      </c>
      <c r="C86" s="22">
        <v>0</v>
      </c>
      <c r="D86" s="22">
        <f t="shared" si="6"/>
        <v>4.7931219674804699E-5</v>
      </c>
      <c r="E86" s="20">
        <f>Model!$W$27*((drdp!B86+drdp!K86)*'DBH-OS'!$B86+(drdp!E86+drdp!N86)*'DBH-OS'!$C86+(drdp!H86+drdp!Q86)*'DBH-OS'!$D86)</f>
        <v>0</v>
      </c>
      <c r="F86" s="20">
        <f>Model!$W$27*((drdp!C86+drdp!L86)*'DBH-OS'!$B86+(drdp!F86+drdp!O86)*'DBH-OS'!$C86+(drdp!I86+drdp!R86)*'DBH-OS'!$D86)</f>
        <v>4.8967077128930737E-3</v>
      </c>
      <c r="G86" s="20">
        <f>Model!$W$27*((drdp!D86+drdp!M86)*'DBH-OS'!$B86+(drdp!G86+drdp!P86)*'DBH-OS'!$C86+(drdp!J86+drdp!S86)*'DBH-OS'!$D86)</f>
        <v>0</v>
      </c>
      <c r="H86" s="18">
        <f>Model!$W$27*((drdp!B86)*'DBH-OS'!$B86+(drdp!E86)*'DBH-OS'!$C86+(drdp!H86)*'DBH-OS'!$D86)</f>
        <v>0</v>
      </c>
      <c r="I86" s="18">
        <f>Model!$W$27*((drdp!C86)*'DBH-OS'!$B86+(drdp!F86)*'DBH-OS'!$C86+(drdp!I86)*'DBH-OS'!$D86)</f>
        <v>2.4483538564465369E-3</v>
      </c>
      <c r="J86" s="18">
        <f>Model!$W$27*((drdp!D86)*'DBH-OS'!$B86+(drdp!G86)*'DBH-OS'!$C86+(drdp!J86)*'DBH-OS'!$D86)</f>
        <v>0</v>
      </c>
      <c r="K86" s="21">
        <f>SUM(E$3:E85)+H86</f>
        <v>0</v>
      </c>
      <c r="L86" s="21">
        <f>SUM(F$3:F85)+I86</f>
        <v>2.8399011847488294</v>
      </c>
      <c r="M86" s="21">
        <f>SUM(G$3:G85)+J86</f>
        <v>0</v>
      </c>
      <c r="N86" s="21"/>
      <c r="O86" s="21"/>
      <c r="P86" s="21"/>
      <c r="Q86" s="19">
        <f t="shared" si="7"/>
        <v>0</v>
      </c>
      <c r="R86" s="19">
        <f t="shared" si="7"/>
        <v>8.0650387391378047</v>
      </c>
      <c r="S86" s="19">
        <f t="shared" si="7"/>
        <v>0</v>
      </c>
      <c r="T86" s="19">
        <f t="shared" si="8"/>
        <v>0</v>
      </c>
      <c r="U86" s="19">
        <f t="shared" si="9"/>
        <v>0</v>
      </c>
      <c r="V86" s="19">
        <f t="shared" si="10"/>
        <v>0</v>
      </c>
    </row>
    <row r="87" spans="1:22" x14ac:dyDescent="0.25">
      <c r="A87" s="26">
        <f>Wellpath!E87</f>
        <v>2430</v>
      </c>
      <c r="B87" s="22">
        <v>0</v>
      </c>
      <c r="C87" s="22">
        <v>0</v>
      </c>
      <c r="D87" s="22">
        <f t="shared" si="6"/>
        <v>4.7931219674804699E-5</v>
      </c>
      <c r="E87" s="20">
        <f>Model!$W$27*((drdp!B87+drdp!K87)*'DBH-OS'!$B87+(drdp!E87+drdp!N87)*'DBH-OS'!$C87+(drdp!H87+drdp!Q87)*'DBH-OS'!$D87)</f>
        <v>0</v>
      </c>
      <c r="F87" s="20">
        <f>Model!$W$27*((drdp!C87+drdp!L87)*'DBH-OS'!$B87+(drdp!F87+drdp!O87)*'DBH-OS'!$C87+(drdp!I87+drdp!R87)*'DBH-OS'!$D87)</f>
        <v>1.6305565521788168E-3</v>
      </c>
      <c r="G87" s="20">
        <f>Model!$W$27*((drdp!D87+drdp!M87)*'DBH-OS'!$B87+(drdp!G87+drdp!P87)*'DBH-OS'!$C87+(drdp!J87+drdp!S87)*'DBH-OS'!$D87)</f>
        <v>0</v>
      </c>
      <c r="H87" s="18">
        <f>Model!$W$27*((drdp!B87)*'DBH-OS'!$B87+(drdp!E87)*'DBH-OS'!$C87+(drdp!H87)*'DBH-OS'!$D87)</f>
        <v>0</v>
      </c>
      <c r="I87" s="18">
        <f>Model!$W$27*((drdp!C87)*'DBH-OS'!$B87+(drdp!F87)*'DBH-OS'!$C87+(drdp!I87)*'DBH-OS'!$D87)</f>
        <v>9.7833393130729003E-4</v>
      </c>
      <c r="J87" s="18">
        <f>Model!$W$27*((drdp!D87)*'DBH-OS'!$B87+(drdp!G87)*'DBH-OS'!$C87+(drdp!J87)*'DBH-OS'!$D87)</f>
        <v>0</v>
      </c>
      <c r="K87" s="21">
        <f>SUM(E$3:E86)+H87</f>
        <v>0</v>
      </c>
      <c r="L87" s="21">
        <f>SUM(F$3:F86)+I87</f>
        <v>2.8433278725365834</v>
      </c>
      <c r="M87" s="21">
        <f>SUM(G$3:G86)+J87</f>
        <v>0</v>
      </c>
      <c r="N87" s="21"/>
      <c r="O87" s="21"/>
      <c r="P87" s="21"/>
      <c r="Q87" s="19">
        <f t="shared" si="7"/>
        <v>0</v>
      </c>
      <c r="R87" s="19">
        <f t="shared" si="7"/>
        <v>8.0845133907434139</v>
      </c>
      <c r="S87" s="19">
        <f t="shared" si="7"/>
        <v>0</v>
      </c>
      <c r="T87" s="19">
        <f t="shared" si="8"/>
        <v>0</v>
      </c>
      <c r="U87" s="19">
        <f t="shared" si="9"/>
        <v>0</v>
      </c>
      <c r="V87" s="19">
        <f t="shared" si="10"/>
        <v>0</v>
      </c>
    </row>
    <row r="88" spans="1:22" x14ac:dyDescent="0.25">
      <c r="A88" s="26">
        <f>Wellpath!E88</f>
        <v>2450</v>
      </c>
      <c r="B88" s="22">
        <v>0</v>
      </c>
      <c r="C88" s="22">
        <v>0</v>
      </c>
      <c r="D88" s="22">
        <f t="shared" si="6"/>
        <v>4.7931219674804699E-5</v>
      </c>
      <c r="E88" s="20">
        <f>Model!$W$27*((drdp!B88+drdp!K88)*'DBH-OS'!$B88+(drdp!E88+drdp!N88)*'DBH-OS'!$C88+(drdp!H88+drdp!Q88)*'DBH-OS'!$D88)</f>
        <v>0</v>
      </c>
      <c r="F88" s="20">
        <f>Model!$W$27*((drdp!C88+drdp!L88)*'DBH-OS'!$B88+(drdp!F88+drdp!O88)*'DBH-OS'!$C88+(drdp!I88+drdp!R88)*'DBH-OS'!$D88)</f>
        <v>0</v>
      </c>
      <c r="G88" s="20">
        <f>Model!$W$27*((drdp!D88+drdp!M88)*'DBH-OS'!$B88+(drdp!G88+drdp!P88)*'DBH-OS'!$C88+(drdp!J88+drdp!S88)*'DBH-OS'!$D88)</f>
        <v>0</v>
      </c>
      <c r="H88" s="18">
        <f>Model!$W$27*((drdp!B88)*'DBH-OS'!$B88+(drdp!E88)*'DBH-OS'!$C88+(drdp!H88)*'DBH-OS'!$D88)</f>
        <v>0</v>
      </c>
      <c r="I88" s="18">
        <f>Model!$W$27*((drdp!C88)*'DBH-OS'!$B88+(drdp!F88)*'DBH-OS'!$C88+(drdp!I88)*'DBH-OS'!$D88)</f>
        <v>0</v>
      </c>
      <c r="J88" s="18">
        <f>Model!$W$27*((drdp!D88)*'DBH-OS'!$B88+(drdp!G88)*'DBH-OS'!$C88+(drdp!J88)*'DBH-OS'!$D88)</f>
        <v>0</v>
      </c>
      <c r="K88" s="21">
        <f>SUM(E$3:E87)+H88</f>
        <v>0</v>
      </c>
      <c r="L88" s="21">
        <f>SUM(F$3:F87)+I88</f>
        <v>2.843980095157455</v>
      </c>
      <c r="M88" s="21">
        <f>SUM(G$3:G87)+J88</f>
        <v>0</v>
      </c>
      <c r="N88" s="21"/>
      <c r="O88" s="21"/>
      <c r="P88" s="21"/>
      <c r="Q88" s="19">
        <f t="shared" si="7"/>
        <v>0</v>
      </c>
      <c r="R88" s="19">
        <f t="shared" si="7"/>
        <v>8.0882227816518064</v>
      </c>
      <c r="S88" s="19">
        <f t="shared" si="7"/>
        <v>0</v>
      </c>
      <c r="T88" s="19">
        <f t="shared" si="8"/>
        <v>0</v>
      </c>
      <c r="U88" s="19">
        <f t="shared" si="9"/>
        <v>0</v>
      </c>
      <c r="V88" s="19">
        <f t="shared" si="10"/>
        <v>0</v>
      </c>
    </row>
    <row r="89" spans="1:22" x14ac:dyDescent="0.25">
      <c r="A89" s="26">
        <f>Wellpath!E89</f>
        <v>2460</v>
      </c>
      <c r="B89" s="22">
        <v>0</v>
      </c>
      <c r="C89" s="22">
        <v>0</v>
      </c>
      <c r="D89" s="22">
        <f t="shared" si="6"/>
        <v>4.7931219674804699E-5</v>
      </c>
      <c r="E89" s="20">
        <f>Model!$W$27*((drdp!B89+drdp!K89)*'DBH-OS'!$B89+(drdp!E89+drdp!N89)*'DBH-OS'!$C89+(drdp!H89+drdp!Q89)*'DBH-OS'!$D89)</f>
        <v>0</v>
      </c>
      <c r="F89" s="20">
        <f>Model!$W$27*((drdp!C89+drdp!L89)*'DBH-OS'!$B89+(drdp!F89+drdp!O89)*'DBH-OS'!$C89+(drdp!I89+drdp!R89)*'DBH-OS'!$D89)</f>
        <v>0</v>
      </c>
      <c r="G89" s="20">
        <f>Model!$W$27*((drdp!D89+drdp!M89)*'DBH-OS'!$B89+(drdp!G89+drdp!P89)*'DBH-OS'!$C89+(drdp!J89+drdp!S89)*'DBH-OS'!$D89)</f>
        <v>0</v>
      </c>
      <c r="H89" s="18">
        <f>Model!$W$27*((drdp!B89)*'DBH-OS'!$B89+(drdp!E89)*'DBH-OS'!$C89+(drdp!H89)*'DBH-OS'!$D89)</f>
        <v>0</v>
      </c>
      <c r="I89" s="18">
        <f>Model!$W$27*((drdp!C89)*'DBH-OS'!$B89+(drdp!F89)*'DBH-OS'!$C89+(drdp!I89)*'DBH-OS'!$D89)</f>
        <v>0</v>
      </c>
      <c r="J89" s="18">
        <f>Model!$W$27*((drdp!D89)*'DBH-OS'!$B89+(drdp!G89)*'DBH-OS'!$C89+(drdp!J89)*'DBH-OS'!$D89)</f>
        <v>0</v>
      </c>
      <c r="K89" s="21">
        <f>SUM(E$3:E88)+H89</f>
        <v>0</v>
      </c>
      <c r="L89" s="21">
        <f>SUM(F$3:F88)+I89</f>
        <v>2.843980095157455</v>
      </c>
      <c r="M89" s="21">
        <f>SUM(G$3:G88)+J89</f>
        <v>0</v>
      </c>
      <c r="N89" s="21"/>
      <c r="O89" s="21"/>
      <c r="P89" s="21"/>
      <c r="Q89" s="19">
        <f t="shared" si="7"/>
        <v>0</v>
      </c>
      <c r="R89" s="19">
        <f t="shared" si="7"/>
        <v>8.0882227816518064</v>
      </c>
      <c r="S89" s="19">
        <f t="shared" si="7"/>
        <v>0</v>
      </c>
      <c r="T89" s="19">
        <f t="shared" si="8"/>
        <v>0</v>
      </c>
      <c r="U89" s="19">
        <f t="shared" si="9"/>
        <v>0</v>
      </c>
      <c r="V89" s="19">
        <f t="shared" si="10"/>
        <v>0</v>
      </c>
    </row>
    <row r="90" spans="1:22" x14ac:dyDescent="0.25">
      <c r="A90" s="26">
        <f>Wellpath!E90</f>
        <v>2490</v>
      </c>
      <c r="B90" s="22">
        <v>0</v>
      </c>
      <c r="C90" s="22">
        <v>0</v>
      </c>
      <c r="D90" s="22">
        <f t="shared" si="6"/>
        <v>4.7931219674804699E-5</v>
      </c>
      <c r="E90" s="20">
        <f>Model!$W$27*((drdp!B90+drdp!K90)*'DBH-OS'!$B90+(drdp!E90+drdp!N90)*'DBH-OS'!$C90+(drdp!H90+drdp!Q90)*'DBH-OS'!$D90)</f>
        <v>0</v>
      </c>
      <c r="F90" s="20">
        <f>Model!$W$27*((drdp!C90+drdp!L90)*'DBH-OS'!$B90+(drdp!F90+drdp!O90)*'DBH-OS'!$C90+(drdp!I90+drdp!R90)*'DBH-OS'!$D90)</f>
        <v>0</v>
      </c>
      <c r="G90" s="20">
        <f>Model!$W$27*((drdp!D90+drdp!M90)*'DBH-OS'!$B90+(drdp!G90+drdp!P90)*'DBH-OS'!$C90+(drdp!J90+drdp!S90)*'DBH-OS'!$D90)</f>
        <v>0</v>
      </c>
      <c r="H90" s="18">
        <f>Model!$W$27*((drdp!B90)*'DBH-OS'!$B90+(drdp!E90)*'DBH-OS'!$C90+(drdp!H90)*'DBH-OS'!$D90)</f>
        <v>0</v>
      </c>
      <c r="I90" s="18">
        <f>Model!$W$27*((drdp!C90)*'DBH-OS'!$B90+(drdp!F90)*'DBH-OS'!$C90+(drdp!I90)*'DBH-OS'!$D90)</f>
        <v>0</v>
      </c>
      <c r="J90" s="18">
        <f>Model!$W$27*((drdp!D90)*'DBH-OS'!$B90+(drdp!G90)*'DBH-OS'!$C90+(drdp!J90)*'DBH-OS'!$D90)</f>
        <v>0</v>
      </c>
      <c r="K90" s="21">
        <f>SUM(E$3:E89)+H90</f>
        <v>0</v>
      </c>
      <c r="L90" s="21">
        <f>SUM(F$3:F89)+I90</f>
        <v>2.843980095157455</v>
      </c>
      <c r="M90" s="21">
        <f>SUM(G$3:G89)+J90</f>
        <v>0</v>
      </c>
      <c r="N90" s="21"/>
      <c r="O90" s="21"/>
      <c r="P90" s="21"/>
      <c r="Q90" s="19">
        <f t="shared" si="7"/>
        <v>0</v>
      </c>
      <c r="R90" s="19">
        <f t="shared" si="7"/>
        <v>8.0882227816518064</v>
      </c>
      <c r="S90" s="19">
        <f t="shared" si="7"/>
        <v>0</v>
      </c>
      <c r="T90" s="19">
        <f t="shared" si="8"/>
        <v>0</v>
      </c>
      <c r="U90" s="19">
        <f t="shared" si="9"/>
        <v>0</v>
      </c>
      <c r="V90" s="19">
        <f t="shared" si="10"/>
        <v>0</v>
      </c>
    </row>
    <row r="91" spans="1:22" x14ac:dyDescent="0.25">
      <c r="A91" s="26">
        <f>Wellpath!E91</f>
        <v>2520</v>
      </c>
      <c r="B91" s="22">
        <v>0</v>
      </c>
      <c r="C91" s="22">
        <v>0</v>
      </c>
      <c r="D91" s="22">
        <f t="shared" si="6"/>
        <v>4.7931219674804699E-5</v>
      </c>
      <c r="E91" s="20">
        <f>Model!$W$27*((drdp!B91+drdp!K91)*'DBH-OS'!$B91+(drdp!E91+drdp!N91)*'DBH-OS'!$C91+(drdp!H91+drdp!Q91)*'DBH-OS'!$D91)</f>
        <v>0</v>
      </c>
      <c r="F91" s="20">
        <f>Model!$W$27*((drdp!C91+drdp!L91)*'DBH-OS'!$B91+(drdp!F91+drdp!O91)*'DBH-OS'!$C91+(drdp!I91+drdp!R91)*'DBH-OS'!$D91)</f>
        <v>0</v>
      </c>
      <c r="G91" s="20">
        <f>Model!$W$27*((drdp!D91+drdp!M91)*'DBH-OS'!$B91+(drdp!G91+drdp!P91)*'DBH-OS'!$C91+(drdp!J91+drdp!S91)*'DBH-OS'!$D91)</f>
        <v>0</v>
      </c>
      <c r="H91" s="18">
        <f>Model!$W$27*((drdp!B91)*'DBH-OS'!$B91+(drdp!E91)*'DBH-OS'!$C91+(drdp!H91)*'DBH-OS'!$D91)</f>
        <v>0</v>
      </c>
      <c r="I91" s="18">
        <f>Model!$W$27*((drdp!C91)*'DBH-OS'!$B91+(drdp!F91)*'DBH-OS'!$C91+(drdp!I91)*'DBH-OS'!$D91)</f>
        <v>0</v>
      </c>
      <c r="J91" s="18">
        <f>Model!$W$27*((drdp!D91)*'DBH-OS'!$B91+(drdp!G91)*'DBH-OS'!$C91+(drdp!J91)*'DBH-OS'!$D91)</f>
        <v>0</v>
      </c>
      <c r="K91" s="21">
        <f>SUM(E$3:E90)+H91</f>
        <v>0</v>
      </c>
      <c r="L91" s="21">
        <f>SUM(F$3:F90)+I91</f>
        <v>2.843980095157455</v>
      </c>
      <c r="M91" s="21">
        <f>SUM(G$3:G90)+J91</f>
        <v>0</v>
      </c>
      <c r="N91" s="21"/>
      <c r="O91" s="21"/>
      <c r="P91" s="21"/>
      <c r="Q91" s="19">
        <f t="shared" si="7"/>
        <v>0</v>
      </c>
      <c r="R91" s="19">
        <f t="shared" si="7"/>
        <v>8.0882227816518064</v>
      </c>
      <c r="S91" s="19">
        <f t="shared" si="7"/>
        <v>0</v>
      </c>
      <c r="T91" s="19">
        <f t="shared" si="8"/>
        <v>0</v>
      </c>
      <c r="U91" s="19">
        <f t="shared" si="9"/>
        <v>0</v>
      </c>
      <c r="V91" s="19">
        <f t="shared" si="10"/>
        <v>0</v>
      </c>
    </row>
    <row r="92" spans="1:22" x14ac:dyDescent="0.25">
      <c r="A92" s="26">
        <f>Wellpath!E92</f>
        <v>2550</v>
      </c>
      <c r="B92" s="22">
        <v>0</v>
      </c>
      <c r="C92" s="22">
        <v>0</v>
      </c>
      <c r="D92" s="22">
        <f t="shared" si="6"/>
        <v>4.7931219674804699E-5</v>
      </c>
      <c r="E92" s="20">
        <f>Model!$W$27*((drdp!B92+drdp!K92)*'DBH-OS'!$B92+(drdp!E92+drdp!N92)*'DBH-OS'!$C92+(drdp!H92+drdp!Q92)*'DBH-OS'!$D92)</f>
        <v>0</v>
      </c>
      <c r="F92" s="20">
        <f>Model!$W$27*((drdp!C92+drdp!L92)*'DBH-OS'!$B92+(drdp!F92+drdp!O92)*'DBH-OS'!$C92+(drdp!I92+drdp!R92)*'DBH-OS'!$D92)</f>
        <v>0</v>
      </c>
      <c r="G92" s="20">
        <f>Model!$W$27*((drdp!D92+drdp!M92)*'DBH-OS'!$B92+(drdp!G92+drdp!P92)*'DBH-OS'!$C92+(drdp!J92+drdp!S92)*'DBH-OS'!$D92)</f>
        <v>0</v>
      </c>
      <c r="H92" s="18">
        <f>Model!$W$27*((drdp!B92)*'DBH-OS'!$B92+(drdp!E92)*'DBH-OS'!$C92+(drdp!H92)*'DBH-OS'!$D92)</f>
        <v>0</v>
      </c>
      <c r="I92" s="18">
        <f>Model!$W$27*((drdp!C92)*'DBH-OS'!$B92+(drdp!F92)*'DBH-OS'!$C92+(drdp!I92)*'DBH-OS'!$D92)</f>
        <v>0</v>
      </c>
      <c r="J92" s="18">
        <f>Model!$W$27*((drdp!D92)*'DBH-OS'!$B92+(drdp!G92)*'DBH-OS'!$C92+(drdp!J92)*'DBH-OS'!$D92)</f>
        <v>0</v>
      </c>
      <c r="K92" s="21">
        <f>SUM(E$3:E91)+H92</f>
        <v>0</v>
      </c>
      <c r="L92" s="21">
        <f>SUM(F$3:F91)+I92</f>
        <v>2.843980095157455</v>
      </c>
      <c r="M92" s="21">
        <f>SUM(G$3:G91)+J92</f>
        <v>0</v>
      </c>
      <c r="N92" s="21"/>
      <c r="O92" s="21"/>
      <c r="P92" s="21"/>
      <c r="Q92" s="19">
        <f t="shared" si="7"/>
        <v>0</v>
      </c>
      <c r="R92" s="19">
        <f t="shared" si="7"/>
        <v>8.0882227816518064</v>
      </c>
      <c r="S92" s="19">
        <f t="shared" si="7"/>
        <v>0</v>
      </c>
      <c r="T92" s="19">
        <f t="shared" si="8"/>
        <v>0</v>
      </c>
      <c r="U92" s="19">
        <f t="shared" si="9"/>
        <v>0</v>
      </c>
      <c r="V92" s="19">
        <f t="shared" si="10"/>
        <v>0</v>
      </c>
    </row>
    <row r="93" spans="1:22" x14ac:dyDescent="0.25">
      <c r="A93" s="26">
        <f>Wellpath!E93</f>
        <v>2580</v>
      </c>
      <c r="B93" s="22">
        <v>0</v>
      </c>
      <c r="C93" s="22">
        <v>0</v>
      </c>
      <c r="D93" s="22">
        <f t="shared" si="6"/>
        <v>4.7931219674804699E-5</v>
      </c>
      <c r="E93" s="20">
        <f>Model!$W$27*((drdp!B93+drdp!K93)*'DBH-OS'!$B93+(drdp!E93+drdp!N93)*'DBH-OS'!$C93+(drdp!H93+drdp!Q93)*'DBH-OS'!$D93)</f>
        <v>0</v>
      </c>
      <c r="F93" s="20">
        <f>Model!$W$27*((drdp!C93+drdp!L93)*'DBH-OS'!$B93+(drdp!F93+drdp!O93)*'DBH-OS'!$C93+(drdp!I93+drdp!R93)*'DBH-OS'!$D93)</f>
        <v>0</v>
      </c>
      <c r="G93" s="20">
        <f>Model!$W$27*((drdp!D93+drdp!M93)*'DBH-OS'!$B93+(drdp!G93+drdp!P93)*'DBH-OS'!$C93+(drdp!J93+drdp!S93)*'DBH-OS'!$D93)</f>
        <v>0</v>
      </c>
      <c r="H93" s="18">
        <f>Model!$W$27*((drdp!B93)*'DBH-OS'!$B93+(drdp!E93)*'DBH-OS'!$C93+(drdp!H93)*'DBH-OS'!$D93)</f>
        <v>0</v>
      </c>
      <c r="I93" s="18">
        <f>Model!$W$27*((drdp!C93)*'DBH-OS'!$B93+(drdp!F93)*'DBH-OS'!$C93+(drdp!I93)*'DBH-OS'!$D93)</f>
        <v>0</v>
      </c>
      <c r="J93" s="18">
        <f>Model!$W$27*((drdp!D93)*'DBH-OS'!$B93+(drdp!G93)*'DBH-OS'!$C93+(drdp!J93)*'DBH-OS'!$D93)</f>
        <v>0</v>
      </c>
      <c r="K93" s="21">
        <f>SUM(E$3:E92)+H93</f>
        <v>0</v>
      </c>
      <c r="L93" s="21">
        <f>SUM(F$3:F92)+I93</f>
        <v>2.843980095157455</v>
      </c>
      <c r="M93" s="21">
        <f>SUM(G$3:G92)+J93</f>
        <v>0</v>
      </c>
      <c r="N93" s="21"/>
      <c r="O93" s="21"/>
      <c r="P93" s="21"/>
      <c r="Q93" s="19">
        <f t="shared" si="7"/>
        <v>0</v>
      </c>
      <c r="R93" s="19">
        <f t="shared" si="7"/>
        <v>8.0882227816518064</v>
      </c>
      <c r="S93" s="19">
        <f t="shared" si="7"/>
        <v>0</v>
      </c>
      <c r="T93" s="19">
        <f t="shared" si="8"/>
        <v>0</v>
      </c>
      <c r="U93" s="19">
        <f t="shared" si="9"/>
        <v>0</v>
      </c>
      <c r="V93" s="19">
        <f t="shared" si="10"/>
        <v>0</v>
      </c>
    </row>
    <row r="94" spans="1:22" x14ac:dyDescent="0.25">
      <c r="A94" s="26">
        <f>Wellpath!E94</f>
        <v>2610</v>
      </c>
      <c r="B94" s="22">
        <v>0</v>
      </c>
      <c r="C94" s="22">
        <v>0</v>
      </c>
      <c r="D94" s="22">
        <f t="shared" si="6"/>
        <v>4.7931219674804699E-5</v>
      </c>
      <c r="E94" s="20">
        <f>Model!$W$27*((drdp!B94+drdp!K94)*'DBH-OS'!$B94+(drdp!E94+drdp!N94)*'DBH-OS'!$C94+(drdp!H94+drdp!Q94)*'DBH-OS'!$D94)</f>
        <v>0</v>
      </c>
      <c r="F94" s="20">
        <f>Model!$W$27*((drdp!C94+drdp!L94)*'DBH-OS'!$B94+(drdp!F94+drdp!O94)*'DBH-OS'!$C94+(drdp!I94+drdp!R94)*'DBH-OS'!$D94)</f>
        <v>0</v>
      </c>
      <c r="G94" s="20">
        <f>Model!$W$27*((drdp!D94+drdp!M94)*'DBH-OS'!$B94+(drdp!G94+drdp!P94)*'DBH-OS'!$C94+(drdp!J94+drdp!S94)*'DBH-OS'!$D94)</f>
        <v>0</v>
      </c>
      <c r="H94" s="18">
        <f>Model!$W$27*((drdp!B94)*'DBH-OS'!$B94+(drdp!E94)*'DBH-OS'!$C94+(drdp!H94)*'DBH-OS'!$D94)</f>
        <v>0</v>
      </c>
      <c r="I94" s="18">
        <f>Model!$W$27*((drdp!C94)*'DBH-OS'!$B94+(drdp!F94)*'DBH-OS'!$C94+(drdp!I94)*'DBH-OS'!$D94)</f>
        <v>0</v>
      </c>
      <c r="J94" s="18">
        <f>Model!$W$27*((drdp!D94)*'DBH-OS'!$B94+(drdp!G94)*'DBH-OS'!$C94+(drdp!J94)*'DBH-OS'!$D94)</f>
        <v>0</v>
      </c>
      <c r="K94" s="21">
        <f>SUM(E$3:E93)+H94</f>
        <v>0</v>
      </c>
      <c r="L94" s="21">
        <f>SUM(F$3:F93)+I94</f>
        <v>2.843980095157455</v>
      </c>
      <c r="M94" s="21">
        <f>SUM(G$3:G93)+J94</f>
        <v>0</v>
      </c>
      <c r="N94" s="21"/>
      <c r="O94" s="21"/>
      <c r="P94" s="21"/>
      <c r="Q94" s="19">
        <f t="shared" si="7"/>
        <v>0</v>
      </c>
      <c r="R94" s="19">
        <f t="shared" si="7"/>
        <v>8.0882227816518064</v>
      </c>
      <c r="S94" s="19">
        <f t="shared" si="7"/>
        <v>0</v>
      </c>
      <c r="T94" s="19">
        <f t="shared" si="8"/>
        <v>0</v>
      </c>
      <c r="U94" s="19">
        <f t="shared" si="9"/>
        <v>0</v>
      </c>
      <c r="V94" s="19">
        <f t="shared" si="10"/>
        <v>0</v>
      </c>
    </row>
    <row r="95" spans="1:22" x14ac:dyDescent="0.25">
      <c r="A95" s="26">
        <f>Wellpath!E95</f>
        <v>2640</v>
      </c>
      <c r="B95" s="22">
        <v>0</v>
      </c>
      <c r="C95" s="22">
        <v>0</v>
      </c>
      <c r="D95" s="22">
        <f t="shared" si="6"/>
        <v>4.7931219674804699E-5</v>
      </c>
      <c r="E95" s="20">
        <f>Model!$W$27*((drdp!B95+drdp!K95)*'DBH-OS'!$B95+(drdp!E95+drdp!N95)*'DBH-OS'!$C95+(drdp!H95+drdp!Q95)*'DBH-OS'!$D95)</f>
        <v>0</v>
      </c>
      <c r="F95" s="20">
        <f>Model!$W$27*((drdp!C95+drdp!L95)*'DBH-OS'!$B95+(drdp!F95+drdp!O95)*'DBH-OS'!$C95+(drdp!I95+drdp!R95)*'DBH-OS'!$D95)</f>
        <v>0</v>
      </c>
      <c r="G95" s="20">
        <f>Model!$W$27*((drdp!D95+drdp!M95)*'DBH-OS'!$B95+(drdp!G95+drdp!P95)*'DBH-OS'!$C95+(drdp!J95+drdp!S95)*'DBH-OS'!$D95)</f>
        <v>0</v>
      </c>
      <c r="H95" s="18">
        <f>Model!$W$27*((drdp!B95)*'DBH-OS'!$B95+(drdp!E95)*'DBH-OS'!$C95+(drdp!H95)*'DBH-OS'!$D95)</f>
        <v>0</v>
      </c>
      <c r="I95" s="18">
        <f>Model!$W$27*((drdp!C95)*'DBH-OS'!$B95+(drdp!F95)*'DBH-OS'!$C95+(drdp!I95)*'DBH-OS'!$D95)</f>
        <v>0</v>
      </c>
      <c r="J95" s="18">
        <f>Model!$W$27*((drdp!D95)*'DBH-OS'!$B95+(drdp!G95)*'DBH-OS'!$C95+(drdp!J95)*'DBH-OS'!$D95)</f>
        <v>0</v>
      </c>
      <c r="K95" s="21">
        <f>SUM(E$3:E94)+H95</f>
        <v>0</v>
      </c>
      <c r="L95" s="21">
        <f>SUM(F$3:F94)+I95</f>
        <v>2.843980095157455</v>
      </c>
      <c r="M95" s="21">
        <f>SUM(G$3:G94)+J95</f>
        <v>0</v>
      </c>
      <c r="N95" s="21"/>
      <c r="O95" s="21"/>
      <c r="P95" s="21"/>
      <c r="Q95" s="19">
        <f t="shared" si="7"/>
        <v>0</v>
      </c>
      <c r="R95" s="19">
        <f t="shared" si="7"/>
        <v>8.0882227816518064</v>
      </c>
      <c r="S95" s="19">
        <f t="shared" si="7"/>
        <v>0</v>
      </c>
      <c r="T95" s="19">
        <f t="shared" si="8"/>
        <v>0</v>
      </c>
      <c r="U95" s="19">
        <f t="shared" si="9"/>
        <v>0</v>
      </c>
      <c r="V95" s="19">
        <f t="shared" si="10"/>
        <v>0</v>
      </c>
    </row>
    <row r="96" spans="1:22" x14ac:dyDescent="0.25">
      <c r="A96" s="26">
        <f>Wellpath!E96</f>
        <v>2670</v>
      </c>
      <c r="B96" s="22">
        <v>0</v>
      </c>
      <c r="C96" s="22">
        <v>0</v>
      </c>
      <c r="D96" s="22">
        <f t="shared" si="6"/>
        <v>4.7931219674804699E-5</v>
      </c>
      <c r="E96" s="20">
        <f>Model!$W$27*((drdp!B96+drdp!K96)*'DBH-OS'!$B96+(drdp!E96+drdp!N96)*'DBH-OS'!$C96+(drdp!H96+drdp!Q96)*'DBH-OS'!$D96)</f>
        <v>0</v>
      </c>
      <c r="F96" s="20">
        <f>Model!$W$27*((drdp!C96+drdp!L96)*'DBH-OS'!$B96+(drdp!F96+drdp!O96)*'DBH-OS'!$C96+(drdp!I96+drdp!R96)*'DBH-OS'!$D96)</f>
        <v>0</v>
      </c>
      <c r="G96" s="20">
        <f>Model!$W$27*((drdp!D96+drdp!M96)*'DBH-OS'!$B96+(drdp!G96+drdp!P96)*'DBH-OS'!$C96+(drdp!J96+drdp!S96)*'DBH-OS'!$D96)</f>
        <v>0</v>
      </c>
      <c r="H96" s="18">
        <f>Model!$W$27*((drdp!B96)*'DBH-OS'!$B96+(drdp!E96)*'DBH-OS'!$C96+(drdp!H96)*'DBH-OS'!$D96)</f>
        <v>0</v>
      </c>
      <c r="I96" s="18">
        <f>Model!$W$27*((drdp!C96)*'DBH-OS'!$B96+(drdp!F96)*'DBH-OS'!$C96+(drdp!I96)*'DBH-OS'!$D96)</f>
        <v>0</v>
      </c>
      <c r="J96" s="18">
        <f>Model!$W$27*((drdp!D96)*'DBH-OS'!$B96+(drdp!G96)*'DBH-OS'!$C96+(drdp!J96)*'DBH-OS'!$D96)</f>
        <v>0</v>
      </c>
      <c r="K96" s="21">
        <f>SUM(E$3:E95)+H96</f>
        <v>0</v>
      </c>
      <c r="L96" s="21">
        <f>SUM(F$3:F95)+I96</f>
        <v>2.843980095157455</v>
      </c>
      <c r="M96" s="21">
        <f>SUM(G$3:G95)+J96</f>
        <v>0</v>
      </c>
      <c r="N96" s="21"/>
      <c r="O96" s="21"/>
      <c r="P96" s="21"/>
      <c r="Q96" s="19">
        <f t="shared" si="7"/>
        <v>0</v>
      </c>
      <c r="R96" s="19">
        <f t="shared" si="7"/>
        <v>8.0882227816518064</v>
      </c>
      <c r="S96" s="19">
        <f t="shared" si="7"/>
        <v>0</v>
      </c>
      <c r="T96" s="19">
        <f t="shared" si="8"/>
        <v>0</v>
      </c>
      <c r="U96" s="19">
        <f t="shared" si="9"/>
        <v>0</v>
      </c>
      <c r="V96" s="19">
        <f t="shared" si="10"/>
        <v>0</v>
      </c>
    </row>
    <row r="97" spans="1:22" x14ac:dyDescent="0.25">
      <c r="A97" s="26">
        <f>Wellpath!E97</f>
        <v>2700</v>
      </c>
      <c r="B97" s="22">
        <v>0</v>
      </c>
      <c r="C97" s="22">
        <v>0</v>
      </c>
      <c r="D97" s="22">
        <f t="shared" si="6"/>
        <v>4.7931219674804699E-5</v>
      </c>
      <c r="E97" s="20">
        <f>Model!$W$27*((drdp!B97+drdp!K97)*'DBH-OS'!$B97+(drdp!E97+drdp!N97)*'DBH-OS'!$C97+(drdp!H97+drdp!Q97)*'DBH-OS'!$D97)</f>
        <v>0</v>
      </c>
      <c r="F97" s="20">
        <f>Model!$W$27*((drdp!C97+drdp!L97)*'DBH-OS'!$B97+(drdp!F97+drdp!O97)*'DBH-OS'!$C97+(drdp!I97+drdp!R97)*'DBH-OS'!$D97)</f>
        <v>0</v>
      </c>
      <c r="G97" s="20">
        <f>Model!$W$27*((drdp!D97+drdp!M97)*'DBH-OS'!$B97+(drdp!G97+drdp!P97)*'DBH-OS'!$C97+(drdp!J97+drdp!S97)*'DBH-OS'!$D97)</f>
        <v>0</v>
      </c>
      <c r="H97" s="18">
        <f>Model!$W$27*((drdp!B97)*'DBH-OS'!$B97+(drdp!E97)*'DBH-OS'!$C97+(drdp!H97)*'DBH-OS'!$D97)</f>
        <v>0</v>
      </c>
      <c r="I97" s="18">
        <f>Model!$W$27*((drdp!C97)*'DBH-OS'!$B97+(drdp!F97)*'DBH-OS'!$C97+(drdp!I97)*'DBH-OS'!$D97)</f>
        <v>0</v>
      </c>
      <c r="J97" s="18">
        <f>Model!$W$27*((drdp!D97)*'DBH-OS'!$B97+(drdp!G97)*'DBH-OS'!$C97+(drdp!J97)*'DBH-OS'!$D97)</f>
        <v>0</v>
      </c>
      <c r="K97" s="21">
        <f>SUM(E$3:E96)+H97</f>
        <v>0</v>
      </c>
      <c r="L97" s="21">
        <f>SUM(F$3:F96)+I97</f>
        <v>2.843980095157455</v>
      </c>
      <c r="M97" s="21">
        <f>SUM(G$3:G96)+J97</f>
        <v>0</v>
      </c>
      <c r="N97" s="21"/>
      <c r="O97" s="21"/>
      <c r="P97" s="21"/>
      <c r="Q97" s="19">
        <f t="shared" si="7"/>
        <v>0</v>
      </c>
      <c r="R97" s="19">
        <f t="shared" si="7"/>
        <v>8.0882227816518064</v>
      </c>
      <c r="S97" s="19">
        <f t="shared" si="7"/>
        <v>0</v>
      </c>
      <c r="T97" s="19">
        <f t="shared" si="8"/>
        <v>0</v>
      </c>
      <c r="U97" s="19">
        <f t="shared" si="9"/>
        <v>0</v>
      </c>
      <c r="V97" s="19">
        <f t="shared" si="10"/>
        <v>0</v>
      </c>
    </row>
    <row r="98" spans="1:22" x14ac:dyDescent="0.25">
      <c r="A98" s="26">
        <f>Wellpath!E98</f>
        <v>2730</v>
      </c>
      <c r="B98" s="22">
        <v>0</v>
      </c>
      <c r="C98" s="22">
        <v>0</v>
      </c>
      <c r="D98" s="22">
        <f t="shared" si="6"/>
        <v>4.7931219674804699E-5</v>
      </c>
      <c r="E98" s="20">
        <f>Model!$W$27*((drdp!B98+drdp!K98)*'DBH-OS'!$B98+(drdp!E98+drdp!N98)*'DBH-OS'!$C98+(drdp!H98+drdp!Q98)*'DBH-OS'!$D98)</f>
        <v>0</v>
      </c>
      <c r="F98" s="20">
        <f>Model!$W$27*((drdp!C98+drdp!L98)*'DBH-OS'!$B98+(drdp!F98+drdp!O98)*'DBH-OS'!$C98+(drdp!I98+drdp!R98)*'DBH-OS'!$D98)</f>
        <v>0</v>
      </c>
      <c r="G98" s="20">
        <f>Model!$W$27*((drdp!D98+drdp!M98)*'DBH-OS'!$B98+(drdp!G98+drdp!P98)*'DBH-OS'!$C98+(drdp!J98+drdp!S98)*'DBH-OS'!$D98)</f>
        <v>0</v>
      </c>
      <c r="H98" s="18">
        <f>Model!$W$27*((drdp!B98)*'DBH-OS'!$B98+(drdp!E98)*'DBH-OS'!$C98+(drdp!H98)*'DBH-OS'!$D98)</f>
        <v>0</v>
      </c>
      <c r="I98" s="18">
        <f>Model!$W$27*((drdp!C98)*'DBH-OS'!$B98+(drdp!F98)*'DBH-OS'!$C98+(drdp!I98)*'DBH-OS'!$D98)</f>
        <v>0</v>
      </c>
      <c r="J98" s="18">
        <f>Model!$W$27*((drdp!D98)*'DBH-OS'!$B98+(drdp!G98)*'DBH-OS'!$C98+(drdp!J98)*'DBH-OS'!$D98)</f>
        <v>0</v>
      </c>
      <c r="K98" s="21">
        <f>SUM(E$3:E97)+H98</f>
        <v>0</v>
      </c>
      <c r="L98" s="21">
        <f>SUM(F$3:F97)+I98</f>
        <v>2.843980095157455</v>
      </c>
      <c r="M98" s="21">
        <f>SUM(G$3:G97)+J98</f>
        <v>0</v>
      </c>
      <c r="N98" s="21"/>
      <c r="O98" s="21"/>
      <c r="P98" s="21"/>
      <c r="Q98" s="19">
        <f t="shared" si="7"/>
        <v>0</v>
      </c>
      <c r="R98" s="19">
        <f t="shared" si="7"/>
        <v>8.0882227816518064</v>
      </c>
      <c r="S98" s="19">
        <f t="shared" si="7"/>
        <v>0</v>
      </c>
      <c r="T98" s="19">
        <f t="shared" si="8"/>
        <v>0</v>
      </c>
      <c r="U98" s="19">
        <f t="shared" si="9"/>
        <v>0</v>
      </c>
      <c r="V98" s="19">
        <f t="shared" si="10"/>
        <v>0</v>
      </c>
    </row>
    <row r="99" spans="1:22" x14ac:dyDescent="0.25">
      <c r="A99" s="26">
        <f>Wellpath!E99</f>
        <v>2760</v>
      </c>
      <c r="B99" s="22">
        <v>0</v>
      </c>
      <c r="C99" s="22">
        <v>0</v>
      </c>
      <c r="D99" s="22">
        <f t="shared" si="6"/>
        <v>4.7931219674804699E-5</v>
      </c>
      <c r="E99" s="20">
        <f>Model!$W$27*((drdp!B99+drdp!K99)*'DBH-OS'!$B99+(drdp!E99+drdp!N99)*'DBH-OS'!$C99+(drdp!H99+drdp!Q99)*'DBH-OS'!$D99)</f>
        <v>0</v>
      </c>
      <c r="F99" s="20">
        <f>Model!$W$27*((drdp!C99+drdp!L99)*'DBH-OS'!$B99+(drdp!F99+drdp!O99)*'DBH-OS'!$C99+(drdp!I99+drdp!R99)*'DBH-OS'!$D99)</f>
        <v>0</v>
      </c>
      <c r="G99" s="20">
        <f>Model!$W$27*((drdp!D99+drdp!M99)*'DBH-OS'!$B99+(drdp!G99+drdp!P99)*'DBH-OS'!$C99+(drdp!J99+drdp!S99)*'DBH-OS'!$D99)</f>
        <v>0</v>
      </c>
      <c r="H99" s="18">
        <f>Model!$W$27*((drdp!B99)*'DBH-OS'!$B99+(drdp!E99)*'DBH-OS'!$C99+(drdp!H99)*'DBH-OS'!$D99)</f>
        <v>0</v>
      </c>
      <c r="I99" s="18">
        <f>Model!$W$27*((drdp!C99)*'DBH-OS'!$B99+(drdp!F99)*'DBH-OS'!$C99+(drdp!I99)*'DBH-OS'!$D99)</f>
        <v>0</v>
      </c>
      <c r="J99" s="18">
        <f>Model!$W$27*((drdp!D99)*'DBH-OS'!$B99+(drdp!G99)*'DBH-OS'!$C99+(drdp!J99)*'DBH-OS'!$D99)</f>
        <v>0</v>
      </c>
      <c r="K99" s="21">
        <f>SUM(E$3:E98)+H99</f>
        <v>0</v>
      </c>
      <c r="L99" s="21">
        <f>SUM(F$3:F98)+I99</f>
        <v>2.843980095157455</v>
      </c>
      <c r="M99" s="21">
        <f>SUM(G$3:G98)+J99</f>
        <v>0</v>
      </c>
      <c r="N99" s="21"/>
      <c r="O99" s="21"/>
      <c r="P99" s="21"/>
      <c r="Q99" s="19">
        <f t="shared" si="7"/>
        <v>0</v>
      </c>
      <c r="R99" s="19">
        <f t="shared" si="7"/>
        <v>8.0882227816518064</v>
      </c>
      <c r="S99" s="19">
        <f t="shared" si="7"/>
        <v>0</v>
      </c>
      <c r="T99" s="19">
        <f t="shared" si="8"/>
        <v>0</v>
      </c>
      <c r="U99" s="19">
        <f t="shared" si="9"/>
        <v>0</v>
      </c>
      <c r="V99" s="19">
        <f t="shared" si="10"/>
        <v>0</v>
      </c>
    </row>
    <row r="100" spans="1:22" x14ac:dyDescent="0.25">
      <c r="A100" s="26">
        <f>Wellpath!E100</f>
        <v>2790</v>
      </c>
      <c r="B100" s="22">
        <v>0</v>
      </c>
      <c r="C100" s="22">
        <v>0</v>
      </c>
      <c r="D100" s="22">
        <f t="shared" si="6"/>
        <v>4.7931219674804699E-5</v>
      </c>
      <c r="E100" s="20">
        <f>Model!$W$27*((drdp!B100+drdp!K100)*'DBH-OS'!$B100+(drdp!E100+drdp!N100)*'DBH-OS'!$C100+(drdp!H100+drdp!Q100)*'DBH-OS'!$D100)</f>
        <v>0</v>
      </c>
      <c r="F100" s="20">
        <f>Model!$W$27*((drdp!C100+drdp!L100)*'DBH-OS'!$B100+(drdp!F100+drdp!O100)*'DBH-OS'!$C100+(drdp!I100+drdp!R100)*'DBH-OS'!$D100)</f>
        <v>0</v>
      </c>
      <c r="G100" s="20">
        <f>Model!$W$27*((drdp!D100+drdp!M100)*'DBH-OS'!$B100+(drdp!G100+drdp!P100)*'DBH-OS'!$C100+(drdp!J100+drdp!S100)*'DBH-OS'!$D100)</f>
        <v>0</v>
      </c>
      <c r="H100" s="18">
        <f>Model!$W$27*((drdp!B100)*'DBH-OS'!$B100+(drdp!E100)*'DBH-OS'!$C100+(drdp!H100)*'DBH-OS'!$D100)</f>
        <v>0</v>
      </c>
      <c r="I100" s="18">
        <f>Model!$W$27*((drdp!C100)*'DBH-OS'!$B100+(drdp!F100)*'DBH-OS'!$C100+(drdp!I100)*'DBH-OS'!$D100)</f>
        <v>0</v>
      </c>
      <c r="J100" s="18">
        <f>Model!$W$27*((drdp!D100)*'DBH-OS'!$B100+(drdp!G100)*'DBH-OS'!$C100+(drdp!J100)*'DBH-OS'!$D100)</f>
        <v>0</v>
      </c>
      <c r="K100" s="21">
        <f>SUM(E$3:E99)+H100</f>
        <v>0</v>
      </c>
      <c r="L100" s="21">
        <f>SUM(F$3:F99)+I100</f>
        <v>2.843980095157455</v>
      </c>
      <c r="M100" s="21">
        <f>SUM(G$3:G99)+J100</f>
        <v>0</v>
      </c>
      <c r="N100" s="21"/>
      <c r="O100" s="21"/>
      <c r="P100" s="21"/>
      <c r="Q100" s="19">
        <f t="shared" si="7"/>
        <v>0</v>
      </c>
      <c r="R100" s="19">
        <f t="shared" si="7"/>
        <v>8.0882227816518064</v>
      </c>
      <c r="S100" s="19">
        <f t="shared" si="7"/>
        <v>0</v>
      </c>
      <c r="T100" s="19">
        <f t="shared" si="8"/>
        <v>0</v>
      </c>
      <c r="U100" s="19">
        <f t="shared" si="9"/>
        <v>0</v>
      </c>
      <c r="V100" s="19">
        <f t="shared" si="10"/>
        <v>0</v>
      </c>
    </row>
    <row r="101" spans="1:22" x14ac:dyDescent="0.25">
      <c r="A101" s="26">
        <f>Wellpath!E101</f>
        <v>2820</v>
      </c>
      <c r="B101" s="22">
        <v>0</v>
      </c>
      <c r="C101" s="22">
        <v>0</v>
      </c>
      <c r="D101" s="22">
        <f t="shared" si="6"/>
        <v>4.7931219674804699E-5</v>
      </c>
      <c r="E101" s="20">
        <f>Model!$W$27*((drdp!B101+drdp!K101)*'DBH-OS'!$B101+(drdp!E101+drdp!N101)*'DBH-OS'!$C101+(drdp!H101+drdp!Q101)*'DBH-OS'!$D101)</f>
        <v>0</v>
      </c>
      <c r="F101" s="20">
        <f>Model!$W$27*((drdp!C101+drdp!L101)*'DBH-OS'!$B101+(drdp!F101+drdp!O101)*'DBH-OS'!$C101+(drdp!I101+drdp!R101)*'DBH-OS'!$D101)</f>
        <v>0</v>
      </c>
      <c r="G101" s="20">
        <f>Model!$W$27*((drdp!D101+drdp!M101)*'DBH-OS'!$B101+(drdp!G101+drdp!P101)*'DBH-OS'!$C101+(drdp!J101+drdp!S101)*'DBH-OS'!$D101)</f>
        <v>0</v>
      </c>
      <c r="H101" s="18">
        <f>Model!$W$27*((drdp!B101)*'DBH-OS'!$B101+(drdp!E101)*'DBH-OS'!$C101+(drdp!H101)*'DBH-OS'!$D101)</f>
        <v>0</v>
      </c>
      <c r="I101" s="18">
        <f>Model!$W$27*((drdp!C101)*'DBH-OS'!$B101+(drdp!F101)*'DBH-OS'!$C101+(drdp!I101)*'DBH-OS'!$D101)</f>
        <v>0</v>
      </c>
      <c r="J101" s="18">
        <f>Model!$W$27*((drdp!D101)*'DBH-OS'!$B101+(drdp!G101)*'DBH-OS'!$C101+(drdp!J101)*'DBH-OS'!$D101)</f>
        <v>0</v>
      </c>
      <c r="K101" s="21">
        <f>SUM(E$3:E100)+H101</f>
        <v>0</v>
      </c>
      <c r="L101" s="21">
        <f>SUM(F$3:F100)+I101</f>
        <v>2.843980095157455</v>
      </c>
      <c r="M101" s="21">
        <f>SUM(G$3:G100)+J101</f>
        <v>0</v>
      </c>
      <c r="N101" s="21"/>
      <c r="O101" s="21"/>
      <c r="P101" s="21"/>
      <c r="Q101" s="19">
        <f t="shared" si="7"/>
        <v>0</v>
      </c>
      <c r="R101" s="19">
        <f t="shared" si="7"/>
        <v>8.0882227816518064</v>
      </c>
      <c r="S101" s="19">
        <f t="shared" si="7"/>
        <v>0</v>
      </c>
      <c r="T101" s="19">
        <f t="shared" si="8"/>
        <v>0</v>
      </c>
      <c r="U101" s="19">
        <f t="shared" si="9"/>
        <v>0</v>
      </c>
      <c r="V101" s="19">
        <f t="shared" si="10"/>
        <v>0</v>
      </c>
    </row>
    <row r="102" spans="1:22" x14ac:dyDescent="0.25">
      <c r="A102" s="26">
        <f>Wellpath!E102</f>
        <v>2850</v>
      </c>
      <c r="B102" s="22">
        <v>0</v>
      </c>
      <c r="C102" s="22">
        <v>0</v>
      </c>
      <c r="D102" s="22">
        <f t="shared" si="6"/>
        <v>4.7931219674804699E-5</v>
      </c>
      <c r="E102" s="20">
        <f>Model!$W$27*((drdp!B102+drdp!K102)*'DBH-OS'!$B102+(drdp!E102+drdp!N102)*'DBH-OS'!$C102+(drdp!H102+drdp!Q102)*'DBH-OS'!$D102)</f>
        <v>0</v>
      </c>
      <c r="F102" s="20">
        <f>Model!$W$27*((drdp!C102+drdp!L102)*'DBH-OS'!$B102+(drdp!F102+drdp!O102)*'DBH-OS'!$C102+(drdp!I102+drdp!R102)*'DBH-OS'!$D102)</f>
        <v>0</v>
      </c>
      <c r="G102" s="20">
        <f>Model!$W$27*((drdp!D102+drdp!M102)*'DBH-OS'!$B102+(drdp!G102+drdp!P102)*'DBH-OS'!$C102+(drdp!J102+drdp!S102)*'DBH-OS'!$D102)</f>
        <v>0</v>
      </c>
      <c r="H102" s="18">
        <f>Model!$W$27*((drdp!B102)*'DBH-OS'!$B102+(drdp!E102)*'DBH-OS'!$C102+(drdp!H102)*'DBH-OS'!$D102)</f>
        <v>0</v>
      </c>
      <c r="I102" s="18">
        <f>Model!$W$27*((drdp!C102)*'DBH-OS'!$B102+(drdp!F102)*'DBH-OS'!$C102+(drdp!I102)*'DBH-OS'!$D102)</f>
        <v>0</v>
      </c>
      <c r="J102" s="18">
        <f>Model!$W$27*((drdp!D102)*'DBH-OS'!$B102+(drdp!G102)*'DBH-OS'!$C102+(drdp!J102)*'DBH-OS'!$D102)</f>
        <v>0</v>
      </c>
      <c r="K102" s="21">
        <f>SUM(E$3:E101)+H102</f>
        <v>0</v>
      </c>
      <c r="L102" s="21">
        <f>SUM(F$3:F101)+I102</f>
        <v>2.843980095157455</v>
      </c>
      <c r="M102" s="21">
        <f>SUM(G$3:G101)+J102</f>
        <v>0</v>
      </c>
      <c r="N102" s="21"/>
      <c r="O102" s="21"/>
      <c r="P102" s="21"/>
      <c r="Q102" s="19">
        <f t="shared" si="7"/>
        <v>0</v>
      </c>
      <c r="R102" s="19">
        <f t="shared" si="7"/>
        <v>8.0882227816518064</v>
      </c>
      <c r="S102" s="19">
        <f t="shared" si="7"/>
        <v>0</v>
      </c>
      <c r="T102" s="19">
        <f t="shared" si="8"/>
        <v>0</v>
      </c>
      <c r="U102" s="19">
        <f t="shared" si="9"/>
        <v>0</v>
      </c>
      <c r="V102" s="19">
        <f t="shared" si="10"/>
        <v>0</v>
      </c>
    </row>
    <row r="103" spans="1:22" x14ac:dyDescent="0.25">
      <c r="A103" s="26">
        <f>Wellpath!E103</f>
        <v>2880</v>
      </c>
      <c r="B103" s="22">
        <v>0</v>
      </c>
      <c r="C103" s="22">
        <v>0</v>
      </c>
      <c r="D103" s="22">
        <f t="shared" si="6"/>
        <v>4.7931219674804699E-5</v>
      </c>
      <c r="E103" s="20">
        <f>Model!$W$27*((drdp!B103+drdp!K103)*'DBH-OS'!$B103+(drdp!E103+drdp!N103)*'DBH-OS'!$C103+(drdp!H103+drdp!Q103)*'DBH-OS'!$D103)</f>
        <v>2.1259217241973577E-2</v>
      </c>
      <c r="F103" s="20">
        <f>Model!$W$27*((drdp!C103+drdp!L103)*'DBH-OS'!$B103+(drdp!F103+drdp!O103)*'DBH-OS'!$C103+(drdp!I103+drdp!R103)*'DBH-OS'!$D103)</f>
        <v>4.9080770293998205E-3</v>
      </c>
      <c r="G103" s="20">
        <f>Model!$W$27*((drdp!D103+drdp!M103)*'DBH-OS'!$B103+(drdp!G103+drdp!P103)*'DBH-OS'!$C103+(drdp!J103+drdp!S103)*'DBH-OS'!$D103)</f>
        <v>0</v>
      </c>
      <c r="H103" s="18">
        <f>Model!$W$27*((drdp!B103)*'DBH-OS'!$B103+(drdp!E103)*'DBH-OS'!$C103+(drdp!H103)*'DBH-OS'!$D103)</f>
        <v>1.0629608620986788E-2</v>
      </c>
      <c r="I103" s="18">
        <f>Model!$W$27*((drdp!C103)*'DBH-OS'!$B103+(drdp!F103)*'DBH-OS'!$C103+(drdp!I103)*'DBH-OS'!$D103)</f>
        <v>2.4540385146999103E-3</v>
      </c>
      <c r="J103" s="18">
        <f>Model!$W$27*((drdp!D103)*'DBH-OS'!$B103+(drdp!G103)*'DBH-OS'!$C103+(drdp!J103)*'DBH-OS'!$D103)</f>
        <v>0</v>
      </c>
      <c r="K103" s="21">
        <f>SUM(E$3:E102)+H103</f>
        <v>1.0629608620986788E-2</v>
      </c>
      <c r="L103" s="21">
        <f>SUM(F$3:F102)+I103</f>
        <v>2.846434133672155</v>
      </c>
      <c r="M103" s="21">
        <f>SUM(G$3:G102)+J103</f>
        <v>0</v>
      </c>
      <c r="N103" s="21"/>
      <c r="O103" s="21"/>
      <c r="P103" s="21"/>
      <c r="Q103" s="19">
        <f t="shared" si="7"/>
        <v>1.1298857943535665E-4</v>
      </c>
      <c r="R103" s="19">
        <f t="shared" si="7"/>
        <v>8.1021872773339521</v>
      </c>
      <c r="S103" s="19">
        <f t="shared" si="7"/>
        <v>0</v>
      </c>
      <c r="T103" s="19">
        <f t="shared" si="8"/>
        <v>3.0256480806352602E-2</v>
      </c>
      <c r="U103" s="19">
        <f t="shared" si="9"/>
        <v>0</v>
      </c>
      <c r="V103" s="19">
        <f t="shared" si="10"/>
        <v>0</v>
      </c>
    </row>
    <row r="104" spans="1:22" x14ac:dyDescent="0.25">
      <c r="A104" s="26">
        <f>Wellpath!E104</f>
        <v>2910</v>
      </c>
      <c r="B104" s="22">
        <v>0</v>
      </c>
      <c r="C104" s="22">
        <v>0</v>
      </c>
      <c r="D104" s="22">
        <f t="shared" si="6"/>
        <v>4.7931219674804699E-5</v>
      </c>
      <c r="E104" s="20">
        <f>Model!$W$27*((drdp!B104+drdp!K104)*'DBH-OS'!$B104+(drdp!E104+drdp!N104)*'DBH-OS'!$C104+(drdp!H104+drdp!Q104)*'DBH-OS'!$D104)</f>
        <v>4.1069653961424271E-2</v>
      </c>
      <c r="F104" s="20">
        <f>Model!$W$27*((drdp!C104+drdp!L104)*'DBH-OS'!$B104+(drdp!F104+drdp!O104)*'DBH-OS'!$C104+(drdp!I104+drdp!R104)*'DBH-OS'!$D104)</f>
        <v>9.4816767202268344E-3</v>
      </c>
      <c r="G104" s="20">
        <f>Model!$W$27*((drdp!D104+drdp!M104)*'DBH-OS'!$B104+(drdp!G104+drdp!P104)*'DBH-OS'!$C104+(drdp!J104+drdp!S104)*'DBH-OS'!$D104)</f>
        <v>0</v>
      </c>
      <c r="H104" s="18">
        <f>Model!$W$27*((drdp!B104)*'DBH-OS'!$B104+(drdp!E104)*'DBH-OS'!$C104+(drdp!H104)*'DBH-OS'!$D104)</f>
        <v>2.0534826980712136E-2</v>
      </c>
      <c r="I104" s="18">
        <f>Model!$W$27*((drdp!C104)*'DBH-OS'!$B104+(drdp!F104)*'DBH-OS'!$C104+(drdp!I104)*'DBH-OS'!$D104)</f>
        <v>4.7408383601134172E-3</v>
      </c>
      <c r="J104" s="18">
        <f>Model!$W$27*((drdp!D104)*'DBH-OS'!$B104+(drdp!G104)*'DBH-OS'!$C104+(drdp!J104)*'DBH-OS'!$D104)</f>
        <v>0</v>
      </c>
      <c r="K104" s="21">
        <f>SUM(E$3:E103)+H104</f>
        <v>4.1794044222685713E-2</v>
      </c>
      <c r="L104" s="21">
        <f>SUM(F$3:F103)+I104</f>
        <v>2.8536290105469679</v>
      </c>
      <c r="M104" s="21">
        <f>SUM(G$3:G103)+J104</f>
        <v>0</v>
      </c>
      <c r="N104" s="21"/>
      <c r="O104" s="21"/>
      <c r="P104" s="21"/>
      <c r="Q104" s="19">
        <f t="shared" si="7"/>
        <v>1.746742132487809E-3</v>
      </c>
      <c r="R104" s="19">
        <f t="shared" si="7"/>
        <v>8.1431985298352672</v>
      </c>
      <c r="S104" s="19">
        <f t="shared" si="7"/>
        <v>0</v>
      </c>
      <c r="T104" s="19">
        <f t="shared" si="8"/>
        <v>0.11926469706193885</v>
      </c>
      <c r="U104" s="19">
        <f t="shared" si="9"/>
        <v>0</v>
      </c>
      <c r="V104" s="19">
        <f t="shared" si="10"/>
        <v>0</v>
      </c>
    </row>
    <row r="105" spans="1:22" x14ac:dyDescent="0.25">
      <c r="A105" s="26">
        <f>Wellpath!E105</f>
        <v>2940</v>
      </c>
      <c r="B105" s="22">
        <v>0</v>
      </c>
      <c r="C105" s="22">
        <v>0</v>
      </c>
      <c r="D105" s="22">
        <f t="shared" si="6"/>
        <v>4.7931219674804699E-5</v>
      </c>
      <c r="E105" s="20">
        <f>Model!$W$27*((drdp!B105+drdp!K105)*'DBH-OS'!$B105+(drdp!E105+drdp!N105)*'DBH-OS'!$C105+(drdp!H105+drdp!Q105)*'DBH-OS'!$D105)</f>
        <v>5.8081261634216112E-2</v>
      </c>
      <c r="F105" s="20">
        <f>Model!$W$27*((drdp!C105+drdp!L105)*'DBH-OS'!$B105+(drdp!F105+drdp!O105)*'DBH-OS'!$C105+(drdp!I105+drdp!R105)*'DBH-OS'!$D105)</f>
        <v>1.3409115811782035E-2</v>
      </c>
      <c r="G105" s="20">
        <f>Model!$W$27*((drdp!D105+drdp!M105)*'DBH-OS'!$B105+(drdp!G105+drdp!P105)*'DBH-OS'!$C105+(drdp!J105+drdp!S105)*'DBH-OS'!$D105)</f>
        <v>0</v>
      </c>
      <c r="H105" s="18">
        <f>Model!$W$27*((drdp!B105)*'DBH-OS'!$B105+(drdp!E105)*'DBH-OS'!$C105+(drdp!H105)*'DBH-OS'!$D105)</f>
        <v>2.9040630817108056E-2</v>
      </c>
      <c r="I105" s="18">
        <f>Model!$W$27*((drdp!C105)*'DBH-OS'!$B105+(drdp!F105)*'DBH-OS'!$C105+(drdp!I105)*'DBH-OS'!$D105)</f>
        <v>6.7045579058910175E-3</v>
      </c>
      <c r="J105" s="18">
        <f>Model!$W$27*((drdp!D105)*'DBH-OS'!$B105+(drdp!G105)*'DBH-OS'!$C105+(drdp!J105)*'DBH-OS'!$D105)</f>
        <v>0</v>
      </c>
      <c r="K105" s="21">
        <f>SUM(E$3:E104)+H105</f>
        <v>9.1369502020505908E-2</v>
      </c>
      <c r="L105" s="21">
        <f>SUM(F$3:F104)+I105</f>
        <v>2.8650744068129725</v>
      </c>
      <c r="M105" s="21">
        <f>SUM(G$3:G104)+J105</f>
        <v>0</v>
      </c>
      <c r="N105" s="21"/>
      <c r="O105" s="21"/>
      <c r="P105" s="21"/>
      <c r="Q105" s="19">
        <f t="shared" si="7"/>
        <v>8.3483858994752337E-3</v>
      </c>
      <c r="R105" s="19">
        <f t="shared" si="7"/>
        <v>8.2086513565747072</v>
      </c>
      <c r="S105" s="19">
        <f t="shared" si="7"/>
        <v>0</v>
      </c>
      <c r="T105" s="19">
        <f t="shared" si="8"/>
        <v>0.26178042180219768</v>
      </c>
      <c r="U105" s="19">
        <f t="shared" si="9"/>
        <v>0</v>
      </c>
      <c r="V105" s="19">
        <f t="shared" si="10"/>
        <v>0</v>
      </c>
    </row>
    <row r="106" spans="1:22" x14ac:dyDescent="0.25">
      <c r="A106" s="26">
        <f>Wellpath!E106</f>
        <v>2970</v>
      </c>
      <c r="B106" s="22">
        <v>0</v>
      </c>
      <c r="C106" s="22">
        <v>0</v>
      </c>
      <c r="D106" s="22">
        <f t="shared" si="6"/>
        <v>4.7931219674804699E-5</v>
      </c>
      <c r="E106" s="20">
        <f>Model!$W$27*((drdp!B106+drdp!K106)*'DBH-OS'!$B106+(drdp!E106+drdp!N106)*'DBH-OS'!$C106+(drdp!H106+drdp!Q106)*'DBH-OS'!$D106)</f>
        <v>7.113472731045925E-2</v>
      </c>
      <c r="F106" s="20">
        <f>Model!$W$27*((drdp!C106+drdp!L106)*'DBH-OS'!$B106+(drdp!F106+drdp!O106)*'DBH-OS'!$C106+(drdp!I106+drdp!R106)*'DBH-OS'!$D106)</f>
        <v>1.6422745820375912E-2</v>
      </c>
      <c r="G106" s="20">
        <f>Model!$W$27*((drdp!D106+drdp!M106)*'DBH-OS'!$B106+(drdp!G106+drdp!P106)*'DBH-OS'!$C106+(drdp!J106+drdp!S106)*'DBH-OS'!$D106)</f>
        <v>0</v>
      </c>
      <c r="H106" s="18">
        <f>Model!$W$27*((drdp!B106)*'DBH-OS'!$B106+(drdp!E106)*'DBH-OS'!$C106+(drdp!H106)*'DBH-OS'!$D106)</f>
        <v>3.5567363655229625E-2</v>
      </c>
      <c r="I106" s="18">
        <f>Model!$W$27*((drdp!C106)*'DBH-OS'!$B106+(drdp!F106)*'DBH-OS'!$C106+(drdp!I106)*'DBH-OS'!$D106)</f>
        <v>8.211372910187956E-3</v>
      </c>
      <c r="J106" s="18">
        <f>Model!$W$27*((drdp!D106)*'DBH-OS'!$B106+(drdp!G106)*'DBH-OS'!$C106+(drdp!J106)*'DBH-OS'!$D106)</f>
        <v>0</v>
      </c>
      <c r="K106" s="21">
        <f>SUM(E$3:E105)+H106</f>
        <v>0.15597749649284359</v>
      </c>
      <c r="L106" s="21">
        <f>SUM(F$3:F105)+I106</f>
        <v>2.8799903376290517</v>
      </c>
      <c r="M106" s="21">
        <f>SUM(G$3:G105)+J106</f>
        <v>0</v>
      </c>
      <c r="N106" s="21"/>
      <c r="O106" s="21"/>
      <c r="P106" s="21"/>
      <c r="Q106" s="19">
        <f t="shared" si="7"/>
        <v>2.4328979412175034E-2</v>
      </c>
      <c r="R106" s="19">
        <f t="shared" si="7"/>
        <v>8.2943443448366985</v>
      </c>
      <c r="S106" s="19">
        <f t="shared" si="7"/>
        <v>0</v>
      </c>
      <c r="T106" s="19">
        <f t="shared" si="8"/>
        <v>0.44921368278695883</v>
      </c>
      <c r="U106" s="19">
        <f t="shared" si="9"/>
        <v>0</v>
      </c>
      <c r="V106" s="19">
        <f t="shared" si="10"/>
        <v>0</v>
      </c>
    </row>
    <row r="107" spans="1:22" x14ac:dyDescent="0.25">
      <c r="A107" s="26">
        <f>Wellpath!E107</f>
        <v>3000</v>
      </c>
      <c r="B107" s="22">
        <v>0</v>
      </c>
      <c r="C107" s="22">
        <v>0</v>
      </c>
      <c r="D107" s="22">
        <f t="shared" si="6"/>
        <v>4.7931219674804699E-5</v>
      </c>
      <c r="E107" s="20">
        <f>Model!$W$27*((drdp!B107+drdp!K107)*'DBH-OS'!$B107+(drdp!E107+drdp!N107)*'DBH-OS'!$C107+(drdp!H107+drdp!Q107)*'DBH-OS'!$D107)</f>
        <v>7.9340478876189696E-2</v>
      </c>
      <c r="F107" s="20">
        <f>Model!$W$27*((drdp!C107+drdp!L107)*'DBH-OS'!$B107+(drdp!F107+drdp!O107)*'DBH-OS'!$C107+(drdp!I107+drdp!R107)*'DBH-OS'!$D107)</f>
        <v>1.831719284118186E-2</v>
      </c>
      <c r="G107" s="20">
        <f>Model!$W$27*((drdp!D107+drdp!M107)*'DBH-OS'!$B107+(drdp!G107+drdp!P107)*'DBH-OS'!$C107+(drdp!J107+drdp!S107)*'DBH-OS'!$D107)</f>
        <v>0</v>
      </c>
      <c r="H107" s="18">
        <f>Model!$W$27*((drdp!B107)*'DBH-OS'!$B107+(drdp!E107)*'DBH-OS'!$C107+(drdp!H107)*'DBH-OS'!$D107)</f>
        <v>3.9670239438094848E-2</v>
      </c>
      <c r="I107" s="18">
        <f>Model!$W$27*((drdp!C107)*'DBH-OS'!$B107+(drdp!F107)*'DBH-OS'!$C107+(drdp!I107)*'DBH-OS'!$D107)</f>
        <v>9.1585964205909299E-3</v>
      </c>
      <c r="J107" s="18">
        <f>Model!$W$27*((drdp!D107)*'DBH-OS'!$B107+(drdp!G107)*'DBH-OS'!$C107+(drdp!J107)*'DBH-OS'!$D107)</f>
        <v>0</v>
      </c>
      <c r="K107" s="21">
        <f>SUM(E$3:E106)+H107</f>
        <v>0.23121509958616804</v>
      </c>
      <c r="L107" s="21">
        <f>SUM(F$3:F106)+I107</f>
        <v>2.8973603069598308</v>
      </c>
      <c r="M107" s="21">
        <f>SUM(G$3:G106)+J107</f>
        <v>0</v>
      </c>
      <c r="N107" s="21"/>
      <c r="O107" s="21"/>
      <c r="P107" s="21"/>
      <c r="Q107" s="19">
        <f t="shared" si="7"/>
        <v>5.3460422276641606E-2</v>
      </c>
      <c r="R107" s="19">
        <f t="shared" si="7"/>
        <v>8.3946967483463659</v>
      </c>
      <c r="S107" s="19">
        <f t="shared" si="7"/>
        <v>0</v>
      </c>
      <c r="T107" s="19">
        <f t="shared" si="8"/>
        <v>0.66991345191072771</v>
      </c>
      <c r="U107" s="19">
        <f t="shared" si="9"/>
        <v>0</v>
      </c>
      <c r="V107" s="19">
        <f t="shared" si="10"/>
        <v>0</v>
      </c>
    </row>
    <row r="108" spans="1:22" x14ac:dyDescent="0.25">
      <c r="A108" s="26">
        <f>Wellpath!E108</f>
        <v>3030</v>
      </c>
      <c r="B108" s="22">
        <v>0</v>
      </c>
      <c r="C108" s="22">
        <v>0</v>
      </c>
      <c r="D108" s="22">
        <f t="shared" si="6"/>
        <v>4.7931219674804699E-5</v>
      </c>
      <c r="E108" s="20">
        <f>Model!$W$27*((drdp!B108+drdp!K108)*'DBH-OS'!$B108+(drdp!E108+drdp!N108)*'DBH-OS'!$C108+(drdp!H108+drdp!Q108)*'DBH-OS'!$D108)</f>
        <v>8.2139307922848556E-2</v>
      </c>
      <c r="F108" s="20">
        <f>Model!$W$27*((drdp!C108+drdp!L108)*'DBH-OS'!$B108+(drdp!F108+drdp!O108)*'DBH-OS'!$C108+(drdp!I108+drdp!R108)*'DBH-OS'!$D108)</f>
        <v>1.8963353440453672E-2</v>
      </c>
      <c r="G108" s="20">
        <f>Model!$W$27*((drdp!D108+drdp!M108)*'DBH-OS'!$B108+(drdp!G108+drdp!P108)*'DBH-OS'!$C108+(drdp!J108+drdp!S108)*'DBH-OS'!$D108)</f>
        <v>0</v>
      </c>
      <c r="H108" s="18">
        <f>Model!$W$27*((drdp!B108)*'DBH-OS'!$B108+(drdp!E108)*'DBH-OS'!$C108+(drdp!H108)*'DBH-OS'!$D108)</f>
        <v>4.1069653961424278E-2</v>
      </c>
      <c r="I108" s="18">
        <f>Model!$W$27*((drdp!C108)*'DBH-OS'!$B108+(drdp!F108)*'DBH-OS'!$C108+(drdp!I108)*'DBH-OS'!$D108)</f>
        <v>9.4816767202268361E-3</v>
      </c>
      <c r="J108" s="18">
        <f>Model!$W$27*((drdp!D108)*'DBH-OS'!$B108+(drdp!G108)*'DBH-OS'!$C108+(drdp!J108)*'DBH-OS'!$D108)</f>
        <v>0</v>
      </c>
      <c r="K108" s="21">
        <f>SUM(E$3:E107)+H108</f>
        <v>0.31195499298568719</v>
      </c>
      <c r="L108" s="21">
        <f>SUM(F$3:F107)+I108</f>
        <v>2.9160005801006488</v>
      </c>
      <c r="M108" s="21">
        <f>SUM(G$3:G107)+J108</f>
        <v>0</v>
      </c>
      <c r="N108" s="21"/>
      <c r="O108" s="21"/>
      <c r="P108" s="21"/>
      <c r="Q108" s="19">
        <f t="shared" si="7"/>
        <v>9.7315917648700137E-2</v>
      </c>
      <c r="R108" s="19">
        <f t="shared" si="7"/>
        <v>8.5030593831473205</v>
      </c>
      <c r="S108" s="19">
        <f t="shared" si="7"/>
        <v>0</v>
      </c>
      <c r="T108" s="19">
        <f t="shared" si="8"/>
        <v>0.90966094051155766</v>
      </c>
      <c r="U108" s="19">
        <f t="shared" si="9"/>
        <v>0</v>
      </c>
      <c r="V108" s="19">
        <f t="shared" si="10"/>
        <v>0</v>
      </c>
    </row>
    <row r="109" spans="1:22" x14ac:dyDescent="0.25">
      <c r="A109" s="26">
        <f>Wellpath!E109</f>
        <v>3060</v>
      </c>
      <c r="B109" s="22">
        <v>0</v>
      </c>
      <c r="C109" s="22">
        <v>0</v>
      </c>
      <c r="D109" s="22">
        <f t="shared" si="6"/>
        <v>4.7931219674804699E-5</v>
      </c>
      <c r="E109" s="20">
        <f>Model!$W$27*((drdp!B109+drdp!K109)*'DBH-OS'!$B109+(drdp!E109+drdp!N109)*'DBH-OS'!$C109+(drdp!H109+drdp!Q109)*'DBH-OS'!$D109)</f>
        <v>8.2139307922848556E-2</v>
      </c>
      <c r="F109" s="20">
        <f>Model!$W$27*((drdp!C109+drdp!L109)*'DBH-OS'!$B109+(drdp!F109+drdp!O109)*'DBH-OS'!$C109+(drdp!I109+drdp!R109)*'DBH-OS'!$D109)</f>
        <v>1.8963353440453672E-2</v>
      </c>
      <c r="G109" s="20">
        <f>Model!$W$27*((drdp!D109+drdp!M109)*'DBH-OS'!$B109+(drdp!G109+drdp!P109)*'DBH-OS'!$C109+(drdp!J109+drdp!S109)*'DBH-OS'!$D109)</f>
        <v>0</v>
      </c>
      <c r="H109" s="18">
        <f>Model!$W$27*((drdp!B109)*'DBH-OS'!$B109+(drdp!E109)*'DBH-OS'!$C109+(drdp!H109)*'DBH-OS'!$D109)</f>
        <v>4.1069653961424278E-2</v>
      </c>
      <c r="I109" s="18">
        <f>Model!$W$27*((drdp!C109)*'DBH-OS'!$B109+(drdp!F109)*'DBH-OS'!$C109+(drdp!I109)*'DBH-OS'!$D109)</f>
        <v>9.4816767202268361E-3</v>
      </c>
      <c r="J109" s="18">
        <f>Model!$W$27*((drdp!D109)*'DBH-OS'!$B109+(drdp!G109)*'DBH-OS'!$C109+(drdp!J109)*'DBH-OS'!$D109)</f>
        <v>0</v>
      </c>
      <c r="K109" s="21">
        <f>SUM(E$3:E108)+H109</f>
        <v>0.39409430090853576</v>
      </c>
      <c r="L109" s="21">
        <f>SUM(F$3:F108)+I109</f>
        <v>2.9349639335411024</v>
      </c>
      <c r="M109" s="21">
        <f>SUM(G$3:G108)+J109</f>
        <v>0</v>
      </c>
      <c r="N109" s="21"/>
      <c r="O109" s="21"/>
      <c r="P109" s="21"/>
      <c r="Q109" s="19">
        <f t="shared" si="7"/>
        <v>0.15531031800858752</v>
      </c>
      <c r="R109" s="19">
        <f t="shared" si="7"/>
        <v>8.6140132911870602</v>
      </c>
      <c r="S109" s="19">
        <f t="shared" si="7"/>
        <v>0</v>
      </c>
      <c r="T109" s="19">
        <f t="shared" si="8"/>
        <v>1.1566525595806469</v>
      </c>
      <c r="U109" s="19">
        <f t="shared" si="9"/>
        <v>0</v>
      </c>
      <c r="V109" s="19">
        <f t="shared" si="10"/>
        <v>0</v>
      </c>
    </row>
    <row r="110" spans="1:22" x14ac:dyDescent="0.25">
      <c r="A110" s="26">
        <f>Wellpath!E110</f>
        <v>3090</v>
      </c>
      <c r="B110" s="22">
        <v>0</v>
      </c>
      <c r="C110" s="22">
        <v>0</v>
      </c>
      <c r="D110" s="22">
        <f t="shared" si="6"/>
        <v>4.7931219674804699E-5</v>
      </c>
      <c r="E110" s="20">
        <f>Model!$W$27*((drdp!B110+drdp!K110)*'DBH-OS'!$B110+(drdp!E110+drdp!N110)*'DBH-OS'!$C110+(drdp!H110+drdp!Q110)*'DBH-OS'!$D110)</f>
        <v>8.2139307922848556E-2</v>
      </c>
      <c r="F110" s="20">
        <f>Model!$W$27*((drdp!C110+drdp!L110)*'DBH-OS'!$B110+(drdp!F110+drdp!O110)*'DBH-OS'!$C110+(drdp!I110+drdp!R110)*'DBH-OS'!$D110)</f>
        <v>1.8963353440453672E-2</v>
      </c>
      <c r="G110" s="20">
        <f>Model!$W$27*((drdp!D110+drdp!M110)*'DBH-OS'!$B110+(drdp!G110+drdp!P110)*'DBH-OS'!$C110+(drdp!J110+drdp!S110)*'DBH-OS'!$D110)</f>
        <v>0</v>
      </c>
      <c r="H110" s="18">
        <f>Model!$W$27*((drdp!B110)*'DBH-OS'!$B110+(drdp!E110)*'DBH-OS'!$C110+(drdp!H110)*'DBH-OS'!$D110)</f>
        <v>4.1069653961424278E-2</v>
      </c>
      <c r="I110" s="18">
        <f>Model!$W$27*((drdp!C110)*'DBH-OS'!$B110+(drdp!F110)*'DBH-OS'!$C110+(drdp!I110)*'DBH-OS'!$D110)</f>
        <v>9.4816767202268361E-3</v>
      </c>
      <c r="J110" s="18">
        <f>Model!$W$27*((drdp!D110)*'DBH-OS'!$B110+(drdp!G110)*'DBH-OS'!$C110+(drdp!J110)*'DBH-OS'!$D110)</f>
        <v>0</v>
      </c>
      <c r="K110" s="21">
        <f>SUM(E$3:E109)+H110</f>
        <v>0.47623360883138433</v>
      </c>
      <c r="L110" s="21">
        <f>SUM(F$3:F109)+I110</f>
        <v>2.953927286981556</v>
      </c>
      <c r="M110" s="21">
        <f>SUM(G$3:G109)+J110</f>
        <v>0</v>
      </c>
      <c r="N110" s="21"/>
      <c r="O110" s="21"/>
      <c r="P110" s="21"/>
      <c r="Q110" s="19">
        <f t="shared" si="7"/>
        <v>0.22679845018056397</v>
      </c>
      <c r="R110" s="19">
        <f t="shared" si="7"/>
        <v>8.7256864167742165</v>
      </c>
      <c r="S110" s="19">
        <f t="shared" si="7"/>
        <v>0</v>
      </c>
      <c r="T110" s="19">
        <f t="shared" si="8"/>
        <v>1.4067594521047266</v>
      </c>
      <c r="U110" s="19">
        <f t="shared" si="9"/>
        <v>0</v>
      </c>
      <c r="V110" s="19">
        <f t="shared" si="10"/>
        <v>0</v>
      </c>
    </row>
    <row r="111" spans="1:22" x14ac:dyDescent="0.25">
      <c r="A111" s="26">
        <f>Wellpath!E111</f>
        <v>3120</v>
      </c>
      <c r="B111" s="22">
        <v>0</v>
      </c>
      <c r="C111" s="22">
        <v>0</v>
      </c>
      <c r="D111" s="22">
        <f t="shared" si="6"/>
        <v>4.7931219674804699E-5</v>
      </c>
      <c r="E111" s="20">
        <f>Model!$W$27*((drdp!B111+drdp!K111)*'DBH-OS'!$B111+(drdp!E111+drdp!N111)*'DBH-OS'!$C111+(drdp!H111+drdp!Q111)*'DBH-OS'!$D111)</f>
        <v>8.2139307922848556E-2</v>
      </c>
      <c r="F111" s="20">
        <f>Model!$W$27*((drdp!C111+drdp!L111)*'DBH-OS'!$B111+(drdp!F111+drdp!O111)*'DBH-OS'!$C111+(drdp!I111+drdp!R111)*'DBH-OS'!$D111)</f>
        <v>1.8963353440453672E-2</v>
      </c>
      <c r="G111" s="20">
        <f>Model!$W$27*((drdp!D111+drdp!M111)*'DBH-OS'!$B111+(drdp!G111+drdp!P111)*'DBH-OS'!$C111+(drdp!J111+drdp!S111)*'DBH-OS'!$D111)</f>
        <v>0</v>
      </c>
      <c r="H111" s="18">
        <f>Model!$W$27*((drdp!B111)*'DBH-OS'!$B111+(drdp!E111)*'DBH-OS'!$C111+(drdp!H111)*'DBH-OS'!$D111)</f>
        <v>4.1069653961424278E-2</v>
      </c>
      <c r="I111" s="18">
        <f>Model!$W$27*((drdp!C111)*'DBH-OS'!$B111+(drdp!F111)*'DBH-OS'!$C111+(drdp!I111)*'DBH-OS'!$D111)</f>
        <v>9.4816767202268361E-3</v>
      </c>
      <c r="J111" s="18">
        <f>Model!$W$27*((drdp!D111)*'DBH-OS'!$B111+(drdp!G111)*'DBH-OS'!$C111+(drdp!J111)*'DBH-OS'!$D111)</f>
        <v>0</v>
      </c>
      <c r="K111" s="21">
        <f>SUM(E$3:E110)+H111</f>
        <v>0.55837291675423284</v>
      </c>
      <c r="L111" s="21">
        <f>SUM(F$3:F110)+I111</f>
        <v>2.9728906404220097</v>
      </c>
      <c r="M111" s="21">
        <f>SUM(G$3:G110)+J111</f>
        <v>0</v>
      </c>
      <c r="N111" s="21"/>
      <c r="O111" s="21"/>
      <c r="P111" s="21"/>
      <c r="Q111" s="19">
        <f t="shared" si="7"/>
        <v>0.31178031416462942</v>
      </c>
      <c r="R111" s="19">
        <f t="shared" si="7"/>
        <v>8.838078759908786</v>
      </c>
      <c r="S111" s="19">
        <f t="shared" si="7"/>
        <v>0</v>
      </c>
      <c r="T111" s="19">
        <f t="shared" si="8"/>
        <v>1.6599816180837967</v>
      </c>
      <c r="U111" s="19">
        <f t="shared" si="9"/>
        <v>0</v>
      </c>
      <c r="V111" s="19">
        <f t="shared" si="10"/>
        <v>0</v>
      </c>
    </row>
    <row r="112" spans="1:22" x14ac:dyDescent="0.25">
      <c r="A112" s="26">
        <f>Wellpath!E112</f>
        <v>3150</v>
      </c>
      <c r="B112" s="22">
        <v>0</v>
      </c>
      <c r="C112" s="22">
        <v>0</v>
      </c>
      <c r="D112" s="22">
        <f t="shared" si="6"/>
        <v>4.7931219674804699E-5</v>
      </c>
      <c r="E112" s="20">
        <f>Model!$W$27*((drdp!B112+drdp!K112)*'DBH-OS'!$B112+(drdp!E112+drdp!N112)*'DBH-OS'!$C112+(drdp!H112+drdp!Q112)*'DBH-OS'!$D112)</f>
        <v>8.2139307922848556E-2</v>
      </c>
      <c r="F112" s="20">
        <f>Model!$W$27*((drdp!C112+drdp!L112)*'DBH-OS'!$B112+(drdp!F112+drdp!O112)*'DBH-OS'!$C112+(drdp!I112+drdp!R112)*'DBH-OS'!$D112)</f>
        <v>1.8963353440453672E-2</v>
      </c>
      <c r="G112" s="20">
        <f>Model!$W$27*((drdp!D112+drdp!M112)*'DBH-OS'!$B112+(drdp!G112+drdp!P112)*'DBH-OS'!$C112+(drdp!J112+drdp!S112)*'DBH-OS'!$D112)</f>
        <v>0</v>
      </c>
      <c r="H112" s="18">
        <f>Model!$W$27*((drdp!B112)*'DBH-OS'!$B112+(drdp!E112)*'DBH-OS'!$C112+(drdp!H112)*'DBH-OS'!$D112)</f>
        <v>4.1069653961424278E-2</v>
      </c>
      <c r="I112" s="18">
        <f>Model!$W$27*((drdp!C112)*'DBH-OS'!$B112+(drdp!F112)*'DBH-OS'!$C112+(drdp!I112)*'DBH-OS'!$D112)</f>
        <v>9.4816767202268361E-3</v>
      </c>
      <c r="J112" s="18">
        <f>Model!$W$27*((drdp!D112)*'DBH-OS'!$B112+(drdp!G112)*'DBH-OS'!$C112+(drdp!J112)*'DBH-OS'!$D112)</f>
        <v>0</v>
      </c>
      <c r="K112" s="21">
        <f>SUM(E$3:E111)+H112</f>
        <v>0.64051222467708135</v>
      </c>
      <c r="L112" s="21">
        <f>SUM(F$3:F111)+I112</f>
        <v>2.9918539938624633</v>
      </c>
      <c r="M112" s="21">
        <f>SUM(G$3:G111)+J112</f>
        <v>0</v>
      </c>
      <c r="N112" s="21"/>
      <c r="O112" s="21"/>
      <c r="P112" s="21"/>
      <c r="Q112" s="19">
        <f t="shared" si="7"/>
        <v>0.41025590996078393</v>
      </c>
      <c r="R112" s="19">
        <f t="shared" si="7"/>
        <v>8.9511903205907721</v>
      </c>
      <c r="S112" s="19">
        <f t="shared" si="7"/>
        <v>0</v>
      </c>
      <c r="T112" s="19">
        <f t="shared" si="8"/>
        <v>1.9163190575178572</v>
      </c>
      <c r="U112" s="19">
        <f t="shared" si="9"/>
        <v>0</v>
      </c>
      <c r="V112" s="19">
        <f t="shared" si="10"/>
        <v>0</v>
      </c>
    </row>
    <row r="113" spans="1:22" x14ac:dyDescent="0.25">
      <c r="A113" s="26">
        <f>Wellpath!E113</f>
        <v>3180</v>
      </c>
      <c r="B113" s="22">
        <v>0</v>
      </c>
      <c r="C113" s="22">
        <v>0</v>
      </c>
      <c r="D113" s="22">
        <f t="shared" si="6"/>
        <v>4.7931219674804699E-5</v>
      </c>
      <c r="E113" s="20">
        <f>Model!$W$27*((drdp!B113+drdp!K113)*'DBH-OS'!$B113+(drdp!E113+drdp!N113)*'DBH-OS'!$C113+(drdp!H113+drdp!Q113)*'DBH-OS'!$D113)</f>
        <v>8.2139307922848556E-2</v>
      </c>
      <c r="F113" s="20">
        <f>Model!$W$27*((drdp!C113+drdp!L113)*'DBH-OS'!$B113+(drdp!F113+drdp!O113)*'DBH-OS'!$C113+(drdp!I113+drdp!R113)*'DBH-OS'!$D113)</f>
        <v>1.8963353440453672E-2</v>
      </c>
      <c r="G113" s="20">
        <f>Model!$W$27*((drdp!D113+drdp!M113)*'DBH-OS'!$B113+(drdp!G113+drdp!P113)*'DBH-OS'!$C113+(drdp!J113+drdp!S113)*'DBH-OS'!$D113)</f>
        <v>0</v>
      </c>
      <c r="H113" s="18">
        <f>Model!$W$27*((drdp!B113)*'DBH-OS'!$B113+(drdp!E113)*'DBH-OS'!$C113+(drdp!H113)*'DBH-OS'!$D113)</f>
        <v>4.1069653961424278E-2</v>
      </c>
      <c r="I113" s="18">
        <f>Model!$W$27*((drdp!C113)*'DBH-OS'!$B113+(drdp!F113)*'DBH-OS'!$C113+(drdp!I113)*'DBH-OS'!$D113)</f>
        <v>9.4816767202268361E-3</v>
      </c>
      <c r="J113" s="18">
        <f>Model!$W$27*((drdp!D113)*'DBH-OS'!$B113+(drdp!G113)*'DBH-OS'!$C113+(drdp!J113)*'DBH-OS'!$D113)</f>
        <v>0</v>
      </c>
      <c r="K113" s="21">
        <f>SUM(E$3:E112)+H113</f>
        <v>0.72265153259992987</v>
      </c>
      <c r="L113" s="21">
        <f>SUM(F$3:F112)+I113</f>
        <v>3.0108173473029169</v>
      </c>
      <c r="M113" s="21">
        <f>SUM(G$3:G112)+J113</f>
        <v>0</v>
      </c>
      <c r="N113" s="21"/>
      <c r="O113" s="21"/>
      <c r="P113" s="21"/>
      <c r="Q113" s="19">
        <f t="shared" si="7"/>
        <v>0.5222252375690275</v>
      </c>
      <c r="R113" s="19">
        <f t="shared" si="7"/>
        <v>9.0650210988201732</v>
      </c>
      <c r="S113" s="19">
        <f t="shared" si="7"/>
        <v>0</v>
      </c>
      <c r="T113" s="19">
        <f t="shared" si="8"/>
        <v>2.1757717704069082</v>
      </c>
      <c r="U113" s="19">
        <f t="shared" si="9"/>
        <v>0</v>
      </c>
      <c r="V113" s="19">
        <f t="shared" si="10"/>
        <v>0</v>
      </c>
    </row>
    <row r="114" spans="1:22" x14ac:dyDescent="0.25">
      <c r="A114" s="26">
        <f>Wellpath!E114</f>
        <v>3210</v>
      </c>
      <c r="B114" s="22">
        <v>0</v>
      </c>
      <c r="C114" s="22">
        <v>0</v>
      </c>
      <c r="D114" s="22">
        <f t="shared" si="6"/>
        <v>4.7931219674804699E-5</v>
      </c>
      <c r="E114" s="20">
        <f>Model!$W$27*((drdp!B114+drdp!K114)*'DBH-OS'!$B114+(drdp!E114+drdp!N114)*'DBH-OS'!$C114+(drdp!H114+drdp!Q114)*'DBH-OS'!$D114)</f>
        <v>8.2139307922848556E-2</v>
      </c>
      <c r="F114" s="20">
        <f>Model!$W$27*((drdp!C114+drdp!L114)*'DBH-OS'!$B114+(drdp!F114+drdp!O114)*'DBH-OS'!$C114+(drdp!I114+drdp!R114)*'DBH-OS'!$D114)</f>
        <v>1.8963353440453672E-2</v>
      </c>
      <c r="G114" s="20">
        <f>Model!$W$27*((drdp!D114+drdp!M114)*'DBH-OS'!$B114+(drdp!G114+drdp!P114)*'DBH-OS'!$C114+(drdp!J114+drdp!S114)*'DBH-OS'!$D114)</f>
        <v>0</v>
      </c>
      <c r="H114" s="18">
        <f>Model!$W$27*((drdp!B114)*'DBH-OS'!$B114+(drdp!E114)*'DBH-OS'!$C114+(drdp!H114)*'DBH-OS'!$D114)</f>
        <v>4.1069653961424278E-2</v>
      </c>
      <c r="I114" s="18">
        <f>Model!$W$27*((drdp!C114)*'DBH-OS'!$B114+(drdp!F114)*'DBH-OS'!$C114+(drdp!I114)*'DBH-OS'!$D114)</f>
        <v>9.4816767202268361E-3</v>
      </c>
      <c r="J114" s="18">
        <f>Model!$W$27*((drdp!D114)*'DBH-OS'!$B114+(drdp!G114)*'DBH-OS'!$C114+(drdp!J114)*'DBH-OS'!$D114)</f>
        <v>0</v>
      </c>
      <c r="K114" s="21">
        <f>SUM(E$3:E113)+H114</f>
        <v>0.80479084052277838</v>
      </c>
      <c r="L114" s="21">
        <f>SUM(F$3:F113)+I114</f>
        <v>3.0297807007433706</v>
      </c>
      <c r="M114" s="21">
        <f>SUM(G$3:G113)+J114</f>
        <v>0</v>
      </c>
      <c r="N114" s="21"/>
      <c r="O114" s="21"/>
      <c r="P114" s="21"/>
      <c r="Q114" s="19">
        <f t="shared" si="7"/>
        <v>0.64768829698936015</v>
      </c>
      <c r="R114" s="19">
        <f t="shared" si="7"/>
        <v>9.1795710945969891</v>
      </c>
      <c r="S114" s="19">
        <f t="shared" si="7"/>
        <v>0</v>
      </c>
      <c r="T114" s="19">
        <f t="shared" si="8"/>
        <v>2.4383397567509495</v>
      </c>
      <c r="U114" s="19">
        <f t="shared" si="9"/>
        <v>0</v>
      </c>
      <c r="V114" s="19">
        <f t="shared" si="10"/>
        <v>0</v>
      </c>
    </row>
    <row r="115" spans="1:22" x14ac:dyDescent="0.25">
      <c r="A115" s="26">
        <f>Wellpath!E115</f>
        <v>3240</v>
      </c>
      <c r="B115" s="22">
        <v>0</v>
      </c>
      <c r="C115" s="22">
        <v>0</v>
      </c>
      <c r="D115" s="22">
        <f t="shared" si="6"/>
        <v>4.7931219674804699E-5</v>
      </c>
      <c r="E115" s="20">
        <f>Model!$W$27*((drdp!B115+drdp!K115)*'DBH-OS'!$B115+(drdp!E115+drdp!N115)*'DBH-OS'!$C115+(drdp!H115+drdp!Q115)*'DBH-OS'!$D115)</f>
        <v>8.2139307922848556E-2</v>
      </c>
      <c r="F115" s="20">
        <f>Model!$W$27*((drdp!C115+drdp!L115)*'DBH-OS'!$B115+(drdp!F115+drdp!O115)*'DBH-OS'!$C115+(drdp!I115+drdp!R115)*'DBH-OS'!$D115)</f>
        <v>1.8963353440453672E-2</v>
      </c>
      <c r="G115" s="20">
        <f>Model!$W$27*((drdp!D115+drdp!M115)*'DBH-OS'!$B115+(drdp!G115+drdp!P115)*'DBH-OS'!$C115+(drdp!J115+drdp!S115)*'DBH-OS'!$D115)</f>
        <v>0</v>
      </c>
      <c r="H115" s="18">
        <f>Model!$W$27*((drdp!B115)*'DBH-OS'!$B115+(drdp!E115)*'DBH-OS'!$C115+(drdp!H115)*'DBH-OS'!$D115)</f>
        <v>4.1069653961424278E-2</v>
      </c>
      <c r="I115" s="18">
        <f>Model!$W$27*((drdp!C115)*'DBH-OS'!$B115+(drdp!F115)*'DBH-OS'!$C115+(drdp!I115)*'DBH-OS'!$D115)</f>
        <v>9.4816767202268361E-3</v>
      </c>
      <c r="J115" s="18">
        <f>Model!$W$27*((drdp!D115)*'DBH-OS'!$B115+(drdp!G115)*'DBH-OS'!$C115+(drdp!J115)*'DBH-OS'!$D115)</f>
        <v>0</v>
      </c>
      <c r="K115" s="21">
        <f>SUM(E$3:E114)+H115</f>
        <v>0.8869301484456269</v>
      </c>
      <c r="L115" s="21">
        <f>SUM(F$3:F114)+I115</f>
        <v>3.0487440541838242</v>
      </c>
      <c r="M115" s="21">
        <f>SUM(G$3:G114)+J115</f>
        <v>0</v>
      </c>
      <c r="N115" s="21"/>
      <c r="O115" s="21"/>
      <c r="P115" s="21"/>
      <c r="Q115" s="19">
        <f t="shared" si="7"/>
        <v>0.78664508822178181</v>
      </c>
      <c r="R115" s="19">
        <f t="shared" si="7"/>
        <v>9.2948403079212216</v>
      </c>
      <c r="S115" s="19">
        <f t="shared" si="7"/>
        <v>0</v>
      </c>
      <c r="T115" s="19">
        <f t="shared" si="8"/>
        <v>2.7040230165499817</v>
      </c>
      <c r="U115" s="19">
        <f t="shared" si="9"/>
        <v>0</v>
      </c>
      <c r="V115" s="19">
        <f t="shared" si="10"/>
        <v>0</v>
      </c>
    </row>
    <row r="116" spans="1:22" x14ac:dyDescent="0.25">
      <c r="A116" s="26">
        <f>Wellpath!E116</f>
        <v>3270</v>
      </c>
      <c r="B116" s="22">
        <v>0</v>
      </c>
      <c r="C116" s="22">
        <v>0</v>
      </c>
      <c r="D116" s="22">
        <f t="shared" si="6"/>
        <v>4.7931219674804699E-5</v>
      </c>
      <c r="E116" s="20">
        <f>Model!$W$27*((drdp!B116+drdp!K116)*'DBH-OS'!$B116+(drdp!E116+drdp!N116)*'DBH-OS'!$C116+(drdp!H116+drdp!Q116)*'DBH-OS'!$D116)</f>
        <v>8.2139307922848556E-2</v>
      </c>
      <c r="F116" s="20">
        <f>Model!$W$27*((drdp!C116+drdp!L116)*'DBH-OS'!$B116+(drdp!F116+drdp!O116)*'DBH-OS'!$C116+(drdp!I116+drdp!R116)*'DBH-OS'!$D116)</f>
        <v>1.8963353440453672E-2</v>
      </c>
      <c r="G116" s="20">
        <f>Model!$W$27*((drdp!D116+drdp!M116)*'DBH-OS'!$B116+(drdp!G116+drdp!P116)*'DBH-OS'!$C116+(drdp!J116+drdp!S116)*'DBH-OS'!$D116)</f>
        <v>0</v>
      </c>
      <c r="H116" s="18">
        <f>Model!$W$27*((drdp!B116)*'DBH-OS'!$B116+(drdp!E116)*'DBH-OS'!$C116+(drdp!H116)*'DBH-OS'!$D116)</f>
        <v>4.1069653961424278E-2</v>
      </c>
      <c r="I116" s="18">
        <f>Model!$W$27*((drdp!C116)*'DBH-OS'!$B116+(drdp!F116)*'DBH-OS'!$C116+(drdp!I116)*'DBH-OS'!$D116)</f>
        <v>9.4816767202268361E-3</v>
      </c>
      <c r="J116" s="18">
        <f>Model!$W$27*((drdp!D116)*'DBH-OS'!$B116+(drdp!G116)*'DBH-OS'!$C116+(drdp!J116)*'DBH-OS'!$D116)</f>
        <v>0</v>
      </c>
      <c r="K116" s="21">
        <f>SUM(E$3:E115)+H116</f>
        <v>0.96906945636847541</v>
      </c>
      <c r="L116" s="21">
        <f>SUM(F$3:F115)+I116</f>
        <v>3.0677074076242778</v>
      </c>
      <c r="M116" s="21">
        <f>SUM(G$3:G115)+J116</f>
        <v>0</v>
      </c>
      <c r="N116" s="21"/>
      <c r="O116" s="21"/>
      <c r="P116" s="21"/>
      <c r="Q116" s="19">
        <f t="shared" si="7"/>
        <v>0.93909561126629248</v>
      </c>
      <c r="R116" s="19">
        <f t="shared" si="7"/>
        <v>9.4108287387928673</v>
      </c>
      <c r="S116" s="19">
        <f t="shared" si="7"/>
        <v>0</v>
      </c>
      <c r="T116" s="19">
        <f t="shared" si="8"/>
        <v>2.9728215498040038</v>
      </c>
      <c r="U116" s="19">
        <f t="shared" si="9"/>
        <v>0</v>
      </c>
      <c r="V116" s="19">
        <f t="shared" si="10"/>
        <v>0</v>
      </c>
    </row>
    <row r="117" spans="1:22" x14ac:dyDescent="0.25">
      <c r="A117" s="26">
        <f>Wellpath!E117</f>
        <v>3300</v>
      </c>
      <c r="B117" s="22">
        <v>0</v>
      </c>
      <c r="C117" s="22">
        <v>0</v>
      </c>
      <c r="D117" s="22">
        <f t="shared" si="6"/>
        <v>4.7931219674804699E-5</v>
      </c>
      <c r="E117" s="20">
        <f>Model!$W$27*((drdp!B117+drdp!K117)*'DBH-OS'!$B117+(drdp!E117+drdp!N117)*'DBH-OS'!$C117+(drdp!H117+drdp!Q117)*'DBH-OS'!$D117)</f>
        <v>8.2139307922848556E-2</v>
      </c>
      <c r="F117" s="20">
        <f>Model!$W$27*((drdp!C117+drdp!L117)*'DBH-OS'!$B117+(drdp!F117+drdp!O117)*'DBH-OS'!$C117+(drdp!I117+drdp!R117)*'DBH-OS'!$D117)</f>
        <v>1.8963353440453672E-2</v>
      </c>
      <c r="G117" s="20">
        <f>Model!$W$27*((drdp!D117+drdp!M117)*'DBH-OS'!$B117+(drdp!G117+drdp!P117)*'DBH-OS'!$C117+(drdp!J117+drdp!S117)*'DBH-OS'!$D117)</f>
        <v>0</v>
      </c>
      <c r="H117" s="18">
        <f>Model!$W$27*((drdp!B117)*'DBH-OS'!$B117+(drdp!E117)*'DBH-OS'!$C117+(drdp!H117)*'DBH-OS'!$D117)</f>
        <v>4.1069653961424278E-2</v>
      </c>
      <c r="I117" s="18">
        <f>Model!$W$27*((drdp!C117)*'DBH-OS'!$B117+(drdp!F117)*'DBH-OS'!$C117+(drdp!I117)*'DBH-OS'!$D117)</f>
        <v>9.4816767202268361E-3</v>
      </c>
      <c r="J117" s="18">
        <f>Model!$W$27*((drdp!D117)*'DBH-OS'!$B117+(drdp!G117)*'DBH-OS'!$C117+(drdp!J117)*'DBH-OS'!$D117)</f>
        <v>0</v>
      </c>
      <c r="K117" s="21">
        <f>SUM(E$3:E116)+H117</f>
        <v>1.0512087642913241</v>
      </c>
      <c r="L117" s="21">
        <f>SUM(F$3:F116)+I117</f>
        <v>3.0866707610647315</v>
      </c>
      <c r="M117" s="21">
        <f>SUM(G$3:G116)+J117</f>
        <v>0</v>
      </c>
      <c r="N117" s="21"/>
      <c r="O117" s="21"/>
      <c r="P117" s="21"/>
      <c r="Q117" s="19">
        <f t="shared" si="7"/>
        <v>1.1050398661228926</v>
      </c>
      <c r="R117" s="19">
        <f t="shared" si="7"/>
        <v>9.5275363872119279</v>
      </c>
      <c r="S117" s="19">
        <f t="shared" si="7"/>
        <v>0</v>
      </c>
      <c r="T117" s="19">
        <f t="shared" si="8"/>
        <v>3.2447353565130173</v>
      </c>
      <c r="U117" s="19">
        <f t="shared" si="9"/>
        <v>0</v>
      </c>
      <c r="V117" s="19">
        <f t="shared" si="10"/>
        <v>0</v>
      </c>
    </row>
    <row r="118" spans="1:22" x14ac:dyDescent="0.25">
      <c r="A118" s="26">
        <f>Wellpath!E118</f>
        <v>3330</v>
      </c>
      <c r="B118" s="22">
        <v>0</v>
      </c>
      <c r="C118" s="22">
        <v>0</v>
      </c>
      <c r="D118" s="22">
        <f t="shared" si="6"/>
        <v>4.7931219674804699E-5</v>
      </c>
      <c r="E118" s="20">
        <f>Model!$W$27*((drdp!B118+drdp!K118)*'DBH-OS'!$B118+(drdp!E118+drdp!N118)*'DBH-OS'!$C118+(drdp!H118+drdp!Q118)*'DBH-OS'!$D118)</f>
        <v>8.2139307922848556E-2</v>
      </c>
      <c r="F118" s="20">
        <f>Model!$W$27*((drdp!C118+drdp!L118)*'DBH-OS'!$B118+(drdp!F118+drdp!O118)*'DBH-OS'!$C118+(drdp!I118+drdp!R118)*'DBH-OS'!$D118)</f>
        <v>1.8963353440453672E-2</v>
      </c>
      <c r="G118" s="20">
        <f>Model!$W$27*((drdp!D118+drdp!M118)*'DBH-OS'!$B118+(drdp!G118+drdp!P118)*'DBH-OS'!$C118+(drdp!J118+drdp!S118)*'DBH-OS'!$D118)</f>
        <v>0</v>
      </c>
      <c r="H118" s="18">
        <f>Model!$W$27*((drdp!B118)*'DBH-OS'!$B118+(drdp!E118)*'DBH-OS'!$C118+(drdp!H118)*'DBH-OS'!$D118)</f>
        <v>4.1069653961424278E-2</v>
      </c>
      <c r="I118" s="18">
        <f>Model!$W$27*((drdp!C118)*'DBH-OS'!$B118+(drdp!F118)*'DBH-OS'!$C118+(drdp!I118)*'DBH-OS'!$D118)</f>
        <v>9.4816767202268361E-3</v>
      </c>
      <c r="J118" s="18">
        <f>Model!$W$27*((drdp!D118)*'DBH-OS'!$B118+(drdp!G118)*'DBH-OS'!$C118+(drdp!J118)*'DBH-OS'!$D118)</f>
        <v>0</v>
      </c>
      <c r="K118" s="21">
        <f>SUM(E$3:E117)+H118</f>
        <v>1.1333480722141727</v>
      </c>
      <c r="L118" s="21">
        <f>SUM(F$3:F117)+I118</f>
        <v>3.1056341145051851</v>
      </c>
      <c r="M118" s="21">
        <f>SUM(G$3:G117)+J118</f>
        <v>0</v>
      </c>
      <c r="N118" s="21"/>
      <c r="O118" s="21"/>
      <c r="P118" s="21"/>
      <c r="Q118" s="19">
        <f t="shared" si="7"/>
        <v>1.2844778527915814</v>
      </c>
      <c r="R118" s="19">
        <f t="shared" si="7"/>
        <v>9.6449632531784051</v>
      </c>
      <c r="S118" s="19">
        <f t="shared" si="7"/>
        <v>0</v>
      </c>
      <c r="T118" s="19">
        <f t="shared" si="8"/>
        <v>3.5197644366770207</v>
      </c>
      <c r="U118" s="19">
        <f t="shared" si="9"/>
        <v>0</v>
      </c>
      <c r="V118" s="19">
        <f t="shared" si="10"/>
        <v>0</v>
      </c>
    </row>
    <row r="119" spans="1:22" x14ac:dyDescent="0.25">
      <c r="A119" s="26">
        <f>Wellpath!E119</f>
        <v>3360</v>
      </c>
      <c r="B119" s="22">
        <v>0</v>
      </c>
      <c r="C119" s="22">
        <v>0</v>
      </c>
      <c r="D119" s="22">
        <f t="shared" si="6"/>
        <v>4.7931219674804699E-5</v>
      </c>
      <c r="E119" s="20">
        <f>Model!$W$27*((drdp!B119+drdp!K119)*'DBH-OS'!$B119+(drdp!E119+drdp!N119)*'DBH-OS'!$C119+(drdp!H119+drdp!Q119)*'DBH-OS'!$D119)</f>
        <v>8.2139307922848556E-2</v>
      </c>
      <c r="F119" s="20">
        <f>Model!$W$27*((drdp!C119+drdp!L119)*'DBH-OS'!$B119+(drdp!F119+drdp!O119)*'DBH-OS'!$C119+(drdp!I119+drdp!R119)*'DBH-OS'!$D119)</f>
        <v>1.8963353440453672E-2</v>
      </c>
      <c r="G119" s="20">
        <f>Model!$W$27*((drdp!D119+drdp!M119)*'DBH-OS'!$B119+(drdp!G119+drdp!P119)*'DBH-OS'!$C119+(drdp!J119+drdp!S119)*'DBH-OS'!$D119)</f>
        <v>0</v>
      </c>
      <c r="H119" s="18">
        <f>Model!$W$27*((drdp!B119)*'DBH-OS'!$B119+(drdp!E119)*'DBH-OS'!$C119+(drdp!H119)*'DBH-OS'!$D119)</f>
        <v>4.1069653961424278E-2</v>
      </c>
      <c r="I119" s="18">
        <f>Model!$W$27*((drdp!C119)*'DBH-OS'!$B119+(drdp!F119)*'DBH-OS'!$C119+(drdp!I119)*'DBH-OS'!$D119)</f>
        <v>9.4816767202268361E-3</v>
      </c>
      <c r="J119" s="18">
        <f>Model!$W$27*((drdp!D119)*'DBH-OS'!$B119+(drdp!G119)*'DBH-OS'!$C119+(drdp!J119)*'DBH-OS'!$D119)</f>
        <v>0</v>
      </c>
      <c r="K119" s="21">
        <f>SUM(E$3:E118)+H119</f>
        <v>1.2154873801370212</v>
      </c>
      <c r="L119" s="21">
        <f>SUM(F$3:F118)+I119</f>
        <v>3.1245974679456388</v>
      </c>
      <c r="M119" s="21">
        <f>SUM(G$3:G118)+J119</f>
        <v>0</v>
      </c>
      <c r="N119" s="21"/>
      <c r="O119" s="21"/>
      <c r="P119" s="21"/>
      <c r="Q119" s="19">
        <f t="shared" si="7"/>
        <v>1.4774095712723594</v>
      </c>
      <c r="R119" s="19">
        <f t="shared" si="7"/>
        <v>9.7631093366922972</v>
      </c>
      <c r="S119" s="19">
        <f t="shared" si="7"/>
        <v>0</v>
      </c>
      <c r="T119" s="19">
        <f t="shared" si="8"/>
        <v>3.7979087902960145</v>
      </c>
      <c r="U119" s="19">
        <f t="shared" si="9"/>
        <v>0</v>
      </c>
      <c r="V119" s="19">
        <f t="shared" si="10"/>
        <v>0</v>
      </c>
    </row>
    <row r="120" spans="1:22" x14ac:dyDescent="0.25">
      <c r="A120" s="26">
        <f>Wellpath!E120</f>
        <v>3390</v>
      </c>
      <c r="B120" s="22">
        <v>0</v>
      </c>
      <c r="C120" s="22">
        <v>0</v>
      </c>
      <c r="D120" s="22">
        <f t="shared" si="6"/>
        <v>4.7931219674804699E-5</v>
      </c>
      <c r="E120" s="20">
        <f>Model!$W$27*((drdp!B120+drdp!K120)*'DBH-OS'!$B120+(drdp!E120+drdp!N120)*'DBH-OS'!$C120+(drdp!H120+drdp!Q120)*'DBH-OS'!$D120)</f>
        <v>8.2139307922848556E-2</v>
      </c>
      <c r="F120" s="20">
        <f>Model!$W$27*((drdp!C120+drdp!L120)*'DBH-OS'!$B120+(drdp!F120+drdp!O120)*'DBH-OS'!$C120+(drdp!I120+drdp!R120)*'DBH-OS'!$D120)</f>
        <v>1.8963353440453672E-2</v>
      </c>
      <c r="G120" s="20">
        <f>Model!$W$27*((drdp!D120+drdp!M120)*'DBH-OS'!$B120+(drdp!G120+drdp!P120)*'DBH-OS'!$C120+(drdp!J120+drdp!S120)*'DBH-OS'!$D120)</f>
        <v>0</v>
      </c>
      <c r="H120" s="18">
        <f>Model!$W$27*((drdp!B120)*'DBH-OS'!$B120+(drdp!E120)*'DBH-OS'!$C120+(drdp!H120)*'DBH-OS'!$D120)</f>
        <v>4.1069653961424278E-2</v>
      </c>
      <c r="I120" s="18">
        <f>Model!$W$27*((drdp!C120)*'DBH-OS'!$B120+(drdp!F120)*'DBH-OS'!$C120+(drdp!I120)*'DBH-OS'!$D120)</f>
        <v>9.4816767202268361E-3</v>
      </c>
      <c r="J120" s="18">
        <f>Model!$W$27*((drdp!D120)*'DBH-OS'!$B120+(drdp!G120)*'DBH-OS'!$C120+(drdp!J120)*'DBH-OS'!$D120)</f>
        <v>0</v>
      </c>
      <c r="K120" s="21">
        <f>SUM(E$3:E119)+H120</f>
        <v>1.2976266880598697</v>
      </c>
      <c r="L120" s="21">
        <f>SUM(F$3:F119)+I120</f>
        <v>3.1435608213860924</v>
      </c>
      <c r="M120" s="21">
        <f>SUM(G$3:G119)+J120</f>
        <v>0</v>
      </c>
      <c r="N120" s="21"/>
      <c r="O120" s="21"/>
      <c r="P120" s="21"/>
      <c r="Q120" s="19">
        <f t="shared" si="7"/>
        <v>1.6838350215652265</v>
      </c>
      <c r="R120" s="19">
        <f t="shared" si="7"/>
        <v>9.8819746377536042</v>
      </c>
      <c r="S120" s="19">
        <f t="shared" si="7"/>
        <v>0</v>
      </c>
      <c r="T120" s="19">
        <f t="shared" si="8"/>
        <v>4.0791684173699982</v>
      </c>
      <c r="U120" s="19">
        <f t="shared" si="9"/>
        <v>0</v>
      </c>
      <c r="V120" s="19">
        <f t="shared" si="10"/>
        <v>0</v>
      </c>
    </row>
    <row r="121" spans="1:22" x14ac:dyDescent="0.25">
      <c r="A121" s="26">
        <f>Wellpath!E121</f>
        <v>3420</v>
      </c>
      <c r="B121" s="22">
        <v>0</v>
      </c>
      <c r="C121" s="22">
        <v>0</v>
      </c>
      <c r="D121" s="22">
        <f t="shared" si="6"/>
        <v>4.7931219674804699E-5</v>
      </c>
      <c r="E121" s="20">
        <f>Model!$W$27*((drdp!B121+drdp!K121)*'DBH-OS'!$B121+(drdp!E121+drdp!N121)*'DBH-OS'!$C121+(drdp!H121+drdp!Q121)*'DBH-OS'!$D121)</f>
        <v>5.4759538615232362E-2</v>
      </c>
      <c r="F121" s="20">
        <f>Model!$W$27*((drdp!C121+drdp!L121)*'DBH-OS'!$B121+(drdp!F121+drdp!O121)*'DBH-OS'!$C121+(drdp!I121+drdp!R121)*'DBH-OS'!$D121)</f>
        <v>1.2642235626969114E-2</v>
      </c>
      <c r="G121" s="20">
        <f>Model!$W$27*((drdp!D121+drdp!M121)*'DBH-OS'!$B121+(drdp!G121+drdp!P121)*'DBH-OS'!$C121+(drdp!J121+drdp!S121)*'DBH-OS'!$D121)</f>
        <v>0</v>
      </c>
      <c r="H121" s="18">
        <f>Model!$W$27*((drdp!B121)*'DBH-OS'!$B121+(drdp!E121)*'DBH-OS'!$C121+(drdp!H121)*'DBH-OS'!$D121)</f>
        <v>4.1069653961424278E-2</v>
      </c>
      <c r="I121" s="18">
        <f>Model!$W$27*((drdp!C121)*'DBH-OS'!$B121+(drdp!F121)*'DBH-OS'!$C121+(drdp!I121)*'DBH-OS'!$D121)</f>
        <v>9.4816767202268361E-3</v>
      </c>
      <c r="J121" s="18">
        <f>Model!$W$27*((drdp!D121)*'DBH-OS'!$B121+(drdp!G121)*'DBH-OS'!$C121+(drdp!J121)*'DBH-OS'!$D121)</f>
        <v>0</v>
      </c>
      <c r="K121" s="21">
        <f>SUM(E$3:E120)+H121</f>
        <v>1.3797659959827182</v>
      </c>
      <c r="L121" s="21">
        <f>SUM(F$3:F120)+I121</f>
        <v>3.162524174826546</v>
      </c>
      <c r="M121" s="21">
        <f>SUM(G$3:G120)+J121</f>
        <v>0</v>
      </c>
      <c r="N121" s="21"/>
      <c r="O121" s="21"/>
      <c r="P121" s="21"/>
      <c r="Q121" s="19">
        <f t="shared" si="7"/>
        <v>1.9037542036701824</v>
      </c>
      <c r="R121" s="19">
        <f t="shared" si="7"/>
        <v>10.001559156362326</v>
      </c>
      <c r="S121" s="19">
        <f t="shared" si="7"/>
        <v>0</v>
      </c>
      <c r="T121" s="19">
        <f t="shared" si="8"/>
        <v>4.3635433178989729</v>
      </c>
      <c r="U121" s="19">
        <f t="shared" si="9"/>
        <v>0</v>
      </c>
      <c r="V121" s="19">
        <f t="shared" si="10"/>
        <v>0</v>
      </c>
    </row>
    <row r="122" spans="1:22" x14ac:dyDescent="0.25">
      <c r="A122" s="26">
        <f>Wellpath!E122</f>
        <v>3430</v>
      </c>
      <c r="B122" s="22">
        <v>0</v>
      </c>
      <c r="C122" s="22">
        <v>0</v>
      </c>
      <c r="D122" s="22">
        <f t="shared" si="6"/>
        <v>4.7931219674804699E-5</v>
      </c>
      <c r="E122" s="20">
        <f>Model!$W$27*((drdp!B122+drdp!K122)*'DBH-OS'!$B122+(drdp!E122+drdp!N122)*'DBH-OS'!$C122+(drdp!H122+drdp!Q122)*'DBH-OS'!$D122)</f>
        <v>4.1069653961424278E-2</v>
      </c>
      <c r="F122" s="20">
        <f>Model!$W$27*((drdp!C122+drdp!L122)*'DBH-OS'!$B122+(drdp!F122+drdp!O122)*'DBH-OS'!$C122+(drdp!I122+drdp!R122)*'DBH-OS'!$D122)</f>
        <v>9.4816767202268344E-3</v>
      </c>
      <c r="G122" s="20">
        <f>Model!$W$27*((drdp!D122+drdp!M122)*'DBH-OS'!$B122+(drdp!G122+drdp!P122)*'DBH-OS'!$C122+(drdp!J122+drdp!S122)*'DBH-OS'!$D122)</f>
        <v>0</v>
      </c>
      <c r="H122" s="18">
        <f>Model!$W$27*((drdp!B122)*'DBH-OS'!$B122+(drdp!E122)*'DBH-OS'!$C122+(drdp!H122)*'DBH-OS'!$D122)</f>
        <v>1.368988465380809E-2</v>
      </c>
      <c r="I122" s="18">
        <f>Model!$W$27*((drdp!C122)*'DBH-OS'!$B122+(drdp!F122)*'DBH-OS'!$C122+(drdp!I122)*'DBH-OS'!$D122)</f>
        <v>3.1605589067422784E-3</v>
      </c>
      <c r="J122" s="18">
        <f>Model!$W$27*((drdp!D122)*'DBH-OS'!$B122+(drdp!G122)*'DBH-OS'!$C122+(drdp!J122)*'DBH-OS'!$D122)</f>
        <v>0</v>
      </c>
      <c r="K122" s="21">
        <f>SUM(E$3:E121)+H122</f>
        <v>1.4071457652903343</v>
      </c>
      <c r="L122" s="21">
        <f>SUM(F$3:F121)+I122</f>
        <v>3.1688452926400306</v>
      </c>
      <c r="M122" s="21">
        <f>SUM(G$3:G121)+J122</f>
        <v>0</v>
      </c>
      <c r="N122" s="21"/>
      <c r="O122" s="21"/>
      <c r="P122" s="21"/>
      <c r="Q122" s="19">
        <f t="shared" si="7"/>
        <v>1.9800592047745207</v>
      </c>
      <c r="R122" s="19">
        <f t="shared" si="7"/>
        <v>10.041580488686881</v>
      </c>
      <c r="S122" s="19">
        <f t="shared" si="7"/>
        <v>0</v>
      </c>
      <c r="T122" s="19">
        <f t="shared" si="8"/>
        <v>4.4590272343986292</v>
      </c>
      <c r="U122" s="19">
        <f t="shared" si="9"/>
        <v>0</v>
      </c>
      <c r="V122" s="19">
        <f t="shared" si="10"/>
        <v>0</v>
      </c>
    </row>
    <row r="123" spans="1:22" x14ac:dyDescent="0.25">
      <c r="A123" s="26">
        <f>Wellpath!E123</f>
        <v>3450</v>
      </c>
      <c r="B123" s="22">
        <v>0</v>
      </c>
      <c r="C123" s="22">
        <v>0</v>
      </c>
      <c r="D123" s="22">
        <f t="shared" si="6"/>
        <v>4.7931219674804699E-5</v>
      </c>
      <c r="E123" s="20">
        <f>Model!$W$27*((drdp!B123+drdp!K123)*'DBH-OS'!$B123+(drdp!E123+drdp!N123)*'DBH-OS'!$C123+(drdp!H123+drdp!Q123)*'DBH-OS'!$D123)</f>
        <v>6.9626533548979866E-2</v>
      </c>
      <c r="F123" s="20">
        <f>Model!$W$27*((drdp!C123+drdp!L123)*'DBH-OS'!$B123+(drdp!F123+drdp!O123)*'DBH-OS'!$C123+(drdp!I123+drdp!R123)*'DBH-OS'!$D123)</f>
        <v>8.9934838862446211E-3</v>
      </c>
      <c r="G123" s="20">
        <f>Model!$W$27*((drdp!D123+drdp!M123)*'DBH-OS'!$B123+(drdp!G123+drdp!P123)*'DBH-OS'!$C123+(drdp!J123+drdp!S123)*'DBH-OS'!$D123)</f>
        <v>0</v>
      </c>
      <c r="H123" s="18">
        <f>Model!$W$27*((drdp!B123)*'DBH-OS'!$B123+(drdp!E123)*'DBH-OS'!$C123+(drdp!H123)*'DBH-OS'!$D123)</f>
        <v>2.7850613419591944E-2</v>
      </c>
      <c r="I123" s="18">
        <f>Model!$W$27*((drdp!C123)*'DBH-OS'!$B123+(drdp!F123)*'DBH-OS'!$C123+(drdp!I123)*'DBH-OS'!$D123)</f>
        <v>3.5973935544978486E-3</v>
      </c>
      <c r="J123" s="18">
        <f>Model!$W$27*((drdp!D123)*'DBH-OS'!$B123+(drdp!G123)*'DBH-OS'!$C123+(drdp!J123)*'DBH-OS'!$D123)</f>
        <v>0</v>
      </c>
      <c r="K123" s="21">
        <f>SUM(E$3:E122)+H123</f>
        <v>1.4623761480175426</v>
      </c>
      <c r="L123" s="21">
        <f>SUM(F$3:F122)+I123</f>
        <v>3.1787638040080131</v>
      </c>
      <c r="M123" s="21">
        <f>SUM(G$3:G122)+J123</f>
        <v>0</v>
      </c>
      <c r="N123" s="21"/>
      <c r="O123" s="21"/>
      <c r="P123" s="21"/>
      <c r="Q123" s="19">
        <f t="shared" si="7"/>
        <v>2.1385439982906256</v>
      </c>
      <c r="R123" s="19">
        <f t="shared" si="7"/>
        <v>10.104539321671494</v>
      </c>
      <c r="S123" s="19">
        <f t="shared" si="7"/>
        <v>0</v>
      </c>
      <c r="T123" s="19">
        <f t="shared" si="8"/>
        <v>4.6485483671628289</v>
      </c>
      <c r="U123" s="19">
        <f t="shared" si="9"/>
        <v>0</v>
      </c>
      <c r="V123" s="19">
        <f t="shared" si="10"/>
        <v>0</v>
      </c>
    </row>
    <row r="124" spans="1:22" x14ac:dyDescent="0.25">
      <c r="A124" s="26">
        <f>Wellpath!E124</f>
        <v>3480</v>
      </c>
      <c r="B124" s="22">
        <v>0</v>
      </c>
      <c r="C124" s="22">
        <v>0</v>
      </c>
      <c r="D124" s="22">
        <f t="shared" si="6"/>
        <v>4.7931219674804699E-5</v>
      </c>
      <c r="E124" s="20">
        <f>Model!$W$27*((drdp!B124+drdp!K124)*'DBH-OS'!$B124+(drdp!E124+drdp!N124)*'DBH-OS'!$C124+(drdp!H124+drdp!Q124)*'DBH-OS'!$D124)</f>
        <v>8.395245204331131E-2</v>
      </c>
      <c r="F124" s="20">
        <f>Model!$W$27*((drdp!C124+drdp!L124)*'DBH-OS'!$B124+(drdp!F124+drdp!O124)*'DBH-OS'!$C124+(drdp!I124+drdp!R124)*'DBH-OS'!$D124)</f>
        <v>-1.6559434821672185E-3</v>
      </c>
      <c r="G124" s="20">
        <f>Model!$W$27*((drdp!D124+drdp!M124)*'DBH-OS'!$B124+(drdp!G124+drdp!P124)*'DBH-OS'!$C124+(drdp!J124+drdp!S124)*'DBH-OS'!$D124)</f>
        <v>0</v>
      </c>
      <c r="H124" s="18">
        <f>Model!$W$27*((drdp!B124)*'DBH-OS'!$B124+(drdp!E124)*'DBH-OS'!$C124+(drdp!H124)*'DBH-OS'!$D124)</f>
        <v>4.1976226021655655E-2</v>
      </c>
      <c r="I124" s="18">
        <f>Model!$W$27*((drdp!C124)*'DBH-OS'!$B124+(drdp!F124)*'DBH-OS'!$C124+(drdp!I124)*'DBH-OS'!$D124)</f>
        <v>-8.2797174108360924E-4</v>
      </c>
      <c r="J124" s="18">
        <f>Model!$W$27*((drdp!D124)*'DBH-OS'!$B124+(drdp!G124)*'DBH-OS'!$C124+(drdp!J124)*'DBH-OS'!$D124)</f>
        <v>0</v>
      </c>
      <c r="K124" s="21">
        <f>SUM(E$3:E123)+H124</f>
        <v>1.5461282941685861</v>
      </c>
      <c r="L124" s="21">
        <f>SUM(F$3:F123)+I124</f>
        <v>3.183331922598676</v>
      </c>
      <c r="M124" s="21">
        <f>SUM(G$3:G123)+J124</f>
        <v>0</v>
      </c>
      <c r="N124" s="21"/>
      <c r="O124" s="21"/>
      <c r="P124" s="21"/>
      <c r="Q124" s="19">
        <f t="shared" si="7"/>
        <v>2.3905127020286621</v>
      </c>
      <c r="R124" s="19">
        <f t="shared" si="7"/>
        <v>10.133602129435783</v>
      </c>
      <c r="S124" s="19">
        <f t="shared" si="7"/>
        <v>0</v>
      </c>
      <c r="T124" s="19">
        <f t="shared" si="8"/>
        <v>4.9218395552598961</v>
      </c>
      <c r="U124" s="19">
        <f t="shared" si="9"/>
        <v>0</v>
      </c>
      <c r="V124" s="19">
        <f t="shared" si="10"/>
        <v>0</v>
      </c>
    </row>
    <row r="125" spans="1:22" x14ac:dyDescent="0.25">
      <c r="A125" s="26">
        <f>Wellpath!E125</f>
        <v>3510</v>
      </c>
      <c r="B125" s="22">
        <v>0</v>
      </c>
      <c r="C125" s="22">
        <v>0</v>
      </c>
      <c r="D125" s="22">
        <f t="shared" si="6"/>
        <v>4.7931219674804699E-5</v>
      </c>
      <c r="E125" s="20">
        <f>Model!$W$27*((drdp!B125+drdp!K125)*'DBH-OS'!$B125+(drdp!E125+drdp!N125)*'DBH-OS'!$C125+(drdp!H125+drdp!Q125)*'DBH-OS'!$D125)</f>
        <v>8.2286040842159458E-2</v>
      </c>
      <c r="F125" s="20">
        <f>Model!$W$27*((drdp!C125+drdp!L125)*'DBH-OS'!$B125+(drdp!F125+drdp!O125)*'DBH-OS'!$C125+(drdp!I125+drdp!R125)*'DBH-OS'!$D125)</f>
        <v>-1.4065410544990355E-2</v>
      </c>
      <c r="G125" s="20">
        <f>Model!$W$27*((drdp!D125+drdp!M125)*'DBH-OS'!$B125+(drdp!G125+drdp!P125)*'DBH-OS'!$C125+(drdp!J125+drdp!S125)*'DBH-OS'!$D125)</f>
        <v>0</v>
      </c>
      <c r="H125" s="18">
        <f>Model!$W$27*((drdp!B125)*'DBH-OS'!$B125+(drdp!E125)*'DBH-OS'!$C125+(drdp!H125)*'DBH-OS'!$D125)</f>
        <v>4.1143020421079729E-2</v>
      </c>
      <c r="I125" s="18">
        <f>Model!$W$27*((drdp!C125)*'DBH-OS'!$B125+(drdp!F125)*'DBH-OS'!$C125+(drdp!I125)*'DBH-OS'!$D125)</f>
        <v>-7.0327052724951777E-3</v>
      </c>
      <c r="J125" s="18">
        <f>Model!$W$27*((drdp!D125)*'DBH-OS'!$B125+(drdp!G125)*'DBH-OS'!$C125+(drdp!J125)*'DBH-OS'!$D125)</f>
        <v>0</v>
      </c>
      <c r="K125" s="21">
        <f>SUM(E$3:E124)+H125</f>
        <v>1.6292475406113214</v>
      </c>
      <c r="L125" s="21">
        <f>SUM(F$3:F124)+I125</f>
        <v>3.1754712455850975</v>
      </c>
      <c r="M125" s="21">
        <f>SUM(G$3:G124)+J125</f>
        <v>0</v>
      </c>
      <c r="N125" s="21"/>
      <c r="O125" s="21"/>
      <c r="P125" s="21"/>
      <c r="Q125" s="19">
        <f t="shared" si="7"/>
        <v>2.6544475485880392</v>
      </c>
      <c r="R125" s="19">
        <f t="shared" si="7"/>
        <v>10.08361763153777</v>
      </c>
      <c r="S125" s="19">
        <f t="shared" si="7"/>
        <v>0</v>
      </c>
      <c r="T125" s="19">
        <f t="shared" si="8"/>
        <v>5.1736287171514892</v>
      </c>
      <c r="U125" s="19">
        <f t="shared" si="9"/>
        <v>0</v>
      </c>
      <c r="V125" s="19">
        <f t="shared" si="10"/>
        <v>0</v>
      </c>
    </row>
    <row r="126" spans="1:22" x14ac:dyDescent="0.25">
      <c r="A126" s="26">
        <f>Wellpath!E126</f>
        <v>3540</v>
      </c>
      <c r="B126" s="22">
        <v>0</v>
      </c>
      <c r="C126" s="22">
        <v>0</v>
      </c>
      <c r="D126" s="22">
        <f t="shared" si="6"/>
        <v>4.7931219674804699E-5</v>
      </c>
      <c r="E126" s="20">
        <f>Model!$W$27*((drdp!B126+drdp!K126)*'DBH-OS'!$B126+(drdp!E126+drdp!N126)*'DBH-OS'!$C126+(drdp!H126+drdp!Q126)*'DBH-OS'!$D126)</f>
        <v>7.8593530517575422E-2</v>
      </c>
      <c r="F126" s="20">
        <f>Model!$W$27*((drdp!C126+drdp!L126)*'DBH-OS'!$B126+(drdp!F126+drdp!O126)*'DBH-OS'!$C126+(drdp!I126+drdp!R126)*'DBH-OS'!$D126)</f>
        <v>-2.612935360857023E-2</v>
      </c>
      <c r="G126" s="20">
        <f>Model!$W$27*((drdp!D126+drdp!M126)*'DBH-OS'!$B126+(drdp!G126+drdp!P126)*'DBH-OS'!$C126+(drdp!J126+drdp!S126)*'DBH-OS'!$D126)</f>
        <v>0</v>
      </c>
      <c r="H126" s="18">
        <f>Model!$W$27*((drdp!B126)*'DBH-OS'!$B126+(drdp!E126)*'DBH-OS'!$C126+(drdp!H126)*'DBH-OS'!$D126)</f>
        <v>3.9296765258787711E-2</v>
      </c>
      <c r="I126" s="18">
        <f>Model!$W$27*((drdp!C126)*'DBH-OS'!$B126+(drdp!F126)*'DBH-OS'!$C126+(drdp!I126)*'DBH-OS'!$D126)</f>
        <v>-1.3064676804285115E-2</v>
      </c>
      <c r="J126" s="18">
        <f>Model!$W$27*((drdp!D126)*'DBH-OS'!$B126+(drdp!G126)*'DBH-OS'!$C126+(drdp!J126)*'DBH-OS'!$D126)</f>
        <v>0</v>
      </c>
      <c r="K126" s="21">
        <f>SUM(E$3:E125)+H126</f>
        <v>1.7096873262911889</v>
      </c>
      <c r="L126" s="21">
        <f>SUM(F$3:F125)+I126</f>
        <v>3.1553738635083173</v>
      </c>
      <c r="M126" s="21">
        <f>SUM(G$3:G125)+J126</f>
        <v>0</v>
      </c>
      <c r="N126" s="21"/>
      <c r="O126" s="21"/>
      <c r="P126" s="21"/>
      <c r="Q126" s="19">
        <f t="shared" si="7"/>
        <v>2.9230307536807141</v>
      </c>
      <c r="R126" s="19">
        <f t="shared" si="7"/>
        <v>9.9563842185114044</v>
      </c>
      <c r="S126" s="19">
        <f t="shared" si="7"/>
        <v>0</v>
      </c>
      <c r="T126" s="19">
        <f t="shared" si="8"/>
        <v>5.3947027041506335</v>
      </c>
      <c r="U126" s="19">
        <f t="shared" si="9"/>
        <v>0</v>
      </c>
      <c r="V126" s="19">
        <f t="shared" si="10"/>
        <v>0</v>
      </c>
    </row>
    <row r="127" spans="1:22" x14ac:dyDescent="0.25">
      <c r="A127" s="26">
        <f>Wellpath!E127</f>
        <v>3570</v>
      </c>
      <c r="B127" s="22">
        <v>0</v>
      </c>
      <c r="C127" s="22">
        <v>0</v>
      </c>
      <c r="D127" s="22">
        <f t="shared" si="6"/>
        <v>4.7931219674804699E-5</v>
      </c>
      <c r="E127" s="20">
        <f>Model!$W$27*((drdp!B127+drdp!K127)*'DBH-OS'!$B127+(drdp!E127+drdp!N127)*'DBH-OS'!$C127+(drdp!H127+drdp!Q127)*'DBH-OS'!$D127)</f>
        <v>7.2968100668928143E-2</v>
      </c>
      <c r="F127" s="20">
        <f>Model!$W$27*((drdp!C127+drdp!L127)*'DBH-OS'!$B127+(drdp!F127+drdp!O127)*'DBH-OS'!$C127+(drdp!I127+drdp!R127)*'DBH-OS'!$D127)</f>
        <v>-3.7548820096435509E-2</v>
      </c>
      <c r="G127" s="20">
        <f>Model!$W$27*((drdp!D127+drdp!M127)*'DBH-OS'!$B127+(drdp!G127+drdp!P127)*'DBH-OS'!$C127+(drdp!J127+drdp!S127)*'DBH-OS'!$D127)</f>
        <v>0</v>
      </c>
      <c r="H127" s="18">
        <f>Model!$W$27*((drdp!B127)*'DBH-OS'!$B127+(drdp!E127)*'DBH-OS'!$C127+(drdp!H127)*'DBH-OS'!$D127)</f>
        <v>3.6484050334464072E-2</v>
      </c>
      <c r="I127" s="18">
        <f>Model!$W$27*((drdp!C127)*'DBH-OS'!$B127+(drdp!F127)*'DBH-OS'!$C127+(drdp!I127)*'DBH-OS'!$D127)</f>
        <v>-1.8774410048217754E-2</v>
      </c>
      <c r="J127" s="18">
        <f>Model!$W$27*((drdp!D127)*'DBH-OS'!$B127+(drdp!G127)*'DBH-OS'!$C127+(drdp!J127)*'DBH-OS'!$D127)</f>
        <v>0</v>
      </c>
      <c r="K127" s="21">
        <f>SUM(E$3:E126)+H127</f>
        <v>1.7854681418844407</v>
      </c>
      <c r="L127" s="21">
        <f>SUM(F$3:F126)+I127</f>
        <v>3.1235347766558146</v>
      </c>
      <c r="M127" s="21">
        <f>SUM(G$3:G126)+J127</f>
        <v>0</v>
      </c>
      <c r="N127" s="21"/>
      <c r="O127" s="21"/>
      <c r="P127" s="21"/>
      <c r="Q127" s="19">
        <f t="shared" si="7"/>
        <v>3.1878964856842771</v>
      </c>
      <c r="R127" s="19">
        <f t="shared" si="7"/>
        <v>9.7564695009782891</v>
      </c>
      <c r="S127" s="19">
        <f t="shared" si="7"/>
        <v>0</v>
      </c>
      <c r="T127" s="19">
        <f t="shared" si="8"/>
        <v>5.5769718337870886</v>
      </c>
      <c r="U127" s="19">
        <f t="shared" si="9"/>
        <v>0</v>
      </c>
      <c r="V127" s="19">
        <f t="shared" si="10"/>
        <v>0</v>
      </c>
    </row>
    <row r="128" spans="1:22" x14ac:dyDescent="0.25">
      <c r="A128" s="26">
        <f>Wellpath!E128</f>
        <v>3600</v>
      </c>
      <c r="B128" s="22">
        <v>0</v>
      </c>
      <c r="C128" s="22">
        <v>0</v>
      </c>
      <c r="D128" s="22">
        <f t="shared" si="6"/>
        <v>4.7931219674804699E-5</v>
      </c>
      <c r="E128" s="20">
        <f>Model!$W$27*((drdp!B128+drdp!K128)*'DBH-OS'!$B128+(drdp!E128+drdp!N128)*'DBH-OS'!$C128+(drdp!H128+drdp!Q128)*'DBH-OS'!$D128)</f>
        <v>6.5539145395617088E-2</v>
      </c>
      <c r="F128" s="20">
        <f>Model!$W$27*((drdp!C128+drdp!L128)*'DBH-OS'!$B128+(drdp!F128+drdp!O128)*'DBH-OS'!$C128+(drdp!I128+drdp!R128)*'DBH-OS'!$D128)</f>
        <v>-4.8055289616741076E-2</v>
      </c>
      <c r="G128" s="20">
        <f>Model!$W$27*((drdp!D128+drdp!M128)*'DBH-OS'!$B128+(drdp!G128+drdp!P128)*'DBH-OS'!$C128+(drdp!J128+drdp!S128)*'DBH-OS'!$D128)</f>
        <v>0</v>
      </c>
      <c r="H128" s="18">
        <f>Model!$W$27*((drdp!B128)*'DBH-OS'!$B128+(drdp!E128)*'DBH-OS'!$C128+(drdp!H128)*'DBH-OS'!$D128)</f>
        <v>3.2769572697808544E-2</v>
      </c>
      <c r="I128" s="18">
        <f>Model!$W$27*((drdp!C128)*'DBH-OS'!$B128+(drdp!F128)*'DBH-OS'!$C128+(drdp!I128)*'DBH-OS'!$D128)</f>
        <v>-2.4027644808370538E-2</v>
      </c>
      <c r="J128" s="18">
        <f>Model!$W$27*((drdp!D128)*'DBH-OS'!$B128+(drdp!G128)*'DBH-OS'!$C128+(drdp!J128)*'DBH-OS'!$D128)</f>
        <v>0</v>
      </c>
      <c r="K128" s="21">
        <f>SUM(E$3:E127)+H128</f>
        <v>1.8547217649167134</v>
      </c>
      <c r="L128" s="21">
        <f>SUM(F$3:F127)+I128</f>
        <v>3.0807327217992264</v>
      </c>
      <c r="M128" s="21">
        <f>SUM(G$3:G127)+J128</f>
        <v>0</v>
      </c>
      <c r="N128" s="21"/>
      <c r="O128" s="21"/>
      <c r="P128" s="21"/>
      <c r="Q128" s="19">
        <f t="shared" si="7"/>
        <v>3.4399928252557683</v>
      </c>
      <c r="R128" s="19">
        <f t="shared" si="7"/>
        <v>9.490914103164469</v>
      </c>
      <c r="S128" s="19">
        <f t="shared" si="7"/>
        <v>0</v>
      </c>
      <c r="T128" s="19">
        <f t="shared" si="8"/>
        <v>5.7139020310121316</v>
      </c>
      <c r="U128" s="19">
        <f t="shared" si="9"/>
        <v>0</v>
      </c>
      <c r="V128" s="19">
        <f t="shared" si="10"/>
        <v>0</v>
      </c>
    </row>
    <row r="129" spans="1:22" x14ac:dyDescent="0.25">
      <c r="A129" s="26">
        <f>Wellpath!E129</f>
        <v>3630</v>
      </c>
      <c r="B129" s="22">
        <v>0</v>
      </c>
      <c r="C129" s="22">
        <v>0</v>
      </c>
      <c r="D129" s="22">
        <f t="shared" si="6"/>
        <v>4.7931219674804699E-5</v>
      </c>
      <c r="E129" s="20">
        <f>Model!$W$27*((drdp!B129+drdp!K129)*'DBH-OS'!$B129+(drdp!E129+drdp!N129)*'DBH-OS'!$C129+(drdp!H129+drdp!Q129)*'DBH-OS'!$D129)</f>
        <v>5.6505102279464287E-2</v>
      </c>
      <c r="F129" s="20">
        <f>Model!$W$27*((drdp!C129+drdp!L129)*'DBH-OS'!$B129+(drdp!F129+drdp!O129)*'DBH-OS'!$C129+(drdp!I129+drdp!R129)*'DBH-OS'!$D129)</f>
        <v>-5.7359663803735167E-2</v>
      </c>
      <c r="G129" s="20">
        <f>Model!$W$27*((drdp!D129+drdp!M129)*'DBH-OS'!$B129+(drdp!G129+drdp!P129)*'DBH-OS'!$C129+(drdp!J129+drdp!S129)*'DBH-OS'!$D129)</f>
        <v>0</v>
      </c>
      <c r="H129" s="18">
        <f>Model!$W$27*((drdp!B129)*'DBH-OS'!$B129+(drdp!E129)*'DBH-OS'!$C129+(drdp!H129)*'DBH-OS'!$D129)</f>
        <v>2.8252551139732143E-2</v>
      </c>
      <c r="I129" s="18">
        <f>Model!$W$27*((drdp!C129)*'DBH-OS'!$B129+(drdp!F129)*'DBH-OS'!$C129+(drdp!I129)*'DBH-OS'!$D129)</f>
        <v>-2.8679831901867583E-2</v>
      </c>
      <c r="J129" s="18">
        <f>Model!$W$27*((drdp!D129)*'DBH-OS'!$B129+(drdp!G129)*'DBH-OS'!$C129+(drdp!J129)*'DBH-OS'!$D129)</f>
        <v>0</v>
      </c>
      <c r="K129" s="21">
        <f>SUM(E$3:E128)+H129</f>
        <v>1.9157438887542542</v>
      </c>
      <c r="L129" s="21">
        <f>SUM(F$3:F128)+I129</f>
        <v>3.0280252450889882</v>
      </c>
      <c r="M129" s="21">
        <f>SUM(G$3:G128)+J129</f>
        <v>0</v>
      </c>
      <c r="N129" s="21"/>
      <c r="O129" s="21"/>
      <c r="P129" s="21"/>
      <c r="Q129" s="19">
        <f t="shared" si="7"/>
        <v>3.670074647299272</v>
      </c>
      <c r="R129" s="19">
        <f t="shared" si="7"/>
        <v>9.1689368848962278</v>
      </c>
      <c r="S129" s="19">
        <f t="shared" si="7"/>
        <v>0</v>
      </c>
      <c r="T129" s="19">
        <f t="shared" si="8"/>
        <v>5.800920858272832</v>
      </c>
      <c r="U129" s="19">
        <f t="shared" si="9"/>
        <v>0</v>
      </c>
      <c r="V129" s="19">
        <f t="shared" si="10"/>
        <v>0</v>
      </c>
    </row>
    <row r="130" spans="1:22" x14ac:dyDescent="0.25">
      <c r="A130" s="26">
        <f>Wellpath!E130</f>
        <v>3660</v>
      </c>
      <c r="B130" s="22">
        <v>0</v>
      </c>
      <c r="C130" s="22">
        <v>0</v>
      </c>
      <c r="D130" s="22">
        <f t="shared" si="6"/>
        <v>4.7931219674804699E-5</v>
      </c>
      <c r="E130" s="20">
        <f>Model!$W$27*((drdp!B130+drdp!K130)*'DBH-OS'!$B130+(drdp!E130+drdp!N130)*'DBH-OS'!$C130+(drdp!H130+drdp!Q130)*'DBH-OS'!$D130)</f>
        <v>4.6072463201607315E-2</v>
      </c>
      <c r="F130" s="20">
        <f>Model!$W$27*((drdp!C130+drdp!L130)*'DBH-OS'!$B130+(drdp!F130+drdp!O130)*'DBH-OS'!$C130+(drdp!I130+drdp!R130)*'DBH-OS'!$D130)</f>
        <v>-6.5263503174449802E-2</v>
      </c>
      <c r="G130" s="20">
        <f>Model!$W$27*((drdp!D130+drdp!M130)*'DBH-OS'!$B130+(drdp!G130+drdp!P130)*'DBH-OS'!$C130+(drdp!J130+drdp!S130)*'DBH-OS'!$D130)</f>
        <v>0</v>
      </c>
      <c r="H130" s="18">
        <f>Model!$W$27*((drdp!B130)*'DBH-OS'!$B130+(drdp!E130)*'DBH-OS'!$C130+(drdp!H130)*'DBH-OS'!$D130)</f>
        <v>2.3036231600803658E-2</v>
      </c>
      <c r="I130" s="18">
        <f>Model!$W$27*((drdp!C130)*'DBH-OS'!$B130+(drdp!F130)*'DBH-OS'!$C130+(drdp!I130)*'DBH-OS'!$D130)</f>
        <v>-3.2631751587224901E-2</v>
      </c>
      <c r="J130" s="18">
        <f>Model!$W$27*((drdp!D130)*'DBH-OS'!$B130+(drdp!G130)*'DBH-OS'!$C130+(drdp!J130)*'DBH-OS'!$D130)</f>
        <v>0</v>
      </c>
      <c r="K130" s="21">
        <f>SUM(E$3:E129)+H130</f>
        <v>1.9670326714947899</v>
      </c>
      <c r="L130" s="21">
        <f>SUM(F$3:F129)+I130</f>
        <v>2.9667136615998961</v>
      </c>
      <c r="M130" s="21">
        <f>SUM(G$3:G129)+J130</f>
        <v>0</v>
      </c>
      <c r="N130" s="21"/>
      <c r="O130" s="21"/>
      <c r="P130" s="21"/>
      <c r="Q130" s="19">
        <f t="shared" si="7"/>
        <v>3.86921753072793</v>
      </c>
      <c r="R130" s="19">
        <f t="shared" si="7"/>
        <v>8.8013899499234629</v>
      </c>
      <c r="S130" s="19">
        <f t="shared" si="7"/>
        <v>0</v>
      </c>
      <c r="T130" s="19">
        <f t="shared" si="8"/>
        <v>5.835622699336934</v>
      </c>
      <c r="U130" s="19">
        <f t="shared" si="9"/>
        <v>0</v>
      </c>
      <c r="V130" s="19">
        <f t="shared" si="10"/>
        <v>0</v>
      </c>
    </row>
    <row r="131" spans="1:22" x14ac:dyDescent="0.25">
      <c r="A131" s="26">
        <f>Wellpath!E131</f>
        <v>3690</v>
      </c>
      <c r="B131" s="22">
        <v>0</v>
      </c>
      <c r="C131" s="22">
        <v>0</v>
      </c>
      <c r="D131" s="22">
        <f t="shared" ref="D131:D194" si="11">1 / (Bfield * COS(Dip))</f>
        <v>4.7931219674804699E-5</v>
      </c>
      <c r="E131" s="20">
        <f>Model!$W$27*((drdp!B131+drdp!K131)*'DBH-OS'!$B131+(drdp!E131+drdp!N131)*'DBH-OS'!$C131+(drdp!H131+drdp!Q131)*'DBH-OS'!$D131)</f>
        <v>3.4514471904389242E-2</v>
      </c>
      <c r="F131" s="20">
        <f>Model!$W$27*((drdp!C131+drdp!L131)*'DBH-OS'!$B131+(drdp!F131+drdp!O131)*'DBH-OS'!$C131+(drdp!I131+drdp!R131)*'DBH-OS'!$D131)</f>
        <v>-7.1555906171381911E-2</v>
      </c>
      <c r="G131" s="20">
        <f>Model!$W$27*((drdp!D131+drdp!M131)*'DBH-OS'!$B131+(drdp!G131+drdp!P131)*'DBH-OS'!$C131+(drdp!J131+drdp!S131)*'DBH-OS'!$D131)</f>
        <v>0</v>
      </c>
      <c r="H131" s="18">
        <f>Model!$W$27*((drdp!B131)*'DBH-OS'!$B131+(drdp!E131)*'DBH-OS'!$C131+(drdp!H131)*'DBH-OS'!$D131)</f>
        <v>1.7257235952194621E-2</v>
      </c>
      <c r="I131" s="18">
        <f>Model!$W$27*((drdp!C131)*'DBH-OS'!$B131+(drdp!F131)*'DBH-OS'!$C131+(drdp!I131)*'DBH-OS'!$D131)</f>
        <v>-3.5777953085690956E-2</v>
      </c>
      <c r="J131" s="18">
        <f>Model!$W$27*((drdp!D131)*'DBH-OS'!$B131+(drdp!G131)*'DBH-OS'!$C131+(drdp!J131)*'DBH-OS'!$D131)</f>
        <v>0</v>
      </c>
      <c r="K131" s="21">
        <f>SUM(E$3:E130)+H131</f>
        <v>2.0073261390477883</v>
      </c>
      <c r="L131" s="21">
        <f>SUM(F$3:F130)+I131</f>
        <v>2.8983039569269802</v>
      </c>
      <c r="M131" s="21">
        <f>SUM(G$3:G130)+J131</f>
        <v>0</v>
      </c>
      <c r="N131" s="21"/>
      <c r="O131" s="21"/>
      <c r="P131" s="21"/>
      <c r="Q131" s="19">
        <f t="shared" si="7"/>
        <v>4.0293582285045009</v>
      </c>
      <c r="R131" s="19">
        <f t="shared" si="7"/>
        <v>8.4001658267385899</v>
      </c>
      <c r="S131" s="19">
        <f t="shared" si="7"/>
        <v>0</v>
      </c>
      <c r="T131" s="19">
        <f t="shared" si="8"/>
        <v>5.8178412916451627</v>
      </c>
      <c r="U131" s="19">
        <f t="shared" si="9"/>
        <v>0</v>
      </c>
      <c r="V131" s="19">
        <f t="shared" si="10"/>
        <v>0</v>
      </c>
    </row>
    <row r="132" spans="1:22" x14ac:dyDescent="0.25">
      <c r="A132" s="26">
        <f>Wellpath!E132</f>
        <v>3720</v>
      </c>
      <c r="B132" s="22">
        <v>0</v>
      </c>
      <c r="C132" s="22">
        <v>0</v>
      </c>
      <c r="D132" s="22">
        <f t="shared" si="11"/>
        <v>4.7931219674804699E-5</v>
      </c>
      <c r="E132" s="20">
        <f>Model!$W$27*((drdp!B132+drdp!K132)*'DBH-OS'!$B132+(drdp!E132+drdp!N132)*'DBH-OS'!$C132+(drdp!H132+drdp!Q132)*'DBH-OS'!$D132)</f>
        <v>1.4727659495010729E-2</v>
      </c>
      <c r="F132" s="20">
        <f>Model!$W$27*((drdp!C132+drdp!L132)*'DBH-OS'!$B132+(drdp!F132+drdp!O132)*'DBH-OS'!$C132+(drdp!I132+drdp!R132)*'DBH-OS'!$D132)</f>
        <v>-5.0725980388607414E-2</v>
      </c>
      <c r="G132" s="20">
        <f>Model!$W$27*((drdp!D132+drdp!M132)*'DBH-OS'!$B132+(drdp!G132+drdp!P132)*'DBH-OS'!$C132+(drdp!J132+drdp!S132)*'DBH-OS'!$D132)</f>
        <v>0</v>
      </c>
      <c r="H132" s="18">
        <f>Model!$W$27*((drdp!B132)*'DBH-OS'!$B132+(drdp!E132)*'DBH-OS'!$C132+(drdp!H132)*'DBH-OS'!$D132)</f>
        <v>1.1045744621258046E-2</v>
      </c>
      <c r="I132" s="18">
        <f>Model!$W$27*((drdp!C132)*'DBH-OS'!$B132+(drdp!F132)*'DBH-OS'!$C132+(drdp!I132)*'DBH-OS'!$D132)</f>
        <v>-3.8044485291455557E-2</v>
      </c>
      <c r="J132" s="18">
        <f>Model!$W$27*((drdp!D132)*'DBH-OS'!$B132+(drdp!G132)*'DBH-OS'!$C132+(drdp!J132)*'DBH-OS'!$D132)</f>
        <v>0</v>
      </c>
      <c r="K132" s="21">
        <f>SUM(E$3:E131)+H132</f>
        <v>2.035629119621241</v>
      </c>
      <c r="L132" s="21">
        <f>SUM(F$3:F131)+I132</f>
        <v>2.8244815185498333</v>
      </c>
      <c r="M132" s="21">
        <f>SUM(G$3:G131)+J132</f>
        <v>0</v>
      </c>
      <c r="N132" s="21"/>
      <c r="O132" s="21"/>
      <c r="P132" s="21"/>
      <c r="Q132" s="19">
        <f t="shared" ref="Q132:S147" si="12">K132^2</f>
        <v>4.1437859126499488</v>
      </c>
      <c r="R132" s="19">
        <f t="shared" si="12"/>
        <v>7.9776958486295726</v>
      </c>
      <c r="S132" s="19">
        <f t="shared" si="12"/>
        <v>0</v>
      </c>
      <c r="T132" s="19">
        <f t="shared" ref="T132:T195" si="13">K132*L132</f>
        <v>5.7495968269920628</v>
      </c>
      <c r="U132" s="19">
        <f t="shared" ref="U132:U195" si="14">K132*M132</f>
        <v>0</v>
      </c>
      <c r="V132" s="19">
        <f t="shared" ref="V132:V195" si="15">L132*M132</f>
        <v>0</v>
      </c>
    </row>
    <row r="133" spans="1:22" x14ac:dyDescent="0.25">
      <c r="A133" s="26">
        <f>Wellpath!E133</f>
        <v>3730</v>
      </c>
      <c r="B133" s="22">
        <v>0</v>
      </c>
      <c r="C133" s="22">
        <v>0</v>
      </c>
      <c r="D133" s="22">
        <f t="shared" si="11"/>
        <v>4.7931219674804699E-5</v>
      </c>
      <c r="E133" s="20">
        <f>Model!$W$27*((drdp!B133+drdp!K133)*'DBH-OS'!$B133+(drdp!E133+drdp!N133)*'DBH-OS'!$C133+(drdp!H133+drdp!Q133)*'DBH-OS'!$D133)</f>
        <v>8.9098616466746945E-3</v>
      </c>
      <c r="F133" s="20">
        <f>Model!$W$27*((drdp!C133+drdp!L133)*'DBH-OS'!$B133+(drdp!F133+drdp!O133)*'DBH-OS'!$C133+(drdp!I133+drdp!R133)*'DBH-OS'!$D133)</f>
        <v>-3.8592850765781145E-2</v>
      </c>
      <c r="G133" s="20">
        <f>Model!$W$27*((drdp!D133+drdp!M133)*'DBH-OS'!$B133+(drdp!G133+drdp!P133)*'DBH-OS'!$C133+(drdp!J133+drdp!S133)*'DBH-OS'!$D133)</f>
        <v>0</v>
      </c>
      <c r="H133" s="18">
        <f>Model!$W$27*((drdp!B133)*'DBH-OS'!$B133+(drdp!E133)*'DBH-OS'!$C133+(drdp!H133)*'DBH-OS'!$D133)</f>
        <v>2.9699538822248982E-3</v>
      </c>
      <c r="I133" s="18">
        <f>Model!$W$27*((drdp!C133)*'DBH-OS'!$B133+(drdp!F133)*'DBH-OS'!$C133+(drdp!I133)*'DBH-OS'!$D133)</f>
        <v>-1.2864283588593714E-2</v>
      </c>
      <c r="J133" s="18">
        <f>Model!$W$27*((drdp!D133)*'DBH-OS'!$B133+(drdp!G133)*'DBH-OS'!$C133+(drdp!J133)*'DBH-OS'!$D133)</f>
        <v>0</v>
      </c>
      <c r="K133" s="21">
        <f>SUM(E$3:E132)+H133</f>
        <v>2.0422809883772186</v>
      </c>
      <c r="L133" s="21">
        <f>SUM(F$3:F132)+I133</f>
        <v>2.7989357398640875</v>
      </c>
      <c r="M133" s="21">
        <f>SUM(G$3:G132)+J133</f>
        <v>0</v>
      </c>
      <c r="N133" s="21"/>
      <c r="O133" s="21"/>
      <c r="P133" s="21"/>
      <c r="Q133" s="19">
        <f t="shared" si="12"/>
        <v>4.1709116354870286</v>
      </c>
      <c r="R133" s="19">
        <f t="shared" si="12"/>
        <v>7.8340412758885272</v>
      </c>
      <c r="S133" s="19">
        <f t="shared" si="12"/>
        <v>0</v>
      </c>
      <c r="T133" s="19">
        <f t="shared" si="13"/>
        <v>5.7162132492139506</v>
      </c>
      <c r="U133" s="19">
        <f t="shared" si="14"/>
        <v>0</v>
      </c>
      <c r="V133" s="19">
        <f t="shared" si="15"/>
        <v>0</v>
      </c>
    </row>
    <row r="134" spans="1:22" x14ac:dyDescent="0.25">
      <c r="A134" s="26">
        <f>Wellpath!E134</f>
        <v>3750</v>
      </c>
      <c r="B134" s="22">
        <v>0</v>
      </c>
      <c r="C134" s="22">
        <v>0</v>
      </c>
      <c r="D134" s="22">
        <f t="shared" si="11"/>
        <v>4.7931219674804699E-5</v>
      </c>
      <c r="E134" s="20">
        <f>Model!$W$27*((drdp!B134+drdp!K134)*'DBH-OS'!$B134+(drdp!E134+drdp!N134)*'DBH-OS'!$C134+(drdp!H134+drdp!Q134)*'DBH-OS'!$D134)</f>
        <v>1.4849769411124493E-2</v>
      </c>
      <c r="F134" s="20">
        <f>Model!$W$27*((drdp!C134+drdp!L134)*'DBH-OS'!$B134+(drdp!F134+drdp!O134)*'DBH-OS'!$C134+(drdp!I134+drdp!R134)*'DBH-OS'!$D134)</f>
        <v>-6.4321417942968584E-2</v>
      </c>
      <c r="G134" s="20">
        <f>Model!$W$27*((drdp!D134+drdp!M134)*'DBH-OS'!$B134+(drdp!G134+drdp!P134)*'DBH-OS'!$C134+(drdp!J134+drdp!S134)*'DBH-OS'!$D134)</f>
        <v>0</v>
      </c>
      <c r="H134" s="18">
        <f>Model!$W$27*((drdp!B134)*'DBH-OS'!$B134+(drdp!E134)*'DBH-OS'!$C134+(drdp!H134)*'DBH-OS'!$D134)</f>
        <v>5.9399077644497963E-3</v>
      </c>
      <c r="I134" s="18">
        <f>Model!$W$27*((drdp!C134)*'DBH-OS'!$B134+(drdp!F134)*'DBH-OS'!$C134+(drdp!I134)*'DBH-OS'!$D134)</f>
        <v>-2.5728567177187429E-2</v>
      </c>
      <c r="J134" s="18">
        <f>Model!$W$27*((drdp!D134)*'DBH-OS'!$B134+(drdp!G134)*'DBH-OS'!$C134+(drdp!J134)*'DBH-OS'!$D134)</f>
        <v>0</v>
      </c>
      <c r="K134" s="21">
        <f>SUM(E$3:E133)+H134</f>
        <v>2.0541608039061181</v>
      </c>
      <c r="L134" s="21">
        <f>SUM(F$3:F133)+I134</f>
        <v>2.7474786055097127</v>
      </c>
      <c r="M134" s="21">
        <f>SUM(G$3:G133)+J134</f>
        <v>0</v>
      </c>
      <c r="N134" s="21"/>
      <c r="O134" s="21"/>
      <c r="P134" s="21"/>
      <c r="Q134" s="19">
        <f t="shared" si="12"/>
        <v>4.2195766083042292</v>
      </c>
      <c r="R134" s="19">
        <f t="shared" si="12"/>
        <v>7.5486386877335958</v>
      </c>
      <c r="S134" s="19">
        <f t="shared" si="12"/>
        <v>0</v>
      </c>
      <c r="T134" s="19">
        <f t="shared" si="13"/>
        <v>5.6437628610086916</v>
      </c>
      <c r="U134" s="19">
        <f t="shared" si="14"/>
        <v>0</v>
      </c>
      <c r="V134" s="19">
        <f t="shared" si="15"/>
        <v>0</v>
      </c>
    </row>
    <row r="135" spans="1:22" x14ac:dyDescent="0.25">
      <c r="A135" s="26">
        <f>Wellpath!E135</f>
        <v>3780</v>
      </c>
      <c r="B135" s="22">
        <v>0</v>
      </c>
      <c r="C135" s="22">
        <v>0</v>
      </c>
      <c r="D135" s="22">
        <f t="shared" si="11"/>
        <v>4.7931219674804699E-5</v>
      </c>
      <c r="E135" s="20">
        <f>Model!$W$27*((drdp!B135+drdp!K135)*'DBH-OS'!$B135+(drdp!E135+drdp!N135)*'DBH-OS'!$C135+(drdp!H135+drdp!Q135)*'DBH-OS'!$D135)</f>
        <v>1.7819723293349389E-2</v>
      </c>
      <c r="F135" s="20">
        <f>Model!$W$27*((drdp!C135+drdp!L135)*'DBH-OS'!$B135+(drdp!F135+drdp!O135)*'DBH-OS'!$C135+(drdp!I135+drdp!R135)*'DBH-OS'!$D135)</f>
        <v>-7.718570153156229E-2</v>
      </c>
      <c r="G135" s="20">
        <f>Model!$W$27*((drdp!D135+drdp!M135)*'DBH-OS'!$B135+(drdp!G135+drdp!P135)*'DBH-OS'!$C135+(drdp!J135+drdp!S135)*'DBH-OS'!$D135)</f>
        <v>0</v>
      </c>
      <c r="H135" s="18">
        <f>Model!$W$27*((drdp!B135)*'DBH-OS'!$B135+(drdp!E135)*'DBH-OS'!$C135+(drdp!H135)*'DBH-OS'!$D135)</f>
        <v>8.9098616466746945E-3</v>
      </c>
      <c r="I135" s="18">
        <f>Model!$W$27*((drdp!C135)*'DBH-OS'!$B135+(drdp!F135)*'DBH-OS'!$C135+(drdp!I135)*'DBH-OS'!$D135)</f>
        <v>-3.8592850765781145E-2</v>
      </c>
      <c r="J135" s="18">
        <f>Model!$W$27*((drdp!D135)*'DBH-OS'!$B135+(drdp!G135)*'DBH-OS'!$C135+(drdp!J135)*'DBH-OS'!$D135)</f>
        <v>0</v>
      </c>
      <c r="K135" s="21">
        <f>SUM(E$3:E134)+H135</f>
        <v>2.0719805271994671</v>
      </c>
      <c r="L135" s="21">
        <f>SUM(F$3:F134)+I135</f>
        <v>2.67029290397815</v>
      </c>
      <c r="M135" s="21">
        <f>SUM(G$3:G134)+J135</f>
        <v>0</v>
      </c>
      <c r="N135" s="21"/>
      <c r="O135" s="21"/>
      <c r="P135" s="21"/>
      <c r="Q135" s="19">
        <f t="shared" si="12"/>
        <v>4.2931033050937817</v>
      </c>
      <c r="R135" s="19">
        <f t="shared" si="12"/>
        <v>7.1304641930360617</v>
      </c>
      <c r="S135" s="19">
        <f t="shared" si="12"/>
        <v>0</v>
      </c>
      <c r="T135" s="19">
        <f t="shared" si="13"/>
        <v>5.5327948989616429</v>
      </c>
      <c r="U135" s="19">
        <f t="shared" si="14"/>
        <v>0</v>
      </c>
      <c r="V135" s="19">
        <f t="shared" si="15"/>
        <v>0</v>
      </c>
    </row>
    <row r="136" spans="1:22" x14ac:dyDescent="0.25">
      <c r="A136" s="26">
        <f>Wellpath!E136</f>
        <v>3810</v>
      </c>
      <c r="B136" s="22">
        <v>0</v>
      </c>
      <c r="C136" s="22">
        <v>0</v>
      </c>
      <c r="D136" s="22">
        <f t="shared" si="11"/>
        <v>4.7931219674804699E-5</v>
      </c>
      <c r="E136" s="20">
        <f>Model!$W$27*((drdp!B136+drdp!K136)*'DBH-OS'!$B136+(drdp!E136+drdp!N136)*'DBH-OS'!$C136+(drdp!H136+drdp!Q136)*'DBH-OS'!$D136)</f>
        <v>1.7819723293349389E-2</v>
      </c>
      <c r="F136" s="20">
        <f>Model!$W$27*((drdp!C136+drdp!L136)*'DBH-OS'!$B136+(drdp!F136+drdp!O136)*'DBH-OS'!$C136+(drdp!I136+drdp!R136)*'DBH-OS'!$D136)</f>
        <v>-7.718570153156229E-2</v>
      </c>
      <c r="G136" s="20">
        <f>Model!$W$27*((drdp!D136+drdp!M136)*'DBH-OS'!$B136+(drdp!G136+drdp!P136)*'DBH-OS'!$C136+(drdp!J136+drdp!S136)*'DBH-OS'!$D136)</f>
        <v>0</v>
      </c>
      <c r="H136" s="18">
        <f>Model!$W$27*((drdp!B136)*'DBH-OS'!$B136+(drdp!E136)*'DBH-OS'!$C136+(drdp!H136)*'DBH-OS'!$D136)</f>
        <v>8.9098616466746945E-3</v>
      </c>
      <c r="I136" s="18">
        <f>Model!$W$27*((drdp!C136)*'DBH-OS'!$B136+(drdp!F136)*'DBH-OS'!$C136+(drdp!I136)*'DBH-OS'!$D136)</f>
        <v>-3.8592850765781145E-2</v>
      </c>
      <c r="J136" s="18">
        <f>Model!$W$27*((drdp!D136)*'DBH-OS'!$B136+(drdp!G136)*'DBH-OS'!$C136+(drdp!J136)*'DBH-OS'!$D136)</f>
        <v>0</v>
      </c>
      <c r="K136" s="21">
        <f>SUM(E$3:E135)+H136</f>
        <v>2.0898002504928166</v>
      </c>
      <c r="L136" s="21">
        <f>SUM(F$3:F135)+I136</f>
        <v>2.5931072024465878</v>
      </c>
      <c r="M136" s="21">
        <f>SUM(G$3:G135)+J136</f>
        <v>0</v>
      </c>
      <c r="N136" s="21"/>
      <c r="O136" s="21"/>
      <c r="P136" s="21"/>
      <c r="Q136" s="19">
        <f t="shared" si="12"/>
        <v>4.3672650869598391</v>
      </c>
      <c r="R136" s="19">
        <f t="shared" si="12"/>
        <v>6.7242049633803687</v>
      </c>
      <c r="S136" s="19">
        <f t="shared" si="12"/>
        <v>0</v>
      </c>
      <c r="T136" s="19">
        <f t="shared" si="13"/>
        <v>5.4190760812276064</v>
      </c>
      <c r="U136" s="19">
        <f t="shared" si="14"/>
        <v>0</v>
      </c>
      <c r="V136" s="19">
        <f t="shared" si="15"/>
        <v>0</v>
      </c>
    </row>
    <row r="137" spans="1:22" x14ac:dyDescent="0.25">
      <c r="A137" s="26">
        <f>Wellpath!E137</f>
        <v>3840</v>
      </c>
      <c r="B137" s="22">
        <v>0</v>
      </c>
      <c r="C137" s="22">
        <v>0</v>
      </c>
      <c r="D137" s="22">
        <f t="shared" si="11"/>
        <v>4.7931219674804699E-5</v>
      </c>
      <c r="E137" s="20">
        <f>Model!$W$27*((drdp!B137+drdp!K137)*'DBH-OS'!$B137+(drdp!E137+drdp!N137)*'DBH-OS'!$C137+(drdp!H137+drdp!Q137)*'DBH-OS'!$D137)</f>
        <v>1.7819723293349389E-2</v>
      </c>
      <c r="F137" s="20">
        <f>Model!$W$27*((drdp!C137+drdp!L137)*'DBH-OS'!$B137+(drdp!F137+drdp!O137)*'DBH-OS'!$C137+(drdp!I137+drdp!R137)*'DBH-OS'!$D137)</f>
        <v>-7.718570153156229E-2</v>
      </c>
      <c r="G137" s="20">
        <f>Model!$W$27*((drdp!D137+drdp!M137)*'DBH-OS'!$B137+(drdp!G137+drdp!P137)*'DBH-OS'!$C137+(drdp!J137+drdp!S137)*'DBH-OS'!$D137)</f>
        <v>0</v>
      </c>
      <c r="H137" s="18">
        <f>Model!$W$27*((drdp!B137)*'DBH-OS'!$B137+(drdp!E137)*'DBH-OS'!$C137+(drdp!H137)*'DBH-OS'!$D137)</f>
        <v>8.9098616466746945E-3</v>
      </c>
      <c r="I137" s="18">
        <f>Model!$W$27*((drdp!C137)*'DBH-OS'!$B137+(drdp!F137)*'DBH-OS'!$C137+(drdp!I137)*'DBH-OS'!$D137)</f>
        <v>-3.8592850765781145E-2</v>
      </c>
      <c r="J137" s="18">
        <f>Model!$W$27*((drdp!D137)*'DBH-OS'!$B137+(drdp!G137)*'DBH-OS'!$C137+(drdp!J137)*'DBH-OS'!$D137)</f>
        <v>0</v>
      </c>
      <c r="K137" s="21">
        <f>SUM(E$3:E136)+H137</f>
        <v>2.1076199737861661</v>
      </c>
      <c r="L137" s="21">
        <f>SUM(F$3:F136)+I137</f>
        <v>2.5159215009150255</v>
      </c>
      <c r="M137" s="21">
        <f>SUM(G$3:G136)+J137</f>
        <v>0</v>
      </c>
      <c r="N137" s="21"/>
      <c r="O137" s="21"/>
      <c r="P137" s="21"/>
      <c r="Q137" s="19">
        <f t="shared" si="12"/>
        <v>4.4420619539023996</v>
      </c>
      <c r="R137" s="19">
        <f t="shared" si="12"/>
        <v>6.3298609987665149</v>
      </c>
      <c r="S137" s="19">
        <f t="shared" si="12"/>
        <v>0</v>
      </c>
      <c r="T137" s="19">
        <f t="shared" si="13"/>
        <v>5.3026064078065778</v>
      </c>
      <c r="U137" s="19">
        <f t="shared" si="14"/>
        <v>0</v>
      </c>
      <c r="V137" s="19">
        <f t="shared" si="15"/>
        <v>0</v>
      </c>
    </row>
    <row r="138" spans="1:22" x14ac:dyDescent="0.25">
      <c r="A138" s="26">
        <f>Wellpath!E138</f>
        <v>3870</v>
      </c>
      <c r="B138" s="22">
        <v>0</v>
      </c>
      <c r="C138" s="22">
        <v>0</v>
      </c>
      <c r="D138" s="22">
        <f t="shared" si="11"/>
        <v>4.7931219674804699E-5</v>
      </c>
      <c r="E138" s="20">
        <f>Model!$W$27*((drdp!B138+drdp!K138)*'DBH-OS'!$B138+(drdp!E138+drdp!N138)*'DBH-OS'!$C138+(drdp!H138+drdp!Q138)*'DBH-OS'!$D138)</f>
        <v>1.7819723293349389E-2</v>
      </c>
      <c r="F138" s="20">
        <f>Model!$W$27*((drdp!C138+drdp!L138)*'DBH-OS'!$B138+(drdp!F138+drdp!O138)*'DBH-OS'!$C138+(drdp!I138+drdp!R138)*'DBH-OS'!$D138)</f>
        <v>-7.718570153156229E-2</v>
      </c>
      <c r="G138" s="20">
        <f>Model!$W$27*((drdp!D138+drdp!M138)*'DBH-OS'!$B138+(drdp!G138+drdp!P138)*'DBH-OS'!$C138+(drdp!J138+drdp!S138)*'DBH-OS'!$D138)</f>
        <v>0</v>
      </c>
      <c r="H138" s="18">
        <f>Model!$W$27*((drdp!B138)*'DBH-OS'!$B138+(drdp!E138)*'DBH-OS'!$C138+(drdp!H138)*'DBH-OS'!$D138)</f>
        <v>8.9098616466746945E-3</v>
      </c>
      <c r="I138" s="18">
        <f>Model!$W$27*((drdp!C138)*'DBH-OS'!$B138+(drdp!F138)*'DBH-OS'!$C138+(drdp!I138)*'DBH-OS'!$D138)</f>
        <v>-3.8592850765781145E-2</v>
      </c>
      <c r="J138" s="18">
        <f>Model!$W$27*((drdp!D138)*'DBH-OS'!$B138+(drdp!G138)*'DBH-OS'!$C138+(drdp!J138)*'DBH-OS'!$D138)</f>
        <v>0</v>
      </c>
      <c r="K138" s="21">
        <f>SUM(E$3:E137)+H138</f>
        <v>2.1254396970795155</v>
      </c>
      <c r="L138" s="21">
        <f>SUM(F$3:F137)+I138</f>
        <v>2.4387357993834633</v>
      </c>
      <c r="M138" s="21">
        <f>SUM(G$3:G137)+J138</f>
        <v>0</v>
      </c>
      <c r="N138" s="21"/>
      <c r="O138" s="21"/>
      <c r="P138" s="21"/>
      <c r="Q138" s="19">
        <f t="shared" si="12"/>
        <v>4.5174939059214623</v>
      </c>
      <c r="R138" s="19">
        <f t="shared" si="12"/>
        <v>5.9474322991944994</v>
      </c>
      <c r="S138" s="19">
        <f t="shared" si="12"/>
        <v>0</v>
      </c>
      <c r="T138" s="19">
        <f t="shared" si="13"/>
        <v>5.1833858786985587</v>
      </c>
      <c r="U138" s="19">
        <f t="shared" si="14"/>
        <v>0</v>
      </c>
      <c r="V138" s="19">
        <f t="shared" si="15"/>
        <v>0</v>
      </c>
    </row>
    <row r="139" spans="1:22" x14ac:dyDescent="0.25">
      <c r="A139" s="26">
        <f>Wellpath!E139</f>
        <v>3900</v>
      </c>
      <c r="B139" s="22">
        <v>0</v>
      </c>
      <c r="C139" s="22">
        <v>0</v>
      </c>
      <c r="D139" s="22">
        <f t="shared" si="11"/>
        <v>4.7931219674804699E-5</v>
      </c>
      <c r="E139" s="20">
        <f>Model!$W$27*((drdp!B139+drdp!K139)*'DBH-OS'!$B139+(drdp!E139+drdp!N139)*'DBH-OS'!$C139+(drdp!H139+drdp!Q139)*'DBH-OS'!$D139)</f>
        <v>1.7819723293349389E-2</v>
      </c>
      <c r="F139" s="20">
        <f>Model!$W$27*((drdp!C139+drdp!L139)*'DBH-OS'!$B139+(drdp!F139+drdp!O139)*'DBH-OS'!$C139+(drdp!I139+drdp!R139)*'DBH-OS'!$D139)</f>
        <v>-7.718570153156229E-2</v>
      </c>
      <c r="G139" s="20">
        <f>Model!$W$27*((drdp!D139+drdp!M139)*'DBH-OS'!$B139+(drdp!G139+drdp!P139)*'DBH-OS'!$C139+(drdp!J139+drdp!S139)*'DBH-OS'!$D139)</f>
        <v>0</v>
      </c>
      <c r="H139" s="18">
        <f>Model!$W$27*((drdp!B139)*'DBH-OS'!$B139+(drdp!E139)*'DBH-OS'!$C139+(drdp!H139)*'DBH-OS'!$D139)</f>
        <v>8.9098616466746945E-3</v>
      </c>
      <c r="I139" s="18">
        <f>Model!$W$27*((drdp!C139)*'DBH-OS'!$B139+(drdp!F139)*'DBH-OS'!$C139+(drdp!I139)*'DBH-OS'!$D139)</f>
        <v>-3.8592850765781145E-2</v>
      </c>
      <c r="J139" s="18">
        <f>Model!$W$27*((drdp!D139)*'DBH-OS'!$B139+(drdp!G139)*'DBH-OS'!$C139+(drdp!J139)*'DBH-OS'!$D139)</f>
        <v>0</v>
      </c>
      <c r="K139" s="21">
        <f>SUM(E$3:E138)+H139</f>
        <v>2.143259420372865</v>
      </c>
      <c r="L139" s="21">
        <f>SUM(F$3:F138)+I139</f>
        <v>2.3615500978519011</v>
      </c>
      <c r="M139" s="21">
        <f>SUM(G$3:G138)+J139</f>
        <v>0</v>
      </c>
      <c r="N139" s="21"/>
      <c r="O139" s="21"/>
      <c r="P139" s="21"/>
      <c r="Q139" s="19">
        <f t="shared" si="12"/>
        <v>4.593560943017029</v>
      </c>
      <c r="R139" s="19">
        <f t="shared" si="12"/>
        <v>5.5769188646643233</v>
      </c>
      <c r="S139" s="19">
        <f t="shared" si="12"/>
        <v>0</v>
      </c>
      <c r="T139" s="19">
        <f t="shared" si="13"/>
        <v>5.0614144939035484</v>
      </c>
      <c r="U139" s="19">
        <f t="shared" si="14"/>
        <v>0</v>
      </c>
      <c r="V139" s="19">
        <f t="shared" si="15"/>
        <v>0</v>
      </c>
    </row>
    <row r="140" spans="1:22" x14ac:dyDescent="0.25">
      <c r="A140" s="26">
        <f>Wellpath!E140</f>
        <v>3930</v>
      </c>
      <c r="B140" s="22">
        <v>0</v>
      </c>
      <c r="C140" s="22">
        <v>0</v>
      </c>
      <c r="D140" s="22">
        <f t="shared" si="11"/>
        <v>4.7931219674804699E-5</v>
      </c>
      <c r="E140" s="20">
        <f>Model!$W$27*((drdp!B140+drdp!K140)*'DBH-OS'!$B140+(drdp!E140+drdp!N140)*'DBH-OS'!$C140+(drdp!H140+drdp!Q140)*'DBH-OS'!$D140)</f>
        <v>1.7819723293349389E-2</v>
      </c>
      <c r="F140" s="20">
        <f>Model!$W$27*((drdp!C140+drdp!L140)*'DBH-OS'!$B140+(drdp!F140+drdp!O140)*'DBH-OS'!$C140+(drdp!I140+drdp!R140)*'DBH-OS'!$D140)</f>
        <v>-7.718570153156229E-2</v>
      </c>
      <c r="G140" s="20">
        <f>Model!$W$27*((drdp!D140+drdp!M140)*'DBH-OS'!$B140+(drdp!G140+drdp!P140)*'DBH-OS'!$C140+(drdp!J140+drdp!S140)*'DBH-OS'!$D140)</f>
        <v>0</v>
      </c>
      <c r="H140" s="18">
        <f>Model!$W$27*((drdp!B140)*'DBH-OS'!$B140+(drdp!E140)*'DBH-OS'!$C140+(drdp!H140)*'DBH-OS'!$D140)</f>
        <v>8.9098616466746945E-3</v>
      </c>
      <c r="I140" s="18">
        <f>Model!$W$27*((drdp!C140)*'DBH-OS'!$B140+(drdp!F140)*'DBH-OS'!$C140+(drdp!I140)*'DBH-OS'!$D140)</f>
        <v>-3.8592850765781145E-2</v>
      </c>
      <c r="J140" s="18">
        <f>Model!$W$27*((drdp!D140)*'DBH-OS'!$B140+(drdp!G140)*'DBH-OS'!$C140+(drdp!J140)*'DBH-OS'!$D140)</f>
        <v>0</v>
      </c>
      <c r="K140" s="21">
        <f>SUM(E$3:E139)+H140</f>
        <v>2.1610791436662145</v>
      </c>
      <c r="L140" s="21">
        <f>SUM(F$3:F139)+I140</f>
        <v>2.2843643963203388</v>
      </c>
      <c r="M140" s="21">
        <f>SUM(G$3:G139)+J140</f>
        <v>0</v>
      </c>
      <c r="N140" s="21"/>
      <c r="O140" s="21"/>
      <c r="P140" s="21"/>
      <c r="Q140" s="19">
        <f t="shared" si="12"/>
        <v>4.6702630651890988</v>
      </c>
      <c r="R140" s="19">
        <f t="shared" si="12"/>
        <v>5.2183206951759864</v>
      </c>
      <c r="S140" s="19">
        <f t="shared" si="12"/>
        <v>0</v>
      </c>
      <c r="T140" s="19">
        <f t="shared" si="13"/>
        <v>4.9366922534215467</v>
      </c>
      <c r="U140" s="19">
        <f t="shared" si="14"/>
        <v>0</v>
      </c>
      <c r="V140" s="19">
        <f t="shared" si="15"/>
        <v>0</v>
      </c>
    </row>
    <row r="141" spans="1:22" x14ac:dyDescent="0.25">
      <c r="A141" s="26">
        <f>Wellpath!E141</f>
        <v>3960</v>
      </c>
      <c r="B141" s="22">
        <v>0</v>
      </c>
      <c r="C141" s="22">
        <v>0</v>
      </c>
      <c r="D141" s="22">
        <f t="shared" si="11"/>
        <v>4.7931219674804699E-5</v>
      </c>
      <c r="E141" s="20">
        <f>Model!$W$27*((drdp!B141+drdp!K141)*'DBH-OS'!$B141+(drdp!E141+drdp!N141)*'DBH-OS'!$C141+(drdp!H141+drdp!Q141)*'DBH-OS'!$D141)</f>
        <v>1.7819723293349389E-2</v>
      </c>
      <c r="F141" s="20">
        <f>Model!$W$27*((drdp!C141+drdp!L141)*'DBH-OS'!$B141+(drdp!F141+drdp!O141)*'DBH-OS'!$C141+(drdp!I141+drdp!R141)*'DBH-OS'!$D141)</f>
        <v>-7.718570153156229E-2</v>
      </c>
      <c r="G141" s="20">
        <f>Model!$W$27*((drdp!D141+drdp!M141)*'DBH-OS'!$B141+(drdp!G141+drdp!P141)*'DBH-OS'!$C141+(drdp!J141+drdp!S141)*'DBH-OS'!$D141)</f>
        <v>0</v>
      </c>
      <c r="H141" s="18">
        <f>Model!$W$27*((drdp!B141)*'DBH-OS'!$B141+(drdp!E141)*'DBH-OS'!$C141+(drdp!H141)*'DBH-OS'!$D141)</f>
        <v>8.9098616466746945E-3</v>
      </c>
      <c r="I141" s="18">
        <f>Model!$W$27*((drdp!C141)*'DBH-OS'!$B141+(drdp!F141)*'DBH-OS'!$C141+(drdp!I141)*'DBH-OS'!$D141)</f>
        <v>-3.8592850765781145E-2</v>
      </c>
      <c r="J141" s="18">
        <f>Model!$W$27*((drdp!D141)*'DBH-OS'!$B141+(drdp!G141)*'DBH-OS'!$C141+(drdp!J141)*'DBH-OS'!$D141)</f>
        <v>0</v>
      </c>
      <c r="K141" s="21">
        <f>SUM(E$3:E140)+H141</f>
        <v>2.1788988669595639</v>
      </c>
      <c r="L141" s="21">
        <f>SUM(F$3:F140)+I141</f>
        <v>2.2071786947887766</v>
      </c>
      <c r="M141" s="21">
        <f>SUM(G$3:G140)+J141</f>
        <v>0</v>
      </c>
      <c r="N141" s="21"/>
      <c r="O141" s="21"/>
      <c r="P141" s="21"/>
      <c r="Q141" s="19">
        <f t="shared" si="12"/>
        <v>4.7476002724376718</v>
      </c>
      <c r="R141" s="19">
        <f t="shared" si="12"/>
        <v>4.871637790729487</v>
      </c>
      <c r="S141" s="19">
        <f t="shared" si="12"/>
        <v>0</v>
      </c>
      <c r="T141" s="19">
        <f t="shared" si="13"/>
        <v>4.8092191572525547</v>
      </c>
      <c r="U141" s="19">
        <f t="shared" si="14"/>
        <v>0</v>
      </c>
      <c r="V141" s="19">
        <f t="shared" si="15"/>
        <v>0</v>
      </c>
    </row>
    <row r="142" spans="1:22" x14ac:dyDescent="0.25">
      <c r="A142" s="26">
        <f>Wellpath!E142</f>
        <v>3990</v>
      </c>
      <c r="B142" s="22">
        <v>0</v>
      </c>
      <c r="C142" s="22">
        <v>0</v>
      </c>
      <c r="D142" s="22">
        <f t="shared" si="11"/>
        <v>4.7931219674804699E-5</v>
      </c>
      <c r="E142" s="20">
        <f>Model!$W$27*((drdp!B142+drdp!K142)*'DBH-OS'!$B142+(drdp!E142+drdp!N142)*'DBH-OS'!$C142+(drdp!H142+drdp!Q142)*'DBH-OS'!$D142)</f>
        <v>1.7819723293349389E-2</v>
      </c>
      <c r="F142" s="20">
        <f>Model!$W$27*((drdp!C142+drdp!L142)*'DBH-OS'!$B142+(drdp!F142+drdp!O142)*'DBH-OS'!$C142+(drdp!I142+drdp!R142)*'DBH-OS'!$D142)</f>
        <v>-7.718570153156229E-2</v>
      </c>
      <c r="G142" s="20">
        <f>Model!$W$27*((drdp!D142+drdp!M142)*'DBH-OS'!$B142+(drdp!G142+drdp!P142)*'DBH-OS'!$C142+(drdp!J142+drdp!S142)*'DBH-OS'!$D142)</f>
        <v>0</v>
      </c>
      <c r="H142" s="18">
        <f>Model!$W$27*((drdp!B142)*'DBH-OS'!$B142+(drdp!E142)*'DBH-OS'!$C142+(drdp!H142)*'DBH-OS'!$D142)</f>
        <v>8.9098616466746945E-3</v>
      </c>
      <c r="I142" s="18">
        <f>Model!$W$27*((drdp!C142)*'DBH-OS'!$B142+(drdp!F142)*'DBH-OS'!$C142+(drdp!I142)*'DBH-OS'!$D142)</f>
        <v>-3.8592850765781145E-2</v>
      </c>
      <c r="J142" s="18">
        <f>Model!$W$27*((drdp!D142)*'DBH-OS'!$B142+(drdp!G142)*'DBH-OS'!$C142+(drdp!J142)*'DBH-OS'!$D142)</f>
        <v>0</v>
      </c>
      <c r="K142" s="21">
        <f>SUM(E$3:E141)+H142</f>
        <v>2.1967185902529134</v>
      </c>
      <c r="L142" s="21">
        <f>SUM(F$3:F141)+I142</f>
        <v>2.1299929932572144</v>
      </c>
      <c r="M142" s="21">
        <f>SUM(G$3:G141)+J142</f>
        <v>0</v>
      </c>
      <c r="N142" s="21"/>
      <c r="O142" s="21"/>
      <c r="P142" s="21"/>
      <c r="Q142" s="19">
        <f t="shared" si="12"/>
        <v>4.825572564762747</v>
      </c>
      <c r="R142" s="19">
        <f t="shared" si="12"/>
        <v>4.5368701513248277</v>
      </c>
      <c r="S142" s="19">
        <f t="shared" si="12"/>
        <v>0</v>
      </c>
      <c r="T142" s="19">
        <f t="shared" si="13"/>
        <v>4.6789952053965713</v>
      </c>
      <c r="U142" s="19">
        <f t="shared" si="14"/>
        <v>0</v>
      </c>
      <c r="V142" s="19">
        <f t="shared" si="15"/>
        <v>0</v>
      </c>
    </row>
    <row r="143" spans="1:22" x14ac:dyDescent="0.25">
      <c r="A143" s="26">
        <f>Wellpath!E143</f>
        <v>4020</v>
      </c>
      <c r="B143" s="22">
        <v>0</v>
      </c>
      <c r="C143" s="22">
        <v>0</v>
      </c>
      <c r="D143" s="22">
        <f t="shared" si="11"/>
        <v>4.7931219674804699E-5</v>
      </c>
      <c r="E143" s="20">
        <f>Model!$W$27*((drdp!B143+drdp!K143)*'DBH-OS'!$B143+(drdp!E143+drdp!N143)*'DBH-OS'!$C143+(drdp!H143+drdp!Q143)*'DBH-OS'!$D143)</f>
        <v>1.1879815528899593E-2</v>
      </c>
      <c r="F143" s="20">
        <f>Model!$W$27*((drdp!C143+drdp!L143)*'DBH-OS'!$B143+(drdp!F143+drdp!O143)*'DBH-OS'!$C143+(drdp!I143+drdp!R143)*'DBH-OS'!$D143)</f>
        <v>-5.1457134354374857E-2</v>
      </c>
      <c r="G143" s="20">
        <f>Model!$W$27*((drdp!D143+drdp!M143)*'DBH-OS'!$B143+(drdp!G143+drdp!P143)*'DBH-OS'!$C143+(drdp!J143+drdp!S143)*'DBH-OS'!$D143)</f>
        <v>0</v>
      </c>
      <c r="H143" s="18">
        <f>Model!$W$27*((drdp!B143)*'DBH-OS'!$B143+(drdp!E143)*'DBH-OS'!$C143+(drdp!H143)*'DBH-OS'!$D143)</f>
        <v>8.9098616466746945E-3</v>
      </c>
      <c r="I143" s="18">
        <f>Model!$W$27*((drdp!C143)*'DBH-OS'!$B143+(drdp!F143)*'DBH-OS'!$C143+(drdp!I143)*'DBH-OS'!$D143)</f>
        <v>-3.8592850765781145E-2</v>
      </c>
      <c r="J143" s="18">
        <f>Model!$W$27*((drdp!D143)*'DBH-OS'!$B143+(drdp!G143)*'DBH-OS'!$C143+(drdp!J143)*'DBH-OS'!$D143)</f>
        <v>0</v>
      </c>
      <c r="K143" s="21">
        <f>SUM(E$3:E142)+H143</f>
        <v>2.2145383135462628</v>
      </c>
      <c r="L143" s="21">
        <f>SUM(F$3:F142)+I143</f>
        <v>2.0528072917256521</v>
      </c>
      <c r="M143" s="21">
        <f>SUM(G$3:G142)+J143</f>
        <v>0</v>
      </c>
      <c r="N143" s="21"/>
      <c r="O143" s="21"/>
      <c r="P143" s="21"/>
      <c r="Q143" s="19">
        <f t="shared" si="12"/>
        <v>4.9041799421643262</v>
      </c>
      <c r="R143" s="19">
        <f t="shared" si="12"/>
        <v>4.2140177769620069</v>
      </c>
      <c r="S143" s="19">
        <f t="shared" si="12"/>
        <v>0</v>
      </c>
      <c r="T143" s="19">
        <f t="shared" si="13"/>
        <v>4.5460203978535967</v>
      </c>
      <c r="U143" s="19">
        <f t="shared" si="14"/>
        <v>0</v>
      </c>
      <c r="V143" s="19">
        <f t="shared" si="15"/>
        <v>0</v>
      </c>
    </row>
    <row r="144" spans="1:22" x14ac:dyDescent="0.25">
      <c r="A144" s="26">
        <f>Wellpath!E144</f>
        <v>4030</v>
      </c>
      <c r="B144" s="22">
        <v>0</v>
      </c>
      <c r="C144" s="22">
        <v>0</v>
      </c>
      <c r="D144" s="22">
        <f t="shared" si="11"/>
        <v>4.7931219674804699E-5</v>
      </c>
      <c r="E144" s="20">
        <f>Model!$W$27*((drdp!B144+drdp!K144)*'DBH-OS'!$B144+(drdp!E144+drdp!N144)*'DBH-OS'!$C144+(drdp!H144+drdp!Q144)*'DBH-OS'!$D144)</f>
        <v>-1.1939214606544093</v>
      </c>
      <c r="F144" s="20">
        <f>Model!$W$27*((drdp!C144+drdp!L144)*'DBH-OS'!$B144+(drdp!F144+drdp!O144)*'DBH-OS'!$C144+(drdp!I144+drdp!R144)*'DBH-OS'!$D144)</f>
        <v>5.1714420026146737</v>
      </c>
      <c r="G144" s="20">
        <f>Model!$W$27*((drdp!D144+drdp!M144)*'DBH-OS'!$B144+(drdp!G144+drdp!P144)*'DBH-OS'!$C144+(drdp!J144+drdp!S144)*'DBH-OS'!$D144)</f>
        <v>0</v>
      </c>
      <c r="H144" s="18">
        <f>Model!$W$27*((drdp!B144)*'DBH-OS'!$B144+(drdp!E144)*'DBH-OS'!$C144+(drdp!H144)*'DBH-OS'!$D144)</f>
        <v>2.9699538822248982E-3</v>
      </c>
      <c r="I144" s="18">
        <f>Model!$W$27*((drdp!C144)*'DBH-OS'!$B144+(drdp!F144)*'DBH-OS'!$C144+(drdp!I144)*'DBH-OS'!$D144)</f>
        <v>-1.2864283588593714E-2</v>
      </c>
      <c r="J144" s="18">
        <f>Model!$W$27*((drdp!D144)*'DBH-OS'!$B144+(drdp!G144)*'DBH-OS'!$C144+(drdp!J144)*'DBH-OS'!$D144)</f>
        <v>0</v>
      </c>
      <c r="K144" s="21">
        <f>SUM(E$3:E143)+H144</f>
        <v>2.2204782213107128</v>
      </c>
      <c r="L144" s="21">
        <f>SUM(F$3:F143)+I144</f>
        <v>2.0270787245484647</v>
      </c>
      <c r="M144" s="21">
        <f>SUM(G$3:G143)+J144</f>
        <v>0</v>
      </c>
      <c r="N144" s="21"/>
      <c r="O144" s="21"/>
      <c r="P144" s="21"/>
      <c r="Q144" s="19">
        <f t="shared" si="12"/>
        <v>4.9305235313151865</v>
      </c>
      <c r="R144" s="19">
        <f t="shared" si="12"/>
        <v>4.1090481555170308</v>
      </c>
      <c r="S144" s="19">
        <f t="shared" si="12"/>
        <v>0</v>
      </c>
      <c r="T144" s="19">
        <f t="shared" si="13"/>
        <v>4.5010841607421632</v>
      </c>
      <c r="U144" s="19">
        <f t="shared" si="14"/>
        <v>0</v>
      </c>
      <c r="V144" s="19">
        <f t="shared" si="15"/>
        <v>0</v>
      </c>
    </row>
    <row r="145" spans="1:22" x14ac:dyDescent="0.25">
      <c r="A145" s="26">
        <f>Wellpath!E145</f>
        <v>0</v>
      </c>
      <c r="B145" s="22">
        <v>0</v>
      </c>
      <c r="C145" s="22">
        <v>0</v>
      </c>
      <c r="D145" s="22">
        <f t="shared" si="11"/>
        <v>4.7931219674804699E-5</v>
      </c>
      <c r="E145" s="20">
        <f>Model!$W$27*((drdp!B145+drdp!K145)*'DBH-OS'!$B145+(drdp!E145+drdp!N145)*'DBH-OS'!$C145+(drdp!H145+drdp!Q145)*'DBH-OS'!$D145)</f>
        <v>0</v>
      </c>
      <c r="F145" s="20">
        <f>Model!$W$27*((drdp!C145+drdp!L145)*'DBH-OS'!$B145+(drdp!F145+drdp!O145)*'DBH-OS'!$C145+(drdp!I145+drdp!R145)*'DBH-OS'!$D145)</f>
        <v>0</v>
      </c>
      <c r="G145" s="20">
        <f>Model!$W$27*((drdp!D145+drdp!M145)*'DBH-OS'!$B145+(drdp!G145+drdp!P145)*'DBH-OS'!$C145+(drdp!J145+drdp!S145)*'DBH-OS'!$D145)</f>
        <v>0</v>
      </c>
      <c r="H145" s="18">
        <f>Model!$W$27*((drdp!B145)*'DBH-OS'!$B145+(drdp!E145)*'DBH-OS'!$C145+(drdp!H145)*'DBH-OS'!$D145)</f>
        <v>0</v>
      </c>
      <c r="I145" s="18">
        <f>Model!$W$27*((drdp!C145)*'DBH-OS'!$B145+(drdp!F145)*'DBH-OS'!$C145+(drdp!I145)*'DBH-OS'!$D145)</f>
        <v>0</v>
      </c>
      <c r="J145" s="18">
        <f>Model!$W$27*((drdp!D145)*'DBH-OS'!$B145+(drdp!G145)*'DBH-OS'!$C145+(drdp!J145)*'DBH-OS'!$D145)</f>
        <v>0</v>
      </c>
      <c r="K145" s="21">
        <f>SUM(E$3:E144)+H145</f>
        <v>1.0235868067740785</v>
      </c>
      <c r="L145" s="21">
        <f>SUM(F$3:F144)+I145</f>
        <v>7.2113850107517319</v>
      </c>
      <c r="M145" s="21">
        <f>SUM(G$3:G144)+J145</f>
        <v>0</v>
      </c>
      <c r="N145" s="21"/>
      <c r="O145" s="21"/>
      <c r="P145" s="21"/>
      <c r="Q145" s="19">
        <f t="shared" si="12"/>
        <v>1.0477299510019549</v>
      </c>
      <c r="R145" s="19">
        <f t="shared" si="12"/>
        <v>52.004073773294756</v>
      </c>
      <c r="S145" s="19">
        <f t="shared" si="12"/>
        <v>0</v>
      </c>
      <c r="T145" s="19">
        <f t="shared" si="13"/>
        <v>7.3814785555738194</v>
      </c>
      <c r="U145" s="19">
        <f t="shared" si="14"/>
        <v>0</v>
      </c>
      <c r="V145" s="19">
        <f t="shared" si="15"/>
        <v>0</v>
      </c>
    </row>
    <row r="146" spans="1:22" x14ac:dyDescent="0.25">
      <c r="A146" s="26">
        <f>Wellpath!E146</f>
        <v>0</v>
      </c>
      <c r="B146" s="22">
        <v>0</v>
      </c>
      <c r="C146" s="22">
        <v>0</v>
      </c>
      <c r="D146" s="22">
        <f t="shared" si="11"/>
        <v>4.7931219674804699E-5</v>
      </c>
      <c r="E146" s="20">
        <f>Model!$W$27*((drdp!B146+drdp!K146)*'DBH-OS'!$B146+(drdp!E146+drdp!N146)*'DBH-OS'!$C146+(drdp!H146+drdp!Q146)*'DBH-OS'!$D146)</f>
        <v>0</v>
      </c>
      <c r="F146" s="20">
        <f>Model!$W$27*((drdp!C146+drdp!L146)*'DBH-OS'!$B146+(drdp!F146+drdp!O146)*'DBH-OS'!$C146+(drdp!I146+drdp!R146)*'DBH-OS'!$D146)</f>
        <v>0</v>
      </c>
      <c r="G146" s="20">
        <f>Model!$W$27*((drdp!D146+drdp!M146)*'DBH-OS'!$B146+(drdp!G146+drdp!P146)*'DBH-OS'!$C146+(drdp!J146+drdp!S146)*'DBH-OS'!$D146)</f>
        <v>0</v>
      </c>
      <c r="H146" s="18">
        <f>Model!$W$27*((drdp!B146)*'DBH-OS'!$B146+(drdp!E146)*'DBH-OS'!$C146+(drdp!H146)*'DBH-OS'!$D146)</f>
        <v>0</v>
      </c>
      <c r="I146" s="18">
        <f>Model!$W$27*((drdp!C146)*'DBH-OS'!$B146+(drdp!F146)*'DBH-OS'!$C146+(drdp!I146)*'DBH-OS'!$D146)</f>
        <v>0</v>
      </c>
      <c r="J146" s="18">
        <f>Model!$W$27*((drdp!D146)*'DBH-OS'!$B146+(drdp!G146)*'DBH-OS'!$C146+(drdp!J146)*'DBH-OS'!$D146)</f>
        <v>0</v>
      </c>
      <c r="K146" s="21">
        <f>SUM(E$3:E145)+H146</f>
        <v>1.0235868067740785</v>
      </c>
      <c r="L146" s="21">
        <f>SUM(F$3:F145)+I146</f>
        <v>7.2113850107517319</v>
      </c>
      <c r="M146" s="21">
        <f>SUM(G$3:G145)+J146</f>
        <v>0</v>
      </c>
      <c r="N146" s="21"/>
      <c r="O146" s="21"/>
      <c r="P146" s="21"/>
      <c r="Q146" s="19">
        <f t="shared" si="12"/>
        <v>1.0477299510019549</v>
      </c>
      <c r="R146" s="19">
        <f t="shared" si="12"/>
        <v>52.004073773294756</v>
      </c>
      <c r="S146" s="19">
        <f t="shared" si="12"/>
        <v>0</v>
      </c>
      <c r="T146" s="19">
        <f t="shared" si="13"/>
        <v>7.3814785555738194</v>
      </c>
      <c r="U146" s="19">
        <f t="shared" si="14"/>
        <v>0</v>
      </c>
      <c r="V146" s="19">
        <f t="shared" si="15"/>
        <v>0</v>
      </c>
    </row>
    <row r="147" spans="1:22" x14ac:dyDescent="0.25">
      <c r="A147" s="26">
        <f>Wellpath!E147</f>
        <v>0</v>
      </c>
      <c r="B147" s="22">
        <v>0</v>
      </c>
      <c r="C147" s="22">
        <v>0</v>
      </c>
      <c r="D147" s="22">
        <f t="shared" si="11"/>
        <v>4.7931219674804699E-5</v>
      </c>
      <c r="E147" s="20">
        <f>Model!$W$27*((drdp!B147+drdp!K147)*'DBH-OS'!$B147+(drdp!E147+drdp!N147)*'DBH-OS'!$C147+(drdp!H147+drdp!Q147)*'DBH-OS'!$D147)</f>
        <v>0</v>
      </c>
      <c r="F147" s="20">
        <f>Model!$W$27*((drdp!C147+drdp!L147)*'DBH-OS'!$B147+(drdp!F147+drdp!O147)*'DBH-OS'!$C147+(drdp!I147+drdp!R147)*'DBH-OS'!$D147)</f>
        <v>0</v>
      </c>
      <c r="G147" s="20">
        <f>Model!$W$27*((drdp!D147+drdp!M147)*'DBH-OS'!$B147+(drdp!G147+drdp!P147)*'DBH-OS'!$C147+(drdp!J147+drdp!S147)*'DBH-OS'!$D147)</f>
        <v>0</v>
      </c>
      <c r="H147" s="18">
        <f>Model!$W$27*((drdp!B147)*'DBH-OS'!$B147+(drdp!E147)*'DBH-OS'!$C147+(drdp!H147)*'DBH-OS'!$D147)</f>
        <v>0</v>
      </c>
      <c r="I147" s="18">
        <f>Model!$W$27*((drdp!C147)*'DBH-OS'!$B147+(drdp!F147)*'DBH-OS'!$C147+(drdp!I147)*'DBH-OS'!$D147)</f>
        <v>0</v>
      </c>
      <c r="J147" s="18">
        <f>Model!$W$27*((drdp!D147)*'DBH-OS'!$B147+(drdp!G147)*'DBH-OS'!$C147+(drdp!J147)*'DBH-OS'!$D147)</f>
        <v>0</v>
      </c>
      <c r="K147" s="21">
        <f>SUM(E$3:E146)+H147</f>
        <v>1.0235868067740785</v>
      </c>
      <c r="L147" s="21">
        <f>SUM(F$3:F146)+I147</f>
        <v>7.2113850107517319</v>
      </c>
      <c r="M147" s="21">
        <f>SUM(G$3:G146)+J147</f>
        <v>0</v>
      </c>
      <c r="N147" s="21"/>
      <c r="O147" s="21"/>
      <c r="P147" s="21"/>
      <c r="Q147" s="19">
        <f t="shared" si="12"/>
        <v>1.0477299510019549</v>
      </c>
      <c r="R147" s="19">
        <f t="shared" si="12"/>
        <v>52.004073773294756</v>
      </c>
      <c r="S147" s="19">
        <f t="shared" si="12"/>
        <v>0</v>
      </c>
      <c r="T147" s="19">
        <f t="shared" si="13"/>
        <v>7.3814785555738194</v>
      </c>
      <c r="U147" s="19">
        <f t="shared" si="14"/>
        <v>0</v>
      </c>
      <c r="V147" s="19">
        <f t="shared" si="15"/>
        <v>0</v>
      </c>
    </row>
    <row r="148" spans="1:22" x14ac:dyDescent="0.25">
      <c r="A148" s="26">
        <f>Wellpath!E148</f>
        <v>0</v>
      </c>
      <c r="B148" s="22">
        <v>0</v>
      </c>
      <c r="C148" s="22">
        <v>0</v>
      </c>
      <c r="D148" s="22">
        <f t="shared" si="11"/>
        <v>4.7931219674804699E-5</v>
      </c>
      <c r="E148" s="20">
        <f>Model!$W$27*((drdp!B148+drdp!K148)*'DBH-OS'!$B148+(drdp!E148+drdp!N148)*'DBH-OS'!$C148+(drdp!H148+drdp!Q148)*'DBH-OS'!$D148)</f>
        <v>0</v>
      </c>
      <c r="F148" s="20">
        <f>Model!$W$27*((drdp!C148+drdp!L148)*'DBH-OS'!$B148+(drdp!F148+drdp!O148)*'DBH-OS'!$C148+(drdp!I148+drdp!R148)*'DBH-OS'!$D148)</f>
        <v>0</v>
      </c>
      <c r="G148" s="20">
        <f>Model!$W$27*((drdp!D148+drdp!M148)*'DBH-OS'!$B148+(drdp!G148+drdp!P148)*'DBH-OS'!$C148+(drdp!J148+drdp!S148)*'DBH-OS'!$D148)</f>
        <v>0</v>
      </c>
      <c r="H148" s="18">
        <f>Model!$W$27*((drdp!B148)*'DBH-OS'!$B148+(drdp!E148)*'DBH-OS'!$C148+(drdp!H148)*'DBH-OS'!$D148)</f>
        <v>0</v>
      </c>
      <c r="I148" s="18">
        <f>Model!$W$27*((drdp!C148)*'DBH-OS'!$B148+(drdp!F148)*'DBH-OS'!$C148+(drdp!I148)*'DBH-OS'!$D148)</f>
        <v>0</v>
      </c>
      <c r="J148" s="18">
        <f>Model!$W$27*((drdp!D148)*'DBH-OS'!$B148+(drdp!G148)*'DBH-OS'!$C148+(drdp!J148)*'DBH-OS'!$D148)</f>
        <v>0</v>
      </c>
      <c r="K148" s="21">
        <f>SUM(E$3:E147)+H148</f>
        <v>1.0235868067740785</v>
      </c>
      <c r="L148" s="21">
        <f>SUM(F$3:F147)+I148</f>
        <v>7.2113850107517319</v>
      </c>
      <c r="M148" s="21">
        <f>SUM(G$3:G147)+J148</f>
        <v>0</v>
      </c>
      <c r="N148" s="21"/>
      <c r="O148" s="21"/>
      <c r="P148" s="21"/>
      <c r="Q148" s="19">
        <f t="shared" ref="Q148:S211" si="16">K148^2</f>
        <v>1.0477299510019549</v>
      </c>
      <c r="R148" s="19">
        <f t="shared" si="16"/>
        <v>52.004073773294756</v>
      </c>
      <c r="S148" s="19">
        <f t="shared" si="16"/>
        <v>0</v>
      </c>
      <c r="T148" s="19">
        <f t="shared" si="13"/>
        <v>7.3814785555738194</v>
      </c>
      <c r="U148" s="19">
        <f t="shared" si="14"/>
        <v>0</v>
      </c>
      <c r="V148" s="19">
        <f t="shared" si="15"/>
        <v>0</v>
      </c>
    </row>
    <row r="149" spans="1:22" x14ac:dyDescent="0.25">
      <c r="A149" s="26">
        <f>Wellpath!E149</f>
        <v>0</v>
      </c>
      <c r="B149" s="22">
        <v>0</v>
      </c>
      <c r="C149" s="22">
        <v>0</v>
      </c>
      <c r="D149" s="22">
        <f t="shared" si="11"/>
        <v>4.7931219674804699E-5</v>
      </c>
      <c r="E149" s="20">
        <f>Model!$W$27*((drdp!B149+drdp!K149)*'DBH-OS'!$B149+(drdp!E149+drdp!N149)*'DBH-OS'!$C149+(drdp!H149+drdp!Q149)*'DBH-OS'!$D149)</f>
        <v>0</v>
      </c>
      <c r="F149" s="20">
        <f>Model!$W$27*((drdp!C149+drdp!L149)*'DBH-OS'!$B149+(drdp!F149+drdp!O149)*'DBH-OS'!$C149+(drdp!I149+drdp!R149)*'DBH-OS'!$D149)</f>
        <v>0</v>
      </c>
      <c r="G149" s="20">
        <f>Model!$W$27*((drdp!D149+drdp!M149)*'DBH-OS'!$B149+(drdp!G149+drdp!P149)*'DBH-OS'!$C149+(drdp!J149+drdp!S149)*'DBH-OS'!$D149)</f>
        <v>0</v>
      </c>
      <c r="H149" s="18">
        <f>Model!$W$27*((drdp!B149)*'DBH-OS'!$B149+(drdp!E149)*'DBH-OS'!$C149+(drdp!H149)*'DBH-OS'!$D149)</f>
        <v>0</v>
      </c>
      <c r="I149" s="18">
        <f>Model!$W$27*((drdp!C149)*'DBH-OS'!$B149+(drdp!F149)*'DBH-OS'!$C149+(drdp!I149)*'DBH-OS'!$D149)</f>
        <v>0</v>
      </c>
      <c r="J149" s="18">
        <f>Model!$W$27*((drdp!D149)*'DBH-OS'!$B149+(drdp!G149)*'DBH-OS'!$C149+(drdp!J149)*'DBH-OS'!$D149)</f>
        <v>0</v>
      </c>
      <c r="K149" s="21">
        <f>SUM(E$3:E148)+H149</f>
        <v>1.0235868067740785</v>
      </c>
      <c r="L149" s="21">
        <f>SUM(F$3:F148)+I149</f>
        <v>7.2113850107517319</v>
      </c>
      <c r="M149" s="21">
        <f>SUM(G$3:G148)+J149</f>
        <v>0</v>
      </c>
      <c r="N149" s="21"/>
      <c r="O149" s="21"/>
      <c r="P149" s="21"/>
      <c r="Q149" s="19">
        <f t="shared" si="16"/>
        <v>1.0477299510019549</v>
      </c>
      <c r="R149" s="19">
        <f t="shared" si="16"/>
        <v>52.004073773294756</v>
      </c>
      <c r="S149" s="19">
        <f t="shared" si="16"/>
        <v>0</v>
      </c>
      <c r="T149" s="19">
        <f t="shared" si="13"/>
        <v>7.3814785555738194</v>
      </c>
      <c r="U149" s="19">
        <f t="shared" si="14"/>
        <v>0</v>
      </c>
      <c r="V149" s="19">
        <f t="shared" si="15"/>
        <v>0</v>
      </c>
    </row>
    <row r="150" spans="1:22" x14ac:dyDescent="0.25">
      <c r="A150" s="26">
        <f>Wellpath!E150</f>
        <v>0</v>
      </c>
      <c r="B150" s="22">
        <v>0</v>
      </c>
      <c r="C150" s="22">
        <v>0</v>
      </c>
      <c r="D150" s="22">
        <f t="shared" si="11"/>
        <v>4.7931219674804699E-5</v>
      </c>
      <c r="E150" s="20">
        <f>Model!$W$27*((drdp!B150+drdp!K150)*'DBH-OS'!$B150+(drdp!E150+drdp!N150)*'DBH-OS'!$C150+(drdp!H150+drdp!Q150)*'DBH-OS'!$D150)</f>
        <v>0</v>
      </c>
      <c r="F150" s="20">
        <f>Model!$W$27*((drdp!C150+drdp!L150)*'DBH-OS'!$B150+(drdp!F150+drdp!O150)*'DBH-OS'!$C150+(drdp!I150+drdp!R150)*'DBH-OS'!$D150)</f>
        <v>0</v>
      </c>
      <c r="G150" s="20">
        <f>Model!$W$27*((drdp!D150+drdp!M150)*'DBH-OS'!$B150+(drdp!G150+drdp!P150)*'DBH-OS'!$C150+(drdp!J150+drdp!S150)*'DBH-OS'!$D150)</f>
        <v>0</v>
      </c>
      <c r="H150" s="18">
        <f>Model!$W$27*((drdp!B150)*'DBH-OS'!$B150+(drdp!E150)*'DBH-OS'!$C150+(drdp!H150)*'DBH-OS'!$D150)</f>
        <v>0</v>
      </c>
      <c r="I150" s="18">
        <f>Model!$W$27*((drdp!C150)*'DBH-OS'!$B150+(drdp!F150)*'DBH-OS'!$C150+(drdp!I150)*'DBH-OS'!$D150)</f>
        <v>0</v>
      </c>
      <c r="J150" s="18">
        <f>Model!$W$27*((drdp!D150)*'DBH-OS'!$B150+(drdp!G150)*'DBH-OS'!$C150+(drdp!J150)*'DBH-OS'!$D150)</f>
        <v>0</v>
      </c>
      <c r="K150" s="21">
        <f>SUM(E$3:E149)+H150</f>
        <v>1.0235868067740785</v>
      </c>
      <c r="L150" s="21">
        <f>SUM(F$3:F149)+I150</f>
        <v>7.2113850107517319</v>
      </c>
      <c r="M150" s="21">
        <f>SUM(G$3:G149)+J150</f>
        <v>0</v>
      </c>
      <c r="N150" s="21"/>
      <c r="O150" s="21"/>
      <c r="P150" s="21"/>
      <c r="Q150" s="19">
        <f t="shared" si="16"/>
        <v>1.0477299510019549</v>
      </c>
      <c r="R150" s="19">
        <f t="shared" si="16"/>
        <v>52.004073773294756</v>
      </c>
      <c r="S150" s="19">
        <f t="shared" si="16"/>
        <v>0</v>
      </c>
      <c r="T150" s="19">
        <f t="shared" si="13"/>
        <v>7.3814785555738194</v>
      </c>
      <c r="U150" s="19">
        <f t="shared" si="14"/>
        <v>0</v>
      </c>
      <c r="V150" s="19">
        <f t="shared" si="15"/>
        <v>0</v>
      </c>
    </row>
    <row r="151" spans="1:22" x14ac:dyDescent="0.25">
      <c r="A151" s="26">
        <f>Wellpath!E151</f>
        <v>0</v>
      </c>
      <c r="B151" s="22">
        <v>0</v>
      </c>
      <c r="C151" s="22">
        <v>0</v>
      </c>
      <c r="D151" s="22">
        <f t="shared" si="11"/>
        <v>4.7931219674804699E-5</v>
      </c>
      <c r="E151" s="20">
        <f>Model!$W$27*((drdp!B151+drdp!K151)*'DBH-OS'!$B151+(drdp!E151+drdp!N151)*'DBH-OS'!$C151+(drdp!H151+drdp!Q151)*'DBH-OS'!$D151)</f>
        <v>0</v>
      </c>
      <c r="F151" s="20">
        <f>Model!$W$27*((drdp!C151+drdp!L151)*'DBH-OS'!$B151+(drdp!F151+drdp!O151)*'DBH-OS'!$C151+(drdp!I151+drdp!R151)*'DBH-OS'!$D151)</f>
        <v>0</v>
      </c>
      <c r="G151" s="20">
        <f>Model!$W$27*((drdp!D151+drdp!M151)*'DBH-OS'!$B151+(drdp!G151+drdp!P151)*'DBH-OS'!$C151+(drdp!J151+drdp!S151)*'DBH-OS'!$D151)</f>
        <v>0</v>
      </c>
      <c r="H151" s="18">
        <f>Model!$W$27*((drdp!B151)*'DBH-OS'!$B151+(drdp!E151)*'DBH-OS'!$C151+(drdp!H151)*'DBH-OS'!$D151)</f>
        <v>0</v>
      </c>
      <c r="I151" s="18">
        <f>Model!$W$27*((drdp!C151)*'DBH-OS'!$B151+(drdp!F151)*'DBH-OS'!$C151+(drdp!I151)*'DBH-OS'!$D151)</f>
        <v>0</v>
      </c>
      <c r="J151" s="18">
        <f>Model!$W$27*((drdp!D151)*'DBH-OS'!$B151+(drdp!G151)*'DBH-OS'!$C151+(drdp!J151)*'DBH-OS'!$D151)</f>
        <v>0</v>
      </c>
      <c r="K151" s="21">
        <f>SUM(E$3:E150)+H151</f>
        <v>1.0235868067740785</v>
      </c>
      <c r="L151" s="21">
        <f>SUM(F$3:F150)+I151</f>
        <v>7.2113850107517319</v>
      </c>
      <c r="M151" s="21">
        <f>SUM(G$3:G150)+J151</f>
        <v>0</v>
      </c>
      <c r="N151" s="21"/>
      <c r="O151" s="21"/>
      <c r="P151" s="21"/>
      <c r="Q151" s="19">
        <f t="shared" si="16"/>
        <v>1.0477299510019549</v>
      </c>
      <c r="R151" s="19">
        <f t="shared" si="16"/>
        <v>52.004073773294756</v>
      </c>
      <c r="S151" s="19">
        <f t="shared" si="16"/>
        <v>0</v>
      </c>
      <c r="T151" s="19">
        <f t="shared" si="13"/>
        <v>7.3814785555738194</v>
      </c>
      <c r="U151" s="19">
        <f t="shared" si="14"/>
        <v>0</v>
      </c>
      <c r="V151" s="19">
        <f t="shared" si="15"/>
        <v>0</v>
      </c>
    </row>
    <row r="152" spans="1:22" x14ac:dyDescent="0.25">
      <c r="A152" s="26">
        <f>Wellpath!E152</f>
        <v>0</v>
      </c>
      <c r="B152" s="22">
        <v>0</v>
      </c>
      <c r="C152" s="22">
        <v>0</v>
      </c>
      <c r="D152" s="22">
        <f t="shared" si="11"/>
        <v>4.7931219674804699E-5</v>
      </c>
      <c r="E152" s="20">
        <f>Model!$W$27*((drdp!B152+drdp!K152)*'DBH-OS'!$B152+(drdp!E152+drdp!N152)*'DBH-OS'!$C152+(drdp!H152+drdp!Q152)*'DBH-OS'!$D152)</f>
        <v>0</v>
      </c>
      <c r="F152" s="20">
        <f>Model!$W$27*((drdp!C152+drdp!L152)*'DBH-OS'!$B152+(drdp!F152+drdp!O152)*'DBH-OS'!$C152+(drdp!I152+drdp!R152)*'DBH-OS'!$D152)</f>
        <v>0</v>
      </c>
      <c r="G152" s="20">
        <f>Model!$W$27*((drdp!D152+drdp!M152)*'DBH-OS'!$B152+(drdp!G152+drdp!P152)*'DBH-OS'!$C152+(drdp!J152+drdp!S152)*'DBH-OS'!$D152)</f>
        <v>0</v>
      </c>
      <c r="H152" s="18">
        <f>Model!$W$27*((drdp!B152)*'DBH-OS'!$B152+(drdp!E152)*'DBH-OS'!$C152+(drdp!H152)*'DBH-OS'!$D152)</f>
        <v>0</v>
      </c>
      <c r="I152" s="18">
        <f>Model!$W$27*((drdp!C152)*'DBH-OS'!$B152+(drdp!F152)*'DBH-OS'!$C152+(drdp!I152)*'DBH-OS'!$D152)</f>
        <v>0</v>
      </c>
      <c r="J152" s="18">
        <f>Model!$W$27*((drdp!D152)*'DBH-OS'!$B152+(drdp!G152)*'DBH-OS'!$C152+(drdp!J152)*'DBH-OS'!$D152)</f>
        <v>0</v>
      </c>
      <c r="K152" s="21">
        <f>SUM(E$3:E151)+H152</f>
        <v>1.0235868067740785</v>
      </c>
      <c r="L152" s="21">
        <f>SUM(F$3:F151)+I152</f>
        <v>7.2113850107517319</v>
      </c>
      <c r="M152" s="21">
        <f>SUM(G$3:G151)+J152</f>
        <v>0</v>
      </c>
      <c r="N152" s="21"/>
      <c r="O152" s="21"/>
      <c r="P152" s="21"/>
      <c r="Q152" s="19">
        <f t="shared" si="16"/>
        <v>1.0477299510019549</v>
      </c>
      <c r="R152" s="19">
        <f t="shared" si="16"/>
        <v>52.004073773294756</v>
      </c>
      <c r="S152" s="19">
        <f t="shared" si="16"/>
        <v>0</v>
      </c>
      <c r="T152" s="19">
        <f t="shared" si="13"/>
        <v>7.3814785555738194</v>
      </c>
      <c r="U152" s="19">
        <f t="shared" si="14"/>
        <v>0</v>
      </c>
      <c r="V152" s="19">
        <f t="shared" si="15"/>
        <v>0</v>
      </c>
    </row>
    <row r="153" spans="1:22" x14ac:dyDescent="0.25">
      <c r="A153" s="26">
        <f>Wellpath!E153</f>
        <v>0</v>
      </c>
      <c r="B153" s="22">
        <v>0</v>
      </c>
      <c r="C153" s="22">
        <v>0</v>
      </c>
      <c r="D153" s="22">
        <f t="shared" si="11"/>
        <v>4.7931219674804699E-5</v>
      </c>
      <c r="E153" s="20">
        <f>Model!$W$27*((drdp!B153+drdp!K153)*'DBH-OS'!$B153+(drdp!E153+drdp!N153)*'DBH-OS'!$C153+(drdp!H153+drdp!Q153)*'DBH-OS'!$D153)</f>
        <v>0</v>
      </c>
      <c r="F153" s="20">
        <f>Model!$W$27*((drdp!C153+drdp!L153)*'DBH-OS'!$B153+(drdp!F153+drdp!O153)*'DBH-OS'!$C153+(drdp!I153+drdp!R153)*'DBH-OS'!$D153)</f>
        <v>0</v>
      </c>
      <c r="G153" s="20">
        <f>Model!$W$27*((drdp!D153+drdp!M153)*'DBH-OS'!$B153+(drdp!G153+drdp!P153)*'DBH-OS'!$C153+(drdp!J153+drdp!S153)*'DBH-OS'!$D153)</f>
        <v>0</v>
      </c>
      <c r="H153" s="18">
        <f>Model!$W$27*((drdp!B153)*'DBH-OS'!$B153+(drdp!E153)*'DBH-OS'!$C153+(drdp!H153)*'DBH-OS'!$D153)</f>
        <v>0</v>
      </c>
      <c r="I153" s="18">
        <f>Model!$W$27*((drdp!C153)*'DBH-OS'!$B153+(drdp!F153)*'DBH-OS'!$C153+(drdp!I153)*'DBH-OS'!$D153)</f>
        <v>0</v>
      </c>
      <c r="J153" s="18">
        <f>Model!$W$27*((drdp!D153)*'DBH-OS'!$B153+(drdp!G153)*'DBH-OS'!$C153+(drdp!J153)*'DBH-OS'!$D153)</f>
        <v>0</v>
      </c>
      <c r="K153" s="21">
        <f>SUM(E$3:E152)+H153</f>
        <v>1.0235868067740785</v>
      </c>
      <c r="L153" s="21">
        <f>SUM(F$3:F152)+I153</f>
        <v>7.2113850107517319</v>
      </c>
      <c r="M153" s="21">
        <f>SUM(G$3:G152)+J153</f>
        <v>0</v>
      </c>
      <c r="N153" s="21"/>
      <c r="O153" s="21"/>
      <c r="P153" s="21"/>
      <c r="Q153" s="19">
        <f t="shared" si="16"/>
        <v>1.0477299510019549</v>
      </c>
      <c r="R153" s="19">
        <f t="shared" si="16"/>
        <v>52.004073773294756</v>
      </c>
      <c r="S153" s="19">
        <f t="shared" si="16"/>
        <v>0</v>
      </c>
      <c r="T153" s="19">
        <f t="shared" si="13"/>
        <v>7.3814785555738194</v>
      </c>
      <c r="U153" s="19">
        <f t="shared" si="14"/>
        <v>0</v>
      </c>
      <c r="V153" s="19">
        <f t="shared" si="15"/>
        <v>0</v>
      </c>
    </row>
    <row r="154" spans="1:22" x14ac:dyDescent="0.25">
      <c r="A154" s="26">
        <f>Wellpath!E154</f>
        <v>0</v>
      </c>
      <c r="B154" s="22">
        <v>0</v>
      </c>
      <c r="C154" s="22">
        <v>0</v>
      </c>
      <c r="D154" s="22">
        <f t="shared" si="11"/>
        <v>4.7931219674804699E-5</v>
      </c>
      <c r="E154" s="20">
        <f>Model!$W$27*((drdp!B154+drdp!K154)*'DBH-OS'!$B154+(drdp!E154+drdp!N154)*'DBH-OS'!$C154+(drdp!H154+drdp!Q154)*'DBH-OS'!$D154)</f>
        <v>0</v>
      </c>
      <c r="F154" s="20">
        <f>Model!$W$27*((drdp!C154+drdp!L154)*'DBH-OS'!$B154+(drdp!F154+drdp!O154)*'DBH-OS'!$C154+(drdp!I154+drdp!R154)*'DBH-OS'!$D154)</f>
        <v>0</v>
      </c>
      <c r="G154" s="20">
        <f>Model!$W$27*((drdp!D154+drdp!M154)*'DBH-OS'!$B154+(drdp!G154+drdp!P154)*'DBH-OS'!$C154+(drdp!J154+drdp!S154)*'DBH-OS'!$D154)</f>
        <v>0</v>
      </c>
      <c r="H154" s="18">
        <f>Model!$W$27*((drdp!B154)*'DBH-OS'!$B154+(drdp!E154)*'DBH-OS'!$C154+(drdp!H154)*'DBH-OS'!$D154)</f>
        <v>0</v>
      </c>
      <c r="I154" s="18">
        <f>Model!$W$27*((drdp!C154)*'DBH-OS'!$B154+(drdp!F154)*'DBH-OS'!$C154+(drdp!I154)*'DBH-OS'!$D154)</f>
        <v>0</v>
      </c>
      <c r="J154" s="18">
        <f>Model!$W$27*((drdp!D154)*'DBH-OS'!$B154+(drdp!G154)*'DBH-OS'!$C154+(drdp!J154)*'DBH-OS'!$D154)</f>
        <v>0</v>
      </c>
      <c r="K154" s="21">
        <f>SUM(E$3:E153)+H154</f>
        <v>1.0235868067740785</v>
      </c>
      <c r="L154" s="21">
        <f>SUM(F$3:F153)+I154</f>
        <v>7.2113850107517319</v>
      </c>
      <c r="M154" s="21">
        <f>SUM(G$3:G153)+J154</f>
        <v>0</v>
      </c>
      <c r="N154" s="21"/>
      <c r="O154" s="21"/>
      <c r="P154" s="21"/>
      <c r="Q154" s="19">
        <f t="shared" si="16"/>
        <v>1.0477299510019549</v>
      </c>
      <c r="R154" s="19">
        <f t="shared" si="16"/>
        <v>52.004073773294756</v>
      </c>
      <c r="S154" s="19">
        <f t="shared" si="16"/>
        <v>0</v>
      </c>
      <c r="T154" s="19">
        <f t="shared" si="13"/>
        <v>7.3814785555738194</v>
      </c>
      <c r="U154" s="19">
        <f t="shared" si="14"/>
        <v>0</v>
      </c>
      <c r="V154" s="19">
        <f t="shared" si="15"/>
        <v>0</v>
      </c>
    </row>
    <row r="155" spans="1:22" x14ac:dyDescent="0.25">
      <c r="A155" s="26">
        <f>Wellpath!E155</f>
        <v>0</v>
      </c>
      <c r="B155" s="22">
        <v>0</v>
      </c>
      <c r="C155" s="22">
        <v>0</v>
      </c>
      <c r="D155" s="22">
        <f t="shared" si="11"/>
        <v>4.7931219674804699E-5</v>
      </c>
      <c r="E155" s="20">
        <f>Model!$W$27*((drdp!B155+drdp!K155)*'DBH-OS'!$B155+(drdp!E155+drdp!N155)*'DBH-OS'!$C155+(drdp!H155+drdp!Q155)*'DBH-OS'!$D155)</f>
        <v>0</v>
      </c>
      <c r="F155" s="20">
        <f>Model!$W$27*((drdp!C155+drdp!L155)*'DBH-OS'!$B155+(drdp!F155+drdp!O155)*'DBH-OS'!$C155+(drdp!I155+drdp!R155)*'DBH-OS'!$D155)</f>
        <v>0</v>
      </c>
      <c r="G155" s="20">
        <f>Model!$W$27*((drdp!D155+drdp!M155)*'DBH-OS'!$B155+(drdp!G155+drdp!P155)*'DBH-OS'!$C155+(drdp!J155+drdp!S155)*'DBH-OS'!$D155)</f>
        <v>0</v>
      </c>
      <c r="H155" s="18">
        <f>Model!$W$27*((drdp!B155)*'DBH-OS'!$B155+(drdp!E155)*'DBH-OS'!$C155+(drdp!H155)*'DBH-OS'!$D155)</f>
        <v>0</v>
      </c>
      <c r="I155" s="18">
        <f>Model!$W$27*((drdp!C155)*'DBH-OS'!$B155+(drdp!F155)*'DBH-OS'!$C155+(drdp!I155)*'DBH-OS'!$D155)</f>
        <v>0</v>
      </c>
      <c r="J155" s="18">
        <f>Model!$W$27*((drdp!D155)*'DBH-OS'!$B155+(drdp!G155)*'DBH-OS'!$C155+(drdp!J155)*'DBH-OS'!$D155)</f>
        <v>0</v>
      </c>
      <c r="K155" s="21">
        <f>SUM(E$3:E154)+H155</f>
        <v>1.0235868067740785</v>
      </c>
      <c r="L155" s="21">
        <f>SUM(F$3:F154)+I155</f>
        <v>7.2113850107517319</v>
      </c>
      <c r="M155" s="21">
        <f>SUM(G$3:G154)+J155</f>
        <v>0</v>
      </c>
      <c r="N155" s="21"/>
      <c r="O155" s="21"/>
      <c r="P155" s="21"/>
      <c r="Q155" s="19">
        <f t="shared" si="16"/>
        <v>1.0477299510019549</v>
      </c>
      <c r="R155" s="19">
        <f t="shared" si="16"/>
        <v>52.004073773294756</v>
      </c>
      <c r="S155" s="19">
        <f t="shared" si="16"/>
        <v>0</v>
      </c>
      <c r="T155" s="19">
        <f t="shared" si="13"/>
        <v>7.3814785555738194</v>
      </c>
      <c r="U155" s="19">
        <f t="shared" si="14"/>
        <v>0</v>
      </c>
      <c r="V155" s="19">
        <f t="shared" si="15"/>
        <v>0</v>
      </c>
    </row>
    <row r="156" spans="1:22" x14ac:dyDescent="0.25">
      <c r="A156" s="26">
        <f>Wellpath!E156</f>
        <v>0</v>
      </c>
      <c r="B156" s="22">
        <v>0</v>
      </c>
      <c r="C156" s="22">
        <v>0</v>
      </c>
      <c r="D156" s="22">
        <f t="shared" si="11"/>
        <v>4.7931219674804699E-5</v>
      </c>
      <c r="E156" s="20">
        <f>Model!$W$27*((drdp!B156+drdp!K156)*'DBH-OS'!$B156+(drdp!E156+drdp!N156)*'DBH-OS'!$C156+(drdp!H156+drdp!Q156)*'DBH-OS'!$D156)</f>
        <v>0</v>
      </c>
      <c r="F156" s="20">
        <f>Model!$W$27*((drdp!C156+drdp!L156)*'DBH-OS'!$B156+(drdp!F156+drdp!O156)*'DBH-OS'!$C156+(drdp!I156+drdp!R156)*'DBH-OS'!$D156)</f>
        <v>0</v>
      </c>
      <c r="G156" s="20">
        <f>Model!$W$27*((drdp!D156+drdp!M156)*'DBH-OS'!$B156+(drdp!G156+drdp!P156)*'DBH-OS'!$C156+(drdp!J156+drdp!S156)*'DBH-OS'!$D156)</f>
        <v>0</v>
      </c>
      <c r="H156" s="18">
        <f>Model!$W$27*((drdp!B156)*'DBH-OS'!$B156+(drdp!E156)*'DBH-OS'!$C156+(drdp!H156)*'DBH-OS'!$D156)</f>
        <v>0</v>
      </c>
      <c r="I156" s="18">
        <f>Model!$W$27*((drdp!C156)*'DBH-OS'!$B156+(drdp!F156)*'DBH-OS'!$C156+(drdp!I156)*'DBH-OS'!$D156)</f>
        <v>0</v>
      </c>
      <c r="J156" s="18">
        <f>Model!$W$27*((drdp!D156)*'DBH-OS'!$B156+(drdp!G156)*'DBH-OS'!$C156+(drdp!J156)*'DBH-OS'!$D156)</f>
        <v>0</v>
      </c>
      <c r="K156" s="21">
        <f>SUM(E$3:E155)+H156</f>
        <v>1.0235868067740785</v>
      </c>
      <c r="L156" s="21">
        <f>SUM(F$3:F155)+I156</f>
        <v>7.2113850107517319</v>
      </c>
      <c r="M156" s="21">
        <f>SUM(G$3:G155)+J156</f>
        <v>0</v>
      </c>
      <c r="N156" s="21"/>
      <c r="O156" s="21"/>
      <c r="P156" s="21"/>
      <c r="Q156" s="19">
        <f t="shared" si="16"/>
        <v>1.0477299510019549</v>
      </c>
      <c r="R156" s="19">
        <f t="shared" si="16"/>
        <v>52.004073773294756</v>
      </c>
      <c r="S156" s="19">
        <f t="shared" si="16"/>
        <v>0</v>
      </c>
      <c r="T156" s="19">
        <f t="shared" si="13"/>
        <v>7.3814785555738194</v>
      </c>
      <c r="U156" s="19">
        <f t="shared" si="14"/>
        <v>0</v>
      </c>
      <c r="V156" s="19">
        <f t="shared" si="15"/>
        <v>0</v>
      </c>
    </row>
    <row r="157" spans="1:22" x14ac:dyDescent="0.25">
      <c r="A157" s="26">
        <f>Wellpath!E157</f>
        <v>0</v>
      </c>
      <c r="B157" s="22">
        <v>0</v>
      </c>
      <c r="C157" s="22">
        <v>0</v>
      </c>
      <c r="D157" s="22">
        <f t="shared" si="11"/>
        <v>4.7931219674804699E-5</v>
      </c>
      <c r="E157" s="20">
        <f>Model!$W$27*((drdp!B157+drdp!K157)*'DBH-OS'!$B157+(drdp!E157+drdp!N157)*'DBH-OS'!$C157+(drdp!H157+drdp!Q157)*'DBH-OS'!$D157)</f>
        <v>0</v>
      </c>
      <c r="F157" s="20">
        <f>Model!$W$27*((drdp!C157+drdp!L157)*'DBH-OS'!$B157+(drdp!F157+drdp!O157)*'DBH-OS'!$C157+(drdp!I157+drdp!R157)*'DBH-OS'!$D157)</f>
        <v>0</v>
      </c>
      <c r="G157" s="20">
        <f>Model!$W$27*((drdp!D157+drdp!M157)*'DBH-OS'!$B157+(drdp!G157+drdp!P157)*'DBH-OS'!$C157+(drdp!J157+drdp!S157)*'DBH-OS'!$D157)</f>
        <v>0</v>
      </c>
      <c r="H157" s="18">
        <f>Model!$W$27*((drdp!B157)*'DBH-OS'!$B157+(drdp!E157)*'DBH-OS'!$C157+(drdp!H157)*'DBH-OS'!$D157)</f>
        <v>0</v>
      </c>
      <c r="I157" s="18">
        <f>Model!$W$27*((drdp!C157)*'DBH-OS'!$B157+(drdp!F157)*'DBH-OS'!$C157+(drdp!I157)*'DBH-OS'!$D157)</f>
        <v>0</v>
      </c>
      <c r="J157" s="18">
        <f>Model!$W$27*((drdp!D157)*'DBH-OS'!$B157+(drdp!G157)*'DBH-OS'!$C157+(drdp!J157)*'DBH-OS'!$D157)</f>
        <v>0</v>
      </c>
      <c r="K157" s="21">
        <f>SUM(E$3:E156)+H157</f>
        <v>1.0235868067740785</v>
      </c>
      <c r="L157" s="21">
        <f>SUM(F$3:F156)+I157</f>
        <v>7.2113850107517319</v>
      </c>
      <c r="M157" s="21">
        <f>SUM(G$3:G156)+J157</f>
        <v>0</v>
      </c>
      <c r="N157" s="21"/>
      <c r="O157" s="21"/>
      <c r="P157" s="21"/>
      <c r="Q157" s="19">
        <f t="shared" si="16"/>
        <v>1.0477299510019549</v>
      </c>
      <c r="R157" s="19">
        <f t="shared" si="16"/>
        <v>52.004073773294756</v>
      </c>
      <c r="S157" s="19">
        <f t="shared" si="16"/>
        <v>0</v>
      </c>
      <c r="T157" s="19">
        <f t="shared" si="13"/>
        <v>7.3814785555738194</v>
      </c>
      <c r="U157" s="19">
        <f t="shared" si="14"/>
        <v>0</v>
      </c>
      <c r="V157" s="19">
        <f t="shared" si="15"/>
        <v>0</v>
      </c>
    </row>
    <row r="158" spans="1:22" x14ac:dyDescent="0.25">
      <c r="A158" s="26">
        <f>Wellpath!E158</f>
        <v>0</v>
      </c>
      <c r="B158" s="22">
        <v>0</v>
      </c>
      <c r="C158" s="22">
        <v>0</v>
      </c>
      <c r="D158" s="22">
        <f t="shared" si="11"/>
        <v>4.7931219674804699E-5</v>
      </c>
      <c r="E158" s="20">
        <f>Model!$W$27*((drdp!B158+drdp!K158)*'DBH-OS'!$B158+(drdp!E158+drdp!N158)*'DBH-OS'!$C158+(drdp!H158+drdp!Q158)*'DBH-OS'!$D158)</f>
        <v>0</v>
      </c>
      <c r="F158" s="20">
        <f>Model!$W$27*((drdp!C158+drdp!L158)*'DBH-OS'!$B158+(drdp!F158+drdp!O158)*'DBH-OS'!$C158+(drdp!I158+drdp!R158)*'DBH-OS'!$D158)</f>
        <v>0</v>
      </c>
      <c r="G158" s="20">
        <f>Model!$W$27*((drdp!D158+drdp!M158)*'DBH-OS'!$B158+(drdp!G158+drdp!P158)*'DBH-OS'!$C158+(drdp!J158+drdp!S158)*'DBH-OS'!$D158)</f>
        <v>0</v>
      </c>
      <c r="H158" s="18">
        <f>Model!$W$27*((drdp!B158)*'DBH-OS'!$B158+(drdp!E158)*'DBH-OS'!$C158+(drdp!H158)*'DBH-OS'!$D158)</f>
        <v>0</v>
      </c>
      <c r="I158" s="18">
        <f>Model!$W$27*((drdp!C158)*'DBH-OS'!$B158+(drdp!F158)*'DBH-OS'!$C158+(drdp!I158)*'DBH-OS'!$D158)</f>
        <v>0</v>
      </c>
      <c r="J158" s="18">
        <f>Model!$W$27*((drdp!D158)*'DBH-OS'!$B158+(drdp!G158)*'DBH-OS'!$C158+(drdp!J158)*'DBH-OS'!$D158)</f>
        <v>0</v>
      </c>
      <c r="K158" s="21">
        <f>SUM(E$3:E157)+H158</f>
        <v>1.0235868067740785</v>
      </c>
      <c r="L158" s="21">
        <f>SUM(F$3:F157)+I158</f>
        <v>7.2113850107517319</v>
      </c>
      <c r="M158" s="21">
        <f>SUM(G$3:G157)+J158</f>
        <v>0</v>
      </c>
      <c r="N158" s="21"/>
      <c r="O158" s="21"/>
      <c r="P158" s="21"/>
      <c r="Q158" s="19">
        <f t="shared" si="16"/>
        <v>1.0477299510019549</v>
      </c>
      <c r="R158" s="19">
        <f t="shared" si="16"/>
        <v>52.004073773294756</v>
      </c>
      <c r="S158" s="19">
        <f t="shared" si="16"/>
        <v>0</v>
      </c>
      <c r="T158" s="19">
        <f t="shared" si="13"/>
        <v>7.3814785555738194</v>
      </c>
      <c r="U158" s="19">
        <f t="shared" si="14"/>
        <v>0</v>
      </c>
      <c r="V158" s="19">
        <f t="shared" si="15"/>
        <v>0</v>
      </c>
    </row>
    <row r="159" spans="1:22" x14ac:dyDescent="0.25">
      <c r="A159" s="26">
        <f>Wellpath!E159</f>
        <v>0</v>
      </c>
      <c r="B159" s="22">
        <v>0</v>
      </c>
      <c r="C159" s="22">
        <v>0</v>
      </c>
      <c r="D159" s="22">
        <f t="shared" si="11"/>
        <v>4.7931219674804699E-5</v>
      </c>
      <c r="E159" s="20">
        <f>Model!$W$27*((drdp!B159+drdp!K159)*'DBH-OS'!$B159+(drdp!E159+drdp!N159)*'DBH-OS'!$C159+(drdp!H159+drdp!Q159)*'DBH-OS'!$D159)</f>
        <v>0</v>
      </c>
      <c r="F159" s="20">
        <f>Model!$W$27*((drdp!C159+drdp!L159)*'DBH-OS'!$B159+(drdp!F159+drdp!O159)*'DBH-OS'!$C159+(drdp!I159+drdp!R159)*'DBH-OS'!$D159)</f>
        <v>0</v>
      </c>
      <c r="G159" s="20">
        <f>Model!$W$27*((drdp!D159+drdp!M159)*'DBH-OS'!$B159+(drdp!G159+drdp!P159)*'DBH-OS'!$C159+(drdp!J159+drdp!S159)*'DBH-OS'!$D159)</f>
        <v>0</v>
      </c>
      <c r="H159" s="18">
        <f>Model!$W$27*((drdp!B159)*'DBH-OS'!$B159+(drdp!E159)*'DBH-OS'!$C159+(drdp!H159)*'DBH-OS'!$D159)</f>
        <v>0</v>
      </c>
      <c r="I159" s="18">
        <f>Model!$W$27*((drdp!C159)*'DBH-OS'!$B159+(drdp!F159)*'DBH-OS'!$C159+(drdp!I159)*'DBH-OS'!$D159)</f>
        <v>0</v>
      </c>
      <c r="J159" s="18">
        <f>Model!$W$27*((drdp!D159)*'DBH-OS'!$B159+(drdp!G159)*'DBH-OS'!$C159+(drdp!J159)*'DBH-OS'!$D159)</f>
        <v>0</v>
      </c>
      <c r="K159" s="21">
        <f>SUM(E$3:E158)+H159</f>
        <v>1.0235868067740785</v>
      </c>
      <c r="L159" s="21">
        <f>SUM(F$3:F158)+I159</f>
        <v>7.2113850107517319</v>
      </c>
      <c r="M159" s="21">
        <f>SUM(G$3:G158)+J159</f>
        <v>0</v>
      </c>
      <c r="N159" s="21"/>
      <c r="O159" s="21"/>
      <c r="P159" s="21"/>
      <c r="Q159" s="19">
        <f t="shared" si="16"/>
        <v>1.0477299510019549</v>
      </c>
      <c r="R159" s="19">
        <f t="shared" si="16"/>
        <v>52.004073773294756</v>
      </c>
      <c r="S159" s="19">
        <f t="shared" si="16"/>
        <v>0</v>
      </c>
      <c r="T159" s="19">
        <f t="shared" si="13"/>
        <v>7.3814785555738194</v>
      </c>
      <c r="U159" s="19">
        <f t="shared" si="14"/>
        <v>0</v>
      </c>
      <c r="V159" s="19">
        <f t="shared" si="15"/>
        <v>0</v>
      </c>
    </row>
    <row r="160" spans="1:22" x14ac:dyDescent="0.25">
      <c r="A160" s="26">
        <f>Wellpath!E160</f>
        <v>0</v>
      </c>
      <c r="B160" s="22">
        <v>0</v>
      </c>
      <c r="C160" s="22">
        <v>0</v>
      </c>
      <c r="D160" s="22">
        <f t="shared" si="11"/>
        <v>4.7931219674804699E-5</v>
      </c>
      <c r="E160" s="20">
        <f>Model!$W$27*((drdp!B160+drdp!K160)*'DBH-OS'!$B160+(drdp!E160+drdp!N160)*'DBH-OS'!$C160+(drdp!H160+drdp!Q160)*'DBH-OS'!$D160)</f>
        <v>0</v>
      </c>
      <c r="F160" s="20">
        <f>Model!$W$27*((drdp!C160+drdp!L160)*'DBH-OS'!$B160+(drdp!F160+drdp!O160)*'DBH-OS'!$C160+(drdp!I160+drdp!R160)*'DBH-OS'!$D160)</f>
        <v>0</v>
      </c>
      <c r="G160" s="20">
        <f>Model!$W$27*((drdp!D160+drdp!M160)*'DBH-OS'!$B160+(drdp!G160+drdp!P160)*'DBH-OS'!$C160+(drdp!J160+drdp!S160)*'DBH-OS'!$D160)</f>
        <v>0</v>
      </c>
      <c r="H160" s="18">
        <f>Model!$W$27*((drdp!B160)*'DBH-OS'!$B160+(drdp!E160)*'DBH-OS'!$C160+(drdp!H160)*'DBH-OS'!$D160)</f>
        <v>0</v>
      </c>
      <c r="I160" s="18">
        <f>Model!$W$27*((drdp!C160)*'DBH-OS'!$B160+(drdp!F160)*'DBH-OS'!$C160+(drdp!I160)*'DBH-OS'!$D160)</f>
        <v>0</v>
      </c>
      <c r="J160" s="18">
        <f>Model!$W$27*((drdp!D160)*'DBH-OS'!$B160+(drdp!G160)*'DBH-OS'!$C160+(drdp!J160)*'DBH-OS'!$D160)</f>
        <v>0</v>
      </c>
      <c r="K160" s="21">
        <f>SUM(E$3:E159)+H160</f>
        <v>1.0235868067740785</v>
      </c>
      <c r="L160" s="21">
        <f>SUM(F$3:F159)+I160</f>
        <v>7.2113850107517319</v>
      </c>
      <c r="M160" s="21">
        <f>SUM(G$3:G159)+J160</f>
        <v>0</v>
      </c>
      <c r="N160" s="21"/>
      <c r="O160" s="21"/>
      <c r="P160" s="21"/>
      <c r="Q160" s="19">
        <f t="shared" si="16"/>
        <v>1.0477299510019549</v>
      </c>
      <c r="R160" s="19">
        <f t="shared" si="16"/>
        <v>52.004073773294756</v>
      </c>
      <c r="S160" s="19">
        <f t="shared" si="16"/>
        <v>0</v>
      </c>
      <c r="T160" s="19">
        <f t="shared" si="13"/>
        <v>7.3814785555738194</v>
      </c>
      <c r="U160" s="19">
        <f t="shared" si="14"/>
        <v>0</v>
      </c>
      <c r="V160" s="19">
        <f t="shared" si="15"/>
        <v>0</v>
      </c>
    </row>
    <row r="161" spans="1:23" x14ac:dyDescent="0.25">
      <c r="A161" s="26">
        <f>Wellpath!E161</f>
        <v>0</v>
      </c>
      <c r="B161" s="22">
        <v>0</v>
      </c>
      <c r="C161" s="22">
        <v>0</v>
      </c>
      <c r="D161" s="22">
        <f t="shared" si="11"/>
        <v>4.7931219674804699E-5</v>
      </c>
      <c r="E161" s="20">
        <f>Model!$W$27*((drdp!B161+drdp!K161)*'DBH-OS'!$B161+(drdp!E161+drdp!N161)*'DBH-OS'!$C161+(drdp!H161+drdp!Q161)*'DBH-OS'!$D161)</f>
        <v>0</v>
      </c>
      <c r="F161" s="20">
        <f>Model!$W$27*((drdp!C161+drdp!L161)*'DBH-OS'!$B161+(drdp!F161+drdp!O161)*'DBH-OS'!$C161+(drdp!I161+drdp!R161)*'DBH-OS'!$D161)</f>
        <v>0</v>
      </c>
      <c r="G161" s="20">
        <f>Model!$W$27*((drdp!D161+drdp!M161)*'DBH-OS'!$B161+(drdp!G161+drdp!P161)*'DBH-OS'!$C161+(drdp!J161+drdp!S161)*'DBH-OS'!$D161)</f>
        <v>0</v>
      </c>
      <c r="H161" s="18">
        <f>Model!$W$27*((drdp!B161)*'DBH-OS'!$B161+(drdp!E161)*'DBH-OS'!$C161+(drdp!H161)*'DBH-OS'!$D161)</f>
        <v>0</v>
      </c>
      <c r="I161" s="18">
        <f>Model!$W$27*((drdp!C161)*'DBH-OS'!$B161+(drdp!F161)*'DBH-OS'!$C161+(drdp!I161)*'DBH-OS'!$D161)</f>
        <v>0</v>
      </c>
      <c r="J161" s="18">
        <f>Model!$W$27*((drdp!D161)*'DBH-OS'!$B161+(drdp!G161)*'DBH-OS'!$C161+(drdp!J161)*'DBH-OS'!$D161)</f>
        <v>0</v>
      </c>
      <c r="K161" s="21">
        <f>SUM(E$3:E160)+H161</f>
        <v>1.0235868067740785</v>
      </c>
      <c r="L161" s="21">
        <f>SUM(F$3:F160)+I161</f>
        <v>7.2113850107517319</v>
      </c>
      <c r="M161" s="21">
        <f>SUM(G$3:G160)+J161</f>
        <v>0</v>
      </c>
      <c r="N161" s="21"/>
      <c r="O161" s="21"/>
      <c r="P161" s="21"/>
      <c r="Q161" s="19">
        <f t="shared" si="16"/>
        <v>1.0477299510019549</v>
      </c>
      <c r="R161" s="19">
        <f t="shared" si="16"/>
        <v>52.004073773294756</v>
      </c>
      <c r="S161" s="19">
        <f t="shared" si="16"/>
        <v>0</v>
      </c>
      <c r="T161" s="19">
        <f t="shared" si="13"/>
        <v>7.3814785555738194</v>
      </c>
      <c r="U161" s="19">
        <f t="shared" si="14"/>
        <v>0</v>
      </c>
      <c r="V161" s="19">
        <f t="shared" si="15"/>
        <v>0</v>
      </c>
    </row>
    <row r="162" spans="1:23" x14ac:dyDescent="0.25">
      <c r="A162" s="26">
        <f>Wellpath!E162</f>
        <v>0</v>
      </c>
      <c r="B162" s="22">
        <v>0</v>
      </c>
      <c r="C162" s="22">
        <v>0</v>
      </c>
      <c r="D162" s="22">
        <f t="shared" si="11"/>
        <v>4.7931219674804699E-5</v>
      </c>
      <c r="E162" s="20">
        <f>Model!$W$27*((drdp!B162+drdp!K162)*'DBH-OS'!$B162+(drdp!E162+drdp!N162)*'DBH-OS'!$C162+(drdp!H162+drdp!Q162)*'DBH-OS'!$D162)</f>
        <v>0</v>
      </c>
      <c r="F162" s="20">
        <f>Model!$W$27*((drdp!C162+drdp!L162)*'DBH-OS'!$B162+(drdp!F162+drdp!O162)*'DBH-OS'!$C162+(drdp!I162+drdp!R162)*'DBH-OS'!$D162)</f>
        <v>0</v>
      </c>
      <c r="G162" s="20">
        <f>Model!$W$27*((drdp!D162+drdp!M162)*'DBH-OS'!$B162+(drdp!G162+drdp!P162)*'DBH-OS'!$C162+(drdp!J162+drdp!S162)*'DBH-OS'!$D162)</f>
        <v>0</v>
      </c>
      <c r="H162" s="18">
        <f>Model!$W$27*((drdp!B162)*'DBH-OS'!$B162+(drdp!E162)*'DBH-OS'!$C162+(drdp!H162)*'DBH-OS'!$D162)</f>
        <v>0</v>
      </c>
      <c r="I162" s="18">
        <f>Model!$W$27*((drdp!C162)*'DBH-OS'!$B162+(drdp!F162)*'DBH-OS'!$C162+(drdp!I162)*'DBH-OS'!$D162)</f>
        <v>0</v>
      </c>
      <c r="J162" s="18">
        <f>Model!$W$27*((drdp!D162)*'DBH-OS'!$B162+(drdp!G162)*'DBH-OS'!$C162+(drdp!J162)*'DBH-OS'!$D162)</f>
        <v>0</v>
      </c>
      <c r="K162" s="21">
        <f>SUM(E$3:E161)+H162</f>
        <v>1.0235868067740785</v>
      </c>
      <c r="L162" s="21">
        <f>SUM(F$3:F161)+I162</f>
        <v>7.2113850107517319</v>
      </c>
      <c r="M162" s="21">
        <f>SUM(G$3:G161)+J162</f>
        <v>0</v>
      </c>
      <c r="N162" s="21"/>
      <c r="O162" s="21"/>
      <c r="P162" s="21"/>
      <c r="Q162" s="19">
        <f t="shared" si="16"/>
        <v>1.0477299510019549</v>
      </c>
      <c r="R162" s="19">
        <f t="shared" si="16"/>
        <v>52.004073773294756</v>
      </c>
      <c r="S162" s="19">
        <f t="shared" si="16"/>
        <v>0</v>
      </c>
      <c r="T162" s="19">
        <f t="shared" si="13"/>
        <v>7.3814785555738194</v>
      </c>
      <c r="U162" s="19">
        <f t="shared" si="14"/>
        <v>0</v>
      </c>
      <c r="V162" s="19">
        <f t="shared" si="15"/>
        <v>0</v>
      </c>
    </row>
    <row r="163" spans="1:23" x14ac:dyDescent="0.25">
      <c r="A163" s="26">
        <f>Wellpath!E163</f>
        <v>0</v>
      </c>
      <c r="B163" s="22">
        <v>0</v>
      </c>
      <c r="C163" s="22">
        <v>0</v>
      </c>
      <c r="D163" s="22">
        <f t="shared" si="11"/>
        <v>4.7931219674804699E-5</v>
      </c>
      <c r="E163" s="20">
        <f>Model!$W$27*((drdp!B163+drdp!K163)*'DBH-OS'!$B163+(drdp!E163+drdp!N163)*'DBH-OS'!$C163+(drdp!H163+drdp!Q163)*'DBH-OS'!$D163)</f>
        <v>0</v>
      </c>
      <c r="F163" s="20">
        <f>Model!$W$27*((drdp!C163+drdp!L163)*'DBH-OS'!$B163+(drdp!F163+drdp!O163)*'DBH-OS'!$C163+(drdp!I163+drdp!R163)*'DBH-OS'!$D163)</f>
        <v>0</v>
      </c>
      <c r="G163" s="20">
        <f>Model!$W$27*((drdp!D163+drdp!M163)*'DBH-OS'!$B163+(drdp!G163+drdp!P163)*'DBH-OS'!$C163+(drdp!J163+drdp!S163)*'DBH-OS'!$D163)</f>
        <v>0</v>
      </c>
      <c r="H163" s="18">
        <f>Model!$W$27*((drdp!B163)*'DBH-OS'!$B163+(drdp!E163)*'DBH-OS'!$C163+(drdp!H163)*'DBH-OS'!$D163)</f>
        <v>0</v>
      </c>
      <c r="I163" s="18">
        <f>Model!$W$27*((drdp!C163)*'DBH-OS'!$B163+(drdp!F163)*'DBH-OS'!$C163+(drdp!I163)*'DBH-OS'!$D163)</f>
        <v>0</v>
      </c>
      <c r="J163" s="18">
        <f>Model!$W$27*((drdp!D163)*'DBH-OS'!$B163+(drdp!G163)*'DBH-OS'!$C163+(drdp!J163)*'DBH-OS'!$D163)</f>
        <v>0</v>
      </c>
      <c r="K163" s="21">
        <f>SUM(E$3:E162)+H163</f>
        <v>1.0235868067740785</v>
      </c>
      <c r="L163" s="21">
        <f>SUM(F$3:F162)+I163</f>
        <v>7.2113850107517319</v>
      </c>
      <c r="M163" s="21">
        <f>SUM(G$3:G162)+J163</f>
        <v>0</v>
      </c>
      <c r="N163" s="21"/>
      <c r="O163" s="21"/>
      <c r="P163" s="21"/>
      <c r="Q163" s="19">
        <f t="shared" si="16"/>
        <v>1.0477299510019549</v>
      </c>
      <c r="R163" s="19">
        <f t="shared" si="16"/>
        <v>52.004073773294756</v>
      </c>
      <c r="S163" s="19">
        <f t="shared" si="16"/>
        <v>0</v>
      </c>
      <c r="T163" s="19">
        <f t="shared" si="13"/>
        <v>7.3814785555738194</v>
      </c>
      <c r="U163" s="19">
        <f t="shared" si="14"/>
        <v>0</v>
      </c>
      <c r="V163" s="19">
        <f t="shared" si="15"/>
        <v>0</v>
      </c>
    </row>
    <row r="164" spans="1:23" x14ac:dyDescent="0.25">
      <c r="A164" s="26">
        <f>Wellpath!E164</f>
        <v>0</v>
      </c>
      <c r="B164" s="22">
        <v>0</v>
      </c>
      <c r="C164" s="22">
        <v>0</v>
      </c>
      <c r="D164" s="22">
        <f t="shared" si="11"/>
        <v>4.7931219674804699E-5</v>
      </c>
      <c r="E164" s="20">
        <f>Model!$W$27*((drdp!B164+drdp!K164)*'DBH-OS'!$B164+(drdp!E164+drdp!N164)*'DBH-OS'!$C164+(drdp!H164+drdp!Q164)*'DBH-OS'!$D164)</f>
        <v>0</v>
      </c>
      <c r="F164" s="20">
        <f>Model!$W$27*((drdp!C164+drdp!L164)*'DBH-OS'!$B164+(drdp!F164+drdp!O164)*'DBH-OS'!$C164+(drdp!I164+drdp!R164)*'DBH-OS'!$D164)</f>
        <v>0</v>
      </c>
      <c r="G164" s="20">
        <f>Model!$W$27*((drdp!D164+drdp!M164)*'DBH-OS'!$B164+(drdp!G164+drdp!P164)*'DBH-OS'!$C164+(drdp!J164+drdp!S164)*'DBH-OS'!$D164)</f>
        <v>0</v>
      </c>
      <c r="H164" s="18">
        <f>Model!$W$27*((drdp!B164)*'DBH-OS'!$B164+(drdp!E164)*'DBH-OS'!$C164+(drdp!H164)*'DBH-OS'!$D164)</f>
        <v>0</v>
      </c>
      <c r="I164" s="18">
        <f>Model!$W$27*((drdp!C164)*'DBH-OS'!$B164+(drdp!F164)*'DBH-OS'!$C164+(drdp!I164)*'DBH-OS'!$D164)</f>
        <v>0</v>
      </c>
      <c r="J164" s="18">
        <f>Model!$W$27*((drdp!D164)*'DBH-OS'!$B164+(drdp!G164)*'DBH-OS'!$C164+(drdp!J164)*'DBH-OS'!$D164)</f>
        <v>0</v>
      </c>
      <c r="K164" s="21">
        <f>SUM(E$3:E163)+H164</f>
        <v>1.0235868067740785</v>
      </c>
      <c r="L164" s="21">
        <f>SUM(F$3:F163)+I164</f>
        <v>7.2113850107517319</v>
      </c>
      <c r="M164" s="21">
        <f>SUM(G$3:G163)+J164</f>
        <v>0</v>
      </c>
      <c r="N164" s="21"/>
      <c r="O164" s="21"/>
      <c r="P164" s="21"/>
      <c r="Q164" s="19">
        <f t="shared" si="16"/>
        <v>1.0477299510019549</v>
      </c>
      <c r="R164" s="19">
        <f t="shared" si="16"/>
        <v>52.004073773294756</v>
      </c>
      <c r="S164" s="19">
        <f t="shared" si="16"/>
        <v>0</v>
      </c>
      <c r="T164" s="19">
        <f t="shared" si="13"/>
        <v>7.3814785555738194</v>
      </c>
      <c r="U164" s="19">
        <f t="shared" si="14"/>
        <v>0</v>
      </c>
      <c r="V164" s="19">
        <f t="shared" si="15"/>
        <v>0</v>
      </c>
    </row>
    <row r="165" spans="1:23" x14ac:dyDescent="0.25">
      <c r="A165" s="26">
        <f>Wellpath!E165</f>
        <v>0</v>
      </c>
      <c r="B165" s="22">
        <v>0</v>
      </c>
      <c r="C165" s="22">
        <v>0</v>
      </c>
      <c r="D165" s="22">
        <f t="shared" si="11"/>
        <v>4.7931219674804699E-5</v>
      </c>
      <c r="E165" s="20">
        <f>Model!$W$27*((drdp!B165+drdp!K165)*'DBH-OS'!$B165+(drdp!E165+drdp!N165)*'DBH-OS'!$C165+(drdp!H165+drdp!Q165)*'DBH-OS'!$D165)</f>
        <v>0</v>
      </c>
      <c r="F165" s="20">
        <f>Model!$W$27*((drdp!C165+drdp!L165)*'DBH-OS'!$B165+(drdp!F165+drdp!O165)*'DBH-OS'!$C165+(drdp!I165+drdp!R165)*'DBH-OS'!$D165)</f>
        <v>0</v>
      </c>
      <c r="G165" s="20">
        <f>Model!$W$27*((drdp!D165+drdp!M165)*'DBH-OS'!$B165+(drdp!G165+drdp!P165)*'DBH-OS'!$C165+(drdp!J165+drdp!S165)*'DBH-OS'!$D165)</f>
        <v>0</v>
      </c>
      <c r="H165" s="18">
        <f>Model!$W$27*((drdp!B165)*'DBH-OS'!$B165+(drdp!E165)*'DBH-OS'!$C165+(drdp!H165)*'DBH-OS'!$D165)</f>
        <v>0</v>
      </c>
      <c r="I165" s="18">
        <f>Model!$W$27*((drdp!C165)*'DBH-OS'!$B165+(drdp!F165)*'DBH-OS'!$C165+(drdp!I165)*'DBH-OS'!$D165)</f>
        <v>0</v>
      </c>
      <c r="J165" s="18">
        <f>Model!$W$27*((drdp!D165)*'DBH-OS'!$B165+(drdp!G165)*'DBH-OS'!$C165+(drdp!J165)*'DBH-OS'!$D165)</f>
        <v>0</v>
      </c>
      <c r="K165" s="21">
        <f>SUM(E$3:E164)+H165</f>
        <v>1.0235868067740785</v>
      </c>
      <c r="L165" s="21">
        <f>SUM(F$3:F164)+I165</f>
        <v>7.2113850107517319</v>
      </c>
      <c r="M165" s="21">
        <f>SUM(G$3:G164)+J165</f>
        <v>0</v>
      </c>
      <c r="N165" s="21"/>
      <c r="O165" s="21"/>
      <c r="P165" s="21"/>
      <c r="Q165" s="19">
        <f t="shared" si="16"/>
        <v>1.0477299510019549</v>
      </c>
      <c r="R165" s="19">
        <f t="shared" si="16"/>
        <v>52.004073773294756</v>
      </c>
      <c r="S165" s="19">
        <f t="shared" si="16"/>
        <v>0</v>
      </c>
      <c r="T165" s="19">
        <f t="shared" si="13"/>
        <v>7.3814785555738194</v>
      </c>
      <c r="U165" s="19">
        <f t="shared" si="14"/>
        <v>0</v>
      </c>
      <c r="V165" s="19">
        <f t="shared" si="15"/>
        <v>0</v>
      </c>
    </row>
    <row r="166" spans="1:23" x14ac:dyDescent="0.25">
      <c r="A166" s="26">
        <f>Wellpath!E166</f>
        <v>0</v>
      </c>
      <c r="B166" s="22">
        <v>0</v>
      </c>
      <c r="C166" s="22">
        <v>0</v>
      </c>
      <c r="D166" s="22">
        <f t="shared" si="11"/>
        <v>4.7931219674804699E-5</v>
      </c>
      <c r="E166" s="20">
        <f>Model!$W$27*((drdp!B166+drdp!K166)*'DBH-OS'!$B166+(drdp!E166+drdp!N166)*'DBH-OS'!$C166+(drdp!H166+drdp!Q166)*'DBH-OS'!$D166)</f>
        <v>0</v>
      </c>
      <c r="F166" s="20">
        <f>Model!$W$27*((drdp!C166+drdp!L166)*'DBH-OS'!$B166+(drdp!F166+drdp!O166)*'DBH-OS'!$C166+(drdp!I166+drdp!R166)*'DBH-OS'!$D166)</f>
        <v>0</v>
      </c>
      <c r="G166" s="20">
        <f>Model!$W$27*((drdp!D166+drdp!M166)*'DBH-OS'!$B166+(drdp!G166+drdp!P166)*'DBH-OS'!$C166+(drdp!J166+drdp!S166)*'DBH-OS'!$D166)</f>
        <v>0</v>
      </c>
      <c r="H166" s="18">
        <f>Model!$W$27*((drdp!B166)*'DBH-OS'!$B166+(drdp!E166)*'DBH-OS'!$C166+(drdp!H166)*'DBH-OS'!$D166)</f>
        <v>0</v>
      </c>
      <c r="I166" s="18">
        <f>Model!$W$27*((drdp!C166)*'DBH-OS'!$B166+(drdp!F166)*'DBH-OS'!$C166+(drdp!I166)*'DBH-OS'!$D166)</f>
        <v>0</v>
      </c>
      <c r="J166" s="18">
        <f>Model!$W$27*((drdp!D166)*'DBH-OS'!$B166+(drdp!G166)*'DBH-OS'!$C166+(drdp!J166)*'DBH-OS'!$D166)</f>
        <v>0</v>
      </c>
      <c r="K166" s="21">
        <f>SUM(E$3:E165)+H166</f>
        <v>1.0235868067740785</v>
      </c>
      <c r="L166" s="21">
        <f>SUM(F$3:F165)+I166</f>
        <v>7.2113850107517319</v>
      </c>
      <c r="M166" s="21">
        <f>SUM(G$3:G165)+J166</f>
        <v>0</v>
      </c>
      <c r="N166" s="21"/>
      <c r="O166" s="21"/>
      <c r="P166" s="21"/>
      <c r="Q166" s="19">
        <f t="shared" si="16"/>
        <v>1.0477299510019549</v>
      </c>
      <c r="R166" s="19">
        <f t="shared" si="16"/>
        <v>52.004073773294756</v>
      </c>
      <c r="S166" s="19">
        <f t="shared" si="16"/>
        <v>0</v>
      </c>
      <c r="T166" s="19">
        <f t="shared" si="13"/>
        <v>7.3814785555738194</v>
      </c>
      <c r="U166" s="19">
        <f t="shared" si="14"/>
        <v>0</v>
      </c>
      <c r="V166" s="19">
        <f t="shared" si="15"/>
        <v>0</v>
      </c>
    </row>
    <row r="167" spans="1:23" x14ac:dyDescent="0.25">
      <c r="A167" s="26">
        <f>Wellpath!E167</f>
        <v>0</v>
      </c>
      <c r="B167" s="22">
        <v>0</v>
      </c>
      <c r="C167" s="22">
        <v>0</v>
      </c>
      <c r="D167" s="22">
        <f t="shared" si="11"/>
        <v>4.7931219674804699E-5</v>
      </c>
      <c r="E167" s="20">
        <f>Model!$W$27*((drdp!B167+drdp!K167)*'DBH-OS'!$B167+(drdp!E167+drdp!N167)*'DBH-OS'!$C167+(drdp!H167+drdp!Q167)*'DBH-OS'!$D167)</f>
        <v>0</v>
      </c>
      <c r="F167" s="20">
        <f>Model!$W$27*((drdp!C167+drdp!L167)*'DBH-OS'!$B167+(drdp!F167+drdp!O167)*'DBH-OS'!$C167+(drdp!I167+drdp!R167)*'DBH-OS'!$D167)</f>
        <v>0</v>
      </c>
      <c r="G167" s="20">
        <f>Model!$W$27*((drdp!D167+drdp!M167)*'DBH-OS'!$B167+(drdp!G167+drdp!P167)*'DBH-OS'!$C167+(drdp!J167+drdp!S167)*'DBH-OS'!$D167)</f>
        <v>0</v>
      </c>
      <c r="H167" s="18">
        <f>Model!$W$27*((drdp!B167)*'DBH-OS'!$B167+(drdp!E167)*'DBH-OS'!$C167+(drdp!H167)*'DBH-OS'!$D167)</f>
        <v>0</v>
      </c>
      <c r="I167" s="18">
        <f>Model!$W$27*((drdp!C167)*'DBH-OS'!$B167+(drdp!F167)*'DBH-OS'!$C167+(drdp!I167)*'DBH-OS'!$D167)</f>
        <v>0</v>
      </c>
      <c r="J167" s="18">
        <f>Model!$W$27*((drdp!D167)*'DBH-OS'!$B167+(drdp!G167)*'DBH-OS'!$C167+(drdp!J167)*'DBH-OS'!$D167)</f>
        <v>0</v>
      </c>
      <c r="K167" s="21">
        <f>SUM(E$3:E166)+H167</f>
        <v>1.0235868067740785</v>
      </c>
      <c r="L167" s="21">
        <f>SUM(F$3:F166)+I167</f>
        <v>7.2113850107517319</v>
      </c>
      <c r="M167" s="21">
        <f>SUM(G$3:G166)+J167</f>
        <v>0</v>
      </c>
      <c r="N167" s="21"/>
      <c r="O167" s="21"/>
      <c r="P167" s="21"/>
      <c r="Q167" s="19">
        <f t="shared" si="16"/>
        <v>1.0477299510019549</v>
      </c>
      <c r="R167" s="19">
        <f t="shared" si="16"/>
        <v>52.004073773294756</v>
      </c>
      <c r="S167" s="19">
        <f t="shared" si="16"/>
        <v>0</v>
      </c>
      <c r="T167" s="19">
        <f t="shared" si="13"/>
        <v>7.3814785555738194</v>
      </c>
      <c r="U167" s="19">
        <f t="shared" si="14"/>
        <v>0</v>
      </c>
      <c r="V167" s="19">
        <f t="shared" si="15"/>
        <v>0</v>
      </c>
    </row>
    <row r="168" spans="1:23" x14ac:dyDescent="0.25">
      <c r="A168" s="26">
        <f>Wellpath!E168</f>
        <v>0</v>
      </c>
      <c r="B168" s="22">
        <v>0</v>
      </c>
      <c r="C168" s="22">
        <v>0</v>
      </c>
      <c r="D168" s="22">
        <f t="shared" si="11"/>
        <v>4.7931219674804699E-5</v>
      </c>
      <c r="E168" s="20">
        <f>Model!$W$27*((drdp!B168+drdp!K168)*'DBH-OS'!$B168+(drdp!E168+drdp!N168)*'DBH-OS'!$C168+(drdp!H168+drdp!Q168)*'DBH-OS'!$D168)</f>
        <v>0</v>
      </c>
      <c r="F168" s="20">
        <f>Model!$W$27*((drdp!C168+drdp!L168)*'DBH-OS'!$B168+(drdp!F168+drdp!O168)*'DBH-OS'!$C168+(drdp!I168+drdp!R168)*'DBH-OS'!$D168)</f>
        <v>0</v>
      </c>
      <c r="G168" s="20">
        <f>Model!$W$27*((drdp!D168+drdp!M168)*'DBH-OS'!$B168+(drdp!G168+drdp!P168)*'DBH-OS'!$C168+(drdp!J168+drdp!S168)*'DBH-OS'!$D168)</f>
        <v>0</v>
      </c>
      <c r="H168" s="18">
        <f>Model!$W$27*((drdp!B168)*'DBH-OS'!$B168+(drdp!E168)*'DBH-OS'!$C168+(drdp!H168)*'DBH-OS'!$D168)</f>
        <v>0</v>
      </c>
      <c r="I168" s="18">
        <f>Model!$W$27*((drdp!C168)*'DBH-OS'!$B168+(drdp!F168)*'DBH-OS'!$C168+(drdp!I168)*'DBH-OS'!$D168)</f>
        <v>0</v>
      </c>
      <c r="J168" s="18">
        <f>Model!$W$27*((drdp!D168)*'DBH-OS'!$B168+(drdp!G168)*'DBH-OS'!$C168+(drdp!J168)*'DBH-OS'!$D168)</f>
        <v>0</v>
      </c>
      <c r="K168" s="21">
        <f>SUM(E$3:E167)+H168</f>
        <v>1.0235868067740785</v>
      </c>
      <c r="L168" s="21">
        <f>SUM(F$3:F167)+I168</f>
        <v>7.2113850107517319</v>
      </c>
      <c r="M168" s="21">
        <f>SUM(G$3:G167)+J168</f>
        <v>0</v>
      </c>
      <c r="N168" s="21"/>
      <c r="O168" s="21"/>
      <c r="P168" s="21"/>
      <c r="Q168" s="19">
        <f t="shared" si="16"/>
        <v>1.0477299510019549</v>
      </c>
      <c r="R168" s="19">
        <f t="shared" si="16"/>
        <v>52.004073773294756</v>
      </c>
      <c r="S168" s="19">
        <f t="shared" si="16"/>
        <v>0</v>
      </c>
      <c r="T168" s="19">
        <f t="shared" si="13"/>
        <v>7.3814785555738194</v>
      </c>
      <c r="U168" s="19">
        <f t="shared" si="14"/>
        <v>0</v>
      </c>
      <c r="V168" s="19">
        <f t="shared" si="15"/>
        <v>0</v>
      </c>
    </row>
    <row r="169" spans="1:23" x14ac:dyDescent="0.25">
      <c r="A169" s="26">
        <f>Wellpath!E169</f>
        <v>0</v>
      </c>
      <c r="B169" s="22">
        <v>0</v>
      </c>
      <c r="C169" s="22">
        <v>0</v>
      </c>
      <c r="D169" s="22">
        <f t="shared" si="11"/>
        <v>4.7931219674804699E-5</v>
      </c>
      <c r="E169" s="20">
        <f>Model!$W$27*((drdp!B169+drdp!K169)*'DBH-OS'!$B169+(drdp!E169+drdp!N169)*'DBH-OS'!$C169+(drdp!H169+drdp!Q169)*'DBH-OS'!$D169)</f>
        <v>0</v>
      </c>
      <c r="F169" s="20">
        <f>Model!$W$27*((drdp!C169+drdp!L169)*'DBH-OS'!$B169+(drdp!F169+drdp!O169)*'DBH-OS'!$C169+(drdp!I169+drdp!R169)*'DBH-OS'!$D169)</f>
        <v>0</v>
      </c>
      <c r="G169" s="20">
        <f>Model!$W$27*((drdp!D169+drdp!M169)*'DBH-OS'!$B169+(drdp!G169+drdp!P169)*'DBH-OS'!$C169+(drdp!J169+drdp!S169)*'DBH-OS'!$D169)</f>
        <v>0</v>
      </c>
      <c r="H169" s="18">
        <f>Model!$W$27*((drdp!B169)*'DBH-OS'!$B169+(drdp!E169)*'DBH-OS'!$C169+(drdp!H169)*'DBH-OS'!$D169)</f>
        <v>0</v>
      </c>
      <c r="I169" s="18">
        <f>Model!$W$27*((drdp!C169)*'DBH-OS'!$B169+(drdp!F169)*'DBH-OS'!$C169+(drdp!I169)*'DBH-OS'!$D169)</f>
        <v>0</v>
      </c>
      <c r="J169" s="18">
        <f>Model!$W$27*((drdp!D169)*'DBH-OS'!$B169+(drdp!G169)*'DBH-OS'!$C169+(drdp!J169)*'DBH-OS'!$D169)</f>
        <v>0</v>
      </c>
      <c r="K169" s="21">
        <f>SUM(E$3:E168)+H169</f>
        <v>1.0235868067740785</v>
      </c>
      <c r="L169" s="21">
        <f>SUM(F$3:F168)+I169</f>
        <v>7.2113850107517319</v>
      </c>
      <c r="M169" s="21">
        <f>SUM(G$3:G168)+J169</f>
        <v>0</v>
      </c>
      <c r="N169" s="21"/>
      <c r="O169" s="21"/>
      <c r="P169" s="21"/>
      <c r="Q169" s="19">
        <f t="shared" si="16"/>
        <v>1.0477299510019549</v>
      </c>
      <c r="R169" s="19">
        <f t="shared" si="16"/>
        <v>52.004073773294756</v>
      </c>
      <c r="S169" s="19">
        <f t="shared" si="16"/>
        <v>0</v>
      </c>
      <c r="T169" s="19">
        <f t="shared" si="13"/>
        <v>7.3814785555738194</v>
      </c>
      <c r="U169" s="19">
        <f t="shared" si="14"/>
        <v>0</v>
      </c>
      <c r="V169" s="19">
        <f t="shared" si="15"/>
        <v>0</v>
      </c>
    </row>
    <row r="170" spans="1:23" x14ac:dyDescent="0.25">
      <c r="A170" s="26">
        <f>Wellpath!E170</f>
        <v>0</v>
      </c>
      <c r="B170" s="22">
        <v>0</v>
      </c>
      <c r="C170" s="22">
        <v>0</v>
      </c>
      <c r="D170" s="22">
        <f t="shared" si="11"/>
        <v>4.7931219674804699E-5</v>
      </c>
      <c r="E170" s="20">
        <f>Model!$W$27*((drdp!B170+drdp!K170)*'DBH-OS'!$B170+(drdp!E170+drdp!N170)*'DBH-OS'!$C170+(drdp!H170+drdp!Q170)*'DBH-OS'!$D170)</f>
        <v>0</v>
      </c>
      <c r="F170" s="20">
        <f>Model!$W$27*((drdp!C170+drdp!L170)*'DBH-OS'!$B170+(drdp!F170+drdp!O170)*'DBH-OS'!$C170+(drdp!I170+drdp!R170)*'DBH-OS'!$D170)</f>
        <v>0</v>
      </c>
      <c r="G170" s="20">
        <f>Model!$W$27*((drdp!D170+drdp!M170)*'DBH-OS'!$B170+(drdp!G170+drdp!P170)*'DBH-OS'!$C170+(drdp!J170+drdp!S170)*'DBH-OS'!$D170)</f>
        <v>0</v>
      </c>
      <c r="H170" s="18">
        <f>Model!$W$27*((drdp!B170)*'DBH-OS'!$B170+(drdp!E170)*'DBH-OS'!$C170+(drdp!H170)*'DBH-OS'!$D170)</f>
        <v>0</v>
      </c>
      <c r="I170" s="18">
        <f>Model!$W$27*((drdp!C170)*'DBH-OS'!$B170+(drdp!F170)*'DBH-OS'!$C170+(drdp!I170)*'DBH-OS'!$D170)</f>
        <v>0</v>
      </c>
      <c r="J170" s="18">
        <f>Model!$W$27*((drdp!D170)*'DBH-OS'!$B170+(drdp!G170)*'DBH-OS'!$C170+(drdp!J170)*'DBH-OS'!$D170)</f>
        <v>0</v>
      </c>
      <c r="K170" s="21">
        <f>SUM(E$3:E169)+H170</f>
        <v>1.0235868067740785</v>
      </c>
      <c r="L170" s="21">
        <f>SUM(F$3:F169)+I170</f>
        <v>7.2113850107517319</v>
      </c>
      <c r="M170" s="21">
        <f>SUM(G$3:G169)+J170</f>
        <v>0</v>
      </c>
      <c r="N170" s="21"/>
      <c r="O170" s="21"/>
      <c r="P170" s="21"/>
      <c r="Q170" s="19">
        <f t="shared" si="16"/>
        <v>1.0477299510019549</v>
      </c>
      <c r="R170" s="19">
        <f t="shared" si="16"/>
        <v>52.004073773294756</v>
      </c>
      <c r="S170" s="19">
        <f t="shared" si="16"/>
        <v>0</v>
      </c>
      <c r="T170" s="19">
        <f t="shared" si="13"/>
        <v>7.3814785555738194</v>
      </c>
      <c r="U170" s="19">
        <f t="shared" si="14"/>
        <v>0</v>
      </c>
      <c r="V170" s="19">
        <f t="shared" si="15"/>
        <v>0</v>
      </c>
    </row>
    <row r="171" spans="1:23" x14ac:dyDescent="0.25">
      <c r="A171" s="26">
        <f>Wellpath!E171</f>
        <v>0</v>
      </c>
      <c r="B171" s="22">
        <v>0</v>
      </c>
      <c r="C171" s="22">
        <v>0</v>
      </c>
      <c r="D171" s="22">
        <f t="shared" si="11"/>
        <v>4.7931219674804699E-5</v>
      </c>
      <c r="E171" s="20">
        <f>Model!$W$27*((drdp!B171+drdp!K171)*'DBH-OS'!$B171+(drdp!E171+drdp!N171)*'DBH-OS'!$C171+(drdp!H171+drdp!Q171)*'DBH-OS'!$D171)</f>
        <v>0</v>
      </c>
      <c r="F171" s="20">
        <f>Model!$W$27*((drdp!C171+drdp!L171)*'DBH-OS'!$B171+(drdp!F171+drdp!O171)*'DBH-OS'!$C171+(drdp!I171+drdp!R171)*'DBH-OS'!$D171)</f>
        <v>0</v>
      </c>
      <c r="G171" s="20">
        <f>Model!$W$27*((drdp!D171+drdp!M171)*'DBH-OS'!$B171+(drdp!G171+drdp!P171)*'DBH-OS'!$C171+(drdp!J171+drdp!S171)*'DBH-OS'!$D171)</f>
        <v>0</v>
      </c>
      <c r="H171" s="18">
        <f>Model!$W$27*((drdp!B171)*'DBH-OS'!$B171+(drdp!E171)*'DBH-OS'!$C171+(drdp!H171)*'DBH-OS'!$D171)</f>
        <v>0</v>
      </c>
      <c r="I171" s="18">
        <f>Model!$W$27*((drdp!C171)*'DBH-OS'!$B171+(drdp!F171)*'DBH-OS'!$C171+(drdp!I171)*'DBH-OS'!$D171)</f>
        <v>0</v>
      </c>
      <c r="J171" s="18">
        <f>Model!$W$27*((drdp!D171)*'DBH-OS'!$B171+(drdp!G171)*'DBH-OS'!$C171+(drdp!J171)*'DBH-OS'!$D171)</f>
        <v>0</v>
      </c>
      <c r="K171" s="21">
        <f>SUM(E$3:E170)+H171</f>
        <v>1.0235868067740785</v>
      </c>
      <c r="L171" s="21">
        <f>SUM(F$3:F170)+I171</f>
        <v>7.2113850107517319</v>
      </c>
      <c r="M171" s="21">
        <f>SUM(G$3:G170)+J171</f>
        <v>0</v>
      </c>
      <c r="N171" s="21"/>
      <c r="O171" s="21"/>
      <c r="P171" s="21"/>
      <c r="Q171" s="19">
        <f t="shared" si="16"/>
        <v>1.0477299510019549</v>
      </c>
      <c r="R171" s="19">
        <f t="shared" si="16"/>
        <v>52.004073773294756</v>
      </c>
      <c r="S171" s="19">
        <f t="shared" si="16"/>
        <v>0</v>
      </c>
      <c r="T171" s="19">
        <f t="shared" si="13"/>
        <v>7.3814785555738194</v>
      </c>
      <c r="U171" s="19">
        <f t="shared" si="14"/>
        <v>0</v>
      </c>
      <c r="V171" s="19">
        <f t="shared" si="15"/>
        <v>0</v>
      </c>
    </row>
    <row r="172" spans="1:23" x14ac:dyDescent="0.25">
      <c r="A172" s="26">
        <f>Wellpath!E172</f>
        <v>0</v>
      </c>
      <c r="B172" s="22">
        <v>0</v>
      </c>
      <c r="C172" s="22">
        <v>0</v>
      </c>
      <c r="D172" s="22">
        <f t="shared" si="11"/>
        <v>4.7931219674804699E-5</v>
      </c>
      <c r="E172" s="20">
        <f>Model!$W$27*((drdp!B172+drdp!K172)*'DBH-OS'!$B172+(drdp!E172+drdp!N172)*'DBH-OS'!$C172+(drdp!H172+drdp!Q172)*'DBH-OS'!$D172)</f>
        <v>0</v>
      </c>
      <c r="F172" s="20">
        <f>Model!$W$27*((drdp!C172+drdp!L172)*'DBH-OS'!$B172+(drdp!F172+drdp!O172)*'DBH-OS'!$C172+(drdp!I172+drdp!R172)*'DBH-OS'!$D172)</f>
        <v>0</v>
      </c>
      <c r="G172" s="20">
        <f>Model!$W$27*((drdp!D172+drdp!M172)*'DBH-OS'!$B172+(drdp!G172+drdp!P172)*'DBH-OS'!$C172+(drdp!J172+drdp!S172)*'DBH-OS'!$D172)</f>
        <v>0</v>
      </c>
      <c r="H172" s="18">
        <f>Model!$W$27*((drdp!B172)*'DBH-OS'!$B172+(drdp!E172)*'DBH-OS'!$C172+(drdp!H172)*'DBH-OS'!$D172)</f>
        <v>0</v>
      </c>
      <c r="I172" s="18">
        <f>Model!$W$27*((drdp!C172)*'DBH-OS'!$B172+(drdp!F172)*'DBH-OS'!$C172+(drdp!I172)*'DBH-OS'!$D172)</f>
        <v>0</v>
      </c>
      <c r="J172" s="18">
        <f>Model!$W$27*((drdp!D172)*'DBH-OS'!$B172+(drdp!G172)*'DBH-OS'!$C172+(drdp!J172)*'DBH-OS'!$D172)</f>
        <v>0</v>
      </c>
      <c r="K172" s="21">
        <f>SUM(E$3:E171)+H172</f>
        <v>1.0235868067740785</v>
      </c>
      <c r="L172" s="21">
        <f>SUM(F$3:F171)+I172</f>
        <v>7.2113850107517319</v>
      </c>
      <c r="M172" s="21">
        <f>SUM(G$3:G171)+J172</f>
        <v>0</v>
      </c>
      <c r="N172" s="21"/>
      <c r="O172" s="21"/>
      <c r="P172" s="21"/>
      <c r="Q172" s="19">
        <f t="shared" si="16"/>
        <v>1.0477299510019549</v>
      </c>
      <c r="R172" s="19">
        <f t="shared" si="16"/>
        <v>52.004073773294756</v>
      </c>
      <c r="S172" s="19">
        <f t="shared" si="16"/>
        <v>0</v>
      </c>
      <c r="T172" s="19">
        <f t="shared" si="13"/>
        <v>7.3814785555738194</v>
      </c>
      <c r="U172" s="19">
        <f t="shared" si="14"/>
        <v>0</v>
      </c>
      <c r="V172" s="19">
        <f t="shared" si="15"/>
        <v>0</v>
      </c>
    </row>
    <row r="173" spans="1:23" x14ac:dyDescent="0.25">
      <c r="A173" s="26">
        <f>Wellpath!E173</f>
        <v>0</v>
      </c>
      <c r="B173" s="22">
        <v>0</v>
      </c>
      <c r="C173" s="22">
        <v>0</v>
      </c>
      <c r="D173" s="22">
        <f t="shared" si="11"/>
        <v>4.7931219674804699E-5</v>
      </c>
      <c r="E173" s="20">
        <f>Model!$W$27*((drdp!B173+drdp!K173)*'DBH-OS'!$B173+(drdp!E173+drdp!N173)*'DBH-OS'!$C173+(drdp!H173+drdp!Q173)*'DBH-OS'!$D173)</f>
        <v>0</v>
      </c>
      <c r="F173" s="20">
        <f>Model!$W$27*((drdp!C173+drdp!L173)*'DBH-OS'!$B173+(drdp!F173+drdp!O173)*'DBH-OS'!$C173+(drdp!I173+drdp!R173)*'DBH-OS'!$D173)</f>
        <v>0</v>
      </c>
      <c r="G173" s="20">
        <f>Model!$W$27*((drdp!D173+drdp!M173)*'DBH-OS'!$B173+(drdp!G173+drdp!P173)*'DBH-OS'!$C173+(drdp!J173+drdp!S173)*'DBH-OS'!$D173)</f>
        <v>0</v>
      </c>
      <c r="H173" s="18">
        <f>Model!$W$27*((drdp!B173)*'DBH-OS'!$B173+(drdp!E173)*'DBH-OS'!$C173+(drdp!H173)*'DBH-OS'!$D173)</f>
        <v>0</v>
      </c>
      <c r="I173" s="18">
        <f>Model!$W$27*((drdp!C173)*'DBH-OS'!$B173+(drdp!F173)*'DBH-OS'!$C173+(drdp!I173)*'DBH-OS'!$D173)</f>
        <v>0</v>
      </c>
      <c r="J173" s="18">
        <f>Model!$W$27*((drdp!D173)*'DBH-OS'!$B173+(drdp!G173)*'DBH-OS'!$C173+(drdp!J173)*'DBH-OS'!$D173)</f>
        <v>0</v>
      </c>
      <c r="K173" s="21">
        <f>SUM(E$3:E172)+H173</f>
        <v>1.0235868067740785</v>
      </c>
      <c r="L173" s="21">
        <f>SUM(F$3:F172)+I173</f>
        <v>7.2113850107517319</v>
      </c>
      <c r="M173" s="21">
        <f>SUM(G$3:G172)+J173</f>
        <v>0</v>
      </c>
      <c r="N173" s="21"/>
      <c r="O173" s="21"/>
      <c r="P173" s="21"/>
      <c r="Q173" s="19">
        <f t="shared" si="16"/>
        <v>1.0477299510019549</v>
      </c>
      <c r="R173" s="19">
        <f t="shared" si="16"/>
        <v>52.004073773294756</v>
      </c>
      <c r="S173" s="19">
        <f t="shared" si="16"/>
        <v>0</v>
      </c>
      <c r="T173" s="19">
        <f t="shared" si="13"/>
        <v>7.3814785555738194</v>
      </c>
      <c r="U173" s="19">
        <f t="shared" si="14"/>
        <v>0</v>
      </c>
      <c r="V173" s="19">
        <f t="shared" si="15"/>
        <v>0</v>
      </c>
      <c r="W173" s="10" t="s">
        <v>62</v>
      </c>
    </row>
    <row r="174" spans="1:23" x14ac:dyDescent="0.25">
      <c r="A174" s="26">
        <f>Wellpath!E174</f>
        <v>0</v>
      </c>
      <c r="B174" s="22">
        <v>0</v>
      </c>
      <c r="C174" s="22">
        <v>0</v>
      </c>
      <c r="D174" s="22">
        <f t="shared" si="11"/>
        <v>4.7931219674804699E-5</v>
      </c>
      <c r="E174" s="20">
        <f>Model!$W$27*((drdp!B174+drdp!K174)*'DBH-OS'!$B174+(drdp!E174+drdp!N174)*'DBH-OS'!$C174+(drdp!H174+drdp!Q174)*'DBH-OS'!$D174)</f>
        <v>0</v>
      </c>
      <c r="F174" s="20">
        <f>Model!$W$27*((drdp!C174+drdp!L174)*'DBH-OS'!$B174+(drdp!F174+drdp!O174)*'DBH-OS'!$C174+(drdp!I174+drdp!R174)*'DBH-OS'!$D174)</f>
        <v>0</v>
      </c>
      <c r="G174" s="20">
        <f>Model!$W$27*((drdp!D174+drdp!M174)*'DBH-OS'!$B174+(drdp!G174+drdp!P174)*'DBH-OS'!$C174+(drdp!J174+drdp!S174)*'DBH-OS'!$D174)</f>
        <v>0</v>
      </c>
      <c r="H174" s="18">
        <f>Model!$W$27*((drdp!B174)*'DBH-OS'!$B174+(drdp!E174)*'DBH-OS'!$C174+(drdp!H174)*'DBH-OS'!$D174)</f>
        <v>0</v>
      </c>
      <c r="I174" s="18">
        <f>Model!$W$27*((drdp!C174)*'DBH-OS'!$B174+(drdp!F174)*'DBH-OS'!$C174+(drdp!I174)*'DBH-OS'!$D174)</f>
        <v>0</v>
      </c>
      <c r="J174" s="18">
        <f>Model!$W$27*((drdp!D174)*'DBH-OS'!$B174+(drdp!G174)*'DBH-OS'!$C174+(drdp!J174)*'DBH-OS'!$D174)</f>
        <v>0</v>
      </c>
      <c r="K174" s="21">
        <f>SUM(E$3:E173)+H174</f>
        <v>1.0235868067740785</v>
      </c>
      <c r="L174" s="21">
        <f>SUM(F$3:F173)+I174</f>
        <v>7.2113850107517319</v>
      </c>
      <c r="M174" s="21">
        <f>SUM(G$3:G173)+J174</f>
        <v>0</v>
      </c>
      <c r="N174" s="21"/>
      <c r="O174" s="21"/>
      <c r="P174" s="21"/>
      <c r="Q174" s="19">
        <f t="shared" si="16"/>
        <v>1.0477299510019549</v>
      </c>
      <c r="R174" s="19">
        <f t="shared" si="16"/>
        <v>52.004073773294756</v>
      </c>
      <c r="S174" s="19">
        <f t="shared" si="16"/>
        <v>0</v>
      </c>
      <c r="T174" s="19">
        <f t="shared" si="13"/>
        <v>7.3814785555738194</v>
      </c>
      <c r="U174" s="19">
        <f t="shared" si="14"/>
        <v>0</v>
      </c>
      <c r="V174" s="19">
        <f t="shared" si="15"/>
        <v>0</v>
      </c>
    </row>
    <row r="175" spans="1:23" x14ac:dyDescent="0.25">
      <c r="A175" s="26">
        <f>Wellpath!E175</f>
        <v>0</v>
      </c>
      <c r="B175" s="22">
        <v>0</v>
      </c>
      <c r="C175" s="22">
        <v>0</v>
      </c>
      <c r="D175" s="22">
        <f t="shared" si="11"/>
        <v>4.7931219674804699E-5</v>
      </c>
      <c r="E175" s="20">
        <f>Model!$W$27*((drdp!B175+drdp!K175)*'DBH-OS'!$B175+(drdp!E175+drdp!N175)*'DBH-OS'!$C175+(drdp!H175+drdp!Q175)*'DBH-OS'!$D175)</f>
        <v>0</v>
      </c>
      <c r="F175" s="20">
        <f>Model!$W$27*((drdp!C175+drdp!L175)*'DBH-OS'!$B175+(drdp!F175+drdp!O175)*'DBH-OS'!$C175+(drdp!I175+drdp!R175)*'DBH-OS'!$D175)</f>
        <v>0</v>
      </c>
      <c r="G175" s="20">
        <f>Model!$W$27*((drdp!D175+drdp!M175)*'DBH-OS'!$B175+(drdp!G175+drdp!P175)*'DBH-OS'!$C175+(drdp!J175+drdp!S175)*'DBH-OS'!$D175)</f>
        <v>0</v>
      </c>
      <c r="H175" s="18">
        <f>Model!$W$27*((drdp!B175)*'DBH-OS'!$B175+(drdp!E175)*'DBH-OS'!$C175+(drdp!H175)*'DBH-OS'!$D175)</f>
        <v>0</v>
      </c>
      <c r="I175" s="18">
        <f>Model!$W$27*((drdp!C175)*'DBH-OS'!$B175+(drdp!F175)*'DBH-OS'!$C175+(drdp!I175)*'DBH-OS'!$D175)</f>
        <v>0</v>
      </c>
      <c r="J175" s="18">
        <f>Model!$W$27*((drdp!D175)*'DBH-OS'!$B175+(drdp!G175)*'DBH-OS'!$C175+(drdp!J175)*'DBH-OS'!$D175)</f>
        <v>0</v>
      </c>
      <c r="K175" s="21">
        <f>SUM(E$3:E174)+H175</f>
        <v>1.0235868067740785</v>
      </c>
      <c r="L175" s="21">
        <f>SUM(F$3:F174)+I175</f>
        <v>7.2113850107517319</v>
      </c>
      <c r="M175" s="21">
        <f>SUM(G$3:G174)+J175</f>
        <v>0</v>
      </c>
      <c r="N175" s="21"/>
      <c r="O175" s="21"/>
      <c r="P175" s="21"/>
      <c r="Q175" s="19">
        <f t="shared" si="16"/>
        <v>1.0477299510019549</v>
      </c>
      <c r="R175" s="19">
        <f t="shared" si="16"/>
        <v>52.004073773294756</v>
      </c>
      <c r="S175" s="19">
        <f t="shared" si="16"/>
        <v>0</v>
      </c>
      <c r="T175" s="19">
        <f t="shared" si="13"/>
        <v>7.3814785555738194</v>
      </c>
      <c r="U175" s="19">
        <f t="shared" si="14"/>
        <v>0</v>
      </c>
      <c r="V175" s="19">
        <f t="shared" si="15"/>
        <v>0</v>
      </c>
    </row>
    <row r="176" spans="1:23" x14ac:dyDescent="0.25">
      <c r="A176" s="26">
        <f>Wellpath!E176</f>
        <v>0</v>
      </c>
      <c r="B176" s="22">
        <v>0</v>
      </c>
      <c r="C176" s="22">
        <v>0</v>
      </c>
      <c r="D176" s="22">
        <f t="shared" si="11"/>
        <v>4.7931219674804699E-5</v>
      </c>
      <c r="E176" s="20">
        <f>Model!$W$27*((drdp!B176+drdp!K176)*'DBH-OS'!$B176+(drdp!E176+drdp!N176)*'DBH-OS'!$C176+(drdp!H176+drdp!Q176)*'DBH-OS'!$D176)</f>
        <v>0</v>
      </c>
      <c r="F176" s="20">
        <f>Model!$W$27*((drdp!C176+drdp!L176)*'DBH-OS'!$B176+(drdp!F176+drdp!O176)*'DBH-OS'!$C176+(drdp!I176+drdp!R176)*'DBH-OS'!$D176)</f>
        <v>0</v>
      </c>
      <c r="G176" s="20">
        <f>Model!$W$27*((drdp!D176+drdp!M176)*'DBH-OS'!$B176+(drdp!G176+drdp!P176)*'DBH-OS'!$C176+(drdp!J176+drdp!S176)*'DBH-OS'!$D176)</f>
        <v>0</v>
      </c>
      <c r="H176" s="18">
        <f>Model!$W$27*((drdp!B176)*'DBH-OS'!$B176+(drdp!E176)*'DBH-OS'!$C176+(drdp!H176)*'DBH-OS'!$D176)</f>
        <v>0</v>
      </c>
      <c r="I176" s="18">
        <f>Model!$W$27*((drdp!C176)*'DBH-OS'!$B176+(drdp!F176)*'DBH-OS'!$C176+(drdp!I176)*'DBH-OS'!$D176)</f>
        <v>0</v>
      </c>
      <c r="J176" s="18">
        <f>Model!$W$27*((drdp!D176)*'DBH-OS'!$B176+(drdp!G176)*'DBH-OS'!$C176+(drdp!J176)*'DBH-OS'!$D176)</f>
        <v>0</v>
      </c>
      <c r="K176" s="21">
        <f>SUM(E$3:E175)+H176</f>
        <v>1.0235868067740785</v>
      </c>
      <c r="L176" s="21">
        <f>SUM(F$3:F175)+I176</f>
        <v>7.2113850107517319</v>
      </c>
      <c r="M176" s="21">
        <f>SUM(G$3:G175)+J176</f>
        <v>0</v>
      </c>
      <c r="N176" s="21"/>
      <c r="O176" s="21"/>
      <c r="P176" s="21"/>
      <c r="Q176" s="19">
        <f t="shared" si="16"/>
        <v>1.0477299510019549</v>
      </c>
      <c r="R176" s="19">
        <f t="shared" si="16"/>
        <v>52.004073773294756</v>
      </c>
      <c r="S176" s="19">
        <f t="shared" si="16"/>
        <v>0</v>
      </c>
      <c r="T176" s="19">
        <f t="shared" si="13"/>
        <v>7.3814785555738194</v>
      </c>
      <c r="U176" s="19">
        <f t="shared" si="14"/>
        <v>0</v>
      </c>
      <c r="V176" s="19">
        <f t="shared" si="15"/>
        <v>0</v>
      </c>
    </row>
    <row r="177" spans="1:22" x14ac:dyDescent="0.25">
      <c r="A177" s="26">
        <f>Wellpath!E177</f>
        <v>0</v>
      </c>
      <c r="B177" s="22">
        <v>0</v>
      </c>
      <c r="C177" s="22">
        <v>0</v>
      </c>
      <c r="D177" s="22">
        <f t="shared" si="11"/>
        <v>4.7931219674804699E-5</v>
      </c>
      <c r="E177" s="20">
        <f>Model!$W$27*((drdp!B177+drdp!K177)*'DBH-OS'!$B177+(drdp!E177+drdp!N177)*'DBH-OS'!$C177+(drdp!H177+drdp!Q177)*'DBH-OS'!$D177)</f>
        <v>0</v>
      </c>
      <c r="F177" s="20">
        <f>Model!$W$27*((drdp!C177+drdp!L177)*'DBH-OS'!$B177+(drdp!F177+drdp!O177)*'DBH-OS'!$C177+(drdp!I177+drdp!R177)*'DBH-OS'!$D177)</f>
        <v>0</v>
      </c>
      <c r="G177" s="20">
        <f>Model!$W$27*((drdp!D177+drdp!M177)*'DBH-OS'!$B177+(drdp!G177+drdp!P177)*'DBH-OS'!$C177+(drdp!J177+drdp!S177)*'DBH-OS'!$D177)</f>
        <v>0</v>
      </c>
      <c r="H177" s="18">
        <f>Model!$W$27*((drdp!B177)*'DBH-OS'!$B177+(drdp!E177)*'DBH-OS'!$C177+(drdp!H177)*'DBH-OS'!$D177)</f>
        <v>0</v>
      </c>
      <c r="I177" s="18">
        <f>Model!$W$27*((drdp!C177)*'DBH-OS'!$B177+(drdp!F177)*'DBH-OS'!$C177+(drdp!I177)*'DBH-OS'!$D177)</f>
        <v>0</v>
      </c>
      <c r="J177" s="18">
        <f>Model!$W$27*((drdp!D177)*'DBH-OS'!$B177+(drdp!G177)*'DBH-OS'!$C177+(drdp!J177)*'DBH-OS'!$D177)</f>
        <v>0</v>
      </c>
      <c r="K177" s="21">
        <f>SUM(E$3:E176)+H177</f>
        <v>1.0235868067740785</v>
      </c>
      <c r="L177" s="21">
        <f>SUM(F$3:F176)+I177</f>
        <v>7.2113850107517319</v>
      </c>
      <c r="M177" s="21">
        <f>SUM(G$3:G176)+J177</f>
        <v>0</v>
      </c>
      <c r="N177" s="21"/>
      <c r="O177" s="21"/>
      <c r="P177" s="21"/>
      <c r="Q177" s="19">
        <f t="shared" si="16"/>
        <v>1.0477299510019549</v>
      </c>
      <c r="R177" s="19">
        <f t="shared" si="16"/>
        <v>52.004073773294756</v>
      </c>
      <c r="S177" s="19">
        <f t="shared" si="16"/>
        <v>0</v>
      </c>
      <c r="T177" s="19">
        <f t="shared" si="13"/>
        <v>7.3814785555738194</v>
      </c>
      <c r="U177" s="19">
        <f t="shared" si="14"/>
        <v>0</v>
      </c>
      <c r="V177" s="19">
        <f t="shared" si="15"/>
        <v>0</v>
      </c>
    </row>
    <row r="178" spans="1:22" x14ac:dyDescent="0.25">
      <c r="A178" s="26">
        <f>Wellpath!E178</f>
        <v>0</v>
      </c>
      <c r="B178" s="22">
        <v>0</v>
      </c>
      <c r="C178" s="22">
        <v>0</v>
      </c>
      <c r="D178" s="22">
        <f t="shared" si="11"/>
        <v>4.7931219674804699E-5</v>
      </c>
      <c r="E178" s="20">
        <f>Model!$W$27*((drdp!B178+drdp!K178)*'DBH-OS'!$B178+(drdp!E178+drdp!N178)*'DBH-OS'!$C178+(drdp!H178+drdp!Q178)*'DBH-OS'!$D178)</f>
        <v>0</v>
      </c>
      <c r="F178" s="20">
        <f>Model!$W$27*((drdp!C178+drdp!L178)*'DBH-OS'!$B178+(drdp!F178+drdp!O178)*'DBH-OS'!$C178+(drdp!I178+drdp!R178)*'DBH-OS'!$D178)</f>
        <v>0</v>
      </c>
      <c r="G178" s="20">
        <f>Model!$W$27*((drdp!D178+drdp!M178)*'DBH-OS'!$B178+(drdp!G178+drdp!P178)*'DBH-OS'!$C178+(drdp!J178+drdp!S178)*'DBH-OS'!$D178)</f>
        <v>0</v>
      </c>
      <c r="H178" s="18">
        <f>Model!$W$27*((drdp!B178)*'DBH-OS'!$B178+(drdp!E178)*'DBH-OS'!$C178+(drdp!H178)*'DBH-OS'!$D178)</f>
        <v>0</v>
      </c>
      <c r="I178" s="18">
        <f>Model!$W$27*((drdp!C178)*'DBH-OS'!$B178+(drdp!F178)*'DBH-OS'!$C178+(drdp!I178)*'DBH-OS'!$D178)</f>
        <v>0</v>
      </c>
      <c r="J178" s="18">
        <f>Model!$W$27*((drdp!D178)*'DBH-OS'!$B178+(drdp!G178)*'DBH-OS'!$C178+(drdp!J178)*'DBH-OS'!$D178)</f>
        <v>0</v>
      </c>
      <c r="K178" s="21">
        <f>SUM(E$3:E177)+H178</f>
        <v>1.0235868067740785</v>
      </c>
      <c r="L178" s="21">
        <f>SUM(F$3:F177)+I178</f>
        <v>7.2113850107517319</v>
      </c>
      <c r="M178" s="21">
        <f>SUM(G$3:G177)+J178</f>
        <v>0</v>
      </c>
      <c r="N178" s="21"/>
      <c r="O178" s="21"/>
      <c r="P178" s="21"/>
      <c r="Q178" s="19">
        <f t="shared" si="16"/>
        <v>1.0477299510019549</v>
      </c>
      <c r="R178" s="19">
        <f t="shared" si="16"/>
        <v>52.004073773294756</v>
      </c>
      <c r="S178" s="19">
        <f t="shared" si="16"/>
        <v>0</v>
      </c>
      <c r="T178" s="19">
        <f t="shared" si="13"/>
        <v>7.3814785555738194</v>
      </c>
      <c r="U178" s="19">
        <f t="shared" si="14"/>
        <v>0</v>
      </c>
      <c r="V178" s="19">
        <f t="shared" si="15"/>
        <v>0</v>
      </c>
    </row>
    <row r="179" spans="1:22" x14ac:dyDescent="0.25">
      <c r="A179" s="26">
        <f>Wellpath!E179</f>
        <v>0</v>
      </c>
      <c r="B179" s="22">
        <v>0</v>
      </c>
      <c r="C179" s="22">
        <v>0</v>
      </c>
      <c r="D179" s="22">
        <f t="shared" si="11"/>
        <v>4.7931219674804699E-5</v>
      </c>
      <c r="E179" s="20">
        <f>Model!$W$27*((drdp!B179+drdp!K179)*'DBH-OS'!$B179+(drdp!E179+drdp!N179)*'DBH-OS'!$C179+(drdp!H179+drdp!Q179)*'DBH-OS'!$D179)</f>
        <v>0</v>
      </c>
      <c r="F179" s="20">
        <f>Model!$W$27*((drdp!C179+drdp!L179)*'DBH-OS'!$B179+(drdp!F179+drdp!O179)*'DBH-OS'!$C179+(drdp!I179+drdp!R179)*'DBH-OS'!$D179)</f>
        <v>0</v>
      </c>
      <c r="G179" s="20">
        <f>Model!$W$27*((drdp!D179+drdp!M179)*'DBH-OS'!$B179+(drdp!G179+drdp!P179)*'DBH-OS'!$C179+(drdp!J179+drdp!S179)*'DBH-OS'!$D179)</f>
        <v>0</v>
      </c>
      <c r="H179" s="18">
        <f>Model!$W$27*((drdp!B179)*'DBH-OS'!$B179+(drdp!E179)*'DBH-OS'!$C179+(drdp!H179)*'DBH-OS'!$D179)</f>
        <v>0</v>
      </c>
      <c r="I179" s="18">
        <f>Model!$W$27*((drdp!C179)*'DBH-OS'!$B179+(drdp!F179)*'DBH-OS'!$C179+(drdp!I179)*'DBH-OS'!$D179)</f>
        <v>0</v>
      </c>
      <c r="J179" s="18">
        <f>Model!$W$27*((drdp!D179)*'DBH-OS'!$B179+(drdp!G179)*'DBH-OS'!$C179+(drdp!J179)*'DBH-OS'!$D179)</f>
        <v>0</v>
      </c>
      <c r="K179" s="21">
        <f>SUM(E$3:E178)+H179</f>
        <v>1.0235868067740785</v>
      </c>
      <c r="L179" s="21">
        <f>SUM(F$3:F178)+I179</f>
        <v>7.2113850107517319</v>
      </c>
      <c r="M179" s="21">
        <f>SUM(G$3:G178)+J179</f>
        <v>0</v>
      </c>
      <c r="N179" s="21"/>
      <c r="O179" s="21"/>
      <c r="P179" s="21"/>
      <c r="Q179" s="19">
        <f t="shared" si="16"/>
        <v>1.0477299510019549</v>
      </c>
      <c r="R179" s="19">
        <f t="shared" si="16"/>
        <v>52.004073773294756</v>
      </c>
      <c r="S179" s="19">
        <f t="shared" si="16"/>
        <v>0</v>
      </c>
      <c r="T179" s="19">
        <f t="shared" si="13"/>
        <v>7.3814785555738194</v>
      </c>
      <c r="U179" s="19">
        <f t="shared" si="14"/>
        <v>0</v>
      </c>
      <c r="V179" s="19">
        <f t="shared" si="15"/>
        <v>0</v>
      </c>
    </row>
    <row r="180" spans="1:22" x14ac:dyDescent="0.25">
      <c r="A180" s="26">
        <f>Wellpath!E180</f>
        <v>0</v>
      </c>
      <c r="B180" s="22">
        <v>0</v>
      </c>
      <c r="C180" s="22">
        <v>0</v>
      </c>
      <c r="D180" s="22">
        <f t="shared" si="11"/>
        <v>4.7931219674804699E-5</v>
      </c>
      <c r="E180" s="20">
        <f>Model!$W$27*((drdp!B180+drdp!K180)*'DBH-OS'!$B180+(drdp!E180+drdp!N180)*'DBH-OS'!$C180+(drdp!H180+drdp!Q180)*'DBH-OS'!$D180)</f>
        <v>0</v>
      </c>
      <c r="F180" s="20">
        <f>Model!$W$27*((drdp!C180+drdp!L180)*'DBH-OS'!$B180+(drdp!F180+drdp!O180)*'DBH-OS'!$C180+(drdp!I180+drdp!R180)*'DBH-OS'!$D180)</f>
        <v>0</v>
      </c>
      <c r="G180" s="20">
        <f>Model!$W$27*((drdp!D180+drdp!M180)*'DBH-OS'!$B180+(drdp!G180+drdp!P180)*'DBH-OS'!$C180+(drdp!J180+drdp!S180)*'DBH-OS'!$D180)</f>
        <v>0</v>
      </c>
      <c r="H180" s="18">
        <f>Model!$W$27*((drdp!B180)*'DBH-OS'!$B180+(drdp!E180)*'DBH-OS'!$C180+(drdp!H180)*'DBH-OS'!$D180)</f>
        <v>0</v>
      </c>
      <c r="I180" s="18">
        <f>Model!$W$27*((drdp!C180)*'DBH-OS'!$B180+(drdp!F180)*'DBH-OS'!$C180+(drdp!I180)*'DBH-OS'!$D180)</f>
        <v>0</v>
      </c>
      <c r="J180" s="18">
        <f>Model!$W$27*((drdp!D180)*'DBH-OS'!$B180+(drdp!G180)*'DBH-OS'!$C180+(drdp!J180)*'DBH-OS'!$D180)</f>
        <v>0</v>
      </c>
      <c r="K180" s="21">
        <f>SUM(E$3:E179)+H180</f>
        <v>1.0235868067740785</v>
      </c>
      <c r="L180" s="21">
        <f>SUM(F$3:F179)+I180</f>
        <v>7.2113850107517319</v>
      </c>
      <c r="M180" s="21">
        <f>SUM(G$3:G179)+J180</f>
        <v>0</v>
      </c>
      <c r="N180" s="21"/>
      <c r="O180" s="21"/>
      <c r="P180" s="21"/>
      <c r="Q180" s="19">
        <f t="shared" si="16"/>
        <v>1.0477299510019549</v>
      </c>
      <c r="R180" s="19">
        <f t="shared" si="16"/>
        <v>52.004073773294756</v>
      </c>
      <c r="S180" s="19">
        <f t="shared" si="16"/>
        <v>0</v>
      </c>
      <c r="T180" s="19">
        <f t="shared" si="13"/>
        <v>7.3814785555738194</v>
      </c>
      <c r="U180" s="19">
        <f t="shared" si="14"/>
        <v>0</v>
      </c>
      <c r="V180" s="19">
        <f t="shared" si="15"/>
        <v>0</v>
      </c>
    </row>
    <row r="181" spans="1:22" x14ac:dyDescent="0.25">
      <c r="A181" s="26">
        <f>Wellpath!E181</f>
        <v>0</v>
      </c>
      <c r="B181" s="22">
        <v>0</v>
      </c>
      <c r="C181" s="22">
        <v>0</v>
      </c>
      <c r="D181" s="22">
        <f t="shared" si="11"/>
        <v>4.7931219674804699E-5</v>
      </c>
      <c r="E181" s="20">
        <f>Model!$W$27*((drdp!B181+drdp!K181)*'DBH-OS'!$B181+(drdp!E181+drdp!N181)*'DBH-OS'!$C181+(drdp!H181+drdp!Q181)*'DBH-OS'!$D181)</f>
        <v>0</v>
      </c>
      <c r="F181" s="20">
        <f>Model!$W$27*((drdp!C181+drdp!L181)*'DBH-OS'!$B181+(drdp!F181+drdp!O181)*'DBH-OS'!$C181+(drdp!I181+drdp!R181)*'DBH-OS'!$D181)</f>
        <v>0</v>
      </c>
      <c r="G181" s="20">
        <f>Model!$W$27*((drdp!D181+drdp!M181)*'DBH-OS'!$B181+(drdp!G181+drdp!P181)*'DBH-OS'!$C181+(drdp!J181+drdp!S181)*'DBH-OS'!$D181)</f>
        <v>0</v>
      </c>
      <c r="H181" s="18">
        <f>Model!$W$27*((drdp!B181)*'DBH-OS'!$B181+(drdp!E181)*'DBH-OS'!$C181+(drdp!H181)*'DBH-OS'!$D181)</f>
        <v>0</v>
      </c>
      <c r="I181" s="18">
        <f>Model!$W$27*((drdp!C181)*'DBH-OS'!$B181+(drdp!F181)*'DBH-OS'!$C181+(drdp!I181)*'DBH-OS'!$D181)</f>
        <v>0</v>
      </c>
      <c r="J181" s="18">
        <f>Model!$W$27*((drdp!D181)*'DBH-OS'!$B181+(drdp!G181)*'DBH-OS'!$C181+(drdp!J181)*'DBH-OS'!$D181)</f>
        <v>0</v>
      </c>
      <c r="K181" s="21">
        <f>SUM(E$3:E180)+H181</f>
        <v>1.0235868067740785</v>
      </c>
      <c r="L181" s="21">
        <f>SUM(F$3:F180)+I181</f>
        <v>7.2113850107517319</v>
      </c>
      <c r="M181" s="21">
        <f>SUM(G$3:G180)+J181</f>
        <v>0</v>
      </c>
      <c r="N181" s="21"/>
      <c r="O181" s="21"/>
      <c r="P181" s="21"/>
      <c r="Q181" s="19">
        <f t="shared" si="16"/>
        <v>1.0477299510019549</v>
      </c>
      <c r="R181" s="19">
        <f t="shared" si="16"/>
        <v>52.004073773294756</v>
      </c>
      <c r="S181" s="19">
        <f t="shared" si="16"/>
        <v>0</v>
      </c>
      <c r="T181" s="19">
        <f t="shared" si="13"/>
        <v>7.3814785555738194</v>
      </c>
      <c r="U181" s="19">
        <f t="shared" si="14"/>
        <v>0</v>
      </c>
      <c r="V181" s="19">
        <f t="shared" si="15"/>
        <v>0</v>
      </c>
    </row>
    <row r="182" spans="1:22" x14ac:dyDescent="0.25">
      <c r="A182" s="26">
        <f>Wellpath!E182</f>
        <v>0</v>
      </c>
      <c r="B182" s="22">
        <v>0</v>
      </c>
      <c r="C182" s="22">
        <v>0</v>
      </c>
      <c r="D182" s="22">
        <f t="shared" si="11"/>
        <v>4.7931219674804699E-5</v>
      </c>
      <c r="E182" s="20">
        <f>Model!$W$27*((drdp!B182+drdp!K182)*'DBH-OS'!$B182+(drdp!E182+drdp!N182)*'DBH-OS'!$C182+(drdp!H182+drdp!Q182)*'DBH-OS'!$D182)</f>
        <v>0</v>
      </c>
      <c r="F182" s="20">
        <f>Model!$W$27*((drdp!C182+drdp!L182)*'DBH-OS'!$B182+(drdp!F182+drdp!O182)*'DBH-OS'!$C182+(drdp!I182+drdp!R182)*'DBH-OS'!$D182)</f>
        <v>0</v>
      </c>
      <c r="G182" s="20">
        <f>Model!$W$27*((drdp!D182+drdp!M182)*'DBH-OS'!$B182+(drdp!G182+drdp!P182)*'DBH-OS'!$C182+(drdp!J182+drdp!S182)*'DBH-OS'!$D182)</f>
        <v>0</v>
      </c>
      <c r="H182" s="18">
        <f>Model!$W$27*((drdp!B182)*'DBH-OS'!$B182+(drdp!E182)*'DBH-OS'!$C182+(drdp!H182)*'DBH-OS'!$D182)</f>
        <v>0</v>
      </c>
      <c r="I182" s="18">
        <f>Model!$W$27*((drdp!C182)*'DBH-OS'!$B182+(drdp!F182)*'DBH-OS'!$C182+(drdp!I182)*'DBH-OS'!$D182)</f>
        <v>0</v>
      </c>
      <c r="J182" s="18">
        <f>Model!$W$27*((drdp!D182)*'DBH-OS'!$B182+(drdp!G182)*'DBH-OS'!$C182+(drdp!J182)*'DBH-OS'!$D182)</f>
        <v>0</v>
      </c>
      <c r="K182" s="21">
        <f>SUM(E$3:E181)+H182</f>
        <v>1.0235868067740785</v>
      </c>
      <c r="L182" s="21">
        <f>SUM(F$3:F181)+I182</f>
        <v>7.2113850107517319</v>
      </c>
      <c r="M182" s="21">
        <f>SUM(G$3:G181)+J182</f>
        <v>0</v>
      </c>
      <c r="N182" s="21"/>
      <c r="O182" s="21"/>
      <c r="P182" s="21"/>
      <c r="Q182" s="19">
        <f t="shared" si="16"/>
        <v>1.0477299510019549</v>
      </c>
      <c r="R182" s="19">
        <f t="shared" si="16"/>
        <v>52.004073773294756</v>
      </c>
      <c r="S182" s="19">
        <f t="shared" si="16"/>
        <v>0</v>
      </c>
      <c r="T182" s="19">
        <f t="shared" si="13"/>
        <v>7.3814785555738194</v>
      </c>
      <c r="U182" s="19">
        <f t="shared" si="14"/>
        <v>0</v>
      </c>
      <c r="V182" s="19">
        <f t="shared" si="15"/>
        <v>0</v>
      </c>
    </row>
    <row r="183" spans="1:22" x14ac:dyDescent="0.25">
      <c r="A183" s="26">
        <f>Wellpath!E183</f>
        <v>0</v>
      </c>
      <c r="B183" s="22">
        <v>0</v>
      </c>
      <c r="C183" s="22">
        <v>0</v>
      </c>
      <c r="D183" s="22">
        <f t="shared" si="11"/>
        <v>4.7931219674804699E-5</v>
      </c>
      <c r="E183" s="20">
        <f>Model!$W$27*((drdp!B183+drdp!K183)*'DBH-OS'!$B183+(drdp!E183+drdp!N183)*'DBH-OS'!$C183+(drdp!H183+drdp!Q183)*'DBH-OS'!$D183)</f>
        <v>0</v>
      </c>
      <c r="F183" s="20">
        <f>Model!$W$27*((drdp!C183+drdp!L183)*'DBH-OS'!$B183+(drdp!F183+drdp!O183)*'DBH-OS'!$C183+(drdp!I183+drdp!R183)*'DBH-OS'!$D183)</f>
        <v>0</v>
      </c>
      <c r="G183" s="20">
        <f>Model!$W$27*((drdp!D183+drdp!M183)*'DBH-OS'!$B183+(drdp!G183+drdp!P183)*'DBH-OS'!$C183+(drdp!J183+drdp!S183)*'DBH-OS'!$D183)</f>
        <v>0</v>
      </c>
      <c r="H183" s="18">
        <f>Model!$W$27*((drdp!B183)*'DBH-OS'!$B183+(drdp!E183)*'DBH-OS'!$C183+(drdp!H183)*'DBH-OS'!$D183)</f>
        <v>0</v>
      </c>
      <c r="I183" s="18">
        <f>Model!$W$27*((drdp!C183)*'DBH-OS'!$B183+(drdp!F183)*'DBH-OS'!$C183+(drdp!I183)*'DBH-OS'!$D183)</f>
        <v>0</v>
      </c>
      <c r="J183" s="18">
        <f>Model!$W$27*((drdp!D183)*'DBH-OS'!$B183+(drdp!G183)*'DBH-OS'!$C183+(drdp!J183)*'DBH-OS'!$D183)</f>
        <v>0</v>
      </c>
      <c r="K183" s="21">
        <f>SUM(E$3:E182)+H183</f>
        <v>1.0235868067740785</v>
      </c>
      <c r="L183" s="21">
        <f>SUM(F$3:F182)+I183</f>
        <v>7.2113850107517319</v>
      </c>
      <c r="M183" s="21">
        <f>SUM(G$3:G182)+J183</f>
        <v>0</v>
      </c>
      <c r="N183" s="21"/>
      <c r="O183" s="21"/>
      <c r="P183" s="21"/>
      <c r="Q183" s="19">
        <f t="shared" si="16"/>
        <v>1.0477299510019549</v>
      </c>
      <c r="R183" s="19">
        <f t="shared" si="16"/>
        <v>52.004073773294756</v>
      </c>
      <c r="S183" s="19">
        <f t="shared" si="16"/>
        <v>0</v>
      </c>
      <c r="T183" s="19">
        <f t="shared" si="13"/>
        <v>7.3814785555738194</v>
      </c>
      <c r="U183" s="19">
        <f t="shared" si="14"/>
        <v>0</v>
      </c>
      <c r="V183" s="19">
        <f t="shared" si="15"/>
        <v>0</v>
      </c>
    </row>
    <row r="184" spans="1:22" x14ac:dyDescent="0.25">
      <c r="A184" s="26">
        <f>Wellpath!E184</f>
        <v>0</v>
      </c>
      <c r="B184" s="22">
        <v>0</v>
      </c>
      <c r="C184" s="22">
        <v>0</v>
      </c>
      <c r="D184" s="22">
        <f t="shared" si="11"/>
        <v>4.7931219674804699E-5</v>
      </c>
      <c r="E184" s="20">
        <f>Model!$W$27*((drdp!B184+drdp!K184)*'DBH-OS'!$B184+(drdp!E184+drdp!N184)*'DBH-OS'!$C184+(drdp!H184+drdp!Q184)*'DBH-OS'!$D184)</f>
        <v>0</v>
      </c>
      <c r="F184" s="20">
        <f>Model!$W$27*((drdp!C184+drdp!L184)*'DBH-OS'!$B184+(drdp!F184+drdp!O184)*'DBH-OS'!$C184+(drdp!I184+drdp!R184)*'DBH-OS'!$D184)</f>
        <v>0</v>
      </c>
      <c r="G184" s="20">
        <f>Model!$W$27*((drdp!D184+drdp!M184)*'DBH-OS'!$B184+(drdp!G184+drdp!P184)*'DBH-OS'!$C184+(drdp!J184+drdp!S184)*'DBH-OS'!$D184)</f>
        <v>0</v>
      </c>
      <c r="H184" s="18">
        <f>Model!$W$27*((drdp!B184)*'DBH-OS'!$B184+(drdp!E184)*'DBH-OS'!$C184+(drdp!H184)*'DBH-OS'!$D184)</f>
        <v>0</v>
      </c>
      <c r="I184" s="18">
        <f>Model!$W$27*((drdp!C184)*'DBH-OS'!$B184+(drdp!F184)*'DBH-OS'!$C184+(drdp!I184)*'DBH-OS'!$D184)</f>
        <v>0</v>
      </c>
      <c r="J184" s="18">
        <f>Model!$W$27*((drdp!D184)*'DBH-OS'!$B184+(drdp!G184)*'DBH-OS'!$C184+(drdp!J184)*'DBH-OS'!$D184)</f>
        <v>0</v>
      </c>
      <c r="K184" s="21">
        <f>SUM(E$3:E183)+H184</f>
        <v>1.0235868067740785</v>
      </c>
      <c r="L184" s="21">
        <f>SUM(F$3:F183)+I184</f>
        <v>7.2113850107517319</v>
      </c>
      <c r="M184" s="21">
        <f>SUM(G$3:G183)+J184</f>
        <v>0</v>
      </c>
      <c r="N184" s="21"/>
      <c r="O184" s="21"/>
      <c r="P184" s="21"/>
      <c r="Q184" s="19">
        <f t="shared" si="16"/>
        <v>1.0477299510019549</v>
      </c>
      <c r="R184" s="19">
        <f t="shared" si="16"/>
        <v>52.004073773294756</v>
      </c>
      <c r="S184" s="19">
        <f t="shared" si="16"/>
        <v>0</v>
      </c>
      <c r="T184" s="19">
        <f t="shared" si="13"/>
        <v>7.3814785555738194</v>
      </c>
      <c r="U184" s="19">
        <f t="shared" si="14"/>
        <v>0</v>
      </c>
      <c r="V184" s="19">
        <f t="shared" si="15"/>
        <v>0</v>
      </c>
    </row>
    <row r="185" spans="1:22" x14ac:dyDescent="0.25">
      <c r="A185" s="26">
        <f>Wellpath!E185</f>
        <v>0</v>
      </c>
      <c r="B185" s="22">
        <v>0</v>
      </c>
      <c r="C185" s="22">
        <v>0</v>
      </c>
      <c r="D185" s="22">
        <f t="shared" si="11"/>
        <v>4.7931219674804699E-5</v>
      </c>
      <c r="E185" s="20">
        <f>Model!$W$27*((drdp!B185+drdp!K185)*'DBH-OS'!$B185+(drdp!E185+drdp!N185)*'DBH-OS'!$C185+(drdp!H185+drdp!Q185)*'DBH-OS'!$D185)</f>
        <v>0</v>
      </c>
      <c r="F185" s="20">
        <f>Model!$W$27*((drdp!C185+drdp!L185)*'DBH-OS'!$B185+(drdp!F185+drdp!O185)*'DBH-OS'!$C185+(drdp!I185+drdp!R185)*'DBH-OS'!$D185)</f>
        <v>0</v>
      </c>
      <c r="G185" s="20">
        <f>Model!$W$27*((drdp!D185+drdp!M185)*'DBH-OS'!$B185+(drdp!G185+drdp!P185)*'DBH-OS'!$C185+(drdp!J185+drdp!S185)*'DBH-OS'!$D185)</f>
        <v>0</v>
      </c>
      <c r="H185" s="18">
        <f>Model!$W$27*((drdp!B185)*'DBH-OS'!$B185+(drdp!E185)*'DBH-OS'!$C185+(drdp!H185)*'DBH-OS'!$D185)</f>
        <v>0</v>
      </c>
      <c r="I185" s="18">
        <f>Model!$W$27*((drdp!C185)*'DBH-OS'!$B185+(drdp!F185)*'DBH-OS'!$C185+(drdp!I185)*'DBH-OS'!$D185)</f>
        <v>0</v>
      </c>
      <c r="J185" s="18">
        <f>Model!$W$27*((drdp!D185)*'DBH-OS'!$B185+(drdp!G185)*'DBH-OS'!$C185+(drdp!J185)*'DBH-OS'!$D185)</f>
        <v>0</v>
      </c>
      <c r="K185" s="21">
        <f>SUM(E$3:E184)+H185</f>
        <v>1.0235868067740785</v>
      </c>
      <c r="L185" s="21">
        <f>SUM(F$3:F184)+I185</f>
        <v>7.2113850107517319</v>
      </c>
      <c r="M185" s="21">
        <f>SUM(G$3:G184)+J185</f>
        <v>0</v>
      </c>
      <c r="N185" s="21"/>
      <c r="O185" s="21"/>
      <c r="P185" s="21"/>
      <c r="Q185" s="19">
        <f t="shared" si="16"/>
        <v>1.0477299510019549</v>
      </c>
      <c r="R185" s="19">
        <f t="shared" si="16"/>
        <v>52.004073773294756</v>
      </c>
      <c r="S185" s="19">
        <f t="shared" si="16"/>
        <v>0</v>
      </c>
      <c r="T185" s="19">
        <f t="shared" si="13"/>
        <v>7.3814785555738194</v>
      </c>
      <c r="U185" s="19">
        <f t="shared" si="14"/>
        <v>0</v>
      </c>
      <c r="V185" s="19">
        <f t="shared" si="15"/>
        <v>0</v>
      </c>
    </row>
    <row r="186" spans="1:22" x14ac:dyDescent="0.25">
      <c r="A186" s="26">
        <f>Wellpath!E186</f>
        <v>0</v>
      </c>
      <c r="B186" s="22">
        <v>0</v>
      </c>
      <c r="C186" s="22">
        <v>0</v>
      </c>
      <c r="D186" s="22">
        <f t="shared" si="11"/>
        <v>4.7931219674804699E-5</v>
      </c>
      <c r="E186" s="20">
        <f>Model!$W$27*((drdp!B186+drdp!K186)*'DBH-OS'!$B186+(drdp!E186+drdp!N186)*'DBH-OS'!$C186+(drdp!H186+drdp!Q186)*'DBH-OS'!$D186)</f>
        <v>0</v>
      </c>
      <c r="F186" s="20">
        <f>Model!$W$27*((drdp!C186+drdp!L186)*'DBH-OS'!$B186+(drdp!F186+drdp!O186)*'DBH-OS'!$C186+(drdp!I186+drdp!R186)*'DBH-OS'!$D186)</f>
        <v>0</v>
      </c>
      <c r="G186" s="20">
        <f>Model!$W$27*((drdp!D186+drdp!M186)*'DBH-OS'!$B186+(drdp!G186+drdp!P186)*'DBH-OS'!$C186+(drdp!J186+drdp!S186)*'DBH-OS'!$D186)</f>
        <v>0</v>
      </c>
      <c r="H186" s="18">
        <f>Model!$W$27*((drdp!B186)*'DBH-OS'!$B186+(drdp!E186)*'DBH-OS'!$C186+(drdp!H186)*'DBH-OS'!$D186)</f>
        <v>0</v>
      </c>
      <c r="I186" s="18">
        <f>Model!$W$27*((drdp!C186)*'DBH-OS'!$B186+(drdp!F186)*'DBH-OS'!$C186+(drdp!I186)*'DBH-OS'!$D186)</f>
        <v>0</v>
      </c>
      <c r="J186" s="18">
        <f>Model!$W$27*((drdp!D186)*'DBH-OS'!$B186+(drdp!G186)*'DBH-OS'!$C186+(drdp!J186)*'DBH-OS'!$D186)</f>
        <v>0</v>
      </c>
      <c r="K186" s="21">
        <f>SUM(E$3:E185)+H186</f>
        <v>1.0235868067740785</v>
      </c>
      <c r="L186" s="21">
        <f>SUM(F$3:F185)+I186</f>
        <v>7.2113850107517319</v>
      </c>
      <c r="M186" s="21">
        <f>SUM(G$3:G185)+J186</f>
        <v>0</v>
      </c>
      <c r="N186" s="21"/>
      <c r="O186" s="21"/>
      <c r="P186" s="21"/>
      <c r="Q186" s="19">
        <f t="shared" si="16"/>
        <v>1.0477299510019549</v>
      </c>
      <c r="R186" s="19">
        <f t="shared" si="16"/>
        <v>52.004073773294756</v>
      </c>
      <c r="S186" s="19">
        <f t="shared" si="16"/>
        <v>0</v>
      </c>
      <c r="T186" s="19">
        <f t="shared" si="13"/>
        <v>7.3814785555738194</v>
      </c>
      <c r="U186" s="19">
        <f t="shared" si="14"/>
        <v>0</v>
      </c>
      <c r="V186" s="19">
        <f t="shared" si="15"/>
        <v>0</v>
      </c>
    </row>
    <row r="187" spans="1:22" x14ac:dyDescent="0.25">
      <c r="A187" s="26">
        <f>Wellpath!E187</f>
        <v>0</v>
      </c>
      <c r="B187" s="22">
        <v>0</v>
      </c>
      <c r="C187" s="22">
        <v>0</v>
      </c>
      <c r="D187" s="22">
        <f t="shared" si="11"/>
        <v>4.7931219674804699E-5</v>
      </c>
      <c r="E187" s="20">
        <f>Model!$W$27*((drdp!B187+drdp!K187)*'DBH-OS'!$B187+(drdp!E187+drdp!N187)*'DBH-OS'!$C187+(drdp!H187+drdp!Q187)*'DBH-OS'!$D187)</f>
        <v>0</v>
      </c>
      <c r="F187" s="20">
        <f>Model!$W$27*((drdp!C187+drdp!L187)*'DBH-OS'!$B187+(drdp!F187+drdp!O187)*'DBH-OS'!$C187+(drdp!I187+drdp!R187)*'DBH-OS'!$D187)</f>
        <v>0</v>
      </c>
      <c r="G187" s="20">
        <f>Model!$W$27*((drdp!D187+drdp!M187)*'DBH-OS'!$B187+(drdp!G187+drdp!P187)*'DBH-OS'!$C187+(drdp!J187+drdp!S187)*'DBH-OS'!$D187)</f>
        <v>0</v>
      </c>
      <c r="H187" s="18">
        <f>Model!$W$27*((drdp!B187)*'DBH-OS'!$B187+(drdp!E187)*'DBH-OS'!$C187+(drdp!H187)*'DBH-OS'!$D187)</f>
        <v>0</v>
      </c>
      <c r="I187" s="18">
        <f>Model!$W$27*((drdp!C187)*'DBH-OS'!$B187+(drdp!F187)*'DBH-OS'!$C187+(drdp!I187)*'DBH-OS'!$D187)</f>
        <v>0</v>
      </c>
      <c r="J187" s="18">
        <f>Model!$W$27*((drdp!D187)*'DBH-OS'!$B187+(drdp!G187)*'DBH-OS'!$C187+(drdp!J187)*'DBH-OS'!$D187)</f>
        <v>0</v>
      </c>
      <c r="K187" s="21">
        <f>SUM(E$3:E186)+H187</f>
        <v>1.0235868067740785</v>
      </c>
      <c r="L187" s="21">
        <f>SUM(F$3:F186)+I187</f>
        <v>7.2113850107517319</v>
      </c>
      <c r="M187" s="21">
        <f>SUM(G$3:G186)+J187</f>
        <v>0</v>
      </c>
      <c r="N187" s="21"/>
      <c r="O187" s="21"/>
      <c r="P187" s="21"/>
      <c r="Q187" s="19">
        <f t="shared" si="16"/>
        <v>1.0477299510019549</v>
      </c>
      <c r="R187" s="19">
        <f t="shared" si="16"/>
        <v>52.004073773294756</v>
      </c>
      <c r="S187" s="19">
        <f t="shared" si="16"/>
        <v>0</v>
      </c>
      <c r="T187" s="19">
        <f t="shared" si="13"/>
        <v>7.3814785555738194</v>
      </c>
      <c r="U187" s="19">
        <f t="shared" si="14"/>
        <v>0</v>
      </c>
      <c r="V187" s="19">
        <f t="shared" si="15"/>
        <v>0</v>
      </c>
    </row>
    <row r="188" spans="1:22" x14ac:dyDescent="0.25">
      <c r="A188" s="26">
        <f>Wellpath!E188</f>
        <v>0</v>
      </c>
      <c r="B188" s="22">
        <v>0</v>
      </c>
      <c r="C188" s="22">
        <v>0</v>
      </c>
      <c r="D188" s="22">
        <f t="shared" si="11"/>
        <v>4.7931219674804699E-5</v>
      </c>
      <c r="E188" s="20">
        <f>Model!$W$27*((drdp!B188+drdp!K188)*'DBH-OS'!$B188+(drdp!E188+drdp!N188)*'DBH-OS'!$C188+(drdp!H188+drdp!Q188)*'DBH-OS'!$D188)</f>
        <v>0</v>
      </c>
      <c r="F188" s="20">
        <f>Model!$W$27*((drdp!C188+drdp!L188)*'DBH-OS'!$B188+(drdp!F188+drdp!O188)*'DBH-OS'!$C188+(drdp!I188+drdp!R188)*'DBH-OS'!$D188)</f>
        <v>0</v>
      </c>
      <c r="G188" s="20">
        <f>Model!$W$27*((drdp!D188+drdp!M188)*'DBH-OS'!$B188+(drdp!G188+drdp!P188)*'DBH-OS'!$C188+(drdp!J188+drdp!S188)*'DBH-OS'!$D188)</f>
        <v>0</v>
      </c>
      <c r="H188" s="18">
        <f>Model!$W$27*((drdp!B188)*'DBH-OS'!$B188+(drdp!E188)*'DBH-OS'!$C188+(drdp!H188)*'DBH-OS'!$D188)</f>
        <v>0</v>
      </c>
      <c r="I188" s="18">
        <f>Model!$W$27*((drdp!C188)*'DBH-OS'!$B188+(drdp!F188)*'DBH-OS'!$C188+(drdp!I188)*'DBH-OS'!$D188)</f>
        <v>0</v>
      </c>
      <c r="J188" s="18">
        <f>Model!$W$27*((drdp!D188)*'DBH-OS'!$B188+(drdp!G188)*'DBH-OS'!$C188+(drdp!J188)*'DBH-OS'!$D188)</f>
        <v>0</v>
      </c>
      <c r="K188" s="21">
        <f>SUM(E$3:E187)+H188</f>
        <v>1.0235868067740785</v>
      </c>
      <c r="L188" s="21">
        <f>SUM(F$3:F187)+I188</f>
        <v>7.2113850107517319</v>
      </c>
      <c r="M188" s="21">
        <f>SUM(G$3:G187)+J188</f>
        <v>0</v>
      </c>
      <c r="N188" s="21"/>
      <c r="O188" s="21"/>
      <c r="P188" s="21"/>
      <c r="Q188" s="19">
        <f t="shared" si="16"/>
        <v>1.0477299510019549</v>
      </c>
      <c r="R188" s="19">
        <f t="shared" si="16"/>
        <v>52.004073773294756</v>
      </c>
      <c r="S188" s="19">
        <f t="shared" si="16"/>
        <v>0</v>
      </c>
      <c r="T188" s="19">
        <f t="shared" si="13"/>
        <v>7.3814785555738194</v>
      </c>
      <c r="U188" s="19">
        <f t="shared" si="14"/>
        <v>0</v>
      </c>
      <c r="V188" s="19">
        <f t="shared" si="15"/>
        <v>0</v>
      </c>
    </row>
    <row r="189" spans="1:22" x14ac:dyDescent="0.25">
      <c r="A189" s="26">
        <f>Wellpath!E189</f>
        <v>0</v>
      </c>
      <c r="B189" s="22">
        <v>0</v>
      </c>
      <c r="C189" s="22">
        <v>0</v>
      </c>
      <c r="D189" s="22">
        <f t="shared" si="11"/>
        <v>4.7931219674804699E-5</v>
      </c>
      <c r="E189" s="20">
        <f>Model!$W$27*((drdp!B189+drdp!K189)*'DBH-OS'!$B189+(drdp!E189+drdp!N189)*'DBH-OS'!$C189+(drdp!H189+drdp!Q189)*'DBH-OS'!$D189)</f>
        <v>0</v>
      </c>
      <c r="F189" s="20">
        <f>Model!$W$27*((drdp!C189+drdp!L189)*'DBH-OS'!$B189+(drdp!F189+drdp!O189)*'DBH-OS'!$C189+(drdp!I189+drdp!R189)*'DBH-OS'!$D189)</f>
        <v>0</v>
      </c>
      <c r="G189" s="20">
        <f>Model!$W$27*((drdp!D189+drdp!M189)*'DBH-OS'!$B189+(drdp!G189+drdp!P189)*'DBH-OS'!$C189+(drdp!J189+drdp!S189)*'DBH-OS'!$D189)</f>
        <v>0</v>
      </c>
      <c r="H189" s="18">
        <f>Model!$W$27*((drdp!B189)*'DBH-OS'!$B189+(drdp!E189)*'DBH-OS'!$C189+(drdp!H189)*'DBH-OS'!$D189)</f>
        <v>0</v>
      </c>
      <c r="I189" s="18">
        <f>Model!$W$27*((drdp!C189)*'DBH-OS'!$B189+(drdp!F189)*'DBH-OS'!$C189+(drdp!I189)*'DBH-OS'!$D189)</f>
        <v>0</v>
      </c>
      <c r="J189" s="18">
        <f>Model!$W$27*((drdp!D189)*'DBH-OS'!$B189+(drdp!G189)*'DBH-OS'!$C189+(drdp!J189)*'DBH-OS'!$D189)</f>
        <v>0</v>
      </c>
      <c r="K189" s="21">
        <f>SUM(E$3:E188)+H189</f>
        <v>1.0235868067740785</v>
      </c>
      <c r="L189" s="21">
        <f>SUM(F$3:F188)+I189</f>
        <v>7.2113850107517319</v>
      </c>
      <c r="M189" s="21">
        <f>SUM(G$3:G188)+J189</f>
        <v>0</v>
      </c>
      <c r="N189" s="21"/>
      <c r="O189" s="21"/>
      <c r="P189" s="21"/>
      <c r="Q189" s="19">
        <f t="shared" si="16"/>
        <v>1.0477299510019549</v>
      </c>
      <c r="R189" s="19">
        <f t="shared" si="16"/>
        <v>52.004073773294756</v>
      </c>
      <c r="S189" s="19">
        <f t="shared" si="16"/>
        <v>0</v>
      </c>
      <c r="T189" s="19">
        <f t="shared" si="13"/>
        <v>7.3814785555738194</v>
      </c>
      <c r="U189" s="19">
        <f t="shared" si="14"/>
        <v>0</v>
      </c>
      <c r="V189" s="19">
        <f t="shared" si="15"/>
        <v>0</v>
      </c>
    </row>
    <row r="190" spans="1:22" x14ac:dyDescent="0.25">
      <c r="A190" s="26">
        <f>Wellpath!E190</f>
        <v>0</v>
      </c>
      <c r="B190" s="22">
        <v>0</v>
      </c>
      <c r="C190" s="22">
        <v>0</v>
      </c>
      <c r="D190" s="22">
        <f t="shared" si="11"/>
        <v>4.7931219674804699E-5</v>
      </c>
      <c r="E190" s="20">
        <f>Model!$W$27*((drdp!B190+drdp!K190)*'DBH-OS'!$B190+(drdp!E190+drdp!N190)*'DBH-OS'!$C190+(drdp!H190+drdp!Q190)*'DBH-OS'!$D190)</f>
        <v>0</v>
      </c>
      <c r="F190" s="20">
        <f>Model!$W$27*((drdp!C190+drdp!L190)*'DBH-OS'!$B190+(drdp!F190+drdp!O190)*'DBH-OS'!$C190+(drdp!I190+drdp!R190)*'DBH-OS'!$D190)</f>
        <v>0</v>
      </c>
      <c r="G190" s="20">
        <f>Model!$W$27*((drdp!D190+drdp!M190)*'DBH-OS'!$B190+(drdp!G190+drdp!P190)*'DBH-OS'!$C190+(drdp!J190+drdp!S190)*'DBH-OS'!$D190)</f>
        <v>0</v>
      </c>
      <c r="H190" s="18">
        <f>Model!$W$27*((drdp!B190)*'DBH-OS'!$B190+(drdp!E190)*'DBH-OS'!$C190+(drdp!H190)*'DBH-OS'!$D190)</f>
        <v>0</v>
      </c>
      <c r="I190" s="18">
        <f>Model!$W$27*((drdp!C190)*'DBH-OS'!$B190+(drdp!F190)*'DBH-OS'!$C190+(drdp!I190)*'DBH-OS'!$D190)</f>
        <v>0</v>
      </c>
      <c r="J190" s="18">
        <f>Model!$W$27*((drdp!D190)*'DBH-OS'!$B190+(drdp!G190)*'DBH-OS'!$C190+(drdp!J190)*'DBH-OS'!$D190)</f>
        <v>0</v>
      </c>
      <c r="K190" s="21">
        <f>SUM(E$3:E189)+H190</f>
        <v>1.0235868067740785</v>
      </c>
      <c r="L190" s="21">
        <f>SUM(F$3:F189)+I190</f>
        <v>7.2113850107517319</v>
      </c>
      <c r="M190" s="21">
        <f>SUM(G$3:G189)+J190</f>
        <v>0</v>
      </c>
      <c r="N190" s="21"/>
      <c r="O190" s="21"/>
      <c r="P190" s="21"/>
      <c r="Q190" s="19">
        <f t="shared" si="16"/>
        <v>1.0477299510019549</v>
      </c>
      <c r="R190" s="19">
        <f t="shared" si="16"/>
        <v>52.004073773294756</v>
      </c>
      <c r="S190" s="19">
        <f t="shared" si="16"/>
        <v>0</v>
      </c>
      <c r="T190" s="19">
        <f t="shared" si="13"/>
        <v>7.3814785555738194</v>
      </c>
      <c r="U190" s="19">
        <f t="shared" si="14"/>
        <v>0</v>
      </c>
      <c r="V190" s="19">
        <f t="shared" si="15"/>
        <v>0</v>
      </c>
    </row>
    <row r="191" spans="1:22" x14ac:dyDescent="0.25">
      <c r="A191" s="26">
        <f>Wellpath!E191</f>
        <v>0</v>
      </c>
      <c r="B191" s="22">
        <v>0</v>
      </c>
      <c r="C191" s="22">
        <v>0</v>
      </c>
      <c r="D191" s="22">
        <f t="shared" si="11"/>
        <v>4.7931219674804699E-5</v>
      </c>
      <c r="E191" s="20">
        <f>Model!$W$27*((drdp!B191+drdp!K191)*'DBH-OS'!$B191+(drdp!E191+drdp!N191)*'DBH-OS'!$C191+(drdp!H191+drdp!Q191)*'DBH-OS'!$D191)</f>
        <v>0</v>
      </c>
      <c r="F191" s="20">
        <f>Model!$W$27*((drdp!C191+drdp!L191)*'DBH-OS'!$B191+(drdp!F191+drdp!O191)*'DBH-OS'!$C191+(drdp!I191+drdp!R191)*'DBH-OS'!$D191)</f>
        <v>0</v>
      </c>
      <c r="G191" s="20">
        <f>Model!$W$27*((drdp!D191+drdp!M191)*'DBH-OS'!$B191+(drdp!G191+drdp!P191)*'DBH-OS'!$C191+(drdp!J191+drdp!S191)*'DBH-OS'!$D191)</f>
        <v>0</v>
      </c>
      <c r="H191" s="18">
        <f>Model!$W$27*((drdp!B191)*'DBH-OS'!$B191+(drdp!E191)*'DBH-OS'!$C191+(drdp!H191)*'DBH-OS'!$D191)</f>
        <v>0</v>
      </c>
      <c r="I191" s="18">
        <f>Model!$W$27*((drdp!C191)*'DBH-OS'!$B191+(drdp!F191)*'DBH-OS'!$C191+(drdp!I191)*'DBH-OS'!$D191)</f>
        <v>0</v>
      </c>
      <c r="J191" s="18">
        <f>Model!$W$27*((drdp!D191)*'DBH-OS'!$B191+(drdp!G191)*'DBH-OS'!$C191+(drdp!J191)*'DBH-OS'!$D191)</f>
        <v>0</v>
      </c>
      <c r="K191" s="21">
        <f>SUM(E$3:E190)+H191</f>
        <v>1.0235868067740785</v>
      </c>
      <c r="L191" s="21">
        <f>SUM(F$3:F190)+I191</f>
        <v>7.2113850107517319</v>
      </c>
      <c r="M191" s="21">
        <f>SUM(G$3:G190)+J191</f>
        <v>0</v>
      </c>
      <c r="N191" s="21"/>
      <c r="O191" s="21"/>
      <c r="P191" s="21"/>
      <c r="Q191" s="19">
        <f t="shared" si="16"/>
        <v>1.0477299510019549</v>
      </c>
      <c r="R191" s="19">
        <f t="shared" si="16"/>
        <v>52.004073773294756</v>
      </c>
      <c r="S191" s="19">
        <f t="shared" si="16"/>
        <v>0</v>
      </c>
      <c r="T191" s="19">
        <f t="shared" si="13"/>
        <v>7.3814785555738194</v>
      </c>
      <c r="U191" s="19">
        <f t="shared" si="14"/>
        <v>0</v>
      </c>
      <c r="V191" s="19">
        <f t="shared" si="15"/>
        <v>0</v>
      </c>
    </row>
    <row r="192" spans="1:22" x14ac:dyDescent="0.25">
      <c r="A192" s="26">
        <f>Wellpath!E192</f>
        <v>0</v>
      </c>
      <c r="B192" s="22">
        <v>0</v>
      </c>
      <c r="C192" s="22">
        <v>0</v>
      </c>
      <c r="D192" s="22">
        <f t="shared" si="11"/>
        <v>4.7931219674804699E-5</v>
      </c>
      <c r="E192" s="20">
        <f>Model!$W$27*((drdp!B192+drdp!K192)*'DBH-OS'!$B192+(drdp!E192+drdp!N192)*'DBH-OS'!$C192+(drdp!H192+drdp!Q192)*'DBH-OS'!$D192)</f>
        <v>0</v>
      </c>
      <c r="F192" s="20">
        <f>Model!$W$27*((drdp!C192+drdp!L192)*'DBH-OS'!$B192+(drdp!F192+drdp!O192)*'DBH-OS'!$C192+(drdp!I192+drdp!R192)*'DBH-OS'!$D192)</f>
        <v>0</v>
      </c>
      <c r="G192" s="20">
        <f>Model!$W$27*((drdp!D192+drdp!M192)*'DBH-OS'!$B192+(drdp!G192+drdp!P192)*'DBH-OS'!$C192+(drdp!J192+drdp!S192)*'DBH-OS'!$D192)</f>
        <v>0</v>
      </c>
      <c r="H192" s="18">
        <f>Model!$W$27*((drdp!B192)*'DBH-OS'!$B192+(drdp!E192)*'DBH-OS'!$C192+(drdp!H192)*'DBH-OS'!$D192)</f>
        <v>0</v>
      </c>
      <c r="I192" s="18">
        <f>Model!$W$27*((drdp!C192)*'DBH-OS'!$B192+(drdp!F192)*'DBH-OS'!$C192+(drdp!I192)*'DBH-OS'!$D192)</f>
        <v>0</v>
      </c>
      <c r="J192" s="18">
        <f>Model!$W$27*((drdp!D192)*'DBH-OS'!$B192+(drdp!G192)*'DBH-OS'!$C192+(drdp!J192)*'DBH-OS'!$D192)</f>
        <v>0</v>
      </c>
      <c r="K192" s="21">
        <f>SUM(E$3:E191)+H192</f>
        <v>1.0235868067740785</v>
      </c>
      <c r="L192" s="21">
        <f>SUM(F$3:F191)+I192</f>
        <v>7.2113850107517319</v>
      </c>
      <c r="M192" s="21">
        <f>SUM(G$3:G191)+J192</f>
        <v>0</v>
      </c>
      <c r="N192" s="21"/>
      <c r="O192" s="21"/>
      <c r="P192" s="21"/>
      <c r="Q192" s="19">
        <f t="shared" si="16"/>
        <v>1.0477299510019549</v>
      </c>
      <c r="R192" s="19">
        <f t="shared" si="16"/>
        <v>52.004073773294756</v>
      </c>
      <c r="S192" s="19">
        <f t="shared" si="16"/>
        <v>0</v>
      </c>
      <c r="T192" s="19">
        <f t="shared" si="13"/>
        <v>7.3814785555738194</v>
      </c>
      <c r="U192" s="19">
        <f t="shared" si="14"/>
        <v>0</v>
      </c>
      <c r="V192" s="19">
        <f t="shared" si="15"/>
        <v>0</v>
      </c>
    </row>
    <row r="193" spans="1:22" x14ac:dyDescent="0.25">
      <c r="A193" s="26">
        <f>Wellpath!E193</f>
        <v>0</v>
      </c>
      <c r="B193" s="22">
        <v>0</v>
      </c>
      <c r="C193" s="22">
        <v>0</v>
      </c>
      <c r="D193" s="22">
        <f t="shared" si="11"/>
        <v>4.7931219674804699E-5</v>
      </c>
      <c r="E193" s="20">
        <f>Model!$W$27*((drdp!B193+drdp!K193)*'DBH-OS'!$B193+(drdp!E193+drdp!N193)*'DBH-OS'!$C193+(drdp!H193+drdp!Q193)*'DBH-OS'!$D193)</f>
        <v>0</v>
      </c>
      <c r="F193" s="20">
        <f>Model!$W$27*((drdp!C193+drdp!L193)*'DBH-OS'!$B193+(drdp!F193+drdp!O193)*'DBH-OS'!$C193+(drdp!I193+drdp!R193)*'DBH-OS'!$D193)</f>
        <v>0</v>
      </c>
      <c r="G193" s="20">
        <f>Model!$W$27*((drdp!D193+drdp!M193)*'DBH-OS'!$B193+(drdp!G193+drdp!P193)*'DBH-OS'!$C193+(drdp!J193+drdp!S193)*'DBH-OS'!$D193)</f>
        <v>0</v>
      </c>
      <c r="H193" s="18">
        <f>Model!$W$27*((drdp!B193)*'DBH-OS'!$B193+(drdp!E193)*'DBH-OS'!$C193+(drdp!H193)*'DBH-OS'!$D193)</f>
        <v>0</v>
      </c>
      <c r="I193" s="18">
        <f>Model!$W$27*((drdp!C193)*'DBH-OS'!$B193+(drdp!F193)*'DBH-OS'!$C193+(drdp!I193)*'DBH-OS'!$D193)</f>
        <v>0</v>
      </c>
      <c r="J193" s="18">
        <f>Model!$W$27*((drdp!D193)*'DBH-OS'!$B193+(drdp!G193)*'DBH-OS'!$C193+(drdp!J193)*'DBH-OS'!$D193)</f>
        <v>0</v>
      </c>
      <c r="K193" s="21">
        <f>SUM(E$3:E192)+H193</f>
        <v>1.0235868067740785</v>
      </c>
      <c r="L193" s="21">
        <f>SUM(F$3:F192)+I193</f>
        <v>7.2113850107517319</v>
      </c>
      <c r="M193" s="21">
        <f>SUM(G$3:G192)+J193</f>
        <v>0</v>
      </c>
      <c r="N193" s="21"/>
      <c r="O193" s="21"/>
      <c r="P193" s="21"/>
      <c r="Q193" s="19">
        <f t="shared" si="16"/>
        <v>1.0477299510019549</v>
      </c>
      <c r="R193" s="19">
        <f t="shared" si="16"/>
        <v>52.004073773294756</v>
      </c>
      <c r="S193" s="19">
        <f t="shared" si="16"/>
        <v>0</v>
      </c>
      <c r="T193" s="19">
        <f t="shared" si="13"/>
        <v>7.3814785555738194</v>
      </c>
      <c r="U193" s="19">
        <f t="shared" si="14"/>
        <v>0</v>
      </c>
      <c r="V193" s="19">
        <f t="shared" si="15"/>
        <v>0</v>
      </c>
    </row>
    <row r="194" spans="1:22" x14ac:dyDescent="0.25">
      <c r="A194" s="26">
        <f>Wellpath!E194</f>
        <v>0</v>
      </c>
      <c r="B194" s="22">
        <v>0</v>
      </c>
      <c r="C194" s="22">
        <v>0</v>
      </c>
      <c r="D194" s="22">
        <f t="shared" si="11"/>
        <v>4.7931219674804699E-5</v>
      </c>
      <c r="E194" s="20">
        <f>Model!$W$27*((drdp!B194+drdp!K194)*'DBH-OS'!$B194+(drdp!E194+drdp!N194)*'DBH-OS'!$C194+(drdp!H194+drdp!Q194)*'DBH-OS'!$D194)</f>
        <v>0</v>
      </c>
      <c r="F194" s="20">
        <f>Model!$W$27*((drdp!C194+drdp!L194)*'DBH-OS'!$B194+(drdp!F194+drdp!O194)*'DBH-OS'!$C194+(drdp!I194+drdp!R194)*'DBH-OS'!$D194)</f>
        <v>0</v>
      </c>
      <c r="G194" s="20">
        <f>Model!$W$27*((drdp!D194+drdp!M194)*'DBH-OS'!$B194+(drdp!G194+drdp!P194)*'DBH-OS'!$C194+(drdp!J194+drdp!S194)*'DBH-OS'!$D194)</f>
        <v>0</v>
      </c>
      <c r="H194" s="18">
        <f>Model!$W$27*((drdp!B194)*'DBH-OS'!$B194+(drdp!E194)*'DBH-OS'!$C194+(drdp!H194)*'DBH-OS'!$D194)</f>
        <v>0</v>
      </c>
      <c r="I194" s="18">
        <f>Model!$W$27*((drdp!C194)*'DBH-OS'!$B194+(drdp!F194)*'DBH-OS'!$C194+(drdp!I194)*'DBH-OS'!$D194)</f>
        <v>0</v>
      </c>
      <c r="J194" s="18">
        <f>Model!$W$27*((drdp!D194)*'DBH-OS'!$B194+(drdp!G194)*'DBH-OS'!$C194+(drdp!J194)*'DBH-OS'!$D194)</f>
        <v>0</v>
      </c>
      <c r="K194" s="21">
        <f>SUM(E$3:E193)+H194</f>
        <v>1.0235868067740785</v>
      </c>
      <c r="L194" s="21">
        <f>SUM(F$3:F193)+I194</f>
        <v>7.2113850107517319</v>
      </c>
      <c r="M194" s="21">
        <f>SUM(G$3:G193)+J194</f>
        <v>0</v>
      </c>
      <c r="N194" s="21"/>
      <c r="O194" s="21"/>
      <c r="P194" s="21"/>
      <c r="Q194" s="19">
        <f t="shared" si="16"/>
        <v>1.0477299510019549</v>
      </c>
      <c r="R194" s="19">
        <f t="shared" si="16"/>
        <v>52.004073773294756</v>
      </c>
      <c r="S194" s="19">
        <f t="shared" si="16"/>
        <v>0</v>
      </c>
      <c r="T194" s="19">
        <f t="shared" si="13"/>
        <v>7.3814785555738194</v>
      </c>
      <c r="U194" s="19">
        <f t="shared" si="14"/>
        <v>0</v>
      </c>
      <c r="V194" s="19">
        <f t="shared" si="15"/>
        <v>0</v>
      </c>
    </row>
    <row r="195" spans="1:22" x14ac:dyDescent="0.25">
      <c r="A195" s="26">
        <f>Wellpath!E195</f>
        <v>0</v>
      </c>
      <c r="B195" s="22">
        <v>0</v>
      </c>
      <c r="C195" s="22">
        <v>0</v>
      </c>
      <c r="D195" s="22">
        <f t="shared" ref="D195:D258" si="17">1 / (Bfield * COS(Dip))</f>
        <v>4.7931219674804699E-5</v>
      </c>
      <c r="E195" s="20">
        <f>Model!$W$27*((drdp!B195+drdp!K195)*'DBH-OS'!$B195+(drdp!E195+drdp!N195)*'DBH-OS'!$C195+(drdp!H195+drdp!Q195)*'DBH-OS'!$D195)</f>
        <v>0</v>
      </c>
      <c r="F195" s="20">
        <f>Model!$W$27*((drdp!C195+drdp!L195)*'DBH-OS'!$B195+(drdp!F195+drdp!O195)*'DBH-OS'!$C195+(drdp!I195+drdp!R195)*'DBH-OS'!$D195)</f>
        <v>0</v>
      </c>
      <c r="G195" s="20">
        <f>Model!$W$27*((drdp!D195+drdp!M195)*'DBH-OS'!$B195+(drdp!G195+drdp!P195)*'DBH-OS'!$C195+(drdp!J195+drdp!S195)*'DBH-OS'!$D195)</f>
        <v>0</v>
      </c>
      <c r="H195" s="18">
        <f>Model!$W$27*((drdp!B195)*'DBH-OS'!$B195+(drdp!E195)*'DBH-OS'!$C195+(drdp!H195)*'DBH-OS'!$D195)</f>
        <v>0</v>
      </c>
      <c r="I195" s="18">
        <f>Model!$W$27*((drdp!C195)*'DBH-OS'!$B195+(drdp!F195)*'DBH-OS'!$C195+(drdp!I195)*'DBH-OS'!$D195)</f>
        <v>0</v>
      </c>
      <c r="J195" s="18">
        <f>Model!$W$27*((drdp!D195)*'DBH-OS'!$B195+(drdp!G195)*'DBH-OS'!$C195+(drdp!J195)*'DBH-OS'!$D195)</f>
        <v>0</v>
      </c>
      <c r="K195" s="21">
        <f>SUM(E$3:E194)+H195</f>
        <v>1.0235868067740785</v>
      </c>
      <c r="L195" s="21">
        <f>SUM(F$3:F194)+I195</f>
        <v>7.2113850107517319</v>
      </c>
      <c r="M195" s="21">
        <f>SUM(G$3:G194)+J195</f>
        <v>0</v>
      </c>
      <c r="N195" s="21"/>
      <c r="O195" s="21"/>
      <c r="P195" s="21"/>
      <c r="Q195" s="19">
        <f t="shared" si="16"/>
        <v>1.0477299510019549</v>
      </c>
      <c r="R195" s="19">
        <f t="shared" si="16"/>
        <v>52.004073773294756</v>
      </c>
      <c r="S195" s="19">
        <f t="shared" si="16"/>
        <v>0</v>
      </c>
      <c r="T195" s="19">
        <f t="shared" si="13"/>
        <v>7.3814785555738194</v>
      </c>
      <c r="U195" s="19">
        <f t="shared" si="14"/>
        <v>0</v>
      </c>
      <c r="V195" s="19">
        <f t="shared" si="15"/>
        <v>0</v>
      </c>
    </row>
    <row r="196" spans="1:22" x14ac:dyDescent="0.25">
      <c r="A196" s="26">
        <f>Wellpath!E196</f>
        <v>0</v>
      </c>
      <c r="B196" s="22">
        <v>0</v>
      </c>
      <c r="C196" s="22">
        <v>0</v>
      </c>
      <c r="D196" s="22">
        <f t="shared" si="17"/>
        <v>4.7931219674804699E-5</v>
      </c>
      <c r="E196" s="20">
        <f>Model!$W$27*((drdp!B196+drdp!K196)*'DBH-OS'!$B196+(drdp!E196+drdp!N196)*'DBH-OS'!$C196+(drdp!H196+drdp!Q196)*'DBH-OS'!$D196)</f>
        <v>0</v>
      </c>
      <c r="F196" s="20">
        <f>Model!$W$27*((drdp!C196+drdp!L196)*'DBH-OS'!$B196+(drdp!F196+drdp!O196)*'DBH-OS'!$C196+(drdp!I196+drdp!R196)*'DBH-OS'!$D196)</f>
        <v>0</v>
      </c>
      <c r="G196" s="20">
        <f>Model!$W$27*((drdp!D196+drdp!M196)*'DBH-OS'!$B196+(drdp!G196+drdp!P196)*'DBH-OS'!$C196+(drdp!J196+drdp!S196)*'DBH-OS'!$D196)</f>
        <v>0</v>
      </c>
      <c r="H196" s="18">
        <f>Model!$W$27*((drdp!B196)*'DBH-OS'!$B196+(drdp!E196)*'DBH-OS'!$C196+(drdp!H196)*'DBH-OS'!$D196)</f>
        <v>0</v>
      </c>
      <c r="I196" s="18">
        <f>Model!$W$27*((drdp!C196)*'DBH-OS'!$B196+(drdp!F196)*'DBH-OS'!$C196+(drdp!I196)*'DBH-OS'!$D196)</f>
        <v>0</v>
      </c>
      <c r="J196" s="18">
        <f>Model!$W$27*((drdp!D196)*'DBH-OS'!$B196+(drdp!G196)*'DBH-OS'!$C196+(drdp!J196)*'DBH-OS'!$D196)</f>
        <v>0</v>
      </c>
      <c r="K196" s="21">
        <f>SUM(E$3:E195)+H196</f>
        <v>1.0235868067740785</v>
      </c>
      <c r="L196" s="21">
        <f>SUM(F$3:F195)+I196</f>
        <v>7.2113850107517319</v>
      </c>
      <c r="M196" s="21">
        <f>SUM(G$3:G195)+J196</f>
        <v>0</v>
      </c>
      <c r="N196" s="21"/>
      <c r="O196" s="21"/>
      <c r="P196" s="21"/>
      <c r="Q196" s="19">
        <f t="shared" si="16"/>
        <v>1.0477299510019549</v>
      </c>
      <c r="R196" s="19">
        <f t="shared" si="16"/>
        <v>52.004073773294756</v>
      </c>
      <c r="S196" s="19">
        <f t="shared" si="16"/>
        <v>0</v>
      </c>
      <c r="T196" s="19">
        <f t="shared" ref="T196:T259" si="18">K196*L196</f>
        <v>7.3814785555738194</v>
      </c>
      <c r="U196" s="19">
        <f t="shared" ref="U196:U259" si="19">K196*M196</f>
        <v>0</v>
      </c>
      <c r="V196" s="19">
        <f t="shared" ref="V196:V259" si="20">L196*M196</f>
        <v>0</v>
      </c>
    </row>
    <row r="197" spans="1:22" x14ac:dyDescent="0.25">
      <c r="A197" s="26">
        <f>Wellpath!E197</f>
        <v>0</v>
      </c>
      <c r="B197" s="22">
        <v>0</v>
      </c>
      <c r="C197" s="22">
        <v>0</v>
      </c>
      <c r="D197" s="22">
        <f t="shared" si="17"/>
        <v>4.7931219674804699E-5</v>
      </c>
      <c r="E197" s="20">
        <f>Model!$W$27*((drdp!B197+drdp!K197)*'DBH-OS'!$B197+(drdp!E197+drdp!N197)*'DBH-OS'!$C197+(drdp!H197+drdp!Q197)*'DBH-OS'!$D197)</f>
        <v>0</v>
      </c>
      <c r="F197" s="20">
        <f>Model!$W$27*((drdp!C197+drdp!L197)*'DBH-OS'!$B197+(drdp!F197+drdp!O197)*'DBH-OS'!$C197+(drdp!I197+drdp!R197)*'DBH-OS'!$D197)</f>
        <v>0</v>
      </c>
      <c r="G197" s="20">
        <f>Model!$W$27*((drdp!D197+drdp!M197)*'DBH-OS'!$B197+(drdp!G197+drdp!P197)*'DBH-OS'!$C197+(drdp!J197+drdp!S197)*'DBH-OS'!$D197)</f>
        <v>0</v>
      </c>
      <c r="H197" s="18">
        <f>Model!$W$27*((drdp!B197)*'DBH-OS'!$B197+(drdp!E197)*'DBH-OS'!$C197+(drdp!H197)*'DBH-OS'!$D197)</f>
        <v>0</v>
      </c>
      <c r="I197" s="18">
        <f>Model!$W$27*((drdp!C197)*'DBH-OS'!$B197+(drdp!F197)*'DBH-OS'!$C197+(drdp!I197)*'DBH-OS'!$D197)</f>
        <v>0</v>
      </c>
      <c r="J197" s="18">
        <f>Model!$W$27*((drdp!D197)*'DBH-OS'!$B197+(drdp!G197)*'DBH-OS'!$C197+(drdp!J197)*'DBH-OS'!$D197)</f>
        <v>0</v>
      </c>
      <c r="K197" s="21">
        <f>SUM(E$3:E196)+H197</f>
        <v>1.0235868067740785</v>
      </c>
      <c r="L197" s="21">
        <f>SUM(F$3:F196)+I197</f>
        <v>7.2113850107517319</v>
      </c>
      <c r="M197" s="21">
        <f>SUM(G$3:G196)+J197</f>
        <v>0</v>
      </c>
      <c r="N197" s="21"/>
      <c r="O197" s="21"/>
      <c r="P197" s="21"/>
      <c r="Q197" s="19">
        <f t="shared" si="16"/>
        <v>1.0477299510019549</v>
      </c>
      <c r="R197" s="19">
        <f t="shared" si="16"/>
        <v>52.004073773294756</v>
      </c>
      <c r="S197" s="19">
        <f t="shared" si="16"/>
        <v>0</v>
      </c>
      <c r="T197" s="19">
        <f t="shared" si="18"/>
        <v>7.3814785555738194</v>
      </c>
      <c r="U197" s="19">
        <f t="shared" si="19"/>
        <v>0</v>
      </c>
      <c r="V197" s="19">
        <f t="shared" si="20"/>
        <v>0</v>
      </c>
    </row>
    <row r="198" spans="1:22" x14ac:dyDescent="0.25">
      <c r="A198" s="26">
        <f>Wellpath!E198</f>
        <v>0</v>
      </c>
      <c r="B198" s="22">
        <v>0</v>
      </c>
      <c r="C198" s="22">
        <v>0</v>
      </c>
      <c r="D198" s="22">
        <f t="shared" si="17"/>
        <v>4.7931219674804699E-5</v>
      </c>
      <c r="E198" s="20">
        <f>Model!$W$27*((drdp!B198+drdp!K198)*'DBH-OS'!$B198+(drdp!E198+drdp!N198)*'DBH-OS'!$C198+(drdp!H198+drdp!Q198)*'DBH-OS'!$D198)</f>
        <v>0</v>
      </c>
      <c r="F198" s="20">
        <f>Model!$W$27*((drdp!C198+drdp!L198)*'DBH-OS'!$B198+(drdp!F198+drdp!O198)*'DBH-OS'!$C198+(drdp!I198+drdp!R198)*'DBH-OS'!$D198)</f>
        <v>0</v>
      </c>
      <c r="G198" s="20">
        <f>Model!$W$27*((drdp!D198+drdp!M198)*'DBH-OS'!$B198+(drdp!G198+drdp!P198)*'DBH-OS'!$C198+(drdp!J198+drdp!S198)*'DBH-OS'!$D198)</f>
        <v>0</v>
      </c>
      <c r="H198" s="18">
        <f>Model!$W$27*((drdp!B198)*'DBH-OS'!$B198+(drdp!E198)*'DBH-OS'!$C198+(drdp!H198)*'DBH-OS'!$D198)</f>
        <v>0</v>
      </c>
      <c r="I198" s="18">
        <f>Model!$W$27*((drdp!C198)*'DBH-OS'!$B198+(drdp!F198)*'DBH-OS'!$C198+(drdp!I198)*'DBH-OS'!$D198)</f>
        <v>0</v>
      </c>
      <c r="J198" s="18">
        <f>Model!$W$27*((drdp!D198)*'DBH-OS'!$B198+(drdp!G198)*'DBH-OS'!$C198+(drdp!J198)*'DBH-OS'!$D198)</f>
        <v>0</v>
      </c>
      <c r="K198" s="21">
        <f>SUM(E$3:E197)+H198</f>
        <v>1.0235868067740785</v>
      </c>
      <c r="L198" s="21">
        <f>SUM(F$3:F197)+I198</f>
        <v>7.2113850107517319</v>
      </c>
      <c r="M198" s="21">
        <f>SUM(G$3:G197)+J198</f>
        <v>0</v>
      </c>
      <c r="N198" s="21"/>
      <c r="O198" s="21"/>
      <c r="P198" s="21"/>
      <c r="Q198" s="19">
        <f t="shared" si="16"/>
        <v>1.0477299510019549</v>
      </c>
      <c r="R198" s="19">
        <f t="shared" si="16"/>
        <v>52.004073773294756</v>
      </c>
      <c r="S198" s="19">
        <f t="shared" si="16"/>
        <v>0</v>
      </c>
      <c r="T198" s="19">
        <f t="shared" si="18"/>
        <v>7.3814785555738194</v>
      </c>
      <c r="U198" s="19">
        <f t="shared" si="19"/>
        <v>0</v>
      </c>
      <c r="V198" s="19">
        <f t="shared" si="20"/>
        <v>0</v>
      </c>
    </row>
    <row r="199" spans="1:22" x14ac:dyDescent="0.25">
      <c r="A199" s="26">
        <f>Wellpath!E199</f>
        <v>0</v>
      </c>
      <c r="B199" s="22">
        <v>0</v>
      </c>
      <c r="C199" s="22">
        <v>0</v>
      </c>
      <c r="D199" s="22">
        <f t="shared" si="17"/>
        <v>4.7931219674804699E-5</v>
      </c>
      <c r="E199" s="20">
        <f>Model!$W$27*((drdp!B199+drdp!K199)*'DBH-OS'!$B199+(drdp!E199+drdp!N199)*'DBH-OS'!$C199+(drdp!H199+drdp!Q199)*'DBH-OS'!$D199)</f>
        <v>0</v>
      </c>
      <c r="F199" s="20">
        <f>Model!$W$27*((drdp!C199+drdp!L199)*'DBH-OS'!$B199+(drdp!F199+drdp!O199)*'DBH-OS'!$C199+(drdp!I199+drdp!R199)*'DBH-OS'!$D199)</f>
        <v>0</v>
      </c>
      <c r="G199" s="20">
        <f>Model!$W$27*((drdp!D199+drdp!M199)*'DBH-OS'!$B199+(drdp!G199+drdp!P199)*'DBH-OS'!$C199+(drdp!J199+drdp!S199)*'DBH-OS'!$D199)</f>
        <v>0</v>
      </c>
      <c r="H199" s="18">
        <f>Model!$W$27*((drdp!B199)*'DBH-OS'!$B199+(drdp!E199)*'DBH-OS'!$C199+(drdp!H199)*'DBH-OS'!$D199)</f>
        <v>0</v>
      </c>
      <c r="I199" s="18">
        <f>Model!$W$27*((drdp!C199)*'DBH-OS'!$B199+(drdp!F199)*'DBH-OS'!$C199+(drdp!I199)*'DBH-OS'!$D199)</f>
        <v>0</v>
      </c>
      <c r="J199" s="18">
        <f>Model!$W$27*((drdp!D199)*'DBH-OS'!$B199+(drdp!G199)*'DBH-OS'!$C199+(drdp!J199)*'DBH-OS'!$D199)</f>
        <v>0</v>
      </c>
      <c r="K199" s="21">
        <f>SUM(E$3:E198)+H199</f>
        <v>1.0235868067740785</v>
      </c>
      <c r="L199" s="21">
        <f>SUM(F$3:F198)+I199</f>
        <v>7.2113850107517319</v>
      </c>
      <c r="M199" s="21">
        <f>SUM(G$3:G198)+J199</f>
        <v>0</v>
      </c>
      <c r="N199" s="21"/>
      <c r="O199" s="21"/>
      <c r="P199" s="21"/>
      <c r="Q199" s="19">
        <f t="shared" si="16"/>
        <v>1.0477299510019549</v>
      </c>
      <c r="R199" s="19">
        <f t="shared" si="16"/>
        <v>52.004073773294756</v>
      </c>
      <c r="S199" s="19">
        <f t="shared" si="16"/>
        <v>0</v>
      </c>
      <c r="T199" s="19">
        <f t="shared" si="18"/>
        <v>7.3814785555738194</v>
      </c>
      <c r="U199" s="19">
        <f t="shared" si="19"/>
        <v>0</v>
      </c>
      <c r="V199" s="19">
        <f t="shared" si="20"/>
        <v>0</v>
      </c>
    </row>
    <row r="200" spans="1:22" x14ac:dyDescent="0.25">
      <c r="A200" s="26">
        <f>Wellpath!E200</f>
        <v>0</v>
      </c>
      <c r="B200" s="22">
        <v>0</v>
      </c>
      <c r="C200" s="22">
        <v>0</v>
      </c>
      <c r="D200" s="22">
        <f t="shared" si="17"/>
        <v>4.7931219674804699E-5</v>
      </c>
      <c r="E200" s="20">
        <f>Model!$W$27*((drdp!B200+drdp!K200)*'DBH-OS'!$B200+(drdp!E200+drdp!N200)*'DBH-OS'!$C200+(drdp!H200+drdp!Q200)*'DBH-OS'!$D200)</f>
        <v>0</v>
      </c>
      <c r="F200" s="20">
        <f>Model!$W$27*((drdp!C200+drdp!L200)*'DBH-OS'!$B200+(drdp!F200+drdp!O200)*'DBH-OS'!$C200+(drdp!I200+drdp!R200)*'DBH-OS'!$D200)</f>
        <v>0</v>
      </c>
      <c r="G200" s="20">
        <f>Model!$W$27*((drdp!D200+drdp!M200)*'DBH-OS'!$B200+(drdp!G200+drdp!P200)*'DBH-OS'!$C200+(drdp!J200+drdp!S200)*'DBH-OS'!$D200)</f>
        <v>0</v>
      </c>
      <c r="H200" s="18">
        <f>Model!$W$27*((drdp!B200)*'DBH-OS'!$B200+(drdp!E200)*'DBH-OS'!$C200+(drdp!H200)*'DBH-OS'!$D200)</f>
        <v>0</v>
      </c>
      <c r="I200" s="18">
        <f>Model!$W$27*((drdp!C200)*'DBH-OS'!$B200+(drdp!F200)*'DBH-OS'!$C200+(drdp!I200)*'DBH-OS'!$D200)</f>
        <v>0</v>
      </c>
      <c r="J200" s="18">
        <f>Model!$W$27*((drdp!D200)*'DBH-OS'!$B200+(drdp!G200)*'DBH-OS'!$C200+(drdp!J200)*'DBH-OS'!$D200)</f>
        <v>0</v>
      </c>
      <c r="K200" s="21">
        <f>SUM(E$3:E199)+H200</f>
        <v>1.0235868067740785</v>
      </c>
      <c r="L200" s="21">
        <f>SUM(F$3:F199)+I200</f>
        <v>7.2113850107517319</v>
      </c>
      <c r="M200" s="21">
        <f>SUM(G$3:G199)+J200</f>
        <v>0</v>
      </c>
      <c r="N200" s="21"/>
      <c r="O200" s="21"/>
      <c r="P200" s="21"/>
      <c r="Q200" s="19">
        <f t="shared" si="16"/>
        <v>1.0477299510019549</v>
      </c>
      <c r="R200" s="19">
        <f t="shared" si="16"/>
        <v>52.004073773294756</v>
      </c>
      <c r="S200" s="19">
        <f t="shared" si="16"/>
        <v>0</v>
      </c>
      <c r="T200" s="19">
        <f t="shared" si="18"/>
        <v>7.3814785555738194</v>
      </c>
      <c r="U200" s="19">
        <f t="shared" si="19"/>
        <v>0</v>
      </c>
      <c r="V200" s="19">
        <f t="shared" si="20"/>
        <v>0</v>
      </c>
    </row>
    <row r="201" spans="1:22" x14ac:dyDescent="0.25">
      <c r="A201" s="26">
        <f>Wellpath!E201</f>
        <v>0</v>
      </c>
      <c r="B201" s="22">
        <v>0</v>
      </c>
      <c r="C201" s="22">
        <v>0</v>
      </c>
      <c r="D201" s="22">
        <f t="shared" si="17"/>
        <v>4.7931219674804699E-5</v>
      </c>
      <c r="E201" s="20">
        <f>Model!$W$27*((drdp!B201+drdp!K201)*'DBH-OS'!$B201+(drdp!E201+drdp!N201)*'DBH-OS'!$C201+(drdp!H201+drdp!Q201)*'DBH-OS'!$D201)</f>
        <v>0</v>
      </c>
      <c r="F201" s="20">
        <f>Model!$W$27*((drdp!C201+drdp!L201)*'DBH-OS'!$B201+(drdp!F201+drdp!O201)*'DBH-OS'!$C201+(drdp!I201+drdp!R201)*'DBH-OS'!$D201)</f>
        <v>0</v>
      </c>
      <c r="G201" s="20">
        <f>Model!$W$27*((drdp!D201+drdp!M201)*'DBH-OS'!$B201+(drdp!G201+drdp!P201)*'DBH-OS'!$C201+(drdp!J201+drdp!S201)*'DBH-OS'!$D201)</f>
        <v>0</v>
      </c>
      <c r="H201" s="18">
        <f>Model!$W$27*((drdp!B201)*'DBH-OS'!$B201+(drdp!E201)*'DBH-OS'!$C201+(drdp!H201)*'DBH-OS'!$D201)</f>
        <v>0</v>
      </c>
      <c r="I201" s="18">
        <f>Model!$W$27*((drdp!C201)*'DBH-OS'!$B201+(drdp!F201)*'DBH-OS'!$C201+(drdp!I201)*'DBH-OS'!$D201)</f>
        <v>0</v>
      </c>
      <c r="J201" s="18">
        <f>Model!$W$27*((drdp!D201)*'DBH-OS'!$B201+(drdp!G201)*'DBH-OS'!$C201+(drdp!J201)*'DBH-OS'!$D201)</f>
        <v>0</v>
      </c>
      <c r="K201" s="21">
        <f>SUM(E$3:E200)+H201</f>
        <v>1.0235868067740785</v>
      </c>
      <c r="L201" s="21">
        <f>SUM(F$3:F200)+I201</f>
        <v>7.2113850107517319</v>
      </c>
      <c r="M201" s="21">
        <f>SUM(G$3:G200)+J201</f>
        <v>0</v>
      </c>
      <c r="N201" s="21"/>
      <c r="O201" s="21"/>
      <c r="P201" s="21"/>
      <c r="Q201" s="19">
        <f t="shared" si="16"/>
        <v>1.0477299510019549</v>
      </c>
      <c r="R201" s="19">
        <f t="shared" si="16"/>
        <v>52.004073773294756</v>
      </c>
      <c r="S201" s="19">
        <f t="shared" si="16"/>
        <v>0</v>
      </c>
      <c r="T201" s="19">
        <f t="shared" si="18"/>
        <v>7.3814785555738194</v>
      </c>
      <c r="U201" s="19">
        <f t="shared" si="19"/>
        <v>0</v>
      </c>
      <c r="V201" s="19">
        <f t="shared" si="20"/>
        <v>0</v>
      </c>
    </row>
    <row r="202" spans="1:22" x14ac:dyDescent="0.25">
      <c r="A202" s="26">
        <f>Wellpath!E202</f>
        <v>0</v>
      </c>
      <c r="B202" s="22">
        <v>0</v>
      </c>
      <c r="C202" s="22">
        <v>0</v>
      </c>
      <c r="D202" s="22">
        <f t="shared" si="17"/>
        <v>4.7931219674804699E-5</v>
      </c>
      <c r="E202" s="20">
        <f>Model!$W$27*((drdp!B202+drdp!K202)*'DBH-OS'!$B202+(drdp!E202+drdp!N202)*'DBH-OS'!$C202+(drdp!H202+drdp!Q202)*'DBH-OS'!$D202)</f>
        <v>0</v>
      </c>
      <c r="F202" s="20">
        <f>Model!$W$27*((drdp!C202+drdp!L202)*'DBH-OS'!$B202+(drdp!F202+drdp!O202)*'DBH-OS'!$C202+(drdp!I202+drdp!R202)*'DBH-OS'!$D202)</f>
        <v>0</v>
      </c>
      <c r="G202" s="20">
        <f>Model!$W$27*((drdp!D202+drdp!M202)*'DBH-OS'!$B202+(drdp!G202+drdp!P202)*'DBH-OS'!$C202+(drdp!J202+drdp!S202)*'DBH-OS'!$D202)</f>
        <v>0</v>
      </c>
      <c r="H202" s="18">
        <f>Model!$W$27*((drdp!B202)*'DBH-OS'!$B202+(drdp!E202)*'DBH-OS'!$C202+(drdp!H202)*'DBH-OS'!$D202)</f>
        <v>0</v>
      </c>
      <c r="I202" s="18">
        <f>Model!$W$27*((drdp!C202)*'DBH-OS'!$B202+(drdp!F202)*'DBH-OS'!$C202+(drdp!I202)*'DBH-OS'!$D202)</f>
        <v>0</v>
      </c>
      <c r="J202" s="18">
        <f>Model!$W$27*((drdp!D202)*'DBH-OS'!$B202+(drdp!G202)*'DBH-OS'!$C202+(drdp!J202)*'DBH-OS'!$D202)</f>
        <v>0</v>
      </c>
      <c r="K202" s="21">
        <f>SUM(E$3:E201)+H202</f>
        <v>1.0235868067740785</v>
      </c>
      <c r="L202" s="21">
        <f>SUM(F$3:F201)+I202</f>
        <v>7.2113850107517319</v>
      </c>
      <c r="M202" s="21">
        <f>SUM(G$3:G201)+J202</f>
        <v>0</v>
      </c>
      <c r="N202" s="21"/>
      <c r="O202" s="21"/>
      <c r="P202" s="21"/>
      <c r="Q202" s="19">
        <f t="shared" si="16"/>
        <v>1.0477299510019549</v>
      </c>
      <c r="R202" s="19">
        <f t="shared" si="16"/>
        <v>52.004073773294756</v>
      </c>
      <c r="S202" s="19">
        <f t="shared" si="16"/>
        <v>0</v>
      </c>
      <c r="T202" s="19">
        <f t="shared" si="18"/>
        <v>7.3814785555738194</v>
      </c>
      <c r="U202" s="19">
        <f t="shared" si="19"/>
        <v>0</v>
      </c>
      <c r="V202" s="19">
        <f t="shared" si="20"/>
        <v>0</v>
      </c>
    </row>
    <row r="203" spans="1:22" x14ac:dyDescent="0.25">
      <c r="A203" s="26">
        <f>Wellpath!E203</f>
        <v>0</v>
      </c>
      <c r="B203" s="22">
        <v>0</v>
      </c>
      <c r="C203" s="22">
        <v>0</v>
      </c>
      <c r="D203" s="22">
        <f t="shared" si="17"/>
        <v>4.7931219674804699E-5</v>
      </c>
      <c r="E203" s="20">
        <f>Model!$W$27*((drdp!B203+drdp!K203)*'DBH-OS'!$B203+(drdp!E203+drdp!N203)*'DBH-OS'!$C203+(drdp!H203+drdp!Q203)*'DBH-OS'!$D203)</f>
        <v>0</v>
      </c>
      <c r="F203" s="20">
        <f>Model!$W$27*((drdp!C203+drdp!L203)*'DBH-OS'!$B203+(drdp!F203+drdp!O203)*'DBH-OS'!$C203+(drdp!I203+drdp!R203)*'DBH-OS'!$D203)</f>
        <v>0</v>
      </c>
      <c r="G203" s="20">
        <f>Model!$W$27*((drdp!D203+drdp!M203)*'DBH-OS'!$B203+(drdp!G203+drdp!P203)*'DBH-OS'!$C203+(drdp!J203+drdp!S203)*'DBH-OS'!$D203)</f>
        <v>0</v>
      </c>
      <c r="H203" s="18">
        <f>Model!$W$27*((drdp!B203)*'DBH-OS'!$B203+(drdp!E203)*'DBH-OS'!$C203+(drdp!H203)*'DBH-OS'!$D203)</f>
        <v>0</v>
      </c>
      <c r="I203" s="18">
        <f>Model!$W$27*((drdp!C203)*'DBH-OS'!$B203+(drdp!F203)*'DBH-OS'!$C203+(drdp!I203)*'DBH-OS'!$D203)</f>
        <v>0</v>
      </c>
      <c r="J203" s="18">
        <f>Model!$W$27*((drdp!D203)*'DBH-OS'!$B203+(drdp!G203)*'DBH-OS'!$C203+(drdp!J203)*'DBH-OS'!$D203)</f>
        <v>0</v>
      </c>
      <c r="K203" s="21">
        <f>SUM(E$3:E202)+H203</f>
        <v>1.0235868067740785</v>
      </c>
      <c r="L203" s="21">
        <f>SUM(F$3:F202)+I203</f>
        <v>7.2113850107517319</v>
      </c>
      <c r="M203" s="21">
        <f>SUM(G$3:G202)+J203</f>
        <v>0</v>
      </c>
      <c r="N203" s="21"/>
      <c r="O203" s="21"/>
      <c r="P203" s="21"/>
      <c r="Q203" s="19">
        <f t="shared" si="16"/>
        <v>1.0477299510019549</v>
      </c>
      <c r="R203" s="19">
        <f t="shared" si="16"/>
        <v>52.004073773294756</v>
      </c>
      <c r="S203" s="19">
        <f t="shared" si="16"/>
        <v>0</v>
      </c>
      <c r="T203" s="19">
        <f t="shared" si="18"/>
        <v>7.3814785555738194</v>
      </c>
      <c r="U203" s="19">
        <f t="shared" si="19"/>
        <v>0</v>
      </c>
      <c r="V203" s="19">
        <f t="shared" si="20"/>
        <v>0</v>
      </c>
    </row>
    <row r="204" spans="1:22" x14ac:dyDescent="0.25">
      <c r="A204" s="26">
        <f>Wellpath!E204</f>
        <v>0</v>
      </c>
      <c r="B204" s="22">
        <v>0</v>
      </c>
      <c r="C204" s="22">
        <v>0</v>
      </c>
      <c r="D204" s="22">
        <f t="shared" si="17"/>
        <v>4.7931219674804699E-5</v>
      </c>
      <c r="E204" s="20">
        <f>Model!$W$27*((drdp!B204+drdp!K204)*'DBH-OS'!$B204+(drdp!E204+drdp!N204)*'DBH-OS'!$C204+(drdp!H204+drdp!Q204)*'DBH-OS'!$D204)</f>
        <v>0</v>
      </c>
      <c r="F204" s="20">
        <f>Model!$W$27*((drdp!C204+drdp!L204)*'DBH-OS'!$B204+(drdp!F204+drdp!O204)*'DBH-OS'!$C204+(drdp!I204+drdp!R204)*'DBH-OS'!$D204)</f>
        <v>0</v>
      </c>
      <c r="G204" s="20">
        <f>Model!$W$27*((drdp!D204+drdp!M204)*'DBH-OS'!$B204+(drdp!G204+drdp!P204)*'DBH-OS'!$C204+(drdp!J204+drdp!S204)*'DBH-OS'!$D204)</f>
        <v>0</v>
      </c>
      <c r="H204" s="18">
        <f>Model!$W$27*((drdp!B204)*'DBH-OS'!$B204+(drdp!E204)*'DBH-OS'!$C204+(drdp!H204)*'DBH-OS'!$D204)</f>
        <v>0</v>
      </c>
      <c r="I204" s="18">
        <f>Model!$W$27*((drdp!C204)*'DBH-OS'!$B204+(drdp!F204)*'DBH-OS'!$C204+(drdp!I204)*'DBH-OS'!$D204)</f>
        <v>0</v>
      </c>
      <c r="J204" s="18">
        <f>Model!$W$27*((drdp!D204)*'DBH-OS'!$B204+(drdp!G204)*'DBH-OS'!$C204+(drdp!J204)*'DBH-OS'!$D204)</f>
        <v>0</v>
      </c>
      <c r="K204" s="21">
        <f>SUM(E$3:E203)+H204</f>
        <v>1.0235868067740785</v>
      </c>
      <c r="L204" s="21">
        <f>SUM(F$3:F203)+I204</f>
        <v>7.2113850107517319</v>
      </c>
      <c r="M204" s="21">
        <f>SUM(G$3:G203)+J204</f>
        <v>0</v>
      </c>
      <c r="N204" s="21"/>
      <c r="O204" s="21"/>
      <c r="P204" s="21"/>
      <c r="Q204" s="19">
        <f t="shared" si="16"/>
        <v>1.0477299510019549</v>
      </c>
      <c r="R204" s="19">
        <f t="shared" si="16"/>
        <v>52.004073773294756</v>
      </c>
      <c r="S204" s="19">
        <f t="shared" si="16"/>
        <v>0</v>
      </c>
      <c r="T204" s="19">
        <f t="shared" si="18"/>
        <v>7.3814785555738194</v>
      </c>
      <c r="U204" s="19">
        <f t="shared" si="19"/>
        <v>0</v>
      </c>
      <c r="V204" s="19">
        <f t="shared" si="20"/>
        <v>0</v>
      </c>
    </row>
    <row r="205" spans="1:22" x14ac:dyDescent="0.25">
      <c r="A205" s="26">
        <f>Wellpath!E205</f>
        <v>0</v>
      </c>
      <c r="B205" s="22">
        <v>0</v>
      </c>
      <c r="C205" s="22">
        <v>0</v>
      </c>
      <c r="D205" s="22">
        <f t="shared" si="17"/>
        <v>4.7931219674804699E-5</v>
      </c>
      <c r="E205" s="20">
        <f>Model!$W$27*((drdp!B205+drdp!K205)*'DBH-OS'!$B205+(drdp!E205+drdp!N205)*'DBH-OS'!$C205+(drdp!H205+drdp!Q205)*'DBH-OS'!$D205)</f>
        <v>0</v>
      </c>
      <c r="F205" s="20">
        <f>Model!$W$27*((drdp!C205+drdp!L205)*'DBH-OS'!$B205+(drdp!F205+drdp!O205)*'DBH-OS'!$C205+(drdp!I205+drdp!R205)*'DBH-OS'!$D205)</f>
        <v>0</v>
      </c>
      <c r="G205" s="20">
        <f>Model!$W$27*((drdp!D205+drdp!M205)*'DBH-OS'!$B205+(drdp!G205+drdp!P205)*'DBH-OS'!$C205+(drdp!J205+drdp!S205)*'DBH-OS'!$D205)</f>
        <v>0</v>
      </c>
      <c r="H205" s="18">
        <f>Model!$W$27*((drdp!B205)*'DBH-OS'!$B205+(drdp!E205)*'DBH-OS'!$C205+(drdp!H205)*'DBH-OS'!$D205)</f>
        <v>0</v>
      </c>
      <c r="I205" s="18">
        <f>Model!$W$27*((drdp!C205)*'DBH-OS'!$B205+(drdp!F205)*'DBH-OS'!$C205+(drdp!I205)*'DBH-OS'!$D205)</f>
        <v>0</v>
      </c>
      <c r="J205" s="18">
        <f>Model!$W$27*((drdp!D205)*'DBH-OS'!$B205+(drdp!G205)*'DBH-OS'!$C205+(drdp!J205)*'DBH-OS'!$D205)</f>
        <v>0</v>
      </c>
      <c r="K205" s="21">
        <f>SUM(E$3:E204)+H205</f>
        <v>1.0235868067740785</v>
      </c>
      <c r="L205" s="21">
        <f>SUM(F$3:F204)+I205</f>
        <v>7.2113850107517319</v>
      </c>
      <c r="M205" s="21">
        <f>SUM(G$3:G204)+J205</f>
        <v>0</v>
      </c>
      <c r="N205" s="21"/>
      <c r="O205" s="21"/>
      <c r="P205" s="21"/>
      <c r="Q205" s="19">
        <f t="shared" si="16"/>
        <v>1.0477299510019549</v>
      </c>
      <c r="R205" s="19">
        <f t="shared" si="16"/>
        <v>52.004073773294756</v>
      </c>
      <c r="S205" s="19">
        <f t="shared" si="16"/>
        <v>0</v>
      </c>
      <c r="T205" s="19">
        <f t="shared" si="18"/>
        <v>7.3814785555738194</v>
      </c>
      <c r="U205" s="19">
        <f t="shared" si="19"/>
        <v>0</v>
      </c>
      <c r="V205" s="19">
        <f t="shared" si="20"/>
        <v>0</v>
      </c>
    </row>
    <row r="206" spans="1:22" x14ac:dyDescent="0.25">
      <c r="A206" s="26">
        <f>Wellpath!E206</f>
        <v>0</v>
      </c>
      <c r="B206" s="22">
        <v>0</v>
      </c>
      <c r="C206" s="22">
        <v>0</v>
      </c>
      <c r="D206" s="22">
        <f t="shared" si="17"/>
        <v>4.7931219674804699E-5</v>
      </c>
      <c r="E206" s="20">
        <f>Model!$W$27*((drdp!B206+drdp!K206)*'DBH-OS'!$B206+(drdp!E206+drdp!N206)*'DBH-OS'!$C206+(drdp!H206+drdp!Q206)*'DBH-OS'!$D206)</f>
        <v>0</v>
      </c>
      <c r="F206" s="20">
        <f>Model!$W$27*((drdp!C206+drdp!L206)*'DBH-OS'!$B206+(drdp!F206+drdp!O206)*'DBH-OS'!$C206+(drdp!I206+drdp!R206)*'DBH-OS'!$D206)</f>
        <v>0</v>
      </c>
      <c r="G206" s="20">
        <f>Model!$W$27*((drdp!D206+drdp!M206)*'DBH-OS'!$B206+(drdp!G206+drdp!P206)*'DBH-OS'!$C206+(drdp!J206+drdp!S206)*'DBH-OS'!$D206)</f>
        <v>0</v>
      </c>
      <c r="H206" s="18">
        <f>Model!$W$27*((drdp!B206)*'DBH-OS'!$B206+(drdp!E206)*'DBH-OS'!$C206+(drdp!H206)*'DBH-OS'!$D206)</f>
        <v>0</v>
      </c>
      <c r="I206" s="18">
        <f>Model!$W$27*((drdp!C206)*'DBH-OS'!$B206+(drdp!F206)*'DBH-OS'!$C206+(drdp!I206)*'DBH-OS'!$D206)</f>
        <v>0</v>
      </c>
      <c r="J206" s="18">
        <f>Model!$W$27*((drdp!D206)*'DBH-OS'!$B206+(drdp!G206)*'DBH-OS'!$C206+(drdp!J206)*'DBH-OS'!$D206)</f>
        <v>0</v>
      </c>
      <c r="K206" s="21">
        <f>SUM(E$3:E205)+H206</f>
        <v>1.0235868067740785</v>
      </c>
      <c r="L206" s="21">
        <f>SUM(F$3:F205)+I206</f>
        <v>7.2113850107517319</v>
      </c>
      <c r="M206" s="21">
        <f>SUM(G$3:G205)+J206</f>
        <v>0</v>
      </c>
      <c r="N206" s="21"/>
      <c r="O206" s="21"/>
      <c r="P206" s="21"/>
      <c r="Q206" s="19">
        <f t="shared" si="16"/>
        <v>1.0477299510019549</v>
      </c>
      <c r="R206" s="19">
        <f t="shared" si="16"/>
        <v>52.004073773294756</v>
      </c>
      <c r="S206" s="19">
        <f t="shared" si="16"/>
        <v>0</v>
      </c>
      <c r="T206" s="19">
        <f t="shared" si="18"/>
        <v>7.3814785555738194</v>
      </c>
      <c r="U206" s="19">
        <f t="shared" si="19"/>
        <v>0</v>
      </c>
      <c r="V206" s="19">
        <f t="shared" si="20"/>
        <v>0</v>
      </c>
    </row>
    <row r="207" spans="1:22" x14ac:dyDescent="0.25">
      <c r="A207" s="26">
        <f>Wellpath!E207</f>
        <v>0</v>
      </c>
      <c r="B207" s="22">
        <v>0</v>
      </c>
      <c r="C207" s="22">
        <v>0</v>
      </c>
      <c r="D207" s="22">
        <f t="shared" si="17"/>
        <v>4.7931219674804699E-5</v>
      </c>
      <c r="E207" s="20">
        <f>Model!$W$27*((drdp!B207+drdp!K207)*'DBH-OS'!$B207+(drdp!E207+drdp!N207)*'DBH-OS'!$C207+(drdp!H207+drdp!Q207)*'DBH-OS'!$D207)</f>
        <v>0</v>
      </c>
      <c r="F207" s="20">
        <f>Model!$W$27*((drdp!C207+drdp!L207)*'DBH-OS'!$B207+(drdp!F207+drdp!O207)*'DBH-OS'!$C207+(drdp!I207+drdp!R207)*'DBH-OS'!$D207)</f>
        <v>0</v>
      </c>
      <c r="G207" s="20">
        <f>Model!$W$27*((drdp!D207+drdp!M207)*'DBH-OS'!$B207+(drdp!G207+drdp!P207)*'DBH-OS'!$C207+(drdp!J207+drdp!S207)*'DBH-OS'!$D207)</f>
        <v>0</v>
      </c>
      <c r="H207" s="18">
        <f>Model!$W$27*((drdp!B207)*'DBH-OS'!$B207+(drdp!E207)*'DBH-OS'!$C207+(drdp!H207)*'DBH-OS'!$D207)</f>
        <v>0</v>
      </c>
      <c r="I207" s="18">
        <f>Model!$W$27*((drdp!C207)*'DBH-OS'!$B207+(drdp!F207)*'DBH-OS'!$C207+(drdp!I207)*'DBH-OS'!$D207)</f>
        <v>0</v>
      </c>
      <c r="J207" s="18">
        <f>Model!$W$27*((drdp!D207)*'DBH-OS'!$B207+(drdp!G207)*'DBH-OS'!$C207+(drdp!J207)*'DBH-OS'!$D207)</f>
        <v>0</v>
      </c>
      <c r="K207" s="21">
        <f>SUM(E$3:E206)+H207</f>
        <v>1.0235868067740785</v>
      </c>
      <c r="L207" s="21">
        <f>SUM(F$3:F206)+I207</f>
        <v>7.2113850107517319</v>
      </c>
      <c r="M207" s="21">
        <f>SUM(G$3:G206)+J207</f>
        <v>0</v>
      </c>
      <c r="N207" s="21"/>
      <c r="O207" s="21"/>
      <c r="P207" s="21"/>
      <c r="Q207" s="19">
        <f t="shared" si="16"/>
        <v>1.0477299510019549</v>
      </c>
      <c r="R207" s="19">
        <f t="shared" si="16"/>
        <v>52.004073773294756</v>
      </c>
      <c r="S207" s="19">
        <f t="shared" si="16"/>
        <v>0</v>
      </c>
      <c r="T207" s="19">
        <f t="shared" si="18"/>
        <v>7.3814785555738194</v>
      </c>
      <c r="U207" s="19">
        <f t="shared" si="19"/>
        <v>0</v>
      </c>
      <c r="V207" s="19">
        <f t="shared" si="20"/>
        <v>0</v>
      </c>
    </row>
    <row r="208" spans="1:22" x14ac:dyDescent="0.25">
      <c r="A208" s="26">
        <f>Wellpath!E208</f>
        <v>0</v>
      </c>
      <c r="B208" s="22">
        <v>0</v>
      </c>
      <c r="C208" s="22">
        <v>0</v>
      </c>
      <c r="D208" s="22">
        <f t="shared" si="17"/>
        <v>4.7931219674804699E-5</v>
      </c>
      <c r="E208" s="20">
        <f>Model!$W$27*((drdp!B208+drdp!K208)*'DBH-OS'!$B208+(drdp!E208+drdp!N208)*'DBH-OS'!$C208+(drdp!H208+drdp!Q208)*'DBH-OS'!$D208)</f>
        <v>0</v>
      </c>
      <c r="F208" s="20">
        <f>Model!$W$27*((drdp!C208+drdp!L208)*'DBH-OS'!$B208+(drdp!F208+drdp!O208)*'DBH-OS'!$C208+(drdp!I208+drdp!R208)*'DBH-OS'!$D208)</f>
        <v>0</v>
      </c>
      <c r="G208" s="20">
        <f>Model!$W$27*((drdp!D208+drdp!M208)*'DBH-OS'!$B208+(drdp!G208+drdp!P208)*'DBH-OS'!$C208+(drdp!J208+drdp!S208)*'DBH-OS'!$D208)</f>
        <v>0</v>
      </c>
      <c r="H208" s="18">
        <f>Model!$W$27*((drdp!B208)*'DBH-OS'!$B208+(drdp!E208)*'DBH-OS'!$C208+(drdp!H208)*'DBH-OS'!$D208)</f>
        <v>0</v>
      </c>
      <c r="I208" s="18">
        <f>Model!$W$27*((drdp!C208)*'DBH-OS'!$B208+(drdp!F208)*'DBH-OS'!$C208+(drdp!I208)*'DBH-OS'!$D208)</f>
        <v>0</v>
      </c>
      <c r="J208" s="18">
        <f>Model!$W$27*((drdp!D208)*'DBH-OS'!$B208+(drdp!G208)*'DBH-OS'!$C208+(drdp!J208)*'DBH-OS'!$D208)</f>
        <v>0</v>
      </c>
      <c r="K208" s="21">
        <f>SUM(E$3:E207)+H208</f>
        <v>1.0235868067740785</v>
      </c>
      <c r="L208" s="21">
        <f>SUM(F$3:F207)+I208</f>
        <v>7.2113850107517319</v>
      </c>
      <c r="M208" s="21">
        <f>SUM(G$3:G207)+J208</f>
        <v>0</v>
      </c>
      <c r="N208" s="21"/>
      <c r="O208" s="21"/>
      <c r="P208" s="21"/>
      <c r="Q208" s="19">
        <f t="shared" si="16"/>
        <v>1.0477299510019549</v>
      </c>
      <c r="R208" s="19">
        <f t="shared" si="16"/>
        <v>52.004073773294756</v>
      </c>
      <c r="S208" s="19">
        <f t="shared" si="16"/>
        <v>0</v>
      </c>
      <c r="T208" s="19">
        <f t="shared" si="18"/>
        <v>7.3814785555738194</v>
      </c>
      <c r="U208" s="19">
        <f t="shared" si="19"/>
        <v>0</v>
      </c>
      <c r="V208" s="19">
        <f t="shared" si="20"/>
        <v>0</v>
      </c>
    </row>
    <row r="209" spans="1:22" x14ac:dyDescent="0.25">
      <c r="A209" s="26">
        <f>Wellpath!E209</f>
        <v>0</v>
      </c>
      <c r="B209" s="22">
        <v>0</v>
      </c>
      <c r="C209" s="22">
        <v>0</v>
      </c>
      <c r="D209" s="22">
        <f t="shared" si="17"/>
        <v>4.7931219674804699E-5</v>
      </c>
      <c r="E209" s="20">
        <f>Model!$W$27*((drdp!B209+drdp!K209)*'DBH-OS'!$B209+(drdp!E209+drdp!N209)*'DBH-OS'!$C209+(drdp!H209+drdp!Q209)*'DBH-OS'!$D209)</f>
        <v>0</v>
      </c>
      <c r="F209" s="20">
        <f>Model!$W$27*((drdp!C209+drdp!L209)*'DBH-OS'!$B209+(drdp!F209+drdp!O209)*'DBH-OS'!$C209+(drdp!I209+drdp!R209)*'DBH-OS'!$D209)</f>
        <v>0</v>
      </c>
      <c r="G209" s="20">
        <f>Model!$W$27*((drdp!D209+drdp!M209)*'DBH-OS'!$B209+(drdp!G209+drdp!P209)*'DBH-OS'!$C209+(drdp!J209+drdp!S209)*'DBH-OS'!$D209)</f>
        <v>0</v>
      </c>
      <c r="H209" s="18">
        <f>Model!$W$27*((drdp!B209)*'DBH-OS'!$B209+(drdp!E209)*'DBH-OS'!$C209+(drdp!H209)*'DBH-OS'!$D209)</f>
        <v>0</v>
      </c>
      <c r="I209" s="18">
        <f>Model!$W$27*((drdp!C209)*'DBH-OS'!$B209+(drdp!F209)*'DBH-OS'!$C209+(drdp!I209)*'DBH-OS'!$D209)</f>
        <v>0</v>
      </c>
      <c r="J209" s="18">
        <f>Model!$W$27*((drdp!D209)*'DBH-OS'!$B209+(drdp!G209)*'DBH-OS'!$C209+(drdp!J209)*'DBH-OS'!$D209)</f>
        <v>0</v>
      </c>
      <c r="K209" s="21">
        <f>SUM(E$3:E208)+H209</f>
        <v>1.0235868067740785</v>
      </c>
      <c r="L209" s="21">
        <f>SUM(F$3:F208)+I209</f>
        <v>7.2113850107517319</v>
      </c>
      <c r="M209" s="21">
        <f>SUM(G$3:G208)+J209</f>
        <v>0</v>
      </c>
      <c r="N209" s="21"/>
      <c r="O209" s="21"/>
      <c r="P209" s="21"/>
      <c r="Q209" s="19">
        <f t="shared" si="16"/>
        <v>1.0477299510019549</v>
      </c>
      <c r="R209" s="19">
        <f t="shared" si="16"/>
        <v>52.004073773294756</v>
      </c>
      <c r="S209" s="19">
        <f t="shared" si="16"/>
        <v>0</v>
      </c>
      <c r="T209" s="19">
        <f t="shared" si="18"/>
        <v>7.3814785555738194</v>
      </c>
      <c r="U209" s="19">
        <f t="shared" si="19"/>
        <v>0</v>
      </c>
      <c r="V209" s="19">
        <f t="shared" si="20"/>
        <v>0</v>
      </c>
    </row>
    <row r="210" spans="1:22" x14ac:dyDescent="0.25">
      <c r="A210" s="26">
        <f>Wellpath!E210</f>
        <v>0</v>
      </c>
      <c r="B210" s="22">
        <v>0</v>
      </c>
      <c r="C210" s="22">
        <v>0</v>
      </c>
      <c r="D210" s="22">
        <f t="shared" si="17"/>
        <v>4.7931219674804699E-5</v>
      </c>
      <c r="E210" s="20">
        <f>Model!$W$27*((drdp!B210+drdp!K210)*'DBH-OS'!$B210+(drdp!E210+drdp!N210)*'DBH-OS'!$C210+(drdp!H210+drdp!Q210)*'DBH-OS'!$D210)</f>
        <v>0</v>
      </c>
      <c r="F210" s="20">
        <f>Model!$W$27*((drdp!C210+drdp!L210)*'DBH-OS'!$B210+(drdp!F210+drdp!O210)*'DBH-OS'!$C210+(drdp!I210+drdp!R210)*'DBH-OS'!$D210)</f>
        <v>0</v>
      </c>
      <c r="G210" s="20">
        <f>Model!$W$27*((drdp!D210+drdp!M210)*'DBH-OS'!$B210+(drdp!G210+drdp!P210)*'DBH-OS'!$C210+(drdp!J210+drdp!S210)*'DBH-OS'!$D210)</f>
        <v>0</v>
      </c>
      <c r="H210" s="18">
        <f>Model!$W$27*((drdp!B210)*'DBH-OS'!$B210+(drdp!E210)*'DBH-OS'!$C210+(drdp!H210)*'DBH-OS'!$D210)</f>
        <v>0</v>
      </c>
      <c r="I210" s="18">
        <f>Model!$W$27*((drdp!C210)*'DBH-OS'!$B210+(drdp!F210)*'DBH-OS'!$C210+(drdp!I210)*'DBH-OS'!$D210)</f>
        <v>0</v>
      </c>
      <c r="J210" s="18">
        <f>Model!$W$27*((drdp!D210)*'DBH-OS'!$B210+(drdp!G210)*'DBH-OS'!$C210+(drdp!J210)*'DBH-OS'!$D210)</f>
        <v>0</v>
      </c>
      <c r="K210" s="21">
        <f>SUM(E$3:E209)+H210</f>
        <v>1.0235868067740785</v>
      </c>
      <c r="L210" s="21">
        <f>SUM(F$3:F209)+I210</f>
        <v>7.2113850107517319</v>
      </c>
      <c r="M210" s="21">
        <f>SUM(G$3:G209)+J210</f>
        <v>0</v>
      </c>
      <c r="N210" s="21"/>
      <c r="O210" s="21"/>
      <c r="P210" s="21"/>
      <c r="Q210" s="19">
        <f t="shared" si="16"/>
        <v>1.0477299510019549</v>
      </c>
      <c r="R210" s="19">
        <f t="shared" si="16"/>
        <v>52.004073773294756</v>
      </c>
      <c r="S210" s="19">
        <f t="shared" si="16"/>
        <v>0</v>
      </c>
      <c r="T210" s="19">
        <f t="shared" si="18"/>
        <v>7.3814785555738194</v>
      </c>
      <c r="U210" s="19">
        <f t="shared" si="19"/>
        <v>0</v>
      </c>
      <c r="V210" s="19">
        <f t="shared" si="20"/>
        <v>0</v>
      </c>
    </row>
    <row r="211" spans="1:22" x14ac:dyDescent="0.25">
      <c r="A211" s="26">
        <f>Wellpath!E211</f>
        <v>0</v>
      </c>
      <c r="B211" s="22">
        <v>0</v>
      </c>
      <c r="C211" s="22">
        <v>0</v>
      </c>
      <c r="D211" s="22">
        <f t="shared" si="17"/>
        <v>4.7931219674804699E-5</v>
      </c>
      <c r="E211" s="20">
        <f>Model!$W$27*((drdp!B211+drdp!K211)*'DBH-OS'!$B211+(drdp!E211+drdp!N211)*'DBH-OS'!$C211+(drdp!H211+drdp!Q211)*'DBH-OS'!$D211)</f>
        <v>0</v>
      </c>
      <c r="F211" s="20">
        <f>Model!$W$27*((drdp!C211+drdp!L211)*'DBH-OS'!$B211+(drdp!F211+drdp!O211)*'DBH-OS'!$C211+(drdp!I211+drdp!R211)*'DBH-OS'!$D211)</f>
        <v>0</v>
      </c>
      <c r="G211" s="20">
        <f>Model!$W$27*((drdp!D211+drdp!M211)*'DBH-OS'!$B211+(drdp!G211+drdp!P211)*'DBH-OS'!$C211+(drdp!J211+drdp!S211)*'DBH-OS'!$D211)</f>
        <v>0</v>
      </c>
      <c r="H211" s="18">
        <f>Model!$W$27*((drdp!B211)*'DBH-OS'!$B211+(drdp!E211)*'DBH-OS'!$C211+(drdp!H211)*'DBH-OS'!$D211)</f>
        <v>0</v>
      </c>
      <c r="I211" s="18">
        <f>Model!$W$27*((drdp!C211)*'DBH-OS'!$B211+(drdp!F211)*'DBH-OS'!$C211+(drdp!I211)*'DBH-OS'!$D211)</f>
        <v>0</v>
      </c>
      <c r="J211" s="18">
        <f>Model!$W$27*((drdp!D211)*'DBH-OS'!$B211+(drdp!G211)*'DBH-OS'!$C211+(drdp!J211)*'DBH-OS'!$D211)</f>
        <v>0</v>
      </c>
      <c r="K211" s="21">
        <f>SUM(E$3:E210)+H211</f>
        <v>1.0235868067740785</v>
      </c>
      <c r="L211" s="21">
        <f>SUM(F$3:F210)+I211</f>
        <v>7.2113850107517319</v>
      </c>
      <c r="M211" s="21">
        <f>SUM(G$3:G210)+J211</f>
        <v>0</v>
      </c>
      <c r="N211" s="21"/>
      <c r="O211" s="21"/>
      <c r="P211" s="21"/>
      <c r="Q211" s="19">
        <f t="shared" si="16"/>
        <v>1.0477299510019549</v>
      </c>
      <c r="R211" s="19">
        <f t="shared" si="16"/>
        <v>52.004073773294756</v>
      </c>
      <c r="S211" s="19">
        <f t="shared" si="16"/>
        <v>0</v>
      </c>
      <c r="T211" s="19">
        <f t="shared" si="18"/>
        <v>7.3814785555738194</v>
      </c>
      <c r="U211" s="19">
        <f t="shared" si="19"/>
        <v>0</v>
      </c>
      <c r="V211" s="19">
        <f t="shared" si="20"/>
        <v>0</v>
      </c>
    </row>
    <row r="212" spans="1:22" x14ac:dyDescent="0.25">
      <c r="A212" s="26">
        <f>Wellpath!E212</f>
        <v>0</v>
      </c>
      <c r="B212" s="22">
        <v>0</v>
      </c>
      <c r="C212" s="22">
        <v>0</v>
      </c>
      <c r="D212" s="22">
        <f t="shared" si="17"/>
        <v>4.7931219674804699E-5</v>
      </c>
      <c r="E212" s="20">
        <f>Model!$W$27*((drdp!B212+drdp!K212)*'DBH-OS'!$B212+(drdp!E212+drdp!N212)*'DBH-OS'!$C212+(drdp!H212+drdp!Q212)*'DBH-OS'!$D212)</f>
        <v>0</v>
      </c>
      <c r="F212" s="20">
        <f>Model!$W$27*((drdp!C212+drdp!L212)*'DBH-OS'!$B212+(drdp!F212+drdp!O212)*'DBH-OS'!$C212+(drdp!I212+drdp!R212)*'DBH-OS'!$D212)</f>
        <v>0</v>
      </c>
      <c r="G212" s="20">
        <f>Model!$W$27*((drdp!D212+drdp!M212)*'DBH-OS'!$B212+(drdp!G212+drdp!P212)*'DBH-OS'!$C212+(drdp!J212+drdp!S212)*'DBH-OS'!$D212)</f>
        <v>0</v>
      </c>
      <c r="H212" s="18">
        <f>Model!$W$27*((drdp!B212)*'DBH-OS'!$B212+(drdp!E212)*'DBH-OS'!$C212+(drdp!H212)*'DBH-OS'!$D212)</f>
        <v>0</v>
      </c>
      <c r="I212" s="18">
        <f>Model!$W$27*((drdp!C212)*'DBH-OS'!$B212+(drdp!F212)*'DBH-OS'!$C212+(drdp!I212)*'DBH-OS'!$D212)</f>
        <v>0</v>
      </c>
      <c r="J212" s="18">
        <f>Model!$W$27*((drdp!D212)*'DBH-OS'!$B212+(drdp!G212)*'DBH-OS'!$C212+(drdp!J212)*'DBH-OS'!$D212)</f>
        <v>0</v>
      </c>
      <c r="K212" s="21">
        <f>SUM(E$3:E211)+H212</f>
        <v>1.0235868067740785</v>
      </c>
      <c r="L212" s="21">
        <f>SUM(F$3:F211)+I212</f>
        <v>7.2113850107517319</v>
      </c>
      <c r="M212" s="21">
        <f>SUM(G$3:G211)+J212</f>
        <v>0</v>
      </c>
      <c r="N212" s="21"/>
      <c r="O212" s="21"/>
      <c r="P212" s="21"/>
      <c r="Q212" s="19">
        <f t="shared" ref="Q212:S271" si="21">K212^2</f>
        <v>1.0477299510019549</v>
      </c>
      <c r="R212" s="19">
        <f t="shared" si="21"/>
        <v>52.004073773294756</v>
      </c>
      <c r="S212" s="19">
        <f t="shared" si="21"/>
        <v>0</v>
      </c>
      <c r="T212" s="19">
        <f t="shared" si="18"/>
        <v>7.3814785555738194</v>
      </c>
      <c r="U212" s="19">
        <f t="shared" si="19"/>
        <v>0</v>
      </c>
      <c r="V212" s="19">
        <f t="shared" si="20"/>
        <v>0</v>
      </c>
    </row>
    <row r="213" spans="1:22" x14ac:dyDescent="0.25">
      <c r="A213" s="26">
        <f>Wellpath!E213</f>
        <v>0</v>
      </c>
      <c r="B213" s="22">
        <v>0</v>
      </c>
      <c r="C213" s="22">
        <v>0</v>
      </c>
      <c r="D213" s="22">
        <f t="shared" si="17"/>
        <v>4.7931219674804699E-5</v>
      </c>
      <c r="E213" s="20">
        <f>Model!$W$27*((drdp!B213+drdp!K213)*'DBH-OS'!$B213+(drdp!E213+drdp!N213)*'DBH-OS'!$C213+(drdp!H213+drdp!Q213)*'DBH-OS'!$D213)</f>
        <v>0</v>
      </c>
      <c r="F213" s="20">
        <f>Model!$W$27*((drdp!C213+drdp!L213)*'DBH-OS'!$B213+(drdp!F213+drdp!O213)*'DBH-OS'!$C213+(drdp!I213+drdp!R213)*'DBH-OS'!$D213)</f>
        <v>0</v>
      </c>
      <c r="G213" s="20">
        <f>Model!$W$27*((drdp!D213+drdp!M213)*'DBH-OS'!$B213+(drdp!G213+drdp!P213)*'DBH-OS'!$C213+(drdp!J213+drdp!S213)*'DBH-OS'!$D213)</f>
        <v>0</v>
      </c>
      <c r="H213" s="18">
        <f>Model!$W$27*((drdp!B213)*'DBH-OS'!$B213+(drdp!E213)*'DBH-OS'!$C213+(drdp!H213)*'DBH-OS'!$D213)</f>
        <v>0</v>
      </c>
      <c r="I213" s="18">
        <f>Model!$W$27*((drdp!C213)*'DBH-OS'!$B213+(drdp!F213)*'DBH-OS'!$C213+(drdp!I213)*'DBH-OS'!$D213)</f>
        <v>0</v>
      </c>
      <c r="J213" s="18">
        <f>Model!$W$27*((drdp!D213)*'DBH-OS'!$B213+(drdp!G213)*'DBH-OS'!$C213+(drdp!J213)*'DBH-OS'!$D213)</f>
        <v>0</v>
      </c>
      <c r="K213" s="21">
        <f>SUM(E$3:E212)+H213</f>
        <v>1.0235868067740785</v>
      </c>
      <c r="L213" s="21">
        <f>SUM(F$3:F212)+I213</f>
        <v>7.2113850107517319</v>
      </c>
      <c r="M213" s="21">
        <f>SUM(G$3:G212)+J213</f>
        <v>0</v>
      </c>
      <c r="N213" s="21"/>
      <c r="O213" s="21"/>
      <c r="P213" s="21"/>
      <c r="Q213" s="19">
        <f t="shared" si="21"/>
        <v>1.0477299510019549</v>
      </c>
      <c r="R213" s="19">
        <f t="shared" si="21"/>
        <v>52.004073773294756</v>
      </c>
      <c r="S213" s="19">
        <f t="shared" si="21"/>
        <v>0</v>
      </c>
      <c r="T213" s="19">
        <f t="shared" si="18"/>
        <v>7.3814785555738194</v>
      </c>
      <c r="U213" s="19">
        <f t="shared" si="19"/>
        <v>0</v>
      </c>
      <c r="V213" s="19">
        <f t="shared" si="20"/>
        <v>0</v>
      </c>
    </row>
    <row r="214" spans="1:22" x14ac:dyDescent="0.25">
      <c r="A214" s="26">
        <f>Wellpath!E214</f>
        <v>0</v>
      </c>
      <c r="B214" s="22">
        <v>0</v>
      </c>
      <c r="C214" s="22">
        <v>0</v>
      </c>
      <c r="D214" s="22">
        <f t="shared" si="17"/>
        <v>4.7931219674804699E-5</v>
      </c>
      <c r="E214" s="20">
        <f>Model!$W$27*((drdp!B214+drdp!K214)*'DBH-OS'!$B214+(drdp!E214+drdp!N214)*'DBH-OS'!$C214+(drdp!H214+drdp!Q214)*'DBH-OS'!$D214)</f>
        <v>0</v>
      </c>
      <c r="F214" s="20">
        <f>Model!$W$27*((drdp!C214+drdp!L214)*'DBH-OS'!$B214+(drdp!F214+drdp!O214)*'DBH-OS'!$C214+(drdp!I214+drdp!R214)*'DBH-OS'!$D214)</f>
        <v>0</v>
      </c>
      <c r="G214" s="20">
        <f>Model!$W$27*((drdp!D214+drdp!M214)*'DBH-OS'!$B214+(drdp!G214+drdp!P214)*'DBH-OS'!$C214+(drdp!J214+drdp!S214)*'DBH-OS'!$D214)</f>
        <v>0</v>
      </c>
      <c r="H214" s="18">
        <f>Model!$W$27*((drdp!B214)*'DBH-OS'!$B214+(drdp!E214)*'DBH-OS'!$C214+(drdp!H214)*'DBH-OS'!$D214)</f>
        <v>0</v>
      </c>
      <c r="I214" s="18">
        <f>Model!$W$27*((drdp!C214)*'DBH-OS'!$B214+(drdp!F214)*'DBH-OS'!$C214+(drdp!I214)*'DBH-OS'!$D214)</f>
        <v>0</v>
      </c>
      <c r="J214" s="18">
        <f>Model!$W$27*((drdp!D214)*'DBH-OS'!$B214+(drdp!G214)*'DBH-OS'!$C214+(drdp!J214)*'DBH-OS'!$D214)</f>
        <v>0</v>
      </c>
      <c r="K214" s="21">
        <f>SUM(E$3:E213)+H214</f>
        <v>1.0235868067740785</v>
      </c>
      <c r="L214" s="21">
        <f>SUM(F$3:F213)+I214</f>
        <v>7.2113850107517319</v>
      </c>
      <c r="M214" s="21">
        <f>SUM(G$3:G213)+J214</f>
        <v>0</v>
      </c>
      <c r="N214" s="21"/>
      <c r="O214" s="21"/>
      <c r="P214" s="21"/>
      <c r="Q214" s="19">
        <f t="shared" si="21"/>
        <v>1.0477299510019549</v>
      </c>
      <c r="R214" s="19">
        <f t="shared" si="21"/>
        <v>52.004073773294756</v>
      </c>
      <c r="S214" s="19">
        <f t="shared" si="21"/>
        <v>0</v>
      </c>
      <c r="T214" s="19">
        <f t="shared" si="18"/>
        <v>7.3814785555738194</v>
      </c>
      <c r="U214" s="19">
        <f t="shared" si="19"/>
        <v>0</v>
      </c>
      <c r="V214" s="19">
        <f t="shared" si="20"/>
        <v>0</v>
      </c>
    </row>
    <row r="215" spans="1:22" x14ac:dyDescent="0.25">
      <c r="A215" s="26">
        <f>Wellpath!E215</f>
        <v>0</v>
      </c>
      <c r="B215" s="22">
        <v>0</v>
      </c>
      <c r="C215" s="22">
        <v>0</v>
      </c>
      <c r="D215" s="22">
        <f t="shared" si="17"/>
        <v>4.7931219674804699E-5</v>
      </c>
      <c r="E215" s="20">
        <f>Model!$W$27*((drdp!B215+drdp!K215)*'DBH-OS'!$B215+(drdp!E215+drdp!N215)*'DBH-OS'!$C215+(drdp!H215+drdp!Q215)*'DBH-OS'!$D215)</f>
        <v>0</v>
      </c>
      <c r="F215" s="20">
        <f>Model!$W$27*((drdp!C215+drdp!L215)*'DBH-OS'!$B215+(drdp!F215+drdp!O215)*'DBH-OS'!$C215+(drdp!I215+drdp!R215)*'DBH-OS'!$D215)</f>
        <v>0</v>
      </c>
      <c r="G215" s="20">
        <f>Model!$W$27*((drdp!D215+drdp!M215)*'DBH-OS'!$B215+(drdp!G215+drdp!P215)*'DBH-OS'!$C215+(drdp!J215+drdp!S215)*'DBH-OS'!$D215)</f>
        <v>0</v>
      </c>
      <c r="H215" s="18">
        <f>Model!$W$27*((drdp!B215)*'DBH-OS'!$B215+(drdp!E215)*'DBH-OS'!$C215+(drdp!H215)*'DBH-OS'!$D215)</f>
        <v>0</v>
      </c>
      <c r="I215" s="18">
        <f>Model!$W$27*((drdp!C215)*'DBH-OS'!$B215+(drdp!F215)*'DBH-OS'!$C215+(drdp!I215)*'DBH-OS'!$D215)</f>
        <v>0</v>
      </c>
      <c r="J215" s="18">
        <f>Model!$W$27*((drdp!D215)*'DBH-OS'!$B215+(drdp!G215)*'DBH-OS'!$C215+(drdp!J215)*'DBH-OS'!$D215)</f>
        <v>0</v>
      </c>
      <c r="K215" s="21">
        <f>SUM(E$3:E214)+H215</f>
        <v>1.0235868067740785</v>
      </c>
      <c r="L215" s="21">
        <f>SUM(F$3:F214)+I215</f>
        <v>7.2113850107517319</v>
      </c>
      <c r="M215" s="21">
        <f>SUM(G$3:G214)+J215</f>
        <v>0</v>
      </c>
      <c r="N215" s="21"/>
      <c r="O215" s="21"/>
      <c r="P215" s="21"/>
      <c r="Q215" s="19">
        <f t="shared" si="21"/>
        <v>1.0477299510019549</v>
      </c>
      <c r="R215" s="19">
        <f t="shared" si="21"/>
        <v>52.004073773294756</v>
      </c>
      <c r="S215" s="19">
        <f t="shared" si="21"/>
        <v>0</v>
      </c>
      <c r="T215" s="19">
        <f t="shared" si="18"/>
        <v>7.3814785555738194</v>
      </c>
      <c r="U215" s="19">
        <f t="shared" si="19"/>
        <v>0</v>
      </c>
      <c r="V215" s="19">
        <f t="shared" si="20"/>
        <v>0</v>
      </c>
    </row>
    <row r="216" spans="1:22" x14ac:dyDescent="0.25">
      <c r="A216" s="26">
        <f>Wellpath!E216</f>
        <v>0</v>
      </c>
      <c r="B216" s="22">
        <v>0</v>
      </c>
      <c r="C216" s="22">
        <v>0</v>
      </c>
      <c r="D216" s="22">
        <f t="shared" si="17"/>
        <v>4.7931219674804699E-5</v>
      </c>
      <c r="E216" s="20">
        <f>Model!$W$27*((drdp!B216+drdp!K216)*'DBH-OS'!$B216+(drdp!E216+drdp!N216)*'DBH-OS'!$C216+(drdp!H216+drdp!Q216)*'DBH-OS'!$D216)</f>
        <v>0</v>
      </c>
      <c r="F216" s="20">
        <f>Model!$W$27*((drdp!C216+drdp!L216)*'DBH-OS'!$B216+(drdp!F216+drdp!O216)*'DBH-OS'!$C216+(drdp!I216+drdp!R216)*'DBH-OS'!$D216)</f>
        <v>0</v>
      </c>
      <c r="G216" s="20">
        <f>Model!$W$27*((drdp!D216+drdp!M216)*'DBH-OS'!$B216+(drdp!G216+drdp!P216)*'DBH-OS'!$C216+(drdp!J216+drdp!S216)*'DBH-OS'!$D216)</f>
        <v>0</v>
      </c>
      <c r="H216" s="18">
        <f>Model!$W$27*((drdp!B216)*'DBH-OS'!$B216+(drdp!E216)*'DBH-OS'!$C216+(drdp!H216)*'DBH-OS'!$D216)</f>
        <v>0</v>
      </c>
      <c r="I216" s="18">
        <f>Model!$W$27*((drdp!C216)*'DBH-OS'!$B216+(drdp!F216)*'DBH-OS'!$C216+(drdp!I216)*'DBH-OS'!$D216)</f>
        <v>0</v>
      </c>
      <c r="J216" s="18">
        <f>Model!$W$27*((drdp!D216)*'DBH-OS'!$B216+(drdp!G216)*'DBH-OS'!$C216+(drdp!J216)*'DBH-OS'!$D216)</f>
        <v>0</v>
      </c>
      <c r="K216" s="21">
        <f>SUM(E$3:E215)+H216</f>
        <v>1.0235868067740785</v>
      </c>
      <c r="L216" s="21">
        <f>SUM(F$3:F215)+I216</f>
        <v>7.2113850107517319</v>
      </c>
      <c r="M216" s="21">
        <f>SUM(G$3:G215)+J216</f>
        <v>0</v>
      </c>
      <c r="N216" s="21"/>
      <c r="O216" s="21"/>
      <c r="P216" s="21"/>
      <c r="Q216" s="19">
        <f t="shared" si="21"/>
        <v>1.0477299510019549</v>
      </c>
      <c r="R216" s="19">
        <f t="shared" si="21"/>
        <v>52.004073773294756</v>
      </c>
      <c r="S216" s="19">
        <f t="shared" si="21"/>
        <v>0</v>
      </c>
      <c r="T216" s="19">
        <f t="shared" si="18"/>
        <v>7.3814785555738194</v>
      </c>
      <c r="U216" s="19">
        <f t="shared" si="19"/>
        <v>0</v>
      </c>
      <c r="V216" s="19">
        <f t="shared" si="20"/>
        <v>0</v>
      </c>
    </row>
    <row r="217" spans="1:22" x14ac:dyDescent="0.25">
      <c r="A217" s="26">
        <f>Wellpath!E217</f>
        <v>0</v>
      </c>
      <c r="B217" s="22">
        <v>0</v>
      </c>
      <c r="C217" s="22">
        <v>0</v>
      </c>
      <c r="D217" s="22">
        <f t="shared" si="17"/>
        <v>4.7931219674804699E-5</v>
      </c>
      <c r="E217" s="20">
        <f>Model!$W$27*((drdp!B217+drdp!K217)*'DBH-OS'!$B217+(drdp!E217+drdp!N217)*'DBH-OS'!$C217+(drdp!H217+drdp!Q217)*'DBH-OS'!$D217)</f>
        <v>0</v>
      </c>
      <c r="F217" s="20">
        <f>Model!$W$27*((drdp!C217+drdp!L217)*'DBH-OS'!$B217+(drdp!F217+drdp!O217)*'DBH-OS'!$C217+(drdp!I217+drdp!R217)*'DBH-OS'!$D217)</f>
        <v>0</v>
      </c>
      <c r="G217" s="20">
        <f>Model!$W$27*((drdp!D217+drdp!M217)*'DBH-OS'!$B217+(drdp!G217+drdp!P217)*'DBH-OS'!$C217+(drdp!J217+drdp!S217)*'DBH-OS'!$D217)</f>
        <v>0</v>
      </c>
      <c r="H217" s="18">
        <f>Model!$W$27*((drdp!B217)*'DBH-OS'!$B217+(drdp!E217)*'DBH-OS'!$C217+(drdp!H217)*'DBH-OS'!$D217)</f>
        <v>0</v>
      </c>
      <c r="I217" s="18">
        <f>Model!$W$27*((drdp!C217)*'DBH-OS'!$B217+(drdp!F217)*'DBH-OS'!$C217+(drdp!I217)*'DBH-OS'!$D217)</f>
        <v>0</v>
      </c>
      <c r="J217" s="18">
        <f>Model!$W$27*((drdp!D217)*'DBH-OS'!$B217+(drdp!G217)*'DBH-OS'!$C217+(drdp!J217)*'DBH-OS'!$D217)</f>
        <v>0</v>
      </c>
      <c r="K217" s="21">
        <f>SUM(E$3:E216)+H217</f>
        <v>1.0235868067740785</v>
      </c>
      <c r="L217" s="21">
        <f>SUM(F$3:F216)+I217</f>
        <v>7.2113850107517319</v>
      </c>
      <c r="M217" s="21">
        <f>SUM(G$3:G216)+J217</f>
        <v>0</v>
      </c>
      <c r="N217" s="21"/>
      <c r="O217" s="21"/>
      <c r="P217" s="21"/>
      <c r="Q217" s="19">
        <f t="shared" si="21"/>
        <v>1.0477299510019549</v>
      </c>
      <c r="R217" s="19">
        <f t="shared" si="21"/>
        <v>52.004073773294756</v>
      </c>
      <c r="S217" s="19">
        <f t="shared" si="21"/>
        <v>0</v>
      </c>
      <c r="T217" s="19">
        <f t="shared" si="18"/>
        <v>7.3814785555738194</v>
      </c>
      <c r="U217" s="19">
        <f t="shared" si="19"/>
        <v>0</v>
      </c>
      <c r="V217" s="19">
        <f t="shared" si="20"/>
        <v>0</v>
      </c>
    </row>
    <row r="218" spans="1:22" x14ac:dyDescent="0.25">
      <c r="A218" s="26">
        <f>Wellpath!E218</f>
        <v>0</v>
      </c>
      <c r="B218" s="22">
        <v>0</v>
      </c>
      <c r="C218" s="22">
        <v>0</v>
      </c>
      <c r="D218" s="22">
        <f t="shared" si="17"/>
        <v>4.7931219674804699E-5</v>
      </c>
      <c r="E218" s="20">
        <f>Model!$W$27*((drdp!B218+drdp!K218)*'DBH-OS'!$B218+(drdp!E218+drdp!N218)*'DBH-OS'!$C218+(drdp!H218+drdp!Q218)*'DBH-OS'!$D218)</f>
        <v>0</v>
      </c>
      <c r="F218" s="20">
        <f>Model!$W$27*((drdp!C218+drdp!L218)*'DBH-OS'!$B218+(drdp!F218+drdp!O218)*'DBH-OS'!$C218+(drdp!I218+drdp!R218)*'DBH-OS'!$D218)</f>
        <v>0</v>
      </c>
      <c r="G218" s="20">
        <f>Model!$W$27*((drdp!D218+drdp!M218)*'DBH-OS'!$B218+(drdp!G218+drdp!P218)*'DBH-OS'!$C218+(drdp!J218+drdp!S218)*'DBH-OS'!$D218)</f>
        <v>0</v>
      </c>
      <c r="H218" s="18">
        <f>Model!$W$27*((drdp!B218)*'DBH-OS'!$B218+(drdp!E218)*'DBH-OS'!$C218+(drdp!H218)*'DBH-OS'!$D218)</f>
        <v>0</v>
      </c>
      <c r="I218" s="18">
        <f>Model!$W$27*((drdp!C218)*'DBH-OS'!$B218+(drdp!F218)*'DBH-OS'!$C218+(drdp!I218)*'DBH-OS'!$D218)</f>
        <v>0</v>
      </c>
      <c r="J218" s="18">
        <f>Model!$W$27*((drdp!D218)*'DBH-OS'!$B218+(drdp!G218)*'DBH-OS'!$C218+(drdp!J218)*'DBH-OS'!$D218)</f>
        <v>0</v>
      </c>
      <c r="K218" s="21">
        <f>SUM(E$3:E217)+H218</f>
        <v>1.0235868067740785</v>
      </c>
      <c r="L218" s="21">
        <f>SUM(F$3:F217)+I218</f>
        <v>7.2113850107517319</v>
      </c>
      <c r="M218" s="21">
        <f>SUM(G$3:G217)+J218</f>
        <v>0</v>
      </c>
      <c r="N218" s="21"/>
      <c r="O218" s="21"/>
      <c r="P218" s="21"/>
      <c r="Q218" s="19">
        <f t="shared" si="21"/>
        <v>1.0477299510019549</v>
      </c>
      <c r="R218" s="19">
        <f t="shared" si="21"/>
        <v>52.004073773294756</v>
      </c>
      <c r="S218" s="19">
        <f t="shared" si="21"/>
        <v>0</v>
      </c>
      <c r="T218" s="19">
        <f t="shared" si="18"/>
        <v>7.3814785555738194</v>
      </c>
      <c r="U218" s="19">
        <f t="shared" si="19"/>
        <v>0</v>
      </c>
      <c r="V218" s="19">
        <f t="shared" si="20"/>
        <v>0</v>
      </c>
    </row>
    <row r="219" spans="1:22" x14ac:dyDescent="0.25">
      <c r="A219" s="26">
        <f>Wellpath!E219</f>
        <v>0</v>
      </c>
      <c r="B219" s="22">
        <v>0</v>
      </c>
      <c r="C219" s="22">
        <v>0</v>
      </c>
      <c r="D219" s="22">
        <f t="shared" si="17"/>
        <v>4.7931219674804699E-5</v>
      </c>
      <c r="E219" s="20">
        <f>Model!$W$27*((drdp!B219+drdp!K219)*'DBH-OS'!$B219+(drdp!E219+drdp!N219)*'DBH-OS'!$C219+(drdp!H219+drdp!Q219)*'DBH-OS'!$D219)</f>
        <v>0</v>
      </c>
      <c r="F219" s="20">
        <f>Model!$W$27*((drdp!C219+drdp!L219)*'DBH-OS'!$B219+(drdp!F219+drdp!O219)*'DBH-OS'!$C219+(drdp!I219+drdp!R219)*'DBH-OS'!$D219)</f>
        <v>0</v>
      </c>
      <c r="G219" s="20">
        <f>Model!$W$27*((drdp!D219+drdp!M219)*'DBH-OS'!$B219+(drdp!G219+drdp!P219)*'DBH-OS'!$C219+(drdp!J219+drdp!S219)*'DBH-OS'!$D219)</f>
        <v>0</v>
      </c>
      <c r="H219" s="18">
        <f>Model!$W$27*((drdp!B219)*'DBH-OS'!$B219+(drdp!E219)*'DBH-OS'!$C219+(drdp!H219)*'DBH-OS'!$D219)</f>
        <v>0</v>
      </c>
      <c r="I219" s="18">
        <f>Model!$W$27*((drdp!C219)*'DBH-OS'!$B219+(drdp!F219)*'DBH-OS'!$C219+(drdp!I219)*'DBH-OS'!$D219)</f>
        <v>0</v>
      </c>
      <c r="J219" s="18">
        <f>Model!$W$27*((drdp!D219)*'DBH-OS'!$B219+(drdp!G219)*'DBH-OS'!$C219+(drdp!J219)*'DBH-OS'!$D219)</f>
        <v>0</v>
      </c>
      <c r="K219" s="21">
        <f>SUM(E$3:E218)+H219</f>
        <v>1.0235868067740785</v>
      </c>
      <c r="L219" s="21">
        <f>SUM(F$3:F218)+I219</f>
        <v>7.2113850107517319</v>
      </c>
      <c r="M219" s="21">
        <f>SUM(G$3:G218)+J219</f>
        <v>0</v>
      </c>
      <c r="N219" s="21"/>
      <c r="O219" s="21"/>
      <c r="P219" s="21"/>
      <c r="Q219" s="19">
        <f t="shared" si="21"/>
        <v>1.0477299510019549</v>
      </c>
      <c r="R219" s="19">
        <f t="shared" si="21"/>
        <v>52.004073773294756</v>
      </c>
      <c r="S219" s="19">
        <f t="shared" si="21"/>
        <v>0</v>
      </c>
      <c r="T219" s="19">
        <f t="shared" si="18"/>
        <v>7.3814785555738194</v>
      </c>
      <c r="U219" s="19">
        <f t="shared" si="19"/>
        <v>0</v>
      </c>
      <c r="V219" s="19">
        <f t="shared" si="20"/>
        <v>0</v>
      </c>
    </row>
    <row r="220" spans="1:22" x14ac:dyDescent="0.25">
      <c r="A220" s="26">
        <f>Wellpath!E220</f>
        <v>0</v>
      </c>
      <c r="B220" s="22">
        <v>0</v>
      </c>
      <c r="C220" s="22">
        <v>0</v>
      </c>
      <c r="D220" s="22">
        <f t="shared" si="17"/>
        <v>4.7931219674804699E-5</v>
      </c>
      <c r="E220" s="20">
        <f>Model!$W$27*((drdp!B220+drdp!K220)*'DBH-OS'!$B220+(drdp!E220+drdp!N220)*'DBH-OS'!$C220+(drdp!H220+drdp!Q220)*'DBH-OS'!$D220)</f>
        <v>0</v>
      </c>
      <c r="F220" s="20">
        <f>Model!$W$27*((drdp!C220+drdp!L220)*'DBH-OS'!$B220+(drdp!F220+drdp!O220)*'DBH-OS'!$C220+(drdp!I220+drdp!R220)*'DBH-OS'!$D220)</f>
        <v>0</v>
      </c>
      <c r="G220" s="20">
        <f>Model!$W$27*((drdp!D220+drdp!M220)*'DBH-OS'!$B220+(drdp!G220+drdp!P220)*'DBH-OS'!$C220+(drdp!J220+drdp!S220)*'DBH-OS'!$D220)</f>
        <v>0</v>
      </c>
      <c r="H220" s="18">
        <f>Model!$W$27*((drdp!B220)*'DBH-OS'!$B220+(drdp!E220)*'DBH-OS'!$C220+(drdp!H220)*'DBH-OS'!$D220)</f>
        <v>0</v>
      </c>
      <c r="I220" s="18">
        <f>Model!$W$27*((drdp!C220)*'DBH-OS'!$B220+(drdp!F220)*'DBH-OS'!$C220+(drdp!I220)*'DBH-OS'!$D220)</f>
        <v>0</v>
      </c>
      <c r="J220" s="18">
        <f>Model!$W$27*((drdp!D220)*'DBH-OS'!$B220+(drdp!G220)*'DBH-OS'!$C220+(drdp!J220)*'DBH-OS'!$D220)</f>
        <v>0</v>
      </c>
      <c r="K220" s="21">
        <f>SUM(E$3:E219)+H220</f>
        <v>1.0235868067740785</v>
      </c>
      <c r="L220" s="21">
        <f>SUM(F$3:F219)+I220</f>
        <v>7.2113850107517319</v>
      </c>
      <c r="M220" s="21">
        <f>SUM(G$3:G219)+J220</f>
        <v>0</v>
      </c>
      <c r="N220" s="21"/>
      <c r="O220" s="21"/>
      <c r="P220" s="21"/>
      <c r="Q220" s="19">
        <f t="shared" si="21"/>
        <v>1.0477299510019549</v>
      </c>
      <c r="R220" s="19">
        <f t="shared" si="21"/>
        <v>52.004073773294756</v>
      </c>
      <c r="S220" s="19">
        <f t="shared" si="21"/>
        <v>0</v>
      </c>
      <c r="T220" s="19">
        <f t="shared" si="18"/>
        <v>7.3814785555738194</v>
      </c>
      <c r="U220" s="19">
        <f t="shared" si="19"/>
        <v>0</v>
      </c>
      <c r="V220" s="19">
        <f t="shared" si="20"/>
        <v>0</v>
      </c>
    </row>
    <row r="221" spans="1:22" x14ac:dyDescent="0.25">
      <c r="A221" s="26">
        <f>Wellpath!E221</f>
        <v>0</v>
      </c>
      <c r="B221" s="22">
        <v>0</v>
      </c>
      <c r="C221" s="22">
        <v>0</v>
      </c>
      <c r="D221" s="22">
        <f t="shared" si="17"/>
        <v>4.7931219674804699E-5</v>
      </c>
      <c r="E221" s="20">
        <f>Model!$W$27*((drdp!B221+drdp!K221)*'DBH-OS'!$B221+(drdp!E221+drdp!N221)*'DBH-OS'!$C221+(drdp!H221+drdp!Q221)*'DBH-OS'!$D221)</f>
        <v>0</v>
      </c>
      <c r="F221" s="20">
        <f>Model!$W$27*((drdp!C221+drdp!L221)*'DBH-OS'!$B221+(drdp!F221+drdp!O221)*'DBH-OS'!$C221+(drdp!I221+drdp!R221)*'DBH-OS'!$D221)</f>
        <v>0</v>
      </c>
      <c r="G221" s="20">
        <f>Model!$W$27*((drdp!D221+drdp!M221)*'DBH-OS'!$B221+(drdp!G221+drdp!P221)*'DBH-OS'!$C221+(drdp!J221+drdp!S221)*'DBH-OS'!$D221)</f>
        <v>0</v>
      </c>
      <c r="H221" s="18">
        <f>Model!$W$27*((drdp!B221)*'DBH-OS'!$B221+(drdp!E221)*'DBH-OS'!$C221+(drdp!H221)*'DBH-OS'!$D221)</f>
        <v>0</v>
      </c>
      <c r="I221" s="18">
        <f>Model!$W$27*((drdp!C221)*'DBH-OS'!$B221+(drdp!F221)*'DBH-OS'!$C221+(drdp!I221)*'DBH-OS'!$D221)</f>
        <v>0</v>
      </c>
      <c r="J221" s="18">
        <f>Model!$W$27*((drdp!D221)*'DBH-OS'!$B221+(drdp!G221)*'DBH-OS'!$C221+(drdp!J221)*'DBH-OS'!$D221)</f>
        <v>0</v>
      </c>
      <c r="K221" s="21">
        <f>SUM(E$3:E220)+H221</f>
        <v>1.0235868067740785</v>
      </c>
      <c r="L221" s="21">
        <f>SUM(F$3:F220)+I221</f>
        <v>7.2113850107517319</v>
      </c>
      <c r="M221" s="21">
        <f>SUM(G$3:G220)+J221</f>
        <v>0</v>
      </c>
      <c r="N221" s="21"/>
      <c r="O221" s="21"/>
      <c r="P221" s="21"/>
      <c r="Q221" s="19">
        <f t="shared" si="21"/>
        <v>1.0477299510019549</v>
      </c>
      <c r="R221" s="19">
        <f t="shared" si="21"/>
        <v>52.004073773294756</v>
      </c>
      <c r="S221" s="19">
        <f t="shared" si="21"/>
        <v>0</v>
      </c>
      <c r="T221" s="19">
        <f t="shared" si="18"/>
        <v>7.3814785555738194</v>
      </c>
      <c r="U221" s="19">
        <f t="shared" si="19"/>
        <v>0</v>
      </c>
      <c r="V221" s="19">
        <f t="shared" si="20"/>
        <v>0</v>
      </c>
    </row>
    <row r="222" spans="1:22" x14ac:dyDescent="0.25">
      <c r="A222" s="26">
        <f>Wellpath!E222</f>
        <v>0</v>
      </c>
      <c r="B222" s="22">
        <v>0</v>
      </c>
      <c r="C222" s="22">
        <v>0</v>
      </c>
      <c r="D222" s="22">
        <f t="shared" si="17"/>
        <v>4.7931219674804699E-5</v>
      </c>
      <c r="E222" s="20">
        <f>Model!$W$27*((drdp!B222+drdp!K222)*'DBH-OS'!$B222+(drdp!E222+drdp!N222)*'DBH-OS'!$C222+(drdp!H222+drdp!Q222)*'DBH-OS'!$D222)</f>
        <v>0</v>
      </c>
      <c r="F222" s="20">
        <f>Model!$W$27*((drdp!C222+drdp!L222)*'DBH-OS'!$B222+(drdp!F222+drdp!O222)*'DBH-OS'!$C222+(drdp!I222+drdp!R222)*'DBH-OS'!$D222)</f>
        <v>0</v>
      </c>
      <c r="G222" s="20">
        <f>Model!$W$27*((drdp!D222+drdp!M222)*'DBH-OS'!$B222+(drdp!G222+drdp!P222)*'DBH-OS'!$C222+(drdp!J222+drdp!S222)*'DBH-OS'!$D222)</f>
        <v>0</v>
      </c>
      <c r="H222" s="18">
        <f>Model!$W$27*((drdp!B222)*'DBH-OS'!$B222+(drdp!E222)*'DBH-OS'!$C222+(drdp!H222)*'DBH-OS'!$D222)</f>
        <v>0</v>
      </c>
      <c r="I222" s="18">
        <f>Model!$W$27*((drdp!C222)*'DBH-OS'!$B222+(drdp!F222)*'DBH-OS'!$C222+(drdp!I222)*'DBH-OS'!$D222)</f>
        <v>0</v>
      </c>
      <c r="J222" s="18">
        <f>Model!$W$27*((drdp!D222)*'DBH-OS'!$B222+(drdp!G222)*'DBH-OS'!$C222+(drdp!J222)*'DBH-OS'!$D222)</f>
        <v>0</v>
      </c>
      <c r="K222" s="21">
        <f>SUM(E$3:E221)+H222</f>
        <v>1.0235868067740785</v>
      </c>
      <c r="L222" s="21">
        <f>SUM(F$3:F221)+I222</f>
        <v>7.2113850107517319</v>
      </c>
      <c r="M222" s="21">
        <f>SUM(G$3:G221)+J222</f>
        <v>0</v>
      </c>
      <c r="N222" s="21"/>
      <c r="O222" s="21"/>
      <c r="P222" s="21"/>
      <c r="Q222" s="19">
        <f t="shared" si="21"/>
        <v>1.0477299510019549</v>
      </c>
      <c r="R222" s="19">
        <f t="shared" si="21"/>
        <v>52.004073773294756</v>
      </c>
      <c r="S222" s="19">
        <f t="shared" si="21"/>
        <v>0</v>
      </c>
      <c r="T222" s="19">
        <f t="shared" si="18"/>
        <v>7.3814785555738194</v>
      </c>
      <c r="U222" s="19">
        <f t="shared" si="19"/>
        <v>0</v>
      </c>
      <c r="V222" s="19">
        <f t="shared" si="20"/>
        <v>0</v>
      </c>
    </row>
    <row r="223" spans="1:22" x14ac:dyDescent="0.25">
      <c r="A223" s="26">
        <f>Wellpath!E223</f>
        <v>0</v>
      </c>
      <c r="B223" s="22">
        <v>0</v>
      </c>
      <c r="C223" s="22">
        <v>0</v>
      </c>
      <c r="D223" s="22">
        <f t="shared" si="17"/>
        <v>4.7931219674804699E-5</v>
      </c>
      <c r="E223" s="20">
        <f>Model!$W$27*((drdp!B223+drdp!K223)*'DBH-OS'!$B223+(drdp!E223+drdp!N223)*'DBH-OS'!$C223+(drdp!H223+drdp!Q223)*'DBH-OS'!$D223)</f>
        <v>0</v>
      </c>
      <c r="F223" s="20">
        <f>Model!$W$27*((drdp!C223+drdp!L223)*'DBH-OS'!$B223+(drdp!F223+drdp!O223)*'DBH-OS'!$C223+(drdp!I223+drdp!R223)*'DBH-OS'!$D223)</f>
        <v>0</v>
      </c>
      <c r="G223" s="20">
        <f>Model!$W$27*((drdp!D223+drdp!M223)*'DBH-OS'!$B223+(drdp!G223+drdp!P223)*'DBH-OS'!$C223+(drdp!J223+drdp!S223)*'DBH-OS'!$D223)</f>
        <v>0</v>
      </c>
      <c r="H223" s="18">
        <f>Model!$W$27*((drdp!B223)*'DBH-OS'!$B223+(drdp!E223)*'DBH-OS'!$C223+(drdp!H223)*'DBH-OS'!$D223)</f>
        <v>0</v>
      </c>
      <c r="I223" s="18">
        <f>Model!$W$27*((drdp!C223)*'DBH-OS'!$B223+(drdp!F223)*'DBH-OS'!$C223+(drdp!I223)*'DBH-OS'!$D223)</f>
        <v>0</v>
      </c>
      <c r="J223" s="18">
        <f>Model!$W$27*((drdp!D223)*'DBH-OS'!$B223+(drdp!G223)*'DBH-OS'!$C223+(drdp!J223)*'DBH-OS'!$D223)</f>
        <v>0</v>
      </c>
      <c r="K223" s="21">
        <f>SUM(E$3:E222)+H223</f>
        <v>1.0235868067740785</v>
      </c>
      <c r="L223" s="21">
        <f>SUM(F$3:F222)+I223</f>
        <v>7.2113850107517319</v>
      </c>
      <c r="M223" s="21">
        <f>SUM(G$3:G222)+J223</f>
        <v>0</v>
      </c>
      <c r="N223" s="21"/>
      <c r="O223" s="21"/>
      <c r="P223" s="21"/>
      <c r="Q223" s="19">
        <f t="shared" si="21"/>
        <v>1.0477299510019549</v>
      </c>
      <c r="R223" s="19">
        <f t="shared" si="21"/>
        <v>52.004073773294756</v>
      </c>
      <c r="S223" s="19">
        <f t="shared" si="21"/>
        <v>0</v>
      </c>
      <c r="T223" s="19">
        <f t="shared" si="18"/>
        <v>7.3814785555738194</v>
      </c>
      <c r="U223" s="19">
        <f t="shared" si="19"/>
        <v>0</v>
      </c>
      <c r="V223" s="19">
        <f t="shared" si="20"/>
        <v>0</v>
      </c>
    </row>
    <row r="224" spans="1:22" x14ac:dyDescent="0.25">
      <c r="A224" s="26">
        <f>Wellpath!E224</f>
        <v>0</v>
      </c>
      <c r="B224" s="22">
        <v>0</v>
      </c>
      <c r="C224" s="22">
        <v>0</v>
      </c>
      <c r="D224" s="22">
        <f t="shared" si="17"/>
        <v>4.7931219674804699E-5</v>
      </c>
      <c r="E224" s="20">
        <f>Model!$W$27*((drdp!B224+drdp!K224)*'DBH-OS'!$B224+(drdp!E224+drdp!N224)*'DBH-OS'!$C224+(drdp!H224+drdp!Q224)*'DBH-OS'!$D224)</f>
        <v>0</v>
      </c>
      <c r="F224" s="20">
        <f>Model!$W$27*((drdp!C224+drdp!L224)*'DBH-OS'!$B224+(drdp!F224+drdp!O224)*'DBH-OS'!$C224+(drdp!I224+drdp!R224)*'DBH-OS'!$D224)</f>
        <v>0</v>
      </c>
      <c r="G224" s="20">
        <f>Model!$W$27*((drdp!D224+drdp!M224)*'DBH-OS'!$B224+(drdp!G224+drdp!P224)*'DBH-OS'!$C224+(drdp!J224+drdp!S224)*'DBH-OS'!$D224)</f>
        <v>0</v>
      </c>
      <c r="H224" s="18">
        <f>Model!$W$27*((drdp!B224)*'DBH-OS'!$B224+(drdp!E224)*'DBH-OS'!$C224+(drdp!H224)*'DBH-OS'!$D224)</f>
        <v>0</v>
      </c>
      <c r="I224" s="18">
        <f>Model!$W$27*((drdp!C224)*'DBH-OS'!$B224+(drdp!F224)*'DBH-OS'!$C224+(drdp!I224)*'DBH-OS'!$D224)</f>
        <v>0</v>
      </c>
      <c r="J224" s="18">
        <f>Model!$W$27*((drdp!D224)*'DBH-OS'!$B224+(drdp!G224)*'DBH-OS'!$C224+(drdp!J224)*'DBH-OS'!$D224)</f>
        <v>0</v>
      </c>
      <c r="K224" s="21">
        <f>SUM(E$3:E223)+H224</f>
        <v>1.0235868067740785</v>
      </c>
      <c r="L224" s="21">
        <f>SUM(F$3:F223)+I224</f>
        <v>7.2113850107517319</v>
      </c>
      <c r="M224" s="21">
        <f>SUM(G$3:G223)+J224</f>
        <v>0</v>
      </c>
      <c r="N224" s="21"/>
      <c r="O224" s="21"/>
      <c r="P224" s="21"/>
      <c r="Q224" s="19">
        <f t="shared" si="21"/>
        <v>1.0477299510019549</v>
      </c>
      <c r="R224" s="19">
        <f t="shared" si="21"/>
        <v>52.004073773294756</v>
      </c>
      <c r="S224" s="19">
        <f t="shared" si="21"/>
        <v>0</v>
      </c>
      <c r="T224" s="19">
        <f t="shared" si="18"/>
        <v>7.3814785555738194</v>
      </c>
      <c r="U224" s="19">
        <f t="shared" si="19"/>
        <v>0</v>
      </c>
      <c r="V224" s="19">
        <f t="shared" si="20"/>
        <v>0</v>
      </c>
    </row>
    <row r="225" spans="1:22" x14ac:dyDescent="0.25">
      <c r="A225" s="26">
        <f>Wellpath!E225</f>
        <v>0</v>
      </c>
      <c r="B225" s="22">
        <v>0</v>
      </c>
      <c r="C225" s="22">
        <v>0</v>
      </c>
      <c r="D225" s="22">
        <f t="shared" si="17"/>
        <v>4.7931219674804699E-5</v>
      </c>
      <c r="E225" s="20">
        <f>Model!$W$27*((drdp!B225+drdp!K225)*'DBH-OS'!$B225+(drdp!E225+drdp!N225)*'DBH-OS'!$C225+(drdp!H225+drdp!Q225)*'DBH-OS'!$D225)</f>
        <v>0</v>
      </c>
      <c r="F225" s="20">
        <f>Model!$W$27*((drdp!C225+drdp!L225)*'DBH-OS'!$B225+(drdp!F225+drdp!O225)*'DBH-OS'!$C225+(drdp!I225+drdp!R225)*'DBH-OS'!$D225)</f>
        <v>0</v>
      </c>
      <c r="G225" s="20">
        <f>Model!$W$27*((drdp!D225+drdp!M225)*'DBH-OS'!$B225+(drdp!G225+drdp!P225)*'DBH-OS'!$C225+(drdp!J225+drdp!S225)*'DBH-OS'!$D225)</f>
        <v>0</v>
      </c>
      <c r="H225" s="18">
        <f>Model!$W$27*((drdp!B225)*'DBH-OS'!$B225+(drdp!E225)*'DBH-OS'!$C225+(drdp!H225)*'DBH-OS'!$D225)</f>
        <v>0</v>
      </c>
      <c r="I225" s="18">
        <f>Model!$W$27*((drdp!C225)*'DBH-OS'!$B225+(drdp!F225)*'DBH-OS'!$C225+(drdp!I225)*'DBH-OS'!$D225)</f>
        <v>0</v>
      </c>
      <c r="J225" s="18">
        <f>Model!$W$27*((drdp!D225)*'DBH-OS'!$B225+(drdp!G225)*'DBH-OS'!$C225+(drdp!J225)*'DBH-OS'!$D225)</f>
        <v>0</v>
      </c>
      <c r="K225" s="21">
        <f>SUM(E$3:E224)+H225</f>
        <v>1.0235868067740785</v>
      </c>
      <c r="L225" s="21">
        <f>SUM(F$3:F224)+I225</f>
        <v>7.2113850107517319</v>
      </c>
      <c r="M225" s="21">
        <f>SUM(G$3:G224)+J225</f>
        <v>0</v>
      </c>
      <c r="N225" s="21"/>
      <c r="O225" s="21"/>
      <c r="P225" s="21"/>
      <c r="Q225" s="19">
        <f t="shared" si="21"/>
        <v>1.0477299510019549</v>
      </c>
      <c r="R225" s="19">
        <f t="shared" si="21"/>
        <v>52.004073773294756</v>
      </c>
      <c r="S225" s="19">
        <f t="shared" si="21"/>
        <v>0</v>
      </c>
      <c r="T225" s="19">
        <f t="shared" si="18"/>
        <v>7.3814785555738194</v>
      </c>
      <c r="U225" s="19">
        <f t="shared" si="19"/>
        <v>0</v>
      </c>
      <c r="V225" s="19">
        <f t="shared" si="20"/>
        <v>0</v>
      </c>
    </row>
    <row r="226" spans="1:22" x14ac:dyDescent="0.25">
      <c r="A226" s="26">
        <f>Wellpath!E226</f>
        <v>0</v>
      </c>
      <c r="B226" s="22">
        <v>0</v>
      </c>
      <c r="C226" s="22">
        <v>0</v>
      </c>
      <c r="D226" s="22">
        <f t="shared" si="17"/>
        <v>4.7931219674804699E-5</v>
      </c>
      <c r="E226" s="20">
        <f>Model!$W$27*((drdp!B226+drdp!K226)*'DBH-OS'!$B226+(drdp!E226+drdp!N226)*'DBH-OS'!$C226+(drdp!H226+drdp!Q226)*'DBH-OS'!$D226)</f>
        <v>0</v>
      </c>
      <c r="F226" s="20">
        <f>Model!$W$27*((drdp!C226+drdp!L226)*'DBH-OS'!$B226+(drdp!F226+drdp!O226)*'DBH-OS'!$C226+(drdp!I226+drdp!R226)*'DBH-OS'!$D226)</f>
        <v>0</v>
      </c>
      <c r="G226" s="20">
        <f>Model!$W$27*((drdp!D226+drdp!M226)*'DBH-OS'!$B226+(drdp!G226+drdp!P226)*'DBH-OS'!$C226+(drdp!J226+drdp!S226)*'DBH-OS'!$D226)</f>
        <v>0</v>
      </c>
      <c r="H226" s="18">
        <f>Model!$W$27*((drdp!B226)*'DBH-OS'!$B226+(drdp!E226)*'DBH-OS'!$C226+(drdp!H226)*'DBH-OS'!$D226)</f>
        <v>0</v>
      </c>
      <c r="I226" s="18">
        <f>Model!$W$27*((drdp!C226)*'DBH-OS'!$B226+(drdp!F226)*'DBH-OS'!$C226+(drdp!I226)*'DBH-OS'!$D226)</f>
        <v>0</v>
      </c>
      <c r="J226" s="18">
        <f>Model!$W$27*((drdp!D226)*'DBH-OS'!$B226+(drdp!G226)*'DBH-OS'!$C226+(drdp!J226)*'DBH-OS'!$D226)</f>
        <v>0</v>
      </c>
      <c r="K226" s="21">
        <f>SUM(E$3:E225)+H226</f>
        <v>1.0235868067740785</v>
      </c>
      <c r="L226" s="21">
        <f>SUM(F$3:F225)+I226</f>
        <v>7.2113850107517319</v>
      </c>
      <c r="M226" s="21">
        <f>SUM(G$3:G225)+J226</f>
        <v>0</v>
      </c>
      <c r="N226" s="21"/>
      <c r="O226" s="21"/>
      <c r="P226" s="21"/>
      <c r="Q226" s="19">
        <f t="shared" si="21"/>
        <v>1.0477299510019549</v>
      </c>
      <c r="R226" s="19">
        <f t="shared" si="21"/>
        <v>52.004073773294756</v>
      </c>
      <c r="S226" s="19">
        <f t="shared" si="21"/>
        <v>0</v>
      </c>
      <c r="T226" s="19">
        <f t="shared" si="18"/>
        <v>7.3814785555738194</v>
      </c>
      <c r="U226" s="19">
        <f t="shared" si="19"/>
        <v>0</v>
      </c>
      <c r="V226" s="19">
        <f t="shared" si="20"/>
        <v>0</v>
      </c>
    </row>
    <row r="227" spans="1:22" x14ac:dyDescent="0.25">
      <c r="A227" s="26">
        <f>Wellpath!E227</f>
        <v>0</v>
      </c>
      <c r="B227" s="22">
        <v>0</v>
      </c>
      <c r="C227" s="22">
        <v>0</v>
      </c>
      <c r="D227" s="22">
        <f t="shared" si="17"/>
        <v>4.7931219674804699E-5</v>
      </c>
      <c r="E227" s="20">
        <f>Model!$W$27*((drdp!B227+drdp!K227)*'DBH-OS'!$B227+(drdp!E227+drdp!N227)*'DBH-OS'!$C227+(drdp!H227+drdp!Q227)*'DBH-OS'!$D227)</f>
        <v>0</v>
      </c>
      <c r="F227" s="20">
        <f>Model!$W$27*((drdp!C227+drdp!L227)*'DBH-OS'!$B227+(drdp!F227+drdp!O227)*'DBH-OS'!$C227+(drdp!I227+drdp!R227)*'DBH-OS'!$D227)</f>
        <v>0</v>
      </c>
      <c r="G227" s="20">
        <f>Model!$W$27*((drdp!D227+drdp!M227)*'DBH-OS'!$B227+(drdp!G227+drdp!P227)*'DBH-OS'!$C227+(drdp!J227+drdp!S227)*'DBH-OS'!$D227)</f>
        <v>0</v>
      </c>
      <c r="H227" s="18">
        <f>Model!$W$27*((drdp!B227)*'DBH-OS'!$B227+(drdp!E227)*'DBH-OS'!$C227+(drdp!H227)*'DBH-OS'!$D227)</f>
        <v>0</v>
      </c>
      <c r="I227" s="18">
        <f>Model!$W$27*((drdp!C227)*'DBH-OS'!$B227+(drdp!F227)*'DBH-OS'!$C227+(drdp!I227)*'DBH-OS'!$D227)</f>
        <v>0</v>
      </c>
      <c r="J227" s="18">
        <f>Model!$W$27*((drdp!D227)*'DBH-OS'!$B227+(drdp!G227)*'DBH-OS'!$C227+(drdp!J227)*'DBH-OS'!$D227)</f>
        <v>0</v>
      </c>
      <c r="K227" s="21">
        <f>SUM(E$3:E226)+H227</f>
        <v>1.0235868067740785</v>
      </c>
      <c r="L227" s="21">
        <f>SUM(F$3:F226)+I227</f>
        <v>7.2113850107517319</v>
      </c>
      <c r="M227" s="21">
        <f>SUM(G$3:G226)+J227</f>
        <v>0</v>
      </c>
      <c r="N227" s="21"/>
      <c r="O227" s="21"/>
      <c r="P227" s="21"/>
      <c r="Q227" s="19">
        <f t="shared" si="21"/>
        <v>1.0477299510019549</v>
      </c>
      <c r="R227" s="19">
        <f t="shared" si="21"/>
        <v>52.004073773294756</v>
      </c>
      <c r="S227" s="19">
        <f t="shared" si="21"/>
        <v>0</v>
      </c>
      <c r="T227" s="19">
        <f t="shared" si="18"/>
        <v>7.3814785555738194</v>
      </c>
      <c r="U227" s="19">
        <f t="shared" si="19"/>
        <v>0</v>
      </c>
      <c r="V227" s="19">
        <f t="shared" si="20"/>
        <v>0</v>
      </c>
    </row>
    <row r="228" spans="1:22" x14ac:dyDescent="0.25">
      <c r="A228" s="26">
        <f>Wellpath!E228</f>
        <v>0</v>
      </c>
      <c r="B228" s="22">
        <v>0</v>
      </c>
      <c r="C228" s="22">
        <v>0</v>
      </c>
      <c r="D228" s="22">
        <f t="shared" si="17"/>
        <v>4.7931219674804699E-5</v>
      </c>
      <c r="E228" s="20">
        <f>Model!$W$27*((drdp!B228+drdp!K228)*'DBH-OS'!$B228+(drdp!E228+drdp!N228)*'DBH-OS'!$C228+(drdp!H228+drdp!Q228)*'DBH-OS'!$D228)</f>
        <v>0</v>
      </c>
      <c r="F228" s="20">
        <f>Model!$W$27*((drdp!C228+drdp!L228)*'DBH-OS'!$B228+(drdp!F228+drdp!O228)*'DBH-OS'!$C228+(drdp!I228+drdp!R228)*'DBH-OS'!$D228)</f>
        <v>0</v>
      </c>
      <c r="G228" s="20">
        <f>Model!$W$27*((drdp!D228+drdp!M228)*'DBH-OS'!$B228+(drdp!G228+drdp!P228)*'DBH-OS'!$C228+(drdp!J228+drdp!S228)*'DBH-OS'!$D228)</f>
        <v>0</v>
      </c>
      <c r="H228" s="18">
        <f>Model!$W$27*((drdp!B228)*'DBH-OS'!$B228+(drdp!E228)*'DBH-OS'!$C228+(drdp!H228)*'DBH-OS'!$D228)</f>
        <v>0</v>
      </c>
      <c r="I228" s="18">
        <f>Model!$W$27*((drdp!C228)*'DBH-OS'!$B228+(drdp!F228)*'DBH-OS'!$C228+(drdp!I228)*'DBH-OS'!$D228)</f>
        <v>0</v>
      </c>
      <c r="J228" s="18">
        <f>Model!$W$27*((drdp!D228)*'DBH-OS'!$B228+(drdp!G228)*'DBH-OS'!$C228+(drdp!J228)*'DBH-OS'!$D228)</f>
        <v>0</v>
      </c>
      <c r="K228" s="21">
        <f>SUM(E$3:E227)+H228</f>
        <v>1.0235868067740785</v>
      </c>
      <c r="L228" s="21">
        <f>SUM(F$3:F227)+I228</f>
        <v>7.2113850107517319</v>
      </c>
      <c r="M228" s="21">
        <f>SUM(G$3:G227)+J228</f>
        <v>0</v>
      </c>
      <c r="N228" s="21"/>
      <c r="O228" s="21"/>
      <c r="P228" s="21"/>
      <c r="Q228" s="19">
        <f t="shared" si="21"/>
        <v>1.0477299510019549</v>
      </c>
      <c r="R228" s="19">
        <f t="shared" si="21"/>
        <v>52.004073773294756</v>
      </c>
      <c r="S228" s="19">
        <f t="shared" si="21"/>
        <v>0</v>
      </c>
      <c r="T228" s="19">
        <f t="shared" si="18"/>
        <v>7.3814785555738194</v>
      </c>
      <c r="U228" s="19">
        <f t="shared" si="19"/>
        <v>0</v>
      </c>
      <c r="V228" s="19">
        <f t="shared" si="20"/>
        <v>0</v>
      </c>
    </row>
    <row r="229" spans="1:22" x14ac:dyDescent="0.25">
      <c r="A229" s="26">
        <f>Wellpath!E229</f>
        <v>0</v>
      </c>
      <c r="B229" s="22">
        <v>0</v>
      </c>
      <c r="C229" s="22">
        <v>0</v>
      </c>
      <c r="D229" s="22">
        <f t="shared" si="17"/>
        <v>4.7931219674804699E-5</v>
      </c>
      <c r="E229" s="20">
        <f>Model!$W$27*((drdp!B229+drdp!K229)*'DBH-OS'!$B229+(drdp!E229+drdp!N229)*'DBH-OS'!$C229+(drdp!H229+drdp!Q229)*'DBH-OS'!$D229)</f>
        <v>0</v>
      </c>
      <c r="F229" s="20">
        <f>Model!$W$27*((drdp!C229+drdp!L229)*'DBH-OS'!$B229+(drdp!F229+drdp!O229)*'DBH-OS'!$C229+(drdp!I229+drdp!R229)*'DBH-OS'!$D229)</f>
        <v>0</v>
      </c>
      <c r="G229" s="20">
        <f>Model!$W$27*((drdp!D229+drdp!M229)*'DBH-OS'!$B229+(drdp!G229+drdp!P229)*'DBH-OS'!$C229+(drdp!J229+drdp!S229)*'DBH-OS'!$D229)</f>
        <v>0</v>
      </c>
      <c r="H229" s="18">
        <f>Model!$W$27*((drdp!B229)*'DBH-OS'!$B229+(drdp!E229)*'DBH-OS'!$C229+(drdp!H229)*'DBH-OS'!$D229)</f>
        <v>0</v>
      </c>
      <c r="I229" s="18">
        <f>Model!$W$27*((drdp!C229)*'DBH-OS'!$B229+(drdp!F229)*'DBH-OS'!$C229+(drdp!I229)*'DBH-OS'!$D229)</f>
        <v>0</v>
      </c>
      <c r="J229" s="18">
        <f>Model!$W$27*((drdp!D229)*'DBH-OS'!$B229+(drdp!G229)*'DBH-OS'!$C229+(drdp!J229)*'DBH-OS'!$D229)</f>
        <v>0</v>
      </c>
      <c r="K229" s="21">
        <f>SUM(E$3:E228)+H229</f>
        <v>1.0235868067740785</v>
      </c>
      <c r="L229" s="21">
        <f>SUM(F$3:F228)+I229</f>
        <v>7.2113850107517319</v>
      </c>
      <c r="M229" s="21">
        <f>SUM(G$3:G228)+J229</f>
        <v>0</v>
      </c>
      <c r="N229" s="21"/>
      <c r="O229" s="21"/>
      <c r="P229" s="21"/>
      <c r="Q229" s="19">
        <f t="shared" si="21"/>
        <v>1.0477299510019549</v>
      </c>
      <c r="R229" s="19">
        <f t="shared" si="21"/>
        <v>52.004073773294756</v>
      </c>
      <c r="S229" s="19">
        <f t="shared" si="21"/>
        <v>0</v>
      </c>
      <c r="T229" s="19">
        <f t="shared" si="18"/>
        <v>7.3814785555738194</v>
      </c>
      <c r="U229" s="19">
        <f t="shared" si="19"/>
        <v>0</v>
      </c>
      <c r="V229" s="19">
        <f t="shared" si="20"/>
        <v>0</v>
      </c>
    </row>
    <row r="230" spans="1:22" x14ac:dyDescent="0.25">
      <c r="A230" s="26">
        <f>Wellpath!E230</f>
        <v>0</v>
      </c>
      <c r="B230" s="22">
        <v>0</v>
      </c>
      <c r="C230" s="22">
        <v>0</v>
      </c>
      <c r="D230" s="22">
        <f t="shared" si="17"/>
        <v>4.7931219674804699E-5</v>
      </c>
      <c r="E230" s="20">
        <f>Model!$W$27*((drdp!B230+drdp!K230)*'DBH-OS'!$B230+(drdp!E230+drdp!N230)*'DBH-OS'!$C230+(drdp!H230+drdp!Q230)*'DBH-OS'!$D230)</f>
        <v>0</v>
      </c>
      <c r="F230" s="20">
        <f>Model!$W$27*((drdp!C230+drdp!L230)*'DBH-OS'!$B230+(drdp!F230+drdp!O230)*'DBH-OS'!$C230+(drdp!I230+drdp!R230)*'DBH-OS'!$D230)</f>
        <v>0</v>
      </c>
      <c r="G230" s="20">
        <f>Model!$W$27*((drdp!D230+drdp!M230)*'DBH-OS'!$B230+(drdp!G230+drdp!P230)*'DBH-OS'!$C230+(drdp!J230+drdp!S230)*'DBH-OS'!$D230)</f>
        <v>0</v>
      </c>
      <c r="H230" s="18">
        <f>Model!$W$27*((drdp!B230)*'DBH-OS'!$B230+(drdp!E230)*'DBH-OS'!$C230+(drdp!H230)*'DBH-OS'!$D230)</f>
        <v>0</v>
      </c>
      <c r="I230" s="18">
        <f>Model!$W$27*((drdp!C230)*'DBH-OS'!$B230+(drdp!F230)*'DBH-OS'!$C230+(drdp!I230)*'DBH-OS'!$D230)</f>
        <v>0</v>
      </c>
      <c r="J230" s="18">
        <f>Model!$W$27*((drdp!D230)*'DBH-OS'!$B230+(drdp!G230)*'DBH-OS'!$C230+(drdp!J230)*'DBH-OS'!$D230)</f>
        <v>0</v>
      </c>
      <c r="K230" s="21">
        <f>SUM(E$3:E229)+H230</f>
        <v>1.0235868067740785</v>
      </c>
      <c r="L230" s="21">
        <f>SUM(F$3:F229)+I230</f>
        <v>7.2113850107517319</v>
      </c>
      <c r="M230" s="21">
        <f>SUM(G$3:G229)+J230</f>
        <v>0</v>
      </c>
      <c r="N230" s="21"/>
      <c r="O230" s="21"/>
      <c r="P230" s="21"/>
      <c r="Q230" s="19">
        <f t="shared" si="21"/>
        <v>1.0477299510019549</v>
      </c>
      <c r="R230" s="19">
        <f t="shared" si="21"/>
        <v>52.004073773294756</v>
      </c>
      <c r="S230" s="19">
        <f t="shared" si="21"/>
        <v>0</v>
      </c>
      <c r="T230" s="19">
        <f t="shared" si="18"/>
        <v>7.3814785555738194</v>
      </c>
      <c r="U230" s="19">
        <f t="shared" si="19"/>
        <v>0</v>
      </c>
      <c r="V230" s="19">
        <f t="shared" si="20"/>
        <v>0</v>
      </c>
    </row>
    <row r="231" spans="1:22" x14ac:dyDescent="0.25">
      <c r="A231" s="26">
        <f>Wellpath!E231</f>
        <v>0</v>
      </c>
      <c r="B231" s="22">
        <v>0</v>
      </c>
      <c r="C231" s="22">
        <v>0</v>
      </c>
      <c r="D231" s="22">
        <f t="shared" si="17"/>
        <v>4.7931219674804699E-5</v>
      </c>
      <c r="E231" s="20">
        <f>Model!$W$27*((drdp!B231+drdp!K231)*'DBH-OS'!$B231+(drdp!E231+drdp!N231)*'DBH-OS'!$C231+(drdp!H231+drdp!Q231)*'DBH-OS'!$D231)</f>
        <v>0</v>
      </c>
      <c r="F231" s="20">
        <f>Model!$W$27*((drdp!C231+drdp!L231)*'DBH-OS'!$B231+(drdp!F231+drdp!O231)*'DBH-OS'!$C231+(drdp!I231+drdp!R231)*'DBH-OS'!$D231)</f>
        <v>0</v>
      </c>
      <c r="G231" s="20">
        <f>Model!$W$27*((drdp!D231+drdp!M231)*'DBH-OS'!$B231+(drdp!G231+drdp!P231)*'DBH-OS'!$C231+(drdp!J231+drdp!S231)*'DBH-OS'!$D231)</f>
        <v>0</v>
      </c>
      <c r="H231" s="18">
        <f>Model!$W$27*((drdp!B231)*'DBH-OS'!$B231+(drdp!E231)*'DBH-OS'!$C231+(drdp!H231)*'DBH-OS'!$D231)</f>
        <v>0</v>
      </c>
      <c r="I231" s="18">
        <f>Model!$W$27*((drdp!C231)*'DBH-OS'!$B231+(drdp!F231)*'DBH-OS'!$C231+(drdp!I231)*'DBH-OS'!$D231)</f>
        <v>0</v>
      </c>
      <c r="J231" s="18">
        <f>Model!$W$27*((drdp!D231)*'DBH-OS'!$B231+(drdp!G231)*'DBH-OS'!$C231+(drdp!J231)*'DBH-OS'!$D231)</f>
        <v>0</v>
      </c>
      <c r="K231" s="21">
        <f>SUM(E$3:E230)+H231</f>
        <v>1.0235868067740785</v>
      </c>
      <c r="L231" s="21">
        <f>SUM(F$3:F230)+I231</f>
        <v>7.2113850107517319</v>
      </c>
      <c r="M231" s="21">
        <f>SUM(G$3:G230)+J231</f>
        <v>0</v>
      </c>
      <c r="N231" s="21"/>
      <c r="O231" s="21"/>
      <c r="P231" s="21"/>
      <c r="Q231" s="19">
        <f t="shared" si="21"/>
        <v>1.0477299510019549</v>
      </c>
      <c r="R231" s="19">
        <f t="shared" si="21"/>
        <v>52.004073773294756</v>
      </c>
      <c r="S231" s="19">
        <f t="shared" si="21"/>
        <v>0</v>
      </c>
      <c r="T231" s="19">
        <f t="shared" si="18"/>
        <v>7.3814785555738194</v>
      </c>
      <c r="U231" s="19">
        <f t="shared" si="19"/>
        <v>0</v>
      </c>
      <c r="V231" s="19">
        <f t="shared" si="20"/>
        <v>0</v>
      </c>
    </row>
    <row r="232" spans="1:22" x14ac:dyDescent="0.25">
      <c r="A232" s="26">
        <f>Wellpath!E232</f>
        <v>0</v>
      </c>
      <c r="B232" s="22">
        <v>0</v>
      </c>
      <c r="C232" s="22">
        <v>0</v>
      </c>
      <c r="D232" s="22">
        <f t="shared" si="17"/>
        <v>4.7931219674804699E-5</v>
      </c>
      <c r="E232" s="20">
        <f>Model!$W$27*((drdp!B232+drdp!K232)*'DBH-OS'!$B232+(drdp!E232+drdp!N232)*'DBH-OS'!$C232+(drdp!H232+drdp!Q232)*'DBH-OS'!$D232)</f>
        <v>0</v>
      </c>
      <c r="F232" s="20">
        <f>Model!$W$27*((drdp!C232+drdp!L232)*'DBH-OS'!$B232+(drdp!F232+drdp!O232)*'DBH-OS'!$C232+(drdp!I232+drdp!R232)*'DBH-OS'!$D232)</f>
        <v>0</v>
      </c>
      <c r="G232" s="20">
        <f>Model!$W$27*((drdp!D232+drdp!M232)*'DBH-OS'!$B232+(drdp!G232+drdp!P232)*'DBH-OS'!$C232+(drdp!J232+drdp!S232)*'DBH-OS'!$D232)</f>
        <v>0</v>
      </c>
      <c r="H232" s="18">
        <f>Model!$W$27*((drdp!B232)*'DBH-OS'!$B232+(drdp!E232)*'DBH-OS'!$C232+(drdp!H232)*'DBH-OS'!$D232)</f>
        <v>0</v>
      </c>
      <c r="I232" s="18">
        <f>Model!$W$27*((drdp!C232)*'DBH-OS'!$B232+(drdp!F232)*'DBH-OS'!$C232+(drdp!I232)*'DBH-OS'!$D232)</f>
        <v>0</v>
      </c>
      <c r="J232" s="18">
        <f>Model!$W$27*((drdp!D232)*'DBH-OS'!$B232+(drdp!G232)*'DBH-OS'!$C232+(drdp!J232)*'DBH-OS'!$D232)</f>
        <v>0</v>
      </c>
      <c r="K232" s="21">
        <f>SUM(E$3:E231)+H232</f>
        <v>1.0235868067740785</v>
      </c>
      <c r="L232" s="21">
        <f>SUM(F$3:F231)+I232</f>
        <v>7.2113850107517319</v>
      </c>
      <c r="M232" s="21">
        <f>SUM(G$3:G231)+J232</f>
        <v>0</v>
      </c>
      <c r="N232" s="21"/>
      <c r="O232" s="21"/>
      <c r="P232" s="21"/>
      <c r="Q232" s="19">
        <f t="shared" si="21"/>
        <v>1.0477299510019549</v>
      </c>
      <c r="R232" s="19">
        <f t="shared" si="21"/>
        <v>52.004073773294756</v>
      </c>
      <c r="S232" s="19">
        <f t="shared" si="21"/>
        <v>0</v>
      </c>
      <c r="T232" s="19">
        <f t="shared" si="18"/>
        <v>7.3814785555738194</v>
      </c>
      <c r="U232" s="19">
        <f t="shared" si="19"/>
        <v>0</v>
      </c>
      <c r="V232" s="19">
        <f t="shared" si="20"/>
        <v>0</v>
      </c>
    </row>
    <row r="233" spans="1:22" x14ac:dyDescent="0.25">
      <c r="A233" s="26">
        <f>Wellpath!E233</f>
        <v>0</v>
      </c>
      <c r="B233" s="22">
        <v>0</v>
      </c>
      <c r="C233" s="22">
        <v>0</v>
      </c>
      <c r="D233" s="22">
        <f t="shared" si="17"/>
        <v>4.7931219674804699E-5</v>
      </c>
      <c r="E233" s="20">
        <f>Model!$W$27*((drdp!B233+drdp!K233)*'DBH-OS'!$B233+(drdp!E233+drdp!N233)*'DBH-OS'!$C233+(drdp!H233+drdp!Q233)*'DBH-OS'!$D233)</f>
        <v>0</v>
      </c>
      <c r="F233" s="20">
        <f>Model!$W$27*((drdp!C233+drdp!L233)*'DBH-OS'!$B233+(drdp!F233+drdp!O233)*'DBH-OS'!$C233+(drdp!I233+drdp!R233)*'DBH-OS'!$D233)</f>
        <v>0</v>
      </c>
      <c r="G233" s="20">
        <f>Model!$W$27*((drdp!D233+drdp!M233)*'DBH-OS'!$B233+(drdp!G233+drdp!P233)*'DBH-OS'!$C233+(drdp!J233+drdp!S233)*'DBH-OS'!$D233)</f>
        <v>0</v>
      </c>
      <c r="H233" s="18">
        <f>Model!$W$27*((drdp!B233)*'DBH-OS'!$B233+(drdp!E233)*'DBH-OS'!$C233+(drdp!H233)*'DBH-OS'!$D233)</f>
        <v>0</v>
      </c>
      <c r="I233" s="18">
        <f>Model!$W$27*((drdp!C233)*'DBH-OS'!$B233+(drdp!F233)*'DBH-OS'!$C233+(drdp!I233)*'DBH-OS'!$D233)</f>
        <v>0</v>
      </c>
      <c r="J233" s="18">
        <f>Model!$W$27*((drdp!D233)*'DBH-OS'!$B233+(drdp!G233)*'DBH-OS'!$C233+(drdp!J233)*'DBH-OS'!$D233)</f>
        <v>0</v>
      </c>
      <c r="K233" s="21">
        <f>SUM(E$3:E232)+H233</f>
        <v>1.0235868067740785</v>
      </c>
      <c r="L233" s="21">
        <f>SUM(F$3:F232)+I233</f>
        <v>7.2113850107517319</v>
      </c>
      <c r="M233" s="21">
        <f>SUM(G$3:G232)+J233</f>
        <v>0</v>
      </c>
      <c r="N233" s="21"/>
      <c r="O233" s="21"/>
      <c r="P233" s="21"/>
      <c r="Q233" s="19">
        <f t="shared" si="21"/>
        <v>1.0477299510019549</v>
      </c>
      <c r="R233" s="19">
        <f t="shared" si="21"/>
        <v>52.004073773294756</v>
      </c>
      <c r="S233" s="19">
        <f t="shared" si="21"/>
        <v>0</v>
      </c>
      <c r="T233" s="19">
        <f t="shared" si="18"/>
        <v>7.3814785555738194</v>
      </c>
      <c r="U233" s="19">
        <f t="shared" si="19"/>
        <v>0</v>
      </c>
      <c r="V233" s="19">
        <f t="shared" si="20"/>
        <v>0</v>
      </c>
    </row>
    <row r="234" spans="1:22" x14ac:dyDescent="0.25">
      <c r="A234" s="26">
        <f>Wellpath!E234</f>
        <v>0</v>
      </c>
      <c r="B234" s="22">
        <v>0</v>
      </c>
      <c r="C234" s="22">
        <v>0</v>
      </c>
      <c r="D234" s="22">
        <f t="shared" si="17"/>
        <v>4.7931219674804699E-5</v>
      </c>
      <c r="E234" s="20">
        <f>Model!$W$27*((drdp!B234+drdp!K234)*'DBH-OS'!$B234+(drdp!E234+drdp!N234)*'DBH-OS'!$C234+(drdp!H234+drdp!Q234)*'DBH-OS'!$D234)</f>
        <v>0</v>
      </c>
      <c r="F234" s="20">
        <f>Model!$W$27*((drdp!C234+drdp!L234)*'DBH-OS'!$B234+(drdp!F234+drdp!O234)*'DBH-OS'!$C234+(drdp!I234+drdp!R234)*'DBH-OS'!$D234)</f>
        <v>0</v>
      </c>
      <c r="G234" s="20">
        <f>Model!$W$27*((drdp!D234+drdp!M234)*'DBH-OS'!$B234+(drdp!G234+drdp!P234)*'DBH-OS'!$C234+(drdp!J234+drdp!S234)*'DBH-OS'!$D234)</f>
        <v>0</v>
      </c>
      <c r="H234" s="18">
        <f>Model!$W$27*((drdp!B234)*'DBH-OS'!$B234+(drdp!E234)*'DBH-OS'!$C234+(drdp!H234)*'DBH-OS'!$D234)</f>
        <v>0</v>
      </c>
      <c r="I234" s="18">
        <f>Model!$W$27*((drdp!C234)*'DBH-OS'!$B234+(drdp!F234)*'DBH-OS'!$C234+(drdp!I234)*'DBH-OS'!$D234)</f>
        <v>0</v>
      </c>
      <c r="J234" s="18">
        <f>Model!$W$27*((drdp!D234)*'DBH-OS'!$B234+(drdp!G234)*'DBH-OS'!$C234+(drdp!J234)*'DBH-OS'!$D234)</f>
        <v>0</v>
      </c>
      <c r="K234" s="21">
        <f>SUM(E$3:E233)+H234</f>
        <v>1.0235868067740785</v>
      </c>
      <c r="L234" s="21">
        <f>SUM(F$3:F233)+I234</f>
        <v>7.2113850107517319</v>
      </c>
      <c r="M234" s="21">
        <f>SUM(G$3:G233)+J234</f>
        <v>0</v>
      </c>
      <c r="N234" s="21"/>
      <c r="O234" s="21"/>
      <c r="P234" s="21"/>
      <c r="Q234" s="19">
        <f t="shared" si="21"/>
        <v>1.0477299510019549</v>
      </c>
      <c r="R234" s="19">
        <f t="shared" si="21"/>
        <v>52.004073773294756</v>
      </c>
      <c r="S234" s="19">
        <f t="shared" si="21"/>
        <v>0</v>
      </c>
      <c r="T234" s="19">
        <f t="shared" si="18"/>
        <v>7.3814785555738194</v>
      </c>
      <c r="U234" s="19">
        <f t="shared" si="19"/>
        <v>0</v>
      </c>
      <c r="V234" s="19">
        <f t="shared" si="20"/>
        <v>0</v>
      </c>
    </row>
    <row r="235" spans="1:22" x14ac:dyDescent="0.25">
      <c r="A235" s="26">
        <f>Wellpath!E235</f>
        <v>0</v>
      </c>
      <c r="B235" s="22">
        <v>0</v>
      </c>
      <c r="C235" s="22">
        <v>0</v>
      </c>
      <c r="D235" s="22">
        <f t="shared" si="17"/>
        <v>4.7931219674804699E-5</v>
      </c>
      <c r="E235" s="20">
        <f>Model!$W$27*((drdp!B235+drdp!K235)*'DBH-OS'!$B235+(drdp!E235+drdp!N235)*'DBH-OS'!$C235+(drdp!H235+drdp!Q235)*'DBH-OS'!$D235)</f>
        <v>0</v>
      </c>
      <c r="F235" s="20">
        <f>Model!$W$27*((drdp!C235+drdp!L235)*'DBH-OS'!$B235+(drdp!F235+drdp!O235)*'DBH-OS'!$C235+(drdp!I235+drdp!R235)*'DBH-OS'!$D235)</f>
        <v>0</v>
      </c>
      <c r="G235" s="20">
        <f>Model!$W$27*((drdp!D235+drdp!M235)*'DBH-OS'!$B235+(drdp!G235+drdp!P235)*'DBH-OS'!$C235+(drdp!J235+drdp!S235)*'DBH-OS'!$D235)</f>
        <v>0</v>
      </c>
      <c r="H235" s="18">
        <f>Model!$W$27*((drdp!B235)*'DBH-OS'!$B235+(drdp!E235)*'DBH-OS'!$C235+(drdp!H235)*'DBH-OS'!$D235)</f>
        <v>0</v>
      </c>
      <c r="I235" s="18">
        <f>Model!$W$27*((drdp!C235)*'DBH-OS'!$B235+(drdp!F235)*'DBH-OS'!$C235+(drdp!I235)*'DBH-OS'!$D235)</f>
        <v>0</v>
      </c>
      <c r="J235" s="18">
        <f>Model!$W$27*((drdp!D235)*'DBH-OS'!$B235+(drdp!G235)*'DBH-OS'!$C235+(drdp!J235)*'DBH-OS'!$D235)</f>
        <v>0</v>
      </c>
      <c r="K235" s="21">
        <f>SUM(E$3:E234)+H235</f>
        <v>1.0235868067740785</v>
      </c>
      <c r="L235" s="21">
        <f>SUM(F$3:F234)+I235</f>
        <v>7.2113850107517319</v>
      </c>
      <c r="M235" s="21">
        <f>SUM(G$3:G234)+J235</f>
        <v>0</v>
      </c>
      <c r="N235" s="21"/>
      <c r="O235" s="21"/>
      <c r="P235" s="21"/>
      <c r="Q235" s="19">
        <f t="shared" si="21"/>
        <v>1.0477299510019549</v>
      </c>
      <c r="R235" s="19">
        <f t="shared" si="21"/>
        <v>52.004073773294756</v>
      </c>
      <c r="S235" s="19">
        <f t="shared" si="21"/>
        <v>0</v>
      </c>
      <c r="T235" s="19">
        <f t="shared" si="18"/>
        <v>7.3814785555738194</v>
      </c>
      <c r="U235" s="19">
        <f t="shared" si="19"/>
        <v>0</v>
      </c>
      <c r="V235" s="19">
        <f t="shared" si="20"/>
        <v>0</v>
      </c>
    </row>
    <row r="236" spans="1:22" x14ac:dyDescent="0.25">
      <c r="A236" s="26">
        <f>Wellpath!E236</f>
        <v>0</v>
      </c>
      <c r="B236" s="22">
        <v>0</v>
      </c>
      <c r="C236" s="22">
        <v>0</v>
      </c>
      <c r="D236" s="22">
        <f t="shared" si="17"/>
        <v>4.7931219674804699E-5</v>
      </c>
      <c r="E236" s="20">
        <f>Model!$W$27*((drdp!B236+drdp!K236)*'DBH-OS'!$B236+(drdp!E236+drdp!N236)*'DBH-OS'!$C236+(drdp!H236+drdp!Q236)*'DBH-OS'!$D236)</f>
        <v>0</v>
      </c>
      <c r="F236" s="20">
        <f>Model!$W$27*((drdp!C236+drdp!L236)*'DBH-OS'!$B236+(drdp!F236+drdp!O236)*'DBH-OS'!$C236+(drdp!I236+drdp!R236)*'DBH-OS'!$D236)</f>
        <v>0</v>
      </c>
      <c r="G236" s="20">
        <f>Model!$W$27*((drdp!D236+drdp!M236)*'DBH-OS'!$B236+(drdp!G236+drdp!P236)*'DBH-OS'!$C236+(drdp!J236+drdp!S236)*'DBH-OS'!$D236)</f>
        <v>0</v>
      </c>
      <c r="H236" s="18">
        <f>Model!$W$27*((drdp!B236)*'DBH-OS'!$B236+(drdp!E236)*'DBH-OS'!$C236+(drdp!H236)*'DBH-OS'!$D236)</f>
        <v>0</v>
      </c>
      <c r="I236" s="18">
        <f>Model!$W$27*((drdp!C236)*'DBH-OS'!$B236+(drdp!F236)*'DBH-OS'!$C236+(drdp!I236)*'DBH-OS'!$D236)</f>
        <v>0</v>
      </c>
      <c r="J236" s="18">
        <f>Model!$W$27*((drdp!D236)*'DBH-OS'!$B236+(drdp!G236)*'DBH-OS'!$C236+(drdp!J236)*'DBH-OS'!$D236)</f>
        <v>0</v>
      </c>
      <c r="K236" s="21">
        <f>SUM(E$3:E235)+H236</f>
        <v>1.0235868067740785</v>
      </c>
      <c r="L236" s="21">
        <f>SUM(F$3:F235)+I236</f>
        <v>7.2113850107517319</v>
      </c>
      <c r="M236" s="21">
        <f>SUM(G$3:G235)+J236</f>
        <v>0</v>
      </c>
      <c r="N236" s="21"/>
      <c r="O236" s="21"/>
      <c r="P236" s="21"/>
      <c r="Q236" s="19">
        <f t="shared" si="21"/>
        <v>1.0477299510019549</v>
      </c>
      <c r="R236" s="19">
        <f t="shared" si="21"/>
        <v>52.004073773294756</v>
      </c>
      <c r="S236" s="19">
        <f t="shared" si="21"/>
        <v>0</v>
      </c>
      <c r="T236" s="19">
        <f t="shared" si="18"/>
        <v>7.3814785555738194</v>
      </c>
      <c r="U236" s="19">
        <f t="shared" si="19"/>
        <v>0</v>
      </c>
      <c r="V236" s="19">
        <f t="shared" si="20"/>
        <v>0</v>
      </c>
    </row>
    <row r="237" spans="1:22" x14ac:dyDescent="0.25">
      <c r="A237" s="26">
        <f>Wellpath!E237</f>
        <v>0</v>
      </c>
      <c r="B237" s="22">
        <v>0</v>
      </c>
      <c r="C237" s="22">
        <v>0</v>
      </c>
      <c r="D237" s="22">
        <f t="shared" si="17"/>
        <v>4.7931219674804699E-5</v>
      </c>
      <c r="E237" s="20">
        <f>Model!$W$27*((drdp!B237+drdp!K237)*'DBH-OS'!$B237+(drdp!E237+drdp!N237)*'DBH-OS'!$C237+(drdp!H237+drdp!Q237)*'DBH-OS'!$D237)</f>
        <v>0</v>
      </c>
      <c r="F237" s="20">
        <f>Model!$W$27*((drdp!C237+drdp!L237)*'DBH-OS'!$B237+(drdp!F237+drdp!O237)*'DBH-OS'!$C237+(drdp!I237+drdp!R237)*'DBH-OS'!$D237)</f>
        <v>0</v>
      </c>
      <c r="G237" s="20">
        <f>Model!$W$27*((drdp!D237+drdp!M237)*'DBH-OS'!$B237+(drdp!G237+drdp!P237)*'DBH-OS'!$C237+(drdp!J237+drdp!S237)*'DBH-OS'!$D237)</f>
        <v>0</v>
      </c>
      <c r="H237" s="18">
        <f>Model!$W$27*((drdp!B237)*'DBH-OS'!$B237+(drdp!E237)*'DBH-OS'!$C237+(drdp!H237)*'DBH-OS'!$D237)</f>
        <v>0</v>
      </c>
      <c r="I237" s="18">
        <f>Model!$W$27*((drdp!C237)*'DBH-OS'!$B237+(drdp!F237)*'DBH-OS'!$C237+(drdp!I237)*'DBH-OS'!$D237)</f>
        <v>0</v>
      </c>
      <c r="J237" s="18">
        <f>Model!$W$27*((drdp!D237)*'DBH-OS'!$B237+(drdp!G237)*'DBH-OS'!$C237+(drdp!J237)*'DBH-OS'!$D237)</f>
        <v>0</v>
      </c>
      <c r="K237" s="21">
        <f>SUM(E$3:E236)+H237</f>
        <v>1.0235868067740785</v>
      </c>
      <c r="L237" s="21">
        <f>SUM(F$3:F236)+I237</f>
        <v>7.2113850107517319</v>
      </c>
      <c r="M237" s="21">
        <f>SUM(G$3:G236)+J237</f>
        <v>0</v>
      </c>
      <c r="N237" s="21"/>
      <c r="O237" s="21"/>
      <c r="P237" s="21"/>
      <c r="Q237" s="19">
        <f t="shared" si="21"/>
        <v>1.0477299510019549</v>
      </c>
      <c r="R237" s="19">
        <f t="shared" si="21"/>
        <v>52.004073773294756</v>
      </c>
      <c r="S237" s="19">
        <f t="shared" si="21"/>
        <v>0</v>
      </c>
      <c r="T237" s="19">
        <f t="shared" si="18"/>
        <v>7.3814785555738194</v>
      </c>
      <c r="U237" s="19">
        <f t="shared" si="19"/>
        <v>0</v>
      </c>
      <c r="V237" s="19">
        <f t="shared" si="20"/>
        <v>0</v>
      </c>
    </row>
    <row r="238" spans="1:22" x14ac:dyDescent="0.25">
      <c r="A238" s="26">
        <f>Wellpath!E238</f>
        <v>0</v>
      </c>
      <c r="B238" s="22">
        <v>0</v>
      </c>
      <c r="C238" s="22">
        <v>0</v>
      </c>
      <c r="D238" s="22">
        <f t="shared" si="17"/>
        <v>4.7931219674804699E-5</v>
      </c>
      <c r="E238" s="20">
        <f>Model!$W$27*((drdp!B238+drdp!K238)*'DBH-OS'!$B238+(drdp!E238+drdp!N238)*'DBH-OS'!$C238+(drdp!H238+drdp!Q238)*'DBH-OS'!$D238)</f>
        <v>0</v>
      </c>
      <c r="F238" s="20">
        <f>Model!$W$27*((drdp!C238+drdp!L238)*'DBH-OS'!$B238+(drdp!F238+drdp!O238)*'DBH-OS'!$C238+(drdp!I238+drdp!R238)*'DBH-OS'!$D238)</f>
        <v>0</v>
      </c>
      <c r="G238" s="20">
        <f>Model!$W$27*((drdp!D238+drdp!M238)*'DBH-OS'!$B238+(drdp!G238+drdp!P238)*'DBH-OS'!$C238+(drdp!J238+drdp!S238)*'DBH-OS'!$D238)</f>
        <v>0</v>
      </c>
      <c r="H238" s="18">
        <f>Model!$W$27*((drdp!B238)*'DBH-OS'!$B238+(drdp!E238)*'DBH-OS'!$C238+(drdp!H238)*'DBH-OS'!$D238)</f>
        <v>0</v>
      </c>
      <c r="I238" s="18">
        <f>Model!$W$27*((drdp!C238)*'DBH-OS'!$B238+(drdp!F238)*'DBH-OS'!$C238+(drdp!I238)*'DBH-OS'!$D238)</f>
        <v>0</v>
      </c>
      <c r="J238" s="18">
        <f>Model!$W$27*((drdp!D238)*'DBH-OS'!$B238+(drdp!G238)*'DBH-OS'!$C238+(drdp!J238)*'DBH-OS'!$D238)</f>
        <v>0</v>
      </c>
      <c r="K238" s="21">
        <f>SUM(E$3:E237)+H238</f>
        <v>1.0235868067740785</v>
      </c>
      <c r="L238" s="21">
        <f>SUM(F$3:F237)+I238</f>
        <v>7.2113850107517319</v>
      </c>
      <c r="M238" s="21">
        <f>SUM(G$3:G237)+J238</f>
        <v>0</v>
      </c>
      <c r="N238" s="21"/>
      <c r="O238" s="21"/>
      <c r="P238" s="21"/>
      <c r="Q238" s="19">
        <f t="shared" si="21"/>
        <v>1.0477299510019549</v>
      </c>
      <c r="R238" s="19">
        <f t="shared" si="21"/>
        <v>52.004073773294756</v>
      </c>
      <c r="S238" s="19">
        <f t="shared" si="21"/>
        <v>0</v>
      </c>
      <c r="T238" s="19">
        <f t="shared" si="18"/>
        <v>7.3814785555738194</v>
      </c>
      <c r="U238" s="19">
        <f t="shared" si="19"/>
        <v>0</v>
      </c>
      <c r="V238" s="19">
        <f t="shared" si="20"/>
        <v>0</v>
      </c>
    </row>
    <row r="239" spans="1:22" x14ac:dyDescent="0.25">
      <c r="A239" s="26">
        <f>Wellpath!E239</f>
        <v>0</v>
      </c>
      <c r="B239" s="22">
        <v>0</v>
      </c>
      <c r="C239" s="22">
        <v>0</v>
      </c>
      <c r="D239" s="22">
        <f t="shared" si="17"/>
        <v>4.7931219674804699E-5</v>
      </c>
      <c r="E239" s="20">
        <f>Model!$W$27*((drdp!B239+drdp!K239)*'DBH-OS'!$B239+(drdp!E239+drdp!N239)*'DBH-OS'!$C239+(drdp!H239+drdp!Q239)*'DBH-OS'!$D239)</f>
        <v>0</v>
      </c>
      <c r="F239" s="20">
        <f>Model!$W$27*((drdp!C239+drdp!L239)*'DBH-OS'!$B239+(drdp!F239+drdp!O239)*'DBH-OS'!$C239+(drdp!I239+drdp!R239)*'DBH-OS'!$D239)</f>
        <v>0</v>
      </c>
      <c r="G239" s="20">
        <f>Model!$W$27*((drdp!D239+drdp!M239)*'DBH-OS'!$B239+(drdp!G239+drdp!P239)*'DBH-OS'!$C239+(drdp!J239+drdp!S239)*'DBH-OS'!$D239)</f>
        <v>0</v>
      </c>
      <c r="H239" s="18">
        <f>Model!$W$27*((drdp!B239)*'DBH-OS'!$B239+(drdp!E239)*'DBH-OS'!$C239+(drdp!H239)*'DBH-OS'!$D239)</f>
        <v>0</v>
      </c>
      <c r="I239" s="18">
        <f>Model!$W$27*((drdp!C239)*'DBH-OS'!$B239+(drdp!F239)*'DBH-OS'!$C239+(drdp!I239)*'DBH-OS'!$D239)</f>
        <v>0</v>
      </c>
      <c r="J239" s="18">
        <f>Model!$W$27*((drdp!D239)*'DBH-OS'!$B239+(drdp!G239)*'DBH-OS'!$C239+(drdp!J239)*'DBH-OS'!$D239)</f>
        <v>0</v>
      </c>
      <c r="K239" s="21">
        <f>SUM(E$3:E238)+H239</f>
        <v>1.0235868067740785</v>
      </c>
      <c r="L239" s="21">
        <f>SUM(F$3:F238)+I239</f>
        <v>7.2113850107517319</v>
      </c>
      <c r="M239" s="21">
        <f>SUM(G$3:G238)+J239</f>
        <v>0</v>
      </c>
      <c r="N239" s="21"/>
      <c r="O239" s="21"/>
      <c r="P239" s="21"/>
      <c r="Q239" s="19">
        <f t="shared" si="21"/>
        <v>1.0477299510019549</v>
      </c>
      <c r="R239" s="19">
        <f t="shared" si="21"/>
        <v>52.004073773294756</v>
      </c>
      <c r="S239" s="19">
        <f t="shared" si="21"/>
        <v>0</v>
      </c>
      <c r="T239" s="19">
        <f t="shared" si="18"/>
        <v>7.3814785555738194</v>
      </c>
      <c r="U239" s="19">
        <f t="shared" si="19"/>
        <v>0</v>
      </c>
      <c r="V239" s="19">
        <f t="shared" si="20"/>
        <v>0</v>
      </c>
    </row>
    <row r="240" spans="1:22" x14ac:dyDescent="0.25">
      <c r="A240" s="26">
        <f>Wellpath!E240</f>
        <v>0</v>
      </c>
      <c r="B240" s="22">
        <v>0</v>
      </c>
      <c r="C240" s="22">
        <v>0</v>
      </c>
      <c r="D240" s="22">
        <f t="shared" si="17"/>
        <v>4.7931219674804699E-5</v>
      </c>
      <c r="E240" s="20">
        <f>Model!$W$27*((drdp!B240+drdp!K240)*'DBH-OS'!$B240+(drdp!E240+drdp!N240)*'DBH-OS'!$C240+(drdp!H240+drdp!Q240)*'DBH-OS'!$D240)</f>
        <v>0</v>
      </c>
      <c r="F240" s="20">
        <f>Model!$W$27*((drdp!C240+drdp!L240)*'DBH-OS'!$B240+(drdp!F240+drdp!O240)*'DBH-OS'!$C240+(drdp!I240+drdp!R240)*'DBH-OS'!$D240)</f>
        <v>0</v>
      </c>
      <c r="G240" s="20">
        <f>Model!$W$27*((drdp!D240+drdp!M240)*'DBH-OS'!$B240+(drdp!G240+drdp!P240)*'DBH-OS'!$C240+(drdp!J240+drdp!S240)*'DBH-OS'!$D240)</f>
        <v>0</v>
      </c>
      <c r="H240" s="18">
        <f>Model!$W$27*((drdp!B240)*'DBH-OS'!$B240+(drdp!E240)*'DBH-OS'!$C240+(drdp!H240)*'DBH-OS'!$D240)</f>
        <v>0</v>
      </c>
      <c r="I240" s="18">
        <f>Model!$W$27*((drdp!C240)*'DBH-OS'!$B240+(drdp!F240)*'DBH-OS'!$C240+(drdp!I240)*'DBH-OS'!$D240)</f>
        <v>0</v>
      </c>
      <c r="J240" s="18">
        <f>Model!$W$27*((drdp!D240)*'DBH-OS'!$B240+(drdp!G240)*'DBH-OS'!$C240+(drdp!J240)*'DBH-OS'!$D240)</f>
        <v>0</v>
      </c>
      <c r="K240" s="21">
        <f>SUM(E$3:E239)+H240</f>
        <v>1.0235868067740785</v>
      </c>
      <c r="L240" s="21">
        <f>SUM(F$3:F239)+I240</f>
        <v>7.2113850107517319</v>
      </c>
      <c r="M240" s="21">
        <f>SUM(G$3:G239)+J240</f>
        <v>0</v>
      </c>
      <c r="N240" s="21"/>
      <c r="O240" s="21"/>
      <c r="P240" s="21"/>
      <c r="Q240" s="19">
        <f t="shared" si="21"/>
        <v>1.0477299510019549</v>
      </c>
      <c r="R240" s="19">
        <f t="shared" si="21"/>
        <v>52.004073773294756</v>
      </c>
      <c r="S240" s="19">
        <f t="shared" si="21"/>
        <v>0</v>
      </c>
      <c r="T240" s="19">
        <f t="shared" si="18"/>
        <v>7.3814785555738194</v>
      </c>
      <c r="U240" s="19">
        <f t="shared" si="19"/>
        <v>0</v>
      </c>
      <c r="V240" s="19">
        <f t="shared" si="20"/>
        <v>0</v>
      </c>
    </row>
    <row r="241" spans="1:22" x14ac:dyDescent="0.25">
      <c r="A241" s="26">
        <f>Wellpath!E241</f>
        <v>0</v>
      </c>
      <c r="B241" s="22">
        <v>0</v>
      </c>
      <c r="C241" s="22">
        <v>0</v>
      </c>
      <c r="D241" s="22">
        <f t="shared" si="17"/>
        <v>4.7931219674804699E-5</v>
      </c>
      <c r="E241" s="20">
        <f>Model!$W$27*((drdp!B241+drdp!K241)*'DBH-OS'!$B241+(drdp!E241+drdp!N241)*'DBH-OS'!$C241+(drdp!H241+drdp!Q241)*'DBH-OS'!$D241)</f>
        <v>0</v>
      </c>
      <c r="F241" s="20">
        <f>Model!$W$27*((drdp!C241+drdp!L241)*'DBH-OS'!$B241+(drdp!F241+drdp!O241)*'DBH-OS'!$C241+(drdp!I241+drdp!R241)*'DBH-OS'!$D241)</f>
        <v>0</v>
      </c>
      <c r="G241" s="20">
        <f>Model!$W$27*((drdp!D241+drdp!M241)*'DBH-OS'!$B241+(drdp!G241+drdp!P241)*'DBH-OS'!$C241+(drdp!J241+drdp!S241)*'DBH-OS'!$D241)</f>
        <v>0</v>
      </c>
      <c r="H241" s="18">
        <f>Model!$W$27*((drdp!B241)*'DBH-OS'!$B241+(drdp!E241)*'DBH-OS'!$C241+(drdp!H241)*'DBH-OS'!$D241)</f>
        <v>0</v>
      </c>
      <c r="I241" s="18">
        <f>Model!$W$27*((drdp!C241)*'DBH-OS'!$B241+(drdp!F241)*'DBH-OS'!$C241+(drdp!I241)*'DBH-OS'!$D241)</f>
        <v>0</v>
      </c>
      <c r="J241" s="18">
        <f>Model!$W$27*((drdp!D241)*'DBH-OS'!$B241+(drdp!G241)*'DBH-OS'!$C241+(drdp!J241)*'DBH-OS'!$D241)</f>
        <v>0</v>
      </c>
      <c r="K241" s="21">
        <f>SUM(E$3:E240)+H241</f>
        <v>1.0235868067740785</v>
      </c>
      <c r="L241" s="21">
        <f>SUM(F$3:F240)+I241</f>
        <v>7.2113850107517319</v>
      </c>
      <c r="M241" s="21">
        <f>SUM(G$3:G240)+J241</f>
        <v>0</v>
      </c>
      <c r="N241" s="21"/>
      <c r="O241" s="21"/>
      <c r="P241" s="21"/>
      <c r="Q241" s="19">
        <f t="shared" si="21"/>
        <v>1.0477299510019549</v>
      </c>
      <c r="R241" s="19">
        <f t="shared" si="21"/>
        <v>52.004073773294756</v>
      </c>
      <c r="S241" s="19">
        <f t="shared" si="21"/>
        <v>0</v>
      </c>
      <c r="T241" s="19">
        <f t="shared" si="18"/>
        <v>7.3814785555738194</v>
      </c>
      <c r="U241" s="19">
        <f t="shared" si="19"/>
        <v>0</v>
      </c>
      <c r="V241" s="19">
        <f t="shared" si="20"/>
        <v>0</v>
      </c>
    </row>
    <row r="242" spans="1:22" x14ac:dyDescent="0.25">
      <c r="A242" s="26">
        <f>Wellpath!E242</f>
        <v>0</v>
      </c>
      <c r="B242" s="22">
        <v>0</v>
      </c>
      <c r="C242" s="22">
        <v>0</v>
      </c>
      <c r="D242" s="22">
        <f t="shared" si="17"/>
        <v>4.7931219674804699E-5</v>
      </c>
      <c r="E242" s="20">
        <f>Model!$W$27*((drdp!B242+drdp!K242)*'DBH-OS'!$B242+(drdp!E242+drdp!N242)*'DBH-OS'!$C242+(drdp!H242+drdp!Q242)*'DBH-OS'!$D242)</f>
        <v>0</v>
      </c>
      <c r="F242" s="20">
        <f>Model!$W$27*((drdp!C242+drdp!L242)*'DBH-OS'!$B242+(drdp!F242+drdp!O242)*'DBH-OS'!$C242+(drdp!I242+drdp!R242)*'DBH-OS'!$D242)</f>
        <v>0</v>
      </c>
      <c r="G242" s="20">
        <f>Model!$W$27*((drdp!D242+drdp!M242)*'DBH-OS'!$B242+(drdp!G242+drdp!P242)*'DBH-OS'!$C242+(drdp!J242+drdp!S242)*'DBH-OS'!$D242)</f>
        <v>0</v>
      </c>
      <c r="H242" s="18">
        <f>Model!$W$27*((drdp!B242)*'DBH-OS'!$B242+(drdp!E242)*'DBH-OS'!$C242+(drdp!H242)*'DBH-OS'!$D242)</f>
        <v>0</v>
      </c>
      <c r="I242" s="18">
        <f>Model!$W$27*((drdp!C242)*'DBH-OS'!$B242+(drdp!F242)*'DBH-OS'!$C242+(drdp!I242)*'DBH-OS'!$D242)</f>
        <v>0</v>
      </c>
      <c r="J242" s="18">
        <f>Model!$W$27*((drdp!D242)*'DBH-OS'!$B242+(drdp!G242)*'DBH-OS'!$C242+(drdp!J242)*'DBH-OS'!$D242)</f>
        <v>0</v>
      </c>
      <c r="K242" s="21">
        <f>SUM(E$3:E241)+H242</f>
        <v>1.0235868067740785</v>
      </c>
      <c r="L242" s="21">
        <f>SUM(F$3:F241)+I242</f>
        <v>7.2113850107517319</v>
      </c>
      <c r="M242" s="21">
        <f>SUM(G$3:G241)+J242</f>
        <v>0</v>
      </c>
      <c r="N242" s="21"/>
      <c r="O242" s="21"/>
      <c r="P242" s="21"/>
      <c r="Q242" s="19">
        <f t="shared" si="21"/>
        <v>1.0477299510019549</v>
      </c>
      <c r="R242" s="19">
        <f t="shared" si="21"/>
        <v>52.004073773294756</v>
      </c>
      <c r="S242" s="19">
        <f t="shared" si="21"/>
        <v>0</v>
      </c>
      <c r="T242" s="19">
        <f t="shared" si="18"/>
        <v>7.3814785555738194</v>
      </c>
      <c r="U242" s="19">
        <f t="shared" si="19"/>
        <v>0</v>
      </c>
      <c r="V242" s="19">
        <f t="shared" si="20"/>
        <v>0</v>
      </c>
    </row>
    <row r="243" spans="1:22" x14ac:dyDescent="0.25">
      <c r="A243" s="26">
        <f>Wellpath!E243</f>
        <v>0</v>
      </c>
      <c r="B243" s="22">
        <v>0</v>
      </c>
      <c r="C243" s="22">
        <v>0</v>
      </c>
      <c r="D243" s="22">
        <f t="shared" si="17"/>
        <v>4.7931219674804699E-5</v>
      </c>
      <c r="E243" s="20">
        <f>Model!$W$27*((drdp!B243+drdp!K243)*'DBH-OS'!$B243+(drdp!E243+drdp!N243)*'DBH-OS'!$C243+(drdp!H243+drdp!Q243)*'DBH-OS'!$D243)</f>
        <v>0</v>
      </c>
      <c r="F243" s="20">
        <f>Model!$W$27*((drdp!C243+drdp!L243)*'DBH-OS'!$B243+(drdp!F243+drdp!O243)*'DBH-OS'!$C243+(drdp!I243+drdp!R243)*'DBH-OS'!$D243)</f>
        <v>0</v>
      </c>
      <c r="G243" s="20">
        <f>Model!$W$27*((drdp!D243+drdp!M243)*'DBH-OS'!$B243+(drdp!G243+drdp!P243)*'DBH-OS'!$C243+(drdp!J243+drdp!S243)*'DBH-OS'!$D243)</f>
        <v>0</v>
      </c>
      <c r="H243" s="18">
        <f>Model!$W$27*((drdp!B243)*'DBH-OS'!$B243+(drdp!E243)*'DBH-OS'!$C243+(drdp!H243)*'DBH-OS'!$D243)</f>
        <v>0</v>
      </c>
      <c r="I243" s="18">
        <f>Model!$W$27*((drdp!C243)*'DBH-OS'!$B243+(drdp!F243)*'DBH-OS'!$C243+(drdp!I243)*'DBH-OS'!$D243)</f>
        <v>0</v>
      </c>
      <c r="J243" s="18">
        <f>Model!$W$27*((drdp!D243)*'DBH-OS'!$B243+(drdp!G243)*'DBH-OS'!$C243+(drdp!J243)*'DBH-OS'!$D243)</f>
        <v>0</v>
      </c>
      <c r="K243" s="21">
        <f>SUM(E$3:E242)+H243</f>
        <v>1.0235868067740785</v>
      </c>
      <c r="L243" s="21">
        <f>SUM(F$3:F242)+I243</f>
        <v>7.2113850107517319</v>
      </c>
      <c r="M243" s="21">
        <f>SUM(G$3:G242)+J243</f>
        <v>0</v>
      </c>
      <c r="N243" s="21"/>
      <c r="O243" s="21"/>
      <c r="P243" s="21"/>
      <c r="Q243" s="19">
        <f t="shared" si="21"/>
        <v>1.0477299510019549</v>
      </c>
      <c r="R243" s="19">
        <f t="shared" si="21"/>
        <v>52.004073773294756</v>
      </c>
      <c r="S243" s="19">
        <f t="shared" si="21"/>
        <v>0</v>
      </c>
      <c r="T243" s="19">
        <f t="shared" si="18"/>
        <v>7.3814785555738194</v>
      </c>
      <c r="U243" s="19">
        <f t="shared" si="19"/>
        <v>0</v>
      </c>
      <c r="V243" s="19">
        <f t="shared" si="20"/>
        <v>0</v>
      </c>
    </row>
    <row r="244" spans="1:22" x14ac:dyDescent="0.25">
      <c r="A244" s="26">
        <f>Wellpath!E244</f>
        <v>0</v>
      </c>
      <c r="B244" s="22">
        <v>0</v>
      </c>
      <c r="C244" s="22">
        <v>0</v>
      </c>
      <c r="D244" s="22">
        <f t="shared" si="17"/>
        <v>4.7931219674804699E-5</v>
      </c>
      <c r="E244" s="20">
        <f>Model!$W$27*((drdp!B244+drdp!K244)*'DBH-OS'!$B244+(drdp!E244+drdp!N244)*'DBH-OS'!$C244+(drdp!H244+drdp!Q244)*'DBH-OS'!$D244)</f>
        <v>0</v>
      </c>
      <c r="F244" s="20">
        <f>Model!$W$27*((drdp!C244+drdp!L244)*'DBH-OS'!$B244+(drdp!F244+drdp!O244)*'DBH-OS'!$C244+(drdp!I244+drdp!R244)*'DBH-OS'!$D244)</f>
        <v>0</v>
      </c>
      <c r="G244" s="20">
        <f>Model!$W$27*((drdp!D244+drdp!M244)*'DBH-OS'!$B244+(drdp!G244+drdp!P244)*'DBH-OS'!$C244+(drdp!J244+drdp!S244)*'DBH-OS'!$D244)</f>
        <v>0</v>
      </c>
      <c r="H244" s="18">
        <f>Model!$W$27*((drdp!B244)*'DBH-OS'!$B244+(drdp!E244)*'DBH-OS'!$C244+(drdp!H244)*'DBH-OS'!$D244)</f>
        <v>0</v>
      </c>
      <c r="I244" s="18">
        <f>Model!$W$27*((drdp!C244)*'DBH-OS'!$B244+(drdp!F244)*'DBH-OS'!$C244+(drdp!I244)*'DBH-OS'!$D244)</f>
        <v>0</v>
      </c>
      <c r="J244" s="18">
        <f>Model!$W$27*((drdp!D244)*'DBH-OS'!$B244+(drdp!G244)*'DBH-OS'!$C244+(drdp!J244)*'DBH-OS'!$D244)</f>
        <v>0</v>
      </c>
      <c r="K244" s="21">
        <f>SUM(E$3:E243)+H244</f>
        <v>1.0235868067740785</v>
      </c>
      <c r="L244" s="21">
        <f>SUM(F$3:F243)+I244</f>
        <v>7.2113850107517319</v>
      </c>
      <c r="M244" s="21">
        <f>SUM(G$3:G243)+J244</f>
        <v>0</v>
      </c>
      <c r="N244" s="21"/>
      <c r="O244" s="21"/>
      <c r="P244" s="21"/>
      <c r="Q244" s="19">
        <f t="shared" si="21"/>
        <v>1.0477299510019549</v>
      </c>
      <c r="R244" s="19">
        <f t="shared" si="21"/>
        <v>52.004073773294756</v>
      </c>
      <c r="S244" s="19">
        <f t="shared" si="21"/>
        <v>0</v>
      </c>
      <c r="T244" s="19">
        <f t="shared" si="18"/>
        <v>7.3814785555738194</v>
      </c>
      <c r="U244" s="19">
        <f t="shared" si="19"/>
        <v>0</v>
      </c>
      <c r="V244" s="19">
        <f t="shared" si="20"/>
        <v>0</v>
      </c>
    </row>
    <row r="245" spans="1:22" x14ac:dyDescent="0.25">
      <c r="A245" s="26">
        <f>Wellpath!E245</f>
        <v>0</v>
      </c>
      <c r="B245" s="22">
        <v>0</v>
      </c>
      <c r="C245" s="22">
        <v>0</v>
      </c>
      <c r="D245" s="22">
        <f t="shared" si="17"/>
        <v>4.7931219674804699E-5</v>
      </c>
      <c r="E245" s="20">
        <f>Model!$W$27*((drdp!B245+drdp!K245)*'DBH-OS'!$B245+(drdp!E245+drdp!N245)*'DBH-OS'!$C245+(drdp!H245+drdp!Q245)*'DBH-OS'!$D245)</f>
        <v>0</v>
      </c>
      <c r="F245" s="20">
        <f>Model!$W$27*((drdp!C245+drdp!L245)*'DBH-OS'!$B245+(drdp!F245+drdp!O245)*'DBH-OS'!$C245+(drdp!I245+drdp!R245)*'DBH-OS'!$D245)</f>
        <v>0</v>
      </c>
      <c r="G245" s="20">
        <f>Model!$W$27*((drdp!D245+drdp!M245)*'DBH-OS'!$B245+(drdp!G245+drdp!P245)*'DBH-OS'!$C245+(drdp!J245+drdp!S245)*'DBH-OS'!$D245)</f>
        <v>0</v>
      </c>
      <c r="H245" s="18">
        <f>Model!$W$27*((drdp!B245)*'DBH-OS'!$B245+(drdp!E245)*'DBH-OS'!$C245+(drdp!H245)*'DBH-OS'!$D245)</f>
        <v>0</v>
      </c>
      <c r="I245" s="18">
        <f>Model!$W$27*((drdp!C245)*'DBH-OS'!$B245+(drdp!F245)*'DBH-OS'!$C245+(drdp!I245)*'DBH-OS'!$D245)</f>
        <v>0</v>
      </c>
      <c r="J245" s="18">
        <f>Model!$W$27*((drdp!D245)*'DBH-OS'!$B245+(drdp!G245)*'DBH-OS'!$C245+(drdp!J245)*'DBH-OS'!$D245)</f>
        <v>0</v>
      </c>
      <c r="K245" s="21">
        <f>SUM(E$3:E244)+H245</f>
        <v>1.0235868067740785</v>
      </c>
      <c r="L245" s="21">
        <f>SUM(F$3:F244)+I245</f>
        <v>7.2113850107517319</v>
      </c>
      <c r="M245" s="21">
        <f>SUM(G$3:G244)+J245</f>
        <v>0</v>
      </c>
      <c r="N245" s="21"/>
      <c r="O245" s="21"/>
      <c r="P245" s="21"/>
      <c r="Q245" s="19">
        <f t="shared" si="21"/>
        <v>1.0477299510019549</v>
      </c>
      <c r="R245" s="19">
        <f t="shared" si="21"/>
        <v>52.004073773294756</v>
      </c>
      <c r="S245" s="19">
        <f t="shared" si="21"/>
        <v>0</v>
      </c>
      <c r="T245" s="19">
        <f t="shared" si="18"/>
        <v>7.3814785555738194</v>
      </c>
      <c r="U245" s="19">
        <f t="shared" si="19"/>
        <v>0</v>
      </c>
      <c r="V245" s="19">
        <f t="shared" si="20"/>
        <v>0</v>
      </c>
    </row>
    <row r="246" spans="1:22" x14ac:dyDescent="0.25">
      <c r="A246" s="26">
        <f>Wellpath!E246</f>
        <v>0</v>
      </c>
      <c r="B246" s="22">
        <v>0</v>
      </c>
      <c r="C246" s="22">
        <v>0</v>
      </c>
      <c r="D246" s="22">
        <f t="shared" si="17"/>
        <v>4.7931219674804699E-5</v>
      </c>
      <c r="E246" s="20">
        <f>Model!$W$27*((drdp!B246+drdp!K246)*'DBH-OS'!$B246+(drdp!E246+drdp!N246)*'DBH-OS'!$C246+(drdp!H246+drdp!Q246)*'DBH-OS'!$D246)</f>
        <v>0</v>
      </c>
      <c r="F246" s="20">
        <f>Model!$W$27*((drdp!C246+drdp!L246)*'DBH-OS'!$B246+(drdp!F246+drdp!O246)*'DBH-OS'!$C246+(drdp!I246+drdp!R246)*'DBH-OS'!$D246)</f>
        <v>0</v>
      </c>
      <c r="G246" s="20">
        <f>Model!$W$27*((drdp!D246+drdp!M246)*'DBH-OS'!$B246+(drdp!G246+drdp!P246)*'DBH-OS'!$C246+(drdp!J246+drdp!S246)*'DBH-OS'!$D246)</f>
        <v>0</v>
      </c>
      <c r="H246" s="18">
        <f>Model!$W$27*((drdp!B246)*'DBH-OS'!$B246+(drdp!E246)*'DBH-OS'!$C246+(drdp!H246)*'DBH-OS'!$D246)</f>
        <v>0</v>
      </c>
      <c r="I246" s="18">
        <f>Model!$W$27*((drdp!C246)*'DBH-OS'!$B246+(drdp!F246)*'DBH-OS'!$C246+(drdp!I246)*'DBH-OS'!$D246)</f>
        <v>0</v>
      </c>
      <c r="J246" s="18">
        <f>Model!$W$27*((drdp!D246)*'DBH-OS'!$B246+(drdp!G246)*'DBH-OS'!$C246+(drdp!J246)*'DBH-OS'!$D246)</f>
        <v>0</v>
      </c>
      <c r="K246" s="21">
        <f>SUM(E$3:E245)+H246</f>
        <v>1.0235868067740785</v>
      </c>
      <c r="L246" s="21">
        <f>SUM(F$3:F245)+I246</f>
        <v>7.2113850107517319</v>
      </c>
      <c r="M246" s="21">
        <f>SUM(G$3:G245)+J246</f>
        <v>0</v>
      </c>
      <c r="N246" s="21"/>
      <c r="O246" s="21"/>
      <c r="P246" s="21"/>
      <c r="Q246" s="19">
        <f t="shared" si="21"/>
        <v>1.0477299510019549</v>
      </c>
      <c r="R246" s="19">
        <f t="shared" si="21"/>
        <v>52.004073773294756</v>
      </c>
      <c r="S246" s="19">
        <f t="shared" si="21"/>
        <v>0</v>
      </c>
      <c r="T246" s="19">
        <f t="shared" si="18"/>
        <v>7.3814785555738194</v>
      </c>
      <c r="U246" s="19">
        <f t="shared" si="19"/>
        <v>0</v>
      </c>
      <c r="V246" s="19">
        <f t="shared" si="20"/>
        <v>0</v>
      </c>
    </row>
    <row r="247" spans="1:22" x14ac:dyDescent="0.25">
      <c r="A247" s="26">
        <f>Wellpath!E247</f>
        <v>0</v>
      </c>
      <c r="B247" s="22">
        <v>0</v>
      </c>
      <c r="C247" s="22">
        <v>0</v>
      </c>
      <c r="D247" s="22">
        <f t="shared" si="17"/>
        <v>4.7931219674804699E-5</v>
      </c>
      <c r="E247" s="20">
        <f>Model!$W$27*((drdp!B247+drdp!K247)*'DBH-OS'!$B247+(drdp!E247+drdp!N247)*'DBH-OS'!$C247+(drdp!H247+drdp!Q247)*'DBH-OS'!$D247)</f>
        <v>0</v>
      </c>
      <c r="F247" s="20">
        <f>Model!$W$27*((drdp!C247+drdp!L247)*'DBH-OS'!$B247+(drdp!F247+drdp!O247)*'DBH-OS'!$C247+(drdp!I247+drdp!R247)*'DBH-OS'!$D247)</f>
        <v>0</v>
      </c>
      <c r="G247" s="20">
        <f>Model!$W$27*((drdp!D247+drdp!M247)*'DBH-OS'!$B247+(drdp!G247+drdp!P247)*'DBH-OS'!$C247+(drdp!J247+drdp!S247)*'DBH-OS'!$D247)</f>
        <v>0</v>
      </c>
      <c r="H247" s="18">
        <f>Model!$W$27*((drdp!B247)*'DBH-OS'!$B247+(drdp!E247)*'DBH-OS'!$C247+(drdp!H247)*'DBH-OS'!$D247)</f>
        <v>0</v>
      </c>
      <c r="I247" s="18">
        <f>Model!$W$27*((drdp!C247)*'DBH-OS'!$B247+(drdp!F247)*'DBH-OS'!$C247+(drdp!I247)*'DBH-OS'!$D247)</f>
        <v>0</v>
      </c>
      <c r="J247" s="18">
        <f>Model!$W$27*((drdp!D247)*'DBH-OS'!$B247+(drdp!G247)*'DBH-OS'!$C247+(drdp!J247)*'DBH-OS'!$D247)</f>
        <v>0</v>
      </c>
      <c r="K247" s="21">
        <f>SUM(E$3:E246)+H247</f>
        <v>1.0235868067740785</v>
      </c>
      <c r="L247" s="21">
        <f>SUM(F$3:F246)+I247</f>
        <v>7.2113850107517319</v>
      </c>
      <c r="M247" s="21">
        <f>SUM(G$3:G246)+J247</f>
        <v>0</v>
      </c>
      <c r="N247" s="21"/>
      <c r="O247" s="21"/>
      <c r="P247" s="21"/>
      <c r="Q247" s="19">
        <f t="shared" si="21"/>
        <v>1.0477299510019549</v>
      </c>
      <c r="R247" s="19">
        <f t="shared" si="21"/>
        <v>52.004073773294756</v>
      </c>
      <c r="S247" s="19">
        <f t="shared" si="21"/>
        <v>0</v>
      </c>
      <c r="T247" s="19">
        <f t="shared" si="18"/>
        <v>7.3814785555738194</v>
      </c>
      <c r="U247" s="19">
        <f t="shared" si="19"/>
        <v>0</v>
      </c>
      <c r="V247" s="19">
        <f t="shared" si="20"/>
        <v>0</v>
      </c>
    </row>
    <row r="248" spans="1:22" x14ac:dyDescent="0.25">
      <c r="A248" s="26">
        <f>Wellpath!E248</f>
        <v>0</v>
      </c>
      <c r="B248" s="22">
        <v>0</v>
      </c>
      <c r="C248" s="22">
        <v>0</v>
      </c>
      <c r="D248" s="22">
        <f t="shared" si="17"/>
        <v>4.7931219674804699E-5</v>
      </c>
      <c r="E248" s="20">
        <f>Model!$W$27*((drdp!B248+drdp!K248)*'DBH-OS'!$B248+(drdp!E248+drdp!N248)*'DBH-OS'!$C248+(drdp!H248+drdp!Q248)*'DBH-OS'!$D248)</f>
        <v>0</v>
      </c>
      <c r="F248" s="20">
        <f>Model!$W$27*((drdp!C248+drdp!L248)*'DBH-OS'!$B248+(drdp!F248+drdp!O248)*'DBH-OS'!$C248+(drdp!I248+drdp!R248)*'DBH-OS'!$D248)</f>
        <v>0</v>
      </c>
      <c r="G248" s="20">
        <f>Model!$W$27*((drdp!D248+drdp!M248)*'DBH-OS'!$B248+(drdp!G248+drdp!P248)*'DBH-OS'!$C248+(drdp!J248+drdp!S248)*'DBH-OS'!$D248)</f>
        <v>0</v>
      </c>
      <c r="H248" s="18">
        <f>Model!$W$27*((drdp!B248)*'DBH-OS'!$B248+(drdp!E248)*'DBH-OS'!$C248+(drdp!H248)*'DBH-OS'!$D248)</f>
        <v>0</v>
      </c>
      <c r="I248" s="18">
        <f>Model!$W$27*((drdp!C248)*'DBH-OS'!$B248+(drdp!F248)*'DBH-OS'!$C248+(drdp!I248)*'DBH-OS'!$D248)</f>
        <v>0</v>
      </c>
      <c r="J248" s="18">
        <f>Model!$W$27*((drdp!D248)*'DBH-OS'!$B248+(drdp!G248)*'DBH-OS'!$C248+(drdp!J248)*'DBH-OS'!$D248)</f>
        <v>0</v>
      </c>
      <c r="K248" s="21">
        <f>SUM(E$3:E247)+H248</f>
        <v>1.0235868067740785</v>
      </c>
      <c r="L248" s="21">
        <f>SUM(F$3:F247)+I248</f>
        <v>7.2113850107517319</v>
      </c>
      <c r="M248" s="21">
        <f>SUM(G$3:G247)+J248</f>
        <v>0</v>
      </c>
      <c r="N248" s="21"/>
      <c r="O248" s="21"/>
      <c r="P248" s="21"/>
      <c r="Q248" s="19">
        <f t="shared" si="21"/>
        <v>1.0477299510019549</v>
      </c>
      <c r="R248" s="19">
        <f t="shared" si="21"/>
        <v>52.004073773294756</v>
      </c>
      <c r="S248" s="19">
        <f t="shared" si="21"/>
        <v>0</v>
      </c>
      <c r="T248" s="19">
        <f t="shared" si="18"/>
        <v>7.3814785555738194</v>
      </c>
      <c r="U248" s="19">
        <f t="shared" si="19"/>
        <v>0</v>
      </c>
      <c r="V248" s="19">
        <f t="shared" si="20"/>
        <v>0</v>
      </c>
    </row>
    <row r="249" spans="1:22" x14ac:dyDescent="0.25">
      <c r="A249" s="26">
        <f>Wellpath!E249</f>
        <v>0</v>
      </c>
      <c r="B249" s="22">
        <v>0</v>
      </c>
      <c r="C249" s="22">
        <v>0</v>
      </c>
      <c r="D249" s="22">
        <f t="shared" si="17"/>
        <v>4.7931219674804699E-5</v>
      </c>
      <c r="E249" s="20">
        <f>Model!$W$27*((drdp!B249+drdp!K249)*'DBH-OS'!$B249+(drdp!E249+drdp!N249)*'DBH-OS'!$C249+(drdp!H249+drdp!Q249)*'DBH-OS'!$D249)</f>
        <v>0</v>
      </c>
      <c r="F249" s="20">
        <f>Model!$W$27*((drdp!C249+drdp!L249)*'DBH-OS'!$B249+(drdp!F249+drdp!O249)*'DBH-OS'!$C249+(drdp!I249+drdp!R249)*'DBH-OS'!$D249)</f>
        <v>0</v>
      </c>
      <c r="G249" s="20">
        <f>Model!$W$27*((drdp!D249+drdp!M249)*'DBH-OS'!$B249+(drdp!G249+drdp!P249)*'DBH-OS'!$C249+(drdp!J249+drdp!S249)*'DBH-OS'!$D249)</f>
        <v>0</v>
      </c>
      <c r="H249" s="18">
        <f>Model!$W$27*((drdp!B249)*'DBH-OS'!$B249+(drdp!E249)*'DBH-OS'!$C249+(drdp!H249)*'DBH-OS'!$D249)</f>
        <v>0</v>
      </c>
      <c r="I249" s="18">
        <f>Model!$W$27*((drdp!C249)*'DBH-OS'!$B249+(drdp!F249)*'DBH-OS'!$C249+(drdp!I249)*'DBH-OS'!$D249)</f>
        <v>0</v>
      </c>
      <c r="J249" s="18">
        <f>Model!$W$27*((drdp!D249)*'DBH-OS'!$B249+(drdp!G249)*'DBH-OS'!$C249+(drdp!J249)*'DBH-OS'!$D249)</f>
        <v>0</v>
      </c>
      <c r="K249" s="21">
        <f>SUM(E$3:E248)+H249</f>
        <v>1.0235868067740785</v>
      </c>
      <c r="L249" s="21">
        <f>SUM(F$3:F248)+I249</f>
        <v>7.2113850107517319</v>
      </c>
      <c r="M249" s="21">
        <f>SUM(G$3:G248)+J249</f>
        <v>0</v>
      </c>
      <c r="N249" s="21"/>
      <c r="O249" s="21"/>
      <c r="P249" s="21"/>
      <c r="Q249" s="19">
        <f t="shared" si="21"/>
        <v>1.0477299510019549</v>
      </c>
      <c r="R249" s="19">
        <f t="shared" si="21"/>
        <v>52.004073773294756</v>
      </c>
      <c r="S249" s="19">
        <f t="shared" si="21"/>
        <v>0</v>
      </c>
      <c r="T249" s="19">
        <f t="shared" si="18"/>
        <v>7.3814785555738194</v>
      </c>
      <c r="U249" s="19">
        <f t="shared" si="19"/>
        <v>0</v>
      </c>
      <c r="V249" s="19">
        <f t="shared" si="20"/>
        <v>0</v>
      </c>
    </row>
    <row r="250" spans="1:22" x14ac:dyDescent="0.25">
      <c r="A250" s="26">
        <f>Wellpath!E250</f>
        <v>0</v>
      </c>
      <c r="B250" s="22">
        <v>0</v>
      </c>
      <c r="C250" s="22">
        <v>0</v>
      </c>
      <c r="D250" s="22">
        <f t="shared" si="17"/>
        <v>4.7931219674804699E-5</v>
      </c>
      <c r="E250" s="20">
        <f>Model!$W$27*((drdp!B250+drdp!K250)*'DBH-OS'!$B250+(drdp!E250+drdp!N250)*'DBH-OS'!$C250+(drdp!H250+drdp!Q250)*'DBH-OS'!$D250)</f>
        <v>0</v>
      </c>
      <c r="F250" s="20">
        <f>Model!$W$27*((drdp!C250+drdp!L250)*'DBH-OS'!$B250+(drdp!F250+drdp!O250)*'DBH-OS'!$C250+(drdp!I250+drdp!R250)*'DBH-OS'!$D250)</f>
        <v>0</v>
      </c>
      <c r="G250" s="20">
        <f>Model!$W$27*((drdp!D250+drdp!M250)*'DBH-OS'!$B250+(drdp!G250+drdp!P250)*'DBH-OS'!$C250+(drdp!J250+drdp!S250)*'DBH-OS'!$D250)</f>
        <v>0</v>
      </c>
      <c r="H250" s="18">
        <f>Model!$W$27*((drdp!B250)*'DBH-OS'!$B250+(drdp!E250)*'DBH-OS'!$C250+(drdp!H250)*'DBH-OS'!$D250)</f>
        <v>0</v>
      </c>
      <c r="I250" s="18">
        <f>Model!$W$27*((drdp!C250)*'DBH-OS'!$B250+(drdp!F250)*'DBH-OS'!$C250+(drdp!I250)*'DBH-OS'!$D250)</f>
        <v>0</v>
      </c>
      <c r="J250" s="18">
        <f>Model!$W$27*((drdp!D250)*'DBH-OS'!$B250+(drdp!G250)*'DBH-OS'!$C250+(drdp!J250)*'DBH-OS'!$D250)</f>
        <v>0</v>
      </c>
      <c r="K250" s="21">
        <f>SUM(E$3:E249)+H250</f>
        <v>1.0235868067740785</v>
      </c>
      <c r="L250" s="21">
        <f>SUM(F$3:F249)+I250</f>
        <v>7.2113850107517319</v>
      </c>
      <c r="M250" s="21">
        <f>SUM(G$3:G249)+J250</f>
        <v>0</v>
      </c>
      <c r="N250" s="21"/>
      <c r="O250" s="21"/>
      <c r="P250" s="21"/>
      <c r="Q250" s="19">
        <f t="shared" si="21"/>
        <v>1.0477299510019549</v>
      </c>
      <c r="R250" s="19">
        <f t="shared" si="21"/>
        <v>52.004073773294756</v>
      </c>
      <c r="S250" s="19">
        <f t="shared" si="21"/>
        <v>0</v>
      </c>
      <c r="T250" s="19">
        <f t="shared" si="18"/>
        <v>7.3814785555738194</v>
      </c>
      <c r="U250" s="19">
        <f t="shared" si="19"/>
        <v>0</v>
      </c>
      <c r="V250" s="19">
        <f t="shared" si="20"/>
        <v>0</v>
      </c>
    </row>
    <row r="251" spans="1:22" x14ac:dyDescent="0.25">
      <c r="A251" s="26">
        <f>Wellpath!E251</f>
        <v>0</v>
      </c>
      <c r="B251" s="22">
        <v>0</v>
      </c>
      <c r="C251" s="22">
        <v>0</v>
      </c>
      <c r="D251" s="22">
        <f t="shared" si="17"/>
        <v>4.7931219674804699E-5</v>
      </c>
      <c r="E251" s="20">
        <f>Model!$W$27*((drdp!B251+drdp!K251)*'DBH-OS'!$B251+(drdp!E251+drdp!N251)*'DBH-OS'!$C251+(drdp!H251+drdp!Q251)*'DBH-OS'!$D251)</f>
        <v>0</v>
      </c>
      <c r="F251" s="20">
        <f>Model!$W$27*((drdp!C251+drdp!L251)*'DBH-OS'!$B251+(drdp!F251+drdp!O251)*'DBH-OS'!$C251+(drdp!I251+drdp!R251)*'DBH-OS'!$D251)</f>
        <v>0</v>
      </c>
      <c r="G251" s="20">
        <f>Model!$W$27*((drdp!D251+drdp!M251)*'DBH-OS'!$B251+(drdp!G251+drdp!P251)*'DBH-OS'!$C251+(drdp!J251+drdp!S251)*'DBH-OS'!$D251)</f>
        <v>0</v>
      </c>
      <c r="H251" s="18">
        <f>Model!$W$27*((drdp!B251)*'DBH-OS'!$B251+(drdp!E251)*'DBH-OS'!$C251+(drdp!H251)*'DBH-OS'!$D251)</f>
        <v>0</v>
      </c>
      <c r="I251" s="18">
        <f>Model!$W$27*((drdp!C251)*'DBH-OS'!$B251+(drdp!F251)*'DBH-OS'!$C251+(drdp!I251)*'DBH-OS'!$D251)</f>
        <v>0</v>
      </c>
      <c r="J251" s="18">
        <f>Model!$W$27*((drdp!D251)*'DBH-OS'!$B251+(drdp!G251)*'DBH-OS'!$C251+(drdp!J251)*'DBH-OS'!$D251)</f>
        <v>0</v>
      </c>
      <c r="K251" s="21">
        <f>SUM(E$3:E250)+H251</f>
        <v>1.0235868067740785</v>
      </c>
      <c r="L251" s="21">
        <f>SUM(F$3:F250)+I251</f>
        <v>7.2113850107517319</v>
      </c>
      <c r="M251" s="21">
        <f>SUM(G$3:G250)+J251</f>
        <v>0</v>
      </c>
      <c r="N251" s="21"/>
      <c r="O251" s="21"/>
      <c r="P251" s="21"/>
      <c r="Q251" s="19">
        <f t="shared" si="21"/>
        <v>1.0477299510019549</v>
      </c>
      <c r="R251" s="19">
        <f t="shared" si="21"/>
        <v>52.004073773294756</v>
      </c>
      <c r="S251" s="19">
        <f t="shared" si="21"/>
        <v>0</v>
      </c>
      <c r="T251" s="19">
        <f t="shared" si="18"/>
        <v>7.3814785555738194</v>
      </c>
      <c r="U251" s="19">
        <f t="shared" si="19"/>
        <v>0</v>
      </c>
      <c r="V251" s="19">
        <f t="shared" si="20"/>
        <v>0</v>
      </c>
    </row>
    <row r="252" spans="1:22" x14ac:dyDescent="0.25">
      <c r="A252" s="26">
        <f>Wellpath!E252</f>
        <v>0</v>
      </c>
      <c r="B252" s="22">
        <v>0</v>
      </c>
      <c r="C252" s="22">
        <v>0</v>
      </c>
      <c r="D252" s="22">
        <f t="shared" si="17"/>
        <v>4.7931219674804699E-5</v>
      </c>
      <c r="E252" s="20">
        <f>Model!$W$27*((drdp!B252+drdp!K252)*'DBH-OS'!$B252+(drdp!E252+drdp!N252)*'DBH-OS'!$C252+(drdp!H252+drdp!Q252)*'DBH-OS'!$D252)</f>
        <v>0</v>
      </c>
      <c r="F252" s="20">
        <f>Model!$W$27*((drdp!C252+drdp!L252)*'DBH-OS'!$B252+(drdp!F252+drdp!O252)*'DBH-OS'!$C252+(drdp!I252+drdp!R252)*'DBH-OS'!$D252)</f>
        <v>0</v>
      </c>
      <c r="G252" s="20">
        <f>Model!$W$27*((drdp!D252+drdp!M252)*'DBH-OS'!$B252+(drdp!G252+drdp!P252)*'DBH-OS'!$C252+(drdp!J252+drdp!S252)*'DBH-OS'!$D252)</f>
        <v>0</v>
      </c>
      <c r="H252" s="18">
        <f>Model!$W$27*((drdp!B252)*'DBH-OS'!$B252+(drdp!E252)*'DBH-OS'!$C252+(drdp!H252)*'DBH-OS'!$D252)</f>
        <v>0</v>
      </c>
      <c r="I252" s="18">
        <f>Model!$W$27*((drdp!C252)*'DBH-OS'!$B252+(drdp!F252)*'DBH-OS'!$C252+(drdp!I252)*'DBH-OS'!$D252)</f>
        <v>0</v>
      </c>
      <c r="J252" s="18">
        <f>Model!$W$27*((drdp!D252)*'DBH-OS'!$B252+(drdp!G252)*'DBH-OS'!$C252+(drdp!J252)*'DBH-OS'!$D252)</f>
        <v>0</v>
      </c>
      <c r="K252" s="21">
        <f>SUM(E$3:E251)+H252</f>
        <v>1.0235868067740785</v>
      </c>
      <c r="L252" s="21">
        <f>SUM(F$3:F251)+I252</f>
        <v>7.2113850107517319</v>
      </c>
      <c r="M252" s="21">
        <f>SUM(G$3:G251)+J252</f>
        <v>0</v>
      </c>
      <c r="N252" s="21"/>
      <c r="O252" s="21"/>
      <c r="P252" s="21"/>
      <c r="Q252" s="19">
        <f t="shared" si="21"/>
        <v>1.0477299510019549</v>
      </c>
      <c r="R252" s="19">
        <f t="shared" si="21"/>
        <v>52.004073773294756</v>
      </c>
      <c r="S252" s="19">
        <f t="shared" si="21"/>
        <v>0</v>
      </c>
      <c r="T252" s="19">
        <f t="shared" si="18"/>
        <v>7.3814785555738194</v>
      </c>
      <c r="U252" s="19">
        <f t="shared" si="19"/>
        <v>0</v>
      </c>
      <c r="V252" s="19">
        <f t="shared" si="20"/>
        <v>0</v>
      </c>
    </row>
    <row r="253" spans="1:22" x14ac:dyDescent="0.25">
      <c r="A253" s="26">
        <f>Wellpath!E253</f>
        <v>0</v>
      </c>
      <c r="B253" s="22">
        <v>0</v>
      </c>
      <c r="C253" s="22">
        <v>0</v>
      </c>
      <c r="D253" s="22">
        <f t="shared" si="17"/>
        <v>4.7931219674804699E-5</v>
      </c>
      <c r="E253" s="20">
        <f>Model!$W$27*((drdp!B253+drdp!K253)*'DBH-OS'!$B253+(drdp!E253+drdp!N253)*'DBH-OS'!$C253+(drdp!H253+drdp!Q253)*'DBH-OS'!$D253)</f>
        <v>0</v>
      </c>
      <c r="F253" s="20">
        <f>Model!$W$27*((drdp!C253+drdp!L253)*'DBH-OS'!$B253+(drdp!F253+drdp!O253)*'DBH-OS'!$C253+(drdp!I253+drdp!R253)*'DBH-OS'!$D253)</f>
        <v>0</v>
      </c>
      <c r="G253" s="20">
        <f>Model!$W$27*((drdp!D253+drdp!M253)*'DBH-OS'!$B253+(drdp!G253+drdp!P253)*'DBH-OS'!$C253+(drdp!J253+drdp!S253)*'DBH-OS'!$D253)</f>
        <v>0</v>
      </c>
      <c r="H253" s="18">
        <f>Model!$W$27*((drdp!B253)*'DBH-OS'!$B253+(drdp!E253)*'DBH-OS'!$C253+(drdp!H253)*'DBH-OS'!$D253)</f>
        <v>0</v>
      </c>
      <c r="I253" s="18">
        <f>Model!$W$27*((drdp!C253)*'DBH-OS'!$B253+(drdp!F253)*'DBH-OS'!$C253+(drdp!I253)*'DBH-OS'!$D253)</f>
        <v>0</v>
      </c>
      <c r="J253" s="18">
        <f>Model!$W$27*((drdp!D253)*'DBH-OS'!$B253+(drdp!G253)*'DBH-OS'!$C253+(drdp!J253)*'DBH-OS'!$D253)</f>
        <v>0</v>
      </c>
      <c r="K253" s="21">
        <f>SUM(E$3:E252)+H253</f>
        <v>1.0235868067740785</v>
      </c>
      <c r="L253" s="21">
        <f>SUM(F$3:F252)+I253</f>
        <v>7.2113850107517319</v>
      </c>
      <c r="M253" s="21">
        <f>SUM(G$3:G252)+J253</f>
        <v>0</v>
      </c>
      <c r="N253" s="21"/>
      <c r="O253" s="21"/>
      <c r="P253" s="21"/>
      <c r="Q253" s="19">
        <f t="shared" si="21"/>
        <v>1.0477299510019549</v>
      </c>
      <c r="R253" s="19">
        <f t="shared" si="21"/>
        <v>52.004073773294756</v>
      </c>
      <c r="S253" s="19">
        <f t="shared" si="21"/>
        <v>0</v>
      </c>
      <c r="T253" s="19">
        <f t="shared" si="18"/>
        <v>7.3814785555738194</v>
      </c>
      <c r="U253" s="19">
        <f t="shared" si="19"/>
        <v>0</v>
      </c>
      <c r="V253" s="19">
        <f t="shared" si="20"/>
        <v>0</v>
      </c>
    </row>
    <row r="254" spans="1:22" x14ac:dyDescent="0.25">
      <c r="A254" s="26">
        <f>Wellpath!E254</f>
        <v>0</v>
      </c>
      <c r="B254" s="22">
        <v>0</v>
      </c>
      <c r="C254" s="22">
        <v>0</v>
      </c>
      <c r="D254" s="22">
        <f t="shared" si="17"/>
        <v>4.7931219674804699E-5</v>
      </c>
      <c r="E254" s="20">
        <f>Model!$W$27*((drdp!B254+drdp!K254)*'DBH-OS'!$B254+(drdp!E254+drdp!N254)*'DBH-OS'!$C254+(drdp!H254+drdp!Q254)*'DBH-OS'!$D254)</f>
        <v>0</v>
      </c>
      <c r="F254" s="20">
        <f>Model!$W$27*((drdp!C254+drdp!L254)*'DBH-OS'!$B254+(drdp!F254+drdp!O254)*'DBH-OS'!$C254+(drdp!I254+drdp!R254)*'DBH-OS'!$D254)</f>
        <v>0</v>
      </c>
      <c r="G254" s="20">
        <f>Model!$W$27*((drdp!D254+drdp!M254)*'DBH-OS'!$B254+(drdp!G254+drdp!P254)*'DBH-OS'!$C254+(drdp!J254+drdp!S254)*'DBH-OS'!$D254)</f>
        <v>0</v>
      </c>
      <c r="H254" s="18">
        <f>Model!$W$27*((drdp!B254)*'DBH-OS'!$B254+(drdp!E254)*'DBH-OS'!$C254+(drdp!H254)*'DBH-OS'!$D254)</f>
        <v>0</v>
      </c>
      <c r="I254" s="18">
        <f>Model!$W$27*((drdp!C254)*'DBH-OS'!$B254+(drdp!F254)*'DBH-OS'!$C254+(drdp!I254)*'DBH-OS'!$D254)</f>
        <v>0</v>
      </c>
      <c r="J254" s="18">
        <f>Model!$W$27*((drdp!D254)*'DBH-OS'!$B254+(drdp!G254)*'DBH-OS'!$C254+(drdp!J254)*'DBH-OS'!$D254)</f>
        <v>0</v>
      </c>
      <c r="K254" s="21">
        <f>SUM(E$3:E253)+H254</f>
        <v>1.0235868067740785</v>
      </c>
      <c r="L254" s="21">
        <f>SUM(F$3:F253)+I254</f>
        <v>7.2113850107517319</v>
      </c>
      <c r="M254" s="21">
        <f>SUM(G$3:G253)+J254</f>
        <v>0</v>
      </c>
      <c r="N254" s="21"/>
      <c r="O254" s="21"/>
      <c r="P254" s="21"/>
      <c r="Q254" s="19">
        <f t="shared" si="21"/>
        <v>1.0477299510019549</v>
      </c>
      <c r="R254" s="19">
        <f t="shared" si="21"/>
        <v>52.004073773294756</v>
      </c>
      <c r="S254" s="19">
        <f t="shared" si="21"/>
        <v>0</v>
      </c>
      <c r="T254" s="19">
        <f t="shared" si="18"/>
        <v>7.3814785555738194</v>
      </c>
      <c r="U254" s="19">
        <f t="shared" si="19"/>
        <v>0</v>
      </c>
      <c r="V254" s="19">
        <f t="shared" si="20"/>
        <v>0</v>
      </c>
    </row>
    <row r="255" spans="1:22" x14ac:dyDescent="0.25">
      <c r="A255" s="26">
        <f>Wellpath!E255</f>
        <v>0</v>
      </c>
      <c r="B255" s="22">
        <v>0</v>
      </c>
      <c r="C255" s="22">
        <v>0</v>
      </c>
      <c r="D255" s="22">
        <f t="shared" si="17"/>
        <v>4.7931219674804699E-5</v>
      </c>
      <c r="E255" s="20">
        <f>Model!$W$27*((drdp!B255+drdp!K255)*'DBH-OS'!$B255+(drdp!E255+drdp!N255)*'DBH-OS'!$C255+(drdp!H255+drdp!Q255)*'DBH-OS'!$D255)</f>
        <v>0</v>
      </c>
      <c r="F255" s="20">
        <f>Model!$W$27*((drdp!C255+drdp!L255)*'DBH-OS'!$B255+(drdp!F255+drdp!O255)*'DBH-OS'!$C255+(drdp!I255+drdp!R255)*'DBH-OS'!$D255)</f>
        <v>0</v>
      </c>
      <c r="G255" s="20">
        <f>Model!$W$27*((drdp!D255+drdp!M255)*'DBH-OS'!$B255+(drdp!G255+drdp!P255)*'DBH-OS'!$C255+(drdp!J255+drdp!S255)*'DBH-OS'!$D255)</f>
        <v>0</v>
      </c>
      <c r="H255" s="18">
        <f>Model!$W$27*((drdp!B255)*'DBH-OS'!$B255+(drdp!E255)*'DBH-OS'!$C255+(drdp!H255)*'DBH-OS'!$D255)</f>
        <v>0</v>
      </c>
      <c r="I255" s="18">
        <f>Model!$W$27*((drdp!C255)*'DBH-OS'!$B255+(drdp!F255)*'DBH-OS'!$C255+(drdp!I255)*'DBH-OS'!$D255)</f>
        <v>0</v>
      </c>
      <c r="J255" s="18">
        <f>Model!$W$27*((drdp!D255)*'DBH-OS'!$B255+(drdp!G255)*'DBH-OS'!$C255+(drdp!J255)*'DBH-OS'!$D255)</f>
        <v>0</v>
      </c>
      <c r="K255" s="21">
        <f>SUM(E$3:E254)+H255</f>
        <v>1.0235868067740785</v>
      </c>
      <c r="L255" s="21">
        <f>SUM(F$3:F254)+I255</f>
        <v>7.2113850107517319</v>
      </c>
      <c r="M255" s="21">
        <f>SUM(G$3:G254)+J255</f>
        <v>0</v>
      </c>
      <c r="N255" s="21"/>
      <c r="O255" s="21"/>
      <c r="P255" s="21"/>
      <c r="Q255" s="19">
        <f t="shared" si="21"/>
        <v>1.0477299510019549</v>
      </c>
      <c r="R255" s="19">
        <f t="shared" si="21"/>
        <v>52.004073773294756</v>
      </c>
      <c r="S255" s="19">
        <f t="shared" si="21"/>
        <v>0</v>
      </c>
      <c r="T255" s="19">
        <f t="shared" si="18"/>
        <v>7.3814785555738194</v>
      </c>
      <c r="U255" s="19">
        <f t="shared" si="19"/>
        <v>0</v>
      </c>
      <c r="V255" s="19">
        <f t="shared" si="20"/>
        <v>0</v>
      </c>
    </row>
    <row r="256" spans="1:22" x14ac:dyDescent="0.25">
      <c r="A256" s="26">
        <f>Wellpath!E256</f>
        <v>0</v>
      </c>
      <c r="B256" s="22">
        <v>0</v>
      </c>
      <c r="C256" s="22">
        <v>0</v>
      </c>
      <c r="D256" s="22">
        <f t="shared" si="17"/>
        <v>4.7931219674804699E-5</v>
      </c>
      <c r="E256" s="20">
        <f>Model!$W$27*((drdp!B256+drdp!K256)*'DBH-OS'!$B256+(drdp!E256+drdp!N256)*'DBH-OS'!$C256+(drdp!H256+drdp!Q256)*'DBH-OS'!$D256)</f>
        <v>0</v>
      </c>
      <c r="F256" s="20">
        <f>Model!$W$27*((drdp!C256+drdp!L256)*'DBH-OS'!$B256+(drdp!F256+drdp!O256)*'DBH-OS'!$C256+(drdp!I256+drdp!R256)*'DBH-OS'!$D256)</f>
        <v>0</v>
      </c>
      <c r="G256" s="20">
        <f>Model!$W$27*((drdp!D256+drdp!M256)*'DBH-OS'!$B256+(drdp!G256+drdp!P256)*'DBH-OS'!$C256+(drdp!J256+drdp!S256)*'DBH-OS'!$D256)</f>
        <v>0</v>
      </c>
      <c r="H256" s="18">
        <f>Model!$W$27*((drdp!B256)*'DBH-OS'!$B256+(drdp!E256)*'DBH-OS'!$C256+(drdp!H256)*'DBH-OS'!$D256)</f>
        <v>0</v>
      </c>
      <c r="I256" s="18">
        <f>Model!$W$27*((drdp!C256)*'DBH-OS'!$B256+(drdp!F256)*'DBH-OS'!$C256+(drdp!I256)*'DBH-OS'!$D256)</f>
        <v>0</v>
      </c>
      <c r="J256" s="18">
        <f>Model!$W$27*((drdp!D256)*'DBH-OS'!$B256+(drdp!G256)*'DBH-OS'!$C256+(drdp!J256)*'DBH-OS'!$D256)</f>
        <v>0</v>
      </c>
      <c r="K256" s="21">
        <f>SUM(E$3:E255)+H256</f>
        <v>1.0235868067740785</v>
      </c>
      <c r="L256" s="21">
        <f>SUM(F$3:F255)+I256</f>
        <v>7.2113850107517319</v>
      </c>
      <c r="M256" s="21">
        <f>SUM(G$3:G255)+J256</f>
        <v>0</v>
      </c>
      <c r="N256" s="21"/>
      <c r="O256" s="21"/>
      <c r="P256" s="21"/>
      <c r="Q256" s="19">
        <f t="shared" si="21"/>
        <v>1.0477299510019549</v>
      </c>
      <c r="R256" s="19">
        <f t="shared" si="21"/>
        <v>52.004073773294756</v>
      </c>
      <c r="S256" s="19">
        <f t="shared" si="21"/>
        <v>0</v>
      </c>
      <c r="T256" s="19">
        <f t="shared" si="18"/>
        <v>7.3814785555738194</v>
      </c>
      <c r="U256" s="19">
        <f t="shared" si="19"/>
        <v>0</v>
      </c>
      <c r="V256" s="19">
        <f t="shared" si="20"/>
        <v>0</v>
      </c>
    </row>
    <row r="257" spans="1:23" x14ac:dyDescent="0.25">
      <c r="A257" s="26">
        <f>Wellpath!E257</f>
        <v>0</v>
      </c>
      <c r="B257" s="22">
        <v>0</v>
      </c>
      <c r="C257" s="22">
        <v>0</v>
      </c>
      <c r="D257" s="22">
        <f t="shared" si="17"/>
        <v>4.7931219674804699E-5</v>
      </c>
      <c r="E257" s="20">
        <f>Model!$W$27*((drdp!B257+drdp!K257)*'DBH-OS'!$B257+(drdp!E257+drdp!N257)*'DBH-OS'!$C257+(drdp!H257+drdp!Q257)*'DBH-OS'!$D257)</f>
        <v>0</v>
      </c>
      <c r="F257" s="20">
        <f>Model!$W$27*((drdp!C257+drdp!L257)*'DBH-OS'!$B257+(drdp!F257+drdp!O257)*'DBH-OS'!$C257+(drdp!I257+drdp!R257)*'DBH-OS'!$D257)</f>
        <v>0</v>
      </c>
      <c r="G257" s="20">
        <f>Model!$W$27*((drdp!D257+drdp!M257)*'DBH-OS'!$B257+(drdp!G257+drdp!P257)*'DBH-OS'!$C257+(drdp!J257+drdp!S257)*'DBH-OS'!$D257)</f>
        <v>0</v>
      </c>
      <c r="H257" s="18">
        <f>Model!$W$27*((drdp!B257)*'DBH-OS'!$B257+(drdp!E257)*'DBH-OS'!$C257+(drdp!H257)*'DBH-OS'!$D257)</f>
        <v>0</v>
      </c>
      <c r="I257" s="18">
        <f>Model!$W$27*((drdp!C257)*'DBH-OS'!$B257+(drdp!F257)*'DBH-OS'!$C257+(drdp!I257)*'DBH-OS'!$D257)</f>
        <v>0</v>
      </c>
      <c r="J257" s="18">
        <f>Model!$W$27*((drdp!D257)*'DBH-OS'!$B257+(drdp!G257)*'DBH-OS'!$C257+(drdp!J257)*'DBH-OS'!$D257)</f>
        <v>0</v>
      </c>
      <c r="K257" s="21">
        <f>SUM(E$3:E256)+H257</f>
        <v>1.0235868067740785</v>
      </c>
      <c r="L257" s="21">
        <f>SUM(F$3:F256)+I257</f>
        <v>7.2113850107517319</v>
      </c>
      <c r="M257" s="21">
        <f>SUM(G$3:G256)+J257</f>
        <v>0</v>
      </c>
      <c r="N257" s="21"/>
      <c r="O257" s="21"/>
      <c r="P257" s="21"/>
      <c r="Q257" s="19">
        <f t="shared" si="21"/>
        <v>1.0477299510019549</v>
      </c>
      <c r="R257" s="19">
        <f t="shared" si="21"/>
        <v>52.004073773294756</v>
      </c>
      <c r="S257" s="19">
        <f t="shared" si="21"/>
        <v>0</v>
      </c>
      <c r="T257" s="19">
        <f t="shared" si="18"/>
        <v>7.3814785555738194</v>
      </c>
      <c r="U257" s="19">
        <f t="shared" si="19"/>
        <v>0</v>
      </c>
      <c r="V257" s="19">
        <f t="shared" si="20"/>
        <v>0</v>
      </c>
    </row>
    <row r="258" spans="1:23" x14ac:dyDescent="0.25">
      <c r="A258" s="26">
        <f>Wellpath!E258</f>
        <v>0</v>
      </c>
      <c r="B258" s="22">
        <v>0</v>
      </c>
      <c r="C258" s="22">
        <v>0</v>
      </c>
      <c r="D258" s="22">
        <f t="shared" si="17"/>
        <v>4.7931219674804699E-5</v>
      </c>
      <c r="E258" s="20">
        <f>Model!$W$27*((drdp!B258+drdp!K258)*'DBH-OS'!$B258+(drdp!E258+drdp!N258)*'DBH-OS'!$C258+(drdp!H258+drdp!Q258)*'DBH-OS'!$D258)</f>
        <v>0</v>
      </c>
      <c r="F258" s="20">
        <f>Model!$W$27*((drdp!C258+drdp!L258)*'DBH-OS'!$B258+(drdp!F258+drdp!O258)*'DBH-OS'!$C258+(drdp!I258+drdp!R258)*'DBH-OS'!$D258)</f>
        <v>0</v>
      </c>
      <c r="G258" s="20">
        <f>Model!$W$27*((drdp!D258+drdp!M258)*'DBH-OS'!$B258+(drdp!G258+drdp!P258)*'DBH-OS'!$C258+(drdp!J258+drdp!S258)*'DBH-OS'!$D258)</f>
        <v>0</v>
      </c>
      <c r="H258" s="18">
        <f>Model!$W$27*((drdp!B258)*'DBH-OS'!$B258+(drdp!E258)*'DBH-OS'!$C258+(drdp!H258)*'DBH-OS'!$D258)</f>
        <v>0</v>
      </c>
      <c r="I258" s="18">
        <f>Model!$W$27*((drdp!C258)*'DBH-OS'!$B258+(drdp!F258)*'DBH-OS'!$C258+(drdp!I258)*'DBH-OS'!$D258)</f>
        <v>0</v>
      </c>
      <c r="J258" s="18">
        <f>Model!$W$27*((drdp!D258)*'DBH-OS'!$B258+(drdp!G258)*'DBH-OS'!$C258+(drdp!J258)*'DBH-OS'!$D258)</f>
        <v>0</v>
      </c>
      <c r="K258" s="21">
        <f>SUM(E$3:E257)+H258</f>
        <v>1.0235868067740785</v>
      </c>
      <c r="L258" s="21">
        <f>SUM(F$3:F257)+I258</f>
        <v>7.2113850107517319</v>
      </c>
      <c r="M258" s="21">
        <f>SUM(G$3:G257)+J258</f>
        <v>0</v>
      </c>
      <c r="N258" s="21"/>
      <c r="O258" s="21"/>
      <c r="P258" s="21"/>
      <c r="Q258" s="19">
        <f t="shared" si="21"/>
        <v>1.0477299510019549</v>
      </c>
      <c r="R258" s="19">
        <f t="shared" si="21"/>
        <v>52.004073773294756</v>
      </c>
      <c r="S258" s="19">
        <f t="shared" si="21"/>
        <v>0</v>
      </c>
      <c r="T258" s="19">
        <f t="shared" si="18"/>
        <v>7.3814785555738194</v>
      </c>
      <c r="U258" s="19">
        <f t="shared" si="19"/>
        <v>0</v>
      </c>
      <c r="V258" s="19">
        <f t="shared" si="20"/>
        <v>0</v>
      </c>
    </row>
    <row r="259" spans="1:23" x14ac:dyDescent="0.25">
      <c r="A259" s="26">
        <f>Wellpath!E259</f>
        <v>0</v>
      </c>
      <c r="B259" s="22">
        <v>0</v>
      </c>
      <c r="C259" s="22">
        <v>0</v>
      </c>
      <c r="D259" s="22">
        <f t="shared" ref="D259:D271" si="22">1 / (Bfield * COS(Dip))</f>
        <v>4.7931219674804699E-5</v>
      </c>
      <c r="E259" s="20">
        <f>Model!$W$27*((drdp!B259+drdp!K259)*'DBH-OS'!$B259+(drdp!E259+drdp!N259)*'DBH-OS'!$C259+(drdp!H259+drdp!Q259)*'DBH-OS'!$D259)</f>
        <v>0</v>
      </c>
      <c r="F259" s="20">
        <f>Model!$W$27*((drdp!C259+drdp!L259)*'DBH-OS'!$B259+(drdp!F259+drdp!O259)*'DBH-OS'!$C259+(drdp!I259+drdp!R259)*'DBH-OS'!$D259)</f>
        <v>0</v>
      </c>
      <c r="G259" s="20">
        <f>Model!$W$27*((drdp!D259+drdp!M259)*'DBH-OS'!$B259+(drdp!G259+drdp!P259)*'DBH-OS'!$C259+(drdp!J259+drdp!S259)*'DBH-OS'!$D259)</f>
        <v>0</v>
      </c>
      <c r="H259" s="18">
        <f>Model!$W$27*((drdp!B259)*'DBH-OS'!$B259+(drdp!E259)*'DBH-OS'!$C259+(drdp!H259)*'DBH-OS'!$D259)</f>
        <v>0</v>
      </c>
      <c r="I259" s="18">
        <f>Model!$W$27*((drdp!C259)*'DBH-OS'!$B259+(drdp!F259)*'DBH-OS'!$C259+(drdp!I259)*'DBH-OS'!$D259)</f>
        <v>0</v>
      </c>
      <c r="J259" s="18">
        <f>Model!$W$27*((drdp!D259)*'DBH-OS'!$B259+(drdp!G259)*'DBH-OS'!$C259+(drdp!J259)*'DBH-OS'!$D259)</f>
        <v>0</v>
      </c>
      <c r="K259" s="21">
        <f>SUM(E$3:E258)+H259</f>
        <v>1.0235868067740785</v>
      </c>
      <c r="L259" s="21">
        <f>SUM(F$3:F258)+I259</f>
        <v>7.2113850107517319</v>
      </c>
      <c r="M259" s="21">
        <f>SUM(G$3:G258)+J259</f>
        <v>0</v>
      </c>
      <c r="N259" s="21"/>
      <c r="O259" s="21"/>
      <c r="P259" s="21"/>
      <c r="Q259" s="19">
        <f t="shared" si="21"/>
        <v>1.0477299510019549</v>
      </c>
      <c r="R259" s="19">
        <f t="shared" si="21"/>
        <v>52.004073773294756</v>
      </c>
      <c r="S259" s="19">
        <f t="shared" si="21"/>
        <v>0</v>
      </c>
      <c r="T259" s="19">
        <f t="shared" si="18"/>
        <v>7.3814785555738194</v>
      </c>
      <c r="U259" s="19">
        <f t="shared" si="19"/>
        <v>0</v>
      </c>
      <c r="V259" s="19">
        <f t="shared" si="20"/>
        <v>0</v>
      </c>
    </row>
    <row r="260" spans="1:23" x14ac:dyDescent="0.25">
      <c r="A260" s="26">
        <f>Wellpath!E260</f>
        <v>0</v>
      </c>
      <c r="B260" s="22">
        <v>0</v>
      </c>
      <c r="C260" s="22">
        <v>0</v>
      </c>
      <c r="D260" s="22">
        <f t="shared" si="22"/>
        <v>4.7931219674804699E-5</v>
      </c>
      <c r="E260" s="20">
        <f>Model!$W$27*((drdp!B260+drdp!K260)*'DBH-OS'!$B260+(drdp!E260+drdp!N260)*'DBH-OS'!$C260+(drdp!H260+drdp!Q260)*'DBH-OS'!$D260)</f>
        <v>0</v>
      </c>
      <c r="F260" s="20">
        <f>Model!$W$27*((drdp!C260+drdp!L260)*'DBH-OS'!$B260+(drdp!F260+drdp!O260)*'DBH-OS'!$C260+(drdp!I260+drdp!R260)*'DBH-OS'!$D260)</f>
        <v>0</v>
      </c>
      <c r="G260" s="20">
        <f>Model!$W$27*((drdp!D260+drdp!M260)*'DBH-OS'!$B260+(drdp!G260+drdp!P260)*'DBH-OS'!$C260+(drdp!J260+drdp!S260)*'DBH-OS'!$D260)</f>
        <v>0</v>
      </c>
      <c r="H260" s="18">
        <f>Model!$W$27*((drdp!B260)*'DBH-OS'!$B260+(drdp!E260)*'DBH-OS'!$C260+(drdp!H260)*'DBH-OS'!$D260)</f>
        <v>0</v>
      </c>
      <c r="I260" s="18">
        <f>Model!$W$27*((drdp!C260)*'DBH-OS'!$B260+(drdp!F260)*'DBH-OS'!$C260+(drdp!I260)*'DBH-OS'!$D260)</f>
        <v>0</v>
      </c>
      <c r="J260" s="18">
        <f>Model!$W$27*((drdp!D260)*'DBH-OS'!$B260+(drdp!G260)*'DBH-OS'!$C260+(drdp!J260)*'DBH-OS'!$D260)</f>
        <v>0</v>
      </c>
      <c r="K260" s="21">
        <f>SUM(E$3:E259)+H260</f>
        <v>1.0235868067740785</v>
      </c>
      <c r="L260" s="21">
        <f>SUM(F$3:F259)+I260</f>
        <v>7.2113850107517319</v>
      </c>
      <c r="M260" s="21">
        <f>SUM(G$3:G259)+J260</f>
        <v>0</v>
      </c>
      <c r="N260" s="21"/>
      <c r="O260" s="21"/>
      <c r="P260" s="21"/>
      <c r="Q260" s="19">
        <f t="shared" si="21"/>
        <v>1.0477299510019549</v>
      </c>
      <c r="R260" s="19">
        <f t="shared" si="21"/>
        <v>52.004073773294756</v>
      </c>
      <c r="S260" s="19">
        <f t="shared" si="21"/>
        <v>0</v>
      </c>
      <c r="T260" s="19">
        <f t="shared" ref="T260:T271" si="23">K260*L260</f>
        <v>7.3814785555738194</v>
      </c>
      <c r="U260" s="19">
        <f t="shared" ref="U260:U271" si="24">K260*M260</f>
        <v>0</v>
      </c>
      <c r="V260" s="19">
        <f t="shared" ref="V260:V271" si="25">L260*M260</f>
        <v>0</v>
      </c>
    </row>
    <row r="261" spans="1:23" x14ac:dyDescent="0.25">
      <c r="A261" s="26">
        <f>Wellpath!E261</f>
        <v>0</v>
      </c>
      <c r="B261" s="22">
        <v>0</v>
      </c>
      <c r="C261" s="22">
        <v>0</v>
      </c>
      <c r="D261" s="22">
        <f t="shared" si="22"/>
        <v>4.7931219674804699E-5</v>
      </c>
      <c r="E261" s="20">
        <f>Model!$W$27*((drdp!B261+drdp!K261)*'DBH-OS'!$B261+(drdp!E261+drdp!N261)*'DBH-OS'!$C261+(drdp!H261+drdp!Q261)*'DBH-OS'!$D261)</f>
        <v>0</v>
      </c>
      <c r="F261" s="20">
        <f>Model!$W$27*((drdp!C261+drdp!L261)*'DBH-OS'!$B261+(drdp!F261+drdp!O261)*'DBH-OS'!$C261+(drdp!I261+drdp!R261)*'DBH-OS'!$D261)</f>
        <v>0</v>
      </c>
      <c r="G261" s="20">
        <f>Model!$W$27*((drdp!D261+drdp!M261)*'DBH-OS'!$B261+(drdp!G261+drdp!P261)*'DBH-OS'!$C261+(drdp!J261+drdp!S261)*'DBH-OS'!$D261)</f>
        <v>0</v>
      </c>
      <c r="H261" s="18">
        <f>Model!$W$27*((drdp!B261)*'DBH-OS'!$B261+(drdp!E261)*'DBH-OS'!$C261+(drdp!H261)*'DBH-OS'!$D261)</f>
        <v>0</v>
      </c>
      <c r="I261" s="18">
        <f>Model!$W$27*((drdp!C261)*'DBH-OS'!$B261+(drdp!F261)*'DBH-OS'!$C261+(drdp!I261)*'DBH-OS'!$D261)</f>
        <v>0</v>
      </c>
      <c r="J261" s="18">
        <f>Model!$W$27*((drdp!D261)*'DBH-OS'!$B261+(drdp!G261)*'DBH-OS'!$C261+(drdp!J261)*'DBH-OS'!$D261)</f>
        <v>0</v>
      </c>
      <c r="K261" s="21">
        <f>SUM(E$3:E260)+H261</f>
        <v>1.0235868067740785</v>
      </c>
      <c r="L261" s="21">
        <f>SUM(F$3:F260)+I261</f>
        <v>7.2113850107517319</v>
      </c>
      <c r="M261" s="21">
        <f>SUM(G$3:G260)+J261</f>
        <v>0</v>
      </c>
      <c r="N261" s="21"/>
      <c r="O261" s="21"/>
      <c r="P261" s="21"/>
      <c r="Q261" s="19">
        <f t="shared" si="21"/>
        <v>1.0477299510019549</v>
      </c>
      <c r="R261" s="19">
        <f t="shared" si="21"/>
        <v>52.004073773294756</v>
      </c>
      <c r="S261" s="19">
        <f t="shared" si="21"/>
        <v>0</v>
      </c>
      <c r="T261" s="19">
        <f t="shared" si="23"/>
        <v>7.3814785555738194</v>
      </c>
      <c r="U261" s="19">
        <f t="shared" si="24"/>
        <v>0</v>
      </c>
      <c r="V261" s="19">
        <f t="shared" si="25"/>
        <v>0</v>
      </c>
    </row>
    <row r="262" spans="1:23" x14ac:dyDescent="0.25">
      <c r="A262" s="26">
        <f>Wellpath!E262</f>
        <v>0</v>
      </c>
      <c r="B262" s="22">
        <v>0</v>
      </c>
      <c r="C262" s="22">
        <v>0</v>
      </c>
      <c r="D262" s="22">
        <f t="shared" si="22"/>
        <v>4.7931219674804699E-5</v>
      </c>
      <c r="E262" s="20">
        <f>Model!$W$27*((drdp!B262+drdp!K262)*'DBH-OS'!$B262+(drdp!E262+drdp!N262)*'DBH-OS'!$C262+(drdp!H262+drdp!Q262)*'DBH-OS'!$D262)</f>
        <v>0</v>
      </c>
      <c r="F262" s="20">
        <f>Model!$W$27*((drdp!C262+drdp!L262)*'DBH-OS'!$B262+(drdp!F262+drdp!O262)*'DBH-OS'!$C262+(drdp!I262+drdp!R262)*'DBH-OS'!$D262)</f>
        <v>0</v>
      </c>
      <c r="G262" s="20">
        <f>Model!$W$27*((drdp!D262+drdp!M262)*'DBH-OS'!$B262+(drdp!G262+drdp!P262)*'DBH-OS'!$C262+(drdp!J262+drdp!S262)*'DBH-OS'!$D262)</f>
        <v>0</v>
      </c>
      <c r="H262" s="18">
        <f>Model!$W$27*((drdp!B262)*'DBH-OS'!$B262+(drdp!E262)*'DBH-OS'!$C262+(drdp!H262)*'DBH-OS'!$D262)</f>
        <v>0</v>
      </c>
      <c r="I262" s="18">
        <f>Model!$W$27*((drdp!C262)*'DBH-OS'!$B262+(drdp!F262)*'DBH-OS'!$C262+(drdp!I262)*'DBH-OS'!$D262)</f>
        <v>0</v>
      </c>
      <c r="J262" s="18">
        <f>Model!$W$27*((drdp!D262)*'DBH-OS'!$B262+(drdp!G262)*'DBH-OS'!$C262+(drdp!J262)*'DBH-OS'!$D262)</f>
        <v>0</v>
      </c>
      <c r="K262" s="21">
        <f>SUM(E$3:E261)+H262</f>
        <v>1.0235868067740785</v>
      </c>
      <c r="L262" s="21">
        <f>SUM(F$3:F261)+I262</f>
        <v>7.2113850107517319</v>
      </c>
      <c r="M262" s="21">
        <f>SUM(G$3:G261)+J262</f>
        <v>0</v>
      </c>
      <c r="N262" s="21"/>
      <c r="O262" s="21"/>
      <c r="P262" s="21"/>
      <c r="Q262" s="19">
        <f t="shared" si="21"/>
        <v>1.0477299510019549</v>
      </c>
      <c r="R262" s="19">
        <f t="shared" si="21"/>
        <v>52.004073773294756</v>
      </c>
      <c r="S262" s="19">
        <f t="shared" si="21"/>
        <v>0</v>
      </c>
      <c r="T262" s="19">
        <f t="shared" si="23"/>
        <v>7.3814785555738194</v>
      </c>
      <c r="U262" s="19">
        <f t="shared" si="24"/>
        <v>0</v>
      </c>
      <c r="V262" s="19">
        <f t="shared" si="25"/>
        <v>0</v>
      </c>
    </row>
    <row r="263" spans="1:23" x14ac:dyDescent="0.25">
      <c r="A263" s="26">
        <f>Wellpath!E263</f>
        <v>0</v>
      </c>
      <c r="B263" s="22">
        <v>0</v>
      </c>
      <c r="C263" s="22">
        <v>0</v>
      </c>
      <c r="D263" s="22">
        <f t="shared" si="22"/>
        <v>4.7931219674804699E-5</v>
      </c>
      <c r="E263" s="20">
        <f>Model!$W$27*((drdp!B263+drdp!K263)*'DBH-OS'!$B263+(drdp!E263+drdp!N263)*'DBH-OS'!$C263+(drdp!H263+drdp!Q263)*'DBH-OS'!$D263)</f>
        <v>0</v>
      </c>
      <c r="F263" s="20">
        <f>Model!$W$27*((drdp!C263+drdp!L263)*'DBH-OS'!$B263+(drdp!F263+drdp!O263)*'DBH-OS'!$C263+(drdp!I263+drdp!R263)*'DBH-OS'!$D263)</f>
        <v>0</v>
      </c>
      <c r="G263" s="20">
        <f>Model!$W$27*((drdp!D263+drdp!M263)*'DBH-OS'!$B263+(drdp!G263+drdp!P263)*'DBH-OS'!$C263+(drdp!J263+drdp!S263)*'DBH-OS'!$D263)</f>
        <v>0</v>
      </c>
      <c r="H263" s="18">
        <f>Model!$W$27*((drdp!B263)*'DBH-OS'!$B263+(drdp!E263)*'DBH-OS'!$C263+(drdp!H263)*'DBH-OS'!$D263)</f>
        <v>0</v>
      </c>
      <c r="I263" s="18">
        <f>Model!$W$27*((drdp!C263)*'DBH-OS'!$B263+(drdp!F263)*'DBH-OS'!$C263+(drdp!I263)*'DBH-OS'!$D263)</f>
        <v>0</v>
      </c>
      <c r="J263" s="18">
        <f>Model!$W$27*((drdp!D263)*'DBH-OS'!$B263+(drdp!G263)*'DBH-OS'!$C263+(drdp!J263)*'DBH-OS'!$D263)</f>
        <v>0</v>
      </c>
      <c r="K263" s="21">
        <f>SUM(E$3:E262)+H263</f>
        <v>1.0235868067740785</v>
      </c>
      <c r="L263" s="21">
        <f>SUM(F$3:F262)+I263</f>
        <v>7.2113850107517319</v>
      </c>
      <c r="M263" s="21">
        <f>SUM(G$3:G262)+J263</f>
        <v>0</v>
      </c>
      <c r="N263" s="21"/>
      <c r="O263" s="21"/>
      <c r="P263" s="21"/>
      <c r="Q263" s="19">
        <f t="shared" si="21"/>
        <v>1.0477299510019549</v>
      </c>
      <c r="R263" s="19">
        <f t="shared" si="21"/>
        <v>52.004073773294756</v>
      </c>
      <c r="S263" s="19">
        <f t="shared" si="21"/>
        <v>0</v>
      </c>
      <c r="T263" s="19">
        <f t="shared" si="23"/>
        <v>7.3814785555738194</v>
      </c>
      <c r="U263" s="19">
        <f t="shared" si="24"/>
        <v>0</v>
      </c>
      <c r="V263" s="19">
        <f t="shared" si="25"/>
        <v>0</v>
      </c>
    </row>
    <row r="264" spans="1:23" x14ac:dyDescent="0.25">
      <c r="A264" s="26">
        <f>Wellpath!E264</f>
        <v>0</v>
      </c>
      <c r="B264" s="22">
        <v>0</v>
      </c>
      <c r="C264" s="22">
        <v>0</v>
      </c>
      <c r="D264" s="22">
        <f t="shared" si="22"/>
        <v>4.7931219674804699E-5</v>
      </c>
      <c r="E264" s="20">
        <f>Model!$W$27*((drdp!B264+drdp!K264)*'DBH-OS'!$B264+(drdp!E264+drdp!N264)*'DBH-OS'!$C264+(drdp!H264+drdp!Q264)*'DBH-OS'!$D264)</f>
        <v>0</v>
      </c>
      <c r="F264" s="20">
        <f>Model!$W$27*((drdp!C264+drdp!L264)*'DBH-OS'!$B264+(drdp!F264+drdp!O264)*'DBH-OS'!$C264+(drdp!I264+drdp!R264)*'DBH-OS'!$D264)</f>
        <v>0</v>
      </c>
      <c r="G264" s="20">
        <f>Model!$W$27*((drdp!D264+drdp!M264)*'DBH-OS'!$B264+(drdp!G264+drdp!P264)*'DBH-OS'!$C264+(drdp!J264+drdp!S264)*'DBH-OS'!$D264)</f>
        <v>0</v>
      </c>
      <c r="H264" s="18">
        <f>Model!$W$27*((drdp!B264)*'DBH-OS'!$B264+(drdp!E264)*'DBH-OS'!$C264+(drdp!H264)*'DBH-OS'!$D264)</f>
        <v>0</v>
      </c>
      <c r="I264" s="18">
        <f>Model!$W$27*((drdp!C264)*'DBH-OS'!$B264+(drdp!F264)*'DBH-OS'!$C264+(drdp!I264)*'DBH-OS'!$D264)</f>
        <v>0</v>
      </c>
      <c r="J264" s="18">
        <f>Model!$W$27*((drdp!D264)*'DBH-OS'!$B264+(drdp!G264)*'DBH-OS'!$C264+(drdp!J264)*'DBH-OS'!$D264)</f>
        <v>0</v>
      </c>
      <c r="K264" s="21">
        <f>SUM(E$3:E263)+H264</f>
        <v>1.0235868067740785</v>
      </c>
      <c r="L264" s="21">
        <f>SUM(F$3:F263)+I264</f>
        <v>7.2113850107517319</v>
      </c>
      <c r="M264" s="21">
        <f>SUM(G$3:G263)+J264</f>
        <v>0</v>
      </c>
      <c r="N264" s="21"/>
      <c r="O264" s="21"/>
      <c r="P264" s="21"/>
      <c r="Q264" s="19">
        <f t="shared" si="21"/>
        <v>1.0477299510019549</v>
      </c>
      <c r="R264" s="19">
        <f t="shared" si="21"/>
        <v>52.004073773294756</v>
      </c>
      <c r="S264" s="19">
        <f t="shared" si="21"/>
        <v>0</v>
      </c>
      <c r="T264" s="19">
        <f t="shared" si="23"/>
        <v>7.3814785555738194</v>
      </c>
      <c r="U264" s="19">
        <f t="shared" si="24"/>
        <v>0</v>
      </c>
      <c r="V264" s="19">
        <f t="shared" si="25"/>
        <v>0</v>
      </c>
    </row>
    <row r="265" spans="1:23" x14ac:dyDescent="0.25">
      <c r="A265" s="26">
        <f>Wellpath!E265</f>
        <v>0</v>
      </c>
      <c r="B265" s="22">
        <v>0</v>
      </c>
      <c r="C265" s="22">
        <v>0</v>
      </c>
      <c r="D265" s="22">
        <f t="shared" si="22"/>
        <v>4.7931219674804699E-5</v>
      </c>
      <c r="E265" s="20">
        <f>Model!$W$27*((drdp!B265+drdp!K265)*'DBH-OS'!$B265+(drdp!E265+drdp!N265)*'DBH-OS'!$C265+(drdp!H265+drdp!Q265)*'DBH-OS'!$D265)</f>
        <v>0</v>
      </c>
      <c r="F265" s="20">
        <f>Model!$W$27*((drdp!C265+drdp!L265)*'DBH-OS'!$B265+(drdp!F265+drdp!O265)*'DBH-OS'!$C265+(drdp!I265+drdp!R265)*'DBH-OS'!$D265)</f>
        <v>0</v>
      </c>
      <c r="G265" s="20">
        <f>Model!$W$27*((drdp!D265+drdp!M265)*'DBH-OS'!$B265+(drdp!G265+drdp!P265)*'DBH-OS'!$C265+(drdp!J265+drdp!S265)*'DBH-OS'!$D265)</f>
        <v>0</v>
      </c>
      <c r="H265" s="18">
        <f>Model!$W$27*((drdp!B265)*'DBH-OS'!$B265+(drdp!E265)*'DBH-OS'!$C265+(drdp!H265)*'DBH-OS'!$D265)</f>
        <v>0</v>
      </c>
      <c r="I265" s="18">
        <f>Model!$W$27*((drdp!C265)*'DBH-OS'!$B265+(drdp!F265)*'DBH-OS'!$C265+(drdp!I265)*'DBH-OS'!$D265)</f>
        <v>0</v>
      </c>
      <c r="J265" s="18">
        <f>Model!$W$27*((drdp!D265)*'DBH-OS'!$B265+(drdp!G265)*'DBH-OS'!$C265+(drdp!J265)*'DBH-OS'!$D265)</f>
        <v>0</v>
      </c>
      <c r="K265" s="21">
        <f>SUM(E$3:E264)+H265</f>
        <v>1.0235868067740785</v>
      </c>
      <c r="L265" s="21">
        <f>SUM(F$3:F264)+I265</f>
        <v>7.2113850107517319</v>
      </c>
      <c r="M265" s="21">
        <f>SUM(G$3:G264)+J265</f>
        <v>0</v>
      </c>
      <c r="N265" s="21"/>
      <c r="O265" s="21"/>
      <c r="P265" s="21"/>
      <c r="Q265" s="19">
        <f t="shared" si="21"/>
        <v>1.0477299510019549</v>
      </c>
      <c r="R265" s="19">
        <f t="shared" si="21"/>
        <v>52.004073773294756</v>
      </c>
      <c r="S265" s="19">
        <f t="shared" si="21"/>
        <v>0</v>
      </c>
      <c r="T265" s="19">
        <f t="shared" si="23"/>
        <v>7.3814785555738194</v>
      </c>
      <c r="U265" s="19">
        <f t="shared" si="24"/>
        <v>0</v>
      </c>
      <c r="V265" s="19">
        <f t="shared" si="25"/>
        <v>0</v>
      </c>
    </row>
    <row r="266" spans="1:23" x14ac:dyDescent="0.25">
      <c r="A266" s="26">
        <f>Wellpath!E266</f>
        <v>0</v>
      </c>
      <c r="B266" s="22">
        <v>0</v>
      </c>
      <c r="C266" s="22">
        <v>0</v>
      </c>
      <c r="D266" s="22">
        <f t="shared" si="22"/>
        <v>4.7931219674804699E-5</v>
      </c>
      <c r="E266" s="20">
        <f>Model!$W$27*((drdp!B266+drdp!K266)*'DBH-OS'!$B266+(drdp!E266+drdp!N266)*'DBH-OS'!$C266+(drdp!H266+drdp!Q266)*'DBH-OS'!$D266)</f>
        <v>0</v>
      </c>
      <c r="F266" s="20">
        <f>Model!$W$27*((drdp!C266+drdp!L266)*'DBH-OS'!$B266+(drdp!F266+drdp!O266)*'DBH-OS'!$C266+(drdp!I266+drdp!R266)*'DBH-OS'!$D266)</f>
        <v>0</v>
      </c>
      <c r="G266" s="20">
        <f>Model!$W$27*((drdp!D266+drdp!M266)*'DBH-OS'!$B266+(drdp!G266+drdp!P266)*'DBH-OS'!$C266+(drdp!J266+drdp!S266)*'DBH-OS'!$D266)</f>
        <v>0</v>
      </c>
      <c r="H266" s="18">
        <f>Model!$W$27*((drdp!B266)*'DBH-OS'!$B266+(drdp!E266)*'DBH-OS'!$C266+(drdp!H266)*'DBH-OS'!$D266)</f>
        <v>0</v>
      </c>
      <c r="I266" s="18">
        <f>Model!$W$27*((drdp!C266)*'DBH-OS'!$B266+(drdp!F266)*'DBH-OS'!$C266+(drdp!I266)*'DBH-OS'!$D266)</f>
        <v>0</v>
      </c>
      <c r="J266" s="18">
        <f>Model!$W$27*((drdp!D266)*'DBH-OS'!$B266+(drdp!G266)*'DBH-OS'!$C266+(drdp!J266)*'DBH-OS'!$D266)</f>
        <v>0</v>
      </c>
      <c r="K266" s="21">
        <f>SUM(E$3:E265)+H266</f>
        <v>1.0235868067740785</v>
      </c>
      <c r="L266" s="21">
        <f>SUM(F$3:F265)+I266</f>
        <v>7.2113850107517319</v>
      </c>
      <c r="M266" s="21">
        <f>SUM(G$3:G265)+J266</f>
        <v>0</v>
      </c>
      <c r="N266" s="21"/>
      <c r="O266" s="21"/>
      <c r="P266" s="21"/>
      <c r="Q266" s="19">
        <f t="shared" si="21"/>
        <v>1.0477299510019549</v>
      </c>
      <c r="R266" s="19">
        <f t="shared" si="21"/>
        <v>52.004073773294756</v>
      </c>
      <c r="S266" s="19">
        <f t="shared" si="21"/>
        <v>0</v>
      </c>
      <c r="T266" s="19">
        <f t="shared" si="23"/>
        <v>7.3814785555738194</v>
      </c>
      <c r="U266" s="19">
        <f t="shared" si="24"/>
        <v>0</v>
      </c>
      <c r="V266" s="19">
        <f t="shared" si="25"/>
        <v>0</v>
      </c>
    </row>
    <row r="267" spans="1:23" x14ac:dyDescent="0.25">
      <c r="A267" s="26">
        <f>Wellpath!E267</f>
        <v>0</v>
      </c>
      <c r="B267" s="22">
        <v>0</v>
      </c>
      <c r="C267" s="22">
        <v>0</v>
      </c>
      <c r="D267" s="22">
        <f t="shared" si="22"/>
        <v>4.7931219674804699E-5</v>
      </c>
      <c r="E267" s="20">
        <f>Model!$W$27*((drdp!B267+drdp!K267)*'DBH-OS'!$B267+(drdp!E267+drdp!N267)*'DBH-OS'!$C267+(drdp!H267+drdp!Q267)*'DBH-OS'!$D267)</f>
        <v>0</v>
      </c>
      <c r="F267" s="20">
        <f>Model!$W$27*((drdp!C267+drdp!L267)*'DBH-OS'!$B267+(drdp!F267+drdp!O267)*'DBH-OS'!$C267+(drdp!I267+drdp!R267)*'DBH-OS'!$D267)</f>
        <v>0</v>
      </c>
      <c r="G267" s="20">
        <f>Model!$W$27*((drdp!D267+drdp!M267)*'DBH-OS'!$B267+(drdp!G267+drdp!P267)*'DBH-OS'!$C267+(drdp!J267+drdp!S267)*'DBH-OS'!$D267)</f>
        <v>0</v>
      </c>
      <c r="H267" s="18">
        <f>Model!$W$27*((drdp!B267)*'DBH-OS'!$B267+(drdp!E267)*'DBH-OS'!$C267+(drdp!H267)*'DBH-OS'!$D267)</f>
        <v>0</v>
      </c>
      <c r="I267" s="18">
        <f>Model!$W$27*((drdp!C267)*'DBH-OS'!$B267+(drdp!F267)*'DBH-OS'!$C267+(drdp!I267)*'DBH-OS'!$D267)</f>
        <v>0</v>
      </c>
      <c r="J267" s="18">
        <f>Model!$W$27*((drdp!D267)*'DBH-OS'!$B267+(drdp!G267)*'DBH-OS'!$C267+(drdp!J267)*'DBH-OS'!$D267)</f>
        <v>0</v>
      </c>
      <c r="K267" s="21">
        <f>SUM(E$3:E266)+H267</f>
        <v>1.0235868067740785</v>
      </c>
      <c r="L267" s="21">
        <f>SUM(F$3:F266)+I267</f>
        <v>7.2113850107517319</v>
      </c>
      <c r="M267" s="21">
        <f>SUM(G$3:G266)+J267</f>
        <v>0</v>
      </c>
      <c r="N267" s="21"/>
      <c r="O267" s="21"/>
      <c r="P267" s="21"/>
      <c r="Q267" s="19">
        <f t="shared" si="21"/>
        <v>1.0477299510019549</v>
      </c>
      <c r="R267" s="19">
        <f t="shared" si="21"/>
        <v>52.004073773294756</v>
      </c>
      <c r="S267" s="19">
        <f t="shared" si="21"/>
        <v>0</v>
      </c>
      <c r="T267" s="19">
        <f t="shared" si="23"/>
        <v>7.3814785555738194</v>
      </c>
      <c r="U267" s="19">
        <f t="shared" si="24"/>
        <v>0</v>
      </c>
      <c r="V267" s="19">
        <f t="shared" si="25"/>
        <v>0</v>
      </c>
    </row>
    <row r="268" spans="1:23" x14ac:dyDescent="0.25">
      <c r="A268" s="26">
        <f>Wellpath!E268</f>
        <v>0</v>
      </c>
      <c r="B268" s="22">
        <v>0</v>
      </c>
      <c r="C268" s="22">
        <v>0</v>
      </c>
      <c r="D268" s="22">
        <f t="shared" si="22"/>
        <v>4.7931219674804699E-5</v>
      </c>
      <c r="E268" s="20">
        <f>Model!$W$27*((drdp!B268+drdp!K268)*'DBH-OS'!$B268+(drdp!E268+drdp!N268)*'DBH-OS'!$C268+(drdp!H268+drdp!Q268)*'DBH-OS'!$D268)</f>
        <v>0</v>
      </c>
      <c r="F268" s="20">
        <f>Model!$W$27*((drdp!C268+drdp!L268)*'DBH-OS'!$B268+(drdp!F268+drdp!O268)*'DBH-OS'!$C268+(drdp!I268+drdp!R268)*'DBH-OS'!$D268)</f>
        <v>0</v>
      </c>
      <c r="G268" s="20">
        <f>Model!$W$27*((drdp!D268+drdp!M268)*'DBH-OS'!$B268+(drdp!G268+drdp!P268)*'DBH-OS'!$C268+(drdp!J268+drdp!S268)*'DBH-OS'!$D268)</f>
        <v>0</v>
      </c>
      <c r="H268" s="18">
        <f>Model!$W$27*((drdp!B268)*'DBH-OS'!$B268+(drdp!E268)*'DBH-OS'!$C268+(drdp!H268)*'DBH-OS'!$D268)</f>
        <v>0</v>
      </c>
      <c r="I268" s="18">
        <f>Model!$W$27*((drdp!C268)*'DBH-OS'!$B268+(drdp!F268)*'DBH-OS'!$C268+(drdp!I268)*'DBH-OS'!$D268)</f>
        <v>0</v>
      </c>
      <c r="J268" s="18">
        <f>Model!$W$27*((drdp!D268)*'DBH-OS'!$B268+(drdp!G268)*'DBH-OS'!$C268+(drdp!J268)*'DBH-OS'!$D268)</f>
        <v>0</v>
      </c>
      <c r="K268" s="21">
        <f>SUM(E$3:E267)+H268</f>
        <v>1.0235868067740785</v>
      </c>
      <c r="L268" s="21">
        <f>SUM(F$3:F267)+I268</f>
        <v>7.2113850107517319</v>
      </c>
      <c r="M268" s="21">
        <f>SUM(G$3:G267)+J268</f>
        <v>0</v>
      </c>
      <c r="N268" s="21"/>
      <c r="O268" s="21"/>
      <c r="P268" s="21"/>
      <c r="Q268" s="19">
        <f t="shared" si="21"/>
        <v>1.0477299510019549</v>
      </c>
      <c r="R268" s="19">
        <f t="shared" si="21"/>
        <v>52.004073773294756</v>
      </c>
      <c r="S268" s="19">
        <f t="shared" si="21"/>
        <v>0</v>
      </c>
      <c r="T268" s="19">
        <f t="shared" si="23"/>
        <v>7.3814785555738194</v>
      </c>
      <c r="U268" s="19">
        <f t="shared" si="24"/>
        <v>0</v>
      </c>
      <c r="V268" s="19">
        <f t="shared" si="25"/>
        <v>0</v>
      </c>
    </row>
    <row r="269" spans="1:23" x14ac:dyDescent="0.25">
      <c r="A269" s="26">
        <f>Wellpath!E269</f>
        <v>0</v>
      </c>
      <c r="B269" s="22">
        <v>0</v>
      </c>
      <c r="C269" s="22">
        <v>0</v>
      </c>
      <c r="D269" s="22">
        <f t="shared" si="22"/>
        <v>4.7931219674804699E-5</v>
      </c>
      <c r="E269" s="20">
        <f>Model!$W$27*((drdp!B269+drdp!K269)*'DBH-OS'!$B269+(drdp!E269+drdp!N269)*'DBH-OS'!$C269+(drdp!H269+drdp!Q269)*'DBH-OS'!$D269)</f>
        <v>0</v>
      </c>
      <c r="F269" s="20">
        <f>Model!$W$27*((drdp!C269+drdp!L269)*'DBH-OS'!$B269+(drdp!F269+drdp!O269)*'DBH-OS'!$C269+(drdp!I269+drdp!R269)*'DBH-OS'!$D269)</f>
        <v>0</v>
      </c>
      <c r="G269" s="20">
        <f>Model!$W$27*((drdp!D269+drdp!M269)*'DBH-OS'!$B269+(drdp!G269+drdp!P269)*'DBH-OS'!$C269+(drdp!J269+drdp!S269)*'DBH-OS'!$D269)</f>
        <v>0</v>
      </c>
      <c r="H269" s="18">
        <f>Model!$W$27*((drdp!B269)*'DBH-OS'!$B269+(drdp!E269)*'DBH-OS'!$C269+(drdp!H269)*'DBH-OS'!$D269)</f>
        <v>0</v>
      </c>
      <c r="I269" s="18">
        <f>Model!$W$27*((drdp!C269)*'DBH-OS'!$B269+(drdp!F269)*'DBH-OS'!$C269+(drdp!I269)*'DBH-OS'!$D269)</f>
        <v>0</v>
      </c>
      <c r="J269" s="18">
        <f>Model!$W$27*((drdp!D269)*'DBH-OS'!$B269+(drdp!G269)*'DBH-OS'!$C269+(drdp!J269)*'DBH-OS'!$D269)</f>
        <v>0</v>
      </c>
      <c r="K269" s="21">
        <f>SUM(E$3:E268)+H269</f>
        <v>1.0235868067740785</v>
      </c>
      <c r="L269" s="21">
        <f>SUM(F$3:F268)+I269</f>
        <v>7.2113850107517319</v>
      </c>
      <c r="M269" s="21">
        <f>SUM(G$3:G268)+J269</f>
        <v>0</v>
      </c>
      <c r="N269" s="21"/>
      <c r="O269" s="21"/>
      <c r="P269" s="21"/>
      <c r="Q269" s="19">
        <f t="shared" si="21"/>
        <v>1.0477299510019549</v>
      </c>
      <c r="R269" s="19">
        <f t="shared" si="21"/>
        <v>52.004073773294756</v>
      </c>
      <c r="S269" s="19">
        <f t="shared" si="21"/>
        <v>0</v>
      </c>
      <c r="T269" s="19">
        <f t="shared" si="23"/>
        <v>7.3814785555738194</v>
      </c>
      <c r="U269" s="19">
        <f t="shared" si="24"/>
        <v>0</v>
      </c>
      <c r="V269" s="19">
        <f t="shared" si="25"/>
        <v>0</v>
      </c>
    </row>
    <row r="270" spans="1:23" x14ac:dyDescent="0.25">
      <c r="A270" s="26">
        <f>Wellpath!E270</f>
        <v>0</v>
      </c>
      <c r="B270" s="22">
        <v>0</v>
      </c>
      <c r="C270" s="22">
        <v>0</v>
      </c>
      <c r="D270" s="22">
        <f t="shared" si="22"/>
        <v>4.7931219674804699E-5</v>
      </c>
      <c r="E270" s="20">
        <f>Model!$W$27*((drdp!B270+drdp!K270)*'DBH-OS'!$B270+(drdp!E270+drdp!N270)*'DBH-OS'!$C270+(drdp!H270+drdp!Q270)*'DBH-OS'!$D270)</f>
        <v>0</v>
      </c>
      <c r="F270" s="20">
        <f>Model!$W$27*((drdp!C270+drdp!L270)*'DBH-OS'!$B270+(drdp!F270+drdp!O270)*'DBH-OS'!$C270+(drdp!I270+drdp!R270)*'DBH-OS'!$D270)</f>
        <v>0</v>
      </c>
      <c r="G270" s="20">
        <f>Model!$W$27*((drdp!D270+drdp!M270)*'DBH-OS'!$B270+(drdp!G270+drdp!P270)*'DBH-OS'!$C270+(drdp!J270+drdp!S270)*'DBH-OS'!$D270)</f>
        <v>0</v>
      </c>
      <c r="H270" s="18">
        <f>Model!$W$27*((drdp!B270)*'DBH-OS'!$B270+(drdp!E270)*'DBH-OS'!$C270+(drdp!H270)*'DBH-OS'!$D270)</f>
        <v>0</v>
      </c>
      <c r="I270" s="18">
        <f>Model!$W$27*((drdp!C270)*'DBH-OS'!$B270+(drdp!F270)*'DBH-OS'!$C270+(drdp!I270)*'DBH-OS'!$D270)</f>
        <v>0</v>
      </c>
      <c r="J270" s="18">
        <f>Model!$W$27*((drdp!D270)*'DBH-OS'!$B270+(drdp!G270)*'DBH-OS'!$C270+(drdp!J270)*'DBH-OS'!$D270)</f>
        <v>0</v>
      </c>
      <c r="K270" s="21">
        <f>SUM(E$3:E269)+H270</f>
        <v>1.0235868067740785</v>
      </c>
      <c r="L270" s="21">
        <f>SUM(F$3:F269)+I270</f>
        <v>7.2113850107517319</v>
      </c>
      <c r="M270" s="21">
        <f>SUM(G$3:G269)+J270</f>
        <v>0</v>
      </c>
      <c r="N270" s="21"/>
      <c r="O270" s="21"/>
      <c r="P270" s="21"/>
      <c r="Q270" s="19">
        <f t="shared" si="21"/>
        <v>1.0477299510019549</v>
      </c>
      <c r="R270" s="19">
        <f t="shared" si="21"/>
        <v>52.004073773294756</v>
      </c>
      <c r="S270" s="19">
        <f t="shared" si="21"/>
        <v>0</v>
      </c>
      <c r="T270" s="19">
        <f t="shared" si="23"/>
        <v>7.3814785555738194</v>
      </c>
      <c r="U270" s="19">
        <f t="shared" si="24"/>
        <v>0</v>
      </c>
      <c r="V270" s="19">
        <f t="shared" si="25"/>
        <v>0</v>
      </c>
      <c r="W270" s="10" t="s">
        <v>62</v>
      </c>
    </row>
    <row r="271" spans="1:23" x14ac:dyDescent="0.25">
      <c r="A271" s="26">
        <f>Wellpath!E271</f>
        <v>0</v>
      </c>
      <c r="B271" s="22">
        <v>0</v>
      </c>
      <c r="C271" s="22">
        <v>0</v>
      </c>
      <c r="D271" s="22">
        <f t="shared" si="22"/>
        <v>4.7931219674804699E-5</v>
      </c>
      <c r="E271" s="20">
        <f>Model!$W$27*((drdp!B271+drdp!K271)*'DBH-OS'!$B271+(drdp!E271+drdp!N271)*'DBH-OS'!$C271+(drdp!H271+drdp!Q271)*'DBH-OS'!$D271)</f>
        <v>0</v>
      </c>
      <c r="F271" s="20">
        <f>Model!$W$27*((drdp!C271+drdp!L271)*'DBH-OS'!$B271+(drdp!F271+drdp!O271)*'DBH-OS'!$C271+(drdp!I271+drdp!R271)*'DBH-OS'!$D271)</f>
        <v>0</v>
      </c>
      <c r="G271" s="20">
        <f>Model!$W$27*((drdp!D271+drdp!M271)*'DBH-OS'!$B271+(drdp!G271+drdp!P271)*'DBH-OS'!$C271+(drdp!J271+drdp!S271)*'DBH-OS'!$D271)</f>
        <v>0</v>
      </c>
      <c r="H271" s="18">
        <f>Model!$W$27*((drdp!B271)*'DBH-OS'!$B271+(drdp!E271)*'DBH-OS'!$C271+(drdp!H271)*'DBH-OS'!$D271)</f>
        <v>0</v>
      </c>
      <c r="I271" s="18">
        <f>Model!$W$27*((drdp!C271)*'DBH-OS'!$B271+(drdp!F271)*'DBH-OS'!$C271+(drdp!I271)*'DBH-OS'!$D271)</f>
        <v>0</v>
      </c>
      <c r="J271" s="18">
        <f>Model!$W$27*((drdp!D271)*'DBH-OS'!$B271+(drdp!G271)*'DBH-OS'!$C271+(drdp!J271)*'DBH-OS'!$D271)</f>
        <v>0</v>
      </c>
      <c r="K271" s="21">
        <f>SUM(E$3:E270)+H271</f>
        <v>1.0235868067740785</v>
      </c>
      <c r="L271" s="21">
        <f>SUM(F$3:F270)+I271</f>
        <v>7.2113850107517319</v>
      </c>
      <c r="M271" s="21">
        <f>SUM(G$3:G270)+J271</f>
        <v>0</v>
      </c>
      <c r="N271" s="21"/>
      <c r="O271" s="21"/>
      <c r="P271" s="21"/>
      <c r="Q271" s="19">
        <f t="shared" si="21"/>
        <v>1.0477299510019549</v>
      </c>
      <c r="R271" s="19">
        <f t="shared" si="21"/>
        <v>52.004073773294756</v>
      </c>
      <c r="S271" s="19">
        <f t="shared" si="21"/>
        <v>0</v>
      </c>
      <c r="T271" s="19">
        <f t="shared" si="23"/>
        <v>7.3814785555738194</v>
      </c>
      <c r="U271" s="19">
        <f t="shared" si="24"/>
        <v>0</v>
      </c>
      <c r="V271" s="19">
        <f t="shared" si="25"/>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8" tint="0.59999389629810485"/>
  </sheetPr>
  <dimension ref="A1:Z271"/>
  <sheetViews>
    <sheetView workbookViewId="0">
      <pane ySplit="2" topLeftCell="A3" activePane="bottomLeft" state="frozen"/>
      <selection activeCell="H39" sqref="H39"/>
      <selection pane="bottomLeft" activeCell="N17" sqref="N17"/>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6" s="25" customFormat="1" x14ac:dyDescent="0.25">
      <c r="A1" s="14"/>
      <c r="B1" s="134" t="s">
        <v>43</v>
      </c>
      <c r="C1" s="134"/>
      <c r="D1" s="134"/>
      <c r="E1" s="125" t="s">
        <v>47</v>
      </c>
      <c r="F1" s="125"/>
      <c r="G1" s="125"/>
      <c r="H1" s="135" t="s">
        <v>48</v>
      </c>
      <c r="I1" s="135"/>
      <c r="J1" s="135"/>
      <c r="K1" s="144" t="s">
        <v>155</v>
      </c>
      <c r="L1" s="145"/>
      <c r="M1" s="145"/>
      <c r="N1" s="145"/>
      <c r="O1" s="145"/>
      <c r="P1" s="146"/>
      <c r="Q1" s="124" t="s">
        <v>49</v>
      </c>
      <c r="R1" s="124"/>
      <c r="S1" s="124"/>
      <c r="T1" s="124"/>
      <c r="U1" s="124"/>
      <c r="V1" s="124"/>
    </row>
    <row r="2" spans="1:26" s="25" customFormat="1" x14ac:dyDescent="0.25">
      <c r="A2" s="14" t="s">
        <v>37</v>
      </c>
      <c r="B2" s="27" t="s">
        <v>46</v>
      </c>
      <c r="C2" s="27" t="s">
        <v>44</v>
      </c>
      <c r="D2" s="27" t="s">
        <v>45</v>
      </c>
      <c r="E2" s="28" t="s">
        <v>38</v>
      </c>
      <c r="F2" s="28" t="s">
        <v>39</v>
      </c>
      <c r="G2" s="28" t="s">
        <v>40</v>
      </c>
      <c r="H2" s="29" t="s">
        <v>38</v>
      </c>
      <c r="I2" s="29" t="s">
        <v>39</v>
      </c>
      <c r="J2" s="29" t="s">
        <v>40</v>
      </c>
      <c r="K2" s="30" t="s">
        <v>50</v>
      </c>
      <c r="L2" s="30" t="s">
        <v>51</v>
      </c>
      <c r="M2" s="30" t="s">
        <v>52</v>
      </c>
      <c r="N2" s="30" t="s">
        <v>53</v>
      </c>
      <c r="O2" s="30" t="s">
        <v>54</v>
      </c>
      <c r="P2" s="30" t="s">
        <v>55</v>
      </c>
      <c r="Q2" s="31" t="s">
        <v>50</v>
      </c>
      <c r="R2" s="31" t="s">
        <v>51</v>
      </c>
      <c r="S2" s="31" t="s">
        <v>52</v>
      </c>
      <c r="T2" s="31" t="s">
        <v>53</v>
      </c>
      <c r="U2" s="31" t="s">
        <v>54</v>
      </c>
      <c r="V2" s="31" t="s">
        <v>55</v>
      </c>
    </row>
    <row r="3" spans="1:26" x14ac:dyDescent="0.25">
      <c r="A3" s="26">
        <f>Wellpath!E3</f>
        <v>0</v>
      </c>
      <c r="B3" s="22">
        <v>0</v>
      </c>
      <c r="C3" s="22">
        <v>0</v>
      </c>
      <c r="D3" s="22">
        <f t="shared" ref="D3:D66" si="0">1 / (Bfield * COS(Dip))</f>
        <v>4.7931219674804699E-5</v>
      </c>
      <c r="E3" s="20">
        <f>Model!$W$30*((drdp!B3+drdp!K3)*DBHR!$B3+(drdp!E3+drdp!N3)*DBHR!$C3+(drdp!H3+drdp!Q3)*DBHR!$D3)</f>
        <v>0</v>
      </c>
      <c r="F3" s="20">
        <f>Model!$W$30*((drdp!C3+drdp!L3)*DBHR!$B3+(drdp!F3+drdp!O3)*DBHR!$C3+(drdp!I3+drdp!R3)*DBHR!$D3)</f>
        <v>0</v>
      </c>
      <c r="G3" s="20">
        <f>Model!$W$30*((drdp!D3+drdp!M3)*DBHR!$B3+(drdp!G3+drdp!P3)*DBHR!$C3+(drdp!J3+drdp!S3)*DBHR!$D3)</f>
        <v>0</v>
      </c>
      <c r="H3" s="18">
        <f>Model!$W$30*((drdp!B3)*DBHR!$B3+(drdp!E3)*DBHR!$C3+(drdp!H3)*DBHR!$D3)</f>
        <v>0</v>
      </c>
      <c r="I3" s="18">
        <f>Model!$W$30*((drdp!C3)*DBHR!$B3+(drdp!F3)*DBHR!$C3+(drdp!I3)*DBHR!$D3)</f>
        <v>0</v>
      </c>
      <c r="J3" s="18">
        <f>Model!$W$30*((drdp!D3)*DBHR!$B3+(drdp!G3)*DBHR!$C3+(drdp!J3)*DBHR!$D3)</f>
        <v>0</v>
      </c>
      <c r="K3" s="21">
        <v>0</v>
      </c>
      <c r="L3" s="21">
        <f>I3</f>
        <v>0</v>
      </c>
      <c r="M3" s="21">
        <f>J3</f>
        <v>0</v>
      </c>
      <c r="N3" s="21">
        <f>E3*F3</f>
        <v>0</v>
      </c>
      <c r="O3" s="21">
        <f>E3*G3</f>
        <v>0</v>
      </c>
      <c r="P3" s="21">
        <f>F3*G3</f>
        <v>0</v>
      </c>
      <c r="Q3" s="19">
        <f>K3^2</f>
        <v>0</v>
      </c>
      <c r="R3" s="19">
        <f t="shared" ref="R3:S3" si="1">L3^2</f>
        <v>0</v>
      </c>
      <c r="S3" s="19">
        <f t="shared" si="1"/>
        <v>0</v>
      </c>
      <c r="T3" s="19">
        <f>K3*L3</f>
        <v>0</v>
      </c>
      <c r="U3" s="19">
        <f>K3*M3</f>
        <v>0</v>
      </c>
      <c r="V3" s="19">
        <f>L3*M3</f>
        <v>0</v>
      </c>
      <c r="Y3" s="10" t="s">
        <v>64</v>
      </c>
      <c r="Z3" s="10" t="s">
        <v>42</v>
      </c>
    </row>
    <row r="4" spans="1:26" x14ac:dyDescent="0.25">
      <c r="A4" s="26">
        <f>Wellpath!E4</f>
        <v>30</v>
      </c>
      <c r="B4" s="22">
        <v>0</v>
      </c>
      <c r="C4" s="22">
        <v>0</v>
      </c>
      <c r="D4" s="22">
        <f t="shared" si="0"/>
        <v>4.7931219674804699E-5</v>
      </c>
      <c r="E4" s="20">
        <f>Model!$W$30*((drdp!B4+drdp!K4)*DBHR!$B4+(drdp!E4+drdp!N4)*DBHR!$C4+(drdp!H4+drdp!Q4)*DBHR!$D4)</f>
        <v>0</v>
      </c>
      <c r="F4" s="20">
        <f>Model!$W$30*((drdp!C4+drdp!L4)*DBHR!$B4+(drdp!F4+drdp!O4)*DBHR!$C4+(drdp!I4+drdp!R4)*DBHR!$D4)</f>
        <v>0</v>
      </c>
      <c r="G4" s="20">
        <f>Model!$W$30*((drdp!D4+drdp!M4)*DBHR!$B4+(drdp!G4+drdp!P4)*DBHR!$C4+(drdp!J4+drdp!S4)*DBHR!$D4)</f>
        <v>0</v>
      </c>
      <c r="H4" s="18">
        <f>Model!$W$30*((drdp!B4)*DBHR!$B4+(drdp!E4)*DBHR!$C4+(drdp!H4)*DBHR!$D4)</f>
        <v>0</v>
      </c>
      <c r="I4" s="18">
        <f>Model!$W$30*((drdp!C4)*DBHR!$B4+(drdp!F4)*DBHR!$C4+(drdp!I4)*DBHR!$D4)</f>
        <v>0</v>
      </c>
      <c r="J4" s="18">
        <f>Model!$W$30*((drdp!D4)*DBHR!$B4+(drdp!G4)*DBHR!$C4+(drdp!J4)*DBHR!$D4)</f>
        <v>0</v>
      </c>
      <c r="K4" s="21">
        <f t="shared" ref="K4:M8" si="2">K3+E4^2</f>
        <v>0</v>
      </c>
      <c r="L4" s="21">
        <f t="shared" si="2"/>
        <v>0</v>
      </c>
      <c r="M4" s="21">
        <f t="shared" si="2"/>
        <v>0</v>
      </c>
      <c r="N4" s="21">
        <f t="shared" ref="N4:N8" si="3">N3+E4*F4</f>
        <v>0</v>
      </c>
      <c r="O4" s="21">
        <f t="shared" ref="O4:O8" si="4">O3+E4*G4</f>
        <v>0</v>
      </c>
      <c r="P4" s="21">
        <f t="shared" ref="P4:P8" si="5">P3+F4*G4</f>
        <v>0</v>
      </c>
      <c r="Q4" s="19">
        <f>H4^2</f>
        <v>0</v>
      </c>
      <c r="R4" s="19">
        <f t="shared" ref="R4:S4" si="6">I4^2</f>
        <v>0</v>
      </c>
      <c r="S4" s="19">
        <f t="shared" si="6"/>
        <v>0</v>
      </c>
      <c r="T4" s="19">
        <f>H4*I4</f>
        <v>0</v>
      </c>
      <c r="U4" s="19">
        <f>H4*J4</f>
        <v>0</v>
      </c>
      <c r="V4" s="19">
        <f>I4*J4</f>
        <v>0</v>
      </c>
      <c r="Y4" s="10" t="s">
        <v>28</v>
      </c>
      <c r="Z4" s="10" t="s">
        <v>68</v>
      </c>
    </row>
    <row r="5" spans="1:26" x14ac:dyDescent="0.25">
      <c r="A5" s="26">
        <f>Wellpath!E5</f>
        <v>60</v>
      </c>
      <c r="B5" s="22">
        <v>0</v>
      </c>
      <c r="C5" s="22">
        <v>0</v>
      </c>
      <c r="D5" s="22">
        <f t="shared" si="0"/>
        <v>4.7931219674804699E-5</v>
      </c>
      <c r="E5" s="20">
        <v>0</v>
      </c>
      <c r="F5" s="20">
        <v>0</v>
      </c>
      <c r="G5" s="20">
        <v>0</v>
      </c>
      <c r="H5" s="18">
        <v>0</v>
      </c>
      <c r="I5" s="18">
        <v>0</v>
      </c>
      <c r="J5" s="18">
        <v>0</v>
      </c>
      <c r="K5" s="21">
        <f t="shared" si="2"/>
        <v>0</v>
      </c>
      <c r="L5" s="21">
        <f t="shared" si="2"/>
        <v>0</v>
      </c>
      <c r="M5" s="21">
        <f t="shared" si="2"/>
        <v>0</v>
      </c>
      <c r="N5" s="21">
        <f t="shared" si="3"/>
        <v>0</v>
      </c>
      <c r="O5" s="21">
        <f t="shared" si="4"/>
        <v>0</v>
      </c>
      <c r="P5" s="21">
        <f t="shared" si="5"/>
        <v>0</v>
      </c>
      <c r="Q5" s="19">
        <f>K4+H5^2</f>
        <v>0</v>
      </c>
      <c r="R5" s="19">
        <f t="shared" ref="R5:S8" si="7">L4+I5^2</f>
        <v>0</v>
      </c>
      <c r="S5" s="19">
        <f t="shared" si="7"/>
        <v>0</v>
      </c>
      <c r="T5" s="19">
        <f>N4+H5*I5</f>
        <v>0</v>
      </c>
      <c r="U5" s="19">
        <f>O4+H5*J5</f>
        <v>0</v>
      </c>
      <c r="V5" s="19">
        <f>P4+I5*J5</f>
        <v>0</v>
      </c>
    </row>
    <row r="6" spans="1:26" x14ac:dyDescent="0.25">
      <c r="A6" s="26">
        <f>Wellpath!E6</f>
        <v>90</v>
      </c>
      <c r="B6" s="22">
        <v>0</v>
      </c>
      <c r="C6" s="22">
        <v>0</v>
      </c>
      <c r="D6" s="22">
        <f t="shared" si="0"/>
        <v>4.7931219674804699E-5</v>
      </c>
      <c r="E6" s="20">
        <f>Model!$W$30*((drdp!B6+drdp!K6)*DBHR!$B6+(drdp!E6+drdp!N6)*DBHR!$C6+(drdp!H6+drdp!Q6)*DBHR!$D6)</f>
        <v>0</v>
      </c>
      <c r="F6" s="20">
        <f>Model!$W$30*((drdp!C6+drdp!L6)*DBHR!$B6+(drdp!F6+drdp!O6)*DBHR!$C6+(drdp!I6+drdp!R6)*DBHR!$D6)</f>
        <v>0</v>
      </c>
      <c r="G6" s="20">
        <f>Model!$W$30*((drdp!D6+drdp!M6)*DBHR!$B6+(drdp!G6+drdp!P6)*DBHR!$C6+(drdp!J6+drdp!S6)*DBHR!$D6)</f>
        <v>0</v>
      </c>
      <c r="H6" s="18">
        <f>Model!$W$30*((drdp!B6)*DBHR!$B6+(drdp!E6)*DBHR!$C6+(drdp!H6)*DBHR!$D6)</f>
        <v>0</v>
      </c>
      <c r="I6" s="18">
        <f>Model!$W$30*((drdp!C6)*DBHR!$B6+(drdp!F6)*DBHR!$C6+(drdp!I6)*DBHR!$D6)</f>
        <v>0</v>
      </c>
      <c r="J6" s="18">
        <f>Model!$W$30*((drdp!D6)*DBHR!$B6+(drdp!G6)*DBHR!$C6+(drdp!J6)*DBHR!$D6)</f>
        <v>0</v>
      </c>
      <c r="K6" s="21">
        <f t="shared" si="2"/>
        <v>0</v>
      </c>
      <c r="L6" s="21">
        <f t="shared" si="2"/>
        <v>0</v>
      </c>
      <c r="M6" s="21">
        <f t="shared" si="2"/>
        <v>0</v>
      </c>
      <c r="N6" s="21">
        <f t="shared" si="3"/>
        <v>0</v>
      </c>
      <c r="O6" s="21">
        <f t="shared" si="4"/>
        <v>0</v>
      </c>
      <c r="P6" s="21">
        <f t="shared" si="5"/>
        <v>0</v>
      </c>
      <c r="Q6" s="19">
        <f t="shared" ref="Q6:Q8" si="8">K5+H6^2</f>
        <v>0</v>
      </c>
      <c r="R6" s="19">
        <f t="shared" si="7"/>
        <v>0</v>
      </c>
      <c r="S6" s="19">
        <f t="shared" si="7"/>
        <v>0</v>
      </c>
      <c r="T6" s="19">
        <f t="shared" ref="T6:T8" si="9">N5+H6*I6</f>
        <v>0</v>
      </c>
      <c r="U6" s="19">
        <f t="shared" ref="U6:U8" si="10">O5+H6*J6</f>
        <v>0</v>
      </c>
      <c r="V6" s="19">
        <f t="shared" ref="V6:V8" si="11">P5+I6*J6</f>
        <v>0</v>
      </c>
    </row>
    <row r="7" spans="1:26" x14ac:dyDescent="0.25">
      <c r="A7" s="26">
        <f>Wellpath!E7</f>
        <v>120</v>
      </c>
      <c r="B7" s="22">
        <v>0</v>
      </c>
      <c r="C7" s="22">
        <v>0</v>
      </c>
      <c r="D7" s="22">
        <f t="shared" si="0"/>
        <v>4.7931219674804699E-5</v>
      </c>
      <c r="E7" s="20">
        <f>Model!$W$30*((drdp!B7+drdp!K7)*DBHR!$B7+(drdp!E7+drdp!N7)*DBHR!$C7+(drdp!H7+drdp!Q7)*DBHR!$D7)</f>
        <v>0</v>
      </c>
      <c r="F7" s="20">
        <f>Model!$W$30*((drdp!C7+drdp!L7)*DBHR!$B7+(drdp!F7+drdp!O7)*DBHR!$C7+(drdp!I7+drdp!R7)*DBHR!$D7)</f>
        <v>0</v>
      </c>
      <c r="G7" s="20">
        <f>Model!$W$30*((drdp!D7+drdp!M7)*DBHR!$B7+(drdp!G7+drdp!P7)*DBHR!$C7+(drdp!J7+drdp!S7)*DBHR!$D7)</f>
        <v>0</v>
      </c>
      <c r="H7" s="18">
        <f>Model!$W$30*((drdp!B7)*DBHR!$B7+(drdp!E7)*DBHR!$C7+(drdp!H7)*DBHR!$D7)</f>
        <v>0</v>
      </c>
      <c r="I7" s="18">
        <f>Model!$W$30*((drdp!C7)*DBHR!$B7+(drdp!F7)*DBHR!$C7+(drdp!I7)*DBHR!$D7)</f>
        <v>0</v>
      </c>
      <c r="J7" s="18">
        <f>Model!$W$30*((drdp!D7)*DBHR!$B7+(drdp!G7)*DBHR!$C7+(drdp!J7)*DBHR!$D7)</f>
        <v>0</v>
      </c>
      <c r="K7" s="21">
        <f t="shared" si="2"/>
        <v>0</v>
      </c>
      <c r="L7" s="21">
        <f t="shared" si="2"/>
        <v>0</v>
      </c>
      <c r="M7" s="21">
        <f t="shared" si="2"/>
        <v>0</v>
      </c>
      <c r="N7" s="21">
        <f t="shared" si="3"/>
        <v>0</v>
      </c>
      <c r="O7" s="21">
        <f t="shared" si="4"/>
        <v>0</v>
      </c>
      <c r="P7" s="21">
        <f t="shared" si="5"/>
        <v>0</v>
      </c>
      <c r="Q7" s="19">
        <f t="shared" si="8"/>
        <v>0</v>
      </c>
      <c r="R7" s="19">
        <f t="shared" si="7"/>
        <v>0</v>
      </c>
      <c r="S7" s="19">
        <f t="shared" si="7"/>
        <v>0</v>
      </c>
      <c r="T7" s="19">
        <f t="shared" si="9"/>
        <v>0</v>
      </c>
      <c r="U7" s="19">
        <f t="shared" si="10"/>
        <v>0</v>
      </c>
      <c r="V7" s="19">
        <f t="shared" si="11"/>
        <v>0</v>
      </c>
    </row>
    <row r="8" spans="1:26" x14ac:dyDescent="0.25">
      <c r="A8" s="26">
        <f>Wellpath!E8</f>
        <v>150</v>
      </c>
      <c r="B8" s="22">
        <v>0</v>
      </c>
      <c r="C8" s="22">
        <v>0</v>
      </c>
      <c r="D8" s="22">
        <f t="shared" si="0"/>
        <v>4.7931219674804699E-5</v>
      </c>
      <c r="E8" s="20">
        <f>Model!$W$30*((drdp!B8+drdp!K8)*DBHR!$B8+(drdp!E8+drdp!N8)*DBHR!$C8+(drdp!H8+drdp!Q8)*DBHR!$D8)</f>
        <v>0</v>
      </c>
      <c r="F8" s="20">
        <f>Model!$W$30*((drdp!C8+drdp!L8)*DBHR!$B8+(drdp!F8+drdp!O8)*DBHR!$C8+(drdp!I8+drdp!R8)*DBHR!$D8)</f>
        <v>0</v>
      </c>
      <c r="G8" s="20">
        <f>Model!$W$30*((drdp!D8+drdp!M8)*DBHR!$B8+(drdp!G8+drdp!P8)*DBHR!$C8+(drdp!J8+drdp!S8)*DBHR!$D8)</f>
        <v>0</v>
      </c>
      <c r="H8" s="18">
        <f>Model!$W$30*((drdp!B8)*DBHR!$B8+(drdp!E8)*DBHR!$C8+(drdp!H8)*DBHR!$D8)</f>
        <v>0</v>
      </c>
      <c r="I8" s="18">
        <f>Model!$W$30*((drdp!C8)*DBHR!$B8+(drdp!F8)*DBHR!$C8+(drdp!I8)*DBHR!$D8)</f>
        <v>0</v>
      </c>
      <c r="J8" s="18">
        <f>Model!$W$30*((drdp!D8)*DBHR!$B8+(drdp!G8)*DBHR!$C8+(drdp!J8)*DBHR!$D8)</f>
        <v>0</v>
      </c>
      <c r="K8" s="21">
        <f t="shared" si="2"/>
        <v>0</v>
      </c>
      <c r="L8" s="21">
        <f t="shared" si="2"/>
        <v>0</v>
      </c>
      <c r="M8" s="21">
        <f t="shared" si="2"/>
        <v>0</v>
      </c>
      <c r="N8" s="21">
        <f t="shared" si="3"/>
        <v>0</v>
      </c>
      <c r="O8" s="21">
        <f t="shared" si="4"/>
        <v>0</v>
      </c>
      <c r="P8" s="21">
        <f t="shared" si="5"/>
        <v>0</v>
      </c>
      <c r="Q8" s="19">
        <f t="shared" si="8"/>
        <v>0</v>
      </c>
      <c r="R8" s="19">
        <f t="shared" si="7"/>
        <v>0</v>
      </c>
      <c r="S8" s="19">
        <f t="shared" si="7"/>
        <v>0</v>
      </c>
      <c r="T8" s="19">
        <f t="shared" si="9"/>
        <v>0</v>
      </c>
      <c r="U8" s="19">
        <f t="shared" si="10"/>
        <v>0</v>
      </c>
      <c r="V8" s="19">
        <f t="shared" si="11"/>
        <v>0</v>
      </c>
    </row>
    <row r="9" spans="1:26" x14ac:dyDescent="0.25">
      <c r="A9" s="26">
        <f>Wellpath!E9</f>
        <v>180</v>
      </c>
      <c r="B9" s="22">
        <v>0</v>
      </c>
      <c r="C9" s="22">
        <v>0</v>
      </c>
      <c r="D9" s="22">
        <f t="shared" si="0"/>
        <v>4.7931219674804699E-5</v>
      </c>
      <c r="E9" s="20">
        <f>Model!$W$30*((drdp!B9+drdp!K9)*DBHR!$B9+(drdp!E9+drdp!N9)*DBHR!$C9+(drdp!H9+drdp!Q9)*DBHR!$D9)</f>
        <v>0</v>
      </c>
      <c r="F9" s="20">
        <f>Model!$W$30*((drdp!C9+drdp!L9)*DBHR!$B9+(drdp!F9+drdp!O9)*DBHR!$C9+(drdp!I9+drdp!R9)*DBHR!$D9)</f>
        <v>0</v>
      </c>
      <c r="G9" s="20">
        <f>Model!$W$30*((drdp!D9+drdp!M9)*DBHR!$B9+(drdp!G9+drdp!P9)*DBHR!$C9+(drdp!J9+drdp!S9)*DBHR!$D9)</f>
        <v>0</v>
      </c>
      <c r="H9" s="18">
        <f>Model!$W$30*((drdp!B9)*DBHR!$B9+(drdp!E9)*DBHR!$C9+(drdp!H9)*DBHR!$D9)</f>
        <v>0</v>
      </c>
      <c r="I9" s="18">
        <f>Model!$W$30*((drdp!C9)*DBHR!$B9+(drdp!F9)*DBHR!$C9+(drdp!I9)*DBHR!$D9)</f>
        <v>0</v>
      </c>
      <c r="J9" s="18">
        <f>Model!$W$30*((drdp!D9)*DBHR!$B9+(drdp!G9)*DBHR!$C9+(drdp!J9)*DBHR!$D9)</f>
        <v>0</v>
      </c>
      <c r="K9" s="21">
        <f t="shared" ref="K9:K72" si="12">K8+E9^2</f>
        <v>0</v>
      </c>
      <c r="L9" s="21">
        <f t="shared" ref="L9:L72" si="13">L8+F9^2</f>
        <v>0</v>
      </c>
      <c r="M9" s="21">
        <f t="shared" ref="M9:M72" si="14">M8+G9^2</f>
        <v>0</v>
      </c>
      <c r="N9" s="21">
        <f t="shared" ref="N9:N72" si="15">N8+E9*F9</f>
        <v>0</v>
      </c>
      <c r="O9" s="21">
        <f t="shared" ref="O9:O72" si="16">O8+E9*G9</f>
        <v>0</v>
      </c>
      <c r="P9" s="21">
        <f t="shared" ref="P9:P72" si="17">P8+F9*G9</f>
        <v>0</v>
      </c>
      <c r="Q9" s="19">
        <f t="shared" ref="Q9:Q72" si="18">K8+H9^2</f>
        <v>0</v>
      </c>
      <c r="R9" s="19">
        <f t="shared" ref="R9:R72" si="19">L8+I9^2</f>
        <v>0</v>
      </c>
      <c r="S9" s="19">
        <f t="shared" ref="S9:S72" si="20">M8+J9^2</f>
        <v>0</v>
      </c>
      <c r="T9" s="19">
        <f t="shared" ref="T9:T72" si="21">N8+H9*I9</f>
        <v>0</v>
      </c>
      <c r="U9" s="19">
        <f t="shared" ref="U9:U72" si="22">O8+H9*J9</f>
        <v>0</v>
      </c>
      <c r="V9" s="19">
        <f t="shared" ref="V9:V72" si="23">P8+I9*J9</f>
        <v>0</v>
      </c>
    </row>
    <row r="10" spans="1:26" x14ac:dyDescent="0.25">
      <c r="A10" s="26">
        <f>Wellpath!E10</f>
        <v>210</v>
      </c>
      <c r="B10" s="22">
        <v>0</v>
      </c>
      <c r="C10" s="22">
        <v>0</v>
      </c>
      <c r="D10" s="22">
        <f t="shared" si="0"/>
        <v>4.7931219674804699E-5</v>
      </c>
      <c r="E10" s="20">
        <f>Model!$W$30*((drdp!B10+drdp!K10)*DBHR!$B10+(drdp!E10+drdp!N10)*DBHR!$C10+(drdp!H10+drdp!Q10)*DBHR!$D10)</f>
        <v>0</v>
      </c>
      <c r="F10" s="20">
        <f>Model!$W$30*((drdp!C10+drdp!L10)*DBHR!$B10+(drdp!F10+drdp!O10)*DBHR!$C10+(drdp!I10+drdp!R10)*DBHR!$D10)</f>
        <v>0</v>
      </c>
      <c r="G10" s="20">
        <f>Model!$W$30*((drdp!D10+drdp!M10)*DBHR!$B10+(drdp!G10+drdp!P10)*DBHR!$C10+(drdp!J10+drdp!S10)*DBHR!$D10)</f>
        <v>0</v>
      </c>
      <c r="H10" s="18">
        <f>Model!$W$30*((drdp!B10)*DBHR!$B10+(drdp!E10)*DBHR!$C10+(drdp!H10)*DBHR!$D10)</f>
        <v>0</v>
      </c>
      <c r="I10" s="18">
        <f>Model!$W$30*((drdp!C10)*DBHR!$B10+(drdp!F10)*DBHR!$C10+(drdp!I10)*DBHR!$D10)</f>
        <v>0</v>
      </c>
      <c r="J10" s="18">
        <f>Model!$W$30*((drdp!D10)*DBHR!$B10+(drdp!G10)*DBHR!$C10+(drdp!J10)*DBHR!$D10)</f>
        <v>0</v>
      </c>
      <c r="K10" s="21">
        <f t="shared" si="12"/>
        <v>0</v>
      </c>
      <c r="L10" s="21">
        <f t="shared" si="13"/>
        <v>0</v>
      </c>
      <c r="M10" s="21">
        <f t="shared" si="14"/>
        <v>0</v>
      </c>
      <c r="N10" s="21">
        <f t="shared" si="15"/>
        <v>0</v>
      </c>
      <c r="O10" s="21">
        <f t="shared" si="16"/>
        <v>0</v>
      </c>
      <c r="P10" s="21">
        <f t="shared" si="17"/>
        <v>0</v>
      </c>
      <c r="Q10" s="19">
        <f t="shared" si="18"/>
        <v>0</v>
      </c>
      <c r="R10" s="19">
        <f t="shared" si="19"/>
        <v>0</v>
      </c>
      <c r="S10" s="19">
        <f t="shared" si="20"/>
        <v>0</v>
      </c>
      <c r="T10" s="19">
        <f t="shared" si="21"/>
        <v>0</v>
      </c>
      <c r="U10" s="19">
        <f t="shared" si="22"/>
        <v>0</v>
      </c>
      <c r="V10" s="19">
        <f t="shared" si="23"/>
        <v>0</v>
      </c>
    </row>
    <row r="11" spans="1:26" x14ac:dyDescent="0.25">
      <c r="A11" s="26">
        <f>Wellpath!E11</f>
        <v>240</v>
      </c>
      <c r="B11" s="22">
        <v>0</v>
      </c>
      <c r="C11" s="22">
        <v>0</v>
      </c>
      <c r="D11" s="22">
        <f t="shared" si="0"/>
        <v>4.7931219674804699E-5</v>
      </c>
      <c r="E11" s="20">
        <f>Model!$W$30*((drdp!B11+drdp!K11)*DBHR!$B11+(drdp!E11+drdp!N11)*DBHR!$C11+(drdp!H11+drdp!Q11)*DBHR!$D11)</f>
        <v>0</v>
      </c>
      <c r="F11" s="20">
        <f>Model!$W$30*((drdp!C11+drdp!L11)*DBHR!$B11+(drdp!F11+drdp!O11)*DBHR!$C11+(drdp!I11+drdp!R11)*DBHR!$D11)</f>
        <v>0</v>
      </c>
      <c r="G11" s="20">
        <f>Model!$W$30*((drdp!D11+drdp!M11)*DBHR!$B11+(drdp!G11+drdp!P11)*DBHR!$C11+(drdp!J11+drdp!S11)*DBHR!$D11)</f>
        <v>0</v>
      </c>
      <c r="H11" s="18">
        <f>Model!$W$30*((drdp!B11)*DBHR!$B11+(drdp!E11)*DBHR!$C11+(drdp!H11)*DBHR!$D11)</f>
        <v>0</v>
      </c>
      <c r="I11" s="18">
        <f>Model!$W$30*((drdp!C11)*DBHR!$B11+(drdp!F11)*DBHR!$C11+(drdp!I11)*DBHR!$D11)</f>
        <v>0</v>
      </c>
      <c r="J11" s="18">
        <f>Model!$W$30*((drdp!D11)*DBHR!$B11+(drdp!G11)*DBHR!$C11+(drdp!J11)*DBHR!$D11)</f>
        <v>0</v>
      </c>
      <c r="K11" s="21">
        <f t="shared" si="12"/>
        <v>0</v>
      </c>
      <c r="L11" s="21">
        <f t="shared" si="13"/>
        <v>0</v>
      </c>
      <c r="M11" s="21">
        <f t="shared" si="14"/>
        <v>0</v>
      </c>
      <c r="N11" s="21">
        <f t="shared" si="15"/>
        <v>0</v>
      </c>
      <c r="O11" s="21">
        <f t="shared" si="16"/>
        <v>0</v>
      </c>
      <c r="P11" s="21">
        <f t="shared" si="17"/>
        <v>0</v>
      </c>
      <c r="Q11" s="19">
        <f t="shared" si="18"/>
        <v>0</v>
      </c>
      <c r="R11" s="19">
        <f t="shared" si="19"/>
        <v>0</v>
      </c>
      <c r="S11" s="19">
        <f t="shared" si="20"/>
        <v>0</v>
      </c>
      <c r="T11" s="19">
        <f t="shared" si="21"/>
        <v>0</v>
      </c>
      <c r="U11" s="19">
        <f t="shared" si="22"/>
        <v>0</v>
      </c>
      <c r="V11" s="19">
        <f t="shared" si="23"/>
        <v>0</v>
      </c>
    </row>
    <row r="12" spans="1:26" x14ac:dyDescent="0.25">
      <c r="A12" s="26">
        <f>Wellpath!E12</f>
        <v>270</v>
      </c>
      <c r="B12" s="22">
        <v>0</v>
      </c>
      <c r="C12" s="22">
        <v>0</v>
      </c>
      <c r="D12" s="22">
        <f t="shared" si="0"/>
        <v>4.7931219674804699E-5</v>
      </c>
      <c r="E12" s="20">
        <f>Model!$W$30*((drdp!B12+drdp!K12)*DBHR!$B12+(drdp!E12+drdp!N12)*DBHR!$C12+(drdp!H12+drdp!Q12)*DBHR!$D12)</f>
        <v>0</v>
      </c>
      <c r="F12" s="20">
        <f>Model!$W$30*((drdp!C12+drdp!L12)*DBHR!$B12+(drdp!F12+drdp!O12)*DBHR!$C12+(drdp!I12+drdp!R12)*DBHR!$D12)</f>
        <v>0</v>
      </c>
      <c r="G12" s="20">
        <f>Model!$W$30*((drdp!D12+drdp!M12)*DBHR!$B12+(drdp!G12+drdp!P12)*DBHR!$C12+(drdp!J12+drdp!S12)*DBHR!$D12)</f>
        <v>0</v>
      </c>
      <c r="H12" s="18">
        <f>Model!$W$30*((drdp!B12)*DBHR!$B12+(drdp!E12)*DBHR!$C12+(drdp!H12)*DBHR!$D12)</f>
        <v>0</v>
      </c>
      <c r="I12" s="18">
        <f>Model!$W$30*((drdp!C12)*DBHR!$B12+(drdp!F12)*DBHR!$C12+(drdp!I12)*DBHR!$D12)</f>
        <v>0</v>
      </c>
      <c r="J12" s="18">
        <f>Model!$W$30*((drdp!D12)*DBHR!$B12+(drdp!G12)*DBHR!$C12+(drdp!J12)*DBHR!$D12)</f>
        <v>0</v>
      </c>
      <c r="K12" s="21">
        <f t="shared" si="12"/>
        <v>0</v>
      </c>
      <c r="L12" s="21">
        <f t="shared" si="13"/>
        <v>0</v>
      </c>
      <c r="M12" s="21">
        <f t="shared" si="14"/>
        <v>0</v>
      </c>
      <c r="N12" s="21">
        <f t="shared" si="15"/>
        <v>0</v>
      </c>
      <c r="O12" s="21">
        <f t="shared" si="16"/>
        <v>0</v>
      </c>
      <c r="P12" s="21">
        <f t="shared" si="17"/>
        <v>0</v>
      </c>
      <c r="Q12" s="19">
        <f t="shared" si="18"/>
        <v>0</v>
      </c>
      <c r="R12" s="19">
        <f t="shared" si="19"/>
        <v>0</v>
      </c>
      <c r="S12" s="19">
        <f t="shared" si="20"/>
        <v>0</v>
      </c>
      <c r="T12" s="19">
        <f t="shared" si="21"/>
        <v>0</v>
      </c>
      <c r="U12" s="19">
        <f t="shared" si="22"/>
        <v>0</v>
      </c>
      <c r="V12" s="19">
        <f t="shared" si="23"/>
        <v>0</v>
      </c>
    </row>
    <row r="13" spans="1:26" x14ac:dyDescent="0.25">
      <c r="A13" s="26">
        <f>Wellpath!E13</f>
        <v>300</v>
      </c>
      <c r="B13" s="22">
        <v>0</v>
      </c>
      <c r="C13" s="22">
        <v>0</v>
      </c>
      <c r="D13" s="22">
        <f t="shared" si="0"/>
        <v>4.7931219674804699E-5</v>
      </c>
      <c r="E13" s="20">
        <f>Model!$W$30*((drdp!B13+drdp!K13)*DBHR!$B13+(drdp!E13+drdp!N13)*DBHR!$C13+(drdp!H13+drdp!Q13)*DBHR!$D13)</f>
        <v>0</v>
      </c>
      <c r="F13" s="20">
        <f>Model!$W$30*((drdp!C13+drdp!L13)*DBHR!$B13+(drdp!F13+drdp!O13)*DBHR!$C13+(drdp!I13+drdp!R13)*DBHR!$D13)</f>
        <v>0</v>
      </c>
      <c r="G13" s="20">
        <f>Model!$W$30*((drdp!D13+drdp!M13)*DBHR!$B13+(drdp!G13+drdp!P13)*DBHR!$C13+(drdp!J13+drdp!S13)*DBHR!$D13)</f>
        <v>0</v>
      </c>
      <c r="H13" s="18">
        <f>Model!$W$30*((drdp!B13)*DBHR!$B13+(drdp!E13)*DBHR!$C13+(drdp!H13)*DBHR!$D13)</f>
        <v>0</v>
      </c>
      <c r="I13" s="18">
        <f>Model!$W$30*((drdp!C13)*DBHR!$B13+(drdp!F13)*DBHR!$C13+(drdp!I13)*DBHR!$D13)</f>
        <v>0</v>
      </c>
      <c r="J13" s="18">
        <f>Model!$W$30*((drdp!D13)*DBHR!$B13+(drdp!G13)*DBHR!$C13+(drdp!J13)*DBHR!$D13)</f>
        <v>0</v>
      </c>
      <c r="K13" s="21">
        <f t="shared" si="12"/>
        <v>0</v>
      </c>
      <c r="L13" s="21">
        <f t="shared" si="13"/>
        <v>0</v>
      </c>
      <c r="M13" s="21">
        <f t="shared" si="14"/>
        <v>0</v>
      </c>
      <c r="N13" s="21">
        <f t="shared" si="15"/>
        <v>0</v>
      </c>
      <c r="O13" s="21">
        <f t="shared" si="16"/>
        <v>0</v>
      </c>
      <c r="P13" s="21">
        <f t="shared" si="17"/>
        <v>0</v>
      </c>
      <c r="Q13" s="19">
        <f t="shared" si="18"/>
        <v>0</v>
      </c>
      <c r="R13" s="19">
        <f t="shared" si="19"/>
        <v>0</v>
      </c>
      <c r="S13" s="19">
        <f t="shared" si="20"/>
        <v>0</v>
      </c>
      <c r="T13" s="19">
        <f t="shared" si="21"/>
        <v>0</v>
      </c>
      <c r="U13" s="19">
        <f t="shared" si="22"/>
        <v>0</v>
      </c>
      <c r="V13" s="19">
        <f t="shared" si="23"/>
        <v>0</v>
      </c>
    </row>
    <row r="14" spans="1:26" x14ac:dyDescent="0.25">
      <c r="A14" s="26">
        <f>Wellpath!E14</f>
        <v>330</v>
      </c>
      <c r="B14" s="22">
        <v>0</v>
      </c>
      <c r="C14" s="22">
        <v>0</v>
      </c>
      <c r="D14" s="22">
        <f t="shared" si="0"/>
        <v>4.7931219674804699E-5</v>
      </c>
      <c r="E14" s="20">
        <f>Model!$W$30*((drdp!B14+drdp!K14)*DBHR!$B14+(drdp!E14+drdp!N14)*DBHR!$C14+(drdp!H14+drdp!Q14)*DBHR!$D14)</f>
        <v>0</v>
      </c>
      <c r="F14" s="20">
        <f>Model!$W$30*((drdp!C14+drdp!L14)*DBHR!$B14+(drdp!F14+drdp!O14)*DBHR!$C14+(drdp!I14+drdp!R14)*DBHR!$D14)</f>
        <v>0</v>
      </c>
      <c r="G14" s="20">
        <f>Model!$W$30*((drdp!D14+drdp!M14)*DBHR!$B14+(drdp!G14+drdp!P14)*DBHR!$C14+(drdp!J14+drdp!S14)*DBHR!$D14)</f>
        <v>0</v>
      </c>
      <c r="H14" s="18">
        <f>Model!$W$30*((drdp!B14)*DBHR!$B14+(drdp!E14)*DBHR!$C14+(drdp!H14)*DBHR!$D14)</f>
        <v>0</v>
      </c>
      <c r="I14" s="18">
        <f>Model!$W$30*((drdp!C14)*DBHR!$B14+(drdp!F14)*DBHR!$C14+(drdp!I14)*DBHR!$D14)</f>
        <v>0</v>
      </c>
      <c r="J14" s="18">
        <f>Model!$W$30*((drdp!D14)*DBHR!$B14+(drdp!G14)*DBHR!$C14+(drdp!J14)*DBHR!$D14)</f>
        <v>0</v>
      </c>
      <c r="K14" s="21">
        <f t="shared" si="12"/>
        <v>0</v>
      </c>
      <c r="L14" s="21">
        <f t="shared" si="13"/>
        <v>0</v>
      </c>
      <c r="M14" s="21">
        <f t="shared" si="14"/>
        <v>0</v>
      </c>
      <c r="N14" s="21">
        <f t="shared" si="15"/>
        <v>0</v>
      </c>
      <c r="O14" s="21">
        <f t="shared" si="16"/>
        <v>0</v>
      </c>
      <c r="P14" s="21">
        <f t="shared" si="17"/>
        <v>0</v>
      </c>
      <c r="Q14" s="19">
        <f t="shared" si="18"/>
        <v>0</v>
      </c>
      <c r="R14" s="19">
        <f t="shared" si="19"/>
        <v>0</v>
      </c>
      <c r="S14" s="19">
        <f t="shared" si="20"/>
        <v>0</v>
      </c>
      <c r="T14" s="19">
        <f t="shared" si="21"/>
        <v>0</v>
      </c>
      <c r="U14" s="19">
        <f t="shared" si="22"/>
        <v>0</v>
      </c>
      <c r="V14" s="19">
        <f t="shared" si="23"/>
        <v>0</v>
      </c>
    </row>
    <row r="15" spans="1:26" x14ac:dyDescent="0.25">
      <c r="A15" s="26">
        <f>Wellpath!E15</f>
        <v>360</v>
      </c>
      <c r="B15" s="22">
        <v>0</v>
      </c>
      <c r="C15" s="22">
        <v>0</v>
      </c>
      <c r="D15" s="22">
        <f t="shared" si="0"/>
        <v>4.7931219674804699E-5</v>
      </c>
      <c r="E15" s="20">
        <f>Model!$W$30*((drdp!B15+drdp!K15)*DBHR!$B15+(drdp!E15+drdp!N15)*DBHR!$C15+(drdp!H15+drdp!Q15)*DBHR!$D15)</f>
        <v>0</v>
      </c>
      <c r="F15" s="20">
        <f>Model!$W$30*((drdp!C15+drdp!L15)*DBHR!$B15+(drdp!F15+drdp!O15)*DBHR!$C15+(drdp!I15+drdp!R15)*DBHR!$D15)</f>
        <v>0</v>
      </c>
      <c r="G15" s="20">
        <f>Model!$W$30*((drdp!D15+drdp!M15)*DBHR!$B15+(drdp!G15+drdp!P15)*DBHR!$C15+(drdp!J15+drdp!S15)*DBHR!$D15)</f>
        <v>0</v>
      </c>
      <c r="H15" s="18">
        <f>Model!$W$30*((drdp!B15)*DBHR!$B15+(drdp!E15)*DBHR!$C15+(drdp!H15)*DBHR!$D15)</f>
        <v>0</v>
      </c>
      <c r="I15" s="18">
        <f>Model!$W$30*((drdp!C15)*DBHR!$B15+(drdp!F15)*DBHR!$C15+(drdp!I15)*DBHR!$D15)</f>
        <v>0</v>
      </c>
      <c r="J15" s="18">
        <f>Model!$W$30*((drdp!D15)*DBHR!$B15+(drdp!G15)*DBHR!$C15+(drdp!J15)*DBHR!$D15)</f>
        <v>0</v>
      </c>
      <c r="K15" s="21">
        <f t="shared" si="12"/>
        <v>0</v>
      </c>
      <c r="L15" s="21">
        <f t="shared" si="13"/>
        <v>0</v>
      </c>
      <c r="M15" s="21">
        <f t="shared" si="14"/>
        <v>0</v>
      </c>
      <c r="N15" s="21">
        <f t="shared" si="15"/>
        <v>0</v>
      </c>
      <c r="O15" s="21">
        <f t="shared" si="16"/>
        <v>0</v>
      </c>
      <c r="P15" s="21">
        <f t="shared" si="17"/>
        <v>0</v>
      </c>
      <c r="Q15" s="19">
        <f t="shared" si="18"/>
        <v>0</v>
      </c>
      <c r="R15" s="19">
        <f t="shared" si="19"/>
        <v>0</v>
      </c>
      <c r="S15" s="19">
        <f t="shared" si="20"/>
        <v>0</v>
      </c>
      <c r="T15" s="19">
        <f t="shared" si="21"/>
        <v>0</v>
      </c>
      <c r="U15" s="19">
        <f t="shared" si="22"/>
        <v>0</v>
      </c>
      <c r="V15" s="19">
        <f t="shared" si="23"/>
        <v>0</v>
      </c>
    </row>
    <row r="16" spans="1:26" x14ac:dyDescent="0.25">
      <c r="A16" s="26">
        <f>Wellpath!E16</f>
        <v>390</v>
      </c>
      <c r="B16" s="22">
        <v>0</v>
      </c>
      <c r="C16" s="22">
        <v>0</v>
      </c>
      <c r="D16" s="22">
        <f t="shared" si="0"/>
        <v>4.7931219674804699E-5</v>
      </c>
      <c r="E16" s="20">
        <f>Model!$W$30*((drdp!B16+drdp!K16)*DBHR!$B16+(drdp!E16+drdp!N16)*DBHR!$C16+(drdp!H16+drdp!Q16)*DBHR!$D16)</f>
        <v>0</v>
      </c>
      <c r="F16" s="20">
        <f>Model!$W$30*((drdp!C16+drdp!L16)*DBHR!$B16+(drdp!F16+drdp!O16)*DBHR!$C16+(drdp!I16+drdp!R16)*DBHR!$D16)</f>
        <v>0</v>
      </c>
      <c r="G16" s="20">
        <f>Model!$W$30*((drdp!D16+drdp!M16)*DBHR!$B16+(drdp!G16+drdp!P16)*DBHR!$C16+(drdp!J16+drdp!S16)*DBHR!$D16)</f>
        <v>0</v>
      </c>
      <c r="H16" s="18">
        <f>Model!$W$30*((drdp!B16)*DBHR!$B16+(drdp!E16)*DBHR!$C16+(drdp!H16)*DBHR!$D16)</f>
        <v>0</v>
      </c>
      <c r="I16" s="18">
        <f>Model!$W$30*((drdp!C16)*DBHR!$B16+(drdp!F16)*DBHR!$C16+(drdp!I16)*DBHR!$D16)</f>
        <v>0</v>
      </c>
      <c r="J16" s="18">
        <f>Model!$W$30*((drdp!D16)*DBHR!$B16+(drdp!G16)*DBHR!$C16+(drdp!J16)*DBHR!$D16)</f>
        <v>0</v>
      </c>
      <c r="K16" s="21">
        <f t="shared" si="12"/>
        <v>0</v>
      </c>
      <c r="L16" s="21">
        <f t="shared" si="13"/>
        <v>0</v>
      </c>
      <c r="M16" s="21">
        <f t="shared" si="14"/>
        <v>0</v>
      </c>
      <c r="N16" s="21">
        <f t="shared" si="15"/>
        <v>0</v>
      </c>
      <c r="O16" s="21">
        <f t="shared" si="16"/>
        <v>0</v>
      </c>
      <c r="P16" s="21">
        <f t="shared" si="17"/>
        <v>0</v>
      </c>
      <c r="Q16" s="19">
        <f t="shared" si="18"/>
        <v>0</v>
      </c>
      <c r="R16" s="19">
        <f t="shared" si="19"/>
        <v>0</v>
      </c>
      <c r="S16" s="19">
        <f t="shared" si="20"/>
        <v>0</v>
      </c>
      <c r="T16" s="19">
        <f t="shared" si="21"/>
        <v>0</v>
      </c>
      <c r="U16" s="19">
        <f t="shared" si="22"/>
        <v>0</v>
      </c>
      <c r="V16" s="19">
        <f t="shared" si="23"/>
        <v>0</v>
      </c>
    </row>
    <row r="17" spans="1:22" x14ac:dyDescent="0.25">
      <c r="A17" s="26">
        <f>Wellpath!E17</f>
        <v>420</v>
      </c>
      <c r="B17" s="22">
        <v>0</v>
      </c>
      <c r="C17" s="22">
        <v>0</v>
      </c>
      <c r="D17" s="22">
        <f t="shared" si="0"/>
        <v>4.7931219674804699E-5</v>
      </c>
      <c r="E17" s="20">
        <f>Model!$W$30*((drdp!B17+drdp!K17)*DBHR!$B17+(drdp!E17+drdp!N17)*DBHR!$C17+(drdp!H17+drdp!Q17)*DBHR!$D17)</f>
        <v>0</v>
      </c>
      <c r="F17" s="20">
        <f>Model!$W$30*((drdp!C17+drdp!L17)*DBHR!$B17+(drdp!F17+drdp!O17)*DBHR!$C17+(drdp!I17+drdp!R17)*DBHR!$D17)</f>
        <v>0</v>
      </c>
      <c r="G17" s="20">
        <f>Model!$W$30*((drdp!D17+drdp!M17)*DBHR!$B17+(drdp!G17+drdp!P17)*DBHR!$C17+(drdp!J17+drdp!S17)*DBHR!$D17)</f>
        <v>0</v>
      </c>
      <c r="H17" s="18">
        <f>Model!$W$30*((drdp!B17)*DBHR!$B17+(drdp!E17)*DBHR!$C17+(drdp!H17)*DBHR!$D17)</f>
        <v>0</v>
      </c>
      <c r="I17" s="18">
        <f>Model!$W$30*((drdp!C17)*DBHR!$B17+(drdp!F17)*DBHR!$C17+(drdp!I17)*DBHR!$D17)</f>
        <v>0</v>
      </c>
      <c r="J17" s="18">
        <f>Model!$W$30*((drdp!D17)*DBHR!$B17+(drdp!G17)*DBHR!$C17+(drdp!J17)*DBHR!$D17)</f>
        <v>0</v>
      </c>
      <c r="K17" s="21">
        <f t="shared" si="12"/>
        <v>0</v>
      </c>
      <c r="L17" s="21">
        <f t="shared" si="13"/>
        <v>0</v>
      </c>
      <c r="M17" s="21">
        <f t="shared" si="14"/>
        <v>0</v>
      </c>
      <c r="N17" s="21">
        <f t="shared" si="15"/>
        <v>0</v>
      </c>
      <c r="O17" s="21">
        <f t="shared" si="16"/>
        <v>0</v>
      </c>
      <c r="P17" s="21">
        <f t="shared" si="17"/>
        <v>0</v>
      </c>
      <c r="Q17" s="19">
        <f t="shared" si="18"/>
        <v>0</v>
      </c>
      <c r="R17" s="19">
        <f t="shared" si="19"/>
        <v>0</v>
      </c>
      <c r="S17" s="19">
        <f t="shared" si="20"/>
        <v>0</v>
      </c>
      <c r="T17" s="19">
        <f t="shared" si="21"/>
        <v>0</v>
      </c>
      <c r="U17" s="19">
        <f t="shared" si="22"/>
        <v>0</v>
      </c>
      <c r="V17" s="19">
        <f t="shared" si="23"/>
        <v>0</v>
      </c>
    </row>
    <row r="18" spans="1:22" x14ac:dyDescent="0.25">
      <c r="A18" s="26">
        <f>Wellpath!E18</f>
        <v>450</v>
      </c>
      <c r="B18" s="22">
        <v>0</v>
      </c>
      <c r="C18" s="22">
        <v>0</v>
      </c>
      <c r="D18" s="22">
        <f t="shared" si="0"/>
        <v>4.7931219674804699E-5</v>
      </c>
      <c r="E18" s="20">
        <f>Model!$W$30*((drdp!B18+drdp!K18)*DBHR!$B18+(drdp!E18+drdp!N18)*DBHR!$C18+(drdp!H18+drdp!Q18)*DBHR!$D18)</f>
        <v>0</v>
      </c>
      <c r="F18" s="20">
        <f>Model!$W$30*((drdp!C18+drdp!L18)*DBHR!$B18+(drdp!F18+drdp!O18)*DBHR!$C18+(drdp!I18+drdp!R18)*DBHR!$D18)</f>
        <v>0</v>
      </c>
      <c r="G18" s="20">
        <f>Model!$W$30*((drdp!D18+drdp!M18)*DBHR!$B18+(drdp!G18+drdp!P18)*DBHR!$C18+(drdp!J18+drdp!S18)*DBHR!$D18)</f>
        <v>0</v>
      </c>
      <c r="H18" s="18">
        <f>Model!$W$30*((drdp!B18)*DBHR!$B18+(drdp!E18)*DBHR!$C18+(drdp!H18)*DBHR!$D18)</f>
        <v>0</v>
      </c>
      <c r="I18" s="18">
        <f>Model!$W$30*((drdp!C18)*DBHR!$B18+(drdp!F18)*DBHR!$C18+(drdp!I18)*DBHR!$D18)</f>
        <v>0</v>
      </c>
      <c r="J18" s="18">
        <f>Model!$W$30*((drdp!D18)*DBHR!$B18+(drdp!G18)*DBHR!$C18+(drdp!J18)*DBHR!$D18)</f>
        <v>0</v>
      </c>
      <c r="K18" s="21">
        <f t="shared" si="12"/>
        <v>0</v>
      </c>
      <c r="L18" s="21">
        <f t="shared" si="13"/>
        <v>0</v>
      </c>
      <c r="M18" s="21">
        <f t="shared" si="14"/>
        <v>0</v>
      </c>
      <c r="N18" s="21">
        <f t="shared" si="15"/>
        <v>0</v>
      </c>
      <c r="O18" s="21">
        <f t="shared" si="16"/>
        <v>0</v>
      </c>
      <c r="P18" s="21">
        <f t="shared" si="17"/>
        <v>0</v>
      </c>
      <c r="Q18" s="19">
        <f t="shared" si="18"/>
        <v>0</v>
      </c>
      <c r="R18" s="19">
        <f t="shared" si="19"/>
        <v>0</v>
      </c>
      <c r="S18" s="19">
        <f t="shared" si="20"/>
        <v>0</v>
      </c>
      <c r="T18" s="19">
        <f t="shared" si="21"/>
        <v>0</v>
      </c>
      <c r="U18" s="19">
        <f t="shared" si="22"/>
        <v>0</v>
      </c>
      <c r="V18" s="19">
        <f t="shared" si="23"/>
        <v>0</v>
      </c>
    </row>
    <row r="19" spans="1:22" x14ac:dyDescent="0.25">
      <c r="A19" s="26">
        <f>Wellpath!E19</f>
        <v>480</v>
      </c>
      <c r="B19" s="22">
        <v>0</v>
      </c>
      <c r="C19" s="22">
        <v>0</v>
      </c>
      <c r="D19" s="22">
        <f t="shared" si="0"/>
        <v>4.7931219674804699E-5</v>
      </c>
      <c r="E19" s="20">
        <f>Model!$W$30*((drdp!B19+drdp!K19)*DBHR!$B19+(drdp!E19+drdp!N19)*DBHR!$C19+(drdp!H19+drdp!Q19)*DBHR!$D19)</f>
        <v>0</v>
      </c>
      <c r="F19" s="20">
        <f>Model!$W$30*((drdp!C19+drdp!L19)*DBHR!$B19+(drdp!F19+drdp!O19)*DBHR!$C19+(drdp!I19+drdp!R19)*DBHR!$D19)</f>
        <v>0</v>
      </c>
      <c r="G19" s="20">
        <f>Model!$W$30*((drdp!D19+drdp!M19)*DBHR!$B19+(drdp!G19+drdp!P19)*DBHR!$C19+(drdp!J19+drdp!S19)*DBHR!$D19)</f>
        <v>0</v>
      </c>
      <c r="H19" s="18">
        <f>Model!$W$30*((drdp!B19)*DBHR!$B19+(drdp!E19)*DBHR!$C19+(drdp!H19)*DBHR!$D19)</f>
        <v>0</v>
      </c>
      <c r="I19" s="18">
        <f>Model!$W$30*((drdp!C19)*DBHR!$B19+(drdp!F19)*DBHR!$C19+(drdp!I19)*DBHR!$D19)</f>
        <v>0</v>
      </c>
      <c r="J19" s="18">
        <f>Model!$W$30*((drdp!D19)*DBHR!$B19+(drdp!G19)*DBHR!$C19+(drdp!J19)*DBHR!$D19)</f>
        <v>0</v>
      </c>
      <c r="K19" s="21">
        <f t="shared" si="12"/>
        <v>0</v>
      </c>
      <c r="L19" s="21">
        <f t="shared" si="13"/>
        <v>0</v>
      </c>
      <c r="M19" s="21">
        <f t="shared" si="14"/>
        <v>0</v>
      </c>
      <c r="N19" s="21">
        <f t="shared" si="15"/>
        <v>0</v>
      </c>
      <c r="O19" s="21">
        <f t="shared" si="16"/>
        <v>0</v>
      </c>
      <c r="P19" s="21">
        <f t="shared" si="17"/>
        <v>0</v>
      </c>
      <c r="Q19" s="19">
        <f t="shared" si="18"/>
        <v>0</v>
      </c>
      <c r="R19" s="19">
        <f t="shared" si="19"/>
        <v>0</v>
      </c>
      <c r="S19" s="19">
        <f t="shared" si="20"/>
        <v>0</v>
      </c>
      <c r="T19" s="19">
        <f t="shared" si="21"/>
        <v>0</v>
      </c>
      <c r="U19" s="19">
        <f t="shared" si="22"/>
        <v>0</v>
      </c>
      <c r="V19" s="19">
        <f t="shared" si="23"/>
        <v>0</v>
      </c>
    </row>
    <row r="20" spans="1:22" x14ac:dyDescent="0.25">
      <c r="A20" s="26">
        <f>Wellpath!E20</f>
        <v>500</v>
      </c>
      <c r="B20" s="22">
        <v>0</v>
      </c>
      <c r="C20" s="22">
        <v>0</v>
      </c>
      <c r="D20" s="22">
        <f t="shared" si="0"/>
        <v>4.7931219674804699E-5</v>
      </c>
      <c r="E20" s="20">
        <f>Model!$W$30*((drdp!B20+drdp!K20)*DBHR!$B20+(drdp!E20+drdp!N20)*DBHR!$C20+(drdp!H20+drdp!Q20)*DBHR!$D20)</f>
        <v>0</v>
      </c>
      <c r="F20" s="20">
        <f>Model!$W$30*((drdp!C20+drdp!L20)*DBHR!$B20+(drdp!F20+drdp!O20)*DBHR!$C20+(drdp!I20+drdp!R20)*DBHR!$D20)</f>
        <v>0</v>
      </c>
      <c r="G20" s="20">
        <f>Model!$W$30*((drdp!D20+drdp!M20)*DBHR!$B20+(drdp!G20+drdp!P20)*DBHR!$C20+(drdp!J20+drdp!S20)*DBHR!$D20)</f>
        <v>0</v>
      </c>
      <c r="H20" s="18">
        <f>Model!$W$30*((drdp!B20)*DBHR!$B20+(drdp!E20)*DBHR!$C20+(drdp!H20)*DBHR!$D20)</f>
        <v>0</v>
      </c>
      <c r="I20" s="18">
        <f>Model!$W$30*((drdp!C20)*DBHR!$B20+(drdp!F20)*DBHR!$C20+(drdp!I20)*DBHR!$D20)</f>
        <v>0</v>
      </c>
      <c r="J20" s="18">
        <f>Model!$W$30*((drdp!D20)*DBHR!$B20+(drdp!G20)*DBHR!$C20+(drdp!J20)*DBHR!$D20)</f>
        <v>0</v>
      </c>
      <c r="K20" s="21">
        <f t="shared" si="12"/>
        <v>0</v>
      </c>
      <c r="L20" s="21">
        <f t="shared" si="13"/>
        <v>0</v>
      </c>
      <c r="M20" s="21">
        <f t="shared" si="14"/>
        <v>0</v>
      </c>
      <c r="N20" s="21">
        <f t="shared" si="15"/>
        <v>0</v>
      </c>
      <c r="O20" s="21">
        <f t="shared" si="16"/>
        <v>0</v>
      </c>
      <c r="P20" s="21">
        <f t="shared" si="17"/>
        <v>0</v>
      </c>
      <c r="Q20" s="19">
        <f t="shared" si="18"/>
        <v>0</v>
      </c>
      <c r="R20" s="19">
        <f t="shared" si="19"/>
        <v>0</v>
      </c>
      <c r="S20" s="19">
        <f t="shared" si="20"/>
        <v>0</v>
      </c>
      <c r="T20" s="19">
        <f t="shared" si="21"/>
        <v>0</v>
      </c>
      <c r="U20" s="19">
        <f t="shared" si="22"/>
        <v>0</v>
      </c>
      <c r="V20" s="19">
        <f t="shared" si="23"/>
        <v>0</v>
      </c>
    </row>
    <row r="21" spans="1:22" x14ac:dyDescent="0.25">
      <c r="A21" s="26">
        <f>Wellpath!E21</f>
        <v>510</v>
      </c>
      <c r="B21" s="22">
        <v>0</v>
      </c>
      <c r="C21" s="22">
        <v>0</v>
      </c>
      <c r="D21" s="22">
        <f t="shared" si="0"/>
        <v>4.7931219674804699E-5</v>
      </c>
      <c r="E21" s="20">
        <f>Model!$W$30*((drdp!B21+drdp!K21)*DBHR!$B21+(drdp!E21+drdp!N21)*DBHR!$C21+(drdp!H21+drdp!Q21)*DBHR!$D21)</f>
        <v>0</v>
      </c>
      <c r="F21" s="20">
        <f>Model!$W$30*((drdp!C21+drdp!L21)*DBHR!$B21+(drdp!F21+drdp!O21)*DBHR!$C21+(drdp!I21+drdp!R21)*DBHR!$D21)</f>
        <v>7.2708865567322283E-4</v>
      </c>
      <c r="G21" s="20">
        <f>Model!$W$30*((drdp!D21+drdp!M21)*DBHR!$B21+(drdp!G21+drdp!P21)*DBHR!$C21+(drdp!J21+drdp!S21)*DBHR!$D21)</f>
        <v>0</v>
      </c>
      <c r="H21" s="18">
        <f>Model!$W$30*((drdp!B21)*DBHR!$B21+(drdp!E21)*DBHR!$C21+(drdp!H21)*DBHR!$D21)</f>
        <v>0</v>
      </c>
      <c r="I21" s="18">
        <f>Model!$W$30*((drdp!C21)*DBHR!$B21+(drdp!F21)*DBHR!$C21+(drdp!I21)*DBHR!$D21)</f>
        <v>1.8177216391830571E-4</v>
      </c>
      <c r="J21" s="18">
        <f>Model!$W$30*((drdp!D21)*DBHR!$B21+(drdp!G21)*DBHR!$C21+(drdp!J21)*DBHR!$D21)</f>
        <v>0</v>
      </c>
      <c r="K21" s="21">
        <f t="shared" si="12"/>
        <v>0</v>
      </c>
      <c r="L21" s="21">
        <f t="shared" si="13"/>
        <v>5.2865791320869444E-7</v>
      </c>
      <c r="M21" s="21">
        <f t="shared" si="14"/>
        <v>0</v>
      </c>
      <c r="N21" s="21">
        <f t="shared" si="15"/>
        <v>0</v>
      </c>
      <c r="O21" s="21">
        <f t="shared" si="16"/>
        <v>0</v>
      </c>
      <c r="P21" s="21">
        <f t="shared" si="17"/>
        <v>0</v>
      </c>
      <c r="Q21" s="19">
        <f t="shared" si="18"/>
        <v>0</v>
      </c>
      <c r="R21" s="19">
        <f t="shared" si="19"/>
        <v>3.3041119575543402E-8</v>
      </c>
      <c r="S21" s="19">
        <f t="shared" si="20"/>
        <v>0</v>
      </c>
      <c r="T21" s="19">
        <f t="shared" si="21"/>
        <v>0</v>
      </c>
      <c r="U21" s="19">
        <f t="shared" si="22"/>
        <v>0</v>
      </c>
      <c r="V21" s="19">
        <f t="shared" si="23"/>
        <v>0</v>
      </c>
    </row>
    <row r="22" spans="1:22" x14ac:dyDescent="0.25">
      <c r="A22" s="26">
        <f>Wellpath!E22</f>
        <v>540</v>
      </c>
      <c r="B22" s="22">
        <v>0</v>
      </c>
      <c r="C22" s="22">
        <v>0</v>
      </c>
      <c r="D22" s="22">
        <f t="shared" si="0"/>
        <v>4.7931219674804699E-5</v>
      </c>
      <c r="E22" s="20">
        <f>Model!$W$30*((drdp!B22+drdp!K22)*DBHR!$B22+(drdp!E22+drdp!N22)*DBHR!$C22+(drdp!H22+drdp!Q22)*DBHR!$D22)</f>
        <v>0</v>
      </c>
      <c r="F22" s="20">
        <f>Model!$W$30*((drdp!C22+drdp!L22)*DBHR!$B22+(drdp!F22+drdp!O22)*DBHR!$C22+(drdp!I22+drdp!R22)*DBHR!$D22)</f>
        <v>4.3733620537895861E-3</v>
      </c>
      <c r="G22" s="20">
        <f>Model!$W$30*((drdp!D22+drdp!M22)*DBHR!$B22+(drdp!G22+drdp!P22)*DBHR!$C22+(drdp!J22+drdp!S22)*DBHR!$D22)</f>
        <v>0</v>
      </c>
      <c r="H22" s="18">
        <f>Model!$W$30*((drdp!B22)*DBHR!$B22+(drdp!E22)*DBHR!$C22+(drdp!H22)*DBHR!$D22)</f>
        <v>0</v>
      </c>
      <c r="I22" s="18">
        <f>Model!$W$30*((drdp!C22)*DBHR!$B22+(drdp!F22)*DBHR!$C22+(drdp!I22)*DBHR!$D22)</f>
        <v>2.186681026894793E-3</v>
      </c>
      <c r="J22" s="18">
        <f>Model!$W$30*((drdp!D22)*DBHR!$B22+(drdp!G22)*DBHR!$C22+(drdp!J22)*DBHR!$D22)</f>
        <v>0</v>
      </c>
      <c r="K22" s="21">
        <f t="shared" si="12"/>
        <v>0</v>
      </c>
      <c r="L22" s="21">
        <f t="shared" si="13"/>
        <v>1.9654953566735361E-5</v>
      </c>
      <c r="M22" s="21">
        <f t="shared" si="14"/>
        <v>0</v>
      </c>
      <c r="N22" s="21">
        <f t="shared" si="15"/>
        <v>0</v>
      </c>
      <c r="O22" s="21">
        <f t="shared" si="16"/>
        <v>0</v>
      </c>
      <c r="P22" s="21">
        <f t="shared" si="17"/>
        <v>0</v>
      </c>
      <c r="Q22" s="19">
        <f t="shared" si="18"/>
        <v>0</v>
      </c>
      <c r="R22" s="19">
        <f t="shared" si="19"/>
        <v>5.3102318265903612E-6</v>
      </c>
      <c r="S22" s="19">
        <f t="shared" si="20"/>
        <v>0</v>
      </c>
      <c r="T22" s="19">
        <f t="shared" si="21"/>
        <v>0</v>
      </c>
      <c r="U22" s="19">
        <f t="shared" si="22"/>
        <v>0</v>
      </c>
      <c r="V22" s="19">
        <f t="shared" si="23"/>
        <v>0</v>
      </c>
    </row>
    <row r="23" spans="1:22" x14ac:dyDescent="0.25">
      <c r="A23" s="26">
        <f>Wellpath!E23</f>
        <v>570</v>
      </c>
      <c r="B23" s="22">
        <v>0</v>
      </c>
      <c r="C23" s="22">
        <v>0</v>
      </c>
      <c r="D23" s="22">
        <f t="shared" si="0"/>
        <v>4.7931219674804699E-5</v>
      </c>
      <c r="E23" s="20">
        <f>Model!$W$30*((drdp!B23+drdp!K23)*DBHR!$B23+(drdp!E23+drdp!N23)*DBHR!$C23+(drdp!H23+drdp!Q23)*DBHR!$D23)</f>
        <v>0</v>
      </c>
      <c r="F23" s="20">
        <f>Model!$W$30*((drdp!C23+drdp!L23)*DBHR!$B23+(drdp!F23+drdp!O23)*DBHR!$C23+(drdp!I23+drdp!R23)*DBHR!$D23)</f>
        <v>7.6477661808342983E-3</v>
      </c>
      <c r="G23" s="20">
        <f>Model!$W$30*((drdp!D23+drdp!M23)*DBHR!$B23+(drdp!G23+drdp!P23)*DBHR!$C23+(drdp!J23+drdp!S23)*DBHR!$D23)</f>
        <v>0</v>
      </c>
      <c r="H23" s="18">
        <f>Model!$W$30*((drdp!B23)*DBHR!$B23+(drdp!E23)*DBHR!$C23+(drdp!H23)*DBHR!$D23)</f>
        <v>0</v>
      </c>
      <c r="I23" s="18">
        <f>Model!$W$30*((drdp!C23)*DBHR!$B23+(drdp!F23)*DBHR!$C23+(drdp!I23)*DBHR!$D23)</f>
        <v>3.8238830904171492E-3</v>
      </c>
      <c r="J23" s="18">
        <f>Model!$W$30*((drdp!D23)*DBHR!$B23+(drdp!G23)*DBHR!$C23+(drdp!J23)*DBHR!$D23)</f>
        <v>0</v>
      </c>
      <c r="K23" s="21">
        <f t="shared" si="12"/>
        <v>0</v>
      </c>
      <c r="L23" s="21">
        <f t="shared" si="13"/>
        <v>7.8143281123448197E-5</v>
      </c>
      <c r="M23" s="21">
        <f t="shared" si="14"/>
        <v>0</v>
      </c>
      <c r="N23" s="21">
        <f t="shared" si="15"/>
        <v>0</v>
      </c>
      <c r="O23" s="21">
        <f t="shared" si="16"/>
        <v>0</v>
      </c>
      <c r="P23" s="21">
        <f t="shared" si="17"/>
        <v>0</v>
      </c>
      <c r="Q23" s="19">
        <f t="shared" si="18"/>
        <v>0</v>
      </c>
      <c r="R23" s="19">
        <f t="shared" si="19"/>
        <v>3.4277035455913566E-5</v>
      </c>
      <c r="S23" s="19">
        <f t="shared" si="20"/>
        <v>0</v>
      </c>
      <c r="T23" s="19">
        <f t="shared" si="21"/>
        <v>0</v>
      </c>
      <c r="U23" s="19">
        <f t="shared" si="22"/>
        <v>0</v>
      </c>
      <c r="V23" s="19">
        <f t="shared" si="23"/>
        <v>0</v>
      </c>
    </row>
    <row r="24" spans="1:22" x14ac:dyDescent="0.25">
      <c r="A24" s="26">
        <f>Wellpath!E24</f>
        <v>600</v>
      </c>
      <c r="B24" s="22">
        <v>0</v>
      </c>
      <c r="C24" s="22">
        <v>0</v>
      </c>
      <c r="D24" s="22">
        <f t="shared" si="0"/>
        <v>4.7931219674804699E-5</v>
      </c>
      <c r="E24" s="20">
        <f>Model!$W$30*((drdp!B24+drdp!K24)*DBHR!$B24+(drdp!E24+drdp!N24)*DBHR!$C24+(drdp!H24+drdp!Q24)*DBHR!$D24)</f>
        <v>0</v>
      </c>
      <c r="F24" s="20">
        <f>Model!$W$30*((drdp!C24+drdp!L24)*DBHR!$B24+(drdp!F24+drdp!O24)*DBHR!$C24+(drdp!I24+drdp!R24)*DBHR!$D24)</f>
        <v>1.0907612350283181E-2</v>
      </c>
      <c r="G24" s="20">
        <f>Model!$W$30*((drdp!D24+drdp!M24)*DBHR!$B24+(drdp!G24+drdp!P24)*DBHR!$C24+(drdp!J24+drdp!S24)*DBHR!$D24)</f>
        <v>0</v>
      </c>
      <c r="H24" s="18">
        <f>Model!$W$30*((drdp!B24)*DBHR!$B24+(drdp!E24)*DBHR!$C24+(drdp!H24)*DBHR!$D24)</f>
        <v>0</v>
      </c>
      <c r="I24" s="18">
        <f>Model!$W$30*((drdp!C24)*DBHR!$B24+(drdp!F24)*DBHR!$C24+(drdp!I24)*DBHR!$D24)</f>
        <v>5.4538061751415907E-3</v>
      </c>
      <c r="J24" s="18">
        <f>Model!$W$30*((drdp!D24)*DBHR!$B24+(drdp!G24)*DBHR!$C24+(drdp!J24)*DBHR!$D24)</f>
        <v>0</v>
      </c>
      <c r="K24" s="21">
        <f t="shared" si="12"/>
        <v>0</v>
      </c>
      <c r="L24" s="21">
        <f t="shared" si="13"/>
        <v>1.9711928830749839E-4</v>
      </c>
      <c r="M24" s="21">
        <f t="shared" si="14"/>
        <v>0</v>
      </c>
      <c r="N24" s="21">
        <f t="shared" si="15"/>
        <v>0</v>
      </c>
      <c r="O24" s="21">
        <f t="shared" si="16"/>
        <v>0</v>
      </c>
      <c r="P24" s="21">
        <f t="shared" si="17"/>
        <v>0</v>
      </c>
      <c r="Q24" s="19">
        <f t="shared" si="18"/>
        <v>0</v>
      </c>
      <c r="R24" s="19">
        <f t="shared" si="19"/>
        <v>1.0788728291946075E-4</v>
      </c>
      <c r="S24" s="19">
        <f t="shared" si="20"/>
        <v>0</v>
      </c>
      <c r="T24" s="19">
        <f t="shared" si="21"/>
        <v>0</v>
      </c>
      <c r="U24" s="19">
        <f t="shared" si="22"/>
        <v>0</v>
      </c>
      <c r="V24" s="19">
        <f t="shared" si="23"/>
        <v>0</v>
      </c>
    </row>
    <row r="25" spans="1:22" x14ac:dyDescent="0.25">
      <c r="A25" s="26">
        <f>Wellpath!E25</f>
        <v>630</v>
      </c>
      <c r="B25" s="22">
        <v>0</v>
      </c>
      <c r="C25" s="22">
        <v>0</v>
      </c>
      <c r="D25" s="22">
        <f t="shared" si="0"/>
        <v>4.7931219674804699E-5</v>
      </c>
      <c r="E25" s="20">
        <f>Model!$W$30*((drdp!B25+drdp!K25)*DBHR!$B25+(drdp!E25+drdp!N25)*DBHR!$C25+(drdp!H25+drdp!Q25)*DBHR!$D25)</f>
        <v>0</v>
      </c>
      <c r="F25" s="20">
        <f>Model!$W$30*((drdp!C25+drdp!L25)*DBHR!$B25+(drdp!F25+drdp!O25)*DBHR!$C25+(drdp!I25+drdp!R25)*DBHR!$D25)</f>
        <v>1.414669525967514E-2</v>
      </c>
      <c r="G25" s="20">
        <f>Model!$W$30*((drdp!D25+drdp!M25)*DBHR!$B25+(drdp!G25+drdp!P25)*DBHR!$C25+(drdp!J25+drdp!S25)*DBHR!$D25)</f>
        <v>0</v>
      </c>
      <c r="H25" s="18">
        <f>Model!$W$30*((drdp!B25)*DBHR!$B25+(drdp!E25)*DBHR!$C25+(drdp!H25)*DBHR!$D25)</f>
        <v>0</v>
      </c>
      <c r="I25" s="18">
        <f>Model!$W$30*((drdp!C25)*DBHR!$B25+(drdp!F25)*DBHR!$C25+(drdp!I25)*DBHR!$D25)</f>
        <v>7.0733476298375699E-3</v>
      </c>
      <c r="J25" s="18">
        <f>Model!$W$30*((drdp!D25)*DBHR!$B25+(drdp!G25)*DBHR!$C25+(drdp!J25)*DBHR!$D25)</f>
        <v>0</v>
      </c>
      <c r="K25" s="21">
        <f t="shared" si="12"/>
        <v>0</v>
      </c>
      <c r="L25" s="21">
        <f t="shared" si="13"/>
        <v>3.9724827507761347E-4</v>
      </c>
      <c r="M25" s="21">
        <f t="shared" si="14"/>
        <v>0</v>
      </c>
      <c r="N25" s="21">
        <f t="shared" si="15"/>
        <v>0</v>
      </c>
      <c r="O25" s="21">
        <f t="shared" si="16"/>
        <v>0</v>
      </c>
      <c r="P25" s="21">
        <f t="shared" si="17"/>
        <v>0</v>
      </c>
      <c r="Q25" s="19">
        <f t="shared" si="18"/>
        <v>0</v>
      </c>
      <c r="R25" s="19">
        <f t="shared" si="19"/>
        <v>2.4715153500002717E-4</v>
      </c>
      <c r="S25" s="19">
        <f t="shared" si="20"/>
        <v>0</v>
      </c>
      <c r="T25" s="19">
        <f t="shared" si="21"/>
        <v>0</v>
      </c>
      <c r="U25" s="19">
        <f t="shared" si="22"/>
        <v>0</v>
      </c>
      <c r="V25" s="19">
        <f t="shared" si="23"/>
        <v>0</v>
      </c>
    </row>
    <row r="26" spans="1:22" x14ac:dyDescent="0.25">
      <c r="A26" s="26">
        <f>Wellpath!E26</f>
        <v>660</v>
      </c>
      <c r="B26" s="22">
        <v>0</v>
      </c>
      <c r="C26" s="22">
        <v>0</v>
      </c>
      <c r="D26" s="22">
        <f t="shared" si="0"/>
        <v>4.7931219674804699E-5</v>
      </c>
      <c r="E26" s="20">
        <f>Model!$W$30*((drdp!B26+drdp!K26)*DBHR!$B26+(drdp!E26+drdp!N26)*DBHR!$C26+(drdp!H26+drdp!Q26)*DBHR!$D26)</f>
        <v>0</v>
      </c>
      <c r="F26" s="20">
        <f>Model!$W$30*((drdp!C26+drdp!L26)*DBHR!$B26+(drdp!F26+drdp!O26)*DBHR!$C26+(drdp!I26+drdp!R26)*DBHR!$D26)</f>
        <v>1.7358849130594711E-2</v>
      </c>
      <c r="G26" s="20">
        <f>Model!$W$30*((drdp!D26+drdp!M26)*DBHR!$B26+(drdp!G26+drdp!P26)*DBHR!$C26+(drdp!J26+drdp!S26)*DBHR!$D26)</f>
        <v>0</v>
      </c>
      <c r="H26" s="18">
        <f>Model!$W$30*((drdp!B26)*DBHR!$B26+(drdp!E26)*DBHR!$C26+(drdp!H26)*DBHR!$D26)</f>
        <v>0</v>
      </c>
      <c r="I26" s="18">
        <f>Model!$W$30*((drdp!C26)*DBHR!$B26+(drdp!F26)*DBHR!$C26+(drdp!I26)*DBHR!$D26)</f>
        <v>8.6794245652973556E-3</v>
      </c>
      <c r="J26" s="18">
        <f>Model!$W$30*((drdp!D26)*DBHR!$B26+(drdp!G26)*DBHR!$C26+(drdp!J26)*DBHR!$D26)</f>
        <v>0</v>
      </c>
      <c r="K26" s="21">
        <f t="shared" si="12"/>
        <v>0</v>
      </c>
      <c r="L26" s="21">
        <f t="shared" si="13"/>
        <v>6.9857791821636224E-4</v>
      </c>
      <c r="M26" s="21">
        <f t="shared" si="14"/>
        <v>0</v>
      </c>
      <c r="N26" s="21">
        <f t="shared" si="15"/>
        <v>0</v>
      </c>
      <c r="O26" s="21">
        <f t="shared" si="16"/>
        <v>0</v>
      </c>
      <c r="P26" s="21">
        <f t="shared" si="17"/>
        <v>0</v>
      </c>
      <c r="Q26" s="19">
        <f t="shared" si="18"/>
        <v>0</v>
      </c>
      <c r="R26" s="19">
        <f t="shared" si="19"/>
        <v>4.7258068586230066E-4</v>
      </c>
      <c r="S26" s="19">
        <f t="shared" si="20"/>
        <v>0</v>
      </c>
      <c r="T26" s="19">
        <f t="shared" si="21"/>
        <v>0</v>
      </c>
      <c r="U26" s="19">
        <f t="shared" si="22"/>
        <v>0</v>
      </c>
      <c r="V26" s="19">
        <f t="shared" si="23"/>
        <v>0</v>
      </c>
    </row>
    <row r="27" spans="1:22" x14ac:dyDescent="0.25">
      <c r="A27" s="26">
        <f>Wellpath!E27</f>
        <v>690</v>
      </c>
      <c r="B27" s="22">
        <v>0</v>
      </c>
      <c r="C27" s="22">
        <v>0</v>
      </c>
      <c r="D27" s="22">
        <f t="shared" si="0"/>
        <v>4.7931219674804699E-5</v>
      </c>
      <c r="E27" s="20">
        <f>Model!$W$30*((drdp!B27+drdp!K27)*DBHR!$B27+(drdp!E27+drdp!N27)*DBHR!$C27+(drdp!H27+drdp!Q27)*DBHR!$D27)</f>
        <v>0</v>
      </c>
      <c r="F27" s="20">
        <f>Model!$W$30*((drdp!C27+drdp!L27)*DBHR!$B27+(drdp!F27+drdp!O27)*DBHR!$C27+(drdp!I27+drdp!R27)*DBHR!$D27)</f>
        <v>2.0537959445581708E-2</v>
      </c>
      <c r="G27" s="20">
        <f>Model!$W$30*((drdp!D27+drdp!M27)*DBHR!$B27+(drdp!G27+drdp!P27)*DBHR!$C27+(drdp!J27+drdp!S27)*DBHR!$D27)</f>
        <v>0</v>
      </c>
      <c r="H27" s="18">
        <f>Model!$W$30*((drdp!B27)*DBHR!$B27+(drdp!E27)*DBHR!$C27+(drdp!H27)*DBHR!$D27)</f>
        <v>0</v>
      </c>
      <c r="I27" s="18">
        <f>Model!$W$30*((drdp!C27)*DBHR!$B27+(drdp!F27)*DBHR!$C27+(drdp!I27)*DBHR!$D27)</f>
        <v>1.0268979722790854E-2</v>
      </c>
      <c r="J27" s="18">
        <f>Model!$W$30*((drdp!D27)*DBHR!$B27+(drdp!G27)*DBHR!$C27+(drdp!J27)*DBHR!$D27)</f>
        <v>0</v>
      </c>
      <c r="K27" s="21">
        <f t="shared" si="12"/>
        <v>0</v>
      </c>
      <c r="L27" s="21">
        <f t="shared" si="13"/>
        <v>1.1203856964047212E-3</v>
      </c>
      <c r="M27" s="21">
        <f t="shared" si="14"/>
        <v>0</v>
      </c>
      <c r="N27" s="21">
        <f t="shared" si="15"/>
        <v>0</v>
      </c>
      <c r="O27" s="21">
        <f t="shared" si="16"/>
        <v>0</v>
      </c>
      <c r="P27" s="21">
        <f t="shared" si="17"/>
        <v>0</v>
      </c>
      <c r="Q27" s="19">
        <f t="shared" si="18"/>
        <v>0</v>
      </c>
      <c r="R27" s="19">
        <f t="shared" si="19"/>
        <v>8.0402986276345199E-4</v>
      </c>
      <c r="S27" s="19">
        <f t="shared" si="20"/>
        <v>0</v>
      </c>
      <c r="T27" s="19">
        <f t="shared" si="21"/>
        <v>0</v>
      </c>
      <c r="U27" s="19">
        <f t="shared" si="22"/>
        <v>0</v>
      </c>
      <c r="V27" s="19">
        <f t="shared" si="23"/>
        <v>0</v>
      </c>
    </row>
    <row r="28" spans="1:22" x14ac:dyDescent="0.25">
      <c r="A28" s="26">
        <f>Wellpath!E28</f>
        <v>720</v>
      </c>
      <c r="B28" s="22">
        <v>0</v>
      </c>
      <c r="C28" s="22">
        <v>0</v>
      </c>
      <c r="D28" s="22">
        <f t="shared" si="0"/>
        <v>4.7931219674804699E-5</v>
      </c>
      <c r="E28" s="20">
        <f>Model!$W$30*((drdp!B28+drdp!K28)*DBHR!$B28+(drdp!E28+drdp!N28)*DBHR!$C28+(drdp!H28+drdp!Q28)*DBHR!$D28)</f>
        <v>0</v>
      </c>
      <c r="F28" s="20">
        <f>Model!$W$30*((drdp!C28+drdp!L28)*DBHR!$B28+(drdp!F28+drdp!O28)*DBHR!$C28+(drdp!I28+drdp!R28)*DBHR!$D28)</f>
        <v>2.3677974587462729E-2</v>
      </c>
      <c r="G28" s="20">
        <f>Model!$W$30*((drdp!D28+drdp!M28)*DBHR!$B28+(drdp!G28+drdp!P28)*DBHR!$C28+(drdp!J28+drdp!S28)*DBHR!$D28)</f>
        <v>0</v>
      </c>
      <c r="H28" s="18">
        <f>Model!$W$30*((drdp!B28)*DBHR!$B28+(drdp!E28)*DBHR!$C28+(drdp!H28)*DBHR!$D28)</f>
        <v>0</v>
      </c>
      <c r="I28" s="18">
        <f>Model!$W$30*((drdp!C28)*DBHR!$B28+(drdp!F28)*DBHR!$C28+(drdp!I28)*DBHR!$D28)</f>
        <v>1.1838987293731364E-2</v>
      </c>
      <c r="J28" s="18">
        <f>Model!$W$30*((drdp!D28)*DBHR!$B28+(drdp!G28)*DBHR!$C28+(drdp!J28)*DBHR!$D28)</f>
        <v>0</v>
      </c>
      <c r="K28" s="21">
        <f t="shared" si="12"/>
        <v>0</v>
      </c>
      <c r="L28" s="21">
        <f t="shared" si="13"/>
        <v>1.681032176969252E-3</v>
      </c>
      <c r="M28" s="21">
        <f t="shared" si="14"/>
        <v>0</v>
      </c>
      <c r="N28" s="21">
        <f t="shared" si="15"/>
        <v>0</v>
      </c>
      <c r="O28" s="21">
        <f t="shared" si="16"/>
        <v>0</v>
      </c>
      <c r="P28" s="21">
        <f t="shared" si="17"/>
        <v>0</v>
      </c>
      <c r="Q28" s="19">
        <f t="shared" si="18"/>
        <v>0</v>
      </c>
      <c r="R28" s="19">
        <f t="shared" si="19"/>
        <v>1.2605473165458539E-3</v>
      </c>
      <c r="S28" s="19">
        <f t="shared" si="20"/>
        <v>0</v>
      </c>
      <c r="T28" s="19">
        <f t="shared" si="21"/>
        <v>0</v>
      </c>
      <c r="U28" s="19">
        <f t="shared" si="22"/>
        <v>0</v>
      </c>
      <c r="V28" s="19">
        <f t="shared" si="23"/>
        <v>0</v>
      </c>
    </row>
    <row r="29" spans="1:22" x14ac:dyDescent="0.25">
      <c r="A29" s="26">
        <f>Wellpath!E29</f>
        <v>750</v>
      </c>
      <c r="B29" s="22">
        <v>0</v>
      </c>
      <c r="C29" s="22">
        <v>0</v>
      </c>
      <c r="D29" s="22">
        <f t="shared" si="0"/>
        <v>4.7931219674804699E-5</v>
      </c>
      <c r="E29" s="20">
        <f>Model!$W$30*((drdp!B29+drdp!K29)*DBHR!$B29+(drdp!E29+drdp!N29)*DBHR!$C29+(drdp!H29+drdp!Q29)*DBHR!$D29)</f>
        <v>0</v>
      </c>
      <c r="F29" s="20">
        <f>Model!$W$30*((drdp!C29+drdp!L29)*DBHR!$B29+(drdp!F29+drdp!O29)*DBHR!$C29+(drdp!I29+drdp!R29)*DBHR!$D29)</f>
        <v>2.6772917358948423E-2</v>
      </c>
      <c r="G29" s="20">
        <f>Model!$W$30*((drdp!D29+drdp!M29)*DBHR!$B29+(drdp!G29+drdp!P29)*DBHR!$C29+(drdp!J29+drdp!S29)*DBHR!$D29)</f>
        <v>0</v>
      </c>
      <c r="H29" s="18">
        <f>Model!$W$30*((drdp!B29)*DBHR!$B29+(drdp!E29)*DBHR!$C29+(drdp!H29)*DBHR!$D29)</f>
        <v>0</v>
      </c>
      <c r="I29" s="18">
        <f>Model!$W$30*((drdp!C29)*DBHR!$B29+(drdp!F29)*DBHR!$C29+(drdp!I29)*DBHR!$D29)</f>
        <v>1.3386458679474212E-2</v>
      </c>
      <c r="J29" s="18">
        <f>Model!$W$30*((drdp!D29)*DBHR!$B29+(drdp!G29)*DBHR!$C29+(drdp!J29)*DBHR!$D29)</f>
        <v>0</v>
      </c>
      <c r="K29" s="21">
        <f t="shared" si="12"/>
        <v>0</v>
      </c>
      <c r="L29" s="21">
        <f t="shared" si="13"/>
        <v>2.3978212808783341E-3</v>
      </c>
      <c r="M29" s="21">
        <f t="shared" si="14"/>
        <v>0</v>
      </c>
      <c r="N29" s="21">
        <f t="shared" si="15"/>
        <v>0</v>
      </c>
      <c r="O29" s="21">
        <f t="shared" si="16"/>
        <v>0</v>
      </c>
      <c r="P29" s="21">
        <f t="shared" si="17"/>
        <v>0</v>
      </c>
      <c r="Q29" s="19">
        <f t="shared" si="18"/>
        <v>0</v>
      </c>
      <c r="R29" s="19">
        <f t="shared" si="19"/>
        <v>1.8602294529465224E-3</v>
      </c>
      <c r="S29" s="19">
        <f t="shared" si="20"/>
        <v>0</v>
      </c>
      <c r="T29" s="19">
        <f t="shared" si="21"/>
        <v>0</v>
      </c>
      <c r="U29" s="19">
        <f t="shared" si="22"/>
        <v>0</v>
      </c>
      <c r="V29" s="19">
        <f t="shared" si="23"/>
        <v>0</v>
      </c>
    </row>
    <row r="30" spans="1:22" x14ac:dyDescent="0.25">
      <c r="A30" s="26">
        <f>Wellpath!E30</f>
        <v>780</v>
      </c>
      <c r="B30" s="22">
        <v>0</v>
      </c>
      <c r="C30" s="22">
        <v>0</v>
      </c>
      <c r="D30" s="22">
        <f t="shared" si="0"/>
        <v>4.7931219674804699E-5</v>
      </c>
      <c r="E30" s="20">
        <f>Model!$W$30*((drdp!B30+drdp!K30)*DBHR!$B30+(drdp!E30+drdp!N30)*DBHR!$C30+(drdp!H30+drdp!Q30)*DBHR!$D30)</f>
        <v>0</v>
      </c>
      <c r="F30" s="20">
        <f>Model!$W$30*((drdp!C30+drdp!L30)*DBHR!$B30+(drdp!F30+drdp!O30)*DBHR!$C30+(drdp!I30+drdp!R30)*DBHR!$D30)</f>
        <v>2.981689636056821E-2</v>
      </c>
      <c r="G30" s="20">
        <f>Model!$W$30*((drdp!D30+drdp!M30)*DBHR!$B30+(drdp!G30+drdp!P30)*DBHR!$C30+(drdp!J30+drdp!S30)*DBHR!$D30)</f>
        <v>0</v>
      </c>
      <c r="H30" s="18">
        <f>Model!$W$30*((drdp!B30)*DBHR!$B30+(drdp!E30)*DBHR!$C30+(drdp!H30)*DBHR!$D30)</f>
        <v>0</v>
      </c>
      <c r="I30" s="18">
        <f>Model!$W$30*((drdp!C30)*DBHR!$B30+(drdp!F30)*DBHR!$C30+(drdp!I30)*DBHR!$D30)</f>
        <v>1.4908448180284105E-2</v>
      </c>
      <c r="J30" s="18">
        <f>Model!$W$30*((drdp!D30)*DBHR!$B30+(drdp!G30)*DBHR!$C30+(drdp!J30)*DBHR!$D30)</f>
        <v>0</v>
      </c>
      <c r="K30" s="21">
        <f t="shared" si="12"/>
        <v>0</v>
      </c>
      <c r="L30" s="21">
        <f t="shared" si="13"/>
        <v>3.2868685894552E-3</v>
      </c>
      <c r="M30" s="21">
        <f t="shared" si="14"/>
        <v>0</v>
      </c>
      <c r="N30" s="21">
        <f t="shared" si="15"/>
        <v>0</v>
      </c>
      <c r="O30" s="21">
        <f t="shared" si="16"/>
        <v>0</v>
      </c>
      <c r="P30" s="21">
        <f t="shared" si="17"/>
        <v>0</v>
      </c>
      <c r="Q30" s="19">
        <f t="shared" si="18"/>
        <v>0</v>
      </c>
      <c r="R30" s="19">
        <f t="shared" si="19"/>
        <v>2.6200831080225506E-3</v>
      </c>
      <c r="S30" s="19">
        <f t="shared" si="20"/>
        <v>0</v>
      </c>
      <c r="T30" s="19">
        <f t="shared" si="21"/>
        <v>0</v>
      </c>
      <c r="U30" s="19">
        <f t="shared" si="22"/>
        <v>0</v>
      </c>
      <c r="V30" s="19">
        <f t="shared" si="23"/>
        <v>0</v>
      </c>
    </row>
    <row r="31" spans="1:22" x14ac:dyDescent="0.25">
      <c r="A31" s="26">
        <f>Wellpath!E31</f>
        <v>810</v>
      </c>
      <c r="B31" s="22">
        <v>0</v>
      </c>
      <c r="C31" s="22">
        <v>0</v>
      </c>
      <c r="D31" s="22">
        <f t="shared" si="0"/>
        <v>4.7931219674804699E-5</v>
      </c>
      <c r="E31" s="20">
        <f>Model!$W$30*((drdp!B31+drdp!K31)*DBHR!$B31+(drdp!E31+drdp!N31)*DBHR!$C31+(drdp!H31+drdp!Q31)*DBHR!$D31)</f>
        <v>0</v>
      </c>
      <c r="F31" s="20">
        <f>Model!$W$30*((drdp!C31+drdp!L31)*DBHR!$B31+(drdp!F31+drdp!O31)*DBHR!$C31+(drdp!I31+drdp!R31)*DBHR!$D31)</f>
        <v>3.2804117205284047E-2</v>
      </c>
      <c r="G31" s="20">
        <f>Model!$W$30*((drdp!D31+drdp!M31)*DBHR!$B31+(drdp!G31+drdp!P31)*DBHR!$C31+(drdp!J31+drdp!S31)*DBHR!$D31)</f>
        <v>0</v>
      </c>
      <c r="H31" s="18">
        <f>Model!$W$30*((drdp!B31)*DBHR!$B31+(drdp!E31)*DBHR!$C31+(drdp!H31)*DBHR!$D31)</f>
        <v>0</v>
      </c>
      <c r="I31" s="18">
        <f>Model!$W$30*((drdp!C31)*DBHR!$B31+(drdp!F31)*DBHR!$C31+(drdp!I31)*DBHR!$D31)</f>
        <v>1.6402058602642024E-2</v>
      </c>
      <c r="J31" s="18">
        <f>Model!$W$30*((drdp!D31)*DBHR!$B31+(drdp!G31)*DBHR!$C31+(drdp!J31)*DBHR!$D31)</f>
        <v>0</v>
      </c>
      <c r="K31" s="21">
        <f t="shared" si="12"/>
        <v>0</v>
      </c>
      <c r="L31" s="21">
        <f t="shared" si="13"/>
        <v>4.3629786950732125E-3</v>
      </c>
      <c r="M31" s="21">
        <f t="shared" si="14"/>
        <v>0</v>
      </c>
      <c r="N31" s="21">
        <f t="shared" si="15"/>
        <v>0</v>
      </c>
      <c r="O31" s="21">
        <f t="shared" si="16"/>
        <v>0</v>
      </c>
      <c r="P31" s="21">
        <f t="shared" si="17"/>
        <v>0</v>
      </c>
      <c r="Q31" s="19">
        <f t="shared" si="18"/>
        <v>0</v>
      </c>
      <c r="R31" s="19">
        <f t="shared" si="19"/>
        <v>3.5558961158597031E-3</v>
      </c>
      <c r="S31" s="19">
        <f t="shared" si="20"/>
        <v>0</v>
      </c>
      <c r="T31" s="19">
        <f t="shared" si="21"/>
        <v>0</v>
      </c>
      <c r="U31" s="19">
        <f t="shared" si="22"/>
        <v>0</v>
      </c>
      <c r="V31" s="19">
        <f t="shared" si="23"/>
        <v>0</v>
      </c>
    </row>
    <row r="32" spans="1:22" x14ac:dyDescent="0.25">
      <c r="A32" s="26">
        <f>Wellpath!E32</f>
        <v>840</v>
      </c>
      <c r="B32" s="22">
        <v>0</v>
      </c>
      <c r="C32" s="22">
        <v>0</v>
      </c>
      <c r="D32" s="22">
        <f t="shared" si="0"/>
        <v>4.7931219674804699E-5</v>
      </c>
      <c r="E32" s="20">
        <f>Model!$W$30*((drdp!B32+drdp!K32)*DBHR!$B32+(drdp!E32+drdp!N32)*DBHR!$C32+(drdp!H32+drdp!Q32)*DBHR!$D32)</f>
        <v>0</v>
      </c>
      <c r="F32" s="20">
        <f>Model!$W$30*((drdp!C32+drdp!L32)*DBHR!$B32+(drdp!F32+drdp!O32)*DBHR!$C32+(drdp!I32+drdp!R32)*DBHR!$D32)</f>
        <v>3.5728893548435496E-2</v>
      </c>
      <c r="G32" s="20">
        <f>Model!$W$30*((drdp!D32+drdp!M32)*DBHR!$B32+(drdp!G32+drdp!P32)*DBHR!$C32+(drdp!J32+drdp!S32)*DBHR!$D32)</f>
        <v>0</v>
      </c>
      <c r="H32" s="18">
        <f>Model!$W$30*((drdp!B32)*DBHR!$B32+(drdp!E32)*DBHR!$C32+(drdp!H32)*DBHR!$D32)</f>
        <v>0</v>
      </c>
      <c r="I32" s="18">
        <f>Model!$W$30*((drdp!C32)*DBHR!$B32+(drdp!F32)*DBHR!$C32+(drdp!I32)*DBHR!$D32)</f>
        <v>1.7864446774217748E-2</v>
      </c>
      <c r="J32" s="18">
        <f>Model!$W$30*((drdp!D32)*DBHR!$B32+(drdp!G32)*DBHR!$C32+(drdp!J32)*DBHR!$D32)</f>
        <v>0</v>
      </c>
      <c r="K32" s="21">
        <f t="shared" si="12"/>
        <v>0</v>
      </c>
      <c r="L32" s="21">
        <f t="shared" si="13"/>
        <v>5.6395325292686481E-3</v>
      </c>
      <c r="M32" s="21">
        <f t="shared" si="14"/>
        <v>0</v>
      </c>
      <c r="N32" s="21">
        <f t="shared" si="15"/>
        <v>0</v>
      </c>
      <c r="O32" s="21">
        <f t="shared" si="16"/>
        <v>0</v>
      </c>
      <c r="P32" s="21">
        <f t="shared" si="17"/>
        <v>0</v>
      </c>
      <c r="Q32" s="19">
        <f t="shared" si="18"/>
        <v>0</v>
      </c>
      <c r="R32" s="19">
        <f t="shared" si="19"/>
        <v>4.6821171536220712E-3</v>
      </c>
      <c r="S32" s="19">
        <f t="shared" si="20"/>
        <v>0</v>
      </c>
      <c r="T32" s="19">
        <f t="shared" si="21"/>
        <v>0</v>
      </c>
      <c r="U32" s="19">
        <f t="shared" si="22"/>
        <v>0</v>
      </c>
      <c r="V32" s="19">
        <f t="shared" si="23"/>
        <v>0</v>
      </c>
    </row>
    <row r="33" spans="1:23" x14ac:dyDescent="0.25">
      <c r="A33" s="26">
        <f>Wellpath!E33</f>
        <v>870</v>
      </c>
      <c r="B33" s="22">
        <v>0</v>
      </c>
      <c r="C33" s="22">
        <v>0</v>
      </c>
      <c r="D33" s="22">
        <f t="shared" si="0"/>
        <v>4.7931219674804699E-5</v>
      </c>
      <c r="E33" s="20">
        <f>Model!$W$30*((drdp!B33+drdp!K33)*DBHR!$B33+(drdp!E33+drdp!N33)*DBHR!$C33+(drdp!H33+drdp!Q33)*DBHR!$D33)</f>
        <v>0</v>
      </c>
      <c r="F33" s="20">
        <f>Model!$W$30*((drdp!C33+drdp!L33)*DBHR!$B33+(drdp!F33+drdp!O33)*DBHR!$C33+(drdp!I33+drdp!R33)*DBHR!$D33)</f>
        <v>3.8585657912019927E-2</v>
      </c>
      <c r="G33" s="20">
        <f>Model!$W$30*((drdp!D33+drdp!M33)*DBHR!$B33+(drdp!G33+drdp!P33)*DBHR!$C33+(drdp!J33+drdp!S33)*DBHR!$D33)</f>
        <v>0</v>
      </c>
      <c r="H33" s="18">
        <f>Model!$W$30*((drdp!B33)*DBHR!$B33+(drdp!E33)*DBHR!$C33+(drdp!H33)*DBHR!$D33)</f>
        <v>0</v>
      </c>
      <c r="I33" s="18">
        <f>Model!$W$30*((drdp!C33)*DBHR!$B33+(drdp!F33)*DBHR!$C33+(drdp!I33)*DBHR!$D33)</f>
        <v>1.9292828956009964E-2</v>
      </c>
      <c r="J33" s="18">
        <f>Model!$W$30*((drdp!D33)*DBHR!$B33+(drdp!G33)*DBHR!$C33+(drdp!J33)*DBHR!$D33)</f>
        <v>0</v>
      </c>
      <c r="K33" s="21">
        <f t="shared" si="12"/>
        <v>0</v>
      </c>
      <c r="L33" s="21">
        <f t="shared" si="13"/>
        <v>7.1283855257720744E-3</v>
      </c>
      <c r="M33" s="21">
        <f t="shared" si="14"/>
        <v>0</v>
      </c>
      <c r="N33" s="21">
        <f t="shared" si="15"/>
        <v>0</v>
      </c>
      <c r="O33" s="21">
        <f t="shared" si="16"/>
        <v>0</v>
      </c>
      <c r="P33" s="21">
        <f t="shared" si="17"/>
        <v>0</v>
      </c>
      <c r="Q33" s="19">
        <f t="shared" si="18"/>
        <v>0</v>
      </c>
      <c r="R33" s="19">
        <f t="shared" si="19"/>
        <v>6.0117457783945049E-3</v>
      </c>
      <c r="S33" s="19">
        <f t="shared" si="20"/>
        <v>0</v>
      </c>
      <c r="T33" s="19">
        <f t="shared" si="21"/>
        <v>0</v>
      </c>
      <c r="U33" s="19">
        <f t="shared" si="22"/>
        <v>0</v>
      </c>
      <c r="V33" s="19">
        <f t="shared" si="23"/>
        <v>0</v>
      </c>
    </row>
    <row r="34" spans="1:23" x14ac:dyDescent="0.25">
      <c r="A34" s="26">
        <f>Wellpath!E34</f>
        <v>900</v>
      </c>
      <c r="B34" s="22">
        <v>0</v>
      </c>
      <c r="C34" s="22">
        <v>0</v>
      </c>
      <c r="D34" s="22">
        <f t="shared" si="0"/>
        <v>4.7931219674804699E-5</v>
      </c>
      <c r="E34" s="20">
        <f>Model!$W$30*((drdp!B34+drdp!K34)*DBHR!$B34+(drdp!E34+drdp!N34)*DBHR!$C34+(drdp!H34+drdp!Q34)*DBHR!$D34)</f>
        <v>0</v>
      </c>
      <c r="F34" s="20">
        <f>Model!$W$30*((drdp!C34+drdp!L34)*DBHR!$B34+(drdp!F34+drdp!O34)*DBHR!$C34+(drdp!I34+drdp!R34)*DBHR!$D34)</f>
        <v>4.1368972282703413E-2</v>
      </c>
      <c r="G34" s="20">
        <f>Model!$W$30*((drdp!D34+drdp!M34)*DBHR!$B34+(drdp!G34+drdp!P34)*DBHR!$C34+(drdp!J34+drdp!S34)*DBHR!$D34)</f>
        <v>0</v>
      </c>
      <c r="H34" s="18">
        <f>Model!$W$30*((drdp!B34)*DBHR!$B34+(drdp!E34)*DBHR!$C34+(drdp!H34)*DBHR!$D34)</f>
        <v>0</v>
      </c>
      <c r="I34" s="18">
        <f>Model!$W$30*((drdp!C34)*DBHR!$B34+(drdp!F34)*DBHR!$C34+(drdp!I34)*DBHR!$D34)</f>
        <v>2.0684486141351707E-2</v>
      </c>
      <c r="J34" s="18">
        <f>Model!$W$30*((drdp!D34)*DBHR!$B34+(drdp!G34)*DBHR!$C34+(drdp!J34)*DBHR!$D34)</f>
        <v>0</v>
      </c>
      <c r="K34" s="21">
        <f t="shared" si="12"/>
        <v>0</v>
      </c>
      <c r="L34" s="21">
        <f t="shared" si="13"/>
        <v>8.8397773934991569E-3</v>
      </c>
      <c r="M34" s="21">
        <f t="shared" si="14"/>
        <v>0</v>
      </c>
      <c r="N34" s="21">
        <f t="shared" si="15"/>
        <v>0</v>
      </c>
      <c r="O34" s="21">
        <f t="shared" si="16"/>
        <v>0</v>
      </c>
      <c r="P34" s="21">
        <f t="shared" si="17"/>
        <v>0</v>
      </c>
      <c r="Q34" s="19">
        <f t="shared" si="18"/>
        <v>0</v>
      </c>
      <c r="R34" s="19">
        <f t="shared" si="19"/>
        <v>7.5562334927038455E-3</v>
      </c>
      <c r="S34" s="19">
        <f t="shared" si="20"/>
        <v>0</v>
      </c>
      <c r="T34" s="19">
        <f t="shared" si="21"/>
        <v>0</v>
      </c>
      <c r="U34" s="19">
        <f t="shared" si="22"/>
        <v>0</v>
      </c>
      <c r="V34" s="19">
        <f t="shared" si="23"/>
        <v>0</v>
      </c>
    </row>
    <row r="35" spans="1:23" x14ac:dyDescent="0.25">
      <c r="A35" s="26">
        <f>Wellpath!E35</f>
        <v>930</v>
      </c>
      <c r="B35" s="22">
        <v>0</v>
      </c>
      <c r="C35" s="22">
        <v>0</v>
      </c>
      <c r="D35" s="22">
        <f t="shared" si="0"/>
        <v>4.7931219674804699E-5</v>
      </c>
      <c r="E35" s="20">
        <f>Model!$W$30*((drdp!B35+drdp!K35)*DBHR!$B35+(drdp!E35+drdp!N35)*DBHR!$C35+(drdp!H35+drdp!Q35)*DBHR!$D35)</f>
        <v>0</v>
      </c>
      <c r="F35" s="20">
        <f>Model!$W$30*((drdp!C35+drdp!L35)*DBHR!$B35+(drdp!F35+drdp!O35)*DBHR!$C35+(drdp!I35+drdp!R35)*DBHR!$D35)</f>
        <v>4.407353846338808E-2</v>
      </c>
      <c r="G35" s="20">
        <f>Model!$W$30*((drdp!D35+drdp!M35)*DBHR!$B35+(drdp!G35+drdp!P35)*DBHR!$C35+(drdp!J35+drdp!S35)*DBHR!$D35)</f>
        <v>0</v>
      </c>
      <c r="H35" s="18">
        <f>Model!$W$30*((drdp!B35)*DBHR!$B35+(drdp!E35)*DBHR!$C35+(drdp!H35)*DBHR!$D35)</f>
        <v>0</v>
      </c>
      <c r="I35" s="18">
        <f>Model!$W$30*((drdp!C35)*DBHR!$B35+(drdp!F35)*DBHR!$C35+(drdp!I35)*DBHR!$D35)</f>
        <v>2.203676923169404E-2</v>
      </c>
      <c r="J35" s="18">
        <f>Model!$W$30*((drdp!D35)*DBHR!$B35+(drdp!G35)*DBHR!$C35+(drdp!J35)*DBHR!$D35)</f>
        <v>0</v>
      </c>
      <c r="K35" s="21">
        <f t="shared" si="12"/>
        <v>0</v>
      </c>
      <c r="L35" s="21">
        <f t="shared" si="13"/>
        <v>1.0782254186182906E-2</v>
      </c>
      <c r="M35" s="21">
        <f t="shared" si="14"/>
        <v>0</v>
      </c>
      <c r="N35" s="21">
        <f t="shared" si="15"/>
        <v>0</v>
      </c>
      <c r="O35" s="21">
        <f t="shared" si="16"/>
        <v>0</v>
      </c>
      <c r="P35" s="21">
        <f t="shared" si="17"/>
        <v>0</v>
      </c>
      <c r="Q35" s="19">
        <f t="shared" si="18"/>
        <v>0</v>
      </c>
      <c r="R35" s="19">
        <f t="shared" si="19"/>
        <v>9.3253965916700945E-3</v>
      </c>
      <c r="S35" s="19">
        <f t="shared" si="20"/>
        <v>0</v>
      </c>
      <c r="T35" s="19">
        <f t="shared" si="21"/>
        <v>0</v>
      </c>
      <c r="U35" s="19">
        <f t="shared" si="22"/>
        <v>0</v>
      </c>
      <c r="V35" s="19">
        <f t="shared" si="23"/>
        <v>0</v>
      </c>
    </row>
    <row r="36" spans="1:23" x14ac:dyDescent="0.25">
      <c r="A36" s="26">
        <f>Wellpath!E36</f>
        <v>960</v>
      </c>
      <c r="B36" s="22">
        <v>0</v>
      </c>
      <c r="C36" s="22">
        <v>0</v>
      </c>
      <c r="D36" s="22">
        <f t="shared" si="0"/>
        <v>4.7931219674804699E-5</v>
      </c>
      <c r="E36" s="20">
        <f>Model!$W$30*((drdp!B36+drdp!K36)*DBHR!$B36+(drdp!E36+drdp!N36)*DBHR!$C36+(drdp!H36+drdp!Q36)*DBHR!$D36)</f>
        <v>0</v>
      </c>
      <c r="F36" s="20">
        <f>Model!$W$30*((drdp!C36+drdp!L36)*DBHR!$B36+(drdp!F36+drdp!O36)*DBHR!$C36+(drdp!I36+drdp!R36)*DBHR!$D36)</f>
        <v>4.6694208158631539E-2</v>
      </c>
      <c r="G36" s="20">
        <f>Model!$W$30*((drdp!D36+drdp!M36)*DBHR!$B36+(drdp!G36+drdp!P36)*DBHR!$C36+(drdp!J36+drdp!S36)*DBHR!$D36)</f>
        <v>0</v>
      </c>
      <c r="H36" s="18">
        <f>Model!$W$30*((drdp!B36)*DBHR!$B36+(drdp!E36)*DBHR!$C36+(drdp!H36)*DBHR!$D36)</f>
        <v>0</v>
      </c>
      <c r="I36" s="18">
        <f>Model!$W$30*((drdp!C36)*DBHR!$B36+(drdp!F36)*DBHR!$C36+(drdp!I36)*DBHR!$D36)</f>
        <v>2.334710407931577E-2</v>
      </c>
      <c r="J36" s="18">
        <f>Model!$W$30*((drdp!D36)*DBHR!$B36+(drdp!G36)*DBHR!$C36+(drdp!J36)*DBHR!$D36)</f>
        <v>0</v>
      </c>
      <c r="K36" s="21">
        <f t="shared" si="12"/>
        <v>0</v>
      </c>
      <c r="L36" s="21">
        <f t="shared" si="13"/>
        <v>1.2962603261744518E-2</v>
      </c>
      <c r="M36" s="21">
        <f t="shared" si="14"/>
        <v>0</v>
      </c>
      <c r="N36" s="21">
        <f t="shared" si="15"/>
        <v>0</v>
      </c>
      <c r="O36" s="21">
        <f t="shared" si="16"/>
        <v>0</v>
      </c>
      <c r="P36" s="21">
        <f t="shared" si="17"/>
        <v>0</v>
      </c>
      <c r="Q36" s="19">
        <f t="shared" si="18"/>
        <v>0</v>
      </c>
      <c r="R36" s="19">
        <f t="shared" si="19"/>
        <v>1.1327341455073308E-2</v>
      </c>
      <c r="S36" s="19">
        <f t="shared" si="20"/>
        <v>0</v>
      </c>
      <c r="T36" s="19">
        <f t="shared" si="21"/>
        <v>0</v>
      </c>
      <c r="U36" s="19">
        <f t="shared" si="22"/>
        <v>0</v>
      </c>
      <c r="V36" s="19">
        <f t="shared" si="23"/>
        <v>0</v>
      </c>
    </row>
    <row r="37" spans="1:23" x14ac:dyDescent="0.25">
      <c r="A37" s="26">
        <f>Wellpath!E37</f>
        <v>990</v>
      </c>
      <c r="B37" s="22">
        <v>0</v>
      </c>
      <c r="C37" s="22">
        <v>0</v>
      </c>
      <c r="D37" s="22">
        <f t="shared" si="0"/>
        <v>4.7931219674804699E-5</v>
      </c>
      <c r="E37" s="20">
        <f>Model!$W$30*((drdp!B37+drdp!K37)*DBHR!$B37+(drdp!E37+drdp!N37)*DBHR!$C37+(drdp!H37+drdp!Q37)*DBHR!$D37)</f>
        <v>0</v>
      </c>
      <c r="F37" s="20">
        <f>Model!$W$30*((drdp!C37+drdp!L37)*DBHR!$B37+(drdp!F37+drdp!O37)*DBHR!$C37+(drdp!I37+drdp!R37)*DBHR!$D37)</f>
        <v>4.9225992774719729E-2</v>
      </c>
      <c r="G37" s="20">
        <f>Model!$W$30*((drdp!D37+drdp!M37)*DBHR!$B37+(drdp!G37+drdp!P37)*DBHR!$C37+(drdp!J37+drdp!S37)*DBHR!$D37)</f>
        <v>0</v>
      </c>
      <c r="H37" s="18">
        <f>Model!$W$30*((drdp!B37)*DBHR!$B37+(drdp!E37)*DBHR!$C37+(drdp!H37)*DBHR!$D37)</f>
        <v>0</v>
      </c>
      <c r="I37" s="18">
        <f>Model!$W$30*((drdp!C37)*DBHR!$B37+(drdp!F37)*DBHR!$C37+(drdp!I37)*DBHR!$D37)</f>
        <v>2.4612996387359865E-2</v>
      </c>
      <c r="J37" s="18">
        <f>Model!$W$30*((drdp!D37)*DBHR!$B37+(drdp!G37)*DBHR!$C37+(drdp!J37)*DBHR!$D37)</f>
        <v>0</v>
      </c>
      <c r="K37" s="21">
        <f t="shared" si="12"/>
        <v>0</v>
      </c>
      <c r="L37" s="21">
        <f t="shared" si="13"/>
        <v>1.5385801626401277E-2</v>
      </c>
      <c r="M37" s="21">
        <f t="shared" si="14"/>
        <v>0</v>
      </c>
      <c r="N37" s="21">
        <f t="shared" si="15"/>
        <v>0</v>
      </c>
      <c r="O37" s="21">
        <f t="shared" si="16"/>
        <v>0</v>
      </c>
      <c r="P37" s="21">
        <f t="shared" si="17"/>
        <v>0</v>
      </c>
      <c r="Q37" s="19">
        <f t="shared" si="18"/>
        <v>0</v>
      </c>
      <c r="R37" s="19">
        <f t="shared" si="19"/>
        <v>1.3568402852908707E-2</v>
      </c>
      <c r="S37" s="19">
        <f t="shared" si="20"/>
        <v>0</v>
      </c>
      <c r="T37" s="19">
        <f t="shared" si="21"/>
        <v>0</v>
      </c>
      <c r="U37" s="19">
        <f t="shared" si="22"/>
        <v>0</v>
      </c>
      <c r="V37" s="19">
        <f t="shared" si="23"/>
        <v>0</v>
      </c>
    </row>
    <row r="38" spans="1:23" x14ac:dyDescent="0.25">
      <c r="A38" s="26">
        <f>Wellpath!E38</f>
        <v>1020</v>
      </c>
      <c r="B38" s="22">
        <v>0</v>
      </c>
      <c r="C38" s="22">
        <v>0</v>
      </c>
      <c r="D38" s="22">
        <f t="shared" si="0"/>
        <v>4.7931219674804699E-5</v>
      </c>
      <c r="E38" s="20">
        <f>Model!$W$30*((drdp!B38+drdp!K38)*DBHR!$B38+(drdp!E38+drdp!N38)*DBHR!$C38+(drdp!H38+drdp!Q38)*DBHR!$D38)</f>
        <v>0</v>
      </c>
      <c r="F38" s="20">
        <f>Model!$W$30*((drdp!C38+drdp!L38)*DBHR!$B38+(drdp!F38+drdp!O38)*DBHR!$C38+(drdp!I38+drdp!R38)*DBHR!$D38)</f>
        <v>5.1664072915738726E-2</v>
      </c>
      <c r="G38" s="20">
        <f>Model!$W$30*((drdp!D38+drdp!M38)*DBHR!$B38+(drdp!G38+drdp!P38)*DBHR!$C38+(drdp!J38+drdp!S38)*DBHR!$D38)</f>
        <v>0</v>
      </c>
      <c r="H38" s="18">
        <f>Model!$W$30*((drdp!B38)*DBHR!$B38+(drdp!E38)*DBHR!$C38+(drdp!H38)*DBHR!$D38)</f>
        <v>0</v>
      </c>
      <c r="I38" s="18">
        <f>Model!$W$30*((drdp!C38)*DBHR!$B38+(drdp!F38)*DBHR!$C38+(drdp!I38)*DBHR!$D38)</f>
        <v>2.5832036457869363E-2</v>
      </c>
      <c r="J38" s="18">
        <f>Model!$W$30*((drdp!D38)*DBHR!$B38+(drdp!G38)*DBHR!$C38+(drdp!J38)*DBHR!$D38)</f>
        <v>0</v>
      </c>
      <c r="K38" s="21">
        <f t="shared" si="12"/>
        <v>0</v>
      </c>
      <c r="L38" s="21">
        <f t="shared" si="13"/>
        <v>1.8054978056644046E-2</v>
      </c>
      <c r="M38" s="21">
        <f t="shared" si="14"/>
        <v>0</v>
      </c>
      <c r="N38" s="21">
        <f t="shared" si="15"/>
        <v>0</v>
      </c>
      <c r="O38" s="21">
        <f t="shared" si="16"/>
        <v>0</v>
      </c>
      <c r="P38" s="21">
        <f t="shared" si="17"/>
        <v>0</v>
      </c>
      <c r="Q38" s="19">
        <f t="shared" si="18"/>
        <v>0</v>
      </c>
      <c r="R38" s="19">
        <f t="shared" si="19"/>
        <v>1.6053095733961971E-2</v>
      </c>
      <c r="S38" s="19">
        <f t="shared" si="20"/>
        <v>0</v>
      </c>
      <c r="T38" s="19">
        <f t="shared" si="21"/>
        <v>0</v>
      </c>
      <c r="U38" s="19">
        <f t="shared" si="22"/>
        <v>0</v>
      </c>
      <c r="V38" s="19">
        <f t="shared" si="23"/>
        <v>0</v>
      </c>
    </row>
    <row r="39" spans="1:23" x14ac:dyDescent="0.25">
      <c r="A39" s="26">
        <f>Wellpath!E39</f>
        <v>1050</v>
      </c>
      <c r="B39" s="22">
        <v>0</v>
      </c>
      <c r="C39" s="22">
        <v>0</v>
      </c>
      <c r="D39" s="22">
        <f t="shared" si="0"/>
        <v>4.7931219674804699E-5</v>
      </c>
      <c r="E39" s="20">
        <f>Model!$W$30*((drdp!B39+drdp!K39)*DBHR!$B39+(drdp!E39+drdp!N39)*DBHR!$C39+(drdp!H39+drdp!Q39)*DBHR!$D39)</f>
        <v>0</v>
      </c>
      <c r="F39" s="20">
        <f>Model!$W$30*((drdp!C39+drdp!L39)*DBHR!$B39+(drdp!F39+drdp!O39)*DBHR!$C39+(drdp!I39+drdp!R39)*DBHR!$D39)</f>
        <v>5.4003807557568659E-2</v>
      </c>
      <c r="G39" s="20">
        <f>Model!$W$30*((drdp!D39+drdp!M39)*DBHR!$B39+(drdp!G39+drdp!P39)*DBHR!$C39+(drdp!J39+drdp!S39)*DBHR!$D39)</f>
        <v>0</v>
      </c>
      <c r="H39" s="18">
        <f>Model!$W$30*((drdp!B39)*DBHR!$B39+(drdp!E39)*DBHR!$C39+(drdp!H39)*DBHR!$D39)</f>
        <v>0</v>
      </c>
      <c r="I39" s="18">
        <f>Model!$W$30*((drdp!C39)*DBHR!$B39+(drdp!F39)*DBHR!$C39+(drdp!I39)*DBHR!$D39)</f>
        <v>2.7001903778784329E-2</v>
      </c>
      <c r="J39" s="18">
        <f>Model!$W$30*((drdp!D39)*DBHR!$B39+(drdp!G39)*DBHR!$C39+(drdp!J39)*DBHR!$D39)</f>
        <v>0</v>
      </c>
      <c r="K39" s="21">
        <f t="shared" si="12"/>
        <v>0</v>
      </c>
      <c r="L39" s="21">
        <f t="shared" si="13"/>
        <v>2.0971389287358956E-2</v>
      </c>
      <c r="M39" s="21">
        <f t="shared" si="14"/>
        <v>0</v>
      </c>
      <c r="N39" s="21">
        <f t="shared" si="15"/>
        <v>0</v>
      </c>
      <c r="O39" s="21">
        <f t="shared" si="16"/>
        <v>0</v>
      </c>
      <c r="P39" s="21">
        <f t="shared" si="17"/>
        <v>0</v>
      </c>
      <c r="Q39" s="19">
        <f t="shared" si="18"/>
        <v>0</v>
      </c>
      <c r="R39" s="19">
        <f t="shared" si="19"/>
        <v>1.8784080864322775E-2</v>
      </c>
      <c r="S39" s="19">
        <f t="shared" si="20"/>
        <v>0</v>
      </c>
      <c r="T39" s="19">
        <f t="shared" si="21"/>
        <v>0</v>
      </c>
      <c r="U39" s="19">
        <f t="shared" si="22"/>
        <v>0</v>
      </c>
      <c r="V39" s="19">
        <f t="shared" si="23"/>
        <v>0</v>
      </c>
    </row>
    <row r="40" spans="1:23" x14ac:dyDescent="0.25">
      <c r="A40" s="26">
        <f>Wellpath!E40</f>
        <v>1080</v>
      </c>
      <c r="B40" s="22">
        <v>0</v>
      </c>
      <c r="C40" s="22">
        <v>0</v>
      </c>
      <c r="D40" s="22">
        <f t="shared" si="0"/>
        <v>4.7931219674804699E-5</v>
      </c>
      <c r="E40" s="20">
        <f>Model!$W$30*((drdp!B40+drdp!K40)*DBHR!$B40+(drdp!E40+drdp!N40)*DBHR!$C40+(drdp!H40+drdp!Q40)*DBHR!$D40)</f>
        <v>0</v>
      </c>
      <c r="F40" s="20">
        <f>Model!$W$30*((drdp!C40+drdp!L40)*DBHR!$B40+(drdp!F40+drdp!O40)*DBHR!$C40+(drdp!I40+drdp!R40)*DBHR!$D40)</f>
        <v>4.686728573528081E-2</v>
      </c>
      <c r="G40" s="20">
        <f>Model!$W$30*((drdp!D40+drdp!M40)*DBHR!$B40+(drdp!G40+drdp!P40)*DBHR!$C40+(drdp!J40+drdp!S40)*DBHR!$D40)</f>
        <v>0</v>
      </c>
      <c r="H40" s="18">
        <f>Model!$W$30*((drdp!B40)*DBHR!$B40+(drdp!E40)*DBHR!$C40+(drdp!H40)*DBHR!$D40)</f>
        <v>0</v>
      </c>
      <c r="I40" s="18">
        <f>Model!$W$30*((drdp!C40)*DBHR!$B40+(drdp!F40)*DBHR!$C40+(drdp!I40)*DBHR!$D40)</f>
        <v>2.8120371441168492E-2</v>
      </c>
      <c r="J40" s="18">
        <f>Model!$W$30*((drdp!D40)*DBHR!$B40+(drdp!G40)*DBHR!$C40+(drdp!J40)*DBHR!$D40)</f>
        <v>0</v>
      </c>
      <c r="K40" s="21">
        <f t="shared" si="12"/>
        <v>0</v>
      </c>
      <c r="L40" s="21">
        <f t="shared" si="13"/>
        <v>2.3167931759551411E-2</v>
      </c>
      <c r="M40" s="21">
        <f t="shared" si="14"/>
        <v>0</v>
      </c>
      <c r="N40" s="21">
        <f t="shared" si="15"/>
        <v>0</v>
      </c>
      <c r="O40" s="21">
        <f t="shared" si="16"/>
        <v>0</v>
      </c>
      <c r="P40" s="21">
        <f t="shared" si="17"/>
        <v>0</v>
      </c>
      <c r="Q40" s="19">
        <f t="shared" si="18"/>
        <v>0</v>
      </c>
      <c r="R40" s="19">
        <f t="shared" si="19"/>
        <v>2.1762144577348239E-2</v>
      </c>
      <c r="S40" s="19">
        <f t="shared" si="20"/>
        <v>0</v>
      </c>
      <c r="T40" s="19">
        <f t="shared" si="21"/>
        <v>0</v>
      </c>
      <c r="U40" s="19">
        <f t="shared" si="22"/>
        <v>0</v>
      </c>
      <c r="V40" s="19">
        <f t="shared" si="23"/>
        <v>0</v>
      </c>
    </row>
    <row r="41" spans="1:23" x14ac:dyDescent="0.25">
      <c r="A41" s="26">
        <f>Wellpath!E41</f>
        <v>1100</v>
      </c>
      <c r="B41" s="22">
        <v>0</v>
      </c>
      <c r="C41" s="22">
        <v>0</v>
      </c>
      <c r="D41" s="22">
        <f t="shared" si="0"/>
        <v>4.7931219674804699E-5</v>
      </c>
      <c r="E41" s="20">
        <f>Model!$W$30*((drdp!B41+drdp!K41)*DBHR!$B41+(drdp!E41+drdp!N41)*DBHR!$C41+(drdp!H41+drdp!Q41)*DBHR!$D41)</f>
        <v>0</v>
      </c>
      <c r="F41" s="20">
        <f>Model!$W$30*((drdp!C41+drdp!L41)*DBHR!$B41+(drdp!F41+drdp!O41)*DBHR!$C41+(drdp!I41+drdp!R41)*DBHR!$D41)</f>
        <v>2.8837813462223631E-2</v>
      </c>
      <c r="G41" s="20">
        <f>Model!$W$30*((drdp!D41+drdp!M41)*DBHR!$B41+(drdp!G41+drdp!P41)*DBHR!$C41+(drdp!J41+drdp!S41)*DBHR!$D41)</f>
        <v>0</v>
      </c>
      <c r="H41" s="18">
        <f>Model!$W$30*((drdp!B41)*DBHR!$B41+(drdp!E41)*DBHR!$C41+(drdp!H41)*DBHR!$D41)</f>
        <v>0</v>
      </c>
      <c r="I41" s="18">
        <f>Model!$W$30*((drdp!C41)*DBHR!$B41+(drdp!F41)*DBHR!$C41+(drdp!I41)*DBHR!$D41)</f>
        <v>1.9225208974815756E-2</v>
      </c>
      <c r="J41" s="18">
        <f>Model!$W$30*((drdp!D41)*DBHR!$B41+(drdp!G41)*DBHR!$C41+(drdp!J41)*DBHR!$D41)</f>
        <v>0</v>
      </c>
      <c r="K41" s="21">
        <f t="shared" si="12"/>
        <v>0</v>
      </c>
      <c r="L41" s="21">
        <f t="shared" si="13"/>
        <v>2.3999551244833418E-2</v>
      </c>
      <c r="M41" s="21">
        <f t="shared" si="14"/>
        <v>0</v>
      </c>
      <c r="N41" s="21">
        <f t="shared" si="15"/>
        <v>0</v>
      </c>
      <c r="O41" s="21">
        <f t="shared" si="16"/>
        <v>0</v>
      </c>
      <c r="P41" s="21">
        <f t="shared" si="17"/>
        <v>0</v>
      </c>
      <c r="Q41" s="19">
        <f t="shared" si="18"/>
        <v>0</v>
      </c>
      <c r="R41" s="19">
        <f t="shared" si="19"/>
        <v>2.3537540419676747E-2</v>
      </c>
      <c r="S41" s="19">
        <f t="shared" si="20"/>
        <v>0</v>
      </c>
      <c r="T41" s="19">
        <f t="shared" si="21"/>
        <v>0</v>
      </c>
      <c r="U41" s="19">
        <f t="shared" si="22"/>
        <v>0</v>
      </c>
      <c r="V41" s="19">
        <f t="shared" si="23"/>
        <v>0</v>
      </c>
    </row>
    <row r="42" spans="1:23" x14ac:dyDescent="0.25">
      <c r="A42" s="26">
        <f>Wellpath!E42</f>
        <v>1110</v>
      </c>
      <c r="B42" s="22">
        <v>0</v>
      </c>
      <c r="C42" s="22">
        <v>0</v>
      </c>
      <c r="D42" s="22">
        <f t="shared" si="0"/>
        <v>4.7931219674804699E-5</v>
      </c>
      <c r="E42" s="20">
        <f>Model!$W$30*((drdp!B42+drdp!K42)*DBHR!$B42+(drdp!E42+drdp!N42)*DBHR!$C42+(drdp!H42+drdp!Q42)*DBHR!$D42)</f>
        <v>0</v>
      </c>
      <c r="F42" s="20">
        <f>Model!$W$30*((drdp!C42+drdp!L42)*DBHR!$B42+(drdp!F42+drdp!O42)*DBHR!$C42+(drdp!I42+drdp!R42)*DBHR!$D42)</f>
        <v>3.8450417949631513E-2</v>
      </c>
      <c r="G42" s="20">
        <f>Model!$W$30*((drdp!D42+drdp!M42)*DBHR!$B42+(drdp!G42+drdp!P42)*DBHR!$C42+(drdp!J42+drdp!S42)*DBHR!$D42)</f>
        <v>0</v>
      </c>
      <c r="H42" s="18">
        <f>Model!$W$30*((drdp!B42)*DBHR!$B42+(drdp!E42)*DBHR!$C42+(drdp!H42)*DBHR!$D42)</f>
        <v>0</v>
      </c>
      <c r="I42" s="18">
        <f>Model!$W$30*((drdp!C42)*DBHR!$B42+(drdp!F42)*DBHR!$C42+(drdp!I42)*DBHR!$D42)</f>
        <v>9.6126044874078782E-3</v>
      </c>
      <c r="J42" s="18">
        <f>Model!$W$30*((drdp!D42)*DBHR!$B42+(drdp!G42)*DBHR!$C42+(drdp!J42)*DBHR!$D42)</f>
        <v>0</v>
      </c>
      <c r="K42" s="21">
        <f t="shared" si="12"/>
        <v>0</v>
      </c>
      <c r="L42" s="21">
        <f t="shared" si="13"/>
        <v>2.5477985885334762E-2</v>
      </c>
      <c r="M42" s="21">
        <f t="shared" si="14"/>
        <v>0</v>
      </c>
      <c r="N42" s="21">
        <f t="shared" si="15"/>
        <v>0</v>
      </c>
      <c r="O42" s="21">
        <f t="shared" si="16"/>
        <v>0</v>
      </c>
      <c r="P42" s="21">
        <f t="shared" si="17"/>
        <v>0</v>
      </c>
      <c r="Q42" s="19">
        <f t="shared" si="18"/>
        <v>0</v>
      </c>
      <c r="R42" s="19">
        <f t="shared" si="19"/>
        <v>2.4091953409864753E-2</v>
      </c>
      <c r="S42" s="19">
        <f t="shared" si="20"/>
        <v>0</v>
      </c>
      <c r="T42" s="19">
        <f t="shared" si="21"/>
        <v>0</v>
      </c>
      <c r="U42" s="19">
        <f t="shared" si="22"/>
        <v>0</v>
      </c>
      <c r="V42" s="19">
        <f t="shared" si="23"/>
        <v>0</v>
      </c>
    </row>
    <row r="43" spans="1:23" x14ac:dyDescent="0.25">
      <c r="A43" s="26">
        <f>Wellpath!E43</f>
        <v>1140</v>
      </c>
      <c r="B43" s="22">
        <v>0</v>
      </c>
      <c r="C43" s="22">
        <v>0</v>
      </c>
      <c r="D43" s="22">
        <f t="shared" si="0"/>
        <v>4.7931219674804699E-5</v>
      </c>
      <c r="E43" s="20">
        <f>Model!$W$30*((drdp!B43+drdp!K43)*DBHR!$B43+(drdp!E43+drdp!N43)*DBHR!$C43+(drdp!H43+drdp!Q43)*DBHR!$D43)</f>
        <v>0</v>
      </c>
      <c r="F43" s="20">
        <f>Model!$W$30*((drdp!C43+drdp!L43)*DBHR!$B43+(drdp!F43+drdp!O43)*DBHR!$C43+(drdp!I43+drdp!R43)*DBHR!$D43)</f>
        <v>5.7675626924447262E-2</v>
      </c>
      <c r="G43" s="20">
        <f>Model!$W$30*((drdp!D43+drdp!M43)*DBHR!$B43+(drdp!G43+drdp!P43)*DBHR!$C43+(drdp!J43+drdp!S43)*DBHR!$D43)</f>
        <v>0</v>
      </c>
      <c r="H43" s="18">
        <f>Model!$W$30*((drdp!B43)*DBHR!$B43+(drdp!E43)*DBHR!$C43+(drdp!H43)*DBHR!$D43)</f>
        <v>0</v>
      </c>
      <c r="I43" s="18">
        <f>Model!$W$30*((drdp!C43)*DBHR!$B43+(drdp!F43)*DBHR!$C43+(drdp!I43)*DBHR!$D43)</f>
        <v>2.8837813462223631E-2</v>
      </c>
      <c r="J43" s="18">
        <f>Model!$W$30*((drdp!D43)*DBHR!$B43+(drdp!G43)*DBHR!$C43+(drdp!J43)*DBHR!$D43)</f>
        <v>0</v>
      </c>
      <c r="K43" s="21">
        <f t="shared" si="12"/>
        <v>0</v>
      </c>
      <c r="L43" s="21">
        <f t="shared" si="13"/>
        <v>2.8804463826462789E-2</v>
      </c>
      <c r="M43" s="21">
        <f t="shared" si="14"/>
        <v>0</v>
      </c>
      <c r="N43" s="21">
        <f t="shared" si="15"/>
        <v>0</v>
      </c>
      <c r="O43" s="21">
        <f t="shared" si="16"/>
        <v>0</v>
      </c>
      <c r="P43" s="21">
        <f t="shared" si="17"/>
        <v>0</v>
      </c>
      <c r="Q43" s="19">
        <f t="shared" si="18"/>
        <v>0</v>
      </c>
      <c r="R43" s="19">
        <f t="shared" si="19"/>
        <v>2.630960537061677E-2</v>
      </c>
      <c r="S43" s="19">
        <f t="shared" si="20"/>
        <v>0</v>
      </c>
      <c r="T43" s="19">
        <f t="shared" si="21"/>
        <v>0</v>
      </c>
      <c r="U43" s="19">
        <f t="shared" si="22"/>
        <v>0</v>
      </c>
      <c r="V43" s="19">
        <f t="shared" si="23"/>
        <v>0</v>
      </c>
      <c r="W43" s="10" t="s">
        <v>62</v>
      </c>
    </row>
    <row r="44" spans="1:23" s="36" customFormat="1" x14ac:dyDescent="0.25">
      <c r="A44" s="26">
        <f>Wellpath!E44</f>
        <v>1170</v>
      </c>
      <c r="B44" s="22">
        <v>0</v>
      </c>
      <c r="C44" s="22">
        <v>0</v>
      </c>
      <c r="D44" s="22">
        <f t="shared" si="0"/>
        <v>4.7931219674804699E-5</v>
      </c>
      <c r="E44" s="20">
        <f>Model!$W$30*((drdp!B44+drdp!K44)*DBHR!$B44+(drdp!E44+drdp!N44)*DBHR!$C44+(drdp!H44+drdp!Q44)*DBHR!$D44)</f>
        <v>0</v>
      </c>
      <c r="F44" s="20">
        <f>Model!$W$30*((drdp!C44+drdp!L44)*DBHR!$B44+(drdp!F44+drdp!O44)*DBHR!$C44+(drdp!I44+drdp!R44)*DBHR!$D44)</f>
        <v>5.7675626924447262E-2</v>
      </c>
      <c r="G44" s="20">
        <f>Model!$W$30*((drdp!D44+drdp!M44)*DBHR!$B44+(drdp!G44+drdp!P44)*DBHR!$C44+(drdp!J44+drdp!S44)*DBHR!$D44)</f>
        <v>0</v>
      </c>
      <c r="H44" s="32">
        <f>Model!$W$30*((drdp!B44)*DBHR!$B44+(drdp!E44)*DBHR!$C44+(drdp!H44)*DBHR!$D44)</f>
        <v>0</v>
      </c>
      <c r="I44" s="32">
        <f>Model!$W$30*((drdp!C44)*DBHR!$B44+(drdp!F44)*DBHR!$C44+(drdp!I44)*DBHR!$D44)</f>
        <v>2.8837813462223631E-2</v>
      </c>
      <c r="J44" s="32">
        <f>Model!$W$30*((drdp!D44)*DBHR!$B44+(drdp!G44)*DBHR!$C44+(drdp!J44)*DBHR!$D44)</f>
        <v>0</v>
      </c>
      <c r="K44" s="21">
        <f t="shared" si="12"/>
        <v>0</v>
      </c>
      <c r="L44" s="21">
        <f t="shared" si="13"/>
        <v>3.2130941767590813E-2</v>
      </c>
      <c r="M44" s="21">
        <f t="shared" si="14"/>
        <v>0</v>
      </c>
      <c r="N44" s="21">
        <f t="shared" si="15"/>
        <v>0</v>
      </c>
      <c r="O44" s="21">
        <f t="shared" si="16"/>
        <v>0</v>
      </c>
      <c r="P44" s="21">
        <f t="shared" si="17"/>
        <v>0</v>
      </c>
      <c r="Q44" s="19">
        <f t="shared" si="18"/>
        <v>0</v>
      </c>
      <c r="R44" s="19">
        <f t="shared" si="19"/>
        <v>2.9636083311744797E-2</v>
      </c>
      <c r="S44" s="19">
        <f t="shared" si="20"/>
        <v>0</v>
      </c>
      <c r="T44" s="19">
        <f t="shared" si="21"/>
        <v>0</v>
      </c>
      <c r="U44" s="19">
        <f t="shared" si="22"/>
        <v>0</v>
      </c>
      <c r="V44" s="19">
        <f t="shared" si="23"/>
        <v>0</v>
      </c>
    </row>
    <row r="45" spans="1:23" x14ac:dyDescent="0.25">
      <c r="A45" s="26">
        <f>Wellpath!E45</f>
        <v>1200</v>
      </c>
      <c r="B45" s="22">
        <v>0</v>
      </c>
      <c r="C45" s="22">
        <v>0</v>
      </c>
      <c r="D45" s="22">
        <f t="shared" si="0"/>
        <v>4.7931219674804699E-5</v>
      </c>
      <c r="E45" s="20">
        <f>Model!$W$30*((drdp!B45+drdp!K45)*DBHR!$B45+(drdp!E45+drdp!N45)*DBHR!$C45+(drdp!H45+drdp!Q45)*DBHR!$D45)</f>
        <v>0</v>
      </c>
      <c r="F45" s="20">
        <f>Model!$W$30*((drdp!C45+drdp!L45)*DBHR!$B45+(drdp!F45+drdp!O45)*DBHR!$C45+(drdp!I45+drdp!R45)*DBHR!$D45)</f>
        <v>5.7675626924447262E-2</v>
      </c>
      <c r="G45" s="20">
        <f>Model!$W$30*((drdp!D45+drdp!M45)*DBHR!$B45+(drdp!G45+drdp!P45)*DBHR!$C45+(drdp!J45+drdp!S45)*DBHR!$D45)</f>
        <v>0</v>
      </c>
      <c r="H45" s="18">
        <f>Model!$W$30*((drdp!B45)*DBHR!$B45+(drdp!E45)*DBHR!$C45+(drdp!H45)*DBHR!$D45)</f>
        <v>0</v>
      </c>
      <c r="I45" s="18">
        <f>Model!$W$30*((drdp!C45)*DBHR!$B45+(drdp!F45)*DBHR!$C45+(drdp!I45)*DBHR!$D45)</f>
        <v>2.8837813462223631E-2</v>
      </c>
      <c r="J45" s="18">
        <f>Model!$W$30*((drdp!D45)*DBHR!$B45+(drdp!G45)*DBHR!$C45+(drdp!J45)*DBHR!$D45)</f>
        <v>0</v>
      </c>
      <c r="K45" s="21">
        <f t="shared" si="12"/>
        <v>0</v>
      </c>
      <c r="L45" s="21">
        <f t="shared" si="13"/>
        <v>3.5457419708718838E-2</v>
      </c>
      <c r="M45" s="21">
        <f t="shared" si="14"/>
        <v>0</v>
      </c>
      <c r="N45" s="21">
        <f t="shared" si="15"/>
        <v>0</v>
      </c>
      <c r="O45" s="21">
        <f t="shared" si="16"/>
        <v>0</v>
      </c>
      <c r="P45" s="21">
        <f t="shared" si="17"/>
        <v>0</v>
      </c>
      <c r="Q45" s="19">
        <f t="shared" si="18"/>
        <v>0</v>
      </c>
      <c r="R45" s="19">
        <f t="shared" si="19"/>
        <v>3.2962561252872821E-2</v>
      </c>
      <c r="S45" s="19">
        <f t="shared" si="20"/>
        <v>0</v>
      </c>
      <c r="T45" s="19">
        <f t="shared" si="21"/>
        <v>0</v>
      </c>
      <c r="U45" s="19">
        <f t="shared" si="22"/>
        <v>0</v>
      </c>
      <c r="V45" s="19">
        <f t="shared" si="23"/>
        <v>0</v>
      </c>
    </row>
    <row r="46" spans="1:23" x14ac:dyDescent="0.25">
      <c r="A46" s="26">
        <f>Wellpath!E46</f>
        <v>1230</v>
      </c>
      <c r="B46" s="22">
        <v>0</v>
      </c>
      <c r="C46" s="22">
        <v>0</v>
      </c>
      <c r="D46" s="22">
        <f t="shared" si="0"/>
        <v>4.7931219674804699E-5</v>
      </c>
      <c r="E46" s="20">
        <f>Model!$W$30*((drdp!B46+drdp!K46)*DBHR!$B46+(drdp!E46+drdp!N46)*DBHR!$C46+(drdp!H46+drdp!Q46)*DBHR!$D46)</f>
        <v>0</v>
      </c>
      <c r="F46" s="20">
        <f>Model!$W$30*((drdp!C46+drdp!L46)*DBHR!$B46+(drdp!F46+drdp!O46)*DBHR!$C46+(drdp!I46+drdp!R46)*DBHR!$D46)</f>
        <v>5.7675626924447262E-2</v>
      </c>
      <c r="G46" s="20">
        <f>Model!$W$30*((drdp!D46+drdp!M46)*DBHR!$B46+(drdp!G46+drdp!P46)*DBHR!$C46+(drdp!J46+drdp!S46)*DBHR!$D46)</f>
        <v>0</v>
      </c>
      <c r="H46" s="18">
        <f>Model!$W$30*((drdp!B46)*DBHR!$B46+(drdp!E46)*DBHR!$C46+(drdp!H46)*DBHR!$D46)</f>
        <v>0</v>
      </c>
      <c r="I46" s="18">
        <f>Model!$W$30*((drdp!C46)*DBHR!$B46+(drdp!F46)*DBHR!$C46+(drdp!I46)*DBHR!$D46)</f>
        <v>2.8837813462223631E-2</v>
      </c>
      <c r="J46" s="18">
        <f>Model!$W$30*((drdp!D46)*DBHR!$B46+(drdp!G46)*DBHR!$C46+(drdp!J46)*DBHR!$D46)</f>
        <v>0</v>
      </c>
      <c r="K46" s="21">
        <f t="shared" si="12"/>
        <v>0</v>
      </c>
      <c r="L46" s="21">
        <f t="shared" si="13"/>
        <v>3.8783897649846862E-2</v>
      </c>
      <c r="M46" s="21">
        <f t="shared" si="14"/>
        <v>0</v>
      </c>
      <c r="N46" s="21">
        <f t="shared" si="15"/>
        <v>0</v>
      </c>
      <c r="O46" s="21">
        <f t="shared" si="16"/>
        <v>0</v>
      </c>
      <c r="P46" s="21">
        <f t="shared" si="17"/>
        <v>0</v>
      </c>
      <c r="Q46" s="19">
        <f t="shared" si="18"/>
        <v>0</v>
      </c>
      <c r="R46" s="19">
        <f t="shared" si="19"/>
        <v>3.6289039194000845E-2</v>
      </c>
      <c r="S46" s="19">
        <f t="shared" si="20"/>
        <v>0</v>
      </c>
      <c r="T46" s="19">
        <f t="shared" si="21"/>
        <v>0</v>
      </c>
      <c r="U46" s="19">
        <f t="shared" si="22"/>
        <v>0</v>
      </c>
      <c r="V46" s="19">
        <f t="shared" si="23"/>
        <v>0</v>
      </c>
    </row>
    <row r="47" spans="1:23" x14ac:dyDescent="0.25">
      <c r="A47" s="26">
        <f>Wellpath!E47</f>
        <v>1260</v>
      </c>
      <c r="B47" s="22">
        <v>0</v>
      </c>
      <c r="C47" s="22">
        <v>0</v>
      </c>
      <c r="D47" s="22">
        <f t="shared" si="0"/>
        <v>4.7931219674804699E-5</v>
      </c>
      <c r="E47" s="20">
        <f>Model!$W$30*((drdp!B47+drdp!K47)*DBHR!$B47+(drdp!E47+drdp!N47)*DBHR!$C47+(drdp!H47+drdp!Q47)*DBHR!$D47)</f>
        <v>0</v>
      </c>
      <c r="F47" s="20">
        <f>Model!$W$30*((drdp!C47+drdp!L47)*DBHR!$B47+(drdp!F47+drdp!O47)*DBHR!$C47+(drdp!I47+drdp!R47)*DBHR!$D47)</f>
        <v>5.7675626924447262E-2</v>
      </c>
      <c r="G47" s="20">
        <f>Model!$W$30*((drdp!D47+drdp!M47)*DBHR!$B47+(drdp!G47+drdp!P47)*DBHR!$C47+(drdp!J47+drdp!S47)*DBHR!$D47)</f>
        <v>0</v>
      </c>
      <c r="H47" s="18">
        <f>Model!$W$30*((drdp!B47)*DBHR!$B47+(drdp!E47)*DBHR!$C47+(drdp!H47)*DBHR!$D47)</f>
        <v>0</v>
      </c>
      <c r="I47" s="18">
        <f>Model!$W$30*((drdp!C47)*DBHR!$B47+(drdp!F47)*DBHR!$C47+(drdp!I47)*DBHR!$D47)</f>
        <v>2.8837813462223631E-2</v>
      </c>
      <c r="J47" s="18">
        <f>Model!$W$30*((drdp!D47)*DBHR!$B47+(drdp!G47)*DBHR!$C47+(drdp!J47)*DBHR!$D47)</f>
        <v>0</v>
      </c>
      <c r="K47" s="21">
        <f t="shared" si="12"/>
        <v>0</v>
      </c>
      <c r="L47" s="21">
        <f t="shared" si="13"/>
        <v>4.2110375590974886E-2</v>
      </c>
      <c r="M47" s="21">
        <f t="shared" si="14"/>
        <v>0</v>
      </c>
      <c r="N47" s="21">
        <f t="shared" si="15"/>
        <v>0</v>
      </c>
      <c r="O47" s="21">
        <f t="shared" si="16"/>
        <v>0</v>
      </c>
      <c r="P47" s="21">
        <f t="shared" si="17"/>
        <v>0</v>
      </c>
      <c r="Q47" s="19">
        <f t="shared" si="18"/>
        <v>0</v>
      </c>
      <c r="R47" s="19">
        <f t="shared" si="19"/>
        <v>3.9615517135128869E-2</v>
      </c>
      <c r="S47" s="19">
        <f t="shared" si="20"/>
        <v>0</v>
      </c>
      <c r="T47" s="19">
        <f t="shared" si="21"/>
        <v>0</v>
      </c>
      <c r="U47" s="19">
        <f t="shared" si="22"/>
        <v>0</v>
      </c>
      <c r="V47" s="19">
        <f t="shared" si="23"/>
        <v>0</v>
      </c>
    </row>
    <row r="48" spans="1:23" x14ac:dyDescent="0.25">
      <c r="A48" s="26">
        <f>Wellpath!E48</f>
        <v>1290</v>
      </c>
      <c r="B48" s="22">
        <v>0</v>
      </c>
      <c r="C48" s="22">
        <v>0</v>
      </c>
      <c r="D48" s="22">
        <f t="shared" si="0"/>
        <v>4.7931219674804699E-5</v>
      </c>
      <c r="E48" s="20">
        <f>Model!$W$30*((drdp!B48+drdp!K48)*DBHR!$B48+(drdp!E48+drdp!N48)*DBHR!$C48+(drdp!H48+drdp!Q48)*DBHR!$D48)</f>
        <v>0</v>
      </c>
      <c r="F48" s="20">
        <f>Model!$W$30*((drdp!C48+drdp!L48)*DBHR!$B48+(drdp!F48+drdp!O48)*DBHR!$C48+(drdp!I48+drdp!R48)*DBHR!$D48)</f>
        <v>5.7675626924447262E-2</v>
      </c>
      <c r="G48" s="20">
        <f>Model!$W$30*((drdp!D48+drdp!M48)*DBHR!$B48+(drdp!G48+drdp!P48)*DBHR!$C48+(drdp!J48+drdp!S48)*DBHR!$D48)</f>
        <v>0</v>
      </c>
      <c r="H48" s="18">
        <f>Model!$W$30*((drdp!B48)*DBHR!$B48+(drdp!E48)*DBHR!$C48+(drdp!H48)*DBHR!$D48)</f>
        <v>0</v>
      </c>
      <c r="I48" s="18">
        <f>Model!$W$30*((drdp!C48)*DBHR!$B48+(drdp!F48)*DBHR!$C48+(drdp!I48)*DBHR!$D48)</f>
        <v>2.8837813462223631E-2</v>
      </c>
      <c r="J48" s="18">
        <f>Model!$W$30*((drdp!D48)*DBHR!$B48+(drdp!G48)*DBHR!$C48+(drdp!J48)*DBHR!$D48)</f>
        <v>0</v>
      </c>
      <c r="K48" s="21">
        <f t="shared" si="12"/>
        <v>0</v>
      </c>
      <c r="L48" s="21">
        <f t="shared" si="13"/>
        <v>4.543685353210291E-2</v>
      </c>
      <c r="M48" s="21">
        <f t="shared" si="14"/>
        <v>0</v>
      </c>
      <c r="N48" s="21">
        <f t="shared" si="15"/>
        <v>0</v>
      </c>
      <c r="O48" s="21">
        <f t="shared" si="16"/>
        <v>0</v>
      </c>
      <c r="P48" s="21">
        <f t="shared" si="17"/>
        <v>0</v>
      </c>
      <c r="Q48" s="19">
        <f t="shared" si="18"/>
        <v>0</v>
      </c>
      <c r="R48" s="19">
        <f t="shared" si="19"/>
        <v>4.2941995076256893E-2</v>
      </c>
      <c r="S48" s="19">
        <f t="shared" si="20"/>
        <v>0</v>
      </c>
      <c r="T48" s="19">
        <f t="shared" si="21"/>
        <v>0</v>
      </c>
      <c r="U48" s="19">
        <f t="shared" si="22"/>
        <v>0</v>
      </c>
      <c r="V48" s="19">
        <f t="shared" si="23"/>
        <v>0</v>
      </c>
    </row>
    <row r="49" spans="1:22" x14ac:dyDescent="0.25">
      <c r="A49" s="26">
        <f>Wellpath!E49</f>
        <v>1320</v>
      </c>
      <c r="B49" s="22">
        <v>0</v>
      </c>
      <c r="C49" s="22">
        <v>0</v>
      </c>
      <c r="D49" s="22">
        <f t="shared" si="0"/>
        <v>4.7931219674804699E-5</v>
      </c>
      <c r="E49" s="20">
        <f>Model!$W$30*((drdp!B49+drdp!K49)*DBHR!$B49+(drdp!E49+drdp!N49)*DBHR!$C49+(drdp!H49+drdp!Q49)*DBHR!$D49)</f>
        <v>0</v>
      </c>
      <c r="F49" s="20">
        <f>Model!$W$30*((drdp!C49+drdp!L49)*DBHR!$B49+(drdp!F49+drdp!O49)*DBHR!$C49+(drdp!I49+drdp!R49)*DBHR!$D49)</f>
        <v>5.7675626924447262E-2</v>
      </c>
      <c r="G49" s="20">
        <f>Model!$W$30*((drdp!D49+drdp!M49)*DBHR!$B49+(drdp!G49+drdp!P49)*DBHR!$C49+(drdp!J49+drdp!S49)*DBHR!$D49)</f>
        <v>0</v>
      </c>
      <c r="H49" s="18">
        <f>Model!$W$30*((drdp!B49)*DBHR!$B49+(drdp!E49)*DBHR!$C49+(drdp!H49)*DBHR!$D49)</f>
        <v>0</v>
      </c>
      <c r="I49" s="18">
        <f>Model!$W$30*((drdp!C49)*DBHR!$B49+(drdp!F49)*DBHR!$C49+(drdp!I49)*DBHR!$D49)</f>
        <v>2.8837813462223631E-2</v>
      </c>
      <c r="J49" s="18">
        <f>Model!$W$30*((drdp!D49)*DBHR!$B49+(drdp!G49)*DBHR!$C49+(drdp!J49)*DBHR!$D49)</f>
        <v>0</v>
      </c>
      <c r="K49" s="21">
        <f t="shared" si="12"/>
        <v>0</v>
      </c>
      <c r="L49" s="21">
        <f t="shared" si="13"/>
        <v>4.8763331473230934E-2</v>
      </c>
      <c r="M49" s="21">
        <f t="shared" si="14"/>
        <v>0</v>
      </c>
      <c r="N49" s="21">
        <f t="shared" si="15"/>
        <v>0</v>
      </c>
      <c r="O49" s="21">
        <f t="shared" si="16"/>
        <v>0</v>
      </c>
      <c r="P49" s="21">
        <f t="shared" si="17"/>
        <v>0</v>
      </c>
      <c r="Q49" s="19">
        <f t="shared" si="18"/>
        <v>0</v>
      </c>
      <c r="R49" s="19">
        <f t="shared" si="19"/>
        <v>4.6268473017384917E-2</v>
      </c>
      <c r="S49" s="19">
        <f t="shared" si="20"/>
        <v>0</v>
      </c>
      <c r="T49" s="19">
        <f t="shared" si="21"/>
        <v>0</v>
      </c>
      <c r="U49" s="19">
        <f t="shared" si="22"/>
        <v>0</v>
      </c>
      <c r="V49" s="19">
        <f t="shared" si="23"/>
        <v>0</v>
      </c>
    </row>
    <row r="50" spans="1:22" x14ac:dyDescent="0.25">
      <c r="A50" s="26">
        <f>Wellpath!E50</f>
        <v>1350</v>
      </c>
      <c r="B50" s="22">
        <v>0</v>
      </c>
      <c r="C50" s="22">
        <v>0</v>
      </c>
      <c r="D50" s="22">
        <f t="shared" si="0"/>
        <v>4.7931219674804699E-5</v>
      </c>
      <c r="E50" s="20">
        <f>Model!$W$30*((drdp!B50+drdp!K50)*DBHR!$B50+(drdp!E50+drdp!N50)*DBHR!$C50+(drdp!H50+drdp!Q50)*DBHR!$D50)</f>
        <v>0</v>
      </c>
      <c r="F50" s="20">
        <f>Model!$W$30*((drdp!C50+drdp!L50)*DBHR!$B50+(drdp!F50+drdp!O50)*DBHR!$C50+(drdp!I50+drdp!R50)*DBHR!$D50)</f>
        <v>5.7675626924447262E-2</v>
      </c>
      <c r="G50" s="20">
        <f>Model!$W$30*((drdp!D50+drdp!M50)*DBHR!$B50+(drdp!G50+drdp!P50)*DBHR!$C50+(drdp!J50+drdp!S50)*DBHR!$D50)</f>
        <v>0</v>
      </c>
      <c r="H50" s="18">
        <f>Model!$W$30*((drdp!B50)*DBHR!$B50+(drdp!E50)*DBHR!$C50+(drdp!H50)*DBHR!$D50)</f>
        <v>0</v>
      </c>
      <c r="I50" s="18">
        <f>Model!$W$30*((drdp!C50)*DBHR!$B50+(drdp!F50)*DBHR!$C50+(drdp!I50)*DBHR!$D50)</f>
        <v>2.8837813462223631E-2</v>
      </c>
      <c r="J50" s="18">
        <f>Model!$W$30*((drdp!D50)*DBHR!$B50+(drdp!G50)*DBHR!$C50+(drdp!J50)*DBHR!$D50)</f>
        <v>0</v>
      </c>
      <c r="K50" s="21">
        <f t="shared" si="12"/>
        <v>0</v>
      </c>
      <c r="L50" s="21">
        <f t="shared" si="13"/>
        <v>5.2089809414358958E-2</v>
      </c>
      <c r="M50" s="21">
        <f t="shared" si="14"/>
        <v>0</v>
      </c>
      <c r="N50" s="21">
        <f t="shared" si="15"/>
        <v>0</v>
      </c>
      <c r="O50" s="21">
        <f t="shared" si="16"/>
        <v>0</v>
      </c>
      <c r="P50" s="21">
        <f t="shared" si="17"/>
        <v>0</v>
      </c>
      <c r="Q50" s="19">
        <f t="shared" si="18"/>
        <v>0</v>
      </c>
      <c r="R50" s="19">
        <f t="shared" si="19"/>
        <v>4.9594950958512941E-2</v>
      </c>
      <c r="S50" s="19">
        <f t="shared" si="20"/>
        <v>0</v>
      </c>
      <c r="T50" s="19">
        <f t="shared" si="21"/>
        <v>0</v>
      </c>
      <c r="U50" s="19">
        <f t="shared" si="22"/>
        <v>0</v>
      </c>
      <c r="V50" s="19">
        <f t="shared" si="23"/>
        <v>0</v>
      </c>
    </row>
    <row r="51" spans="1:22" x14ac:dyDescent="0.25">
      <c r="A51" s="26">
        <f>Wellpath!E51</f>
        <v>1380</v>
      </c>
      <c r="B51" s="22">
        <v>0</v>
      </c>
      <c r="C51" s="22">
        <v>0</v>
      </c>
      <c r="D51" s="22">
        <f t="shared" si="0"/>
        <v>4.7931219674804699E-5</v>
      </c>
      <c r="E51" s="20">
        <f>Model!$W$30*((drdp!B51+drdp!K51)*DBHR!$B51+(drdp!E51+drdp!N51)*DBHR!$C51+(drdp!H51+drdp!Q51)*DBHR!$D51)</f>
        <v>0</v>
      </c>
      <c r="F51" s="20">
        <f>Model!$W$30*((drdp!C51+drdp!L51)*DBHR!$B51+(drdp!F51+drdp!O51)*DBHR!$C51+(drdp!I51+drdp!R51)*DBHR!$D51)</f>
        <v>5.7675626924447262E-2</v>
      </c>
      <c r="G51" s="20">
        <f>Model!$W$30*((drdp!D51+drdp!M51)*DBHR!$B51+(drdp!G51+drdp!P51)*DBHR!$C51+(drdp!J51+drdp!S51)*DBHR!$D51)</f>
        <v>0</v>
      </c>
      <c r="H51" s="18">
        <f>Model!$W$30*((drdp!B51)*DBHR!$B51+(drdp!E51)*DBHR!$C51+(drdp!H51)*DBHR!$D51)</f>
        <v>0</v>
      </c>
      <c r="I51" s="18">
        <f>Model!$W$30*((drdp!C51)*DBHR!$B51+(drdp!F51)*DBHR!$C51+(drdp!I51)*DBHR!$D51)</f>
        <v>2.8837813462223631E-2</v>
      </c>
      <c r="J51" s="18">
        <f>Model!$W$30*((drdp!D51)*DBHR!$B51+(drdp!G51)*DBHR!$C51+(drdp!J51)*DBHR!$D51)</f>
        <v>0</v>
      </c>
      <c r="K51" s="21">
        <f t="shared" si="12"/>
        <v>0</v>
      </c>
      <c r="L51" s="21">
        <f t="shared" si="13"/>
        <v>5.5416287355486982E-2</v>
      </c>
      <c r="M51" s="21">
        <f t="shared" si="14"/>
        <v>0</v>
      </c>
      <c r="N51" s="21">
        <f t="shared" si="15"/>
        <v>0</v>
      </c>
      <c r="O51" s="21">
        <f t="shared" si="16"/>
        <v>0</v>
      </c>
      <c r="P51" s="21">
        <f t="shared" si="17"/>
        <v>0</v>
      </c>
      <c r="Q51" s="19">
        <f t="shared" si="18"/>
        <v>0</v>
      </c>
      <c r="R51" s="19">
        <f t="shared" si="19"/>
        <v>5.2921428899640965E-2</v>
      </c>
      <c r="S51" s="19">
        <f t="shared" si="20"/>
        <v>0</v>
      </c>
      <c r="T51" s="19">
        <f t="shared" si="21"/>
        <v>0</v>
      </c>
      <c r="U51" s="19">
        <f t="shared" si="22"/>
        <v>0</v>
      </c>
      <c r="V51" s="19">
        <f t="shared" si="23"/>
        <v>0</v>
      </c>
    </row>
    <row r="52" spans="1:22" x14ac:dyDescent="0.25">
      <c r="A52" s="26">
        <f>Wellpath!E52</f>
        <v>1410</v>
      </c>
      <c r="B52" s="22">
        <v>0</v>
      </c>
      <c r="C52" s="22">
        <v>0</v>
      </c>
      <c r="D52" s="22">
        <f t="shared" si="0"/>
        <v>4.7931219674804699E-5</v>
      </c>
      <c r="E52" s="20">
        <f>Model!$W$30*((drdp!B52+drdp!K52)*DBHR!$B52+(drdp!E52+drdp!N52)*DBHR!$C52+(drdp!H52+drdp!Q52)*DBHR!$D52)</f>
        <v>0</v>
      </c>
      <c r="F52" s="20">
        <f>Model!$W$30*((drdp!C52+drdp!L52)*DBHR!$B52+(drdp!F52+drdp!O52)*DBHR!$C52+(drdp!I52+drdp!R52)*DBHR!$D52)</f>
        <v>5.7675626924447262E-2</v>
      </c>
      <c r="G52" s="20">
        <f>Model!$W$30*((drdp!D52+drdp!M52)*DBHR!$B52+(drdp!G52+drdp!P52)*DBHR!$C52+(drdp!J52+drdp!S52)*DBHR!$D52)</f>
        <v>0</v>
      </c>
      <c r="H52" s="18">
        <f>Model!$W$30*((drdp!B52)*DBHR!$B52+(drdp!E52)*DBHR!$C52+(drdp!H52)*DBHR!$D52)</f>
        <v>0</v>
      </c>
      <c r="I52" s="18">
        <f>Model!$W$30*((drdp!C52)*DBHR!$B52+(drdp!F52)*DBHR!$C52+(drdp!I52)*DBHR!$D52)</f>
        <v>2.8837813462223631E-2</v>
      </c>
      <c r="J52" s="18">
        <f>Model!$W$30*((drdp!D52)*DBHR!$B52+(drdp!G52)*DBHR!$C52+(drdp!J52)*DBHR!$D52)</f>
        <v>0</v>
      </c>
      <c r="K52" s="21">
        <f t="shared" si="12"/>
        <v>0</v>
      </c>
      <c r="L52" s="21">
        <f t="shared" si="13"/>
        <v>5.8742765296615006E-2</v>
      </c>
      <c r="M52" s="21">
        <f t="shared" si="14"/>
        <v>0</v>
      </c>
      <c r="N52" s="21">
        <f t="shared" si="15"/>
        <v>0</v>
      </c>
      <c r="O52" s="21">
        <f t="shared" si="16"/>
        <v>0</v>
      </c>
      <c r="P52" s="21">
        <f t="shared" si="17"/>
        <v>0</v>
      </c>
      <c r="Q52" s="19">
        <f t="shared" si="18"/>
        <v>0</v>
      </c>
      <c r="R52" s="19">
        <f t="shared" si="19"/>
        <v>5.6247906840768989E-2</v>
      </c>
      <c r="S52" s="19">
        <f t="shared" si="20"/>
        <v>0</v>
      </c>
      <c r="T52" s="19">
        <f t="shared" si="21"/>
        <v>0</v>
      </c>
      <c r="U52" s="19">
        <f t="shared" si="22"/>
        <v>0</v>
      </c>
      <c r="V52" s="19">
        <f t="shared" si="23"/>
        <v>0</v>
      </c>
    </row>
    <row r="53" spans="1:22" x14ac:dyDescent="0.25">
      <c r="A53" s="26">
        <f>Wellpath!E53</f>
        <v>1440</v>
      </c>
      <c r="B53" s="22">
        <v>0</v>
      </c>
      <c r="C53" s="22">
        <v>0</v>
      </c>
      <c r="D53" s="22">
        <f t="shared" si="0"/>
        <v>4.7931219674804699E-5</v>
      </c>
      <c r="E53" s="20">
        <f>Model!$W$30*((drdp!B53+drdp!K53)*DBHR!$B53+(drdp!E53+drdp!N53)*DBHR!$C53+(drdp!H53+drdp!Q53)*DBHR!$D53)</f>
        <v>0</v>
      </c>
      <c r="F53" s="20">
        <f>Model!$W$30*((drdp!C53+drdp!L53)*DBHR!$B53+(drdp!F53+drdp!O53)*DBHR!$C53+(drdp!I53+drdp!R53)*DBHR!$D53)</f>
        <v>5.7675626924447262E-2</v>
      </c>
      <c r="G53" s="20">
        <f>Model!$W$30*((drdp!D53+drdp!M53)*DBHR!$B53+(drdp!G53+drdp!P53)*DBHR!$C53+(drdp!J53+drdp!S53)*DBHR!$D53)</f>
        <v>0</v>
      </c>
      <c r="H53" s="18">
        <f>Model!$W$30*((drdp!B53)*DBHR!$B53+(drdp!E53)*DBHR!$C53+(drdp!H53)*DBHR!$D53)</f>
        <v>0</v>
      </c>
      <c r="I53" s="18">
        <f>Model!$W$30*((drdp!C53)*DBHR!$B53+(drdp!F53)*DBHR!$C53+(drdp!I53)*DBHR!$D53)</f>
        <v>2.8837813462223631E-2</v>
      </c>
      <c r="J53" s="18">
        <f>Model!$W$30*((drdp!D53)*DBHR!$B53+(drdp!G53)*DBHR!$C53+(drdp!J53)*DBHR!$D53)</f>
        <v>0</v>
      </c>
      <c r="K53" s="21">
        <f t="shared" si="12"/>
        <v>0</v>
      </c>
      <c r="L53" s="21">
        <f t="shared" si="13"/>
        <v>6.206924323774303E-2</v>
      </c>
      <c r="M53" s="21">
        <f t="shared" si="14"/>
        <v>0</v>
      </c>
      <c r="N53" s="21">
        <f t="shared" si="15"/>
        <v>0</v>
      </c>
      <c r="O53" s="21">
        <f t="shared" si="16"/>
        <v>0</v>
      </c>
      <c r="P53" s="21">
        <f t="shared" si="17"/>
        <v>0</v>
      </c>
      <c r="Q53" s="19">
        <f t="shared" si="18"/>
        <v>0</v>
      </c>
      <c r="R53" s="19">
        <f t="shared" si="19"/>
        <v>5.9574384781897013E-2</v>
      </c>
      <c r="S53" s="19">
        <f t="shared" si="20"/>
        <v>0</v>
      </c>
      <c r="T53" s="19">
        <f t="shared" si="21"/>
        <v>0</v>
      </c>
      <c r="U53" s="19">
        <f t="shared" si="22"/>
        <v>0</v>
      </c>
      <c r="V53" s="19">
        <f t="shared" si="23"/>
        <v>0</v>
      </c>
    </row>
    <row r="54" spans="1:22" x14ac:dyDescent="0.25">
      <c r="A54" s="26">
        <f>Wellpath!E54</f>
        <v>1470</v>
      </c>
      <c r="B54" s="22">
        <v>0</v>
      </c>
      <c r="C54" s="22">
        <v>0</v>
      </c>
      <c r="D54" s="22">
        <f t="shared" si="0"/>
        <v>4.7931219674804699E-5</v>
      </c>
      <c r="E54" s="20">
        <f>Model!$W$30*((drdp!B54+drdp!K54)*DBHR!$B54+(drdp!E54+drdp!N54)*DBHR!$C54+(drdp!H54+drdp!Q54)*DBHR!$D54)</f>
        <v>0</v>
      </c>
      <c r="F54" s="20">
        <f>Model!$W$30*((drdp!C54+drdp!L54)*DBHR!$B54+(drdp!F54+drdp!O54)*DBHR!$C54+(drdp!I54+drdp!R54)*DBHR!$D54)</f>
        <v>5.7675626924447262E-2</v>
      </c>
      <c r="G54" s="20">
        <f>Model!$W$30*((drdp!D54+drdp!M54)*DBHR!$B54+(drdp!G54+drdp!P54)*DBHR!$C54+(drdp!J54+drdp!S54)*DBHR!$D54)</f>
        <v>0</v>
      </c>
      <c r="H54" s="18">
        <f>Model!$W$30*((drdp!B54)*DBHR!$B54+(drdp!E54)*DBHR!$C54+(drdp!H54)*DBHR!$D54)</f>
        <v>0</v>
      </c>
      <c r="I54" s="18">
        <f>Model!$W$30*((drdp!C54)*DBHR!$B54+(drdp!F54)*DBHR!$C54+(drdp!I54)*DBHR!$D54)</f>
        <v>2.8837813462223631E-2</v>
      </c>
      <c r="J54" s="18">
        <f>Model!$W$30*((drdp!D54)*DBHR!$B54+(drdp!G54)*DBHR!$C54+(drdp!J54)*DBHR!$D54)</f>
        <v>0</v>
      </c>
      <c r="K54" s="21">
        <f t="shared" si="12"/>
        <v>0</v>
      </c>
      <c r="L54" s="21">
        <f t="shared" si="13"/>
        <v>6.5395721178871061E-2</v>
      </c>
      <c r="M54" s="21">
        <f t="shared" si="14"/>
        <v>0</v>
      </c>
      <c r="N54" s="21">
        <f t="shared" si="15"/>
        <v>0</v>
      </c>
      <c r="O54" s="21">
        <f t="shared" si="16"/>
        <v>0</v>
      </c>
      <c r="P54" s="21">
        <f t="shared" si="17"/>
        <v>0</v>
      </c>
      <c r="Q54" s="19">
        <f t="shared" si="18"/>
        <v>0</v>
      </c>
      <c r="R54" s="19">
        <f t="shared" si="19"/>
        <v>6.2900862723025031E-2</v>
      </c>
      <c r="S54" s="19">
        <f t="shared" si="20"/>
        <v>0</v>
      </c>
      <c r="T54" s="19">
        <f t="shared" si="21"/>
        <v>0</v>
      </c>
      <c r="U54" s="19">
        <f t="shared" si="22"/>
        <v>0</v>
      </c>
      <c r="V54" s="19">
        <f t="shared" si="23"/>
        <v>0</v>
      </c>
    </row>
    <row r="55" spans="1:22" x14ac:dyDescent="0.25">
      <c r="A55" s="26">
        <f>Wellpath!E55</f>
        <v>1500</v>
      </c>
      <c r="B55" s="22">
        <v>0</v>
      </c>
      <c r="C55" s="22">
        <v>0</v>
      </c>
      <c r="D55" s="22">
        <f t="shared" si="0"/>
        <v>4.7931219674804699E-5</v>
      </c>
      <c r="E55" s="20">
        <f>Model!$W$30*((drdp!B55+drdp!K55)*DBHR!$B55+(drdp!E55+drdp!N55)*DBHR!$C55+(drdp!H55+drdp!Q55)*DBHR!$D55)</f>
        <v>0</v>
      </c>
      <c r="F55" s="20">
        <f>Model!$W$30*((drdp!C55+drdp!L55)*DBHR!$B55+(drdp!F55+drdp!O55)*DBHR!$C55+(drdp!I55+drdp!R55)*DBHR!$D55)</f>
        <v>5.7675626924447262E-2</v>
      </c>
      <c r="G55" s="20">
        <f>Model!$W$30*((drdp!D55+drdp!M55)*DBHR!$B55+(drdp!G55+drdp!P55)*DBHR!$C55+(drdp!J55+drdp!S55)*DBHR!$D55)</f>
        <v>0</v>
      </c>
      <c r="H55" s="18">
        <f>Model!$W$30*((drdp!B55)*DBHR!$B55+(drdp!E55)*DBHR!$C55+(drdp!H55)*DBHR!$D55)</f>
        <v>0</v>
      </c>
      <c r="I55" s="18">
        <f>Model!$W$30*((drdp!C55)*DBHR!$B55+(drdp!F55)*DBHR!$C55+(drdp!I55)*DBHR!$D55)</f>
        <v>2.8837813462223631E-2</v>
      </c>
      <c r="J55" s="18">
        <f>Model!$W$30*((drdp!D55)*DBHR!$B55+(drdp!G55)*DBHR!$C55+(drdp!J55)*DBHR!$D55)</f>
        <v>0</v>
      </c>
      <c r="K55" s="21">
        <f t="shared" si="12"/>
        <v>0</v>
      </c>
      <c r="L55" s="21">
        <f t="shared" si="13"/>
        <v>6.8722199119999092E-2</v>
      </c>
      <c r="M55" s="21">
        <f t="shared" si="14"/>
        <v>0</v>
      </c>
      <c r="N55" s="21">
        <f t="shared" si="15"/>
        <v>0</v>
      </c>
      <c r="O55" s="21">
        <f t="shared" si="16"/>
        <v>0</v>
      </c>
      <c r="P55" s="21">
        <f t="shared" si="17"/>
        <v>0</v>
      </c>
      <c r="Q55" s="19">
        <f t="shared" si="18"/>
        <v>0</v>
      </c>
      <c r="R55" s="19">
        <f t="shared" si="19"/>
        <v>6.6227340664153062E-2</v>
      </c>
      <c r="S55" s="19">
        <f t="shared" si="20"/>
        <v>0</v>
      </c>
      <c r="T55" s="19">
        <f t="shared" si="21"/>
        <v>0</v>
      </c>
      <c r="U55" s="19">
        <f t="shared" si="22"/>
        <v>0</v>
      </c>
      <c r="V55" s="19">
        <f t="shared" si="23"/>
        <v>0</v>
      </c>
    </row>
    <row r="56" spans="1:22" x14ac:dyDescent="0.25">
      <c r="A56" s="26">
        <f>Wellpath!E56</f>
        <v>1530</v>
      </c>
      <c r="B56" s="22">
        <v>0</v>
      </c>
      <c r="C56" s="22">
        <v>0</v>
      </c>
      <c r="D56" s="22">
        <f t="shared" si="0"/>
        <v>4.7931219674804699E-5</v>
      </c>
      <c r="E56" s="20">
        <f>Model!$W$30*((drdp!B56+drdp!K56)*DBHR!$B56+(drdp!E56+drdp!N56)*DBHR!$C56+(drdp!H56+drdp!Q56)*DBHR!$D56)</f>
        <v>0</v>
      </c>
      <c r="F56" s="20">
        <f>Model!$W$30*((drdp!C56+drdp!L56)*DBHR!$B56+(drdp!F56+drdp!O56)*DBHR!$C56+(drdp!I56+drdp!R56)*DBHR!$D56)</f>
        <v>5.7675626924447262E-2</v>
      </c>
      <c r="G56" s="20">
        <f>Model!$W$30*((drdp!D56+drdp!M56)*DBHR!$B56+(drdp!G56+drdp!P56)*DBHR!$C56+(drdp!J56+drdp!S56)*DBHR!$D56)</f>
        <v>0</v>
      </c>
      <c r="H56" s="18">
        <f>Model!$W$30*((drdp!B56)*DBHR!$B56+(drdp!E56)*DBHR!$C56+(drdp!H56)*DBHR!$D56)</f>
        <v>0</v>
      </c>
      <c r="I56" s="18">
        <f>Model!$W$30*((drdp!C56)*DBHR!$B56+(drdp!F56)*DBHR!$C56+(drdp!I56)*DBHR!$D56)</f>
        <v>2.8837813462223631E-2</v>
      </c>
      <c r="J56" s="18">
        <f>Model!$W$30*((drdp!D56)*DBHR!$B56+(drdp!G56)*DBHR!$C56+(drdp!J56)*DBHR!$D56)</f>
        <v>0</v>
      </c>
      <c r="K56" s="21">
        <f t="shared" si="12"/>
        <v>0</v>
      </c>
      <c r="L56" s="21">
        <f t="shared" si="13"/>
        <v>7.2048677061127123E-2</v>
      </c>
      <c r="M56" s="21">
        <f t="shared" si="14"/>
        <v>0</v>
      </c>
      <c r="N56" s="21">
        <f t="shared" si="15"/>
        <v>0</v>
      </c>
      <c r="O56" s="21">
        <f t="shared" si="16"/>
        <v>0</v>
      </c>
      <c r="P56" s="21">
        <f t="shared" si="17"/>
        <v>0</v>
      </c>
      <c r="Q56" s="19">
        <f t="shared" si="18"/>
        <v>0</v>
      </c>
      <c r="R56" s="19">
        <f t="shared" si="19"/>
        <v>6.9553818605281093E-2</v>
      </c>
      <c r="S56" s="19">
        <f t="shared" si="20"/>
        <v>0</v>
      </c>
      <c r="T56" s="19">
        <f t="shared" si="21"/>
        <v>0</v>
      </c>
      <c r="U56" s="19">
        <f t="shared" si="22"/>
        <v>0</v>
      </c>
      <c r="V56" s="19">
        <f t="shared" si="23"/>
        <v>0</v>
      </c>
    </row>
    <row r="57" spans="1:22" x14ac:dyDescent="0.25">
      <c r="A57" s="26">
        <f>Wellpath!E57</f>
        <v>1560</v>
      </c>
      <c r="B57" s="22">
        <v>0</v>
      </c>
      <c r="C57" s="22">
        <v>0</v>
      </c>
      <c r="D57" s="22">
        <f t="shared" si="0"/>
        <v>4.7931219674804699E-5</v>
      </c>
      <c r="E57" s="20">
        <f>Model!$W$30*((drdp!B57+drdp!K57)*DBHR!$B57+(drdp!E57+drdp!N57)*DBHR!$C57+(drdp!H57+drdp!Q57)*DBHR!$D57)</f>
        <v>0</v>
      </c>
      <c r="F57" s="20">
        <f>Model!$W$30*((drdp!C57+drdp!L57)*DBHR!$B57+(drdp!F57+drdp!O57)*DBHR!$C57+(drdp!I57+drdp!R57)*DBHR!$D57)</f>
        <v>5.7675626924447262E-2</v>
      </c>
      <c r="G57" s="20">
        <f>Model!$W$30*((drdp!D57+drdp!M57)*DBHR!$B57+(drdp!G57+drdp!P57)*DBHR!$C57+(drdp!J57+drdp!S57)*DBHR!$D57)</f>
        <v>0</v>
      </c>
      <c r="H57" s="18">
        <f>Model!$W$30*((drdp!B57)*DBHR!$B57+(drdp!E57)*DBHR!$C57+(drdp!H57)*DBHR!$D57)</f>
        <v>0</v>
      </c>
      <c r="I57" s="18">
        <f>Model!$W$30*((drdp!C57)*DBHR!$B57+(drdp!F57)*DBHR!$C57+(drdp!I57)*DBHR!$D57)</f>
        <v>2.8837813462223631E-2</v>
      </c>
      <c r="J57" s="18">
        <f>Model!$W$30*((drdp!D57)*DBHR!$B57+(drdp!G57)*DBHR!$C57+(drdp!J57)*DBHR!$D57)</f>
        <v>0</v>
      </c>
      <c r="K57" s="21">
        <f t="shared" si="12"/>
        <v>0</v>
      </c>
      <c r="L57" s="21">
        <f t="shared" si="13"/>
        <v>7.5375155002255154E-2</v>
      </c>
      <c r="M57" s="21">
        <f t="shared" si="14"/>
        <v>0</v>
      </c>
      <c r="N57" s="21">
        <f t="shared" si="15"/>
        <v>0</v>
      </c>
      <c r="O57" s="21">
        <f t="shared" si="16"/>
        <v>0</v>
      </c>
      <c r="P57" s="21">
        <f t="shared" si="17"/>
        <v>0</v>
      </c>
      <c r="Q57" s="19">
        <f t="shared" si="18"/>
        <v>0</v>
      </c>
      <c r="R57" s="19">
        <f t="shared" si="19"/>
        <v>7.2880296546409123E-2</v>
      </c>
      <c r="S57" s="19">
        <f t="shared" si="20"/>
        <v>0</v>
      </c>
      <c r="T57" s="19">
        <f t="shared" si="21"/>
        <v>0</v>
      </c>
      <c r="U57" s="19">
        <f t="shared" si="22"/>
        <v>0</v>
      </c>
      <c r="V57" s="19">
        <f t="shared" si="23"/>
        <v>0</v>
      </c>
    </row>
    <row r="58" spans="1:22" x14ac:dyDescent="0.25">
      <c r="A58" s="26">
        <f>Wellpath!E58</f>
        <v>1590</v>
      </c>
      <c r="B58" s="22">
        <v>0</v>
      </c>
      <c r="C58" s="22">
        <v>0</v>
      </c>
      <c r="D58" s="22">
        <f t="shared" si="0"/>
        <v>4.7931219674804699E-5</v>
      </c>
      <c r="E58" s="20">
        <f>Model!$W$30*((drdp!B58+drdp!K58)*DBHR!$B58+(drdp!E58+drdp!N58)*DBHR!$C58+(drdp!H58+drdp!Q58)*DBHR!$D58)</f>
        <v>0</v>
      </c>
      <c r="F58" s="20">
        <f>Model!$W$30*((drdp!C58+drdp!L58)*DBHR!$B58+(drdp!F58+drdp!O58)*DBHR!$C58+(drdp!I58+drdp!R58)*DBHR!$D58)</f>
        <v>5.7675626924447262E-2</v>
      </c>
      <c r="G58" s="20">
        <f>Model!$W$30*((drdp!D58+drdp!M58)*DBHR!$B58+(drdp!G58+drdp!P58)*DBHR!$C58+(drdp!J58+drdp!S58)*DBHR!$D58)</f>
        <v>0</v>
      </c>
      <c r="H58" s="18">
        <f>Model!$W$30*((drdp!B58)*DBHR!$B58+(drdp!E58)*DBHR!$C58+(drdp!H58)*DBHR!$D58)</f>
        <v>0</v>
      </c>
      <c r="I58" s="18">
        <f>Model!$W$30*((drdp!C58)*DBHR!$B58+(drdp!F58)*DBHR!$C58+(drdp!I58)*DBHR!$D58)</f>
        <v>2.8837813462223631E-2</v>
      </c>
      <c r="J58" s="18">
        <f>Model!$W$30*((drdp!D58)*DBHR!$B58+(drdp!G58)*DBHR!$C58+(drdp!J58)*DBHR!$D58)</f>
        <v>0</v>
      </c>
      <c r="K58" s="21">
        <f t="shared" si="12"/>
        <v>0</v>
      </c>
      <c r="L58" s="21">
        <f t="shared" si="13"/>
        <v>7.8701632943383185E-2</v>
      </c>
      <c r="M58" s="21">
        <f t="shared" si="14"/>
        <v>0</v>
      </c>
      <c r="N58" s="21">
        <f t="shared" si="15"/>
        <v>0</v>
      </c>
      <c r="O58" s="21">
        <f t="shared" si="16"/>
        <v>0</v>
      </c>
      <c r="P58" s="21">
        <f t="shared" si="17"/>
        <v>0</v>
      </c>
      <c r="Q58" s="19">
        <f t="shared" si="18"/>
        <v>0</v>
      </c>
      <c r="R58" s="19">
        <f t="shared" si="19"/>
        <v>7.6206774487537154E-2</v>
      </c>
      <c r="S58" s="19">
        <f t="shared" si="20"/>
        <v>0</v>
      </c>
      <c r="T58" s="19">
        <f t="shared" si="21"/>
        <v>0</v>
      </c>
      <c r="U58" s="19">
        <f t="shared" si="22"/>
        <v>0</v>
      </c>
      <c r="V58" s="19">
        <f t="shared" si="23"/>
        <v>0</v>
      </c>
    </row>
    <row r="59" spans="1:22" x14ac:dyDescent="0.25">
      <c r="A59" s="26">
        <f>Wellpath!E59</f>
        <v>1620</v>
      </c>
      <c r="B59" s="22">
        <v>0</v>
      </c>
      <c r="C59" s="22">
        <v>0</v>
      </c>
      <c r="D59" s="22">
        <f t="shared" si="0"/>
        <v>4.7931219674804699E-5</v>
      </c>
      <c r="E59" s="20">
        <f>Model!$W$30*((drdp!B59+drdp!K59)*DBHR!$B59+(drdp!E59+drdp!N59)*DBHR!$C59+(drdp!H59+drdp!Q59)*DBHR!$D59)</f>
        <v>0</v>
      </c>
      <c r="F59" s="20">
        <f>Model!$W$30*((drdp!C59+drdp!L59)*DBHR!$B59+(drdp!F59+drdp!O59)*DBHR!$C59+(drdp!I59+drdp!R59)*DBHR!$D59)</f>
        <v>5.7675626924447262E-2</v>
      </c>
      <c r="G59" s="20">
        <f>Model!$W$30*((drdp!D59+drdp!M59)*DBHR!$B59+(drdp!G59+drdp!P59)*DBHR!$C59+(drdp!J59+drdp!S59)*DBHR!$D59)</f>
        <v>0</v>
      </c>
      <c r="H59" s="18">
        <f>Model!$W$30*((drdp!B59)*DBHR!$B59+(drdp!E59)*DBHR!$C59+(drdp!H59)*DBHR!$D59)</f>
        <v>0</v>
      </c>
      <c r="I59" s="18">
        <f>Model!$W$30*((drdp!C59)*DBHR!$B59+(drdp!F59)*DBHR!$C59+(drdp!I59)*DBHR!$D59)</f>
        <v>2.8837813462223631E-2</v>
      </c>
      <c r="J59" s="18">
        <f>Model!$W$30*((drdp!D59)*DBHR!$B59+(drdp!G59)*DBHR!$C59+(drdp!J59)*DBHR!$D59)</f>
        <v>0</v>
      </c>
      <c r="K59" s="21">
        <f t="shared" si="12"/>
        <v>0</v>
      </c>
      <c r="L59" s="21">
        <f t="shared" si="13"/>
        <v>8.2028110884511216E-2</v>
      </c>
      <c r="M59" s="21">
        <f t="shared" si="14"/>
        <v>0</v>
      </c>
      <c r="N59" s="21">
        <f t="shared" si="15"/>
        <v>0</v>
      </c>
      <c r="O59" s="21">
        <f t="shared" si="16"/>
        <v>0</v>
      </c>
      <c r="P59" s="21">
        <f t="shared" si="17"/>
        <v>0</v>
      </c>
      <c r="Q59" s="19">
        <f t="shared" si="18"/>
        <v>0</v>
      </c>
      <c r="R59" s="19">
        <f t="shared" si="19"/>
        <v>7.9533252428665185E-2</v>
      </c>
      <c r="S59" s="19">
        <f t="shared" si="20"/>
        <v>0</v>
      </c>
      <c r="T59" s="19">
        <f t="shared" si="21"/>
        <v>0</v>
      </c>
      <c r="U59" s="19">
        <f t="shared" si="22"/>
        <v>0</v>
      </c>
      <c r="V59" s="19">
        <f t="shared" si="23"/>
        <v>0</v>
      </c>
    </row>
    <row r="60" spans="1:22" x14ac:dyDescent="0.25">
      <c r="A60" s="26">
        <f>Wellpath!E60</f>
        <v>1650</v>
      </c>
      <c r="B60" s="22">
        <v>0</v>
      </c>
      <c r="C60" s="22">
        <v>0</v>
      </c>
      <c r="D60" s="22">
        <f t="shared" si="0"/>
        <v>4.7931219674804699E-5</v>
      </c>
      <c r="E60" s="20">
        <f>Model!$W$30*((drdp!B60+drdp!K60)*DBHR!$B60+(drdp!E60+drdp!N60)*DBHR!$C60+(drdp!H60+drdp!Q60)*DBHR!$D60)</f>
        <v>0</v>
      </c>
      <c r="F60" s="20">
        <f>Model!$W$30*((drdp!C60+drdp!L60)*DBHR!$B60+(drdp!F60+drdp!O60)*DBHR!$C60+(drdp!I60+drdp!R60)*DBHR!$D60)</f>
        <v>5.7675626924447262E-2</v>
      </c>
      <c r="G60" s="20">
        <f>Model!$W$30*((drdp!D60+drdp!M60)*DBHR!$B60+(drdp!G60+drdp!P60)*DBHR!$C60+(drdp!J60+drdp!S60)*DBHR!$D60)</f>
        <v>0</v>
      </c>
      <c r="H60" s="18">
        <f>Model!$W$30*((drdp!B60)*DBHR!$B60+(drdp!E60)*DBHR!$C60+(drdp!H60)*DBHR!$D60)</f>
        <v>0</v>
      </c>
      <c r="I60" s="18">
        <f>Model!$W$30*((drdp!C60)*DBHR!$B60+(drdp!F60)*DBHR!$C60+(drdp!I60)*DBHR!$D60)</f>
        <v>2.8837813462223631E-2</v>
      </c>
      <c r="J60" s="18">
        <f>Model!$W$30*((drdp!D60)*DBHR!$B60+(drdp!G60)*DBHR!$C60+(drdp!J60)*DBHR!$D60)</f>
        <v>0</v>
      </c>
      <c r="K60" s="21">
        <f t="shared" si="12"/>
        <v>0</v>
      </c>
      <c r="L60" s="21">
        <f t="shared" si="13"/>
        <v>8.5354588825639247E-2</v>
      </c>
      <c r="M60" s="21">
        <f t="shared" si="14"/>
        <v>0</v>
      </c>
      <c r="N60" s="21">
        <f t="shared" si="15"/>
        <v>0</v>
      </c>
      <c r="O60" s="21">
        <f t="shared" si="16"/>
        <v>0</v>
      </c>
      <c r="P60" s="21">
        <f t="shared" si="17"/>
        <v>0</v>
      </c>
      <c r="Q60" s="19">
        <f t="shared" si="18"/>
        <v>0</v>
      </c>
      <c r="R60" s="19">
        <f t="shared" si="19"/>
        <v>8.2859730369793216E-2</v>
      </c>
      <c r="S60" s="19">
        <f t="shared" si="20"/>
        <v>0</v>
      </c>
      <c r="T60" s="19">
        <f t="shared" si="21"/>
        <v>0</v>
      </c>
      <c r="U60" s="19">
        <f t="shared" si="22"/>
        <v>0</v>
      </c>
      <c r="V60" s="19">
        <f t="shared" si="23"/>
        <v>0</v>
      </c>
    </row>
    <row r="61" spans="1:22" x14ac:dyDescent="0.25">
      <c r="A61" s="26">
        <f>Wellpath!E61</f>
        <v>1680</v>
      </c>
      <c r="B61" s="22">
        <v>0</v>
      </c>
      <c r="C61" s="22">
        <v>0</v>
      </c>
      <c r="D61" s="22">
        <f t="shared" si="0"/>
        <v>4.7931219674804699E-5</v>
      </c>
      <c r="E61" s="20">
        <f>Model!$W$30*((drdp!B61+drdp!K61)*DBHR!$B61+(drdp!E61+drdp!N61)*DBHR!$C61+(drdp!H61+drdp!Q61)*DBHR!$D61)</f>
        <v>0</v>
      </c>
      <c r="F61" s="20">
        <f>Model!$W$30*((drdp!C61+drdp!L61)*DBHR!$B61+(drdp!F61+drdp!O61)*DBHR!$C61+(drdp!I61+drdp!R61)*DBHR!$D61)</f>
        <v>4.8063022437039381E-2</v>
      </c>
      <c r="G61" s="20">
        <f>Model!$W$30*((drdp!D61+drdp!M61)*DBHR!$B61+(drdp!G61+drdp!P61)*DBHR!$C61+(drdp!J61+drdp!S61)*DBHR!$D61)</f>
        <v>0</v>
      </c>
      <c r="H61" s="18">
        <f>Model!$W$30*((drdp!B61)*DBHR!$B61+(drdp!E61)*DBHR!$C61+(drdp!H61)*DBHR!$D61)</f>
        <v>0</v>
      </c>
      <c r="I61" s="18">
        <f>Model!$W$30*((drdp!C61)*DBHR!$B61+(drdp!F61)*DBHR!$C61+(drdp!I61)*DBHR!$D61)</f>
        <v>2.8837813462223631E-2</v>
      </c>
      <c r="J61" s="18">
        <f>Model!$W$30*((drdp!D61)*DBHR!$B61+(drdp!G61)*DBHR!$C61+(drdp!J61)*DBHR!$D61)</f>
        <v>0</v>
      </c>
      <c r="K61" s="21">
        <f t="shared" si="12"/>
        <v>0</v>
      </c>
      <c r="L61" s="21">
        <f t="shared" si="13"/>
        <v>8.7664642951422594E-2</v>
      </c>
      <c r="M61" s="21">
        <f t="shared" si="14"/>
        <v>0</v>
      </c>
      <c r="N61" s="21">
        <f t="shared" si="15"/>
        <v>0</v>
      </c>
      <c r="O61" s="21">
        <f t="shared" si="16"/>
        <v>0</v>
      </c>
      <c r="P61" s="21">
        <f t="shared" si="17"/>
        <v>0</v>
      </c>
      <c r="Q61" s="19">
        <f t="shared" si="18"/>
        <v>0</v>
      </c>
      <c r="R61" s="19">
        <f t="shared" si="19"/>
        <v>8.6186208310921247E-2</v>
      </c>
      <c r="S61" s="19">
        <f t="shared" si="20"/>
        <v>0</v>
      </c>
      <c r="T61" s="19">
        <f t="shared" si="21"/>
        <v>0</v>
      </c>
      <c r="U61" s="19">
        <f t="shared" si="22"/>
        <v>0</v>
      </c>
      <c r="V61" s="19">
        <f t="shared" si="23"/>
        <v>0</v>
      </c>
    </row>
    <row r="62" spans="1:22" x14ac:dyDescent="0.25">
      <c r="A62" s="26">
        <f>Wellpath!E62</f>
        <v>1700</v>
      </c>
      <c r="B62" s="22">
        <v>0</v>
      </c>
      <c r="C62" s="22">
        <v>0</v>
      </c>
      <c r="D62" s="22">
        <f t="shared" si="0"/>
        <v>4.7931219674804699E-5</v>
      </c>
      <c r="E62" s="20">
        <f>Model!$W$30*((drdp!B62+drdp!K62)*DBHR!$B62+(drdp!E62+drdp!N62)*DBHR!$C62+(drdp!H62+drdp!Q62)*DBHR!$D62)</f>
        <v>0</v>
      </c>
      <c r="F62" s="20">
        <f>Model!$W$30*((drdp!C62+drdp!L62)*DBHR!$B62+(drdp!F62+drdp!O62)*DBHR!$C62+(drdp!I62+drdp!R62)*DBHR!$D62)</f>
        <v>2.8837813462223631E-2</v>
      </c>
      <c r="G62" s="20">
        <f>Model!$W$30*((drdp!D62+drdp!M62)*DBHR!$B62+(drdp!G62+drdp!P62)*DBHR!$C62+(drdp!J62+drdp!S62)*DBHR!$D62)</f>
        <v>0</v>
      </c>
      <c r="H62" s="18">
        <f>Model!$W$30*((drdp!B62)*DBHR!$B62+(drdp!E62)*DBHR!$C62+(drdp!H62)*DBHR!$D62)</f>
        <v>0</v>
      </c>
      <c r="I62" s="18">
        <f>Model!$W$30*((drdp!C62)*DBHR!$B62+(drdp!F62)*DBHR!$C62+(drdp!I62)*DBHR!$D62)</f>
        <v>1.9225208974815756E-2</v>
      </c>
      <c r="J62" s="18">
        <f>Model!$W$30*((drdp!D62)*DBHR!$B62+(drdp!G62)*DBHR!$C62+(drdp!J62)*DBHR!$D62)</f>
        <v>0</v>
      </c>
      <c r="K62" s="21">
        <f t="shared" si="12"/>
        <v>0</v>
      </c>
      <c r="L62" s="21">
        <f t="shared" si="13"/>
        <v>8.8496262436704595E-2</v>
      </c>
      <c r="M62" s="21">
        <f t="shared" si="14"/>
        <v>0</v>
      </c>
      <c r="N62" s="21">
        <f t="shared" si="15"/>
        <v>0</v>
      </c>
      <c r="O62" s="21">
        <f t="shared" si="16"/>
        <v>0</v>
      </c>
      <c r="P62" s="21">
        <f t="shared" si="17"/>
        <v>0</v>
      </c>
      <c r="Q62" s="19">
        <f t="shared" si="18"/>
        <v>0</v>
      </c>
      <c r="R62" s="19">
        <f t="shared" si="19"/>
        <v>8.8034251611547931E-2</v>
      </c>
      <c r="S62" s="19">
        <f t="shared" si="20"/>
        <v>0</v>
      </c>
      <c r="T62" s="19">
        <f t="shared" si="21"/>
        <v>0</v>
      </c>
      <c r="U62" s="19">
        <f t="shared" si="22"/>
        <v>0</v>
      </c>
      <c r="V62" s="19">
        <f t="shared" si="23"/>
        <v>0</v>
      </c>
    </row>
    <row r="63" spans="1:22" x14ac:dyDescent="0.25">
      <c r="A63" s="26">
        <f>Wellpath!E63</f>
        <v>1710</v>
      </c>
      <c r="B63" s="22">
        <v>0</v>
      </c>
      <c r="C63" s="22">
        <v>0</v>
      </c>
      <c r="D63" s="22">
        <f t="shared" si="0"/>
        <v>4.7931219674804699E-5</v>
      </c>
      <c r="E63" s="20">
        <f>Model!$W$30*((drdp!B63+drdp!K63)*DBHR!$B63+(drdp!E63+drdp!N63)*DBHR!$C63+(drdp!H63+drdp!Q63)*DBHR!$D63)</f>
        <v>0</v>
      </c>
      <c r="F63" s="20">
        <f>Model!$W$30*((drdp!C63+drdp!L63)*DBHR!$B63+(drdp!F63+drdp!O63)*DBHR!$C63+(drdp!I63+drdp!R63)*DBHR!$D63)</f>
        <v>3.8070515079357471E-2</v>
      </c>
      <c r="G63" s="20">
        <f>Model!$W$30*((drdp!D63+drdp!M63)*DBHR!$B63+(drdp!G63+drdp!P63)*DBHR!$C63+(drdp!J63+drdp!S63)*DBHR!$D63)</f>
        <v>0</v>
      </c>
      <c r="H63" s="18">
        <f>Model!$W$30*((drdp!B63)*DBHR!$B63+(drdp!E63)*DBHR!$C63+(drdp!H63)*DBHR!$D63)</f>
        <v>0</v>
      </c>
      <c r="I63" s="18">
        <f>Model!$W$30*((drdp!C63)*DBHR!$B63+(drdp!F63)*DBHR!$C63+(drdp!I63)*DBHR!$D63)</f>
        <v>9.5176287698393678E-3</v>
      </c>
      <c r="J63" s="18">
        <f>Model!$W$30*((drdp!D63)*DBHR!$B63+(drdp!G63)*DBHR!$C63+(drdp!J63)*DBHR!$D63)</f>
        <v>0</v>
      </c>
      <c r="K63" s="21">
        <f t="shared" si="12"/>
        <v>0</v>
      </c>
      <c r="L63" s="21">
        <f t="shared" si="13"/>
        <v>8.9945626555112179E-2</v>
      </c>
      <c r="M63" s="21">
        <f t="shared" si="14"/>
        <v>0</v>
      </c>
      <c r="N63" s="21">
        <f t="shared" si="15"/>
        <v>0</v>
      </c>
      <c r="O63" s="21">
        <f t="shared" si="16"/>
        <v>0</v>
      </c>
      <c r="P63" s="21">
        <f t="shared" si="17"/>
        <v>0</v>
      </c>
      <c r="Q63" s="19">
        <f t="shared" si="18"/>
        <v>0</v>
      </c>
      <c r="R63" s="19">
        <f t="shared" si="19"/>
        <v>8.8586847694105075E-2</v>
      </c>
      <c r="S63" s="19">
        <f t="shared" si="20"/>
        <v>0</v>
      </c>
      <c r="T63" s="19">
        <f t="shared" si="21"/>
        <v>0</v>
      </c>
      <c r="U63" s="19">
        <f t="shared" si="22"/>
        <v>0</v>
      </c>
      <c r="V63" s="19">
        <f t="shared" si="23"/>
        <v>0</v>
      </c>
    </row>
    <row r="64" spans="1:22" x14ac:dyDescent="0.25">
      <c r="A64" s="26">
        <f>Wellpath!E64</f>
        <v>1740</v>
      </c>
      <c r="B64" s="22">
        <v>0</v>
      </c>
      <c r="C64" s="22">
        <v>0</v>
      </c>
      <c r="D64" s="22">
        <f t="shared" si="0"/>
        <v>4.7931219674804699E-5</v>
      </c>
      <c r="E64" s="20">
        <f>Model!$W$30*((drdp!B64+drdp!K64)*DBHR!$B64+(drdp!E64+drdp!N64)*DBHR!$C64+(drdp!H64+drdp!Q64)*DBHR!$D64)</f>
        <v>0</v>
      </c>
      <c r="F64" s="20">
        <f>Model!$W$30*((drdp!C64+drdp!L64)*DBHR!$B64+(drdp!F64+drdp!O64)*DBHR!$C64+(drdp!I64+drdp!R64)*DBHR!$D64)</f>
        <v>5.5358581670539489E-2</v>
      </c>
      <c r="G64" s="20">
        <f>Model!$W$30*((drdp!D64+drdp!M64)*DBHR!$B64+(drdp!G64+drdp!P64)*DBHR!$C64+(drdp!J64+drdp!S64)*DBHR!$D64)</f>
        <v>0</v>
      </c>
      <c r="H64" s="18">
        <f>Model!$W$30*((drdp!B64)*DBHR!$B64+(drdp!E64)*DBHR!$C64+(drdp!H64)*DBHR!$D64)</f>
        <v>0</v>
      </c>
      <c r="I64" s="18">
        <f>Model!$W$30*((drdp!C64)*DBHR!$B64+(drdp!F64)*DBHR!$C64+(drdp!I64)*DBHR!$D64)</f>
        <v>2.7679290835269744E-2</v>
      </c>
      <c r="J64" s="18">
        <f>Model!$W$30*((drdp!D64)*DBHR!$B64+(drdp!G64)*DBHR!$C64+(drdp!J64)*DBHR!$D64)</f>
        <v>0</v>
      </c>
      <c r="K64" s="21">
        <f t="shared" si="12"/>
        <v>0</v>
      </c>
      <c r="L64" s="21">
        <f t="shared" si="13"/>
        <v>9.3010199119685971E-2</v>
      </c>
      <c r="M64" s="21">
        <f t="shared" si="14"/>
        <v>0</v>
      </c>
      <c r="N64" s="21">
        <f t="shared" si="15"/>
        <v>0</v>
      </c>
      <c r="O64" s="21">
        <f t="shared" si="16"/>
        <v>0</v>
      </c>
      <c r="P64" s="21">
        <f t="shared" si="17"/>
        <v>0</v>
      </c>
      <c r="Q64" s="19">
        <f t="shared" si="18"/>
        <v>0</v>
      </c>
      <c r="R64" s="19">
        <f t="shared" si="19"/>
        <v>9.071176969625562E-2</v>
      </c>
      <c r="S64" s="19">
        <f t="shared" si="20"/>
        <v>0</v>
      </c>
      <c r="T64" s="19">
        <f t="shared" si="21"/>
        <v>0</v>
      </c>
      <c r="U64" s="19">
        <f t="shared" si="22"/>
        <v>0</v>
      </c>
      <c r="V64" s="19">
        <f t="shared" si="23"/>
        <v>0</v>
      </c>
    </row>
    <row r="65" spans="1:23" x14ac:dyDescent="0.25">
      <c r="A65" s="26">
        <f>Wellpath!E65</f>
        <v>1770</v>
      </c>
      <c r="B65" s="22">
        <v>0</v>
      </c>
      <c r="C65" s="22">
        <v>0</v>
      </c>
      <c r="D65" s="22">
        <f t="shared" si="0"/>
        <v>4.7931219674804699E-5</v>
      </c>
      <c r="E65" s="20">
        <f>Model!$W$30*((drdp!B65+drdp!K65)*DBHR!$B65+(drdp!E65+drdp!N65)*DBHR!$C65+(drdp!H65+drdp!Q65)*DBHR!$D65)</f>
        <v>0</v>
      </c>
      <c r="F65" s="20">
        <f>Model!$W$30*((drdp!C65+drdp!L65)*DBHR!$B65+(drdp!F65+drdp!O65)*DBHR!$C65+(drdp!I65+drdp!R65)*DBHR!$D65)</f>
        <v>5.3543944817613022E-2</v>
      </c>
      <c r="G65" s="20">
        <f>Model!$W$30*((drdp!D65+drdp!M65)*DBHR!$B65+(drdp!G65+drdp!P65)*DBHR!$C65+(drdp!J65+drdp!S65)*DBHR!$D65)</f>
        <v>0</v>
      </c>
      <c r="H65" s="18">
        <f>Model!$W$30*((drdp!B65)*DBHR!$B65+(drdp!E65)*DBHR!$C65+(drdp!H65)*DBHR!$D65)</f>
        <v>0</v>
      </c>
      <c r="I65" s="18">
        <f>Model!$W$30*((drdp!C65)*DBHR!$B65+(drdp!F65)*DBHR!$C65+(drdp!I65)*DBHR!$D65)</f>
        <v>2.6771972408806511E-2</v>
      </c>
      <c r="J65" s="18">
        <f>Model!$W$30*((drdp!D65)*DBHR!$B65+(drdp!G65)*DBHR!$C65+(drdp!J65)*DBHR!$D65)</f>
        <v>0</v>
      </c>
      <c r="K65" s="21">
        <f t="shared" si="12"/>
        <v>0</v>
      </c>
      <c r="L65" s="21">
        <f t="shared" si="13"/>
        <v>9.5877153146317562E-2</v>
      </c>
      <c r="M65" s="21">
        <f t="shared" si="14"/>
        <v>0</v>
      </c>
      <c r="N65" s="21">
        <f t="shared" si="15"/>
        <v>0</v>
      </c>
      <c r="O65" s="21">
        <f t="shared" si="16"/>
        <v>0</v>
      </c>
      <c r="P65" s="21">
        <f t="shared" si="17"/>
        <v>0</v>
      </c>
      <c r="Q65" s="19">
        <f t="shared" si="18"/>
        <v>0</v>
      </c>
      <c r="R65" s="19">
        <f t="shared" si="19"/>
        <v>9.3726937626343862E-2</v>
      </c>
      <c r="S65" s="19">
        <f t="shared" si="20"/>
        <v>0</v>
      </c>
      <c r="T65" s="19">
        <f t="shared" si="21"/>
        <v>0</v>
      </c>
      <c r="U65" s="19">
        <f t="shared" si="22"/>
        <v>0</v>
      </c>
      <c r="V65" s="19">
        <f t="shared" si="23"/>
        <v>0</v>
      </c>
    </row>
    <row r="66" spans="1:23" x14ac:dyDescent="0.25">
      <c r="A66" s="26">
        <f>Wellpath!E66</f>
        <v>1800</v>
      </c>
      <c r="B66" s="22">
        <v>0</v>
      </c>
      <c r="C66" s="22">
        <v>0</v>
      </c>
      <c r="D66" s="22">
        <f t="shared" si="0"/>
        <v>4.7931219674804699E-5</v>
      </c>
      <c r="E66" s="20">
        <f>Model!$W$30*((drdp!B66+drdp!K66)*DBHR!$B66+(drdp!E66+drdp!N66)*DBHR!$C66+(drdp!H66+drdp!Q66)*DBHR!$D66)</f>
        <v>0</v>
      </c>
      <c r="F66" s="20">
        <f>Model!$W$30*((drdp!C66+drdp!L66)*DBHR!$B66+(drdp!F66+drdp!O66)*DBHR!$C66+(drdp!I66+drdp!R66)*DBHR!$D66)</f>
        <v>5.1664072915738726E-2</v>
      </c>
      <c r="G66" s="20">
        <f>Model!$W$30*((drdp!D66+drdp!M66)*DBHR!$B66+(drdp!G66+drdp!P66)*DBHR!$C66+(drdp!J66+drdp!S66)*DBHR!$D66)</f>
        <v>0</v>
      </c>
      <c r="H66" s="18">
        <f>Model!$W$30*((drdp!B66)*DBHR!$B66+(drdp!E66)*DBHR!$C66+(drdp!H66)*DBHR!$D66)</f>
        <v>0</v>
      </c>
      <c r="I66" s="18">
        <f>Model!$W$30*((drdp!C66)*DBHR!$B66+(drdp!F66)*DBHR!$C66+(drdp!I66)*DBHR!$D66)</f>
        <v>2.5832036457869363E-2</v>
      </c>
      <c r="J66" s="18">
        <f>Model!$W$30*((drdp!D66)*DBHR!$B66+(drdp!G66)*DBHR!$C66+(drdp!J66)*DBHR!$D66)</f>
        <v>0</v>
      </c>
      <c r="K66" s="21">
        <f t="shared" si="12"/>
        <v>0</v>
      </c>
      <c r="L66" s="21">
        <f t="shared" si="13"/>
        <v>9.8546329576560329E-2</v>
      </c>
      <c r="M66" s="21">
        <f t="shared" si="14"/>
        <v>0</v>
      </c>
      <c r="N66" s="21">
        <f t="shared" si="15"/>
        <v>0</v>
      </c>
      <c r="O66" s="21">
        <f t="shared" si="16"/>
        <v>0</v>
      </c>
      <c r="P66" s="21">
        <f t="shared" si="17"/>
        <v>0</v>
      </c>
      <c r="Q66" s="19">
        <f t="shared" si="18"/>
        <v>0</v>
      </c>
      <c r="R66" s="19">
        <f t="shared" si="19"/>
        <v>9.6544447253878257E-2</v>
      </c>
      <c r="S66" s="19">
        <f t="shared" si="20"/>
        <v>0</v>
      </c>
      <c r="T66" s="19">
        <f t="shared" si="21"/>
        <v>0</v>
      </c>
      <c r="U66" s="19">
        <f t="shared" si="22"/>
        <v>0</v>
      </c>
      <c r="V66" s="19">
        <f t="shared" si="23"/>
        <v>0</v>
      </c>
    </row>
    <row r="67" spans="1:23" x14ac:dyDescent="0.25">
      <c r="A67" s="26">
        <f>Wellpath!E67</f>
        <v>1830</v>
      </c>
      <c r="B67" s="22">
        <v>0</v>
      </c>
      <c r="C67" s="22">
        <v>0</v>
      </c>
      <c r="D67" s="22">
        <f t="shared" ref="D67:D130" si="24">1 / (Bfield * COS(Dip))</f>
        <v>4.7931219674804699E-5</v>
      </c>
      <c r="E67" s="20">
        <f>Model!$W$30*((drdp!B67+drdp!K67)*DBHR!$B67+(drdp!E67+drdp!N67)*DBHR!$C67+(drdp!H67+drdp!Q67)*DBHR!$D67)</f>
        <v>0</v>
      </c>
      <c r="F67" s="20">
        <f>Model!$W$30*((drdp!C67+drdp!L67)*DBHR!$B67+(drdp!F67+drdp!O67)*DBHR!$C67+(drdp!I67+drdp!R67)*DBHR!$D67)</f>
        <v>4.9721256299256951E-2</v>
      </c>
      <c r="G67" s="20">
        <f>Model!$W$30*((drdp!D67+drdp!M67)*DBHR!$B67+(drdp!G67+drdp!P67)*DBHR!$C67+(drdp!J67+drdp!S67)*DBHR!$D67)</f>
        <v>0</v>
      </c>
      <c r="H67" s="18">
        <f>Model!$W$30*((drdp!B67)*DBHR!$B67+(drdp!E67)*DBHR!$C67+(drdp!H67)*DBHR!$D67)</f>
        <v>0</v>
      </c>
      <c r="I67" s="18">
        <f>Model!$W$30*((drdp!C67)*DBHR!$B67+(drdp!F67)*DBHR!$C67+(drdp!I67)*DBHR!$D67)</f>
        <v>2.4860628149628475E-2</v>
      </c>
      <c r="J67" s="18">
        <f>Model!$W$30*((drdp!D67)*DBHR!$B67+(drdp!G67)*DBHR!$C67+(drdp!J67)*DBHR!$D67)</f>
        <v>0</v>
      </c>
      <c r="K67" s="21">
        <f t="shared" si="12"/>
        <v>0</v>
      </c>
      <c r="L67" s="21">
        <f t="shared" si="13"/>
        <v>0.10101853290453673</v>
      </c>
      <c r="M67" s="21">
        <f t="shared" si="14"/>
        <v>0</v>
      </c>
      <c r="N67" s="21">
        <f t="shared" si="15"/>
        <v>0</v>
      </c>
      <c r="O67" s="21">
        <f t="shared" si="16"/>
        <v>0</v>
      </c>
      <c r="P67" s="21">
        <f t="shared" si="17"/>
        <v>0</v>
      </c>
      <c r="Q67" s="19">
        <f t="shared" si="18"/>
        <v>0</v>
      </c>
      <c r="R67" s="19">
        <f t="shared" si="19"/>
        <v>9.9164380408554423E-2</v>
      </c>
      <c r="S67" s="19">
        <f t="shared" si="20"/>
        <v>0</v>
      </c>
      <c r="T67" s="19">
        <f t="shared" si="21"/>
        <v>0</v>
      </c>
      <c r="U67" s="19">
        <f t="shared" si="22"/>
        <v>0</v>
      </c>
      <c r="V67" s="19">
        <f t="shared" si="23"/>
        <v>0</v>
      </c>
    </row>
    <row r="68" spans="1:23" x14ac:dyDescent="0.25">
      <c r="A68" s="26">
        <f>Wellpath!E68</f>
        <v>1860</v>
      </c>
      <c r="B68" s="22">
        <v>0</v>
      </c>
      <c r="C68" s="22">
        <v>0</v>
      </c>
      <c r="D68" s="22">
        <f t="shared" si="24"/>
        <v>4.7931219674804699E-5</v>
      </c>
      <c r="E68" s="20">
        <f>Model!$W$30*((drdp!B68+drdp!K68)*DBHR!$B68+(drdp!E68+drdp!N68)*DBHR!$C68+(drdp!H68+drdp!Q68)*DBHR!$D68)</f>
        <v>0</v>
      </c>
      <c r="F68" s="20">
        <f>Model!$W$30*((drdp!C68+drdp!L68)*DBHR!$B68+(drdp!F68+drdp!O68)*DBHR!$C68+(drdp!I68+drdp!R68)*DBHR!$D68)</f>
        <v>4.7717861990946915E-2</v>
      </c>
      <c r="G68" s="20">
        <f>Model!$W$30*((drdp!D68+drdp!M68)*DBHR!$B68+(drdp!G68+drdp!P68)*DBHR!$C68+(drdp!J68+drdp!S68)*DBHR!$D68)</f>
        <v>0</v>
      </c>
      <c r="H68" s="18">
        <f>Model!$W$30*((drdp!B68)*DBHR!$B68+(drdp!E68)*DBHR!$C68+(drdp!H68)*DBHR!$D68)</f>
        <v>0</v>
      </c>
      <c r="I68" s="18">
        <f>Model!$W$30*((drdp!C68)*DBHR!$B68+(drdp!F68)*DBHR!$C68+(drdp!I68)*DBHR!$D68)</f>
        <v>2.3858930995473458E-2</v>
      </c>
      <c r="J68" s="18">
        <f>Model!$W$30*((drdp!D68)*DBHR!$B68+(drdp!G68)*DBHR!$C68+(drdp!J68)*DBHR!$D68)</f>
        <v>0</v>
      </c>
      <c r="K68" s="21">
        <f t="shared" si="12"/>
        <v>0</v>
      </c>
      <c r="L68" s="21">
        <f t="shared" si="13"/>
        <v>0.10329552725752379</v>
      </c>
      <c r="M68" s="21">
        <f t="shared" si="14"/>
        <v>0</v>
      </c>
      <c r="N68" s="21">
        <f t="shared" si="15"/>
        <v>0</v>
      </c>
      <c r="O68" s="21">
        <f t="shared" si="16"/>
        <v>0</v>
      </c>
      <c r="P68" s="21">
        <f t="shared" si="17"/>
        <v>0</v>
      </c>
      <c r="Q68" s="19">
        <f t="shared" si="18"/>
        <v>0</v>
      </c>
      <c r="R68" s="19">
        <f t="shared" si="19"/>
        <v>0.1015877814927835</v>
      </c>
      <c r="S68" s="19">
        <f t="shared" si="20"/>
        <v>0</v>
      </c>
      <c r="T68" s="19">
        <f t="shared" si="21"/>
        <v>0</v>
      </c>
      <c r="U68" s="19">
        <f t="shared" si="22"/>
        <v>0</v>
      </c>
      <c r="V68" s="19">
        <f t="shared" si="23"/>
        <v>0</v>
      </c>
    </row>
    <row r="69" spans="1:23" x14ac:dyDescent="0.25">
      <c r="A69" s="26">
        <f>Wellpath!E69</f>
        <v>1890</v>
      </c>
      <c r="B69" s="22">
        <v>0</v>
      </c>
      <c r="C69" s="22">
        <v>0</v>
      </c>
      <c r="D69" s="22">
        <f t="shared" si="24"/>
        <v>4.7931219674804699E-5</v>
      </c>
      <c r="E69" s="20">
        <f>Model!$W$30*((drdp!B69+drdp!K69)*DBHR!$B69+(drdp!E69+drdp!N69)*DBHR!$C69+(drdp!H69+drdp!Q69)*DBHR!$D69)</f>
        <v>0</v>
      </c>
      <c r="F69" s="20">
        <f>Model!$W$30*((drdp!C69+drdp!L69)*DBHR!$B69+(drdp!F69+drdp!O69)*DBHR!$C69+(drdp!I69+drdp!R69)*DBHR!$D69)</f>
        <v>4.5656330818174086E-2</v>
      </c>
      <c r="G69" s="20">
        <f>Model!$W$30*((drdp!D69+drdp!M69)*DBHR!$B69+(drdp!G69+drdp!P69)*DBHR!$C69+(drdp!J69+drdp!S69)*DBHR!$D69)</f>
        <v>0</v>
      </c>
      <c r="H69" s="18">
        <f>Model!$W$30*((drdp!B69)*DBHR!$B69+(drdp!E69)*DBHR!$C69+(drdp!H69)*DBHR!$D69)</f>
        <v>0</v>
      </c>
      <c r="I69" s="18">
        <f>Model!$W$30*((drdp!C69)*DBHR!$B69+(drdp!F69)*DBHR!$C69+(drdp!I69)*DBHR!$D69)</f>
        <v>2.2828165409087043E-2</v>
      </c>
      <c r="J69" s="18">
        <f>Model!$W$30*((drdp!D69)*DBHR!$B69+(drdp!G69)*DBHR!$C69+(drdp!J69)*DBHR!$D69)</f>
        <v>0</v>
      </c>
      <c r="K69" s="21">
        <f t="shared" si="12"/>
        <v>0</v>
      </c>
      <c r="L69" s="21">
        <f t="shared" si="13"/>
        <v>0.10538002780130235</v>
      </c>
      <c r="M69" s="21">
        <f t="shared" si="14"/>
        <v>0</v>
      </c>
      <c r="N69" s="21">
        <f t="shared" si="15"/>
        <v>0</v>
      </c>
      <c r="O69" s="21">
        <f t="shared" si="16"/>
        <v>0</v>
      </c>
      <c r="P69" s="21">
        <f t="shared" si="17"/>
        <v>0</v>
      </c>
      <c r="Q69" s="19">
        <f t="shared" si="18"/>
        <v>0</v>
      </c>
      <c r="R69" s="19">
        <f t="shared" si="19"/>
        <v>0.10381665239346843</v>
      </c>
      <c r="S69" s="19">
        <f t="shared" si="20"/>
        <v>0</v>
      </c>
      <c r="T69" s="19">
        <f t="shared" si="21"/>
        <v>0</v>
      </c>
      <c r="U69" s="19">
        <f t="shared" si="22"/>
        <v>0</v>
      </c>
      <c r="V69" s="19">
        <f t="shared" si="23"/>
        <v>0</v>
      </c>
    </row>
    <row r="70" spans="1:23" x14ac:dyDescent="0.25">
      <c r="A70" s="26">
        <f>Wellpath!E70</f>
        <v>1920</v>
      </c>
      <c r="B70" s="22">
        <v>0</v>
      </c>
      <c r="C70" s="22">
        <v>0</v>
      </c>
      <c r="D70" s="22">
        <f t="shared" si="24"/>
        <v>4.7931219674804699E-5</v>
      </c>
      <c r="E70" s="20">
        <f>Model!$W$30*((drdp!B70+drdp!K70)*DBHR!$B70+(drdp!E70+drdp!N70)*DBHR!$C70+(drdp!H70+drdp!Q70)*DBHR!$D70)</f>
        <v>0</v>
      </c>
      <c r="F70" s="20">
        <f>Model!$W$30*((drdp!C70+drdp!L70)*DBHR!$B70+(drdp!F70+drdp!O70)*DBHR!$C70+(drdp!I70+drdp!R70)*DBHR!$D70)</f>
        <v>4.3539174439117936E-2</v>
      </c>
      <c r="G70" s="20">
        <f>Model!$W$30*((drdp!D70+drdp!M70)*DBHR!$B70+(drdp!G70+drdp!P70)*DBHR!$C70+(drdp!J70+drdp!S70)*DBHR!$D70)</f>
        <v>0</v>
      </c>
      <c r="H70" s="18">
        <f>Model!$W$30*((drdp!B70)*DBHR!$B70+(drdp!E70)*DBHR!$C70+(drdp!H70)*DBHR!$D70)</f>
        <v>0</v>
      </c>
      <c r="I70" s="18">
        <f>Model!$W$30*((drdp!C70)*DBHR!$B70+(drdp!F70)*DBHR!$C70+(drdp!I70)*DBHR!$D70)</f>
        <v>2.1769587219558968E-2</v>
      </c>
      <c r="J70" s="18">
        <f>Model!$W$30*((drdp!D70)*DBHR!$B70+(drdp!G70)*DBHR!$C70+(drdp!J70)*DBHR!$D70)</f>
        <v>0</v>
      </c>
      <c r="K70" s="21">
        <f t="shared" si="12"/>
        <v>0</v>
      </c>
      <c r="L70" s="21">
        <f t="shared" si="13"/>
        <v>0.10727568751214228</v>
      </c>
      <c r="M70" s="21">
        <f t="shared" si="14"/>
        <v>0</v>
      </c>
      <c r="N70" s="21">
        <f t="shared" si="15"/>
        <v>0</v>
      </c>
      <c r="O70" s="21">
        <f t="shared" si="16"/>
        <v>0</v>
      </c>
      <c r="P70" s="21">
        <f t="shared" si="17"/>
        <v>0</v>
      </c>
      <c r="Q70" s="19">
        <f t="shared" si="18"/>
        <v>0</v>
      </c>
      <c r="R70" s="19">
        <f t="shared" si="19"/>
        <v>0.10585394272901233</v>
      </c>
      <c r="S70" s="19">
        <f t="shared" si="20"/>
        <v>0</v>
      </c>
      <c r="T70" s="19">
        <f t="shared" si="21"/>
        <v>0</v>
      </c>
      <c r="U70" s="19">
        <f t="shared" si="22"/>
        <v>0</v>
      </c>
      <c r="V70" s="19">
        <f t="shared" si="23"/>
        <v>0</v>
      </c>
    </row>
    <row r="71" spans="1:23" x14ac:dyDescent="0.25">
      <c r="A71" s="26">
        <f>Wellpath!E71</f>
        <v>1950</v>
      </c>
      <c r="B71" s="22">
        <v>0</v>
      </c>
      <c r="C71" s="22">
        <v>0</v>
      </c>
      <c r="D71" s="22">
        <f t="shared" si="24"/>
        <v>4.7931219674804699E-5</v>
      </c>
      <c r="E71" s="20">
        <f>Model!$W$30*((drdp!B71+drdp!K71)*DBHR!$B71+(drdp!E71+drdp!N71)*DBHR!$C71+(drdp!H71+drdp!Q71)*DBHR!$D71)</f>
        <v>0</v>
      </c>
      <c r="F71" s="20">
        <f>Model!$W$30*((drdp!C71+drdp!L71)*DBHR!$B71+(drdp!F71+drdp!O71)*DBHR!$C71+(drdp!I71+drdp!R71)*DBHR!$D71)</f>
        <v>4.1368972282703413E-2</v>
      </c>
      <c r="G71" s="20">
        <f>Model!$W$30*((drdp!D71+drdp!M71)*DBHR!$B71+(drdp!G71+drdp!P71)*DBHR!$C71+(drdp!J71+drdp!S71)*DBHR!$D71)</f>
        <v>0</v>
      </c>
      <c r="H71" s="18">
        <f>Model!$W$30*((drdp!B71)*DBHR!$B71+(drdp!E71)*DBHR!$C71+(drdp!H71)*DBHR!$D71)</f>
        <v>0</v>
      </c>
      <c r="I71" s="18">
        <f>Model!$W$30*((drdp!C71)*DBHR!$B71+(drdp!F71)*DBHR!$C71+(drdp!I71)*DBHR!$D71)</f>
        <v>2.0684486141351707E-2</v>
      </c>
      <c r="J71" s="18">
        <f>Model!$W$30*((drdp!D71)*DBHR!$B71+(drdp!G71)*DBHR!$C71+(drdp!J71)*DBHR!$D71)</f>
        <v>0</v>
      </c>
      <c r="K71" s="21">
        <f t="shared" si="12"/>
        <v>0</v>
      </c>
      <c r="L71" s="21">
        <f t="shared" si="13"/>
        <v>0.10898707937986936</v>
      </c>
      <c r="M71" s="21">
        <f t="shared" si="14"/>
        <v>0</v>
      </c>
      <c r="N71" s="21">
        <f t="shared" si="15"/>
        <v>0</v>
      </c>
      <c r="O71" s="21">
        <f t="shared" si="16"/>
        <v>0</v>
      </c>
      <c r="P71" s="21">
        <f t="shared" si="17"/>
        <v>0</v>
      </c>
      <c r="Q71" s="19">
        <f t="shared" si="18"/>
        <v>0</v>
      </c>
      <c r="R71" s="19">
        <f t="shared" si="19"/>
        <v>0.10770353547907405</v>
      </c>
      <c r="S71" s="19">
        <f t="shared" si="20"/>
        <v>0</v>
      </c>
      <c r="T71" s="19">
        <f t="shared" si="21"/>
        <v>0</v>
      </c>
      <c r="U71" s="19">
        <f t="shared" si="22"/>
        <v>0</v>
      </c>
      <c r="V71" s="19">
        <f t="shared" si="23"/>
        <v>0</v>
      </c>
    </row>
    <row r="72" spans="1:23" x14ac:dyDescent="0.25">
      <c r="A72" s="26">
        <f>Wellpath!E72</f>
        <v>1980</v>
      </c>
      <c r="B72" s="22">
        <v>0</v>
      </c>
      <c r="C72" s="22">
        <v>0</v>
      </c>
      <c r="D72" s="22">
        <f t="shared" si="24"/>
        <v>4.7931219674804699E-5</v>
      </c>
      <c r="E72" s="20">
        <f>Model!$W$30*((drdp!B72+drdp!K72)*DBHR!$B72+(drdp!E72+drdp!N72)*DBHR!$C72+(drdp!H72+drdp!Q72)*DBHR!$D72)</f>
        <v>0</v>
      </c>
      <c r="F72" s="20">
        <f>Model!$W$30*((drdp!C72+drdp!L72)*DBHR!$B72+(drdp!F72+drdp!O72)*DBHR!$C72+(drdp!I72+drdp!R72)*DBHR!$D72)</f>
        <v>3.9148368405964085E-2</v>
      </c>
      <c r="G72" s="20">
        <f>Model!$W$30*((drdp!D72+drdp!M72)*DBHR!$B72+(drdp!G72+drdp!P72)*DBHR!$C72+(drdp!J72+drdp!S72)*DBHR!$D72)</f>
        <v>0</v>
      </c>
      <c r="H72" s="18">
        <f>Model!$W$30*((drdp!B72)*DBHR!$B72+(drdp!E72)*DBHR!$C72+(drdp!H72)*DBHR!$D72)</f>
        <v>0</v>
      </c>
      <c r="I72" s="18">
        <f>Model!$W$30*((drdp!C72)*DBHR!$B72+(drdp!F72)*DBHR!$C72+(drdp!I72)*DBHR!$D72)</f>
        <v>1.9574184202982042E-2</v>
      </c>
      <c r="J72" s="18">
        <f>Model!$W$30*((drdp!D72)*DBHR!$B72+(drdp!G72)*DBHR!$C72+(drdp!J72)*DBHR!$D72)</f>
        <v>0</v>
      </c>
      <c r="K72" s="21">
        <f t="shared" si="12"/>
        <v>0</v>
      </c>
      <c r="L72" s="21">
        <f t="shared" si="13"/>
        <v>0.11051967412871845</v>
      </c>
      <c r="M72" s="21">
        <f t="shared" si="14"/>
        <v>0</v>
      </c>
      <c r="N72" s="21">
        <f t="shared" si="15"/>
        <v>0</v>
      </c>
      <c r="O72" s="21">
        <f t="shared" si="16"/>
        <v>0</v>
      </c>
      <c r="P72" s="21">
        <f t="shared" si="17"/>
        <v>0</v>
      </c>
      <c r="Q72" s="19">
        <f t="shared" si="18"/>
        <v>0</v>
      </c>
      <c r="R72" s="19">
        <f t="shared" si="19"/>
        <v>0.10937022806708163</v>
      </c>
      <c r="S72" s="19">
        <f t="shared" si="20"/>
        <v>0</v>
      </c>
      <c r="T72" s="19">
        <f t="shared" si="21"/>
        <v>0</v>
      </c>
      <c r="U72" s="19">
        <f t="shared" si="22"/>
        <v>0</v>
      </c>
      <c r="V72" s="19">
        <f t="shared" si="23"/>
        <v>0</v>
      </c>
    </row>
    <row r="73" spans="1:23" x14ac:dyDescent="0.25">
      <c r="A73" s="26">
        <f>Wellpath!E73</f>
        <v>2010</v>
      </c>
      <c r="B73" s="22">
        <v>0</v>
      </c>
      <c r="C73" s="22">
        <v>0</v>
      </c>
      <c r="D73" s="22">
        <f t="shared" si="24"/>
        <v>4.7931219674804699E-5</v>
      </c>
      <c r="E73" s="20">
        <f>Model!$W$30*((drdp!B73+drdp!K73)*DBHR!$B73+(drdp!E73+drdp!N73)*DBHR!$C73+(drdp!H73+drdp!Q73)*DBHR!$D73)</f>
        <v>0</v>
      </c>
      <c r="F73" s="20">
        <f>Model!$W$30*((drdp!C73+drdp!L73)*DBHR!$B73+(drdp!F73+drdp!O73)*DBHR!$C73+(drdp!I73+drdp!R73)*DBHR!$D73)</f>
        <v>3.6880068272665954E-2</v>
      </c>
      <c r="G73" s="20">
        <f>Model!$W$30*((drdp!D73+drdp!M73)*DBHR!$B73+(drdp!G73+drdp!P73)*DBHR!$C73+(drdp!J73+drdp!S73)*DBHR!$D73)</f>
        <v>0</v>
      </c>
      <c r="H73" s="18">
        <f>Model!$W$30*((drdp!B73)*DBHR!$B73+(drdp!E73)*DBHR!$C73+(drdp!H73)*DBHR!$D73)</f>
        <v>0</v>
      </c>
      <c r="I73" s="18">
        <f>Model!$W$30*((drdp!C73)*DBHR!$B73+(drdp!F73)*DBHR!$C73+(drdp!I73)*DBHR!$D73)</f>
        <v>1.8440034136332977E-2</v>
      </c>
      <c r="J73" s="18">
        <f>Model!$W$30*((drdp!D73)*DBHR!$B73+(drdp!G73)*DBHR!$C73+(drdp!J73)*DBHR!$D73)</f>
        <v>0</v>
      </c>
      <c r="K73" s="21">
        <f t="shared" ref="K73:K133" si="25">K72+E73^2</f>
        <v>0</v>
      </c>
      <c r="L73" s="21">
        <f t="shared" ref="L73:L133" si="26">L72+F73^2</f>
        <v>0.11187981356451496</v>
      </c>
      <c r="M73" s="21">
        <f t="shared" ref="M73:M133" si="27">M72+G73^2</f>
        <v>0</v>
      </c>
      <c r="N73" s="21">
        <f t="shared" ref="N73:N133" si="28">N72+E73*F73</f>
        <v>0</v>
      </c>
      <c r="O73" s="21">
        <f t="shared" ref="O73:O133" si="29">O72+E73*G73</f>
        <v>0</v>
      </c>
      <c r="P73" s="21">
        <f t="shared" ref="P73:P133" si="30">P72+F73*G73</f>
        <v>0</v>
      </c>
      <c r="Q73" s="19">
        <f t="shared" ref="Q73:Q133" si="31">K72+H73^2</f>
        <v>0</v>
      </c>
      <c r="R73" s="19">
        <f t="shared" ref="R73:R133" si="32">L72+I73^2</f>
        <v>0.11085970898766757</v>
      </c>
      <c r="S73" s="19">
        <f t="shared" ref="S73:S133" si="33">M72+J73^2</f>
        <v>0</v>
      </c>
      <c r="T73" s="19">
        <f t="shared" ref="T73:T133" si="34">N72+H73*I73</f>
        <v>0</v>
      </c>
      <c r="U73" s="19">
        <f t="shared" ref="U73:U133" si="35">O72+H73*J73</f>
        <v>0</v>
      </c>
      <c r="V73" s="19">
        <f t="shared" ref="V73:V133" si="36">P72+I73*J73</f>
        <v>0</v>
      </c>
      <c r="W73" s="10" t="s">
        <v>62</v>
      </c>
    </row>
    <row r="74" spans="1:23" x14ac:dyDescent="0.25">
      <c r="A74" s="26">
        <f>Wellpath!E74</f>
        <v>2040</v>
      </c>
      <c r="B74" s="22">
        <v>0</v>
      </c>
      <c r="C74" s="22">
        <v>0</v>
      </c>
      <c r="D74" s="22">
        <f t="shared" si="24"/>
        <v>4.7931219674804699E-5</v>
      </c>
      <c r="E74" s="20">
        <f>Model!$W$30*((drdp!B74+drdp!K74)*DBHR!$B74+(drdp!E74+drdp!N74)*DBHR!$C74+(drdp!H74+drdp!Q74)*DBHR!$D74)</f>
        <v>0</v>
      </c>
      <c r="F74" s="20">
        <f>Model!$W$30*((drdp!C74+drdp!L74)*DBHR!$B74+(drdp!F74+drdp!O74)*DBHR!$C74+(drdp!I74+drdp!R74)*DBHR!$D74)</f>
        <v>3.4566835457116613E-2</v>
      </c>
      <c r="G74" s="20">
        <f>Model!$W$30*((drdp!D74+drdp!M74)*DBHR!$B74+(drdp!G74+drdp!P74)*DBHR!$C74+(drdp!J74+drdp!S74)*DBHR!$D74)</f>
        <v>0</v>
      </c>
      <c r="H74" s="18">
        <f>Model!$W$30*((drdp!B74)*DBHR!$B74+(drdp!E74)*DBHR!$C74+(drdp!H74)*DBHR!$D74)</f>
        <v>0</v>
      </c>
      <c r="I74" s="18">
        <f>Model!$W$30*((drdp!C74)*DBHR!$B74+(drdp!F74)*DBHR!$C74+(drdp!I74)*DBHR!$D74)</f>
        <v>1.7283417728558306E-2</v>
      </c>
      <c r="J74" s="18">
        <f>Model!$W$30*((drdp!D74)*DBHR!$B74+(drdp!G74)*DBHR!$C74+(drdp!J74)*DBHR!$D74)</f>
        <v>0</v>
      </c>
      <c r="K74" s="21">
        <f t="shared" si="25"/>
        <v>0</v>
      </c>
      <c r="L74" s="21">
        <f t="shared" si="26"/>
        <v>0.11307467967803433</v>
      </c>
      <c r="M74" s="21">
        <f t="shared" si="27"/>
        <v>0</v>
      </c>
      <c r="N74" s="21">
        <f t="shared" si="28"/>
        <v>0</v>
      </c>
      <c r="O74" s="21">
        <f t="shared" si="29"/>
        <v>0</v>
      </c>
      <c r="P74" s="21">
        <f t="shared" si="30"/>
        <v>0</v>
      </c>
      <c r="Q74" s="19">
        <f t="shared" si="31"/>
        <v>0</v>
      </c>
      <c r="R74" s="19">
        <f t="shared" si="32"/>
        <v>0.1121785300928948</v>
      </c>
      <c r="S74" s="19">
        <f t="shared" si="33"/>
        <v>0</v>
      </c>
      <c r="T74" s="19">
        <f t="shared" si="34"/>
        <v>0</v>
      </c>
      <c r="U74" s="19">
        <f t="shared" si="35"/>
        <v>0</v>
      </c>
      <c r="V74" s="19">
        <f t="shared" si="36"/>
        <v>0</v>
      </c>
    </row>
    <row r="75" spans="1:23" x14ac:dyDescent="0.25">
      <c r="A75" s="26">
        <f>Wellpath!E75</f>
        <v>2070</v>
      </c>
      <c r="B75" s="22">
        <v>0</v>
      </c>
      <c r="C75" s="22">
        <v>0</v>
      </c>
      <c r="D75" s="22">
        <f t="shared" si="24"/>
        <v>4.7931219674804699E-5</v>
      </c>
      <c r="E75" s="20">
        <f>Model!$W$30*((drdp!B75+drdp!K75)*DBHR!$B75+(drdp!E75+drdp!N75)*DBHR!$C75+(drdp!H75+drdp!Q75)*DBHR!$D75)</f>
        <v>0</v>
      </c>
      <c r="F75" s="20">
        <f>Model!$W$30*((drdp!C75+drdp!L75)*DBHR!$B75+(drdp!F75+drdp!O75)*DBHR!$C75+(drdp!I75+drdp!R75)*DBHR!$D75)</f>
        <v>3.2211488277175578E-2</v>
      </c>
      <c r="G75" s="20">
        <f>Model!$W$30*((drdp!D75+drdp!M75)*DBHR!$B75+(drdp!G75+drdp!P75)*DBHR!$C75+(drdp!J75+drdp!S75)*DBHR!$D75)</f>
        <v>0</v>
      </c>
      <c r="H75" s="18">
        <f>Model!$W$30*((drdp!B75)*DBHR!$B75+(drdp!E75)*DBHR!$C75+(drdp!H75)*DBHR!$D75)</f>
        <v>0</v>
      </c>
      <c r="I75" s="18">
        <f>Model!$W$30*((drdp!C75)*DBHR!$B75+(drdp!F75)*DBHR!$C75+(drdp!I75)*DBHR!$D75)</f>
        <v>1.6105744138587789E-2</v>
      </c>
      <c r="J75" s="18">
        <f>Model!$W$30*((drdp!D75)*DBHR!$B75+(drdp!G75)*DBHR!$C75+(drdp!J75)*DBHR!$D75)</f>
        <v>0</v>
      </c>
      <c r="K75" s="21">
        <f t="shared" si="25"/>
        <v>0</v>
      </c>
      <c r="L75" s="21">
        <f t="shared" si="26"/>
        <v>0.11411225965506495</v>
      </c>
      <c r="M75" s="21">
        <f t="shared" si="27"/>
        <v>0</v>
      </c>
      <c r="N75" s="21">
        <f t="shared" si="28"/>
        <v>0</v>
      </c>
      <c r="O75" s="21">
        <f t="shared" si="29"/>
        <v>0</v>
      </c>
      <c r="P75" s="21">
        <f t="shared" si="30"/>
        <v>0</v>
      </c>
      <c r="Q75" s="19">
        <f t="shared" si="31"/>
        <v>0</v>
      </c>
      <c r="R75" s="19">
        <f t="shared" si="32"/>
        <v>0.11333407467229199</v>
      </c>
      <c r="S75" s="19">
        <f t="shared" si="33"/>
        <v>0</v>
      </c>
      <c r="T75" s="19">
        <f t="shared" si="34"/>
        <v>0</v>
      </c>
      <c r="U75" s="19">
        <f t="shared" si="35"/>
        <v>0</v>
      </c>
      <c r="V75" s="19">
        <f t="shared" si="36"/>
        <v>0</v>
      </c>
    </row>
    <row r="76" spans="1:23" x14ac:dyDescent="0.25">
      <c r="A76" s="26">
        <f>Wellpath!E76</f>
        <v>2100</v>
      </c>
      <c r="B76" s="22">
        <v>0</v>
      </c>
      <c r="C76" s="22">
        <v>0</v>
      </c>
      <c r="D76" s="22">
        <f t="shared" si="24"/>
        <v>4.7931219674804699E-5</v>
      </c>
      <c r="E76" s="20">
        <f>Model!$W$30*((drdp!B76+drdp!K76)*DBHR!$B76+(drdp!E76+drdp!N76)*DBHR!$C76+(drdp!H76+drdp!Q76)*DBHR!$D76)</f>
        <v>0</v>
      </c>
      <c r="F76" s="20">
        <f>Model!$W$30*((drdp!C76+drdp!L76)*DBHR!$B76+(drdp!F76+drdp!O76)*DBHR!$C76+(drdp!I76+drdp!R76)*DBHR!$D76)</f>
        <v>2.981689636056821E-2</v>
      </c>
      <c r="G76" s="20">
        <f>Model!$W$30*((drdp!D76+drdp!M76)*DBHR!$B76+(drdp!G76+drdp!P76)*DBHR!$C76+(drdp!J76+drdp!S76)*DBHR!$D76)</f>
        <v>0</v>
      </c>
      <c r="H76" s="18">
        <f>Model!$W$30*((drdp!B76)*DBHR!$B76+(drdp!E76)*DBHR!$C76+(drdp!H76)*DBHR!$D76)</f>
        <v>0</v>
      </c>
      <c r="I76" s="18">
        <f>Model!$W$30*((drdp!C76)*DBHR!$B76+(drdp!F76)*DBHR!$C76+(drdp!I76)*DBHR!$D76)</f>
        <v>1.4908448180284105E-2</v>
      </c>
      <c r="J76" s="18">
        <f>Model!$W$30*((drdp!D76)*DBHR!$B76+(drdp!G76)*DBHR!$C76+(drdp!J76)*DBHR!$D76)</f>
        <v>0</v>
      </c>
      <c r="K76" s="21">
        <f t="shared" si="25"/>
        <v>0</v>
      </c>
      <c r="L76" s="21">
        <f t="shared" si="26"/>
        <v>0.11500130696364182</v>
      </c>
      <c r="M76" s="21">
        <f t="shared" si="27"/>
        <v>0</v>
      </c>
      <c r="N76" s="21">
        <f t="shared" si="28"/>
        <v>0</v>
      </c>
      <c r="O76" s="21">
        <f t="shared" si="29"/>
        <v>0</v>
      </c>
      <c r="P76" s="21">
        <f t="shared" si="30"/>
        <v>0</v>
      </c>
      <c r="Q76" s="19">
        <f t="shared" si="31"/>
        <v>0</v>
      </c>
      <c r="R76" s="19">
        <f t="shared" si="32"/>
        <v>0.11433452148220917</v>
      </c>
      <c r="S76" s="19">
        <f t="shared" si="33"/>
        <v>0</v>
      </c>
      <c r="T76" s="19">
        <f t="shared" si="34"/>
        <v>0</v>
      </c>
      <c r="U76" s="19">
        <f t="shared" si="35"/>
        <v>0</v>
      </c>
      <c r="V76" s="19">
        <f t="shared" si="36"/>
        <v>0</v>
      </c>
    </row>
    <row r="77" spans="1:23" x14ac:dyDescent="0.25">
      <c r="A77" s="26">
        <f>Wellpath!E77</f>
        <v>2130</v>
      </c>
      <c r="B77" s="22">
        <v>0</v>
      </c>
      <c r="C77" s="22">
        <v>0</v>
      </c>
      <c r="D77" s="22">
        <f t="shared" si="24"/>
        <v>4.7931219674804699E-5</v>
      </c>
      <c r="E77" s="20">
        <f>Model!$W$30*((drdp!B77+drdp!K77)*DBHR!$B77+(drdp!E77+drdp!N77)*DBHR!$C77+(drdp!H77+drdp!Q77)*DBHR!$D77)</f>
        <v>0</v>
      </c>
      <c r="F77" s="20">
        <f>Model!$W$30*((drdp!C77+drdp!L77)*DBHR!$B77+(drdp!F77+drdp!O77)*DBHR!$C77+(drdp!I77+drdp!R77)*DBHR!$D77)</f>
        <v>2.7385977148686274E-2</v>
      </c>
      <c r="G77" s="20">
        <f>Model!$W$30*((drdp!D77+drdp!M77)*DBHR!$B77+(drdp!G77+drdp!P77)*DBHR!$C77+(drdp!J77+drdp!S77)*DBHR!$D77)</f>
        <v>0</v>
      </c>
      <c r="H77" s="18">
        <f>Model!$W$30*((drdp!B77)*DBHR!$B77+(drdp!E77)*DBHR!$C77+(drdp!H77)*DBHR!$D77)</f>
        <v>0</v>
      </c>
      <c r="I77" s="18">
        <f>Model!$W$30*((drdp!C77)*DBHR!$B77+(drdp!F77)*DBHR!$C77+(drdp!I77)*DBHR!$D77)</f>
        <v>1.3692988574343137E-2</v>
      </c>
      <c r="J77" s="18">
        <f>Model!$W$30*((drdp!D77)*DBHR!$B77+(drdp!G77)*DBHR!$C77+(drdp!J77)*DBHR!$D77)</f>
        <v>0</v>
      </c>
      <c r="K77" s="21">
        <f t="shared" si="25"/>
        <v>0</v>
      </c>
      <c r="L77" s="21">
        <f t="shared" si="26"/>
        <v>0.11575129870803018</v>
      </c>
      <c r="M77" s="21">
        <f t="shared" si="27"/>
        <v>0</v>
      </c>
      <c r="N77" s="21">
        <f t="shared" si="28"/>
        <v>0</v>
      </c>
      <c r="O77" s="21">
        <f t="shared" si="29"/>
        <v>0</v>
      </c>
      <c r="P77" s="21">
        <f t="shared" si="30"/>
        <v>0</v>
      </c>
      <c r="Q77" s="19">
        <f t="shared" si="31"/>
        <v>0</v>
      </c>
      <c r="R77" s="19">
        <f t="shared" si="32"/>
        <v>0.11518880489973891</v>
      </c>
      <c r="S77" s="19">
        <f t="shared" si="33"/>
        <v>0</v>
      </c>
      <c r="T77" s="19">
        <f t="shared" si="34"/>
        <v>0</v>
      </c>
      <c r="U77" s="19">
        <f t="shared" si="35"/>
        <v>0</v>
      </c>
      <c r="V77" s="19">
        <f t="shared" si="36"/>
        <v>0</v>
      </c>
    </row>
    <row r="78" spans="1:23" x14ac:dyDescent="0.25">
      <c r="A78" s="26">
        <f>Wellpath!E78</f>
        <v>2160</v>
      </c>
      <c r="B78" s="22">
        <v>0</v>
      </c>
      <c r="C78" s="22">
        <v>0</v>
      </c>
      <c r="D78" s="22">
        <f t="shared" si="24"/>
        <v>4.7931219674804699E-5</v>
      </c>
      <c r="E78" s="20">
        <f>Model!$W$30*((drdp!B78+drdp!K78)*DBHR!$B78+(drdp!E78+drdp!N78)*DBHR!$C78+(drdp!H78+drdp!Q78)*DBHR!$D78)</f>
        <v>0</v>
      </c>
      <c r="F78" s="20">
        <f>Model!$W$30*((drdp!C78+drdp!L78)*DBHR!$B78+(drdp!F78+drdp!O78)*DBHR!$C78+(drdp!I78+drdp!R78)*DBHR!$D78)</f>
        <v>2.4921692342135062E-2</v>
      </c>
      <c r="G78" s="20">
        <f>Model!$W$30*((drdp!D78+drdp!M78)*DBHR!$B78+(drdp!G78+drdp!P78)*DBHR!$C78+(drdp!J78+drdp!S78)*DBHR!$D78)</f>
        <v>0</v>
      </c>
      <c r="H78" s="18">
        <f>Model!$W$30*((drdp!B78)*DBHR!$B78+(drdp!E78)*DBHR!$C78+(drdp!H78)*DBHR!$D78)</f>
        <v>0</v>
      </c>
      <c r="I78" s="18">
        <f>Model!$W$30*((drdp!C78)*DBHR!$B78+(drdp!F78)*DBHR!$C78+(drdp!I78)*DBHR!$D78)</f>
        <v>1.2460846171067531E-2</v>
      </c>
      <c r="J78" s="18">
        <f>Model!$W$30*((drdp!D78)*DBHR!$B78+(drdp!G78)*DBHR!$C78+(drdp!J78)*DBHR!$D78)</f>
        <v>0</v>
      </c>
      <c r="K78" s="21">
        <f t="shared" si="25"/>
        <v>0</v>
      </c>
      <c r="L78" s="21">
        <f t="shared" si="26"/>
        <v>0.11637238945722621</v>
      </c>
      <c r="M78" s="21">
        <f t="shared" si="27"/>
        <v>0</v>
      </c>
      <c r="N78" s="21">
        <f t="shared" si="28"/>
        <v>0</v>
      </c>
      <c r="O78" s="21">
        <f t="shared" si="29"/>
        <v>0</v>
      </c>
      <c r="P78" s="21">
        <f t="shared" si="30"/>
        <v>0</v>
      </c>
      <c r="Q78" s="19">
        <f t="shared" si="31"/>
        <v>0</v>
      </c>
      <c r="R78" s="19">
        <f t="shared" si="32"/>
        <v>0.11590657139532919</v>
      </c>
      <c r="S78" s="19">
        <f t="shared" si="33"/>
        <v>0</v>
      </c>
      <c r="T78" s="19">
        <f t="shared" si="34"/>
        <v>0</v>
      </c>
      <c r="U78" s="19">
        <f t="shared" si="35"/>
        <v>0</v>
      </c>
      <c r="V78" s="19">
        <f t="shared" si="36"/>
        <v>0</v>
      </c>
    </row>
    <row r="79" spans="1:23" x14ac:dyDescent="0.25">
      <c r="A79" s="26">
        <f>Wellpath!E79</f>
        <v>2190</v>
      </c>
      <c r="B79" s="22">
        <v>0</v>
      </c>
      <c r="C79" s="22">
        <v>0</v>
      </c>
      <c r="D79" s="22">
        <f t="shared" si="24"/>
        <v>4.7931219674804699E-5</v>
      </c>
      <c r="E79" s="20">
        <f>Model!$W$30*((drdp!B79+drdp!K79)*DBHR!$B79+(drdp!E79+drdp!N79)*DBHR!$C79+(drdp!H79+drdp!Q79)*DBHR!$D79)</f>
        <v>0</v>
      </c>
      <c r="F79" s="20">
        <f>Model!$W$30*((drdp!C79+drdp!L79)*DBHR!$B79+(drdp!F79+drdp!O79)*DBHR!$C79+(drdp!I79+drdp!R79)*DBHR!$D79)</f>
        <v>2.2427044292357368E-2</v>
      </c>
      <c r="G79" s="20">
        <f>Model!$W$30*((drdp!D79+drdp!M79)*DBHR!$B79+(drdp!G79+drdp!P79)*DBHR!$C79+(drdp!J79+drdp!S79)*DBHR!$D79)</f>
        <v>0</v>
      </c>
      <c r="H79" s="18">
        <f>Model!$W$30*((drdp!B79)*DBHR!$B79+(drdp!E79)*DBHR!$C79+(drdp!H79)*DBHR!$D79)</f>
        <v>0</v>
      </c>
      <c r="I79" s="18">
        <f>Model!$W$30*((drdp!C79)*DBHR!$B79+(drdp!F79)*DBHR!$C79+(drdp!I79)*DBHR!$D79)</f>
        <v>1.1213522146178684E-2</v>
      </c>
      <c r="J79" s="18">
        <f>Model!$W$30*((drdp!D79)*DBHR!$B79+(drdp!G79)*DBHR!$C79+(drdp!J79)*DBHR!$D79)</f>
        <v>0</v>
      </c>
      <c r="K79" s="21">
        <f t="shared" si="25"/>
        <v>0</v>
      </c>
      <c r="L79" s="21">
        <f t="shared" si="26"/>
        <v>0.11687536177291756</v>
      </c>
      <c r="M79" s="21">
        <f t="shared" si="27"/>
        <v>0</v>
      </c>
      <c r="N79" s="21">
        <f t="shared" si="28"/>
        <v>0</v>
      </c>
      <c r="O79" s="21">
        <f t="shared" si="29"/>
        <v>0</v>
      </c>
      <c r="P79" s="21">
        <f t="shared" si="30"/>
        <v>0</v>
      </c>
      <c r="Q79" s="19">
        <f t="shared" si="31"/>
        <v>0</v>
      </c>
      <c r="R79" s="19">
        <f t="shared" si="32"/>
        <v>0.11649813253614905</v>
      </c>
      <c r="S79" s="19">
        <f t="shared" si="33"/>
        <v>0</v>
      </c>
      <c r="T79" s="19">
        <f t="shared" si="34"/>
        <v>0</v>
      </c>
      <c r="U79" s="19">
        <f t="shared" si="35"/>
        <v>0</v>
      </c>
      <c r="V79" s="19">
        <f t="shared" si="36"/>
        <v>0</v>
      </c>
    </row>
    <row r="80" spans="1:23" x14ac:dyDescent="0.25">
      <c r="A80" s="26">
        <f>Wellpath!E80</f>
        <v>2220</v>
      </c>
      <c r="B80" s="22">
        <v>0</v>
      </c>
      <c r="C80" s="22">
        <v>0</v>
      </c>
      <c r="D80" s="22">
        <f t="shared" si="24"/>
        <v>4.7931219674804699E-5</v>
      </c>
      <c r="E80" s="20">
        <f>Model!$W$30*((drdp!B80+drdp!K80)*DBHR!$B80+(drdp!E80+drdp!N80)*DBHR!$C80+(drdp!H80+drdp!Q80)*DBHR!$D80)</f>
        <v>0</v>
      </c>
      <c r="F80" s="20">
        <f>Model!$W$30*((drdp!C80+drdp!L80)*DBHR!$B80+(drdp!F80+drdp!O80)*DBHR!$C80+(drdp!I80+drdp!R80)*DBHR!$D80)</f>
        <v>1.990507234373079E-2</v>
      </c>
      <c r="G80" s="20">
        <f>Model!$W$30*((drdp!D80+drdp!M80)*DBHR!$B80+(drdp!G80+drdp!P80)*DBHR!$C80+(drdp!J80+drdp!S80)*DBHR!$D80)</f>
        <v>0</v>
      </c>
      <c r="H80" s="18">
        <f>Model!$W$30*((drdp!B80)*DBHR!$B80+(drdp!E80)*DBHR!$C80+(drdp!H80)*DBHR!$D80)</f>
        <v>0</v>
      </c>
      <c r="I80" s="18">
        <f>Model!$W$30*((drdp!C80)*DBHR!$B80+(drdp!F80)*DBHR!$C80+(drdp!I80)*DBHR!$D80)</f>
        <v>9.9525361718653949E-3</v>
      </c>
      <c r="J80" s="18">
        <f>Model!$W$30*((drdp!D80)*DBHR!$B80+(drdp!G80)*DBHR!$C80+(drdp!J80)*DBHR!$D80)</f>
        <v>0</v>
      </c>
      <c r="K80" s="21">
        <f t="shared" si="25"/>
        <v>0</v>
      </c>
      <c r="L80" s="21">
        <f t="shared" si="26"/>
        <v>0.11727157367792672</v>
      </c>
      <c r="M80" s="21">
        <f t="shared" si="27"/>
        <v>0</v>
      </c>
      <c r="N80" s="21">
        <f t="shared" si="28"/>
        <v>0</v>
      </c>
      <c r="O80" s="21">
        <f t="shared" si="29"/>
        <v>0</v>
      </c>
      <c r="P80" s="21">
        <f t="shared" si="30"/>
        <v>0</v>
      </c>
      <c r="Q80" s="19">
        <f t="shared" si="31"/>
        <v>0</v>
      </c>
      <c r="R80" s="19">
        <f t="shared" si="32"/>
        <v>0.11697441474916985</v>
      </c>
      <c r="S80" s="19">
        <f t="shared" si="33"/>
        <v>0</v>
      </c>
      <c r="T80" s="19">
        <f t="shared" si="34"/>
        <v>0</v>
      </c>
      <c r="U80" s="19">
        <f t="shared" si="35"/>
        <v>0</v>
      </c>
      <c r="V80" s="19">
        <f t="shared" si="36"/>
        <v>0</v>
      </c>
    </row>
    <row r="81" spans="1:22" x14ac:dyDescent="0.25">
      <c r="A81" s="26">
        <f>Wellpath!E81</f>
        <v>2250</v>
      </c>
      <c r="B81" s="22">
        <v>0</v>
      </c>
      <c r="C81" s="22">
        <v>0</v>
      </c>
      <c r="D81" s="22">
        <f t="shared" si="24"/>
        <v>4.7931219674804699E-5</v>
      </c>
      <c r="E81" s="20">
        <f>Model!$W$30*((drdp!B81+drdp!K81)*DBHR!$B81+(drdp!E81+drdp!N81)*DBHR!$C81+(drdp!H81+drdp!Q81)*DBHR!$D81)</f>
        <v>0</v>
      </c>
      <c r="F81" s="20">
        <f>Model!$W$30*((drdp!C81+drdp!L81)*DBHR!$B81+(drdp!F81+drdp!O81)*DBHR!$C81+(drdp!I81+drdp!R81)*DBHR!$D81)</f>
        <v>1.7358849130594711E-2</v>
      </c>
      <c r="G81" s="20">
        <f>Model!$W$30*((drdp!D81+drdp!M81)*DBHR!$B81+(drdp!G81+drdp!P81)*DBHR!$C81+(drdp!J81+drdp!S81)*DBHR!$D81)</f>
        <v>0</v>
      </c>
      <c r="H81" s="18">
        <f>Model!$W$30*((drdp!B81)*DBHR!$B81+(drdp!E81)*DBHR!$C81+(drdp!H81)*DBHR!$D81)</f>
        <v>0</v>
      </c>
      <c r="I81" s="18">
        <f>Model!$W$30*((drdp!C81)*DBHR!$B81+(drdp!F81)*DBHR!$C81+(drdp!I81)*DBHR!$D81)</f>
        <v>8.6794245652973556E-3</v>
      </c>
      <c r="J81" s="18">
        <f>Model!$W$30*((drdp!D81)*DBHR!$B81+(drdp!G81)*DBHR!$C81+(drdp!J81)*DBHR!$D81)</f>
        <v>0</v>
      </c>
      <c r="K81" s="21">
        <f t="shared" si="25"/>
        <v>0</v>
      </c>
      <c r="L81" s="21">
        <f t="shared" si="26"/>
        <v>0.11757290332106547</v>
      </c>
      <c r="M81" s="21">
        <f t="shared" si="27"/>
        <v>0</v>
      </c>
      <c r="N81" s="21">
        <f t="shared" si="28"/>
        <v>0</v>
      </c>
      <c r="O81" s="21">
        <f t="shared" si="29"/>
        <v>0</v>
      </c>
      <c r="P81" s="21">
        <f t="shared" si="30"/>
        <v>0</v>
      </c>
      <c r="Q81" s="19">
        <f t="shared" si="31"/>
        <v>0</v>
      </c>
      <c r="R81" s="19">
        <f t="shared" si="32"/>
        <v>0.1173469060887114</v>
      </c>
      <c r="S81" s="19">
        <f t="shared" si="33"/>
        <v>0</v>
      </c>
      <c r="T81" s="19">
        <f t="shared" si="34"/>
        <v>0</v>
      </c>
      <c r="U81" s="19">
        <f t="shared" si="35"/>
        <v>0</v>
      </c>
      <c r="V81" s="19">
        <f t="shared" si="36"/>
        <v>0</v>
      </c>
    </row>
    <row r="82" spans="1:22" x14ac:dyDescent="0.25">
      <c r="A82" s="26">
        <f>Wellpath!E82</f>
        <v>2280</v>
      </c>
      <c r="B82" s="22">
        <v>0</v>
      </c>
      <c r="C82" s="22">
        <v>0</v>
      </c>
      <c r="D82" s="22">
        <f t="shared" si="24"/>
        <v>4.7931219674804699E-5</v>
      </c>
      <c r="E82" s="20">
        <f>Model!$W$30*((drdp!B82+drdp!K82)*DBHR!$B82+(drdp!E82+drdp!N82)*DBHR!$C82+(drdp!H82+drdp!Q82)*DBHR!$D82)</f>
        <v>0</v>
      </c>
      <c r="F82" s="20">
        <f>Model!$W$30*((drdp!C82+drdp!L82)*DBHR!$B82+(drdp!F82+drdp!O82)*DBHR!$C82+(drdp!I82+drdp!R82)*DBHR!$D82)</f>
        <v>1.4791476833718727E-2</v>
      </c>
      <c r="G82" s="20">
        <f>Model!$W$30*((drdp!D82+drdp!M82)*DBHR!$B82+(drdp!G82+drdp!P82)*DBHR!$C82+(drdp!J82+drdp!S82)*DBHR!$D82)</f>
        <v>0</v>
      </c>
      <c r="H82" s="18">
        <f>Model!$W$30*((drdp!B82)*DBHR!$B82+(drdp!E82)*DBHR!$C82+(drdp!H82)*DBHR!$D82)</f>
        <v>0</v>
      </c>
      <c r="I82" s="18">
        <f>Model!$W$30*((drdp!C82)*DBHR!$B82+(drdp!F82)*DBHR!$C82+(drdp!I82)*DBHR!$D82)</f>
        <v>7.3957384168593637E-3</v>
      </c>
      <c r="J82" s="18">
        <f>Model!$W$30*((drdp!D82)*DBHR!$B82+(drdp!G82)*DBHR!$C82+(drdp!J82)*DBHR!$D82)</f>
        <v>0</v>
      </c>
      <c r="K82" s="21">
        <f t="shared" si="25"/>
        <v>0</v>
      </c>
      <c r="L82" s="21">
        <f t="shared" si="26"/>
        <v>0.11779169110798791</v>
      </c>
      <c r="M82" s="21">
        <f t="shared" si="27"/>
        <v>0</v>
      </c>
      <c r="N82" s="21">
        <f t="shared" si="28"/>
        <v>0</v>
      </c>
      <c r="O82" s="21">
        <f t="shared" si="29"/>
        <v>0</v>
      </c>
      <c r="P82" s="21">
        <f t="shared" si="30"/>
        <v>0</v>
      </c>
      <c r="Q82" s="19">
        <f t="shared" si="31"/>
        <v>0</v>
      </c>
      <c r="R82" s="19">
        <f t="shared" si="32"/>
        <v>0.11762760026779608</v>
      </c>
      <c r="S82" s="19">
        <f t="shared" si="33"/>
        <v>0</v>
      </c>
      <c r="T82" s="19">
        <f t="shared" si="34"/>
        <v>0</v>
      </c>
      <c r="U82" s="19">
        <f t="shared" si="35"/>
        <v>0</v>
      </c>
      <c r="V82" s="19">
        <f t="shared" si="36"/>
        <v>0</v>
      </c>
    </row>
    <row r="83" spans="1:22" x14ac:dyDescent="0.25">
      <c r="A83" s="26">
        <f>Wellpath!E83</f>
        <v>2310</v>
      </c>
      <c r="B83" s="22">
        <v>0</v>
      </c>
      <c r="C83" s="22">
        <v>0</v>
      </c>
      <c r="D83" s="22">
        <f t="shared" si="24"/>
        <v>4.7931219674804699E-5</v>
      </c>
      <c r="E83" s="20">
        <f>Model!$W$30*((drdp!B83+drdp!K83)*DBHR!$B83+(drdp!E83+drdp!N83)*DBHR!$C83+(drdp!H83+drdp!Q83)*DBHR!$D83)</f>
        <v>0</v>
      </c>
      <c r="F83" s="20">
        <f>Model!$W$30*((drdp!C83+drdp!L83)*DBHR!$B83+(drdp!F83+drdp!O83)*DBHR!$C83+(drdp!I83+drdp!R83)*DBHR!$D83)</f>
        <v>1.2206083400773204E-2</v>
      </c>
      <c r="G83" s="20">
        <f>Model!$W$30*((drdp!D83+drdp!M83)*DBHR!$B83+(drdp!G83+drdp!P83)*DBHR!$C83+(drdp!J83+drdp!S83)*DBHR!$D83)</f>
        <v>0</v>
      </c>
      <c r="H83" s="18">
        <f>Model!$W$30*((drdp!B83)*DBHR!$B83+(drdp!E83)*DBHR!$C83+(drdp!H83)*DBHR!$D83)</f>
        <v>0</v>
      </c>
      <c r="I83" s="18">
        <f>Model!$W$30*((drdp!C83)*DBHR!$B83+(drdp!F83)*DBHR!$C83+(drdp!I83)*DBHR!$D83)</f>
        <v>6.103041700386602E-3</v>
      </c>
      <c r="J83" s="18">
        <f>Model!$W$30*((drdp!D83)*DBHR!$B83+(drdp!G83)*DBHR!$C83+(drdp!J83)*DBHR!$D83)</f>
        <v>0</v>
      </c>
      <c r="K83" s="21">
        <f t="shared" si="25"/>
        <v>0</v>
      </c>
      <c r="L83" s="21">
        <f t="shared" si="26"/>
        <v>0.11794067957997455</v>
      </c>
      <c r="M83" s="21">
        <f t="shared" si="27"/>
        <v>0</v>
      </c>
      <c r="N83" s="21">
        <f t="shared" si="28"/>
        <v>0</v>
      </c>
      <c r="O83" s="21">
        <f t="shared" si="29"/>
        <v>0</v>
      </c>
      <c r="P83" s="21">
        <f t="shared" si="30"/>
        <v>0</v>
      </c>
      <c r="Q83" s="19">
        <f t="shared" si="31"/>
        <v>0</v>
      </c>
      <c r="R83" s="19">
        <f t="shared" si="32"/>
        <v>0.11782893822598457</v>
      </c>
      <c r="S83" s="19">
        <f t="shared" si="33"/>
        <v>0</v>
      </c>
      <c r="T83" s="19">
        <f t="shared" si="34"/>
        <v>0</v>
      </c>
      <c r="U83" s="19">
        <f t="shared" si="35"/>
        <v>0</v>
      </c>
      <c r="V83" s="19">
        <f t="shared" si="36"/>
        <v>0</v>
      </c>
    </row>
    <row r="84" spans="1:22" x14ac:dyDescent="0.25">
      <c r="A84" s="26">
        <f>Wellpath!E84</f>
        <v>2340</v>
      </c>
      <c r="B84" s="22">
        <v>0</v>
      </c>
      <c r="C84" s="22">
        <v>0</v>
      </c>
      <c r="D84" s="22">
        <f t="shared" si="24"/>
        <v>4.7931219674804699E-5</v>
      </c>
      <c r="E84" s="20">
        <f>Model!$W$30*((drdp!B84+drdp!K84)*DBHR!$B84+(drdp!E84+drdp!N84)*DBHR!$C84+(drdp!H84+drdp!Q84)*DBHR!$D84)</f>
        <v>0</v>
      </c>
      <c r="F84" s="20">
        <f>Model!$W$30*((drdp!C84+drdp!L84)*DBHR!$B84+(drdp!F84+drdp!O84)*DBHR!$C84+(drdp!I84+drdp!R84)*DBHR!$D84)</f>
        <v>9.6058187354068469E-3</v>
      </c>
      <c r="G84" s="20">
        <f>Model!$W$30*((drdp!D84+drdp!M84)*DBHR!$B84+(drdp!G84+drdp!P84)*DBHR!$C84+(drdp!J84+drdp!S84)*DBHR!$D84)</f>
        <v>0</v>
      </c>
      <c r="H84" s="18">
        <f>Model!$W$30*((drdp!B84)*DBHR!$B84+(drdp!E84)*DBHR!$C84+(drdp!H84)*DBHR!$D84)</f>
        <v>0</v>
      </c>
      <c r="I84" s="18">
        <f>Model!$W$30*((drdp!C84)*DBHR!$B84+(drdp!F84)*DBHR!$C84+(drdp!I84)*DBHR!$D84)</f>
        <v>4.8029093677034234E-3</v>
      </c>
      <c r="J84" s="18">
        <f>Model!$W$30*((drdp!D84)*DBHR!$B84+(drdp!G84)*DBHR!$C84+(drdp!J84)*DBHR!$D84)</f>
        <v>0</v>
      </c>
      <c r="K84" s="21">
        <f t="shared" si="25"/>
        <v>0</v>
      </c>
      <c r="L84" s="21">
        <f t="shared" si="26"/>
        <v>0.11803295133355204</v>
      </c>
      <c r="M84" s="21">
        <f t="shared" si="27"/>
        <v>0</v>
      </c>
      <c r="N84" s="21">
        <f t="shared" si="28"/>
        <v>0</v>
      </c>
      <c r="O84" s="21">
        <f t="shared" si="29"/>
        <v>0</v>
      </c>
      <c r="P84" s="21">
        <f t="shared" si="30"/>
        <v>0</v>
      </c>
      <c r="Q84" s="19">
        <f t="shared" si="31"/>
        <v>0</v>
      </c>
      <c r="R84" s="19">
        <f t="shared" si="32"/>
        <v>0.11796374751836892</v>
      </c>
      <c r="S84" s="19">
        <f t="shared" si="33"/>
        <v>0</v>
      </c>
      <c r="T84" s="19">
        <f t="shared" si="34"/>
        <v>0</v>
      </c>
      <c r="U84" s="19">
        <f t="shared" si="35"/>
        <v>0</v>
      </c>
      <c r="V84" s="19">
        <f t="shared" si="36"/>
        <v>0</v>
      </c>
    </row>
    <row r="85" spans="1:22" x14ac:dyDescent="0.25">
      <c r="A85" s="26">
        <f>Wellpath!E85</f>
        <v>2370</v>
      </c>
      <c r="B85" s="22">
        <v>0</v>
      </c>
      <c r="C85" s="22">
        <v>0</v>
      </c>
      <c r="D85" s="22">
        <f t="shared" si="24"/>
        <v>4.7931219674804699E-5</v>
      </c>
      <c r="E85" s="20">
        <f>Model!$W$30*((drdp!B85+drdp!K85)*DBHR!$B85+(drdp!E85+drdp!N85)*DBHR!$C85+(drdp!H85+drdp!Q85)*DBHR!$D85)</f>
        <v>0</v>
      </c>
      <c r="F85" s="20">
        <f>Model!$W$30*((drdp!C85+drdp!L85)*DBHR!$B85+(drdp!F85+drdp!O85)*DBHR!$C85+(drdp!I85+drdp!R85)*DBHR!$D85)</f>
        <v>6.9938508595743442E-3</v>
      </c>
      <c r="G85" s="20">
        <f>Model!$W$30*((drdp!D85+drdp!M85)*DBHR!$B85+(drdp!G85+drdp!P85)*DBHR!$C85+(drdp!J85+drdp!S85)*DBHR!$D85)</f>
        <v>0</v>
      </c>
      <c r="H85" s="18">
        <f>Model!$W$30*((drdp!B85)*DBHR!$B85+(drdp!E85)*DBHR!$C85+(drdp!H85)*DBHR!$D85)</f>
        <v>0</v>
      </c>
      <c r="I85" s="18">
        <f>Model!$W$30*((drdp!C85)*DBHR!$B85+(drdp!F85)*DBHR!$C85+(drdp!I85)*DBHR!$D85)</f>
        <v>3.4969254297871721E-3</v>
      </c>
      <c r="J85" s="18">
        <f>Model!$W$30*((drdp!D85)*DBHR!$B85+(drdp!G85)*DBHR!$C85+(drdp!J85)*DBHR!$D85)</f>
        <v>0</v>
      </c>
      <c r="K85" s="21">
        <f t="shared" si="25"/>
        <v>0</v>
      </c>
      <c r="L85" s="21">
        <f t="shared" si="26"/>
        <v>0.11808186528339801</v>
      </c>
      <c r="M85" s="21">
        <f t="shared" si="27"/>
        <v>0</v>
      </c>
      <c r="N85" s="21">
        <f t="shared" si="28"/>
        <v>0</v>
      </c>
      <c r="O85" s="21">
        <f t="shared" si="29"/>
        <v>0</v>
      </c>
      <c r="P85" s="21">
        <f t="shared" si="30"/>
        <v>0</v>
      </c>
      <c r="Q85" s="19">
        <f t="shared" si="31"/>
        <v>0</v>
      </c>
      <c r="R85" s="19">
        <f t="shared" si="32"/>
        <v>0.11804517982101354</v>
      </c>
      <c r="S85" s="19">
        <f t="shared" si="33"/>
        <v>0</v>
      </c>
      <c r="T85" s="19">
        <f t="shared" si="34"/>
        <v>0</v>
      </c>
      <c r="U85" s="19">
        <f t="shared" si="35"/>
        <v>0</v>
      </c>
      <c r="V85" s="19">
        <f t="shared" si="36"/>
        <v>0</v>
      </c>
    </row>
    <row r="86" spans="1:22" x14ac:dyDescent="0.25">
      <c r="A86" s="26">
        <f>Wellpath!E86</f>
        <v>2400</v>
      </c>
      <c r="B86" s="22">
        <v>0</v>
      </c>
      <c r="C86" s="22">
        <v>0</v>
      </c>
      <c r="D86" s="22">
        <f t="shared" si="24"/>
        <v>4.7931219674804699E-5</v>
      </c>
      <c r="E86" s="20">
        <f>Model!$W$30*((drdp!B86+drdp!K86)*DBHR!$B86+(drdp!E86+drdp!N86)*DBHR!$C86+(drdp!H86+drdp!Q86)*DBHR!$D86)</f>
        <v>0</v>
      </c>
      <c r="F86" s="20">
        <f>Model!$W$30*((drdp!C86+drdp!L86)*DBHR!$B86+(drdp!F86+drdp!O86)*DBHR!$C86+(drdp!I86+drdp!R86)*DBHR!$D86)</f>
        <v>4.3733620537895861E-3</v>
      </c>
      <c r="G86" s="20">
        <f>Model!$W$30*((drdp!D86+drdp!M86)*DBHR!$B86+(drdp!G86+drdp!P86)*DBHR!$C86+(drdp!J86+drdp!S86)*DBHR!$D86)</f>
        <v>0</v>
      </c>
      <c r="H86" s="18">
        <f>Model!$W$30*((drdp!B86)*DBHR!$B86+(drdp!E86)*DBHR!$C86+(drdp!H86)*DBHR!$D86)</f>
        <v>0</v>
      </c>
      <c r="I86" s="18">
        <f>Model!$W$30*((drdp!C86)*DBHR!$B86+(drdp!F86)*DBHR!$C86+(drdp!I86)*DBHR!$D86)</f>
        <v>2.186681026894793E-3</v>
      </c>
      <c r="J86" s="18">
        <f>Model!$W$30*((drdp!D86)*DBHR!$B86+(drdp!G86)*DBHR!$C86+(drdp!J86)*DBHR!$D86)</f>
        <v>0</v>
      </c>
      <c r="K86" s="21">
        <f t="shared" si="25"/>
        <v>0</v>
      </c>
      <c r="L86" s="21">
        <f t="shared" si="26"/>
        <v>0.11810099157905153</v>
      </c>
      <c r="M86" s="21">
        <f t="shared" si="27"/>
        <v>0</v>
      </c>
      <c r="N86" s="21">
        <f t="shared" si="28"/>
        <v>0</v>
      </c>
      <c r="O86" s="21">
        <f t="shared" si="29"/>
        <v>0</v>
      </c>
      <c r="P86" s="21">
        <f t="shared" si="30"/>
        <v>0</v>
      </c>
      <c r="Q86" s="19">
        <f t="shared" si="31"/>
        <v>0</v>
      </c>
      <c r="R86" s="19">
        <f t="shared" si="32"/>
        <v>0.11808664685731139</v>
      </c>
      <c r="S86" s="19">
        <f t="shared" si="33"/>
        <v>0</v>
      </c>
      <c r="T86" s="19">
        <f t="shared" si="34"/>
        <v>0</v>
      </c>
      <c r="U86" s="19">
        <f t="shared" si="35"/>
        <v>0</v>
      </c>
      <c r="V86" s="19">
        <f t="shared" si="36"/>
        <v>0</v>
      </c>
    </row>
    <row r="87" spans="1:22" x14ac:dyDescent="0.25">
      <c r="A87" s="26">
        <f>Wellpath!E87</f>
        <v>2430</v>
      </c>
      <c r="B87" s="22">
        <v>0</v>
      </c>
      <c r="C87" s="22">
        <v>0</v>
      </c>
      <c r="D87" s="22">
        <f t="shared" si="24"/>
        <v>4.7931219674804699E-5</v>
      </c>
      <c r="E87" s="20">
        <f>Model!$W$30*((drdp!B87+drdp!K87)*DBHR!$B87+(drdp!E87+drdp!N87)*DBHR!$C87+(drdp!H87+drdp!Q87)*DBHR!$D87)</f>
        <v>0</v>
      </c>
      <c r="F87" s="20">
        <f>Model!$W$30*((drdp!C87+drdp!L87)*DBHR!$B87+(drdp!F87+drdp!O87)*DBHR!$C87+(drdp!I87+drdp!R87)*DBHR!$D87)</f>
        <v>1.4562874833392229E-3</v>
      </c>
      <c r="G87" s="20">
        <f>Model!$W$30*((drdp!D87+drdp!M87)*DBHR!$B87+(drdp!G87+drdp!P87)*DBHR!$C87+(drdp!J87+drdp!S87)*DBHR!$D87)</f>
        <v>0</v>
      </c>
      <c r="H87" s="18">
        <f>Model!$W$30*((drdp!B87)*DBHR!$B87+(drdp!E87)*DBHR!$C87+(drdp!H87)*DBHR!$D87)</f>
        <v>0</v>
      </c>
      <c r="I87" s="18">
        <f>Model!$W$30*((drdp!C87)*DBHR!$B87+(drdp!F87)*DBHR!$C87+(drdp!I87)*DBHR!$D87)</f>
        <v>8.7377249000353372E-4</v>
      </c>
      <c r="J87" s="18">
        <f>Model!$W$30*((drdp!D87)*DBHR!$B87+(drdp!G87)*DBHR!$C87+(drdp!J87)*DBHR!$D87)</f>
        <v>0</v>
      </c>
      <c r="K87" s="21">
        <f t="shared" si="25"/>
        <v>0</v>
      </c>
      <c r="L87" s="21">
        <f t="shared" si="26"/>
        <v>0.11810311235228566</v>
      </c>
      <c r="M87" s="21">
        <f t="shared" si="27"/>
        <v>0</v>
      </c>
      <c r="N87" s="21">
        <f t="shared" si="28"/>
        <v>0</v>
      </c>
      <c r="O87" s="21">
        <f t="shared" si="29"/>
        <v>0</v>
      </c>
      <c r="P87" s="21">
        <f t="shared" si="30"/>
        <v>0</v>
      </c>
      <c r="Q87" s="19">
        <f t="shared" si="31"/>
        <v>0</v>
      </c>
      <c r="R87" s="19">
        <f t="shared" si="32"/>
        <v>0.11810175505741582</v>
      </c>
      <c r="S87" s="19">
        <f t="shared" si="33"/>
        <v>0</v>
      </c>
      <c r="T87" s="19">
        <f t="shared" si="34"/>
        <v>0</v>
      </c>
      <c r="U87" s="19">
        <f t="shared" si="35"/>
        <v>0</v>
      </c>
      <c r="V87" s="19">
        <f t="shared" si="36"/>
        <v>0</v>
      </c>
    </row>
    <row r="88" spans="1:22" x14ac:dyDescent="0.25">
      <c r="A88" s="26">
        <f>Wellpath!E88</f>
        <v>2450</v>
      </c>
      <c r="B88" s="22">
        <v>0</v>
      </c>
      <c r="C88" s="22">
        <v>0</v>
      </c>
      <c r="D88" s="22">
        <f t="shared" si="24"/>
        <v>4.7931219674804699E-5</v>
      </c>
      <c r="E88" s="20">
        <f>Model!$W$30*((drdp!B88+drdp!K88)*DBHR!$B88+(drdp!E88+drdp!N88)*DBHR!$C88+(drdp!H88+drdp!Q88)*DBHR!$D88)</f>
        <v>0</v>
      </c>
      <c r="F88" s="20">
        <f>Model!$W$30*((drdp!C88+drdp!L88)*DBHR!$B88+(drdp!F88+drdp!O88)*DBHR!$C88+(drdp!I88+drdp!R88)*DBHR!$D88)</f>
        <v>0</v>
      </c>
      <c r="G88" s="20">
        <f>Model!$W$30*((drdp!D88+drdp!M88)*DBHR!$B88+(drdp!G88+drdp!P88)*DBHR!$C88+(drdp!J88+drdp!S88)*DBHR!$D88)</f>
        <v>0</v>
      </c>
      <c r="H88" s="18">
        <f>Model!$W$30*((drdp!B88)*DBHR!$B88+(drdp!E88)*DBHR!$C88+(drdp!H88)*DBHR!$D88)</f>
        <v>0</v>
      </c>
      <c r="I88" s="18">
        <f>Model!$W$30*((drdp!C88)*DBHR!$B88+(drdp!F88)*DBHR!$C88+(drdp!I88)*DBHR!$D88)</f>
        <v>0</v>
      </c>
      <c r="J88" s="18">
        <f>Model!$W$30*((drdp!D88)*DBHR!$B88+(drdp!G88)*DBHR!$C88+(drdp!J88)*DBHR!$D88)</f>
        <v>0</v>
      </c>
      <c r="K88" s="21">
        <f t="shared" si="25"/>
        <v>0</v>
      </c>
      <c r="L88" s="21">
        <f t="shared" si="26"/>
        <v>0.11810311235228566</v>
      </c>
      <c r="M88" s="21">
        <f t="shared" si="27"/>
        <v>0</v>
      </c>
      <c r="N88" s="21">
        <f t="shared" si="28"/>
        <v>0</v>
      </c>
      <c r="O88" s="21">
        <f t="shared" si="29"/>
        <v>0</v>
      </c>
      <c r="P88" s="21">
        <f t="shared" si="30"/>
        <v>0</v>
      </c>
      <c r="Q88" s="19">
        <f t="shared" si="31"/>
        <v>0</v>
      </c>
      <c r="R88" s="19">
        <f t="shared" si="32"/>
        <v>0.11810311235228566</v>
      </c>
      <c r="S88" s="19">
        <f t="shared" si="33"/>
        <v>0</v>
      </c>
      <c r="T88" s="19">
        <f t="shared" si="34"/>
        <v>0</v>
      </c>
      <c r="U88" s="19">
        <f t="shared" si="35"/>
        <v>0</v>
      </c>
      <c r="V88" s="19">
        <f t="shared" si="36"/>
        <v>0</v>
      </c>
    </row>
    <row r="89" spans="1:22" x14ac:dyDescent="0.25">
      <c r="A89" s="26">
        <f>Wellpath!E89</f>
        <v>2460</v>
      </c>
      <c r="B89" s="22">
        <v>0</v>
      </c>
      <c r="C89" s="22">
        <v>0</v>
      </c>
      <c r="D89" s="22">
        <f t="shared" si="24"/>
        <v>4.7931219674804699E-5</v>
      </c>
      <c r="E89" s="20">
        <f>Model!$W$30*((drdp!B89+drdp!K89)*DBHR!$B89+(drdp!E89+drdp!N89)*DBHR!$C89+(drdp!H89+drdp!Q89)*DBHR!$D89)</f>
        <v>0</v>
      </c>
      <c r="F89" s="20">
        <f>Model!$W$30*((drdp!C89+drdp!L89)*DBHR!$B89+(drdp!F89+drdp!O89)*DBHR!$C89+(drdp!I89+drdp!R89)*DBHR!$D89)</f>
        <v>0</v>
      </c>
      <c r="G89" s="20">
        <f>Model!$W$30*((drdp!D89+drdp!M89)*DBHR!$B89+(drdp!G89+drdp!P89)*DBHR!$C89+(drdp!J89+drdp!S89)*DBHR!$D89)</f>
        <v>0</v>
      </c>
      <c r="H89" s="18">
        <f>Model!$W$30*((drdp!B89)*DBHR!$B89+(drdp!E89)*DBHR!$C89+(drdp!H89)*DBHR!$D89)</f>
        <v>0</v>
      </c>
      <c r="I89" s="18">
        <f>Model!$W$30*((drdp!C89)*DBHR!$B89+(drdp!F89)*DBHR!$C89+(drdp!I89)*DBHR!$D89)</f>
        <v>0</v>
      </c>
      <c r="J89" s="18">
        <f>Model!$W$30*((drdp!D89)*DBHR!$B89+(drdp!G89)*DBHR!$C89+(drdp!J89)*DBHR!$D89)</f>
        <v>0</v>
      </c>
      <c r="K89" s="21">
        <f t="shared" si="25"/>
        <v>0</v>
      </c>
      <c r="L89" s="21">
        <f t="shared" si="26"/>
        <v>0.11810311235228566</v>
      </c>
      <c r="M89" s="21">
        <f t="shared" si="27"/>
        <v>0</v>
      </c>
      <c r="N89" s="21">
        <f t="shared" si="28"/>
        <v>0</v>
      </c>
      <c r="O89" s="21">
        <f t="shared" si="29"/>
        <v>0</v>
      </c>
      <c r="P89" s="21">
        <f t="shared" si="30"/>
        <v>0</v>
      </c>
      <c r="Q89" s="19">
        <f t="shared" si="31"/>
        <v>0</v>
      </c>
      <c r="R89" s="19">
        <f t="shared" si="32"/>
        <v>0.11810311235228566</v>
      </c>
      <c r="S89" s="19">
        <f t="shared" si="33"/>
        <v>0</v>
      </c>
      <c r="T89" s="19">
        <f t="shared" si="34"/>
        <v>0</v>
      </c>
      <c r="U89" s="19">
        <f t="shared" si="35"/>
        <v>0</v>
      </c>
      <c r="V89" s="19">
        <f t="shared" si="36"/>
        <v>0</v>
      </c>
    </row>
    <row r="90" spans="1:22" x14ac:dyDescent="0.25">
      <c r="A90" s="26">
        <f>Wellpath!E90</f>
        <v>2490</v>
      </c>
      <c r="B90" s="22">
        <v>0</v>
      </c>
      <c r="C90" s="22">
        <v>0</v>
      </c>
      <c r="D90" s="22">
        <f t="shared" si="24"/>
        <v>4.7931219674804699E-5</v>
      </c>
      <c r="E90" s="20">
        <f>Model!$W$30*((drdp!B90+drdp!K90)*DBHR!$B90+(drdp!E90+drdp!N90)*DBHR!$C90+(drdp!H90+drdp!Q90)*DBHR!$D90)</f>
        <v>0</v>
      </c>
      <c r="F90" s="20">
        <f>Model!$W$30*((drdp!C90+drdp!L90)*DBHR!$B90+(drdp!F90+drdp!O90)*DBHR!$C90+(drdp!I90+drdp!R90)*DBHR!$D90)</f>
        <v>0</v>
      </c>
      <c r="G90" s="20">
        <f>Model!$W$30*((drdp!D90+drdp!M90)*DBHR!$B90+(drdp!G90+drdp!P90)*DBHR!$C90+(drdp!J90+drdp!S90)*DBHR!$D90)</f>
        <v>0</v>
      </c>
      <c r="H90" s="18">
        <f>Model!$W$30*((drdp!B90)*DBHR!$B90+(drdp!E90)*DBHR!$C90+(drdp!H90)*DBHR!$D90)</f>
        <v>0</v>
      </c>
      <c r="I90" s="18">
        <f>Model!$W$30*((drdp!C90)*DBHR!$B90+(drdp!F90)*DBHR!$C90+(drdp!I90)*DBHR!$D90)</f>
        <v>0</v>
      </c>
      <c r="J90" s="18">
        <f>Model!$W$30*((drdp!D90)*DBHR!$B90+(drdp!G90)*DBHR!$C90+(drdp!J90)*DBHR!$D90)</f>
        <v>0</v>
      </c>
      <c r="K90" s="21">
        <f t="shared" si="25"/>
        <v>0</v>
      </c>
      <c r="L90" s="21">
        <f t="shared" si="26"/>
        <v>0.11810311235228566</v>
      </c>
      <c r="M90" s="21">
        <f t="shared" si="27"/>
        <v>0</v>
      </c>
      <c r="N90" s="21">
        <f t="shared" si="28"/>
        <v>0</v>
      </c>
      <c r="O90" s="21">
        <f t="shared" si="29"/>
        <v>0</v>
      </c>
      <c r="P90" s="21">
        <f t="shared" si="30"/>
        <v>0</v>
      </c>
      <c r="Q90" s="19">
        <f t="shared" si="31"/>
        <v>0</v>
      </c>
      <c r="R90" s="19">
        <f t="shared" si="32"/>
        <v>0.11810311235228566</v>
      </c>
      <c r="S90" s="19">
        <f t="shared" si="33"/>
        <v>0</v>
      </c>
      <c r="T90" s="19">
        <f t="shared" si="34"/>
        <v>0</v>
      </c>
      <c r="U90" s="19">
        <f t="shared" si="35"/>
        <v>0</v>
      </c>
      <c r="V90" s="19">
        <f t="shared" si="36"/>
        <v>0</v>
      </c>
    </row>
    <row r="91" spans="1:22" x14ac:dyDescent="0.25">
      <c r="A91" s="26">
        <f>Wellpath!E91</f>
        <v>2520</v>
      </c>
      <c r="B91" s="22">
        <v>0</v>
      </c>
      <c r="C91" s="22">
        <v>0</v>
      </c>
      <c r="D91" s="22">
        <f t="shared" si="24"/>
        <v>4.7931219674804699E-5</v>
      </c>
      <c r="E91" s="20">
        <f>Model!$W$30*((drdp!B91+drdp!K91)*DBHR!$B91+(drdp!E91+drdp!N91)*DBHR!$C91+(drdp!H91+drdp!Q91)*DBHR!$D91)</f>
        <v>0</v>
      </c>
      <c r="F91" s="20">
        <f>Model!$W$30*((drdp!C91+drdp!L91)*DBHR!$B91+(drdp!F91+drdp!O91)*DBHR!$C91+(drdp!I91+drdp!R91)*DBHR!$D91)</f>
        <v>0</v>
      </c>
      <c r="G91" s="20">
        <f>Model!$W$30*((drdp!D91+drdp!M91)*DBHR!$B91+(drdp!G91+drdp!P91)*DBHR!$C91+(drdp!J91+drdp!S91)*DBHR!$D91)</f>
        <v>0</v>
      </c>
      <c r="H91" s="18">
        <f>Model!$W$30*((drdp!B91)*DBHR!$B91+(drdp!E91)*DBHR!$C91+(drdp!H91)*DBHR!$D91)</f>
        <v>0</v>
      </c>
      <c r="I91" s="18">
        <f>Model!$W$30*((drdp!C91)*DBHR!$B91+(drdp!F91)*DBHR!$C91+(drdp!I91)*DBHR!$D91)</f>
        <v>0</v>
      </c>
      <c r="J91" s="18">
        <f>Model!$W$30*((drdp!D91)*DBHR!$B91+(drdp!G91)*DBHR!$C91+(drdp!J91)*DBHR!$D91)</f>
        <v>0</v>
      </c>
      <c r="K91" s="21">
        <f t="shared" si="25"/>
        <v>0</v>
      </c>
      <c r="L91" s="21">
        <f t="shared" si="26"/>
        <v>0.11810311235228566</v>
      </c>
      <c r="M91" s="21">
        <f t="shared" si="27"/>
        <v>0</v>
      </c>
      <c r="N91" s="21">
        <f t="shared" si="28"/>
        <v>0</v>
      </c>
      <c r="O91" s="21">
        <f t="shared" si="29"/>
        <v>0</v>
      </c>
      <c r="P91" s="21">
        <f t="shared" si="30"/>
        <v>0</v>
      </c>
      <c r="Q91" s="19">
        <f t="shared" si="31"/>
        <v>0</v>
      </c>
      <c r="R91" s="19">
        <f t="shared" si="32"/>
        <v>0.11810311235228566</v>
      </c>
      <c r="S91" s="19">
        <f t="shared" si="33"/>
        <v>0</v>
      </c>
      <c r="T91" s="19">
        <f t="shared" si="34"/>
        <v>0</v>
      </c>
      <c r="U91" s="19">
        <f t="shared" si="35"/>
        <v>0</v>
      </c>
      <c r="V91" s="19">
        <f t="shared" si="36"/>
        <v>0</v>
      </c>
    </row>
    <row r="92" spans="1:22" x14ac:dyDescent="0.25">
      <c r="A92" s="26">
        <f>Wellpath!E92</f>
        <v>2550</v>
      </c>
      <c r="B92" s="22">
        <v>0</v>
      </c>
      <c r="C92" s="22">
        <v>0</v>
      </c>
      <c r="D92" s="22">
        <f t="shared" si="24"/>
        <v>4.7931219674804699E-5</v>
      </c>
      <c r="E92" s="20">
        <f>Model!$W$30*((drdp!B92+drdp!K92)*DBHR!$B92+(drdp!E92+drdp!N92)*DBHR!$C92+(drdp!H92+drdp!Q92)*DBHR!$D92)</f>
        <v>0</v>
      </c>
      <c r="F92" s="20">
        <f>Model!$W$30*((drdp!C92+drdp!L92)*DBHR!$B92+(drdp!F92+drdp!O92)*DBHR!$C92+(drdp!I92+drdp!R92)*DBHR!$D92)</f>
        <v>0</v>
      </c>
      <c r="G92" s="20">
        <f>Model!$W$30*((drdp!D92+drdp!M92)*DBHR!$B92+(drdp!G92+drdp!P92)*DBHR!$C92+(drdp!J92+drdp!S92)*DBHR!$D92)</f>
        <v>0</v>
      </c>
      <c r="H92" s="18">
        <f>Model!$W$30*((drdp!B92)*DBHR!$B92+(drdp!E92)*DBHR!$C92+(drdp!H92)*DBHR!$D92)</f>
        <v>0</v>
      </c>
      <c r="I92" s="18">
        <f>Model!$W$30*((drdp!C92)*DBHR!$B92+(drdp!F92)*DBHR!$C92+(drdp!I92)*DBHR!$D92)</f>
        <v>0</v>
      </c>
      <c r="J92" s="18">
        <f>Model!$W$30*((drdp!D92)*DBHR!$B92+(drdp!G92)*DBHR!$C92+(drdp!J92)*DBHR!$D92)</f>
        <v>0</v>
      </c>
      <c r="K92" s="21">
        <f t="shared" si="25"/>
        <v>0</v>
      </c>
      <c r="L92" s="21">
        <f t="shared" si="26"/>
        <v>0.11810311235228566</v>
      </c>
      <c r="M92" s="21">
        <f t="shared" si="27"/>
        <v>0</v>
      </c>
      <c r="N92" s="21">
        <f t="shared" si="28"/>
        <v>0</v>
      </c>
      <c r="O92" s="21">
        <f t="shared" si="29"/>
        <v>0</v>
      </c>
      <c r="P92" s="21">
        <f t="shared" si="30"/>
        <v>0</v>
      </c>
      <c r="Q92" s="19">
        <f t="shared" si="31"/>
        <v>0</v>
      </c>
      <c r="R92" s="19">
        <f t="shared" si="32"/>
        <v>0.11810311235228566</v>
      </c>
      <c r="S92" s="19">
        <f t="shared" si="33"/>
        <v>0</v>
      </c>
      <c r="T92" s="19">
        <f t="shared" si="34"/>
        <v>0</v>
      </c>
      <c r="U92" s="19">
        <f t="shared" si="35"/>
        <v>0</v>
      </c>
      <c r="V92" s="19">
        <f t="shared" si="36"/>
        <v>0</v>
      </c>
    </row>
    <row r="93" spans="1:22" x14ac:dyDescent="0.25">
      <c r="A93" s="26">
        <f>Wellpath!E93</f>
        <v>2580</v>
      </c>
      <c r="B93" s="22">
        <v>0</v>
      </c>
      <c r="C93" s="22">
        <v>0</v>
      </c>
      <c r="D93" s="22">
        <f t="shared" si="24"/>
        <v>4.7931219674804699E-5</v>
      </c>
      <c r="E93" s="20">
        <f>Model!$W$30*((drdp!B93+drdp!K93)*DBHR!$B93+(drdp!E93+drdp!N93)*DBHR!$C93+(drdp!H93+drdp!Q93)*DBHR!$D93)</f>
        <v>0</v>
      </c>
      <c r="F93" s="20">
        <f>Model!$W$30*((drdp!C93+drdp!L93)*DBHR!$B93+(drdp!F93+drdp!O93)*DBHR!$C93+(drdp!I93+drdp!R93)*DBHR!$D93)</f>
        <v>0</v>
      </c>
      <c r="G93" s="20">
        <f>Model!$W$30*((drdp!D93+drdp!M93)*DBHR!$B93+(drdp!G93+drdp!P93)*DBHR!$C93+(drdp!J93+drdp!S93)*DBHR!$D93)</f>
        <v>0</v>
      </c>
      <c r="H93" s="18">
        <f>Model!$W$30*((drdp!B93)*DBHR!$B93+(drdp!E93)*DBHR!$C93+(drdp!H93)*DBHR!$D93)</f>
        <v>0</v>
      </c>
      <c r="I93" s="18">
        <f>Model!$W$30*((drdp!C93)*DBHR!$B93+(drdp!F93)*DBHR!$C93+(drdp!I93)*DBHR!$D93)</f>
        <v>0</v>
      </c>
      <c r="J93" s="18">
        <f>Model!$W$30*((drdp!D93)*DBHR!$B93+(drdp!G93)*DBHR!$C93+(drdp!J93)*DBHR!$D93)</f>
        <v>0</v>
      </c>
      <c r="K93" s="21">
        <f t="shared" si="25"/>
        <v>0</v>
      </c>
      <c r="L93" s="21">
        <f t="shared" si="26"/>
        <v>0.11810311235228566</v>
      </c>
      <c r="M93" s="21">
        <f t="shared" si="27"/>
        <v>0</v>
      </c>
      <c r="N93" s="21">
        <f t="shared" si="28"/>
        <v>0</v>
      </c>
      <c r="O93" s="21">
        <f t="shared" si="29"/>
        <v>0</v>
      </c>
      <c r="P93" s="21">
        <f t="shared" si="30"/>
        <v>0</v>
      </c>
      <c r="Q93" s="19">
        <f t="shared" si="31"/>
        <v>0</v>
      </c>
      <c r="R93" s="19">
        <f t="shared" si="32"/>
        <v>0.11810311235228566</v>
      </c>
      <c r="S93" s="19">
        <f t="shared" si="33"/>
        <v>0</v>
      </c>
      <c r="T93" s="19">
        <f t="shared" si="34"/>
        <v>0</v>
      </c>
      <c r="U93" s="19">
        <f t="shared" si="35"/>
        <v>0</v>
      </c>
      <c r="V93" s="19">
        <f t="shared" si="36"/>
        <v>0</v>
      </c>
    </row>
    <row r="94" spans="1:22" x14ac:dyDescent="0.25">
      <c r="A94" s="26">
        <f>Wellpath!E94</f>
        <v>2610</v>
      </c>
      <c r="B94" s="22">
        <v>0</v>
      </c>
      <c r="C94" s="22">
        <v>0</v>
      </c>
      <c r="D94" s="22">
        <f t="shared" si="24"/>
        <v>4.7931219674804699E-5</v>
      </c>
      <c r="E94" s="20">
        <f>Model!$W$30*((drdp!B94+drdp!K94)*DBHR!$B94+(drdp!E94+drdp!N94)*DBHR!$C94+(drdp!H94+drdp!Q94)*DBHR!$D94)</f>
        <v>0</v>
      </c>
      <c r="F94" s="20">
        <f>Model!$W$30*((drdp!C94+drdp!L94)*DBHR!$B94+(drdp!F94+drdp!O94)*DBHR!$C94+(drdp!I94+drdp!R94)*DBHR!$D94)</f>
        <v>0</v>
      </c>
      <c r="G94" s="20">
        <f>Model!$W$30*((drdp!D94+drdp!M94)*DBHR!$B94+(drdp!G94+drdp!P94)*DBHR!$C94+(drdp!J94+drdp!S94)*DBHR!$D94)</f>
        <v>0</v>
      </c>
      <c r="H94" s="18">
        <f>Model!$W$30*((drdp!B94)*DBHR!$B94+(drdp!E94)*DBHR!$C94+(drdp!H94)*DBHR!$D94)</f>
        <v>0</v>
      </c>
      <c r="I94" s="18">
        <f>Model!$W$30*((drdp!C94)*DBHR!$B94+(drdp!F94)*DBHR!$C94+(drdp!I94)*DBHR!$D94)</f>
        <v>0</v>
      </c>
      <c r="J94" s="18">
        <f>Model!$W$30*((drdp!D94)*DBHR!$B94+(drdp!G94)*DBHR!$C94+(drdp!J94)*DBHR!$D94)</f>
        <v>0</v>
      </c>
      <c r="K94" s="21">
        <f t="shared" si="25"/>
        <v>0</v>
      </c>
      <c r="L94" s="21">
        <f t="shared" si="26"/>
        <v>0.11810311235228566</v>
      </c>
      <c r="M94" s="21">
        <f t="shared" si="27"/>
        <v>0</v>
      </c>
      <c r="N94" s="21">
        <f t="shared" si="28"/>
        <v>0</v>
      </c>
      <c r="O94" s="21">
        <f t="shared" si="29"/>
        <v>0</v>
      </c>
      <c r="P94" s="21">
        <f t="shared" si="30"/>
        <v>0</v>
      </c>
      <c r="Q94" s="19">
        <f t="shared" si="31"/>
        <v>0</v>
      </c>
      <c r="R94" s="19">
        <f t="shared" si="32"/>
        <v>0.11810311235228566</v>
      </c>
      <c r="S94" s="19">
        <f t="shared" si="33"/>
        <v>0</v>
      </c>
      <c r="T94" s="19">
        <f t="shared" si="34"/>
        <v>0</v>
      </c>
      <c r="U94" s="19">
        <f t="shared" si="35"/>
        <v>0</v>
      </c>
      <c r="V94" s="19">
        <f t="shared" si="36"/>
        <v>0</v>
      </c>
    </row>
    <row r="95" spans="1:22" x14ac:dyDescent="0.25">
      <c r="A95" s="26">
        <f>Wellpath!E95</f>
        <v>2640</v>
      </c>
      <c r="B95" s="22">
        <v>0</v>
      </c>
      <c r="C95" s="22">
        <v>0</v>
      </c>
      <c r="D95" s="22">
        <f t="shared" si="24"/>
        <v>4.7931219674804699E-5</v>
      </c>
      <c r="E95" s="20">
        <f>Model!$W$30*((drdp!B95+drdp!K95)*DBHR!$B95+(drdp!E95+drdp!N95)*DBHR!$C95+(drdp!H95+drdp!Q95)*DBHR!$D95)</f>
        <v>0</v>
      </c>
      <c r="F95" s="20">
        <f>Model!$W$30*((drdp!C95+drdp!L95)*DBHR!$B95+(drdp!F95+drdp!O95)*DBHR!$C95+(drdp!I95+drdp!R95)*DBHR!$D95)</f>
        <v>0</v>
      </c>
      <c r="G95" s="20">
        <f>Model!$W$30*((drdp!D95+drdp!M95)*DBHR!$B95+(drdp!G95+drdp!P95)*DBHR!$C95+(drdp!J95+drdp!S95)*DBHR!$D95)</f>
        <v>0</v>
      </c>
      <c r="H95" s="18">
        <f>Model!$W$30*((drdp!B95)*DBHR!$B95+(drdp!E95)*DBHR!$C95+(drdp!H95)*DBHR!$D95)</f>
        <v>0</v>
      </c>
      <c r="I95" s="18">
        <f>Model!$W$30*((drdp!C95)*DBHR!$B95+(drdp!F95)*DBHR!$C95+(drdp!I95)*DBHR!$D95)</f>
        <v>0</v>
      </c>
      <c r="J95" s="18">
        <f>Model!$W$30*((drdp!D95)*DBHR!$B95+(drdp!G95)*DBHR!$C95+(drdp!J95)*DBHR!$D95)</f>
        <v>0</v>
      </c>
      <c r="K95" s="21">
        <f t="shared" si="25"/>
        <v>0</v>
      </c>
      <c r="L95" s="21">
        <f t="shared" si="26"/>
        <v>0.11810311235228566</v>
      </c>
      <c r="M95" s="21">
        <f t="shared" si="27"/>
        <v>0</v>
      </c>
      <c r="N95" s="21">
        <f t="shared" si="28"/>
        <v>0</v>
      </c>
      <c r="O95" s="21">
        <f t="shared" si="29"/>
        <v>0</v>
      </c>
      <c r="P95" s="21">
        <f t="shared" si="30"/>
        <v>0</v>
      </c>
      <c r="Q95" s="19">
        <f t="shared" si="31"/>
        <v>0</v>
      </c>
      <c r="R95" s="19">
        <f t="shared" si="32"/>
        <v>0.11810311235228566</v>
      </c>
      <c r="S95" s="19">
        <f t="shared" si="33"/>
        <v>0</v>
      </c>
      <c r="T95" s="19">
        <f t="shared" si="34"/>
        <v>0</v>
      </c>
      <c r="U95" s="19">
        <f t="shared" si="35"/>
        <v>0</v>
      </c>
      <c r="V95" s="19">
        <f t="shared" si="36"/>
        <v>0</v>
      </c>
    </row>
    <row r="96" spans="1:22" x14ac:dyDescent="0.25">
      <c r="A96" s="26">
        <f>Wellpath!E96</f>
        <v>2670</v>
      </c>
      <c r="B96" s="22">
        <v>0</v>
      </c>
      <c r="C96" s="22">
        <v>0</v>
      </c>
      <c r="D96" s="22">
        <f t="shared" si="24"/>
        <v>4.7931219674804699E-5</v>
      </c>
      <c r="E96" s="20">
        <f>Model!$W$30*((drdp!B96+drdp!K96)*DBHR!$B96+(drdp!E96+drdp!N96)*DBHR!$C96+(drdp!H96+drdp!Q96)*DBHR!$D96)</f>
        <v>0</v>
      </c>
      <c r="F96" s="20">
        <f>Model!$W$30*((drdp!C96+drdp!L96)*DBHR!$B96+(drdp!F96+drdp!O96)*DBHR!$C96+(drdp!I96+drdp!R96)*DBHR!$D96)</f>
        <v>0</v>
      </c>
      <c r="G96" s="20">
        <f>Model!$W$30*((drdp!D96+drdp!M96)*DBHR!$B96+(drdp!G96+drdp!P96)*DBHR!$C96+(drdp!J96+drdp!S96)*DBHR!$D96)</f>
        <v>0</v>
      </c>
      <c r="H96" s="18">
        <f>Model!$W$30*((drdp!B96)*DBHR!$B96+(drdp!E96)*DBHR!$C96+(drdp!H96)*DBHR!$D96)</f>
        <v>0</v>
      </c>
      <c r="I96" s="18">
        <f>Model!$W$30*((drdp!C96)*DBHR!$B96+(drdp!F96)*DBHR!$C96+(drdp!I96)*DBHR!$D96)</f>
        <v>0</v>
      </c>
      <c r="J96" s="18">
        <f>Model!$W$30*((drdp!D96)*DBHR!$B96+(drdp!G96)*DBHR!$C96+(drdp!J96)*DBHR!$D96)</f>
        <v>0</v>
      </c>
      <c r="K96" s="21">
        <f t="shared" si="25"/>
        <v>0</v>
      </c>
      <c r="L96" s="21">
        <f t="shared" si="26"/>
        <v>0.11810311235228566</v>
      </c>
      <c r="M96" s="21">
        <f t="shared" si="27"/>
        <v>0</v>
      </c>
      <c r="N96" s="21">
        <f t="shared" si="28"/>
        <v>0</v>
      </c>
      <c r="O96" s="21">
        <f t="shared" si="29"/>
        <v>0</v>
      </c>
      <c r="P96" s="21">
        <f t="shared" si="30"/>
        <v>0</v>
      </c>
      <c r="Q96" s="19">
        <f t="shared" si="31"/>
        <v>0</v>
      </c>
      <c r="R96" s="19">
        <f t="shared" si="32"/>
        <v>0.11810311235228566</v>
      </c>
      <c r="S96" s="19">
        <f t="shared" si="33"/>
        <v>0</v>
      </c>
      <c r="T96" s="19">
        <f t="shared" si="34"/>
        <v>0</v>
      </c>
      <c r="U96" s="19">
        <f t="shared" si="35"/>
        <v>0</v>
      </c>
      <c r="V96" s="19">
        <f t="shared" si="36"/>
        <v>0</v>
      </c>
    </row>
    <row r="97" spans="1:22" x14ac:dyDescent="0.25">
      <c r="A97" s="26">
        <f>Wellpath!E97</f>
        <v>2700</v>
      </c>
      <c r="B97" s="22">
        <v>0</v>
      </c>
      <c r="C97" s="22">
        <v>0</v>
      </c>
      <c r="D97" s="22">
        <f t="shared" si="24"/>
        <v>4.7931219674804699E-5</v>
      </c>
      <c r="E97" s="20">
        <f>Model!$W$30*((drdp!B97+drdp!K97)*DBHR!$B97+(drdp!E97+drdp!N97)*DBHR!$C97+(drdp!H97+drdp!Q97)*DBHR!$D97)</f>
        <v>0</v>
      </c>
      <c r="F97" s="20">
        <f>Model!$W$30*((drdp!C97+drdp!L97)*DBHR!$B97+(drdp!F97+drdp!O97)*DBHR!$C97+(drdp!I97+drdp!R97)*DBHR!$D97)</f>
        <v>0</v>
      </c>
      <c r="G97" s="20">
        <f>Model!$W$30*((drdp!D97+drdp!M97)*DBHR!$B97+(drdp!G97+drdp!P97)*DBHR!$C97+(drdp!J97+drdp!S97)*DBHR!$D97)</f>
        <v>0</v>
      </c>
      <c r="H97" s="18">
        <f>Model!$W$30*((drdp!B97)*DBHR!$B97+(drdp!E97)*DBHR!$C97+(drdp!H97)*DBHR!$D97)</f>
        <v>0</v>
      </c>
      <c r="I97" s="18">
        <f>Model!$W$30*((drdp!C97)*DBHR!$B97+(drdp!F97)*DBHR!$C97+(drdp!I97)*DBHR!$D97)</f>
        <v>0</v>
      </c>
      <c r="J97" s="18">
        <f>Model!$W$30*((drdp!D97)*DBHR!$B97+(drdp!G97)*DBHR!$C97+(drdp!J97)*DBHR!$D97)</f>
        <v>0</v>
      </c>
      <c r="K97" s="21">
        <f t="shared" si="25"/>
        <v>0</v>
      </c>
      <c r="L97" s="21">
        <f t="shared" si="26"/>
        <v>0.11810311235228566</v>
      </c>
      <c r="M97" s="21">
        <f t="shared" si="27"/>
        <v>0</v>
      </c>
      <c r="N97" s="21">
        <f t="shared" si="28"/>
        <v>0</v>
      </c>
      <c r="O97" s="21">
        <f t="shared" si="29"/>
        <v>0</v>
      </c>
      <c r="P97" s="21">
        <f t="shared" si="30"/>
        <v>0</v>
      </c>
      <c r="Q97" s="19">
        <f t="shared" si="31"/>
        <v>0</v>
      </c>
      <c r="R97" s="19">
        <f t="shared" si="32"/>
        <v>0.11810311235228566</v>
      </c>
      <c r="S97" s="19">
        <f t="shared" si="33"/>
        <v>0</v>
      </c>
      <c r="T97" s="19">
        <f t="shared" si="34"/>
        <v>0</v>
      </c>
      <c r="U97" s="19">
        <f t="shared" si="35"/>
        <v>0</v>
      </c>
      <c r="V97" s="19">
        <f t="shared" si="36"/>
        <v>0</v>
      </c>
    </row>
    <row r="98" spans="1:22" x14ac:dyDescent="0.25">
      <c r="A98" s="26">
        <f>Wellpath!E98</f>
        <v>2730</v>
      </c>
      <c r="B98" s="22">
        <v>0</v>
      </c>
      <c r="C98" s="22">
        <v>0</v>
      </c>
      <c r="D98" s="22">
        <f t="shared" si="24"/>
        <v>4.7931219674804699E-5</v>
      </c>
      <c r="E98" s="20">
        <f>Model!$W$30*((drdp!B98+drdp!K98)*DBHR!$B98+(drdp!E98+drdp!N98)*DBHR!$C98+(drdp!H98+drdp!Q98)*DBHR!$D98)</f>
        <v>0</v>
      </c>
      <c r="F98" s="20">
        <f>Model!$W$30*((drdp!C98+drdp!L98)*DBHR!$B98+(drdp!F98+drdp!O98)*DBHR!$C98+(drdp!I98+drdp!R98)*DBHR!$D98)</f>
        <v>0</v>
      </c>
      <c r="G98" s="20">
        <f>Model!$W$30*((drdp!D98+drdp!M98)*DBHR!$B98+(drdp!G98+drdp!P98)*DBHR!$C98+(drdp!J98+drdp!S98)*DBHR!$D98)</f>
        <v>0</v>
      </c>
      <c r="H98" s="18">
        <f>Model!$W$30*((drdp!B98)*DBHR!$B98+(drdp!E98)*DBHR!$C98+(drdp!H98)*DBHR!$D98)</f>
        <v>0</v>
      </c>
      <c r="I98" s="18">
        <f>Model!$W$30*((drdp!C98)*DBHR!$B98+(drdp!F98)*DBHR!$C98+(drdp!I98)*DBHR!$D98)</f>
        <v>0</v>
      </c>
      <c r="J98" s="18">
        <f>Model!$W$30*((drdp!D98)*DBHR!$B98+(drdp!G98)*DBHR!$C98+(drdp!J98)*DBHR!$D98)</f>
        <v>0</v>
      </c>
      <c r="K98" s="21">
        <f t="shared" si="25"/>
        <v>0</v>
      </c>
      <c r="L98" s="21">
        <f t="shared" si="26"/>
        <v>0.11810311235228566</v>
      </c>
      <c r="M98" s="21">
        <f t="shared" si="27"/>
        <v>0</v>
      </c>
      <c r="N98" s="21">
        <f t="shared" si="28"/>
        <v>0</v>
      </c>
      <c r="O98" s="21">
        <f t="shared" si="29"/>
        <v>0</v>
      </c>
      <c r="P98" s="21">
        <f t="shared" si="30"/>
        <v>0</v>
      </c>
      <c r="Q98" s="19">
        <f t="shared" si="31"/>
        <v>0</v>
      </c>
      <c r="R98" s="19">
        <f t="shared" si="32"/>
        <v>0.11810311235228566</v>
      </c>
      <c r="S98" s="19">
        <f t="shared" si="33"/>
        <v>0</v>
      </c>
      <c r="T98" s="19">
        <f t="shared" si="34"/>
        <v>0</v>
      </c>
      <c r="U98" s="19">
        <f t="shared" si="35"/>
        <v>0</v>
      </c>
      <c r="V98" s="19">
        <f t="shared" si="36"/>
        <v>0</v>
      </c>
    </row>
    <row r="99" spans="1:22" x14ac:dyDescent="0.25">
      <c r="A99" s="26">
        <f>Wellpath!E99</f>
        <v>2760</v>
      </c>
      <c r="B99" s="22">
        <v>0</v>
      </c>
      <c r="C99" s="22">
        <v>0</v>
      </c>
      <c r="D99" s="22">
        <f t="shared" si="24"/>
        <v>4.7931219674804699E-5</v>
      </c>
      <c r="E99" s="20">
        <f>Model!$W$30*((drdp!B99+drdp!K99)*DBHR!$B99+(drdp!E99+drdp!N99)*DBHR!$C99+(drdp!H99+drdp!Q99)*DBHR!$D99)</f>
        <v>0</v>
      </c>
      <c r="F99" s="20">
        <f>Model!$W$30*((drdp!C99+drdp!L99)*DBHR!$B99+(drdp!F99+drdp!O99)*DBHR!$C99+(drdp!I99+drdp!R99)*DBHR!$D99)</f>
        <v>0</v>
      </c>
      <c r="G99" s="20">
        <f>Model!$W$30*((drdp!D99+drdp!M99)*DBHR!$B99+(drdp!G99+drdp!P99)*DBHR!$C99+(drdp!J99+drdp!S99)*DBHR!$D99)</f>
        <v>0</v>
      </c>
      <c r="H99" s="18">
        <f>Model!$W$30*((drdp!B99)*DBHR!$B99+(drdp!E99)*DBHR!$C99+(drdp!H99)*DBHR!$D99)</f>
        <v>0</v>
      </c>
      <c r="I99" s="18">
        <f>Model!$W$30*((drdp!C99)*DBHR!$B99+(drdp!F99)*DBHR!$C99+(drdp!I99)*DBHR!$D99)</f>
        <v>0</v>
      </c>
      <c r="J99" s="18">
        <f>Model!$W$30*((drdp!D99)*DBHR!$B99+(drdp!G99)*DBHR!$C99+(drdp!J99)*DBHR!$D99)</f>
        <v>0</v>
      </c>
      <c r="K99" s="21">
        <f t="shared" si="25"/>
        <v>0</v>
      </c>
      <c r="L99" s="21">
        <f t="shared" si="26"/>
        <v>0.11810311235228566</v>
      </c>
      <c r="M99" s="21">
        <f t="shared" si="27"/>
        <v>0</v>
      </c>
      <c r="N99" s="21">
        <f t="shared" si="28"/>
        <v>0</v>
      </c>
      <c r="O99" s="21">
        <f t="shared" si="29"/>
        <v>0</v>
      </c>
      <c r="P99" s="21">
        <f t="shared" si="30"/>
        <v>0</v>
      </c>
      <c r="Q99" s="19">
        <f t="shared" si="31"/>
        <v>0</v>
      </c>
      <c r="R99" s="19">
        <f t="shared" si="32"/>
        <v>0.11810311235228566</v>
      </c>
      <c r="S99" s="19">
        <f t="shared" si="33"/>
        <v>0</v>
      </c>
      <c r="T99" s="19">
        <f t="shared" si="34"/>
        <v>0</v>
      </c>
      <c r="U99" s="19">
        <f t="shared" si="35"/>
        <v>0</v>
      </c>
      <c r="V99" s="19">
        <f t="shared" si="36"/>
        <v>0</v>
      </c>
    </row>
    <row r="100" spans="1:22" x14ac:dyDescent="0.25">
      <c r="A100" s="26">
        <f>Wellpath!E100</f>
        <v>2790</v>
      </c>
      <c r="B100" s="22">
        <v>0</v>
      </c>
      <c r="C100" s="22">
        <v>0</v>
      </c>
      <c r="D100" s="22">
        <f t="shared" si="24"/>
        <v>4.7931219674804699E-5</v>
      </c>
      <c r="E100" s="20">
        <f>Model!$W$30*((drdp!B100+drdp!K100)*DBHR!$B100+(drdp!E100+drdp!N100)*DBHR!$C100+(drdp!H100+drdp!Q100)*DBHR!$D100)</f>
        <v>0</v>
      </c>
      <c r="F100" s="20">
        <f>Model!$W$30*((drdp!C100+drdp!L100)*DBHR!$B100+(drdp!F100+drdp!O100)*DBHR!$C100+(drdp!I100+drdp!R100)*DBHR!$D100)</f>
        <v>0</v>
      </c>
      <c r="G100" s="20">
        <f>Model!$W$30*((drdp!D100+drdp!M100)*DBHR!$B100+(drdp!G100+drdp!P100)*DBHR!$C100+(drdp!J100+drdp!S100)*DBHR!$D100)</f>
        <v>0</v>
      </c>
      <c r="H100" s="18">
        <f>Model!$W$30*((drdp!B100)*DBHR!$B100+(drdp!E100)*DBHR!$C100+(drdp!H100)*DBHR!$D100)</f>
        <v>0</v>
      </c>
      <c r="I100" s="18">
        <f>Model!$W$30*((drdp!C100)*DBHR!$B100+(drdp!F100)*DBHR!$C100+(drdp!I100)*DBHR!$D100)</f>
        <v>0</v>
      </c>
      <c r="J100" s="18">
        <f>Model!$W$30*((drdp!D100)*DBHR!$B100+(drdp!G100)*DBHR!$C100+(drdp!J100)*DBHR!$D100)</f>
        <v>0</v>
      </c>
      <c r="K100" s="21">
        <f t="shared" si="25"/>
        <v>0</v>
      </c>
      <c r="L100" s="21">
        <f t="shared" si="26"/>
        <v>0.11810311235228566</v>
      </c>
      <c r="M100" s="21">
        <f t="shared" si="27"/>
        <v>0</v>
      </c>
      <c r="N100" s="21">
        <f t="shared" si="28"/>
        <v>0</v>
      </c>
      <c r="O100" s="21">
        <f t="shared" si="29"/>
        <v>0</v>
      </c>
      <c r="P100" s="21">
        <f t="shared" si="30"/>
        <v>0</v>
      </c>
      <c r="Q100" s="19">
        <f t="shared" si="31"/>
        <v>0</v>
      </c>
      <c r="R100" s="19">
        <f t="shared" si="32"/>
        <v>0.11810311235228566</v>
      </c>
      <c r="S100" s="19">
        <f t="shared" si="33"/>
        <v>0</v>
      </c>
      <c r="T100" s="19">
        <f t="shared" si="34"/>
        <v>0</v>
      </c>
      <c r="U100" s="19">
        <f t="shared" si="35"/>
        <v>0</v>
      </c>
      <c r="V100" s="19">
        <f t="shared" si="36"/>
        <v>0</v>
      </c>
    </row>
    <row r="101" spans="1:22" x14ac:dyDescent="0.25">
      <c r="A101" s="26">
        <f>Wellpath!E101</f>
        <v>2820</v>
      </c>
      <c r="B101" s="22">
        <v>0</v>
      </c>
      <c r="C101" s="22">
        <v>0</v>
      </c>
      <c r="D101" s="22">
        <f t="shared" si="24"/>
        <v>4.7931219674804699E-5</v>
      </c>
      <c r="E101" s="20">
        <f>Model!$W$30*((drdp!B101+drdp!K101)*DBHR!$B101+(drdp!E101+drdp!N101)*DBHR!$C101+(drdp!H101+drdp!Q101)*DBHR!$D101)</f>
        <v>0</v>
      </c>
      <c r="F101" s="20">
        <f>Model!$W$30*((drdp!C101+drdp!L101)*DBHR!$B101+(drdp!F101+drdp!O101)*DBHR!$C101+(drdp!I101+drdp!R101)*DBHR!$D101)</f>
        <v>0</v>
      </c>
      <c r="G101" s="20">
        <f>Model!$W$30*((drdp!D101+drdp!M101)*DBHR!$B101+(drdp!G101+drdp!P101)*DBHR!$C101+(drdp!J101+drdp!S101)*DBHR!$D101)</f>
        <v>0</v>
      </c>
      <c r="H101" s="18">
        <f>Model!$W$30*((drdp!B101)*DBHR!$B101+(drdp!E101)*DBHR!$C101+(drdp!H101)*DBHR!$D101)</f>
        <v>0</v>
      </c>
      <c r="I101" s="18">
        <f>Model!$W$30*((drdp!C101)*DBHR!$B101+(drdp!F101)*DBHR!$C101+(drdp!I101)*DBHR!$D101)</f>
        <v>0</v>
      </c>
      <c r="J101" s="18">
        <f>Model!$W$30*((drdp!D101)*DBHR!$B101+(drdp!G101)*DBHR!$C101+(drdp!J101)*DBHR!$D101)</f>
        <v>0</v>
      </c>
      <c r="K101" s="21">
        <f t="shared" si="25"/>
        <v>0</v>
      </c>
      <c r="L101" s="21">
        <f t="shared" si="26"/>
        <v>0.11810311235228566</v>
      </c>
      <c r="M101" s="21">
        <f t="shared" si="27"/>
        <v>0</v>
      </c>
      <c r="N101" s="21">
        <f t="shared" si="28"/>
        <v>0</v>
      </c>
      <c r="O101" s="21">
        <f t="shared" si="29"/>
        <v>0</v>
      </c>
      <c r="P101" s="21">
        <f t="shared" si="30"/>
        <v>0</v>
      </c>
      <c r="Q101" s="19">
        <f t="shared" si="31"/>
        <v>0</v>
      </c>
      <c r="R101" s="19">
        <f t="shared" si="32"/>
        <v>0.11810311235228566</v>
      </c>
      <c r="S101" s="19">
        <f t="shared" si="33"/>
        <v>0</v>
      </c>
      <c r="T101" s="19">
        <f t="shared" si="34"/>
        <v>0</v>
      </c>
      <c r="U101" s="19">
        <f t="shared" si="35"/>
        <v>0</v>
      </c>
      <c r="V101" s="19">
        <f t="shared" si="36"/>
        <v>0</v>
      </c>
    </row>
    <row r="102" spans="1:22" x14ac:dyDescent="0.25">
      <c r="A102" s="26">
        <f>Wellpath!E102</f>
        <v>2850</v>
      </c>
      <c r="B102" s="22">
        <v>0</v>
      </c>
      <c r="C102" s="22">
        <v>0</v>
      </c>
      <c r="D102" s="22">
        <f t="shared" si="24"/>
        <v>4.7931219674804699E-5</v>
      </c>
      <c r="E102" s="20">
        <f>Model!$W$30*((drdp!B102+drdp!K102)*DBHR!$B102+(drdp!E102+drdp!N102)*DBHR!$C102+(drdp!H102+drdp!Q102)*DBHR!$D102)</f>
        <v>0</v>
      </c>
      <c r="F102" s="20">
        <f>Model!$W$30*((drdp!C102+drdp!L102)*DBHR!$B102+(drdp!F102+drdp!O102)*DBHR!$C102+(drdp!I102+drdp!R102)*DBHR!$D102)</f>
        <v>0</v>
      </c>
      <c r="G102" s="20">
        <f>Model!$W$30*((drdp!D102+drdp!M102)*DBHR!$B102+(drdp!G102+drdp!P102)*DBHR!$C102+(drdp!J102+drdp!S102)*DBHR!$D102)</f>
        <v>0</v>
      </c>
      <c r="H102" s="18">
        <f>Model!$W$30*((drdp!B102)*DBHR!$B102+(drdp!E102)*DBHR!$C102+(drdp!H102)*DBHR!$D102)</f>
        <v>0</v>
      </c>
      <c r="I102" s="18">
        <f>Model!$W$30*((drdp!C102)*DBHR!$B102+(drdp!F102)*DBHR!$C102+(drdp!I102)*DBHR!$D102)</f>
        <v>0</v>
      </c>
      <c r="J102" s="18">
        <f>Model!$W$30*((drdp!D102)*DBHR!$B102+(drdp!G102)*DBHR!$C102+(drdp!J102)*DBHR!$D102)</f>
        <v>0</v>
      </c>
      <c r="K102" s="21">
        <f t="shared" si="25"/>
        <v>0</v>
      </c>
      <c r="L102" s="21">
        <f t="shared" si="26"/>
        <v>0.11810311235228566</v>
      </c>
      <c r="M102" s="21">
        <f t="shared" si="27"/>
        <v>0</v>
      </c>
      <c r="N102" s="21">
        <f t="shared" si="28"/>
        <v>0</v>
      </c>
      <c r="O102" s="21">
        <f t="shared" si="29"/>
        <v>0</v>
      </c>
      <c r="P102" s="21">
        <f t="shared" si="30"/>
        <v>0</v>
      </c>
      <c r="Q102" s="19">
        <f t="shared" si="31"/>
        <v>0</v>
      </c>
      <c r="R102" s="19">
        <f t="shared" si="32"/>
        <v>0.11810311235228566</v>
      </c>
      <c r="S102" s="19">
        <f t="shared" si="33"/>
        <v>0</v>
      </c>
      <c r="T102" s="19">
        <f t="shared" si="34"/>
        <v>0</v>
      </c>
      <c r="U102" s="19">
        <f t="shared" si="35"/>
        <v>0</v>
      </c>
      <c r="V102" s="19">
        <f t="shared" si="36"/>
        <v>0</v>
      </c>
    </row>
    <row r="103" spans="1:22" x14ac:dyDescent="0.25">
      <c r="A103" s="26">
        <f>Wellpath!E103</f>
        <v>2880</v>
      </c>
      <c r="B103" s="22">
        <v>0</v>
      </c>
      <c r="C103" s="22">
        <v>0</v>
      </c>
      <c r="D103" s="22">
        <f t="shared" si="24"/>
        <v>4.7931219674804699E-5</v>
      </c>
      <c r="E103" s="20">
        <f>Model!$W$30*((drdp!B103+drdp!K103)*DBHR!$B103+(drdp!E103+drdp!N103)*DBHR!$C103+(drdp!H103+drdp!Q103)*DBHR!$D103)</f>
        <v>1.8987094887145201E-2</v>
      </c>
      <c r="F103" s="20">
        <f>Model!$W$30*((drdp!C103+drdp!L103)*DBHR!$B103+(drdp!F103+drdp!O103)*DBHR!$C103+(drdp!I103+drdp!R103)*DBHR!$D103)</f>
        <v>4.3835162513246387E-3</v>
      </c>
      <c r="G103" s="20">
        <f>Model!$W$30*((drdp!D103+drdp!M103)*DBHR!$B103+(drdp!G103+drdp!P103)*DBHR!$C103+(drdp!J103+drdp!S103)*DBHR!$D103)</f>
        <v>0</v>
      </c>
      <c r="H103" s="18">
        <f>Model!$W$30*((drdp!B103)*DBHR!$B103+(drdp!E103)*DBHR!$C103+(drdp!H103)*DBHR!$D103)</f>
        <v>9.4935474435726003E-3</v>
      </c>
      <c r="I103" s="18">
        <f>Model!$W$30*((drdp!C103)*DBHR!$B103+(drdp!F103)*DBHR!$C103+(drdp!I103)*DBHR!$D103)</f>
        <v>2.1917581256623193E-3</v>
      </c>
      <c r="J103" s="18">
        <f>Model!$W$30*((drdp!D103)*DBHR!$B103+(drdp!G103)*DBHR!$C103+(drdp!J103)*DBHR!$D103)</f>
        <v>0</v>
      </c>
      <c r="K103" s="21">
        <f t="shared" si="25"/>
        <v>3.6050977225345542E-4</v>
      </c>
      <c r="L103" s="21">
        <f t="shared" si="26"/>
        <v>0.11812232756701128</v>
      </c>
      <c r="M103" s="21">
        <f t="shared" si="27"/>
        <v>0</v>
      </c>
      <c r="N103" s="21">
        <f t="shared" si="28"/>
        <v>8.3230239003243941E-5</v>
      </c>
      <c r="O103" s="21">
        <f t="shared" si="29"/>
        <v>0</v>
      </c>
      <c r="P103" s="21">
        <f t="shared" si="30"/>
        <v>0</v>
      </c>
      <c r="Q103" s="19">
        <f t="shared" si="31"/>
        <v>9.0127443063363856E-5</v>
      </c>
      <c r="R103" s="19">
        <f t="shared" si="32"/>
        <v>0.11810791615596707</v>
      </c>
      <c r="S103" s="19">
        <f t="shared" si="33"/>
        <v>0</v>
      </c>
      <c r="T103" s="19">
        <f t="shared" si="34"/>
        <v>2.0807559750810985E-5</v>
      </c>
      <c r="U103" s="19">
        <f t="shared" si="35"/>
        <v>0</v>
      </c>
      <c r="V103" s="19">
        <f t="shared" si="36"/>
        <v>0</v>
      </c>
    </row>
    <row r="104" spans="1:22" x14ac:dyDescent="0.25">
      <c r="A104" s="26">
        <f>Wellpath!E104</f>
        <v>2910</v>
      </c>
      <c r="B104" s="22">
        <v>0</v>
      </c>
      <c r="C104" s="22">
        <v>0</v>
      </c>
      <c r="D104" s="22">
        <f t="shared" si="24"/>
        <v>4.7931219674804699E-5</v>
      </c>
      <c r="E104" s="20">
        <f>Model!$W$30*((drdp!B104+drdp!K104)*DBHR!$B104+(drdp!E104+drdp!N104)*DBHR!$C104+(drdp!H104+drdp!Q104)*DBHR!$D104)</f>
        <v>3.6680250635389343E-2</v>
      </c>
      <c r="F104" s="20">
        <f>Model!$W$30*((drdp!C104+drdp!L104)*DBHR!$B104+(drdp!F104+drdp!O104)*DBHR!$C104+(drdp!I104+drdp!R104)*DBHR!$D104)</f>
        <v>8.468303114224621E-3</v>
      </c>
      <c r="G104" s="20">
        <f>Model!$W$30*((drdp!D104+drdp!M104)*DBHR!$B104+(drdp!G104+drdp!P104)*DBHR!$C104+(drdp!J104+drdp!S104)*DBHR!$D104)</f>
        <v>0</v>
      </c>
      <c r="H104" s="18">
        <f>Model!$W$30*((drdp!B104)*DBHR!$B104+(drdp!E104)*DBHR!$C104+(drdp!H104)*DBHR!$D104)</f>
        <v>1.8340125317694671E-2</v>
      </c>
      <c r="I104" s="18">
        <f>Model!$W$30*((drdp!C104)*DBHR!$B104+(drdp!F104)*DBHR!$C104+(drdp!I104)*DBHR!$D104)</f>
        <v>4.2341515571123105E-3</v>
      </c>
      <c r="J104" s="18">
        <f>Model!$W$30*((drdp!D104)*DBHR!$B104+(drdp!G104)*DBHR!$C104+(drdp!J104)*DBHR!$D104)</f>
        <v>0</v>
      </c>
      <c r="K104" s="21">
        <f t="shared" si="25"/>
        <v>1.7059505589284356E-3</v>
      </c>
      <c r="L104" s="21">
        <f t="shared" si="26"/>
        <v>0.11819403972464568</v>
      </c>
      <c r="M104" s="21">
        <f t="shared" si="27"/>
        <v>0</v>
      </c>
      <c r="N104" s="21">
        <f t="shared" si="28"/>
        <v>3.9384971968945114E-4</v>
      </c>
      <c r="O104" s="21">
        <f t="shared" si="29"/>
        <v>0</v>
      </c>
      <c r="P104" s="21">
        <f t="shared" si="30"/>
        <v>0</v>
      </c>
      <c r="Q104" s="19">
        <f t="shared" si="31"/>
        <v>6.9686996892220042E-4</v>
      </c>
      <c r="R104" s="19">
        <f t="shared" si="32"/>
        <v>0.11814025560641989</v>
      </c>
      <c r="S104" s="19">
        <f t="shared" si="33"/>
        <v>0</v>
      </c>
      <c r="T104" s="19">
        <f t="shared" si="34"/>
        <v>1.6088510917479574E-4</v>
      </c>
      <c r="U104" s="19">
        <f t="shared" si="35"/>
        <v>0</v>
      </c>
      <c r="V104" s="19">
        <f t="shared" si="36"/>
        <v>0</v>
      </c>
    </row>
    <row r="105" spans="1:22" x14ac:dyDescent="0.25">
      <c r="A105" s="26">
        <f>Wellpath!E105</f>
        <v>2940</v>
      </c>
      <c r="B105" s="22">
        <v>0</v>
      </c>
      <c r="C105" s="22">
        <v>0</v>
      </c>
      <c r="D105" s="22">
        <f t="shared" si="24"/>
        <v>4.7931219674804699E-5</v>
      </c>
      <c r="E105" s="20">
        <f>Model!$W$30*((drdp!B105+drdp!K105)*DBHR!$B105+(drdp!E105+drdp!N105)*DBHR!$C105+(drdp!H105+drdp!Q105)*DBHR!$D105)</f>
        <v>5.1873707919811947E-2</v>
      </c>
      <c r="F105" s="20">
        <f>Model!$W$30*((drdp!C105+drdp!L105)*DBHR!$B105+(drdp!F105+drdp!O105)*DBHR!$C105+(drdp!I105+drdp!R105)*DBHR!$D105)</f>
        <v>1.1975989114422776E-2</v>
      </c>
      <c r="G105" s="20">
        <f>Model!$W$30*((drdp!D105+drdp!M105)*DBHR!$B105+(drdp!G105+drdp!P105)*DBHR!$C105+(drdp!J105+drdp!S105)*DBHR!$D105)</f>
        <v>0</v>
      </c>
      <c r="H105" s="18">
        <f>Model!$W$30*((drdp!B105)*DBHR!$B105+(drdp!E105)*DBHR!$C105+(drdp!H105)*DBHR!$D105)</f>
        <v>2.5936853959905973E-2</v>
      </c>
      <c r="I105" s="18">
        <f>Model!$W$30*((drdp!C105)*DBHR!$B105+(drdp!F105)*DBHR!$C105+(drdp!I105)*DBHR!$D105)</f>
        <v>5.9879945572113881E-3</v>
      </c>
      <c r="J105" s="18">
        <f>Model!$W$30*((drdp!D105)*DBHR!$B105+(drdp!G105)*DBHR!$C105+(drdp!J105)*DBHR!$D105)</f>
        <v>0</v>
      </c>
      <c r="K105" s="21">
        <f t="shared" si="25"/>
        <v>4.3968321322783964E-3</v>
      </c>
      <c r="L105" s="21">
        <f t="shared" si="26"/>
        <v>0.11833746403991445</v>
      </c>
      <c r="M105" s="21">
        <f t="shared" si="27"/>
        <v>0</v>
      </c>
      <c r="N105" s="21">
        <f t="shared" si="28"/>
        <v>1.0150886810618655E-3</v>
      </c>
      <c r="O105" s="21">
        <f t="shared" si="29"/>
        <v>0</v>
      </c>
      <c r="P105" s="21">
        <f t="shared" si="30"/>
        <v>0</v>
      </c>
      <c r="Q105" s="19">
        <f t="shared" si="31"/>
        <v>2.3786709522659257E-3</v>
      </c>
      <c r="R105" s="19">
        <f t="shared" si="32"/>
        <v>0.11822989580346287</v>
      </c>
      <c r="S105" s="19">
        <f t="shared" si="33"/>
        <v>0</v>
      </c>
      <c r="T105" s="19">
        <f t="shared" si="34"/>
        <v>5.4915946003255471E-4</v>
      </c>
      <c r="U105" s="19">
        <f t="shared" si="35"/>
        <v>0</v>
      </c>
      <c r="V105" s="19">
        <f t="shared" si="36"/>
        <v>0</v>
      </c>
    </row>
    <row r="106" spans="1:22" x14ac:dyDescent="0.25">
      <c r="A106" s="26">
        <f>Wellpath!E106</f>
        <v>2970</v>
      </c>
      <c r="B106" s="22">
        <v>0</v>
      </c>
      <c r="C106" s="22">
        <v>0</v>
      </c>
      <c r="D106" s="22">
        <f t="shared" si="24"/>
        <v>4.7931219674804699E-5</v>
      </c>
      <c r="E106" s="20">
        <f>Model!$W$30*((drdp!B106+drdp!K106)*DBHR!$B106+(drdp!E106+drdp!N106)*DBHR!$C106+(drdp!H106+drdp!Q106)*DBHR!$D106)</f>
        <v>6.353205773485493E-2</v>
      </c>
      <c r="F106" s="20">
        <f>Model!$W$30*((drdp!C106+drdp!L106)*DBHR!$B106+(drdp!F106+drdp!O106)*DBHR!$C106+(drdp!I106+drdp!R106)*DBHR!$D106)</f>
        <v>1.4667531247730793E-2</v>
      </c>
      <c r="G106" s="20">
        <f>Model!$W$30*((drdp!D106+drdp!M106)*DBHR!$B106+(drdp!G106+drdp!P106)*DBHR!$C106+(drdp!J106+drdp!S106)*DBHR!$D106)</f>
        <v>0</v>
      </c>
      <c r="H106" s="18">
        <f>Model!$W$30*((drdp!B106)*DBHR!$B106+(drdp!E106)*DBHR!$C106+(drdp!H106)*DBHR!$D106)</f>
        <v>3.1766028867427465E-2</v>
      </c>
      <c r="I106" s="18">
        <f>Model!$W$30*((drdp!C106)*DBHR!$B106+(drdp!F106)*DBHR!$C106+(drdp!I106)*DBHR!$D106)</f>
        <v>7.3337656238653967E-3</v>
      </c>
      <c r="J106" s="18">
        <f>Model!$W$30*((drdp!D106)*DBHR!$B106+(drdp!G106)*DBHR!$C106+(drdp!J106)*DBHR!$D106)</f>
        <v>0</v>
      </c>
      <c r="K106" s="21">
        <f t="shared" si="25"/>
        <v>8.4331544923033352E-3</v>
      </c>
      <c r="L106" s="21">
        <f t="shared" si="26"/>
        <v>0.11855260051281762</v>
      </c>
      <c r="M106" s="21">
        <f t="shared" si="27"/>
        <v>0</v>
      </c>
      <c r="N106" s="21">
        <f t="shared" si="28"/>
        <v>1.946947123120487E-3</v>
      </c>
      <c r="O106" s="21">
        <f t="shared" si="29"/>
        <v>0</v>
      </c>
      <c r="P106" s="21">
        <f t="shared" si="30"/>
        <v>0</v>
      </c>
      <c r="Q106" s="19">
        <f t="shared" si="31"/>
        <v>5.4059127222846311E-3</v>
      </c>
      <c r="R106" s="19">
        <f t="shared" si="32"/>
        <v>0.11839124815814024</v>
      </c>
      <c r="S106" s="19">
        <f t="shared" si="33"/>
        <v>0</v>
      </c>
      <c r="T106" s="19">
        <f t="shared" si="34"/>
        <v>1.2480532915765208E-3</v>
      </c>
      <c r="U106" s="19">
        <f t="shared" si="35"/>
        <v>0</v>
      </c>
      <c r="V106" s="19">
        <f t="shared" si="36"/>
        <v>0</v>
      </c>
    </row>
    <row r="107" spans="1:22" x14ac:dyDescent="0.25">
      <c r="A107" s="26">
        <f>Wellpath!E107</f>
        <v>3000</v>
      </c>
      <c r="B107" s="22">
        <v>0</v>
      </c>
      <c r="C107" s="22">
        <v>0</v>
      </c>
      <c r="D107" s="22">
        <f t="shared" si="24"/>
        <v>4.7931219674804699E-5</v>
      </c>
      <c r="E107" s="20">
        <f>Model!$W$30*((drdp!B107+drdp!K107)*DBHR!$B107+(drdp!E107+drdp!N107)*DBHR!$C107+(drdp!H107+drdp!Q107)*DBHR!$D107)</f>
        <v>7.0860802806957154E-2</v>
      </c>
      <c r="F107" s="20">
        <f>Model!$W$30*((drdp!C107+drdp!L107)*DBHR!$B107+(drdp!F107+drdp!O107)*DBHR!$C107+(drdp!I107+drdp!R107)*DBHR!$D107)</f>
        <v>1.6359505365747418E-2</v>
      </c>
      <c r="G107" s="20">
        <f>Model!$W$30*((drdp!D107+drdp!M107)*DBHR!$B107+(drdp!G107+drdp!P107)*DBHR!$C107+(drdp!J107+drdp!S107)*DBHR!$D107)</f>
        <v>0</v>
      </c>
      <c r="H107" s="18">
        <f>Model!$W$30*((drdp!B107)*DBHR!$B107+(drdp!E107)*DBHR!$C107+(drdp!H107)*DBHR!$D107)</f>
        <v>3.5430401403478577E-2</v>
      </c>
      <c r="I107" s="18">
        <f>Model!$W$30*((drdp!C107)*DBHR!$B107+(drdp!F107)*DBHR!$C107+(drdp!I107)*DBHR!$D107)</f>
        <v>8.1797526828737092E-3</v>
      </c>
      <c r="J107" s="18">
        <f>Model!$W$30*((drdp!D107)*DBHR!$B107+(drdp!G107)*DBHR!$C107+(drdp!J107)*DBHR!$D107)</f>
        <v>0</v>
      </c>
      <c r="K107" s="21">
        <f t="shared" si="25"/>
        <v>1.3454407866749802E-2</v>
      </c>
      <c r="L107" s="21">
        <f t="shared" si="26"/>
        <v>0.11882023392862953</v>
      </c>
      <c r="M107" s="21">
        <f t="shared" si="27"/>
        <v>0</v>
      </c>
      <c r="N107" s="21">
        <f t="shared" si="28"/>
        <v>3.1061948068620724E-3</v>
      </c>
      <c r="O107" s="21">
        <f t="shared" si="29"/>
        <v>0</v>
      </c>
      <c r="P107" s="21">
        <f t="shared" si="30"/>
        <v>0</v>
      </c>
      <c r="Q107" s="19">
        <f t="shared" si="31"/>
        <v>9.6884678359149511E-3</v>
      </c>
      <c r="R107" s="19">
        <f t="shared" si="32"/>
        <v>0.1186195088667706</v>
      </c>
      <c r="S107" s="19">
        <f t="shared" si="33"/>
        <v>0</v>
      </c>
      <c r="T107" s="19">
        <f t="shared" si="34"/>
        <v>2.2367590440558831E-3</v>
      </c>
      <c r="U107" s="19">
        <f t="shared" si="35"/>
        <v>0</v>
      </c>
      <c r="V107" s="19">
        <f t="shared" si="36"/>
        <v>0</v>
      </c>
    </row>
    <row r="108" spans="1:22" x14ac:dyDescent="0.25">
      <c r="A108" s="26">
        <f>Wellpath!E108</f>
        <v>3030</v>
      </c>
      <c r="B108" s="22">
        <v>0</v>
      </c>
      <c r="C108" s="22">
        <v>0</v>
      </c>
      <c r="D108" s="22">
        <f t="shared" si="24"/>
        <v>4.7931219674804699E-5</v>
      </c>
      <c r="E108" s="20">
        <f>Model!$W$30*((drdp!B108+drdp!K108)*DBHR!$B108+(drdp!E108+drdp!N108)*DBHR!$C108+(drdp!H108+drdp!Q108)*DBHR!$D108)</f>
        <v>7.33605012707787E-2</v>
      </c>
      <c r="F108" s="20">
        <f>Model!$W$30*((drdp!C108+drdp!L108)*DBHR!$B108+(drdp!F108+drdp!O108)*DBHR!$C108+(drdp!I108+drdp!R108)*DBHR!$D108)</f>
        <v>1.6936606228449246E-2</v>
      </c>
      <c r="G108" s="20">
        <f>Model!$W$30*((drdp!D108+drdp!M108)*DBHR!$B108+(drdp!G108+drdp!P108)*DBHR!$C108+(drdp!J108+drdp!S108)*DBHR!$D108)</f>
        <v>0</v>
      </c>
      <c r="H108" s="18">
        <f>Model!$W$30*((drdp!B108)*DBHR!$B108+(drdp!E108)*DBHR!$C108+(drdp!H108)*DBHR!$D108)</f>
        <v>3.668025063538935E-2</v>
      </c>
      <c r="I108" s="18">
        <f>Model!$W$30*((drdp!C108)*DBHR!$B108+(drdp!F108)*DBHR!$C108+(drdp!I108)*DBHR!$D108)</f>
        <v>8.4683031142246228E-3</v>
      </c>
      <c r="J108" s="18">
        <f>Model!$W$30*((drdp!D108)*DBHR!$B108+(drdp!G108)*DBHR!$C108+(drdp!J108)*DBHR!$D108)</f>
        <v>0</v>
      </c>
      <c r="K108" s="21">
        <f t="shared" si="25"/>
        <v>1.8836171013449726E-2</v>
      </c>
      <c r="L108" s="21">
        <f t="shared" si="26"/>
        <v>0.11910708255916708</v>
      </c>
      <c r="M108" s="21">
        <f t="shared" si="27"/>
        <v>0</v>
      </c>
      <c r="N108" s="21">
        <f t="shared" si="28"/>
        <v>4.3486727296069023E-3</v>
      </c>
      <c r="O108" s="21">
        <f t="shared" si="29"/>
        <v>0</v>
      </c>
      <c r="P108" s="21">
        <f t="shared" si="30"/>
        <v>0</v>
      </c>
      <c r="Q108" s="19">
        <f t="shared" si="31"/>
        <v>1.4799848653424782E-2</v>
      </c>
      <c r="R108" s="19">
        <f t="shared" si="32"/>
        <v>0.11889194608626392</v>
      </c>
      <c r="S108" s="19">
        <f t="shared" si="33"/>
        <v>0</v>
      </c>
      <c r="T108" s="19">
        <f t="shared" si="34"/>
        <v>3.4168142875482797E-3</v>
      </c>
      <c r="U108" s="19">
        <f t="shared" si="35"/>
        <v>0</v>
      </c>
      <c r="V108" s="19">
        <f t="shared" si="36"/>
        <v>0</v>
      </c>
    </row>
    <row r="109" spans="1:22" x14ac:dyDescent="0.25">
      <c r="A109" s="26">
        <f>Wellpath!E109</f>
        <v>3060</v>
      </c>
      <c r="B109" s="22">
        <v>0</v>
      </c>
      <c r="C109" s="22">
        <v>0</v>
      </c>
      <c r="D109" s="22">
        <f t="shared" si="24"/>
        <v>4.7931219674804699E-5</v>
      </c>
      <c r="E109" s="20">
        <f>Model!$W$30*((drdp!B109+drdp!K109)*DBHR!$B109+(drdp!E109+drdp!N109)*DBHR!$C109+(drdp!H109+drdp!Q109)*DBHR!$D109)</f>
        <v>7.33605012707787E-2</v>
      </c>
      <c r="F109" s="20">
        <f>Model!$W$30*((drdp!C109+drdp!L109)*DBHR!$B109+(drdp!F109+drdp!O109)*DBHR!$C109+(drdp!I109+drdp!R109)*DBHR!$D109)</f>
        <v>1.6936606228449246E-2</v>
      </c>
      <c r="G109" s="20">
        <f>Model!$W$30*((drdp!D109+drdp!M109)*DBHR!$B109+(drdp!G109+drdp!P109)*DBHR!$C109+(drdp!J109+drdp!S109)*DBHR!$D109)</f>
        <v>0</v>
      </c>
      <c r="H109" s="18">
        <f>Model!$W$30*((drdp!B109)*DBHR!$B109+(drdp!E109)*DBHR!$C109+(drdp!H109)*DBHR!$D109)</f>
        <v>3.668025063538935E-2</v>
      </c>
      <c r="I109" s="18">
        <f>Model!$W$30*((drdp!C109)*DBHR!$B109+(drdp!F109)*DBHR!$C109+(drdp!I109)*DBHR!$D109)</f>
        <v>8.4683031142246228E-3</v>
      </c>
      <c r="J109" s="18">
        <f>Model!$W$30*((drdp!D109)*DBHR!$B109+(drdp!G109)*DBHR!$C109+(drdp!J109)*DBHR!$D109)</f>
        <v>0</v>
      </c>
      <c r="K109" s="21">
        <f t="shared" si="25"/>
        <v>2.421793416014965E-2</v>
      </c>
      <c r="L109" s="21">
        <f t="shared" si="26"/>
        <v>0.11939393118970462</v>
      </c>
      <c r="M109" s="21">
        <f t="shared" si="27"/>
        <v>0</v>
      </c>
      <c r="N109" s="21">
        <f t="shared" si="28"/>
        <v>5.5911506523517313E-3</v>
      </c>
      <c r="O109" s="21">
        <f t="shared" si="29"/>
        <v>0</v>
      </c>
      <c r="P109" s="21">
        <f t="shared" si="30"/>
        <v>0</v>
      </c>
      <c r="Q109" s="19">
        <f t="shared" si="31"/>
        <v>2.0181611800124708E-2</v>
      </c>
      <c r="R109" s="19">
        <f t="shared" si="32"/>
        <v>0.11917879471680147</v>
      </c>
      <c r="S109" s="19">
        <f t="shared" si="33"/>
        <v>0</v>
      </c>
      <c r="T109" s="19">
        <f t="shared" si="34"/>
        <v>4.65929221029311E-3</v>
      </c>
      <c r="U109" s="19">
        <f t="shared" si="35"/>
        <v>0</v>
      </c>
      <c r="V109" s="19">
        <f t="shared" si="36"/>
        <v>0</v>
      </c>
    </row>
    <row r="110" spans="1:22" x14ac:dyDescent="0.25">
      <c r="A110" s="26">
        <f>Wellpath!E110</f>
        <v>3090</v>
      </c>
      <c r="B110" s="22">
        <v>0</v>
      </c>
      <c r="C110" s="22">
        <v>0</v>
      </c>
      <c r="D110" s="22">
        <f t="shared" si="24"/>
        <v>4.7931219674804699E-5</v>
      </c>
      <c r="E110" s="20">
        <f>Model!$W$30*((drdp!B110+drdp!K110)*DBHR!$B110+(drdp!E110+drdp!N110)*DBHR!$C110+(drdp!H110+drdp!Q110)*DBHR!$D110)</f>
        <v>7.33605012707787E-2</v>
      </c>
      <c r="F110" s="20">
        <f>Model!$W$30*((drdp!C110+drdp!L110)*DBHR!$B110+(drdp!F110+drdp!O110)*DBHR!$C110+(drdp!I110+drdp!R110)*DBHR!$D110)</f>
        <v>1.6936606228449246E-2</v>
      </c>
      <c r="G110" s="20">
        <f>Model!$W$30*((drdp!D110+drdp!M110)*DBHR!$B110+(drdp!G110+drdp!P110)*DBHR!$C110+(drdp!J110+drdp!S110)*DBHR!$D110)</f>
        <v>0</v>
      </c>
      <c r="H110" s="18">
        <f>Model!$W$30*((drdp!B110)*DBHR!$B110+(drdp!E110)*DBHR!$C110+(drdp!H110)*DBHR!$D110)</f>
        <v>3.668025063538935E-2</v>
      </c>
      <c r="I110" s="18">
        <f>Model!$W$30*((drdp!C110)*DBHR!$B110+(drdp!F110)*DBHR!$C110+(drdp!I110)*DBHR!$D110)</f>
        <v>8.4683031142246228E-3</v>
      </c>
      <c r="J110" s="18">
        <f>Model!$W$30*((drdp!D110)*DBHR!$B110+(drdp!G110)*DBHR!$C110+(drdp!J110)*DBHR!$D110)</f>
        <v>0</v>
      </c>
      <c r="K110" s="21">
        <f t="shared" si="25"/>
        <v>2.9599697306849575E-2</v>
      </c>
      <c r="L110" s="21">
        <f t="shared" si="26"/>
        <v>0.11968077982024217</v>
      </c>
      <c r="M110" s="21">
        <f t="shared" si="27"/>
        <v>0</v>
      </c>
      <c r="N110" s="21">
        <f t="shared" si="28"/>
        <v>6.8336285750965602E-3</v>
      </c>
      <c r="O110" s="21">
        <f t="shared" si="29"/>
        <v>0</v>
      </c>
      <c r="P110" s="21">
        <f t="shared" si="30"/>
        <v>0</v>
      </c>
      <c r="Q110" s="19">
        <f t="shared" si="31"/>
        <v>2.5563374946824632E-2</v>
      </c>
      <c r="R110" s="19">
        <f t="shared" si="32"/>
        <v>0.11946564334733902</v>
      </c>
      <c r="S110" s="19">
        <f t="shared" si="33"/>
        <v>0</v>
      </c>
      <c r="T110" s="19">
        <f t="shared" si="34"/>
        <v>5.9017701330379389E-3</v>
      </c>
      <c r="U110" s="19">
        <f t="shared" si="35"/>
        <v>0</v>
      </c>
      <c r="V110" s="19">
        <f t="shared" si="36"/>
        <v>0</v>
      </c>
    </row>
    <row r="111" spans="1:22" x14ac:dyDescent="0.25">
      <c r="A111" s="26">
        <f>Wellpath!E111</f>
        <v>3120</v>
      </c>
      <c r="B111" s="22">
        <v>0</v>
      </c>
      <c r="C111" s="22">
        <v>0</v>
      </c>
      <c r="D111" s="22">
        <f t="shared" si="24"/>
        <v>4.7931219674804699E-5</v>
      </c>
      <c r="E111" s="20">
        <f>Model!$W$30*((drdp!B111+drdp!K111)*DBHR!$B111+(drdp!E111+drdp!N111)*DBHR!$C111+(drdp!H111+drdp!Q111)*DBHR!$D111)</f>
        <v>7.33605012707787E-2</v>
      </c>
      <c r="F111" s="20">
        <f>Model!$W$30*((drdp!C111+drdp!L111)*DBHR!$B111+(drdp!F111+drdp!O111)*DBHR!$C111+(drdp!I111+drdp!R111)*DBHR!$D111)</f>
        <v>1.6936606228449246E-2</v>
      </c>
      <c r="G111" s="20">
        <f>Model!$W$30*((drdp!D111+drdp!M111)*DBHR!$B111+(drdp!G111+drdp!P111)*DBHR!$C111+(drdp!J111+drdp!S111)*DBHR!$D111)</f>
        <v>0</v>
      </c>
      <c r="H111" s="18">
        <f>Model!$W$30*((drdp!B111)*DBHR!$B111+(drdp!E111)*DBHR!$C111+(drdp!H111)*DBHR!$D111)</f>
        <v>3.668025063538935E-2</v>
      </c>
      <c r="I111" s="18">
        <f>Model!$W$30*((drdp!C111)*DBHR!$B111+(drdp!F111)*DBHR!$C111+(drdp!I111)*DBHR!$D111)</f>
        <v>8.4683031142246228E-3</v>
      </c>
      <c r="J111" s="18">
        <f>Model!$W$30*((drdp!D111)*DBHR!$B111+(drdp!G111)*DBHR!$C111+(drdp!J111)*DBHR!$D111)</f>
        <v>0</v>
      </c>
      <c r="K111" s="21">
        <f t="shared" si="25"/>
        <v>3.4981460453549496E-2</v>
      </c>
      <c r="L111" s="21">
        <f t="shared" si="26"/>
        <v>0.11996762845077971</v>
      </c>
      <c r="M111" s="21">
        <f t="shared" si="27"/>
        <v>0</v>
      </c>
      <c r="N111" s="21">
        <f t="shared" si="28"/>
        <v>8.0761064978413892E-3</v>
      </c>
      <c r="O111" s="21">
        <f t="shared" si="29"/>
        <v>0</v>
      </c>
      <c r="P111" s="21">
        <f t="shared" si="30"/>
        <v>0</v>
      </c>
      <c r="Q111" s="19">
        <f t="shared" si="31"/>
        <v>3.0945138093524557E-2</v>
      </c>
      <c r="R111" s="19">
        <f t="shared" si="32"/>
        <v>0.11975249197787656</v>
      </c>
      <c r="S111" s="19">
        <f t="shared" si="33"/>
        <v>0</v>
      </c>
      <c r="T111" s="19">
        <f t="shared" si="34"/>
        <v>7.1442480557827679E-3</v>
      </c>
      <c r="U111" s="19">
        <f t="shared" si="35"/>
        <v>0</v>
      </c>
      <c r="V111" s="19">
        <f t="shared" si="36"/>
        <v>0</v>
      </c>
    </row>
    <row r="112" spans="1:22" x14ac:dyDescent="0.25">
      <c r="A112" s="26">
        <f>Wellpath!E112</f>
        <v>3150</v>
      </c>
      <c r="B112" s="22">
        <v>0</v>
      </c>
      <c r="C112" s="22">
        <v>0</v>
      </c>
      <c r="D112" s="22">
        <f t="shared" si="24"/>
        <v>4.7931219674804699E-5</v>
      </c>
      <c r="E112" s="20">
        <f>Model!$W$30*((drdp!B112+drdp!K112)*DBHR!$B112+(drdp!E112+drdp!N112)*DBHR!$C112+(drdp!H112+drdp!Q112)*DBHR!$D112)</f>
        <v>7.33605012707787E-2</v>
      </c>
      <c r="F112" s="20">
        <f>Model!$W$30*((drdp!C112+drdp!L112)*DBHR!$B112+(drdp!F112+drdp!O112)*DBHR!$C112+(drdp!I112+drdp!R112)*DBHR!$D112)</f>
        <v>1.6936606228449246E-2</v>
      </c>
      <c r="G112" s="20">
        <f>Model!$W$30*((drdp!D112+drdp!M112)*DBHR!$B112+(drdp!G112+drdp!P112)*DBHR!$C112+(drdp!J112+drdp!S112)*DBHR!$D112)</f>
        <v>0</v>
      </c>
      <c r="H112" s="18">
        <f>Model!$W$30*((drdp!B112)*DBHR!$B112+(drdp!E112)*DBHR!$C112+(drdp!H112)*DBHR!$D112)</f>
        <v>3.668025063538935E-2</v>
      </c>
      <c r="I112" s="18">
        <f>Model!$W$30*((drdp!C112)*DBHR!$B112+(drdp!F112)*DBHR!$C112+(drdp!I112)*DBHR!$D112)</f>
        <v>8.4683031142246228E-3</v>
      </c>
      <c r="J112" s="18">
        <f>Model!$W$30*((drdp!D112)*DBHR!$B112+(drdp!G112)*DBHR!$C112+(drdp!J112)*DBHR!$D112)</f>
        <v>0</v>
      </c>
      <c r="K112" s="21">
        <f t="shared" si="25"/>
        <v>4.0363223600249416E-2</v>
      </c>
      <c r="L112" s="21">
        <f t="shared" si="26"/>
        <v>0.12025447708131726</v>
      </c>
      <c r="M112" s="21">
        <f t="shared" si="27"/>
        <v>0</v>
      </c>
      <c r="N112" s="21">
        <f t="shared" si="28"/>
        <v>9.3185844205862182E-3</v>
      </c>
      <c r="O112" s="21">
        <f t="shared" si="29"/>
        <v>0</v>
      </c>
      <c r="P112" s="21">
        <f t="shared" si="30"/>
        <v>0</v>
      </c>
      <c r="Q112" s="19">
        <f t="shared" si="31"/>
        <v>3.6326901240224474E-2</v>
      </c>
      <c r="R112" s="19">
        <f t="shared" si="32"/>
        <v>0.12003934060841411</v>
      </c>
      <c r="S112" s="19">
        <f t="shared" si="33"/>
        <v>0</v>
      </c>
      <c r="T112" s="19">
        <f t="shared" si="34"/>
        <v>8.3867259785275969E-3</v>
      </c>
      <c r="U112" s="19">
        <f t="shared" si="35"/>
        <v>0</v>
      </c>
      <c r="V112" s="19">
        <f t="shared" si="36"/>
        <v>0</v>
      </c>
    </row>
    <row r="113" spans="1:22" x14ac:dyDescent="0.25">
      <c r="A113" s="26">
        <f>Wellpath!E113</f>
        <v>3180</v>
      </c>
      <c r="B113" s="22">
        <v>0</v>
      </c>
      <c r="C113" s="22">
        <v>0</v>
      </c>
      <c r="D113" s="22">
        <f t="shared" si="24"/>
        <v>4.7931219674804699E-5</v>
      </c>
      <c r="E113" s="20">
        <f>Model!$W$30*((drdp!B113+drdp!K113)*DBHR!$B113+(drdp!E113+drdp!N113)*DBHR!$C113+(drdp!H113+drdp!Q113)*DBHR!$D113)</f>
        <v>7.33605012707787E-2</v>
      </c>
      <c r="F113" s="20">
        <f>Model!$W$30*((drdp!C113+drdp!L113)*DBHR!$B113+(drdp!F113+drdp!O113)*DBHR!$C113+(drdp!I113+drdp!R113)*DBHR!$D113)</f>
        <v>1.6936606228449246E-2</v>
      </c>
      <c r="G113" s="20">
        <f>Model!$W$30*((drdp!D113+drdp!M113)*DBHR!$B113+(drdp!G113+drdp!P113)*DBHR!$C113+(drdp!J113+drdp!S113)*DBHR!$D113)</f>
        <v>0</v>
      </c>
      <c r="H113" s="18">
        <f>Model!$W$30*((drdp!B113)*DBHR!$B113+(drdp!E113)*DBHR!$C113+(drdp!H113)*DBHR!$D113)</f>
        <v>3.668025063538935E-2</v>
      </c>
      <c r="I113" s="18">
        <f>Model!$W$30*((drdp!C113)*DBHR!$B113+(drdp!F113)*DBHR!$C113+(drdp!I113)*DBHR!$D113)</f>
        <v>8.4683031142246228E-3</v>
      </c>
      <c r="J113" s="18">
        <f>Model!$W$30*((drdp!D113)*DBHR!$B113+(drdp!G113)*DBHR!$C113+(drdp!J113)*DBHR!$D113)</f>
        <v>0</v>
      </c>
      <c r="K113" s="21">
        <f t="shared" si="25"/>
        <v>4.5744986746949337E-2</v>
      </c>
      <c r="L113" s="21">
        <f t="shared" si="26"/>
        <v>0.1205413257118548</v>
      </c>
      <c r="M113" s="21">
        <f t="shared" si="27"/>
        <v>0</v>
      </c>
      <c r="N113" s="21">
        <f t="shared" si="28"/>
        <v>1.0561062343331047E-2</v>
      </c>
      <c r="O113" s="21">
        <f t="shared" si="29"/>
        <v>0</v>
      </c>
      <c r="P113" s="21">
        <f t="shared" si="30"/>
        <v>0</v>
      </c>
      <c r="Q113" s="19">
        <f t="shared" si="31"/>
        <v>4.1708664386924395E-2</v>
      </c>
      <c r="R113" s="19">
        <f t="shared" si="32"/>
        <v>0.12032618923895165</v>
      </c>
      <c r="S113" s="19">
        <f t="shared" si="33"/>
        <v>0</v>
      </c>
      <c r="T113" s="19">
        <f t="shared" si="34"/>
        <v>9.6292039012724259E-3</v>
      </c>
      <c r="U113" s="19">
        <f t="shared" si="35"/>
        <v>0</v>
      </c>
      <c r="V113" s="19">
        <f t="shared" si="36"/>
        <v>0</v>
      </c>
    </row>
    <row r="114" spans="1:22" x14ac:dyDescent="0.25">
      <c r="A114" s="26">
        <f>Wellpath!E114</f>
        <v>3210</v>
      </c>
      <c r="B114" s="22">
        <v>0</v>
      </c>
      <c r="C114" s="22">
        <v>0</v>
      </c>
      <c r="D114" s="22">
        <f t="shared" si="24"/>
        <v>4.7931219674804699E-5</v>
      </c>
      <c r="E114" s="20">
        <f>Model!$W$30*((drdp!B114+drdp!K114)*DBHR!$B114+(drdp!E114+drdp!N114)*DBHR!$C114+(drdp!H114+drdp!Q114)*DBHR!$D114)</f>
        <v>7.33605012707787E-2</v>
      </c>
      <c r="F114" s="20">
        <f>Model!$W$30*((drdp!C114+drdp!L114)*DBHR!$B114+(drdp!F114+drdp!O114)*DBHR!$C114+(drdp!I114+drdp!R114)*DBHR!$D114)</f>
        <v>1.6936606228449246E-2</v>
      </c>
      <c r="G114" s="20">
        <f>Model!$W$30*((drdp!D114+drdp!M114)*DBHR!$B114+(drdp!G114+drdp!P114)*DBHR!$C114+(drdp!J114+drdp!S114)*DBHR!$D114)</f>
        <v>0</v>
      </c>
      <c r="H114" s="18">
        <f>Model!$W$30*((drdp!B114)*DBHR!$B114+(drdp!E114)*DBHR!$C114+(drdp!H114)*DBHR!$D114)</f>
        <v>3.668025063538935E-2</v>
      </c>
      <c r="I114" s="18">
        <f>Model!$W$30*((drdp!C114)*DBHR!$B114+(drdp!F114)*DBHR!$C114+(drdp!I114)*DBHR!$D114)</f>
        <v>8.4683031142246228E-3</v>
      </c>
      <c r="J114" s="18">
        <f>Model!$W$30*((drdp!D114)*DBHR!$B114+(drdp!G114)*DBHR!$C114+(drdp!J114)*DBHR!$D114)</f>
        <v>0</v>
      </c>
      <c r="K114" s="21">
        <f t="shared" si="25"/>
        <v>5.1126749893649258E-2</v>
      </c>
      <c r="L114" s="21">
        <f t="shared" si="26"/>
        <v>0.12082817434239235</v>
      </c>
      <c r="M114" s="21">
        <f t="shared" si="27"/>
        <v>0</v>
      </c>
      <c r="N114" s="21">
        <f t="shared" si="28"/>
        <v>1.1803540266075876E-2</v>
      </c>
      <c r="O114" s="21">
        <f t="shared" si="29"/>
        <v>0</v>
      </c>
      <c r="P114" s="21">
        <f t="shared" si="30"/>
        <v>0</v>
      </c>
      <c r="Q114" s="19">
        <f t="shared" si="31"/>
        <v>4.7090427533624316E-2</v>
      </c>
      <c r="R114" s="19">
        <f t="shared" si="32"/>
        <v>0.1206130378694892</v>
      </c>
      <c r="S114" s="19">
        <f t="shared" si="33"/>
        <v>0</v>
      </c>
      <c r="T114" s="19">
        <f t="shared" si="34"/>
        <v>1.0871681824017255E-2</v>
      </c>
      <c r="U114" s="19">
        <f t="shared" si="35"/>
        <v>0</v>
      </c>
      <c r="V114" s="19">
        <f t="shared" si="36"/>
        <v>0</v>
      </c>
    </row>
    <row r="115" spans="1:22" x14ac:dyDescent="0.25">
      <c r="A115" s="26">
        <f>Wellpath!E115</f>
        <v>3240</v>
      </c>
      <c r="B115" s="22">
        <v>0</v>
      </c>
      <c r="C115" s="22">
        <v>0</v>
      </c>
      <c r="D115" s="22">
        <f t="shared" si="24"/>
        <v>4.7931219674804699E-5</v>
      </c>
      <c r="E115" s="20">
        <f>Model!$W$30*((drdp!B115+drdp!K115)*DBHR!$B115+(drdp!E115+drdp!N115)*DBHR!$C115+(drdp!H115+drdp!Q115)*DBHR!$D115)</f>
        <v>7.33605012707787E-2</v>
      </c>
      <c r="F115" s="20">
        <f>Model!$W$30*((drdp!C115+drdp!L115)*DBHR!$B115+(drdp!F115+drdp!O115)*DBHR!$C115+(drdp!I115+drdp!R115)*DBHR!$D115)</f>
        <v>1.6936606228449246E-2</v>
      </c>
      <c r="G115" s="20">
        <f>Model!$W$30*((drdp!D115+drdp!M115)*DBHR!$B115+(drdp!G115+drdp!P115)*DBHR!$C115+(drdp!J115+drdp!S115)*DBHR!$D115)</f>
        <v>0</v>
      </c>
      <c r="H115" s="18">
        <f>Model!$W$30*((drdp!B115)*DBHR!$B115+(drdp!E115)*DBHR!$C115+(drdp!H115)*DBHR!$D115)</f>
        <v>3.668025063538935E-2</v>
      </c>
      <c r="I115" s="18">
        <f>Model!$W$30*((drdp!C115)*DBHR!$B115+(drdp!F115)*DBHR!$C115+(drdp!I115)*DBHR!$D115)</f>
        <v>8.4683031142246228E-3</v>
      </c>
      <c r="J115" s="18">
        <f>Model!$W$30*((drdp!D115)*DBHR!$B115+(drdp!G115)*DBHR!$C115+(drdp!J115)*DBHR!$D115)</f>
        <v>0</v>
      </c>
      <c r="K115" s="21">
        <f t="shared" si="25"/>
        <v>5.6508513040349179E-2</v>
      </c>
      <c r="L115" s="21">
        <f t="shared" si="26"/>
        <v>0.12111502297292989</v>
      </c>
      <c r="M115" s="21">
        <f t="shared" si="27"/>
        <v>0</v>
      </c>
      <c r="N115" s="21">
        <f t="shared" si="28"/>
        <v>1.3046018188820705E-2</v>
      </c>
      <c r="O115" s="21">
        <f t="shared" si="29"/>
        <v>0</v>
      </c>
      <c r="P115" s="21">
        <f t="shared" si="30"/>
        <v>0</v>
      </c>
      <c r="Q115" s="19">
        <f t="shared" si="31"/>
        <v>5.2472190680324236E-2</v>
      </c>
      <c r="R115" s="19">
        <f t="shared" si="32"/>
        <v>0.12089988650002674</v>
      </c>
      <c r="S115" s="19">
        <f t="shared" si="33"/>
        <v>0</v>
      </c>
      <c r="T115" s="19">
        <f t="shared" si="34"/>
        <v>1.2114159746762084E-2</v>
      </c>
      <c r="U115" s="19">
        <f t="shared" si="35"/>
        <v>0</v>
      </c>
      <c r="V115" s="19">
        <f t="shared" si="36"/>
        <v>0</v>
      </c>
    </row>
    <row r="116" spans="1:22" x14ac:dyDescent="0.25">
      <c r="A116" s="26">
        <f>Wellpath!E116</f>
        <v>3270</v>
      </c>
      <c r="B116" s="22">
        <v>0</v>
      </c>
      <c r="C116" s="22">
        <v>0</v>
      </c>
      <c r="D116" s="22">
        <f t="shared" si="24"/>
        <v>4.7931219674804699E-5</v>
      </c>
      <c r="E116" s="20">
        <f>Model!$W$30*((drdp!B116+drdp!K116)*DBHR!$B116+(drdp!E116+drdp!N116)*DBHR!$C116+(drdp!H116+drdp!Q116)*DBHR!$D116)</f>
        <v>7.33605012707787E-2</v>
      </c>
      <c r="F116" s="20">
        <f>Model!$W$30*((drdp!C116+drdp!L116)*DBHR!$B116+(drdp!F116+drdp!O116)*DBHR!$C116+(drdp!I116+drdp!R116)*DBHR!$D116)</f>
        <v>1.6936606228449246E-2</v>
      </c>
      <c r="G116" s="20">
        <f>Model!$W$30*((drdp!D116+drdp!M116)*DBHR!$B116+(drdp!G116+drdp!P116)*DBHR!$C116+(drdp!J116+drdp!S116)*DBHR!$D116)</f>
        <v>0</v>
      </c>
      <c r="H116" s="18">
        <f>Model!$W$30*((drdp!B116)*DBHR!$B116+(drdp!E116)*DBHR!$C116+(drdp!H116)*DBHR!$D116)</f>
        <v>3.668025063538935E-2</v>
      </c>
      <c r="I116" s="18">
        <f>Model!$W$30*((drdp!C116)*DBHR!$B116+(drdp!F116)*DBHR!$C116+(drdp!I116)*DBHR!$D116)</f>
        <v>8.4683031142246228E-3</v>
      </c>
      <c r="J116" s="18">
        <f>Model!$W$30*((drdp!D116)*DBHR!$B116+(drdp!G116)*DBHR!$C116+(drdp!J116)*DBHR!$D116)</f>
        <v>0</v>
      </c>
      <c r="K116" s="21">
        <f t="shared" si="25"/>
        <v>6.1890276187049099E-2</v>
      </c>
      <c r="L116" s="21">
        <f t="shared" si="26"/>
        <v>0.12140187160346744</v>
      </c>
      <c r="M116" s="21">
        <f t="shared" si="27"/>
        <v>0</v>
      </c>
      <c r="N116" s="21">
        <f t="shared" si="28"/>
        <v>1.4288496111565534E-2</v>
      </c>
      <c r="O116" s="21">
        <f t="shared" si="29"/>
        <v>0</v>
      </c>
      <c r="P116" s="21">
        <f t="shared" si="30"/>
        <v>0</v>
      </c>
      <c r="Q116" s="19">
        <f t="shared" si="31"/>
        <v>5.7853953827024157E-2</v>
      </c>
      <c r="R116" s="19">
        <f t="shared" si="32"/>
        <v>0.12118673513056429</v>
      </c>
      <c r="S116" s="19">
        <f t="shared" si="33"/>
        <v>0</v>
      </c>
      <c r="T116" s="19">
        <f t="shared" si="34"/>
        <v>1.3356637669506913E-2</v>
      </c>
      <c r="U116" s="19">
        <f t="shared" si="35"/>
        <v>0</v>
      </c>
      <c r="V116" s="19">
        <f t="shared" si="36"/>
        <v>0</v>
      </c>
    </row>
    <row r="117" spans="1:22" x14ac:dyDescent="0.25">
      <c r="A117" s="26">
        <f>Wellpath!E117</f>
        <v>3300</v>
      </c>
      <c r="B117" s="22">
        <v>0</v>
      </c>
      <c r="C117" s="22">
        <v>0</v>
      </c>
      <c r="D117" s="22">
        <f t="shared" si="24"/>
        <v>4.7931219674804699E-5</v>
      </c>
      <c r="E117" s="20">
        <f>Model!$W$30*((drdp!B117+drdp!K117)*DBHR!$B117+(drdp!E117+drdp!N117)*DBHR!$C117+(drdp!H117+drdp!Q117)*DBHR!$D117)</f>
        <v>7.33605012707787E-2</v>
      </c>
      <c r="F117" s="20">
        <f>Model!$W$30*((drdp!C117+drdp!L117)*DBHR!$B117+(drdp!F117+drdp!O117)*DBHR!$C117+(drdp!I117+drdp!R117)*DBHR!$D117)</f>
        <v>1.6936606228449246E-2</v>
      </c>
      <c r="G117" s="20">
        <f>Model!$W$30*((drdp!D117+drdp!M117)*DBHR!$B117+(drdp!G117+drdp!P117)*DBHR!$C117+(drdp!J117+drdp!S117)*DBHR!$D117)</f>
        <v>0</v>
      </c>
      <c r="H117" s="18">
        <f>Model!$W$30*((drdp!B117)*DBHR!$B117+(drdp!E117)*DBHR!$C117+(drdp!H117)*DBHR!$D117)</f>
        <v>3.668025063538935E-2</v>
      </c>
      <c r="I117" s="18">
        <f>Model!$W$30*((drdp!C117)*DBHR!$B117+(drdp!F117)*DBHR!$C117+(drdp!I117)*DBHR!$D117)</f>
        <v>8.4683031142246228E-3</v>
      </c>
      <c r="J117" s="18">
        <f>Model!$W$30*((drdp!D117)*DBHR!$B117+(drdp!G117)*DBHR!$C117+(drdp!J117)*DBHR!$D117)</f>
        <v>0</v>
      </c>
      <c r="K117" s="21">
        <f t="shared" si="25"/>
        <v>6.727203933374902E-2</v>
      </c>
      <c r="L117" s="21">
        <f t="shared" si="26"/>
        <v>0.12168872023400498</v>
      </c>
      <c r="M117" s="21">
        <f t="shared" si="27"/>
        <v>0</v>
      </c>
      <c r="N117" s="21">
        <f t="shared" si="28"/>
        <v>1.5530974034310363E-2</v>
      </c>
      <c r="O117" s="21">
        <f t="shared" si="29"/>
        <v>0</v>
      </c>
      <c r="P117" s="21">
        <f t="shared" si="30"/>
        <v>0</v>
      </c>
      <c r="Q117" s="19">
        <f t="shared" si="31"/>
        <v>6.3235716973724085E-2</v>
      </c>
      <c r="R117" s="19">
        <f t="shared" si="32"/>
        <v>0.12147358376110183</v>
      </c>
      <c r="S117" s="19">
        <f t="shared" si="33"/>
        <v>0</v>
      </c>
      <c r="T117" s="19">
        <f t="shared" si="34"/>
        <v>1.4599115592251742E-2</v>
      </c>
      <c r="U117" s="19">
        <f t="shared" si="35"/>
        <v>0</v>
      </c>
      <c r="V117" s="19">
        <f t="shared" si="36"/>
        <v>0</v>
      </c>
    </row>
    <row r="118" spans="1:22" x14ac:dyDescent="0.25">
      <c r="A118" s="26">
        <f>Wellpath!E118</f>
        <v>3330</v>
      </c>
      <c r="B118" s="22">
        <v>0</v>
      </c>
      <c r="C118" s="22">
        <v>0</v>
      </c>
      <c r="D118" s="22">
        <f t="shared" si="24"/>
        <v>4.7931219674804699E-5</v>
      </c>
      <c r="E118" s="20">
        <f>Model!$W$30*((drdp!B118+drdp!K118)*DBHR!$B118+(drdp!E118+drdp!N118)*DBHR!$C118+(drdp!H118+drdp!Q118)*DBHR!$D118)</f>
        <v>7.33605012707787E-2</v>
      </c>
      <c r="F118" s="20">
        <f>Model!$W$30*((drdp!C118+drdp!L118)*DBHR!$B118+(drdp!F118+drdp!O118)*DBHR!$C118+(drdp!I118+drdp!R118)*DBHR!$D118)</f>
        <v>1.6936606228449246E-2</v>
      </c>
      <c r="G118" s="20">
        <f>Model!$W$30*((drdp!D118+drdp!M118)*DBHR!$B118+(drdp!G118+drdp!P118)*DBHR!$C118+(drdp!J118+drdp!S118)*DBHR!$D118)</f>
        <v>0</v>
      </c>
      <c r="H118" s="18">
        <f>Model!$W$30*((drdp!B118)*DBHR!$B118+(drdp!E118)*DBHR!$C118+(drdp!H118)*DBHR!$D118)</f>
        <v>3.668025063538935E-2</v>
      </c>
      <c r="I118" s="18">
        <f>Model!$W$30*((drdp!C118)*DBHR!$B118+(drdp!F118)*DBHR!$C118+(drdp!I118)*DBHR!$D118)</f>
        <v>8.4683031142246228E-3</v>
      </c>
      <c r="J118" s="18">
        <f>Model!$W$30*((drdp!D118)*DBHR!$B118+(drdp!G118)*DBHR!$C118+(drdp!J118)*DBHR!$D118)</f>
        <v>0</v>
      </c>
      <c r="K118" s="21">
        <f t="shared" si="25"/>
        <v>7.2653802480448948E-2</v>
      </c>
      <c r="L118" s="21">
        <f t="shared" si="26"/>
        <v>0.12197556886454253</v>
      </c>
      <c r="M118" s="21">
        <f t="shared" si="27"/>
        <v>0</v>
      </c>
      <c r="N118" s="21">
        <f t="shared" si="28"/>
        <v>1.6773451957055194E-2</v>
      </c>
      <c r="O118" s="21">
        <f t="shared" si="29"/>
        <v>0</v>
      </c>
      <c r="P118" s="21">
        <f t="shared" si="30"/>
        <v>0</v>
      </c>
      <c r="Q118" s="19">
        <f t="shared" si="31"/>
        <v>6.8617480120423999E-2</v>
      </c>
      <c r="R118" s="19">
        <f t="shared" si="32"/>
        <v>0.12176043239163938</v>
      </c>
      <c r="S118" s="19">
        <f t="shared" si="33"/>
        <v>0</v>
      </c>
      <c r="T118" s="19">
        <f t="shared" si="34"/>
        <v>1.5841593514996571E-2</v>
      </c>
      <c r="U118" s="19">
        <f t="shared" si="35"/>
        <v>0</v>
      </c>
      <c r="V118" s="19">
        <f t="shared" si="36"/>
        <v>0</v>
      </c>
    </row>
    <row r="119" spans="1:22" x14ac:dyDescent="0.25">
      <c r="A119" s="26">
        <f>Wellpath!E119</f>
        <v>3360</v>
      </c>
      <c r="B119" s="22">
        <v>0</v>
      </c>
      <c r="C119" s="22">
        <v>0</v>
      </c>
      <c r="D119" s="22">
        <f t="shared" si="24"/>
        <v>4.7931219674804699E-5</v>
      </c>
      <c r="E119" s="20">
        <f>Model!$W$30*((drdp!B119+drdp!K119)*DBHR!$B119+(drdp!E119+drdp!N119)*DBHR!$C119+(drdp!H119+drdp!Q119)*DBHR!$D119)</f>
        <v>7.33605012707787E-2</v>
      </c>
      <c r="F119" s="20">
        <f>Model!$W$30*((drdp!C119+drdp!L119)*DBHR!$B119+(drdp!F119+drdp!O119)*DBHR!$C119+(drdp!I119+drdp!R119)*DBHR!$D119)</f>
        <v>1.6936606228449246E-2</v>
      </c>
      <c r="G119" s="20">
        <f>Model!$W$30*((drdp!D119+drdp!M119)*DBHR!$B119+(drdp!G119+drdp!P119)*DBHR!$C119+(drdp!J119+drdp!S119)*DBHR!$D119)</f>
        <v>0</v>
      </c>
      <c r="H119" s="18">
        <f>Model!$W$30*((drdp!B119)*DBHR!$B119+(drdp!E119)*DBHR!$C119+(drdp!H119)*DBHR!$D119)</f>
        <v>3.668025063538935E-2</v>
      </c>
      <c r="I119" s="18">
        <f>Model!$W$30*((drdp!C119)*DBHR!$B119+(drdp!F119)*DBHR!$C119+(drdp!I119)*DBHR!$D119)</f>
        <v>8.4683031142246228E-3</v>
      </c>
      <c r="J119" s="18">
        <f>Model!$W$30*((drdp!D119)*DBHR!$B119+(drdp!G119)*DBHR!$C119+(drdp!J119)*DBHR!$D119)</f>
        <v>0</v>
      </c>
      <c r="K119" s="21">
        <f t="shared" si="25"/>
        <v>7.8035565627148876E-2</v>
      </c>
      <c r="L119" s="21">
        <f t="shared" si="26"/>
        <v>0.12226241749508007</v>
      </c>
      <c r="M119" s="21">
        <f t="shared" si="27"/>
        <v>0</v>
      </c>
      <c r="N119" s="21">
        <f t="shared" si="28"/>
        <v>1.8015929879800024E-2</v>
      </c>
      <c r="O119" s="21">
        <f t="shared" si="29"/>
        <v>0</v>
      </c>
      <c r="P119" s="21">
        <f t="shared" si="30"/>
        <v>0</v>
      </c>
      <c r="Q119" s="19">
        <f t="shared" si="31"/>
        <v>7.3999243267123926E-2</v>
      </c>
      <c r="R119" s="19">
        <f t="shared" si="32"/>
        <v>0.12204728102217692</v>
      </c>
      <c r="S119" s="19">
        <f t="shared" si="33"/>
        <v>0</v>
      </c>
      <c r="T119" s="19">
        <f t="shared" si="34"/>
        <v>1.7084071437741401E-2</v>
      </c>
      <c r="U119" s="19">
        <f t="shared" si="35"/>
        <v>0</v>
      </c>
      <c r="V119" s="19">
        <f t="shared" si="36"/>
        <v>0</v>
      </c>
    </row>
    <row r="120" spans="1:22" x14ac:dyDescent="0.25">
      <c r="A120" s="26">
        <f>Wellpath!E120</f>
        <v>3390</v>
      </c>
      <c r="B120" s="22">
        <v>0</v>
      </c>
      <c r="C120" s="22">
        <v>0</v>
      </c>
      <c r="D120" s="22">
        <f t="shared" si="24"/>
        <v>4.7931219674804699E-5</v>
      </c>
      <c r="E120" s="20">
        <f>Model!$W$30*((drdp!B120+drdp!K120)*DBHR!$B120+(drdp!E120+drdp!N120)*DBHR!$C120+(drdp!H120+drdp!Q120)*DBHR!$D120)</f>
        <v>7.33605012707787E-2</v>
      </c>
      <c r="F120" s="20">
        <f>Model!$W$30*((drdp!C120+drdp!L120)*DBHR!$B120+(drdp!F120+drdp!O120)*DBHR!$C120+(drdp!I120+drdp!R120)*DBHR!$D120)</f>
        <v>1.6936606228449246E-2</v>
      </c>
      <c r="G120" s="20">
        <f>Model!$W$30*((drdp!D120+drdp!M120)*DBHR!$B120+(drdp!G120+drdp!P120)*DBHR!$C120+(drdp!J120+drdp!S120)*DBHR!$D120)</f>
        <v>0</v>
      </c>
      <c r="H120" s="18">
        <f>Model!$W$30*((drdp!B120)*DBHR!$B120+(drdp!E120)*DBHR!$C120+(drdp!H120)*DBHR!$D120)</f>
        <v>3.668025063538935E-2</v>
      </c>
      <c r="I120" s="18">
        <f>Model!$W$30*((drdp!C120)*DBHR!$B120+(drdp!F120)*DBHR!$C120+(drdp!I120)*DBHR!$D120)</f>
        <v>8.4683031142246228E-3</v>
      </c>
      <c r="J120" s="18">
        <f>Model!$W$30*((drdp!D120)*DBHR!$B120+(drdp!G120)*DBHR!$C120+(drdp!J120)*DBHR!$D120)</f>
        <v>0</v>
      </c>
      <c r="K120" s="21">
        <f t="shared" si="25"/>
        <v>8.3417328773848803E-2</v>
      </c>
      <c r="L120" s="21">
        <f t="shared" si="26"/>
        <v>0.12254926612561762</v>
      </c>
      <c r="M120" s="21">
        <f t="shared" si="27"/>
        <v>0</v>
      </c>
      <c r="N120" s="21">
        <f t="shared" si="28"/>
        <v>1.9258407802544855E-2</v>
      </c>
      <c r="O120" s="21">
        <f t="shared" si="29"/>
        <v>0</v>
      </c>
      <c r="P120" s="21">
        <f t="shared" si="30"/>
        <v>0</v>
      </c>
      <c r="Q120" s="19">
        <f t="shared" si="31"/>
        <v>7.9381006413823854E-2</v>
      </c>
      <c r="R120" s="19">
        <f t="shared" si="32"/>
        <v>0.12233412965271447</v>
      </c>
      <c r="S120" s="19">
        <f t="shared" si="33"/>
        <v>0</v>
      </c>
      <c r="T120" s="19">
        <f t="shared" si="34"/>
        <v>1.8326549360486232E-2</v>
      </c>
      <c r="U120" s="19">
        <f t="shared" si="35"/>
        <v>0</v>
      </c>
      <c r="V120" s="19">
        <f t="shared" si="36"/>
        <v>0</v>
      </c>
    </row>
    <row r="121" spans="1:22" x14ac:dyDescent="0.25">
      <c r="A121" s="26">
        <f>Wellpath!E121</f>
        <v>3420</v>
      </c>
      <c r="B121" s="22">
        <v>0</v>
      </c>
      <c r="C121" s="22">
        <v>0</v>
      </c>
      <c r="D121" s="22">
        <f t="shared" si="24"/>
        <v>4.7931219674804699E-5</v>
      </c>
      <c r="E121" s="20">
        <f>Model!$W$30*((drdp!B121+drdp!K121)*DBHR!$B121+(drdp!E121+drdp!N121)*DBHR!$C121+(drdp!H121+drdp!Q121)*DBHR!$D121)</f>
        <v>4.8907000847185793E-2</v>
      </c>
      <c r="F121" s="20">
        <f>Model!$W$30*((drdp!C121+drdp!L121)*DBHR!$B121+(drdp!F121+drdp!O121)*DBHR!$C121+(drdp!I121+drdp!R121)*DBHR!$D121)</f>
        <v>1.1291070818966163E-2</v>
      </c>
      <c r="G121" s="20">
        <f>Model!$W$30*((drdp!D121+drdp!M121)*DBHR!$B121+(drdp!G121+drdp!P121)*DBHR!$C121+(drdp!J121+drdp!S121)*DBHR!$D121)</f>
        <v>0</v>
      </c>
      <c r="H121" s="18">
        <f>Model!$W$30*((drdp!B121)*DBHR!$B121+(drdp!E121)*DBHR!$C121+(drdp!H121)*DBHR!$D121)</f>
        <v>3.668025063538935E-2</v>
      </c>
      <c r="I121" s="18">
        <f>Model!$W$30*((drdp!C121)*DBHR!$B121+(drdp!F121)*DBHR!$C121+(drdp!I121)*DBHR!$D121)</f>
        <v>8.4683031142246228E-3</v>
      </c>
      <c r="J121" s="18">
        <f>Model!$W$30*((drdp!D121)*DBHR!$B121+(drdp!G121)*DBHR!$C121+(drdp!J121)*DBHR!$D121)</f>
        <v>0</v>
      </c>
      <c r="K121" s="21">
        <f t="shared" si="25"/>
        <v>8.5809223505715432E-2</v>
      </c>
      <c r="L121" s="21">
        <f t="shared" si="26"/>
        <v>0.12267675440585653</v>
      </c>
      <c r="M121" s="21">
        <f t="shared" si="27"/>
        <v>0</v>
      </c>
      <c r="N121" s="21">
        <f t="shared" si="28"/>
        <v>1.9810620212653667E-2</v>
      </c>
      <c r="O121" s="21">
        <f t="shared" si="29"/>
        <v>0</v>
      </c>
      <c r="P121" s="21">
        <f t="shared" si="30"/>
        <v>0</v>
      </c>
      <c r="Q121" s="19">
        <f t="shared" si="31"/>
        <v>8.4762769560523782E-2</v>
      </c>
      <c r="R121" s="19">
        <f t="shared" si="32"/>
        <v>0.12262097828325201</v>
      </c>
      <c r="S121" s="19">
        <f t="shared" si="33"/>
        <v>0</v>
      </c>
      <c r="T121" s="19">
        <f t="shared" si="34"/>
        <v>1.9569027283231063E-2</v>
      </c>
      <c r="U121" s="19">
        <f t="shared" si="35"/>
        <v>0</v>
      </c>
      <c r="V121" s="19">
        <f t="shared" si="36"/>
        <v>0</v>
      </c>
    </row>
    <row r="122" spans="1:22" x14ac:dyDescent="0.25">
      <c r="A122" s="26">
        <f>Wellpath!E122</f>
        <v>3430</v>
      </c>
      <c r="B122" s="22">
        <v>0</v>
      </c>
      <c r="C122" s="22">
        <v>0</v>
      </c>
      <c r="D122" s="22">
        <f t="shared" si="24"/>
        <v>4.7931219674804699E-5</v>
      </c>
      <c r="E122" s="20">
        <f>Model!$W$30*((drdp!B122+drdp!K122)*DBHR!$B122+(drdp!E122+drdp!N122)*DBHR!$C122+(drdp!H122+drdp!Q122)*DBHR!$D122)</f>
        <v>3.668025063538935E-2</v>
      </c>
      <c r="F122" s="20">
        <f>Model!$W$30*((drdp!C122+drdp!L122)*DBHR!$B122+(drdp!F122+drdp!O122)*DBHR!$C122+(drdp!I122+drdp!R122)*DBHR!$D122)</f>
        <v>8.468303114224621E-3</v>
      </c>
      <c r="G122" s="20">
        <f>Model!$W$30*((drdp!D122+drdp!M122)*DBHR!$B122+(drdp!G122+drdp!P122)*DBHR!$C122+(drdp!J122+drdp!S122)*DBHR!$D122)</f>
        <v>0</v>
      </c>
      <c r="H122" s="18">
        <f>Model!$W$30*((drdp!B122)*DBHR!$B122+(drdp!E122)*DBHR!$C122+(drdp!H122)*DBHR!$D122)</f>
        <v>1.2226750211796448E-2</v>
      </c>
      <c r="I122" s="18">
        <f>Model!$W$30*((drdp!C122)*DBHR!$B122+(drdp!F122)*DBHR!$C122+(drdp!I122)*DBHR!$D122)</f>
        <v>2.8227677047415406E-3</v>
      </c>
      <c r="J122" s="18">
        <f>Model!$W$30*((drdp!D122)*DBHR!$B122+(drdp!G122)*DBHR!$C122+(drdp!J122)*DBHR!$D122)</f>
        <v>0</v>
      </c>
      <c r="K122" s="21">
        <f t="shared" si="25"/>
        <v>8.715466429239041E-2</v>
      </c>
      <c r="L122" s="21">
        <f t="shared" si="26"/>
        <v>0.12274846656349092</v>
      </c>
      <c r="M122" s="21">
        <f t="shared" si="27"/>
        <v>0</v>
      </c>
      <c r="N122" s="21">
        <f t="shared" si="28"/>
        <v>2.0121239693339874E-2</v>
      </c>
      <c r="O122" s="21">
        <f t="shared" si="29"/>
        <v>0</v>
      </c>
      <c r="P122" s="21">
        <f t="shared" si="30"/>
        <v>0</v>
      </c>
      <c r="Q122" s="19">
        <f t="shared" si="31"/>
        <v>8.5958716926457096E-2</v>
      </c>
      <c r="R122" s="19">
        <f t="shared" si="32"/>
        <v>0.12268472242337146</v>
      </c>
      <c r="S122" s="19">
        <f t="shared" si="33"/>
        <v>0</v>
      </c>
      <c r="T122" s="19">
        <f t="shared" si="34"/>
        <v>1.9845133488285469E-2</v>
      </c>
      <c r="U122" s="19">
        <f t="shared" si="35"/>
        <v>0</v>
      </c>
      <c r="V122" s="19">
        <f t="shared" si="36"/>
        <v>0</v>
      </c>
    </row>
    <row r="123" spans="1:22" x14ac:dyDescent="0.25">
      <c r="A123" s="26">
        <f>Wellpath!E123</f>
        <v>3450</v>
      </c>
      <c r="B123" s="22">
        <v>0</v>
      </c>
      <c r="C123" s="22">
        <v>0</v>
      </c>
      <c r="D123" s="22">
        <f t="shared" si="24"/>
        <v>4.7931219674804699E-5</v>
      </c>
      <c r="E123" s="20">
        <f>Model!$W$30*((drdp!B123+drdp!K123)*DBHR!$B123+(drdp!E123+drdp!N123)*DBHR!$C123+(drdp!H123+drdp!Q123)*DBHR!$D123)</f>
        <v>6.2185055268514311E-2</v>
      </c>
      <c r="F123" s="20">
        <f>Model!$W$30*((drdp!C123+drdp!L123)*DBHR!$B123+(drdp!F123+drdp!O123)*DBHR!$C123+(drdp!I123+drdp!R123)*DBHR!$D123)</f>
        <v>8.0322868885781065E-3</v>
      </c>
      <c r="G123" s="20">
        <f>Model!$W$30*((drdp!D123+drdp!M123)*DBHR!$B123+(drdp!G123+drdp!P123)*DBHR!$C123+(drdp!J123+drdp!S123)*DBHR!$D123)</f>
        <v>0</v>
      </c>
      <c r="H123" s="18">
        <f>Model!$W$30*((drdp!B123)*DBHR!$B123+(drdp!E123)*DBHR!$C123+(drdp!H123)*DBHR!$D123)</f>
        <v>2.4874022107405726E-2</v>
      </c>
      <c r="I123" s="18">
        <f>Model!$W$30*((drdp!C123)*DBHR!$B123+(drdp!F123)*DBHR!$C123+(drdp!I123)*DBHR!$D123)</f>
        <v>3.2129147554312426E-3</v>
      </c>
      <c r="J123" s="18">
        <f>Model!$W$30*((drdp!D123)*DBHR!$B123+(drdp!G123)*DBHR!$C123+(drdp!J123)*DBHR!$D123)</f>
        <v>0</v>
      </c>
      <c r="K123" s="21">
        <f t="shared" si="25"/>
        <v>9.1021645391138592E-2</v>
      </c>
      <c r="L123" s="21">
        <f t="shared" si="26"/>
        <v>0.12281298419615135</v>
      </c>
      <c r="M123" s="21">
        <f t="shared" si="27"/>
        <v>0</v>
      </c>
      <c r="N123" s="21">
        <f t="shared" si="28"/>
        <v>2.0620727897438667E-2</v>
      </c>
      <c r="O123" s="21">
        <f t="shared" si="29"/>
        <v>0</v>
      </c>
      <c r="P123" s="21">
        <f t="shared" si="30"/>
        <v>0</v>
      </c>
      <c r="Q123" s="19">
        <f t="shared" si="31"/>
        <v>8.777338126819012E-2</v>
      </c>
      <c r="R123" s="19">
        <f t="shared" si="32"/>
        <v>0.12275878938471659</v>
      </c>
      <c r="S123" s="19">
        <f t="shared" si="33"/>
        <v>0</v>
      </c>
      <c r="T123" s="19">
        <f t="shared" si="34"/>
        <v>2.0201157805995681E-2</v>
      </c>
      <c r="U123" s="19">
        <f t="shared" si="35"/>
        <v>0</v>
      </c>
      <c r="V123" s="19">
        <f t="shared" si="36"/>
        <v>0</v>
      </c>
    </row>
    <row r="124" spans="1:22" x14ac:dyDescent="0.25">
      <c r="A124" s="26">
        <f>Wellpath!E124</f>
        <v>3480</v>
      </c>
      <c r="B124" s="22">
        <v>0</v>
      </c>
      <c r="C124" s="22">
        <v>0</v>
      </c>
      <c r="D124" s="22">
        <f t="shared" si="24"/>
        <v>4.7931219674804699E-5</v>
      </c>
      <c r="E124" s="20">
        <f>Model!$W$30*((drdp!B124+drdp!K124)*DBHR!$B124+(drdp!E124+drdp!N124)*DBHR!$C124+(drdp!H124+drdp!Q124)*DBHR!$D124)</f>
        <v>7.4979861902332218E-2</v>
      </c>
      <c r="F124" s="20">
        <f>Model!$W$30*((drdp!C124+drdp!L124)*DBHR!$B124+(drdp!F124+drdp!O124)*DBHR!$C124+(drdp!I124+drdp!R124)*DBHR!$D124)</f>
        <v>-1.4789611332246665E-3</v>
      </c>
      <c r="G124" s="20">
        <f>Model!$W$30*((drdp!D124+drdp!M124)*DBHR!$B124+(drdp!G124+drdp!P124)*DBHR!$C124+(drdp!J124+drdp!S124)*DBHR!$D124)</f>
        <v>0</v>
      </c>
      <c r="H124" s="18">
        <f>Model!$W$30*((drdp!B124)*DBHR!$B124+(drdp!E124)*DBHR!$C124+(drdp!H124)*DBHR!$D124)</f>
        <v>3.7489930951166109E-2</v>
      </c>
      <c r="I124" s="18">
        <f>Model!$W$30*((drdp!C124)*DBHR!$B124+(drdp!F124)*DBHR!$C124+(drdp!I124)*DBHR!$D124)</f>
        <v>-7.3948056661233327E-4</v>
      </c>
      <c r="J124" s="18">
        <f>Model!$W$30*((drdp!D124)*DBHR!$B124+(drdp!G124)*DBHR!$C124+(drdp!J124)*DBHR!$D124)</f>
        <v>0</v>
      </c>
      <c r="K124" s="21">
        <f t="shared" si="25"/>
        <v>9.6643625082031406E-2</v>
      </c>
      <c r="L124" s="21">
        <f t="shared" si="26"/>
        <v>0.12281517152218493</v>
      </c>
      <c r="M124" s="21">
        <f t="shared" si="27"/>
        <v>0</v>
      </c>
      <c r="N124" s="21">
        <f t="shared" si="28"/>
        <v>2.0509835595910565E-2</v>
      </c>
      <c r="O124" s="21">
        <f t="shared" si="29"/>
        <v>0</v>
      </c>
      <c r="P124" s="21">
        <f t="shared" si="30"/>
        <v>0</v>
      </c>
      <c r="Q124" s="19">
        <f t="shared" si="31"/>
        <v>9.2427140313861789E-2</v>
      </c>
      <c r="R124" s="19">
        <f t="shared" si="32"/>
        <v>0.12281353102765974</v>
      </c>
      <c r="S124" s="19">
        <f t="shared" si="33"/>
        <v>0</v>
      </c>
      <c r="T124" s="19">
        <f t="shared" si="34"/>
        <v>2.0593004822056643E-2</v>
      </c>
      <c r="U124" s="19">
        <f t="shared" si="35"/>
        <v>0</v>
      </c>
      <c r="V124" s="19">
        <f t="shared" si="36"/>
        <v>0</v>
      </c>
    </row>
    <row r="125" spans="1:22" x14ac:dyDescent="0.25">
      <c r="A125" s="26">
        <f>Wellpath!E125</f>
        <v>3510</v>
      </c>
      <c r="B125" s="22">
        <v>0</v>
      </c>
      <c r="C125" s="22">
        <v>0</v>
      </c>
      <c r="D125" s="22">
        <f t="shared" si="24"/>
        <v>4.7931219674804699E-5</v>
      </c>
      <c r="E125" s="20">
        <f>Model!$W$30*((drdp!B125+drdp!K125)*DBHR!$B125+(drdp!E125+drdp!N125)*DBHR!$C125+(drdp!H125+drdp!Q125)*DBHR!$D125)</f>
        <v>7.3491551809014094E-2</v>
      </c>
      <c r="F125" s="20">
        <f>Model!$W$30*((drdp!C125+drdp!L125)*DBHR!$B125+(drdp!F125+drdp!O125)*DBHR!$C125+(drdp!I125+drdp!R125)*DBHR!$D125)</f>
        <v>-1.2562141004754708E-2</v>
      </c>
      <c r="G125" s="20">
        <f>Model!$W$30*((drdp!D125+drdp!M125)*DBHR!$B125+(drdp!G125+drdp!P125)*DBHR!$C125+(drdp!J125+drdp!S125)*DBHR!$D125)</f>
        <v>0</v>
      </c>
      <c r="H125" s="18">
        <f>Model!$W$30*((drdp!B125)*DBHR!$B125+(drdp!E125)*DBHR!$C125+(drdp!H125)*DBHR!$D125)</f>
        <v>3.6745775904507047E-2</v>
      </c>
      <c r="I125" s="18">
        <f>Model!$W$30*((drdp!C125)*DBHR!$B125+(drdp!F125)*DBHR!$C125+(drdp!I125)*DBHR!$D125)</f>
        <v>-6.2810705023773538E-3</v>
      </c>
      <c r="J125" s="18">
        <f>Model!$W$30*((drdp!D125)*DBHR!$B125+(drdp!G125)*DBHR!$C125+(drdp!J125)*DBHR!$D125)</f>
        <v>0</v>
      </c>
      <c r="K125" s="21">
        <f t="shared" si="25"/>
        <v>0.10204463326932842</v>
      </c>
      <c r="L125" s="21">
        <f t="shared" si="26"/>
        <v>0.12297297890880828</v>
      </c>
      <c r="M125" s="21">
        <f t="shared" si="27"/>
        <v>0</v>
      </c>
      <c r="N125" s="21">
        <f t="shared" si="28"/>
        <v>1.9586624359427495E-2</v>
      </c>
      <c r="O125" s="21">
        <f t="shared" si="29"/>
        <v>0</v>
      </c>
      <c r="P125" s="21">
        <f t="shared" si="30"/>
        <v>0</v>
      </c>
      <c r="Q125" s="19">
        <f t="shared" si="31"/>
        <v>9.7993877128855655E-2</v>
      </c>
      <c r="R125" s="19">
        <f t="shared" si="32"/>
        <v>0.12285462336884077</v>
      </c>
      <c r="S125" s="19">
        <f t="shared" si="33"/>
        <v>0</v>
      </c>
      <c r="T125" s="19">
        <f t="shared" si="34"/>
        <v>2.0279032786789795E-2</v>
      </c>
      <c r="U125" s="19">
        <f t="shared" si="35"/>
        <v>0</v>
      </c>
      <c r="V125" s="19">
        <f t="shared" si="36"/>
        <v>0</v>
      </c>
    </row>
    <row r="126" spans="1:22" x14ac:dyDescent="0.25">
      <c r="A126" s="26">
        <f>Wellpath!E126</f>
        <v>3540</v>
      </c>
      <c r="B126" s="22">
        <v>0</v>
      </c>
      <c r="C126" s="22">
        <v>0</v>
      </c>
      <c r="D126" s="22">
        <f t="shared" si="24"/>
        <v>4.7931219674804699E-5</v>
      </c>
      <c r="E126" s="20">
        <f>Model!$W$30*((drdp!B126+drdp!K126)*DBHR!$B126+(drdp!E126+drdp!N126)*DBHR!$C126+(drdp!H126+drdp!Q126)*DBHR!$D126)</f>
        <v>7.0193686082978934E-2</v>
      </c>
      <c r="F126" s="20">
        <f>Model!$W$30*((drdp!C126+drdp!L126)*DBHR!$B126+(drdp!F126+drdp!O126)*DBHR!$C126+(drdp!I126+drdp!R126)*DBHR!$D126)</f>
        <v>-2.3336725461658436E-2</v>
      </c>
      <c r="G126" s="20">
        <f>Model!$W$30*((drdp!D126+drdp!M126)*DBHR!$B126+(drdp!G126+drdp!P126)*DBHR!$C126+(drdp!J126+drdp!S126)*DBHR!$D126)</f>
        <v>0</v>
      </c>
      <c r="H126" s="18">
        <f>Model!$W$30*((drdp!B126)*DBHR!$B126+(drdp!E126)*DBHR!$C126+(drdp!H126)*DBHR!$D126)</f>
        <v>3.5096843041489467E-2</v>
      </c>
      <c r="I126" s="18">
        <f>Model!$W$30*((drdp!C126)*DBHR!$B126+(drdp!F126)*DBHR!$C126+(drdp!I126)*DBHR!$D126)</f>
        <v>-1.1668362730829218E-2</v>
      </c>
      <c r="J126" s="18">
        <f>Model!$W$30*((drdp!D126)*DBHR!$B126+(drdp!G126)*DBHR!$C126+(drdp!J126)*DBHR!$D126)</f>
        <v>0</v>
      </c>
      <c r="K126" s="21">
        <f t="shared" si="25"/>
        <v>0.10697178683524421</v>
      </c>
      <c r="L126" s="21">
        <f t="shared" si="26"/>
        <v>0.1235175816640811</v>
      </c>
      <c r="M126" s="21">
        <f t="shared" si="27"/>
        <v>0</v>
      </c>
      <c r="N126" s="21">
        <f t="shared" si="28"/>
        <v>1.794853357816718E-2</v>
      </c>
      <c r="O126" s="21">
        <f t="shared" si="29"/>
        <v>0</v>
      </c>
      <c r="P126" s="21">
        <f t="shared" si="30"/>
        <v>0</v>
      </c>
      <c r="Q126" s="19">
        <f t="shared" si="31"/>
        <v>0.10327642166080736</v>
      </c>
      <c r="R126" s="19">
        <f t="shared" si="32"/>
        <v>0.12310912959762647</v>
      </c>
      <c r="S126" s="19">
        <f t="shared" si="33"/>
        <v>0</v>
      </c>
      <c r="T126" s="19">
        <f t="shared" si="34"/>
        <v>1.9177101664112416E-2</v>
      </c>
      <c r="U126" s="19">
        <f t="shared" si="35"/>
        <v>0</v>
      </c>
      <c r="V126" s="19">
        <f t="shared" si="36"/>
        <v>0</v>
      </c>
    </row>
    <row r="127" spans="1:22" x14ac:dyDescent="0.25">
      <c r="A127" s="26">
        <f>Wellpath!E127</f>
        <v>3570</v>
      </c>
      <c r="B127" s="22">
        <v>0</v>
      </c>
      <c r="C127" s="22">
        <v>0</v>
      </c>
      <c r="D127" s="22">
        <f t="shared" si="24"/>
        <v>4.7931219674804699E-5</v>
      </c>
      <c r="E127" s="20">
        <f>Model!$W$30*((drdp!B127+drdp!K127)*DBHR!$B127+(drdp!E127+drdp!N127)*DBHR!$C127+(drdp!H127+drdp!Q127)*DBHR!$D127)</f>
        <v>6.5169485563198695E-2</v>
      </c>
      <c r="F127" s="20">
        <f>Model!$W$30*((drdp!C127+drdp!L127)*DBHR!$B127+(drdp!F127+drdp!O127)*DBHR!$C127+(drdp!I127+drdp!R127)*DBHR!$D127)</f>
        <v>-3.3535713095953115E-2</v>
      </c>
      <c r="G127" s="20">
        <f>Model!$W$30*((drdp!D127+drdp!M127)*DBHR!$B127+(drdp!G127+drdp!P127)*DBHR!$C127+(drdp!J127+drdp!S127)*DBHR!$D127)</f>
        <v>0</v>
      </c>
      <c r="H127" s="18">
        <f>Model!$W$30*((drdp!B127)*DBHR!$B127+(drdp!E127)*DBHR!$C127+(drdp!H127)*DBHR!$D127)</f>
        <v>3.2584742781599348E-2</v>
      </c>
      <c r="I127" s="18">
        <f>Model!$W$30*((drdp!C127)*DBHR!$B127+(drdp!F127)*DBHR!$C127+(drdp!I127)*DBHR!$D127)</f>
        <v>-1.6767856547976558E-2</v>
      </c>
      <c r="J127" s="18">
        <f>Model!$W$30*((drdp!D127)*DBHR!$B127+(drdp!G127)*DBHR!$C127+(drdp!J127)*DBHR!$D127)</f>
        <v>0</v>
      </c>
      <c r="K127" s="21">
        <f t="shared" si="25"/>
        <v>0.11121884868381617</v>
      </c>
      <c r="L127" s="21">
        <f t="shared" si="26"/>
        <v>0.12464222571693517</v>
      </c>
      <c r="M127" s="21">
        <f t="shared" si="27"/>
        <v>0</v>
      </c>
      <c r="N127" s="21">
        <f t="shared" si="28"/>
        <v>1.5763028407708889E-2</v>
      </c>
      <c r="O127" s="21">
        <f t="shared" si="29"/>
        <v>0</v>
      </c>
      <c r="P127" s="21">
        <f t="shared" si="30"/>
        <v>0</v>
      </c>
      <c r="Q127" s="19">
        <f t="shared" si="31"/>
        <v>0.1080335522973872</v>
      </c>
      <c r="R127" s="19">
        <f t="shared" si="32"/>
        <v>0.12379874267729461</v>
      </c>
      <c r="S127" s="19">
        <f t="shared" si="33"/>
        <v>0</v>
      </c>
      <c r="T127" s="19">
        <f t="shared" si="34"/>
        <v>1.7402157285552607E-2</v>
      </c>
      <c r="U127" s="19">
        <f t="shared" si="35"/>
        <v>0</v>
      </c>
      <c r="V127" s="19">
        <f t="shared" si="36"/>
        <v>0</v>
      </c>
    </row>
    <row r="128" spans="1:22" x14ac:dyDescent="0.25">
      <c r="A128" s="26">
        <f>Wellpath!E128</f>
        <v>3600</v>
      </c>
      <c r="B128" s="22">
        <v>0</v>
      </c>
      <c r="C128" s="22">
        <v>0</v>
      </c>
      <c r="D128" s="22">
        <f t="shared" si="24"/>
        <v>4.7931219674804699E-5</v>
      </c>
      <c r="E128" s="20">
        <f>Model!$W$30*((drdp!B128+drdp!K128)*DBHR!$B128+(drdp!E128+drdp!N128)*DBHR!$C128+(drdp!H128+drdp!Q128)*DBHR!$D128)</f>
        <v>5.8534515089863424E-2</v>
      </c>
      <c r="F128" s="20">
        <f>Model!$W$30*((drdp!C128+drdp!L128)*DBHR!$B128+(drdp!F128+drdp!O128)*DBHR!$C128+(drdp!I128+drdp!R128)*DBHR!$D128)</f>
        <v>-4.2919282182263534E-2</v>
      </c>
      <c r="G128" s="20">
        <f>Model!$W$30*((drdp!D128+drdp!M128)*DBHR!$B128+(drdp!G128+drdp!P128)*DBHR!$C128+(drdp!J128+drdp!S128)*DBHR!$D128)</f>
        <v>0</v>
      </c>
      <c r="H128" s="18">
        <f>Model!$W$30*((drdp!B128)*DBHR!$B128+(drdp!E128)*DBHR!$C128+(drdp!H128)*DBHR!$D128)</f>
        <v>2.9267257544931712E-2</v>
      </c>
      <c r="I128" s="18">
        <f>Model!$W$30*((drdp!C128)*DBHR!$B128+(drdp!F128)*DBHR!$C128+(drdp!I128)*DBHR!$D128)</f>
        <v>-2.1459641091131767E-2</v>
      </c>
      <c r="J128" s="18">
        <f>Model!$W$30*((drdp!D128)*DBHR!$B128+(drdp!G128)*DBHR!$C128+(drdp!J128)*DBHR!$D128)</f>
        <v>0</v>
      </c>
      <c r="K128" s="21">
        <f t="shared" si="25"/>
        <v>0.11464513814062162</v>
      </c>
      <c r="L128" s="21">
        <f t="shared" si="26"/>
        <v>0.12648429049997595</v>
      </c>
      <c r="M128" s="21">
        <f t="shared" si="27"/>
        <v>0</v>
      </c>
      <c r="N128" s="21">
        <f t="shared" si="28"/>
        <v>1.3250769037165079E-2</v>
      </c>
      <c r="O128" s="21">
        <f t="shared" si="29"/>
        <v>0</v>
      </c>
      <c r="P128" s="21">
        <f t="shared" si="30"/>
        <v>0</v>
      </c>
      <c r="Q128" s="19">
        <f t="shared" si="31"/>
        <v>0.11207542104801753</v>
      </c>
      <c r="R128" s="19">
        <f t="shared" si="32"/>
        <v>0.12510274191269535</v>
      </c>
      <c r="S128" s="19">
        <f t="shared" si="33"/>
        <v>0</v>
      </c>
      <c r="T128" s="19">
        <f t="shared" si="34"/>
        <v>1.5134963565072936E-2</v>
      </c>
      <c r="U128" s="19">
        <f t="shared" si="35"/>
        <v>0</v>
      </c>
      <c r="V128" s="19">
        <f t="shared" si="36"/>
        <v>0</v>
      </c>
    </row>
    <row r="129" spans="1:22" x14ac:dyDescent="0.25">
      <c r="A129" s="26">
        <f>Wellpath!E129</f>
        <v>3630</v>
      </c>
      <c r="B129" s="22">
        <v>0</v>
      </c>
      <c r="C129" s="22">
        <v>0</v>
      </c>
      <c r="D129" s="22">
        <f t="shared" si="24"/>
        <v>4.7931219674804699E-5</v>
      </c>
      <c r="E129" s="20">
        <f>Model!$W$30*((drdp!B129+drdp!K129)*DBHR!$B129+(drdp!E129+drdp!N129)*DBHR!$C129+(drdp!H129+drdp!Q129)*DBHR!$D129)</f>
        <v>5.0466003822087782E-2</v>
      </c>
      <c r="F129" s="20">
        <f>Model!$W$30*((drdp!C129+drdp!L129)*DBHR!$B129+(drdp!F129+drdp!O129)*DBHR!$C129+(drdp!I129+drdp!R129)*DBHR!$D129)</f>
        <v>-5.1229232334386865E-2</v>
      </c>
      <c r="G129" s="20">
        <f>Model!$W$30*((drdp!D129+drdp!M129)*DBHR!$B129+(drdp!G129+drdp!P129)*DBHR!$C129+(drdp!J129+drdp!S129)*DBHR!$D129)</f>
        <v>0</v>
      </c>
      <c r="H129" s="18">
        <f>Model!$W$30*((drdp!B129)*DBHR!$B129+(drdp!E129)*DBHR!$C129+(drdp!H129)*DBHR!$D129)</f>
        <v>2.5233001911043891E-2</v>
      </c>
      <c r="I129" s="18">
        <f>Model!$W$30*((drdp!C129)*DBHR!$B129+(drdp!F129)*DBHR!$C129+(drdp!I129)*DBHR!$D129)</f>
        <v>-2.5614616167193432E-2</v>
      </c>
      <c r="J129" s="18">
        <f>Model!$W$30*((drdp!D129)*DBHR!$B129+(drdp!G129)*DBHR!$C129+(drdp!J129)*DBHR!$D129)</f>
        <v>0</v>
      </c>
      <c r="K129" s="21">
        <f t="shared" si="25"/>
        <v>0.1171919556823926</v>
      </c>
      <c r="L129" s="21">
        <f t="shared" si="26"/>
        <v>0.12910872474554655</v>
      </c>
      <c r="M129" s="21">
        <f t="shared" si="27"/>
        <v>0</v>
      </c>
      <c r="N129" s="21">
        <f t="shared" si="28"/>
        <v>1.0665434402375289E-2</v>
      </c>
      <c r="O129" s="21">
        <f t="shared" si="29"/>
        <v>0</v>
      </c>
      <c r="P129" s="21">
        <f t="shared" si="30"/>
        <v>0</v>
      </c>
      <c r="Q129" s="19">
        <f t="shared" si="31"/>
        <v>0.11528184252606437</v>
      </c>
      <c r="R129" s="19">
        <f t="shared" si="32"/>
        <v>0.12714039906136859</v>
      </c>
      <c r="S129" s="19">
        <f t="shared" si="33"/>
        <v>0</v>
      </c>
      <c r="T129" s="19">
        <f t="shared" si="34"/>
        <v>1.2604435378467631E-2</v>
      </c>
      <c r="U129" s="19">
        <f t="shared" si="35"/>
        <v>0</v>
      </c>
      <c r="V129" s="19">
        <f t="shared" si="36"/>
        <v>0</v>
      </c>
    </row>
    <row r="130" spans="1:22" x14ac:dyDescent="0.25">
      <c r="A130" s="26">
        <f>Wellpath!E130</f>
        <v>3660</v>
      </c>
      <c r="B130" s="22">
        <v>0</v>
      </c>
      <c r="C130" s="22">
        <v>0</v>
      </c>
      <c r="D130" s="22">
        <f t="shared" si="24"/>
        <v>4.7931219674804699E-5</v>
      </c>
      <c r="E130" s="20">
        <f>Model!$W$30*((drdp!B130+drdp!K130)*DBHR!$B130+(drdp!E130+drdp!N130)*DBHR!$C130+(drdp!H130+drdp!Q130)*DBHR!$D130)</f>
        <v>4.1148374398577534E-2</v>
      </c>
      <c r="F130" s="20">
        <f>Model!$W$30*((drdp!C130+drdp!L130)*DBHR!$B130+(drdp!F130+drdp!O130)*DBHR!$C130+(drdp!I130+drdp!R130)*DBHR!$D130)</f>
        <v>-5.8288332695251389E-2</v>
      </c>
      <c r="G130" s="20">
        <f>Model!$W$30*((drdp!D130+drdp!M130)*DBHR!$B130+(drdp!G130+drdp!P130)*DBHR!$C130+(drdp!J130+drdp!S130)*DBHR!$D130)</f>
        <v>0</v>
      </c>
      <c r="H130" s="18">
        <f>Model!$W$30*((drdp!B130)*DBHR!$B130+(drdp!E130)*DBHR!$C130+(drdp!H130)*DBHR!$D130)</f>
        <v>2.0574187199288767E-2</v>
      </c>
      <c r="I130" s="18">
        <f>Model!$W$30*((drdp!C130)*DBHR!$B130+(drdp!F130)*DBHR!$C130+(drdp!I130)*DBHR!$D130)</f>
        <v>-2.9144166347625695E-2</v>
      </c>
      <c r="J130" s="18">
        <f>Model!$W$30*((drdp!D130)*DBHR!$B130+(drdp!G130)*DBHR!$C130+(drdp!J130)*DBHR!$D130)</f>
        <v>0</v>
      </c>
      <c r="K130" s="21">
        <f t="shared" si="25"/>
        <v>0.11888514439803811</v>
      </c>
      <c r="L130" s="21">
        <f t="shared" si="26"/>
        <v>0.13250625447393885</v>
      </c>
      <c r="M130" s="21">
        <f t="shared" si="27"/>
        <v>0</v>
      </c>
      <c r="N130" s="21">
        <f t="shared" si="28"/>
        <v>8.266964265562237E-3</v>
      </c>
      <c r="O130" s="21">
        <f t="shared" si="29"/>
        <v>0</v>
      </c>
      <c r="P130" s="21">
        <f t="shared" si="30"/>
        <v>0</v>
      </c>
      <c r="Q130" s="19">
        <f t="shared" si="31"/>
        <v>0.11761525286130398</v>
      </c>
      <c r="R130" s="19">
        <f t="shared" si="32"/>
        <v>0.12995810717764464</v>
      </c>
      <c r="S130" s="19">
        <f t="shared" si="33"/>
        <v>0</v>
      </c>
      <c r="T130" s="19">
        <f t="shared" si="34"/>
        <v>1.0065816868172026E-2</v>
      </c>
      <c r="U130" s="19">
        <f t="shared" si="35"/>
        <v>0</v>
      </c>
      <c r="V130" s="19">
        <f t="shared" si="36"/>
        <v>0</v>
      </c>
    </row>
    <row r="131" spans="1:22" x14ac:dyDescent="0.25">
      <c r="A131" s="26">
        <f>Wellpath!E131</f>
        <v>3690</v>
      </c>
      <c r="B131" s="22">
        <v>0</v>
      </c>
      <c r="C131" s="22">
        <v>0</v>
      </c>
      <c r="D131" s="22">
        <f t="shared" ref="D131:D194" si="37">1 / (Bfield * COS(Dip))</f>
        <v>4.7931219674804699E-5</v>
      </c>
      <c r="E131" s="20">
        <f>Model!$W$30*((drdp!B131+drdp!K131)*DBHR!$B131+(drdp!E131+drdp!N131)*DBHR!$C131+(drdp!H131+drdp!Q131)*DBHR!$D131)</f>
        <v>3.0825667077453923E-2</v>
      </c>
      <c r="F131" s="20">
        <f>Model!$W$30*((drdp!C131+drdp!L131)*DBHR!$B131+(drdp!F131+drdp!O131)*DBHR!$C131+(drdp!I131+drdp!R131)*DBHR!$D131)</f>
        <v>-6.3908222242972823E-2</v>
      </c>
      <c r="G131" s="20">
        <f>Model!$W$30*((drdp!D131+drdp!M131)*DBHR!$B131+(drdp!G131+drdp!P131)*DBHR!$C131+(drdp!J131+drdp!S131)*DBHR!$D131)</f>
        <v>0</v>
      </c>
      <c r="H131" s="18">
        <f>Model!$W$30*((drdp!B131)*DBHR!$B131+(drdp!E131)*DBHR!$C131+(drdp!H131)*DBHR!$D131)</f>
        <v>1.5412833538726961E-2</v>
      </c>
      <c r="I131" s="18">
        <f>Model!$W$30*((drdp!C131)*DBHR!$B131+(drdp!F131)*DBHR!$C131+(drdp!I131)*DBHR!$D131)</f>
        <v>-3.1954111121486412E-2</v>
      </c>
      <c r="J131" s="18">
        <f>Model!$W$30*((drdp!D131)*DBHR!$B131+(drdp!G131)*DBHR!$C131+(drdp!J131)*DBHR!$D131)</f>
        <v>0</v>
      </c>
      <c r="K131" s="21">
        <f t="shared" si="25"/>
        <v>0.11983536614880815</v>
      </c>
      <c r="L131" s="21">
        <f t="shared" si="26"/>
        <v>0.13659051534419606</v>
      </c>
      <c r="M131" s="21">
        <f t="shared" si="27"/>
        <v>0</v>
      </c>
      <c r="N131" s="21">
        <f t="shared" si="28"/>
        <v>6.2969506831884216E-3</v>
      </c>
      <c r="O131" s="21">
        <f t="shared" si="29"/>
        <v>0</v>
      </c>
      <c r="P131" s="21">
        <f t="shared" si="30"/>
        <v>0</v>
      </c>
      <c r="Q131" s="19">
        <f t="shared" si="31"/>
        <v>0.11912269983573062</v>
      </c>
      <c r="R131" s="19">
        <f t="shared" si="32"/>
        <v>0.13352731969150317</v>
      </c>
      <c r="S131" s="19">
        <f t="shared" si="33"/>
        <v>0</v>
      </c>
      <c r="T131" s="19">
        <f t="shared" si="34"/>
        <v>7.7744608699687832E-3</v>
      </c>
      <c r="U131" s="19">
        <f t="shared" si="35"/>
        <v>0</v>
      </c>
      <c r="V131" s="19">
        <f t="shared" si="36"/>
        <v>0</v>
      </c>
    </row>
    <row r="132" spans="1:22" x14ac:dyDescent="0.25">
      <c r="A132" s="26">
        <f>Wellpath!E132</f>
        <v>3720</v>
      </c>
      <c r="B132" s="22">
        <v>0</v>
      </c>
      <c r="C132" s="22">
        <v>0</v>
      </c>
      <c r="D132" s="22">
        <f t="shared" si="37"/>
        <v>4.7931219674804699E-5</v>
      </c>
      <c r="E132" s="20">
        <f>Model!$W$30*((drdp!B132+drdp!K132)*DBHR!$B132+(drdp!E132+drdp!N132)*DBHR!$C132+(drdp!H132+drdp!Q132)*DBHR!$D132)</f>
        <v>1.3153610742790171E-2</v>
      </c>
      <c r="F132" s="20">
        <f>Model!$W$30*((drdp!C132+drdp!L132)*DBHR!$B132+(drdp!F132+drdp!O132)*DBHR!$C132+(drdp!I132+drdp!R132)*DBHR!$D132)</f>
        <v>-4.5304537411676754E-2</v>
      </c>
      <c r="G132" s="20">
        <f>Model!$W$30*((drdp!D132+drdp!M132)*DBHR!$B132+(drdp!G132+drdp!P132)*DBHR!$C132+(drdp!J132+drdp!S132)*DBHR!$D132)</f>
        <v>0</v>
      </c>
      <c r="H132" s="18">
        <f>Model!$W$30*((drdp!B132)*DBHR!$B132+(drdp!E132)*DBHR!$C132+(drdp!H132)*DBHR!$D132)</f>
        <v>9.8652080570926278E-3</v>
      </c>
      <c r="I132" s="18">
        <f>Model!$W$30*((drdp!C132)*DBHR!$B132+(drdp!F132)*DBHR!$C132+(drdp!I132)*DBHR!$D132)</f>
        <v>-3.3978403058757566E-2</v>
      </c>
      <c r="J132" s="18">
        <f>Model!$W$30*((drdp!D132)*DBHR!$B132+(drdp!G132)*DBHR!$C132+(drdp!J132)*DBHR!$D132)</f>
        <v>0</v>
      </c>
      <c r="K132" s="21">
        <f t="shared" si="25"/>
        <v>0.12000838362438099</v>
      </c>
      <c r="L132" s="21">
        <f t="shared" si="26"/>
        <v>0.13864301645428206</v>
      </c>
      <c r="M132" s="21">
        <f t="shared" si="27"/>
        <v>0</v>
      </c>
      <c r="N132" s="21">
        <f t="shared" si="28"/>
        <v>5.7010324331930508E-3</v>
      </c>
      <c r="O132" s="21">
        <f t="shared" si="29"/>
        <v>0</v>
      </c>
      <c r="P132" s="21">
        <f t="shared" si="30"/>
        <v>0</v>
      </c>
      <c r="Q132" s="19">
        <f t="shared" si="31"/>
        <v>0.11993268847881787</v>
      </c>
      <c r="R132" s="19">
        <f t="shared" si="32"/>
        <v>0.13774504721861944</v>
      </c>
      <c r="S132" s="19">
        <f t="shared" si="33"/>
        <v>0</v>
      </c>
      <c r="T132" s="19">
        <f t="shared" si="34"/>
        <v>5.9617466675660254E-3</v>
      </c>
      <c r="U132" s="19">
        <f t="shared" si="35"/>
        <v>0</v>
      </c>
      <c r="V132" s="19">
        <f t="shared" si="36"/>
        <v>0</v>
      </c>
    </row>
    <row r="133" spans="1:22" x14ac:dyDescent="0.25">
      <c r="A133" s="26">
        <f>Wellpath!E133</f>
        <v>3730</v>
      </c>
      <c r="B133" s="22">
        <v>0</v>
      </c>
      <c r="C133" s="22">
        <v>0</v>
      </c>
      <c r="D133" s="22">
        <f t="shared" si="37"/>
        <v>4.7931219674804699E-5</v>
      </c>
      <c r="E133" s="20">
        <f>Model!$W$30*((drdp!B133+drdp!K133)*DBHR!$B133+(drdp!E133+drdp!N133)*DBHR!$C133+(drdp!H133+drdp!Q133)*DBHR!$D133)</f>
        <v>7.9576019470152075E-3</v>
      </c>
      <c r="F133" s="20">
        <f>Model!$W$30*((drdp!C133+drdp!L133)*DBHR!$B133+(drdp!F133+drdp!O133)*DBHR!$C133+(drdp!I133+drdp!R133)*DBHR!$D133)</f>
        <v>-3.4468160850652997E-2</v>
      </c>
      <c r="G133" s="20">
        <f>Model!$W$30*((drdp!D133+drdp!M133)*DBHR!$B133+(drdp!G133+drdp!P133)*DBHR!$C133+(drdp!J133+drdp!S133)*DBHR!$D133)</f>
        <v>0</v>
      </c>
      <c r="H133" s="18">
        <f>Model!$W$30*((drdp!B133)*DBHR!$B133+(drdp!E133)*DBHR!$C133+(drdp!H133)*DBHR!$D133)</f>
        <v>2.6525339823384023E-3</v>
      </c>
      <c r="I133" s="18">
        <f>Model!$W$30*((drdp!C133)*DBHR!$B133+(drdp!F133)*DBHR!$C133+(drdp!I133)*DBHR!$D133)</f>
        <v>-1.1489386950217666E-2</v>
      </c>
      <c r="J133" s="18">
        <f>Model!$W$30*((drdp!D133)*DBHR!$B133+(drdp!G133)*DBHR!$C133+(drdp!J133)*DBHR!$D133)</f>
        <v>0</v>
      </c>
      <c r="K133" s="21">
        <f t="shared" si="25"/>
        <v>0.12007170705312813</v>
      </c>
      <c r="L133" s="21">
        <f t="shared" si="26"/>
        <v>0.13983107056670854</v>
      </c>
      <c r="M133" s="21">
        <f t="shared" si="27"/>
        <v>0</v>
      </c>
      <c r="N133" s="21">
        <f t="shared" si="28"/>
        <v>5.4267485292978611E-3</v>
      </c>
      <c r="O133" s="21">
        <f t="shared" si="29"/>
        <v>0</v>
      </c>
      <c r="P133" s="21">
        <f t="shared" si="30"/>
        <v>0</v>
      </c>
      <c r="Q133" s="19">
        <f t="shared" si="31"/>
        <v>0.12001541956090844</v>
      </c>
      <c r="R133" s="19">
        <f t="shared" si="32"/>
        <v>0.1387750224667739</v>
      </c>
      <c r="S133" s="19">
        <f t="shared" si="33"/>
        <v>0</v>
      </c>
      <c r="T133" s="19">
        <f t="shared" si="34"/>
        <v>5.6705564438713635E-3</v>
      </c>
      <c r="U133" s="19">
        <f t="shared" si="35"/>
        <v>0</v>
      </c>
      <c r="V133" s="19">
        <f t="shared" si="36"/>
        <v>0</v>
      </c>
    </row>
    <row r="134" spans="1:22" x14ac:dyDescent="0.25">
      <c r="A134" s="26">
        <f>Wellpath!E134</f>
        <v>3750</v>
      </c>
      <c r="B134" s="22">
        <v>0</v>
      </c>
      <c r="C134" s="22">
        <v>0</v>
      </c>
      <c r="D134" s="22">
        <f t="shared" si="37"/>
        <v>4.7931219674804699E-5</v>
      </c>
      <c r="E134" s="20">
        <f>Model!$W$30*((drdp!B134+drdp!K134)*DBHR!$B134+(drdp!E134+drdp!N134)*DBHR!$C134+(drdp!H134+drdp!Q134)*DBHR!$D134)</f>
        <v>1.3262669911692015E-2</v>
      </c>
      <c r="F134" s="20">
        <f>Model!$W$30*((drdp!C134+drdp!L134)*DBHR!$B134+(drdp!F134+drdp!O134)*DBHR!$C134+(drdp!I134+drdp!R134)*DBHR!$D134)</f>
        <v>-5.7446934751088335E-2</v>
      </c>
      <c r="G134" s="20">
        <f>Model!$W$30*((drdp!D134+drdp!M134)*DBHR!$B134+(drdp!G134+drdp!P134)*DBHR!$C134+(drdp!J134+drdp!S134)*DBHR!$D134)</f>
        <v>0</v>
      </c>
      <c r="H134" s="18">
        <f>Model!$W$30*((drdp!B134)*DBHR!$B134+(drdp!E134)*DBHR!$C134+(drdp!H134)*DBHR!$D134)</f>
        <v>5.3050679646768047E-3</v>
      </c>
      <c r="I134" s="18">
        <f>Model!$W$30*((drdp!C134)*DBHR!$B134+(drdp!F134)*DBHR!$C134+(drdp!I134)*DBHR!$D134)</f>
        <v>-2.2978773900435331E-2</v>
      </c>
      <c r="J134" s="18">
        <f>Model!$W$30*((drdp!D134)*DBHR!$B134+(drdp!G134)*DBHR!$C134+(drdp!J134)*DBHR!$D134)</f>
        <v>0</v>
      </c>
      <c r="K134" s="21">
        <f t="shared" ref="K134:K197" si="38">K133+E134^2</f>
        <v>0.12024760546631463</v>
      </c>
      <c r="L134" s="21">
        <f t="shared" ref="L134:L197" si="39">L133+F134^2</f>
        <v>0.14313122087900434</v>
      </c>
      <c r="M134" s="21">
        <f t="shared" ref="M134:M197" si="40">M133+G134^2</f>
        <v>0</v>
      </c>
      <c r="N134" s="21">
        <f t="shared" ref="N134:N197" si="41">N133+E134*F134</f>
        <v>4.6648487962556674E-3</v>
      </c>
      <c r="O134" s="21">
        <f t="shared" ref="O134:O197" si="42">O133+E134*G134</f>
        <v>0</v>
      </c>
      <c r="P134" s="21">
        <f t="shared" ref="P134:P197" si="43">P133+F134*G134</f>
        <v>0</v>
      </c>
      <c r="Q134" s="19">
        <f t="shared" ref="Q134:Q197" si="44">K133+H134^2</f>
        <v>0.12009985079923796</v>
      </c>
      <c r="R134" s="19">
        <f t="shared" ref="R134:R197" si="45">L133+I134^2</f>
        <v>0.14035909461667587</v>
      </c>
      <c r="S134" s="19">
        <f t="shared" ref="S134:S197" si="46">M133+J134^2</f>
        <v>0</v>
      </c>
      <c r="T134" s="19">
        <f t="shared" ref="T134:T197" si="47">N133+H134*I134</f>
        <v>5.3048445720111099E-3</v>
      </c>
      <c r="U134" s="19">
        <f t="shared" ref="U134:U197" si="48">O133+H134*J134</f>
        <v>0</v>
      </c>
      <c r="V134" s="19">
        <f t="shared" ref="V134:V197" si="49">P133+I134*J134</f>
        <v>0</v>
      </c>
    </row>
    <row r="135" spans="1:22" x14ac:dyDescent="0.25">
      <c r="A135" s="26">
        <f>Wellpath!E135</f>
        <v>3780</v>
      </c>
      <c r="B135" s="22">
        <v>0</v>
      </c>
      <c r="C135" s="22">
        <v>0</v>
      </c>
      <c r="D135" s="22">
        <f t="shared" si="37"/>
        <v>4.7931219674804699E-5</v>
      </c>
      <c r="E135" s="20">
        <f>Model!$W$30*((drdp!B135+drdp!K135)*DBHR!$B135+(drdp!E135+drdp!N135)*DBHR!$C135+(drdp!H135+drdp!Q135)*DBHR!$D135)</f>
        <v>1.5915203894030415E-2</v>
      </c>
      <c r="F135" s="20">
        <f>Model!$W$30*((drdp!C135+drdp!L135)*DBHR!$B135+(drdp!F135+drdp!O135)*DBHR!$C135+(drdp!I135+drdp!R135)*DBHR!$D135)</f>
        <v>-6.8936321701305994E-2</v>
      </c>
      <c r="G135" s="20">
        <f>Model!$W$30*((drdp!D135+drdp!M135)*DBHR!$B135+(drdp!G135+drdp!P135)*DBHR!$C135+(drdp!J135+drdp!S135)*DBHR!$D135)</f>
        <v>0</v>
      </c>
      <c r="H135" s="18">
        <f>Model!$W$30*((drdp!B135)*DBHR!$B135+(drdp!E135)*DBHR!$C135+(drdp!H135)*DBHR!$D135)</f>
        <v>7.9576019470152075E-3</v>
      </c>
      <c r="I135" s="18">
        <f>Model!$W$30*((drdp!C135)*DBHR!$B135+(drdp!F135)*DBHR!$C135+(drdp!I135)*DBHR!$D135)</f>
        <v>-3.4468160850652997E-2</v>
      </c>
      <c r="J135" s="18">
        <f>Model!$W$30*((drdp!D135)*DBHR!$B135+(drdp!G135)*DBHR!$C135+(drdp!J135)*DBHR!$D135)</f>
        <v>0</v>
      </c>
      <c r="K135" s="21">
        <f t="shared" si="38"/>
        <v>0.12050089918130319</v>
      </c>
      <c r="L135" s="21">
        <f t="shared" si="39"/>
        <v>0.14788343732871029</v>
      </c>
      <c r="M135" s="21">
        <f t="shared" si="40"/>
        <v>0</v>
      </c>
      <c r="N135" s="21">
        <f t="shared" si="41"/>
        <v>3.5677131806749088E-3</v>
      </c>
      <c r="O135" s="21">
        <f t="shared" si="42"/>
        <v>0</v>
      </c>
      <c r="P135" s="21">
        <f t="shared" si="43"/>
        <v>0</v>
      </c>
      <c r="Q135" s="19">
        <f t="shared" si="44"/>
        <v>0.12031092889506177</v>
      </c>
      <c r="R135" s="19">
        <f t="shared" si="45"/>
        <v>0.14431927499143082</v>
      </c>
      <c r="S135" s="19">
        <f t="shared" si="46"/>
        <v>0</v>
      </c>
      <c r="T135" s="19">
        <f t="shared" si="47"/>
        <v>4.3905648923604776E-3</v>
      </c>
      <c r="U135" s="19">
        <f t="shared" si="48"/>
        <v>0</v>
      </c>
      <c r="V135" s="19">
        <f t="shared" si="49"/>
        <v>0</v>
      </c>
    </row>
    <row r="136" spans="1:22" x14ac:dyDescent="0.25">
      <c r="A136" s="26">
        <f>Wellpath!E136</f>
        <v>3810</v>
      </c>
      <c r="B136" s="22">
        <v>0</v>
      </c>
      <c r="C136" s="22">
        <v>0</v>
      </c>
      <c r="D136" s="22">
        <f t="shared" si="37"/>
        <v>4.7931219674804699E-5</v>
      </c>
      <c r="E136" s="20">
        <f>Model!$W$30*((drdp!B136+drdp!K136)*DBHR!$B136+(drdp!E136+drdp!N136)*DBHR!$C136+(drdp!H136+drdp!Q136)*DBHR!$D136)</f>
        <v>1.5915203894030415E-2</v>
      </c>
      <c r="F136" s="20">
        <f>Model!$W$30*((drdp!C136+drdp!L136)*DBHR!$B136+(drdp!F136+drdp!O136)*DBHR!$C136+(drdp!I136+drdp!R136)*DBHR!$D136)</f>
        <v>-6.8936321701305994E-2</v>
      </c>
      <c r="G136" s="20">
        <f>Model!$W$30*((drdp!D136+drdp!M136)*DBHR!$B136+(drdp!G136+drdp!P136)*DBHR!$C136+(drdp!J136+drdp!S136)*DBHR!$D136)</f>
        <v>0</v>
      </c>
      <c r="H136" s="18">
        <f>Model!$W$30*((drdp!B136)*DBHR!$B136+(drdp!E136)*DBHR!$C136+(drdp!H136)*DBHR!$D136)</f>
        <v>7.9576019470152075E-3</v>
      </c>
      <c r="I136" s="18">
        <f>Model!$W$30*((drdp!C136)*DBHR!$B136+(drdp!F136)*DBHR!$C136+(drdp!I136)*DBHR!$D136)</f>
        <v>-3.4468160850652997E-2</v>
      </c>
      <c r="J136" s="18">
        <f>Model!$W$30*((drdp!D136)*DBHR!$B136+(drdp!G136)*DBHR!$C136+(drdp!J136)*DBHR!$D136)</f>
        <v>0</v>
      </c>
      <c r="K136" s="21">
        <f t="shared" si="38"/>
        <v>0.12075419289629175</v>
      </c>
      <c r="L136" s="21">
        <f t="shared" si="39"/>
        <v>0.15263565377841623</v>
      </c>
      <c r="M136" s="21">
        <f t="shared" si="40"/>
        <v>0</v>
      </c>
      <c r="N136" s="21">
        <f t="shared" si="41"/>
        <v>2.4705775650941501E-3</v>
      </c>
      <c r="O136" s="21">
        <f t="shared" si="42"/>
        <v>0</v>
      </c>
      <c r="P136" s="21">
        <f t="shared" si="43"/>
        <v>0</v>
      </c>
      <c r="Q136" s="19">
        <f t="shared" si="44"/>
        <v>0.12056422261005033</v>
      </c>
      <c r="R136" s="19">
        <f t="shared" si="45"/>
        <v>0.14907149144113677</v>
      </c>
      <c r="S136" s="19">
        <f t="shared" si="46"/>
        <v>0</v>
      </c>
      <c r="T136" s="19">
        <f t="shared" si="47"/>
        <v>3.293429276779719E-3</v>
      </c>
      <c r="U136" s="19">
        <f t="shared" si="48"/>
        <v>0</v>
      </c>
      <c r="V136" s="19">
        <f t="shared" si="49"/>
        <v>0</v>
      </c>
    </row>
    <row r="137" spans="1:22" x14ac:dyDescent="0.25">
      <c r="A137" s="26">
        <f>Wellpath!E137</f>
        <v>3840</v>
      </c>
      <c r="B137" s="22">
        <v>0</v>
      </c>
      <c r="C137" s="22">
        <v>0</v>
      </c>
      <c r="D137" s="22">
        <f t="shared" si="37"/>
        <v>4.7931219674804699E-5</v>
      </c>
      <c r="E137" s="20">
        <f>Model!$W$30*((drdp!B137+drdp!K137)*DBHR!$B137+(drdp!E137+drdp!N137)*DBHR!$C137+(drdp!H137+drdp!Q137)*DBHR!$D137)</f>
        <v>1.5915203894030415E-2</v>
      </c>
      <c r="F137" s="20">
        <f>Model!$W$30*((drdp!C137+drdp!L137)*DBHR!$B137+(drdp!F137+drdp!O137)*DBHR!$C137+(drdp!I137+drdp!R137)*DBHR!$D137)</f>
        <v>-6.8936321701305994E-2</v>
      </c>
      <c r="G137" s="20">
        <f>Model!$W$30*((drdp!D137+drdp!M137)*DBHR!$B137+(drdp!G137+drdp!P137)*DBHR!$C137+(drdp!J137+drdp!S137)*DBHR!$D137)</f>
        <v>0</v>
      </c>
      <c r="H137" s="18">
        <f>Model!$W$30*((drdp!B137)*DBHR!$B137+(drdp!E137)*DBHR!$C137+(drdp!H137)*DBHR!$D137)</f>
        <v>7.9576019470152075E-3</v>
      </c>
      <c r="I137" s="18">
        <f>Model!$W$30*((drdp!C137)*DBHR!$B137+(drdp!F137)*DBHR!$C137+(drdp!I137)*DBHR!$D137)</f>
        <v>-3.4468160850652997E-2</v>
      </c>
      <c r="J137" s="18">
        <f>Model!$W$30*((drdp!D137)*DBHR!$B137+(drdp!G137)*DBHR!$C137+(drdp!J137)*DBHR!$D137)</f>
        <v>0</v>
      </c>
      <c r="K137" s="21">
        <f t="shared" si="38"/>
        <v>0.1210074866112803</v>
      </c>
      <c r="L137" s="21">
        <f t="shared" si="39"/>
        <v>0.15738787022812217</v>
      </c>
      <c r="M137" s="21">
        <f t="shared" si="40"/>
        <v>0</v>
      </c>
      <c r="N137" s="21">
        <f t="shared" si="41"/>
        <v>1.3734419495133915E-3</v>
      </c>
      <c r="O137" s="21">
        <f t="shared" si="42"/>
        <v>0</v>
      </c>
      <c r="P137" s="21">
        <f t="shared" si="43"/>
        <v>0</v>
      </c>
      <c r="Q137" s="19">
        <f t="shared" si="44"/>
        <v>0.12081751632503888</v>
      </c>
      <c r="R137" s="19">
        <f t="shared" si="45"/>
        <v>0.15382370789084271</v>
      </c>
      <c r="S137" s="19">
        <f t="shared" si="46"/>
        <v>0</v>
      </c>
      <c r="T137" s="19">
        <f t="shared" si="47"/>
        <v>2.1962936611989604E-3</v>
      </c>
      <c r="U137" s="19">
        <f t="shared" si="48"/>
        <v>0</v>
      </c>
      <c r="V137" s="19">
        <f t="shared" si="49"/>
        <v>0</v>
      </c>
    </row>
    <row r="138" spans="1:22" x14ac:dyDescent="0.25">
      <c r="A138" s="26">
        <f>Wellpath!E138</f>
        <v>3870</v>
      </c>
      <c r="B138" s="22">
        <v>0</v>
      </c>
      <c r="C138" s="22">
        <v>0</v>
      </c>
      <c r="D138" s="22">
        <f t="shared" si="37"/>
        <v>4.7931219674804699E-5</v>
      </c>
      <c r="E138" s="20">
        <f>Model!$W$30*((drdp!B138+drdp!K138)*DBHR!$B138+(drdp!E138+drdp!N138)*DBHR!$C138+(drdp!H138+drdp!Q138)*DBHR!$D138)</f>
        <v>1.5915203894030415E-2</v>
      </c>
      <c r="F138" s="20">
        <f>Model!$W$30*((drdp!C138+drdp!L138)*DBHR!$B138+(drdp!F138+drdp!O138)*DBHR!$C138+(drdp!I138+drdp!R138)*DBHR!$D138)</f>
        <v>-6.8936321701305994E-2</v>
      </c>
      <c r="G138" s="20">
        <f>Model!$W$30*((drdp!D138+drdp!M138)*DBHR!$B138+(drdp!G138+drdp!P138)*DBHR!$C138+(drdp!J138+drdp!S138)*DBHR!$D138)</f>
        <v>0</v>
      </c>
      <c r="H138" s="18">
        <f>Model!$W$30*((drdp!B138)*DBHR!$B138+(drdp!E138)*DBHR!$C138+(drdp!H138)*DBHR!$D138)</f>
        <v>7.9576019470152075E-3</v>
      </c>
      <c r="I138" s="18">
        <f>Model!$W$30*((drdp!C138)*DBHR!$B138+(drdp!F138)*DBHR!$C138+(drdp!I138)*DBHR!$D138)</f>
        <v>-3.4468160850652997E-2</v>
      </c>
      <c r="J138" s="18">
        <f>Model!$W$30*((drdp!D138)*DBHR!$B138+(drdp!G138)*DBHR!$C138+(drdp!J138)*DBHR!$D138)</f>
        <v>0</v>
      </c>
      <c r="K138" s="21">
        <f t="shared" si="38"/>
        <v>0.12126078032626886</v>
      </c>
      <c r="L138" s="21">
        <f t="shared" si="39"/>
        <v>0.16214008667782812</v>
      </c>
      <c r="M138" s="21">
        <f t="shared" si="40"/>
        <v>0</v>
      </c>
      <c r="N138" s="21">
        <f t="shared" si="41"/>
        <v>2.7630633393263288E-4</v>
      </c>
      <c r="O138" s="21">
        <f t="shared" si="42"/>
        <v>0</v>
      </c>
      <c r="P138" s="21">
        <f t="shared" si="43"/>
        <v>0</v>
      </c>
      <c r="Q138" s="19">
        <f t="shared" si="44"/>
        <v>0.12107081004002744</v>
      </c>
      <c r="R138" s="19">
        <f t="shared" si="45"/>
        <v>0.15857592434054865</v>
      </c>
      <c r="S138" s="19">
        <f t="shared" si="46"/>
        <v>0</v>
      </c>
      <c r="T138" s="19">
        <f t="shared" si="47"/>
        <v>1.0991580456182017E-3</v>
      </c>
      <c r="U138" s="19">
        <f t="shared" si="48"/>
        <v>0</v>
      </c>
      <c r="V138" s="19">
        <f t="shared" si="49"/>
        <v>0</v>
      </c>
    </row>
    <row r="139" spans="1:22" x14ac:dyDescent="0.25">
      <c r="A139" s="26">
        <f>Wellpath!E139</f>
        <v>3900</v>
      </c>
      <c r="B139" s="22">
        <v>0</v>
      </c>
      <c r="C139" s="22">
        <v>0</v>
      </c>
      <c r="D139" s="22">
        <f t="shared" si="37"/>
        <v>4.7931219674804699E-5</v>
      </c>
      <c r="E139" s="20">
        <f>Model!$W$30*((drdp!B139+drdp!K139)*DBHR!$B139+(drdp!E139+drdp!N139)*DBHR!$C139+(drdp!H139+drdp!Q139)*DBHR!$D139)</f>
        <v>1.5915203894030415E-2</v>
      </c>
      <c r="F139" s="20">
        <f>Model!$W$30*((drdp!C139+drdp!L139)*DBHR!$B139+(drdp!F139+drdp!O139)*DBHR!$C139+(drdp!I139+drdp!R139)*DBHR!$D139)</f>
        <v>-6.8936321701305994E-2</v>
      </c>
      <c r="G139" s="20">
        <f>Model!$W$30*((drdp!D139+drdp!M139)*DBHR!$B139+(drdp!G139+drdp!P139)*DBHR!$C139+(drdp!J139+drdp!S139)*DBHR!$D139)</f>
        <v>0</v>
      </c>
      <c r="H139" s="18">
        <f>Model!$W$30*((drdp!B139)*DBHR!$B139+(drdp!E139)*DBHR!$C139+(drdp!H139)*DBHR!$D139)</f>
        <v>7.9576019470152075E-3</v>
      </c>
      <c r="I139" s="18">
        <f>Model!$W$30*((drdp!C139)*DBHR!$B139+(drdp!F139)*DBHR!$C139+(drdp!I139)*DBHR!$D139)</f>
        <v>-3.4468160850652997E-2</v>
      </c>
      <c r="J139" s="18">
        <f>Model!$W$30*((drdp!D139)*DBHR!$B139+(drdp!G139)*DBHR!$C139+(drdp!J139)*DBHR!$D139)</f>
        <v>0</v>
      </c>
      <c r="K139" s="21">
        <f t="shared" si="38"/>
        <v>0.12151407404125741</v>
      </c>
      <c r="L139" s="21">
        <f t="shared" si="39"/>
        <v>0.16689230312753406</v>
      </c>
      <c r="M139" s="21">
        <f t="shared" si="40"/>
        <v>0</v>
      </c>
      <c r="N139" s="21">
        <f t="shared" si="41"/>
        <v>-8.2082928164812574E-4</v>
      </c>
      <c r="O139" s="21">
        <f t="shared" si="42"/>
        <v>0</v>
      </c>
      <c r="P139" s="21">
        <f t="shared" si="43"/>
        <v>0</v>
      </c>
      <c r="Q139" s="19">
        <f t="shared" si="44"/>
        <v>0.121324103755016</v>
      </c>
      <c r="R139" s="19">
        <f t="shared" si="45"/>
        <v>0.16332814079025459</v>
      </c>
      <c r="S139" s="19">
        <f t="shared" si="46"/>
        <v>0</v>
      </c>
      <c r="T139" s="19">
        <f t="shared" si="47"/>
        <v>2.0224300374432251E-6</v>
      </c>
      <c r="U139" s="19">
        <f t="shared" si="48"/>
        <v>0</v>
      </c>
      <c r="V139" s="19">
        <f t="shared" si="49"/>
        <v>0</v>
      </c>
    </row>
    <row r="140" spans="1:22" x14ac:dyDescent="0.25">
      <c r="A140" s="26">
        <f>Wellpath!E140</f>
        <v>3930</v>
      </c>
      <c r="B140" s="22">
        <v>0</v>
      </c>
      <c r="C140" s="22">
        <v>0</v>
      </c>
      <c r="D140" s="22">
        <f t="shared" si="37"/>
        <v>4.7931219674804699E-5</v>
      </c>
      <c r="E140" s="20">
        <f>Model!$W$30*((drdp!B140+drdp!K140)*DBHR!$B140+(drdp!E140+drdp!N140)*DBHR!$C140+(drdp!H140+drdp!Q140)*DBHR!$D140)</f>
        <v>1.5915203894030415E-2</v>
      </c>
      <c r="F140" s="20">
        <f>Model!$W$30*((drdp!C140+drdp!L140)*DBHR!$B140+(drdp!F140+drdp!O140)*DBHR!$C140+(drdp!I140+drdp!R140)*DBHR!$D140)</f>
        <v>-6.8936321701305994E-2</v>
      </c>
      <c r="G140" s="20">
        <f>Model!$W$30*((drdp!D140+drdp!M140)*DBHR!$B140+(drdp!G140+drdp!P140)*DBHR!$C140+(drdp!J140+drdp!S140)*DBHR!$D140)</f>
        <v>0</v>
      </c>
      <c r="H140" s="18">
        <f>Model!$W$30*((drdp!B140)*DBHR!$B140+(drdp!E140)*DBHR!$C140+(drdp!H140)*DBHR!$D140)</f>
        <v>7.9576019470152075E-3</v>
      </c>
      <c r="I140" s="18">
        <f>Model!$W$30*((drdp!C140)*DBHR!$B140+(drdp!F140)*DBHR!$C140+(drdp!I140)*DBHR!$D140)</f>
        <v>-3.4468160850652997E-2</v>
      </c>
      <c r="J140" s="18">
        <f>Model!$W$30*((drdp!D140)*DBHR!$B140+(drdp!G140)*DBHR!$C140+(drdp!J140)*DBHR!$D140)</f>
        <v>0</v>
      </c>
      <c r="K140" s="21">
        <f t="shared" si="38"/>
        <v>0.12176736775624597</v>
      </c>
      <c r="L140" s="21">
        <f t="shared" si="39"/>
        <v>0.17164451957724</v>
      </c>
      <c r="M140" s="21">
        <f t="shared" si="40"/>
        <v>0</v>
      </c>
      <c r="N140" s="21">
        <f t="shared" si="41"/>
        <v>-1.9179648972288844E-3</v>
      </c>
      <c r="O140" s="21">
        <f t="shared" si="42"/>
        <v>0</v>
      </c>
      <c r="P140" s="21">
        <f t="shared" si="43"/>
        <v>0</v>
      </c>
      <c r="Q140" s="19">
        <f t="shared" si="44"/>
        <v>0.12157739747000455</v>
      </c>
      <c r="R140" s="19">
        <f t="shared" si="45"/>
        <v>0.16808035723996054</v>
      </c>
      <c r="S140" s="19">
        <f t="shared" si="46"/>
        <v>0</v>
      </c>
      <c r="T140" s="19">
        <f t="shared" si="47"/>
        <v>-1.0951131855433155E-3</v>
      </c>
      <c r="U140" s="19">
        <f t="shared" si="48"/>
        <v>0</v>
      </c>
      <c r="V140" s="19">
        <f t="shared" si="49"/>
        <v>0</v>
      </c>
    </row>
    <row r="141" spans="1:22" x14ac:dyDescent="0.25">
      <c r="A141" s="26">
        <f>Wellpath!E141</f>
        <v>3960</v>
      </c>
      <c r="B141" s="22">
        <v>0</v>
      </c>
      <c r="C141" s="22">
        <v>0</v>
      </c>
      <c r="D141" s="22">
        <f t="shared" si="37"/>
        <v>4.7931219674804699E-5</v>
      </c>
      <c r="E141" s="20">
        <f>Model!$W$30*((drdp!B141+drdp!K141)*DBHR!$B141+(drdp!E141+drdp!N141)*DBHR!$C141+(drdp!H141+drdp!Q141)*DBHR!$D141)</f>
        <v>1.5915203894030415E-2</v>
      </c>
      <c r="F141" s="20">
        <f>Model!$W$30*((drdp!C141+drdp!L141)*DBHR!$B141+(drdp!F141+drdp!O141)*DBHR!$C141+(drdp!I141+drdp!R141)*DBHR!$D141)</f>
        <v>-6.8936321701305994E-2</v>
      </c>
      <c r="G141" s="20">
        <f>Model!$W$30*((drdp!D141+drdp!M141)*DBHR!$B141+(drdp!G141+drdp!P141)*DBHR!$C141+(drdp!J141+drdp!S141)*DBHR!$D141)</f>
        <v>0</v>
      </c>
      <c r="H141" s="18">
        <f>Model!$W$30*((drdp!B141)*DBHR!$B141+(drdp!E141)*DBHR!$C141+(drdp!H141)*DBHR!$D141)</f>
        <v>7.9576019470152075E-3</v>
      </c>
      <c r="I141" s="18">
        <f>Model!$W$30*((drdp!C141)*DBHR!$B141+(drdp!F141)*DBHR!$C141+(drdp!I141)*DBHR!$D141)</f>
        <v>-3.4468160850652997E-2</v>
      </c>
      <c r="J141" s="18">
        <f>Model!$W$30*((drdp!D141)*DBHR!$B141+(drdp!G141)*DBHR!$C141+(drdp!J141)*DBHR!$D141)</f>
        <v>0</v>
      </c>
      <c r="K141" s="21">
        <f t="shared" si="38"/>
        <v>0.12202066147123453</v>
      </c>
      <c r="L141" s="21">
        <f t="shared" si="39"/>
        <v>0.17639673602694594</v>
      </c>
      <c r="M141" s="21">
        <f t="shared" si="40"/>
        <v>0</v>
      </c>
      <c r="N141" s="21">
        <f t="shared" si="41"/>
        <v>-3.015100512809643E-3</v>
      </c>
      <c r="O141" s="21">
        <f t="shared" si="42"/>
        <v>0</v>
      </c>
      <c r="P141" s="21">
        <f t="shared" si="43"/>
        <v>0</v>
      </c>
      <c r="Q141" s="19">
        <f t="shared" si="44"/>
        <v>0.12183069118499311</v>
      </c>
      <c r="R141" s="19">
        <f t="shared" si="45"/>
        <v>0.17283257368966648</v>
      </c>
      <c r="S141" s="19">
        <f t="shared" si="46"/>
        <v>0</v>
      </c>
      <c r="T141" s="19">
        <f t="shared" si="47"/>
        <v>-2.1922488011240741E-3</v>
      </c>
      <c r="U141" s="19">
        <f t="shared" si="48"/>
        <v>0</v>
      </c>
      <c r="V141" s="19">
        <f t="shared" si="49"/>
        <v>0</v>
      </c>
    </row>
    <row r="142" spans="1:22" x14ac:dyDescent="0.25">
      <c r="A142" s="26">
        <f>Wellpath!E142</f>
        <v>3990</v>
      </c>
      <c r="B142" s="22">
        <v>0</v>
      </c>
      <c r="C142" s="22">
        <v>0</v>
      </c>
      <c r="D142" s="22">
        <f t="shared" si="37"/>
        <v>4.7931219674804699E-5</v>
      </c>
      <c r="E142" s="20">
        <f>Model!$W$30*((drdp!B142+drdp!K142)*DBHR!$B142+(drdp!E142+drdp!N142)*DBHR!$C142+(drdp!H142+drdp!Q142)*DBHR!$D142)</f>
        <v>1.5915203894030415E-2</v>
      </c>
      <c r="F142" s="20">
        <f>Model!$W$30*((drdp!C142+drdp!L142)*DBHR!$B142+(drdp!F142+drdp!O142)*DBHR!$C142+(drdp!I142+drdp!R142)*DBHR!$D142)</f>
        <v>-6.8936321701305994E-2</v>
      </c>
      <c r="G142" s="20">
        <f>Model!$W$30*((drdp!D142+drdp!M142)*DBHR!$B142+(drdp!G142+drdp!P142)*DBHR!$C142+(drdp!J142+drdp!S142)*DBHR!$D142)</f>
        <v>0</v>
      </c>
      <c r="H142" s="18">
        <f>Model!$W$30*((drdp!B142)*DBHR!$B142+(drdp!E142)*DBHR!$C142+(drdp!H142)*DBHR!$D142)</f>
        <v>7.9576019470152075E-3</v>
      </c>
      <c r="I142" s="18">
        <f>Model!$W$30*((drdp!C142)*DBHR!$B142+(drdp!F142)*DBHR!$C142+(drdp!I142)*DBHR!$D142)</f>
        <v>-3.4468160850652997E-2</v>
      </c>
      <c r="J142" s="18">
        <f>Model!$W$30*((drdp!D142)*DBHR!$B142+(drdp!G142)*DBHR!$C142+(drdp!J142)*DBHR!$D142)</f>
        <v>0</v>
      </c>
      <c r="K142" s="21">
        <f t="shared" si="38"/>
        <v>0.12227395518622308</v>
      </c>
      <c r="L142" s="21">
        <f t="shared" si="39"/>
        <v>0.18114895247665189</v>
      </c>
      <c r="M142" s="21">
        <f t="shared" si="40"/>
        <v>0</v>
      </c>
      <c r="N142" s="21">
        <f t="shared" si="41"/>
        <v>-4.1122361283904016E-3</v>
      </c>
      <c r="O142" s="21">
        <f t="shared" si="42"/>
        <v>0</v>
      </c>
      <c r="P142" s="21">
        <f t="shared" si="43"/>
        <v>0</v>
      </c>
      <c r="Q142" s="19">
        <f t="shared" si="44"/>
        <v>0.12208398489998167</v>
      </c>
      <c r="R142" s="19">
        <f t="shared" si="45"/>
        <v>0.17758479013937242</v>
      </c>
      <c r="S142" s="19">
        <f t="shared" si="46"/>
        <v>0</v>
      </c>
      <c r="T142" s="19">
        <f t="shared" si="47"/>
        <v>-3.2893844167048328E-3</v>
      </c>
      <c r="U142" s="19">
        <f t="shared" si="48"/>
        <v>0</v>
      </c>
      <c r="V142" s="19">
        <f t="shared" si="49"/>
        <v>0</v>
      </c>
    </row>
    <row r="143" spans="1:22" x14ac:dyDescent="0.25">
      <c r="A143" s="26">
        <f>Wellpath!E143</f>
        <v>4020</v>
      </c>
      <c r="B143" s="22">
        <v>0</v>
      </c>
      <c r="C143" s="22">
        <v>0</v>
      </c>
      <c r="D143" s="22">
        <f t="shared" si="37"/>
        <v>4.7931219674804699E-5</v>
      </c>
      <c r="E143" s="20">
        <f>Model!$W$30*((drdp!B143+drdp!K143)*DBHR!$B143+(drdp!E143+drdp!N143)*DBHR!$C143+(drdp!H143+drdp!Q143)*DBHR!$D143)</f>
        <v>1.0610135929353609E-2</v>
      </c>
      <c r="F143" s="20">
        <f>Model!$W$30*((drdp!C143+drdp!L143)*DBHR!$B143+(drdp!F143+drdp!O143)*DBHR!$C143+(drdp!I143+drdp!R143)*DBHR!$D143)</f>
        <v>-4.5957547800870663E-2</v>
      </c>
      <c r="G143" s="20">
        <f>Model!$W$30*((drdp!D143+drdp!M143)*DBHR!$B143+(drdp!G143+drdp!P143)*DBHR!$C143+(drdp!J143+drdp!S143)*DBHR!$D143)</f>
        <v>0</v>
      </c>
      <c r="H143" s="18">
        <f>Model!$W$30*((drdp!B143)*DBHR!$B143+(drdp!E143)*DBHR!$C143+(drdp!H143)*DBHR!$D143)</f>
        <v>7.9576019470152075E-3</v>
      </c>
      <c r="I143" s="18">
        <f>Model!$W$30*((drdp!C143)*DBHR!$B143+(drdp!F143)*DBHR!$C143+(drdp!I143)*DBHR!$D143)</f>
        <v>-3.4468160850652997E-2</v>
      </c>
      <c r="J143" s="18">
        <f>Model!$W$30*((drdp!D143)*DBHR!$B143+(drdp!G143)*DBHR!$C143+(drdp!J143)*DBHR!$D143)</f>
        <v>0</v>
      </c>
      <c r="K143" s="21">
        <f t="shared" si="38"/>
        <v>0.12238653017066244</v>
      </c>
      <c r="L143" s="21">
        <f t="shared" si="39"/>
        <v>0.18326104867652121</v>
      </c>
      <c r="M143" s="21">
        <f t="shared" si="40"/>
        <v>0</v>
      </c>
      <c r="N143" s="21">
        <f t="shared" si="41"/>
        <v>-4.5998519575374056E-3</v>
      </c>
      <c r="O143" s="21">
        <f t="shared" si="42"/>
        <v>0</v>
      </c>
      <c r="P143" s="21">
        <f t="shared" si="43"/>
        <v>0</v>
      </c>
      <c r="Q143" s="19">
        <f t="shared" si="44"/>
        <v>0.12233727861497022</v>
      </c>
      <c r="R143" s="19">
        <f t="shared" si="45"/>
        <v>0.18233700658907837</v>
      </c>
      <c r="S143" s="19">
        <f t="shared" si="46"/>
        <v>0</v>
      </c>
      <c r="T143" s="19">
        <f t="shared" si="47"/>
        <v>-4.3865200322855914E-3</v>
      </c>
      <c r="U143" s="19">
        <f t="shared" si="48"/>
        <v>0</v>
      </c>
      <c r="V143" s="19">
        <f t="shared" si="49"/>
        <v>0</v>
      </c>
    </row>
    <row r="144" spans="1:22" x14ac:dyDescent="0.25">
      <c r="A144" s="26">
        <f>Wellpath!E144</f>
        <v>4030</v>
      </c>
      <c r="B144" s="22">
        <v>0</v>
      </c>
      <c r="C144" s="22">
        <v>0</v>
      </c>
      <c r="D144" s="22">
        <f t="shared" si="37"/>
        <v>4.7931219674804699E-5</v>
      </c>
      <c r="E144" s="20">
        <f>Model!$W$30*((drdp!B144+drdp!K144)*DBHR!$B144+(drdp!E144+drdp!N144)*DBHR!$C144+(drdp!H144+drdp!Q144)*DBHR!$D144)</f>
        <v>-1.0663186609000379</v>
      </c>
      <c r="F144" s="20">
        <f>Model!$W$30*((drdp!C144+drdp!L144)*DBHR!$B144+(drdp!F144+drdp!O144)*DBHR!$C144+(drdp!I144+drdp!R144)*DBHR!$D144)</f>
        <v>4.6187335539875018</v>
      </c>
      <c r="G144" s="20">
        <f>Model!$W$30*((drdp!D144+drdp!M144)*DBHR!$B144+(drdp!G144+drdp!P144)*DBHR!$C144+(drdp!J144+drdp!S144)*DBHR!$D144)</f>
        <v>0</v>
      </c>
      <c r="H144" s="18">
        <f>Model!$W$30*((drdp!B144)*DBHR!$B144+(drdp!E144)*DBHR!$C144+(drdp!H144)*DBHR!$D144)</f>
        <v>2.6525339823384023E-3</v>
      </c>
      <c r="I144" s="18">
        <f>Model!$W$30*((drdp!C144)*DBHR!$B144+(drdp!F144)*DBHR!$C144+(drdp!I144)*DBHR!$D144)</f>
        <v>-1.1489386950217666E-2</v>
      </c>
      <c r="J144" s="18">
        <f>Model!$W$30*((drdp!D144)*DBHR!$B144+(drdp!G144)*DBHR!$C144+(drdp!J144)*DBHR!$D144)</f>
        <v>0</v>
      </c>
      <c r="K144" s="21">
        <f t="shared" si="38"/>
        <v>1.2594220167543124</v>
      </c>
      <c r="L144" s="21">
        <f t="shared" si="39"/>
        <v>21.515960691406541</v>
      </c>
      <c r="M144" s="21">
        <f t="shared" si="40"/>
        <v>0</v>
      </c>
      <c r="N144" s="21">
        <f t="shared" si="41"/>
        <v>-4.9296416302995629</v>
      </c>
      <c r="O144" s="21">
        <f t="shared" si="42"/>
        <v>0</v>
      </c>
      <c r="P144" s="21">
        <f t="shared" si="43"/>
        <v>0</v>
      </c>
      <c r="Q144" s="19">
        <f t="shared" si="44"/>
        <v>0.12239356610718989</v>
      </c>
      <c r="R144" s="19">
        <f t="shared" si="45"/>
        <v>0.18339305468901304</v>
      </c>
      <c r="S144" s="19">
        <f t="shared" si="46"/>
        <v>0</v>
      </c>
      <c r="T144" s="19">
        <f t="shared" si="47"/>
        <v>-4.6303279468590929E-3</v>
      </c>
      <c r="U144" s="19">
        <f t="shared" si="48"/>
        <v>0</v>
      </c>
      <c r="V144" s="19">
        <f t="shared" si="49"/>
        <v>0</v>
      </c>
    </row>
    <row r="145" spans="1:22" x14ac:dyDescent="0.25">
      <c r="A145" s="26">
        <f>Wellpath!E145</f>
        <v>0</v>
      </c>
      <c r="B145" s="22">
        <v>0</v>
      </c>
      <c r="C145" s="22">
        <v>0</v>
      </c>
      <c r="D145" s="22">
        <f t="shared" si="37"/>
        <v>4.7931219674804699E-5</v>
      </c>
      <c r="E145" s="20">
        <f>Model!$W$30*((drdp!B145+drdp!K145)*DBHR!$B145+(drdp!E145+drdp!N145)*DBHR!$C145+(drdp!H145+drdp!Q145)*DBHR!$D145)</f>
        <v>0</v>
      </c>
      <c r="F145" s="20">
        <f>Model!$W$30*((drdp!C145+drdp!L145)*DBHR!$B145+(drdp!F145+drdp!O145)*DBHR!$C145+(drdp!I145+drdp!R145)*DBHR!$D145)</f>
        <v>0</v>
      </c>
      <c r="G145" s="20">
        <f>Model!$W$30*((drdp!D145+drdp!M145)*DBHR!$B145+(drdp!G145+drdp!P145)*DBHR!$C145+(drdp!J145+drdp!S145)*DBHR!$D145)</f>
        <v>0</v>
      </c>
      <c r="H145" s="18">
        <f>Model!$W$30*((drdp!B145)*DBHR!$B145+(drdp!E145)*DBHR!$C145+(drdp!H145)*DBHR!$D145)</f>
        <v>0</v>
      </c>
      <c r="I145" s="18">
        <f>Model!$W$30*((drdp!C145)*DBHR!$B145+(drdp!F145)*DBHR!$C145+(drdp!I145)*DBHR!$D145)</f>
        <v>0</v>
      </c>
      <c r="J145" s="18">
        <f>Model!$W$30*((drdp!D145)*DBHR!$B145+(drdp!G145)*DBHR!$C145+(drdp!J145)*DBHR!$D145)</f>
        <v>0</v>
      </c>
      <c r="K145" s="21">
        <f t="shared" si="38"/>
        <v>1.2594220167543124</v>
      </c>
      <c r="L145" s="21">
        <f t="shared" si="39"/>
        <v>21.515960691406541</v>
      </c>
      <c r="M145" s="21">
        <f t="shared" si="40"/>
        <v>0</v>
      </c>
      <c r="N145" s="21">
        <f t="shared" si="41"/>
        <v>-4.9296416302995629</v>
      </c>
      <c r="O145" s="21">
        <f t="shared" si="42"/>
        <v>0</v>
      </c>
      <c r="P145" s="21">
        <f t="shared" si="43"/>
        <v>0</v>
      </c>
      <c r="Q145" s="19">
        <f t="shared" si="44"/>
        <v>1.2594220167543124</v>
      </c>
      <c r="R145" s="19">
        <f t="shared" si="45"/>
        <v>21.515960691406541</v>
      </c>
      <c r="S145" s="19">
        <f t="shared" si="46"/>
        <v>0</v>
      </c>
      <c r="T145" s="19">
        <f t="shared" si="47"/>
        <v>-4.9296416302995629</v>
      </c>
      <c r="U145" s="19">
        <f t="shared" si="48"/>
        <v>0</v>
      </c>
      <c r="V145" s="19">
        <f t="shared" si="49"/>
        <v>0</v>
      </c>
    </row>
    <row r="146" spans="1:22" x14ac:dyDescent="0.25">
      <c r="A146" s="26">
        <f>Wellpath!E146</f>
        <v>0</v>
      </c>
      <c r="B146" s="22">
        <v>0</v>
      </c>
      <c r="C146" s="22">
        <v>0</v>
      </c>
      <c r="D146" s="22">
        <f t="shared" si="37"/>
        <v>4.7931219674804699E-5</v>
      </c>
      <c r="E146" s="20">
        <f>Model!$W$30*((drdp!B146+drdp!K146)*DBHR!$B146+(drdp!E146+drdp!N146)*DBHR!$C146+(drdp!H146+drdp!Q146)*DBHR!$D146)</f>
        <v>0</v>
      </c>
      <c r="F146" s="20">
        <f>Model!$W$30*((drdp!C146+drdp!L146)*DBHR!$B146+(drdp!F146+drdp!O146)*DBHR!$C146+(drdp!I146+drdp!R146)*DBHR!$D146)</f>
        <v>0</v>
      </c>
      <c r="G146" s="20">
        <f>Model!$W$30*((drdp!D146+drdp!M146)*DBHR!$B146+(drdp!G146+drdp!P146)*DBHR!$C146+(drdp!J146+drdp!S146)*DBHR!$D146)</f>
        <v>0</v>
      </c>
      <c r="H146" s="18">
        <f>Model!$W$30*((drdp!B146)*DBHR!$B146+(drdp!E146)*DBHR!$C146+(drdp!H146)*DBHR!$D146)</f>
        <v>0</v>
      </c>
      <c r="I146" s="18">
        <f>Model!$W$30*((drdp!C146)*DBHR!$B146+(drdp!F146)*DBHR!$C146+(drdp!I146)*DBHR!$D146)</f>
        <v>0</v>
      </c>
      <c r="J146" s="18">
        <f>Model!$W$30*((drdp!D146)*DBHR!$B146+(drdp!G146)*DBHR!$C146+(drdp!J146)*DBHR!$D146)</f>
        <v>0</v>
      </c>
      <c r="K146" s="21">
        <f t="shared" si="38"/>
        <v>1.2594220167543124</v>
      </c>
      <c r="L146" s="21">
        <f t="shared" si="39"/>
        <v>21.515960691406541</v>
      </c>
      <c r="M146" s="21">
        <f t="shared" si="40"/>
        <v>0</v>
      </c>
      <c r="N146" s="21">
        <f t="shared" si="41"/>
        <v>-4.9296416302995629</v>
      </c>
      <c r="O146" s="21">
        <f t="shared" si="42"/>
        <v>0</v>
      </c>
      <c r="P146" s="21">
        <f t="shared" si="43"/>
        <v>0</v>
      </c>
      <c r="Q146" s="19">
        <f t="shared" si="44"/>
        <v>1.2594220167543124</v>
      </c>
      <c r="R146" s="19">
        <f t="shared" si="45"/>
        <v>21.515960691406541</v>
      </c>
      <c r="S146" s="19">
        <f t="shared" si="46"/>
        <v>0</v>
      </c>
      <c r="T146" s="19">
        <f t="shared" si="47"/>
        <v>-4.9296416302995629</v>
      </c>
      <c r="U146" s="19">
        <f t="shared" si="48"/>
        <v>0</v>
      </c>
      <c r="V146" s="19">
        <f t="shared" si="49"/>
        <v>0</v>
      </c>
    </row>
    <row r="147" spans="1:22" x14ac:dyDescent="0.25">
      <c r="A147" s="26">
        <f>Wellpath!E147</f>
        <v>0</v>
      </c>
      <c r="B147" s="22">
        <v>0</v>
      </c>
      <c r="C147" s="22">
        <v>0</v>
      </c>
      <c r="D147" s="22">
        <f t="shared" si="37"/>
        <v>4.7931219674804699E-5</v>
      </c>
      <c r="E147" s="20">
        <f>Model!$W$30*((drdp!B147+drdp!K147)*DBHR!$B147+(drdp!E147+drdp!N147)*DBHR!$C147+(drdp!H147+drdp!Q147)*DBHR!$D147)</f>
        <v>0</v>
      </c>
      <c r="F147" s="20">
        <f>Model!$W$30*((drdp!C147+drdp!L147)*DBHR!$B147+(drdp!F147+drdp!O147)*DBHR!$C147+(drdp!I147+drdp!R147)*DBHR!$D147)</f>
        <v>0</v>
      </c>
      <c r="G147" s="20">
        <f>Model!$W$30*((drdp!D147+drdp!M147)*DBHR!$B147+(drdp!G147+drdp!P147)*DBHR!$C147+(drdp!J147+drdp!S147)*DBHR!$D147)</f>
        <v>0</v>
      </c>
      <c r="H147" s="18">
        <f>Model!$W$30*((drdp!B147)*DBHR!$B147+(drdp!E147)*DBHR!$C147+(drdp!H147)*DBHR!$D147)</f>
        <v>0</v>
      </c>
      <c r="I147" s="18">
        <f>Model!$W$30*((drdp!C147)*DBHR!$B147+(drdp!F147)*DBHR!$C147+(drdp!I147)*DBHR!$D147)</f>
        <v>0</v>
      </c>
      <c r="J147" s="18">
        <f>Model!$W$30*((drdp!D147)*DBHR!$B147+(drdp!G147)*DBHR!$C147+(drdp!J147)*DBHR!$D147)</f>
        <v>0</v>
      </c>
      <c r="K147" s="21">
        <f t="shared" si="38"/>
        <v>1.2594220167543124</v>
      </c>
      <c r="L147" s="21">
        <f t="shared" si="39"/>
        <v>21.515960691406541</v>
      </c>
      <c r="M147" s="21">
        <f t="shared" si="40"/>
        <v>0</v>
      </c>
      <c r="N147" s="21">
        <f t="shared" si="41"/>
        <v>-4.9296416302995629</v>
      </c>
      <c r="O147" s="21">
        <f t="shared" si="42"/>
        <v>0</v>
      </c>
      <c r="P147" s="21">
        <f t="shared" si="43"/>
        <v>0</v>
      </c>
      <c r="Q147" s="19">
        <f t="shared" si="44"/>
        <v>1.2594220167543124</v>
      </c>
      <c r="R147" s="19">
        <f t="shared" si="45"/>
        <v>21.515960691406541</v>
      </c>
      <c r="S147" s="19">
        <f t="shared" si="46"/>
        <v>0</v>
      </c>
      <c r="T147" s="19">
        <f t="shared" si="47"/>
        <v>-4.9296416302995629</v>
      </c>
      <c r="U147" s="19">
        <f t="shared" si="48"/>
        <v>0</v>
      </c>
      <c r="V147" s="19">
        <f t="shared" si="49"/>
        <v>0</v>
      </c>
    </row>
    <row r="148" spans="1:22" x14ac:dyDescent="0.25">
      <c r="A148" s="26">
        <f>Wellpath!E148</f>
        <v>0</v>
      </c>
      <c r="B148" s="22">
        <v>0</v>
      </c>
      <c r="C148" s="22">
        <v>0</v>
      </c>
      <c r="D148" s="22">
        <f t="shared" si="37"/>
        <v>4.7931219674804699E-5</v>
      </c>
      <c r="E148" s="20">
        <f>Model!$W$30*((drdp!B148+drdp!K148)*DBHR!$B148+(drdp!E148+drdp!N148)*DBHR!$C148+(drdp!H148+drdp!Q148)*DBHR!$D148)</f>
        <v>0</v>
      </c>
      <c r="F148" s="20">
        <f>Model!$W$30*((drdp!C148+drdp!L148)*DBHR!$B148+(drdp!F148+drdp!O148)*DBHR!$C148+(drdp!I148+drdp!R148)*DBHR!$D148)</f>
        <v>0</v>
      </c>
      <c r="G148" s="20">
        <f>Model!$W$30*((drdp!D148+drdp!M148)*DBHR!$B148+(drdp!G148+drdp!P148)*DBHR!$C148+(drdp!J148+drdp!S148)*DBHR!$D148)</f>
        <v>0</v>
      </c>
      <c r="H148" s="18">
        <f>Model!$W$30*((drdp!B148)*DBHR!$B148+(drdp!E148)*DBHR!$C148+(drdp!H148)*DBHR!$D148)</f>
        <v>0</v>
      </c>
      <c r="I148" s="18">
        <f>Model!$W$30*((drdp!C148)*DBHR!$B148+(drdp!F148)*DBHR!$C148+(drdp!I148)*DBHR!$D148)</f>
        <v>0</v>
      </c>
      <c r="J148" s="18">
        <f>Model!$W$30*((drdp!D148)*DBHR!$B148+(drdp!G148)*DBHR!$C148+(drdp!J148)*DBHR!$D148)</f>
        <v>0</v>
      </c>
      <c r="K148" s="21">
        <f t="shared" si="38"/>
        <v>1.2594220167543124</v>
      </c>
      <c r="L148" s="21">
        <f t="shared" si="39"/>
        <v>21.515960691406541</v>
      </c>
      <c r="M148" s="21">
        <f t="shared" si="40"/>
        <v>0</v>
      </c>
      <c r="N148" s="21">
        <f t="shared" si="41"/>
        <v>-4.9296416302995629</v>
      </c>
      <c r="O148" s="21">
        <f t="shared" si="42"/>
        <v>0</v>
      </c>
      <c r="P148" s="21">
        <f t="shared" si="43"/>
        <v>0</v>
      </c>
      <c r="Q148" s="19">
        <f t="shared" si="44"/>
        <v>1.2594220167543124</v>
      </c>
      <c r="R148" s="19">
        <f t="shared" si="45"/>
        <v>21.515960691406541</v>
      </c>
      <c r="S148" s="19">
        <f t="shared" si="46"/>
        <v>0</v>
      </c>
      <c r="T148" s="19">
        <f t="shared" si="47"/>
        <v>-4.9296416302995629</v>
      </c>
      <c r="U148" s="19">
        <f t="shared" si="48"/>
        <v>0</v>
      </c>
      <c r="V148" s="19">
        <f t="shared" si="49"/>
        <v>0</v>
      </c>
    </row>
    <row r="149" spans="1:22" x14ac:dyDescent="0.25">
      <c r="A149" s="26">
        <f>Wellpath!E149</f>
        <v>0</v>
      </c>
      <c r="B149" s="22">
        <v>0</v>
      </c>
      <c r="C149" s="22">
        <v>0</v>
      </c>
      <c r="D149" s="22">
        <f t="shared" si="37"/>
        <v>4.7931219674804699E-5</v>
      </c>
      <c r="E149" s="20">
        <f>Model!$W$30*((drdp!B149+drdp!K149)*DBHR!$B149+(drdp!E149+drdp!N149)*DBHR!$C149+(drdp!H149+drdp!Q149)*DBHR!$D149)</f>
        <v>0</v>
      </c>
      <c r="F149" s="20">
        <f>Model!$W$30*((drdp!C149+drdp!L149)*DBHR!$B149+(drdp!F149+drdp!O149)*DBHR!$C149+(drdp!I149+drdp!R149)*DBHR!$D149)</f>
        <v>0</v>
      </c>
      <c r="G149" s="20">
        <f>Model!$W$30*((drdp!D149+drdp!M149)*DBHR!$B149+(drdp!G149+drdp!P149)*DBHR!$C149+(drdp!J149+drdp!S149)*DBHR!$D149)</f>
        <v>0</v>
      </c>
      <c r="H149" s="18">
        <f>Model!$W$30*((drdp!B149)*DBHR!$B149+(drdp!E149)*DBHR!$C149+(drdp!H149)*DBHR!$D149)</f>
        <v>0</v>
      </c>
      <c r="I149" s="18">
        <f>Model!$W$30*((drdp!C149)*DBHR!$B149+(drdp!F149)*DBHR!$C149+(drdp!I149)*DBHR!$D149)</f>
        <v>0</v>
      </c>
      <c r="J149" s="18">
        <f>Model!$W$30*((drdp!D149)*DBHR!$B149+(drdp!G149)*DBHR!$C149+(drdp!J149)*DBHR!$D149)</f>
        <v>0</v>
      </c>
      <c r="K149" s="21">
        <f t="shared" si="38"/>
        <v>1.2594220167543124</v>
      </c>
      <c r="L149" s="21">
        <f t="shared" si="39"/>
        <v>21.515960691406541</v>
      </c>
      <c r="M149" s="21">
        <f t="shared" si="40"/>
        <v>0</v>
      </c>
      <c r="N149" s="21">
        <f t="shared" si="41"/>
        <v>-4.9296416302995629</v>
      </c>
      <c r="O149" s="21">
        <f t="shared" si="42"/>
        <v>0</v>
      </c>
      <c r="P149" s="21">
        <f t="shared" si="43"/>
        <v>0</v>
      </c>
      <c r="Q149" s="19">
        <f t="shared" si="44"/>
        <v>1.2594220167543124</v>
      </c>
      <c r="R149" s="19">
        <f t="shared" si="45"/>
        <v>21.515960691406541</v>
      </c>
      <c r="S149" s="19">
        <f t="shared" si="46"/>
        <v>0</v>
      </c>
      <c r="T149" s="19">
        <f t="shared" si="47"/>
        <v>-4.9296416302995629</v>
      </c>
      <c r="U149" s="19">
        <f t="shared" si="48"/>
        <v>0</v>
      </c>
      <c r="V149" s="19">
        <f t="shared" si="49"/>
        <v>0</v>
      </c>
    </row>
    <row r="150" spans="1:22" x14ac:dyDescent="0.25">
      <c r="A150" s="26">
        <f>Wellpath!E150</f>
        <v>0</v>
      </c>
      <c r="B150" s="22">
        <v>0</v>
      </c>
      <c r="C150" s="22">
        <v>0</v>
      </c>
      <c r="D150" s="22">
        <f t="shared" si="37"/>
        <v>4.7931219674804699E-5</v>
      </c>
      <c r="E150" s="20">
        <f>Model!$W$30*((drdp!B150+drdp!K150)*DBHR!$B150+(drdp!E150+drdp!N150)*DBHR!$C150+(drdp!H150+drdp!Q150)*DBHR!$D150)</f>
        <v>0</v>
      </c>
      <c r="F150" s="20">
        <f>Model!$W$30*((drdp!C150+drdp!L150)*DBHR!$B150+(drdp!F150+drdp!O150)*DBHR!$C150+(drdp!I150+drdp!R150)*DBHR!$D150)</f>
        <v>0</v>
      </c>
      <c r="G150" s="20">
        <f>Model!$W$30*((drdp!D150+drdp!M150)*DBHR!$B150+(drdp!G150+drdp!P150)*DBHR!$C150+(drdp!J150+drdp!S150)*DBHR!$D150)</f>
        <v>0</v>
      </c>
      <c r="H150" s="18">
        <f>Model!$W$30*((drdp!B150)*DBHR!$B150+(drdp!E150)*DBHR!$C150+(drdp!H150)*DBHR!$D150)</f>
        <v>0</v>
      </c>
      <c r="I150" s="18">
        <f>Model!$W$30*((drdp!C150)*DBHR!$B150+(drdp!F150)*DBHR!$C150+(drdp!I150)*DBHR!$D150)</f>
        <v>0</v>
      </c>
      <c r="J150" s="18">
        <f>Model!$W$30*((drdp!D150)*DBHR!$B150+(drdp!G150)*DBHR!$C150+(drdp!J150)*DBHR!$D150)</f>
        <v>0</v>
      </c>
      <c r="K150" s="21">
        <f t="shared" si="38"/>
        <v>1.2594220167543124</v>
      </c>
      <c r="L150" s="21">
        <f t="shared" si="39"/>
        <v>21.515960691406541</v>
      </c>
      <c r="M150" s="21">
        <f t="shared" si="40"/>
        <v>0</v>
      </c>
      <c r="N150" s="21">
        <f t="shared" si="41"/>
        <v>-4.9296416302995629</v>
      </c>
      <c r="O150" s="21">
        <f t="shared" si="42"/>
        <v>0</v>
      </c>
      <c r="P150" s="21">
        <f t="shared" si="43"/>
        <v>0</v>
      </c>
      <c r="Q150" s="19">
        <f t="shared" si="44"/>
        <v>1.2594220167543124</v>
      </c>
      <c r="R150" s="19">
        <f t="shared" si="45"/>
        <v>21.515960691406541</v>
      </c>
      <c r="S150" s="19">
        <f t="shared" si="46"/>
        <v>0</v>
      </c>
      <c r="T150" s="19">
        <f t="shared" si="47"/>
        <v>-4.9296416302995629</v>
      </c>
      <c r="U150" s="19">
        <f t="shared" si="48"/>
        <v>0</v>
      </c>
      <c r="V150" s="19">
        <f t="shared" si="49"/>
        <v>0</v>
      </c>
    </row>
    <row r="151" spans="1:22" x14ac:dyDescent="0.25">
      <c r="A151" s="26">
        <f>Wellpath!E151</f>
        <v>0</v>
      </c>
      <c r="B151" s="22">
        <v>0</v>
      </c>
      <c r="C151" s="22">
        <v>0</v>
      </c>
      <c r="D151" s="22">
        <f t="shared" si="37"/>
        <v>4.7931219674804699E-5</v>
      </c>
      <c r="E151" s="20">
        <f>Model!$W$30*((drdp!B151+drdp!K151)*DBHR!$B151+(drdp!E151+drdp!N151)*DBHR!$C151+(drdp!H151+drdp!Q151)*DBHR!$D151)</f>
        <v>0</v>
      </c>
      <c r="F151" s="20">
        <f>Model!$W$30*((drdp!C151+drdp!L151)*DBHR!$B151+(drdp!F151+drdp!O151)*DBHR!$C151+(drdp!I151+drdp!R151)*DBHR!$D151)</f>
        <v>0</v>
      </c>
      <c r="G151" s="20">
        <f>Model!$W$30*((drdp!D151+drdp!M151)*DBHR!$B151+(drdp!G151+drdp!P151)*DBHR!$C151+(drdp!J151+drdp!S151)*DBHR!$D151)</f>
        <v>0</v>
      </c>
      <c r="H151" s="18">
        <f>Model!$W$30*((drdp!B151)*DBHR!$B151+(drdp!E151)*DBHR!$C151+(drdp!H151)*DBHR!$D151)</f>
        <v>0</v>
      </c>
      <c r="I151" s="18">
        <f>Model!$W$30*((drdp!C151)*DBHR!$B151+(drdp!F151)*DBHR!$C151+(drdp!I151)*DBHR!$D151)</f>
        <v>0</v>
      </c>
      <c r="J151" s="18">
        <f>Model!$W$30*((drdp!D151)*DBHR!$B151+(drdp!G151)*DBHR!$C151+(drdp!J151)*DBHR!$D151)</f>
        <v>0</v>
      </c>
      <c r="K151" s="21">
        <f t="shared" si="38"/>
        <v>1.2594220167543124</v>
      </c>
      <c r="L151" s="21">
        <f t="shared" si="39"/>
        <v>21.515960691406541</v>
      </c>
      <c r="M151" s="21">
        <f t="shared" si="40"/>
        <v>0</v>
      </c>
      <c r="N151" s="21">
        <f t="shared" si="41"/>
        <v>-4.9296416302995629</v>
      </c>
      <c r="O151" s="21">
        <f t="shared" si="42"/>
        <v>0</v>
      </c>
      <c r="P151" s="21">
        <f t="shared" si="43"/>
        <v>0</v>
      </c>
      <c r="Q151" s="19">
        <f t="shared" si="44"/>
        <v>1.2594220167543124</v>
      </c>
      <c r="R151" s="19">
        <f t="shared" si="45"/>
        <v>21.515960691406541</v>
      </c>
      <c r="S151" s="19">
        <f t="shared" si="46"/>
        <v>0</v>
      </c>
      <c r="T151" s="19">
        <f t="shared" si="47"/>
        <v>-4.9296416302995629</v>
      </c>
      <c r="U151" s="19">
        <f t="shared" si="48"/>
        <v>0</v>
      </c>
      <c r="V151" s="19">
        <f t="shared" si="49"/>
        <v>0</v>
      </c>
    </row>
    <row r="152" spans="1:22" x14ac:dyDescent="0.25">
      <c r="A152" s="26">
        <f>Wellpath!E152</f>
        <v>0</v>
      </c>
      <c r="B152" s="22">
        <v>0</v>
      </c>
      <c r="C152" s="22">
        <v>0</v>
      </c>
      <c r="D152" s="22">
        <f t="shared" si="37"/>
        <v>4.7931219674804699E-5</v>
      </c>
      <c r="E152" s="20">
        <f>Model!$W$30*((drdp!B152+drdp!K152)*DBHR!$B152+(drdp!E152+drdp!N152)*DBHR!$C152+(drdp!H152+drdp!Q152)*DBHR!$D152)</f>
        <v>0</v>
      </c>
      <c r="F152" s="20">
        <f>Model!$W$30*((drdp!C152+drdp!L152)*DBHR!$B152+(drdp!F152+drdp!O152)*DBHR!$C152+(drdp!I152+drdp!R152)*DBHR!$D152)</f>
        <v>0</v>
      </c>
      <c r="G152" s="20">
        <f>Model!$W$30*((drdp!D152+drdp!M152)*DBHR!$B152+(drdp!G152+drdp!P152)*DBHR!$C152+(drdp!J152+drdp!S152)*DBHR!$D152)</f>
        <v>0</v>
      </c>
      <c r="H152" s="18">
        <f>Model!$W$30*((drdp!B152)*DBHR!$B152+(drdp!E152)*DBHR!$C152+(drdp!H152)*DBHR!$D152)</f>
        <v>0</v>
      </c>
      <c r="I152" s="18">
        <f>Model!$W$30*((drdp!C152)*DBHR!$B152+(drdp!F152)*DBHR!$C152+(drdp!I152)*DBHR!$D152)</f>
        <v>0</v>
      </c>
      <c r="J152" s="18">
        <f>Model!$W$30*((drdp!D152)*DBHR!$B152+(drdp!G152)*DBHR!$C152+(drdp!J152)*DBHR!$D152)</f>
        <v>0</v>
      </c>
      <c r="K152" s="21">
        <f t="shared" si="38"/>
        <v>1.2594220167543124</v>
      </c>
      <c r="L152" s="21">
        <f t="shared" si="39"/>
        <v>21.515960691406541</v>
      </c>
      <c r="M152" s="21">
        <f t="shared" si="40"/>
        <v>0</v>
      </c>
      <c r="N152" s="21">
        <f t="shared" si="41"/>
        <v>-4.9296416302995629</v>
      </c>
      <c r="O152" s="21">
        <f t="shared" si="42"/>
        <v>0</v>
      </c>
      <c r="P152" s="21">
        <f t="shared" si="43"/>
        <v>0</v>
      </c>
      <c r="Q152" s="19">
        <f t="shared" si="44"/>
        <v>1.2594220167543124</v>
      </c>
      <c r="R152" s="19">
        <f t="shared" si="45"/>
        <v>21.515960691406541</v>
      </c>
      <c r="S152" s="19">
        <f t="shared" si="46"/>
        <v>0</v>
      </c>
      <c r="T152" s="19">
        <f t="shared" si="47"/>
        <v>-4.9296416302995629</v>
      </c>
      <c r="U152" s="19">
        <f t="shared" si="48"/>
        <v>0</v>
      </c>
      <c r="V152" s="19">
        <f t="shared" si="49"/>
        <v>0</v>
      </c>
    </row>
    <row r="153" spans="1:22" x14ac:dyDescent="0.25">
      <c r="A153" s="26">
        <f>Wellpath!E153</f>
        <v>0</v>
      </c>
      <c r="B153" s="22">
        <v>0</v>
      </c>
      <c r="C153" s="22">
        <v>0</v>
      </c>
      <c r="D153" s="22">
        <f t="shared" si="37"/>
        <v>4.7931219674804699E-5</v>
      </c>
      <c r="E153" s="20">
        <f>Model!$W$30*((drdp!B153+drdp!K153)*DBHR!$B153+(drdp!E153+drdp!N153)*DBHR!$C153+(drdp!H153+drdp!Q153)*DBHR!$D153)</f>
        <v>0</v>
      </c>
      <c r="F153" s="20">
        <f>Model!$W$30*((drdp!C153+drdp!L153)*DBHR!$B153+(drdp!F153+drdp!O153)*DBHR!$C153+(drdp!I153+drdp!R153)*DBHR!$D153)</f>
        <v>0</v>
      </c>
      <c r="G153" s="20">
        <f>Model!$W$30*((drdp!D153+drdp!M153)*DBHR!$B153+(drdp!G153+drdp!P153)*DBHR!$C153+(drdp!J153+drdp!S153)*DBHR!$D153)</f>
        <v>0</v>
      </c>
      <c r="H153" s="18">
        <f>Model!$W$30*((drdp!B153)*DBHR!$B153+(drdp!E153)*DBHR!$C153+(drdp!H153)*DBHR!$D153)</f>
        <v>0</v>
      </c>
      <c r="I153" s="18">
        <f>Model!$W$30*((drdp!C153)*DBHR!$B153+(drdp!F153)*DBHR!$C153+(drdp!I153)*DBHR!$D153)</f>
        <v>0</v>
      </c>
      <c r="J153" s="18">
        <f>Model!$W$30*((drdp!D153)*DBHR!$B153+(drdp!G153)*DBHR!$C153+(drdp!J153)*DBHR!$D153)</f>
        <v>0</v>
      </c>
      <c r="K153" s="21">
        <f t="shared" si="38"/>
        <v>1.2594220167543124</v>
      </c>
      <c r="L153" s="21">
        <f t="shared" si="39"/>
        <v>21.515960691406541</v>
      </c>
      <c r="M153" s="21">
        <f t="shared" si="40"/>
        <v>0</v>
      </c>
      <c r="N153" s="21">
        <f t="shared" si="41"/>
        <v>-4.9296416302995629</v>
      </c>
      <c r="O153" s="21">
        <f t="shared" si="42"/>
        <v>0</v>
      </c>
      <c r="P153" s="21">
        <f t="shared" si="43"/>
        <v>0</v>
      </c>
      <c r="Q153" s="19">
        <f t="shared" si="44"/>
        <v>1.2594220167543124</v>
      </c>
      <c r="R153" s="19">
        <f t="shared" si="45"/>
        <v>21.515960691406541</v>
      </c>
      <c r="S153" s="19">
        <f t="shared" si="46"/>
        <v>0</v>
      </c>
      <c r="T153" s="19">
        <f t="shared" si="47"/>
        <v>-4.9296416302995629</v>
      </c>
      <c r="U153" s="19">
        <f t="shared" si="48"/>
        <v>0</v>
      </c>
      <c r="V153" s="19">
        <f t="shared" si="49"/>
        <v>0</v>
      </c>
    </row>
    <row r="154" spans="1:22" x14ac:dyDescent="0.25">
      <c r="A154" s="26">
        <f>Wellpath!E154</f>
        <v>0</v>
      </c>
      <c r="B154" s="22">
        <v>0</v>
      </c>
      <c r="C154" s="22">
        <v>0</v>
      </c>
      <c r="D154" s="22">
        <f t="shared" si="37"/>
        <v>4.7931219674804699E-5</v>
      </c>
      <c r="E154" s="20">
        <f>Model!$W$30*((drdp!B154+drdp!K154)*DBHR!$B154+(drdp!E154+drdp!N154)*DBHR!$C154+(drdp!H154+drdp!Q154)*DBHR!$D154)</f>
        <v>0</v>
      </c>
      <c r="F154" s="20">
        <f>Model!$W$30*((drdp!C154+drdp!L154)*DBHR!$B154+(drdp!F154+drdp!O154)*DBHR!$C154+(drdp!I154+drdp!R154)*DBHR!$D154)</f>
        <v>0</v>
      </c>
      <c r="G154" s="20">
        <f>Model!$W$30*((drdp!D154+drdp!M154)*DBHR!$B154+(drdp!G154+drdp!P154)*DBHR!$C154+(drdp!J154+drdp!S154)*DBHR!$D154)</f>
        <v>0</v>
      </c>
      <c r="H154" s="18">
        <f>Model!$W$30*((drdp!B154)*DBHR!$B154+(drdp!E154)*DBHR!$C154+(drdp!H154)*DBHR!$D154)</f>
        <v>0</v>
      </c>
      <c r="I154" s="18">
        <f>Model!$W$30*((drdp!C154)*DBHR!$B154+(drdp!F154)*DBHR!$C154+(drdp!I154)*DBHR!$D154)</f>
        <v>0</v>
      </c>
      <c r="J154" s="18">
        <f>Model!$W$30*((drdp!D154)*DBHR!$B154+(drdp!G154)*DBHR!$C154+(drdp!J154)*DBHR!$D154)</f>
        <v>0</v>
      </c>
      <c r="K154" s="21">
        <f t="shared" si="38"/>
        <v>1.2594220167543124</v>
      </c>
      <c r="L154" s="21">
        <f t="shared" si="39"/>
        <v>21.515960691406541</v>
      </c>
      <c r="M154" s="21">
        <f t="shared" si="40"/>
        <v>0</v>
      </c>
      <c r="N154" s="21">
        <f t="shared" si="41"/>
        <v>-4.9296416302995629</v>
      </c>
      <c r="O154" s="21">
        <f t="shared" si="42"/>
        <v>0</v>
      </c>
      <c r="P154" s="21">
        <f t="shared" si="43"/>
        <v>0</v>
      </c>
      <c r="Q154" s="19">
        <f t="shared" si="44"/>
        <v>1.2594220167543124</v>
      </c>
      <c r="R154" s="19">
        <f t="shared" si="45"/>
        <v>21.515960691406541</v>
      </c>
      <c r="S154" s="19">
        <f t="shared" si="46"/>
        <v>0</v>
      </c>
      <c r="T154" s="19">
        <f t="shared" si="47"/>
        <v>-4.9296416302995629</v>
      </c>
      <c r="U154" s="19">
        <f t="shared" si="48"/>
        <v>0</v>
      </c>
      <c r="V154" s="19">
        <f t="shared" si="49"/>
        <v>0</v>
      </c>
    </row>
    <row r="155" spans="1:22" x14ac:dyDescent="0.25">
      <c r="A155" s="26">
        <f>Wellpath!E155</f>
        <v>0</v>
      </c>
      <c r="B155" s="22">
        <v>0</v>
      </c>
      <c r="C155" s="22">
        <v>0</v>
      </c>
      <c r="D155" s="22">
        <f t="shared" si="37"/>
        <v>4.7931219674804699E-5</v>
      </c>
      <c r="E155" s="20">
        <f>Model!$W$30*((drdp!B155+drdp!K155)*DBHR!$B155+(drdp!E155+drdp!N155)*DBHR!$C155+(drdp!H155+drdp!Q155)*DBHR!$D155)</f>
        <v>0</v>
      </c>
      <c r="F155" s="20">
        <f>Model!$W$30*((drdp!C155+drdp!L155)*DBHR!$B155+(drdp!F155+drdp!O155)*DBHR!$C155+(drdp!I155+drdp!R155)*DBHR!$D155)</f>
        <v>0</v>
      </c>
      <c r="G155" s="20">
        <f>Model!$W$30*((drdp!D155+drdp!M155)*DBHR!$B155+(drdp!G155+drdp!P155)*DBHR!$C155+(drdp!J155+drdp!S155)*DBHR!$D155)</f>
        <v>0</v>
      </c>
      <c r="H155" s="18">
        <f>Model!$W$30*((drdp!B155)*DBHR!$B155+(drdp!E155)*DBHR!$C155+(drdp!H155)*DBHR!$D155)</f>
        <v>0</v>
      </c>
      <c r="I155" s="18">
        <f>Model!$W$30*((drdp!C155)*DBHR!$B155+(drdp!F155)*DBHR!$C155+(drdp!I155)*DBHR!$D155)</f>
        <v>0</v>
      </c>
      <c r="J155" s="18">
        <f>Model!$W$30*((drdp!D155)*DBHR!$B155+(drdp!G155)*DBHR!$C155+(drdp!J155)*DBHR!$D155)</f>
        <v>0</v>
      </c>
      <c r="K155" s="21">
        <f t="shared" si="38"/>
        <v>1.2594220167543124</v>
      </c>
      <c r="L155" s="21">
        <f t="shared" si="39"/>
        <v>21.515960691406541</v>
      </c>
      <c r="M155" s="21">
        <f t="shared" si="40"/>
        <v>0</v>
      </c>
      <c r="N155" s="21">
        <f t="shared" si="41"/>
        <v>-4.9296416302995629</v>
      </c>
      <c r="O155" s="21">
        <f t="shared" si="42"/>
        <v>0</v>
      </c>
      <c r="P155" s="21">
        <f t="shared" si="43"/>
        <v>0</v>
      </c>
      <c r="Q155" s="19">
        <f t="shared" si="44"/>
        <v>1.2594220167543124</v>
      </c>
      <c r="R155" s="19">
        <f t="shared" si="45"/>
        <v>21.515960691406541</v>
      </c>
      <c r="S155" s="19">
        <f t="shared" si="46"/>
        <v>0</v>
      </c>
      <c r="T155" s="19">
        <f t="shared" si="47"/>
        <v>-4.9296416302995629</v>
      </c>
      <c r="U155" s="19">
        <f t="shared" si="48"/>
        <v>0</v>
      </c>
      <c r="V155" s="19">
        <f t="shared" si="49"/>
        <v>0</v>
      </c>
    </row>
    <row r="156" spans="1:22" x14ac:dyDescent="0.25">
      <c r="A156" s="26">
        <f>Wellpath!E156</f>
        <v>0</v>
      </c>
      <c r="B156" s="22">
        <v>0</v>
      </c>
      <c r="C156" s="22">
        <v>0</v>
      </c>
      <c r="D156" s="22">
        <f t="shared" si="37"/>
        <v>4.7931219674804699E-5</v>
      </c>
      <c r="E156" s="20">
        <f>Model!$W$30*((drdp!B156+drdp!K156)*DBHR!$B156+(drdp!E156+drdp!N156)*DBHR!$C156+(drdp!H156+drdp!Q156)*DBHR!$D156)</f>
        <v>0</v>
      </c>
      <c r="F156" s="20">
        <f>Model!$W$30*((drdp!C156+drdp!L156)*DBHR!$B156+(drdp!F156+drdp!O156)*DBHR!$C156+(drdp!I156+drdp!R156)*DBHR!$D156)</f>
        <v>0</v>
      </c>
      <c r="G156" s="20">
        <f>Model!$W$30*((drdp!D156+drdp!M156)*DBHR!$B156+(drdp!G156+drdp!P156)*DBHR!$C156+(drdp!J156+drdp!S156)*DBHR!$D156)</f>
        <v>0</v>
      </c>
      <c r="H156" s="18">
        <f>Model!$W$30*((drdp!B156)*DBHR!$B156+(drdp!E156)*DBHR!$C156+(drdp!H156)*DBHR!$D156)</f>
        <v>0</v>
      </c>
      <c r="I156" s="18">
        <f>Model!$W$30*((drdp!C156)*DBHR!$B156+(drdp!F156)*DBHR!$C156+(drdp!I156)*DBHR!$D156)</f>
        <v>0</v>
      </c>
      <c r="J156" s="18">
        <f>Model!$W$30*((drdp!D156)*DBHR!$B156+(drdp!G156)*DBHR!$C156+(drdp!J156)*DBHR!$D156)</f>
        <v>0</v>
      </c>
      <c r="K156" s="21">
        <f t="shared" si="38"/>
        <v>1.2594220167543124</v>
      </c>
      <c r="L156" s="21">
        <f t="shared" si="39"/>
        <v>21.515960691406541</v>
      </c>
      <c r="M156" s="21">
        <f t="shared" si="40"/>
        <v>0</v>
      </c>
      <c r="N156" s="21">
        <f t="shared" si="41"/>
        <v>-4.9296416302995629</v>
      </c>
      <c r="O156" s="21">
        <f t="shared" si="42"/>
        <v>0</v>
      </c>
      <c r="P156" s="21">
        <f t="shared" si="43"/>
        <v>0</v>
      </c>
      <c r="Q156" s="19">
        <f t="shared" si="44"/>
        <v>1.2594220167543124</v>
      </c>
      <c r="R156" s="19">
        <f t="shared" si="45"/>
        <v>21.515960691406541</v>
      </c>
      <c r="S156" s="19">
        <f t="shared" si="46"/>
        <v>0</v>
      </c>
      <c r="T156" s="19">
        <f t="shared" si="47"/>
        <v>-4.9296416302995629</v>
      </c>
      <c r="U156" s="19">
        <f t="shared" si="48"/>
        <v>0</v>
      </c>
      <c r="V156" s="19">
        <f t="shared" si="49"/>
        <v>0</v>
      </c>
    </row>
    <row r="157" spans="1:22" x14ac:dyDescent="0.25">
      <c r="A157" s="26">
        <f>Wellpath!E157</f>
        <v>0</v>
      </c>
      <c r="B157" s="22">
        <v>0</v>
      </c>
      <c r="C157" s="22">
        <v>0</v>
      </c>
      <c r="D157" s="22">
        <f t="shared" si="37"/>
        <v>4.7931219674804699E-5</v>
      </c>
      <c r="E157" s="20">
        <f>Model!$W$30*((drdp!B157+drdp!K157)*DBHR!$B157+(drdp!E157+drdp!N157)*DBHR!$C157+(drdp!H157+drdp!Q157)*DBHR!$D157)</f>
        <v>0</v>
      </c>
      <c r="F157" s="20">
        <f>Model!$W$30*((drdp!C157+drdp!L157)*DBHR!$B157+(drdp!F157+drdp!O157)*DBHR!$C157+(drdp!I157+drdp!R157)*DBHR!$D157)</f>
        <v>0</v>
      </c>
      <c r="G157" s="20">
        <f>Model!$W$30*((drdp!D157+drdp!M157)*DBHR!$B157+(drdp!G157+drdp!P157)*DBHR!$C157+(drdp!J157+drdp!S157)*DBHR!$D157)</f>
        <v>0</v>
      </c>
      <c r="H157" s="18">
        <f>Model!$W$30*((drdp!B157)*DBHR!$B157+(drdp!E157)*DBHR!$C157+(drdp!H157)*DBHR!$D157)</f>
        <v>0</v>
      </c>
      <c r="I157" s="18">
        <f>Model!$W$30*((drdp!C157)*DBHR!$B157+(drdp!F157)*DBHR!$C157+(drdp!I157)*DBHR!$D157)</f>
        <v>0</v>
      </c>
      <c r="J157" s="18">
        <f>Model!$W$30*((drdp!D157)*DBHR!$B157+(drdp!G157)*DBHR!$C157+(drdp!J157)*DBHR!$D157)</f>
        <v>0</v>
      </c>
      <c r="K157" s="21">
        <f t="shared" si="38"/>
        <v>1.2594220167543124</v>
      </c>
      <c r="L157" s="21">
        <f t="shared" si="39"/>
        <v>21.515960691406541</v>
      </c>
      <c r="M157" s="21">
        <f t="shared" si="40"/>
        <v>0</v>
      </c>
      <c r="N157" s="21">
        <f t="shared" si="41"/>
        <v>-4.9296416302995629</v>
      </c>
      <c r="O157" s="21">
        <f t="shared" si="42"/>
        <v>0</v>
      </c>
      <c r="P157" s="21">
        <f t="shared" si="43"/>
        <v>0</v>
      </c>
      <c r="Q157" s="19">
        <f t="shared" si="44"/>
        <v>1.2594220167543124</v>
      </c>
      <c r="R157" s="19">
        <f t="shared" si="45"/>
        <v>21.515960691406541</v>
      </c>
      <c r="S157" s="19">
        <f t="shared" si="46"/>
        <v>0</v>
      </c>
      <c r="T157" s="19">
        <f t="shared" si="47"/>
        <v>-4.9296416302995629</v>
      </c>
      <c r="U157" s="19">
        <f t="shared" si="48"/>
        <v>0</v>
      </c>
      <c r="V157" s="19">
        <f t="shared" si="49"/>
        <v>0</v>
      </c>
    </row>
    <row r="158" spans="1:22" x14ac:dyDescent="0.25">
      <c r="A158" s="26">
        <f>Wellpath!E158</f>
        <v>0</v>
      </c>
      <c r="B158" s="22">
        <v>0</v>
      </c>
      <c r="C158" s="22">
        <v>0</v>
      </c>
      <c r="D158" s="22">
        <f t="shared" si="37"/>
        <v>4.7931219674804699E-5</v>
      </c>
      <c r="E158" s="20">
        <f>Model!$W$30*((drdp!B158+drdp!K158)*DBHR!$B158+(drdp!E158+drdp!N158)*DBHR!$C158+(drdp!H158+drdp!Q158)*DBHR!$D158)</f>
        <v>0</v>
      </c>
      <c r="F158" s="20">
        <f>Model!$W$30*((drdp!C158+drdp!L158)*DBHR!$B158+(drdp!F158+drdp!O158)*DBHR!$C158+(drdp!I158+drdp!R158)*DBHR!$D158)</f>
        <v>0</v>
      </c>
      <c r="G158" s="20">
        <f>Model!$W$30*((drdp!D158+drdp!M158)*DBHR!$B158+(drdp!G158+drdp!P158)*DBHR!$C158+(drdp!J158+drdp!S158)*DBHR!$D158)</f>
        <v>0</v>
      </c>
      <c r="H158" s="18">
        <f>Model!$W$30*((drdp!B158)*DBHR!$B158+(drdp!E158)*DBHR!$C158+(drdp!H158)*DBHR!$D158)</f>
        <v>0</v>
      </c>
      <c r="I158" s="18">
        <f>Model!$W$30*((drdp!C158)*DBHR!$B158+(drdp!F158)*DBHR!$C158+(drdp!I158)*DBHR!$D158)</f>
        <v>0</v>
      </c>
      <c r="J158" s="18">
        <f>Model!$W$30*((drdp!D158)*DBHR!$B158+(drdp!G158)*DBHR!$C158+(drdp!J158)*DBHR!$D158)</f>
        <v>0</v>
      </c>
      <c r="K158" s="21">
        <f t="shared" si="38"/>
        <v>1.2594220167543124</v>
      </c>
      <c r="L158" s="21">
        <f t="shared" si="39"/>
        <v>21.515960691406541</v>
      </c>
      <c r="M158" s="21">
        <f t="shared" si="40"/>
        <v>0</v>
      </c>
      <c r="N158" s="21">
        <f t="shared" si="41"/>
        <v>-4.9296416302995629</v>
      </c>
      <c r="O158" s="21">
        <f t="shared" si="42"/>
        <v>0</v>
      </c>
      <c r="P158" s="21">
        <f t="shared" si="43"/>
        <v>0</v>
      </c>
      <c r="Q158" s="19">
        <f t="shared" si="44"/>
        <v>1.2594220167543124</v>
      </c>
      <c r="R158" s="19">
        <f t="shared" si="45"/>
        <v>21.515960691406541</v>
      </c>
      <c r="S158" s="19">
        <f t="shared" si="46"/>
        <v>0</v>
      </c>
      <c r="T158" s="19">
        <f t="shared" si="47"/>
        <v>-4.9296416302995629</v>
      </c>
      <c r="U158" s="19">
        <f t="shared" si="48"/>
        <v>0</v>
      </c>
      <c r="V158" s="19">
        <f t="shared" si="49"/>
        <v>0</v>
      </c>
    </row>
    <row r="159" spans="1:22" x14ac:dyDescent="0.25">
      <c r="A159" s="26">
        <f>Wellpath!E159</f>
        <v>0</v>
      </c>
      <c r="B159" s="22">
        <v>0</v>
      </c>
      <c r="C159" s="22">
        <v>0</v>
      </c>
      <c r="D159" s="22">
        <f t="shared" si="37"/>
        <v>4.7931219674804699E-5</v>
      </c>
      <c r="E159" s="20">
        <f>Model!$W$30*((drdp!B159+drdp!K159)*DBHR!$B159+(drdp!E159+drdp!N159)*DBHR!$C159+(drdp!H159+drdp!Q159)*DBHR!$D159)</f>
        <v>0</v>
      </c>
      <c r="F159" s="20">
        <f>Model!$W$30*((drdp!C159+drdp!L159)*DBHR!$B159+(drdp!F159+drdp!O159)*DBHR!$C159+(drdp!I159+drdp!R159)*DBHR!$D159)</f>
        <v>0</v>
      </c>
      <c r="G159" s="20">
        <f>Model!$W$30*((drdp!D159+drdp!M159)*DBHR!$B159+(drdp!G159+drdp!P159)*DBHR!$C159+(drdp!J159+drdp!S159)*DBHR!$D159)</f>
        <v>0</v>
      </c>
      <c r="H159" s="18">
        <f>Model!$W$30*((drdp!B159)*DBHR!$B159+(drdp!E159)*DBHR!$C159+(drdp!H159)*DBHR!$D159)</f>
        <v>0</v>
      </c>
      <c r="I159" s="18">
        <f>Model!$W$30*((drdp!C159)*DBHR!$B159+(drdp!F159)*DBHR!$C159+(drdp!I159)*DBHR!$D159)</f>
        <v>0</v>
      </c>
      <c r="J159" s="18">
        <f>Model!$W$30*((drdp!D159)*DBHR!$B159+(drdp!G159)*DBHR!$C159+(drdp!J159)*DBHR!$D159)</f>
        <v>0</v>
      </c>
      <c r="K159" s="21">
        <f t="shared" si="38"/>
        <v>1.2594220167543124</v>
      </c>
      <c r="L159" s="21">
        <f t="shared" si="39"/>
        <v>21.515960691406541</v>
      </c>
      <c r="M159" s="21">
        <f t="shared" si="40"/>
        <v>0</v>
      </c>
      <c r="N159" s="21">
        <f t="shared" si="41"/>
        <v>-4.9296416302995629</v>
      </c>
      <c r="O159" s="21">
        <f t="shared" si="42"/>
        <v>0</v>
      </c>
      <c r="P159" s="21">
        <f t="shared" si="43"/>
        <v>0</v>
      </c>
      <c r="Q159" s="19">
        <f t="shared" si="44"/>
        <v>1.2594220167543124</v>
      </c>
      <c r="R159" s="19">
        <f t="shared" si="45"/>
        <v>21.515960691406541</v>
      </c>
      <c r="S159" s="19">
        <f t="shared" si="46"/>
        <v>0</v>
      </c>
      <c r="T159" s="19">
        <f t="shared" si="47"/>
        <v>-4.9296416302995629</v>
      </c>
      <c r="U159" s="19">
        <f t="shared" si="48"/>
        <v>0</v>
      </c>
      <c r="V159" s="19">
        <f t="shared" si="49"/>
        <v>0</v>
      </c>
    </row>
    <row r="160" spans="1:22" x14ac:dyDescent="0.25">
      <c r="A160" s="26">
        <f>Wellpath!E160</f>
        <v>0</v>
      </c>
      <c r="B160" s="22">
        <v>0</v>
      </c>
      <c r="C160" s="22">
        <v>0</v>
      </c>
      <c r="D160" s="22">
        <f t="shared" si="37"/>
        <v>4.7931219674804699E-5</v>
      </c>
      <c r="E160" s="20">
        <f>Model!$W$30*((drdp!B160+drdp!K160)*DBHR!$B160+(drdp!E160+drdp!N160)*DBHR!$C160+(drdp!H160+drdp!Q160)*DBHR!$D160)</f>
        <v>0</v>
      </c>
      <c r="F160" s="20">
        <f>Model!$W$30*((drdp!C160+drdp!L160)*DBHR!$B160+(drdp!F160+drdp!O160)*DBHR!$C160+(drdp!I160+drdp!R160)*DBHR!$D160)</f>
        <v>0</v>
      </c>
      <c r="G160" s="20">
        <f>Model!$W$30*((drdp!D160+drdp!M160)*DBHR!$B160+(drdp!G160+drdp!P160)*DBHR!$C160+(drdp!J160+drdp!S160)*DBHR!$D160)</f>
        <v>0</v>
      </c>
      <c r="H160" s="18">
        <f>Model!$W$30*((drdp!B160)*DBHR!$B160+(drdp!E160)*DBHR!$C160+(drdp!H160)*DBHR!$D160)</f>
        <v>0</v>
      </c>
      <c r="I160" s="18">
        <f>Model!$W$30*((drdp!C160)*DBHR!$B160+(drdp!F160)*DBHR!$C160+(drdp!I160)*DBHR!$D160)</f>
        <v>0</v>
      </c>
      <c r="J160" s="18">
        <f>Model!$W$30*((drdp!D160)*DBHR!$B160+(drdp!G160)*DBHR!$C160+(drdp!J160)*DBHR!$D160)</f>
        <v>0</v>
      </c>
      <c r="K160" s="21">
        <f t="shared" si="38"/>
        <v>1.2594220167543124</v>
      </c>
      <c r="L160" s="21">
        <f t="shared" si="39"/>
        <v>21.515960691406541</v>
      </c>
      <c r="M160" s="21">
        <f t="shared" si="40"/>
        <v>0</v>
      </c>
      <c r="N160" s="21">
        <f t="shared" si="41"/>
        <v>-4.9296416302995629</v>
      </c>
      <c r="O160" s="21">
        <f t="shared" si="42"/>
        <v>0</v>
      </c>
      <c r="P160" s="21">
        <f t="shared" si="43"/>
        <v>0</v>
      </c>
      <c r="Q160" s="19">
        <f t="shared" si="44"/>
        <v>1.2594220167543124</v>
      </c>
      <c r="R160" s="19">
        <f t="shared" si="45"/>
        <v>21.515960691406541</v>
      </c>
      <c r="S160" s="19">
        <f t="shared" si="46"/>
        <v>0</v>
      </c>
      <c r="T160" s="19">
        <f t="shared" si="47"/>
        <v>-4.9296416302995629</v>
      </c>
      <c r="U160" s="19">
        <f t="shared" si="48"/>
        <v>0</v>
      </c>
      <c r="V160" s="19">
        <f t="shared" si="49"/>
        <v>0</v>
      </c>
    </row>
    <row r="161" spans="1:23" x14ac:dyDescent="0.25">
      <c r="A161" s="26">
        <f>Wellpath!E161</f>
        <v>0</v>
      </c>
      <c r="B161" s="22">
        <v>0</v>
      </c>
      <c r="C161" s="22">
        <v>0</v>
      </c>
      <c r="D161" s="22">
        <f t="shared" si="37"/>
        <v>4.7931219674804699E-5</v>
      </c>
      <c r="E161" s="20">
        <f>Model!$W$30*((drdp!B161+drdp!K161)*DBHR!$B161+(drdp!E161+drdp!N161)*DBHR!$C161+(drdp!H161+drdp!Q161)*DBHR!$D161)</f>
        <v>0</v>
      </c>
      <c r="F161" s="20">
        <f>Model!$W$30*((drdp!C161+drdp!L161)*DBHR!$B161+(drdp!F161+drdp!O161)*DBHR!$C161+(drdp!I161+drdp!R161)*DBHR!$D161)</f>
        <v>0</v>
      </c>
      <c r="G161" s="20">
        <f>Model!$W$30*((drdp!D161+drdp!M161)*DBHR!$B161+(drdp!G161+drdp!P161)*DBHR!$C161+(drdp!J161+drdp!S161)*DBHR!$D161)</f>
        <v>0</v>
      </c>
      <c r="H161" s="18">
        <f>Model!$W$30*((drdp!B161)*DBHR!$B161+(drdp!E161)*DBHR!$C161+(drdp!H161)*DBHR!$D161)</f>
        <v>0</v>
      </c>
      <c r="I161" s="18">
        <f>Model!$W$30*((drdp!C161)*DBHR!$B161+(drdp!F161)*DBHR!$C161+(drdp!I161)*DBHR!$D161)</f>
        <v>0</v>
      </c>
      <c r="J161" s="18">
        <f>Model!$W$30*((drdp!D161)*DBHR!$B161+(drdp!G161)*DBHR!$C161+(drdp!J161)*DBHR!$D161)</f>
        <v>0</v>
      </c>
      <c r="K161" s="21">
        <f t="shared" si="38"/>
        <v>1.2594220167543124</v>
      </c>
      <c r="L161" s="21">
        <f t="shared" si="39"/>
        <v>21.515960691406541</v>
      </c>
      <c r="M161" s="21">
        <f t="shared" si="40"/>
        <v>0</v>
      </c>
      <c r="N161" s="21">
        <f t="shared" si="41"/>
        <v>-4.9296416302995629</v>
      </c>
      <c r="O161" s="21">
        <f t="shared" si="42"/>
        <v>0</v>
      </c>
      <c r="P161" s="21">
        <f t="shared" si="43"/>
        <v>0</v>
      </c>
      <c r="Q161" s="19">
        <f t="shared" si="44"/>
        <v>1.2594220167543124</v>
      </c>
      <c r="R161" s="19">
        <f t="shared" si="45"/>
        <v>21.515960691406541</v>
      </c>
      <c r="S161" s="19">
        <f t="shared" si="46"/>
        <v>0</v>
      </c>
      <c r="T161" s="19">
        <f t="shared" si="47"/>
        <v>-4.9296416302995629</v>
      </c>
      <c r="U161" s="19">
        <f t="shared" si="48"/>
        <v>0</v>
      </c>
      <c r="V161" s="19">
        <f t="shared" si="49"/>
        <v>0</v>
      </c>
    </row>
    <row r="162" spans="1:23" x14ac:dyDescent="0.25">
      <c r="A162" s="26">
        <f>Wellpath!E162</f>
        <v>0</v>
      </c>
      <c r="B162" s="22">
        <v>0</v>
      </c>
      <c r="C162" s="22">
        <v>0</v>
      </c>
      <c r="D162" s="22">
        <f t="shared" si="37"/>
        <v>4.7931219674804699E-5</v>
      </c>
      <c r="E162" s="20">
        <f>Model!$W$30*((drdp!B162+drdp!K162)*DBHR!$B162+(drdp!E162+drdp!N162)*DBHR!$C162+(drdp!H162+drdp!Q162)*DBHR!$D162)</f>
        <v>0</v>
      </c>
      <c r="F162" s="20">
        <f>Model!$W$30*((drdp!C162+drdp!L162)*DBHR!$B162+(drdp!F162+drdp!O162)*DBHR!$C162+(drdp!I162+drdp!R162)*DBHR!$D162)</f>
        <v>0</v>
      </c>
      <c r="G162" s="20">
        <f>Model!$W$30*((drdp!D162+drdp!M162)*DBHR!$B162+(drdp!G162+drdp!P162)*DBHR!$C162+(drdp!J162+drdp!S162)*DBHR!$D162)</f>
        <v>0</v>
      </c>
      <c r="H162" s="18">
        <f>Model!$W$30*((drdp!B162)*DBHR!$B162+(drdp!E162)*DBHR!$C162+(drdp!H162)*DBHR!$D162)</f>
        <v>0</v>
      </c>
      <c r="I162" s="18">
        <f>Model!$W$30*((drdp!C162)*DBHR!$B162+(drdp!F162)*DBHR!$C162+(drdp!I162)*DBHR!$D162)</f>
        <v>0</v>
      </c>
      <c r="J162" s="18">
        <f>Model!$W$30*((drdp!D162)*DBHR!$B162+(drdp!G162)*DBHR!$C162+(drdp!J162)*DBHR!$D162)</f>
        <v>0</v>
      </c>
      <c r="K162" s="21">
        <f t="shared" si="38"/>
        <v>1.2594220167543124</v>
      </c>
      <c r="L162" s="21">
        <f t="shared" si="39"/>
        <v>21.515960691406541</v>
      </c>
      <c r="M162" s="21">
        <f t="shared" si="40"/>
        <v>0</v>
      </c>
      <c r="N162" s="21">
        <f t="shared" si="41"/>
        <v>-4.9296416302995629</v>
      </c>
      <c r="O162" s="21">
        <f t="shared" si="42"/>
        <v>0</v>
      </c>
      <c r="P162" s="21">
        <f t="shared" si="43"/>
        <v>0</v>
      </c>
      <c r="Q162" s="19">
        <f t="shared" si="44"/>
        <v>1.2594220167543124</v>
      </c>
      <c r="R162" s="19">
        <f t="shared" si="45"/>
        <v>21.515960691406541</v>
      </c>
      <c r="S162" s="19">
        <f t="shared" si="46"/>
        <v>0</v>
      </c>
      <c r="T162" s="19">
        <f t="shared" si="47"/>
        <v>-4.9296416302995629</v>
      </c>
      <c r="U162" s="19">
        <f t="shared" si="48"/>
        <v>0</v>
      </c>
      <c r="V162" s="19">
        <f t="shared" si="49"/>
        <v>0</v>
      </c>
    </row>
    <row r="163" spans="1:23" x14ac:dyDescent="0.25">
      <c r="A163" s="26">
        <f>Wellpath!E163</f>
        <v>0</v>
      </c>
      <c r="B163" s="22">
        <v>0</v>
      </c>
      <c r="C163" s="22">
        <v>0</v>
      </c>
      <c r="D163" s="22">
        <f t="shared" si="37"/>
        <v>4.7931219674804699E-5</v>
      </c>
      <c r="E163" s="20">
        <f>Model!$W$30*((drdp!B163+drdp!K163)*DBHR!$B163+(drdp!E163+drdp!N163)*DBHR!$C163+(drdp!H163+drdp!Q163)*DBHR!$D163)</f>
        <v>0</v>
      </c>
      <c r="F163" s="20">
        <f>Model!$W$30*((drdp!C163+drdp!L163)*DBHR!$B163+(drdp!F163+drdp!O163)*DBHR!$C163+(drdp!I163+drdp!R163)*DBHR!$D163)</f>
        <v>0</v>
      </c>
      <c r="G163" s="20">
        <f>Model!$W$30*((drdp!D163+drdp!M163)*DBHR!$B163+(drdp!G163+drdp!P163)*DBHR!$C163+(drdp!J163+drdp!S163)*DBHR!$D163)</f>
        <v>0</v>
      </c>
      <c r="H163" s="18">
        <f>Model!$W$30*((drdp!B163)*DBHR!$B163+(drdp!E163)*DBHR!$C163+(drdp!H163)*DBHR!$D163)</f>
        <v>0</v>
      </c>
      <c r="I163" s="18">
        <f>Model!$W$30*((drdp!C163)*DBHR!$B163+(drdp!F163)*DBHR!$C163+(drdp!I163)*DBHR!$D163)</f>
        <v>0</v>
      </c>
      <c r="J163" s="18">
        <f>Model!$W$30*((drdp!D163)*DBHR!$B163+(drdp!G163)*DBHR!$C163+(drdp!J163)*DBHR!$D163)</f>
        <v>0</v>
      </c>
      <c r="K163" s="21">
        <f t="shared" si="38"/>
        <v>1.2594220167543124</v>
      </c>
      <c r="L163" s="21">
        <f t="shared" si="39"/>
        <v>21.515960691406541</v>
      </c>
      <c r="M163" s="21">
        <f t="shared" si="40"/>
        <v>0</v>
      </c>
      <c r="N163" s="21">
        <f t="shared" si="41"/>
        <v>-4.9296416302995629</v>
      </c>
      <c r="O163" s="21">
        <f t="shared" si="42"/>
        <v>0</v>
      </c>
      <c r="P163" s="21">
        <f t="shared" si="43"/>
        <v>0</v>
      </c>
      <c r="Q163" s="19">
        <f t="shared" si="44"/>
        <v>1.2594220167543124</v>
      </c>
      <c r="R163" s="19">
        <f t="shared" si="45"/>
        <v>21.515960691406541</v>
      </c>
      <c r="S163" s="19">
        <f t="shared" si="46"/>
        <v>0</v>
      </c>
      <c r="T163" s="19">
        <f t="shared" si="47"/>
        <v>-4.9296416302995629</v>
      </c>
      <c r="U163" s="19">
        <f t="shared" si="48"/>
        <v>0</v>
      </c>
      <c r="V163" s="19">
        <f t="shared" si="49"/>
        <v>0</v>
      </c>
    </row>
    <row r="164" spans="1:23" x14ac:dyDescent="0.25">
      <c r="A164" s="26">
        <f>Wellpath!E164</f>
        <v>0</v>
      </c>
      <c r="B164" s="22">
        <v>0</v>
      </c>
      <c r="C164" s="22">
        <v>0</v>
      </c>
      <c r="D164" s="22">
        <f t="shared" si="37"/>
        <v>4.7931219674804699E-5</v>
      </c>
      <c r="E164" s="20">
        <f>Model!$W$30*((drdp!B164+drdp!K164)*DBHR!$B164+(drdp!E164+drdp!N164)*DBHR!$C164+(drdp!H164+drdp!Q164)*DBHR!$D164)</f>
        <v>0</v>
      </c>
      <c r="F164" s="20">
        <f>Model!$W$30*((drdp!C164+drdp!L164)*DBHR!$B164+(drdp!F164+drdp!O164)*DBHR!$C164+(drdp!I164+drdp!R164)*DBHR!$D164)</f>
        <v>0</v>
      </c>
      <c r="G164" s="20">
        <f>Model!$W$30*((drdp!D164+drdp!M164)*DBHR!$B164+(drdp!G164+drdp!P164)*DBHR!$C164+(drdp!J164+drdp!S164)*DBHR!$D164)</f>
        <v>0</v>
      </c>
      <c r="H164" s="18">
        <f>Model!$W$30*((drdp!B164)*DBHR!$B164+(drdp!E164)*DBHR!$C164+(drdp!H164)*DBHR!$D164)</f>
        <v>0</v>
      </c>
      <c r="I164" s="18">
        <f>Model!$W$30*((drdp!C164)*DBHR!$B164+(drdp!F164)*DBHR!$C164+(drdp!I164)*DBHR!$D164)</f>
        <v>0</v>
      </c>
      <c r="J164" s="18">
        <f>Model!$W$30*((drdp!D164)*DBHR!$B164+(drdp!G164)*DBHR!$C164+(drdp!J164)*DBHR!$D164)</f>
        <v>0</v>
      </c>
      <c r="K164" s="21">
        <f t="shared" si="38"/>
        <v>1.2594220167543124</v>
      </c>
      <c r="L164" s="21">
        <f t="shared" si="39"/>
        <v>21.515960691406541</v>
      </c>
      <c r="M164" s="21">
        <f t="shared" si="40"/>
        <v>0</v>
      </c>
      <c r="N164" s="21">
        <f t="shared" si="41"/>
        <v>-4.9296416302995629</v>
      </c>
      <c r="O164" s="21">
        <f t="shared" si="42"/>
        <v>0</v>
      </c>
      <c r="P164" s="21">
        <f t="shared" si="43"/>
        <v>0</v>
      </c>
      <c r="Q164" s="19">
        <f t="shared" si="44"/>
        <v>1.2594220167543124</v>
      </c>
      <c r="R164" s="19">
        <f t="shared" si="45"/>
        <v>21.515960691406541</v>
      </c>
      <c r="S164" s="19">
        <f t="shared" si="46"/>
        <v>0</v>
      </c>
      <c r="T164" s="19">
        <f t="shared" si="47"/>
        <v>-4.9296416302995629</v>
      </c>
      <c r="U164" s="19">
        <f t="shared" si="48"/>
        <v>0</v>
      </c>
      <c r="V164" s="19">
        <f t="shared" si="49"/>
        <v>0</v>
      </c>
    </row>
    <row r="165" spans="1:23" x14ac:dyDescent="0.25">
      <c r="A165" s="26">
        <f>Wellpath!E165</f>
        <v>0</v>
      </c>
      <c r="B165" s="22">
        <v>0</v>
      </c>
      <c r="C165" s="22">
        <v>0</v>
      </c>
      <c r="D165" s="22">
        <f t="shared" si="37"/>
        <v>4.7931219674804699E-5</v>
      </c>
      <c r="E165" s="20">
        <f>Model!$W$30*((drdp!B165+drdp!K165)*DBHR!$B165+(drdp!E165+drdp!N165)*DBHR!$C165+(drdp!H165+drdp!Q165)*DBHR!$D165)</f>
        <v>0</v>
      </c>
      <c r="F165" s="20">
        <f>Model!$W$30*((drdp!C165+drdp!L165)*DBHR!$B165+(drdp!F165+drdp!O165)*DBHR!$C165+(drdp!I165+drdp!R165)*DBHR!$D165)</f>
        <v>0</v>
      </c>
      <c r="G165" s="20">
        <f>Model!$W$30*((drdp!D165+drdp!M165)*DBHR!$B165+(drdp!G165+drdp!P165)*DBHR!$C165+(drdp!J165+drdp!S165)*DBHR!$D165)</f>
        <v>0</v>
      </c>
      <c r="H165" s="18">
        <f>Model!$W$30*((drdp!B165)*DBHR!$B165+(drdp!E165)*DBHR!$C165+(drdp!H165)*DBHR!$D165)</f>
        <v>0</v>
      </c>
      <c r="I165" s="18">
        <f>Model!$W$30*((drdp!C165)*DBHR!$B165+(drdp!F165)*DBHR!$C165+(drdp!I165)*DBHR!$D165)</f>
        <v>0</v>
      </c>
      <c r="J165" s="18">
        <f>Model!$W$30*((drdp!D165)*DBHR!$B165+(drdp!G165)*DBHR!$C165+(drdp!J165)*DBHR!$D165)</f>
        <v>0</v>
      </c>
      <c r="K165" s="21">
        <f t="shared" si="38"/>
        <v>1.2594220167543124</v>
      </c>
      <c r="L165" s="21">
        <f t="shared" si="39"/>
        <v>21.515960691406541</v>
      </c>
      <c r="M165" s="21">
        <f t="shared" si="40"/>
        <v>0</v>
      </c>
      <c r="N165" s="21">
        <f t="shared" si="41"/>
        <v>-4.9296416302995629</v>
      </c>
      <c r="O165" s="21">
        <f t="shared" si="42"/>
        <v>0</v>
      </c>
      <c r="P165" s="21">
        <f t="shared" si="43"/>
        <v>0</v>
      </c>
      <c r="Q165" s="19">
        <f t="shared" si="44"/>
        <v>1.2594220167543124</v>
      </c>
      <c r="R165" s="19">
        <f t="shared" si="45"/>
        <v>21.515960691406541</v>
      </c>
      <c r="S165" s="19">
        <f t="shared" si="46"/>
        <v>0</v>
      </c>
      <c r="T165" s="19">
        <f t="shared" si="47"/>
        <v>-4.9296416302995629</v>
      </c>
      <c r="U165" s="19">
        <f t="shared" si="48"/>
        <v>0</v>
      </c>
      <c r="V165" s="19">
        <f t="shared" si="49"/>
        <v>0</v>
      </c>
    </row>
    <row r="166" spans="1:23" x14ac:dyDescent="0.25">
      <c r="A166" s="26">
        <f>Wellpath!E166</f>
        <v>0</v>
      </c>
      <c r="B166" s="22">
        <v>0</v>
      </c>
      <c r="C166" s="22">
        <v>0</v>
      </c>
      <c r="D166" s="22">
        <f t="shared" si="37"/>
        <v>4.7931219674804699E-5</v>
      </c>
      <c r="E166" s="20">
        <f>Model!$W$30*((drdp!B166+drdp!K166)*DBHR!$B166+(drdp!E166+drdp!N166)*DBHR!$C166+(drdp!H166+drdp!Q166)*DBHR!$D166)</f>
        <v>0</v>
      </c>
      <c r="F166" s="20">
        <f>Model!$W$30*((drdp!C166+drdp!L166)*DBHR!$B166+(drdp!F166+drdp!O166)*DBHR!$C166+(drdp!I166+drdp!R166)*DBHR!$D166)</f>
        <v>0</v>
      </c>
      <c r="G166" s="20">
        <f>Model!$W$30*((drdp!D166+drdp!M166)*DBHR!$B166+(drdp!G166+drdp!P166)*DBHR!$C166+(drdp!J166+drdp!S166)*DBHR!$D166)</f>
        <v>0</v>
      </c>
      <c r="H166" s="18">
        <f>Model!$W$30*((drdp!B166)*DBHR!$B166+(drdp!E166)*DBHR!$C166+(drdp!H166)*DBHR!$D166)</f>
        <v>0</v>
      </c>
      <c r="I166" s="18">
        <f>Model!$W$30*((drdp!C166)*DBHR!$B166+(drdp!F166)*DBHR!$C166+(drdp!I166)*DBHR!$D166)</f>
        <v>0</v>
      </c>
      <c r="J166" s="18">
        <f>Model!$W$30*((drdp!D166)*DBHR!$B166+(drdp!G166)*DBHR!$C166+(drdp!J166)*DBHR!$D166)</f>
        <v>0</v>
      </c>
      <c r="K166" s="21">
        <f t="shared" si="38"/>
        <v>1.2594220167543124</v>
      </c>
      <c r="L166" s="21">
        <f t="shared" si="39"/>
        <v>21.515960691406541</v>
      </c>
      <c r="M166" s="21">
        <f t="shared" si="40"/>
        <v>0</v>
      </c>
      <c r="N166" s="21">
        <f t="shared" si="41"/>
        <v>-4.9296416302995629</v>
      </c>
      <c r="O166" s="21">
        <f t="shared" si="42"/>
        <v>0</v>
      </c>
      <c r="P166" s="21">
        <f t="shared" si="43"/>
        <v>0</v>
      </c>
      <c r="Q166" s="19">
        <f t="shared" si="44"/>
        <v>1.2594220167543124</v>
      </c>
      <c r="R166" s="19">
        <f t="shared" si="45"/>
        <v>21.515960691406541</v>
      </c>
      <c r="S166" s="19">
        <f t="shared" si="46"/>
        <v>0</v>
      </c>
      <c r="T166" s="19">
        <f t="shared" si="47"/>
        <v>-4.9296416302995629</v>
      </c>
      <c r="U166" s="19">
        <f t="shared" si="48"/>
        <v>0</v>
      </c>
      <c r="V166" s="19">
        <f t="shared" si="49"/>
        <v>0</v>
      </c>
    </row>
    <row r="167" spans="1:23" x14ac:dyDescent="0.25">
      <c r="A167" s="26">
        <f>Wellpath!E167</f>
        <v>0</v>
      </c>
      <c r="B167" s="22">
        <v>0</v>
      </c>
      <c r="C167" s="22">
        <v>0</v>
      </c>
      <c r="D167" s="22">
        <f t="shared" si="37"/>
        <v>4.7931219674804699E-5</v>
      </c>
      <c r="E167" s="20">
        <f>Model!$W$30*((drdp!B167+drdp!K167)*DBHR!$B167+(drdp!E167+drdp!N167)*DBHR!$C167+(drdp!H167+drdp!Q167)*DBHR!$D167)</f>
        <v>0</v>
      </c>
      <c r="F167" s="20">
        <f>Model!$W$30*((drdp!C167+drdp!L167)*DBHR!$B167+(drdp!F167+drdp!O167)*DBHR!$C167+(drdp!I167+drdp!R167)*DBHR!$D167)</f>
        <v>0</v>
      </c>
      <c r="G167" s="20">
        <f>Model!$W$30*((drdp!D167+drdp!M167)*DBHR!$B167+(drdp!G167+drdp!P167)*DBHR!$C167+(drdp!J167+drdp!S167)*DBHR!$D167)</f>
        <v>0</v>
      </c>
      <c r="H167" s="18">
        <f>Model!$W$30*((drdp!B167)*DBHR!$B167+(drdp!E167)*DBHR!$C167+(drdp!H167)*DBHR!$D167)</f>
        <v>0</v>
      </c>
      <c r="I167" s="18">
        <f>Model!$W$30*((drdp!C167)*DBHR!$B167+(drdp!F167)*DBHR!$C167+(drdp!I167)*DBHR!$D167)</f>
        <v>0</v>
      </c>
      <c r="J167" s="18">
        <f>Model!$W$30*((drdp!D167)*DBHR!$B167+(drdp!G167)*DBHR!$C167+(drdp!J167)*DBHR!$D167)</f>
        <v>0</v>
      </c>
      <c r="K167" s="21">
        <f t="shared" si="38"/>
        <v>1.2594220167543124</v>
      </c>
      <c r="L167" s="21">
        <f t="shared" si="39"/>
        <v>21.515960691406541</v>
      </c>
      <c r="M167" s="21">
        <f t="shared" si="40"/>
        <v>0</v>
      </c>
      <c r="N167" s="21">
        <f t="shared" si="41"/>
        <v>-4.9296416302995629</v>
      </c>
      <c r="O167" s="21">
        <f t="shared" si="42"/>
        <v>0</v>
      </c>
      <c r="P167" s="21">
        <f t="shared" si="43"/>
        <v>0</v>
      </c>
      <c r="Q167" s="19">
        <f t="shared" si="44"/>
        <v>1.2594220167543124</v>
      </c>
      <c r="R167" s="19">
        <f t="shared" si="45"/>
        <v>21.515960691406541</v>
      </c>
      <c r="S167" s="19">
        <f t="shared" si="46"/>
        <v>0</v>
      </c>
      <c r="T167" s="19">
        <f t="shared" si="47"/>
        <v>-4.9296416302995629</v>
      </c>
      <c r="U167" s="19">
        <f t="shared" si="48"/>
        <v>0</v>
      </c>
      <c r="V167" s="19">
        <f t="shared" si="49"/>
        <v>0</v>
      </c>
    </row>
    <row r="168" spans="1:23" x14ac:dyDescent="0.25">
      <c r="A168" s="26">
        <f>Wellpath!E168</f>
        <v>0</v>
      </c>
      <c r="B168" s="22">
        <v>0</v>
      </c>
      <c r="C168" s="22">
        <v>0</v>
      </c>
      <c r="D168" s="22">
        <f t="shared" si="37"/>
        <v>4.7931219674804699E-5</v>
      </c>
      <c r="E168" s="20">
        <f>Model!$W$30*((drdp!B168+drdp!K168)*DBHR!$B168+(drdp!E168+drdp!N168)*DBHR!$C168+(drdp!H168+drdp!Q168)*DBHR!$D168)</f>
        <v>0</v>
      </c>
      <c r="F168" s="20">
        <f>Model!$W$30*((drdp!C168+drdp!L168)*DBHR!$B168+(drdp!F168+drdp!O168)*DBHR!$C168+(drdp!I168+drdp!R168)*DBHR!$D168)</f>
        <v>0</v>
      </c>
      <c r="G168" s="20">
        <f>Model!$W$30*((drdp!D168+drdp!M168)*DBHR!$B168+(drdp!G168+drdp!P168)*DBHR!$C168+(drdp!J168+drdp!S168)*DBHR!$D168)</f>
        <v>0</v>
      </c>
      <c r="H168" s="18">
        <f>Model!$W$30*((drdp!B168)*DBHR!$B168+(drdp!E168)*DBHR!$C168+(drdp!H168)*DBHR!$D168)</f>
        <v>0</v>
      </c>
      <c r="I168" s="18">
        <f>Model!$W$30*((drdp!C168)*DBHR!$B168+(drdp!F168)*DBHR!$C168+(drdp!I168)*DBHR!$D168)</f>
        <v>0</v>
      </c>
      <c r="J168" s="18">
        <f>Model!$W$30*((drdp!D168)*DBHR!$B168+(drdp!G168)*DBHR!$C168+(drdp!J168)*DBHR!$D168)</f>
        <v>0</v>
      </c>
      <c r="K168" s="21">
        <f t="shared" si="38"/>
        <v>1.2594220167543124</v>
      </c>
      <c r="L168" s="21">
        <f t="shared" si="39"/>
        <v>21.515960691406541</v>
      </c>
      <c r="M168" s="21">
        <f t="shared" si="40"/>
        <v>0</v>
      </c>
      <c r="N168" s="21">
        <f t="shared" si="41"/>
        <v>-4.9296416302995629</v>
      </c>
      <c r="O168" s="21">
        <f t="shared" si="42"/>
        <v>0</v>
      </c>
      <c r="P168" s="21">
        <f t="shared" si="43"/>
        <v>0</v>
      </c>
      <c r="Q168" s="19">
        <f t="shared" si="44"/>
        <v>1.2594220167543124</v>
      </c>
      <c r="R168" s="19">
        <f t="shared" si="45"/>
        <v>21.515960691406541</v>
      </c>
      <c r="S168" s="19">
        <f t="shared" si="46"/>
        <v>0</v>
      </c>
      <c r="T168" s="19">
        <f t="shared" si="47"/>
        <v>-4.9296416302995629</v>
      </c>
      <c r="U168" s="19">
        <f t="shared" si="48"/>
        <v>0</v>
      </c>
      <c r="V168" s="19">
        <f t="shared" si="49"/>
        <v>0</v>
      </c>
    </row>
    <row r="169" spans="1:23" x14ac:dyDescent="0.25">
      <c r="A169" s="26">
        <f>Wellpath!E169</f>
        <v>0</v>
      </c>
      <c r="B169" s="22">
        <v>0</v>
      </c>
      <c r="C169" s="22">
        <v>0</v>
      </c>
      <c r="D169" s="22">
        <f t="shared" si="37"/>
        <v>4.7931219674804699E-5</v>
      </c>
      <c r="E169" s="20">
        <f>Model!$W$30*((drdp!B169+drdp!K169)*DBHR!$B169+(drdp!E169+drdp!N169)*DBHR!$C169+(drdp!H169+drdp!Q169)*DBHR!$D169)</f>
        <v>0</v>
      </c>
      <c r="F169" s="20">
        <f>Model!$W$30*((drdp!C169+drdp!L169)*DBHR!$B169+(drdp!F169+drdp!O169)*DBHR!$C169+(drdp!I169+drdp!R169)*DBHR!$D169)</f>
        <v>0</v>
      </c>
      <c r="G169" s="20">
        <f>Model!$W$30*((drdp!D169+drdp!M169)*DBHR!$B169+(drdp!G169+drdp!P169)*DBHR!$C169+(drdp!J169+drdp!S169)*DBHR!$D169)</f>
        <v>0</v>
      </c>
      <c r="H169" s="18">
        <f>Model!$W$30*((drdp!B169)*DBHR!$B169+(drdp!E169)*DBHR!$C169+(drdp!H169)*DBHR!$D169)</f>
        <v>0</v>
      </c>
      <c r="I169" s="18">
        <f>Model!$W$30*((drdp!C169)*DBHR!$B169+(drdp!F169)*DBHR!$C169+(drdp!I169)*DBHR!$D169)</f>
        <v>0</v>
      </c>
      <c r="J169" s="18">
        <f>Model!$W$30*((drdp!D169)*DBHR!$B169+(drdp!G169)*DBHR!$C169+(drdp!J169)*DBHR!$D169)</f>
        <v>0</v>
      </c>
      <c r="K169" s="21">
        <f t="shared" si="38"/>
        <v>1.2594220167543124</v>
      </c>
      <c r="L169" s="21">
        <f t="shared" si="39"/>
        <v>21.515960691406541</v>
      </c>
      <c r="M169" s="21">
        <f t="shared" si="40"/>
        <v>0</v>
      </c>
      <c r="N169" s="21">
        <f t="shared" si="41"/>
        <v>-4.9296416302995629</v>
      </c>
      <c r="O169" s="21">
        <f t="shared" si="42"/>
        <v>0</v>
      </c>
      <c r="P169" s="21">
        <f t="shared" si="43"/>
        <v>0</v>
      </c>
      <c r="Q169" s="19">
        <f t="shared" si="44"/>
        <v>1.2594220167543124</v>
      </c>
      <c r="R169" s="19">
        <f t="shared" si="45"/>
        <v>21.515960691406541</v>
      </c>
      <c r="S169" s="19">
        <f t="shared" si="46"/>
        <v>0</v>
      </c>
      <c r="T169" s="19">
        <f t="shared" si="47"/>
        <v>-4.9296416302995629</v>
      </c>
      <c r="U169" s="19">
        <f t="shared" si="48"/>
        <v>0</v>
      </c>
      <c r="V169" s="19">
        <f t="shared" si="49"/>
        <v>0</v>
      </c>
    </row>
    <row r="170" spans="1:23" x14ac:dyDescent="0.25">
      <c r="A170" s="26">
        <f>Wellpath!E170</f>
        <v>0</v>
      </c>
      <c r="B170" s="22">
        <v>0</v>
      </c>
      <c r="C170" s="22">
        <v>0</v>
      </c>
      <c r="D170" s="22">
        <f t="shared" si="37"/>
        <v>4.7931219674804699E-5</v>
      </c>
      <c r="E170" s="20">
        <f>Model!$W$30*((drdp!B170+drdp!K170)*DBHR!$B170+(drdp!E170+drdp!N170)*DBHR!$C170+(drdp!H170+drdp!Q170)*DBHR!$D170)</f>
        <v>0</v>
      </c>
      <c r="F170" s="20">
        <f>Model!$W$30*((drdp!C170+drdp!L170)*DBHR!$B170+(drdp!F170+drdp!O170)*DBHR!$C170+(drdp!I170+drdp!R170)*DBHR!$D170)</f>
        <v>0</v>
      </c>
      <c r="G170" s="20">
        <f>Model!$W$30*((drdp!D170+drdp!M170)*DBHR!$B170+(drdp!G170+drdp!P170)*DBHR!$C170+(drdp!J170+drdp!S170)*DBHR!$D170)</f>
        <v>0</v>
      </c>
      <c r="H170" s="18">
        <f>Model!$W$30*((drdp!B170)*DBHR!$B170+(drdp!E170)*DBHR!$C170+(drdp!H170)*DBHR!$D170)</f>
        <v>0</v>
      </c>
      <c r="I170" s="18">
        <f>Model!$W$30*((drdp!C170)*DBHR!$B170+(drdp!F170)*DBHR!$C170+(drdp!I170)*DBHR!$D170)</f>
        <v>0</v>
      </c>
      <c r="J170" s="18">
        <f>Model!$W$30*((drdp!D170)*DBHR!$B170+(drdp!G170)*DBHR!$C170+(drdp!J170)*DBHR!$D170)</f>
        <v>0</v>
      </c>
      <c r="K170" s="21">
        <f t="shared" si="38"/>
        <v>1.2594220167543124</v>
      </c>
      <c r="L170" s="21">
        <f t="shared" si="39"/>
        <v>21.515960691406541</v>
      </c>
      <c r="M170" s="21">
        <f t="shared" si="40"/>
        <v>0</v>
      </c>
      <c r="N170" s="21">
        <f t="shared" si="41"/>
        <v>-4.9296416302995629</v>
      </c>
      <c r="O170" s="21">
        <f t="shared" si="42"/>
        <v>0</v>
      </c>
      <c r="P170" s="21">
        <f t="shared" si="43"/>
        <v>0</v>
      </c>
      <c r="Q170" s="19">
        <f t="shared" si="44"/>
        <v>1.2594220167543124</v>
      </c>
      <c r="R170" s="19">
        <f t="shared" si="45"/>
        <v>21.515960691406541</v>
      </c>
      <c r="S170" s="19">
        <f t="shared" si="46"/>
        <v>0</v>
      </c>
      <c r="T170" s="19">
        <f t="shared" si="47"/>
        <v>-4.9296416302995629</v>
      </c>
      <c r="U170" s="19">
        <f t="shared" si="48"/>
        <v>0</v>
      </c>
      <c r="V170" s="19">
        <f t="shared" si="49"/>
        <v>0</v>
      </c>
    </row>
    <row r="171" spans="1:23" x14ac:dyDescent="0.25">
      <c r="A171" s="26">
        <f>Wellpath!E171</f>
        <v>0</v>
      </c>
      <c r="B171" s="22">
        <v>0</v>
      </c>
      <c r="C171" s="22">
        <v>0</v>
      </c>
      <c r="D171" s="22">
        <f t="shared" si="37"/>
        <v>4.7931219674804699E-5</v>
      </c>
      <c r="E171" s="20">
        <f>Model!$W$30*((drdp!B171+drdp!K171)*DBHR!$B171+(drdp!E171+drdp!N171)*DBHR!$C171+(drdp!H171+drdp!Q171)*DBHR!$D171)</f>
        <v>0</v>
      </c>
      <c r="F171" s="20">
        <f>Model!$W$30*((drdp!C171+drdp!L171)*DBHR!$B171+(drdp!F171+drdp!O171)*DBHR!$C171+(drdp!I171+drdp!R171)*DBHR!$D171)</f>
        <v>0</v>
      </c>
      <c r="G171" s="20">
        <f>Model!$W$30*((drdp!D171+drdp!M171)*DBHR!$B171+(drdp!G171+drdp!P171)*DBHR!$C171+(drdp!J171+drdp!S171)*DBHR!$D171)</f>
        <v>0</v>
      </c>
      <c r="H171" s="18">
        <f>Model!$W$30*((drdp!B171)*DBHR!$B171+(drdp!E171)*DBHR!$C171+(drdp!H171)*DBHR!$D171)</f>
        <v>0</v>
      </c>
      <c r="I171" s="18">
        <f>Model!$W$30*((drdp!C171)*DBHR!$B171+(drdp!F171)*DBHR!$C171+(drdp!I171)*DBHR!$D171)</f>
        <v>0</v>
      </c>
      <c r="J171" s="18">
        <f>Model!$W$30*((drdp!D171)*DBHR!$B171+(drdp!G171)*DBHR!$C171+(drdp!J171)*DBHR!$D171)</f>
        <v>0</v>
      </c>
      <c r="K171" s="21">
        <f t="shared" si="38"/>
        <v>1.2594220167543124</v>
      </c>
      <c r="L171" s="21">
        <f t="shared" si="39"/>
        <v>21.515960691406541</v>
      </c>
      <c r="M171" s="21">
        <f t="shared" si="40"/>
        <v>0</v>
      </c>
      <c r="N171" s="21">
        <f t="shared" si="41"/>
        <v>-4.9296416302995629</v>
      </c>
      <c r="O171" s="21">
        <f t="shared" si="42"/>
        <v>0</v>
      </c>
      <c r="P171" s="21">
        <f t="shared" si="43"/>
        <v>0</v>
      </c>
      <c r="Q171" s="19">
        <f t="shared" si="44"/>
        <v>1.2594220167543124</v>
      </c>
      <c r="R171" s="19">
        <f t="shared" si="45"/>
        <v>21.515960691406541</v>
      </c>
      <c r="S171" s="19">
        <f t="shared" si="46"/>
        <v>0</v>
      </c>
      <c r="T171" s="19">
        <f t="shared" si="47"/>
        <v>-4.9296416302995629</v>
      </c>
      <c r="U171" s="19">
        <f t="shared" si="48"/>
        <v>0</v>
      </c>
      <c r="V171" s="19">
        <f t="shared" si="49"/>
        <v>0</v>
      </c>
    </row>
    <row r="172" spans="1:23" x14ac:dyDescent="0.25">
      <c r="A172" s="26">
        <f>Wellpath!E172</f>
        <v>0</v>
      </c>
      <c r="B172" s="22">
        <v>0</v>
      </c>
      <c r="C172" s="22">
        <v>0</v>
      </c>
      <c r="D172" s="22">
        <f t="shared" si="37"/>
        <v>4.7931219674804699E-5</v>
      </c>
      <c r="E172" s="20">
        <f>Model!$W$30*((drdp!B172+drdp!K172)*DBHR!$B172+(drdp!E172+drdp!N172)*DBHR!$C172+(drdp!H172+drdp!Q172)*DBHR!$D172)</f>
        <v>0</v>
      </c>
      <c r="F172" s="20">
        <f>Model!$W$30*((drdp!C172+drdp!L172)*DBHR!$B172+(drdp!F172+drdp!O172)*DBHR!$C172+(drdp!I172+drdp!R172)*DBHR!$D172)</f>
        <v>0</v>
      </c>
      <c r="G172" s="20">
        <f>Model!$W$30*((drdp!D172+drdp!M172)*DBHR!$B172+(drdp!G172+drdp!P172)*DBHR!$C172+(drdp!J172+drdp!S172)*DBHR!$D172)</f>
        <v>0</v>
      </c>
      <c r="H172" s="18">
        <f>Model!$W$30*((drdp!B172)*DBHR!$B172+(drdp!E172)*DBHR!$C172+(drdp!H172)*DBHR!$D172)</f>
        <v>0</v>
      </c>
      <c r="I172" s="18">
        <f>Model!$W$30*((drdp!C172)*DBHR!$B172+(drdp!F172)*DBHR!$C172+(drdp!I172)*DBHR!$D172)</f>
        <v>0</v>
      </c>
      <c r="J172" s="18">
        <f>Model!$W$30*((drdp!D172)*DBHR!$B172+(drdp!G172)*DBHR!$C172+(drdp!J172)*DBHR!$D172)</f>
        <v>0</v>
      </c>
      <c r="K172" s="21">
        <f t="shared" si="38"/>
        <v>1.2594220167543124</v>
      </c>
      <c r="L172" s="21">
        <f t="shared" si="39"/>
        <v>21.515960691406541</v>
      </c>
      <c r="M172" s="21">
        <f t="shared" si="40"/>
        <v>0</v>
      </c>
      <c r="N172" s="21">
        <f t="shared" si="41"/>
        <v>-4.9296416302995629</v>
      </c>
      <c r="O172" s="21">
        <f t="shared" si="42"/>
        <v>0</v>
      </c>
      <c r="P172" s="21">
        <f t="shared" si="43"/>
        <v>0</v>
      </c>
      <c r="Q172" s="19">
        <f t="shared" si="44"/>
        <v>1.2594220167543124</v>
      </c>
      <c r="R172" s="19">
        <f t="shared" si="45"/>
        <v>21.515960691406541</v>
      </c>
      <c r="S172" s="19">
        <f t="shared" si="46"/>
        <v>0</v>
      </c>
      <c r="T172" s="19">
        <f t="shared" si="47"/>
        <v>-4.9296416302995629</v>
      </c>
      <c r="U172" s="19">
        <f t="shared" si="48"/>
        <v>0</v>
      </c>
      <c r="V172" s="19">
        <f t="shared" si="49"/>
        <v>0</v>
      </c>
    </row>
    <row r="173" spans="1:23" x14ac:dyDescent="0.25">
      <c r="A173" s="26">
        <f>Wellpath!E173</f>
        <v>0</v>
      </c>
      <c r="B173" s="22">
        <v>0</v>
      </c>
      <c r="C173" s="22">
        <v>0</v>
      </c>
      <c r="D173" s="22">
        <f t="shared" si="37"/>
        <v>4.7931219674804699E-5</v>
      </c>
      <c r="E173" s="20">
        <f>Model!$W$30*((drdp!B173+drdp!K173)*DBHR!$B173+(drdp!E173+drdp!N173)*DBHR!$C173+(drdp!H173+drdp!Q173)*DBHR!$D173)</f>
        <v>0</v>
      </c>
      <c r="F173" s="20">
        <f>Model!$W$30*((drdp!C173+drdp!L173)*DBHR!$B173+(drdp!F173+drdp!O173)*DBHR!$C173+(drdp!I173+drdp!R173)*DBHR!$D173)</f>
        <v>0</v>
      </c>
      <c r="G173" s="20">
        <f>Model!$W$30*((drdp!D173+drdp!M173)*DBHR!$B173+(drdp!G173+drdp!P173)*DBHR!$C173+(drdp!J173+drdp!S173)*DBHR!$D173)</f>
        <v>0</v>
      </c>
      <c r="H173" s="18">
        <f>Model!$W$30*((drdp!B173)*DBHR!$B173+(drdp!E173)*DBHR!$C173+(drdp!H173)*DBHR!$D173)</f>
        <v>0</v>
      </c>
      <c r="I173" s="18">
        <f>Model!$W$30*((drdp!C173)*DBHR!$B173+(drdp!F173)*DBHR!$C173+(drdp!I173)*DBHR!$D173)</f>
        <v>0</v>
      </c>
      <c r="J173" s="18">
        <f>Model!$W$30*((drdp!D173)*DBHR!$B173+(drdp!G173)*DBHR!$C173+(drdp!J173)*DBHR!$D173)</f>
        <v>0</v>
      </c>
      <c r="K173" s="21">
        <f t="shared" si="38"/>
        <v>1.2594220167543124</v>
      </c>
      <c r="L173" s="21">
        <f t="shared" si="39"/>
        <v>21.515960691406541</v>
      </c>
      <c r="M173" s="21">
        <f t="shared" si="40"/>
        <v>0</v>
      </c>
      <c r="N173" s="21">
        <f t="shared" si="41"/>
        <v>-4.9296416302995629</v>
      </c>
      <c r="O173" s="21">
        <f t="shared" si="42"/>
        <v>0</v>
      </c>
      <c r="P173" s="21">
        <f t="shared" si="43"/>
        <v>0</v>
      </c>
      <c r="Q173" s="19">
        <f t="shared" si="44"/>
        <v>1.2594220167543124</v>
      </c>
      <c r="R173" s="19">
        <f t="shared" si="45"/>
        <v>21.515960691406541</v>
      </c>
      <c r="S173" s="19">
        <f t="shared" si="46"/>
        <v>0</v>
      </c>
      <c r="T173" s="19">
        <f t="shared" si="47"/>
        <v>-4.9296416302995629</v>
      </c>
      <c r="U173" s="19">
        <f t="shared" si="48"/>
        <v>0</v>
      </c>
      <c r="V173" s="19">
        <f t="shared" si="49"/>
        <v>0</v>
      </c>
      <c r="W173" s="10" t="s">
        <v>62</v>
      </c>
    </row>
    <row r="174" spans="1:23" x14ac:dyDescent="0.25">
      <c r="A174" s="26">
        <f>Wellpath!E174</f>
        <v>0</v>
      </c>
      <c r="B174" s="22">
        <v>0</v>
      </c>
      <c r="C174" s="22">
        <v>0</v>
      </c>
      <c r="D174" s="22">
        <f t="shared" si="37"/>
        <v>4.7931219674804699E-5</v>
      </c>
      <c r="E174" s="20">
        <f>Model!$W$30*((drdp!B174+drdp!K174)*DBHR!$B174+(drdp!E174+drdp!N174)*DBHR!$C174+(drdp!H174+drdp!Q174)*DBHR!$D174)</f>
        <v>0</v>
      </c>
      <c r="F174" s="20">
        <f>Model!$W$30*((drdp!C174+drdp!L174)*DBHR!$B174+(drdp!F174+drdp!O174)*DBHR!$C174+(drdp!I174+drdp!R174)*DBHR!$D174)</f>
        <v>0</v>
      </c>
      <c r="G174" s="20">
        <f>Model!$W$30*((drdp!D174+drdp!M174)*DBHR!$B174+(drdp!G174+drdp!P174)*DBHR!$C174+(drdp!J174+drdp!S174)*DBHR!$D174)</f>
        <v>0</v>
      </c>
      <c r="H174" s="18">
        <f>Model!$W$30*((drdp!B174)*DBHR!$B174+(drdp!E174)*DBHR!$C174+(drdp!H174)*DBHR!$D174)</f>
        <v>0</v>
      </c>
      <c r="I174" s="18">
        <f>Model!$W$30*((drdp!C174)*DBHR!$B174+(drdp!F174)*DBHR!$C174+(drdp!I174)*DBHR!$D174)</f>
        <v>0</v>
      </c>
      <c r="J174" s="18">
        <f>Model!$W$30*((drdp!D174)*DBHR!$B174+(drdp!G174)*DBHR!$C174+(drdp!J174)*DBHR!$D174)</f>
        <v>0</v>
      </c>
      <c r="K174" s="21">
        <f t="shared" si="38"/>
        <v>1.2594220167543124</v>
      </c>
      <c r="L174" s="21">
        <f t="shared" si="39"/>
        <v>21.515960691406541</v>
      </c>
      <c r="M174" s="21">
        <f t="shared" si="40"/>
        <v>0</v>
      </c>
      <c r="N174" s="21">
        <f t="shared" si="41"/>
        <v>-4.9296416302995629</v>
      </c>
      <c r="O174" s="21">
        <f t="shared" si="42"/>
        <v>0</v>
      </c>
      <c r="P174" s="21">
        <f t="shared" si="43"/>
        <v>0</v>
      </c>
      <c r="Q174" s="19">
        <f t="shared" si="44"/>
        <v>1.2594220167543124</v>
      </c>
      <c r="R174" s="19">
        <f t="shared" si="45"/>
        <v>21.515960691406541</v>
      </c>
      <c r="S174" s="19">
        <f t="shared" si="46"/>
        <v>0</v>
      </c>
      <c r="T174" s="19">
        <f t="shared" si="47"/>
        <v>-4.9296416302995629</v>
      </c>
      <c r="U174" s="19">
        <f t="shared" si="48"/>
        <v>0</v>
      </c>
      <c r="V174" s="19">
        <f t="shared" si="49"/>
        <v>0</v>
      </c>
    </row>
    <row r="175" spans="1:23" x14ac:dyDescent="0.25">
      <c r="A175" s="26">
        <f>Wellpath!E175</f>
        <v>0</v>
      </c>
      <c r="B175" s="22">
        <v>0</v>
      </c>
      <c r="C175" s="22">
        <v>0</v>
      </c>
      <c r="D175" s="22">
        <f t="shared" si="37"/>
        <v>4.7931219674804699E-5</v>
      </c>
      <c r="E175" s="20">
        <f>Model!$W$30*((drdp!B175+drdp!K175)*DBHR!$B175+(drdp!E175+drdp!N175)*DBHR!$C175+(drdp!H175+drdp!Q175)*DBHR!$D175)</f>
        <v>0</v>
      </c>
      <c r="F175" s="20">
        <f>Model!$W$30*((drdp!C175+drdp!L175)*DBHR!$B175+(drdp!F175+drdp!O175)*DBHR!$C175+(drdp!I175+drdp!R175)*DBHR!$D175)</f>
        <v>0</v>
      </c>
      <c r="G175" s="20">
        <f>Model!$W$30*((drdp!D175+drdp!M175)*DBHR!$B175+(drdp!G175+drdp!P175)*DBHR!$C175+(drdp!J175+drdp!S175)*DBHR!$D175)</f>
        <v>0</v>
      </c>
      <c r="H175" s="18">
        <f>Model!$W$30*((drdp!B175)*DBHR!$B175+(drdp!E175)*DBHR!$C175+(drdp!H175)*DBHR!$D175)</f>
        <v>0</v>
      </c>
      <c r="I175" s="18">
        <f>Model!$W$30*((drdp!C175)*DBHR!$B175+(drdp!F175)*DBHR!$C175+(drdp!I175)*DBHR!$D175)</f>
        <v>0</v>
      </c>
      <c r="J175" s="18">
        <f>Model!$W$30*((drdp!D175)*DBHR!$B175+(drdp!G175)*DBHR!$C175+(drdp!J175)*DBHR!$D175)</f>
        <v>0</v>
      </c>
      <c r="K175" s="21">
        <f t="shared" si="38"/>
        <v>1.2594220167543124</v>
      </c>
      <c r="L175" s="21">
        <f t="shared" si="39"/>
        <v>21.515960691406541</v>
      </c>
      <c r="M175" s="21">
        <f t="shared" si="40"/>
        <v>0</v>
      </c>
      <c r="N175" s="21">
        <f t="shared" si="41"/>
        <v>-4.9296416302995629</v>
      </c>
      <c r="O175" s="21">
        <f t="shared" si="42"/>
        <v>0</v>
      </c>
      <c r="P175" s="21">
        <f t="shared" si="43"/>
        <v>0</v>
      </c>
      <c r="Q175" s="19">
        <f t="shared" si="44"/>
        <v>1.2594220167543124</v>
      </c>
      <c r="R175" s="19">
        <f t="shared" si="45"/>
        <v>21.515960691406541</v>
      </c>
      <c r="S175" s="19">
        <f t="shared" si="46"/>
        <v>0</v>
      </c>
      <c r="T175" s="19">
        <f t="shared" si="47"/>
        <v>-4.9296416302995629</v>
      </c>
      <c r="U175" s="19">
        <f t="shared" si="48"/>
        <v>0</v>
      </c>
      <c r="V175" s="19">
        <f t="shared" si="49"/>
        <v>0</v>
      </c>
    </row>
    <row r="176" spans="1:23" x14ac:dyDescent="0.25">
      <c r="A176" s="26">
        <f>Wellpath!E176</f>
        <v>0</v>
      </c>
      <c r="B176" s="22">
        <v>0</v>
      </c>
      <c r="C176" s="22">
        <v>0</v>
      </c>
      <c r="D176" s="22">
        <f t="shared" si="37"/>
        <v>4.7931219674804699E-5</v>
      </c>
      <c r="E176" s="20">
        <f>Model!$W$30*((drdp!B176+drdp!K176)*DBHR!$B176+(drdp!E176+drdp!N176)*DBHR!$C176+(drdp!H176+drdp!Q176)*DBHR!$D176)</f>
        <v>0</v>
      </c>
      <c r="F176" s="20">
        <f>Model!$W$30*((drdp!C176+drdp!L176)*DBHR!$B176+(drdp!F176+drdp!O176)*DBHR!$C176+(drdp!I176+drdp!R176)*DBHR!$D176)</f>
        <v>0</v>
      </c>
      <c r="G176" s="20">
        <f>Model!$W$30*((drdp!D176+drdp!M176)*DBHR!$B176+(drdp!G176+drdp!P176)*DBHR!$C176+(drdp!J176+drdp!S176)*DBHR!$D176)</f>
        <v>0</v>
      </c>
      <c r="H176" s="18">
        <f>Model!$W$30*((drdp!B176)*DBHR!$B176+(drdp!E176)*DBHR!$C176+(drdp!H176)*DBHR!$D176)</f>
        <v>0</v>
      </c>
      <c r="I176" s="18">
        <f>Model!$W$30*((drdp!C176)*DBHR!$B176+(drdp!F176)*DBHR!$C176+(drdp!I176)*DBHR!$D176)</f>
        <v>0</v>
      </c>
      <c r="J176" s="18">
        <f>Model!$W$30*((drdp!D176)*DBHR!$B176+(drdp!G176)*DBHR!$C176+(drdp!J176)*DBHR!$D176)</f>
        <v>0</v>
      </c>
      <c r="K176" s="21">
        <f t="shared" si="38"/>
        <v>1.2594220167543124</v>
      </c>
      <c r="L176" s="21">
        <f t="shared" si="39"/>
        <v>21.515960691406541</v>
      </c>
      <c r="M176" s="21">
        <f t="shared" si="40"/>
        <v>0</v>
      </c>
      <c r="N176" s="21">
        <f t="shared" si="41"/>
        <v>-4.9296416302995629</v>
      </c>
      <c r="O176" s="21">
        <f t="shared" si="42"/>
        <v>0</v>
      </c>
      <c r="P176" s="21">
        <f t="shared" si="43"/>
        <v>0</v>
      </c>
      <c r="Q176" s="19">
        <f t="shared" si="44"/>
        <v>1.2594220167543124</v>
      </c>
      <c r="R176" s="19">
        <f t="shared" si="45"/>
        <v>21.515960691406541</v>
      </c>
      <c r="S176" s="19">
        <f t="shared" si="46"/>
        <v>0</v>
      </c>
      <c r="T176" s="19">
        <f t="shared" si="47"/>
        <v>-4.9296416302995629</v>
      </c>
      <c r="U176" s="19">
        <f t="shared" si="48"/>
        <v>0</v>
      </c>
      <c r="V176" s="19">
        <f t="shared" si="49"/>
        <v>0</v>
      </c>
    </row>
    <row r="177" spans="1:22" x14ac:dyDescent="0.25">
      <c r="A177" s="26">
        <f>Wellpath!E177</f>
        <v>0</v>
      </c>
      <c r="B177" s="22">
        <v>0</v>
      </c>
      <c r="C177" s="22">
        <v>0</v>
      </c>
      <c r="D177" s="22">
        <f t="shared" si="37"/>
        <v>4.7931219674804699E-5</v>
      </c>
      <c r="E177" s="20">
        <f>Model!$W$30*((drdp!B177+drdp!K177)*DBHR!$B177+(drdp!E177+drdp!N177)*DBHR!$C177+(drdp!H177+drdp!Q177)*DBHR!$D177)</f>
        <v>0</v>
      </c>
      <c r="F177" s="20">
        <f>Model!$W$30*((drdp!C177+drdp!L177)*DBHR!$B177+(drdp!F177+drdp!O177)*DBHR!$C177+(drdp!I177+drdp!R177)*DBHR!$D177)</f>
        <v>0</v>
      </c>
      <c r="G177" s="20">
        <f>Model!$W$30*((drdp!D177+drdp!M177)*DBHR!$B177+(drdp!G177+drdp!P177)*DBHR!$C177+(drdp!J177+drdp!S177)*DBHR!$D177)</f>
        <v>0</v>
      </c>
      <c r="H177" s="18">
        <f>Model!$W$30*((drdp!B177)*DBHR!$B177+(drdp!E177)*DBHR!$C177+(drdp!H177)*DBHR!$D177)</f>
        <v>0</v>
      </c>
      <c r="I177" s="18">
        <f>Model!$W$30*((drdp!C177)*DBHR!$B177+(drdp!F177)*DBHR!$C177+(drdp!I177)*DBHR!$D177)</f>
        <v>0</v>
      </c>
      <c r="J177" s="18">
        <f>Model!$W$30*((drdp!D177)*DBHR!$B177+(drdp!G177)*DBHR!$C177+(drdp!J177)*DBHR!$D177)</f>
        <v>0</v>
      </c>
      <c r="K177" s="21">
        <f t="shared" si="38"/>
        <v>1.2594220167543124</v>
      </c>
      <c r="L177" s="21">
        <f t="shared" si="39"/>
        <v>21.515960691406541</v>
      </c>
      <c r="M177" s="21">
        <f t="shared" si="40"/>
        <v>0</v>
      </c>
      <c r="N177" s="21">
        <f t="shared" si="41"/>
        <v>-4.9296416302995629</v>
      </c>
      <c r="O177" s="21">
        <f t="shared" si="42"/>
        <v>0</v>
      </c>
      <c r="P177" s="21">
        <f t="shared" si="43"/>
        <v>0</v>
      </c>
      <c r="Q177" s="19">
        <f t="shared" si="44"/>
        <v>1.2594220167543124</v>
      </c>
      <c r="R177" s="19">
        <f t="shared" si="45"/>
        <v>21.515960691406541</v>
      </c>
      <c r="S177" s="19">
        <f t="shared" si="46"/>
        <v>0</v>
      </c>
      <c r="T177" s="19">
        <f t="shared" si="47"/>
        <v>-4.9296416302995629</v>
      </c>
      <c r="U177" s="19">
        <f t="shared" si="48"/>
        <v>0</v>
      </c>
      <c r="V177" s="19">
        <f t="shared" si="49"/>
        <v>0</v>
      </c>
    </row>
    <row r="178" spans="1:22" x14ac:dyDescent="0.25">
      <c r="A178" s="26">
        <f>Wellpath!E178</f>
        <v>0</v>
      </c>
      <c r="B178" s="22">
        <v>0</v>
      </c>
      <c r="C178" s="22">
        <v>0</v>
      </c>
      <c r="D178" s="22">
        <f t="shared" si="37"/>
        <v>4.7931219674804699E-5</v>
      </c>
      <c r="E178" s="20">
        <f>Model!$W$30*((drdp!B178+drdp!K178)*DBHR!$B178+(drdp!E178+drdp!N178)*DBHR!$C178+(drdp!H178+drdp!Q178)*DBHR!$D178)</f>
        <v>0</v>
      </c>
      <c r="F178" s="20">
        <f>Model!$W$30*((drdp!C178+drdp!L178)*DBHR!$B178+(drdp!F178+drdp!O178)*DBHR!$C178+(drdp!I178+drdp!R178)*DBHR!$D178)</f>
        <v>0</v>
      </c>
      <c r="G178" s="20">
        <f>Model!$W$30*((drdp!D178+drdp!M178)*DBHR!$B178+(drdp!G178+drdp!P178)*DBHR!$C178+(drdp!J178+drdp!S178)*DBHR!$D178)</f>
        <v>0</v>
      </c>
      <c r="H178" s="18">
        <f>Model!$W$30*((drdp!B178)*DBHR!$B178+(drdp!E178)*DBHR!$C178+(drdp!H178)*DBHR!$D178)</f>
        <v>0</v>
      </c>
      <c r="I178" s="18">
        <f>Model!$W$30*((drdp!C178)*DBHR!$B178+(drdp!F178)*DBHR!$C178+(drdp!I178)*DBHR!$D178)</f>
        <v>0</v>
      </c>
      <c r="J178" s="18">
        <f>Model!$W$30*((drdp!D178)*DBHR!$B178+(drdp!G178)*DBHR!$C178+(drdp!J178)*DBHR!$D178)</f>
        <v>0</v>
      </c>
      <c r="K178" s="21">
        <f t="shared" si="38"/>
        <v>1.2594220167543124</v>
      </c>
      <c r="L178" s="21">
        <f t="shared" si="39"/>
        <v>21.515960691406541</v>
      </c>
      <c r="M178" s="21">
        <f t="shared" si="40"/>
        <v>0</v>
      </c>
      <c r="N178" s="21">
        <f t="shared" si="41"/>
        <v>-4.9296416302995629</v>
      </c>
      <c r="O178" s="21">
        <f t="shared" si="42"/>
        <v>0</v>
      </c>
      <c r="P178" s="21">
        <f t="shared" si="43"/>
        <v>0</v>
      </c>
      <c r="Q178" s="19">
        <f t="shared" si="44"/>
        <v>1.2594220167543124</v>
      </c>
      <c r="R178" s="19">
        <f t="shared" si="45"/>
        <v>21.515960691406541</v>
      </c>
      <c r="S178" s="19">
        <f t="shared" si="46"/>
        <v>0</v>
      </c>
      <c r="T178" s="19">
        <f t="shared" si="47"/>
        <v>-4.9296416302995629</v>
      </c>
      <c r="U178" s="19">
        <f t="shared" si="48"/>
        <v>0</v>
      </c>
      <c r="V178" s="19">
        <f t="shared" si="49"/>
        <v>0</v>
      </c>
    </row>
    <row r="179" spans="1:22" x14ac:dyDescent="0.25">
      <c r="A179" s="26">
        <f>Wellpath!E179</f>
        <v>0</v>
      </c>
      <c r="B179" s="22">
        <v>0</v>
      </c>
      <c r="C179" s="22">
        <v>0</v>
      </c>
      <c r="D179" s="22">
        <f t="shared" si="37"/>
        <v>4.7931219674804699E-5</v>
      </c>
      <c r="E179" s="20">
        <f>Model!$W$30*((drdp!B179+drdp!K179)*DBHR!$B179+(drdp!E179+drdp!N179)*DBHR!$C179+(drdp!H179+drdp!Q179)*DBHR!$D179)</f>
        <v>0</v>
      </c>
      <c r="F179" s="20">
        <f>Model!$W$30*((drdp!C179+drdp!L179)*DBHR!$B179+(drdp!F179+drdp!O179)*DBHR!$C179+(drdp!I179+drdp!R179)*DBHR!$D179)</f>
        <v>0</v>
      </c>
      <c r="G179" s="20">
        <f>Model!$W$30*((drdp!D179+drdp!M179)*DBHR!$B179+(drdp!G179+drdp!P179)*DBHR!$C179+(drdp!J179+drdp!S179)*DBHR!$D179)</f>
        <v>0</v>
      </c>
      <c r="H179" s="18">
        <f>Model!$W$30*((drdp!B179)*DBHR!$B179+(drdp!E179)*DBHR!$C179+(drdp!H179)*DBHR!$D179)</f>
        <v>0</v>
      </c>
      <c r="I179" s="18">
        <f>Model!$W$30*((drdp!C179)*DBHR!$B179+(drdp!F179)*DBHR!$C179+(drdp!I179)*DBHR!$D179)</f>
        <v>0</v>
      </c>
      <c r="J179" s="18">
        <f>Model!$W$30*((drdp!D179)*DBHR!$B179+(drdp!G179)*DBHR!$C179+(drdp!J179)*DBHR!$D179)</f>
        <v>0</v>
      </c>
      <c r="K179" s="21">
        <f t="shared" si="38"/>
        <v>1.2594220167543124</v>
      </c>
      <c r="L179" s="21">
        <f t="shared" si="39"/>
        <v>21.515960691406541</v>
      </c>
      <c r="M179" s="21">
        <f t="shared" si="40"/>
        <v>0</v>
      </c>
      <c r="N179" s="21">
        <f t="shared" si="41"/>
        <v>-4.9296416302995629</v>
      </c>
      <c r="O179" s="21">
        <f t="shared" si="42"/>
        <v>0</v>
      </c>
      <c r="P179" s="21">
        <f t="shared" si="43"/>
        <v>0</v>
      </c>
      <c r="Q179" s="19">
        <f t="shared" si="44"/>
        <v>1.2594220167543124</v>
      </c>
      <c r="R179" s="19">
        <f t="shared" si="45"/>
        <v>21.515960691406541</v>
      </c>
      <c r="S179" s="19">
        <f t="shared" si="46"/>
        <v>0</v>
      </c>
      <c r="T179" s="19">
        <f t="shared" si="47"/>
        <v>-4.9296416302995629</v>
      </c>
      <c r="U179" s="19">
        <f t="shared" si="48"/>
        <v>0</v>
      </c>
      <c r="V179" s="19">
        <f t="shared" si="49"/>
        <v>0</v>
      </c>
    </row>
    <row r="180" spans="1:22" x14ac:dyDescent="0.25">
      <c r="A180" s="26">
        <f>Wellpath!E180</f>
        <v>0</v>
      </c>
      <c r="B180" s="22">
        <v>0</v>
      </c>
      <c r="C180" s="22">
        <v>0</v>
      </c>
      <c r="D180" s="22">
        <f t="shared" si="37"/>
        <v>4.7931219674804699E-5</v>
      </c>
      <c r="E180" s="20">
        <f>Model!$W$30*((drdp!B180+drdp!K180)*DBHR!$B180+(drdp!E180+drdp!N180)*DBHR!$C180+(drdp!H180+drdp!Q180)*DBHR!$D180)</f>
        <v>0</v>
      </c>
      <c r="F180" s="20">
        <f>Model!$W$30*((drdp!C180+drdp!L180)*DBHR!$B180+(drdp!F180+drdp!O180)*DBHR!$C180+(drdp!I180+drdp!R180)*DBHR!$D180)</f>
        <v>0</v>
      </c>
      <c r="G180" s="20">
        <f>Model!$W$30*((drdp!D180+drdp!M180)*DBHR!$B180+(drdp!G180+drdp!P180)*DBHR!$C180+(drdp!J180+drdp!S180)*DBHR!$D180)</f>
        <v>0</v>
      </c>
      <c r="H180" s="18">
        <f>Model!$W$30*((drdp!B180)*DBHR!$B180+(drdp!E180)*DBHR!$C180+(drdp!H180)*DBHR!$D180)</f>
        <v>0</v>
      </c>
      <c r="I180" s="18">
        <f>Model!$W$30*((drdp!C180)*DBHR!$B180+(drdp!F180)*DBHR!$C180+(drdp!I180)*DBHR!$D180)</f>
        <v>0</v>
      </c>
      <c r="J180" s="18">
        <f>Model!$W$30*((drdp!D180)*DBHR!$B180+(drdp!G180)*DBHR!$C180+(drdp!J180)*DBHR!$D180)</f>
        <v>0</v>
      </c>
      <c r="K180" s="21">
        <f t="shared" si="38"/>
        <v>1.2594220167543124</v>
      </c>
      <c r="L180" s="21">
        <f t="shared" si="39"/>
        <v>21.515960691406541</v>
      </c>
      <c r="M180" s="21">
        <f t="shared" si="40"/>
        <v>0</v>
      </c>
      <c r="N180" s="21">
        <f t="shared" si="41"/>
        <v>-4.9296416302995629</v>
      </c>
      <c r="O180" s="21">
        <f t="shared" si="42"/>
        <v>0</v>
      </c>
      <c r="P180" s="21">
        <f t="shared" si="43"/>
        <v>0</v>
      </c>
      <c r="Q180" s="19">
        <f t="shared" si="44"/>
        <v>1.2594220167543124</v>
      </c>
      <c r="R180" s="19">
        <f t="shared" si="45"/>
        <v>21.515960691406541</v>
      </c>
      <c r="S180" s="19">
        <f t="shared" si="46"/>
        <v>0</v>
      </c>
      <c r="T180" s="19">
        <f t="shared" si="47"/>
        <v>-4.9296416302995629</v>
      </c>
      <c r="U180" s="19">
        <f t="shared" si="48"/>
        <v>0</v>
      </c>
      <c r="V180" s="19">
        <f t="shared" si="49"/>
        <v>0</v>
      </c>
    </row>
    <row r="181" spans="1:22" x14ac:dyDescent="0.25">
      <c r="A181" s="26">
        <f>Wellpath!E181</f>
        <v>0</v>
      </c>
      <c r="B181" s="22">
        <v>0</v>
      </c>
      <c r="C181" s="22">
        <v>0</v>
      </c>
      <c r="D181" s="22">
        <f t="shared" si="37"/>
        <v>4.7931219674804699E-5</v>
      </c>
      <c r="E181" s="20">
        <f>Model!$W$30*((drdp!B181+drdp!K181)*DBHR!$B181+(drdp!E181+drdp!N181)*DBHR!$C181+(drdp!H181+drdp!Q181)*DBHR!$D181)</f>
        <v>0</v>
      </c>
      <c r="F181" s="20">
        <f>Model!$W$30*((drdp!C181+drdp!L181)*DBHR!$B181+(drdp!F181+drdp!O181)*DBHR!$C181+(drdp!I181+drdp!R181)*DBHR!$D181)</f>
        <v>0</v>
      </c>
      <c r="G181" s="20">
        <f>Model!$W$30*((drdp!D181+drdp!M181)*DBHR!$B181+(drdp!G181+drdp!P181)*DBHR!$C181+(drdp!J181+drdp!S181)*DBHR!$D181)</f>
        <v>0</v>
      </c>
      <c r="H181" s="18">
        <f>Model!$W$30*((drdp!B181)*DBHR!$B181+(drdp!E181)*DBHR!$C181+(drdp!H181)*DBHR!$D181)</f>
        <v>0</v>
      </c>
      <c r="I181" s="18">
        <f>Model!$W$30*((drdp!C181)*DBHR!$B181+(drdp!F181)*DBHR!$C181+(drdp!I181)*DBHR!$D181)</f>
        <v>0</v>
      </c>
      <c r="J181" s="18">
        <f>Model!$W$30*((drdp!D181)*DBHR!$B181+(drdp!G181)*DBHR!$C181+(drdp!J181)*DBHR!$D181)</f>
        <v>0</v>
      </c>
      <c r="K181" s="21">
        <f t="shared" si="38"/>
        <v>1.2594220167543124</v>
      </c>
      <c r="L181" s="21">
        <f t="shared" si="39"/>
        <v>21.515960691406541</v>
      </c>
      <c r="M181" s="21">
        <f t="shared" si="40"/>
        <v>0</v>
      </c>
      <c r="N181" s="21">
        <f t="shared" si="41"/>
        <v>-4.9296416302995629</v>
      </c>
      <c r="O181" s="21">
        <f t="shared" si="42"/>
        <v>0</v>
      </c>
      <c r="P181" s="21">
        <f t="shared" si="43"/>
        <v>0</v>
      </c>
      <c r="Q181" s="19">
        <f t="shared" si="44"/>
        <v>1.2594220167543124</v>
      </c>
      <c r="R181" s="19">
        <f t="shared" si="45"/>
        <v>21.515960691406541</v>
      </c>
      <c r="S181" s="19">
        <f t="shared" si="46"/>
        <v>0</v>
      </c>
      <c r="T181" s="19">
        <f t="shared" si="47"/>
        <v>-4.9296416302995629</v>
      </c>
      <c r="U181" s="19">
        <f t="shared" si="48"/>
        <v>0</v>
      </c>
      <c r="V181" s="19">
        <f t="shared" si="49"/>
        <v>0</v>
      </c>
    </row>
    <row r="182" spans="1:22" x14ac:dyDescent="0.25">
      <c r="A182" s="26">
        <f>Wellpath!E182</f>
        <v>0</v>
      </c>
      <c r="B182" s="22">
        <v>0</v>
      </c>
      <c r="C182" s="22">
        <v>0</v>
      </c>
      <c r="D182" s="22">
        <f t="shared" si="37"/>
        <v>4.7931219674804699E-5</v>
      </c>
      <c r="E182" s="20">
        <f>Model!$W$30*((drdp!B182+drdp!K182)*DBHR!$B182+(drdp!E182+drdp!N182)*DBHR!$C182+(drdp!H182+drdp!Q182)*DBHR!$D182)</f>
        <v>0</v>
      </c>
      <c r="F182" s="20">
        <f>Model!$W$30*((drdp!C182+drdp!L182)*DBHR!$B182+(drdp!F182+drdp!O182)*DBHR!$C182+(drdp!I182+drdp!R182)*DBHR!$D182)</f>
        <v>0</v>
      </c>
      <c r="G182" s="20">
        <f>Model!$W$30*((drdp!D182+drdp!M182)*DBHR!$B182+(drdp!G182+drdp!P182)*DBHR!$C182+(drdp!J182+drdp!S182)*DBHR!$D182)</f>
        <v>0</v>
      </c>
      <c r="H182" s="18">
        <f>Model!$W$30*((drdp!B182)*DBHR!$B182+(drdp!E182)*DBHR!$C182+(drdp!H182)*DBHR!$D182)</f>
        <v>0</v>
      </c>
      <c r="I182" s="18">
        <f>Model!$W$30*((drdp!C182)*DBHR!$B182+(drdp!F182)*DBHR!$C182+(drdp!I182)*DBHR!$D182)</f>
        <v>0</v>
      </c>
      <c r="J182" s="18">
        <f>Model!$W$30*((drdp!D182)*DBHR!$B182+(drdp!G182)*DBHR!$C182+(drdp!J182)*DBHR!$D182)</f>
        <v>0</v>
      </c>
      <c r="K182" s="21">
        <f t="shared" si="38"/>
        <v>1.2594220167543124</v>
      </c>
      <c r="L182" s="21">
        <f t="shared" si="39"/>
        <v>21.515960691406541</v>
      </c>
      <c r="M182" s="21">
        <f t="shared" si="40"/>
        <v>0</v>
      </c>
      <c r="N182" s="21">
        <f t="shared" si="41"/>
        <v>-4.9296416302995629</v>
      </c>
      <c r="O182" s="21">
        <f t="shared" si="42"/>
        <v>0</v>
      </c>
      <c r="P182" s="21">
        <f t="shared" si="43"/>
        <v>0</v>
      </c>
      <c r="Q182" s="19">
        <f t="shared" si="44"/>
        <v>1.2594220167543124</v>
      </c>
      <c r="R182" s="19">
        <f t="shared" si="45"/>
        <v>21.515960691406541</v>
      </c>
      <c r="S182" s="19">
        <f t="shared" si="46"/>
        <v>0</v>
      </c>
      <c r="T182" s="19">
        <f t="shared" si="47"/>
        <v>-4.9296416302995629</v>
      </c>
      <c r="U182" s="19">
        <f t="shared" si="48"/>
        <v>0</v>
      </c>
      <c r="V182" s="19">
        <f t="shared" si="49"/>
        <v>0</v>
      </c>
    </row>
    <row r="183" spans="1:22" x14ac:dyDescent="0.25">
      <c r="A183" s="26">
        <f>Wellpath!E183</f>
        <v>0</v>
      </c>
      <c r="B183" s="22">
        <v>0</v>
      </c>
      <c r="C183" s="22">
        <v>0</v>
      </c>
      <c r="D183" s="22">
        <f t="shared" si="37"/>
        <v>4.7931219674804699E-5</v>
      </c>
      <c r="E183" s="20">
        <f>Model!$W$30*((drdp!B183+drdp!K183)*DBHR!$B183+(drdp!E183+drdp!N183)*DBHR!$C183+(drdp!H183+drdp!Q183)*DBHR!$D183)</f>
        <v>0</v>
      </c>
      <c r="F183" s="20">
        <f>Model!$W$30*((drdp!C183+drdp!L183)*DBHR!$B183+(drdp!F183+drdp!O183)*DBHR!$C183+(drdp!I183+drdp!R183)*DBHR!$D183)</f>
        <v>0</v>
      </c>
      <c r="G183" s="20">
        <f>Model!$W$30*((drdp!D183+drdp!M183)*DBHR!$B183+(drdp!G183+drdp!P183)*DBHR!$C183+(drdp!J183+drdp!S183)*DBHR!$D183)</f>
        <v>0</v>
      </c>
      <c r="H183" s="18">
        <f>Model!$W$30*((drdp!B183)*DBHR!$B183+(drdp!E183)*DBHR!$C183+(drdp!H183)*DBHR!$D183)</f>
        <v>0</v>
      </c>
      <c r="I183" s="18">
        <f>Model!$W$30*((drdp!C183)*DBHR!$B183+(drdp!F183)*DBHR!$C183+(drdp!I183)*DBHR!$D183)</f>
        <v>0</v>
      </c>
      <c r="J183" s="18">
        <f>Model!$W$30*((drdp!D183)*DBHR!$B183+(drdp!G183)*DBHR!$C183+(drdp!J183)*DBHR!$D183)</f>
        <v>0</v>
      </c>
      <c r="K183" s="21">
        <f t="shared" si="38"/>
        <v>1.2594220167543124</v>
      </c>
      <c r="L183" s="21">
        <f t="shared" si="39"/>
        <v>21.515960691406541</v>
      </c>
      <c r="M183" s="21">
        <f t="shared" si="40"/>
        <v>0</v>
      </c>
      <c r="N183" s="21">
        <f t="shared" si="41"/>
        <v>-4.9296416302995629</v>
      </c>
      <c r="O183" s="21">
        <f t="shared" si="42"/>
        <v>0</v>
      </c>
      <c r="P183" s="21">
        <f t="shared" si="43"/>
        <v>0</v>
      </c>
      <c r="Q183" s="19">
        <f t="shared" si="44"/>
        <v>1.2594220167543124</v>
      </c>
      <c r="R183" s="19">
        <f t="shared" si="45"/>
        <v>21.515960691406541</v>
      </c>
      <c r="S183" s="19">
        <f t="shared" si="46"/>
        <v>0</v>
      </c>
      <c r="T183" s="19">
        <f t="shared" si="47"/>
        <v>-4.9296416302995629</v>
      </c>
      <c r="U183" s="19">
        <f t="shared" si="48"/>
        <v>0</v>
      </c>
      <c r="V183" s="19">
        <f t="shared" si="49"/>
        <v>0</v>
      </c>
    </row>
    <row r="184" spans="1:22" x14ac:dyDescent="0.25">
      <c r="A184" s="26">
        <f>Wellpath!E184</f>
        <v>0</v>
      </c>
      <c r="B184" s="22">
        <v>0</v>
      </c>
      <c r="C184" s="22">
        <v>0</v>
      </c>
      <c r="D184" s="22">
        <f t="shared" si="37"/>
        <v>4.7931219674804699E-5</v>
      </c>
      <c r="E184" s="20">
        <f>Model!$W$30*((drdp!B184+drdp!K184)*DBHR!$B184+(drdp!E184+drdp!N184)*DBHR!$C184+(drdp!H184+drdp!Q184)*DBHR!$D184)</f>
        <v>0</v>
      </c>
      <c r="F184" s="20">
        <f>Model!$W$30*((drdp!C184+drdp!L184)*DBHR!$B184+(drdp!F184+drdp!O184)*DBHR!$C184+(drdp!I184+drdp!R184)*DBHR!$D184)</f>
        <v>0</v>
      </c>
      <c r="G184" s="20">
        <f>Model!$W$30*((drdp!D184+drdp!M184)*DBHR!$B184+(drdp!G184+drdp!P184)*DBHR!$C184+(drdp!J184+drdp!S184)*DBHR!$D184)</f>
        <v>0</v>
      </c>
      <c r="H184" s="18">
        <f>Model!$W$30*((drdp!B184)*DBHR!$B184+(drdp!E184)*DBHR!$C184+(drdp!H184)*DBHR!$D184)</f>
        <v>0</v>
      </c>
      <c r="I184" s="18">
        <f>Model!$W$30*((drdp!C184)*DBHR!$B184+(drdp!F184)*DBHR!$C184+(drdp!I184)*DBHR!$D184)</f>
        <v>0</v>
      </c>
      <c r="J184" s="18">
        <f>Model!$W$30*((drdp!D184)*DBHR!$B184+(drdp!G184)*DBHR!$C184+(drdp!J184)*DBHR!$D184)</f>
        <v>0</v>
      </c>
      <c r="K184" s="21">
        <f t="shared" si="38"/>
        <v>1.2594220167543124</v>
      </c>
      <c r="L184" s="21">
        <f t="shared" si="39"/>
        <v>21.515960691406541</v>
      </c>
      <c r="M184" s="21">
        <f t="shared" si="40"/>
        <v>0</v>
      </c>
      <c r="N184" s="21">
        <f t="shared" si="41"/>
        <v>-4.9296416302995629</v>
      </c>
      <c r="O184" s="21">
        <f t="shared" si="42"/>
        <v>0</v>
      </c>
      <c r="P184" s="21">
        <f t="shared" si="43"/>
        <v>0</v>
      </c>
      <c r="Q184" s="19">
        <f t="shared" si="44"/>
        <v>1.2594220167543124</v>
      </c>
      <c r="R184" s="19">
        <f t="shared" si="45"/>
        <v>21.515960691406541</v>
      </c>
      <c r="S184" s="19">
        <f t="shared" si="46"/>
        <v>0</v>
      </c>
      <c r="T184" s="19">
        <f t="shared" si="47"/>
        <v>-4.9296416302995629</v>
      </c>
      <c r="U184" s="19">
        <f t="shared" si="48"/>
        <v>0</v>
      </c>
      <c r="V184" s="19">
        <f t="shared" si="49"/>
        <v>0</v>
      </c>
    </row>
    <row r="185" spans="1:22" x14ac:dyDescent="0.25">
      <c r="A185" s="26">
        <f>Wellpath!E185</f>
        <v>0</v>
      </c>
      <c r="B185" s="22">
        <v>0</v>
      </c>
      <c r="C185" s="22">
        <v>0</v>
      </c>
      <c r="D185" s="22">
        <f t="shared" si="37"/>
        <v>4.7931219674804699E-5</v>
      </c>
      <c r="E185" s="20">
        <f>Model!$W$30*((drdp!B185+drdp!K185)*DBHR!$B185+(drdp!E185+drdp!N185)*DBHR!$C185+(drdp!H185+drdp!Q185)*DBHR!$D185)</f>
        <v>0</v>
      </c>
      <c r="F185" s="20">
        <f>Model!$W$30*((drdp!C185+drdp!L185)*DBHR!$B185+(drdp!F185+drdp!O185)*DBHR!$C185+(drdp!I185+drdp!R185)*DBHR!$D185)</f>
        <v>0</v>
      </c>
      <c r="G185" s="20">
        <f>Model!$W$30*((drdp!D185+drdp!M185)*DBHR!$B185+(drdp!G185+drdp!P185)*DBHR!$C185+(drdp!J185+drdp!S185)*DBHR!$D185)</f>
        <v>0</v>
      </c>
      <c r="H185" s="18">
        <f>Model!$W$30*((drdp!B185)*DBHR!$B185+(drdp!E185)*DBHR!$C185+(drdp!H185)*DBHR!$D185)</f>
        <v>0</v>
      </c>
      <c r="I185" s="18">
        <f>Model!$W$30*((drdp!C185)*DBHR!$B185+(drdp!F185)*DBHR!$C185+(drdp!I185)*DBHR!$D185)</f>
        <v>0</v>
      </c>
      <c r="J185" s="18">
        <f>Model!$W$30*((drdp!D185)*DBHR!$B185+(drdp!G185)*DBHR!$C185+(drdp!J185)*DBHR!$D185)</f>
        <v>0</v>
      </c>
      <c r="K185" s="21">
        <f t="shared" si="38"/>
        <v>1.2594220167543124</v>
      </c>
      <c r="L185" s="21">
        <f t="shared" si="39"/>
        <v>21.515960691406541</v>
      </c>
      <c r="M185" s="21">
        <f t="shared" si="40"/>
        <v>0</v>
      </c>
      <c r="N185" s="21">
        <f t="shared" si="41"/>
        <v>-4.9296416302995629</v>
      </c>
      <c r="O185" s="21">
        <f t="shared" si="42"/>
        <v>0</v>
      </c>
      <c r="P185" s="21">
        <f t="shared" si="43"/>
        <v>0</v>
      </c>
      <c r="Q185" s="19">
        <f t="shared" si="44"/>
        <v>1.2594220167543124</v>
      </c>
      <c r="R185" s="19">
        <f t="shared" si="45"/>
        <v>21.515960691406541</v>
      </c>
      <c r="S185" s="19">
        <f t="shared" si="46"/>
        <v>0</v>
      </c>
      <c r="T185" s="19">
        <f t="shared" si="47"/>
        <v>-4.9296416302995629</v>
      </c>
      <c r="U185" s="19">
        <f t="shared" si="48"/>
        <v>0</v>
      </c>
      <c r="V185" s="19">
        <f t="shared" si="49"/>
        <v>0</v>
      </c>
    </row>
    <row r="186" spans="1:22" x14ac:dyDescent="0.25">
      <c r="A186" s="26">
        <f>Wellpath!E186</f>
        <v>0</v>
      </c>
      <c r="B186" s="22">
        <v>0</v>
      </c>
      <c r="C186" s="22">
        <v>0</v>
      </c>
      <c r="D186" s="22">
        <f t="shared" si="37"/>
        <v>4.7931219674804699E-5</v>
      </c>
      <c r="E186" s="20">
        <f>Model!$W$30*((drdp!B186+drdp!K186)*DBHR!$B186+(drdp!E186+drdp!N186)*DBHR!$C186+(drdp!H186+drdp!Q186)*DBHR!$D186)</f>
        <v>0</v>
      </c>
      <c r="F186" s="20">
        <f>Model!$W$30*((drdp!C186+drdp!L186)*DBHR!$B186+(drdp!F186+drdp!O186)*DBHR!$C186+(drdp!I186+drdp!R186)*DBHR!$D186)</f>
        <v>0</v>
      </c>
      <c r="G186" s="20">
        <f>Model!$W$30*((drdp!D186+drdp!M186)*DBHR!$B186+(drdp!G186+drdp!P186)*DBHR!$C186+(drdp!J186+drdp!S186)*DBHR!$D186)</f>
        <v>0</v>
      </c>
      <c r="H186" s="18">
        <f>Model!$W$30*((drdp!B186)*DBHR!$B186+(drdp!E186)*DBHR!$C186+(drdp!H186)*DBHR!$D186)</f>
        <v>0</v>
      </c>
      <c r="I186" s="18">
        <f>Model!$W$30*((drdp!C186)*DBHR!$B186+(drdp!F186)*DBHR!$C186+(drdp!I186)*DBHR!$D186)</f>
        <v>0</v>
      </c>
      <c r="J186" s="18">
        <f>Model!$W$30*((drdp!D186)*DBHR!$B186+(drdp!G186)*DBHR!$C186+(drdp!J186)*DBHR!$D186)</f>
        <v>0</v>
      </c>
      <c r="K186" s="21">
        <f t="shared" si="38"/>
        <v>1.2594220167543124</v>
      </c>
      <c r="L186" s="21">
        <f t="shared" si="39"/>
        <v>21.515960691406541</v>
      </c>
      <c r="M186" s="21">
        <f t="shared" si="40"/>
        <v>0</v>
      </c>
      <c r="N186" s="21">
        <f t="shared" si="41"/>
        <v>-4.9296416302995629</v>
      </c>
      <c r="O186" s="21">
        <f t="shared" si="42"/>
        <v>0</v>
      </c>
      <c r="P186" s="21">
        <f t="shared" si="43"/>
        <v>0</v>
      </c>
      <c r="Q186" s="19">
        <f t="shared" si="44"/>
        <v>1.2594220167543124</v>
      </c>
      <c r="R186" s="19">
        <f t="shared" si="45"/>
        <v>21.515960691406541</v>
      </c>
      <c r="S186" s="19">
        <f t="shared" si="46"/>
        <v>0</v>
      </c>
      <c r="T186" s="19">
        <f t="shared" si="47"/>
        <v>-4.9296416302995629</v>
      </c>
      <c r="U186" s="19">
        <f t="shared" si="48"/>
        <v>0</v>
      </c>
      <c r="V186" s="19">
        <f t="shared" si="49"/>
        <v>0</v>
      </c>
    </row>
    <row r="187" spans="1:22" x14ac:dyDescent="0.25">
      <c r="A187" s="26">
        <f>Wellpath!E187</f>
        <v>0</v>
      </c>
      <c r="B187" s="22">
        <v>0</v>
      </c>
      <c r="C187" s="22">
        <v>0</v>
      </c>
      <c r="D187" s="22">
        <f t="shared" si="37"/>
        <v>4.7931219674804699E-5</v>
      </c>
      <c r="E187" s="20">
        <f>Model!$W$30*((drdp!B187+drdp!K187)*DBHR!$B187+(drdp!E187+drdp!N187)*DBHR!$C187+(drdp!H187+drdp!Q187)*DBHR!$D187)</f>
        <v>0</v>
      </c>
      <c r="F187" s="20">
        <f>Model!$W$30*((drdp!C187+drdp!L187)*DBHR!$B187+(drdp!F187+drdp!O187)*DBHR!$C187+(drdp!I187+drdp!R187)*DBHR!$D187)</f>
        <v>0</v>
      </c>
      <c r="G187" s="20">
        <f>Model!$W$30*((drdp!D187+drdp!M187)*DBHR!$B187+(drdp!G187+drdp!P187)*DBHR!$C187+(drdp!J187+drdp!S187)*DBHR!$D187)</f>
        <v>0</v>
      </c>
      <c r="H187" s="18">
        <f>Model!$W$30*((drdp!B187)*DBHR!$B187+(drdp!E187)*DBHR!$C187+(drdp!H187)*DBHR!$D187)</f>
        <v>0</v>
      </c>
      <c r="I187" s="18">
        <f>Model!$W$30*((drdp!C187)*DBHR!$B187+(drdp!F187)*DBHR!$C187+(drdp!I187)*DBHR!$D187)</f>
        <v>0</v>
      </c>
      <c r="J187" s="18">
        <f>Model!$W$30*((drdp!D187)*DBHR!$B187+(drdp!G187)*DBHR!$C187+(drdp!J187)*DBHR!$D187)</f>
        <v>0</v>
      </c>
      <c r="K187" s="21">
        <f t="shared" si="38"/>
        <v>1.2594220167543124</v>
      </c>
      <c r="L187" s="21">
        <f t="shared" si="39"/>
        <v>21.515960691406541</v>
      </c>
      <c r="M187" s="21">
        <f t="shared" si="40"/>
        <v>0</v>
      </c>
      <c r="N187" s="21">
        <f t="shared" si="41"/>
        <v>-4.9296416302995629</v>
      </c>
      <c r="O187" s="21">
        <f t="shared" si="42"/>
        <v>0</v>
      </c>
      <c r="P187" s="21">
        <f t="shared" si="43"/>
        <v>0</v>
      </c>
      <c r="Q187" s="19">
        <f t="shared" si="44"/>
        <v>1.2594220167543124</v>
      </c>
      <c r="R187" s="19">
        <f t="shared" si="45"/>
        <v>21.515960691406541</v>
      </c>
      <c r="S187" s="19">
        <f t="shared" si="46"/>
        <v>0</v>
      </c>
      <c r="T187" s="19">
        <f t="shared" si="47"/>
        <v>-4.9296416302995629</v>
      </c>
      <c r="U187" s="19">
        <f t="shared" si="48"/>
        <v>0</v>
      </c>
      <c r="V187" s="19">
        <f t="shared" si="49"/>
        <v>0</v>
      </c>
    </row>
    <row r="188" spans="1:22" x14ac:dyDescent="0.25">
      <c r="A188" s="26">
        <f>Wellpath!E188</f>
        <v>0</v>
      </c>
      <c r="B188" s="22">
        <v>0</v>
      </c>
      <c r="C188" s="22">
        <v>0</v>
      </c>
      <c r="D188" s="22">
        <f t="shared" si="37"/>
        <v>4.7931219674804699E-5</v>
      </c>
      <c r="E188" s="20">
        <f>Model!$W$30*((drdp!B188+drdp!K188)*DBHR!$B188+(drdp!E188+drdp!N188)*DBHR!$C188+(drdp!H188+drdp!Q188)*DBHR!$D188)</f>
        <v>0</v>
      </c>
      <c r="F188" s="20">
        <f>Model!$W$30*((drdp!C188+drdp!L188)*DBHR!$B188+(drdp!F188+drdp!O188)*DBHR!$C188+(drdp!I188+drdp!R188)*DBHR!$D188)</f>
        <v>0</v>
      </c>
      <c r="G188" s="20">
        <f>Model!$W$30*((drdp!D188+drdp!M188)*DBHR!$B188+(drdp!G188+drdp!P188)*DBHR!$C188+(drdp!J188+drdp!S188)*DBHR!$D188)</f>
        <v>0</v>
      </c>
      <c r="H188" s="18">
        <f>Model!$W$30*((drdp!B188)*DBHR!$B188+(drdp!E188)*DBHR!$C188+(drdp!H188)*DBHR!$D188)</f>
        <v>0</v>
      </c>
      <c r="I188" s="18">
        <f>Model!$W$30*((drdp!C188)*DBHR!$B188+(drdp!F188)*DBHR!$C188+(drdp!I188)*DBHR!$D188)</f>
        <v>0</v>
      </c>
      <c r="J188" s="18">
        <f>Model!$W$30*((drdp!D188)*DBHR!$B188+(drdp!G188)*DBHR!$C188+(drdp!J188)*DBHR!$D188)</f>
        <v>0</v>
      </c>
      <c r="K188" s="21">
        <f t="shared" si="38"/>
        <v>1.2594220167543124</v>
      </c>
      <c r="L188" s="21">
        <f t="shared" si="39"/>
        <v>21.515960691406541</v>
      </c>
      <c r="M188" s="21">
        <f t="shared" si="40"/>
        <v>0</v>
      </c>
      <c r="N188" s="21">
        <f t="shared" si="41"/>
        <v>-4.9296416302995629</v>
      </c>
      <c r="O188" s="21">
        <f t="shared" si="42"/>
        <v>0</v>
      </c>
      <c r="P188" s="21">
        <f t="shared" si="43"/>
        <v>0</v>
      </c>
      <c r="Q188" s="19">
        <f t="shared" si="44"/>
        <v>1.2594220167543124</v>
      </c>
      <c r="R188" s="19">
        <f t="shared" si="45"/>
        <v>21.515960691406541</v>
      </c>
      <c r="S188" s="19">
        <f t="shared" si="46"/>
        <v>0</v>
      </c>
      <c r="T188" s="19">
        <f t="shared" si="47"/>
        <v>-4.9296416302995629</v>
      </c>
      <c r="U188" s="19">
        <f t="shared" si="48"/>
        <v>0</v>
      </c>
      <c r="V188" s="19">
        <f t="shared" si="49"/>
        <v>0</v>
      </c>
    </row>
    <row r="189" spans="1:22" x14ac:dyDescent="0.25">
      <c r="A189" s="26">
        <f>Wellpath!E189</f>
        <v>0</v>
      </c>
      <c r="B189" s="22">
        <v>0</v>
      </c>
      <c r="C189" s="22">
        <v>0</v>
      </c>
      <c r="D189" s="22">
        <f t="shared" si="37"/>
        <v>4.7931219674804699E-5</v>
      </c>
      <c r="E189" s="20">
        <f>Model!$W$30*((drdp!B189+drdp!K189)*DBHR!$B189+(drdp!E189+drdp!N189)*DBHR!$C189+(drdp!H189+drdp!Q189)*DBHR!$D189)</f>
        <v>0</v>
      </c>
      <c r="F189" s="20">
        <f>Model!$W$30*((drdp!C189+drdp!L189)*DBHR!$B189+(drdp!F189+drdp!O189)*DBHR!$C189+(drdp!I189+drdp!R189)*DBHR!$D189)</f>
        <v>0</v>
      </c>
      <c r="G189" s="20">
        <f>Model!$W$30*((drdp!D189+drdp!M189)*DBHR!$B189+(drdp!G189+drdp!P189)*DBHR!$C189+(drdp!J189+drdp!S189)*DBHR!$D189)</f>
        <v>0</v>
      </c>
      <c r="H189" s="18">
        <f>Model!$W$30*((drdp!B189)*DBHR!$B189+(drdp!E189)*DBHR!$C189+(drdp!H189)*DBHR!$D189)</f>
        <v>0</v>
      </c>
      <c r="I189" s="18">
        <f>Model!$W$30*((drdp!C189)*DBHR!$B189+(drdp!F189)*DBHR!$C189+(drdp!I189)*DBHR!$D189)</f>
        <v>0</v>
      </c>
      <c r="J189" s="18">
        <f>Model!$W$30*((drdp!D189)*DBHR!$B189+(drdp!G189)*DBHR!$C189+(drdp!J189)*DBHR!$D189)</f>
        <v>0</v>
      </c>
      <c r="K189" s="21">
        <f t="shared" si="38"/>
        <v>1.2594220167543124</v>
      </c>
      <c r="L189" s="21">
        <f t="shared" si="39"/>
        <v>21.515960691406541</v>
      </c>
      <c r="M189" s="21">
        <f t="shared" si="40"/>
        <v>0</v>
      </c>
      <c r="N189" s="21">
        <f t="shared" si="41"/>
        <v>-4.9296416302995629</v>
      </c>
      <c r="O189" s="21">
        <f t="shared" si="42"/>
        <v>0</v>
      </c>
      <c r="P189" s="21">
        <f t="shared" si="43"/>
        <v>0</v>
      </c>
      <c r="Q189" s="19">
        <f t="shared" si="44"/>
        <v>1.2594220167543124</v>
      </c>
      <c r="R189" s="19">
        <f t="shared" si="45"/>
        <v>21.515960691406541</v>
      </c>
      <c r="S189" s="19">
        <f t="shared" si="46"/>
        <v>0</v>
      </c>
      <c r="T189" s="19">
        <f t="shared" si="47"/>
        <v>-4.9296416302995629</v>
      </c>
      <c r="U189" s="19">
        <f t="shared" si="48"/>
        <v>0</v>
      </c>
      <c r="V189" s="19">
        <f t="shared" si="49"/>
        <v>0</v>
      </c>
    </row>
    <row r="190" spans="1:22" x14ac:dyDescent="0.25">
      <c r="A190" s="26">
        <f>Wellpath!E190</f>
        <v>0</v>
      </c>
      <c r="B190" s="22">
        <v>0</v>
      </c>
      <c r="C190" s="22">
        <v>0</v>
      </c>
      <c r="D190" s="22">
        <f t="shared" si="37"/>
        <v>4.7931219674804699E-5</v>
      </c>
      <c r="E190" s="20">
        <f>Model!$W$30*((drdp!B190+drdp!K190)*DBHR!$B190+(drdp!E190+drdp!N190)*DBHR!$C190+(drdp!H190+drdp!Q190)*DBHR!$D190)</f>
        <v>0</v>
      </c>
      <c r="F190" s="20">
        <f>Model!$W$30*((drdp!C190+drdp!L190)*DBHR!$B190+(drdp!F190+drdp!O190)*DBHR!$C190+(drdp!I190+drdp!R190)*DBHR!$D190)</f>
        <v>0</v>
      </c>
      <c r="G190" s="20">
        <f>Model!$W$30*((drdp!D190+drdp!M190)*DBHR!$B190+(drdp!G190+drdp!P190)*DBHR!$C190+(drdp!J190+drdp!S190)*DBHR!$D190)</f>
        <v>0</v>
      </c>
      <c r="H190" s="18">
        <f>Model!$W$30*((drdp!B190)*DBHR!$B190+(drdp!E190)*DBHR!$C190+(drdp!H190)*DBHR!$D190)</f>
        <v>0</v>
      </c>
      <c r="I190" s="18">
        <f>Model!$W$30*((drdp!C190)*DBHR!$B190+(drdp!F190)*DBHR!$C190+(drdp!I190)*DBHR!$D190)</f>
        <v>0</v>
      </c>
      <c r="J190" s="18">
        <f>Model!$W$30*((drdp!D190)*DBHR!$B190+(drdp!G190)*DBHR!$C190+(drdp!J190)*DBHR!$D190)</f>
        <v>0</v>
      </c>
      <c r="K190" s="21">
        <f t="shared" si="38"/>
        <v>1.2594220167543124</v>
      </c>
      <c r="L190" s="21">
        <f t="shared" si="39"/>
        <v>21.515960691406541</v>
      </c>
      <c r="M190" s="21">
        <f t="shared" si="40"/>
        <v>0</v>
      </c>
      <c r="N190" s="21">
        <f t="shared" si="41"/>
        <v>-4.9296416302995629</v>
      </c>
      <c r="O190" s="21">
        <f t="shared" si="42"/>
        <v>0</v>
      </c>
      <c r="P190" s="21">
        <f t="shared" si="43"/>
        <v>0</v>
      </c>
      <c r="Q190" s="19">
        <f t="shared" si="44"/>
        <v>1.2594220167543124</v>
      </c>
      <c r="R190" s="19">
        <f t="shared" si="45"/>
        <v>21.515960691406541</v>
      </c>
      <c r="S190" s="19">
        <f t="shared" si="46"/>
        <v>0</v>
      </c>
      <c r="T190" s="19">
        <f t="shared" si="47"/>
        <v>-4.9296416302995629</v>
      </c>
      <c r="U190" s="19">
        <f t="shared" si="48"/>
        <v>0</v>
      </c>
      <c r="V190" s="19">
        <f t="shared" si="49"/>
        <v>0</v>
      </c>
    </row>
    <row r="191" spans="1:22" x14ac:dyDescent="0.25">
      <c r="A191" s="26">
        <f>Wellpath!E191</f>
        <v>0</v>
      </c>
      <c r="B191" s="22">
        <v>0</v>
      </c>
      <c r="C191" s="22">
        <v>0</v>
      </c>
      <c r="D191" s="22">
        <f t="shared" si="37"/>
        <v>4.7931219674804699E-5</v>
      </c>
      <c r="E191" s="20">
        <f>Model!$W$30*((drdp!B191+drdp!K191)*DBHR!$B191+(drdp!E191+drdp!N191)*DBHR!$C191+(drdp!H191+drdp!Q191)*DBHR!$D191)</f>
        <v>0</v>
      </c>
      <c r="F191" s="20">
        <f>Model!$W$30*((drdp!C191+drdp!L191)*DBHR!$B191+(drdp!F191+drdp!O191)*DBHR!$C191+(drdp!I191+drdp!R191)*DBHR!$D191)</f>
        <v>0</v>
      </c>
      <c r="G191" s="20">
        <f>Model!$W$30*((drdp!D191+drdp!M191)*DBHR!$B191+(drdp!G191+drdp!P191)*DBHR!$C191+(drdp!J191+drdp!S191)*DBHR!$D191)</f>
        <v>0</v>
      </c>
      <c r="H191" s="18">
        <f>Model!$W$30*((drdp!B191)*DBHR!$B191+(drdp!E191)*DBHR!$C191+(drdp!H191)*DBHR!$D191)</f>
        <v>0</v>
      </c>
      <c r="I191" s="18">
        <f>Model!$W$30*((drdp!C191)*DBHR!$B191+(drdp!F191)*DBHR!$C191+(drdp!I191)*DBHR!$D191)</f>
        <v>0</v>
      </c>
      <c r="J191" s="18">
        <f>Model!$W$30*((drdp!D191)*DBHR!$B191+(drdp!G191)*DBHR!$C191+(drdp!J191)*DBHR!$D191)</f>
        <v>0</v>
      </c>
      <c r="K191" s="21">
        <f t="shared" si="38"/>
        <v>1.2594220167543124</v>
      </c>
      <c r="L191" s="21">
        <f t="shared" si="39"/>
        <v>21.515960691406541</v>
      </c>
      <c r="M191" s="21">
        <f t="shared" si="40"/>
        <v>0</v>
      </c>
      <c r="N191" s="21">
        <f t="shared" si="41"/>
        <v>-4.9296416302995629</v>
      </c>
      <c r="O191" s="21">
        <f t="shared" si="42"/>
        <v>0</v>
      </c>
      <c r="P191" s="21">
        <f t="shared" si="43"/>
        <v>0</v>
      </c>
      <c r="Q191" s="19">
        <f t="shared" si="44"/>
        <v>1.2594220167543124</v>
      </c>
      <c r="R191" s="19">
        <f t="shared" si="45"/>
        <v>21.515960691406541</v>
      </c>
      <c r="S191" s="19">
        <f t="shared" si="46"/>
        <v>0</v>
      </c>
      <c r="T191" s="19">
        <f t="shared" si="47"/>
        <v>-4.9296416302995629</v>
      </c>
      <c r="U191" s="19">
        <f t="shared" si="48"/>
        <v>0</v>
      </c>
      <c r="V191" s="19">
        <f t="shared" si="49"/>
        <v>0</v>
      </c>
    </row>
    <row r="192" spans="1:22" x14ac:dyDescent="0.25">
      <c r="A192" s="26">
        <f>Wellpath!E192</f>
        <v>0</v>
      </c>
      <c r="B192" s="22">
        <v>0</v>
      </c>
      <c r="C192" s="22">
        <v>0</v>
      </c>
      <c r="D192" s="22">
        <f t="shared" si="37"/>
        <v>4.7931219674804699E-5</v>
      </c>
      <c r="E192" s="20">
        <f>Model!$W$30*((drdp!B192+drdp!K192)*DBHR!$B192+(drdp!E192+drdp!N192)*DBHR!$C192+(drdp!H192+drdp!Q192)*DBHR!$D192)</f>
        <v>0</v>
      </c>
      <c r="F192" s="20">
        <f>Model!$W$30*((drdp!C192+drdp!L192)*DBHR!$B192+(drdp!F192+drdp!O192)*DBHR!$C192+(drdp!I192+drdp!R192)*DBHR!$D192)</f>
        <v>0</v>
      </c>
      <c r="G192" s="20">
        <f>Model!$W$30*((drdp!D192+drdp!M192)*DBHR!$B192+(drdp!G192+drdp!P192)*DBHR!$C192+(drdp!J192+drdp!S192)*DBHR!$D192)</f>
        <v>0</v>
      </c>
      <c r="H192" s="18">
        <f>Model!$W$30*((drdp!B192)*DBHR!$B192+(drdp!E192)*DBHR!$C192+(drdp!H192)*DBHR!$D192)</f>
        <v>0</v>
      </c>
      <c r="I192" s="18">
        <f>Model!$W$30*((drdp!C192)*DBHR!$B192+(drdp!F192)*DBHR!$C192+(drdp!I192)*DBHR!$D192)</f>
        <v>0</v>
      </c>
      <c r="J192" s="18">
        <f>Model!$W$30*((drdp!D192)*DBHR!$B192+(drdp!G192)*DBHR!$C192+(drdp!J192)*DBHR!$D192)</f>
        <v>0</v>
      </c>
      <c r="K192" s="21">
        <f t="shared" si="38"/>
        <v>1.2594220167543124</v>
      </c>
      <c r="L192" s="21">
        <f t="shared" si="39"/>
        <v>21.515960691406541</v>
      </c>
      <c r="M192" s="21">
        <f t="shared" si="40"/>
        <v>0</v>
      </c>
      <c r="N192" s="21">
        <f t="shared" si="41"/>
        <v>-4.9296416302995629</v>
      </c>
      <c r="O192" s="21">
        <f t="shared" si="42"/>
        <v>0</v>
      </c>
      <c r="P192" s="21">
        <f t="shared" si="43"/>
        <v>0</v>
      </c>
      <c r="Q192" s="19">
        <f t="shared" si="44"/>
        <v>1.2594220167543124</v>
      </c>
      <c r="R192" s="19">
        <f t="shared" si="45"/>
        <v>21.515960691406541</v>
      </c>
      <c r="S192" s="19">
        <f t="shared" si="46"/>
        <v>0</v>
      </c>
      <c r="T192" s="19">
        <f t="shared" si="47"/>
        <v>-4.9296416302995629</v>
      </c>
      <c r="U192" s="19">
        <f t="shared" si="48"/>
        <v>0</v>
      </c>
      <c r="V192" s="19">
        <f t="shared" si="49"/>
        <v>0</v>
      </c>
    </row>
    <row r="193" spans="1:22" x14ac:dyDescent="0.25">
      <c r="A193" s="26">
        <f>Wellpath!E193</f>
        <v>0</v>
      </c>
      <c r="B193" s="22">
        <v>0</v>
      </c>
      <c r="C193" s="22">
        <v>0</v>
      </c>
      <c r="D193" s="22">
        <f t="shared" si="37"/>
        <v>4.7931219674804699E-5</v>
      </c>
      <c r="E193" s="20">
        <f>Model!$W$30*((drdp!B193+drdp!K193)*DBHR!$B193+(drdp!E193+drdp!N193)*DBHR!$C193+(drdp!H193+drdp!Q193)*DBHR!$D193)</f>
        <v>0</v>
      </c>
      <c r="F193" s="20">
        <f>Model!$W$30*((drdp!C193+drdp!L193)*DBHR!$B193+(drdp!F193+drdp!O193)*DBHR!$C193+(drdp!I193+drdp!R193)*DBHR!$D193)</f>
        <v>0</v>
      </c>
      <c r="G193" s="20">
        <f>Model!$W$30*((drdp!D193+drdp!M193)*DBHR!$B193+(drdp!G193+drdp!P193)*DBHR!$C193+(drdp!J193+drdp!S193)*DBHR!$D193)</f>
        <v>0</v>
      </c>
      <c r="H193" s="18">
        <f>Model!$W$30*((drdp!B193)*DBHR!$B193+(drdp!E193)*DBHR!$C193+(drdp!H193)*DBHR!$D193)</f>
        <v>0</v>
      </c>
      <c r="I193" s="18">
        <f>Model!$W$30*((drdp!C193)*DBHR!$B193+(drdp!F193)*DBHR!$C193+(drdp!I193)*DBHR!$D193)</f>
        <v>0</v>
      </c>
      <c r="J193" s="18">
        <f>Model!$W$30*((drdp!D193)*DBHR!$B193+(drdp!G193)*DBHR!$C193+(drdp!J193)*DBHR!$D193)</f>
        <v>0</v>
      </c>
      <c r="K193" s="21">
        <f t="shared" si="38"/>
        <v>1.2594220167543124</v>
      </c>
      <c r="L193" s="21">
        <f t="shared" si="39"/>
        <v>21.515960691406541</v>
      </c>
      <c r="M193" s="21">
        <f t="shared" si="40"/>
        <v>0</v>
      </c>
      <c r="N193" s="21">
        <f t="shared" si="41"/>
        <v>-4.9296416302995629</v>
      </c>
      <c r="O193" s="21">
        <f t="shared" si="42"/>
        <v>0</v>
      </c>
      <c r="P193" s="21">
        <f t="shared" si="43"/>
        <v>0</v>
      </c>
      <c r="Q193" s="19">
        <f t="shared" si="44"/>
        <v>1.2594220167543124</v>
      </c>
      <c r="R193" s="19">
        <f t="shared" si="45"/>
        <v>21.515960691406541</v>
      </c>
      <c r="S193" s="19">
        <f t="shared" si="46"/>
        <v>0</v>
      </c>
      <c r="T193" s="19">
        <f t="shared" si="47"/>
        <v>-4.9296416302995629</v>
      </c>
      <c r="U193" s="19">
        <f t="shared" si="48"/>
        <v>0</v>
      </c>
      <c r="V193" s="19">
        <f t="shared" si="49"/>
        <v>0</v>
      </c>
    </row>
    <row r="194" spans="1:22" x14ac:dyDescent="0.25">
      <c r="A194" s="26">
        <f>Wellpath!E194</f>
        <v>0</v>
      </c>
      <c r="B194" s="22">
        <v>0</v>
      </c>
      <c r="C194" s="22">
        <v>0</v>
      </c>
      <c r="D194" s="22">
        <f t="shared" si="37"/>
        <v>4.7931219674804699E-5</v>
      </c>
      <c r="E194" s="20">
        <f>Model!$W$30*((drdp!B194+drdp!K194)*DBHR!$B194+(drdp!E194+drdp!N194)*DBHR!$C194+(drdp!H194+drdp!Q194)*DBHR!$D194)</f>
        <v>0</v>
      </c>
      <c r="F194" s="20">
        <f>Model!$W$30*((drdp!C194+drdp!L194)*DBHR!$B194+(drdp!F194+drdp!O194)*DBHR!$C194+(drdp!I194+drdp!R194)*DBHR!$D194)</f>
        <v>0</v>
      </c>
      <c r="G194" s="20">
        <f>Model!$W$30*((drdp!D194+drdp!M194)*DBHR!$B194+(drdp!G194+drdp!P194)*DBHR!$C194+(drdp!J194+drdp!S194)*DBHR!$D194)</f>
        <v>0</v>
      </c>
      <c r="H194" s="18">
        <f>Model!$W$30*((drdp!B194)*DBHR!$B194+(drdp!E194)*DBHR!$C194+(drdp!H194)*DBHR!$D194)</f>
        <v>0</v>
      </c>
      <c r="I194" s="18">
        <f>Model!$W$30*((drdp!C194)*DBHR!$B194+(drdp!F194)*DBHR!$C194+(drdp!I194)*DBHR!$D194)</f>
        <v>0</v>
      </c>
      <c r="J194" s="18">
        <f>Model!$W$30*((drdp!D194)*DBHR!$B194+(drdp!G194)*DBHR!$C194+(drdp!J194)*DBHR!$D194)</f>
        <v>0</v>
      </c>
      <c r="K194" s="21">
        <f t="shared" si="38"/>
        <v>1.2594220167543124</v>
      </c>
      <c r="L194" s="21">
        <f t="shared" si="39"/>
        <v>21.515960691406541</v>
      </c>
      <c r="M194" s="21">
        <f t="shared" si="40"/>
        <v>0</v>
      </c>
      <c r="N194" s="21">
        <f t="shared" si="41"/>
        <v>-4.9296416302995629</v>
      </c>
      <c r="O194" s="21">
        <f t="shared" si="42"/>
        <v>0</v>
      </c>
      <c r="P194" s="21">
        <f t="shared" si="43"/>
        <v>0</v>
      </c>
      <c r="Q194" s="19">
        <f t="shared" si="44"/>
        <v>1.2594220167543124</v>
      </c>
      <c r="R194" s="19">
        <f t="shared" si="45"/>
        <v>21.515960691406541</v>
      </c>
      <c r="S194" s="19">
        <f t="shared" si="46"/>
        <v>0</v>
      </c>
      <c r="T194" s="19">
        <f t="shared" si="47"/>
        <v>-4.9296416302995629</v>
      </c>
      <c r="U194" s="19">
        <f t="shared" si="48"/>
        <v>0</v>
      </c>
      <c r="V194" s="19">
        <f t="shared" si="49"/>
        <v>0</v>
      </c>
    </row>
    <row r="195" spans="1:22" x14ac:dyDescent="0.25">
      <c r="A195" s="26">
        <f>Wellpath!E195</f>
        <v>0</v>
      </c>
      <c r="B195" s="22">
        <v>0</v>
      </c>
      <c r="C195" s="22">
        <v>0</v>
      </c>
      <c r="D195" s="22">
        <f t="shared" ref="D195:D258" si="50">1 / (Bfield * COS(Dip))</f>
        <v>4.7931219674804699E-5</v>
      </c>
      <c r="E195" s="20">
        <f>Model!$W$30*((drdp!B195+drdp!K195)*DBHR!$B195+(drdp!E195+drdp!N195)*DBHR!$C195+(drdp!H195+drdp!Q195)*DBHR!$D195)</f>
        <v>0</v>
      </c>
      <c r="F195" s="20">
        <f>Model!$W$30*((drdp!C195+drdp!L195)*DBHR!$B195+(drdp!F195+drdp!O195)*DBHR!$C195+(drdp!I195+drdp!R195)*DBHR!$D195)</f>
        <v>0</v>
      </c>
      <c r="G195" s="20">
        <f>Model!$W$30*((drdp!D195+drdp!M195)*DBHR!$B195+(drdp!G195+drdp!P195)*DBHR!$C195+(drdp!J195+drdp!S195)*DBHR!$D195)</f>
        <v>0</v>
      </c>
      <c r="H195" s="18">
        <f>Model!$W$30*((drdp!B195)*DBHR!$B195+(drdp!E195)*DBHR!$C195+(drdp!H195)*DBHR!$D195)</f>
        <v>0</v>
      </c>
      <c r="I195" s="18">
        <f>Model!$W$30*((drdp!C195)*DBHR!$B195+(drdp!F195)*DBHR!$C195+(drdp!I195)*DBHR!$D195)</f>
        <v>0</v>
      </c>
      <c r="J195" s="18">
        <f>Model!$W$30*((drdp!D195)*DBHR!$B195+(drdp!G195)*DBHR!$C195+(drdp!J195)*DBHR!$D195)</f>
        <v>0</v>
      </c>
      <c r="K195" s="21">
        <f t="shared" si="38"/>
        <v>1.2594220167543124</v>
      </c>
      <c r="L195" s="21">
        <f t="shared" si="39"/>
        <v>21.515960691406541</v>
      </c>
      <c r="M195" s="21">
        <f t="shared" si="40"/>
        <v>0</v>
      </c>
      <c r="N195" s="21">
        <f t="shared" si="41"/>
        <v>-4.9296416302995629</v>
      </c>
      <c r="O195" s="21">
        <f t="shared" si="42"/>
        <v>0</v>
      </c>
      <c r="P195" s="21">
        <f t="shared" si="43"/>
        <v>0</v>
      </c>
      <c r="Q195" s="19">
        <f t="shared" si="44"/>
        <v>1.2594220167543124</v>
      </c>
      <c r="R195" s="19">
        <f t="shared" si="45"/>
        <v>21.515960691406541</v>
      </c>
      <c r="S195" s="19">
        <f t="shared" si="46"/>
        <v>0</v>
      </c>
      <c r="T195" s="19">
        <f t="shared" si="47"/>
        <v>-4.9296416302995629</v>
      </c>
      <c r="U195" s="19">
        <f t="shared" si="48"/>
        <v>0</v>
      </c>
      <c r="V195" s="19">
        <f t="shared" si="49"/>
        <v>0</v>
      </c>
    </row>
    <row r="196" spans="1:22" x14ac:dyDescent="0.25">
      <c r="A196" s="26">
        <f>Wellpath!E196</f>
        <v>0</v>
      </c>
      <c r="B196" s="22">
        <v>0</v>
      </c>
      <c r="C196" s="22">
        <v>0</v>
      </c>
      <c r="D196" s="22">
        <f t="shared" si="50"/>
        <v>4.7931219674804699E-5</v>
      </c>
      <c r="E196" s="20">
        <f>Model!$W$30*((drdp!B196+drdp!K196)*DBHR!$B196+(drdp!E196+drdp!N196)*DBHR!$C196+(drdp!H196+drdp!Q196)*DBHR!$D196)</f>
        <v>0</v>
      </c>
      <c r="F196" s="20">
        <f>Model!$W$30*((drdp!C196+drdp!L196)*DBHR!$B196+(drdp!F196+drdp!O196)*DBHR!$C196+(drdp!I196+drdp!R196)*DBHR!$D196)</f>
        <v>0</v>
      </c>
      <c r="G196" s="20">
        <f>Model!$W$30*((drdp!D196+drdp!M196)*DBHR!$B196+(drdp!G196+drdp!P196)*DBHR!$C196+(drdp!J196+drdp!S196)*DBHR!$D196)</f>
        <v>0</v>
      </c>
      <c r="H196" s="18">
        <f>Model!$W$30*((drdp!B196)*DBHR!$B196+(drdp!E196)*DBHR!$C196+(drdp!H196)*DBHR!$D196)</f>
        <v>0</v>
      </c>
      <c r="I196" s="18">
        <f>Model!$W$30*((drdp!C196)*DBHR!$B196+(drdp!F196)*DBHR!$C196+(drdp!I196)*DBHR!$D196)</f>
        <v>0</v>
      </c>
      <c r="J196" s="18">
        <f>Model!$W$30*((drdp!D196)*DBHR!$B196+(drdp!G196)*DBHR!$C196+(drdp!J196)*DBHR!$D196)</f>
        <v>0</v>
      </c>
      <c r="K196" s="21">
        <f t="shared" si="38"/>
        <v>1.2594220167543124</v>
      </c>
      <c r="L196" s="21">
        <f t="shared" si="39"/>
        <v>21.515960691406541</v>
      </c>
      <c r="M196" s="21">
        <f t="shared" si="40"/>
        <v>0</v>
      </c>
      <c r="N196" s="21">
        <f t="shared" si="41"/>
        <v>-4.9296416302995629</v>
      </c>
      <c r="O196" s="21">
        <f t="shared" si="42"/>
        <v>0</v>
      </c>
      <c r="P196" s="21">
        <f t="shared" si="43"/>
        <v>0</v>
      </c>
      <c r="Q196" s="19">
        <f t="shared" si="44"/>
        <v>1.2594220167543124</v>
      </c>
      <c r="R196" s="19">
        <f t="shared" si="45"/>
        <v>21.515960691406541</v>
      </c>
      <c r="S196" s="19">
        <f t="shared" si="46"/>
        <v>0</v>
      </c>
      <c r="T196" s="19">
        <f t="shared" si="47"/>
        <v>-4.9296416302995629</v>
      </c>
      <c r="U196" s="19">
        <f t="shared" si="48"/>
        <v>0</v>
      </c>
      <c r="V196" s="19">
        <f t="shared" si="49"/>
        <v>0</v>
      </c>
    </row>
    <row r="197" spans="1:22" x14ac:dyDescent="0.25">
      <c r="A197" s="26">
        <f>Wellpath!E197</f>
        <v>0</v>
      </c>
      <c r="B197" s="22">
        <v>0</v>
      </c>
      <c r="C197" s="22">
        <v>0</v>
      </c>
      <c r="D197" s="22">
        <f t="shared" si="50"/>
        <v>4.7931219674804699E-5</v>
      </c>
      <c r="E197" s="20">
        <f>Model!$W$30*((drdp!B197+drdp!K197)*DBHR!$B197+(drdp!E197+drdp!N197)*DBHR!$C197+(drdp!H197+drdp!Q197)*DBHR!$D197)</f>
        <v>0</v>
      </c>
      <c r="F197" s="20">
        <f>Model!$W$30*((drdp!C197+drdp!L197)*DBHR!$B197+(drdp!F197+drdp!O197)*DBHR!$C197+(drdp!I197+drdp!R197)*DBHR!$D197)</f>
        <v>0</v>
      </c>
      <c r="G197" s="20">
        <f>Model!$W$30*((drdp!D197+drdp!M197)*DBHR!$B197+(drdp!G197+drdp!P197)*DBHR!$C197+(drdp!J197+drdp!S197)*DBHR!$D197)</f>
        <v>0</v>
      </c>
      <c r="H197" s="18">
        <f>Model!$W$30*((drdp!B197)*DBHR!$B197+(drdp!E197)*DBHR!$C197+(drdp!H197)*DBHR!$D197)</f>
        <v>0</v>
      </c>
      <c r="I197" s="18">
        <f>Model!$W$30*((drdp!C197)*DBHR!$B197+(drdp!F197)*DBHR!$C197+(drdp!I197)*DBHR!$D197)</f>
        <v>0</v>
      </c>
      <c r="J197" s="18">
        <f>Model!$W$30*((drdp!D197)*DBHR!$B197+(drdp!G197)*DBHR!$C197+(drdp!J197)*DBHR!$D197)</f>
        <v>0</v>
      </c>
      <c r="K197" s="21">
        <f t="shared" si="38"/>
        <v>1.2594220167543124</v>
      </c>
      <c r="L197" s="21">
        <f t="shared" si="39"/>
        <v>21.515960691406541</v>
      </c>
      <c r="M197" s="21">
        <f t="shared" si="40"/>
        <v>0</v>
      </c>
      <c r="N197" s="21">
        <f t="shared" si="41"/>
        <v>-4.9296416302995629</v>
      </c>
      <c r="O197" s="21">
        <f t="shared" si="42"/>
        <v>0</v>
      </c>
      <c r="P197" s="21">
        <f t="shared" si="43"/>
        <v>0</v>
      </c>
      <c r="Q197" s="19">
        <f t="shared" si="44"/>
        <v>1.2594220167543124</v>
      </c>
      <c r="R197" s="19">
        <f t="shared" si="45"/>
        <v>21.515960691406541</v>
      </c>
      <c r="S197" s="19">
        <f t="shared" si="46"/>
        <v>0</v>
      </c>
      <c r="T197" s="19">
        <f t="shared" si="47"/>
        <v>-4.9296416302995629</v>
      </c>
      <c r="U197" s="19">
        <f t="shared" si="48"/>
        <v>0</v>
      </c>
      <c r="V197" s="19">
        <f t="shared" si="49"/>
        <v>0</v>
      </c>
    </row>
    <row r="198" spans="1:22" x14ac:dyDescent="0.25">
      <c r="A198" s="26">
        <f>Wellpath!E198</f>
        <v>0</v>
      </c>
      <c r="B198" s="22">
        <v>0</v>
      </c>
      <c r="C198" s="22">
        <v>0</v>
      </c>
      <c r="D198" s="22">
        <f t="shared" si="50"/>
        <v>4.7931219674804699E-5</v>
      </c>
      <c r="E198" s="20">
        <f>Model!$W$30*((drdp!B198+drdp!K198)*DBHR!$B198+(drdp!E198+drdp!N198)*DBHR!$C198+(drdp!H198+drdp!Q198)*DBHR!$D198)</f>
        <v>0</v>
      </c>
      <c r="F198" s="20">
        <f>Model!$W$30*((drdp!C198+drdp!L198)*DBHR!$B198+(drdp!F198+drdp!O198)*DBHR!$C198+(drdp!I198+drdp!R198)*DBHR!$D198)</f>
        <v>0</v>
      </c>
      <c r="G198" s="20">
        <f>Model!$W$30*((drdp!D198+drdp!M198)*DBHR!$B198+(drdp!G198+drdp!P198)*DBHR!$C198+(drdp!J198+drdp!S198)*DBHR!$D198)</f>
        <v>0</v>
      </c>
      <c r="H198" s="18">
        <f>Model!$W$30*((drdp!B198)*DBHR!$B198+(drdp!E198)*DBHR!$C198+(drdp!H198)*DBHR!$D198)</f>
        <v>0</v>
      </c>
      <c r="I198" s="18">
        <f>Model!$W$30*((drdp!C198)*DBHR!$B198+(drdp!F198)*DBHR!$C198+(drdp!I198)*DBHR!$D198)</f>
        <v>0</v>
      </c>
      <c r="J198" s="18">
        <f>Model!$W$30*((drdp!D198)*DBHR!$B198+(drdp!G198)*DBHR!$C198+(drdp!J198)*DBHR!$D198)</f>
        <v>0</v>
      </c>
      <c r="K198" s="21">
        <f t="shared" ref="K198:K261" si="51">K197+E198^2</f>
        <v>1.2594220167543124</v>
      </c>
      <c r="L198" s="21">
        <f t="shared" ref="L198:L261" si="52">L197+F198^2</f>
        <v>21.515960691406541</v>
      </c>
      <c r="M198" s="21">
        <f t="shared" ref="M198:M261" si="53">M197+G198^2</f>
        <v>0</v>
      </c>
      <c r="N198" s="21">
        <f t="shared" ref="N198:N261" si="54">N197+E198*F198</f>
        <v>-4.9296416302995629</v>
      </c>
      <c r="O198" s="21">
        <f t="shared" ref="O198:O261" si="55">O197+E198*G198</f>
        <v>0</v>
      </c>
      <c r="P198" s="21">
        <f t="shared" ref="P198:P261" si="56">P197+F198*G198</f>
        <v>0</v>
      </c>
      <c r="Q198" s="19">
        <f t="shared" ref="Q198:Q261" si="57">K197+H198^2</f>
        <v>1.2594220167543124</v>
      </c>
      <c r="R198" s="19">
        <f t="shared" ref="R198:R261" si="58">L197+I198^2</f>
        <v>21.515960691406541</v>
      </c>
      <c r="S198" s="19">
        <f t="shared" ref="S198:S261" si="59">M197+J198^2</f>
        <v>0</v>
      </c>
      <c r="T198" s="19">
        <f t="shared" ref="T198:T261" si="60">N197+H198*I198</f>
        <v>-4.9296416302995629</v>
      </c>
      <c r="U198" s="19">
        <f t="shared" ref="U198:U261" si="61">O197+H198*J198</f>
        <v>0</v>
      </c>
      <c r="V198" s="19">
        <f t="shared" ref="V198:V261" si="62">P197+I198*J198</f>
        <v>0</v>
      </c>
    </row>
    <row r="199" spans="1:22" x14ac:dyDescent="0.25">
      <c r="A199" s="26">
        <f>Wellpath!E199</f>
        <v>0</v>
      </c>
      <c r="B199" s="22">
        <v>0</v>
      </c>
      <c r="C199" s="22">
        <v>0</v>
      </c>
      <c r="D199" s="22">
        <f t="shared" si="50"/>
        <v>4.7931219674804699E-5</v>
      </c>
      <c r="E199" s="20">
        <f>Model!$W$30*((drdp!B199+drdp!K199)*DBHR!$B199+(drdp!E199+drdp!N199)*DBHR!$C199+(drdp!H199+drdp!Q199)*DBHR!$D199)</f>
        <v>0</v>
      </c>
      <c r="F199" s="20">
        <f>Model!$W$30*((drdp!C199+drdp!L199)*DBHR!$B199+(drdp!F199+drdp!O199)*DBHR!$C199+(drdp!I199+drdp!R199)*DBHR!$D199)</f>
        <v>0</v>
      </c>
      <c r="G199" s="20">
        <f>Model!$W$30*((drdp!D199+drdp!M199)*DBHR!$B199+(drdp!G199+drdp!P199)*DBHR!$C199+(drdp!J199+drdp!S199)*DBHR!$D199)</f>
        <v>0</v>
      </c>
      <c r="H199" s="18">
        <f>Model!$W$30*((drdp!B199)*DBHR!$B199+(drdp!E199)*DBHR!$C199+(drdp!H199)*DBHR!$D199)</f>
        <v>0</v>
      </c>
      <c r="I199" s="18">
        <f>Model!$W$30*((drdp!C199)*DBHR!$B199+(drdp!F199)*DBHR!$C199+(drdp!I199)*DBHR!$D199)</f>
        <v>0</v>
      </c>
      <c r="J199" s="18">
        <f>Model!$W$30*((drdp!D199)*DBHR!$B199+(drdp!G199)*DBHR!$C199+(drdp!J199)*DBHR!$D199)</f>
        <v>0</v>
      </c>
      <c r="K199" s="21">
        <f t="shared" si="51"/>
        <v>1.2594220167543124</v>
      </c>
      <c r="L199" s="21">
        <f t="shared" si="52"/>
        <v>21.515960691406541</v>
      </c>
      <c r="M199" s="21">
        <f t="shared" si="53"/>
        <v>0</v>
      </c>
      <c r="N199" s="21">
        <f t="shared" si="54"/>
        <v>-4.9296416302995629</v>
      </c>
      <c r="O199" s="21">
        <f t="shared" si="55"/>
        <v>0</v>
      </c>
      <c r="P199" s="21">
        <f t="shared" si="56"/>
        <v>0</v>
      </c>
      <c r="Q199" s="19">
        <f t="shared" si="57"/>
        <v>1.2594220167543124</v>
      </c>
      <c r="R199" s="19">
        <f t="shared" si="58"/>
        <v>21.515960691406541</v>
      </c>
      <c r="S199" s="19">
        <f t="shared" si="59"/>
        <v>0</v>
      </c>
      <c r="T199" s="19">
        <f t="shared" si="60"/>
        <v>-4.9296416302995629</v>
      </c>
      <c r="U199" s="19">
        <f t="shared" si="61"/>
        <v>0</v>
      </c>
      <c r="V199" s="19">
        <f t="shared" si="62"/>
        <v>0</v>
      </c>
    </row>
    <row r="200" spans="1:22" x14ac:dyDescent="0.25">
      <c r="A200" s="26">
        <f>Wellpath!E200</f>
        <v>0</v>
      </c>
      <c r="B200" s="22">
        <v>0</v>
      </c>
      <c r="C200" s="22">
        <v>0</v>
      </c>
      <c r="D200" s="22">
        <f t="shared" si="50"/>
        <v>4.7931219674804699E-5</v>
      </c>
      <c r="E200" s="20">
        <f>Model!$W$30*((drdp!B200+drdp!K200)*DBHR!$B200+(drdp!E200+drdp!N200)*DBHR!$C200+(drdp!H200+drdp!Q200)*DBHR!$D200)</f>
        <v>0</v>
      </c>
      <c r="F200" s="20">
        <f>Model!$W$30*((drdp!C200+drdp!L200)*DBHR!$B200+(drdp!F200+drdp!O200)*DBHR!$C200+(drdp!I200+drdp!R200)*DBHR!$D200)</f>
        <v>0</v>
      </c>
      <c r="G200" s="20">
        <f>Model!$W$30*((drdp!D200+drdp!M200)*DBHR!$B200+(drdp!G200+drdp!P200)*DBHR!$C200+(drdp!J200+drdp!S200)*DBHR!$D200)</f>
        <v>0</v>
      </c>
      <c r="H200" s="18">
        <f>Model!$W$30*((drdp!B200)*DBHR!$B200+(drdp!E200)*DBHR!$C200+(drdp!H200)*DBHR!$D200)</f>
        <v>0</v>
      </c>
      <c r="I200" s="18">
        <f>Model!$W$30*((drdp!C200)*DBHR!$B200+(drdp!F200)*DBHR!$C200+(drdp!I200)*DBHR!$D200)</f>
        <v>0</v>
      </c>
      <c r="J200" s="18">
        <f>Model!$W$30*((drdp!D200)*DBHR!$B200+(drdp!G200)*DBHR!$C200+(drdp!J200)*DBHR!$D200)</f>
        <v>0</v>
      </c>
      <c r="K200" s="21">
        <f t="shared" si="51"/>
        <v>1.2594220167543124</v>
      </c>
      <c r="L200" s="21">
        <f t="shared" si="52"/>
        <v>21.515960691406541</v>
      </c>
      <c r="M200" s="21">
        <f t="shared" si="53"/>
        <v>0</v>
      </c>
      <c r="N200" s="21">
        <f t="shared" si="54"/>
        <v>-4.9296416302995629</v>
      </c>
      <c r="O200" s="21">
        <f t="shared" si="55"/>
        <v>0</v>
      </c>
      <c r="P200" s="21">
        <f t="shared" si="56"/>
        <v>0</v>
      </c>
      <c r="Q200" s="19">
        <f t="shared" si="57"/>
        <v>1.2594220167543124</v>
      </c>
      <c r="R200" s="19">
        <f t="shared" si="58"/>
        <v>21.515960691406541</v>
      </c>
      <c r="S200" s="19">
        <f t="shared" si="59"/>
        <v>0</v>
      </c>
      <c r="T200" s="19">
        <f t="shared" si="60"/>
        <v>-4.9296416302995629</v>
      </c>
      <c r="U200" s="19">
        <f t="shared" si="61"/>
        <v>0</v>
      </c>
      <c r="V200" s="19">
        <f t="shared" si="62"/>
        <v>0</v>
      </c>
    </row>
    <row r="201" spans="1:22" x14ac:dyDescent="0.25">
      <c r="A201" s="26">
        <f>Wellpath!E201</f>
        <v>0</v>
      </c>
      <c r="B201" s="22">
        <v>0</v>
      </c>
      <c r="C201" s="22">
        <v>0</v>
      </c>
      <c r="D201" s="22">
        <f t="shared" si="50"/>
        <v>4.7931219674804699E-5</v>
      </c>
      <c r="E201" s="20">
        <f>Model!$W$30*((drdp!B201+drdp!K201)*DBHR!$B201+(drdp!E201+drdp!N201)*DBHR!$C201+(drdp!H201+drdp!Q201)*DBHR!$D201)</f>
        <v>0</v>
      </c>
      <c r="F201" s="20">
        <f>Model!$W$30*((drdp!C201+drdp!L201)*DBHR!$B201+(drdp!F201+drdp!O201)*DBHR!$C201+(drdp!I201+drdp!R201)*DBHR!$D201)</f>
        <v>0</v>
      </c>
      <c r="G201" s="20">
        <f>Model!$W$30*((drdp!D201+drdp!M201)*DBHR!$B201+(drdp!G201+drdp!P201)*DBHR!$C201+(drdp!J201+drdp!S201)*DBHR!$D201)</f>
        <v>0</v>
      </c>
      <c r="H201" s="18">
        <f>Model!$W$30*((drdp!B201)*DBHR!$B201+(drdp!E201)*DBHR!$C201+(drdp!H201)*DBHR!$D201)</f>
        <v>0</v>
      </c>
      <c r="I201" s="18">
        <f>Model!$W$30*((drdp!C201)*DBHR!$B201+(drdp!F201)*DBHR!$C201+(drdp!I201)*DBHR!$D201)</f>
        <v>0</v>
      </c>
      <c r="J201" s="18">
        <f>Model!$W$30*((drdp!D201)*DBHR!$B201+(drdp!G201)*DBHR!$C201+(drdp!J201)*DBHR!$D201)</f>
        <v>0</v>
      </c>
      <c r="K201" s="21">
        <f t="shared" si="51"/>
        <v>1.2594220167543124</v>
      </c>
      <c r="L201" s="21">
        <f t="shared" si="52"/>
        <v>21.515960691406541</v>
      </c>
      <c r="M201" s="21">
        <f t="shared" si="53"/>
        <v>0</v>
      </c>
      <c r="N201" s="21">
        <f t="shared" si="54"/>
        <v>-4.9296416302995629</v>
      </c>
      <c r="O201" s="21">
        <f t="shared" si="55"/>
        <v>0</v>
      </c>
      <c r="P201" s="21">
        <f t="shared" si="56"/>
        <v>0</v>
      </c>
      <c r="Q201" s="19">
        <f t="shared" si="57"/>
        <v>1.2594220167543124</v>
      </c>
      <c r="R201" s="19">
        <f t="shared" si="58"/>
        <v>21.515960691406541</v>
      </c>
      <c r="S201" s="19">
        <f t="shared" si="59"/>
        <v>0</v>
      </c>
      <c r="T201" s="19">
        <f t="shared" si="60"/>
        <v>-4.9296416302995629</v>
      </c>
      <c r="U201" s="19">
        <f t="shared" si="61"/>
        <v>0</v>
      </c>
      <c r="V201" s="19">
        <f t="shared" si="62"/>
        <v>0</v>
      </c>
    </row>
    <row r="202" spans="1:22" x14ac:dyDescent="0.25">
      <c r="A202" s="26">
        <f>Wellpath!E202</f>
        <v>0</v>
      </c>
      <c r="B202" s="22">
        <v>0</v>
      </c>
      <c r="C202" s="22">
        <v>0</v>
      </c>
      <c r="D202" s="22">
        <f t="shared" si="50"/>
        <v>4.7931219674804699E-5</v>
      </c>
      <c r="E202" s="20">
        <f>Model!$W$30*((drdp!B202+drdp!K202)*DBHR!$B202+(drdp!E202+drdp!N202)*DBHR!$C202+(drdp!H202+drdp!Q202)*DBHR!$D202)</f>
        <v>0</v>
      </c>
      <c r="F202" s="20">
        <f>Model!$W$30*((drdp!C202+drdp!L202)*DBHR!$B202+(drdp!F202+drdp!O202)*DBHR!$C202+(drdp!I202+drdp!R202)*DBHR!$D202)</f>
        <v>0</v>
      </c>
      <c r="G202" s="20">
        <f>Model!$W$30*((drdp!D202+drdp!M202)*DBHR!$B202+(drdp!G202+drdp!P202)*DBHR!$C202+(drdp!J202+drdp!S202)*DBHR!$D202)</f>
        <v>0</v>
      </c>
      <c r="H202" s="18">
        <f>Model!$W$30*((drdp!B202)*DBHR!$B202+(drdp!E202)*DBHR!$C202+(drdp!H202)*DBHR!$D202)</f>
        <v>0</v>
      </c>
      <c r="I202" s="18">
        <f>Model!$W$30*((drdp!C202)*DBHR!$B202+(drdp!F202)*DBHR!$C202+(drdp!I202)*DBHR!$D202)</f>
        <v>0</v>
      </c>
      <c r="J202" s="18">
        <f>Model!$W$30*((drdp!D202)*DBHR!$B202+(drdp!G202)*DBHR!$C202+(drdp!J202)*DBHR!$D202)</f>
        <v>0</v>
      </c>
      <c r="K202" s="21">
        <f t="shared" si="51"/>
        <v>1.2594220167543124</v>
      </c>
      <c r="L202" s="21">
        <f t="shared" si="52"/>
        <v>21.515960691406541</v>
      </c>
      <c r="M202" s="21">
        <f t="shared" si="53"/>
        <v>0</v>
      </c>
      <c r="N202" s="21">
        <f t="shared" si="54"/>
        <v>-4.9296416302995629</v>
      </c>
      <c r="O202" s="21">
        <f t="shared" si="55"/>
        <v>0</v>
      </c>
      <c r="P202" s="21">
        <f t="shared" si="56"/>
        <v>0</v>
      </c>
      <c r="Q202" s="19">
        <f t="shared" si="57"/>
        <v>1.2594220167543124</v>
      </c>
      <c r="R202" s="19">
        <f t="shared" si="58"/>
        <v>21.515960691406541</v>
      </c>
      <c r="S202" s="19">
        <f t="shared" si="59"/>
        <v>0</v>
      </c>
      <c r="T202" s="19">
        <f t="shared" si="60"/>
        <v>-4.9296416302995629</v>
      </c>
      <c r="U202" s="19">
        <f t="shared" si="61"/>
        <v>0</v>
      </c>
      <c r="V202" s="19">
        <f t="shared" si="62"/>
        <v>0</v>
      </c>
    </row>
    <row r="203" spans="1:22" x14ac:dyDescent="0.25">
      <c r="A203" s="26">
        <f>Wellpath!E203</f>
        <v>0</v>
      </c>
      <c r="B203" s="22">
        <v>0</v>
      </c>
      <c r="C203" s="22">
        <v>0</v>
      </c>
      <c r="D203" s="22">
        <f t="shared" si="50"/>
        <v>4.7931219674804699E-5</v>
      </c>
      <c r="E203" s="20">
        <f>Model!$W$30*((drdp!B203+drdp!K203)*DBHR!$B203+(drdp!E203+drdp!N203)*DBHR!$C203+(drdp!H203+drdp!Q203)*DBHR!$D203)</f>
        <v>0</v>
      </c>
      <c r="F203" s="20">
        <f>Model!$W$30*((drdp!C203+drdp!L203)*DBHR!$B203+(drdp!F203+drdp!O203)*DBHR!$C203+(drdp!I203+drdp!R203)*DBHR!$D203)</f>
        <v>0</v>
      </c>
      <c r="G203" s="20">
        <f>Model!$W$30*((drdp!D203+drdp!M203)*DBHR!$B203+(drdp!G203+drdp!P203)*DBHR!$C203+(drdp!J203+drdp!S203)*DBHR!$D203)</f>
        <v>0</v>
      </c>
      <c r="H203" s="18">
        <f>Model!$W$30*((drdp!B203)*DBHR!$B203+(drdp!E203)*DBHR!$C203+(drdp!H203)*DBHR!$D203)</f>
        <v>0</v>
      </c>
      <c r="I203" s="18">
        <f>Model!$W$30*((drdp!C203)*DBHR!$B203+(drdp!F203)*DBHR!$C203+(drdp!I203)*DBHR!$D203)</f>
        <v>0</v>
      </c>
      <c r="J203" s="18">
        <f>Model!$W$30*((drdp!D203)*DBHR!$B203+(drdp!G203)*DBHR!$C203+(drdp!J203)*DBHR!$D203)</f>
        <v>0</v>
      </c>
      <c r="K203" s="21">
        <f t="shared" si="51"/>
        <v>1.2594220167543124</v>
      </c>
      <c r="L203" s="21">
        <f t="shared" si="52"/>
        <v>21.515960691406541</v>
      </c>
      <c r="M203" s="21">
        <f t="shared" si="53"/>
        <v>0</v>
      </c>
      <c r="N203" s="21">
        <f t="shared" si="54"/>
        <v>-4.9296416302995629</v>
      </c>
      <c r="O203" s="21">
        <f t="shared" si="55"/>
        <v>0</v>
      </c>
      <c r="P203" s="21">
        <f t="shared" si="56"/>
        <v>0</v>
      </c>
      <c r="Q203" s="19">
        <f t="shared" si="57"/>
        <v>1.2594220167543124</v>
      </c>
      <c r="R203" s="19">
        <f t="shared" si="58"/>
        <v>21.515960691406541</v>
      </c>
      <c r="S203" s="19">
        <f t="shared" si="59"/>
        <v>0</v>
      </c>
      <c r="T203" s="19">
        <f t="shared" si="60"/>
        <v>-4.9296416302995629</v>
      </c>
      <c r="U203" s="19">
        <f t="shared" si="61"/>
        <v>0</v>
      </c>
      <c r="V203" s="19">
        <f t="shared" si="62"/>
        <v>0</v>
      </c>
    </row>
    <row r="204" spans="1:22" x14ac:dyDescent="0.25">
      <c r="A204" s="26">
        <f>Wellpath!E204</f>
        <v>0</v>
      </c>
      <c r="B204" s="22">
        <v>0</v>
      </c>
      <c r="C204" s="22">
        <v>0</v>
      </c>
      <c r="D204" s="22">
        <f t="shared" si="50"/>
        <v>4.7931219674804699E-5</v>
      </c>
      <c r="E204" s="20">
        <f>Model!$W$30*((drdp!B204+drdp!K204)*DBHR!$B204+(drdp!E204+drdp!N204)*DBHR!$C204+(drdp!H204+drdp!Q204)*DBHR!$D204)</f>
        <v>0</v>
      </c>
      <c r="F204" s="20">
        <f>Model!$W$30*((drdp!C204+drdp!L204)*DBHR!$B204+(drdp!F204+drdp!O204)*DBHR!$C204+(drdp!I204+drdp!R204)*DBHR!$D204)</f>
        <v>0</v>
      </c>
      <c r="G204" s="20">
        <f>Model!$W$30*((drdp!D204+drdp!M204)*DBHR!$B204+(drdp!G204+drdp!P204)*DBHR!$C204+(drdp!J204+drdp!S204)*DBHR!$D204)</f>
        <v>0</v>
      </c>
      <c r="H204" s="18">
        <f>Model!$W$30*((drdp!B204)*DBHR!$B204+(drdp!E204)*DBHR!$C204+(drdp!H204)*DBHR!$D204)</f>
        <v>0</v>
      </c>
      <c r="I204" s="18">
        <f>Model!$W$30*((drdp!C204)*DBHR!$B204+(drdp!F204)*DBHR!$C204+(drdp!I204)*DBHR!$D204)</f>
        <v>0</v>
      </c>
      <c r="J204" s="18">
        <f>Model!$W$30*((drdp!D204)*DBHR!$B204+(drdp!G204)*DBHR!$C204+(drdp!J204)*DBHR!$D204)</f>
        <v>0</v>
      </c>
      <c r="K204" s="21">
        <f t="shared" si="51"/>
        <v>1.2594220167543124</v>
      </c>
      <c r="L204" s="21">
        <f t="shared" si="52"/>
        <v>21.515960691406541</v>
      </c>
      <c r="M204" s="21">
        <f t="shared" si="53"/>
        <v>0</v>
      </c>
      <c r="N204" s="21">
        <f t="shared" si="54"/>
        <v>-4.9296416302995629</v>
      </c>
      <c r="O204" s="21">
        <f t="shared" si="55"/>
        <v>0</v>
      </c>
      <c r="P204" s="21">
        <f t="shared" si="56"/>
        <v>0</v>
      </c>
      <c r="Q204" s="19">
        <f t="shared" si="57"/>
        <v>1.2594220167543124</v>
      </c>
      <c r="R204" s="19">
        <f t="shared" si="58"/>
        <v>21.515960691406541</v>
      </c>
      <c r="S204" s="19">
        <f t="shared" si="59"/>
        <v>0</v>
      </c>
      <c r="T204" s="19">
        <f t="shared" si="60"/>
        <v>-4.9296416302995629</v>
      </c>
      <c r="U204" s="19">
        <f t="shared" si="61"/>
        <v>0</v>
      </c>
      <c r="V204" s="19">
        <f t="shared" si="62"/>
        <v>0</v>
      </c>
    </row>
    <row r="205" spans="1:22" x14ac:dyDescent="0.25">
      <c r="A205" s="26">
        <f>Wellpath!E205</f>
        <v>0</v>
      </c>
      <c r="B205" s="22">
        <v>0</v>
      </c>
      <c r="C205" s="22">
        <v>0</v>
      </c>
      <c r="D205" s="22">
        <f t="shared" si="50"/>
        <v>4.7931219674804699E-5</v>
      </c>
      <c r="E205" s="20">
        <f>Model!$W$30*((drdp!B205+drdp!K205)*DBHR!$B205+(drdp!E205+drdp!N205)*DBHR!$C205+(drdp!H205+drdp!Q205)*DBHR!$D205)</f>
        <v>0</v>
      </c>
      <c r="F205" s="20">
        <f>Model!$W$30*((drdp!C205+drdp!L205)*DBHR!$B205+(drdp!F205+drdp!O205)*DBHR!$C205+(drdp!I205+drdp!R205)*DBHR!$D205)</f>
        <v>0</v>
      </c>
      <c r="G205" s="20">
        <f>Model!$W$30*((drdp!D205+drdp!M205)*DBHR!$B205+(drdp!G205+drdp!P205)*DBHR!$C205+(drdp!J205+drdp!S205)*DBHR!$D205)</f>
        <v>0</v>
      </c>
      <c r="H205" s="18">
        <f>Model!$W$30*((drdp!B205)*DBHR!$B205+(drdp!E205)*DBHR!$C205+(drdp!H205)*DBHR!$D205)</f>
        <v>0</v>
      </c>
      <c r="I205" s="18">
        <f>Model!$W$30*((drdp!C205)*DBHR!$B205+(drdp!F205)*DBHR!$C205+(drdp!I205)*DBHR!$D205)</f>
        <v>0</v>
      </c>
      <c r="J205" s="18">
        <f>Model!$W$30*((drdp!D205)*DBHR!$B205+(drdp!G205)*DBHR!$C205+(drdp!J205)*DBHR!$D205)</f>
        <v>0</v>
      </c>
      <c r="K205" s="21">
        <f t="shared" si="51"/>
        <v>1.2594220167543124</v>
      </c>
      <c r="L205" s="21">
        <f t="shared" si="52"/>
        <v>21.515960691406541</v>
      </c>
      <c r="M205" s="21">
        <f t="shared" si="53"/>
        <v>0</v>
      </c>
      <c r="N205" s="21">
        <f t="shared" si="54"/>
        <v>-4.9296416302995629</v>
      </c>
      <c r="O205" s="21">
        <f t="shared" si="55"/>
        <v>0</v>
      </c>
      <c r="P205" s="21">
        <f t="shared" si="56"/>
        <v>0</v>
      </c>
      <c r="Q205" s="19">
        <f t="shared" si="57"/>
        <v>1.2594220167543124</v>
      </c>
      <c r="R205" s="19">
        <f t="shared" si="58"/>
        <v>21.515960691406541</v>
      </c>
      <c r="S205" s="19">
        <f t="shared" si="59"/>
        <v>0</v>
      </c>
      <c r="T205" s="19">
        <f t="shared" si="60"/>
        <v>-4.9296416302995629</v>
      </c>
      <c r="U205" s="19">
        <f t="shared" si="61"/>
        <v>0</v>
      </c>
      <c r="V205" s="19">
        <f t="shared" si="62"/>
        <v>0</v>
      </c>
    </row>
    <row r="206" spans="1:22" x14ac:dyDescent="0.25">
      <c r="A206" s="26">
        <f>Wellpath!E206</f>
        <v>0</v>
      </c>
      <c r="B206" s="22">
        <v>0</v>
      </c>
      <c r="C206" s="22">
        <v>0</v>
      </c>
      <c r="D206" s="22">
        <f t="shared" si="50"/>
        <v>4.7931219674804699E-5</v>
      </c>
      <c r="E206" s="20">
        <f>Model!$W$30*((drdp!B206+drdp!K206)*DBHR!$B206+(drdp!E206+drdp!N206)*DBHR!$C206+(drdp!H206+drdp!Q206)*DBHR!$D206)</f>
        <v>0</v>
      </c>
      <c r="F206" s="20">
        <f>Model!$W$30*((drdp!C206+drdp!L206)*DBHR!$B206+(drdp!F206+drdp!O206)*DBHR!$C206+(drdp!I206+drdp!R206)*DBHR!$D206)</f>
        <v>0</v>
      </c>
      <c r="G206" s="20">
        <f>Model!$W$30*((drdp!D206+drdp!M206)*DBHR!$B206+(drdp!G206+drdp!P206)*DBHR!$C206+(drdp!J206+drdp!S206)*DBHR!$D206)</f>
        <v>0</v>
      </c>
      <c r="H206" s="18">
        <f>Model!$W$30*((drdp!B206)*DBHR!$B206+(drdp!E206)*DBHR!$C206+(drdp!H206)*DBHR!$D206)</f>
        <v>0</v>
      </c>
      <c r="I206" s="18">
        <f>Model!$W$30*((drdp!C206)*DBHR!$B206+(drdp!F206)*DBHR!$C206+(drdp!I206)*DBHR!$D206)</f>
        <v>0</v>
      </c>
      <c r="J206" s="18">
        <f>Model!$W$30*((drdp!D206)*DBHR!$B206+(drdp!G206)*DBHR!$C206+(drdp!J206)*DBHR!$D206)</f>
        <v>0</v>
      </c>
      <c r="K206" s="21">
        <f t="shared" si="51"/>
        <v>1.2594220167543124</v>
      </c>
      <c r="L206" s="21">
        <f t="shared" si="52"/>
        <v>21.515960691406541</v>
      </c>
      <c r="M206" s="21">
        <f t="shared" si="53"/>
        <v>0</v>
      </c>
      <c r="N206" s="21">
        <f t="shared" si="54"/>
        <v>-4.9296416302995629</v>
      </c>
      <c r="O206" s="21">
        <f t="shared" si="55"/>
        <v>0</v>
      </c>
      <c r="P206" s="21">
        <f t="shared" si="56"/>
        <v>0</v>
      </c>
      <c r="Q206" s="19">
        <f t="shared" si="57"/>
        <v>1.2594220167543124</v>
      </c>
      <c r="R206" s="19">
        <f t="shared" si="58"/>
        <v>21.515960691406541</v>
      </c>
      <c r="S206" s="19">
        <f t="shared" si="59"/>
        <v>0</v>
      </c>
      <c r="T206" s="19">
        <f t="shared" si="60"/>
        <v>-4.9296416302995629</v>
      </c>
      <c r="U206" s="19">
        <f t="shared" si="61"/>
        <v>0</v>
      </c>
      <c r="V206" s="19">
        <f t="shared" si="62"/>
        <v>0</v>
      </c>
    </row>
    <row r="207" spans="1:22" x14ac:dyDescent="0.25">
      <c r="A207" s="26">
        <f>Wellpath!E207</f>
        <v>0</v>
      </c>
      <c r="B207" s="22">
        <v>0</v>
      </c>
      <c r="C207" s="22">
        <v>0</v>
      </c>
      <c r="D207" s="22">
        <f t="shared" si="50"/>
        <v>4.7931219674804699E-5</v>
      </c>
      <c r="E207" s="20">
        <f>Model!$W$30*((drdp!B207+drdp!K207)*DBHR!$B207+(drdp!E207+drdp!N207)*DBHR!$C207+(drdp!H207+drdp!Q207)*DBHR!$D207)</f>
        <v>0</v>
      </c>
      <c r="F207" s="20">
        <f>Model!$W$30*((drdp!C207+drdp!L207)*DBHR!$B207+(drdp!F207+drdp!O207)*DBHR!$C207+(drdp!I207+drdp!R207)*DBHR!$D207)</f>
        <v>0</v>
      </c>
      <c r="G207" s="20">
        <f>Model!$W$30*((drdp!D207+drdp!M207)*DBHR!$B207+(drdp!G207+drdp!P207)*DBHR!$C207+(drdp!J207+drdp!S207)*DBHR!$D207)</f>
        <v>0</v>
      </c>
      <c r="H207" s="18">
        <f>Model!$W$30*((drdp!B207)*DBHR!$B207+(drdp!E207)*DBHR!$C207+(drdp!H207)*DBHR!$D207)</f>
        <v>0</v>
      </c>
      <c r="I207" s="18">
        <f>Model!$W$30*((drdp!C207)*DBHR!$B207+(drdp!F207)*DBHR!$C207+(drdp!I207)*DBHR!$D207)</f>
        <v>0</v>
      </c>
      <c r="J207" s="18">
        <f>Model!$W$30*((drdp!D207)*DBHR!$B207+(drdp!G207)*DBHR!$C207+(drdp!J207)*DBHR!$D207)</f>
        <v>0</v>
      </c>
      <c r="K207" s="21">
        <f t="shared" si="51"/>
        <v>1.2594220167543124</v>
      </c>
      <c r="L207" s="21">
        <f t="shared" si="52"/>
        <v>21.515960691406541</v>
      </c>
      <c r="M207" s="21">
        <f t="shared" si="53"/>
        <v>0</v>
      </c>
      <c r="N207" s="21">
        <f t="shared" si="54"/>
        <v>-4.9296416302995629</v>
      </c>
      <c r="O207" s="21">
        <f t="shared" si="55"/>
        <v>0</v>
      </c>
      <c r="P207" s="21">
        <f t="shared" si="56"/>
        <v>0</v>
      </c>
      <c r="Q207" s="19">
        <f t="shared" si="57"/>
        <v>1.2594220167543124</v>
      </c>
      <c r="R207" s="19">
        <f t="shared" si="58"/>
        <v>21.515960691406541</v>
      </c>
      <c r="S207" s="19">
        <f t="shared" si="59"/>
        <v>0</v>
      </c>
      <c r="T207" s="19">
        <f t="shared" si="60"/>
        <v>-4.9296416302995629</v>
      </c>
      <c r="U207" s="19">
        <f t="shared" si="61"/>
        <v>0</v>
      </c>
      <c r="V207" s="19">
        <f t="shared" si="62"/>
        <v>0</v>
      </c>
    </row>
    <row r="208" spans="1:22" x14ac:dyDescent="0.25">
      <c r="A208" s="26">
        <f>Wellpath!E208</f>
        <v>0</v>
      </c>
      <c r="B208" s="22">
        <v>0</v>
      </c>
      <c r="C208" s="22">
        <v>0</v>
      </c>
      <c r="D208" s="22">
        <f t="shared" si="50"/>
        <v>4.7931219674804699E-5</v>
      </c>
      <c r="E208" s="20">
        <f>Model!$W$30*((drdp!B208+drdp!K208)*DBHR!$B208+(drdp!E208+drdp!N208)*DBHR!$C208+(drdp!H208+drdp!Q208)*DBHR!$D208)</f>
        <v>0</v>
      </c>
      <c r="F208" s="20">
        <f>Model!$W$30*((drdp!C208+drdp!L208)*DBHR!$B208+(drdp!F208+drdp!O208)*DBHR!$C208+(drdp!I208+drdp!R208)*DBHR!$D208)</f>
        <v>0</v>
      </c>
      <c r="G208" s="20">
        <f>Model!$W$30*((drdp!D208+drdp!M208)*DBHR!$B208+(drdp!G208+drdp!P208)*DBHR!$C208+(drdp!J208+drdp!S208)*DBHR!$D208)</f>
        <v>0</v>
      </c>
      <c r="H208" s="18">
        <f>Model!$W$30*((drdp!B208)*DBHR!$B208+(drdp!E208)*DBHR!$C208+(drdp!H208)*DBHR!$D208)</f>
        <v>0</v>
      </c>
      <c r="I208" s="18">
        <f>Model!$W$30*((drdp!C208)*DBHR!$B208+(drdp!F208)*DBHR!$C208+(drdp!I208)*DBHR!$D208)</f>
        <v>0</v>
      </c>
      <c r="J208" s="18">
        <f>Model!$W$30*((drdp!D208)*DBHR!$B208+(drdp!G208)*DBHR!$C208+(drdp!J208)*DBHR!$D208)</f>
        <v>0</v>
      </c>
      <c r="K208" s="21">
        <f t="shared" si="51"/>
        <v>1.2594220167543124</v>
      </c>
      <c r="L208" s="21">
        <f t="shared" si="52"/>
        <v>21.515960691406541</v>
      </c>
      <c r="M208" s="21">
        <f t="shared" si="53"/>
        <v>0</v>
      </c>
      <c r="N208" s="21">
        <f t="shared" si="54"/>
        <v>-4.9296416302995629</v>
      </c>
      <c r="O208" s="21">
        <f t="shared" si="55"/>
        <v>0</v>
      </c>
      <c r="P208" s="21">
        <f t="shared" si="56"/>
        <v>0</v>
      </c>
      <c r="Q208" s="19">
        <f t="shared" si="57"/>
        <v>1.2594220167543124</v>
      </c>
      <c r="R208" s="19">
        <f t="shared" si="58"/>
        <v>21.515960691406541</v>
      </c>
      <c r="S208" s="19">
        <f t="shared" si="59"/>
        <v>0</v>
      </c>
      <c r="T208" s="19">
        <f t="shared" si="60"/>
        <v>-4.9296416302995629</v>
      </c>
      <c r="U208" s="19">
        <f t="shared" si="61"/>
        <v>0</v>
      </c>
      <c r="V208" s="19">
        <f t="shared" si="62"/>
        <v>0</v>
      </c>
    </row>
    <row r="209" spans="1:22" x14ac:dyDescent="0.25">
      <c r="A209" s="26">
        <f>Wellpath!E209</f>
        <v>0</v>
      </c>
      <c r="B209" s="22">
        <v>0</v>
      </c>
      <c r="C209" s="22">
        <v>0</v>
      </c>
      <c r="D209" s="22">
        <f t="shared" si="50"/>
        <v>4.7931219674804699E-5</v>
      </c>
      <c r="E209" s="20">
        <f>Model!$W$30*((drdp!B209+drdp!K209)*DBHR!$B209+(drdp!E209+drdp!N209)*DBHR!$C209+(drdp!H209+drdp!Q209)*DBHR!$D209)</f>
        <v>0</v>
      </c>
      <c r="F209" s="20">
        <f>Model!$W$30*((drdp!C209+drdp!L209)*DBHR!$B209+(drdp!F209+drdp!O209)*DBHR!$C209+(drdp!I209+drdp!R209)*DBHR!$D209)</f>
        <v>0</v>
      </c>
      <c r="G209" s="20">
        <f>Model!$W$30*((drdp!D209+drdp!M209)*DBHR!$B209+(drdp!G209+drdp!P209)*DBHR!$C209+(drdp!J209+drdp!S209)*DBHR!$D209)</f>
        <v>0</v>
      </c>
      <c r="H209" s="18">
        <f>Model!$W$30*((drdp!B209)*DBHR!$B209+(drdp!E209)*DBHR!$C209+(drdp!H209)*DBHR!$D209)</f>
        <v>0</v>
      </c>
      <c r="I209" s="18">
        <f>Model!$W$30*((drdp!C209)*DBHR!$B209+(drdp!F209)*DBHR!$C209+(drdp!I209)*DBHR!$D209)</f>
        <v>0</v>
      </c>
      <c r="J209" s="18">
        <f>Model!$W$30*((drdp!D209)*DBHR!$B209+(drdp!G209)*DBHR!$C209+(drdp!J209)*DBHR!$D209)</f>
        <v>0</v>
      </c>
      <c r="K209" s="21">
        <f t="shared" si="51"/>
        <v>1.2594220167543124</v>
      </c>
      <c r="L209" s="21">
        <f t="shared" si="52"/>
        <v>21.515960691406541</v>
      </c>
      <c r="M209" s="21">
        <f t="shared" si="53"/>
        <v>0</v>
      </c>
      <c r="N209" s="21">
        <f t="shared" si="54"/>
        <v>-4.9296416302995629</v>
      </c>
      <c r="O209" s="21">
        <f t="shared" si="55"/>
        <v>0</v>
      </c>
      <c r="P209" s="21">
        <f t="shared" si="56"/>
        <v>0</v>
      </c>
      <c r="Q209" s="19">
        <f t="shared" si="57"/>
        <v>1.2594220167543124</v>
      </c>
      <c r="R209" s="19">
        <f t="shared" si="58"/>
        <v>21.515960691406541</v>
      </c>
      <c r="S209" s="19">
        <f t="shared" si="59"/>
        <v>0</v>
      </c>
      <c r="T209" s="19">
        <f t="shared" si="60"/>
        <v>-4.9296416302995629</v>
      </c>
      <c r="U209" s="19">
        <f t="shared" si="61"/>
        <v>0</v>
      </c>
      <c r="V209" s="19">
        <f t="shared" si="62"/>
        <v>0</v>
      </c>
    </row>
    <row r="210" spans="1:22" x14ac:dyDescent="0.25">
      <c r="A210" s="26">
        <f>Wellpath!E210</f>
        <v>0</v>
      </c>
      <c r="B210" s="22">
        <v>0</v>
      </c>
      <c r="C210" s="22">
        <v>0</v>
      </c>
      <c r="D210" s="22">
        <f t="shared" si="50"/>
        <v>4.7931219674804699E-5</v>
      </c>
      <c r="E210" s="20">
        <f>Model!$W$30*((drdp!B210+drdp!K210)*DBHR!$B210+(drdp!E210+drdp!N210)*DBHR!$C210+(drdp!H210+drdp!Q210)*DBHR!$D210)</f>
        <v>0</v>
      </c>
      <c r="F210" s="20">
        <f>Model!$W$30*((drdp!C210+drdp!L210)*DBHR!$B210+(drdp!F210+drdp!O210)*DBHR!$C210+(drdp!I210+drdp!R210)*DBHR!$D210)</f>
        <v>0</v>
      </c>
      <c r="G210" s="20">
        <f>Model!$W$30*((drdp!D210+drdp!M210)*DBHR!$B210+(drdp!G210+drdp!P210)*DBHR!$C210+(drdp!J210+drdp!S210)*DBHR!$D210)</f>
        <v>0</v>
      </c>
      <c r="H210" s="18">
        <f>Model!$W$30*((drdp!B210)*DBHR!$B210+(drdp!E210)*DBHR!$C210+(drdp!H210)*DBHR!$D210)</f>
        <v>0</v>
      </c>
      <c r="I210" s="18">
        <f>Model!$W$30*((drdp!C210)*DBHR!$B210+(drdp!F210)*DBHR!$C210+(drdp!I210)*DBHR!$D210)</f>
        <v>0</v>
      </c>
      <c r="J210" s="18">
        <f>Model!$W$30*((drdp!D210)*DBHR!$B210+(drdp!G210)*DBHR!$C210+(drdp!J210)*DBHR!$D210)</f>
        <v>0</v>
      </c>
      <c r="K210" s="21">
        <f t="shared" si="51"/>
        <v>1.2594220167543124</v>
      </c>
      <c r="L210" s="21">
        <f t="shared" si="52"/>
        <v>21.515960691406541</v>
      </c>
      <c r="M210" s="21">
        <f t="shared" si="53"/>
        <v>0</v>
      </c>
      <c r="N210" s="21">
        <f t="shared" si="54"/>
        <v>-4.9296416302995629</v>
      </c>
      <c r="O210" s="21">
        <f t="shared" si="55"/>
        <v>0</v>
      </c>
      <c r="P210" s="21">
        <f t="shared" si="56"/>
        <v>0</v>
      </c>
      <c r="Q210" s="19">
        <f t="shared" si="57"/>
        <v>1.2594220167543124</v>
      </c>
      <c r="R210" s="19">
        <f t="shared" si="58"/>
        <v>21.515960691406541</v>
      </c>
      <c r="S210" s="19">
        <f t="shared" si="59"/>
        <v>0</v>
      </c>
      <c r="T210" s="19">
        <f t="shared" si="60"/>
        <v>-4.9296416302995629</v>
      </c>
      <c r="U210" s="19">
        <f t="shared" si="61"/>
        <v>0</v>
      </c>
      <c r="V210" s="19">
        <f t="shared" si="62"/>
        <v>0</v>
      </c>
    </row>
    <row r="211" spans="1:22" x14ac:dyDescent="0.25">
      <c r="A211" s="26">
        <f>Wellpath!E211</f>
        <v>0</v>
      </c>
      <c r="B211" s="22">
        <v>0</v>
      </c>
      <c r="C211" s="22">
        <v>0</v>
      </c>
      <c r="D211" s="22">
        <f t="shared" si="50"/>
        <v>4.7931219674804699E-5</v>
      </c>
      <c r="E211" s="20">
        <f>Model!$W$30*((drdp!B211+drdp!K211)*DBHR!$B211+(drdp!E211+drdp!N211)*DBHR!$C211+(drdp!H211+drdp!Q211)*DBHR!$D211)</f>
        <v>0</v>
      </c>
      <c r="F211" s="20">
        <f>Model!$W$30*((drdp!C211+drdp!L211)*DBHR!$B211+(drdp!F211+drdp!O211)*DBHR!$C211+(drdp!I211+drdp!R211)*DBHR!$D211)</f>
        <v>0</v>
      </c>
      <c r="G211" s="20">
        <f>Model!$W$30*((drdp!D211+drdp!M211)*DBHR!$B211+(drdp!G211+drdp!P211)*DBHR!$C211+(drdp!J211+drdp!S211)*DBHR!$D211)</f>
        <v>0</v>
      </c>
      <c r="H211" s="18">
        <f>Model!$W$30*((drdp!B211)*DBHR!$B211+(drdp!E211)*DBHR!$C211+(drdp!H211)*DBHR!$D211)</f>
        <v>0</v>
      </c>
      <c r="I211" s="18">
        <f>Model!$W$30*((drdp!C211)*DBHR!$B211+(drdp!F211)*DBHR!$C211+(drdp!I211)*DBHR!$D211)</f>
        <v>0</v>
      </c>
      <c r="J211" s="18">
        <f>Model!$W$30*((drdp!D211)*DBHR!$B211+(drdp!G211)*DBHR!$C211+(drdp!J211)*DBHR!$D211)</f>
        <v>0</v>
      </c>
      <c r="K211" s="21">
        <f t="shared" si="51"/>
        <v>1.2594220167543124</v>
      </c>
      <c r="L211" s="21">
        <f t="shared" si="52"/>
        <v>21.515960691406541</v>
      </c>
      <c r="M211" s="21">
        <f t="shared" si="53"/>
        <v>0</v>
      </c>
      <c r="N211" s="21">
        <f t="shared" si="54"/>
        <v>-4.9296416302995629</v>
      </c>
      <c r="O211" s="21">
        <f t="shared" si="55"/>
        <v>0</v>
      </c>
      <c r="P211" s="21">
        <f t="shared" si="56"/>
        <v>0</v>
      </c>
      <c r="Q211" s="19">
        <f t="shared" si="57"/>
        <v>1.2594220167543124</v>
      </c>
      <c r="R211" s="19">
        <f t="shared" si="58"/>
        <v>21.515960691406541</v>
      </c>
      <c r="S211" s="19">
        <f t="shared" si="59"/>
        <v>0</v>
      </c>
      <c r="T211" s="19">
        <f t="shared" si="60"/>
        <v>-4.9296416302995629</v>
      </c>
      <c r="U211" s="19">
        <f t="shared" si="61"/>
        <v>0</v>
      </c>
      <c r="V211" s="19">
        <f t="shared" si="62"/>
        <v>0</v>
      </c>
    </row>
    <row r="212" spans="1:22" x14ac:dyDescent="0.25">
      <c r="A212" s="26">
        <f>Wellpath!E212</f>
        <v>0</v>
      </c>
      <c r="B212" s="22">
        <v>0</v>
      </c>
      <c r="C212" s="22">
        <v>0</v>
      </c>
      <c r="D212" s="22">
        <f t="shared" si="50"/>
        <v>4.7931219674804699E-5</v>
      </c>
      <c r="E212" s="20">
        <f>Model!$W$30*((drdp!B212+drdp!K212)*DBHR!$B212+(drdp!E212+drdp!N212)*DBHR!$C212+(drdp!H212+drdp!Q212)*DBHR!$D212)</f>
        <v>0</v>
      </c>
      <c r="F212" s="20">
        <f>Model!$W$30*((drdp!C212+drdp!L212)*DBHR!$B212+(drdp!F212+drdp!O212)*DBHR!$C212+(drdp!I212+drdp!R212)*DBHR!$D212)</f>
        <v>0</v>
      </c>
      <c r="G212" s="20">
        <f>Model!$W$30*((drdp!D212+drdp!M212)*DBHR!$B212+(drdp!G212+drdp!P212)*DBHR!$C212+(drdp!J212+drdp!S212)*DBHR!$D212)</f>
        <v>0</v>
      </c>
      <c r="H212" s="18">
        <f>Model!$W$30*((drdp!B212)*DBHR!$B212+(drdp!E212)*DBHR!$C212+(drdp!H212)*DBHR!$D212)</f>
        <v>0</v>
      </c>
      <c r="I212" s="18">
        <f>Model!$W$30*((drdp!C212)*DBHR!$B212+(drdp!F212)*DBHR!$C212+(drdp!I212)*DBHR!$D212)</f>
        <v>0</v>
      </c>
      <c r="J212" s="18">
        <f>Model!$W$30*((drdp!D212)*DBHR!$B212+(drdp!G212)*DBHR!$C212+(drdp!J212)*DBHR!$D212)</f>
        <v>0</v>
      </c>
      <c r="K212" s="21">
        <f t="shared" si="51"/>
        <v>1.2594220167543124</v>
      </c>
      <c r="L212" s="21">
        <f t="shared" si="52"/>
        <v>21.515960691406541</v>
      </c>
      <c r="M212" s="21">
        <f t="shared" si="53"/>
        <v>0</v>
      </c>
      <c r="N212" s="21">
        <f t="shared" si="54"/>
        <v>-4.9296416302995629</v>
      </c>
      <c r="O212" s="21">
        <f t="shared" si="55"/>
        <v>0</v>
      </c>
      <c r="P212" s="21">
        <f t="shared" si="56"/>
        <v>0</v>
      </c>
      <c r="Q212" s="19">
        <f t="shared" si="57"/>
        <v>1.2594220167543124</v>
      </c>
      <c r="R212" s="19">
        <f t="shared" si="58"/>
        <v>21.515960691406541</v>
      </c>
      <c r="S212" s="19">
        <f t="shared" si="59"/>
        <v>0</v>
      </c>
      <c r="T212" s="19">
        <f t="shared" si="60"/>
        <v>-4.9296416302995629</v>
      </c>
      <c r="U212" s="19">
        <f t="shared" si="61"/>
        <v>0</v>
      </c>
      <c r="V212" s="19">
        <f t="shared" si="62"/>
        <v>0</v>
      </c>
    </row>
    <row r="213" spans="1:22" x14ac:dyDescent="0.25">
      <c r="A213" s="26">
        <f>Wellpath!E213</f>
        <v>0</v>
      </c>
      <c r="B213" s="22">
        <v>0</v>
      </c>
      <c r="C213" s="22">
        <v>0</v>
      </c>
      <c r="D213" s="22">
        <f t="shared" si="50"/>
        <v>4.7931219674804699E-5</v>
      </c>
      <c r="E213" s="20">
        <f>Model!$W$30*((drdp!B213+drdp!K213)*DBHR!$B213+(drdp!E213+drdp!N213)*DBHR!$C213+(drdp!H213+drdp!Q213)*DBHR!$D213)</f>
        <v>0</v>
      </c>
      <c r="F213" s="20">
        <f>Model!$W$30*((drdp!C213+drdp!L213)*DBHR!$B213+(drdp!F213+drdp!O213)*DBHR!$C213+(drdp!I213+drdp!R213)*DBHR!$D213)</f>
        <v>0</v>
      </c>
      <c r="G213" s="20">
        <f>Model!$W$30*((drdp!D213+drdp!M213)*DBHR!$B213+(drdp!G213+drdp!P213)*DBHR!$C213+(drdp!J213+drdp!S213)*DBHR!$D213)</f>
        <v>0</v>
      </c>
      <c r="H213" s="18">
        <f>Model!$W$30*((drdp!B213)*DBHR!$B213+(drdp!E213)*DBHR!$C213+(drdp!H213)*DBHR!$D213)</f>
        <v>0</v>
      </c>
      <c r="I213" s="18">
        <f>Model!$W$30*((drdp!C213)*DBHR!$B213+(drdp!F213)*DBHR!$C213+(drdp!I213)*DBHR!$D213)</f>
        <v>0</v>
      </c>
      <c r="J213" s="18">
        <f>Model!$W$30*((drdp!D213)*DBHR!$B213+(drdp!G213)*DBHR!$C213+(drdp!J213)*DBHR!$D213)</f>
        <v>0</v>
      </c>
      <c r="K213" s="21">
        <f t="shared" si="51"/>
        <v>1.2594220167543124</v>
      </c>
      <c r="L213" s="21">
        <f t="shared" si="52"/>
        <v>21.515960691406541</v>
      </c>
      <c r="M213" s="21">
        <f t="shared" si="53"/>
        <v>0</v>
      </c>
      <c r="N213" s="21">
        <f t="shared" si="54"/>
        <v>-4.9296416302995629</v>
      </c>
      <c r="O213" s="21">
        <f t="shared" si="55"/>
        <v>0</v>
      </c>
      <c r="P213" s="21">
        <f t="shared" si="56"/>
        <v>0</v>
      </c>
      <c r="Q213" s="19">
        <f t="shared" si="57"/>
        <v>1.2594220167543124</v>
      </c>
      <c r="R213" s="19">
        <f t="shared" si="58"/>
        <v>21.515960691406541</v>
      </c>
      <c r="S213" s="19">
        <f t="shared" si="59"/>
        <v>0</v>
      </c>
      <c r="T213" s="19">
        <f t="shared" si="60"/>
        <v>-4.9296416302995629</v>
      </c>
      <c r="U213" s="19">
        <f t="shared" si="61"/>
        <v>0</v>
      </c>
      <c r="V213" s="19">
        <f t="shared" si="62"/>
        <v>0</v>
      </c>
    </row>
    <row r="214" spans="1:22" x14ac:dyDescent="0.25">
      <c r="A214" s="26">
        <f>Wellpath!E214</f>
        <v>0</v>
      </c>
      <c r="B214" s="22">
        <v>0</v>
      </c>
      <c r="C214" s="22">
        <v>0</v>
      </c>
      <c r="D214" s="22">
        <f t="shared" si="50"/>
        <v>4.7931219674804699E-5</v>
      </c>
      <c r="E214" s="20">
        <f>Model!$W$30*((drdp!B214+drdp!K214)*DBHR!$B214+(drdp!E214+drdp!N214)*DBHR!$C214+(drdp!H214+drdp!Q214)*DBHR!$D214)</f>
        <v>0</v>
      </c>
      <c r="F214" s="20">
        <f>Model!$W$30*((drdp!C214+drdp!L214)*DBHR!$B214+(drdp!F214+drdp!O214)*DBHR!$C214+(drdp!I214+drdp!R214)*DBHR!$D214)</f>
        <v>0</v>
      </c>
      <c r="G214" s="20">
        <f>Model!$W$30*((drdp!D214+drdp!M214)*DBHR!$B214+(drdp!G214+drdp!P214)*DBHR!$C214+(drdp!J214+drdp!S214)*DBHR!$D214)</f>
        <v>0</v>
      </c>
      <c r="H214" s="18">
        <f>Model!$W$30*((drdp!B214)*DBHR!$B214+(drdp!E214)*DBHR!$C214+(drdp!H214)*DBHR!$D214)</f>
        <v>0</v>
      </c>
      <c r="I214" s="18">
        <f>Model!$W$30*((drdp!C214)*DBHR!$B214+(drdp!F214)*DBHR!$C214+(drdp!I214)*DBHR!$D214)</f>
        <v>0</v>
      </c>
      <c r="J214" s="18">
        <f>Model!$W$30*((drdp!D214)*DBHR!$B214+(drdp!G214)*DBHR!$C214+(drdp!J214)*DBHR!$D214)</f>
        <v>0</v>
      </c>
      <c r="K214" s="21">
        <f t="shared" si="51"/>
        <v>1.2594220167543124</v>
      </c>
      <c r="L214" s="21">
        <f t="shared" si="52"/>
        <v>21.515960691406541</v>
      </c>
      <c r="M214" s="21">
        <f t="shared" si="53"/>
        <v>0</v>
      </c>
      <c r="N214" s="21">
        <f t="shared" si="54"/>
        <v>-4.9296416302995629</v>
      </c>
      <c r="O214" s="21">
        <f t="shared" si="55"/>
        <v>0</v>
      </c>
      <c r="P214" s="21">
        <f t="shared" si="56"/>
        <v>0</v>
      </c>
      <c r="Q214" s="19">
        <f t="shared" si="57"/>
        <v>1.2594220167543124</v>
      </c>
      <c r="R214" s="19">
        <f t="shared" si="58"/>
        <v>21.515960691406541</v>
      </c>
      <c r="S214" s="19">
        <f t="shared" si="59"/>
        <v>0</v>
      </c>
      <c r="T214" s="19">
        <f t="shared" si="60"/>
        <v>-4.9296416302995629</v>
      </c>
      <c r="U214" s="19">
        <f t="shared" si="61"/>
        <v>0</v>
      </c>
      <c r="V214" s="19">
        <f t="shared" si="62"/>
        <v>0</v>
      </c>
    </row>
    <row r="215" spans="1:22" x14ac:dyDescent="0.25">
      <c r="A215" s="26">
        <f>Wellpath!E215</f>
        <v>0</v>
      </c>
      <c r="B215" s="22">
        <v>0</v>
      </c>
      <c r="C215" s="22">
        <v>0</v>
      </c>
      <c r="D215" s="22">
        <f t="shared" si="50"/>
        <v>4.7931219674804699E-5</v>
      </c>
      <c r="E215" s="20">
        <f>Model!$W$30*((drdp!B215+drdp!K215)*DBHR!$B215+(drdp!E215+drdp!N215)*DBHR!$C215+(drdp!H215+drdp!Q215)*DBHR!$D215)</f>
        <v>0</v>
      </c>
      <c r="F215" s="20">
        <f>Model!$W$30*((drdp!C215+drdp!L215)*DBHR!$B215+(drdp!F215+drdp!O215)*DBHR!$C215+(drdp!I215+drdp!R215)*DBHR!$D215)</f>
        <v>0</v>
      </c>
      <c r="G215" s="20">
        <f>Model!$W$30*((drdp!D215+drdp!M215)*DBHR!$B215+(drdp!G215+drdp!P215)*DBHR!$C215+(drdp!J215+drdp!S215)*DBHR!$D215)</f>
        <v>0</v>
      </c>
      <c r="H215" s="18">
        <f>Model!$W$30*((drdp!B215)*DBHR!$B215+(drdp!E215)*DBHR!$C215+(drdp!H215)*DBHR!$D215)</f>
        <v>0</v>
      </c>
      <c r="I215" s="18">
        <f>Model!$W$30*((drdp!C215)*DBHR!$B215+(drdp!F215)*DBHR!$C215+(drdp!I215)*DBHR!$D215)</f>
        <v>0</v>
      </c>
      <c r="J215" s="18">
        <f>Model!$W$30*((drdp!D215)*DBHR!$B215+(drdp!G215)*DBHR!$C215+(drdp!J215)*DBHR!$D215)</f>
        <v>0</v>
      </c>
      <c r="K215" s="21">
        <f t="shared" si="51"/>
        <v>1.2594220167543124</v>
      </c>
      <c r="L215" s="21">
        <f t="shared" si="52"/>
        <v>21.515960691406541</v>
      </c>
      <c r="M215" s="21">
        <f t="shared" si="53"/>
        <v>0</v>
      </c>
      <c r="N215" s="21">
        <f t="shared" si="54"/>
        <v>-4.9296416302995629</v>
      </c>
      <c r="O215" s="21">
        <f t="shared" si="55"/>
        <v>0</v>
      </c>
      <c r="P215" s="21">
        <f t="shared" si="56"/>
        <v>0</v>
      </c>
      <c r="Q215" s="19">
        <f t="shared" si="57"/>
        <v>1.2594220167543124</v>
      </c>
      <c r="R215" s="19">
        <f t="shared" si="58"/>
        <v>21.515960691406541</v>
      </c>
      <c r="S215" s="19">
        <f t="shared" si="59"/>
        <v>0</v>
      </c>
      <c r="T215" s="19">
        <f t="shared" si="60"/>
        <v>-4.9296416302995629</v>
      </c>
      <c r="U215" s="19">
        <f t="shared" si="61"/>
        <v>0</v>
      </c>
      <c r="V215" s="19">
        <f t="shared" si="62"/>
        <v>0</v>
      </c>
    </row>
    <row r="216" spans="1:22" x14ac:dyDescent="0.25">
      <c r="A216" s="26">
        <f>Wellpath!E216</f>
        <v>0</v>
      </c>
      <c r="B216" s="22">
        <v>0</v>
      </c>
      <c r="C216" s="22">
        <v>0</v>
      </c>
      <c r="D216" s="22">
        <f t="shared" si="50"/>
        <v>4.7931219674804699E-5</v>
      </c>
      <c r="E216" s="20">
        <f>Model!$W$30*((drdp!B216+drdp!K216)*DBHR!$B216+(drdp!E216+drdp!N216)*DBHR!$C216+(drdp!H216+drdp!Q216)*DBHR!$D216)</f>
        <v>0</v>
      </c>
      <c r="F216" s="20">
        <f>Model!$W$30*((drdp!C216+drdp!L216)*DBHR!$B216+(drdp!F216+drdp!O216)*DBHR!$C216+(drdp!I216+drdp!R216)*DBHR!$D216)</f>
        <v>0</v>
      </c>
      <c r="G216" s="20">
        <f>Model!$W$30*((drdp!D216+drdp!M216)*DBHR!$B216+(drdp!G216+drdp!P216)*DBHR!$C216+(drdp!J216+drdp!S216)*DBHR!$D216)</f>
        <v>0</v>
      </c>
      <c r="H216" s="18">
        <f>Model!$W$30*((drdp!B216)*DBHR!$B216+(drdp!E216)*DBHR!$C216+(drdp!H216)*DBHR!$D216)</f>
        <v>0</v>
      </c>
      <c r="I216" s="18">
        <f>Model!$W$30*((drdp!C216)*DBHR!$B216+(drdp!F216)*DBHR!$C216+(drdp!I216)*DBHR!$D216)</f>
        <v>0</v>
      </c>
      <c r="J216" s="18">
        <f>Model!$W$30*((drdp!D216)*DBHR!$B216+(drdp!G216)*DBHR!$C216+(drdp!J216)*DBHR!$D216)</f>
        <v>0</v>
      </c>
      <c r="K216" s="21">
        <f t="shared" si="51"/>
        <v>1.2594220167543124</v>
      </c>
      <c r="L216" s="21">
        <f t="shared" si="52"/>
        <v>21.515960691406541</v>
      </c>
      <c r="M216" s="21">
        <f t="shared" si="53"/>
        <v>0</v>
      </c>
      <c r="N216" s="21">
        <f t="shared" si="54"/>
        <v>-4.9296416302995629</v>
      </c>
      <c r="O216" s="21">
        <f t="shared" si="55"/>
        <v>0</v>
      </c>
      <c r="P216" s="21">
        <f t="shared" si="56"/>
        <v>0</v>
      </c>
      <c r="Q216" s="19">
        <f t="shared" si="57"/>
        <v>1.2594220167543124</v>
      </c>
      <c r="R216" s="19">
        <f t="shared" si="58"/>
        <v>21.515960691406541</v>
      </c>
      <c r="S216" s="19">
        <f t="shared" si="59"/>
        <v>0</v>
      </c>
      <c r="T216" s="19">
        <f t="shared" si="60"/>
        <v>-4.9296416302995629</v>
      </c>
      <c r="U216" s="19">
        <f t="shared" si="61"/>
        <v>0</v>
      </c>
      <c r="V216" s="19">
        <f t="shared" si="62"/>
        <v>0</v>
      </c>
    </row>
    <row r="217" spans="1:22" x14ac:dyDescent="0.25">
      <c r="A217" s="26">
        <f>Wellpath!E217</f>
        <v>0</v>
      </c>
      <c r="B217" s="22">
        <v>0</v>
      </c>
      <c r="C217" s="22">
        <v>0</v>
      </c>
      <c r="D217" s="22">
        <f t="shared" si="50"/>
        <v>4.7931219674804699E-5</v>
      </c>
      <c r="E217" s="20">
        <f>Model!$W$30*((drdp!B217+drdp!K217)*DBHR!$B217+(drdp!E217+drdp!N217)*DBHR!$C217+(drdp!H217+drdp!Q217)*DBHR!$D217)</f>
        <v>0</v>
      </c>
      <c r="F217" s="20">
        <f>Model!$W$30*((drdp!C217+drdp!L217)*DBHR!$B217+(drdp!F217+drdp!O217)*DBHR!$C217+(drdp!I217+drdp!R217)*DBHR!$D217)</f>
        <v>0</v>
      </c>
      <c r="G217" s="20">
        <f>Model!$W$30*((drdp!D217+drdp!M217)*DBHR!$B217+(drdp!G217+drdp!P217)*DBHR!$C217+(drdp!J217+drdp!S217)*DBHR!$D217)</f>
        <v>0</v>
      </c>
      <c r="H217" s="18">
        <f>Model!$W$30*((drdp!B217)*DBHR!$B217+(drdp!E217)*DBHR!$C217+(drdp!H217)*DBHR!$D217)</f>
        <v>0</v>
      </c>
      <c r="I217" s="18">
        <f>Model!$W$30*((drdp!C217)*DBHR!$B217+(drdp!F217)*DBHR!$C217+(drdp!I217)*DBHR!$D217)</f>
        <v>0</v>
      </c>
      <c r="J217" s="18">
        <f>Model!$W$30*((drdp!D217)*DBHR!$B217+(drdp!G217)*DBHR!$C217+(drdp!J217)*DBHR!$D217)</f>
        <v>0</v>
      </c>
      <c r="K217" s="21">
        <f t="shared" si="51"/>
        <v>1.2594220167543124</v>
      </c>
      <c r="L217" s="21">
        <f t="shared" si="52"/>
        <v>21.515960691406541</v>
      </c>
      <c r="M217" s="21">
        <f t="shared" si="53"/>
        <v>0</v>
      </c>
      <c r="N217" s="21">
        <f t="shared" si="54"/>
        <v>-4.9296416302995629</v>
      </c>
      <c r="O217" s="21">
        <f t="shared" si="55"/>
        <v>0</v>
      </c>
      <c r="P217" s="21">
        <f t="shared" si="56"/>
        <v>0</v>
      </c>
      <c r="Q217" s="19">
        <f t="shared" si="57"/>
        <v>1.2594220167543124</v>
      </c>
      <c r="R217" s="19">
        <f t="shared" si="58"/>
        <v>21.515960691406541</v>
      </c>
      <c r="S217" s="19">
        <f t="shared" si="59"/>
        <v>0</v>
      </c>
      <c r="T217" s="19">
        <f t="shared" si="60"/>
        <v>-4.9296416302995629</v>
      </c>
      <c r="U217" s="19">
        <f t="shared" si="61"/>
        <v>0</v>
      </c>
      <c r="V217" s="19">
        <f t="shared" si="62"/>
        <v>0</v>
      </c>
    </row>
    <row r="218" spans="1:22" x14ac:dyDescent="0.25">
      <c r="A218" s="26">
        <f>Wellpath!E218</f>
        <v>0</v>
      </c>
      <c r="B218" s="22">
        <v>0</v>
      </c>
      <c r="C218" s="22">
        <v>0</v>
      </c>
      <c r="D218" s="22">
        <f t="shared" si="50"/>
        <v>4.7931219674804699E-5</v>
      </c>
      <c r="E218" s="20">
        <f>Model!$W$30*((drdp!B218+drdp!K218)*DBHR!$B218+(drdp!E218+drdp!N218)*DBHR!$C218+(drdp!H218+drdp!Q218)*DBHR!$D218)</f>
        <v>0</v>
      </c>
      <c r="F218" s="20">
        <f>Model!$W$30*((drdp!C218+drdp!L218)*DBHR!$B218+(drdp!F218+drdp!O218)*DBHR!$C218+(drdp!I218+drdp!R218)*DBHR!$D218)</f>
        <v>0</v>
      </c>
      <c r="G218" s="20">
        <f>Model!$W$30*((drdp!D218+drdp!M218)*DBHR!$B218+(drdp!G218+drdp!P218)*DBHR!$C218+(drdp!J218+drdp!S218)*DBHR!$D218)</f>
        <v>0</v>
      </c>
      <c r="H218" s="18">
        <f>Model!$W$30*((drdp!B218)*DBHR!$B218+(drdp!E218)*DBHR!$C218+(drdp!H218)*DBHR!$D218)</f>
        <v>0</v>
      </c>
      <c r="I218" s="18">
        <f>Model!$W$30*((drdp!C218)*DBHR!$B218+(drdp!F218)*DBHR!$C218+(drdp!I218)*DBHR!$D218)</f>
        <v>0</v>
      </c>
      <c r="J218" s="18">
        <f>Model!$W$30*((drdp!D218)*DBHR!$B218+(drdp!G218)*DBHR!$C218+(drdp!J218)*DBHR!$D218)</f>
        <v>0</v>
      </c>
      <c r="K218" s="21">
        <f t="shared" si="51"/>
        <v>1.2594220167543124</v>
      </c>
      <c r="L218" s="21">
        <f t="shared" si="52"/>
        <v>21.515960691406541</v>
      </c>
      <c r="M218" s="21">
        <f t="shared" si="53"/>
        <v>0</v>
      </c>
      <c r="N218" s="21">
        <f t="shared" si="54"/>
        <v>-4.9296416302995629</v>
      </c>
      <c r="O218" s="21">
        <f t="shared" si="55"/>
        <v>0</v>
      </c>
      <c r="P218" s="21">
        <f t="shared" si="56"/>
        <v>0</v>
      </c>
      <c r="Q218" s="19">
        <f t="shared" si="57"/>
        <v>1.2594220167543124</v>
      </c>
      <c r="R218" s="19">
        <f t="shared" si="58"/>
        <v>21.515960691406541</v>
      </c>
      <c r="S218" s="19">
        <f t="shared" si="59"/>
        <v>0</v>
      </c>
      <c r="T218" s="19">
        <f t="shared" si="60"/>
        <v>-4.9296416302995629</v>
      </c>
      <c r="U218" s="19">
        <f t="shared" si="61"/>
        <v>0</v>
      </c>
      <c r="V218" s="19">
        <f t="shared" si="62"/>
        <v>0</v>
      </c>
    </row>
    <row r="219" spans="1:22" x14ac:dyDescent="0.25">
      <c r="A219" s="26">
        <f>Wellpath!E219</f>
        <v>0</v>
      </c>
      <c r="B219" s="22">
        <v>0</v>
      </c>
      <c r="C219" s="22">
        <v>0</v>
      </c>
      <c r="D219" s="22">
        <f t="shared" si="50"/>
        <v>4.7931219674804699E-5</v>
      </c>
      <c r="E219" s="20">
        <f>Model!$W$30*((drdp!B219+drdp!K219)*DBHR!$B219+(drdp!E219+drdp!N219)*DBHR!$C219+(drdp!H219+drdp!Q219)*DBHR!$D219)</f>
        <v>0</v>
      </c>
      <c r="F219" s="20">
        <f>Model!$W$30*((drdp!C219+drdp!L219)*DBHR!$B219+(drdp!F219+drdp!O219)*DBHR!$C219+(drdp!I219+drdp!R219)*DBHR!$D219)</f>
        <v>0</v>
      </c>
      <c r="G219" s="20">
        <f>Model!$W$30*((drdp!D219+drdp!M219)*DBHR!$B219+(drdp!G219+drdp!P219)*DBHR!$C219+(drdp!J219+drdp!S219)*DBHR!$D219)</f>
        <v>0</v>
      </c>
      <c r="H219" s="18">
        <f>Model!$W$30*((drdp!B219)*DBHR!$B219+(drdp!E219)*DBHR!$C219+(drdp!H219)*DBHR!$D219)</f>
        <v>0</v>
      </c>
      <c r="I219" s="18">
        <f>Model!$W$30*((drdp!C219)*DBHR!$B219+(drdp!F219)*DBHR!$C219+(drdp!I219)*DBHR!$D219)</f>
        <v>0</v>
      </c>
      <c r="J219" s="18">
        <f>Model!$W$30*((drdp!D219)*DBHR!$B219+(drdp!G219)*DBHR!$C219+(drdp!J219)*DBHR!$D219)</f>
        <v>0</v>
      </c>
      <c r="K219" s="21">
        <f t="shared" si="51"/>
        <v>1.2594220167543124</v>
      </c>
      <c r="L219" s="21">
        <f t="shared" si="52"/>
        <v>21.515960691406541</v>
      </c>
      <c r="M219" s="21">
        <f t="shared" si="53"/>
        <v>0</v>
      </c>
      <c r="N219" s="21">
        <f t="shared" si="54"/>
        <v>-4.9296416302995629</v>
      </c>
      <c r="O219" s="21">
        <f t="shared" si="55"/>
        <v>0</v>
      </c>
      <c r="P219" s="21">
        <f t="shared" si="56"/>
        <v>0</v>
      </c>
      <c r="Q219" s="19">
        <f t="shared" si="57"/>
        <v>1.2594220167543124</v>
      </c>
      <c r="R219" s="19">
        <f t="shared" si="58"/>
        <v>21.515960691406541</v>
      </c>
      <c r="S219" s="19">
        <f t="shared" si="59"/>
        <v>0</v>
      </c>
      <c r="T219" s="19">
        <f t="shared" si="60"/>
        <v>-4.9296416302995629</v>
      </c>
      <c r="U219" s="19">
        <f t="shared" si="61"/>
        <v>0</v>
      </c>
      <c r="V219" s="19">
        <f t="shared" si="62"/>
        <v>0</v>
      </c>
    </row>
    <row r="220" spans="1:22" x14ac:dyDescent="0.25">
      <c r="A220" s="26">
        <f>Wellpath!E220</f>
        <v>0</v>
      </c>
      <c r="B220" s="22">
        <v>0</v>
      </c>
      <c r="C220" s="22">
        <v>0</v>
      </c>
      <c r="D220" s="22">
        <f t="shared" si="50"/>
        <v>4.7931219674804699E-5</v>
      </c>
      <c r="E220" s="20">
        <f>Model!$W$30*((drdp!B220+drdp!K220)*DBHR!$B220+(drdp!E220+drdp!N220)*DBHR!$C220+(drdp!H220+drdp!Q220)*DBHR!$D220)</f>
        <v>0</v>
      </c>
      <c r="F220" s="20">
        <f>Model!$W$30*((drdp!C220+drdp!L220)*DBHR!$B220+(drdp!F220+drdp!O220)*DBHR!$C220+(drdp!I220+drdp!R220)*DBHR!$D220)</f>
        <v>0</v>
      </c>
      <c r="G220" s="20">
        <f>Model!$W$30*((drdp!D220+drdp!M220)*DBHR!$B220+(drdp!G220+drdp!P220)*DBHR!$C220+(drdp!J220+drdp!S220)*DBHR!$D220)</f>
        <v>0</v>
      </c>
      <c r="H220" s="18">
        <f>Model!$W$30*((drdp!B220)*DBHR!$B220+(drdp!E220)*DBHR!$C220+(drdp!H220)*DBHR!$D220)</f>
        <v>0</v>
      </c>
      <c r="I220" s="18">
        <f>Model!$W$30*((drdp!C220)*DBHR!$B220+(drdp!F220)*DBHR!$C220+(drdp!I220)*DBHR!$D220)</f>
        <v>0</v>
      </c>
      <c r="J220" s="18">
        <f>Model!$W$30*((drdp!D220)*DBHR!$B220+(drdp!G220)*DBHR!$C220+(drdp!J220)*DBHR!$D220)</f>
        <v>0</v>
      </c>
      <c r="K220" s="21">
        <f t="shared" si="51"/>
        <v>1.2594220167543124</v>
      </c>
      <c r="L220" s="21">
        <f t="shared" si="52"/>
        <v>21.515960691406541</v>
      </c>
      <c r="M220" s="21">
        <f t="shared" si="53"/>
        <v>0</v>
      </c>
      <c r="N220" s="21">
        <f t="shared" si="54"/>
        <v>-4.9296416302995629</v>
      </c>
      <c r="O220" s="21">
        <f t="shared" si="55"/>
        <v>0</v>
      </c>
      <c r="P220" s="21">
        <f t="shared" si="56"/>
        <v>0</v>
      </c>
      <c r="Q220" s="19">
        <f t="shared" si="57"/>
        <v>1.2594220167543124</v>
      </c>
      <c r="R220" s="19">
        <f t="shared" si="58"/>
        <v>21.515960691406541</v>
      </c>
      <c r="S220" s="19">
        <f t="shared" si="59"/>
        <v>0</v>
      </c>
      <c r="T220" s="19">
        <f t="shared" si="60"/>
        <v>-4.9296416302995629</v>
      </c>
      <c r="U220" s="19">
        <f t="shared" si="61"/>
        <v>0</v>
      </c>
      <c r="V220" s="19">
        <f t="shared" si="62"/>
        <v>0</v>
      </c>
    </row>
    <row r="221" spans="1:22" x14ac:dyDescent="0.25">
      <c r="A221" s="26">
        <f>Wellpath!E221</f>
        <v>0</v>
      </c>
      <c r="B221" s="22">
        <v>0</v>
      </c>
      <c r="C221" s="22">
        <v>0</v>
      </c>
      <c r="D221" s="22">
        <f t="shared" si="50"/>
        <v>4.7931219674804699E-5</v>
      </c>
      <c r="E221" s="20">
        <f>Model!$W$30*((drdp!B221+drdp!K221)*DBHR!$B221+(drdp!E221+drdp!N221)*DBHR!$C221+(drdp!H221+drdp!Q221)*DBHR!$D221)</f>
        <v>0</v>
      </c>
      <c r="F221" s="20">
        <f>Model!$W$30*((drdp!C221+drdp!L221)*DBHR!$B221+(drdp!F221+drdp!O221)*DBHR!$C221+(drdp!I221+drdp!R221)*DBHR!$D221)</f>
        <v>0</v>
      </c>
      <c r="G221" s="20">
        <f>Model!$W$30*((drdp!D221+drdp!M221)*DBHR!$B221+(drdp!G221+drdp!P221)*DBHR!$C221+(drdp!J221+drdp!S221)*DBHR!$D221)</f>
        <v>0</v>
      </c>
      <c r="H221" s="18">
        <f>Model!$W$30*((drdp!B221)*DBHR!$B221+(drdp!E221)*DBHR!$C221+(drdp!H221)*DBHR!$D221)</f>
        <v>0</v>
      </c>
      <c r="I221" s="18">
        <f>Model!$W$30*((drdp!C221)*DBHR!$B221+(drdp!F221)*DBHR!$C221+(drdp!I221)*DBHR!$D221)</f>
        <v>0</v>
      </c>
      <c r="J221" s="18">
        <f>Model!$W$30*((drdp!D221)*DBHR!$B221+(drdp!G221)*DBHR!$C221+(drdp!J221)*DBHR!$D221)</f>
        <v>0</v>
      </c>
      <c r="K221" s="21">
        <f t="shared" si="51"/>
        <v>1.2594220167543124</v>
      </c>
      <c r="L221" s="21">
        <f t="shared" si="52"/>
        <v>21.515960691406541</v>
      </c>
      <c r="M221" s="21">
        <f t="shared" si="53"/>
        <v>0</v>
      </c>
      <c r="N221" s="21">
        <f t="shared" si="54"/>
        <v>-4.9296416302995629</v>
      </c>
      <c r="O221" s="21">
        <f t="shared" si="55"/>
        <v>0</v>
      </c>
      <c r="P221" s="21">
        <f t="shared" si="56"/>
        <v>0</v>
      </c>
      <c r="Q221" s="19">
        <f t="shared" si="57"/>
        <v>1.2594220167543124</v>
      </c>
      <c r="R221" s="19">
        <f t="shared" si="58"/>
        <v>21.515960691406541</v>
      </c>
      <c r="S221" s="19">
        <f t="shared" si="59"/>
        <v>0</v>
      </c>
      <c r="T221" s="19">
        <f t="shared" si="60"/>
        <v>-4.9296416302995629</v>
      </c>
      <c r="U221" s="19">
        <f t="shared" si="61"/>
        <v>0</v>
      </c>
      <c r="V221" s="19">
        <f t="shared" si="62"/>
        <v>0</v>
      </c>
    </row>
    <row r="222" spans="1:22" x14ac:dyDescent="0.25">
      <c r="A222" s="26">
        <f>Wellpath!E222</f>
        <v>0</v>
      </c>
      <c r="B222" s="22">
        <v>0</v>
      </c>
      <c r="C222" s="22">
        <v>0</v>
      </c>
      <c r="D222" s="22">
        <f t="shared" si="50"/>
        <v>4.7931219674804699E-5</v>
      </c>
      <c r="E222" s="20">
        <f>Model!$W$30*((drdp!B222+drdp!K222)*DBHR!$B222+(drdp!E222+drdp!N222)*DBHR!$C222+(drdp!H222+drdp!Q222)*DBHR!$D222)</f>
        <v>0</v>
      </c>
      <c r="F222" s="20">
        <f>Model!$W$30*((drdp!C222+drdp!L222)*DBHR!$B222+(drdp!F222+drdp!O222)*DBHR!$C222+(drdp!I222+drdp!R222)*DBHR!$D222)</f>
        <v>0</v>
      </c>
      <c r="G222" s="20">
        <f>Model!$W$30*((drdp!D222+drdp!M222)*DBHR!$B222+(drdp!G222+drdp!P222)*DBHR!$C222+(drdp!J222+drdp!S222)*DBHR!$D222)</f>
        <v>0</v>
      </c>
      <c r="H222" s="18">
        <f>Model!$W$30*((drdp!B222)*DBHR!$B222+(drdp!E222)*DBHR!$C222+(drdp!H222)*DBHR!$D222)</f>
        <v>0</v>
      </c>
      <c r="I222" s="18">
        <f>Model!$W$30*((drdp!C222)*DBHR!$B222+(drdp!F222)*DBHR!$C222+(drdp!I222)*DBHR!$D222)</f>
        <v>0</v>
      </c>
      <c r="J222" s="18">
        <f>Model!$W$30*((drdp!D222)*DBHR!$B222+(drdp!G222)*DBHR!$C222+(drdp!J222)*DBHR!$D222)</f>
        <v>0</v>
      </c>
      <c r="K222" s="21">
        <f t="shared" si="51"/>
        <v>1.2594220167543124</v>
      </c>
      <c r="L222" s="21">
        <f t="shared" si="52"/>
        <v>21.515960691406541</v>
      </c>
      <c r="M222" s="21">
        <f t="shared" si="53"/>
        <v>0</v>
      </c>
      <c r="N222" s="21">
        <f t="shared" si="54"/>
        <v>-4.9296416302995629</v>
      </c>
      <c r="O222" s="21">
        <f t="shared" si="55"/>
        <v>0</v>
      </c>
      <c r="P222" s="21">
        <f t="shared" si="56"/>
        <v>0</v>
      </c>
      <c r="Q222" s="19">
        <f t="shared" si="57"/>
        <v>1.2594220167543124</v>
      </c>
      <c r="R222" s="19">
        <f t="shared" si="58"/>
        <v>21.515960691406541</v>
      </c>
      <c r="S222" s="19">
        <f t="shared" si="59"/>
        <v>0</v>
      </c>
      <c r="T222" s="19">
        <f t="shared" si="60"/>
        <v>-4.9296416302995629</v>
      </c>
      <c r="U222" s="19">
        <f t="shared" si="61"/>
        <v>0</v>
      </c>
      <c r="V222" s="19">
        <f t="shared" si="62"/>
        <v>0</v>
      </c>
    </row>
    <row r="223" spans="1:22" x14ac:dyDescent="0.25">
      <c r="A223" s="26">
        <f>Wellpath!E223</f>
        <v>0</v>
      </c>
      <c r="B223" s="22">
        <v>0</v>
      </c>
      <c r="C223" s="22">
        <v>0</v>
      </c>
      <c r="D223" s="22">
        <f t="shared" si="50"/>
        <v>4.7931219674804699E-5</v>
      </c>
      <c r="E223" s="20">
        <f>Model!$W$30*((drdp!B223+drdp!K223)*DBHR!$B223+(drdp!E223+drdp!N223)*DBHR!$C223+(drdp!H223+drdp!Q223)*DBHR!$D223)</f>
        <v>0</v>
      </c>
      <c r="F223" s="20">
        <f>Model!$W$30*((drdp!C223+drdp!L223)*DBHR!$B223+(drdp!F223+drdp!O223)*DBHR!$C223+(drdp!I223+drdp!R223)*DBHR!$D223)</f>
        <v>0</v>
      </c>
      <c r="G223" s="20">
        <f>Model!$W$30*((drdp!D223+drdp!M223)*DBHR!$B223+(drdp!G223+drdp!P223)*DBHR!$C223+(drdp!J223+drdp!S223)*DBHR!$D223)</f>
        <v>0</v>
      </c>
      <c r="H223" s="18">
        <f>Model!$W$30*((drdp!B223)*DBHR!$B223+(drdp!E223)*DBHR!$C223+(drdp!H223)*DBHR!$D223)</f>
        <v>0</v>
      </c>
      <c r="I223" s="18">
        <f>Model!$W$30*((drdp!C223)*DBHR!$B223+(drdp!F223)*DBHR!$C223+(drdp!I223)*DBHR!$D223)</f>
        <v>0</v>
      </c>
      <c r="J223" s="18">
        <f>Model!$W$30*((drdp!D223)*DBHR!$B223+(drdp!G223)*DBHR!$C223+(drdp!J223)*DBHR!$D223)</f>
        <v>0</v>
      </c>
      <c r="K223" s="21">
        <f t="shared" si="51"/>
        <v>1.2594220167543124</v>
      </c>
      <c r="L223" s="21">
        <f t="shared" si="52"/>
        <v>21.515960691406541</v>
      </c>
      <c r="M223" s="21">
        <f t="shared" si="53"/>
        <v>0</v>
      </c>
      <c r="N223" s="21">
        <f t="shared" si="54"/>
        <v>-4.9296416302995629</v>
      </c>
      <c r="O223" s="21">
        <f t="shared" si="55"/>
        <v>0</v>
      </c>
      <c r="P223" s="21">
        <f t="shared" si="56"/>
        <v>0</v>
      </c>
      <c r="Q223" s="19">
        <f t="shared" si="57"/>
        <v>1.2594220167543124</v>
      </c>
      <c r="R223" s="19">
        <f t="shared" si="58"/>
        <v>21.515960691406541</v>
      </c>
      <c r="S223" s="19">
        <f t="shared" si="59"/>
        <v>0</v>
      </c>
      <c r="T223" s="19">
        <f t="shared" si="60"/>
        <v>-4.9296416302995629</v>
      </c>
      <c r="U223" s="19">
        <f t="shared" si="61"/>
        <v>0</v>
      </c>
      <c r="V223" s="19">
        <f t="shared" si="62"/>
        <v>0</v>
      </c>
    </row>
    <row r="224" spans="1:22" x14ac:dyDescent="0.25">
      <c r="A224" s="26">
        <f>Wellpath!E224</f>
        <v>0</v>
      </c>
      <c r="B224" s="22">
        <v>0</v>
      </c>
      <c r="C224" s="22">
        <v>0</v>
      </c>
      <c r="D224" s="22">
        <f t="shared" si="50"/>
        <v>4.7931219674804699E-5</v>
      </c>
      <c r="E224" s="20">
        <f>Model!$W$30*((drdp!B224+drdp!K224)*DBHR!$B224+(drdp!E224+drdp!N224)*DBHR!$C224+(drdp!H224+drdp!Q224)*DBHR!$D224)</f>
        <v>0</v>
      </c>
      <c r="F224" s="20">
        <f>Model!$W$30*((drdp!C224+drdp!L224)*DBHR!$B224+(drdp!F224+drdp!O224)*DBHR!$C224+(drdp!I224+drdp!R224)*DBHR!$D224)</f>
        <v>0</v>
      </c>
      <c r="G224" s="20">
        <f>Model!$W$30*((drdp!D224+drdp!M224)*DBHR!$B224+(drdp!G224+drdp!P224)*DBHR!$C224+(drdp!J224+drdp!S224)*DBHR!$D224)</f>
        <v>0</v>
      </c>
      <c r="H224" s="18">
        <f>Model!$W$30*((drdp!B224)*DBHR!$B224+(drdp!E224)*DBHR!$C224+(drdp!H224)*DBHR!$D224)</f>
        <v>0</v>
      </c>
      <c r="I224" s="18">
        <f>Model!$W$30*((drdp!C224)*DBHR!$B224+(drdp!F224)*DBHR!$C224+(drdp!I224)*DBHR!$D224)</f>
        <v>0</v>
      </c>
      <c r="J224" s="18">
        <f>Model!$W$30*((drdp!D224)*DBHR!$B224+(drdp!G224)*DBHR!$C224+(drdp!J224)*DBHR!$D224)</f>
        <v>0</v>
      </c>
      <c r="K224" s="21">
        <f t="shared" si="51"/>
        <v>1.2594220167543124</v>
      </c>
      <c r="L224" s="21">
        <f t="shared" si="52"/>
        <v>21.515960691406541</v>
      </c>
      <c r="M224" s="21">
        <f t="shared" si="53"/>
        <v>0</v>
      </c>
      <c r="N224" s="21">
        <f t="shared" si="54"/>
        <v>-4.9296416302995629</v>
      </c>
      <c r="O224" s="21">
        <f t="shared" si="55"/>
        <v>0</v>
      </c>
      <c r="P224" s="21">
        <f t="shared" si="56"/>
        <v>0</v>
      </c>
      <c r="Q224" s="19">
        <f t="shared" si="57"/>
        <v>1.2594220167543124</v>
      </c>
      <c r="R224" s="19">
        <f t="shared" si="58"/>
        <v>21.515960691406541</v>
      </c>
      <c r="S224" s="19">
        <f t="shared" si="59"/>
        <v>0</v>
      </c>
      <c r="T224" s="19">
        <f t="shared" si="60"/>
        <v>-4.9296416302995629</v>
      </c>
      <c r="U224" s="19">
        <f t="shared" si="61"/>
        <v>0</v>
      </c>
      <c r="V224" s="19">
        <f t="shared" si="62"/>
        <v>0</v>
      </c>
    </row>
    <row r="225" spans="1:22" x14ac:dyDescent="0.25">
      <c r="A225" s="26">
        <f>Wellpath!E225</f>
        <v>0</v>
      </c>
      <c r="B225" s="22">
        <v>0</v>
      </c>
      <c r="C225" s="22">
        <v>0</v>
      </c>
      <c r="D225" s="22">
        <f t="shared" si="50"/>
        <v>4.7931219674804699E-5</v>
      </c>
      <c r="E225" s="20">
        <f>Model!$W$30*((drdp!B225+drdp!K225)*DBHR!$B225+(drdp!E225+drdp!N225)*DBHR!$C225+(drdp!H225+drdp!Q225)*DBHR!$D225)</f>
        <v>0</v>
      </c>
      <c r="F225" s="20">
        <f>Model!$W$30*((drdp!C225+drdp!L225)*DBHR!$B225+(drdp!F225+drdp!O225)*DBHR!$C225+(drdp!I225+drdp!R225)*DBHR!$D225)</f>
        <v>0</v>
      </c>
      <c r="G225" s="20">
        <f>Model!$W$30*((drdp!D225+drdp!M225)*DBHR!$B225+(drdp!G225+drdp!P225)*DBHR!$C225+(drdp!J225+drdp!S225)*DBHR!$D225)</f>
        <v>0</v>
      </c>
      <c r="H225" s="18">
        <f>Model!$W$30*((drdp!B225)*DBHR!$B225+(drdp!E225)*DBHR!$C225+(drdp!H225)*DBHR!$D225)</f>
        <v>0</v>
      </c>
      <c r="I225" s="18">
        <f>Model!$W$30*((drdp!C225)*DBHR!$B225+(drdp!F225)*DBHR!$C225+(drdp!I225)*DBHR!$D225)</f>
        <v>0</v>
      </c>
      <c r="J225" s="18">
        <f>Model!$W$30*((drdp!D225)*DBHR!$B225+(drdp!G225)*DBHR!$C225+(drdp!J225)*DBHR!$D225)</f>
        <v>0</v>
      </c>
      <c r="K225" s="21">
        <f t="shared" si="51"/>
        <v>1.2594220167543124</v>
      </c>
      <c r="L225" s="21">
        <f t="shared" si="52"/>
        <v>21.515960691406541</v>
      </c>
      <c r="M225" s="21">
        <f t="shared" si="53"/>
        <v>0</v>
      </c>
      <c r="N225" s="21">
        <f t="shared" si="54"/>
        <v>-4.9296416302995629</v>
      </c>
      <c r="O225" s="21">
        <f t="shared" si="55"/>
        <v>0</v>
      </c>
      <c r="P225" s="21">
        <f t="shared" si="56"/>
        <v>0</v>
      </c>
      <c r="Q225" s="19">
        <f t="shared" si="57"/>
        <v>1.2594220167543124</v>
      </c>
      <c r="R225" s="19">
        <f t="shared" si="58"/>
        <v>21.515960691406541</v>
      </c>
      <c r="S225" s="19">
        <f t="shared" si="59"/>
        <v>0</v>
      </c>
      <c r="T225" s="19">
        <f t="shared" si="60"/>
        <v>-4.9296416302995629</v>
      </c>
      <c r="U225" s="19">
        <f t="shared" si="61"/>
        <v>0</v>
      </c>
      <c r="V225" s="19">
        <f t="shared" si="62"/>
        <v>0</v>
      </c>
    </row>
    <row r="226" spans="1:22" x14ac:dyDescent="0.25">
      <c r="A226" s="26">
        <f>Wellpath!E226</f>
        <v>0</v>
      </c>
      <c r="B226" s="22">
        <v>0</v>
      </c>
      <c r="C226" s="22">
        <v>0</v>
      </c>
      <c r="D226" s="22">
        <f t="shared" si="50"/>
        <v>4.7931219674804699E-5</v>
      </c>
      <c r="E226" s="20">
        <f>Model!$W$30*((drdp!B226+drdp!K226)*DBHR!$B226+(drdp!E226+drdp!N226)*DBHR!$C226+(drdp!H226+drdp!Q226)*DBHR!$D226)</f>
        <v>0</v>
      </c>
      <c r="F226" s="20">
        <f>Model!$W$30*((drdp!C226+drdp!L226)*DBHR!$B226+(drdp!F226+drdp!O226)*DBHR!$C226+(drdp!I226+drdp!R226)*DBHR!$D226)</f>
        <v>0</v>
      </c>
      <c r="G226" s="20">
        <f>Model!$W$30*((drdp!D226+drdp!M226)*DBHR!$B226+(drdp!G226+drdp!P226)*DBHR!$C226+(drdp!J226+drdp!S226)*DBHR!$D226)</f>
        <v>0</v>
      </c>
      <c r="H226" s="18">
        <f>Model!$W$30*((drdp!B226)*DBHR!$B226+(drdp!E226)*DBHR!$C226+(drdp!H226)*DBHR!$D226)</f>
        <v>0</v>
      </c>
      <c r="I226" s="18">
        <f>Model!$W$30*((drdp!C226)*DBHR!$B226+(drdp!F226)*DBHR!$C226+(drdp!I226)*DBHR!$D226)</f>
        <v>0</v>
      </c>
      <c r="J226" s="18">
        <f>Model!$W$30*((drdp!D226)*DBHR!$B226+(drdp!G226)*DBHR!$C226+(drdp!J226)*DBHR!$D226)</f>
        <v>0</v>
      </c>
      <c r="K226" s="21">
        <f t="shared" si="51"/>
        <v>1.2594220167543124</v>
      </c>
      <c r="L226" s="21">
        <f t="shared" si="52"/>
        <v>21.515960691406541</v>
      </c>
      <c r="M226" s="21">
        <f t="shared" si="53"/>
        <v>0</v>
      </c>
      <c r="N226" s="21">
        <f t="shared" si="54"/>
        <v>-4.9296416302995629</v>
      </c>
      <c r="O226" s="21">
        <f t="shared" si="55"/>
        <v>0</v>
      </c>
      <c r="P226" s="21">
        <f t="shared" si="56"/>
        <v>0</v>
      </c>
      <c r="Q226" s="19">
        <f t="shared" si="57"/>
        <v>1.2594220167543124</v>
      </c>
      <c r="R226" s="19">
        <f t="shared" si="58"/>
        <v>21.515960691406541</v>
      </c>
      <c r="S226" s="19">
        <f t="shared" si="59"/>
        <v>0</v>
      </c>
      <c r="T226" s="19">
        <f t="shared" si="60"/>
        <v>-4.9296416302995629</v>
      </c>
      <c r="U226" s="19">
        <f t="shared" si="61"/>
        <v>0</v>
      </c>
      <c r="V226" s="19">
        <f t="shared" si="62"/>
        <v>0</v>
      </c>
    </row>
    <row r="227" spans="1:22" x14ac:dyDescent="0.25">
      <c r="A227" s="26">
        <f>Wellpath!E227</f>
        <v>0</v>
      </c>
      <c r="B227" s="22">
        <v>0</v>
      </c>
      <c r="C227" s="22">
        <v>0</v>
      </c>
      <c r="D227" s="22">
        <f t="shared" si="50"/>
        <v>4.7931219674804699E-5</v>
      </c>
      <c r="E227" s="20">
        <f>Model!$W$30*((drdp!B227+drdp!K227)*DBHR!$B227+(drdp!E227+drdp!N227)*DBHR!$C227+(drdp!H227+drdp!Q227)*DBHR!$D227)</f>
        <v>0</v>
      </c>
      <c r="F227" s="20">
        <f>Model!$W$30*((drdp!C227+drdp!L227)*DBHR!$B227+(drdp!F227+drdp!O227)*DBHR!$C227+(drdp!I227+drdp!R227)*DBHR!$D227)</f>
        <v>0</v>
      </c>
      <c r="G227" s="20">
        <f>Model!$W$30*((drdp!D227+drdp!M227)*DBHR!$B227+(drdp!G227+drdp!P227)*DBHR!$C227+(drdp!J227+drdp!S227)*DBHR!$D227)</f>
        <v>0</v>
      </c>
      <c r="H227" s="18">
        <f>Model!$W$30*((drdp!B227)*DBHR!$B227+(drdp!E227)*DBHR!$C227+(drdp!H227)*DBHR!$D227)</f>
        <v>0</v>
      </c>
      <c r="I227" s="18">
        <f>Model!$W$30*((drdp!C227)*DBHR!$B227+(drdp!F227)*DBHR!$C227+(drdp!I227)*DBHR!$D227)</f>
        <v>0</v>
      </c>
      <c r="J227" s="18">
        <f>Model!$W$30*((drdp!D227)*DBHR!$B227+(drdp!G227)*DBHR!$C227+(drdp!J227)*DBHR!$D227)</f>
        <v>0</v>
      </c>
      <c r="K227" s="21">
        <f t="shared" si="51"/>
        <v>1.2594220167543124</v>
      </c>
      <c r="L227" s="21">
        <f t="shared" si="52"/>
        <v>21.515960691406541</v>
      </c>
      <c r="M227" s="21">
        <f t="shared" si="53"/>
        <v>0</v>
      </c>
      <c r="N227" s="21">
        <f t="shared" si="54"/>
        <v>-4.9296416302995629</v>
      </c>
      <c r="O227" s="21">
        <f t="shared" si="55"/>
        <v>0</v>
      </c>
      <c r="P227" s="21">
        <f t="shared" si="56"/>
        <v>0</v>
      </c>
      <c r="Q227" s="19">
        <f t="shared" si="57"/>
        <v>1.2594220167543124</v>
      </c>
      <c r="R227" s="19">
        <f t="shared" si="58"/>
        <v>21.515960691406541</v>
      </c>
      <c r="S227" s="19">
        <f t="shared" si="59"/>
        <v>0</v>
      </c>
      <c r="T227" s="19">
        <f t="shared" si="60"/>
        <v>-4.9296416302995629</v>
      </c>
      <c r="U227" s="19">
        <f t="shared" si="61"/>
        <v>0</v>
      </c>
      <c r="V227" s="19">
        <f t="shared" si="62"/>
        <v>0</v>
      </c>
    </row>
    <row r="228" spans="1:22" x14ac:dyDescent="0.25">
      <c r="A228" s="26">
        <f>Wellpath!E228</f>
        <v>0</v>
      </c>
      <c r="B228" s="22">
        <v>0</v>
      </c>
      <c r="C228" s="22">
        <v>0</v>
      </c>
      <c r="D228" s="22">
        <f t="shared" si="50"/>
        <v>4.7931219674804699E-5</v>
      </c>
      <c r="E228" s="20">
        <f>Model!$W$30*((drdp!B228+drdp!K228)*DBHR!$B228+(drdp!E228+drdp!N228)*DBHR!$C228+(drdp!H228+drdp!Q228)*DBHR!$D228)</f>
        <v>0</v>
      </c>
      <c r="F228" s="20">
        <f>Model!$W$30*((drdp!C228+drdp!L228)*DBHR!$B228+(drdp!F228+drdp!O228)*DBHR!$C228+(drdp!I228+drdp!R228)*DBHR!$D228)</f>
        <v>0</v>
      </c>
      <c r="G228" s="20">
        <f>Model!$W$30*((drdp!D228+drdp!M228)*DBHR!$B228+(drdp!G228+drdp!P228)*DBHR!$C228+(drdp!J228+drdp!S228)*DBHR!$D228)</f>
        <v>0</v>
      </c>
      <c r="H228" s="18">
        <f>Model!$W$30*((drdp!B228)*DBHR!$B228+(drdp!E228)*DBHR!$C228+(drdp!H228)*DBHR!$D228)</f>
        <v>0</v>
      </c>
      <c r="I228" s="18">
        <f>Model!$W$30*((drdp!C228)*DBHR!$B228+(drdp!F228)*DBHR!$C228+(drdp!I228)*DBHR!$D228)</f>
        <v>0</v>
      </c>
      <c r="J228" s="18">
        <f>Model!$W$30*((drdp!D228)*DBHR!$B228+(drdp!G228)*DBHR!$C228+(drdp!J228)*DBHR!$D228)</f>
        <v>0</v>
      </c>
      <c r="K228" s="21">
        <f t="shared" si="51"/>
        <v>1.2594220167543124</v>
      </c>
      <c r="L228" s="21">
        <f t="shared" si="52"/>
        <v>21.515960691406541</v>
      </c>
      <c r="M228" s="21">
        <f t="shared" si="53"/>
        <v>0</v>
      </c>
      <c r="N228" s="21">
        <f t="shared" si="54"/>
        <v>-4.9296416302995629</v>
      </c>
      <c r="O228" s="21">
        <f t="shared" si="55"/>
        <v>0</v>
      </c>
      <c r="P228" s="21">
        <f t="shared" si="56"/>
        <v>0</v>
      </c>
      <c r="Q228" s="19">
        <f t="shared" si="57"/>
        <v>1.2594220167543124</v>
      </c>
      <c r="R228" s="19">
        <f t="shared" si="58"/>
        <v>21.515960691406541</v>
      </c>
      <c r="S228" s="19">
        <f t="shared" si="59"/>
        <v>0</v>
      </c>
      <c r="T228" s="19">
        <f t="shared" si="60"/>
        <v>-4.9296416302995629</v>
      </c>
      <c r="U228" s="19">
        <f t="shared" si="61"/>
        <v>0</v>
      </c>
      <c r="V228" s="19">
        <f t="shared" si="62"/>
        <v>0</v>
      </c>
    </row>
    <row r="229" spans="1:22" x14ac:dyDescent="0.25">
      <c r="A229" s="26">
        <f>Wellpath!E229</f>
        <v>0</v>
      </c>
      <c r="B229" s="22">
        <v>0</v>
      </c>
      <c r="C229" s="22">
        <v>0</v>
      </c>
      <c r="D229" s="22">
        <f t="shared" si="50"/>
        <v>4.7931219674804699E-5</v>
      </c>
      <c r="E229" s="20">
        <f>Model!$W$30*((drdp!B229+drdp!K229)*DBHR!$B229+(drdp!E229+drdp!N229)*DBHR!$C229+(drdp!H229+drdp!Q229)*DBHR!$D229)</f>
        <v>0</v>
      </c>
      <c r="F229" s="20">
        <f>Model!$W$30*((drdp!C229+drdp!L229)*DBHR!$B229+(drdp!F229+drdp!O229)*DBHR!$C229+(drdp!I229+drdp!R229)*DBHR!$D229)</f>
        <v>0</v>
      </c>
      <c r="G229" s="20">
        <f>Model!$W$30*((drdp!D229+drdp!M229)*DBHR!$B229+(drdp!G229+drdp!P229)*DBHR!$C229+(drdp!J229+drdp!S229)*DBHR!$D229)</f>
        <v>0</v>
      </c>
      <c r="H229" s="18">
        <f>Model!$W$30*((drdp!B229)*DBHR!$B229+(drdp!E229)*DBHR!$C229+(drdp!H229)*DBHR!$D229)</f>
        <v>0</v>
      </c>
      <c r="I229" s="18">
        <f>Model!$W$30*((drdp!C229)*DBHR!$B229+(drdp!F229)*DBHR!$C229+(drdp!I229)*DBHR!$D229)</f>
        <v>0</v>
      </c>
      <c r="J229" s="18">
        <f>Model!$W$30*((drdp!D229)*DBHR!$B229+(drdp!G229)*DBHR!$C229+(drdp!J229)*DBHR!$D229)</f>
        <v>0</v>
      </c>
      <c r="K229" s="21">
        <f t="shared" si="51"/>
        <v>1.2594220167543124</v>
      </c>
      <c r="L229" s="21">
        <f t="shared" si="52"/>
        <v>21.515960691406541</v>
      </c>
      <c r="M229" s="21">
        <f t="shared" si="53"/>
        <v>0</v>
      </c>
      <c r="N229" s="21">
        <f t="shared" si="54"/>
        <v>-4.9296416302995629</v>
      </c>
      <c r="O229" s="21">
        <f t="shared" si="55"/>
        <v>0</v>
      </c>
      <c r="P229" s="21">
        <f t="shared" si="56"/>
        <v>0</v>
      </c>
      <c r="Q229" s="19">
        <f t="shared" si="57"/>
        <v>1.2594220167543124</v>
      </c>
      <c r="R229" s="19">
        <f t="shared" si="58"/>
        <v>21.515960691406541</v>
      </c>
      <c r="S229" s="19">
        <f t="shared" si="59"/>
        <v>0</v>
      </c>
      <c r="T229" s="19">
        <f t="shared" si="60"/>
        <v>-4.9296416302995629</v>
      </c>
      <c r="U229" s="19">
        <f t="shared" si="61"/>
        <v>0</v>
      </c>
      <c r="V229" s="19">
        <f t="shared" si="62"/>
        <v>0</v>
      </c>
    </row>
    <row r="230" spans="1:22" x14ac:dyDescent="0.25">
      <c r="A230" s="26">
        <f>Wellpath!E230</f>
        <v>0</v>
      </c>
      <c r="B230" s="22">
        <v>0</v>
      </c>
      <c r="C230" s="22">
        <v>0</v>
      </c>
      <c r="D230" s="22">
        <f t="shared" si="50"/>
        <v>4.7931219674804699E-5</v>
      </c>
      <c r="E230" s="20">
        <f>Model!$W$30*((drdp!B230+drdp!K230)*DBHR!$B230+(drdp!E230+drdp!N230)*DBHR!$C230+(drdp!H230+drdp!Q230)*DBHR!$D230)</f>
        <v>0</v>
      </c>
      <c r="F230" s="20">
        <f>Model!$W$30*((drdp!C230+drdp!L230)*DBHR!$B230+(drdp!F230+drdp!O230)*DBHR!$C230+(drdp!I230+drdp!R230)*DBHR!$D230)</f>
        <v>0</v>
      </c>
      <c r="G230" s="20">
        <f>Model!$W$30*((drdp!D230+drdp!M230)*DBHR!$B230+(drdp!G230+drdp!P230)*DBHR!$C230+(drdp!J230+drdp!S230)*DBHR!$D230)</f>
        <v>0</v>
      </c>
      <c r="H230" s="18">
        <f>Model!$W$30*((drdp!B230)*DBHR!$B230+(drdp!E230)*DBHR!$C230+(drdp!H230)*DBHR!$D230)</f>
        <v>0</v>
      </c>
      <c r="I230" s="18">
        <f>Model!$W$30*((drdp!C230)*DBHR!$B230+(drdp!F230)*DBHR!$C230+(drdp!I230)*DBHR!$D230)</f>
        <v>0</v>
      </c>
      <c r="J230" s="18">
        <f>Model!$W$30*((drdp!D230)*DBHR!$B230+(drdp!G230)*DBHR!$C230+(drdp!J230)*DBHR!$D230)</f>
        <v>0</v>
      </c>
      <c r="K230" s="21">
        <f t="shared" si="51"/>
        <v>1.2594220167543124</v>
      </c>
      <c r="L230" s="21">
        <f t="shared" si="52"/>
        <v>21.515960691406541</v>
      </c>
      <c r="M230" s="21">
        <f t="shared" si="53"/>
        <v>0</v>
      </c>
      <c r="N230" s="21">
        <f t="shared" si="54"/>
        <v>-4.9296416302995629</v>
      </c>
      <c r="O230" s="21">
        <f t="shared" si="55"/>
        <v>0</v>
      </c>
      <c r="P230" s="21">
        <f t="shared" si="56"/>
        <v>0</v>
      </c>
      <c r="Q230" s="19">
        <f t="shared" si="57"/>
        <v>1.2594220167543124</v>
      </c>
      <c r="R230" s="19">
        <f t="shared" si="58"/>
        <v>21.515960691406541</v>
      </c>
      <c r="S230" s="19">
        <f t="shared" si="59"/>
        <v>0</v>
      </c>
      <c r="T230" s="19">
        <f t="shared" si="60"/>
        <v>-4.9296416302995629</v>
      </c>
      <c r="U230" s="19">
        <f t="shared" si="61"/>
        <v>0</v>
      </c>
      <c r="V230" s="19">
        <f t="shared" si="62"/>
        <v>0</v>
      </c>
    </row>
    <row r="231" spans="1:22" x14ac:dyDescent="0.25">
      <c r="A231" s="26">
        <f>Wellpath!E231</f>
        <v>0</v>
      </c>
      <c r="B231" s="22">
        <v>0</v>
      </c>
      <c r="C231" s="22">
        <v>0</v>
      </c>
      <c r="D231" s="22">
        <f t="shared" si="50"/>
        <v>4.7931219674804699E-5</v>
      </c>
      <c r="E231" s="20">
        <f>Model!$W$30*((drdp!B231+drdp!K231)*DBHR!$B231+(drdp!E231+drdp!N231)*DBHR!$C231+(drdp!H231+drdp!Q231)*DBHR!$D231)</f>
        <v>0</v>
      </c>
      <c r="F231" s="20">
        <f>Model!$W$30*((drdp!C231+drdp!L231)*DBHR!$B231+(drdp!F231+drdp!O231)*DBHR!$C231+(drdp!I231+drdp!R231)*DBHR!$D231)</f>
        <v>0</v>
      </c>
      <c r="G231" s="20">
        <f>Model!$W$30*((drdp!D231+drdp!M231)*DBHR!$B231+(drdp!G231+drdp!P231)*DBHR!$C231+(drdp!J231+drdp!S231)*DBHR!$D231)</f>
        <v>0</v>
      </c>
      <c r="H231" s="18">
        <f>Model!$W$30*((drdp!B231)*DBHR!$B231+(drdp!E231)*DBHR!$C231+(drdp!H231)*DBHR!$D231)</f>
        <v>0</v>
      </c>
      <c r="I231" s="18">
        <f>Model!$W$30*((drdp!C231)*DBHR!$B231+(drdp!F231)*DBHR!$C231+(drdp!I231)*DBHR!$D231)</f>
        <v>0</v>
      </c>
      <c r="J231" s="18">
        <f>Model!$W$30*((drdp!D231)*DBHR!$B231+(drdp!G231)*DBHR!$C231+(drdp!J231)*DBHR!$D231)</f>
        <v>0</v>
      </c>
      <c r="K231" s="21">
        <f t="shared" si="51"/>
        <v>1.2594220167543124</v>
      </c>
      <c r="L231" s="21">
        <f t="shared" si="52"/>
        <v>21.515960691406541</v>
      </c>
      <c r="M231" s="21">
        <f t="shared" si="53"/>
        <v>0</v>
      </c>
      <c r="N231" s="21">
        <f t="shared" si="54"/>
        <v>-4.9296416302995629</v>
      </c>
      <c r="O231" s="21">
        <f t="shared" si="55"/>
        <v>0</v>
      </c>
      <c r="P231" s="21">
        <f t="shared" si="56"/>
        <v>0</v>
      </c>
      <c r="Q231" s="19">
        <f t="shared" si="57"/>
        <v>1.2594220167543124</v>
      </c>
      <c r="R231" s="19">
        <f t="shared" si="58"/>
        <v>21.515960691406541</v>
      </c>
      <c r="S231" s="19">
        <f t="shared" si="59"/>
        <v>0</v>
      </c>
      <c r="T231" s="19">
        <f t="shared" si="60"/>
        <v>-4.9296416302995629</v>
      </c>
      <c r="U231" s="19">
        <f t="shared" si="61"/>
        <v>0</v>
      </c>
      <c r="V231" s="19">
        <f t="shared" si="62"/>
        <v>0</v>
      </c>
    </row>
    <row r="232" spans="1:22" x14ac:dyDescent="0.25">
      <c r="A232" s="26">
        <f>Wellpath!E232</f>
        <v>0</v>
      </c>
      <c r="B232" s="22">
        <v>0</v>
      </c>
      <c r="C232" s="22">
        <v>0</v>
      </c>
      <c r="D232" s="22">
        <f t="shared" si="50"/>
        <v>4.7931219674804699E-5</v>
      </c>
      <c r="E232" s="20">
        <f>Model!$W$30*((drdp!B232+drdp!K232)*DBHR!$B232+(drdp!E232+drdp!N232)*DBHR!$C232+(drdp!H232+drdp!Q232)*DBHR!$D232)</f>
        <v>0</v>
      </c>
      <c r="F232" s="20">
        <f>Model!$W$30*((drdp!C232+drdp!L232)*DBHR!$B232+(drdp!F232+drdp!O232)*DBHR!$C232+(drdp!I232+drdp!R232)*DBHR!$D232)</f>
        <v>0</v>
      </c>
      <c r="G232" s="20">
        <f>Model!$W$30*((drdp!D232+drdp!M232)*DBHR!$B232+(drdp!G232+drdp!P232)*DBHR!$C232+(drdp!J232+drdp!S232)*DBHR!$D232)</f>
        <v>0</v>
      </c>
      <c r="H232" s="18">
        <f>Model!$W$30*((drdp!B232)*DBHR!$B232+(drdp!E232)*DBHR!$C232+(drdp!H232)*DBHR!$D232)</f>
        <v>0</v>
      </c>
      <c r="I232" s="18">
        <f>Model!$W$30*((drdp!C232)*DBHR!$B232+(drdp!F232)*DBHR!$C232+(drdp!I232)*DBHR!$D232)</f>
        <v>0</v>
      </c>
      <c r="J232" s="18">
        <f>Model!$W$30*((drdp!D232)*DBHR!$B232+(drdp!G232)*DBHR!$C232+(drdp!J232)*DBHR!$D232)</f>
        <v>0</v>
      </c>
      <c r="K232" s="21">
        <f t="shared" si="51"/>
        <v>1.2594220167543124</v>
      </c>
      <c r="L232" s="21">
        <f t="shared" si="52"/>
        <v>21.515960691406541</v>
      </c>
      <c r="M232" s="21">
        <f t="shared" si="53"/>
        <v>0</v>
      </c>
      <c r="N232" s="21">
        <f t="shared" si="54"/>
        <v>-4.9296416302995629</v>
      </c>
      <c r="O232" s="21">
        <f t="shared" si="55"/>
        <v>0</v>
      </c>
      <c r="P232" s="21">
        <f t="shared" si="56"/>
        <v>0</v>
      </c>
      <c r="Q232" s="19">
        <f t="shared" si="57"/>
        <v>1.2594220167543124</v>
      </c>
      <c r="R232" s="19">
        <f t="shared" si="58"/>
        <v>21.515960691406541</v>
      </c>
      <c r="S232" s="19">
        <f t="shared" si="59"/>
        <v>0</v>
      </c>
      <c r="T232" s="19">
        <f t="shared" si="60"/>
        <v>-4.9296416302995629</v>
      </c>
      <c r="U232" s="19">
        <f t="shared" si="61"/>
        <v>0</v>
      </c>
      <c r="V232" s="19">
        <f t="shared" si="62"/>
        <v>0</v>
      </c>
    </row>
    <row r="233" spans="1:22" x14ac:dyDescent="0.25">
      <c r="A233" s="26">
        <f>Wellpath!E233</f>
        <v>0</v>
      </c>
      <c r="B233" s="22">
        <v>0</v>
      </c>
      <c r="C233" s="22">
        <v>0</v>
      </c>
      <c r="D233" s="22">
        <f t="shared" si="50"/>
        <v>4.7931219674804699E-5</v>
      </c>
      <c r="E233" s="20">
        <f>Model!$W$30*((drdp!B233+drdp!K233)*DBHR!$B233+(drdp!E233+drdp!N233)*DBHR!$C233+(drdp!H233+drdp!Q233)*DBHR!$D233)</f>
        <v>0</v>
      </c>
      <c r="F233" s="20">
        <f>Model!$W$30*((drdp!C233+drdp!L233)*DBHR!$B233+(drdp!F233+drdp!O233)*DBHR!$C233+(drdp!I233+drdp!R233)*DBHR!$D233)</f>
        <v>0</v>
      </c>
      <c r="G233" s="20">
        <f>Model!$W$30*((drdp!D233+drdp!M233)*DBHR!$B233+(drdp!G233+drdp!P233)*DBHR!$C233+(drdp!J233+drdp!S233)*DBHR!$D233)</f>
        <v>0</v>
      </c>
      <c r="H233" s="18">
        <f>Model!$W$30*((drdp!B233)*DBHR!$B233+(drdp!E233)*DBHR!$C233+(drdp!H233)*DBHR!$D233)</f>
        <v>0</v>
      </c>
      <c r="I233" s="18">
        <f>Model!$W$30*((drdp!C233)*DBHR!$B233+(drdp!F233)*DBHR!$C233+(drdp!I233)*DBHR!$D233)</f>
        <v>0</v>
      </c>
      <c r="J233" s="18">
        <f>Model!$W$30*((drdp!D233)*DBHR!$B233+(drdp!G233)*DBHR!$C233+(drdp!J233)*DBHR!$D233)</f>
        <v>0</v>
      </c>
      <c r="K233" s="21">
        <f t="shared" si="51"/>
        <v>1.2594220167543124</v>
      </c>
      <c r="L233" s="21">
        <f t="shared" si="52"/>
        <v>21.515960691406541</v>
      </c>
      <c r="M233" s="21">
        <f t="shared" si="53"/>
        <v>0</v>
      </c>
      <c r="N233" s="21">
        <f t="shared" si="54"/>
        <v>-4.9296416302995629</v>
      </c>
      <c r="O233" s="21">
        <f t="shared" si="55"/>
        <v>0</v>
      </c>
      <c r="P233" s="21">
        <f t="shared" si="56"/>
        <v>0</v>
      </c>
      <c r="Q233" s="19">
        <f t="shared" si="57"/>
        <v>1.2594220167543124</v>
      </c>
      <c r="R233" s="19">
        <f t="shared" si="58"/>
        <v>21.515960691406541</v>
      </c>
      <c r="S233" s="19">
        <f t="shared" si="59"/>
        <v>0</v>
      </c>
      <c r="T233" s="19">
        <f t="shared" si="60"/>
        <v>-4.9296416302995629</v>
      </c>
      <c r="U233" s="19">
        <f t="shared" si="61"/>
        <v>0</v>
      </c>
      <c r="V233" s="19">
        <f t="shared" si="62"/>
        <v>0</v>
      </c>
    </row>
    <row r="234" spans="1:22" x14ac:dyDescent="0.25">
      <c r="A234" s="26">
        <f>Wellpath!E234</f>
        <v>0</v>
      </c>
      <c r="B234" s="22">
        <v>0</v>
      </c>
      <c r="C234" s="22">
        <v>0</v>
      </c>
      <c r="D234" s="22">
        <f t="shared" si="50"/>
        <v>4.7931219674804699E-5</v>
      </c>
      <c r="E234" s="20">
        <f>Model!$W$30*((drdp!B234+drdp!K234)*DBHR!$B234+(drdp!E234+drdp!N234)*DBHR!$C234+(drdp!H234+drdp!Q234)*DBHR!$D234)</f>
        <v>0</v>
      </c>
      <c r="F234" s="20">
        <f>Model!$W$30*((drdp!C234+drdp!L234)*DBHR!$B234+(drdp!F234+drdp!O234)*DBHR!$C234+(drdp!I234+drdp!R234)*DBHR!$D234)</f>
        <v>0</v>
      </c>
      <c r="G234" s="20">
        <f>Model!$W$30*((drdp!D234+drdp!M234)*DBHR!$B234+(drdp!G234+drdp!P234)*DBHR!$C234+(drdp!J234+drdp!S234)*DBHR!$D234)</f>
        <v>0</v>
      </c>
      <c r="H234" s="18">
        <f>Model!$W$30*((drdp!B234)*DBHR!$B234+(drdp!E234)*DBHR!$C234+(drdp!H234)*DBHR!$D234)</f>
        <v>0</v>
      </c>
      <c r="I234" s="18">
        <f>Model!$W$30*((drdp!C234)*DBHR!$B234+(drdp!F234)*DBHR!$C234+(drdp!I234)*DBHR!$D234)</f>
        <v>0</v>
      </c>
      <c r="J234" s="18">
        <f>Model!$W$30*((drdp!D234)*DBHR!$B234+(drdp!G234)*DBHR!$C234+(drdp!J234)*DBHR!$D234)</f>
        <v>0</v>
      </c>
      <c r="K234" s="21">
        <f t="shared" si="51"/>
        <v>1.2594220167543124</v>
      </c>
      <c r="L234" s="21">
        <f t="shared" si="52"/>
        <v>21.515960691406541</v>
      </c>
      <c r="M234" s="21">
        <f t="shared" si="53"/>
        <v>0</v>
      </c>
      <c r="N234" s="21">
        <f t="shared" si="54"/>
        <v>-4.9296416302995629</v>
      </c>
      <c r="O234" s="21">
        <f t="shared" si="55"/>
        <v>0</v>
      </c>
      <c r="P234" s="21">
        <f t="shared" si="56"/>
        <v>0</v>
      </c>
      <c r="Q234" s="19">
        <f t="shared" si="57"/>
        <v>1.2594220167543124</v>
      </c>
      <c r="R234" s="19">
        <f t="shared" si="58"/>
        <v>21.515960691406541</v>
      </c>
      <c r="S234" s="19">
        <f t="shared" si="59"/>
        <v>0</v>
      </c>
      <c r="T234" s="19">
        <f t="shared" si="60"/>
        <v>-4.9296416302995629</v>
      </c>
      <c r="U234" s="19">
        <f t="shared" si="61"/>
        <v>0</v>
      </c>
      <c r="V234" s="19">
        <f t="shared" si="62"/>
        <v>0</v>
      </c>
    </row>
    <row r="235" spans="1:22" x14ac:dyDescent="0.25">
      <c r="A235" s="26">
        <f>Wellpath!E235</f>
        <v>0</v>
      </c>
      <c r="B235" s="22">
        <v>0</v>
      </c>
      <c r="C235" s="22">
        <v>0</v>
      </c>
      <c r="D235" s="22">
        <f t="shared" si="50"/>
        <v>4.7931219674804699E-5</v>
      </c>
      <c r="E235" s="20">
        <f>Model!$W$30*((drdp!B235+drdp!K235)*DBHR!$B235+(drdp!E235+drdp!N235)*DBHR!$C235+(drdp!H235+drdp!Q235)*DBHR!$D235)</f>
        <v>0</v>
      </c>
      <c r="F235" s="20">
        <f>Model!$W$30*((drdp!C235+drdp!L235)*DBHR!$B235+(drdp!F235+drdp!O235)*DBHR!$C235+(drdp!I235+drdp!R235)*DBHR!$D235)</f>
        <v>0</v>
      </c>
      <c r="G235" s="20">
        <f>Model!$W$30*((drdp!D235+drdp!M235)*DBHR!$B235+(drdp!G235+drdp!P235)*DBHR!$C235+(drdp!J235+drdp!S235)*DBHR!$D235)</f>
        <v>0</v>
      </c>
      <c r="H235" s="18">
        <f>Model!$W$30*((drdp!B235)*DBHR!$B235+(drdp!E235)*DBHR!$C235+(drdp!H235)*DBHR!$D235)</f>
        <v>0</v>
      </c>
      <c r="I235" s="18">
        <f>Model!$W$30*((drdp!C235)*DBHR!$B235+(drdp!F235)*DBHR!$C235+(drdp!I235)*DBHR!$D235)</f>
        <v>0</v>
      </c>
      <c r="J235" s="18">
        <f>Model!$W$30*((drdp!D235)*DBHR!$B235+(drdp!G235)*DBHR!$C235+(drdp!J235)*DBHR!$D235)</f>
        <v>0</v>
      </c>
      <c r="K235" s="21">
        <f t="shared" si="51"/>
        <v>1.2594220167543124</v>
      </c>
      <c r="L235" s="21">
        <f t="shared" si="52"/>
        <v>21.515960691406541</v>
      </c>
      <c r="M235" s="21">
        <f t="shared" si="53"/>
        <v>0</v>
      </c>
      <c r="N235" s="21">
        <f t="shared" si="54"/>
        <v>-4.9296416302995629</v>
      </c>
      <c r="O235" s="21">
        <f t="shared" si="55"/>
        <v>0</v>
      </c>
      <c r="P235" s="21">
        <f t="shared" si="56"/>
        <v>0</v>
      </c>
      <c r="Q235" s="19">
        <f t="shared" si="57"/>
        <v>1.2594220167543124</v>
      </c>
      <c r="R235" s="19">
        <f t="shared" si="58"/>
        <v>21.515960691406541</v>
      </c>
      <c r="S235" s="19">
        <f t="shared" si="59"/>
        <v>0</v>
      </c>
      <c r="T235" s="19">
        <f t="shared" si="60"/>
        <v>-4.9296416302995629</v>
      </c>
      <c r="U235" s="19">
        <f t="shared" si="61"/>
        <v>0</v>
      </c>
      <c r="V235" s="19">
        <f t="shared" si="62"/>
        <v>0</v>
      </c>
    </row>
    <row r="236" spans="1:22" x14ac:dyDescent="0.25">
      <c r="A236" s="26">
        <f>Wellpath!E236</f>
        <v>0</v>
      </c>
      <c r="B236" s="22">
        <v>0</v>
      </c>
      <c r="C236" s="22">
        <v>0</v>
      </c>
      <c r="D236" s="22">
        <f t="shared" si="50"/>
        <v>4.7931219674804699E-5</v>
      </c>
      <c r="E236" s="20">
        <f>Model!$W$30*((drdp!B236+drdp!K236)*DBHR!$B236+(drdp!E236+drdp!N236)*DBHR!$C236+(drdp!H236+drdp!Q236)*DBHR!$D236)</f>
        <v>0</v>
      </c>
      <c r="F236" s="20">
        <f>Model!$W$30*((drdp!C236+drdp!L236)*DBHR!$B236+(drdp!F236+drdp!O236)*DBHR!$C236+(drdp!I236+drdp!R236)*DBHR!$D236)</f>
        <v>0</v>
      </c>
      <c r="G236" s="20">
        <f>Model!$W$30*((drdp!D236+drdp!M236)*DBHR!$B236+(drdp!G236+drdp!P236)*DBHR!$C236+(drdp!J236+drdp!S236)*DBHR!$D236)</f>
        <v>0</v>
      </c>
      <c r="H236" s="18">
        <f>Model!$W$30*((drdp!B236)*DBHR!$B236+(drdp!E236)*DBHR!$C236+(drdp!H236)*DBHR!$D236)</f>
        <v>0</v>
      </c>
      <c r="I236" s="18">
        <f>Model!$W$30*((drdp!C236)*DBHR!$B236+(drdp!F236)*DBHR!$C236+(drdp!I236)*DBHR!$D236)</f>
        <v>0</v>
      </c>
      <c r="J236" s="18">
        <f>Model!$W$30*((drdp!D236)*DBHR!$B236+(drdp!G236)*DBHR!$C236+(drdp!J236)*DBHR!$D236)</f>
        <v>0</v>
      </c>
      <c r="K236" s="21">
        <f t="shared" si="51"/>
        <v>1.2594220167543124</v>
      </c>
      <c r="L236" s="21">
        <f t="shared" si="52"/>
        <v>21.515960691406541</v>
      </c>
      <c r="M236" s="21">
        <f t="shared" si="53"/>
        <v>0</v>
      </c>
      <c r="N236" s="21">
        <f t="shared" si="54"/>
        <v>-4.9296416302995629</v>
      </c>
      <c r="O236" s="21">
        <f t="shared" si="55"/>
        <v>0</v>
      </c>
      <c r="P236" s="21">
        <f t="shared" si="56"/>
        <v>0</v>
      </c>
      <c r="Q236" s="19">
        <f t="shared" si="57"/>
        <v>1.2594220167543124</v>
      </c>
      <c r="R236" s="19">
        <f t="shared" si="58"/>
        <v>21.515960691406541</v>
      </c>
      <c r="S236" s="19">
        <f t="shared" si="59"/>
        <v>0</v>
      </c>
      <c r="T236" s="19">
        <f t="shared" si="60"/>
        <v>-4.9296416302995629</v>
      </c>
      <c r="U236" s="19">
        <f t="shared" si="61"/>
        <v>0</v>
      </c>
      <c r="V236" s="19">
        <f t="shared" si="62"/>
        <v>0</v>
      </c>
    </row>
    <row r="237" spans="1:22" x14ac:dyDescent="0.25">
      <c r="A237" s="26">
        <f>Wellpath!E237</f>
        <v>0</v>
      </c>
      <c r="B237" s="22">
        <v>0</v>
      </c>
      <c r="C237" s="22">
        <v>0</v>
      </c>
      <c r="D237" s="22">
        <f t="shared" si="50"/>
        <v>4.7931219674804699E-5</v>
      </c>
      <c r="E237" s="20">
        <f>Model!$W$30*((drdp!B237+drdp!K237)*DBHR!$B237+(drdp!E237+drdp!N237)*DBHR!$C237+(drdp!H237+drdp!Q237)*DBHR!$D237)</f>
        <v>0</v>
      </c>
      <c r="F237" s="20">
        <f>Model!$W$30*((drdp!C237+drdp!L237)*DBHR!$B237+(drdp!F237+drdp!O237)*DBHR!$C237+(drdp!I237+drdp!R237)*DBHR!$D237)</f>
        <v>0</v>
      </c>
      <c r="G237" s="20">
        <f>Model!$W$30*((drdp!D237+drdp!M237)*DBHR!$B237+(drdp!G237+drdp!P237)*DBHR!$C237+(drdp!J237+drdp!S237)*DBHR!$D237)</f>
        <v>0</v>
      </c>
      <c r="H237" s="18">
        <f>Model!$W$30*((drdp!B237)*DBHR!$B237+(drdp!E237)*DBHR!$C237+(drdp!H237)*DBHR!$D237)</f>
        <v>0</v>
      </c>
      <c r="I237" s="18">
        <f>Model!$W$30*((drdp!C237)*DBHR!$B237+(drdp!F237)*DBHR!$C237+(drdp!I237)*DBHR!$D237)</f>
        <v>0</v>
      </c>
      <c r="J237" s="18">
        <f>Model!$W$30*((drdp!D237)*DBHR!$B237+(drdp!G237)*DBHR!$C237+(drdp!J237)*DBHR!$D237)</f>
        <v>0</v>
      </c>
      <c r="K237" s="21">
        <f t="shared" si="51"/>
        <v>1.2594220167543124</v>
      </c>
      <c r="L237" s="21">
        <f t="shared" si="52"/>
        <v>21.515960691406541</v>
      </c>
      <c r="M237" s="21">
        <f t="shared" si="53"/>
        <v>0</v>
      </c>
      <c r="N237" s="21">
        <f t="shared" si="54"/>
        <v>-4.9296416302995629</v>
      </c>
      <c r="O237" s="21">
        <f t="shared" si="55"/>
        <v>0</v>
      </c>
      <c r="P237" s="21">
        <f t="shared" si="56"/>
        <v>0</v>
      </c>
      <c r="Q237" s="19">
        <f t="shared" si="57"/>
        <v>1.2594220167543124</v>
      </c>
      <c r="R237" s="19">
        <f t="shared" si="58"/>
        <v>21.515960691406541</v>
      </c>
      <c r="S237" s="19">
        <f t="shared" si="59"/>
        <v>0</v>
      </c>
      <c r="T237" s="19">
        <f t="shared" si="60"/>
        <v>-4.9296416302995629</v>
      </c>
      <c r="U237" s="19">
        <f t="shared" si="61"/>
        <v>0</v>
      </c>
      <c r="V237" s="19">
        <f t="shared" si="62"/>
        <v>0</v>
      </c>
    </row>
    <row r="238" spans="1:22" x14ac:dyDescent="0.25">
      <c r="A238" s="26">
        <f>Wellpath!E238</f>
        <v>0</v>
      </c>
      <c r="B238" s="22">
        <v>0</v>
      </c>
      <c r="C238" s="22">
        <v>0</v>
      </c>
      <c r="D238" s="22">
        <f t="shared" si="50"/>
        <v>4.7931219674804699E-5</v>
      </c>
      <c r="E238" s="20">
        <f>Model!$W$30*((drdp!B238+drdp!K238)*DBHR!$B238+(drdp!E238+drdp!N238)*DBHR!$C238+(drdp!H238+drdp!Q238)*DBHR!$D238)</f>
        <v>0</v>
      </c>
      <c r="F238" s="20">
        <f>Model!$W$30*((drdp!C238+drdp!L238)*DBHR!$B238+(drdp!F238+drdp!O238)*DBHR!$C238+(drdp!I238+drdp!R238)*DBHR!$D238)</f>
        <v>0</v>
      </c>
      <c r="G238" s="20">
        <f>Model!$W$30*((drdp!D238+drdp!M238)*DBHR!$B238+(drdp!G238+drdp!P238)*DBHR!$C238+(drdp!J238+drdp!S238)*DBHR!$D238)</f>
        <v>0</v>
      </c>
      <c r="H238" s="18">
        <f>Model!$W$30*((drdp!B238)*DBHR!$B238+(drdp!E238)*DBHR!$C238+(drdp!H238)*DBHR!$D238)</f>
        <v>0</v>
      </c>
      <c r="I238" s="18">
        <f>Model!$W$30*((drdp!C238)*DBHR!$B238+(drdp!F238)*DBHR!$C238+(drdp!I238)*DBHR!$D238)</f>
        <v>0</v>
      </c>
      <c r="J238" s="18">
        <f>Model!$W$30*((drdp!D238)*DBHR!$B238+(drdp!G238)*DBHR!$C238+(drdp!J238)*DBHR!$D238)</f>
        <v>0</v>
      </c>
      <c r="K238" s="21">
        <f t="shared" si="51"/>
        <v>1.2594220167543124</v>
      </c>
      <c r="L238" s="21">
        <f t="shared" si="52"/>
        <v>21.515960691406541</v>
      </c>
      <c r="M238" s="21">
        <f t="shared" si="53"/>
        <v>0</v>
      </c>
      <c r="N238" s="21">
        <f t="shared" si="54"/>
        <v>-4.9296416302995629</v>
      </c>
      <c r="O238" s="21">
        <f t="shared" si="55"/>
        <v>0</v>
      </c>
      <c r="P238" s="21">
        <f t="shared" si="56"/>
        <v>0</v>
      </c>
      <c r="Q238" s="19">
        <f t="shared" si="57"/>
        <v>1.2594220167543124</v>
      </c>
      <c r="R238" s="19">
        <f t="shared" si="58"/>
        <v>21.515960691406541</v>
      </c>
      <c r="S238" s="19">
        <f t="shared" si="59"/>
        <v>0</v>
      </c>
      <c r="T238" s="19">
        <f t="shared" si="60"/>
        <v>-4.9296416302995629</v>
      </c>
      <c r="U238" s="19">
        <f t="shared" si="61"/>
        <v>0</v>
      </c>
      <c r="V238" s="19">
        <f t="shared" si="62"/>
        <v>0</v>
      </c>
    </row>
    <row r="239" spans="1:22" x14ac:dyDescent="0.25">
      <c r="A239" s="26">
        <f>Wellpath!E239</f>
        <v>0</v>
      </c>
      <c r="B239" s="22">
        <v>0</v>
      </c>
      <c r="C239" s="22">
        <v>0</v>
      </c>
      <c r="D239" s="22">
        <f t="shared" si="50"/>
        <v>4.7931219674804699E-5</v>
      </c>
      <c r="E239" s="20">
        <f>Model!$W$30*((drdp!B239+drdp!K239)*DBHR!$B239+(drdp!E239+drdp!N239)*DBHR!$C239+(drdp!H239+drdp!Q239)*DBHR!$D239)</f>
        <v>0</v>
      </c>
      <c r="F239" s="20">
        <f>Model!$W$30*((drdp!C239+drdp!L239)*DBHR!$B239+(drdp!F239+drdp!O239)*DBHR!$C239+(drdp!I239+drdp!R239)*DBHR!$D239)</f>
        <v>0</v>
      </c>
      <c r="G239" s="20">
        <f>Model!$W$30*((drdp!D239+drdp!M239)*DBHR!$B239+(drdp!G239+drdp!P239)*DBHR!$C239+(drdp!J239+drdp!S239)*DBHR!$D239)</f>
        <v>0</v>
      </c>
      <c r="H239" s="18">
        <f>Model!$W$30*((drdp!B239)*DBHR!$B239+(drdp!E239)*DBHR!$C239+(drdp!H239)*DBHR!$D239)</f>
        <v>0</v>
      </c>
      <c r="I239" s="18">
        <f>Model!$W$30*((drdp!C239)*DBHR!$B239+(drdp!F239)*DBHR!$C239+(drdp!I239)*DBHR!$D239)</f>
        <v>0</v>
      </c>
      <c r="J239" s="18">
        <f>Model!$W$30*((drdp!D239)*DBHR!$B239+(drdp!G239)*DBHR!$C239+(drdp!J239)*DBHR!$D239)</f>
        <v>0</v>
      </c>
      <c r="K239" s="21">
        <f t="shared" si="51"/>
        <v>1.2594220167543124</v>
      </c>
      <c r="L239" s="21">
        <f t="shared" si="52"/>
        <v>21.515960691406541</v>
      </c>
      <c r="M239" s="21">
        <f t="shared" si="53"/>
        <v>0</v>
      </c>
      <c r="N239" s="21">
        <f t="shared" si="54"/>
        <v>-4.9296416302995629</v>
      </c>
      <c r="O239" s="21">
        <f t="shared" si="55"/>
        <v>0</v>
      </c>
      <c r="P239" s="21">
        <f t="shared" si="56"/>
        <v>0</v>
      </c>
      <c r="Q239" s="19">
        <f t="shared" si="57"/>
        <v>1.2594220167543124</v>
      </c>
      <c r="R239" s="19">
        <f t="shared" si="58"/>
        <v>21.515960691406541</v>
      </c>
      <c r="S239" s="19">
        <f t="shared" si="59"/>
        <v>0</v>
      </c>
      <c r="T239" s="19">
        <f t="shared" si="60"/>
        <v>-4.9296416302995629</v>
      </c>
      <c r="U239" s="19">
        <f t="shared" si="61"/>
        <v>0</v>
      </c>
      <c r="V239" s="19">
        <f t="shared" si="62"/>
        <v>0</v>
      </c>
    </row>
    <row r="240" spans="1:22" x14ac:dyDescent="0.25">
      <c r="A240" s="26">
        <f>Wellpath!E240</f>
        <v>0</v>
      </c>
      <c r="B240" s="22">
        <v>0</v>
      </c>
      <c r="C240" s="22">
        <v>0</v>
      </c>
      <c r="D240" s="22">
        <f t="shared" si="50"/>
        <v>4.7931219674804699E-5</v>
      </c>
      <c r="E240" s="20">
        <f>Model!$W$30*((drdp!B240+drdp!K240)*DBHR!$B240+(drdp!E240+drdp!N240)*DBHR!$C240+(drdp!H240+drdp!Q240)*DBHR!$D240)</f>
        <v>0</v>
      </c>
      <c r="F240" s="20">
        <f>Model!$W$30*((drdp!C240+drdp!L240)*DBHR!$B240+(drdp!F240+drdp!O240)*DBHR!$C240+(drdp!I240+drdp!R240)*DBHR!$D240)</f>
        <v>0</v>
      </c>
      <c r="G240" s="20">
        <f>Model!$W$30*((drdp!D240+drdp!M240)*DBHR!$B240+(drdp!G240+drdp!P240)*DBHR!$C240+(drdp!J240+drdp!S240)*DBHR!$D240)</f>
        <v>0</v>
      </c>
      <c r="H240" s="18">
        <f>Model!$W$30*((drdp!B240)*DBHR!$B240+(drdp!E240)*DBHR!$C240+(drdp!H240)*DBHR!$D240)</f>
        <v>0</v>
      </c>
      <c r="I240" s="18">
        <f>Model!$W$30*((drdp!C240)*DBHR!$B240+(drdp!F240)*DBHR!$C240+(drdp!I240)*DBHR!$D240)</f>
        <v>0</v>
      </c>
      <c r="J240" s="18">
        <f>Model!$W$30*((drdp!D240)*DBHR!$B240+(drdp!G240)*DBHR!$C240+(drdp!J240)*DBHR!$D240)</f>
        <v>0</v>
      </c>
      <c r="K240" s="21">
        <f t="shared" si="51"/>
        <v>1.2594220167543124</v>
      </c>
      <c r="L240" s="21">
        <f t="shared" si="52"/>
        <v>21.515960691406541</v>
      </c>
      <c r="M240" s="21">
        <f t="shared" si="53"/>
        <v>0</v>
      </c>
      <c r="N240" s="21">
        <f t="shared" si="54"/>
        <v>-4.9296416302995629</v>
      </c>
      <c r="O240" s="21">
        <f t="shared" si="55"/>
        <v>0</v>
      </c>
      <c r="P240" s="21">
        <f t="shared" si="56"/>
        <v>0</v>
      </c>
      <c r="Q240" s="19">
        <f t="shared" si="57"/>
        <v>1.2594220167543124</v>
      </c>
      <c r="R240" s="19">
        <f t="shared" si="58"/>
        <v>21.515960691406541</v>
      </c>
      <c r="S240" s="19">
        <f t="shared" si="59"/>
        <v>0</v>
      </c>
      <c r="T240" s="19">
        <f t="shared" si="60"/>
        <v>-4.9296416302995629</v>
      </c>
      <c r="U240" s="19">
        <f t="shared" si="61"/>
        <v>0</v>
      </c>
      <c r="V240" s="19">
        <f t="shared" si="62"/>
        <v>0</v>
      </c>
    </row>
    <row r="241" spans="1:22" x14ac:dyDescent="0.25">
      <c r="A241" s="26">
        <f>Wellpath!E241</f>
        <v>0</v>
      </c>
      <c r="B241" s="22">
        <v>0</v>
      </c>
      <c r="C241" s="22">
        <v>0</v>
      </c>
      <c r="D241" s="22">
        <f t="shared" si="50"/>
        <v>4.7931219674804699E-5</v>
      </c>
      <c r="E241" s="20">
        <f>Model!$W$30*((drdp!B241+drdp!K241)*DBHR!$B241+(drdp!E241+drdp!N241)*DBHR!$C241+(drdp!H241+drdp!Q241)*DBHR!$D241)</f>
        <v>0</v>
      </c>
      <c r="F241" s="20">
        <f>Model!$W$30*((drdp!C241+drdp!L241)*DBHR!$B241+(drdp!F241+drdp!O241)*DBHR!$C241+(drdp!I241+drdp!R241)*DBHR!$D241)</f>
        <v>0</v>
      </c>
      <c r="G241" s="20">
        <f>Model!$W$30*((drdp!D241+drdp!M241)*DBHR!$B241+(drdp!G241+drdp!P241)*DBHR!$C241+(drdp!J241+drdp!S241)*DBHR!$D241)</f>
        <v>0</v>
      </c>
      <c r="H241" s="18">
        <f>Model!$W$30*((drdp!B241)*DBHR!$B241+(drdp!E241)*DBHR!$C241+(drdp!H241)*DBHR!$D241)</f>
        <v>0</v>
      </c>
      <c r="I241" s="18">
        <f>Model!$W$30*((drdp!C241)*DBHR!$B241+(drdp!F241)*DBHR!$C241+(drdp!I241)*DBHR!$D241)</f>
        <v>0</v>
      </c>
      <c r="J241" s="18">
        <f>Model!$W$30*((drdp!D241)*DBHR!$B241+(drdp!G241)*DBHR!$C241+(drdp!J241)*DBHR!$D241)</f>
        <v>0</v>
      </c>
      <c r="K241" s="21">
        <f t="shared" si="51"/>
        <v>1.2594220167543124</v>
      </c>
      <c r="L241" s="21">
        <f t="shared" si="52"/>
        <v>21.515960691406541</v>
      </c>
      <c r="M241" s="21">
        <f t="shared" si="53"/>
        <v>0</v>
      </c>
      <c r="N241" s="21">
        <f t="shared" si="54"/>
        <v>-4.9296416302995629</v>
      </c>
      <c r="O241" s="21">
        <f t="shared" si="55"/>
        <v>0</v>
      </c>
      <c r="P241" s="21">
        <f t="shared" si="56"/>
        <v>0</v>
      </c>
      <c r="Q241" s="19">
        <f t="shared" si="57"/>
        <v>1.2594220167543124</v>
      </c>
      <c r="R241" s="19">
        <f t="shared" si="58"/>
        <v>21.515960691406541</v>
      </c>
      <c r="S241" s="19">
        <f t="shared" si="59"/>
        <v>0</v>
      </c>
      <c r="T241" s="19">
        <f t="shared" si="60"/>
        <v>-4.9296416302995629</v>
      </c>
      <c r="U241" s="19">
        <f t="shared" si="61"/>
        <v>0</v>
      </c>
      <c r="V241" s="19">
        <f t="shared" si="62"/>
        <v>0</v>
      </c>
    </row>
    <row r="242" spans="1:22" x14ac:dyDescent="0.25">
      <c r="A242" s="26">
        <f>Wellpath!E242</f>
        <v>0</v>
      </c>
      <c r="B242" s="22">
        <v>0</v>
      </c>
      <c r="C242" s="22">
        <v>0</v>
      </c>
      <c r="D242" s="22">
        <f t="shared" si="50"/>
        <v>4.7931219674804699E-5</v>
      </c>
      <c r="E242" s="20">
        <f>Model!$W$30*((drdp!B242+drdp!K242)*DBHR!$B242+(drdp!E242+drdp!N242)*DBHR!$C242+(drdp!H242+drdp!Q242)*DBHR!$D242)</f>
        <v>0</v>
      </c>
      <c r="F242" s="20">
        <f>Model!$W$30*((drdp!C242+drdp!L242)*DBHR!$B242+(drdp!F242+drdp!O242)*DBHR!$C242+(drdp!I242+drdp!R242)*DBHR!$D242)</f>
        <v>0</v>
      </c>
      <c r="G242" s="20">
        <f>Model!$W$30*((drdp!D242+drdp!M242)*DBHR!$B242+(drdp!G242+drdp!P242)*DBHR!$C242+(drdp!J242+drdp!S242)*DBHR!$D242)</f>
        <v>0</v>
      </c>
      <c r="H242" s="18">
        <f>Model!$W$30*((drdp!B242)*DBHR!$B242+(drdp!E242)*DBHR!$C242+(drdp!H242)*DBHR!$D242)</f>
        <v>0</v>
      </c>
      <c r="I242" s="18">
        <f>Model!$W$30*((drdp!C242)*DBHR!$B242+(drdp!F242)*DBHR!$C242+(drdp!I242)*DBHR!$D242)</f>
        <v>0</v>
      </c>
      <c r="J242" s="18">
        <f>Model!$W$30*((drdp!D242)*DBHR!$B242+(drdp!G242)*DBHR!$C242+(drdp!J242)*DBHR!$D242)</f>
        <v>0</v>
      </c>
      <c r="K242" s="21">
        <f t="shared" si="51"/>
        <v>1.2594220167543124</v>
      </c>
      <c r="L242" s="21">
        <f t="shared" si="52"/>
        <v>21.515960691406541</v>
      </c>
      <c r="M242" s="21">
        <f t="shared" si="53"/>
        <v>0</v>
      </c>
      <c r="N242" s="21">
        <f t="shared" si="54"/>
        <v>-4.9296416302995629</v>
      </c>
      <c r="O242" s="21">
        <f t="shared" si="55"/>
        <v>0</v>
      </c>
      <c r="P242" s="21">
        <f t="shared" si="56"/>
        <v>0</v>
      </c>
      <c r="Q242" s="19">
        <f t="shared" si="57"/>
        <v>1.2594220167543124</v>
      </c>
      <c r="R242" s="19">
        <f t="shared" si="58"/>
        <v>21.515960691406541</v>
      </c>
      <c r="S242" s="19">
        <f t="shared" si="59"/>
        <v>0</v>
      </c>
      <c r="T242" s="19">
        <f t="shared" si="60"/>
        <v>-4.9296416302995629</v>
      </c>
      <c r="U242" s="19">
        <f t="shared" si="61"/>
        <v>0</v>
      </c>
      <c r="V242" s="19">
        <f t="shared" si="62"/>
        <v>0</v>
      </c>
    </row>
    <row r="243" spans="1:22" x14ac:dyDescent="0.25">
      <c r="A243" s="26">
        <f>Wellpath!E243</f>
        <v>0</v>
      </c>
      <c r="B243" s="22">
        <v>0</v>
      </c>
      <c r="C243" s="22">
        <v>0</v>
      </c>
      <c r="D243" s="22">
        <f t="shared" si="50"/>
        <v>4.7931219674804699E-5</v>
      </c>
      <c r="E243" s="20">
        <f>Model!$W$30*((drdp!B243+drdp!K243)*DBHR!$B243+(drdp!E243+drdp!N243)*DBHR!$C243+(drdp!H243+drdp!Q243)*DBHR!$D243)</f>
        <v>0</v>
      </c>
      <c r="F243" s="20">
        <f>Model!$W$30*((drdp!C243+drdp!L243)*DBHR!$B243+(drdp!F243+drdp!O243)*DBHR!$C243+(drdp!I243+drdp!R243)*DBHR!$D243)</f>
        <v>0</v>
      </c>
      <c r="G243" s="20">
        <f>Model!$W$30*((drdp!D243+drdp!M243)*DBHR!$B243+(drdp!G243+drdp!P243)*DBHR!$C243+(drdp!J243+drdp!S243)*DBHR!$D243)</f>
        <v>0</v>
      </c>
      <c r="H243" s="18">
        <f>Model!$W$30*((drdp!B243)*DBHR!$B243+(drdp!E243)*DBHR!$C243+(drdp!H243)*DBHR!$D243)</f>
        <v>0</v>
      </c>
      <c r="I243" s="18">
        <f>Model!$W$30*((drdp!C243)*DBHR!$B243+(drdp!F243)*DBHR!$C243+(drdp!I243)*DBHR!$D243)</f>
        <v>0</v>
      </c>
      <c r="J243" s="18">
        <f>Model!$W$30*((drdp!D243)*DBHR!$B243+(drdp!G243)*DBHR!$C243+(drdp!J243)*DBHR!$D243)</f>
        <v>0</v>
      </c>
      <c r="K243" s="21">
        <f t="shared" si="51"/>
        <v>1.2594220167543124</v>
      </c>
      <c r="L243" s="21">
        <f t="shared" si="52"/>
        <v>21.515960691406541</v>
      </c>
      <c r="M243" s="21">
        <f t="shared" si="53"/>
        <v>0</v>
      </c>
      <c r="N243" s="21">
        <f t="shared" si="54"/>
        <v>-4.9296416302995629</v>
      </c>
      <c r="O243" s="21">
        <f t="shared" si="55"/>
        <v>0</v>
      </c>
      <c r="P243" s="21">
        <f t="shared" si="56"/>
        <v>0</v>
      </c>
      <c r="Q243" s="19">
        <f t="shared" si="57"/>
        <v>1.2594220167543124</v>
      </c>
      <c r="R243" s="19">
        <f t="shared" si="58"/>
        <v>21.515960691406541</v>
      </c>
      <c r="S243" s="19">
        <f t="shared" si="59"/>
        <v>0</v>
      </c>
      <c r="T243" s="19">
        <f t="shared" si="60"/>
        <v>-4.9296416302995629</v>
      </c>
      <c r="U243" s="19">
        <f t="shared" si="61"/>
        <v>0</v>
      </c>
      <c r="V243" s="19">
        <f t="shared" si="62"/>
        <v>0</v>
      </c>
    </row>
    <row r="244" spans="1:22" x14ac:dyDescent="0.25">
      <c r="A244" s="26">
        <f>Wellpath!E244</f>
        <v>0</v>
      </c>
      <c r="B244" s="22">
        <v>0</v>
      </c>
      <c r="C244" s="22">
        <v>0</v>
      </c>
      <c r="D244" s="22">
        <f t="shared" si="50"/>
        <v>4.7931219674804699E-5</v>
      </c>
      <c r="E244" s="20">
        <f>Model!$W$30*((drdp!B244+drdp!K244)*DBHR!$B244+(drdp!E244+drdp!N244)*DBHR!$C244+(drdp!H244+drdp!Q244)*DBHR!$D244)</f>
        <v>0</v>
      </c>
      <c r="F244" s="20">
        <f>Model!$W$30*((drdp!C244+drdp!L244)*DBHR!$B244+(drdp!F244+drdp!O244)*DBHR!$C244+(drdp!I244+drdp!R244)*DBHR!$D244)</f>
        <v>0</v>
      </c>
      <c r="G244" s="20">
        <f>Model!$W$30*((drdp!D244+drdp!M244)*DBHR!$B244+(drdp!G244+drdp!P244)*DBHR!$C244+(drdp!J244+drdp!S244)*DBHR!$D244)</f>
        <v>0</v>
      </c>
      <c r="H244" s="18">
        <f>Model!$W$30*((drdp!B244)*DBHR!$B244+(drdp!E244)*DBHR!$C244+(drdp!H244)*DBHR!$D244)</f>
        <v>0</v>
      </c>
      <c r="I244" s="18">
        <f>Model!$W$30*((drdp!C244)*DBHR!$B244+(drdp!F244)*DBHR!$C244+(drdp!I244)*DBHR!$D244)</f>
        <v>0</v>
      </c>
      <c r="J244" s="18">
        <f>Model!$W$30*((drdp!D244)*DBHR!$B244+(drdp!G244)*DBHR!$C244+(drdp!J244)*DBHR!$D244)</f>
        <v>0</v>
      </c>
      <c r="K244" s="21">
        <f t="shared" si="51"/>
        <v>1.2594220167543124</v>
      </c>
      <c r="L244" s="21">
        <f t="shared" si="52"/>
        <v>21.515960691406541</v>
      </c>
      <c r="M244" s="21">
        <f t="shared" si="53"/>
        <v>0</v>
      </c>
      <c r="N244" s="21">
        <f t="shared" si="54"/>
        <v>-4.9296416302995629</v>
      </c>
      <c r="O244" s="21">
        <f t="shared" si="55"/>
        <v>0</v>
      </c>
      <c r="P244" s="21">
        <f t="shared" si="56"/>
        <v>0</v>
      </c>
      <c r="Q244" s="19">
        <f t="shared" si="57"/>
        <v>1.2594220167543124</v>
      </c>
      <c r="R244" s="19">
        <f t="shared" si="58"/>
        <v>21.515960691406541</v>
      </c>
      <c r="S244" s="19">
        <f t="shared" si="59"/>
        <v>0</v>
      </c>
      <c r="T244" s="19">
        <f t="shared" si="60"/>
        <v>-4.9296416302995629</v>
      </c>
      <c r="U244" s="19">
        <f t="shared" si="61"/>
        <v>0</v>
      </c>
      <c r="V244" s="19">
        <f t="shared" si="62"/>
        <v>0</v>
      </c>
    </row>
    <row r="245" spans="1:22" x14ac:dyDescent="0.25">
      <c r="A245" s="26">
        <f>Wellpath!E245</f>
        <v>0</v>
      </c>
      <c r="B245" s="22">
        <v>0</v>
      </c>
      <c r="C245" s="22">
        <v>0</v>
      </c>
      <c r="D245" s="22">
        <f t="shared" si="50"/>
        <v>4.7931219674804699E-5</v>
      </c>
      <c r="E245" s="20">
        <f>Model!$W$30*((drdp!B245+drdp!K245)*DBHR!$B245+(drdp!E245+drdp!N245)*DBHR!$C245+(drdp!H245+drdp!Q245)*DBHR!$D245)</f>
        <v>0</v>
      </c>
      <c r="F245" s="20">
        <f>Model!$W$30*((drdp!C245+drdp!L245)*DBHR!$B245+(drdp!F245+drdp!O245)*DBHR!$C245+(drdp!I245+drdp!R245)*DBHR!$D245)</f>
        <v>0</v>
      </c>
      <c r="G245" s="20">
        <f>Model!$W$30*((drdp!D245+drdp!M245)*DBHR!$B245+(drdp!G245+drdp!P245)*DBHR!$C245+(drdp!J245+drdp!S245)*DBHR!$D245)</f>
        <v>0</v>
      </c>
      <c r="H245" s="18">
        <f>Model!$W$30*((drdp!B245)*DBHR!$B245+(drdp!E245)*DBHR!$C245+(drdp!H245)*DBHR!$D245)</f>
        <v>0</v>
      </c>
      <c r="I245" s="18">
        <f>Model!$W$30*((drdp!C245)*DBHR!$B245+(drdp!F245)*DBHR!$C245+(drdp!I245)*DBHR!$D245)</f>
        <v>0</v>
      </c>
      <c r="J245" s="18">
        <f>Model!$W$30*((drdp!D245)*DBHR!$B245+(drdp!G245)*DBHR!$C245+(drdp!J245)*DBHR!$D245)</f>
        <v>0</v>
      </c>
      <c r="K245" s="21">
        <f t="shared" si="51"/>
        <v>1.2594220167543124</v>
      </c>
      <c r="L245" s="21">
        <f t="shared" si="52"/>
        <v>21.515960691406541</v>
      </c>
      <c r="M245" s="21">
        <f t="shared" si="53"/>
        <v>0</v>
      </c>
      <c r="N245" s="21">
        <f t="shared" si="54"/>
        <v>-4.9296416302995629</v>
      </c>
      <c r="O245" s="21">
        <f t="shared" si="55"/>
        <v>0</v>
      </c>
      <c r="P245" s="21">
        <f t="shared" si="56"/>
        <v>0</v>
      </c>
      <c r="Q245" s="19">
        <f t="shared" si="57"/>
        <v>1.2594220167543124</v>
      </c>
      <c r="R245" s="19">
        <f t="shared" si="58"/>
        <v>21.515960691406541</v>
      </c>
      <c r="S245" s="19">
        <f t="shared" si="59"/>
        <v>0</v>
      </c>
      <c r="T245" s="19">
        <f t="shared" si="60"/>
        <v>-4.9296416302995629</v>
      </c>
      <c r="U245" s="19">
        <f t="shared" si="61"/>
        <v>0</v>
      </c>
      <c r="V245" s="19">
        <f t="shared" si="62"/>
        <v>0</v>
      </c>
    </row>
    <row r="246" spans="1:22" x14ac:dyDescent="0.25">
      <c r="A246" s="26">
        <f>Wellpath!E246</f>
        <v>0</v>
      </c>
      <c r="B246" s="22">
        <v>0</v>
      </c>
      <c r="C246" s="22">
        <v>0</v>
      </c>
      <c r="D246" s="22">
        <f t="shared" si="50"/>
        <v>4.7931219674804699E-5</v>
      </c>
      <c r="E246" s="20">
        <f>Model!$W$30*((drdp!B246+drdp!K246)*DBHR!$B246+(drdp!E246+drdp!N246)*DBHR!$C246+(drdp!H246+drdp!Q246)*DBHR!$D246)</f>
        <v>0</v>
      </c>
      <c r="F246" s="20">
        <f>Model!$W$30*((drdp!C246+drdp!L246)*DBHR!$B246+(drdp!F246+drdp!O246)*DBHR!$C246+(drdp!I246+drdp!R246)*DBHR!$D246)</f>
        <v>0</v>
      </c>
      <c r="G246" s="20">
        <f>Model!$W$30*((drdp!D246+drdp!M246)*DBHR!$B246+(drdp!G246+drdp!P246)*DBHR!$C246+(drdp!J246+drdp!S246)*DBHR!$D246)</f>
        <v>0</v>
      </c>
      <c r="H246" s="18">
        <f>Model!$W$30*((drdp!B246)*DBHR!$B246+(drdp!E246)*DBHR!$C246+(drdp!H246)*DBHR!$D246)</f>
        <v>0</v>
      </c>
      <c r="I246" s="18">
        <f>Model!$W$30*((drdp!C246)*DBHR!$B246+(drdp!F246)*DBHR!$C246+(drdp!I246)*DBHR!$D246)</f>
        <v>0</v>
      </c>
      <c r="J246" s="18">
        <f>Model!$W$30*((drdp!D246)*DBHR!$B246+(drdp!G246)*DBHR!$C246+(drdp!J246)*DBHR!$D246)</f>
        <v>0</v>
      </c>
      <c r="K246" s="21">
        <f t="shared" si="51"/>
        <v>1.2594220167543124</v>
      </c>
      <c r="L246" s="21">
        <f t="shared" si="52"/>
        <v>21.515960691406541</v>
      </c>
      <c r="M246" s="21">
        <f t="shared" si="53"/>
        <v>0</v>
      </c>
      <c r="N246" s="21">
        <f t="shared" si="54"/>
        <v>-4.9296416302995629</v>
      </c>
      <c r="O246" s="21">
        <f t="shared" si="55"/>
        <v>0</v>
      </c>
      <c r="P246" s="21">
        <f t="shared" si="56"/>
        <v>0</v>
      </c>
      <c r="Q246" s="19">
        <f t="shared" si="57"/>
        <v>1.2594220167543124</v>
      </c>
      <c r="R246" s="19">
        <f t="shared" si="58"/>
        <v>21.515960691406541</v>
      </c>
      <c r="S246" s="19">
        <f t="shared" si="59"/>
        <v>0</v>
      </c>
      <c r="T246" s="19">
        <f t="shared" si="60"/>
        <v>-4.9296416302995629</v>
      </c>
      <c r="U246" s="19">
        <f t="shared" si="61"/>
        <v>0</v>
      </c>
      <c r="V246" s="19">
        <f t="shared" si="62"/>
        <v>0</v>
      </c>
    </row>
    <row r="247" spans="1:22" x14ac:dyDescent="0.25">
      <c r="A247" s="26">
        <f>Wellpath!E247</f>
        <v>0</v>
      </c>
      <c r="B247" s="22">
        <v>0</v>
      </c>
      <c r="C247" s="22">
        <v>0</v>
      </c>
      <c r="D247" s="22">
        <f t="shared" si="50"/>
        <v>4.7931219674804699E-5</v>
      </c>
      <c r="E247" s="20">
        <f>Model!$W$30*((drdp!B247+drdp!K247)*DBHR!$B247+(drdp!E247+drdp!N247)*DBHR!$C247+(drdp!H247+drdp!Q247)*DBHR!$D247)</f>
        <v>0</v>
      </c>
      <c r="F247" s="20">
        <f>Model!$W$30*((drdp!C247+drdp!L247)*DBHR!$B247+(drdp!F247+drdp!O247)*DBHR!$C247+(drdp!I247+drdp!R247)*DBHR!$D247)</f>
        <v>0</v>
      </c>
      <c r="G247" s="20">
        <f>Model!$W$30*((drdp!D247+drdp!M247)*DBHR!$B247+(drdp!G247+drdp!P247)*DBHR!$C247+(drdp!J247+drdp!S247)*DBHR!$D247)</f>
        <v>0</v>
      </c>
      <c r="H247" s="18">
        <f>Model!$W$30*((drdp!B247)*DBHR!$B247+(drdp!E247)*DBHR!$C247+(drdp!H247)*DBHR!$D247)</f>
        <v>0</v>
      </c>
      <c r="I247" s="18">
        <f>Model!$W$30*((drdp!C247)*DBHR!$B247+(drdp!F247)*DBHR!$C247+(drdp!I247)*DBHR!$D247)</f>
        <v>0</v>
      </c>
      <c r="J247" s="18">
        <f>Model!$W$30*((drdp!D247)*DBHR!$B247+(drdp!G247)*DBHR!$C247+(drdp!J247)*DBHR!$D247)</f>
        <v>0</v>
      </c>
      <c r="K247" s="21">
        <f t="shared" si="51"/>
        <v>1.2594220167543124</v>
      </c>
      <c r="L247" s="21">
        <f t="shared" si="52"/>
        <v>21.515960691406541</v>
      </c>
      <c r="M247" s="21">
        <f t="shared" si="53"/>
        <v>0</v>
      </c>
      <c r="N247" s="21">
        <f t="shared" si="54"/>
        <v>-4.9296416302995629</v>
      </c>
      <c r="O247" s="21">
        <f t="shared" si="55"/>
        <v>0</v>
      </c>
      <c r="P247" s="21">
        <f t="shared" si="56"/>
        <v>0</v>
      </c>
      <c r="Q247" s="19">
        <f t="shared" si="57"/>
        <v>1.2594220167543124</v>
      </c>
      <c r="R247" s="19">
        <f t="shared" si="58"/>
        <v>21.515960691406541</v>
      </c>
      <c r="S247" s="19">
        <f t="shared" si="59"/>
        <v>0</v>
      </c>
      <c r="T247" s="19">
        <f t="shared" si="60"/>
        <v>-4.9296416302995629</v>
      </c>
      <c r="U247" s="19">
        <f t="shared" si="61"/>
        <v>0</v>
      </c>
      <c r="V247" s="19">
        <f t="shared" si="62"/>
        <v>0</v>
      </c>
    </row>
    <row r="248" spans="1:22" x14ac:dyDescent="0.25">
      <c r="A248" s="26">
        <f>Wellpath!E248</f>
        <v>0</v>
      </c>
      <c r="B248" s="22">
        <v>0</v>
      </c>
      <c r="C248" s="22">
        <v>0</v>
      </c>
      <c r="D248" s="22">
        <f t="shared" si="50"/>
        <v>4.7931219674804699E-5</v>
      </c>
      <c r="E248" s="20">
        <f>Model!$W$30*((drdp!B248+drdp!K248)*DBHR!$B248+(drdp!E248+drdp!N248)*DBHR!$C248+(drdp!H248+drdp!Q248)*DBHR!$D248)</f>
        <v>0</v>
      </c>
      <c r="F248" s="20">
        <f>Model!$W$30*((drdp!C248+drdp!L248)*DBHR!$B248+(drdp!F248+drdp!O248)*DBHR!$C248+(drdp!I248+drdp!R248)*DBHR!$D248)</f>
        <v>0</v>
      </c>
      <c r="G248" s="20">
        <f>Model!$W$30*((drdp!D248+drdp!M248)*DBHR!$B248+(drdp!G248+drdp!P248)*DBHR!$C248+(drdp!J248+drdp!S248)*DBHR!$D248)</f>
        <v>0</v>
      </c>
      <c r="H248" s="18">
        <f>Model!$W$30*((drdp!B248)*DBHR!$B248+(drdp!E248)*DBHR!$C248+(drdp!H248)*DBHR!$D248)</f>
        <v>0</v>
      </c>
      <c r="I248" s="18">
        <f>Model!$W$30*((drdp!C248)*DBHR!$B248+(drdp!F248)*DBHR!$C248+(drdp!I248)*DBHR!$D248)</f>
        <v>0</v>
      </c>
      <c r="J248" s="18">
        <f>Model!$W$30*((drdp!D248)*DBHR!$B248+(drdp!G248)*DBHR!$C248+(drdp!J248)*DBHR!$D248)</f>
        <v>0</v>
      </c>
      <c r="K248" s="21">
        <f t="shared" si="51"/>
        <v>1.2594220167543124</v>
      </c>
      <c r="L248" s="21">
        <f t="shared" si="52"/>
        <v>21.515960691406541</v>
      </c>
      <c r="M248" s="21">
        <f t="shared" si="53"/>
        <v>0</v>
      </c>
      <c r="N248" s="21">
        <f t="shared" si="54"/>
        <v>-4.9296416302995629</v>
      </c>
      <c r="O248" s="21">
        <f t="shared" si="55"/>
        <v>0</v>
      </c>
      <c r="P248" s="21">
        <f t="shared" si="56"/>
        <v>0</v>
      </c>
      <c r="Q248" s="19">
        <f t="shared" si="57"/>
        <v>1.2594220167543124</v>
      </c>
      <c r="R248" s="19">
        <f t="shared" si="58"/>
        <v>21.515960691406541</v>
      </c>
      <c r="S248" s="19">
        <f t="shared" si="59"/>
        <v>0</v>
      </c>
      <c r="T248" s="19">
        <f t="shared" si="60"/>
        <v>-4.9296416302995629</v>
      </c>
      <c r="U248" s="19">
        <f t="shared" si="61"/>
        <v>0</v>
      </c>
      <c r="V248" s="19">
        <f t="shared" si="62"/>
        <v>0</v>
      </c>
    </row>
    <row r="249" spans="1:22" x14ac:dyDescent="0.25">
      <c r="A249" s="26">
        <f>Wellpath!E249</f>
        <v>0</v>
      </c>
      <c r="B249" s="22">
        <v>0</v>
      </c>
      <c r="C249" s="22">
        <v>0</v>
      </c>
      <c r="D249" s="22">
        <f t="shared" si="50"/>
        <v>4.7931219674804699E-5</v>
      </c>
      <c r="E249" s="20">
        <f>Model!$W$30*((drdp!B249+drdp!K249)*DBHR!$B249+(drdp!E249+drdp!N249)*DBHR!$C249+(drdp!H249+drdp!Q249)*DBHR!$D249)</f>
        <v>0</v>
      </c>
      <c r="F249" s="20">
        <f>Model!$W$30*((drdp!C249+drdp!L249)*DBHR!$B249+(drdp!F249+drdp!O249)*DBHR!$C249+(drdp!I249+drdp!R249)*DBHR!$D249)</f>
        <v>0</v>
      </c>
      <c r="G249" s="20">
        <f>Model!$W$30*((drdp!D249+drdp!M249)*DBHR!$B249+(drdp!G249+drdp!P249)*DBHR!$C249+(drdp!J249+drdp!S249)*DBHR!$D249)</f>
        <v>0</v>
      </c>
      <c r="H249" s="18">
        <f>Model!$W$30*((drdp!B249)*DBHR!$B249+(drdp!E249)*DBHR!$C249+(drdp!H249)*DBHR!$D249)</f>
        <v>0</v>
      </c>
      <c r="I249" s="18">
        <f>Model!$W$30*((drdp!C249)*DBHR!$B249+(drdp!F249)*DBHR!$C249+(drdp!I249)*DBHR!$D249)</f>
        <v>0</v>
      </c>
      <c r="J249" s="18">
        <f>Model!$W$30*((drdp!D249)*DBHR!$B249+(drdp!G249)*DBHR!$C249+(drdp!J249)*DBHR!$D249)</f>
        <v>0</v>
      </c>
      <c r="K249" s="21">
        <f t="shared" si="51"/>
        <v>1.2594220167543124</v>
      </c>
      <c r="L249" s="21">
        <f t="shared" si="52"/>
        <v>21.515960691406541</v>
      </c>
      <c r="M249" s="21">
        <f t="shared" si="53"/>
        <v>0</v>
      </c>
      <c r="N249" s="21">
        <f t="shared" si="54"/>
        <v>-4.9296416302995629</v>
      </c>
      <c r="O249" s="21">
        <f t="shared" si="55"/>
        <v>0</v>
      </c>
      <c r="P249" s="21">
        <f t="shared" si="56"/>
        <v>0</v>
      </c>
      <c r="Q249" s="19">
        <f t="shared" si="57"/>
        <v>1.2594220167543124</v>
      </c>
      <c r="R249" s="19">
        <f t="shared" si="58"/>
        <v>21.515960691406541</v>
      </c>
      <c r="S249" s="19">
        <f t="shared" si="59"/>
        <v>0</v>
      </c>
      <c r="T249" s="19">
        <f t="shared" si="60"/>
        <v>-4.9296416302995629</v>
      </c>
      <c r="U249" s="19">
        <f t="shared" si="61"/>
        <v>0</v>
      </c>
      <c r="V249" s="19">
        <f t="shared" si="62"/>
        <v>0</v>
      </c>
    </row>
    <row r="250" spans="1:22" x14ac:dyDescent="0.25">
      <c r="A250" s="26">
        <f>Wellpath!E250</f>
        <v>0</v>
      </c>
      <c r="B250" s="22">
        <v>0</v>
      </c>
      <c r="C250" s="22">
        <v>0</v>
      </c>
      <c r="D250" s="22">
        <f t="shared" si="50"/>
        <v>4.7931219674804699E-5</v>
      </c>
      <c r="E250" s="20">
        <f>Model!$W$30*((drdp!B250+drdp!K250)*DBHR!$B250+(drdp!E250+drdp!N250)*DBHR!$C250+(drdp!H250+drdp!Q250)*DBHR!$D250)</f>
        <v>0</v>
      </c>
      <c r="F250" s="20">
        <f>Model!$W$30*((drdp!C250+drdp!L250)*DBHR!$B250+(drdp!F250+drdp!O250)*DBHR!$C250+(drdp!I250+drdp!R250)*DBHR!$D250)</f>
        <v>0</v>
      </c>
      <c r="G250" s="20">
        <f>Model!$W$30*((drdp!D250+drdp!M250)*DBHR!$B250+(drdp!G250+drdp!P250)*DBHR!$C250+(drdp!J250+drdp!S250)*DBHR!$D250)</f>
        <v>0</v>
      </c>
      <c r="H250" s="18">
        <f>Model!$W$30*((drdp!B250)*DBHR!$B250+(drdp!E250)*DBHR!$C250+(drdp!H250)*DBHR!$D250)</f>
        <v>0</v>
      </c>
      <c r="I250" s="18">
        <f>Model!$W$30*((drdp!C250)*DBHR!$B250+(drdp!F250)*DBHR!$C250+(drdp!I250)*DBHR!$D250)</f>
        <v>0</v>
      </c>
      <c r="J250" s="18">
        <f>Model!$W$30*((drdp!D250)*DBHR!$B250+(drdp!G250)*DBHR!$C250+(drdp!J250)*DBHR!$D250)</f>
        <v>0</v>
      </c>
      <c r="K250" s="21">
        <f t="shared" si="51"/>
        <v>1.2594220167543124</v>
      </c>
      <c r="L250" s="21">
        <f t="shared" si="52"/>
        <v>21.515960691406541</v>
      </c>
      <c r="M250" s="21">
        <f t="shared" si="53"/>
        <v>0</v>
      </c>
      <c r="N250" s="21">
        <f t="shared" si="54"/>
        <v>-4.9296416302995629</v>
      </c>
      <c r="O250" s="21">
        <f t="shared" si="55"/>
        <v>0</v>
      </c>
      <c r="P250" s="21">
        <f t="shared" si="56"/>
        <v>0</v>
      </c>
      <c r="Q250" s="19">
        <f t="shared" si="57"/>
        <v>1.2594220167543124</v>
      </c>
      <c r="R250" s="19">
        <f t="shared" si="58"/>
        <v>21.515960691406541</v>
      </c>
      <c r="S250" s="19">
        <f t="shared" si="59"/>
        <v>0</v>
      </c>
      <c r="T250" s="19">
        <f t="shared" si="60"/>
        <v>-4.9296416302995629</v>
      </c>
      <c r="U250" s="19">
        <f t="shared" si="61"/>
        <v>0</v>
      </c>
      <c r="V250" s="19">
        <f t="shared" si="62"/>
        <v>0</v>
      </c>
    </row>
    <row r="251" spans="1:22" x14ac:dyDescent="0.25">
      <c r="A251" s="26">
        <f>Wellpath!E251</f>
        <v>0</v>
      </c>
      <c r="B251" s="22">
        <v>0</v>
      </c>
      <c r="C251" s="22">
        <v>0</v>
      </c>
      <c r="D251" s="22">
        <f t="shared" si="50"/>
        <v>4.7931219674804699E-5</v>
      </c>
      <c r="E251" s="20">
        <f>Model!$W$30*((drdp!B251+drdp!K251)*DBHR!$B251+(drdp!E251+drdp!N251)*DBHR!$C251+(drdp!H251+drdp!Q251)*DBHR!$D251)</f>
        <v>0</v>
      </c>
      <c r="F251" s="20">
        <f>Model!$W$30*((drdp!C251+drdp!L251)*DBHR!$B251+(drdp!F251+drdp!O251)*DBHR!$C251+(drdp!I251+drdp!R251)*DBHR!$D251)</f>
        <v>0</v>
      </c>
      <c r="G251" s="20">
        <f>Model!$W$30*((drdp!D251+drdp!M251)*DBHR!$B251+(drdp!G251+drdp!P251)*DBHR!$C251+(drdp!J251+drdp!S251)*DBHR!$D251)</f>
        <v>0</v>
      </c>
      <c r="H251" s="18">
        <f>Model!$W$30*((drdp!B251)*DBHR!$B251+(drdp!E251)*DBHR!$C251+(drdp!H251)*DBHR!$D251)</f>
        <v>0</v>
      </c>
      <c r="I251" s="18">
        <f>Model!$W$30*((drdp!C251)*DBHR!$B251+(drdp!F251)*DBHR!$C251+(drdp!I251)*DBHR!$D251)</f>
        <v>0</v>
      </c>
      <c r="J251" s="18">
        <f>Model!$W$30*((drdp!D251)*DBHR!$B251+(drdp!G251)*DBHR!$C251+(drdp!J251)*DBHR!$D251)</f>
        <v>0</v>
      </c>
      <c r="K251" s="21">
        <f t="shared" si="51"/>
        <v>1.2594220167543124</v>
      </c>
      <c r="L251" s="21">
        <f t="shared" si="52"/>
        <v>21.515960691406541</v>
      </c>
      <c r="M251" s="21">
        <f t="shared" si="53"/>
        <v>0</v>
      </c>
      <c r="N251" s="21">
        <f t="shared" si="54"/>
        <v>-4.9296416302995629</v>
      </c>
      <c r="O251" s="21">
        <f t="shared" si="55"/>
        <v>0</v>
      </c>
      <c r="P251" s="21">
        <f t="shared" si="56"/>
        <v>0</v>
      </c>
      <c r="Q251" s="19">
        <f t="shared" si="57"/>
        <v>1.2594220167543124</v>
      </c>
      <c r="R251" s="19">
        <f t="shared" si="58"/>
        <v>21.515960691406541</v>
      </c>
      <c r="S251" s="19">
        <f t="shared" si="59"/>
        <v>0</v>
      </c>
      <c r="T251" s="19">
        <f t="shared" si="60"/>
        <v>-4.9296416302995629</v>
      </c>
      <c r="U251" s="19">
        <f t="shared" si="61"/>
        <v>0</v>
      </c>
      <c r="V251" s="19">
        <f t="shared" si="62"/>
        <v>0</v>
      </c>
    </row>
    <row r="252" spans="1:22" x14ac:dyDescent="0.25">
      <c r="A252" s="26">
        <f>Wellpath!E252</f>
        <v>0</v>
      </c>
      <c r="B252" s="22">
        <v>0</v>
      </c>
      <c r="C252" s="22">
        <v>0</v>
      </c>
      <c r="D252" s="22">
        <f t="shared" si="50"/>
        <v>4.7931219674804699E-5</v>
      </c>
      <c r="E252" s="20">
        <f>Model!$W$30*((drdp!B252+drdp!K252)*DBHR!$B252+(drdp!E252+drdp!N252)*DBHR!$C252+(drdp!H252+drdp!Q252)*DBHR!$D252)</f>
        <v>0</v>
      </c>
      <c r="F252" s="20">
        <f>Model!$W$30*((drdp!C252+drdp!L252)*DBHR!$B252+(drdp!F252+drdp!O252)*DBHR!$C252+(drdp!I252+drdp!R252)*DBHR!$D252)</f>
        <v>0</v>
      </c>
      <c r="G252" s="20">
        <f>Model!$W$30*((drdp!D252+drdp!M252)*DBHR!$B252+(drdp!G252+drdp!P252)*DBHR!$C252+(drdp!J252+drdp!S252)*DBHR!$D252)</f>
        <v>0</v>
      </c>
      <c r="H252" s="18">
        <f>Model!$W$30*((drdp!B252)*DBHR!$B252+(drdp!E252)*DBHR!$C252+(drdp!H252)*DBHR!$D252)</f>
        <v>0</v>
      </c>
      <c r="I252" s="18">
        <f>Model!$W$30*((drdp!C252)*DBHR!$B252+(drdp!F252)*DBHR!$C252+(drdp!I252)*DBHR!$D252)</f>
        <v>0</v>
      </c>
      <c r="J252" s="18">
        <f>Model!$W$30*((drdp!D252)*DBHR!$B252+(drdp!G252)*DBHR!$C252+(drdp!J252)*DBHR!$D252)</f>
        <v>0</v>
      </c>
      <c r="K252" s="21">
        <f t="shared" si="51"/>
        <v>1.2594220167543124</v>
      </c>
      <c r="L252" s="21">
        <f t="shared" si="52"/>
        <v>21.515960691406541</v>
      </c>
      <c r="M252" s="21">
        <f t="shared" si="53"/>
        <v>0</v>
      </c>
      <c r="N252" s="21">
        <f t="shared" si="54"/>
        <v>-4.9296416302995629</v>
      </c>
      <c r="O252" s="21">
        <f t="shared" si="55"/>
        <v>0</v>
      </c>
      <c r="P252" s="21">
        <f t="shared" si="56"/>
        <v>0</v>
      </c>
      <c r="Q252" s="19">
        <f t="shared" si="57"/>
        <v>1.2594220167543124</v>
      </c>
      <c r="R252" s="19">
        <f t="shared" si="58"/>
        <v>21.515960691406541</v>
      </c>
      <c r="S252" s="19">
        <f t="shared" si="59"/>
        <v>0</v>
      </c>
      <c r="T252" s="19">
        <f t="shared" si="60"/>
        <v>-4.9296416302995629</v>
      </c>
      <c r="U252" s="19">
        <f t="shared" si="61"/>
        <v>0</v>
      </c>
      <c r="V252" s="19">
        <f t="shared" si="62"/>
        <v>0</v>
      </c>
    </row>
    <row r="253" spans="1:22" x14ac:dyDescent="0.25">
      <c r="A253" s="26">
        <f>Wellpath!E253</f>
        <v>0</v>
      </c>
      <c r="B253" s="22">
        <v>0</v>
      </c>
      <c r="C253" s="22">
        <v>0</v>
      </c>
      <c r="D253" s="22">
        <f t="shared" si="50"/>
        <v>4.7931219674804699E-5</v>
      </c>
      <c r="E253" s="20">
        <f>Model!$W$30*((drdp!B253+drdp!K253)*DBHR!$B253+(drdp!E253+drdp!N253)*DBHR!$C253+(drdp!H253+drdp!Q253)*DBHR!$D253)</f>
        <v>0</v>
      </c>
      <c r="F253" s="20">
        <f>Model!$W$30*((drdp!C253+drdp!L253)*DBHR!$B253+(drdp!F253+drdp!O253)*DBHR!$C253+(drdp!I253+drdp!R253)*DBHR!$D253)</f>
        <v>0</v>
      </c>
      <c r="G253" s="20">
        <f>Model!$W$30*((drdp!D253+drdp!M253)*DBHR!$B253+(drdp!G253+drdp!P253)*DBHR!$C253+(drdp!J253+drdp!S253)*DBHR!$D253)</f>
        <v>0</v>
      </c>
      <c r="H253" s="18">
        <f>Model!$W$30*((drdp!B253)*DBHR!$B253+(drdp!E253)*DBHR!$C253+(drdp!H253)*DBHR!$D253)</f>
        <v>0</v>
      </c>
      <c r="I253" s="18">
        <f>Model!$W$30*((drdp!C253)*DBHR!$B253+(drdp!F253)*DBHR!$C253+(drdp!I253)*DBHR!$D253)</f>
        <v>0</v>
      </c>
      <c r="J253" s="18">
        <f>Model!$W$30*((drdp!D253)*DBHR!$B253+(drdp!G253)*DBHR!$C253+(drdp!J253)*DBHR!$D253)</f>
        <v>0</v>
      </c>
      <c r="K253" s="21">
        <f t="shared" si="51"/>
        <v>1.2594220167543124</v>
      </c>
      <c r="L253" s="21">
        <f t="shared" si="52"/>
        <v>21.515960691406541</v>
      </c>
      <c r="M253" s="21">
        <f t="shared" si="53"/>
        <v>0</v>
      </c>
      <c r="N253" s="21">
        <f t="shared" si="54"/>
        <v>-4.9296416302995629</v>
      </c>
      <c r="O253" s="21">
        <f t="shared" si="55"/>
        <v>0</v>
      </c>
      <c r="P253" s="21">
        <f t="shared" si="56"/>
        <v>0</v>
      </c>
      <c r="Q253" s="19">
        <f t="shared" si="57"/>
        <v>1.2594220167543124</v>
      </c>
      <c r="R253" s="19">
        <f t="shared" si="58"/>
        <v>21.515960691406541</v>
      </c>
      <c r="S253" s="19">
        <f t="shared" si="59"/>
        <v>0</v>
      </c>
      <c r="T253" s="19">
        <f t="shared" si="60"/>
        <v>-4.9296416302995629</v>
      </c>
      <c r="U253" s="19">
        <f t="shared" si="61"/>
        <v>0</v>
      </c>
      <c r="V253" s="19">
        <f t="shared" si="62"/>
        <v>0</v>
      </c>
    </row>
    <row r="254" spans="1:22" x14ac:dyDescent="0.25">
      <c r="A254" s="26">
        <f>Wellpath!E254</f>
        <v>0</v>
      </c>
      <c r="B254" s="22">
        <v>0</v>
      </c>
      <c r="C254" s="22">
        <v>0</v>
      </c>
      <c r="D254" s="22">
        <f t="shared" si="50"/>
        <v>4.7931219674804699E-5</v>
      </c>
      <c r="E254" s="20">
        <f>Model!$W$30*((drdp!B254+drdp!K254)*DBHR!$B254+(drdp!E254+drdp!N254)*DBHR!$C254+(drdp!H254+drdp!Q254)*DBHR!$D254)</f>
        <v>0</v>
      </c>
      <c r="F254" s="20">
        <f>Model!$W$30*((drdp!C254+drdp!L254)*DBHR!$B254+(drdp!F254+drdp!O254)*DBHR!$C254+(drdp!I254+drdp!R254)*DBHR!$D254)</f>
        <v>0</v>
      </c>
      <c r="G254" s="20">
        <f>Model!$W$30*((drdp!D254+drdp!M254)*DBHR!$B254+(drdp!G254+drdp!P254)*DBHR!$C254+(drdp!J254+drdp!S254)*DBHR!$D254)</f>
        <v>0</v>
      </c>
      <c r="H254" s="18">
        <f>Model!$W$30*((drdp!B254)*DBHR!$B254+(drdp!E254)*DBHR!$C254+(drdp!H254)*DBHR!$D254)</f>
        <v>0</v>
      </c>
      <c r="I254" s="18">
        <f>Model!$W$30*((drdp!C254)*DBHR!$B254+(drdp!F254)*DBHR!$C254+(drdp!I254)*DBHR!$D254)</f>
        <v>0</v>
      </c>
      <c r="J254" s="18">
        <f>Model!$W$30*((drdp!D254)*DBHR!$B254+(drdp!G254)*DBHR!$C254+(drdp!J254)*DBHR!$D254)</f>
        <v>0</v>
      </c>
      <c r="K254" s="21">
        <f t="shared" si="51"/>
        <v>1.2594220167543124</v>
      </c>
      <c r="L254" s="21">
        <f t="shared" si="52"/>
        <v>21.515960691406541</v>
      </c>
      <c r="M254" s="21">
        <f t="shared" si="53"/>
        <v>0</v>
      </c>
      <c r="N254" s="21">
        <f t="shared" si="54"/>
        <v>-4.9296416302995629</v>
      </c>
      <c r="O254" s="21">
        <f t="shared" si="55"/>
        <v>0</v>
      </c>
      <c r="P254" s="21">
        <f t="shared" si="56"/>
        <v>0</v>
      </c>
      <c r="Q254" s="19">
        <f t="shared" si="57"/>
        <v>1.2594220167543124</v>
      </c>
      <c r="R254" s="19">
        <f t="shared" si="58"/>
        <v>21.515960691406541</v>
      </c>
      <c r="S254" s="19">
        <f t="shared" si="59"/>
        <v>0</v>
      </c>
      <c r="T254" s="19">
        <f t="shared" si="60"/>
        <v>-4.9296416302995629</v>
      </c>
      <c r="U254" s="19">
        <f t="shared" si="61"/>
        <v>0</v>
      </c>
      <c r="V254" s="19">
        <f t="shared" si="62"/>
        <v>0</v>
      </c>
    </row>
    <row r="255" spans="1:22" x14ac:dyDescent="0.25">
      <c r="A255" s="26">
        <f>Wellpath!E255</f>
        <v>0</v>
      </c>
      <c r="B255" s="22">
        <v>0</v>
      </c>
      <c r="C255" s="22">
        <v>0</v>
      </c>
      <c r="D255" s="22">
        <f t="shared" si="50"/>
        <v>4.7931219674804699E-5</v>
      </c>
      <c r="E255" s="20">
        <f>Model!$W$30*((drdp!B255+drdp!K255)*DBHR!$B255+(drdp!E255+drdp!N255)*DBHR!$C255+(drdp!H255+drdp!Q255)*DBHR!$D255)</f>
        <v>0</v>
      </c>
      <c r="F255" s="20">
        <f>Model!$W$30*((drdp!C255+drdp!L255)*DBHR!$B255+(drdp!F255+drdp!O255)*DBHR!$C255+(drdp!I255+drdp!R255)*DBHR!$D255)</f>
        <v>0</v>
      </c>
      <c r="G255" s="20">
        <f>Model!$W$30*((drdp!D255+drdp!M255)*DBHR!$B255+(drdp!G255+drdp!P255)*DBHR!$C255+(drdp!J255+drdp!S255)*DBHR!$D255)</f>
        <v>0</v>
      </c>
      <c r="H255" s="18">
        <f>Model!$W$30*((drdp!B255)*DBHR!$B255+(drdp!E255)*DBHR!$C255+(drdp!H255)*DBHR!$D255)</f>
        <v>0</v>
      </c>
      <c r="I255" s="18">
        <f>Model!$W$30*((drdp!C255)*DBHR!$B255+(drdp!F255)*DBHR!$C255+(drdp!I255)*DBHR!$D255)</f>
        <v>0</v>
      </c>
      <c r="J255" s="18">
        <f>Model!$W$30*((drdp!D255)*DBHR!$B255+(drdp!G255)*DBHR!$C255+(drdp!J255)*DBHR!$D255)</f>
        <v>0</v>
      </c>
      <c r="K255" s="21">
        <f t="shared" si="51"/>
        <v>1.2594220167543124</v>
      </c>
      <c r="L255" s="21">
        <f t="shared" si="52"/>
        <v>21.515960691406541</v>
      </c>
      <c r="M255" s="21">
        <f t="shared" si="53"/>
        <v>0</v>
      </c>
      <c r="N255" s="21">
        <f t="shared" si="54"/>
        <v>-4.9296416302995629</v>
      </c>
      <c r="O255" s="21">
        <f t="shared" si="55"/>
        <v>0</v>
      </c>
      <c r="P255" s="21">
        <f t="shared" si="56"/>
        <v>0</v>
      </c>
      <c r="Q255" s="19">
        <f t="shared" si="57"/>
        <v>1.2594220167543124</v>
      </c>
      <c r="R255" s="19">
        <f t="shared" si="58"/>
        <v>21.515960691406541</v>
      </c>
      <c r="S255" s="19">
        <f t="shared" si="59"/>
        <v>0</v>
      </c>
      <c r="T255" s="19">
        <f t="shared" si="60"/>
        <v>-4.9296416302995629</v>
      </c>
      <c r="U255" s="19">
        <f t="shared" si="61"/>
        <v>0</v>
      </c>
      <c r="V255" s="19">
        <f t="shared" si="62"/>
        <v>0</v>
      </c>
    </row>
    <row r="256" spans="1:22" x14ac:dyDescent="0.25">
      <c r="A256" s="26">
        <f>Wellpath!E256</f>
        <v>0</v>
      </c>
      <c r="B256" s="22">
        <v>0</v>
      </c>
      <c r="C256" s="22">
        <v>0</v>
      </c>
      <c r="D256" s="22">
        <f t="shared" si="50"/>
        <v>4.7931219674804699E-5</v>
      </c>
      <c r="E256" s="20">
        <f>Model!$W$30*((drdp!B256+drdp!K256)*DBHR!$B256+(drdp!E256+drdp!N256)*DBHR!$C256+(drdp!H256+drdp!Q256)*DBHR!$D256)</f>
        <v>0</v>
      </c>
      <c r="F256" s="20">
        <f>Model!$W$30*((drdp!C256+drdp!L256)*DBHR!$B256+(drdp!F256+drdp!O256)*DBHR!$C256+(drdp!I256+drdp!R256)*DBHR!$D256)</f>
        <v>0</v>
      </c>
      <c r="G256" s="20">
        <f>Model!$W$30*((drdp!D256+drdp!M256)*DBHR!$B256+(drdp!G256+drdp!P256)*DBHR!$C256+(drdp!J256+drdp!S256)*DBHR!$D256)</f>
        <v>0</v>
      </c>
      <c r="H256" s="18">
        <f>Model!$W$30*((drdp!B256)*DBHR!$B256+(drdp!E256)*DBHR!$C256+(drdp!H256)*DBHR!$D256)</f>
        <v>0</v>
      </c>
      <c r="I256" s="18">
        <f>Model!$W$30*((drdp!C256)*DBHR!$B256+(drdp!F256)*DBHR!$C256+(drdp!I256)*DBHR!$D256)</f>
        <v>0</v>
      </c>
      <c r="J256" s="18">
        <f>Model!$W$30*((drdp!D256)*DBHR!$B256+(drdp!G256)*DBHR!$C256+(drdp!J256)*DBHR!$D256)</f>
        <v>0</v>
      </c>
      <c r="K256" s="21">
        <f t="shared" si="51"/>
        <v>1.2594220167543124</v>
      </c>
      <c r="L256" s="21">
        <f t="shared" si="52"/>
        <v>21.515960691406541</v>
      </c>
      <c r="M256" s="21">
        <f t="shared" si="53"/>
        <v>0</v>
      </c>
      <c r="N256" s="21">
        <f t="shared" si="54"/>
        <v>-4.9296416302995629</v>
      </c>
      <c r="O256" s="21">
        <f t="shared" si="55"/>
        <v>0</v>
      </c>
      <c r="P256" s="21">
        <f t="shared" si="56"/>
        <v>0</v>
      </c>
      <c r="Q256" s="19">
        <f t="shared" si="57"/>
        <v>1.2594220167543124</v>
      </c>
      <c r="R256" s="19">
        <f t="shared" si="58"/>
        <v>21.515960691406541</v>
      </c>
      <c r="S256" s="19">
        <f t="shared" si="59"/>
        <v>0</v>
      </c>
      <c r="T256" s="19">
        <f t="shared" si="60"/>
        <v>-4.9296416302995629</v>
      </c>
      <c r="U256" s="19">
        <f t="shared" si="61"/>
        <v>0</v>
      </c>
      <c r="V256" s="19">
        <f t="shared" si="62"/>
        <v>0</v>
      </c>
    </row>
    <row r="257" spans="1:23" x14ac:dyDescent="0.25">
      <c r="A257" s="26">
        <f>Wellpath!E257</f>
        <v>0</v>
      </c>
      <c r="B257" s="22">
        <v>0</v>
      </c>
      <c r="C257" s="22">
        <v>0</v>
      </c>
      <c r="D257" s="22">
        <f t="shared" si="50"/>
        <v>4.7931219674804699E-5</v>
      </c>
      <c r="E257" s="20">
        <f>Model!$W$30*((drdp!B257+drdp!K257)*DBHR!$B257+(drdp!E257+drdp!N257)*DBHR!$C257+(drdp!H257+drdp!Q257)*DBHR!$D257)</f>
        <v>0</v>
      </c>
      <c r="F257" s="20">
        <f>Model!$W$30*((drdp!C257+drdp!L257)*DBHR!$B257+(drdp!F257+drdp!O257)*DBHR!$C257+(drdp!I257+drdp!R257)*DBHR!$D257)</f>
        <v>0</v>
      </c>
      <c r="G257" s="20">
        <f>Model!$W$30*((drdp!D257+drdp!M257)*DBHR!$B257+(drdp!G257+drdp!P257)*DBHR!$C257+(drdp!J257+drdp!S257)*DBHR!$D257)</f>
        <v>0</v>
      </c>
      <c r="H257" s="18">
        <f>Model!$W$30*((drdp!B257)*DBHR!$B257+(drdp!E257)*DBHR!$C257+(drdp!H257)*DBHR!$D257)</f>
        <v>0</v>
      </c>
      <c r="I257" s="18">
        <f>Model!$W$30*((drdp!C257)*DBHR!$B257+(drdp!F257)*DBHR!$C257+(drdp!I257)*DBHR!$D257)</f>
        <v>0</v>
      </c>
      <c r="J257" s="18">
        <f>Model!$W$30*((drdp!D257)*DBHR!$B257+(drdp!G257)*DBHR!$C257+(drdp!J257)*DBHR!$D257)</f>
        <v>0</v>
      </c>
      <c r="K257" s="21">
        <f t="shared" si="51"/>
        <v>1.2594220167543124</v>
      </c>
      <c r="L257" s="21">
        <f t="shared" si="52"/>
        <v>21.515960691406541</v>
      </c>
      <c r="M257" s="21">
        <f t="shared" si="53"/>
        <v>0</v>
      </c>
      <c r="N257" s="21">
        <f t="shared" si="54"/>
        <v>-4.9296416302995629</v>
      </c>
      <c r="O257" s="21">
        <f t="shared" si="55"/>
        <v>0</v>
      </c>
      <c r="P257" s="21">
        <f t="shared" si="56"/>
        <v>0</v>
      </c>
      <c r="Q257" s="19">
        <f t="shared" si="57"/>
        <v>1.2594220167543124</v>
      </c>
      <c r="R257" s="19">
        <f t="shared" si="58"/>
        <v>21.515960691406541</v>
      </c>
      <c r="S257" s="19">
        <f t="shared" si="59"/>
        <v>0</v>
      </c>
      <c r="T257" s="19">
        <f t="shared" si="60"/>
        <v>-4.9296416302995629</v>
      </c>
      <c r="U257" s="19">
        <f t="shared" si="61"/>
        <v>0</v>
      </c>
      <c r="V257" s="19">
        <f t="shared" si="62"/>
        <v>0</v>
      </c>
    </row>
    <row r="258" spans="1:23" x14ac:dyDescent="0.25">
      <c r="A258" s="26">
        <f>Wellpath!E258</f>
        <v>0</v>
      </c>
      <c r="B258" s="22">
        <v>0</v>
      </c>
      <c r="C258" s="22">
        <v>0</v>
      </c>
      <c r="D258" s="22">
        <f t="shared" si="50"/>
        <v>4.7931219674804699E-5</v>
      </c>
      <c r="E258" s="20">
        <f>Model!$W$30*((drdp!B258+drdp!K258)*DBHR!$B258+(drdp!E258+drdp!N258)*DBHR!$C258+(drdp!H258+drdp!Q258)*DBHR!$D258)</f>
        <v>0</v>
      </c>
      <c r="F258" s="20">
        <f>Model!$W$30*((drdp!C258+drdp!L258)*DBHR!$B258+(drdp!F258+drdp!O258)*DBHR!$C258+(drdp!I258+drdp!R258)*DBHR!$D258)</f>
        <v>0</v>
      </c>
      <c r="G258" s="20">
        <f>Model!$W$30*((drdp!D258+drdp!M258)*DBHR!$B258+(drdp!G258+drdp!P258)*DBHR!$C258+(drdp!J258+drdp!S258)*DBHR!$D258)</f>
        <v>0</v>
      </c>
      <c r="H258" s="18">
        <f>Model!$W$30*((drdp!B258)*DBHR!$B258+(drdp!E258)*DBHR!$C258+(drdp!H258)*DBHR!$D258)</f>
        <v>0</v>
      </c>
      <c r="I258" s="18">
        <f>Model!$W$30*((drdp!C258)*DBHR!$B258+(drdp!F258)*DBHR!$C258+(drdp!I258)*DBHR!$D258)</f>
        <v>0</v>
      </c>
      <c r="J258" s="18">
        <f>Model!$W$30*((drdp!D258)*DBHR!$B258+(drdp!G258)*DBHR!$C258+(drdp!J258)*DBHR!$D258)</f>
        <v>0</v>
      </c>
      <c r="K258" s="21">
        <f t="shared" si="51"/>
        <v>1.2594220167543124</v>
      </c>
      <c r="L258" s="21">
        <f t="shared" si="52"/>
        <v>21.515960691406541</v>
      </c>
      <c r="M258" s="21">
        <f t="shared" si="53"/>
        <v>0</v>
      </c>
      <c r="N258" s="21">
        <f t="shared" si="54"/>
        <v>-4.9296416302995629</v>
      </c>
      <c r="O258" s="21">
        <f t="shared" si="55"/>
        <v>0</v>
      </c>
      <c r="P258" s="21">
        <f t="shared" si="56"/>
        <v>0</v>
      </c>
      <c r="Q258" s="19">
        <f t="shared" si="57"/>
        <v>1.2594220167543124</v>
      </c>
      <c r="R258" s="19">
        <f t="shared" si="58"/>
        <v>21.515960691406541</v>
      </c>
      <c r="S258" s="19">
        <f t="shared" si="59"/>
        <v>0</v>
      </c>
      <c r="T258" s="19">
        <f t="shared" si="60"/>
        <v>-4.9296416302995629</v>
      </c>
      <c r="U258" s="19">
        <f t="shared" si="61"/>
        <v>0</v>
      </c>
      <c r="V258" s="19">
        <f t="shared" si="62"/>
        <v>0</v>
      </c>
    </row>
    <row r="259" spans="1:23" x14ac:dyDescent="0.25">
      <c r="A259" s="26">
        <f>Wellpath!E259</f>
        <v>0</v>
      </c>
      <c r="B259" s="22">
        <v>0</v>
      </c>
      <c r="C259" s="22">
        <v>0</v>
      </c>
      <c r="D259" s="22">
        <f t="shared" ref="D259:D271" si="63">1 / (Bfield * COS(Dip))</f>
        <v>4.7931219674804699E-5</v>
      </c>
      <c r="E259" s="20">
        <f>Model!$W$30*((drdp!B259+drdp!K259)*DBHR!$B259+(drdp!E259+drdp!N259)*DBHR!$C259+(drdp!H259+drdp!Q259)*DBHR!$D259)</f>
        <v>0</v>
      </c>
      <c r="F259" s="20">
        <f>Model!$W$30*((drdp!C259+drdp!L259)*DBHR!$B259+(drdp!F259+drdp!O259)*DBHR!$C259+(drdp!I259+drdp!R259)*DBHR!$D259)</f>
        <v>0</v>
      </c>
      <c r="G259" s="20">
        <f>Model!$W$30*((drdp!D259+drdp!M259)*DBHR!$B259+(drdp!G259+drdp!P259)*DBHR!$C259+(drdp!J259+drdp!S259)*DBHR!$D259)</f>
        <v>0</v>
      </c>
      <c r="H259" s="18">
        <f>Model!$W$30*((drdp!B259)*DBHR!$B259+(drdp!E259)*DBHR!$C259+(drdp!H259)*DBHR!$D259)</f>
        <v>0</v>
      </c>
      <c r="I259" s="18">
        <f>Model!$W$30*((drdp!C259)*DBHR!$B259+(drdp!F259)*DBHR!$C259+(drdp!I259)*DBHR!$D259)</f>
        <v>0</v>
      </c>
      <c r="J259" s="18">
        <f>Model!$W$30*((drdp!D259)*DBHR!$B259+(drdp!G259)*DBHR!$C259+(drdp!J259)*DBHR!$D259)</f>
        <v>0</v>
      </c>
      <c r="K259" s="21">
        <f t="shared" si="51"/>
        <v>1.2594220167543124</v>
      </c>
      <c r="L259" s="21">
        <f t="shared" si="52"/>
        <v>21.515960691406541</v>
      </c>
      <c r="M259" s="21">
        <f t="shared" si="53"/>
        <v>0</v>
      </c>
      <c r="N259" s="21">
        <f t="shared" si="54"/>
        <v>-4.9296416302995629</v>
      </c>
      <c r="O259" s="21">
        <f t="shared" si="55"/>
        <v>0</v>
      </c>
      <c r="P259" s="21">
        <f t="shared" si="56"/>
        <v>0</v>
      </c>
      <c r="Q259" s="19">
        <f t="shared" si="57"/>
        <v>1.2594220167543124</v>
      </c>
      <c r="R259" s="19">
        <f t="shared" si="58"/>
        <v>21.515960691406541</v>
      </c>
      <c r="S259" s="19">
        <f t="shared" si="59"/>
        <v>0</v>
      </c>
      <c r="T259" s="19">
        <f t="shared" si="60"/>
        <v>-4.9296416302995629</v>
      </c>
      <c r="U259" s="19">
        <f t="shared" si="61"/>
        <v>0</v>
      </c>
      <c r="V259" s="19">
        <f t="shared" si="62"/>
        <v>0</v>
      </c>
    </row>
    <row r="260" spans="1:23" x14ac:dyDescent="0.25">
      <c r="A260" s="26">
        <f>Wellpath!E260</f>
        <v>0</v>
      </c>
      <c r="B260" s="22">
        <v>0</v>
      </c>
      <c r="C260" s="22">
        <v>0</v>
      </c>
      <c r="D260" s="22">
        <f t="shared" si="63"/>
        <v>4.7931219674804699E-5</v>
      </c>
      <c r="E260" s="20">
        <f>Model!$W$30*((drdp!B260+drdp!K260)*DBHR!$B260+(drdp!E260+drdp!N260)*DBHR!$C260+(drdp!H260+drdp!Q260)*DBHR!$D260)</f>
        <v>0</v>
      </c>
      <c r="F260" s="20">
        <f>Model!$W$30*((drdp!C260+drdp!L260)*DBHR!$B260+(drdp!F260+drdp!O260)*DBHR!$C260+(drdp!I260+drdp!R260)*DBHR!$D260)</f>
        <v>0</v>
      </c>
      <c r="G260" s="20">
        <f>Model!$W$30*((drdp!D260+drdp!M260)*DBHR!$B260+(drdp!G260+drdp!P260)*DBHR!$C260+(drdp!J260+drdp!S260)*DBHR!$D260)</f>
        <v>0</v>
      </c>
      <c r="H260" s="18">
        <f>Model!$W$30*((drdp!B260)*DBHR!$B260+(drdp!E260)*DBHR!$C260+(drdp!H260)*DBHR!$D260)</f>
        <v>0</v>
      </c>
      <c r="I260" s="18">
        <f>Model!$W$30*((drdp!C260)*DBHR!$B260+(drdp!F260)*DBHR!$C260+(drdp!I260)*DBHR!$D260)</f>
        <v>0</v>
      </c>
      <c r="J260" s="18">
        <f>Model!$W$30*((drdp!D260)*DBHR!$B260+(drdp!G260)*DBHR!$C260+(drdp!J260)*DBHR!$D260)</f>
        <v>0</v>
      </c>
      <c r="K260" s="21">
        <f t="shared" si="51"/>
        <v>1.2594220167543124</v>
      </c>
      <c r="L260" s="21">
        <f t="shared" si="52"/>
        <v>21.515960691406541</v>
      </c>
      <c r="M260" s="21">
        <f t="shared" si="53"/>
        <v>0</v>
      </c>
      <c r="N260" s="21">
        <f t="shared" si="54"/>
        <v>-4.9296416302995629</v>
      </c>
      <c r="O260" s="21">
        <f t="shared" si="55"/>
        <v>0</v>
      </c>
      <c r="P260" s="21">
        <f t="shared" si="56"/>
        <v>0</v>
      </c>
      <c r="Q260" s="19">
        <f t="shared" si="57"/>
        <v>1.2594220167543124</v>
      </c>
      <c r="R260" s="19">
        <f t="shared" si="58"/>
        <v>21.515960691406541</v>
      </c>
      <c r="S260" s="19">
        <f t="shared" si="59"/>
        <v>0</v>
      </c>
      <c r="T260" s="19">
        <f t="shared" si="60"/>
        <v>-4.9296416302995629</v>
      </c>
      <c r="U260" s="19">
        <f t="shared" si="61"/>
        <v>0</v>
      </c>
      <c r="V260" s="19">
        <f t="shared" si="62"/>
        <v>0</v>
      </c>
    </row>
    <row r="261" spans="1:23" x14ac:dyDescent="0.25">
      <c r="A261" s="26">
        <f>Wellpath!E261</f>
        <v>0</v>
      </c>
      <c r="B261" s="22">
        <v>0</v>
      </c>
      <c r="C261" s="22">
        <v>0</v>
      </c>
      <c r="D261" s="22">
        <f t="shared" si="63"/>
        <v>4.7931219674804699E-5</v>
      </c>
      <c r="E261" s="20">
        <f>Model!$W$30*((drdp!B261+drdp!K261)*DBHR!$B261+(drdp!E261+drdp!N261)*DBHR!$C261+(drdp!H261+drdp!Q261)*DBHR!$D261)</f>
        <v>0</v>
      </c>
      <c r="F261" s="20">
        <f>Model!$W$30*((drdp!C261+drdp!L261)*DBHR!$B261+(drdp!F261+drdp!O261)*DBHR!$C261+(drdp!I261+drdp!R261)*DBHR!$D261)</f>
        <v>0</v>
      </c>
      <c r="G261" s="20">
        <f>Model!$W$30*((drdp!D261+drdp!M261)*DBHR!$B261+(drdp!G261+drdp!P261)*DBHR!$C261+(drdp!J261+drdp!S261)*DBHR!$D261)</f>
        <v>0</v>
      </c>
      <c r="H261" s="18">
        <f>Model!$W$30*((drdp!B261)*DBHR!$B261+(drdp!E261)*DBHR!$C261+(drdp!H261)*DBHR!$D261)</f>
        <v>0</v>
      </c>
      <c r="I261" s="18">
        <f>Model!$W$30*((drdp!C261)*DBHR!$B261+(drdp!F261)*DBHR!$C261+(drdp!I261)*DBHR!$D261)</f>
        <v>0</v>
      </c>
      <c r="J261" s="18">
        <f>Model!$W$30*((drdp!D261)*DBHR!$B261+(drdp!G261)*DBHR!$C261+(drdp!J261)*DBHR!$D261)</f>
        <v>0</v>
      </c>
      <c r="K261" s="21">
        <f t="shared" si="51"/>
        <v>1.2594220167543124</v>
      </c>
      <c r="L261" s="21">
        <f t="shared" si="52"/>
        <v>21.515960691406541</v>
      </c>
      <c r="M261" s="21">
        <f t="shared" si="53"/>
        <v>0</v>
      </c>
      <c r="N261" s="21">
        <f t="shared" si="54"/>
        <v>-4.9296416302995629</v>
      </c>
      <c r="O261" s="21">
        <f t="shared" si="55"/>
        <v>0</v>
      </c>
      <c r="P261" s="21">
        <f t="shared" si="56"/>
        <v>0</v>
      </c>
      <c r="Q261" s="19">
        <f t="shared" si="57"/>
        <v>1.2594220167543124</v>
      </c>
      <c r="R261" s="19">
        <f t="shared" si="58"/>
        <v>21.515960691406541</v>
      </c>
      <c r="S261" s="19">
        <f t="shared" si="59"/>
        <v>0</v>
      </c>
      <c r="T261" s="19">
        <f t="shared" si="60"/>
        <v>-4.9296416302995629</v>
      </c>
      <c r="U261" s="19">
        <f t="shared" si="61"/>
        <v>0</v>
      </c>
      <c r="V261" s="19">
        <f t="shared" si="62"/>
        <v>0</v>
      </c>
    </row>
    <row r="262" spans="1:23" x14ac:dyDescent="0.25">
      <c r="A262" s="26">
        <f>Wellpath!E262</f>
        <v>0</v>
      </c>
      <c r="B262" s="22">
        <v>0</v>
      </c>
      <c r="C262" s="22">
        <v>0</v>
      </c>
      <c r="D262" s="22">
        <f t="shared" si="63"/>
        <v>4.7931219674804699E-5</v>
      </c>
      <c r="E262" s="20">
        <f>Model!$W$30*((drdp!B262+drdp!K262)*DBHR!$B262+(drdp!E262+drdp!N262)*DBHR!$C262+(drdp!H262+drdp!Q262)*DBHR!$D262)</f>
        <v>0</v>
      </c>
      <c r="F262" s="20">
        <f>Model!$W$30*((drdp!C262+drdp!L262)*DBHR!$B262+(drdp!F262+drdp!O262)*DBHR!$C262+(drdp!I262+drdp!R262)*DBHR!$D262)</f>
        <v>0</v>
      </c>
      <c r="G262" s="20">
        <f>Model!$W$30*((drdp!D262+drdp!M262)*DBHR!$B262+(drdp!G262+drdp!P262)*DBHR!$C262+(drdp!J262+drdp!S262)*DBHR!$D262)</f>
        <v>0</v>
      </c>
      <c r="H262" s="18">
        <f>Model!$W$30*((drdp!B262)*DBHR!$B262+(drdp!E262)*DBHR!$C262+(drdp!H262)*DBHR!$D262)</f>
        <v>0</v>
      </c>
      <c r="I262" s="18">
        <f>Model!$W$30*((drdp!C262)*DBHR!$B262+(drdp!F262)*DBHR!$C262+(drdp!I262)*DBHR!$D262)</f>
        <v>0</v>
      </c>
      <c r="J262" s="18">
        <f>Model!$W$30*((drdp!D262)*DBHR!$B262+(drdp!G262)*DBHR!$C262+(drdp!J262)*DBHR!$D262)</f>
        <v>0</v>
      </c>
      <c r="K262" s="21">
        <f t="shared" ref="K262:K270" si="64">K261+E262^2</f>
        <v>1.2594220167543124</v>
      </c>
      <c r="L262" s="21">
        <f t="shared" ref="L262:L270" si="65">L261+F262^2</f>
        <v>21.515960691406541</v>
      </c>
      <c r="M262" s="21">
        <f t="shared" ref="M262:M270" si="66">M261+G262^2</f>
        <v>0</v>
      </c>
      <c r="N262" s="21">
        <f t="shared" ref="N262:N270" si="67">N261+E262*F262</f>
        <v>-4.9296416302995629</v>
      </c>
      <c r="O262" s="21">
        <f t="shared" ref="O262:O270" si="68">O261+E262*G262</f>
        <v>0</v>
      </c>
      <c r="P262" s="21">
        <f t="shared" ref="P262:P270" si="69">P261+F262*G262</f>
        <v>0</v>
      </c>
      <c r="Q262" s="19">
        <f t="shared" ref="Q262:Q270" si="70">K261+H262^2</f>
        <v>1.2594220167543124</v>
      </c>
      <c r="R262" s="19">
        <f t="shared" ref="R262:R270" si="71">L261+I262^2</f>
        <v>21.515960691406541</v>
      </c>
      <c r="S262" s="19">
        <f t="shared" ref="S262:S270" si="72">M261+J262^2</f>
        <v>0</v>
      </c>
      <c r="T262" s="19">
        <f t="shared" ref="T262:T270" si="73">N261+H262*I262</f>
        <v>-4.9296416302995629</v>
      </c>
      <c r="U262" s="19">
        <f t="shared" ref="U262:U270" si="74">O261+H262*J262</f>
        <v>0</v>
      </c>
      <c r="V262" s="19">
        <f t="shared" ref="V262:V270" si="75">P261+I262*J262</f>
        <v>0</v>
      </c>
    </row>
    <row r="263" spans="1:23" x14ac:dyDescent="0.25">
      <c r="A263" s="26">
        <f>Wellpath!E263</f>
        <v>0</v>
      </c>
      <c r="B263" s="22">
        <v>0</v>
      </c>
      <c r="C263" s="22">
        <v>0</v>
      </c>
      <c r="D263" s="22">
        <f t="shared" si="63"/>
        <v>4.7931219674804699E-5</v>
      </c>
      <c r="E263" s="20">
        <f>Model!$W$30*((drdp!B263+drdp!K263)*DBHR!$B263+(drdp!E263+drdp!N263)*DBHR!$C263+(drdp!H263+drdp!Q263)*DBHR!$D263)</f>
        <v>0</v>
      </c>
      <c r="F263" s="20">
        <f>Model!$W$30*((drdp!C263+drdp!L263)*DBHR!$B263+(drdp!F263+drdp!O263)*DBHR!$C263+(drdp!I263+drdp!R263)*DBHR!$D263)</f>
        <v>0</v>
      </c>
      <c r="G263" s="20">
        <f>Model!$W$30*((drdp!D263+drdp!M263)*DBHR!$B263+(drdp!G263+drdp!P263)*DBHR!$C263+(drdp!J263+drdp!S263)*DBHR!$D263)</f>
        <v>0</v>
      </c>
      <c r="H263" s="18">
        <f>Model!$W$30*((drdp!B263)*DBHR!$B263+(drdp!E263)*DBHR!$C263+(drdp!H263)*DBHR!$D263)</f>
        <v>0</v>
      </c>
      <c r="I263" s="18">
        <f>Model!$W$30*((drdp!C263)*DBHR!$B263+(drdp!F263)*DBHR!$C263+(drdp!I263)*DBHR!$D263)</f>
        <v>0</v>
      </c>
      <c r="J263" s="18">
        <f>Model!$W$30*((drdp!D263)*DBHR!$B263+(drdp!G263)*DBHR!$C263+(drdp!J263)*DBHR!$D263)</f>
        <v>0</v>
      </c>
      <c r="K263" s="21">
        <f t="shared" si="64"/>
        <v>1.2594220167543124</v>
      </c>
      <c r="L263" s="21">
        <f t="shared" si="65"/>
        <v>21.515960691406541</v>
      </c>
      <c r="M263" s="21">
        <f t="shared" si="66"/>
        <v>0</v>
      </c>
      <c r="N263" s="21">
        <f t="shared" si="67"/>
        <v>-4.9296416302995629</v>
      </c>
      <c r="O263" s="21">
        <f t="shared" si="68"/>
        <v>0</v>
      </c>
      <c r="P263" s="21">
        <f t="shared" si="69"/>
        <v>0</v>
      </c>
      <c r="Q263" s="19">
        <f t="shared" si="70"/>
        <v>1.2594220167543124</v>
      </c>
      <c r="R263" s="19">
        <f t="shared" si="71"/>
        <v>21.515960691406541</v>
      </c>
      <c r="S263" s="19">
        <f t="shared" si="72"/>
        <v>0</v>
      </c>
      <c r="T263" s="19">
        <f t="shared" si="73"/>
        <v>-4.9296416302995629</v>
      </c>
      <c r="U263" s="19">
        <f t="shared" si="74"/>
        <v>0</v>
      </c>
      <c r="V263" s="19">
        <f t="shared" si="75"/>
        <v>0</v>
      </c>
    </row>
    <row r="264" spans="1:23" x14ac:dyDescent="0.25">
      <c r="A264" s="26">
        <f>Wellpath!E264</f>
        <v>0</v>
      </c>
      <c r="B264" s="22">
        <v>0</v>
      </c>
      <c r="C264" s="22">
        <v>0</v>
      </c>
      <c r="D264" s="22">
        <f t="shared" si="63"/>
        <v>4.7931219674804699E-5</v>
      </c>
      <c r="E264" s="20">
        <f>Model!$W$30*((drdp!B264+drdp!K264)*DBHR!$B264+(drdp!E264+drdp!N264)*DBHR!$C264+(drdp!H264+drdp!Q264)*DBHR!$D264)</f>
        <v>0</v>
      </c>
      <c r="F264" s="20">
        <f>Model!$W$30*((drdp!C264+drdp!L264)*DBHR!$B264+(drdp!F264+drdp!O264)*DBHR!$C264+(drdp!I264+drdp!R264)*DBHR!$D264)</f>
        <v>0</v>
      </c>
      <c r="G264" s="20">
        <f>Model!$W$30*((drdp!D264+drdp!M264)*DBHR!$B264+(drdp!G264+drdp!P264)*DBHR!$C264+(drdp!J264+drdp!S264)*DBHR!$D264)</f>
        <v>0</v>
      </c>
      <c r="H264" s="18">
        <f>Model!$W$30*((drdp!B264)*DBHR!$B264+(drdp!E264)*DBHR!$C264+(drdp!H264)*DBHR!$D264)</f>
        <v>0</v>
      </c>
      <c r="I264" s="18">
        <f>Model!$W$30*((drdp!C264)*DBHR!$B264+(drdp!F264)*DBHR!$C264+(drdp!I264)*DBHR!$D264)</f>
        <v>0</v>
      </c>
      <c r="J264" s="18">
        <f>Model!$W$30*((drdp!D264)*DBHR!$B264+(drdp!G264)*DBHR!$C264+(drdp!J264)*DBHR!$D264)</f>
        <v>0</v>
      </c>
      <c r="K264" s="21">
        <f t="shared" si="64"/>
        <v>1.2594220167543124</v>
      </c>
      <c r="L264" s="21">
        <f t="shared" si="65"/>
        <v>21.515960691406541</v>
      </c>
      <c r="M264" s="21">
        <f t="shared" si="66"/>
        <v>0</v>
      </c>
      <c r="N264" s="21">
        <f t="shared" si="67"/>
        <v>-4.9296416302995629</v>
      </c>
      <c r="O264" s="21">
        <f t="shared" si="68"/>
        <v>0</v>
      </c>
      <c r="P264" s="21">
        <f t="shared" si="69"/>
        <v>0</v>
      </c>
      <c r="Q264" s="19">
        <f t="shared" si="70"/>
        <v>1.2594220167543124</v>
      </c>
      <c r="R264" s="19">
        <f t="shared" si="71"/>
        <v>21.515960691406541</v>
      </c>
      <c r="S264" s="19">
        <f t="shared" si="72"/>
        <v>0</v>
      </c>
      <c r="T264" s="19">
        <f t="shared" si="73"/>
        <v>-4.9296416302995629</v>
      </c>
      <c r="U264" s="19">
        <f t="shared" si="74"/>
        <v>0</v>
      </c>
      <c r="V264" s="19">
        <f t="shared" si="75"/>
        <v>0</v>
      </c>
    </row>
    <row r="265" spans="1:23" x14ac:dyDescent="0.25">
      <c r="A265" s="26">
        <f>Wellpath!E265</f>
        <v>0</v>
      </c>
      <c r="B265" s="22">
        <v>0</v>
      </c>
      <c r="C265" s="22">
        <v>0</v>
      </c>
      <c r="D265" s="22">
        <f t="shared" si="63"/>
        <v>4.7931219674804699E-5</v>
      </c>
      <c r="E265" s="20">
        <f>Model!$W$30*((drdp!B265+drdp!K265)*DBHR!$B265+(drdp!E265+drdp!N265)*DBHR!$C265+(drdp!H265+drdp!Q265)*DBHR!$D265)</f>
        <v>0</v>
      </c>
      <c r="F265" s="20">
        <f>Model!$W$30*((drdp!C265+drdp!L265)*DBHR!$B265+(drdp!F265+drdp!O265)*DBHR!$C265+(drdp!I265+drdp!R265)*DBHR!$D265)</f>
        <v>0</v>
      </c>
      <c r="G265" s="20">
        <f>Model!$W$30*((drdp!D265+drdp!M265)*DBHR!$B265+(drdp!G265+drdp!P265)*DBHR!$C265+(drdp!J265+drdp!S265)*DBHR!$D265)</f>
        <v>0</v>
      </c>
      <c r="H265" s="18">
        <f>Model!$W$30*((drdp!B265)*DBHR!$B265+(drdp!E265)*DBHR!$C265+(drdp!H265)*DBHR!$D265)</f>
        <v>0</v>
      </c>
      <c r="I265" s="18">
        <f>Model!$W$30*((drdp!C265)*DBHR!$B265+(drdp!F265)*DBHR!$C265+(drdp!I265)*DBHR!$D265)</f>
        <v>0</v>
      </c>
      <c r="J265" s="18">
        <f>Model!$W$30*((drdp!D265)*DBHR!$B265+(drdp!G265)*DBHR!$C265+(drdp!J265)*DBHR!$D265)</f>
        <v>0</v>
      </c>
      <c r="K265" s="21">
        <f t="shared" si="64"/>
        <v>1.2594220167543124</v>
      </c>
      <c r="L265" s="21">
        <f t="shared" si="65"/>
        <v>21.515960691406541</v>
      </c>
      <c r="M265" s="21">
        <f t="shared" si="66"/>
        <v>0</v>
      </c>
      <c r="N265" s="21">
        <f t="shared" si="67"/>
        <v>-4.9296416302995629</v>
      </c>
      <c r="O265" s="21">
        <f t="shared" si="68"/>
        <v>0</v>
      </c>
      <c r="P265" s="21">
        <f t="shared" si="69"/>
        <v>0</v>
      </c>
      <c r="Q265" s="19">
        <f t="shared" si="70"/>
        <v>1.2594220167543124</v>
      </c>
      <c r="R265" s="19">
        <f t="shared" si="71"/>
        <v>21.515960691406541</v>
      </c>
      <c r="S265" s="19">
        <f t="shared" si="72"/>
        <v>0</v>
      </c>
      <c r="T265" s="19">
        <f t="shared" si="73"/>
        <v>-4.9296416302995629</v>
      </c>
      <c r="U265" s="19">
        <f t="shared" si="74"/>
        <v>0</v>
      </c>
      <c r="V265" s="19">
        <f t="shared" si="75"/>
        <v>0</v>
      </c>
    </row>
    <row r="266" spans="1:23" x14ac:dyDescent="0.25">
      <c r="A266" s="26">
        <f>Wellpath!E266</f>
        <v>0</v>
      </c>
      <c r="B266" s="22">
        <v>0</v>
      </c>
      <c r="C266" s="22">
        <v>0</v>
      </c>
      <c r="D266" s="22">
        <f t="shared" si="63"/>
        <v>4.7931219674804699E-5</v>
      </c>
      <c r="E266" s="20">
        <f>Model!$W$30*((drdp!B266+drdp!K266)*DBHR!$B266+(drdp!E266+drdp!N266)*DBHR!$C266+(drdp!H266+drdp!Q266)*DBHR!$D266)</f>
        <v>0</v>
      </c>
      <c r="F266" s="20">
        <f>Model!$W$30*((drdp!C266+drdp!L266)*DBHR!$B266+(drdp!F266+drdp!O266)*DBHR!$C266+(drdp!I266+drdp!R266)*DBHR!$D266)</f>
        <v>0</v>
      </c>
      <c r="G266" s="20">
        <f>Model!$W$30*((drdp!D266+drdp!M266)*DBHR!$B266+(drdp!G266+drdp!P266)*DBHR!$C266+(drdp!J266+drdp!S266)*DBHR!$D266)</f>
        <v>0</v>
      </c>
      <c r="H266" s="18">
        <f>Model!$W$30*((drdp!B266)*DBHR!$B266+(drdp!E266)*DBHR!$C266+(drdp!H266)*DBHR!$D266)</f>
        <v>0</v>
      </c>
      <c r="I266" s="18">
        <f>Model!$W$30*((drdp!C266)*DBHR!$B266+(drdp!F266)*DBHR!$C266+(drdp!I266)*DBHR!$D266)</f>
        <v>0</v>
      </c>
      <c r="J266" s="18">
        <f>Model!$W$30*((drdp!D266)*DBHR!$B266+(drdp!G266)*DBHR!$C266+(drdp!J266)*DBHR!$D266)</f>
        <v>0</v>
      </c>
      <c r="K266" s="21">
        <f t="shared" si="64"/>
        <v>1.2594220167543124</v>
      </c>
      <c r="L266" s="21">
        <f t="shared" si="65"/>
        <v>21.515960691406541</v>
      </c>
      <c r="M266" s="21">
        <f t="shared" si="66"/>
        <v>0</v>
      </c>
      <c r="N266" s="21">
        <f t="shared" si="67"/>
        <v>-4.9296416302995629</v>
      </c>
      <c r="O266" s="21">
        <f t="shared" si="68"/>
        <v>0</v>
      </c>
      <c r="P266" s="21">
        <f t="shared" si="69"/>
        <v>0</v>
      </c>
      <c r="Q266" s="19">
        <f t="shared" si="70"/>
        <v>1.2594220167543124</v>
      </c>
      <c r="R266" s="19">
        <f t="shared" si="71"/>
        <v>21.515960691406541</v>
      </c>
      <c r="S266" s="19">
        <f t="shared" si="72"/>
        <v>0</v>
      </c>
      <c r="T266" s="19">
        <f t="shared" si="73"/>
        <v>-4.9296416302995629</v>
      </c>
      <c r="U266" s="19">
        <f t="shared" si="74"/>
        <v>0</v>
      </c>
      <c r="V266" s="19">
        <f t="shared" si="75"/>
        <v>0</v>
      </c>
    </row>
    <row r="267" spans="1:23" x14ac:dyDescent="0.25">
      <c r="A267" s="26">
        <f>Wellpath!E267</f>
        <v>0</v>
      </c>
      <c r="B267" s="22">
        <v>0</v>
      </c>
      <c r="C267" s="22">
        <v>0</v>
      </c>
      <c r="D267" s="22">
        <f t="shared" si="63"/>
        <v>4.7931219674804699E-5</v>
      </c>
      <c r="E267" s="20">
        <f>Model!$W$30*((drdp!B267+drdp!K267)*DBHR!$B267+(drdp!E267+drdp!N267)*DBHR!$C267+(drdp!H267+drdp!Q267)*DBHR!$D267)</f>
        <v>0</v>
      </c>
      <c r="F267" s="20">
        <f>Model!$W$30*((drdp!C267+drdp!L267)*DBHR!$B267+(drdp!F267+drdp!O267)*DBHR!$C267+(drdp!I267+drdp!R267)*DBHR!$D267)</f>
        <v>0</v>
      </c>
      <c r="G267" s="20">
        <f>Model!$W$30*((drdp!D267+drdp!M267)*DBHR!$B267+(drdp!G267+drdp!P267)*DBHR!$C267+(drdp!J267+drdp!S267)*DBHR!$D267)</f>
        <v>0</v>
      </c>
      <c r="H267" s="18">
        <f>Model!$W$30*((drdp!B267)*DBHR!$B267+(drdp!E267)*DBHR!$C267+(drdp!H267)*DBHR!$D267)</f>
        <v>0</v>
      </c>
      <c r="I267" s="18">
        <f>Model!$W$30*((drdp!C267)*DBHR!$B267+(drdp!F267)*DBHR!$C267+(drdp!I267)*DBHR!$D267)</f>
        <v>0</v>
      </c>
      <c r="J267" s="18">
        <f>Model!$W$30*((drdp!D267)*DBHR!$B267+(drdp!G267)*DBHR!$C267+(drdp!J267)*DBHR!$D267)</f>
        <v>0</v>
      </c>
      <c r="K267" s="21">
        <f t="shared" si="64"/>
        <v>1.2594220167543124</v>
      </c>
      <c r="L267" s="21">
        <f t="shared" si="65"/>
        <v>21.515960691406541</v>
      </c>
      <c r="M267" s="21">
        <f t="shared" si="66"/>
        <v>0</v>
      </c>
      <c r="N267" s="21">
        <f t="shared" si="67"/>
        <v>-4.9296416302995629</v>
      </c>
      <c r="O267" s="21">
        <f t="shared" si="68"/>
        <v>0</v>
      </c>
      <c r="P267" s="21">
        <f t="shared" si="69"/>
        <v>0</v>
      </c>
      <c r="Q267" s="19">
        <f t="shared" si="70"/>
        <v>1.2594220167543124</v>
      </c>
      <c r="R267" s="19">
        <f t="shared" si="71"/>
        <v>21.515960691406541</v>
      </c>
      <c r="S267" s="19">
        <f t="shared" si="72"/>
        <v>0</v>
      </c>
      <c r="T267" s="19">
        <f t="shared" si="73"/>
        <v>-4.9296416302995629</v>
      </c>
      <c r="U267" s="19">
        <f t="shared" si="74"/>
        <v>0</v>
      </c>
      <c r="V267" s="19">
        <f t="shared" si="75"/>
        <v>0</v>
      </c>
    </row>
    <row r="268" spans="1:23" x14ac:dyDescent="0.25">
      <c r="A268" s="26">
        <f>Wellpath!E268</f>
        <v>0</v>
      </c>
      <c r="B268" s="22">
        <v>0</v>
      </c>
      <c r="C268" s="22">
        <v>0</v>
      </c>
      <c r="D268" s="22">
        <f t="shared" si="63"/>
        <v>4.7931219674804699E-5</v>
      </c>
      <c r="E268" s="20">
        <f>Model!$W$30*((drdp!B268+drdp!K268)*DBHR!$B268+(drdp!E268+drdp!N268)*DBHR!$C268+(drdp!H268+drdp!Q268)*DBHR!$D268)</f>
        <v>0</v>
      </c>
      <c r="F268" s="20">
        <f>Model!$W$30*((drdp!C268+drdp!L268)*DBHR!$B268+(drdp!F268+drdp!O268)*DBHR!$C268+(drdp!I268+drdp!R268)*DBHR!$D268)</f>
        <v>0</v>
      </c>
      <c r="G268" s="20">
        <f>Model!$W$30*((drdp!D268+drdp!M268)*DBHR!$B268+(drdp!G268+drdp!P268)*DBHR!$C268+(drdp!J268+drdp!S268)*DBHR!$D268)</f>
        <v>0</v>
      </c>
      <c r="H268" s="18">
        <f>Model!$W$30*((drdp!B268)*DBHR!$B268+(drdp!E268)*DBHR!$C268+(drdp!H268)*DBHR!$D268)</f>
        <v>0</v>
      </c>
      <c r="I268" s="18">
        <f>Model!$W$30*((drdp!C268)*DBHR!$B268+(drdp!F268)*DBHR!$C268+(drdp!I268)*DBHR!$D268)</f>
        <v>0</v>
      </c>
      <c r="J268" s="18">
        <f>Model!$W$30*((drdp!D268)*DBHR!$B268+(drdp!G268)*DBHR!$C268+(drdp!J268)*DBHR!$D268)</f>
        <v>0</v>
      </c>
      <c r="K268" s="21">
        <f t="shared" si="64"/>
        <v>1.2594220167543124</v>
      </c>
      <c r="L268" s="21">
        <f t="shared" si="65"/>
        <v>21.515960691406541</v>
      </c>
      <c r="M268" s="21">
        <f t="shared" si="66"/>
        <v>0</v>
      </c>
      <c r="N268" s="21">
        <f t="shared" si="67"/>
        <v>-4.9296416302995629</v>
      </c>
      <c r="O268" s="21">
        <f t="shared" si="68"/>
        <v>0</v>
      </c>
      <c r="P268" s="21">
        <f t="shared" si="69"/>
        <v>0</v>
      </c>
      <c r="Q268" s="19">
        <f t="shared" si="70"/>
        <v>1.2594220167543124</v>
      </c>
      <c r="R268" s="19">
        <f t="shared" si="71"/>
        <v>21.515960691406541</v>
      </c>
      <c r="S268" s="19">
        <f t="shared" si="72"/>
        <v>0</v>
      </c>
      <c r="T268" s="19">
        <f t="shared" si="73"/>
        <v>-4.9296416302995629</v>
      </c>
      <c r="U268" s="19">
        <f t="shared" si="74"/>
        <v>0</v>
      </c>
      <c r="V268" s="19">
        <f t="shared" si="75"/>
        <v>0</v>
      </c>
    </row>
    <row r="269" spans="1:23" x14ac:dyDescent="0.25">
      <c r="A269" s="26">
        <f>Wellpath!E269</f>
        <v>0</v>
      </c>
      <c r="B269" s="22">
        <v>0</v>
      </c>
      <c r="C269" s="22">
        <v>0</v>
      </c>
      <c r="D269" s="22">
        <f t="shared" si="63"/>
        <v>4.7931219674804699E-5</v>
      </c>
      <c r="E269" s="20">
        <f>Model!$W$30*((drdp!B269+drdp!K269)*DBHR!$B269+(drdp!E269+drdp!N269)*DBHR!$C269+(drdp!H269+drdp!Q269)*DBHR!$D269)</f>
        <v>0</v>
      </c>
      <c r="F269" s="20">
        <f>Model!$W$30*((drdp!C269+drdp!L269)*DBHR!$B269+(drdp!F269+drdp!O269)*DBHR!$C269+(drdp!I269+drdp!R269)*DBHR!$D269)</f>
        <v>0</v>
      </c>
      <c r="G269" s="20">
        <f>Model!$W$30*((drdp!D269+drdp!M269)*DBHR!$B269+(drdp!G269+drdp!P269)*DBHR!$C269+(drdp!J269+drdp!S269)*DBHR!$D269)</f>
        <v>0</v>
      </c>
      <c r="H269" s="18">
        <f>Model!$W$30*((drdp!B269)*DBHR!$B269+(drdp!E269)*DBHR!$C269+(drdp!H269)*DBHR!$D269)</f>
        <v>0</v>
      </c>
      <c r="I269" s="18">
        <f>Model!$W$30*((drdp!C269)*DBHR!$B269+(drdp!F269)*DBHR!$C269+(drdp!I269)*DBHR!$D269)</f>
        <v>0</v>
      </c>
      <c r="J269" s="18">
        <f>Model!$W$30*((drdp!D269)*DBHR!$B269+(drdp!G269)*DBHR!$C269+(drdp!J269)*DBHR!$D269)</f>
        <v>0</v>
      </c>
      <c r="K269" s="21">
        <f t="shared" si="64"/>
        <v>1.2594220167543124</v>
      </c>
      <c r="L269" s="21">
        <f t="shared" si="65"/>
        <v>21.515960691406541</v>
      </c>
      <c r="M269" s="21">
        <f t="shared" si="66"/>
        <v>0</v>
      </c>
      <c r="N269" s="21">
        <f t="shared" si="67"/>
        <v>-4.9296416302995629</v>
      </c>
      <c r="O269" s="21">
        <f t="shared" si="68"/>
        <v>0</v>
      </c>
      <c r="P269" s="21">
        <f t="shared" si="69"/>
        <v>0</v>
      </c>
      <c r="Q269" s="19">
        <f t="shared" si="70"/>
        <v>1.2594220167543124</v>
      </c>
      <c r="R269" s="19">
        <f t="shared" si="71"/>
        <v>21.515960691406541</v>
      </c>
      <c r="S269" s="19">
        <f t="shared" si="72"/>
        <v>0</v>
      </c>
      <c r="T269" s="19">
        <f t="shared" si="73"/>
        <v>-4.9296416302995629</v>
      </c>
      <c r="U269" s="19">
        <f t="shared" si="74"/>
        <v>0</v>
      </c>
      <c r="V269" s="19">
        <f t="shared" si="75"/>
        <v>0</v>
      </c>
    </row>
    <row r="270" spans="1:23" x14ac:dyDescent="0.25">
      <c r="A270" s="26">
        <f>Wellpath!E270</f>
        <v>0</v>
      </c>
      <c r="B270" s="22">
        <v>0</v>
      </c>
      <c r="C270" s="22">
        <v>0</v>
      </c>
      <c r="D270" s="22">
        <f t="shared" si="63"/>
        <v>4.7931219674804699E-5</v>
      </c>
      <c r="E270" s="20">
        <f>Model!$W$30*((drdp!B270+drdp!K270)*DBHR!$B270+(drdp!E270+drdp!N270)*DBHR!$C270+(drdp!H270+drdp!Q270)*DBHR!$D270)</f>
        <v>0</v>
      </c>
      <c r="F270" s="20">
        <f>Model!$W$30*((drdp!C270+drdp!L270)*DBHR!$B270+(drdp!F270+drdp!O270)*DBHR!$C270+(drdp!I270+drdp!R270)*DBHR!$D270)</f>
        <v>0</v>
      </c>
      <c r="G270" s="20">
        <f>Model!$W$30*((drdp!D270+drdp!M270)*DBHR!$B270+(drdp!G270+drdp!P270)*DBHR!$C270+(drdp!J270+drdp!S270)*DBHR!$D270)</f>
        <v>0</v>
      </c>
      <c r="H270" s="18">
        <f>Model!$W$30*((drdp!B270)*DBHR!$B270+(drdp!E270)*DBHR!$C270+(drdp!H270)*DBHR!$D270)</f>
        <v>0</v>
      </c>
      <c r="I270" s="18">
        <f>Model!$W$30*((drdp!C270)*DBHR!$B270+(drdp!F270)*DBHR!$C270+(drdp!I270)*DBHR!$D270)</f>
        <v>0</v>
      </c>
      <c r="J270" s="18">
        <f>Model!$W$30*((drdp!D270)*DBHR!$B270+(drdp!G270)*DBHR!$C270+(drdp!J270)*DBHR!$D270)</f>
        <v>0</v>
      </c>
      <c r="K270" s="21">
        <f t="shared" si="64"/>
        <v>1.2594220167543124</v>
      </c>
      <c r="L270" s="21">
        <f t="shared" si="65"/>
        <v>21.515960691406541</v>
      </c>
      <c r="M270" s="21">
        <f t="shared" si="66"/>
        <v>0</v>
      </c>
      <c r="N270" s="21">
        <f t="shared" si="67"/>
        <v>-4.9296416302995629</v>
      </c>
      <c r="O270" s="21">
        <f t="shared" si="68"/>
        <v>0</v>
      </c>
      <c r="P270" s="21">
        <f t="shared" si="69"/>
        <v>0</v>
      </c>
      <c r="Q270" s="19">
        <f t="shared" si="70"/>
        <v>1.2594220167543124</v>
      </c>
      <c r="R270" s="19">
        <f t="shared" si="71"/>
        <v>21.515960691406541</v>
      </c>
      <c r="S270" s="19">
        <f t="shared" si="72"/>
        <v>0</v>
      </c>
      <c r="T270" s="19">
        <f t="shared" si="73"/>
        <v>-4.9296416302995629</v>
      </c>
      <c r="U270" s="19">
        <f t="shared" si="74"/>
        <v>0</v>
      </c>
      <c r="V270" s="19">
        <f t="shared" si="75"/>
        <v>0</v>
      </c>
      <c r="W270" s="10" t="s">
        <v>62</v>
      </c>
    </row>
    <row r="271" spans="1:23" x14ac:dyDescent="0.25">
      <c r="A271" s="26">
        <f>Wellpath!E271</f>
        <v>0</v>
      </c>
      <c r="B271" s="22">
        <v>0</v>
      </c>
      <c r="C271" s="22">
        <v>0</v>
      </c>
      <c r="D271" s="22">
        <f t="shared" si="63"/>
        <v>4.7931219674804699E-5</v>
      </c>
      <c r="E271" s="20">
        <f>Model!$W$30*((drdp!B271+drdp!K271)*DBHR!$B271+(drdp!E271+drdp!N271)*DBHR!$C271+(drdp!H271+drdp!Q271)*DBHR!$D271)</f>
        <v>0</v>
      </c>
      <c r="F271" s="20">
        <f>Model!$W$30*((drdp!C271+drdp!L271)*DBHR!$B271+(drdp!F271+drdp!O271)*DBHR!$C271+(drdp!I271+drdp!R271)*DBHR!$D271)</f>
        <v>0</v>
      </c>
      <c r="G271" s="20">
        <f>Model!$W$30*((drdp!D271+drdp!M271)*DBHR!$B271+(drdp!G271+drdp!P271)*DBHR!$C271+(drdp!J271+drdp!S271)*DBHR!$D271)</f>
        <v>0</v>
      </c>
      <c r="H271" s="18">
        <f>Model!$W$30*((drdp!B271)*DBHR!$B271+(drdp!E271)*DBHR!$C271+(drdp!H271)*DBHR!$D271)</f>
        <v>0</v>
      </c>
      <c r="I271" s="18">
        <f>Model!$W$30*((drdp!C271)*DBHR!$B271+(drdp!F271)*DBHR!$C271+(drdp!I271)*DBHR!$D271)</f>
        <v>0</v>
      </c>
      <c r="J271" s="18">
        <f>Model!$W$30*((drdp!D271)*DBHR!$B271+(drdp!G271)*DBHR!$C271+(drdp!J271)*DBHR!$D271)</f>
        <v>0</v>
      </c>
      <c r="K271" s="21">
        <f t="shared" ref="K271" si="76">K270+E271^2</f>
        <v>1.2594220167543124</v>
      </c>
      <c r="L271" s="21">
        <f t="shared" ref="L271" si="77">L270+F271^2</f>
        <v>21.515960691406541</v>
      </c>
      <c r="M271" s="21">
        <f t="shared" ref="M271" si="78">M270+G271^2</f>
        <v>0</v>
      </c>
      <c r="N271" s="21">
        <f t="shared" ref="N271" si="79">N270+E271*F271</f>
        <v>-4.9296416302995629</v>
      </c>
      <c r="O271" s="21">
        <f t="shared" ref="O271" si="80">O270+E271*G271</f>
        <v>0</v>
      </c>
      <c r="P271" s="21">
        <f t="shared" ref="P271" si="81">P270+F271*G271</f>
        <v>0</v>
      </c>
      <c r="Q271" s="19">
        <f t="shared" ref="Q271" si="82">K270+H271^2</f>
        <v>1.2594220167543124</v>
      </c>
      <c r="R271" s="19">
        <f t="shared" ref="R271" si="83">L270+I271^2</f>
        <v>21.515960691406541</v>
      </c>
      <c r="S271" s="19">
        <f t="shared" ref="S271" si="84">M270+J271^2</f>
        <v>0</v>
      </c>
      <c r="T271" s="19">
        <f t="shared" ref="T271" si="85">N270+H271*I271</f>
        <v>-4.9296416302995629</v>
      </c>
      <c r="U271" s="19">
        <f t="shared" ref="U271" si="86">O270+H271*J271</f>
        <v>0</v>
      </c>
      <c r="V271" s="19">
        <f t="shared" ref="V271" si="87">P270+I271*J271</f>
        <v>0</v>
      </c>
    </row>
  </sheetData>
  <mergeCells count="5">
    <mergeCell ref="B1:D1"/>
    <mergeCell ref="E1:G1"/>
    <mergeCell ref="H1:J1"/>
    <mergeCell ref="Q1:V1"/>
    <mergeCell ref="K1:P1"/>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8" tint="0.59999389629810485"/>
  </sheetPr>
  <dimension ref="A1:AA271"/>
  <sheetViews>
    <sheetView workbookViewId="0">
      <pane ySplit="2" topLeftCell="A240" activePane="bottomLeft" state="frozen"/>
      <selection activeCell="H39" sqref="H39"/>
      <selection pane="bottomLeft" activeCell="N247" sqref="N247"/>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7"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7"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7" x14ac:dyDescent="0.25">
      <c r="A3" s="26">
        <f>Wellpath!E3</f>
        <v>0</v>
      </c>
      <c r="B3" s="22">
        <v>0</v>
      </c>
      <c r="C3" s="22">
        <v>0</v>
      </c>
      <c r="D3" s="22">
        <f>SIN(Wellpath!L3) * SIN(Wellpath!O3) / (Bfield * COS(Dip))</f>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c r="Z3" t="s">
        <v>64</v>
      </c>
      <c r="AA3" t="s">
        <v>242</v>
      </c>
    </row>
    <row r="4" spans="1:27" x14ac:dyDescent="0.25">
      <c r="A4" s="26">
        <f>Wellpath!E4</f>
        <v>30</v>
      </c>
      <c r="B4" s="22">
        <v>0</v>
      </c>
      <c r="C4" s="22">
        <v>0</v>
      </c>
      <c r="D4" s="22">
        <f>SIN(Wellpath!L4) * SIN(Wellpath!O4) / (Bfield * COS(Dip))</f>
        <v>0</v>
      </c>
      <c r="E4" s="20">
        <f>Model!$W$31*((drdp!B4+drdp!K4)*AMIL!$B4+(drdp!E4+drdp!N4)*AMIL!$C4+(drdp!H4+drdp!Q4)*AMIL!$D4)</f>
        <v>0</v>
      </c>
      <c r="F4" s="20">
        <f>Model!$W$31*((drdp!C4+drdp!L4)*AMIL!$B4+(drdp!F4+drdp!O4)*AMIL!$C4+(drdp!I4+drdp!R4)*AMIL!$D4)</f>
        <v>0</v>
      </c>
      <c r="G4" s="20">
        <f>Model!$W$31*((drdp!D4+drdp!M4)*AMIL!$B4+(drdp!G4+drdp!P4)*AMIL!$C4+(drdp!J4+drdp!S4)*AMIL!$D4)</f>
        <v>0</v>
      </c>
      <c r="H4" s="18">
        <f>Model!$W$31*((drdp!B4)*AMIL!$B4+(drdp!E4)*AMIL!$C4+(drdp!H4)*AMIL!$D4)</f>
        <v>0</v>
      </c>
      <c r="I4" s="18">
        <f>Model!$W$31*((drdp!C4)*AMIL!$B4+(drdp!F4)*AMIL!$C4+(drdp!I4)*AMIL!$D4)</f>
        <v>0</v>
      </c>
      <c r="J4" s="18">
        <f>Model!$W$31*((drdp!D4)*AMIL!$B4+(drdp!G4)*AMIL!$C4+(drdp!J4)*AMIL!$D4)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c r="Z4" t="s">
        <v>28</v>
      </c>
      <c r="AA4" t="s">
        <v>243</v>
      </c>
    </row>
    <row r="5" spans="1:27" x14ac:dyDescent="0.25">
      <c r="A5" s="26">
        <f>Wellpath!E5</f>
        <v>60</v>
      </c>
      <c r="B5" s="22">
        <v>0</v>
      </c>
      <c r="C5" s="22">
        <v>0</v>
      </c>
      <c r="D5" s="22">
        <f>SIN(Wellpath!L5) * SIN(Wellpath!O5) / (Bfield * COS(Dip))</f>
        <v>0</v>
      </c>
      <c r="E5" s="20">
        <f>Model!$W$31*((drdp!B5+drdp!K5)*AMIL!$B5+(drdp!E5+drdp!N5)*AMIL!$C5+(drdp!H5+drdp!Q5)*AMIL!$D5)</f>
        <v>0</v>
      </c>
      <c r="F5" s="20">
        <f>Model!$W$31*((drdp!C5+drdp!L5)*AMIL!$B5+(drdp!F5+drdp!O5)*AMIL!$C5+(drdp!I5+drdp!R5)*AMIL!$D5)</f>
        <v>0</v>
      </c>
      <c r="G5" s="20">
        <f>Model!$W$31*((drdp!D5+drdp!M5)*AMIL!$B5+(drdp!G5+drdp!P5)*AMIL!$C5+(drdp!J5+drdp!S5)*AMIL!$D5)</f>
        <v>0</v>
      </c>
      <c r="H5" s="18">
        <f>Model!$W$31*((drdp!B5)*AMIL!$B5+(drdp!E5)*AMIL!$C5+(drdp!H5)*AMIL!$D5)</f>
        <v>0</v>
      </c>
      <c r="I5" s="18">
        <f>Model!$W$31*((drdp!C5)*AMIL!$B5+(drdp!F5)*AMIL!$C5+(drdp!I5)*AMIL!$D5)</f>
        <v>0</v>
      </c>
      <c r="J5" s="18">
        <f>Model!$W$31*((drdp!D5)*AMIL!$B5+(drdp!G5)*AMIL!$C5+(drdp!J5)*AMIL!$D5)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c r="Z5" t="s">
        <v>41</v>
      </c>
      <c r="AA5" t="s">
        <v>244</v>
      </c>
    </row>
    <row r="6" spans="1:27" x14ac:dyDescent="0.25">
      <c r="A6" s="26">
        <f>Wellpath!E6</f>
        <v>90</v>
      </c>
      <c r="B6" s="22">
        <v>0</v>
      </c>
      <c r="C6" s="22">
        <v>0</v>
      </c>
      <c r="D6" s="22">
        <f>SIN(Wellpath!L6) * SIN(Wellpath!O6) / (Bfield * COS(Dip))</f>
        <v>0</v>
      </c>
      <c r="E6" s="20">
        <f>Model!$W$31*((drdp!B6+drdp!K6)*AMIL!$B6+(drdp!E6+drdp!N6)*AMIL!$C6+(drdp!H6+drdp!Q6)*AMIL!$D6)</f>
        <v>0</v>
      </c>
      <c r="F6" s="20">
        <f>Model!$W$31*((drdp!C6+drdp!L6)*AMIL!$B6+(drdp!F6+drdp!O6)*AMIL!$C6+(drdp!I6+drdp!R6)*AMIL!$D6)</f>
        <v>0</v>
      </c>
      <c r="G6" s="20">
        <f>Model!$W$31*((drdp!D6+drdp!M6)*AMIL!$B6+(drdp!G6+drdp!P6)*AMIL!$C6+(drdp!J6+drdp!S6)*AMIL!$D6)</f>
        <v>0</v>
      </c>
      <c r="H6" s="18">
        <f>Model!$W$31*((drdp!B6)*AMIL!$B6+(drdp!E6)*AMIL!$C6+(drdp!H6)*AMIL!$D6)</f>
        <v>0</v>
      </c>
      <c r="I6" s="18">
        <f>Model!$W$31*((drdp!C6)*AMIL!$B6+(drdp!F6)*AMIL!$C6+(drdp!I6)*AMIL!$D6)</f>
        <v>0</v>
      </c>
      <c r="J6" s="18">
        <f>Model!$W$31*((drdp!D6)*AMIL!$B6+(drdp!G6)*AMIL!$C6+(drdp!J6)*AMIL!$D6)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c r="Z6" t="s">
        <v>70</v>
      </c>
      <c r="AA6" t="s">
        <v>38</v>
      </c>
    </row>
    <row r="7" spans="1:27" x14ac:dyDescent="0.25">
      <c r="A7" s="26">
        <f>Wellpath!E7</f>
        <v>120</v>
      </c>
      <c r="B7" s="22">
        <v>0</v>
      </c>
      <c r="C7" s="22">
        <v>0</v>
      </c>
      <c r="D7" s="22">
        <f>SIN(Wellpath!L7) * SIN(Wellpath!O7) / (Bfield * COS(Dip))</f>
        <v>0</v>
      </c>
      <c r="E7" s="20">
        <f>Model!$W$31*((drdp!B7+drdp!K7)*AMIL!$B7+(drdp!E7+drdp!N7)*AMIL!$C7+(drdp!H7+drdp!Q7)*AMIL!$D7)</f>
        <v>0</v>
      </c>
      <c r="F7" s="20">
        <f>Model!$W$31*((drdp!C7+drdp!L7)*AMIL!$B7+(drdp!F7+drdp!O7)*AMIL!$C7+(drdp!I7+drdp!R7)*AMIL!$D7)</f>
        <v>0</v>
      </c>
      <c r="G7" s="20">
        <f>Model!$W$31*((drdp!D7+drdp!M7)*AMIL!$B7+(drdp!G7+drdp!P7)*AMIL!$C7+(drdp!J7+drdp!S7)*AMIL!$D7)</f>
        <v>0</v>
      </c>
      <c r="H7" s="18">
        <f>Model!$W$31*((drdp!B7)*AMIL!$B7+(drdp!E7)*AMIL!$C7+(drdp!H7)*AMIL!$D7)</f>
        <v>0</v>
      </c>
      <c r="I7" s="18">
        <f>Model!$W$31*((drdp!C7)*AMIL!$B7+(drdp!F7)*AMIL!$C7+(drdp!I7)*AMIL!$D7)</f>
        <v>0</v>
      </c>
      <c r="J7" s="18">
        <f>Model!$W$31*((drdp!D7)*AMIL!$B7+(drdp!G7)*AMIL!$C7+(drdp!J7)*AMIL!$D7)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c r="Z7" t="s">
        <v>67</v>
      </c>
      <c r="AA7" t="s">
        <v>245</v>
      </c>
    </row>
    <row r="8" spans="1:27" x14ac:dyDescent="0.25">
      <c r="A8" s="26">
        <f>Wellpath!E8</f>
        <v>150</v>
      </c>
      <c r="B8" s="22">
        <v>0</v>
      </c>
      <c r="C8" s="22">
        <v>0</v>
      </c>
      <c r="D8" s="22">
        <f>SIN(Wellpath!L8) * SIN(Wellpath!O8) / (Bfield * COS(Dip))</f>
        <v>0</v>
      </c>
      <c r="E8" s="20">
        <f>Model!$W$31*((drdp!B8+drdp!K8)*AMIL!$B8+(drdp!E8+drdp!N8)*AMIL!$C8+(drdp!H8+drdp!Q8)*AMIL!$D8)</f>
        <v>0</v>
      </c>
      <c r="F8" s="20">
        <f>Model!$W$31*((drdp!C8+drdp!L8)*AMIL!$B8+(drdp!F8+drdp!O8)*AMIL!$C8+(drdp!I8+drdp!R8)*AMIL!$D8)</f>
        <v>0</v>
      </c>
      <c r="G8" s="20">
        <f>Model!$W$31*((drdp!D8+drdp!M8)*AMIL!$B8+(drdp!G8+drdp!P8)*AMIL!$C8+(drdp!J8+drdp!S8)*AMIL!$D8)</f>
        <v>0</v>
      </c>
      <c r="H8" s="18">
        <f>Model!$W$31*((drdp!B8)*AMIL!$B8+(drdp!E8)*AMIL!$C8+(drdp!H8)*AMIL!$D8)</f>
        <v>0</v>
      </c>
      <c r="I8" s="18">
        <f>Model!$W$31*((drdp!C8)*AMIL!$B8+(drdp!F8)*AMIL!$C8+(drdp!I8)*AMIL!$D8)</f>
        <v>0</v>
      </c>
      <c r="J8" s="18">
        <f>Model!$W$31*((drdp!D8)*AMIL!$B8+(drdp!G8)*AMIL!$C8+(drdp!J8)*AMIL!$D8)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c r="Z8" t="s">
        <v>71</v>
      </c>
      <c r="AA8" t="s">
        <v>246</v>
      </c>
    </row>
    <row r="9" spans="1:27" x14ac:dyDescent="0.25">
      <c r="A9" s="26">
        <f>Wellpath!E9</f>
        <v>180</v>
      </c>
      <c r="B9" s="22">
        <v>0</v>
      </c>
      <c r="C9" s="22">
        <v>0</v>
      </c>
      <c r="D9" s="22">
        <f>SIN(Wellpath!L9) * SIN(Wellpath!O9) / (Bfield * COS(Dip))</f>
        <v>0</v>
      </c>
      <c r="E9" s="20">
        <f>Model!$W$31*((drdp!B9+drdp!K9)*AMIL!$B9+(drdp!E9+drdp!N9)*AMIL!$C9+(drdp!H9+drdp!Q9)*AMIL!$D9)</f>
        <v>0</v>
      </c>
      <c r="F9" s="20">
        <f>Model!$W$31*((drdp!C9+drdp!L9)*AMIL!$B9+(drdp!F9+drdp!O9)*AMIL!$C9+(drdp!I9+drdp!R9)*AMIL!$D9)</f>
        <v>0</v>
      </c>
      <c r="G9" s="20">
        <f>Model!$W$31*((drdp!D9+drdp!M9)*AMIL!$B9+(drdp!G9+drdp!P9)*AMIL!$C9+(drdp!J9+drdp!S9)*AMIL!$D9)</f>
        <v>0</v>
      </c>
      <c r="H9" s="18">
        <f>Model!$W$31*((drdp!B9)*AMIL!$B9+(drdp!E9)*AMIL!$C9+(drdp!H9)*AMIL!$D9)</f>
        <v>0</v>
      </c>
      <c r="I9" s="18">
        <f>Model!$W$31*((drdp!C9)*AMIL!$B9+(drdp!F9)*AMIL!$C9+(drdp!I9)*AMIL!$D9)</f>
        <v>0</v>
      </c>
      <c r="J9" s="18">
        <f>Model!$W$31*((drdp!D9)*AMIL!$B9+(drdp!G9)*AMIL!$C9+(drdp!J9)*AMIL!$D9)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c r="Z9" t="s">
        <v>241</v>
      </c>
      <c r="AA9" t="s">
        <v>42</v>
      </c>
    </row>
    <row r="10" spans="1:27" x14ac:dyDescent="0.25">
      <c r="A10" s="26">
        <f>Wellpath!E10</f>
        <v>210</v>
      </c>
      <c r="B10" s="22">
        <v>0</v>
      </c>
      <c r="C10" s="22">
        <v>0</v>
      </c>
      <c r="D10" s="22">
        <f>SIN(Wellpath!L10) * SIN(Wellpath!O10) / (Bfield * COS(Dip))</f>
        <v>0</v>
      </c>
      <c r="E10" s="20">
        <f>Model!$W$31*((drdp!B10+drdp!K10)*AMIL!$B10+(drdp!E10+drdp!N10)*AMIL!$C10+(drdp!H10+drdp!Q10)*AMIL!$D10)</f>
        <v>0</v>
      </c>
      <c r="F10" s="20">
        <f>Model!$W$31*((drdp!C10+drdp!L10)*AMIL!$B10+(drdp!F10+drdp!O10)*AMIL!$C10+(drdp!I10+drdp!R10)*AMIL!$D10)</f>
        <v>0</v>
      </c>
      <c r="G10" s="20">
        <f>Model!$W$31*((drdp!D10+drdp!M10)*AMIL!$B10+(drdp!G10+drdp!P10)*AMIL!$C10+(drdp!J10+drdp!S10)*AMIL!$D10)</f>
        <v>0</v>
      </c>
      <c r="H10" s="18">
        <f>Model!$W$31*((drdp!B10)*AMIL!$B10+(drdp!E10)*AMIL!$C10+(drdp!H10)*AMIL!$D10)</f>
        <v>0</v>
      </c>
      <c r="I10" s="18">
        <f>Model!$W$31*((drdp!C10)*AMIL!$B10+(drdp!F10)*AMIL!$C10+(drdp!I10)*AMIL!$D10)</f>
        <v>0</v>
      </c>
      <c r="J10" s="18">
        <f>Model!$W$31*((drdp!D10)*AMIL!$B10+(drdp!G10)*AMIL!$C10+(drdp!J10)*AMIL!$D10)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c r="Z10"/>
      <c r="AA10"/>
    </row>
    <row r="11" spans="1:27" x14ac:dyDescent="0.25">
      <c r="A11" s="26">
        <f>Wellpath!E11</f>
        <v>240</v>
      </c>
      <c r="B11" s="22">
        <v>0</v>
      </c>
      <c r="C11" s="22">
        <v>0</v>
      </c>
      <c r="D11" s="22">
        <f>SIN(Wellpath!L11) * SIN(Wellpath!O11) / (Bfield * COS(Dip))</f>
        <v>0</v>
      </c>
      <c r="E11" s="20">
        <f>Model!$W$31*((drdp!B11+drdp!K11)*AMIL!$B11+(drdp!E11+drdp!N11)*AMIL!$C11+(drdp!H11+drdp!Q11)*AMIL!$D11)</f>
        <v>0</v>
      </c>
      <c r="F11" s="20">
        <f>Model!$W$31*((drdp!C11+drdp!L11)*AMIL!$B11+(drdp!F11+drdp!O11)*AMIL!$C11+(drdp!I11+drdp!R11)*AMIL!$D11)</f>
        <v>0</v>
      </c>
      <c r="G11" s="20">
        <f>Model!$W$31*((drdp!D11+drdp!M11)*AMIL!$B11+(drdp!G11+drdp!P11)*AMIL!$C11+(drdp!J11+drdp!S11)*AMIL!$D11)</f>
        <v>0</v>
      </c>
      <c r="H11" s="18">
        <f>Model!$W$31*((drdp!B11)*AMIL!$B11+(drdp!E11)*AMIL!$C11+(drdp!H11)*AMIL!$D11)</f>
        <v>0</v>
      </c>
      <c r="I11" s="18">
        <f>Model!$W$31*((drdp!C11)*AMIL!$B11+(drdp!F11)*AMIL!$C11+(drdp!I11)*AMIL!$D11)</f>
        <v>0</v>
      </c>
      <c r="J11" s="18">
        <f>Model!$W$31*((drdp!D11)*AMIL!$B11+(drdp!G11)*AMIL!$C11+(drdp!J11)*AMIL!$D11)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7" x14ac:dyDescent="0.25">
      <c r="A12" s="26">
        <f>Wellpath!E12</f>
        <v>270</v>
      </c>
      <c r="B12" s="22">
        <v>0</v>
      </c>
      <c r="C12" s="22">
        <v>0</v>
      </c>
      <c r="D12" s="22">
        <f>SIN(Wellpath!L12) * SIN(Wellpath!O12) / (Bfield * COS(Dip))</f>
        <v>0</v>
      </c>
      <c r="E12" s="20">
        <f>Model!$W$31*((drdp!B12+drdp!K12)*AMIL!$B12+(drdp!E12+drdp!N12)*AMIL!$C12+(drdp!H12+drdp!Q12)*AMIL!$D12)</f>
        <v>0</v>
      </c>
      <c r="F12" s="20">
        <f>Model!$W$31*((drdp!C12+drdp!L12)*AMIL!$B12+(drdp!F12+drdp!O12)*AMIL!$C12+(drdp!I12+drdp!R12)*AMIL!$D12)</f>
        <v>0</v>
      </c>
      <c r="G12" s="20">
        <f>Model!$W$31*((drdp!D12+drdp!M12)*AMIL!$B12+(drdp!G12+drdp!P12)*AMIL!$C12+(drdp!J12+drdp!S12)*AMIL!$D12)</f>
        <v>0</v>
      </c>
      <c r="H12" s="18">
        <f>Model!$W$31*((drdp!B12)*AMIL!$B12+(drdp!E12)*AMIL!$C12+(drdp!H12)*AMIL!$D12)</f>
        <v>0</v>
      </c>
      <c r="I12" s="18">
        <f>Model!$W$31*((drdp!C12)*AMIL!$B12+(drdp!F12)*AMIL!$C12+(drdp!I12)*AMIL!$D12)</f>
        <v>0</v>
      </c>
      <c r="J12" s="18">
        <f>Model!$W$31*((drdp!D12)*AMIL!$B12+(drdp!G12)*AMIL!$C12+(drdp!J12)*AMIL!$D12)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7" x14ac:dyDescent="0.25">
      <c r="A13" s="26">
        <f>Wellpath!E13</f>
        <v>300</v>
      </c>
      <c r="B13" s="22">
        <v>0</v>
      </c>
      <c r="C13" s="22">
        <v>0</v>
      </c>
      <c r="D13" s="22">
        <f>SIN(Wellpath!L13) * SIN(Wellpath!O13) / (Bfield * COS(Dip))</f>
        <v>0</v>
      </c>
      <c r="E13" s="20">
        <f>Model!$W$31*((drdp!B13+drdp!K13)*AMIL!$B13+(drdp!E13+drdp!N13)*AMIL!$C13+(drdp!H13+drdp!Q13)*AMIL!$D13)</f>
        <v>0</v>
      </c>
      <c r="F13" s="20">
        <f>Model!$W$31*((drdp!C13+drdp!L13)*AMIL!$B13+(drdp!F13+drdp!O13)*AMIL!$C13+(drdp!I13+drdp!R13)*AMIL!$D13)</f>
        <v>0</v>
      </c>
      <c r="G13" s="20">
        <f>Model!$W$31*((drdp!D13+drdp!M13)*AMIL!$B13+(drdp!G13+drdp!P13)*AMIL!$C13+(drdp!J13+drdp!S13)*AMIL!$D13)</f>
        <v>0</v>
      </c>
      <c r="H13" s="18">
        <f>Model!$W$31*((drdp!B13)*AMIL!$B13+(drdp!E13)*AMIL!$C13+(drdp!H13)*AMIL!$D13)</f>
        <v>0</v>
      </c>
      <c r="I13" s="18">
        <f>Model!$W$31*((drdp!C13)*AMIL!$B13+(drdp!F13)*AMIL!$C13+(drdp!I13)*AMIL!$D13)</f>
        <v>0</v>
      </c>
      <c r="J13" s="18">
        <f>Model!$W$31*((drdp!D13)*AMIL!$B13+(drdp!G13)*AMIL!$C13+(drdp!J13)*AMIL!$D13)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7" x14ac:dyDescent="0.25">
      <c r="A14" s="26">
        <f>Wellpath!E14</f>
        <v>330</v>
      </c>
      <c r="B14" s="22">
        <v>0</v>
      </c>
      <c r="C14" s="22">
        <v>0</v>
      </c>
      <c r="D14" s="22">
        <f>SIN(Wellpath!L14) * SIN(Wellpath!O14) / (Bfield * COS(Dip))</f>
        <v>0</v>
      </c>
      <c r="E14" s="20">
        <f>Model!$W$31*((drdp!B14+drdp!K14)*AMIL!$B14+(drdp!E14+drdp!N14)*AMIL!$C14+(drdp!H14+drdp!Q14)*AMIL!$D14)</f>
        <v>0</v>
      </c>
      <c r="F14" s="20">
        <f>Model!$W$31*((drdp!C14+drdp!L14)*AMIL!$B14+(drdp!F14+drdp!O14)*AMIL!$C14+(drdp!I14+drdp!R14)*AMIL!$D14)</f>
        <v>0</v>
      </c>
      <c r="G14" s="20">
        <f>Model!$W$31*((drdp!D14+drdp!M14)*AMIL!$B14+(drdp!G14+drdp!P14)*AMIL!$C14+(drdp!J14+drdp!S14)*AMIL!$D14)</f>
        <v>0</v>
      </c>
      <c r="H14" s="18">
        <f>Model!$W$31*((drdp!B14)*AMIL!$B14+(drdp!E14)*AMIL!$C14+(drdp!H14)*AMIL!$D14)</f>
        <v>0</v>
      </c>
      <c r="I14" s="18">
        <f>Model!$W$31*((drdp!C14)*AMIL!$B14+(drdp!F14)*AMIL!$C14+(drdp!I14)*AMIL!$D14)</f>
        <v>0</v>
      </c>
      <c r="J14" s="18">
        <f>Model!$W$31*((drdp!D14)*AMIL!$B14+(drdp!G14)*AMIL!$C14+(drdp!J14)*AMIL!$D14)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7" x14ac:dyDescent="0.25">
      <c r="A15" s="26">
        <f>Wellpath!E15</f>
        <v>360</v>
      </c>
      <c r="B15" s="22">
        <v>0</v>
      </c>
      <c r="C15" s="22">
        <v>0</v>
      </c>
      <c r="D15" s="22">
        <f>SIN(Wellpath!L15) * SIN(Wellpath!O15) / (Bfield * COS(Dip))</f>
        <v>0</v>
      </c>
      <c r="E15" s="20">
        <f>Model!$W$31*((drdp!B15+drdp!K15)*AMIL!$B15+(drdp!E15+drdp!N15)*AMIL!$C15+(drdp!H15+drdp!Q15)*AMIL!$D15)</f>
        <v>0</v>
      </c>
      <c r="F15" s="20">
        <f>Model!$W$31*((drdp!C15+drdp!L15)*AMIL!$B15+(drdp!F15+drdp!O15)*AMIL!$C15+(drdp!I15+drdp!R15)*AMIL!$D15)</f>
        <v>0</v>
      </c>
      <c r="G15" s="20">
        <f>Model!$W$31*((drdp!D15+drdp!M15)*AMIL!$B15+(drdp!G15+drdp!P15)*AMIL!$C15+(drdp!J15+drdp!S15)*AMIL!$D15)</f>
        <v>0</v>
      </c>
      <c r="H15" s="18">
        <f>Model!$W$31*((drdp!B15)*AMIL!$B15+(drdp!E15)*AMIL!$C15+(drdp!H15)*AMIL!$D15)</f>
        <v>0</v>
      </c>
      <c r="I15" s="18">
        <f>Model!$W$31*((drdp!C15)*AMIL!$B15+(drdp!F15)*AMIL!$C15+(drdp!I15)*AMIL!$D15)</f>
        <v>0</v>
      </c>
      <c r="J15" s="18">
        <f>Model!$W$31*((drdp!D15)*AMIL!$B15+(drdp!G15)*AMIL!$C15+(drdp!J15)*AMIL!$D15)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7" x14ac:dyDescent="0.25">
      <c r="A16" s="26">
        <f>Wellpath!E16</f>
        <v>390</v>
      </c>
      <c r="B16" s="22">
        <v>0</v>
      </c>
      <c r="C16" s="22">
        <v>0</v>
      </c>
      <c r="D16" s="22">
        <f>SIN(Wellpath!L16) * SIN(Wellpath!O16) / (Bfield * COS(Dip))</f>
        <v>0</v>
      </c>
      <c r="E16" s="20">
        <f>Model!$W$31*((drdp!B16+drdp!K16)*AMIL!$B16+(drdp!E16+drdp!N16)*AMIL!$C16+(drdp!H16+drdp!Q16)*AMIL!$D16)</f>
        <v>0</v>
      </c>
      <c r="F16" s="20">
        <f>Model!$W$31*((drdp!C16+drdp!L16)*AMIL!$B16+(drdp!F16+drdp!O16)*AMIL!$C16+(drdp!I16+drdp!R16)*AMIL!$D16)</f>
        <v>0</v>
      </c>
      <c r="G16" s="20">
        <f>Model!$W$31*((drdp!D16+drdp!M16)*AMIL!$B16+(drdp!G16+drdp!P16)*AMIL!$C16+(drdp!J16+drdp!S16)*AMIL!$D16)</f>
        <v>0</v>
      </c>
      <c r="H16" s="18">
        <f>Model!$W$31*((drdp!B16)*AMIL!$B16+(drdp!E16)*AMIL!$C16+(drdp!H16)*AMIL!$D16)</f>
        <v>0</v>
      </c>
      <c r="I16" s="18">
        <f>Model!$W$31*((drdp!C16)*AMIL!$B16+(drdp!F16)*AMIL!$C16+(drdp!I16)*AMIL!$D16)</f>
        <v>0</v>
      </c>
      <c r="J16" s="18">
        <f>Model!$W$31*((drdp!D16)*AMIL!$B16+(drdp!G16)*AMIL!$C16+(drdp!J16)*AMIL!$D16)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f>SIN(Wellpath!L17) * SIN(Wellpath!O17) / (Bfield * COS(Dip))</f>
        <v>0</v>
      </c>
      <c r="E17" s="20">
        <f>Model!$W$31*((drdp!B17+drdp!K17)*AMIL!$B17+(drdp!E17+drdp!N17)*AMIL!$C17+(drdp!H17+drdp!Q17)*AMIL!$D17)</f>
        <v>0</v>
      </c>
      <c r="F17" s="20">
        <f>Model!$W$31*((drdp!C17+drdp!L17)*AMIL!$B17+(drdp!F17+drdp!O17)*AMIL!$C17+(drdp!I17+drdp!R17)*AMIL!$D17)</f>
        <v>0</v>
      </c>
      <c r="G17" s="20">
        <f>Model!$W$31*((drdp!D17+drdp!M17)*AMIL!$B17+(drdp!G17+drdp!P17)*AMIL!$C17+(drdp!J17+drdp!S17)*AMIL!$D17)</f>
        <v>0</v>
      </c>
      <c r="H17" s="18">
        <f>Model!$W$31*((drdp!B17)*AMIL!$B17+(drdp!E17)*AMIL!$C17+(drdp!H17)*AMIL!$D17)</f>
        <v>0</v>
      </c>
      <c r="I17" s="18">
        <f>Model!$W$31*((drdp!C17)*AMIL!$B17+(drdp!F17)*AMIL!$C17+(drdp!I17)*AMIL!$D17)</f>
        <v>0</v>
      </c>
      <c r="J17" s="18">
        <f>Model!$W$31*((drdp!D17)*AMIL!$B17+(drdp!G17)*AMIL!$C17+(drdp!J17)*AMIL!$D17)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f>SIN(Wellpath!L18) * SIN(Wellpath!O18) / (Bfield * COS(Dip))</f>
        <v>0</v>
      </c>
      <c r="E18" s="20">
        <f>Model!$W$31*((drdp!B18+drdp!K18)*AMIL!$B18+(drdp!E18+drdp!N18)*AMIL!$C18+(drdp!H18+drdp!Q18)*AMIL!$D18)</f>
        <v>0</v>
      </c>
      <c r="F18" s="20">
        <f>Model!$W$31*((drdp!C18+drdp!L18)*AMIL!$B18+(drdp!F18+drdp!O18)*AMIL!$C18+(drdp!I18+drdp!R18)*AMIL!$D18)</f>
        <v>0</v>
      </c>
      <c r="G18" s="20">
        <f>Model!$W$31*((drdp!D18+drdp!M18)*AMIL!$B18+(drdp!G18+drdp!P18)*AMIL!$C18+(drdp!J18+drdp!S18)*AMIL!$D18)</f>
        <v>0</v>
      </c>
      <c r="H18" s="18">
        <f>Model!$W$31*((drdp!B18)*AMIL!$B18+(drdp!E18)*AMIL!$C18+(drdp!H18)*AMIL!$D18)</f>
        <v>0</v>
      </c>
      <c r="I18" s="18">
        <f>Model!$W$31*((drdp!C18)*AMIL!$B18+(drdp!F18)*AMIL!$C18+(drdp!I18)*AMIL!$D18)</f>
        <v>0</v>
      </c>
      <c r="J18" s="18">
        <f>Model!$W$31*((drdp!D18)*AMIL!$B18+(drdp!G18)*AMIL!$C18+(drdp!J18)*AMIL!$D18)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f>SIN(Wellpath!L19) * SIN(Wellpath!O19) / (Bfield * COS(Dip))</f>
        <v>0</v>
      </c>
      <c r="E19" s="20">
        <f>Model!$W$31*((drdp!B19+drdp!K19)*AMIL!$B19+(drdp!E19+drdp!N19)*AMIL!$C19+(drdp!H19+drdp!Q19)*AMIL!$D19)</f>
        <v>0</v>
      </c>
      <c r="F19" s="20">
        <f>Model!$W$31*((drdp!C19+drdp!L19)*AMIL!$B19+(drdp!F19+drdp!O19)*AMIL!$C19+(drdp!I19+drdp!R19)*AMIL!$D19)</f>
        <v>0</v>
      </c>
      <c r="G19" s="20">
        <f>Model!$W$31*((drdp!D19+drdp!M19)*AMIL!$B19+(drdp!G19+drdp!P19)*AMIL!$C19+(drdp!J19+drdp!S19)*AMIL!$D19)</f>
        <v>0</v>
      </c>
      <c r="H19" s="18">
        <f>Model!$W$31*((drdp!B19)*AMIL!$B19+(drdp!E19)*AMIL!$C19+(drdp!H19)*AMIL!$D19)</f>
        <v>0</v>
      </c>
      <c r="I19" s="18">
        <f>Model!$W$31*((drdp!C19)*AMIL!$B19+(drdp!F19)*AMIL!$C19+(drdp!I19)*AMIL!$D19)</f>
        <v>0</v>
      </c>
      <c r="J19" s="18">
        <f>Model!$W$31*((drdp!D19)*AMIL!$B19+(drdp!G19)*AMIL!$C19+(drdp!J19)*AMIL!$D19)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f>SIN(Wellpath!L20) * SIN(Wellpath!O20) / (Bfield * COS(Dip))</f>
        <v>0</v>
      </c>
      <c r="E20" s="20">
        <f>Model!$W$31*((drdp!B20+drdp!K20)*AMIL!$B20+(drdp!E20+drdp!N20)*AMIL!$C20+(drdp!H20+drdp!Q20)*AMIL!$D20)</f>
        <v>0</v>
      </c>
      <c r="F20" s="20">
        <f>Model!$W$31*((drdp!C20+drdp!L20)*AMIL!$B20+(drdp!F20+drdp!O20)*AMIL!$C20+(drdp!I20+drdp!R20)*AMIL!$D20)</f>
        <v>0</v>
      </c>
      <c r="G20" s="20">
        <f>Model!$W$31*((drdp!D20+drdp!M20)*AMIL!$B20+(drdp!G20+drdp!P20)*AMIL!$C20+(drdp!J20+drdp!S20)*AMIL!$D20)</f>
        <v>0</v>
      </c>
      <c r="H20" s="18">
        <f>Model!$W$31*((drdp!B20)*AMIL!$B20+(drdp!E20)*AMIL!$C20+(drdp!H20)*AMIL!$D20)</f>
        <v>0</v>
      </c>
      <c r="I20" s="18">
        <f>Model!$W$31*((drdp!C20)*AMIL!$B20+(drdp!F20)*AMIL!$C20+(drdp!I20)*AMIL!$D20)</f>
        <v>0</v>
      </c>
      <c r="J20" s="18">
        <f>Model!$W$31*((drdp!D20)*AMIL!$B20+(drdp!G20)*AMIL!$C20+(drdp!J20)*AMIL!$D20)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f>SIN(Wellpath!L21) * SIN(Wellpath!O21) / (Bfield * COS(Dip))</f>
        <v>-1.5618768350657532E-7</v>
      </c>
      <c r="E21" s="20">
        <f>Model!$W$31*((drdp!B21+drdp!K21)*AMIL!$B21+(drdp!E21+drdp!N21)*AMIL!$C21+(drdp!H21+drdp!Q21)*AMIL!$D21)</f>
        <v>0</v>
      </c>
      <c r="F21" s="20">
        <f>Model!$W$31*((drdp!C21+drdp!L21)*AMIL!$B21+(drdp!F21+drdp!O21)*AMIL!$C21+(drdp!I21+drdp!R21)*AMIL!$D21)</f>
        <v>-9.9549648417982026E-6</v>
      </c>
      <c r="G21" s="20">
        <f>Model!$W$31*((drdp!D21+drdp!M21)*AMIL!$B21+(drdp!G21+drdp!P21)*AMIL!$C21+(drdp!J21+drdp!S21)*AMIL!$D21)</f>
        <v>0</v>
      </c>
      <c r="H21" s="18">
        <f>Model!$W$31*((drdp!B21)*AMIL!$B21+(drdp!E21)*AMIL!$C21+(drdp!H21)*AMIL!$D21)</f>
        <v>0</v>
      </c>
      <c r="I21" s="18">
        <f>Model!$W$31*((drdp!C21)*AMIL!$B21+(drdp!F21)*AMIL!$C21+(drdp!I21)*AMIL!$D21)</f>
        <v>-2.4887412104495506E-6</v>
      </c>
      <c r="J21" s="18">
        <f>Model!$W$31*((drdp!D21)*AMIL!$B21+(drdp!G21)*AMIL!$C21+(drdp!J21)*AMIL!$D21)</f>
        <v>0</v>
      </c>
      <c r="K21" s="21">
        <f>SUM(E$3:E20)+H21</f>
        <v>0</v>
      </c>
      <c r="L21" s="21">
        <f>SUM(F$3:F20)+I21</f>
        <v>-2.4887412104495506E-6</v>
      </c>
      <c r="M21" s="21">
        <f>SUM(G$3:G20)+J21</f>
        <v>0</v>
      </c>
      <c r="N21" s="21"/>
      <c r="O21" s="21"/>
      <c r="P21" s="21"/>
      <c r="Q21" s="19">
        <f t="shared" si="1"/>
        <v>0</v>
      </c>
      <c r="R21" s="19">
        <f t="shared" si="1"/>
        <v>6.1938328125898942E-12</v>
      </c>
      <c r="S21" s="19">
        <f t="shared" si="1"/>
        <v>0</v>
      </c>
      <c r="T21" s="19">
        <f t="shared" si="2"/>
        <v>0</v>
      </c>
      <c r="U21" s="19">
        <f t="shared" si="3"/>
        <v>0</v>
      </c>
      <c r="V21" s="19">
        <f t="shared" si="4"/>
        <v>0</v>
      </c>
    </row>
    <row r="22" spans="1:22" x14ac:dyDescent="0.25">
      <c r="A22" s="26">
        <f>Wellpath!E22</f>
        <v>540</v>
      </c>
      <c r="B22" s="22">
        <v>0</v>
      </c>
      <c r="C22" s="22">
        <v>0</v>
      </c>
      <c r="D22" s="22">
        <f>SIN(Wellpath!L22) * SIN(Wellpath!O22) / (Bfield * COS(Dip))</f>
        <v>-6.2630169694551043E-7</v>
      </c>
      <c r="E22" s="20">
        <f>Model!$W$31*((drdp!B22+drdp!K22)*AMIL!$B22+(drdp!E22+drdp!N22)*AMIL!$C22+(drdp!H22+drdp!Q22)*AMIL!$D22)</f>
        <v>0</v>
      </c>
      <c r="F22" s="20">
        <f>Model!$W$31*((drdp!C22+drdp!L22)*AMIL!$B22+(drdp!F22+drdp!O22)*AMIL!$C22+(drdp!I22+drdp!R22)*AMIL!$D22)</f>
        <v>-2.4010687696454007E-4</v>
      </c>
      <c r="G22" s="20">
        <f>Model!$W$31*((drdp!D22+drdp!M22)*AMIL!$B22+(drdp!G22+drdp!P22)*AMIL!$C22+(drdp!J22+drdp!S22)*AMIL!$D22)</f>
        <v>0</v>
      </c>
      <c r="H22" s="18">
        <f>Model!$W$31*((drdp!B22)*AMIL!$B22+(drdp!E22)*AMIL!$C22+(drdp!H22)*AMIL!$D22)</f>
        <v>0</v>
      </c>
      <c r="I22" s="18">
        <f>Model!$W$31*((drdp!C22)*AMIL!$B22+(drdp!F22)*AMIL!$C22+(drdp!I22)*AMIL!$D22)</f>
        <v>-1.2005343848227004E-4</v>
      </c>
      <c r="J22" s="18">
        <f>Model!$W$31*((drdp!D22)*AMIL!$B22+(drdp!G22)*AMIL!$C22+(drdp!J22)*AMIL!$D22)</f>
        <v>0</v>
      </c>
      <c r="K22" s="21">
        <f>SUM(E$3:E21)+H22</f>
        <v>0</v>
      </c>
      <c r="L22" s="21">
        <f>SUM(F$3:F21)+I22</f>
        <v>-1.3000840332406824E-4</v>
      </c>
      <c r="M22" s="21">
        <f>SUM(G$3:G21)+J22</f>
        <v>0</v>
      </c>
      <c r="N22" s="21"/>
      <c r="O22" s="21"/>
      <c r="P22" s="21"/>
      <c r="Q22" s="19">
        <f t="shared" si="1"/>
        <v>0</v>
      </c>
      <c r="R22" s="19">
        <f t="shared" si="1"/>
        <v>1.69021849348736E-8</v>
      </c>
      <c r="S22" s="19">
        <f t="shared" si="1"/>
        <v>0</v>
      </c>
      <c r="T22" s="19">
        <f t="shared" si="2"/>
        <v>0</v>
      </c>
      <c r="U22" s="19">
        <f t="shared" si="3"/>
        <v>0</v>
      </c>
      <c r="V22" s="19">
        <f t="shared" si="4"/>
        <v>0</v>
      </c>
    </row>
    <row r="23" spans="1:22" x14ac:dyDescent="0.25">
      <c r="A23" s="26">
        <f>Wellpath!E23</f>
        <v>570</v>
      </c>
      <c r="B23" s="22">
        <v>0</v>
      </c>
      <c r="C23" s="22">
        <v>0</v>
      </c>
      <c r="D23" s="22">
        <f>SIN(Wellpath!L23) * SIN(Wellpath!O23) / (Bfield * COS(Dip))</f>
        <v>-1.0952235095076482E-6</v>
      </c>
      <c r="E23" s="20">
        <f>Model!$W$31*((drdp!B23+drdp!K23)*AMIL!$B23+(drdp!E23+drdp!N23)*AMIL!$C23+(drdp!H23+drdp!Q23)*AMIL!$D23)</f>
        <v>0</v>
      </c>
      <c r="F23" s="20">
        <f>Model!$W$31*((drdp!C23+drdp!L23)*AMIL!$B23+(drdp!F23+drdp!O23)*AMIL!$C23+(drdp!I23+drdp!R23)*AMIL!$D23)</f>
        <v>-7.3424827906662209E-4</v>
      </c>
      <c r="G23" s="20">
        <f>Model!$W$31*((drdp!D23+drdp!M23)*AMIL!$B23+(drdp!G23+drdp!P23)*AMIL!$C23+(drdp!J23+drdp!S23)*AMIL!$D23)</f>
        <v>0</v>
      </c>
      <c r="H23" s="18">
        <f>Model!$W$31*((drdp!B23)*AMIL!$B23+(drdp!E23)*AMIL!$C23+(drdp!H23)*AMIL!$D23)</f>
        <v>0</v>
      </c>
      <c r="I23" s="18">
        <f>Model!$W$31*((drdp!C23)*AMIL!$B23+(drdp!F23)*AMIL!$C23+(drdp!I23)*AMIL!$D23)</f>
        <v>-3.6712413953331104E-4</v>
      </c>
      <c r="J23" s="18">
        <f>Model!$W$31*((drdp!D23)*AMIL!$B23+(drdp!G23)*AMIL!$C23+(drdp!J23)*AMIL!$D23)</f>
        <v>0</v>
      </c>
      <c r="K23" s="21">
        <f>SUM(E$3:E22)+H23</f>
        <v>0</v>
      </c>
      <c r="L23" s="21">
        <f>SUM(F$3:F22)+I23</f>
        <v>-6.1718598133964932E-4</v>
      </c>
      <c r="M23" s="21">
        <f>SUM(G$3:G22)+J23</f>
        <v>0</v>
      </c>
      <c r="N23" s="21"/>
      <c r="O23" s="21"/>
      <c r="P23" s="21"/>
      <c r="Q23" s="19">
        <f t="shared" si="1"/>
        <v>0</v>
      </c>
      <c r="R23" s="19">
        <f t="shared" si="1"/>
        <v>3.8091853556218596E-7</v>
      </c>
      <c r="S23" s="19">
        <f t="shared" si="1"/>
        <v>0</v>
      </c>
      <c r="T23" s="19">
        <f t="shared" si="2"/>
        <v>0</v>
      </c>
      <c r="U23" s="19">
        <f t="shared" si="3"/>
        <v>0</v>
      </c>
      <c r="V23" s="19">
        <f t="shared" si="4"/>
        <v>0</v>
      </c>
    </row>
    <row r="24" spans="1:22" x14ac:dyDescent="0.25">
      <c r="A24" s="26">
        <f>Wellpath!E24</f>
        <v>600</v>
      </c>
      <c r="B24" s="22">
        <v>0</v>
      </c>
      <c r="C24" s="22">
        <v>0</v>
      </c>
      <c r="D24" s="22">
        <f>SIN(Wellpath!L24) * SIN(Wellpath!O24) / (Bfield * COS(Dip))</f>
        <v>-1.5620605018710036E-6</v>
      </c>
      <c r="E24" s="20">
        <f>Model!$W$31*((drdp!B24+drdp!K24)*AMIL!$B24+(drdp!E24+drdp!N24)*AMIL!$C24+(drdp!H24+drdp!Q24)*AMIL!$D24)</f>
        <v>0</v>
      </c>
      <c r="F24" s="20">
        <f>Model!$W$31*((drdp!C24+drdp!L24)*AMIL!$B24+(drdp!F24+drdp!O24)*AMIL!$C24+(drdp!I24+drdp!R24)*AMIL!$D24)</f>
        <v>-1.4935959391282109E-3</v>
      </c>
      <c r="G24" s="20">
        <f>Model!$W$31*((drdp!D24+drdp!M24)*AMIL!$B24+(drdp!G24+drdp!P24)*AMIL!$C24+(drdp!J24+drdp!S24)*AMIL!$D24)</f>
        <v>0</v>
      </c>
      <c r="H24" s="18">
        <f>Model!$W$31*((drdp!B24)*AMIL!$B24+(drdp!E24)*AMIL!$C24+(drdp!H24)*AMIL!$D24)</f>
        <v>0</v>
      </c>
      <c r="I24" s="18">
        <f>Model!$W$31*((drdp!C24)*AMIL!$B24+(drdp!F24)*AMIL!$C24+(drdp!I24)*AMIL!$D24)</f>
        <v>-7.4679796956410543E-4</v>
      </c>
      <c r="J24" s="18">
        <f>Model!$W$31*((drdp!D24)*AMIL!$B24+(drdp!G24)*AMIL!$C24+(drdp!J24)*AMIL!$D24)</f>
        <v>0</v>
      </c>
      <c r="K24" s="21">
        <f>SUM(E$3:E23)+H24</f>
        <v>0</v>
      </c>
      <c r="L24" s="21">
        <f>SUM(F$3:F23)+I24</f>
        <v>-1.7311080904370659E-3</v>
      </c>
      <c r="M24" s="21">
        <f>SUM(G$3:G23)+J24</f>
        <v>0</v>
      </c>
      <c r="N24" s="21"/>
      <c r="O24" s="21"/>
      <c r="P24" s="21"/>
      <c r="Q24" s="19">
        <f t="shared" si="1"/>
        <v>0</v>
      </c>
      <c r="R24" s="19">
        <f t="shared" si="1"/>
        <v>2.9967352207766647E-6</v>
      </c>
      <c r="S24" s="19">
        <f t="shared" si="1"/>
        <v>0</v>
      </c>
      <c r="T24" s="19">
        <f t="shared" si="2"/>
        <v>0</v>
      </c>
      <c r="U24" s="19">
        <f t="shared" si="3"/>
        <v>0</v>
      </c>
      <c r="V24" s="19">
        <f t="shared" si="4"/>
        <v>0</v>
      </c>
    </row>
    <row r="25" spans="1:22" x14ac:dyDescent="0.25">
      <c r="A25" s="26">
        <f>Wellpath!E25</f>
        <v>630</v>
      </c>
      <c r="B25" s="22">
        <v>0</v>
      </c>
      <c r="C25" s="22">
        <v>0</v>
      </c>
      <c r="D25" s="22">
        <f>SIN(Wellpath!L25) * SIN(Wellpath!O25) / (Bfield * COS(Dip))</f>
        <v>-2.0259240232873322E-6</v>
      </c>
      <c r="E25" s="20">
        <f>Model!$W$31*((drdp!B25+drdp!K25)*AMIL!$B25+(drdp!E25+drdp!N25)*AMIL!$C25+(drdp!H25+drdp!Q25)*AMIL!$D25)</f>
        <v>0</v>
      </c>
      <c r="F25" s="20">
        <f>Model!$W$31*((drdp!C25+drdp!L25)*AMIL!$B25+(drdp!F25+drdp!O25)*AMIL!$C25+(drdp!I25+drdp!R25)*AMIL!$D25)</f>
        <v>-2.5123707629495832E-3</v>
      </c>
      <c r="G25" s="20">
        <f>Model!$W$31*((drdp!D25+drdp!M25)*AMIL!$B25+(drdp!G25+drdp!P25)*AMIL!$C25+(drdp!J25+drdp!S25)*AMIL!$D25)</f>
        <v>0</v>
      </c>
      <c r="H25" s="18">
        <f>Model!$W$31*((drdp!B25)*AMIL!$B25+(drdp!E25)*AMIL!$C25+(drdp!H25)*AMIL!$D25)</f>
        <v>0</v>
      </c>
      <c r="I25" s="18">
        <f>Model!$W$31*((drdp!C25)*AMIL!$B25+(drdp!F25)*AMIL!$C25+(drdp!I25)*AMIL!$D25)</f>
        <v>-1.2561853814747916E-3</v>
      </c>
      <c r="J25" s="18">
        <f>Model!$W$31*((drdp!D25)*AMIL!$B25+(drdp!G25)*AMIL!$C25+(drdp!J25)*AMIL!$D25)</f>
        <v>0</v>
      </c>
      <c r="K25" s="21">
        <f>SUM(E$3:E24)+H25</f>
        <v>0</v>
      </c>
      <c r="L25" s="21">
        <f>SUM(F$3:F24)+I25</f>
        <v>-3.7340914414759627E-3</v>
      </c>
      <c r="M25" s="21">
        <f>SUM(G$3:G24)+J25</f>
        <v>0</v>
      </c>
      <c r="N25" s="21"/>
      <c r="O25" s="21"/>
      <c r="P25" s="21"/>
      <c r="Q25" s="19">
        <f t="shared" si="1"/>
        <v>0</v>
      </c>
      <c r="R25" s="19">
        <f t="shared" si="1"/>
        <v>1.3943438893304033E-5</v>
      </c>
      <c r="S25" s="19">
        <f t="shared" si="1"/>
        <v>0</v>
      </c>
      <c r="T25" s="19">
        <f t="shared" si="2"/>
        <v>0</v>
      </c>
      <c r="U25" s="19">
        <f t="shared" si="3"/>
        <v>0</v>
      </c>
      <c r="V25" s="19">
        <f t="shared" si="4"/>
        <v>0</v>
      </c>
    </row>
    <row r="26" spans="1:22" x14ac:dyDescent="0.25">
      <c r="A26" s="26">
        <f>Wellpath!E26</f>
        <v>660</v>
      </c>
      <c r="B26" s="22">
        <v>0</v>
      </c>
      <c r="C26" s="22">
        <v>0</v>
      </c>
      <c r="D26" s="22">
        <f>SIN(Wellpath!L26) * SIN(Wellpath!O26) / (Bfield * COS(Dip))</f>
        <v>-2.4859310831793393E-6</v>
      </c>
      <c r="E26" s="20">
        <f>Model!$W$31*((drdp!B26+drdp!K26)*AMIL!$B26+(drdp!E26+drdp!N26)*AMIL!$C26+(drdp!H26+drdp!Q26)*AMIL!$D26)</f>
        <v>0</v>
      </c>
      <c r="F26" s="20">
        <f>Model!$W$31*((drdp!C26+drdp!L26)*AMIL!$B26+(drdp!F26+drdp!O26)*AMIL!$C26+(drdp!I26+drdp!R26)*AMIL!$D26)</f>
        <v>-3.7828192589684025E-3</v>
      </c>
      <c r="G26" s="20">
        <f>Model!$W$31*((drdp!D26+drdp!M26)*AMIL!$B26+(drdp!G26+drdp!P26)*AMIL!$C26+(drdp!J26+drdp!S26)*AMIL!$D26)</f>
        <v>0</v>
      </c>
      <c r="H26" s="18">
        <f>Model!$W$31*((drdp!B26)*AMIL!$B26+(drdp!E26)*AMIL!$C26+(drdp!H26)*AMIL!$D26)</f>
        <v>0</v>
      </c>
      <c r="I26" s="18">
        <f>Model!$W$31*((drdp!C26)*AMIL!$B26+(drdp!F26)*AMIL!$C26+(drdp!I26)*AMIL!$D26)</f>
        <v>-1.8914096294842012E-3</v>
      </c>
      <c r="J26" s="18">
        <f>Model!$W$31*((drdp!D26)*AMIL!$B26+(drdp!G26)*AMIL!$C26+(drdp!J26)*AMIL!$D26)</f>
        <v>0</v>
      </c>
      <c r="K26" s="21">
        <f>SUM(E$3:E25)+H26</f>
        <v>0</v>
      </c>
      <c r="L26" s="21">
        <f>SUM(F$3:F25)+I26</f>
        <v>-6.8816864524349555E-3</v>
      </c>
      <c r="M26" s="21">
        <f>SUM(G$3:G25)+J26</f>
        <v>0</v>
      </c>
      <c r="N26" s="21"/>
      <c r="O26" s="21"/>
      <c r="P26" s="21"/>
      <c r="Q26" s="19">
        <f t="shared" si="1"/>
        <v>0</v>
      </c>
      <c r="R26" s="19">
        <f t="shared" si="1"/>
        <v>4.7357608429626804E-5</v>
      </c>
      <c r="S26" s="19">
        <f t="shared" si="1"/>
        <v>0</v>
      </c>
      <c r="T26" s="19">
        <f t="shared" si="2"/>
        <v>0</v>
      </c>
      <c r="U26" s="19">
        <f t="shared" si="3"/>
        <v>0</v>
      </c>
      <c r="V26" s="19">
        <f t="shared" si="4"/>
        <v>0</v>
      </c>
    </row>
    <row r="27" spans="1:22" x14ac:dyDescent="0.25">
      <c r="A27" s="26">
        <f>Wellpath!E27</f>
        <v>690</v>
      </c>
      <c r="B27" s="22">
        <v>0</v>
      </c>
      <c r="C27" s="22">
        <v>0</v>
      </c>
      <c r="D27" s="22">
        <f>SIN(Wellpath!L27) * SIN(Wellpath!O27) / (Bfield * COS(Dip))</f>
        <v>-2.9412060319634283E-6</v>
      </c>
      <c r="E27" s="20">
        <f>Model!$W$31*((drdp!B27+drdp!K27)*AMIL!$B27+(drdp!E27+drdp!N27)*AMIL!$C27+(drdp!H27+drdp!Q27)*AMIL!$D27)</f>
        <v>0</v>
      </c>
      <c r="F27" s="20">
        <f>Model!$W$31*((drdp!C27+drdp!L27)*AMIL!$B27+(drdp!F27+drdp!O27)*AMIL!$C27+(drdp!I27+drdp!R27)*AMIL!$D27)</f>
        <v>-5.2952725470121892E-3</v>
      </c>
      <c r="G27" s="20">
        <f>Model!$W$31*((drdp!D27+drdp!M27)*AMIL!$B27+(drdp!G27+drdp!P27)*AMIL!$C27+(drdp!J27+drdp!S27)*AMIL!$D27)</f>
        <v>0</v>
      </c>
      <c r="H27" s="18">
        <f>Model!$W$31*((drdp!B27)*AMIL!$B27+(drdp!E27)*AMIL!$C27+(drdp!H27)*AMIL!$D27)</f>
        <v>0</v>
      </c>
      <c r="I27" s="18">
        <f>Model!$W$31*((drdp!C27)*AMIL!$B27+(drdp!F27)*AMIL!$C27+(drdp!I27)*AMIL!$D27)</f>
        <v>-2.6476362735060946E-3</v>
      </c>
      <c r="J27" s="18">
        <f>Model!$W$31*((drdp!D27)*AMIL!$B27+(drdp!G27)*AMIL!$C27+(drdp!J27)*AMIL!$D27)</f>
        <v>0</v>
      </c>
      <c r="K27" s="21">
        <f>SUM(E$3:E26)+H27</f>
        <v>0</v>
      </c>
      <c r="L27" s="21">
        <f>SUM(F$3:F26)+I27</f>
        <v>-1.1420732355425251E-2</v>
      </c>
      <c r="M27" s="21">
        <f>SUM(G$3:G26)+J27</f>
        <v>0</v>
      </c>
      <c r="N27" s="21"/>
      <c r="O27" s="21"/>
      <c r="P27" s="21"/>
      <c r="Q27" s="19">
        <f t="shared" si="1"/>
        <v>0</v>
      </c>
      <c r="R27" s="19">
        <f t="shared" si="1"/>
        <v>1.3043312753425719E-4</v>
      </c>
      <c r="S27" s="19">
        <f t="shared" si="1"/>
        <v>0</v>
      </c>
      <c r="T27" s="19">
        <f t="shared" si="2"/>
        <v>0</v>
      </c>
      <c r="U27" s="19">
        <f t="shared" si="3"/>
        <v>0</v>
      </c>
      <c r="V27" s="19">
        <f t="shared" si="4"/>
        <v>0</v>
      </c>
    </row>
    <row r="28" spans="1:22" x14ac:dyDescent="0.25">
      <c r="A28" s="26">
        <f>Wellpath!E28</f>
        <v>720</v>
      </c>
      <c r="B28" s="22">
        <v>0</v>
      </c>
      <c r="C28" s="22">
        <v>0</v>
      </c>
      <c r="D28" s="22">
        <f>SIN(Wellpath!L28) * SIN(Wellpath!O28) / (Bfield * COS(Dip))</f>
        <v>-3.3908822278984517E-6</v>
      </c>
      <c r="E28" s="20">
        <f>Model!$W$31*((drdp!B28+drdp!K28)*AMIL!$B28+(drdp!E28+drdp!N28)*AMIL!$C28+(drdp!H28+drdp!Q28)*AMIL!$D28)</f>
        <v>0</v>
      </c>
      <c r="F28" s="20">
        <f>Model!$W$31*((drdp!C28+drdp!L28)*AMIL!$B28+(drdp!F28+drdp!O28)*AMIL!$C28+(drdp!I28+drdp!R28)*AMIL!$D28)</f>
        <v>-7.038219944314663E-3</v>
      </c>
      <c r="G28" s="20">
        <f>Model!$W$31*((drdp!D28+drdp!M28)*AMIL!$B28+(drdp!G28+drdp!P28)*AMIL!$C28+(drdp!J28+drdp!S28)*AMIL!$D28)</f>
        <v>0</v>
      </c>
      <c r="H28" s="18">
        <f>Model!$W$31*((drdp!B28)*AMIL!$B28+(drdp!E28)*AMIL!$C28+(drdp!H28)*AMIL!$D28)</f>
        <v>0</v>
      </c>
      <c r="I28" s="18">
        <f>Model!$W$31*((drdp!C28)*AMIL!$B28+(drdp!F28)*AMIL!$C28+(drdp!I28)*AMIL!$D28)</f>
        <v>-3.5191099721573315E-3</v>
      </c>
      <c r="J28" s="18">
        <f>Model!$W$31*((drdp!D28)*AMIL!$B28+(drdp!G28)*AMIL!$C28+(drdp!J28)*AMIL!$D28)</f>
        <v>0</v>
      </c>
      <c r="K28" s="21">
        <f>SUM(E$3:E27)+H28</f>
        <v>0</v>
      </c>
      <c r="L28" s="21">
        <f>SUM(F$3:F27)+I28</f>
        <v>-1.7587478601088676E-2</v>
      </c>
      <c r="M28" s="21">
        <f>SUM(G$3:G27)+J28</f>
        <v>0</v>
      </c>
      <c r="N28" s="21"/>
      <c r="O28" s="21"/>
      <c r="P28" s="21"/>
      <c r="Q28" s="19">
        <f t="shared" si="1"/>
        <v>0</v>
      </c>
      <c r="R28" s="19">
        <f t="shared" si="1"/>
        <v>3.0931940354375208E-4</v>
      </c>
      <c r="S28" s="19">
        <f t="shared" si="1"/>
        <v>0</v>
      </c>
      <c r="T28" s="19">
        <f t="shared" si="2"/>
        <v>0</v>
      </c>
      <c r="U28" s="19">
        <f t="shared" si="3"/>
        <v>0</v>
      </c>
      <c r="V28" s="19">
        <f t="shared" si="4"/>
        <v>0</v>
      </c>
    </row>
    <row r="29" spans="1:22" x14ac:dyDescent="0.25">
      <c r="A29" s="26">
        <f>Wellpath!E29</f>
        <v>750</v>
      </c>
      <c r="B29" s="22">
        <v>0</v>
      </c>
      <c r="C29" s="22">
        <v>0</v>
      </c>
      <c r="D29" s="22">
        <f>SIN(Wellpath!L29) * SIN(Wellpath!O29) / (Bfield * COS(Dip))</f>
        <v>-3.8341036867875233E-6</v>
      </c>
      <c r="E29" s="20">
        <f>Model!$W$31*((drdp!B29+drdp!K29)*AMIL!$B29+(drdp!E29+drdp!N29)*AMIL!$C29+(drdp!H29+drdp!Q29)*AMIL!$D29)</f>
        <v>0</v>
      </c>
      <c r="F29" s="20">
        <f>Model!$W$31*((drdp!C29+drdp!L29)*AMIL!$B29+(drdp!F29+drdp!O29)*AMIL!$C29+(drdp!I29+drdp!R29)*AMIL!$D29)</f>
        <v>-8.9983965687619408E-3</v>
      </c>
      <c r="G29" s="20">
        <f>Model!$W$31*((drdp!D29+drdp!M29)*AMIL!$B29+(drdp!G29+drdp!P29)*AMIL!$C29+(drdp!J29+drdp!S29)*AMIL!$D29)</f>
        <v>0</v>
      </c>
      <c r="H29" s="18">
        <f>Model!$W$31*((drdp!B29)*AMIL!$B29+(drdp!E29)*AMIL!$C29+(drdp!H29)*AMIL!$D29)</f>
        <v>0</v>
      </c>
      <c r="I29" s="18">
        <f>Model!$W$31*((drdp!C29)*AMIL!$B29+(drdp!F29)*AMIL!$C29+(drdp!I29)*AMIL!$D29)</f>
        <v>-4.4991982843809704E-3</v>
      </c>
      <c r="J29" s="18">
        <f>Model!$W$31*((drdp!D29)*AMIL!$B29+(drdp!G29)*AMIL!$C29+(drdp!J29)*AMIL!$D29)</f>
        <v>0</v>
      </c>
      <c r="K29" s="21">
        <f>SUM(E$3:E28)+H29</f>
        <v>0</v>
      </c>
      <c r="L29" s="21">
        <f>SUM(F$3:F28)+I29</f>
        <v>-2.5605786857626978E-2</v>
      </c>
      <c r="M29" s="21">
        <f>SUM(G$3:G28)+J29</f>
        <v>0</v>
      </c>
      <c r="N29" s="21"/>
      <c r="O29" s="21"/>
      <c r="P29" s="21"/>
      <c r="Q29" s="19">
        <f t="shared" si="1"/>
        <v>0</v>
      </c>
      <c r="R29" s="19">
        <f t="shared" si="1"/>
        <v>6.5565632059822246E-4</v>
      </c>
      <c r="S29" s="19">
        <f t="shared" si="1"/>
        <v>0</v>
      </c>
      <c r="T29" s="19">
        <f t="shared" si="2"/>
        <v>0</v>
      </c>
      <c r="U29" s="19">
        <f t="shared" si="3"/>
        <v>0</v>
      </c>
      <c r="V29" s="19">
        <f t="shared" si="4"/>
        <v>0</v>
      </c>
    </row>
    <row r="30" spans="1:22" x14ac:dyDescent="0.25">
      <c r="A30" s="26">
        <f>Wellpath!E30</f>
        <v>780</v>
      </c>
      <c r="B30" s="22">
        <v>0</v>
      </c>
      <c r="C30" s="22">
        <v>0</v>
      </c>
      <c r="D30" s="22">
        <f>SIN(Wellpath!L30) * SIN(Wellpath!O30) / (Bfield * COS(Dip))</f>
        <v>-4.2700267113925877E-6</v>
      </c>
      <c r="E30" s="20">
        <f>Model!$W$31*((drdp!B30+drdp!K30)*AMIL!$B30+(drdp!E30+drdp!N30)*AMIL!$C30+(drdp!H30+drdp!Q30)*AMIL!$D30)</f>
        <v>0</v>
      </c>
      <c r="F30" s="20">
        <f>Model!$W$31*((drdp!C30+drdp!L30)*AMIL!$B30+(drdp!F30+drdp!O30)*AMIL!$C30+(drdp!I30+drdp!R30)*AMIL!$D30)</f>
        <v>-1.1160884292654979E-2</v>
      </c>
      <c r="G30" s="20">
        <f>Model!$W$31*((drdp!D30+drdp!M30)*AMIL!$B30+(drdp!G30+drdp!P30)*AMIL!$C30+(drdp!J30+drdp!S30)*AMIL!$D30)</f>
        <v>0</v>
      </c>
      <c r="H30" s="18">
        <f>Model!$W$31*((drdp!B30)*AMIL!$B30+(drdp!E30)*AMIL!$C30+(drdp!H30)*AMIL!$D30)</f>
        <v>0</v>
      </c>
      <c r="I30" s="18">
        <f>Model!$W$31*((drdp!C30)*AMIL!$B30+(drdp!F30)*AMIL!$C30+(drdp!I30)*AMIL!$D30)</f>
        <v>-5.5804421463274897E-3</v>
      </c>
      <c r="J30" s="18">
        <f>Model!$W$31*((drdp!D30)*AMIL!$B30+(drdp!G30)*AMIL!$C30+(drdp!J30)*AMIL!$D30)</f>
        <v>0</v>
      </c>
      <c r="K30" s="21">
        <f>SUM(E$3:E29)+H30</f>
        <v>0</v>
      </c>
      <c r="L30" s="21">
        <f>SUM(F$3:F29)+I30</f>
        <v>-3.5685427288335438E-2</v>
      </c>
      <c r="M30" s="21">
        <f>SUM(G$3:G29)+J30</f>
        <v>0</v>
      </c>
      <c r="N30" s="21"/>
      <c r="O30" s="21"/>
      <c r="P30" s="21"/>
      <c r="Q30" s="19">
        <f t="shared" si="1"/>
        <v>0</v>
      </c>
      <c r="R30" s="19">
        <f t="shared" si="1"/>
        <v>1.2734497207510754E-3</v>
      </c>
      <c r="S30" s="19">
        <f t="shared" si="1"/>
        <v>0</v>
      </c>
      <c r="T30" s="19">
        <f t="shared" si="2"/>
        <v>0</v>
      </c>
      <c r="U30" s="19">
        <f t="shared" si="3"/>
        <v>0</v>
      </c>
      <c r="V30" s="19">
        <f t="shared" si="4"/>
        <v>0</v>
      </c>
    </row>
    <row r="31" spans="1:22" x14ac:dyDescent="0.25">
      <c r="A31" s="26">
        <f>Wellpath!E31</f>
        <v>810</v>
      </c>
      <c r="B31" s="22">
        <v>0</v>
      </c>
      <c r="C31" s="22">
        <v>0</v>
      </c>
      <c r="D31" s="22">
        <f>SIN(Wellpath!L31) * SIN(Wellpath!O31) / (Bfield * COS(Dip))</f>
        <v>-4.6978214974600639E-6</v>
      </c>
      <c r="E31" s="20">
        <f>Model!$W$31*((drdp!B31+drdp!K31)*AMIL!$B31+(drdp!E31+drdp!N31)*AMIL!$C31+(drdp!H31+drdp!Q31)*AMIL!$D31)</f>
        <v>0</v>
      </c>
      <c r="F31" s="20">
        <f>Model!$W$31*((drdp!C31+drdp!L31)*AMIL!$B31+(drdp!F31+drdp!O31)*AMIL!$C31+(drdp!I31+drdp!R31)*AMIL!$D31)</f>
        <v>-1.3509225278669157E-2</v>
      </c>
      <c r="G31" s="20">
        <f>Model!$W$31*((drdp!D31+drdp!M31)*AMIL!$B31+(drdp!G31+drdp!P31)*AMIL!$C31+(drdp!J31+drdp!S31)*AMIL!$D31)</f>
        <v>0</v>
      </c>
      <c r="H31" s="18">
        <f>Model!$W$31*((drdp!B31)*AMIL!$B31+(drdp!E31)*AMIL!$C31+(drdp!H31)*AMIL!$D31)</f>
        <v>0</v>
      </c>
      <c r="I31" s="18">
        <f>Model!$W$31*((drdp!C31)*AMIL!$B31+(drdp!F31)*AMIL!$C31+(drdp!I31)*AMIL!$D31)</f>
        <v>-6.7546126393345784E-3</v>
      </c>
      <c r="J31" s="18">
        <f>Model!$W$31*((drdp!D31)*AMIL!$B31+(drdp!G31)*AMIL!$C31+(drdp!J31)*AMIL!$D31)</f>
        <v>0</v>
      </c>
      <c r="K31" s="21">
        <f>SUM(E$3:E30)+H31</f>
        <v>0</v>
      </c>
      <c r="L31" s="21">
        <f>SUM(F$3:F30)+I31</f>
        <v>-4.8020482073997506E-2</v>
      </c>
      <c r="M31" s="21">
        <f>SUM(G$3:G30)+J31</f>
        <v>0</v>
      </c>
      <c r="N31" s="21"/>
      <c r="O31" s="21"/>
      <c r="P31" s="21"/>
      <c r="Q31" s="19">
        <f t="shared" si="1"/>
        <v>0</v>
      </c>
      <c r="R31" s="19">
        <f t="shared" si="1"/>
        <v>2.3059666986191157E-3</v>
      </c>
      <c r="S31" s="19">
        <f t="shared" si="1"/>
        <v>0</v>
      </c>
      <c r="T31" s="19">
        <f t="shared" si="2"/>
        <v>0</v>
      </c>
      <c r="U31" s="19">
        <f t="shared" si="3"/>
        <v>0</v>
      </c>
      <c r="V31" s="19">
        <f t="shared" si="4"/>
        <v>0</v>
      </c>
    </row>
    <row r="32" spans="1:22" x14ac:dyDescent="0.25">
      <c r="A32" s="26">
        <f>Wellpath!E32</f>
        <v>840</v>
      </c>
      <c r="B32" s="22">
        <v>0</v>
      </c>
      <c r="C32" s="22">
        <v>0</v>
      </c>
      <c r="D32" s="22">
        <f>SIN(Wellpath!L32) * SIN(Wellpath!O32) / (Bfield * COS(Dip))</f>
        <v>-5.1166737133004056E-6</v>
      </c>
      <c r="E32" s="20">
        <f>Model!$W$31*((drdp!B32+drdp!K32)*AMIL!$B32+(drdp!E32+drdp!N32)*AMIL!$C32+(drdp!H32+drdp!Q32)*AMIL!$D32)</f>
        <v>0</v>
      </c>
      <c r="F32" s="20">
        <f>Model!$W$31*((drdp!C32+drdp!L32)*AMIL!$B32+(drdp!F32+drdp!O32)*AMIL!$C32+(drdp!I32+drdp!R32)*AMIL!$D32)</f>
        <v>-1.6025547233933856E-2</v>
      </c>
      <c r="G32" s="20">
        <f>Model!$W$31*((drdp!D32+drdp!M32)*AMIL!$B32+(drdp!G32+drdp!P32)*AMIL!$C32+(drdp!J32+drdp!S32)*AMIL!$D32)</f>
        <v>0</v>
      </c>
      <c r="H32" s="18">
        <f>Model!$W$31*((drdp!B32)*AMIL!$B32+(drdp!E32)*AMIL!$C32+(drdp!H32)*AMIL!$D32)</f>
        <v>0</v>
      </c>
      <c r="I32" s="18">
        <f>Model!$W$31*((drdp!C32)*AMIL!$B32+(drdp!F32)*AMIL!$C32+(drdp!I32)*AMIL!$D32)</f>
        <v>-8.012773616966928E-3</v>
      </c>
      <c r="J32" s="18">
        <f>Model!$W$31*((drdp!D32)*AMIL!$B32+(drdp!G32)*AMIL!$C32+(drdp!J32)*AMIL!$D32)</f>
        <v>0</v>
      </c>
      <c r="K32" s="21">
        <f>SUM(E$3:E31)+H32</f>
        <v>0</v>
      </c>
      <c r="L32" s="21">
        <f>SUM(F$3:F31)+I32</f>
        <v>-6.2787868330299007E-2</v>
      </c>
      <c r="M32" s="21">
        <f>SUM(G$3:G31)+J32</f>
        <v>0</v>
      </c>
      <c r="N32" s="21"/>
      <c r="O32" s="21"/>
      <c r="P32" s="21"/>
      <c r="Q32" s="19">
        <f t="shared" si="1"/>
        <v>0</v>
      </c>
      <c r="R32" s="19">
        <f t="shared" si="1"/>
        <v>3.9423164094629648E-3</v>
      </c>
      <c r="S32" s="19">
        <f t="shared" si="1"/>
        <v>0</v>
      </c>
      <c r="T32" s="19">
        <f t="shared" si="2"/>
        <v>0</v>
      </c>
      <c r="U32" s="19">
        <f t="shared" si="3"/>
        <v>0</v>
      </c>
      <c r="V32" s="19">
        <f t="shared" si="4"/>
        <v>0</v>
      </c>
    </row>
    <row r="33" spans="1:23" x14ac:dyDescent="0.25">
      <c r="A33" s="26">
        <f>Wellpath!E33</f>
        <v>870</v>
      </c>
      <c r="B33" s="22">
        <v>0</v>
      </c>
      <c r="C33" s="22">
        <v>0</v>
      </c>
      <c r="D33" s="22">
        <f>SIN(Wellpath!L33) * SIN(Wellpath!O33) / (Bfield * COS(Dip))</f>
        <v>-5.5257860499147551E-6</v>
      </c>
      <c r="E33" s="20">
        <f>Model!$W$31*((drdp!B33+drdp!K33)*AMIL!$B33+(drdp!E33+drdp!N33)*AMIL!$C33+(drdp!H33+drdp!Q33)*AMIL!$D33)</f>
        <v>0</v>
      </c>
      <c r="F33" s="20">
        <f>Model!$W$31*((drdp!C33+drdp!L33)*AMIL!$B33+(drdp!F33+drdp!O33)*AMIL!$C33+(drdp!I33+drdp!R33)*AMIL!$D33)</f>
        <v>-1.8690699428972751E-2</v>
      </c>
      <c r="G33" s="20">
        <f>Model!$W$31*((drdp!D33+drdp!M33)*AMIL!$B33+(drdp!G33+drdp!P33)*AMIL!$C33+(drdp!J33+drdp!S33)*AMIL!$D33)</f>
        <v>0</v>
      </c>
      <c r="H33" s="18">
        <f>Model!$W$31*((drdp!B33)*AMIL!$B33+(drdp!E33)*AMIL!$C33+(drdp!H33)*AMIL!$D33)</f>
        <v>0</v>
      </c>
      <c r="I33" s="18">
        <f>Model!$W$31*((drdp!C33)*AMIL!$B33+(drdp!F33)*AMIL!$C33+(drdp!I33)*AMIL!$D33)</f>
        <v>-9.3453497144863756E-3</v>
      </c>
      <c r="J33" s="18">
        <f>Model!$W$31*((drdp!D33)*AMIL!$B33+(drdp!G33)*AMIL!$C33+(drdp!J33)*AMIL!$D33)</f>
        <v>0</v>
      </c>
      <c r="K33" s="21">
        <f>SUM(E$3:E32)+H33</f>
        <v>0</v>
      </c>
      <c r="L33" s="21">
        <f>SUM(F$3:F32)+I33</f>
        <v>-8.0145991661752319E-2</v>
      </c>
      <c r="M33" s="21">
        <f>SUM(G$3:G32)+J33</f>
        <v>0</v>
      </c>
      <c r="N33" s="21"/>
      <c r="O33" s="21"/>
      <c r="P33" s="21"/>
      <c r="Q33" s="19">
        <f t="shared" si="1"/>
        <v>0</v>
      </c>
      <c r="R33" s="19">
        <f t="shared" si="1"/>
        <v>6.423379979445672E-3</v>
      </c>
      <c r="S33" s="19">
        <f t="shared" si="1"/>
        <v>0</v>
      </c>
      <c r="T33" s="19">
        <f t="shared" si="2"/>
        <v>0</v>
      </c>
      <c r="U33" s="19">
        <f t="shared" si="3"/>
        <v>0</v>
      </c>
      <c r="V33" s="19">
        <f t="shared" si="4"/>
        <v>0</v>
      </c>
    </row>
    <row r="34" spans="1:23" x14ac:dyDescent="0.25">
      <c r="A34" s="26">
        <f>Wellpath!E34</f>
        <v>900</v>
      </c>
      <c r="B34" s="22">
        <v>0</v>
      </c>
      <c r="C34" s="22">
        <v>0</v>
      </c>
      <c r="D34" s="22">
        <f>SIN(Wellpath!L34) * SIN(Wellpath!O34) / (Bfield * COS(Dip))</f>
        <v>-5.9243797387179472E-6</v>
      </c>
      <c r="E34" s="20">
        <f>Model!$W$31*((drdp!B34+drdp!K34)*AMIL!$B34+(drdp!E34+drdp!N34)*AMIL!$C34+(drdp!H34+drdp!Q34)*AMIL!$D34)</f>
        <v>0</v>
      </c>
      <c r="F34" s="20">
        <f>Model!$W$31*((drdp!C34+drdp!L34)*AMIL!$B34+(drdp!F34+drdp!O34)*AMIL!$C34+(drdp!I34+drdp!R34)*AMIL!$D34)</f>
        <v>-2.1484398446318741E-2</v>
      </c>
      <c r="G34" s="20">
        <f>Model!$W$31*((drdp!D34+drdp!M34)*AMIL!$B34+(drdp!G34+drdp!P34)*AMIL!$C34+(drdp!J34+drdp!S34)*AMIL!$D34)</f>
        <v>0</v>
      </c>
      <c r="H34" s="18">
        <f>Model!$W$31*((drdp!B34)*AMIL!$B34+(drdp!E34)*AMIL!$C34+(drdp!H34)*AMIL!$D34)</f>
        <v>0</v>
      </c>
      <c r="I34" s="18">
        <f>Model!$W$31*((drdp!C34)*AMIL!$B34+(drdp!F34)*AMIL!$C34+(drdp!I34)*AMIL!$D34)</f>
        <v>-1.074219922315937E-2</v>
      </c>
      <c r="J34" s="18">
        <f>Model!$W$31*((drdp!D34)*AMIL!$B34+(drdp!G34)*AMIL!$C34+(drdp!J34)*AMIL!$D34)</f>
        <v>0</v>
      </c>
      <c r="K34" s="21">
        <f>SUM(E$3:E33)+H34</f>
        <v>0</v>
      </c>
      <c r="L34" s="21">
        <f>SUM(F$3:F33)+I34</f>
        <v>-0.10023354059939807</v>
      </c>
      <c r="M34" s="21">
        <f>SUM(G$3:G33)+J34</f>
        <v>0</v>
      </c>
      <c r="N34" s="21"/>
      <c r="O34" s="21"/>
      <c r="P34" s="21"/>
      <c r="Q34" s="19">
        <f t="shared" si="1"/>
        <v>0</v>
      </c>
      <c r="R34" s="19">
        <f t="shared" si="1"/>
        <v>1.0046762661091181E-2</v>
      </c>
      <c r="S34" s="19">
        <f t="shared" si="1"/>
        <v>0</v>
      </c>
      <c r="T34" s="19">
        <f t="shared" si="2"/>
        <v>0</v>
      </c>
      <c r="U34" s="19">
        <f t="shared" si="3"/>
        <v>0</v>
      </c>
      <c r="V34" s="19">
        <f t="shared" si="4"/>
        <v>0</v>
      </c>
    </row>
    <row r="35" spans="1:23" x14ac:dyDescent="0.25">
      <c r="A35" s="26">
        <f>Wellpath!E35</f>
        <v>930</v>
      </c>
      <c r="B35" s="22">
        <v>0</v>
      </c>
      <c r="C35" s="22">
        <v>0</v>
      </c>
      <c r="D35" s="22">
        <f>SIN(Wellpath!L35) * SIN(Wellpath!O35) / (Bfield * COS(Dip))</f>
        <v>-6.3116960339687554E-6</v>
      </c>
      <c r="E35" s="20">
        <f>Model!$W$31*((drdp!B35+drdp!K35)*AMIL!$B35+(drdp!E35+drdp!N35)*AMIL!$C35+(drdp!H35+drdp!Q35)*AMIL!$D35)</f>
        <v>0</v>
      </c>
      <c r="F35" s="20">
        <f>Model!$W$31*((drdp!C35+drdp!L35)*AMIL!$B35+(drdp!F35+drdp!O35)*AMIL!$C35+(drdp!I35+drdp!R35)*AMIL!$D35)</f>
        <v>-2.4385382549568204E-2</v>
      </c>
      <c r="G35" s="20">
        <f>Model!$W$31*((drdp!D35+drdp!M35)*AMIL!$B35+(drdp!G35+drdp!P35)*AMIL!$C35+(drdp!J35+drdp!S35)*AMIL!$D35)</f>
        <v>0</v>
      </c>
      <c r="H35" s="18">
        <f>Model!$W$31*((drdp!B35)*AMIL!$B35+(drdp!E35)*AMIL!$C35+(drdp!H35)*AMIL!$D35)</f>
        <v>0</v>
      </c>
      <c r="I35" s="18">
        <f>Model!$W$31*((drdp!C35)*AMIL!$B35+(drdp!F35)*AMIL!$C35+(drdp!I35)*AMIL!$D35)</f>
        <v>-1.2192691274784102E-2</v>
      </c>
      <c r="J35" s="18">
        <f>Model!$W$31*((drdp!D35)*AMIL!$B35+(drdp!G35)*AMIL!$C35+(drdp!J35)*AMIL!$D35)</f>
        <v>0</v>
      </c>
      <c r="K35" s="21">
        <f>SUM(E$3:E34)+H35</f>
        <v>0</v>
      </c>
      <c r="L35" s="21">
        <f>SUM(F$3:F34)+I35</f>
        <v>-0.12316843109734153</v>
      </c>
      <c r="M35" s="21">
        <f>SUM(G$3:G34)+J35</f>
        <v>0</v>
      </c>
      <c r="N35" s="21"/>
      <c r="O35" s="21"/>
      <c r="P35" s="21"/>
      <c r="Q35" s="19">
        <f t="shared" si="1"/>
        <v>0</v>
      </c>
      <c r="R35" s="19">
        <f t="shared" si="1"/>
        <v>1.5170462418980568E-2</v>
      </c>
      <c r="S35" s="19">
        <f t="shared" si="1"/>
        <v>0</v>
      </c>
      <c r="T35" s="19">
        <f t="shared" si="2"/>
        <v>0</v>
      </c>
      <c r="U35" s="19">
        <f t="shared" si="3"/>
        <v>0</v>
      </c>
      <c r="V35" s="19">
        <f t="shared" si="4"/>
        <v>0</v>
      </c>
    </row>
    <row r="36" spans="1:23" x14ac:dyDescent="0.25">
      <c r="A36" s="26">
        <f>Wellpath!E36</f>
        <v>960</v>
      </c>
      <c r="B36" s="22">
        <v>0</v>
      </c>
      <c r="C36" s="22">
        <v>0</v>
      </c>
      <c r="D36" s="22">
        <f>SIN(Wellpath!L36) * SIN(Wellpath!O36) / (Bfield * COS(Dip))</f>
        <v>-6.6869976570855545E-6</v>
      </c>
      <c r="E36" s="20">
        <f>Model!$W$31*((drdp!B36+drdp!K36)*AMIL!$B36+(drdp!E36+drdp!N36)*AMIL!$C36+(drdp!H36+drdp!Q36)*AMIL!$D36)</f>
        <v>0</v>
      </c>
      <c r="F36" s="20">
        <f>Model!$W$31*((drdp!C36+drdp!L36)*AMIL!$B36+(drdp!F36+drdp!O36)*AMIL!$C36+(drdp!I36+drdp!R36)*AMIL!$D36)</f>
        <v>-2.7371573498033337E-2</v>
      </c>
      <c r="G36" s="20">
        <f>Model!$W$31*((drdp!D36+drdp!M36)*AMIL!$B36+(drdp!G36+drdp!P36)*AMIL!$C36+(drdp!J36+drdp!S36)*AMIL!$D36)</f>
        <v>0</v>
      </c>
      <c r="H36" s="18">
        <f>Model!$W$31*((drdp!B36)*AMIL!$B36+(drdp!E36)*AMIL!$C36+(drdp!H36)*AMIL!$D36)</f>
        <v>0</v>
      </c>
      <c r="I36" s="18">
        <f>Model!$W$31*((drdp!C36)*AMIL!$B36+(drdp!F36)*AMIL!$C36+(drdp!I36)*AMIL!$D36)</f>
        <v>-1.3685786749016668E-2</v>
      </c>
      <c r="J36" s="18">
        <f>Model!$W$31*((drdp!D36)*AMIL!$B36+(drdp!G36)*AMIL!$C36+(drdp!J36)*AMIL!$D36)</f>
        <v>0</v>
      </c>
      <c r="K36" s="21">
        <f>SUM(E$3:E35)+H36</f>
        <v>0</v>
      </c>
      <c r="L36" s="21">
        <f>SUM(F$3:F35)+I36</f>
        <v>-0.1490469091211423</v>
      </c>
      <c r="M36" s="21">
        <f>SUM(G$3:G35)+J36</f>
        <v>0</v>
      </c>
      <c r="N36" s="21"/>
      <c r="O36" s="21"/>
      <c r="P36" s="21"/>
      <c r="Q36" s="19">
        <f t="shared" si="1"/>
        <v>0</v>
      </c>
      <c r="R36" s="19">
        <f t="shared" si="1"/>
        <v>2.2214981118566051E-2</v>
      </c>
      <c r="S36" s="19">
        <f t="shared" si="1"/>
        <v>0</v>
      </c>
      <c r="T36" s="19">
        <f t="shared" si="2"/>
        <v>0</v>
      </c>
      <c r="U36" s="19">
        <f t="shared" si="3"/>
        <v>0</v>
      </c>
      <c r="V36" s="19">
        <f t="shared" si="4"/>
        <v>0</v>
      </c>
    </row>
    <row r="37" spans="1:23" x14ac:dyDescent="0.25">
      <c r="A37" s="26">
        <f>Wellpath!E37</f>
        <v>990</v>
      </c>
      <c r="B37" s="22">
        <v>0</v>
      </c>
      <c r="C37" s="22">
        <v>0</v>
      </c>
      <c r="D37" s="22">
        <f>SIN(Wellpath!L37) * SIN(Wellpath!O37) / (Bfield * COS(Dip))</f>
        <v>-7.0495702000979896E-6</v>
      </c>
      <c r="E37" s="20">
        <f>Model!$W$31*((drdp!B37+drdp!K37)*AMIL!$B37+(drdp!E37+drdp!N37)*AMIL!$C37+(drdp!H37+drdp!Q37)*AMIL!$D37)</f>
        <v>0</v>
      </c>
      <c r="F37" s="20">
        <f>Model!$W$31*((drdp!C37+drdp!L37)*AMIL!$B37+(drdp!F37+drdp!O37)*AMIL!$C37+(drdp!I37+drdp!R37)*AMIL!$D37)</f>
        <v>-3.0420244575484919E-2</v>
      </c>
      <c r="G37" s="20">
        <f>Model!$W$31*((drdp!D37+drdp!M37)*AMIL!$B37+(drdp!G37+drdp!P37)*AMIL!$C37+(drdp!J37+drdp!S37)*AMIL!$D37)</f>
        <v>0</v>
      </c>
      <c r="H37" s="18">
        <f>Model!$W$31*((drdp!B37)*AMIL!$B37+(drdp!E37)*AMIL!$C37+(drdp!H37)*AMIL!$D37)</f>
        <v>0</v>
      </c>
      <c r="I37" s="18">
        <f>Model!$W$31*((drdp!C37)*AMIL!$B37+(drdp!F37)*AMIL!$C37+(drdp!I37)*AMIL!$D37)</f>
        <v>-1.521012228774246E-2</v>
      </c>
      <c r="J37" s="18">
        <f>Model!$W$31*((drdp!D37)*AMIL!$B37+(drdp!G37)*AMIL!$C37+(drdp!J37)*AMIL!$D37)</f>
        <v>0</v>
      </c>
      <c r="K37" s="21">
        <f>SUM(E$3:E36)+H37</f>
        <v>0</v>
      </c>
      <c r="L37" s="21">
        <f>SUM(F$3:F36)+I37</f>
        <v>-0.17794281815790144</v>
      </c>
      <c r="M37" s="21">
        <f>SUM(G$3:G36)+J37</f>
        <v>0</v>
      </c>
      <c r="N37" s="21"/>
      <c r="O37" s="21"/>
      <c r="P37" s="21"/>
      <c r="Q37" s="19">
        <f t="shared" si="1"/>
        <v>0</v>
      </c>
      <c r="R37" s="19">
        <f t="shared" si="1"/>
        <v>3.1663646533975978E-2</v>
      </c>
      <c r="S37" s="19">
        <f t="shared" si="1"/>
        <v>0</v>
      </c>
      <c r="T37" s="19">
        <f t="shared" si="2"/>
        <v>0</v>
      </c>
      <c r="U37" s="19">
        <f t="shared" si="3"/>
        <v>0</v>
      </c>
      <c r="V37" s="19">
        <f t="shared" si="4"/>
        <v>0</v>
      </c>
    </row>
    <row r="38" spans="1:23" x14ac:dyDescent="0.25">
      <c r="A38" s="26">
        <f>Wellpath!E38</f>
        <v>1020</v>
      </c>
      <c r="B38" s="22">
        <v>0</v>
      </c>
      <c r="C38" s="22">
        <v>0</v>
      </c>
      <c r="D38" s="22">
        <f>SIN(Wellpath!L38) * SIN(Wellpath!O38) / (Bfield * COS(Dip))</f>
        <v>-7.3987234855631595E-6</v>
      </c>
      <c r="E38" s="20">
        <f>Model!$W$31*((drdp!B38+drdp!K38)*AMIL!$B38+(drdp!E38+drdp!N38)*AMIL!$C38+(drdp!H38+drdp!Q38)*AMIL!$D38)</f>
        <v>0</v>
      </c>
      <c r="F38" s="20">
        <f>Model!$W$31*((drdp!C38+drdp!L38)*AMIL!$B38+(drdp!F38+drdp!O38)*AMIL!$C38+(drdp!I38+drdp!R38)*AMIL!$D38)</f>
        <v>-3.3508193554185613E-2</v>
      </c>
      <c r="G38" s="20">
        <f>Model!$W$31*((drdp!D38+drdp!M38)*AMIL!$B38+(drdp!G38+drdp!P38)*AMIL!$C38+(drdp!J38+drdp!S38)*AMIL!$D38)</f>
        <v>0</v>
      </c>
      <c r="H38" s="18">
        <f>Model!$W$31*((drdp!B38)*AMIL!$B38+(drdp!E38)*AMIL!$C38+(drdp!H38)*AMIL!$D38)</f>
        <v>0</v>
      </c>
      <c r="I38" s="18">
        <f>Model!$W$31*((drdp!C38)*AMIL!$B38+(drdp!F38)*AMIL!$C38+(drdp!I38)*AMIL!$D38)</f>
        <v>-1.6754096777092806E-2</v>
      </c>
      <c r="J38" s="18">
        <f>Model!$W$31*((drdp!D38)*AMIL!$B38+(drdp!G38)*AMIL!$C38+(drdp!J38)*AMIL!$D38)</f>
        <v>0</v>
      </c>
      <c r="K38" s="21">
        <f>SUM(E$3:E37)+H38</f>
        <v>0</v>
      </c>
      <c r="L38" s="21">
        <f>SUM(F$3:F37)+I38</f>
        <v>-0.20990703722273671</v>
      </c>
      <c r="M38" s="21">
        <f>SUM(G$3:G37)+J38</f>
        <v>0</v>
      </c>
      <c r="N38" s="21"/>
      <c r="O38" s="21"/>
      <c r="P38" s="21"/>
      <c r="Q38" s="19">
        <f t="shared" si="1"/>
        <v>0</v>
      </c>
      <c r="R38" s="19">
        <f t="shared" si="1"/>
        <v>4.4060964275627376E-2</v>
      </c>
      <c r="S38" s="19">
        <f t="shared" si="1"/>
        <v>0</v>
      </c>
      <c r="T38" s="19">
        <f t="shared" si="2"/>
        <v>0</v>
      </c>
      <c r="U38" s="19">
        <f t="shared" si="3"/>
        <v>0</v>
      </c>
      <c r="V38" s="19">
        <f t="shared" si="4"/>
        <v>0</v>
      </c>
    </row>
    <row r="39" spans="1:23" x14ac:dyDescent="0.25">
      <c r="A39" s="26">
        <f>Wellpath!E39</f>
        <v>1050</v>
      </c>
      <c r="B39" s="22">
        <v>0</v>
      </c>
      <c r="C39" s="22">
        <v>0</v>
      </c>
      <c r="D39" s="22">
        <f>SIN(Wellpath!L39) * SIN(Wellpath!O39) / (Bfield * COS(Dip))</f>
        <v>-7.7337928803576071E-6</v>
      </c>
      <c r="E39" s="20">
        <f>Model!$W$31*((drdp!B39+drdp!K39)*AMIL!$B39+(drdp!E39+drdp!N39)*AMIL!$C39+(drdp!H39+drdp!Q39)*AMIL!$D39)</f>
        <v>0</v>
      </c>
      <c r="F39" s="20">
        <f>Model!$W$31*((drdp!C39+drdp!L39)*AMIL!$B39+(drdp!F39+drdp!O39)*AMIL!$C39+(drdp!I39+drdp!R39)*AMIL!$D39)</f>
        <v>-3.6611919277852928E-2</v>
      </c>
      <c r="G39" s="20">
        <f>Model!$W$31*((drdp!D39+drdp!M39)*AMIL!$B39+(drdp!G39+drdp!P39)*AMIL!$C39+(drdp!J39+drdp!S39)*AMIL!$D39)</f>
        <v>0</v>
      </c>
      <c r="H39" s="18">
        <f>Model!$W$31*((drdp!B39)*AMIL!$B39+(drdp!E39)*AMIL!$C39+(drdp!H39)*AMIL!$D39)</f>
        <v>0</v>
      </c>
      <c r="I39" s="18">
        <f>Model!$W$31*((drdp!C39)*AMIL!$B39+(drdp!F39)*AMIL!$C39+(drdp!I39)*AMIL!$D39)</f>
        <v>-1.8305959638926464E-2</v>
      </c>
      <c r="J39" s="18">
        <f>Model!$W$31*((drdp!D39)*AMIL!$B39+(drdp!G39)*AMIL!$C39+(drdp!J39)*AMIL!$D39)</f>
        <v>0</v>
      </c>
      <c r="K39" s="21">
        <f>SUM(E$3:E38)+H39</f>
        <v>0</v>
      </c>
      <c r="L39" s="21">
        <f>SUM(F$3:F38)+I39</f>
        <v>-0.24496709363875596</v>
      </c>
      <c r="M39" s="21">
        <f>SUM(G$3:G38)+J39</f>
        <v>0</v>
      </c>
      <c r="N39" s="21"/>
      <c r="O39" s="21"/>
      <c r="P39" s="21"/>
      <c r="Q39" s="19">
        <f t="shared" si="1"/>
        <v>0</v>
      </c>
      <c r="R39" s="19">
        <f t="shared" si="1"/>
        <v>6.0008876965819032E-2</v>
      </c>
      <c r="S39" s="19">
        <f t="shared" si="1"/>
        <v>0</v>
      </c>
      <c r="T39" s="19">
        <f t="shared" si="2"/>
        <v>0</v>
      </c>
      <c r="U39" s="19">
        <f t="shared" si="3"/>
        <v>0</v>
      </c>
      <c r="V39" s="19">
        <f t="shared" si="4"/>
        <v>0</v>
      </c>
    </row>
    <row r="40" spans="1:23" x14ac:dyDescent="0.25">
      <c r="A40" s="26">
        <f>Wellpath!E40</f>
        <v>1080</v>
      </c>
      <c r="B40" s="22">
        <v>0</v>
      </c>
      <c r="C40" s="22">
        <v>0</v>
      </c>
      <c r="D40" s="22">
        <f>SIN(Wellpath!L40) * SIN(Wellpath!O40) / (Bfield * COS(Dip))</f>
        <v>-8.0541405608442422E-6</v>
      </c>
      <c r="E40" s="20">
        <f>Model!$W$31*((drdp!B40+drdp!K40)*AMIL!$B40+(drdp!E40+drdp!N40)*AMIL!$C40+(drdp!H40+drdp!Q40)*AMIL!$D40)</f>
        <v>0</v>
      </c>
      <c r="F40" s="20">
        <f>Model!$W$31*((drdp!C40+drdp!L40)*AMIL!$B40+(drdp!F40+drdp!O40)*AMIL!$C40+(drdp!I40+drdp!R40)*AMIL!$D40)</f>
        <v>-3.3089833766374109E-2</v>
      </c>
      <c r="G40" s="20">
        <f>Model!$W$31*((drdp!D40+drdp!M40)*AMIL!$B40+(drdp!G40+drdp!P40)*AMIL!$C40+(drdp!J40+drdp!S40)*AMIL!$D40)</f>
        <v>0</v>
      </c>
      <c r="H40" s="18">
        <f>Model!$W$31*((drdp!B40)*AMIL!$B40+(drdp!E40)*AMIL!$C40+(drdp!H40)*AMIL!$D40)</f>
        <v>0</v>
      </c>
      <c r="I40" s="18">
        <f>Model!$W$31*((drdp!C40)*AMIL!$B40+(drdp!F40)*AMIL!$C40+(drdp!I40)*AMIL!$D40)</f>
        <v>-1.9853900259824468E-2</v>
      </c>
      <c r="J40" s="18">
        <f>Model!$W$31*((drdp!D40)*AMIL!$B40+(drdp!G40)*AMIL!$C40+(drdp!J40)*AMIL!$D40)</f>
        <v>0</v>
      </c>
      <c r="K40" s="21">
        <f>SUM(E$3:E39)+H40</f>
        <v>0</v>
      </c>
      <c r="L40" s="21">
        <f>SUM(F$3:F39)+I40</f>
        <v>-0.28312695353750694</v>
      </c>
      <c r="M40" s="21">
        <f>SUM(G$3:G39)+J40</f>
        <v>0</v>
      </c>
      <c r="N40" s="21"/>
      <c r="O40" s="21"/>
      <c r="P40" s="21"/>
      <c r="Q40" s="19">
        <f t="shared" si="1"/>
        <v>0</v>
      </c>
      <c r="R40" s="19">
        <f t="shared" si="1"/>
        <v>8.0160871819429616E-2</v>
      </c>
      <c r="S40" s="19">
        <f t="shared" si="1"/>
        <v>0</v>
      </c>
      <c r="T40" s="19">
        <f t="shared" si="2"/>
        <v>0</v>
      </c>
      <c r="U40" s="19">
        <f t="shared" si="3"/>
        <v>0</v>
      </c>
      <c r="V40" s="19">
        <f t="shared" si="4"/>
        <v>0</v>
      </c>
    </row>
    <row r="41" spans="1:23" x14ac:dyDescent="0.25">
      <c r="A41" s="26">
        <f>Wellpath!E41</f>
        <v>1100</v>
      </c>
      <c r="B41" s="22">
        <v>0</v>
      </c>
      <c r="C41" s="22">
        <v>0</v>
      </c>
      <c r="D41" s="22">
        <f>SIN(Wellpath!L41) * SIN(Wellpath!O41) / (Bfield * COS(Dip))</f>
        <v>-8.2596278494429527E-6</v>
      </c>
      <c r="E41" s="20">
        <f>Model!$W$31*((drdp!B41+drdp!K41)*AMIL!$B41+(drdp!E41+drdp!N41)*AMIL!$C41+(drdp!H41+drdp!Q41)*AMIL!$D41)</f>
        <v>0</v>
      </c>
      <c r="F41" s="20">
        <f>Model!$W$31*((drdp!C41+drdp!L41)*AMIL!$B41+(drdp!F41+drdp!O41)*AMIL!$C41+(drdp!I41+drdp!R41)*AMIL!$D41)</f>
        <v>-2.0879898653778543E-2</v>
      </c>
      <c r="G41" s="20">
        <f>Model!$W$31*((drdp!D41+drdp!M41)*AMIL!$B41+(drdp!G41+drdp!P41)*AMIL!$C41+(drdp!J41+drdp!S41)*AMIL!$D41)</f>
        <v>0</v>
      </c>
      <c r="H41" s="18">
        <f>Model!$W$31*((drdp!B41)*AMIL!$B41+(drdp!E41)*AMIL!$C41+(drdp!H41)*AMIL!$D41)</f>
        <v>0</v>
      </c>
      <c r="I41" s="18">
        <f>Model!$W$31*((drdp!C41)*AMIL!$B41+(drdp!F41)*AMIL!$C41+(drdp!I41)*AMIL!$D41)</f>
        <v>-1.3919932435852361E-2</v>
      </c>
      <c r="J41" s="18">
        <f>Model!$W$31*((drdp!D41)*AMIL!$B41+(drdp!G41)*AMIL!$C41+(drdp!J41)*AMIL!$D41)</f>
        <v>0</v>
      </c>
      <c r="K41" s="21">
        <f>SUM(E$3:E40)+H41</f>
        <v>0</v>
      </c>
      <c r="L41" s="21">
        <f>SUM(F$3:F40)+I41</f>
        <v>-0.31028281947990893</v>
      </c>
      <c r="M41" s="21">
        <f>SUM(G$3:G40)+J41</f>
        <v>0</v>
      </c>
      <c r="N41" s="21"/>
      <c r="O41" s="21"/>
      <c r="P41" s="21"/>
      <c r="Q41" s="19">
        <f t="shared" si="1"/>
        <v>0</v>
      </c>
      <c r="R41" s="19">
        <f t="shared" si="1"/>
        <v>9.6275428064401758E-2</v>
      </c>
      <c r="S41" s="19">
        <f t="shared" si="1"/>
        <v>0</v>
      </c>
      <c r="T41" s="19">
        <f t="shared" si="2"/>
        <v>0</v>
      </c>
      <c r="U41" s="19">
        <f t="shared" si="3"/>
        <v>0</v>
      </c>
      <c r="V41" s="19">
        <f t="shared" si="4"/>
        <v>0</v>
      </c>
    </row>
    <row r="42" spans="1:23" x14ac:dyDescent="0.25">
      <c r="A42" s="26">
        <f>Wellpath!E42</f>
        <v>1110</v>
      </c>
      <c r="B42" s="22">
        <v>0</v>
      </c>
      <c r="C42" s="22">
        <v>0</v>
      </c>
      <c r="D42" s="22">
        <f>SIN(Wellpath!L42) * SIN(Wellpath!O42) / (Bfield * COS(Dip))</f>
        <v>-8.2596278494429527E-6</v>
      </c>
      <c r="E42" s="20">
        <f>Model!$W$31*((drdp!B42+drdp!K42)*AMIL!$B42+(drdp!E42+drdp!N42)*AMIL!$C42+(drdp!H42+drdp!Q42)*AMIL!$D42)</f>
        <v>0</v>
      </c>
      <c r="F42" s="20">
        <f>Model!$W$31*((drdp!C42+drdp!L42)*AMIL!$B42+(drdp!F42+drdp!O42)*AMIL!$C42+(drdp!I42+drdp!R42)*AMIL!$D42)</f>
        <v>-2.7839864871704721E-2</v>
      </c>
      <c r="G42" s="20">
        <f>Model!$W$31*((drdp!D42+drdp!M42)*AMIL!$B42+(drdp!G42+drdp!P42)*AMIL!$C42+(drdp!J42+drdp!S42)*AMIL!$D42)</f>
        <v>0</v>
      </c>
      <c r="H42" s="18">
        <f>Model!$W$31*((drdp!B42)*AMIL!$B42+(drdp!E42)*AMIL!$C42+(drdp!H42)*AMIL!$D42)</f>
        <v>0</v>
      </c>
      <c r="I42" s="18">
        <f>Model!$W$31*((drdp!C42)*AMIL!$B42+(drdp!F42)*AMIL!$C42+(drdp!I42)*AMIL!$D42)</f>
        <v>-6.9599662179261803E-3</v>
      </c>
      <c r="J42" s="18">
        <f>Model!$W$31*((drdp!D42)*AMIL!$B42+(drdp!G42)*AMIL!$C42+(drdp!J42)*AMIL!$D42)</f>
        <v>0</v>
      </c>
      <c r="K42" s="21">
        <f>SUM(E$3:E41)+H42</f>
        <v>0</v>
      </c>
      <c r="L42" s="21">
        <f>SUM(F$3:F41)+I42</f>
        <v>-0.32420275191576126</v>
      </c>
      <c r="M42" s="21">
        <f>SUM(G$3:G41)+J42</f>
        <v>0</v>
      </c>
      <c r="N42" s="21"/>
      <c r="O42" s="21"/>
      <c r="P42" s="21"/>
      <c r="Q42" s="19">
        <f t="shared" si="1"/>
        <v>0</v>
      </c>
      <c r="R42" s="19">
        <f t="shared" si="1"/>
        <v>0.10510742434975263</v>
      </c>
      <c r="S42" s="19">
        <f t="shared" si="1"/>
        <v>0</v>
      </c>
      <c r="T42" s="19">
        <f t="shared" si="2"/>
        <v>0</v>
      </c>
      <c r="U42" s="19">
        <f t="shared" si="3"/>
        <v>0</v>
      </c>
      <c r="V42" s="19">
        <f t="shared" si="4"/>
        <v>0</v>
      </c>
    </row>
    <row r="43" spans="1:23" x14ac:dyDescent="0.25">
      <c r="A43" s="26">
        <f>Wellpath!E43</f>
        <v>1140</v>
      </c>
      <c r="B43" s="22">
        <v>0</v>
      </c>
      <c r="C43" s="22">
        <v>0</v>
      </c>
      <c r="D43" s="22">
        <f>SIN(Wellpath!L43) * SIN(Wellpath!O43) / (Bfield * COS(Dip))</f>
        <v>-8.2596278494429527E-6</v>
      </c>
      <c r="E43" s="20">
        <f>Model!$W$31*((drdp!B43+drdp!K43)*AMIL!$B43+(drdp!E43+drdp!N43)*AMIL!$C43+(drdp!H43+drdp!Q43)*AMIL!$D43)</f>
        <v>0</v>
      </c>
      <c r="F43" s="20">
        <f>Model!$W$31*((drdp!C43+drdp!L43)*AMIL!$B43+(drdp!F43+drdp!O43)*AMIL!$C43+(drdp!I43+drdp!R43)*AMIL!$D43)</f>
        <v>-4.1759797307557085E-2</v>
      </c>
      <c r="G43" s="20">
        <f>Model!$W$31*((drdp!D43+drdp!M43)*AMIL!$B43+(drdp!G43+drdp!P43)*AMIL!$C43+(drdp!J43+drdp!S43)*AMIL!$D43)</f>
        <v>0</v>
      </c>
      <c r="H43" s="18">
        <f>Model!$W$31*((drdp!B43)*AMIL!$B43+(drdp!E43)*AMIL!$C43+(drdp!H43)*AMIL!$D43)</f>
        <v>0</v>
      </c>
      <c r="I43" s="18">
        <f>Model!$W$31*((drdp!C43)*AMIL!$B43+(drdp!F43)*AMIL!$C43+(drdp!I43)*AMIL!$D43)</f>
        <v>-2.0879898653778543E-2</v>
      </c>
      <c r="J43" s="18">
        <f>Model!$W$31*((drdp!D43)*AMIL!$B43+(drdp!G43)*AMIL!$C43+(drdp!J43)*AMIL!$D43)</f>
        <v>0</v>
      </c>
      <c r="K43" s="21">
        <f>SUM(E$3:E42)+H43</f>
        <v>0</v>
      </c>
      <c r="L43" s="21">
        <f>SUM(F$3:F42)+I43</f>
        <v>-0.36596254922331833</v>
      </c>
      <c r="M43" s="21">
        <f>SUM(G$3:G42)+J43</f>
        <v>0</v>
      </c>
      <c r="N43" s="21"/>
      <c r="O43" s="21"/>
      <c r="P43" s="21"/>
      <c r="Q43" s="19">
        <f t="shared" si="1"/>
        <v>0</v>
      </c>
      <c r="R43" s="19">
        <f t="shared" si="1"/>
        <v>0.13392858743402969</v>
      </c>
      <c r="S43" s="19">
        <f t="shared" si="1"/>
        <v>0</v>
      </c>
      <c r="T43" s="19">
        <f t="shared" si="2"/>
        <v>0</v>
      </c>
      <c r="U43" s="19">
        <f t="shared" si="3"/>
        <v>0</v>
      </c>
      <c r="V43" s="19">
        <f t="shared" si="4"/>
        <v>0</v>
      </c>
      <c r="W43" s="10" t="s">
        <v>62</v>
      </c>
    </row>
    <row r="44" spans="1:23" s="36" customFormat="1" x14ac:dyDescent="0.25">
      <c r="A44" s="26">
        <f>Wellpath!E44</f>
        <v>1170</v>
      </c>
      <c r="B44" s="22">
        <v>0</v>
      </c>
      <c r="C44" s="22">
        <v>0</v>
      </c>
      <c r="D44" s="22">
        <f>SIN(Wellpath!L44) * SIN(Wellpath!O44) / (Bfield * COS(Dip))</f>
        <v>-8.2596278494429527E-6</v>
      </c>
      <c r="E44" s="20">
        <f>Model!$W$31*((drdp!B44+drdp!K44)*AMIL!$B44+(drdp!E44+drdp!N44)*AMIL!$C44+(drdp!H44+drdp!Q44)*AMIL!$D44)</f>
        <v>0</v>
      </c>
      <c r="F44" s="20">
        <f>Model!$W$31*((drdp!C44+drdp!L44)*AMIL!$B44+(drdp!F44+drdp!O44)*AMIL!$C44+(drdp!I44+drdp!R44)*AMIL!$D44)</f>
        <v>-4.1759797307557085E-2</v>
      </c>
      <c r="G44" s="20">
        <f>Model!$W$31*((drdp!D44+drdp!M44)*AMIL!$B44+(drdp!G44+drdp!P44)*AMIL!$C44+(drdp!J44+drdp!S44)*AMIL!$D44)</f>
        <v>0</v>
      </c>
      <c r="H44" s="32">
        <f>Model!$W$31*((drdp!B44)*AMIL!$B44+(drdp!E44)*AMIL!$C44+(drdp!H44)*AMIL!$D44)</f>
        <v>0</v>
      </c>
      <c r="I44" s="32">
        <f>Model!$W$31*((drdp!C44)*AMIL!$B44+(drdp!F44)*AMIL!$C44+(drdp!I44)*AMIL!$D44)</f>
        <v>-2.0879898653778543E-2</v>
      </c>
      <c r="J44" s="32">
        <f>Model!$W$31*((drdp!D44)*AMIL!$B44+(drdp!G44)*AMIL!$C44+(drdp!J44)*AMIL!$D44)</f>
        <v>0</v>
      </c>
      <c r="K44" s="34">
        <f>SUM(E$3:E43)+H44</f>
        <v>0</v>
      </c>
      <c r="L44" s="34">
        <f>SUM(F$3:F43)+I44</f>
        <v>-0.40772234653087541</v>
      </c>
      <c r="M44" s="34">
        <f>SUM(G$3:G43)+J44</f>
        <v>0</v>
      </c>
      <c r="N44" s="34"/>
      <c r="O44" s="34"/>
      <c r="P44" s="34"/>
      <c r="Q44" s="35">
        <f t="shared" si="1"/>
        <v>0</v>
      </c>
      <c r="R44" s="35">
        <f t="shared" si="1"/>
        <v>0.16623751186064326</v>
      </c>
      <c r="S44" s="35">
        <f t="shared" si="1"/>
        <v>0</v>
      </c>
      <c r="T44" s="35">
        <f t="shared" si="2"/>
        <v>0</v>
      </c>
      <c r="U44" s="35">
        <f t="shared" si="3"/>
        <v>0</v>
      </c>
      <c r="V44" s="35">
        <f t="shared" si="4"/>
        <v>0</v>
      </c>
    </row>
    <row r="45" spans="1:23" x14ac:dyDescent="0.25">
      <c r="A45" s="26">
        <f>Wellpath!E45</f>
        <v>1200</v>
      </c>
      <c r="B45" s="22">
        <v>0</v>
      </c>
      <c r="C45" s="22">
        <v>0</v>
      </c>
      <c r="D45" s="22">
        <f>SIN(Wellpath!L45) * SIN(Wellpath!O45) / (Bfield * COS(Dip))</f>
        <v>-8.2596278494429527E-6</v>
      </c>
      <c r="E45" s="20">
        <f>Model!$W$31*((drdp!B45+drdp!K45)*AMIL!$B45+(drdp!E45+drdp!N45)*AMIL!$C45+(drdp!H45+drdp!Q45)*AMIL!$D45)</f>
        <v>0</v>
      </c>
      <c r="F45" s="20">
        <f>Model!$W$31*((drdp!C45+drdp!L45)*AMIL!$B45+(drdp!F45+drdp!O45)*AMIL!$C45+(drdp!I45+drdp!R45)*AMIL!$D45)</f>
        <v>-4.1759797307557085E-2</v>
      </c>
      <c r="G45" s="20">
        <f>Model!$W$31*((drdp!D45+drdp!M45)*AMIL!$B45+(drdp!G45+drdp!P45)*AMIL!$C45+(drdp!J45+drdp!S45)*AMIL!$D45)</f>
        <v>0</v>
      </c>
      <c r="H45" s="18">
        <f>Model!$W$31*((drdp!B45)*AMIL!$B45+(drdp!E45)*AMIL!$C45+(drdp!H45)*AMIL!$D45)</f>
        <v>0</v>
      </c>
      <c r="I45" s="18">
        <f>Model!$W$31*((drdp!C45)*AMIL!$B45+(drdp!F45)*AMIL!$C45+(drdp!I45)*AMIL!$D45)</f>
        <v>-2.0879898653778543E-2</v>
      </c>
      <c r="J45" s="18">
        <f>Model!$W$31*((drdp!D45)*AMIL!$B45+(drdp!G45)*AMIL!$C45+(drdp!J45)*AMIL!$D45)</f>
        <v>0</v>
      </c>
      <c r="K45" s="21">
        <f>SUM(E$3:E44)+H45</f>
        <v>0</v>
      </c>
      <c r="L45" s="21">
        <f>SUM(F$3:F44)+I45</f>
        <v>-0.44948214383843249</v>
      </c>
      <c r="M45" s="21">
        <f>SUM(G$3:G44)+J45</f>
        <v>0</v>
      </c>
      <c r="N45" s="21"/>
      <c r="O45" s="21"/>
      <c r="P45" s="21"/>
      <c r="Q45" s="19">
        <f t="shared" si="1"/>
        <v>0</v>
      </c>
      <c r="R45" s="19">
        <f t="shared" si="1"/>
        <v>0.20203419762959332</v>
      </c>
      <c r="S45" s="19">
        <f t="shared" si="1"/>
        <v>0</v>
      </c>
      <c r="T45" s="19">
        <f t="shared" si="2"/>
        <v>0</v>
      </c>
      <c r="U45" s="19">
        <f t="shared" si="3"/>
        <v>0</v>
      </c>
      <c r="V45" s="19">
        <f t="shared" si="4"/>
        <v>0</v>
      </c>
    </row>
    <row r="46" spans="1:23" x14ac:dyDescent="0.25">
      <c r="A46" s="26">
        <f>Wellpath!E46</f>
        <v>1230</v>
      </c>
      <c r="B46" s="22">
        <v>0</v>
      </c>
      <c r="C46" s="22">
        <v>0</v>
      </c>
      <c r="D46" s="22">
        <f>SIN(Wellpath!L46) * SIN(Wellpath!O46) / (Bfield * COS(Dip))</f>
        <v>-8.2596278494429527E-6</v>
      </c>
      <c r="E46" s="20">
        <f>Model!$W$31*((drdp!B46+drdp!K46)*AMIL!$B46+(drdp!E46+drdp!N46)*AMIL!$C46+(drdp!H46+drdp!Q46)*AMIL!$D46)</f>
        <v>0</v>
      </c>
      <c r="F46" s="20">
        <f>Model!$W$31*((drdp!C46+drdp!L46)*AMIL!$B46+(drdp!F46+drdp!O46)*AMIL!$C46+(drdp!I46+drdp!R46)*AMIL!$D46)</f>
        <v>-4.1759797307557085E-2</v>
      </c>
      <c r="G46" s="20">
        <f>Model!$W$31*((drdp!D46+drdp!M46)*AMIL!$B46+(drdp!G46+drdp!P46)*AMIL!$C46+(drdp!J46+drdp!S46)*AMIL!$D46)</f>
        <v>0</v>
      </c>
      <c r="H46" s="18">
        <f>Model!$W$31*((drdp!B46)*AMIL!$B46+(drdp!E46)*AMIL!$C46+(drdp!H46)*AMIL!$D46)</f>
        <v>0</v>
      </c>
      <c r="I46" s="18">
        <f>Model!$W$31*((drdp!C46)*AMIL!$B46+(drdp!F46)*AMIL!$C46+(drdp!I46)*AMIL!$D46)</f>
        <v>-2.0879898653778543E-2</v>
      </c>
      <c r="J46" s="18">
        <f>Model!$W$31*((drdp!D46)*AMIL!$B46+(drdp!G46)*AMIL!$C46+(drdp!J46)*AMIL!$D46)</f>
        <v>0</v>
      </c>
      <c r="K46" s="21">
        <f>SUM(E$3:E45)+H46</f>
        <v>0</v>
      </c>
      <c r="L46" s="21">
        <f>SUM(F$3:F45)+I46</f>
        <v>-0.49124194114598957</v>
      </c>
      <c r="M46" s="21">
        <f>SUM(G$3:G45)+J46</f>
        <v>0</v>
      </c>
      <c r="N46" s="21"/>
      <c r="O46" s="21"/>
      <c r="P46" s="21"/>
      <c r="Q46" s="19">
        <f t="shared" si="1"/>
        <v>0</v>
      </c>
      <c r="R46" s="19">
        <f t="shared" si="1"/>
        <v>0.24131864474087988</v>
      </c>
      <c r="S46" s="19">
        <f t="shared" si="1"/>
        <v>0</v>
      </c>
      <c r="T46" s="19">
        <f t="shared" si="2"/>
        <v>0</v>
      </c>
      <c r="U46" s="19">
        <f t="shared" si="3"/>
        <v>0</v>
      </c>
      <c r="V46" s="19">
        <f t="shared" si="4"/>
        <v>0</v>
      </c>
    </row>
    <row r="47" spans="1:23" x14ac:dyDescent="0.25">
      <c r="A47" s="26">
        <f>Wellpath!E47</f>
        <v>1260</v>
      </c>
      <c r="B47" s="22">
        <v>0</v>
      </c>
      <c r="C47" s="22">
        <v>0</v>
      </c>
      <c r="D47" s="22">
        <f>SIN(Wellpath!L47) * SIN(Wellpath!O47) / (Bfield * COS(Dip))</f>
        <v>-8.2596278494429527E-6</v>
      </c>
      <c r="E47" s="20">
        <f>Model!$W$31*((drdp!B47+drdp!K47)*AMIL!$B47+(drdp!E47+drdp!N47)*AMIL!$C47+(drdp!H47+drdp!Q47)*AMIL!$D47)</f>
        <v>0</v>
      </c>
      <c r="F47" s="20">
        <f>Model!$W$31*((drdp!C47+drdp!L47)*AMIL!$B47+(drdp!F47+drdp!O47)*AMIL!$C47+(drdp!I47+drdp!R47)*AMIL!$D47)</f>
        <v>-4.1759797307557085E-2</v>
      </c>
      <c r="G47" s="20">
        <f>Model!$W$31*((drdp!D47+drdp!M47)*AMIL!$B47+(drdp!G47+drdp!P47)*AMIL!$C47+(drdp!J47+drdp!S47)*AMIL!$D47)</f>
        <v>0</v>
      </c>
      <c r="H47" s="18">
        <f>Model!$W$31*((drdp!B47)*AMIL!$B47+(drdp!E47)*AMIL!$C47+(drdp!H47)*AMIL!$D47)</f>
        <v>0</v>
      </c>
      <c r="I47" s="18">
        <f>Model!$W$31*((drdp!C47)*AMIL!$B47+(drdp!F47)*AMIL!$C47+(drdp!I47)*AMIL!$D47)</f>
        <v>-2.0879898653778543E-2</v>
      </c>
      <c r="J47" s="18">
        <f>Model!$W$31*((drdp!D47)*AMIL!$B47+(drdp!G47)*AMIL!$C47+(drdp!J47)*AMIL!$D47)</f>
        <v>0</v>
      </c>
      <c r="K47" s="21">
        <f>SUM(E$3:E46)+H47</f>
        <v>0</v>
      </c>
      <c r="L47" s="21">
        <f>SUM(F$3:F46)+I47</f>
        <v>-0.5330017384535467</v>
      </c>
      <c r="M47" s="21">
        <f>SUM(G$3:G46)+J47</f>
        <v>0</v>
      </c>
      <c r="N47" s="21"/>
      <c r="O47" s="21"/>
      <c r="P47" s="21"/>
      <c r="Q47" s="19">
        <f t="shared" si="1"/>
        <v>0</v>
      </c>
      <c r="R47" s="19">
        <f t="shared" si="1"/>
        <v>0.284090853194503</v>
      </c>
      <c r="S47" s="19">
        <f t="shared" si="1"/>
        <v>0</v>
      </c>
      <c r="T47" s="19">
        <f t="shared" si="2"/>
        <v>0</v>
      </c>
      <c r="U47" s="19">
        <f t="shared" si="3"/>
        <v>0</v>
      </c>
      <c r="V47" s="19">
        <f t="shared" si="4"/>
        <v>0</v>
      </c>
    </row>
    <row r="48" spans="1:23" x14ac:dyDescent="0.25">
      <c r="A48" s="26">
        <f>Wellpath!E48</f>
        <v>1290</v>
      </c>
      <c r="B48" s="22">
        <v>0</v>
      </c>
      <c r="C48" s="22">
        <v>0</v>
      </c>
      <c r="D48" s="22">
        <f>SIN(Wellpath!L48) * SIN(Wellpath!O48) / (Bfield * COS(Dip))</f>
        <v>-8.2596278494429527E-6</v>
      </c>
      <c r="E48" s="20">
        <f>Model!$W$31*((drdp!B48+drdp!K48)*AMIL!$B48+(drdp!E48+drdp!N48)*AMIL!$C48+(drdp!H48+drdp!Q48)*AMIL!$D48)</f>
        <v>0</v>
      </c>
      <c r="F48" s="20">
        <f>Model!$W$31*((drdp!C48+drdp!L48)*AMIL!$B48+(drdp!F48+drdp!O48)*AMIL!$C48+(drdp!I48+drdp!R48)*AMIL!$D48)</f>
        <v>-4.1759797307557085E-2</v>
      </c>
      <c r="G48" s="20">
        <f>Model!$W$31*((drdp!D48+drdp!M48)*AMIL!$B48+(drdp!G48+drdp!P48)*AMIL!$C48+(drdp!J48+drdp!S48)*AMIL!$D48)</f>
        <v>0</v>
      </c>
      <c r="H48" s="18">
        <f>Model!$W$31*((drdp!B48)*AMIL!$B48+(drdp!E48)*AMIL!$C48+(drdp!H48)*AMIL!$D48)</f>
        <v>0</v>
      </c>
      <c r="I48" s="18">
        <f>Model!$W$31*((drdp!C48)*AMIL!$B48+(drdp!F48)*AMIL!$C48+(drdp!I48)*AMIL!$D48)</f>
        <v>-2.0879898653778543E-2</v>
      </c>
      <c r="J48" s="18">
        <f>Model!$W$31*((drdp!D48)*AMIL!$B48+(drdp!G48)*AMIL!$C48+(drdp!J48)*AMIL!$D48)</f>
        <v>0</v>
      </c>
      <c r="K48" s="21">
        <f>SUM(E$3:E47)+H48</f>
        <v>0</v>
      </c>
      <c r="L48" s="21">
        <f>SUM(F$3:F47)+I48</f>
        <v>-0.57476153576110378</v>
      </c>
      <c r="M48" s="21">
        <f>SUM(G$3:G47)+J48</f>
        <v>0</v>
      </c>
      <c r="N48" s="21"/>
      <c r="O48" s="21"/>
      <c r="P48" s="21"/>
      <c r="Q48" s="19">
        <f t="shared" si="1"/>
        <v>0</v>
      </c>
      <c r="R48" s="19">
        <f t="shared" si="1"/>
        <v>0.33035082299046259</v>
      </c>
      <c r="S48" s="19">
        <f t="shared" si="1"/>
        <v>0</v>
      </c>
      <c r="T48" s="19">
        <f t="shared" si="2"/>
        <v>0</v>
      </c>
      <c r="U48" s="19">
        <f t="shared" si="3"/>
        <v>0</v>
      </c>
      <c r="V48" s="19">
        <f t="shared" si="4"/>
        <v>0</v>
      </c>
    </row>
    <row r="49" spans="1:22" x14ac:dyDescent="0.25">
      <c r="A49" s="26">
        <f>Wellpath!E49</f>
        <v>1320</v>
      </c>
      <c r="B49" s="22">
        <v>0</v>
      </c>
      <c r="C49" s="22">
        <v>0</v>
      </c>
      <c r="D49" s="22">
        <f>SIN(Wellpath!L49) * SIN(Wellpath!O49) / (Bfield * COS(Dip))</f>
        <v>-8.2596278494429527E-6</v>
      </c>
      <c r="E49" s="20">
        <f>Model!$W$31*((drdp!B49+drdp!K49)*AMIL!$B49+(drdp!E49+drdp!N49)*AMIL!$C49+(drdp!H49+drdp!Q49)*AMIL!$D49)</f>
        <v>0</v>
      </c>
      <c r="F49" s="20">
        <f>Model!$W$31*((drdp!C49+drdp!L49)*AMIL!$B49+(drdp!F49+drdp!O49)*AMIL!$C49+(drdp!I49+drdp!R49)*AMIL!$D49)</f>
        <v>-4.1759797307557085E-2</v>
      </c>
      <c r="G49" s="20">
        <f>Model!$W$31*((drdp!D49+drdp!M49)*AMIL!$B49+(drdp!G49+drdp!P49)*AMIL!$C49+(drdp!J49+drdp!S49)*AMIL!$D49)</f>
        <v>0</v>
      </c>
      <c r="H49" s="18">
        <f>Model!$W$31*((drdp!B49)*AMIL!$B49+(drdp!E49)*AMIL!$C49+(drdp!H49)*AMIL!$D49)</f>
        <v>0</v>
      </c>
      <c r="I49" s="18">
        <f>Model!$W$31*((drdp!C49)*AMIL!$B49+(drdp!F49)*AMIL!$C49+(drdp!I49)*AMIL!$D49)</f>
        <v>-2.0879898653778543E-2</v>
      </c>
      <c r="J49" s="18">
        <f>Model!$W$31*((drdp!D49)*AMIL!$B49+(drdp!G49)*AMIL!$C49+(drdp!J49)*AMIL!$D49)</f>
        <v>0</v>
      </c>
      <c r="K49" s="21">
        <f>SUM(E$3:E48)+H49</f>
        <v>0</v>
      </c>
      <c r="L49" s="21">
        <f>SUM(F$3:F48)+I49</f>
        <v>-0.61652133306866086</v>
      </c>
      <c r="M49" s="21">
        <f>SUM(G$3:G48)+J49</f>
        <v>0</v>
      </c>
      <c r="N49" s="21"/>
      <c r="O49" s="21"/>
      <c r="P49" s="21"/>
      <c r="Q49" s="19">
        <f t="shared" si="1"/>
        <v>0</v>
      </c>
      <c r="R49" s="19">
        <f t="shared" si="1"/>
        <v>0.38009855412875865</v>
      </c>
      <c r="S49" s="19">
        <f t="shared" si="1"/>
        <v>0</v>
      </c>
      <c r="T49" s="19">
        <f t="shared" si="2"/>
        <v>0</v>
      </c>
      <c r="U49" s="19">
        <f t="shared" si="3"/>
        <v>0</v>
      </c>
      <c r="V49" s="19">
        <f t="shared" si="4"/>
        <v>0</v>
      </c>
    </row>
    <row r="50" spans="1:22" x14ac:dyDescent="0.25">
      <c r="A50" s="26">
        <f>Wellpath!E50</f>
        <v>1350</v>
      </c>
      <c r="B50" s="22">
        <v>0</v>
      </c>
      <c r="C50" s="22">
        <v>0</v>
      </c>
      <c r="D50" s="22">
        <f>SIN(Wellpath!L50) * SIN(Wellpath!O50) / (Bfield * COS(Dip))</f>
        <v>-8.2596278494429527E-6</v>
      </c>
      <c r="E50" s="20">
        <f>Model!$W$31*((drdp!B50+drdp!K50)*AMIL!$B50+(drdp!E50+drdp!N50)*AMIL!$C50+(drdp!H50+drdp!Q50)*AMIL!$D50)</f>
        <v>0</v>
      </c>
      <c r="F50" s="20">
        <f>Model!$W$31*((drdp!C50+drdp!L50)*AMIL!$B50+(drdp!F50+drdp!O50)*AMIL!$C50+(drdp!I50+drdp!R50)*AMIL!$D50)</f>
        <v>-4.1759797307557085E-2</v>
      </c>
      <c r="G50" s="20">
        <f>Model!$W$31*((drdp!D50+drdp!M50)*AMIL!$B50+(drdp!G50+drdp!P50)*AMIL!$C50+(drdp!J50+drdp!S50)*AMIL!$D50)</f>
        <v>0</v>
      </c>
      <c r="H50" s="18">
        <f>Model!$W$31*((drdp!B50)*AMIL!$B50+(drdp!E50)*AMIL!$C50+(drdp!H50)*AMIL!$D50)</f>
        <v>0</v>
      </c>
      <c r="I50" s="18">
        <f>Model!$W$31*((drdp!C50)*AMIL!$B50+(drdp!F50)*AMIL!$C50+(drdp!I50)*AMIL!$D50)</f>
        <v>-2.0879898653778543E-2</v>
      </c>
      <c r="J50" s="18">
        <f>Model!$W$31*((drdp!D50)*AMIL!$B50+(drdp!G50)*AMIL!$C50+(drdp!J50)*AMIL!$D50)</f>
        <v>0</v>
      </c>
      <c r="K50" s="21">
        <f>SUM(E$3:E49)+H50</f>
        <v>0</v>
      </c>
      <c r="L50" s="21">
        <f>SUM(F$3:F49)+I50</f>
        <v>-0.65828113037621794</v>
      </c>
      <c r="M50" s="21">
        <f>SUM(G$3:G49)+J50</f>
        <v>0</v>
      </c>
      <c r="N50" s="21"/>
      <c r="O50" s="21"/>
      <c r="P50" s="21"/>
      <c r="Q50" s="19">
        <f t="shared" si="1"/>
        <v>0</v>
      </c>
      <c r="R50" s="19">
        <f t="shared" si="1"/>
        <v>0.43333404660939123</v>
      </c>
      <c r="S50" s="19">
        <f t="shared" si="1"/>
        <v>0</v>
      </c>
      <c r="T50" s="19">
        <f t="shared" si="2"/>
        <v>0</v>
      </c>
      <c r="U50" s="19">
        <f t="shared" si="3"/>
        <v>0</v>
      </c>
      <c r="V50" s="19">
        <f t="shared" si="4"/>
        <v>0</v>
      </c>
    </row>
    <row r="51" spans="1:22" x14ac:dyDescent="0.25">
      <c r="A51" s="26">
        <f>Wellpath!E51</f>
        <v>1380</v>
      </c>
      <c r="B51" s="22">
        <v>0</v>
      </c>
      <c r="C51" s="22">
        <v>0</v>
      </c>
      <c r="D51" s="22">
        <f>SIN(Wellpath!L51) * SIN(Wellpath!O51) / (Bfield * COS(Dip))</f>
        <v>-8.2596278494429527E-6</v>
      </c>
      <c r="E51" s="20">
        <f>Model!$W$31*((drdp!B51+drdp!K51)*AMIL!$B51+(drdp!E51+drdp!N51)*AMIL!$C51+(drdp!H51+drdp!Q51)*AMIL!$D51)</f>
        <v>0</v>
      </c>
      <c r="F51" s="20">
        <f>Model!$W$31*((drdp!C51+drdp!L51)*AMIL!$B51+(drdp!F51+drdp!O51)*AMIL!$C51+(drdp!I51+drdp!R51)*AMIL!$D51)</f>
        <v>-4.1759797307557085E-2</v>
      </c>
      <c r="G51" s="20">
        <f>Model!$W$31*((drdp!D51+drdp!M51)*AMIL!$B51+(drdp!G51+drdp!P51)*AMIL!$C51+(drdp!J51+drdp!S51)*AMIL!$D51)</f>
        <v>0</v>
      </c>
      <c r="H51" s="18">
        <f>Model!$W$31*((drdp!B51)*AMIL!$B51+(drdp!E51)*AMIL!$C51+(drdp!H51)*AMIL!$D51)</f>
        <v>0</v>
      </c>
      <c r="I51" s="18">
        <f>Model!$W$31*((drdp!C51)*AMIL!$B51+(drdp!F51)*AMIL!$C51+(drdp!I51)*AMIL!$D51)</f>
        <v>-2.0879898653778543E-2</v>
      </c>
      <c r="J51" s="18">
        <f>Model!$W$31*((drdp!D51)*AMIL!$B51+(drdp!G51)*AMIL!$C51+(drdp!J51)*AMIL!$D51)</f>
        <v>0</v>
      </c>
      <c r="K51" s="21">
        <f>SUM(E$3:E50)+H51</f>
        <v>0</v>
      </c>
      <c r="L51" s="21">
        <f>SUM(F$3:F50)+I51</f>
        <v>-0.70004092768377502</v>
      </c>
      <c r="M51" s="21">
        <f>SUM(G$3:G50)+J51</f>
        <v>0</v>
      </c>
      <c r="N51" s="21"/>
      <c r="O51" s="21"/>
      <c r="P51" s="21"/>
      <c r="Q51" s="19">
        <f t="shared" si="1"/>
        <v>0</v>
      </c>
      <c r="R51" s="19">
        <f t="shared" si="1"/>
        <v>0.49005730043236034</v>
      </c>
      <c r="S51" s="19">
        <f t="shared" si="1"/>
        <v>0</v>
      </c>
      <c r="T51" s="19">
        <f t="shared" si="2"/>
        <v>0</v>
      </c>
      <c r="U51" s="19">
        <f t="shared" si="3"/>
        <v>0</v>
      </c>
      <c r="V51" s="19">
        <f t="shared" si="4"/>
        <v>0</v>
      </c>
    </row>
    <row r="52" spans="1:22" x14ac:dyDescent="0.25">
      <c r="A52" s="26">
        <f>Wellpath!E52</f>
        <v>1410</v>
      </c>
      <c r="B52" s="22">
        <v>0</v>
      </c>
      <c r="C52" s="22">
        <v>0</v>
      </c>
      <c r="D52" s="22">
        <f>SIN(Wellpath!L52) * SIN(Wellpath!O52) / (Bfield * COS(Dip))</f>
        <v>-8.2596278494429527E-6</v>
      </c>
      <c r="E52" s="20">
        <f>Model!$W$31*((drdp!B52+drdp!K52)*AMIL!$B52+(drdp!E52+drdp!N52)*AMIL!$C52+(drdp!H52+drdp!Q52)*AMIL!$D52)</f>
        <v>0</v>
      </c>
      <c r="F52" s="20">
        <f>Model!$W$31*((drdp!C52+drdp!L52)*AMIL!$B52+(drdp!F52+drdp!O52)*AMIL!$C52+(drdp!I52+drdp!R52)*AMIL!$D52)</f>
        <v>-4.1759797307557085E-2</v>
      </c>
      <c r="G52" s="20">
        <f>Model!$W$31*((drdp!D52+drdp!M52)*AMIL!$B52+(drdp!G52+drdp!P52)*AMIL!$C52+(drdp!J52+drdp!S52)*AMIL!$D52)</f>
        <v>0</v>
      </c>
      <c r="H52" s="18">
        <f>Model!$W$31*((drdp!B52)*AMIL!$B52+(drdp!E52)*AMIL!$C52+(drdp!H52)*AMIL!$D52)</f>
        <v>0</v>
      </c>
      <c r="I52" s="18">
        <f>Model!$W$31*((drdp!C52)*AMIL!$B52+(drdp!F52)*AMIL!$C52+(drdp!I52)*AMIL!$D52)</f>
        <v>-2.0879898653778543E-2</v>
      </c>
      <c r="J52" s="18">
        <f>Model!$W$31*((drdp!D52)*AMIL!$B52+(drdp!G52)*AMIL!$C52+(drdp!J52)*AMIL!$D52)</f>
        <v>0</v>
      </c>
      <c r="K52" s="21">
        <f>SUM(E$3:E51)+H52</f>
        <v>0</v>
      </c>
      <c r="L52" s="21">
        <f>SUM(F$3:F51)+I52</f>
        <v>-0.74180072499133209</v>
      </c>
      <c r="M52" s="21">
        <f>SUM(G$3:G51)+J52</f>
        <v>0</v>
      </c>
      <c r="N52" s="21"/>
      <c r="O52" s="21"/>
      <c r="P52" s="21"/>
      <c r="Q52" s="19">
        <f t="shared" si="1"/>
        <v>0</v>
      </c>
      <c r="R52" s="19">
        <f t="shared" si="1"/>
        <v>0.55026831559766587</v>
      </c>
      <c r="S52" s="19">
        <f t="shared" si="1"/>
        <v>0</v>
      </c>
      <c r="T52" s="19">
        <f t="shared" si="2"/>
        <v>0</v>
      </c>
      <c r="U52" s="19">
        <f t="shared" si="3"/>
        <v>0</v>
      </c>
      <c r="V52" s="19">
        <f t="shared" si="4"/>
        <v>0</v>
      </c>
    </row>
    <row r="53" spans="1:22" x14ac:dyDescent="0.25">
      <c r="A53" s="26">
        <f>Wellpath!E53</f>
        <v>1440</v>
      </c>
      <c r="B53" s="22">
        <v>0</v>
      </c>
      <c r="C53" s="22">
        <v>0</v>
      </c>
      <c r="D53" s="22">
        <f>SIN(Wellpath!L53) * SIN(Wellpath!O53) / (Bfield * COS(Dip))</f>
        <v>-8.2596278494429527E-6</v>
      </c>
      <c r="E53" s="20">
        <f>Model!$W$31*((drdp!B53+drdp!K53)*AMIL!$B53+(drdp!E53+drdp!N53)*AMIL!$C53+(drdp!H53+drdp!Q53)*AMIL!$D53)</f>
        <v>0</v>
      </c>
      <c r="F53" s="20">
        <f>Model!$W$31*((drdp!C53+drdp!L53)*AMIL!$B53+(drdp!F53+drdp!O53)*AMIL!$C53+(drdp!I53+drdp!R53)*AMIL!$D53)</f>
        <v>-4.1759797307557085E-2</v>
      </c>
      <c r="G53" s="20">
        <f>Model!$W$31*((drdp!D53+drdp!M53)*AMIL!$B53+(drdp!G53+drdp!P53)*AMIL!$C53+(drdp!J53+drdp!S53)*AMIL!$D53)</f>
        <v>0</v>
      </c>
      <c r="H53" s="18">
        <f>Model!$W$31*((drdp!B53)*AMIL!$B53+(drdp!E53)*AMIL!$C53+(drdp!H53)*AMIL!$D53)</f>
        <v>0</v>
      </c>
      <c r="I53" s="18">
        <f>Model!$W$31*((drdp!C53)*AMIL!$B53+(drdp!F53)*AMIL!$C53+(drdp!I53)*AMIL!$D53)</f>
        <v>-2.0879898653778543E-2</v>
      </c>
      <c r="J53" s="18">
        <f>Model!$W$31*((drdp!D53)*AMIL!$B53+(drdp!G53)*AMIL!$C53+(drdp!J53)*AMIL!$D53)</f>
        <v>0</v>
      </c>
      <c r="K53" s="21">
        <f>SUM(E$3:E52)+H53</f>
        <v>0</v>
      </c>
      <c r="L53" s="21">
        <f>SUM(F$3:F52)+I53</f>
        <v>-0.78356052229888917</v>
      </c>
      <c r="M53" s="21">
        <f>SUM(G$3:G52)+J53</f>
        <v>0</v>
      </c>
      <c r="N53" s="21"/>
      <c r="O53" s="21"/>
      <c r="P53" s="21"/>
      <c r="Q53" s="19">
        <f t="shared" si="1"/>
        <v>0</v>
      </c>
      <c r="R53" s="19">
        <f t="shared" si="1"/>
        <v>0.61396709210530798</v>
      </c>
      <c r="S53" s="19">
        <f t="shared" si="1"/>
        <v>0</v>
      </c>
      <c r="T53" s="19">
        <f t="shared" si="2"/>
        <v>0</v>
      </c>
      <c r="U53" s="19">
        <f t="shared" si="3"/>
        <v>0</v>
      </c>
      <c r="V53" s="19">
        <f t="shared" si="4"/>
        <v>0</v>
      </c>
    </row>
    <row r="54" spans="1:22" x14ac:dyDescent="0.25">
      <c r="A54" s="26">
        <f>Wellpath!E54</f>
        <v>1470</v>
      </c>
      <c r="B54" s="22">
        <v>0</v>
      </c>
      <c r="C54" s="22">
        <v>0</v>
      </c>
      <c r="D54" s="22">
        <f>SIN(Wellpath!L54) * SIN(Wellpath!O54) / (Bfield * COS(Dip))</f>
        <v>-8.2596278494429527E-6</v>
      </c>
      <c r="E54" s="20">
        <f>Model!$W$31*((drdp!B54+drdp!K54)*AMIL!$B54+(drdp!E54+drdp!N54)*AMIL!$C54+(drdp!H54+drdp!Q54)*AMIL!$D54)</f>
        <v>0</v>
      </c>
      <c r="F54" s="20">
        <f>Model!$W$31*((drdp!C54+drdp!L54)*AMIL!$B54+(drdp!F54+drdp!O54)*AMIL!$C54+(drdp!I54+drdp!R54)*AMIL!$D54)</f>
        <v>-4.1759797307557085E-2</v>
      </c>
      <c r="G54" s="20">
        <f>Model!$W$31*((drdp!D54+drdp!M54)*AMIL!$B54+(drdp!G54+drdp!P54)*AMIL!$C54+(drdp!J54+drdp!S54)*AMIL!$D54)</f>
        <v>0</v>
      </c>
      <c r="H54" s="18">
        <f>Model!$W$31*((drdp!B54)*AMIL!$B54+(drdp!E54)*AMIL!$C54+(drdp!H54)*AMIL!$D54)</f>
        <v>0</v>
      </c>
      <c r="I54" s="18">
        <f>Model!$W$31*((drdp!C54)*AMIL!$B54+(drdp!F54)*AMIL!$C54+(drdp!I54)*AMIL!$D54)</f>
        <v>-2.0879898653778543E-2</v>
      </c>
      <c r="J54" s="18">
        <f>Model!$W$31*((drdp!D54)*AMIL!$B54+(drdp!G54)*AMIL!$C54+(drdp!J54)*AMIL!$D54)</f>
        <v>0</v>
      </c>
      <c r="K54" s="21">
        <f>SUM(E$3:E53)+H54</f>
        <v>0</v>
      </c>
      <c r="L54" s="21">
        <f>SUM(F$3:F53)+I54</f>
        <v>-0.82532031960644625</v>
      </c>
      <c r="M54" s="21">
        <f>SUM(G$3:G53)+J54</f>
        <v>0</v>
      </c>
      <c r="N54" s="21"/>
      <c r="O54" s="21"/>
      <c r="P54" s="21"/>
      <c r="Q54" s="19">
        <f t="shared" si="1"/>
        <v>0</v>
      </c>
      <c r="R54" s="19">
        <f t="shared" si="1"/>
        <v>0.68115362995528661</v>
      </c>
      <c r="S54" s="19">
        <f t="shared" si="1"/>
        <v>0</v>
      </c>
      <c r="T54" s="19">
        <f t="shared" si="2"/>
        <v>0</v>
      </c>
      <c r="U54" s="19">
        <f t="shared" si="3"/>
        <v>0</v>
      </c>
      <c r="V54" s="19">
        <f t="shared" si="4"/>
        <v>0</v>
      </c>
    </row>
    <row r="55" spans="1:22" x14ac:dyDescent="0.25">
      <c r="A55" s="26">
        <f>Wellpath!E55</f>
        <v>1500</v>
      </c>
      <c r="B55" s="22">
        <v>0</v>
      </c>
      <c r="C55" s="22">
        <v>0</v>
      </c>
      <c r="D55" s="22">
        <f>SIN(Wellpath!L55) * SIN(Wellpath!O55) / (Bfield * COS(Dip))</f>
        <v>-8.2596278494429527E-6</v>
      </c>
      <c r="E55" s="20">
        <f>Model!$W$31*((drdp!B55+drdp!K55)*AMIL!$B55+(drdp!E55+drdp!N55)*AMIL!$C55+(drdp!H55+drdp!Q55)*AMIL!$D55)</f>
        <v>0</v>
      </c>
      <c r="F55" s="20">
        <f>Model!$W$31*((drdp!C55+drdp!L55)*AMIL!$B55+(drdp!F55+drdp!O55)*AMIL!$C55+(drdp!I55+drdp!R55)*AMIL!$D55)</f>
        <v>-4.1759797307557085E-2</v>
      </c>
      <c r="G55" s="20">
        <f>Model!$W$31*((drdp!D55+drdp!M55)*AMIL!$B55+(drdp!G55+drdp!P55)*AMIL!$C55+(drdp!J55+drdp!S55)*AMIL!$D55)</f>
        <v>0</v>
      </c>
      <c r="H55" s="18">
        <f>Model!$W$31*((drdp!B55)*AMIL!$B55+(drdp!E55)*AMIL!$C55+(drdp!H55)*AMIL!$D55)</f>
        <v>0</v>
      </c>
      <c r="I55" s="18">
        <f>Model!$W$31*((drdp!C55)*AMIL!$B55+(drdp!F55)*AMIL!$C55+(drdp!I55)*AMIL!$D55)</f>
        <v>-2.0879898653778543E-2</v>
      </c>
      <c r="J55" s="18">
        <f>Model!$W$31*((drdp!D55)*AMIL!$B55+(drdp!G55)*AMIL!$C55+(drdp!J55)*AMIL!$D55)</f>
        <v>0</v>
      </c>
      <c r="K55" s="21">
        <f>SUM(E$3:E54)+H55</f>
        <v>0</v>
      </c>
      <c r="L55" s="21">
        <f>SUM(F$3:F54)+I55</f>
        <v>-0.86708011691400333</v>
      </c>
      <c r="M55" s="21">
        <f>SUM(G$3:G54)+J55</f>
        <v>0</v>
      </c>
      <c r="N55" s="21"/>
      <c r="O55" s="21"/>
      <c r="P55" s="21"/>
      <c r="Q55" s="19">
        <f t="shared" si="1"/>
        <v>0</v>
      </c>
      <c r="R55" s="19">
        <f t="shared" si="1"/>
        <v>0.75182792914760166</v>
      </c>
      <c r="S55" s="19">
        <f t="shared" si="1"/>
        <v>0</v>
      </c>
      <c r="T55" s="19">
        <f t="shared" si="2"/>
        <v>0</v>
      </c>
      <c r="U55" s="19">
        <f t="shared" si="3"/>
        <v>0</v>
      </c>
      <c r="V55" s="19">
        <f t="shared" si="4"/>
        <v>0</v>
      </c>
    </row>
    <row r="56" spans="1:22" x14ac:dyDescent="0.25">
      <c r="A56" s="26">
        <f>Wellpath!E56</f>
        <v>1530</v>
      </c>
      <c r="B56" s="22">
        <v>0</v>
      </c>
      <c r="C56" s="22">
        <v>0</v>
      </c>
      <c r="D56" s="22">
        <f>SIN(Wellpath!L56) * SIN(Wellpath!O56) / (Bfield * COS(Dip))</f>
        <v>-8.2596278494429527E-6</v>
      </c>
      <c r="E56" s="20">
        <f>Model!$W$31*((drdp!B56+drdp!K56)*AMIL!$B56+(drdp!E56+drdp!N56)*AMIL!$C56+(drdp!H56+drdp!Q56)*AMIL!$D56)</f>
        <v>0</v>
      </c>
      <c r="F56" s="20">
        <f>Model!$W$31*((drdp!C56+drdp!L56)*AMIL!$B56+(drdp!F56+drdp!O56)*AMIL!$C56+(drdp!I56+drdp!R56)*AMIL!$D56)</f>
        <v>-4.1759797307557085E-2</v>
      </c>
      <c r="G56" s="20">
        <f>Model!$W$31*((drdp!D56+drdp!M56)*AMIL!$B56+(drdp!G56+drdp!P56)*AMIL!$C56+(drdp!J56+drdp!S56)*AMIL!$D56)</f>
        <v>0</v>
      </c>
      <c r="H56" s="18">
        <f>Model!$W$31*((drdp!B56)*AMIL!$B56+(drdp!E56)*AMIL!$C56+(drdp!H56)*AMIL!$D56)</f>
        <v>0</v>
      </c>
      <c r="I56" s="18">
        <f>Model!$W$31*((drdp!C56)*AMIL!$B56+(drdp!F56)*AMIL!$C56+(drdp!I56)*AMIL!$D56)</f>
        <v>-2.0879898653778543E-2</v>
      </c>
      <c r="J56" s="18">
        <f>Model!$W$31*((drdp!D56)*AMIL!$B56+(drdp!G56)*AMIL!$C56+(drdp!J56)*AMIL!$D56)</f>
        <v>0</v>
      </c>
      <c r="K56" s="21">
        <f>SUM(E$3:E55)+H56</f>
        <v>0</v>
      </c>
      <c r="L56" s="21">
        <f>SUM(F$3:F55)+I56</f>
        <v>-0.90883991422156041</v>
      </c>
      <c r="M56" s="21">
        <f>SUM(G$3:G55)+J56</f>
        <v>0</v>
      </c>
      <c r="N56" s="21"/>
      <c r="O56" s="21"/>
      <c r="P56" s="21"/>
      <c r="Q56" s="19">
        <f t="shared" si="1"/>
        <v>0</v>
      </c>
      <c r="R56" s="19">
        <f t="shared" si="1"/>
        <v>0.82598998968225323</v>
      </c>
      <c r="S56" s="19">
        <f t="shared" si="1"/>
        <v>0</v>
      </c>
      <c r="T56" s="19">
        <f t="shared" si="2"/>
        <v>0</v>
      </c>
      <c r="U56" s="19">
        <f t="shared" si="3"/>
        <v>0</v>
      </c>
      <c r="V56" s="19">
        <f t="shared" si="4"/>
        <v>0</v>
      </c>
    </row>
    <row r="57" spans="1:22" x14ac:dyDescent="0.25">
      <c r="A57" s="26">
        <f>Wellpath!E57</f>
        <v>1560</v>
      </c>
      <c r="B57" s="22">
        <v>0</v>
      </c>
      <c r="C57" s="22">
        <v>0</v>
      </c>
      <c r="D57" s="22">
        <f>SIN(Wellpath!L57) * SIN(Wellpath!O57) / (Bfield * COS(Dip))</f>
        <v>-8.2596278494429527E-6</v>
      </c>
      <c r="E57" s="20">
        <f>Model!$W$31*((drdp!B57+drdp!K57)*AMIL!$B57+(drdp!E57+drdp!N57)*AMIL!$C57+(drdp!H57+drdp!Q57)*AMIL!$D57)</f>
        <v>0</v>
      </c>
      <c r="F57" s="20">
        <f>Model!$W$31*((drdp!C57+drdp!L57)*AMIL!$B57+(drdp!F57+drdp!O57)*AMIL!$C57+(drdp!I57+drdp!R57)*AMIL!$D57)</f>
        <v>-4.1759797307557085E-2</v>
      </c>
      <c r="G57" s="20">
        <f>Model!$W$31*((drdp!D57+drdp!M57)*AMIL!$B57+(drdp!G57+drdp!P57)*AMIL!$C57+(drdp!J57+drdp!S57)*AMIL!$D57)</f>
        <v>0</v>
      </c>
      <c r="H57" s="18">
        <f>Model!$W$31*((drdp!B57)*AMIL!$B57+(drdp!E57)*AMIL!$C57+(drdp!H57)*AMIL!$D57)</f>
        <v>0</v>
      </c>
      <c r="I57" s="18">
        <f>Model!$W$31*((drdp!C57)*AMIL!$B57+(drdp!F57)*AMIL!$C57+(drdp!I57)*AMIL!$D57)</f>
        <v>-2.0879898653778543E-2</v>
      </c>
      <c r="J57" s="18">
        <f>Model!$W$31*((drdp!D57)*AMIL!$B57+(drdp!G57)*AMIL!$C57+(drdp!J57)*AMIL!$D57)</f>
        <v>0</v>
      </c>
      <c r="K57" s="21">
        <f>SUM(E$3:E56)+H57</f>
        <v>0</v>
      </c>
      <c r="L57" s="21">
        <f>SUM(F$3:F56)+I57</f>
        <v>-0.95059971152911749</v>
      </c>
      <c r="M57" s="21">
        <f>SUM(G$3:G56)+J57</f>
        <v>0</v>
      </c>
      <c r="N57" s="21"/>
      <c r="O57" s="21"/>
      <c r="P57" s="21"/>
      <c r="Q57" s="19">
        <f t="shared" si="1"/>
        <v>0</v>
      </c>
      <c r="R57" s="19">
        <f t="shared" si="1"/>
        <v>0.90363981155924133</v>
      </c>
      <c r="S57" s="19">
        <f t="shared" si="1"/>
        <v>0</v>
      </c>
      <c r="T57" s="19">
        <f t="shared" si="2"/>
        <v>0</v>
      </c>
      <c r="U57" s="19">
        <f t="shared" si="3"/>
        <v>0</v>
      </c>
      <c r="V57" s="19">
        <f t="shared" si="4"/>
        <v>0</v>
      </c>
    </row>
    <row r="58" spans="1:22" x14ac:dyDescent="0.25">
      <c r="A58" s="26">
        <f>Wellpath!E58</f>
        <v>1590</v>
      </c>
      <c r="B58" s="22">
        <v>0</v>
      </c>
      <c r="C58" s="22">
        <v>0</v>
      </c>
      <c r="D58" s="22">
        <f>SIN(Wellpath!L58) * SIN(Wellpath!O58) / (Bfield * COS(Dip))</f>
        <v>-8.2596278494429527E-6</v>
      </c>
      <c r="E58" s="20">
        <f>Model!$W$31*((drdp!B58+drdp!K58)*AMIL!$B58+(drdp!E58+drdp!N58)*AMIL!$C58+(drdp!H58+drdp!Q58)*AMIL!$D58)</f>
        <v>0</v>
      </c>
      <c r="F58" s="20">
        <f>Model!$W$31*((drdp!C58+drdp!L58)*AMIL!$B58+(drdp!F58+drdp!O58)*AMIL!$C58+(drdp!I58+drdp!R58)*AMIL!$D58)</f>
        <v>-4.1759797307557085E-2</v>
      </c>
      <c r="G58" s="20">
        <f>Model!$W$31*((drdp!D58+drdp!M58)*AMIL!$B58+(drdp!G58+drdp!P58)*AMIL!$C58+(drdp!J58+drdp!S58)*AMIL!$D58)</f>
        <v>0</v>
      </c>
      <c r="H58" s="18">
        <f>Model!$W$31*((drdp!B58)*AMIL!$B58+(drdp!E58)*AMIL!$C58+(drdp!H58)*AMIL!$D58)</f>
        <v>0</v>
      </c>
      <c r="I58" s="18">
        <f>Model!$W$31*((drdp!C58)*AMIL!$B58+(drdp!F58)*AMIL!$C58+(drdp!I58)*AMIL!$D58)</f>
        <v>-2.0879898653778543E-2</v>
      </c>
      <c r="J58" s="18">
        <f>Model!$W$31*((drdp!D58)*AMIL!$B58+(drdp!G58)*AMIL!$C58+(drdp!J58)*AMIL!$D58)</f>
        <v>0</v>
      </c>
      <c r="K58" s="21">
        <f>SUM(E$3:E57)+H58</f>
        <v>0</v>
      </c>
      <c r="L58" s="21">
        <f>SUM(F$3:F57)+I58</f>
        <v>-0.99235950883667456</v>
      </c>
      <c r="M58" s="21">
        <f>SUM(G$3:G57)+J58</f>
        <v>0</v>
      </c>
      <c r="N58" s="21"/>
      <c r="O58" s="21"/>
      <c r="P58" s="21"/>
      <c r="Q58" s="19">
        <f t="shared" si="1"/>
        <v>0</v>
      </c>
      <c r="R58" s="19">
        <f t="shared" si="1"/>
        <v>0.98477739477856596</v>
      </c>
      <c r="S58" s="19">
        <f t="shared" si="1"/>
        <v>0</v>
      </c>
      <c r="T58" s="19">
        <f t="shared" si="2"/>
        <v>0</v>
      </c>
      <c r="U58" s="19">
        <f t="shared" si="3"/>
        <v>0</v>
      </c>
      <c r="V58" s="19">
        <f t="shared" si="4"/>
        <v>0</v>
      </c>
    </row>
    <row r="59" spans="1:22" x14ac:dyDescent="0.25">
      <c r="A59" s="26">
        <f>Wellpath!E59</f>
        <v>1620</v>
      </c>
      <c r="B59" s="22">
        <v>0</v>
      </c>
      <c r="C59" s="22">
        <v>0</v>
      </c>
      <c r="D59" s="22">
        <f>SIN(Wellpath!L59) * SIN(Wellpath!O59) / (Bfield * COS(Dip))</f>
        <v>-8.2596278494429527E-6</v>
      </c>
      <c r="E59" s="20">
        <f>Model!$W$31*((drdp!B59+drdp!K59)*AMIL!$B59+(drdp!E59+drdp!N59)*AMIL!$C59+(drdp!H59+drdp!Q59)*AMIL!$D59)</f>
        <v>0</v>
      </c>
      <c r="F59" s="20">
        <f>Model!$W$31*((drdp!C59+drdp!L59)*AMIL!$B59+(drdp!F59+drdp!O59)*AMIL!$C59+(drdp!I59+drdp!R59)*AMIL!$D59)</f>
        <v>-4.1759797307557085E-2</v>
      </c>
      <c r="G59" s="20">
        <f>Model!$W$31*((drdp!D59+drdp!M59)*AMIL!$B59+(drdp!G59+drdp!P59)*AMIL!$C59+(drdp!J59+drdp!S59)*AMIL!$D59)</f>
        <v>0</v>
      </c>
      <c r="H59" s="18">
        <f>Model!$W$31*((drdp!B59)*AMIL!$B59+(drdp!E59)*AMIL!$C59+(drdp!H59)*AMIL!$D59)</f>
        <v>0</v>
      </c>
      <c r="I59" s="18">
        <f>Model!$W$31*((drdp!C59)*AMIL!$B59+(drdp!F59)*AMIL!$C59+(drdp!I59)*AMIL!$D59)</f>
        <v>-2.0879898653778543E-2</v>
      </c>
      <c r="J59" s="18">
        <f>Model!$W$31*((drdp!D59)*AMIL!$B59+(drdp!G59)*AMIL!$C59+(drdp!J59)*AMIL!$D59)</f>
        <v>0</v>
      </c>
      <c r="K59" s="21">
        <f>SUM(E$3:E58)+H59</f>
        <v>0</v>
      </c>
      <c r="L59" s="21">
        <f>SUM(F$3:F58)+I59</f>
        <v>-1.0341193061442318</v>
      </c>
      <c r="M59" s="21">
        <f>SUM(G$3:G58)+J59</f>
        <v>0</v>
      </c>
      <c r="N59" s="21"/>
      <c r="O59" s="21"/>
      <c r="P59" s="21"/>
      <c r="Q59" s="19">
        <f t="shared" si="1"/>
        <v>0</v>
      </c>
      <c r="R59" s="19">
        <f t="shared" si="1"/>
        <v>1.0694027393402272</v>
      </c>
      <c r="S59" s="19">
        <f t="shared" si="1"/>
        <v>0</v>
      </c>
      <c r="T59" s="19">
        <f t="shared" si="2"/>
        <v>0</v>
      </c>
      <c r="U59" s="19">
        <f t="shared" si="3"/>
        <v>0</v>
      </c>
      <c r="V59" s="19">
        <f t="shared" si="4"/>
        <v>0</v>
      </c>
    </row>
    <row r="60" spans="1:22" x14ac:dyDescent="0.25">
      <c r="A60" s="26">
        <f>Wellpath!E60</f>
        <v>1650</v>
      </c>
      <c r="B60" s="22">
        <v>0</v>
      </c>
      <c r="C60" s="22">
        <v>0</v>
      </c>
      <c r="D60" s="22">
        <f>SIN(Wellpath!L60) * SIN(Wellpath!O60) / (Bfield * COS(Dip))</f>
        <v>-8.2596278494429527E-6</v>
      </c>
      <c r="E60" s="20">
        <f>Model!$W$31*((drdp!B60+drdp!K60)*AMIL!$B60+(drdp!E60+drdp!N60)*AMIL!$C60+(drdp!H60+drdp!Q60)*AMIL!$D60)</f>
        <v>0</v>
      </c>
      <c r="F60" s="20">
        <f>Model!$W$31*((drdp!C60+drdp!L60)*AMIL!$B60+(drdp!F60+drdp!O60)*AMIL!$C60+(drdp!I60+drdp!R60)*AMIL!$D60)</f>
        <v>-4.1759797307557085E-2</v>
      </c>
      <c r="G60" s="20">
        <f>Model!$W$31*((drdp!D60+drdp!M60)*AMIL!$B60+(drdp!G60+drdp!P60)*AMIL!$C60+(drdp!J60+drdp!S60)*AMIL!$D60)</f>
        <v>0</v>
      </c>
      <c r="H60" s="18">
        <f>Model!$W$31*((drdp!B60)*AMIL!$B60+(drdp!E60)*AMIL!$C60+(drdp!H60)*AMIL!$D60)</f>
        <v>0</v>
      </c>
      <c r="I60" s="18">
        <f>Model!$W$31*((drdp!C60)*AMIL!$B60+(drdp!F60)*AMIL!$C60+(drdp!I60)*AMIL!$D60)</f>
        <v>-2.0879898653778543E-2</v>
      </c>
      <c r="J60" s="18">
        <f>Model!$W$31*((drdp!D60)*AMIL!$B60+(drdp!G60)*AMIL!$C60+(drdp!J60)*AMIL!$D60)</f>
        <v>0</v>
      </c>
      <c r="K60" s="21">
        <f>SUM(E$3:E59)+H60</f>
        <v>0</v>
      </c>
      <c r="L60" s="21">
        <f>SUM(F$3:F59)+I60</f>
        <v>-1.0758791034517889</v>
      </c>
      <c r="M60" s="21">
        <f>SUM(G$3:G59)+J60</f>
        <v>0</v>
      </c>
      <c r="N60" s="21"/>
      <c r="O60" s="21"/>
      <c r="P60" s="21"/>
      <c r="Q60" s="19">
        <f t="shared" si="1"/>
        <v>0</v>
      </c>
      <c r="R60" s="19">
        <f t="shared" si="1"/>
        <v>1.1575158452442251</v>
      </c>
      <c r="S60" s="19">
        <f t="shared" si="1"/>
        <v>0</v>
      </c>
      <c r="T60" s="19">
        <f t="shared" si="2"/>
        <v>0</v>
      </c>
      <c r="U60" s="19">
        <f t="shared" si="3"/>
        <v>0</v>
      </c>
      <c r="V60" s="19">
        <f t="shared" si="4"/>
        <v>0</v>
      </c>
    </row>
    <row r="61" spans="1:22" x14ac:dyDescent="0.25">
      <c r="A61" s="26">
        <f>Wellpath!E61</f>
        <v>1680</v>
      </c>
      <c r="B61" s="22">
        <v>0</v>
      </c>
      <c r="C61" s="22">
        <v>0</v>
      </c>
      <c r="D61" s="22">
        <f>SIN(Wellpath!L61) * SIN(Wellpath!O61) / (Bfield * COS(Dip))</f>
        <v>-8.2596278494429527E-6</v>
      </c>
      <c r="E61" s="20">
        <f>Model!$W$31*((drdp!B61+drdp!K61)*AMIL!$B61+(drdp!E61+drdp!N61)*AMIL!$C61+(drdp!H61+drdp!Q61)*AMIL!$D61)</f>
        <v>0</v>
      </c>
      <c r="F61" s="20">
        <f>Model!$W$31*((drdp!C61+drdp!L61)*AMIL!$B61+(drdp!F61+drdp!O61)*AMIL!$C61+(drdp!I61+drdp!R61)*AMIL!$D61)</f>
        <v>-3.4799831089630903E-2</v>
      </c>
      <c r="G61" s="20">
        <f>Model!$W$31*((drdp!D61+drdp!M61)*AMIL!$B61+(drdp!G61+drdp!P61)*AMIL!$C61+(drdp!J61+drdp!S61)*AMIL!$D61)</f>
        <v>0</v>
      </c>
      <c r="H61" s="18">
        <f>Model!$W$31*((drdp!B61)*AMIL!$B61+(drdp!E61)*AMIL!$C61+(drdp!H61)*AMIL!$D61)</f>
        <v>0</v>
      </c>
      <c r="I61" s="18">
        <f>Model!$W$31*((drdp!C61)*AMIL!$B61+(drdp!F61)*AMIL!$C61+(drdp!I61)*AMIL!$D61)</f>
        <v>-2.0879898653778543E-2</v>
      </c>
      <c r="J61" s="18">
        <f>Model!$W$31*((drdp!D61)*AMIL!$B61+(drdp!G61)*AMIL!$C61+(drdp!J61)*AMIL!$D61)</f>
        <v>0</v>
      </c>
      <c r="K61" s="21">
        <f>SUM(E$3:E60)+H61</f>
        <v>0</v>
      </c>
      <c r="L61" s="21">
        <f>SUM(F$3:F60)+I61</f>
        <v>-1.1176389007593461</v>
      </c>
      <c r="M61" s="21">
        <f>SUM(G$3:G60)+J61</f>
        <v>0</v>
      </c>
      <c r="N61" s="21"/>
      <c r="O61" s="21"/>
      <c r="P61" s="21"/>
      <c r="Q61" s="19">
        <f t="shared" si="1"/>
        <v>0</v>
      </c>
      <c r="R61" s="19">
        <f t="shared" si="1"/>
        <v>1.2491167124905596</v>
      </c>
      <c r="S61" s="19">
        <f t="shared" si="1"/>
        <v>0</v>
      </c>
      <c r="T61" s="19">
        <f t="shared" si="2"/>
        <v>0</v>
      </c>
      <c r="U61" s="19">
        <f t="shared" si="3"/>
        <v>0</v>
      </c>
      <c r="V61" s="19">
        <f t="shared" si="4"/>
        <v>0</v>
      </c>
    </row>
    <row r="62" spans="1:22" x14ac:dyDescent="0.25">
      <c r="A62" s="26">
        <f>Wellpath!E62</f>
        <v>1700</v>
      </c>
      <c r="B62" s="22">
        <v>0</v>
      </c>
      <c r="C62" s="22">
        <v>0</v>
      </c>
      <c r="D62" s="22">
        <f>SIN(Wellpath!L62) * SIN(Wellpath!O62) / (Bfield * COS(Dip))</f>
        <v>-8.2596278494429527E-6</v>
      </c>
      <c r="E62" s="20">
        <f>Model!$W$31*((drdp!B62+drdp!K62)*AMIL!$B62+(drdp!E62+drdp!N62)*AMIL!$C62+(drdp!H62+drdp!Q62)*AMIL!$D62)</f>
        <v>0</v>
      </c>
      <c r="F62" s="20">
        <f>Model!$W$31*((drdp!C62+drdp!L62)*AMIL!$B62+(drdp!F62+drdp!O62)*AMIL!$C62+(drdp!I62+drdp!R62)*AMIL!$D62)</f>
        <v>-2.0879898653778543E-2</v>
      </c>
      <c r="G62" s="20">
        <f>Model!$W$31*((drdp!D62+drdp!M62)*AMIL!$B62+(drdp!G62+drdp!P62)*AMIL!$C62+(drdp!J62+drdp!S62)*AMIL!$D62)</f>
        <v>0</v>
      </c>
      <c r="H62" s="18">
        <f>Model!$W$31*((drdp!B62)*AMIL!$B62+(drdp!E62)*AMIL!$C62+(drdp!H62)*AMIL!$D62)</f>
        <v>0</v>
      </c>
      <c r="I62" s="18">
        <f>Model!$W$31*((drdp!C62)*AMIL!$B62+(drdp!F62)*AMIL!$C62+(drdp!I62)*AMIL!$D62)</f>
        <v>-1.3919932435852361E-2</v>
      </c>
      <c r="J62" s="18">
        <f>Model!$W$31*((drdp!D62)*AMIL!$B62+(drdp!G62)*AMIL!$C62+(drdp!J62)*AMIL!$D62)</f>
        <v>0</v>
      </c>
      <c r="K62" s="21">
        <f>SUM(E$3:E61)+H62</f>
        <v>0</v>
      </c>
      <c r="L62" s="21">
        <f>SUM(F$3:F61)+I62</f>
        <v>-1.1454787656310508</v>
      </c>
      <c r="M62" s="21">
        <f>SUM(G$3:G61)+J62</f>
        <v>0</v>
      </c>
      <c r="N62" s="21"/>
      <c r="O62" s="21"/>
      <c r="P62" s="21"/>
      <c r="Q62" s="19">
        <f t="shared" si="1"/>
        <v>0</v>
      </c>
      <c r="R62" s="19">
        <f t="shared" si="1"/>
        <v>1.3121216025116358</v>
      </c>
      <c r="S62" s="19">
        <f t="shared" si="1"/>
        <v>0</v>
      </c>
      <c r="T62" s="19">
        <f t="shared" si="2"/>
        <v>0</v>
      </c>
      <c r="U62" s="19">
        <f t="shared" si="3"/>
        <v>0</v>
      </c>
      <c r="V62" s="19">
        <f t="shared" si="4"/>
        <v>0</v>
      </c>
    </row>
    <row r="63" spans="1:22" x14ac:dyDescent="0.25">
      <c r="A63" s="26">
        <f>Wellpath!E63</f>
        <v>1710</v>
      </c>
      <c r="B63" s="22">
        <v>0</v>
      </c>
      <c r="C63" s="22">
        <v>0</v>
      </c>
      <c r="D63" s="22">
        <f>SIN(Wellpath!L63) * SIN(Wellpath!O63) / (Bfield * COS(Dip))</f>
        <v>-8.1780199893799162E-6</v>
      </c>
      <c r="E63" s="20">
        <f>Model!$W$31*((drdp!B63+drdp!K63)*AMIL!$B63+(drdp!E63+drdp!N63)*AMIL!$C63+(drdp!H63+drdp!Q63)*AMIL!$D63)</f>
        <v>0</v>
      </c>
      <c r="F63" s="20">
        <f>Model!$W$31*((drdp!C63+drdp!L63)*AMIL!$B63+(drdp!F63+drdp!O63)*AMIL!$C63+(drdp!I63+drdp!R63)*AMIL!$D63)</f>
        <v>-2.7292448445797823E-2</v>
      </c>
      <c r="G63" s="20">
        <f>Model!$W$31*((drdp!D63+drdp!M63)*AMIL!$B63+(drdp!G63+drdp!P63)*AMIL!$C63+(drdp!J63+drdp!S63)*AMIL!$D63)</f>
        <v>0</v>
      </c>
      <c r="H63" s="18">
        <f>Model!$W$31*((drdp!B63)*AMIL!$B63+(drdp!E63)*AMIL!$C63+(drdp!H63)*AMIL!$D63)</f>
        <v>0</v>
      </c>
      <c r="I63" s="18">
        <f>Model!$W$31*((drdp!C63)*AMIL!$B63+(drdp!F63)*AMIL!$C63+(drdp!I63)*AMIL!$D63)</f>
        <v>-6.8231121114494557E-3</v>
      </c>
      <c r="J63" s="18">
        <f>Model!$W$31*((drdp!D63)*AMIL!$B63+(drdp!G63)*AMIL!$C63+(drdp!J63)*AMIL!$D63)</f>
        <v>0</v>
      </c>
      <c r="K63" s="21">
        <f>SUM(E$3:E62)+H63</f>
        <v>0</v>
      </c>
      <c r="L63" s="21">
        <f>SUM(F$3:F62)+I63</f>
        <v>-1.1592618439604265</v>
      </c>
      <c r="M63" s="21">
        <f>SUM(G$3:G62)+J63</f>
        <v>0</v>
      </c>
      <c r="N63" s="21"/>
      <c r="O63" s="21"/>
      <c r="P63" s="21"/>
      <c r="Q63" s="19">
        <f t="shared" si="1"/>
        <v>0</v>
      </c>
      <c r="R63" s="19">
        <f t="shared" si="1"/>
        <v>1.3438880228625283</v>
      </c>
      <c r="S63" s="19">
        <f t="shared" si="1"/>
        <v>0</v>
      </c>
      <c r="T63" s="19">
        <f t="shared" si="2"/>
        <v>0</v>
      </c>
      <c r="U63" s="19">
        <f t="shared" si="3"/>
        <v>0</v>
      </c>
      <c r="V63" s="19">
        <f t="shared" si="4"/>
        <v>0</v>
      </c>
    </row>
    <row r="64" spans="1:22" x14ac:dyDescent="0.25">
      <c r="A64" s="26">
        <f>Wellpath!E64</f>
        <v>1740</v>
      </c>
      <c r="B64" s="22">
        <v>0</v>
      </c>
      <c r="C64" s="22">
        <v>0</v>
      </c>
      <c r="D64" s="22">
        <f>SIN(Wellpath!L64) * SIN(Wellpath!O64) / (Bfield * COS(Dip))</f>
        <v>-7.927807763071526E-6</v>
      </c>
      <c r="E64" s="20">
        <f>Model!$W$31*((drdp!B64+drdp!K64)*AMIL!$B64+(drdp!E64+drdp!N64)*AMIL!$C64+(drdp!H64+drdp!Q64)*AMIL!$D64)</f>
        <v>0</v>
      </c>
      <c r="F64" s="20">
        <f>Model!$W$31*((drdp!C64+drdp!L64)*AMIL!$B64+(drdp!F64+drdp!O64)*AMIL!$C64+(drdp!I64+drdp!R64)*AMIL!$D64)</f>
        <v>-3.8471900729786471E-2</v>
      </c>
      <c r="G64" s="20">
        <f>Model!$W$31*((drdp!D64+drdp!M64)*AMIL!$B64+(drdp!G64+drdp!P64)*AMIL!$C64+(drdp!J64+drdp!S64)*AMIL!$D64)</f>
        <v>0</v>
      </c>
      <c r="H64" s="18">
        <f>Model!$W$31*((drdp!B64)*AMIL!$B64+(drdp!E64)*AMIL!$C64+(drdp!H64)*AMIL!$D64)</f>
        <v>0</v>
      </c>
      <c r="I64" s="18">
        <f>Model!$W$31*((drdp!C64)*AMIL!$B64+(drdp!F64)*AMIL!$C64+(drdp!I64)*AMIL!$D64)</f>
        <v>-1.9235950364893235E-2</v>
      </c>
      <c r="J64" s="18">
        <f>Model!$W$31*((drdp!D64)*AMIL!$B64+(drdp!G64)*AMIL!$C64+(drdp!J64)*AMIL!$D64)</f>
        <v>0</v>
      </c>
      <c r="K64" s="21">
        <f>SUM(E$3:E63)+H64</f>
        <v>0</v>
      </c>
      <c r="L64" s="21">
        <f>SUM(F$3:F63)+I64</f>
        <v>-1.1989671306596683</v>
      </c>
      <c r="M64" s="21">
        <f>SUM(G$3:G63)+J64</f>
        <v>0</v>
      </c>
      <c r="N64" s="21"/>
      <c r="O64" s="21"/>
      <c r="P64" s="21"/>
      <c r="Q64" s="19">
        <f t="shared" si="1"/>
        <v>0</v>
      </c>
      <c r="R64" s="19">
        <f t="shared" si="1"/>
        <v>1.4375221804022782</v>
      </c>
      <c r="S64" s="19">
        <f t="shared" si="1"/>
        <v>0</v>
      </c>
      <c r="T64" s="19">
        <f t="shared" si="2"/>
        <v>0</v>
      </c>
      <c r="U64" s="19">
        <f t="shared" si="3"/>
        <v>0</v>
      </c>
      <c r="V64" s="19">
        <f t="shared" si="4"/>
        <v>0</v>
      </c>
    </row>
    <row r="65" spans="1:23" x14ac:dyDescent="0.25">
      <c r="A65" s="26">
        <f>Wellpath!E65</f>
        <v>1770</v>
      </c>
      <c r="B65" s="22">
        <v>0</v>
      </c>
      <c r="C65" s="22">
        <v>0</v>
      </c>
      <c r="D65" s="22">
        <f>SIN(Wellpath!L65) * SIN(Wellpath!O65) / (Bfield * COS(Dip))</f>
        <v>-7.6679367241890024E-6</v>
      </c>
      <c r="E65" s="20">
        <f>Model!$W$31*((drdp!B65+drdp!K65)*AMIL!$B65+(drdp!E65+drdp!N65)*AMIL!$C65+(drdp!H65+drdp!Q65)*AMIL!$D65)</f>
        <v>0</v>
      </c>
      <c r="F65" s="20">
        <f>Model!$W$31*((drdp!C65+drdp!L65)*AMIL!$B65+(drdp!F65+drdp!O65)*AMIL!$C65+(drdp!I65+drdp!R65)*AMIL!$D65)</f>
        <v>-3.5991045532567371E-2</v>
      </c>
      <c r="G65" s="20">
        <f>Model!$W$31*((drdp!D65+drdp!M65)*AMIL!$B65+(drdp!G65+drdp!P65)*AMIL!$C65+(drdp!J65+drdp!S65)*AMIL!$D65)</f>
        <v>0</v>
      </c>
      <c r="H65" s="18">
        <f>Model!$W$31*((drdp!B65)*AMIL!$B65+(drdp!E65)*AMIL!$C65+(drdp!H65)*AMIL!$D65)</f>
        <v>0</v>
      </c>
      <c r="I65" s="18">
        <f>Model!$W$31*((drdp!C65)*AMIL!$B65+(drdp!F65)*AMIL!$C65+(drdp!I65)*AMIL!$D65)</f>
        <v>-1.7995522766283686E-2</v>
      </c>
      <c r="J65" s="18">
        <f>Model!$W$31*((drdp!D65)*AMIL!$B65+(drdp!G65)*AMIL!$C65+(drdp!J65)*AMIL!$D65)</f>
        <v>0</v>
      </c>
      <c r="K65" s="21">
        <f>SUM(E$3:E64)+H65</f>
        <v>0</v>
      </c>
      <c r="L65" s="21">
        <f>SUM(F$3:F64)+I65</f>
        <v>-1.236198603790845</v>
      </c>
      <c r="M65" s="21">
        <f>SUM(G$3:G64)+J65</f>
        <v>0</v>
      </c>
      <c r="N65" s="21"/>
      <c r="O65" s="21"/>
      <c r="P65" s="21"/>
      <c r="Q65" s="19">
        <f t="shared" si="1"/>
        <v>0</v>
      </c>
      <c r="R65" s="19">
        <f t="shared" si="1"/>
        <v>1.5281869880144345</v>
      </c>
      <c r="S65" s="19">
        <f t="shared" si="1"/>
        <v>0</v>
      </c>
      <c r="T65" s="19">
        <f t="shared" si="2"/>
        <v>0</v>
      </c>
      <c r="U65" s="19">
        <f t="shared" si="3"/>
        <v>0</v>
      </c>
      <c r="V65" s="19">
        <f t="shared" si="4"/>
        <v>0</v>
      </c>
    </row>
    <row r="66" spans="1:23" x14ac:dyDescent="0.25">
      <c r="A66" s="26">
        <f>Wellpath!E66</f>
        <v>1800</v>
      </c>
      <c r="B66" s="22">
        <v>0</v>
      </c>
      <c r="C66" s="22">
        <v>0</v>
      </c>
      <c r="D66" s="22">
        <f>SIN(Wellpath!L66) * SIN(Wellpath!O66) / (Bfield * COS(Dip))</f>
        <v>-7.3987234855631595E-6</v>
      </c>
      <c r="E66" s="20">
        <f>Model!$W$31*((drdp!B66+drdp!K66)*AMIL!$B66+(drdp!E66+drdp!N66)*AMIL!$C66+(drdp!H66+drdp!Q66)*AMIL!$D66)</f>
        <v>0</v>
      </c>
      <c r="F66" s="20">
        <f>Model!$W$31*((drdp!C66+drdp!L66)*AMIL!$B66+(drdp!F66+drdp!O66)*AMIL!$C66+(drdp!I66+drdp!R66)*AMIL!$D66)</f>
        <v>-3.3508193554185613E-2</v>
      </c>
      <c r="G66" s="20">
        <f>Model!$W$31*((drdp!D66+drdp!M66)*AMIL!$B66+(drdp!G66+drdp!P66)*AMIL!$C66+(drdp!J66+drdp!S66)*AMIL!$D66)</f>
        <v>0</v>
      </c>
      <c r="H66" s="18">
        <f>Model!$W$31*((drdp!B66)*AMIL!$B66+(drdp!E66)*AMIL!$C66+(drdp!H66)*AMIL!$D66)</f>
        <v>0</v>
      </c>
      <c r="I66" s="18">
        <f>Model!$W$31*((drdp!C66)*AMIL!$B66+(drdp!F66)*AMIL!$C66+(drdp!I66)*AMIL!$D66)</f>
        <v>-1.6754096777092806E-2</v>
      </c>
      <c r="J66" s="18">
        <f>Model!$W$31*((drdp!D66)*AMIL!$B66+(drdp!G66)*AMIL!$C66+(drdp!J66)*AMIL!$D66)</f>
        <v>0</v>
      </c>
      <c r="K66" s="21">
        <f>SUM(E$3:E65)+H66</f>
        <v>0</v>
      </c>
      <c r="L66" s="21">
        <f>SUM(F$3:F65)+I66</f>
        <v>-1.2709482233342215</v>
      </c>
      <c r="M66" s="21">
        <f>SUM(G$3:G65)+J66</f>
        <v>0</v>
      </c>
      <c r="N66" s="21"/>
      <c r="O66" s="21"/>
      <c r="P66" s="21"/>
      <c r="Q66" s="19">
        <f t="shared" si="1"/>
        <v>0</v>
      </c>
      <c r="R66" s="19">
        <f t="shared" si="1"/>
        <v>1.6153093863964143</v>
      </c>
      <c r="S66" s="19">
        <f t="shared" si="1"/>
        <v>0</v>
      </c>
      <c r="T66" s="19">
        <f t="shared" si="2"/>
        <v>0</v>
      </c>
      <c r="U66" s="19">
        <f t="shared" si="3"/>
        <v>0</v>
      </c>
      <c r="V66" s="19">
        <f t="shared" si="4"/>
        <v>0</v>
      </c>
    </row>
    <row r="67" spans="1:23" x14ac:dyDescent="0.25">
      <c r="A67" s="26">
        <f>Wellpath!E67</f>
        <v>1830</v>
      </c>
      <c r="B67" s="22">
        <v>0</v>
      </c>
      <c r="C67" s="22">
        <v>0</v>
      </c>
      <c r="D67" s="22">
        <f>SIN(Wellpath!L67) * SIN(Wellpath!O67) / (Bfield * COS(Dip))</f>
        <v>-7.1204960420561436E-6</v>
      </c>
      <c r="E67" s="20">
        <f>Model!$W$31*((drdp!B67+drdp!K67)*AMIL!$B67+(drdp!E67+drdp!N67)*AMIL!$C67+(drdp!H67+drdp!Q67)*AMIL!$D67)</f>
        <v>0</v>
      </c>
      <c r="F67" s="20">
        <f>Model!$W$31*((drdp!C67+drdp!L67)*AMIL!$B67+(drdp!F67+drdp!O67)*AMIL!$C67+(drdp!I67+drdp!R67)*AMIL!$D67)</f>
        <v>-3.1035440999904445E-2</v>
      </c>
      <c r="G67" s="20">
        <f>Model!$W$31*((drdp!D67+drdp!M67)*AMIL!$B67+(drdp!G67+drdp!P67)*AMIL!$C67+(drdp!J67+drdp!S67)*AMIL!$D67)</f>
        <v>0</v>
      </c>
      <c r="H67" s="18">
        <f>Model!$W$31*((drdp!B67)*AMIL!$B67+(drdp!E67)*AMIL!$C67+(drdp!H67)*AMIL!$D67)</f>
        <v>0</v>
      </c>
      <c r="I67" s="18">
        <f>Model!$W$31*((drdp!C67)*AMIL!$B67+(drdp!F67)*AMIL!$C67+(drdp!I67)*AMIL!$D67)</f>
        <v>-1.5517720499952222E-2</v>
      </c>
      <c r="J67" s="18">
        <f>Model!$W$31*((drdp!D67)*AMIL!$B67+(drdp!G67)*AMIL!$C67+(drdp!J67)*AMIL!$D67)</f>
        <v>0</v>
      </c>
      <c r="K67" s="21">
        <f>SUM(E$3:E66)+H67</f>
        <v>0</v>
      </c>
      <c r="L67" s="21">
        <f>SUM(F$3:F66)+I67</f>
        <v>-1.3032200406112666</v>
      </c>
      <c r="M67" s="21">
        <f>SUM(G$3:G66)+J67</f>
        <v>0</v>
      </c>
      <c r="N67" s="21"/>
      <c r="O67" s="21"/>
      <c r="P67" s="21"/>
      <c r="Q67" s="19">
        <f t="shared" si="1"/>
        <v>0</v>
      </c>
      <c r="R67" s="19">
        <f t="shared" si="1"/>
        <v>1.6983824742508313</v>
      </c>
      <c r="S67" s="19">
        <f t="shared" si="1"/>
        <v>0</v>
      </c>
      <c r="T67" s="19">
        <f t="shared" si="2"/>
        <v>0</v>
      </c>
      <c r="U67" s="19">
        <f t="shared" si="3"/>
        <v>0</v>
      </c>
      <c r="V67" s="19">
        <f t="shared" si="4"/>
        <v>0</v>
      </c>
    </row>
    <row r="68" spans="1:23" x14ac:dyDescent="0.25">
      <c r="A68" s="26">
        <f>Wellpath!E68</f>
        <v>1860</v>
      </c>
      <c r="B68" s="22">
        <v>0</v>
      </c>
      <c r="C68" s="22">
        <v>0</v>
      </c>
      <c r="D68" s="22">
        <f>SIN(Wellpath!L68) * SIN(Wellpath!O68) / (Bfield * COS(Dip))</f>
        <v>-6.833593370950213E-6</v>
      </c>
      <c r="E68" s="20">
        <f>Model!$W$31*((drdp!B68+drdp!K68)*AMIL!$B68+(drdp!E68+drdp!N68)*AMIL!$C68+(drdp!H68+drdp!Q68)*AMIL!$D68)</f>
        <v>0</v>
      </c>
      <c r="F68" s="20">
        <f>Model!$W$31*((drdp!C68+drdp!L68)*AMIL!$B68+(drdp!F68+drdp!O68)*AMIL!$C68+(drdp!I68+drdp!R68)*AMIL!$D68)</f>
        <v>-2.8584834871608109E-2</v>
      </c>
      <c r="G68" s="20">
        <f>Model!$W$31*((drdp!D68+drdp!M68)*AMIL!$B68+(drdp!G68+drdp!P68)*AMIL!$C68+(drdp!J68+drdp!S68)*AMIL!$D68)</f>
        <v>0</v>
      </c>
      <c r="H68" s="18">
        <f>Model!$W$31*((drdp!B68)*AMIL!$B68+(drdp!E68)*AMIL!$C68+(drdp!H68)*AMIL!$D68)</f>
        <v>0</v>
      </c>
      <c r="I68" s="18">
        <f>Model!$W$31*((drdp!C68)*AMIL!$B68+(drdp!F68)*AMIL!$C68+(drdp!I68)*AMIL!$D68)</f>
        <v>-1.4292417435804054E-2</v>
      </c>
      <c r="J68" s="18">
        <f>Model!$W$31*((drdp!D68)*AMIL!$B68+(drdp!G68)*AMIL!$C68+(drdp!J68)*AMIL!$D68)</f>
        <v>0</v>
      </c>
      <c r="K68" s="21">
        <f>SUM(E$3:E67)+H68</f>
        <v>0</v>
      </c>
      <c r="L68" s="21">
        <f>SUM(F$3:F67)+I68</f>
        <v>-1.3330301785470231</v>
      </c>
      <c r="M68" s="21">
        <f>SUM(G$3:G67)+J68</f>
        <v>0</v>
      </c>
      <c r="N68" s="21"/>
      <c r="O68" s="21"/>
      <c r="P68" s="21"/>
      <c r="Q68" s="19">
        <f t="shared" ref="Q68:S131" si="5">K68^2</f>
        <v>0</v>
      </c>
      <c r="R68" s="19">
        <f t="shared" si="5"/>
        <v>1.7769694569171084</v>
      </c>
      <c r="S68" s="19">
        <f t="shared" si="5"/>
        <v>0</v>
      </c>
      <c r="T68" s="19">
        <f t="shared" ref="T68:T131" si="6">K68*L68</f>
        <v>0</v>
      </c>
      <c r="U68" s="19">
        <f t="shared" ref="U68:U131" si="7">K68*M68</f>
        <v>0</v>
      </c>
      <c r="V68" s="19">
        <f t="shared" ref="V68:V131" si="8">L68*M68</f>
        <v>0</v>
      </c>
    </row>
    <row r="69" spans="1:23" x14ac:dyDescent="0.25">
      <c r="A69" s="26">
        <f>Wellpath!E69</f>
        <v>1890</v>
      </c>
      <c r="B69" s="22">
        <v>0</v>
      </c>
      <c r="C69" s="22">
        <v>0</v>
      </c>
      <c r="D69" s="22">
        <f>SIN(Wellpath!L69) * SIN(Wellpath!O69) / (Bfield * COS(Dip))</f>
        <v>-6.5383650189561451E-6</v>
      </c>
      <c r="E69" s="20">
        <f>Model!$W$31*((drdp!B69+drdp!K69)*AMIL!$B69+(drdp!E69+drdp!N69)*AMIL!$C69+(drdp!H69+drdp!Q69)*AMIL!$D69)</f>
        <v>0</v>
      </c>
      <c r="F69" s="20">
        <f>Model!$W$31*((drdp!C69+drdp!L69)*AMIL!$B69+(drdp!F69+drdp!O69)*AMIL!$C69+(drdp!I69+drdp!R69)*AMIL!$D69)</f>
        <v>-2.6168314276019618E-2</v>
      </c>
      <c r="G69" s="20">
        <f>Model!$W$31*((drdp!D69+drdp!M69)*AMIL!$B69+(drdp!G69+drdp!P69)*AMIL!$C69+(drdp!J69+drdp!S69)*AMIL!$D69)</f>
        <v>0</v>
      </c>
      <c r="H69" s="18">
        <f>Model!$W$31*((drdp!B69)*AMIL!$B69+(drdp!E69)*AMIL!$C69+(drdp!H69)*AMIL!$D69)</f>
        <v>0</v>
      </c>
      <c r="I69" s="18">
        <f>Model!$W$31*((drdp!C69)*AMIL!$B69+(drdp!F69)*AMIL!$C69+(drdp!I69)*AMIL!$D69)</f>
        <v>-1.3084157138009809E-2</v>
      </c>
      <c r="J69" s="18">
        <f>Model!$W$31*((drdp!D69)*AMIL!$B69+(drdp!G69)*AMIL!$C69+(drdp!J69)*AMIL!$D69)</f>
        <v>0</v>
      </c>
      <c r="K69" s="21">
        <f>SUM(E$3:E68)+H69</f>
        <v>0</v>
      </c>
      <c r="L69" s="21">
        <f>SUM(F$3:F68)+I69</f>
        <v>-1.3604067531208368</v>
      </c>
      <c r="M69" s="21">
        <f>SUM(G$3:G68)+J69</f>
        <v>0</v>
      </c>
      <c r="N69" s="21"/>
      <c r="O69" s="21"/>
      <c r="P69" s="21"/>
      <c r="Q69" s="19">
        <f t="shared" si="5"/>
        <v>0</v>
      </c>
      <c r="R69" s="19">
        <f t="shared" si="5"/>
        <v>1.8507065339367774</v>
      </c>
      <c r="S69" s="19">
        <f t="shared" si="5"/>
        <v>0</v>
      </c>
      <c r="T69" s="19">
        <f t="shared" si="6"/>
        <v>0</v>
      </c>
      <c r="U69" s="19">
        <f t="shared" si="7"/>
        <v>0</v>
      </c>
      <c r="V69" s="19">
        <f t="shared" si="8"/>
        <v>0</v>
      </c>
    </row>
    <row r="70" spans="1:23" x14ac:dyDescent="0.25">
      <c r="A70" s="26">
        <f>Wellpath!E70</f>
        <v>1920</v>
      </c>
      <c r="B70" s="22">
        <v>0</v>
      </c>
      <c r="C70" s="22">
        <v>0</v>
      </c>
      <c r="D70" s="22">
        <f>SIN(Wellpath!L70) * SIN(Wellpath!O70) / (Bfield * COS(Dip))</f>
        <v>-6.2351706763444027E-6</v>
      </c>
      <c r="E70" s="20">
        <f>Model!$W$31*((drdp!B70+drdp!K70)*AMIL!$B70+(drdp!E70+drdp!N70)*AMIL!$C70+(drdp!H70+drdp!Q70)*AMIL!$D70)</f>
        <v>0</v>
      </c>
      <c r="F70" s="20">
        <f>Model!$W$31*((drdp!C70+drdp!L70)*AMIL!$B70+(drdp!F70+drdp!O70)*AMIL!$C70+(drdp!I70+drdp!R70)*AMIL!$D70)</f>
        <v>-2.379765225857287E-2</v>
      </c>
      <c r="G70" s="20">
        <f>Model!$W$31*((drdp!D70+drdp!M70)*AMIL!$B70+(drdp!G70+drdp!P70)*AMIL!$C70+(drdp!J70+drdp!S70)*AMIL!$D70)</f>
        <v>0</v>
      </c>
      <c r="H70" s="18">
        <f>Model!$W$31*((drdp!B70)*AMIL!$B70+(drdp!E70)*AMIL!$C70+(drdp!H70)*AMIL!$D70)</f>
        <v>0</v>
      </c>
      <c r="I70" s="18">
        <f>Model!$W$31*((drdp!C70)*AMIL!$B70+(drdp!F70)*AMIL!$C70+(drdp!I70)*AMIL!$D70)</f>
        <v>-1.1898826129286435E-2</v>
      </c>
      <c r="J70" s="18">
        <f>Model!$W$31*((drdp!D70)*AMIL!$B70+(drdp!G70)*AMIL!$C70+(drdp!J70)*AMIL!$D70)</f>
        <v>0</v>
      </c>
      <c r="K70" s="21">
        <f>SUM(E$3:E69)+H70</f>
        <v>0</v>
      </c>
      <c r="L70" s="21">
        <f>SUM(F$3:F69)+I70</f>
        <v>-1.3853897363881331</v>
      </c>
      <c r="M70" s="21">
        <f>SUM(G$3:G69)+J70</f>
        <v>0</v>
      </c>
      <c r="N70" s="21"/>
      <c r="O70" s="21"/>
      <c r="P70" s="21"/>
      <c r="Q70" s="19">
        <f t="shared" si="5"/>
        <v>0</v>
      </c>
      <c r="R70" s="19">
        <f t="shared" si="5"/>
        <v>1.9193047216895809</v>
      </c>
      <c r="S70" s="19">
        <f t="shared" si="5"/>
        <v>0</v>
      </c>
      <c r="T70" s="19">
        <f t="shared" si="6"/>
        <v>0</v>
      </c>
      <c r="U70" s="19">
        <f t="shared" si="7"/>
        <v>0</v>
      </c>
      <c r="V70" s="19">
        <f t="shared" si="8"/>
        <v>0</v>
      </c>
    </row>
    <row r="71" spans="1:23" x14ac:dyDescent="0.25">
      <c r="A71" s="26">
        <f>Wellpath!E71</f>
        <v>1950</v>
      </c>
      <c r="B71" s="22">
        <v>0</v>
      </c>
      <c r="C71" s="22">
        <v>0</v>
      </c>
      <c r="D71" s="22">
        <f>SIN(Wellpath!L71) * SIN(Wellpath!O71) / (Bfield * COS(Dip))</f>
        <v>-5.9243797387179472E-6</v>
      </c>
      <c r="E71" s="20">
        <f>Model!$W$31*((drdp!B71+drdp!K71)*AMIL!$B71+(drdp!E71+drdp!N71)*AMIL!$C71+(drdp!H71+drdp!Q71)*AMIL!$D71)</f>
        <v>0</v>
      </c>
      <c r="F71" s="20">
        <f>Model!$W$31*((drdp!C71+drdp!L71)*AMIL!$B71+(drdp!F71+drdp!O71)*AMIL!$C71+(drdp!I71+drdp!R71)*AMIL!$D71)</f>
        <v>-2.1484398446318741E-2</v>
      </c>
      <c r="G71" s="20">
        <f>Model!$W$31*((drdp!D71+drdp!M71)*AMIL!$B71+(drdp!G71+drdp!P71)*AMIL!$C71+(drdp!J71+drdp!S71)*AMIL!$D71)</f>
        <v>0</v>
      </c>
      <c r="H71" s="18">
        <f>Model!$W$31*((drdp!B71)*AMIL!$B71+(drdp!E71)*AMIL!$C71+(drdp!H71)*AMIL!$D71)</f>
        <v>0</v>
      </c>
      <c r="I71" s="18">
        <f>Model!$W$31*((drdp!C71)*AMIL!$B71+(drdp!F71)*AMIL!$C71+(drdp!I71)*AMIL!$D71)</f>
        <v>-1.074219922315937E-2</v>
      </c>
      <c r="J71" s="18">
        <f>Model!$W$31*((drdp!D71)*AMIL!$B71+(drdp!G71)*AMIL!$C71+(drdp!J71)*AMIL!$D71)</f>
        <v>0</v>
      </c>
      <c r="K71" s="21">
        <f>SUM(E$3:E70)+H71</f>
        <v>0</v>
      </c>
      <c r="L71" s="21">
        <f>SUM(F$3:F70)+I71</f>
        <v>-1.4080307617405787</v>
      </c>
      <c r="M71" s="21">
        <f>SUM(G$3:G70)+J71</f>
        <v>0</v>
      </c>
      <c r="N71" s="21"/>
      <c r="O71" s="21"/>
      <c r="P71" s="21"/>
      <c r="Q71" s="19">
        <f t="shared" si="5"/>
        <v>0</v>
      </c>
      <c r="R71" s="19">
        <f t="shared" si="5"/>
        <v>1.9825506260077543</v>
      </c>
      <c r="S71" s="19">
        <f t="shared" si="5"/>
        <v>0</v>
      </c>
      <c r="T71" s="19">
        <f t="shared" si="6"/>
        <v>0</v>
      </c>
      <c r="U71" s="19">
        <f t="shared" si="7"/>
        <v>0</v>
      </c>
      <c r="V71" s="19">
        <f t="shared" si="8"/>
        <v>0</v>
      </c>
    </row>
    <row r="72" spans="1:23" x14ac:dyDescent="0.25">
      <c r="A72" s="26">
        <f>Wellpath!E72</f>
        <v>1980</v>
      </c>
      <c r="B72" s="22">
        <v>0</v>
      </c>
      <c r="C72" s="22">
        <v>0</v>
      </c>
      <c r="D72" s="22">
        <f>SIN(Wellpath!L72) * SIN(Wellpath!O72) / (Bfield * COS(Dip))</f>
        <v>-5.6063708569606044E-6</v>
      </c>
      <c r="E72" s="20">
        <f>Model!$W$31*((drdp!B72+drdp!K72)*AMIL!$B72+(drdp!E72+drdp!N72)*AMIL!$C72+(drdp!H72+drdp!Q72)*AMIL!$D72)</f>
        <v>0</v>
      </c>
      <c r="F72" s="20">
        <f>Model!$W$31*((drdp!C72+drdp!L72)*AMIL!$B72+(drdp!F72+drdp!O72)*AMIL!$C72+(drdp!I72+drdp!R72)*AMIL!$D72)</f>
        <v>-1.9239822779303084E-2</v>
      </c>
      <c r="G72" s="20">
        <f>Model!$W$31*((drdp!D72+drdp!M72)*AMIL!$B72+(drdp!G72+drdp!P72)*AMIL!$C72+(drdp!J72+drdp!S72)*AMIL!$D72)</f>
        <v>0</v>
      </c>
      <c r="H72" s="18">
        <f>Model!$W$31*((drdp!B72)*AMIL!$B72+(drdp!E72)*AMIL!$C72+(drdp!H72)*AMIL!$D72)</f>
        <v>0</v>
      </c>
      <c r="I72" s="18">
        <f>Model!$W$31*((drdp!C72)*AMIL!$B72+(drdp!F72)*AMIL!$C72+(drdp!I72)*AMIL!$D72)</f>
        <v>-9.619911389651542E-3</v>
      </c>
      <c r="J72" s="18">
        <f>Model!$W$31*((drdp!D72)*AMIL!$B72+(drdp!G72)*AMIL!$C72+(drdp!J72)*AMIL!$D72)</f>
        <v>0</v>
      </c>
      <c r="K72" s="21">
        <f>SUM(E$3:E71)+H72</f>
        <v>0</v>
      </c>
      <c r="L72" s="21">
        <f>SUM(F$3:F71)+I72</f>
        <v>-1.4283928723533896</v>
      </c>
      <c r="M72" s="21">
        <f>SUM(G$3:G71)+J72</f>
        <v>0</v>
      </c>
      <c r="N72" s="21"/>
      <c r="O72" s="21"/>
      <c r="P72" s="21"/>
      <c r="Q72" s="19">
        <f t="shared" si="5"/>
        <v>0</v>
      </c>
      <c r="R72" s="19">
        <f t="shared" si="5"/>
        <v>2.0403061977899668</v>
      </c>
      <c r="S72" s="19">
        <f t="shared" si="5"/>
        <v>0</v>
      </c>
      <c r="T72" s="19">
        <f t="shared" si="6"/>
        <v>0</v>
      </c>
      <c r="U72" s="19">
        <f t="shared" si="7"/>
        <v>0</v>
      </c>
      <c r="V72" s="19">
        <f t="shared" si="8"/>
        <v>0</v>
      </c>
    </row>
    <row r="73" spans="1:23" x14ac:dyDescent="0.25">
      <c r="A73" s="26">
        <f>Wellpath!E73</f>
        <v>2010</v>
      </c>
      <c r="B73" s="22">
        <v>0</v>
      </c>
      <c r="C73" s="22">
        <v>0</v>
      </c>
      <c r="D73" s="22">
        <f>SIN(Wellpath!L73) * SIN(Wellpath!O73) / (Bfield * COS(Dip))</f>
        <v>-5.281531475909284E-6</v>
      </c>
      <c r="E73" s="20">
        <f>Model!$W$31*((drdp!B73+drdp!K73)*AMIL!$B73+(drdp!E73+drdp!N73)*AMIL!$C73+(drdp!H73+drdp!Q73)*AMIL!$D73)</f>
        <v>0</v>
      </c>
      <c r="F73" s="20">
        <f>Model!$W$31*((drdp!C73+drdp!L73)*AMIL!$B73+(drdp!F73+drdp!O73)*AMIL!$C73+(drdp!I73+drdp!R73)*AMIL!$D73)</f>
        <v>-1.7074860604551646E-2</v>
      </c>
      <c r="G73" s="20">
        <f>Model!$W$31*((drdp!D73+drdp!M73)*AMIL!$B73+(drdp!G73+drdp!P73)*AMIL!$C73+(drdp!J73+drdp!S73)*AMIL!$D73)</f>
        <v>0</v>
      </c>
      <c r="H73" s="18">
        <f>Model!$W$31*((drdp!B73)*AMIL!$B73+(drdp!E73)*AMIL!$C73+(drdp!H73)*AMIL!$D73)</f>
        <v>0</v>
      </c>
      <c r="I73" s="18">
        <f>Model!$W$31*((drdp!C73)*AMIL!$B73+(drdp!F73)*AMIL!$C73+(drdp!I73)*AMIL!$D73)</f>
        <v>-8.5374303022758228E-3</v>
      </c>
      <c r="J73" s="18">
        <f>Model!$W$31*((drdp!D73)*AMIL!$B73+(drdp!G73)*AMIL!$C73+(drdp!J73)*AMIL!$D73)</f>
        <v>0</v>
      </c>
      <c r="K73" s="21">
        <f>SUM(E$3:E72)+H73</f>
        <v>0</v>
      </c>
      <c r="L73" s="21">
        <f>SUM(F$3:F72)+I73</f>
        <v>-1.446550214045317</v>
      </c>
      <c r="M73" s="21">
        <f>SUM(G$3:G72)+J73</f>
        <v>0</v>
      </c>
      <c r="N73" s="21"/>
      <c r="O73" s="21"/>
      <c r="P73" s="21"/>
      <c r="Q73" s="19">
        <f t="shared" si="5"/>
        <v>0</v>
      </c>
      <c r="R73" s="19">
        <f t="shared" si="5"/>
        <v>2.0925075217545523</v>
      </c>
      <c r="S73" s="19">
        <f t="shared" si="5"/>
        <v>0</v>
      </c>
      <c r="T73" s="19">
        <f t="shared" si="6"/>
        <v>0</v>
      </c>
      <c r="U73" s="19">
        <f t="shared" si="7"/>
        <v>0</v>
      </c>
      <c r="V73" s="19">
        <f t="shared" si="8"/>
        <v>0</v>
      </c>
      <c r="W73" s="10" t="s">
        <v>62</v>
      </c>
    </row>
    <row r="74" spans="1:23" x14ac:dyDescent="0.25">
      <c r="A74" s="26">
        <f>Wellpath!E74</f>
        <v>2040</v>
      </c>
      <c r="B74" s="22">
        <v>0</v>
      </c>
      <c r="C74" s="22">
        <v>0</v>
      </c>
      <c r="D74" s="22">
        <f>SIN(Wellpath!L74) * SIN(Wellpath!O74) / (Bfield * COS(Dip))</f>
        <v>-4.950257362312124E-6</v>
      </c>
      <c r="E74" s="20">
        <f>Model!$W$31*((drdp!B74+drdp!K74)*AMIL!$B74+(drdp!E74+drdp!N74)*AMIL!$C74+(drdp!H74+drdp!Q74)*AMIL!$D74)</f>
        <v>0</v>
      </c>
      <c r="F74" s="20">
        <f>Model!$W$31*((drdp!C74+drdp!L74)*AMIL!$B74+(drdp!F74+drdp!O74)*AMIL!$C74+(drdp!I74+drdp!R74)*AMIL!$D74)</f>
        <v>-1.500005940015856E-2</v>
      </c>
      <c r="G74" s="20">
        <f>Model!$W$31*((drdp!D74+drdp!M74)*AMIL!$B74+(drdp!G74+drdp!P74)*AMIL!$C74+(drdp!J74+drdp!S74)*AMIL!$D74)</f>
        <v>0</v>
      </c>
      <c r="H74" s="18">
        <f>Model!$W$31*((drdp!B74)*AMIL!$B74+(drdp!E74)*AMIL!$C74+(drdp!H74)*AMIL!$D74)</f>
        <v>0</v>
      </c>
      <c r="I74" s="18">
        <f>Model!$W$31*((drdp!C74)*AMIL!$B74+(drdp!F74)*AMIL!$C74+(drdp!I74)*AMIL!$D74)</f>
        <v>-7.5000297000792802E-3</v>
      </c>
      <c r="J74" s="18">
        <f>Model!$W$31*((drdp!D74)*AMIL!$B74+(drdp!G74)*AMIL!$C74+(drdp!J74)*AMIL!$D74)</f>
        <v>0</v>
      </c>
      <c r="K74" s="21">
        <f>SUM(E$3:E73)+H74</f>
        <v>0</v>
      </c>
      <c r="L74" s="21">
        <f>SUM(F$3:F73)+I74</f>
        <v>-1.4625876740476722</v>
      </c>
      <c r="M74" s="21">
        <f>SUM(G$3:G73)+J74</f>
        <v>0</v>
      </c>
      <c r="N74" s="21"/>
      <c r="O74" s="21"/>
      <c r="P74" s="21"/>
      <c r="Q74" s="19">
        <f t="shared" si="5"/>
        <v>0</v>
      </c>
      <c r="R74" s="19">
        <f t="shared" si="5"/>
        <v>2.1391627042761798</v>
      </c>
      <c r="S74" s="19">
        <f t="shared" si="5"/>
        <v>0</v>
      </c>
      <c r="T74" s="19">
        <f t="shared" si="6"/>
        <v>0</v>
      </c>
      <c r="U74" s="19">
        <f t="shared" si="7"/>
        <v>0</v>
      </c>
      <c r="V74" s="19">
        <f t="shared" si="8"/>
        <v>0</v>
      </c>
    </row>
    <row r="75" spans="1:23" x14ac:dyDescent="0.25">
      <c r="A75" s="26">
        <f>Wellpath!E75</f>
        <v>2070</v>
      </c>
      <c r="B75" s="22">
        <v>0</v>
      </c>
      <c r="C75" s="22">
        <v>0</v>
      </c>
      <c r="D75" s="22">
        <f>SIN(Wellpath!L75) * SIN(Wellpath!O75) / (Bfield * COS(Dip))</f>
        <v>-4.6129521226476781E-6</v>
      </c>
      <c r="E75" s="20">
        <f>Model!$W$31*((drdp!B75+drdp!K75)*AMIL!$B75+(drdp!E75+drdp!N75)*AMIL!$C75+(drdp!H75+drdp!Q75)*AMIL!$D75)</f>
        <v>0</v>
      </c>
      <c r="F75" s="20">
        <f>Model!$W$31*((drdp!C75+drdp!L75)*AMIL!$B75+(drdp!F75+drdp!O75)*AMIL!$C75+(drdp!I75+drdp!R75)*AMIL!$D75)</f>
        <v>-1.3025527389033363E-2</v>
      </c>
      <c r="G75" s="20">
        <f>Model!$W$31*((drdp!D75+drdp!M75)*AMIL!$B75+(drdp!G75+drdp!P75)*AMIL!$C75+(drdp!J75+drdp!S75)*AMIL!$D75)</f>
        <v>0</v>
      </c>
      <c r="H75" s="18">
        <f>Model!$W$31*((drdp!B75)*AMIL!$B75+(drdp!E75)*AMIL!$C75+(drdp!H75)*AMIL!$D75)</f>
        <v>0</v>
      </c>
      <c r="I75" s="18">
        <f>Model!$W$31*((drdp!C75)*AMIL!$B75+(drdp!F75)*AMIL!$C75+(drdp!I75)*AMIL!$D75)</f>
        <v>-6.5127636945166816E-3</v>
      </c>
      <c r="J75" s="18">
        <f>Model!$W$31*((drdp!D75)*AMIL!$B75+(drdp!G75)*AMIL!$C75+(drdp!J75)*AMIL!$D75)</f>
        <v>0</v>
      </c>
      <c r="K75" s="21">
        <f>SUM(E$3:E74)+H75</f>
        <v>0</v>
      </c>
      <c r="L75" s="21">
        <f>SUM(F$3:F74)+I75</f>
        <v>-1.4766004674422679</v>
      </c>
      <c r="M75" s="21">
        <f>SUM(G$3:G74)+J75</f>
        <v>0</v>
      </c>
      <c r="N75" s="21"/>
      <c r="O75" s="21"/>
      <c r="P75" s="21"/>
      <c r="Q75" s="19">
        <f t="shared" si="5"/>
        <v>0</v>
      </c>
      <c r="R75" s="19">
        <f t="shared" si="5"/>
        <v>2.1803489404507239</v>
      </c>
      <c r="S75" s="19">
        <f t="shared" si="5"/>
        <v>0</v>
      </c>
      <c r="T75" s="19">
        <f t="shared" si="6"/>
        <v>0</v>
      </c>
      <c r="U75" s="19">
        <f t="shared" si="7"/>
        <v>0</v>
      </c>
      <c r="V75" s="19">
        <f t="shared" si="8"/>
        <v>0</v>
      </c>
    </row>
    <row r="76" spans="1:23" x14ac:dyDescent="0.25">
      <c r="A76" s="26">
        <f>Wellpath!E76</f>
        <v>2100</v>
      </c>
      <c r="B76" s="22">
        <v>0</v>
      </c>
      <c r="C76" s="22">
        <v>0</v>
      </c>
      <c r="D76" s="22">
        <f>SIN(Wellpath!L76) * SIN(Wellpath!O76) / (Bfield * COS(Dip))</f>
        <v>-4.2700267113925877E-6</v>
      </c>
      <c r="E76" s="20">
        <f>Model!$W$31*((drdp!B76+drdp!K76)*AMIL!$B76+(drdp!E76+drdp!N76)*AMIL!$C76+(drdp!H76+drdp!Q76)*AMIL!$D76)</f>
        <v>0</v>
      </c>
      <c r="F76" s="20">
        <f>Model!$W$31*((drdp!C76+drdp!L76)*AMIL!$B76+(drdp!F76+drdp!O76)*AMIL!$C76+(drdp!I76+drdp!R76)*AMIL!$D76)</f>
        <v>-1.1160884292654979E-2</v>
      </c>
      <c r="G76" s="20">
        <f>Model!$W$31*((drdp!D76+drdp!M76)*AMIL!$B76+(drdp!G76+drdp!P76)*AMIL!$C76+(drdp!J76+drdp!S76)*AMIL!$D76)</f>
        <v>0</v>
      </c>
      <c r="H76" s="18">
        <f>Model!$W$31*((drdp!B76)*AMIL!$B76+(drdp!E76)*AMIL!$C76+(drdp!H76)*AMIL!$D76)</f>
        <v>0</v>
      </c>
      <c r="I76" s="18">
        <f>Model!$W$31*((drdp!C76)*AMIL!$B76+(drdp!F76)*AMIL!$C76+(drdp!I76)*AMIL!$D76)</f>
        <v>-5.5804421463274897E-3</v>
      </c>
      <c r="J76" s="18">
        <f>Model!$W$31*((drdp!D76)*AMIL!$B76+(drdp!G76)*AMIL!$C76+(drdp!J76)*AMIL!$D76)</f>
        <v>0</v>
      </c>
      <c r="K76" s="21">
        <f>SUM(E$3:E75)+H76</f>
        <v>0</v>
      </c>
      <c r="L76" s="21">
        <f>SUM(F$3:F75)+I76</f>
        <v>-1.4886936732831122</v>
      </c>
      <c r="M76" s="21">
        <f>SUM(G$3:G75)+J76</f>
        <v>0</v>
      </c>
      <c r="N76" s="21"/>
      <c r="O76" s="21"/>
      <c r="P76" s="21"/>
      <c r="Q76" s="19">
        <f t="shared" si="5"/>
        <v>0</v>
      </c>
      <c r="R76" s="19">
        <f t="shared" si="5"/>
        <v>2.2162088528731654</v>
      </c>
      <c r="S76" s="19">
        <f t="shared" si="5"/>
        <v>0</v>
      </c>
      <c r="T76" s="19">
        <f t="shared" si="6"/>
        <v>0</v>
      </c>
      <c r="U76" s="19">
        <f t="shared" si="7"/>
        <v>0</v>
      </c>
      <c r="V76" s="19">
        <f t="shared" si="8"/>
        <v>0</v>
      </c>
    </row>
    <row r="77" spans="1:23" x14ac:dyDescent="0.25">
      <c r="A77" s="26">
        <f>Wellpath!E77</f>
        <v>2130</v>
      </c>
      <c r="B77" s="22">
        <v>0</v>
      </c>
      <c r="C77" s="22">
        <v>0</v>
      </c>
      <c r="D77" s="22">
        <f>SIN(Wellpath!L77) * SIN(Wellpath!O77) / (Bfield * COS(Dip))</f>
        <v>-3.9218989303368589E-6</v>
      </c>
      <c r="E77" s="20">
        <f>Model!$W$31*((drdp!B77+drdp!K77)*AMIL!$B77+(drdp!E77+drdp!N77)*AMIL!$C77+(drdp!H77+drdp!Q77)*AMIL!$D77)</f>
        <v>0</v>
      </c>
      <c r="F77" s="20">
        <f>Model!$W$31*((drdp!C77+drdp!L77)*AMIL!$B77+(drdp!F77+drdp!O77)*AMIL!$C77+(drdp!I77+drdp!R77)*AMIL!$D77)</f>
        <v>-9.4152144647557043E-3</v>
      </c>
      <c r="G77" s="20">
        <f>Model!$W$31*((drdp!D77+drdp!M77)*AMIL!$B77+(drdp!G77+drdp!P77)*AMIL!$C77+(drdp!J77+drdp!S77)*AMIL!$D77)</f>
        <v>0</v>
      </c>
      <c r="H77" s="18">
        <f>Model!$W$31*((drdp!B77)*AMIL!$B77+(drdp!E77)*AMIL!$C77+(drdp!H77)*AMIL!$D77)</f>
        <v>0</v>
      </c>
      <c r="I77" s="18">
        <f>Model!$W$31*((drdp!C77)*AMIL!$B77+(drdp!F77)*AMIL!$C77+(drdp!I77)*AMIL!$D77)</f>
        <v>-4.7076072323778521E-3</v>
      </c>
      <c r="J77" s="18">
        <f>Model!$W$31*((drdp!D77)*AMIL!$B77+(drdp!G77)*AMIL!$C77+(drdp!J77)*AMIL!$D77)</f>
        <v>0</v>
      </c>
      <c r="K77" s="21">
        <f>SUM(E$3:E76)+H77</f>
        <v>0</v>
      </c>
      <c r="L77" s="21">
        <f>SUM(F$3:F76)+I77</f>
        <v>-1.4989817226618176</v>
      </c>
      <c r="M77" s="21">
        <f>SUM(G$3:G76)+J77</f>
        <v>0</v>
      </c>
      <c r="N77" s="21"/>
      <c r="O77" s="21"/>
      <c r="P77" s="21"/>
      <c r="Q77" s="19">
        <f t="shared" si="5"/>
        <v>0</v>
      </c>
      <c r="R77" s="19">
        <f t="shared" si="5"/>
        <v>2.2469462048741904</v>
      </c>
      <c r="S77" s="19">
        <f t="shared" si="5"/>
        <v>0</v>
      </c>
      <c r="T77" s="19">
        <f t="shared" si="6"/>
        <v>0</v>
      </c>
      <c r="U77" s="19">
        <f t="shared" si="7"/>
        <v>0</v>
      </c>
      <c r="V77" s="19">
        <f t="shared" si="8"/>
        <v>0</v>
      </c>
    </row>
    <row r="78" spans="1:23" x14ac:dyDescent="0.25">
      <c r="A78" s="26">
        <f>Wellpath!E78</f>
        <v>2160</v>
      </c>
      <c r="B78" s="22">
        <v>0</v>
      </c>
      <c r="C78" s="22">
        <v>0</v>
      </c>
      <c r="D78" s="22">
        <f>SIN(Wellpath!L78) * SIN(Wellpath!O78) / (Bfield * COS(Dip))</f>
        <v>-3.5689929195567322E-6</v>
      </c>
      <c r="E78" s="20">
        <f>Model!$W$31*((drdp!B78+drdp!K78)*AMIL!$B78+(drdp!E78+drdp!N78)*AMIL!$C78+(drdp!H78+drdp!Q78)*AMIL!$D78)</f>
        <v>0</v>
      </c>
      <c r="F78" s="20">
        <f>Model!$W$31*((drdp!C78+drdp!L78)*AMIL!$B78+(drdp!F78+drdp!O78)*AMIL!$C78+(drdp!I78+drdp!R78)*AMIL!$D78)</f>
        <v>-7.7970226332629402E-3</v>
      </c>
      <c r="G78" s="20">
        <f>Model!$W$31*((drdp!D78+drdp!M78)*AMIL!$B78+(drdp!G78+drdp!P78)*AMIL!$C78+(drdp!J78+drdp!S78)*AMIL!$D78)</f>
        <v>0</v>
      </c>
      <c r="H78" s="18">
        <f>Model!$W$31*((drdp!B78)*AMIL!$B78+(drdp!E78)*AMIL!$C78+(drdp!H78)*AMIL!$D78)</f>
        <v>0</v>
      </c>
      <c r="I78" s="18">
        <f>Model!$W$31*((drdp!C78)*AMIL!$B78+(drdp!F78)*AMIL!$C78+(drdp!I78)*AMIL!$D78)</f>
        <v>-3.8985113166314701E-3</v>
      </c>
      <c r="J78" s="18">
        <f>Model!$W$31*((drdp!D78)*AMIL!$B78+(drdp!G78)*AMIL!$C78+(drdp!J78)*AMIL!$D78)</f>
        <v>0</v>
      </c>
      <c r="K78" s="21">
        <f>SUM(E$3:E77)+H78</f>
        <v>0</v>
      </c>
      <c r="L78" s="21">
        <f>SUM(F$3:F77)+I78</f>
        <v>-1.5075878412108268</v>
      </c>
      <c r="M78" s="21">
        <f>SUM(G$3:G77)+J78</f>
        <v>0</v>
      </c>
      <c r="N78" s="21"/>
      <c r="O78" s="21"/>
      <c r="P78" s="21"/>
      <c r="Q78" s="19">
        <f t="shared" si="5"/>
        <v>0</v>
      </c>
      <c r="R78" s="19">
        <f t="shared" si="5"/>
        <v>2.272821098966721</v>
      </c>
      <c r="S78" s="19">
        <f t="shared" si="5"/>
        <v>0</v>
      </c>
      <c r="T78" s="19">
        <f t="shared" si="6"/>
        <v>0</v>
      </c>
      <c r="U78" s="19">
        <f t="shared" si="7"/>
        <v>0</v>
      </c>
      <c r="V78" s="19">
        <f t="shared" si="8"/>
        <v>0</v>
      </c>
    </row>
    <row r="79" spans="1:23" x14ac:dyDescent="0.25">
      <c r="A79" s="26">
        <f>Wellpath!E79</f>
        <v>2190</v>
      </c>
      <c r="B79" s="22">
        <v>0</v>
      </c>
      <c r="C79" s="22">
        <v>0</v>
      </c>
      <c r="D79" s="22">
        <f>SIN(Wellpath!L79) * SIN(Wellpath!O79) / (Bfield * COS(Dip))</f>
        <v>-3.2117386406653394E-6</v>
      </c>
      <c r="E79" s="20">
        <f>Model!$W$31*((drdp!B79+drdp!K79)*AMIL!$B79+(drdp!E79+drdp!N79)*AMIL!$C79+(drdp!H79+drdp!Q79)*AMIL!$D79)</f>
        <v>0</v>
      </c>
      <c r="F79" s="20">
        <f>Model!$W$31*((drdp!C79+drdp!L79)*AMIL!$B79+(drdp!F79+drdp!O79)*AMIL!$C79+(drdp!I79+drdp!R79)*AMIL!$D79)</f>
        <v>-6.3141924661196452E-3</v>
      </c>
      <c r="G79" s="20">
        <f>Model!$W$31*((drdp!D79+drdp!M79)*AMIL!$B79+(drdp!G79+drdp!P79)*AMIL!$C79+(drdp!J79+drdp!S79)*AMIL!$D79)</f>
        <v>0</v>
      </c>
      <c r="H79" s="18">
        <f>Model!$W$31*((drdp!B79)*AMIL!$B79+(drdp!E79)*AMIL!$C79+(drdp!H79)*AMIL!$D79)</f>
        <v>0</v>
      </c>
      <c r="I79" s="18">
        <f>Model!$W$31*((drdp!C79)*AMIL!$B79+(drdp!F79)*AMIL!$C79+(drdp!I79)*AMIL!$D79)</f>
        <v>-3.1570962330598226E-3</v>
      </c>
      <c r="J79" s="18">
        <f>Model!$W$31*((drdp!D79)*AMIL!$B79+(drdp!G79)*AMIL!$C79+(drdp!J79)*AMIL!$D79)</f>
        <v>0</v>
      </c>
      <c r="K79" s="21">
        <f>SUM(E$3:E78)+H79</f>
        <v>0</v>
      </c>
      <c r="L79" s="21">
        <f>SUM(F$3:F78)+I79</f>
        <v>-1.514643448760518</v>
      </c>
      <c r="M79" s="21">
        <f>SUM(G$3:G78)+J79</f>
        <v>0</v>
      </c>
      <c r="N79" s="21"/>
      <c r="O79" s="21"/>
      <c r="P79" s="21"/>
      <c r="Q79" s="19">
        <f t="shared" si="5"/>
        <v>0</v>
      </c>
      <c r="R79" s="19">
        <f t="shared" si="5"/>
        <v>2.2941447768731562</v>
      </c>
      <c r="S79" s="19">
        <f t="shared" si="5"/>
        <v>0</v>
      </c>
      <c r="T79" s="19">
        <f t="shared" si="6"/>
        <v>0</v>
      </c>
      <c r="U79" s="19">
        <f t="shared" si="7"/>
        <v>0</v>
      </c>
      <c r="V79" s="19">
        <f t="shared" si="8"/>
        <v>0</v>
      </c>
    </row>
    <row r="80" spans="1:23" x14ac:dyDescent="0.25">
      <c r="A80" s="26">
        <f>Wellpath!E80</f>
        <v>2220</v>
      </c>
      <c r="B80" s="22">
        <v>0</v>
      </c>
      <c r="C80" s="22">
        <v>0</v>
      </c>
      <c r="D80" s="22">
        <f>SIN(Wellpath!L80) * SIN(Wellpath!O80) / (Bfield * COS(Dip))</f>
        <v>-2.8505713529707092E-6</v>
      </c>
      <c r="E80" s="20">
        <f>Model!$W$31*((drdp!B80+drdp!K80)*AMIL!$B80+(drdp!E80+drdp!N80)*AMIL!$C80+(drdp!H80+drdp!Q80)*AMIL!$D80)</f>
        <v>0</v>
      </c>
      <c r="F80" s="20">
        <f>Model!$W$31*((drdp!C80+drdp!L80)*AMIL!$B80+(drdp!F80+drdp!O80)*AMIL!$C80+(drdp!I80+drdp!R80)*AMIL!$D80)</f>
        <v>-4.9739481628465823E-3</v>
      </c>
      <c r="G80" s="20">
        <f>Model!$W$31*((drdp!D80+drdp!M80)*AMIL!$B80+(drdp!G80+drdp!P80)*AMIL!$C80+(drdp!J80+drdp!S80)*AMIL!$D80)</f>
        <v>0</v>
      </c>
      <c r="H80" s="18">
        <f>Model!$W$31*((drdp!B80)*AMIL!$B80+(drdp!E80)*AMIL!$C80+(drdp!H80)*AMIL!$D80)</f>
        <v>0</v>
      </c>
      <c r="I80" s="18">
        <f>Model!$W$31*((drdp!C80)*AMIL!$B80+(drdp!F80)*AMIL!$C80+(drdp!I80)*AMIL!$D80)</f>
        <v>-2.4869740814232912E-3</v>
      </c>
      <c r="J80" s="18">
        <f>Model!$W$31*((drdp!D80)*AMIL!$B80+(drdp!G80)*AMIL!$C80+(drdp!J80)*AMIL!$D80)</f>
        <v>0</v>
      </c>
      <c r="K80" s="21">
        <f>SUM(E$3:E79)+H80</f>
        <v>0</v>
      </c>
      <c r="L80" s="21">
        <f>SUM(F$3:F79)+I80</f>
        <v>-1.5202875190750011</v>
      </c>
      <c r="M80" s="21">
        <f>SUM(G$3:G79)+J80</f>
        <v>0</v>
      </c>
      <c r="N80" s="21"/>
      <c r="O80" s="21"/>
      <c r="P80" s="21"/>
      <c r="Q80" s="19">
        <f t="shared" si="5"/>
        <v>0</v>
      </c>
      <c r="R80" s="19">
        <f t="shared" si="5"/>
        <v>2.3112741406552222</v>
      </c>
      <c r="S80" s="19">
        <f t="shared" si="5"/>
        <v>0</v>
      </c>
      <c r="T80" s="19">
        <f t="shared" si="6"/>
        <v>0</v>
      </c>
      <c r="U80" s="19">
        <f t="shared" si="7"/>
        <v>0</v>
      </c>
      <c r="V80" s="19">
        <f t="shared" si="8"/>
        <v>0</v>
      </c>
    </row>
    <row r="81" spans="1:22" x14ac:dyDescent="0.25">
      <c r="A81" s="26">
        <f>Wellpath!E81</f>
        <v>2250</v>
      </c>
      <c r="B81" s="22">
        <v>0</v>
      </c>
      <c r="C81" s="22">
        <v>0</v>
      </c>
      <c r="D81" s="22">
        <f>SIN(Wellpath!L81) * SIN(Wellpath!O81) / (Bfield * COS(Dip))</f>
        <v>-2.4859310831793393E-6</v>
      </c>
      <c r="E81" s="20">
        <f>Model!$W$31*((drdp!B81+drdp!K81)*AMIL!$B81+(drdp!E81+drdp!N81)*AMIL!$C81+(drdp!H81+drdp!Q81)*AMIL!$D81)</f>
        <v>0</v>
      </c>
      <c r="F81" s="20">
        <f>Model!$W$31*((drdp!C81+drdp!L81)*AMIL!$B81+(drdp!F81+drdp!O81)*AMIL!$C81+(drdp!I81+drdp!R81)*AMIL!$D81)</f>
        <v>-3.7828192589684025E-3</v>
      </c>
      <c r="G81" s="20">
        <f>Model!$W$31*((drdp!D81+drdp!M81)*AMIL!$B81+(drdp!G81+drdp!P81)*AMIL!$C81+(drdp!J81+drdp!S81)*AMIL!$D81)</f>
        <v>0</v>
      </c>
      <c r="H81" s="18">
        <f>Model!$W$31*((drdp!B81)*AMIL!$B81+(drdp!E81)*AMIL!$C81+(drdp!H81)*AMIL!$D81)</f>
        <v>0</v>
      </c>
      <c r="I81" s="18">
        <f>Model!$W$31*((drdp!C81)*AMIL!$B81+(drdp!F81)*AMIL!$C81+(drdp!I81)*AMIL!$D81)</f>
        <v>-1.8914096294842012E-3</v>
      </c>
      <c r="J81" s="18">
        <f>Model!$W$31*((drdp!D81)*AMIL!$B81+(drdp!G81)*AMIL!$C81+(drdp!J81)*AMIL!$D81)</f>
        <v>0</v>
      </c>
      <c r="K81" s="21">
        <f>SUM(E$3:E80)+H81</f>
        <v>0</v>
      </c>
      <c r="L81" s="21">
        <f>SUM(F$3:F80)+I81</f>
        <v>-1.5246659027859086</v>
      </c>
      <c r="M81" s="21">
        <f>SUM(G$3:G80)+J81</f>
        <v>0</v>
      </c>
      <c r="N81" s="21"/>
      <c r="O81" s="21"/>
      <c r="P81" s="21"/>
      <c r="Q81" s="19">
        <f t="shared" si="5"/>
        <v>0</v>
      </c>
      <c r="R81" s="19">
        <f t="shared" si="5"/>
        <v>2.32460611511797</v>
      </c>
      <c r="S81" s="19">
        <f t="shared" si="5"/>
        <v>0</v>
      </c>
      <c r="T81" s="19">
        <f t="shared" si="6"/>
        <v>0</v>
      </c>
      <c r="U81" s="19">
        <f t="shared" si="7"/>
        <v>0</v>
      </c>
      <c r="V81" s="19">
        <f t="shared" si="8"/>
        <v>0</v>
      </c>
    </row>
    <row r="82" spans="1:22" x14ac:dyDescent="0.25">
      <c r="A82" s="26">
        <f>Wellpath!E82</f>
        <v>2280</v>
      </c>
      <c r="B82" s="22">
        <v>0</v>
      </c>
      <c r="C82" s="22">
        <v>0</v>
      </c>
      <c r="D82" s="22">
        <f>SIN(Wellpath!L82) * SIN(Wellpath!O82) / (Bfield * COS(Dip))</f>
        <v>-2.1182620892914434E-6</v>
      </c>
      <c r="E82" s="20">
        <f>Model!$W$31*((drdp!B82+drdp!K82)*AMIL!$B82+(drdp!E82+drdp!N82)*AMIL!$C82+(drdp!H82+drdp!Q82)*AMIL!$D82)</f>
        <v>0</v>
      </c>
      <c r="F82" s="20">
        <f>Model!$W$31*((drdp!C82+drdp!L82)*AMIL!$B82+(drdp!F82+drdp!O82)*AMIL!$C82+(drdp!I82+drdp!R82)*AMIL!$D82)</f>
        <v>-2.7466088147729446E-3</v>
      </c>
      <c r="G82" s="20">
        <f>Model!$W$31*((drdp!D82+drdp!M82)*AMIL!$B82+(drdp!G82+drdp!P82)*AMIL!$C82+(drdp!J82+drdp!S82)*AMIL!$D82)</f>
        <v>0</v>
      </c>
      <c r="H82" s="18">
        <f>Model!$W$31*((drdp!B82)*AMIL!$B82+(drdp!E82)*AMIL!$C82+(drdp!H82)*AMIL!$D82)</f>
        <v>0</v>
      </c>
      <c r="I82" s="18">
        <f>Model!$W$31*((drdp!C82)*AMIL!$B82+(drdp!F82)*AMIL!$C82+(drdp!I82)*AMIL!$D82)</f>
        <v>-1.3733044073864723E-3</v>
      </c>
      <c r="J82" s="18">
        <f>Model!$W$31*((drdp!D82)*AMIL!$B82+(drdp!G82)*AMIL!$C82+(drdp!J82)*AMIL!$D82)</f>
        <v>0</v>
      </c>
      <c r="K82" s="21">
        <f>SUM(E$3:E81)+H82</f>
        <v>0</v>
      </c>
      <c r="L82" s="21">
        <f>SUM(F$3:F81)+I82</f>
        <v>-1.5279306168227793</v>
      </c>
      <c r="M82" s="21">
        <f>SUM(G$3:G81)+J82</f>
        <v>0</v>
      </c>
      <c r="N82" s="21"/>
      <c r="O82" s="21"/>
      <c r="P82" s="21"/>
      <c r="Q82" s="19">
        <f t="shared" si="5"/>
        <v>0</v>
      </c>
      <c r="R82" s="19">
        <f t="shared" si="5"/>
        <v>2.3345719698244389</v>
      </c>
      <c r="S82" s="19">
        <f t="shared" si="5"/>
        <v>0</v>
      </c>
      <c r="T82" s="19">
        <f t="shared" si="6"/>
        <v>0</v>
      </c>
      <c r="U82" s="19">
        <f t="shared" si="7"/>
        <v>0</v>
      </c>
      <c r="V82" s="19">
        <f t="shared" si="8"/>
        <v>0</v>
      </c>
    </row>
    <row r="83" spans="1:22" x14ac:dyDescent="0.25">
      <c r="A83" s="26">
        <f>Wellpath!E83</f>
        <v>2310</v>
      </c>
      <c r="B83" s="22">
        <v>0</v>
      </c>
      <c r="C83" s="22">
        <v>0</v>
      </c>
      <c r="D83" s="22">
        <f>SIN(Wellpath!L83) * SIN(Wellpath!O83) / (Bfield * COS(Dip))</f>
        <v>-1.7480123193410069E-6</v>
      </c>
      <c r="E83" s="20">
        <f>Model!$W$31*((drdp!B83+drdp!K83)*AMIL!$B83+(drdp!E83+drdp!N83)*AMIL!$C83+(drdp!H83+drdp!Q83)*AMIL!$D83)</f>
        <v>0</v>
      </c>
      <c r="F83" s="20">
        <f>Model!$W$31*((drdp!C83+drdp!L83)*AMIL!$B83+(drdp!F83+drdp!O83)*AMIL!$C83+(drdp!I83+drdp!R83)*AMIL!$D83)</f>
        <v>-1.8703651433848204E-3</v>
      </c>
      <c r="G83" s="20">
        <f>Model!$W$31*((drdp!D83+drdp!M83)*AMIL!$B83+(drdp!G83+drdp!P83)*AMIL!$C83+(drdp!J83+drdp!S83)*AMIL!$D83)</f>
        <v>0</v>
      </c>
      <c r="H83" s="18">
        <f>Model!$W$31*((drdp!B83)*AMIL!$B83+(drdp!E83)*AMIL!$C83+(drdp!H83)*AMIL!$D83)</f>
        <v>0</v>
      </c>
      <c r="I83" s="18">
        <f>Model!$W$31*((drdp!C83)*AMIL!$B83+(drdp!F83)*AMIL!$C83+(drdp!I83)*AMIL!$D83)</f>
        <v>-9.3518257169241021E-4</v>
      </c>
      <c r="J83" s="18">
        <f>Model!$W$31*((drdp!D83)*AMIL!$B83+(drdp!G83)*AMIL!$C83+(drdp!J83)*AMIL!$D83)</f>
        <v>0</v>
      </c>
      <c r="K83" s="21">
        <f>SUM(E$3:E82)+H83</f>
        <v>0</v>
      </c>
      <c r="L83" s="21">
        <f>SUM(F$3:F82)+I83</f>
        <v>-1.5302391038018581</v>
      </c>
      <c r="M83" s="21">
        <f>SUM(G$3:G82)+J83</f>
        <v>0</v>
      </c>
      <c r="N83" s="21"/>
      <c r="O83" s="21"/>
      <c r="P83" s="21"/>
      <c r="Q83" s="19">
        <f t="shared" si="5"/>
        <v>0</v>
      </c>
      <c r="R83" s="19">
        <f t="shared" si="5"/>
        <v>2.341631714804314</v>
      </c>
      <c r="S83" s="19">
        <f t="shared" si="5"/>
        <v>0</v>
      </c>
      <c r="T83" s="19">
        <f t="shared" si="6"/>
        <v>0</v>
      </c>
      <c r="U83" s="19">
        <f t="shared" si="7"/>
        <v>0</v>
      </c>
      <c r="V83" s="19">
        <f t="shared" si="8"/>
        <v>0</v>
      </c>
    </row>
    <row r="84" spans="1:22" x14ac:dyDescent="0.25">
      <c r="A84" s="26">
        <f>Wellpath!E84</f>
        <v>2340</v>
      </c>
      <c r="B84" s="22">
        <v>0</v>
      </c>
      <c r="C84" s="22">
        <v>0</v>
      </c>
      <c r="D84" s="22">
        <f>SIN(Wellpath!L84) * SIN(Wellpath!O84) / (Bfield * COS(Dip))</f>
        <v>-1.3756328656401101E-6</v>
      </c>
      <c r="E84" s="20">
        <f>Model!$W$31*((drdp!B84+drdp!K84)*AMIL!$B84+(drdp!E84+drdp!N84)*AMIL!$C84+(drdp!H84+drdp!Q84)*AMIL!$D84)</f>
        <v>0</v>
      </c>
      <c r="F84" s="20">
        <f>Model!$W$31*((drdp!C84+drdp!L84)*AMIL!$B84+(drdp!F84+drdp!O84)*AMIL!$C84+(drdp!I84+drdp!R84)*AMIL!$D84)</f>
        <v>-1.1583572158913261E-3</v>
      </c>
      <c r="G84" s="20">
        <f>Model!$W$31*((drdp!D84+drdp!M84)*AMIL!$B84+(drdp!G84+drdp!P84)*AMIL!$C84+(drdp!J84+drdp!S84)*AMIL!$D84)</f>
        <v>0</v>
      </c>
      <c r="H84" s="18">
        <f>Model!$W$31*((drdp!B84)*AMIL!$B84+(drdp!E84)*AMIL!$C84+(drdp!H84)*AMIL!$D84)</f>
        <v>0</v>
      </c>
      <c r="I84" s="18">
        <f>Model!$W$31*((drdp!C84)*AMIL!$B84+(drdp!F84)*AMIL!$C84+(drdp!I84)*AMIL!$D84)</f>
        <v>-5.7917860794566307E-4</v>
      </c>
      <c r="J84" s="18">
        <f>Model!$W$31*((drdp!D84)*AMIL!$B84+(drdp!G84)*AMIL!$C84+(drdp!J84)*AMIL!$D84)</f>
        <v>0</v>
      </c>
      <c r="K84" s="21">
        <f>SUM(E$3:E83)+H84</f>
        <v>0</v>
      </c>
      <c r="L84" s="21">
        <f>SUM(F$3:F83)+I84</f>
        <v>-1.5317534649814963</v>
      </c>
      <c r="M84" s="21">
        <f>SUM(G$3:G83)+J84</f>
        <v>0</v>
      </c>
      <c r="N84" s="21"/>
      <c r="O84" s="21"/>
      <c r="P84" s="21"/>
      <c r="Q84" s="19">
        <f t="shared" si="5"/>
        <v>0</v>
      </c>
      <c r="R84" s="19">
        <f t="shared" si="5"/>
        <v>2.3462686774828203</v>
      </c>
      <c r="S84" s="19">
        <f t="shared" si="5"/>
        <v>0</v>
      </c>
      <c r="T84" s="19">
        <f t="shared" si="6"/>
        <v>0</v>
      </c>
      <c r="U84" s="19">
        <f t="shared" si="7"/>
        <v>0</v>
      </c>
      <c r="V84" s="19">
        <f t="shared" si="8"/>
        <v>0</v>
      </c>
    </row>
    <row r="85" spans="1:22" x14ac:dyDescent="0.25">
      <c r="A85" s="26">
        <f>Wellpath!E85</f>
        <v>2370</v>
      </c>
      <c r="B85" s="22">
        <v>0</v>
      </c>
      <c r="C85" s="22">
        <v>0</v>
      </c>
      <c r="D85" s="22">
        <f>SIN(Wellpath!L85) * SIN(Wellpath!O85) / (Bfield * COS(Dip))</f>
        <v>-1.0015774151924296E-6</v>
      </c>
      <c r="E85" s="20">
        <f>Model!$W$31*((drdp!B85+drdp!K85)*AMIL!$B85+(drdp!E85+drdp!N85)*AMIL!$C85+(drdp!H85+drdp!Q85)*AMIL!$D85)</f>
        <v>0</v>
      </c>
      <c r="F85" s="20">
        <f>Model!$W$31*((drdp!C85+drdp!L85)*AMIL!$B85+(drdp!F85+drdp!O85)*AMIL!$C85+(drdp!I85+drdp!R85)*AMIL!$D85)</f>
        <v>-6.1405386334442398E-4</v>
      </c>
      <c r="G85" s="20">
        <f>Model!$W$31*((drdp!D85+drdp!M85)*AMIL!$B85+(drdp!G85+drdp!P85)*AMIL!$C85+(drdp!J85+drdp!S85)*AMIL!$D85)</f>
        <v>0</v>
      </c>
      <c r="H85" s="18">
        <f>Model!$W$31*((drdp!B85)*AMIL!$B85+(drdp!E85)*AMIL!$C85+(drdp!H85)*AMIL!$D85)</f>
        <v>0</v>
      </c>
      <c r="I85" s="18">
        <f>Model!$W$31*((drdp!C85)*AMIL!$B85+(drdp!F85)*AMIL!$C85+(drdp!I85)*AMIL!$D85)</f>
        <v>-3.0702693167221199E-4</v>
      </c>
      <c r="J85" s="18">
        <f>Model!$W$31*((drdp!D85)*AMIL!$B85+(drdp!G85)*AMIL!$C85+(drdp!J85)*AMIL!$D85)</f>
        <v>0</v>
      </c>
      <c r="K85" s="21">
        <f>SUM(E$3:E84)+H85</f>
        <v>0</v>
      </c>
      <c r="L85" s="21">
        <f>SUM(F$3:F84)+I85</f>
        <v>-1.5326396705211143</v>
      </c>
      <c r="M85" s="21">
        <f>SUM(G$3:G84)+J85</f>
        <v>0</v>
      </c>
      <c r="N85" s="21"/>
      <c r="O85" s="21"/>
      <c r="P85" s="21"/>
      <c r="Q85" s="19">
        <f t="shared" si="5"/>
        <v>0</v>
      </c>
      <c r="R85" s="19">
        <f t="shared" si="5"/>
        <v>2.3489843596550699</v>
      </c>
      <c r="S85" s="19">
        <f t="shared" si="5"/>
        <v>0</v>
      </c>
      <c r="T85" s="19">
        <f t="shared" si="6"/>
        <v>0</v>
      </c>
      <c r="U85" s="19">
        <f t="shared" si="7"/>
        <v>0</v>
      </c>
      <c r="V85" s="19">
        <f t="shared" si="8"/>
        <v>0</v>
      </c>
    </row>
    <row r="86" spans="1:22" x14ac:dyDescent="0.25">
      <c r="A86" s="26">
        <f>Wellpath!E86</f>
        <v>2400</v>
      </c>
      <c r="B86" s="22">
        <v>0</v>
      </c>
      <c r="C86" s="22">
        <v>0</v>
      </c>
      <c r="D86" s="22">
        <f>SIN(Wellpath!L86) * SIN(Wellpath!O86) / (Bfield * COS(Dip))</f>
        <v>-6.2630169694551043E-7</v>
      </c>
      <c r="E86" s="20">
        <f>Model!$W$31*((drdp!B86+drdp!K86)*AMIL!$B86+(drdp!E86+drdp!N86)*AMIL!$C86+(drdp!H86+drdp!Q86)*AMIL!$D86)</f>
        <v>0</v>
      </c>
      <c r="F86" s="20">
        <f>Model!$W$31*((drdp!C86+drdp!L86)*AMIL!$B86+(drdp!F86+drdp!O86)*AMIL!$C86+(drdp!I86+drdp!R86)*AMIL!$D86)</f>
        <v>-2.4010687696454007E-4</v>
      </c>
      <c r="G86" s="20">
        <f>Model!$W$31*((drdp!D86+drdp!M86)*AMIL!$B86+(drdp!G86+drdp!P86)*AMIL!$C86+(drdp!J86+drdp!S86)*AMIL!$D86)</f>
        <v>0</v>
      </c>
      <c r="H86" s="18">
        <f>Model!$W$31*((drdp!B86)*AMIL!$B86+(drdp!E86)*AMIL!$C86+(drdp!H86)*AMIL!$D86)</f>
        <v>0</v>
      </c>
      <c r="I86" s="18">
        <f>Model!$W$31*((drdp!C86)*AMIL!$B86+(drdp!F86)*AMIL!$C86+(drdp!I86)*AMIL!$D86)</f>
        <v>-1.2005343848227004E-4</v>
      </c>
      <c r="J86" s="18">
        <f>Model!$W$31*((drdp!D86)*AMIL!$B86+(drdp!G86)*AMIL!$C86+(drdp!J86)*AMIL!$D86)</f>
        <v>0</v>
      </c>
      <c r="K86" s="21">
        <f>SUM(E$3:E85)+H86</f>
        <v>0</v>
      </c>
      <c r="L86" s="21">
        <f>SUM(F$3:F85)+I86</f>
        <v>-1.5330667508912685</v>
      </c>
      <c r="M86" s="21">
        <f>SUM(G$3:G85)+J86</f>
        <v>0</v>
      </c>
      <c r="N86" s="21"/>
      <c r="O86" s="21"/>
      <c r="P86" s="21"/>
      <c r="Q86" s="19">
        <f t="shared" si="5"/>
        <v>0</v>
      </c>
      <c r="R86" s="19">
        <f t="shared" si="5"/>
        <v>2.3502936626883106</v>
      </c>
      <c r="S86" s="19">
        <f t="shared" si="5"/>
        <v>0</v>
      </c>
      <c r="T86" s="19">
        <f t="shared" si="6"/>
        <v>0</v>
      </c>
      <c r="U86" s="19">
        <f t="shared" si="7"/>
        <v>0</v>
      </c>
      <c r="V86" s="19">
        <f t="shared" si="8"/>
        <v>0</v>
      </c>
    </row>
    <row r="87" spans="1:22" x14ac:dyDescent="0.25">
      <c r="A87" s="26">
        <f>Wellpath!E87</f>
        <v>2430</v>
      </c>
      <c r="B87" s="22">
        <v>0</v>
      </c>
      <c r="C87" s="22">
        <v>0</v>
      </c>
      <c r="D87" s="22">
        <f>SIN(Wellpath!L87) * SIN(Wellpath!O87) / (Bfield * COS(Dip))</f>
        <v>-2.5026292655524406E-7</v>
      </c>
      <c r="E87" s="20">
        <f>Model!$W$31*((drdp!B87+drdp!K87)*AMIL!$B87+(drdp!E87+drdp!N87)*AMIL!$C87+(drdp!H87+drdp!Q87)*AMIL!$D87)</f>
        <v>0</v>
      </c>
      <c r="F87" s="20">
        <f>Model!$W$31*((drdp!C87+drdp!L87)*AMIL!$B87+(drdp!F87+drdp!O87)*AMIL!$C87+(drdp!I87+drdp!R87)*AMIL!$D87)</f>
        <v>-3.1948407400248424E-5</v>
      </c>
      <c r="G87" s="20">
        <f>Model!$W$31*((drdp!D87+drdp!M87)*AMIL!$B87+(drdp!G87+drdp!P87)*AMIL!$C87+(drdp!J87+drdp!S87)*AMIL!$D87)</f>
        <v>0</v>
      </c>
      <c r="H87" s="18">
        <f>Model!$W$31*((drdp!B87)*AMIL!$B87+(drdp!E87)*AMIL!$C87+(drdp!H87)*AMIL!$D87)</f>
        <v>0</v>
      </c>
      <c r="I87" s="18">
        <f>Model!$W$31*((drdp!C87)*AMIL!$B87+(drdp!F87)*AMIL!$C87+(drdp!I87)*AMIL!$D87)</f>
        <v>-1.9169044440149049E-5</v>
      </c>
      <c r="J87" s="18">
        <f>Model!$W$31*((drdp!D87)*AMIL!$B87+(drdp!G87)*AMIL!$C87+(drdp!J87)*AMIL!$D87)</f>
        <v>0</v>
      </c>
      <c r="K87" s="21">
        <f>SUM(E$3:E86)+H87</f>
        <v>0</v>
      </c>
      <c r="L87" s="21">
        <f>SUM(F$3:F86)+I87</f>
        <v>-1.5332059733741912</v>
      </c>
      <c r="M87" s="21">
        <f>SUM(G$3:G86)+J87</f>
        <v>0</v>
      </c>
      <c r="N87" s="21"/>
      <c r="O87" s="21"/>
      <c r="P87" s="21"/>
      <c r="Q87" s="19">
        <f t="shared" si="5"/>
        <v>0</v>
      </c>
      <c r="R87" s="19">
        <f t="shared" si="5"/>
        <v>2.3507205567903009</v>
      </c>
      <c r="S87" s="19">
        <f t="shared" si="5"/>
        <v>0</v>
      </c>
      <c r="T87" s="19">
        <f t="shared" si="6"/>
        <v>0</v>
      </c>
      <c r="U87" s="19">
        <f t="shared" si="7"/>
        <v>0</v>
      </c>
      <c r="V87" s="19">
        <f t="shared" si="8"/>
        <v>0</v>
      </c>
    </row>
    <row r="88" spans="1:22" x14ac:dyDescent="0.25">
      <c r="A88" s="26">
        <f>Wellpath!E88</f>
        <v>2450</v>
      </c>
      <c r="B88" s="22">
        <v>0</v>
      </c>
      <c r="C88" s="22">
        <v>0</v>
      </c>
      <c r="D88" s="22">
        <f>SIN(Wellpath!L88) * SIN(Wellpath!O88) / (Bfield * COS(Dip))</f>
        <v>0</v>
      </c>
      <c r="E88" s="20">
        <f>Model!$W$31*((drdp!B88+drdp!K88)*AMIL!$B88+(drdp!E88+drdp!N88)*AMIL!$C88+(drdp!H88+drdp!Q88)*AMIL!$D88)</f>
        <v>0</v>
      </c>
      <c r="F88" s="20">
        <f>Model!$W$31*((drdp!C88+drdp!L88)*AMIL!$B88+(drdp!F88+drdp!O88)*AMIL!$C88+(drdp!I88+drdp!R88)*AMIL!$D88)</f>
        <v>0</v>
      </c>
      <c r="G88" s="20">
        <f>Model!$W$31*((drdp!D88+drdp!M88)*AMIL!$B88+(drdp!G88+drdp!P88)*AMIL!$C88+(drdp!J88+drdp!S88)*AMIL!$D88)</f>
        <v>0</v>
      </c>
      <c r="H88" s="18">
        <f>Model!$W$31*((drdp!B88)*AMIL!$B88+(drdp!E88)*AMIL!$C88+(drdp!H88)*AMIL!$D88)</f>
        <v>0</v>
      </c>
      <c r="I88" s="18">
        <f>Model!$W$31*((drdp!C88)*AMIL!$B88+(drdp!F88)*AMIL!$C88+(drdp!I88)*AMIL!$D88)</f>
        <v>0</v>
      </c>
      <c r="J88" s="18">
        <f>Model!$W$31*((drdp!D88)*AMIL!$B88+(drdp!G88)*AMIL!$C88+(drdp!J88)*AMIL!$D88)</f>
        <v>0</v>
      </c>
      <c r="K88" s="21">
        <f>SUM(E$3:E87)+H88</f>
        <v>0</v>
      </c>
      <c r="L88" s="21">
        <f>SUM(F$3:F87)+I88</f>
        <v>-1.5332187527371512</v>
      </c>
      <c r="M88" s="21">
        <f>SUM(G$3:G87)+J88</f>
        <v>0</v>
      </c>
      <c r="N88" s="21"/>
      <c r="O88" s="21"/>
      <c r="P88" s="21"/>
      <c r="Q88" s="19">
        <f t="shared" si="5"/>
        <v>0</v>
      </c>
      <c r="R88" s="19">
        <f t="shared" si="5"/>
        <v>2.3507597437448657</v>
      </c>
      <c r="S88" s="19">
        <f t="shared" si="5"/>
        <v>0</v>
      </c>
      <c r="T88" s="19">
        <f t="shared" si="6"/>
        <v>0</v>
      </c>
      <c r="U88" s="19">
        <f t="shared" si="7"/>
        <v>0</v>
      </c>
      <c r="V88" s="19">
        <f t="shared" si="8"/>
        <v>0</v>
      </c>
    </row>
    <row r="89" spans="1:22" x14ac:dyDescent="0.25">
      <c r="A89" s="26">
        <f>Wellpath!E89</f>
        <v>2460</v>
      </c>
      <c r="B89" s="22">
        <v>0</v>
      </c>
      <c r="C89" s="22">
        <v>0</v>
      </c>
      <c r="D89" s="22">
        <f>SIN(Wellpath!L89) * SIN(Wellpath!O89) / (Bfield * COS(Dip))</f>
        <v>0</v>
      </c>
      <c r="E89" s="20">
        <f>Model!$W$31*((drdp!B89+drdp!K89)*AMIL!$B89+(drdp!E89+drdp!N89)*AMIL!$C89+(drdp!H89+drdp!Q89)*AMIL!$D89)</f>
        <v>0</v>
      </c>
      <c r="F89" s="20">
        <f>Model!$W$31*((drdp!C89+drdp!L89)*AMIL!$B89+(drdp!F89+drdp!O89)*AMIL!$C89+(drdp!I89+drdp!R89)*AMIL!$D89)</f>
        <v>0</v>
      </c>
      <c r="G89" s="20">
        <f>Model!$W$31*((drdp!D89+drdp!M89)*AMIL!$B89+(drdp!G89+drdp!P89)*AMIL!$C89+(drdp!J89+drdp!S89)*AMIL!$D89)</f>
        <v>0</v>
      </c>
      <c r="H89" s="18">
        <f>Model!$W$31*((drdp!B89)*AMIL!$B89+(drdp!E89)*AMIL!$C89+(drdp!H89)*AMIL!$D89)</f>
        <v>0</v>
      </c>
      <c r="I89" s="18">
        <f>Model!$W$31*((drdp!C89)*AMIL!$B89+(drdp!F89)*AMIL!$C89+(drdp!I89)*AMIL!$D89)</f>
        <v>0</v>
      </c>
      <c r="J89" s="18">
        <f>Model!$W$31*((drdp!D89)*AMIL!$B89+(drdp!G89)*AMIL!$C89+(drdp!J89)*AMIL!$D89)</f>
        <v>0</v>
      </c>
      <c r="K89" s="21">
        <f>SUM(E$3:E88)+H89</f>
        <v>0</v>
      </c>
      <c r="L89" s="21">
        <f>SUM(F$3:F88)+I89</f>
        <v>-1.5332187527371512</v>
      </c>
      <c r="M89" s="21">
        <f>SUM(G$3:G88)+J89</f>
        <v>0</v>
      </c>
      <c r="N89" s="21"/>
      <c r="O89" s="21"/>
      <c r="P89" s="21"/>
      <c r="Q89" s="19">
        <f t="shared" si="5"/>
        <v>0</v>
      </c>
      <c r="R89" s="19">
        <f t="shared" si="5"/>
        <v>2.3507597437448657</v>
      </c>
      <c r="S89" s="19">
        <f t="shared" si="5"/>
        <v>0</v>
      </c>
      <c r="T89" s="19">
        <f t="shared" si="6"/>
        <v>0</v>
      </c>
      <c r="U89" s="19">
        <f t="shared" si="7"/>
        <v>0</v>
      </c>
      <c r="V89" s="19">
        <f t="shared" si="8"/>
        <v>0</v>
      </c>
    </row>
    <row r="90" spans="1:22" x14ac:dyDescent="0.25">
      <c r="A90" s="26">
        <f>Wellpath!E90</f>
        <v>2490</v>
      </c>
      <c r="B90" s="22">
        <v>0</v>
      </c>
      <c r="C90" s="22">
        <v>0</v>
      </c>
      <c r="D90" s="22">
        <f>SIN(Wellpath!L90) * SIN(Wellpath!O90) / (Bfield * COS(Dip))</f>
        <v>0</v>
      </c>
      <c r="E90" s="20">
        <f>Model!$W$31*((drdp!B90+drdp!K90)*AMIL!$B90+(drdp!E90+drdp!N90)*AMIL!$C90+(drdp!H90+drdp!Q90)*AMIL!$D90)</f>
        <v>0</v>
      </c>
      <c r="F90" s="20">
        <f>Model!$W$31*((drdp!C90+drdp!L90)*AMIL!$B90+(drdp!F90+drdp!O90)*AMIL!$C90+(drdp!I90+drdp!R90)*AMIL!$D90)</f>
        <v>0</v>
      </c>
      <c r="G90" s="20">
        <f>Model!$W$31*((drdp!D90+drdp!M90)*AMIL!$B90+(drdp!G90+drdp!P90)*AMIL!$C90+(drdp!J90+drdp!S90)*AMIL!$D90)</f>
        <v>0</v>
      </c>
      <c r="H90" s="18">
        <f>Model!$W$31*((drdp!B90)*AMIL!$B90+(drdp!E90)*AMIL!$C90+(drdp!H90)*AMIL!$D90)</f>
        <v>0</v>
      </c>
      <c r="I90" s="18">
        <f>Model!$W$31*((drdp!C90)*AMIL!$B90+(drdp!F90)*AMIL!$C90+(drdp!I90)*AMIL!$D90)</f>
        <v>0</v>
      </c>
      <c r="J90" s="18">
        <f>Model!$W$31*((drdp!D90)*AMIL!$B90+(drdp!G90)*AMIL!$C90+(drdp!J90)*AMIL!$D90)</f>
        <v>0</v>
      </c>
      <c r="K90" s="21">
        <f>SUM(E$3:E89)+H90</f>
        <v>0</v>
      </c>
      <c r="L90" s="21">
        <f>SUM(F$3:F89)+I90</f>
        <v>-1.5332187527371512</v>
      </c>
      <c r="M90" s="21">
        <f>SUM(G$3:G89)+J90</f>
        <v>0</v>
      </c>
      <c r="N90" s="21"/>
      <c r="O90" s="21"/>
      <c r="P90" s="21"/>
      <c r="Q90" s="19">
        <f t="shared" si="5"/>
        <v>0</v>
      </c>
      <c r="R90" s="19">
        <f t="shared" si="5"/>
        <v>2.3507597437448657</v>
      </c>
      <c r="S90" s="19">
        <f t="shared" si="5"/>
        <v>0</v>
      </c>
      <c r="T90" s="19">
        <f t="shared" si="6"/>
        <v>0</v>
      </c>
      <c r="U90" s="19">
        <f t="shared" si="7"/>
        <v>0</v>
      </c>
      <c r="V90" s="19">
        <f t="shared" si="8"/>
        <v>0</v>
      </c>
    </row>
    <row r="91" spans="1:22" x14ac:dyDescent="0.25">
      <c r="A91" s="26">
        <f>Wellpath!E91</f>
        <v>2520</v>
      </c>
      <c r="B91" s="22">
        <v>0</v>
      </c>
      <c r="C91" s="22">
        <v>0</v>
      </c>
      <c r="D91" s="22">
        <f>SIN(Wellpath!L91) * SIN(Wellpath!O91) / (Bfield * COS(Dip))</f>
        <v>0</v>
      </c>
      <c r="E91" s="20">
        <f>Model!$W$31*((drdp!B91+drdp!K91)*AMIL!$B91+(drdp!E91+drdp!N91)*AMIL!$C91+(drdp!H91+drdp!Q91)*AMIL!$D91)</f>
        <v>0</v>
      </c>
      <c r="F91" s="20">
        <f>Model!$W$31*((drdp!C91+drdp!L91)*AMIL!$B91+(drdp!F91+drdp!O91)*AMIL!$C91+(drdp!I91+drdp!R91)*AMIL!$D91)</f>
        <v>0</v>
      </c>
      <c r="G91" s="20">
        <f>Model!$W$31*((drdp!D91+drdp!M91)*AMIL!$B91+(drdp!G91+drdp!P91)*AMIL!$C91+(drdp!J91+drdp!S91)*AMIL!$D91)</f>
        <v>0</v>
      </c>
      <c r="H91" s="18">
        <f>Model!$W$31*((drdp!B91)*AMIL!$B91+(drdp!E91)*AMIL!$C91+(drdp!H91)*AMIL!$D91)</f>
        <v>0</v>
      </c>
      <c r="I91" s="18">
        <f>Model!$W$31*((drdp!C91)*AMIL!$B91+(drdp!F91)*AMIL!$C91+(drdp!I91)*AMIL!$D91)</f>
        <v>0</v>
      </c>
      <c r="J91" s="18">
        <f>Model!$W$31*((drdp!D91)*AMIL!$B91+(drdp!G91)*AMIL!$C91+(drdp!J91)*AMIL!$D91)</f>
        <v>0</v>
      </c>
      <c r="K91" s="21">
        <f>SUM(E$3:E90)+H91</f>
        <v>0</v>
      </c>
      <c r="L91" s="21">
        <f>SUM(F$3:F90)+I91</f>
        <v>-1.5332187527371512</v>
      </c>
      <c r="M91" s="21">
        <f>SUM(G$3:G90)+J91</f>
        <v>0</v>
      </c>
      <c r="N91" s="21"/>
      <c r="O91" s="21"/>
      <c r="P91" s="21"/>
      <c r="Q91" s="19">
        <f t="shared" si="5"/>
        <v>0</v>
      </c>
      <c r="R91" s="19">
        <f t="shared" si="5"/>
        <v>2.3507597437448657</v>
      </c>
      <c r="S91" s="19">
        <f t="shared" si="5"/>
        <v>0</v>
      </c>
      <c r="T91" s="19">
        <f t="shared" si="6"/>
        <v>0</v>
      </c>
      <c r="U91" s="19">
        <f t="shared" si="7"/>
        <v>0</v>
      </c>
      <c r="V91" s="19">
        <f t="shared" si="8"/>
        <v>0</v>
      </c>
    </row>
    <row r="92" spans="1:22" x14ac:dyDescent="0.25">
      <c r="A92" s="26">
        <f>Wellpath!E92</f>
        <v>2550</v>
      </c>
      <c r="B92" s="22">
        <v>0</v>
      </c>
      <c r="C92" s="22">
        <v>0</v>
      </c>
      <c r="D92" s="22">
        <f>SIN(Wellpath!L92) * SIN(Wellpath!O92) / (Bfield * COS(Dip))</f>
        <v>0</v>
      </c>
      <c r="E92" s="20">
        <f>Model!$W$31*((drdp!B92+drdp!K92)*AMIL!$B92+(drdp!E92+drdp!N92)*AMIL!$C92+(drdp!H92+drdp!Q92)*AMIL!$D92)</f>
        <v>0</v>
      </c>
      <c r="F92" s="20">
        <f>Model!$W$31*((drdp!C92+drdp!L92)*AMIL!$B92+(drdp!F92+drdp!O92)*AMIL!$C92+(drdp!I92+drdp!R92)*AMIL!$D92)</f>
        <v>0</v>
      </c>
      <c r="G92" s="20">
        <f>Model!$W$31*((drdp!D92+drdp!M92)*AMIL!$B92+(drdp!G92+drdp!P92)*AMIL!$C92+(drdp!J92+drdp!S92)*AMIL!$D92)</f>
        <v>0</v>
      </c>
      <c r="H92" s="18">
        <f>Model!$W$31*((drdp!B92)*AMIL!$B92+(drdp!E92)*AMIL!$C92+(drdp!H92)*AMIL!$D92)</f>
        <v>0</v>
      </c>
      <c r="I92" s="18">
        <f>Model!$W$31*((drdp!C92)*AMIL!$B92+(drdp!F92)*AMIL!$C92+(drdp!I92)*AMIL!$D92)</f>
        <v>0</v>
      </c>
      <c r="J92" s="18">
        <f>Model!$W$31*((drdp!D92)*AMIL!$B92+(drdp!G92)*AMIL!$C92+(drdp!J92)*AMIL!$D92)</f>
        <v>0</v>
      </c>
      <c r="K92" s="21">
        <f>SUM(E$3:E91)+H92</f>
        <v>0</v>
      </c>
      <c r="L92" s="21">
        <f>SUM(F$3:F91)+I92</f>
        <v>-1.5332187527371512</v>
      </c>
      <c r="M92" s="21">
        <f>SUM(G$3:G91)+J92</f>
        <v>0</v>
      </c>
      <c r="N92" s="21"/>
      <c r="O92" s="21"/>
      <c r="P92" s="21"/>
      <c r="Q92" s="19">
        <f t="shared" si="5"/>
        <v>0</v>
      </c>
      <c r="R92" s="19">
        <f t="shared" si="5"/>
        <v>2.3507597437448657</v>
      </c>
      <c r="S92" s="19">
        <f t="shared" si="5"/>
        <v>0</v>
      </c>
      <c r="T92" s="19">
        <f t="shared" si="6"/>
        <v>0</v>
      </c>
      <c r="U92" s="19">
        <f t="shared" si="7"/>
        <v>0</v>
      </c>
      <c r="V92" s="19">
        <f t="shared" si="8"/>
        <v>0</v>
      </c>
    </row>
    <row r="93" spans="1:22" x14ac:dyDescent="0.25">
      <c r="A93" s="26">
        <f>Wellpath!E93</f>
        <v>2580</v>
      </c>
      <c r="B93" s="22">
        <v>0</v>
      </c>
      <c r="C93" s="22">
        <v>0</v>
      </c>
      <c r="D93" s="22">
        <f>SIN(Wellpath!L93) * SIN(Wellpath!O93) / (Bfield * COS(Dip))</f>
        <v>0</v>
      </c>
      <c r="E93" s="20">
        <f>Model!$W$31*((drdp!B93+drdp!K93)*AMIL!$B93+(drdp!E93+drdp!N93)*AMIL!$C93+(drdp!H93+drdp!Q93)*AMIL!$D93)</f>
        <v>0</v>
      </c>
      <c r="F93" s="20">
        <f>Model!$W$31*((drdp!C93+drdp!L93)*AMIL!$B93+(drdp!F93+drdp!O93)*AMIL!$C93+(drdp!I93+drdp!R93)*AMIL!$D93)</f>
        <v>0</v>
      </c>
      <c r="G93" s="20">
        <f>Model!$W$31*((drdp!D93+drdp!M93)*AMIL!$B93+(drdp!G93+drdp!P93)*AMIL!$C93+(drdp!J93+drdp!S93)*AMIL!$D93)</f>
        <v>0</v>
      </c>
      <c r="H93" s="18">
        <f>Model!$W$31*((drdp!B93)*AMIL!$B93+(drdp!E93)*AMIL!$C93+(drdp!H93)*AMIL!$D93)</f>
        <v>0</v>
      </c>
      <c r="I93" s="18">
        <f>Model!$W$31*((drdp!C93)*AMIL!$B93+(drdp!F93)*AMIL!$C93+(drdp!I93)*AMIL!$D93)</f>
        <v>0</v>
      </c>
      <c r="J93" s="18">
        <f>Model!$W$31*((drdp!D93)*AMIL!$B93+(drdp!G93)*AMIL!$C93+(drdp!J93)*AMIL!$D93)</f>
        <v>0</v>
      </c>
      <c r="K93" s="21">
        <f>SUM(E$3:E92)+H93</f>
        <v>0</v>
      </c>
      <c r="L93" s="21">
        <f>SUM(F$3:F92)+I93</f>
        <v>-1.5332187527371512</v>
      </c>
      <c r="M93" s="21">
        <f>SUM(G$3:G92)+J93</f>
        <v>0</v>
      </c>
      <c r="N93" s="21"/>
      <c r="O93" s="21"/>
      <c r="P93" s="21"/>
      <c r="Q93" s="19">
        <f t="shared" si="5"/>
        <v>0</v>
      </c>
      <c r="R93" s="19">
        <f t="shared" si="5"/>
        <v>2.3507597437448657</v>
      </c>
      <c r="S93" s="19">
        <f t="shared" si="5"/>
        <v>0</v>
      </c>
      <c r="T93" s="19">
        <f t="shared" si="6"/>
        <v>0</v>
      </c>
      <c r="U93" s="19">
        <f t="shared" si="7"/>
        <v>0</v>
      </c>
      <c r="V93" s="19">
        <f t="shared" si="8"/>
        <v>0</v>
      </c>
    </row>
    <row r="94" spans="1:22" x14ac:dyDescent="0.25">
      <c r="A94" s="26">
        <f>Wellpath!E94</f>
        <v>2610</v>
      </c>
      <c r="B94" s="22">
        <v>0</v>
      </c>
      <c r="C94" s="22">
        <v>0</v>
      </c>
      <c r="D94" s="22">
        <f>SIN(Wellpath!L94) * SIN(Wellpath!O94) / (Bfield * COS(Dip))</f>
        <v>0</v>
      </c>
      <c r="E94" s="20">
        <f>Model!$W$31*((drdp!B94+drdp!K94)*AMIL!$B94+(drdp!E94+drdp!N94)*AMIL!$C94+(drdp!H94+drdp!Q94)*AMIL!$D94)</f>
        <v>0</v>
      </c>
      <c r="F94" s="20">
        <f>Model!$W$31*((drdp!C94+drdp!L94)*AMIL!$B94+(drdp!F94+drdp!O94)*AMIL!$C94+(drdp!I94+drdp!R94)*AMIL!$D94)</f>
        <v>0</v>
      </c>
      <c r="G94" s="20">
        <f>Model!$W$31*((drdp!D94+drdp!M94)*AMIL!$B94+(drdp!G94+drdp!P94)*AMIL!$C94+(drdp!J94+drdp!S94)*AMIL!$D94)</f>
        <v>0</v>
      </c>
      <c r="H94" s="18">
        <f>Model!$W$31*((drdp!B94)*AMIL!$B94+(drdp!E94)*AMIL!$C94+(drdp!H94)*AMIL!$D94)</f>
        <v>0</v>
      </c>
      <c r="I94" s="18">
        <f>Model!$W$31*((drdp!C94)*AMIL!$B94+(drdp!F94)*AMIL!$C94+(drdp!I94)*AMIL!$D94)</f>
        <v>0</v>
      </c>
      <c r="J94" s="18">
        <f>Model!$W$31*((drdp!D94)*AMIL!$B94+(drdp!G94)*AMIL!$C94+(drdp!J94)*AMIL!$D94)</f>
        <v>0</v>
      </c>
      <c r="K94" s="21">
        <f>SUM(E$3:E93)+H94</f>
        <v>0</v>
      </c>
      <c r="L94" s="21">
        <f>SUM(F$3:F93)+I94</f>
        <v>-1.5332187527371512</v>
      </c>
      <c r="M94" s="21">
        <f>SUM(G$3:G93)+J94</f>
        <v>0</v>
      </c>
      <c r="N94" s="21"/>
      <c r="O94" s="21"/>
      <c r="P94" s="21"/>
      <c r="Q94" s="19">
        <f t="shared" si="5"/>
        <v>0</v>
      </c>
      <c r="R94" s="19">
        <f t="shared" si="5"/>
        <v>2.3507597437448657</v>
      </c>
      <c r="S94" s="19">
        <f t="shared" si="5"/>
        <v>0</v>
      </c>
      <c r="T94" s="19">
        <f t="shared" si="6"/>
        <v>0</v>
      </c>
      <c r="U94" s="19">
        <f t="shared" si="7"/>
        <v>0</v>
      </c>
      <c r="V94" s="19">
        <f t="shared" si="8"/>
        <v>0</v>
      </c>
    </row>
    <row r="95" spans="1:22" x14ac:dyDescent="0.25">
      <c r="A95" s="26">
        <f>Wellpath!E95</f>
        <v>2640</v>
      </c>
      <c r="B95" s="22">
        <v>0</v>
      </c>
      <c r="C95" s="22">
        <v>0</v>
      </c>
      <c r="D95" s="22">
        <f>SIN(Wellpath!L95) * SIN(Wellpath!O95) / (Bfield * COS(Dip))</f>
        <v>0</v>
      </c>
      <c r="E95" s="20">
        <f>Model!$W$31*((drdp!B95+drdp!K95)*AMIL!$B95+(drdp!E95+drdp!N95)*AMIL!$C95+(drdp!H95+drdp!Q95)*AMIL!$D95)</f>
        <v>0</v>
      </c>
      <c r="F95" s="20">
        <f>Model!$W$31*((drdp!C95+drdp!L95)*AMIL!$B95+(drdp!F95+drdp!O95)*AMIL!$C95+(drdp!I95+drdp!R95)*AMIL!$D95)</f>
        <v>0</v>
      </c>
      <c r="G95" s="20">
        <f>Model!$W$31*((drdp!D95+drdp!M95)*AMIL!$B95+(drdp!G95+drdp!P95)*AMIL!$C95+(drdp!J95+drdp!S95)*AMIL!$D95)</f>
        <v>0</v>
      </c>
      <c r="H95" s="18">
        <f>Model!$W$31*((drdp!B95)*AMIL!$B95+(drdp!E95)*AMIL!$C95+(drdp!H95)*AMIL!$D95)</f>
        <v>0</v>
      </c>
      <c r="I95" s="18">
        <f>Model!$W$31*((drdp!C95)*AMIL!$B95+(drdp!F95)*AMIL!$C95+(drdp!I95)*AMIL!$D95)</f>
        <v>0</v>
      </c>
      <c r="J95" s="18">
        <f>Model!$W$31*((drdp!D95)*AMIL!$B95+(drdp!G95)*AMIL!$C95+(drdp!J95)*AMIL!$D95)</f>
        <v>0</v>
      </c>
      <c r="K95" s="21">
        <f>SUM(E$3:E94)+H95</f>
        <v>0</v>
      </c>
      <c r="L95" s="21">
        <f>SUM(F$3:F94)+I95</f>
        <v>-1.5332187527371512</v>
      </c>
      <c r="M95" s="21">
        <f>SUM(G$3:G94)+J95</f>
        <v>0</v>
      </c>
      <c r="N95" s="21"/>
      <c r="O95" s="21"/>
      <c r="P95" s="21"/>
      <c r="Q95" s="19">
        <f t="shared" si="5"/>
        <v>0</v>
      </c>
      <c r="R95" s="19">
        <f t="shared" si="5"/>
        <v>2.3507597437448657</v>
      </c>
      <c r="S95" s="19">
        <f t="shared" si="5"/>
        <v>0</v>
      </c>
      <c r="T95" s="19">
        <f t="shared" si="6"/>
        <v>0</v>
      </c>
      <c r="U95" s="19">
        <f t="shared" si="7"/>
        <v>0</v>
      </c>
      <c r="V95" s="19">
        <f t="shared" si="8"/>
        <v>0</v>
      </c>
    </row>
    <row r="96" spans="1:22" x14ac:dyDescent="0.25">
      <c r="A96" s="26">
        <f>Wellpath!E96</f>
        <v>2670</v>
      </c>
      <c r="B96" s="22">
        <v>0</v>
      </c>
      <c r="C96" s="22">
        <v>0</v>
      </c>
      <c r="D96" s="22">
        <f>SIN(Wellpath!L96) * SIN(Wellpath!O96) / (Bfield * COS(Dip))</f>
        <v>0</v>
      </c>
      <c r="E96" s="20">
        <f>Model!$W$31*((drdp!B96+drdp!K96)*AMIL!$B96+(drdp!E96+drdp!N96)*AMIL!$C96+(drdp!H96+drdp!Q96)*AMIL!$D96)</f>
        <v>0</v>
      </c>
      <c r="F96" s="20">
        <f>Model!$W$31*((drdp!C96+drdp!L96)*AMIL!$B96+(drdp!F96+drdp!O96)*AMIL!$C96+(drdp!I96+drdp!R96)*AMIL!$D96)</f>
        <v>0</v>
      </c>
      <c r="G96" s="20">
        <f>Model!$W$31*((drdp!D96+drdp!M96)*AMIL!$B96+(drdp!G96+drdp!P96)*AMIL!$C96+(drdp!J96+drdp!S96)*AMIL!$D96)</f>
        <v>0</v>
      </c>
      <c r="H96" s="18">
        <f>Model!$W$31*((drdp!B96)*AMIL!$B96+(drdp!E96)*AMIL!$C96+(drdp!H96)*AMIL!$D96)</f>
        <v>0</v>
      </c>
      <c r="I96" s="18">
        <f>Model!$W$31*((drdp!C96)*AMIL!$B96+(drdp!F96)*AMIL!$C96+(drdp!I96)*AMIL!$D96)</f>
        <v>0</v>
      </c>
      <c r="J96" s="18">
        <f>Model!$W$31*((drdp!D96)*AMIL!$B96+(drdp!G96)*AMIL!$C96+(drdp!J96)*AMIL!$D96)</f>
        <v>0</v>
      </c>
      <c r="K96" s="21">
        <f>SUM(E$3:E95)+H96</f>
        <v>0</v>
      </c>
      <c r="L96" s="21">
        <f>SUM(F$3:F95)+I96</f>
        <v>-1.5332187527371512</v>
      </c>
      <c r="M96" s="21">
        <f>SUM(G$3:G95)+J96</f>
        <v>0</v>
      </c>
      <c r="N96" s="21"/>
      <c r="O96" s="21"/>
      <c r="P96" s="21"/>
      <c r="Q96" s="19">
        <f t="shared" si="5"/>
        <v>0</v>
      </c>
      <c r="R96" s="19">
        <f t="shared" si="5"/>
        <v>2.3507597437448657</v>
      </c>
      <c r="S96" s="19">
        <f t="shared" si="5"/>
        <v>0</v>
      </c>
      <c r="T96" s="19">
        <f t="shared" si="6"/>
        <v>0</v>
      </c>
      <c r="U96" s="19">
        <f t="shared" si="7"/>
        <v>0</v>
      </c>
      <c r="V96" s="19">
        <f t="shared" si="8"/>
        <v>0</v>
      </c>
    </row>
    <row r="97" spans="1:22" x14ac:dyDescent="0.25">
      <c r="A97" s="26">
        <f>Wellpath!E97</f>
        <v>2700</v>
      </c>
      <c r="B97" s="22">
        <v>0</v>
      </c>
      <c r="C97" s="22">
        <v>0</v>
      </c>
      <c r="D97" s="22">
        <f>SIN(Wellpath!L97) * SIN(Wellpath!O97) / (Bfield * COS(Dip))</f>
        <v>0</v>
      </c>
      <c r="E97" s="20">
        <f>Model!$W$31*((drdp!B97+drdp!K97)*AMIL!$B97+(drdp!E97+drdp!N97)*AMIL!$C97+(drdp!H97+drdp!Q97)*AMIL!$D97)</f>
        <v>0</v>
      </c>
      <c r="F97" s="20">
        <f>Model!$W$31*((drdp!C97+drdp!L97)*AMIL!$B97+(drdp!F97+drdp!O97)*AMIL!$C97+(drdp!I97+drdp!R97)*AMIL!$D97)</f>
        <v>0</v>
      </c>
      <c r="G97" s="20">
        <f>Model!$W$31*((drdp!D97+drdp!M97)*AMIL!$B97+(drdp!G97+drdp!P97)*AMIL!$C97+(drdp!J97+drdp!S97)*AMIL!$D97)</f>
        <v>0</v>
      </c>
      <c r="H97" s="18">
        <f>Model!$W$31*((drdp!B97)*AMIL!$B97+(drdp!E97)*AMIL!$C97+(drdp!H97)*AMIL!$D97)</f>
        <v>0</v>
      </c>
      <c r="I97" s="18">
        <f>Model!$W$31*((drdp!C97)*AMIL!$B97+(drdp!F97)*AMIL!$C97+(drdp!I97)*AMIL!$D97)</f>
        <v>0</v>
      </c>
      <c r="J97" s="18">
        <f>Model!$W$31*((drdp!D97)*AMIL!$B97+(drdp!G97)*AMIL!$C97+(drdp!J97)*AMIL!$D97)</f>
        <v>0</v>
      </c>
      <c r="K97" s="21">
        <f>SUM(E$3:E96)+H97</f>
        <v>0</v>
      </c>
      <c r="L97" s="21">
        <f>SUM(F$3:F96)+I97</f>
        <v>-1.5332187527371512</v>
      </c>
      <c r="M97" s="21">
        <f>SUM(G$3:G96)+J97</f>
        <v>0</v>
      </c>
      <c r="N97" s="21"/>
      <c r="O97" s="21"/>
      <c r="P97" s="21"/>
      <c r="Q97" s="19">
        <f t="shared" si="5"/>
        <v>0</v>
      </c>
      <c r="R97" s="19">
        <f t="shared" si="5"/>
        <v>2.3507597437448657</v>
      </c>
      <c r="S97" s="19">
        <f t="shared" si="5"/>
        <v>0</v>
      </c>
      <c r="T97" s="19">
        <f t="shared" si="6"/>
        <v>0</v>
      </c>
      <c r="U97" s="19">
        <f t="shared" si="7"/>
        <v>0</v>
      </c>
      <c r="V97" s="19">
        <f t="shared" si="8"/>
        <v>0</v>
      </c>
    </row>
    <row r="98" spans="1:22" x14ac:dyDescent="0.25">
      <c r="A98" s="26">
        <f>Wellpath!E98</f>
        <v>2730</v>
      </c>
      <c r="B98" s="22">
        <v>0</v>
      </c>
      <c r="C98" s="22">
        <v>0</v>
      </c>
      <c r="D98" s="22">
        <f>SIN(Wellpath!L98) * SIN(Wellpath!O98) / (Bfield * COS(Dip))</f>
        <v>0</v>
      </c>
      <c r="E98" s="20">
        <f>Model!$W$31*((drdp!B98+drdp!K98)*AMIL!$B98+(drdp!E98+drdp!N98)*AMIL!$C98+(drdp!H98+drdp!Q98)*AMIL!$D98)</f>
        <v>0</v>
      </c>
      <c r="F98" s="20">
        <f>Model!$W$31*((drdp!C98+drdp!L98)*AMIL!$B98+(drdp!F98+drdp!O98)*AMIL!$C98+(drdp!I98+drdp!R98)*AMIL!$D98)</f>
        <v>0</v>
      </c>
      <c r="G98" s="20">
        <f>Model!$W$31*((drdp!D98+drdp!M98)*AMIL!$B98+(drdp!G98+drdp!P98)*AMIL!$C98+(drdp!J98+drdp!S98)*AMIL!$D98)</f>
        <v>0</v>
      </c>
      <c r="H98" s="18">
        <f>Model!$W$31*((drdp!B98)*AMIL!$B98+(drdp!E98)*AMIL!$C98+(drdp!H98)*AMIL!$D98)</f>
        <v>0</v>
      </c>
      <c r="I98" s="18">
        <f>Model!$W$31*((drdp!C98)*AMIL!$B98+(drdp!F98)*AMIL!$C98+(drdp!I98)*AMIL!$D98)</f>
        <v>0</v>
      </c>
      <c r="J98" s="18">
        <f>Model!$W$31*((drdp!D98)*AMIL!$B98+(drdp!G98)*AMIL!$C98+(drdp!J98)*AMIL!$D98)</f>
        <v>0</v>
      </c>
      <c r="K98" s="21">
        <f>SUM(E$3:E97)+H98</f>
        <v>0</v>
      </c>
      <c r="L98" s="21">
        <f>SUM(F$3:F97)+I98</f>
        <v>-1.5332187527371512</v>
      </c>
      <c r="M98" s="21">
        <f>SUM(G$3:G97)+J98</f>
        <v>0</v>
      </c>
      <c r="N98" s="21"/>
      <c r="O98" s="21"/>
      <c r="P98" s="21"/>
      <c r="Q98" s="19">
        <f t="shared" si="5"/>
        <v>0</v>
      </c>
      <c r="R98" s="19">
        <f t="shared" si="5"/>
        <v>2.3507597437448657</v>
      </c>
      <c r="S98" s="19">
        <f t="shared" si="5"/>
        <v>0</v>
      </c>
      <c r="T98" s="19">
        <f t="shared" si="6"/>
        <v>0</v>
      </c>
      <c r="U98" s="19">
        <f t="shared" si="7"/>
        <v>0</v>
      </c>
      <c r="V98" s="19">
        <f t="shared" si="8"/>
        <v>0</v>
      </c>
    </row>
    <row r="99" spans="1:22" x14ac:dyDescent="0.25">
      <c r="A99" s="26">
        <f>Wellpath!E99</f>
        <v>2760</v>
      </c>
      <c r="B99" s="22">
        <v>0</v>
      </c>
      <c r="C99" s="22">
        <v>0</v>
      </c>
      <c r="D99" s="22">
        <f>SIN(Wellpath!L99) * SIN(Wellpath!O99) / (Bfield * COS(Dip))</f>
        <v>0</v>
      </c>
      <c r="E99" s="20">
        <f>Model!$W$31*((drdp!B99+drdp!K99)*AMIL!$B99+(drdp!E99+drdp!N99)*AMIL!$C99+(drdp!H99+drdp!Q99)*AMIL!$D99)</f>
        <v>0</v>
      </c>
      <c r="F99" s="20">
        <f>Model!$W$31*((drdp!C99+drdp!L99)*AMIL!$B99+(drdp!F99+drdp!O99)*AMIL!$C99+(drdp!I99+drdp!R99)*AMIL!$D99)</f>
        <v>0</v>
      </c>
      <c r="G99" s="20">
        <f>Model!$W$31*((drdp!D99+drdp!M99)*AMIL!$B99+(drdp!G99+drdp!P99)*AMIL!$C99+(drdp!J99+drdp!S99)*AMIL!$D99)</f>
        <v>0</v>
      </c>
      <c r="H99" s="18">
        <f>Model!$W$31*((drdp!B99)*AMIL!$B99+(drdp!E99)*AMIL!$C99+(drdp!H99)*AMIL!$D99)</f>
        <v>0</v>
      </c>
      <c r="I99" s="18">
        <f>Model!$W$31*((drdp!C99)*AMIL!$B99+(drdp!F99)*AMIL!$C99+(drdp!I99)*AMIL!$D99)</f>
        <v>0</v>
      </c>
      <c r="J99" s="18">
        <f>Model!$W$31*((drdp!D99)*AMIL!$B99+(drdp!G99)*AMIL!$C99+(drdp!J99)*AMIL!$D99)</f>
        <v>0</v>
      </c>
      <c r="K99" s="21">
        <f>SUM(E$3:E98)+H99</f>
        <v>0</v>
      </c>
      <c r="L99" s="21">
        <f>SUM(F$3:F98)+I99</f>
        <v>-1.5332187527371512</v>
      </c>
      <c r="M99" s="21">
        <f>SUM(G$3:G98)+J99</f>
        <v>0</v>
      </c>
      <c r="N99" s="21"/>
      <c r="O99" s="21"/>
      <c r="P99" s="21"/>
      <c r="Q99" s="19">
        <f t="shared" si="5"/>
        <v>0</v>
      </c>
      <c r="R99" s="19">
        <f t="shared" si="5"/>
        <v>2.3507597437448657</v>
      </c>
      <c r="S99" s="19">
        <f t="shared" si="5"/>
        <v>0</v>
      </c>
      <c r="T99" s="19">
        <f t="shared" si="6"/>
        <v>0</v>
      </c>
      <c r="U99" s="19">
        <f t="shared" si="7"/>
        <v>0</v>
      </c>
      <c r="V99" s="19">
        <f t="shared" si="8"/>
        <v>0</v>
      </c>
    </row>
    <row r="100" spans="1:22" x14ac:dyDescent="0.25">
      <c r="A100" s="26">
        <f>Wellpath!E100</f>
        <v>2790</v>
      </c>
      <c r="B100" s="22">
        <v>0</v>
      </c>
      <c r="C100" s="22">
        <v>0</v>
      </c>
      <c r="D100" s="22">
        <f>SIN(Wellpath!L100) * SIN(Wellpath!O100) / (Bfield * COS(Dip))</f>
        <v>0</v>
      </c>
      <c r="E100" s="20">
        <f>Model!$W$31*((drdp!B100+drdp!K100)*AMIL!$B100+(drdp!E100+drdp!N100)*AMIL!$C100+(drdp!H100+drdp!Q100)*AMIL!$D100)</f>
        <v>0</v>
      </c>
      <c r="F100" s="20">
        <f>Model!$W$31*((drdp!C100+drdp!L100)*AMIL!$B100+(drdp!F100+drdp!O100)*AMIL!$C100+(drdp!I100+drdp!R100)*AMIL!$D100)</f>
        <v>0</v>
      </c>
      <c r="G100" s="20">
        <f>Model!$W$31*((drdp!D100+drdp!M100)*AMIL!$B100+(drdp!G100+drdp!P100)*AMIL!$C100+(drdp!J100+drdp!S100)*AMIL!$D100)</f>
        <v>0</v>
      </c>
      <c r="H100" s="18">
        <f>Model!$W$31*((drdp!B100)*AMIL!$B100+(drdp!E100)*AMIL!$C100+(drdp!H100)*AMIL!$D100)</f>
        <v>0</v>
      </c>
      <c r="I100" s="18">
        <f>Model!$W$31*((drdp!C100)*AMIL!$B100+(drdp!F100)*AMIL!$C100+(drdp!I100)*AMIL!$D100)</f>
        <v>0</v>
      </c>
      <c r="J100" s="18">
        <f>Model!$W$31*((drdp!D100)*AMIL!$B100+(drdp!G100)*AMIL!$C100+(drdp!J100)*AMIL!$D100)</f>
        <v>0</v>
      </c>
      <c r="K100" s="21">
        <f>SUM(E$3:E99)+H100</f>
        <v>0</v>
      </c>
      <c r="L100" s="21">
        <f>SUM(F$3:F99)+I100</f>
        <v>-1.5332187527371512</v>
      </c>
      <c r="M100" s="21">
        <f>SUM(G$3:G99)+J100</f>
        <v>0</v>
      </c>
      <c r="N100" s="21"/>
      <c r="O100" s="21"/>
      <c r="P100" s="21"/>
      <c r="Q100" s="19">
        <f t="shared" si="5"/>
        <v>0</v>
      </c>
      <c r="R100" s="19">
        <f t="shared" si="5"/>
        <v>2.3507597437448657</v>
      </c>
      <c r="S100" s="19">
        <f t="shared" si="5"/>
        <v>0</v>
      </c>
      <c r="T100" s="19">
        <f t="shared" si="6"/>
        <v>0</v>
      </c>
      <c r="U100" s="19">
        <f t="shared" si="7"/>
        <v>0</v>
      </c>
      <c r="V100" s="19">
        <f t="shared" si="8"/>
        <v>0</v>
      </c>
    </row>
    <row r="101" spans="1:22" x14ac:dyDescent="0.25">
      <c r="A101" s="26">
        <f>Wellpath!E101</f>
        <v>2820</v>
      </c>
      <c r="B101" s="22">
        <v>0</v>
      </c>
      <c r="C101" s="22">
        <v>0</v>
      </c>
      <c r="D101" s="22">
        <f>SIN(Wellpath!L101) * SIN(Wellpath!O101) / (Bfield * COS(Dip))</f>
        <v>0</v>
      </c>
      <c r="E101" s="20">
        <f>Model!$W$31*((drdp!B101+drdp!K101)*AMIL!$B101+(drdp!E101+drdp!N101)*AMIL!$C101+(drdp!H101+drdp!Q101)*AMIL!$D101)</f>
        <v>0</v>
      </c>
      <c r="F101" s="20">
        <f>Model!$W$31*((drdp!C101+drdp!L101)*AMIL!$B101+(drdp!F101+drdp!O101)*AMIL!$C101+(drdp!I101+drdp!R101)*AMIL!$D101)</f>
        <v>0</v>
      </c>
      <c r="G101" s="20">
        <f>Model!$W$31*((drdp!D101+drdp!M101)*AMIL!$B101+(drdp!G101+drdp!P101)*AMIL!$C101+(drdp!J101+drdp!S101)*AMIL!$D101)</f>
        <v>0</v>
      </c>
      <c r="H101" s="18">
        <f>Model!$W$31*((drdp!B101)*AMIL!$B101+(drdp!E101)*AMIL!$C101+(drdp!H101)*AMIL!$D101)</f>
        <v>0</v>
      </c>
      <c r="I101" s="18">
        <f>Model!$W$31*((drdp!C101)*AMIL!$B101+(drdp!F101)*AMIL!$C101+(drdp!I101)*AMIL!$D101)</f>
        <v>0</v>
      </c>
      <c r="J101" s="18">
        <f>Model!$W$31*((drdp!D101)*AMIL!$B101+(drdp!G101)*AMIL!$C101+(drdp!J101)*AMIL!$D101)</f>
        <v>0</v>
      </c>
      <c r="K101" s="21">
        <f>SUM(E$3:E100)+H101</f>
        <v>0</v>
      </c>
      <c r="L101" s="21">
        <f>SUM(F$3:F100)+I101</f>
        <v>-1.5332187527371512</v>
      </c>
      <c r="M101" s="21">
        <f>SUM(G$3:G100)+J101</f>
        <v>0</v>
      </c>
      <c r="N101" s="21"/>
      <c r="O101" s="21"/>
      <c r="P101" s="21"/>
      <c r="Q101" s="19">
        <f t="shared" si="5"/>
        <v>0</v>
      </c>
      <c r="R101" s="19">
        <f t="shared" si="5"/>
        <v>2.3507597437448657</v>
      </c>
      <c r="S101" s="19">
        <f t="shared" si="5"/>
        <v>0</v>
      </c>
      <c r="T101" s="19">
        <f t="shared" si="6"/>
        <v>0</v>
      </c>
      <c r="U101" s="19">
        <f t="shared" si="7"/>
        <v>0</v>
      </c>
      <c r="V101" s="19">
        <f t="shared" si="8"/>
        <v>0</v>
      </c>
    </row>
    <row r="102" spans="1:22" x14ac:dyDescent="0.25">
      <c r="A102" s="26">
        <f>Wellpath!E102</f>
        <v>2850</v>
      </c>
      <c r="B102" s="22">
        <v>0</v>
      </c>
      <c r="C102" s="22">
        <v>0</v>
      </c>
      <c r="D102" s="22">
        <f>SIN(Wellpath!L102) * SIN(Wellpath!O102) / (Bfield * COS(Dip))</f>
        <v>0</v>
      </c>
      <c r="E102" s="20">
        <f>Model!$W$31*((drdp!B102+drdp!K102)*AMIL!$B102+(drdp!E102+drdp!N102)*AMIL!$C102+(drdp!H102+drdp!Q102)*AMIL!$D102)</f>
        <v>0</v>
      </c>
      <c r="F102" s="20">
        <f>Model!$W$31*((drdp!C102+drdp!L102)*AMIL!$B102+(drdp!F102+drdp!O102)*AMIL!$C102+(drdp!I102+drdp!R102)*AMIL!$D102)</f>
        <v>0</v>
      </c>
      <c r="G102" s="20">
        <f>Model!$W$31*((drdp!D102+drdp!M102)*AMIL!$B102+(drdp!G102+drdp!P102)*AMIL!$C102+(drdp!J102+drdp!S102)*AMIL!$D102)</f>
        <v>0</v>
      </c>
      <c r="H102" s="18">
        <f>Model!$W$31*((drdp!B102)*AMIL!$B102+(drdp!E102)*AMIL!$C102+(drdp!H102)*AMIL!$D102)</f>
        <v>0</v>
      </c>
      <c r="I102" s="18">
        <f>Model!$W$31*((drdp!C102)*AMIL!$B102+(drdp!F102)*AMIL!$C102+(drdp!I102)*AMIL!$D102)</f>
        <v>0</v>
      </c>
      <c r="J102" s="18">
        <f>Model!$W$31*((drdp!D102)*AMIL!$B102+(drdp!G102)*AMIL!$C102+(drdp!J102)*AMIL!$D102)</f>
        <v>0</v>
      </c>
      <c r="K102" s="21">
        <f>SUM(E$3:E101)+H102</f>
        <v>0</v>
      </c>
      <c r="L102" s="21">
        <f>SUM(F$3:F101)+I102</f>
        <v>-1.5332187527371512</v>
      </c>
      <c r="M102" s="21">
        <f>SUM(G$3:G101)+J102</f>
        <v>0</v>
      </c>
      <c r="N102" s="21"/>
      <c r="O102" s="21"/>
      <c r="P102" s="21"/>
      <c r="Q102" s="19">
        <f t="shared" si="5"/>
        <v>0</v>
      </c>
      <c r="R102" s="19">
        <f t="shared" si="5"/>
        <v>2.3507597437448657</v>
      </c>
      <c r="S102" s="19">
        <f t="shared" si="5"/>
        <v>0</v>
      </c>
      <c r="T102" s="19">
        <f t="shared" si="6"/>
        <v>0</v>
      </c>
      <c r="U102" s="19">
        <f t="shared" si="7"/>
        <v>0</v>
      </c>
      <c r="V102" s="19">
        <f t="shared" si="8"/>
        <v>0</v>
      </c>
    </row>
    <row r="103" spans="1:22" x14ac:dyDescent="0.25">
      <c r="A103" s="26">
        <f>Wellpath!E103</f>
        <v>2880</v>
      </c>
      <c r="B103" s="22">
        <v>0</v>
      </c>
      <c r="C103" s="22">
        <v>0</v>
      </c>
      <c r="D103" s="22">
        <f>SIN(Wellpath!L103) * SIN(Wellpath!O103) / (Bfield * COS(Dip))</f>
        <v>-1.2405512506832106E-5</v>
      </c>
      <c r="E103" s="20">
        <f>Model!$W$31*((drdp!B103+drdp!K103)*AMIL!$B103+(drdp!E103+drdp!N103)*AMIL!$C103+(drdp!H103+drdp!Q103)*AMIL!$D103)</f>
        <v>-2.0648038905672433E-2</v>
      </c>
      <c r="F103" s="20">
        <f>Model!$W$31*((drdp!C103+drdp!L103)*AMIL!$B103+(drdp!F103+drdp!O103)*AMIL!$C103+(drdp!I103+drdp!R103)*AMIL!$D103)</f>
        <v>-4.7669753924428444E-3</v>
      </c>
      <c r="G103" s="20">
        <f>Model!$W$31*((drdp!D103+drdp!M103)*AMIL!$B103+(drdp!G103+drdp!P103)*AMIL!$C103+(drdp!J103+drdp!S103)*AMIL!$D103)</f>
        <v>0</v>
      </c>
      <c r="H103" s="18">
        <f>Model!$W$31*((drdp!B103)*AMIL!$B103+(drdp!E103)*AMIL!$C103+(drdp!H103)*AMIL!$D103)</f>
        <v>-1.0324019452836217E-2</v>
      </c>
      <c r="I103" s="18">
        <f>Model!$W$31*((drdp!C103)*AMIL!$B103+(drdp!F103)*AMIL!$C103+(drdp!I103)*AMIL!$D103)</f>
        <v>-2.3834876962214222E-3</v>
      </c>
      <c r="J103" s="18">
        <f>Model!$W$31*((drdp!D103)*AMIL!$B103+(drdp!G103)*AMIL!$C103+(drdp!J103)*AMIL!$D103)</f>
        <v>0</v>
      </c>
      <c r="K103" s="21">
        <f>SUM(E$3:E102)+H103</f>
        <v>-1.0324019452836217E-2</v>
      </c>
      <c r="L103" s="21">
        <f>SUM(F$3:F102)+I103</f>
        <v>-1.5356022404333727</v>
      </c>
      <c r="M103" s="21">
        <f>SUM(G$3:G102)+J103</f>
        <v>0</v>
      </c>
      <c r="N103" s="21"/>
      <c r="O103" s="21"/>
      <c r="P103" s="21"/>
      <c r="Q103" s="19">
        <f t="shared" si="5"/>
        <v>1.0658537766254061E-4</v>
      </c>
      <c r="R103" s="19">
        <f t="shared" si="5"/>
        <v>2.3580742408239939</v>
      </c>
      <c r="S103" s="19">
        <f t="shared" si="5"/>
        <v>0</v>
      </c>
      <c r="T103" s="19">
        <f t="shared" si="6"/>
        <v>1.5853587402053018E-2</v>
      </c>
      <c r="U103" s="19">
        <f t="shared" si="7"/>
        <v>0</v>
      </c>
      <c r="V103" s="19">
        <f t="shared" si="8"/>
        <v>0</v>
      </c>
    </row>
    <row r="104" spans="1:22" x14ac:dyDescent="0.25">
      <c r="A104" s="26">
        <f>Wellpath!E104</f>
        <v>2910</v>
      </c>
      <c r="B104" s="22">
        <v>0</v>
      </c>
      <c r="C104" s="22">
        <v>0</v>
      </c>
      <c r="D104" s="22">
        <f>SIN(Wellpath!L104) * SIN(Wellpath!O104) / (Bfield * COS(Dip))</f>
        <v>-2.3965609837402346E-5</v>
      </c>
      <c r="E104" s="20">
        <f>Model!$W$31*((drdp!B104+drdp!K104)*AMIL!$B104+(drdp!E104+drdp!N104)*AMIL!$C104+(drdp!H104+drdp!Q104)*AMIL!$D104)</f>
        <v>-7.7059530272628393E-2</v>
      </c>
      <c r="F104" s="20">
        <f>Model!$W$31*((drdp!C104+drdp!L104)*AMIL!$B104+(drdp!F104+drdp!O104)*AMIL!$C104+(drdp!I104+drdp!R104)*AMIL!$D104)</f>
        <v>-1.7790594363027285E-2</v>
      </c>
      <c r="G104" s="20">
        <f>Model!$W$31*((drdp!D104+drdp!M104)*AMIL!$B104+(drdp!G104+drdp!P104)*AMIL!$C104+(drdp!J104+drdp!S104)*AMIL!$D104)</f>
        <v>0</v>
      </c>
      <c r="H104" s="18">
        <f>Model!$W$31*((drdp!B104)*AMIL!$B104+(drdp!E104)*AMIL!$C104+(drdp!H104)*AMIL!$D104)</f>
        <v>-3.8529765136314197E-2</v>
      </c>
      <c r="I104" s="18">
        <f>Model!$W$31*((drdp!C104)*AMIL!$B104+(drdp!F104)*AMIL!$C104+(drdp!I104)*AMIL!$D104)</f>
        <v>-8.8952971815136426E-3</v>
      </c>
      <c r="J104" s="18">
        <f>Model!$W$31*((drdp!D104)*AMIL!$B104+(drdp!G104)*AMIL!$C104+(drdp!J104)*AMIL!$D104)</f>
        <v>0</v>
      </c>
      <c r="K104" s="21">
        <f>SUM(E$3:E103)+H104</f>
        <v>-5.917780404198663E-2</v>
      </c>
      <c r="L104" s="21">
        <f>SUM(F$3:F103)+I104</f>
        <v>-1.5468810253111078</v>
      </c>
      <c r="M104" s="21">
        <f>SUM(G$3:G103)+J104</f>
        <v>0</v>
      </c>
      <c r="N104" s="21"/>
      <c r="O104" s="21"/>
      <c r="P104" s="21"/>
      <c r="Q104" s="19">
        <f t="shared" si="5"/>
        <v>3.5020124912317693E-3</v>
      </c>
      <c r="R104" s="19">
        <f t="shared" si="5"/>
        <v>2.3928409064675442</v>
      </c>
      <c r="S104" s="19">
        <f t="shared" si="5"/>
        <v>0</v>
      </c>
      <c r="T104" s="19">
        <f t="shared" si="6"/>
        <v>9.1541022192128105E-2</v>
      </c>
      <c r="U104" s="19">
        <f t="shared" si="7"/>
        <v>0</v>
      </c>
      <c r="V104" s="19">
        <f t="shared" si="8"/>
        <v>0</v>
      </c>
    </row>
    <row r="105" spans="1:22" x14ac:dyDescent="0.25">
      <c r="A105" s="26">
        <f>Wellpath!E105</f>
        <v>2940</v>
      </c>
      <c r="B105" s="22">
        <v>0</v>
      </c>
      <c r="C105" s="22">
        <v>0</v>
      </c>
      <c r="D105" s="22">
        <f>SIN(Wellpath!L105) * SIN(Wellpath!O105) / (Bfield * COS(Dip))</f>
        <v>-3.389249046259646E-5</v>
      </c>
      <c r="E105" s="20">
        <f>Model!$W$31*((drdp!B105+drdp!K105)*AMIL!$B105+(drdp!E105+drdp!N105)*AMIL!$C105+(drdp!H105+drdp!Q105)*AMIL!$D105)</f>
        <v>-0.15411906054525679</v>
      </c>
      <c r="F105" s="20">
        <f>Model!$W$31*((drdp!C105+drdp!L105)*AMIL!$B105+(drdp!F105+drdp!O105)*AMIL!$C105+(drdp!I105+drdp!R105)*AMIL!$D105)</f>
        <v>-3.5581188726054556E-2</v>
      </c>
      <c r="G105" s="20">
        <f>Model!$W$31*((drdp!D105+drdp!M105)*AMIL!$B105+(drdp!G105+drdp!P105)*AMIL!$C105+(drdp!J105+drdp!S105)*AMIL!$D105)</f>
        <v>0</v>
      </c>
      <c r="H105" s="18">
        <f>Model!$W$31*((drdp!B105)*AMIL!$B105+(drdp!E105)*AMIL!$C105+(drdp!H105)*AMIL!$D105)</f>
        <v>-7.7059530272628393E-2</v>
      </c>
      <c r="I105" s="18">
        <f>Model!$W$31*((drdp!C105)*AMIL!$B105+(drdp!F105)*AMIL!$C105+(drdp!I105)*AMIL!$D105)</f>
        <v>-1.7790594363027278E-2</v>
      </c>
      <c r="J105" s="18">
        <f>Model!$W$31*((drdp!D105)*AMIL!$B105+(drdp!G105)*AMIL!$C105+(drdp!J105)*AMIL!$D105)</f>
        <v>0</v>
      </c>
      <c r="K105" s="21">
        <f>SUM(E$3:E104)+H105</f>
        <v>-0.17476709945092922</v>
      </c>
      <c r="L105" s="21">
        <f>SUM(F$3:F104)+I105</f>
        <v>-1.5735669168556485</v>
      </c>
      <c r="M105" s="21">
        <f>SUM(G$3:G104)+J105</f>
        <v>0</v>
      </c>
      <c r="N105" s="21"/>
      <c r="O105" s="21"/>
      <c r="P105" s="21"/>
      <c r="Q105" s="19">
        <f t="shared" si="5"/>
        <v>3.0543539050490984E-2</v>
      </c>
      <c r="R105" s="19">
        <f t="shared" si="5"/>
        <v>2.4761128418225917</v>
      </c>
      <c r="S105" s="19">
        <f t="shared" si="5"/>
        <v>0</v>
      </c>
      <c r="T105" s="19">
        <f t="shared" si="6"/>
        <v>0.27500772585080319</v>
      </c>
      <c r="U105" s="19">
        <f t="shared" si="7"/>
        <v>0</v>
      </c>
      <c r="V105" s="19">
        <f t="shared" si="8"/>
        <v>0</v>
      </c>
    </row>
    <row r="106" spans="1:22" x14ac:dyDescent="0.25">
      <c r="A106" s="26">
        <f>Wellpath!E106</f>
        <v>2970</v>
      </c>
      <c r="B106" s="22">
        <v>0</v>
      </c>
      <c r="C106" s="22">
        <v>0</v>
      </c>
      <c r="D106" s="22">
        <f>SIN(Wellpath!L106) * SIN(Wellpath!O106) / (Bfield * COS(Dip))</f>
        <v>-4.1509653872753365E-5</v>
      </c>
      <c r="E106" s="20">
        <f>Model!$W$31*((drdp!B106+drdp!K106)*AMIL!$B106+(drdp!E106+drdp!N106)*AMIL!$C106+(drdp!H106+drdp!Q106)*AMIL!$D106)</f>
        <v>-0.23117859081788519</v>
      </c>
      <c r="F106" s="20">
        <f>Model!$W$31*((drdp!C106+drdp!L106)*AMIL!$B106+(drdp!F106+drdp!O106)*AMIL!$C106+(drdp!I106+drdp!R106)*AMIL!$D106)</f>
        <v>-5.3371783089081852E-2</v>
      </c>
      <c r="G106" s="20">
        <f>Model!$W$31*((drdp!D106+drdp!M106)*AMIL!$B106+(drdp!G106+drdp!P106)*AMIL!$C106+(drdp!J106+drdp!S106)*AMIL!$D106)</f>
        <v>0</v>
      </c>
      <c r="H106" s="18">
        <f>Model!$W$31*((drdp!B106)*AMIL!$B106+(drdp!E106)*AMIL!$C106+(drdp!H106)*AMIL!$D106)</f>
        <v>-0.1155892954089426</v>
      </c>
      <c r="I106" s="18">
        <f>Model!$W$31*((drdp!C106)*AMIL!$B106+(drdp!F106)*AMIL!$C106+(drdp!I106)*AMIL!$D106)</f>
        <v>-2.6685891544540926E-2</v>
      </c>
      <c r="J106" s="18">
        <f>Model!$W$31*((drdp!D106)*AMIL!$B106+(drdp!G106)*AMIL!$C106+(drdp!J106)*AMIL!$D106)</f>
        <v>0</v>
      </c>
      <c r="K106" s="21">
        <f>SUM(E$3:E105)+H106</f>
        <v>-0.36741592513250021</v>
      </c>
      <c r="L106" s="21">
        <f>SUM(F$3:F105)+I106</f>
        <v>-1.6180434027632169</v>
      </c>
      <c r="M106" s="21">
        <f>SUM(G$3:G105)+J106</f>
        <v>0</v>
      </c>
      <c r="N106" s="21"/>
      <c r="O106" s="21"/>
      <c r="P106" s="21"/>
      <c r="Q106" s="19">
        <f t="shared" si="5"/>
        <v>0.13499446204097099</v>
      </c>
      <c r="R106" s="19">
        <f t="shared" si="5"/>
        <v>2.6180644532255699</v>
      </c>
      <c r="S106" s="19">
        <f t="shared" si="5"/>
        <v>0</v>
      </c>
      <c r="T106" s="19">
        <f t="shared" si="6"/>
        <v>0.594494913730786</v>
      </c>
      <c r="U106" s="19">
        <f t="shared" si="7"/>
        <v>0</v>
      </c>
      <c r="V106" s="19">
        <f t="shared" si="8"/>
        <v>0</v>
      </c>
    </row>
    <row r="107" spans="1:22" x14ac:dyDescent="0.25">
      <c r="A107" s="26">
        <f>Wellpath!E107</f>
        <v>3000</v>
      </c>
      <c r="B107" s="22">
        <v>0</v>
      </c>
      <c r="C107" s="22">
        <v>0</v>
      </c>
      <c r="D107" s="22">
        <f>SIN(Wellpath!L107) * SIN(Wellpath!O107) / (Bfield * COS(Dip))</f>
        <v>-4.6298002969428573E-5</v>
      </c>
      <c r="E107" s="20">
        <f>Model!$W$31*((drdp!B107+drdp!K107)*AMIL!$B107+(drdp!E107+drdp!N107)*AMIL!$C107+(drdp!H107+drdp!Q107)*AMIL!$D107)</f>
        <v>-0.28759008218484122</v>
      </c>
      <c r="F107" s="20">
        <f>Model!$W$31*((drdp!C107+drdp!L107)*AMIL!$B107+(drdp!F107+drdp!O107)*AMIL!$C107+(drdp!I107+drdp!R107)*AMIL!$D107)</f>
        <v>-6.6395402059666306E-2</v>
      </c>
      <c r="G107" s="20">
        <f>Model!$W$31*((drdp!D107+drdp!M107)*AMIL!$B107+(drdp!G107+drdp!P107)*AMIL!$C107+(drdp!J107+drdp!S107)*AMIL!$D107)</f>
        <v>0</v>
      </c>
      <c r="H107" s="18">
        <f>Model!$W$31*((drdp!B107)*AMIL!$B107+(drdp!E107)*AMIL!$C107+(drdp!H107)*AMIL!$D107)</f>
        <v>-0.14379504109242061</v>
      </c>
      <c r="I107" s="18">
        <f>Model!$W$31*((drdp!C107)*AMIL!$B107+(drdp!F107)*AMIL!$C107+(drdp!I107)*AMIL!$D107)</f>
        <v>-3.3197701029833153E-2</v>
      </c>
      <c r="J107" s="18">
        <f>Model!$W$31*((drdp!D107)*AMIL!$B107+(drdp!G107)*AMIL!$C107+(drdp!J107)*AMIL!$D107)</f>
        <v>0</v>
      </c>
      <c r="K107" s="21">
        <f>SUM(E$3:E106)+H107</f>
        <v>-0.62680026163386338</v>
      </c>
      <c r="L107" s="21">
        <f>SUM(F$3:F106)+I107</f>
        <v>-1.677926995337591</v>
      </c>
      <c r="M107" s="21">
        <f>SUM(G$3:G106)+J107</f>
        <v>0</v>
      </c>
      <c r="N107" s="21"/>
      <c r="O107" s="21"/>
      <c r="P107" s="21"/>
      <c r="Q107" s="19">
        <f t="shared" si="5"/>
        <v>0.39287856798427956</v>
      </c>
      <c r="R107" s="19">
        <f t="shared" si="5"/>
        <v>2.8154390016826363</v>
      </c>
      <c r="S107" s="19">
        <f t="shared" si="5"/>
        <v>0</v>
      </c>
      <c r="T107" s="19">
        <f t="shared" si="6"/>
        <v>1.0517250796801243</v>
      </c>
      <c r="U107" s="19">
        <f t="shared" si="7"/>
        <v>0</v>
      </c>
      <c r="V107" s="19">
        <f t="shared" si="8"/>
        <v>0</v>
      </c>
    </row>
    <row r="108" spans="1:22" x14ac:dyDescent="0.25">
      <c r="A108" s="26">
        <f>Wellpath!E108</f>
        <v>3030</v>
      </c>
      <c r="B108" s="22">
        <v>0</v>
      </c>
      <c r="C108" s="22">
        <v>0</v>
      </c>
      <c r="D108" s="22">
        <f>SIN(Wellpath!L108) * SIN(Wellpath!O108) / (Bfield * COS(Dip))</f>
        <v>-4.7931219674804699E-5</v>
      </c>
      <c r="E108" s="20">
        <f>Model!$W$31*((drdp!B108+drdp!K108)*AMIL!$B108+(drdp!E108+drdp!N108)*AMIL!$C108+(drdp!H108+drdp!Q108)*AMIL!$D108)</f>
        <v>-0.30823812109051368</v>
      </c>
      <c r="F108" s="20">
        <f>Model!$W$31*((drdp!C108+drdp!L108)*AMIL!$B108+(drdp!F108+drdp!O108)*AMIL!$C108+(drdp!I108+drdp!R108)*AMIL!$D108)</f>
        <v>-7.1162377452109155E-2</v>
      </c>
      <c r="G108" s="20">
        <f>Model!$W$31*((drdp!D108+drdp!M108)*AMIL!$B108+(drdp!G108+drdp!P108)*AMIL!$C108+(drdp!J108+drdp!S108)*AMIL!$D108)</f>
        <v>0</v>
      </c>
      <c r="H108" s="18">
        <f>Model!$W$31*((drdp!B108)*AMIL!$B108+(drdp!E108)*AMIL!$C108+(drdp!H108)*AMIL!$D108)</f>
        <v>-0.15411906054525684</v>
      </c>
      <c r="I108" s="18">
        <f>Model!$W$31*((drdp!C108)*AMIL!$B108+(drdp!F108)*AMIL!$C108+(drdp!I108)*AMIL!$D108)</f>
        <v>-3.5581188726054577E-2</v>
      </c>
      <c r="J108" s="18">
        <f>Model!$W$31*((drdp!D108)*AMIL!$B108+(drdp!G108)*AMIL!$C108+(drdp!J108)*AMIL!$D108)</f>
        <v>0</v>
      </c>
      <c r="K108" s="21">
        <f>SUM(E$3:E107)+H108</f>
        <v>-0.92471436327154077</v>
      </c>
      <c r="L108" s="21">
        <f>SUM(F$3:F107)+I108</f>
        <v>-1.7467058850934787</v>
      </c>
      <c r="M108" s="21">
        <f>SUM(G$3:G107)+J108</f>
        <v>0</v>
      </c>
      <c r="N108" s="21"/>
      <c r="O108" s="21"/>
      <c r="P108" s="21"/>
      <c r="Q108" s="19">
        <f t="shared" si="5"/>
        <v>0.8550966536406911</v>
      </c>
      <c r="R108" s="19">
        <f t="shared" si="5"/>
        <v>3.0509814490201927</v>
      </c>
      <c r="S108" s="19">
        <f t="shared" si="5"/>
        <v>0</v>
      </c>
      <c r="T108" s="19">
        <f t="shared" si="6"/>
        <v>1.6152040203568692</v>
      </c>
      <c r="U108" s="19">
        <f t="shared" si="7"/>
        <v>0</v>
      </c>
      <c r="V108" s="19">
        <f t="shared" si="8"/>
        <v>0</v>
      </c>
    </row>
    <row r="109" spans="1:22" x14ac:dyDescent="0.25">
      <c r="A109" s="26">
        <f>Wellpath!E109</f>
        <v>3060</v>
      </c>
      <c r="B109" s="22">
        <v>0</v>
      </c>
      <c r="C109" s="22">
        <v>0</v>
      </c>
      <c r="D109" s="22">
        <f>SIN(Wellpath!L109) * SIN(Wellpath!O109) / (Bfield * COS(Dip))</f>
        <v>-4.7931219674804699E-5</v>
      </c>
      <c r="E109" s="20">
        <f>Model!$W$31*((drdp!B109+drdp!K109)*AMIL!$B109+(drdp!E109+drdp!N109)*AMIL!$C109+(drdp!H109+drdp!Q109)*AMIL!$D109)</f>
        <v>-0.30823812109051368</v>
      </c>
      <c r="F109" s="20">
        <f>Model!$W$31*((drdp!C109+drdp!L109)*AMIL!$B109+(drdp!F109+drdp!O109)*AMIL!$C109+(drdp!I109+drdp!R109)*AMIL!$D109)</f>
        <v>-7.1162377452109155E-2</v>
      </c>
      <c r="G109" s="20">
        <f>Model!$W$31*((drdp!D109+drdp!M109)*AMIL!$B109+(drdp!G109+drdp!P109)*AMIL!$C109+(drdp!J109+drdp!S109)*AMIL!$D109)</f>
        <v>0</v>
      </c>
      <c r="H109" s="18">
        <f>Model!$W$31*((drdp!B109)*AMIL!$B109+(drdp!E109)*AMIL!$C109+(drdp!H109)*AMIL!$D109)</f>
        <v>-0.15411906054525684</v>
      </c>
      <c r="I109" s="18">
        <f>Model!$W$31*((drdp!C109)*AMIL!$B109+(drdp!F109)*AMIL!$C109+(drdp!I109)*AMIL!$D109)</f>
        <v>-3.5581188726054577E-2</v>
      </c>
      <c r="J109" s="18">
        <f>Model!$W$31*((drdp!D109)*AMIL!$B109+(drdp!G109)*AMIL!$C109+(drdp!J109)*AMIL!$D109)</f>
        <v>0</v>
      </c>
      <c r="K109" s="21">
        <f>SUM(E$3:E108)+H109</f>
        <v>-1.2329524843620545</v>
      </c>
      <c r="L109" s="21">
        <f>SUM(F$3:F108)+I109</f>
        <v>-1.8178682625455878</v>
      </c>
      <c r="M109" s="21">
        <f>SUM(G$3:G108)+J109</f>
        <v>0</v>
      </c>
      <c r="N109" s="21"/>
      <c r="O109" s="21"/>
      <c r="P109" s="21"/>
      <c r="Q109" s="19">
        <f t="shared" si="5"/>
        <v>1.5201718286945622</v>
      </c>
      <c r="R109" s="19">
        <f t="shared" si="5"/>
        <v>3.304645019970514</v>
      </c>
      <c r="S109" s="19">
        <f t="shared" si="5"/>
        <v>0</v>
      </c>
      <c r="T109" s="19">
        <f t="shared" si="6"/>
        <v>2.2413451905485138</v>
      </c>
      <c r="U109" s="19">
        <f t="shared" si="7"/>
        <v>0</v>
      </c>
      <c r="V109" s="19">
        <f t="shared" si="8"/>
        <v>0</v>
      </c>
    </row>
    <row r="110" spans="1:22" x14ac:dyDescent="0.25">
      <c r="A110" s="26">
        <f>Wellpath!E110</f>
        <v>3090</v>
      </c>
      <c r="B110" s="22">
        <v>0</v>
      </c>
      <c r="C110" s="22">
        <v>0</v>
      </c>
      <c r="D110" s="22">
        <f>SIN(Wellpath!L110) * SIN(Wellpath!O110) / (Bfield * COS(Dip))</f>
        <v>-4.7931219674804699E-5</v>
      </c>
      <c r="E110" s="20">
        <f>Model!$W$31*((drdp!B110+drdp!K110)*AMIL!$B110+(drdp!E110+drdp!N110)*AMIL!$C110+(drdp!H110+drdp!Q110)*AMIL!$D110)</f>
        <v>-0.30823812109051368</v>
      </c>
      <c r="F110" s="20">
        <f>Model!$W$31*((drdp!C110+drdp!L110)*AMIL!$B110+(drdp!F110+drdp!O110)*AMIL!$C110+(drdp!I110+drdp!R110)*AMIL!$D110)</f>
        <v>-7.1162377452109155E-2</v>
      </c>
      <c r="G110" s="20">
        <f>Model!$W$31*((drdp!D110+drdp!M110)*AMIL!$B110+(drdp!G110+drdp!P110)*AMIL!$C110+(drdp!J110+drdp!S110)*AMIL!$D110)</f>
        <v>0</v>
      </c>
      <c r="H110" s="18">
        <f>Model!$W$31*((drdp!B110)*AMIL!$B110+(drdp!E110)*AMIL!$C110+(drdp!H110)*AMIL!$D110)</f>
        <v>-0.15411906054525684</v>
      </c>
      <c r="I110" s="18">
        <f>Model!$W$31*((drdp!C110)*AMIL!$B110+(drdp!F110)*AMIL!$C110+(drdp!I110)*AMIL!$D110)</f>
        <v>-3.5581188726054577E-2</v>
      </c>
      <c r="J110" s="18">
        <f>Model!$W$31*((drdp!D110)*AMIL!$B110+(drdp!G110)*AMIL!$C110+(drdp!J110)*AMIL!$D110)</f>
        <v>0</v>
      </c>
      <c r="K110" s="21">
        <f>SUM(E$3:E109)+H110</f>
        <v>-1.5411906054525681</v>
      </c>
      <c r="L110" s="21">
        <f>SUM(F$3:F109)+I110</f>
        <v>-1.8890306399976968</v>
      </c>
      <c r="M110" s="21">
        <f>SUM(G$3:G109)+J110</f>
        <v>0</v>
      </c>
      <c r="N110" s="21"/>
      <c r="O110" s="21"/>
      <c r="P110" s="21"/>
      <c r="Q110" s="19">
        <f t="shared" si="5"/>
        <v>2.3752684823352537</v>
      </c>
      <c r="R110" s="19">
        <f t="shared" si="5"/>
        <v>3.5684367588501082</v>
      </c>
      <c r="S110" s="19">
        <f t="shared" si="5"/>
        <v>0</v>
      </c>
      <c r="T110" s="19">
        <f t="shared" si="6"/>
        <v>2.9113562757765026</v>
      </c>
      <c r="U110" s="19">
        <f t="shared" si="7"/>
        <v>0</v>
      </c>
      <c r="V110" s="19">
        <f t="shared" si="8"/>
        <v>0</v>
      </c>
    </row>
    <row r="111" spans="1:22" x14ac:dyDescent="0.25">
      <c r="A111" s="26">
        <f>Wellpath!E111</f>
        <v>3120</v>
      </c>
      <c r="B111" s="22">
        <v>0</v>
      </c>
      <c r="C111" s="22">
        <v>0</v>
      </c>
      <c r="D111" s="22">
        <f>SIN(Wellpath!L111) * SIN(Wellpath!O111) / (Bfield * COS(Dip))</f>
        <v>-4.7931219674804699E-5</v>
      </c>
      <c r="E111" s="20">
        <f>Model!$W$31*((drdp!B111+drdp!K111)*AMIL!$B111+(drdp!E111+drdp!N111)*AMIL!$C111+(drdp!H111+drdp!Q111)*AMIL!$D111)</f>
        <v>-0.30823812109051368</v>
      </c>
      <c r="F111" s="20">
        <f>Model!$W$31*((drdp!C111+drdp!L111)*AMIL!$B111+(drdp!F111+drdp!O111)*AMIL!$C111+(drdp!I111+drdp!R111)*AMIL!$D111)</f>
        <v>-7.1162377452109155E-2</v>
      </c>
      <c r="G111" s="20">
        <f>Model!$W$31*((drdp!D111+drdp!M111)*AMIL!$B111+(drdp!G111+drdp!P111)*AMIL!$C111+(drdp!J111+drdp!S111)*AMIL!$D111)</f>
        <v>0</v>
      </c>
      <c r="H111" s="18">
        <f>Model!$W$31*((drdp!B111)*AMIL!$B111+(drdp!E111)*AMIL!$C111+(drdp!H111)*AMIL!$D111)</f>
        <v>-0.15411906054525684</v>
      </c>
      <c r="I111" s="18">
        <f>Model!$W$31*((drdp!C111)*AMIL!$B111+(drdp!F111)*AMIL!$C111+(drdp!I111)*AMIL!$D111)</f>
        <v>-3.5581188726054577E-2</v>
      </c>
      <c r="J111" s="18">
        <f>Model!$W$31*((drdp!D111)*AMIL!$B111+(drdp!G111)*AMIL!$C111+(drdp!J111)*AMIL!$D111)</f>
        <v>0</v>
      </c>
      <c r="K111" s="21">
        <f>SUM(E$3:E110)+H111</f>
        <v>-1.8494287265430818</v>
      </c>
      <c r="L111" s="21">
        <f>SUM(F$3:F110)+I111</f>
        <v>-1.9601930174498059</v>
      </c>
      <c r="M111" s="21">
        <f>SUM(G$3:G110)+J111</f>
        <v>0</v>
      </c>
      <c r="N111" s="21"/>
      <c r="O111" s="21"/>
      <c r="P111" s="21"/>
      <c r="Q111" s="19">
        <f t="shared" si="5"/>
        <v>3.4203866145627653</v>
      </c>
      <c r="R111" s="19">
        <f t="shared" si="5"/>
        <v>3.8423566656589752</v>
      </c>
      <c r="S111" s="19">
        <f t="shared" si="5"/>
        <v>0</v>
      </c>
      <c r="T111" s="19">
        <f t="shared" si="6"/>
        <v>3.6252372760408353</v>
      </c>
      <c r="U111" s="19">
        <f t="shared" si="7"/>
        <v>0</v>
      </c>
      <c r="V111" s="19">
        <f t="shared" si="8"/>
        <v>0</v>
      </c>
    </row>
    <row r="112" spans="1:22" x14ac:dyDescent="0.25">
      <c r="A112" s="26">
        <f>Wellpath!E112</f>
        <v>3150</v>
      </c>
      <c r="B112" s="22">
        <v>0</v>
      </c>
      <c r="C112" s="22">
        <v>0</v>
      </c>
      <c r="D112" s="22">
        <f>SIN(Wellpath!L112) * SIN(Wellpath!O112) / (Bfield * COS(Dip))</f>
        <v>-4.7931219674804699E-5</v>
      </c>
      <c r="E112" s="20">
        <f>Model!$W$31*((drdp!B112+drdp!K112)*AMIL!$B112+(drdp!E112+drdp!N112)*AMIL!$C112+(drdp!H112+drdp!Q112)*AMIL!$D112)</f>
        <v>-0.30823812109051368</v>
      </c>
      <c r="F112" s="20">
        <f>Model!$W$31*((drdp!C112+drdp!L112)*AMIL!$B112+(drdp!F112+drdp!O112)*AMIL!$C112+(drdp!I112+drdp!R112)*AMIL!$D112)</f>
        <v>-7.1162377452109155E-2</v>
      </c>
      <c r="G112" s="20">
        <f>Model!$W$31*((drdp!D112+drdp!M112)*AMIL!$B112+(drdp!G112+drdp!P112)*AMIL!$C112+(drdp!J112+drdp!S112)*AMIL!$D112)</f>
        <v>0</v>
      </c>
      <c r="H112" s="18">
        <f>Model!$W$31*((drdp!B112)*AMIL!$B112+(drdp!E112)*AMIL!$C112+(drdp!H112)*AMIL!$D112)</f>
        <v>-0.15411906054525684</v>
      </c>
      <c r="I112" s="18">
        <f>Model!$W$31*((drdp!C112)*AMIL!$B112+(drdp!F112)*AMIL!$C112+(drdp!I112)*AMIL!$D112)</f>
        <v>-3.5581188726054577E-2</v>
      </c>
      <c r="J112" s="18">
        <f>Model!$W$31*((drdp!D112)*AMIL!$B112+(drdp!G112)*AMIL!$C112+(drdp!J112)*AMIL!$D112)</f>
        <v>0</v>
      </c>
      <c r="K112" s="21">
        <f>SUM(E$3:E111)+H112</f>
        <v>-2.1576668476335956</v>
      </c>
      <c r="L112" s="21">
        <f>SUM(F$3:F111)+I112</f>
        <v>-2.0313553949019147</v>
      </c>
      <c r="M112" s="21">
        <f>SUM(G$3:G111)+J112</f>
        <v>0</v>
      </c>
      <c r="N112" s="21"/>
      <c r="O112" s="21"/>
      <c r="P112" s="21"/>
      <c r="Q112" s="19">
        <f t="shared" si="5"/>
        <v>4.6555262253770984</v>
      </c>
      <c r="R112" s="19">
        <f t="shared" si="5"/>
        <v>4.1264047403971142</v>
      </c>
      <c r="S112" s="19">
        <f t="shared" si="5"/>
        <v>0</v>
      </c>
      <c r="T112" s="19">
        <f t="shared" si="6"/>
        <v>4.3829881913415125</v>
      </c>
      <c r="U112" s="19">
        <f t="shared" si="7"/>
        <v>0</v>
      </c>
      <c r="V112" s="19">
        <f t="shared" si="8"/>
        <v>0</v>
      </c>
    </row>
    <row r="113" spans="1:22" x14ac:dyDescent="0.25">
      <c r="A113" s="26">
        <f>Wellpath!E113</f>
        <v>3180</v>
      </c>
      <c r="B113" s="22">
        <v>0</v>
      </c>
      <c r="C113" s="22">
        <v>0</v>
      </c>
      <c r="D113" s="22">
        <f>SIN(Wellpath!L113) * SIN(Wellpath!O113) / (Bfield * COS(Dip))</f>
        <v>-4.7931219674804699E-5</v>
      </c>
      <c r="E113" s="20">
        <f>Model!$W$31*((drdp!B113+drdp!K113)*AMIL!$B113+(drdp!E113+drdp!N113)*AMIL!$C113+(drdp!H113+drdp!Q113)*AMIL!$D113)</f>
        <v>-0.30823812109051368</v>
      </c>
      <c r="F113" s="20">
        <f>Model!$W$31*((drdp!C113+drdp!L113)*AMIL!$B113+(drdp!F113+drdp!O113)*AMIL!$C113+(drdp!I113+drdp!R113)*AMIL!$D113)</f>
        <v>-7.1162377452109155E-2</v>
      </c>
      <c r="G113" s="20">
        <f>Model!$W$31*((drdp!D113+drdp!M113)*AMIL!$B113+(drdp!G113+drdp!P113)*AMIL!$C113+(drdp!J113+drdp!S113)*AMIL!$D113)</f>
        <v>0</v>
      </c>
      <c r="H113" s="18">
        <f>Model!$W$31*((drdp!B113)*AMIL!$B113+(drdp!E113)*AMIL!$C113+(drdp!H113)*AMIL!$D113)</f>
        <v>-0.15411906054525684</v>
      </c>
      <c r="I113" s="18">
        <f>Model!$W$31*((drdp!C113)*AMIL!$B113+(drdp!F113)*AMIL!$C113+(drdp!I113)*AMIL!$D113)</f>
        <v>-3.5581188726054577E-2</v>
      </c>
      <c r="J113" s="18">
        <f>Model!$W$31*((drdp!D113)*AMIL!$B113+(drdp!G113)*AMIL!$C113+(drdp!J113)*AMIL!$D113)</f>
        <v>0</v>
      </c>
      <c r="K113" s="21">
        <f>SUM(E$3:E112)+H113</f>
        <v>-2.4659049687241095</v>
      </c>
      <c r="L113" s="21">
        <f>SUM(F$3:F112)+I113</f>
        <v>-2.102517772354024</v>
      </c>
      <c r="M113" s="21">
        <f>SUM(G$3:G112)+J113</f>
        <v>0</v>
      </c>
      <c r="N113" s="21"/>
      <c r="O113" s="21"/>
      <c r="P113" s="21"/>
      <c r="Q113" s="19">
        <f t="shared" si="5"/>
        <v>6.0806873147782516</v>
      </c>
      <c r="R113" s="19">
        <f t="shared" si="5"/>
        <v>4.4205809830645277</v>
      </c>
      <c r="S113" s="19">
        <f t="shared" si="5"/>
        <v>0</v>
      </c>
      <c r="T113" s="19">
        <f t="shared" si="6"/>
        <v>5.1846090216785337</v>
      </c>
      <c r="U113" s="19">
        <f t="shared" si="7"/>
        <v>0</v>
      </c>
      <c r="V113" s="19">
        <f t="shared" si="8"/>
        <v>0</v>
      </c>
    </row>
    <row r="114" spans="1:22" x14ac:dyDescent="0.25">
      <c r="A114" s="26">
        <f>Wellpath!E114</f>
        <v>3210</v>
      </c>
      <c r="B114" s="22">
        <v>0</v>
      </c>
      <c r="C114" s="22">
        <v>0</v>
      </c>
      <c r="D114" s="22">
        <f>SIN(Wellpath!L114) * SIN(Wellpath!O114) / (Bfield * COS(Dip))</f>
        <v>-4.7931219674804699E-5</v>
      </c>
      <c r="E114" s="20">
        <f>Model!$W$31*((drdp!B114+drdp!K114)*AMIL!$B114+(drdp!E114+drdp!N114)*AMIL!$C114+(drdp!H114+drdp!Q114)*AMIL!$D114)</f>
        <v>-0.30823812109051368</v>
      </c>
      <c r="F114" s="20">
        <f>Model!$W$31*((drdp!C114+drdp!L114)*AMIL!$B114+(drdp!F114+drdp!O114)*AMIL!$C114+(drdp!I114+drdp!R114)*AMIL!$D114)</f>
        <v>-7.1162377452109155E-2</v>
      </c>
      <c r="G114" s="20">
        <f>Model!$W$31*((drdp!D114+drdp!M114)*AMIL!$B114+(drdp!G114+drdp!P114)*AMIL!$C114+(drdp!J114+drdp!S114)*AMIL!$D114)</f>
        <v>0</v>
      </c>
      <c r="H114" s="18">
        <f>Model!$W$31*((drdp!B114)*AMIL!$B114+(drdp!E114)*AMIL!$C114+(drdp!H114)*AMIL!$D114)</f>
        <v>-0.15411906054525684</v>
      </c>
      <c r="I114" s="18">
        <f>Model!$W$31*((drdp!C114)*AMIL!$B114+(drdp!F114)*AMIL!$C114+(drdp!I114)*AMIL!$D114)</f>
        <v>-3.5581188726054577E-2</v>
      </c>
      <c r="J114" s="18">
        <f>Model!$W$31*((drdp!D114)*AMIL!$B114+(drdp!G114)*AMIL!$C114+(drdp!J114)*AMIL!$D114)</f>
        <v>0</v>
      </c>
      <c r="K114" s="21">
        <f>SUM(E$3:E113)+H114</f>
        <v>-2.7741430898146233</v>
      </c>
      <c r="L114" s="21">
        <f>SUM(F$3:F113)+I114</f>
        <v>-2.1736801498061333</v>
      </c>
      <c r="M114" s="21">
        <f>SUM(G$3:G113)+J114</f>
        <v>0</v>
      </c>
      <c r="N114" s="21"/>
      <c r="O114" s="21"/>
      <c r="P114" s="21"/>
      <c r="Q114" s="19">
        <f t="shared" si="5"/>
        <v>7.6958698827662255</v>
      </c>
      <c r="R114" s="19">
        <f t="shared" si="5"/>
        <v>4.7248853936612143</v>
      </c>
      <c r="S114" s="19">
        <f t="shared" si="5"/>
        <v>0</v>
      </c>
      <c r="T114" s="19">
        <f t="shared" si="6"/>
        <v>6.0300997670519001</v>
      </c>
      <c r="U114" s="19">
        <f t="shared" si="7"/>
        <v>0</v>
      </c>
      <c r="V114" s="19">
        <f t="shared" si="8"/>
        <v>0</v>
      </c>
    </row>
    <row r="115" spans="1:22" x14ac:dyDescent="0.25">
      <c r="A115" s="26">
        <f>Wellpath!E115</f>
        <v>3240</v>
      </c>
      <c r="B115" s="22">
        <v>0</v>
      </c>
      <c r="C115" s="22">
        <v>0</v>
      </c>
      <c r="D115" s="22">
        <f>SIN(Wellpath!L115) * SIN(Wellpath!O115) / (Bfield * COS(Dip))</f>
        <v>-4.7931219674804699E-5</v>
      </c>
      <c r="E115" s="20">
        <f>Model!$W$31*((drdp!B115+drdp!K115)*AMIL!$B115+(drdp!E115+drdp!N115)*AMIL!$C115+(drdp!H115+drdp!Q115)*AMIL!$D115)</f>
        <v>-0.30823812109051368</v>
      </c>
      <c r="F115" s="20">
        <f>Model!$W$31*((drdp!C115+drdp!L115)*AMIL!$B115+(drdp!F115+drdp!O115)*AMIL!$C115+(drdp!I115+drdp!R115)*AMIL!$D115)</f>
        <v>-7.1162377452109155E-2</v>
      </c>
      <c r="G115" s="20">
        <f>Model!$W$31*((drdp!D115+drdp!M115)*AMIL!$B115+(drdp!G115+drdp!P115)*AMIL!$C115+(drdp!J115+drdp!S115)*AMIL!$D115)</f>
        <v>0</v>
      </c>
      <c r="H115" s="18">
        <f>Model!$W$31*((drdp!B115)*AMIL!$B115+(drdp!E115)*AMIL!$C115+(drdp!H115)*AMIL!$D115)</f>
        <v>-0.15411906054525684</v>
      </c>
      <c r="I115" s="18">
        <f>Model!$W$31*((drdp!C115)*AMIL!$B115+(drdp!F115)*AMIL!$C115+(drdp!I115)*AMIL!$D115)</f>
        <v>-3.5581188726054577E-2</v>
      </c>
      <c r="J115" s="18">
        <f>Model!$W$31*((drdp!D115)*AMIL!$B115+(drdp!G115)*AMIL!$C115+(drdp!J115)*AMIL!$D115)</f>
        <v>0</v>
      </c>
      <c r="K115" s="21">
        <f>SUM(E$3:E114)+H115</f>
        <v>-3.0823812109051372</v>
      </c>
      <c r="L115" s="21">
        <f>SUM(F$3:F114)+I115</f>
        <v>-2.2448425272582426</v>
      </c>
      <c r="M115" s="21">
        <f>SUM(G$3:G114)+J115</f>
        <v>0</v>
      </c>
      <c r="N115" s="21"/>
      <c r="O115" s="21"/>
      <c r="P115" s="21"/>
      <c r="Q115" s="19">
        <f t="shared" si="5"/>
        <v>9.50107392934102</v>
      </c>
      <c r="R115" s="19">
        <f t="shared" si="5"/>
        <v>5.0393179721871739</v>
      </c>
      <c r="S115" s="19">
        <f t="shared" si="5"/>
        <v>0</v>
      </c>
      <c r="T115" s="19">
        <f t="shared" si="6"/>
        <v>6.9194604274616101</v>
      </c>
      <c r="U115" s="19">
        <f t="shared" si="7"/>
        <v>0</v>
      </c>
      <c r="V115" s="19">
        <f t="shared" si="8"/>
        <v>0</v>
      </c>
    </row>
    <row r="116" spans="1:22" x14ac:dyDescent="0.25">
      <c r="A116" s="26">
        <f>Wellpath!E116</f>
        <v>3270</v>
      </c>
      <c r="B116" s="22">
        <v>0</v>
      </c>
      <c r="C116" s="22">
        <v>0</v>
      </c>
      <c r="D116" s="22">
        <f>SIN(Wellpath!L116) * SIN(Wellpath!O116) / (Bfield * COS(Dip))</f>
        <v>-4.7931219674804699E-5</v>
      </c>
      <c r="E116" s="20">
        <f>Model!$W$31*((drdp!B116+drdp!K116)*AMIL!$B116+(drdp!E116+drdp!N116)*AMIL!$C116+(drdp!H116+drdp!Q116)*AMIL!$D116)</f>
        <v>-0.30823812109051368</v>
      </c>
      <c r="F116" s="20">
        <f>Model!$W$31*((drdp!C116+drdp!L116)*AMIL!$B116+(drdp!F116+drdp!O116)*AMIL!$C116+(drdp!I116+drdp!R116)*AMIL!$D116)</f>
        <v>-7.1162377452109155E-2</v>
      </c>
      <c r="G116" s="20">
        <f>Model!$W$31*((drdp!D116+drdp!M116)*AMIL!$B116+(drdp!G116+drdp!P116)*AMIL!$C116+(drdp!J116+drdp!S116)*AMIL!$D116)</f>
        <v>0</v>
      </c>
      <c r="H116" s="18">
        <f>Model!$W$31*((drdp!B116)*AMIL!$B116+(drdp!E116)*AMIL!$C116+(drdp!H116)*AMIL!$D116)</f>
        <v>-0.15411906054525684</v>
      </c>
      <c r="I116" s="18">
        <f>Model!$W$31*((drdp!C116)*AMIL!$B116+(drdp!F116)*AMIL!$C116+(drdp!I116)*AMIL!$D116)</f>
        <v>-3.5581188726054577E-2</v>
      </c>
      <c r="J116" s="18">
        <f>Model!$W$31*((drdp!D116)*AMIL!$B116+(drdp!G116)*AMIL!$C116+(drdp!J116)*AMIL!$D116)</f>
        <v>0</v>
      </c>
      <c r="K116" s="21">
        <f>SUM(E$3:E115)+H116</f>
        <v>-3.390619331995651</v>
      </c>
      <c r="L116" s="21">
        <f>SUM(F$3:F115)+I116</f>
        <v>-2.3160049047103519</v>
      </c>
      <c r="M116" s="21">
        <f>SUM(G$3:G115)+J116</f>
        <v>0</v>
      </c>
      <c r="N116" s="21"/>
      <c r="O116" s="21"/>
      <c r="P116" s="21"/>
      <c r="Q116" s="19">
        <f t="shared" si="5"/>
        <v>11.496299454502635</v>
      </c>
      <c r="R116" s="19">
        <f t="shared" si="5"/>
        <v>5.3638787186424066</v>
      </c>
      <c r="S116" s="19">
        <f t="shared" si="5"/>
        <v>0</v>
      </c>
      <c r="T116" s="19">
        <f t="shared" si="6"/>
        <v>7.8526910029076644</v>
      </c>
      <c r="U116" s="19">
        <f t="shared" si="7"/>
        <v>0</v>
      </c>
      <c r="V116" s="19">
        <f t="shared" si="8"/>
        <v>0</v>
      </c>
    </row>
    <row r="117" spans="1:22" x14ac:dyDescent="0.25">
      <c r="A117" s="26">
        <f>Wellpath!E117</f>
        <v>3300</v>
      </c>
      <c r="B117" s="22">
        <v>0</v>
      </c>
      <c r="C117" s="22">
        <v>0</v>
      </c>
      <c r="D117" s="22">
        <f>SIN(Wellpath!L117) * SIN(Wellpath!O117) / (Bfield * COS(Dip))</f>
        <v>-4.7931219674804699E-5</v>
      </c>
      <c r="E117" s="20">
        <f>Model!$W$31*((drdp!B117+drdp!K117)*AMIL!$B117+(drdp!E117+drdp!N117)*AMIL!$C117+(drdp!H117+drdp!Q117)*AMIL!$D117)</f>
        <v>-0.30823812109051368</v>
      </c>
      <c r="F117" s="20">
        <f>Model!$W$31*((drdp!C117+drdp!L117)*AMIL!$B117+(drdp!F117+drdp!O117)*AMIL!$C117+(drdp!I117+drdp!R117)*AMIL!$D117)</f>
        <v>-7.1162377452109155E-2</v>
      </c>
      <c r="G117" s="20">
        <f>Model!$W$31*((drdp!D117+drdp!M117)*AMIL!$B117+(drdp!G117+drdp!P117)*AMIL!$C117+(drdp!J117+drdp!S117)*AMIL!$D117)</f>
        <v>0</v>
      </c>
      <c r="H117" s="18">
        <f>Model!$W$31*((drdp!B117)*AMIL!$B117+(drdp!E117)*AMIL!$C117+(drdp!H117)*AMIL!$D117)</f>
        <v>-0.15411906054525684</v>
      </c>
      <c r="I117" s="18">
        <f>Model!$W$31*((drdp!C117)*AMIL!$B117+(drdp!F117)*AMIL!$C117+(drdp!I117)*AMIL!$D117)</f>
        <v>-3.5581188726054577E-2</v>
      </c>
      <c r="J117" s="18">
        <f>Model!$W$31*((drdp!D117)*AMIL!$B117+(drdp!G117)*AMIL!$C117+(drdp!J117)*AMIL!$D117)</f>
        <v>0</v>
      </c>
      <c r="K117" s="21">
        <f>SUM(E$3:E116)+H117</f>
        <v>-3.6988574530861649</v>
      </c>
      <c r="L117" s="21">
        <f>SUM(F$3:F116)+I117</f>
        <v>-2.3871672821624612</v>
      </c>
      <c r="M117" s="21">
        <f>SUM(G$3:G116)+J117</f>
        <v>0</v>
      </c>
      <c r="N117" s="21"/>
      <c r="O117" s="21"/>
      <c r="P117" s="21"/>
      <c r="Q117" s="19">
        <f t="shared" si="5"/>
        <v>13.68154645825107</v>
      </c>
      <c r="R117" s="19">
        <f t="shared" si="5"/>
        <v>5.6985676330269115</v>
      </c>
      <c r="S117" s="19">
        <f t="shared" si="5"/>
        <v>0</v>
      </c>
      <c r="T117" s="19">
        <f t="shared" si="6"/>
        <v>8.8297914933900632</v>
      </c>
      <c r="U117" s="19">
        <f t="shared" si="7"/>
        <v>0</v>
      </c>
      <c r="V117" s="19">
        <f t="shared" si="8"/>
        <v>0</v>
      </c>
    </row>
    <row r="118" spans="1:22" x14ac:dyDescent="0.25">
      <c r="A118" s="26">
        <f>Wellpath!E118</f>
        <v>3330</v>
      </c>
      <c r="B118" s="22">
        <v>0</v>
      </c>
      <c r="C118" s="22">
        <v>0</v>
      </c>
      <c r="D118" s="22">
        <f>SIN(Wellpath!L118) * SIN(Wellpath!O118) / (Bfield * COS(Dip))</f>
        <v>-4.7931219674804699E-5</v>
      </c>
      <c r="E118" s="20">
        <f>Model!$W$31*((drdp!B118+drdp!K118)*AMIL!$B118+(drdp!E118+drdp!N118)*AMIL!$C118+(drdp!H118+drdp!Q118)*AMIL!$D118)</f>
        <v>-0.30823812109051368</v>
      </c>
      <c r="F118" s="20">
        <f>Model!$W$31*((drdp!C118+drdp!L118)*AMIL!$B118+(drdp!F118+drdp!O118)*AMIL!$C118+(drdp!I118+drdp!R118)*AMIL!$D118)</f>
        <v>-7.1162377452109155E-2</v>
      </c>
      <c r="G118" s="20">
        <f>Model!$W$31*((drdp!D118+drdp!M118)*AMIL!$B118+(drdp!G118+drdp!P118)*AMIL!$C118+(drdp!J118+drdp!S118)*AMIL!$D118)</f>
        <v>0</v>
      </c>
      <c r="H118" s="18">
        <f>Model!$W$31*((drdp!B118)*AMIL!$B118+(drdp!E118)*AMIL!$C118+(drdp!H118)*AMIL!$D118)</f>
        <v>-0.15411906054525684</v>
      </c>
      <c r="I118" s="18">
        <f>Model!$W$31*((drdp!C118)*AMIL!$B118+(drdp!F118)*AMIL!$C118+(drdp!I118)*AMIL!$D118)</f>
        <v>-3.5581188726054577E-2</v>
      </c>
      <c r="J118" s="18">
        <f>Model!$W$31*((drdp!D118)*AMIL!$B118+(drdp!G118)*AMIL!$C118+(drdp!J118)*AMIL!$D118)</f>
        <v>0</v>
      </c>
      <c r="K118" s="21">
        <f>SUM(E$3:E117)+H118</f>
        <v>-4.0070955741766783</v>
      </c>
      <c r="L118" s="21">
        <f>SUM(F$3:F117)+I118</f>
        <v>-2.4583296596145705</v>
      </c>
      <c r="M118" s="21">
        <f>SUM(G$3:G117)+J118</f>
        <v>0</v>
      </c>
      <c r="N118" s="21"/>
      <c r="O118" s="21"/>
      <c r="P118" s="21"/>
      <c r="Q118" s="19">
        <f t="shared" si="5"/>
        <v>16.056814940586325</v>
      </c>
      <c r="R118" s="19">
        <f t="shared" si="5"/>
        <v>6.0433847153406903</v>
      </c>
      <c r="S118" s="19">
        <f t="shared" si="5"/>
        <v>0</v>
      </c>
      <c r="T118" s="19">
        <f t="shared" si="6"/>
        <v>9.8507618989088055</v>
      </c>
      <c r="U118" s="19">
        <f t="shared" si="7"/>
        <v>0</v>
      </c>
      <c r="V118" s="19">
        <f t="shared" si="8"/>
        <v>0</v>
      </c>
    </row>
    <row r="119" spans="1:22" x14ac:dyDescent="0.25">
      <c r="A119" s="26">
        <f>Wellpath!E119</f>
        <v>3360</v>
      </c>
      <c r="B119" s="22">
        <v>0</v>
      </c>
      <c r="C119" s="22">
        <v>0</v>
      </c>
      <c r="D119" s="22">
        <f>SIN(Wellpath!L119) * SIN(Wellpath!O119) / (Bfield * COS(Dip))</f>
        <v>-4.7931219674804699E-5</v>
      </c>
      <c r="E119" s="20">
        <f>Model!$W$31*((drdp!B119+drdp!K119)*AMIL!$B119+(drdp!E119+drdp!N119)*AMIL!$C119+(drdp!H119+drdp!Q119)*AMIL!$D119)</f>
        <v>-0.30823812109051368</v>
      </c>
      <c r="F119" s="20">
        <f>Model!$W$31*((drdp!C119+drdp!L119)*AMIL!$B119+(drdp!F119+drdp!O119)*AMIL!$C119+(drdp!I119+drdp!R119)*AMIL!$D119)</f>
        <v>-7.1162377452109155E-2</v>
      </c>
      <c r="G119" s="20">
        <f>Model!$W$31*((drdp!D119+drdp!M119)*AMIL!$B119+(drdp!G119+drdp!P119)*AMIL!$C119+(drdp!J119+drdp!S119)*AMIL!$D119)</f>
        <v>0</v>
      </c>
      <c r="H119" s="18">
        <f>Model!$W$31*((drdp!B119)*AMIL!$B119+(drdp!E119)*AMIL!$C119+(drdp!H119)*AMIL!$D119)</f>
        <v>-0.15411906054525684</v>
      </c>
      <c r="I119" s="18">
        <f>Model!$W$31*((drdp!C119)*AMIL!$B119+(drdp!F119)*AMIL!$C119+(drdp!I119)*AMIL!$D119)</f>
        <v>-3.5581188726054577E-2</v>
      </c>
      <c r="J119" s="18">
        <f>Model!$W$31*((drdp!D119)*AMIL!$B119+(drdp!G119)*AMIL!$C119+(drdp!J119)*AMIL!$D119)</f>
        <v>0</v>
      </c>
      <c r="K119" s="21">
        <f>SUM(E$3:E118)+H119</f>
        <v>-4.3153336952671921</v>
      </c>
      <c r="L119" s="21">
        <f>SUM(F$3:F118)+I119</f>
        <v>-2.5294920370666798</v>
      </c>
      <c r="M119" s="21">
        <f>SUM(G$3:G118)+J119</f>
        <v>0</v>
      </c>
      <c r="N119" s="21"/>
      <c r="O119" s="21"/>
      <c r="P119" s="21"/>
      <c r="Q119" s="19">
        <f t="shared" si="5"/>
        <v>18.622104901508401</v>
      </c>
      <c r="R119" s="19">
        <f t="shared" si="5"/>
        <v>6.3983299655837413</v>
      </c>
      <c r="S119" s="19">
        <f t="shared" si="5"/>
        <v>0</v>
      </c>
      <c r="T119" s="19">
        <f t="shared" si="6"/>
        <v>10.915602219463892</v>
      </c>
      <c r="U119" s="19">
        <f t="shared" si="7"/>
        <v>0</v>
      </c>
      <c r="V119" s="19">
        <f t="shared" si="8"/>
        <v>0</v>
      </c>
    </row>
    <row r="120" spans="1:22" x14ac:dyDescent="0.25">
      <c r="A120" s="26">
        <f>Wellpath!E120</f>
        <v>3390</v>
      </c>
      <c r="B120" s="22">
        <v>0</v>
      </c>
      <c r="C120" s="22">
        <v>0</v>
      </c>
      <c r="D120" s="22">
        <f>SIN(Wellpath!L120) * SIN(Wellpath!O120) / (Bfield * COS(Dip))</f>
        <v>-4.7931219674804699E-5</v>
      </c>
      <c r="E120" s="20">
        <f>Model!$W$31*((drdp!B120+drdp!K120)*AMIL!$B120+(drdp!E120+drdp!N120)*AMIL!$C120+(drdp!H120+drdp!Q120)*AMIL!$D120)</f>
        <v>-0.30823812109051368</v>
      </c>
      <c r="F120" s="20">
        <f>Model!$W$31*((drdp!C120+drdp!L120)*AMIL!$B120+(drdp!F120+drdp!O120)*AMIL!$C120+(drdp!I120+drdp!R120)*AMIL!$D120)</f>
        <v>-7.1162377452109155E-2</v>
      </c>
      <c r="G120" s="20">
        <f>Model!$W$31*((drdp!D120+drdp!M120)*AMIL!$B120+(drdp!G120+drdp!P120)*AMIL!$C120+(drdp!J120+drdp!S120)*AMIL!$D120)</f>
        <v>0</v>
      </c>
      <c r="H120" s="18">
        <f>Model!$W$31*((drdp!B120)*AMIL!$B120+(drdp!E120)*AMIL!$C120+(drdp!H120)*AMIL!$D120)</f>
        <v>-0.15411906054525684</v>
      </c>
      <c r="I120" s="18">
        <f>Model!$W$31*((drdp!C120)*AMIL!$B120+(drdp!F120)*AMIL!$C120+(drdp!I120)*AMIL!$D120)</f>
        <v>-3.5581188726054577E-2</v>
      </c>
      <c r="J120" s="18">
        <f>Model!$W$31*((drdp!D120)*AMIL!$B120+(drdp!G120)*AMIL!$C120+(drdp!J120)*AMIL!$D120)</f>
        <v>0</v>
      </c>
      <c r="K120" s="21">
        <f>SUM(E$3:E119)+H120</f>
        <v>-4.623571816357706</v>
      </c>
      <c r="L120" s="21">
        <f>SUM(F$3:F119)+I120</f>
        <v>-2.6006544145187891</v>
      </c>
      <c r="M120" s="21">
        <f>SUM(G$3:G119)+J120</f>
        <v>0</v>
      </c>
      <c r="N120" s="21"/>
      <c r="O120" s="21"/>
      <c r="P120" s="21"/>
      <c r="Q120" s="19">
        <f t="shared" si="5"/>
        <v>21.377416341017298</v>
      </c>
      <c r="R120" s="19">
        <f t="shared" si="5"/>
        <v>6.7634033837560654</v>
      </c>
      <c r="S120" s="19">
        <f t="shared" si="5"/>
        <v>0</v>
      </c>
      <c r="T120" s="19">
        <f t="shared" si="6"/>
        <v>12.024312455055323</v>
      </c>
      <c r="U120" s="19">
        <f t="shared" si="7"/>
        <v>0</v>
      </c>
      <c r="V120" s="19">
        <f t="shared" si="8"/>
        <v>0</v>
      </c>
    </row>
    <row r="121" spans="1:22" x14ac:dyDescent="0.25">
      <c r="A121" s="26">
        <f>Wellpath!E121</f>
        <v>3420</v>
      </c>
      <c r="B121" s="22">
        <v>0</v>
      </c>
      <c r="C121" s="22">
        <v>0</v>
      </c>
      <c r="D121" s="22">
        <f>SIN(Wellpath!L121) * SIN(Wellpath!O121) / (Bfield * COS(Dip))</f>
        <v>-4.7931219674804699E-5</v>
      </c>
      <c r="E121" s="20">
        <f>Model!$W$31*((drdp!B121+drdp!K121)*AMIL!$B121+(drdp!E121+drdp!N121)*AMIL!$C121+(drdp!H121+drdp!Q121)*AMIL!$D121)</f>
        <v>-0.20549208072700909</v>
      </c>
      <c r="F121" s="20">
        <f>Model!$W$31*((drdp!C121+drdp!L121)*AMIL!$B121+(drdp!F121+drdp!O121)*AMIL!$C121+(drdp!I121+drdp!R121)*AMIL!$D121)</f>
        <v>-4.7441584968072763E-2</v>
      </c>
      <c r="G121" s="20">
        <f>Model!$W$31*((drdp!D121+drdp!M121)*AMIL!$B121+(drdp!G121+drdp!P121)*AMIL!$C121+(drdp!J121+drdp!S121)*AMIL!$D121)</f>
        <v>0</v>
      </c>
      <c r="H121" s="18">
        <f>Model!$W$31*((drdp!B121)*AMIL!$B121+(drdp!E121)*AMIL!$C121+(drdp!H121)*AMIL!$D121)</f>
        <v>-0.15411906054525684</v>
      </c>
      <c r="I121" s="18">
        <f>Model!$W$31*((drdp!C121)*AMIL!$B121+(drdp!F121)*AMIL!$C121+(drdp!I121)*AMIL!$D121)</f>
        <v>-3.5581188726054577E-2</v>
      </c>
      <c r="J121" s="18">
        <f>Model!$W$31*((drdp!D121)*AMIL!$B121+(drdp!G121)*AMIL!$C121+(drdp!J121)*AMIL!$D121)</f>
        <v>0</v>
      </c>
      <c r="K121" s="21">
        <f>SUM(E$3:E120)+H121</f>
        <v>-4.9318099374482198</v>
      </c>
      <c r="L121" s="21">
        <f>SUM(F$3:F120)+I121</f>
        <v>-2.6718167919708984</v>
      </c>
      <c r="M121" s="21">
        <f>SUM(G$3:G120)+J121</f>
        <v>0</v>
      </c>
      <c r="N121" s="21"/>
      <c r="O121" s="21"/>
      <c r="P121" s="21"/>
      <c r="Q121" s="19">
        <f t="shared" si="5"/>
        <v>24.322749259113014</v>
      </c>
      <c r="R121" s="19">
        <f t="shared" si="5"/>
        <v>7.1386049698576626</v>
      </c>
      <c r="S121" s="19">
        <f t="shared" si="5"/>
        <v>0</v>
      </c>
      <c r="T121" s="19">
        <f t="shared" si="6"/>
        <v>13.176892605683101</v>
      </c>
      <c r="U121" s="19">
        <f t="shared" si="7"/>
        <v>0</v>
      </c>
      <c r="V121" s="19">
        <f t="shared" si="8"/>
        <v>0</v>
      </c>
    </row>
    <row r="122" spans="1:22" x14ac:dyDescent="0.25">
      <c r="A122" s="26">
        <f>Wellpath!E122</f>
        <v>3430</v>
      </c>
      <c r="B122" s="22">
        <v>0</v>
      </c>
      <c r="C122" s="22">
        <v>0</v>
      </c>
      <c r="D122" s="22">
        <f>SIN(Wellpath!L122) * SIN(Wellpath!O122) / (Bfield * COS(Dip))</f>
        <v>-4.7931219674804699E-5</v>
      </c>
      <c r="E122" s="20">
        <f>Model!$W$31*((drdp!B122+drdp!K122)*AMIL!$B122+(drdp!E122+drdp!N122)*AMIL!$C122+(drdp!H122+drdp!Q122)*AMIL!$D122)</f>
        <v>-0.15411906054525684</v>
      </c>
      <c r="F122" s="20">
        <f>Model!$W$31*((drdp!C122+drdp!L122)*AMIL!$B122+(drdp!F122+drdp!O122)*AMIL!$C122+(drdp!I122+drdp!R122)*AMIL!$D122)</f>
        <v>-3.558118872605457E-2</v>
      </c>
      <c r="G122" s="20">
        <f>Model!$W$31*((drdp!D122+drdp!M122)*AMIL!$B122+(drdp!G122+drdp!P122)*AMIL!$C122+(drdp!J122+drdp!S122)*AMIL!$D122)</f>
        <v>0</v>
      </c>
      <c r="H122" s="18">
        <f>Model!$W$31*((drdp!B122)*AMIL!$B122+(drdp!E122)*AMIL!$C122+(drdp!H122)*AMIL!$D122)</f>
        <v>-5.1373020181752271E-2</v>
      </c>
      <c r="I122" s="18">
        <f>Model!$W$31*((drdp!C122)*AMIL!$B122+(drdp!F122)*AMIL!$C122+(drdp!I122)*AMIL!$D122)</f>
        <v>-1.1860396242018191E-2</v>
      </c>
      <c r="J122" s="18">
        <f>Model!$W$31*((drdp!D122)*AMIL!$B122+(drdp!G122)*AMIL!$C122+(drdp!J122)*AMIL!$D122)</f>
        <v>0</v>
      </c>
      <c r="K122" s="21">
        <f>SUM(E$3:E121)+H122</f>
        <v>-5.034555977811725</v>
      </c>
      <c r="L122" s="21">
        <f>SUM(F$3:F121)+I122</f>
        <v>-2.695537584454935</v>
      </c>
      <c r="M122" s="21">
        <f>SUM(G$3:G121)+J122</f>
        <v>0</v>
      </c>
      <c r="N122" s="21"/>
      <c r="O122" s="21"/>
      <c r="P122" s="21"/>
      <c r="Q122" s="19">
        <f t="shared" si="5"/>
        <v>25.346753893719775</v>
      </c>
      <c r="R122" s="19">
        <f t="shared" si="5"/>
        <v>7.2659228692091453</v>
      </c>
      <c r="S122" s="19">
        <f t="shared" si="5"/>
        <v>0</v>
      </c>
      <c r="T122" s="19">
        <f t="shared" si="6"/>
        <v>13.57083485923377</v>
      </c>
      <c r="U122" s="19">
        <f t="shared" si="7"/>
        <v>0</v>
      </c>
      <c r="V122" s="19">
        <f t="shared" si="8"/>
        <v>0</v>
      </c>
    </row>
    <row r="123" spans="1:22" x14ac:dyDescent="0.25">
      <c r="A123" s="26">
        <f>Wellpath!E123</f>
        <v>3450</v>
      </c>
      <c r="B123" s="22">
        <v>0</v>
      </c>
      <c r="C123" s="22">
        <v>0</v>
      </c>
      <c r="D123" s="22">
        <f>SIN(Wellpath!L123) * SIN(Wellpath!O123) / (Bfield * COS(Dip))</f>
        <v>-4.7668658249808554E-5</v>
      </c>
      <c r="E123" s="20">
        <f>Model!$W$31*((drdp!B123+drdp!K123)*AMIL!$B123+(drdp!E123+drdp!N123)*AMIL!$C123+(drdp!H123+drdp!Q123)*AMIL!$D123)</f>
        <v>-0.25985108266810869</v>
      </c>
      <c r="F123" s="20">
        <f>Model!$W$31*((drdp!C123+drdp!L123)*AMIL!$B123+(drdp!F123+drdp!O123)*AMIL!$C123+(drdp!I123+drdp!R123)*AMIL!$D123)</f>
        <v>-3.3564309548096041E-2</v>
      </c>
      <c r="G123" s="20">
        <f>Model!$W$31*((drdp!D123+drdp!M123)*AMIL!$B123+(drdp!G123+drdp!P123)*AMIL!$C123+(drdp!J123+drdp!S123)*AMIL!$D123)</f>
        <v>0</v>
      </c>
      <c r="H123" s="18">
        <f>Model!$W$31*((drdp!B123)*AMIL!$B123+(drdp!E123)*AMIL!$C123+(drdp!H123)*AMIL!$D123)</f>
        <v>-0.10394043306724347</v>
      </c>
      <c r="I123" s="18">
        <f>Model!$W$31*((drdp!C123)*AMIL!$B123+(drdp!F123)*AMIL!$C123+(drdp!I123)*AMIL!$D123)</f>
        <v>-1.3425723819238417E-2</v>
      </c>
      <c r="J123" s="18">
        <f>Model!$W$31*((drdp!D123)*AMIL!$B123+(drdp!G123)*AMIL!$C123+(drdp!J123)*AMIL!$D123)</f>
        <v>0</v>
      </c>
      <c r="K123" s="21">
        <f>SUM(E$3:E122)+H123</f>
        <v>-5.2412424512424725</v>
      </c>
      <c r="L123" s="21">
        <f>SUM(F$3:F122)+I123</f>
        <v>-2.7326841007582097</v>
      </c>
      <c r="M123" s="21">
        <f>SUM(G$3:G122)+J123</f>
        <v>0</v>
      </c>
      <c r="N123" s="21"/>
      <c r="O123" s="21"/>
      <c r="P123" s="21"/>
      <c r="Q123" s="19">
        <f t="shared" si="5"/>
        <v>27.4706224327062</v>
      </c>
      <c r="R123" s="19">
        <f t="shared" si="5"/>
        <v>7.4675623945367047</v>
      </c>
      <c r="S123" s="19">
        <f t="shared" si="5"/>
        <v>0</v>
      </c>
      <c r="T123" s="19">
        <f t="shared" si="6"/>
        <v>14.322659914729291</v>
      </c>
      <c r="U123" s="19">
        <f t="shared" si="7"/>
        <v>0</v>
      </c>
      <c r="V123" s="19">
        <f t="shared" si="8"/>
        <v>0</v>
      </c>
    </row>
    <row r="124" spans="1:22" x14ac:dyDescent="0.25">
      <c r="A124" s="26">
        <f>Wellpath!E124</f>
        <v>3480</v>
      </c>
      <c r="B124" s="22">
        <v>0</v>
      </c>
      <c r="C124" s="22">
        <v>0</v>
      </c>
      <c r="D124" s="22">
        <f>SIN(Wellpath!L124) * SIN(Wellpath!O124) / (Bfield * COS(Dip))</f>
        <v>-4.6298452442591513E-5</v>
      </c>
      <c r="E124" s="20">
        <f>Model!$W$31*((drdp!B124+drdp!K124)*AMIL!$B124+(drdp!E124+drdp!N124)*AMIL!$C124+(drdp!H124+drdp!Q124)*AMIL!$D124)</f>
        <v>-0.30431032582594991</v>
      </c>
      <c r="F124" s="20">
        <f>Model!$W$31*((drdp!C124+drdp!L124)*AMIL!$B124+(drdp!F124+drdp!O124)*AMIL!$C124+(drdp!I124+drdp!R124)*AMIL!$D124)</f>
        <v>6.0024536311064532E-3</v>
      </c>
      <c r="G124" s="20">
        <f>Model!$W$31*((drdp!D124+drdp!M124)*AMIL!$B124+(drdp!G124+drdp!P124)*AMIL!$C124+(drdp!J124+drdp!S124)*AMIL!$D124)</f>
        <v>0</v>
      </c>
      <c r="H124" s="18">
        <f>Model!$W$31*((drdp!B124)*AMIL!$B124+(drdp!E124)*AMIL!$C124+(drdp!H124)*AMIL!$D124)</f>
        <v>-0.15215516291297496</v>
      </c>
      <c r="I124" s="18">
        <f>Model!$W$31*((drdp!C124)*AMIL!$B124+(drdp!F124)*AMIL!$C124+(drdp!I124)*AMIL!$D124)</f>
        <v>3.0012268155532266E-3</v>
      </c>
      <c r="J124" s="18">
        <f>Model!$W$31*((drdp!D124)*AMIL!$B124+(drdp!G124)*AMIL!$C124+(drdp!J124)*AMIL!$D124)</f>
        <v>0</v>
      </c>
      <c r="K124" s="21">
        <f>SUM(E$3:E123)+H124</f>
        <v>-5.5493082637563136</v>
      </c>
      <c r="L124" s="21">
        <f>SUM(F$3:F123)+I124</f>
        <v>-2.749821459671514</v>
      </c>
      <c r="M124" s="21">
        <f>SUM(G$3:G123)+J124</f>
        <v>0</v>
      </c>
      <c r="N124" s="21"/>
      <c r="O124" s="21"/>
      <c r="P124" s="21"/>
      <c r="Q124" s="19">
        <f t="shared" si="5"/>
        <v>30.794822206194112</v>
      </c>
      <c r="R124" s="19">
        <f t="shared" si="5"/>
        <v>7.5615180600699761</v>
      </c>
      <c r="S124" s="19">
        <f t="shared" si="5"/>
        <v>0</v>
      </c>
      <c r="T124" s="19">
        <f t="shared" si="6"/>
        <v>15.259606950009582</v>
      </c>
      <c r="U124" s="19">
        <f t="shared" si="7"/>
        <v>0</v>
      </c>
      <c r="V124" s="19">
        <f t="shared" si="8"/>
        <v>0</v>
      </c>
    </row>
    <row r="125" spans="1:22" x14ac:dyDescent="0.25">
      <c r="A125" s="26">
        <f>Wellpath!E125</f>
        <v>3510</v>
      </c>
      <c r="B125" s="22">
        <v>0</v>
      </c>
      <c r="C125" s="22">
        <v>0</v>
      </c>
      <c r="D125" s="22">
        <f>SIN(Wellpath!L125) * SIN(Wellpath!O125) / (Bfield * COS(Dip))</f>
        <v>-4.3788045630222394E-5</v>
      </c>
      <c r="E125" s="20">
        <f>Model!$W$31*((drdp!B125+drdp!K125)*AMIL!$B125+(drdp!E125+drdp!N125)*AMIL!$C125+(drdp!H125+drdp!Q125)*AMIL!$D125)</f>
        <v>-0.28209705868190088</v>
      </c>
      <c r="F125" s="20">
        <f>Model!$W$31*((drdp!C125+drdp!L125)*AMIL!$B125+(drdp!F125+drdp!O125)*AMIL!$C125+(drdp!I125+drdp!R125)*AMIL!$D125)</f>
        <v>4.82197333021065E-2</v>
      </c>
      <c r="G125" s="20">
        <f>Model!$W$31*((drdp!D125+drdp!M125)*AMIL!$B125+(drdp!G125+drdp!P125)*AMIL!$C125+(drdp!J125+drdp!S125)*AMIL!$D125)</f>
        <v>0</v>
      </c>
      <c r="H125" s="18">
        <f>Model!$W$31*((drdp!B125)*AMIL!$B125+(drdp!E125)*AMIL!$C125+(drdp!H125)*AMIL!$D125)</f>
        <v>-0.14104852934095044</v>
      </c>
      <c r="I125" s="18">
        <f>Model!$W$31*((drdp!C125)*AMIL!$B125+(drdp!F125)*AMIL!$C125+(drdp!I125)*AMIL!$D125)</f>
        <v>2.410986665105325E-2</v>
      </c>
      <c r="J125" s="18">
        <f>Model!$W$31*((drdp!D125)*AMIL!$B125+(drdp!G125)*AMIL!$C125+(drdp!J125)*AMIL!$D125)</f>
        <v>0</v>
      </c>
      <c r="K125" s="21">
        <f>SUM(E$3:E124)+H125</f>
        <v>-5.842511956010239</v>
      </c>
      <c r="L125" s="21">
        <f>SUM(F$3:F124)+I125</f>
        <v>-2.7227103662049075</v>
      </c>
      <c r="M125" s="21">
        <f>SUM(G$3:G124)+J125</f>
        <v>0</v>
      </c>
      <c r="N125" s="21"/>
      <c r="O125" s="21"/>
      <c r="P125" s="21"/>
      <c r="Q125" s="19">
        <f t="shared" si="5"/>
        <v>34.134945956122586</v>
      </c>
      <c r="R125" s="19">
        <f t="shared" si="5"/>
        <v>7.4131517382396614</v>
      </c>
      <c r="S125" s="19">
        <f t="shared" si="5"/>
        <v>0</v>
      </c>
      <c r="T125" s="19">
        <f t="shared" si="6"/>
        <v>15.907467867305188</v>
      </c>
      <c r="U125" s="19">
        <f t="shared" si="7"/>
        <v>0</v>
      </c>
      <c r="V125" s="19">
        <f t="shared" si="8"/>
        <v>0</v>
      </c>
    </row>
    <row r="126" spans="1:22" x14ac:dyDescent="0.25">
      <c r="A126" s="26">
        <f>Wellpath!E126</f>
        <v>3540</v>
      </c>
      <c r="B126" s="22">
        <v>0</v>
      </c>
      <c r="C126" s="22">
        <v>0</v>
      </c>
      <c r="D126" s="22">
        <f>SIN(Wellpath!L126) * SIN(Wellpath!O126) / (Bfield * COS(Dip))</f>
        <v>-4.0199359001237516E-5</v>
      </c>
      <c r="E126" s="20">
        <f>Model!$W$31*((drdp!B126+drdp!K126)*AMIL!$B126+(drdp!E126+drdp!N126)*AMIL!$C126+(drdp!H126+drdp!Q126)*AMIL!$D126)</f>
        <v>-0.24735617433458634</v>
      </c>
      <c r="F126" s="20">
        <f>Model!$W$31*((drdp!C126+drdp!L126)*AMIL!$B126+(drdp!F126+drdp!O126)*AMIL!$C126+(drdp!I126+drdp!R126)*AMIL!$D126)</f>
        <v>8.223650094209993E-2</v>
      </c>
      <c r="G126" s="20">
        <f>Model!$W$31*((drdp!D126+drdp!M126)*AMIL!$B126+(drdp!G126+drdp!P126)*AMIL!$C126+(drdp!J126+drdp!S126)*AMIL!$D126)</f>
        <v>0</v>
      </c>
      <c r="H126" s="18">
        <f>Model!$W$31*((drdp!B126)*AMIL!$B126+(drdp!E126)*AMIL!$C126+(drdp!H126)*AMIL!$D126)</f>
        <v>-0.12367808716729317</v>
      </c>
      <c r="I126" s="18">
        <f>Model!$W$31*((drdp!C126)*AMIL!$B126+(drdp!F126)*AMIL!$C126+(drdp!I126)*AMIL!$D126)</f>
        <v>4.1118250471049965E-2</v>
      </c>
      <c r="J126" s="18">
        <f>Model!$W$31*((drdp!D126)*AMIL!$B126+(drdp!G126)*AMIL!$C126+(drdp!J126)*AMIL!$D126)</f>
        <v>0</v>
      </c>
      <c r="K126" s="21">
        <f>SUM(E$3:E125)+H126</f>
        <v>-6.1072385725184821</v>
      </c>
      <c r="L126" s="21">
        <f>SUM(F$3:F125)+I126</f>
        <v>-2.6574822490828041</v>
      </c>
      <c r="M126" s="21">
        <f>SUM(G$3:G125)+J126</f>
        <v>0</v>
      </c>
      <c r="N126" s="21"/>
      <c r="O126" s="21"/>
      <c r="P126" s="21"/>
      <c r="Q126" s="19">
        <f t="shared" si="5"/>
        <v>37.29836298165759</v>
      </c>
      <c r="R126" s="19">
        <f t="shared" si="5"/>
        <v>7.0622119041901987</v>
      </c>
      <c r="S126" s="19">
        <f t="shared" si="5"/>
        <v>0</v>
      </c>
      <c r="T126" s="19">
        <f t="shared" si="6"/>
        <v>16.229878097381668</v>
      </c>
      <c r="U126" s="19">
        <f t="shared" si="7"/>
        <v>0</v>
      </c>
      <c r="V126" s="19">
        <f t="shared" si="8"/>
        <v>0</v>
      </c>
    </row>
    <row r="127" spans="1:22" x14ac:dyDescent="0.25">
      <c r="A127" s="26">
        <f>Wellpath!E127</f>
        <v>3570</v>
      </c>
      <c r="B127" s="22">
        <v>0</v>
      </c>
      <c r="C127" s="22">
        <v>0</v>
      </c>
      <c r="D127" s="22">
        <f>SIN(Wellpath!L127) * SIN(Wellpath!O127) / (Bfield * COS(Dip))</f>
        <v>-3.5622251527223351E-5</v>
      </c>
      <c r="E127" s="20">
        <f>Model!$W$31*((drdp!B127+drdp!K127)*AMIL!$B127+(drdp!E127+drdp!N127)*AMIL!$C127+(drdp!H127+drdp!Q127)*AMIL!$D127)</f>
        <v>-0.20350319722503912</v>
      </c>
      <c r="F127" s="20">
        <f>Model!$W$31*((drdp!C127+drdp!L127)*AMIL!$B127+(drdp!F127+drdp!O127)*AMIL!$C127+(drdp!I127+drdp!R127)*AMIL!$D127)</f>
        <v>0.10472117091717463</v>
      </c>
      <c r="G127" s="20">
        <f>Model!$W$31*((drdp!D127+drdp!M127)*AMIL!$B127+(drdp!G127+drdp!P127)*AMIL!$C127+(drdp!J127+drdp!S127)*AMIL!$D127)</f>
        <v>0</v>
      </c>
      <c r="H127" s="18">
        <f>Model!$W$31*((drdp!B127)*AMIL!$B127+(drdp!E127)*AMIL!$C127+(drdp!H127)*AMIL!$D127)</f>
        <v>-0.10175159861251956</v>
      </c>
      <c r="I127" s="18">
        <f>Model!$W$31*((drdp!C127)*AMIL!$B127+(drdp!F127)*AMIL!$C127+(drdp!I127)*AMIL!$D127)</f>
        <v>5.2360585458587315E-2</v>
      </c>
      <c r="J127" s="18">
        <f>Model!$W$31*((drdp!D127)*AMIL!$B127+(drdp!G127)*AMIL!$C127+(drdp!J127)*AMIL!$D127)</f>
        <v>0</v>
      </c>
      <c r="K127" s="21">
        <f>SUM(E$3:E126)+H127</f>
        <v>-6.3326682582982956</v>
      </c>
      <c r="L127" s="21">
        <f>SUM(F$3:F126)+I127</f>
        <v>-2.5640034131531673</v>
      </c>
      <c r="M127" s="21">
        <f>SUM(G$3:G126)+J127</f>
        <v>0</v>
      </c>
      <c r="N127" s="21"/>
      <c r="O127" s="21"/>
      <c r="P127" s="21"/>
      <c r="Q127" s="19">
        <f t="shared" si="5"/>
        <v>40.102687269658766</v>
      </c>
      <c r="R127" s="19">
        <f t="shared" si="5"/>
        <v>6.5741135026610911</v>
      </c>
      <c r="S127" s="19">
        <f t="shared" si="5"/>
        <v>0</v>
      </c>
      <c r="T127" s="19">
        <f t="shared" si="6"/>
        <v>16.236983028643554</v>
      </c>
      <c r="U127" s="19">
        <f t="shared" si="7"/>
        <v>0</v>
      </c>
      <c r="V127" s="19">
        <f t="shared" si="8"/>
        <v>0</v>
      </c>
    </row>
    <row r="128" spans="1:22" x14ac:dyDescent="0.25">
      <c r="A128" s="26">
        <f>Wellpath!E128</f>
        <v>3600</v>
      </c>
      <c r="B128" s="22">
        <v>0</v>
      </c>
      <c r="C128" s="22">
        <v>0</v>
      </c>
      <c r="D128" s="22">
        <f>SIN(Wellpath!L128) * SIN(Wellpath!O128) / (Bfield * COS(Dip))</f>
        <v>-3.0162752912960544E-5</v>
      </c>
      <c r="E128" s="20">
        <f>Model!$W$31*((drdp!B128+drdp!K128)*AMIL!$B128+(drdp!E128+drdp!N128)*AMIL!$C128+(drdp!H128+drdp!Q128)*AMIL!$D128)</f>
        <v>-0.15477064039147689</v>
      </c>
      <c r="F128" s="20">
        <f>Model!$W$31*((drdp!C128+drdp!L128)*AMIL!$B128+(drdp!F128+drdp!O128)*AMIL!$C128+(drdp!I128+drdp!R128)*AMIL!$D128)</f>
        <v>0.1134825286977009</v>
      </c>
      <c r="G128" s="20">
        <f>Model!$W$31*((drdp!D128+drdp!M128)*AMIL!$B128+(drdp!G128+drdp!P128)*AMIL!$C128+(drdp!J128+drdp!S128)*AMIL!$D128)</f>
        <v>0</v>
      </c>
      <c r="H128" s="18">
        <f>Model!$W$31*((drdp!B128)*AMIL!$B128+(drdp!E128)*AMIL!$C128+(drdp!H128)*AMIL!$D128)</f>
        <v>-7.7385320195738447E-2</v>
      </c>
      <c r="I128" s="18">
        <f>Model!$W$31*((drdp!C128)*AMIL!$B128+(drdp!F128)*AMIL!$C128+(drdp!I128)*AMIL!$D128)</f>
        <v>5.6741264348850448E-2</v>
      </c>
      <c r="J128" s="18">
        <f>Model!$W$31*((drdp!D128)*AMIL!$B128+(drdp!G128)*AMIL!$C128+(drdp!J128)*AMIL!$D128)</f>
        <v>0</v>
      </c>
      <c r="K128" s="21">
        <f>SUM(E$3:E127)+H128</f>
        <v>-6.5118051771065542</v>
      </c>
      <c r="L128" s="21">
        <f>SUM(F$3:F127)+I128</f>
        <v>-2.4549015633457292</v>
      </c>
      <c r="M128" s="21">
        <f>SUM(G$3:G127)+J128</f>
        <v>0</v>
      </c>
      <c r="N128" s="21"/>
      <c r="O128" s="21"/>
      <c r="P128" s="21"/>
      <c r="Q128" s="19">
        <f t="shared" si="5"/>
        <v>42.40360666459172</v>
      </c>
      <c r="R128" s="19">
        <f t="shared" si="5"/>
        <v>6.0265416857173051</v>
      </c>
      <c r="S128" s="19">
        <f t="shared" si="5"/>
        <v>0</v>
      </c>
      <c r="T128" s="19">
        <f t="shared" si="6"/>
        <v>15.985840709481693</v>
      </c>
      <c r="U128" s="19">
        <f t="shared" si="7"/>
        <v>0</v>
      </c>
      <c r="V128" s="19">
        <f t="shared" si="8"/>
        <v>0</v>
      </c>
    </row>
    <row r="129" spans="1:22" x14ac:dyDescent="0.25">
      <c r="A129" s="26">
        <f>Wellpath!E129</f>
        <v>3630</v>
      </c>
      <c r="B129" s="22">
        <v>0</v>
      </c>
      <c r="C129" s="22">
        <v>0</v>
      </c>
      <c r="D129" s="22">
        <f>SIN(Wellpath!L129) * SIN(Wellpath!O129) / (Bfield * COS(Dip))</f>
        <v>-2.3967775417167958E-5</v>
      </c>
      <c r="E129" s="20">
        <f>Model!$W$31*((drdp!B129+drdp!K129)*AMIL!$B129+(drdp!E129+drdp!N129)*AMIL!$C129+(drdp!H129+drdp!Q129)*AMIL!$D129)</f>
        <v>-0.10603084464673619</v>
      </c>
      <c r="F129" s="20">
        <f>Model!$W$31*((drdp!C129+drdp!L129)*AMIL!$B129+(drdp!F129+drdp!O129)*AMIL!$C129+(drdp!I129+drdp!R129)*AMIL!$D129)</f>
        <v>0.10763441452920278</v>
      </c>
      <c r="G129" s="20">
        <f>Model!$W$31*((drdp!D129+drdp!M129)*AMIL!$B129+(drdp!G129+drdp!P129)*AMIL!$C129+(drdp!J129+drdp!S129)*AMIL!$D129)</f>
        <v>0</v>
      </c>
      <c r="H129" s="18">
        <f>Model!$W$31*((drdp!B129)*AMIL!$B129+(drdp!E129)*AMIL!$C129+(drdp!H129)*AMIL!$D129)</f>
        <v>-5.3015422323368096E-2</v>
      </c>
      <c r="I129" s="18">
        <f>Model!$W$31*((drdp!C129)*AMIL!$B129+(drdp!F129)*AMIL!$C129+(drdp!I129)*AMIL!$D129)</f>
        <v>5.3817207264601388E-2</v>
      </c>
      <c r="J129" s="18">
        <f>Model!$W$31*((drdp!D129)*AMIL!$B129+(drdp!G129)*AMIL!$C129+(drdp!J129)*AMIL!$D129)</f>
        <v>0</v>
      </c>
      <c r="K129" s="21">
        <f>SUM(E$3:E128)+H129</f>
        <v>-6.6422059196256606</v>
      </c>
      <c r="L129" s="21">
        <f>SUM(F$3:F128)+I129</f>
        <v>-2.3443430917322772</v>
      </c>
      <c r="M129" s="21">
        <f>SUM(G$3:G128)+J129</f>
        <v>0</v>
      </c>
      <c r="N129" s="21"/>
      <c r="O129" s="21"/>
      <c r="P129" s="21"/>
      <c r="Q129" s="19">
        <f t="shared" si="5"/>
        <v>44.118899478710169</v>
      </c>
      <c r="R129" s="19">
        <f t="shared" si="5"/>
        <v>5.4959445317528521</v>
      </c>
      <c r="S129" s="19">
        <f t="shared" si="5"/>
        <v>0</v>
      </c>
      <c r="T129" s="19">
        <f t="shared" si="6"/>
        <v>15.571609561537654</v>
      </c>
      <c r="U129" s="19">
        <f t="shared" si="7"/>
        <v>0</v>
      </c>
      <c r="V129" s="19">
        <f t="shared" si="8"/>
        <v>0</v>
      </c>
    </row>
    <row r="130" spans="1:22" x14ac:dyDescent="0.25">
      <c r="A130" s="26">
        <f>Wellpath!E130</f>
        <v>3660</v>
      </c>
      <c r="B130" s="22">
        <v>0</v>
      </c>
      <c r="C130" s="22">
        <v>0</v>
      </c>
      <c r="D130" s="22">
        <f>SIN(Wellpath!L130) * SIN(Wellpath!O130) / (Bfield * COS(Dip))</f>
        <v>-1.7177097929596447E-5</v>
      </c>
      <c r="E130" s="20">
        <f>Model!$W$31*((drdp!B130+drdp!K130)*AMIL!$B130+(drdp!E130+drdp!N130)*AMIL!$C130+(drdp!H130+drdp!Q130)*AMIL!$D130)</f>
        <v>-6.1959521128097966E-2</v>
      </c>
      <c r="F130" s="20">
        <f>Model!$W$31*((drdp!C130+drdp!L130)*AMIL!$B130+(drdp!F130+drdp!O130)*AMIL!$C130+(drdp!I130+drdp!R130)*AMIL!$D130)</f>
        <v>8.7768161778898346E-2</v>
      </c>
      <c r="G130" s="20">
        <f>Model!$W$31*((drdp!D130+drdp!M130)*AMIL!$B130+(drdp!G130+drdp!P130)*AMIL!$C130+(drdp!J130+drdp!S130)*AMIL!$D130)</f>
        <v>0</v>
      </c>
      <c r="H130" s="18">
        <f>Model!$W$31*((drdp!B130)*AMIL!$B130+(drdp!E130)*AMIL!$C130+(drdp!H130)*AMIL!$D130)</f>
        <v>-3.0979760564048983E-2</v>
      </c>
      <c r="I130" s="18">
        <f>Model!$W$31*((drdp!C130)*AMIL!$B130+(drdp!F130)*AMIL!$C130+(drdp!I130)*AMIL!$D130)</f>
        <v>4.3884080889449173E-2</v>
      </c>
      <c r="J130" s="18">
        <f>Model!$W$31*((drdp!D130)*AMIL!$B130+(drdp!G130)*AMIL!$C130+(drdp!J130)*AMIL!$D130)</f>
        <v>0</v>
      </c>
      <c r="K130" s="21">
        <f>SUM(E$3:E129)+H130</f>
        <v>-6.7262011025130777</v>
      </c>
      <c r="L130" s="21">
        <f>SUM(F$3:F129)+I130</f>
        <v>-2.2466418035782265</v>
      </c>
      <c r="M130" s="21">
        <f>SUM(G$3:G129)+J130</f>
        <v>0</v>
      </c>
      <c r="N130" s="21"/>
      <c r="O130" s="21"/>
      <c r="P130" s="21"/>
      <c r="Q130" s="19">
        <f t="shared" si="5"/>
        <v>45.24178127144814</v>
      </c>
      <c r="R130" s="19">
        <f t="shared" si="5"/>
        <v>5.0473993935852262</v>
      </c>
      <c r="S130" s="19">
        <f t="shared" si="5"/>
        <v>0</v>
      </c>
      <c r="T130" s="19">
        <f t="shared" si="6"/>
        <v>15.111364576179836</v>
      </c>
      <c r="U130" s="19">
        <f t="shared" si="7"/>
        <v>0</v>
      </c>
      <c r="V130" s="19">
        <f t="shared" si="8"/>
        <v>0</v>
      </c>
    </row>
    <row r="131" spans="1:22" x14ac:dyDescent="0.25">
      <c r="A131" s="26">
        <f>Wellpath!E131</f>
        <v>3690</v>
      </c>
      <c r="B131" s="22">
        <v>0</v>
      </c>
      <c r="C131" s="22">
        <v>0</v>
      </c>
      <c r="D131" s="22">
        <f>SIN(Wellpath!L131) * SIN(Wellpath!O131) / (Bfield * COS(Dip))</f>
        <v>-9.9690742748679577E-6</v>
      </c>
      <c r="E131" s="20">
        <f>Model!$W$31*((drdp!B131+drdp!K131)*AMIL!$B131+(drdp!E131+drdp!N131)*AMIL!$C131+(drdp!H131+drdp!Q131)*AMIL!$D131)</f>
        <v>-2.6938467995852495E-2</v>
      </c>
      <c r="F131" s="20">
        <f>Model!$W$31*((drdp!C131+drdp!L131)*AMIL!$B131+(drdp!F131+drdp!O131)*AMIL!$C131+(drdp!I131+drdp!R131)*AMIL!$D131)</f>
        <v>5.5849224454361697E-2</v>
      </c>
      <c r="G131" s="20">
        <f>Model!$W$31*((drdp!D131+drdp!M131)*AMIL!$B131+(drdp!G131+drdp!P131)*AMIL!$C131+(drdp!J131+drdp!S131)*AMIL!$D131)</f>
        <v>0</v>
      </c>
      <c r="H131" s="18">
        <f>Model!$W$31*((drdp!B131)*AMIL!$B131+(drdp!E131)*AMIL!$C131+(drdp!H131)*AMIL!$D131)</f>
        <v>-1.3469233997926247E-2</v>
      </c>
      <c r="I131" s="18">
        <f>Model!$W$31*((drdp!C131)*AMIL!$B131+(drdp!F131)*AMIL!$C131+(drdp!I131)*AMIL!$D131)</f>
        <v>2.7924612227180848E-2</v>
      </c>
      <c r="J131" s="18">
        <f>Model!$W$31*((drdp!D131)*AMIL!$B131+(drdp!G131)*AMIL!$C131+(drdp!J131)*AMIL!$D131)</f>
        <v>0</v>
      </c>
      <c r="K131" s="21">
        <f>SUM(E$3:E130)+H131</f>
        <v>-6.7706500970750527</v>
      </c>
      <c r="L131" s="21">
        <f>SUM(F$3:F130)+I131</f>
        <v>-2.1748331104615963</v>
      </c>
      <c r="M131" s="21">
        <f>SUM(G$3:G130)+J131</f>
        <v>0</v>
      </c>
      <c r="N131" s="21"/>
      <c r="O131" s="21"/>
      <c r="P131" s="21"/>
      <c r="Q131" s="19">
        <f t="shared" si="5"/>
        <v>45.841702737022423</v>
      </c>
      <c r="R131" s="19">
        <f t="shared" si="5"/>
        <v>4.7298990583600622</v>
      </c>
      <c r="S131" s="19">
        <f t="shared" si="5"/>
        <v>0</v>
      </c>
      <c r="T131" s="19">
        <f t="shared" si="6"/>
        <v>14.725034010468846</v>
      </c>
      <c r="U131" s="19">
        <f t="shared" si="7"/>
        <v>0</v>
      </c>
      <c r="V131" s="19">
        <f t="shared" si="8"/>
        <v>0</v>
      </c>
    </row>
    <row r="132" spans="1:22" x14ac:dyDescent="0.25">
      <c r="A132" s="26">
        <f>Wellpath!E132</f>
        <v>3720</v>
      </c>
      <c r="B132" s="22">
        <v>0</v>
      </c>
      <c r="C132" s="22">
        <v>0</v>
      </c>
      <c r="D132" s="22">
        <f>SIN(Wellpath!L132) * SIN(Wellpath!O132) / (Bfield * COS(Dip))</f>
        <v>-2.5068632860101217E-6</v>
      </c>
      <c r="E132" s="20">
        <f>Model!$W$31*((drdp!B132+drdp!K132)*AMIL!$B132+(drdp!E132+drdp!N132)*AMIL!$C132+(drdp!H132+drdp!Q132)*AMIL!$D132)</f>
        <v>-2.8905548427634975E-3</v>
      </c>
      <c r="F132" s="20">
        <f>Model!$W$31*((drdp!C132+drdp!L132)*AMIL!$B132+(drdp!F132+drdp!O132)*AMIL!$C132+(drdp!I132+drdp!R132)*AMIL!$D132)</f>
        <v>9.9558404589600771E-3</v>
      </c>
      <c r="G132" s="20">
        <f>Model!$W$31*((drdp!D132+drdp!M132)*AMIL!$B132+(drdp!G132+drdp!P132)*AMIL!$C132+(drdp!J132+drdp!S132)*AMIL!$D132)</f>
        <v>0</v>
      </c>
      <c r="H132" s="18">
        <f>Model!$W$31*((drdp!B132)*AMIL!$B132+(drdp!E132)*AMIL!$C132+(drdp!H132)*AMIL!$D132)</f>
        <v>-2.1679161320726226E-3</v>
      </c>
      <c r="I132" s="18">
        <f>Model!$W$31*((drdp!C132)*AMIL!$B132+(drdp!F132)*AMIL!$C132+(drdp!I132)*AMIL!$D132)</f>
        <v>7.4668803442200565E-3</v>
      </c>
      <c r="J132" s="18">
        <f>Model!$W$31*((drdp!D132)*AMIL!$B132+(drdp!G132)*AMIL!$C132+(drdp!J132)*AMIL!$D132)</f>
        <v>0</v>
      </c>
      <c r="K132" s="21">
        <f>SUM(E$3:E131)+H132</f>
        <v>-6.7862872472050508</v>
      </c>
      <c r="L132" s="21">
        <f>SUM(F$3:F131)+I132</f>
        <v>-2.1394416178901956</v>
      </c>
      <c r="M132" s="21">
        <f>SUM(G$3:G131)+J132</f>
        <v>0</v>
      </c>
      <c r="N132" s="21"/>
      <c r="O132" s="21"/>
      <c r="P132" s="21"/>
      <c r="Q132" s="19">
        <f t="shared" ref="Q132:S133" si="9">K132^2</f>
        <v>46.053694601577909</v>
      </c>
      <c r="R132" s="19">
        <f t="shared" si="9"/>
        <v>4.5772104363606179</v>
      </c>
      <c r="S132" s="19">
        <f t="shared" si="9"/>
        <v>0</v>
      </c>
      <c r="T132" s="19">
        <f t="shared" ref="T132:T133" si="10">K132*L132</f>
        <v>14.518865367627976</v>
      </c>
      <c r="U132" s="19">
        <f t="shared" ref="U132:U133" si="11">K132*M132</f>
        <v>0</v>
      </c>
      <c r="V132" s="19">
        <f t="shared" ref="V132:V133" si="12">L132*M132</f>
        <v>0</v>
      </c>
    </row>
    <row r="133" spans="1:22" x14ac:dyDescent="0.25">
      <c r="A133" s="26">
        <f>Wellpath!E133</f>
        <v>3730</v>
      </c>
      <c r="B133" s="22">
        <v>0</v>
      </c>
      <c r="C133" s="22">
        <v>0</v>
      </c>
      <c r="D133" s="22">
        <f>SIN(Wellpath!L133) * SIN(Wellpath!O133) / (Bfield * COS(Dip))</f>
        <v>5.5181437956412334E-21</v>
      </c>
      <c r="E133" s="20">
        <f>Model!$W$31*((drdp!B133+drdp!K133)*AMIL!$B133+(drdp!E133+drdp!N133)*AMIL!$C133+(drdp!H133+drdp!Q133)*AMIL!$D133)</f>
        <v>3.8492915187246539E-18</v>
      </c>
      <c r="F133" s="20">
        <f>Model!$W$31*((drdp!C133+drdp!L133)*AMIL!$B133+(drdp!F133+drdp!O133)*AMIL!$C133+(drdp!I133+drdp!R133)*AMIL!$D133)</f>
        <v>-1.6673113346442459E-17</v>
      </c>
      <c r="G133" s="20">
        <f>Model!$W$31*((drdp!D133+drdp!M133)*AMIL!$B133+(drdp!G133+drdp!P133)*AMIL!$C133+(drdp!J133+drdp!S133)*AMIL!$D133)</f>
        <v>0</v>
      </c>
      <c r="H133" s="18">
        <f>Model!$W$31*((drdp!B133)*AMIL!$B133+(drdp!E133)*AMIL!$C133+(drdp!H133)*AMIL!$D133)</f>
        <v>1.283097172908218E-18</v>
      </c>
      <c r="I133" s="18">
        <f>Model!$W$31*((drdp!C133)*AMIL!$B133+(drdp!F133)*AMIL!$C133+(drdp!I133)*AMIL!$D133)</f>
        <v>-5.5577044488141525E-18</v>
      </c>
      <c r="J133" s="18">
        <f>Model!$W$31*((drdp!D133)*AMIL!$B133+(drdp!G133)*AMIL!$C133+(drdp!J133)*AMIL!$D133)</f>
        <v>0</v>
      </c>
      <c r="K133" s="21">
        <f>SUM(E$3:E132)+H133</f>
        <v>-6.7870098859157419</v>
      </c>
      <c r="L133" s="21">
        <f>SUM(F$3:F132)+I133</f>
        <v>-2.1369526577754558</v>
      </c>
      <c r="M133" s="21">
        <f>SUM(G$3:G132)+J133</f>
        <v>0</v>
      </c>
      <c r="N133" s="21"/>
      <c r="O133" s="21"/>
      <c r="P133" s="21"/>
      <c r="Q133" s="19">
        <f t="shared" si="9"/>
        <v>46.063503191518009</v>
      </c>
      <c r="R133" s="19">
        <f t="shared" si="9"/>
        <v>4.5665666615735843</v>
      </c>
      <c r="S133" s="19">
        <f t="shared" si="9"/>
        <v>0</v>
      </c>
      <c r="T133" s="19">
        <f t="shared" si="10"/>
        <v>14.503518814055939</v>
      </c>
      <c r="U133" s="19">
        <f t="shared" si="11"/>
        <v>0</v>
      </c>
      <c r="V133" s="19">
        <f t="shared" si="12"/>
        <v>0</v>
      </c>
    </row>
    <row r="134" spans="1:22" x14ac:dyDescent="0.25">
      <c r="A134" s="26">
        <f>Wellpath!E134</f>
        <v>3750</v>
      </c>
      <c r="B134" s="22">
        <v>0</v>
      </c>
      <c r="C134" s="22">
        <v>0</v>
      </c>
      <c r="D134" s="22">
        <f>SIN(Wellpath!L134) * SIN(Wellpath!O134) / (Bfield * COS(Dip))</f>
        <v>5.5181437956412334E-21</v>
      </c>
      <c r="E134" s="20">
        <f>Model!$W$31*((drdp!B134+drdp!K134)*AMIL!$B134+(drdp!E134+drdp!N134)*AMIL!$C134+(drdp!H134+drdp!Q134)*AMIL!$D134)</f>
        <v>6.4154858645410903E-18</v>
      </c>
      <c r="F134" s="20">
        <f>Model!$W$31*((drdp!C134+drdp!L134)*AMIL!$B134+(drdp!F134+drdp!O134)*AMIL!$C134+(drdp!I134+drdp!R134)*AMIL!$D134)</f>
        <v>-2.7788522244070761E-17</v>
      </c>
      <c r="G134" s="20">
        <f>Model!$W$31*((drdp!D134+drdp!M134)*AMIL!$B134+(drdp!G134+drdp!P134)*AMIL!$C134+(drdp!J134+drdp!S134)*AMIL!$D134)</f>
        <v>0</v>
      </c>
      <c r="H134" s="18">
        <f>Model!$W$31*((drdp!B134)*AMIL!$B134+(drdp!E134)*AMIL!$C134+(drdp!H134)*AMIL!$D134)</f>
        <v>2.5661943458164361E-18</v>
      </c>
      <c r="I134" s="18">
        <f>Model!$W$31*((drdp!C134)*AMIL!$B134+(drdp!F134)*AMIL!$C134+(drdp!I134)*AMIL!$D134)</f>
        <v>-1.1115408897628305E-17</v>
      </c>
      <c r="J134" s="18">
        <f>Model!$W$31*((drdp!D134)*AMIL!$B134+(drdp!G134)*AMIL!$C134+(drdp!J134)*AMIL!$D134)</f>
        <v>0</v>
      </c>
      <c r="K134" s="21">
        <f>SUM(E$3:E133)+H134</f>
        <v>-6.7870098859157419</v>
      </c>
      <c r="L134" s="21">
        <f>SUM(F$3:F133)+I134</f>
        <v>-2.1369526577754558</v>
      </c>
      <c r="M134" s="21">
        <f>SUM(G$3:G133)+J134</f>
        <v>0</v>
      </c>
      <c r="N134" s="21"/>
      <c r="O134" s="21"/>
      <c r="P134" s="21"/>
      <c r="Q134" s="19">
        <f t="shared" ref="Q134:Q197" si="13">K134^2</f>
        <v>46.063503191518009</v>
      </c>
      <c r="R134" s="19">
        <f t="shared" ref="R134:R197" si="14">L134^2</f>
        <v>4.5665666615735843</v>
      </c>
      <c r="S134" s="19">
        <f t="shared" ref="S134:S197" si="15">M134^2</f>
        <v>0</v>
      </c>
      <c r="T134" s="19">
        <f t="shared" ref="T134:T197" si="16">K134*L134</f>
        <v>14.503518814055939</v>
      </c>
      <c r="U134" s="19">
        <f t="shared" ref="U134:U197" si="17">K134*M134</f>
        <v>0</v>
      </c>
      <c r="V134" s="19">
        <f t="shared" ref="V134:V197" si="18">L134*M134</f>
        <v>0</v>
      </c>
    </row>
    <row r="135" spans="1:22" x14ac:dyDescent="0.25">
      <c r="A135" s="26">
        <f>Wellpath!E135</f>
        <v>3780</v>
      </c>
      <c r="B135" s="22">
        <v>0</v>
      </c>
      <c r="C135" s="22">
        <v>0</v>
      </c>
      <c r="D135" s="22">
        <f>SIN(Wellpath!L135) * SIN(Wellpath!O135) / (Bfield * COS(Dip))</f>
        <v>5.5181437956412334E-21</v>
      </c>
      <c r="E135" s="20">
        <f>Model!$W$31*((drdp!B135+drdp!K135)*AMIL!$B135+(drdp!E135+drdp!N135)*AMIL!$C135+(drdp!H135+drdp!Q135)*AMIL!$D135)</f>
        <v>7.6985830374493078E-18</v>
      </c>
      <c r="F135" s="20">
        <f>Model!$W$31*((drdp!C135+drdp!L135)*AMIL!$B135+(drdp!F135+drdp!O135)*AMIL!$C135+(drdp!I135+drdp!R135)*AMIL!$D135)</f>
        <v>-3.3346226692884912E-17</v>
      </c>
      <c r="G135" s="20">
        <f>Model!$W$31*((drdp!D135+drdp!M135)*AMIL!$B135+(drdp!G135+drdp!P135)*AMIL!$C135+(drdp!J135+drdp!S135)*AMIL!$D135)</f>
        <v>0</v>
      </c>
      <c r="H135" s="18">
        <f>Model!$W$31*((drdp!B135)*AMIL!$B135+(drdp!E135)*AMIL!$C135+(drdp!H135)*AMIL!$D135)</f>
        <v>3.8492915187246539E-18</v>
      </c>
      <c r="I135" s="18">
        <f>Model!$W$31*((drdp!C135)*AMIL!$B135+(drdp!F135)*AMIL!$C135+(drdp!I135)*AMIL!$D135)</f>
        <v>-1.6673113346442456E-17</v>
      </c>
      <c r="J135" s="18">
        <f>Model!$W$31*((drdp!D135)*AMIL!$B135+(drdp!G135)*AMIL!$C135+(drdp!J135)*AMIL!$D135)</f>
        <v>0</v>
      </c>
      <c r="K135" s="21">
        <f>SUM(E$3:E134)+H135</f>
        <v>-6.7870098859157419</v>
      </c>
      <c r="L135" s="21">
        <f>SUM(F$3:F134)+I135</f>
        <v>-2.1369526577754558</v>
      </c>
      <c r="M135" s="21">
        <f>SUM(G$3:G134)+J135</f>
        <v>0</v>
      </c>
      <c r="N135" s="21"/>
      <c r="O135" s="21"/>
      <c r="P135" s="21"/>
      <c r="Q135" s="19">
        <f t="shared" si="13"/>
        <v>46.063503191518009</v>
      </c>
      <c r="R135" s="19">
        <f t="shared" si="14"/>
        <v>4.5665666615735843</v>
      </c>
      <c r="S135" s="19">
        <f t="shared" si="15"/>
        <v>0</v>
      </c>
      <c r="T135" s="19">
        <f t="shared" si="16"/>
        <v>14.503518814055939</v>
      </c>
      <c r="U135" s="19">
        <f t="shared" si="17"/>
        <v>0</v>
      </c>
      <c r="V135" s="19">
        <f t="shared" si="18"/>
        <v>0</v>
      </c>
    </row>
    <row r="136" spans="1:22" x14ac:dyDescent="0.25">
      <c r="A136" s="26">
        <f>Wellpath!E136</f>
        <v>3810</v>
      </c>
      <c r="B136" s="22">
        <v>0</v>
      </c>
      <c r="C136" s="22">
        <v>0</v>
      </c>
      <c r="D136" s="22">
        <f>SIN(Wellpath!L136) * SIN(Wellpath!O136) / (Bfield * COS(Dip))</f>
        <v>5.5181437956412334E-21</v>
      </c>
      <c r="E136" s="20">
        <f>Model!$W$31*((drdp!B136+drdp!K136)*AMIL!$B136+(drdp!E136+drdp!N136)*AMIL!$C136+(drdp!H136+drdp!Q136)*AMIL!$D136)</f>
        <v>7.6985830374493078E-18</v>
      </c>
      <c r="F136" s="20">
        <f>Model!$W$31*((drdp!C136+drdp!L136)*AMIL!$B136+(drdp!F136+drdp!O136)*AMIL!$C136+(drdp!I136+drdp!R136)*AMIL!$D136)</f>
        <v>-3.3346226692884912E-17</v>
      </c>
      <c r="G136" s="20">
        <f>Model!$W$31*((drdp!D136+drdp!M136)*AMIL!$B136+(drdp!G136+drdp!P136)*AMIL!$C136+(drdp!J136+drdp!S136)*AMIL!$D136)</f>
        <v>0</v>
      </c>
      <c r="H136" s="18">
        <f>Model!$W$31*((drdp!B136)*AMIL!$B136+(drdp!E136)*AMIL!$C136+(drdp!H136)*AMIL!$D136)</f>
        <v>3.8492915187246539E-18</v>
      </c>
      <c r="I136" s="18">
        <f>Model!$W$31*((drdp!C136)*AMIL!$B136+(drdp!F136)*AMIL!$C136+(drdp!I136)*AMIL!$D136)</f>
        <v>-1.6673113346442456E-17</v>
      </c>
      <c r="J136" s="18">
        <f>Model!$W$31*((drdp!D136)*AMIL!$B136+(drdp!G136)*AMIL!$C136+(drdp!J136)*AMIL!$D136)</f>
        <v>0</v>
      </c>
      <c r="K136" s="21">
        <f>SUM(E$3:E135)+H136</f>
        <v>-6.7870098859157419</v>
      </c>
      <c r="L136" s="21">
        <f>SUM(F$3:F135)+I136</f>
        <v>-2.1369526577754558</v>
      </c>
      <c r="M136" s="21">
        <f>SUM(G$3:G135)+J136</f>
        <v>0</v>
      </c>
      <c r="N136" s="21"/>
      <c r="O136" s="21"/>
      <c r="P136" s="21"/>
      <c r="Q136" s="19">
        <f t="shared" si="13"/>
        <v>46.063503191518009</v>
      </c>
      <c r="R136" s="19">
        <f t="shared" si="14"/>
        <v>4.5665666615735843</v>
      </c>
      <c r="S136" s="19">
        <f t="shared" si="15"/>
        <v>0</v>
      </c>
      <c r="T136" s="19">
        <f t="shared" si="16"/>
        <v>14.503518814055939</v>
      </c>
      <c r="U136" s="19">
        <f t="shared" si="17"/>
        <v>0</v>
      </c>
      <c r="V136" s="19">
        <f t="shared" si="18"/>
        <v>0</v>
      </c>
    </row>
    <row r="137" spans="1:22" x14ac:dyDescent="0.25">
      <c r="A137" s="26">
        <f>Wellpath!E137</f>
        <v>3840</v>
      </c>
      <c r="B137" s="22">
        <v>0</v>
      </c>
      <c r="C137" s="22">
        <v>0</v>
      </c>
      <c r="D137" s="22">
        <f>SIN(Wellpath!L137) * SIN(Wellpath!O137) / (Bfield * COS(Dip))</f>
        <v>5.5181437956412334E-21</v>
      </c>
      <c r="E137" s="20">
        <f>Model!$W$31*((drdp!B137+drdp!K137)*AMIL!$B137+(drdp!E137+drdp!N137)*AMIL!$C137+(drdp!H137+drdp!Q137)*AMIL!$D137)</f>
        <v>7.6985830374493078E-18</v>
      </c>
      <c r="F137" s="20">
        <f>Model!$W$31*((drdp!C137+drdp!L137)*AMIL!$B137+(drdp!F137+drdp!O137)*AMIL!$C137+(drdp!I137+drdp!R137)*AMIL!$D137)</f>
        <v>-3.3346226692884912E-17</v>
      </c>
      <c r="G137" s="20">
        <f>Model!$W$31*((drdp!D137+drdp!M137)*AMIL!$B137+(drdp!G137+drdp!P137)*AMIL!$C137+(drdp!J137+drdp!S137)*AMIL!$D137)</f>
        <v>0</v>
      </c>
      <c r="H137" s="18">
        <f>Model!$W$31*((drdp!B137)*AMIL!$B137+(drdp!E137)*AMIL!$C137+(drdp!H137)*AMIL!$D137)</f>
        <v>3.8492915187246539E-18</v>
      </c>
      <c r="I137" s="18">
        <f>Model!$W$31*((drdp!C137)*AMIL!$B137+(drdp!F137)*AMIL!$C137+(drdp!I137)*AMIL!$D137)</f>
        <v>-1.6673113346442456E-17</v>
      </c>
      <c r="J137" s="18">
        <f>Model!$W$31*((drdp!D137)*AMIL!$B137+(drdp!G137)*AMIL!$C137+(drdp!J137)*AMIL!$D137)</f>
        <v>0</v>
      </c>
      <c r="K137" s="21">
        <f>SUM(E$3:E136)+H137</f>
        <v>-6.7870098859157419</v>
      </c>
      <c r="L137" s="21">
        <f>SUM(F$3:F136)+I137</f>
        <v>-2.1369526577754558</v>
      </c>
      <c r="M137" s="21">
        <f>SUM(G$3:G136)+J137</f>
        <v>0</v>
      </c>
      <c r="N137" s="21"/>
      <c r="O137" s="21"/>
      <c r="P137" s="21"/>
      <c r="Q137" s="19">
        <f t="shared" si="13"/>
        <v>46.063503191518009</v>
      </c>
      <c r="R137" s="19">
        <f t="shared" si="14"/>
        <v>4.5665666615735843</v>
      </c>
      <c r="S137" s="19">
        <f t="shared" si="15"/>
        <v>0</v>
      </c>
      <c r="T137" s="19">
        <f t="shared" si="16"/>
        <v>14.503518814055939</v>
      </c>
      <c r="U137" s="19">
        <f t="shared" si="17"/>
        <v>0</v>
      </c>
      <c r="V137" s="19">
        <f t="shared" si="18"/>
        <v>0</v>
      </c>
    </row>
    <row r="138" spans="1:22" x14ac:dyDescent="0.25">
      <c r="A138" s="26">
        <f>Wellpath!E138</f>
        <v>3870</v>
      </c>
      <c r="B138" s="22">
        <v>0</v>
      </c>
      <c r="C138" s="22">
        <v>0</v>
      </c>
      <c r="D138" s="22">
        <f>SIN(Wellpath!L138) * SIN(Wellpath!O138) / (Bfield * COS(Dip))</f>
        <v>5.5181437956412334E-21</v>
      </c>
      <c r="E138" s="20">
        <f>Model!$W$31*((drdp!B138+drdp!K138)*AMIL!$B138+(drdp!E138+drdp!N138)*AMIL!$C138+(drdp!H138+drdp!Q138)*AMIL!$D138)</f>
        <v>7.6985830374493078E-18</v>
      </c>
      <c r="F138" s="20">
        <f>Model!$W$31*((drdp!C138+drdp!L138)*AMIL!$B138+(drdp!F138+drdp!O138)*AMIL!$C138+(drdp!I138+drdp!R138)*AMIL!$D138)</f>
        <v>-3.3346226692884912E-17</v>
      </c>
      <c r="G138" s="20">
        <f>Model!$W$31*((drdp!D138+drdp!M138)*AMIL!$B138+(drdp!G138+drdp!P138)*AMIL!$C138+(drdp!J138+drdp!S138)*AMIL!$D138)</f>
        <v>0</v>
      </c>
      <c r="H138" s="18">
        <f>Model!$W$31*((drdp!B138)*AMIL!$B138+(drdp!E138)*AMIL!$C138+(drdp!H138)*AMIL!$D138)</f>
        <v>3.8492915187246539E-18</v>
      </c>
      <c r="I138" s="18">
        <f>Model!$W$31*((drdp!C138)*AMIL!$B138+(drdp!F138)*AMIL!$C138+(drdp!I138)*AMIL!$D138)</f>
        <v>-1.6673113346442456E-17</v>
      </c>
      <c r="J138" s="18">
        <f>Model!$W$31*((drdp!D138)*AMIL!$B138+(drdp!G138)*AMIL!$C138+(drdp!J138)*AMIL!$D138)</f>
        <v>0</v>
      </c>
      <c r="K138" s="21">
        <f>SUM(E$3:E137)+H138</f>
        <v>-6.7870098859157419</v>
      </c>
      <c r="L138" s="21">
        <f>SUM(F$3:F137)+I138</f>
        <v>-2.1369526577754558</v>
      </c>
      <c r="M138" s="21">
        <f>SUM(G$3:G137)+J138</f>
        <v>0</v>
      </c>
      <c r="N138" s="21"/>
      <c r="O138" s="21"/>
      <c r="P138" s="21"/>
      <c r="Q138" s="19">
        <f t="shared" si="13"/>
        <v>46.063503191518009</v>
      </c>
      <c r="R138" s="19">
        <f t="shared" si="14"/>
        <v>4.5665666615735843</v>
      </c>
      <c r="S138" s="19">
        <f t="shared" si="15"/>
        <v>0</v>
      </c>
      <c r="T138" s="19">
        <f t="shared" si="16"/>
        <v>14.503518814055939</v>
      </c>
      <c r="U138" s="19">
        <f t="shared" si="17"/>
        <v>0</v>
      </c>
      <c r="V138" s="19">
        <f t="shared" si="18"/>
        <v>0</v>
      </c>
    </row>
    <row r="139" spans="1:22" x14ac:dyDescent="0.25">
      <c r="A139" s="26">
        <f>Wellpath!E139</f>
        <v>3900</v>
      </c>
      <c r="B139" s="22">
        <v>0</v>
      </c>
      <c r="C139" s="22">
        <v>0</v>
      </c>
      <c r="D139" s="22">
        <f>SIN(Wellpath!L139) * SIN(Wellpath!O139) / (Bfield * COS(Dip))</f>
        <v>5.5181437956412334E-21</v>
      </c>
      <c r="E139" s="20">
        <f>Model!$W$31*((drdp!B139+drdp!K139)*AMIL!$B139+(drdp!E139+drdp!N139)*AMIL!$C139+(drdp!H139+drdp!Q139)*AMIL!$D139)</f>
        <v>7.6985830374493078E-18</v>
      </c>
      <c r="F139" s="20">
        <f>Model!$W$31*((drdp!C139+drdp!L139)*AMIL!$B139+(drdp!F139+drdp!O139)*AMIL!$C139+(drdp!I139+drdp!R139)*AMIL!$D139)</f>
        <v>-3.3346226692884912E-17</v>
      </c>
      <c r="G139" s="20">
        <f>Model!$W$31*((drdp!D139+drdp!M139)*AMIL!$B139+(drdp!G139+drdp!P139)*AMIL!$C139+(drdp!J139+drdp!S139)*AMIL!$D139)</f>
        <v>0</v>
      </c>
      <c r="H139" s="18">
        <f>Model!$W$31*((drdp!B139)*AMIL!$B139+(drdp!E139)*AMIL!$C139+(drdp!H139)*AMIL!$D139)</f>
        <v>3.8492915187246539E-18</v>
      </c>
      <c r="I139" s="18">
        <f>Model!$W$31*((drdp!C139)*AMIL!$B139+(drdp!F139)*AMIL!$C139+(drdp!I139)*AMIL!$D139)</f>
        <v>-1.6673113346442456E-17</v>
      </c>
      <c r="J139" s="18">
        <f>Model!$W$31*((drdp!D139)*AMIL!$B139+(drdp!G139)*AMIL!$C139+(drdp!J139)*AMIL!$D139)</f>
        <v>0</v>
      </c>
      <c r="K139" s="21">
        <f>SUM(E$3:E138)+H139</f>
        <v>-6.7870098859157419</v>
      </c>
      <c r="L139" s="21">
        <f>SUM(F$3:F138)+I139</f>
        <v>-2.1369526577754558</v>
      </c>
      <c r="M139" s="21">
        <f>SUM(G$3:G138)+J139</f>
        <v>0</v>
      </c>
      <c r="N139" s="21"/>
      <c r="O139" s="21"/>
      <c r="P139" s="21"/>
      <c r="Q139" s="19">
        <f t="shared" si="13"/>
        <v>46.063503191518009</v>
      </c>
      <c r="R139" s="19">
        <f t="shared" si="14"/>
        <v>4.5665666615735843</v>
      </c>
      <c r="S139" s="19">
        <f t="shared" si="15"/>
        <v>0</v>
      </c>
      <c r="T139" s="19">
        <f t="shared" si="16"/>
        <v>14.503518814055939</v>
      </c>
      <c r="U139" s="19">
        <f t="shared" si="17"/>
        <v>0</v>
      </c>
      <c r="V139" s="19">
        <f t="shared" si="18"/>
        <v>0</v>
      </c>
    </row>
    <row r="140" spans="1:22" x14ac:dyDescent="0.25">
      <c r="A140" s="26">
        <f>Wellpath!E140</f>
        <v>3930</v>
      </c>
      <c r="B140" s="22">
        <v>0</v>
      </c>
      <c r="C140" s="22">
        <v>0</v>
      </c>
      <c r="D140" s="22">
        <f>SIN(Wellpath!L140) * SIN(Wellpath!O140) / (Bfield * COS(Dip))</f>
        <v>5.5181437956412334E-21</v>
      </c>
      <c r="E140" s="20">
        <f>Model!$W$31*((drdp!B140+drdp!K140)*AMIL!$B140+(drdp!E140+drdp!N140)*AMIL!$C140+(drdp!H140+drdp!Q140)*AMIL!$D140)</f>
        <v>7.6985830374493078E-18</v>
      </c>
      <c r="F140" s="20">
        <f>Model!$W$31*((drdp!C140+drdp!L140)*AMIL!$B140+(drdp!F140+drdp!O140)*AMIL!$C140+(drdp!I140+drdp!R140)*AMIL!$D140)</f>
        <v>-3.3346226692884912E-17</v>
      </c>
      <c r="G140" s="20">
        <f>Model!$W$31*((drdp!D140+drdp!M140)*AMIL!$B140+(drdp!G140+drdp!P140)*AMIL!$C140+(drdp!J140+drdp!S140)*AMIL!$D140)</f>
        <v>0</v>
      </c>
      <c r="H140" s="18">
        <f>Model!$W$31*((drdp!B140)*AMIL!$B140+(drdp!E140)*AMIL!$C140+(drdp!H140)*AMIL!$D140)</f>
        <v>3.8492915187246539E-18</v>
      </c>
      <c r="I140" s="18">
        <f>Model!$W$31*((drdp!C140)*AMIL!$B140+(drdp!F140)*AMIL!$C140+(drdp!I140)*AMIL!$D140)</f>
        <v>-1.6673113346442456E-17</v>
      </c>
      <c r="J140" s="18">
        <f>Model!$W$31*((drdp!D140)*AMIL!$B140+(drdp!G140)*AMIL!$C140+(drdp!J140)*AMIL!$D140)</f>
        <v>0</v>
      </c>
      <c r="K140" s="21">
        <f>SUM(E$3:E139)+H140</f>
        <v>-6.7870098859157419</v>
      </c>
      <c r="L140" s="21">
        <f>SUM(F$3:F139)+I140</f>
        <v>-2.1369526577754558</v>
      </c>
      <c r="M140" s="21">
        <f>SUM(G$3:G139)+J140</f>
        <v>0</v>
      </c>
      <c r="N140" s="21"/>
      <c r="O140" s="21"/>
      <c r="P140" s="21"/>
      <c r="Q140" s="19">
        <f t="shared" si="13"/>
        <v>46.063503191518009</v>
      </c>
      <c r="R140" s="19">
        <f t="shared" si="14"/>
        <v>4.5665666615735843</v>
      </c>
      <c r="S140" s="19">
        <f t="shared" si="15"/>
        <v>0</v>
      </c>
      <c r="T140" s="19">
        <f t="shared" si="16"/>
        <v>14.503518814055939</v>
      </c>
      <c r="U140" s="19">
        <f t="shared" si="17"/>
        <v>0</v>
      </c>
      <c r="V140" s="19">
        <f t="shared" si="18"/>
        <v>0</v>
      </c>
    </row>
    <row r="141" spans="1:22" x14ac:dyDescent="0.25">
      <c r="A141" s="26">
        <f>Wellpath!E141</f>
        <v>3960</v>
      </c>
      <c r="B141" s="22">
        <v>0</v>
      </c>
      <c r="C141" s="22">
        <v>0</v>
      </c>
      <c r="D141" s="22">
        <f>SIN(Wellpath!L141) * SIN(Wellpath!O141) / (Bfield * COS(Dip))</f>
        <v>5.5181437956412334E-21</v>
      </c>
      <c r="E141" s="20">
        <f>Model!$W$31*((drdp!B141+drdp!K141)*AMIL!$B141+(drdp!E141+drdp!N141)*AMIL!$C141+(drdp!H141+drdp!Q141)*AMIL!$D141)</f>
        <v>7.6985830374493078E-18</v>
      </c>
      <c r="F141" s="20">
        <f>Model!$W$31*((drdp!C141+drdp!L141)*AMIL!$B141+(drdp!F141+drdp!O141)*AMIL!$C141+(drdp!I141+drdp!R141)*AMIL!$D141)</f>
        <v>-3.3346226692884912E-17</v>
      </c>
      <c r="G141" s="20">
        <f>Model!$W$31*((drdp!D141+drdp!M141)*AMIL!$B141+(drdp!G141+drdp!P141)*AMIL!$C141+(drdp!J141+drdp!S141)*AMIL!$D141)</f>
        <v>0</v>
      </c>
      <c r="H141" s="18">
        <f>Model!$W$31*((drdp!B141)*AMIL!$B141+(drdp!E141)*AMIL!$C141+(drdp!H141)*AMIL!$D141)</f>
        <v>3.8492915187246539E-18</v>
      </c>
      <c r="I141" s="18">
        <f>Model!$W$31*((drdp!C141)*AMIL!$B141+(drdp!F141)*AMIL!$C141+(drdp!I141)*AMIL!$D141)</f>
        <v>-1.6673113346442456E-17</v>
      </c>
      <c r="J141" s="18">
        <f>Model!$W$31*((drdp!D141)*AMIL!$B141+(drdp!G141)*AMIL!$C141+(drdp!J141)*AMIL!$D141)</f>
        <v>0</v>
      </c>
      <c r="K141" s="21">
        <f>SUM(E$3:E140)+H141</f>
        <v>-6.7870098859157419</v>
      </c>
      <c r="L141" s="21">
        <f>SUM(F$3:F140)+I141</f>
        <v>-2.1369526577754558</v>
      </c>
      <c r="M141" s="21">
        <f>SUM(G$3:G140)+J141</f>
        <v>0</v>
      </c>
      <c r="N141" s="21"/>
      <c r="O141" s="21"/>
      <c r="P141" s="21"/>
      <c r="Q141" s="19">
        <f t="shared" si="13"/>
        <v>46.063503191518009</v>
      </c>
      <c r="R141" s="19">
        <f t="shared" si="14"/>
        <v>4.5665666615735843</v>
      </c>
      <c r="S141" s="19">
        <f t="shared" si="15"/>
        <v>0</v>
      </c>
      <c r="T141" s="19">
        <f t="shared" si="16"/>
        <v>14.503518814055939</v>
      </c>
      <c r="U141" s="19">
        <f t="shared" si="17"/>
        <v>0</v>
      </c>
      <c r="V141" s="19">
        <f t="shared" si="18"/>
        <v>0</v>
      </c>
    </row>
    <row r="142" spans="1:22" x14ac:dyDescent="0.25">
      <c r="A142" s="26">
        <f>Wellpath!E142</f>
        <v>3990</v>
      </c>
      <c r="B142" s="22">
        <v>0</v>
      </c>
      <c r="C142" s="22">
        <v>0</v>
      </c>
      <c r="D142" s="22">
        <f>SIN(Wellpath!L142) * SIN(Wellpath!O142) / (Bfield * COS(Dip))</f>
        <v>5.5181437956412334E-21</v>
      </c>
      <c r="E142" s="20">
        <f>Model!$W$31*((drdp!B142+drdp!K142)*AMIL!$B142+(drdp!E142+drdp!N142)*AMIL!$C142+(drdp!H142+drdp!Q142)*AMIL!$D142)</f>
        <v>7.6985830374493078E-18</v>
      </c>
      <c r="F142" s="20">
        <f>Model!$W$31*((drdp!C142+drdp!L142)*AMIL!$B142+(drdp!F142+drdp!O142)*AMIL!$C142+(drdp!I142+drdp!R142)*AMIL!$D142)</f>
        <v>-3.3346226692884912E-17</v>
      </c>
      <c r="G142" s="20">
        <f>Model!$W$31*((drdp!D142+drdp!M142)*AMIL!$B142+(drdp!G142+drdp!P142)*AMIL!$C142+(drdp!J142+drdp!S142)*AMIL!$D142)</f>
        <v>0</v>
      </c>
      <c r="H142" s="18">
        <f>Model!$W$31*((drdp!B142)*AMIL!$B142+(drdp!E142)*AMIL!$C142+(drdp!H142)*AMIL!$D142)</f>
        <v>3.8492915187246539E-18</v>
      </c>
      <c r="I142" s="18">
        <f>Model!$W$31*((drdp!C142)*AMIL!$B142+(drdp!F142)*AMIL!$C142+(drdp!I142)*AMIL!$D142)</f>
        <v>-1.6673113346442456E-17</v>
      </c>
      <c r="J142" s="18">
        <f>Model!$W$31*((drdp!D142)*AMIL!$B142+(drdp!G142)*AMIL!$C142+(drdp!J142)*AMIL!$D142)</f>
        <v>0</v>
      </c>
      <c r="K142" s="21">
        <f>SUM(E$3:E141)+H142</f>
        <v>-6.7870098859157419</v>
      </c>
      <c r="L142" s="21">
        <f>SUM(F$3:F141)+I142</f>
        <v>-2.1369526577754558</v>
      </c>
      <c r="M142" s="21">
        <f>SUM(G$3:G141)+J142</f>
        <v>0</v>
      </c>
      <c r="N142" s="21"/>
      <c r="O142" s="21"/>
      <c r="P142" s="21"/>
      <c r="Q142" s="19">
        <f t="shared" si="13"/>
        <v>46.063503191518009</v>
      </c>
      <c r="R142" s="19">
        <f t="shared" si="14"/>
        <v>4.5665666615735843</v>
      </c>
      <c r="S142" s="19">
        <f t="shared" si="15"/>
        <v>0</v>
      </c>
      <c r="T142" s="19">
        <f t="shared" si="16"/>
        <v>14.503518814055939</v>
      </c>
      <c r="U142" s="19">
        <f t="shared" si="17"/>
        <v>0</v>
      </c>
      <c r="V142" s="19">
        <f t="shared" si="18"/>
        <v>0</v>
      </c>
    </row>
    <row r="143" spans="1:22" x14ac:dyDescent="0.25">
      <c r="A143" s="26">
        <f>Wellpath!E143</f>
        <v>4020</v>
      </c>
      <c r="B143" s="22">
        <v>0</v>
      </c>
      <c r="C143" s="22">
        <v>0</v>
      </c>
      <c r="D143" s="22">
        <f>SIN(Wellpath!L143) * SIN(Wellpath!O143) / (Bfield * COS(Dip))</f>
        <v>5.5181437956412334E-21</v>
      </c>
      <c r="E143" s="20">
        <f>Model!$W$31*((drdp!B143+drdp!K143)*AMIL!$B143+(drdp!E143+drdp!N143)*AMIL!$C143+(drdp!H143+drdp!Q143)*AMIL!$D143)</f>
        <v>5.1323886916328721E-18</v>
      </c>
      <c r="F143" s="20">
        <f>Model!$W$31*((drdp!C143+drdp!L143)*AMIL!$B143+(drdp!F143+drdp!O143)*AMIL!$C143+(drdp!I143+drdp!R143)*AMIL!$D143)</f>
        <v>-2.223081779525661E-17</v>
      </c>
      <c r="G143" s="20">
        <f>Model!$W$31*((drdp!D143+drdp!M143)*AMIL!$B143+(drdp!G143+drdp!P143)*AMIL!$C143+(drdp!J143+drdp!S143)*AMIL!$D143)</f>
        <v>0</v>
      </c>
      <c r="H143" s="18">
        <f>Model!$W$31*((drdp!B143)*AMIL!$B143+(drdp!E143)*AMIL!$C143+(drdp!H143)*AMIL!$D143)</f>
        <v>3.8492915187246539E-18</v>
      </c>
      <c r="I143" s="18">
        <f>Model!$W$31*((drdp!C143)*AMIL!$B143+(drdp!F143)*AMIL!$C143+(drdp!I143)*AMIL!$D143)</f>
        <v>-1.6673113346442456E-17</v>
      </c>
      <c r="J143" s="18">
        <f>Model!$W$31*((drdp!D143)*AMIL!$B143+(drdp!G143)*AMIL!$C143+(drdp!J143)*AMIL!$D143)</f>
        <v>0</v>
      </c>
      <c r="K143" s="21">
        <f>SUM(E$3:E142)+H143</f>
        <v>-6.7870098859157419</v>
      </c>
      <c r="L143" s="21">
        <f>SUM(F$3:F142)+I143</f>
        <v>-2.1369526577754558</v>
      </c>
      <c r="M143" s="21">
        <f>SUM(G$3:G142)+J143</f>
        <v>0</v>
      </c>
      <c r="N143" s="21"/>
      <c r="O143" s="21"/>
      <c r="P143" s="21"/>
      <c r="Q143" s="19">
        <f t="shared" si="13"/>
        <v>46.063503191518009</v>
      </c>
      <c r="R143" s="19">
        <f t="shared" si="14"/>
        <v>4.5665666615735843</v>
      </c>
      <c r="S143" s="19">
        <f t="shared" si="15"/>
        <v>0</v>
      </c>
      <c r="T143" s="19">
        <f t="shared" si="16"/>
        <v>14.503518814055939</v>
      </c>
      <c r="U143" s="19">
        <f t="shared" si="17"/>
        <v>0</v>
      </c>
      <c r="V143" s="19">
        <f t="shared" si="18"/>
        <v>0</v>
      </c>
    </row>
    <row r="144" spans="1:22" x14ac:dyDescent="0.25">
      <c r="A144" s="26">
        <f>Wellpath!E144</f>
        <v>4030</v>
      </c>
      <c r="B144" s="22">
        <v>0</v>
      </c>
      <c r="C144" s="22">
        <v>0</v>
      </c>
      <c r="D144" s="22">
        <f>SIN(Wellpath!L144) * SIN(Wellpath!O144) / (Bfield * COS(Dip))</f>
        <v>5.5181437956412334E-21</v>
      </c>
      <c r="E144" s="20">
        <f>Model!$W$31*((drdp!B144+drdp!K144)*AMIL!$B144+(drdp!E144+drdp!N144)*AMIL!$C144+(drdp!H144+drdp!Q144)*AMIL!$D144)</f>
        <v>-5.1580506350910367E-16</v>
      </c>
      <c r="F144" s="20">
        <f>Model!$W$31*((drdp!C144+drdp!L144)*AMIL!$B144+(drdp!F144+drdp!O144)*AMIL!$C144+(drdp!I144+drdp!R144)*AMIL!$D144)</f>
        <v>2.2341971884232895E-15</v>
      </c>
      <c r="G144" s="20">
        <f>Model!$W$31*((drdp!D144+drdp!M144)*AMIL!$B144+(drdp!G144+drdp!P144)*AMIL!$C144+(drdp!J144+drdp!S144)*AMIL!$D144)</f>
        <v>0</v>
      </c>
      <c r="H144" s="18">
        <f>Model!$W$31*((drdp!B144)*AMIL!$B144+(drdp!E144)*AMIL!$C144+(drdp!H144)*AMIL!$D144)</f>
        <v>1.283097172908218E-18</v>
      </c>
      <c r="I144" s="18">
        <f>Model!$W$31*((drdp!C144)*AMIL!$B144+(drdp!F144)*AMIL!$C144+(drdp!I144)*AMIL!$D144)</f>
        <v>-5.5577044488141525E-18</v>
      </c>
      <c r="J144" s="18">
        <f>Model!$W$31*((drdp!D144)*AMIL!$B144+(drdp!G144)*AMIL!$C144+(drdp!J144)*AMIL!$D144)</f>
        <v>0</v>
      </c>
      <c r="K144" s="21">
        <f>SUM(E$3:E143)+H144</f>
        <v>-6.7870098859157419</v>
      </c>
      <c r="L144" s="21">
        <f>SUM(F$3:F143)+I144</f>
        <v>-2.1369526577754558</v>
      </c>
      <c r="M144" s="21">
        <f>SUM(G$3:G143)+J144</f>
        <v>0</v>
      </c>
      <c r="N144" s="21"/>
      <c r="O144" s="21"/>
      <c r="P144" s="21"/>
      <c r="Q144" s="19">
        <f t="shared" si="13"/>
        <v>46.063503191518009</v>
      </c>
      <c r="R144" s="19">
        <f t="shared" si="14"/>
        <v>4.5665666615735843</v>
      </c>
      <c r="S144" s="19">
        <f t="shared" si="15"/>
        <v>0</v>
      </c>
      <c r="T144" s="19">
        <f t="shared" si="16"/>
        <v>14.503518814055939</v>
      </c>
      <c r="U144" s="19">
        <f t="shared" si="17"/>
        <v>0</v>
      </c>
      <c r="V144" s="19">
        <f t="shared" si="18"/>
        <v>0</v>
      </c>
    </row>
    <row r="145" spans="1:22" x14ac:dyDescent="0.25">
      <c r="A145" s="26">
        <f>Wellpath!E145</f>
        <v>0</v>
      </c>
      <c r="B145" s="22">
        <v>0</v>
      </c>
      <c r="C145" s="22">
        <v>0</v>
      </c>
      <c r="D145" s="22">
        <f>SIN(Wellpath!L145) * SIN(Wellpath!O145) / (Bfield * COS(Dip))</f>
        <v>0</v>
      </c>
      <c r="E145" s="20">
        <f>Model!$W$31*((drdp!B145+drdp!K145)*AMIL!$B145+(drdp!E145+drdp!N145)*AMIL!$C145+(drdp!H145+drdp!Q145)*AMIL!$D145)</f>
        <v>0</v>
      </c>
      <c r="F145" s="20">
        <f>Model!$W$31*((drdp!C145+drdp!L145)*AMIL!$B145+(drdp!F145+drdp!O145)*AMIL!$C145+(drdp!I145+drdp!R145)*AMIL!$D145)</f>
        <v>0</v>
      </c>
      <c r="G145" s="20">
        <f>Model!$W$31*((drdp!D145+drdp!M145)*AMIL!$B145+(drdp!G145+drdp!P145)*AMIL!$C145+(drdp!J145+drdp!S145)*AMIL!$D145)</f>
        <v>0</v>
      </c>
      <c r="H145" s="18">
        <f>Model!$W$31*((drdp!B145)*AMIL!$B145+(drdp!E145)*AMIL!$C145+(drdp!H145)*AMIL!$D145)</f>
        <v>0</v>
      </c>
      <c r="I145" s="18">
        <f>Model!$W$31*((drdp!C145)*AMIL!$B145+(drdp!F145)*AMIL!$C145+(drdp!I145)*AMIL!$D145)</f>
        <v>0</v>
      </c>
      <c r="J145" s="18">
        <f>Model!$W$31*((drdp!D145)*AMIL!$B145+(drdp!G145)*AMIL!$C145+(drdp!J145)*AMIL!$D145)</f>
        <v>0</v>
      </c>
      <c r="K145" s="21">
        <f>SUM(E$3:E144)+H145</f>
        <v>-6.7870098859157428</v>
      </c>
      <c r="L145" s="21">
        <f>SUM(F$3:F144)+I145</f>
        <v>-2.1369526577754536</v>
      </c>
      <c r="M145" s="21">
        <f>SUM(G$3:G144)+J145</f>
        <v>0</v>
      </c>
      <c r="N145" s="21"/>
      <c r="O145" s="21"/>
      <c r="P145" s="21"/>
      <c r="Q145" s="19">
        <f t="shared" si="13"/>
        <v>46.063503191518024</v>
      </c>
      <c r="R145" s="19">
        <f t="shared" si="14"/>
        <v>4.5665666615735754</v>
      </c>
      <c r="S145" s="19">
        <f t="shared" si="15"/>
        <v>0</v>
      </c>
      <c r="T145" s="19">
        <f t="shared" si="16"/>
        <v>14.503518814055925</v>
      </c>
      <c r="U145" s="19">
        <f t="shared" si="17"/>
        <v>0</v>
      </c>
      <c r="V145" s="19">
        <f t="shared" si="18"/>
        <v>0</v>
      </c>
    </row>
    <row r="146" spans="1:22" x14ac:dyDescent="0.25">
      <c r="A146" s="26">
        <f>Wellpath!E146</f>
        <v>0</v>
      </c>
      <c r="B146" s="22">
        <v>0</v>
      </c>
      <c r="C146" s="22">
        <v>0</v>
      </c>
      <c r="D146" s="22">
        <f>SIN(Wellpath!L146) * SIN(Wellpath!O146) / (Bfield * COS(Dip))</f>
        <v>0</v>
      </c>
      <c r="E146" s="20">
        <f>Model!$W$31*((drdp!B146+drdp!K146)*AMIL!$B146+(drdp!E146+drdp!N146)*AMIL!$C146+(drdp!H146+drdp!Q146)*AMIL!$D146)</f>
        <v>0</v>
      </c>
      <c r="F146" s="20">
        <f>Model!$W$31*((drdp!C146+drdp!L146)*AMIL!$B146+(drdp!F146+drdp!O146)*AMIL!$C146+(drdp!I146+drdp!R146)*AMIL!$D146)</f>
        <v>0</v>
      </c>
      <c r="G146" s="20">
        <f>Model!$W$31*((drdp!D146+drdp!M146)*AMIL!$B146+(drdp!G146+drdp!P146)*AMIL!$C146+(drdp!J146+drdp!S146)*AMIL!$D146)</f>
        <v>0</v>
      </c>
      <c r="H146" s="18">
        <f>Model!$W$31*((drdp!B146)*AMIL!$B146+(drdp!E146)*AMIL!$C146+(drdp!H146)*AMIL!$D146)</f>
        <v>0</v>
      </c>
      <c r="I146" s="18">
        <f>Model!$W$31*((drdp!C146)*AMIL!$B146+(drdp!F146)*AMIL!$C146+(drdp!I146)*AMIL!$D146)</f>
        <v>0</v>
      </c>
      <c r="J146" s="18">
        <f>Model!$W$31*((drdp!D146)*AMIL!$B146+(drdp!G146)*AMIL!$C146+(drdp!J146)*AMIL!$D146)</f>
        <v>0</v>
      </c>
      <c r="K146" s="21">
        <f>SUM(E$3:E145)+H146</f>
        <v>-6.7870098859157428</v>
      </c>
      <c r="L146" s="21">
        <f>SUM(F$3:F145)+I146</f>
        <v>-2.1369526577754536</v>
      </c>
      <c r="M146" s="21">
        <f>SUM(G$3:G145)+J146</f>
        <v>0</v>
      </c>
      <c r="N146" s="21"/>
      <c r="O146" s="21"/>
      <c r="P146" s="21"/>
      <c r="Q146" s="19">
        <f t="shared" si="13"/>
        <v>46.063503191518024</v>
      </c>
      <c r="R146" s="19">
        <f t="shared" si="14"/>
        <v>4.5665666615735754</v>
      </c>
      <c r="S146" s="19">
        <f t="shared" si="15"/>
        <v>0</v>
      </c>
      <c r="T146" s="19">
        <f t="shared" si="16"/>
        <v>14.503518814055925</v>
      </c>
      <c r="U146" s="19">
        <f t="shared" si="17"/>
        <v>0</v>
      </c>
      <c r="V146" s="19">
        <f t="shared" si="18"/>
        <v>0</v>
      </c>
    </row>
    <row r="147" spans="1:22" x14ac:dyDescent="0.25">
      <c r="A147" s="26">
        <f>Wellpath!E147</f>
        <v>0</v>
      </c>
      <c r="B147" s="22">
        <v>0</v>
      </c>
      <c r="C147" s="22">
        <v>0</v>
      </c>
      <c r="D147" s="22">
        <f>SIN(Wellpath!L147) * SIN(Wellpath!O147) / (Bfield * COS(Dip))</f>
        <v>0</v>
      </c>
      <c r="E147" s="20">
        <f>Model!$W$31*((drdp!B147+drdp!K147)*AMIL!$B147+(drdp!E147+drdp!N147)*AMIL!$C147+(drdp!H147+drdp!Q147)*AMIL!$D147)</f>
        <v>0</v>
      </c>
      <c r="F147" s="20">
        <f>Model!$W$31*((drdp!C147+drdp!L147)*AMIL!$B147+(drdp!F147+drdp!O147)*AMIL!$C147+(drdp!I147+drdp!R147)*AMIL!$D147)</f>
        <v>0</v>
      </c>
      <c r="G147" s="20">
        <f>Model!$W$31*((drdp!D147+drdp!M147)*AMIL!$B147+(drdp!G147+drdp!P147)*AMIL!$C147+(drdp!J147+drdp!S147)*AMIL!$D147)</f>
        <v>0</v>
      </c>
      <c r="H147" s="18">
        <f>Model!$W$31*((drdp!B147)*AMIL!$B147+(drdp!E147)*AMIL!$C147+(drdp!H147)*AMIL!$D147)</f>
        <v>0</v>
      </c>
      <c r="I147" s="18">
        <f>Model!$W$31*((drdp!C147)*AMIL!$B147+(drdp!F147)*AMIL!$C147+(drdp!I147)*AMIL!$D147)</f>
        <v>0</v>
      </c>
      <c r="J147" s="18">
        <f>Model!$W$31*((drdp!D147)*AMIL!$B147+(drdp!G147)*AMIL!$C147+(drdp!J147)*AMIL!$D147)</f>
        <v>0</v>
      </c>
      <c r="K147" s="21">
        <f>SUM(E$3:E146)+H147</f>
        <v>-6.7870098859157428</v>
      </c>
      <c r="L147" s="21">
        <f>SUM(F$3:F146)+I147</f>
        <v>-2.1369526577754536</v>
      </c>
      <c r="M147" s="21">
        <f>SUM(G$3:G146)+J147</f>
        <v>0</v>
      </c>
      <c r="N147" s="21"/>
      <c r="O147" s="21"/>
      <c r="P147" s="21"/>
      <c r="Q147" s="19">
        <f t="shared" si="13"/>
        <v>46.063503191518024</v>
      </c>
      <c r="R147" s="19">
        <f t="shared" si="14"/>
        <v>4.5665666615735754</v>
      </c>
      <c r="S147" s="19">
        <f t="shared" si="15"/>
        <v>0</v>
      </c>
      <c r="T147" s="19">
        <f t="shared" si="16"/>
        <v>14.503518814055925</v>
      </c>
      <c r="U147" s="19">
        <f t="shared" si="17"/>
        <v>0</v>
      </c>
      <c r="V147" s="19">
        <f t="shared" si="18"/>
        <v>0</v>
      </c>
    </row>
    <row r="148" spans="1:22" x14ac:dyDescent="0.25">
      <c r="A148" s="26">
        <f>Wellpath!E148</f>
        <v>0</v>
      </c>
      <c r="B148" s="22">
        <v>0</v>
      </c>
      <c r="C148" s="22">
        <v>0</v>
      </c>
      <c r="D148" s="22">
        <f>SIN(Wellpath!L148) * SIN(Wellpath!O148) / (Bfield * COS(Dip))</f>
        <v>0</v>
      </c>
      <c r="E148" s="20">
        <f>Model!$W$31*((drdp!B148+drdp!K148)*AMIL!$B148+(drdp!E148+drdp!N148)*AMIL!$C148+(drdp!H148+drdp!Q148)*AMIL!$D148)</f>
        <v>0</v>
      </c>
      <c r="F148" s="20">
        <f>Model!$W$31*((drdp!C148+drdp!L148)*AMIL!$B148+(drdp!F148+drdp!O148)*AMIL!$C148+(drdp!I148+drdp!R148)*AMIL!$D148)</f>
        <v>0</v>
      </c>
      <c r="G148" s="20">
        <f>Model!$W$31*((drdp!D148+drdp!M148)*AMIL!$B148+(drdp!G148+drdp!P148)*AMIL!$C148+(drdp!J148+drdp!S148)*AMIL!$D148)</f>
        <v>0</v>
      </c>
      <c r="H148" s="18">
        <f>Model!$W$31*((drdp!B148)*AMIL!$B148+(drdp!E148)*AMIL!$C148+(drdp!H148)*AMIL!$D148)</f>
        <v>0</v>
      </c>
      <c r="I148" s="18">
        <f>Model!$W$31*((drdp!C148)*AMIL!$B148+(drdp!F148)*AMIL!$C148+(drdp!I148)*AMIL!$D148)</f>
        <v>0</v>
      </c>
      <c r="J148" s="18">
        <f>Model!$W$31*((drdp!D148)*AMIL!$B148+(drdp!G148)*AMIL!$C148+(drdp!J148)*AMIL!$D148)</f>
        <v>0</v>
      </c>
      <c r="K148" s="21">
        <f>SUM(E$3:E147)+H148</f>
        <v>-6.7870098859157428</v>
      </c>
      <c r="L148" s="21">
        <f>SUM(F$3:F147)+I148</f>
        <v>-2.1369526577754536</v>
      </c>
      <c r="M148" s="21">
        <f>SUM(G$3:G147)+J148</f>
        <v>0</v>
      </c>
      <c r="N148" s="21"/>
      <c r="O148" s="21"/>
      <c r="P148" s="21"/>
      <c r="Q148" s="19">
        <f t="shared" si="13"/>
        <v>46.063503191518024</v>
      </c>
      <c r="R148" s="19">
        <f t="shared" si="14"/>
        <v>4.5665666615735754</v>
      </c>
      <c r="S148" s="19">
        <f t="shared" si="15"/>
        <v>0</v>
      </c>
      <c r="T148" s="19">
        <f t="shared" si="16"/>
        <v>14.503518814055925</v>
      </c>
      <c r="U148" s="19">
        <f t="shared" si="17"/>
        <v>0</v>
      </c>
      <c r="V148" s="19">
        <f t="shared" si="18"/>
        <v>0</v>
      </c>
    </row>
    <row r="149" spans="1:22" x14ac:dyDescent="0.25">
      <c r="A149" s="26">
        <f>Wellpath!E149</f>
        <v>0</v>
      </c>
      <c r="B149" s="22">
        <v>0</v>
      </c>
      <c r="C149" s="22">
        <v>0</v>
      </c>
      <c r="D149" s="22">
        <f>SIN(Wellpath!L149) * SIN(Wellpath!O149) / (Bfield * COS(Dip))</f>
        <v>0</v>
      </c>
      <c r="E149" s="20">
        <f>Model!$W$31*((drdp!B149+drdp!K149)*AMIL!$B149+(drdp!E149+drdp!N149)*AMIL!$C149+(drdp!H149+drdp!Q149)*AMIL!$D149)</f>
        <v>0</v>
      </c>
      <c r="F149" s="20">
        <f>Model!$W$31*((drdp!C149+drdp!L149)*AMIL!$B149+(drdp!F149+drdp!O149)*AMIL!$C149+(drdp!I149+drdp!R149)*AMIL!$D149)</f>
        <v>0</v>
      </c>
      <c r="G149" s="20">
        <f>Model!$W$31*((drdp!D149+drdp!M149)*AMIL!$B149+(drdp!G149+drdp!P149)*AMIL!$C149+(drdp!J149+drdp!S149)*AMIL!$D149)</f>
        <v>0</v>
      </c>
      <c r="H149" s="18">
        <f>Model!$W$31*((drdp!B149)*AMIL!$B149+(drdp!E149)*AMIL!$C149+(drdp!H149)*AMIL!$D149)</f>
        <v>0</v>
      </c>
      <c r="I149" s="18">
        <f>Model!$W$31*((drdp!C149)*AMIL!$B149+(drdp!F149)*AMIL!$C149+(drdp!I149)*AMIL!$D149)</f>
        <v>0</v>
      </c>
      <c r="J149" s="18">
        <f>Model!$W$31*((drdp!D149)*AMIL!$B149+(drdp!G149)*AMIL!$C149+(drdp!J149)*AMIL!$D149)</f>
        <v>0</v>
      </c>
      <c r="K149" s="21">
        <f>SUM(E$3:E148)+H149</f>
        <v>-6.7870098859157428</v>
      </c>
      <c r="L149" s="21">
        <f>SUM(F$3:F148)+I149</f>
        <v>-2.1369526577754536</v>
      </c>
      <c r="M149" s="21">
        <f>SUM(G$3:G148)+J149</f>
        <v>0</v>
      </c>
      <c r="N149" s="21"/>
      <c r="O149" s="21"/>
      <c r="P149" s="21"/>
      <c r="Q149" s="19">
        <f t="shared" si="13"/>
        <v>46.063503191518024</v>
      </c>
      <c r="R149" s="19">
        <f t="shared" si="14"/>
        <v>4.5665666615735754</v>
      </c>
      <c r="S149" s="19">
        <f t="shared" si="15"/>
        <v>0</v>
      </c>
      <c r="T149" s="19">
        <f t="shared" si="16"/>
        <v>14.503518814055925</v>
      </c>
      <c r="U149" s="19">
        <f t="shared" si="17"/>
        <v>0</v>
      </c>
      <c r="V149" s="19">
        <f t="shared" si="18"/>
        <v>0</v>
      </c>
    </row>
    <row r="150" spans="1:22" x14ac:dyDescent="0.25">
      <c r="A150" s="26">
        <f>Wellpath!E150</f>
        <v>0</v>
      </c>
      <c r="B150" s="22">
        <v>0</v>
      </c>
      <c r="C150" s="22">
        <v>0</v>
      </c>
      <c r="D150" s="22">
        <f>SIN(Wellpath!L150) * SIN(Wellpath!O150) / (Bfield * COS(Dip))</f>
        <v>0</v>
      </c>
      <c r="E150" s="20">
        <f>Model!$W$31*((drdp!B150+drdp!K150)*AMIL!$B150+(drdp!E150+drdp!N150)*AMIL!$C150+(drdp!H150+drdp!Q150)*AMIL!$D150)</f>
        <v>0</v>
      </c>
      <c r="F150" s="20">
        <f>Model!$W$31*((drdp!C150+drdp!L150)*AMIL!$B150+(drdp!F150+drdp!O150)*AMIL!$C150+(drdp!I150+drdp!R150)*AMIL!$D150)</f>
        <v>0</v>
      </c>
      <c r="G150" s="20">
        <f>Model!$W$31*((drdp!D150+drdp!M150)*AMIL!$B150+(drdp!G150+drdp!P150)*AMIL!$C150+(drdp!J150+drdp!S150)*AMIL!$D150)</f>
        <v>0</v>
      </c>
      <c r="H150" s="18">
        <f>Model!$W$31*((drdp!B150)*AMIL!$B150+(drdp!E150)*AMIL!$C150+(drdp!H150)*AMIL!$D150)</f>
        <v>0</v>
      </c>
      <c r="I150" s="18">
        <f>Model!$W$31*((drdp!C150)*AMIL!$B150+(drdp!F150)*AMIL!$C150+(drdp!I150)*AMIL!$D150)</f>
        <v>0</v>
      </c>
      <c r="J150" s="18">
        <f>Model!$W$31*((drdp!D150)*AMIL!$B150+(drdp!G150)*AMIL!$C150+(drdp!J150)*AMIL!$D150)</f>
        <v>0</v>
      </c>
      <c r="K150" s="21">
        <f>SUM(E$3:E149)+H150</f>
        <v>-6.7870098859157428</v>
      </c>
      <c r="L150" s="21">
        <f>SUM(F$3:F149)+I150</f>
        <v>-2.1369526577754536</v>
      </c>
      <c r="M150" s="21">
        <f>SUM(G$3:G149)+J150</f>
        <v>0</v>
      </c>
      <c r="N150" s="21"/>
      <c r="O150" s="21"/>
      <c r="P150" s="21"/>
      <c r="Q150" s="19">
        <f t="shared" si="13"/>
        <v>46.063503191518024</v>
      </c>
      <c r="R150" s="19">
        <f t="shared" si="14"/>
        <v>4.5665666615735754</v>
      </c>
      <c r="S150" s="19">
        <f t="shared" si="15"/>
        <v>0</v>
      </c>
      <c r="T150" s="19">
        <f t="shared" si="16"/>
        <v>14.503518814055925</v>
      </c>
      <c r="U150" s="19">
        <f t="shared" si="17"/>
        <v>0</v>
      </c>
      <c r="V150" s="19">
        <f t="shared" si="18"/>
        <v>0</v>
      </c>
    </row>
    <row r="151" spans="1:22" x14ac:dyDescent="0.25">
      <c r="A151" s="26">
        <f>Wellpath!E151</f>
        <v>0</v>
      </c>
      <c r="B151" s="22">
        <v>0</v>
      </c>
      <c r="C151" s="22">
        <v>0</v>
      </c>
      <c r="D151" s="22">
        <f>SIN(Wellpath!L151) * SIN(Wellpath!O151) / (Bfield * COS(Dip))</f>
        <v>0</v>
      </c>
      <c r="E151" s="20">
        <f>Model!$W$31*((drdp!B151+drdp!K151)*AMIL!$B151+(drdp!E151+drdp!N151)*AMIL!$C151+(drdp!H151+drdp!Q151)*AMIL!$D151)</f>
        <v>0</v>
      </c>
      <c r="F151" s="20">
        <f>Model!$W$31*((drdp!C151+drdp!L151)*AMIL!$B151+(drdp!F151+drdp!O151)*AMIL!$C151+(drdp!I151+drdp!R151)*AMIL!$D151)</f>
        <v>0</v>
      </c>
      <c r="G151" s="20">
        <f>Model!$W$31*((drdp!D151+drdp!M151)*AMIL!$B151+(drdp!G151+drdp!P151)*AMIL!$C151+(drdp!J151+drdp!S151)*AMIL!$D151)</f>
        <v>0</v>
      </c>
      <c r="H151" s="18">
        <f>Model!$W$31*((drdp!B151)*AMIL!$B151+(drdp!E151)*AMIL!$C151+(drdp!H151)*AMIL!$D151)</f>
        <v>0</v>
      </c>
      <c r="I151" s="18">
        <f>Model!$W$31*((drdp!C151)*AMIL!$B151+(drdp!F151)*AMIL!$C151+(drdp!I151)*AMIL!$D151)</f>
        <v>0</v>
      </c>
      <c r="J151" s="18">
        <f>Model!$W$31*((drdp!D151)*AMIL!$B151+(drdp!G151)*AMIL!$C151+(drdp!J151)*AMIL!$D151)</f>
        <v>0</v>
      </c>
      <c r="K151" s="21">
        <f>SUM(E$3:E150)+H151</f>
        <v>-6.7870098859157428</v>
      </c>
      <c r="L151" s="21">
        <f>SUM(F$3:F150)+I151</f>
        <v>-2.1369526577754536</v>
      </c>
      <c r="M151" s="21">
        <f>SUM(G$3:G150)+J151</f>
        <v>0</v>
      </c>
      <c r="N151" s="21"/>
      <c r="O151" s="21"/>
      <c r="P151" s="21"/>
      <c r="Q151" s="19">
        <f t="shared" si="13"/>
        <v>46.063503191518024</v>
      </c>
      <c r="R151" s="19">
        <f t="shared" si="14"/>
        <v>4.5665666615735754</v>
      </c>
      <c r="S151" s="19">
        <f t="shared" si="15"/>
        <v>0</v>
      </c>
      <c r="T151" s="19">
        <f t="shared" si="16"/>
        <v>14.503518814055925</v>
      </c>
      <c r="U151" s="19">
        <f t="shared" si="17"/>
        <v>0</v>
      </c>
      <c r="V151" s="19">
        <f t="shared" si="18"/>
        <v>0</v>
      </c>
    </row>
    <row r="152" spans="1:22" x14ac:dyDescent="0.25">
      <c r="A152" s="26">
        <f>Wellpath!E152</f>
        <v>0</v>
      </c>
      <c r="B152" s="22">
        <v>0</v>
      </c>
      <c r="C152" s="22">
        <v>0</v>
      </c>
      <c r="D152" s="22">
        <f>SIN(Wellpath!L152) * SIN(Wellpath!O152) / (Bfield * COS(Dip))</f>
        <v>0</v>
      </c>
      <c r="E152" s="20">
        <f>Model!$W$31*((drdp!B152+drdp!K152)*AMIL!$B152+(drdp!E152+drdp!N152)*AMIL!$C152+(drdp!H152+drdp!Q152)*AMIL!$D152)</f>
        <v>0</v>
      </c>
      <c r="F152" s="20">
        <f>Model!$W$31*((drdp!C152+drdp!L152)*AMIL!$B152+(drdp!F152+drdp!O152)*AMIL!$C152+(drdp!I152+drdp!R152)*AMIL!$D152)</f>
        <v>0</v>
      </c>
      <c r="G152" s="20">
        <f>Model!$W$31*((drdp!D152+drdp!M152)*AMIL!$B152+(drdp!G152+drdp!P152)*AMIL!$C152+(drdp!J152+drdp!S152)*AMIL!$D152)</f>
        <v>0</v>
      </c>
      <c r="H152" s="18">
        <f>Model!$W$31*((drdp!B152)*AMIL!$B152+(drdp!E152)*AMIL!$C152+(drdp!H152)*AMIL!$D152)</f>
        <v>0</v>
      </c>
      <c r="I152" s="18">
        <f>Model!$W$31*((drdp!C152)*AMIL!$B152+(drdp!F152)*AMIL!$C152+(drdp!I152)*AMIL!$D152)</f>
        <v>0</v>
      </c>
      <c r="J152" s="18">
        <f>Model!$W$31*((drdp!D152)*AMIL!$B152+(drdp!G152)*AMIL!$C152+(drdp!J152)*AMIL!$D152)</f>
        <v>0</v>
      </c>
      <c r="K152" s="21">
        <f>SUM(E$3:E151)+H152</f>
        <v>-6.7870098859157428</v>
      </c>
      <c r="L152" s="21">
        <f>SUM(F$3:F151)+I152</f>
        <v>-2.1369526577754536</v>
      </c>
      <c r="M152" s="21">
        <f>SUM(G$3:G151)+J152</f>
        <v>0</v>
      </c>
      <c r="N152" s="21"/>
      <c r="O152" s="21"/>
      <c r="P152" s="21"/>
      <c r="Q152" s="19">
        <f t="shared" si="13"/>
        <v>46.063503191518024</v>
      </c>
      <c r="R152" s="19">
        <f t="shared" si="14"/>
        <v>4.5665666615735754</v>
      </c>
      <c r="S152" s="19">
        <f t="shared" si="15"/>
        <v>0</v>
      </c>
      <c r="T152" s="19">
        <f t="shared" si="16"/>
        <v>14.503518814055925</v>
      </c>
      <c r="U152" s="19">
        <f t="shared" si="17"/>
        <v>0</v>
      </c>
      <c r="V152" s="19">
        <f t="shared" si="18"/>
        <v>0</v>
      </c>
    </row>
    <row r="153" spans="1:22" x14ac:dyDescent="0.25">
      <c r="A153" s="26">
        <f>Wellpath!E153</f>
        <v>0</v>
      </c>
      <c r="B153" s="22">
        <v>0</v>
      </c>
      <c r="C153" s="22">
        <v>0</v>
      </c>
      <c r="D153" s="22">
        <f>SIN(Wellpath!L153) * SIN(Wellpath!O153) / (Bfield * COS(Dip))</f>
        <v>0</v>
      </c>
      <c r="E153" s="20">
        <f>Model!$W$31*((drdp!B153+drdp!K153)*AMIL!$B153+(drdp!E153+drdp!N153)*AMIL!$C153+(drdp!H153+drdp!Q153)*AMIL!$D153)</f>
        <v>0</v>
      </c>
      <c r="F153" s="20">
        <f>Model!$W$31*((drdp!C153+drdp!L153)*AMIL!$B153+(drdp!F153+drdp!O153)*AMIL!$C153+(drdp!I153+drdp!R153)*AMIL!$D153)</f>
        <v>0</v>
      </c>
      <c r="G153" s="20">
        <f>Model!$W$31*((drdp!D153+drdp!M153)*AMIL!$B153+(drdp!G153+drdp!P153)*AMIL!$C153+(drdp!J153+drdp!S153)*AMIL!$D153)</f>
        <v>0</v>
      </c>
      <c r="H153" s="18">
        <f>Model!$W$31*((drdp!B153)*AMIL!$B153+(drdp!E153)*AMIL!$C153+(drdp!H153)*AMIL!$D153)</f>
        <v>0</v>
      </c>
      <c r="I153" s="18">
        <f>Model!$W$31*((drdp!C153)*AMIL!$B153+(drdp!F153)*AMIL!$C153+(drdp!I153)*AMIL!$D153)</f>
        <v>0</v>
      </c>
      <c r="J153" s="18">
        <f>Model!$W$31*((drdp!D153)*AMIL!$B153+(drdp!G153)*AMIL!$C153+(drdp!J153)*AMIL!$D153)</f>
        <v>0</v>
      </c>
      <c r="K153" s="21">
        <f>SUM(E$3:E152)+H153</f>
        <v>-6.7870098859157428</v>
      </c>
      <c r="L153" s="21">
        <f>SUM(F$3:F152)+I153</f>
        <v>-2.1369526577754536</v>
      </c>
      <c r="M153" s="21">
        <f>SUM(G$3:G152)+J153</f>
        <v>0</v>
      </c>
      <c r="N153" s="21"/>
      <c r="O153" s="21"/>
      <c r="P153" s="21"/>
      <c r="Q153" s="19">
        <f t="shared" si="13"/>
        <v>46.063503191518024</v>
      </c>
      <c r="R153" s="19">
        <f t="shared" si="14"/>
        <v>4.5665666615735754</v>
      </c>
      <c r="S153" s="19">
        <f t="shared" si="15"/>
        <v>0</v>
      </c>
      <c r="T153" s="19">
        <f t="shared" si="16"/>
        <v>14.503518814055925</v>
      </c>
      <c r="U153" s="19">
        <f t="shared" si="17"/>
        <v>0</v>
      </c>
      <c r="V153" s="19">
        <f t="shared" si="18"/>
        <v>0</v>
      </c>
    </row>
    <row r="154" spans="1:22" x14ac:dyDescent="0.25">
      <c r="A154" s="26">
        <f>Wellpath!E154</f>
        <v>0</v>
      </c>
      <c r="B154" s="22">
        <v>0</v>
      </c>
      <c r="C154" s="22">
        <v>0</v>
      </c>
      <c r="D154" s="22">
        <f>SIN(Wellpath!L154) * SIN(Wellpath!O154) / (Bfield * COS(Dip))</f>
        <v>0</v>
      </c>
      <c r="E154" s="20">
        <f>Model!$W$31*((drdp!B154+drdp!K154)*AMIL!$B154+(drdp!E154+drdp!N154)*AMIL!$C154+(drdp!H154+drdp!Q154)*AMIL!$D154)</f>
        <v>0</v>
      </c>
      <c r="F154" s="20">
        <f>Model!$W$31*((drdp!C154+drdp!L154)*AMIL!$B154+(drdp!F154+drdp!O154)*AMIL!$C154+(drdp!I154+drdp!R154)*AMIL!$D154)</f>
        <v>0</v>
      </c>
      <c r="G154" s="20">
        <f>Model!$W$31*((drdp!D154+drdp!M154)*AMIL!$B154+(drdp!G154+drdp!P154)*AMIL!$C154+(drdp!J154+drdp!S154)*AMIL!$D154)</f>
        <v>0</v>
      </c>
      <c r="H154" s="18">
        <f>Model!$W$31*((drdp!B154)*AMIL!$B154+(drdp!E154)*AMIL!$C154+(drdp!H154)*AMIL!$D154)</f>
        <v>0</v>
      </c>
      <c r="I154" s="18">
        <f>Model!$W$31*((drdp!C154)*AMIL!$B154+(drdp!F154)*AMIL!$C154+(drdp!I154)*AMIL!$D154)</f>
        <v>0</v>
      </c>
      <c r="J154" s="18">
        <f>Model!$W$31*((drdp!D154)*AMIL!$B154+(drdp!G154)*AMIL!$C154+(drdp!J154)*AMIL!$D154)</f>
        <v>0</v>
      </c>
      <c r="K154" s="21">
        <f>SUM(E$3:E153)+H154</f>
        <v>-6.7870098859157428</v>
      </c>
      <c r="L154" s="21">
        <f>SUM(F$3:F153)+I154</f>
        <v>-2.1369526577754536</v>
      </c>
      <c r="M154" s="21">
        <f>SUM(G$3:G153)+J154</f>
        <v>0</v>
      </c>
      <c r="N154" s="21"/>
      <c r="O154" s="21"/>
      <c r="P154" s="21"/>
      <c r="Q154" s="19">
        <f t="shared" si="13"/>
        <v>46.063503191518024</v>
      </c>
      <c r="R154" s="19">
        <f t="shared" si="14"/>
        <v>4.5665666615735754</v>
      </c>
      <c r="S154" s="19">
        <f t="shared" si="15"/>
        <v>0</v>
      </c>
      <c r="T154" s="19">
        <f t="shared" si="16"/>
        <v>14.503518814055925</v>
      </c>
      <c r="U154" s="19">
        <f t="shared" si="17"/>
        <v>0</v>
      </c>
      <c r="V154" s="19">
        <f t="shared" si="18"/>
        <v>0</v>
      </c>
    </row>
    <row r="155" spans="1:22" x14ac:dyDescent="0.25">
      <c r="A155" s="26">
        <f>Wellpath!E155</f>
        <v>0</v>
      </c>
      <c r="B155" s="22">
        <v>0</v>
      </c>
      <c r="C155" s="22">
        <v>0</v>
      </c>
      <c r="D155" s="22">
        <f>SIN(Wellpath!L155) * SIN(Wellpath!O155) / (Bfield * COS(Dip))</f>
        <v>0</v>
      </c>
      <c r="E155" s="20">
        <f>Model!$W$31*((drdp!B155+drdp!K155)*AMIL!$B155+(drdp!E155+drdp!N155)*AMIL!$C155+(drdp!H155+drdp!Q155)*AMIL!$D155)</f>
        <v>0</v>
      </c>
      <c r="F155" s="20">
        <f>Model!$W$31*((drdp!C155+drdp!L155)*AMIL!$B155+(drdp!F155+drdp!O155)*AMIL!$C155+(drdp!I155+drdp!R155)*AMIL!$D155)</f>
        <v>0</v>
      </c>
      <c r="G155" s="20">
        <f>Model!$W$31*((drdp!D155+drdp!M155)*AMIL!$B155+(drdp!G155+drdp!P155)*AMIL!$C155+(drdp!J155+drdp!S155)*AMIL!$D155)</f>
        <v>0</v>
      </c>
      <c r="H155" s="18">
        <f>Model!$W$31*((drdp!B155)*AMIL!$B155+(drdp!E155)*AMIL!$C155+(drdp!H155)*AMIL!$D155)</f>
        <v>0</v>
      </c>
      <c r="I155" s="18">
        <f>Model!$W$31*((drdp!C155)*AMIL!$B155+(drdp!F155)*AMIL!$C155+(drdp!I155)*AMIL!$D155)</f>
        <v>0</v>
      </c>
      <c r="J155" s="18">
        <f>Model!$W$31*((drdp!D155)*AMIL!$B155+(drdp!G155)*AMIL!$C155+(drdp!J155)*AMIL!$D155)</f>
        <v>0</v>
      </c>
      <c r="K155" s="21">
        <f>SUM(E$3:E154)+H155</f>
        <v>-6.7870098859157428</v>
      </c>
      <c r="L155" s="21">
        <f>SUM(F$3:F154)+I155</f>
        <v>-2.1369526577754536</v>
      </c>
      <c r="M155" s="21">
        <f>SUM(G$3:G154)+J155</f>
        <v>0</v>
      </c>
      <c r="N155" s="21"/>
      <c r="O155" s="21"/>
      <c r="P155" s="21"/>
      <c r="Q155" s="19">
        <f t="shared" si="13"/>
        <v>46.063503191518024</v>
      </c>
      <c r="R155" s="19">
        <f t="shared" si="14"/>
        <v>4.5665666615735754</v>
      </c>
      <c r="S155" s="19">
        <f t="shared" si="15"/>
        <v>0</v>
      </c>
      <c r="T155" s="19">
        <f t="shared" si="16"/>
        <v>14.503518814055925</v>
      </c>
      <c r="U155" s="19">
        <f t="shared" si="17"/>
        <v>0</v>
      </c>
      <c r="V155" s="19">
        <f t="shared" si="18"/>
        <v>0</v>
      </c>
    </row>
    <row r="156" spans="1:22" x14ac:dyDescent="0.25">
      <c r="A156" s="26">
        <f>Wellpath!E156</f>
        <v>0</v>
      </c>
      <c r="B156" s="22">
        <v>0</v>
      </c>
      <c r="C156" s="22">
        <v>0</v>
      </c>
      <c r="D156" s="22">
        <f>SIN(Wellpath!L156) * SIN(Wellpath!O156) / (Bfield * COS(Dip))</f>
        <v>0</v>
      </c>
      <c r="E156" s="20">
        <f>Model!$W$31*((drdp!B156+drdp!K156)*AMIL!$B156+(drdp!E156+drdp!N156)*AMIL!$C156+(drdp!H156+drdp!Q156)*AMIL!$D156)</f>
        <v>0</v>
      </c>
      <c r="F156" s="20">
        <f>Model!$W$31*((drdp!C156+drdp!L156)*AMIL!$B156+(drdp!F156+drdp!O156)*AMIL!$C156+(drdp!I156+drdp!R156)*AMIL!$D156)</f>
        <v>0</v>
      </c>
      <c r="G156" s="20">
        <f>Model!$W$31*((drdp!D156+drdp!M156)*AMIL!$B156+(drdp!G156+drdp!P156)*AMIL!$C156+(drdp!J156+drdp!S156)*AMIL!$D156)</f>
        <v>0</v>
      </c>
      <c r="H156" s="18">
        <f>Model!$W$31*((drdp!B156)*AMIL!$B156+(drdp!E156)*AMIL!$C156+(drdp!H156)*AMIL!$D156)</f>
        <v>0</v>
      </c>
      <c r="I156" s="18">
        <f>Model!$W$31*((drdp!C156)*AMIL!$B156+(drdp!F156)*AMIL!$C156+(drdp!I156)*AMIL!$D156)</f>
        <v>0</v>
      </c>
      <c r="J156" s="18">
        <f>Model!$W$31*((drdp!D156)*AMIL!$B156+(drdp!G156)*AMIL!$C156+(drdp!J156)*AMIL!$D156)</f>
        <v>0</v>
      </c>
      <c r="K156" s="21">
        <f>SUM(E$3:E155)+H156</f>
        <v>-6.7870098859157428</v>
      </c>
      <c r="L156" s="21">
        <f>SUM(F$3:F155)+I156</f>
        <v>-2.1369526577754536</v>
      </c>
      <c r="M156" s="21">
        <f>SUM(G$3:G155)+J156</f>
        <v>0</v>
      </c>
      <c r="N156" s="21"/>
      <c r="O156" s="21"/>
      <c r="P156" s="21"/>
      <c r="Q156" s="19">
        <f t="shared" si="13"/>
        <v>46.063503191518024</v>
      </c>
      <c r="R156" s="19">
        <f t="shared" si="14"/>
        <v>4.5665666615735754</v>
      </c>
      <c r="S156" s="19">
        <f t="shared" si="15"/>
        <v>0</v>
      </c>
      <c r="T156" s="19">
        <f t="shared" si="16"/>
        <v>14.503518814055925</v>
      </c>
      <c r="U156" s="19">
        <f t="shared" si="17"/>
        <v>0</v>
      </c>
      <c r="V156" s="19">
        <f t="shared" si="18"/>
        <v>0</v>
      </c>
    </row>
    <row r="157" spans="1:22" x14ac:dyDescent="0.25">
      <c r="A157" s="26">
        <f>Wellpath!E157</f>
        <v>0</v>
      </c>
      <c r="B157" s="22">
        <v>0</v>
      </c>
      <c r="C157" s="22">
        <v>0</v>
      </c>
      <c r="D157" s="22">
        <f>SIN(Wellpath!L157) * SIN(Wellpath!O157) / (Bfield * COS(Dip))</f>
        <v>0</v>
      </c>
      <c r="E157" s="20">
        <f>Model!$W$31*((drdp!B157+drdp!K157)*AMIL!$B157+(drdp!E157+drdp!N157)*AMIL!$C157+(drdp!H157+drdp!Q157)*AMIL!$D157)</f>
        <v>0</v>
      </c>
      <c r="F157" s="20">
        <f>Model!$W$31*((drdp!C157+drdp!L157)*AMIL!$B157+(drdp!F157+drdp!O157)*AMIL!$C157+(drdp!I157+drdp!R157)*AMIL!$D157)</f>
        <v>0</v>
      </c>
      <c r="G157" s="20">
        <f>Model!$W$31*((drdp!D157+drdp!M157)*AMIL!$B157+(drdp!G157+drdp!P157)*AMIL!$C157+(drdp!J157+drdp!S157)*AMIL!$D157)</f>
        <v>0</v>
      </c>
      <c r="H157" s="18">
        <f>Model!$W$31*((drdp!B157)*AMIL!$B157+(drdp!E157)*AMIL!$C157+(drdp!H157)*AMIL!$D157)</f>
        <v>0</v>
      </c>
      <c r="I157" s="18">
        <f>Model!$W$31*((drdp!C157)*AMIL!$B157+(drdp!F157)*AMIL!$C157+(drdp!I157)*AMIL!$D157)</f>
        <v>0</v>
      </c>
      <c r="J157" s="18">
        <f>Model!$W$31*((drdp!D157)*AMIL!$B157+(drdp!G157)*AMIL!$C157+(drdp!J157)*AMIL!$D157)</f>
        <v>0</v>
      </c>
      <c r="K157" s="21">
        <f>SUM(E$3:E156)+H157</f>
        <v>-6.7870098859157428</v>
      </c>
      <c r="L157" s="21">
        <f>SUM(F$3:F156)+I157</f>
        <v>-2.1369526577754536</v>
      </c>
      <c r="M157" s="21">
        <f>SUM(G$3:G156)+J157</f>
        <v>0</v>
      </c>
      <c r="N157" s="21"/>
      <c r="O157" s="21"/>
      <c r="P157" s="21"/>
      <c r="Q157" s="19">
        <f t="shared" si="13"/>
        <v>46.063503191518024</v>
      </c>
      <c r="R157" s="19">
        <f t="shared" si="14"/>
        <v>4.5665666615735754</v>
      </c>
      <c r="S157" s="19">
        <f t="shared" si="15"/>
        <v>0</v>
      </c>
      <c r="T157" s="19">
        <f t="shared" si="16"/>
        <v>14.503518814055925</v>
      </c>
      <c r="U157" s="19">
        <f t="shared" si="17"/>
        <v>0</v>
      </c>
      <c r="V157" s="19">
        <f t="shared" si="18"/>
        <v>0</v>
      </c>
    </row>
    <row r="158" spans="1:22" x14ac:dyDescent="0.25">
      <c r="A158" s="26">
        <f>Wellpath!E158</f>
        <v>0</v>
      </c>
      <c r="B158" s="22">
        <v>0</v>
      </c>
      <c r="C158" s="22">
        <v>0</v>
      </c>
      <c r="D158" s="22">
        <f>SIN(Wellpath!L158) * SIN(Wellpath!O158) / (Bfield * COS(Dip))</f>
        <v>0</v>
      </c>
      <c r="E158" s="20">
        <f>Model!$W$31*((drdp!B158+drdp!K158)*AMIL!$B158+(drdp!E158+drdp!N158)*AMIL!$C158+(drdp!H158+drdp!Q158)*AMIL!$D158)</f>
        <v>0</v>
      </c>
      <c r="F158" s="20">
        <f>Model!$W$31*((drdp!C158+drdp!L158)*AMIL!$B158+(drdp!F158+drdp!O158)*AMIL!$C158+(drdp!I158+drdp!R158)*AMIL!$D158)</f>
        <v>0</v>
      </c>
      <c r="G158" s="20">
        <f>Model!$W$31*((drdp!D158+drdp!M158)*AMIL!$B158+(drdp!G158+drdp!P158)*AMIL!$C158+(drdp!J158+drdp!S158)*AMIL!$D158)</f>
        <v>0</v>
      </c>
      <c r="H158" s="18">
        <f>Model!$W$31*((drdp!B158)*AMIL!$B158+(drdp!E158)*AMIL!$C158+(drdp!H158)*AMIL!$D158)</f>
        <v>0</v>
      </c>
      <c r="I158" s="18">
        <f>Model!$W$31*((drdp!C158)*AMIL!$B158+(drdp!F158)*AMIL!$C158+(drdp!I158)*AMIL!$D158)</f>
        <v>0</v>
      </c>
      <c r="J158" s="18">
        <f>Model!$W$31*((drdp!D158)*AMIL!$B158+(drdp!G158)*AMIL!$C158+(drdp!J158)*AMIL!$D158)</f>
        <v>0</v>
      </c>
      <c r="K158" s="21">
        <f>SUM(E$3:E157)+H158</f>
        <v>-6.7870098859157428</v>
      </c>
      <c r="L158" s="21">
        <f>SUM(F$3:F157)+I158</f>
        <v>-2.1369526577754536</v>
      </c>
      <c r="M158" s="21">
        <f>SUM(G$3:G157)+J158</f>
        <v>0</v>
      </c>
      <c r="N158" s="21"/>
      <c r="O158" s="21"/>
      <c r="P158" s="21"/>
      <c r="Q158" s="19">
        <f t="shared" si="13"/>
        <v>46.063503191518024</v>
      </c>
      <c r="R158" s="19">
        <f t="shared" si="14"/>
        <v>4.5665666615735754</v>
      </c>
      <c r="S158" s="19">
        <f t="shared" si="15"/>
        <v>0</v>
      </c>
      <c r="T158" s="19">
        <f t="shared" si="16"/>
        <v>14.503518814055925</v>
      </c>
      <c r="U158" s="19">
        <f t="shared" si="17"/>
        <v>0</v>
      </c>
      <c r="V158" s="19">
        <f t="shared" si="18"/>
        <v>0</v>
      </c>
    </row>
    <row r="159" spans="1:22" x14ac:dyDescent="0.25">
      <c r="A159" s="26">
        <f>Wellpath!E159</f>
        <v>0</v>
      </c>
      <c r="B159" s="22">
        <v>0</v>
      </c>
      <c r="C159" s="22">
        <v>0</v>
      </c>
      <c r="D159" s="22">
        <f>SIN(Wellpath!L159) * SIN(Wellpath!O159) / (Bfield * COS(Dip))</f>
        <v>0</v>
      </c>
      <c r="E159" s="20">
        <f>Model!$W$31*((drdp!B159+drdp!K159)*AMIL!$B159+(drdp!E159+drdp!N159)*AMIL!$C159+(drdp!H159+drdp!Q159)*AMIL!$D159)</f>
        <v>0</v>
      </c>
      <c r="F159" s="20">
        <f>Model!$W$31*((drdp!C159+drdp!L159)*AMIL!$B159+(drdp!F159+drdp!O159)*AMIL!$C159+(drdp!I159+drdp!R159)*AMIL!$D159)</f>
        <v>0</v>
      </c>
      <c r="G159" s="20">
        <f>Model!$W$31*((drdp!D159+drdp!M159)*AMIL!$B159+(drdp!G159+drdp!P159)*AMIL!$C159+(drdp!J159+drdp!S159)*AMIL!$D159)</f>
        <v>0</v>
      </c>
      <c r="H159" s="18">
        <f>Model!$W$31*((drdp!B159)*AMIL!$B159+(drdp!E159)*AMIL!$C159+(drdp!H159)*AMIL!$D159)</f>
        <v>0</v>
      </c>
      <c r="I159" s="18">
        <f>Model!$W$31*((drdp!C159)*AMIL!$B159+(drdp!F159)*AMIL!$C159+(drdp!I159)*AMIL!$D159)</f>
        <v>0</v>
      </c>
      <c r="J159" s="18">
        <f>Model!$W$31*((drdp!D159)*AMIL!$B159+(drdp!G159)*AMIL!$C159+(drdp!J159)*AMIL!$D159)</f>
        <v>0</v>
      </c>
      <c r="K159" s="21">
        <f>SUM(E$3:E158)+H159</f>
        <v>-6.7870098859157428</v>
      </c>
      <c r="L159" s="21">
        <f>SUM(F$3:F158)+I159</f>
        <v>-2.1369526577754536</v>
      </c>
      <c r="M159" s="21">
        <f>SUM(G$3:G158)+J159</f>
        <v>0</v>
      </c>
      <c r="N159" s="21"/>
      <c r="O159" s="21"/>
      <c r="P159" s="21"/>
      <c r="Q159" s="19">
        <f t="shared" si="13"/>
        <v>46.063503191518024</v>
      </c>
      <c r="R159" s="19">
        <f t="shared" si="14"/>
        <v>4.5665666615735754</v>
      </c>
      <c r="S159" s="19">
        <f t="shared" si="15"/>
        <v>0</v>
      </c>
      <c r="T159" s="19">
        <f t="shared" si="16"/>
        <v>14.503518814055925</v>
      </c>
      <c r="U159" s="19">
        <f t="shared" si="17"/>
        <v>0</v>
      </c>
      <c r="V159" s="19">
        <f t="shared" si="18"/>
        <v>0</v>
      </c>
    </row>
    <row r="160" spans="1:22" x14ac:dyDescent="0.25">
      <c r="A160" s="26">
        <f>Wellpath!E160</f>
        <v>0</v>
      </c>
      <c r="B160" s="22">
        <v>0</v>
      </c>
      <c r="C160" s="22">
        <v>0</v>
      </c>
      <c r="D160" s="22">
        <f>SIN(Wellpath!L160) * SIN(Wellpath!O160) / (Bfield * COS(Dip))</f>
        <v>0</v>
      </c>
      <c r="E160" s="20">
        <f>Model!$W$31*((drdp!B160+drdp!K160)*AMIL!$B160+(drdp!E160+drdp!N160)*AMIL!$C160+(drdp!H160+drdp!Q160)*AMIL!$D160)</f>
        <v>0</v>
      </c>
      <c r="F160" s="20">
        <f>Model!$W$31*((drdp!C160+drdp!L160)*AMIL!$B160+(drdp!F160+drdp!O160)*AMIL!$C160+(drdp!I160+drdp!R160)*AMIL!$D160)</f>
        <v>0</v>
      </c>
      <c r="G160" s="20">
        <f>Model!$W$31*((drdp!D160+drdp!M160)*AMIL!$B160+(drdp!G160+drdp!P160)*AMIL!$C160+(drdp!J160+drdp!S160)*AMIL!$D160)</f>
        <v>0</v>
      </c>
      <c r="H160" s="18">
        <f>Model!$W$31*((drdp!B160)*AMIL!$B160+(drdp!E160)*AMIL!$C160+(drdp!H160)*AMIL!$D160)</f>
        <v>0</v>
      </c>
      <c r="I160" s="18">
        <f>Model!$W$31*((drdp!C160)*AMIL!$B160+(drdp!F160)*AMIL!$C160+(drdp!I160)*AMIL!$D160)</f>
        <v>0</v>
      </c>
      <c r="J160" s="18">
        <f>Model!$W$31*((drdp!D160)*AMIL!$B160+(drdp!G160)*AMIL!$C160+(drdp!J160)*AMIL!$D160)</f>
        <v>0</v>
      </c>
      <c r="K160" s="21">
        <f>SUM(E$3:E159)+H160</f>
        <v>-6.7870098859157428</v>
      </c>
      <c r="L160" s="21">
        <f>SUM(F$3:F159)+I160</f>
        <v>-2.1369526577754536</v>
      </c>
      <c r="M160" s="21">
        <f>SUM(G$3:G159)+J160</f>
        <v>0</v>
      </c>
      <c r="N160" s="21"/>
      <c r="O160" s="21"/>
      <c r="P160" s="21"/>
      <c r="Q160" s="19">
        <f t="shared" si="13"/>
        <v>46.063503191518024</v>
      </c>
      <c r="R160" s="19">
        <f t="shared" si="14"/>
        <v>4.5665666615735754</v>
      </c>
      <c r="S160" s="19">
        <f t="shared" si="15"/>
        <v>0</v>
      </c>
      <c r="T160" s="19">
        <f t="shared" si="16"/>
        <v>14.503518814055925</v>
      </c>
      <c r="U160" s="19">
        <f t="shared" si="17"/>
        <v>0</v>
      </c>
      <c r="V160" s="19">
        <f t="shared" si="18"/>
        <v>0</v>
      </c>
    </row>
    <row r="161" spans="1:23" x14ac:dyDescent="0.25">
      <c r="A161" s="26">
        <f>Wellpath!E161</f>
        <v>0</v>
      </c>
      <c r="B161" s="22">
        <v>0</v>
      </c>
      <c r="C161" s="22">
        <v>0</v>
      </c>
      <c r="D161" s="22">
        <f>SIN(Wellpath!L161) * SIN(Wellpath!O161) / (Bfield * COS(Dip))</f>
        <v>0</v>
      </c>
      <c r="E161" s="20">
        <f>Model!$W$31*((drdp!B161+drdp!K161)*AMIL!$B161+(drdp!E161+drdp!N161)*AMIL!$C161+(drdp!H161+drdp!Q161)*AMIL!$D161)</f>
        <v>0</v>
      </c>
      <c r="F161" s="20">
        <f>Model!$W$31*((drdp!C161+drdp!L161)*AMIL!$B161+(drdp!F161+drdp!O161)*AMIL!$C161+(drdp!I161+drdp!R161)*AMIL!$D161)</f>
        <v>0</v>
      </c>
      <c r="G161" s="20">
        <f>Model!$W$31*((drdp!D161+drdp!M161)*AMIL!$B161+(drdp!G161+drdp!P161)*AMIL!$C161+(drdp!J161+drdp!S161)*AMIL!$D161)</f>
        <v>0</v>
      </c>
      <c r="H161" s="18">
        <f>Model!$W$31*((drdp!B161)*AMIL!$B161+(drdp!E161)*AMIL!$C161+(drdp!H161)*AMIL!$D161)</f>
        <v>0</v>
      </c>
      <c r="I161" s="18">
        <f>Model!$W$31*((drdp!C161)*AMIL!$B161+(drdp!F161)*AMIL!$C161+(drdp!I161)*AMIL!$D161)</f>
        <v>0</v>
      </c>
      <c r="J161" s="18">
        <f>Model!$W$31*((drdp!D161)*AMIL!$B161+(drdp!G161)*AMIL!$C161+(drdp!J161)*AMIL!$D161)</f>
        <v>0</v>
      </c>
      <c r="K161" s="21">
        <f>SUM(E$3:E160)+H161</f>
        <v>-6.7870098859157428</v>
      </c>
      <c r="L161" s="21">
        <f>SUM(F$3:F160)+I161</f>
        <v>-2.1369526577754536</v>
      </c>
      <c r="M161" s="21">
        <f>SUM(G$3:G160)+J161</f>
        <v>0</v>
      </c>
      <c r="N161" s="21"/>
      <c r="O161" s="21"/>
      <c r="P161" s="21"/>
      <c r="Q161" s="19">
        <f t="shared" si="13"/>
        <v>46.063503191518024</v>
      </c>
      <c r="R161" s="19">
        <f t="shared" si="14"/>
        <v>4.5665666615735754</v>
      </c>
      <c r="S161" s="19">
        <f t="shared" si="15"/>
        <v>0</v>
      </c>
      <c r="T161" s="19">
        <f t="shared" si="16"/>
        <v>14.503518814055925</v>
      </c>
      <c r="U161" s="19">
        <f t="shared" si="17"/>
        <v>0</v>
      </c>
      <c r="V161" s="19">
        <f t="shared" si="18"/>
        <v>0</v>
      </c>
    </row>
    <row r="162" spans="1:23" x14ac:dyDescent="0.25">
      <c r="A162" s="26">
        <f>Wellpath!E162</f>
        <v>0</v>
      </c>
      <c r="B162" s="22">
        <v>0</v>
      </c>
      <c r="C162" s="22">
        <v>0</v>
      </c>
      <c r="D162" s="22">
        <f>SIN(Wellpath!L162) * SIN(Wellpath!O162) / (Bfield * COS(Dip))</f>
        <v>0</v>
      </c>
      <c r="E162" s="20">
        <f>Model!$W$31*((drdp!B162+drdp!K162)*AMIL!$B162+(drdp!E162+drdp!N162)*AMIL!$C162+(drdp!H162+drdp!Q162)*AMIL!$D162)</f>
        <v>0</v>
      </c>
      <c r="F162" s="20">
        <f>Model!$W$31*((drdp!C162+drdp!L162)*AMIL!$B162+(drdp!F162+drdp!O162)*AMIL!$C162+(drdp!I162+drdp!R162)*AMIL!$D162)</f>
        <v>0</v>
      </c>
      <c r="G162" s="20">
        <f>Model!$W$31*((drdp!D162+drdp!M162)*AMIL!$B162+(drdp!G162+drdp!P162)*AMIL!$C162+(drdp!J162+drdp!S162)*AMIL!$D162)</f>
        <v>0</v>
      </c>
      <c r="H162" s="18">
        <f>Model!$W$31*((drdp!B162)*AMIL!$B162+(drdp!E162)*AMIL!$C162+(drdp!H162)*AMIL!$D162)</f>
        <v>0</v>
      </c>
      <c r="I162" s="18">
        <f>Model!$W$31*((drdp!C162)*AMIL!$B162+(drdp!F162)*AMIL!$C162+(drdp!I162)*AMIL!$D162)</f>
        <v>0</v>
      </c>
      <c r="J162" s="18">
        <f>Model!$W$31*((drdp!D162)*AMIL!$B162+(drdp!G162)*AMIL!$C162+(drdp!J162)*AMIL!$D162)</f>
        <v>0</v>
      </c>
      <c r="K162" s="21">
        <f>SUM(E$3:E161)+H162</f>
        <v>-6.7870098859157428</v>
      </c>
      <c r="L162" s="21">
        <f>SUM(F$3:F161)+I162</f>
        <v>-2.1369526577754536</v>
      </c>
      <c r="M162" s="21">
        <f>SUM(G$3:G161)+J162</f>
        <v>0</v>
      </c>
      <c r="N162" s="21"/>
      <c r="O162" s="21"/>
      <c r="P162" s="21"/>
      <c r="Q162" s="19">
        <f t="shared" si="13"/>
        <v>46.063503191518024</v>
      </c>
      <c r="R162" s="19">
        <f t="shared" si="14"/>
        <v>4.5665666615735754</v>
      </c>
      <c r="S162" s="19">
        <f t="shared" si="15"/>
        <v>0</v>
      </c>
      <c r="T162" s="19">
        <f t="shared" si="16"/>
        <v>14.503518814055925</v>
      </c>
      <c r="U162" s="19">
        <f t="shared" si="17"/>
        <v>0</v>
      </c>
      <c r="V162" s="19">
        <f t="shared" si="18"/>
        <v>0</v>
      </c>
    </row>
    <row r="163" spans="1:23" x14ac:dyDescent="0.25">
      <c r="A163" s="26">
        <f>Wellpath!E163</f>
        <v>0</v>
      </c>
      <c r="B163" s="22">
        <v>0</v>
      </c>
      <c r="C163" s="22">
        <v>0</v>
      </c>
      <c r="D163" s="22">
        <f>SIN(Wellpath!L163) * SIN(Wellpath!O163) / (Bfield * COS(Dip))</f>
        <v>0</v>
      </c>
      <c r="E163" s="20">
        <f>Model!$W$31*((drdp!B163+drdp!K163)*AMIL!$B163+(drdp!E163+drdp!N163)*AMIL!$C163+(drdp!H163+drdp!Q163)*AMIL!$D163)</f>
        <v>0</v>
      </c>
      <c r="F163" s="20">
        <f>Model!$W$31*((drdp!C163+drdp!L163)*AMIL!$B163+(drdp!F163+drdp!O163)*AMIL!$C163+(drdp!I163+drdp!R163)*AMIL!$D163)</f>
        <v>0</v>
      </c>
      <c r="G163" s="20">
        <f>Model!$W$31*((drdp!D163+drdp!M163)*AMIL!$B163+(drdp!G163+drdp!P163)*AMIL!$C163+(drdp!J163+drdp!S163)*AMIL!$D163)</f>
        <v>0</v>
      </c>
      <c r="H163" s="18">
        <f>Model!$W$31*((drdp!B163)*AMIL!$B163+(drdp!E163)*AMIL!$C163+(drdp!H163)*AMIL!$D163)</f>
        <v>0</v>
      </c>
      <c r="I163" s="18">
        <f>Model!$W$31*((drdp!C163)*AMIL!$B163+(drdp!F163)*AMIL!$C163+(drdp!I163)*AMIL!$D163)</f>
        <v>0</v>
      </c>
      <c r="J163" s="18">
        <f>Model!$W$31*((drdp!D163)*AMIL!$B163+(drdp!G163)*AMIL!$C163+(drdp!J163)*AMIL!$D163)</f>
        <v>0</v>
      </c>
      <c r="K163" s="21">
        <f>SUM(E$3:E162)+H163</f>
        <v>-6.7870098859157428</v>
      </c>
      <c r="L163" s="21">
        <f>SUM(F$3:F162)+I163</f>
        <v>-2.1369526577754536</v>
      </c>
      <c r="M163" s="21">
        <f>SUM(G$3:G162)+J163</f>
        <v>0</v>
      </c>
      <c r="N163" s="21"/>
      <c r="O163" s="21"/>
      <c r="P163" s="21"/>
      <c r="Q163" s="19">
        <f t="shared" si="13"/>
        <v>46.063503191518024</v>
      </c>
      <c r="R163" s="19">
        <f t="shared" si="14"/>
        <v>4.5665666615735754</v>
      </c>
      <c r="S163" s="19">
        <f t="shared" si="15"/>
        <v>0</v>
      </c>
      <c r="T163" s="19">
        <f t="shared" si="16"/>
        <v>14.503518814055925</v>
      </c>
      <c r="U163" s="19">
        <f t="shared" si="17"/>
        <v>0</v>
      </c>
      <c r="V163" s="19">
        <f t="shared" si="18"/>
        <v>0</v>
      </c>
    </row>
    <row r="164" spans="1:23" x14ac:dyDescent="0.25">
      <c r="A164" s="26">
        <f>Wellpath!E164</f>
        <v>0</v>
      </c>
      <c r="B164" s="22">
        <v>0</v>
      </c>
      <c r="C164" s="22">
        <v>0</v>
      </c>
      <c r="D164" s="22">
        <f>SIN(Wellpath!L164) * SIN(Wellpath!O164) / (Bfield * COS(Dip))</f>
        <v>0</v>
      </c>
      <c r="E164" s="20">
        <f>Model!$W$31*((drdp!B164+drdp!K164)*AMIL!$B164+(drdp!E164+drdp!N164)*AMIL!$C164+(drdp!H164+drdp!Q164)*AMIL!$D164)</f>
        <v>0</v>
      </c>
      <c r="F164" s="20">
        <f>Model!$W$31*((drdp!C164+drdp!L164)*AMIL!$B164+(drdp!F164+drdp!O164)*AMIL!$C164+(drdp!I164+drdp!R164)*AMIL!$D164)</f>
        <v>0</v>
      </c>
      <c r="G164" s="20">
        <f>Model!$W$31*((drdp!D164+drdp!M164)*AMIL!$B164+(drdp!G164+drdp!P164)*AMIL!$C164+(drdp!J164+drdp!S164)*AMIL!$D164)</f>
        <v>0</v>
      </c>
      <c r="H164" s="18">
        <f>Model!$W$31*((drdp!B164)*AMIL!$B164+(drdp!E164)*AMIL!$C164+(drdp!H164)*AMIL!$D164)</f>
        <v>0</v>
      </c>
      <c r="I164" s="18">
        <f>Model!$W$31*((drdp!C164)*AMIL!$B164+(drdp!F164)*AMIL!$C164+(drdp!I164)*AMIL!$D164)</f>
        <v>0</v>
      </c>
      <c r="J164" s="18">
        <f>Model!$W$31*((drdp!D164)*AMIL!$B164+(drdp!G164)*AMIL!$C164+(drdp!J164)*AMIL!$D164)</f>
        <v>0</v>
      </c>
      <c r="K164" s="21">
        <f>SUM(E$3:E163)+H164</f>
        <v>-6.7870098859157428</v>
      </c>
      <c r="L164" s="21">
        <f>SUM(F$3:F163)+I164</f>
        <v>-2.1369526577754536</v>
      </c>
      <c r="M164" s="21">
        <f>SUM(G$3:G163)+J164</f>
        <v>0</v>
      </c>
      <c r="N164" s="21"/>
      <c r="O164" s="21"/>
      <c r="P164" s="21"/>
      <c r="Q164" s="19">
        <f t="shared" si="13"/>
        <v>46.063503191518024</v>
      </c>
      <c r="R164" s="19">
        <f t="shared" si="14"/>
        <v>4.5665666615735754</v>
      </c>
      <c r="S164" s="19">
        <f t="shared" si="15"/>
        <v>0</v>
      </c>
      <c r="T164" s="19">
        <f t="shared" si="16"/>
        <v>14.503518814055925</v>
      </c>
      <c r="U164" s="19">
        <f t="shared" si="17"/>
        <v>0</v>
      </c>
      <c r="V164" s="19">
        <f t="shared" si="18"/>
        <v>0</v>
      </c>
    </row>
    <row r="165" spans="1:23" x14ac:dyDescent="0.25">
      <c r="A165" s="26">
        <f>Wellpath!E165</f>
        <v>0</v>
      </c>
      <c r="B165" s="22">
        <v>0</v>
      </c>
      <c r="C165" s="22">
        <v>0</v>
      </c>
      <c r="D165" s="22">
        <f>SIN(Wellpath!L165) * SIN(Wellpath!O165) / (Bfield * COS(Dip))</f>
        <v>0</v>
      </c>
      <c r="E165" s="20">
        <f>Model!$W$31*((drdp!B165+drdp!K165)*AMIL!$B165+(drdp!E165+drdp!N165)*AMIL!$C165+(drdp!H165+drdp!Q165)*AMIL!$D165)</f>
        <v>0</v>
      </c>
      <c r="F165" s="20">
        <f>Model!$W$31*((drdp!C165+drdp!L165)*AMIL!$B165+(drdp!F165+drdp!O165)*AMIL!$C165+(drdp!I165+drdp!R165)*AMIL!$D165)</f>
        <v>0</v>
      </c>
      <c r="G165" s="20">
        <f>Model!$W$31*((drdp!D165+drdp!M165)*AMIL!$B165+(drdp!G165+drdp!P165)*AMIL!$C165+(drdp!J165+drdp!S165)*AMIL!$D165)</f>
        <v>0</v>
      </c>
      <c r="H165" s="18">
        <f>Model!$W$31*((drdp!B165)*AMIL!$B165+(drdp!E165)*AMIL!$C165+(drdp!H165)*AMIL!$D165)</f>
        <v>0</v>
      </c>
      <c r="I165" s="18">
        <f>Model!$W$31*((drdp!C165)*AMIL!$B165+(drdp!F165)*AMIL!$C165+(drdp!I165)*AMIL!$D165)</f>
        <v>0</v>
      </c>
      <c r="J165" s="18">
        <f>Model!$W$31*((drdp!D165)*AMIL!$B165+(drdp!G165)*AMIL!$C165+(drdp!J165)*AMIL!$D165)</f>
        <v>0</v>
      </c>
      <c r="K165" s="21">
        <f>SUM(E$3:E164)+H165</f>
        <v>-6.7870098859157428</v>
      </c>
      <c r="L165" s="21">
        <f>SUM(F$3:F164)+I165</f>
        <v>-2.1369526577754536</v>
      </c>
      <c r="M165" s="21">
        <f>SUM(G$3:G164)+J165</f>
        <v>0</v>
      </c>
      <c r="N165" s="21"/>
      <c r="O165" s="21"/>
      <c r="P165" s="21"/>
      <c r="Q165" s="19">
        <f t="shared" si="13"/>
        <v>46.063503191518024</v>
      </c>
      <c r="R165" s="19">
        <f t="shared" si="14"/>
        <v>4.5665666615735754</v>
      </c>
      <c r="S165" s="19">
        <f t="shared" si="15"/>
        <v>0</v>
      </c>
      <c r="T165" s="19">
        <f t="shared" si="16"/>
        <v>14.503518814055925</v>
      </c>
      <c r="U165" s="19">
        <f t="shared" si="17"/>
        <v>0</v>
      </c>
      <c r="V165" s="19">
        <f t="shared" si="18"/>
        <v>0</v>
      </c>
    </row>
    <row r="166" spans="1:23" x14ac:dyDescent="0.25">
      <c r="A166" s="26">
        <f>Wellpath!E166</f>
        <v>0</v>
      </c>
      <c r="B166" s="22">
        <v>0</v>
      </c>
      <c r="C166" s="22">
        <v>0</v>
      </c>
      <c r="D166" s="22">
        <f>SIN(Wellpath!L166) * SIN(Wellpath!O166) / (Bfield * COS(Dip))</f>
        <v>0</v>
      </c>
      <c r="E166" s="20">
        <f>Model!$W$31*((drdp!B166+drdp!K166)*AMIL!$B166+(drdp!E166+drdp!N166)*AMIL!$C166+(drdp!H166+drdp!Q166)*AMIL!$D166)</f>
        <v>0</v>
      </c>
      <c r="F166" s="20">
        <f>Model!$W$31*((drdp!C166+drdp!L166)*AMIL!$B166+(drdp!F166+drdp!O166)*AMIL!$C166+(drdp!I166+drdp!R166)*AMIL!$D166)</f>
        <v>0</v>
      </c>
      <c r="G166" s="20">
        <f>Model!$W$31*((drdp!D166+drdp!M166)*AMIL!$B166+(drdp!G166+drdp!P166)*AMIL!$C166+(drdp!J166+drdp!S166)*AMIL!$D166)</f>
        <v>0</v>
      </c>
      <c r="H166" s="18">
        <f>Model!$W$31*((drdp!B166)*AMIL!$B166+(drdp!E166)*AMIL!$C166+(drdp!H166)*AMIL!$D166)</f>
        <v>0</v>
      </c>
      <c r="I166" s="18">
        <f>Model!$W$31*((drdp!C166)*AMIL!$B166+(drdp!F166)*AMIL!$C166+(drdp!I166)*AMIL!$D166)</f>
        <v>0</v>
      </c>
      <c r="J166" s="18">
        <f>Model!$W$31*((drdp!D166)*AMIL!$B166+(drdp!G166)*AMIL!$C166+(drdp!J166)*AMIL!$D166)</f>
        <v>0</v>
      </c>
      <c r="K166" s="21">
        <f>SUM(E$3:E165)+H166</f>
        <v>-6.7870098859157428</v>
      </c>
      <c r="L166" s="21">
        <f>SUM(F$3:F165)+I166</f>
        <v>-2.1369526577754536</v>
      </c>
      <c r="M166" s="21">
        <f>SUM(G$3:G165)+J166</f>
        <v>0</v>
      </c>
      <c r="N166" s="21"/>
      <c r="O166" s="21"/>
      <c r="P166" s="21"/>
      <c r="Q166" s="19">
        <f t="shared" si="13"/>
        <v>46.063503191518024</v>
      </c>
      <c r="R166" s="19">
        <f t="shared" si="14"/>
        <v>4.5665666615735754</v>
      </c>
      <c r="S166" s="19">
        <f t="shared" si="15"/>
        <v>0</v>
      </c>
      <c r="T166" s="19">
        <f t="shared" si="16"/>
        <v>14.503518814055925</v>
      </c>
      <c r="U166" s="19">
        <f t="shared" si="17"/>
        <v>0</v>
      </c>
      <c r="V166" s="19">
        <f t="shared" si="18"/>
        <v>0</v>
      </c>
    </row>
    <row r="167" spans="1:23" x14ac:dyDescent="0.25">
      <c r="A167" s="26">
        <f>Wellpath!E167</f>
        <v>0</v>
      </c>
      <c r="B167" s="22">
        <v>0</v>
      </c>
      <c r="C167" s="22">
        <v>0</v>
      </c>
      <c r="D167" s="22">
        <f>SIN(Wellpath!L167) * SIN(Wellpath!O167) / (Bfield * COS(Dip))</f>
        <v>0</v>
      </c>
      <c r="E167" s="20">
        <f>Model!$W$31*((drdp!B167+drdp!K167)*AMIL!$B167+(drdp!E167+drdp!N167)*AMIL!$C167+(drdp!H167+drdp!Q167)*AMIL!$D167)</f>
        <v>0</v>
      </c>
      <c r="F167" s="20">
        <f>Model!$W$31*((drdp!C167+drdp!L167)*AMIL!$B167+(drdp!F167+drdp!O167)*AMIL!$C167+(drdp!I167+drdp!R167)*AMIL!$D167)</f>
        <v>0</v>
      </c>
      <c r="G167" s="20">
        <f>Model!$W$31*((drdp!D167+drdp!M167)*AMIL!$B167+(drdp!G167+drdp!P167)*AMIL!$C167+(drdp!J167+drdp!S167)*AMIL!$D167)</f>
        <v>0</v>
      </c>
      <c r="H167" s="18">
        <f>Model!$W$31*((drdp!B167)*AMIL!$B167+(drdp!E167)*AMIL!$C167+(drdp!H167)*AMIL!$D167)</f>
        <v>0</v>
      </c>
      <c r="I167" s="18">
        <f>Model!$W$31*((drdp!C167)*AMIL!$B167+(drdp!F167)*AMIL!$C167+(drdp!I167)*AMIL!$D167)</f>
        <v>0</v>
      </c>
      <c r="J167" s="18">
        <f>Model!$W$31*((drdp!D167)*AMIL!$B167+(drdp!G167)*AMIL!$C167+(drdp!J167)*AMIL!$D167)</f>
        <v>0</v>
      </c>
      <c r="K167" s="21">
        <f>SUM(E$3:E166)+H167</f>
        <v>-6.7870098859157428</v>
      </c>
      <c r="L167" s="21">
        <f>SUM(F$3:F166)+I167</f>
        <v>-2.1369526577754536</v>
      </c>
      <c r="M167" s="21">
        <f>SUM(G$3:G166)+J167</f>
        <v>0</v>
      </c>
      <c r="N167" s="21"/>
      <c r="O167" s="21"/>
      <c r="P167" s="21"/>
      <c r="Q167" s="19">
        <f t="shared" si="13"/>
        <v>46.063503191518024</v>
      </c>
      <c r="R167" s="19">
        <f t="shared" si="14"/>
        <v>4.5665666615735754</v>
      </c>
      <c r="S167" s="19">
        <f t="shared" si="15"/>
        <v>0</v>
      </c>
      <c r="T167" s="19">
        <f t="shared" si="16"/>
        <v>14.503518814055925</v>
      </c>
      <c r="U167" s="19">
        <f t="shared" si="17"/>
        <v>0</v>
      </c>
      <c r="V167" s="19">
        <f t="shared" si="18"/>
        <v>0</v>
      </c>
    </row>
    <row r="168" spans="1:23" x14ac:dyDescent="0.25">
      <c r="A168" s="26">
        <f>Wellpath!E168</f>
        <v>0</v>
      </c>
      <c r="B168" s="22">
        <v>0</v>
      </c>
      <c r="C168" s="22">
        <v>0</v>
      </c>
      <c r="D168" s="22">
        <f>SIN(Wellpath!L168) * SIN(Wellpath!O168) / (Bfield * COS(Dip))</f>
        <v>0</v>
      </c>
      <c r="E168" s="20">
        <f>Model!$W$31*((drdp!B168+drdp!K168)*AMIL!$B168+(drdp!E168+drdp!N168)*AMIL!$C168+(drdp!H168+drdp!Q168)*AMIL!$D168)</f>
        <v>0</v>
      </c>
      <c r="F168" s="20">
        <f>Model!$W$31*((drdp!C168+drdp!L168)*AMIL!$B168+(drdp!F168+drdp!O168)*AMIL!$C168+(drdp!I168+drdp!R168)*AMIL!$D168)</f>
        <v>0</v>
      </c>
      <c r="G168" s="20">
        <f>Model!$W$31*((drdp!D168+drdp!M168)*AMIL!$B168+(drdp!G168+drdp!P168)*AMIL!$C168+(drdp!J168+drdp!S168)*AMIL!$D168)</f>
        <v>0</v>
      </c>
      <c r="H168" s="18">
        <f>Model!$W$31*((drdp!B168)*AMIL!$B168+(drdp!E168)*AMIL!$C168+(drdp!H168)*AMIL!$D168)</f>
        <v>0</v>
      </c>
      <c r="I168" s="18">
        <f>Model!$W$31*((drdp!C168)*AMIL!$B168+(drdp!F168)*AMIL!$C168+(drdp!I168)*AMIL!$D168)</f>
        <v>0</v>
      </c>
      <c r="J168" s="18">
        <f>Model!$W$31*((drdp!D168)*AMIL!$B168+(drdp!G168)*AMIL!$C168+(drdp!J168)*AMIL!$D168)</f>
        <v>0</v>
      </c>
      <c r="K168" s="21">
        <f>SUM(E$3:E167)+H168</f>
        <v>-6.7870098859157428</v>
      </c>
      <c r="L168" s="21">
        <f>SUM(F$3:F167)+I168</f>
        <v>-2.1369526577754536</v>
      </c>
      <c r="M168" s="21">
        <f>SUM(G$3:G167)+J168</f>
        <v>0</v>
      </c>
      <c r="N168" s="21"/>
      <c r="O168" s="21"/>
      <c r="P168" s="21"/>
      <c r="Q168" s="19">
        <f t="shared" si="13"/>
        <v>46.063503191518024</v>
      </c>
      <c r="R168" s="19">
        <f t="shared" si="14"/>
        <v>4.5665666615735754</v>
      </c>
      <c r="S168" s="19">
        <f t="shared" si="15"/>
        <v>0</v>
      </c>
      <c r="T168" s="19">
        <f t="shared" si="16"/>
        <v>14.503518814055925</v>
      </c>
      <c r="U168" s="19">
        <f t="shared" si="17"/>
        <v>0</v>
      </c>
      <c r="V168" s="19">
        <f t="shared" si="18"/>
        <v>0</v>
      </c>
    </row>
    <row r="169" spans="1:23" x14ac:dyDescent="0.25">
      <c r="A169" s="26">
        <f>Wellpath!E169</f>
        <v>0</v>
      </c>
      <c r="B169" s="22">
        <v>0</v>
      </c>
      <c r="C169" s="22">
        <v>0</v>
      </c>
      <c r="D169" s="22">
        <f>SIN(Wellpath!L169) * SIN(Wellpath!O169) / (Bfield * COS(Dip))</f>
        <v>0</v>
      </c>
      <c r="E169" s="20">
        <f>Model!$W$31*((drdp!B169+drdp!K169)*AMIL!$B169+(drdp!E169+drdp!N169)*AMIL!$C169+(drdp!H169+drdp!Q169)*AMIL!$D169)</f>
        <v>0</v>
      </c>
      <c r="F169" s="20">
        <f>Model!$W$31*((drdp!C169+drdp!L169)*AMIL!$B169+(drdp!F169+drdp!O169)*AMIL!$C169+(drdp!I169+drdp!R169)*AMIL!$D169)</f>
        <v>0</v>
      </c>
      <c r="G169" s="20">
        <f>Model!$W$31*((drdp!D169+drdp!M169)*AMIL!$B169+(drdp!G169+drdp!P169)*AMIL!$C169+(drdp!J169+drdp!S169)*AMIL!$D169)</f>
        <v>0</v>
      </c>
      <c r="H169" s="18">
        <f>Model!$W$31*((drdp!B169)*AMIL!$B169+(drdp!E169)*AMIL!$C169+(drdp!H169)*AMIL!$D169)</f>
        <v>0</v>
      </c>
      <c r="I169" s="18">
        <f>Model!$W$31*((drdp!C169)*AMIL!$B169+(drdp!F169)*AMIL!$C169+(drdp!I169)*AMIL!$D169)</f>
        <v>0</v>
      </c>
      <c r="J169" s="18">
        <f>Model!$W$31*((drdp!D169)*AMIL!$B169+(drdp!G169)*AMIL!$C169+(drdp!J169)*AMIL!$D169)</f>
        <v>0</v>
      </c>
      <c r="K169" s="21">
        <f>SUM(E$3:E168)+H169</f>
        <v>-6.7870098859157428</v>
      </c>
      <c r="L169" s="21">
        <f>SUM(F$3:F168)+I169</f>
        <v>-2.1369526577754536</v>
      </c>
      <c r="M169" s="21">
        <f>SUM(G$3:G168)+J169</f>
        <v>0</v>
      </c>
      <c r="N169" s="21"/>
      <c r="O169" s="21"/>
      <c r="P169" s="21"/>
      <c r="Q169" s="19">
        <f t="shared" si="13"/>
        <v>46.063503191518024</v>
      </c>
      <c r="R169" s="19">
        <f t="shared" si="14"/>
        <v>4.5665666615735754</v>
      </c>
      <c r="S169" s="19">
        <f t="shared" si="15"/>
        <v>0</v>
      </c>
      <c r="T169" s="19">
        <f t="shared" si="16"/>
        <v>14.503518814055925</v>
      </c>
      <c r="U169" s="19">
        <f t="shared" si="17"/>
        <v>0</v>
      </c>
      <c r="V169" s="19">
        <f t="shared" si="18"/>
        <v>0</v>
      </c>
    </row>
    <row r="170" spans="1:23" x14ac:dyDescent="0.25">
      <c r="A170" s="26">
        <f>Wellpath!E170</f>
        <v>0</v>
      </c>
      <c r="B170" s="22">
        <v>0</v>
      </c>
      <c r="C170" s="22">
        <v>0</v>
      </c>
      <c r="D170" s="22">
        <f>SIN(Wellpath!L170) * SIN(Wellpath!O170) / (Bfield * COS(Dip))</f>
        <v>0</v>
      </c>
      <c r="E170" s="20">
        <f>Model!$W$31*((drdp!B170+drdp!K170)*AMIL!$B170+(drdp!E170+drdp!N170)*AMIL!$C170+(drdp!H170+drdp!Q170)*AMIL!$D170)</f>
        <v>0</v>
      </c>
      <c r="F170" s="20">
        <f>Model!$W$31*((drdp!C170+drdp!L170)*AMIL!$B170+(drdp!F170+drdp!O170)*AMIL!$C170+(drdp!I170+drdp!R170)*AMIL!$D170)</f>
        <v>0</v>
      </c>
      <c r="G170" s="20">
        <f>Model!$W$31*((drdp!D170+drdp!M170)*AMIL!$B170+(drdp!G170+drdp!P170)*AMIL!$C170+(drdp!J170+drdp!S170)*AMIL!$D170)</f>
        <v>0</v>
      </c>
      <c r="H170" s="18">
        <f>Model!$W$31*((drdp!B170)*AMIL!$B170+(drdp!E170)*AMIL!$C170+(drdp!H170)*AMIL!$D170)</f>
        <v>0</v>
      </c>
      <c r="I170" s="18">
        <f>Model!$W$31*((drdp!C170)*AMIL!$B170+(drdp!F170)*AMIL!$C170+(drdp!I170)*AMIL!$D170)</f>
        <v>0</v>
      </c>
      <c r="J170" s="18">
        <f>Model!$W$31*((drdp!D170)*AMIL!$B170+(drdp!G170)*AMIL!$C170+(drdp!J170)*AMIL!$D170)</f>
        <v>0</v>
      </c>
      <c r="K170" s="21">
        <f>SUM(E$3:E169)+H170</f>
        <v>-6.7870098859157428</v>
      </c>
      <c r="L170" s="21">
        <f>SUM(F$3:F169)+I170</f>
        <v>-2.1369526577754536</v>
      </c>
      <c r="M170" s="21">
        <f>SUM(G$3:G169)+J170</f>
        <v>0</v>
      </c>
      <c r="N170" s="21"/>
      <c r="O170" s="21"/>
      <c r="P170" s="21"/>
      <c r="Q170" s="19">
        <f t="shared" si="13"/>
        <v>46.063503191518024</v>
      </c>
      <c r="R170" s="19">
        <f t="shared" si="14"/>
        <v>4.5665666615735754</v>
      </c>
      <c r="S170" s="19">
        <f t="shared" si="15"/>
        <v>0</v>
      </c>
      <c r="T170" s="19">
        <f t="shared" si="16"/>
        <v>14.503518814055925</v>
      </c>
      <c r="U170" s="19">
        <f t="shared" si="17"/>
        <v>0</v>
      </c>
      <c r="V170" s="19">
        <f t="shared" si="18"/>
        <v>0</v>
      </c>
    </row>
    <row r="171" spans="1:23" x14ac:dyDescent="0.25">
      <c r="A171" s="26">
        <f>Wellpath!E171</f>
        <v>0</v>
      </c>
      <c r="B171" s="22">
        <v>0</v>
      </c>
      <c r="C171" s="22">
        <v>0</v>
      </c>
      <c r="D171" s="22">
        <f>SIN(Wellpath!L171) * SIN(Wellpath!O171) / (Bfield * COS(Dip))</f>
        <v>0</v>
      </c>
      <c r="E171" s="20">
        <f>Model!$W$31*((drdp!B171+drdp!K171)*AMIL!$B171+(drdp!E171+drdp!N171)*AMIL!$C171+(drdp!H171+drdp!Q171)*AMIL!$D171)</f>
        <v>0</v>
      </c>
      <c r="F171" s="20">
        <f>Model!$W$31*((drdp!C171+drdp!L171)*AMIL!$B171+(drdp!F171+drdp!O171)*AMIL!$C171+(drdp!I171+drdp!R171)*AMIL!$D171)</f>
        <v>0</v>
      </c>
      <c r="G171" s="20">
        <f>Model!$W$31*((drdp!D171+drdp!M171)*AMIL!$B171+(drdp!G171+drdp!P171)*AMIL!$C171+(drdp!J171+drdp!S171)*AMIL!$D171)</f>
        <v>0</v>
      </c>
      <c r="H171" s="18">
        <f>Model!$W$31*((drdp!B171)*AMIL!$B171+(drdp!E171)*AMIL!$C171+(drdp!H171)*AMIL!$D171)</f>
        <v>0</v>
      </c>
      <c r="I171" s="18">
        <f>Model!$W$31*((drdp!C171)*AMIL!$B171+(drdp!F171)*AMIL!$C171+(drdp!I171)*AMIL!$D171)</f>
        <v>0</v>
      </c>
      <c r="J171" s="18">
        <f>Model!$W$31*((drdp!D171)*AMIL!$B171+(drdp!G171)*AMIL!$C171+(drdp!J171)*AMIL!$D171)</f>
        <v>0</v>
      </c>
      <c r="K171" s="21">
        <f>SUM(E$3:E170)+H171</f>
        <v>-6.7870098859157428</v>
      </c>
      <c r="L171" s="21">
        <f>SUM(F$3:F170)+I171</f>
        <v>-2.1369526577754536</v>
      </c>
      <c r="M171" s="21">
        <f>SUM(G$3:G170)+J171</f>
        <v>0</v>
      </c>
      <c r="N171" s="21"/>
      <c r="O171" s="21"/>
      <c r="P171" s="21"/>
      <c r="Q171" s="19">
        <f t="shared" si="13"/>
        <v>46.063503191518024</v>
      </c>
      <c r="R171" s="19">
        <f t="shared" si="14"/>
        <v>4.5665666615735754</v>
      </c>
      <c r="S171" s="19">
        <f t="shared" si="15"/>
        <v>0</v>
      </c>
      <c r="T171" s="19">
        <f t="shared" si="16"/>
        <v>14.503518814055925</v>
      </c>
      <c r="U171" s="19">
        <f t="shared" si="17"/>
        <v>0</v>
      </c>
      <c r="V171" s="19">
        <f t="shared" si="18"/>
        <v>0</v>
      </c>
    </row>
    <row r="172" spans="1:23" x14ac:dyDescent="0.25">
      <c r="A172" s="26">
        <f>Wellpath!E172</f>
        <v>0</v>
      </c>
      <c r="B172" s="22">
        <v>0</v>
      </c>
      <c r="C172" s="22">
        <v>0</v>
      </c>
      <c r="D172" s="22">
        <f>SIN(Wellpath!L172) * SIN(Wellpath!O172) / (Bfield * COS(Dip))</f>
        <v>0</v>
      </c>
      <c r="E172" s="20">
        <f>Model!$W$31*((drdp!B172+drdp!K172)*AMIL!$B172+(drdp!E172+drdp!N172)*AMIL!$C172+(drdp!H172+drdp!Q172)*AMIL!$D172)</f>
        <v>0</v>
      </c>
      <c r="F172" s="20">
        <f>Model!$W$31*((drdp!C172+drdp!L172)*AMIL!$B172+(drdp!F172+drdp!O172)*AMIL!$C172+(drdp!I172+drdp!R172)*AMIL!$D172)</f>
        <v>0</v>
      </c>
      <c r="G172" s="20">
        <f>Model!$W$31*((drdp!D172+drdp!M172)*AMIL!$B172+(drdp!G172+drdp!P172)*AMIL!$C172+(drdp!J172+drdp!S172)*AMIL!$D172)</f>
        <v>0</v>
      </c>
      <c r="H172" s="18">
        <f>Model!$W$31*((drdp!B172)*AMIL!$B172+(drdp!E172)*AMIL!$C172+(drdp!H172)*AMIL!$D172)</f>
        <v>0</v>
      </c>
      <c r="I172" s="18">
        <f>Model!$W$31*((drdp!C172)*AMIL!$B172+(drdp!F172)*AMIL!$C172+(drdp!I172)*AMIL!$D172)</f>
        <v>0</v>
      </c>
      <c r="J172" s="18">
        <f>Model!$W$31*((drdp!D172)*AMIL!$B172+(drdp!G172)*AMIL!$C172+(drdp!J172)*AMIL!$D172)</f>
        <v>0</v>
      </c>
      <c r="K172" s="21">
        <f>SUM(E$3:E171)+H172</f>
        <v>-6.7870098859157428</v>
      </c>
      <c r="L172" s="21">
        <f>SUM(F$3:F171)+I172</f>
        <v>-2.1369526577754536</v>
      </c>
      <c r="M172" s="21">
        <f>SUM(G$3:G171)+J172</f>
        <v>0</v>
      </c>
      <c r="N172" s="21"/>
      <c r="O172" s="21"/>
      <c r="P172" s="21"/>
      <c r="Q172" s="19">
        <f t="shared" si="13"/>
        <v>46.063503191518024</v>
      </c>
      <c r="R172" s="19">
        <f t="shared" si="14"/>
        <v>4.5665666615735754</v>
      </c>
      <c r="S172" s="19">
        <f t="shared" si="15"/>
        <v>0</v>
      </c>
      <c r="T172" s="19">
        <f t="shared" si="16"/>
        <v>14.503518814055925</v>
      </c>
      <c r="U172" s="19">
        <f t="shared" si="17"/>
        <v>0</v>
      </c>
      <c r="V172" s="19">
        <f t="shared" si="18"/>
        <v>0</v>
      </c>
    </row>
    <row r="173" spans="1:23" x14ac:dyDescent="0.25">
      <c r="A173" s="26">
        <f>Wellpath!E173</f>
        <v>0</v>
      </c>
      <c r="B173" s="22">
        <v>0</v>
      </c>
      <c r="C173" s="22">
        <v>0</v>
      </c>
      <c r="D173" s="22">
        <f>SIN(Wellpath!L173) * SIN(Wellpath!O173) / (Bfield * COS(Dip))</f>
        <v>0</v>
      </c>
      <c r="E173" s="20">
        <f>Model!$W$31*((drdp!B173+drdp!K173)*AMIL!$B173+(drdp!E173+drdp!N173)*AMIL!$C173+(drdp!H173+drdp!Q173)*AMIL!$D173)</f>
        <v>0</v>
      </c>
      <c r="F173" s="20">
        <f>Model!$W$31*((drdp!C173+drdp!L173)*AMIL!$B173+(drdp!F173+drdp!O173)*AMIL!$C173+(drdp!I173+drdp!R173)*AMIL!$D173)</f>
        <v>0</v>
      </c>
      <c r="G173" s="20">
        <f>Model!$W$31*((drdp!D173+drdp!M173)*AMIL!$B173+(drdp!G173+drdp!P173)*AMIL!$C173+(drdp!J173+drdp!S173)*AMIL!$D173)</f>
        <v>0</v>
      </c>
      <c r="H173" s="18">
        <f>Model!$W$31*((drdp!B173)*AMIL!$B173+(drdp!E173)*AMIL!$C173+(drdp!H173)*AMIL!$D173)</f>
        <v>0</v>
      </c>
      <c r="I173" s="18">
        <f>Model!$W$31*((drdp!C173)*AMIL!$B173+(drdp!F173)*AMIL!$C173+(drdp!I173)*AMIL!$D173)</f>
        <v>0</v>
      </c>
      <c r="J173" s="18">
        <f>Model!$W$31*((drdp!D173)*AMIL!$B173+(drdp!G173)*AMIL!$C173+(drdp!J173)*AMIL!$D173)</f>
        <v>0</v>
      </c>
      <c r="K173" s="21">
        <f>SUM(E$3:E172)+H173</f>
        <v>-6.7870098859157428</v>
      </c>
      <c r="L173" s="21">
        <f>SUM(F$3:F172)+I173</f>
        <v>-2.1369526577754536</v>
      </c>
      <c r="M173" s="21">
        <f>SUM(G$3:G172)+J173</f>
        <v>0</v>
      </c>
      <c r="N173" s="21"/>
      <c r="O173" s="21"/>
      <c r="P173" s="21"/>
      <c r="Q173" s="19">
        <f t="shared" si="13"/>
        <v>46.063503191518024</v>
      </c>
      <c r="R173" s="19">
        <f t="shared" si="14"/>
        <v>4.5665666615735754</v>
      </c>
      <c r="S173" s="19">
        <f t="shared" si="15"/>
        <v>0</v>
      </c>
      <c r="T173" s="19">
        <f t="shared" si="16"/>
        <v>14.503518814055925</v>
      </c>
      <c r="U173" s="19">
        <f t="shared" si="17"/>
        <v>0</v>
      </c>
      <c r="V173" s="19">
        <f t="shared" si="18"/>
        <v>0</v>
      </c>
      <c r="W173" s="10" t="s">
        <v>62</v>
      </c>
    </row>
    <row r="174" spans="1:23" x14ac:dyDescent="0.25">
      <c r="A174" s="26">
        <f>Wellpath!E174</f>
        <v>0</v>
      </c>
      <c r="B174" s="22">
        <v>0</v>
      </c>
      <c r="C174" s="22">
        <v>0</v>
      </c>
      <c r="D174" s="22">
        <f>SIN(Wellpath!L174) * SIN(Wellpath!O174) / (Bfield * COS(Dip))</f>
        <v>0</v>
      </c>
      <c r="E174" s="20">
        <f>Model!$W$31*((drdp!B174+drdp!K174)*AMIL!$B174+(drdp!E174+drdp!N174)*AMIL!$C174+(drdp!H174+drdp!Q174)*AMIL!$D174)</f>
        <v>0</v>
      </c>
      <c r="F174" s="20">
        <f>Model!$W$31*((drdp!C174+drdp!L174)*AMIL!$B174+(drdp!F174+drdp!O174)*AMIL!$C174+(drdp!I174+drdp!R174)*AMIL!$D174)</f>
        <v>0</v>
      </c>
      <c r="G174" s="20">
        <f>Model!$W$31*((drdp!D174+drdp!M174)*AMIL!$B174+(drdp!G174+drdp!P174)*AMIL!$C174+(drdp!J174+drdp!S174)*AMIL!$D174)</f>
        <v>0</v>
      </c>
      <c r="H174" s="18">
        <f>Model!$W$31*((drdp!B174)*AMIL!$B174+(drdp!E174)*AMIL!$C174+(drdp!H174)*AMIL!$D174)</f>
        <v>0</v>
      </c>
      <c r="I174" s="18">
        <f>Model!$W$31*((drdp!C174)*AMIL!$B174+(drdp!F174)*AMIL!$C174+(drdp!I174)*AMIL!$D174)</f>
        <v>0</v>
      </c>
      <c r="J174" s="18">
        <f>Model!$W$31*((drdp!D174)*AMIL!$B174+(drdp!G174)*AMIL!$C174+(drdp!J174)*AMIL!$D174)</f>
        <v>0</v>
      </c>
      <c r="K174" s="21">
        <f>SUM(E$3:E173)+H174</f>
        <v>-6.7870098859157428</v>
      </c>
      <c r="L174" s="21">
        <f>SUM(F$3:F173)+I174</f>
        <v>-2.1369526577754536</v>
      </c>
      <c r="M174" s="21">
        <f>SUM(G$3:G173)+J174</f>
        <v>0</v>
      </c>
      <c r="N174" s="21"/>
      <c r="O174" s="21"/>
      <c r="P174" s="21"/>
      <c r="Q174" s="19">
        <f t="shared" si="13"/>
        <v>46.063503191518024</v>
      </c>
      <c r="R174" s="19">
        <f t="shared" si="14"/>
        <v>4.5665666615735754</v>
      </c>
      <c r="S174" s="19">
        <f t="shared" si="15"/>
        <v>0</v>
      </c>
      <c r="T174" s="19">
        <f t="shared" si="16"/>
        <v>14.503518814055925</v>
      </c>
      <c r="U174" s="19">
        <f t="shared" si="17"/>
        <v>0</v>
      </c>
      <c r="V174" s="19">
        <f t="shared" si="18"/>
        <v>0</v>
      </c>
    </row>
    <row r="175" spans="1:23" x14ac:dyDescent="0.25">
      <c r="A175" s="26">
        <f>Wellpath!E175</f>
        <v>0</v>
      </c>
      <c r="B175" s="22">
        <v>0</v>
      </c>
      <c r="C175" s="22">
        <v>0</v>
      </c>
      <c r="D175" s="22">
        <f>SIN(Wellpath!L175) * SIN(Wellpath!O175) / (Bfield * COS(Dip))</f>
        <v>0</v>
      </c>
      <c r="E175" s="20">
        <f>Model!$W$31*((drdp!B175+drdp!K175)*AMIL!$B175+(drdp!E175+drdp!N175)*AMIL!$C175+(drdp!H175+drdp!Q175)*AMIL!$D175)</f>
        <v>0</v>
      </c>
      <c r="F175" s="20">
        <f>Model!$W$31*((drdp!C175+drdp!L175)*AMIL!$B175+(drdp!F175+drdp!O175)*AMIL!$C175+(drdp!I175+drdp!R175)*AMIL!$D175)</f>
        <v>0</v>
      </c>
      <c r="G175" s="20">
        <f>Model!$W$31*((drdp!D175+drdp!M175)*AMIL!$B175+(drdp!G175+drdp!P175)*AMIL!$C175+(drdp!J175+drdp!S175)*AMIL!$D175)</f>
        <v>0</v>
      </c>
      <c r="H175" s="18">
        <f>Model!$W$31*((drdp!B175)*AMIL!$B175+(drdp!E175)*AMIL!$C175+(drdp!H175)*AMIL!$D175)</f>
        <v>0</v>
      </c>
      <c r="I175" s="18">
        <f>Model!$W$31*((drdp!C175)*AMIL!$B175+(drdp!F175)*AMIL!$C175+(drdp!I175)*AMIL!$D175)</f>
        <v>0</v>
      </c>
      <c r="J175" s="18">
        <f>Model!$W$31*((drdp!D175)*AMIL!$B175+(drdp!G175)*AMIL!$C175+(drdp!J175)*AMIL!$D175)</f>
        <v>0</v>
      </c>
      <c r="K175" s="21">
        <f>SUM(E$3:E174)+H175</f>
        <v>-6.7870098859157428</v>
      </c>
      <c r="L175" s="21">
        <f>SUM(F$3:F174)+I175</f>
        <v>-2.1369526577754536</v>
      </c>
      <c r="M175" s="21">
        <f>SUM(G$3:G174)+J175</f>
        <v>0</v>
      </c>
      <c r="N175" s="21"/>
      <c r="O175" s="21"/>
      <c r="P175" s="21"/>
      <c r="Q175" s="19">
        <f t="shared" si="13"/>
        <v>46.063503191518024</v>
      </c>
      <c r="R175" s="19">
        <f t="shared" si="14"/>
        <v>4.5665666615735754</v>
      </c>
      <c r="S175" s="19">
        <f t="shared" si="15"/>
        <v>0</v>
      </c>
      <c r="T175" s="19">
        <f t="shared" si="16"/>
        <v>14.503518814055925</v>
      </c>
      <c r="U175" s="19">
        <f t="shared" si="17"/>
        <v>0</v>
      </c>
      <c r="V175" s="19">
        <f t="shared" si="18"/>
        <v>0</v>
      </c>
    </row>
    <row r="176" spans="1:23" x14ac:dyDescent="0.25">
      <c r="A176" s="26">
        <f>Wellpath!E176</f>
        <v>0</v>
      </c>
      <c r="B176" s="22">
        <v>0</v>
      </c>
      <c r="C176" s="22">
        <v>0</v>
      </c>
      <c r="D176" s="22">
        <f>SIN(Wellpath!L176) * SIN(Wellpath!O176) / (Bfield * COS(Dip))</f>
        <v>0</v>
      </c>
      <c r="E176" s="20">
        <f>Model!$W$31*((drdp!B176+drdp!K176)*AMIL!$B176+(drdp!E176+drdp!N176)*AMIL!$C176+(drdp!H176+drdp!Q176)*AMIL!$D176)</f>
        <v>0</v>
      </c>
      <c r="F176" s="20">
        <f>Model!$W$31*((drdp!C176+drdp!L176)*AMIL!$B176+(drdp!F176+drdp!O176)*AMIL!$C176+(drdp!I176+drdp!R176)*AMIL!$D176)</f>
        <v>0</v>
      </c>
      <c r="G176" s="20">
        <f>Model!$W$31*((drdp!D176+drdp!M176)*AMIL!$B176+(drdp!G176+drdp!P176)*AMIL!$C176+(drdp!J176+drdp!S176)*AMIL!$D176)</f>
        <v>0</v>
      </c>
      <c r="H176" s="18">
        <f>Model!$W$31*((drdp!B176)*AMIL!$B176+(drdp!E176)*AMIL!$C176+(drdp!H176)*AMIL!$D176)</f>
        <v>0</v>
      </c>
      <c r="I176" s="18">
        <f>Model!$W$31*((drdp!C176)*AMIL!$B176+(drdp!F176)*AMIL!$C176+(drdp!I176)*AMIL!$D176)</f>
        <v>0</v>
      </c>
      <c r="J176" s="18">
        <f>Model!$W$31*((drdp!D176)*AMIL!$B176+(drdp!G176)*AMIL!$C176+(drdp!J176)*AMIL!$D176)</f>
        <v>0</v>
      </c>
      <c r="K176" s="21">
        <f>SUM(E$3:E175)+H176</f>
        <v>-6.7870098859157428</v>
      </c>
      <c r="L176" s="21">
        <f>SUM(F$3:F175)+I176</f>
        <v>-2.1369526577754536</v>
      </c>
      <c r="M176" s="21">
        <f>SUM(G$3:G175)+J176</f>
        <v>0</v>
      </c>
      <c r="N176" s="21"/>
      <c r="O176" s="21"/>
      <c r="P176" s="21"/>
      <c r="Q176" s="19">
        <f t="shared" si="13"/>
        <v>46.063503191518024</v>
      </c>
      <c r="R176" s="19">
        <f t="shared" si="14"/>
        <v>4.5665666615735754</v>
      </c>
      <c r="S176" s="19">
        <f t="shared" si="15"/>
        <v>0</v>
      </c>
      <c r="T176" s="19">
        <f t="shared" si="16"/>
        <v>14.503518814055925</v>
      </c>
      <c r="U176" s="19">
        <f t="shared" si="17"/>
        <v>0</v>
      </c>
      <c r="V176" s="19">
        <f t="shared" si="18"/>
        <v>0</v>
      </c>
    </row>
    <row r="177" spans="1:22" x14ac:dyDescent="0.25">
      <c r="A177" s="26">
        <f>Wellpath!E177</f>
        <v>0</v>
      </c>
      <c r="B177" s="22">
        <v>0</v>
      </c>
      <c r="C177" s="22">
        <v>0</v>
      </c>
      <c r="D177" s="22">
        <f>SIN(Wellpath!L177) * SIN(Wellpath!O177) / (Bfield * COS(Dip))</f>
        <v>0</v>
      </c>
      <c r="E177" s="20">
        <f>Model!$W$31*((drdp!B177+drdp!K177)*AMIL!$B177+(drdp!E177+drdp!N177)*AMIL!$C177+(drdp!H177+drdp!Q177)*AMIL!$D177)</f>
        <v>0</v>
      </c>
      <c r="F177" s="20">
        <f>Model!$W$31*((drdp!C177+drdp!L177)*AMIL!$B177+(drdp!F177+drdp!O177)*AMIL!$C177+(drdp!I177+drdp!R177)*AMIL!$D177)</f>
        <v>0</v>
      </c>
      <c r="G177" s="20">
        <f>Model!$W$31*((drdp!D177+drdp!M177)*AMIL!$B177+(drdp!G177+drdp!P177)*AMIL!$C177+(drdp!J177+drdp!S177)*AMIL!$D177)</f>
        <v>0</v>
      </c>
      <c r="H177" s="18">
        <f>Model!$W$31*((drdp!B177)*AMIL!$B177+(drdp!E177)*AMIL!$C177+(drdp!H177)*AMIL!$D177)</f>
        <v>0</v>
      </c>
      <c r="I177" s="18">
        <f>Model!$W$31*((drdp!C177)*AMIL!$B177+(drdp!F177)*AMIL!$C177+(drdp!I177)*AMIL!$D177)</f>
        <v>0</v>
      </c>
      <c r="J177" s="18">
        <f>Model!$W$31*((drdp!D177)*AMIL!$B177+(drdp!G177)*AMIL!$C177+(drdp!J177)*AMIL!$D177)</f>
        <v>0</v>
      </c>
      <c r="K177" s="21">
        <f>SUM(E$3:E176)+H177</f>
        <v>-6.7870098859157428</v>
      </c>
      <c r="L177" s="21">
        <f>SUM(F$3:F176)+I177</f>
        <v>-2.1369526577754536</v>
      </c>
      <c r="M177" s="21">
        <f>SUM(G$3:G176)+J177</f>
        <v>0</v>
      </c>
      <c r="N177" s="21"/>
      <c r="O177" s="21"/>
      <c r="P177" s="21"/>
      <c r="Q177" s="19">
        <f t="shared" si="13"/>
        <v>46.063503191518024</v>
      </c>
      <c r="R177" s="19">
        <f t="shared" si="14"/>
        <v>4.5665666615735754</v>
      </c>
      <c r="S177" s="19">
        <f t="shared" si="15"/>
        <v>0</v>
      </c>
      <c r="T177" s="19">
        <f t="shared" si="16"/>
        <v>14.503518814055925</v>
      </c>
      <c r="U177" s="19">
        <f t="shared" si="17"/>
        <v>0</v>
      </c>
      <c r="V177" s="19">
        <f t="shared" si="18"/>
        <v>0</v>
      </c>
    </row>
    <row r="178" spans="1:22" x14ac:dyDescent="0.25">
      <c r="A178" s="26">
        <f>Wellpath!E178</f>
        <v>0</v>
      </c>
      <c r="B178" s="22">
        <v>0</v>
      </c>
      <c r="C178" s="22">
        <v>0</v>
      </c>
      <c r="D178" s="22">
        <f>SIN(Wellpath!L178) * SIN(Wellpath!O178) / (Bfield * COS(Dip))</f>
        <v>0</v>
      </c>
      <c r="E178" s="20">
        <f>Model!$W$31*((drdp!B178+drdp!K178)*AMIL!$B178+(drdp!E178+drdp!N178)*AMIL!$C178+(drdp!H178+drdp!Q178)*AMIL!$D178)</f>
        <v>0</v>
      </c>
      <c r="F178" s="20">
        <f>Model!$W$31*((drdp!C178+drdp!L178)*AMIL!$B178+(drdp!F178+drdp!O178)*AMIL!$C178+(drdp!I178+drdp!R178)*AMIL!$D178)</f>
        <v>0</v>
      </c>
      <c r="G178" s="20">
        <f>Model!$W$31*((drdp!D178+drdp!M178)*AMIL!$B178+(drdp!G178+drdp!P178)*AMIL!$C178+(drdp!J178+drdp!S178)*AMIL!$D178)</f>
        <v>0</v>
      </c>
      <c r="H178" s="18">
        <f>Model!$W$31*((drdp!B178)*AMIL!$B178+(drdp!E178)*AMIL!$C178+(drdp!H178)*AMIL!$D178)</f>
        <v>0</v>
      </c>
      <c r="I178" s="18">
        <f>Model!$W$31*((drdp!C178)*AMIL!$B178+(drdp!F178)*AMIL!$C178+(drdp!I178)*AMIL!$D178)</f>
        <v>0</v>
      </c>
      <c r="J178" s="18">
        <f>Model!$W$31*((drdp!D178)*AMIL!$B178+(drdp!G178)*AMIL!$C178+(drdp!J178)*AMIL!$D178)</f>
        <v>0</v>
      </c>
      <c r="K178" s="21">
        <f>SUM(E$3:E177)+H178</f>
        <v>-6.7870098859157428</v>
      </c>
      <c r="L178" s="21">
        <f>SUM(F$3:F177)+I178</f>
        <v>-2.1369526577754536</v>
      </c>
      <c r="M178" s="21">
        <f>SUM(G$3:G177)+J178</f>
        <v>0</v>
      </c>
      <c r="N178" s="21"/>
      <c r="O178" s="21"/>
      <c r="P178" s="21"/>
      <c r="Q178" s="19">
        <f t="shared" si="13"/>
        <v>46.063503191518024</v>
      </c>
      <c r="R178" s="19">
        <f t="shared" si="14"/>
        <v>4.5665666615735754</v>
      </c>
      <c r="S178" s="19">
        <f t="shared" si="15"/>
        <v>0</v>
      </c>
      <c r="T178" s="19">
        <f t="shared" si="16"/>
        <v>14.503518814055925</v>
      </c>
      <c r="U178" s="19">
        <f t="shared" si="17"/>
        <v>0</v>
      </c>
      <c r="V178" s="19">
        <f t="shared" si="18"/>
        <v>0</v>
      </c>
    </row>
    <row r="179" spans="1:22" x14ac:dyDescent="0.25">
      <c r="A179" s="26">
        <f>Wellpath!E179</f>
        <v>0</v>
      </c>
      <c r="B179" s="22">
        <v>0</v>
      </c>
      <c r="C179" s="22">
        <v>0</v>
      </c>
      <c r="D179" s="22">
        <f>SIN(Wellpath!L179) * SIN(Wellpath!O179) / (Bfield * COS(Dip))</f>
        <v>0</v>
      </c>
      <c r="E179" s="20">
        <f>Model!$W$31*((drdp!B179+drdp!K179)*AMIL!$B179+(drdp!E179+drdp!N179)*AMIL!$C179+(drdp!H179+drdp!Q179)*AMIL!$D179)</f>
        <v>0</v>
      </c>
      <c r="F179" s="20">
        <f>Model!$W$31*((drdp!C179+drdp!L179)*AMIL!$B179+(drdp!F179+drdp!O179)*AMIL!$C179+(drdp!I179+drdp!R179)*AMIL!$D179)</f>
        <v>0</v>
      </c>
      <c r="G179" s="20">
        <f>Model!$W$31*((drdp!D179+drdp!M179)*AMIL!$B179+(drdp!G179+drdp!P179)*AMIL!$C179+(drdp!J179+drdp!S179)*AMIL!$D179)</f>
        <v>0</v>
      </c>
      <c r="H179" s="18">
        <f>Model!$W$31*((drdp!B179)*AMIL!$B179+(drdp!E179)*AMIL!$C179+(drdp!H179)*AMIL!$D179)</f>
        <v>0</v>
      </c>
      <c r="I179" s="18">
        <f>Model!$W$31*((drdp!C179)*AMIL!$B179+(drdp!F179)*AMIL!$C179+(drdp!I179)*AMIL!$D179)</f>
        <v>0</v>
      </c>
      <c r="J179" s="18">
        <f>Model!$W$31*((drdp!D179)*AMIL!$B179+(drdp!G179)*AMIL!$C179+(drdp!J179)*AMIL!$D179)</f>
        <v>0</v>
      </c>
      <c r="K179" s="21">
        <f>SUM(E$3:E178)+H179</f>
        <v>-6.7870098859157428</v>
      </c>
      <c r="L179" s="21">
        <f>SUM(F$3:F178)+I179</f>
        <v>-2.1369526577754536</v>
      </c>
      <c r="M179" s="21">
        <f>SUM(G$3:G178)+J179</f>
        <v>0</v>
      </c>
      <c r="N179" s="21"/>
      <c r="O179" s="21"/>
      <c r="P179" s="21"/>
      <c r="Q179" s="19">
        <f t="shared" si="13"/>
        <v>46.063503191518024</v>
      </c>
      <c r="R179" s="19">
        <f t="shared" si="14"/>
        <v>4.5665666615735754</v>
      </c>
      <c r="S179" s="19">
        <f t="shared" si="15"/>
        <v>0</v>
      </c>
      <c r="T179" s="19">
        <f t="shared" si="16"/>
        <v>14.503518814055925</v>
      </c>
      <c r="U179" s="19">
        <f t="shared" si="17"/>
        <v>0</v>
      </c>
      <c r="V179" s="19">
        <f t="shared" si="18"/>
        <v>0</v>
      </c>
    </row>
    <row r="180" spans="1:22" x14ac:dyDescent="0.25">
      <c r="A180" s="26">
        <f>Wellpath!E180</f>
        <v>0</v>
      </c>
      <c r="B180" s="22">
        <v>0</v>
      </c>
      <c r="C180" s="22">
        <v>0</v>
      </c>
      <c r="D180" s="22">
        <f>SIN(Wellpath!L180) * SIN(Wellpath!O180) / (Bfield * COS(Dip))</f>
        <v>0</v>
      </c>
      <c r="E180" s="20">
        <f>Model!$W$31*((drdp!B180+drdp!K180)*AMIL!$B180+(drdp!E180+drdp!N180)*AMIL!$C180+(drdp!H180+drdp!Q180)*AMIL!$D180)</f>
        <v>0</v>
      </c>
      <c r="F180" s="20">
        <f>Model!$W$31*((drdp!C180+drdp!L180)*AMIL!$B180+(drdp!F180+drdp!O180)*AMIL!$C180+(drdp!I180+drdp!R180)*AMIL!$D180)</f>
        <v>0</v>
      </c>
      <c r="G180" s="20">
        <f>Model!$W$31*((drdp!D180+drdp!M180)*AMIL!$B180+(drdp!G180+drdp!P180)*AMIL!$C180+(drdp!J180+drdp!S180)*AMIL!$D180)</f>
        <v>0</v>
      </c>
      <c r="H180" s="18">
        <f>Model!$W$31*((drdp!B180)*AMIL!$B180+(drdp!E180)*AMIL!$C180+(drdp!H180)*AMIL!$D180)</f>
        <v>0</v>
      </c>
      <c r="I180" s="18">
        <f>Model!$W$31*((drdp!C180)*AMIL!$B180+(drdp!F180)*AMIL!$C180+(drdp!I180)*AMIL!$D180)</f>
        <v>0</v>
      </c>
      <c r="J180" s="18">
        <f>Model!$W$31*((drdp!D180)*AMIL!$B180+(drdp!G180)*AMIL!$C180+(drdp!J180)*AMIL!$D180)</f>
        <v>0</v>
      </c>
      <c r="K180" s="21">
        <f>SUM(E$3:E179)+H180</f>
        <v>-6.7870098859157428</v>
      </c>
      <c r="L180" s="21">
        <f>SUM(F$3:F179)+I180</f>
        <v>-2.1369526577754536</v>
      </c>
      <c r="M180" s="21">
        <f>SUM(G$3:G179)+J180</f>
        <v>0</v>
      </c>
      <c r="N180" s="21"/>
      <c r="O180" s="21"/>
      <c r="P180" s="21"/>
      <c r="Q180" s="19">
        <f t="shared" si="13"/>
        <v>46.063503191518024</v>
      </c>
      <c r="R180" s="19">
        <f t="shared" si="14"/>
        <v>4.5665666615735754</v>
      </c>
      <c r="S180" s="19">
        <f t="shared" si="15"/>
        <v>0</v>
      </c>
      <c r="T180" s="19">
        <f t="shared" si="16"/>
        <v>14.503518814055925</v>
      </c>
      <c r="U180" s="19">
        <f t="shared" si="17"/>
        <v>0</v>
      </c>
      <c r="V180" s="19">
        <f t="shared" si="18"/>
        <v>0</v>
      </c>
    </row>
    <row r="181" spans="1:22" x14ac:dyDescent="0.25">
      <c r="A181" s="26">
        <f>Wellpath!E181</f>
        <v>0</v>
      </c>
      <c r="B181" s="22">
        <v>0</v>
      </c>
      <c r="C181" s="22">
        <v>0</v>
      </c>
      <c r="D181" s="22">
        <f>SIN(Wellpath!L181) * SIN(Wellpath!O181) / (Bfield * COS(Dip))</f>
        <v>0</v>
      </c>
      <c r="E181" s="20">
        <f>Model!$W$31*((drdp!B181+drdp!K181)*AMIL!$B181+(drdp!E181+drdp!N181)*AMIL!$C181+(drdp!H181+drdp!Q181)*AMIL!$D181)</f>
        <v>0</v>
      </c>
      <c r="F181" s="20">
        <f>Model!$W$31*((drdp!C181+drdp!L181)*AMIL!$B181+(drdp!F181+drdp!O181)*AMIL!$C181+(drdp!I181+drdp!R181)*AMIL!$D181)</f>
        <v>0</v>
      </c>
      <c r="G181" s="20">
        <f>Model!$W$31*((drdp!D181+drdp!M181)*AMIL!$B181+(drdp!G181+drdp!P181)*AMIL!$C181+(drdp!J181+drdp!S181)*AMIL!$D181)</f>
        <v>0</v>
      </c>
      <c r="H181" s="18">
        <f>Model!$W$31*((drdp!B181)*AMIL!$B181+(drdp!E181)*AMIL!$C181+(drdp!H181)*AMIL!$D181)</f>
        <v>0</v>
      </c>
      <c r="I181" s="18">
        <f>Model!$W$31*((drdp!C181)*AMIL!$B181+(drdp!F181)*AMIL!$C181+(drdp!I181)*AMIL!$D181)</f>
        <v>0</v>
      </c>
      <c r="J181" s="18">
        <f>Model!$W$31*((drdp!D181)*AMIL!$B181+(drdp!G181)*AMIL!$C181+(drdp!J181)*AMIL!$D181)</f>
        <v>0</v>
      </c>
      <c r="K181" s="21">
        <f>SUM(E$3:E180)+H181</f>
        <v>-6.7870098859157428</v>
      </c>
      <c r="L181" s="21">
        <f>SUM(F$3:F180)+I181</f>
        <v>-2.1369526577754536</v>
      </c>
      <c r="M181" s="21">
        <f>SUM(G$3:G180)+J181</f>
        <v>0</v>
      </c>
      <c r="N181" s="21"/>
      <c r="O181" s="21"/>
      <c r="P181" s="21"/>
      <c r="Q181" s="19">
        <f t="shared" si="13"/>
        <v>46.063503191518024</v>
      </c>
      <c r="R181" s="19">
        <f t="shared" si="14"/>
        <v>4.5665666615735754</v>
      </c>
      <c r="S181" s="19">
        <f t="shared" si="15"/>
        <v>0</v>
      </c>
      <c r="T181" s="19">
        <f t="shared" si="16"/>
        <v>14.503518814055925</v>
      </c>
      <c r="U181" s="19">
        <f t="shared" si="17"/>
        <v>0</v>
      </c>
      <c r="V181" s="19">
        <f t="shared" si="18"/>
        <v>0</v>
      </c>
    </row>
    <row r="182" spans="1:22" x14ac:dyDescent="0.25">
      <c r="A182" s="26">
        <f>Wellpath!E182</f>
        <v>0</v>
      </c>
      <c r="B182" s="22">
        <v>0</v>
      </c>
      <c r="C182" s="22">
        <v>0</v>
      </c>
      <c r="D182" s="22">
        <f>SIN(Wellpath!L182) * SIN(Wellpath!O182) / (Bfield * COS(Dip))</f>
        <v>0</v>
      </c>
      <c r="E182" s="20">
        <f>Model!$W$31*((drdp!B182+drdp!K182)*AMIL!$B182+(drdp!E182+drdp!N182)*AMIL!$C182+(drdp!H182+drdp!Q182)*AMIL!$D182)</f>
        <v>0</v>
      </c>
      <c r="F182" s="20">
        <f>Model!$W$31*((drdp!C182+drdp!L182)*AMIL!$B182+(drdp!F182+drdp!O182)*AMIL!$C182+(drdp!I182+drdp!R182)*AMIL!$D182)</f>
        <v>0</v>
      </c>
      <c r="G182" s="20">
        <f>Model!$W$31*((drdp!D182+drdp!M182)*AMIL!$B182+(drdp!G182+drdp!P182)*AMIL!$C182+(drdp!J182+drdp!S182)*AMIL!$D182)</f>
        <v>0</v>
      </c>
      <c r="H182" s="18">
        <f>Model!$W$31*((drdp!B182)*AMIL!$B182+(drdp!E182)*AMIL!$C182+(drdp!H182)*AMIL!$D182)</f>
        <v>0</v>
      </c>
      <c r="I182" s="18">
        <f>Model!$W$31*((drdp!C182)*AMIL!$B182+(drdp!F182)*AMIL!$C182+(drdp!I182)*AMIL!$D182)</f>
        <v>0</v>
      </c>
      <c r="J182" s="18">
        <f>Model!$W$31*((drdp!D182)*AMIL!$B182+(drdp!G182)*AMIL!$C182+(drdp!J182)*AMIL!$D182)</f>
        <v>0</v>
      </c>
      <c r="K182" s="21">
        <f>SUM(E$3:E181)+H182</f>
        <v>-6.7870098859157428</v>
      </c>
      <c r="L182" s="21">
        <f>SUM(F$3:F181)+I182</f>
        <v>-2.1369526577754536</v>
      </c>
      <c r="M182" s="21">
        <f>SUM(G$3:G181)+J182</f>
        <v>0</v>
      </c>
      <c r="N182" s="21"/>
      <c r="O182" s="21"/>
      <c r="P182" s="21"/>
      <c r="Q182" s="19">
        <f t="shared" si="13"/>
        <v>46.063503191518024</v>
      </c>
      <c r="R182" s="19">
        <f t="shared" si="14"/>
        <v>4.5665666615735754</v>
      </c>
      <c r="S182" s="19">
        <f t="shared" si="15"/>
        <v>0</v>
      </c>
      <c r="T182" s="19">
        <f t="shared" si="16"/>
        <v>14.503518814055925</v>
      </c>
      <c r="U182" s="19">
        <f t="shared" si="17"/>
        <v>0</v>
      </c>
      <c r="V182" s="19">
        <f t="shared" si="18"/>
        <v>0</v>
      </c>
    </row>
    <row r="183" spans="1:22" x14ac:dyDescent="0.25">
      <c r="A183" s="26">
        <f>Wellpath!E183</f>
        <v>0</v>
      </c>
      <c r="B183" s="22">
        <v>0</v>
      </c>
      <c r="C183" s="22">
        <v>0</v>
      </c>
      <c r="D183" s="22">
        <f>SIN(Wellpath!L183) * SIN(Wellpath!O183) / (Bfield * COS(Dip))</f>
        <v>0</v>
      </c>
      <c r="E183" s="20">
        <f>Model!$W$31*((drdp!B183+drdp!K183)*AMIL!$B183+(drdp!E183+drdp!N183)*AMIL!$C183+(drdp!H183+drdp!Q183)*AMIL!$D183)</f>
        <v>0</v>
      </c>
      <c r="F183" s="20">
        <f>Model!$W$31*((drdp!C183+drdp!L183)*AMIL!$B183+(drdp!F183+drdp!O183)*AMIL!$C183+(drdp!I183+drdp!R183)*AMIL!$D183)</f>
        <v>0</v>
      </c>
      <c r="G183" s="20">
        <f>Model!$W$31*((drdp!D183+drdp!M183)*AMIL!$B183+(drdp!G183+drdp!P183)*AMIL!$C183+(drdp!J183+drdp!S183)*AMIL!$D183)</f>
        <v>0</v>
      </c>
      <c r="H183" s="18">
        <f>Model!$W$31*((drdp!B183)*AMIL!$B183+(drdp!E183)*AMIL!$C183+(drdp!H183)*AMIL!$D183)</f>
        <v>0</v>
      </c>
      <c r="I183" s="18">
        <f>Model!$W$31*((drdp!C183)*AMIL!$B183+(drdp!F183)*AMIL!$C183+(drdp!I183)*AMIL!$D183)</f>
        <v>0</v>
      </c>
      <c r="J183" s="18">
        <f>Model!$W$31*((drdp!D183)*AMIL!$B183+(drdp!G183)*AMIL!$C183+(drdp!J183)*AMIL!$D183)</f>
        <v>0</v>
      </c>
      <c r="K183" s="21">
        <f>SUM(E$3:E182)+H183</f>
        <v>-6.7870098859157428</v>
      </c>
      <c r="L183" s="21">
        <f>SUM(F$3:F182)+I183</f>
        <v>-2.1369526577754536</v>
      </c>
      <c r="M183" s="21">
        <f>SUM(G$3:G182)+J183</f>
        <v>0</v>
      </c>
      <c r="N183" s="21"/>
      <c r="O183" s="21"/>
      <c r="P183" s="21"/>
      <c r="Q183" s="19">
        <f t="shared" si="13"/>
        <v>46.063503191518024</v>
      </c>
      <c r="R183" s="19">
        <f t="shared" si="14"/>
        <v>4.5665666615735754</v>
      </c>
      <c r="S183" s="19">
        <f t="shared" si="15"/>
        <v>0</v>
      </c>
      <c r="T183" s="19">
        <f t="shared" si="16"/>
        <v>14.503518814055925</v>
      </c>
      <c r="U183" s="19">
        <f t="shared" si="17"/>
        <v>0</v>
      </c>
      <c r="V183" s="19">
        <f t="shared" si="18"/>
        <v>0</v>
      </c>
    </row>
    <row r="184" spans="1:22" x14ac:dyDescent="0.25">
      <c r="A184" s="26">
        <f>Wellpath!E184</f>
        <v>0</v>
      </c>
      <c r="B184" s="22">
        <v>0</v>
      </c>
      <c r="C184" s="22">
        <v>0</v>
      </c>
      <c r="D184" s="22">
        <f>SIN(Wellpath!L184) * SIN(Wellpath!O184) / (Bfield * COS(Dip))</f>
        <v>0</v>
      </c>
      <c r="E184" s="20">
        <f>Model!$W$31*((drdp!B184+drdp!K184)*AMIL!$B184+(drdp!E184+drdp!N184)*AMIL!$C184+(drdp!H184+drdp!Q184)*AMIL!$D184)</f>
        <v>0</v>
      </c>
      <c r="F184" s="20">
        <f>Model!$W$31*((drdp!C184+drdp!L184)*AMIL!$B184+(drdp!F184+drdp!O184)*AMIL!$C184+(drdp!I184+drdp!R184)*AMIL!$D184)</f>
        <v>0</v>
      </c>
      <c r="G184" s="20">
        <f>Model!$W$31*((drdp!D184+drdp!M184)*AMIL!$B184+(drdp!G184+drdp!P184)*AMIL!$C184+(drdp!J184+drdp!S184)*AMIL!$D184)</f>
        <v>0</v>
      </c>
      <c r="H184" s="18">
        <f>Model!$W$31*((drdp!B184)*AMIL!$B184+(drdp!E184)*AMIL!$C184+(drdp!H184)*AMIL!$D184)</f>
        <v>0</v>
      </c>
      <c r="I184" s="18">
        <f>Model!$W$31*((drdp!C184)*AMIL!$B184+(drdp!F184)*AMIL!$C184+(drdp!I184)*AMIL!$D184)</f>
        <v>0</v>
      </c>
      <c r="J184" s="18">
        <f>Model!$W$31*((drdp!D184)*AMIL!$B184+(drdp!G184)*AMIL!$C184+(drdp!J184)*AMIL!$D184)</f>
        <v>0</v>
      </c>
      <c r="K184" s="21">
        <f>SUM(E$3:E183)+H184</f>
        <v>-6.7870098859157428</v>
      </c>
      <c r="L184" s="21">
        <f>SUM(F$3:F183)+I184</f>
        <v>-2.1369526577754536</v>
      </c>
      <c r="M184" s="21">
        <f>SUM(G$3:G183)+J184</f>
        <v>0</v>
      </c>
      <c r="N184" s="21"/>
      <c r="O184" s="21"/>
      <c r="P184" s="21"/>
      <c r="Q184" s="19">
        <f t="shared" si="13"/>
        <v>46.063503191518024</v>
      </c>
      <c r="R184" s="19">
        <f t="shared" si="14"/>
        <v>4.5665666615735754</v>
      </c>
      <c r="S184" s="19">
        <f t="shared" si="15"/>
        <v>0</v>
      </c>
      <c r="T184" s="19">
        <f t="shared" si="16"/>
        <v>14.503518814055925</v>
      </c>
      <c r="U184" s="19">
        <f t="shared" si="17"/>
        <v>0</v>
      </c>
      <c r="V184" s="19">
        <f t="shared" si="18"/>
        <v>0</v>
      </c>
    </row>
    <row r="185" spans="1:22" x14ac:dyDescent="0.25">
      <c r="A185" s="26">
        <f>Wellpath!E185</f>
        <v>0</v>
      </c>
      <c r="B185" s="22">
        <v>0</v>
      </c>
      <c r="C185" s="22">
        <v>0</v>
      </c>
      <c r="D185" s="22">
        <f>SIN(Wellpath!L185) * SIN(Wellpath!O185) / (Bfield * COS(Dip))</f>
        <v>0</v>
      </c>
      <c r="E185" s="20">
        <f>Model!$W$31*((drdp!B185+drdp!K185)*AMIL!$B185+(drdp!E185+drdp!N185)*AMIL!$C185+(drdp!H185+drdp!Q185)*AMIL!$D185)</f>
        <v>0</v>
      </c>
      <c r="F185" s="20">
        <f>Model!$W$31*((drdp!C185+drdp!L185)*AMIL!$B185+(drdp!F185+drdp!O185)*AMIL!$C185+(drdp!I185+drdp!R185)*AMIL!$D185)</f>
        <v>0</v>
      </c>
      <c r="G185" s="20">
        <f>Model!$W$31*((drdp!D185+drdp!M185)*AMIL!$B185+(drdp!G185+drdp!P185)*AMIL!$C185+(drdp!J185+drdp!S185)*AMIL!$D185)</f>
        <v>0</v>
      </c>
      <c r="H185" s="18">
        <f>Model!$W$31*((drdp!B185)*AMIL!$B185+(drdp!E185)*AMIL!$C185+(drdp!H185)*AMIL!$D185)</f>
        <v>0</v>
      </c>
      <c r="I185" s="18">
        <f>Model!$W$31*((drdp!C185)*AMIL!$B185+(drdp!F185)*AMIL!$C185+(drdp!I185)*AMIL!$D185)</f>
        <v>0</v>
      </c>
      <c r="J185" s="18">
        <f>Model!$W$31*((drdp!D185)*AMIL!$B185+(drdp!G185)*AMIL!$C185+(drdp!J185)*AMIL!$D185)</f>
        <v>0</v>
      </c>
      <c r="K185" s="21">
        <f>SUM(E$3:E184)+H185</f>
        <v>-6.7870098859157428</v>
      </c>
      <c r="L185" s="21">
        <f>SUM(F$3:F184)+I185</f>
        <v>-2.1369526577754536</v>
      </c>
      <c r="M185" s="21">
        <f>SUM(G$3:G184)+J185</f>
        <v>0</v>
      </c>
      <c r="N185" s="21"/>
      <c r="O185" s="21"/>
      <c r="P185" s="21"/>
      <c r="Q185" s="19">
        <f t="shared" si="13"/>
        <v>46.063503191518024</v>
      </c>
      <c r="R185" s="19">
        <f t="shared" si="14"/>
        <v>4.5665666615735754</v>
      </c>
      <c r="S185" s="19">
        <f t="shared" si="15"/>
        <v>0</v>
      </c>
      <c r="T185" s="19">
        <f t="shared" si="16"/>
        <v>14.503518814055925</v>
      </c>
      <c r="U185" s="19">
        <f t="shared" si="17"/>
        <v>0</v>
      </c>
      <c r="V185" s="19">
        <f t="shared" si="18"/>
        <v>0</v>
      </c>
    </row>
    <row r="186" spans="1:22" x14ac:dyDescent="0.25">
      <c r="A186" s="26">
        <f>Wellpath!E186</f>
        <v>0</v>
      </c>
      <c r="B186" s="22">
        <v>0</v>
      </c>
      <c r="C186" s="22">
        <v>0</v>
      </c>
      <c r="D186" s="22">
        <f>SIN(Wellpath!L186) * SIN(Wellpath!O186) / (Bfield * COS(Dip))</f>
        <v>0</v>
      </c>
      <c r="E186" s="20">
        <f>Model!$W$31*((drdp!B186+drdp!K186)*AMIL!$B186+(drdp!E186+drdp!N186)*AMIL!$C186+(drdp!H186+drdp!Q186)*AMIL!$D186)</f>
        <v>0</v>
      </c>
      <c r="F186" s="20">
        <f>Model!$W$31*((drdp!C186+drdp!L186)*AMIL!$B186+(drdp!F186+drdp!O186)*AMIL!$C186+(drdp!I186+drdp!R186)*AMIL!$D186)</f>
        <v>0</v>
      </c>
      <c r="G186" s="20">
        <f>Model!$W$31*((drdp!D186+drdp!M186)*AMIL!$B186+(drdp!G186+drdp!P186)*AMIL!$C186+(drdp!J186+drdp!S186)*AMIL!$D186)</f>
        <v>0</v>
      </c>
      <c r="H186" s="18">
        <f>Model!$W$31*((drdp!B186)*AMIL!$B186+(drdp!E186)*AMIL!$C186+(drdp!H186)*AMIL!$D186)</f>
        <v>0</v>
      </c>
      <c r="I186" s="18">
        <f>Model!$W$31*((drdp!C186)*AMIL!$B186+(drdp!F186)*AMIL!$C186+(drdp!I186)*AMIL!$D186)</f>
        <v>0</v>
      </c>
      <c r="J186" s="18">
        <f>Model!$W$31*((drdp!D186)*AMIL!$B186+(drdp!G186)*AMIL!$C186+(drdp!J186)*AMIL!$D186)</f>
        <v>0</v>
      </c>
      <c r="K186" s="21">
        <f>SUM(E$3:E185)+H186</f>
        <v>-6.7870098859157428</v>
      </c>
      <c r="L186" s="21">
        <f>SUM(F$3:F185)+I186</f>
        <v>-2.1369526577754536</v>
      </c>
      <c r="M186" s="21">
        <f>SUM(G$3:G185)+J186</f>
        <v>0</v>
      </c>
      <c r="N186" s="21"/>
      <c r="O186" s="21"/>
      <c r="P186" s="21"/>
      <c r="Q186" s="19">
        <f t="shared" si="13"/>
        <v>46.063503191518024</v>
      </c>
      <c r="R186" s="19">
        <f t="shared" si="14"/>
        <v>4.5665666615735754</v>
      </c>
      <c r="S186" s="19">
        <f t="shared" si="15"/>
        <v>0</v>
      </c>
      <c r="T186" s="19">
        <f t="shared" si="16"/>
        <v>14.503518814055925</v>
      </c>
      <c r="U186" s="19">
        <f t="shared" si="17"/>
        <v>0</v>
      </c>
      <c r="V186" s="19">
        <f t="shared" si="18"/>
        <v>0</v>
      </c>
    </row>
    <row r="187" spans="1:22" x14ac:dyDescent="0.25">
      <c r="A187" s="26">
        <f>Wellpath!E187</f>
        <v>0</v>
      </c>
      <c r="B187" s="22">
        <v>0</v>
      </c>
      <c r="C187" s="22">
        <v>0</v>
      </c>
      <c r="D187" s="22">
        <f>SIN(Wellpath!L187) * SIN(Wellpath!O187) / (Bfield * COS(Dip))</f>
        <v>0</v>
      </c>
      <c r="E187" s="20">
        <f>Model!$W$31*((drdp!B187+drdp!K187)*AMIL!$B187+(drdp!E187+drdp!N187)*AMIL!$C187+(drdp!H187+drdp!Q187)*AMIL!$D187)</f>
        <v>0</v>
      </c>
      <c r="F187" s="20">
        <f>Model!$W$31*((drdp!C187+drdp!L187)*AMIL!$B187+(drdp!F187+drdp!O187)*AMIL!$C187+(drdp!I187+drdp!R187)*AMIL!$D187)</f>
        <v>0</v>
      </c>
      <c r="G187" s="20">
        <f>Model!$W$31*((drdp!D187+drdp!M187)*AMIL!$B187+(drdp!G187+drdp!P187)*AMIL!$C187+(drdp!J187+drdp!S187)*AMIL!$D187)</f>
        <v>0</v>
      </c>
      <c r="H187" s="18">
        <f>Model!$W$31*((drdp!B187)*AMIL!$B187+(drdp!E187)*AMIL!$C187+(drdp!H187)*AMIL!$D187)</f>
        <v>0</v>
      </c>
      <c r="I187" s="18">
        <f>Model!$W$31*((drdp!C187)*AMIL!$B187+(drdp!F187)*AMIL!$C187+(drdp!I187)*AMIL!$D187)</f>
        <v>0</v>
      </c>
      <c r="J187" s="18">
        <f>Model!$W$31*((drdp!D187)*AMIL!$B187+(drdp!G187)*AMIL!$C187+(drdp!J187)*AMIL!$D187)</f>
        <v>0</v>
      </c>
      <c r="K187" s="21">
        <f>SUM(E$3:E186)+H187</f>
        <v>-6.7870098859157428</v>
      </c>
      <c r="L187" s="21">
        <f>SUM(F$3:F186)+I187</f>
        <v>-2.1369526577754536</v>
      </c>
      <c r="M187" s="21">
        <f>SUM(G$3:G186)+J187</f>
        <v>0</v>
      </c>
      <c r="N187" s="21"/>
      <c r="O187" s="21"/>
      <c r="P187" s="21"/>
      <c r="Q187" s="19">
        <f t="shared" si="13"/>
        <v>46.063503191518024</v>
      </c>
      <c r="R187" s="19">
        <f t="shared" si="14"/>
        <v>4.5665666615735754</v>
      </c>
      <c r="S187" s="19">
        <f t="shared" si="15"/>
        <v>0</v>
      </c>
      <c r="T187" s="19">
        <f t="shared" si="16"/>
        <v>14.503518814055925</v>
      </c>
      <c r="U187" s="19">
        <f t="shared" si="17"/>
        <v>0</v>
      </c>
      <c r="V187" s="19">
        <f t="shared" si="18"/>
        <v>0</v>
      </c>
    </row>
    <row r="188" spans="1:22" x14ac:dyDescent="0.25">
      <c r="A188" s="26">
        <f>Wellpath!E188</f>
        <v>0</v>
      </c>
      <c r="B188" s="22">
        <v>0</v>
      </c>
      <c r="C188" s="22">
        <v>0</v>
      </c>
      <c r="D188" s="22">
        <f>SIN(Wellpath!L188) * SIN(Wellpath!O188) / (Bfield * COS(Dip))</f>
        <v>0</v>
      </c>
      <c r="E188" s="20">
        <f>Model!$W$31*((drdp!B188+drdp!K188)*AMIL!$B188+(drdp!E188+drdp!N188)*AMIL!$C188+(drdp!H188+drdp!Q188)*AMIL!$D188)</f>
        <v>0</v>
      </c>
      <c r="F188" s="20">
        <f>Model!$W$31*((drdp!C188+drdp!L188)*AMIL!$B188+(drdp!F188+drdp!O188)*AMIL!$C188+(drdp!I188+drdp!R188)*AMIL!$D188)</f>
        <v>0</v>
      </c>
      <c r="G188" s="20">
        <f>Model!$W$31*((drdp!D188+drdp!M188)*AMIL!$B188+(drdp!G188+drdp!P188)*AMIL!$C188+(drdp!J188+drdp!S188)*AMIL!$D188)</f>
        <v>0</v>
      </c>
      <c r="H188" s="18">
        <f>Model!$W$31*((drdp!B188)*AMIL!$B188+(drdp!E188)*AMIL!$C188+(drdp!H188)*AMIL!$D188)</f>
        <v>0</v>
      </c>
      <c r="I188" s="18">
        <f>Model!$W$31*((drdp!C188)*AMIL!$B188+(drdp!F188)*AMIL!$C188+(drdp!I188)*AMIL!$D188)</f>
        <v>0</v>
      </c>
      <c r="J188" s="18">
        <f>Model!$W$31*((drdp!D188)*AMIL!$B188+(drdp!G188)*AMIL!$C188+(drdp!J188)*AMIL!$D188)</f>
        <v>0</v>
      </c>
      <c r="K188" s="21">
        <f>SUM(E$3:E187)+H188</f>
        <v>-6.7870098859157428</v>
      </c>
      <c r="L188" s="21">
        <f>SUM(F$3:F187)+I188</f>
        <v>-2.1369526577754536</v>
      </c>
      <c r="M188" s="21">
        <f>SUM(G$3:G187)+J188</f>
        <v>0</v>
      </c>
      <c r="N188" s="21"/>
      <c r="O188" s="21"/>
      <c r="P188" s="21"/>
      <c r="Q188" s="19">
        <f t="shared" si="13"/>
        <v>46.063503191518024</v>
      </c>
      <c r="R188" s="19">
        <f t="shared" si="14"/>
        <v>4.5665666615735754</v>
      </c>
      <c r="S188" s="19">
        <f t="shared" si="15"/>
        <v>0</v>
      </c>
      <c r="T188" s="19">
        <f t="shared" si="16"/>
        <v>14.503518814055925</v>
      </c>
      <c r="U188" s="19">
        <f t="shared" si="17"/>
        <v>0</v>
      </c>
      <c r="V188" s="19">
        <f t="shared" si="18"/>
        <v>0</v>
      </c>
    </row>
    <row r="189" spans="1:22" x14ac:dyDescent="0.25">
      <c r="A189" s="26">
        <f>Wellpath!E189</f>
        <v>0</v>
      </c>
      <c r="B189" s="22">
        <v>0</v>
      </c>
      <c r="C189" s="22">
        <v>0</v>
      </c>
      <c r="D189" s="22">
        <f>SIN(Wellpath!L189) * SIN(Wellpath!O189) / (Bfield * COS(Dip))</f>
        <v>0</v>
      </c>
      <c r="E189" s="20">
        <f>Model!$W$31*((drdp!B189+drdp!K189)*AMIL!$B189+(drdp!E189+drdp!N189)*AMIL!$C189+(drdp!H189+drdp!Q189)*AMIL!$D189)</f>
        <v>0</v>
      </c>
      <c r="F189" s="20">
        <f>Model!$W$31*((drdp!C189+drdp!L189)*AMIL!$B189+(drdp!F189+drdp!O189)*AMIL!$C189+(drdp!I189+drdp!R189)*AMIL!$D189)</f>
        <v>0</v>
      </c>
      <c r="G189" s="20">
        <f>Model!$W$31*((drdp!D189+drdp!M189)*AMIL!$B189+(drdp!G189+drdp!P189)*AMIL!$C189+(drdp!J189+drdp!S189)*AMIL!$D189)</f>
        <v>0</v>
      </c>
      <c r="H189" s="18">
        <f>Model!$W$31*((drdp!B189)*AMIL!$B189+(drdp!E189)*AMIL!$C189+(drdp!H189)*AMIL!$D189)</f>
        <v>0</v>
      </c>
      <c r="I189" s="18">
        <f>Model!$W$31*((drdp!C189)*AMIL!$B189+(drdp!F189)*AMIL!$C189+(drdp!I189)*AMIL!$D189)</f>
        <v>0</v>
      </c>
      <c r="J189" s="18">
        <f>Model!$W$31*((drdp!D189)*AMIL!$B189+(drdp!G189)*AMIL!$C189+(drdp!J189)*AMIL!$D189)</f>
        <v>0</v>
      </c>
      <c r="K189" s="21">
        <f>SUM(E$3:E188)+H189</f>
        <v>-6.7870098859157428</v>
      </c>
      <c r="L189" s="21">
        <f>SUM(F$3:F188)+I189</f>
        <v>-2.1369526577754536</v>
      </c>
      <c r="M189" s="21">
        <f>SUM(G$3:G188)+J189</f>
        <v>0</v>
      </c>
      <c r="N189" s="21"/>
      <c r="O189" s="21"/>
      <c r="P189" s="21"/>
      <c r="Q189" s="19">
        <f t="shared" si="13"/>
        <v>46.063503191518024</v>
      </c>
      <c r="R189" s="19">
        <f t="shared" si="14"/>
        <v>4.5665666615735754</v>
      </c>
      <c r="S189" s="19">
        <f t="shared" si="15"/>
        <v>0</v>
      </c>
      <c r="T189" s="19">
        <f t="shared" si="16"/>
        <v>14.503518814055925</v>
      </c>
      <c r="U189" s="19">
        <f t="shared" si="17"/>
        <v>0</v>
      </c>
      <c r="V189" s="19">
        <f t="shared" si="18"/>
        <v>0</v>
      </c>
    </row>
    <row r="190" spans="1:22" x14ac:dyDescent="0.25">
      <c r="A190" s="26">
        <f>Wellpath!E190</f>
        <v>0</v>
      </c>
      <c r="B190" s="22">
        <v>0</v>
      </c>
      <c r="C190" s="22">
        <v>0</v>
      </c>
      <c r="D190" s="22">
        <f>SIN(Wellpath!L190) * SIN(Wellpath!O190) / (Bfield * COS(Dip))</f>
        <v>0</v>
      </c>
      <c r="E190" s="20">
        <f>Model!$W$31*((drdp!B190+drdp!K190)*AMIL!$B190+(drdp!E190+drdp!N190)*AMIL!$C190+(drdp!H190+drdp!Q190)*AMIL!$D190)</f>
        <v>0</v>
      </c>
      <c r="F190" s="20">
        <f>Model!$W$31*((drdp!C190+drdp!L190)*AMIL!$B190+(drdp!F190+drdp!O190)*AMIL!$C190+(drdp!I190+drdp!R190)*AMIL!$D190)</f>
        <v>0</v>
      </c>
      <c r="G190" s="20">
        <f>Model!$W$31*((drdp!D190+drdp!M190)*AMIL!$B190+(drdp!G190+drdp!P190)*AMIL!$C190+(drdp!J190+drdp!S190)*AMIL!$D190)</f>
        <v>0</v>
      </c>
      <c r="H190" s="18">
        <f>Model!$W$31*((drdp!B190)*AMIL!$B190+(drdp!E190)*AMIL!$C190+(drdp!H190)*AMIL!$D190)</f>
        <v>0</v>
      </c>
      <c r="I190" s="18">
        <f>Model!$W$31*((drdp!C190)*AMIL!$B190+(drdp!F190)*AMIL!$C190+(drdp!I190)*AMIL!$D190)</f>
        <v>0</v>
      </c>
      <c r="J190" s="18">
        <f>Model!$W$31*((drdp!D190)*AMIL!$B190+(drdp!G190)*AMIL!$C190+(drdp!J190)*AMIL!$D190)</f>
        <v>0</v>
      </c>
      <c r="K190" s="21">
        <f>SUM(E$3:E189)+H190</f>
        <v>-6.7870098859157428</v>
      </c>
      <c r="L190" s="21">
        <f>SUM(F$3:F189)+I190</f>
        <v>-2.1369526577754536</v>
      </c>
      <c r="M190" s="21">
        <f>SUM(G$3:G189)+J190</f>
        <v>0</v>
      </c>
      <c r="N190" s="21"/>
      <c r="O190" s="21"/>
      <c r="P190" s="21"/>
      <c r="Q190" s="19">
        <f t="shared" si="13"/>
        <v>46.063503191518024</v>
      </c>
      <c r="R190" s="19">
        <f t="shared" si="14"/>
        <v>4.5665666615735754</v>
      </c>
      <c r="S190" s="19">
        <f t="shared" si="15"/>
        <v>0</v>
      </c>
      <c r="T190" s="19">
        <f t="shared" si="16"/>
        <v>14.503518814055925</v>
      </c>
      <c r="U190" s="19">
        <f t="shared" si="17"/>
        <v>0</v>
      </c>
      <c r="V190" s="19">
        <f t="shared" si="18"/>
        <v>0</v>
      </c>
    </row>
    <row r="191" spans="1:22" x14ac:dyDescent="0.25">
      <c r="A191" s="26">
        <f>Wellpath!E191</f>
        <v>0</v>
      </c>
      <c r="B191" s="22">
        <v>0</v>
      </c>
      <c r="C191" s="22">
        <v>0</v>
      </c>
      <c r="D191" s="22">
        <f>SIN(Wellpath!L191) * SIN(Wellpath!O191) / (Bfield * COS(Dip))</f>
        <v>0</v>
      </c>
      <c r="E191" s="20">
        <f>Model!$W$31*((drdp!B191+drdp!K191)*AMIL!$B191+(drdp!E191+drdp!N191)*AMIL!$C191+(drdp!H191+drdp!Q191)*AMIL!$D191)</f>
        <v>0</v>
      </c>
      <c r="F191" s="20">
        <f>Model!$W$31*((drdp!C191+drdp!L191)*AMIL!$B191+(drdp!F191+drdp!O191)*AMIL!$C191+(drdp!I191+drdp!R191)*AMIL!$D191)</f>
        <v>0</v>
      </c>
      <c r="G191" s="20">
        <f>Model!$W$31*((drdp!D191+drdp!M191)*AMIL!$B191+(drdp!G191+drdp!P191)*AMIL!$C191+(drdp!J191+drdp!S191)*AMIL!$D191)</f>
        <v>0</v>
      </c>
      <c r="H191" s="18">
        <f>Model!$W$31*((drdp!B191)*AMIL!$B191+(drdp!E191)*AMIL!$C191+(drdp!H191)*AMIL!$D191)</f>
        <v>0</v>
      </c>
      <c r="I191" s="18">
        <f>Model!$W$31*((drdp!C191)*AMIL!$B191+(drdp!F191)*AMIL!$C191+(drdp!I191)*AMIL!$D191)</f>
        <v>0</v>
      </c>
      <c r="J191" s="18">
        <f>Model!$W$31*((drdp!D191)*AMIL!$B191+(drdp!G191)*AMIL!$C191+(drdp!J191)*AMIL!$D191)</f>
        <v>0</v>
      </c>
      <c r="K191" s="21">
        <f>SUM(E$3:E190)+H191</f>
        <v>-6.7870098859157428</v>
      </c>
      <c r="L191" s="21">
        <f>SUM(F$3:F190)+I191</f>
        <v>-2.1369526577754536</v>
      </c>
      <c r="M191" s="21">
        <f>SUM(G$3:G190)+J191</f>
        <v>0</v>
      </c>
      <c r="N191" s="21"/>
      <c r="O191" s="21"/>
      <c r="P191" s="21"/>
      <c r="Q191" s="19">
        <f t="shared" si="13"/>
        <v>46.063503191518024</v>
      </c>
      <c r="R191" s="19">
        <f t="shared" si="14"/>
        <v>4.5665666615735754</v>
      </c>
      <c r="S191" s="19">
        <f t="shared" si="15"/>
        <v>0</v>
      </c>
      <c r="T191" s="19">
        <f t="shared" si="16"/>
        <v>14.503518814055925</v>
      </c>
      <c r="U191" s="19">
        <f t="shared" si="17"/>
        <v>0</v>
      </c>
      <c r="V191" s="19">
        <f t="shared" si="18"/>
        <v>0</v>
      </c>
    </row>
    <row r="192" spans="1:22" x14ac:dyDescent="0.25">
      <c r="A192" s="26">
        <f>Wellpath!E192</f>
        <v>0</v>
      </c>
      <c r="B192" s="22">
        <v>0</v>
      </c>
      <c r="C192" s="22">
        <v>0</v>
      </c>
      <c r="D192" s="22">
        <f>SIN(Wellpath!L192) * SIN(Wellpath!O192) / (Bfield * COS(Dip))</f>
        <v>0</v>
      </c>
      <c r="E192" s="20">
        <f>Model!$W$31*((drdp!B192+drdp!K192)*AMIL!$B192+(drdp!E192+drdp!N192)*AMIL!$C192+(drdp!H192+drdp!Q192)*AMIL!$D192)</f>
        <v>0</v>
      </c>
      <c r="F192" s="20">
        <f>Model!$W$31*((drdp!C192+drdp!L192)*AMIL!$B192+(drdp!F192+drdp!O192)*AMIL!$C192+(drdp!I192+drdp!R192)*AMIL!$D192)</f>
        <v>0</v>
      </c>
      <c r="G192" s="20">
        <f>Model!$W$31*((drdp!D192+drdp!M192)*AMIL!$B192+(drdp!G192+drdp!P192)*AMIL!$C192+(drdp!J192+drdp!S192)*AMIL!$D192)</f>
        <v>0</v>
      </c>
      <c r="H192" s="18">
        <f>Model!$W$31*((drdp!B192)*AMIL!$B192+(drdp!E192)*AMIL!$C192+(drdp!H192)*AMIL!$D192)</f>
        <v>0</v>
      </c>
      <c r="I192" s="18">
        <f>Model!$W$31*((drdp!C192)*AMIL!$B192+(drdp!F192)*AMIL!$C192+(drdp!I192)*AMIL!$D192)</f>
        <v>0</v>
      </c>
      <c r="J192" s="18">
        <f>Model!$W$31*((drdp!D192)*AMIL!$B192+(drdp!G192)*AMIL!$C192+(drdp!J192)*AMIL!$D192)</f>
        <v>0</v>
      </c>
      <c r="K192" s="21">
        <f>SUM(E$3:E191)+H192</f>
        <v>-6.7870098859157428</v>
      </c>
      <c r="L192" s="21">
        <f>SUM(F$3:F191)+I192</f>
        <v>-2.1369526577754536</v>
      </c>
      <c r="M192" s="21">
        <f>SUM(G$3:G191)+J192</f>
        <v>0</v>
      </c>
      <c r="N192" s="21"/>
      <c r="O192" s="21"/>
      <c r="P192" s="21"/>
      <c r="Q192" s="19">
        <f t="shared" si="13"/>
        <v>46.063503191518024</v>
      </c>
      <c r="R192" s="19">
        <f t="shared" si="14"/>
        <v>4.5665666615735754</v>
      </c>
      <c r="S192" s="19">
        <f t="shared" si="15"/>
        <v>0</v>
      </c>
      <c r="T192" s="19">
        <f t="shared" si="16"/>
        <v>14.503518814055925</v>
      </c>
      <c r="U192" s="19">
        <f t="shared" si="17"/>
        <v>0</v>
      </c>
      <c r="V192" s="19">
        <f t="shared" si="18"/>
        <v>0</v>
      </c>
    </row>
    <row r="193" spans="1:22" x14ac:dyDescent="0.25">
      <c r="A193" s="26">
        <f>Wellpath!E193</f>
        <v>0</v>
      </c>
      <c r="B193" s="22">
        <v>0</v>
      </c>
      <c r="C193" s="22">
        <v>0</v>
      </c>
      <c r="D193" s="22">
        <f>SIN(Wellpath!L193) * SIN(Wellpath!O193) / (Bfield * COS(Dip))</f>
        <v>0</v>
      </c>
      <c r="E193" s="20">
        <f>Model!$W$31*((drdp!B193+drdp!K193)*AMIL!$B193+(drdp!E193+drdp!N193)*AMIL!$C193+(drdp!H193+drdp!Q193)*AMIL!$D193)</f>
        <v>0</v>
      </c>
      <c r="F193" s="20">
        <f>Model!$W$31*((drdp!C193+drdp!L193)*AMIL!$B193+(drdp!F193+drdp!O193)*AMIL!$C193+(drdp!I193+drdp!R193)*AMIL!$D193)</f>
        <v>0</v>
      </c>
      <c r="G193" s="20">
        <f>Model!$W$31*((drdp!D193+drdp!M193)*AMIL!$B193+(drdp!G193+drdp!P193)*AMIL!$C193+(drdp!J193+drdp!S193)*AMIL!$D193)</f>
        <v>0</v>
      </c>
      <c r="H193" s="18">
        <f>Model!$W$31*((drdp!B193)*AMIL!$B193+(drdp!E193)*AMIL!$C193+(drdp!H193)*AMIL!$D193)</f>
        <v>0</v>
      </c>
      <c r="I193" s="18">
        <f>Model!$W$31*((drdp!C193)*AMIL!$B193+(drdp!F193)*AMIL!$C193+(drdp!I193)*AMIL!$D193)</f>
        <v>0</v>
      </c>
      <c r="J193" s="18">
        <f>Model!$W$31*((drdp!D193)*AMIL!$B193+(drdp!G193)*AMIL!$C193+(drdp!J193)*AMIL!$D193)</f>
        <v>0</v>
      </c>
      <c r="K193" s="21">
        <f>SUM(E$3:E192)+H193</f>
        <v>-6.7870098859157428</v>
      </c>
      <c r="L193" s="21">
        <f>SUM(F$3:F192)+I193</f>
        <v>-2.1369526577754536</v>
      </c>
      <c r="M193" s="21">
        <f>SUM(G$3:G192)+J193</f>
        <v>0</v>
      </c>
      <c r="N193" s="21"/>
      <c r="O193" s="21"/>
      <c r="P193" s="21"/>
      <c r="Q193" s="19">
        <f t="shared" si="13"/>
        <v>46.063503191518024</v>
      </c>
      <c r="R193" s="19">
        <f t="shared" si="14"/>
        <v>4.5665666615735754</v>
      </c>
      <c r="S193" s="19">
        <f t="shared" si="15"/>
        <v>0</v>
      </c>
      <c r="T193" s="19">
        <f t="shared" si="16"/>
        <v>14.503518814055925</v>
      </c>
      <c r="U193" s="19">
        <f t="shared" si="17"/>
        <v>0</v>
      </c>
      <c r="V193" s="19">
        <f t="shared" si="18"/>
        <v>0</v>
      </c>
    </row>
    <row r="194" spans="1:22" x14ac:dyDescent="0.25">
      <c r="A194" s="26">
        <f>Wellpath!E194</f>
        <v>0</v>
      </c>
      <c r="B194" s="22">
        <v>0</v>
      </c>
      <c r="C194" s="22">
        <v>0</v>
      </c>
      <c r="D194" s="22">
        <f>SIN(Wellpath!L194) * SIN(Wellpath!O194) / (Bfield * COS(Dip))</f>
        <v>0</v>
      </c>
      <c r="E194" s="20">
        <f>Model!$W$31*((drdp!B194+drdp!K194)*AMIL!$B194+(drdp!E194+drdp!N194)*AMIL!$C194+(drdp!H194+drdp!Q194)*AMIL!$D194)</f>
        <v>0</v>
      </c>
      <c r="F194" s="20">
        <f>Model!$W$31*((drdp!C194+drdp!L194)*AMIL!$B194+(drdp!F194+drdp!O194)*AMIL!$C194+(drdp!I194+drdp!R194)*AMIL!$D194)</f>
        <v>0</v>
      </c>
      <c r="G194" s="20">
        <f>Model!$W$31*((drdp!D194+drdp!M194)*AMIL!$B194+(drdp!G194+drdp!P194)*AMIL!$C194+(drdp!J194+drdp!S194)*AMIL!$D194)</f>
        <v>0</v>
      </c>
      <c r="H194" s="18">
        <f>Model!$W$31*((drdp!B194)*AMIL!$B194+(drdp!E194)*AMIL!$C194+(drdp!H194)*AMIL!$D194)</f>
        <v>0</v>
      </c>
      <c r="I194" s="18">
        <f>Model!$W$31*((drdp!C194)*AMIL!$B194+(drdp!F194)*AMIL!$C194+(drdp!I194)*AMIL!$D194)</f>
        <v>0</v>
      </c>
      <c r="J194" s="18">
        <f>Model!$W$31*((drdp!D194)*AMIL!$B194+(drdp!G194)*AMIL!$C194+(drdp!J194)*AMIL!$D194)</f>
        <v>0</v>
      </c>
      <c r="K194" s="21">
        <f>SUM(E$3:E193)+H194</f>
        <v>-6.7870098859157428</v>
      </c>
      <c r="L194" s="21">
        <f>SUM(F$3:F193)+I194</f>
        <v>-2.1369526577754536</v>
      </c>
      <c r="M194" s="21">
        <f>SUM(G$3:G193)+J194</f>
        <v>0</v>
      </c>
      <c r="N194" s="21"/>
      <c r="O194" s="21"/>
      <c r="P194" s="21"/>
      <c r="Q194" s="19">
        <f t="shared" si="13"/>
        <v>46.063503191518024</v>
      </c>
      <c r="R194" s="19">
        <f t="shared" si="14"/>
        <v>4.5665666615735754</v>
      </c>
      <c r="S194" s="19">
        <f t="shared" si="15"/>
        <v>0</v>
      </c>
      <c r="T194" s="19">
        <f t="shared" si="16"/>
        <v>14.503518814055925</v>
      </c>
      <c r="U194" s="19">
        <f t="shared" si="17"/>
        <v>0</v>
      </c>
      <c r="V194" s="19">
        <f t="shared" si="18"/>
        <v>0</v>
      </c>
    </row>
    <row r="195" spans="1:22" x14ac:dyDescent="0.25">
      <c r="A195" s="26">
        <f>Wellpath!E195</f>
        <v>0</v>
      </c>
      <c r="B195" s="22">
        <v>0</v>
      </c>
      <c r="C195" s="22">
        <v>0</v>
      </c>
      <c r="D195" s="22">
        <f>SIN(Wellpath!L195) * SIN(Wellpath!O195) / (Bfield * COS(Dip))</f>
        <v>0</v>
      </c>
      <c r="E195" s="20">
        <f>Model!$W$31*((drdp!B195+drdp!K195)*AMIL!$B195+(drdp!E195+drdp!N195)*AMIL!$C195+(drdp!H195+drdp!Q195)*AMIL!$D195)</f>
        <v>0</v>
      </c>
      <c r="F195" s="20">
        <f>Model!$W$31*((drdp!C195+drdp!L195)*AMIL!$B195+(drdp!F195+drdp!O195)*AMIL!$C195+(drdp!I195+drdp!R195)*AMIL!$D195)</f>
        <v>0</v>
      </c>
      <c r="G195" s="20">
        <f>Model!$W$31*((drdp!D195+drdp!M195)*AMIL!$B195+(drdp!G195+drdp!P195)*AMIL!$C195+(drdp!J195+drdp!S195)*AMIL!$D195)</f>
        <v>0</v>
      </c>
      <c r="H195" s="18">
        <f>Model!$W$31*((drdp!B195)*AMIL!$B195+(drdp!E195)*AMIL!$C195+(drdp!H195)*AMIL!$D195)</f>
        <v>0</v>
      </c>
      <c r="I195" s="18">
        <f>Model!$W$31*((drdp!C195)*AMIL!$B195+(drdp!F195)*AMIL!$C195+(drdp!I195)*AMIL!$D195)</f>
        <v>0</v>
      </c>
      <c r="J195" s="18">
        <f>Model!$W$31*((drdp!D195)*AMIL!$B195+(drdp!G195)*AMIL!$C195+(drdp!J195)*AMIL!$D195)</f>
        <v>0</v>
      </c>
      <c r="K195" s="21">
        <f>SUM(E$3:E194)+H195</f>
        <v>-6.7870098859157428</v>
      </c>
      <c r="L195" s="21">
        <f>SUM(F$3:F194)+I195</f>
        <v>-2.1369526577754536</v>
      </c>
      <c r="M195" s="21">
        <f>SUM(G$3:G194)+J195</f>
        <v>0</v>
      </c>
      <c r="N195" s="21"/>
      <c r="O195" s="21"/>
      <c r="P195" s="21"/>
      <c r="Q195" s="19">
        <f t="shared" si="13"/>
        <v>46.063503191518024</v>
      </c>
      <c r="R195" s="19">
        <f t="shared" si="14"/>
        <v>4.5665666615735754</v>
      </c>
      <c r="S195" s="19">
        <f t="shared" si="15"/>
        <v>0</v>
      </c>
      <c r="T195" s="19">
        <f t="shared" si="16"/>
        <v>14.503518814055925</v>
      </c>
      <c r="U195" s="19">
        <f t="shared" si="17"/>
        <v>0</v>
      </c>
      <c r="V195" s="19">
        <f t="shared" si="18"/>
        <v>0</v>
      </c>
    </row>
    <row r="196" spans="1:22" x14ac:dyDescent="0.25">
      <c r="A196" s="26">
        <f>Wellpath!E196</f>
        <v>0</v>
      </c>
      <c r="B196" s="22">
        <v>0</v>
      </c>
      <c r="C196" s="22">
        <v>0</v>
      </c>
      <c r="D196" s="22">
        <f>SIN(Wellpath!L196) * SIN(Wellpath!O196) / (Bfield * COS(Dip))</f>
        <v>0</v>
      </c>
      <c r="E196" s="20">
        <f>Model!$W$31*((drdp!B196+drdp!K196)*AMIL!$B196+(drdp!E196+drdp!N196)*AMIL!$C196+(drdp!H196+drdp!Q196)*AMIL!$D196)</f>
        <v>0</v>
      </c>
      <c r="F196" s="20">
        <f>Model!$W$31*((drdp!C196+drdp!L196)*AMIL!$B196+(drdp!F196+drdp!O196)*AMIL!$C196+(drdp!I196+drdp!R196)*AMIL!$D196)</f>
        <v>0</v>
      </c>
      <c r="G196" s="20">
        <f>Model!$W$31*((drdp!D196+drdp!M196)*AMIL!$B196+(drdp!G196+drdp!P196)*AMIL!$C196+(drdp!J196+drdp!S196)*AMIL!$D196)</f>
        <v>0</v>
      </c>
      <c r="H196" s="18">
        <f>Model!$W$31*((drdp!B196)*AMIL!$B196+(drdp!E196)*AMIL!$C196+(drdp!H196)*AMIL!$D196)</f>
        <v>0</v>
      </c>
      <c r="I196" s="18">
        <f>Model!$W$31*((drdp!C196)*AMIL!$B196+(drdp!F196)*AMIL!$C196+(drdp!I196)*AMIL!$D196)</f>
        <v>0</v>
      </c>
      <c r="J196" s="18">
        <f>Model!$W$31*((drdp!D196)*AMIL!$B196+(drdp!G196)*AMIL!$C196+(drdp!J196)*AMIL!$D196)</f>
        <v>0</v>
      </c>
      <c r="K196" s="21">
        <f>SUM(E$3:E195)+H196</f>
        <v>-6.7870098859157428</v>
      </c>
      <c r="L196" s="21">
        <f>SUM(F$3:F195)+I196</f>
        <v>-2.1369526577754536</v>
      </c>
      <c r="M196" s="21">
        <f>SUM(G$3:G195)+J196</f>
        <v>0</v>
      </c>
      <c r="N196" s="21"/>
      <c r="O196" s="21"/>
      <c r="P196" s="21"/>
      <c r="Q196" s="19">
        <f t="shared" si="13"/>
        <v>46.063503191518024</v>
      </c>
      <c r="R196" s="19">
        <f t="shared" si="14"/>
        <v>4.5665666615735754</v>
      </c>
      <c r="S196" s="19">
        <f t="shared" si="15"/>
        <v>0</v>
      </c>
      <c r="T196" s="19">
        <f t="shared" si="16"/>
        <v>14.503518814055925</v>
      </c>
      <c r="U196" s="19">
        <f t="shared" si="17"/>
        <v>0</v>
      </c>
      <c r="V196" s="19">
        <f t="shared" si="18"/>
        <v>0</v>
      </c>
    </row>
    <row r="197" spans="1:22" x14ac:dyDescent="0.25">
      <c r="A197" s="26">
        <f>Wellpath!E197</f>
        <v>0</v>
      </c>
      <c r="B197" s="22">
        <v>0</v>
      </c>
      <c r="C197" s="22">
        <v>0</v>
      </c>
      <c r="D197" s="22">
        <f>SIN(Wellpath!L197) * SIN(Wellpath!O197) / (Bfield * COS(Dip))</f>
        <v>0</v>
      </c>
      <c r="E197" s="20">
        <f>Model!$W$31*((drdp!B197+drdp!K197)*AMIL!$B197+(drdp!E197+drdp!N197)*AMIL!$C197+(drdp!H197+drdp!Q197)*AMIL!$D197)</f>
        <v>0</v>
      </c>
      <c r="F197" s="20">
        <f>Model!$W$31*((drdp!C197+drdp!L197)*AMIL!$B197+(drdp!F197+drdp!O197)*AMIL!$C197+(drdp!I197+drdp!R197)*AMIL!$D197)</f>
        <v>0</v>
      </c>
      <c r="G197" s="20">
        <f>Model!$W$31*((drdp!D197+drdp!M197)*AMIL!$B197+(drdp!G197+drdp!P197)*AMIL!$C197+(drdp!J197+drdp!S197)*AMIL!$D197)</f>
        <v>0</v>
      </c>
      <c r="H197" s="18">
        <f>Model!$W$31*((drdp!B197)*AMIL!$B197+(drdp!E197)*AMIL!$C197+(drdp!H197)*AMIL!$D197)</f>
        <v>0</v>
      </c>
      <c r="I197" s="18">
        <f>Model!$W$31*((drdp!C197)*AMIL!$B197+(drdp!F197)*AMIL!$C197+(drdp!I197)*AMIL!$D197)</f>
        <v>0</v>
      </c>
      <c r="J197" s="18">
        <f>Model!$W$31*((drdp!D197)*AMIL!$B197+(drdp!G197)*AMIL!$C197+(drdp!J197)*AMIL!$D197)</f>
        <v>0</v>
      </c>
      <c r="K197" s="21">
        <f>SUM(E$3:E196)+H197</f>
        <v>-6.7870098859157428</v>
      </c>
      <c r="L197" s="21">
        <f>SUM(F$3:F196)+I197</f>
        <v>-2.1369526577754536</v>
      </c>
      <c r="M197" s="21">
        <f>SUM(G$3:G196)+J197</f>
        <v>0</v>
      </c>
      <c r="N197" s="21"/>
      <c r="O197" s="21"/>
      <c r="P197" s="21"/>
      <c r="Q197" s="19">
        <f t="shared" si="13"/>
        <v>46.063503191518024</v>
      </c>
      <c r="R197" s="19">
        <f t="shared" si="14"/>
        <v>4.5665666615735754</v>
      </c>
      <c r="S197" s="19">
        <f t="shared" si="15"/>
        <v>0</v>
      </c>
      <c r="T197" s="19">
        <f t="shared" si="16"/>
        <v>14.503518814055925</v>
      </c>
      <c r="U197" s="19">
        <f t="shared" si="17"/>
        <v>0</v>
      </c>
      <c r="V197" s="19">
        <f t="shared" si="18"/>
        <v>0</v>
      </c>
    </row>
    <row r="198" spans="1:22" x14ac:dyDescent="0.25">
      <c r="A198" s="26">
        <f>Wellpath!E198</f>
        <v>0</v>
      </c>
      <c r="B198" s="22">
        <v>0</v>
      </c>
      <c r="C198" s="22">
        <v>0</v>
      </c>
      <c r="D198" s="22">
        <f>SIN(Wellpath!L198) * SIN(Wellpath!O198) / (Bfield * COS(Dip))</f>
        <v>0</v>
      </c>
      <c r="E198" s="20">
        <f>Model!$W$31*((drdp!B198+drdp!K198)*AMIL!$B198+(drdp!E198+drdp!N198)*AMIL!$C198+(drdp!H198+drdp!Q198)*AMIL!$D198)</f>
        <v>0</v>
      </c>
      <c r="F198" s="20">
        <f>Model!$W$31*((drdp!C198+drdp!L198)*AMIL!$B198+(drdp!F198+drdp!O198)*AMIL!$C198+(drdp!I198+drdp!R198)*AMIL!$D198)</f>
        <v>0</v>
      </c>
      <c r="G198" s="20">
        <f>Model!$W$31*((drdp!D198+drdp!M198)*AMIL!$B198+(drdp!G198+drdp!P198)*AMIL!$C198+(drdp!J198+drdp!S198)*AMIL!$D198)</f>
        <v>0</v>
      </c>
      <c r="H198" s="18">
        <f>Model!$W$31*((drdp!B198)*AMIL!$B198+(drdp!E198)*AMIL!$C198+(drdp!H198)*AMIL!$D198)</f>
        <v>0</v>
      </c>
      <c r="I198" s="18">
        <f>Model!$W$31*((drdp!C198)*AMIL!$B198+(drdp!F198)*AMIL!$C198+(drdp!I198)*AMIL!$D198)</f>
        <v>0</v>
      </c>
      <c r="J198" s="18">
        <f>Model!$W$31*((drdp!D198)*AMIL!$B198+(drdp!G198)*AMIL!$C198+(drdp!J198)*AMIL!$D198)</f>
        <v>0</v>
      </c>
      <c r="K198" s="21">
        <f>SUM(E$3:E197)+H198</f>
        <v>-6.7870098859157428</v>
      </c>
      <c r="L198" s="21">
        <f>SUM(F$3:F197)+I198</f>
        <v>-2.1369526577754536</v>
      </c>
      <c r="M198" s="21">
        <f>SUM(G$3:G197)+J198</f>
        <v>0</v>
      </c>
      <c r="N198" s="21"/>
      <c r="O198" s="21"/>
      <c r="P198" s="21"/>
      <c r="Q198" s="19">
        <f t="shared" ref="Q198:Q261" si="19">K198^2</f>
        <v>46.063503191518024</v>
      </c>
      <c r="R198" s="19">
        <f t="shared" ref="R198:R261" si="20">L198^2</f>
        <v>4.5665666615735754</v>
      </c>
      <c r="S198" s="19">
        <f t="shared" ref="S198:S261" si="21">M198^2</f>
        <v>0</v>
      </c>
      <c r="T198" s="19">
        <f t="shared" ref="T198:T261" si="22">K198*L198</f>
        <v>14.503518814055925</v>
      </c>
      <c r="U198" s="19">
        <f t="shared" ref="U198:U261" si="23">K198*M198</f>
        <v>0</v>
      </c>
      <c r="V198" s="19">
        <f t="shared" ref="V198:V261" si="24">L198*M198</f>
        <v>0</v>
      </c>
    </row>
    <row r="199" spans="1:22" x14ac:dyDescent="0.25">
      <c r="A199" s="26">
        <f>Wellpath!E199</f>
        <v>0</v>
      </c>
      <c r="B199" s="22">
        <v>0</v>
      </c>
      <c r="C199" s="22">
        <v>0</v>
      </c>
      <c r="D199" s="22">
        <f>SIN(Wellpath!L199) * SIN(Wellpath!O199) / (Bfield * COS(Dip))</f>
        <v>0</v>
      </c>
      <c r="E199" s="20">
        <f>Model!$W$31*((drdp!B199+drdp!K199)*AMIL!$B199+(drdp!E199+drdp!N199)*AMIL!$C199+(drdp!H199+drdp!Q199)*AMIL!$D199)</f>
        <v>0</v>
      </c>
      <c r="F199" s="20">
        <f>Model!$W$31*((drdp!C199+drdp!L199)*AMIL!$B199+(drdp!F199+drdp!O199)*AMIL!$C199+(drdp!I199+drdp!R199)*AMIL!$D199)</f>
        <v>0</v>
      </c>
      <c r="G199" s="20">
        <f>Model!$W$31*((drdp!D199+drdp!M199)*AMIL!$B199+(drdp!G199+drdp!P199)*AMIL!$C199+(drdp!J199+drdp!S199)*AMIL!$D199)</f>
        <v>0</v>
      </c>
      <c r="H199" s="18">
        <f>Model!$W$31*((drdp!B199)*AMIL!$B199+(drdp!E199)*AMIL!$C199+(drdp!H199)*AMIL!$D199)</f>
        <v>0</v>
      </c>
      <c r="I199" s="18">
        <f>Model!$W$31*((drdp!C199)*AMIL!$B199+(drdp!F199)*AMIL!$C199+(drdp!I199)*AMIL!$D199)</f>
        <v>0</v>
      </c>
      <c r="J199" s="18">
        <f>Model!$W$31*((drdp!D199)*AMIL!$B199+(drdp!G199)*AMIL!$C199+(drdp!J199)*AMIL!$D199)</f>
        <v>0</v>
      </c>
      <c r="K199" s="21">
        <f>SUM(E$3:E198)+H199</f>
        <v>-6.7870098859157428</v>
      </c>
      <c r="L199" s="21">
        <f>SUM(F$3:F198)+I199</f>
        <v>-2.1369526577754536</v>
      </c>
      <c r="M199" s="21">
        <f>SUM(G$3:G198)+J199</f>
        <v>0</v>
      </c>
      <c r="N199" s="21"/>
      <c r="O199" s="21"/>
      <c r="P199" s="21"/>
      <c r="Q199" s="19">
        <f t="shared" si="19"/>
        <v>46.063503191518024</v>
      </c>
      <c r="R199" s="19">
        <f t="shared" si="20"/>
        <v>4.5665666615735754</v>
      </c>
      <c r="S199" s="19">
        <f t="shared" si="21"/>
        <v>0</v>
      </c>
      <c r="T199" s="19">
        <f t="shared" si="22"/>
        <v>14.503518814055925</v>
      </c>
      <c r="U199" s="19">
        <f t="shared" si="23"/>
        <v>0</v>
      </c>
      <c r="V199" s="19">
        <f t="shared" si="24"/>
        <v>0</v>
      </c>
    </row>
    <row r="200" spans="1:22" x14ac:dyDescent="0.25">
      <c r="A200" s="26">
        <f>Wellpath!E200</f>
        <v>0</v>
      </c>
      <c r="B200" s="22">
        <v>0</v>
      </c>
      <c r="C200" s="22">
        <v>0</v>
      </c>
      <c r="D200" s="22">
        <f>SIN(Wellpath!L200) * SIN(Wellpath!O200) / (Bfield * COS(Dip))</f>
        <v>0</v>
      </c>
      <c r="E200" s="20">
        <f>Model!$W$31*((drdp!B200+drdp!K200)*AMIL!$B200+(drdp!E200+drdp!N200)*AMIL!$C200+(drdp!H200+drdp!Q200)*AMIL!$D200)</f>
        <v>0</v>
      </c>
      <c r="F200" s="20">
        <f>Model!$W$31*((drdp!C200+drdp!L200)*AMIL!$B200+(drdp!F200+drdp!O200)*AMIL!$C200+(drdp!I200+drdp!R200)*AMIL!$D200)</f>
        <v>0</v>
      </c>
      <c r="G200" s="20">
        <f>Model!$W$31*((drdp!D200+drdp!M200)*AMIL!$B200+(drdp!G200+drdp!P200)*AMIL!$C200+(drdp!J200+drdp!S200)*AMIL!$D200)</f>
        <v>0</v>
      </c>
      <c r="H200" s="18">
        <f>Model!$W$31*((drdp!B200)*AMIL!$B200+(drdp!E200)*AMIL!$C200+(drdp!H200)*AMIL!$D200)</f>
        <v>0</v>
      </c>
      <c r="I200" s="18">
        <f>Model!$W$31*((drdp!C200)*AMIL!$B200+(drdp!F200)*AMIL!$C200+(drdp!I200)*AMIL!$D200)</f>
        <v>0</v>
      </c>
      <c r="J200" s="18">
        <f>Model!$W$31*((drdp!D200)*AMIL!$B200+(drdp!G200)*AMIL!$C200+(drdp!J200)*AMIL!$D200)</f>
        <v>0</v>
      </c>
      <c r="K200" s="21">
        <f>SUM(E$3:E199)+H200</f>
        <v>-6.7870098859157428</v>
      </c>
      <c r="L200" s="21">
        <f>SUM(F$3:F199)+I200</f>
        <v>-2.1369526577754536</v>
      </c>
      <c r="M200" s="21">
        <f>SUM(G$3:G199)+J200</f>
        <v>0</v>
      </c>
      <c r="N200" s="21"/>
      <c r="O200" s="21"/>
      <c r="P200" s="21"/>
      <c r="Q200" s="19">
        <f t="shared" si="19"/>
        <v>46.063503191518024</v>
      </c>
      <c r="R200" s="19">
        <f t="shared" si="20"/>
        <v>4.5665666615735754</v>
      </c>
      <c r="S200" s="19">
        <f t="shared" si="21"/>
        <v>0</v>
      </c>
      <c r="T200" s="19">
        <f t="shared" si="22"/>
        <v>14.503518814055925</v>
      </c>
      <c r="U200" s="19">
        <f t="shared" si="23"/>
        <v>0</v>
      </c>
      <c r="V200" s="19">
        <f t="shared" si="24"/>
        <v>0</v>
      </c>
    </row>
    <row r="201" spans="1:22" x14ac:dyDescent="0.25">
      <c r="A201" s="26">
        <f>Wellpath!E201</f>
        <v>0</v>
      </c>
      <c r="B201" s="22">
        <v>0</v>
      </c>
      <c r="C201" s="22">
        <v>0</v>
      </c>
      <c r="D201" s="22">
        <f>SIN(Wellpath!L201) * SIN(Wellpath!O201) / (Bfield * COS(Dip))</f>
        <v>0</v>
      </c>
      <c r="E201" s="20">
        <f>Model!$W$31*((drdp!B201+drdp!K201)*AMIL!$B201+(drdp!E201+drdp!N201)*AMIL!$C201+(drdp!H201+drdp!Q201)*AMIL!$D201)</f>
        <v>0</v>
      </c>
      <c r="F201" s="20">
        <f>Model!$W$31*((drdp!C201+drdp!L201)*AMIL!$B201+(drdp!F201+drdp!O201)*AMIL!$C201+(drdp!I201+drdp!R201)*AMIL!$D201)</f>
        <v>0</v>
      </c>
      <c r="G201" s="20">
        <f>Model!$W$31*((drdp!D201+drdp!M201)*AMIL!$B201+(drdp!G201+drdp!P201)*AMIL!$C201+(drdp!J201+drdp!S201)*AMIL!$D201)</f>
        <v>0</v>
      </c>
      <c r="H201" s="18">
        <f>Model!$W$31*((drdp!B201)*AMIL!$B201+(drdp!E201)*AMIL!$C201+(drdp!H201)*AMIL!$D201)</f>
        <v>0</v>
      </c>
      <c r="I201" s="18">
        <f>Model!$W$31*((drdp!C201)*AMIL!$B201+(drdp!F201)*AMIL!$C201+(drdp!I201)*AMIL!$D201)</f>
        <v>0</v>
      </c>
      <c r="J201" s="18">
        <f>Model!$W$31*((drdp!D201)*AMIL!$B201+(drdp!G201)*AMIL!$C201+(drdp!J201)*AMIL!$D201)</f>
        <v>0</v>
      </c>
      <c r="K201" s="21">
        <f>SUM(E$3:E200)+H201</f>
        <v>-6.7870098859157428</v>
      </c>
      <c r="L201" s="21">
        <f>SUM(F$3:F200)+I201</f>
        <v>-2.1369526577754536</v>
      </c>
      <c r="M201" s="21">
        <f>SUM(G$3:G200)+J201</f>
        <v>0</v>
      </c>
      <c r="N201" s="21"/>
      <c r="O201" s="21"/>
      <c r="P201" s="21"/>
      <c r="Q201" s="19">
        <f t="shared" si="19"/>
        <v>46.063503191518024</v>
      </c>
      <c r="R201" s="19">
        <f t="shared" si="20"/>
        <v>4.5665666615735754</v>
      </c>
      <c r="S201" s="19">
        <f t="shared" si="21"/>
        <v>0</v>
      </c>
      <c r="T201" s="19">
        <f t="shared" si="22"/>
        <v>14.503518814055925</v>
      </c>
      <c r="U201" s="19">
        <f t="shared" si="23"/>
        <v>0</v>
      </c>
      <c r="V201" s="19">
        <f t="shared" si="24"/>
        <v>0</v>
      </c>
    </row>
    <row r="202" spans="1:22" x14ac:dyDescent="0.25">
      <c r="A202" s="26">
        <f>Wellpath!E202</f>
        <v>0</v>
      </c>
      <c r="B202" s="22">
        <v>0</v>
      </c>
      <c r="C202" s="22">
        <v>0</v>
      </c>
      <c r="D202" s="22">
        <f>SIN(Wellpath!L202) * SIN(Wellpath!O202) / (Bfield * COS(Dip))</f>
        <v>0</v>
      </c>
      <c r="E202" s="20">
        <f>Model!$W$31*((drdp!B202+drdp!K202)*AMIL!$B202+(drdp!E202+drdp!N202)*AMIL!$C202+(drdp!H202+drdp!Q202)*AMIL!$D202)</f>
        <v>0</v>
      </c>
      <c r="F202" s="20">
        <f>Model!$W$31*((drdp!C202+drdp!L202)*AMIL!$B202+(drdp!F202+drdp!O202)*AMIL!$C202+(drdp!I202+drdp!R202)*AMIL!$D202)</f>
        <v>0</v>
      </c>
      <c r="G202" s="20">
        <f>Model!$W$31*((drdp!D202+drdp!M202)*AMIL!$B202+(drdp!G202+drdp!P202)*AMIL!$C202+(drdp!J202+drdp!S202)*AMIL!$D202)</f>
        <v>0</v>
      </c>
      <c r="H202" s="18">
        <f>Model!$W$31*((drdp!B202)*AMIL!$B202+(drdp!E202)*AMIL!$C202+(drdp!H202)*AMIL!$D202)</f>
        <v>0</v>
      </c>
      <c r="I202" s="18">
        <f>Model!$W$31*((drdp!C202)*AMIL!$B202+(drdp!F202)*AMIL!$C202+(drdp!I202)*AMIL!$D202)</f>
        <v>0</v>
      </c>
      <c r="J202" s="18">
        <f>Model!$W$31*((drdp!D202)*AMIL!$B202+(drdp!G202)*AMIL!$C202+(drdp!J202)*AMIL!$D202)</f>
        <v>0</v>
      </c>
      <c r="K202" s="21">
        <f>SUM(E$3:E201)+H202</f>
        <v>-6.7870098859157428</v>
      </c>
      <c r="L202" s="21">
        <f>SUM(F$3:F201)+I202</f>
        <v>-2.1369526577754536</v>
      </c>
      <c r="M202" s="21">
        <f>SUM(G$3:G201)+J202</f>
        <v>0</v>
      </c>
      <c r="N202" s="21"/>
      <c r="O202" s="21"/>
      <c r="P202" s="21"/>
      <c r="Q202" s="19">
        <f t="shared" si="19"/>
        <v>46.063503191518024</v>
      </c>
      <c r="R202" s="19">
        <f t="shared" si="20"/>
        <v>4.5665666615735754</v>
      </c>
      <c r="S202" s="19">
        <f t="shared" si="21"/>
        <v>0</v>
      </c>
      <c r="T202" s="19">
        <f t="shared" si="22"/>
        <v>14.503518814055925</v>
      </c>
      <c r="U202" s="19">
        <f t="shared" si="23"/>
        <v>0</v>
      </c>
      <c r="V202" s="19">
        <f t="shared" si="24"/>
        <v>0</v>
      </c>
    </row>
    <row r="203" spans="1:22" x14ac:dyDescent="0.25">
      <c r="A203" s="26">
        <f>Wellpath!E203</f>
        <v>0</v>
      </c>
      <c r="B203" s="22">
        <v>0</v>
      </c>
      <c r="C203" s="22">
        <v>0</v>
      </c>
      <c r="D203" s="22">
        <f>SIN(Wellpath!L203) * SIN(Wellpath!O203) / (Bfield * COS(Dip))</f>
        <v>0</v>
      </c>
      <c r="E203" s="20">
        <f>Model!$W$31*((drdp!B203+drdp!K203)*AMIL!$B203+(drdp!E203+drdp!N203)*AMIL!$C203+(drdp!H203+drdp!Q203)*AMIL!$D203)</f>
        <v>0</v>
      </c>
      <c r="F203" s="20">
        <f>Model!$W$31*((drdp!C203+drdp!L203)*AMIL!$B203+(drdp!F203+drdp!O203)*AMIL!$C203+(drdp!I203+drdp!R203)*AMIL!$D203)</f>
        <v>0</v>
      </c>
      <c r="G203" s="20">
        <f>Model!$W$31*((drdp!D203+drdp!M203)*AMIL!$B203+(drdp!G203+drdp!P203)*AMIL!$C203+(drdp!J203+drdp!S203)*AMIL!$D203)</f>
        <v>0</v>
      </c>
      <c r="H203" s="18">
        <f>Model!$W$31*((drdp!B203)*AMIL!$B203+(drdp!E203)*AMIL!$C203+(drdp!H203)*AMIL!$D203)</f>
        <v>0</v>
      </c>
      <c r="I203" s="18">
        <f>Model!$W$31*((drdp!C203)*AMIL!$B203+(drdp!F203)*AMIL!$C203+(drdp!I203)*AMIL!$D203)</f>
        <v>0</v>
      </c>
      <c r="J203" s="18">
        <f>Model!$W$31*((drdp!D203)*AMIL!$B203+(drdp!G203)*AMIL!$C203+(drdp!J203)*AMIL!$D203)</f>
        <v>0</v>
      </c>
      <c r="K203" s="21">
        <f>SUM(E$3:E202)+H203</f>
        <v>-6.7870098859157428</v>
      </c>
      <c r="L203" s="21">
        <f>SUM(F$3:F202)+I203</f>
        <v>-2.1369526577754536</v>
      </c>
      <c r="M203" s="21">
        <f>SUM(G$3:G202)+J203</f>
        <v>0</v>
      </c>
      <c r="N203" s="21"/>
      <c r="O203" s="21"/>
      <c r="P203" s="21"/>
      <c r="Q203" s="19">
        <f t="shared" si="19"/>
        <v>46.063503191518024</v>
      </c>
      <c r="R203" s="19">
        <f t="shared" si="20"/>
        <v>4.5665666615735754</v>
      </c>
      <c r="S203" s="19">
        <f t="shared" si="21"/>
        <v>0</v>
      </c>
      <c r="T203" s="19">
        <f t="shared" si="22"/>
        <v>14.503518814055925</v>
      </c>
      <c r="U203" s="19">
        <f t="shared" si="23"/>
        <v>0</v>
      </c>
      <c r="V203" s="19">
        <f t="shared" si="24"/>
        <v>0</v>
      </c>
    </row>
    <row r="204" spans="1:22" x14ac:dyDescent="0.25">
      <c r="A204" s="26">
        <f>Wellpath!E204</f>
        <v>0</v>
      </c>
      <c r="B204" s="22">
        <v>0</v>
      </c>
      <c r="C204" s="22">
        <v>0</v>
      </c>
      <c r="D204" s="22">
        <f>SIN(Wellpath!L204) * SIN(Wellpath!O204) / (Bfield * COS(Dip))</f>
        <v>0</v>
      </c>
      <c r="E204" s="20">
        <f>Model!$W$31*((drdp!B204+drdp!K204)*AMIL!$B204+(drdp!E204+drdp!N204)*AMIL!$C204+(drdp!H204+drdp!Q204)*AMIL!$D204)</f>
        <v>0</v>
      </c>
      <c r="F204" s="20">
        <f>Model!$W$31*((drdp!C204+drdp!L204)*AMIL!$B204+(drdp!F204+drdp!O204)*AMIL!$C204+(drdp!I204+drdp!R204)*AMIL!$D204)</f>
        <v>0</v>
      </c>
      <c r="G204" s="20">
        <f>Model!$W$31*((drdp!D204+drdp!M204)*AMIL!$B204+(drdp!G204+drdp!P204)*AMIL!$C204+(drdp!J204+drdp!S204)*AMIL!$D204)</f>
        <v>0</v>
      </c>
      <c r="H204" s="18">
        <f>Model!$W$31*((drdp!B204)*AMIL!$B204+(drdp!E204)*AMIL!$C204+(drdp!H204)*AMIL!$D204)</f>
        <v>0</v>
      </c>
      <c r="I204" s="18">
        <f>Model!$W$31*((drdp!C204)*AMIL!$B204+(drdp!F204)*AMIL!$C204+(drdp!I204)*AMIL!$D204)</f>
        <v>0</v>
      </c>
      <c r="J204" s="18">
        <f>Model!$W$31*((drdp!D204)*AMIL!$B204+(drdp!G204)*AMIL!$C204+(drdp!J204)*AMIL!$D204)</f>
        <v>0</v>
      </c>
      <c r="K204" s="21">
        <f>SUM(E$3:E203)+H204</f>
        <v>-6.7870098859157428</v>
      </c>
      <c r="L204" s="21">
        <f>SUM(F$3:F203)+I204</f>
        <v>-2.1369526577754536</v>
      </c>
      <c r="M204" s="21">
        <f>SUM(G$3:G203)+J204</f>
        <v>0</v>
      </c>
      <c r="N204" s="21"/>
      <c r="O204" s="21"/>
      <c r="P204" s="21"/>
      <c r="Q204" s="19">
        <f t="shared" si="19"/>
        <v>46.063503191518024</v>
      </c>
      <c r="R204" s="19">
        <f t="shared" si="20"/>
        <v>4.5665666615735754</v>
      </c>
      <c r="S204" s="19">
        <f t="shared" si="21"/>
        <v>0</v>
      </c>
      <c r="T204" s="19">
        <f t="shared" si="22"/>
        <v>14.503518814055925</v>
      </c>
      <c r="U204" s="19">
        <f t="shared" si="23"/>
        <v>0</v>
      </c>
      <c r="V204" s="19">
        <f t="shared" si="24"/>
        <v>0</v>
      </c>
    </row>
    <row r="205" spans="1:22" x14ac:dyDescent="0.25">
      <c r="A205" s="26">
        <f>Wellpath!E205</f>
        <v>0</v>
      </c>
      <c r="B205" s="22">
        <v>0</v>
      </c>
      <c r="C205" s="22">
        <v>0</v>
      </c>
      <c r="D205" s="22">
        <f>SIN(Wellpath!L205) * SIN(Wellpath!O205) / (Bfield * COS(Dip))</f>
        <v>0</v>
      </c>
      <c r="E205" s="20">
        <f>Model!$W$31*((drdp!B205+drdp!K205)*AMIL!$B205+(drdp!E205+drdp!N205)*AMIL!$C205+(drdp!H205+drdp!Q205)*AMIL!$D205)</f>
        <v>0</v>
      </c>
      <c r="F205" s="20">
        <f>Model!$W$31*((drdp!C205+drdp!L205)*AMIL!$B205+(drdp!F205+drdp!O205)*AMIL!$C205+(drdp!I205+drdp!R205)*AMIL!$D205)</f>
        <v>0</v>
      </c>
      <c r="G205" s="20">
        <f>Model!$W$31*((drdp!D205+drdp!M205)*AMIL!$B205+(drdp!G205+drdp!P205)*AMIL!$C205+(drdp!J205+drdp!S205)*AMIL!$D205)</f>
        <v>0</v>
      </c>
      <c r="H205" s="18">
        <f>Model!$W$31*((drdp!B205)*AMIL!$B205+(drdp!E205)*AMIL!$C205+(drdp!H205)*AMIL!$D205)</f>
        <v>0</v>
      </c>
      <c r="I205" s="18">
        <f>Model!$W$31*((drdp!C205)*AMIL!$B205+(drdp!F205)*AMIL!$C205+(drdp!I205)*AMIL!$D205)</f>
        <v>0</v>
      </c>
      <c r="J205" s="18">
        <f>Model!$W$31*((drdp!D205)*AMIL!$B205+(drdp!G205)*AMIL!$C205+(drdp!J205)*AMIL!$D205)</f>
        <v>0</v>
      </c>
      <c r="K205" s="21">
        <f>SUM(E$3:E204)+H205</f>
        <v>-6.7870098859157428</v>
      </c>
      <c r="L205" s="21">
        <f>SUM(F$3:F204)+I205</f>
        <v>-2.1369526577754536</v>
      </c>
      <c r="M205" s="21">
        <f>SUM(G$3:G204)+J205</f>
        <v>0</v>
      </c>
      <c r="N205" s="21"/>
      <c r="O205" s="21"/>
      <c r="P205" s="21"/>
      <c r="Q205" s="19">
        <f t="shared" si="19"/>
        <v>46.063503191518024</v>
      </c>
      <c r="R205" s="19">
        <f t="shared" si="20"/>
        <v>4.5665666615735754</v>
      </c>
      <c r="S205" s="19">
        <f t="shared" si="21"/>
        <v>0</v>
      </c>
      <c r="T205" s="19">
        <f t="shared" si="22"/>
        <v>14.503518814055925</v>
      </c>
      <c r="U205" s="19">
        <f t="shared" si="23"/>
        <v>0</v>
      </c>
      <c r="V205" s="19">
        <f t="shared" si="24"/>
        <v>0</v>
      </c>
    </row>
    <row r="206" spans="1:22" x14ac:dyDescent="0.25">
      <c r="A206" s="26">
        <f>Wellpath!E206</f>
        <v>0</v>
      </c>
      <c r="B206" s="22">
        <v>0</v>
      </c>
      <c r="C206" s="22">
        <v>0</v>
      </c>
      <c r="D206" s="22">
        <f>SIN(Wellpath!L206) * SIN(Wellpath!O206) / (Bfield * COS(Dip))</f>
        <v>0</v>
      </c>
      <c r="E206" s="20">
        <f>Model!$W$31*((drdp!B206+drdp!K206)*AMIL!$B206+(drdp!E206+drdp!N206)*AMIL!$C206+(drdp!H206+drdp!Q206)*AMIL!$D206)</f>
        <v>0</v>
      </c>
      <c r="F206" s="20">
        <f>Model!$W$31*((drdp!C206+drdp!L206)*AMIL!$B206+(drdp!F206+drdp!O206)*AMIL!$C206+(drdp!I206+drdp!R206)*AMIL!$D206)</f>
        <v>0</v>
      </c>
      <c r="G206" s="20">
        <f>Model!$W$31*((drdp!D206+drdp!M206)*AMIL!$B206+(drdp!G206+drdp!P206)*AMIL!$C206+(drdp!J206+drdp!S206)*AMIL!$D206)</f>
        <v>0</v>
      </c>
      <c r="H206" s="18">
        <f>Model!$W$31*((drdp!B206)*AMIL!$B206+(drdp!E206)*AMIL!$C206+(drdp!H206)*AMIL!$D206)</f>
        <v>0</v>
      </c>
      <c r="I206" s="18">
        <f>Model!$W$31*((drdp!C206)*AMIL!$B206+(drdp!F206)*AMIL!$C206+(drdp!I206)*AMIL!$D206)</f>
        <v>0</v>
      </c>
      <c r="J206" s="18">
        <f>Model!$W$31*((drdp!D206)*AMIL!$B206+(drdp!G206)*AMIL!$C206+(drdp!J206)*AMIL!$D206)</f>
        <v>0</v>
      </c>
      <c r="K206" s="21">
        <f>SUM(E$3:E205)+H206</f>
        <v>-6.7870098859157428</v>
      </c>
      <c r="L206" s="21">
        <f>SUM(F$3:F205)+I206</f>
        <v>-2.1369526577754536</v>
      </c>
      <c r="M206" s="21">
        <f>SUM(G$3:G205)+J206</f>
        <v>0</v>
      </c>
      <c r="N206" s="21"/>
      <c r="O206" s="21"/>
      <c r="P206" s="21"/>
      <c r="Q206" s="19">
        <f t="shared" si="19"/>
        <v>46.063503191518024</v>
      </c>
      <c r="R206" s="19">
        <f t="shared" si="20"/>
        <v>4.5665666615735754</v>
      </c>
      <c r="S206" s="19">
        <f t="shared" si="21"/>
        <v>0</v>
      </c>
      <c r="T206" s="19">
        <f t="shared" si="22"/>
        <v>14.503518814055925</v>
      </c>
      <c r="U206" s="19">
        <f t="shared" si="23"/>
        <v>0</v>
      </c>
      <c r="V206" s="19">
        <f t="shared" si="24"/>
        <v>0</v>
      </c>
    </row>
    <row r="207" spans="1:22" x14ac:dyDescent="0.25">
      <c r="A207" s="26">
        <f>Wellpath!E207</f>
        <v>0</v>
      </c>
      <c r="B207" s="22">
        <v>0</v>
      </c>
      <c r="C207" s="22">
        <v>0</v>
      </c>
      <c r="D207" s="22">
        <f>SIN(Wellpath!L207) * SIN(Wellpath!O207) / (Bfield * COS(Dip))</f>
        <v>0</v>
      </c>
      <c r="E207" s="20">
        <f>Model!$W$31*((drdp!B207+drdp!K207)*AMIL!$B207+(drdp!E207+drdp!N207)*AMIL!$C207+(drdp!H207+drdp!Q207)*AMIL!$D207)</f>
        <v>0</v>
      </c>
      <c r="F207" s="20">
        <f>Model!$W$31*((drdp!C207+drdp!L207)*AMIL!$B207+(drdp!F207+drdp!O207)*AMIL!$C207+(drdp!I207+drdp!R207)*AMIL!$D207)</f>
        <v>0</v>
      </c>
      <c r="G207" s="20">
        <f>Model!$W$31*((drdp!D207+drdp!M207)*AMIL!$B207+(drdp!G207+drdp!P207)*AMIL!$C207+(drdp!J207+drdp!S207)*AMIL!$D207)</f>
        <v>0</v>
      </c>
      <c r="H207" s="18">
        <f>Model!$W$31*((drdp!B207)*AMIL!$B207+(drdp!E207)*AMIL!$C207+(drdp!H207)*AMIL!$D207)</f>
        <v>0</v>
      </c>
      <c r="I207" s="18">
        <f>Model!$W$31*((drdp!C207)*AMIL!$B207+(drdp!F207)*AMIL!$C207+(drdp!I207)*AMIL!$D207)</f>
        <v>0</v>
      </c>
      <c r="J207" s="18">
        <f>Model!$W$31*((drdp!D207)*AMIL!$B207+(drdp!G207)*AMIL!$C207+(drdp!J207)*AMIL!$D207)</f>
        <v>0</v>
      </c>
      <c r="K207" s="21">
        <f>SUM(E$3:E206)+H207</f>
        <v>-6.7870098859157428</v>
      </c>
      <c r="L207" s="21">
        <f>SUM(F$3:F206)+I207</f>
        <v>-2.1369526577754536</v>
      </c>
      <c r="M207" s="21">
        <f>SUM(G$3:G206)+J207</f>
        <v>0</v>
      </c>
      <c r="N207" s="21"/>
      <c r="O207" s="21"/>
      <c r="P207" s="21"/>
      <c r="Q207" s="19">
        <f t="shared" si="19"/>
        <v>46.063503191518024</v>
      </c>
      <c r="R207" s="19">
        <f t="shared" si="20"/>
        <v>4.5665666615735754</v>
      </c>
      <c r="S207" s="19">
        <f t="shared" si="21"/>
        <v>0</v>
      </c>
      <c r="T207" s="19">
        <f t="shared" si="22"/>
        <v>14.503518814055925</v>
      </c>
      <c r="U207" s="19">
        <f t="shared" si="23"/>
        <v>0</v>
      </c>
      <c r="V207" s="19">
        <f t="shared" si="24"/>
        <v>0</v>
      </c>
    </row>
    <row r="208" spans="1:22" x14ac:dyDescent="0.25">
      <c r="A208" s="26">
        <f>Wellpath!E208</f>
        <v>0</v>
      </c>
      <c r="B208" s="22">
        <v>0</v>
      </c>
      <c r="C208" s="22">
        <v>0</v>
      </c>
      <c r="D208" s="22">
        <f>SIN(Wellpath!L208) * SIN(Wellpath!O208) / (Bfield * COS(Dip))</f>
        <v>0</v>
      </c>
      <c r="E208" s="20">
        <f>Model!$W$31*((drdp!B208+drdp!K208)*AMIL!$B208+(drdp!E208+drdp!N208)*AMIL!$C208+(drdp!H208+drdp!Q208)*AMIL!$D208)</f>
        <v>0</v>
      </c>
      <c r="F208" s="20">
        <f>Model!$W$31*((drdp!C208+drdp!L208)*AMIL!$B208+(drdp!F208+drdp!O208)*AMIL!$C208+(drdp!I208+drdp!R208)*AMIL!$D208)</f>
        <v>0</v>
      </c>
      <c r="G208" s="20">
        <f>Model!$W$31*((drdp!D208+drdp!M208)*AMIL!$B208+(drdp!G208+drdp!P208)*AMIL!$C208+(drdp!J208+drdp!S208)*AMIL!$D208)</f>
        <v>0</v>
      </c>
      <c r="H208" s="18">
        <f>Model!$W$31*((drdp!B208)*AMIL!$B208+(drdp!E208)*AMIL!$C208+(drdp!H208)*AMIL!$D208)</f>
        <v>0</v>
      </c>
      <c r="I208" s="18">
        <f>Model!$W$31*((drdp!C208)*AMIL!$B208+(drdp!F208)*AMIL!$C208+(drdp!I208)*AMIL!$D208)</f>
        <v>0</v>
      </c>
      <c r="J208" s="18">
        <f>Model!$W$31*((drdp!D208)*AMIL!$B208+(drdp!G208)*AMIL!$C208+(drdp!J208)*AMIL!$D208)</f>
        <v>0</v>
      </c>
      <c r="K208" s="21">
        <f>SUM(E$3:E207)+H208</f>
        <v>-6.7870098859157428</v>
      </c>
      <c r="L208" s="21">
        <f>SUM(F$3:F207)+I208</f>
        <v>-2.1369526577754536</v>
      </c>
      <c r="M208" s="21">
        <f>SUM(G$3:G207)+J208</f>
        <v>0</v>
      </c>
      <c r="N208" s="21"/>
      <c r="O208" s="21"/>
      <c r="P208" s="21"/>
      <c r="Q208" s="19">
        <f t="shared" si="19"/>
        <v>46.063503191518024</v>
      </c>
      <c r="R208" s="19">
        <f t="shared" si="20"/>
        <v>4.5665666615735754</v>
      </c>
      <c r="S208" s="19">
        <f t="shared" si="21"/>
        <v>0</v>
      </c>
      <c r="T208" s="19">
        <f t="shared" si="22"/>
        <v>14.503518814055925</v>
      </c>
      <c r="U208" s="19">
        <f t="shared" si="23"/>
        <v>0</v>
      </c>
      <c r="V208" s="19">
        <f t="shared" si="24"/>
        <v>0</v>
      </c>
    </row>
    <row r="209" spans="1:22" x14ac:dyDescent="0.25">
      <c r="A209" s="26">
        <f>Wellpath!E209</f>
        <v>0</v>
      </c>
      <c r="B209" s="22">
        <v>0</v>
      </c>
      <c r="C209" s="22">
        <v>0</v>
      </c>
      <c r="D209" s="22">
        <f>SIN(Wellpath!L209) * SIN(Wellpath!O209) / (Bfield * COS(Dip))</f>
        <v>0</v>
      </c>
      <c r="E209" s="20">
        <f>Model!$W$31*((drdp!B209+drdp!K209)*AMIL!$B209+(drdp!E209+drdp!N209)*AMIL!$C209+(drdp!H209+drdp!Q209)*AMIL!$D209)</f>
        <v>0</v>
      </c>
      <c r="F209" s="20">
        <f>Model!$W$31*((drdp!C209+drdp!L209)*AMIL!$B209+(drdp!F209+drdp!O209)*AMIL!$C209+(drdp!I209+drdp!R209)*AMIL!$D209)</f>
        <v>0</v>
      </c>
      <c r="G209" s="20">
        <f>Model!$W$31*((drdp!D209+drdp!M209)*AMIL!$B209+(drdp!G209+drdp!P209)*AMIL!$C209+(drdp!J209+drdp!S209)*AMIL!$D209)</f>
        <v>0</v>
      </c>
      <c r="H209" s="18">
        <f>Model!$W$31*((drdp!B209)*AMIL!$B209+(drdp!E209)*AMIL!$C209+(drdp!H209)*AMIL!$D209)</f>
        <v>0</v>
      </c>
      <c r="I209" s="18">
        <f>Model!$W$31*((drdp!C209)*AMIL!$B209+(drdp!F209)*AMIL!$C209+(drdp!I209)*AMIL!$D209)</f>
        <v>0</v>
      </c>
      <c r="J209" s="18">
        <f>Model!$W$31*((drdp!D209)*AMIL!$B209+(drdp!G209)*AMIL!$C209+(drdp!J209)*AMIL!$D209)</f>
        <v>0</v>
      </c>
      <c r="K209" s="21">
        <f>SUM(E$3:E208)+H209</f>
        <v>-6.7870098859157428</v>
      </c>
      <c r="L209" s="21">
        <f>SUM(F$3:F208)+I209</f>
        <v>-2.1369526577754536</v>
      </c>
      <c r="M209" s="21">
        <f>SUM(G$3:G208)+J209</f>
        <v>0</v>
      </c>
      <c r="N209" s="21"/>
      <c r="O209" s="21"/>
      <c r="P209" s="21"/>
      <c r="Q209" s="19">
        <f t="shared" si="19"/>
        <v>46.063503191518024</v>
      </c>
      <c r="R209" s="19">
        <f t="shared" si="20"/>
        <v>4.5665666615735754</v>
      </c>
      <c r="S209" s="19">
        <f t="shared" si="21"/>
        <v>0</v>
      </c>
      <c r="T209" s="19">
        <f t="shared" si="22"/>
        <v>14.503518814055925</v>
      </c>
      <c r="U209" s="19">
        <f t="shared" si="23"/>
        <v>0</v>
      </c>
      <c r="V209" s="19">
        <f t="shared" si="24"/>
        <v>0</v>
      </c>
    </row>
    <row r="210" spans="1:22" x14ac:dyDescent="0.25">
      <c r="A210" s="26">
        <f>Wellpath!E210</f>
        <v>0</v>
      </c>
      <c r="B210" s="22">
        <v>0</v>
      </c>
      <c r="C210" s="22">
        <v>0</v>
      </c>
      <c r="D210" s="22">
        <f>SIN(Wellpath!L210) * SIN(Wellpath!O210) / (Bfield * COS(Dip))</f>
        <v>0</v>
      </c>
      <c r="E210" s="20">
        <f>Model!$W$31*((drdp!B210+drdp!K210)*AMIL!$B210+(drdp!E210+drdp!N210)*AMIL!$C210+(drdp!H210+drdp!Q210)*AMIL!$D210)</f>
        <v>0</v>
      </c>
      <c r="F210" s="20">
        <f>Model!$W$31*((drdp!C210+drdp!L210)*AMIL!$B210+(drdp!F210+drdp!O210)*AMIL!$C210+(drdp!I210+drdp!R210)*AMIL!$D210)</f>
        <v>0</v>
      </c>
      <c r="G210" s="20">
        <f>Model!$W$31*((drdp!D210+drdp!M210)*AMIL!$B210+(drdp!G210+drdp!P210)*AMIL!$C210+(drdp!J210+drdp!S210)*AMIL!$D210)</f>
        <v>0</v>
      </c>
      <c r="H210" s="18">
        <f>Model!$W$31*((drdp!B210)*AMIL!$B210+(drdp!E210)*AMIL!$C210+(drdp!H210)*AMIL!$D210)</f>
        <v>0</v>
      </c>
      <c r="I210" s="18">
        <f>Model!$W$31*((drdp!C210)*AMIL!$B210+(drdp!F210)*AMIL!$C210+(drdp!I210)*AMIL!$D210)</f>
        <v>0</v>
      </c>
      <c r="J210" s="18">
        <f>Model!$W$31*((drdp!D210)*AMIL!$B210+(drdp!G210)*AMIL!$C210+(drdp!J210)*AMIL!$D210)</f>
        <v>0</v>
      </c>
      <c r="K210" s="21">
        <f>SUM(E$3:E209)+H210</f>
        <v>-6.7870098859157428</v>
      </c>
      <c r="L210" s="21">
        <f>SUM(F$3:F209)+I210</f>
        <v>-2.1369526577754536</v>
      </c>
      <c r="M210" s="21">
        <f>SUM(G$3:G209)+J210</f>
        <v>0</v>
      </c>
      <c r="N210" s="21"/>
      <c r="O210" s="21"/>
      <c r="P210" s="21"/>
      <c r="Q210" s="19">
        <f t="shared" si="19"/>
        <v>46.063503191518024</v>
      </c>
      <c r="R210" s="19">
        <f t="shared" si="20"/>
        <v>4.5665666615735754</v>
      </c>
      <c r="S210" s="19">
        <f t="shared" si="21"/>
        <v>0</v>
      </c>
      <c r="T210" s="19">
        <f t="shared" si="22"/>
        <v>14.503518814055925</v>
      </c>
      <c r="U210" s="19">
        <f t="shared" si="23"/>
        <v>0</v>
      </c>
      <c r="V210" s="19">
        <f t="shared" si="24"/>
        <v>0</v>
      </c>
    </row>
    <row r="211" spans="1:22" x14ac:dyDescent="0.25">
      <c r="A211" s="26">
        <f>Wellpath!E211</f>
        <v>0</v>
      </c>
      <c r="B211" s="22">
        <v>0</v>
      </c>
      <c r="C211" s="22">
        <v>0</v>
      </c>
      <c r="D211" s="22">
        <f>SIN(Wellpath!L211) * SIN(Wellpath!O211) / (Bfield * COS(Dip))</f>
        <v>0</v>
      </c>
      <c r="E211" s="20">
        <f>Model!$W$31*((drdp!B211+drdp!K211)*AMIL!$B211+(drdp!E211+drdp!N211)*AMIL!$C211+(drdp!H211+drdp!Q211)*AMIL!$D211)</f>
        <v>0</v>
      </c>
      <c r="F211" s="20">
        <f>Model!$W$31*((drdp!C211+drdp!L211)*AMIL!$B211+(drdp!F211+drdp!O211)*AMIL!$C211+(drdp!I211+drdp!R211)*AMIL!$D211)</f>
        <v>0</v>
      </c>
      <c r="G211" s="20">
        <f>Model!$W$31*((drdp!D211+drdp!M211)*AMIL!$B211+(drdp!G211+drdp!P211)*AMIL!$C211+(drdp!J211+drdp!S211)*AMIL!$D211)</f>
        <v>0</v>
      </c>
      <c r="H211" s="18">
        <f>Model!$W$31*((drdp!B211)*AMIL!$B211+(drdp!E211)*AMIL!$C211+(drdp!H211)*AMIL!$D211)</f>
        <v>0</v>
      </c>
      <c r="I211" s="18">
        <f>Model!$W$31*((drdp!C211)*AMIL!$B211+(drdp!F211)*AMIL!$C211+(drdp!I211)*AMIL!$D211)</f>
        <v>0</v>
      </c>
      <c r="J211" s="18">
        <f>Model!$W$31*((drdp!D211)*AMIL!$B211+(drdp!G211)*AMIL!$C211+(drdp!J211)*AMIL!$D211)</f>
        <v>0</v>
      </c>
      <c r="K211" s="21">
        <f>SUM(E$3:E210)+H211</f>
        <v>-6.7870098859157428</v>
      </c>
      <c r="L211" s="21">
        <f>SUM(F$3:F210)+I211</f>
        <v>-2.1369526577754536</v>
      </c>
      <c r="M211" s="21">
        <f>SUM(G$3:G210)+J211</f>
        <v>0</v>
      </c>
      <c r="N211" s="21"/>
      <c r="O211" s="21"/>
      <c r="P211" s="21"/>
      <c r="Q211" s="19">
        <f t="shared" si="19"/>
        <v>46.063503191518024</v>
      </c>
      <c r="R211" s="19">
        <f t="shared" si="20"/>
        <v>4.5665666615735754</v>
      </c>
      <c r="S211" s="19">
        <f t="shared" si="21"/>
        <v>0</v>
      </c>
      <c r="T211" s="19">
        <f t="shared" si="22"/>
        <v>14.503518814055925</v>
      </c>
      <c r="U211" s="19">
        <f t="shared" si="23"/>
        <v>0</v>
      </c>
      <c r="V211" s="19">
        <f t="shared" si="24"/>
        <v>0</v>
      </c>
    </row>
    <row r="212" spans="1:22" x14ac:dyDescent="0.25">
      <c r="A212" s="26">
        <f>Wellpath!E212</f>
        <v>0</v>
      </c>
      <c r="B212" s="22">
        <v>0</v>
      </c>
      <c r="C212" s="22">
        <v>0</v>
      </c>
      <c r="D212" s="22">
        <f>SIN(Wellpath!L212) * SIN(Wellpath!O212) / (Bfield * COS(Dip))</f>
        <v>0</v>
      </c>
      <c r="E212" s="20">
        <f>Model!$W$31*((drdp!B212+drdp!K212)*AMIL!$B212+(drdp!E212+drdp!N212)*AMIL!$C212+(drdp!H212+drdp!Q212)*AMIL!$D212)</f>
        <v>0</v>
      </c>
      <c r="F212" s="20">
        <f>Model!$W$31*((drdp!C212+drdp!L212)*AMIL!$B212+(drdp!F212+drdp!O212)*AMIL!$C212+(drdp!I212+drdp!R212)*AMIL!$D212)</f>
        <v>0</v>
      </c>
      <c r="G212" s="20">
        <f>Model!$W$31*((drdp!D212+drdp!M212)*AMIL!$B212+(drdp!G212+drdp!P212)*AMIL!$C212+(drdp!J212+drdp!S212)*AMIL!$D212)</f>
        <v>0</v>
      </c>
      <c r="H212" s="18">
        <f>Model!$W$31*((drdp!B212)*AMIL!$B212+(drdp!E212)*AMIL!$C212+(drdp!H212)*AMIL!$D212)</f>
        <v>0</v>
      </c>
      <c r="I212" s="18">
        <f>Model!$W$31*((drdp!C212)*AMIL!$B212+(drdp!F212)*AMIL!$C212+(drdp!I212)*AMIL!$D212)</f>
        <v>0</v>
      </c>
      <c r="J212" s="18">
        <f>Model!$W$31*((drdp!D212)*AMIL!$B212+(drdp!G212)*AMIL!$C212+(drdp!J212)*AMIL!$D212)</f>
        <v>0</v>
      </c>
      <c r="K212" s="21">
        <f>SUM(E$3:E211)+H212</f>
        <v>-6.7870098859157428</v>
      </c>
      <c r="L212" s="21">
        <f>SUM(F$3:F211)+I212</f>
        <v>-2.1369526577754536</v>
      </c>
      <c r="M212" s="21">
        <f>SUM(G$3:G211)+J212</f>
        <v>0</v>
      </c>
      <c r="N212" s="21"/>
      <c r="O212" s="21"/>
      <c r="P212" s="21"/>
      <c r="Q212" s="19">
        <f t="shared" si="19"/>
        <v>46.063503191518024</v>
      </c>
      <c r="R212" s="19">
        <f t="shared" si="20"/>
        <v>4.5665666615735754</v>
      </c>
      <c r="S212" s="19">
        <f t="shared" si="21"/>
        <v>0</v>
      </c>
      <c r="T212" s="19">
        <f t="shared" si="22"/>
        <v>14.503518814055925</v>
      </c>
      <c r="U212" s="19">
        <f t="shared" si="23"/>
        <v>0</v>
      </c>
      <c r="V212" s="19">
        <f t="shared" si="24"/>
        <v>0</v>
      </c>
    </row>
    <row r="213" spans="1:22" x14ac:dyDescent="0.25">
      <c r="A213" s="26">
        <f>Wellpath!E213</f>
        <v>0</v>
      </c>
      <c r="B213" s="22">
        <v>0</v>
      </c>
      <c r="C213" s="22">
        <v>0</v>
      </c>
      <c r="D213" s="22">
        <f>SIN(Wellpath!L213) * SIN(Wellpath!O213) / (Bfield * COS(Dip))</f>
        <v>0</v>
      </c>
      <c r="E213" s="20">
        <f>Model!$W$31*((drdp!B213+drdp!K213)*AMIL!$B213+(drdp!E213+drdp!N213)*AMIL!$C213+(drdp!H213+drdp!Q213)*AMIL!$D213)</f>
        <v>0</v>
      </c>
      <c r="F213" s="20">
        <f>Model!$W$31*((drdp!C213+drdp!L213)*AMIL!$B213+(drdp!F213+drdp!O213)*AMIL!$C213+(drdp!I213+drdp!R213)*AMIL!$D213)</f>
        <v>0</v>
      </c>
      <c r="G213" s="20">
        <f>Model!$W$31*((drdp!D213+drdp!M213)*AMIL!$B213+(drdp!G213+drdp!P213)*AMIL!$C213+(drdp!J213+drdp!S213)*AMIL!$D213)</f>
        <v>0</v>
      </c>
      <c r="H213" s="18">
        <f>Model!$W$31*((drdp!B213)*AMIL!$B213+(drdp!E213)*AMIL!$C213+(drdp!H213)*AMIL!$D213)</f>
        <v>0</v>
      </c>
      <c r="I213" s="18">
        <f>Model!$W$31*((drdp!C213)*AMIL!$B213+(drdp!F213)*AMIL!$C213+(drdp!I213)*AMIL!$D213)</f>
        <v>0</v>
      </c>
      <c r="J213" s="18">
        <f>Model!$W$31*((drdp!D213)*AMIL!$B213+(drdp!G213)*AMIL!$C213+(drdp!J213)*AMIL!$D213)</f>
        <v>0</v>
      </c>
      <c r="K213" s="21">
        <f>SUM(E$3:E212)+H213</f>
        <v>-6.7870098859157428</v>
      </c>
      <c r="L213" s="21">
        <f>SUM(F$3:F212)+I213</f>
        <v>-2.1369526577754536</v>
      </c>
      <c r="M213" s="21">
        <f>SUM(G$3:G212)+J213</f>
        <v>0</v>
      </c>
      <c r="N213" s="21"/>
      <c r="O213" s="21"/>
      <c r="P213" s="21"/>
      <c r="Q213" s="19">
        <f t="shared" si="19"/>
        <v>46.063503191518024</v>
      </c>
      <c r="R213" s="19">
        <f t="shared" si="20"/>
        <v>4.5665666615735754</v>
      </c>
      <c r="S213" s="19">
        <f t="shared" si="21"/>
        <v>0</v>
      </c>
      <c r="T213" s="19">
        <f t="shared" si="22"/>
        <v>14.503518814055925</v>
      </c>
      <c r="U213" s="19">
        <f t="shared" si="23"/>
        <v>0</v>
      </c>
      <c r="V213" s="19">
        <f t="shared" si="24"/>
        <v>0</v>
      </c>
    </row>
    <row r="214" spans="1:22" x14ac:dyDescent="0.25">
      <c r="A214" s="26">
        <f>Wellpath!E214</f>
        <v>0</v>
      </c>
      <c r="B214" s="22">
        <v>0</v>
      </c>
      <c r="C214" s="22">
        <v>0</v>
      </c>
      <c r="D214" s="22">
        <f>SIN(Wellpath!L214) * SIN(Wellpath!O214) / (Bfield * COS(Dip))</f>
        <v>0</v>
      </c>
      <c r="E214" s="20">
        <f>Model!$W$31*((drdp!B214+drdp!K214)*AMIL!$B214+(drdp!E214+drdp!N214)*AMIL!$C214+(drdp!H214+drdp!Q214)*AMIL!$D214)</f>
        <v>0</v>
      </c>
      <c r="F214" s="20">
        <f>Model!$W$31*((drdp!C214+drdp!L214)*AMIL!$B214+(drdp!F214+drdp!O214)*AMIL!$C214+(drdp!I214+drdp!R214)*AMIL!$D214)</f>
        <v>0</v>
      </c>
      <c r="G214" s="20">
        <f>Model!$W$31*((drdp!D214+drdp!M214)*AMIL!$B214+(drdp!G214+drdp!P214)*AMIL!$C214+(drdp!J214+drdp!S214)*AMIL!$D214)</f>
        <v>0</v>
      </c>
      <c r="H214" s="18">
        <f>Model!$W$31*((drdp!B214)*AMIL!$B214+(drdp!E214)*AMIL!$C214+(drdp!H214)*AMIL!$D214)</f>
        <v>0</v>
      </c>
      <c r="I214" s="18">
        <f>Model!$W$31*((drdp!C214)*AMIL!$B214+(drdp!F214)*AMIL!$C214+(drdp!I214)*AMIL!$D214)</f>
        <v>0</v>
      </c>
      <c r="J214" s="18">
        <f>Model!$W$31*((drdp!D214)*AMIL!$B214+(drdp!G214)*AMIL!$C214+(drdp!J214)*AMIL!$D214)</f>
        <v>0</v>
      </c>
      <c r="K214" s="21">
        <f>SUM(E$3:E213)+H214</f>
        <v>-6.7870098859157428</v>
      </c>
      <c r="L214" s="21">
        <f>SUM(F$3:F213)+I214</f>
        <v>-2.1369526577754536</v>
      </c>
      <c r="M214" s="21">
        <f>SUM(G$3:G213)+J214</f>
        <v>0</v>
      </c>
      <c r="N214" s="21"/>
      <c r="O214" s="21"/>
      <c r="P214" s="21"/>
      <c r="Q214" s="19">
        <f t="shared" si="19"/>
        <v>46.063503191518024</v>
      </c>
      <c r="R214" s="19">
        <f t="shared" si="20"/>
        <v>4.5665666615735754</v>
      </c>
      <c r="S214" s="19">
        <f t="shared" si="21"/>
        <v>0</v>
      </c>
      <c r="T214" s="19">
        <f t="shared" si="22"/>
        <v>14.503518814055925</v>
      </c>
      <c r="U214" s="19">
        <f t="shared" si="23"/>
        <v>0</v>
      </c>
      <c r="V214" s="19">
        <f t="shared" si="24"/>
        <v>0</v>
      </c>
    </row>
    <row r="215" spans="1:22" x14ac:dyDescent="0.25">
      <c r="A215" s="26">
        <f>Wellpath!E215</f>
        <v>0</v>
      </c>
      <c r="B215" s="22">
        <v>0</v>
      </c>
      <c r="C215" s="22">
        <v>0</v>
      </c>
      <c r="D215" s="22">
        <f>SIN(Wellpath!L215) * SIN(Wellpath!O215) / (Bfield * COS(Dip))</f>
        <v>0</v>
      </c>
      <c r="E215" s="20">
        <f>Model!$W$31*((drdp!B215+drdp!K215)*AMIL!$B215+(drdp!E215+drdp!N215)*AMIL!$C215+(drdp!H215+drdp!Q215)*AMIL!$D215)</f>
        <v>0</v>
      </c>
      <c r="F215" s="20">
        <f>Model!$W$31*((drdp!C215+drdp!L215)*AMIL!$B215+(drdp!F215+drdp!O215)*AMIL!$C215+(drdp!I215+drdp!R215)*AMIL!$D215)</f>
        <v>0</v>
      </c>
      <c r="G215" s="20">
        <f>Model!$W$31*((drdp!D215+drdp!M215)*AMIL!$B215+(drdp!G215+drdp!P215)*AMIL!$C215+(drdp!J215+drdp!S215)*AMIL!$D215)</f>
        <v>0</v>
      </c>
      <c r="H215" s="18">
        <f>Model!$W$31*((drdp!B215)*AMIL!$B215+(drdp!E215)*AMIL!$C215+(drdp!H215)*AMIL!$D215)</f>
        <v>0</v>
      </c>
      <c r="I215" s="18">
        <f>Model!$W$31*((drdp!C215)*AMIL!$B215+(drdp!F215)*AMIL!$C215+(drdp!I215)*AMIL!$D215)</f>
        <v>0</v>
      </c>
      <c r="J215" s="18">
        <f>Model!$W$31*((drdp!D215)*AMIL!$B215+(drdp!G215)*AMIL!$C215+(drdp!J215)*AMIL!$D215)</f>
        <v>0</v>
      </c>
      <c r="K215" s="21">
        <f>SUM(E$3:E214)+H215</f>
        <v>-6.7870098859157428</v>
      </c>
      <c r="L215" s="21">
        <f>SUM(F$3:F214)+I215</f>
        <v>-2.1369526577754536</v>
      </c>
      <c r="M215" s="21">
        <f>SUM(G$3:G214)+J215</f>
        <v>0</v>
      </c>
      <c r="N215" s="21"/>
      <c r="O215" s="21"/>
      <c r="P215" s="21"/>
      <c r="Q215" s="19">
        <f t="shared" si="19"/>
        <v>46.063503191518024</v>
      </c>
      <c r="R215" s="19">
        <f t="shared" si="20"/>
        <v>4.5665666615735754</v>
      </c>
      <c r="S215" s="19">
        <f t="shared" si="21"/>
        <v>0</v>
      </c>
      <c r="T215" s="19">
        <f t="shared" si="22"/>
        <v>14.503518814055925</v>
      </c>
      <c r="U215" s="19">
        <f t="shared" si="23"/>
        <v>0</v>
      </c>
      <c r="V215" s="19">
        <f t="shared" si="24"/>
        <v>0</v>
      </c>
    </row>
    <row r="216" spans="1:22" x14ac:dyDescent="0.25">
      <c r="A216" s="26">
        <f>Wellpath!E216</f>
        <v>0</v>
      </c>
      <c r="B216" s="22">
        <v>0</v>
      </c>
      <c r="C216" s="22">
        <v>0</v>
      </c>
      <c r="D216" s="22">
        <f>SIN(Wellpath!L216) * SIN(Wellpath!O216) / (Bfield * COS(Dip))</f>
        <v>0</v>
      </c>
      <c r="E216" s="20">
        <f>Model!$W$31*((drdp!B216+drdp!K216)*AMIL!$B216+(drdp!E216+drdp!N216)*AMIL!$C216+(drdp!H216+drdp!Q216)*AMIL!$D216)</f>
        <v>0</v>
      </c>
      <c r="F216" s="20">
        <f>Model!$W$31*((drdp!C216+drdp!L216)*AMIL!$B216+(drdp!F216+drdp!O216)*AMIL!$C216+(drdp!I216+drdp!R216)*AMIL!$D216)</f>
        <v>0</v>
      </c>
      <c r="G216" s="20">
        <f>Model!$W$31*((drdp!D216+drdp!M216)*AMIL!$B216+(drdp!G216+drdp!P216)*AMIL!$C216+(drdp!J216+drdp!S216)*AMIL!$D216)</f>
        <v>0</v>
      </c>
      <c r="H216" s="18">
        <f>Model!$W$31*((drdp!B216)*AMIL!$B216+(drdp!E216)*AMIL!$C216+(drdp!H216)*AMIL!$D216)</f>
        <v>0</v>
      </c>
      <c r="I216" s="18">
        <f>Model!$W$31*((drdp!C216)*AMIL!$B216+(drdp!F216)*AMIL!$C216+(drdp!I216)*AMIL!$D216)</f>
        <v>0</v>
      </c>
      <c r="J216" s="18">
        <f>Model!$W$31*((drdp!D216)*AMIL!$B216+(drdp!G216)*AMIL!$C216+(drdp!J216)*AMIL!$D216)</f>
        <v>0</v>
      </c>
      <c r="K216" s="21">
        <f>SUM(E$3:E215)+H216</f>
        <v>-6.7870098859157428</v>
      </c>
      <c r="L216" s="21">
        <f>SUM(F$3:F215)+I216</f>
        <v>-2.1369526577754536</v>
      </c>
      <c r="M216" s="21">
        <f>SUM(G$3:G215)+J216</f>
        <v>0</v>
      </c>
      <c r="N216" s="21"/>
      <c r="O216" s="21"/>
      <c r="P216" s="21"/>
      <c r="Q216" s="19">
        <f t="shared" si="19"/>
        <v>46.063503191518024</v>
      </c>
      <c r="R216" s="19">
        <f t="shared" si="20"/>
        <v>4.5665666615735754</v>
      </c>
      <c r="S216" s="19">
        <f t="shared" si="21"/>
        <v>0</v>
      </c>
      <c r="T216" s="19">
        <f t="shared" si="22"/>
        <v>14.503518814055925</v>
      </c>
      <c r="U216" s="19">
        <f t="shared" si="23"/>
        <v>0</v>
      </c>
      <c r="V216" s="19">
        <f t="shared" si="24"/>
        <v>0</v>
      </c>
    </row>
    <row r="217" spans="1:22" x14ac:dyDescent="0.25">
      <c r="A217" s="26">
        <f>Wellpath!E217</f>
        <v>0</v>
      </c>
      <c r="B217" s="22">
        <v>0</v>
      </c>
      <c r="C217" s="22">
        <v>0</v>
      </c>
      <c r="D217" s="22">
        <f>SIN(Wellpath!L217) * SIN(Wellpath!O217) / (Bfield * COS(Dip))</f>
        <v>0</v>
      </c>
      <c r="E217" s="20">
        <f>Model!$W$31*((drdp!B217+drdp!K217)*AMIL!$B217+(drdp!E217+drdp!N217)*AMIL!$C217+(drdp!H217+drdp!Q217)*AMIL!$D217)</f>
        <v>0</v>
      </c>
      <c r="F217" s="20">
        <f>Model!$W$31*((drdp!C217+drdp!L217)*AMIL!$B217+(drdp!F217+drdp!O217)*AMIL!$C217+(drdp!I217+drdp!R217)*AMIL!$D217)</f>
        <v>0</v>
      </c>
      <c r="G217" s="20">
        <f>Model!$W$31*((drdp!D217+drdp!M217)*AMIL!$B217+(drdp!G217+drdp!P217)*AMIL!$C217+(drdp!J217+drdp!S217)*AMIL!$D217)</f>
        <v>0</v>
      </c>
      <c r="H217" s="18">
        <f>Model!$W$31*((drdp!B217)*AMIL!$B217+(drdp!E217)*AMIL!$C217+(drdp!H217)*AMIL!$D217)</f>
        <v>0</v>
      </c>
      <c r="I217" s="18">
        <f>Model!$W$31*((drdp!C217)*AMIL!$B217+(drdp!F217)*AMIL!$C217+(drdp!I217)*AMIL!$D217)</f>
        <v>0</v>
      </c>
      <c r="J217" s="18">
        <f>Model!$W$31*((drdp!D217)*AMIL!$B217+(drdp!G217)*AMIL!$C217+(drdp!J217)*AMIL!$D217)</f>
        <v>0</v>
      </c>
      <c r="K217" s="21">
        <f>SUM(E$3:E216)+H217</f>
        <v>-6.7870098859157428</v>
      </c>
      <c r="L217" s="21">
        <f>SUM(F$3:F216)+I217</f>
        <v>-2.1369526577754536</v>
      </c>
      <c r="M217" s="21">
        <f>SUM(G$3:G216)+J217</f>
        <v>0</v>
      </c>
      <c r="N217" s="21"/>
      <c r="O217" s="21"/>
      <c r="P217" s="21"/>
      <c r="Q217" s="19">
        <f t="shared" si="19"/>
        <v>46.063503191518024</v>
      </c>
      <c r="R217" s="19">
        <f t="shared" si="20"/>
        <v>4.5665666615735754</v>
      </c>
      <c r="S217" s="19">
        <f t="shared" si="21"/>
        <v>0</v>
      </c>
      <c r="T217" s="19">
        <f t="shared" si="22"/>
        <v>14.503518814055925</v>
      </c>
      <c r="U217" s="19">
        <f t="shared" si="23"/>
        <v>0</v>
      </c>
      <c r="V217" s="19">
        <f t="shared" si="24"/>
        <v>0</v>
      </c>
    </row>
    <row r="218" spans="1:22" x14ac:dyDescent="0.25">
      <c r="A218" s="26">
        <f>Wellpath!E218</f>
        <v>0</v>
      </c>
      <c r="B218" s="22">
        <v>0</v>
      </c>
      <c r="C218" s="22">
        <v>0</v>
      </c>
      <c r="D218" s="22">
        <f>SIN(Wellpath!L218) * SIN(Wellpath!O218) / (Bfield * COS(Dip))</f>
        <v>0</v>
      </c>
      <c r="E218" s="20">
        <f>Model!$W$31*((drdp!B218+drdp!K218)*AMIL!$B218+(drdp!E218+drdp!N218)*AMIL!$C218+(drdp!H218+drdp!Q218)*AMIL!$D218)</f>
        <v>0</v>
      </c>
      <c r="F218" s="20">
        <f>Model!$W$31*((drdp!C218+drdp!L218)*AMIL!$B218+(drdp!F218+drdp!O218)*AMIL!$C218+(drdp!I218+drdp!R218)*AMIL!$D218)</f>
        <v>0</v>
      </c>
      <c r="G218" s="20">
        <f>Model!$W$31*((drdp!D218+drdp!M218)*AMIL!$B218+(drdp!G218+drdp!P218)*AMIL!$C218+(drdp!J218+drdp!S218)*AMIL!$D218)</f>
        <v>0</v>
      </c>
      <c r="H218" s="18">
        <f>Model!$W$31*((drdp!B218)*AMIL!$B218+(drdp!E218)*AMIL!$C218+(drdp!H218)*AMIL!$D218)</f>
        <v>0</v>
      </c>
      <c r="I218" s="18">
        <f>Model!$W$31*((drdp!C218)*AMIL!$B218+(drdp!F218)*AMIL!$C218+(drdp!I218)*AMIL!$D218)</f>
        <v>0</v>
      </c>
      <c r="J218" s="18">
        <f>Model!$W$31*((drdp!D218)*AMIL!$B218+(drdp!G218)*AMIL!$C218+(drdp!J218)*AMIL!$D218)</f>
        <v>0</v>
      </c>
      <c r="K218" s="21">
        <f>SUM(E$3:E217)+H218</f>
        <v>-6.7870098859157428</v>
      </c>
      <c r="L218" s="21">
        <f>SUM(F$3:F217)+I218</f>
        <v>-2.1369526577754536</v>
      </c>
      <c r="M218" s="21">
        <f>SUM(G$3:G217)+J218</f>
        <v>0</v>
      </c>
      <c r="N218" s="21"/>
      <c r="O218" s="21"/>
      <c r="P218" s="21"/>
      <c r="Q218" s="19">
        <f t="shared" si="19"/>
        <v>46.063503191518024</v>
      </c>
      <c r="R218" s="19">
        <f t="shared" si="20"/>
        <v>4.5665666615735754</v>
      </c>
      <c r="S218" s="19">
        <f t="shared" si="21"/>
        <v>0</v>
      </c>
      <c r="T218" s="19">
        <f t="shared" si="22"/>
        <v>14.503518814055925</v>
      </c>
      <c r="U218" s="19">
        <f t="shared" si="23"/>
        <v>0</v>
      </c>
      <c r="V218" s="19">
        <f t="shared" si="24"/>
        <v>0</v>
      </c>
    </row>
    <row r="219" spans="1:22" x14ac:dyDescent="0.25">
      <c r="A219" s="26">
        <f>Wellpath!E219</f>
        <v>0</v>
      </c>
      <c r="B219" s="22">
        <v>0</v>
      </c>
      <c r="C219" s="22">
        <v>0</v>
      </c>
      <c r="D219" s="22">
        <f>SIN(Wellpath!L219) * SIN(Wellpath!O219) / (Bfield * COS(Dip))</f>
        <v>0</v>
      </c>
      <c r="E219" s="20">
        <f>Model!$W$31*((drdp!B219+drdp!K219)*AMIL!$B219+(drdp!E219+drdp!N219)*AMIL!$C219+(drdp!H219+drdp!Q219)*AMIL!$D219)</f>
        <v>0</v>
      </c>
      <c r="F219" s="20">
        <f>Model!$W$31*((drdp!C219+drdp!L219)*AMIL!$B219+(drdp!F219+drdp!O219)*AMIL!$C219+(drdp!I219+drdp!R219)*AMIL!$D219)</f>
        <v>0</v>
      </c>
      <c r="G219" s="20">
        <f>Model!$W$31*((drdp!D219+drdp!M219)*AMIL!$B219+(drdp!G219+drdp!P219)*AMIL!$C219+(drdp!J219+drdp!S219)*AMIL!$D219)</f>
        <v>0</v>
      </c>
      <c r="H219" s="18">
        <f>Model!$W$31*((drdp!B219)*AMIL!$B219+(drdp!E219)*AMIL!$C219+(drdp!H219)*AMIL!$D219)</f>
        <v>0</v>
      </c>
      <c r="I219" s="18">
        <f>Model!$W$31*((drdp!C219)*AMIL!$B219+(drdp!F219)*AMIL!$C219+(drdp!I219)*AMIL!$D219)</f>
        <v>0</v>
      </c>
      <c r="J219" s="18">
        <f>Model!$W$31*((drdp!D219)*AMIL!$B219+(drdp!G219)*AMIL!$C219+(drdp!J219)*AMIL!$D219)</f>
        <v>0</v>
      </c>
      <c r="K219" s="21">
        <f>SUM(E$3:E218)+H219</f>
        <v>-6.7870098859157428</v>
      </c>
      <c r="L219" s="21">
        <f>SUM(F$3:F218)+I219</f>
        <v>-2.1369526577754536</v>
      </c>
      <c r="M219" s="21">
        <f>SUM(G$3:G218)+J219</f>
        <v>0</v>
      </c>
      <c r="N219" s="21"/>
      <c r="O219" s="21"/>
      <c r="P219" s="21"/>
      <c r="Q219" s="19">
        <f t="shared" si="19"/>
        <v>46.063503191518024</v>
      </c>
      <c r="R219" s="19">
        <f t="shared" si="20"/>
        <v>4.5665666615735754</v>
      </c>
      <c r="S219" s="19">
        <f t="shared" si="21"/>
        <v>0</v>
      </c>
      <c r="T219" s="19">
        <f t="shared" si="22"/>
        <v>14.503518814055925</v>
      </c>
      <c r="U219" s="19">
        <f t="shared" si="23"/>
        <v>0</v>
      </c>
      <c r="V219" s="19">
        <f t="shared" si="24"/>
        <v>0</v>
      </c>
    </row>
    <row r="220" spans="1:22" x14ac:dyDescent="0.25">
      <c r="A220" s="26">
        <f>Wellpath!E220</f>
        <v>0</v>
      </c>
      <c r="B220" s="22">
        <v>0</v>
      </c>
      <c r="C220" s="22">
        <v>0</v>
      </c>
      <c r="D220" s="22">
        <f>SIN(Wellpath!L220) * SIN(Wellpath!O220) / (Bfield * COS(Dip))</f>
        <v>0</v>
      </c>
      <c r="E220" s="20">
        <f>Model!$W$31*((drdp!B220+drdp!K220)*AMIL!$B220+(drdp!E220+drdp!N220)*AMIL!$C220+(drdp!H220+drdp!Q220)*AMIL!$D220)</f>
        <v>0</v>
      </c>
      <c r="F220" s="20">
        <f>Model!$W$31*((drdp!C220+drdp!L220)*AMIL!$B220+(drdp!F220+drdp!O220)*AMIL!$C220+(drdp!I220+drdp!R220)*AMIL!$D220)</f>
        <v>0</v>
      </c>
      <c r="G220" s="20">
        <f>Model!$W$31*((drdp!D220+drdp!M220)*AMIL!$B220+(drdp!G220+drdp!P220)*AMIL!$C220+(drdp!J220+drdp!S220)*AMIL!$D220)</f>
        <v>0</v>
      </c>
      <c r="H220" s="18">
        <f>Model!$W$31*((drdp!B220)*AMIL!$B220+(drdp!E220)*AMIL!$C220+(drdp!H220)*AMIL!$D220)</f>
        <v>0</v>
      </c>
      <c r="I220" s="18">
        <f>Model!$W$31*((drdp!C220)*AMIL!$B220+(drdp!F220)*AMIL!$C220+(drdp!I220)*AMIL!$D220)</f>
        <v>0</v>
      </c>
      <c r="J220" s="18">
        <f>Model!$W$31*((drdp!D220)*AMIL!$B220+(drdp!G220)*AMIL!$C220+(drdp!J220)*AMIL!$D220)</f>
        <v>0</v>
      </c>
      <c r="K220" s="21">
        <f>SUM(E$3:E219)+H220</f>
        <v>-6.7870098859157428</v>
      </c>
      <c r="L220" s="21">
        <f>SUM(F$3:F219)+I220</f>
        <v>-2.1369526577754536</v>
      </c>
      <c r="M220" s="21">
        <f>SUM(G$3:G219)+J220</f>
        <v>0</v>
      </c>
      <c r="N220" s="21"/>
      <c r="O220" s="21"/>
      <c r="P220" s="21"/>
      <c r="Q220" s="19">
        <f t="shared" si="19"/>
        <v>46.063503191518024</v>
      </c>
      <c r="R220" s="19">
        <f t="shared" si="20"/>
        <v>4.5665666615735754</v>
      </c>
      <c r="S220" s="19">
        <f t="shared" si="21"/>
        <v>0</v>
      </c>
      <c r="T220" s="19">
        <f t="shared" si="22"/>
        <v>14.503518814055925</v>
      </c>
      <c r="U220" s="19">
        <f t="shared" si="23"/>
        <v>0</v>
      </c>
      <c r="V220" s="19">
        <f t="shared" si="24"/>
        <v>0</v>
      </c>
    </row>
    <row r="221" spans="1:22" x14ac:dyDescent="0.25">
      <c r="A221" s="26">
        <f>Wellpath!E221</f>
        <v>0</v>
      </c>
      <c r="B221" s="22">
        <v>0</v>
      </c>
      <c r="C221" s="22">
        <v>0</v>
      </c>
      <c r="D221" s="22">
        <f>SIN(Wellpath!L221) * SIN(Wellpath!O221) / (Bfield * COS(Dip))</f>
        <v>0</v>
      </c>
      <c r="E221" s="20">
        <f>Model!$W$31*((drdp!B221+drdp!K221)*AMIL!$B221+(drdp!E221+drdp!N221)*AMIL!$C221+(drdp!H221+drdp!Q221)*AMIL!$D221)</f>
        <v>0</v>
      </c>
      <c r="F221" s="20">
        <f>Model!$W$31*((drdp!C221+drdp!L221)*AMIL!$B221+(drdp!F221+drdp!O221)*AMIL!$C221+(drdp!I221+drdp!R221)*AMIL!$D221)</f>
        <v>0</v>
      </c>
      <c r="G221" s="20">
        <f>Model!$W$31*((drdp!D221+drdp!M221)*AMIL!$B221+(drdp!G221+drdp!P221)*AMIL!$C221+(drdp!J221+drdp!S221)*AMIL!$D221)</f>
        <v>0</v>
      </c>
      <c r="H221" s="18">
        <f>Model!$W$31*((drdp!B221)*AMIL!$B221+(drdp!E221)*AMIL!$C221+(drdp!H221)*AMIL!$D221)</f>
        <v>0</v>
      </c>
      <c r="I221" s="18">
        <f>Model!$W$31*((drdp!C221)*AMIL!$B221+(drdp!F221)*AMIL!$C221+(drdp!I221)*AMIL!$D221)</f>
        <v>0</v>
      </c>
      <c r="J221" s="18">
        <f>Model!$W$31*((drdp!D221)*AMIL!$B221+(drdp!G221)*AMIL!$C221+(drdp!J221)*AMIL!$D221)</f>
        <v>0</v>
      </c>
      <c r="K221" s="21">
        <f>SUM(E$3:E220)+H221</f>
        <v>-6.7870098859157428</v>
      </c>
      <c r="L221" s="21">
        <f>SUM(F$3:F220)+I221</f>
        <v>-2.1369526577754536</v>
      </c>
      <c r="M221" s="21">
        <f>SUM(G$3:G220)+J221</f>
        <v>0</v>
      </c>
      <c r="N221" s="21"/>
      <c r="O221" s="21"/>
      <c r="P221" s="21"/>
      <c r="Q221" s="19">
        <f t="shared" si="19"/>
        <v>46.063503191518024</v>
      </c>
      <c r="R221" s="19">
        <f t="shared" si="20"/>
        <v>4.5665666615735754</v>
      </c>
      <c r="S221" s="19">
        <f t="shared" si="21"/>
        <v>0</v>
      </c>
      <c r="T221" s="19">
        <f t="shared" si="22"/>
        <v>14.503518814055925</v>
      </c>
      <c r="U221" s="19">
        <f t="shared" si="23"/>
        <v>0</v>
      </c>
      <c r="V221" s="19">
        <f t="shared" si="24"/>
        <v>0</v>
      </c>
    </row>
    <row r="222" spans="1:22" x14ac:dyDescent="0.25">
      <c r="A222" s="26">
        <f>Wellpath!E222</f>
        <v>0</v>
      </c>
      <c r="B222" s="22">
        <v>0</v>
      </c>
      <c r="C222" s="22">
        <v>0</v>
      </c>
      <c r="D222" s="22">
        <f>SIN(Wellpath!L222) * SIN(Wellpath!O222) / (Bfield * COS(Dip))</f>
        <v>0</v>
      </c>
      <c r="E222" s="20">
        <f>Model!$W$31*((drdp!B222+drdp!K222)*AMIL!$B222+(drdp!E222+drdp!N222)*AMIL!$C222+(drdp!H222+drdp!Q222)*AMIL!$D222)</f>
        <v>0</v>
      </c>
      <c r="F222" s="20">
        <f>Model!$W$31*((drdp!C222+drdp!L222)*AMIL!$B222+(drdp!F222+drdp!O222)*AMIL!$C222+(drdp!I222+drdp!R222)*AMIL!$D222)</f>
        <v>0</v>
      </c>
      <c r="G222" s="20">
        <f>Model!$W$31*((drdp!D222+drdp!M222)*AMIL!$B222+(drdp!G222+drdp!P222)*AMIL!$C222+(drdp!J222+drdp!S222)*AMIL!$D222)</f>
        <v>0</v>
      </c>
      <c r="H222" s="18">
        <f>Model!$W$31*((drdp!B222)*AMIL!$B222+(drdp!E222)*AMIL!$C222+(drdp!H222)*AMIL!$D222)</f>
        <v>0</v>
      </c>
      <c r="I222" s="18">
        <f>Model!$W$31*((drdp!C222)*AMIL!$B222+(drdp!F222)*AMIL!$C222+(drdp!I222)*AMIL!$D222)</f>
        <v>0</v>
      </c>
      <c r="J222" s="18">
        <f>Model!$W$31*((drdp!D222)*AMIL!$B222+(drdp!G222)*AMIL!$C222+(drdp!J222)*AMIL!$D222)</f>
        <v>0</v>
      </c>
      <c r="K222" s="21">
        <f>SUM(E$3:E221)+H222</f>
        <v>-6.7870098859157428</v>
      </c>
      <c r="L222" s="21">
        <f>SUM(F$3:F221)+I222</f>
        <v>-2.1369526577754536</v>
      </c>
      <c r="M222" s="21">
        <f>SUM(G$3:G221)+J222</f>
        <v>0</v>
      </c>
      <c r="N222" s="21"/>
      <c r="O222" s="21"/>
      <c r="P222" s="21"/>
      <c r="Q222" s="19">
        <f t="shared" si="19"/>
        <v>46.063503191518024</v>
      </c>
      <c r="R222" s="19">
        <f t="shared" si="20"/>
        <v>4.5665666615735754</v>
      </c>
      <c r="S222" s="19">
        <f t="shared" si="21"/>
        <v>0</v>
      </c>
      <c r="T222" s="19">
        <f t="shared" si="22"/>
        <v>14.503518814055925</v>
      </c>
      <c r="U222" s="19">
        <f t="shared" si="23"/>
        <v>0</v>
      </c>
      <c r="V222" s="19">
        <f t="shared" si="24"/>
        <v>0</v>
      </c>
    </row>
    <row r="223" spans="1:22" x14ac:dyDescent="0.25">
      <c r="A223" s="26">
        <f>Wellpath!E223</f>
        <v>0</v>
      </c>
      <c r="B223" s="22">
        <v>0</v>
      </c>
      <c r="C223" s="22">
        <v>0</v>
      </c>
      <c r="D223" s="22">
        <f>SIN(Wellpath!L223) * SIN(Wellpath!O223) / (Bfield * COS(Dip))</f>
        <v>0</v>
      </c>
      <c r="E223" s="20">
        <f>Model!$W$31*((drdp!B223+drdp!K223)*AMIL!$B223+(drdp!E223+drdp!N223)*AMIL!$C223+(drdp!H223+drdp!Q223)*AMIL!$D223)</f>
        <v>0</v>
      </c>
      <c r="F223" s="20">
        <f>Model!$W$31*((drdp!C223+drdp!L223)*AMIL!$B223+(drdp!F223+drdp!O223)*AMIL!$C223+(drdp!I223+drdp!R223)*AMIL!$D223)</f>
        <v>0</v>
      </c>
      <c r="G223" s="20">
        <f>Model!$W$31*((drdp!D223+drdp!M223)*AMIL!$B223+(drdp!G223+drdp!P223)*AMIL!$C223+(drdp!J223+drdp!S223)*AMIL!$D223)</f>
        <v>0</v>
      </c>
      <c r="H223" s="18">
        <f>Model!$W$31*((drdp!B223)*AMIL!$B223+(drdp!E223)*AMIL!$C223+(drdp!H223)*AMIL!$D223)</f>
        <v>0</v>
      </c>
      <c r="I223" s="18">
        <f>Model!$W$31*((drdp!C223)*AMIL!$B223+(drdp!F223)*AMIL!$C223+(drdp!I223)*AMIL!$D223)</f>
        <v>0</v>
      </c>
      <c r="J223" s="18">
        <f>Model!$W$31*((drdp!D223)*AMIL!$B223+(drdp!G223)*AMIL!$C223+(drdp!J223)*AMIL!$D223)</f>
        <v>0</v>
      </c>
      <c r="K223" s="21">
        <f>SUM(E$3:E222)+H223</f>
        <v>-6.7870098859157428</v>
      </c>
      <c r="L223" s="21">
        <f>SUM(F$3:F222)+I223</f>
        <v>-2.1369526577754536</v>
      </c>
      <c r="M223" s="21">
        <f>SUM(G$3:G222)+J223</f>
        <v>0</v>
      </c>
      <c r="N223" s="21"/>
      <c r="O223" s="21"/>
      <c r="P223" s="21"/>
      <c r="Q223" s="19">
        <f t="shared" si="19"/>
        <v>46.063503191518024</v>
      </c>
      <c r="R223" s="19">
        <f t="shared" si="20"/>
        <v>4.5665666615735754</v>
      </c>
      <c r="S223" s="19">
        <f t="shared" si="21"/>
        <v>0</v>
      </c>
      <c r="T223" s="19">
        <f t="shared" si="22"/>
        <v>14.503518814055925</v>
      </c>
      <c r="U223" s="19">
        <f t="shared" si="23"/>
        <v>0</v>
      </c>
      <c r="V223" s="19">
        <f t="shared" si="24"/>
        <v>0</v>
      </c>
    </row>
    <row r="224" spans="1:22" x14ac:dyDescent="0.25">
      <c r="A224" s="26">
        <f>Wellpath!E224</f>
        <v>0</v>
      </c>
      <c r="B224" s="22">
        <v>0</v>
      </c>
      <c r="C224" s="22">
        <v>0</v>
      </c>
      <c r="D224" s="22">
        <f>SIN(Wellpath!L224) * SIN(Wellpath!O224) / (Bfield * COS(Dip))</f>
        <v>0</v>
      </c>
      <c r="E224" s="20">
        <f>Model!$W$31*((drdp!B224+drdp!K224)*AMIL!$B224+(drdp!E224+drdp!N224)*AMIL!$C224+(drdp!H224+drdp!Q224)*AMIL!$D224)</f>
        <v>0</v>
      </c>
      <c r="F224" s="20">
        <f>Model!$W$31*((drdp!C224+drdp!L224)*AMIL!$B224+(drdp!F224+drdp!O224)*AMIL!$C224+(drdp!I224+drdp!R224)*AMIL!$D224)</f>
        <v>0</v>
      </c>
      <c r="G224" s="20">
        <f>Model!$W$31*((drdp!D224+drdp!M224)*AMIL!$B224+(drdp!G224+drdp!P224)*AMIL!$C224+(drdp!J224+drdp!S224)*AMIL!$D224)</f>
        <v>0</v>
      </c>
      <c r="H224" s="18">
        <f>Model!$W$31*((drdp!B224)*AMIL!$B224+(drdp!E224)*AMIL!$C224+(drdp!H224)*AMIL!$D224)</f>
        <v>0</v>
      </c>
      <c r="I224" s="18">
        <f>Model!$W$31*((drdp!C224)*AMIL!$B224+(drdp!F224)*AMIL!$C224+(drdp!I224)*AMIL!$D224)</f>
        <v>0</v>
      </c>
      <c r="J224" s="18">
        <f>Model!$W$31*((drdp!D224)*AMIL!$B224+(drdp!G224)*AMIL!$C224+(drdp!J224)*AMIL!$D224)</f>
        <v>0</v>
      </c>
      <c r="K224" s="21">
        <f>SUM(E$3:E223)+H224</f>
        <v>-6.7870098859157428</v>
      </c>
      <c r="L224" s="21">
        <f>SUM(F$3:F223)+I224</f>
        <v>-2.1369526577754536</v>
      </c>
      <c r="M224" s="21">
        <f>SUM(G$3:G223)+J224</f>
        <v>0</v>
      </c>
      <c r="N224" s="21"/>
      <c r="O224" s="21"/>
      <c r="P224" s="21"/>
      <c r="Q224" s="19">
        <f t="shared" si="19"/>
        <v>46.063503191518024</v>
      </c>
      <c r="R224" s="19">
        <f t="shared" si="20"/>
        <v>4.5665666615735754</v>
      </c>
      <c r="S224" s="19">
        <f t="shared" si="21"/>
        <v>0</v>
      </c>
      <c r="T224" s="19">
        <f t="shared" si="22"/>
        <v>14.503518814055925</v>
      </c>
      <c r="U224" s="19">
        <f t="shared" si="23"/>
        <v>0</v>
      </c>
      <c r="V224" s="19">
        <f t="shared" si="24"/>
        <v>0</v>
      </c>
    </row>
    <row r="225" spans="1:22" x14ac:dyDescent="0.25">
      <c r="A225" s="26">
        <f>Wellpath!E225</f>
        <v>0</v>
      </c>
      <c r="B225" s="22">
        <v>0</v>
      </c>
      <c r="C225" s="22">
        <v>0</v>
      </c>
      <c r="D225" s="22">
        <f>SIN(Wellpath!L225) * SIN(Wellpath!O225) / (Bfield * COS(Dip))</f>
        <v>0</v>
      </c>
      <c r="E225" s="20">
        <f>Model!$W$31*((drdp!B225+drdp!K225)*AMIL!$B225+(drdp!E225+drdp!N225)*AMIL!$C225+(drdp!H225+drdp!Q225)*AMIL!$D225)</f>
        <v>0</v>
      </c>
      <c r="F225" s="20">
        <f>Model!$W$31*((drdp!C225+drdp!L225)*AMIL!$B225+(drdp!F225+drdp!O225)*AMIL!$C225+(drdp!I225+drdp!R225)*AMIL!$D225)</f>
        <v>0</v>
      </c>
      <c r="G225" s="20">
        <f>Model!$W$31*((drdp!D225+drdp!M225)*AMIL!$B225+(drdp!G225+drdp!P225)*AMIL!$C225+(drdp!J225+drdp!S225)*AMIL!$D225)</f>
        <v>0</v>
      </c>
      <c r="H225" s="18">
        <f>Model!$W$31*((drdp!B225)*AMIL!$B225+(drdp!E225)*AMIL!$C225+(drdp!H225)*AMIL!$D225)</f>
        <v>0</v>
      </c>
      <c r="I225" s="18">
        <f>Model!$W$31*((drdp!C225)*AMIL!$B225+(drdp!F225)*AMIL!$C225+(drdp!I225)*AMIL!$D225)</f>
        <v>0</v>
      </c>
      <c r="J225" s="18">
        <f>Model!$W$31*((drdp!D225)*AMIL!$B225+(drdp!G225)*AMIL!$C225+(drdp!J225)*AMIL!$D225)</f>
        <v>0</v>
      </c>
      <c r="K225" s="21">
        <f>SUM(E$3:E224)+H225</f>
        <v>-6.7870098859157428</v>
      </c>
      <c r="L225" s="21">
        <f>SUM(F$3:F224)+I225</f>
        <v>-2.1369526577754536</v>
      </c>
      <c r="M225" s="21">
        <f>SUM(G$3:G224)+J225</f>
        <v>0</v>
      </c>
      <c r="N225" s="21"/>
      <c r="O225" s="21"/>
      <c r="P225" s="21"/>
      <c r="Q225" s="19">
        <f t="shared" si="19"/>
        <v>46.063503191518024</v>
      </c>
      <c r="R225" s="19">
        <f t="shared" si="20"/>
        <v>4.5665666615735754</v>
      </c>
      <c r="S225" s="19">
        <f t="shared" si="21"/>
        <v>0</v>
      </c>
      <c r="T225" s="19">
        <f t="shared" si="22"/>
        <v>14.503518814055925</v>
      </c>
      <c r="U225" s="19">
        <f t="shared" si="23"/>
        <v>0</v>
      </c>
      <c r="V225" s="19">
        <f t="shared" si="24"/>
        <v>0</v>
      </c>
    </row>
    <row r="226" spans="1:22" x14ac:dyDescent="0.25">
      <c r="A226" s="26">
        <f>Wellpath!E226</f>
        <v>0</v>
      </c>
      <c r="B226" s="22">
        <v>0</v>
      </c>
      <c r="C226" s="22">
        <v>0</v>
      </c>
      <c r="D226" s="22">
        <f>SIN(Wellpath!L226) * SIN(Wellpath!O226) / (Bfield * COS(Dip))</f>
        <v>0</v>
      </c>
      <c r="E226" s="20">
        <f>Model!$W$31*((drdp!B226+drdp!K226)*AMIL!$B226+(drdp!E226+drdp!N226)*AMIL!$C226+(drdp!H226+drdp!Q226)*AMIL!$D226)</f>
        <v>0</v>
      </c>
      <c r="F226" s="20">
        <f>Model!$W$31*((drdp!C226+drdp!L226)*AMIL!$B226+(drdp!F226+drdp!O226)*AMIL!$C226+(drdp!I226+drdp!R226)*AMIL!$D226)</f>
        <v>0</v>
      </c>
      <c r="G226" s="20">
        <f>Model!$W$31*((drdp!D226+drdp!M226)*AMIL!$B226+(drdp!G226+drdp!P226)*AMIL!$C226+(drdp!J226+drdp!S226)*AMIL!$D226)</f>
        <v>0</v>
      </c>
      <c r="H226" s="18">
        <f>Model!$W$31*((drdp!B226)*AMIL!$B226+(drdp!E226)*AMIL!$C226+(drdp!H226)*AMIL!$D226)</f>
        <v>0</v>
      </c>
      <c r="I226" s="18">
        <f>Model!$W$31*((drdp!C226)*AMIL!$B226+(drdp!F226)*AMIL!$C226+(drdp!I226)*AMIL!$D226)</f>
        <v>0</v>
      </c>
      <c r="J226" s="18">
        <f>Model!$W$31*((drdp!D226)*AMIL!$B226+(drdp!G226)*AMIL!$C226+(drdp!J226)*AMIL!$D226)</f>
        <v>0</v>
      </c>
      <c r="K226" s="21">
        <f>SUM(E$3:E225)+H226</f>
        <v>-6.7870098859157428</v>
      </c>
      <c r="L226" s="21">
        <f>SUM(F$3:F225)+I226</f>
        <v>-2.1369526577754536</v>
      </c>
      <c r="M226" s="21">
        <f>SUM(G$3:G225)+J226</f>
        <v>0</v>
      </c>
      <c r="N226" s="21"/>
      <c r="O226" s="21"/>
      <c r="P226" s="21"/>
      <c r="Q226" s="19">
        <f t="shared" si="19"/>
        <v>46.063503191518024</v>
      </c>
      <c r="R226" s="19">
        <f t="shared" si="20"/>
        <v>4.5665666615735754</v>
      </c>
      <c r="S226" s="19">
        <f t="shared" si="21"/>
        <v>0</v>
      </c>
      <c r="T226" s="19">
        <f t="shared" si="22"/>
        <v>14.503518814055925</v>
      </c>
      <c r="U226" s="19">
        <f t="shared" si="23"/>
        <v>0</v>
      </c>
      <c r="V226" s="19">
        <f t="shared" si="24"/>
        <v>0</v>
      </c>
    </row>
    <row r="227" spans="1:22" x14ac:dyDescent="0.25">
      <c r="A227" s="26">
        <f>Wellpath!E227</f>
        <v>0</v>
      </c>
      <c r="B227" s="22">
        <v>0</v>
      </c>
      <c r="C227" s="22">
        <v>0</v>
      </c>
      <c r="D227" s="22">
        <f>SIN(Wellpath!L227) * SIN(Wellpath!O227) / (Bfield * COS(Dip))</f>
        <v>0</v>
      </c>
      <c r="E227" s="20">
        <f>Model!$W$31*((drdp!B227+drdp!K227)*AMIL!$B227+(drdp!E227+drdp!N227)*AMIL!$C227+(drdp!H227+drdp!Q227)*AMIL!$D227)</f>
        <v>0</v>
      </c>
      <c r="F227" s="20">
        <f>Model!$W$31*((drdp!C227+drdp!L227)*AMIL!$B227+(drdp!F227+drdp!O227)*AMIL!$C227+(drdp!I227+drdp!R227)*AMIL!$D227)</f>
        <v>0</v>
      </c>
      <c r="G227" s="20">
        <f>Model!$W$31*((drdp!D227+drdp!M227)*AMIL!$B227+(drdp!G227+drdp!P227)*AMIL!$C227+(drdp!J227+drdp!S227)*AMIL!$D227)</f>
        <v>0</v>
      </c>
      <c r="H227" s="18">
        <f>Model!$W$31*((drdp!B227)*AMIL!$B227+(drdp!E227)*AMIL!$C227+(drdp!H227)*AMIL!$D227)</f>
        <v>0</v>
      </c>
      <c r="I227" s="18">
        <f>Model!$W$31*((drdp!C227)*AMIL!$B227+(drdp!F227)*AMIL!$C227+(drdp!I227)*AMIL!$D227)</f>
        <v>0</v>
      </c>
      <c r="J227" s="18">
        <f>Model!$W$31*((drdp!D227)*AMIL!$B227+(drdp!G227)*AMIL!$C227+(drdp!J227)*AMIL!$D227)</f>
        <v>0</v>
      </c>
      <c r="K227" s="21">
        <f>SUM(E$3:E226)+H227</f>
        <v>-6.7870098859157428</v>
      </c>
      <c r="L227" s="21">
        <f>SUM(F$3:F226)+I227</f>
        <v>-2.1369526577754536</v>
      </c>
      <c r="M227" s="21">
        <f>SUM(G$3:G226)+J227</f>
        <v>0</v>
      </c>
      <c r="N227" s="21"/>
      <c r="O227" s="21"/>
      <c r="P227" s="21"/>
      <c r="Q227" s="19">
        <f t="shared" si="19"/>
        <v>46.063503191518024</v>
      </c>
      <c r="R227" s="19">
        <f t="shared" si="20"/>
        <v>4.5665666615735754</v>
      </c>
      <c r="S227" s="19">
        <f t="shared" si="21"/>
        <v>0</v>
      </c>
      <c r="T227" s="19">
        <f t="shared" si="22"/>
        <v>14.503518814055925</v>
      </c>
      <c r="U227" s="19">
        <f t="shared" si="23"/>
        <v>0</v>
      </c>
      <c r="V227" s="19">
        <f t="shared" si="24"/>
        <v>0</v>
      </c>
    </row>
    <row r="228" spans="1:22" x14ac:dyDescent="0.25">
      <c r="A228" s="26">
        <f>Wellpath!E228</f>
        <v>0</v>
      </c>
      <c r="B228" s="22">
        <v>0</v>
      </c>
      <c r="C228" s="22">
        <v>0</v>
      </c>
      <c r="D228" s="22">
        <f>SIN(Wellpath!L228) * SIN(Wellpath!O228) / (Bfield * COS(Dip))</f>
        <v>0</v>
      </c>
      <c r="E228" s="20">
        <f>Model!$W$31*((drdp!B228+drdp!K228)*AMIL!$B228+(drdp!E228+drdp!N228)*AMIL!$C228+(drdp!H228+drdp!Q228)*AMIL!$D228)</f>
        <v>0</v>
      </c>
      <c r="F228" s="20">
        <f>Model!$W$31*((drdp!C228+drdp!L228)*AMIL!$B228+(drdp!F228+drdp!O228)*AMIL!$C228+(drdp!I228+drdp!R228)*AMIL!$D228)</f>
        <v>0</v>
      </c>
      <c r="G228" s="20">
        <f>Model!$W$31*((drdp!D228+drdp!M228)*AMIL!$B228+(drdp!G228+drdp!P228)*AMIL!$C228+(drdp!J228+drdp!S228)*AMIL!$D228)</f>
        <v>0</v>
      </c>
      <c r="H228" s="18">
        <f>Model!$W$31*((drdp!B228)*AMIL!$B228+(drdp!E228)*AMIL!$C228+(drdp!H228)*AMIL!$D228)</f>
        <v>0</v>
      </c>
      <c r="I228" s="18">
        <f>Model!$W$31*((drdp!C228)*AMIL!$B228+(drdp!F228)*AMIL!$C228+(drdp!I228)*AMIL!$D228)</f>
        <v>0</v>
      </c>
      <c r="J228" s="18">
        <f>Model!$W$31*((drdp!D228)*AMIL!$B228+(drdp!G228)*AMIL!$C228+(drdp!J228)*AMIL!$D228)</f>
        <v>0</v>
      </c>
      <c r="K228" s="21">
        <f>SUM(E$3:E227)+H228</f>
        <v>-6.7870098859157428</v>
      </c>
      <c r="L228" s="21">
        <f>SUM(F$3:F227)+I228</f>
        <v>-2.1369526577754536</v>
      </c>
      <c r="M228" s="21">
        <f>SUM(G$3:G227)+J228</f>
        <v>0</v>
      </c>
      <c r="N228" s="21"/>
      <c r="O228" s="21"/>
      <c r="P228" s="21"/>
      <c r="Q228" s="19">
        <f t="shared" si="19"/>
        <v>46.063503191518024</v>
      </c>
      <c r="R228" s="19">
        <f t="shared" si="20"/>
        <v>4.5665666615735754</v>
      </c>
      <c r="S228" s="19">
        <f t="shared" si="21"/>
        <v>0</v>
      </c>
      <c r="T228" s="19">
        <f t="shared" si="22"/>
        <v>14.503518814055925</v>
      </c>
      <c r="U228" s="19">
        <f t="shared" si="23"/>
        <v>0</v>
      </c>
      <c r="V228" s="19">
        <f t="shared" si="24"/>
        <v>0</v>
      </c>
    </row>
    <row r="229" spans="1:22" x14ac:dyDescent="0.25">
      <c r="A229" s="26">
        <f>Wellpath!E229</f>
        <v>0</v>
      </c>
      <c r="B229" s="22">
        <v>0</v>
      </c>
      <c r="C229" s="22">
        <v>0</v>
      </c>
      <c r="D229" s="22">
        <f>SIN(Wellpath!L229) * SIN(Wellpath!O229) / (Bfield * COS(Dip))</f>
        <v>0</v>
      </c>
      <c r="E229" s="20">
        <f>Model!$W$31*((drdp!B229+drdp!K229)*AMIL!$B229+(drdp!E229+drdp!N229)*AMIL!$C229+(drdp!H229+drdp!Q229)*AMIL!$D229)</f>
        <v>0</v>
      </c>
      <c r="F229" s="20">
        <f>Model!$W$31*((drdp!C229+drdp!L229)*AMIL!$B229+(drdp!F229+drdp!O229)*AMIL!$C229+(drdp!I229+drdp!R229)*AMIL!$D229)</f>
        <v>0</v>
      </c>
      <c r="G229" s="20">
        <f>Model!$W$31*((drdp!D229+drdp!M229)*AMIL!$B229+(drdp!G229+drdp!P229)*AMIL!$C229+(drdp!J229+drdp!S229)*AMIL!$D229)</f>
        <v>0</v>
      </c>
      <c r="H229" s="18">
        <f>Model!$W$31*((drdp!B229)*AMIL!$B229+(drdp!E229)*AMIL!$C229+(drdp!H229)*AMIL!$D229)</f>
        <v>0</v>
      </c>
      <c r="I229" s="18">
        <f>Model!$W$31*((drdp!C229)*AMIL!$B229+(drdp!F229)*AMIL!$C229+(drdp!I229)*AMIL!$D229)</f>
        <v>0</v>
      </c>
      <c r="J229" s="18">
        <f>Model!$W$31*((drdp!D229)*AMIL!$B229+(drdp!G229)*AMIL!$C229+(drdp!J229)*AMIL!$D229)</f>
        <v>0</v>
      </c>
      <c r="K229" s="21">
        <f>SUM(E$3:E228)+H229</f>
        <v>-6.7870098859157428</v>
      </c>
      <c r="L229" s="21">
        <f>SUM(F$3:F228)+I229</f>
        <v>-2.1369526577754536</v>
      </c>
      <c r="M229" s="21">
        <f>SUM(G$3:G228)+J229</f>
        <v>0</v>
      </c>
      <c r="N229" s="21"/>
      <c r="O229" s="21"/>
      <c r="P229" s="21"/>
      <c r="Q229" s="19">
        <f t="shared" si="19"/>
        <v>46.063503191518024</v>
      </c>
      <c r="R229" s="19">
        <f t="shared" si="20"/>
        <v>4.5665666615735754</v>
      </c>
      <c r="S229" s="19">
        <f t="shared" si="21"/>
        <v>0</v>
      </c>
      <c r="T229" s="19">
        <f t="shared" si="22"/>
        <v>14.503518814055925</v>
      </c>
      <c r="U229" s="19">
        <f t="shared" si="23"/>
        <v>0</v>
      </c>
      <c r="V229" s="19">
        <f t="shared" si="24"/>
        <v>0</v>
      </c>
    </row>
    <row r="230" spans="1:22" x14ac:dyDescent="0.25">
      <c r="A230" s="26">
        <f>Wellpath!E230</f>
        <v>0</v>
      </c>
      <c r="B230" s="22">
        <v>0</v>
      </c>
      <c r="C230" s="22">
        <v>0</v>
      </c>
      <c r="D230" s="22">
        <f>SIN(Wellpath!L230) * SIN(Wellpath!O230) / (Bfield * COS(Dip))</f>
        <v>0</v>
      </c>
      <c r="E230" s="20">
        <f>Model!$W$31*((drdp!B230+drdp!K230)*AMIL!$B230+(drdp!E230+drdp!N230)*AMIL!$C230+(drdp!H230+drdp!Q230)*AMIL!$D230)</f>
        <v>0</v>
      </c>
      <c r="F230" s="20">
        <f>Model!$W$31*((drdp!C230+drdp!L230)*AMIL!$B230+(drdp!F230+drdp!O230)*AMIL!$C230+(drdp!I230+drdp!R230)*AMIL!$D230)</f>
        <v>0</v>
      </c>
      <c r="G230" s="20">
        <f>Model!$W$31*((drdp!D230+drdp!M230)*AMIL!$B230+(drdp!G230+drdp!P230)*AMIL!$C230+(drdp!J230+drdp!S230)*AMIL!$D230)</f>
        <v>0</v>
      </c>
      <c r="H230" s="18">
        <f>Model!$W$31*((drdp!B230)*AMIL!$B230+(drdp!E230)*AMIL!$C230+(drdp!H230)*AMIL!$D230)</f>
        <v>0</v>
      </c>
      <c r="I230" s="18">
        <f>Model!$W$31*((drdp!C230)*AMIL!$B230+(drdp!F230)*AMIL!$C230+(drdp!I230)*AMIL!$D230)</f>
        <v>0</v>
      </c>
      <c r="J230" s="18">
        <f>Model!$W$31*((drdp!D230)*AMIL!$B230+(drdp!G230)*AMIL!$C230+(drdp!J230)*AMIL!$D230)</f>
        <v>0</v>
      </c>
      <c r="K230" s="21">
        <f>SUM(E$3:E229)+H230</f>
        <v>-6.7870098859157428</v>
      </c>
      <c r="L230" s="21">
        <f>SUM(F$3:F229)+I230</f>
        <v>-2.1369526577754536</v>
      </c>
      <c r="M230" s="21">
        <f>SUM(G$3:G229)+J230</f>
        <v>0</v>
      </c>
      <c r="N230" s="21"/>
      <c r="O230" s="21"/>
      <c r="P230" s="21"/>
      <c r="Q230" s="19">
        <f t="shared" si="19"/>
        <v>46.063503191518024</v>
      </c>
      <c r="R230" s="19">
        <f t="shared" si="20"/>
        <v>4.5665666615735754</v>
      </c>
      <c r="S230" s="19">
        <f t="shared" si="21"/>
        <v>0</v>
      </c>
      <c r="T230" s="19">
        <f t="shared" si="22"/>
        <v>14.503518814055925</v>
      </c>
      <c r="U230" s="19">
        <f t="shared" si="23"/>
        <v>0</v>
      </c>
      <c r="V230" s="19">
        <f t="shared" si="24"/>
        <v>0</v>
      </c>
    </row>
    <row r="231" spans="1:22" x14ac:dyDescent="0.25">
      <c r="A231" s="26">
        <f>Wellpath!E231</f>
        <v>0</v>
      </c>
      <c r="B231" s="22">
        <v>0</v>
      </c>
      <c r="C231" s="22">
        <v>0</v>
      </c>
      <c r="D231" s="22">
        <f>SIN(Wellpath!L231) * SIN(Wellpath!O231) / (Bfield * COS(Dip))</f>
        <v>0</v>
      </c>
      <c r="E231" s="20">
        <f>Model!$W$31*((drdp!B231+drdp!K231)*AMIL!$B231+(drdp!E231+drdp!N231)*AMIL!$C231+(drdp!H231+drdp!Q231)*AMIL!$D231)</f>
        <v>0</v>
      </c>
      <c r="F231" s="20">
        <f>Model!$W$31*((drdp!C231+drdp!L231)*AMIL!$B231+(drdp!F231+drdp!O231)*AMIL!$C231+(drdp!I231+drdp!R231)*AMIL!$D231)</f>
        <v>0</v>
      </c>
      <c r="G231" s="20">
        <f>Model!$W$31*((drdp!D231+drdp!M231)*AMIL!$B231+(drdp!G231+drdp!P231)*AMIL!$C231+(drdp!J231+drdp!S231)*AMIL!$D231)</f>
        <v>0</v>
      </c>
      <c r="H231" s="18">
        <f>Model!$W$31*((drdp!B231)*AMIL!$B231+(drdp!E231)*AMIL!$C231+(drdp!H231)*AMIL!$D231)</f>
        <v>0</v>
      </c>
      <c r="I231" s="18">
        <f>Model!$W$31*((drdp!C231)*AMIL!$B231+(drdp!F231)*AMIL!$C231+(drdp!I231)*AMIL!$D231)</f>
        <v>0</v>
      </c>
      <c r="J231" s="18">
        <f>Model!$W$31*((drdp!D231)*AMIL!$B231+(drdp!G231)*AMIL!$C231+(drdp!J231)*AMIL!$D231)</f>
        <v>0</v>
      </c>
      <c r="K231" s="21">
        <f>SUM(E$3:E230)+H231</f>
        <v>-6.7870098859157428</v>
      </c>
      <c r="L231" s="21">
        <f>SUM(F$3:F230)+I231</f>
        <v>-2.1369526577754536</v>
      </c>
      <c r="M231" s="21">
        <f>SUM(G$3:G230)+J231</f>
        <v>0</v>
      </c>
      <c r="N231" s="21"/>
      <c r="O231" s="21"/>
      <c r="P231" s="21"/>
      <c r="Q231" s="19">
        <f t="shared" si="19"/>
        <v>46.063503191518024</v>
      </c>
      <c r="R231" s="19">
        <f t="shared" si="20"/>
        <v>4.5665666615735754</v>
      </c>
      <c r="S231" s="19">
        <f t="shared" si="21"/>
        <v>0</v>
      </c>
      <c r="T231" s="19">
        <f t="shared" si="22"/>
        <v>14.503518814055925</v>
      </c>
      <c r="U231" s="19">
        <f t="shared" si="23"/>
        <v>0</v>
      </c>
      <c r="V231" s="19">
        <f t="shared" si="24"/>
        <v>0</v>
      </c>
    </row>
    <row r="232" spans="1:22" x14ac:dyDescent="0.25">
      <c r="A232" s="26">
        <f>Wellpath!E232</f>
        <v>0</v>
      </c>
      <c r="B232" s="22">
        <v>0</v>
      </c>
      <c r="C232" s="22">
        <v>0</v>
      </c>
      <c r="D232" s="22">
        <f>SIN(Wellpath!L232) * SIN(Wellpath!O232) / (Bfield * COS(Dip))</f>
        <v>0</v>
      </c>
      <c r="E232" s="20">
        <f>Model!$W$31*((drdp!B232+drdp!K232)*AMIL!$B232+(drdp!E232+drdp!N232)*AMIL!$C232+(drdp!H232+drdp!Q232)*AMIL!$D232)</f>
        <v>0</v>
      </c>
      <c r="F232" s="20">
        <f>Model!$W$31*((drdp!C232+drdp!L232)*AMIL!$B232+(drdp!F232+drdp!O232)*AMIL!$C232+(drdp!I232+drdp!R232)*AMIL!$D232)</f>
        <v>0</v>
      </c>
      <c r="G232" s="20">
        <f>Model!$W$31*((drdp!D232+drdp!M232)*AMIL!$B232+(drdp!G232+drdp!P232)*AMIL!$C232+(drdp!J232+drdp!S232)*AMIL!$D232)</f>
        <v>0</v>
      </c>
      <c r="H232" s="18">
        <f>Model!$W$31*((drdp!B232)*AMIL!$B232+(drdp!E232)*AMIL!$C232+(drdp!H232)*AMIL!$D232)</f>
        <v>0</v>
      </c>
      <c r="I232" s="18">
        <f>Model!$W$31*((drdp!C232)*AMIL!$B232+(drdp!F232)*AMIL!$C232+(drdp!I232)*AMIL!$D232)</f>
        <v>0</v>
      </c>
      <c r="J232" s="18">
        <f>Model!$W$31*((drdp!D232)*AMIL!$B232+(drdp!G232)*AMIL!$C232+(drdp!J232)*AMIL!$D232)</f>
        <v>0</v>
      </c>
      <c r="K232" s="21">
        <f>SUM(E$3:E231)+H232</f>
        <v>-6.7870098859157428</v>
      </c>
      <c r="L232" s="21">
        <f>SUM(F$3:F231)+I232</f>
        <v>-2.1369526577754536</v>
      </c>
      <c r="M232" s="21">
        <f>SUM(G$3:G231)+J232</f>
        <v>0</v>
      </c>
      <c r="N232" s="21"/>
      <c r="O232" s="21"/>
      <c r="P232" s="21"/>
      <c r="Q232" s="19">
        <f t="shared" si="19"/>
        <v>46.063503191518024</v>
      </c>
      <c r="R232" s="19">
        <f t="shared" si="20"/>
        <v>4.5665666615735754</v>
      </c>
      <c r="S232" s="19">
        <f t="shared" si="21"/>
        <v>0</v>
      </c>
      <c r="T232" s="19">
        <f t="shared" si="22"/>
        <v>14.503518814055925</v>
      </c>
      <c r="U232" s="19">
        <f t="shared" si="23"/>
        <v>0</v>
      </c>
      <c r="V232" s="19">
        <f t="shared" si="24"/>
        <v>0</v>
      </c>
    </row>
    <row r="233" spans="1:22" x14ac:dyDescent="0.25">
      <c r="A233" s="26">
        <f>Wellpath!E233</f>
        <v>0</v>
      </c>
      <c r="B233" s="22">
        <v>0</v>
      </c>
      <c r="C233" s="22">
        <v>0</v>
      </c>
      <c r="D233" s="22">
        <f>SIN(Wellpath!L233) * SIN(Wellpath!O233) / (Bfield * COS(Dip))</f>
        <v>0</v>
      </c>
      <c r="E233" s="20">
        <f>Model!$W$31*((drdp!B233+drdp!K233)*AMIL!$B233+(drdp!E233+drdp!N233)*AMIL!$C233+(drdp!H233+drdp!Q233)*AMIL!$D233)</f>
        <v>0</v>
      </c>
      <c r="F233" s="20">
        <f>Model!$W$31*((drdp!C233+drdp!L233)*AMIL!$B233+(drdp!F233+drdp!O233)*AMIL!$C233+(drdp!I233+drdp!R233)*AMIL!$D233)</f>
        <v>0</v>
      </c>
      <c r="G233" s="20">
        <f>Model!$W$31*((drdp!D233+drdp!M233)*AMIL!$B233+(drdp!G233+drdp!P233)*AMIL!$C233+(drdp!J233+drdp!S233)*AMIL!$D233)</f>
        <v>0</v>
      </c>
      <c r="H233" s="18">
        <f>Model!$W$31*((drdp!B233)*AMIL!$B233+(drdp!E233)*AMIL!$C233+(drdp!H233)*AMIL!$D233)</f>
        <v>0</v>
      </c>
      <c r="I233" s="18">
        <f>Model!$W$31*((drdp!C233)*AMIL!$B233+(drdp!F233)*AMIL!$C233+(drdp!I233)*AMIL!$D233)</f>
        <v>0</v>
      </c>
      <c r="J233" s="18">
        <f>Model!$W$31*((drdp!D233)*AMIL!$B233+(drdp!G233)*AMIL!$C233+(drdp!J233)*AMIL!$D233)</f>
        <v>0</v>
      </c>
      <c r="K233" s="21">
        <f>SUM(E$3:E232)+H233</f>
        <v>-6.7870098859157428</v>
      </c>
      <c r="L233" s="21">
        <f>SUM(F$3:F232)+I233</f>
        <v>-2.1369526577754536</v>
      </c>
      <c r="M233" s="21">
        <f>SUM(G$3:G232)+J233</f>
        <v>0</v>
      </c>
      <c r="N233" s="21"/>
      <c r="O233" s="21"/>
      <c r="P233" s="21"/>
      <c r="Q233" s="19">
        <f t="shared" si="19"/>
        <v>46.063503191518024</v>
      </c>
      <c r="R233" s="19">
        <f t="shared" si="20"/>
        <v>4.5665666615735754</v>
      </c>
      <c r="S233" s="19">
        <f t="shared" si="21"/>
        <v>0</v>
      </c>
      <c r="T233" s="19">
        <f t="shared" si="22"/>
        <v>14.503518814055925</v>
      </c>
      <c r="U233" s="19">
        <f t="shared" si="23"/>
        <v>0</v>
      </c>
      <c r="V233" s="19">
        <f t="shared" si="24"/>
        <v>0</v>
      </c>
    </row>
    <row r="234" spans="1:22" x14ac:dyDescent="0.25">
      <c r="A234" s="26">
        <f>Wellpath!E234</f>
        <v>0</v>
      </c>
      <c r="B234" s="22">
        <v>0</v>
      </c>
      <c r="C234" s="22">
        <v>0</v>
      </c>
      <c r="D234" s="22">
        <f>SIN(Wellpath!L234) * SIN(Wellpath!O234) / (Bfield * COS(Dip))</f>
        <v>0</v>
      </c>
      <c r="E234" s="20">
        <f>Model!$W$31*((drdp!B234+drdp!K234)*AMIL!$B234+(drdp!E234+drdp!N234)*AMIL!$C234+(drdp!H234+drdp!Q234)*AMIL!$D234)</f>
        <v>0</v>
      </c>
      <c r="F234" s="20">
        <f>Model!$W$31*((drdp!C234+drdp!L234)*AMIL!$B234+(drdp!F234+drdp!O234)*AMIL!$C234+(drdp!I234+drdp!R234)*AMIL!$D234)</f>
        <v>0</v>
      </c>
      <c r="G234" s="20">
        <f>Model!$W$31*((drdp!D234+drdp!M234)*AMIL!$B234+(drdp!G234+drdp!P234)*AMIL!$C234+(drdp!J234+drdp!S234)*AMIL!$D234)</f>
        <v>0</v>
      </c>
      <c r="H234" s="18">
        <f>Model!$W$31*((drdp!B234)*AMIL!$B234+(drdp!E234)*AMIL!$C234+(drdp!H234)*AMIL!$D234)</f>
        <v>0</v>
      </c>
      <c r="I234" s="18">
        <f>Model!$W$31*((drdp!C234)*AMIL!$B234+(drdp!F234)*AMIL!$C234+(drdp!I234)*AMIL!$D234)</f>
        <v>0</v>
      </c>
      <c r="J234" s="18">
        <f>Model!$W$31*((drdp!D234)*AMIL!$B234+(drdp!G234)*AMIL!$C234+(drdp!J234)*AMIL!$D234)</f>
        <v>0</v>
      </c>
      <c r="K234" s="21">
        <f>SUM(E$3:E233)+H234</f>
        <v>-6.7870098859157428</v>
      </c>
      <c r="L234" s="21">
        <f>SUM(F$3:F233)+I234</f>
        <v>-2.1369526577754536</v>
      </c>
      <c r="M234" s="21">
        <f>SUM(G$3:G233)+J234</f>
        <v>0</v>
      </c>
      <c r="N234" s="21"/>
      <c r="O234" s="21"/>
      <c r="P234" s="21"/>
      <c r="Q234" s="19">
        <f t="shared" si="19"/>
        <v>46.063503191518024</v>
      </c>
      <c r="R234" s="19">
        <f t="shared" si="20"/>
        <v>4.5665666615735754</v>
      </c>
      <c r="S234" s="19">
        <f t="shared" si="21"/>
        <v>0</v>
      </c>
      <c r="T234" s="19">
        <f t="shared" si="22"/>
        <v>14.503518814055925</v>
      </c>
      <c r="U234" s="19">
        <f t="shared" si="23"/>
        <v>0</v>
      </c>
      <c r="V234" s="19">
        <f t="shared" si="24"/>
        <v>0</v>
      </c>
    </row>
    <row r="235" spans="1:22" x14ac:dyDescent="0.25">
      <c r="A235" s="26">
        <f>Wellpath!E235</f>
        <v>0</v>
      </c>
      <c r="B235" s="22">
        <v>0</v>
      </c>
      <c r="C235" s="22">
        <v>0</v>
      </c>
      <c r="D235" s="22">
        <f>SIN(Wellpath!L235) * SIN(Wellpath!O235) / (Bfield * COS(Dip))</f>
        <v>0</v>
      </c>
      <c r="E235" s="20">
        <f>Model!$W$31*((drdp!B235+drdp!K235)*AMIL!$B235+(drdp!E235+drdp!N235)*AMIL!$C235+(drdp!H235+drdp!Q235)*AMIL!$D235)</f>
        <v>0</v>
      </c>
      <c r="F235" s="20">
        <f>Model!$W$31*((drdp!C235+drdp!L235)*AMIL!$B235+(drdp!F235+drdp!O235)*AMIL!$C235+(drdp!I235+drdp!R235)*AMIL!$D235)</f>
        <v>0</v>
      </c>
      <c r="G235" s="20">
        <f>Model!$W$31*((drdp!D235+drdp!M235)*AMIL!$B235+(drdp!G235+drdp!P235)*AMIL!$C235+(drdp!J235+drdp!S235)*AMIL!$D235)</f>
        <v>0</v>
      </c>
      <c r="H235" s="18">
        <f>Model!$W$31*((drdp!B235)*AMIL!$B235+(drdp!E235)*AMIL!$C235+(drdp!H235)*AMIL!$D235)</f>
        <v>0</v>
      </c>
      <c r="I235" s="18">
        <f>Model!$W$31*((drdp!C235)*AMIL!$B235+(drdp!F235)*AMIL!$C235+(drdp!I235)*AMIL!$D235)</f>
        <v>0</v>
      </c>
      <c r="J235" s="18">
        <f>Model!$W$31*((drdp!D235)*AMIL!$B235+(drdp!G235)*AMIL!$C235+(drdp!J235)*AMIL!$D235)</f>
        <v>0</v>
      </c>
      <c r="K235" s="21">
        <f>SUM(E$3:E234)+H235</f>
        <v>-6.7870098859157428</v>
      </c>
      <c r="L235" s="21">
        <f>SUM(F$3:F234)+I235</f>
        <v>-2.1369526577754536</v>
      </c>
      <c r="M235" s="21">
        <f>SUM(G$3:G234)+J235</f>
        <v>0</v>
      </c>
      <c r="N235" s="21"/>
      <c r="O235" s="21"/>
      <c r="P235" s="21"/>
      <c r="Q235" s="19">
        <f t="shared" si="19"/>
        <v>46.063503191518024</v>
      </c>
      <c r="R235" s="19">
        <f t="shared" si="20"/>
        <v>4.5665666615735754</v>
      </c>
      <c r="S235" s="19">
        <f t="shared" si="21"/>
        <v>0</v>
      </c>
      <c r="T235" s="19">
        <f t="shared" si="22"/>
        <v>14.503518814055925</v>
      </c>
      <c r="U235" s="19">
        <f t="shared" si="23"/>
        <v>0</v>
      </c>
      <c r="V235" s="19">
        <f t="shared" si="24"/>
        <v>0</v>
      </c>
    </row>
    <row r="236" spans="1:22" x14ac:dyDescent="0.25">
      <c r="A236" s="26">
        <f>Wellpath!E236</f>
        <v>0</v>
      </c>
      <c r="B236" s="22">
        <v>0</v>
      </c>
      <c r="C236" s="22">
        <v>0</v>
      </c>
      <c r="D236" s="22">
        <f>SIN(Wellpath!L236) * SIN(Wellpath!O236) / (Bfield * COS(Dip))</f>
        <v>0</v>
      </c>
      <c r="E236" s="20">
        <f>Model!$W$31*((drdp!B236+drdp!K236)*AMIL!$B236+(drdp!E236+drdp!N236)*AMIL!$C236+(drdp!H236+drdp!Q236)*AMIL!$D236)</f>
        <v>0</v>
      </c>
      <c r="F236" s="20">
        <f>Model!$W$31*((drdp!C236+drdp!L236)*AMIL!$B236+(drdp!F236+drdp!O236)*AMIL!$C236+(drdp!I236+drdp!R236)*AMIL!$D236)</f>
        <v>0</v>
      </c>
      <c r="G236" s="20">
        <f>Model!$W$31*((drdp!D236+drdp!M236)*AMIL!$B236+(drdp!G236+drdp!P236)*AMIL!$C236+(drdp!J236+drdp!S236)*AMIL!$D236)</f>
        <v>0</v>
      </c>
      <c r="H236" s="18">
        <f>Model!$W$31*((drdp!B236)*AMIL!$B236+(drdp!E236)*AMIL!$C236+(drdp!H236)*AMIL!$D236)</f>
        <v>0</v>
      </c>
      <c r="I236" s="18">
        <f>Model!$W$31*((drdp!C236)*AMIL!$B236+(drdp!F236)*AMIL!$C236+(drdp!I236)*AMIL!$D236)</f>
        <v>0</v>
      </c>
      <c r="J236" s="18">
        <f>Model!$W$31*((drdp!D236)*AMIL!$B236+(drdp!G236)*AMIL!$C236+(drdp!J236)*AMIL!$D236)</f>
        <v>0</v>
      </c>
      <c r="K236" s="21">
        <f>SUM(E$3:E235)+H236</f>
        <v>-6.7870098859157428</v>
      </c>
      <c r="L236" s="21">
        <f>SUM(F$3:F235)+I236</f>
        <v>-2.1369526577754536</v>
      </c>
      <c r="M236" s="21">
        <f>SUM(G$3:G235)+J236</f>
        <v>0</v>
      </c>
      <c r="N236" s="21"/>
      <c r="O236" s="21"/>
      <c r="P236" s="21"/>
      <c r="Q236" s="19">
        <f t="shared" si="19"/>
        <v>46.063503191518024</v>
      </c>
      <c r="R236" s="19">
        <f t="shared" si="20"/>
        <v>4.5665666615735754</v>
      </c>
      <c r="S236" s="19">
        <f t="shared" si="21"/>
        <v>0</v>
      </c>
      <c r="T236" s="19">
        <f t="shared" si="22"/>
        <v>14.503518814055925</v>
      </c>
      <c r="U236" s="19">
        <f t="shared" si="23"/>
        <v>0</v>
      </c>
      <c r="V236" s="19">
        <f t="shared" si="24"/>
        <v>0</v>
      </c>
    </row>
    <row r="237" spans="1:22" x14ac:dyDescent="0.25">
      <c r="A237" s="26">
        <f>Wellpath!E237</f>
        <v>0</v>
      </c>
      <c r="B237" s="22">
        <v>0</v>
      </c>
      <c r="C237" s="22">
        <v>0</v>
      </c>
      <c r="D237" s="22">
        <f>SIN(Wellpath!L237) * SIN(Wellpath!O237) / (Bfield * COS(Dip))</f>
        <v>0</v>
      </c>
      <c r="E237" s="20">
        <f>Model!$W$31*((drdp!B237+drdp!K237)*AMIL!$B237+(drdp!E237+drdp!N237)*AMIL!$C237+(drdp!H237+drdp!Q237)*AMIL!$D237)</f>
        <v>0</v>
      </c>
      <c r="F237" s="20">
        <f>Model!$W$31*((drdp!C237+drdp!L237)*AMIL!$B237+(drdp!F237+drdp!O237)*AMIL!$C237+(drdp!I237+drdp!R237)*AMIL!$D237)</f>
        <v>0</v>
      </c>
      <c r="G237" s="20">
        <f>Model!$W$31*((drdp!D237+drdp!M237)*AMIL!$B237+(drdp!G237+drdp!P237)*AMIL!$C237+(drdp!J237+drdp!S237)*AMIL!$D237)</f>
        <v>0</v>
      </c>
      <c r="H237" s="18">
        <f>Model!$W$31*((drdp!B237)*AMIL!$B237+(drdp!E237)*AMIL!$C237+(drdp!H237)*AMIL!$D237)</f>
        <v>0</v>
      </c>
      <c r="I237" s="18">
        <f>Model!$W$31*((drdp!C237)*AMIL!$B237+(drdp!F237)*AMIL!$C237+(drdp!I237)*AMIL!$D237)</f>
        <v>0</v>
      </c>
      <c r="J237" s="18">
        <f>Model!$W$31*((drdp!D237)*AMIL!$B237+(drdp!G237)*AMIL!$C237+(drdp!J237)*AMIL!$D237)</f>
        <v>0</v>
      </c>
      <c r="K237" s="21">
        <f>SUM(E$3:E236)+H237</f>
        <v>-6.7870098859157428</v>
      </c>
      <c r="L237" s="21">
        <f>SUM(F$3:F236)+I237</f>
        <v>-2.1369526577754536</v>
      </c>
      <c r="M237" s="21">
        <f>SUM(G$3:G236)+J237</f>
        <v>0</v>
      </c>
      <c r="N237" s="21"/>
      <c r="O237" s="21"/>
      <c r="P237" s="21"/>
      <c r="Q237" s="19">
        <f t="shared" si="19"/>
        <v>46.063503191518024</v>
      </c>
      <c r="R237" s="19">
        <f t="shared" si="20"/>
        <v>4.5665666615735754</v>
      </c>
      <c r="S237" s="19">
        <f t="shared" si="21"/>
        <v>0</v>
      </c>
      <c r="T237" s="19">
        <f t="shared" si="22"/>
        <v>14.503518814055925</v>
      </c>
      <c r="U237" s="19">
        <f t="shared" si="23"/>
        <v>0</v>
      </c>
      <c r="V237" s="19">
        <f t="shared" si="24"/>
        <v>0</v>
      </c>
    </row>
    <row r="238" spans="1:22" x14ac:dyDescent="0.25">
      <c r="A238" s="26">
        <f>Wellpath!E238</f>
        <v>0</v>
      </c>
      <c r="B238" s="22">
        <v>0</v>
      </c>
      <c r="C238" s="22">
        <v>0</v>
      </c>
      <c r="D238" s="22">
        <f>SIN(Wellpath!L238) * SIN(Wellpath!O238) / (Bfield * COS(Dip))</f>
        <v>0</v>
      </c>
      <c r="E238" s="20">
        <f>Model!$W$31*((drdp!B238+drdp!K238)*AMIL!$B238+(drdp!E238+drdp!N238)*AMIL!$C238+(drdp!H238+drdp!Q238)*AMIL!$D238)</f>
        <v>0</v>
      </c>
      <c r="F238" s="20">
        <f>Model!$W$31*((drdp!C238+drdp!L238)*AMIL!$B238+(drdp!F238+drdp!O238)*AMIL!$C238+(drdp!I238+drdp!R238)*AMIL!$D238)</f>
        <v>0</v>
      </c>
      <c r="G238" s="20">
        <f>Model!$W$31*((drdp!D238+drdp!M238)*AMIL!$B238+(drdp!G238+drdp!P238)*AMIL!$C238+(drdp!J238+drdp!S238)*AMIL!$D238)</f>
        <v>0</v>
      </c>
      <c r="H238" s="18">
        <f>Model!$W$31*((drdp!B238)*AMIL!$B238+(drdp!E238)*AMIL!$C238+(drdp!H238)*AMIL!$D238)</f>
        <v>0</v>
      </c>
      <c r="I238" s="18">
        <f>Model!$W$31*((drdp!C238)*AMIL!$B238+(drdp!F238)*AMIL!$C238+(drdp!I238)*AMIL!$D238)</f>
        <v>0</v>
      </c>
      <c r="J238" s="18">
        <f>Model!$W$31*((drdp!D238)*AMIL!$B238+(drdp!G238)*AMIL!$C238+(drdp!J238)*AMIL!$D238)</f>
        <v>0</v>
      </c>
      <c r="K238" s="21">
        <f>SUM(E$3:E237)+H238</f>
        <v>-6.7870098859157428</v>
      </c>
      <c r="L238" s="21">
        <f>SUM(F$3:F237)+I238</f>
        <v>-2.1369526577754536</v>
      </c>
      <c r="M238" s="21">
        <f>SUM(G$3:G237)+J238</f>
        <v>0</v>
      </c>
      <c r="N238" s="21"/>
      <c r="O238" s="21"/>
      <c r="P238" s="21"/>
      <c r="Q238" s="19">
        <f t="shared" si="19"/>
        <v>46.063503191518024</v>
      </c>
      <c r="R238" s="19">
        <f t="shared" si="20"/>
        <v>4.5665666615735754</v>
      </c>
      <c r="S238" s="19">
        <f t="shared" si="21"/>
        <v>0</v>
      </c>
      <c r="T238" s="19">
        <f t="shared" si="22"/>
        <v>14.503518814055925</v>
      </c>
      <c r="U238" s="19">
        <f t="shared" si="23"/>
        <v>0</v>
      </c>
      <c r="V238" s="19">
        <f t="shared" si="24"/>
        <v>0</v>
      </c>
    </row>
    <row r="239" spans="1:22" x14ac:dyDescent="0.25">
      <c r="A239" s="26">
        <f>Wellpath!E239</f>
        <v>0</v>
      </c>
      <c r="B239" s="22">
        <v>0</v>
      </c>
      <c r="C239" s="22">
        <v>0</v>
      </c>
      <c r="D239" s="22">
        <f>SIN(Wellpath!L239) * SIN(Wellpath!O239) / (Bfield * COS(Dip))</f>
        <v>0</v>
      </c>
      <c r="E239" s="20">
        <f>Model!$W$31*((drdp!B239+drdp!K239)*AMIL!$B239+(drdp!E239+drdp!N239)*AMIL!$C239+(drdp!H239+drdp!Q239)*AMIL!$D239)</f>
        <v>0</v>
      </c>
      <c r="F239" s="20">
        <f>Model!$W$31*((drdp!C239+drdp!L239)*AMIL!$B239+(drdp!F239+drdp!O239)*AMIL!$C239+(drdp!I239+drdp!R239)*AMIL!$D239)</f>
        <v>0</v>
      </c>
      <c r="G239" s="20">
        <f>Model!$W$31*((drdp!D239+drdp!M239)*AMIL!$B239+(drdp!G239+drdp!P239)*AMIL!$C239+(drdp!J239+drdp!S239)*AMIL!$D239)</f>
        <v>0</v>
      </c>
      <c r="H239" s="18">
        <f>Model!$W$31*((drdp!B239)*AMIL!$B239+(drdp!E239)*AMIL!$C239+(drdp!H239)*AMIL!$D239)</f>
        <v>0</v>
      </c>
      <c r="I239" s="18">
        <f>Model!$W$31*((drdp!C239)*AMIL!$B239+(drdp!F239)*AMIL!$C239+(drdp!I239)*AMIL!$D239)</f>
        <v>0</v>
      </c>
      <c r="J239" s="18">
        <f>Model!$W$31*((drdp!D239)*AMIL!$B239+(drdp!G239)*AMIL!$C239+(drdp!J239)*AMIL!$D239)</f>
        <v>0</v>
      </c>
      <c r="K239" s="21">
        <f>SUM(E$3:E238)+H239</f>
        <v>-6.7870098859157428</v>
      </c>
      <c r="L239" s="21">
        <f>SUM(F$3:F238)+I239</f>
        <v>-2.1369526577754536</v>
      </c>
      <c r="M239" s="21">
        <f>SUM(G$3:G238)+J239</f>
        <v>0</v>
      </c>
      <c r="N239" s="21"/>
      <c r="O239" s="21"/>
      <c r="P239" s="21"/>
      <c r="Q239" s="19">
        <f t="shared" si="19"/>
        <v>46.063503191518024</v>
      </c>
      <c r="R239" s="19">
        <f t="shared" si="20"/>
        <v>4.5665666615735754</v>
      </c>
      <c r="S239" s="19">
        <f t="shared" si="21"/>
        <v>0</v>
      </c>
      <c r="T239" s="19">
        <f t="shared" si="22"/>
        <v>14.503518814055925</v>
      </c>
      <c r="U239" s="19">
        <f t="shared" si="23"/>
        <v>0</v>
      </c>
      <c r="V239" s="19">
        <f t="shared" si="24"/>
        <v>0</v>
      </c>
    </row>
    <row r="240" spans="1:22" x14ac:dyDescent="0.25">
      <c r="A240" s="26">
        <f>Wellpath!E240</f>
        <v>0</v>
      </c>
      <c r="B240" s="22">
        <v>0</v>
      </c>
      <c r="C240" s="22">
        <v>0</v>
      </c>
      <c r="D240" s="22">
        <f>SIN(Wellpath!L240) * SIN(Wellpath!O240) / (Bfield * COS(Dip))</f>
        <v>0</v>
      </c>
      <c r="E240" s="20">
        <f>Model!$W$31*((drdp!B240+drdp!K240)*AMIL!$B240+(drdp!E240+drdp!N240)*AMIL!$C240+(drdp!H240+drdp!Q240)*AMIL!$D240)</f>
        <v>0</v>
      </c>
      <c r="F240" s="20">
        <f>Model!$W$31*((drdp!C240+drdp!L240)*AMIL!$B240+(drdp!F240+drdp!O240)*AMIL!$C240+(drdp!I240+drdp!R240)*AMIL!$D240)</f>
        <v>0</v>
      </c>
      <c r="G240" s="20">
        <f>Model!$W$31*((drdp!D240+drdp!M240)*AMIL!$B240+(drdp!G240+drdp!P240)*AMIL!$C240+(drdp!J240+drdp!S240)*AMIL!$D240)</f>
        <v>0</v>
      </c>
      <c r="H240" s="18">
        <f>Model!$W$31*((drdp!B240)*AMIL!$B240+(drdp!E240)*AMIL!$C240+(drdp!H240)*AMIL!$D240)</f>
        <v>0</v>
      </c>
      <c r="I240" s="18">
        <f>Model!$W$31*((drdp!C240)*AMIL!$B240+(drdp!F240)*AMIL!$C240+(drdp!I240)*AMIL!$D240)</f>
        <v>0</v>
      </c>
      <c r="J240" s="18">
        <f>Model!$W$31*((drdp!D240)*AMIL!$B240+(drdp!G240)*AMIL!$C240+(drdp!J240)*AMIL!$D240)</f>
        <v>0</v>
      </c>
      <c r="K240" s="21">
        <f>SUM(E$3:E239)+H240</f>
        <v>-6.7870098859157428</v>
      </c>
      <c r="L240" s="21">
        <f>SUM(F$3:F239)+I240</f>
        <v>-2.1369526577754536</v>
      </c>
      <c r="M240" s="21">
        <f>SUM(G$3:G239)+J240</f>
        <v>0</v>
      </c>
      <c r="N240" s="21"/>
      <c r="O240" s="21"/>
      <c r="P240" s="21"/>
      <c r="Q240" s="19">
        <f t="shared" si="19"/>
        <v>46.063503191518024</v>
      </c>
      <c r="R240" s="19">
        <f t="shared" si="20"/>
        <v>4.5665666615735754</v>
      </c>
      <c r="S240" s="19">
        <f t="shared" si="21"/>
        <v>0</v>
      </c>
      <c r="T240" s="19">
        <f t="shared" si="22"/>
        <v>14.503518814055925</v>
      </c>
      <c r="U240" s="19">
        <f t="shared" si="23"/>
        <v>0</v>
      </c>
      <c r="V240" s="19">
        <f t="shared" si="24"/>
        <v>0</v>
      </c>
    </row>
    <row r="241" spans="1:22" x14ac:dyDescent="0.25">
      <c r="A241" s="26">
        <f>Wellpath!E241</f>
        <v>0</v>
      </c>
      <c r="B241" s="22">
        <v>0</v>
      </c>
      <c r="C241" s="22">
        <v>0</v>
      </c>
      <c r="D241" s="22">
        <f>SIN(Wellpath!L241) * SIN(Wellpath!O241) / (Bfield * COS(Dip))</f>
        <v>0</v>
      </c>
      <c r="E241" s="20">
        <f>Model!$W$31*((drdp!B241+drdp!K241)*AMIL!$B241+(drdp!E241+drdp!N241)*AMIL!$C241+(drdp!H241+drdp!Q241)*AMIL!$D241)</f>
        <v>0</v>
      </c>
      <c r="F241" s="20">
        <f>Model!$W$31*((drdp!C241+drdp!L241)*AMIL!$B241+(drdp!F241+drdp!O241)*AMIL!$C241+(drdp!I241+drdp!R241)*AMIL!$D241)</f>
        <v>0</v>
      </c>
      <c r="G241" s="20">
        <f>Model!$W$31*((drdp!D241+drdp!M241)*AMIL!$B241+(drdp!G241+drdp!P241)*AMIL!$C241+(drdp!J241+drdp!S241)*AMIL!$D241)</f>
        <v>0</v>
      </c>
      <c r="H241" s="18">
        <f>Model!$W$31*((drdp!B241)*AMIL!$B241+(drdp!E241)*AMIL!$C241+(drdp!H241)*AMIL!$D241)</f>
        <v>0</v>
      </c>
      <c r="I241" s="18">
        <f>Model!$W$31*((drdp!C241)*AMIL!$B241+(drdp!F241)*AMIL!$C241+(drdp!I241)*AMIL!$D241)</f>
        <v>0</v>
      </c>
      <c r="J241" s="18">
        <f>Model!$W$31*((drdp!D241)*AMIL!$B241+(drdp!G241)*AMIL!$C241+(drdp!J241)*AMIL!$D241)</f>
        <v>0</v>
      </c>
      <c r="K241" s="21">
        <f>SUM(E$3:E240)+H241</f>
        <v>-6.7870098859157428</v>
      </c>
      <c r="L241" s="21">
        <f>SUM(F$3:F240)+I241</f>
        <v>-2.1369526577754536</v>
      </c>
      <c r="M241" s="21">
        <f>SUM(G$3:G240)+J241</f>
        <v>0</v>
      </c>
      <c r="N241" s="21"/>
      <c r="O241" s="21"/>
      <c r="P241" s="21"/>
      <c r="Q241" s="19">
        <f t="shared" si="19"/>
        <v>46.063503191518024</v>
      </c>
      <c r="R241" s="19">
        <f t="shared" si="20"/>
        <v>4.5665666615735754</v>
      </c>
      <c r="S241" s="19">
        <f t="shared" si="21"/>
        <v>0</v>
      </c>
      <c r="T241" s="19">
        <f t="shared" si="22"/>
        <v>14.503518814055925</v>
      </c>
      <c r="U241" s="19">
        <f t="shared" si="23"/>
        <v>0</v>
      </c>
      <c r="V241" s="19">
        <f t="shared" si="24"/>
        <v>0</v>
      </c>
    </row>
    <row r="242" spans="1:22" x14ac:dyDescent="0.25">
      <c r="A242" s="26">
        <f>Wellpath!E242</f>
        <v>0</v>
      </c>
      <c r="B242" s="22">
        <v>0</v>
      </c>
      <c r="C242" s="22">
        <v>0</v>
      </c>
      <c r="D242" s="22">
        <f>SIN(Wellpath!L242) * SIN(Wellpath!O242) / (Bfield * COS(Dip))</f>
        <v>0</v>
      </c>
      <c r="E242" s="20">
        <f>Model!$W$31*((drdp!B242+drdp!K242)*AMIL!$B242+(drdp!E242+drdp!N242)*AMIL!$C242+(drdp!H242+drdp!Q242)*AMIL!$D242)</f>
        <v>0</v>
      </c>
      <c r="F242" s="20">
        <f>Model!$W$31*((drdp!C242+drdp!L242)*AMIL!$B242+(drdp!F242+drdp!O242)*AMIL!$C242+(drdp!I242+drdp!R242)*AMIL!$D242)</f>
        <v>0</v>
      </c>
      <c r="G242" s="20">
        <f>Model!$W$31*((drdp!D242+drdp!M242)*AMIL!$B242+(drdp!G242+drdp!P242)*AMIL!$C242+(drdp!J242+drdp!S242)*AMIL!$D242)</f>
        <v>0</v>
      </c>
      <c r="H242" s="18">
        <f>Model!$W$31*((drdp!B242)*AMIL!$B242+(drdp!E242)*AMIL!$C242+(drdp!H242)*AMIL!$D242)</f>
        <v>0</v>
      </c>
      <c r="I242" s="18">
        <f>Model!$W$31*((drdp!C242)*AMIL!$B242+(drdp!F242)*AMIL!$C242+(drdp!I242)*AMIL!$D242)</f>
        <v>0</v>
      </c>
      <c r="J242" s="18">
        <f>Model!$W$31*((drdp!D242)*AMIL!$B242+(drdp!G242)*AMIL!$C242+(drdp!J242)*AMIL!$D242)</f>
        <v>0</v>
      </c>
      <c r="K242" s="21">
        <f>SUM(E$3:E241)+H242</f>
        <v>-6.7870098859157428</v>
      </c>
      <c r="L242" s="21">
        <f>SUM(F$3:F241)+I242</f>
        <v>-2.1369526577754536</v>
      </c>
      <c r="M242" s="21">
        <f>SUM(G$3:G241)+J242</f>
        <v>0</v>
      </c>
      <c r="N242" s="21"/>
      <c r="O242" s="21"/>
      <c r="P242" s="21"/>
      <c r="Q242" s="19">
        <f t="shared" si="19"/>
        <v>46.063503191518024</v>
      </c>
      <c r="R242" s="19">
        <f t="shared" si="20"/>
        <v>4.5665666615735754</v>
      </c>
      <c r="S242" s="19">
        <f t="shared" si="21"/>
        <v>0</v>
      </c>
      <c r="T242" s="19">
        <f t="shared" si="22"/>
        <v>14.503518814055925</v>
      </c>
      <c r="U242" s="19">
        <f t="shared" si="23"/>
        <v>0</v>
      </c>
      <c r="V242" s="19">
        <f t="shared" si="24"/>
        <v>0</v>
      </c>
    </row>
    <row r="243" spans="1:22" x14ac:dyDescent="0.25">
      <c r="A243" s="26">
        <f>Wellpath!E243</f>
        <v>0</v>
      </c>
      <c r="B243" s="22">
        <v>0</v>
      </c>
      <c r="C243" s="22">
        <v>0</v>
      </c>
      <c r="D243" s="22">
        <f>SIN(Wellpath!L243) * SIN(Wellpath!O243) / (Bfield * COS(Dip))</f>
        <v>0</v>
      </c>
      <c r="E243" s="20">
        <f>Model!$W$31*((drdp!B243+drdp!K243)*AMIL!$B243+(drdp!E243+drdp!N243)*AMIL!$C243+(drdp!H243+drdp!Q243)*AMIL!$D243)</f>
        <v>0</v>
      </c>
      <c r="F243" s="20">
        <f>Model!$W$31*((drdp!C243+drdp!L243)*AMIL!$B243+(drdp!F243+drdp!O243)*AMIL!$C243+(drdp!I243+drdp!R243)*AMIL!$D243)</f>
        <v>0</v>
      </c>
      <c r="G243" s="20">
        <f>Model!$W$31*((drdp!D243+drdp!M243)*AMIL!$B243+(drdp!G243+drdp!P243)*AMIL!$C243+(drdp!J243+drdp!S243)*AMIL!$D243)</f>
        <v>0</v>
      </c>
      <c r="H243" s="18">
        <f>Model!$W$31*((drdp!B243)*AMIL!$B243+(drdp!E243)*AMIL!$C243+(drdp!H243)*AMIL!$D243)</f>
        <v>0</v>
      </c>
      <c r="I243" s="18">
        <f>Model!$W$31*((drdp!C243)*AMIL!$B243+(drdp!F243)*AMIL!$C243+(drdp!I243)*AMIL!$D243)</f>
        <v>0</v>
      </c>
      <c r="J243" s="18">
        <f>Model!$W$31*((drdp!D243)*AMIL!$B243+(drdp!G243)*AMIL!$C243+(drdp!J243)*AMIL!$D243)</f>
        <v>0</v>
      </c>
      <c r="K243" s="21">
        <f>SUM(E$3:E242)+H243</f>
        <v>-6.7870098859157428</v>
      </c>
      <c r="L243" s="21">
        <f>SUM(F$3:F242)+I243</f>
        <v>-2.1369526577754536</v>
      </c>
      <c r="M243" s="21">
        <f>SUM(G$3:G242)+J243</f>
        <v>0</v>
      </c>
      <c r="N243" s="21"/>
      <c r="O243" s="21"/>
      <c r="P243" s="21"/>
      <c r="Q243" s="19">
        <f t="shared" si="19"/>
        <v>46.063503191518024</v>
      </c>
      <c r="R243" s="19">
        <f t="shared" si="20"/>
        <v>4.5665666615735754</v>
      </c>
      <c r="S243" s="19">
        <f t="shared" si="21"/>
        <v>0</v>
      </c>
      <c r="T243" s="19">
        <f t="shared" si="22"/>
        <v>14.503518814055925</v>
      </c>
      <c r="U243" s="19">
        <f t="shared" si="23"/>
        <v>0</v>
      </c>
      <c r="V243" s="19">
        <f t="shared" si="24"/>
        <v>0</v>
      </c>
    </row>
    <row r="244" spans="1:22" x14ac:dyDescent="0.25">
      <c r="A244" s="26">
        <f>Wellpath!E244</f>
        <v>0</v>
      </c>
      <c r="B244" s="22">
        <v>0</v>
      </c>
      <c r="C244" s="22">
        <v>0</v>
      </c>
      <c r="D244" s="22">
        <f>SIN(Wellpath!L244) * SIN(Wellpath!O244) / (Bfield * COS(Dip))</f>
        <v>0</v>
      </c>
      <c r="E244" s="20">
        <f>Model!$W$31*((drdp!B244+drdp!K244)*AMIL!$B244+(drdp!E244+drdp!N244)*AMIL!$C244+(drdp!H244+drdp!Q244)*AMIL!$D244)</f>
        <v>0</v>
      </c>
      <c r="F244" s="20">
        <f>Model!$W$31*((drdp!C244+drdp!L244)*AMIL!$B244+(drdp!F244+drdp!O244)*AMIL!$C244+(drdp!I244+drdp!R244)*AMIL!$D244)</f>
        <v>0</v>
      </c>
      <c r="G244" s="20">
        <f>Model!$W$31*((drdp!D244+drdp!M244)*AMIL!$B244+(drdp!G244+drdp!P244)*AMIL!$C244+(drdp!J244+drdp!S244)*AMIL!$D244)</f>
        <v>0</v>
      </c>
      <c r="H244" s="18">
        <f>Model!$W$31*((drdp!B244)*AMIL!$B244+(drdp!E244)*AMIL!$C244+(drdp!H244)*AMIL!$D244)</f>
        <v>0</v>
      </c>
      <c r="I244" s="18">
        <f>Model!$W$31*((drdp!C244)*AMIL!$B244+(drdp!F244)*AMIL!$C244+(drdp!I244)*AMIL!$D244)</f>
        <v>0</v>
      </c>
      <c r="J244" s="18">
        <f>Model!$W$31*((drdp!D244)*AMIL!$B244+(drdp!G244)*AMIL!$C244+(drdp!J244)*AMIL!$D244)</f>
        <v>0</v>
      </c>
      <c r="K244" s="21">
        <f>SUM(E$3:E243)+H244</f>
        <v>-6.7870098859157428</v>
      </c>
      <c r="L244" s="21">
        <f>SUM(F$3:F243)+I244</f>
        <v>-2.1369526577754536</v>
      </c>
      <c r="M244" s="21">
        <f>SUM(G$3:G243)+J244</f>
        <v>0</v>
      </c>
      <c r="N244" s="21"/>
      <c r="O244" s="21"/>
      <c r="P244" s="21"/>
      <c r="Q244" s="19">
        <f t="shared" si="19"/>
        <v>46.063503191518024</v>
      </c>
      <c r="R244" s="19">
        <f t="shared" si="20"/>
        <v>4.5665666615735754</v>
      </c>
      <c r="S244" s="19">
        <f t="shared" si="21"/>
        <v>0</v>
      </c>
      <c r="T244" s="19">
        <f t="shared" si="22"/>
        <v>14.503518814055925</v>
      </c>
      <c r="U244" s="19">
        <f t="shared" si="23"/>
        <v>0</v>
      </c>
      <c r="V244" s="19">
        <f t="shared" si="24"/>
        <v>0</v>
      </c>
    </row>
    <row r="245" spans="1:22" x14ac:dyDescent="0.25">
      <c r="A245" s="26">
        <f>Wellpath!E245</f>
        <v>0</v>
      </c>
      <c r="B245" s="22">
        <v>0</v>
      </c>
      <c r="C245" s="22">
        <v>0</v>
      </c>
      <c r="D245" s="22">
        <f>SIN(Wellpath!L245) * SIN(Wellpath!O245) / (Bfield * COS(Dip))</f>
        <v>0</v>
      </c>
      <c r="E245" s="20">
        <f>Model!$W$31*((drdp!B245+drdp!K245)*AMIL!$B245+(drdp!E245+drdp!N245)*AMIL!$C245+(drdp!H245+drdp!Q245)*AMIL!$D245)</f>
        <v>0</v>
      </c>
      <c r="F245" s="20">
        <f>Model!$W$31*((drdp!C245+drdp!L245)*AMIL!$B245+(drdp!F245+drdp!O245)*AMIL!$C245+(drdp!I245+drdp!R245)*AMIL!$D245)</f>
        <v>0</v>
      </c>
      <c r="G245" s="20">
        <f>Model!$W$31*((drdp!D245+drdp!M245)*AMIL!$B245+(drdp!G245+drdp!P245)*AMIL!$C245+(drdp!J245+drdp!S245)*AMIL!$D245)</f>
        <v>0</v>
      </c>
      <c r="H245" s="18">
        <f>Model!$W$31*((drdp!B245)*AMIL!$B245+(drdp!E245)*AMIL!$C245+(drdp!H245)*AMIL!$D245)</f>
        <v>0</v>
      </c>
      <c r="I245" s="18">
        <f>Model!$W$31*((drdp!C245)*AMIL!$B245+(drdp!F245)*AMIL!$C245+(drdp!I245)*AMIL!$D245)</f>
        <v>0</v>
      </c>
      <c r="J245" s="18">
        <f>Model!$W$31*((drdp!D245)*AMIL!$B245+(drdp!G245)*AMIL!$C245+(drdp!J245)*AMIL!$D245)</f>
        <v>0</v>
      </c>
      <c r="K245" s="21">
        <f>SUM(E$3:E244)+H245</f>
        <v>-6.7870098859157428</v>
      </c>
      <c r="L245" s="21">
        <f>SUM(F$3:F244)+I245</f>
        <v>-2.1369526577754536</v>
      </c>
      <c r="M245" s="21">
        <f>SUM(G$3:G244)+J245</f>
        <v>0</v>
      </c>
      <c r="N245" s="21"/>
      <c r="O245" s="21"/>
      <c r="P245" s="21"/>
      <c r="Q245" s="19">
        <f t="shared" si="19"/>
        <v>46.063503191518024</v>
      </c>
      <c r="R245" s="19">
        <f t="shared" si="20"/>
        <v>4.5665666615735754</v>
      </c>
      <c r="S245" s="19">
        <f t="shared" si="21"/>
        <v>0</v>
      </c>
      <c r="T245" s="19">
        <f t="shared" si="22"/>
        <v>14.503518814055925</v>
      </c>
      <c r="U245" s="19">
        <f t="shared" si="23"/>
        <v>0</v>
      </c>
      <c r="V245" s="19">
        <f t="shared" si="24"/>
        <v>0</v>
      </c>
    </row>
    <row r="246" spans="1:22" x14ac:dyDescent="0.25">
      <c r="A246" s="26">
        <f>Wellpath!E246</f>
        <v>0</v>
      </c>
      <c r="B246" s="22">
        <v>0</v>
      </c>
      <c r="C246" s="22">
        <v>0</v>
      </c>
      <c r="D246" s="22">
        <f>SIN(Wellpath!L246) * SIN(Wellpath!O246) / (Bfield * COS(Dip))</f>
        <v>0</v>
      </c>
      <c r="E246" s="20">
        <f>Model!$W$31*((drdp!B246+drdp!K246)*AMIL!$B246+(drdp!E246+drdp!N246)*AMIL!$C246+(drdp!H246+drdp!Q246)*AMIL!$D246)</f>
        <v>0</v>
      </c>
      <c r="F246" s="20">
        <f>Model!$W$31*((drdp!C246+drdp!L246)*AMIL!$B246+(drdp!F246+drdp!O246)*AMIL!$C246+(drdp!I246+drdp!R246)*AMIL!$D246)</f>
        <v>0</v>
      </c>
      <c r="G246" s="20">
        <f>Model!$W$31*((drdp!D246+drdp!M246)*AMIL!$B246+(drdp!G246+drdp!P246)*AMIL!$C246+(drdp!J246+drdp!S246)*AMIL!$D246)</f>
        <v>0</v>
      </c>
      <c r="H246" s="18">
        <f>Model!$W$31*((drdp!B246)*AMIL!$B246+(drdp!E246)*AMIL!$C246+(drdp!H246)*AMIL!$D246)</f>
        <v>0</v>
      </c>
      <c r="I246" s="18">
        <f>Model!$W$31*((drdp!C246)*AMIL!$B246+(drdp!F246)*AMIL!$C246+(drdp!I246)*AMIL!$D246)</f>
        <v>0</v>
      </c>
      <c r="J246" s="18">
        <f>Model!$W$31*((drdp!D246)*AMIL!$B246+(drdp!G246)*AMIL!$C246+(drdp!J246)*AMIL!$D246)</f>
        <v>0</v>
      </c>
      <c r="K246" s="21">
        <f>SUM(E$3:E245)+H246</f>
        <v>-6.7870098859157428</v>
      </c>
      <c r="L246" s="21">
        <f>SUM(F$3:F245)+I246</f>
        <v>-2.1369526577754536</v>
      </c>
      <c r="M246" s="21">
        <f>SUM(G$3:G245)+J246</f>
        <v>0</v>
      </c>
      <c r="N246" s="21"/>
      <c r="O246" s="21"/>
      <c r="P246" s="21"/>
      <c r="Q246" s="19">
        <f t="shared" si="19"/>
        <v>46.063503191518024</v>
      </c>
      <c r="R246" s="19">
        <f t="shared" si="20"/>
        <v>4.5665666615735754</v>
      </c>
      <c r="S246" s="19">
        <f t="shared" si="21"/>
        <v>0</v>
      </c>
      <c r="T246" s="19">
        <f t="shared" si="22"/>
        <v>14.503518814055925</v>
      </c>
      <c r="U246" s="19">
        <f t="shared" si="23"/>
        <v>0</v>
      </c>
      <c r="V246" s="19">
        <f t="shared" si="24"/>
        <v>0</v>
      </c>
    </row>
    <row r="247" spans="1:22" x14ac:dyDescent="0.25">
      <c r="A247" s="26">
        <f>Wellpath!E247</f>
        <v>0</v>
      </c>
      <c r="B247" s="22">
        <v>0</v>
      </c>
      <c r="C247" s="22">
        <v>0</v>
      </c>
      <c r="D247" s="22">
        <f>SIN(Wellpath!L247) * SIN(Wellpath!O247) / (Bfield * COS(Dip))</f>
        <v>0</v>
      </c>
      <c r="E247" s="20">
        <f>Model!$W$31*((drdp!B247+drdp!K247)*AMIL!$B247+(drdp!E247+drdp!N247)*AMIL!$C247+(drdp!H247+drdp!Q247)*AMIL!$D247)</f>
        <v>0</v>
      </c>
      <c r="F247" s="20">
        <f>Model!$W$31*((drdp!C247+drdp!L247)*AMIL!$B247+(drdp!F247+drdp!O247)*AMIL!$C247+(drdp!I247+drdp!R247)*AMIL!$D247)</f>
        <v>0</v>
      </c>
      <c r="G247" s="20">
        <f>Model!$W$31*((drdp!D247+drdp!M247)*AMIL!$B247+(drdp!G247+drdp!P247)*AMIL!$C247+(drdp!J247+drdp!S247)*AMIL!$D247)</f>
        <v>0</v>
      </c>
      <c r="H247" s="18">
        <f>Model!$W$31*((drdp!B247)*AMIL!$B247+(drdp!E247)*AMIL!$C247+(drdp!H247)*AMIL!$D247)</f>
        <v>0</v>
      </c>
      <c r="I247" s="18">
        <f>Model!$W$31*((drdp!C247)*AMIL!$B247+(drdp!F247)*AMIL!$C247+(drdp!I247)*AMIL!$D247)</f>
        <v>0</v>
      </c>
      <c r="J247" s="18">
        <f>Model!$W$31*((drdp!D247)*AMIL!$B247+(drdp!G247)*AMIL!$C247+(drdp!J247)*AMIL!$D247)</f>
        <v>0</v>
      </c>
      <c r="K247" s="21">
        <f>SUM(E$3:E246)+H247</f>
        <v>-6.7870098859157428</v>
      </c>
      <c r="L247" s="21">
        <f>SUM(F$3:F246)+I247</f>
        <v>-2.1369526577754536</v>
      </c>
      <c r="M247" s="21">
        <f>SUM(G$3:G246)+J247</f>
        <v>0</v>
      </c>
      <c r="N247" s="21"/>
      <c r="O247" s="21"/>
      <c r="P247" s="21"/>
      <c r="Q247" s="19">
        <f t="shared" si="19"/>
        <v>46.063503191518024</v>
      </c>
      <c r="R247" s="19">
        <f t="shared" si="20"/>
        <v>4.5665666615735754</v>
      </c>
      <c r="S247" s="19">
        <f t="shared" si="21"/>
        <v>0</v>
      </c>
      <c r="T247" s="19">
        <f t="shared" si="22"/>
        <v>14.503518814055925</v>
      </c>
      <c r="U247" s="19">
        <f t="shared" si="23"/>
        <v>0</v>
      </c>
      <c r="V247" s="19">
        <f t="shared" si="24"/>
        <v>0</v>
      </c>
    </row>
    <row r="248" spans="1:22" x14ac:dyDescent="0.25">
      <c r="A248" s="26">
        <f>Wellpath!E248</f>
        <v>0</v>
      </c>
      <c r="B248" s="22">
        <v>0</v>
      </c>
      <c r="C248" s="22">
        <v>0</v>
      </c>
      <c r="D248" s="22">
        <f>SIN(Wellpath!L248) * SIN(Wellpath!O248) / (Bfield * COS(Dip))</f>
        <v>0</v>
      </c>
      <c r="E248" s="20">
        <f>Model!$W$31*((drdp!B248+drdp!K248)*AMIL!$B248+(drdp!E248+drdp!N248)*AMIL!$C248+(drdp!H248+drdp!Q248)*AMIL!$D248)</f>
        <v>0</v>
      </c>
      <c r="F248" s="20">
        <f>Model!$W$31*((drdp!C248+drdp!L248)*AMIL!$B248+(drdp!F248+drdp!O248)*AMIL!$C248+(drdp!I248+drdp!R248)*AMIL!$D248)</f>
        <v>0</v>
      </c>
      <c r="G248" s="20">
        <f>Model!$W$31*((drdp!D248+drdp!M248)*AMIL!$B248+(drdp!G248+drdp!P248)*AMIL!$C248+(drdp!J248+drdp!S248)*AMIL!$D248)</f>
        <v>0</v>
      </c>
      <c r="H248" s="18">
        <f>Model!$W$31*((drdp!B248)*AMIL!$B248+(drdp!E248)*AMIL!$C248+(drdp!H248)*AMIL!$D248)</f>
        <v>0</v>
      </c>
      <c r="I248" s="18">
        <f>Model!$W$31*((drdp!C248)*AMIL!$B248+(drdp!F248)*AMIL!$C248+(drdp!I248)*AMIL!$D248)</f>
        <v>0</v>
      </c>
      <c r="J248" s="18">
        <f>Model!$W$31*((drdp!D248)*AMIL!$B248+(drdp!G248)*AMIL!$C248+(drdp!J248)*AMIL!$D248)</f>
        <v>0</v>
      </c>
      <c r="K248" s="21">
        <f>SUM(E$3:E247)+H248</f>
        <v>-6.7870098859157428</v>
      </c>
      <c r="L248" s="21">
        <f>SUM(F$3:F247)+I248</f>
        <v>-2.1369526577754536</v>
      </c>
      <c r="M248" s="21">
        <f>SUM(G$3:G247)+J248</f>
        <v>0</v>
      </c>
      <c r="N248" s="21"/>
      <c r="O248" s="21"/>
      <c r="P248" s="21"/>
      <c r="Q248" s="19">
        <f t="shared" si="19"/>
        <v>46.063503191518024</v>
      </c>
      <c r="R248" s="19">
        <f t="shared" si="20"/>
        <v>4.5665666615735754</v>
      </c>
      <c r="S248" s="19">
        <f t="shared" si="21"/>
        <v>0</v>
      </c>
      <c r="T248" s="19">
        <f t="shared" si="22"/>
        <v>14.503518814055925</v>
      </c>
      <c r="U248" s="19">
        <f t="shared" si="23"/>
        <v>0</v>
      </c>
      <c r="V248" s="19">
        <f t="shared" si="24"/>
        <v>0</v>
      </c>
    </row>
    <row r="249" spans="1:22" x14ac:dyDescent="0.25">
      <c r="A249" s="26">
        <f>Wellpath!E249</f>
        <v>0</v>
      </c>
      <c r="B249" s="22">
        <v>0</v>
      </c>
      <c r="C249" s="22">
        <v>0</v>
      </c>
      <c r="D249" s="22">
        <f>SIN(Wellpath!L249) * SIN(Wellpath!O249) / (Bfield * COS(Dip))</f>
        <v>0</v>
      </c>
      <c r="E249" s="20">
        <f>Model!$W$31*((drdp!B249+drdp!K249)*AMIL!$B249+(drdp!E249+drdp!N249)*AMIL!$C249+(drdp!H249+drdp!Q249)*AMIL!$D249)</f>
        <v>0</v>
      </c>
      <c r="F249" s="20">
        <f>Model!$W$31*((drdp!C249+drdp!L249)*AMIL!$B249+(drdp!F249+drdp!O249)*AMIL!$C249+(drdp!I249+drdp!R249)*AMIL!$D249)</f>
        <v>0</v>
      </c>
      <c r="G249" s="20">
        <f>Model!$W$31*((drdp!D249+drdp!M249)*AMIL!$B249+(drdp!G249+drdp!P249)*AMIL!$C249+(drdp!J249+drdp!S249)*AMIL!$D249)</f>
        <v>0</v>
      </c>
      <c r="H249" s="18">
        <f>Model!$W$31*((drdp!B249)*AMIL!$B249+(drdp!E249)*AMIL!$C249+(drdp!H249)*AMIL!$D249)</f>
        <v>0</v>
      </c>
      <c r="I249" s="18">
        <f>Model!$W$31*((drdp!C249)*AMIL!$B249+(drdp!F249)*AMIL!$C249+(drdp!I249)*AMIL!$D249)</f>
        <v>0</v>
      </c>
      <c r="J249" s="18">
        <f>Model!$W$31*((drdp!D249)*AMIL!$B249+(drdp!G249)*AMIL!$C249+(drdp!J249)*AMIL!$D249)</f>
        <v>0</v>
      </c>
      <c r="K249" s="21">
        <f>SUM(E$3:E248)+H249</f>
        <v>-6.7870098859157428</v>
      </c>
      <c r="L249" s="21">
        <f>SUM(F$3:F248)+I249</f>
        <v>-2.1369526577754536</v>
      </c>
      <c r="M249" s="21">
        <f>SUM(G$3:G248)+J249</f>
        <v>0</v>
      </c>
      <c r="N249" s="21"/>
      <c r="O249" s="21"/>
      <c r="P249" s="21"/>
      <c r="Q249" s="19">
        <f t="shared" si="19"/>
        <v>46.063503191518024</v>
      </c>
      <c r="R249" s="19">
        <f t="shared" si="20"/>
        <v>4.5665666615735754</v>
      </c>
      <c r="S249" s="19">
        <f t="shared" si="21"/>
        <v>0</v>
      </c>
      <c r="T249" s="19">
        <f t="shared" si="22"/>
        <v>14.503518814055925</v>
      </c>
      <c r="U249" s="19">
        <f t="shared" si="23"/>
        <v>0</v>
      </c>
      <c r="V249" s="19">
        <f t="shared" si="24"/>
        <v>0</v>
      </c>
    </row>
    <row r="250" spans="1:22" x14ac:dyDescent="0.25">
      <c r="A250" s="26">
        <f>Wellpath!E250</f>
        <v>0</v>
      </c>
      <c r="B250" s="22">
        <v>0</v>
      </c>
      <c r="C250" s="22">
        <v>0</v>
      </c>
      <c r="D250" s="22">
        <f>SIN(Wellpath!L250) * SIN(Wellpath!O250) / (Bfield * COS(Dip))</f>
        <v>0</v>
      </c>
      <c r="E250" s="20">
        <f>Model!$W$31*((drdp!B250+drdp!K250)*AMIL!$B250+(drdp!E250+drdp!N250)*AMIL!$C250+(drdp!H250+drdp!Q250)*AMIL!$D250)</f>
        <v>0</v>
      </c>
      <c r="F250" s="20">
        <f>Model!$W$31*((drdp!C250+drdp!L250)*AMIL!$B250+(drdp!F250+drdp!O250)*AMIL!$C250+(drdp!I250+drdp!R250)*AMIL!$D250)</f>
        <v>0</v>
      </c>
      <c r="G250" s="20">
        <f>Model!$W$31*((drdp!D250+drdp!M250)*AMIL!$B250+(drdp!G250+drdp!P250)*AMIL!$C250+(drdp!J250+drdp!S250)*AMIL!$D250)</f>
        <v>0</v>
      </c>
      <c r="H250" s="18">
        <f>Model!$W$31*((drdp!B250)*AMIL!$B250+(drdp!E250)*AMIL!$C250+(drdp!H250)*AMIL!$D250)</f>
        <v>0</v>
      </c>
      <c r="I250" s="18">
        <f>Model!$W$31*((drdp!C250)*AMIL!$B250+(drdp!F250)*AMIL!$C250+(drdp!I250)*AMIL!$D250)</f>
        <v>0</v>
      </c>
      <c r="J250" s="18">
        <f>Model!$W$31*((drdp!D250)*AMIL!$B250+(drdp!G250)*AMIL!$C250+(drdp!J250)*AMIL!$D250)</f>
        <v>0</v>
      </c>
      <c r="K250" s="21">
        <f>SUM(E$3:E249)+H250</f>
        <v>-6.7870098859157428</v>
      </c>
      <c r="L250" s="21">
        <f>SUM(F$3:F249)+I250</f>
        <v>-2.1369526577754536</v>
      </c>
      <c r="M250" s="21">
        <f>SUM(G$3:G249)+J250</f>
        <v>0</v>
      </c>
      <c r="N250" s="21"/>
      <c r="O250" s="21"/>
      <c r="P250" s="21"/>
      <c r="Q250" s="19">
        <f t="shared" si="19"/>
        <v>46.063503191518024</v>
      </c>
      <c r="R250" s="19">
        <f t="shared" si="20"/>
        <v>4.5665666615735754</v>
      </c>
      <c r="S250" s="19">
        <f t="shared" si="21"/>
        <v>0</v>
      </c>
      <c r="T250" s="19">
        <f t="shared" si="22"/>
        <v>14.503518814055925</v>
      </c>
      <c r="U250" s="19">
        <f t="shared" si="23"/>
        <v>0</v>
      </c>
      <c r="V250" s="19">
        <f t="shared" si="24"/>
        <v>0</v>
      </c>
    </row>
    <row r="251" spans="1:22" x14ac:dyDescent="0.25">
      <c r="A251" s="26">
        <f>Wellpath!E251</f>
        <v>0</v>
      </c>
      <c r="B251" s="22">
        <v>0</v>
      </c>
      <c r="C251" s="22">
        <v>0</v>
      </c>
      <c r="D251" s="22">
        <f>SIN(Wellpath!L251) * SIN(Wellpath!O251) / (Bfield * COS(Dip))</f>
        <v>0</v>
      </c>
      <c r="E251" s="20">
        <f>Model!$W$31*((drdp!B251+drdp!K251)*AMIL!$B251+(drdp!E251+drdp!N251)*AMIL!$C251+(drdp!H251+drdp!Q251)*AMIL!$D251)</f>
        <v>0</v>
      </c>
      <c r="F251" s="20">
        <f>Model!$W$31*((drdp!C251+drdp!L251)*AMIL!$B251+(drdp!F251+drdp!O251)*AMIL!$C251+(drdp!I251+drdp!R251)*AMIL!$D251)</f>
        <v>0</v>
      </c>
      <c r="G251" s="20">
        <f>Model!$W$31*((drdp!D251+drdp!M251)*AMIL!$B251+(drdp!G251+drdp!P251)*AMIL!$C251+(drdp!J251+drdp!S251)*AMIL!$D251)</f>
        <v>0</v>
      </c>
      <c r="H251" s="18">
        <f>Model!$W$31*((drdp!B251)*AMIL!$B251+(drdp!E251)*AMIL!$C251+(drdp!H251)*AMIL!$D251)</f>
        <v>0</v>
      </c>
      <c r="I251" s="18">
        <f>Model!$W$31*((drdp!C251)*AMIL!$B251+(drdp!F251)*AMIL!$C251+(drdp!I251)*AMIL!$D251)</f>
        <v>0</v>
      </c>
      <c r="J251" s="18">
        <f>Model!$W$31*((drdp!D251)*AMIL!$B251+(drdp!G251)*AMIL!$C251+(drdp!J251)*AMIL!$D251)</f>
        <v>0</v>
      </c>
      <c r="K251" s="21">
        <f>SUM(E$3:E250)+H251</f>
        <v>-6.7870098859157428</v>
      </c>
      <c r="L251" s="21">
        <f>SUM(F$3:F250)+I251</f>
        <v>-2.1369526577754536</v>
      </c>
      <c r="M251" s="21">
        <f>SUM(G$3:G250)+J251</f>
        <v>0</v>
      </c>
      <c r="N251" s="21"/>
      <c r="O251" s="21"/>
      <c r="P251" s="21"/>
      <c r="Q251" s="19">
        <f t="shared" si="19"/>
        <v>46.063503191518024</v>
      </c>
      <c r="R251" s="19">
        <f t="shared" si="20"/>
        <v>4.5665666615735754</v>
      </c>
      <c r="S251" s="19">
        <f t="shared" si="21"/>
        <v>0</v>
      </c>
      <c r="T251" s="19">
        <f t="shared" si="22"/>
        <v>14.503518814055925</v>
      </c>
      <c r="U251" s="19">
        <f t="shared" si="23"/>
        <v>0</v>
      </c>
      <c r="V251" s="19">
        <f t="shared" si="24"/>
        <v>0</v>
      </c>
    </row>
    <row r="252" spans="1:22" x14ac:dyDescent="0.25">
      <c r="A252" s="26">
        <f>Wellpath!E252</f>
        <v>0</v>
      </c>
      <c r="B252" s="22">
        <v>0</v>
      </c>
      <c r="C252" s="22">
        <v>0</v>
      </c>
      <c r="D252" s="22">
        <f>SIN(Wellpath!L252) * SIN(Wellpath!O252) / (Bfield * COS(Dip))</f>
        <v>0</v>
      </c>
      <c r="E252" s="20">
        <f>Model!$W$31*((drdp!B252+drdp!K252)*AMIL!$B252+(drdp!E252+drdp!N252)*AMIL!$C252+(drdp!H252+drdp!Q252)*AMIL!$D252)</f>
        <v>0</v>
      </c>
      <c r="F252" s="20">
        <f>Model!$W$31*((drdp!C252+drdp!L252)*AMIL!$B252+(drdp!F252+drdp!O252)*AMIL!$C252+(drdp!I252+drdp!R252)*AMIL!$D252)</f>
        <v>0</v>
      </c>
      <c r="G252" s="20">
        <f>Model!$W$31*((drdp!D252+drdp!M252)*AMIL!$B252+(drdp!G252+drdp!P252)*AMIL!$C252+(drdp!J252+drdp!S252)*AMIL!$D252)</f>
        <v>0</v>
      </c>
      <c r="H252" s="18">
        <f>Model!$W$31*((drdp!B252)*AMIL!$B252+(drdp!E252)*AMIL!$C252+(drdp!H252)*AMIL!$D252)</f>
        <v>0</v>
      </c>
      <c r="I252" s="18">
        <f>Model!$W$31*((drdp!C252)*AMIL!$B252+(drdp!F252)*AMIL!$C252+(drdp!I252)*AMIL!$D252)</f>
        <v>0</v>
      </c>
      <c r="J252" s="18">
        <f>Model!$W$31*((drdp!D252)*AMIL!$B252+(drdp!G252)*AMIL!$C252+(drdp!J252)*AMIL!$D252)</f>
        <v>0</v>
      </c>
      <c r="K252" s="21">
        <f>SUM(E$3:E251)+H252</f>
        <v>-6.7870098859157428</v>
      </c>
      <c r="L252" s="21">
        <f>SUM(F$3:F251)+I252</f>
        <v>-2.1369526577754536</v>
      </c>
      <c r="M252" s="21">
        <f>SUM(G$3:G251)+J252</f>
        <v>0</v>
      </c>
      <c r="N252" s="21"/>
      <c r="O252" s="21"/>
      <c r="P252" s="21"/>
      <c r="Q252" s="19">
        <f t="shared" si="19"/>
        <v>46.063503191518024</v>
      </c>
      <c r="R252" s="19">
        <f t="shared" si="20"/>
        <v>4.5665666615735754</v>
      </c>
      <c r="S252" s="19">
        <f t="shared" si="21"/>
        <v>0</v>
      </c>
      <c r="T252" s="19">
        <f t="shared" si="22"/>
        <v>14.503518814055925</v>
      </c>
      <c r="U252" s="19">
        <f t="shared" si="23"/>
        <v>0</v>
      </c>
      <c r="V252" s="19">
        <f t="shared" si="24"/>
        <v>0</v>
      </c>
    </row>
    <row r="253" spans="1:22" x14ac:dyDescent="0.25">
      <c r="A253" s="26">
        <f>Wellpath!E253</f>
        <v>0</v>
      </c>
      <c r="B253" s="22">
        <v>0</v>
      </c>
      <c r="C253" s="22">
        <v>0</v>
      </c>
      <c r="D253" s="22">
        <f>SIN(Wellpath!L253) * SIN(Wellpath!O253) / (Bfield * COS(Dip))</f>
        <v>0</v>
      </c>
      <c r="E253" s="20">
        <f>Model!$W$31*((drdp!B253+drdp!K253)*AMIL!$B253+(drdp!E253+drdp!N253)*AMIL!$C253+(drdp!H253+drdp!Q253)*AMIL!$D253)</f>
        <v>0</v>
      </c>
      <c r="F253" s="20">
        <f>Model!$W$31*((drdp!C253+drdp!L253)*AMIL!$B253+(drdp!F253+drdp!O253)*AMIL!$C253+(drdp!I253+drdp!R253)*AMIL!$D253)</f>
        <v>0</v>
      </c>
      <c r="G253" s="20">
        <f>Model!$W$31*((drdp!D253+drdp!M253)*AMIL!$B253+(drdp!G253+drdp!P253)*AMIL!$C253+(drdp!J253+drdp!S253)*AMIL!$D253)</f>
        <v>0</v>
      </c>
      <c r="H253" s="18">
        <f>Model!$W$31*((drdp!B253)*AMIL!$B253+(drdp!E253)*AMIL!$C253+(drdp!H253)*AMIL!$D253)</f>
        <v>0</v>
      </c>
      <c r="I253" s="18">
        <f>Model!$W$31*((drdp!C253)*AMIL!$B253+(drdp!F253)*AMIL!$C253+(drdp!I253)*AMIL!$D253)</f>
        <v>0</v>
      </c>
      <c r="J253" s="18">
        <f>Model!$W$31*((drdp!D253)*AMIL!$B253+(drdp!G253)*AMIL!$C253+(drdp!J253)*AMIL!$D253)</f>
        <v>0</v>
      </c>
      <c r="K253" s="21">
        <f>SUM(E$3:E252)+H253</f>
        <v>-6.7870098859157428</v>
      </c>
      <c r="L253" s="21">
        <f>SUM(F$3:F252)+I253</f>
        <v>-2.1369526577754536</v>
      </c>
      <c r="M253" s="21">
        <f>SUM(G$3:G252)+J253</f>
        <v>0</v>
      </c>
      <c r="N253" s="21"/>
      <c r="O253" s="21"/>
      <c r="P253" s="21"/>
      <c r="Q253" s="19">
        <f t="shared" si="19"/>
        <v>46.063503191518024</v>
      </c>
      <c r="R253" s="19">
        <f t="shared" si="20"/>
        <v>4.5665666615735754</v>
      </c>
      <c r="S253" s="19">
        <f t="shared" si="21"/>
        <v>0</v>
      </c>
      <c r="T253" s="19">
        <f t="shared" si="22"/>
        <v>14.503518814055925</v>
      </c>
      <c r="U253" s="19">
        <f t="shared" si="23"/>
        <v>0</v>
      </c>
      <c r="V253" s="19">
        <f t="shared" si="24"/>
        <v>0</v>
      </c>
    </row>
    <row r="254" spans="1:22" x14ac:dyDescent="0.25">
      <c r="A254" s="26">
        <f>Wellpath!E254</f>
        <v>0</v>
      </c>
      <c r="B254" s="22">
        <v>0</v>
      </c>
      <c r="C254" s="22">
        <v>0</v>
      </c>
      <c r="D254" s="22">
        <f>SIN(Wellpath!L254) * SIN(Wellpath!O254) / (Bfield * COS(Dip))</f>
        <v>0</v>
      </c>
      <c r="E254" s="20">
        <f>Model!$W$31*((drdp!B254+drdp!K254)*AMIL!$B254+(drdp!E254+drdp!N254)*AMIL!$C254+(drdp!H254+drdp!Q254)*AMIL!$D254)</f>
        <v>0</v>
      </c>
      <c r="F254" s="20">
        <f>Model!$W$31*((drdp!C254+drdp!L254)*AMIL!$B254+(drdp!F254+drdp!O254)*AMIL!$C254+(drdp!I254+drdp!R254)*AMIL!$D254)</f>
        <v>0</v>
      </c>
      <c r="G254" s="20">
        <f>Model!$W$31*((drdp!D254+drdp!M254)*AMIL!$B254+(drdp!G254+drdp!P254)*AMIL!$C254+(drdp!J254+drdp!S254)*AMIL!$D254)</f>
        <v>0</v>
      </c>
      <c r="H254" s="18">
        <f>Model!$W$31*((drdp!B254)*AMIL!$B254+(drdp!E254)*AMIL!$C254+(drdp!H254)*AMIL!$D254)</f>
        <v>0</v>
      </c>
      <c r="I254" s="18">
        <f>Model!$W$31*((drdp!C254)*AMIL!$B254+(drdp!F254)*AMIL!$C254+(drdp!I254)*AMIL!$D254)</f>
        <v>0</v>
      </c>
      <c r="J254" s="18">
        <f>Model!$W$31*((drdp!D254)*AMIL!$B254+(drdp!G254)*AMIL!$C254+(drdp!J254)*AMIL!$D254)</f>
        <v>0</v>
      </c>
      <c r="K254" s="21">
        <f>SUM(E$3:E253)+H254</f>
        <v>-6.7870098859157428</v>
      </c>
      <c r="L254" s="21">
        <f>SUM(F$3:F253)+I254</f>
        <v>-2.1369526577754536</v>
      </c>
      <c r="M254" s="21">
        <f>SUM(G$3:G253)+J254</f>
        <v>0</v>
      </c>
      <c r="N254" s="21"/>
      <c r="O254" s="21"/>
      <c r="P254" s="21"/>
      <c r="Q254" s="19">
        <f t="shared" si="19"/>
        <v>46.063503191518024</v>
      </c>
      <c r="R254" s="19">
        <f t="shared" si="20"/>
        <v>4.5665666615735754</v>
      </c>
      <c r="S254" s="19">
        <f t="shared" si="21"/>
        <v>0</v>
      </c>
      <c r="T254" s="19">
        <f t="shared" si="22"/>
        <v>14.503518814055925</v>
      </c>
      <c r="U254" s="19">
        <f t="shared" si="23"/>
        <v>0</v>
      </c>
      <c r="V254" s="19">
        <f t="shared" si="24"/>
        <v>0</v>
      </c>
    </row>
    <row r="255" spans="1:22" x14ac:dyDescent="0.25">
      <c r="A255" s="26">
        <f>Wellpath!E255</f>
        <v>0</v>
      </c>
      <c r="B255" s="22">
        <v>0</v>
      </c>
      <c r="C255" s="22">
        <v>0</v>
      </c>
      <c r="D255" s="22">
        <f>SIN(Wellpath!L255) * SIN(Wellpath!O255) / (Bfield * COS(Dip))</f>
        <v>0</v>
      </c>
      <c r="E255" s="20">
        <f>Model!$W$31*((drdp!B255+drdp!K255)*AMIL!$B255+(drdp!E255+drdp!N255)*AMIL!$C255+(drdp!H255+drdp!Q255)*AMIL!$D255)</f>
        <v>0</v>
      </c>
      <c r="F255" s="20">
        <f>Model!$W$31*((drdp!C255+drdp!L255)*AMIL!$B255+(drdp!F255+drdp!O255)*AMIL!$C255+(drdp!I255+drdp!R255)*AMIL!$D255)</f>
        <v>0</v>
      </c>
      <c r="G255" s="20">
        <f>Model!$W$31*((drdp!D255+drdp!M255)*AMIL!$B255+(drdp!G255+drdp!P255)*AMIL!$C255+(drdp!J255+drdp!S255)*AMIL!$D255)</f>
        <v>0</v>
      </c>
      <c r="H255" s="18">
        <f>Model!$W$31*((drdp!B255)*AMIL!$B255+(drdp!E255)*AMIL!$C255+(drdp!H255)*AMIL!$D255)</f>
        <v>0</v>
      </c>
      <c r="I255" s="18">
        <f>Model!$W$31*((drdp!C255)*AMIL!$B255+(drdp!F255)*AMIL!$C255+(drdp!I255)*AMIL!$D255)</f>
        <v>0</v>
      </c>
      <c r="J255" s="18">
        <f>Model!$W$31*((drdp!D255)*AMIL!$B255+(drdp!G255)*AMIL!$C255+(drdp!J255)*AMIL!$D255)</f>
        <v>0</v>
      </c>
      <c r="K255" s="21">
        <f>SUM(E$3:E254)+H255</f>
        <v>-6.7870098859157428</v>
      </c>
      <c r="L255" s="21">
        <f>SUM(F$3:F254)+I255</f>
        <v>-2.1369526577754536</v>
      </c>
      <c r="M255" s="21">
        <f>SUM(G$3:G254)+J255</f>
        <v>0</v>
      </c>
      <c r="N255" s="21"/>
      <c r="O255" s="21"/>
      <c r="P255" s="21"/>
      <c r="Q255" s="19">
        <f t="shared" si="19"/>
        <v>46.063503191518024</v>
      </c>
      <c r="R255" s="19">
        <f t="shared" si="20"/>
        <v>4.5665666615735754</v>
      </c>
      <c r="S255" s="19">
        <f t="shared" si="21"/>
        <v>0</v>
      </c>
      <c r="T255" s="19">
        <f t="shared" si="22"/>
        <v>14.503518814055925</v>
      </c>
      <c r="U255" s="19">
        <f t="shared" si="23"/>
        <v>0</v>
      </c>
      <c r="V255" s="19">
        <f t="shared" si="24"/>
        <v>0</v>
      </c>
    </row>
    <row r="256" spans="1:22" x14ac:dyDescent="0.25">
      <c r="A256" s="26">
        <f>Wellpath!E256</f>
        <v>0</v>
      </c>
      <c r="B256" s="22">
        <v>0</v>
      </c>
      <c r="C256" s="22">
        <v>0</v>
      </c>
      <c r="D256" s="22">
        <f>SIN(Wellpath!L256) * SIN(Wellpath!O256) / (Bfield * COS(Dip))</f>
        <v>0</v>
      </c>
      <c r="E256" s="20">
        <f>Model!$W$31*((drdp!B256+drdp!K256)*AMIL!$B256+(drdp!E256+drdp!N256)*AMIL!$C256+(drdp!H256+drdp!Q256)*AMIL!$D256)</f>
        <v>0</v>
      </c>
      <c r="F256" s="20">
        <f>Model!$W$31*((drdp!C256+drdp!L256)*AMIL!$B256+(drdp!F256+drdp!O256)*AMIL!$C256+(drdp!I256+drdp!R256)*AMIL!$D256)</f>
        <v>0</v>
      </c>
      <c r="G256" s="20">
        <f>Model!$W$31*((drdp!D256+drdp!M256)*AMIL!$B256+(drdp!G256+drdp!P256)*AMIL!$C256+(drdp!J256+drdp!S256)*AMIL!$D256)</f>
        <v>0</v>
      </c>
      <c r="H256" s="18">
        <f>Model!$W$31*((drdp!B256)*AMIL!$B256+(drdp!E256)*AMIL!$C256+(drdp!H256)*AMIL!$D256)</f>
        <v>0</v>
      </c>
      <c r="I256" s="18">
        <f>Model!$W$31*((drdp!C256)*AMIL!$B256+(drdp!F256)*AMIL!$C256+(drdp!I256)*AMIL!$D256)</f>
        <v>0</v>
      </c>
      <c r="J256" s="18">
        <f>Model!$W$31*((drdp!D256)*AMIL!$B256+(drdp!G256)*AMIL!$C256+(drdp!J256)*AMIL!$D256)</f>
        <v>0</v>
      </c>
      <c r="K256" s="21">
        <f>SUM(E$3:E255)+H256</f>
        <v>-6.7870098859157428</v>
      </c>
      <c r="L256" s="21">
        <f>SUM(F$3:F255)+I256</f>
        <v>-2.1369526577754536</v>
      </c>
      <c r="M256" s="21">
        <f>SUM(G$3:G255)+J256</f>
        <v>0</v>
      </c>
      <c r="N256" s="21"/>
      <c r="O256" s="21"/>
      <c r="P256" s="21"/>
      <c r="Q256" s="19">
        <f t="shared" si="19"/>
        <v>46.063503191518024</v>
      </c>
      <c r="R256" s="19">
        <f t="shared" si="20"/>
        <v>4.5665666615735754</v>
      </c>
      <c r="S256" s="19">
        <f t="shared" si="21"/>
        <v>0</v>
      </c>
      <c r="T256" s="19">
        <f t="shared" si="22"/>
        <v>14.503518814055925</v>
      </c>
      <c r="U256" s="19">
        <f t="shared" si="23"/>
        <v>0</v>
      </c>
      <c r="V256" s="19">
        <f t="shared" si="24"/>
        <v>0</v>
      </c>
    </row>
    <row r="257" spans="1:23" x14ac:dyDescent="0.25">
      <c r="A257" s="26">
        <f>Wellpath!E257</f>
        <v>0</v>
      </c>
      <c r="B257" s="22">
        <v>0</v>
      </c>
      <c r="C257" s="22">
        <v>0</v>
      </c>
      <c r="D257" s="22">
        <f>SIN(Wellpath!L257) * SIN(Wellpath!O257) / (Bfield * COS(Dip))</f>
        <v>0</v>
      </c>
      <c r="E257" s="20">
        <f>Model!$W$31*((drdp!B257+drdp!K257)*AMIL!$B257+(drdp!E257+drdp!N257)*AMIL!$C257+(drdp!H257+drdp!Q257)*AMIL!$D257)</f>
        <v>0</v>
      </c>
      <c r="F257" s="20">
        <f>Model!$W$31*((drdp!C257+drdp!L257)*AMIL!$B257+(drdp!F257+drdp!O257)*AMIL!$C257+(drdp!I257+drdp!R257)*AMIL!$D257)</f>
        <v>0</v>
      </c>
      <c r="G257" s="20">
        <f>Model!$W$31*((drdp!D257+drdp!M257)*AMIL!$B257+(drdp!G257+drdp!P257)*AMIL!$C257+(drdp!J257+drdp!S257)*AMIL!$D257)</f>
        <v>0</v>
      </c>
      <c r="H257" s="18">
        <f>Model!$W$31*((drdp!B257)*AMIL!$B257+(drdp!E257)*AMIL!$C257+(drdp!H257)*AMIL!$D257)</f>
        <v>0</v>
      </c>
      <c r="I257" s="18">
        <f>Model!$W$31*((drdp!C257)*AMIL!$B257+(drdp!F257)*AMIL!$C257+(drdp!I257)*AMIL!$D257)</f>
        <v>0</v>
      </c>
      <c r="J257" s="18">
        <f>Model!$W$31*((drdp!D257)*AMIL!$B257+(drdp!G257)*AMIL!$C257+(drdp!J257)*AMIL!$D257)</f>
        <v>0</v>
      </c>
      <c r="K257" s="21">
        <f>SUM(E$3:E256)+H257</f>
        <v>-6.7870098859157428</v>
      </c>
      <c r="L257" s="21">
        <f>SUM(F$3:F256)+I257</f>
        <v>-2.1369526577754536</v>
      </c>
      <c r="M257" s="21">
        <f>SUM(G$3:G256)+J257</f>
        <v>0</v>
      </c>
      <c r="N257" s="21"/>
      <c r="O257" s="21"/>
      <c r="P257" s="21"/>
      <c r="Q257" s="19">
        <f t="shared" si="19"/>
        <v>46.063503191518024</v>
      </c>
      <c r="R257" s="19">
        <f t="shared" si="20"/>
        <v>4.5665666615735754</v>
      </c>
      <c r="S257" s="19">
        <f t="shared" si="21"/>
        <v>0</v>
      </c>
      <c r="T257" s="19">
        <f t="shared" si="22"/>
        <v>14.503518814055925</v>
      </c>
      <c r="U257" s="19">
        <f t="shared" si="23"/>
        <v>0</v>
      </c>
      <c r="V257" s="19">
        <f t="shared" si="24"/>
        <v>0</v>
      </c>
    </row>
    <row r="258" spans="1:23" x14ac:dyDescent="0.25">
      <c r="A258" s="26">
        <f>Wellpath!E258</f>
        <v>0</v>
      </c>
      <c r="B258" s="22">
        <v>0</v>
      </c>
      <c r="C258" s="22">
        <v>0</v>
      </c>
      <c r="D258" s="22">
        <f>SIN(Wellpath!L258) * SIN(Wellpath!O258) / (Bfield * COS(Dip))</f>
        <v>0</v>
      </c>
      <c r="E258" s="20">
        <f>Model!$W$31*((drdp!B258+drdp!K258)*AMIL!$B258+(drdp!E258+drdp!N258)*AMIL!$C258+(drdp!H258+drdp!Q258)*AMIL!$D258)</f>
        <v>0</v>
      </c>
      <c r="F258" s="20">
        <f>Model!$W$31*((drdp!C258+drdp!L258)*AMIL!$B258+(drdp!F258+drdp!O258)*AMIL!$C258+(drdp!I258+drdp!R258)*AMIL!$D258)</f>
        <v>0</v>
      </c>
      <c r="G258" s="20">
        <f>Model!$W$31*((drdp!D258+drdp!M258)*AMIL!$B258+(drdp!G258+drdp!P258)*AMIL!$C258+(drdp!J258+drdp!S258)*AMIL!$D258)</f>
        <v>0</v>
      </c>
      <c r="H258" s="18">
        <f>Model!$W$31*((drdp!B258)*AMIL!$B258+(drdp!E258)*AMIL!$C258+(drdp!H258)*AMIL!$D258)</f>
        <v>0</v>
      </c>
      <c r="I258" s="18">
        <f>Model!$W$31*((drdp!C258)*AMIL!$B258+(drdp!F258)*AMIL!$C258+(drdp!I258)*AMIL!$D258)</f>
        <v>0</v>
      </c>
      <c r="J258" s="18">
        <f>Model!$W$31*((drdp!D258)*AMIL!$B258+(drdp!G258)*AMIL!$C258+(drdp!J258)*AMIL!$D258)</f>
        <v>0</v>
      </c>
      <c r="K258" s="21">
        <f>SUM(E$3:E257)+H258</f>
        <v>-6.7870098859157428</v>
      </c>
      <c r="L258" s="21">
        <f>SUM(F$3:F257)+I258</f>
        <v>-2.1369526577754536</v>
      </c>
      <c r="M258" s="21">
        <f>SUM(G$3:G257)+J258</f>
        <v>0</v>
      </c>
      <c r="N258" s="21"/>
      <c r="O258" s="21"/>
      <c r="P258" s="21"/>
      <c r="Q258" s="19">
        <f t="shared" si="19"/>
        <v>46.063503191518024</v>
      </c>
      <c r="R258" s="19">
        <f t="shared" si="20"/>
        <v>4.5665666615735754</v>
      </c>
      <c r="S258" s="19">
        <f t="shared" si="21"/>
        <v>0</v>
      </c>
      <c r="T258" s="19">
        <f t="shared" si="22"/>
        <v>14.503518814055925</v>
      </c>
      <c r="U258" s="19">
        <f t="shared" si="23"/>
        <v>0</v>
      </c>
      <c r="V258" s="19">
        <f t="shared" si="24"/>
        <v>0</v>
      </c>
    </row>
    <row r="259" spans="1:23" x14ac:dyDescent="0.25">
      <c r="A259" s="26">
        <f>Wellpath!E259</f>
        <v>0</v>
      </c>
      <c r="B259" s="22">
        <v>0</v>
      </c>
      <c r="C259" s="22">
        <v>0</v>
      </c>
      <c r="D259" s="22">
        <f>SIN(Wellpath!L259) * SIN(Wellpath!O259) / (Bfield * COS(Dip))</f>
        <v>0</v>
      </c>
      <c r="E259" s="20">
        <f>Model!$W$31*((drdp!B259+drdp!K259)*AMIL!$B259+(drdp!E259+drdp!N259)*AMIL!$C259+(drdp!H259+drdp!Q259)*AMIL!$D259)</f>
        <v>0</v>
      </c>
      <c r="F259" s="20">
        <f>Model!$W$31*((drdp!C259+drdp!L259)*AMIL!$B259+(drdp!F259+drdp!O259)*AMIL!$C259+(drdp!I259+drdp!R259)*AMIL!$D259)</f>
        <v>0</v>
      </c>
      <c r="G259" s="20">
        <f>Model!$W$31*((drdp!D259+drdp!M259)*AMIL!$B259+(drdp!G259+drdp!P259)*AMIL!$C259+(drdp!J259+drdp!S259)*AMIL!$D259)</f>
        <v>0</v>
      </c>
      <c r="H259" s="18">
        <f>Model!$W$31*((drdp!B259)*AMIL!$B259+(drdp!E259)*AMIL!$C259+(drdp!H259)*AMIL!$D259)</f>
        <v>0</v>
      </c>
      <c r="I259" s="18">
        <f>Model!$W$31*((drdp!C259)*AMIL!$B259+(drdp!F259)*AMIL!$C259+(drdp!I259)*AMIL!$D259)</f>
        <v>0</v>
      </c>
      <c r="J259" s="18">
        <f>Model!$W$31*((drdp!D259)*AMIL!$B259+(drdp!G259)*AMIL!$C259+(drdp!J259)*AMIL!$D259)</f>
        <v>0</v>
      </c>
      <c r="K259" s="21">
        <f>SUM(E$3:E258)+H259</f>
        <v>-6.7870098859157428</v>
      </c>
      <c r="L259" s="21">
        <f>SUM(F$3:F258)+I259</f>
        <v>-2.1369526577754536</v>
      </c>
      <c r="M259" s="21">
        <f>SUM(G$3:G258)+J259</f>
        <v>0</v>
      </c>
      <c r="N259" s="21"/>
      <c r="O259" s="21"/>
      <c r="P259" s="21"/>
      <c r="Q259" s="19">
        <f t="shared" si="19"/>
        <v>46.063503191518024</v>
      </c>
      <c r="R259" s="19">
        <f t="shared" si="20"/>
        <v>4.5665666615735754</v>
      </c>
      <c r="S259" s="19">
        <f t="shared" si="21"/>
        <v>0</v>
      </c>
      <c r="T259" s="19">
        <f t="shared" si="22"/>
        <v>14.503518814055925</v>
      </c>
      <c r="U259" s="19">
        <f t="shared" si="23"/>
        <v>0</v>
      </c>
      <c r="V259" s="19">
        <f t="shared" si="24"/>
        <v>0</v>
      </c>
    </row>
    <row r="260" spans="1:23" x14ac:dyDescent="0.25">
      <c r="A260" s="26">
        <f>Wellpath!E260</f>
        <v>0</v>
      </c>
      <c r="B260" s="22">
        <v>0</v>
      </c>
      <c r="C260" s="22">
        <v>0</v>
      </c>
      <c r="D260" s="22">
        <f>SIN(Wellpath!L260) * SIN(Wellpath!O260) / (Bfield * COS(Dip))</f>
        <v>0</v>
      </c>
      <c r="E260" s="20">
        <f>Model!$W$31*((drdp!B260+drdp!K260)*AMIL!$B260+(drdp!E260+drdp!N260)*AMIL!$C260+(drdp!H260+drdp!Q260)*AMIL!$D260)</f>
        <v>0</v>
      </c>
      <c r="F260" s="20">
        <f>Model!$W$31*((drdp!C260+drdp!L260)*AMIL!$B260+(drdp!F260+drdp!O260)*AMIL!$C260+(drdp!I260+drdp!R260)*AMIL!$D260)</f>
        <v>0</v>
      </c>
      <c r="G260" s="20">
        <f>Model!$W$31*((drdp!D260+drdp!M260)*AMIL!$B260+(drdp!G260+drdp!P260)*AMIL!$C260+(drdp!J260+drdp!S260)*AMIL!$D260)</f>
        <v>0</v>
      </c>
      <c r="H260" s="18">
        <f>Model!$W$31*((drdp!B260)*AMIL!$B260+(drdp!E260)*AMIL!$C260+(drdp!H260)*AMIL!$D260)</f>
        <v>0</v>
      </c>
      <c r="I260" s="18">
        <f>Model!$W$31*((drdp!C260)*AMIL!$B260+(drdp!F260)*AMIL!$C260+(drdp!I260)*AMIL!$D260)</f>
        <v>0</v>
      </c>
      <c r="J260" s="18">
        <f>Model!$W$31*((drdp!D260)*AMIL!$B260+(drdp!G260)*AMIL!$C260+(drdp!J260)*AMIL!$D260)</f>
        <v>0</v>
      </c>
      <c r="K260" s="21">
        <f>SUM(E$3:E259)+H260</f>
        <v>-6.7870098859157428</v>
      </c>
      <c r="L260" s="21">
        <f>SUM(F$3:F259)+I260</f>
        <v>-2.1369526577754536</v>
      </c>
      <c r="M260" s="21">
        <f>SUM(G$3:G259)+J260</f>
        <v>0</v>
      </c>
      <c r="N260" s="21"/>
      <c r="O260" s="21"/>
      <c r="P260" s="21"/>
      <c r="Q260" s="19">
        <f t="shared" si="19"/>
        <v>46.063503191518024</v>
      </c>
      <c r="R260" s="19">
        <f t="shared" si="20"/>
        <v>4.5665666615735754</v>
      </c>
      <c r="S260" s="19">
        <f t="shared" si="21"/>
        <v>0</v>
      </c>
      <c r="T260" s="19">
        <f t="shared" si="22"/>
        <v>14.503518814055925</v>
      </c>
      <c r="U260" s="19">
        <f t="shared" si="23"/>
        <v>0</v>
      </c>
      <c r="V260" s="19">
        <f t="shared" si="24"/>
        <v>0</v>
      </c>
    </row>
    <row r="261" spans="1:23" x14ac:dyDescent="0.25">
      <c r="A261" s="26">
        <f>Wellpath!E261</f>
        <v>0</v>
      </c>
      <c r="B261" s="22">
        <v>0</v>
      </c>
      <c r="C261" s="22">
        <v>0</v>
      </c>
      <c r="D261" s="22">
        <f>SIN(Wellpath!L261) * SIN(Wellpath!O261) / (Bfield * COS(Dip))</f>
        <v>0</v>
      </c>
      <c r="E261" s="20">
        <f>Model!$W$31*((drdp!B261+drdp!K261)*AMIL!$B261+(drdp!E261+drdp!N261)*AMIL!$C261+(drdp!H261+drdp!Q261)*AMIL!$D261)</f>
        <v>0</v>
      </c>
      <c r="F261" s="20">
        <f>Model!$W$31*((drdp!C261+drdp!L261)*AMIL!$B261+(drdp!F261+drdp!O261)*AMIL!$C261+(drdp!I261+drdp!R261)*AMIL!$D261)</f>
        <v>0</v>
      </c>
      <c r="G261" s="20">
        <f>Model!$W$31*((drdp!D261+drdp!M261)*AMIL!$B261+(drdp!G261+drdp!P261)*AMIL!$C261+(drdp!J261+drdp!S261)*AMIL!$D261)</f>
        <v>0</v>
      </c>
      <c r="H261" s="18">
        <f>Model!$W$31*((drdp!B261)*AMIL!$B261+(drdp!E261)*AMIL!$C261+(drdp!H261)*AMIL!$D261)</f>
        <v>0</v>
      </c>
      <c r="I261" s="18">
        <f>Model!$W$31*((drdp!C261)*AMIL!$B261+(drdp!F261)*AMIL!$C261+(drdp!I261)*AMIL!$D261)</f>
        <v>0</v>
      </c>
      <c r="J261" s="18">
        <f>Model!$W$31*((drdp!D261)*AMIL!$B261+(drdp!G261)*AMIL!$C261+(drdp!J261)*AMIL!$D261)</f>
        <v>0</v>
      </c>
      <c r="K261" s="21">
        <f>SUM(E$3:E260)+H261</f>
        <v>-6.7870098859157428</v>
      </c>
      <c r="L261" s="21">
        <f>SUM(F$3:F260)+I261</f>
        <v>-2.1369526577754536</v>
      </c>
      <c r="M261" s="21">
        <f>SUM(G$3:G260)+J261</f>
        <v>0</v>
      </c>
      <c r="N261" s="21"/>
      <c r="O261" s="21"/>
      <c r="P261" s="21"/>
      <c r="Q261" s="19">
        <f t="shared" si="19"/>
        <v>46.063503191518024</v>
      </c>
      <c r="R261" s="19">
        <f t="shared" si="20"/>
        <v>4.5665666615735754</v>
      </c>
      <c r="S261" s="19">
        <f t="shared" si="21"/>
        <v>0</v>
      </c>
      <c r="T261" s="19">
        <f t="shared" si="22"/>
        <v>14.503518814055925</v>
      </c>
      <c r="U261" s="19">
        <f t="shared" si="23"/>
        <v>0</v>
      </c>
      <c r="V261" s="19">
        <f t="shared" si="24"/>
        <v>0</v>
      </c>
    </row>
    <row r="262" spans="1:23" x14ac:dyDescent="0.25">
      <c r="A262" s="26">
        <f>Wellpath!E262</f>
        <v>0</v>
      </c>
      <c r="B262" s="22">
        <v>0</v>
      </c>
      <c r="C262" s="22">
        <v>0</v>
      </c>
      <c r="D262" s="22">
        <f>SIN(Wellpath!L262) * SIN(Wellpath!O262) / (Bfield * COS(Dip))</f>
        <v>0</v>
      </c>
      <c r="E262" s="20">
        <f>Model!$W$31*((drdp!B262+drdp!K262)*AMIL!$B262+(drdp!E262+drdp!N262)*AMIL!$C262+(drdp!H262+drdp!Q262)*AMIL!$D262)</f>
        <v>0</v>
      </c>
      <c r="F262" s="20">
        <f>Model!$W$31*((drdp!C262+drdp!L262)*AMIL!$B262+(drdp!F262+drdp!O262)*AMIL!$C262+(drdp!I262+drdp!R262)*AMIL!$D262)</f>
        <v>0</v>
      </c>
      <c r="G262" s="20">
        <f>Model!$W$31*((drdp!D262+drdp!M262)*AMIL!$B262+(drdp!G262+drdp!P262)*AMIL!$C262+(drdp!J262+drdp!S262)*AMIL!$D262)</f>
        <v>0</v>
      </c>
      <c r="H262" s="18">
        <f>Model!$W$31*((drdp!B262)*AMIL!$B262+(drdp!E262)*AMIL!$C262+(drdp!H262)*AMIL!$D262)</f>
        <v>0</v>
      </c>
      <c r="I262" s="18">
        <f>Model!$W$31*((drdp!C262)*AMIL!$B262+(drdp!F262)*AMIL!$C262+(drdp!I262)*AMIL!$D262)</f>
        <v>0</v>
      </c>
      <c r="J262" s="18">
        <f>Model!$W$31*((drdp!D262)*AMIL!$B262+(drdp!G262)*AMIL!$C262+(drdp!J262)*AMIL!$D262)</f>
        <v>0</v>
      </c>
      <c r="K262" s="21">
        <f>SUM(E$3:E261)+H262</f>
        <v>-6.7870098859157428</v>
      </c>
      <c r="L262" s="21">
        <f>SUM(F$3:F261)+I262</f>
        <v>-2.1369526577754536</v>
      </c>
      <c r="M262" s="21">
        <f>SUM(G$3:G261)+J262</f>
        <v>0</v>
      </c>
      <c r="N262" s="21"/>
      <c r="O262" s="21"/>
      <c r="P262" s="21"/>
      <c r="Q262" s="19">
        <f t="shared" ref="Q262:Q270" si="25">K262^2</f>
        <v>46.063503191518024</v>
      </c>
      <c r="R262" s="19">
        <f t="shared" ref="R262:R270" si="26">L262^2</f>
        <v>4.5665666615735754</v>
      </c>
      <c r="S262" s="19">
        <f t="shared" ref="S262:S270" si="27">M262^2</f>
        <v>0</v>
      </c>
      <c r="T262" s="19">
        <f t="shared" ref="T262:T270" si="28">K262*L262</f>
        <v>14.503518814055925</v>
      </c>
      <c r="U262" s="19">
        <f t="shared" ref="U262:U270" si="29">K262*M262</f>
        <v>0</v>
      </c>
      <c r="V262" s="19">
        <f t="shared" ref="V262:V270" si="30">L262*M262</f>
        <v>0</v>
      </c>
    </row>
    <row r="263" spans="1:23" x14ac:dyDescent="0.25">
      <c r="A263" s="26">
        <f>Wellpath!E263</f>
        <v>0</v>
      </c>
      <c r="B263" s="22">
        <v>0</v>
      </c>
      <c r="C263" s="22">
        <v>0</v>
      </c>
      <c r="D263" s="22">
        <f>SIN(Wellpath!L263) * SIN(Wellpath!O263) / (Bfield * COS(Dip))</f>
        <v>0</v>
      </c>
      <c r="E263" s="20">
        <f>Model!$W$31*((drdp!B263+drdp!K263)*AMIL!$B263+(drdp!E263+drdp!N263)*AMIL!$C263+(drdp!H263+drdp!Q263)*AMIL!$D263)</f>
        <v>0</v>
      </c>
      <c r="F263" s="20">
        <f>Model!$W$31*((drdp!C263+drdp!L263)*AMIL!$B263+(drdp!F263+drdp!O263)*AMIL!$C263+(drdp!I263+drdp!R263)*AMIL!$D263)</f>
        <v>0</v>
      </c>
      <c r="G263" s="20">
        <f>Model!$W$31*((drdp!D263+drdp!M263)*AMIL!$B263+(drdp!G263+drdp!P263)*AMIL!$C263+(drdp!J263+drdp!S263)*AMIL!$D263)</f>
        <v>0</v>
      </c>
      <c r="H263" s="18">
        <f>Model!$W$31*((drdp!B263)*AMIL!$B263+(drdp!E263)*AMIL!$C263+(drdp!H263)*AMIL!$D263)</f>
        <v>0</v>
      </c>
      <c r="I263" s="18">
        <f>Model!$W$31*((drdp!C263)*AMIL!$B263+(drdp!F263)*AMIL!$C263+(drdp!I263)*AMIL!$D263)</f>
        <v>0</v>
      </c>
      <c r="J263" s="18">
        <f>Model!$W$31*((drdp!D263)*AMIL!$B263+(drdp!G263)*AMIL!$C263+(drdp!J263)*AMIL!$D263)</f>
        <v>0</v>
      </c>
      <c r="K263" s="21">
        <f>SUM(E$3:E262)+H263</f>
        <v>-6.7870098859157428</v>
      </c>
      <c r="L263" s="21">
        <f>SUM(F$3:F262)+I263</f>
        <v>-2.1369526577754536</v>
      </c>
      <c r="M263" s="21">
        <f>SUM(G$3:G262)+J263</f>
        <v>0</v>
      </c>
      <c r="N263" s="21"/>
      <c r="O263" s="21"/>
      <c r="P263" s="21"/>
      <c r="Q263" s="19">
        <f t="shared" si="25"/>
        <v>46.063503191518024</v>
      </c>
      <c r="R263" s="19">
        <f t="shared" si="26"/>
        <v>4.5665666615735754</v>
      </c>
      <c r="S263" s="19">
        <f t="shared" si="27"/>
        <v>0</v>
      </c>
      <c r="T263" s="19">
        <f t="shared" si="28"/>
        <v>14.503518814055925</v>
      </c>
      <c r="U263" s="19">
        <f t="shared" si="29"/>
        <v>0</v>
      </c>
      <c r="V263" s="19">
        <f t="shared" si="30"/>
        <v>0</v>
      </c>
    </row>
    <row r="264" spans="1:23" x14ac:dyDescent="0.25">
      <c r="A264" s="26">
        <f>Wellpath!E264</f>
        <v>0</v>
      </c>
      <c r="B264" s="22">
        <v>0</v>
      </c>
      <c r="C264" s="22">
        <v>0</v>
      </c>
      <c r="D264" s="22">
        <f>SIN(Wellpath!L264) * SIN(Wellpath!O264) / (Bfield * COS(Dip))</f>
        <v>0</v>
      </c>
      <c r="E264" s="20">
        <f>Model!$W$31*((drdp!B264+drdp!K264)*AMIL!$B264+(drdp!E264+drdp!N264)*AMIL!$C264+(drdp!H264+drdp!Q264)*AMIL!$D264)</f>
        <v>0</v>
      </c>
      <c r="F264" s="20">
        <f>Model!$W$31*((drdp!C264+drdp!L264)*AMIL!$B264+(drdp!F264+drdp!O264)*AMIL!$C264+(drdp!I264+drdp!R264)*AMIL!$D264)</f>
        <v>0</v>
      </c>
      <c r="G264" s="20">
        <f>Model!$W$31*((drdp!D264+drdp!M264)*AMIL!$B264+(drdp!G264+drdp!P264)*AMIL!$C264+(drdp!J264+drdp!S264)*AMIL!$D264)</f>
        <v>0</v>
      </c>
      <c r="H264" s="18">
        <f>Model!$W$31*((drdp!B264)*AMIL!$B264+(drdp!E264)*AMIL!$C264+(drdp!H264)*AMIL!$D264)</f>
        <v>0</v>
      </c>
      <c r="I264" s="18">
        <f>Model!$W$31*((drdp!C264)*AMIL!$B264+(drdp!F264)*AMIL!$C264+(drdp!I264)*AMIL!$D264)</f>
        <v>0</v>
      </c>
      <c r="J264" s="18">
        <f>Model!$W$31*((drdp!D264)*AMIL!$B264+(drdp!G264)*AMIL!$C264+(drdp!J264)*AMIL!$D264)</f>
        <v>0</v>
      </c>
      <c r="K264" s="21">
        <f>SUM(E$3:E263)+H264</f>
        <v>-6.7870098859157428</v>
      </c>
      <c r="L264" s="21">
        <f>SUM(F$3:F263)+I264</f>
        <v>-2.1369526577754536</v>
      </c>
      <c r="M264" s="21">
        <f>SUM(G$3:G263)+J264</f>
        <v>0</v>
      </c>
      <c r="N264" s="21"/>
      <c r="O264" s="21"/>
      <c r="P264" s="21"/>
      <c r="Q264" s="19">
        <f t="shared" si="25"/>
        <v>46.063503191518024</v>
      </c>
      <c r="R264" s="19">
        <f t="shared" si="26"/>
        <v>4.5665666615735754</v>
      </c>
      <c r="S264" s="19">
        <f t="shared" si="27"/>
        <v>0</v>
      </c>
      <c r="T264" s="19">
        <f t="shared" si="28"/>
        <v>14.503518814055925</v>
      </c>
      <c r="U264" s="19">
        <f t="shared" si="29"/>
        <v>0</v>
      </c>
      <c r="V264" s="19">
        <f t="shared" si="30"/>
        <v>0</v>
      </c>
    </row>
    <row r="265" spans="1:23" x14ac:dyDescent="0.25">
      <c r="A265" s="26">
        <f>Wellpath!E265</f>
        <v>0</v>
      </c>
      <c r="B265" s="22">
        <v>0</v>
      </c>
      <c r="C265" s="22">
        <v>0</v>
      </c>
      <c r="D265" s="22">
        <f>SIN(Wellpath!L265) * SIN(Wellpath!O265) / (Bfield * COS(Dip))</f>
        <v>0</v>
      </c>
      <c r="E265" s="20">
        <f>Model!$W$31*((drdp!B265+drdp!K265)*AMIL!$B265+(drdp!E265+drdp!N265)*AMIL!$C265+(drdp!H265+drdp!Q265)*AMIL!$D265)</f>
        <v>0</v>
      </c>
      <c r="F265" s="20">
        <f>Model!$W$31*((drdp!C265+drdp!L265)*AMIL!$B265+(drdp!F265+drdp!O265)*AMIL!$C265+(drdp!I265+drdp!R265)*AMIL!$D265)</f>
        <v>0</v>
      </c>
      <c r="G265" s="20">
        <f>Model!$W$31*((drdp!D265+drdp!M265)*AMIL!$B265+(drdp!G265+drdp!P265)*AMIL!$C265+(drdp!J265+drdp!S265)*AMIL!$D265)</f>
        <v>0</v>
      </c>
      <c r="H265" s="18">
        <f>Model!$W$31*((drdp!B265)*AMIL!$B265+(drdp!E265)*AMIL!$C265+(drdp!H265)*AMIL!$D265)</f>
        <v>0</v>
      </c>
      <c r="I265" s="18">
        <f>Model!$W$31*((drdp!C265)*AMIL!$B265+(drdp!F265)*AMIL!$C265+(drdp!I265)*AMIL!$D265)</f>
        <v>0</v>
      </c>
      <c r="J265" s="18">
        <f>Model!$W$31*((drdp!D265)*AMIL!$B265+(drdp!G265)*AMIL!$C265+(drdp!J265)*AMIL!$D265)</f>
        <v>0</v>
      </c>
      <c r="K265" s="21">
        <f>SUM(E$3:E264)+H265</f>
        <v>-6.7870098859157428</v>
      </c>
      <c r="L265" s="21">
        <f>SUM(F$3:F264)+I265</f>
        <v>-2.1369526577754536</v>
      </c>
      <c r="M265" s="21">
        <f>SUM(G$3:G264)+J265</f>
        <v>0</v>
      </c>
      <c r="N265" s="21"/>
      <c r="O265" s="21"/>
      <c r="P265" s="21"/>
      <c r="Q265" s="19">
        <f t="shared" si="25"/>
        <v>46.063503191518024</v>
      </c>
      <c r="R265" s="19">
        <f t="shared" si="26"/>
        <v>4.5665666615735754</v>
      </c>
      <c r="S265" s="19">
        <f t="shared" si="27"/>
        <v>0</v>
      </c>
      <c r="T265" s="19">
        <f t="shared" si="28"/>
        <v>14.503518814055925</v>
      </c>
      <c r="U265" s="19">
        <f t="shared" si="29"/>
        <v>0</v>
      </c>
      <c r="V265" s="19">
        <f t="shared" si="30"/>
        <v>0</v>
      </c>
    </row>
    <row r="266" spans="1:23" x14ac:dyDescent="0.25">
      <c r="A266" s="26">
        <f>Wellpath!E266</f>
        <v>0</v>
      </c>
      <c r="B266" s="22">
        <v>0</v>
      </c>
      <c r="C266" s="22">
        <v>0</v>
      </c>
      <c r="D266" s="22">
        <f>SIN(Wellpath!L266) * SIN(Wellpath!O266) / (Bfield * COS(Dip))</f>
        <v>0</v>
      </c>
      <c r="E266" s="20">
        <f>Model!$W$31*((drdp!B266+drdp!K266)*AMIL!$B266+(drdp!E266+drdp!N266)*AMIL!$C266+(drdp!H266+drdp!Q266)*AMIL!$D266)</f>
        <v>0</v>
      </c>
      <c r="F266" s="20">
        <f>Model!$W$31*((drdp!C266+drdp!L266)*AMIL!$B266+(drdp!F266+drdp!O266)*AMIL!$C266+(drdp!I266+drdp!R266)*AMIL!$D266)</f>
        <v>0</v>
      </c>
      <c r="G266" s="20">
        <f>Model!$W$31*((drdp!D266+drdp!M266)*AMIL!$B266+(drdp!G266+drdp!P266)*AMIL!$C266+(drdp!J266+drdp!S266)*AMIL!$D266)</f>
        <v>0</v>
      </c>
      <c r="H266" s="18">
        <f>Model!$W$31*((drdp!B266)*AMIL!$B266+(drdp!E266)*AMIL!$C266+(drdp!H266)*AMIL!$D266)</f>
        <v>0</v>
      </c>
      <c r="I266" s="18">
        <f>Model!$W$31*((drdp!C266)*AMIL!$B266+(drdp!F266)*AMIL!$C266+(drdp!I266)*AMIL!$D266)</f>
        <v>0</v>
      </c>
      <c r="J266" s="18">
        <f>Model!$W$31*((drdp!D266)*AMIL!$B266+(drdp!G266)*AMIL!$C266+(drdp!J266)*AMIL!$D266)</f>
        <v>0</v>
      </c>
      <c r="K266" s="21">
        <f>SUM(E$3:E265)+H266</f>
        <v>-6.7870098859157428</v>
      </c>
      <c r="L266" s="21">
        <f>SUM(F$3:F265)+I266</f>
        <v>-2.1369526577754536</v>
      </c>
      <c r="M266" s="21">
        <f>SUM(G$3:G265)+J266</f>
        <v>0</v>
      </c>
      <c r="N266" s="21"/>
      <c r="O266" s="21"/>
      <c r="P266" s="21"/>
      <c r="Q266" s="19">
        <f t="shared" si="25"/>
        <v>46.063503191518024</v>
      </c>
      <c r="R266" s="19">
        <f t="shared" si="26"/>
        <v>4.5665666615735754</v>
      </c>
      <c r="S266" s="19">
        <f t="shared" si="27"/>
        <v>0</v>
      </c>
      <c r="T266" s="19">
        <f t="shared" si="28"/>
        <v>14.503518814055925</v>
      </c>
      <c r="U266" s="19">
        <f t="shared" si="29"/>
        <v>0</v>
      </c>
      <c r="V266" s="19">
        <f t="shared" si="30"/>
        <v>0</v>
      </c>
    </row>
    <row r="267" spans="1:23" x14ac:dyDescent="0.25">
      <c r="A267" s="26">
        <f>Wellpath!E267</f>
        <v>0</v>
      </c>
      <c r="B267" s="22">
        <v>0</v>
      </c>
      <c r="C267" s="22">
        <v>0</v>
      </c>
      <c r="D267" s="22">
        <f>SIN(Wellpath!L267) * SIN(Wellpath!O267) / (Bfield * COS(Dip))</f>
        <v>0</v>
      </c>
      <c r="E267" s="20">
        <f>Model!$W$31*((drdp!B267+drdp!K267)*AMIL!$B267+(drdp!E267+drdp!N267)*AMIL!$C267+(drdp!H267+drdp!Q267)*AMIL!$D267)</f>
        <v>0</v>
      </c>
      <c r="F267" s="20">
        <f>Model!$W$31*((drdp!C267+drdp!L267)*AMIL!$B267+(drdp!F267+drdp!O267)*AMIL!$C267+(drdp!I267+drdp!R267)*AMIL!$D267)</f>
        <v>0</v>
      </c>
      <c r="G267" s="20">
        <f>Model!$W$31*((drdp!D267+drdp!M267)*AMIL!$B267+(drdp!G267+drdp!P267)*AMIL!$C267+(drdp!J267+drdp!S267)*AMIL!$D267)</f>
        <v>0</v>
      </c>
      <c r="H267" s="18">
        <f>Model!$W$31*((drdp!B267)*AMIL!$B267+(drdp!E267)*AMIL!$C267+(drdp!H267)*AMIL!$D267)</f>
        <v>0</v>
      </c>
      <c r="I267" s="18">
        <f>Model!$W$31*((drdp!C267)*AMIL!$B267+(drdp!F267)*AMIL!$C267+(drdp!I267)*AMIL!$D267)</f>
        <v>0</v>
      </c>
      <c r="J267" s="18">
        <f>Model!$W$31*((drdp!D267)*AMIL!$B267+(drdp!G267)*AMIL!$C267+(drdp!J267)*AMIL!$D267)</f>
        <v>0</v>
      </c>
      <c r="K267" s="21">
        <f>SUM(E$3:E266)+H267</f>
        <v>-6.7870098859157428</v>
      </c>
      <c r="L267" s="21">
        <f>SUM(F$3:F266)+I267</f>
        <v>-2.1369526577754536</v>
      </c>
      <c r="M267" s="21">
        <f>SUM(G$3:G266)+J267</f>
        <v>0</v>
      </c>
      <c r="N267" s="21"/>
      <c r="O267" s="21"/>
      <c r="P267" s="21"/>
      <c r="Q267" s="19">
        <f t="shared" si="25"/>
        <v>46.063503191518024</v>
      </c>
      <c r="R267" s="19">
        <f t="shared" si="26"/>
        <v>4.5665666615735754</v>
      </c>
      <c r="S267" s="19">
        <f t="shared" si="27"/>
        <v>0</v>
      </c>
      <c r="T267" s="19">
        <f t="shared" si="28"/>
        <v>14.503518814055925</v>
      </c>
      <c r="U267" s="19">
        <f t="shared" si="29"/>
        <v>0</v>
      </c>
      <c r="V267" s="19">
        <f t="shared" si="30"/>
        <v>0</v>
      </c>
    </row>
    <row r="268" spans="1:23" x14ac:dyDescent="0.25">
      <c r="A268" s="26">
        <f>Wellpath!E268</f>
        <v>0</v>
      </c>
      <c r="B268" s="22">
        <v>0</v>
      </c>
      <c r="C268" s="22">
        <v>0</v>
      </c>
      <c r="D268" s="22">
        <f>SIN(Wellpath!L268) * SIN(Wellpath!O268) / (Bfield * COS(Dip))</f>
        <v>0</v>
      </c>
      <c r="E268" s="20">
        <f>Model!$W$31*((drdp!B268+drdp!K268)*AMIL!$B268+(drdp!E268+drdp!N268)*AMIL!$C268+(drdp!H268+drdp!Q268)*AMIL!$D268)</f>
        <v>0</v>
      </c>
      <c r="F268" s="20">
        <f>Model!$W$31*((drdp!C268+drdp!L268)*AMIL!$B268+(drdp!F268+drdp!O268)*AMIL!$C268+(drdp!I268+drdp!R268)*AMIL!$D268)</f>
        <v>0</v>
      </c>
      <c r="G268" s="20">
        <f>Model!$W$31*((drdp!D268+drdp!M268)*AMIL!$B268+(drdp!G268+drdp!P268)*AMIL!$C268+(drdp!J268+drdp!S268)*AMIL!$D268)</f>
        <v>0</v>
      </c>
      <c r="H268" s="18">
        <f>Model!$W$31*((drdp!B268)*AMIL!$B268+(drdp!E268)*AMIL!$C268+(drdp!H268)*AMIL!$D268)</f>
        <v>0</v>
      </c>
      <c r="I268" s="18">
        <f>Model!$W$31*((drdp!C268)*AMIL!$B268+(drdp!F268)*AMIL!$C268+(drdp!I268)*AMIL!$D268)</f>
        <v>0</v>
      </c>
      <c r="J268" s="18">
        <f>Model!$W$31*((drdp!D268)*AMIL!$B268+(drdp!G268)*AMIL!$C268+(drdp!J268)*AMIL!$D268)</f>
        <v>0</v>
      </c>
      <c r="K268" s="21">
        <f>SUM(E$3:E267)+H268</f>
        <v>-6.7870098859157428</v>
      </c>
      <c r="L268" s="21">
        <f>SUM(F$3:F267)+I268</f>
        <v>-2.1369526577754536</v>
      </c>
      <c r="M268" s="21">
        <f>SUM(G$3:G267)+J268</f>
        <v>0</v>
      </c>
      <c r="N268" s="21"/>
      <c r="O268" s="21"/>
      <c r="P268" s="21"/>
      <c r="Q268" s="19">
        <f t="shared" si="25"/>
        <v>46.063503191518024</v>
      </c>
      <c r="R268" s="19">
        <f t="shared" si="26"/>
        <v>4.5665666615735754</v>
      </c>
      <c r="S268" s="19">
        <f t="shared" si="27"/>
        <v>0</v>
      </c>
      <c r="T268" s="19">
        <f t="shared" si="28"/>
        <v>14.503518814055925</v>
      </c>
      <c r="U268" s="19">
        <f t="shared" si="29"/>
        <v>0</v>
      </c>
      <c r="V268" s="19">
        <f t="shared" si="30"/>
        <v>0</v>
      </c>
    </row>
    <row r="269" spans="1:23" x14ac:dyDescent="0.25">
      <c r="A269" s="26">
        <f>Wellpath!E269</f>
        <v>0</v>
      </c>
      <c r="B269" s="22">
        <v>0</v>
      </c>
      <c r="C269" s="22">
        <v>0</v>
      </c>
      <c r="D269" s="22">
        <f>SIN(Wellpath!L269) * SIN(Wellpath!O269) / (Bfield * COS(Dip))</f>
        <v>0</v>
      </c>
      <c r="E269" s="20">
        <f>Model!$W$31*((drdp!B269+drdp!K269)*AMIL!$B269+(drdp!E269+drdp!N269)*AMIL!$C269+(drdp!H269+drdp!Q269)*AMIL!$D269)</f>
        <v>0</v>
      </c>
      <c r="F269" s="20">
        <f>Model!$W$31*((drdp!C269+drdp!L269)*AMIL!$B269+(drdp!F269+drdp!O269)*AMIL!$C269+(drdp!I269+drdp!R269)*AMIL!$D269)</f>
        <v>0</v>
      </c>
      <c r="G269" s="20">
        <f>Model!$W$31*((drdp!D269+drdp!M269)*AMIL!$B269+(drdp!G269+drdp!P269)*AMIL!$C269+(drdp!J269+drdp!S269)*AMIL!$D269)</f>
        <v>0</v>
      </c>
      <c r="H269" s="18">
        <f>Model!$W$31*((drdp!B269)*AMIL!$B269+(drdp!E269)*AMIL!$C269+(drdp!H269)*AMIL!$D269)</f>
        <v>0</v>
      </c>
      <c r="I269" s="18">
        <f>Model!$W$31*((drdp!C269)*AMIL!$B269+(drdp!F269)*AMIL!$C269+(drdp!I269)*AMIL!$D269)</f>
        <v>0</v>
      </c>
      <c r="J269" s="18">
        <f>Model!$W$31*((drdp!D269)*AMIL!$B269+(drdp!G269)*AMIL!$C269+(drdp!J269)*AMIL!$D269)</f>
        <v>0</v>
      </c>
      <c r="K269" s="21">
        <f>SUM(E$3:E268)+H269</f>
        <v>-6.7870098859157428</v>
      </c>
      <c r="L269" s="21">
        <f>SUM(F$3:F268)+I269</f>
        <v>-2.1369526577754536</v>
      </c>
      <c r="M269" s="21">
        <f>SUM(G$3:G268)+J269</f>
        <v>0</v>
      </c>
      <c r="N269" s="21"/>
      <c r="O269" s="21"/>
      <c r="P269" s="21"/>
      <c r="Q269" s="19">
        <f t="shared" si="25"/>
        <v>46.063503191518024</v>
      </c>
      <c r="R269" s="19">
        <f t="shared" si="26"/>
        <v>4.5665666615735754</v>
      </c>
      <c r="S269" s="19">
        <f t="shared" si="27"/>
        <v>0</v>
      </c>
      <c r="T269" s="19">
        <f t="shared" si="28"/>
        <v>14.503518814055925</v>
      </c>
      <c r="U269" s="19">
        <f t="shared" si="29"/>
        <v>0</v>
      </c>
      <c r="V269" s="19">
        <f t="shared" si="30"/>
        <v>0</v>
      </c>
    </row>
    <row r="270" spans="1:23" x14ac:dyDescent="0.25">
      <c r="A270" s="26">
        <f>Wellpath!E270</f>
        <v>0</v>
      </c>
      <c r="B270" s="22">
        <v>0</v>
      </c>
      <c r="C270" s="22">
        <v>0</v>
      </c>
      <c r="D270" s="22">
        <f>SIN(Wellpath!L270) * SIN(Wellpath!O270) / (Bfield * COS(Dip))</f>
        <v>0</v>
      </c>
      <c r="E270" s="20">
        <f>Model!$W$31*((drdp!B270+drdp!K270)*AMIL!$B270+(drdp!E270+drdp!N270)*AMIL!$C270+(drdp!H270+drdp!Q270)*AMIL!$D270)</f>
        <v>0</v>
      </c>
      <c r="F270" s="20">
        <f>Model!$W$31*((drdp!C270+drdp!L270)*AMIL!$B270+(drdp!F270+drdp!O270)*AMIL!$C270+(drdp!I270+drdp!R270)*AMIL!$D270)</f>
        <v>0</v>
      </c>
      <c r="G270" s="20">
        <f>Model!$W$31*((drdp!D270+drdp!M270)*AMIL!$B270+(drdp!G270+drdp!P270)*AMIL!$C270+(drdp!J270+drdp!S270)*AMIL!$D270)</f>
        <v>0</v>
      </c>
      <c r="H270" s="18">
        <f>Model!$W$31*((drdp!B270)*AMIL!$B270+(drdp!E270)*AMIL!$C270+(drdp!H270)*AMIL!$D270)</f>
        <v>0</v>
      </c>
      <c r="I270" s="18">
        <f>Model!$W$31*((drdp!C270)*AMIL!$B270+(drdp!F270)*AMIL!$C270+(drdp!I270)*AMIL!$D270)</f>
        <v>0</v>
      </c>
      <c r="J270" s="18">
        <f>Model!$W$31*((drdp!D270)*AMIL!$B270+(drdp!G270)*AMIL!$C270+(drdp!J270)*AMIL!$D270)</f>
        <v>0</v>
      </c>
      <c r="K270" s="21">
        <f>SUM(E$3:E269)+H270</f>
        <v>-6.7870098859157428</v>
      </c>
      <c r="L270" s="21">
        <f>SUM(F$3:F269)+I270</f>
        <v>-2.1369526577754536</v>
      </c>
      <c r="M270" s="21">
        <f>SUM(G$3:G269)+J270</f>
        <v>0</v>
      </c>
      <c r="N270" s="21"/>
      <c r="O270" s="21"/>
      <c r="P270" s="21"/>
      <c r="Q270" s="19">
        <f t="shared" si="25"/>
        <v>46.063503191518024</v>
      </c>
      <c r="R270" s="19">
        <f t="shared" si="26"/>
        <v>4.5665666615735754</v>
      </c>
      <c r="S270" s="19">
        <f t="shared" si="27"/>
        <v>0</v>
      </c>
      <c r="T270" s="19">
        <f t="shared" si="28"/>
        <v>14.503518814055925</v>
      </c>
      <c r="U270" s="19">
        <f t="shared" si="29"/>
        <v>0</v>
      </c>
      <c r="V270" s="19">
        <f t="shared" si="30"/>
        <v>0</v>
      </c>
      <c r="W270" s="10" t="s">
        <v>62</v>
      </c>
    </row>
    <row r="271" spans="1:23" x14ac:dyDescent="0.25">
      <c r="A271" s="26">
        <f>Wellpath!E271</f>
        <v>0</v>
      </c>
      <c r="B271" s="22">
        <v>0</v>
      </c>
      <c r="C271" s="22">
        <v>0</v>
      </c>
      <c r="D271" s="22">
        <f>SIN(Wellpath!L271) * SIN(Wellpath!O271) / (Bfield * COS(Dip))</f>
        <v>0</v>
      </c>
      <c r="E271" s="20">
        <f>Model!$W$31*((drdp!B271+drdp!K271)*AMIL!$B271+(drdp!E271+drdp!N271)*AMIL!$C271+(drdp!H271+drdp!Q271)*AMIL!$D271)</f>
        <v>0</v>
      </c>
      <c r="F271" s="20">
        <f>Model!$W$31*((drdp!C271+drdp!L271)*AMIL!$B271+(drdp!F271+drdp!O271)*AMIL!$C271+(drdp!I271+drdp!R271)*AMIL!$D271)</f>
        <v>0</v>
      </c>
      <c r="G271" s="20">
        <f>Model!$W$31*((drdp!D271+drdp!M271)*AMIL!$B271+(drdp!G271+drdp!P271)*AMIL!$C271+(drdp!J271+drdp!S271)*AMIL!$D271)</f>
        <v>0</v>
      </c>
      <c r="H271" s="18">
        <f>Model!$W$31*((drdp!B271)*AMIL!$B271+(drdp!E271)*AMIL!$C271+(drdp!H271)*AMIL!$D271)</f>
        <v>0</v>
      </c>
      <c r="I271" s="18">
        <f>Model!$W$31*((drdp!C271)*AMIL!$B271+(drdp!F271)*AMIL!$C271+(drdp!I271)*AMIL!$D271)</f>
        <v>0</v>
      </c>
      <c r="J271" s="18">
        <f>Model!$W$31*((drdp!D271)*AMIL!$B271+(drdp!G271)*AMIL!$C271+(drdp!J271)*AMIL!$D271)</f>
        <v>0</v>
      </c>
      <c r="K271" s="21">
        <f>SUM(E$3:E270)+H271</f>
        <v>-6.7870098859157428</v>
      </c>
      <c r="L271" s="21">
        <f>SUM(F$3:F270)+I271</f>
        <v>-2.1369526577754536</v>
      </c>
      <c r="M271" s="21">
        <f>SUM(G$3:G270)+J271</f>
        <v>0</v>
      </c>
      <c r="N271" s="21"/>
      <c r="O271" s="21"/>
      <c r="P271" s="21"/>
      <c r="Q271" s="19">
        <f t="shared" ref="Q271" si="31">K271^2</f>
        <v>46.063503191518024</v>
      </c>
      <c r="R271" s="19">
        <f t="shared" ref="R271" si="32">L271^2</f>
        <v>4.5665666615735754</v>
      </c>
      <c r="S271" s="19">
        <f t="shared" ref="S271" si="33">M271^2</f>
        <v>0</v>
      </c>
      <c r="T271" s="19">
        <f t="shared" ref="T271" si="34">K271*L271</f>
        <v>14.503518814055925</v>
      </c>
      <c r="U271" s="19">
        <f t="shared" ref="U271" si="35">K271*M271</f>
        <v>0</v>
      </c>
      <c r="V271" s="19">
        <f t="shared" ref="V271" si="36">L271*M271</f>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8" tint="0.59999389629810485"/>
  </sheetPr>
  <dimension ref="A1:V271"/>
  <sheetViews>
    <sheetView workbookViewId="0">
      <pane ySplit="2" topLeftCell="A240" activePane="bottomLeft" state="frozen"/>
      <selection activeCell="H39" sqref="H39"/>
      <selection pane="bottomLeft" activeCell="N249" sqref="N249"/>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f>SIN(Wellpath!$L3)</f>
        <v>0</v>
      </c>
      <c r="D3" s="22">
        <v>0</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f>SIN(Wellpath!$L4)^0.25</f>
        <v>0</v>
      </c>
      <c r="D4" s="22">
        <v>0</v>
      </c>
      <c r="E4" s="20">
        <f>Model!$W$32*((drdp!B4+drdp!K4)*SAGE!$B4+(drdp!E4+drdp!N4)*SAGE!$C4+(drdp!H4+drdp!Q4)*SAGE!$D4)</f>
        <v>0</v>
      </c>
      <c r="F4" s="20">
        <f>Model!$W$32*((drdp!C4+drdp!L4)*SAGE!$B4+(drdp!F4+drdp!O4)*SAGE!$C4+(drdp!I4+drdp!R4)*SAGE!$D4)</f>
        <v>0</v>
      </c>
      <c r="G4" s="20">
        <f>Model!$W$32*((drdp!D4+drdp!M4)*SAGE!$B4+(drdp!G4+drdp!P4)*SAGE!$C4+(drdp!J4+drdp!S4)*SAGE!$D4)</f>
        <v>0</v>
      </c>
      <c r="H4" s="18">
        <f>Model!$W$32*((drdp!B4)*SAGE!$B4+(drdp!E4)*SAGE!$C4+(drdp!H4)*SAGE!$D4)</f>
        <v>0</v>
      </c>
      <c r="I4" s="18">
        <f>Model!$W$32*((drdp!C4)*SAGE!$B4+(drdp!F4)*SAGE!$C4+(drdp!I4)*SAGE!$D4)</f>
        <v>0</v>
      </c>
      <c r="J4" s="18">
        <f>Model!$W$32*((drdp!D4)*SAGE!$B4+(drdp!G4)*SAGE!$C4+(drdp!J4)*SAGE!$D4)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f>SIN(Wellpath!$L5)^0.25</f>
        <v>0</v>
      </c>
      <c r="D5" s="22">
        <v>0</v>
      </c>
      <c r="E5" s="20">
        <f>Model!$W$32*((drdp!B5+drdp!K5)*SAGE!$B5+(drdp!E5+drdp!N5)*SAGE!$C5+(drdp!H5+drdp!Q5)*SAGE!$D5)</f>
        <v>0</v>
      </c>
      <c r="F5" s="20">
        <f>Model!$W$32*((drdp!C5+drdp!L5)*SAGE!$B5+(drdp!F5+drdp!O5)*SAGE!$C5+(drdp!I5+drdp!R5)*SAGE!$D5)</f>
        <v>0</v>
      </c>
      <c r="G5" s="20">
        <f>Model!$W$32*((drdp!D5+drdp!M5)*SAGE!$B5+(drdp!G5+drdp!P5)*SAGE!$C5+(drdp!J5+drdp!S5)*SAGE!$D5)</f>
        <v>0</v>
      </c>
      <c r="H5" s="18">
        <f>Model!$W$32*((drdp!B5)*SAGE!$B5+(drdp!E5)*SAGE!$C5+(drdp!H5)*SAGE!$D5)</f>
        <v>0</v>
      </c>
      <c r="I5" s="18">
        <f>Model!$W$32*((drdp!C5)*SAGE!$B5+(drdp!F5)*SAGE!$C5+(drdp!I5)*SAGE!$D5)</f>
        <v>0</v>
      </c>
      <c r="J5" s="18">
        <f>Model!$W$32*((drdp!D5)*SAGE!$B5+(drdp!G5)*SAGE!$C5+(drdp!J5)*SAGE!$D5)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f>SIN(Wellpath!$L6)^0.25</f>
        <v>0</v>
      </c>
      <c r="D6" s="22">
        <v>0</v>
      </c>
      <c r="E6" s="20">
        <f>Model!$W$32*((drdp!B6+drdp!K6)*SAGE!$B6+(drdp!E6+drdp!N6)*SAGE!$C6+(drdp!H6+drdp!Q6)*SAGE!$D6)</f>
        <v>0</v>
      </c>
      <c r="F6" s="20">
        <f>Model!$W$32*((drdp!C6+drdp!L6)*SAGE!$B6+(drdp!F6+drdp!O6)*SAGE!$C6+(drdp!I6+drdp!R6)*SAGE!$D6)</f>
        <v>0</v>
      </c>
      <c r="G6" s="20">
        <f>Model!$W$32*((drdp!D6+drdp!M6)*SAGE!$B6+(drdp!G6+drdp!P6)*SAGE!$C6+(drdp!J6+drdp!S6)*SAGE!$D6)</f>
        <v>0</v>
      </c>
      <c r="H6" s="18">
        <f>Model!$W$32*((drdp!B6)*SAGE!$B6+(drdp!E6)*SAGE!$C6+(drdp!H6)*SAGE!$D6)</f>
        <v>0</v>
      </c>
      <c r="I6" s="18">
        <f>Model!$W$32*((drdp!C6)*SAGE!$B6+(drdp!F6)*SAGE!$C6+(drdp!I6)*SAGE!$D6)</f>
        <v>0</v>
      </c>
      <c r="J6" s="18">
        <f>Model!$W$32*((drdp!D6)*SAGE!$B6+(drdp!G6)*SAGE!$C6+(drdp!J6)*SAGE!$D6)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f>SIN(Wellpath!$L7)^0.25</f>
        <v>0</v>
      </c>
      <c r="D7" s="22">
        <v>0</v>
      </c>
      <c r="E7" s="20">
        <f>Model!$W$32*((drdp!B7+drdp!K7)*SAGE!$B7+(drdp!E7+drdp!N7)*SAGE!$C7+(drdp!H7+drdp!Q7)*SAGE!$D7)</f>
        <v>0</v>
      </c>
      <c r="F7" s="20">
        <f>Model!$W$32*((drdp!C7+drdp!L7)*SAGE!$B7+(drdp!F7+drdp!O7)*SAGE!$C7+(drdp!I7+drdp!R7)*SAGE!$D7)</f>
        <v>0</v>
      </c>
      <c r="G7" s="20">
        <f>Model!$W$32*((drdp!D7+drdp!M7)*SAGE!$B7+(drdp!G7+drdp!P7)*SAGE!$C7+(drdp!J7+drdp!S7)*SAGE!$D7)</f>
        <v>0</v>
      </c>
      <c r="H7" s="18">
        <f>Model!$W$32*((drdp!B7)*SAGE!$B7+(drdp!E7)*SAGE!$C7+(drdp!H7)*SAGE!$D7)</f>
        <v>0</v>
      </c>
      <c r="I7" s="18">
        <f>Model!$W$32*((drdp!C7)*SAGE!$B7+(drdp!F7)*SAGE!$C7+(drdp!I7)*SAGE!$D7)</f>
        <v>0</v>
      </c>
      <c r="J7" s="18">
        <f>Model!$W$32*((drdp!D7)*SAGE!$B7+(drdp!G7)*SAGE!$C7+(drdp!J7)*SAGE!$D7)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f>SIN(Wellpath!$L8)^0.25</f>
        <v>0</v>
      </c>
      <c r="D8" s="22">
        <v>0</v>
      </c>
      <c r="E8" s="20">
        <f>Model!$W$32*((drdp!B8+drdp!K8)*SAGE!$B8+(drdp!E8+drdp!N8)*SAGE!$C8+(drdp!H8+drdp!Q8)*SAGE!$D8)</f>
        <v>0</v>
      </c>
      <c r="F8" s="20">
        <f>Model!$W$32*((drdp!C8+drdp!L8)*SAGE!$B8+(drdp!F8+drdp!O8)*SAGE!$C8+(drdp!I8+drdp!R8)*SAGE!$D8)</f>
        <v>0</v>
      </c>
      <c r="G8" s="20">
        <f>Model!$W$32*((drdp!D8+drdp!M8)*SAGE!$B8+(drdp!G8+drdp!P8)*SAGE!$C8+(drdp!J8+drdp!S8)*SAGE!$D8)</f>
        <v>0</v>
      </c>
      <c r="H8" s="18">
        <f>Model!$W$32*((drdp!B8)*SAGE!$B8+(drdp!E8)*SAGE!$C8+(drdp!H8)*SAGE!$D8)</f>
        <v>0</v>
      </c>
      <c r="I8" s="18">
        <f>Model!$W$32*((drdp!C8)*SAGE!$B8+(drdp!F8)*SAGE!$C8+(drdp!I8)*SAGE!$D8)</f>
        <v>0</v>
      </c>
      <c r="J8" s="18">
        <f>Model!$W$32*((drdp!D8)*SAGE!$B8+(drdp!G8)*SAGE!$C8+(drdp!J8)*SAGE!$D8)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f>SIN(Wellpath!$L9)^0.25</f>
        <v>0</v>
      </c>
      <c r="D9" s="22">
        <v>0</v>
      </c>
      <c r="E9" s="20">
        <f>Model!$W$32*((drdp!B9+drdp!K9)*SAGE!$B9+(drdp!E9+drdp!N9)*SAGE!$C9+(drdp!H9+drdp!Q9)*SAGE!$D9)</f>
        <v>0</v>
      </c>
      <c r="F9" s="20">
        <f>Model!$W$32*((drdp!C9+drdp!L9)*SAGE!$B9+(drdp!F9+drdp!O9)*SAGE!$C9+(drdp!I9+drdp!R9)*SAGE!$D9)</f>
        <v>0</v>
      </c>
      <c r="G9" s="20">
        <f>Model!$W$32*((drdp!D9+drdp!M9)*SAGE!$B9+(drdp!G9+drdp!P9)*SAGE!$C9+(drdp!J9+drdp!S9)*SAGE!$D9)</f>
        <v>0</v>
      </c>
      <c r="H9" s="18">
        <f>Model!$W$32*((drdp!B9)*SAGE!$B9+(drdp!E9)*SAGE!$C9+(drdp!H9)*SAGE!$D9)</f>
        <v>0</v>
      </c>
      <c r="I9" s="18">
        <f>Model!$W$32*((drdp!C9)*SAGE!$B9+(drdp!F9)*SAGE!$C9+(drdp!I9)*SAGE!$D9)</f>
        <v>0</v>
      </c>
      <c r="J9" s="18">
        <f>Model!$W$32*((drdp!D9)*SAGE!$B9+(drdp!G9)*SAGE!$C9+(drdp!J9)*SAGE!$D9)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f>SIN(Wellpath!$L10)^0.25</f>
        <v>0</v>
      </c>
      <c r="D10" s="22">
        <v>0</v>
      </c>
      <c r="E10" s="20">
        <f>Model!$W$32*((drdp!B10+drdp!K10)*SAGE!$B10+(drdp!E10+drdp!N10)*SAGE!$C10+(drdp!H10+drdp!Q10)*SAGE!$D10)</f>
        <v>0</v>
      </c>
      <c r="F10" s="20">
        <f>Model!$W$32*((drdp!C10+drdp!L10)*SAGE!$B10+(drdp!F10+drdp!O10)*SAGE!$C10+(drdp!I10+drdp!R10)*SAGE!$D10)</f>
        <v>0</v>
      </c>
      <c r="G10" s="20">
        <f>Model!$W$32*((drdp!D10+drdp!M10)*SAGE!$B10+(drdp!G10+drdp!P10)*SAGE!$C10+(drdp!J10+drdp!S10)*SAGE!$D10)</f>
        <v>0</v>
      </c>
      <c r="H10" s="18">
        <f>Model!$W$32*((drdp!B10)*SAGE!$B10+(drdp!E10)*SAGE!$C10+(drdp!H10)*SAGE!$D10)</f>
        <v>0</v>
      </c>
      <c r="I10" s="18">
        <f>Model!$W$32*((drdp!C10)*SAGE!$B10+(drdp!F10)*SAGE!$C10+(drdp!I10)*SAGE!$D10)</f>
        <v>0</v>
      </c>
      <c r="J10" s="18">
        <f>Model!$W$32*((drdp!D10)*SAGE!$B10+(drdp!G10)*SAGE!$C10+(drdp!J10)*SAGE!$D10)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f>SIN(Wellpath!$L11)^0.25</f>
        <v>0</v>
      </c>
      <c r="D11" s="22">
        <v>0</v>
      </c>
      <c r="E11" s="20">
        <f>Model!$W$32*((drdp!B11+drdp!K11)*SAGE!$B11+(drdp!E11+drdp!N11)*SAGE!$C11+(drdp!H11+drdp!Q11)*SAGE!$D11)</f>
        <v>0</v>
      </c>
      <c r="F11" s="20">
        <f>Model!$W$32*((drdp!C11+drdp!L11)*SAGE!$B11+(drdp!F11+drdp!O11)*SAGE!$C11+(drdp!I11+drdp!R11)*SAGE!$D11)</f>
        <v>0</v>
      </c>
      <c r="G11" s="20">
        <f>Model!$W$32*((drdp!D11+drdp!M11)*SAGE!$B11+(drdp!G11+drdp!P11)*SAGE!$C11+(drdp!J11+drdp!S11)*SAGE!$D11)</f>
        <v>0</v>
      </c>
      <c r="H11" s="18">
        <f>Model!$W$32*((drdp!B11)*SAGE!$B11+(drdp!E11)*SAGE!$C11+(drdp!H11)*SAGE!$D11)</f>
        <v>0</v>
      </c>
      <c r="I11" s="18">
        <f>Model!$W$32*((drdp!C11)*SAGE!$B11+(drdp!F11)*SAGE!$C11+(drdp!I11)*SAGE!$D11)</f>
        <v>0</v>
      </c>
      <c r="J11" s="18">
        <f>Model!$W$32*((drdp!D11)*SAGE!$B11+(drdp!G11)*SAGE!$C11+(drdp!J11)*SAGE!$D11)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f>SIN(Wellpath!$L12)^0.25</f>
        <v>0</v>
      </c>
      <c r="D12" s="22">
        <v>0</v>
      </c>
      <c r="E12" s="20">
        <f>Model!$W$32*((drdp!B12+drdp!K12)*SAGE!$B12+(drdp!E12+drdp!N12)*SAGE!$C12+(drdp!H12+drdp!Q12)*SAGE!$D12)</f>
        <v>0</v>
      </c>
      <c r="F12" s="20">
        <f>Model!$W$32*((drdp!C12+drdp!L12)*SAGE!$B12+(drdp!F12+drdp!O12)*SAGE!$C12+(drdp!I12+drdp!R12)*SAGE!$D12)</f>
        <v>0</v>
      </c>
      <c r="G12" s="20">
        <f>Model!$W$32*((drdp!D12+drdp!M12)*SAGE!$B12+(drdp!G12+drdp!P12)*SAGE!$C12+(drdp!J12+drdp!S12)*SAGE!$D12)</f>
        <v>0</v>
      </c>
      <c r="H12" s="18">
        <f>Model!$W$32*((drdp!B12)*SAGE!$B12+(drdp!E12)*SAGE!$C12+(drdp!H12)*SAGE!$D12)</f>
        <v>0</v>
      </c>
      <c r="I12" s="18">
        <f>Model!$W$32*((drdp!C12)*SAGE!$B12+(drdp!F12)*SAGE!$C12+(drdp!I12)*SAGE!$D12)</f>
        <v>0</v>
      </c>
      <c r="J12" s="18">
        <f>Model!$W$32*((drdp!D12)*SAGE!$B12+(drdp!G12)*SAGE!$C12+(drdp!J12)*SAGE!$D12)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f>SIN(Wellpath!$L13)^0.25</f>
        <v>0</v>
      </c>
      <c r="D13" s="22">
        <v>0</v>
      </c>
      <c r="E13" s="20">
        <f>Model!$W$32*((drdp!B13+drdp!K13)*SAGE!$B13+(drdp!E13+drdp!N13)*SAGE!$C13+(drdp!H13+drdp!Q13)*SAGE!$D13)</f>
        <v>0</v>
      </c>
      <c r="F13" s="20">
        <f>Model!$W$32*((drdp!C13+drdp!L13)*SAGE!$B13+(drdp!F13+drdp!O13)*SAGE!$C13+(drdp!I13+drdp!R13)*SAGE!$D13)</f>
        <v>0</v>
      </c>
      <c r="G13" s="20">
        <f>Model!$W$32*((drdp!D13+drdp!M13)*SAGE!$B13+(drdp!G13+drdp!P13)*SAGE!$C13+(drdp!J13+drdp!S13)*SAGE!$D13)</f>
        <v>0</v>
      </c>
      <c r="H13" s="18">
        <f>Model!$W$32*((drdp!B13)*SAGE!$B13+(drdp!E13)*SAGE!$C13+(drdp!H13)*SAGE!$D13)</f>
        <v>0</v>
      </c>
      <c r="I13" s="18">
        <f>Model!$W$32*((drdp!C13)*SAGE!$B13+(drdp!F13)*SAGE!$C13+(drdp!I13)*SAGE!$D13)</f>
        <v>0</v>
      </c>
      <c r="J13" s="18">
        <f>Model!$W$32*((drdp!D13)*SAGE!$B13+(drdp!G13)*SAGE!$C13+(drdp!J13)*SAGE!$D13)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f>SIN(Wellpath!$L14)^0.25</f>
        <v>0</v>
      </c>
      <c r="D14" s="22">
        <v>0</v>
      </c>
      <c r="E14" s="20">
        <f>Model!$W$32*((drdp!B14+drdp!K14)*SAGE!$B14+(drdp!E14+drdp!N14)*SAGE!$C14+(drdp!H14+drdp!Q14)*SAGE!$D14)</f>
        <v>0</v>
      </c>
      <c r="F14" s="20">
        <f>Model!$W$32*((drdp!C14+drdp!L14)*SAGE!$B14+(drdp!F14+drdp!O14)*SAGE!$C14+(drdp!I14+drdp!R14)*SAGE!$D14)</f>
        <v>0</v>
      </c>
      <c r="G14" s="20">
        <f>Model!$W$32*((drdp!D14+drdp!M14)*SAGE!$B14+(drdp!G14+drdp!P14)*SAGE!$C14+(drdp!J14+drdp!S14)*SAGE!$D14)</f>
        <v>0</v>
      </c>
      <c r="H14" s="18">
        <f>Model!$W$32*((drdp!B14)*SAGE!$B14+(drdp!E14)*SAGE!$C14+(drdp!H14)*SAGE!$D14)</f>
        <v>0</v>
      </c>
      <c r="I14" s="18">
        <f>Model!$W$32*((drdp!C14)*SAGE!$B14+(drdp!F14)*SAGE!$C14+(drdp!I14)*SAGE!$D14)</f>
        <v>0</v>
      </c>
      <c r="J14" s="18">
        <f>Model!$W$32*((drdp!D14)*SAGE!$B14+(drdp!G14)*SAGE!$C14+(drdp!J14)*SAGE!$D14)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f>SIN(Wellpath!$L15)^0.25</f>
        <v>0</v>
      </c>
      <c r="D15" s="22">
        <v>0</v>
      </c>
      <c r="E15" s="20">
        <f>Model!$W$32*((drdp!B15+drdp!K15)*SAGE!$B15+(drdp!E15+drdp!N15)*SAGE!$C15+(drdp!H15+drdp!Q15)*SAGE!$D15)</f>
        <v>0</v>
      </c>
      <c r="F15" s="20">
        <f>Model!$W$32*((drdp!C15+drdp!L15)*SAGE!$B15+(drdp!F15+drdp!O15)*SAGE!$C15+(drdp!I15+drdp!R15)*SAGE!$D15)</f>
        <v>0</v>
      </c>
      <c r="G15" s="20">
        <f>Model!$W$32*((drdp!D15+drdp!M15)*SAGE!$B15+(drdp!G15+drdp!P15)*SAGE!$C15+(drdp!J15+drdp!S15)*SAGE!$D15)</f>
        <v>0</v>
      </c>
      <c r="H15" s="18">
        <f>Model!$W$32*((drdp!B15)*SAGE!$B15+(drdp!E15)*SAGE!$C15+(drdp!H15)*SAGE!$D15)</f>
        <v>0</v>
      </c>
      <c r="I15" s="18">
        <f>Model!$W$32*((drdp!C15)*SAGE!$B15+(drdp!F15)*SAGE!$C15+(drdp!I15)*SAGE!$D15)</f>
        <v>0</v>
      </c>
      <c r="J15" s="18">
        <f>Model!$W$32*((drdp!D15)*SAGE!$B15+(drdp!G15)*SAGE!$C15+(drdp!J15)*SAGE!$D15)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f>SIN(Wellpath!$L16)^0.25</f>
        <v>0</v>
      </c>
      <c r="D16" s="22">
        <v>0</v>
      </c>
      <c r="E16" s="20">
        <f>Model!$W$32*((drdp!B16+drdp!K16)*SAGE!$B16+(drdp!E16+drdp!N16)*SAGE!$C16+(drdp!H16+drdp!Q16)*SAGE!$D16)</f>
        <v>0</v>
      </c>
      <c r="F16" s="20">
        <f>Model!$W$32*((drdp!C16+drdp!L16)*SAGE!$B16+(drdp!F16+drdp!O16)*SAGE!$C16+(drdp!I16+drdp!R16)*SAGE!$D16)</f>
        <v>0</v>
      </c>
      <c r="G16" s="20">
        <f>Model!$W$32*((drdp!D16+drdp!M16)*SAGE!$B16+(drdp!G16+drdp!P16)*SAGE!$C16+(drdp!J16+drdp!S16)*SAGE!$D16)</f>
        <v>0</v>
      </c>
      <c r="H16" s="18">
        <f>Model!$W$32*((drdp!B16)*SAGE!$B16+(drdp!E16)*SAGE!$C16+(drdp!H16)*SAGE!$D16)</f>
        <v>0</v>
      </c>
      <c r="I16" s="18">
        <f>Model!$W$32*((drdp!C16)*SAGE!$B16+(drdp!F16)*SAGE!$C16+(drdp!I16)*SAGE!$D16)</f>
        <v>0</v>
      </c>
      <c r="J16" s="18">
        <f>Model!$W$32*((drdp!D16)*SAGE!$B16+(drdp!G16)*SAGE!$C16+(drdp!J16)*SAGE!$D16)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f>SIN(Wellpath!$L17)^0.25</f>
        <v>0</v>
      </c>
      <c r="D17" s="22">
        <v>0</v>
      </c>
      <c r="E17" s="20">
        <f>Model!$W$32*((drdp!B17+drdp!K17)*SAGE!$B17+(drdp!E17+drdp!N17)*SAGE!$C17+(drdp!H17+drdp!Q17)*SAGE!$D17)</f>
        <v>0</v>
      </c>
      <c r="F17" s="20">
        <f>Model!$W$32*((drdp!C17+drdp!L17)*SAGE!$B17+(drdp!F17+drdp!O17)*SAGE!$C17+(drdp!I17+drdp!R17)*SAGE!$D17)</f>
        <v>0</v>
      </c>
      <c r="G17" s="20">
        <f>Model!$W$32*((drdp!D17+drdp!M17)*SAGE!$B17+(drdp!G17+drdp!P17)*SAGE!$C17+(drdp!J17+drdp!S17)*SAGE!$D17)</f>
        <v>0</v>
      </c>
      <c r="H17" s="18">
        <f>Model!$W$32*((drdp!B17)*SAGE!$B17+(drdp!E17)*SAGE!$C17+(drdp!H17)*SAGE!$D17)</f>
        <v>0</v>
      </c>
      <c r="I17" s="18">
        <f>Model!$W$32*((drdp!C17)*SAGE!$B17+(drdp!F17)*SAGE!$C17+(drdp!I17)*SAGE!$D17)</f>
        <v>0</v>
      </c>
      <c r="J17" s="18">
        <f>Model!$W$32*((drdp!D17)*SAGE!$B17+(drdp!G17)*SAGE!$C17+(drdp!J17)*SAGE!$D17)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f>SIN(Wellpath!$L18)^0.25</f>
        <v>0</v>
      </c>
      <c r="D18" s="22">
        <v>0</v>
      </c>
      <c r="E18" s="20">
        <f>Model!$W$32*((drdp!B18+drdp!K18)*SAGE!$B18+(drdp!E18+drdp!N18)*SAGE!$C18+(drdp!H18+drdp!Q18)*SAGE!$D18)</f>
        <v>0</v>
      </c>
      <c r="F18" s="20">
        <f>Model!$W$32*((drdp!C18+drdp!L18)*SAGE!$B18+(drdp!F18+drdp!O18)*SAGE!$C18+(drdp!I18+drdp!R18)*SAGE!$D18)</f>
        <v>0</v>
      </c>
      <c r="G18" s="20">
        <f>Model!$W$32*((drdp!D18+drdp!M18)*SAGE!$B18+(drdp!G18+drdp!P18)*SAGE!$C18+(drdp!J18+drdp!S18)*SAGE!$D18)</f>
        <v>0</v>
      </c>
      <c r="H18" s="18">
        <f>Model!$W$32*((drdp!B18)*SAGE!$B18+(drdp!E18)*SAGE!$C18+(drdp!H18)*SAGE!$D18)</f>
        <v>0</v>
      </c>
      <c r="I18" s="18">
        <f>Model!$W$32*((drdp!C18)*SAGE!$B18+(drdp!F18)*SAGE!$C18+(drdp!I18)*SAGE!$D18)</f>
        <v>0</v>
      </c>
      <c r="J18" s="18">
        <f>Model!$W$32*((drdp!D18)*SAGE!$B18+(drdp!G18)*SAGE!$C18+(drdp!J18)*SAGE!$D18)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f>SIN(Wellpath!$L19)^0.25</f>
        <v>0</v>
      </c>
      <c r="D19" s="22">
        <v>0</v>
      </c>
      <c r="E19" s="20">
        <f>Model!$W$32*((drdp!B19+drdp!K19)*SAGE!$B19+(drdp!E19+drdp!N19)*SAGE!$C19+(drdp!H19+drdp!Q19)*SAGE!$D19)</f>
        <v>0</v>
      </c>
      <c r="F19" s="20">
        <f>Model!$W$32*((drdp!C19+drdp!L19)*SAGE!$B19+(drdp!F19+drdp!O19)*SAGE!$C19+(drdp!I19+drdp!R19)*SAGE!$D19)</f>
        <v>0</v>
      </c>
      <c r="G19" s="20">
        <f>Model!$W$32*((drdp!D19+drdp!M19)*SAGE!$B19+(drdp!G19+drdp!P19)*SAGE!$C19+(drdp!J19+drdp!S19)*SAGE!$D19)</f>
        <v>0</v>
      </c>
      <c r="H19" s="18">
        <f>Model!$W$32*((drdp!B19)*SAGE!$B19+(drdp!E19)*SAGE!$C19+(drdp!H19)*SAGE!$D19)</f>
        <v>0</v>
      </c>
      <c r="I19" s="18">
        <f>Model!$W$32*((drdp!C19)*SAGE!$B19+(drdp!F19)*SAGE!$C19+(drdp!I19)*SAGE!$D19)</f>
        <v>0</v>
      </c>
      <c r="J19" s="18">
        <f>Model!$W$32*((drdp!D19)*SAGE!$B19+(drdp!G19)*SAGE!$C19+(drdp!J19)*SAGE!$D19)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f>SIN(Wellpath!$L20)^0.25</f>
        <v>0</v>
      </c>
      <c r="D20" s="22">
        <v>0</v>
      </c>
      <c r="E20" s="20">
        <f>Model!$W$32*((drdp!B20+drdp!K20)*SAGE!$B20+(drdp!E20+drdp!N20)*SAGE!$C20+(drdp!H20+drdp!Q20)*SAGE!$D20)</f>
        <v>0</v>
      </c>
      <c r="F20" s="20">
        <f>Model!$W$32*((drdp!C20+drdp!L20)*SAGE!$B20+(drdp!F20+drdp!O20)*SAGE!$C20+(drdp!I20+drdp!R20)*SAGE!$D20)</f>
        <v>0</v>
      </c>
      <c r="G20" s="20">
        <f>Model!$W$32*((drdp!D20+drdp!M20)*SAGE!$B20+(drdp!G20+drdp!P20)*SAGE!$C20+(drdp!J20+drdp!S20)*SAGE!$D20)</f>
        <v>0</v>
      </c>
      <c r="H20" s="18">
        <f>Model!$W$32*((drdp!B20)*SAGE!$B20+(drdp!E20)*SAGE!$C20+(drdp!H20)*SAGE!$D20)</f>
        <v>0</v>
      </c>
      <c r="I20" s="18">
        <f>Model!$W$32*((drdp!C20)*SAGE!$B20+(drdp!F20)*SAGE!$C20+(drdp!I20)*SAGE!$D20)</f>
        <v>0</v>
      </c>
      <c r="J20" s="18">
        <f>Model!$W$32*((drdp!D20)*SAGE!$B20+(drdp!G20)*SAGE!$C20+(drdp!J20)*SAGE!$D20)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f>SIN(Wellpath!$L21)^0.25</f>
        <v>0.34692457712180041</v>
      </c>
      <c r="D21" s="22">
        <v>0</v>
      </c>
      <c r="E21" s="20">
        <f>Model!$W$32*((drdp!B21+drdp!K21)*SAGE!$B21+(drdp!E21+drdp!N21)*SAGE!$C21+(drdp!H21+drdp!Q21)*SAGE!$D21)</f>
        <v>2.4217363267028502E-2</v>
      </c>
      <c r="F21" s="20">
        <f>Model!$W$32*((drdp!C21+drdp!L21)*SAGE!$B21+(drdp!F21+drdp!O21)*SAGE!$C21+(drdp!I21+drdp!R21)*SAGE!$D21)</f>
        <v>0</v>
      </c>
      <c r="G21" s="20">
        <f>Model!$W$32*((drdp!D21+drdp!M21)*SAGE!$B21+(drdp!G21+drdp!P21)*SAGE!$C21+(drdp!J21+drdp!S21)*SAGE!$D21)</f>
        <v>-3.5084290379823165E-4</v>
      </c>
      <c r="H21" s="18">
        <f>Model!$W$32*((drdp!B21)*SAGE!$B21+(drdp!E21)*SAGE!$C21+(drdp!H21)*SAGE!$D21)</f>
        <v>6.0543408167571255E-3</v>
      </c>
      <c r="I21" s="18">
        <f>Model!$W$32*((drdp!C21)*SAGE!$B21+(drdp!F21)*SAGE!$C21+(drdp!I21)*SAGE!$D21)</f>
        <v>0</v>
      </c>
      <c r="J21" s="18">
        <f>Model!$W$32*((drdp!D21)*SAGE!$B21+(drdp!G21)*SAGE!$C21+(drdp!J21)*SAGE!$D21)</f>
        <v>-8.7710725949557912E-5</v>
      </c>
      <c r="K21" s="21">
        <f>SUM(E$3:E20)+H21</f>
        <v>6.0543408167571255E-3</v>
      </c>
      <c r="L21" s="21">
        <f>SUM(F$3:F20)+I21</f>
        <v>0</v>
      </c>
      <c r="M21" s="21">
        <f>SUM(G$3:G20)+J21</f>
        <v>-8.7710725949557912E-5</v>
      </c>
      <c r="N21" s="21"/>
      <c r="O21" s="21"/>
      <c r="P21" s="21"/>
      <c r="Q21" s="19">
        <f t="shared" si="1"/>
        <v>3.6655042725451338E-5</v>
      </c>
      <c r="R21" s="19">
        <f t="shared" si="1"/>
        <v>0</v>
      </c>
      <c r="S21" s="19">
        <f t="shared" si="1"/>
        <v>7.693171446598452E-9</v>
      </c>
      <c r="T21" s="19">
        <f t="shared" si="2"/>
        <v>0</v>
      </c>
      <c r="U21" s="19">
        <f t="shared" si="3"/>
        <v>-5.310306281838069E-7</v>
      </c>
      <c r="V21" s="19">
        <f t="shared" si="4"/>
        <v>0</v>
      </c>
    </row>
    <row r="22" spans="1:22" x14ac:dyDescent="0.25">
      <c r="A22" s="26">
        <f>Wellpath!E22</f>
        <v>540</v>
      </c>
      <c r="B22" s="22">
        <v>0</v>
      </c>
      <c r="C22" s="22">
        <f>SIN(Wellpath!$L22)^0.25</f>
        <v>0.49092965721253268</v>
      </c>
      <c r="D22" s="22">
        <v>0</v>
      </c>
      <c r="E22" s="20">
        <f>Model!$W$32*((drdp!B22+drdp!K22)*SAGE!$B22+(drdp!E22+drdp!N22)*SAGE!$C22+(drdp!H22+drdp!Q22)*SAGE!$D22)</f>
        <v>5.13232296637081E-2</v>
      </c>
      <c r="F22" s="20">
        <f>Model!$W$32*((drdp!C22+drdp!L22)*SAGE!$B22+(drdp!F22+drdp!O22)*SAGE!$C22+(drdp!I22+drdp!R22)*SAGE!$D22)</f>
        <v>0</v>
      </c>
      <c r="G22" s="20">
        <f>Model!$W$32*((drdp!D22+drdp!M22)*SAGE!$B22+(drdp!G22+drdp!P22)*SAGE!$C22+(drdp!J22+drdp!S22)*SAGE!$D22)</f>
        <v>-2.9862417418123942E-3</v>
      </c>
      <c r="H22" s="18">
        <f>Model!$W$32*((drdp!B22)*SAGE!$B22+(drdp!E22)*SAGE!$C22+(drdp!H22)*SAGE!$D22)</f>
        <v>2.566161483185405E-2</v>
      </c>
      <c r="I22" s="18">
        <f>Model!$W$32*((drdp!C22)*SAGE!$B22+(drdp!F22)*SAGE!$C22+(drdp!I22)*SAGE!$D22)</f>
        <v>0</v>
      </c>
      <c r="J22" s="18">
        <f>Model!$W$32*((drdp!D22)*SAGE!$B22+(drdp!G22)*SAGE!$C22+(drdp!J22)*SAGE!$D22)</f>
        <v>-1.4931208709061971E-3</v>
      </c>
      <c r="K22" s="21">
        <f>SUM(E$3:E21)+H22</f>
        <v>4.9878978098882552E-2</v>
      </c>
      <c r="L22" s="21">
        <f>SUM(F$3:F21)+I22</f>
        <v>0</v>
      </c>
      <c r="M22" s="21">
        <f>SUM(G$3:G21)+J22</f>
        <v>-1.8439637747044288E-3</v>
      </c>
      <c r="N22" s="21"/>
      <c r="O22" s="21"/>
      <c r="P22" s="21"/>
      <c r="Q22" s="19">
        <f t="shared" si="1"/>
        <v>2.4879124561888052E-3</v>
      </c>
      <c r="R22" s="19">
        <f t="shared" si="1"/>
        <v>0</v>
      </c>
      <c r="S22" s="19">
        <f t="shared" si="1"/>
        <v>3.4002024024222054E-6</v>
      </c>
      <c r="T22" s="19">
        <f t="shared" si="2"/>
        <v>0</v>
      </c>
      <c r="U22" s="19">
        <f t="shared" si="3"/>
        <v>-9.1975028733615001E-5</v>
      </c>
      <c r="V22" s="19">
        <f t="shared" si="4"/>
        <v>0</v>
      </c>
    </row>
    <row r="23" spans="1:22" x14ac:dyDescent="0.25">
      <c r="A23" s="26">
        <f>Wellpath!E23</f>
        <v>570</v>
      </c>
      <c r="B23" s="22">
        <v>0</v>
      </c>
      <c r="C23" s="22">
        <f>SIN(Wellpath!$L23)^0.25</f>
        <v>0.56454564436893084</v>
      </c>
      <c r="D23" s="22">
        <v>0</v>
      </c>
      <c r="E23" s="20">
        <f>Model!$W$32*((drdp!B23+drdp!K23)*SAGE!$B23+(drdp!E23+drdp!N23)*SAGE!$C23+(drdp!H23+drdp!Q23)*SAGE!$D23)</f>
        <v>5.8813297612032973E-2</v>
      </c>
      <c r="F23" s="20">
        <f>Model!$W$32*((drdp!C23+drdp!L23)*SAGE!$B23+(drdp!F23+drdp!O23)*SAGE!$C23+(drdp!I23+drdp!R23)*SAGE!$D23)</f>
        <v>0</v>
      </c>
      <c r="G23" s="20">
        <f>Model!$W$32*((drdp!D23+drdp!M23)*SAGE!$B23+(drdp!G23+drdp!P23)*SAGE!$C23+(drdp!J23+drdp!S23)*SAGE!$D23)</f>
        <v>-6.0051508749895087E-3</v>
      </c>
      <c r="H23" s="18">
        <f>Model!$W$32*((drdp!B23)*SAGE!$B23+(drdp!E23)*SAGE!$C23+(drdp!H23)*SAGE!$D23)</f>
        <v>2.9406648806016487E-2</v>
      </c>
      <c r="I23" s="18">
        <f>Model!$W$32*((drdp!C23)*SAGE!$B23+(drdp!F23)*SAGE!$C23+(drdp!I23)*SAGE!$D23)</f>
        <v>0</v>
      </c>
      <c r="J23" s="18">
        <f>Model!$W$32*((drdp!D23)*SAGE!$B23+(drdp!G23)*SAGE!$C23+(drdp!J23)*SAGE!$D23)</f>
        <v>-3.0025754374947543E-3</v>
      </c>
      <c r="K23" s="21">
        <f>SUM(E$3:E22)+H23</f>
        <v>0.10494724173675309</v>
      </c>
      <c r="L23" s="21">
        <f>SUM(F$3:F22)+I23</f>
        <v>0</v>
      </c>
      <c r="M23" s="21">
        <f>SUM(G$3:G22)+J23</f>
        <v>-6.3396600831053807E-3</v>
      </c>
      <c r="N23" s="21"/>
      <c r="O23" s="21"/>
      <c r="P23" s="21"/>
      <c r="Q23" s="19">
        <f t="shared" si="1"/>
        <v>1.1013923548152489E-2</v>
      </c>
      <c r="R23" s="19">
        <f t="shared" si="1"/>
        <v>0</v>
      </c>
      <c r="S23" s="19">
        <f t="shared" si="1"/>
        <v>4.0191289969319723E-5</v>
      </c>
      <c r="T23" s="19">
        <f t="shared" si="2"/>
        <v>0</v>
      </c>
      <c r="U23" s="19">
        <f t="shared" si="3"/>
        <v>-6.6532983927050453E-4</v>
      </c>
      <c r="V23" s="19">
        <f t="shared" si="4"/>
        <v>0</v>
      </c>
    </row>
    <row r="24" spans="1:22" x14ac:dyDescent="0.25">
      <c r="A24" s="26">
        <f>Wellpath!E24</f>
        <v>600</v>
      </c>
      <c r="B24" s="22">
        <v>0</v>
      </c>
      <c r="C24" s="22">
        <f>SIN(Wellpath!$L24)^0.25</f>
        <v>0.61694696826144957</v>
      </c>
      <c r="D24" s="22">
        <v>0</v>
      </c>
      <c r="E24" s="20">
        <f>Model!$W$32*((drdp!B24+drdp!K24)*SAGE!$B24+(drdp!E24+drdp!N24)*SAGE!$C24+(drdp!H24+drdp!Q24)*SAGE!$D24)</f>
        <v>6.3924940927769749E-2</v>
      </c>
      <c r="F24" s="20">
        <f>Model!$W$32*((drdp!C24+drdp!L24)*SAGE!$B24+(drdp!F24+drdp!O24)*SAGE!$C24+(drdp!I24+drdp!R24)*SAGE!$D24)</f>
        <v>0</v>
      </c>
      <c r="G24" s="20">
        <f>Model!$W$32*((drdp!D24+drdp!M24)*SAGE!$B24+(drdp!G24+drdp!P24)*SAGE!$C24+(drdp!J24+drdp!S24)*SAGE!$D24)</f>
        <v>-9.3598263179822064E-3</v>
      </c>
      <c r="H24" s="18">
        <f>Model!$W$32*((drdp!B24)*SAGE!$B24+(drdp!E24)*SAGE!$C24+(drdp!H24)*SAGE!$D24)</f>
        <v>3.1962470463884875E-2</v>
      </c>
      <c r="I24" s="18">
        <f>Model!$W$32*((drdp!C24)*SAGE!$B24+(drdp!F24)*SAGE!$C24+(drdp!I24)*SAGE!$D24)</f>
        <v>0</v>
      </c>
      <c r="J24" s="18">
        <f>Model!$W$32*((drdp!D24)*SAGE!$B24+(drdp!G24)*SAGE!$C24+(drdp!J24)*SAGE!$D24)</f>
        <v>-4.6799131589911032E-3</v>
      </c>
      <c r="K24" s="21">
        <f>SUM(E$3:E23)+H24</f>
        <v>0.16631636100665445</v>
      </c>
      <c r="L24" s="21">
        <f>SUM(F$3:F23)+I24</f>
        <v>0</v>
      </c>
      <c r="M24" s="21">
        <f>SUM(G$3:G23)+J24</f>
        <v>-1.4022148679591239E-2</v>
      </c>
      <c r="N24" s="21"/>
      <c r="O24" s="21"/>
      <c r="P24" s="21"/>
      <c r="Q24" s="19">
        <f t="shared" si="1"/>
        <v>2.7661131938495807E-2</v>
      </c>
      <c r="R24" s="19">
        <f t="shared" si="1"/>
        <v>0</v>
      </c>
      <c r="S24" s="19">
        <f t="shared" si="1"/>
        <v>1.9662065359256234E-4</v>
      </c>
      <c r="T24" s="19">
        <f t="shared" si="2"/>
        <v>0</v>
      </c>
      <c r="U24" s="19">
        <f t="shared" si="3"/>
        <v>-2.3321127418838798E-3</v>
      </c>
      <c r="V24" s="19">
        <f t="shared" si="4"/>
        <v>0</v>
      </c>
    </row>
    <row r="25" spans="1:22" x14ac:dyDescent="0.25">
      <c r="A25" s="26">
        <f>Wellpath!E25</f>
        <v>630</v>
      </c>
      <c r="B25" s="22">
        <v>0</v>
      </c>
      <c r="C25" s="22">
        <f>SIN(Wellpath!$L25)^0.25</f>
        <v>0.65838383641207299</v>
      </c>
      <c r="D25" s="22">
        <v>0</v>
      </c>
      <c r="E25" s="20">
        <f>Model!$W$32*((drdp!B25+drdp!K25)*SAGE!$B25+(drdp!E25+drdp!N25)*SAGE!$C25+(drdp!H25+drdp!Q25)*SAGE!$D25)</f>
        <v>6.7717800822984522E-2</v>
      </c>
      <c r="F25" s="20">
        <f>Model!$W$32*((drdp!C25+drdp!L25)*SAGE!$B25+(drdp!F25+drdp!O25)*SAGE!$C25+(drdp!I25+drdp!R25)*SAGE!$D25)</f>
        <v>0</v>
      </c>
      <c r="G25" s="20">
        <f>Model!$W$32*((drdp!D25+drdp!M25)*SAGE!$B25+(drdp!G25+drdp!P25)*SAGE!$C25+(drdp!J25+drdp!S25)*SAGE!$D25)</f>
        <v>-1.295461226984429E-2</v>
      </c>
      <c r="H25" s="18">
        <f>Model!$W$32*((drdp!B25)*SAGE!$B25+(drdp!E25)*SAGE!$C25+(drdp!H25)*SAGE!$D25)</f>
        <v>3.3858900411492261E-2</v>
      </c>
      <c r="I25" s="18">
        <f>Model!$W$32*((drdp!C25)*SAGE!$B25+(drdp!F25)*SAGE!$C25+(drdp!I25)*SAGE!$D25)</f>
        <v>0</v>
      </c>
      <c r="J25" s="18">
        <f>Model!$W$32*((drdp!D25)*SAGE!$B25+(drdp!G25)*SAGE!$C25+(drdp!J25)*SAGE!$D25)</f>
        <v>-6.477306134922145E-3</v>
      </c>
      <c r="K25" s="21">
        <f>SUM(E$3:E24)+H25</f>
        <v>0.23213773188203157</v>
      </c>
      <c r="L25" s="21">
        <f>SUM(F$3:F24)+I25</f>
        <v>0</v>
      </c>
      <c r="M25" s="21">
        <f>SUM(G$3:G24)+J25</f>
        <v>-2.5179367973504486E-2</v>
      </c>
      <c r="N25" s="21"/>
      <c r="O25" s="21"/>
      <c r="P25" s="21"/>
      <c r="Q25" s="19">
        <f t="shared" si="1"/>
        <v>5.3887926563333979E-2</v>
      </c>
      <c r="R25" s="19">
        <f t="shared" si="1"/>
        <v>0</v>
      </c>
      <c r="S25" s="19">
        <f t="shared" si="1"/>
        <v>6.3400057154514348E-4</v>
      </c>
      <c r="T25" s="19">
        <f t="shared" si="2"/>
        <v>0</v>
      </c>
      <c r="U25" s="19">
        <f t="shared" si="3"/>
        <v>-5.8450813715923968E-3</v>
      </c>
      <c r="V25" s="19">
        <f t="shared" si="4"/>
        <v>0</v>
      </c>
    </row>
    <row r="26" spans="1:22" x14ac:dyDescent="0.25">
      <c r="A26" s="26">
        <f>Wellpath!E26</f>
        <v>660</v>
      </c>
      <c r="B26" s="22">
        <v>0</v>
      </c>
      <c r="C26" s="22">
        <f>SIN(Wellpath!$L26)^0.25</f>
        <v>0.6929400176843834</v>
      </c>
      <c r="D26" s="22">
        <v>0</v>
      </c>
      <c r="E26" s="20">
        <f>Model!$W$32*((drdp!B26+drdp!K26)*SAGE!$B26+(drdp!E26+drdp!N26)*SAGE!$C26+(drdp!H26+drdp!Q26)*SAGE!$D26)</f>
        <v>7.0609496689919254E-2</v>
      </c>
      <c r="F26" s="20">
        <f>Model!$W$32*((drdp!C26+drdp!L26)*SAGE!$B26+(drdp!F26+drdp!O26)*SAGE!$C26+(drdp!I26+drdp!R26)*SAGE!$D26)</f>
        <v>0</v>
      </c>
      <c r="G26" s="20">
        <f>Model!$W$32*((drdp!D26+drdp!M26)*SAGE!$B26+(drdp!G26+drdp!P26)*SAGE!$C26+(drdp!J26+drdp!S26)*SAGE!$D26)</f>
        <v>-1.6730419554164835E-2</v>
      </c>
      <c r="H26" s="18">
        <f>Model!$W$32*((drdp!B26)*SAGE!$B26+(drdp!E26)*SAGE!$C26+(drdp!H26)*SAGE!$D26)</f>
        <v>3.5304748344959627E-2</v>
      </c>
      <c r="I26" s="18">
        <f>Model!$W$32*((drdp!C26)*SAGE!$B26+(drdp!F26)*SAGE!$C26+(drdp!I26)*SAGE!$D26)</f>
        <v>0</v>
      </c>
      <c r="J26" s="18">
        <f>Model!$W$32*((drdp!D26)*SAGE!$B26+(drdp!G26)*SAGE!$C26+(drdp!J26)*SAGE!$D26)</f>
        <v>-8.3652097770824177E-3</v>
      </c>
      <c r="K26" s="21">
        <f>SUM(E$3:E25)+H26</f>
        <v>0.30130138063848344</v>
      </c>
      <c r="L26" s="21">
        <f>SUM(F$3:F25)+I26</f>
        <v>0</v>
      </c>
      <c r="M26" s="21">
        <f>SUM(G$3:G25)+J26</f>
        <v>-4.0021883885509049E-2</v>
      </c>
      <c r="N26" s="21"/>
      <c r="O26" s="21"/>
      <c r="P26" s="21"/>
      <c r="Q26" s="19">
        <f t="shared" si="1"/>
        <v>9.0782521974656277E-2</v>
      </c>
      <c r="R26" s="19">
        <f t="shared" si="1"/>
        <v>0</v>
      </c>
      <c r="S26" s="19">
        <f t="shared" si="1"/>
        <v>1.601751189745169E-3</v>
      </c>
      <c r="T26" s="19">
        <f t="shared" si="2"/>
        <v>0</v>
      </c>
      <c r="U26" s="19">
        <f t="shared" si="3"/>
        <v>-1.2058648870456948E-2</v>
      </c>
      <c r="V26" s="19">
        <f t="shared" si="4"/>
        <v>0</v>
      </c>
    </row>
    <row r="27" spans="1:22" x14ac:dyDescent="0.25">
      <c r="A27" s="26">
        <f>Wellpath!E27</f>
        <v>690</v>
      </c>
      <c r="B27" s="22">
        <v>0</v>
      </c>
      <c r="C27" s="22">
        <f>SIN(Wellpath!$L27)^0.25</f>
        <v>0.72269447349876315</v>
      </c>
      <c r="D27" s="22">
        <v>0</v>
      </c>
      <c r="E27" s="20">
        <f>Model!$W$32*((drdp!B27+drdp!K27)*SAGE!$B27+(drdp!E27+drdp!N27)*SAGE!$C27+(drdp!H27+drdp!Q27)*SAGE!$D27)</f>
        <v>7.2810231969078779E-2</v>
      </c>
      <c r="F27" s="20">
        <f>Model!$W$32*((drdp!C27+drdp!L27)*SAGE!$B27+(drdp!F27+drdp!O27)*SAGE!$C27+(drdp!I27+drdp!R27)*SAGE!$D27)</f>
        <v>0</v>
      </c>
      <c r="G27" s="20">
        <f>Model!$W$32*((drdp!D27+drdp!M27)*SAGE!$B27+(drdp!G27+drdp!P27)*SAGE!$C27+(drdp!J27+drdp!S27)*SAGE!$D27)</f>
        <v>-2.0644400996491164E-2</v>
      </c>
      <c r="H27" s="18">
        <f>Model!$W$32*((drdp!B27)*SAGE!$B27+(drdp!E27)*SAGE!$C27+(drdp!H27)*SAGE!$D27)</f>
        <v>3.6405115984539389E-2</v>
      </c>
      <c r="I27" s="18">
        <f>Model!$W$32*((drdp!C27)*SAGE!$B27+(drdp!F27)*SAGE!$C27+(drdp!I27)*SAGE!$D27)</f>
        <v>0</v>
      </c>
      <c r="J27" s="18">
        <f>Model!$W$32*((drdp!D27)*SAGE!$B27+(drdp!G27)*SAGE!$C27+(drdp!J27)*SAGE!$D27)</f>
        <v>-1.0322200498245582E-2</v>
      </c>
      <c r="K27" s="21">
        <f>SUM(E$3:E26)+H27</f>
        <v>0.37301124496798249</v>
      </c>
      <c r="L27" s="21">
        <f>SUM(F$3:F26)+I27</f>
        <v>0</v>
      </c>
      <c r="M27" s="21">
        <f>SUM(G$3:G26)+J27</f>
        <v>-5.8709294160837047E-2</v>
      </c>
      <c r="N27" s="21"/>
      <c r="O27" s="21"/>
      <c r="P27" s="21"/>
      <c r="Q27" s="19">
        <f t="shared" si="1"/>
        <v>0.13913738887256424</v>
      </c>
      <c r="R27" s="19">
        <f t="shared" si="1"/>
        <v>0</v>
      </c>
      <c r="S27" s="19">
        <f t="shared" si="1"/>
        <v>3.4467812208636948E-3</v>
      </c>
      <c r="T27" s="19">
        <f t="shared" si="2"/>
        <v>0</v>
      </c>
      <c r="U27" s="19">
        <f t="shared" si="3"/>
        <v>-2.1899226906125332E-2</v>
      </c>
      <c r="V27" s="19">
        <f t="shared" si="4"/>
        <v>0</v>
      </c>
    </row>
    <row r="28" spans="1:22" x14ac:dyDescent="0.25">
      <c r="A28" s="26">
        <f>Wellpath!E28</f>
        <v>720</v>
      </c>
      <c r="B28" s="22">
        <v>0</v>
      </c>
      <c r="C28" s="22">
        <f>SIN(Wellpath!$L28)^0.25</f>
        <v>0.74886157708009948</v>
      </c>
      <c r="D28" s="22">
        <v>0</v>
      </c>
      <c r="E28" s="20">
        <f>Model!$W$32*((drdp!B28+drdp!K28)*SAGE!$B28+(drdp!E28+drdp!N28)*SAGE!$C28+(drdp!H28+drdp!Q28)*SAGE!$D28)</f>
        <v>7.4441613505306023E-2</v>
      </c>
      <c r="F28" s="20">
        <f>Model!$W$32*((drdp!C28+drdp!L28)*SAGE!$B28+(drdp!F28+drdp!O28)*SAGE!$C28+(drdp!I28+drdp!R28)*SAGE!$D28)</f>
        <v>0</v>
      </c>
      <c r="G28" s="20">
        <f>Model!$W$32*((drdp!D28+drdp!M28)*SAGE!$B28+(drdp!G28+drdp!P28)*SAGE!$C28+(drdp!J28+drdp!S28)*SAGE!$D28)</f>
        <v>-2.4662458013700449E-2</v>
      </c>
      <c r="H28" s="18">
        <f>Model!$W$32*((drdp!B28)*SAGE!$B28+(drdp!E28)*SAGE!$C28+(drdp!H28)*SAGE!$D28)</f>
        <v>3.7220806752653011E-2</v>
      </c>
      <c r="I28" s="18">
        <f>Model!$W$32*((drdp!C28)*SAGE!$B28+(drdp!F28)*SAGE!$C28+(drdp!I28)*SAGE!$D28)</f>
        <v>0</v>
      </c>
      <c r="J28" s="18">
        <f>Model!$W$32*((drdp!D28)*SAGE!$B28+(drdp!G28)*SAGE!$C28+(drdp!J28)*SAGE!$D28)</f>
        <v>-1.2331229006850224E-2</v>
      </c>
      <c r="K28" s="21">
        <f>SUM(E$3:E27)+H28</f>
        <v>0.44663716770517486</v>
      </c>
      <c r="L28" s="21">
        <f>SUM(F$3:F27)+I28</f>
        <v>0</v>
      </c>
      <c r="M28" s="21">
        <f>SUM(G$3:G27)+J28</f>
        <v>-8.1362723665932862E-2</v>
      </c>
      <c r="N28" s="21"/>
      <c r="O28" s="21"/>
      <c r="P28" s="21"/>
      <c r="Q28" s="19">
        <f t="shared" si="1"/>
        <v>0.1994847595757005</v>
      </c>
      <c r="R28" s="19">
        <f t="shared" si="1"/>
        <v>0</v>
      </c>
      <c r="S28" s="19">
        <f t="shared" si="1"/>
        <v>6.6198928023389518E-3</v>
      </c>
      <c r="T28" s="19">
        <f t="shared" si="2"/>
        <v>0</v>
      </c>
      <c r="U28" s="19">
        <f t="shared" si="3"/>
        <v>-3.6339616454931056E-2</v>
      </c>
      <c r="V28" s="19">
        <f t="shared" si="4"/>
        <v>0</v>
      </c>
    </row>
    <row r="29" spans="1:22" x14ac:dyDescent="0.25">
      <c r="A29" s="26">
        <f>Wellpath!E29</f>
        <v>750</v>
      </c>
      <c r="B29" s="22">
        <v>0</v>
      </c>
      <c r="C29" s="22">
        <f>SIN(Wellpath!$L29)^0.25</f>
        <v>0.77221695880469432</v>
      </c>
      <c r="D29" s="22">
        <v>0</v>
      </c>
      <c r="E29" s="20">
        <f>Model!$W$32*((drdp!B29+drdp!K29)*SAGE!$B29+(drdp!E29+drdp!N29)*SAGE!$C29+(drdp!H29+drdp!Q29)*SAGE!$D29)</f>
        <v>7.5580913669507047E-2</v>
      </c>
      <c r="F29" s="20">
        <f>Model!$W$32*((drdp!C29+drdp!L29)*SAGE!$B29+(drdp!F29+drdp!O29)*SAGE!$C29+(drdp!I29+drdp!R29)*SAGE!$D29)</f>
        <v>0</v>
      </c>
      <c r="G29" s="20">
        <f>Model!$W$32*((drdp!D29+drdp!M29)*SAGE!$B29+(drdp!G29+drdp!P29)*SAGE!$C29+(drdp!J29+drdp!S29)*SAGE!$D29)</f>
        <v>-2.8755789318562822E-2</v>
      </c>
      <c r="H29" s="18">
        <f>Model!$W$32*((drdp!B29)*SAGE!$B29+(drdp!E29)*SAGE!$C29+(drdp!H29)*SAGE!$D29)</f>
        <v>3.7790456834753523E-2</v>
      </c>
      <c r="I29" s="18">
        <f>Model!$W$32*((drdp!C29)*SAGE!$B29+(drdp!F29)*SAGE!$C29+(drdp!I29)*SAGE!$D29)</f>
        <v>0</v>
      </c>
      <c r="J29" s="18">
        <f>Model!$W$32*((drdp!D29)*SAGE!$B29+(drdp!G29)*SAGE!$C29+(drdp!J29)*SAGE!$D29)</f>
        <v>-1.4377894659281411E-2</v>
      </c>
      <c r="K29" s="21">
        <f>SUM(E$3:E28)+H29</f>
        <v>0.52164843129258143</v>
      </c>
      <c r="L29" s="21">
        <f>SUM(F$3:F28)+I29</f>
        <v>0</v>
      </c>
      <c r="M29" s="21">
        <f>SUM(G$3:G28)+J29</f>
        <v>-0.10807184733206449</v>
      </c>
      <c r="N29" s="21"/>
      <c r="O29" s="21"/>
      <c r="P29" s="21"/>
      <c r="Q29" s="19">
        <f t="shared" si="1"/>
        <v>0.27211708587001104</v>
      </c>
      <c r="R29" s="19">
        <f t="shared" si="1"/>
        <v>0</v>
      </c>
      <c r="S29" s="19">
        <f t="shared" si="1"/>
        <v>1.1679524185765055E-2</v>
      </c>
      <c r="T29" s="19">
        <f t="shared" si="2"/>
        <v>0</v>
      </c>
      <c r="U29" s="19">
        <f t="shared" si="3"/>
        <v>-5.6375509627662787E-2</v>
      </c>
      <c r="V29" s="19">
        <f t="shared" si="4"/>
        <v>0</v>
      </c>
    </row>
    <row r="30" spans="1:22" x14ac:dyDescent="0.25">
      <c r="A30" s="26">
        <f>Wellpath!E30</f>
        <v>780</v>
      </c>
      <c r="B30" s="22">
        <v>0</v>
      </c>
      <c r="C30" s="22">
        <f>SIN(Wellpath!$L30)^0.25</f>
        <v>0.79328824622803817</v>
      </c>
      <c r="D30" s="22">
        <v>0</v>
      </c>
      <c r="E30" s="20">
        <f>Model!$W$32*((drdp!B30+drdp!K30)*SAGE!$B30+(drdp!E30+drdp!N30)*SAGE!$C30+(drdp!H30+drdp!Q30)*SAGE!$D30)</f>
        <v>7.6280835667857511E-2</v>
      </c>
      <c r="F30" s="20">
        <f>Model!$W$32*((drdp!C30+drdp!L30)*SAGE!$B30+(drdp!F30+drdp!O30)*SAGE!$C30+(drdp!I30+drdp!R30)*SAGE!$D30)</f>
        <v>0</v>
      </c>
      <c r="G30" s="20">
        <f>Model!$W$32*((drdp!D30+drdp!M30)*SAGE!$B30+(drdp!G30+drdp!P30)*SAGE!$C30+(drdp!J30+drdp!S30)*SAGE!$D30)</f>
        <v>-3.2899077166987346E-2</v>
      </c>
      <c r="H30" s="18">
        <f>Model!$W$32*((drdp!B30)*SAGE!$B30+(drdp!E30)*SAGE!$C30+(drdp!H30)*SAGE!$D30)</f>
        <v>3.8140417833928755E-2</v>
      </c>
      <c r="I30" s="18">
        <f>Model!$W$32*((drdp!C30)*SAGE!$B30+(drdp!F30)*SAGE!$C30+(drdp!I30)*SAGE!$D30)</f>
        <v>0</v>
      </c>
      <c r="J30" s="18">
        <f>Model!$W$32*((drdp!D30)*SAGE!$B30+(drdp!G30)*SAGE!$C30+(drdp!J30)*SAGE!$D30)</f>
        <v>-1.6449538583493673E-2</v>
      </c>
      <c r="K30" s="21">
        <f>SUM(E$3:E29)+H30</f>
        <v>0.59757930596126374</v>
      </c>
      <c r="L30" s="21">
        <f>SUM(F$3:F29)+I30</f>
        <v>0</v>
      </c>
      <c r="M30" s="21">
        <f>SUM(G$3:G29)+J30</f>
        <v>-0.13889928057483958</v>
      </c>
      <c r="N30" s="21"/>
      <c r="O30" s="21"/>
      <c r="P30" s="21"/>
      <c r="Q30" s="19">
        <f t="shared" si="1"/>
        <v>0.35710102691314566</v>
      </c>
      <c r="R30" s="19">
        <f t="shared" si="1"/>
        <v>0</v>
      </c>
      <c r="S30" s="19">
        <f t="shared" si="1"/>
        <v>1.9293010144208006E-2</v>
      </c>
      <c r="T30" s="19">
        <f t="shared" si="2"/>
        <v>0</v>
      </c>
      <c r="U30" s="19">
        <f t="shared" si="3"/>
        <v>-8.3003335684431481E-2</v>
      </c>
      <c r="V30" s="19">
        <f t="shared" si="4"/>
        <v>0</v>
      </c>
    </row>
    <row r="31" spans="1:22" x14ac:dyDescent="0.25">
      <c r="A31" s="26">
        <f>Wellpath!E31</f>
        <v>810</v>
      </c>
      <c r="B31" s="22">
        <v>0</v>
      </c>
      <c r="C31" s="22">
        <f>SIN(Wellpath!$L31)^0.25</f>
        <v>0.81245160204291278</v>
      </c>
      <c r="D31" s="22">
        <v>0</v>
      </c>
      <c r="E31" s="20">
        <f>Model!$W$32*((drdp!B31+drdp!K31)*SAGE!$B31+(drdp!E31+drdp!N31)*SAGE!$C31+(drdp!H31+drdp!Q31)*SAGE!$D31)</f>
        <v>7.6579481497820623E-2</v>
      </c>
      <c r="F31" s="20">
        <f>Model!$W$32*((drdp!C31+drdp!L31)*SAGE!$B31+(drdp!F31+drdp!O31)*SAGE!$C31+(drdp!I31+drdp!R31)*SAGE!$D31)</f>
        <v>0</v>
      </c>
      <c r="G31" s="20">
        <f>Model!$W$32*((drdp!D31+drdp!M31)*SAGE!$B31+(drdp!G31+drdp!P31)*SAGE!$C31+(drdp!J31+drdp!S31)*SAGE!$D31)</f>
        <v>-3.7069447648607957E-2</v>
      </c>
      <c r="H31" s="18">
        <f>Model!$W$32*((drdp!B31)*SAGE!$B31+(drdp!E31)*SAGE!$C31+(drdp!H31)*SAGE!$D31)</f>
        <v>3.8289740748910311E-2</v>
      </c>
      <c r="I31" s="18">
        <f>Model!$W$32*((drdp!C31)*SAGE!$B31+(drdp!F31)*SAGE!$C31+(drdp!I31)*SAGE!$D31)</f>
        <v>0</v>
      </c>
      <c r="J31" s="18">
        <f>Model!$W$32*((drdp!D31)*SAGE!$B31+(drdp!G31)*SAGE!$C31+(drdp!J31)*SAGE!$D31)</f>
        <v>-1.8534723824303979E-2</v>
      </c>
      <c r="K31" s="21">
        <f>SUM(E$3:E30)+H31</f>
        <v>0.67400946454410282</v>
      </c>
      <c r="L31" s="21">
        <f>SUM(F$3:F30)+I31</f>
        <v>0</v>
      </c>
      <c r="M31" s="21">
        <f>SUM(G$3:G30)+J31</f>
        <v>-0.17388354298263722</v>
      </c>
      <c r="N31" s="21"/>
      <c r="O31" s="21"/>
      <c r="P31" s="21"/>
      <c r="Q31" s="19">
        <f t="shared" si="1"/>
        <v>0.45428875829502818</v>
      </c>
      <c r="R31" s="19">
        <f t="shared" si="1"/>
        <v>0</v>
      </c>
      <c r="S31" s="19">
        <f t="shared" si="1"/>
        <v>3.0235486520194647E-2</v>
      </c>
      <c r="T31" s="19">
        <f t="shared" si="2"/>
        <v>0</v>
      </c>
      <c r="U31" s="19">
        <f t="shared" si="3"/>
        <v>-0.1171991536987588</v>
      </c>
      <c r="V31" s="19">
        <f t="shared" si="4"/>
        <v>0</v>
      </c>
    </row>
    <row r="32" spans="1:22" x14ac:dyDescent="0.25">
      <c r="A32" s="26">
        <f>Wellpath!E32</f>
        <v>840</v>
      </c>
      <c r="B32" s="22">
        <v>0</v>
      </c>
      <c r="C32" s="22">
        <f>SIN(Wellpath!$L32)^0.25</f>
        <v>0.8299851124576082</v>
      </c>
      <c r="D32" s="22">
        <v>0</v>
      </c>
      <c r="E32" s="20">
        <f>Model!$W$32*((drdp!B32+drdp!K32)*SAGE!$B32+(drdp!E32+drdp!N32)*SAGE!$C32+(drdp!H32+drdp!Q32)*SAGE!$D32)</f>
        <v>7.6505841000160973E-2</v>
      </c>
      <c r="F32" s="20">
        <f>Model!$W$32*((drdp!C32+drdp!L32)*SAGE!$B32+(drdp!F32+drdp!O32)*SAGE!$C32+(drdp!I32+drdp!R32)*SAGE!$D32)</f>
        <v>0</v>
      </c>
      <c r="G32" s="20">
        <f>Model!$W$32*((drdp!D32+drdp!M32)*SAGE!$B32+(drdp!G32+drdp!P32)*SAGE!$C32+(drdp!J32+drdp!S32)*SAGE!$D32)</f>
        <v>-4.1245837863753437E-2</v>
      </c>
      <c r="H32" s="18">
        <f>Model!$W$32*((drdp!B32)*SAGE!$B32+(drdp!E32)*SAGE!$C32+(drdp!H32)*SAGE!$D32)</f>
        <v>3.8252920500080487E-2</v>
      </c>
      <c r="I32" s="18">
        <f>Model!$W$32*((drdp!C32)*SAGE!$B32+(drdp!F32)*SAGE!$C32+(drdp!I32)*SAGE!$D32)</f>
        <v>0</v>
      </c>
      <c r="J32" s="18">
        <f>Model!$W$32*((drdp!D32)*SAGE!$B32+(drdp!G32)*SAGE!$C32+(drdp!J32)*SAGE!$D32)</f>
        <v>-2.0622918931876719E-2</v>
      </c>
      <c r="K32" s="21">
        <f>SUM(E$3:E31)+H32</f>
        <v>0.75055212579309349</v>
      </c>
      <c r="L32" s="21">
        <f>SUM(F$3:F31)+I32</f>
        <v>0</v>
      </c>
      <c r="M32" s="21">
        <f>SUM(G$3:G31)+J32</f>
        <v>-0.21304118573881792</v>
      </c>
      <c r="N32" s="21"/>
      <c r="O32" s="21"/>
      <c r="P32" s="21"/>
      <c r="Q32" s="19">
        <f t="shared" si="1"/>
        <v>0.56332849353253167</v>
      </c>
      <c r="R32" s="19">
        <f t="shared" si="1"/>
        <v>0</v>
      </c>
      <c r="S32" s="19">
        <f t="shared" si="1"/>
        <v>4.5386546821001517E-2</v>
      </c>
      <c r="T32" s="19">
        <f t="shared" si="2"/>
        <v>0</v>
      </c>
      <c r="U32" s="19">
        <f t="shared" si="3"/>
        <v>-0.15989851483775105</v>
      </c>
      <c r="V32" s="19">
        <f t="shared" si="4"/>
        <v>0</v>
      </c>
    </row>
    <row r="33" spans="1:22" x14ac:dyDescent="0.25">
      <c r="A33" s="26">
        <f>Wellpath!E33</f>
        <v>870</v>
      </c>
      <c r="B33" s="22">
        <v>0</v>
      </c>
      <c r="C33" s="22">
        <f>SIN(Wellpath!$L33)^0.25</f>
        <v>0.84610037605147126</v>
      </c>
      <c r="D33" s="22">
        <v>0</v>
      </c>
      <c r="E33" s="20">
        <f>Model!$W$32*((drdp!B33+drdp!K33)*SAGE!$B33+(drdp!E33+drdp!N33)*SAGE!$C33+(drdp!H33+drdp!Q33)*SAGE!$D33)</f>
        <v>7.6083022653140056E-2</v>
      </c>
      <c r="F33" s="20">
        <f>Model!$W$32*((drdp!C33+drdp!L33)*SAGE!$B33+(drdp!F33+drdp!O33)*SAGE!$C33+(drdp!I33+drdp!R33)*SAGE!$D33)</f>
        <v>0</v>
      </c>
      <c r="G33" s="20">
        <f>Model!$W$32*((drdp!D33+drdp!M33)*SAGE!$B33+(drdp!G33+drdp!P33)*SAGE!$C33+(drdp!J33+drdp!S33)*SAGE!$D33)</f>
        <v>-4.5408594358128739E-2</v>
      </c>
      <c r="H33" s="18">
        <f>Model!$W$32*((drdp!B33)*SAGE!$B33+(drdp!E33)*SAGE!$C33+(drdp!H33)*SAGE!$D33)</f>
        <v>3.8041511326570028E-2</v>
      </c>
      <c r="I33" s="18">
        <f>Model!$W$32*((drdp!C33)*SAGE!$B33+(drdp!F33)*SAGE!$C33+(drdp!I33)*SAGE!$D33)</f>
        <v>0</v>
      </c>
      <c r="J33" s="18">
        <f>Model!$W$32*((drdp!D33)*SAGE!$B33+(drdp!G33)*SAGE!$C33+(drdp!J33)*SAGE!$D33)</f>
        <v>-2.2704297179064369E-2</v>
      </c>
      <c r="K33" s="21">
        <f>SUM(E$3:E32)+H33</f>
        <v>0.82684655761974413</v>
      </c>
      <c r="L33" s="21">
        <f>SUM(F$3:F32)+I33</f>
        <v>0</v>
      </c>
      <c r="M33" s="21">
        <f>SUM(G$3:G32)+J33</f>
        <v>-0.25636840184975901</v>
      </c>
      <c r="N33" s="21"/>
      <c r="O33" s="21"/>
      <c r="P33" s="21"/>
      <c r="Q33" s="19">
        <f t="shared" si="1"/>
        <v>0.68367522984762086</v>
      </c>
      <c r="R33" s="19">
        <f t="shared" si="1"/>
        <v>0</v>
      </c>
      <c r="S33" s="19">
        <f t="shared" si="1"/>
        <v>6.5724757466999517E-2</v>
      </c>
      <c r="T33" s="19">
        <f t="shared" si="2"/>
        <v>0</v>
      </c>
      <c r="U33" s="19">
        <f t="shared" si="3"/>
        <v>-0.21197733055194848</v>
      </c>
      <c r="V33" s="19">
        <f t="shared" si="4"/>
        <v>0</v>
      </c>
    </row>
    <row r="34" spans="1:22" x14ac:dyDescent="0.25">
      <c r="A34" s="26">
        <f>Wellpath!E34</f>
        <v>900</v>
      </c>
      <c r="B34" s="22">
        <v>0</v>
      </c>
      <c r="C34" s="22">
        <f>SIN(Wellpath!$L34)^0.25</f>
        <v>0.86096221824452712</v>
      </c>
      <c r="D34" s="22">
        <v>0</v>
      </c>
      <c r="E34" s="20">
        <f>Model!$W$32*((drdp!B34+drdp!K34)*SAGE!$B34+(drdp!E34+drdp!N34)*SAGE!$C34+(drdp!H34+drdp!Q34)*SAGE!$D34)</f>
        <v>7.5330256630933401E-2</v>
      </c>
      <c r="F34" s="20">
        <f>Model!$W$32*((drdp!C34+drdp!L34)*SAGE!$B34+(drdp!F34+drdp!O34)*SAGE!$C34+(drdp!I34+drdp!R34)*SAGE!$D34)</f>
        <v>0</v>
      </c>
      <c r="G34" s="20">
        <f>Model!$W$32*((drdp!D34+drdp!M34)*SAGE!$B34+(drdp!G34+drdp!P34)*SAGE!$C34+(drdp!J34+drdp!S34)*SAGE!$D34)</f>
        <v>-4.953921109548428E-2</v>
      </c>
      <c r="H34" s="18">
        <f>Model!$W$32*((drdp!B34)*SAGE!$B34+(drdp!E34)*SAGE!$C34+(drdp!H34)*SAGE!$D34)</f>
        <v>3.76651283154667E-2</v>
      </c>
      <c r="I34" s="18">
        <f>Model!$W$32*((drdp!C34)*SAGE!$B34+(drdp!F34)*SAGE!$C34+(drdp!I34)*SAGE!$D34)</f>
        <v>0</v>
      </c>
      <c r="J34" s="18">
        <f>Model!$W$32*((drdp!D34)*SAGE!$B34+(drdp!G34)*SAGE!$C34+(drdp!J34)*SAGE!$D34)</f>
        <v>-2.476960554774214E-2</v>
      </c>
      <c r="K34" s="21">
        <f>SUM(E$3:E33)+H34</f>
        <v>0.90255319726178085</v>
      </c>
      <c r="L34" s="21">
        <f>SUM(F$3:F33)+I34</f>
        <v>0</v>
      </c>
      <c r="M34" s="21">
        <f>SUM(G$3:G33)+J34</f>
        <v>-0.30384230457656553</v>
      </c>
      <c r="N34" s="21"/>
      <c r="O34" s="21"/>
      <c r="P34" s="21"/>
      <c r="Q34" s="19">
        <f t="shared" si="1"/>
        <v>0.81460227388746309</v>
      </c>
      <c r="R34" s="19">
        <f t="shared" si="1"/>
        <v>0</v>
      </c>
      <c r="S34" s="19">
        <f t="shared" si="1"/>
        <v>9.2320146050398413E-2</v>
      </c>
      <c r="T34" s="19">
        <f t="shared" si="2"/>
        <v>0</v>
      </c>
      <c r="U34" s="19">
        <f t="shared" si="3"/>
        <v>-0.27423384345896706</v>
      </c>
      <c r="V34" s="19">
        <f t="shared" si="4"/>
        <v>0</v>
      </c>
    </row>
    <row r="35" spans="1:22" x14ac:dyDescent="0.25">
      <c r="A35" s="26">
        <f>Wellpath!E35</f>
        <v>930</v>
      </c>
      <c r="B35" s="22">
        <v>0</v>
      </c>
      <c r="C35" s="22">
        <f>SIN(Wellpath!$L35)^0.25</f>
        <v>0.87470153873032885</v>
      </c>
      <c r="D35" s="22">
        <v>0</v>
      </c>
      <c r="E35" s="20">
        <f>Model!$W$32*((drdp!B35+drdp!K35)*SAGE!$B35+(drdp!E35+drdp!N35)*SAGE!$C35+(drdp!H35+drdp!Q35)*SAGE!$D35)</f>
        <v>7.4264189050294277E-2</v>
      </c>
      <c r="F35" s="20">
        <f>Model!$W$32*((drdp!C35+drdp!L35)*SAGE!$B35+(drdp!F35+drdp!O35)*SAGE!$C35+(drdp!I35+drdp!R35)*SAGE!$D35)</f>
        <v>0</v>
      </c>
      <c r="G35" s="20">
        <f>Model!$W$32*((drdp!D35+drdp!M35)*SAGE!$B35+(drdp!G35+drdp!P35)*SAGE!$C35+(drdp!J35+drdp!S35)*SAGE!$D35)</f>
        <v>-5.3620155676920994E-2</v>
      </c>
      <c r="H35" s="18">
        <f>Model!$W$32*((drdp!B35)*SAGE!$B35+(drdp!E35)*SAGE!$C35+(drdp!H35)*SAGE!$D35)</f>
        <v>3.7132094525147138E-2</v>
      </c>
      <c r="I35" s="18">
        <f>Model!$W$32*((drdp!C35)*SAGE!$B35+(drdp!F35)*SAGE!$C35+(drdp!I35)*SAGE!$D35)</f>
        <v>0</v>
      </c>
      <c r="J35" s="18">
        <f>Model!$W$32*((drdp!D35)*SAGE!$B35+(drdp!G35)*SAGE!$C35+(drdp!J35)*SAGE!$D35)</f>
        <v>-2.6810077838460497E-2</v>
      </c>
      <c r="K35" s="21">
        <f>SUM(E$3:E34)+H35</f>
        <v>0.97735042010239459</v>
      </c>
      <c r="L35" s="21">
        <f>SUM(F$3:F34)+I35</f>
        <v>0</v>
      </c>
      <c r="M35" s="21">
        <f>SUM(G$3:G34)+J35</f>
        <v>-0.35542198796276814</v>
      </c>
      <c r="N35" s="21"/>
      <c r="O35" s="21"/>
      <c r="P35" s="21"/>
      <c r="Q35" s="19">
        <f t="shared" si="1"/>
        <v>0.95521384367432716</v>
      </c>
      <c r="R35" s="19">
        <f t="shared" si="1"/>
        <v>0</v>
      </c>
      <c r="S35" s="19">
        <f t="shared" si="1"/>
        <v>0.12632478952740611</v>
      </c>
      <c r="T35" s="19">
        <f t="shared" si="2"/>
        <v>0</v>
      </c>
      <c r="U35" s="19">
        <f t="shared" si="3"/>
        <v>-0.3473718292490397</v>
      </c>
      <c r="V35" s="19">
        <f t="shared" si="4"/>
        <v>0</v>
      </c>
    </row>
    <row r="36" spans="1:22" x14ac:dyDescent="0.25">
      <c r="A36" s="26">
        <f>Wellpath!E36</f>
        <v>960</v>
      </c>
      <c r="B36" s="22">
        <v>0</v>
      </c>
      <c r="C36" s="22">
        <f>SIN(Wellpath!$L36)^0.25</f>
        <v>0.8874239888969514</v>
      </c>
      <c r="D36" s="22">
        <v>0</v>
      </c>
      <c r="E36" s="20">
        <f>Model!$W$32*((drdp!B36+drdp!K36)*SAGE!$B36+(drdp!E36+drdp!N36)*SAGE!$C36+(drdp!H36+drdp!Q36)*SAGE!$D36)</f>
        <v>7.2899746339202057E-2</v>
      </c>
      <c r="F36" s="20">
        <f>Model!$W$32*((drdp!C36+drdp!L36)*SAGE!$B36+(drdp!F36+drdp!O36)*SAGE!$C36+(drdp!I36+drdp!R36)*SAGE!$D36)</f>
        <v>0</v>
      </c>
      <c r="G36" s="20">
        <f>Model!$W$32*((drdp!D36+drdp!M36)*SAGE!$B36+(drdp!G36+drdp!P36)*SAGE!$C36+(drdp!J36+drdp!S36)*SAGE!$D36)</f>
        <v>-5.7634753498388785E-2</v>
      </c>
      <c r="H36" s="18">
        <f>Model!$W$32*((drdp!B36)*SAGE!$B36+(drdp!E36)*SAGE!$C36+(drdp!H36)*SAGE!$D36)</f>
        <v>3.6449873169601028E-2</v>
      </c>
      <c r="I36" s="18">
        <f>Model!$W$32*((drdp!C36)*SAGE!$B36+(drdp!F36)*SAGE!$C36+(drdp!I36)*SAGE!$D36)</f>
        <v>0</v>
      </c>
      <c r="J36" s="18">
        <f>Model!$W$32*((drdp!D36)*SAGE!$B36+(drdp!G36)*SAGE!$C36+(drdp!J36)*SAGE!$D36)</f>
        <v>-2.8817376749194393E-2</v>
      </c>
      <c r="K36" s="21">
        <f>SUM(E$3:E35)+H36</f>
        <v>1.0509323877971428</v>
      </c>
      <c r="L36" s="21">
        <f>SUM(F$3:F35)+I36</f>
        <v>0</v>
      </c>
      <c r="M36" s="21">
        <f>SUM(G$3:G35)+J36</f>
        <v>-0.41104944255042297</v>
      </c>
      <c r="N36" s="21"/>
      <c r="O36" s="21"/>
      <c r="P36" s="21"/>
      <c r="Q36" s="19">
        <f t="shared" si="1"/>
        <v>1.1044588837210041</v>
      </c>
      <c r="R36" s="19">
        <f t="shared" si="1"/>
        <v>0</v>
      </c>
      <c r="S36" s="19">
        <f t="shared" si="1"/>
        <v>0.16896164422101348</v>
      </c>
      <c r="T36" s="19">
        <f t="shared" si="2"/>
        <v>0</v>
      </c>
      <c r="U36" s="19">
        <f t="shared" si="3"/>
        <v>-0.4319851721622005</v>
      </c>
      <c r="V36" s="19">
        <f t="shared" si="4"/>
        <v>0</v>
      </c>
    </row>
    <row r="37" spans="1:22" x14ac:dyDescent="0.25">
      <c r="A37" s="26">
        <f>Wellpath!E37</f>
        <v>990</v>
      </c>
      <c r="B37" s="22">
        <v>0</v>
      </c>
      <c r="C37" s="22">
        <f>SIN(Wellpath!$L37)^0.25</f>
        <v>0.89921601189424316</v>
      </c>
      <c r="D37" s="22">
        <v>0</v>
      </c>
      <c r="E37" s="20">
        <f>Model!$W$32*((drdp!B37+drdp!K37)*SAGE!$B37+(drdp!E37+drdp!N37)*SAGE!$C37+(drdp!H37+drdp!Q37)*SAGE!$D37)</f>
        <v>7.1250727904349609E-2</v>
      </c>
      <c r="F37" s="20">
        <f>Model!$W$32*((drdp!C37+drdp!L37)*SAGE!$B37+(drdp!F37+drdp!O37)*SAGE!$C37+(drdp!I37+drdp!R37)*SAGE!$D37)</f>
        <v>0</v>
      </c>
      <c r="G37" s="20">
        <f>Model!$W$32*((drdp!D37+drdp!M37)*SAGE!$B37+(drdp!G37+drdp!P37)*SAGE!$C37+(drdp!J37+drdp!S37)*SAGE!$D37)</f>
        <v>-6.1567111101752801E-2</v>
      </c>
      <c r="H37" s="18">
        <f>Model!$W$32*((drdp!B37)*SAGE!$B37+(drdp!E37)*SAGE!$C37+(drdp!H37)*SAGE!$D37)</f>
        <v>3.5625363952174804E-2</v>
      </c>
      <c r="I37" s="18">
        <f>Model!$W$32*((drdp!C37)*SAGE!$B37+(drdp!F37)*SAGE!$C37+(drdp!I37)*SAGE!$D37)</f>
        <v>0</v>
      </c>
      <c r="J37" s="18">
        <f>Model!$W$32*((drdp!D37)*SAGE!$B37+(drdp!G37)*SAGE!$C37+(drdp!J37)*SAGE!$D37)</f>
        <v>-3.0783555550876401E-2</v>
      </c>
      <c r="K37" s="21">
        <f>SUM(E$3:E36)+H37</f>
        <v>1.1230076249189187</v>
      </c>
      <c r="L37" s="21">
        <f>SUM(F$3:F36)+I37</f>
        <v>0</v>
      </c>
      <c r="M37" s="21">
        <f>SUM(G$3:G36)+J37</f>
        <v>-0.47065037485049377</v>
      </c>
      <c r="N37" s="21"/>
      <c r="O37" s="21"/>
      <c r="P37" s="21"/>
      <c r="Q37" s="19">
        <f t="shared" si="1"/>
        <v>1.2611461256260308</v>
      </c>
      <c r="R37" s="19">
        <f t="shared" si="1"/>
        <v>0</v>
      </c>
      <c r="S37" s="19">
        <f t="shared" si="1"/>
        <v>0.2215117753469103</v>
      </c>
      <c r="T37" s="19">
        <f t="shared" si="2"/>
        <v>0</v>
      </c>
      <c r="U37" s="19">
        <f t="shared" si="3"/>
        <v>-0.52854395962805178</v>
      </c>
      <c r="V37" s="19">
        <f t="shared" si="4"/>
        <v>0</v>
      </c>
    </row>
    <row r="38" spans="1:22" x14ac:dyDescent="0.25">
      <c r="A38" s="26">
        <f>Wellpath!E38</f>
        <v>1020</v>
      </c>
      <c r="B38" s="22">
        <v>0</v>
      </c>
      <c r="C38" s="22">
        <f>SIN(Wellpath!$L38)^0.25</f>
        <v>0.91014915624170278</v>
      </c>
      <c r="D38" s="22">
        <v>0</v>
      </c>
      <c r="E38" s="20">
        <f>Model!$W$32*((drdp!B38+drdp!K38)*SAGE!$B38+(drdp!E38+drdp!N38)*SAGE!$C38+(drdp!H38+drdp!Q38)*SAGE!$D38)</f>
        <v>6.9330220904058382E-2</v>
      </c>
      <c r="F38" s="20">
        <f>Model!$W$32*((drdp!C38+drdp!L38)*SAGE!$B38+(drdp!F38+drdp!O38)*SAGE!$C38+(drdp!I38+drdp!R38)*SAGE!$D38)</f>
        <v>0</v>
      </c>
      <c r="G38" s="20">
        <f>Model!$W$32*((drdp!D38+drdp!M38)*SAGE!$B38+(drdp!G38+drdp!P38)*SAGE!$C38+(drdp!J38+drdp!S38)*SAGE!$D38)</f>
        <v>-6.5402066671501502E-2</v>
      </c>
      <c r="H38" s="18">
        <f>Model!$W$32*((drdp!B38)*SAGE!$B38+(drdp!E38)*SAGE!$C38+(drdp!H38)*SAGE!$D38)</f>
        <v>3.4665110452029191E-2</v>
      </c>
      <c r="I38" s="18">
        <f>Model!$W$32*((drdp!C38)*SAGE!$B38+(drdp!F38)*SAGE!$C38+(drdp!I38)*SAGE!$D38)</f>
        <v>0</v>
      </c>
      <c r="J38" s="18">
        <f>Model!$W$32*((drdp!D38)*SAGE!$B38+(drdp!G38)*SAGE!$C38+(drdp!J38)*SAGE!$D38)</f>
        <v>-3.2701033335750751E-2</v>
      </c>
      <c r="K38" s="21">
        <f>SUM(E$3:E37)+H38</f>
        <v>1.1932980993231226</v>
      </c>
      <c r="L38" s="21">
        <f>SUM(F$3:F37)+I38</f>
        <v>0</v>
      </c>
      <c r="M38" s="21">
        <f>SUM(G$3:G37)+J38</f>
        <v>-0.53413496373712088</v>
      </c>
      <c r="N38" s="21"/>
      <c r="O38" s="21"/>
      <c r="P38" s="21"/>
      <c r="Q38" s="19">
        <f t="shared" si="1"/>
        <v>1.4239603538481769</v>
      </c>
      <c r="R38" s="19">
        <f t="shared" si="1"/>
        <v>0</v>
      </c>
      <c r="S38" s="19">
        <f t="shared" si="1"/>
        <v>0.28530015948645543</v>
      </c>
      <c r="T38" s="19">
        <f t="shared" si="2"/>
        <v>0</v>
      </c>
      <c r="U38" s="19">
        <f t="shared" si="3"/>
        <v>-0.63738223700953134</v>
      </c>
      <c r="V38" s="19">
        <f t="shared" si="4"/>
        <v>0</v>
      </c>
    </row>
    <row r="39" spans="1:22" x14ac:dyDescent="0.25">
      <c r="A39" s="26">
        <f>Wellpath!E39</f>
        <v>1050</v>
      </c>
      <c r="B39" s="22">
        <v>0</v>
      </c>
      <c r="C39" s="22">
        <f>SIN(Wellpath!$L39)^0.25</f>
        <v>0.92028322534183371</v>
      </c>
      <c r="D39" s="22">
        <v>0</v>
      </c>
      <c r="E39" s="20">
        <f>Model!$W$32*((drdp!B39+drdp!K39)*SAGE!$B39+(drdp!E39+drdp!N39)*SAGE!$C39+(drdp!H39+drdp!Q39)*SAGE!$D39)</f>
        <v>6.7150894919451989E-2</v>
      </c>
      <c r="F39" s="20">
        <f>Model!$W$32*((drdp!C39+drdp!L39)*SAGE!$B39+(drdp!F39+drdp!O39)*SAGE!$C39+(drdp!I39+drdp!R39)*SAGE!$D39)</f>
        <v>0</v>
      </c>
      <c r="G39" s="20">
        <f>Model!$W$32*((drdp!D39+drdp!M39)*SAGE!$B39+(drdp!G39+drdp!P39)*SAGE!$C39+(drdp!J39+drdp!S39)*SAGE!$D39)</f>
        <v>-6.9125159672556682E-2</v>
      </c>
      <c r="H39" s="18">
        <f>Model!$W$32*((drdp!B39)*SAGE!$B39+(drdp!E39)*SAGE!$C39+(drdp!H39)*SAGE!$D39)</f>
        <v>3.3575447459725995E-2</v>
      </c>
      <c r="I39" s="18">
        <f>Model!$W$32*((drdp!C39)*SAGE!$B39+(drdp!F39)*SAGE!$C39+(drdp!I39)*SAGE!$D39)</f>
        <v>0</v>
      </c>
      <c r="J39" s="18">
        <f>Model!$W$32*((drdp!D39)*SAGE!$B39+(drdp!G39)*SAGE!$C39+(drdp!J39)*SAGE!$D39)</f>
        <v>-3.4562579836278341E-2</v>
      </c>
      <c r="K39" s="21">
        <f>SUM(E$3:E38)+H39</f>
        <v>1.2615386572348779</v>
      </c>
      <c r="L39" s="21">
        <f>SUM(F$3:F38)+I39</f>
        <v>0</v>
      </c>
      <c r="M39" s="21">
        <f>SUM(G$3:G38)+J39</f>
        <v>-0.60139857690915</v>
      </c>
      <c r="N39" s="21"/>
      <c r="O39" s="21"/>
      <c r="P39" s="21"/>
      <c r="Q39" s="19">
        <f t="shared" si="1"/>
        <v>1.5914797836979788</v>
      </c>
      <c r="R39" s="19">
        <f t="shared" si="1"/>
        <v>0</v>
      </c>
      <c r="S39" s="19">
        <f t="shared" si="1"/>
        <v>0.36168024830835083</v>
      </c>
      <c r="T39" s="19">
        <f t="shared" si="2"/>
        <v>0</v>
      </c>
      <c r="U39" s="19">
        <f t="shared" si="3"/>
        <v>-0.75868755317693548</v>
      </c>
      <c r="V39" s="19">
        <f t="shared" si="4"/>
        <v>0</v>
      </c>
    </row>
    <row r="40" spans="1:22" x14ac:dyDescent="0.25">
      <c r="A40" s="26">
        <f>Wellpath!E40</f>
        <v>1080</v>
      </c>
      <c r="B40" s="22">
        <v>0</v>
      </c>
      <c r="C40" s="22">
        <f>SIN(Wellpath!$L40)^0.25</f>
        <v>0.92966862164439446</v>
      </c>
      <c r="D40" s="22">
        <v>0</v>
      </c>
      <c r="E40" s="20">
        <f>Model!$W$32*((drdp!B40+drdp!K40)*SAGE!$B40+(drdp!E40+drdp!N40)*SAGE!$C40+(drdp!H40+drdp!Q40)*SAGE!$D40)</f>
        <v>5.3937677767116353E-2</v>
      </c>
      <c r="F40" s="20">
        <f>Model!$W$32*((drdp!C40+drdp!L40)*SAGE!$B40+(drdp!F40+drdp!O40)*SAGE!$C40+(drdp!I40+drdp!R40)*SAGE!$D40)</f>
        <v>0</v>
      </c>
      <c r="G40" s="20">
        <f>Model!$W$32*((drdp!D40+drdp!M40)*SAGE!$B40+(drdp!G40+drdp!P40)*SAGE!$C40+(drdp!J40+drdp!S40)*SAGE!$D40)</f>
        <v>-6.0602178462312827E-2</v>
      </c>
      <c r="H40" s="18">
        <f>Model!$W$32*((drdp!B40)*SAGE!$B40+(drdp!E40)*SAGE!$C40+(drdp!H40)*SAGE!$D40)</f>
        <v>3.2362606660269806E-2</v>
      </c>
      <c r="I40" s="18">
        <f>Model!$W$32*((drdp!C40)*SAGE!$B40+(drdp!F40)*SAGE!$C40+(drdp!I40)*SAGE!$D40)</f>
        <v>0</v>
      </c>
      <c r="J40" s="18">
        <f>Model!$W$32*((drdp!D40)*SAGE!$B40+(drdp!G40)*SAGE!$C40+(drdp!J40)*SAGE!$D40)</f>
        <v>-3.6361307077387696E-2</v>
      </c>
      <c r="K40" s="21">
        <f>SUM(E$3:E39)+H40</f>
        <v>1.3274767113548736</v>
      </c>
      <c r="L40" s="21">
        <f>SUM(F$3:F39)+I40</f>
        <v>0</v>
      </c>
      <c r="M40" s="21">
        <f>SUM(G$3:G39)+J40</f>
        <v>-0.67232246382281613</v>
      </c>
      <c r="N40" s="21"/>
      <c r="O40" s="21"/>
      <c r="P40" s="21"/>
      <c r="Q40" s="19">
        <f t="shared" si="1"/>
        <v>1.7621944191895502</v>
      </c>
      <c r="R40" s="19">
        <f t="shared" si="1"/>
        <v>0</v>
      </c>
      <c r="S40" s="19">
        <f t="shared" si="1"/>
        <v>0.4520174953607819</v>
      </c>
      <c r="T40" s="19">
        <f t="shared" si="2"/>
        <v>0</v>
      </c>
      <c r="U40" s="19">
        <f t="shared" si="3"/>
        <v>-0.89249241324551787</v>
      </c>
      <c r="V40" s="19">
        <f t="shared" si="4"/>
        <v>0</v>
      </c>
    </row>
    <row r="41" spans="1:22" x14ac:dyDescent="0.25">
      <c r="A41" s="26">
        <f>Wellpath!E41</f>
        <v>1100</v>
      </c>
      <c r="B41" s="22">
        <v>0</v>
      </c>
      <c r="C41" s="22">
        <f>SIN(Wellpath!$L41)^0.25</f>
        <v>0.93554243568327844</v>
      </c>
      <c r="D41" s="22">
        <v>0</v>
      </c>
      <c r="E41" s="20">
        <f>Model!$W$32*((drdp!B41+drdp!K41)*SAGE!$B41+(drdp!E41+drdp!N41)*SAGE!$C41+(drdp!H41+drdp!Q41)*SAGE!$D41)</f>
        <v>3.1486878672583749E-2</v>
      </c>
      <c r="F41" s="20">
        <f>Model!$W$32*((drdp!C41+drdp!L41)*SAGE!$B41+(drdp!F41+drdp!O41)*SAGE!$C41+(drdp!I41+drdp!R41)*SAGE!$D41)</f>
        <v>0</v>
      </c>
      <c r="G41" s="20">
        <f>Model!$W$32*((drdp!D41+drdp!M41)*SAGE!$B41+(drdp!G41+drdp!P41)*SAGE!$C41+(drdp!J41+drdp!S41)*SAGE!$D41)</f>
        <v>-3.7524600777629688E-2</v>
      </c>
      <c r="H41" s="18">
        <f>Model!$W$32*((drdp!B41)*SAGE!$B41+(drdp!E41)*SAGE!$C41+(drdp!H41)*SAGE!$D41)</f>
        <v>2.0991252448389165E-2</v>
      </c>
      <c r="I41" s="18">
        <f>Model!$W$32*((drdp!C41)*SAGE!$B41+(drdp!F41)*SAGE!$C41+(drdp!I41)*SAGE!$D41)</f>
        <v>0</v>
      </c>
      <c r="J41" s="18">
        <f>Model!$W$32*((drdp!D41)*SAGE!$B41+(drdp!G41)*SAGE!$C41+(drdp!J41)*SAGE!$D41)</f>
        <v>-2.5016400518419791E-2</v>
      </c>
      <c r="K41" s="21">
        <f>SUM(E$3:E40)+H41</f>
        <v>1.3700430349101091</v>
      </c>
      <c r="L41" s="21">
        <f>SUM(F$3:F40)+I41</f>
        <v>0</v>
      </c>
      <c r="M41" s="21">
        <f>SUM(G$3:G40)+J41</f>
        <v>-0.72157973572616108</v>
      </c>
      <c r="N41" s="21"/>
      <c r="O41" s="21"/>
      <c r="P41" s="21"/>
      <c r="Q41" s="19">
        <f t="shared" si="1"/>
        <v>1.8770179175057025</v>
      </c>
      <c r="R41" s="19">
        <f t="shared" si="1"/>
        <v>0</v>
      </c>
      <c r="S41" s="19">
        <f t="shared" si="1"/>
        <v>0.52067731501063641</v>
      </c>
      <c r="T41" s="19">
        <f t="shared" si="2"/>
        <v>0</v>
      </c>
      <c r="U41" s="19">
        <f t="shared" si="3"/>
        <v>-0.9885952910639042</v>
      </c>
      <c r="V41" s="19">
        <f t="shared" si="4"/>
        <v>0</v>
      </c>
    </row>
    <row r="42" spans="1:22" x14ac:dyDescent="0.25">
      <c r="A42" s="26">
        <f>Wellpath!E42</f>
        <v>1110</v>
      </c>
      <c r="B42" s="22">
        <v>0</v>
      </c>
      <c r="C42" s="22">
        <f>SIN(Wellpath!$L42)^0.25</f>
        <v>0.93554243568327844</v>
      </c>
      <c r="D42" s="22">
        <v>0</v>
      </c>
      <c r="E42" s="20">
        <f>Model!$W$32*((drdp!B42+drdp!K42)*SAGE!$B42+(drdp!E42+drdp!N42)*SAGE!$C42+(drdp!H42+drdp!Q42)*SAGE!$D42)</f>
        <v>4.1982504896778329E-2</v>
      </c>
      <c r="F42" s="20">
        <f>Model!$W$32*((drdp!C42+drdp!L42)*SAGE!$B42+(drdp!F42+drdp!O42)*SAGE!$C42+(drdp!I42+drdp!R42)*SAGE!$D42)</f>
        <v>0</v>
      </c>
      <c r="G42" s="20">
        <f>Model!$W$32*((drdp!D42+drdp!M42)*SAGE!$B42+(drdp!G42+drdp!P42)*SAGE!$C42+(drdp!J42+drdp!S42)*SAGE!$D42)</f>
        <v>-5.0032801036839582E-2</v>
      </c>
      <c r="H42" s="18">
        <f>Model!$W$32*((drdp!B42)*SAGE!$B42+(drdp!E42)*SAGE!$C42+(drdp!H42)*SAGE!$D42)</f>
        <v>1.0495626224194582E-2</v>
      </c>
      <c r="I42" s="18">
        <f>Model!$W$32*((drdp!C42)*SAGE!$B42+(drdp!F42)*SAGE!$C42+(drdp!I42)*SAGE!$D42)</f>
        <v>0</v>
      </c>
      <c r="J42" s="18">
        <f>Model!$W$32*((drdp!D42)*SAGE!$B42+(drdp!G42)*SAGE!$C42+(drdp!J42)*SAGE!$D42)</f>
        <v>-1.2508200259209895E-2</v>
      </c>
      <c r="K42" s="21">
        <f>SUM(E$3:E41)+H42</f>
        <v>1.3910342873584984</v>
      </c>
      <c r="L42" s="21">
        <f>SUM(F$3:F41)+I42</f>
        <v>0</v>
      </c>
      <c r="M42" s="21">
        <f>SUM(G$3:G41)+J42</f>
        <v>-0.74659613624458077</v>
      </c>
      <c r="N42" s="21"/>
      <c r="O42" s="21"/>
      <c r="P42" s="21"/>
      <c r="Q42" s="19">
        <f t="shared" si="1"/>
        <v>1.9349763886069655</v>
      </c>
      <c r="R42" s="19">
        <f t="shared" si="1"/>
        <v>0</v>
      </c>
      <c r="S42" s="19">
        <f t="shared" si="1"/>
        <v>0.55740579065533657</v>
      </c>
      <c r="T42" s="19">
        <f t="shared" si="2"/>
        <v>0</v>
      </c>
      <c r="U42" s="19">
        <f t="shared" si="3"/>
        <v>-1.0385408243255889</v>
      </c>
      <c r="V42" s="19">
        <f t="shared" si="4"/>
        <v>0</v>
      </c>
    </row>
    <row r="43" spans="1:22" x14ac:dyDescent="0.25">
      <c r="A43" s="26">
        <f>Wellpath!E43</f>
        <v>1140</v>
      </c>
      <c r="B43" s="22">
        <v>0</v>
      </c>
      <c r="C43" s="22">
        <f>SIN(Wellpath!$L43)^0.25</f>
        <v>0.93554243568327844</v>
      </c>
      <c r="D43" s="22">
        <v>0</v>
      </c>
      <c r="E43" s="20">
        <f>Model!$W$32*((drdp!B43+drdp!K43)*SAGE!$B43+(drdp!E43+drdp!N43)*SAGE!$C43+(drdp!H43+drdp!Q43)*SAGE!$D43)</f>
        <v>6.2973757345167497E-2</v>
      </c>
      <c r="F43" s="20">
        <f>Model!$W$32*((drdp!C43+drdp!L43)*SAGE!$B43+(drdp!F43+drdp!O43)*SAGE!$C43+(drdp!I43+drdp!R43)*SAGE!$D43)</f>
        <v>0</v>
      </c>
      <c r="G43" s="20">
        <f>Model!$W$32*((drdp!D43+drdp!M43)*SAGE!$B43+(drdp!G43+drdp!P43)*SAGE!$C43+(drdp!J43+drdp!S43)*SAGE!$D43)</f>
        <v>-7.5049201555259376E-2</v>
      </c>
      <c r="H43" s="18">
        <f>Model!$W$32*((drdp!B43)*SAGE!$B43+(drdp!E43)*SAGE!$C43+(drdp!H43)*SAGE!$D43)</f>
        <v>3.1486878672583749E-2</v>
      </c>
      <c r="I43" s="18">
        <f>Model!$W$32*((drdp!C43)*SAGE!$B43+(drdp!F43)*SAGE!$C43+(drdp!I43)*SAGE!$D43)</f>
        <v>0</v>
      </c>
      <c r="J43" s="18">
        <f>Model!$W$32*((drdp!D43)*SAGE!$B43+(drdp!G43)*SAGE!$C43+(drdp!J43)*SAGE!$D43)</f>
        <v>-3.7524600777629688E-2</v>
      </c>
      <c r="K43" s="21">
        <f>SUM(E$3:E42)+H43</f>
        <v>1.4540080447036658</v>
      </c>
      <c r="L43" s="21">
        <f>SUM(F$3:F42)+I43</f>
        <v>0</v>
      </c>
      <c r="M43" s="21">
        <f>SUM(G$3:G42)+J43</f>
        <v>-0.82164533779984017</v>
      </c>
      <c r="N43" s="21"/>
      <c r="O43" s="21"/>
      <c r="P43" s="21"/>
      <c r="Q43" s="19">
        <f t="shared" si="1"/>
        <v>2.1141393940629776</v>
      </c>
      <c r="R43" s="19">
        <f t="shared" si="1"/>
        <v>0</v>
      </c>
      <c r="S43" s="19">
        <f t="shared" si="1"/>
        <v>0.67510106112821344</v>
      </c>
      <c r="T43" s="19">
        <f t="shared" si="2"/>
        <v>0</v>
      </c>
      <c r="U43" s="19">
        <f t="shared" si="3"/>
        <v>-1.1946789310542287</v>
      </c>
      <c r="V43" s="19">
        <f t="shared" si="4"/>
        <v>0</v>
      </c>
    </row>
    <row r="44" spans="1:22" s="36" customFormat="1" x14ac:dyDescent="0.25">
      <c r="A44" s="26">
        <f>Wellpath!E44</f>
        <v>1170</v>
      </c>
      <c r="B44" s="33">
        <v>0</v>
      </c>
      <c r="C44" s="22">
        <f>SIN(Wellpath!$L44)^0.25</f>
        <v>0.93554243568327844</v>
      </c>
      <c r="D44" s="33">
        <v>0</v>
      </c>
      <c r="E44" s="20">
        <f>Model!$W$32*((drdp!B44+drdp!K44)*SAGE!$B44+(drdp!E44+drdp!N44)*SAGE!$C44+(drdp!H44+drdp!Q44)*SAGE!$D44)</f>
        <v>6.2973757345167497E-2</v>
      </c>
      <c r="F44" s="20">
        <f>Model!$W$32*((drdp!C44+drdp!L44)*SAGE!$B44+(drdp!F44+drdp!O44)*SAGE!$C44+(drdp!I44+drdp!R44)*SAGE!$D44)</f>
        <v>0</v>
      </c>
      <c r="G44" s="20">
        <f>Model!$W$32*((drdp!D44+drdp!M44)*SAGE!$B44+(drdp!G44+drdp!P44)*SAGE!$C44+(drdp!J44+drdp!S44)*SAGE!$D44)</f>
        <v>-7.5049201555259376E-2</v>
      </c>
      <c r="H44" s="32">
        <f>Model!$W$32*((drdp!B44)*SAGE!$B44+(drdp!E44)*SAGE!$C44+(drdp!H44)*SAGE!$D44)</f>
        <v>3.1486878672583749E-2</v>
      </c>
      <c r="I44" s="32">
        <f>Model!$W$32*((drdp!C44)*SAGE!$B44+(drdp!F44)*SAGE!$C44+(drdp!I44)*SAGE!$D44)</f>
        <v>0</v>
      </c>
      <c r="J44" s="32">
        <f>Model!$W$32*((drdp!D44)*SAGE!$B44+(drdp!G44)*SAGE!$C44+(drdp!J44)*SAGE!$D44)</f>
        <v>-3.7524600777629688E-2</v>
      </c>
      <c r="K44" s="34">
        <f>SUM(E$3:E43)+H44</f>
        <v>1.5169818020488333</v>
      </c>
      <c r="L44" s="34">
        <f>SUM(F$3:F43)+I44</f>
        <v>0</v>
      </c>
      <c r="M44" s="34">
        <f>SUM(G$3:G43)+J44</f>
        <v>-0.89669453935509957</v>
      </c>
      <c r="N44" s="34"/>
      <c r="O44" s="34"/>
      <c r="P44" s="34"/>
      <c r="Q44" s="35">
        <f t="shared" si="1"/>
        <v>2.3012337877473255</v>
      </c>
      <c r="R44" s="35">
        <f t="shared" si="1"/>
        <v>0</v>
      </c>
      <c r="S44" s="35">
        <f t="shared" si="1"/>
        <v>0.8040610969092542</v>
      </c>
      <c r="T44" s="35">
        <f t="shared" si="2"/>
        <v>0</v>
      </c>
      <c r="U44" s="35">
        <f t="shared" si="3"/>
        <v>-1.3602692981982474</v>
      </c>
      <c r="V44" s="35">
        <f t="shared" si="4"/>
        <v>0</v>
      </c>
    </row>
    <row r="45" spans="1:22" x14ac:dyDescent="0.25">
      <c r="A45" s="26">
        <f>Wellpath!E45</f>
        <v>1200</v>
      </c>
      <c r="B45" s="22">
        <v>0</v>
      </c>
      <c r="C45" s="22">
        <f>SIN(Wellpath!$L45)^0.25</f>
        <v>0.93554243568327844</v>
      </c>
      <c r="D45" s="22">
        <v>0</v>
      </c>
      <c r="E45" s="20">
        <f>Model!$W$32*((drdp!B45+drdp!K45)*SAGE!$B45+(drdp!E45+drdp!N45)*SAGE!$C45+(drdp!H45+drdp!Q45)*SAGE!$D45)</f>
        <v>6.2973757345167497E-2</v>
      </c>
      <c r="F45" s="20">
        <f>Model!$W$32*((drdp!C45+drdp!L45)*SAGE!$B45+(drdp!F45+drdp!O45)*SAGE!$C45+(drdp!I45+drdp!R45)*SAGE!$D45)</f>
        <v>0</v>
      </c>
      <c r="G45" s="20">
        <f>Model!$W$32*((drdp!D45+drdp!M45)*SAGE!$B45+(drdp!G45+drdp!P45)*SAGE!$C45+(drdp!J45+drdp!S45)*SAGE!$D45)</f>
        <v>-7.5049201555259376E-2</v>
      </c>
      <c r="H45" s="18">
        <f>Model!$W$32*((drdp!B45)*SAGE!$B45+(drdp!E45)*SAGE!$C45+(drdp!H45)*SAGE!$D45)</f>
        <v>3.1486878672583749E-2</v>
      </c>
      <c r="I45" s="18">
        <f>Model!$W$32*((drdp!C45)*SAGE!$B45+(drdp!F45)*SAGE!$C45+(drdp!I45)*SAGE!$D45)</f>
        <v>0</v>
      </c>
      <c r="J45" s="18">
        <f>Model!$W$32*((drdp!D45)*SAGE!$B45+(drdp!G45)*SAGE!$C45+(drdp!J45)*SAGE!$D45)</f>
        <v>-3.7524600777629688E-2</v>
      </c>
      <c r="K45" s="21">
        <f>SUM(E$3:E44)+H45</f>
        <v>1.5799555593940007</v>
      </c>
      <c r="L45" s="21">
        <f>SUM(F$3:F44)+I45</f>
        <v>0</v>
      </c>
      <c r="M45" s="21">
        <f>SUM(G$3:G44)+J45</f>
        <v>-0.97174374091035898</v>
      </c>
      <c r="N45" s="21"/>
      <c r="O45" s="21"/>
      <c r="P45" s="21"/>
      <c r="Q45" s="19">
        <f t="shared" si="1"/>
        <v>2.4962595696600096</v>
      </c>
      <c r="R45" s="19">
        <f t="shared" si="1"/>
        <v>0</v>
      </c>
      <c r="S45" s="19">
        <f t="shared" si="1"/>
        <v>0.94428589799845886</v>
      </c>
      <c r="T45" s="19">
        <f t="shared" si="2"/>
        <v>0</v>
      </c>
      <c r="U45" s="19">
        <f t="shared" si="3"/>
        <v>-1.5353119257576451</v>
      </c>
      <c r="V45" s="19">
        <f t="shared" si="4"/>
        <v>0</v>
      </c>
    </row>
    <row r="46" spans="1:22" x14ac:dyDescent="0.25">
      <c r="A46" s="26">
        <f>Wellpath!E46</f>
        <v>1230</v>
      </c>
      <c r="B46" s="22">
        <v>0</v>
      </c>
      <c r="C46" s="22">
        <f>SIN(Wellpath!$L46)^0.25</f>
        <v>0.93554243568327844</v>
      </c>
      <c r="D46" s="22">
        <v>0</v>
      </c>
      <c r="E46" s="20">
        <f>Model!$W$32*((drdp!B46+drdp!K46)*SAGE!$B46+(drdp!E46+drdp!N46)*SAGE!$C46+(drdp!H46+drdp!Q46)*SAGE!$D46)</f>
        <v>6.2973757345167497E-2</v>
      </c>
      <c r="F46" s="20">
        <f>Model!$W$32*((drdp!C46+drdp!L46)*SAGE!$B46+(drdp!F46+drdp!O46)*SAGE!$C46+(drdp!I46+drdp!R46)*SAGE!$D46)</f>
        <v>0</v>
      </c>
      <c r="G46" s="20">
        <f>Model!$W$32*((drdp!D46+drdp!M46)*SAGE!$B46+(drdp!G46+drdp!P46)*SAGE!$C46+(drdp!J46+drdp!S46)*SAGE!$D46)</f>
        <v>-7.5049201555259376E-2</v>
      </c>
      <c r="H46" s="18">
        <f>Model!$W$32*((drdp!B46)*SAGE!$B46+(drdp!E46)*SAGE!$C46+(drdp!H46)*SAGE!$D46)</f>
        <v>3.1486878672583749E-2</v>
      </c>
      <c r="I46" s="18">
        <f>Model!$W$32*((drdp!C46)*SAGE!$B46+(drdp!F46)*SAGE!$C46+(drdp!I46)*SAGE!$D46)</f>
        <v>0</v>
      </c>
      <c r="J46" s="18">
        <f>Model!$W$32*((drdp!D46)*SAGE!$B46+(drdp!G46)*SAGE!$C46+(drdp!J46)*SAGE!$D46)</f>
        <v>-3.7524600777629688E-2</v>
      </c>
      <c r="K46" s="21">
        <f>SUM(E$3:E45)+H46</f>
        <v>1.6429293167391681</v>
      </c>
      <c r="L46" s="21">
        <f>SUM(F$3:F45)+I46</f>
        <v>0</v>
      </c>
      <c r="M46" s="21">
        <f>SUM(G$3:G45)+J46</f>
        <v>-1.0467929424656184</v>
      </c>
      <c r="N46" s="21"/>
      <c r="O46" s="21"/>
      <c r="P46" s="21"/>
      <c r="Q46" s="19">
        <f t="shared" si="1"/>
        <v>2.6992167398010296</v>
      </c>
      <c r="R46" s="19">
        <f t="shared" si="1"/>
        <v>0</v>
      </c>
      <c r="S46" s="19">
        <f t="shared" si="1"/>
        <v>1.0957754643958275</v>
      </c>
      <c r="T46" s="19">
        <f t="shared" si="2"/>
        <v>0</v>
      </c>
      <c r="U46" s="19">
        <f t="shared" si="3"/>
        <v>-1.7198068137324216</v>
      </c>
      <c r="V46" s="19">
        <f t="shared" si="4"/>
        <v>0</v>
      </c>
    </row>
    <row r="47" spans="1:22" x14ac:dyDescent="0.25">
      <c r="A47" s="26">
        <f>Wellpath!E47</f>
        <v>1260</v>
      </c>
      <c r="B47" s="22">
        <v>0</v>
      </c>
      <c r="C47" s="22">
        <f>SIN(Wellpath!$L47)^0.25</f>
        <v>0.93554243568327844</v>
      </c>
      <c r="D47" s="22">
        <v>0</v>
      </c>
      <c r="E47" s="20">
        <f>Model!$W$32*((drdp!B47+drdp!K47)*SAGE!$B47+(drdp!E47+drdp!N47)*SAGE!$C47+(drdp!H47+drdp!Q47)*SAGE!$D47)</f>
        <v>6.2973757345167497E-2</v>
      </c>
      <c r="F47" s="20">
        <f>Model!$W$32*((drdp!C47+drdp!L47)*SAGE!$B47+(drdp!F47+drdp!O47)*SAGE!$C47+(drdp!I47+drdp!R47)*SAGE!$D47)</f>
        <v>0</v>
      </c>
      <c r="G47" s="20">
        <f>Model!$W$32*((drdp!D47+drdp!M47)*SAGE!$B47+(drdp!G47+drdp!P47)*SAGE!$C47+(drdp!J47+drdp!S47)*SAGE!$D47)</f>
        <v>-7.5049201555259376E-2</v>
      </c>
      <c r="H47" s="18">
        <f>Model!$W$32*((drdp!B47)*SAGE!$B47+(drdp!E47)*SAGE!$C47+(drdp!H47)*SAGE!$D47)</f>
        <v>3.1486878672583749E-2</v>
      </c>
      <c r="I47" s="18">
        <f>Model!$W$32*((drdp!C47)*SAGE!$B47+(drdp!F47)*SAGE!$C47+(drdp!I47)*SAGE!$D47)</f>
        <v>0</v>
      </c>
      <c r="J47" s="18">
        <f>Model!$W$32*((drdp!D47)*SAGE!$B47+(drdp!G47)*SAGE!$C47+(drdp!J47)*SAGE!$D47)</f>
        <v>-3.7524600777629688E-2</v>
      </c>
      <c r="K47" s="21">
        <f>SUM(E$3:E46)+H47</f>
        <v>1.7059030740843355</v>
      </c>
      <c r="L47" s="21">
        <f>SUM(F$3:F46)+I47</f>
        <v>0</v>
      </c>
      <c r="M47" s="21">
        <f>SUM(G$3:G46)+J47</f>
        <v>-1.1218421440208777</v>
      </c>
      <c r="N47" s="21"/>
      <c r="O47" s="21"/>
      <c r="P47" s="21"/>
      <c r="Q47" s="19">
        <f t="shared" si="1"/>
        <v>2.9101052981703859</v>
      </c>
      <c r="R47" s="19">
        <f t="shared" si="1"/>
        <v>0</v>
      </c>
      <c r="S47" s="19">
        <f t="shared" si="1"/>
        <v>1.2585297961013597</v>
      </c>
      <c r="T47" s="19">
        <f t="shared" si="2"/>
        <v>0</v>
      </c>
      <c r="U47" s="19">
        <f t="shared" si="3"/>
        <v>-1.913753962122577</v>
      </c>
      <c r="V47" s="19">
        <f t="shared" si="4"/>
        <v>0</v>
      </c>
    </row>
    <row r="48" spans="1:22" x14ac:dyDescent="0.25">
      <c r="A48" s="26">
        <f>Wellpath!E48</f>
        <v>1290</v>
      </c>
      <c r="B48" s="22">
        <v>0</v>
      </c>
      <c r="C48" s="22">
        <f>SIN(Wellpath!$L48)^0.25</f>
        <v>0.93554243568327844</v>
      </c>
      <c r="D48" s="22">
        <v>0</v>
      </c>
      <c r="E48" s="20">
        <f>Model!$W$32*((drdp!B48+drdp!K48)*SAGE!$B48+(drdp!E48+drdp!N48)*SAGE!$C48+(drdp!H48+drdp!Q48)*SAGE!$D48)</f>
        <v>6.2973757345167497E-2</v>
      </c>
      <c r="F48" s="20">
        <f>Model!$W$32*((drdp!C48+drdp!L48)*SAGE!$B48+(drdp!F48+drdp!O48)*SAGE!$C48+(drdp!I48+drdp!R48)*SAGE!$D48)</f>
        <v>0</v>
      </c>
      <c r="G48" s="20">
        <f>Model!$W$32*((drdp!D48+drdp!M48)*SAGE!$B48+(drdp!G48+drdp!P48)*SAGE!$C48+(drdp!J48+drdp!S48)*SAGE!$D48)</f>
        <v>-7.5049201555259376E-2</v>
      </c>
      <c r="H48" s="18">
        <f>Model!$W$32*((drdp!B48)*SAGE!$B48+(drdp!E48)*SAGE!$C48+(drdp!H48)*SAGE!$D48)</f>
        <v>3.1486878672583749E-2</v>
      </c>
      <c r="I48" s="18">
        <f>Model!$W$32*((drdp!C48)*SAGE!$B48+(drdp!F48)*SAGE!$C48+(drdp!I48)*SAGE!$D48)</f>
        <v>0</v>
      </c>
      <c r="J48" s="18">
        <f>Model!$W$32*((drdp!D48)*SAGE!$B48+(drdp!G48)*SAGE!$C48+(drdp!J48)*SAGE!$D48)</f>
        <v>-3.7524600777629688E-2</v>
      </c>
      <c r="K48" s="21">
        <f>SUM(E$3:E47)+H48</f>
        <v>1.7688768314295029</v>
      </c>
      <c r="L48" s="21">
        <f>SUM(F$3:F47)+I48</f>
        <v>0</v>
      </c>
      <c r="M48" s="21">
        <f>SUM(G$3:G47)+J48</f>
        <v>-1.196891345576137</v>
      </c>
      <c r="N48" s="21"/>
      <c r="O48" s="21"/>
      <c r="P48" s="21"/>
      <c r="Q48" s="19">
        <f t="shared" si="1"/>
        <v>3.128925244768078</v>
      </c>
      <c r="R48" s="19">
        <f t="shared" si="1"/>
        <v>0</v>
      </c>
      <c r="S48" s="19">
        <f t="shared" si="1"/>
        <v>1.4325488931150556</v>
      </c>
      <c r="T48" s="19">
        <f t="shared" si="2"/>
        <v>0</v>
      </c>
      <c r="U48" s="19">
        <f t="shared" si="3"/>
        <v>-2.1171533709281114</v>
      </c>
      <c r="V48" s="19">
        <f t="shared" si="4"/>
        <v>0</v>
      </c>
    </row>
    <row r="49" spans="1:22" x14ac:dyDescent="0.25">
      <c r="A49" s="26">
        <f>Wellpath!E49</f>
        <v>1320</v>
      </c>
      <c r="B49" s="22">
        <v>0</v>
      </c>
      <c r="C49" s="22">
        <f>SIN(Wellpath!$L49)^0.25</f>
        <v>0.93554243568327844</v>
      </c>
      <c r="D49" s="22">
        <v>0</v>
      </c>
      <c r="E49" s="20">
        <f>Model!$W$32*((drdp!B49+drdp!K49)*SAGE!$B49+(drdp!E49+drdp!N49)*SAGE!$C49+(drdp!H49+drdp!Q49)*SAGE!$D49)</f>
        <v>6.2973757345167497E-2</v>
      </c>
      <c r="F49" s="20">
        <f>Model!$W$32*((drdp!C49+drdp!L49)*SAGE!$B49+(drdp!F49+drdp!O49)*SAGE!$C49+(drdp!I49+drdp!R49)*SAGE!$D49)</f>
        <v>0</v>
      </c>
      <c r="G49" s="20">
        <f>Model!$W$32*((drdp!D49+drdp!M49)*SAGE!$B49+(drdp!G49+drdp!P49)*SAGE!$C49+(drdp!J49+drdp!S49)*SAGE!$D49)</f>
        <v>-7.5049201555259376E-2</v>
      </c>
      <c r="H49" s="18">
        <f>Model!$W$32*((drdp!B49)*SAGE!$B49+(drdp!E49)*SAGE!$C49+(drdp!H49)*SAGE!$D49)</f>
        <v>3.1486878672583749E-2</v>
      </c>
      <c r="I49" s="18">
        <f>Model!$W$32*((drdp!C49)*SAGE!$B49+(drdp!F49)*SAGE!$C49+(drdp!I49)*SAGE!$D49)</f>
        <v>0</v>
      </c>
      <c r="J49" s="18">
        <f>Model!$W$32*((drdp!D49)*SAGE!$B49+(drdp!G49)*SAGE!$C49+(drdp!J49)*SAGE!$D49)</f>
        <v>-3.7524600777629688E-2</v>
      </c>
      <c r="K49" s="21">
        <f>SUM(E$3:E48)+H49</f>
        <v>1.8318505887746703</v>
      </c>
      <c r="L49" s="21">
        <f>SUM(F$3:F48)+I49</f>
        <v>0</v>
      </c>
      <c r="M49" s="21">
        <f>SUM(G$3:G48)+J49</f>
        <v>-1.2719405471313963</v>
      </c>
      <c r="N49" s="21"/>
      <c r="O49" s="21"/>
      <c r="P49" s="21"/>
      <c r="Q49" s="19">
        <f t="shared" si="1"/>
        <v>3.3556765795941064</v>
      </c>
      <c r="R49" s="19">
        <f t="shared" si="1"/>
        <v>0</v>
      </c>
      <c r="S49" s="19">
        <f t="shared" si="1"/>
        <v>1.6178327554369156</v>
      </c>
      <c r="T49" s="19">
        <f t="shared" si="2"/>
        <v>0</v>
      </c>
      <c r="U49" s="19">
        <f t="shared" si="3"/>
        <v>-2.3300050401490244</v>
      </c>
      <c r="V49" s="19">
        <f t="shared" si="4"/>
        <v>0</v>
      </c>
    </row>
    <row r="50" spans="1:22" x14ac:dyDescent="0.25">
      <c r="A50" s="26">
        <f>Wellpath!E50</f>
        <v>1350</v>
      </c>
      <c r="B50" s="22">
        <v>0</v>
      </c>
      <c r="C50" s="22">
        <f>SIN(Wellpath!$L50)^0.25</f>
        <v>0.93554243568327844</v>
      </c>
      <c r="D50" s="22">
        <v>0</v>
      </c>
      <c r="E50" s="20">
        <f>Model!$W$32*((drdp!B50+drdp!K50)*SAGE!$B50+(drdp!E50+drdp!N50)*SAGE!$C50+(drdp!H50+drdp!Q50)*SAGE!$D50)</f>
        <v>6.2973757345167497E-2</v>
      </c>
      <c r="F50" s="20">
        <f>Model!$W$32*((drdp!C50+drdp!L50)*SAGE!$B50+(drdp!F50+drdp!O50)*SAGE!$C50+(drdp!I50+drdp!R50)*SAGE!$D50)</f>
        <v>0</v>
      </c>
      <c r="G50" s="20">
        <f>Model!$W$32*((drdp!D50+drdp!M50)*SAGE!$B50+(drdp!G50+drdp!P50)*SAGE!$C50+(drdp!J50+drdp!S50)*SAGE!$D50)</f>
        <v>-7.5049201555259376E-2</v>
      </c>
      <c r="H50" s="18">
        <f>Model!$W$32*((drdp!B50)*SAGE!$B50+(drdp!E50)*SAGE!$C50+(drdp!H50)*SAGE!$D50)</f>
        <v>3.1486878672583749E-2</v>
      </c>
      <c r="I50" s="18">
        <f>Model!$W$32*((drdp!C50)*SAGE!$B50+(drdp!F50)*SAGE!$C50+(drdp!I50)*SAGE!$D50)</f>
        <v>0</v>
      </c>
      <c r="J50" s="18">
        <f>Model!$W$32*((drdp!D50)*SAGE!$B50+(drdp!G50)*SAGE!$C50+(drdp!J50)*SAGE!$D50)</f>
        <v>-3.7524600777629688E-2</v>
      </c>
      <c r="K50" s="21">
        <f>SUM(E$3:E49)+H50</f>
        <v>1.8948243461198377</v>
      </c>
      <c r="L50" s="21">
        <f>SUM(F$3:F49)+I50</f>
        <v>0</v>
      </c>
      <c r="M50" s="21">
        <f>SUM(G$3:G49)+J50</f>
        <v>-1.3469897486866556</v>
      </c>
      <c r="N50" s="21"/>
      <c r="O50" s="21"/>
      <c r="P50" s="21"/>
      <c r="Q50" s="19">
        <f t="shared" si="1"/>
        <v>3.5903593026484706</v>
      </c>
      <c r="R50" s="19">
        <f t="shared" si="1"/>
        <v>0</v>
      </c>
      <c r="S50" s="19">
        <f t="shared" si="1"/>
        <v>1.8143813830669395</v>
      </c>
      <c r="T50" s="19">
        <f t="shared" si="2"/>
        <v>0</v>
      </c>
      <c r="U50" s="19">
        <f t="shared" si="3"/>
        <v>-2.5523089697853165</v>
      </c>
      <c r="V50" s="19">
        <f t="shared" si="4"/>
        <v>0</v>
      </c>
    </row>
    <row r="51" spans="1:22" x14ac:dyDescent="0.25">
      <c r="A51" s="26">
        <f>Wellpath!E51</f>
        <v>1380</v>
      </c>
      <c r="B51" s="22">
        <v>0</v>
      </c>
      <c r="C51" s="22">
        <f>SIN(Wellpath!$L51)^0.25</f>
        <v>0.93554243568327844</v>
      </c>
      <c r="D51" s="22">
        <v>0</v>
      </c>
      <c r="E51" s="20">
        <f>Model!$W$32*((drdp!B51+drdp!K51)*SAGE!$B51+(drdp!E51+drdp!N51)*SAGE!$C51+(drdp!H51+drdp!Q51)*SAGE!$D51)</f>
        <v>6.2973757345167497E-2</v>
      </c>
      <c r="F51" s="20">
        <f>Model!$W$32*((drdp!C51+drdp!L51)*SAGE!$B51+(drdp!F51+drdp!O51)*SAGE!$C51+(drdp!I51+drdp!R51)*SAGE!$D51)</f>
        <v>0</v>
      </c>
      <c r="G51" s="20">
        <f>Model!$W$32*((drdp!D51+drdp!M51)*SAGE!$B51+(drdp!G51+drdp!P51)*SAGE!$C51+(drdp!J51+drdp!S51)*SAGE!$D51)</f>
        <v>-7.5049201555259376E-2</v>
      </c>
      <c r="H51" s="18">
        <f>Model!$W$32*((drdp!B51)*SAGE!$B51+(drdp!E51)*SAGE!$C51+(drdp!H51)*SAGE!$D51)</f>
        <v>3.1486878672583749E-2</v>
      </c>
      <c r="I51" s="18">
        <f>Model!$W$32*((drdp!C51)*SAGE!$B51+(drdp!F51)*SAGE!$C51+(drdp!I51)*SAGE!$D51)</f>
        <v>0</v>
      </c>
      <c r="J51" s="18">
        <f>Model!$W$32*((drdp!D51)*SAGE!$B51+(drdp!G51)*SAGE!$C51+(drdp!J51)*SAGE!$D51)</f>
        <v>-3.7524600777629688E-2</v>
      </c>
      <c r="K51" s="21">
        <f>SUM(E$3:E50)+H51</f>
        <v>1.9577981034650052</v>
      </c>
      <c r="L51" s="21">
        <f>SUM(F$3:F50)+I51</f>
        <v>0</v>
      </c>
      <c r="M51" s="21">
        <f>SUM(G$3:G50)+J51</f>
        <v>-1.4220389502419148</v>
      </c>
      <c r="N51" s="21"/>
      <c r="O51" s="21"/>
      <c r="P51" s="21"/>
      <c r="Q51" s="19">
        <f t="shared" si="1"/>
        <v>3.8329734139311711</v>
      </c>
      <c r="R51" s="19">
        <f t="shared" si="1"/>
        <v>0</v>
      </c>
      <c r="S51" s="19">
        <f t="shared" si="1"/>
        <v>2.0221947760051271</v>
      </c>
      <c r="T51" s="19">
        <f t="shared" si="2"/>
        <v>0</v>
      </c>
      <c r="U51" s="19">
        <f t="shared" si="3"/>
        <v>-2.7840651598369877</v>
      </c>
      <c r="V51" s="19">
        <f t="shared" si="4"/>
        <v>0</v>
      </c>
    </row>
    <row r="52" spans="1:22" x14ac:dyDescent="0.25">
      <c r="A52" s="26">
        <f>Wellpath!E52</f>
        <v>1410</v>
      </c>
      <c r="B52" s="22">
        <v>0</v>
      </c>
      <c r="C52" s="22">
        <f>SIN(Wellpath!$L52)^0.25</f>
        <v>0.93554243568327844</v>
      </c>
      <c r="D52" s="22">
        <v>0</v>
      </c>
      <c r="E52" s="20">
        <f>Model!$W$32*((drdp!B52+drdp!K52)*SAGE!$B52+(drdp!E52+drdp!N52)*SAGE!$C52+(drdp!H52+drdp!Q52)*SAGE!$D52)</f>
        <v>6.2973757345167497E-2</v>
      </c>
      <c r="F52" s="20">
        <f>Model!$W$32*((drdp!C52+drdp!L52)*SAGE!$B52+(drdp!F52+drdp!O52)*SAGE!$C52+(drdp!I52+drdp!R52)*SAGE!$D52)</f>
        <v>0</v>
      </c>
      <c r="G52" s="20">
        <f>Model!$W$32*((drdp!D52+drdp!M52)*SAGE!$B52+(drdp!G52+drdp!P52)*SAGE!$C52+(drdp!J52+drdp!S52)*SAGE!$D52)</f>
        <v>-7.5049201555259376E-2</v>
      </c>
      <c r="H52" s="18">
        <f>Model!$W$32*((drdp!B52)*SAGE!$B52+(drdp!E52)*SAGE!$C52+(drdp!H52)*SAGE!$D52)</f>
        <v>3.1486878672583749E-2</v>
      </c>
      <c r="I52" s="18">
        <f>Model!$W$32*((drdp!C52)*SAGE!$B52+(drdp!F52)*SAGE!$C52+(drdp!I52)*SAGE!$D52)</f>
        <v>0</v>
      </c>
      <c r="J52" s="18">
        <f>Model!$W$32*((drdp!D52)*SAGE!$B52+(drdp!G52)*SAGE!$C52+(drdp!J52)*SAGE!$D52)</f>
        <v>-3.7524600777629688E-2</v>
      </c>
      <c r="K52" s="21">
        <f>SUM(E$3:E51)+H52</f>
        <v>2.0207718608101728</v>
      </c>
      <c r="L52" s="21">
        <f>SUM(F$3:F51)+I52</f>
        <v>0</v>
      </c>
      <c r="M52" s="21">
        <f>SUM(G$3:G51)+J52</f>
        <v>-1.4970881517971741</v>
      </c>
      <c r="N52" s="21"/>
      <c r="O52" s="21"/>
      <c r="P52" s="21"/>
      <c r="Q52" s="19">
        <f t="shared" si="1"/>
        <v>4.0835189134422087</v>
      </c>
      <c r="R52" s="19">
        <f t="shared" si="1"/>
        <v>0</v>
      </c>
      <c r="S52" s="19">
        <f t="shared" si="1"/>
        <v>2.2412729342514788</v>
      </c>
      <c r="T52" s="19">
        <f t="shared" si="2"/>
        <v>0</v>
      </c>
      <c r="U52" s="19">
        <f t="shared" si="3"/>
        <v>-3.0252736103040379</v>
      </c>
      <c r="V52" s="19">
        <f t="shared" si="4"/>
        <v>0</v>
      </c>
    </row>
    <row r="53" spans="1:22" x14ac:dyDescent="0.25">
      <c r="A53" s="26">
        <f>Wellpath!E53</f>
        <v>1440</v>
      </c>
      <c r="B53" s="22">
        <v>0</v>
      </c>
      <c r="C53" s="22">
        <f>SIN(Wellpath!$L53)^0.25</f>
        <v>0.93554243568327844</v>
      </c>
      <c r="D53" s="22">
        <v>0</v>
      </c>
      <c r="E53" s="20">
        <f>Model!$W$32*((drdp!B53+drdp!K53)*SAGE!$B53+(drdp!E53+drdp!N53)*SAGE!$C53+(drdp!H53+drdp!Q53)*SAGE!$D53)</f>
        <v>6.2973757345167497E-2</v>
      </c>
      <c r="F53" s="20">
        <f>Model!$W$32*((drdp!C53+drdp!L53)*SAGE!$B53+(drdp!F53+drdp!O53)*SAGE!$C53+(drdp!I53+drdp!R53)*SAGE!$D53)</f>
        <v>0</v>
      </c>
      <c r="G53" s="20">
        <f>Model!$W$32*((drdp!D53+drdp!M53)*SAGE!$B53+(drdp!G53+drdp!P53)*SAGE!$C53+(drdp!J53+drdp!S53)*SAGE!$D53)</f>
        <v>-7.5049201555259376E-2</v>
      </c>
      <c r="H53" s="18">
        <f>Model!$W$32*((drdp!B53)*SAGE!$B53+(drdp!E53)*SAGE!$C53+(drdp!H53)*SAGE!$D53)</f>
        <v>3.1486878672583749E-2</v>
      </c>
      <c r="I53" s="18">
        <f>Model!$W$32*((drdp!C53)*SAGE!$B53+(drdp!F53)*SAGE!$C53+(drdp!I53)*SAGE!$D53)</f>
        <v>0</v>
      </c>
      <c r="J53" s="18">
        <f>Model!$W$32*((drdp!D53)*SAGE!$B53+(drdp!G53)*SAGE!$C53+(drdp!J53)*SAGE!$D53)</f>
        <v>-3.7524600777629688E-2</v>
      </c>
      <c r="K53" s="21">
        <f>SUM(E$3:E52)+H53</f>
        <v>2.0837456181553402</v>
      </c>
      <c r="L53" s="21">
        <f>SUM(F$3:F52)+I53</f>
        <v>0</v>
      </c>
      <c r="M53" s="21">
        <f>SUM(G$3:G52)+J53</f>
        <v>-1.5721373533524334</v>
      </c>
      <c r="N53" s="21"/>
      <c r="O53" s="21"/>
      <c r="P53" s="21"/>
      <c r="Q53" s="19">
        <f t="shared" si="1"/>
        <v>4.3419958011815805</v>
      </c>
      <c r="R53" s="19">
        <f t="shared" si="1"/>
        <v>0</v>
      </c>
      <c r="S53" s="19">
        <f t="shared" si="1"/>
        <v>2.4716158578059941</v>
      </c>
      <c r="T53" s="19">
        <f t="shared" si="2"/>
        <v>0</v>
      </c>
      <c r="U53" s="19">
        <f t="shared" si="3"/>
        <v>-3.2759343211864671</v>
      </c>
      <c r="V53" s="19">
        <f t="shared" si="4"/>
        <v>0</v>
      </c>
    </row>
    <row r="54" spans="1:22" x14ac:dyDescent="0.25">
      <c r="A54" s="26">
        <f>Wellpath!E54</f>
        <v>1470</v>
      </c>
      <c r="B54" s="22">
        <v>0</v>
      </c>
      <c r="C54" s="22">
        <f>SIN(Wellpath!$L54)^0.25</f>
        <v>0.93554243568327844</v>
      </c>
      <c r="D54" s="22">
        <v>0</v>
      </c>
      <c r="E54" s="20">
        <f>Model!$W$32*((drdp!B54+drdp!K54)*SAGE!$B54+(drdp!E54+drdp!N54)*SAGE!$C54+(drdp!H54+drdp!Q54)*SAGE!$D54)</f>
        <v>6.2973757345167497E-2</v>
      </c>
      <c r="F54" s="20">
        <f>Model!$W$32*((drdp!C54+drdp!L54)*SAGE!$B54+(drdp!F54+drdp!O54)*SAGE!$C54+(drdp!I54+drdp!R54)*SAGE!$D54)</f>
        <v>0</v>
      </c>
      <c r="G54" s="20">
        <f>Model!$W$32*((drdp!D54+drdp!M54)*SAGE!$B54+(drdp!G54+drdp!P54)*SAGE!$C54+(drdp!J54+drdp!S54)*SAGE!$D54)</f>
        <v>-7.5049201555259376E-2</v>
      </c>
      <c r="H54" s="18">
        <f>Model!$W$32*((drdp!B54)*SAGE!$B54+(drdp!E54)*SAGE!$C54+(drdp!H54)*SAGE!$D54)</f>
        <v>3.1486878672583749E-2</v>
      </c>
      <c r="I54" s="18">
        <f>Model!$W$32*((drdp!C54)*SAGE!$B54+(drdp!F54)*SAGE!$C54+(drdp!I54)*SAGE!$D54)</f>
        <v>0</v>
      </c>
      <c r="J54" s="18">
        <f>Model!$W$32*((drdp!D54)*SAGE!$B54+(drdp!G54)*SAGE!$C54+(drdp!J54)*SAGE!$D54)</f>
        <v>-3.7524600777629688E-2</v>
      </c>
      <c r="K54" s="21">
        <f>SUM(E$3:E53)+H54</f>
        <v>2.1467193755005076</v>
      </c>
      <c r="L54" s="21">
        <f>SUM(F$3:F53)+I54</f>
        <v>0</v>
      </c>
      <c r="M54" s="21">
        <f>SUM(G$3:G53)+J54</f>
        <v>-1.6471865549076927</v>
      </c>
      <c r="N54" s="21"/>
      <c r="O54" s="21"/>
      <c r="P54" s="21"/>
      <c r="Q54" s="19">
        <f t="shared" si="1"/>
        <v>4.6084040771492898</v>
      </c>
      <c r="R54" s="19">
        <f t="shared" si="1"/>
        <v>0</v>
      </c>
      <c r="S54" s="19">
        <f t="shared" si="1"/>
        <v>2.7132235466686736</v>
      </c>
      <c r="T54" s="19">
        <f t="shared" si="2"/>
        <v>0</v>
      </c>
      <c r="U54" s="19">
        <f t="shared" si="3"/>
        <v>-3.5360472924842745</v>
      </c>
      <c r="V54" s="19">
        <f t="shared" si="4"/>
        <v>0</v>
      </c>
    </row>
    <row r="55" spans="1:22" x14ac:dyDescent="0.25">
      <c r="A55" s="26">
        <f>Wellpath!E55</f>
        <v>1500</v>
      </c>
      <c r="B55" s="22">
        <v>0</v>
      </c>
      <c r="C55" s="22">
        <f>SIN(Wellpath!$L55)^0.25</f>
        <v>0.93554243568327844</v>
      </c>
      <c r="D55" s="22">
        <v>0</v>
      </c>
      <c r="E55" s="20">
        <f>Model!$W$32*((drdp!B55+drdp!K55)*SAGE!$B55+(drdp!E55+drdp!N55)*SAGE!$C55+(drdp!H55+drdp!Q55)*SAGE!$D55)</f>
        <v>6.2973757345167497E-2</v>
      </c>
      <c r="F55" s="20">
        <f>Model!$W$32*((drdp!C55+drdp!L55)*SAGE!$B55+(drdp!F55+drdp!O55)*SAGE!$C55+(drdp!I55+drdp!R55)*SAGE!$D55)</f>
        <v>0</v>
      </c>
      <c r="G55" s="20">
        <f>Model!$W$32*((drdp!D55+drdp!M55)*SAGE!$B55+(drdp!G55+drdp!P55)*SAGE!$C55+(drdp!J55+drdp!S55)*SAGE!$D55)</f>
        <v>-7.5049201555259376E-2</v>
      </c>
      <c r="H55" s="18">
        <f>Model!$W$32*((drdp!B55)*SAGE!$B55+(drdp!E55)*SAGE!$C55+(drdp!H55)*SAGE!$D55)</f>
        <v>3.1486878672583749E-2</v>
      </c>
      <c r="I55" s="18">
        <f>Model!$W$32*((drdp!C55)*SAGE!$B55+(drdp!F55)*SAGE!$C55+(drdp!I55)*SAGE!$D55)</f>
        <v>0</v>
      </c>
      <c r="J55" s="18">
        <f>Model!$W$32*((drdp!D55)*SAGE!$B55+(drdp!G55)*SAGE!$C55+(drdp!J55)*SAGE!$D55)</f>
        <v>-3.7524600777629688E-2</v>
      </c>
      <c r="K55" s="21">
        <f>SUM(E$3:E54)+H55</f>
        <v>2.209693132845675</v>
      </c>
      <c r="L55" s="21">
        <f>SUM(F$3:F54)+I55</f>
        <v>0</v>
      </c>
      <c r="M55" s="21">
        <f>SUM(G$3:G54)+J55</f>
        <v>-1.722235756462952</v>
      </c>
      <c r="N55" s="21"/>
      <c r="O55" s="21"/>
      <c r="P55" s="21"/>
      <c r="Q55" s="19">
        <f t="shared" si="1"/>
        <v>4.8827437413453341</v>
      </c>
      <c r="R55" s="19">
        <f t="shared" si="1"/>
        <v>0</v>
      </c>
      <c r="S55" s="19">
        <f t="shared" si="1"/>
        <v>2.9660960008395167</v>
      </c>
      <c r="T55" s="19">
        <f t="shared" si="2"/>
        <v>0</v>
      </c>
      <c r="U55" s="19">
        <f t="shared" si="3"/>
        <v>-3.8056125241974614</v>
      </c>
      <c r="V55" s="19">
        <f t="shared" si="4"/>
        <v>0</v>
      </c>
    </row>
    <row r="56" spans="1:22" x14ac:dyDescent="0.25">
      <c r="A56" s="26">
        <f>Wellpath!E56</f>
        <v>1530</v>
      </c>
      <c r="B56" s="22">
        <v>0</v>
      </c>
      <c r="C56" s="22">
        <f>SIN(Wellpath!$L56)^0.25</f>
        <v>0.93554243568327844</v>
      </c>
      <c r="D56" s="22">
        <v>0</v>
      </c>
      <c r="E56" s="20">
        <f>Model!$W$32*((drdp!B56+drdp!K56)*SAGE!$B56+(drdp!E56+drdp!N56)*SAGE!$C56+(drdp!H56+drdp!Q56)*SAGE!$D56)</f>
        <v>6.2973757345167497E-2</v>
      </c>
      <c r="F56" s="20">
        <f>Model!$W$32*((drdp!C56+drdp!L56)*SAGE!$B56+(drdp!F56+drdp!O56)*SAGE!$C56+(drdp!I56+drdp!R56)*SAGE!$D56)</f>
        <v>0</v>
      </c>
      <c r="G56" s="20">
        <f>Model!$W$32*((drdp!D56+drdp!M56)*SAGE!$B56+(drdp!G56+drdp!P56)*SAGE!$C56+(drdp!J56+drdp!S56)*SAGE!$D56)</f>
        <v>-7.5049201555259376E-2</v>
      </c>
      <c r="H56" s="18">
        <f>Model!$W$32*((drdp!B56)*SAGE!$B56+(drdp!E56)*SAGE!$C56+(drdp!H56)*SAGE!$D56)</f>
        <v>3.1486878672583749E-2</v>
      </c>
      <c r="I56" s="18">
        <f>Model!$W$32*((drdp!C56)*SAGE!$B56+(drdp!F56)*SAGE!$C56+(drdp!I56)*SAGE!$D56)</f>
        <v>0</v>
      </c>
      <c r="J56" s="18">
        <f>Model!$W$32*((drdp!D56)*SAGE!$B56+(drdp!G56)*SAGE!$C56+(drdp!J56)*SAGE!$D56)</f>
        <v>-3.7524600777629688E-2</v>
      </c>
      <c r="K56" s="21">
        <f>SUM(E$3:E55)+H56</f>
        <v>2.2726668901908424</v>
      </c>
      <c r="L56" s="21">
        <f>SUM(F$3:F55)+I56</f>
        <v>0</v>
      </c>
      <c r="M56" s="21">
        <f>SUM(G$3:G55)+J56</f>
        <v>-1.7972849580182113</v>
      </c>
      <c r="N56" s="21"/>
      <c r="O56" s="21"/>
      <c r="P56" s="21"/>
      <c r="Q56" s="19">
        <f t="shared" si="1"/>
        <v>5.1650147937697151</v>
      </c>
      <c r="R56" s="19">
        <f t="shared" si="1"/>
        <v>0</v>
      </c>
      <c r="S56" s="19">
        <f t="shared" si="1"/>
        <v>3.2302332203185236</v>
      </c>
      <c r="T56" s="19">
        <f t="shared" si="2"/>
        <v>0</v>
      </c>
      <c r="U56" s="19">
        <f t="shared" si="3"/>
        <v>-4.0846300163260274</v>
      </c>
      <c r="V56" s="19">
        <f t="shared" si="4"/>
        <v>0</v>
      </c>
    </row>
    <row r="57" spans="1:22" x14ac:dyDescent="0.25">
      <c r="A57" s="26">
        <f>Wellpath!E57</f>
        <v>1560</v>
      </c>
      <c r="B57" s="22">
        <v>0</v>
      </c>
      <c r="C57" s="22">
        <f>SIN(Wellpath!$L57)^0.25</f>
        <v>0.93554243568327844</v>
      </c>
      <c r="D57" s="22">
        <v>0</v>
      </c>
      <c r="E57" s="20">
        <f>Model!$W$32*((drdp!B57+drdp!K57)*SAGE!$B57+(drdp!E57+drdp!N57)*SAGE!$C57+(drdp!H57+drdp!Q57)*SAGE!$D57)</f>
        <v>6.2973757345167497E-2</v>
      </c>
      <c r="F57" s="20">
        <f>Model!$W$32*((drdp!C57+drdp!L57)*SAGE!$B57+(drdp!F57+drdp!O57)*SAGE!$C57+(drdp!I57+drdp!R57)*SAGE!$D57)</f>
        <v>0</v>
      </c>
      <c r="G57" s="20">
        <f>Model!$W$32*((drdp!D57+drdp!M57)*SAGE!$B57+(drdp!G57+drdp!P57)*SAGE!$C57+(drdp!J57+drdp!S57)*SAGE!$D57)</f>
        <v>-7.5049201555259376E-2</v>
      </c>
      <c r="H57" s="18">
        <f>Model!$W$32*((drdp!B57)*SAGE!$B57+(drdp!E57)*SAGE!$C57+(drdp!H57)*SAGE!$D57)</f>
        <v>3.1486878672583749E-2</v>
      </c>
      <c r="I57" s="18">
        <f>Model!$W$32*((drdp!C57)*SAGE!$B57+(drdp!F57)*SAGE!$C57+(drdp!I57)*SAGE!$D57)</f>
        <v>0</v>
      </c>
      <c r="J57" s="18">
        <f>Model!$W$32*((drdp!D57)*SAGE!$B57+(drdp!G57)*SAGE!$C57+(drdp!J57)*SAGE!$D57)</f>
        <v>-3.7524600777629688E-2</v>
      </c>
      <c r="K57" s="21">
        <f>SUM(E$3:E56)+H57</f>
        <v>2.3356406475360099</v>
      </c>
      <c r="L57" s="21">
        <f>SUM(F$3:F56)+I57</f>
        <v>0</v>
      </c>
      <c r="M57" s="21">
        <f>SUM(G$3:G56)+J57</f>
        <v>-1.8723341595734706</v>
      </c>
      <c r="N57" s="21"/>
      <c r="O57" s="21"/>
      <c r="P57" s="21"/>
      <c r="Q57" s="19">
        <f t="shared" si="1"/>
        <v>5.4552172344224319</v>
      </c>
      <c r="R57" s="19">
        <f t="shared" si="1"/>
        <v>0</v>
      </c>
      <c r="S57" s="19">
        <f t="shared" si="1"/>
        <v>3.5056352051056945</v>
      </c>
      <c r="T57" s="19">
        <f t="shared" si="2"/>
        <v>0</v>
      </c>
      <c r="U57" s="19">
        <f t="shared" si="3"/>
        <v>-4.373099768869972</v>
      </c>
      <c r="V57" s="19">
        <f t="shared" si="4"/>
        <v>0</v>
      </c>
    </row>
    <row r="58" spans="1:22" x14ac:dyDescent="0.25">
      <c r="A58" s="26">
        <f>Wellpath!E58</f>
        <v>1590</v>
      </c>
      <c r="B58" s="22">
        <v>0</v>
      </c>
      <c r="C58" s="22">
        <f>SIN(Wellpath!$L58)^0.25</f>
        <v>0.93554243568327844</v>
      </c>
      <c r="D58" s="22">
        <v>0</v>
      </c>
      <c r="E58" s="20">
        <f>Model!$W$32*((drdp!B58+drdp!K58)*SAGE!$B58+(drdp!E58+drdp!N58)*SAGE!$C58+(drdp!H58+drdp!Q58)*SAGE!$D58)</f>
        <v>6.2973757345167497E-2</v>
      </c>
      <c r="F58" s="20">
        <f>Model!$W$32*((drdp!C58+drdp!L58)*SAGE!$B58+(drdp!F58+drdp!O58)*SAGE!$C58+(drdp!I58+drdp!R58)*SAGE!$D58)</f>
        <v>0</v>
      </c>
      <c r="G58" s="20">
        <f>Model!$W$32*((drdp!D58+drdp!M58)*SAGE!$B58+(drdp!G58+drdp!P58)*SAGE!$C58+(drdp!J58+drdp!S58)*SAGE!$D58)</f>
        <v>-7.5049201555259376E-2</v>
      </c>
      <c r="H58" s="18">
        <f>Model!$W$32*((drdp!B58)*SAGE!$B58+(drdp!E58)*SAGE!$C58+(drdp!H58)*SAGE!$D58)</f>
        <v>3.1486878672583749E-2</v>
      </c>
      <c r="I58" s="18">
        <f>Model!$W$32*((drdp!C58)*SAGE!$B58+(drdp!F58)*SAGE!$C58+(drdp!I58)*SAGE!$D58)</f>
        <v>0</v>
      </c>
      <c r="J58" s="18">
        <f>Model!$W$32*((drdp!D58)*SAGE!$B58+(drdp!G58)*SAGE!$C58+(drdp!J58)*SAGE!$D58)</f>
        <v>-3.7524600777629688E-2</v>
      </c>
      <c r="K58" s="21">
        <f>SUM(E$3:E57)+H58</f>
        <v>2.3986144048811773</v>
      </c>
      <c r="L58" s="21">
        <f>SUM(F$3:F57)+I58</f>
        <v>0</v>
      </c>
      <c r="M58" s="21">
        <f>SUM(G$3:G57)+J58</f>
        <v>-1.9473833611287299</v>
      </c>
      <c r="N58" s="21"/>
      <c r="O58" s="21"/>
      <c r="P58" s="21"/>
      <c r="Q58" s="19">
        <f t="shared" si="1"/>
        <v>5.7533510633034846</v>
      </c>
      <c r="R58" s="19">
        <f t="shared" si="1"/>
        <v>0</v>
      </c>
      <c r="S58" s="19">
        <f t="shared" si="1"/>
        <v>3.7923019552010291</v>
      </c>
      <c r="T58" s="19">
        <f t="shared" si="2"/>
        <v>0</v>
      </c>
      <c r="U58" s="19">
        <f t="shared" si="3"/>
        <v>-4.6710217818292952</v>
      </c>
      <c r="V58" s="19">
        <f t="shared" si="4"/>
        <v>0</v>
      </c>
    </row>
    <row r="59" spans="1:22" x14ac:dyDescent="0.25">
      <c r="A59" s="26">
        <f>Wellpath!E59</f>
        <v>1620</v>
      </c>
      <c r="B59" s="22">
        <v>0</v>
      </c>
      <c r="C59" s="22">
        <f>SIN(Wellpath!$L59)^0.25</f>
        <v>0.93554243568327844</v>
      </c>
      <c r="D59" s="22">
        <v>0</v>
      </c>
      <c r="E59" s="20">
        <f>Model!$W$32*((drdp!B59+drdp!K59)*SAGE!$B59+(drdp!E59+drdp!N59)*SAGE!$C59+(drdp!H59+drdp!Q59)*SAGE!$D59)</f>
        <v>6.2973757345167497E-2</v>
      </c>
      <c r="F59" s="20">
        <f>Model!$W$32*((drdp!C59+drdp!L59)*SAGE!$B59+(drdp!F59+drdp!O59)*SAGE!$C59+(drdp!I59+drdp!R59)*SAGE!$D59)</f>
        <v>0</v>
      </c>
      <c r="G59" s="20">
        <f>Model!$W$32*((drdp!D59+drdp!M59)*SAGE!$B59+(drdp!G59+drdp!P59)*SAGE!$C59+(drdp!J59+drdp!S59)*SAGE!$D59)</f>
        <v>-7.5049201555259376E-2</v>
      </c>
      <c r="H59" s="18">
        <f>Model!$W$32*((drdp!B59)*SAGE!$B59+(drdp!E59)*SAGE!$C59+(drdp!H59)*SAGE!$D59)</f>
        <v>3.1486878672583749E-2</v>
      </c>
      <c r="I59" s="18">
        <f>Model!$W$32*((drdp!C59)*SAGE!$B59+(drdp!F59)*SAGE!$C59+(drdp!I59)*SAGE!$D59)</f>
        <v>0</v>
      </c>
      <c r="J59" s="18">
        <f>Model!$W$32*((drdp!D59)*SAGE!$B59+(drdp!G59)*SAGE!$C59+(drdp!J59)*SAGE!$D59)</f>
        <v>-3.7524600777629688E-2</v>
      </c>
      <c r="K59" s="21">
        <f>SUM(E$3:E58)+H59</f>
        <v>2.4615881622263447</v>
      </c>
      <c r="L59" s="21">
        <f>SUM(F$3:F58)+I59</f>
        <v>0</v>
      </c>
      <c r="M59" s="21">
        <f>SUM(G$3:G58)+J59</f>
        <v>-2.022432562683989</v>
      </c>
      <c r="N59" s="21"/>
      <c r="O59" s="21"/>
      <c r="P59" s="21"/>
      <c r="Q59" s="19">
        <f t="shared" si="1"/>
        <v>6.0594162804128731</v>
      </c>
      <c r="R59" s="19">
        <f t="shared" si="1"/>
        <v>0</v>
      </c>
      <c r="S59" s="19">
        <f t="shared" si="1"/>
        <v>4.0902334706045274</v>
      </c>
      <c r="T59" s="19">
        <f t="shared" si="2"/>
        <v>0</v>
      </c>
      <c r="U59" s="19">
        <f t="shared" si="3"/>
        <v>-4.978396055203997</v>
      </c>
      <c r="V59" s="19">
        <f t="shared" si="4"/>
        <v>0</v>
      </c>
    </row>
    <row r="60" spans="1:22" x14ac:dyDescent="0.25">
      <c r="A60" s="26">
        <f>Wellpath!E60</f>
        <v>1650</v>
      </c>
      <c r="B60" s="22">
        <v>0</v>
      </c>
      <c r="C60" s="22">
        <f>SIN(Wellpath!$L60)^0.25</f>
        <v>0.93554243568327844</v>
      </c>
      <c r="D60" s="22">
        <v>0</v>
      </c>
      <c r="E60" s="20">
        <f>Model!$W$32*((drdp!B60+drdp!K60)*SAGE!$B60+(drdp!E60+drdp!N60)*SAGE!$C60+(drdp!H60+drdp!Q60)*SAGE!$D60)</f>
        <v>6.2973757345167497E-2</v>
      </c>
      <c r="F60" s="20">
        <f>Model!$W$32*((drdp!C60+drdp!L60)*SAGE!$B60+(drdp!F60+drdp!O60)*SAGE!$C60+(drdp!I60+drdp!R60)*SAGE!$D60)</f>
        <v>0</v>
      </c>
      <c r="G60" s="20">
        <f>Model!$W$32*((drdp!D60+drdp!M60)*SAGE!$B60+(drdp!G60+drdp!P60)*SAGE!$C60+(drdp!J60+drdp!S60)*SAGE!$D60)</f>
        <v>-7.5049201555259376E-2</v>
      </c>
      <c r="H60" s="18">
        <f>Model!$W$32*((drdp!B60)*SAGE!$B60+(drdp!E60)*SAGE!$C60+(drdp!H60)*SAGE!$D60)</f>
        <v>3.1486878672583749E-2</v>
      </c>
      <c r="I60" s="18">
        <f>Model!$W$32*((drdp!C60)*SAGE!$B60+(drdp!F60)*SAGE!$C60+(drdp!I60)*SAGE!$D60)</f>
        <v>0</v>
      </c>
      <c r="J60" s="18">
        <f>Model!$W$32*((drdp!D60)*SAGE!$B60+(drdp!G60)*SAGE!$C60+(drdp!J60)*SAGE!$D60)</f>
        <v>-3.7524600777629688E-2</v>
      </c>
      <c r="K60" s="21">
        <f>SUM(E$3:E59)+H60</f>
        <v>2.5245619195715121</v>
      </c>
      <c r="L60" s="21">
        <f>SUM(F$3:F59)+I60</f>
        <v>0</v>
      </c>
      <c r="M60" s="21">
        <f>SUM(G$3:G59)+J60</f>
        <v>-2.0974817642392485</v>
      </c>
      <c r="N60" s="21"/>
      <c r="O60" s="21"/>
      <c r="P60" s="21"/>
      <c r="Q60" s="19">
        <f t="shared" si="1"/>
        <v>6.3734128857505983</v>
      </c>
      <c r="R60" s="19">
        <f t="shared" si="1"/>
        <v>0</v>
      </c>
      <c r="S60" s="19">
        <f t="shared" si="1"/>
        <v>4.3994297513161902</v>
      </c>
      <c r="T60" s="19">
        <f t="shared" si="2"/>
        <v>0</v>
      </c>
      <c r="U60" s="19">
        <f t="shared" si="3"/>
        <v>-5.2952225889940792</v>
      </c>
      <c r="V60" s="19">
        <f t="shared" si="4"/>
        <v>0</v>
      </c>
    </row>
    <row r="61" spans="1:22" x14ac:dyDescent="0.25">
      <c r="A61" s="26">
        <f>Wellpath!E61</f>
        <v>1680</v>
      </c>
      <c r="B61" s="22">
        <v>0</v>
      </c>
      <c r="C61" s="22">
        <f>SIN(Wellpath!$L61)^0.25</f>
        <v>0.93554243568327844</v>
      </c>
      <c r="D61" s="22">
        <v>0</v>
      </c>
      <c r="E61" s="20">
        <f>Model!$W$32*((drdp!B61+drdp!K61)*SAGE!$B61+(drdp!E61+drdp!N61)*SAGE!$C61+(drdp!H61+drdp!Q61)*SAGE!$D61)</f>
        <v>5.247813112097291E-2</v>
      </c>
      <c r="F61" s="20">
        <f>Model!$W$32*((drdp!C61+drdp!L61)*SAGE!$B61+(drdp!F61+drdp!O61)*SAGE!$C61+(drdp!I61+drdp!R61)*SAGE!$D61)</f>
        <v>0</v>
      </c>
      <c r="G61" s="20">
        <f>Model!$W$32*((drdp!D61+drdp!M61)*SAGE!$B61+(drdp!G61+drdp!P61)*SAGE!$C61+(drdp!J61+drdp!S61)*SAGE!$D61)</f>
        <v>-6.2541001296049475E-2</v>
      </c>
      <c r="H61" s="18">
        <f>Model!$W$32*((drdp!B61)*SAGE!$B61+(drdp!E61)*SAGE!$C61+(drdp!H61)*SAGE!$D61)</f>
        <v>3.1486878672583749E-2</v>
      </c>
      <c r="I61" s="18">
        <f>Model!$W$32*((drdp!C61)*SAGE!$B61+(drdp!F61)*SAGE!$C61+(drdp!I61)*SAGE!$D61)</f>
        <v>0</v>
      </c>
      <c r="J61" s="18">
        <f>Model!$W$32*((drdp!D61)*SAGE!$B61+(drdp!G61)*SAGE!$C61+(drdp!J61)*SAGE!$D61)</f>
        <v>-3.7524600777629688E-2</v>
      </c>
      <c r="K61" s="21">
        <f>SUM(E$3:E60)+H61</f>
        <v>2.5875356769166795</v>
      </c>
      <c r="L61" s="21">
        <f>SUM(F$3:F60)+I61</f>
        <v>0</v>
      </c>
      <c r="M61" s="21">
        <f>SUM(G$3:G60)+J61</f>
        <v>-2.172530965794508</v>
      </c>
      <c r="N61" s="21"/>
      <c r="O61" s="21"/>
      <c r="P61" s="21"/>
      <c r="Q61" s="19">
        <f t="shared" si="1"/>
        <v>6.6953408793166584</v>
      </c>
      <c r="R61" s="19">
        <f t="shared" si="1"/>
        <v>0</v>
      </c>
      <c r="S61" s="19">
        <f t="shared" si="1"/>
        <v>4.719890797336018</v>
      </c>
      <c r="T61" s="19">
        <f t="shared" si="2"/>
        <v>0</v>
      </c>
      <c r="U61" s="19">
        <f t="shared" si="3"/>
        <v>-5.62150138319954</v>
      </c>
      <c r="V61" s="19">
        <f t="shared" si="4"/>
        <v>0</v>
      </c>
    </row>
    <row r="62" spans="1:22" x14ac:dyDescent="0.25">
      <c r="A62" s="26">
        <f>Wellpath!E62</f>
        <v>1700</v>
      </c>
      <c r="B62" s="22">
        <v>0</v>
      </c>
      <c r="C62" s="22">
        <f>SIN(Wellpath!$L62)^0.25</f>
        <v>0.93554243568327844</v>
      </c>
      <c r="D62" s="22">
        <v>0</v>
      </c>
      <c r="E62" s="20">
        <f>Model!$W$32*((drdp!B62+drdp!K62)*SAGE!$B62+(drdp!E62+drdp!N62)*SAGE!$C62+(drdp!H62+drdp!Q62)*SAGE!$D62)</f>
        <v>3.1486878672583749E-2</v>
      </c>
      <c r="F62" s="20">
        <f>Model!$W$32*((drdp!C62+drdp!L62)*SAGE!$B62+(drdp!F62+drdp!O62)*SAGE!$C62+(drdp!I62+drdp!R62)*SAGE!$D62)</f>
        <v>0</v>
      </c>
      <c r="G62" s="20">
        <f>Model!$W$32*((drdp!D62+drdp!M62)*SAGE!$B62+(drdp!G62+drdp!P62)*SAGE!$C62+(drdp!J62+drdp!S62)*SAGE!$D62)</f>
        <v>-3.7524600777629688E-2</v>
      </c>
      <c r="H62" s="18">
        <f>Model!$W$32*((drdp!B62)*SAGE!$B62+(drdp!E62)*SAGE!$C62+(drdp!H62)*SAGE!$D62)</f>
        <v>2.0991252448389165E-2</v>
      </c>
      <c r="I62" s="18">
        <f>Model!$W$32*((drdp!C62)*SAGE!$B62+(drdp!F62)*SAGE!$C62+(drdp!I62)*SAGE!$D62)</f>
        <v>0</v>
      </c>
      <c r="J62" s="18">
        <f>Model!$W$32*((drdp!D62)*SAGE!$B62+(drdp!G62)*SAGE!$C62+(drdp!J62)*SAGE!$D62)</f>
        <v>-2.5016400518419791E-2</v>
      </c>
      <c r="K62" s="21">
        <f>SUM(E$3:E61)+H62</f>
        <v>2.6295181818134581</v>
      </c>
      <c r="L62" s="21">
        <f>SUM(F$3:F61)+I62</f>
        <v>0</v>
      </c>
      <c r="M62" s="21">
        <f>SUM(G$3:G61)+J62</f>
        <v>-2.2225637668313474</v>
      </c>
      <c r="N62" s="21"/>
      <c r="O62" s="21"/>
      <c r="P62" s="21"/>
      <c r="Q62" s="19">
        <f t="shared" si="1"/>
        <v>6.9143658684875549</v>
      </c>
      <c r="R62" s="19">
        <f t="shared" si="1"/>
        <v>0</v>
      </c>
      <c r="S62" s="19">
        <f t="shared" si="1"/>
        <v>4.9397896976315483</v>
      </c>
      <c r="T62" s="19">
        <f t="shared" si="2"/>
        <v>0</v>
      </c>
      <c r="U62" s="19">
        <f t="shared" si="3"/>
        <v>-5.8442718351228349</v>
      </c>
      <c r="V62" s="19">
        <f t="shared" si="4"/>
        <v>0</v>
      </c>
    </row>
    <row r="63" spans="1:22" x14ac:dyDescent="0.25">
      <c r="A63" s="26">
        <f>Wellpath!E63</f>
        <v>1710</v>
      </c>
      <c r="B63" s="22">
        <v>0</v>
      </c>
      <c r="C63" s="22">
        <f>SIN(Wellpath!$L63)^0.25</f>
        <v>0.93322295663092736</v>
      </c>
      <c r="D63" s="22">
        <v>0</v>
      </c>
      <c r="E63" s="20">
        <f>Model!$W$32*((drdp!B63+drdp!K63)*SAGE!$B63+(drdp!E63+drdp!N63)*SAGE!$C63+(drdp!H63+drdp!Q63)*SAGE!$D63)</f>
        <v>4.2459159937339286E-2</v>
      </c>
      <c r="F63" s="20">
        <f>Model!$W$32*((drdp!C63+drdp!L63)*SAGE!$B63+(drdp!F63+drdp!O63)*SAGE!$C63+(drdp!I63+drdp!R63)*SAGE!$D63)</f>
        <v>0</v>
      </c>
      <c r="G63" s="20">
        <f>Model!$W$32*((drdp!D63+drdp!M63)*SAGE!$B63+(drdp!G63+drdp!P63)*SAGE!$C63+(drdp!J63+drdp!S63)*SAGE!$D63)</f>
        <v>-4.9415640277695551E-2</v>
      </c>
      <c r="H63" s="18">
        <f>Model!$W$32*((drdp!B63)*SAGE!$B63+(drdp!E63)*SAGE!$C63+(drdp!H63)*SAGE!$D63)</f>
        <v>1.0614789984334821E-2</v>
      </c>
      <c r="I63" s="18">
        <f>Model!$W$32*((drdp!C63)*SAGE!$B63+(drdp!F63)*SAGE!$C63+(drdp!I63)*SAGE!$D63)</f>
        <v>0</v>
      </c>
      <c r="J63" s="18">
        <f>Model!$W$32*((drdp!D63)*SAGE!$B63+(drdp!G63)*SAGE!$C63+(drdp!J63)*SAGE!$D63)</f>
        <v>-1.2353910069423888E-2</v>
      </c>
      <c r="K63" s="21">
        <f>SUM(E$3:E62)+H63</f>
        <v>2.6506285980219872</v>
      </c>
      <c r="L63" s="21">
        <f>SUM(F$3:F62)+I63</f>
        <v>0</v>
      </c>
      <c r="M63" s="21">
        <f>SUM(G$3:G62)+J63</f>
        <v>-2.2474258771599813</v>
      </c>
      <c r="N63" s="21"/>
      <c r="O63" s="21"/>
      <c r="P63" s="21"/>
      <c r="Q63" s="19">
        <f t="shared" si="1"/>
        <v>7.0258319646520055</v>
      </c>
      <c r="R63" s="19">
        <f t="shared" si="1"/>
        <v>0</v>
      </c>
      <c r="S63" s="19">
        <f t="shared" si="1"/>
        <v>5.0509230733283115</v>
      </c>
      <c r="T63" s="19">
        <f t="shared" si="2"/>
        <v>0</v>
      </c>
      <c r="U63" s="19">
        <f t="shared" si="3"/>
        <v>-5.9570913019348959</v>
      </c>
      <c r="V63" s="19">
        <f t="shared" si="4"/>
        <v>0</v>
      </c>
    </row>
    <row r="64" spans="1:22" x14ac:dyDescent="0.25">
      <c r="A64" s="26">
        <f>Wellpath!E64</f>
        <v>1740</v>
      </c>
      <c r="B64" s="22">
        <v>0</v>
      </c>
      <c r="C64" s="22">
        <f>SIN(Wellpath!$L64)^0.25</f>
        <v>0.92600141286242088</v>
      </c>
      <c r="D64" s="22">
        <v>0</v>
      </c>
      <c r="E64" s="20">
        <f>Model!$W$32*((drdp!B64+drdp!K64)*SAGE!$B64+(drdp!E64+drdp!N64)*SAGE!$C64+(drdp!H64+drdp!Q64)*SAGE!$D64)</f>
        <v>6.5724254667432536E-2</v>
      </c>
      <c r="F64" s="20">
        <f>Model!$W$32*((drdp!C64+drdp!L64)*SAGE!$B64+(drdp!F64+drdp!O64)*SAGE!$C64+(drdp!I64+drdp!R64)*SAGE!$D64)</f>
        <v>0</v>
      </c>
      <c r="G64" s="20">
        <f>Model!$W$32*((drdp!D64+drdp!M64)*SAGE!$B64+(drdp!G64+drdp!P64)*SAGE!$C64+(drdp!J64+drdp!S64)*SAGE!$D64)</f>
        <v>-7.1299562426846264E-2</v>
      </c>
      <c r="H64" s="18">
        <f>Model!$W$32*((drdp!B64)*SAGE!$B64+(drdp!E64)*SAGE!$C64+(drdp!H64)*SAGE!$D64)</f>
        <v>3.2862127333716268E-2</v>
      </c>
      <c r="I64" s="18">
        <f>Model!$W$32*((drdp!C64)*SAGE!$B64+(drdp!F64)*SAGE!$C64+(drdp!I64)*SAGE!$D64)</f>
        <v>0</v>
      </c>
      <c r="J64" s="18">
        <f>Model!$W$32*((drdp!D64)*SAGE!$B64+(drdp!G64)*SAGE!$C64+(drdp!J64)*SAGE!$D64)</f>
        <v>-3.5649781213423132E-2</v>
      </c>
      <c r="K64" s="21">
        <f>SUM(E$3:E63)+H64</f>
        <v>2.7153350953087081</v>
      </c>
      <c r="L64" s="21">
        <f>SUM(F$3:F63)+I64</f>
        <v>0</v>
      </c>
      <c r="M64" s="21">
        <f>SUM(G$3:G63)+J64</f>
        <v>-2.3201373885816761</v>
      </c>
      <c r="N64" s="21"/>
      <c r="O64" s="21"/>
      <c r="P64" s="21"/>
      <c r="Q64" s="19">
        <f t="shared" si="1"/>
        <v>7.373044679815151</v>
      </c>
      <c r="R64" s="19">
        <f t="shared" si="1"/>
        <v>0</v>
      </c>
      <c r="S64" s="19">
        <f t="shared" si="1"/>
        <v>5.3830375018945995</v>
      </c>
      <c r="T64" s="19">
        <f t="shared" si="2"/>
        <v>0</v>
      </c>
      <c r="U64" s="19">
        <f t="shared" si="3"/>
        <v>-6.2999504771537227</v>
      </c>
      <c r="V64" s="19">
        <f t="shared" si="4"/>
        <v>0</v>
      </c>
    </row>
    <row r="65" spans="1:22" x14ac:dyDescent="0.25">
      <c r="A65" s="26">
        <f>Wellpath!E65</f>
        <v>1770</v>
      </c>
      <c r="B65" s="22">
        <v>0</v>
      </c>
      <c r="C65" s="22">
        <f>SIN(Wellpath!$L65)^0.25</f>
        <v>0.91831779855067519</v>
      </c>
      <c r="D65" s="22">
        <v>0</v>
      </c>
      <c r="E65" s="20">
        <f>Model!$W$32*((drdp!B65+drdp!K65)*SAGE!$B65+(drdp!E65+drdp!N65)*SAGE!$C65+(drdp!H65+drdp!Q65)*SAGE!$D65)</f>
        <v>6.7606865796148108E-2</v>
      </c>
      <c r="F65" s="20">
        <f>Model!$W$32*((drdp!C65+drdp!L65)*SAGE!$B65+(drdp!F65+drdp!O65)*SAGE!$C65+(drdp!I65+drdp!R65)*SAGE!$D65)</f>
        <v>0</v>
      </c>
      <c r="G65" s="20">
        <f>Model!$W$32*((drdp!D65+drdp!M65)*SAGE!$B65+(drdp!G65+drdp!P65)*SAGE!$C65+(drdp!J65+drdp!S65)*SAGE!$D65)</f>
        <v>-6.839016110200076E-2</v>
      </c>
      <c r="H65" s="18">
        <f>Model!$W$32*((drdp!B65)*SAGE!$B65+(drdp!E65)*SAGE!$C65+(drdp!H65)*SAGE!$D65)</f>
        <v>3.3803432898074054E-2</v>
      </c>
      <c r="I65" s="18">
        <f>Model!$W$32*((drdp!C65)*SAGE!$B65+(drdp!F65)*SAGE!$C65+(drdp!I65)*SAGE!$D65)</f>
        <v>0</v>
      </c>
      <c r="J65" s="18">
        <f>Model!$W$32*((drdp!D65)*SAGE!$B65+(drdp!G65)*SAGE!$C65+(drdp!J65)*SAGE!$D65)</f>
        <v>-3.419508055100038E-2</v>
      </c>
      <c r="K65" s="21">
        <f>SUM(E$3:E64)+H65</f>
        <v>2.7820006555404984</v>
      </c>
      <c r="L65" s="21">
        <f>SUM(F$3:F64)+I65</f>
        <v>0</v>
      </c>
      <c r="M65" s="21">
        <f>SUM(G$3:G64)+J65</f>
        <v>-2.3899822503460997</v>
      </c>
      <c r="N65" s="21"/>
      <c r="O65" s="21"/>
      <c r="P65" s="21"/>
      <c r="Q65" s="19">
        <f t="shared" si="1"/>
        <v>7.7395276474277628</v>
      </c>
      <c r="R65" s="19">
        <f t="shared" si="1"/>
        <v>0</v>
      </c>
      <c r="S65" s="19">
        <f t="shared" si="1"/>
        <v>5.7120151569694064</v>
      </c>
      <c r="T65" s="19">
        <f t="shared" si="2"/>
        <v>0</v>
      </c>
      <c r="U65" s="19">
        <f t="shared" si="3"/>
        <v>-6.6489321871930045</v>
      </c>
      <c r="V65" s="19">
        <f t="shared" si="4"/>
        <v>0</v>
      </c>
    </row>
    <row r="66" spans="1:22" x14ac:dyDescent="0.25">
      <c r="A66" s="26">
        <f>Wellpath!E66</f>
        <v>1800</v>
      </c>
      <c r="B66" s="22">
        <v>0</v>
      </c>
      <c r="C66" s="22">
        <f>SIN(Wellpath!$L66)^0.25</f>
        <v>0.91014915624170278</v>
      </c>
      <c r="D66" s="22">
        <v>0</v>
      </c>
      <c r="E66" s="20">
        <f>Model!$W$32*((drdp!B66+drdp!K66)*SAGE!$B66+(drdp!E66+drdp!N66)*SAGE!$C66+(drdp!H66+drdp!Q66)*SAGE!$D66)</f>
        <v>6.9330220904058382E-2</v>
      </c>
      <c r="F66" s="20">
        <f>Model!$W$32*((drdp!C66+drdp!L66)*SAGE!$B66+(drdp!F66+drdp!O66)*SAGE!$C66+(drdp!I66+drdp!R66)*SAGE!$D66)</f>
        <v>0</v>
      </c>
      <c r="G66" s="20">
        <f>Model!$W$32*((drdp!D66+drdp!M66)*SAGE!$B66+(drdp!G66+drdp!P66)*SAGE!$C66+(drdp!J66+drdp!S66)*SAGE!$D66)</f>
        <v>-6.5402066671501502E-2</v>
      </c>
      <c r="H66" s="18">
        <f>Model!$W$32*((drdp!B66)*SAGE!$B66+(drdp!E66)*SAGE!$C66+(drdp!H66)*SAGE!$D66)</f>
        <v>3.4665110452029191E-2</v>
      </c>
      <c r="I66" s="18">
        <f>Model!$W$32*((drdp!C66)*SAGE!$B66+(drdp!F66)*SAGE!$C66+(drdp!I66)*SAGE!$D66)</f>
        <v>0</v>
      </c>
      <c r="J66" s="18">
        <f>Model!$W$32*((drdp!D66)*SAGE!$B66+(drdp!G66)*SAGE!$C66+(drdp!J66)*SAGE!$D66)</f>
        <v>-3.2701033335750751E-2</v>
      </c>
      <c r="K66" s="21">
        <f>SUM(E$3:E65)+H66</f>
        <v>2.8504691988906017</v>
      </c>
      <c r="L66" s="21">
        <f>SUM(F$3:F65)+I66</f>
        <v>0</v>
      </c>
      <c r="M66" s="21">
        <f>SUM(G$3:G65)+J66</f>
        <v>-2.4568783642328507</v>
      </c>
      <c r="N66" s="21"/>
      <c r="O66" s="21"/>
      <c r="P66" s="21"/>
      <c r="Q66" s="19">
        <f t="shared" si="1"/>
        <v>8.125174653824029</v>
      </c>
      <c r="R66" s="19">
        <f t="shared" si="1"/>
        <v>0</v>
      </c>
      <c r="S66" s="19">
        <f t="shared" si="1"/>
        <v>6.0362512966354878</v>
      </c>
      <c r="T66" s="19">
        <f t="shared" si="2"/>
        <v>0</v>
      </c>
      <c r="U66" s="19">
        <f t="shared" si="3"/>
        <v>-7.0032561026664659</v>
      </c>
      <c r="V66" s="19">
        <f t="shared" si="4"/>
        <v>0</v>
      </c>
    </row>
    <row r="67" spans="1:22" x14ac:dyDescent="0.25">
      <c r="A67" s="26">
        <f>Wellpath!E67</f>
        <v>1830</v>
      </c>
      <c r="B67" s="22">
        <v>0</v>
      </c>
      <c r="C67" s="22">
        <f>SIN(Wellpath!$L67)^0.25</f>
        <v>0.90146928507100721</v>
      </c>
      <c r="D67" s="22">
        <v>0</v>
      </c>
      <c r="E67" s="20">
        <f>Model!$W$32*((drdp!B67+drdp!K67)*SAGE!$B67+(drdp!E67+drdp!N67)*SAGE!$C67+(drdp!H67+drdp!Q67)*SAGE!$D67)</f>
        <v>7.0887935696411913E-2</v>
      </c>
      <c r="F67" s="20">
        <f>Model!$W$32*((drdp!C67+drdp!L67)*SAGE!$B67+(drdp!F67+drdp!O67)*SAGE!$C67+(drdp!I67+drdp!R67)*SAGE!$D67)</f>
        <v>0</v>
      </c>
      <c r="G67" s="20">
        <f>Model!$W$32*((drdp!D67+drdp!M67)*SAGE!$B67+(drdp!G67+drdp!P67)*SAGE!$C67+(drdp!J67+drdp!S67)*SAGE!$D67)</f>
        <v>-6.2342367073798872E-2</v>
      </c>
      <c r="H67" s="18">
        <f>Model!$W$32*((drdp!B67)*SAGE!$B67+(drdp!E67)*SAGE!$C67+(drdp!H67)*SAGE!$D67)</f>
        <v>3.5443967848205957E-2</v>
      </c>
      <c r="I67" s="18">
        <f>Model!$W$32*((drdp!C67)*SAGE!$B67+(drdp!F67)*SAGE!$C67+(drdp!I67)*SAGE!$D67)</f>
        <v>0</v>
      </c>
      <c r="J67" s="18">
        <f>Model!$W$32*((drdp!D67)*SAGE!$B67+(drdp!G67)*SAGE!$C67+(drdp!J67)*SAGE!$D67)</f>
        <v>-3.1171183536899436E-2</v>
      </c>
      <c r="K67" s="21">
        <f>SUM(E$3:E66)+H67</f>
        <v>2.9205782771908368</v>
      </c>
      <c r="L67" s="21">
        <f>SUM(F$3:F66)+I67</f>
        <v>0</v>
      </c>
      <c r="M67" s="21">
        <f>SUM(G$3:G66)+J67</f>
        <v>-2.5207505811055007</v>
      </c>
      <c r="N67" s="21"/>
      <c r="O67" s="21"/>
      <c r="P67" s="21"/>
      <c r="Q67" s="19">
        <f t="shared" si="1"/>
        <v>8.5297774731989975</v>
      </c>
      <c r="R67" s="19">
        <f t="shared" si="1"/>
        <v>0</v>
      </c>
      <c r="S67" s="19">
        <f t="shared" si="1"/>
        <v>6.3541834921437195</v>
      </c>
      <c r="T67" s="19">
        <f t="shared" si="2"/>
        <v>0</v>
      </c>
      <c r="U67" s="19">
        <f t="shared" si="3"/>
        <v>-7.3620493893929035</v>
      </c>
      <c r="V67" s="19">
        <f t="shared" si="4"/>
        <v>0</v>
      </c>
    </row>
    <row r="68" spans="1:22" x14ac:dyDescent="0.25">
      <c r="A68" s="26">
        <f>Wellpath!E68</f>
        <v>1860</v>
      </c>
      <c r="B68" s="22">
        <v>0</v>
      </c>
      <c r="C68" s="22">
        <f>SIN(Wellpath!$L68)^0.25</f>
        <v>0.89224814731773427</v>
      </c>
      <c r="D68" s="22">
        <v>0</v>
      </c>
      <c r="E68" s="20">
        <f>Model!$W$32*((drdp!B68+drdp!K68)*SAGE!$B68+(drdp!E68+drdp!N68)*SAGE!$C68+(drdp!H68+drdp!Q68)*SAGE!$D68)</f>
        <v>7.2273542845314342E-2</v>
      </c>
      <c r="F68" s="20">
        <f>Model!$W$32*((drdp!C68+drdp!L68)*SAGE!$B68+(drdp!F68+drdp!O68)*SAGE!$C68+(drdp!I68+drdp!R68)*SAGE!$D68)</f>
        <v>0</v>
      </c>
      <c r="G68" s="20">
        <f>Model!$W$32*((drdp!D68+drdp!M68)*SAGE!$B68+(drdp!G68+drdp!P68)*SAGE!$C68+(drdp!J68+drdp!S68)*SAGE!$D68)</f>
        <v>-5.9218430415150507E-2</v>
      </c>
      <c r="H68" s="18">
        <f>Model!$W$32*((drdp!B68)*SAGE!$B68+(drdp!E68)*SAGE!$C68+(drdp!H68)*SAGE!$D68)</f>
        <v>3.6136771422657171E-2</v>
      </c>
      <c r="I68" s="18">
        <f>Model!$W$32*((drdp!C68)*SAGE!$B68+(drdp!F68)*SAGE!$C68+(drdp!I68)*SAGE!$D68)</f>
        <v>0</v>
      </c>
      <c r="J68" s="18">
        <f>Model!$W$32*((drdp!D68)*SAGE!$B68+(drdp!G68)*SAGE!$C68+(drdp!J68)*SAGE!$D68)</f>
        <v>-2.9609215207575253E-2</v>
      </c>
      <c r="K68" s="21">
        <f>SUM(E$3:E67)+H68</f>
        <v>2.9921590164617</v>
      </c>
      <c r="L68" s="21">
        <f>SUM(F$3:F67)+I68</f>
        <v>0</v>
      </c>
      <c r="M68" s="21">
        <f>SUM(G$3:G67)+J68</f>
        <v>-2.5815309798499753</v>
      </c>
      <c r="N68" s="21"/>
      <c r="O68" s="21"/>
      <c r="P68" s="21"/>
      <c r="Q68" s="19">
        <f t="shared" ref="Q68:S131" si="5">K68^2</f>
        <v>8.953015579793048</v>
      </c>
      <c r="R68" s="19">
        <f t="shared" si="5"/>
        <v>0</v>
      </c>
      <c r="S68" s="19">
        <f t="shared" si="5"/>
        <v>6.6643021999251735</v>
      </c>
      <c r="T68" s="19">
        <f t="shared" ref="T68:T131" si="6">K68*L68</f>
        <v>0</v>
      </c>
      <c r="U68" s="19">
        <f t="shared" ref="U68:U131" si="7">K68*M68</f>
        <v>-7.724351197633311</v>
      </c>
      <c r="V68" s="19">
        <f t="shared" ref="V68:V131" si="8">L68*M68</f>
        <v>0</v>
      </c>
    </row>
    <row r="69" spans="1:22" x14ac:dyDescent="0.25">
      <c r="A69" s="26">
        <f>Wellpath!E69</f>
        <v>1890</v>
      </c>
      <c r="B69" s="22">
        <v>0</v>
      </c>
      <c r="C69" s="22">
        <f>SIN(Wellpath!$L69)^0.25</f>
        <v>0.88245112732381503</v>
      </c>
      <c r="D69" s="22">
        <v>0</v>
      </c>
      <c r="E69" s="20">
        <f>Model!$W$32*((drdp!B69+drdp!K69)*SAGE!$B69+(drdp!E69+drdp!N69)*SAGE!$C69+(drdp!H69+drdp!Q69)*SAGE!$D69)</f>
        <v>7.3480425526799176E-2</v>
      </c>
      <c r="F69" s="20">
        <f>Model!$W$32*((drdp!C69+drdp!L69)*SAGE!$B69+(drdp!F69+drdp!O69)*SAGE!$C69+(drdp!I69+drdp!R69)*SAGE!$D69)</f>
        <v>0</v>
      </c>
      <c r="G69" s="20">
        <f>Model!$W$32*((drdp!D69+drdp!M69)*SAGE!$B69+(drdp!G69+drdp!P69)*SAGE!$C69+(drdp!J69+drdp!S69)*SAGE!$D69)</f>
        <v>-5.6037909979224025E-2</v>
      </c>
      <c r="H69" s="18">
        <f>Model!$W$32*((drdp!B69)*SAGE!$B69+(drdp!E69)*SAGE!$C69+(drdp!H69)*SAGE!$D69)</f>
        <v>3.6740212763399588E-2</v>
      </c>
      <c r="I69" s="18">
        <f>Model!$W$32*((drdp!C69)*SAGE!$B69+(drdp!F69)*SAGE!$C69+(drdp!I69)*SAGE!$D69)</f>
        <v>0</v>
      </c>
      <c r="J69" s="18">
        <f>Model!$W$32*((drdp!D69)*SAGE!$B69+(drdp!G69)*SAGE!$C69+(drdp!J69)*SAGE!$D69)</f>
        <v>-2.8018954989612013E-2</v>
      </c>
      <c r="K69" s="21">
        <f>SUM(E$3:E68)+H69</f>
        <v>3.0650360006477571</v>
      </c>
      <c r="L69" s="21">
        <f>SUM(F$3:F68)+I69</f>
        <v>0</v>
      </c>
      <c r="M69" s="21">
        <f>SUM(G$3:G68)+J69</f>
        <v>-2.6391591500471629</v>
      </c>
      <c r="N69" s="21"/>
      <c r="O69" s="21"/>
      <c r="P69" s="21"/>
      <c r="Q69" s="19">
        <f t="shared" si="5"/>
        <v>9.3944456852667972</v>
      </c>
      <c r="R69" s="19">
        <f t="shared" si="5"/>
        <v>0</v>
      </c>
      <c r="S69" s="19">
        <f t="shared" si="5"/>
        <v>6.9651610192776632</v>
      </c>
      <c r="T69" s="19">
        <f t="shared" si="6"/>
        <v>0</v>
      </c>
      <c r="U69" s="19">
        <f t="shared" si="7"/>
        <v>-8.0891178063334905</v>
      </c>
      <c r="V69" s="19">
        <f t="shared" si="8"/>
        <v>0</v>
      </c>
    </row>
    <row r="70" spans="1:22" x14ac:dyDescent="0.25">
      <c r="A70" s="26">
        <f>Wellpath!E70</f>
        <v>1920</v>
      </c>
      <c r="B70" s="22">
        <v>0</v>
      </c>
      <c r="C70" s="22">
        <f>SIN(Wellpath!$L70)^0.25</f>
        <v>0.87203809628951079</v>
      </c>
      <c r="D70" s="22">
        <v>0</v>
      </c>
      <c r="E70" s="20">
        <f>Model!$W$32*((drdp!B70+drdp!K70)*SAGE!$B70+(drdp!E70+drdp!N70)*SAGE!$C70+(drdp!H70+drdp!Q70)*SAGE!$D70)</f>
        <v>7.4501730862029242E-2</v>
      </c>
      <c r="F70" s="20">
        <f>Model!$W$32*((drdp!C70+drdp!L70)*SAGE!$B70+(drdp!F70+drdp!O70)*SAGE!$C70+(drdp!I70+drdp!R70)*SAGE!$D70)</f>
        <v>0</v>
      </c>
      <c r="G70" s="20">
        <f>Model!$W$32*((drdp!D70+drdp!M70)*SAGE!$B70+(drdp!G70+drdp!P70)*SAGE!$C70+(drdp!J70+drdp!S70)*SAGE!$D70)</f>
        <v>-5.2808752554879976E-2</v>
      </c>
      <c r="H70" s="18">
        <f>Model!$W$32*((drdp!B70)*SAGE!$B70+(drdp!E70)*SAGE!$C70+(drdp!H70)*SAGE!$D70)</f>
        <v>3.7250865431014621E-2</v>
      </c>
      <c r="I70" s="18">
        <f>Model!$W$32*((drdp!C70)*SAGE!$B70+(drdp!F70)*SAGE!$C70+(drdp!I70)*SAGE!$D70)</f>
        <v>0</v>
      </c>
      <c r="J70" s="18">
        <f>Model!$W$32*((drdp!D70)*SAGE!$B70+(drdp!G70)*SAGE!$C70+(drdp!J70)*SAGE!$D70)</f>
        <v>-2.6404376277439988E-2</v>
      </c>
      <c r="K70" s="21">
        <f>SUM(E$3:E69)+H70</f>
        <v>3.139027078842171</v>
      </c>
      <c r="L70" s="21">
        <f>SUM(F$3:F69)+I70</f>
        <v>0</v>
      </c>
      <c r="M70" s="21">
        <f>SUM(G$3:G69)+J70</f>
        <v>-2.6935824813142148</v>
      </c>
      <c r="N70" s="21"/>
      <c r="O70" s="21"/>
      <c r="P70" s="21"/>
      <c r="Q70" s="19">
        <f t="shared" si="5"/>
        <v>9.8534910017044126</v>
      </c>
      <c r="R70" s="19">
        <f t="shared" si="5"/>
        <v>0</v>
      </c>
      <c r="S70" s="19">
        <f t="shared" si="5"/>
        <v>7.2553865836428422</v>
      </c>
      <c r="T70" s="19">
        <f t="shared" si="6"/>
        <v>0</v>
      </c>
      <c r="U70" s="19">
        <f t="shared" si="7"/>
        <v>-8.4552283479402064</v>
      </c>
      <c r="V70" s="19">
        <f t="shared" si="8"/>
        <v>0</v>
      </c>
    </row>
    <row r="71" spans="1:22" x14ac:dyDescent="0.25">
      <c r="A71" s="26">
        <f>Wellpath!E71</f>
        <v>1950</v>
      </c>
      <c r="B71" s="22">
        <v>0</v>
      </c>
      <c r="C71" s="22">
        <f>SIN(Wellpath!$L71)^0.25</f>
        <v>0.86096221824452712</v>
      </c>
      <c r="D71" s="22">
        <v>0</v>
      </c>
      <c r="E71" s="20">
        <f>Model!$W$32*((drdp!B71+drdp!K71)*SAGE!$B71+(drdp!E71+drdp!N71)*SAGE!$C71+(drdp!H71+drdp!Q71)*SAGE!$D71)</f>
        <v>7.5330256630933401E-2</v>
      </c>
      <c r="F71" s="20">
        <f>Model!$W$32*((drdp!C71+drdp!L71)*SAGE!$B71+(drdp!F71+drdp!O71)*SAGE!$C71+(drdp!I71+drdp!R71)*SAGE!$D71)</f>
        <v>0</v>
      </c>
      <c r="G71" s="20">
        <f>Model!$W$32*((drdp!D71+drdp!M71)*SAGE!$B71+(drdp!G71+drdp!P71)*SAGE!$C71+(drdp!J71+drdp!S71)*SAGE!$D71)</f>
        <v>-4.953921109548428E-2</v>
      </c>
      <c r="H71" s="18">
        <f>Model!$W$32*((drdp!B71)*SAGE!$B71+(drdp!E71)*SAGE!$C71+(drdp!H71)*SAGE!$D71)</f>
        <v>3.76651283154667E-2</v>
      </c>
      <c r="I71" s="18">
        <f>Model!$W$32*((drdp!C71)*SAGE!$B71+(drdp!F71)*SAGE!$C71+(drdp!I71)*SAGE!$D71)</f>
        <v>0</v>
      </c>
      <c r="J71" s="18">
        <f>Model!$W$32*((drdp!D71)*SAGE!$B71+(drdp!G71)*SAGE!$C71+(drdp!J71)*SAGE!$D71)</f>
        <v>-2.476960554774214E-2</v>
      </c>
      <c r="K71" s="21">
        <f>SUM(E$3:E70)+H71</f>
        <v>3.2139430725886524</v>
      </c>
      <c r="L71" s="21">
        <f>SUM(F$3:F70)+I71</f>
        <v>0</v>
      </c>
      <c r="M71" s="21">
        <f>SUM(G$3:G70)+J71</f>
        <v>-2.7447564631393968</v>
      </c>
      <c r="N71" s="21"/>
      <c r="O71" s="21"/>
      <c r="P71" s="21"/>
      <c r="Q71" s="19">
        <f t="shared" si="5"/>
        <v>10.329430073840587</v>
      </c>
      <c r="R71" s="19">
        <f t="shared" si="5"/>
        <v>0</v>
      </c>
      <c r="S71" s="19">
        <f t="shared" si="5"/>
        <v>7.5336880419454912</v>
      </c>
      <c r="T71" s="19">
        <f t="shared" si="6"/>
        <v>0</v>
      </c>
      <c r="U71" s="19">
        <f t="shared" si="7"/>
        <v>-8.8214910206497947</v>
      </c>
      <c r="V71" s="19">
        <f t="shared" si="8"/>
        <v>0</v>
      </c>
    </row>
    <row r="72" spans="1:22" x14ac:dyDescent="0.25">
      <c r="A72" s="26">
        <f>Wellpath!E72</f>
        <v>1980</v>
      </c>
      <c r="B72" s="22">
        <v>0</v>
      </c>
      <c r="C72" s="22">
        <f>SIN(Wellpath!$L72)^0.25</f>
        <v>0.84916840558946993</v>
      </c>
      <c r="D72" s="22">
        <v>0</v>
      </c>
      <c r="E72" s="20">
        <f>Model!$W$32*((drdp!B72+drdp!K72)*SAGE!$B72+(drdp!E72+drdp!N72)*SAGE!$C72+(drdp!H72+drdp!Q72)*SAGE!$D72)</f>
        <v>7.5958301855497359E-2</v>
      </c>
      <c r="F72" s="20">
        <f>Model!$W$32*((drdp!C72+drdp!L72)*SAGE!$B72+(drdp!F72+drdp!O72)*SAGE!$C72+(drdp!I72+drdp!R72)*SAGE!$D72)</f>
        <v>0</v>
      </c>
      <c r="G72" s="20">
        <f>Model!$W$32*((drdp!D72+drdp!M72)*SAGE!$B72+(drdp!G72+drdp!P72)*SAGE!$C72+(drdp!J72+drdp!S72)*SAGE!$D72)</f>
        <v>-4.6237863068881807E-2</v>
      </c>
      <c r="H72" s="18">
        <f>Model!$W$32*((drdp!B72)*SAGE!$B72+(drdp!E72)*SAGE!$C72+(drdp!H72)*SAGE!$D72)</f>
        <v>3.797915092774868E-2</v>
      </c>
      <c r="I72" s="18">
        <f>Model!$W$32*((drdp!C72)*SAGE!$B72+(drdp!F72)*SAGE!$C72+(drdp!I72)*SAGE!$D72)</f>
        <v>0</v>
      </c>
      <c r="J72" s="18">
        <f>Model!$W$32*((drdp!D72)*SAGE!$B72+(drdp!G72)*SAGE!$C72+(drdp!J72)*SAGE!$D72)</f>
        <v>-2.3118931534440904E-2</v>
      </c>
      <c r="K72" s="21">
        <f>SUM(E$3:E71)+H72</f>
        <v>3.2895873518318677</v>
      </c>
      <c r="L72" s="21">
        <f>SUM(F$3:F71)+I72</f>
        <v>0</v>
      </c>
      <c r="M72" s="21">
        <f>SUM(G$3:G71)+J72</f>
        <v>-2.7926450002215799</v>
      </c>
      <c r="N72" s="21"/>
      <c r="O72" s="21"/>
      <c r="P72" s="21"/>
      <c r="Q72" s="19">
        <f t="shared" si="5"/>
        <v>10.8213849453322</v>
      </c>
      <c r="R72" s="19">
        <f t="shared" si="5"/>
        <v>0</v>
      </c>
      <c r="S72" s="19">
        <f t="shared" si="5"/>
        <v>7.7988660972625876</v>
      </c>
      <c r="T72" s="19">
        <f t="shared" si="6"/>
        <v>0</v>
      </c>
      <c r="U72" s="19">
        <f t="shared" si="7"/>
        <v>-9.1866496708854122</v>
      </c>
      <c r="V72" s="19">
        <f t="shared" si="8"/>
        <v>0</v>
      </c>
    </row>
    <row r="73" spans="1:22" x14ac:dyDescent="0.25">
      <c r="A73" s="26">
        <f>Wellpath!E73</f>
        <v>2010</v>
      </c>
      <c r="B73" s="22">
        <v>0</v>
      </c>
      <c r="C73" s="22">
        <f>SIN(Wellpath!$L73)^0.25</f>
        <v>0.8365912920128612</v>
      </c>
      <c r="D73" s="22">
        <v>0</v>
      </c>
      <c r="E73" s="20">
        <f>Model!$W$32*((drdp!B73+drdp!K73)*SAGE!$B73+(drdp!E73+drdp!N73)*SAGE!$C73+(drdp!H73+drdp!Q73)*SAGE!$D73)</f>
        <v>7.6377467661967943E-2</v>
      </c>
      <c r="F73" s="20">
        <f>Model!$W$32*((drdp!C73+drdp!L73)*SAGE!$B73+(drdp!F73+drdp!O73)*SAGE!$C73+(drdp!I73+drdp!R73)*SAGE!$D73)</f>
        <v>0</v>
      </c>
      <c r="G73" s="20">
        <f>Model!$W$32*((drdp!D73+drdp!M73)*SAGE!$B73+(drdp!G73+drdp!P73)*SAGE!$C73+(drdp!J73+drdp!S73)*SAGE!$D73)</f>
        <v>-4.2913636352370249E-2</v>
      </c>
      <c r="H73" s="18">
        <f>Model!$W$32*((drdp!B73)*SAGE!$B73+(drdp!E73)*SAGE!$C73+(drdp!H73)*SAGE!$D73)</f>
        <v>3.8188733830983972E-2</v>
      </c>
      <c r="I73" s="18">
        <f>Model!$W$32*((drdp!C73)*SAGE!$B73+(drdp!F73)*SAGE!$C73+(drdp!I73)*SAGE!$D73)</f>
        <v>0</v>
      </c>
      <c r="J73" s="18">
        <f>Model!$W$32*((drdp!D73)*SAGE!$B73+(drdp!G73)*SAGE!$C73+(drdp!J73)*SAGE!$D73)</f>
        <v>-2.1456818176185125E-2</v>
      </c>
      <c r="K73" s="21">
        <f>SUM(E$3:E72)+H73</f>
        <v>3.3657552365906005</v>
      </c>
      <c r="L73" s="21">
        <f>SUM(F$3:F72)+I73</f>
        <v>0</v>
      </c>
      <c r="M73" s="21">
        <f>SUM(G$3:G72)+J73</f>
        <v>-2.837220749932206</v>
      </c>
      <c r="N73" s="21"/>
      <c r="O73" s="21"/>
      <c r="P73" s="21"/>
      <c r="Q73" s="19">
        <f t="shared" si="5"/>
        <v>11.328308312637049</v>
      </c>
      <c r="R73" s="19">
        <f t="shared" si="5"/>
        <v>0</v>
      </c>
      <c r="S73" s="19">
        <f t="shared" si="5"/>
        <v>8.0498215838458691</v>
      </c>
      <c r="T73" s="19">
        <f t="shared" si="6"/>
        <v>0</v>
      </c>
      <c r="U73" s="19">
        <f t="shared" si="7"/>
        <v>-9.5493905964478323</v>
      </c>
      <c r="V73" s="19">
        <f t="shared" si="8"/>
        <v>0</v>
      </c>
    </row>
    <row r="74" spans="1:22" x14ac:dyDescent="0.25">
      <c r="A74" s="26">
        <f>Wellpath!E74</f>
        <v>2040</v>
      </c>
      <c r="B74" s="22">
        <v>0</v>
      </c>
      <c r="C74" s="22">
        <f>SIN(Wellpath!$L74)^0.25</f>
        <v>0.82315252789951865</v>
      </c>
      <c r="D74" s="22">
        <v>0</v>
      </c>
      <c r="E74" s="20">
        <f>Model!$W$32*((drdp!B74+drdp!K74)*SAGE!$B74+(drdp!E74+drdp!N74)*SAGE!$C74+(drdp!H74+drdp!Q74)*SAGE!$D74)</f>
        <v>7.6578388352498417E-2</v>
      </c>
      <c r="F74" s="20">
        <f>Model!$W$32*((drdp!C74+drdp!L74)*SAGE!$B74+(drdp!F74+drdp!O74)*SAGE!$C74+(drdp!I74+drdp!R74)*SAGE!$D74)</f>
        <v>0</v>
      </c>
      <c r="G74" s="20">
        <f>Model!$W$32*((drdp!D74+drdp!M74)*SAGE!$B74+(drdp!G74+drdp!P74)*SAGE!$C74+(drdp!J74+drdp!S74)*SAGE!$D74)</f>
        <v>-3.9575845250841284E-2</v>
      </c>
      <c r="H74" s="18">
        <f>Model!$W$32*((drdp!B74)*SAGE!$B74+(drdp!E74)*SAGE!$C74+(drdp!H74)*SAGE!$D74)</f>
        <v>3.8289194176249208E-2</v>
      </c>
      <c r="I74" s="18">
        <f>Model!$W$32*((drdp!C74)*SAGE!$B74+(drdp!F74)*SAGE!$C74+(drdp!I74)*SAGE!$D74)</f>
        <v>0</v>
      </c>
      <c r="J74" s="18">
        <f>Model!$W$32*((drdp!D74)*SAGE!$B74+(drdp!G74)*SAGE!$C74+(drdp!J74)*SAGE!$D74)</f>
        <v>-1.9787922625420642E-2</v>
      </c>
      <c r="K74" s="21">
        <f>SUM(E$3:E73)+H74</f>
        <v>3.4422331645978335</v>
      </c>
      <c r="L74" s="21">
        <f>SUM(F$3:F73)+I74</f>
        <v>0</v>
      </c>
      <c r="M74" s="21">
        <f>SUM(G$3:G73)+J74</f>
        <v>-2.8784654907338116</v>
      </c>
      <c r="N74" s="21"/>
      <c r="O74" s="21"/>
      <c r="P74" s="21"/>
      <c r="Q74" s="19">
        <f t="shared" si="5"/>
        <v>11.848969159457216</v>
      </c>
      <c r="R74" s="19">
        <f t="shared" si="5"/>
        <v>0</v>
      </c>
      <c r="S74" s="19">
        <f t="shared" si="5"/>
        <v>8.2855635813454427</v>
      </c>
      <c r="T74" s="19">
        <f t="shared" si="6"/>
        <v>0</v>
      </c>
      <c r="U74" s="19">
        <f t="shared" si="7"/>
        <v>-9.9083493753543035</v>
      </c>
      <c r="V74" s="19">
        <f t="shared" si="8"/>
        <v>0</v>
      </c>
    </row>
    <row r="75" spans="1:22" x14ac:dyDescent="0.25">
      <c r="A75" s="26">
        <f>Wellpath!E75</f>
        <v>2070</v>
      </c>
      <c r="B75" s="22">
        <v>0</v>
      </c>
      <c r="C75" s="22">
        <f>SIN(Wellpath!$L75)^0.25</f>
        <v>0.80875710393816835</v>
      </c>
      <c r="D75" s="22">
        <v>0</v>
      </c>
      <c r="E75" s="20">
        <f>Model!$W$32*((drdp!B75+drdp!K75)*SAGE!$B75+(drdp!E75+drdp!N75)*SAGE!$C75+(drdp!H75+drdp!Q75)*SAGE!$D75)</f>
        <v>7.6550362327691107E-2</v>
      </c>
      <c r="F75" s="20">
        <f>Model!$W$32*((drdp!C75+drdp!L75)*SAGE!$B75+(drdp!F75+drdp!O75)*SAGE!$C75+(drdp!I75+drdp!R75)*SAGE!$D75)</f>
        <v>0</v>
      </c>
      <c r="G75" s="20">
        <f>Model!$W$32*((drdp!D75+drdp!M75)*SAGE!$B75+(drdp!G75+drdp!P75)*SAGE!$C75+(drdp!J75+drdp!S75)*SAGE!$D75)</f>
        <v>-3.6234240298681948E-2</v>
      </c>
      <c r="H75" s="18">
        <f>Model!$W$32*((drdp!B75)*SAGE!$B75+(drdp!E75)*SAGE!$C75+(drdp!H75)*SAGE!$D75)</f>
        <v>3.8275181163845554E-2</v>
      </c>
      <c r="I75" s="18">
        <f>Model!$W$32*((drdp!C75)*SAGE!$B75+(drdp!F75)*SAGE!$C75+(drdp!I75)*SAGE!$D75)</f>
        <v>0</v>
      </c>
      <c r="J75" s="18">
        <f>Model!$W$32*((drdp!D75)*SAGE!$B75+(drdp!G75)*SAGE!$C75+(drdp!J75)*SAGE!$D75)</f>
        <v>-1.8117120149340974E-2</v>
      </c>
      <c r="K75" s="21">
        <f>SUM(E$3:E74)+H75</f>
        <v>3.5187975399379288</v>
      </c>
      <c r="L75" s="21">
        <f>SUM(F$3:F74)+I75</f>
        <v>0</v>
      </c>
      <c r="M75" s="21">
        <f>SUM(G$3:G74)+J75</f>
        <v>-2.9163705335085734</v>
      </c>
      <c r="N75" s="21"/>
      <c r="O75" s="21"/>
      <c r="P75" s="21"/>
      <c r="Q75" s="19">
        <f t="shared" si="5"/>
        <v>12.381936127073219</v>
      </c>
      <c r="R75" s="19">
        <f t="shared" si="5"/>
        <v>0</v>
      </c>
      <c r="S75" s="19">
        <f t="shared" si="5"/>
        <v>8.5052170887170817</v>
      </c>
      <c r="T75" s="19">
        <f t="shared" si="6"/>
        <v>0</v>
      </c>
      <c r="U75" s="19">
        <f t="shared" si="7"/>
        <v>-10.262117458857434</v>
      </c>
      <c r="V75" s="19">
        <f t="shared" si="8"/>
        <v>0</v>
      </c>
    </row>
    <row r="76" spans="1:22" x14ac:dyDescent="0.25">
      <c r="A76" s="26">
        <f>Wellpath!E76</f>
        <v>2100</v>
      </c>
      <c r="B76" s="22">
        <v>0</v>
      </c>
      <c r="C76" s="22">
        <f>SIN(Wellpath!$L76)^0.25</f>
        <v>0.79328824622803817</v>
      </c>
      <c r="D76" s="22">
        <v>0</v>
      </c>
      <c r="E76" s="20">
        <f>Model!$W$32*((drdp!B76+drdp!K76)*SAGE!$B76+(drdp!E76+drdp!N76)*SAGE!$C76+(drdp!H76+drdp!Q76)*SAGE!$D76)</f>
        <v>7.6280835667857511E-2</v>
      </c>
      <c r="F76" s="20">
        <f>Model!$W$32*((drdp!C76+drdp!L76)*SAGE!$B76+(drdp!F76+drdp!O76)*SAGE!$C76+(drdp!I76+drdp!R76)*SAGE!$D76)</f>
        <v>0</v>
      </c>
      <c r="G76" s="20">
        <f>Model!$W$32*((drdp!D76+drdp!M76)*SAGE!$B76+(drdp!G76+drdp!P76)*SAGE!$C76+(drdp!J76+drdp!S76)*SAGE!$D76)</f>
        <v>-3.2899077166987346E-2</v>
      </c>
      <c r="H76" s="18">
        <f>Model!$W$32*((drdp!B76)*SAGE!$B76+(drdp!E76)*SAGE!$C76+(drdp!H76)*SAGE!$D76)</f>
        <v>3.8140417833928755E-2</v>
      </c>
      <c r="I76" s="18">
        <f>Model!$W$32*((drdp!C76)*SAGE!$B76+(drdp!F76)*SAGE!$C76+(drdp!I76)*SAGE!$D76)</f>
        <v>0</v>
      </c>
      <c r="J76" s="18">
        <f>Model!$W$32*((drdp!D76)*SAGE!$B76+(drdp!G76)*SAGE!$C76+(drdp!J76)*SAGE!$D76)</f>
        <v>-1.6449538583493673E-2</v>
      </c>
      <c r="K76" s="21">
        <f>SUM(E$3:E75)+H76</f>
        <v>3.5952131389357027</v>
      </c>
      <c r="L76" s="21">
        <f>SUM(F$3:F75)+I76</f>
        <v>0</v>
      </c>
      <c r="M76" s="21">
        <f>SUM(G$3:G75)+J76</f>
        <v>-2.9509371922414083</v>
      </c>
      <c r="N76" s="21"/>
      <c r="O76" s="21"/>
      <c r="P76" s="21"/>
      <c r="Q76" s="19">
        <f t="shared" si="5"/>
        <v>12.925557514375908</v>
      </c>
      <c r="R76" s="19">
        <f t="shared" si="5"/>
        <v>0</v>
      </c>
      <c r="S76" s="19">
        <f t="shared" si="5"/>
        <v>8.7080303125536069</v>
      </c>
      <c r="T76" s="19">
        <f t="shared" si="6"/>
        <v>0</v>
      </c>
      <c r="U76" s="19">
        <f t="shared" si="7"/>
        <v>-10.609248165720343</v>
      </c>
      <c r="V76" s="19">
        <f t="shared" si="8"/>
        <v>0</v>
      </c>
    </row>
    <row r="77" spans="1:22" x14ac:dyDescent="0.25">
      <c r="A77" s="26">
        <f>Wellpath!E77</f>
        <v>2130</v>
      </c>
      <c r="B77" s="22">
        <v>0</v>
      </c>
      <c r="C77" s="22">
        <f>SIN(Wellpath!$L77)^0.25</f>
        <v>0.77660015164919693</v>
      </c>
      <c r="D77" s="22">
        <v>0</v>
      </c>
      <c r="E77" s="20">
        <f>Model!$W$32*((drdp!B77+drdp!K77)*SAGE!$B77+(drdp!E77+drdp!N77)*SAGE!$C77+(drdp!H77+drdp!Q77)*SAGE!$D77)</f>
        <v>7.5754662687598659E-2</v>
      </c>
      <c r="F77" s="20">
        <f>Model!$W$32*((drdp!C77+drdp!L77)*SAGE!$B77+(drdp!F77+drdp!O77)*SAGE!$C77+(drdp!I77+drdp!R77)*SAGE!$D77)</f>
        <v>0</v>
      </c>
      <c r="G77" s="20">
        <f>Model!$W$32*((drdp!D77+drdp!M77)*SAGE!$B77+(drdp!G77+drdp!P77)*SAGE!$C77+(drdp!J77+drdp!S77)*SAGE!$D77)</f>
        <v>-2.9581212622345487E-2</v>
      </c>
      <c r="H77" s="18">
        <f>Model!$W$32*((drdp!B77)*SAGE!$B77+(drdp!E77)*SAGE!$C77+(drdp!H77)*SAGE!$D77)</f>
        <v>3.7877331343799329E-2</v>
      </c>
      <c r="I77" s="18">
        <f>Model!$W$32*((drdp!C77)*SAGE!$B77+(drdp!F77)*SAGE!$C77+(drdp!I77)*SAGE!$D77)</f>
        <v>0</v>
      </c>
      <c r="J77" s="18">
        <f>Model!$W$32*((drdp!D77)*SAGE!$B77+(drdp!G77)*SAGE!$C77+(drdp!J77)*SAGE!$D77)</f>
        <v>-1.4790606311172743E-2</v>
      </c>
      <c r="K77" s="21">
        <f>SUM(E$3:E76)+H77</f>
        <v>3.6712308881134312</v>
      </c>
      <c r="L77" s="21">
        <f>SUM(F$3:F76)+I77</f>
        <v>0</v>
      </c>
      <c r="M77" s="21">
        <f>SUM(G$3:G76)+J77</f>
        <v>-2.9821773371360751</v>
      </c>
      <c r="N77" s="21"/>
      <c r="O77" s="21"/>
      <c r="P77" s="21"/>
      <c r="Q77" s="19">
        <f t="shared" si="5"/>
        <v>13.477936233838133</v>
      </c>
      <c r="R77" s="19">
        <f t="shared" si="5"/>
        <v>0</v>
      </c>
      <c r="S77" s="19">
        <f t="shared" si="5"/>
        <v>8.8933816701280115</v>
      </c>
      <c r="T77" s="19">
        <f t="shared" si="6"/>
        <v>0</v>
      </c>
      <c r="U77" s="19">
        <f t="shared" si="7"/>
        <v>-10.948261553925821</v>
      </c>
      <c r="V77" s="19">
        <f t="shared" si="8"/>
        <v>0</v>
      </c>
    </row>
    <row r="78" spans="1:22" x14ac:dyDescent="0.25">
      <c r="A78" s="26">
        <f>Wellpath!E78</f>
        <v>2160</v>
      </c>
      <c r="B78" s="22">
        <v>0</v>
      </c>
      <c r="C78" s="22">
        <f>SIN(Wellpath!$L78)^0.25</f>
        <v>0.75850734956857524</v>
      </c>
      <c r="D78" s="22">
        <v>0</v>
      </c>
      <c r="E78" s="20">
        <f>Model!$W$32*((drdp!B78+drdp!K78)*SAGE!$B78+(drdp!E78+drdp!N78)*SAGE!$C78+(drdp!H78+drdp!Q78)*SAGE!$D78)</f>
        <v>7.4953017619317691E-2</v>
      </c>
      <c r="F78" s="20">
        <f>Model!$W$32*((drdp!C78+drdp!L78)*SAGE!$B78+(drdp!F78+drdp!O78)*SAGE!$C78+(drdp!I78+drdp!R78)*SAGE!$D78)</f>
        <v>0</v>
      </c>
      <c r="G78" s="20">
        <f>Model!$W$32*((drdp!D78+drdp!M78)*SAGE!$B78+(drdp!G78+drdp!P78)*SAGE!$C78+(drdp!J78+drdp!S78)*SAGE!$D78)</f>
        <v>-2.6292239773920516E-2</v>
      </c>
      <c r="H78" s="18">
        <f>Model!$W$32*((drdp!B78)*SAGE!$B78+(drdp!E78)*SAGE!$C78+(drdp!H78)*SAGE!$D78)</f>
        <v>3.7476508809658846E-2</v>
      </c>
      <c r="I78" s="18">
        <f>Model!$W$32*((drdp!C78)*SAGE!$B78+(drdp!F78)*SAGE!$C78+(drdp!I78)*SAGE!$D78)</f>
        <v>0</v>
      </c>
      <c r="J78" s="18">
        <f>Model!$W$32*((drdp!D78)*SAGE!$B78+(drdp!G78)*SAGE!$C78+(drdp!J78)*SAGE!$D78)</f>
        <v>-1.3146119886960258E-2</v>
      </c>
      <c r="K78" s="21">
        <f>SUM(E$3:E77)+H78</f>
        <v>3.7465847282668889</v>
      </c>
      <c r="L78" s="21">
        <f>SUM(F$3:F77)+I78</f>
        <v>0</v>
      </c>
      <c r="M78" s="21">
        <f>SUM(G$3:G77)+J78</f>
        <v>-3.0101140633342078</v>
      </c>
      <c r="N78" s="21"/>
      <c r="O78" s="21"/>
      <c r="P78" s="21"/>
      <c r="Q78" s="19">
        <f t="shared" si="5"/>
        <v>14.036897126082678</v>
      </c>
      <c r="R78" s="19">
        <f t="shared" si="5"/>
        <v>0</v>
      </c>
      <c r="S78" s="19">
        <f t="shared" si="5"/>
        <v>9.0607866742823759</v>
      </c>
      <c r="T78" s="19">
        <f t="shared" si="6"/>
        <v>0</v>
      </c>
      <c r="U78" s="19">
        <f t="shared" si="7"/>
        <v>-11.277647380029334</v>
      </c>
      <c r="V78" s="19">
        <f t="shared" si="8"/>
        <v>0</v>
      </c>
    </row>
    <row r="79" spans="1:22" x14ac:dyDescent="0.25">
      <c r="A79" s="26">
        <f>Wellpath!E79</f>
        <v>2190</v>
      </c>
      <c r="B79" s="22">
        <v>0</v>
      </c>
      <c r="C79" s="22">
        <f>SIN(Wellpath!$L79)^0.25</f>
        <v>0.73876858736984241</v>
      </c>
      <c r="D79" s="22">
        <v>0</v>
      </c>
      <c r="E79" s="20">
        <f>Model!$W$32*((drdp!B79+drdp!K79)*SAGE!$B79+(drdp!E79+drdp!N79)*SAGE!$C79+(drdp!H79+drdp!Q79)*SAGE!$D79)</f>
        <v>7.3851739138658293E-2</v>
      </c>
      <c r="F79" s="20">
        <f>Model!$W$32*((drdp!C79+drdp!L79)*SAGE!$B79+(drdp!F79+drdp!O79)*SAGE!$C79+(drdp!I79+drdp!R79)*SAGE!$D79)</f>
        <v>0</v>
      </c>
      <c r="G79" s="20">
        <f>Model!$W$32*((drdp!D79+drdp!M79)*SAGE!$B79+(drdp!G79+drdp!P79)*SAGE!$C79+(drdp!J79+drdp!S79)*SAGE!$D79)</f>
        <v>-2.3044682141279492E-2</v>
      </c>
      <c r="H79" s="18">
        <f>Model!$W$32*((drdp!B79)*SAGE!$B79+(drdp!E79)*SAGE!$C79+(drdp!H79)*SAGE!$D79)</f>
        <v>3.6925869569329146E-2</v>
      </c>
      <c r="I79" s="18">
        <f>Model!$W$32*((drdp!C79)*SAGE!$B79+(drdp!F79)*SAGE!$C79+(drdp!I79)*SAGE!$D79)</f>
        <v>0</v>
      </c>
      <c r="J79" s="18">
        <f>Model!$W$32*((drdp!D79)*SAGE!$B79+(drdp!G79)*SAGE!$C79+(drdp!J79)*SAGE!$D79)</f>
        <v>-1.1522341070639746E-2</v>
      </c>
      <c r="K79" s="21">
        <f>SUM(E$3:E78)+H79</f>
        <v>3.8209871066458772</v>
      </c>
      <c r="L79" s="21">
        <f>SUM(F$3:F78)+I79</f>
        <v>0</v>
      </c>
      <c r="M79" s="21">
        <f>SUM(G$3:G78)+J79</f>
        <v>-3.0347825242918076</v>
      </c>
      <c r="N79" s="21"/>
      <c r="O79" s="21"/>
      <c r="P79" s="21"/>
      <c r="Q79" s="19">
        <f t="shared" si="5"/>
        <v>14.599942469154032</v>
      </c>
      <c r="R79" s="19">
        <f t="shared" si="5"/>
        <v>0</v>
      </c>
      <c r="S79" s="19">
        <f t="shared" si="5"/>
        <v>9.2099049697469564</v>
      </c>
      <c r="T79" s="19">
        <f t="shared" si="6"/>
        <v>0</v>
      </c>
      <c r="U79" s="19">
        <f t="shared" si="7"/>
        <v>-11.595864896793225</v>
      </c>
      <c r="V79" s="19">
        <f t="shared" si="8"/>
        <v>0</v>
      </c>
    </row>
    <row r="80" spans="1:22" x14ac:dyDescent="0.25">
      <c r="A80" s="26">
        <f>Wellpath!E80</f>
        <v>2220</v>
      </c>
      <c r="B80" s="22">
        <v>0</v>
      </c>
      <c r="C80" s="22">
        <f>SIN(Wellpath!$L80)^0.25</f>
        <v>0.71706140996682977</v>
      </c>
      <c r="D80" s="22">
        <v>0</v>
      </c>
      <c r="E80" s="20">
        <f>Model!$W$32*((drdp!B80+drdp!K80)*SAGE!$B80+(drdp!E80+drdp!N80)*SAGE!$C80+(drdp!H80+drdp!Q80)*SAGE!$D80)</f>
        <v>7.2418709554735491E-2</v>
      </c>
      <c r="F80" s="20">
        <f>Model!$W$32*((drdp!C80+drdp!L80)*SAGE!$B80+(drdp!F80+drdp!O80)*SAGE!$C80+(drdp!I80+drdp!R80)*SAGE!$D80)</f>
        <v>0</v>
      </c>
      <c r="G80" s="20">
        <f>Model!$W$32*((drdp!D80+drdp!M80)*SAGE!$B80+(drdp!G80+drdp!P80)*SAGE!$C80+(drdp!J80+drdp!S80)*SAGE!$D80)</f>
        <v>-1.9852279074230903E-2</v>
      </c>
      <c r="H80" s="18">
        <f>Model!$W$32*((drdp!B80)*SAGE!$B80+(drdp!E80)*SAGE!$C80+(drdp!H80)*SAGE!$D80)</f>
        <v>3.6209354777367746E-2</v>
      </c>
      <c r="I80" s="18">
        <f>Model!$W$32*((drdp!C80)*SAGE!$B80+(drdp!F80)*SAGE!$C80+(drdp!I80)*SAGE!$D80)</f>
        <v>0</v>
      </c>
      <c r="J80" s="18">
        <f>Model!$W$32*((drdp!D80)*SAGE!$B80+(drdp!G80)*SAGE!$C80+(drdp!J80)*SAGE!$D80)</f>
        <v>-9.9261395371154516E-3</v>
      </c>
      <c r="K80" s="21">
        <f>SUM(E$3:E79)+H80</f>
        <v>3.8941223309925741</v>
      </c>
      <c r="L80" s="21">
        <f>SUM(F$3:F79)+I80</f>
        <v>0</v>
      </c>
      <c r="M80" s="21">
        <f>SUM(G$3:G79)+J80</f>
        <v>-3.0562310048995629</v>
      </c>
      <c r="N80" s="21"/>
      <c r="O80" s="21"/>
      <c r="P80" s="21"/>
      <c r="Q80" s="19">
        <f t="shared" si="5"/>
        <v>15.16418872873504</v>
      </c>
      <c r="R80" s="19">
        <f t="shared" si="5"/>
        <v>0</v>
      </c>
      <c r="S80" s="19">
        <f t="shared" si="5"/>
        <v>9.3405479553093915</v>
      </c>
      <c r="T80" s="19">
        <f t="shared" si="6"/>
        <v>0</v>
      </c>
      <c r="U80" s="19">
        <f t="shared" si="7"/>
        <v>-11.901337404851263</v>
      </c>
      <c r="V80" s="19">
        <f t="shared" si="8"/>
        <v>0</v>
      </c>
    </row>
    <row r="81" spans="1:22" x14ac:dyDescent="0.25">
      <c r="A81" s="26">
        <f>Wellpath!E81</f>
        <v>2250</v>
      </c>
      <c r="B81" s="22">
        <v>0</v>
      </c>
      <c r="C81" s="22">
        <f>SIN(Wellpath!$L81)^0.25</f>
        <v>0.6929400176843834</v>
      </c>
      <c r="D81" s="22">
        <v>0</v>
      </c>
      <c r="E81" s="20">
        <f>Model!$W$32*((drdp!B81+drdp!K81)*SAGE!$B81+(drdp!E81+drdp!N81)*SAGE!$C81+(drdp!H81+drdp!Q81)*SAGE!$D81)</f>
        <v>7.0609496689919254E-2</v>
      </c>
      <c r="F81" s="20">
        <f>Model!$W$32*((drdp!C81+drdp!L81)*SAGE!$B81+(drdp!F81+drdp!O81)*SAGE!$C81+(drdp!I81+drdp!R81)*SAGE!$D81)</f>
        <v>0</v>
      </c>
      <c r="G81" s="20">
        <f>Model!$W$32*((drdp!D81+drdp!M81)*SAGE!$B81+(drdp!G81+drdp!P81)*SAGE!$C81+(drdp!J81+drdp!S81)*SAGE!$D81)</f>
        <v>-1.6730419554164835E-2</v>
      </c>
      <c r="H81" s="18">
        <f>Model!$W$32*((drdp!B81)*SAGE!$B81+(drdp!E81)*SAGE!$C81+(drdp!H81)*SAGE!$D81)</f>
        <v>3.5304748344959627E-2</v>
      </c>
      <c r="I81" s="18">
        <f>Model!$W$32*((drdp!C81)*SAGE!$B81+(drdp!F81)*SAGE!$C81+(drdp!I81)*SAGE!$D81)</f>
        <v>0</v>
      </c>
      <c r="J81" s="18">
        <f>Model!$W$32*((drdp!D81)*SAGE!$B81+(drdp!G81)*SAGE!$C81+(drdp!J81)*SAGE!$D81)</f>
        <v>-8.3652097770824177E-3</v>
      </c>
      <c r="K81" s="21">
        <f>SUM(E$3:E80)+H81</f>
        <v>3.9656364341149013</v>
      </c>
      <c r="L81" s="21">
        <f>SUM(F$3:F80)+I81</f>
        <v>0</v>
      </c>
      <c r="M81" s="21">
        <f>SUM(G$3:G80)+J81</f>
        <v>-3.074522354213761</v>
      </c>
      <c r="N81" s="21"/>
      <c r="O81" s="21"/>
      <c r="P81" s="21"/>
      <c r="Q81" s="19">
        <f t="shared" si="5"/>
        <v>15.726272327579549</v>
      </c>
      <c r="R81" s="19">
        <f t="shared" si="5"/>
        <v>0</v>
      </c>
      <c r="S81" s="19">
        <f t="shared" si="5"/>
        <v>9.4526877065601269</v>
      </c>
      <c r="T81" s="19">
        <f t="shared" si="6"/>
        <v>0</v>
      </c>
      <c r="U81" s="19">
        <f t="shared" si="7"/>
        <v>-12.19243786537081</v>
      </c>
      <c r="V81" s="19">
        <f t="shared" si="8"/>
        <v>0</v>
      </c>
    </row>
    <row r="82" spans="1:22" x14ac:dyDescent="0.25">
      <c r="A82" s="26">
        <f>Wellpath!E82</f>
        <v>2280</v>
      </c>
      <c r="B82" s="22">
        <v>0</v>
      </c>
      <c r="C82" s="22">
        <f>SIN(Wellpath!$L82)^0.25</f>
        <v>0.66576091460826403</v>
      </c>
      <c r="D82" s="22">
        <v>0</v>
      </c>
      <c r="E82" s="20">
        <f>Model!$W$32*((drdp!B82+drdp!K82)*SAGE!$B82+(drdp!E82+drdp!N82)*SAGE!$C82+(drdp!H82+drdp!Q82)*SAGE!$D82)</f>
        <v>6.8359644235350361E-2</v>
      </c>
      <c r="F82" s="20">
        <f>Model!$W$32*((drdp!C82+drdp!L82)*SAGE!$B82+(drdp!F82+drdp!O82)*SAGE!$C82+(drdp!I82+drdp!R82)*SAGE!$D82)</f>
        <v>0</v>
      </c>
      <c r="G82" s="20">
        <f>Model!$W$32*((drdp!D82+drdp!M82)*SAGE!$B82+(drdp!G82+drdp!P82)*SAGE!$C82+(drdp!J82+drdp!S82)*SAGE!$D82)</f>
        <v>-1.3696830878406887E-2</v>
      </c>
      <c r="H82" s="18">
        <f>Model!$W$32*((drdp!B82)*SAGE!$B82+(drdp!E82)*SAGE!$C82+(drdp!H82)*SAGE!$D82)</f>
        <v>3.4179822117675181E-2</v>
      </c>
      <c r="I82" s="18">
        <f>Model!$W$32*((drdp!C82)*SAGE!$B82+(drdp!F82)*SAGE!$C82+(drdp!I82)*SAGE!$D82)</f>
        <v>0</v>
      </c>
      <c r="J82" s="18">
        <f>Model!$W$32*((drdp!D82)*SAGE!$B82+(drdp!G82)*SAGE!$C82+(drdp!J82)*SAGE!$D82)</f>
        <v>-6.8484154392034436E-3</v>
      </c>
      <c r="K82" s="21">
        <f>SUM(E$3:E81)+H82</f>
        <v>4.0351210045775359</v>
      </c>
      <c r="L82" s="21">
        <f>SUM(F$3:F81)+I82</f>
        <v>0</v>
      </c>
      <c r="M82" s="21">
        <f>SUM(G$3:G81)+J82</f>
        <v>-3.0897359794300465</v>
      </c>
      <c r="N82" s="21"/>
      <c r="O82" s="21"/>
      <c r="P82" s="21"/>
      <c r="Q82" s="19">
        <f t="shared" si="5"/>
        <v>16.282201521582824</v>
      </c>
      <c r="R82" s="19">
        <f t="shared" si="5"/>
        <v>0</v>
      </c>
      <c r="S82" s="19">
        <f t="shared" si="5"/>
        <v>9.5464684225845495</v>
      </c>
      <c r="T82" s="19">
        <f t="shared" si="6"/>
        <v>0</v>
      </c>
      <c r="U82" s="19">
        <f t="shared" si="7"/>
        <v>-12.467458549197126</v>
      </c>
      <c r="V82" s="19">
        <f t="shared" si="8"/>
        <v>0</v>
      </c>
    </row>
    <row r="83" spans="1:22" x14ac:dyDescent="0.25">
      <c r="A83" s="26">
        <f>Wellpath!E83</f>
        <v>2310</v>
      </c>
      <c r="B83" s="22">
        <v>0</v>
      </c>
      <c r="C83" s="22">
        <f>SIN(Wellpath!$L83)^0.25</f>
        <v>0.63454071543261392</v>
      </c>
      <c r="D83" s="22">
        <v>0</v>
      </c>
      <c r="E83" s="20">
        <f>Model!$W$32*((drdp!B83+drdp!K83)*SAGE!$B83+(drdp!E83+drdp!N83)*SAGE!$C83+(drdp!H83+drdp!Q83)*SAGE!$D83)</f>
        <v>6.5569892908332483E-2</v>
      </c>
      <c r="F83" s="20">
        <f>Model!$W$32*((drdp!C83+drdp!L83)*SAGE!$B83+(drdp!F83+drdp!O83)*SAGE!$C83+(drdp!I83+drdp!R83)*SAGE!$D83)</f>
        <v>0</v>
      </c>
      <c r="G83" s="20">
        <f>Model!$W$32*((drdp!D83+drdp!M83)*SAGE!$B83+(drdp!G83+drdp!P83)*SAGE!$C83+(drdp!J83+drdp!S83)*SAGE!$D83)</f>
        <v>-1.0772737749780398E-2</v>
      </c>
      <c r="H83" s="18">
        <f>Model!$W$32*((drdp!B83)*SAGE!$B83+(drdp!E83)*SAGE!$C83+(drdp!H83)*SAGE!$D83)</f>
        <v>3.2784946454166242E-2</v>
      </c>
      <c r="I83" s="18">
        <f>Model!$W$32*((drdp!C83)*SAGE!$B83+(drdp!F83)*SAGE!$C83+(drdp!I83)*SAGE!$D83)</f>
        <v>0</v>
      </c>
      <c r="J83" s="18">
        <f>Model!$W$32*((drdp!D83)*SAGE!$B83+(drdp!G83)*SAGE!$C83+(drdp!J83)*SAGE!$D83)</f>
        <v>-5.3863688748901992E-3</v>
      </c>
      <c r="K83" s="21">
        <f>SUM(E$3:E82)+H83</f>
        <v>4.1020857731493772</v>
      </c>
      <c r="L83" s="21">
        <f>SUM(F$3:F82)+I83</f>
        <v>0</v>
      </c>
      <c r="M83" s="21">
        <f>SUM(G$3:G82)+J83</f>
        <v>-3.1019707637441405</v>
      </c>
      <c r="N83" s="21"/>
      <c r="O83" s="21"/>
      <c r="P83" s="21"/>
      <c r="Q83" s="19">
        <f t="shared" si="5"/>
        <v>16.827107690274524</v>
      </c>
      <c r="R83" s="19">
        <f t="shared" si="5"/>
        <v>0</v>
      </c>
      <c r="S83" s="19">
        <f t="shared" si="5"/>
        <v>9.6222226191234057</v>
      </c>
      <c r="T83" s="19">
        <f t="shared" si="6"/>
        <v>0</v>
      </c>
      <c r="U83" s="19">
        <f t="shared" si="7"/>
        <v>-12.724550138680147</v>
      </c>
      <c r="V83" s="19">
        <f t="shared" si="8"/>
        <v>0</v>
      </c>
    </row>
    <row r="84" spans="1:22" x14ac:dyDescent="0.25">
      <c r="A84" s="26">
        <f>Wellpath!E84</f>
        <v>2340</v>
      </c>
      <c r="B84" s="22">
        <v>0</v>
      </c>
      <c r="C84" s="22">
        <f>SIN(Wellpath!$L84)^0.25</f>
        <v>0.59765286732587253</v>
      </c>
      <c r="D84" s="22">
        <v>0</v>
      </c>
      <c r="E84" s="20">
        <f>Model!$W$32*((drdp!B84+drdp!K84)*SAGE!$B84+(drdp!E84+drdp!N84)*SAGE!$C84+(drdp!H84+drdp!Q84)*SAGE!$D84)</f>
        <v>6.2074594580228827E-2</v>
      </c>
      <c r="F84" s="20">
        <f>Model!$W$32*((drdp!C84+drdp!L84)*SAGE!$B84+(drdp!F84+drdp!O84)*SAGE!$C84+(drdp!I84+drdp!R84)*SAGE!$D84)</f>
        <v>0</v>
      </c>
      <c r="G84" s="20">
        <f>Model!$W$32*((drdp!D84+drdp!M84)*SAGE!$B84+(drdp!G84+drdp!P84)*SAGE!$C84+(drdp!J84+drdp!S84)*SAGE!$D84)</f>
        <v>-7.9849767356622581E-3</v>
      </c>
      <c r="H84" s="18">
        <f>Model!$W$32*((drdp!B84)*SAGE!$B84+(drdp!E84)*SAGE!$C84+(drdp!H84)*SAGE!$D84)</f>
        <v>3.1037297290114414E-2</v>
      </c>
      <c r="I84" s="18">
        <f>Model!$W$32*((drdp!C84)*SAGE!$B84+(drdp!F84)*SAGE!$C84+(drdp!I84)*SAGE!$D84)</f>
        <v>0</v>
      </c>
      <c r="J84" s="18">
        <f>Model!$W$32*((drdp!D84)*SAGE!$B84+(drdp!G84)*SAGE!$C84+(drdp!J84)*SAGE!$D84)</f>
        <v>-3.992488367831129E-3</v>
      </c>
      <c r="K84" s="21">
        <f>SUM(E$3:E83)+H84</f>
        <v>4.165908016893658</v>
      </c>
      <c r="L84" s="21">
        <f>SUM(F$3:F83)+I84</f>
        <v>0</v>
      </c>
      <c r="M84" s="21">
        <f>SUM(G$3:G83)+J84</f>
        <v>-3.1113496209868621</v>
      </c>
      <c r="N84" s="21"/>
      <c r="O84" s="21"/>
      <c r="P84" s="21"/>
      <c r="Q84" s="19">
        <f t="shared" si="5"/>
        <v>17.354789605218851</v>
      </c>
      <c r="R84" s="19">
        <f t="shared" si="5"/>
        <v>0</v>
      </c>
      <c r="S84" s="19">
        <f t="shared" si="5"/>
        <v>9.680496464015091</v>
      </c>
      <c r="T84" s="19">
        <f t="shared" si="6"/>
        <v>0</v>
      </c>
      <c r="U84" s="19">
        <f t="shared" si="7"/>
        <v>-12.961596329428213</v>
      </c>
      <c r="V84" s="19">
        <f t="shared" si="8"/>
        <v>0</v>
      </c>
    </row>
    <row r="85" spans="1:22" x14ac:dyDescent="0.25">
      <c r="A85" s="26">
        <f>Wellpath!E85</f>
        <v>2370</v>
      </c>
      <c r="B85" s="22">
        <v>0</v>
      </c>
      <c r="C85" s="22">
        <f>SIN(Wellpath!$L85)^0.25</f>
        <v>0.55207045074115368</v>
      </c>
      <c r="D85" s="22">
        <v>0</v>
      </c>
      <c r="E85" s="20">
        <f>Model!$W$32*((drdp!B85+drdp!K85)*SAGE!$B85+(drdp!E85+drdp!N85)*SAGE!$C85+(drdp!H85+drdp!Q85)*SAGE!$D85)</f>
        <v>5.7562711735824425E-2</v>
      </c>
      <c r="F85" s="20">
        <f>Model!$W$32*((drdp!C85+drdp!L85)*SAGE!$B85+(drdp!F85+drdp!O85)*SAGE!$C85+(drdp!I85+drdp!R85)*SAGE!$D85)</f>
        <v>0</v>
      </c>
      <c r="G85" s="20">
        <f>Model!$W$32*((drdp!D85+drdp!M85)*SAGE!$B85+(drdp!G85+drdp!P85)*SAGE!$C85+(drdp!J85+drdp!S85)*SAGE!$D85)</f>
        <v>-5.3703319362727311E-3</v>
      </c>
      <c r="H85" s="18">
        <f>Model!$W$32*((drdp!B85)*SAGE!$B85+(drdp!E85)*SAGE!$C85+(drdp!H85)*SAGE!$D85)</f>
        <v>2.8781355867912212E-2</v>
      </c>
      <c r="I85" s="18">
        <f>Model!$W$32*((drdp!C85)*SAGE!$B85+(drdp!F85)*SAGE!$C85+(drdp!I85)*SAGE!$D85)</f>
        <v>0</v>
      </c>
      <c r="J85" s="18">
        <f>Model!$W$32*((drdp!D85)*SAGE!$B85+(drdp!G85)*SAGE!$C85+(drdp!J85)*SAGE!$D85)</f>
        <v>-2.6851659681363656E-3</v>
      </c>
      <c r="K85" s="21">
        <f>SUM(E$3:E84)+H85</f>
        <v>4.2257266700516842</v>
      </c>
      <c r="L85" s="21">
        <f>SUM(F$3:F84)+I85</f>
        <v>0</v>
      </c>
      <c r="M85" s="21">
        <f>SUM(G$3:G84)+J85</f>
        <v>-3.1180272753228291</v>
      </c>
      <c r="N85" s="21"/>
      <c r="O85" s="21"/>
      <c r="P85" s="21"/>
      <c r="Q85" s="19">
        <f t="shared" si="5"/>
        <v>17.856765889986097</v>
      </c>
      <c r="R85" s="19">
        <f t="shared" si="5"/>
        <v>0</v>
      </c>
      <c r="S85" s="19">
        <f t="shared" si="5"/>
        <v>9.7220940896571051</v>
      </c>
      <c r="T85" s="19">
        <f t="shared" si="6"/>
        <v>0</v>
      </c>
      <c r="U85" s="19">
        <f t="shared" si="7"/>
        <v>-13.175931015280264</v>
      </c>
      <c r="V85" s="19">
        <f t="shared" si="8"/>
        <v>0</v>
      </c>
    </row>
    <row r="86" spans="1:22" x14ac:dyDescent="0.25">
      <c r="A86" s="26">
        <f>Wellpath!E86</f>
        <v>2400</v>
      </c>
      <c r="B86" s="22">
        <v>0</v>
      </c>
      <c r="C86" s="22">
        <f>SIN(Wellpath!$L86)^0.25</f>
        <v>0.49092965721253268</v>
      </c>
      <c r="D86" s="22">
        <v>0</v>
      </c>
      <c r="E86" s="20">
        <f>Model!$W$32*((drdp!B86+drdp!K86)*SAGE!$B86+(drdp!E86+drdp!N86)*SAGE!$C86+(drdp!H86+drdp!Q86)*SAGE!$D86)</f>
        <v>5.13232296637081E-2</v>
      </c>
      <c r="F86" s="20">
        <f>Model!$W$32*((drdp!C86+drdp!L86)*SAGE!$B86+(drdp!F86+drdp!O86)*SAGE!$C86+(drdp!I86+drdp!R86)*SAGE!$D86)</f>
        <v>0</v>
      </c>
      <c r="G86" s="20">
        <f>Model!$W$32*((drdp!D86+drdp!M86)*SAGE!$B86+(drdp!G86+drdp!P86)*SAGE!$C86+(drdp!J86+drdp!S86)*SAGE!$D86)</f>
        <v>-2.9862417418123942E-3</v>
      </c>
      <c r="H86" s="18">
        <f>Model!$W$32*((drdp!B86)*SAGE!$B86+(drdp!E86)*SAGE!$C86+(drdp!H86)*SAGE!$D86)</f>
        <v>2.566161483185405E-2</v>
      </c>
      <c r="I86" s="18">
        <f>Model!$W$32*((drdp!C86)*SAGE!$B86+(drdp!F86)*SAGE!$C86+(drdp!I86)*SAGE!$D86)</f>
        <v>0</v>
      </c>
      <c r="J86" s="18">
        <f>Model!$W$32*((drdp!D86)*SAGE!$B86+(drdp!G86)*SAGE!$C86+(drdp!J86)*SAGE!$D86)</f>
        <v>-1.4931208709061971E-3</v>
      </c>
      <c r="K86" s="21">
        <f>SUM(E$3:E85)+H86</f>
        <v>4.2801696407514509</v>
      </c>
      <c r="L86" s="21">
        <f>SUM(F$3:F85)+I86</f>
        <v>0</v>
      </c>
      <c r="M86" s="21">
        <f>SUM(G$3:G85)+J86</f>
        <v>-3.1222055621618718</v>
      </c>
      <c r="N86" s="21"/>
      <c r="O86" s="21"/>
      <c r="P86" s="21"/>
      <c r="Q86" s="19">
        <f t="shared" si="5"/>
        <v>18.319852153610405</v>
      </c>
      <c r="R86" s="19">
        <f t="shared" si="5"/>
        <v>0</v>
      </c>
      <c r="S86" s="19">
        <f t="shared" si="5"/>
        <v>9.7481675723945305</v>
      </c>
      <c r="T86" s="19">
        <f t="shared" si="6"/>
        <v>0</v>
      </c>
      <c r="U86" s="19">
        <f t="shared" si="7"/>
        <v>-13.363569459350561</v>
      </c>
      <c r="V86" s="19">
        <f t="shared" si="8"/>
        <v>0</v>
      </c>
    </row>
    <row r="87" spans="1:22" x14ac:dyDescent="0.25">
      <c r="A87" s="26">
        <f>Wellpath!E87</f>
        <v>2430</v>
      </c>
      <c r="B87" s="22">
        <v>0</v>
      </c>
      <c r="C87" s="22">
        <f>SIN(Wellpath!$L87)^0.25</f>
        <v>0.39032152451343527</v>
      </c>
      <c r="D87" s="22">
        <v>0</v>
      </c>
      <c r="E87" s="20">
        <f>Model!$W$32*((drdp!B87+drdp!K87)*SAGE!$B87+(drdp!E87+drdp!N87)*SAGE!$C87+(drdp!H87+drdp!Q87)*SAGE!$D87)</f>
        <v>3.4052802192829107E-2</v>
      </c>
      <c r="F87" s="20">
        <f>Model!$W$32*((drdp!C87+drdp!L87)*SAGE!$B87+(drdp!F87+drdp!O87)*SAGE!$C87+(drdp!I87+drdp!R87)*SAGE!$D87)</f>
        <v>0</v>
      </c>
      <c r="G87" s="20">
        <f>Model!$W$32*((drdp!D87+drdp!M87)*SAGE!$B87+(drdp!G87+drdp!P87)*SAGE!$C87+(drdp!J87+drdp!S87)*SAGE!$D87)</f>
        <v>-7.9060558648179325E-4</v>
      </c>
      <c r="H87" s="18">
        <f>Model!$W$32*((drdp!B87)*SAGE!$B87+(drdp!E87)*SAGE!$C87+(drdp!H87)*SAGE!$D87)</f>
        <v>2.0431681315697465E-2</v>
      </c>
      <c r="I87" s="18">
        <f>Model!$W$32*((drdp!C87)*SAGE!$B87+(drdp!F87)*SAGE!$C87+(drdp!I87)*SAGE!$D87)</f>
        <v>0</v>
      </c>
      <c r="J87" s="18">
        <f>Model!$W$32*((drdp!D87)*SAGE!$B87+(drdp!G87)*SAGE!$C87+(drdp!J87)*SAGE!$D87)</f>
        <v>-4.7436335188907587E-4</v>
      </c>
      <c r="K87" s="21">
        <f>SUM(E$3:E86)+H87</f>
        <v>4.3262629368990027</v>
      </c>
      <c r="L87" s="21">
        <f>SUM(F$3:F86)+I87</f>
        <v>0</v>
      </c>
      <c r="M87" s="21">
        <f>SUM(G$3:G86)+J87</f>
        <v>-3.1241730463846671</v>
      </c>
      <c r="N87" s="21"/>
      <c r="O87" s="21"/>
      <c r="P87" s="21"/>
      <c r="Q87" s="19">
        <f t="shared" si="5"/>
        <v>18.716550999185984</v>
      </c>
      <c r="R87" s="19">
        <f t="shared" si="5"/>
        <v>0</v>
      </c>
      <c r="S87" s="19">
        <f t="shared" si="5"/>
        <v>9.7604572237564504</v>
      </c>
      <c r="T87" s="19">
        <f t="shared" si="6"/>
        <v>0</v>
      </c>
      <c r="U87" s="19">
        <f t="shared" si="7"/>
        <v>-13.515994059032835</v>
      </c>
      <c r="V87" s="19">
        <f t="shared" si="8"/>
        <v>0</v>
      </c>
    </row>
    <row r="88" spans="1:22" x14ac:dyDescent="0.25">
      <c r="A88" s="26">
        <f>Wellpath!E88</f>
        <v>2450</v>
      </c>
      <c r="B88" s="22">
        <v>0</v>
      </c>
      <c r="C88" s="22">
        <f>SIN(Wellpath!$L88)^0.25</f>
        <v>0</v>
      </c>
      <c r="D88" s="22">
        <v>0</v>
      </c>
      <c r="E88" s="20">
        <f>Model!$W$32*((drdp!B88+drdp!K88)*SAGE!$B88+(drdp!E88+drdp!N88)*SAGE!$C88+(drdp!H88+drdp!Q88)*SAGE!$D88)</f>
        <v>0</v>
      </c>
      <c r="F88" s="20">
        <f>Model!$W$32*((drdp!C88+drdp!L88)*SAGE!$B88+(drdp!F88+drdp!O88)*SAGE!$C88+(drdp!I88+drdp!R88)*SAGE!$D88)</f>
        <v>0</v>
      </c>
      <c r="G88" s="20">
        <f>Model!$W$32*((drdp!D88+drdp!M88)*SAGE!$B88+(drdp!G88+drdp!P88)*SAGE!$C88+(drdp!J88+drdp!S88)*SAGE!$D88)</f>
        <v>0</v>
      </c>
      <c r="H88" s="18">
        <f>Model!$W$32*((drdp!B88)*SAGE!$B88+(drdp!E88)*SAGE!$C88+(drdp!H88)*SAGE!$D88)</f>
        <v>0</v>
      </c>
      <c r="I88" s="18">
        <f>Model!$W$32*((drdp!C88)*SAGE!$B88+(drdp!F88)*SAGE!$C88+(drdp!I88)*SAGE!$D88)</f>
        <v>0</v>
      </c>
      <c r="J88" s="18">
        <f>Model!$W$32*((drdp!D88)*SAGE!$B88+(drdp!G88)*SAGE!$C88+(drdp!J88)*SAGE!$D88)</f>
        <v>0</v>
      </c>
      <c r="K88" s="21">
        <f>SUM(E$3:E87)+H88</f>
        <v>4.3398840577761346</v>
      </c>
      <c r="L88" s="21">
        <f>SUM(F$3:F87)+I88</f>
        <v>0</v>
      </c>
      <c r="M88" s="21">
        <f>SUM(G$3:G87)+J88</f>
        <v>-3.1244892886192597</v>
      </c>
      <c r="N88" s="21"/>
      <c r="O88" s="21"/>
      <c r="P88" s="21"/>
      <c r="Q88" s="19">
        <f t="shared" si="5"/>
        <v>18.834593634939448</v>
      </c>
      <c r="R88" s="19">
        <f t="shared" si="5"/>
        <v>0</v>
      </c>
      <c r="S88" s="19">
        <f t="shared" si="5"/>
        <v>9.7624333146964872</v>
      </c>
      <c r="T88" s="19">
        <f t="shared" si="6"/>
        <v>0</v>
      </c>
      <c r="U88" s="19">
        <f t="shared" si="7"/>
        <v>-13.559921252371021</v>
      </c>
      <c r="V88" s="19">
        <f t="shared" si="8"/>
        <v>0</v>
      </c>
    </row>
    <row r="89" spans="1:22" x14ac:dyDescent="0.25">
      <c r="A89" s="26">
        <f>Wellpath!E89</f>
        <v>2460</v>
      </c>
      <c r="B89" s="22">
        <v>0</v>
      </c>
      <c r="C89" s="22">
        <f>SIN(Wellpath!$L89)^0.25</f>
        <v>0</v>
      </c>
      <c r="D89" s="22">
        <v>0</v>
      </c>
      <c r="E89" s="20">
        <f>Model!$W$32*((drdp!B89+drdp!K89)*SAGE!$B89+(drdp!E89+drdp!N89)*SAGE!$C89+(drdp!H89+drdp!Q89)*SAGE!$D89)</f>
        <v>0</v>
      </c>
      <c r="F89" s="20">
        <f>Model!$W$32*((drdp!C89+drdp!L89)*SAGE!$B89+(drdp!F89+drdp!O89)*SAGE!$C89+(drdp!I89+drdp!R89)*SAGE!$D89)</f>
        <v>0</v>
      </c>
      <c r="G89" s="20">
        <f>Model!$W$32*((drdp!D89+drdp!M89)*SAGE!$B89+(drdp!G89+drdp!P89)*SAGE!$C89+(drdp!J89+drdp!S89)*SAGE!$D89)</f>
        <v>0</v>
      </c>
      <c r="H89" s="18">
        <f>Model!$W$32*((drdp!B89)*SAGE!$B89+(drdp!E89)*SAGE!$C89+(drdp!H89)*SAGE!$D89)</f>
        <v>0</v>
      </c>
      <c r="I89" s="18">
        <f>Model!$W$32*((drdp!C89)*SAGE!$B89+(drdp!F89)*SAGE!$C89+(drdp!I89)*SAGE!$D89)</f>
        <v>0</v>
      </c>
      <c r="J89" s="18">
        <f>Model!$W$32*((drdp!D89)*SAGE!$B89+(drdp!G89)*SAGE!$C89+(drdp!J89)*SAGE!$D89)</f>
        <v>0</v>
      </c>
      <c r="K89" s="21">
        <f>SUM(E$3:E88)+H89</f>
        <v>4.3398840577761346</v>
      </c>
      <c r="L89" s="21">
        <f>SUM(F$3:F88)+I89</f>
        <v>0</v>
      </c>
      <c r="M89" s="21">
        <f>SUM(G$3:G88)+J89</f>
        <v>-3.1244892886192597</v>
      </c>
      <c r="N89" s="21"/>
      <c r="O89" s="21"/>
      <c r="P89" s="21"/>
      <c r="Q89" s="19">
        <f t="shared" si="5"/>
        <v>18.834593634939448</v>
      </c>
      <c r="R89" s="19">
        <f t="shared" si="5"/>
        <v>0</v>
      </c>
      <c r="S89" s="19">
        <f t="shared" si="5"/>
        <v>9.7624333146964872</v>
      </c>
      <c r="T89" s="19">
        <f t="shared" si="6"/>
        <v>0</v>
      </c>
      <c r="U89" s="19">
        <f t="shared" si="7"/>
        <v>-13.559921252371021</v>
      </c>
      <c r="V89" s="19">
        <f t="shared" si="8"/>
        <v>0</v>
      </c>
    </row>
    <row r="90" spans="1:22" x14ac:dyDescent="0.25">
      <c r="A90" s="26">
        <f>Wellpath!E90</f>
        <v>2490</v>
      </c>
      <c r="B90" s="22">
        <v>0</v>
      </c>
      <c r="C90" s="22">
        <f>SIN(Wellpath!$L90)^0.25</f>
        <v>0</v>
      </c>
      <c r="D90" s="22">
        <v>0</v>
      </c>
      <c r="E90" s="20">
        <f>Model!$W$32*((drdp!B90+drdp!K90)*SAGE!$B90+(drdp!E90+drdp!N90)*SAGE!$C90+(drdp!H90+drdp!Q90)*SAGE!$D90)</f>
        <v>0</v>
      </c>
      <c r="F90" s="20">
        <f>Model!$W$32*((drdp!C90+drdp!L90)*SAGE!$B90+(drdp!F90+drdp!O90)*SAGE!$C90+(drdp!I90+drdp!R90)*SAGE!$D90)</f>
        <v>0</v>
      </c>
      <c r="G90" s="20">
        <f>Model!$W$32*((drdp!D90+drdp!M90)*SAGE!$B90+(drdp!G90+drdp!P90)*SAGE!$C90+(drdp!J90+drdp!S90)*SAGE!$D90)</f>
        <v>0</v>
      </c>
      <c r="H90" s="18">
        <f>Model!$W$32*((drdp!B90)*SAGE!$B90+(drdp!E90)*SAGE!$C90+(drdp!H90)*SAGE!$D90)</f>
        <v>0</v>
      </c>
      <c r="I90" s="18">
        <f>Model!$W$32*((drdp!C90)*SAGE!$B90+(drdp!F90)*SAGE!$C90+(drdp!I90)*SAGE!$D90)</f>
        <v>0</v>
      </c>
      <c r="J90" s="18">
        <f>Model!$W$32*((drdp!D90)*SAGE!$B90+(drdp!G90)*SAGE!$C90+(drdp!J90)*SAGE!$D90)</f>
        <v>0</v>
      </c>
      <c r="K90" s="21">
        <f>SUM(E$3:E89)+H90</f>
        <v>4.3398840577761346</v>
      </c>
      <c r="L90" s="21">
        <f>SUM(F$3:F89)+I90</f>
        <v>0</v>
      </c>
      <c r="M90" s="21">
        <f>SUM(G$3:G89)+J90</f>
        <v>-3.1244892886192597</v>
      </c>
      <c r="N90" s="21"/>
      <c r="O90" s="21"/>
      <c r="P90" s="21"/>
      <c r="Q90" s="19">
        <f t="shared" si="5"/>
        <v>18.834593634939448</v>
      </c>
      <c r="R90" s="19">
        <f t="shared" si="5"/>
        <v>0</v>
      </c>
      <c r="S90" s="19">
        <f t="shared" si="5"/>
        <v>9.7624333146964872</v>
      </c>
      <c r="T90" s="19">
        <f t="shared" si="6"/>
        <v>0</v>
      </c>
      <c r="U90" s="19">
        <f t="shared" si="7"/>
        <v>-13.559921252371021</v>
      </c>
      <c r="V90" s="19">
        <f t="shared" si="8"/>
        <v>0</v>
      </c>
    </row>
    <row r="91" spans="1:22" x14ac:dyDescent="0.25">
      <c r="A91" s="26">
        <f>Wellpath!E91</f>
        <v>2520</v>
      </c>
      <c r="B91" s="22">
        <v>0</v>
      </c>
      <c r="C91" s="22">
        <f>SIN(Wellpath!$L91)^0.25</f>
        <v>0</v>
      </c>
      <c r="D91" s="22">
        <v>0</v>
      </c>
      <c r="E91" s="20">
        <f>Model!$W$32*((drdp!B91+drdp!K91)*SAGE!$B91+(drdp!E91+drdp!N91)*SAGE!$C91+(drdp!H91+drdp!Q91)*SAGE!$D91)</f>
        <v>0</v>
      </c>
      <c r="F91" s="20">
        <f>Model!$W$32*((drdp!C91+drdp!L91)*SAGE!$B91+(drdp!F91+drdp!O91)*SAGE!$C91+(drdp!I91+drdp!R91)*SAGE!$D91)</f>
        <v>0</v>
      </c>
      <c r="G91" s="20">
        <f>Model!$W$32*((drdp!D91+drdp!M91)*SAGE!$B91+(drdp!G91+drdp!P91)*SAGE!$C91+(drdp!J91+drdp!S91)*SAGE!$D91)</f>
        <v>0</v>
      </c>
      <c r="H91" s="18">
        <f>Model!$W$32*((drdp!B91)*SAGE!$B91+(drdp!E91)*SAGE!$C91+(drdp!H91)*SAGE!$D91)</f>
        <v>0</v>
      </c>
      <c r="I91" s="18">
        <f>Model!$W$32*((drdp!C91)*SAGE!$B91+(drdp!F91)*SAGE!$C91+(drdp!I91)*SAGE!$D91)</f>
        <v>0</v>
      </c>
      <c r="J91" s="18">
        <f>Model!$W$32*((drdp!D91)*SAGE!$B91+(drdp!G91)*SAGE!$C91+(drdp!J91)*SAGE!$D91)</f>
        <v>0</v>
      </c>
      <c r="K91" s="21">
        <f>SUM(E$3:E90)+H91</f>
        <v>4.3398840577761346</v>
      </c>
      <c r="L91" s="21">
        <f>SUM(F$3:F90)+I91</f>
        <v>0</v>
      </c>
      <c r="M91" s="21">
        <f>SUM(G$3:G90)+J91</f>
        <v>-3.1244892886192597</v>
      </c>
      <c r="N91" s="21"/>
      <c r="O91" s="21"/>
      <c r="P91" s="21"/>
      <c r="Q91" s="19">
        <f t="shared" si="5"/>
        <v>18.834593634939448</v>
      </c>
      <c r="R91" s="19">
        <f t="shared" si="5"/>
        <v>0</v>
      </c>
      <c r="S91" s="19">
        <f t="shared" si="5"/>
        <v>9.7624333146964872</v>
      </c>
      <c r="T91" s="19">
        <f t="shared" si="6"/>
        <v>0</v>
      </c>
      <c r="U91" s="19">
        <f t="shared" si="7"/>
        <v>-13.559921252371021</v>
      </c>
      <c r="V91" s="19">
        <f t="shared" si="8"/>
        <v>0</v>
      </c>
    </row>
    <row r="92" spans="1:22" x14ac:dyDescent="0.25">
      <c r="A92" s="26">
        <f>Wellpath!E92</f>
        <v>2550</v>
      </c>
      <c r="B92" s="22">
        <v>0</v>
      </c>
      <c r="C92" s="22">
        <f>SIN(Wellpath!$L92)^0.25</f>
        <v>0</v>
      </c>
      <c r="D92" s="22">
        <v>0</v>
      </c>
      <c r="E92" s="20">
        <f>Model!$W$32*((drdp!B92+drdp!K92)*SAGE!$B92+(drdp!E92+drdp!N92)*SAGE!$C92+(drdp!H92+drdp!Q92)*SAGE!$D92)</f>
        <v>0</v>
      </c>
      <c r="F92" s="20">
        <f>Model!$W$32*((drdp!C92+drdp!L92)*SAGE!$B92+(drdp!F92+drdp!O92)*SAGE!$C92+(drdp!I92+drdp!R92)*SAGE!$D92)</f>
        <v>0</v>
      </c>
      <c r="G92" s="20">
        <f>Model!$W$32*((drdp!D92+drdp!M92)*SAGE!$B92+(drdp!G92+drdp!P92)*SAGE!$C92+(drdp!J92+drdp!S92)*SAGE!$D92)</f>
        <v>0</v>
      </c>
      <c r="H92" s="18">
        <f>Model!$W$32*((drdp!B92)*SAGE!$B92+(drdp!E92)*SAGE!$C92+(drdp!H92)*SAGE!$D92)</f>
        <v>0</v>
      </c>
      <c r="I92" s="18">
        <f>Model!$W$32*((drdp!C92)*SAGE!$B92+(drdp!F92)*SAGE!$C92+(drdp!I92)*SAGE!$D92)</f>
        <v>0</v>
      </c>
      <c r="J92" s="18">
        <f>Model!$W$32*((drdp!D92)*SAGE!$B92+(drdp!G92)*SAGE!$C92+(drdp!J92)*SAGE!$D92)</f>
        <v>0</v>
      </c>
      <c r="K92" s="21">
        <f>SUM(E$3:E91)+H92</f>
        <v>4.3398840577761346</v>
      </c>
      <c r="L92" s="21">
        <f>SUM(F$3:F91)+I92</f>
        <v>0</v>
      </c>
      <c r="M92" s="21">
        <f>SUM(G$3:G91)+J92</f>
        <v>-3.1244892886192597</v>
      </c>
      <c r="N92" s="21"/>
      <c r="O92" s="21"/>
      <c r="P92" s="21"/>
      <c r="Q92" s="19">
        <f t="shared" si="5"/>
        <v>18.834593634939448</v>
      </c>
      <c r="R92" s="19">
        <f t="shared" si="5"/>
        <v>0</v>
      </c>
      <c r="S92" s="19">
        <f t="shared" si="5"/>
        <v>9.7624333146964872</v>
      </c>
      <c r="T92" s="19">
        <f t="shared" si="6"/>
        <v>0</v>
      </c>
      <c r="U92" s="19">
        <f t="shared" si="7"/>
        <v>-13.559921252371021</v>
      </c>
      <c r="V92" s="19">
        <f t="shared" si="8"/>
        <v>0</v>
      </c>
    </row>
    <row r="93" spans="1:22" x14ac:dyDescent="0.25">
      <c r="A93" s="26">
        <f>Wellpath!E93</f>
        <v>2580</v>
      </c>
      <c r="B93" s="22">
        <v>0</v>
      </c>
      <c r="C93" s="22">
        <f>SIN(Wellpath!$L93)^0.25</f>
        <v>0</v>
      </c>
      <c r="D93" s="22">
        <v>0</v>
      </c>
      <c r="E93" s="20">
        <f>Model!$W$32*((drdp!B93+drdp!K93)*SAGE!$B93+(drdp!E93+drdp!N93)*SAGE!$C93+(drdp!H93+drdp!Q93)*SAGE!$D93)</f>
        <v>0</v>
      </c>
      <c r="F93" s="20">
        <f>Model!$W$32*((drdp!C93+drdp!L93)*SAGE!$B93+(drdp!F93+drdp!O93)*SAGE!$C93+(drdp!I93+drdp!R93)*SAGE!$D93)</f>
        <v>0</v>
      </c>
      <c r="G93" s="20">
        <f>Model!$W$32*((drdp!D93+drdp!M93)*SAGE!$B93+(drdp!G93+drdp!P93)*SAGE!$C93+(drdp!J93+drdp!S93)*SAGE!$D93)</f>
        <v>0</v>
      </c>
      <c r="H93" s="18">
        <f>Model!$W$32*((drdp!B93)*SAGE!$B93+(drdp!E93)*SAGE!$C93+(drdp!H93)*SAGE!$D93)</f>
        <v>0</v>
      </c>
      <c r="I93" s="18">
        <f>Model!$W$32*((drdp!C93)*SAGE!$B93+(drdp!F93)*SAGE!$C93+(drdp!I93)*SAGE!$D93)</f>
        <v>0</v>
      </c>
      <c r="J93" s="18">
        <f>Model!$W$32*((drdp!D93)*SAGE!$B93+(drdp!G93)*SAGE!$C93+(drdp!J93)*SAGE!$D93)</f>
        <v>0</v>
      </c>
      <c r="K93" s="21">
        <f>SUM(E$3:E92)+H93</f>
        <v>4.3398840577761346</v>
      </c>
      <c r="L93" s="21">
        <f>SUM(F$3:F92)+I93</f>
        <v>0</v>
      </c>
      <c r="M93" s="21">
        <f>SUM(G$3:G92)+J93</f>
        <v>-3.1244892886192597</v>
      </c>
      <c r="N93" s="21"/>
      <c r="O93" s="21"/>
      <c r="P93" s="21"/>
      <c r="Q93" s="19">
        <f t="shared" si="5"/>
        <v>18.834593634939448</v>
      </c>
      <c r="R93" s="19">
        <f t="shared" si="5"/>
        <v>0</v>
      </c>
      <c r="S93" s="19">
        <f t="shared" si="5"/>
        <v>9.7624333146964872</v>
      </c>
      <c r="T93" s="19">
        <f t="shared" si="6"/>
        <v>0</v>
      </c>
      <c r="U93" s="19">
        <f t="shared" si="7"/>
        <v>-13.559921252371021</v>
      </c>
      <c r="V93" s="19">
        <f t="shared" si="8"/>
        <v>0</v>
      </c>
    </row>
    <row r="94" spans="1:22" x14ac:dyDescent="0.25">
      <c r="A94" s="26">
        <f>Wellpath!E94</f>
        <v>2610</v>
      </c>
      <c r="B94" s="22">
        <v>0</v>
      </c>
      <c r="C94" s="22">
        <f>SIN(Wellpath!$L94)^0.25</f>
        <v>0</v>
      </c>
      <c r="D94" s="22">
        <v>0</v>
      </c>
      <c r="E94" s="20">
        <f>Model!$W$32*((drdp!B94+drdp!K94)*SAGE!$B94+(drdp!E94+drdp!N94)*SAGE!$C94+(drdp!H94+drdp!Q94)*SAGE!$D94)</f>
        <v>0</v>
      </c>
      <c r="F94" s="20">
        <f>Model!$W$32*((drdp!C94+drdp!L94)*SAGE!$B94+(drdp!F94+drdp!O94)*SAGE!$C94+(drdp!I94+drdp!R94)*SAGE!$D94)</f>
        <v>0</v>
      </c>
      <c r="G94" s="20">
        <f>Model!$W$32*((drdp!D94+drdp!M94)*SAGE!$B94+(drdp!G94+drdp!P94)*SAGE!$C94+(drdp!J94+drdp!S94)*SAGE!$D94)</f>
        <v>0</v>
      </c>
      <c r="H94" s="18">
        <f>Model!$W$32*((drdp!B94)*SAGE!$B94+(drdp!E94)*SAGE!$C94+(drdp!H94)*SAGE!$D94)</f>
        <v>0</v>
      </c>
      <c r="I94" s="18">
        <f>Model!$W$32*((drdp!C94)*SAGE!$B94+(drdp!F94)*SAGE!$C94+(drdp!I94)*SAGE!$D94)</f>
        <v>0</v>
      </c>
      <c r="J94" s="18">
        <f>Model!$W$32*((drdp!D94)*SAGE!$B94+(drdp!G94)*SAGE!$C94+(drdp!J94)*SAGE!$D94)</f>
        <v>0</v>
      </c>
      <c r="K94" s="21">
        <f>SUM(E$3:E93)+H94</f>
        <v>4.3398840577761346</v>
      </c>
      <c r="L94" s="21">
        <f>SUM(F$3:F93)+I94</f>
        <v>0</v>
      </c>
      <c r="M94" s="21">
        <f>SUM(G$3:G93)+J94</f>
        <v>-3.1244892886192597</v>
      </c>
      <c r="N94" s="21"/>
      <c r="O94" s="21"/>
      <c r="P94" s="21"/>
      <c r="Q94" s="19">
        <f t="shared" si="5"/>
        <v>18.834593634939448</v>
      </c>
      <c r="R94" s="19">
        <f t="shared" si="5"/>
        <v>0</v>
      </c>
      <c r="S94" s="19">
        <f t="shared" si="5"/>
        <v>9.7624333146964872</v>
      </c>
      <c r="T94" s="19">
        <f t="shared" si="6"/>
        <v>0</v>
      </c>
      <c r="U94" s="19">
        <f t="shared" si="7"/>
        <v>-13.559921252371021</v>
      </c>
      <c r="V94" s="19">
        <f t="shared" si="8"/>
        <v>0</v>
      </c>
    </row>
    <row r="95" spans="1:22" x14ac:dyDescent="0.25">
      <c r="A95" s="26">
        <f>Wellpath!E95</f>
        <v>2640</v>
      </c>
      <c r="B95" s="22">
        <v>0</v>
      </c>
      <c r="C95" s="22">
        <f>SIN(Wellpath!$L95)^0.25</f>
        <v>0</v>
      </c>
      <c r="D95" s="22">
        <v>0</v>
      </c>
      <c r="E95" s="20">
        <f>Model!$W$32*((drdp!B95+drdp!K95)*SAGE!$B95+(drdp!E95+drdp!N95)*SAGE!$C95+(drdp!H95+drdp!Q95)*SAGE!$D95)</f>
        <v>0</v>
      </c>
      <c r="F95" s="20">
        <f>Model!$W$32*((drdp!C95+drdp!L95)*SAGE!$B95+(drdp!F95+drdp!O95)*SAGE!$C95+(drdp!I95+drdp!R95)*SAGE!$D95)</f>
        <v>0</v>
      </c>
      <c r="G95" s="20">
        <f>Model!$W$32*((drdp!D95+drdp!M95)*SAGE!$B95+(drdp!G95+drdp!P95)*SAGE!$C95+(drdp!J95+drdp!S95)*SAGE!$D95)</f>
        <v>0</v>
      </c>
      <c r="H95" s="18">
        <f>Model!$W$32*((drdp!B95)*SAGE!$B95+(drdp!E95)*SAGE!$C95+(drdp!H95)*SAGE!$D95)</f>
        <v>0</v>
      </c>
      <c r="I95" s="18">
        <f>Model!$W$32*((drdp!C95)*SAGE!$B95+(drdp!F95)*SAGE!$C95+(drdp!I95)*SAGE!$D95)</f>
        <v>0</v>
      </c>
      <c r="J95" s="18">
        <f>Model!$W$32*((drdp!D95)*SAGE!$B95+(drdp!G95)*SAGE!$C95+(drdp!J95)*SAGE!$D95)</f>
        <v>0</v>
      </c>
      <c r="K95" s="21">
        <f>SUM(E$3:E94)+H95</f>
        <v>4.3398840577761346</v>
      </c>
      <c r="L95" s="21">
        <f>SUM(F$3:F94)+I95</f>
        <v>0</v>
      </c>
      <c r="M95" s="21">
        <f>SUM(G$3:G94)+J95</f>
        <v>-3.1244892886192597</v>
      </c>
      <c r="N95" s="21"/>
      <c r="O95" s="21"/>
      <c r="P95" s="21"/>
      <c r="Q95" s="19">
        <f t="shared" si="5"/>
        <v>18.834593634939448</v>
      </c>
      <c r="R95" s="19">
        <f t="shared" si="5"/>
        <v>0</v>
      </c>
      <c r="S95" s="19">
        <f t="shared" si="5"/>
        <v>9.7624333146964872</v>
      </c>
      <c r="T95" s="19">
        <f t="shared" si="6"/>
        <v>0</v>
      </c>
      <c r="U95" s="19">
        <f t="shared" si="7"/>
        <v>-13.559921252371021</v>
      </c>
      <c r="V95" s="19">
        <f t="shared" si="8"/>
        <v>0</v>
      </c>
    </row>
    <row r="96" spans="1:22" x14ac:dyDescent="0.25">
      <c r="A96" s="26">
        <f>Wellpath!E96</f>
        <v>2670</v>
      </c>
      <c r="B96" s="22">
        <v>0</v>
      </c>
      <c r="C96" s="22">
        <f>SIN(Wellpath!$L96)^0.25</f>
        <v>0</v>
      </c>
      <c r="D96" s="22">
        <v>0</v>
      </c>
      <c r="E96" s="20">
        <f>Model!$W$32*((drdp!B96+drdp!K96)*SAGE!$B96+(drdp!E96+drdp!N96)*SAGE!$C96+(drdp!H96+drdp!Q96)*SAGE!$D96)</f>
        <v>0</v>
      </c>
      <c r="F96" s="20">
        <f>Model!$W$32*((drdp!C96+drdp!L96)*SAGE!$B96+(drdp!F96+drdp!O96)*SAGE!$C96+(drdp!I96+drdp!R96)*SAGE!$D96)</f>
        <v>0</v>
      </c>
      <c r="G96" s="20">
        <f>Model!$W$32*((drdp!D96+drdp!M96)*SAGE!$B96+(drdp!G96+drdp!P96)*SAGE!$C96+(drdp!J96+drdp!S96)*SAGE!$D96)</f>
        <v>0</v>
      </c>
      <c r="H96" s="18">
        <f>Model!$W$32*((drdp!B96)*SAGE!$B96+(drdp!E96)*SAGE!$C96+(drdp!H96)*SAGE!$D96)</f>
        <v>0</v>
      </c>
      <c r="I96" s="18">
        <f>Model!$W$32*((drdp!C96)*SAGE!$B96+(drdp!F96)*SAGE!$C96+(drdp!I96)*SAGE!$D96)</f>
        <v>0</v>
      </c>
      <c r="J96" s="18">
        <f>Model!$W$32*((drdp!D96)*SAGE!$B96+(drdp!G96)*SAGE!$C96+(drdp!J96)*SAGE!$D96)</f>
        <v>0</v>
      </c>
      <c r="K96" s="21">
        <f>SUM(E$3:E95)+H96</f>
        <v>4.3398840577761346</v>
      </c>
      <c r="L96" s="21">
        <f>SUM(F$3:F95)+I96</f>
        <v>0</v>
      </c>
      <c r="M96" s="21">
        <f>SUM(G$3:G95)+J96</f>
        <v>-3.1244892886192597</v>
      </c>
      <c r="N96" s="21"/>
      <c r="O96" s="21"/>
      <c r="P96" s="21"/>
      <c r="Q96" s="19">
        <f t="shared" si="5"/>
        <v>18.834593634939448</v>
      </c>
      <c r="R96" s="19">
        <f t="shared" si="5"/>
        <v>0</v>
      </c>
      <c r="S96" s="19">
        <f t="shared" si="5"/>
        <v>9.7624333146964872</v>
      </c>
      <c r="T96" s="19">
        <f t="shared" si="6"/>
        <v>0</v>
      </c>
      <c r="U96" s="19">
        <f t="shared" si="7"/>
        <v>-13.559921252371021</v>
      </c>
      <c r="V96" s="19">
        <f t="shared" si="8"/>
        <v>0</v>
      </c>
    </row>
    <row r="97" spans="1:22" x14ac:dyDescent="0.25">
      <c r="A97" s="26">
        <f>Wellpath!E97</f>
        <v>2700</v>
      </c>
      <c r="B97" s="22">
        <v>0</v>
      </c>
      <c r="C97" s="22">
        <f>SIN(Wellpath!$L97)^0.25</f>
        <v>0</v>
      </c>
      <c r="D97" s="22">
        <v>0</v>
      </c>
      <c r="E97" s="20">
        <f>Model!$W$32*((drdp!B97+drdp!K97)*SAGE!$B97+(drdp!E97+drdp!N97)*SAGE!$C97+(drdp!H97+drdp!Q97)*SAGE!$D97)</f>
        <v>0</v>
      </c>
      <c r="F97" s="20">
        <f>Model!$W$32*((drdp!C97+drdp!L97)*SAGE!$B97+(drdp!F97+drdp!O97)*SAGE!$C97+(drdp!I97+drdp!R97)*SAGE!$D97)</f>
        <v>0</v>
      </c>
      <c r="G97" s="20">
        <f>Model!$W$32*((drdp!D97+drdp!M97)*SAGE!$B97+(drdp!G97+drdp!P97)*SAGE!$C97+(drdp!J97+drdp!S97)*SAGE!$D97)</f>
        <v>0</v>
      </c>
      <c r="H97" s="18">
        <f>Model!$W$32*((drdp!B97)*SAGE!$B97+(drdp!E97)*SAGE!$C97+(drdp!H97)*SAGE!$D97)</f>
        <v>0</v>
      </c>
      <c r="I97" s="18">
        <f>Model!$W$32*((drdp!C97)*SAGE!$B97+(drdp!F97)*SAGE!$C97+(drdp!I97)*SAGE!$D97)</f>
        <v>0</v>
      </c>
      <c r="J97" s="18">
        <f>Model!$W$32*((drdp!D97)*SAGE!$B97+(drdp!G97)*SAGE!$C97+(drdp!J97)*SAGE!$D97)</f>
        <v>0</v>
      </c>
      <c r="K97" s="21">
        <f>SUM(E$3:E96)+H97</f>
        <v>4.3398840577761346</v>
      </c>
      <c r="L97" s="21">
        <f>SUM(F$3:F96)+I97</f>
        <v>0</v>
      </c>
      <c r="M97" s="21">
        <f>SUM(G$3:G96)+J97</f>
        <v>-3.1244892886192597</v>
      </c>
      <c r="N97" s="21"/>
      <c r="O97" s="21"/>
      <c r="P97" s="21"/>
      <c r="Q97" s="19">
        <f t="shared" si="5"/>
        <v>18.834593634939448</v>
      </c>
      <c r="R97" s="19">
        <f t="shared" si="5"/>
        <v>0</v>
      </c>
      <c r="S97" s="19">
        <f t="shared" si="5"/>
        <v>9.7624333146964872</v>
      </c>
      <c r="T97" s="19">
        <f t="shared" si="6"/>
        <v>0</v>
      </c>
      <c r="U97" s="19">
        <f t="shared" si="7"/>
        <v>-13.559921252371021</v>
      </c>
      <c r="V97" s="19">
        <f t="shared" si="8"/>
        <v>0</v>
      </c>
    </row>
    <row r="98" spans="1:22" x14ac:dyDescent="0.25">
      <c r="A98" s="26">
        <f>Wellpath!E98</f>
        <v>2730</v>
      </c>
      <c r="B98" s="22">
        <v>0</v>
      </c>
      <c r="C98" s="22">
        <f>SIN(Wellpath!$L98)^0.25</f>
        <v>0</v>
      </c>
      <c r="D98" s="22">
        <v>0</v>
      </c>
      <c r="E98" s="20">
        <f>Model!$W$32*((drdp!B98+drdp!K98)*SAGE!$B98+(drdp!E98+drdp!N98)*SAGE!$C98+(drdp!H98+drdp!Q98)*SAGE!$D98)</f>
        <v>0</v>
      </c>
      <c r="F98" s="20">
        <f>Model!$W$32*((drdp!C98+drdp!L98)*SAGE!$B98+(drdp!F98+drdp!O98)*SAGE!$C98+(drdp!I98+drdp!R98)*SAGE!$D98)</f>
        <v>0</v>
      </c>
      <c r="G98" s="20">
        <f>Model!$W$32*((drdp!D98+drdp!M98)*SAGE!$B98+(drdp!G98+drdp!P98)*SAGE!$C98+(drdp!J98+drdp!S98)*SAGE!$D98)</f>
        <v>0</v>
      </c>
      <c r="H98" s="18">
        <f>Model!$W$32*((drdp!B98)*SAGE!$B98+(drdp!E98)*SAGE!$C98+(drdp!H98)*SAGE!$D98)</f>
        <v>0</v>
      </c>
      <c r="I98" s="18">
        <f>Model!$W$32*((drdp!C98)*SAGE!$B98+(drdp!F98)*SAGE!$C98+(drdp!I98)*SAGE!$D98)</f>
        <v>0</v>
      </c>
      <c r="J98" s="18">
        <f>Model!$W$32*((drdp!D98)*SAGE!$B98+(drdp!G98)*SAGE!$C98+(drdp!J98)*SAGE!$D98)</f>
        <v>0</v>
      </c>
      <c r="K98" s="21">
        <f>SUM(E$3:E97)+H98</f>
        <v>4.3398840577761346</v>
      </c>
      <c r="L98" s="21">
        <f>SUM(F$3:F97)+I98</f>
        <v>0</v>
      </c>
      <c r="M98" s="21">
        <f>SUM(G$3:G97)+J98</f>
        <v>-3.1244892886192597</v>
      </c>
      <c r="N98" s="21"/>
      <c r="O98" s="21"/>
      <c r="P98" s="21"/>
      <c r="Q98" s="19">
        <f t="shared" si="5"/>
        <v>18.834593634939448</v>
      </c>
      <c r="R98" s="19">
        <f t="shared" si="5"/>
        <v>0</v>
      </c>
      <c r="S98" s="19">
        <f t="shared" si="5"/>
        <v>9.7624333146964872</v>
      </c>
      <c r="T98" s="19">
        <f t="shared" si="6"/>
        <v>0</v>
      </c>
      <c r="U98" s="19">
        <f t="shared" si="7"/>
        <v>-13.559921252371021</v>
      </c>
      <c r="V98" s="19">
        <f t="shared" si="8"/>
        <v>0</v>
      </c>
    </row>
    <row r="99" spans="1:22" x14ac:dyDescent="0.25">
      <c r="A99" s="26">
        <f>Wellpath!E99</f>
        <v>2760</v>
      </c>
      <c r="B99" s="22">
        <v>0</v>
      </c>
      <c r="C99" s="22">
        <f>SIN(Wellpath!$L99)^0.25</f>
        <v>0</v>
      </c>
      <c r="D99" s="22">
        <v>0</v>
      </c>
      <c r="E99" s="20">
        <f>Model!$W$32*((drdp!B99+drdp!K99)*SAGE!$B99+(drdp!E99+drdp!N99)*SAGE!$C99+(drdp!H99+drdp!Q99)*SAGE!$D99)</f>
        <v>0</v>
      </c>
      <c r="F99" s="20">
        <f>Model!$W$32*((drdp!C99+drdp!L99)*SAGE!$B99+(drdp!F99+drdp!O99)*SAGE!$C99+(drdp!I99+drdp!R99)*SAGE!$D99)</f>
        <v>0</v>
      </c>
      <c r="G99" s="20">
        <f>Model!$W$32*((drdp!D99+drdp!M99)*SAGE!$B99+(drdp!G99+drdp!P99)*SAGE!$C99+(drdp!J99+drdp!S99)*SAGE!$D99)</f>
        <v>0</v>
      </c>
      <c r="H99" s="18">
        <f>Model!$W$32*((drdp!B99)*SAGE!$B99+(drdp!E99)*SAGE!$C99+(drdp!H99)*SAGE!$D99)</f>
        <v>0</v>
      </c>
      <c r="I99" s="18">
        <f>Model!$W$32*((drdp!C99)*SAGE!$B99+(drdp!F99)*SAGE!$C99+(drdp!I99)*SAGE!$D99)</f>
        <v>0</v>
      </c>
      <c r="J99" s="18">
        <f>Model!$W$32*((drdp!D99)*SAGE!$B99+(drdp!G99)*SAGE!$C99+(drdp!J99)*SAGE!$D99)</f>
        <v>0</v>
      </c>
      <c r="K99" s="21">
        <f>SUM(E$3:E98)+H99</f>
        <v>4.3398840577761346</v>
      </c>
      <c r="L99" s="21">
        <f>SUM(F$3:F98)+I99</f>
        <v>0</v>
      </c>
      <c r="M99" s="21">
        <f>SUM(G$3:G98)+J99</f>
        <v>-3.1244892886192597</v>
      </c>
      <c r="N99" s="21"/>
      <c r="O99" s="21"/>
      <c r="P99" s="21"/>
      <c r="Q99" s="19">
        <f t="shared" si="5"/>
        <v>18.834593634939448</v>
      </c>
      <c r="R99" s="19">
        <f t="shared" si="5"/>
        <v>0</v>
      </c>
      <c r="S99" s="19">
        <f t="shared" si="5"/>
        <v>9.7624333146964872</v>
      </c>
      <c r="T99" s="19">
        <f t="shared" si="6"/>
        <v>0</v>
      </c>
      <c r="U99" s="19">
        <f t="shared" si="7"/>
        <v>-13.559921252371021</v>
      </c>
      <c r="V99" s="19">
        <f t="shared" si="8"/>
        <v>0</v>
      </c>
    </row>
    <row r="100" spans="1:22" x14ac:dyDescent="0.25">
      <c r="A100" s="26">
        <f>Wellpath!E100</f>
        <v>2790</v>
      </c>
      <c r="B100" s="22">
        <v>0</v>
      </c>
      <c r="C100" s="22">
        <f>SIN(Wellpath!$L100)^0.25</f>
        <v>0</v>
      </c>
      <c r="D100" s="22">
        <v>0</v>
      </c>
      <c r="E100" s="20">
        <f>Model!$W$32*((drdp!B100+drdp!K100)*SAGE!$B100+(drdp!E100+drdp!N100)*SAGE!$C100+(drdp!H100+drdp!Q100)*SAGE!$D100)</f>
        <v>0</v>
      </c>
      <c r="F100" s="20">
        <f>Model!$W$32*((drdp!C100+drdp!L100)*SAGE!$B100+(drdp!F100+drdp!O100)*SAGE!$C100+(drdp!I100+drdp!R100)*SAGE!$D100)</f>
        <v>0</v>
      </c>
      <c r="G100" s="20">
        <f>Model!$W$32*((drdp!D100+drdp!M100)*SAGE!$B100+(drdp!G100+drdp!P100)*SAGE!$C100+(drdp!J100+drdp!S100)*SAGE!$D100)</f>
        <v>0</v>
      </c>
      <c r="H100" s="18">
        <f>Model!$W$32*((drdp!B100)*SAGE!$B100+(drdp!E100)*SAGE!$C100+(drdp!H100)*SAGE!$D100)</f>
        <v>0</v>
      </c>
      <c r="I100" s="18">
        <f>Model!$W$32*((drdp!C100)*SAGE!$B100+(drdp!F100)*SAGE!$C100+(drdp!I100)*SAGE!$D100)</f>
        <v>0</v>
      </c>
      <c r="J100" s="18">
        <f>Model!$W$32*((drdp!D100)*SAGE!$B100+(drdp!G100)*SAGE!$C100+(drdp!J100)*SAGE!$D100)</f>
        <v>0</v>
      </c>
      <c r="K100" s="21">
        <f>SUM(E$3:E99)+H100</f>
        <v>4.3398840577761346</v>
      </c>
      <c r="L100" s="21">
        <f>SUM(F$3:F99)+I100</f>
        <v>0</v>
      </c>
      <c r="M100" s="21">
        <f>SUM(G$3:G99)+J100</f>
        <v>-3.1244892886192597</v>
      </c>
      <c r="N100" s="21"/>
      <c r="O100" s="21"/>
      <c r="P100" s="21"/>
      <c r="Q100" s="19">
        <f t="shared" si="5"/>
        <v>18.834593634939448</v>
      </c>
      <c r="R100" s="19">
        <f t="shared" si="5"/>
        <v>0</v>
      </c>
      <c r="S100" s="19">
        <f t="shared" si="5"/>
        <v>9.7624333146964872</v>
      </c>
      <c r="T100" s="19">
        <f t="shared" si="6"/>
        <v>0</v>
      </c>
      <c r="U100" s="19">
        <f t="shared" si="7"/>
        <v>-13.559921252371021</v>
      </c>
      <c r="V100" s="19">
        <f t="shared" si="8"/>
        <v>0</v>
      </c>
    </row>
    <row r="101" spans="1:22" x14ac:dyDescent="0.25">
      <c r="A101" s="26">
        <f>Wellpath!E101</f>
        <v>2820</v>
      </c>
      <c r="B101" s="22">
        <v>0</v>
      </c>
      <c r="C101" s="22">
        <f>SIN(Wellpath!$L101)^0.25</f>
        <v>0</v>
      </c>
      <c r="D101" s="22">
        <v>0</v>
      </c>
      <c r="E101" s="20">
        <f>Model!$W$32*((drdp!B101+drdp!K101)*SAGE!$B101+(drdp!E101+drdp!N101)*SAGE!$C101+(drdp!H101+drdp!Q101)*SAGE!$D101)</f>
        <v>0</v>
      </c>
      <c r="F101" s="20">
        <f>Model!$W$32*((drdp!C101+drdp!L101)*SAGE!$B101+(drdp!F101+drdp!O101)*SAGE!$C101+(drdp!I101+drdp!R101)*SAGE!$D101)</f>
        <v>0</v>
      </c>
      <c r="G101" s="20">
        <f>Model!$W$32*((drdp!D101+drdp!M101)*SAGE!$B101+(drdp!G101+drdp!P101)*SAGE!$C101+(drdp!J101+drdp!S101)*SAGE!$D101)</f>
        <v>0</v>
      </c>
      <c r="H101" s="18">
        <f>Model!$W$32*((drdp!B101)*SAGE!$B101+(drdp!E101)*SAGE!$C101+(drdp!H101)*SAGE!$D101)</f>
        <v>0</v>
      </c>
      <c r="I101" s="18">
        <f>Model!$W$32*((drdp!C101)*SAGE!$B101+(drdp!F101)*SAGE!$C101+(drdp!I101)*SAGE!$D101)</f>
        <v>0</v>
      </c>
      <c r="J101" s="18">
        <f>Model!$W$32*((drdp!D101)*SAGE!$B101+(drdp!G101)*SAGE!$C101+(drdp!J101)*SAGE!$D101)</f>
        <v>0</v>
      </c>
      <c r="K101" s="21">
        <f>SUM(E$3:E100)+H101</f>
        <v>4.3398840577761346</v>
      </c>
      <c r="L101" s="21">
        <f>SUM(F$3:F100)+I101</f>
        <v>0</v>
      </c>
      <c r="M101" s="21">
        <f>SUM(G$3:G100)+J101</f>
        <v>-3.1244892886192597</v>
      </c>
      <c r="N101" s="21"/>
      <c r="O101" s="21"/>
      <c r="P101" s="21"/>
      <c r="Q101" s="19">
        <f t="shared" si="5"/>
        <v>18.834593634939448</v>
      </c>
      <c r="R101" s="19">
        <f t="shared" si="5"/>
        <v>0</v>
      </c>
      <c r="S101" s="19">
        <f t="shared" si="5"/>
        <v>9.7624333146964872</v>
      </c>
      <c r="T101" s="19">
        <f t="shared" si="6"/>
        <v>0</v>
      </c>
      <c r="U101" s="19">
        <f t="shared" si="7"/>
        <v>-13.559921252371021</v>
      </c>
      <c r="V101" s="19">
        <f t="shared" si="8"/>
        <v>0</v>
      </c>
    </row>
    <row r="102" spans="1:22" x14ac:dyDescent="0.25">
      <c r="A102" s="26">
        <f>Wellpath!E102</f>
        <v>2850</v>
      </c>
      <c r="B102" s="22">
        <v>0</v>
      </c>
      <c r="C102" s="22">
        <f>SIN(Wellpath!$L102)^0.25</f>
        <v>0</v>
      </c>
      <c r="D102" s="22">
        <v>0</v>
      </c>
      <c r="E102" s="20">
        <f>Model!$W$32*((drdp!B102+drdp!K102)*SAGE!$B102+(drdp!E102+drdp!N102)*SAGE!$C102+(drdp!H102+drdp!Q102)*SAGE!$D102)</f>
        <v>0</v>
      </c>
      <c r="F102" s="20">
        <f>Model!$W$32*((drdp!C102+drdp!L102)*SAGE!$B102+(drdp!F102+drdp!O102)*SAGE!$C102+(drdp!I102+drdp!R102)*SAGE!$D102)</f>
        <v>0</v>
      </c>
      <c r="G102" s="20">
        <f>Model!$W$32*((drdp!D102+drdp!M102)*SAGE!$B102+(drdp!G102+drdp!P102)*SAGE!$C102+(drdp!J102+drdp!S102)*SAGE!$D102)</f>
        <v>0</v>
      </c>
      <c r="H102" s="18">
        <f>Model!$W$32*((drdp!B102)*SAGE!$B102+(drdp!E102)*SAGE!$C102+(drdp!H102)*SAGE!$D102)</f>
        <v>0</v>
      </c>
      <c r="I102" s="18">
        <f>Model!$W$32*((drdp!C102)*SAGE!$B102+(drdp!F102)*SAGE!$C102+(drdp!I102)*SAGE!$D102)</f>
        <v>0</v>
      </c>
      <c r="J102" s="18">
        <f>Model!$W$32*((drdp!D102)*SAGE!$B102+(drdp!G102)*SAGE!$C102+(drdp!J102)*SAGE!$D102)</f>
        <v>0</v>
      </c>
      <c r="K102" s="21">
        <f>SUM(E$3:E101)+H102</f>
        <v>4.3398840577761346</v>
      </c>
      <c r="L102" s="21">
        <f>SUM(F$3:F101)+I102</f>
        <v>0</v>
      </c>
      <c r="M102" s="21">
        <f>SUM(G$3:G101)+J102</f>
        <v>-3.1244892886192597</v>
      </c>
      <c r="N102" s="21"/>
      <c r="O102" s="21"/>
      <c r="P102" s="21"/>
      <c r="Q102" s="19">
        <f t="shared" si="5"/>
        <v>18.834593634939448</v>
      </c>
      <c r="R102" s="19">
        <f t="shared" si="5"/>
        <v>0</v>
      </c>
      <c r="S102" s="19">
        <f t="shared" si="5"/>
        <v>9.7624333146964872</v>
      </c>
      <c r="T102" s="19">
        <f t="shared" si="6"/>
        <v>0</v>
      </c>
      <c r="U102" s="19">
        <f t="shared" si="7"/>
        <v>-13.559921252371021</v>
      </c>
      <c r="V102" s="19">
        <f t="shared" si="8"/>
        <v>0</v>
      </c>
    </row>
    <row r="103" spans="1:22" x14ac:dyDescent="0.25">
      <c r="A103" s="26">
        <f>Wellpath!E103</f>
        <v>2880</v>
      </c>
      <c r="B103" s="22">
        <v>0</v>
      </c>
      <c r="C103" s="22">
        <f>SIN(Wellpath!$L103)^0.25</f>
        <v>0.71326195176857932</v>
      </c>
      <c r="D103" s="22">
        <v>0</v>
      </c>
      <c r="E103" s="20">
        <f>Model!$W$32*((drdp!B103+drdp!K103)*SAGE!$B103+(drdp!E103+drdp!N103)*SAGE!$C103+(drdp!H103+drdp!Q103)*SAGE!$D103)</f>
        <v>1.6229662429217948E-2</v>
      </c>
      <c r="F103" s="20">
        <f>Model!$W$32*((drdp!C103+drdp!L103)*SAGE!$B103+(drdp!F103+drdp!O103)*SAGE!$C103+(drdp!I103+drdp!R103)*SAGE!$D103)</f>
        <v>-7.0298391259933549E-2</v>
      </c>
      <c r="G103" s="20">
        <f>Model!$W$32*((drdp!D103+drdp!M103)*SAGE!$B103+(drdp!G103+drdp!P103)*SAGE!$C103+(drdp!J103+drdp!S103)*SAGE!$D103)</f>
        <v>-1.9331871788834248E-2</v>
      </c>
      <c r="H103" s="18">
        <f>Model!$W$32*((drdp!B103)*SAGE!$B103+(drdp!E103)*SAGE!$C103+(drdp!H103)*SAGE!$D103)</f>
        <v>8.1148312146089741E-3</v>
      </c>
      <c r="I103" s="18">
        <f>Model!$W$32*((drdp!C103)*SAGE!$B103+(drdp!F103)*SAGE!$C103+(drdp!I103)*SAGE!$D103)</f>
        <v>-3.5149195629966774E-2</v>
      </c>
      <c r="J103" s="18">
        <f>Model!$W$32*((drdp!D103)*SAGE!$B103+(drdp!G103)*SAGE!$C103+(drdp!J103)*SAGE!$D103)</f>
        <v>-9.6659358944171242E-3</v>
      </c>
      <c r="K103" s="21">
        <f>SUM(E$3:E102)+H103</f>
        <v>4.3479988889907437</v>
      </c>
      <c r="L103" s="21">
        <f>SUM(F$3:F102)+I103</f>
        <v>-3.5149195629966774E-2</v>
      </c>
      <c r="M103" s="21">
        <f>SUM(G$3:G102)+J103</f>
        <v>-3.1341552245136768</v>
      </c>
      <c r="N103" s="21"/>
      <c r="O103" s="21"/>
      <c r="P103" s="21"/>
      <c r="Q103" s="19">
        <f t="shared" si="5"/>
        <v>18.905094338664743</v>
      </c>
      <c r="R103" s="19">
        <f t="shared" si="5"/>
        <v>1.2354659534336754E-3</v>
      </c>
      <c r="S103" s="19">
        <f t="shared" si="5"/>
        <v>9.822928971346375</v>
      </c>
      <c r="T103" s="19">
        <f t="shared" si="6"/>
        <v>-0.15282866354801383</v>
      </c>
      <c r="U103" s="19">
        <f t="shared" si="7"/>
        <v>-13.627303434110001</v>
      </c>
      <c r="V103" s="19">
        <f t="shared" si="8"/>
        <v>0.11016303512111367</v>
      </c>
    </row>
    <row r="104" spans="1:22" x14ac:dyDescent="0.25">
      <c r="A104" s="26">
        <f>Wellpath!E104</f>
        <v>2910</v>
      </c>
      <c r="B104" s="22">
        <v>0</v>
      </c>
      <c r="C104" s="22">
        <f>SIN(Wellpath!$L104)^0.25</f>
        <v>0.8408964152537145</v>
      </c>
      <c r="D104" s="22">
        <v>0</v>
      </c>
      <c r="E104" s="20">
        <f>Model!$W$32*((drdp!B104+drdp!K104)*SAGE!$B104+(drdp!E104+drdp!N104)*SAGE!$C104+(drdp!H104+drdp!Q104)*SAGE!$D104)</f>
        <v>1.7154962924678836E-2</v>
      </c>
      <c r="F104" s="20">
        <f>Model!$W$32*((drdp!C104+drdp!L104)*SAGE!$B104+(drdp!F104+drdp!O104)*SAGE!$C104+(drdp!I104+drdp!R104)*SAGE!$D104)</f>
        <v>-7.4306308032485557E-2</v>
      </c>
      <c r="G104" s="20">
        <f>Model!$W$32*((drdp!D104+drdp!M104)*SAGE!$B104+(drdp!G104+drdp!P104)*SAGE!$C104+(drdp!J104+drdp!S104)*SAGE!$D104)</f>
        <v>-4.4029233343184357E-2</v>
      </c>
      <c r="H104" s="18">
        <f>Model!$W$32*((drdp!B104)*SAGE!$B104+(drdp!E104)*SAGE!$C104+(drdp!H104)*SAGE!$D104)</f>
        <v>8.5774814623394181E-3</v>
      </c>
      <c r="I104" s="18">
        <f>Model!$W$32*((drdp!C104)*SAGE!$B104+(drdp!F104)*SAGE!$C104+(drdp!I104)*SAGE!$D104)</f>
        <v>-3.7153154016242779E-2</v>
      </c>
      <c r="J104" s="18">
        <f>Model!$W$32*((drdp!D104)*SAGE!$B104+(drdp!G104)*SAGE!$C104+(drdp!J104)*SAGE!$D104)</f>
        <v>-2.2014616671592178E-2</v>
      </c>
      <c r="K104" s="21">
        <f>SUM(E$3:E103)+H104</f>
        <v>4.364691201667692</v>
      </c>
      <c r="L104" s="21">
        <f>SUM(F$3:F103)+I104</f>
        <v>-0.10745154527617633</v>
      </c>
      <c r="M104" s="21">
        <f>SUM(G$3:G103)+J104</f>
        <v>-3.1658357770796859</v>
      </c>
      <c r="N104" s="21"/>
      <c r="O104" s="21"/>
      <c r="P104" s="21"/>
      <c r="Q104" s="19">
        <f t="shared" si="5"/>
        <v>19.05052928591536</v>
      </c>
      <c r="R104" s="19">
        <f t="shared" si="5"/>
        <v>1.154583458223817E-2</v>
      </c>
      <c r="S104" s="19">
        <f t="shared" si="5"/>
        <v>10.022516167437738</v>
      </c>
      <c r="T104" s="19">
        <f t="shared" si="6"/>
        <v>-0.46899281427252448</v>
      </c>
      <c r="U104" s="19">
        <f t="shared" si="7"/>
        <v>-13.817895562144505</v>
      </c>
      <c r="V104" s="19">
        <f t="shared" si="8"/>
        <v>0.34017394633781672</v>
      </c>
    </row>
    <row r="105" spans="1:22" x14ac:dyDescent="0.25">
      <c r="A105" s="26">
        <f>Wellpath!E105</f>
        <v>2940</v>
      </c>
      <c r="B105" s="22">
        <v>0</v>
      </c>
      <c r="C105" s="22">
        <f>SIN(Wellpath!$L105)^0.25</f>
        <v>0.91700404320467122</v>
      </c>
      <c r="D105" s="22">
        <v>0</v>
      </c>
      <c r="E105" s="20">
        <f>Model!$W$32*((drdp!B105+drdp!K105)*SAGE!$B105+(drdp!E105+drdp!N105)*SAGE!$C105+(drdp!H105+drdp!Q105)*SAGE!$D105)</f>
        <v>1.5274707541083194E-2</v>
      </c>
      <c r="F105" s="20">
        <f>Model!$W$32*((drdp!C105+drdp!L105)*SAGE!$B105+(drdp!F105+drdp!O105)*SAGE!$C105+(drdp!I105+drdp!R105)*SAGE!$D105)</f>
        <v>-6.6162027200948145E-2</v>
      </c>
      <c r="G105" s="20">
        <f>Model!$W$32*((drdp!D105+drdp!M105)*SAGE!$B105+(drdp!G105+drdp!P105)*SAGE!$C105+(drdp!J105+drdp!S105)*SAGE!$D105)</f>
        <v>-6.7902360296271183E-2</v>
      </c>
      <c r="H105" s="18">
        <f>Model!$W$32*((drdp!B105)*SAGE!$B105+(drdp!E105)*SAGE!$C105+(drdp!H105)*SAGE!$D105)</f>
        <v>7.637353770541597E-3</v>
      </c>
      <c r="I105" s="18">
        <f>Model!$W$32*((drdp!C105)*SAGE!$B105+(drdp!F105)*SAGE!$C105+(drdp!I105)*SAGE!$D105)</f>
        <v>-3.3081013600474073E-2</v>
      </c>
      <c r="J105" s="18">
        <f>Model!$W$32*((drdp!D105)*SAGE!$B105+(drdp!G105)*SAGE!$C105+(drdp!J105)*SAGE!$D105)</f>
        <v>-3.3951180148135592E-2</v>
      </c>
      <c r="K105" s="21">
        <f>SUM(E$3:E104)+H105</f>
        <v>4.3809060369005737</v>
      </c>
      <c r="L105" s="21">
        <f>SUM(F$3:F104)+I105</f>
        <v>-0.17768571289289317</v>
      </c>
      <c r="M105" s="21">
        <f>SUM(G$3:G104)+J105</f>
        <v>-3.2218015738994139</v>
      </c>
      <c r="N105" s="21"/>
      <c r="O105" s="21"/>
      <c r="P105" s="21"/>
      <c r="Q105" s="19">
        <f t="shared" si="5"/>
        <v>19.192337704151889</v>
      </c>
      <c r="R105" s="19">
        <f t="shared" si="5"/>
        <v>3.1572212566255663E-2</v>
      </c>
      <c r="S105" s="19">
        <f t="shared" si="5"/>
        <v>10.380005381580741</v>
      </c>
      <c r="T105" s="19">
        <f t="shared" si="6"/>
        <v>-0.77842441228345782</v>
      </c>
      <c r="U105" s="19">
        <f t="shared" si="7"/>
        <v>-14.114409964791712</v>
      </c>
      <c r="V105" s="19">
        <f t="shared" si="8"/>
        <v>0.57246810945776261</v>
      </c>
    </row>
    <row r="106" spans="1:22" x14ac:dyDescent="0.25">
      <c r="A106" s="26">
        <f>Wellpath!E106</f>
        <v>2970</v>
      </c>
      <c r="B106" s="22">
        <v>0</v>
      </c>
      <c r="C106" s="22">
        <f>SIN(Wellpath!$L106)^0.25</f>
        <v>0.9646786299603094</v>
      </c>
      <c r="D106" s="22">
        <v>0</v>
      </c>
      <c r="E106" s="20">
        <f>Model!$W$32*((drdp!B106+drdp!K106)*SAGE!$B106+(drdp!E106+drdp!N106)*SAGE!$C106+(drdp!H106+drdp!Q106)*SAGE!$D106)</f>
        <v>1.1362380096234732E-2</v>
      </c>
      <c r="F106" s="20">
        <f>Model!$W$32*((drdp!C106+drdp!L106)*SAGE!$B106+(drdp!F106+drdp!O106)*SAGE!$C106+(drdp!I106+drdp!R106)*SAGE!$D106)</f>
        <v>-4.9215875261287241E-2</v>
      </c>
      <c r="G106" s="20">
        <f>Model!$W$32*((drdp!D106+drdp!M106)*SAGE!$B106+(drdp!G106+drdp!P106)*SAGE!$C106+(drdp!J106+drdp!S106)*SAGE!$D106)</f>
        <v>-8.7486674285617266E-2</v>
      </c>
      <c r="H106" s="18">
        <f>Model!$W$32*((drdp!B106)*SAGE!$B106+(drdp!E106)*SAGE!$C106+(drdp!H106)*SAGE!$D106)</f>
        <v>5.681190048117366E-3</v>
      </c>
      <c r="I106" s="18">
        <f>Model!$W$32*((drdp!C106)*SAGE!$B106+(drdp!F106)*SAGE!$C106+(drdp!I106)*SAGE!$D106)</f>
        <v>-2.4607937630643621E-2</v>
      </c>
      <c r="J106" s="18">
        <f>Model!$W$32*((drdp!D106)*SAGE!$B106+(drdp!G106)*SAGE!$C106+(drdp!J106)*SAGE!$D106)</f>
        <v>-4.3743337142808633E-2</v>
      </c>
      <c r="K106" s="21">
        <f>SUM(E$3:E105)+H106</f>
        <v>4.3942245807192331</v>
      </c>
      <c r="L106" s="21">
        <f>SUM(F$3:F105)+I106</f>
        <v>-0.23537466412401087</v>
      </c>
      <c r="M106" s="21">
        <f>SUM(G$3:G105)+J106</f>
        <v>-3.2994960911903579</v>
      </c>
      <c r="N106" s="21"/>
      <c r="O106" s="21"/>
      <c r="P106" s="21"/>
      <c r="Q106" s="19">
        <f t="shared" si="5"/>
        <v>19.30920966579712</v>
      </c>
      <c r="R106" s="19">
        <f t="shared" si="5"/>
        <v>5.5401232511490928E-2</v>
      </c>
      <c r="S106" s="19">
        <f t="shared" si="5"/>
        <v>10.886674455780451</v>
      </c>
      <c r="T106" s="19">
        <f t="shared" si="6"/>
        <v>-1.034289134772262</v>
      </c>
      <c r="U106" s="19">
        <f t="shared" si="7"/>
        <v>-14.498726827895698</v>
      </c>
      <c r="V106" s="19">
        <f t="shared" si="8"/>
        <v>0.77661778424241723</v>
      </c>
    </row>
    <row r="107" spans="1:22" x14ac:dyDescent="0.25">
      <c r="A107" s="26">
        <f>Wellpath!E107</f>
        <v>3000</v>
      </c>
      <c r="B107" s="22">
        <v>0</v>
      </c>
      <c r="C107" s="22">
        <f>SIN(Wellpath!$L107)^0.25</f>
        <v>0.9913703926491948</v>
      </c>
      <c r="D107" s="22">
        <v>0</v>
      </c>
      <c r="E107" s="20">
        <f>Model!$W$32*((drdp!B107+drdp!K107)*SAGE!$B107+(drdp!E107+drdp!N107)*SAGE!$C107+(drdp!H107+drdp!Q107)*SAGE!$D107)</f>
        <v>6.0443391687000593E-3</v>
      </c>
      <c r="F107" s="20">
        <f>Model!$W$32*((drdp!C107+drdp!L107)*SAGE!$B107+(drdp!F107+drdp!O107)*SAGE!$C107+(drdp!I107+drdp!R107)*SAGE!$D107)</f>
        <v>-2.6180909285215062E-2</v>
      </c>
      <c r="G107" s="20">
        <f>Model!$W$32*((drdp!D107+drdp!M107)*SAGE!$B107+(drdp!G107+drdp!P107)*SAGE!$C107+(drdp!J107+drdp!S107)*SAGE!$D107)</f>
        <v>-0.10027861812679016</v>
      </c>
      <c r="H107" s="18">
        <f>Model!$W$32*((drdp!B107)*SAGE!$B107+(drdp!E107)*SAGE!$C107+(drdp!H107)*SAGE!$D107)</f>
        <v>3.0221695843500296E-3</v>
      </c>
      <c r="I107" s="18">
        <f>Model!$W$32*((drdp!C107)*SAGE!$B107+(drdp!F107)*SAGE!$C107+(drdp!I107)*SAGE!$D107)</f>
        <v>-1.3090454642607531E-2</v>
      </c>
      <c r="J107" s="18">
        <f>Model!$W$32*((drdp!D107)*SAGE!$B107+(drdp!G107)*SAGE!$C107+(drdp!J107)*SAGE!$D107)</f>
        <v>-5.0139309063395081E-2</v>
      </c>
      <c r="K107" s="21">
        <f>SUM(E$3:E106)+H107</f>
        <v>4.4029279403516997</v>
      </c>
      <c r="L107" s="21">
        <f>SUM(F$3:F106)+I107</f>
        <v>-0.27307305639726204</v>
      </c>
      <c r="M107" s="21">
        <f>SUM(G$3:G106)+J107</f>
        <v>-3.3933787373965618</v>
      </c>
      <c r="N107" s="21"/>
      <c r="O107" s="21"/>
      <c r="P107" s="21"/>
      <c r="Q107" s="19">
        <f t="shared" si="5"/>
        <v>19.385774447929659</v>
      </c>
      <c r="R107" s="19">
        <f t="shared" si="5"/>
        <v>7.4568894130142255E-2</v>
      </c>
      <c r="S107" s="19">
        <f t="shared" si="5"/>
        <v>11.515019255415083</v>
      </c>
      <c r="T107" s="19">
        <f t="shared" si="6"/>
        <v>-1.2023209897687404</v>
      </c>
      <c r="U107" s="19">
        <f t="shared" si="7"/>
        <v>-14.940802055078695</v>
      </c>
      <c r="V107" s="19">
        <f t="shared" si="8"/>
        <v>0.9266403033343612</v>
      </c>
    </row>
    <row r="108" spans="1:22" x14ac:dyDescent="0.25">
      <c r="A108" s="26">
        <f>Wellpath!E108</f>
        <v>3030</v>
      </c>
      <c r="B108" s="22">
        <v>0</v>
      </c>
      <c r="C108" s="22">
        <f>SIN(Wellpath!$L108)^0.25</f>
        <v>1</v>
      </c>
      <c r="D108" s="22">
        <v>0</v>
      </c>
      <c r="E108" s="20">
        <f>Model!$W$32*((drdp!B108+drdp!K108)*SAGE!$B108+(drdp!E108+drdp!N108)*SAGE!$C108+(drdp!H108+drdp!Q108)*SAGE!$D108)</f>
        <v>1.4430300399169393E-18</v>
      </c>
      <c r="F108" s="20">
        <f>Model!$W$32*((drdp!C108+drdp!L108)*SAGE!$B108+(drdp!F108+drdp!O108)*SAGE!$C108+(drdp!I108+drdp!R108)*SAGE!$D108)</f>
        <v>-6.2504498037675277E-18</v>
      </c>
      <c r="G108" s="20">
        <f>Model!$W$32*((drdp!D108+drdp!M108)*SAGE!$B108+(drdp!G108+drdp!P108)*SAGE!$C108+(drdp!J108+drdp!S108)*SAGE!$D108)</f>
        <v>-0.10471975511965978</v>
      </c>
      <c r="H108" s="18">
        <f>Model!$W$32*((drdp!B108)*SAGE!$B108+(drdp!E108)*SAGE!$C108+(drdp!H108)*SAGE!$D108)</f>
        <v>7.2151501995846967E-19</v>
      </c>
      <c r="I108" s="18">
        <f>Model!$W$32*((drdp!C108)*SAGE!$B108+(drdp!F108)*SAGE!$C108+(drdp!I108)*SAGE!$D108)</f>
        <v>-3.1252249018837639E-18</v>
      </c>
      <c r="J108" s="18">
        <f>Model!$W$32*((drdp!D108)*SAGE!$B108+(drdp!G108)*SAGE!$C108+(drdp!J108)*SAGE!$D108)</f>
        <v>-5.235987755982989E-2</v>
      </c>
      <c r="K108" s="21">
        <f>SUM(E$3:E107)+H108</f>
        <v>4.4059501099360503</v>
      </c>
      <c r="L108" s="21">
        <f>SUM(F$3:F107)+I108</f>
        <v>-0.28616351103986953</v>
      </c>
      <c r="M108" s="21">
        <f>SUM(G$3:G107)+J108</f>
        <v>-3.4958779240197866</v>
      </c>
      <c r="N108" s="21"/>
      <c r="O108" s="21"/>
      <c r="P108" s="21"/>
      <c r="Q108" s="19">
        <f t="shared" si="5"/>
        <v>19.412396371245492</v>
      </c>
      <c r="R108" s="19">
        <f t="shared" si="5"/>
        <v>8.188955505066553E-2</v>
      </c>
      <c r="S108" s="19">
        <f t="shared" si="5"/>
        <v>12.221162459648893</v>
      </c>
      <c r="T108" s="19">
        <f t="shared" si="6"/>
        <v>-1.2608221529257992</v>
      </c>
      <c r="U108" s="19">
        <f t="shared" si="7"/>
        <v>-15.402663723657991</v>
      </c>
      <c r="V108" s="19">
        <f t="shared" si="8"/>
        <v>1.0003927009042723</v>
      </c>
    </row>
    <row r="109" spans="1:22" x14ac:dyDescent="0.25">
      <c r="A109" s="26">
        <f>Wellpath!E109</f>
        <v>3060</v>
      </c>
      <c r="B109" s="22">
        <v>0</v>
      </c>
      <c r="C109" s="22">
        <f>SIN(Wellpath!$L109)^0.25</f>
        <v>1</v>
      </c>
      <c r="D109" s="22">
        <v>0</v>
      </c>
      <c r="E109" s="20">
        <f>Model!$W$32*((drdp!B109+drdp!K109)*SAGE!$B109+(drdp!E109+drdp!N109)*SAGE!$C109+(drdp!H109+drdp!Q109)*SAGE!$D109)</f>
        <v>1.4430300399169393E-18</v>
      </c>
      <c r="F109" s="20">
        <f>Model!$W$32*((drdp!C109+drdp!L109)*SAGE!$B109+(drdp!F109+drdp!O109)*SAGE!$C109+(drdp!I109+drdp!R109)*SAGE!$D109)</f>
        <v>-6.2504498037675277E-18</v>
      </c>
      <c r="G109" s="20">
        <f>Model!$W$32*((drdp!D109+drdp!M109)*SAGE!$B109+(drdp!G109+drdp!P109)*SAGE!$C109+(drdp!J109+drdp!S109)*SAGE!$D109)</f>
        <v>-0.10471975511965978</v>
      </c>
      <c r="H109" s="18">
        <f>Model!$W$32*((drdp!B109)*SAGE!$B109+(drdp!E109)*SAGE!$C109+(drdp!H109)*SAGE!$D109)</f>
        <v>7.2151501995846967E-19</v>
      </c>
      <c r="I109" s="18">
        <f>Model!$W$32*((drdp!C109)*SAGE!$B109+(drdp!F109)*SAGE!$C109+(drdp!I109)*SAGE!$D109)</f>
        <v>-3.1252249018837639E-18</v>
      </c>
      <c r="J109" s="18">
        <f>Model!$W$32*((drdp!D109)*SAGE!$B109+(drdp!G109)*SAGE!$C109+(drdp!J109)*SAGE!$D109)</f>
        <v>-5.235987755982989E-2</v>
      </c>
      <c r="K109" s="21">
        <f>SUM(E$3:E108)+H109</f>
        <v>4.4059501099360503</v>
      </c>
      <c r="L109" s="21">
        <f>SUM(F$3:F108)+I109</f>
        <v>-0.28616351103986953</v>
      </c>
      <c r="M109" s="21">
        <f>SUM(G$3:G108)+J109</f>
        <v>-3.6005976791394465</v>
      </c>
      <c r="N109" s="21"/>
      <c r="O109" s="21"/>
      <c r="P109" s="21"/>
      <c r="Q109" s="19">
        <f t="shared" si="5"/>
        <v>19.412396371245492</v>
      </c>
      <c r="R109" s="19">
        <f t="shared" si="5"/>
        <v>8.188955505066553E-2</v>
      </c>
      <c r="S109" s="19">
        <f t="shared" si="5"/>
        <v>12.964303647024369</v>
      </c>
      <c r="T109" s="19">
        <f t="shared" si="6"/>
        <v>-1.2608221529257992</v>
      </c>
      <c r="U109" s="19">
        <f t="shared" si="7"/>
        <v>-15.864053740239932</v>
      </c>
      <c r="V109" s="19">
        <f t="shared" si="8"/>
        <v>1.0303596737045497</v>
      </c>
    </row>
    <row r="110" spans="1:22" x14ac:dyDescent="0.25">
      <c r="A110" s="26">
        <f>Wellpath!E110</f>
        <v>3090</v>
      </c>
      <c r="B110" s="22">
        <v>0</v>
      </c>
      <c r="C110" s="22">
        <f>SIN(Wellpath!$L110)^0.25</f>
        <v>1</v>
      </c>
      <c r="D110" s="22">
        <v>0</v>
      </c>
      <c r="E110" s="20">
        <f>Model!$W$32*((drdp!B110+drdp!K110)*SAGE!$B110+(drdp!E110+drdp!N110)*SAGE!$C110+(drdp!H110+drdp!Q110)*SAGE!$D110)</f>
        <v>1.4430300399169393E-18</v>
      </c>
      <c r="F110" s="20">
        <f>Model!$W$32*((drdp!C110+drdp!L110)*SAGE!$B110+(drdp!F110+drdp!O110)*SAGE!$C110+(drdp!I110+drdp!R110)*SAGE!$D110)</f>
        <v>-6.2504498037675277E-18</v>
      </c>
      <c r="G110" s="20">
        <f>Model!$W$32*((drdp!D110+drdp!M110)*SAGE!$B110+(drdp!G110+drdp!P110)*SAGE!$C110+(drdp!J110+drdp!S110)*SAGE!$D110)</f>
        <v>-0.10471975511965978</v>
      </c>
      <c r="H110" s="18">
        <f>Model!$W$32*((drdp!B110)*SAGE!$B110+(drdp!E110)*SAGE!$C110+(drdp!H110)*SAGE!$D110)</f>
        <v>7.2151501995846967E-19</v>
      </c>
      <c r="I110" s="18">
        <f>Model!$W$32*((drdp!C110)*SAGE!$B110+(drdp!F110)*SAGE!$C110+(drdp!I110)*SAGE!$D110)</f>
        <v>-3.1252249018837639E-18</v>
      </c>
      <c r="J110" s="18">
        <f>Model!$W$32*((drdp!D110)*SAGE!$B110+(drdp!G110)*SAGE!$C110+(drdp!J110)*SAGE!$D110)</f>
        <v>-5.235987755982989E-2</v>
      </c>
      <c r="K110" s="21">
        <f>SUM(E$3:E109)+H110</f>
        <v>4.4059501099360503</v>
      </c>
      <c r="L110" s="21">
        <f>SUM(F$3:F109)+I110</f>
        <v>-0.28616351103986953</v>
      </c>
      <c r="M110" s="21">
        <f>SUM(G$3:G109)+J110</f>
        <v>-3.7053174342591064</v>
      </c>
      <c r="N110" s="21"/>
      <c r="O110" s="21"/>
      <c r="P110" s="21"/>
      <c r="Q110" s="19">
        <f t="shared" si="5"/>
        <v>19.412396371245492</v>
      </c>
      <c r="R110" s="19">
        <f t="shared" si="5"/>
        <v>8.188955505066553E-2</v>
      </c>
      <c r="S110" s="19">
        <f t="shared" si="5"/>
        <v>13.729377288624487</v>
      </c>
      <c r="T110" s="19">
        <f t="shared" si="6"/>
        <v>-1.2608221529257992</v>
      </c>
      <c r="U110" s="19">
        <f t="shared" si="7"/>
        <v>-16.325443756821873</v>
      </c>
      <c r="V110" s="19">
        <f t="shared" si="8"/>
        <v>1.0603266465048269</v>
      </c>
    </row>
    <row r="111" spans="1:22" x14ac:dyDescent="0.25">
      <c r="A111" s="26">
        <f>Wellpath!E111</f>
        <v>3120</v>
      </c>
      <c r="B111" s="22">
        <v>0</v>
      </c>
      <c r="C111" s="22">
        <f>SIN(Wellpath!$L111)^0.25</f>
        <v>1</v>
      </c>
      <c r="D111" s="22">
        <v>0</v>
      </c>
      <c r="E111" s="20">
        <f>Model!$W$32*((drdp!B111+drdp!K111)*SAGE!$B111+(drdp!E111+drdp!N111)*SAGE!$C111+(drdp!H111+drdp!Q111)*SAGE!$D111)</f>
        <v>1.4430300399169393E-18</v>
      </c>
      <c r="F111" s="20">
        <f>Model!$W$32*((drdp!C111+drdp!L111)*SAGE!$B111+(drdp!F111+drdp!O111)*SAGE!$C111+(drdp!I111+drdp!R111)*SAGE!$D111)</f>
        <v>-6.2504498037675277E-18</v>
      </c>
      <c r="G111" s="20">
        <f>Model!$W$32*((drdp!D111+drdp!M111)*SAGE!$B111+(drdp!G111+drdp!P111)*SAGE!$C111+(drdp!J111+drdp!S111)*SAGE!$D111)</f>
        <v>-0.10471975511965978</v>
      </c>
      <c r="H111" s="18">
        <f>Model!$W$32*((drdp!B111)*SAGE!$B111+(drdp!E111)*SAGE!$C111+(drdp!H111)*SAGE!$D111)</f>
        <v>7.2151501995846967E-19</v>
      </c>
      <c r="I111" s="18">
        <f>Model!$W$32*((drdp!C111)*SAGE!$B111+(drdp!F111)*SAGE!$C111+(drdp!I111)*SAGE!$D111)</f>
        <v>-3.1252249018837639E-18</v>
      </c>
      <c r="J111" s="18">
        <f>Model!$W$32*((drdp!D111)*SAGE!$B111+(drdp!G111)*SAGE!$C111+(drdp!J111)*SAGE!$D111)</f>
        <v>-5.235987755982989E-2</v>
      </c>
      <c r="K111" s="21">
        <f>SUM(E$3:E110)+H111</f>
        <v>4.4059501099360503</v>
      </c>
      <c r="L111" s="21">
        <f>SUM(F$3:F110)+I111</f>
        <v>-0.28616351103986953</v>
      </c>
      <c r="M111" s="21">
        <f>SUM(G$3:G110)+J111</f>
        <v>-3.8100371893787663</v>
      </c>
      <c r="N111" s="21"/>
      <c r="O111" s="21"/>
      <c r="P111" s="21"/>
      <c r="Q111" s="19">
        <f t="shared" si="5"/>
        <v>19.412396371245492</v>
      </c>
      <c r="R111" s="19">
        <f t="shared" si="5"/>
        <v>8.188955505066553E-2</v>
      </c>
      <c r="S111" s="19">
        <f t="shared" si="5"/>
        <v>14.516383384449249</v>
      </c>
      <c r="T111" s="19">
        <f t="shared" si="6"/>
        <v>-1.2608221529257992</v>
      </c>
      <c r="U111" s="19">
        <f t="shared" si="7"/>
        <v>-16.786833773403817</v>
      </c>
      <c r="V111" s="19">
        <f t="shared" si="8"/>
        <v>1.090293619305104</v>
      </c>
    </row>
    <row r="112" spans="1:22" x14ac:dyDescent="0.25">
      <c r="A112" s="26">
        <f>Wellpath!E112</f>
        <v>3150</v>
      </c>
      <c r="B112" s="22">
        <v>0</v>
      </c>
      <c r="C112" s="22">
        <f>SIN(Wellpath!$L112)^0.25</f>
        <v>1</v>
      </c>
      <c r="D112" s="22">
        <v>0</v>
      </c>
      <c r="E112" s="20">
        <f>Model!$W$32*((drdp!B112+drdp!K112)*SAGE!$B112+(drdp!E112+drdp!N112)*SAGE!$C112+(drdp!H112+drdp!Q112)*SAGE!$D112)</f>
        <v>1.4430300399169393E-18</v>
      </c>
      <c r="F112" s="20">
        <f>Model!$W$32*((drdp!C112+drdp!L112)*SAGE!$B112+(drdp!F112+drdp!O112)*SAGE!$C112+(drdp!I112+drdp!R112)*SAGE!$D112)</f>
        <v>-6.2504498037675277E-18</v>
      </c>
      <c r="G112" s="20">
        <f>Model!$W$32*((drdp!D112+drdp!M112)*SAGE!$B112+(drdp!G112+drdp!P112)*SAGE!$C112+(drdp!J112+drdp!S112)*SAGE!$D112)</f>
        <v>-0.10471975511965978</v>
      </c>
      <c r="H112" s="18">
        <f>Model!$W$32*((drdp!B112)*SAGE!$B112+(drdp!E112)*SAGE!$C112+(drdp!H112)*SAGE!$D112)</f>
        <v>7.2151501995846967E-19</v>
      </c>
      <c r="I112" s="18">
        <f>Model!$W$32*((drdp!C112)*SAGE!$B112+(drdp!F112)*SAGE!$C112+(drdp!I112)*SAGE!$D112)</f>
        <v>-3.1252249018837639E-18</v>
      </c>
      <c r="J112" s="18">
        <f>Model!$W$32*((drdp!D112)*SAGE!$B112+(drdp!G112)*SAGE!$C112+(drdp!J112)*SAGE!$D112)</f>
        <v>-5.235987755982989E-2</v>
      </c>
      <c r="K112" s="21">
        <f>SUM(E$3:E111)+H112</f>
        <v>4.4059501099360503</v>
      </c>
      <c r="L112" s="21">
        <f>SUM(F$3:F111)+I112</f>
        <v>-0.28616351103986953</v>
      </c>
      <c r="M112" s="21">
        <f>SUM(G$3:G111)+J112</f>
        <v>-3.9147569444984263</v>
      </c>
      <c r="N112" s="21"/>
      <c r="O112" s="21"/>
      <c r="P112" s="21"/>
      <c r="Q112" s="19">
        <f t="shared" si="5"/>
        <v>19.412396371245492</v>
      </c>
      <c r="R112" s="19">
        <f t="shared" si="5"/>
        <v>8.188955505066553E-2</v>
      </c>
      <c r="S112" s="19">
        <f t="shared" si="5"/>
        <v>15.325321934498655</v>
      </c>
      <c r="T112" s="19">
        <f t="shared" si="6"/>
        <v>-1.2608221529257992</v>
      </c>
      <c r="U112" s="19">
        <f t="shared" si="7"/>
        <v>-17.248223789985758</v>
      </c>
      <c r="V112" s="19">
        <f t="shared" si="8"/>
        <v>1.1202605921053814</v>
      </c>
    </row>
    <row r="113" spans="1:22" x14ac:dyDescent="0.25">
      <c r="A113" s="26">
        <f>Wellpath!E113</f>
        <v>3180</v>
      </c>
      <c r="B113" s="22">
        <v>0</v>
      </c>
      <c r="C113" s="22">
        <f>SIN(Wellpath!$L113)^0.25</f>
        <v>1</v>
      </c>
      <c r="D113" s="22">
        <v>0</v>
      </c>
      <c r="E113" s="20">
        <f>Model!$W$32*((drdp!B113+drdp!K113)*SAGE!$B113+(drdp!E113+drdp!N113)*SAGE!$C113+(drdp!H113+drdp!Q113)*SAGE!$D113)</f>
        <v>1.4430300399169393E-18</v>
      </c>
      <c r="F113" s="20">
        <f>Model!$W$32*((drdp!C113+drdp!L113)*SAGE!$B113+(drdp!F113+drdp!O113)*SAGE!$C113+(drdp!I113+drdp!R113)*SAGE!$D113)</f>
        <v>-6.2504498037675277E-18</v>
      </c>
      <c r="G113" s="20">
        <f>Model!$W$32*((drdp!D113+drdp!M113)*SAGE!$B113+(drdp!G113+drdp!P113)*SAGE!$C113+(drdp!J113+drdp!S113)*SAGE!$D113)</f>
        <v>-0.10471975511965978</v>
      </c>
      <c r="H113" s="18">
        <f>Model!$W$32*((drdp!B113)*SAGE!$B113+(drdp!E113)*SAGE!$C113+(drdp!H113)*SAGE!$D113)</f>
        <v>7.2151501995846967E-19</v>
      </c>
      <c r="I113" s="18">
        <f>Model!$W$32*((drdp!C113)*SAGE!$B113+(drdp!F113)*SAGE!$C113+(drdp!I113)*SAGE!$D113)</f>
        <v>-3.1252249018837639E-18</v>
      </c>
      <c r="J113" s="18">
        <f>Model!$W$32*((drdp!D113)*SAGE!$B113+(drdp!G113)*SAGE!$C113+(drdp!J113)*SAGE!$D113)</f>
        <v>-5.235987755982989E-2</v>
      </c>
      <c r="K113" s="21">
        <f>SUM(E$3:E112)+H113</f>
        <v>4.4059501099360503</v>
      </c>
      <c r="L113" s="21">
        <f>SUM(F$3:F112)+I113</f>
        <v>-0.28616351103986953</v>
      </c>
      <c r="M113" s="21">
        <f>SUM(G$3:G112)+J113</f>
        <v>-4.0194766996180862</v>
      </c>
      <c r="N113" s="21"/>
      <c r="O113" s="21"/>
      <c r="P113" s="21"/>
      <c r="Q113" s="19">
        <f t="shared" si="5"/>
        <v>19.412396371245492</v>
      </c>
      <c r="R113" s="19">
        <f t="shared" si="5"/>
        <v>8.188955505066553E-2</v>
      </c>
      <c r="S113" s="19">
        <f t="shared" si="5"/>
        <v>16.156192938772701</v>
      </c>
      <c r="T113" s="19">
        <f t="shared" si="6"/>
        <v>-1.2608221529257992</v>
      </c>
      <c r="U113" s="19">
        <f t="shared" si="7"/>
        <v>-17.709613806567699</v>
      </c>
      <c r="V113" s="19">
        <f t="shared" si="8"/>
        <v>1.1502275649056586</v>
      </c>
    </row>
    <row r="114" spans="1:22" x14ac:dyDescent="0.25">
      <c r="A114" s="26">
        <f>Wellpath!E114</f>
        <v>3210</v>
      </c>
      <c r="B114" s="22">
        <v>0</v>
      </c>
      <c r="C114" s="22">
        <f>SIN(Wellpath!$L114)^0.25</f>
        <v>1</v>
      </c>
      <c r="D114" s="22">
        <v>0</v>
      </c>
      <c r="E114" s="20">
        <f>Model!$W$32*((drdp!B114+drdp!K114)*SAGE!$B114+(drdp!E114+drdp!N114)*SAGE!$C114+(drdp!H114+drdp!Q114)*SAGE!$D114)</f>
        <v>1.4430300399169393E-18</v>
      </c>
      <c r="F114" s="20">
        <f>Model!$W$32*((drdp!C114+drdp!L114)*SAGE!$B114+(drdp!F114+drdp!O114)*SAGE!$C114+(drdp!I114+drdp!R114)*SAGE!$D114)</f>
        <v>-6.2504498037675277E-18</v>
      </c>
      <c r="G114" s="20">
        <f>Model!$W$32*((drdp!D114+drdp!M114)*SAGE!$B114+(drdp!G114+drdp!P114)*SAGE!$C114+(drdp!J114+drdp!S114)*SAGE!$D114)</f>
        <v>-0.10471975511965978</v>
      </c>
      <c r="H114" s="18">
        <f>Model!$W$32*((drdp!B114)*SAGE!$B114+(drdp!E114)*SAGE!$C114+(drdp!H114)*SAGE!$D114)</f>
        <v>7.2151501995846967E-19</v>
      </c>
      <c r="I114" s="18">
        <f>Model!$W$32*((drdp!C114)*SAGE!$B114+(drdp!F114)*SAGE!$C114+(drdp!I114)*SAGE!$D114)</f>
        <v>-3.1252249018837639E-18</v>
      </c>
      <c r="J114" s="18">
        <f>Model!$W$32*((drdp!D114)*SAGE!$B114+(drdp!G114)*SAGE!$C114+(drdp!J114)*SAGE!$D114)</f>
        <v>-5.235987755982989E-2</v>
      </c>
      <c r="K114" s="21">
        <f>SUM(E$3:E113)+H114</f>
        <v>4.4059501099360503</v>
      </c>
      <c r="L114" s="21">
        <f>SUM(F$3:F113)+I114</f>
        <v>-0.28616351103986953</v>
      </c>
      <c r="M114" s="21">
        <f>SUM(G$3:G113)+J114</f>
        <v>-4.1241964547377465</v>
      </c>
      <c r="N114" s="21"/>
      <c r="O114" s="21"/>
      <c r="P114" s="21"/>
      <c r="Q114" s="19">
        <f t="shared" si="5"/>
        <v>19.412396371245492</v>
      </c>
      <c r="R114" s="19">
        <f t="shared" si="5"/>
        <v>8.188955505066553E-2</v>
      </c>
      <c r="S114" s="19">
        <f t="shared" si="5"/>
        <v>17.008996397271396</v>
      </c>
      <c r="T114" s="19">
        <f t="shared" si="6"/>
        <v>-1.2608221529257992</v>
      </c>
      <c r="U114" s="19">
        <f t="shared" si="7"/>
        <v>-18.171003823149643</v>
      </c>
      <c r="V114" s="19">
        <f t="shared" si="8"/>
        <v>1.180194537705936</v>
      </c>
    </row>
    <row r="115" spans="1:22" x14ac:dyDescent="0.25">
      <c r="A115" s="26">
        <f>Wellpath!E115</f>
        <v>3240</v>
      </c>
      <c r="B115" s="22">
        <v>0</v>
      </c>
      <c r="C115" s="22">
        <f>SIN(Wellpath!$L115)^0.25</f>
        <v>1</v>
      </c>
      <c r="D115" s="22">
        <v>0</v>
      </c>
      <c r="E115" s="20">
        <f>Model!$W$32*((drdp!B115+drdp!K115)*SAGE!$B115+(drdp!E115+drdp!N115)*SAGE!$C115+(drdp!H115+drdp!Q115)*SAGE!$D115)</f>
        <v>1.4430300399169393E-18</v>
      </c>
      <c r="F115" s="20">
        <f>Model!$W$32*((drdp!C115+drdp!L115)*SAGE!$B115+(drdp!F115+drdp!O115)*SAGE!$C115+(drdp!I115+drdp!R115)*SAGE!$D115)</f>
        <v>-6.2504498037675277E-18</v>
      </c>
      <c r="G115" s="20">
        <f>Model!$W$32*((drdp!D115+drdp!M115)*SAGE!$B115+(drdp!G115+drdp!P115)*SAGE!$C115+(drdp!J115+drdp!S115)*SAGE!$D115)</f>
        <v>-0.10471975511965978</v>
      </c>
      <c r="H115" s="18">
        <f>Model!$W$32*((drdp!B115)*SAGE!$B115+(drdp!E115)*SAGE!$C115+(drdp!H115)*SAGE!$D115)</f>
        <v>7.2151501995846967E-19</v>
      </c>
      <c r="I115" s="18">
        <f>Model!$W$32*((drdp!C115)*SAGE!$B115+(drdp!F115)*SAGE!$C115+(drdp!I115)*SAGE!$D115)</f>
        <v>-3.1252249018837639E-18</v>
      </c>
      <c r="J115" s="18">
        <f>Model!$W$32*((drdp!D115)*SAGE!$B115+(drdp!G115)*SAGE!$C115+(drdp!J115)*SAGE!$D115)</f>
        <v>-5.235987755982989E-2</v>
      </c>
      <c r="K115" s="21">
        <f>SUM(E$3:E114)+H115</f>
        <v>4.4059501099360503</v>
      </c>
      <c r="L115" s="21">
        <f>SUM(F$3:F114)+I115</f>
        <v>-0.28616351103986953</v>
      </c>
      <c r="M115" s="21">
        <f>SUM(G$3:G114)+J115</f>
        <v>-4.228916209857406</v>
      </c>
      <c r="N115" s="21"/>
      <c r="O115" s="21"/>
      <c r="P115" s="21"/>
      <c r="Q115" s="19">
        <f t="shared" si="5"/>
        <v>19.412396371245492</v>
      </c>
      <c r="R115" s="19">
        <f t="shared" si="5"/>
        <v>8.188955505066553E-2</v>
      </c>
      <c r="S115" s="19">
        <f t="shared" si="5"/>
        <v>17.883732309994727</v>
      </c>
      <c r="T115" s="19">
        <f t="shared" si="6"/>
        <v>-1.2608221529257992</v>
      </c>
      <c r="U115" s="19">
        <f t="shared" si="7"/>
        <v>-18.632393839731584</v>
      </c>
      <c r="V115" s="19">
        <f t="shared" si="8"/>
        <v>1.2101615105062131</v>
      </c>
    </row>
    <row r="116" spans="1:22" x14ac:dyDescent="0.25">
      <c r="A116" s="26">
        <f>Wellpath!E116</f>
        <v>3270</v>
      </c>
      <c r="B116" s="22">
        <v>0</v>
      </c>
      <c r="C116" s="22">
        <f>SIN(Wellpath!$L116)^0.25</f>
        <v>1</v>
      </c>
      <c r="D116" s="22">
        <v>0</v>
      </c>
      <c r="E116" s="20">
        <f>Model!$W$32*((drdp!B116+drdp!K116)*SAGE!$B116+(drdp!E116+drdp!N116)*SAGE!$C116+(drdp!H116+drdp!Q116)*SAGE!$D116)</f>
        <v>1.4430300399169393E-18</v>
      </c>
      <c r="F116" s="20">
        <f>Model!$W$32*((drdp!C116+drdp!L116)*SAGE!$B116+(drdp!F116+drdp!O116)*SAGE!$C116+(drdp!I116+drdp!R116)*SAGE!$D116)</f>
        <v>-6.2504498037675277E-18</v>
      </c>
      <c r="G116" s="20">
        <f>Model!$W$32*((drdp!D116+drdp!M116)*SAGE!$B116+(drdp!G116+drdp!P116)*SAGE!$C116+(drdp!J116+drdp!S116)*SAGE!$D116)</f>
        <v>-0.10471975511965978</v>
      </c>
      <c r="H116" s="18">
        <f>Model!$W$32*((drdp!B116)*SAGE!$B116+(drdp!E116)*SAGE!$C116+(drdp!H116)*SAGE!$D116)</f>
        <v>7.2151501995846967E-19</v>
      </c>
      <c r="I116" s="18">
        <f>Model!$W$32*((drdp!C116)*SAGE!$B116+(drdp!F116)*SAGE!$C116+(drdp!I116)*SAGE!$D116)</f>
        <v>-3.1252249018837639E-18</v>
      </c>
      <c r="J116" s="18">
        <f>Model!$W$32*((drdp!D116)*SAGE!$B116+(drdp!G116)*SAGE!$C116+(drdp!J116)*SAGE!$D116)</f>
        <v>-5.235987755982989E-2</v>
      </c>
      <c r="K116" s="21">
        <f>SUM(E$3:E115)+H116</f>
        <v>4.4059501099360503</v>
      </c>
      <c r="L116" s="21">
        <f>SUM(F$3:F115)+I116</f>
        <v>-0.28616351103986953</v>
      </c>
      <c r="M116" s="21">
        <f>SUM(G$3:G115)+J116</f>
        <v>-4.3336359649770655</v>
      </c>
      <c r="N116" s="21"/>
      <c r="O116" s="21"/>
      <c r="P116" s="21"/>
      <c r="Q116" s="19">
        <f t="shared" si="5"/>
        <v>19.412396371245492</v>
      </c>
      <c r="R116" s="19">
        <f t="shared" si="5"/>
        <v>8.188955505066553E-2</v>
      </c>
      <c r="S116" s="19">
        <f t="shared" si="5"/>
        <v>18.780400676942701</v>
      </c>
      <c r="T116" s="19">
        <f t="shared" si="6"/>
        <v>-1.2608221529257992</v>
      </c>
      <c r="U116" s="19">
        <f t="shared" si="7"/>
        <v>-19.093783856313522</v>
      </c>
      <c r="V116" s="19">
        <f t="shared" si="8"/>
        <v>1.2401284833064901</v>
      </c>
    </row>
    <row r="117" spans="1:22" x14ac:dyDescent="0.25">
      <c r="A117" s="26">
        <f>Wellpath!E117</f>
        <v>3300</v>
      </c>
      <c r="B117" s="22">
        <v>0</v>
      </c>
      <c r="C117" s="22">
        <f>SIN(Wellpath!$L117)^0.25</f>
        <v>1</v>
      </c>
      <c r="D117" s="22">
        <v>0</v>
      </c>
      <c r="E117" s="20">
        <f>Model!$W$32*((drdp!B117+drdp!K117)*SAGE!$B117+(drdp!E117+drdp!N117)*SAGE!$C117+(drdp!H117+drdp!Q117)*SAGE!$D117)</f>
        <v>1.4430300399169393E-18</v>
      </c>
      <c r="F117" s="20">
        <f>Model!$W$32*((drdp!C117+drdp!L117)*SAGE!$B117+(drdp!F117+drdp!O117)*SAGE!$C117+(drdp!I117+drdp!R117)*SAGE!$D117)</f>
        <v>-6.2504498037675277E-18</v>
      </c>
      <c r="G117" s="20">
        <f>Model!$W$32*((drdp!D117+drdp!M117)*SAGE!$B117+(drdp!G117+drdp!P117)*SAGE!$C117+(drdp!J117+drdp!S117)*SAGE!$D117)</f>
        <v>-0.10471975511965978</v>
      </c>
      <c r="H117" s="18">
        <f>Model!$W$32*((drdp!B117)*SAGE!$B117+(drdp!E117)*SAGE!$C117+(drdp!H117)*SAGE!$D117)</f>
        <v>7.2151501995846967E-19</v>
      </c>
      <c r="I117" s="18">
        <f>Model!$W$32*((drdp!C117)*SAGE!$B117+(drdp!F117)*SAGE!$C117+(drdp!I117)*SAGE!$D117)</f>
        <v>-3.1252249018837639E-18</v>
      </c>
      <c r="J117" s="18">
        <f>Model!$W$32*((drdp!D117)*SAGE!$B117+(drdp!G117)*SAGE!$C117+(drdp!J117)*SAGE!$D117)</f>
        <v>-5.235987755982989E-2</v>
      </c>
      <c r="K117" s="21">
        <f>SUM(E$3:E116)+H117</f>
        <v>4.4059501099360503</v>
      </c>
      <c r="L117" s="21">
        <f>SUM(F$3:F116)+I117</f>
        <v>-0.28616351103986953</v>
      </c>
      <c r="M117" s="21">
        <f>SUM(G$3:G116)+J117</f>
        <v>-4.438355720096725</v>
      </c>
      <c r="N117" s="21"/>
      <c r="O117" s="21"/>
      <c r="P117" s="21"/>
      <c r="Q117" s="19">
        <f t="shared" si="5"/>
        <v>19.412396371245492</v>
      </c>
      <c r="R117" s="19">
        <f t="shared" si="5"/>
        <v>8.188955505066553E-2</v>
      </c>
      <c r="S117" s="19">
        <f t="shared" si="5"/>
        <v>19.699001498115319</v>
      </c>
      <c r="T117" s="19">
        <f t="shared" si="6"/>
        <v>-1.2608221529257992</v>
      </c>
      <c r="U117" s="19">
        <f t="shared" si="7"/>
        <v>-19.555173872895462</v>
      </c>
      <c r="V117" s="19">
        <f t="shared" si="8"/>
        <v>1.2700954561067672</v>
      </c>
    </row>
    <row r="118" spans="1:22" x14ac:dyDescent="0.25">
      <c r="A118" s="26">
        <f>Wellpath!E118</f>
        <v>3330</v>
      </c>
      <c r="B118" s="22">
        <v>0</v>
      </c>
      <c r="C118" s="22">
        <f>SIN(Wellpath!$L118)^0.25</f>
        <v>1</v>
      </c>
      <c r="D118" s="22">
        <v>0</v>
      </c>
      <c r="E118" s="20">
        <f>Model!$W$32*((drdp!B118+drdp!K118)*SAGE!$B118+(drdp!E118+drdp!N118)*SAGE!$C118+(drdp!H118+drdp!Q118)*SAGE!$D118)</f>
        <v>1.4430300399169393E-18</v>
      </c>
      <c r="F118" s="20">
        <f>Model!$W$32*((drdp!C118+drdp!L118)*SAGE!$B118+(drdp!F118+drdp!O118)*SAGE!$C118+(drdp!I118+drdp!R118)*SAGE!$D118)</f>
        <v>-6.2504498037675277E-18</v>
      </c>
      <c r="G118" s="20">
        <f>Model!$W$32*((drdp!D118+drdp!M118)*SAGE!$B118+(drdp!G118+drdp!P118)*SAGE!$C118+(drdp!J118+drdp!S118)*SAGE!$D118)</f>
        <v>-0.10471975511965978</v>
      </c>
      <c r="H118" s="18">
        <f>Model!$W$32*((drdp!B118)*SAGE!$B118+(drdp!E118)*SAGE!$C118+(drdp!H118)*SAGE!$D118)</f>
        <v>7.2151501995846967E-19</v>
      </c>
      <c r="I118" s="18">
        <f>Model!$W$32*((drdp!C118)*SAGE!$B118+(drdp!F118)*SAGE!$C118+(drdp!I118)*SAGE!$D118)</f>
        <v>-3.1252249018837639E-18</v>
      </c>
      <c r="J118" s="18">
        <f>Model!$W$32*((drdp!D118)*SAGE!$B118+(drdp!G118)*SAGE!$C118+(drdp!J118)*SAGE!$D118)</f>
        <v>-5.235987755982989E-2</v>
      </c>
      <c r="K118" s="21">
        <f>SUM(E$3:E117)+H118</f>
        <v>4.4059501099360503</v>
      </c>
      <c r="L118" s="21">
        <f>SUM(F$3:F117)+I118</f>
        <v>-0.28616351103986953</v>
      </c>
      <c r="M118" s="21">
        <f>SUM(G$3:G117)+J118</f>
        <v>-4.5430754752163844</v>
      </c>
      <c r="N118" s="21"/>
      <c r="O118" s="21"/>
      <c r="P118" s="21"/>
      <c r="Q118" s="19">
        <f t="shared" si="5"/>
        <v>19.412396371245492</v>
      </c>
      <c r="R118" s="19">
        <f t="shared" si="5"/>
        <v>8.188955505066553E-2</v>
      </c>
      <c r="S118" s="19">
        <f t="shared" si="5"/>
        <v>20.639534773512576</v>
      </c>
      <c r="T118" s="19">
        <f t="shared" si="6"/>
        <v>-1.2608221529257992</v>
      </c>
      <c r="U118" s="19">
        <f t="shared" si="7"/>
        <v>-20.016563889477403</v>
      </c>
      <c r="V118" s="19">
        <f t="shared" si="8"/>
        <v>1.3000624289070444</v>
      </c>
    </row>
    <row r="119" spans="1:22" x14ac:dyDescent="0.25">
      <c r="A119" s="26">
        <f>Wellpath!E119</f>
        <v>3360</v>
      </c>
      <c r="B119" s="22">
        <v>0</v>
      </c>
      <c r="C119" s="22">
        <f>SIN(Wellpath!$L119)^0.25</f>
        <v>1</v>
      </c>
      <c r="D119" s="22">
        <v>0</v>
      </c>
      <c r="E119" s="20">
        <f>Model!$W$32*((drdp!B119+drdp!K119)*SAGE!$B119+(drdp!E119+drdp!N119)*SAGE!$C119+(drdp!H119+drdp!Q119)*SAGE!$D119)</f>
        <v>1.4430300399169393E-18</v>
      </c>
      <c r="F119" s="20">
        <f>Model!$W$32*((drdp!C119+drdp!L119)*SAGE!$B119+(drdp!F119+drdp!O119)*SAGE!$C119+(drdp!I119+drdp!R119)*SAGE!$D119)</f>
        <v>-6.2504498037675277E-18</v>
      </c>
      <c r="G119" s="20">
        <f>Model!$W$32*((drdp!D119+drdp!M119)*SAGE!$B119+(drdp!G119+drdp!P119)*SAGE!$C119+(drdp!J119+drdp!S119)*SAGE!$D119)</f>
        <v>-0.10471975511965978</v>
      </c>
      <c r="H119" s="18">
        <f>Model!$W$32*((drdp!B119)*SAGE!$B119+(drdp!E119)*SAGE!$C119+(drdp!H119)*SAGE!$D119)</f>
        <v>7.2151501995846967E-19</v>
      </c>
      <c r="I119" s="18">
        <f>Model!$W$32*((drdp!C119)*SAGE!$B119+(drdp!F119)*SAGE!$C119+(drdp!I119)*SAGE!$D119)</f>
        <v>-3.1252249018837639E-18</v>
      </c>
      <c r="J119" s="18">
        <f>Model!$W$32*((drdp!D119)*SAGE!$B119+(drdp!G119)*SAGE!$C119+(drdp!J119)*SAGE!$D119)</f>
        <v>-5.235987755982989E-2</v>
      </c>
      <c r="K119" s="21">
        <f>SUM(E$3:E118)+H119</f>
        <v>4.4059501099360503</v>
      </c>
      <c r="L119" s="21">
        <f>SUM(F$3:F118)+I119</f>
        <v>-0.28616351103986953</v>
      </c>
      <c r="M119" s="21">
        <f>SUM(G$3:G118)+J119</f>
        <v>-4.6477952303360439</v>
      </c>
      <c r="N119" s="21"/>
      <c r="O119" s="21"/>
      <c r="P119" s="21"/>
      <c r="Q119" s="19">
        <f t="shared" si="5"/>
        <v>19.412396371245492</v>
      </c>
      <c r="R119" s="19">
        <f t="shared" si="5"/>
        <v>8.188955505066553E-2</v>
      </c>
      <c r="S119" s="19">
        <f t="shared" si="5"/>
        <v>21.60200050313448</v>
      </c>
      <c r="T119" s="19">
        <f t="shared" si="6"/>
        <v>-1.2608221529257992</v>
      </c>
      <c r="U119" s="19">
        <f t="shared" si="7"/>
        <v>-20.477953906059344</v>
      </c>
      <c r="V119" s="19">
        <f t="shared" si="8"/>
        <v>1.3300294017073215</v>
      </c>
    </row>
    <row r="120" spans="1:22" x14ac:dyDescent="0.25">
      <c r="A120" s="26">
        <f>Wellpath!E120</f>
        <v>3390</v>
      </c>
      <c r="B120" s="22">
        <v>0</v>
      </c>
      <c r="C120" s="22">
        <f>SIN(Wellpath!$L120)^0.25</f>
        <v>1</v>
      </c>
      <c r="D120" s="22">
        <v>0</v>
      </c>
      <c r="E120" s="20">
        <f>Model!$W$32*((drdp!B120+drdp!K120)*SAGE!$B120+(drdp!E120+drdp!N120)*SAGE!$C120+(drdp!H120+drdp!Q120)*SAGE!$D120)</f>
        <v>1.4430300399169393E-18</v>
      </c>
      <c r="F120" s="20">
        <f>Model!$W$32*((drdp!C120+drdp!L120)*SAGE!$B120+(drdp!F120+drdp!O120)*SAGE!$C120+(drdp!I120+drdp!R120)*SAGE!$D120)</f>
        <v>-6.2504498037675277E-18</v>
      </c>
      <c r="G120" s="20">
        <f>Model!$W$32*((drdp!D120+drdp!M120)*SAGE!$B120+(drdp!G120+drdp!P120)*SAGE!$C120+(drdp!J120+drdp!S120)*SAGE!$D120)</f>
        <v>-0.10471975511965978</v>
      </c>
      <c r="H120" s="18">
        <f>Model!$W$32*((drdp!B120)*SAGE!$B120+(drdp!E120)*SAGE!$C120+(drdp!H120)*SAGE!$D120)</f>
        <v>7.2151501995846967E-19</v>
      </c>
      <c r="I120" s="18">
        <f>Model!$W$32*((drdp!C120)*SAGE!$B120+(drdp!F120)*SAGE!$C120+(drdp!I120)*SAGE!$D120)</f>
        <v>-3.1252249018837639E-18</v>
      </c>
      <c r="J120" s="18">
        <f>Model!$W$32*((drdp!D120)*SAGE!$B120+(drdp!G120)*SAGE!$C120+(drdp!J120)*SAGE!$D120)</f>
        <v>-5.235987755982989E-2</v>
      </c>
      <c r="K120" s="21">
        <f>SUM(E$3:E119)+H120</f>
        <v>4.4059501099360503</v>
      </c>
      <c r="L120" s="21">
        <f>SUM(F$3:F119)+I120</f>
        <v>-0.28616351103986953</v>
      </c>
      <c r="M120" s="21">
        <f>SUM(G$3:G119)+J120</f>
        <v>-4.7525149854557034</v>
      </c>
      <c r="N120" s="21"/>
      <c r="O120" s="21"/>
      <c r="P120" s="21"/>
      <c r="Q120" s="19">
        <f t="shared" si="5"/>
        <v>19.412396371245492</v>
      </c>
      <c r="R120" s="19">
        <f t="shared" si="5"/>
        <v>8.188955505066553E-2</v>
      </c>
      <c r="S120" s="19">
        <f t="shared" si="5"/>
        <v>22.586398686981024</v>
      </c>
      <c r="T120" s="19">
        <f t="shared" si="6"/>
        <v>-1.2608221529257992</v>
      </c>
      <c r="U120" s="19">
        <f t="shared" si="7"/>
        <v>-20.939343922641282</v>
      </c>
      <c r="V120" s="19">
        <f t="shared" si="8"/>
        <v>1.3599963745075985</v>
      </c>
    </row>
    <row r="121" spans="1:22" x14ac:dyDescent="0.25">
      <c r="A121" s="26">
        <f>Wellpath!E121</f>
        <v>3420</v>
      </c>
      <c r="B121" s="22">
        <v>0</v>
      </c>
      <c r="C121" s="22">
        <f>SIN(Wellpath!$L121)^0.25</f>
        <v>1</v>
      </c>
      <c r="D121" s="22">
        <v>0</v>
      </c>
      <c r="E121" s="20">
        <f>Model!$W$32*((drdp!B121+drdp!K121)*SAGE!$B121+(drdp!E121+drdp!N121)*SAGE!$C121+(drdp!H121+drdp!Q121)*SAGE!$D121)</f>
        <v>9.6202002661129282E-19</v>
      </c>
      <c r="F121" s="20">
        <f>Model!$W$32*((drdp!C121+drdp!L121)*SAGE!$B121+(drdp!F121+drdp!O121)*SAGE!$C121+(drdp!I121+drdp!R121)*SAGE!$D121)</f>
        <v>-4.166966535845018E-18</v>
      </c>
      <c r="G121" s="20">
        <f>Model!$W$32*((drdp!D121+drdp!M121)*SAGE!$B121+(drdp!G121+drdp!P121)*SAGE!$C121+(drdp!J121+drdp!S121)*SAGE!$D121)</f>
        <v>-6.9813170079773182E-2</v>
      </c>
      <c r="H121" s="18">
        <f>Model!$W$32*((drdp!B121)*SAGE!$B121+(drdp!E121)*SAGE!$C121+(drdp!H121)*SAGE!$D121)</f>
        <v>7.2151501995846967E-19</v>
      </c>
      <c r="I121" s="18">
        <f>Model!$W$32*((drdp!C121)*SAGE!$B121+(drdp!F121)*SAGE!$C121+(drdp!I121)*SAGE!$D121)</f>
        <v>-3.1252249018837639E-18</v>
      </c>
      <c r="J121" s="18">
        <f>Model!$W$32*((drdp!D121)*SAGE!$B121+(drdp!G121)*SAGE!$C121+(drdp!J121)*SAGE!$D121)</f>
        <v>-5.235987755982989E-2</v>
      </c>
      <c r="K121" s="21">
        <f>SUM(E$3:E120)+H121</f>
        <v>4.4059501099360503</v>
      </c>
      <c r="L121" s="21">
        <f>SUM(F$3:F120)+I121</f>
        <v>-0.28616351103986953</v>
      </c>
      <c r="M121" s="21">
        <f>SUM(G$3:G120)+J121</f>
        <v>-4.8572347405753629</v>
      </c>
      <c r="N121" s="21"/>
      <c r="O121" s="21"/>
      <c r="P121" s="21"/>
      <c r="Q121" s="19">
        <f t="shared" si="5"/>
        <v>19.412396371245492</v>
      </c>
      <c r="R121" s="19">
        <f t="shared" si="5"/>
        <v>8.188955505066553E-2</v>
      </c>
      <c r="S121" s="19">
        <f t="shared" si="5"/>
        <v>23.592729325052211</v>
      </c>
      <c r="T121" s="19">
        <f t="shared" si="6"/>
        <v>-1.2608221529257992</v>
      </c>
      <c r="U121" s="19">
        <f t="shared" si="7"/>
        <v>-21.400733939223223</v>
      </c>
      <c r="V121" s="19">
        <f t="shared" si="8"/>
        <v>1.3899633473078756</v>
      </c>
    </row>
    <row r="122" spans="1:22" x14ac:dyDescent="0.25">
      <c r="A122" s="26">
        <f>Wellpath!E122</f>
        <v>3430</v>
      </c>
      <c r="B122" s="22">
        <v>0</v>
      </c>
      <c r="C122" s="22">
        <f>SIN(Wellpath!$L122)^0.25</f>
        <v>1</v>
      </c>
      <c r="D122" s="22">
        <v>0</v>
      </c>
      <c r="E122" s="20">
        <f>Model!$W$32*((drdp!B122+drdp!K122)*SAGE!$B122+(drdp!E122+drdp!N122)*SAGE!$C122+(drdp!H122+drdp!Q122)*SAGE!$D122)</f>
        <v>7.2151501995846967E-19</v>
      </c>
      <c r="F122" s="20">
        <f>Model!$W$32*((drdp!C122+drdp!L122)*SAGE!$B122+(drdp!F122+drdp!O122)*SAGE!$C122+(drdp!I122+drdp!R122)*SAGE!$D122)</f>
        <v>-3.1252249018837631E-18</v>
      </c>
      <c r="G122" s="20">
        <f>Model!$W$32*((drdp!D122+drdp!M122)*SAGE!$B122+(drdp!G122+drdp!P122)*SAGE!$C122+(drdp!J122+drdp!S122)*SAGE!$D122)</f>
        <v>-5.235987755982989E-2</v>
      </c>
      <c r="H122" s="18">
        <f>Model!$W$32*((drdp!B122)*SAGE!$B122+(drdp!E122)*SAGE!$C122+(drdp!H122)*SAGE!$D122)</f>
        <v>2.4050500665282321E-19</v>
      </c>
      <c r="I122" s="18">
        <f>Model!$W$32*((drdp!C122)*SAGE!$B122+(drdp!F122)*SAGE!$C122+(drdp!I122)*SAGE!$D122)</f>
        <v>-1.0417416339612545E-18</v>
      </c>
      <c r="J122" s="18">
        <f>Model!$W$32*((drdp!D122)*SAGE!$B122+(drdp!G122)*SAGE!$C122+(drdp!J122)*SAGE!$D122)</f>
        <v>-1.7453292519943295E-2</v>
      </c>
      <c r="K122" s="21">
        <f>SUM(E$3:E121)+H122</f>
        <v>4.4059501099360503</v>
      </c>
      <c r="L122" s="21">
        <f>SUM(F$3:F121)+I122</f>
        <v>-0.28616351103986953</v>
      </c>
      <c r="M122" s="21">
        <f>SUM(G$3:G121)+J122</f>
        <v>-4.8921413256152491</v>
      </c>
      <c r="N122" s="21"/>
      <c r="O122" s="21"/>
      <c r="P122" s="21"/>
      <c r="Q122" s="19">
        <f t="shared" si="5"/>
        <v>19.412396371245492</v>
      </c>
      <c r="R122" s="19">
        <f t="shared" si="5"/>
        <v>8.188955505066553E-2</v>
      </c>
      <c r="S122" s="19">
        <f t="shared" si="5"/>
        <v>23.933046749792528</v>
      </c>
      <c r="T122" s="19">
        <f t="shared" si="6"/>
        <v>-1.2608221529257992</v>
      </c>
      <c r="U122" s="19">
        <f t="shared" si="7"/>
        <v>-21.554530611417203</v>
      </c>
      <c r="V122" s="19">
        <f t="shared" si="8"/>
        <v>1.3999523382413013</v>
      </c>
    </row>
    <row r="123" spans="1:22" x14ac:dyDescent="0.25">
      <c r="A123" s="26">
        <f>Wellpath!E123</f>
        <v>3450</v>
      </c>
      <c r="B123" s="22">
        <v>0</v>
      </c>
      <c r="C123" s="22">
        <f>SIN(Wellpath!$L123)^0.25</f>
        <v>0.99983995931630054</v>
      </c>
      <c r="D123" s="22">
        <v>0</v>
      </c>
      <c r="E123" s="20">
        <f>Model!$W$32*((drdp!B123+drdp!K123)*SAGE!$B123+(drdp!E123+drdp!N123)*SAGE!$C123+(drdp!H123+drdp!Q123)*SAGE!$D123)</f>
        <v>-3.9983109598138724E-4</v>
      </c>
      <c r="F123" s="20">
        <f>Model!$W$32*((drdp!C123+drdp!L123)*SAGE!$B123+(drdp!F123+drdp!O123)*SAGE!$C123+(drdp!I123+drdp!R123)*SAGE!$D123)</f>
        <v>3.0954470559348525E-3</v>
      </c>
      <c r="G123" s="20">
        <f>Model!$W$32*((drdp!D123+drdp!M123)*SAGE!$B123+(drdp!G123+drdp!P123)*SAGE!$C123+(drdp!J123+drdp!S123)*SAGE!$D123)</f>
        <v>-8.719665402602407E-2</v>
      </c>
      <c r="H123" s="18">
        <f>Model!$W$32*((drdp!B123)*SAGE!$B123+(drdp!E123)*SAGE!$C123+(drdp!H123)*SAGE!$D123)</f>
        <v>-1.599324383925549E-4</v>
      </c>
      <c r="I123" s="18">
        <f>Model!$W$32*((drdp!C123)*SAGE!$B123+(drdp!F123)*SAGE!$C123+(drdp!I123)*SAGE!$D123)</f>
        <v>1.238178822373941E-3</v>
      </c>
      <c r="J123" s="18">
        <f>Model!$W$32*((drdp!D123)*SAGE!$B123+(drdp!G123)*SAGE!$C123+(drdp!J123)*SAGE!$D123)</f>
        <v>-3.4878661610409631E-2</v>
      </c>
      <c r="K123" s="21">
        <f>SUM(E$3:E122)+H123</f>
        <v>4.405790177497658</v>
      </c>
      <c r="L123" s="21">
        <f>SUM(F$3:F122)+I123</f>
        <v>-0.28492533221749561</v>
      </c>
      <c r="M123" s="21">
        <f>SUM(G$3:G122)+J123</f>
        <v>-4.9619265722655461</v>
      </c>
      <c r="N123" s="21"/>
      <c r="O123" s="21"/>
      <c r="P123" s="21"/>
      <c r="Q123" s="19">
        <f t="shared" si="5"/>
        <v>19.410987088134846</v>
      </c>
      <c r="R123" s="19">
        <f t="shared" si="5"/>
        <v>8.118244493925024E-2</v>
      </c>
      <c r="S123" s="19">
        <f t="shared" si="5"/>
        <v>24.62071530855491</v>
      </c>
      <c r="T123" s="19">
        <f t="shared" si="6"/>
        <v>-1.2553212300040992</v>
      </c>
      <c r="U123" s="19">
        <f t="shared" si="7"/>
        <v>-21.861207353552167</v>
      </c>
      <c r="V123" s="19">
        <f t="shared" si="8"/>
        <v>1.4137785770415801</v>
      </c>
    </row>
    <row r="124" spans="1:22" x14ac:dyDescent="0.25">
      <c r="A124" s="26">
        <f>Wellpath!E124</f>
        <v>3480</v>
      </c>
      <c r="B124" s="22">
        <v>0</v>
      </c>
      <c r="C124" s="22">
        <f>SIN(Wellpath!$L124)^0.25</f>
        <v>0.99901655888907437</v>
      </c>
      <c r="D124" s="22">
        <v>0</v>
      </c>
      <c r="E124" s="20">
        <f>Model!$W$32*((drdp!B124+drdp!K124)*SAGE!$B124+(drdp!E124+drdp!N124)*SAGE!$C124+(drdp!H124+drdp!Q124)*SAGE!$D124)</f>
        <v>1.8268415807080139E-4</v>
      </c>
      <c r="F124" s="20">
        <f>Model!$W$32*((drdp!C124+drdp!L124)*SAGE!$B124+(drdp!F124+drdp!O124)*SAGE!$C124+(drdp!I124+drdp!R124)*SAGE!$D124)</f>
        <v>9.2616584953972101E-3</v>
      </c>
      <c r="G124" s="20">
        <f>Model!$W$32*((drdp!D124+drdp!M124)*SAGE!$B124+(drdp!G124+drdp!P124)*SAGE!$C124+(drdp!J124+drdp!S124)*SAGE!$D124)</f>
        <v>-0.10420583836639609</v>
      </c>
      <c r="H124" s="18">
        <f>Model!$W$32*((drdp!B124)*SAGE!$B124+(drdp!E124)*SAGE!$C124+(drdp!H124)*SAGE!$D124)</f>
        <v>9.1342079035400695E-5</v>
      </c>
      <c r="I124" s="18">
        <f>Model!$W$32*((drdp!C124)*SAGE!$B124+(drdp!F124)*SAGE!$C124+(drdp!I124)*SAGE!$D124)</f>
        <v>4.6308292476986051E-3</v>
      </c>
      <c r="J124" s="18">
        <f>Model!$W$32*((drdp!D124)*SAGE!$B124+(drdp!G124)*SAGE!$C124+(drdp!J124)*SAGE!$D124)</f>
        <v>-5.2102919183198045E-2</v>
      </c>
      <c r="K124" s="21">
        <f>SUM(E$3:E123)+H124</f>
        <v>4.4056416209191047</v>
      </c>
      <c r="L124" s="21">
        <f>SUM(F$3:F123)+I124</f>
        <v>-0.27843723473623611</v>
      </c>
      <c r="M124" s="21">
        <f>SUM(G$3:G123)+J124</f>
        <v>-5.0663474838643578</v>
      </c>
      <c r="N124" s="21"/>
      <c r="O124" s="21"/>
      <c r="P124" s="21"/>
      <c r="Q124" s="19">
        <f t="shared" si="5"/>
        <v>19.409678091974715</v>
      </c>
      <c r="R124" s="19">
        <f t="shared" si="5"/>
        <v>7.7527293687561852E-2</v>
      </c>
      <c r="S124" s="19">
        <f t="shared" si="5"/>
        <v>25.667876827258709</v>
      </c>
      <c r="T124" s="19">
        <f t="shared" si="6"/>
        <v>-1.2266946701675845</v>
      </c>
      <c r="U124" s="19">
        <f t="shared" si="7"/>
        <v>-22.320511340951597</v>
      </c>
      <c r="V124" s="19">
        <f t="shared" si="8"/>
        <v>1.4106597836200794</v>
      </c>
    </row>
    <row r="125" spans="1:22" x14ac:dyDescent="0.25">
      <c r="A125" s="26">
        <f>Wellpath!E125</f>
        <v>3510</v>
      </c>
      <c r="B125" s="22">
        <v>0</v>
      </c>
      <c r="C125" s="22">
        <f>SIN(Wellpath!$L125)^0.25</f>
        <v>0.99755808733125328</v>
      </c>
      <c r="D125" s="22">
        <v>0</v>
      </c>
      <c r="E125" s="20">
        <f>Model!$W$32*((drdp!B125+drdp!K125)*SAGE!$B125+(drdp!E125+drdp!N125)*SAGE!$C125+(drdp!H125+drdp!Q125)*SAGE!$D125)</f>
        <v>2.4495970305955768E-3</v>
      </c>
      <c r="F125" s="20">
        <f>Model!$W$32*((drdp!C125+drdp!L125)*SAGE!$B125+(drdp!F125+drdp!O125)*SAGE!$C125+(drdp!I125+drdp!R125)*SAGE!$D125)</f>
        <v>1.433073287563668E-2</v>
      </c>
      <c r="G125" s="20">
        <f>Model!$W$32*((drdp!D125+drdp!M125)*SAGE!$B125+(drdp!G125+drdp!P125)*SAGE!$C125+(drdp!J125+drdp!S125)*SAGE!$D125)</f>
        <v>-0.10344740178010839</v>
      </c>
      <c r="H125" s="18">
        <f>Model!$W$32*((drdp!B125)*SAGE!$B125+(drdp!E125)*SAGE!$C125+(drdp!H125)*SAGE!$D125)</f>
        <v>1.2247985152977884E-3</v>
      </c>
      <c r="I125" s="18">
        <f>Model!$W$32*((drdp!C125)*SAGE!$B125+(drdp!F125)*SAGE!$C125+(drdp!I125)*SAGE!$D125)</f>
        <v>7.16536643781834E-3</v>
      </c>
      <c r="J125" s="18">
        <f>Model!$W$32*((drdp!D125)*SAGE!$B125+(drdp!G125)*SAGE!$C125+(drdp!J125)*SAGE!$D125)</f>
        <v>-5.1723700890054194E-2</v>
      </c>
      <c r="K125" s="21">
        <f>SUM(E$3:E124)+H125</f>
        <v>4.4069577615134383</v>
      </c>
      <c r="L125" s="21">
        <f>SUM(F$3:F124)+I125</f>
        <v>-0.26664103905071912</v>
      </c>
      <c r="M125" s="21">
        <f>SUM(G$3:G124)+J125</f>
        <v>-5.1701741039376108</v>
      </c>
      <c r="N125" s="21"/>
      <c r="O125" s="21"/>
      <c r="P125" s="21"/>
      <c r="Q125" s="19">
        <f t="shared" si="5"/>
        <v>19.421276711763536</v>
      </c>
      <c r="R125" s="19">
        <f t="shared" si="5"/>
        <v>7.109744370604712E-2</v>
      </c>
      <c r="S125" s="19">
        <f t="shared" si="5"/>
        <v>26.730700265027078</v>
      </c>
      <c r="T125" s="19">
        <f t="shared" si="6"/>
        <v>-1.1750757965825744</v>
      </c>
      <c r="U125" s="19">
        <f t="shared" si="7"/>
        <v>-22.784738895723638</v>
      </c>
      <c r="V125" s="19">
        <f t="shared" si="8"/>
        <v>1.3785805951470451</v>
      </c>
    </row>
    <row r="126" spans="1:22" x14ac:dyDescent="0.25">
      <c r="A126" s="26">
        <f>Wellpath!E126</f>
        <v>3540</v>
      </c>
      <c r="B126" s="22">
        <v>0</v>
      </c>
      <c r="C126" s="22">
        <f>SIN(Wellpath!$L126)^0.25</f>
        <v>0.99559166984908698</v>
      </c>
      <c r="D126" s="22">
        <v>0</v>
      </c>
      <c r="E126" s="20">
        <f>Model!$W$32*((drdp!B126+drdp!K126)*SAGE!$B126+(drdp!E126+drdp!N126)*SAGE!$C126+(drdp!H126+drdp!Q126)*SAGE!$D126)</f>
        <v>6.1294539397006784E-3</v>
      </c>
      <c r="F126" s="20">
        <f>Model!$W$32*((drdp!C126+drdp!L126)*SAGE!$B126+(drdp!F126+drdp!O126)*SAGE!$C126+(drdp!I126+drdp!R126)*SAGE!$D126)</f>
        <v>1.8436561136664802E-2</v>
      </c>
      <c r="G126" s="20">
        <f>Model!$W$32*((drdp!D126+drdp!M126)*SAGE!$B126+(drdp!G126+drdp!P126)*SAGE!$C126+(drdp!J126+drdp!S126)*SAGE!$D126)</f>
        <v>-0.1024318199181062</v>
      </c>
      <c r="H126" s="18">
        <f>Model!$W$32*((drdp!B126)*SAGE!$B126+(drdp!E126)*SAGE!$C126+(drdp!H126)*SAGE!$D126)</f>
        <v>3.0647269698503392E-3</v>
      </c>
      <c r="I126" s="18">
        <f>Model!$W$32*((drdp!C126)*SAGE!$B126+(drdp!F126)*SAGE!$C126+(drdp!I126)*SAGE!$D126)</f>
        <v>9.2182805683324008E-3</v>
      </c>
      <c r="J126" s="18">
        <f>Model!$W$32*((drdp!D126)*SAGE!$B126+(drdp!G126)*SAGE!$C126+(drdp!J126)*SAGE!$D126)</f>
        <v>-5.1215909959053098E-2</v>
      </c>
      <c r="K126" s="21">
        <f>SUM(E$3:E125)+H126</f>
        <v>4.411247286998587</v>
      </c>
      <c r="L126" s="21">
        <f>SUM(F$3:F125)+I126</f>
        <v>-0.25025739204456837</v>
      </c>
      <c r="M126" s="21">
        <f>SUM(G$3:G125)+J126</f>
        <v>-5.2731137147867182</v>
      </c>
      <c r="N126" s="21"/>
      <c r="O126" s="21"/>
      <c r="P126" s="21"/>
      <c r="Q126" s="19">
        <f t="shared" si="5"/>
        <v>19.459102627052395</v>
      </c>
      <c r="R126" s="19">
        <f t="shared" si="5"/>
        <v>6.2628762272948793E-2</v>
      </c>
      <c r="S126" s="19">
        <f t="shared" si="5"/>
        <v>27.805728249071784</v>
      </c>
      <c r="T126" s="19">
        <f t="shared" si="6"/>
        <v>-1.1039472417079441</v>
      </c>
      <c r="U126" s="19">
        <f t="shared" si="7"/>
        <v>-23.26100856838795</v>
      </c>
      <c r="V126" s="19">
        <f t="shared" si="8"/>
        <v>1.31963568621697</v>
      </c>
    </row>
    <row r="127" spans="1:22" x14ac:dyDescent="0.25">
      <c r="A127" s="26">
        <f>Wellpath!E127</f>
        <v>3570</v>
      </c>
      <c r="B127" s="22">
        <v>0</v>
      </c>
      <c r="C127" s="22">
        <f>SIN(Wellpath!$L127)^0.25</f>
        <v>0.99329772104744474</v>
      </c>
      <c r="D127" s="22">
        <v>0</v>
      </c>
      <c r="E127" s="20">
        <f>Model!$W$32*((drdp!B127+drdp!K127)*SAGE!$B127+(drdp!E127+drdp!N127)*SAGE!$C127+(drdp!H127+drdp!Q127)*SAGE!$D127)</f>
        <v>1.0892574219114198E-2</v>
      </c>
      <c r="F127" s="20">
        <f>Model!$W$32*((drdp!C127+drdp!L127)*SAGE!$B127+(drdp!F127+drdp!O127)*SAGE!$C127+(drdp!I127+drdp!R127)*SAGE!$D127)</f>
        <v>2.1167388219464907E-2</v>
      </c>
      <c r="G127" s="20">
        <f>Model!$W$32*((drdp!D127+drdp!M127)*SAGE!$B127+(drdp!G127+drdp!P127)*SAGE!$C127+(drdp!J127+drdp!S127)*SAGE!$D127)</f>
        <v>-0.10125717652452899</v>
      </c>
      <c r="H127" s="18">
        <f>Model!$W$32*((drdp!B127)*SAGE!$B127+(drdp!E127)*SAGE!$C127+(drdp!H127)*SAGE!$D127)</f>
        <v>5.4462871095570988E-3</v>
      </c>
      <c r="I127" s="18">
        <f>Model!$W$32*((drdp!C127)*SAGE!$B127+(drdp!F127)*SAGE!$C127+(drdp!I127)*SAGE!$D127)</f>
        <v>1.0583694109732453E-2</v>
      </c>
      <c r="J127" s="18">
        <f>Model!$W$32*((drdp!D127)*SAGE!$B127+(drdp!G127)*SAGE!$C127+(drdp!J127)*SAGE!$D127)</f>
        <v>-5.0628588262264497E-2</v>
      </c>
      <c r="K127" s="21">
        <f>SUM(E$3:E126)+H127</f>
        <v>4.4197583010779944</v>
      </c>
      <c r="L127" s="21">
        <f>SUM(F$3:F126)+I127</f>
        <v>-0.23045541736650352</v>
      </c>
      <c r="M127" s="21">
        <f>SUM(G$3:G126)+J127</f>
        <v>-5.3749582130080356</v>
      </c>
      <c r="N127" s="21"/>
      <c r="O127" s="21"/>
      <c r="P127" s="21"/>
      <c r="Q127" s="19">
        <f t="shared" si="5"/>
        <v>19.534263439947839</v>
      </c>
      <c r="R127" s="19">
        <f t="shared" si="5"/>
        <v>5.3109699393569333E-2</v>
      </c>
      <c r="S127" s="19">
        <f t="shared" si="5"/>
        <v>28.890175791582536</v>
      </c>
      <c r="T127" s="19">
        <f t="shared" si="6"/>
        <v>-1.0185572439339976</v>
      </c>
      <c r="U127" s="19">
        <f t="shared" si="7"/>
        <v>-23.75601617988961</v>
      </c>
      <c r="V127" s="19">
        <f t="shared" si="8"/>
        <v>1.2386882383062827</v>
      </c>
    </row>
    <row r="128" spans="1:22" x14ac:dyDescent="0.25">
      <c r="A128" s="26">
        <f>Wellpath!E128</f>
        <v>3600</v>
      </c>
      <c r="B128" s="22">
        <v>0</v>
      </c>
      <c r="C128" s="22">
        <f>SIN(Wellpath!$L128)^0.25</f>
        <v>0.99088848548300057</v>
      </c>
      <c r="D128" s="22">
        <v>0</v>
      </c>
      <c r="E128" s="20">
        <f>Model!$W$32*((drdp!B128+drdp!K128)*SAGE!$B128+(drdp!E128+drdp!N128)*SAGE!$C128+(drdp!H128+drdp!Q128)*SAGE!$D128)</f>
        <v>1.6304210256509154E-2</v>
      </c>
      <c r="F128" s="20">
        <f>Model!$W$32*((drdp!C128+drdp!L128)*SAGE!$B128+(drdp!F128+drdp!O128)*SAGE!$C128+(drdp!I128+drdp!R128)*SAGE!$D128)</f>
        <v>2.2236137063875016E-2</v>
      </c>
      <c r="G128" s="20">
        <f>Model!$W$32*((drdp!D128+drdp!M128)*SAGE!$B128+(drdp!G128+drdp!P128)*SAGE!$C128+(drdp!J128+drdp!S128)*SAGE!$D128)</f>
        <v>-0.10003512676304353</v>
      </c>
      <c r="H128" s="18">
        <f>Model!$W$32*((drdp!B128)*SAGE!$B128+(drdp!E128)*SAGE!$C128+(drdp!H128)*SAGE!$D128)</f>
        <v>8.1521051282545769E-3</v>
      </c>
      <c r="I128" s="18">
        <f>Model!$W$32*((drdp!C128)*SAGE!$B128+(drdp!F128)*SAGE!$C128+(drdp!I128)*SAGE!$D128)</f>
        <v>1.1118068531937508E-2</v>
      </c>
      <c r="J128" s="18">
        <f>Model!$W$32*((drdp!D128)*SAGE!$B128+(drdp!G128)*SAGE!$C128+(drdp!J128)*SAGE!$D128)</f>
        <v>-5.0017563381521767E-2</v>
      </c>
      <c r="K128" s="21">
        <f>SUM(E$3:E127)+H128</f>
        <v>4.4333566933158055</v>
      </c>
      <c r="L128" s="21">
        <f>SUM(F$3:F127)+I128</f>
        <v>-0.20875365472483356</v>
      </c>
      <c r="M128" s="21">
        <f>SUM(G$3:G127)+J128</f>
        <v>-5.4756043646518213</v>
      </c>
      <c r="N128" s="21"/>
      <c r="O128" s="21"/>
      <c r="P128" s="21"/>
      <c r="Q128" s="19">
        <f t="shared" si="5"/>
        <v>19.654651570168053</v>
      </c>
      <c r="R128" s="19">
        <f t="shared" si="5"/>
        <v>4.3578088360975029E-2</v>
      </c>
      <c r="S128" s="19">
        <f t="shared" si="5"/>
        <v>29.982243158194077</v>
      </c>
      <c r="T128" s="19">
        <f t="shared" si="6"/>
        <v>-0.92547941242847753</v>
      </c>
      <c r="U128" s="19">
        <f t="shared" si="7"/>
        <v>-24.275307259978391</v>
      </c>
      <c r="V128" s="19">
        <f t="shared" si="8"/>
        <v>1.1430524229483179</v>
      </c>
    </row>
    <row r="129" spans="1:22" x14ac:dyDescent="0.25">
      <c r="A129" s="26">
        <f>Wellpath!E129</f>
        <v>3630</v>
      </c>
      <c r="B129" s="22">
        <v>0</v>
      </c>
      <c r="C129" s="22">
        <f>SIN(Wellpath!$L129)^0.25</f>
        <v>0.98858694537627412</v>
      </c>
      <c r="D129" s="22">
        <v>0</v>
      </c>
      <c r="E129" s="20">
        <f>Model!$W$32*((drdp!B129+drdp!K129)*SAGE!$B129+(drdp!E129+drdp!N129)*SAGE!$C129+(drdp!H129+drdp!Q129)*SAGE!$D129)</f>
        <v>2.1845428134246069E-2</v>
      </c>
      <c r="F129" s="20">
        <f>Model!$W$32*((drdp!C129+drdp!L129)*SAGE!$B129+(drdp!F129+drdp!O129)*SAGE!$C129+(drdp!I129+drdp!R129)*SAGE!$D129)</f>
        <v>2.1519968375126361E-2</v>
      </c>
      <c r="G129" s="20">
        <f>Model!$W$32*((drdp!D129+drdp!M129)*SAGE!$B129+(drdp!G129+drdp!P129)*SAGE!$C129+(drdp!J129+drdp!S129)*SAGE!$D129)</f>
        <v>-9.8878751416975566E-2</v>
      </c>
      <c r="H129" s="18">
        <f>Model!$W$32*((drdp!B129)*SAGE!$B129+(drdp!E129)*SAGE!$C129+(drdp!H129)*SAGE!$D129)</f>
        <v>1.0922714067123035E-2</v>
      </c>
      <c r="I129" s="18">
        <f>Model!$W$32*((drdp!C129)*SAGE!$B129+(drdp!F129)*SAGE!$C129+(drdp!I129)*SAGE!$D129)</f>
        <v>1.075998418756318E-2</v>
      </c>
      <c r="J129" s="18">
        <f>Model!$W$32*((drdp!D129)*SAGE!$B129+(drdp!G129)*SAGE!$C129+(drdp!J129)*SAGE!$D129)</f>
        <v>-4.9439375708487783E-2</v>
      </c>
      <c r="K129" s="21">
        <f>SUM(E$3:E128)+H129</f>
        <v>4.4524315125111826</v>
      </c>
      <c r="L129" s="21">
        <f>SUM(F$3:F128)+I129</f>
        <v>-0.18687560200533287</v>
      </c>
      <c r="M129" s="21">
        <f>SUM(G$3:G128)+J129</f>
        <v>-5.5750613037418315</v>
      </c>
      <c r="N129" s="21"/>
      <c r="O129" s="21"/>
      <c r="P129" s="21"/>
      <c r="Q129" s="19">
        <f t="shared" si="5"/>
        <v>19.824146373602616</v>
      </c>
      <c r="R129" s="19">
        <f t="shared" si="5"/>
        <v>3.4922490624855571E-2</v>
      </c>
      <c r="S129" s="19">
        <f t="shared" si="5"/>
        <v>31.081308540479569</v>
      </c>
      <c r="T129" s="19">
        <f t="shared" si="6"/>
        <v>-0.83205081928804203</v>
      </c>
      <c r="U129" s="19">
        <f t="shared" si="7"/>
        <v>-24.822578632961807</v>
      </c>
      <c r="V129" s="19">
        <f t="shared" si="8"/>
        <v>1.0418429373533906</v>
      </c>
    </row>
    <row r="130" spans="1:22" x14ac:dyDescent="0.25">
      <c r="A130" s="26">
        <f>Wellpath!E130</f>
        <v>3660</v>
      </c>
      <c r="B130" s="22">
        <v>0</v>
      </c>
      <c r="C130" s="22">
        <f>SIN(Wellpath!$L130)^0.25</f>
        <v>0.98664926203298486</v>
      </c>
      <c r="D130" s="22">
        <v>0</v>
      </c>
      <c r="E130" s="20">
        <f>Model!$W$32*((drdp!B130+drdp!K130)*SAGE!$B130+(drdp!E130+drdp!N130)*SAGE!$C130+(drdp!H130+drdp!Q130)*SAGE!$D130)</f>
        <v>2.6950634357336807E-2</v>
      </c>
      <c r="F130" s="20">
        <f>Model!$W$32*((drdp!C130+drdp!L130)*SAGE!$B130+(drdp!F130+drdp!O130)*SAGE!$C130+(drdp!I130+drdp!R130)*SAGE!$D130)</f>
        <v>1.9025673604577256E-2</v>
      </c>
      <c r="G130" s="20">
        <f>Model!$W$32*((drdp!D130+drdp!M130)*SAGE!$B130+(drdp!G130+drdp!P130)*SAGE!$C130+(drdp!J130+drdp!S130)*SAGE!$D130)</f>
        <v>-9.7913504477763091E-2</v>
      </c>
      <c r="H130" s="18">
        <f>Model!$W$32*((drdp!B130)*SAGE!$B130+(drdp!E130)*SAGE!$C130+(drdp!H130)*SAGE!$D130)</f>
        <v>1.3475317178668404E-2</v>
      </c>
      <c r="I130" s="18">
        <f>Model!$W$32*((drdp!C130)*SAGE!$B130+(drdp!F130)*SAGE!$C130+(drdp!I130)*SAGE!$D130)</f>
        <v>9.5128368022886281E-3</v>
      </c>
      <c r="J130" s="18">
        <f>Model!$W$32*((drdp!D130)*SAGE!$B130+(drdp!G130)*SAGE!$C130+(drdp!J130)*SAGE!$D130)</f>
        <v>-4.8956752238881546E-2</v>
      </c>
      <c r="K130" s="21">
        <f>SUM(E$3:E129)+H130</f>
        <v>4.4768295437569749</v>
      </c>
      <c r="L130" s="21">
        <f>SUM(F$3:F129)+I130</f>
        <v>-0.16660278101548107</v>
      </c>
      <c r="M130" s="21">
        <f>SUM(G$3:G129)+J130</f>
        <v>-5.6734574316892008</v>
      </c>
      <c r="N130" s="21"/>
      <c r="O130" s="21"/>
      <c r="P130" s="21"/>
      <c r="Q130" s="19">
        <f t="shared" si="5"/>
        <v>20.042002763855283</v>
      </c>
      <c r="R130" s="19">
        <f t="shared" si="5"/>
        <v>2.7756486642092338E-2</v>
      </c>
      <c r="S130" s="19">
        <f t="shared" si="5"/>
        <v>32.188119229189425</v>
      </c>
      <c r="T130" s="19">
        <f t="shared" si="6"/>
        <v>-0.74585225212217932</v>
      </c>
      <c r="U130" s="19">
        <f t="shared" si="7"/>
        <v>-25.399101845433783</v>
      </c>
      <c r="V130" s="19">
        <f t="shared" si="8"/>
        <v>0.9452137860923695</v>
      </c>
    </row>
    <row r="131" spans="1:22" x14ac:dyDescent="0.25">
      <c r="A131" s="26">
        <f>Wellpath!E131</f>
        <v>3690</v>
      </c>
      <c r="B131" s="22">
        <v>0</v>
      </c>
      <c r="C131" s="22">
        <f>SIN(Wellpath!$L131)^0.25</f>
        <v>0.98528022502115431</v>
      </c>
      <c r="D131" s="22">
        <v>0</v>
      </c>
      <c r="E131" s="20">
        <f>Model!$W$32*((drdp!B131+drdp!K131)*SAGE!$B131+(drdp!E131+drdp!N131)*SAGE!$C131+(drdp!H131+drdp!Q131)*SAGE!$D131)</f>
        <v>3.1082661703858427E-2</v>
      </c>
      <c r="F131" s="20">
        <f>Model!$W$32*((drdp!C131+drdp!L131)*SAGE!$B131+(drdp!F131+drdp!O131)*SAGE!$C131+(drdp!I131+drdp!R131)*SAGE!$D131)</f>
        <v>1.4992496238144403E-2</v>
      </c>
      <c r="G131" s="20">
        <f>Model!$W$32*((drdp!D131+drdp!M131)*SAGE!$B131+(drdp!G131+drdp!P131)*SAGE!$C131+(drdp!J131+drdp!S131)*SAGE!$D131)</f>
        <v>-9.7236081735391944E-2</v>
      </c>
      <c r="H131" s="18">
        <f>Model!$W$32*((drdp!B131)*SAGE!$B131+(drdp!E131)*SAGE!$C131+(drdp!H131)*SAGE!$D131)</f>
        <v>1.5541330851929214E-2</v>
      </c>
      <c r="I131" s="18">
        <f>Model!$W$32*((drdp!C131)*SAGE!$B131+(drdp!F131)*SAGE!$C131+(drdp!I131)*SAGE!$D131)</f>
        <v>7.4962481190722014E-3</v>
      </c>
      <c r="J131" s="18">
        <f>Model!$W$32*((drdp!D131)*SAGE!$B131+(drdp!G131)*SAGE!$C131+(drdp!J131)*SAGE!$D131)</f>
        <v>-4.8618040867695972E-2</v>
      </c>
      <c r="K131" s="21">
        <f>SUM(E$3:E130)+H131</f>
        <v>4.5058461917875725</v>
      </c>
      <c r="L131" s="21">
        <f>SUM(F$3:F130)+I131</f>
        <v>-0.14959369609412024</v>
      </c>
      <c r="M131" s="21">
        <f>SUM(G$3:G130)+J131</f>
        <v>-5.7710322247957784</v>
      </c>
      <c r="N131" s="21"/>
      <c r="O131" s="21"/>
      <c r="P131" s="21"/>
      <c r="Q131" s="19">
        <f t="shared" si="5"/>
        <v>20.302649904046568</v>
      </c>
      <c r="R131" s="19">
        <f t="shared" si="5"/>
        <v>2.2378273911100005E-2</v>
      </c>
      <c r="S131" s="19">
        <f t="shared" si="5"/>
        <v>33.304812939631312</v>
      </c>
      <c r="T131" s="19">
        <f t="shared" si="6"/>
        <v>-0.67404618586111908</v>
      </c>
      <c r="U131" s="19">
        <f t="shared" si="7"/>
        <v>-26.00338357277942</v>
      </c>
      <c r="V131" s="19">
        <f t="shared" si="8"/>
        <v>0.86331004078547424</v>
      </c>
    </row>
    <row r="132" spans="1:22" x14ac:dyDescent="0.25">
      <c r="A132" s="26">
        <f>Wellpath!E132</f>
        <v>3720</v>
      </c>
      <c r="B132" s="22">
        <v>0</v>
      </c>
      <c r="C132" s="22">
        <f>SIN(Wellpath!$L132)^0.25</f>
        <v>0.98461654373915775</v>
      </c>
      <c r="D132" s="22">
        <v>0</v>
      </c>
      <c r="E132" s="20">
        <f>Model!$W$32*((drdp!B132+drdp!K132)*SAGE!$B132+(drdp!E132+drdp!N132)*SAGE!$C132+(drdp!H132+drdp!Q132)*SAGE!$D132)</f>
        <v>2.2545350156804728E-2</v>
      </c>
      <c r="F132" s="20">
        <f>Model!$W$32*((drdp!C132+drdp!L132)*SAGE!$B132+(drdp!F132+drdp!O132)*SAGE!$C132+(drdp!I132+drdp!R132)*SAGE!$D132)</f>
        <v>6.5457628962806592E-3</v>
      </c>
      <c r="G132" s="20">
        <f>Model!$W$32*((drdp!D132+drdp!M132)*SAGE!$B132+(drdp!G132+drdp!P132)*SAGE!$C132+(drdp!J132+drdp!S132)*SAGE!$D132)</f>
        <v>-6.4606022148286091E-2</v>
      </c>
      <c r="H132" s="18">
        <f>Model!$W$32*((drdp!B132)*SAGE!$B132+(drdp!E132)*SAGE!$C132+(drdp!H132)*SAGE!$D132)</f>
        <v>1.6909012617603546E-2</v>
      </c>
      <c r="I132" s="18">
        <f>Model!$W$32*((drdp!C132)*SAGE!$B132+(drdp!F132)*SAGE!$C132+(drdp!I132)*SAGE!$D132)</f>
        <v>4.9093221722104948E-3</v>
      </c>
      <c r="J132" s="18">
        <f>Model!$W$32*((drdp!D132)*SAGE!$B132+(drdp!G132)*SAGE!$C132+(drdp!J132)*SAGE!$D132)</f>
        <v>-4.8454516611214554E-2</v>
      </c>
      <c r="K132" s="21">
        <f>SUM(E$3:E131)+H132</f>
        <v>4.5382965352571052</v>
      </c>
      <c r="L132" s="21">
        <f>SUM(F$3:F131)+I132</f>
        <v>-0.13718812580283754</v>
      </c>
      <c r="M132" s="21">
        <f>SUM(G$3:G131)+J132</f>
        <v>-5.8681047822746892</v>
      </c>
      <c r="N132" s="21"/>
      <c r="O132" s="21"/>
      <c r="P132" s="21"/>
      <c r="Q132" s="19">
        <f t="shared" ref="Q132:S133" si="9">K132^2</f>
        <v>20.596135441926645</v>
      </c>
      <c r="R132" s="19">
        <f t="shared" si="9"/>
        <v>1.882058186129518E-2</v>
      </c>
      <c r="S132" s="19">
        <f t="shared" si="9"/>
        <v>34.434653735755077</v>
      </c>
      <c r="T132" s="19">
        <f t="shared" ref="T132:T133" si="10">K132*L132</f>
        <v>-0.62260039600943351</v>
      </c>
      <c r="U132" s="19">
        <f t="shared" ref="U132:U133" si="11">K132*M132</f>
        <v>-26.631199601922873</v>
      </c>
      <c r="V132" s="19">
        <f t="shared" ref="V132:V133" si="12">L132*M132</f>
        <v>0.80503429709493268</v>
      </c>
    </row>
    <row r="133" spans="1:22" x14ac:dyDescent="0.25">
      <c r="A133" s="26">
        <f>Wellpath!E133</f>
        <v>3730</v>
      </c>
      <c r="B133" s="22">
        <v>0</v>
      </c>
      <c r="C133" s="22">
        <f>SIN(Wellpath!$L133)^0.25</f>
        <v>0.98456967239309057</v>
      </c>
      <c r="D133" s="22">
        <v>0</v>
      </c>
      <c r="E133" s="20">
        <f>Model!$W$32*((drdp!B133+drdp!K133)*SAGE!$B133+(drdp!E133+drdp!N133)*SAGE!$C133+(drdp!H133+drdp!Q133)*SAGE!$D133)</f>
        <v>1.7179902464855179E-2</v>
      </c>
      <c r="F133" s="20">
        <f>Model!$W$32*((drdp!C133+drdp!L133)*SAGE!$B133+(drdp!F133+drdp!O133)*SAGE!$C133+(drdp!I133+drdp!R133)*SAGE!$D133)</f>
        <v>3.9662930057747185E-3</v>
      </c>
      <c r="G133" s="20">
        <f>Model!$W$32*((drdp!D133+drdp!M133)*SAGE!$B133+(drdp!G133+drdp!P133)*SAGE!$C133+(drdp!J133+drdp!S133)*SAGE!$D133)</f>
        <v>-4.8442984648780517E-2</v>
      </c>
      <c r="H133" s="18">
        <f>Model!$W$32*((drdp!B133)*SAGE!$B133+(drdp!E133)*SAGE!$C133+(drdp!H133)*SAGE!$D133)</f>
        <v>5.7266341549517272E-3</v>
      </c>
      <c r="I133" s="18">
        <f>Model!$W$32*((drdp!C133)*SAGE!$B133+(drdp!F133)*SAGE!$C133+(drdp!I133)*SAGE!$D133)</f>
        <v>1.3220976685915727E-3</v>
      </c>
      <c r="J133" s="18">
        <f>Model!$W$32*((drdp!D133)*SAGE!$B133+(drdp!G133)*SAGE!$C133+(drdp!J133)*SAGE!$D133)</f>
        <v>-1.6147661549593503E-2</v>
      </c>
      <c r="K133" s="21">
        <f>SUM(E$3:E132)+H133</f>
        <v>4.549659506951258</v>
      </c>
      <c r="L133" s="21">
        <f>SUM(F$3:F132)+I133</f>
        <v>-0.13422958741017579</v>
      </c>
      <c r="M133" s="21">
        <f>SUM(G$3:G132)+J133</f>
        <v>-5.9004039493613547</v>
      </c>
      <c r="N133" s="21"/>
      <c r="O133" s="21"/>
      <c r="P133" s="21"/>
      <c r="Q133" s="19">
        <f t="shared" si="9"/>
        <v>20.699401629191964</v>
      </c>
      <c r="R133" s="19">
        <f t="shared" si="9"/>
        <v>1.8017582136306023E-2</v>
      </c>
      <c r="S133" s="19">
        <f t="shared" si="9"/>
        <v>34.814766765639071</v>
      </c>
      <c r="T133" s="19">
        <f t="shared" si="10"/>
        <v>-0.61069891847485114</v>
      </c>
      <c r="U133" s="19">
        <f t="shared" si="11"/>
        <v>-26.844828923064636</v>
      </c>
      <c r="V133" s="19">
        <f t="shared" si="12"/>
        <v>0.79200878767614646</v>
      </c>
    </row>
    <row r="134" spans="1:22" x14ac:dyDescent="0.25">
      <c r="A134" s="26">
        <f>Wellpath!E134</f>
        <v>3750</v>
      </c>
      <c r="B134" s="22">
        <v>0</v>
      </c>
      <c r="C134" s="22">
        <f>SIN(Wellpath!$L134)^0.25</f>
        <v>0.98456967239309057</v>
      </c>
      <c r="D134" s="22">
        <v>0</v>
      </c>
      <c r="E134" s="20">
        <f>Model!$W$32*((drdp!B134+drdp!K134)*SAGE!$B134+(drdp!E134+drdp!N134)*SAGE!$C134+(drdp!H134+drdp!Q134)*SAGE!$D134)</f>
        <v>2.8633170774758635E-2</v>
      </c>
      <c r="F134" s="20">
        <f>Model!$W$32*((drdp!C134+drdp!L134)*SAGE!$B134+(drdp!F134+drdp!O134)*SAGE!$C134+(drdp!I134+drdp!R134)*SAGE!$D134)</f>
        <v>6.6104883429578629E-3</v>
      </c>
      <c r="G134" s="20">
        <f>Model!$W$32*((drdp!D134+drdp!M134)*SAGE!$B134+(drdp!G134+drdp!P134)*SAGE!$C134+(drdp!J134+drdp!S134)*SAGE!$D134)</f>
        <v>-8.0738307747967517E-2</v>
      </c>
      <c r="H134" s="18">
        <f>Model!$W$32*((drdp!B134)*SAGE!$B134+(drdp!E134)*SAGE!$C134+(drdp!H134)*SAGE!$D134)</f>
        <v>1.1453268309903454E-2</v>
      </c>
      <c r="I134" s="18">
        <f>Model!$W$32*((drdp!C134)*SAGE!$B134+(drdp!F134)*SAGE!$C134+(drdp!I134)*SAGE!$D134)</f>
        <v>2.6441953371831453E-3</v>
      </c>
      <c r="J134" s="18">
        <f>Model!$W$32*((drdp!D134)*SAGE!$B134+(drdp!G134)*SAGE!$C134+(drdp!J134)*SAGE!$D134)</f>
        <v>-3.2295323099187007E-2</v>
      </c>
      <c r="K134" s="21">
        <f>SUM(E$3:E133)+H134</f>
        <v>4.5725660435710651</v>
      </c>
      <c r="L134" s="21">
        <f>SUM(F$3:F133)+I134</f>
        <v>-0.12894119673580948</v>
      </c>
      <c r="M134" s="21">
        <f>SUM(G$3:G133)+J134</f>
        <v>-5.9649945955597286</v>
      </c>
      <c r="N134" s="21"/>
      <c r="O134" s="21"/>
      <c r="P134" s="21"/>
      <c r="Q134" s="19">
        <f t="shared" ref="Q134:Q197" si="13">K134^2</f>
        <v>20.908360222819145</v>
      </c>
      <c r="R134" s="19">
        <f t="shared" ref="R134:R197" si="14">L134^2</f>
        <v>1.6625832215662724E-2</v>
      </c>
      <c r="S134" s="19">
        <f t="shared" ref="S134:S197" si="15">M134^2</f>
        <v>35.581160525056767</v>
      </c>
      <c r="T134" s="19">
        <f t="shared" ref="T134:T197" si="16">K134*L134</f>
        <v>-0.58959213781157871</v>
      </c>
      <c r="U134" s="19">
        <f t="shared" ref="U134:U197" si="17">K134*M134</f>
        <v>-27.275331737741332</v>
      </c>
      <c r="V134" s="19">
        <f t="shared" ref="V134:V197" si="18">L134*M134</f>
        <v>0.76913354167410719</v>
      </c>
    </row>
    <row r="135" spans="1:22" x14ac:dyDescent="0.25">
      <c r="A135" s="26">
        <f>Wellpath!E135</f>
        <v>3780</v>
      </c>
      <c r="B135" s="22">
        <v>0</v>
      </c>
      <c r="C135" s="22">
        <f>SIN(Wellpath!$L135)^0.25</f>
        <v>0.98456967239309057</v>
      </c>
      <c r="D135" s="22">
        <v>0</v>
      </c>
      <c r="E135" s="20">
        <f>Model!$W$32*((drdp!B135+drdp!K135)*SAGE!$B135+(drdp!E135+drdp!N135)*SAGE!$C135+(drdp!H135+drdp!Q135)*SAGE!$D135)</f>
        <v>3.4359804929710358E-2</v>
      </c>
      <c r="F135" s="20">
        <f>Model!$W$32*((drdp!C135+drdp!L135)*SAGE!$B135+(drdp!F135+drdp!O135)*SAGE!$C135+(drdp!I135+drdp!R135)*SAGE!$D135)</f>
        <v>7.9325860115494369E-3</v>
      </c>
      <c r="G135" s="20">
        <f>Model!$W$32*((drdp!D135+drdp!M135)*SAGE!$B135+(drdp!G135+drdp!P135)*SAGE!$C135+(drdp!J135+drdp!S135)*SAGE!$D135)</f>
        <v>-9.688596929756102E-2</v>
      </c>
      <c r="H135" s="18">
        <f>Model!$W$32*((drdp!B135)*SAGE!$B135+(drdp!E135)*SAGE!$C135+(drdp!H135)*SAGE!$D135)</f>
        <v>1.7179902464855179E-2</v>
      </c>
      <c r="I135" s="18">
        <f>Model!$W$32*((drdp!C135)*SAGE!$B135+(drdp!F135)*SAGE!$C135+(drdp!I135)*SAGE!$D135)</f>
        <v>3.9662930057747185E-3</v>
      </c>
      <c r="J135" s="18">
        <f>Model!$W$32*((drdp!D135)*SAGE!$B135+(drdp!G135)*SAGE!$C135+(drdp!J135)*SAGE!$D135)</f>
        <v>-4.844298464878051E-2</v>
      </c>
      <c r="K135" s="21">
        <f>SUM(E$3:E134)+H135</f>
        <v>4.6069258485007758</v>
      </c>
      <c r="L135" s="21">
        <f>SUM(F$3:F134)+I135</f>
        <v>-0.12100861072426004</v>
      </c>
      <c r="M135" s="21">
        <f>SUM(G$3:G134)+J135</f>
        <v>-6.0618805648572902</v>
      </c>
      <c r="N135" s="21"/>
      <c r="O135" s="21"/>
      <c r="P135" s="21"/>
      <c r="Q135" s="19">
        <f t="shared" si="13"/>
        <v>21.223765773584592</v>
      </c>
      <c r="R135" s="19">
        <f t="shared" si="14"/>
        <v>1.4643083869415503E-2</v>
      </c>
      <c r="S135" s="19">
        <f t="shared" si="15"/>
        <v>36.746395982594542</v>
      </c>
      <c r="T135" s="19">
        <f t="shared" si="16"/>
        <v>-0.55747769663676183</v>
      </c>
      <c r="U135" s="19">
        <f t="shared" si="17"/>
        <v>-27.926634264765532</v>
      </c>
      <c r="V135" s="19">
        <f t="shared" si="18"/>
        <v>0.73353974552977341</v>
      </c>
    </row>
    <row r="136" spans="1:22" x14ac:dyDescent="0.25">
      <c r="A136" s="26">
        <f>Wellpath!E136</f>
        <v>3810</v>
      </c>
      <c r="B136" s="22">
        <v>0</v>
      </c>
      <c r="C136" s="22">
        <f>SIN(Wellpath!$L136)^0.25</f>
        <v>0.98456967239309057</v>
      </c>
      <c r="D136" s="22">
        <v>0</v>
      </c>
      <c r="E136" s="20">
        <f>Model!$W$32*((drdp!B136+drdp!K136)*SAGE!$B136+(drdp!E136+drdp!N136)*SAGE!$C136+(drdp!H136+drdp!Q136)*SAGE!$D136)</f>
        <v>3.4359804929710358E-2</v>
      </c>
      <c r="F136" s="20">
        <f>Model!$W$32*((drdp!C136+drdp!L136)*SAGE!$B136+(drdp!F136+drdp!O136)*SAGE!$C136+(drdp!I136+drdp!R136)*SAGE!$D136)</f>
        <v>7.9325860115494369E-3</v>
      </c>
      <c r="G136" s="20">
        <f>Model!$W$32*((drdp!D136+drdp!M136)*SAGE!$B136+(drdp!G136+drdp!P136)*SAGE!$C136+(drdp!J136+drdp!S136)*SAGE!$D136)</f>
        <v>-9.688596929756102E-2</v>
      </c>
      <c r="H136" s="18">
        <f>Model!$W$32*((drdp!B136)*SAGE!$B136+(drdp!E136)*SAGE!$C136+(drdp!H136)*SAGE!$D136)</f>
        <v>1.7179902464855179E-2</v>
      </c>
      <c r="I136" s="18">
        <f>Model!$W$32*((drdp!C136)*SAGE!$B136+(drdp!F136)*SAGE!$C136+(drdp!I136)*SAGE!$D136)</f>
        <v>3.9662930057747185E-3</v>
      </c>
      <c r="J136" s="18">
        <f>Model!$W$32*((drdp!D136)*SAGE!$B136+(drdp!G136)*SAGE!$C136+(drdp!J136)*SAGE!$D136)</f>
        <v>-4.844298464878051E-2</v>
      </c>
      <c r="K136" s="21">
        <f>SUM(E$3:E135)+H136</f>
        <v>4.6412856534304865</v>
      </c>
      <c r="L136" s="21">
        <f>SUM(F$3:F135)+I136</f>
        <v>-0.11307602471271061</v>
      </c>
      <c r="M136" s="21">
        <f>SUM(G$3:G135)+J136</f>
        <v>-6.158766534154851</v>
      </c>
      <c r="N136" s="21"/>
      <c r="O136" s="21"/>
      <c r="P136" s="21"/>
      <c r="Q136" s="19">
        <f t="shared" si="13"/>
        <v>21.541532516739657</v>
      </c>
      <c r="R136" s="19">
        <f t="shared" si="14"/>
        <v>1.2786187364829541E-2</v>
      </c>
      <c r="S136" s="19">
        <f t="shared" si="15"/>
        <v>37.930405222225758</v>
      </c>
      <c r="T136" s="19">
        <f t="shared" si="16"/>
        <v>-0.52481813124605492</v>
      </c>
      <c r="U136" s="19">
        <f t="shared" si="17"/>
        <v>-28.584594757800708</v>
      </c>
      <c r="V136" s="19">
        <f t="shared" si="18"/>
        <v>0.69640883681590904</v>
      </c>
    </row>
    <row r="137" spans="1:22" x14ac:dyDescent="0.25">
      <c r="A137" s="26">
        <f>Wellpath!E137</f>
        <v>3840</v>
      </c>
      <c r="B137" s="22">
        <v>0</v>
      </c>
      <c r="C137" s="22">
        <f>SIN(Wellpath!$L137)^0.25</f>
        <v>0.98456967239309057</v>
      </c>
      <c r="D137" s="22">
        <v>0</v>
      </c>
      <c r="E137" s="20">
        <f>Model!$W$32*((drdp!B137+drdp!K137)*SAGE!$B137+(drdp!E137+drdp!N137)*SAGE!$C137+(drdp!H137+drdp!Q137)*SAGE!$D137)</f>
        <v>3.4359804929710358E-2</v>
      </c>
      <c r="F137" s="20">
        <f>Model!$W$32*((drdp!C137+drdp!L137)*SAGE!$B137+(drdp!F137+drdp!O137)*SAGE!$C137+(drdp!I137+drdp!R137)*SAGE!$D137)</f>
        <v>7.9325860115494369E-3</v>
      </c>
      <c r="G137" s="20">
        <f>Model!$W$32*((drdp!D137+drdp!M137)*SAGE!$B137+(drdp!G137+drdp!P137)*SAGE!$C137+(drdp!J137+drdp!S137)*SAGE!$D137)</f>
        <v>-9.688596929756102E-2</v>
      </c>
      <c r="H137" s="18">
        <f>Model!$W$32*((drdp!B137)*SAGE!$B137+(drdp!E137)*SAGE!$C137+(drdp!H137)*SAGE!$D137)</f>
        <v>1.7179902464855179E-2</v>
      </c>
      <c r="I137" s="18">
        <f>Model!$W$32*((drdp!C137)*SAGE!$B137+(drdp!F137)*SAGE!$C137+(drdp!I137)*SAGE!$D137)</f>
        <v>3.9662930057747185E-3</v>
      </c>
      <c r="J137" s="18">
        <f>Model!$W$32*((drdp!D137)*SAGE!$B137+(drdp!G137)*SAGE!$C137+(drdp!J137)*SAGE!$D137)</f>
        <v>-4.844298464878051E-2</v>
      </c>
      <c r="K137" s="21">
        <f>SUM(E$3:E136)+H137</f>
        <v>4.6756454583601972</v>
      </c>
      <c r="L137" s="21">
        <f>SUM(F$3:F136)+I137</f>
        <v>-0.10514343870116118</v>
      </c>
      <c r="M137" s="21">
        <f>SUM(G$3:G136)+J137</f>
        <v>-6.2556525034524118</v>
      </c>
      <c r="N137" s="21"/>
      <c r="O137" s="21"/>
      <c r="P137" s="21"/>
      <c r="Q137" s="19">
        <f t="shared" si="13"/>
        <v>21.861660452284337</v>
      </c>
      <c r="R137" s="19">
        <f t="shared" si="14"/>
        <v>1.1055142701904839E-2</v>
      </c>
      <c r="S137" s="19">
        <f t="shared" si="15"/>
        <v>39.133188243950428</v>
      </c>
      <c r="T137" s="19">
        <f t="shared" si="16"/>
        <v>-0.49161344163945803</v>
      </c>
      <c r="U137" s="19">
        <f t="shared" si="17"/>
        <v>-29.249213216846865</v>
      </c>
      <c r="V137" s="19">
        <f t="shared" si="18"/>
        <v>0.65774081553251407</v>
      </c>
    </row>
    <row r="138" spans="1:22" x14ac:dyDescent="0.25">
      <c r="A138" s="26">
        <f>Wellpath!E138</f>
        <v>3870</v>
      </c>
      <c r="B138" s="22">
        <v>0</v>
      </c>
      <c r="C138" s="22">
        <f>SIN(Wellpath!$L138)^0.25</f>
        <v>0.98456967239309057</v>
      </c>
      <c r="D138" s="22">
        <v>0</v>
      </c>
      <c r="E138" s="20">
        <f>Model!$W$32*((drdp!B138+drdp!K138)*SAGE!$B138+(drdp!E138+drdp!N138)*SAGE!$C138+(drdp!H138+drdp!Q138)*SAGE!$D138)</f>
        <v>3.4359804929710358E-2</v>
      </c>
      <c r="F138" s="20">
        <f>Model!$W$32*((drdp!C138+drdp!L138)*SAGE!$B138+(drdp!F138+drdp!O138)*SAGE!$C138+(drdp!I138+drdp!R138)*SAGE!$D138)</f>
        <v>7.9325860115494369E-3</v>
      </c>
      <c r="G138" s="20">
        <f>Model!$W$32*((drdp!D138+drdp!M138)*SAGE!$B138+(drdp!G138+drdp!P138)*SAGE!$C138+(drdp!J138+drdp!S138)*SAGE!$D138)</f>
        <v>-9.688596929756102E-2</v>
      </c>
      <c r="H138" s="18">
        <f>Model!$W$32*((drdp!B138)*SAGE!$B138+(drdp!E138)*SAGE!$C138+(drdp!H138)*SAGE!$D138)</f>
        <v>1.7179902464855179E-2</v>
      </c>
      <c r="I138" s="18">
        <f>Model!$W$32*((drdp!C138)*SAGE!$B138+(drdp!F138)*SAGE!$C138+(drdp!I138)*SAGE!$D138)</f>
        <v>3.9662930057747185E-3</v>
      </c>
      <c r="J138" s="18">
        <f>Model!$W$32*((drdp!D138)*SAGE!$B138+(drdp!G138)*SAGE!$C138+(drdp!J138)*SAGE!$D138)</f>
        <v>-4.844298464878051E-2</v>
      </c>
      <c r="K138" s="21">
        <f>SUM(E$3:E137)+H138</f>
        <v>4.7100052632899079</v>
      </c>
      <c r="L138" s="21">
        <f>SUM(F$3:F137)+I138</f>
        <v>-9.7210852689611743E-2</v>
      </c>
      <c r="M138" s="21">
        <f>SUM(G$3:G137)+J138</f>
        <v>-6.3525384727499725</v>
      </c>
      <c r="N138" s="21"/>
      <c r="O138" s="21"/>
      <c r="P138" s="21"/>
      <c r="Q138" s="19">
        <f t="shared" si="13"/>
        <v>22.184149580218634</v>
      </c>
      <c r="R138" s="19">
        <f t="shared" si="14"/>
        <v>9.449949880641394E-3</v>
      </c>
      <c r="S138" s="19">
        <f t="shared" si="15"/>
        <v>40.354745047768553</v>
      </c>
      <c r="T138" s="19">
        <f t="shared" si="16"/>
        <v>-0.45786362781697121</v>
      </c>
      <c r="U138" s="19">
        <f t="shared" si="17"/>
        <v>-29.920489641904002</v>
      </c>
      <c r="V138" s="19">
        <f t="shared" si="18"/>
        <v>0.61753568167958872</v>
      </c>
    </row>
    <row r="139" spans="1:22" x14ac:dyDescent="0.25">
      <c r="A139" s="26">
        <f>Wellpath!E139</f>
        <v>3900</v>
      </c>
      <c r="B139" s="22">
        <v>0</v>
      </c>
      <c r="C139" s="22">
        <f>SIN(Wellpath!$L139)^0.25</f>
        <v>0.98456967239309057</v>
      </c>
      <c r="D139" s="22">
        <v>0</v>
      </c>
      <c r="E139" s="20">
        <f>Model!$W$32*((drdp!B139+drdp!K139)*SAGE!$B139+(drdp!E139+drdp!N139)*SAGE!$C139+(drdp!H139+drdp!Q139)*SAGE!$D139)</f>
        <v>3.4359804929710358E-2</v>
      </c>
      <c r="F139" s="20">
        <f>Model!$W$32*((drdp!C139+drdp!L139)*SAGE!$B139+(drdp!F139+drdp!O139)*SAGE!$C139+(drdp!I139+drdp!R139)*SAGE!$D139)</f>
        <v>7.9325860115494369E-3</v>
      </c>
      <c r="G139" s="20">
        <f>Model!$W$32*((drdp!D139+drdp!M139)*SAGE!$B139+(drdp!G139+drdp!P139)*SAGE!$C139+(drdp!J139+drdp!S139)*SAGE!$D139)</f>
        <v>-9.688596929756102E-2</v>
      </c>
      <c r="H139" s="18">
        <f>Model!$W$32*((drdp!B139)*SAGE!$B139+(drdp!E139)*SAGE!$C139+(drdp!H139)*SAGE!$D139)</f>
        <v>1.7179902464855179E-2</v>
      </c>
      <c r="I139" s="18">
        <f>Model!$W$32*((drdp!C139)*SAGE!$B139+(drdp!F139)*SAGE!$C139+(drdp!I139)*SAGE!$D139)</f>
        <v>3.9662930057747185E-3</v>
      </c>
      <c r="J139" s="18">
        <f>Model!$W$32*((drdp!D139)*SAGE!$B139+(drdp!G139)*SAGE!$C139+(drdp!J139)*SAGE!$D139)</f>
        <v>-4.844298464878051E-2</v>
      </c>
      <c r="K139" s="21">
        <f>SUM(E$3:E138)+H139</f>
        <v>4.7443650682196186</v>
      </c>
      <c r="L139" s="21">
        <f>SUM(F$3:F138)+I139</f>
        <v>-8.927826667806231E-2</v>
      </c>
      <c r="M139" s="21">
        <f>SUM(G$3:G138)+J139</f>
        <v>-6.4494244420475333</v>
      </c>
      <c r="N139" s="21"/>
      <c r="O139" s="21"/>
      <c r="P139" s="21"/>
      <c r="Q139" s="19">
        <f t="shared" si="13"/>
        <v>22.508999900542545</v>
      </c>
      <c r="R139" s="19">
        <f t="shared" si="14"/>
        <v>7.9706089010392108E-3</v>
      </c>
      <c r="S139" s="19">
        <f t="shared" si="15"/>
        <v>41.595075633680139</v>
      </c>
      <c r="T139" s="19">
        <f t="shared" si="16"/>
        <v>-0.42356868977859441</v>
      </c>
      <c r="U139" s="19">
        <f t="shared" si="17"/>
        <v>-30.598424032972122</v>
      </c>
      <c r="V139" s="19">
        <f t="shared" si="18"/>
        <v>0.57579343525713289</v>
      </c>
    </row>
    <row r="140" spans="1:22" x14ac:dyDescent="0.25">
      <c r="A140" s="26">
        <f>Wellpath!E140</f>
        <v>3930</v>
      </c>
      <c r="B140" s="22">
        <v>0</v>
      </c>
      <c r="C140" s="22">
        <f>SIN(Wellpath!$L140)^0.25</f>
        <v>0.98456967239309057</v>
      </c>
      <c r="D140" s="22">
        <v>0</v>
      </c>
      <c r="E140" s="20">
        <f>Model!$W$32*((drdp!B140+drdp!K140)*SAGE!$B140+(drdp!E140+drdp!N140)*SAGE!$C140+(drdp!H140+drdp!Q140)*SAGE!$D140)</f>
        <v>3.4359804929710358E-2</v>
      </c>
      <c r="F140" s="20">
        <f>Model!$W$32*((drdp!C140+drdp!L140)*SAGE!$B140+(drdp!F140+drdp!O140)*SAGE!$C140+(drdp!I140+drdp!R140)*SAGE!$D140)</f>
        <v>7.9325860115494369E-3</v>
      </c>
      <c r="G140" s="20">
        <f>Model!$W$32*((drdp!D140+drdp!M140)*SAGE!$B140+(drdp!G140+drdp!P140)*SAGE!$C140+(drdp!J140+drdp!S140)*SAGE!$D140)</f>
        <v>-9.688596929756102E-2</v>
      </c>
      <c r="H140" s="18">
        <f>Model!$W$32*((drdp!B140)*SAGE!$B140+(drdp!E140)*SAGE!$C140+(drdp!H140)*SAGE!$D140)</f>
        <v>1.7179902464855179E-2</v>
      </c>
      <c r="I140" s="18">
        <f>Model!$W$32*((drdp!C140)*SAGE!$B140+(drdp!F140)*SAGE!$C140+(drdp!I140)*SAGE!$D140)</f>
        <v>3.9662930057747185E-3</v>
      </c>
      <c r="J140" s="18">
        <f>Model!$W$32*((drdp!D140)*SAGE!$B140+(drdp!G140)*SAGE!$C140+(drdp!J140)*SAGE!$D140)</f>
        <v>-4.844298464878051E-2</v>
      </c>
      <c r="K140" s="21">
        <f>SUM(E$3:E139)+H140</f>
        <v>4.7787248731493293</v>
      </c>
      <c r="L140" s="21">
        <f>SUM(F$3:F139)+I140</f>
        <v>-8.1345680666512876E-2</v>
      </c>
      <c r="M140" s="21">
        <f>SUM(G$3:G139)+J140</f>
        <v>-6.5463104113450941</v>
      </c>
      <c r="N140" s="21"/>
      <c r="O140" s="21"/>
      <c r="P140" s="21"/>
      <c r="Q140" s="19">
        <f t="shared" si="13"/>
        <v>22.836211413256073</v>
      </c>
      <c r="R140" s="19">
        <f t="shared" si="14"/>
        <v>6.6171197630982871E-3</v>
      </c>
      <c r="S140" s="19">
        <f t="shared" si="15"/>
        <v>42.854180001685172</v>
      </c>
      <c r="T140" s="19">
        <f t="shared" si="16"/>
        <v>-0.38872862752432757</v>
      </c>
      <c r="U140" s="19">
        <f t="shared" si="17"/>
        <v>-31.28301639005122</v>
      </c>
      <c r="V140" s="19">
        <f t="shared" si="18"/>
        <v>0.53251407626514657</v>
      </c>
    </row>
    <row r="141" spans="1:22" x14ac:dyDescent="0.25">
      <c r="A141" s="26">
        <f>Wellpath!E141</f>
        <v>3960</v>
      </c>
      <c r="B141" s="22">
        <v>0</v>
      </c>
      <c r="C141" s="22">
        <f>SIN(Wellpath!$L141)^0.25</f>
        <v>0.98456967239309057</v>
      </c>
      <c r="D141" s="22">
        <v>0</v>
      </c>
      <c r="E141" s="20">
        <f>Model!$W$32*((drdp!B141+drdp!K141)*SAGE!$B141+(drdp!E141+drdp!N141)*SAGE!$C141+(drdp!H141+drdp!Q141)*SAGE!$D141)</f>
        <v>3.4359804929710358E-2</v>
      </c>
      <c r="F141" s="20">
        <f>Model!$W$32*((drdp!C141+drdp!L141)*SAGE!$B141+(drdp!F141+drdp!O141)*SAGE!$C141+(drdp!I141+drdp!R141)*SAGE!$D141)</f>
        <v>7.9325860115494369E-3</v>
      </c>
      <c r="G141" s="20">
        <f>Model!$W$32*((drdp!D141+drdp!M141)*SAGE!$B141+(drdp!G141+drdp!P141)*SAGE!$C141+(drdp!J141+drdp!S141)*SAGE!$D141)</f>
        <v>-9.688596929756102E-2</v>
      </c>
      <c r="H141" s="18">
        <f>Model!$W$32*((drdp!B141)*SAGE!$B141+(drdp!E141)*SAGE!$C141+(drdp!H141)*SAGE!$D141)</f>
        <v>1.7179902464855179E-2</v>
      </c>
      <c r="I141" s="18">
        <f>Model!$W$32*((drdp!C141)*SAGE!$B141+(drdp!F141)*SAGE!$C141+(drdp!I141)*SAGE!$D141)</f>
        <v>3.9662930057747185E-3</v>
      </c>
      <c r="J141" s="18">
        <f>Model!$W$32*((drdp!D141)*SAGE!$B141+(drdp!G141)*SAGE!$C141+(drdp!J141)*SAGE!$D141)</f>
        <v>-4.844298464878051E-2</v>
      </c>
      <c r="K141" s="21">
        <f>SUM(E$3:E140)+H141</f>
        <v>4.8130846780790399</v>
      </c>
      <c r="L141" s="21">
        <f>SUM(F$3:F140)+I141</f>
        <v>-7.3413094654963443E-2</v>
      </c>
      <c r="M141" s="21">
        <f>SUM(G$3:G140)+J141</f>
        <v>-6.6431963806426548</v>
      </c>
      <c r="N141" s="21"/>
      <c r="O141" s="21"/>
      <c r="P141" s="21"/>
      <c r="Q141" s="19">
        <f t="shared" si="13"/>
        <v>23.165784118359216</v>
      </c>
      <c r="R141" s="19">
        <f t="shared" si="14"/>
        <v>5.3894824668186221E-3</v>
      </c>
      <c r="S141" s="19">
        <f t="shared" si="15"/>
        <v>44.132058151783667</v>
      </c>
      <c r="T141" s="19">
        <f t="shared" si="16"/>
        <v>-0.35334344105417081</v>
      </c>
      <c r="U141" s="19">
        <f t="shared" si="17"/>
        <v>-31.974266713141297</v>
      </c>
      <c r="V141" s="19">
        <f t="shared" si="18"/>
        <v>0.48769760470362977</v>
      </c>
    </row>
    <row r="142" spans="1:22" x14ac:dyDescent="0.25">
      <c r="A142" s="26">
        <f>Wellpath!E142</f>
        <v>3990</v>
      </c>
      <c r="B142" s="22">
        <v>0</v>
      </c>
      <c r="C142" s="22">
        <f>SIN(Wellpath!$L142)^0.25</f>
        <v>0.98456967239309057</v>
      </c>
      <c r="D142" s="22">
        <v>0</v>
      </c>
      <c r="E142" s="20">
        <f>Model!$W$32*((drdp!B142+drdp!K142)*SAGE!$B142+(drdp!E142+drdp!N142)*SAGE!$C142+(drdp!H142+drdp!Q142)*SAGE!$D142)</f>
        <v>3.4359804929710358E-2</v>
      </c>
      <c r="F142" s="20">
        <f>Model!$W$32*((drdp!C142+drdp!L142)*SAGE!$B142+(drdp!F142+drdp!O142)*SAGE!$C142+(drdp!I142+drdp!R142)*SAGE!$D142)</f>
        <v>7.9325860115494369E-3</v>
      </c>
      <c r="G142" s="20">
        <f>Model!$W$32*((drdp!D142+drdp!M142)*SAGE!$B142+(drdp!G142+drdp!P142)*SAGE!$C142+(drdp!J142+drdp!S142)*SAGE!$D142)</f>
        <v>-9.688596929756102E-2</v>
      </c>
      <c r="H142" s="18">
        <f>Model!$W$32*((drdp!B142)*SAGE!$B142+(drdp!E142)*SAGE!$C142+(drdp!H142)*SAGE!$D142)</f>
        <v>1.7179902464855179E-2</v>
      </c>
      <c r="I142" s="18">
        <f>Model!$W$32*((drdp!C142)*SAGE!$B142+(drdp!F142)*SAGE!$C142+(drdp!I142)*SAGE!$D142)</f>
        <v>3.9662930057747185E-3</v>
      </c>
      <c r="J142" s="18">
        <f>Model!$W$32*((drdp!D142)*SAGE!$B142+(drdp!G142)*SAGE!$C142+(drdp!J142)*SAGE!$D142)</f>
        <v>-4.844298464878051E-2</v>
      </c>
      <c r="K142" s="21">
        <f>SUM(E$3:E141)+H142</f>
        <v>4.8474444830087506</v>
      </c>
      <c r="L142" s="21">
        <f>SUM(F$3:F141)+I142</f>
        <v>-6.5480508643414009E-2</v>
      </c>
      <c r="M142" s="21">
        <f>SUM(G$3:G141)+J142</f>
        <v>-6.7400823499402156</v>
      </c>
      <c r="N142" s="21"/>
      <c r="O142" s="21"/>
      <c r="P142" s="21"/>
      <c r="Q142" s="19">
        <f t="shared" si="13"/>
        <v>23.497718015851973</v>
      </c>
      <c r="R142" s="19">
        <f t="shared" si="14"/>
        <v>4.2876970122002166E-3</v>
      </c>
      <c r="S142" s="19">
        <f t="shared" si="15"/>
        <v>45.428710083975616</v>
      </c>
      <c r="T142" s="19">
        <f t="shared" si="16"/>
        <v>-0.31741313036812407</v>
      </c>
      <c r="U142" s="19">
        <f t="shared" si="17"/>
        <v>-32.672175002242355</v>
      </c>
      <c r="V142" s="19">
        <f t="shared" si="18"/>
        <v>0.44134402057258248</v>
      </c>
    </row>
    <row r="143" spans="1:22" x14ac:dyDescent="0.25">
      <c r="A143" s="26">
        <f>Wellpath!E143</f>
        <v>4020</v>
      </c>
      <c r="B143" s="22">
        <v>0</v>
      </c>
      <c r="C143" s="22">
        <f>SIN(Wellpath!$L143)^0.25</f>
        <v>0.98456967239309057</v>
      </c>
      <c r="D143" s="22">
        <v>0</v>
      </c>
      <c r="E143" s="20">
        <f>Model!$W$32*((drdp!B143+drdp!K143)*SAGE!$B143+(drdp!E143+drdp!N143)*SAGE!$C143+(drdp!H143+drdp!Q143)*SAGE!$D143)</f>
        <v>2.2906536619806909E-2</v>
      </c>
      <c r="F143" s="20">
        <f>Model!$W$32*((drdp!C143+drdp!L143)*SAGE!$B143+(drdp!F143+drdp!O143)*SAGE!$C143+(drdp!I143+drdp!R143)*SAGE!$D143)</f>
        <v>5.2883906743662907E-3</v>
      </c>
      <c r="G143" s="20">
        <f>Model!$W$32*((drdp!D143+drdp!M143)*SAGE!$B143+(drdp!G143+drdp!P143)*SAGE!$C143+(drdp!J143+drdp!S143)*SAGE!$D143)</f>
        <v>-6.4590646198374013E-2</v>
      </c>
      <c r="H143" s="18">
        <f>Model!$W$32*((drdp!B143)*SAGE!$B143+(drdp!E143)*SAGE!$C143+(drdp!H143)*SAGE!$D143)</f>
        <v>1.7179902464855179E-2</v>
      </c>
      <c r="I143" s="18">
        <f>Model!$W$32*((drdp!C143)*SAGE!$B143+(drdp!F143)*SAGE!$C143+(drdp!I143)*SAGE!$D143)</f>
        <v>3.9662930057747185E-3</v>
      </c>
      <c r="J143" s="18">
        <f>Model!$W$32*((drdp!D143)*SAGE!$B143+(drdp!G143)*SAGE!$C143+(drdp!J143)*SAGE!$D143)</f>
        <v>-4.844298464878051E-2</v>
      </c>
      <c r="K143" s="21">
        <f>SUM(E$3:E142)+H143</f>
        <v>4.8818042879384613</v>
      </c>
      <c r="L143" s="21">
        <f>SUM(F$3:F142)+I143</f>
        <v>-5.7547922631864583E-2</v>
      </c>
      <c r="M143" s="21">
        <f>SUM(G$3:G142)+J143</f>
        <v>-6.8369683192377764</v>
      </c>
      <c r="N143" s="21"/>
      <c r="O143" s="21"/>
      <c r="P143" s="21"/>
      <c r="Q143" s="19">
        <f t="shared" si="13"/>
        <v>23.832013105734347</v>
      </c>
      <c r="R143" s="19">
        <f t="shared" si="14"/>
        <v>3.3117633992430719E-3</v>
      </c>
      <c r="S143" s="19">
        <f t="shared" si="15"/>
        <v>46.744135798261027</v>
      </c>
      <c r="T143" s="19">
        <f t="shared" si="16"/>
        <v>-0.28093769546618735</v>
      </c>
      <c r="U143" s="19">
        <f t="shared" si="17"/>
        <v>-33.376741257354389</v>
      </c>
      <c r="V143" s="19">
        <f t="shared" si="18"/>
        <v>0.39345332387200477</v>
      </c>
    </row>
    <row r="144" spans="1:22" x14ac:dyDescent="0.25">
      <c r="A144" s="26">
        <f>Wellpath!E144</f>
        <v>4030</v>
      </c>
      <c r="B144" s="22">
        <v>0</v>
      </c>
      <c r="C144" s="22">
        <f>SIN(Wellpath!$L144)^0.25</f>
        <v>0.98456967239309057</v>
      </c>
      <c r="D144" s="22">
        <v>0</v>
      </c>
      <c r="E144" s="20">
        <f>Model!$W$32*((drdp!B144+drdp!K144)*SAGE!$B144+(drdp!E144+drdp!N144)*SAGE!$C144+(drdp!H144+drdp!Q144)*SAGE!$D144)</f>
        <v>-2.3021069302905945</v>
      </c>
      <c r="F144" s="20">
        <f>Model!$W$32*((drdp!C144+drdp!L144)*SAGE!$B144+(drdp!F144+drdp!O144)*SAGE!$C144+(drdp!I144+drdp!R144)*SAGE!$D144)</f>
        <v>-0.53148326277381219</v>
      </c>
      <c r="G144" s="20">
        <f>Model!$W$32*((drdp!D144+drdp!M144)*SAGE!$B144+(drdp!G144+drdp!P144)*SAGE!$C144+(drdp!J144+drdp!S144)*SAGE!$D144)</f>
        <v>6.4913599429365885</v>
      </c>
      <c r="H144" s="18">
        <f>Model!$W$32*((drdp!B144)*SAGE!$B144+(drdp!E144)*SAGE!$C144+(drdp!H144)*SAGE!$D144)</f>
        <v>5.7266341549517272E-3</v>
      </c>
      <c r="I144" s="18">
        <f>Model!$W$32*((drdp!C144)*SAGE!$B144+(drdp!F144)*SAGE!$C144+(drdp!I144)*SAGE!$D144)</f>
        <v>1.3220976685915727E-3</v>
      </c>
      <c r="J144" s="18">
        <f>Model!$W$32*((drdp!D144)*SAGE!$B144+(drdp!G144)*SAGE!$C144+(drdp!J144)*SAGE!$D144)</f>
        <v>-1.6147661549593503E-2</v>
      </c>
      <c r="K144" s="21">
        <f>SUM(E$3:E143)+H144</f>
        <v>4.8932575562483649</v>
      </c>
      <c r="L144" s="21">
        <f>SUM(F$3:F143)+I144</f>
        <v>-5.4903727294681438E-2</v>
      </c>
      <c r="M144" s="21">
        <f>SUM(G$3:G143)+J144</f>
        <v>-6.8692636423369633</v>
      </c>
      <c r="N144" s="21"/>
      <c r="O144" s="21"/>
      <c r="P144" s="21"/>
      <c r="Q144" s="19">
        <f t="shared" si="13"/>
        <v>23.94396951178172</v>
      </c>
      <c r="R144" s="19">
        <f t="shared" si="14"/>
        <v>3.0144192708487475E-3</v>
      </c>
      <c r="S144" s="19">
        <f t="shared" si="15"/>
        <v>47.186782987932482</v>
      </c>
      <c r="T144" s="19">
        <f t="shared" si="16"/>
        <v>-0.26865807845089956</v>
      </c>
      <c r="U144" s="19">
        <f t="shared" si="17"/>
        <v>-33.613076223727511</v>
      </c>
      <c r="V144" s="19">
        <f t="shared" si="18"/>
        <v>0.37714817773413878</v>
      </c>
    </row>
    <row r="145" spans="1:22" x14ac:dyDescent="0.25">
      <c r="A145" s="26">
        <f>Wellpath!E145</f>
        <v>0</v>
      </c>
      <c r="B145" s="22">
        <v>0</v>
      </c>
      <c r="C145" s="22">
        <f>SIN(Wellpath!$L145)^0.25</f>
        <v>0</v>
      </c>
      <c r="D145" s="22">
        <v>0</v>
      </c>
      <c r="E145" s="20">
        <f>Model!$W$32*((drdp!B145+drdp!K145)*SAGE!$B145+(drdp!E145+drdp!N145)*SAGE!$C145+(drdp!H145+drdp!Q145)*SAGE!$D145)</f>
        <v>0</v>
      </c>
      <c r="F145" s="20">
        <f>Model!$W$32*((drdp!C145+drdp!L145)*SAGE!$B145+(drdp!F145+drdp!O145)*SAGE!$C145+(drdp!I145+drdp!R145)*SAGE!$D145)</f>
        <v>0</v>
      </c>
      <c r="G145" s="20">
        <f>Model!$W$32*((drdp!D145+drdp!M145)*SAGE!$B145+(drdp!G145+drdp!P145)*SAGE!$C145+(drdp!J145+drdp!S145)*SAGE!$D145)</f>
        <v>0</v>
      </c>
      <c r="H145" s="18">
        <f>Model!$W$32*((drdp!B145)*SAGE!$B145+(drdp!E145)*SAGE!$C145+(drdp!H145)*SAGE!$D145)</f>
        <v>0</v>
      </c>
      <c r="I145" s="18">
        <f>Model!$W$32*((drdp!C145)*SAGE!$B145+(drdp!F145)*SAGE!$C145+(drdp!I145)*SAGE!$D145)</f>
        <v>0</v>
      </c>
      <c r="J145" s="18">
        <f>Model!$W$32*((drdp!D145)*SAGE!$B145+(drdp!G145)*SAGE!$C145+(drdp!J145)*SAGE!$D145)</f>
        <v>0</v>
      </c>
      <c r="K145" s="21">
        <f>SUM(E$3:E144)+H145</f>
        <v>2.5854239918028186</v>
      </c>
      <c r="L145" s="21">
        <f>SUM(F$3:F144)+I145</f>
        <v>-0.58770908773708519</v>
      </c>
      <c r="M145" s="21">
        <f>SUM(G$3:G144)+J145</f>
        <v>-0.36175603785078092</v>
      </c>
      <c r="N145" s="21"/>
      <c r="O145" s="21"/>
      <c r="P145" s="21"/>
      <c r="Q145" s="19">
        <f t="shared" si="13"/>
        <v>6.6844172173896208</v>
      </c>
      <c r="R145" s="19">
        <f t="shared" si="14"/>
        <v>0.34540197180875692</v>
      </c>
      <c r="S145" s="19">
        <f t="shared" si="15"/>
        <v>0.13086743092149564</v>
      </c>
      <c r="T145" s="19">
        <f t="shared" si="16"/>
        <v>-1.5194771756360077</v>
      </c>
      <c r="U145" s="19">
        <f t="shared" si="17"/>
        <v>-0.93529273943893754</v>
      </c>
      <c r="V145" s="19">
        <f t="shared" si="18"/>
        <v>0.21260731098866492</v>
      </c>
    </row>
    <row r="146" spans="1:22" x14ac:dyDescent="0.25">
      <c r="A146" s="26">
        <f>Wellpath!E146</f>
        <v>0</v>
      </c>
      <c r="B146" s="22">
        <v>0</v>
      </c>
      <c r="C146" s="22">
        <f>SIN(Wellpath!$L146)^0.25</f>
        <v>0</v>
      </c>
      <c r="D146" s="22">
        <v>0</v>
      </c>
      <c r="E146" s="20">
        <f>Model!$W$32*((drdp!B146+drdp!K146)*SAGE!$B146+(drdp!E146+drdp!N146)*SAGE!$C146+(drdp!H146+drdp!Q146)*SAGE!$D146)</f>
        <v>0</v>
      </c>
      <c r="F146" s="20">
        <f>Model!$W$32*((drdp!C146+drdp!L146)*SAGE!$B146+(drdp!F146+drdp!O146)*SAGE!$C146+(drdp!I146+drdp!R146)*SAGE!$D146)</f>
        <v>0</v>
      </c>
      <c r="G146" s="20">
        <f>Model!$W$32*((drdp!D146+drdp!M146)*SAGE!$B146+(drdp!G146+drdp!P146)*SAGE!$C146+(drdp!J146+drdp!S146)*SAGE!$D146)</f>
        <v>0</v>
      </c>
      <c r="H146" s="18">
        <f>Model!$W$32*((drdp!B146)*SAGE!$B146+(drdp!E146)*SAGE!$C146+(drdp!H146)*SAGE!$D146)</f>
        <v>0</v>
      </c>
      <c r="I146" s="18">
        <f>Model!$W$32*((drdp!C146)*SAGE!$B146+(drdp!F146)*SAGE!$C146+(drdp!I146)*SAGE!$D146)</f>
        <v>0</v>
      </c>
      <c r="J146" s="18">
        <f>Model!$W$32*((drdp!D146)*SAGE!$B146+(drdp!G146)*SAGE!$C146+(drdp!J146)*SAGE!$D146)</f>
        <v>0</v>
      </c>
      <c r="K146" s="21">
        <f>SUM(E$3:E145)+H146</f>
        <v>2.5854239918028186</v>
      </c>
      <c r="L146" s="21">
        <f>SUM(F$3:F145)+I146</f>
        <v>-0.58770908773708519</v>
      </c>
      <c r="M146" s="21">
        <f>SUM(G$3:G145)+J146</f>
        <v>-0.36175603785078092</v>
      </c>
      <c r="N146" s="21"/>
      <c r="O146" s="21"/>
      <c r="P146" s="21"/>
      <c r="Q146" s="19">
        <f t="shared" si="13"/>
        <v>6.6844172173896208</v>
      </c>
      <c r="R146" s="19">
        <f t="shared" si="14"/>
        <v>0.34540197180875692</v>
      </c>
      <c r="S146" s="19">
        <f t="shared" si="15"/>
        <v>0.13086743092149564</v>
      </c>
      <c r="T146" s="19">
        <f t="shared" si="16"/>
        <v>-1.5194771756360077</v>
      </c>
      <c r="U146" s="19">
        <f t="shared" si="17"/>
        <v>-0.93529273943893754</v>
      </c>
      <c r="V146" s="19">
        <f t="shared" si="18"/>
        <v>0.21260731098866492</v>
      </c>
    </row>
    <row r="147" spans="1:22" x14ac:dyDescent="0.25">
      <c r="A147" s="26">
        <f>Wellpath!E147</f>
        <v>0</v>
      </c>
      <c r="B147" s="22">
        <v>0</v>
      </c>
      <c r="C147" s="22">
        <f>SIN(Wellpath!$L147)^0.25</f>
        <v>0</v>
      </c>
      <c r="D147" s="22">
        <v>0</v>
      </c>
      <c r="E147" s="20">
        <f>Model!$W$32*((drdp!B147+drdp!K147)*SAGE!$B147+(drdp!E147+drdp!N147)*SAGE!$C147+(drdp!H147+drdp!Q147)*SAGE!$D147)</f>
        <v>0</v>
      </c>
      <c r="F147" s="20">
        <f>Model!$W$32*((drdp!C147+drdp!L147)*SAGE!$B147+(drdp!F147+drdp!O147)*SAGE!$C147+(drdp!I147+drdp!R147)*SAGE!$D147)</f>
        <v>0</v>
      </c>
      <c r="G147" s="20">
        <f>Model!$W$32*((drdp!D147+drdp!M147)*SAGE!$B147+(drdp!G147+drdp!P147)*SAGE!$C147+(drdp!J147+drdp!S147)*SAGE!$D147)</f>
        <v>0</v>
      </c>
      <c r="H147" s="18">
        <f>Model!$W$32*((drdp!B147)*SAGE!$B147+(drdp!E147)*SAGE!$C147+(drdp!H147)*SAGE!$D147)</f>
        <v>0</v>
      </c>
      <c r="I147" s="18">
        <f>Model!$W$32*((drdp!C147)*SAGE!$B147+(drdp!F147)*SAGE!$C147+(drdp!I147)*SAGE!$D147)</f>
        <v>0</v>
      </c>
      <c r="J147" s="18">
        <f>Model!$W$32*((drdp!D147)*SAGE!$B147+(drdp!G147)*SAGE!$C147+(drdp!J147)*SAGE!$D147)</f>
        <v>0</v>
      </c>
      <c r="K147" s="21">
        <f>SUM(E$3:E146)+H147</f>
        <v>2.5854239918028186</v>
      </c>
      <c r="L147" s="21">
        <f>SUM(F$3:F146)+I147</f>
        <v>-0.58770908773708519</v>
      </c>
      <c r="M147" s="21">
        <f>SUM(G$3:G146)+J147</f>
        <v>-0.36175603785078092</v>
      </c>
      <c r="N147" s="21"/>
      <c r="O147" s="21"/>
      <c r="P147" s="21"/>
      <c r="Q147" s="19">
        <f t="shared" si="13"/>
        <v>6.6844172173896208</v>
      </c>
      <c r="R147" s="19">
        <f t="shared" si="14"/>
        <v>0.34540197180875692</v>
      </c>
      <c r="S147" s="19">
        <f t="shared" si="15"/>
        <v>0.13086743092149564</v>
      </c>
      <c r="T147" s="19">
        <f t="shared" si="16"/>
        <v>-1.5194771756360077</v>
      </c>
      <c r="U147" s="19">
        <f t="shared" si="17"/>
        <v>-0.93529273943893754</v>
      </c>
      <c r="V147" s="19">
        <f t="shared" si="18"/>
        <v>0.21260731098866492</v>
      </c>
    </row>
    <row r="148" spans="1:22" x14ac:dyDescent="0.25">
      <c r="A148" s="26">
        <f>Wellpath!E148</f>
        <v>0</v>
      </c>
      <c r="B148" s="22">
        <v>0</v>
      </c>
      <c r="C148" s="22">
        <f>SIN(Wellpath!$L148)^0.25</f>
        <v>0</v>
      </c>
      <c r="D148" s="22">
        <v>0</v>
      </c>
      <c r="E148" s="20">
        <f>Model!$W$32*((drdp!B148+drdp!K148)*SAGE!$B148+(drdp!E148+drdp!N148)*SAGE!$C148+(drdp!H148+drdp!Q148)*SAGE!$D148)</f>
        <v>0</v>
      </c>
      <c r="F148" s="20">
        <f>Model!$W$32*((drdp!C148+drdp!L148)*SAGE!$B148+(drdp!F148+drdp!O148)*SAGE!$C148+(drdp!I148+drdp!R148)*SAGE!$D148)</f>
        <v>0</v>
      </c>
      <c r="G148" s="20">
        <f>Model!$W$32*((drdp!D148+drdp!M148)*SAGE!$B148+(drdp!G148+drdp!P148)*SAGE!$C148+(drdp!J148+drdp!S148)*SAGE!$D148)</f>
        <v>0</v>
      </c>
      <c r="H148" s="18">
        <f>Model!$W$32*((drdp!B148)*SAGE!$B148+(drdp!E148)*SAGE!$C148+(drdp!H148)*SAGE!$D148)</f>
        <v>0</v>
      </c>
      <c r="I148" s="18">
        <f>Model!$W$32*((drdp!C148)*SAGE!$B148+(drdp!F148)*SAGE!$C148+(drdp!I148)*SAGE!$D148)</f>
        <v>0</v>
      </c>
      <c r="J148" s="18">
        <f>Model!$W$32*((drdp!D148)*SAGE!$B148+(drdp!G148)*SAGE!$C148+(drdp!J148)*SAGE!$D148)</f>
        <v>0</v>
      </c>
      <c r="K148" s="21">
        <f>SUM(E$3:E147)+H148</f>
        <v>2.5854239918028186</v>
      </c>
      <c r="L148" s="21">
        <f>SUM(F$3:F147)+I148</f>
        <v>-0.58770908773708519</v>
      </c>
      <c r="M148" s="21">
        <f>SUM(G$3:G147)+J148</f>
        <v>-0.36175603785078092</v>
      </c>
      <c r="N148" s="21"/>
      <c r="O148" s="21"/>
      <c r="P148" s="21"/>
      <c r="Q148" s="19">
        <f t="shared" si="13"/>
        <v>6.6844172173896208</v>
      </c>
      <c r="R148" s="19">
        <f t="shared" si="14"/>
        <v>0.34540197180875692</v>
      </c>
      <c r="S148" s="19">
        <f t="shared" si="15"/>
        <v>0.13086743092149564</v>
      </c>
      <c r="T148" s="19">
        <f t="shared" si="16"/>
        <v>-1.5194771756360077</v>
      </c>
      <c r="U148" s="19">
        <f t="shared" si="17"/>
        <v>-0.93529273943893754</v>
      </c>
      <c r="V148" s="19">
        <f t="shared" si="18"/>
        <v>0.21260731098866492</v>
      </c>
    </row>
    <row r="149" spans="1:22" x14ac:dyDescent="0.25">
      <c r="A149" s="26">
        <f>Wellpath!E149</f>
        <v>0</v>
      </c>
      <c r="B149" s="22">
        <v>0</v>
      </c>
      <c r="C149" s="22">
        <f>SIN(Wellpath!$L149)^0.25</f>
        <v>0</v>
      </c>
      <c r="D149" s="22">
        <v>0</v>
      </c>
      <c r="E149" s="20">
        <f>Model!$W$32*((drdp!B149+drdp!K149)*SAGE!$B149+(drdp!E149+drdp!N149)*SAGE!$C149+(drdp!H149+drdp!Q149)*SAGE!$D149)</f>
        <v>0</v>
      </c>
      <c r="F149" s="20">
        <f>Model!$W$32*((drdp!C149+drdp!L149)*SAGE!$B149+(drdp!F149+drdp!O149)*SAGE!$C149+(drdp!I149+drdp!R149)*SAGE!$D149)</f>
        <v>0</v>
      </c>
      <c r="G149" s="20">
        <f>Model!$W$32*((drdp!D149+drdp!M149)*SAGE!$B149+(drdp!G149+drdp!P149)*SAGE!$C149+(drdp!J149+drdp!S149)*SAGE!$D149)</f>
        <v>0</v>
      </c>
      <c r="H149" s="18">
        <f>Model!$W$32*((drdp!B149)*SAGE!$B149+(drdp!E149)*SAGE!$C149+(drdp!H149)*SAGE!$D149)</f>
        <v>0</v>
      </c>
      <c r="I149" s="18">
        <f>Model!$W$32*((drdp!C149)*SAGE!$B149+(drdp!F149)*SAGE!$C149+(drdp!I149)*SAGE!$D149)</f>
        <v>0</v>
      </c>
      <c r="J149" s="18">
        <f>Model!$W$32*((drdp!D149)*SAGE!$B149+(drdp!G149)*SAGE!$C149+(drdp!J149)*SAGE!$D149)</f>
        <v>0</v>
      </c>
      <c r="K149" s="21">
        <f>SUM(E$3:E148)+H149</f>
        <v>2.5854239918028186</v>
      </c>
      <c r="L149" s="21">
        <f>SUM(F$3:F148)+I149</f>
        <v>-0.58770908773708519</v>
      </c>
      <c r="M149" s="21">
        <f>SUM(G$3:G148)+J149</f>
        <v>-0.36175603785078092</v>
      </c>
      <c r="N149" s="21"/>
      <c r="O149" s="21"/>
      <c r="P149" s="21"/>
      <c r="Q149" s="19">
        <f t="shared" si="13"/>
        <v>6.6844172173896208</v>
      </c>
      <c r="R149" s="19">
        <f t="shared" si="14"/>
        <v>0.34540197180875692</v>
      </c>
      <c r="S149" s="19">
        <f t="shared" si="15"/>
        <v>0.13086743092149564</v>
      </c>
      <c r="T149" s="19">
        <f t="shared" si="16"/>
        <v>-1.5194771756360077</v>
      </c>
      <c r="U149" s="19">
        <f t="shared" si="17"/>
        <v>-0.93529273943893754</v>
      </c>
      <c r="V149" s="19">
        <f t="shared" si="18"/>
        <v>0.21260731098866492</v>
      </c>
    </row>
    <row r="150" spans="1:22" x14ac:dyDescent="0.25">
      <c r="A150" s="26">
        <f>Wellpath!E150</f>
        <v>0</v>
      </c>
      <c r="B150" s="22">
        <v>0</v>
      </c>
      <c r="C150" s="22">
        <f>SIN(Wellpath!$L150)^0.25</f>
        <v>0</v>
      </c>
      <c r="D150" s="22">
        <v>0</v>
      </c>
      <c r="E150" s="20">
        <f>Model!$W$32*((drdp!B150+drdp!K150)*SAGE!$B150+(drdp!E150+drdp!N150)*SAGE!$C150+(drdp!H150+drdp!Q150)*SAGE!$D150)</f>
        <v>0</v>
      </c>
      <c r="F150" s="20">
        <f>Model!$W$32*((drdp!C150+drdp!L150)*SAGE!$B150+(drdp!F150+drdp!O150)*SAGE!$C150+(drdp!I150+drdp!R150)*SAGE!$D150)</f>
        <v>0</v>
      </c>
      <c r="G150" s="20">
        <f>Model!$W$32*((drdp!D150+drdp!M150)*SAGE!$B150+(drdp!G150+drdp!P150)*SAGE!$C150+(drdp!J150+drdp!S150)*SAGE!$D150)</f>
        <v>0</v>
      </c>
      <c r="H150" s="18">
        <f>Model!$W$32*((drdp!B150)*SAGE!$B150+(drdp!E150)*SAGE!$C150+(drdp!H150)*SAGE!$D150)</f>
        <v>0</v>
      </c>
      <c r="I150" s="18">
        <f>Model!$W$32*((drdp!C150)*SAGE!$B150+(drdp!F150)*SAGE!$C150+(drdp!I150)*SAGE!$D150)</f>
        <v>0</v>
      </c>
      <c r="J150" s="18">
        <f>Model!$W$32*((drdp!D150)*SAGE!$B150+(drdp!G150)*SAGE!$C150+(drdp!J150)*SAGE!$D150)</f>
        <v>0</v>
      </c>
      <c r="K150" s="21">
        <f>SUM(E$3:E149)+H150</f>
        <v>2.5854239918028186</v>
      </c>
      <c r="L150" s="21">
        <f>SUM(F$3:F149)+I150</f>
        <v>-0.58770908773708519</v>
      </c>
      <c r="M150" s="21">
        <f>SUM(G$3:G149)+J150</f>
        <v>-0.36175603785078092</v>
      </c>
      <c r="N150" s="21"/>
      <c r="O150" s="21"/>
      <c r="P150" s="21"/>
      <c r="Q150" s="19">
        <f t="shared" si="13"/>
        <v>6.6844172173896208</v>
      </c>
      <c r="R150" s="19">
        <f t="shared" si="14"/>
        <v>0.34540197180875692</v>
      </c>
      <c r="S150" s="19">
        <f t="shared" si="15"/>
        <v>0.13086743092149564</v>
      </c>
      <c r="T150" s="19">
        <f t="shared" si="16"/>
        <v>-1.5194771756360077</v>
      </c>
      <c r="U150" s="19">
        <f t="shared" si="17"/>
        <v>-0.93529273943893754</v>
      </c>
      <c r="V150" s="19">
        <f t="shared" si="18"/>
        <v>0.21260731098866492</v>
      </c>
    </row>
    <row r="151" spans="1:22" x14ac:dyDescent="0.25">
      <c r="A151" s="26">
        <f>Wellpath!E151</f>
        <v>0</v>
      </c>
      <c r="B151" s="22">
        <v>0</v>
      </c>
      <c r="C151" s="22">
        <f>SIN(Wellpath!$L151)^0.25</f>
        <v>0</v>
      </c>
      <c r="D151" s="22">
        <v>0</v>
      </c>
      <c r="E151" s="20">
        <f>Model!$W$32*((drdp!B151+drdp!K151)*SAGE!$B151+(drdp!E151+drdp!N151)*SAGE!$C151+(drdp!H151+drdp!Q151)*SAGE!$D151)</f>
        <v>0</v>
      </c>
      <c r="F151" s="20">
        <f>Model!$W$32*((drdp!C151+drdp!L151)*SAGE!$B151+(drdp!F151+drdp!O151)*SAGE!$C151+(drdp!I151+drdp!R151)*SAGE!$D151)</f>
        <v>0</v>
      </c>
      <c r="G151" s="20">
        <f>Model!$W$32*((drdp!D151+drdp!M151)*SAGE!$B151+(drdp!G151+drdp!P151)*SAGE!$C151+(drdp!J151+drdp!S151)*SAGE!$D151)</f>
        <v>0</v>
      </c>
      <c r="H151" s="18">
        <f>Model!$W$32*((drdp!B151)*SAGE!$B151+(drdp!E151)*SAGE!$C151+(drdp!H151)*SAGE!$D151)</f>
        <v>0</v>
      </c>
      <c r="I151" s="18">
        <f>Model!$W$32*((drdp!C151)*SAGE!$B151+(drdp!F151)*SAGE!$C151+(drdp!I151)*SAGE!$D151)</f>
        <v>0</v>
      </c>
      <c r="J151" s="18">
        <f>Model!$W$32*((drdp!D151)*SAGE!$B151+(drdp!G151)*SAGE!$C151+(drdp!J151)*SAGE!$D151)</f>
        <v>0</v>
      </c>
      <c r="K151" s="21">
        <f>SUM(E$3:E150)+H151</f>
        <v>2.5854239918028186</v>
      </c>
      <c r="L151" s="21">
        <f>SUM(F$3:F150)+I151</f>
        <v>-0.58770908773708519</v>
      </c>
      <c r="M151" s="21">
        <f>SUM(G$3:G150)+J151</f>
        <v>-0.36175603785078092</v>
      </c>
      <c r="N151" s="21"/>
      <c r="O151" s="21"/>
      <c r="P151" s="21"/>
      <c r="Q151" s="19">
        <f t="shared" si="13"/>
        <v>6.6844172173896208</v>
      </c>
      <c r="R151" s="19">
        <f t="shared" si="14"/>
        <v>0.34540197180875692</v>
      </c>
      <c r="S151" s="19">
        <f t="shared" si="15"/>
        <v>0.13086743092149564</v>
      </c>
      <c r="T151" s="19">
        <f t="shared" si="16"/>
        <v>-1.5194771756360077</v>
      </c>
      <c r="U151" s="19">
        <f t="shared" si="17"/>
        <v>-0.93529273943893754</v>
      </c>
      <c r="V151" s="19">
        <f t="shared" si="18"/>
        <v>0.21260731098866492</v>
      </c>
    </row>
    <row r="152" spans="1:22" x14ac:dyDescent="0.25">
      <c r="A152" s="26">
        <f>Wellpath!E152</f>
        <v>0</v>
      </c>
      <c r="B152" s="22">
        <v>0</v>
      </c>
      <c r="C152" s="22">
        <f>SIN(Wellpath!$L152)^0.25</f>
        <v>0</v>
      </c>
      <c r="D152" s="22">
        <v>0</v>
      </c>
      <c r="E152" s="20">
        <f>Model!$W$32*((drdp!B152+drdp!K152)*SAGE!$B152+(drdp!E152+drdp!N152)*SAGE!$C152+(drdp!H152+drdp!Q152)*SAGE!$D152)</f>
        <v>0</v>
      </c>
      <c r="F152" s="20">
        <f>Model!$W$32*((drdp!C152+drdp!L152)*SAGE!$B152+(drdp!F152+drdp!O152)*SAGE!$C152+(drdp!I152+drdp!R152)*SAGE!$D152)</f>
        <v>0</v>
      </c>
      <c r="G152" s="20">
        <f>Model!$W$32*((drdp!D152+drdp!M152)*SAGE!$B152+(drdp!G152+drdp!P152)*SAGE!$C152+(drdp!J152+drdp!S152)*SAGE!$D152)</f>
        <v>0</v>
      </c>
      <c r="H152" s="18">
        <f>Model!$W$32*((drdp!B152)*SAGE!$B152+(drdp!E152)*SAGE!$C152+(drdp!H152)*SAGE!$D152)</f>
        <v>0</v>
      </c>
      <c r="I152" s="18">
        <f>Model!$W$32*((drdp!C152)*SAGE!$B152+(drdp!F152)*SAGE!$C152+(drdp!I152)*SAGE!$D152)</f>
        <v>0</v>
      </c>
      <c r="J152" s="18">
        <f>Model!$W$32*((drdp!D152)*SAGE!$B152+(drdp!G152)*SAGE!$C152+(drdp!J152)*SAGE!$D152)</f>
        <v>0</v>
      </c>
      <c r="K152" s="21">
        <f>SUM(E$3:E151)+H152</f>
        <v>2.5854239918028186</v>
      </c>
      <c r="L152" s="21">
        <f>SUM(F$3:F151)+I152</f>
        <v>-0.58770908773708519</v>
      </c>
      <c r="M152" s="21">
        <f>SUM(G$3:G151)+J152</f>
        <v>-0.36175603785078092</v>
      </c>
      <c r="N152" s="21"/>
      <c r="O152" s="21"/>
      <c r="P152" s="21"/>
      <c r="Q152" s="19">
        <f t="shared" si="13"/>
        <v>6.6844172173896208</v>
      </c>
      <c r="R152" s="19">
        <f t="shared" si="14"/>
        <v>0.34540197180875692</v>
      </c>
      <c r="S152" s="19">
        <f t="shared" si="15"/>
        <v>0.13086743092149564</v>
      </c>
      <c r="T152" s="19">
        <f t="shared" si="16"/>
        <v>-1.5194771756360077</v>
      </c>
      <c r="U152" s="19">
        <f t="shared" si="17"/>
        <v>-0.93529273943893754</v>
      </c>
      <c r="V152" s="19">
        <f t="shared" si="18"/>
        <v>0.21260731098866492</v>
      </c>
    </row>
    <row r="153" spans="1:22" x14ac:dyDescent="0.25">
      <c r="A153" s="26">
        <f>Wellpath!E153</f>
        <v>0</v>
      </c>
      <c r="B153" s="22">
        <v>0</v>
      </c>
      <c r="C153" s="22">
        <f>SIN(Wellpath!$L153)^0.25</f>
        <v>0</v>
      </c>
      <c r="D153" s="22">
        <v>0</v>
      </c>
      <c r="E153" s="20">
        <f>Model!$W$32*((drdp!B153+drdp!K153)*SAGE!$B153+(drdp!E153+drdp!N153)*SAGE!$C153+(drdp!H153+drdp!Q153)*SAGE!$D153)</f>
        <v>0</v>
      </c>
      <c r="F153" s="20">
        <f>Model!$W$32*((drdp!C153+drdp!L153)*SAGE!$B153+(drdp!F153+drdp!O153)*SAGE!$C153+(drdp!I153+drdp!R153)*SAGE!$D153)</f>
        <v>0</v>
      </c>
      <c r="G153" s="20">
        <f>Model!$W$32*((drdp!D153+drdp!M153)*SAGE!$B153+(drdp!G153+drdp!P153)*SAGE!$C153+(drdp!J153+drdp!S153)*SAGE!$D153)</f>
        <v>0</v>
      </c>
      <c r="H153" s="18">
        <f>Model!$W$32*((drdp!B153)*SAGE!$B153+(drdp!E153)*SAGE!$C153+(drdp!H153)*SAGE!$D153)</f>
        <v>0</v>
      </c>
      <c r="I153" s="18">
        <f>Model!$W$32*((drdp!C153)*SAGE!$B153+(drdp!F153)*SAGE!$C153+(drdp!I153)*SAGE!$D153)</f>
        <v>0</v>
      </c>
      <c r="J153" s="18">
        <f>Model!$W$32*((drdp!D153)*SAGE!$B153+(drdp!G153)*SAGE!$C153+(drdp!J153)*SAGE!$D153)</f>
        <v>0</v>
      </c>
      <c r="K153" s="21">
        <f>SUM(E$3:E152)+H153</f>
        <v>2.5854239918028186</v>
      </c>
      <c r="L153" s="21">
        <f>SUM(F$3:F152)+I153</f>
        <v>-0.58770908773708519</v>
      </c>
      <c r="M153" s="21">
        <f>SUM(G$3:G152)+J153</f>
        <v>-0.36175603785078092</v>
      </c>
      <c r="N153" s="21"/>
      <c r="O153" s="21"/>
      <c r="P153" s="21"/>
      <c r="Q153" s="19">
        <f t="shared" si="13"/>
        <v>6.6844172173896208</v>
      </c>
      <c r="R153" s="19">
        <f t="shared" si="14"/>
        <v>0.34540197180875692</v>
      </c>
      <c r="S153" s="19">
        <f t="shared" si="15"/>
        <v>0.13086743092149564</v>
      </c>
      <c r="T153" s="19">
        <f t="shared" si="16"/>
        <v>-1.5194771756360077</v>
      </c>
      <c r="U153" s="19">
        <f t="shared" si="17"/>
        <v>-0.93529273943893754</v>
      </c>
      <c r="V153" s="19">
        <f t="shared" si="18"/>
        <v>0.21260731098866492</v>
      </c>
    </row>
    <row r="154" spans="1:22" x14ac:dyDescent="0.25">
      <c r="A154" s="26">
        <f>Wellpath!E154</f>
        <v>0</v>
      </c>
      <c r="B154" s="22">
        <v>0</v>
      </c>
      <c r="C154" s="22">
        <f>SIN(Wellpath!$L154)^0.25</f>
        <v>0</v>
      </c>
      <c r="D154" s="22">
        <v>0</v>
      </c>
      <c r="E154" s="20">
        <f>Model!$W$32*((drdp!B154+drdp!K154)*SAGE!$B154+(drdp!E154+drdp!N154)*SAGE!$C154+(drdp!H154+drdp!Q154)*SAGE!$D154)</f>
        <v>0</v>
      </c>
      <c r="F154" s="20">
        <f>Model!$W$32*((drdp!C154+drdp!L154)*SAGE!$B154+(drdp!F154+drdp!O154)*SAGE!$C154+(drdp!I154+drdp!R154)*SAGE!$D154)</f>
        <v>0</v>
      </c>
      <c r="G154" s="20">
        <f>Model!$W$32*((drdp!D154+drdp!M154)*SAGE!$B154+(drdp!G154+drdp!P154)*SAGE!$C154+(drdp!J154+drdp!S154)*SAGE!$D154)</f>
        <v>0</v>
      </c>
      <c r="H154" s="18">
        <f>Model!$W$32*((drdp!B154)*SAGE!$B154+(drdp!E154)*SAGE!$C154+(drdp!H154)*SAGE!$D154)</f>
        <v>0</v>
      </c>
      <c r="I154" s="18">
        <f>Model!$W$32*((drdp!C154)*SAGE!$B154+(drdp!F154)*SAGE!$C154+(drdp!I154)*SAGE!$D154)</f>
        <v>0</v>
      </c>
      <c r="J154" s="18">
        <f>Model!$W$32*((drdp!D154)*SAGE!$B154+(drdp!G154)*SAGE!$C154+(drdp!J154)*SAGE!$D154)</f>
        <v>0</v>
      </c>
      <c r="K154" s="21">
        <f>SUM(E$3:E153)+H154</f>
        <v>2.5854239918028186</v>
      </c>
      <c r="L154" s="21">
        <f>SUM(F$3:F153)+I154</f>
        <v>-0.58770908773708519</v>
      </c>
      <c r="M154" s="21">
        <f>SUM(G$3:G153)+J154</f>
        <v>-0.36175603785078092</v>
      </c>
      <c r="N154" s="21"/>
      <c r="O154" s="21"/>
      <c r="P154" s="21"/>
      <c r="Q154" s="19">
        <f t="shared" si="13"/>
        <v>6.6844172173896208</v>
      </c>
      <c r="R154" s="19">
        <f t="shared" si="14"/>
        <v>0.34540197180875692</v>
      </c>
      <c r="S154" s="19">
        <f t="shared" si="15"/>
        <v>0.13086743092149564</v>
      </c>
      <c r="T154" s="19">
        <f t="shared" si="16"/>
        <v>-1.5194771756360077</v>
      </c>
      <c r="U154" s="19">
        <f t="shared" si="17"/>
        <v>-0.93529273943893754</v>
      </c>
      <c r="V154" s="19">
        <f t="shared" si="18"/>
        <v>0.21260731098866492</v>
      </c>
    </row>
    <row r="155" spans="1:22" x14ac:dyDescent="0.25">
      <c r="A155" s="26">
        <f>Wellpath!E155</f>
        <v>0</v>
      </c>
      <c r="B155" s="22">
        <v>0</v>
      </c>
      <c r="C155" s="22">
        <f>SIN(Wellpath!$L155)^0.25</f>
        <v>0</v>
      </c>
      <c r="D155" s="22">
        <v>0</v>
      </c>
      <c r="E155" s="20">
        <f>Model!$W$32*((drdp!B155+drdp!K155)*SAGE!$B155+(drdp!E155+drdp!N155)*SAGE!$C155+(drdp!H155+drdp!Q155)*SAGE!$D155)</f>
        <v>0</v>
      </c>
      <c r="F155" s="20">
        <f>Model!$W$32*((drdp!C155+drdp!L155)*SAGE!$B155+(drdp!F155+drdp!O155)*SAGE!$C155+(drdp!I155+drdp!R155)*SAGE!$D155)</f>
        <v>0</v>
      </c>
      <c r="G155" s="20">
        <f>Model!$W$32*((drdp!D155+drdp!M155)*SAGE!$B155+(drdp!G155+drdp!P155)*SAGE!$C155+(drdp!J155+drdp!S155)*SAGE!$D155)</f>
        <v>0</v>
      </c>
      <c r="H155" s="18">
        <f>Model!$W$32*((drdp!B155)*SAGE!$B155+(drdp!E155)*SAGE!$C155+(drdp!H155)*SAGE!$D155)</f>
        <v>0</v>
      </c>
      <c r="I155" s="18">
        <f>Model!$W$32*((drdp!C155)*SAGE!$B155+(drdp!F155)*SAGE!$C155+(drdp!I155)*SAGE!$D155)</f>
        <v>0</v>
      </c>
      <c r="J155" s="18">
        <f>Model!$W$32*((drdp!D155)*SAGE!$B155+(drdp!G155)*SAGE!$C155+(drdp!J155)*SAGE!$D155)</f>
        <v>0</v>
      </c>
      <c r="K155" s="21">
        <f>SUM(E$3:E154)+H155</f>
        <v>2.5854239918028186</v>
      </c>
      <c r="L155" s="21">
        <f>SUM(F$3:F154)+I155</f>
        <v>-0.58770908773708519</v>
      </c>
      <c r="M155" s="21">
        <f>SUM(G$3:G154)+J155</f>
        <v>-0.36175603785078092</v>
      </c>
      <c r="N155" s="21"/>
      <c r="O155" s="21"/>
      <c r="P155" s="21"/>
      <c r="Q155" s="19">
        <f t="shared" si="13"/>
        <v>6.6844172173896208</v>
      </c>
      <c r="R155" s="19">
        <f t="shared" si="14"/>
        <v>0.34540197180875692</v>
      </c>
      <c r="S155" s="19">
        <f t="shared" si="15"/>
        <v>0.13086743092149564</v>
      </c>
      <c r="T155" s="19">
        <f t="shared" si="16"/>
        <v>-1.5194771756360077</v>
      </c>
      <c r="U155" s="19">
        <f t="shared" si="17"/>
        <v>-0.93529273943893754</v>
      </c>
      <c r="V155" s="19">
        <f t="shared" si="18"/>
        <v>0.21260731098866492</v>
      </c>
    </row>
    <row r="156" spans="1:22" x14ac:dyDescent="0.25">
      <c r="A156" s="26">
        <f>Wellpath!E156</f>
        <v>0</v>
      </c>
      <c r="B156" s="22">
        <v>0</v>
      </c>
      <c r="C156" s="22">
        <f>SIN(Wellpath!$L156)^0.25</f>
        <v>0</v>
      </c>
      <c r="D156" s="22">
        <v>0</v>
      </c>
      <c r="E156" s="20">
        <f>Model!$W$32*((drdp!B156+drdp!K156)*SAGE!$B156+(drdp!E156+drdp!N156)*SAGE!$C156+(drdp!H156+drdp!Q156)*SAGE!$D156)</f>
        <v>0</v>
      </c>
      <c r="F156" s="20">
        <f>Model!$W$32*((drdp!C156+drdp!L156)*SAGE!$B156+(drdp!F156+drdp!O156)*SAGE!$C156+(drdp!I156+drdp!R156)*SAGE!$D156)</f>
        <v>0</v>
      </c>
      <c r="G156" s="20">
        <f>Model!$W$32*((drdp!D156+drdp!M156)*SAGE!$B156+(drdp!G156+drdp!P156)*SAGE!$C156+(drdp!J156+drdp!S156)*SAGE!$D156)</f>
        <v>0</v>
      </c>
      <c r="H156" s="18">
        <f>Model!$W$32*((drdp!B156)*SAGE!$B156+(drdp!E156)*SAGE!$C156+(drdp!H156)*SAGE!$D156)</f>
        <v>0</v>
      </c>
      <c r="I156" s="18">
        <f>Model!$W$32*((drdp!C156)*SAGE!$B156+(drdp!F156)*SAGE!$C156+(drdp!I156)*SAGE!$D156)</f>
        <v>0</v>
      </c>
      <c r="J156" s="18">
        <f>Model!$W$32*((drdp!D156)*SAGE!$B156+(drdp!G156)*SAGE!$C156+(drdp!J156)*SAGE!$D156)</f>
        <v>0</v>
      </c>
      <c r="K156" s="21">
        <f>SUM(E$3:E155)+H156</f>
        <v>2.5854239918028186</v>
      </c>
      <c r="L156" s="21">
        <f>SUM(F$3:F155)+I156</f>
        <v>-0.58770908773708519</v>
      </c>
      <c r="M156" s="21">
        <f>SUM(G$3:G155)+J156</f>
        <v>-0.36175603785078092</v>
      </c>
      <c r="N156" s="21"/>
      <c r="O156" s="21"/>
      <c r="P156" s="21"/>
      <c r="Q156" s="19">
        <f t="shared" si="13"/>
        <v>6.6844172173896208</v>
      </c>
      <c r="R156" s="19">
        <f t="shared" si="14"/>
        <v>0.34540197180875692</v>
      </c>
      <c r="S156" s="19">
        <f t="shared" si="15"/>
        <v>0.13086743092149564</v>
      </c>
      <c r="T156" s="19">
        <f t="shared" si="16"/>
        <v>-1.5194771756360077</v>
      </c>
      <c r="U156" s="19">
        <f t="shared" si="17"/>
        <v>-0.93529273943893754</v>
      </c>
      <c r="V156" s="19">
        <f t="shared" si="18"/>
        <v>0.21260731098866492</v>
      </c>
    </row>
    <row r="157" spans="1:22" x14ac:dyDescent="0.25">
      <c r="A157" s="26">
        <f>Wellpath!E157</f>
        <v>0</v>
      </c>
      <c r="B157" s="22">
        <v>0</v>
      </c>
      <c r="C157" s="22">
        <f>SIN(Wellpath!$L157)^0.25</f>
        <v>0</v>
      </c>
      <c r="D157" s="22">
        <v>0</v>
      </c>
      <c r="E157" s="20">
        <f>Model!$W$32*((drdp!B157+drdp!K157)*SAGE!$B157+(drdp!E157+drdp!N157)*SAGE!$C157+(drdp!H157+drdp!Q157)*SAGE!$D157)</f>
        <v>0</v>
      </c>
      <c r="F157" s="20">
        <f>Model!$W$32*((drdp!C157+drdp!L157)*SAGE!$B157+(drdp!F157+drdp!O157)*SAGE!$C157+(drdp!I157+drdp!R157)*SAGE!$D157)</f>
        <v>0</v>
      </c>
      <c r="G157" s="20">
        <f>Model!$W$32*((drdp!D157+drdp!M157)*SAGE!$B157+(drdp!G157+drdp!P157)*SAGE!$C157+(drdp!J157+drdp!S157)*SAGE!$D157)</f>
        <v>0</v>
      </c>
      <c r="H157" s="18">
        <f>Model!$W$32*((drdp!B157)*SAGE!$B157+(drdp!E157)*SAGE!$C157+(drdp!H157)*SAGE!$D157)</f>
        <v>0</v>
      </c>
      <c r="I157" s="18">
        <f>Model!$W$32*((drdp!C157)*SAGE!$B157+(drdp!F157)*SAGE!$C157+(drdp!I157)*SAGE!$D157)</f>
        <v>0</v>
      </c>
      <c r="J157" s="18">
        <f>Model!$W$32*((drdp!D157)*SAGE!$B157+(drdp!G157)*SAGE!$C157+(drdp!J157)*SAGE!$D157)</f>
        <v>0</v>
      </c>
      <c r="K157" s="21">
        <f>SUM(E$3:E156)+H157</f>
        <v>2.5854239918028186</v>
      </c>
      <c r="L157" s="21">
        <f>SUM(F$3:F156)+I157</f>
        <v>-0.58770908773708519</v>
      </c>
      <c r="M157" s="21">
        <f>SUM(G$3:G156)+J157</f>
        <v>-0.36175603785078092</v>
      </c>
      <c r="N157" s="21"/>
      <c r="O157" s="21"/>
      <c r="P157" s="21"/>
      <c r="Q157" s="19">
        <f t="shared" si="13"/>
        <v>6.6844172173896208</v>
      </c>
      <c r="R157" s="19">
        <f t="shared" si="14"/>
        <v>0.34540197180875692</v>
      </c>
      <c r="S157" s="19">
        <f t="shared" si="15"/>
        <v>0.13086743092149564</v>
      </c>
      <c r="T157" s="19">
        <f t="shared" si="16"/>
        <v>-1.5194771756360077</v>
      </c>
      <c r="U157" s="19">
        <f t="shared" si="17"/>
        <v>-0.93529273943893754</v>
      </c>
      <c r="V157" s="19">
        <f t="shared" si="18"/>
        <v>0.21260731098866492</v>
      </c>
    </row>
    <row r="158" spans="1:22" x14ac:dyDescent="0.25">
      <c r="A158" s="26">
        <f>Wellpath!E158</f>
        <v>0</v>
      </c>
      <c r="B158" s="22">
        <v>0</v>
      </c>
      <c r="C158" s="22">
        <f>SIN(Wellpath!$L158)^0.25</f>
        <v>0</v>
      </c>
      <c r="D158" s="22">
        <v>0</v>
      </c>
      <c r="E158" s="20">
        <f>Model!$W$32*((drdp!B158+drdp!K158)*SAGE!$B158+(drdp!E158+drdp!N158)*SAGE!$C158+(drdp!H158+drdp!Q158)*SAGE!$D158)</f>
        <v>0</v>
      </c>
      <c r="F158" s="20">
        <f>Model!$W$32*((drdp!C158+drdp!L158)*SAGE!$B158+(drdp!F158+drdp!O158)*SAGE!$C158+(drdp!I158+drdp!R158)*SAGE!$D158)</f>
        <v>0</v>
      </c>
      <c r="G158" s="20">
        <f>Model!$W$32*((drdp!D158+drdp!M158)*SAGE!$B158+(drdp!G158+drdp!P158)*SAGE!$C158+(drdp!J158+drdp!S158)*SAGE!$D158)</f>
        <v>0</v>
      </c>
      <c r="H158" s="18">
        <f>Model!$W$32*((drdp!B158)*SAGE!$B158+(drdp!E158)*SAGE!$C158+(drdp!H158)*SAGE!$D158)</f>
        <v>0</v>
      </c>
      <c r="I158" s="18">
        <f>Model!$W$32*((drdp!C158)*SAGE!$B158+(drdp!F158)*SAGE!$C158+(drdp!I158)*SAGE!$D158)</f>
        <v>0</v>
      </c>
      <c r="J158" s="18">
        <f>Model!$W$32*((drdp!D158)*SAGE!$B158+(drdp!G158)*SAGE!$C158+(drdp!J158)*SAGE!$D158)</f>
        <v>0</v>
      </c>
      <c r="K158" s="21">
        <f>SUM(E$3:E157)+H158</f>
        <v>2.5854239918028186</v>
      </c>
      <c r="L158" s="21">
        <f>SUM(F$3:F157)+I158</f>
        <v>-0.58770908773708519</v>
      </c>
      <c r="M158" s="21">
        <f>SUM(G$3:G157)+J158</f>
        <v>-0.36175603785078092</v>
      </c>
      <c r="N158" s="21"/>
      <c r="O158" s="21"/>
      <c r="P158" s="21"/>
      <c r="Q158" s="19">
        <f t="shared" si="13"/>
        <v>6.6844172173896208</v>
      </c>
      <c r="R158" s="19">
        <f t="shared" si="14"/>
        <v>0.34540197180875692</v>
      </c>
      <c r="S158" s="19">
        <f t="shared" si="15"/>
        <v>0.13086743092149564</v>
      </c>
      <c r="T158" s="19">
        <f t="shared" si="16"/>
        <v>-1.5194771756360077</v>
      </c>
      <c r="U158" s="19">
        <f t="shared" si="17"/>
        <v>-0.93529273943893754</v>
      </c>
      <c r="V158" s="19">
        <f t="shared" si="18"/>
        <v>0.21260731098866492</v>
      </c>
    </row>
    <row r="159" spans="1:22" x14ac:dyDescent="0.25">
      <c r="A159" s="26">
        <f>Wellpath!E159</f>
        <v>0</v>
      </c>
      <c r="B159" s="22">
        <v>0</v>
      </c>
      <c r="C159" s="22">
        <f>SIN(Wellpath!$L159)^0.25</f>
        <v>0</v>
      </c>
      <c r="D159" s="22">
        <v>0</v>
      </c>
      <c r="E159" s="20">
        <f>Model!$W$32*((drdp!B159+drdp!K159)*SAGE!$B159+(drdp!E159+drdp!N159)*SAGE!$C159+(drdp!H159+drdp!Q159)*SAGE!$D159)</f>
        <v>0</v>
      </c>
      <c r="F159" s="20">
        <f>Model!$W$32*((drdp!C159+drdp!L159)*SAGE!$B159+(drdp!F159+drdp!O159)*SAGE!$C159+(drdp!I159+drdp!R159)*SAGE!$D159)</f>
        <v>0</v>
      </c>
      <c r="G159" s="20">
        <f>Model!$W$32*((drdp!D159+drdp!M159)*SAGE!$B159+(drdp!G159+drdp!P159)*SAGE!$C159+(drdp!J159+drdp!S159)*SAGE!$D159)</f>
        <v>0</v>
      </c>
      <c r="H159" s="18">
        <f>Model!$W$32*((drdp!B159)*SAGE!$B159+(drdp!E159)*SAGE!$C159+(drdp!H159)*SAGE!$D159)</f>
        <v>0</v>
      </c>
      <c r="I159" s="18">
        <f>Model!$W$32*((drdp!C159)*SAGE!$B159+(drdp!F159)*SAGE!$C159+(drdp!I159)*SAGE!$D159)</f>
        <v>0</v>
      </c>
      <c r="J159" s="18">
        <f>Model!$W$32*((drdp!D159)*SAGE!$B159+(drdp!G159)*SAGE!$C159+(drdp!J159)*SAGE!$D159)</f>
        <v>0</v>
      </c>
      <c r="K159" s="21">
        <f>SUM(E$3:E158)+H159</f>
        <v>2.5854239918028186</v>
      </c>
      <c r="L159" s="21">
        <f>SUM(F$3:F158)+I159</f>
        <v>-0.58770908773708519</v>
      </c>
      <c r="M159" s="21">
        <f>SUM(G$3:G158)+J159</f>
        <v>-0.36175603785078092</v>
      </c>
      <c r="N159" s="21"/>
      <c r="O159" s="21"/>
      <c r="P159" s="21"/>
      <c r="Q159" s="19">
        <f t="shared" si="13"/>
        <v>6.6844172173896208</v>
      </c>
      <c r="R159" s="19">
        <f t="shared" si="14"/>
        <v>0.34540197180875692</v>
      </c>
      <c r="S159" s="19">
        <f t="shared" si="15"/>
        <v>0.13086743092149564</v>
      </c>
      <c r="T159" s="19">
        <f t="shared" si="16"/>
        <v>-1.5194771756360077</v>
      </c>
      <c r="U159" s="19">
        <f t="shared" si="17"/>
        <v>-0.93529273943893754</v>
      </c>
      <c r="V159" s="19">
        <f t="shared" si="18"/>
        <v>0.21260731098866492</v>
      </c>
    </row>
    <row r="160" spans="1:22" x14ac:dyDescent="0.25">
      <c r="A160" s="26">
        <f>Wellpath!E160</f>
        <v>0</v>
      </c>
      <c r="B160" s="22">
        <v>0</v>
      </c>
      <c r="C160" s="22">
        <f>SIN(Wellpath!$L160)^0.25</f>
        <v>0</v>
      </c>
      <c r="D160" s="22">
        <v>0</v>
      </c>
      <c r="E160" s="20">
        <f>Model!$W$32*((drdp!B160+drdp!K160)*SAGE!$B160+(drdp!E160+drdp!N160)*SAGE!$C160+(drdp!H160+drdp!Q160)*SAGE!$D160)</f>
        <v>0</v>
      </c>
      <c r="F160" s="20">
        <f>Model!$W$32*((drdp!C160+drdp!L160)*SAGE!$B160+(drdp!F160+drdp!O160)*SAGE!$C160+(drdp!I160+drdp!R160)*SAGE!$D160)</f>
        <v>0</v>
      </c>
      <c r="G160" s="20">
        <f>Model!$W$32*((drdp!D160+drdp!M160)*SAGE!$B160+(drdp!G160+drdp!P160)*SAGE!$C160+(drdp!J160+drdp!S160)*SAGE!$D160)</f>
        <v>0</v>
      </c>
      <c r="H160" s="18">
        <f>Model!$W$32*((drdp!B160)*SAGE!$B160+(drdp!E160)*SAGE!$C160+(drdp!H160)*SAGE!$D160)</f>
        <v>0</v>
      </c>
      <c r="I160" s="18">
        <f>Model!$W$32*((drdp!C160)*SAGE!$B160+(drdp!F160)*SAGE!$C160+(drdp!I160)*SAGE!$D160)</f>
        <v>0</v>
      </c>
      <c r="J160" s="18">
        <f>Model!$W$32*((drdp!D160)*SAGE!$B160+(drdp!G160)*SAGE!$C160+(drdp!J160)*SAGE!$D160)</f>
        <v>0</v>
      </c>
      <c r="K160" s="21">
        <f>SUM(E$3:E159)+H160</f>
        <v>2.5854239918028186</v>
      </c>
      <c r="L160" s="21">
        <f>SUM(F$3:F159)+I160</f>
        <v>-0.58770908773708519</v>
      </c>
      <c r="M160" s="21">
        <f>SUM(G$3:G159)+J160</f>
        <v>-0.36175603785078092</v>
      </c>
      <c r="N160" s="21"/>
      <c r="O160" s="21"/>
      <c r="P160" s="21"/>
      <c r="Q160" s="19">
        <f t="shared" si="13"/>
        <v>6.6844172173896208</v>
      </c>
      <c r="R160" s="19">
        <f t="shared" si="14"/>
        <v>0.34540197180875692</v>
      </c>
      <c r="S160" s="19">
        <f t="shared" si="15"/>
        <v>0.13086743092149564</v>
      </c>
      <c r="T160" s="19">
        <f t="shared" si="16"/>
        <v>-1.5194771756360077</v>
      </c>
      <c r="U160" s="19">
        <f t="shared" si="17"/>
        <v>-0.93529273943893754</v>
      </c>
      <c r="V160" s="19">
        <f t="shared" si="18"/>
        <v>0.21260731098866492</v>
      </c>
    </row>
    <row r="161" spans="1:22" x14ac:dyDescent="0.25">
      <c r="A161" s="26">
        <f>Wellpath!E161</f>
        <v>0</v>
      </c>
      <c r="B161" s="22">
        <v>0</v>
      </c>
      <c r="C161" s="22">
        <f>SIN(Wellpath!$L161)^0.25</f>
        <v>0</v>
      </c>
      <c r="D161" s="22">
        <v>0</v>
      </c>
      <c r="E161" s="20">
        <f>Model!$W$32*((drdp!B161+drdp!K161)*SAGE!$B161+(drdp!E161+drdp!N161)*SAGE!$C161+(drdp!H161+drdp!Q161)*SAGE!$D161)</f>
        <v>0</v>
      </c>
      <c r="F161" s="20">
        <f>Model!$W$32*((drdp!C161+drdp!L161)*SAGE!$B161+(drdp!F161+drdp!O161)*SAGE!$C161+(drdp!I161+drdp!R161)*SAGE!$D161)</f>
        <v>0</v>
      </c>
      <c r="G161" s="20">
        <f>Model!$W$32*((drdp!D161+drdp!M161)*SAGE!$B161+(drdp!G161+drdp!P161)*SAGE!$C161+(drdp!J161+drdp!S161)*SAGE!$D161)</f>
        <v>0</v>
      </c>
      <c r="H161" s="18">
        <f>Model!$W$32*((drdp!B161)*SAGE!$B161+(drdp!E161)*SAGE!$C161+(drdp!H161)*SAGE!$D161)</f>
        <v>0</v>
      </c>
      <c r="I161" s="18">
        <f>Model!$W$32*((drdp!C161)*SAGE!$B161+(drdp!F161)*SAGE!$C161+(drdp!I161)*SAGE!$D161)</f>
        <v>0</v>
      </c>
      <c r="J161" s="18">
        <f>Model!$W$32*((drdp!D161)*SAGE!$B161+(drdp!G161)*SAGE!$C161+(drdp!J161)*SAGE!$D161)</f>
        <v>0</v>
      </c>
      <c r="K161" s="21">
        <f>SUM(E$3:E160)+H161</f>
        <v>2.5854239918028186</v>
      </c>
      <c r="L161" s="21">
        <f>SUM(F$3:F160)+I161</f>
        <v>-0.58770908773708519</v>
      </c>
      <c r="M161" s="21">
        <f>SUM(G$3:G160)+J161</f>
        <v>-0.36175603785078092</v>
      </c>
      <c r="N161" s="21"/>
      <c r="O161" s="21"/>
      <c r="P161" s="21"/>
      <c r="Q161" s="19">
        <f t="shared" si="13"/>
        <v>6.6844172173896208</v>
      </c>
      <c r="R161" s="19">
        <f t="shared" si="14"/>
        <v>0.34540197180875692</v>
      </c>
      <c r="S161" s="19">
        <f t="shared" si="15"/>
        <v>0.13086743092149564</v>
      </c>
      <c r="T161" s="19">
        <f t="shared" si="16"/>
        <v>-1.5194771756360077</v>
      </c>
      <c r="U161" s="19">
        <f t="shared" si="17"/>
        <v>-0.93529273943893754</v>
      </c>
      <c r="V161" s="19">
        <f t="shared" si="18"/>
        <v>0.21260731098866492</v>
      </c>
    </row>
    <row r="162" spans="1:22" x14ac:dyDescent="0.25">
      <c r="A162" s="26">
        <f>Wellpath!E162</f>
        <v>0</v>
      </c>
      <c r="B162" s="22">
        <v>0</v>
      </c>
      <c r="C162" s="22">
        <f>SIN(Wellpath!$L162)^0.25</f>
        <v>0</v>
      </c>
      <c r="D162" s="22">
        <v>0</v>
      </c>
      <c r="E162" s="20">
        <f>Model!$W$32*((drdp!B162+drdp!K162)*SAGE!$B162+(drdp!E162+drdp!N162)*SAGE!$C162+(drdp!H162+drdp!Q162)*SAGE!$D162)</f>
        <v>0</v>
      </c>
      <c r="F162" s="20">
        <f>Model!$W$32*((drdp!C162+drdp!L162)*SAGE!$B162+(drdp!F162+drdp!O162)*SAGE!$C162+(drdp!I162+drdp!R162)*SAGE!$D162)</f>
        <v>0</v>
      </c>
      <c r="G162" s="20">
        <f>Model!$W$32*((drdp!D162+drdp!M162)*SAGE!$B162+(drdp!G162+drdp!P162)*SAGE!$C162+(drdp!J162+drdp!S162)*SAGE!$D162)</f>
        <v>0</v>
      </c>
      <c r="H162" s="18">
        <f>Model!$W$32*((drdp!B162)*SAGE!$B162+(drdp!E162)*SAGE!$C162+(drdp!H162)*SAGE!$D162)</f>
        <v>0</v>
      </c>
      <c r="I162" s="18">
        <f>Model!$W$32*((drdp!C162)*SAGE!$B162+(drdp!F162)*SAGE!$C162+(drdp!I162)*SAGE!$D162)</f>
        <v>0</v>
      </c>
      <c r="J162" s="18">
        <f>Model!$W$32*((drdp!D162)*SAGE!$B162+(drdp!G162)*SAGE!$C162+(drdp!J162)*SAGE!$D162)</f>
        <v>0</v>
      </c>
      <c r="K162" s="21">
        <f>SUM(E$3:E161)+H162</f>
        <v>2.5854239918028186</v>
      </c>
      <c r="L162" s="21">
        <f>SUM(F$3:F161)+I162</f>
        <v>-0.58770908773708519</v>
      </c>
      <c r="M162" s="21">
        <f>SUM(G$3:G161)+J162</f>
        <v>-0.36175603785078092</v>
      </c>
      <c r="N162" s="21"/>
      <c r="O162" s="21"/>
      <c r="P162" s="21"/>
      <c r="Q162" s="19">
        <f t="shared" si="13"/>
        <v>6.6844172173896208</v>
      </c>
      <c r="R162" s="19">
        <f t="shared" si="14"/>
        <v>0.34540197180875692</v>
      </c>
      <c r="S162" s="19">
        <f t="shared" si="15"/>
        <v>0.13086743092149564</v>
      </c>
      <c r="T162" s="19">
        <f t="shared" si="16"/>
        <v>-1.5194771756360077</v>
      </c>
      <c r="U162" s="19">
        <f t="shared" si="17"/>
        <v>-0.93529273943893754</v>
      </c>
      <c r="V162" s="19">
        <f t="shared" si="18"/>
        <v>0.21260731098866492</v>
      </c>
    </row>
    <row r="163" spans="1:22" x14ac:dyDescent="0.25">
      <c r="A163" s="26">
        <f>Wellpath!E163</f>
        <v>0</v>
      </c>
      <c r="B163" s="22">
        <v>0</v>
      </c>
      <c r="C163" s="22">
        <f>SIN(Wellpath!$L163)^0.25</f>
        <v>0</v>
      </c>
      <c r="D163" s="22">
        <v>0</v>
      </c>
      <c r="E163" s="20">
        <f>Model!$W$32*((drdp!B163+drdp!K163)*SAGE!$B163+(drdp!E163+drdp!N163)*SAGE!$C163+(drdp!H163+drdp!Q163)*SAGE!$D163)</f>
        <v>0</v>
      </c>
      <c r="F163" s="20">
        <f>Model!$W$32*((drdp!C163+drdp!L163)*SAGE!$B163+(drdp!F163+drdp!O163)*SAGE!$C163+(drdp!I163+drdp!R163)*SAGE!$D163)</f>
        <v>0</v>
      </c>
      <c r="G163" s="20">
        <f>Model!$W$32*((drdp!D163+drdp!M163)*SAGE!$B163+(drdp!G163+drdp!P163)*SAGE!$C163+(drdp!J163+drdp!S163)*SAGE!$D163)</f>
        <v>0</v>
      </c>
      <c r="H163" s="18">
        <f>Model!$W$32*((drdp!B163)*SAGE!$B163+(drdp!E163)*SAGE!$C163+(drdp!H163)*SAGE!$D163)</f>
        <v>0</v>
      </c>
      <c r="I163" s="18">
        <f>Model!$W$32*((drdp!C163)*SAGE!$B163+(drdp!F163)*SAGE!$C163+(drdp!I163)*SAGE!$D163)</f>
        <v>0</v>
      </c>
      <c r="J163" s="18">
        <f>Model!$W$32*((drdp!D163)*SAGE!$B163+(drdp!G163)*SAGE!$C163+(drdp!J163)*SAGE!$D163)</f>
        <v>0</v>
      </c>
      <c r="K163" s="21">
        <f>SUM(E$3:E162)+H163</f>
        <v>2.5854239918028186</v>
      </c>
      <c r="L163" s="21">
        <f>SUM(F$3:F162)+I163</f>
        <v>-0.58770908773708519</v>
      </c>
      <c r="M163" s="21">
        <f>SUM(G$3:G162)+J163</f>
        <v>-0.36175603785078092</v>
      </c>
      <c r="N163" s="21"/>
      <c r="O163" s="21"/>
      <c r="P163" s="21"/>
      <c r="Q163" s="19">
        <f t="shared" si="13"/>
        <v>6.6844172173896208</v>
      </c>
      <c r="R163" s="19">
        <f t="shared" si="14"/>
        <v>0.34540197180875692</v>
      </c>
      <c r="S163" s="19">
        <f t="shared" si="15"/>
        <v>0.13086743092149564</v>
      </c>
      <c r="T163" s="19">
        <f t="shared" si="16"/>
        <v>-1.5194771756360077</v>
      </c>
      <c r="U163" s="19">
        <f t="shared" si="17"/>
        <v>-0.93529273943893754</v>
      </c>
      <c r="V163" s="19">
        <f t="shared" si="18"/>
        <v>0.21260731098866492</v>
      </c>
    </row>
    <row r="164" spans="1:22" x14ac:dyDescent="0.25">
      <c r="A164" s="26">
        <f>Wellpath!E164</f>
        <v>0</v>
      </c>
      <c r="B164" s="22">
        <v>0</v>
      </c>
      <c r="C164" s="22">
        <f>SIN(Wellpath!$L164)^0.25</f>
        <v>0</v>
      </c>
      <c r="D164" s="22">
        <v>0</v>
      </c>
      <c r="E164" s="20">
        <f>Model!$W$32*((drdp!B164+drdp!K164)*SAGE!$B164+(drdp!E164+drdp!N164)*SAGE!$C164+(drdp!H164+drdp!Q164)*SAGE!$D164)</f>
        <v>0</v>
      </c>
      <c r="F164" s="20">
        <f>Model!$W$32*((drdp!C164+drdp!L164)*SAGE!$B164+(drdp!F164+drdp!O164)*SAGE!$C164+(drdp!I164+drdp!R164)*SAGE!$D164)</f>
        <v>0</v>
      </c>
      <c r="G164" s="20">
        <f>Model!$W$32*((drdp!D164+drdp!M164)*SAGE!$B164+(drdp!G164+drdp!P164)*SAGE!$C164+(drdp!J164+drdp!S164)*SAGE!$D164)</f>
        <v>0</v>
      </c>
      <c r="H164" s="18">
        <f>Model!$W$32*((drdp!B164)*SAGE!$B164+(drdp!E164)*SAGE!$C164+(drdp!H164)*SAGE!$D164)</f>
        <v>0</v>
      </c>
      <c r="I164" s="18">
        <f>Model!$W$32*((drdp!C164)*SAGE!$B164+(drdp!F164)*SAGE!$C164+(drdp!I164)*SAGE!$D164)</f>
        <v>0</v>
      </c>
      <c r="J164" s="18">
        <f>Model!$W$32*((drdp!D164)*SAGE!$B164+(drdp!G164)*SAGE!$C164+(drdp!J164)*SAGE!$D164)</f>
        <v>0</v>
      </c>
      <c r="K164" s="21">
        <f>SUM(E$3:E163)+H164</f>
        <v>2.5854239918028186</v>
      </c>
      <c r="L164" s="21">
        <f>SUM(F$3:F163)+I164</f>
        <v>-0.58770908773708519</v>
      </c>
      <c r="M164" s="21">
        <f>SUM(G$3:G163)+J164</f>
        <v>-0.36175603785078092</v>
      </c>
      <c r="N164" s="21"/>
      <c r="O164" s="21"/>
      <c r="P164" s="21"/>
      <c r="Q164" s="19">
        <f t="shared" si="13"/>
        <v>6.6844172173896208</v>
      </c>
      <c r="R164" s="19">
        <f t="shared" si="14"/>
        <v>0.34540197180875692</v>
      </c>
      <c r="S164" s="19">
        <f t="shared" si="15"/>
        <v>0.13086743092149564</v>
      </c>
      <c r="T164" s="19">
        <f t="shared" si="16"/>
        <v>-1.5194771756360077</v>
      </c>
      <c r="U164" s="19">
        <f t="shared" si="17"/>
        <v>-0.93529273943893754</v>
      </c>
      <c r="V164" s="19">
        <f t="shared" si="18"/>
        <v>0.21260731098866492</v>
      </c>
    </row>
    <row r="165" spans="1:22" x14ac:dyDescent="0.25">
      <c r="A165" s="26">
        <f>Wellpath!E165</f>
        <v>0</v>
      </c>
      <c r="B165" s="22">
        <v>0</v>
      </c>
      <c r="C165" s="22">
        <f>SIN(Wellpath!$L165)^0.25</f>
        <v>0</v>
      </c>
      <c r="D165" s="22">
        <v>0</v>
      </c>
      <c r="E165" s="20">
        <f>Model!$W$32*((drdp!B165+drdp!K165)*SAGE!$B165+(drdp!E165+drdp!N165)*SAGE!$C165+(drdp!H165+drdp!Q165)*SAGE!$D165)</f>
        <v>0</v>
      </c>
      <c r="F165" s="20">
        <f>Model!$W$32*((drdp!C165+drdp!L165)*SAGE!$B165+(drdp!F165+drdp!O165)*SAGE!$C165+(drdp!I165+drdp!R165)*SAGE!$D165)</f>
        <v>0</v>
      </c>
      <c r="G165" s="20">
        <f>Model!$W$32*((drdp!D165+drdp!M165)*SAGE!$B165+(drdp!G165+drdp!P165)*SAGE!$C165+(drdp!J165+drdp!S165)*SAGE!$D165)</f>
        <v>0</v>
      </c>
      <c r="H165" s="18">
        <f>Model!$W$32*((drdp!B165)*SAGE!$B165+(drdp!E165)*SAGE!$C165+(drdp!H165)*SAGE!$D165)</f>
        <v>0</v>
      </c>
      <c r="I165" s="18">
        <f>Model!$W$32*((drdp!C165)*SAGE!$B165+(drdp!F165)*SAGE!$C165+(drdp!I165)*SAGE!$D165)</f>
        <v>0</v>
      </c>
      <c r="J165" s="18">
        <f>Model!$W$32*((drdp!D165)*SAGE!$B165+(drdp!G165)*SAGE!$C165+(drdp!J165)*SAGE!$D165)</f>
        <v>0</v>
      </c>
      <c r="K165" s="21">
        <f>SUM(E$3:E164)+H165</f>
        <v>2.5854239918028186</v>
      </c>
      <c r="L165" s="21">
        <f>SUM(F$3:F164)+I165</f>
        <v>-0.58770908773708519</v>
      </c>
      <c r="M165" s="21">
        <f>SUM(G$3:G164)+J165</f>
        <v>-0.36175603785078092</v>
      </c>
      <c r="N165" s="21"/>
      <c r="O165" s="21"/>
      <c r="P165" s="21"/>
      <c r="Q165" s="19">
        <f t="shared" si="13"/>
        <v>6.6844172173896208</v>
      </c>
      <c r="R165" s="19">
        <f t="shared" si="14"/>
        <v>0.34540197180875692</v>
      </c>
      <c r="S165" s="19">
        <f t="shared" si="15"/>
        <v>0.13086743092149564</v>
      </c>
      <c r="T165" s="19">
        <f t="shared" si="16"/>
        <v>-1.5194771756360077</v>
      </c>
      <c r="U165" s="19">
        <f t="shared" si="17"/>
        <v>-0.93529273943893754</v>
      </c>
      <c r="V165" s="19">
        <f t="shared" si="18"/>
        <v>0.21260731098866492</v>
      </c>
    </row>
    <row r="166" spans="1:22" x14ac:dyDescent="0.25">
      <c r="A166" s="26">
        <f>Wellpath!E166</f>
        <v>0</v>
      </c>
      <c r="B166" s="22">
        <v>0</v>
      </c>
      <c r="C166" s="22">
        <f>SIN(Wellpath!$L166)^0.25</f>
        <v>0</v>
      </c>
      <c r="D166" s="22">
        <v>0</v>
      </c>
      <c r="E166" s="20">
        <f>Model!$W$32*((drdp!B166+drdp!K166)*SAGE!$B166+(drdp!E166+drdp!N166)*SAGE!$C166+(drdp!H166+drdp!Q166)*SAGE!$D166)</f>
        <v>0</v>
      </c>
      <c r="F166" s="20">
        <f>Model!$W$32*((drdp!C166+drdp!L166)*SAGE!$B166+(drdp!F166+drdp!O166)*SAGE!$C166+(drdp!I166+drdp!R166)*SAGE!$D166)</f>
        <v>0</v>
      </c>
      <c r="G166" s="20">
        <f>Model!$W$32*((drdp!D166+drdp!M166)*SAGE!$B166+(drdp!G166+drdp!P166)*SAGE!$C166+(drdp!J166+drdp!S166)*SAGE!$D166)</f>
        <v>0</v>
      </c>
      <c r="H166" s="18">
        <f>Model!$W$32*((drdp!B166)*SAGE!$B166+(drdp!E166)*SAGE!$C166+(drdp!H166)*SAGE!$D166)</f>
        <v>0</v>
      </c>
      <c r="I166" s="18">
        <f>Model!$W$32*((drdp!C166)*SAGE!$B166+(drdp!F166)*SAGE!$C166+(drdp!I166)*SAGE!$D166)</f>
        <v>0</v>
      </c>
      <c r="J166" s="18">
        <f>Model!$W$32*((drdp!D166)*SAGE!$B166+(drdp!G166)*SAGE!$C166+(drdp!J166)*SAGE!$D166)</f>
        <v>0</v>
      </c>
      <c r="K166" s="21">
        <f>SUM(E$3:E165)+H166</f>
        <v>2.5854239918028186</v>
      </c>
      <c r="L166" s="21">
        <f>SUM(F$3:F165)+I166</f>
        <v>-0.58770908773708519</v>
      </c>
      <c r="M166" s="21">
        <f>SUM(G$3:G165)+J166</f>
        <v>-0.36175603785078092</v>
      </c>
      <c r="N166" s="21"/>
      <c r="O166" s="21"/>
      <c r="P166" s="21"/>
      <c r="Q166" s="19">
        <f t="shared" si="13"/>
        <v>6.6844172173896208</v>
      </c>
      <c r="R166" s="19">
        <f t="shared" si="14"/>
        <v>0.34540197180875692</v>
      </c>
      <c r="S166" s="19">
        <f t="shared" si="15"/>
        <v>0.13086743092149564</v>
      </c>
      <c r="T166" s="19">
        <f t="shared" si="16"/>
        <v>-1.5194771756360077</v>
      </c>
      <c r="U166" s="19">
        <f t="shared" si="17"/>
        <v>-0.93529273943893754</v>
      </c>
      <c r="V166" s="19">
        <f t="shared" si="18"/>
        <v>0.21260731098866492</v>
      </c>
    </row>
    <row r="167" spans="1:22" x14ac:dyDescent="0.25">
      <c r="A167" s="26">
        <f>Wellpath!E167</f>
        <v>0</v>
      </c>
      <c r="B167" s="22">
        <v>0</v>
      </c>
      <c r="C167" s="22">
        <f>SIN(Wellpath!$L167)^0.25</f>
        <v>0</v>
      </c>
      <c r="D167" s="22">
        <v>0</v>
      </c>
      <c r="E167" s="20">
        <f>Model!$W$32*((drdp!B167+drdp!K167)*SAGE!$B167+(drdp!E167+drdp!N167)*SAGE!$C167+(drdp!H167+drdp!Q167)*SAGE!$D167)</f>
        <v>0</v>
      </c>
      <c r="F167" s="20">
        <f>Model!$W$32*((drdp!C167+drdp!L167)*SAGE!$B167+(drdp!F167+drdp!O167)*SAGE!$C167+(drdp!I167+drdp!R167)*SAGE!$D167)</f>
        <v>0</v>
      </c>
      <c r="G167" s="20">
        <f>Model!$W$32*((drdp!D167+drdp!M167)*SAGE!$B167+(drdp!G167+drdp!P167)*SAGE!$C167+(drdp!J167+drdp!S167)*SAGE!$D167)</f>
        <v>0</v>
      </c>
      <c r="H167" s="18">
        <f>Model!$W$32*((drdp!B167)*SAGE!$B167+(drdp!E167)*SAGE!$C167+(drdp!H167)*SAGE!$D167)</f>
        <v>0</v>
      </c>
      <c r="I167" s="18">
        <f>Model!$W$32*((drdp!C167)*SAGE!$B167+(drdp!F167)*SAGE!$C167+(drdp!I167)*SAGE!$D167)</f>
        <v>0</v>
      </c>
      <c r="J167" s="18">
        <f>Model!$W$32*((drdp!D167)*SAGE!$B167+(drdp!G167)*SAGE!$C167+(drdp!J167)*SAGE!$D167)</f>
        <v>0</v>
      </c>
      <c r="K167" s="21">
        <f>SUM(E$3:E166)+H167</f>
        <v>2.5854239918028186</v>
      </c>
      <c r="L167" s="21">
        <f>SUM(F$3:F166)+I167</f>
        <v>-0.58770908773708519</v>
      </c>
      <c r="M167" s="21">
        <f>SUM(G$3:G166)+J167</f>
        <v>-0.36175603785078092</v>
      </c>
      <c r="N167" s="21"/>
      <c r="O167" s="21"/>
      <c r="P167" s="21"/>
      <c r="Q167" s="19">
        <f t="shared" si="13"/>
        <v>6.6844172173896208</v>
      </c>
      <c r="R167" s="19">
        <f t="shared" si="14"/>
        <v>0.34540197180875692</v>
      </c>
      <c r="S167" s="19">
        <f t="shared" si="15"/>
        <v>0.13086743092149564</v>
      </c>
      <c r="T167" s="19">
        <f t="shared" si="16"/>
        <v>-1.5194771756360077</v>
      </c>
      <c r="U167" s="19">
        <f t="shared" si="17"/>
        <v>-0.93529273943893754</v>
      </c>
      <c r="V167" s="19">
        <f t="shared" si="18"/>
        <v>0.21260731098866492</v>
      </c>
    </row>
    <row r="168" spans="1:22" x14ac:dyDescent="0.25">
      <c r="A168" s="26">
        <f>Wellpath!E168</f>
        <v>0</v>
      </c>
      <c r="B168" s="22">
        <v>0</v>
      </c>
      <c r="C168" s="22">
        <f>SIN(Wellpath!$L168)^0.25</f>
        <v>0</v>
      </c>
      <c r="D168" s="22">
        <v>0</v>
      </c>
      <c r="E168" s="20">
        <f>Model!$W$32*((drdp!B168+drdp!K168)*SAGE!$B168+(drdp!E168+drdp!N168)*SAGE!$C168+(drdp!H168+drdp!Q168)*SAGE!$D168)</f>
        <v>0</v>
      </c>
      <c r="F168" s="20">
        <f>Model!$W$32*((drdp!C168+drdp!L168)*SAGE!$B168+(drdp!F168+drdp!O168)*SAGE!$C168+(drdp!I168+drdp!R168)*SAGE!$D168)</f>
        <v>0</v>
      </c>
      <c r="G168" s="20">
        <f>Model!$W$32*((drdp!D168+drdp!M168)*SAGE!$B168+(drdp!G168+drdp!P168)*SAGE!$C168+(drdp!J168+drdp!S168)*SAGE!$D168)</f>
        <v>0</v>
      </c>
      <c r="H168" s="18">
        <f>Model!$W$32*((drdp!B168)*SAGE!$B168+(drdp!E168)*SAGE!$C168+(drdp!H168)*SAGE!$D168)</f>
        <v>0</v>
      </c>
      <c r="I168" s="18">
        <f>Model!$W$32*((drdp!C168)*SAGE!$B168+(drdp!F168)*SAGE!$C168+(drdp!I168)*SAGE!$D168)</f>
        <v>0</v>
      </c>
      <c r="J168" s="18">
        <f>Model!$W$32*((drdp!D168)*SAGE!$B168+(drdp!G168)*SAGE!$C168+(drdp!J168)*SAGE!$D168)</f>
        <v>0</v>
      </c>
      <c r="K168" s="21">
        <f>SUM(E$3:E167)+H168</f>
        <v>2.5854239918028186</v>
      </c>
      <c r="L168" s="21">
        <f>SUM(F$3:F167)+I168</f>
        <v>-0.58770908773708519</v>
      </c>
      <c r="M168" s="21">
        <f>SUM(G$3:G167)+J168</f>
        <v>-0.36175603785078092</v>
      </c>
      <c r="N168" s="21"/>
      <c r="O168" s="21"/>
      <c r="P168" s="21"/>
      <c r="Q168" s="19">
        <f t="shared" si="13"/>
        <v>6.6844172173896208</v>
      </c>
      <c r="R168" s="19">
        <f t="shared" si="14"/>
        <v>0.34540197180875692</v>
      </c>
      <c r="S168" s="19">
        <f t="shared" si="15"/>
        <v>0.13086743092149564</v>
      </c>
      <c r="T168" s="19">
        <f t="shared" si="16"/>
        <v>-1.5194771756360077</v>
      </c>
      <c r="U168" s="19">
        <f t="shared" si="17"/>
        <v>-0.93529273943893754</v>
      </c>
      <c r="V168" s="19">
        <f t="shared" si="18"/>
        <v>0.21260731098866492</v>
      </c>
    </row>
    <row r="169" spans="1:22" x14ac:dyDescent="0.25">
      <c r="A169" s="26">
        <f>Wellpath!E169</f>
        <v>0</v>
      </c>
      <c r="B169" s="22">
        <v>0</v>
      </c>
      <c r="C169" s="22">
        <f>SIN(Wellpath!$L169)^0.25</f>
        <v>0</v>
      </c>
      <c r="D169" s="22">
        <v>0</v>
      </c>
      <c r="E169" s="20">
        <f>Model!$W$32*((drdp!B169+drdp!K169)*SAGE!$B169+(drdp!E169+drdp!N169)*SAGE!$C169+(drdp!H169+drdp!Q169)*SAGE!$D169)</f>
        <v>0</v>
      </c>
      <c r="F169" s="20">
        <f>Model!$W$32*((drdp!C169+drdp!L169)*SAGE!$B169+(drdp!F169+drdp!O169)*SAGE!$C169+(drdp!I169+drdp!R169)*SAGE!$D169)</f>
        <v>0</v>
      </c>
      <c r="G169" s="20">
        <f>Model!$W$32*((drdp!D169+drdp!M169)*SAGE!$B169+(drdp!G169+drdp!P169)*SAGE!$C169+(drdp!J169+drdp!S169)*SAGE!$D169)</f>
        <v>0</v>
      </c>
      <c r="H169" s="18">
        <f>Model!$W$32*((drdp!B169)*SAGE!$B169+(drdp!E169)*SAGE!$C169+(drdp!H169)*SAGE!$D169)</f>
        <v>0</v>
      </c>
      <c r="I169" s="18">
        <f>Model!$W$32*((drdp!C169)*SAGE!$B169+(drdp!F169)*SAGE!$C169+(drdp!I169)*SAGE!$D169)</f>
        <v>0</v>
      </c>
      <c r="J169" s="18">
        <f>Model!$W$32*((drdp!D169)*SAGE!$B169+(drdp!G169)*SAGE!$C169+(drdp!J169)*SAGE!$D169)</f>
        <v>0</v>
      </c>
      <c r="K169" s="21">
        <f>SUM(E$3:E168)+H169</f>
        <v>2.5854239918028186</v>
      </c>
      <c r="L169" s="21">
        <f>SUM(F$3:F168)+I169</f>
        <v>-0.58770908773708519</v>
      </c>
      <c r="M169" s="21">
        <f>SUM(G$3:G168)+J169</f>
        <v>-0.36175603785078092</v>
      </c>
      <c r="N169" s="21"/>
      <c r="O169" s="21"/>
      <c r="P169" s="21"/>
      <c r="Q169" s="19">
        <f t="shared" si="13"/>
        <v>6.6844172173896208</v>
      </c>
      <c r="R169" s="19">
        <f t="shared" si="14"/>
        <v>0.34540197180875692</v>
      </c>
      <c r="S169" s="19">
        <f t="shared" si="15"/>
        <v>0.13086743092149564</v>
      </c>
      <c r="T169" s="19">
        <f t="shared" si="16"/>
        <v>-1.5194771756360077</v>
      </c>
      <c r="U169" s="19">
        <f t="shared" si="17"/>
        <v>-0.93529273943893754</v>
      </c>
      <c r="V169" s="19">
        <f t="shared" si="18"/>
        <v>0.21260731098866492</v>
      </c>
    </row>
    <row r="170" spans="1:22" x14ac:dyDescent="0.25">
      <c r="A170" s="26">
        <f>Wellpath!E170</f>
        <v>0</v>
      </c>
      <c r="B170" s="22">
        <v>0</v>
      </c>
      <c r="C170" s="22">
        <f>SIN(Wellpath!$L170)^0.25</f>
        <v>0</v>
      </c>
      <c r="D170" s="22">
        <v>0</v>
      </c>
      <c r="E170" s="20">
        <f>Model!$W$32*((drdp!B170+drdp!K170)*SAGE!$B170+(drdp!E170+drdp!N170)*SAGE!$C170+(drdp!H170+drdp!Q170)*SAGE!$D170)</f>
        <v>0</v>
      </c>
      <c r="F170" s="20">
        <f>Model!$W$32*((drdp!C170+drdp!L170)*SAGE!$B170+(drdp!F170+drdp!O170)*SAGE!$C170+(drdp!I170+drdp!R170)*SAGE!$D170)</f>
        <v>0</v>
      </c>
      <c r="G170" s="20">
        <f>Model!$W$32*((drdp!D170+drdp!M170)*SAGE!$B170+(drdp!G170+drdp!P170)*SAGE!$C170+(drdp!J170+drdp!S170)*SAGE!$D170)</f>
        <v>0</v>
      </c>
      <c r="H170" s="18">
        <f>Model!$W$32*((drdp!B170)*SAGE!$B170+(drdp!E170)*SAGE!$C170+(drdp!H170)*SAGE!$D170)</f>
        <v>0</v>
      </c>
      <c r="I170" s="18">
        <f>Model!$W$32*((drdp!C170)*SAGE!$B170+(drdp!F170)*SAGE!$C170+(drdp!I170)*SAGE!$D170)</f>
        <v>0</v>
      </c>
      <c r="J170" s="18">
        <f>Model!$W$32*((drdp!D170)*SAGE!$B170+(drdp!G170)*SAGE!$C170+(drdp!J170)*SAGE!$D170)</f>
        <v>0</v>
      </c>
      <c r="K170" s="21">
        <f>SUM(E$3:E169)+H170</f>
        <v>2.5854239918028186</v>
      </c>
      <c r="L170" s="21">
        <f>SUM(F$3:F169)+I170</f>
        <v>-0.58770908773708519</v>
      </c>
      <c r="M170" s="21">
        <f>SUM(G$3:G169)+J170</f>
        <v>-0.36175603785078092</v>
      </c>
      <c r="N170" s="21"/>
      <c r="O170" s="21"/>
      <c r="P170" s="21"/>
      <c r="Q170" s="19">
        <f t="shared" si="13"/>
        <v>6.6844172173896208</v>
      </c>
      <c r="R170" s="19">
        <f t="shared" si="14"/>
        <v>0.34540197180875692</v>
      </c>
      <c r="S170" s="19">
        <f t="shared" si="15"/>
        <v>0.13086743092149564</v>
      </c>
      <c r="T170" s="19">
        <f t="shared" si="16"/>
        <v>-1.5194771756360077</v>
      </c>
      <c r="U170" s="19">
        <f t="shared" si="17"/>
        <v>-0.93529273943893754</v>
      </c>
      <c r="V170" s="19">
        <f t="shared" si="18"/>
        <v>0.21260731098866492</v>
      </c>
    </row>
    <row r="171" spans="1:22" x14ac:dyDescent="0.25">
      <c r="A171" s="26">
        <f>Wellpath!E171</f>
        <v>0</v>
      </c>
      <c r="B171" s="22">
        <v>0</v>
      </c>
      <c r="C171" s="22">
        <f>SIN(Wellpath!$L171)^0.25</f>
        <v>0</v>
      </c>
      <c r="D171" s="22">
        <v>0</v>
      </c>
      <c r="E171" s="20">
        <f>Model!$W$32*((drdp!B171+drdp!K171)*SAGE!$B171+(drdp!E171+drdp!N171)*SAGE!$C171+(drdp!H171+drdp!Q171)*SAGE!$D171)</f>
        <v>0</v>
      </c>
      <c r="F171" s="20">
        <f>Model!$W$32*((drdp!C171+drdp!L171)*SAGE!$B171+(drdp!F171+drdp!O171)*SAGE!$C171+(drdp!I171+drdp!R171)*SAGE!$D171)</f>
        <v>0</v>
      </c>
      <c r="G171" s="20">
        <f>Model!$W$32*((drdp!D171+drdp!M171)*SAGE!$B171+(drdp!G171+drdp!P171)*SAGE!$C171+(drdp!J171+drdp!S171)*SAGE!$D171)</f>
        <v>0</v>
      </c>
      <c r="H171" s="18">
        <f>Model!$W$32*((drdp!B171)*SAGE!$B171+(drdp!E171)*SAGE!$C171+(drdp!H171)*SAGE!$D171)</f>
        <v>0</v>
      </c>
      <c r="I171" s="18">
        <f>Model!$W$32*((drdp!C171)*SAGE!$B171+(drdp!F171)*SAGE!$C171+(drdp!I171)*SAGE!$D171)</f>
        <v>0</v>
      </c>
      <c r="J171" s="18">
        <f>Model!$W$32*((drdp!D171)*SAGE!$B171+(drdp!G171)*SAGE!$C171+(drdp!J171)*SAGE!$D171)</f>
        <v>0</v>
      </c>
      <c r="K171" s="21">
        <f>SUM(E$3:E170)+H171</f>
        <v>2.5854239918028186</v>
      </c>
      <c r="L171" s="21">
        <f>SUM(F$3:F170)+I171</f>
        <v>-0.58770908773708519</v>
      </c>
      <c r="M171" s="21">
        <f>SUM(G$3:G170)+J171</f>
        <v>-0.36175603785078092</v>
      </c>
      <c r="N171" s="21"/>
      <c r="O171" s="21"/>
      <c r="P171" s="21"/>
      <c r="Q171" s="19">
        <f t="shared" si="13"/>
        <v>6.6844172173896208</v>
      </c>
      <c r="R171" s="19">
        <f t="shared" si="14"/>
        <v>0.34540197180875692</v>
      </c>
      <c r="S171" s="19">
        <f t="shared" si="15"/>
        <v>0.13086743092149564</v>
      </c>
      <c r="T171" s="19">
        <f t="shared" si="16"/>
        <v>-1.5194771756360077</v>
      </c>
      <c r="U171" s="19">
        <f t="shared" si="17"/>
        <v>-0.93529273943893754</v>
      </c>
      <c r="V171" s="19">
        <f t="shared" si="18"/>
        <v>0.21260731098866492</v>
      </c>
    </row>
    <row r="172" spans="1:22" x14ac:dyDescent="0.25">
      <c r="A172" s="26">
        <f>Wellpath!E172</f>
        <v>0</v>
      </c>
      <c r="B172" s="22">
        <v>0</v>
      </c>
      <c r="C172" s="22">
        <f>SIN(Wellpath!$L172)^0.25</f>
        <v>0</v>
      </c>
      <c r="D172" s="22">
        <v>0</v>
      </c>
      <c r="E172" s="20">
        <f>Model!$W$32*((drdp!B172+drdp!K172)*SAGE!$B172+(drdp!E172+drdp!N172)*SAGE!$C172+(drdp!H172+drdp!Q172)*SAGE!$D172)</f>
        <v>0</v>
      </c>
      <c r="F172" s="20">
        <f>Model!$W$32*((drdp!C172+drdp!L172)*SAGE!$B172+(drdp!F172+drdp!O172)*SAGE!$C172+(drdp!I172+drdp!R172)*SAGE!$D172)</f>
        <v>0</v>
      </c>
      <c r="G172" s="20">
        <f>Model!$W$32*((drdp!D172+drdp!M172)*SAGE!$B172+(drdp!G172+drdp!P172)*SAGE!$C172+(drdp!J172+drdp!S172)*SAGE!$D172)</f>
        <v>0</v>
      </c>
      <c r="H172" s="18">
        <f>Model!$W$32*((drdp!B172)*SAGE!$B172+(drdp!E172)*SAGE!$C172+(drdp!H172)*SAGE!$D172)</f>
        <v>0</v>
      </c>
      <c r="I172" s="18">
        <f>Model!$W$32*((drdp!C172)*SAGE!$B172+(drdp!F172)*SAGE!$C172+(drdp!I172)*SAGE!$D172)</f>
        <v>0</v>
      </c>
      <c r="J172" s="18">
        <f>Model!$W$32*((drdp!D172)*SAGE!$B172+(drdp!G172)*SAGE!$C172+(drdp!J172)*SAGE!$D172)</f>
        <v>0</v>
      </c>
      <c r="K172" s="21">
        <f>SUM(E$3:E171)+H172</f>
        <v>2.5854239918028186</v>
      </c>
      <c r="L172" s="21">
        <f>SUM(F$3:F171)+I172</f>
        <v>-0.58770908773708519</v>
      </c>
      <c r="M172" s="21">
        <f>SUM(G$3:G171)+J172</f>
        <v>-0.36175603785078092</v>
      </c>
      <c r="N172" s="21"/>
      <c r="O172" s="21"/>
      <c r="P172" s="21"/>
      <c r="Q172" s="19">
        <f t="shared" si="13"/>
        <v>6.6844172173896208</v>
      </c>
      <c r="R172" s="19">
        <f t="shared" si="14"/>
        <v>0.34540197180875692</v>
      </c>
      <c r="S172" s="19">
        <f t="shared" si="15"/>
        <v>0.13086743092149564</v>
      </c>
      <c r="T172" s="19">
        <f t="shared" si="16"/>
        <v>-1.5194771756360077</v>
      </c>
      <c r="U172" s="19">
        <f t="shared" si="17"/>
        <v>-0.93529273943893754</v>
      </c>
      <c r="V172" s="19">
        <f t="shared" si="18"/>
        <v>0.21260731098866492</v>
      </c>
    </row>
    <row r="173" spans="1:22" x14ac:dyDescent="0.25">
      <c r="A173" s="26">
        <f>Wellpath!E173</f>
        <v>0</v>
      </c>
      <c r="B173" s="22">
        <v>0</v>
      </c>
      <c r="C173" s="22">
        <f>SIN(Wellpath!$L173)^0.25</f>
        <v>0</v>
      </c>
      <c r="D173" s="22">
        <v>0</v>
      </c>
      <c r="E173" s="20">
        <f>Model!$W$32*((drdp!B173+drdp!K173)*SAGE!$B173+(drdp!E173+drdp!N173)*SAGE!$C173+(drdp!H173+drdp!Q173)*SAGE!$D173)</f>
        <v>0</v>
      </c>
      <c r="F173" s="20">
        <f>Model!$W$32*((drdp!C173+drdp!L173)*SAGE!$B173+(drdp!F173+drdp!O173)*SAGE!$C173+(drdp!I173+drdp!R173)*SAGE!$D173)</f>
        <v>0</v>
      </c>
      <c r="G173" s="20">
        <f>Model!$W$32*((drdp!D173+drdp!M173)*SAGE!$B173+(drdp!G173+drdp!P173)*SAGE!$C173+(drdp!J173+drdp!S173)*SAGE!$D173)</f>
        <v>0</v>
      </c>
      <c r="H173" s="18">
        <f>Model!$W$32*((drdp!B173)*SAGE!$B173+(drdp!E173)*SAGE!$C173+(drdp!H173)*SAGE!$D173)</f>
        <v>0</v>
      </c>
      <c r="I173" s="18">
        <f>Model!$W$32*((drdp!C173)*SAGE!$B173+(drdp!F173)*SAGE!$C173+(drdp!I173)*SAGE!$D173)</f>
        <v>0</v>
      </c>
      <c r="J173" s="18">
        <f>Model!$W$32*((drdp!D173)*SAGE!$B173+(drdp!G173)*SAGE!$C173+(drdp!J173)*SAGE!$D173)</f>
        <v>0</v>
      </c>
      <c r="K173" s="21">
        <f>SUM(E$3:E172)+H173</f>
        <v>2.5854239918028186</v>
      </c>
      <c r="L173" s="21">
        <f>SUM(F$3:F172)+I173</f>
        <v>-0.58770908773708519</v>
      </c>
      <c r="M173" s="21">
        <f>SUM(G$3:G172)+J173</f>
        <v>-0.36175603785078092</v>
      </c>
      <c r="N173" s="21"/>
      <c r="O173" s="21"/>
      <c r="P173" s="21"/>
      <c r="Q173" s="19">
        <f t="shared" si="13"/>
        <v>6.6844172173896208</v>
      </c>
      <c r="R173" s="19">
        <f t="shared" si="14"/>
        <v>0.34540197180875692</v>
      </c>
      <c r="S173" s="19">
        <f t="shared" si="15"/>
        <v>0.13086743092149564</v>
      </c>
      <c r="T173" s="19">
        <f t="shared" si="16"/>
        <v>-1.5194771756360077</v>
      </c>
      <c r="U173" s="19">
        <f t="shared" si="17"/>
        <v>-0.93529273943893754</v>
      </c>
      <c r="V173" s="19">
        <f t="shared" si="18"/>
        <v>0.21260731098866492</v>
      </c>
    </row>
    <row r="174" spans="1:22" x14ac:dyDescent="0.25">
      <c r="A174" s="26">
        <f>Wellpath!E174</f>
        <v>0</v>
      </c>
      <c r="B174" s="22">
        <v>0</v>
      </c>
      <c r="C174" s="22">
        <f>SIN(Wellpath!$L174)^0.25</f>
        <v>0</v>
      </c>
      <c r="D174" s="22">
        <v>0</v>
      </c>
      <c r="E174" s="20">
        <f>Model!$W$32*((drdp!B174+drdp!K174)*SAGE!$B174+(drdp!E174+drdp!N174)*SAGE!$C174+(drdp!H174+drdp!Q174)*SAGE!$D174)</f>
        <v>0</v>
      </c>
      <c r="F174" s="20">
        <f>Model!$W$32*((drdp!C174+drdp!L174)*SAGE!$B174+(drdp!F174+drdp!O174)*SAGE!$C174+(drdp!I174+drdp!R174)*SAGE!$D174)</f>
        <v>0</v>
      </c>
      <c r="G174" s="20">
        <f>Model!$W$32*((drdp!D174+drdp!M174)*SAGE!$B174+(drdp!G174+drdp!P174)*SAGE!$C174+(drdp!J174+drdp!S174)*SAGE!$D174)</f>
        <v>0</v>
      </c>
      <c r="H174" s="18">
        <f>Model!$W$32*((drdp!B174)*SAGE!$B174+(drdp!E174)*SAGE!$C174+(drdp!H174)*SAGE!$D174)</f>
        <v>0</v>
      </c>
      <c r="I174" s="18">
        <f>Model!$W$32*((drdp!C174)*SAGE!$B174+(drdp!F174)*SAGE!$C174+(drdp!I174)*SAGE!$D174)</f>
        <v>0</v>
      </c>
      <c r="J174" s="18">
        <f>Model!$W$32*((drdp!D174)*SAGE!$B174+(drdp!G174)*SAGE!$C174+(drdp!J174)*SAGE!$D174)</f>
        <v>0</v>
      </c>
      <c r="K174" s="21">
        <f>SUM(E$3:E173)+H174</f>
        <v>2.5854239918028186</v>
      </c>
      <c r="L174" s="21">
        <f>SUM(F$3:F173)+I174</f>
        <v>-0.58770908773708519</v>
      </c>
      <c r="M174" s="21">
        <f>SUM(G$3:G173)+J174</f>
        <v>-0.36175603785078092</v>
      </c>
      <c r="N174" s="21"/>
      <c r="O174" s="21"/>
      <c r="P174" s="21"/>
      <c r="Q174" s="19">
        <f t="shared" si="13"/>
        <v>6.6844172173896208</v>
      </c>
      <c r="R174" s="19">
        <f t="shared" si="14"/>
        <v>0.34540197180875692</v>
      </c>
      <c r="S174" s="19">
        <f t="shared" si="15"/>
        <v>0.13086743092149564</v>
      </c>
      <c r="T174" s="19">
        <f t="shared" si="16"/>
        <v>-1.5194771756360077</v>
      </c>
      <c r="U174" s="19">
        <f t="shared" si="17"/>
        <v>-0.93529273943893754</v>
      </c>
      <c r="V174" s="19">
        <f t="shared" si="18"/>
        <v>0.21260731098866492</v>
      </c>
    </row>
    <row r="175" spans="1:22" x14ac:dyDescent="0.25">
      <c r="A175" s="26">
        <f>Wellpath!E175</f>
        <v>0</v>
      </c>
      <c r="B175" s="22">
        <v>0</v>
      </c>
      <c r="C175" s="22">
        <f>SIN(Wellpath!$L175)^0.25</f>
        <v>0</v>
      </c>
      <c r="D175" s="22">
        <v>0</v>
      </c>
      <c r="E175" s="20">
        <f>Model!$W$32*((drdp!B175+drdp!K175)*SAGE!$B175+(drdp!E175+drdp!N175)*SAGE!$C175+(drdp!H175+drdp!Q175)*SAGE!$D175)</f>
        <v>0</v>
      </c>
      <c r="F175" s="20">
        <f>Model!$W$32*((drdp!C175+drdp!L175)*SAGE!$B175+(drdp!F175+drdp!O175)*SAGE!$C175+(drdp!I175+drdp!R175)*SAGE!$D175)</f>
        <v>0</v>
      </c>
      <c r="G175" s="20">
        <f>Model!$W$32*((drdp!D175+drdp!M175)*SAGE!$B175+(drdp!G175+drdp!P175)*SAGE!$C175+(drdp!J175+drdp!S175)*SAGE!$D175)</f>
        <v>0</v>
      </c>
      <c r="H175" s="18">
        <f>Model!$W$32*((drdp!B175)*SAGE!$B175+(drdp!E175)*SAGE!$C175+(drdp!H175)*SAGE!$D175)</f>
        <v>0</v>
      </c>
      <c r="I175" s="18">
        <f>Model!$W$32*((drdp!C175)*SAGE!$B175+(drdp!F175)*SAGE!$C175+(drdp!I175)*SAGE!$D175)</f>
        <v>0</v>
      </c>
      <c r="J175" s="18">
        <f>Model!$W$32*((drdp!D175)*SAGE!$B175+(drdp!G175)*SAGE!$C175+(drdp!J175)*SAGE!$D175)</f>
        <v>0</v>
      </c>
      <c r="K175" s="21">
        <f>SUM(E$3:E174)+H175</f>
        <v>2.5854239918028186</v>
      </c>
      <c r="L175" s="21">
        <f>SUM(F$3:F174)+I175</f>
        <v>-0.58770908773708519</v>
      </c>
      <c r="M175" s="21">
        <f>SUM(G$3:G174)+J175</f>
        <v>-0.36175603785078092</v>
      </c>
      <c r="N175" s="21"/>
      <c r="O175" s="21"/>
      <c r="P175" s="21"/>
      <c r="Q175" s="19">
        <f t="shared" si="13"/>
        <v>6.6844172173896208</v>
      </c>
      <c r="R175" s="19">
        <f t="shared" si="14"/>
        <v>0.34540197180875692</v>
      </c>
      <c r="S175" s="19">
        <f t="shared" si="15"/>
        <v>0.13086743092149564</v>
      </c>
      <c r="T175" s="19">
        <f t="shared" si="16"/>
        <v>-1.5194771756360077</v>
      </c>
      <c r="U175" s="19">
        <f t="shared" si="17"/>
        <v>-0.93529273943893754</v>
      </c>
      <c r="V175" s="19">
        <f t="shared" si="18"/>
        <v>0.21260731098866492</v>
      </c>
    </row>
    <row r="176" spans="1:22" x14ac:dyDescent="0.25">
      <c r="A176" s="26">
        <f>Wellpath!E176</f>
        <v>0</v>
      </c>
      <c r="B176" s="22">
        <v>0</v>
      </c>
      <c r="C176" s="22">
        <f>SIN(Wellpath!$L176)^0.25</f>
        <v>0</v>
      </c>
      <c r="D176" s="22">
        <v>0</v>
      </c>
      <c r="E176" s="20">
        <f>Model!$W$32*((drdp!B176+drdp!K176)*SAGE!$B176+(drdp!E176+drdp!N176)*SAGE!$C176+(drdp!H176+drdp!Q176)*SAGE!$D176)</f>
        <v>0</v>
      </c>
      <c r="F176" s="20">
        <f>Model!$W$32*((drdp!C176+drdp!L176)*SAGE!$B176+(drdp!F176+drdp!O176)*SAGE!$C176+(drdp!I176+drdp!R176)*SAGE!$D176)</f>
        <v>0</v>
      </c>
      <c r="G176" s="20">
        <f>Model!$W$32*((drdp!D176+drdp!M176)*SAGE!$B176+(drdp!G176+drdp!P176)*SAGE!$C176+(drdp!J176+drdp!S176)*SAGE!$D176)</f>
        <v>0</v>
      </c>
      <c r="H176" s="18">
        <f>Model!$W$32*((drdp!B176)*SAGE!$B176+(drdp!E176)*SAGE!$C176+(drdp!H176)*SAGE!$D176)</f>
        <v>0</v>
      </c>
      <c r="I176" s="18">
        <f>Model!$W$32*((drdp!C176)*SAGE!$B176+(drdp!F176)*SAGE!$C176+(drdp!I176)*SAGE!$D176)</f>
        <v>0</v>
      </c>
      <c r="J176" s="18">
        <f>Model!$W$32*((drdp!D176)*SAGE!$B176+(drdp!G176)*SAGE!$C176+(drdp!J176)*SAGE!$D176)</f>
        <v>0</v>
      </c>
      <c r="K176" s="21">
        <f>SUM(E$3:E175)+H176</f>
        <v>2.5854239918028186</v>
      </c>
      <c r="L176" s="21">
        <f>SUM(F$3:F175)+I176</f>
        <v>-0.58770908773708519</v>
      </c>
      <c r="M176" s="21">
        <f>SUM(G$3:G175)+J176</f>
        <v>-0.36175603785078092</v>
      </c>
      <c r="N176" s="21"/>
      <c r="O176" s="21"/>
      <c r="P176" s="21"/>
      <c r="Q176" s="19">
        <f t="shared" si="13"/>
        <v>6.6844172173896208</v>
      </c>
      <c r="R176" s="19">
        <f t="shared" si="14"/>
        <v>0.34540197180875692</v>
      </c>
      <c r="S176" s="19">
        <f t="shared" si="15"/>
        <v>0.13086743092149564</v>
      </c>
      <c r="T176" s="19">
        <f t="shared" si="16"/>
        <v>-1.5194771756360077</v>
      </c>
      <c r="U176" s="19">
        <f t="shared" si="17"/>
        <v>-0.93529273943893754</v>
      </c>
      <c r="V176" s="19">
        <f t="shared" si="18"/>
        <v>0.21260731098866492</v>
      </c>
    </row>
    <row r="177" spans="1:22" x14ac:dyDescent="0.25">
      <c r="A177" s="26">
        <f>Wellpath!E177</f>
        <v>0</v>
      </c>
      <c r="B177" s="22">
        <v>0</v>
      </c>
      <c r="C177" s="22">
        <f>SIN(Wellpath!$L177)^0.25</f>
        <v>0</v>
      </c>
      <c r="D177" s="22">
        <v>0</v>
      </c>
      <c r="E177" s="20">
        <f>Model!$W$32*((drdp!B177+drdp!K177)*SAGE!$B177+(drdp!E177+drdp!N177)*SAGE!$C177+(drdp!H177+drdp!Q177)*SAGE!$D177)</f>
        <v>0</v>
      </c>
      <c r="F177" s="20">
        <f>Model!$W$32*((drdp!C177+drdp!L177)*SAGE!$B177+(drdp!F177+drdp!O177)*SAGE!$C177+(drdp!I177+drdp!R177)*SAGE!$D177)</f>
        <v>0</v>
      </c>
      <c r="G177" s="20">
        <f>Model!$W$32*((drdp!D177+drdp!M177)*SAGE!$B177+(drdp!G177+drdp!P177)*SAGE!$C177+(drdp!J177+drdp!S177)*SAGE!$D177)</f>
        <v>0</v>
      </c>
      <c r="H177" s="18">
        <f>Model!$W$32*((drdp!B177)*SAGE!$B177+(drdp!E177)*SAGE!$C177+(drdp!H177)*SAGE!$D177)</f>
        <v>0</v>
      </c>
      <c r="I177" s="18">
        <f>Model!$W$32*((drdp!C177)*SAGE!$B177+(drdp!F177)*SAGE!$C177+(drdp!I177)*SAGE!$D177)</f>
        <v>0</v>
      </c>
      <c r="J177" s="18">
        <f>Model!$W$32*((drdp!D177)*SAGE!$B177+(drdp!G177)*SAGE!$C177+(drdp!J177)*SAGE!$D177)</f>
        <v>0</v>
      </c>
      <c r="K177" s="21">
        <f>SUM(E$3:E176)+H177</f>
        <v>2.5854239918028186</v>
      </c>
      <c r="L177" s="21">
        <f>SUM(F$3:F176)+I177</f>
        <v>-0.58770908773708519</v>
      </c>
      <c r="M177" s="21">
        <f>SUM(G$3:G176)+J177</f>
        <v>-0.36175603785078092</v>
      </c>
      <c r="N177" s="21"/>
      <c r="O177" s="21"/>
      <c r="P177" s="21"/>
      <c r="Q177" s="19">
        <f t="shared" si="13"/>
        <v>6.6844172173896208</v>
      </c>
      <c r="R177" s="19">
        <f t="shared" si="14"/>
        <v>0.34540197180875692</v>
      </c>
      <c r="S177" s="19">
        <f t="shared" si="15"/>
        <v>0.13086743092149564</v>
      </c>
      <c r="T177" s="19">
        <f t="shared" si="16"/>
        <v>-1.5194771756360077</v>
      </c>
      <c r="U177" s="19">
        <f t="shared" si="17"/>
        <v>-0.93529273943893754</v>
      </c>
      <c r="V177" s="19">
        <f t="shared" si="18"/>
        <v>0.21260731098866492</v>
      </c>
    </row>
    <row r="178" spans="1:22" x14ac:dyDescent="0.25">
      <c r="A178" s="26">
        <f>Wellpath!E178</f>
        <v>0</v>
      </c>
      <c r="B178" s="22">
        <v>0</v>
      </c>
      <c r="C178" s="22">
        <f>SIN(Wellpath!$L178)^0.25</f>
        <v>0</v>
      </c>
      <c r="D178" s="22">
        <v>0</v>
      </c>
      <c r="E178" s="20">
        <f>Model!$W$32*((drdp!B178+drdp!K178)*SAGE!$B178+(drdp!E178+drdp!N178)*SAGE!$C178+(drdp!H178+drdp!Q178)*SAGE!$D178)</f>
        <v>0</v>
      </c>
      <c r="F178" s="20">
        <f>Model!$W$32*((drdp!C178+drdp!L178)*SAGE!$B178+(drdp!F178+drdp!O178)*SAGE!$C178+(drdp!I178+drdp!R178)*SAGE!$D178)</f>
        <v>0</v>
      </c>
      <c r="G178" s="20">
        <f>Model!$W$32*((drdp!D178+drdp!M178)*SAGE!$B178+(drdp!G178+drdp!P178)*SAGE!$C178+(drdp!J178+drdp!S178)*SAGE!$D178)</f>
        <v>0</v>
      </c>
      <c r="H178" s="18">
        <f>Model!$W$32*((drdp!B178)*SAGE!$B178+(drdp!E178)*SAGE!$C178+(drdp!H178)*SAGE!$D178)</f>
        <v>0</v>
      </c>
      <c r="I178" s="18">
        <f>Model!$W$32*((drdp!C178)*SAGE!$B178+(drdp!F178)*SAGE!$C178+(drdp!I178)*SAGE!$D178)</f>
        <v>0</v>
      </c>
      <c r="J178" s="18">
        <f>Model!$W$32*((drdp!D178)*SAGE!$B178+(drdp!G178)*SAGE!$C178+(drdp!J178)*SAGE!$D178)</f>
        <v>0</v>
      </c>
      <c r="K178" s="21">
        <f>SUM(E$3:E177)+H178</f>
        <v>2.5854239918028186</v>
      </c>
      <c r="L178" s="21">
        <f>SUM(F$3:F177)+I178</f>
        <v>-0.58770908773708519</v>
      </c>
      <c r="M178" s="21">
        <f>SUM(G$3:G177)+J178</f>
        <v>-0.36175603785078092</v>
      </c>
      <c r="N178" s="21"/>
      <c r="O178" s="21"/>
      <c r="P178" s="21"/>
      <c r="Q178" s="19">
        <f t="shared" si="13"/>
        <v>6.6844172173896208</v>
      </c>
      <c r="R178" s="19">
        <f t="shared" si="14"/>
        <v>0.34540197180875692</v>
      </c>
      <c r="S178" s="19">
        <f t="shared" si="15"/>
        <v>0.13086743092149564</v>
      </c>
      <c r="T178" s="19">
        <f t="shared" si="16"/>
        <v>-1.5194771756360077</v>
      </c>
      <c r="U178" s="19">
        <f t="shared" si="17"/>
        <v>-0.93529273943893754</v>
      </c>
      <c r="V178" s="19">
        <f t="shared" si="18"/>
        <v>0.21260731098866492</v>
      </c>
    </row>
    <row r="179" spans="1:22" x14ac:dyDescent="0.25">
      <c r="A179" s="26">
        <f>Wellpath!E179</f>
        <v>0</v>
      </c>
      <c r="B179" s="22">
        <v>0</v>
      </c>
      <c r="C179" s="22">
        <f>SIN(Wellpath!$L179)^0.25</f>
        <v>0</v>
      </c>
      <c r="D179" s="22">
        <v>0</v>
      </c>
      <c r="E179" s="20">
        <f>Model!$W$32*((drdp!B179+drdp!K179)*SAGE!$B179+(drdp!E179+drdp!N179)*SAGE!$C179+(drdp!H179+drdp!Q179)*SAGE!$D179)</f>
        <v>0</v>
      </c>
      <c r="F179" s="20">
        <f>Model!$W$32*((drdp!C179+drdp!L179)*SAGE!$B179+(drdp!F179+drdp!O179)*SAGE!$C179+(drdp!I179+drdp!R179)*SAGE!$D179)</f>
        <v>0</v>
      </c>
      <c r="G179" s="20">
        <f>Model!$W$32*((drdp!D179+drdp!M179)*SAGE!$B179+(drdp!G179+drdp!P179)*SAGE!$C179+(drdp!J179+drdp!S179)*SAGE!$D179)</f>
        <v>0</v>
      </c>
      <c r="H179" s="18">
        <f>Model!$W$32*((drdp!B179)*SAGE!$B179+(drdp!E179)*SAGE!$C179+(drdp!H179)*SAGE!$D179)</f>
        <v>0</v>
      </c>
      <c r="I179" s="18">
        <f>Model!$W$32*((drdp!C179)*SAGE!$B179+(drdp!F179)*SAGE!$C179+(drdp!I179)*SAGE!$D179)</f>
        <v>0</v>
      </c>
      <c r="J179" s="18">
        <f>Model!$W$32*((drdp!D179)*SAGE!$B179+(drdp!G179)*SAGE!$C179+(drdp!J179)*SAGE!$D179)</f>
        <v>0</v>
      </c>
      <c r="K179" s="21">
        <f>SUM(E$3:E178)+H179</f>
        <v>2.5854239918028186</v>
      </c>
      <c r="L179" s="21">
        <f>SUM(F$3:F178)+I179</f>
        <v>-0.58770908773708519</v>
      </c>
      <c r="M179" s="21">
        <f>SUM(G$3:G178)+J179</f>
        <v>-0.36175603785078092</v>
      </c>
      <c r="N179" s="21"/>
      <c r="O179" s="21"/>
      <c r="P179" s="21"/>
      <c r="Q179" s="19">
        <f t="shared" si="13"/>
        <v>6.6844172173896208</v>
      </c>
      <c r="R179" s="19">
        <f t="shared" si="14"/>
        <v>0.34540197180875692</v>
      </c>
      <c r="S179" s="19">
        <f t="shared" si="15"/>
        <v>0.13086743092149564</v>
      </c>
      <c r="T179" s="19">
        <f t="shared" si="16"/>
        <v>-1.5194771756360077</v>
      </c>
      <c r="U179" s="19">
        <f t="shared" si="17"/>
        <v>-0.93529273943893754</v>
      </c>
      <c r="V179" s="19">
        <f t="shared" si="18"/>
        <v>0.21260731098866492</v>
      </c>
    </row>
    <row r="180" spans="1:22" x14ac:dyDescent="0.25">
      <c r="A180" s="26">
        <f>Wellpath!E180</f>
        <v>0</v>
      </c>
      <c r="B180" s="22">
        <v>0</v>
      </c>
      <c r="C180" s="22">
        <f>SIN(Wellpath!$L180)^0.25</f>
        <v>0</v>
      </c>
      <c r="D180" s="22">
        <v>0</v>
      </c>
      <c r="E180" s="20">
        <f>Model!$W$32*((drdp!B180+drdp!K180)*SAGE!$B180+(drdp!E180+drdp!N180)*SAGE!$C180+(drdp!H180+drdp!Q180)*SAGE!$D180)</f>
        <v>0</v>
      </c>
      <c r="F180" s="20">
        <f>Model!$W$32*((drdp!C180+drdp!L180)*SAGE!$B180+(drdp!F180+drdp!O180)*SAGE!$C180+(drdp!I180+drdp!R180)*SAGE!$D180)</f>
        <v>0</v>
      </c>
      <c r="G180" s="20">
        <f>Model!$W$32*((drdp!D180+drdp!M180)*SAGE!$B180+(drdp!G180+drdp!P180)*SAGE!$C180+(drdp!J180+drdp!S180)*SAGE!$D180)</f>
        <v>0</v>
      </c>
      <c r="H180" s="18">
        <f>Model!$W$32*((drdp!B180)*SAGE!$B180+(drdp!E180)*SAGE!$C180+(drdp!H180)*SAGE!$D180)</f>
        <v>0</v>
      </c>
      <c r="I180" s="18">
        <f>Model!$W$32*((drdp!C180)*SAGE!$B180+(drdp!F180)*SAGE!$C180+(drdp!I180)*SAGE!$D180)</f>
        <v>0</v>
      </c>
      <c r="J180" s="18">
        <f>Model!$W$32*((drdp!D180)*SAGE!$B180+(drdp!G180)*SAGE!$C180+(drdp!J180)*SAGE!$D180)</f>
        <v>0</v>
      </c>
      <c r="K180" s="21">
        <f>SUM(E$3:E179)+H180</f>
        <v>2.5854239918028186</v>
      </c>
      <c r="L180" s="21">
        <f>SUM(F$3:F179)+I180</f>
        <v>-0.58770908773708519</v>
      </c>
      <c r="M180" s="21">
        <f>SUM(G$3:G179)+J180</f>
        <v>-0.36175603785078092</v>
      </c>
      <c r="N180" s="21"/>
      <c r="O180" s="21"/>
      <c r="P180" s="21"/>
      <c r="Q180" s="19">
        <f t="shared" si="13"/>
        <v>6.6844172173896208</v>
      </c>
      <c r="R180" s="19">
        <f t="shared" si="14"/>
        <v>0.34540197180875692</v>
      </c>
      <c r="S180" s="19">
        <f t="shared" si="15"/>
        <v>0.13086743092149564</v>
      </c>
      <c r="T180" s="19">
        <f t="shared" si="16"/>
        <v>-1.5194771756360077</v>
      </c>
      <c r="U180" s="19">
        <f t="shared" si="17"/>
        <v>-0.93529273943893754</v>
      </c>
      <c r="V180" s="19">
        <f t="shared" si="18"/>
        <v>0.21260731098866492</v>
      </c>
    </row>
    <row r="181" spans="1:22" x14ac:dyDescent="0.25">
      <c r="A181" s="26">
        <f>Wellpath!E181</f>
        <v>0</v>
      </c>
      <c r="B181" s="22">
        <v>0</v>
      </c>
      <c r="C181" s="22">
        <f>SIN(Wellpath!$L181)^0.25</f>
        <v>0</v>
      </c>
      <c r="D181" s="22">
        <v>0</v>
      </c>
      <c r="E181" s="20">
        <f>Model!$W$32*((drdp!B181+drdp!K181)*SAGE!$B181+(drdp!E181+drdp!N181)*SAGE!$C181+(drdp!H181+drdp!Q181)*SAGE!$D181)</f>
        <v>0</v>
      </c>
      <c r="F181" s="20">
        <f>Model!$W$32*((drdp!C181+drdp!L181)*SAGE!$B181+(drdp!F181+drdp!O181)*SAGE!$C181+(drdp!I181+drdp!R181)*SAGE!$D181)</f>
        <v>0</v>
      </c>
      <c r="G181" s="20">
        <f>Model!$W$32*((drdp!D181+drdp!M181)*SAGE!$B181+(drdp!G181+drdp!P181)*SAGE!$C181+(drdp!J181+drdp!S181)*SAGE!$D181)</f>
        <v>0</v>
      </c>
      <c r="H181" s="18">
        <f>Model!$W$32*((drdp!B181)*SAGE!$B181+(drdp!E181)*SAGE!$C181+(drdp!H181)*SAGE!$D181)</f>
        <v>0</v>
      </c>
      <c r="I181" s="18">
        <f>Model!$W$32*((drdp!C181)*SAGE!$B181+(drdp!F181)*SAGE!$C181+(drdp!I181)*SAGE!$D181)</f>
        <v>0</v>
      </c>
      <c r="J181" s="18">
        <f>Model!$W$32*((drdp!D181)*SAGE!$B181+(drdp!G181)*SAGE!$C181+(drdp!J181)*SAGE!$D181)</f>
        <v>0</v>
      </c>
      <c r="K181" s="21">
        <f>SUM(E$3:E180)+H181</f>
        <v>2.5854239918028186</v>
      </c>
      <c r="L181" s="21">
        <f>SUM(F$3:F180)+I181</f>
        <v>-0.58770908773708519</v>
      </c>
      <c r="M181" s="21">
        <f>SUM(G$3:G180)+J181</f>
        <v>-0.36175603785078092</v>
      </c>
      <c r="N181" s="21"/>
      <c r="O181" s="21"/>
      <c r="P181" s="21"/>
      <c r="Q181" s="19">
        <f t="shared" si="13"/>
        <v>6.6844172173896208</v>
      </c>
      <c r="R181" s="19">
        <f t="shared" si="14"/>
        <v>0.34540197180875692</v>
      </c>
      <c r="S181" s="19">
        <f t="shared" si="15"/>
        <v>0.13086743092149564</v>
      </c>
      <c r="T181" s="19">
        <f t="shared" si="16"/>
        <v>-1.5194771756360077</v>
      </c>
      <c r="U181" s="19">
        <f t="shared" si="17"/>
        <v>-0.93529273943893754</v>
      </c>
      <c r="V181" s="19">
        <f t="shared" si="18"/>
        <v>0.21260731098866492</v>
      </c>
    </row>
    <row r="182" spans="1:22" x14ac:dyDescent="0.25">
      <c r="A182" s="26">
        <f>Wellpath!E182</f>
        <v>0</v>
      </c>
      <c r="B182" s="22">
        <v>0</v>
      </c>
      <c r="C182" s="22">
        <f>SIN(Wellpath!$L182)^0.25</f>
        <v>0</v>
      </c>
      <c r="D182" s="22">
        <v>0</v>
      </c>
      <c r="E182" s="20">
        <f>Model!$W$32*((drdp!B182+drdp!K182)*SAGE!$B182+(drdp!E182+drdp!N182)*SAGE!$C182+(drdp!H182+drdp!Q182)*SAGE!$D182)</f>
        <v>0</v>
      </c>
      <c r="F182" s="20">
        <f>Model!$W$32*((drdp!C182+drdp!L182)*SAGE!$B182+(drdp!F182+drdp!O182)*SAGE!$C182+(drdp!I182+drdp!R182)*SAGE!$D182)</f>
        <v>0</v>
      </c>
      <c r="G182" s="20">
        <f>Model!$W$32*((drdp!D182+drdp!M182)*SAGE!$B182+(drdp!G182+drdp!P182)*SAGE!$C182+(drdp!J182+drdp!S182)*SAGE!$D182)</f>
        <v>0</v>
      </c>
      <c r="H182" s="18">
        <f>Model!$W$32*((drdp!B182)*SAGE!$B182+(drdp!E182)*SAGE!$C182+(drdp!H182)*SAGE!$D182)</f>
        <v>0</v>
      </c>
      <c r="I182" s="18">
        <f>Model!$W$32*((drdp!C182)*SAGE!$B182+(drdp!F182)*SAGE!$C182+(drdp!I182)*SAGE!$D182)</f>
        <v>0</v>
      </c>
      <c r="J182" s="18">
        <f>Model!$W$32*((drdp!D182)*SAGE!$B182+(drdp!G182)*SAGE!$C182+(drdp!J182)*SAGE!$D182)</f>
        <v>0</v>
      </c>
      <c r="K182" s="21">
        <f>SUM(E$3:E181)+H182</f>
        <v>2.5854239918028186</v>
      </c>
      <c r="L182" s="21">
        <f>SUM(F$3:F181)+I182</f>
        <v>-0.58770908773708519</v>
      </c>
      <c r="M182" s="21">
        <f>SUM(G$3:G181)+J182</f>
        <v>-0.36175603785078092</v>
      </c>
      <c r="N182" s="21"/>
      <c r="O182" s="21"/>
      <c r="P182" s="21"/>
      <c r="Q182" s="19">
        <f t="shared" si="13"/>
        <v>6.6844172173896208</v>
      </c>
      <c r="R182" s="19">
        <f t="shared" si="14"/>
        <v>0.34540197180875692</v>
      </c>
      <c r="S182" s="19">
        <f t="shared" si="15"/>
        <v>0.13086743092149564</v>
      </c>
      <c r="T182" s="19">
        <f t="shared" si="16"/>
        <v>-1.5194771756360077</v>
      </c>
      <c r="U182" s="19">
        <f t="shared" si="17"/>
        <v>-0.93529273943893754</v>
      </c>
      <c r="V182" s="19">
        <f t="shared" si="18"/>
        <v>0.21260731098866492</v>
      </c>
    </row>
    <row r="183" spans="1:22" x14ac:dyDescent="0.25">
      <c r="A183" s="26">
        <f>Wellpath!E183</f>
        <v>0</v>
      </c>
      <c r="B183" s="22">
        <v>0</v>
      </c>
      <c r="C183" s="22">
        <f>SIN(Wellpath!$L183)^0.25</f>
        <v>0</v>
      </c>
      <c r="D183" s="22">
        <v>0</v>
      </c>
      <c r="E183" s="20">
        <f>Model!$W$32*((drdp!B183+drdp!K183)*SAGE!$B183+(drdp!E183+drdp!N183)*SAGE!$C183+(drdp!H183+drdp!Q183)*SAGE!$D183)</f>
        <v>0</v>
      </c>
      <c r="F183" s="20">
        <f>Model!$W$32*((drdp!C183+drdp!L183)*SAGE!$B183+(drdp!F183+drdp!O183)*SAGE!$C183+(drdp!I183+drdp!R183)*SAGE!$D183)</f>
        <v>0</v>
      </c>
      <c r="G183" s="20">
        <f>Model!$W$32*((drdp!D183+drdp!M183)*SAGE!$B183+(drdp!G183+drdp!P183)*SAGE!$C183+(drdp!J183+drdp!S183)*SAGE!$D183)</f>
        <v>0</v>
      </c>
      <c r="H183" s="18">
        <f>Model!$W$32*((drdp!B183)*SAGE!$B183+(drdp!E183)*SAGE!$C183+(drdp!H183)*SAGE!$D183)</f>
        <v>0</v>
      </c>
      <c r="I183" s="18">
        <f>Model!$W$32*((drdp!C183)*SAGE!$B183+(drdp!F183)*SAGE!$C183+(drdp!I183)*SAGE!$D183)</f>
        <v>0</v>
      </c>
      <c r="J183" s="18">
        <f>Model!$W$32*((drdp!D183)*SAGE!$B183+(drdp!G183)*SAGE!$C183+(drdp!J183)*SAGE!$D183)</f>
        <v>0</v>
      </c>
      <c r="K183" s="21">
        <f>SUM(E$3:E182)+H183</f>
        <v>2.5854239918028186</v>
      </c>
      <c r="L183" s="21">
        <f>SUM(F$3:F182)+I183</f>
        <v>-0.58770908773708519</v>
      </c>
      <c r="M183" s="21">
        <f>SUM(G$3:G182)+J183</f>
        <v>-0.36175603785078092</v>
      </c>
      <c r="N183" s="21"/>
      <c r="O183" s="21"/>
      <c r="P183" s="21"/>
      <c r="Q183" s="19">
        <f t="shared" si="13"/>
        <v>6.6844172173896208</v>
      </c>
      <c r="R183" s="19">
        <f t="shared" si="14"/>
        <v>0.34540197180875692</v>
      </c>
      <c r="S183" s="19">
        <f t="shared" si="15"/>
        <v>0.13086743092149564</v>
      </c>
      <c r="T183" s="19">
        <f t="shared" si="16"/>
        <v>-1.5194771756360077</v>
      </c>
      <c r="U183" s="19">
        <f t="shared" si="17"/>
        <v>-0.93529273943893754</v>
      </c>
      <c r="V183" s="19">
        <f t="shared" si="18"/>
        <v>0.21260731098866492</v>
      </c>
    </row>
    <row r="184" spans="1:22" x14ac:dyDescent="0.25">
      <c r="A184" s="26">
        <f>Wellpath!E184</f>
        <v>0</v>
      </c>
      <c r="B184" s="22">
        <v>0</v>
      </c>
      <c r="C184" s="22">
        <f>SIN(Wellpath!$L184)^0.25</f>
        <v>0</v>
      </c>
      <c r="D184" s="22">
        <v>0</v>
      </c>
      <c r="E184" s="20">
        <f>Model!$W$32*((drdp!B184+drdp!K184)*SAGE!$B184+(drdp!E184+drdp!N184)*SAGE!$C184+(drdp!H184+drdp!Q184)*SAGE!$D184)</f>
        <v>0</v>
      </c>
      <c r="F184" s="20">
        <f>Model!$W$32*((drdp!C184+drdp!L184)*SAGE!$B184+(drdp!F184+drdp!O184)*SAGE!$C184+(drdp!I184+drdp!R184)*SAGE!$D184)</f>
        <v>0</v>
      </c>
      <c r="G184" s="20">
        <f>Model!$W$32*((drdp!D184+drdp!M184)*SAGE!$B184+(drdp!G184+drdp!P184)*SAGE!$C184+(drdp!J184+drdp!S184)*SAGE!$D184)</f>
        <v>0</v>
      </c>
      <c r="H184" s="18">
        <f>Model!$W$32*((drdp!B184)*SAGE!$B184+(drdp!E184)*SAGE!$C184+(drdp!H184)*SAGE!$D184)</f>
        <v>0</v>
      </c>
      <c r="I184" s="18">
        <f>Model!$W$32*((drdp!C184)*SAGE!$B184+(drdp!F184)*SAGE!$C184+(drdp!I184)*SAGE!$D184)</f>
        <v>0</v>
      </c>
      <c r="J184" s="18">
        <f>Model!$W$32*((drdp!D184)*SAGE!$B184+(drdp!G184)*SAGE!$C184+(drdp!J184)*SAGE!$D184)</f>
        <v>0</v>
      </c>
      <c r="K184" s="21">
        <f>SUM(E$3:E183)+H184</f>
        <v>2.5854239918028186</v>
      </c>
      <c r="L184" s="21">
        <f>SUM(F$3:F183)+I184</f>
        <v>-0.58770908773708519</v>
      </c>
      <c r="M184" s="21">
        <f>SUM(G$3:G183)+J184</f>
        <v>-0.36175603785078092</v>
      </c>
      <c r="N184" s="21"/>
      <c r="O184" s="21"/>
      <c r="P184" s="21"/>
      <c r="Q184" s="19">
        <f t="shared" si="13"/>
        <v>6.6844172173896208</v>
      </c>
      <c r="R184" s="19">
        <f t="shared" si="14"/>
        <v>0.34540197180875692</v>
      </c>
      <c r="S184" s="19">
        <f t="shared" si="15"/>
        <v>0.13086743092149564</v>
      </c>
      <c r="T184" s="19">
        <f t="shared" si="16"/>
        <v>-1.5194771756360077</v>
      </c>
      <c r="U184" s="19">
        <f t="shared" si="17"/>
        <v>-0.93529273943893754</v>
      </c>
      <c r="V184" s="19">
        <f t="shared" si="18"/>
        <v>0.21260731098866492</v>
      </c>
    </row>
    <row r="185" spans="1:22" x14ac:dyDescent="0.25">
      <c r="A185" s="26">
        <f>Wellpath!E185</f>
        <v>0</v>
      </c>
      <c r="B185" s="22">
        <v>0</v>
      </c>
      <c r="C185" s="22">
        <f>SIN(Wellpath!$L185)^0.25</f>
        <v>0</v>
      </c>
      <c r="D185" s="22">
        <v>0</v>
      </c>
      <c r="E185" s="20">
        <f>Model!$W$32*((drdp!B185+drdp!K185)*SAGE!$B185+(drdp!E185+drdp!N185)*SAGE!$C185+(drdp!H185+drdp!Q185)*SAGE!$D185)</f>
        <v>0</v>
      </c>
      <c r="F185" s="20">
        <f>Model!$W$32*((drdp!C185+drdp!L185)*SAGE!$B185+(drdp!F185+drdp!O185)*SAGE!$C185+(drdp!I185+drdp!R185)*SAGE!$D185)</f>
        <v>0</v>
      </c>
      <c r="G185" s="20">
        <f>Model!$W$32*((drdp!D185+drdp!M185)*SAGE!$B185+(drdp!G185+drdp!P185)*SAGE!$C185+(drdp!J185+drdp!S185)*SAGE!$D185)</f>
        <v>0</v>
      </c>
      <c r="H185" s="18">
        <f>Model!$W$32*((drdp!B185)*SAGE!$B185+(drdp!E185)*SAGE!$C185+(drdp!H185)*SAGE!$D185)</f>
        <v>0</v>
      </c>
      <c r="I185" s="18">
        <f>Model!$W$32*((drdp!C185)*SAGE!$B185+(drdp!F185)*SAGE!$C185+(drdp!I185)*SAGE!$D185)</f>
        <v>0</v>
      </c>
      <c r="J185" s="18">
        <f>Model!$W$32*((drdp!D185)*SAGE!$B185+(drdp!G185)*SAGE!$C185+(drdp!J185)*SAGE!$D185)</f>
        <v>0</v>
      </c>
      <c r="K185" s="21">
        <f>SUM(E$3:E184)+H185</f>
        <v>2.5854239918028186</v>
      </c>
      <c r="L185" s="21">
        <f>SUM(F$3:F184)+I185</f>
        <v>-0.58770908773708519</v>
      </c>
      <c r="M185" s="21">
        <f>SUM(G$3:G184)+J185</f>
        <v>-0.36175603785078092</v>
      </c>
      <c r="N185" s="21"/>
      <c r="O185" s="21"/>
      <c r="P185" s="21"/>
      <c r="Q185" s="19">
        <f t="shared" si="13"/>
        <v>6.6844172173896208</v>
      </c>
      <c r="R185" s="19">
        <f t="shared" si="14"/>
        <v>0.34540197180875692</v>
      </c>
      <c r="S185" s="19">
        <f t="shared" si="15"/>
        <v>0.13086743092149564</v>
      </c>
      <c r="T185" s="19">
        <f t="shared" si="16"/>
        <v>-1.5194771756360077</v>
      </c>
      <c r="U185" s="19">
        <f t="shared" si="17"/>
        <v>-0.93529273943893754</v>
      </c>
      <c r="V185" s="19">
        <f t="shared" si="18"/>
        <v>0.21260731098866492</v>
      </c>
    </row>
    <row r="186" spans="1:22" x14ac:dyDescent="0.25">
      <c r="A186" s="26">
        <f>Wellpath!E186</f>
        <v>0</v>
      </c>
      <c r="B186" s="22">
        <v>0</v>
      </c>
      <c r="C186" s="22">
        <f>SIN(Wellpath!$L186)^0.25</f>
        <v>0</v>
      </c>
      <c r="D186" s="22">
        <v>0</v>
      </c>
      <c r="E186" s="20">
        <f>Model!$W$32*((drdp!B186+drdp!K186)*SAGE!$B186+(drdp!E186+drdp!N186)*SAGE!$C186+(drdp!H186+drdp!Q186)*SAGE!$D186)</f>
        <v>0</v>
      </c>
      <c r="F186" s="20">
        <f>Model!$W$32*((drdp!C186+drdp!L186)*SAGE!$B186+(drdp!F186+drdp!O186)*SAGE!$C186+(drdp!I186+drdp!R186)*SAGE!$D186)</f>
        <v>0</v>
      </c>
      <c r="G186" s="20">
        <f>Model!$W$32*((drdp!D186+drdp!M186)*SAGE!$B186+(drdp!G186+drdp!P186)*SAGE!$C186+(drdp!J186+drdp!S186)*SAGE!$D186)</f>
        <v>0</v>
      </c>
      <c r="H186" s="18">
        <f>Model!$W$32*((drdp!B186)*SAGE!$B186+(drdp!E186)*SAGE!$C186+(drdp!H186)*SAGE!$D186)</f>
        <v>0</v>
      </c>
      <c r="I186" s="18">
        <f>Model!$W$32*((drdp!C186)*SAGE!$B186+(drdp!F186)*SAGE!$C186+(drdp!I186)*SAGE!$D186)</f>
        <v>0</v>
      </c>
      <c r="J186" s="18">
        <f>Model!$W$32*((drdp!D186)*SAGE!$B186+(drdp!G186)*SAGE!$C186+(drdp!J186)*SAGE!$D186)</f>
        <v>0</v>
      </c>
      <c r="K186" s="21">
        <f>SUM(E$3:E185)+H186</f>
        <v>2.5854239918028186</v>
      </c>
      <c r="L186" s="21">
        <f>SUM(F$3:F185)+I186</f>
        <v>-0.58770908773708519</v>
      </c>
      <c r="M186" s="21">
        <f>SUM(G$3:G185)+J186</f>
        <v>-0.36175603785078092</v>
      </c>
      <c r="N186" s="21"/>
      <c r="O186" s="21"/>
      <c r="P186" s="21"/>
      <c r="Q186" s="19">
        <f t="shared" si="13"/>
        <v>6.6844172173896208</v>
      </c>
      <c r="R186" s="19">
        <f t="shared" si="14"/>
        <v>0.34540197180875692</v>
      </c>
      <c r="S186" s="19">
        <f t="shared" si="15"/>
        <v>0.13086743092149564</v>
      </c>
      <c r="T186" s="19">
        <f t="shared" si="16"/>
        <v>-1.5194771756360077</v>
      </c>
      <c r="U186" s="19">
        <f t="shared" si="17"/>
        <v>-0.93529273943893754</v>
      </c>
      <c r="V186" s="19">
        <f t="shared" si="18"/>
        <v>0.21260731098866492</v>
      </c>
    </row>
    <row r="187" spans="1:22" x14ac:dyDescent="0.25">
      <c r="A187" s="26">
        <f>Wellpath!E187</f>
        <v>0</v>
      </c>
      <c r="B187" s="22">
        <v>0</v>
      </c>
      <c r="C187" s="22">
        <f>SIN(Wellpath!$L187)^0.25</f>
        <v>0</v>
      </c>
      <c r="D187" s="22">
        <v>0</v>
      </c>
      <c r="E187" s="20">
        <f>Model!$W$32*((drdp!B187+drdp!K187)*SAGE!$B187+(drdp!E187+drdp!N187)*SAGE!$C187+(drdp!H187+drdp!Q187)*SAGE!$D187)</f>
        <v>0</v>
      </c>
      <c r="F187" s="20">
        <f>Model!$W$32*((drdp!C187+drdp!L187)*SAGE!$B187+(drdp!F187+drdp!O187)*SAGE!$C187+(drdp!I187+drdp!R187)*SAGE!$D187)</f>
        <v>0</v>
      </c>
      <c r="G187" s="20">
        <f>Model!$W$32*((drdp!D187+drdp!M187)*SAGE!$B187+(drdp!G187+drdp!P187)*SAGE!$C187+(drdp!J187+drdp!S187)*SAGE!$D187)</f>
        <v>0</v>
      </c>
      <c r="H187" s="18">
        <f>Model!$W$32*((drdp!B187)*SAGE!$B187+(drdp!E187)*SAGE!$C187+(drdp!H187)*SAGE!$D187)</f>
        <v>0</v>
      </c>
      <c r="I187" s="18">
        <f>Model!$W$32*((drdp!C187)*SAGE!$B187+(drdp!F187)*SAGE!$C187+(drdp!I187)*SAGE!$D187)</f>
        <v>0</v>
      </c>
      <c r="J187" s="18">
        <f>Model!$W$32*((drdp!D187)*SAGE!$B187+(drdp!G187)*SAGE!$C187+(drdp!J187)*SAGE!$D187)</f>
        <v>0</v>
      </c>
      <c r="K187" s="21">
        <f>SUM(E$3:E186)+H187</f>
        <v>2.5854239918028186</v>
      </c>
      <c r="L187" s="21">
        <f>SUM(F$3:F186)+I187</f>
        <v>-0.58770908773708519</v>
      </c>
      <c r="M187" s="21">
        <f>SUM(G$3:G186)+J187</f>
        <v>-0.36175603785078092</v>
      </c>
      <c r="N187" s="21"/>
      <c r="O187" s="21"/>
      <c r="P187" s="21"/>
      <c r="Q187" s="19">
        <f t="shared" si="13"/>
        <v>6.6844172173896208</v>
      </c>
      <c r="R187" s="19">
        <f t="shared" si="14"/>
        <v>0.34540197180875692</v>
      </c>
      <c r="S187" s="19">
        <f t="shared" si="15"/>
        <v>0.13086743092149564</v>
      </c>
      <c r="T187" s="19">
        <f t="shared" si="16"/>
        <v>-1.5194771756360077</v>
      </c>
      <c r="U187" s="19">
        <f t="shared" si="17"/>
        <v>-0.93529273943893754</v>
      </c>
      <c r="V187" s="19">
        <f t="shared" si="18"/>
        <v>0.21260731098866492</v>
      </c>
    </row>
    <row r="188" spans="1:22" x14ac:dyDescent="0.25">
      <c r="A188" s="26">
        <f>Wellpath!E188</f>
        <v>0</v>
      </c>
      <c r="B188" s="22">
        <v>0</v>
      </c>
      <c r="C188" s="22">
        <f>SIN(Wellpath!$L188)^0.25</f>
        <v>0</v>
      </c>
      <c r="D188" s="22">
        <v>0</v>
      </c>
      <c r="E188" s="20">
        <f>Model!$W$32*((drdp!B188+drdp!K188)*SAGE!$B188+(drdp!E188+drdp!N188)*SAGE!$C188+(drdp!H188+drdp!Q188)*SAGE!$D188)</f>
        <v>0</v>
      </c>
      <c r="F188" s="20">
        <f>Model!$W$32*((drdp!C188+drdp!L188)*SAGE!$B188+(drdp!F188+drdp!O188)*SAGE!$C188+(drdp!I188+drdp!R188)*SAGE!$D188)</f>
        <v>0</v>
      </c>
      <c r="G188" s="20">
        <f>Model!$W$32*((drdp!D188+drdp!M188)*SAGE!$B188+(drdp!G188+drdp!P188)*SAGE!$C188+(drdp!J188+drdp!S188)*SAGE!$D188)</f>
        <v>0</v>
      </c>
      <c r="H188" s="18">
        <f>Model!$W$32*((drdp!B188)*SAGE!$B188+(drdp!E188)*SAGE!$C188+(drdp!H188)*SAGE!$D188)</f>
        <v>0</v>
      </c>
      <c r="I188" s="18">
        <f>Model!$W$32*((drdp!C188)*SAGE!$B188+(drdp!F188)*SAGE!$C188+(drdp!I188)*SAGE!$D188)</f>
        <v>0</v>
      </c>
      <c r="J188" s="18">
        <f>Model!$W$32*((drdp!D188)*SAGE!$B188+(drdp!G188)*SAGE!$C188+(drdp!J188)*SAGE!$D188)</f>
        <v>0</v>
      </c>
      <c r="K188" s="21">
        <f>SUM(E$3:E187)+H188</f>
        <v>2.5854239918028186</v>
      </c>
      <c r="L188" s="21">
        <f>SUM(F$3:F187)+I188</f>
        <v>-0.58770908773708519</v>
      </c>
      <c r="M188" s="21">
        <f>SUM(G$3:G187)+J188</f>
        <v>-0.36175603785078092</v>
      </c>
      <c r="N188" s="21"/>
      <c r="O188" s="21"/>
      <c r="P188" s="21"/>
      <c r="Q188" s="19">
        <f t="shared" si="13"/>
        <v>6.6844172173896208</v>
      </c>
      <c r="R188" s="19">
        <f t="shared" si="14"/>
        <v>0.34540197180875692</v>
      </c>
      <c r="S188" s="19">
        <f t="shared" si="15"/>
        <v>0.13086743092149564</v>
      </c>
      <c r="T188" s="19">
        <f t="shared" si="16"/>
        <v>-1.5194771756360077</v>
      </c>
      <c r="U188" s="19">
        <f t="shared" si="17"/>
        <v>-0.93529273943893754</v>
      </c>
      <c r="V188" s="19">
        <f t="shared" si="18"/>
        <v>0.21260731098866492</v>
      </c>
    </row>
    <row r="189" spans="1:22" x14ac:dyDescent="0.25">
      <c r="A189" s="26">
        <f>Wellpath!E189</f>
        <v>0</v>
      </c>
      <c r="B189" s="22">
        <v>0</v>
      </c>
      <c r="C189" s="22">
        <f>SIN(Wellpath!$L189)^0.25</f>
        <v>0</v>
      </c>
      <c r="D189" s="22">
        <v>0</v>
      </c>
      <c r="E189" s="20">
        <f>Model!$W$32*((drdp!B189+drdp!K189)*SAGE!$B189+(drdp!E189+drdp!N189)*SAGE!$C189+(drdp!H189+drdp!Q189)*SAGE!$D189)</f>
        <v>0</v>
      </c>
      <c r="F189" s="20">
        <f>Model!$W$32*((drdp!C189+drdp!L189)*SAGE!$B189+(drdp!F189+drdp!O189)*SAGE!$C189+(drdp!I189+drdp!R189)*SAGE!$D189)</f>
        <v>0</v>
      </c>
      <c r="G189" s="20">
        <f>Model!$W$32*((drdp!D189+drdp!M189)*SAGE!$B189+(drdp!G189+drdp!P189)*SAGE!$C189+(drdp!J189+drdp!S189)*SAGE!$D189)</f>
        <v>0</v>
      </c>
      <c r="H189" s="18">
        <f>Model!$W$32*((drdp!B189)*SAGE!$B189+(drdp!E189)*SAGE!$C189+(drdp!H189)*SAGE!$D189)</f>
        <v>0</v>
      </c>
      <c r="I189" s="18">
        <f>Model!$W$32*((drdp!C189)*SAGE!$B189+(drdp!F189)*SAGE!$C189+(drdp!I189)*SAGE!$D189)</f>
        <v>0</v>
      </c>
      <c r="J189" s="18">
        <f>Model!$W$32*((drdp!D189)*SAGE!$B189+(drdp!G189)*SAGE!$C189+(drdp!J189)*SAGE!$D189)</f>
        <v>0</v>
      </c>
      <c r="K189" s="21">
        <f>SUM(E$3:E188)+H189</f>
        <v>2.5854239918028186</v>
      </c>
      <c r="L189" s="21">
        <f>SUM(F$3:F188)+I189</f>
        <v>-0.58770908773708519</v>
      </c>
      <c r="M189" s="21">
        <f>SUM(G$3:G188)+J189</f>
        <v>-0.36175603785078092</v>
      </c>
      <c r="N189" s="21"/>
      <c r="O189" s="21"/>
      <c r="P189" s="21"/>
      <c r="Q189" s="19">
        <f t="shared" si="13"/>
        <v>6.6844172173896208</v>
      </c>
      <c r="R189" s="19">
        <f t="shared" si="14"/>
        <v>0.34540197180875692</v>
      </c>
      <c r="S189" s="19">
        <f t="shared" si="15"/>
        <v>0.13086743092149564</v>
      </c>
      <c r="T189" s="19">
        <f t="shared" si="16"/>
        <v>-1.5194771756360077</v>
      </c>
      <c r="U189" s="19">
        <f t="shared" si="17"/>
        <v>-0.93529273943893754</v>
      </c>
      <c r="V189" s="19">
        <f t="shared" si="18"/>
        <v>0.21260731098866492</v>
      </c>
    </row>
    <row r="190" spans="1:22" x14ac:dyDescent="0.25">
      <c r="A190" s="26">
        <f>Wellpath!E190</f>
        <v>0</v>
      </c>
      <c r="B190" s="22">
        <v>0</v>
      </c>
      <c r="C190" s="22">
        <f>SIN(Wellpath!$L190)^0.25</f>
        <v>0</v>
      </c>
      <c r="D190" s="22">
        <v>0</v>
      </c>
      <c r="E190" s="20">
        <f>Model!$W$32*((drdp!B190+drdp!K190)*SAGE!$B190+(drdp!E190+drdp!N190)*SAGE!$C190+(drdp!H190+drdp!Q190)*SAGE!$D190)</f>
        <v>0</v>
      </c>
      <c r="F190" s="20">
        <f>Model!$W$32*((drdp!C190+drdp!L190)*SAGE!$B190+(drdp!F190+drdp!O190)*SAGE!$C190+(drdp!I190+drdp!R190)*SAGE!$D190)</f>
        <v>0</v>
      </c>
      <c r="G190" s="20">
        <f>Model!$W$32*((drdp!D190+drdp!M190)*SAGE!$B190+(drdp!G190+drdp!P190)*SAGE!$C190+(drdp!J190+drdp!S190)*SAGE!$D190)</f>
        <v>0</v>
      </c>
      <c r="H190" s="18">
        <f>Model!$W$32*((drdp!B190)*SAGE!$B190+(drdp!E190)*SAGE!$C190+(drdp!H190)*SAGE!$D190)</f>
        <v>0</v>
      </c>
      <c r="I190" s="18">
        <f>Model!$W$32*((drdp!C190)*SAGE!$B190+(drdp!F190)*SAGE!$C190+(drdp!I190)*SAGE!$D190)</f>
        <v>0</v>
      </c>
      <c r="J190" s="18">
        <f>Model!$W$32*((drdp!D190)*SAGE!$B190+(drdp!G190)*SAGE!$C190+(drdp!J190)*SAGE!$D190)</f>
        <v>0</v>
      </c>
      <c r="K190" s="21">
        <f>SUM(E$3:E189)+H190</f>
        <v>2.5854239918028186</v>
      </c>
      <c r="L190" s="21">
        <f>SUM(F$3:F189)+I190</f>
        <v>-0.58770908773708519</v>
      </c>
      <c r="M190" s="21">
        <f>SUM(G$3:G189)+J190</f>
        <v>-0.36175603785078092</v>
      </c>
      <c r="N190" s="21"/>
      <c r="O190" s="21"/>
      <c r="P190" s="21"/>
      <c r="Q190" s="19">
        <f t="shared" si="13"/>
        <v>6.6844172173896208</v>
      </c>
      <c r="R190" s="19">
        <f t="shared" si="14"/>
        <v>0.34540197180875692</v>
      </c>
      <c r="S190" s="19">
        <f t="shared" si="15"/>
        <v>0.13086743092149564</v>
      </c>
      <c r="T190" s="19">
        <f t="shared" si="16"/>
        <v>-1.5194771756360077</v>
      </c>
      <c r="U190" s="19">
        <f t="shared" si="17"/>
        <v>-0.93529273943893754</v>
      </c>
      <c r="V190" s="19">
        <f t="shared" si="18"/>
        <v>0.21260731098866492</v>
      </c>
    </row>
    <row r="191" spans="1:22" x14ac:dyDescent="0.25">
      <c r="A191" s="26">
        <f>Wellpath!E191</f>
        <v>0</v>
      </c>
      <c r="B191" s="22">
        <v>0</v>
      </c>
      <c r="C191" s="22">
        <f>SIN(Wellpath!$L191)^0.25</f>
        <v>0</v>
      </c>
      <c r="D191" s="22">
        <v>0</v>
      </c>
      <c r="E191" s="20">
        <f>Model!$W$32*((drdp!B191+drdp!K191)*SAGE!$B191+(drdp!E191+drdp!N191)*SAGE!$C191+(drdp!H191+drdp!Q191)*SAGE!$D191)</f>
        <v>0</v>
      </c>
      <c r="F191" s="20">
        <f>Model!$W$32*((drdp!C191+drdp!L191)*SAGE!$B191+(drdp!F191+drdp!O191)*SAGE!$C191+(drdp!I191+drdp!R191)*SAGE!$D191)</f>
        <v>0</v>
      </c>
      <c r="G191" s="20">
        <f>Model!$W$32*((drdp!D191+drdp!M191)*SAGE!$B191+(drdp!G191+drdp!P191)*SAGE!$C191+(drdp!J191+drdp!S191)*SAGE!$D191)</f>
        <v>0</v>
      </c>
      <c r="H191" s="18">
        <f>Model!$W$32*((drdp!B191)*SAGE!$B191+(drdp!E191)*SAGE!$C191+(drdp!H191)*SAGE!$D191)</f>
        <v>0</v>
      </c>
      <c r="I191" s="18">
        <f>Model!$W$32*((drdp!C191)*SAGE!$B191+(drdp!F191)*SAGE!$C191+(drdp!I191)*SAGE!$D191)</f>
        <v>0</v>
      </c>
      <c r="J191" s="18">
        <f>Model!$W$32*((drdp!D191)*SAGE!$B191+(drdp!G191)*SAGE!$C191+(drdp!J191)*SAGE!$D191)</f>
        <v>0</v>
      </c>
      <c r="K191" s="21">
        <f>SUM(E$3:E190)+H191</f>
        <v>2.5854239918028186</v>
      </c>
      <c r="L191" s="21">
        <f>SUM(F$3:F190)+I191</f>
        <v>-0.58770908773708519</v>
      </c>
      <c r="M191" s="21">
        <f>SUM(G$3:G190)+J191</f>
        <v>-0.36175603785078092</v>
      </c>
      <c r="N191" s="21"/>
      <c r="O191" s="21"/>
      <c r="P191" s="21"/>
      <c r="Q191" s="19">
        <f t="shared" si="13"/>
        <v>6.6844172173896208</v>
      </c>
      <c r="R191" s="19">
        <f t="shared" si="14"/>
        <v>0.34540197180875692</v>
      </c>
      <c r="S191" s="19">
        <f t="shared" si="15"/>
        <v>0.13086743092149564</v>
      </c>
      <c r="T191" s="19">
        <f t="shared" si="16"/>
        <v>-1.5194771756360077</v>
      </c>
      <c r="U191" s="19">
        <f t="shared" si="17"/>
        <v>-0.93529273943893754</v>
      </c>
      <c r="V191" s="19">
        <f t="shared" si="18"/>
        <v>0.21260731098866492</v>
      </c>
    </row>
    <row r="192" spans="1:22" x14ac:dyDescent="0.25">
      <c r="A192" s="26">
        <f>Wellpath!E192</f>
        <v>0</v>
      </c>
      <c r="B192" s="22">
        <v>0</v>
      </c>
      <c r="C192" s="22">
        <f>SIN(Wellpath!$L192)^0.25</f>
        <v>0</v>
      </c>
      <c r="D192" s="22">
        <v>0</v>
      </c>
      <c r="E192" s="20">
        <f>Model!$W$32*((drdp!B192+drdp!K192)*SAGE!$B192+(drdp!E192+drdp!N192)*SAGE!$C192+(drdp!H192+drdp!Q192)*SAGE!$D192)</f>
        <v>0</v>
      </c>
      <c r="F192" s="20">
        <f>Model!$W$32*((drdp!C192+drdp!L192)*SAGE!$B192+(drdp!F192+drdp!O192)*SAGE!$C192+(drdp!I192+drdp!R192)*SAGE!$D192)</f>
        <v>0</v>
      </c>
      <c r="G192" s="20">
        <f>Model!$W$32*((drdp!D192+drdp!M192)*SAGE!$B192+(drdp!G192+drdp!P192)*SAGE!$C192+(drdp!J192+drdp!S192)*SAGE!$D192)</f>
        <v>0</v>
      </c>
      <c r="H192" s="18">
        <f>Model!$W$32*((drdp!B192)*SAGE!$B192+(drdp!E192)*SAGE!$C192+(drdp!H192)*SAGE!$D192)</f>
        <v>0</v>
      </c>
      <c r="I192" s="18">
        <f>Model!$W$32*((drdp!C192)*SAGE!$B192+(drdp!F192)*SAGE!$C192+(drdp!I192)*SAGE!$D192)</f>
        <v>0</v>
      </c>
      <c r="J192" s="18">
        <f>Model!$W$32*((drdp!D192)*SAGE!$B192+(drdp!G192)*SAGE!$C192+(drdp!J192)*SAGE!$D192)</f>
        <v>0</v>
      </c>
      <c r="K192" s="21">
        <f>SUM(E$3:E191)+H192</f>
        <v>2.5854239918028186</v>
      </c>
      <c r="L192" s="21">
        <f>SUM(F$3:F191)+I192</f>
        <v>-0.58770908773708519</v>
      </c>
      <c r="M192" s="21">
        <f>SUM(G$3:G191)+J192</f>
        <v>-0.36175603785078092</v>
      </c>
      <c r="N192" s="21"/>
      <c r="O192" s="21"/>
      <c r="P192" s="21"/>
      <c r="Q192" s="19">
        <f t="shared" si="13"/>
        <v>6.6844172173896208</v>
      </c>
      <c r="R192" s="19">
        <f t="shared" si="14"/>
        <v>0.34540197180875692</v>
      </c>
      <c r="S192" s="19">
        <f t="shared" si="15"/>
        <v>0.13086743092149564</v>
      </c>
      <c r="T192" s="19">
        <f t="shared" si="16"/>
        <v>-1.5194771756360077</v>
      </c>
      <c r="U192" s="19">
        <f t="shared" si="17"/>
        <v>-0.93529273943893754</v>
      </c>
      <c r="V192" s="19">
        <f t="shared" si="18"/>
        <v>0.21260731098866492</v>
      </c>
    </row>
    <row r="193" spans="1:22" x14ac:dyDescent="0.25">
      <c r="A193" s="26">
        <f>Wellpath!E193</f>
        <v>0</v>
      </c>
      <c r="B193" s="22">
        <v>0</v>
      </c>
      <c r="C193" s="22">
        <f>SIN(Wellpath!$L193)^0.25</f>
        <v>0</v>
      </c>
      <c r="D193" s="22">
        <v>0</v>
      </c>
      <c r="E193" s="20">
        <f>Model!$W$32*((drdp!B193+drdp!K193)*SAGE!$B193+(drdp!E193+drdp!N193)*SAGE!$C193+(drdp!H193+drdp!Q193)*SAGE!$D193)</f>
        <v>0</v>
      </c>
      <c r="F193" s="20">
        <f>Model!$W$32*((drdp!C193+drdp!L193)*SAGE!$B193+(drdp!F193+drdp!O193)*SAGE!$C193+(drdp!I193+drdp!R193)*SAGE!$D193)</f>
        <v>0</v>
      </c>
      <c r="G193" s="20">
        <f>Model!$W$32*((drdp!D193+drdp!M193)*SAGE!$B193+(drdp!G193+drdp!P193)*SAGE!$C193+(drdp!J193+drdp!S193)*SAGE!$D193)</f>
        <v>0</v>
      </c>
      <c r="H193" s="18">
        <f>Model!$W$32*((drdp!B193)*SAGE!$B193+(drdp!E193)*SAGE!$C193+(drdp!H193)*SAGE!$D193)</f>
        <v>0</v>
      </c>
      <c r="I193" s="18">
        <f>Model!$W$32*((drdp!C193)*SAGE!$B193+(drdp!F193)*SAGE!$C193+(drdp!I193)*SAGE!$D193)</f>
        <v>0</v>
      </c>
      <c r="J193" s="18">
        <f>Model!$W$32*((drdp!D193)*SAGE!$B193+(drdp!G193)*SAGE!$C193+(drdp!J193)*SAGE!$D193)</f>
        <v>0</v>
      </c>
      <c r="K193" s="21">
        <f>SUM(E$3:E192)+H193</f>
        <v>2.5854239918028186</v>
      </c>
      <c r="L193" s="21">
        <f>SUM(F$3:F192)+I193</f>
        <v>-0.58770908773708519</v>
      </c>
      <c r="M193" s="21">
        <f>SUM(G$3:G192)+J193</f>
        <v>-0.36175603785078092</v>
      </c>
      <c r="N193" s="21"/>
      <c r="O193" s="21"/>
      <c r="P193" s="21"/>
      <c r="Q193" s="19">
        <f t="shared" si="13"/>
        <v>6.6844172173896208</v>
      </c>
      <c r="R193" s="19">
        <f t="shared" si="14"/>
        <v>0.34540197180875692</v>
      </c>
      <c r="S193" s="19">
        <f t="shared" si="15"/>
        <v>0.13086743092149564</v>
      </c>
      <c r="T193" s="19">
        <f t="shared" si="16"/>
        <v>-1.5194771756360077</v>
      </c>
      <c r="U193" s="19">
        <f t="shared" si="17"/>
        <v>-0.93529273943893754</v>
      </c>
      <c r="V193" s="19">
        <f t="shared" si="18"/>
        <v>0.21260731098866492</v>
      </c>
    </row>
    <row r="194" spans="1:22" x14ac:dyDescent="0.25">
      <c r="A194" s="26">
        <f>Wellpath!E194</f>
        <v>0</v>
      </c>
      <c r="B194" s="22">
        <v>0</v>
      </c>
      <c r="C194" s="22">
        <f>SIN(Wellpath!$L194)^0.25</f>
        <v>0</v>
      </c>
      <c r="D194" s="22">
        <v>0</v>
      </c>
      <c r="E194" s="20">
        <f>Model!$W$32*((drdp!B194+drdp!K194)*SAGE!$B194+(drdp!E194+drdp!N194)*SAGE!$C194+(drdp!H194+drdp!Q194)*SAGE!$D194)</f>
        <v>0</v>
      </c>
      <c r="F194" s="20">
        <f>Model!$W$32*((drdp!C194+drdp!L194)*SAGE!$B194+(drdp!F194+drdp!O194)*SAGE!$C194+(drdp!I194+drdp!R194)*SAGE!$D194)</f>
        <v>0</v>
      </c>
      <c r="G194" s="20">
        <f>Model!$W$32*((drdp!D194+drdp!M194)*SAGE!$B194+(drdp!G194+drdp!P194)*SAGE!$C194+(drdp!J194+drdp!S194)*SAGE!$D194)</f>
        <v>0</v>
      </c>
      <c r="H194" s="18">
        <f>Model!$W$32*((drdp!B194)*SAGE!$B194+(drdp!E194)*SAGE!$C194+(drdp!H194)*SAGE!$D194)</f>
        <v>0</v>
      </c>
      <c r="I194" s="18">
        <f>Model!$W$32*((drdp!C194)*SAGE!$B194+(drdp!F194)*SAGE!$C194+(drdp!I194)*SAGE!$D194)</f>
        <v>0</v>
      </c>
      <c r="J194" s="18">
        <f>Model!$W$32*((drdp!D194)*SAGE!$B194+(drdp!G194)*SAGE!$C194+(drdp!J194)*SAGE!$D194)</f>
        <v>0</v>
      </c>
      <c r="K194" s="21">
        <f>SUM(E$3:E193)+H194</f>
        <v>2.5854239918028186</v>
      </c>
      <c r="L194" s="21">
        <f>SUM(F$3:F193)+I194</f>
        <v>-0.58770908773708519</v>
      </c>
      <c r="M194" s="21">
        <f>SUM(G$3:G193)+J194</f>
        <v>-0.36175603785078092</v>
      </c>
      <c r="N194" s="21"/>
      <c r="O194" s="21"/>
      <c r="P194" s="21"/>
      <c r="Q194" s="19">
        <f t="shared" si="13"/>
        <v>6.6844172173896208</v>
      </c>
      <c r="R194" s="19">
        <f t="shared" si="14"/>
        <v>0.34540197180875692</v>
      </c>
      <c r="S194" s="19">
        <f t="shared" si="15"/>
        <v>0.13086743092149564</v>
      </c>
      <c r="T194" s="19">
        <f t="shared" si="16"/>
        <v>-1.5194771756360077</v>
      </c>
      <c r="U194" s="19">
        <f t="shared" si="17"/>
        <v>-0.93529273943893754</v>
      </c>
      <c r="V194" s="19">
        <f t="shared" si="18"/>
        <v>0.21260731098866492</v>
      </c>
    </row>
    <row r="195" spans="1:22" x14ac:dyDescent="0.25">
      <c r="A195" s="26">
        <f>Wellpath!E195</f>
        <v>0</v>
      </c>
      <c r="B195" s="22">
        <v>0</v>
      </c>
      <c r="C195" s="22">
        <f>SIN(Wellpath!$L195)^0.25</f>
        <v>0</v>
      </c>
      <c r="D195" s="22">
        <v>0</v>
      </c>
      <c r="E195" s="20">
        <f>Model!$W$32*((drdp!B195+drdp!K195)*SAGE!$B195+(drdp!E195+drdp!N195)*SAGE!$C195+(drdp!H195+drdp!Q195)*SAGE!$D195)</f>
        <v>0</v>
      </c>
      <c r="F195" s="20">
        <f>Model!$W$32*((drdp!C195+drdp!L195)*SAGE!$B195+(drdp!F195+drdp!O195)*SAGE!$C195+(drdp!I195+drdp!R195)*SAGE!$D195)</f>
        <v>0</v>
      </c>
      <c r="G195" s="20">
        <f>Model!$W$32*((drdp!D195+drdp!M195)*SAGE!$B195+(drdp!G195+drdp!P195)*SAGE!$C195+(drdp!J195+drdp!S195)*SAGE!$D195)</f>
        <v>0</v>
      </c>
      <c r="H195" s="18">
        <f>Model!$W$32*((drdp!B195)*SAGE!$B195+(drdp!E195)*SAGE!$C195+(drdp!H195)*SAGE!$D195)</f>
        <v>0</v>
      </c>
      <c r="I195" s="18">
        <f>Model!$W$32*((drdp!C195)*SAGE!$B195+(drdp!F195)*SAGE!$C195+(drdp!I195)*SAGE!$D195)</f>
        <v>0</v>
      </c>
      <c r="J195" s="18">
        <f>Model!$W$32*((drdp!D195)*SAGE!$B195+(drdp!G195)*SAGE!$C195+(drdp!J195)*SAGE!$D195)</f>
        <v>0</v>
      </c>
      <c r="K195" s="21">
        <f>SUM(E$3:E194)+H195</f>
        <v>2.5854239918028186</v>
      </c>
      <c r="L195" s="21">
        <f>SUM(F$3:F194)+I195</f>
        <v>-0.58770908773708519</v>
      </c>
      <c r="M195" s="21">
        <f>SUM(G$3:G194)+J195</f>
        <v>-0.36175603785078092</v>
      </c>
      <c r="N195" s="21"/>
      <c r="O195" s="21"/>
      <c r="P195" s="21"/>
      <c r="Q195" s="19">
        <f t="shared" si="13"/>
        <v>6.6844172173896208</v>
      </c>
      <c r="R195" s="19">
        <f t="shared" si="14"/>
        <v>0.34540197180875692</v>
      </c>
      <c r="S195" s="19">
        <f t="shared" si="15"/>
        <v>0.13086743092149564</v>
      </c>
      <c r="T195" s="19">
        <f t="shared" si="16"/>
        <v>-1.5194771756360077</v>
      </c>
      <c r="U195" s="19">
        <f t="shared" si="17"/>
        <v>-0.93529273943893754</v>
      </c>
      <c r="V195" s="19">
        <f t="shared" si="18"/>
        <v>0.21260731098866492</v>
      </c>
    </row>
    <row r="196" spans="1:22" x14ac:dyDescent="0.25">
      <c r="A196" s="26">
        <f>Wellpath!E196</f>
        <v>0</v>
      </c>
      <c r="B196" s="22">
        <v>0</v>
      </c>
      <c r="C196" s="22">
        <f>SIN(Wellpath!$L196)^0.25</f>
        <v>0</v>
      </c>
      <c r="D196" s="22">
        <v>0</v>
      </c>
      <c r="E196" s="20">
        <f>Model!$W$32*((drdp!B196+drdp!K196)*SAGE!$B196+(drdp!E196+drdp!N196)*SAGE!$C196+(drdp!H196+drdp!Q196)*SAGE!$D196)</f>
        <v>0</v>
      </c>
      <c r="F196" s="20">
        <f>Model!$W$32*((drdp!C196+drdp!L196)*SAGE!$B196+(drdp!F196+drdp!O196)*SAGE!$C196+(drdp!I196+drdp!R196)*SAGE!$D196)</f>
        <v>0</v>
      </c>
      <c r="G196" s="20">
        <f>Model!$W$32*((drdp!D196+drdp!M196)*SAGE!$B196+(drdp!G196+drdp!P196)*SAGE!$C196+(drdp!J196+drdp!S196)*SAGE!$D196)</f>
        <v>0</v>
      </c>
      <c r="H196" s="18">
        <f>Model!$W$32*((drdp!B196)*SAGE!$B196+(drdp!E196)*SAGE!$C196+(drdp!H196)*SAGE!$D196)</f>
        <v>0</v>
      </c>
      <c r="I196" s="18">
        <f>Model!$W$32*((drdp!C196)*SAGE!$B196+(drdp!F196)*SAGE!$C196+(drdp!I196)*SAGE!$D196)</f>
        <v>0</v>
      </c>
      <c r="J196" s="18">
        <f>Model!$W$32*((drdp!D196)*SAGE!$B196+(drdp!G196)*SAGE!$C196+(drdp!J196)*SAGE!$D196)</f>
        <v>0</v>
      </c>
      <c r="K196" s="21">
        <f>SUM(E$3:E195)+H196</f>
        <v>2.5854239918028186</v>
      </c>
      <c r="L196" s="21">
        <f>SUM(F$3:F195)+I196</f>
        <v>-0.58770908773708519</v>
      </c>
      <c r="M196" s="21">
        <f>SUM(G$3:G195)+J196</f>
        <v>-0.36175603785078092</v>
      </c>
      <c r="N196" s="21"/>
      <c r="O196" s="21"/>
      <c r="P196" s="21"/>
      <c r="Q196" s="19">
        <f t="shared" si="13"/>
        <v>6.6844172173896208</v>
      </c>
      <c r="R196" s="19">
        <f t="shared" si="14"/>
        <v>0.34540197180875692</v>
      </c>
      <c r="S196" s="19">
        <f t="shared" si="15"/>
        <v>0.13086743092149564</v>
      </c>
      <c r="T196" s="19">
        <f t="shared" si="16"/>
        <v>-1.5194771756360077</v>
      </c>
      <c r="U196" s="19">
        <f t="shared" si="17"/>
        <v>-0.93529273943893754</v>
      </c>
      <c r="V196" s="19">
        <f t="shared" si="18"/>
        <v>0.21260731098866492</v>
      </c>
    </row>
    <row r="197" spans="1:22" x14ac:dyDescent="0.25">
      <c r="A197" s="26">
        <f>Wellpath!E197</f>
        <v>0</v>
      </c>
      <c r="B197" s="22">
        <v>0</v>
      </c>
      <c r="C197" s="22">
        <f>SIN(Wellpath!$L197)^0.25</f>
        <v>0</v>
      </c>
      <c r="D197" s="22">
        <v>0</v>
      </c>
      <c r="E197" s="20">
        <f>Model!$W$32*((drdp!B197+drdp!K197)*SAGE!$B197+(drdp!E197+drdp!N197)*SAGE!$C197+(drdp!H197+drdp!Q197)*SAGE!$D197)</f>
        <v>0</v>
      </c>
      <c r="F197" s="20">
        <f>Model!$W$32*((drdp!C197+drdp!L197)*SAGE!$B197+(drdp!F197+drdp!O197)*SAGE!$C197+(drdp!I197+drdp!R197)*SAGE!$D197)</f>
        <v>0</v>
      </c>
      <c r="G197" s="20">
        <f>Model!$W$32*((drdp!D197+drdp!M197)*SAGE!$B197+(drdp!G197+drdp!P197)*SAGE!$C197+(drdp!J197+drdp!S197)*SAGE!$D197)</f>
        <v>0</v>
      </c>
      <c r="H197" s="18">
        <f>Model!$W$32*((drdp!B197)*SAGE!$B197+(drdp!E197)*SAGE!$C197+(drdp!H197)*SAGE!$D197)</f>
        <v>0</v>
      </c>
      <c r="I197" s="18">
        <f>Model!$W$32*((drdp!C197)*SAGE!$B197+(drdp!F197)*SAGE!$C197+(drdp!I197)*SAGE!$D197)</f>
        <v>0</v>
      </c>
      <c r="J197" s="18">
        <f>Model!$W$32*((drdp!D197)*SAGE!$B197+(drdp!G197)*SAGE!$C197+(drdp!J197)*SAGE!$D197)</f>
        <v>0</v>
      </c>
      <c r="K197" s="21">
        <f>SUM(E$3:E196)+H197</f>
        <v>2.5854239918028186</v>
      </c>
      <c r="L197" s="21">
        <f>SUM(F$3:F196)+I197</f>
        <v>-0.58770908773708519</v>
      </c>
      <c r="M197" s="21">
        <f>SUM(G$3:G196)+J197</f>
        <v>-0.36175603785078092</v>
      </c>
      <c r="N197" s="21"/>
      <c r="O197" s="21"/>
      <c r="P197" s="21"/>
      <c r="Q197" s="19">
        <f t="shared" si="13"/>
        <v>6.6844172173896208</v>
      </c>
      <c r="R197" s="19">
        <f t="shared" si="14"/>
        <v>0.34540197180875692</v>
      </c>
      <c r="S197" s="19">
        <f t="shared" si="15"/>
        <v>0.13086743092149564</v>
      </c>
      <c r="T197" s="19">
        <f t="shared" si="16"/>
        <v>-1.5194771756360077</v>
      </c>
      <c r="U197" s="19">
        <f t="shared" si="17"/>
        <v>-0.93529273943893754</v>
      </c>
      <c r="V197" s="19">
        <f t="shared" si="18"/>
        <v>0.21260731098866492</v>
      </c>
    </row>
    <row r="198" spans="1:22" x14ac:dyDescent="0.25">
      <c r="A198" s="26">
        <f>Wellpath!E198</f>
        <v>0</v>
      </c>
      <c r="B198" s="22">
        <v>0</v>
      </c>
      <c r="C198" s="22">
        <f>SIN(Wellpath!$L198)^0.25</f>
        <v>0</v>
      </c>
      <c r="D198" s="22">
        <v>0</v>
      </c>
      <c r="E198" s="20">
        <f>Model!$W$32*((drdp!B198+drdp!K198)*SAGE!$B198+(drdp!E198+drdp!N198)*SAGE!$C198+(drdp!H198+drdp!Q198)*SAGE!$D198)</f>
        <v>0</v>
      </c>
      <c r="F198" s="20">
        <f>Model!$W$32*((drdp!C198+drdp!L198)*SAGE!$B198+(drdp!F198+drdp!O198)*SAGE!$C198+(drdp!I198+drdp!R198)*SAGE!$D198)</f>
        <v>0</v>
      </c>
      <c r="G198" s="20">
        <f>Model!$W$32*((drdp!D198+drdp!M198)*SAGE!$B198+(drdp!G198+drdp!P198)*SAGE!$C198+(drdp!J198+drdp!S198)*SAGE!$D198)</f>
        <v>0</v>
      </c>
      <c r="H198" s="18">
        <f>Model!$W$32*((drdp!B198)*SAGE!$B198+(drdp!E198)*SAGE!$C198+(drdp!H198)*SAGE!$D198)</f>
        <v>0</v>
      </c>
      <c r="I198" s="18">
        <f>Model!$W$32*((drdp!C198)*SAGE!$B198+(drdp!F198)*SAGE!$C198+(drdp!I198)*SAGE!$D198)</f>
        <v>0</v>
      </c>
      <c r="J198" s="18">
        <f>Model!$W$32*((drdp!D198)*SAGE!$B198+(drdp!G198)*SAGE!$C198+(drdp!J198)*SAGE!$D198)</f>
        <v>0</v>
      </c>
      <c r="K198" s="21">
        <f>SUM(E$3:E197)+H198</f>
        <v>2.5854239918028186</v>
      </c>
      <c r="L198" s="21">
        <f>SUM(F$3:F197)+I198</f>
        <v>-0.58770908773708519</v>
      </c>
      <c r="M198" s="21">
        <f>SUM(G$3:G197)+J198</f>
        <v>-0.36175603785078092</v>
      </c>
      <c r="N198" s="21"/>
      <c r="O198" s="21"/>
      <c r="P198" s="21"/>
      <c r="Q198" s="19">
        <f t="shared" ref="Q198:Q261" si="19">K198^2</f>
        <v>6.6844172173896208</v>
      </c>
      <c r="R198" s="19">
        <f t="shared" ref="R198:R261" si="20">L198^2</f>
        <v>0.34540197180875692</v>
      </c>
      <c r="S198" s="19">
        <f t="shared" ref="S198:S261" si="21">M198^2</f>
        <v>0.13086743092149564</v>
      </c>
      <c r="T198" s="19">
        <f t="shared" ref="T198:T261" si="22">K198*L198</f>
        <v>-1.5194771756360077</v>
      </c>
      <c r="U198" s="19">
        <f t="shared" ref="U198:U261" si="23">K198*M198</f>
        <v>-0.93529273943893754</v>
      </c>
      <c r="V198" s="19">
        <f t="shared" ref="V198:V261" si="24">L198*M198</f>
        <v>0.21260731098866492</v>
      </c>
    </row>
    <row r="199" spans="1:22" x14ac:dyDescent="0.25">
      <c r="A199" s="26">
        <f>Wellpath!E199</f>
        <v>0</v>
      </c>
      <c r="B199" s="22">
        <v>0</v>
      </c>
      <c r="C199" s="22">
        <f>SIN(Wellpath!$L199)^0.25</f>
        <v>0</v>
      </c>
      <c r="D199" s="22">
        <v>0</v>
      </c>
      <c r="E199" s="20">
        <f>Model!$W$32*((drdp!B199+drdp!K199)*SAGE!$B199+(drdp!E199+drdp!N199)*SAGE!$C199+(drdp!H199+drdp!Q199)*SAGE!$D199)</f>
        <v>0</v>
      </c>
      <c r="F199" s="20">
        <f>Model!$W$32*((drdp!C199+drdp!L199)*SAGE!$B199+(drdp!F199+drdp!O199)*SAGE!$C199+(drdp!I199+drdp!R199)*SAGE!$D199)</f>
        <v>0</v>
      </c>
      <c r="G199" s="20">
        <f>Model!$W$32*((drdp!D199+drdp!M199)*SAGE!$B199+(drdp!G199+drdp!P199)*SAGE!$C199+(drdp!J199+drdp!S199)*SAGE!$D199)</f>
        <v>0</v>
      </c>
      <c r="H199" s="18">
        <f>Model!$W$32*((drdp!B199)*SAGE!$B199+(drdp!E199)*SAGE!$C199+(drdp!H199)*SAGE!$D199)</f>
        <v>0</v>
      </c>
      <c r="I199" s="18">
        <f>Model!$W$32*((drdp!C199)*SAGE!$B199+(drdp!F199)*SAGE!$C199+(drdp!I199)*SAGE!$D199)</f>
        <v>0</v>
      </c>
      <c r="J199" s="18">
        <f>Model!$W$32*((drdp!D199)*SAGE!$B199+(drdp!G199)*SAGE!$C199+(drdp!J199)*SAGE!$D199)</f>
        <v>0</v>
      </c>
      <c r="K199" s="21">
        <f>SUM(E$3:E198)+H199</f>
        <v>2.5854239918028186</v>
      </c>
      <c r="L199" s="21">
        <f>SUM(F$3:F198)+I199</f>
        <v>-0.58770908773708519</v>
      </c>
      <c r="M199" s="21">
        <f>SUM(G$3:G198)+J199</f>
        <v>-0.36175603785078092</v>
      </c>
      <c r="N199" s="21"/>
      <c r="O199" s="21"/>
      <c r="P199" s="21"/>
      <c r="Q199" s="19">
        <f t="shared" si="19"/>
        <v>6.6844172173896208</v>
      </c>
      <c r="R199" s="19">
        <f t="shared" si="20"/>
        <v>0.34540197180875692</v>
      </c>
      <c r="S199" s="19">
        <f t="shared" si="21"/>
        <v>0.13086743092149564</v>
      </c>
      <c r="T199" s="19">
        <f t="shared" si="22"/>
        <v>-1.5194771756360077</v>
      </c>
      <c r="U199" s="19">
        <f t="shared" si="23"/>
        <v>-0.93529273943893754</v>
      </c>
      <c r="V199" s="19">
        <f t="shared" si="24"/>
        <v>0.21260731098866492</v>
      </c>
    </row>
    <row r="200" spans="1:22" x14ac:dyDescent="0.25">
      <c r="A200" s="26">
        <f>Wellpath!E200</f>
        <v>0</v>
      </c>
      <c r="B200" s="22">
        <v>0</v>
      </c>
      <c r="C200" s="22">
        <f>SIN(Wellpath!$L200)^0.25</f>
        <v>0</v>
      </c>
      <c r="D200" s="22">
        <v>0</v>
      </c>
      <c r="E200" s="20">
        <f>Model!$W$32*((drdp!B200+drdp!K200)*SAGE!$B200+(drdp!E200+drdp!N200)*SAGE!$C200+(drdp!H200+drdp!Q200)*SAGE!$D200)</f>
        <v>0</v>
      </c>
      <c r="F200" s="20">
        <f>Model!$W$32*((drdp!C200+drdp!L200)*SAGE!$B200+(drdp!F200+drdp!O200)*SAGE!$C200+(drdp!I200+drdp!R200)*SAGE!$D200)</f>
        <v>0</v>
      </c>
      <c r="G200" s="20">
        <f>Model!$W$32*((drdp!D200+drdp!M200)*SAGE!$B200+(drdp!G200+drdp!P200)*SAGE!$C200+(drdp!J200+drdp!S200)*SAGE!$D200)</f>
        <v>0</v>
      </c>
      <c r="H200" s="18">
        <f>Model!$W$32*((drdp!B200)*SAGE!$B200+(drdp!E200)*SAGE!$C200+(drdp!H200)*SAGE!$D200)</f>
        <v>0</v>
      </c>
      <c r="I200" s="18">
        <f>Model!$W$32*((drdp!C200)*SAGE!$B200+(drdp!F200)*SAGE!$C200+(drdp!I200)*SAGE!$D200)</f>
        <v>0</v>
      </c>
      <c r="J200" s="18">
        <f>Model!$W$32*((drdp!D200)*SAGE!$B200+(drdp!G200)*SAGE!$C200+(drdp!J200)*SAGE!$D200)</f>
        <v>0</v>
      </c>
      <c r="K200" s="21">
        <f>SUM(E$3:E199)+H200</f>
        <v>2.5854239918028186</v>
      </c>
      <c r="L200" s="21">
        <f>SUM(F$3:F199)+I200</f>
        <v>-0.58770908773708519</v>
      </c>
      <c r="M200" s="21">
        <f>SUM(G$3:G199)+J200</f>
        <v>-0.36175603785078092</v>
      </c>
      <c r="N200" s="21"/>
      <c r="O200" s="21"/>
      <c r="P200" s="21"/>
      <c r="Q200" s="19">
        <f t="shared" si="19"/>
        <v>6.6844172173896208</v>
      </c>
      <c r="R200" s="19">
        <f t="shared" si="20"/>
        <v>0.34540197180875692</v>
      </c>
      <c r="S200" s="19">
        <f t="shared" si="21"/>
        <v>0.13086743092149564</v>
      </c>
      <c r="T200" s="19">
        <f t="shared" si="22"/>
        <v>-1.5194771756360077</v>
      </c>
      <c r="U200" s="19">
        <f t="shared" si="23"/>
        <v>-0.93529273943893754</v>
      </c>
      <c r="V200" s="19">
        <f t="shared" si="24"/>
        <v>0.21260731098866492</v>
      </c>
    </row>
    <row r="201" spans="1:22" x14ac:dyDescent="0.25">
      <c r="A201" s="26">
        <f>Wellpath!E201</f>
        <v>0</v>
      </c>
      <c r="B201" s="22">
        <v>0</v>
      </c>
      <c r="C201" s="22">
        <f>SIN(Wellpath!$L201)^0.25</f>
        <v>0</v>
      </c>
      <c r="D201" s="22">
        <v>0</v>
      </c>
      <c r="E201" s="20">
        <f>Model!$W$32*((drdp!B201+drdp!K201)*SAGE!$B201+(drdp!E201+drdp!N201)*SAGE!$C201+(drdp!H201+drdp!Q201)*SAGE!$D201)</f>
        <v>0</v>
      </c>
      <c r="F201" s="20">
        <f>Model!$W$32*((drdp!C201+drdp!L201)*SAGE!$B201+(drdp!F201+drdp!O201)*SAGE!$C201+(drdp!I201+drdp!R201)*SAGE!$D201)</f>
        <v>0</v>
      </c>
      <c r="G201" s="20">
        <f>Model!$W$32*((drdp!D201+drdp!M201)*SAGE!$B201+(drdp!G201+drdp!P201)*SAGE!$C201+(drdp!J201+drdp!S201)*SAGE!$D201)</f>
        <v>0</v>
      </c>
      <c r="H201" s="18">
        <f>Model!$W$32*((drdp!B201)*SAGE!$B201+(drdp!E201)*SAGE!$C201+(drdp!H201)*SAGE!$D201)</f>
        <v>0</v>
      </c>
      <c r="I201" s="18">
        <f>Model!$W$32*((drdp!C201)*SAGE!$B201+(drdp!F201)*SAGE!$C201+(drdp!I201)*SAGE!$D201)</f>
        <v>0</v>
      </c>
      <c r="J201" s="18">
        <f>Model!$W$32*((drdp!D201)*SAGE!$B201+(drdp!G201)*SAGE!$C201+(drdp!J201)*SAGE!$D201)</f>
        <v>0</v>
      </c>
      <c r="K201" s="21">
        <f>SUM(E$3:E200)+H201</f>
        <v>2.5854239918028186</v>
      </c>
      <c r="L201" s="21">
        <f>SUM(F$3:F200)+I201</f>
        <v>-0.58770908773708519</v>
      </c>
      <c r="M201" s="21">
        <f>SUM(G$3:G200)+J201</f>
        <v>-0.36175603785078092</v>
      </c>
      <c r="N201" s="21"/>
      <c r="O201" s="21"/>
      <c r="P201" s="21"/>
      <c r="Q201" s="19">
        <f t="shared" si="19"/>
        <v>6.6844172173896208</v>
      </c>
      <c r="R201" s="19">
        <f t="shared" si="20"/>
        <v>0.34540197180875692</v>
      </c>
      <c r="S201" s="19">
        <f t="shared" si="21"/>
        <v>0.13086743092149564</v>
      </c>
      <c r="T201" s="19">
        <f t="shared" si="22"/>
        <v>-1.5194771756360077</v>
      </c>
      <c r="U201" s="19">
        <f t="shared" si="23"/>
        <v>-0.93529273943893754</v>
      </c>
      <c r="V201" s="19">
        <f t="shared" si="24"/>
        <v>0.21260731098866492</v>
      </c>
    </row>
    <row r="202" spans="1:22" x14ac:dyDescent="0.25">
      <c r="A202" s="26">
        <f>Wellpath!E202</f>
        <v>0</v>
      </c>
      <c r="B202" s="22">
        <v>0</v>
      </c>
      <c r="C202" s="22">
        <f>SIN(Wellpath!$L202)^0.25</f>
        <v>0</v>
      </c>
      <c r="D202" s="22">
        <v>0</v>
      </c>
      <c r="E202" s="20">
        <f>Model!$W$32*((drdp!B202+drdp!K202)*SAGE!$B202+(drdp!E202+drdp!N202)*SAGE!$C202+(drdp!H202+drdp!Q202)*SAGE!$D202)</f>
        <v>0</v>
      </c>
      <c r="F202" s="20">
        <f>Model!$W$32*((drdp!C202+drdp!L202)*SAGE!$B202+(drdp!F202+drdp!O202)*SAGE!$C202+(drdp!I202+drdp!R202)*SAGE!$D202)</f>
        <v>0</v>
      </c>
      <c r="G202" s="20">
        <f>Model!$W$32*((drdp!D202+drdp!M202)*SAGE!$B202+(drdp!G202+drdp!P202)*SAGE!$C202+(drdp!J202+drdp!S202)*SAGE!$D202)</f>
        <v>0</v>
      </c>
      <c r="H202" s="18">
        <f>Model!$W$32*((drdp!B202)*SAGE!$B202+(drdp!E202)*SAGE!$C202+(drdp!H202)*SAGE!$D202)</f>
        <v>0</v>
      </c>
      <c r="I202" s="18">
        <f>Model!$W$32*((drdp!C202)*SAGE!$B202+(drdp!F202)*SAGE!$C202+(drdp!I202)*SAGE!$D202)</f>
        <v>0</v>
      </c>
      <c r="J202" s="18">
        <f>Model!$W$32*((drdp!D202)*SAGE!$B202+(drdp!G202)*SAGE!$C202+(drdp!J202)*SAGE!$D202)</f>
        <v>0</v>
      </c>
      <c r="K202" s="21">
        <f>SUM(E$3:E201)+H202</f>
        <v>2.5854239918028186</v>
      </c>
      <c r="L202" s="21">
        <f>SUM(F$3:F201)+I202</f>
        <v>-0.58770908773708519</v>
      </c>
      <c r="M202" s="21">
        <f>SUM(G$3:G201)+J202</f>
        <v>-0.36175603785078092</v>
      </c>
      <c r="N202" s="21"/>
      <c r="O202" s="21"/>
      <c r="P202" s="21"/>
      <c r="Q202" s="19">
        <f t="shared" si="19"/>
        <v>6.6844172173896208</v>
      </c>
      <c r="R202" s="19">
        <f t="shared" si="20"/>
        <v>0.34540197180875692</v>
      </c>
      <c r="S202" s="19">
        <f t="shared" si="21"/>
        <v>0.13086743092149564</v>
      </c>
      <c r="T202" s="19">
        <f t="shared" si="22"/>
        <v>-1.5194771756360077</v>
      </c>
      <c r="U202" s="19">
        <f t="shared" si="23"/>
        <v>-0.93529273943893754</v>
      </c>
      <c r="V202" s="19">
        <f t="shared" si="24"/>
        <v>0.21260731098866492</v>
      </c>
    </row>
    <row r="203" spans="1:22" x14ac:dyDescent="0.25">
      <c r="A203" s="26">
        <f>Wellpath!E203</f>
        <v>0</v>
      </c>
      <c r="B203" s="22">
        <v>0</v>
      </c>
      <c r="C203" s="22">
        <f>SIN(Wellpath!$L203)^0.25</f>
        <v>0</v>
      </c>
      <c r="D203" s="22">
        <v>0</v>
      </c>
      <c r="E203" s="20">
        <f>Model!$W$32*((drdp!B203+drdp!K203)*SAGE!$B203+(drdp!E203+drdp!N203)*SAGE!$C203+(drdp!H203+drdp!Q203)*SAGE!$D203)</f>
        <v>0</v>
      </c>
      <c r="F203" s="20">
        <f>Model!$W$32*((drdp!C203+drdp!L203)*SAGE!$B203+(drdp!F203+drdp!O203)*SAGE!$C203+(drdp!I203+drdp!R203)*SAGE!$D203)</f>
        <v>0</v>
      </c>
      <c r="G203" s="20">
        <f>Model!$W$32*((drdp!D203+drdp!M203)*SAGE!$B203+(drdp!G203+drdp!P203)*SAGE!$C203+(drdp!J203+drdp!S203)*SAGE!$D203)</f>
        <v>0</v>
      </c>
      <c r="H203" s="18">
        <f>Model!$W$32*((drdp!B203)*SAGE!$B203+(drdp!E203)*SAGE!$C203+(drdp!H203)*SAGE!$D203)</f>
        <v>0</v>
      </c>
      <c r="I203" s="18">
        <f>Model!$W$32*((drdp!C203)*SAGE!$B203+(drdp!F203)*SAGE!$C203+(drdp!I203)*SAGE!$D203)</f>
        <v>0</v>
      </c>
      <c r="J203" s="18">
        <f>Model!$W$32*((drdp!D203)*SAGE!$B203+(drdp!G203)*SAGE!$C203+(drdp!J203)*SAGE!$D203)</f>
        <v>0</v>
      </c>
      <c r="K203" s="21">
        <f>SUM(E$3:E202)+H203</f>
        <v>2.5854239918028186</v>
      </c>
      <c r="L203" s="21">
        <f>SUM(F$3:F202)+I203</f>
        <v>-0.58770908773708519</v>
      </c>
      <c r="M203" s="21">
        <f>SUM(G$3:G202)+J203</f>
        <v>-0.36175603785078092</v>
      </c>
      <c r="N203" s="21"/>
      <c r="O203" s="21"/>
      <c r="P203" s="21"/>
      <c r="Q203" s="19">
        <f t="shared" si="19"/>
        <v>6.6844172173896208</v>
      </c>
      <c r="R203" s="19">
        <f t="shared" si="20"/>
        <v>0.34540197180875692</v>
      </c>
      <c r="S203" s="19">
        <f t="shared" si="21"/>
        <v>0.13086743092149564</v>
      </c>
      <c r="T203" s="19">
        <f t="shared" si="22"/>
        <v>-1.5194771756360077</v>
      </c>
      <c r="U203" s="19">
        <f t="shared" si="23"/>
        <v>-0.93529273943893754</v>
      </c>
      <c r="V203" s="19">
        <f t="shared" si="24"/>
        <v>0.21260731098866492</v>
      </c>
    </row>
    <row r="204" spans="1:22" x14ac:dyDescent="0.25">
      <c r="A204" s="26">
        <f>Wellpath!E204</f>
        <v>0</v>
      </c>
      <c r="B204" s="22">
        <v>0</v>
      </c>
      <c r="C204" s="22">
        <f>SIN(Wellpath!$L204)^0.25</f>
        <v>0</v>
      </c>
      <c r="D204" s="22">
        <v>0</v>
      </c>
      <c r="E204" s="20">
        <f>Model!$W$32*((drdp!B204+drdp!K204)*SAGE!$B204+(drdp!E204+drdp!N204)*SAGE!$C204+(drdp!H204+drdp!Q204)*SAGE!$D204)</f>
        <v>0</v>
      </c>
      <c r="F204" s="20">
        <f>Model!$W$32*((drdp!C204+drdp!L204)*SAGE!$B204+(drdp!F204+drdp!O204)*SAGE!$C204+(drdp!I204+drdp!R204)*SAGE!$D204)</f>
        <v>0</v>
      </c>
      <c r="G204" s="20">
        <f>Model!$W$32*((drdp!D204+drdp!M204)*SAGE!$B204+(drdp!G204+drdp!P204)*SAGE!$C204+(drdp!J204+drdp!S204)*SAGE!$D204)</f>
        <v>0</v>
      </c>
      <c r="H204" s="18">
        <f>Model!$W$32*((drdp!B204)*SAGE!$B204+(drdp!E204)*SAGE!$C204+(drdp!H204)*SAGE!$D204)</f>
        <v>0</v>
      </c>
      <c r="I204" s="18">
        <f>Model!$W$32*((drdp!C204)*SAGE!$B204+(drdp!F204)*SAGE!$C204+(drdp!I204)*SAGE!$D204)</f>
        <v>0</v>
      </c>
      <c r="J204" s="18">
        <f>Model!$W$32*((drdp!D204)*SAGE!$B204+(drdp!G204)*SAGE!$C204+(drdp!J204)*SAGE!$D204)</f>
        <v>0</v>
      </c>
      <c r="K204" s="21">
        <f>SUM(E$3:E203)+H204</f>
        <v>2.5854239918028186</v>
      </c>
      <c r="L204" s="21">
        <f>SUM(F$3:F203)+I204</f>
        <v>-0.58770908773708519</v>
      </c>
      <c r="M204" s="21">
        <f>SUM(G$3:G203)+J204</f>
        <v>-0.36175603785078092</v>
      </c>
      <c r="N204" s="21"/>
      <c r="O204" s="21"/>
      <c r="P204" s="21"/>
      <c r="Q204" s="19">
        <f t="shared" si="19"/>
        <v>6.6844172173896208</v>
      </c>
      <c r="R204" s="19">
        <f t="shared" si="20"/>
        <v>0.34540197180875692</v>
      </c>
      <c r="S204" s="19">
        <f t="shared" si="21"/>
        <v>0.13086743092149564</v>
      </c>
      <c r="T204" s="19">
        <f t="shared" si="22"/>
        <v>-1.5194771756360077</v>
      </c>
      <c r="U204" s="19">
        <f t="shared" si="23"/>
        <v>-0.93529273943893754</v>
      </c>
      <c r="V204" s="19">
        <f t="shared" si="24"/>
        <v>0.21260731098866492</v>
      </c>
    </row>
    <row r="205" spans="1:22" x14ac:dyDescent="0.25">
      <c r="A205" s="26">
        <f>Wellpath!E205</f>
        <v>0</v>
      </c>
      <c r="B205" s="22">
        <v>0</v>
      </c>
      <c r="C205" s="22">
        <f>SIN(Wellpath!$L205)^0.25</f>
        <v>0</v>
      </c>
      <c r="D205" s="22">
        <v>0</v>
      </c>
      <c r="E205" s="20">
        <f>Model!$W$32*((drdp!B205+drdp!K205)*SAGE!$B205+(drdp!E205+drdp!N205)*SAGE!$C205+(drdp!H205+drdp!Q205)*SAGE!$D205)</f>
        <v>0</v>
      </c>
      <c r="F205" s="20">
        <f>Model!$W$32*((drdp!C205+drdp!L205)*SAGE!$B205+(drdp!F205+drdp!O205)*SAGE!$C205+(drdp!I205+drdp!R205)*SAGE!$D205)</f>
        <v>0</v>
      </c>
      <c r="G205" s="20">
        <f>Model!$W$32*((drdp!D205+drdp!M205)*SAGE!$B205+(drdp!G205+drdp!P205)*SAGE!$C205+(drdp!J205+drdp!S205)*SAGE!$D205)</f>
        <v>0</v>
      </c>
      <c r="H205" s="18">
        <f>Model!$W$32*((drdp!B205)*SAGE!$B205+(drdp!E205)*SAGE!$C205+(drdp!H205)*SAGE!$D205)</f>
        <v>0</v>
      </c>
      <c r="I205" s="18">
        <f>Model!$W$32*((drdp!C205)*SAGE!$B205+(drdp!F205)*SAGE!$C205+(drdp!I205)*SAGE!$D205)</f>
        <v>0</v>
      </c>
      <c r="J205" s="18">
        <f>Model!$W$32*((drdp!D205)*SAGE!$B205+(drdp!G205)*SAGE!$C205+(drdp!J205)*SAGE!$D205)</f>
        <v>0</v>
      </c>
      <c r="K205" s="21">
        <f>SUM(E$3:E204)+H205</f>
        <v>2.5854239918028186</v>
      </c>
      <c r="L205" s="21">
        <f>SUM(F$3:F204)+I205</f>
        <v>-0.58770908773708519</v>
      </c>
      <c r="M205" s="21">
        <f>SUM(G$3:G204)+J205</f>
        <v>-0.36175603785078092</v>
      </c>
      <c r="N205" s="21"/>
      <c r="O205" s="21"/>
      <c r="P205" s="21"/>
      <c r="Q205" s="19">
        <f t="shared" si="19"/>
        <v>6.6844172173896208</v>
      </c>
      <c r="R205" s="19">
        <f t="shared" si="20"/>
        <v>0.34540197180875692</v>
      </c>
      <c r="S205" s="19">
        <f t="shared" si="21"/>
        <v>0.13086743092149564</v>
      </c>
      <c r="T205" s="19">
        <f t="shared" si="22"/>
        <v>-1.5194771756360077</v>
      </c>
      <c r="U205" s="19">
        <f t="shared" si="23"/>
        <v>-0.93529273943893754</v>
      </c>
      <c r="V205" s="19">
        <f t="shared" si="24"/>
        <v>0.21260731098866492</v>
      </c>
    </row>
    <row r="206" spans="1:22" x14ac:dyDescent="0.25">
      <c r="A206" s="26">
        <f>Wellpath!E206</f>
        <v>0</v>
      </c>
      <c r="B206" s="22">
        <v>0</v>
      </c>
      <c r="C206" s="22">
        <f>SIN(Wellpath!$L206)^0.25</f>
        <v>0</v>
      </c>
      <c r="D206" s="22">
        <v>0</v>
      </c>
      <c r="E206" s="20">
        <f>Model!$W$32*((drdp!B206+drdp!K206)*SAGE!$B206+(drdp!E206+drdp!N206)*SAGE!$C206+(drdp!H206+drdp!Q206)*SAGE!$D206)</f>
        <v>0</v>
      </c>
      <c r="F206" s="20">
        <f>Model!$W$32*((drdp!C206+drdp!L206)*SAGE!$B206+(drdp!F206+drdp!O206)*SAGE!$C206+(drdp!I206+drdp!R206)*SAGE!$D206)</f>
        <v>0</v>
      </c>
      <c r="G206" s="20">
        <f>Model!$W$32*((drdp!D206+drdp!M206)*SAGE!$B206+(drdp!G206+drdp!P206)*SAGE!$C206+(drdp!J206+drdp!S206)*SAGE!$D206)</f>
        <v>0</v>
      </c>
      <c r="H206" s="18">
        <f>Model!$W$32*((drdp!B206)*SAGE!$B206+(drdp!E206)*SAGE!$C206+(drdp!H206)*SAGE!$D206)</f>
        <v>0</v>
      </c>
      <c r="I206" s="18">
        <f>Model!$W$32*((drdp!C206)*SAGE!$B206+(drdp!F206)*SAGE!$C206+(drdp!I206)*SAGE!$D206)</f>
        <v>0</v>
      </c>
      <c r="J206" s="18">
        <f>Model!$W$32*((drdp!D206)*SAGE!$B206+(drdp!G206)*SAGE!$C206+(drdp!J206)*SAGE!$D206)</f>
        <v>0</v>
      </c>
      <c r="K206" s="21">
        <f>SUM(E$3:E205)+H206</f>
        <v>2.5854239918028186</v>
      </c>
      <c r="L206" s="21">
        <f>SUM(F$3:F205)+I206</f>
        <v>-0.58770908773708519</v>
      </c>
      <c r="M206" s="21">
        <f>SUM(G$3:G205)+J206</f>
        <v>-0.36175603785078092</v>
      </c>
      <c r="N206" s="21"/>
      <c r="O206" s="21"/>
      <c r="P206" s="21"/>
      <c r="Q206" s="19">
        <f t="shared" si="19"/>
        <v>6.6844172173896208</v>
      </c>
      <c r="R206" s="19">
        <f t="shared" si="20"/>
        <v>0.34540197180875692</v>
      </c>
      <c r="S206" s="19">
        <f t="shared" si="21"/>
        <v>0.13086743092149564</v>
      </c>
      <c r="T206" s="19">
        <f t="shared" si="22"/>
        <v>-1.5194771756360077</v>
      </c>
      <c r="U206" s="19">
        <f t="shared" si="23"/>
        <v>-0.93529273943893754</v>
      </c>
      <c r="V206" s="19">
        <f t="shared" si="24"/>
        <v>0.21260731098866492</v>
      </c>
    </row>
    <row r="207" spans="1:22" x14ac:dyDescent="0.25">
      <c r="A207" s="26">
        <f>Wellpath!E207</f>
        <v>0</v>
      </c>
      <c r="B207" s="22">
        <v>0</v>
      </c>
      <c r="C207" s="22">
        <f>SIN(Wellpath!$L207)^0.25</f>
        <v>0</v>
      </c>
      <c r="D207" s="22">
        <v>0</v>
      </c>
      <c r="E207" s="20">
        <f>Model!$W$32*((drdp!B207+drdp!K207)*SAGE!$B207+(drdp!E207+drdp!N207)*SAGE!$C207+(drdp!H207+drdp!Q207)*SAGE!$D207)</f>
        <v>0</v>
      </c>
      <c r="F207" s="20">
        <f>Model!$W$32*((drdp!C207+drdp!L207)*SAGE!$B207+(drdp!F207+drdp!O207)*SAGE!$C207+(drdp!I207+drdp!R207)*SAGE!$D207)</f>
        <v>0</v>
      </c>
      <c r="G207" s="20">
        <f>Model!$W$32*((drdp!D207+drdp!M207)*SAGE!$B207+(drdp!G207+drdp!P207)*SAGE!$C207+(drdp!J207+drdp!S207)*SAGE!$D207)</f>
        <v>0</v>
      </c>
      <c r="H207" s="18">
        <f>Model!$W$32*((drdp!B207)*SAGE!$B207+(drdp!E207)*SAGE!$C207+(drdp!H207)*SAGE!$D207)</f>
        <v>0</v>
      </c>
      <c r="I207" s="18">
        <f>Model!$W$32*((drdp!C207)*SAGE!$B207+(drdp!F207)*SAGE!$C207+(drdp!I207)*SAGE!$D207)</f>
        <v>0</v>
      </c>
      <c r="J207" s="18">
        <f>Model!$W$32*((drdp!D207)*SAGE!$B207+(drdp!G207)*SAGE!$C207+(drdp!J207)*SAGE!$D207)</f>
        <v>0</v>
      </c>
      <c r="K207" s="21">
        <f>SUM(E$3:E206)+H207</f>
        <v>2.5854239918028186</v>
      </c>
      <c r="L207" s="21">
        <f>SUM(F$3:F206)+I207</f>
        <v>-0.58770908773708519</v>
      </c>
      <c r="M207" s="21">
        <f>SUM(G$3:G206)+J207</f>
        <v>-0.36175603785078092</v>
      </c>
      <c r="N207" s="21"/>
      <c r="O207" s="21"/>
      <c r="P207" s="21"/>
      <c r="Q207" s="19">
        <f t="shared" si="19"/>
        <v>6.6844172173896208</v>
      </c>
      <c r="R207" s="19">
        <f t="shared" si="20"/>
        <v>0.34540197180875692</v>
      </c>
      <c r="S207" s="19">
        <f t="shared" si="21"/>
        <v>0.13086743092149564</v>
      </c>
      <c r="T207" s="19">
        <f t="shared" si="22"/>
        <v>-1.5194771756360077</v>
      </c>
      <c r="U207" s="19">
        <f t="shared" si="23"/>
        <v>-0.93529273943893754</v>
      </c>
      <c r="V207" s="19">
        <f t="shared" si="24"/>
        <v>0.21260731098866492</v>
      </c>
    </row>
    <row r="208" spans="1:22" x14ac:dyDescent="0.25">
      <c r="A208" s="26">
        <f>Wellpath!E208</f>
        <v>0</v>
      </c>
      <c r="B208" s="22">
        <v>0</v>
      </c>
      <c r="C208" s="22">
        <f>SIN(Wellpath!$L208)^0.25</f>
        <v>0</v>
      </c>
      <c r="D208" s="22">
        <v>0</v>
      </c>
      <c r="E208" s="20">
        <f>Model!$W$32*((drdp!B208+drdp!K208)*SAGE!$B208+(drdp!E208+drdp!N208)*SAGE!$C208+(drdp!H208+drdp!Q208)*SAGE!$D208)</f>
        <v>0</v>
      </c>
      <c r="F208" s="20">
        <f>Model!$W$32*((drdp!C208+drdp!L208)*SAGE!$B208+(drdp!F208+drdp!O208)*SAGE!$C208+(drdp!I208+drdp!R208)*SAGE!$D208)</f>
        <v>0</v>
      </c>
      <c r="G208" s="20">
        <f>Model!$W$32*((drdp!D208+drdp!M208)*SAGE!$B208+(drdp!G208+drdp!P208)*SAGE!$C208+(drdp!J208+drdp!S208)*SAGE!$D208)</f>
        <v>0</v>
      </c>
      <c r="H208" s="18">
        <f>Model!$W$32*((drdp!B208)*SAGE!$B208+(drdp!E208)*SAGE!$C208+(drdp!H208)*SAGE!$D208)</f>
        <v>0</v>
      </c>
      <c r="I208" s="18">
        <f>Model!$W$32*((drdp!C208)*SAGE!$B208+(drdp!F208)*SAGE!$C208+(drdp!I208)*SAGE!$D208)</f>
        <v>0</v>
      </c>
      <c r="J208" s="18">
        <f>Model!$W$32*((drdp!D208)*SAGE!$B208+(drdp!G208)*SAGE!$C208+(drdp!J208)*SAGE!$D208)</f>
        <v>0</v>
      </c>
      <c r="K208" s="21">
        <f>SUM(E$3:E207)+H208</f>
        <v>2.5854239918028186</v>
      </c>
      <c r="L208" s="21">
        <f>SUM(F$3:F207)+I208</f>
        <v>-0.58770908773708519</v>
      </c>
      <c r="M208" s="21">
        <f>SUM(G$3:G207)+J208</f>
        <v>-0.36175603785078092</v>
      </c>
      <c r="N208" s="21"/>
      <c r="O208" s="21"/>
      <c r="P208" s="21"/>
      <c r="Q208" s="19">
        <f t="shared" si="19"/>
        <v>6.6844172173896208</v>
      </c>
      <c r="R208" s="19">
        <f t="shared" si="20"/>
        <v>0.34540197180875692</v>
      </c>
      <c r="S208" s="19">
        <f t="shared" si="21"/>
        <v>0.13086743092149564</v>
      </c>
      <c r="T208" s="19">
        <f t="shared" si="22"/>
        <v>-1.5194771756360077</v>
      </c>
      <c r="U208" s="19">
        <f t="shared" si="23"/>
        <v>-0.93529273943893754</v>
      </c>
      <c r="V208" s="19">
        <f t="shared" si="24"/>
        <v>0.21260731098866492</v>
      </c>
    </row>
    <row r="209" spans="1:22" x14ac:dyDescent="0.25">
      <c r="A209" s="26">
        <f>Wellpath!E209</f>
        <v>0</v>
      </c>
      <c r="B209" s="22">
        <v>0</v>
      </c>
      <c r="C209" s="22">
        <f>SIN(Wellpath!$L209)^0.25</f>
        <v>0</v>
      </c>
      <c r="D209" s="22">
        <v>0</v>
      </c>
      <c r="E209" s="20">
        <f>Model!$W$32*((drdp!B209+drdp!K209)*SAGE!$B209+(drdp!E209+drdp!N209)*SAGE!$C209+(drdp!H209+drdp!Q209)*SAGE!$D209)</f>
        <v>0</v>
      </c>
      <c r="F209" s="20">
        <f>Model!$W$32*((drdp!C209+drdp!L209)*SAGE!$B209+(drdp!F209+drdp!O209)*SAGE!$C209+(drdp!I209+drdp!R209)*SAGE!$D209)</f>
        <v>0</v>
      </c>
      <c r="G209" s="20">
        <f>Model!$W$32*((drdp!D209+drdp!M209)*SAGE!$B209+(drdp!G209+drdp!P209)*SAGE!$C209+(drdp!J209+drdp!S209)*SAGE!$D209)</f>
        <v>0</v>
      </c>
      <c r="H209" s="18">
        <f>Model!$W$32*((drdp!B209)*SAGE!$B209+(drdp!E209)*SAGE!$C209+(drdp!H209)*SAGE!$D209)</f>
        <v>0</v>
      </c>
      <c r="I209" s="18">
        <f>Model!$W$32*((drdp!C209)*SAGE!$B209+(drdp!F209)*SAGE!$C209+(drdp!I209)*SAGE!$D209)</f>
        <v>0</v>
      </c>
      <c r="J209" s="18">
        <f>Model!$W$32*((drdp!D209)*SAGE!$B209+(drdp!G209)*SAGE!$C209+(drdp!J209)*SAGE!$D209)</f>
        <v>0</v>
      </c>
      <c r="K209" s="21">
        <f>SUM(E$3:E208)+H209</f>
        <v>2.5854239918028186</v>
      </c>
      <c r="L209" s="21">
        <f>SUM(F$3:F208)+I209</f>
        <v>-0.58770908773708519</v>
      </c>
      <c r="M209" s="21">
        <f>SUM(G$3:G208)+J209</f>
        <v>-0.36175603785078092</v>
      </c>
      <c r="N209" s="21"/>
      <c r="O209" s="21"/>
      <c r="P209" s="21"/>
      <c r="Q209" s="19">
        <f t="shared" si="19"/>
        <v>6.6844172173896208</v>
      </c>
      <c r="R209" s="19">
        <f t="shared" si="20"/>
        <v>0.34540197180875692</v>
      </c>
      <c r="S209" s="19">
        <f t="shared" si="21"/>
        <v>0.13086743092149564</v>
      </c>
      <c r="T209" s="19">
        <f t="shared" si="22"/>
        <v>-1.5194771756360077</v>
      </c>
      <c r="U209" s="19">
        <f t="shared" si="23"/>
        <v>-0.93529273943893754</v>
      </c>
      <c r="V209" s="19">
        <f t="shared" si="24"/>
        <v>0.21260731098866492</v>
      </c>
    </row>
    <row r="210" spans="1:22" x14ac:dyDescent="0.25">
      <c r="A210" s="26">
        <f>Wellpath!E210</f>
        <v>0</v>
      </c>
      <c r="B210" s="22">
        <v>0</v>
      </c>
      <c r="C210" s="22">
        <f>SIN(Wellpath!$L210)^0.25</f>
        <v>0</v>
      </c>
      <c r="D210" s="22">
        <v>0</v>
      </c>
      <c r="E210" s="20">
        <f>Model!$W$32*((drdp!B210+drdp!K210)*SAGE!$B210+(drdp!E210+drdp!N210)*SAGE!$C210+(drdp!H210+drdp!Q210)*SAGE!$D210)</f>
        <v>0</v>
      </c>
      <c r="F210" s="20">
        <f>Model!$W$32*((drdp!C210+drdp!L210)*SAGE!$B210+(drdp!F210+drdp!O210)*SAGE!$C210+(drdp!I210+drdp!R210)*SAGE!$D210)</f>
        <v>0</v>
      </c>
      <c r="G210" s="20">
        <f>Model!$W$32*((drdp!D210+drdp!M210)*SAGE!$B210+(drdp!G210+drdp!P210)*SAGE!$C210+(drdp!J210+drdp!S210)*SAGE!$D210)</f>
        <v>0</v>
      </c>
      <c r="H210" s="18">
        <f>Model!$W$32*((drdp!B210)*SAGE!$B210+(drdp!E210)*SAGE!$C210+(drdp!H210)*SAGE!$D210)</f>
        <v>0</v>
      </c>
      <c r="I210" s="18">
        <f>Model!$W$32*((drdp!C210)*SAGE!$B210+(drdp!F210)*SAGE!$C210+(drdp!I210)*SAGE!$D210)</f>
        <v>0</v>
      </c>
      <c r="J210" s="18">
        <f>Model!$W$32*((drdp!D210)*SAGE!$B210+(drdp!G210)*SAGE!$C210+(drdp!J210)*SAGE!$D210)</f>
        <v>0</v>
      </c>
      <c r="K210" s="21">
        <f>SUM(E$3:E209)+H210</f>
        <v>2.5854239918028186</v>
      </c>
      <c r="L210" s="21">
        <f>SUM(F$3:F209)+I210</f>
        <v>-0.58770908773708519</v>
      </c>
      <c r="M210" s="21">
        <f>SUM(G$3:G209)+J210</f>
        <v>-0.36175603785078092</v>
      </c>
      <c r="N210" s="21"/>
      <c r="O210" s="21"/>
      <c r="P210" s="21"/>
      <c r="Q210" s="19">
        <f t="shared" si="19"/>
        <v>6.6844172173896208</v>
      </c>
      <c r="R210" s="19">
        <f t="shared" si="20"/>
        <v>0.34540197180875692</v>
      </c>
      <c r="S210" s="19">
        <f t="shared" si="21"/>
        <v>0.13086743092149564</v>
      </c>
      <c r="T210" s="19">
        <f t="shared" si="22"/>
        <v>-1.5194771756360077</v>
      </c>
      <c r="U210" s="19">
        <f t="shared" si="23"/>
        <v>-0.93529273943893754</v>
      </c>
      <c r="V210" s="19">
        <f t="shared" si="24"/>
        <v>0.21260731098866492</v>
      </c>
    </row>
    <row r="211" spans="1:22" x14ac:dyDescent="0.25">
      <c r="A211" s="26">
        <f>Wellpath!E211</f>
        <v>0</v>
      </c>
      <c r="B211" s="22">
        <v>0</v>
      </c>
      <c r="C211" s="22">
        <f>SIN(Wellpath!$L211)^0.25</f>
        <v>0</v>
      </c>
      <c r="D211" s="22">
        <v>0</v>
      </c>
      <c r="E211" s="20">
        <f>Model!$W$32*((drdp!B211+drdp!K211)*SAGE!$B211+(drdp!E211+drdp!N211)*SAGE!$C211+(drdp!H211+drdp!Q211)*SAGE!$D211)</f>
        <v>0</v>
      </c>
      <c r="F211" s="20">
        <f>Model!$W$32*((drdp!C211+drdp!L211)*SAGE!$B211+(drdp!F211+drdp!O211)*SAGE!$C211+(drdp!I211+drdp!R211)*SAGE!$D211)</f>
        <v>0</v>
      </c>
      <c r="G211" s="20">
        <f>Model!$W$32*((drdp!D211+drdp!M211)*SAGE!$B211+(drdp!G211+drdp!P211)*SAGE!$C211+(drdp!J211+drdp!S211)*SAGE!$D211)</f>
        <v>0</v>
      </c>
      <c r="H211" s="18">
        <f>Model!$W$32*((drdp!B211)*SAGE!$B211+(drdp!E211)*SAGE!$C211+(drdp!H211)*SAGE!$D211)</f>
        <v>0</v>
      </c>
      <c r="I211" s="18">
        <f>Model!$W$32*((drdp!C211)*SAGE!$B211+(drdp!F211)*SAGE!$C211+(drdp!I211)*SAGE!$D211)</f>
        <v>0</v>
      </c>
      <c r="J211" s="18">
        <f>Model!$W$32*((drdp!D211)*SAGE!$B211+(drdp!G211)*SAGE!$C211+(drdp!J211)*SAGE!$D211)</f>
        <v>0</v>
      </c>
      <c r="K211" s="21">
        <f>SUM(E$3:E210)+H211</f>
        <v>2.5854239918028186</v>
      </c>
      <c r="L211" s="21">
        <f>SUM(F$3:F210)+I211</f>
        <v>-0.58770908773708519</v>
      </c>
      <c r="M211" s="21">
        <f>SUM(G$3:G210)+J211</f>
        <v>-0.36175603785078092</v>
      </c>
      <c r="N211" s="21"/>
      <c r="O211" s="21"/>
      <c r="P211" s="21"/>
      <c r="Q211" s="19">
        <f t="shared" si="19"/>
        <v>6.6844172173896208</v>
      </c>
      <c r="R211" s="19">
        <f t="shared" si="20"/>
        <v>0.34540197180875692</v>
      </c>
      <c r="S211" s="19">
        <f t="shared" si="21"/>
        <v>0.13086743092149564</v>
      </c>
      <c r="T211" s="19">
        <f t="shared" si="22"/>
        <v>-1.5194771756360077</v>
      </c>
      <c r="U211" s="19">
        <f t="shared" si="23"/>
        <v>-0.93529273943893754</v>
      </c>
      <c r="V211" s="19">
        <f t="shared" si="24"/>
        <v>0.21260731098866492</v>
      </c>
    </row>
    <row r="212" spans="1:22" x14ac:dyDescent="0.25">
      <c r="A212" s="26">
        <f>Wellpath!E212</f>
        <v>0</v>
      </c>
      <c r="B212" s="22">
        <v>0</v>
      </c>
      <c r="C212" s="22">
        <f>SIN(Wellpath!$L212)^0.25</f>
        <v>0</v>
      </c>
      <c r="D212" s="22">
        <v>0</v>
      </c>
      <c r="E212" s="20">
        <f>Model!$W$32*((drdp!B212+drdp!K212)*SAGE!$B212+(drdp!E212+drdp!N212)*SAGE!$C212+(drdp!H212+drdp!Q212)*SAGE!$D212)</f>
        <v>0</v>
      </c>
      <c r="F212" s="20">
        <f>Model!$W$32*((drdp!C212+drdp!L212)*SAGE!$B212+(drdp!F212+drdp!O212)*SAGE!$C212+(drdp!I212+drdp!R212)*SAGE!$D212)</f>
        <v>0</v>
      </c>
      <c r="G212" s="20">
        <f>Model!$W$32*((drdp!D212+drdp!M212)*SAGE!$B212+(drdp!G212+drdp!P212)*SAGE!$C212+(drdp!J212+drdp!S212)*SAGE!$D212)</f>
        <v>0</v>
      </c>
      <c r="H212" s="18">
        <f>Model!$W$32*((drdp!B212)*SAGE!$B212+(drdp!E212)*SAGE!$C212+(drdp!H212)*SAGE!$D212)</f>
        <v>0</v>
      </c>
      <c r="I212" s="18">
        <f>Model!$W$32*((drdp!C212)*SAGE!$B212+(drdp!F212)*SAGE!$C212+(drdp!I212)*SAGE!$D212)</f>
        <v>0</v>
      </c>
      <c r="J212" s="18">
        <f>Model!$W$32*((drdp!D212)*SAGE!$B212+(drdp!G212)*SAGE!$C212+(drdp!J212)*SAGE!$D212)</f>
        <v>0</v>
      </c>
      <c r="K212" s="21">
        <f>SUM(E$3:E211)+H212</f>
        <v>2.5854239918028186</v>
      </c>
      <c r="L212" s="21">
        <f>SUM(F$3:F211)+I212</f>
        <v>-0.58770908773708519</v>
      </c>
      <c r="M212" s="21">
        <f>SUM(G$3:G211)+J212</f>
        <v>-0.36175603785078092</v>
      </c>
      <c r="N212" s="21"/>
      <c r="O212" s="21"/>
      <c r="P212" s="21"/>
      <c r="Q212" s="19">
        <f t="shared" si="19"/>
        <v>6.6844172173896208</v>
      </c>
      <c r="R212" s="19">
        <f t="shared" si="20"/>
        <v>0.34540197180875692</v>
      </c>
      <c r="S212" s="19">
        <f t="shared" si="21"/>
        <v>0.13086743092149564</v>
      </c>
      <c r="T212" s="19">
        <f t="shared" si="22"/>
        <v>-1.5194771756360077</v>
      </c>
      <c r="U212" s="19">
        <f t="shared" si="23"/>
        <v>-0.93529273943893754</v>
      </c>
      <c r="V212" s="19">
        <f t="shared" si="24"/>
        <v>0.21260731098866492</v>
      </c>
    </row>
    <row r="213" spans="1:22" x14ac:dyDescent="0.25">
      <c r="A213" s="26">
        <f>Wellpath!E213</f>
        <v>0</v>
      </c>
      <c r="B213" s="22">
        <v>0</v>
      </c>
      <c r="C213" s="22">
        <f>SIN(Wellpath!$L213)^0.25</f>
        <v>0</v>
      </c>
      <c r="D213" s="22">
        <v>0</v>
      </c>
      <c r="E213" s="20">
        <f>Model!$W$32*((drdp!B213+drdp!K213)*SAGE!$B213+(drdp!E213+drdp!N213)*SAGE!$C213+(drdp!H213+drdp!Q213)*SAGE!$D213)</f>
        <v>0</v>
      </c>
      <c r="F213" s="20">
        <f>Model!$W$32*((drdp!C213+drdp!L213)*SAGE!$B213+(drdp!F213+drdp!O213)*SAGE!$C213+(drdp!I213+drdp!R213)*SAGE!$D213)</f>
        <v>0</v>
      </c>
      <c r="G213" s="20">
        <f>Model!$W$32*((drdp!D213+drdp!M213)*SAGE!$B213+(drdp!G213+drdp!P213)*SAGE!$C213+(drdp!J213+drdp!S213)*SAGE!$D213)</f>
        <v>0</v>
      </c>
      <c r="H213" s="18">
        <f>Model!$W$32*((drdp!B213)*SAGE!$B213+(drdp!E213)*SAGE!$C213+(drdp!H213)*SAGE!$D213)</f>
        <v>0</v>
      </c>
      <c r="I213" s="18">
        <f>Model!$W$32*((drdp!C213)*SAGE!$B213+(drdp!F213)*SAGE!$C213+(drdp!I213)*SAGE!$D213)</f>
        <v>0</v>
      </c>
      <c r="J213" s="18">
        <f>Model!$W$32*((drdp!D213)*SAGE!$B213+(drdp!G213)*SAGE!$C213+(drdp!J213)*SAGE!$D213)</f>
        <v>0</v>
      </c>
      <c r="K213" s="21">
        <f>SUM(E$3:E212)+H213</f>
        <v>2.5854239918028186</v>
      </c>
      <c r="L213" s="21">
        <f>SUM(F$3:F212)+I213</f>
        <v>-0.58770908773708519</v>
      </c>
      <c r="M213" s="21">
        <f>SUM(G$3:G212)+J213</f>
        <v>-0.36175603785078092</v>
      </c>
      <c r="N213" s="21"/>
      <c r="O213" s="21"/>
      <c r="P213" s="21"/>
      <c r="Q213" s="19">
        <f t="shared" si="19"/>
        <v>6.6844172173896208</v>
      </c>
      <c r="R213" s="19">
        <f t="shared" si="20"/>
        <v>0.34540197180875692</v>
      </c>
      <c r="S213" s="19">
        <f t="shared" si="21"/>
        <v>0.13086743092149564</v>
      </c>
      <c r="T213" s="19">
        <f t="shared" si="22"/>
        <v>-1.5194771756360077</v>
      </c>
      <c r="U213" s="19">
        <f t="shared" si="23"/>
        <v>-0.93529273943893754</v>
      </c>
      <c r="V213" s="19">
        <f t="shared" si="24"/>
        <v>0.21260731098866492</v>
      </c>
    </row>
    <row r="214" spans="1:22" x14ac:dyDescent="0.25">
      <c r="A214" s="26">
        <f>Wellpath!E214</f>
        <v>0</v>
      </c>
      <c r="B214" s="22">
        <v>0</v>
      </c>
      <c r="C214" s="22">
        <f>SIN(Wellpath!$L214)^0.25</f>
        <v>0</v>
      </c>
      <c r="D214" s="22">
        <v>0</v>
      </c>
      <c r="E214" s="20">
        <f>Model!$W$32*((drdp!B214+drdp!K214)*SAGE!$B214+(drdp!E214+drdp!N214)*SAGE!$C214+(drdp!H214+drdp!Q214)*SAGE!$D214)</f>
        <v>0</v>
      </c>
      <c r="F214" s="20">
        <f>Model!$W$32*((drdp!C214+drdp!L214)*SAGE!$B214+(drdp!F214+drdp!O214)*SAGE!$C214+(drdp!I214+drdp!R214)*SAGE!$D214)</f>
        <v>0</v>
      </c>
      <c r="G214" s="20">
        <f>Model!$W$32*((drdp!D214+drdp!M214)*SAGE!$B214+(drdp!G214+drdp!P214)*SAGE!$C214+(drdp!J214+drdp!S214)*SAGE!$D214)</f>
        <v>0</v>
      </c>
      <c r="H214" s="18">
        <f>Model!$W$32*((drdp!B214)*SAGE!$B214+(drdp!E214)*SAGE!$C214+(drdp!H214)*SAGE!$D214)</f>
        <v>0</v>
      </c>
      <c r="I214" s="18">
        <f>Model!$W$32*((drdp!C214)*SAGE!$B214+(drdp!F214)*SAGE!$C214+(drdp!I214)*SAGE!$D214)</f>
        <v>0</v>
      </c>
      <c r="J214" s="18">
        <f>Model!$W$32*((drdp!D214)*SAGE!$B214+(drdp!G214)*SAGE!$C214+(drdp!J214)*SAGE!$D214)</f>
        <v>0</v>
      </c>
      <c r="K214" s="21">
        <f>SUM(E$3:E213)+H214</f>
        <v>2.5854239918028186</v>
      </c>
      <c r="L214" s="21">
        <f>SUM(F$3:F213)+I214</f>
        <v>-0.58770908773708519</v>
      </c>
      <c r="M214" s="21">
        <f>SUM(G$3:G213)+J214</f>
        <v>-0.36175603785078092</v>
      </c>
      <c r="N214" s="21"/>
      <c r="O214" s="21"/>
      <c r="P214" s="21"/>
      <c r="Q214" s="19">
        <f t="shared" si="19"/>
        <v>6.6844172173896208</v>
      </c>
      <c r="R214" s="19">
        <f t="shared" si="20"/>
        <v>0.34540197180875692</v>
      </c>
      <c r="S214" s="19">
        <f t="shared" si="21"/>
        <v>0.13086743092149564</v>
      </c>
      <c r="T214" s="19">
        <f t="shared" si="22"/>
        <v>-1.5194771756360077</v>
      </c>
      <c r="U214" s="19">
        <f t="shared" si="23"/>
        <v>-0.93529273943893754</v>
      </c>
      <c r="V214" s="19">
        <f t="shared" si="24"/>
        <v>0.21260731098866492</v>
      </c>
    </row>
    <row r="215" spans="1:22" x14ac:dyDescent="0.25">
      <c r="A215" s="26">
        <f>Wellpath!E215</f>
        <v>0</v>
      </c>
      <c r="B215" s="22">
        <v>0</v>
      </c>
      <c r="C215" s="22">
        <f>SIN(Wellpath!$L215)^0.25</f>
        <v>0</v>
      </c>
      <c r="D215" s="22">
        <v>0</v>
      </c>
      <c r="E215" s="20">
        <f>Model!$W$32*((drdp!B215+drdp!K215)*SAGE!$B215+(drdp!E215+drdp!N215)*SAGE!$C215+(drdp!H215+drdp!Q215)*SAGE!$D215)</f>
        <v>0</v>
      </c>
      <c r="F215" s="20">
        <f>Model!$W$32*((drdp!C215+drdp!L215)*SAGE!$B215+(drdp!F215+drdp!O215)*SAGE!$C215+(drdp!I215+drdp!R215)*SAGE!$D215)</f>
        <v>0</v>
      </c>
      <c r="G215" s="20">
        <f>Model!$W$32*((drdp!D215+drdp!M215)*SAGE!$B215+(drdp!G215+drdp!P215)*SAGE!$C215+(drdp!J215+drdp!S215)*SAGE!$D215)</f>
        <v>0</v>
      </c>
      <c r="H215" s="18">
        <f>Model!$W$32*((drdp!B215)*SAGE!$B215+(drdp!E215)*SAGE!$C215+(drdp!H215)*SAGE!$D215)</f>
        <v>0</v>
      </c>
      <c r="I215" s="18">
        <f>Model!$W$32*((drdp!C215)*SAGE!$B215+(drdp!F215)*SAGE!$C215+(drdp!I215)*SAGE!$D215)</f>
        <v>0</v>
      </c>
      <c r="J215" s="18">
        <f>Model!$W$32*((drdp!D215)*SAGE!$B215+(drdp!G215)*SAGE!$C215+(drdp!J215)*SAGE!$D215)</f>
        <v>0</v>
      </c>
      <c r="K215" s="21">
        <f>SUM(E$3:E214)+H215</f>
        <v>2.5854239918028186</v>
      </c>
      <c r="L215" s="21">
        <f>SUM(F$3:F214)+I215</f>
        <v>-0.58770908773708519</v>
      </c>
      <c r="M215" s="21">
        <f>SUM(G$3:G214)+J215</f>
        <v>-0.36175603785078092</v>
      </c>
      <c r="N215" s="21"/>
      <c r="O215" s="21"/>
      <c r="P215" s="21"/>
      <c r="Q215" s="19">
        <f t="shared" si="19"/>
        <v>6.6844172173896208</v>
      </c>
      <c r="R215" s="19">
        <f t="shared" si="20"/>
        <v>0.34540197180875692</v>
      </c>
      <c r="S215" s="19">
        <f t="shared" si="21"/>
        <v>0.13086743092149564</v>
      </c>
      <c r="T215" s="19">
        <f t="shared" si="22"/>
        <v>-1.5194771756360077</v>
      </c>
      <c r="U215" s="19">
        <f t="shared" si="23"/>
        <v>-0.93529273943893754</v>
      </c>
      <c r="V215" s="19">
        <f t="shared" si="24"/>
        <v>0.21260731098866492</v>
      </c>
    </row>
    <row r="216" spans="1:22" x14ac:dyDescent="0.25">
      <c r="A216" s="26">
        <f>Wellpath!E216</f>
        <v>0</v>
      </c>
      <c r="B216" s="22">
        <v>0</v>
      </c>
      <c r="C216" s="22">
        <f>SIN(Wellpath!$L216)^0.25</f>
        <v>0</v>
      </c>
      <c r="D216" s="22">
        <v>0</v>
      </c>
      <c r="E216" s="20">
        <f>Model!$W$32*((drdp!B216+drdp!K216)*SAGE!$B216+(drdp!E216+drdp!N216)*SAGE!$C216+(drdp!H216+drdp!Q216)*SAGE!$D216)</f>
        <v>0</v>
      </c>
      <c r="F216" s="20">
        <f>Model!$W$32*((drdp!C216+drdp!L216)*SAGE!$B216+(drdp!F216+drdp!O216)*SAGE!$C216+(drdp!I216+drdp!R216)*SAGE!$D216)</f>
        <v>0</v>
      </c>
      <c r="G216" s="20">
        <f>Model!$W$32*((drdp!D216+drdp!M216)*SAGE!$B216+(drdp!G216+drdp!P216)*SAGE!$C216+(drdp!J216+drdp!S216)*SAGE!$D216)</f>
        <v>0</v>
      </c>
      <c r="H216" s="18">
        <f>Model!$W$32*((drdp!B216)*SAGE!$B216+(drdp!E216)*SAGE!$C216+(drdp!H216)*SAGE!$D216)</f>
        <v>0</v>
      </c>
      <c r="I216" s="18">
        <f>Model!$W$32*((drdp!C216)*SAGE!$B216+(drdp!F216)*SAGE!$C216+(drdp!I216)*SAGE!$D216)</f>
        <v>0</v>
      </c>
      <c r="J216" s="18">
        <f>Model!$W$32*((drdp!D216)*SAGE!$B216+(drdp!G216)*SAGE!$C216+(drdp!J216)*SAGE!$D216)</f>
        <v>0</v>
      </c>
      <c r="K216" s="21">
        <f>SUM(E$3:E215)+H216</f>
        <v>2.5854239918028186</v>
      </c>
      <c r="L216" s="21">
        <f>SUM(F$3:F215)+I216</f>
        <v>-0.58770908773708519</v>
      </c>
      <c r="M216" s="21">
        <f>SUM(G$3:G215)+J216</f>
        <v>-0.36175603785078092</v>
      </c>
      <c r="N216" s="21"/>
      <c r="O216" s="21"/>
      <c r="P216" s="21"/>
      <c r="Q216" s="19">
        <f t="shared" si="19"/>
        <v>6.6844172173896208</v>
      </c>
      <c r="R216" s="19">
        <f t="shared" si="20"/>
        <v>0.34540197180875692</v>
      </c>
      <c r="S216" s="19">
        <f t="shared" si="21"/>
        <v>0.13086743092149564</v>
      </c>
      <c r="T216" s="19">
        <f t="shared" si="22"/>
        <v>-1.5194771756360077</v>
      </c>
      <c r="U216" s="19">
        <f t="shared" si="23"/>
        <v>-0.93529273943893754</v>
      </c>
      <c r="V216" s="19">
        <f t="shared" si="24"/>
        <v>0.21260731098866492</v>
      </c>
    </row>
    <row r="217" spans="1:22" x14ac:dyDescent="0.25">
      <c r="A217" s="26">
        <f>Wellpath!E217</f>
        <v>0</v>
      </c>
      <c r="B217" s="22">
        <v>0</v>
      </c>
      <c r="C217" s="22">
        <f>SIN(Wellpath!$L217)^0.25</f>
        <v>0</v>
      </c>
      <c r="D217" s="22">
        <v>0</v>
      </c>
      <c r="E217" s="20">
        <f>Model!$W$32*((drdp!B217+drdp!K217)*SAGE!$B217+(drdp!E217+drdp!N217)*SAGE!$C217+(drdp!H217+drdp!Q217)*SAGE!$D217)</f>
        <v>0</v>
      </c>
      <c r="F217" s="20">
        <f>Model!$W$32*((drdp!C217+drdp!L217)*SAGE!$B217+(drdp!F217+drdp!O217)*SAGE!$C217+(drdp!I217+drdp!R217)*SAGE!$D217)</f>
        <v>0</v>
      </c>
      <c r="G217" s="20">
        <f>Model!$W$32*((drdp!D217+drdp!M217)*SAGE!$B217+(drdp!G217+drdp!P217)*SAGE!$C217+(drdp!J217+drdp!S217)*SAGE!$D217)</f>
        <v>0</v>
      </c>
      <c r="H217" s="18">
        <f>Model!$W$32*((drdp!B217)*SAGE!$B217+(drdp!E217)*SAGE!$C217+(drdp!H217)*SAGE!$D217)</f>
        <v>0</v>
      </c>
      <c r="I217" s="18">
        <f>Model!$W$32*((drdp!C217)*SAGE!$B217+(drdp!F217)*SAGE!$C217+(drdp!I217)*SAGE!$D217)</f>
        <v>0</v>
      </c>
      <c r="J217" s="18">
        <f>Model!$W$32*((drdp!D217)*SAGE!$B217+(drdp!G217)*SAGE!$C217+(drdp!J217)*SAGE!$D217)</f>
        <v>0</v>
      </c>
      <c r="K217" s="21">
        <f>SUM(E$3:E216)+H217</f>
        <v>2.5854239918028186</v>
      </c>
      <c r="L217" s="21">
        <f>SUM(F$3:F216)+I217</f>
        <v>-0.58770908773708519</v>
      </c>
      <c r="M217" s="21">
        <f>SUM(G$3:G216)+J217</f>
        <v>-0.36175603785078092</v>
      </c>
      <c r="N217" s="21"/>
      <c r="O217" s="21"/>
      <c r="P217" s="21"/>
      <c r="Q217" s="19">
        <f t="shared" si="19"/>
        <v>6.6844172173896208</v>
      </c>
      <c r="R217" s="19">
        <f t="shared" si="20"/>
        <v>0.34540197180875692</v>
      </c>
      <c r="S217" s="19">
        <f t="shared" si="21"/>
        <v>0.13086743092149564</v>
      </c>
      <c r="T217" s="19">
        <f t="shared" si="22"/>
        <v>-1.5194771756360077</v>
      </c>
      <c r="U217" s="19">
        <f t="shared" si="23"/>
        <v>-0.93529273943893754</v>
      </c>
      <c r="V217" s="19">
        <f t="shared" si="24"/>
        <v>0.21260731098866492</v>
      </c>
    </row>
    <row r="218" spans="1:22" x14ac:dyDescent="0.25">
      <c r="A218" s="26">
        <f>Wellpath!E218</f>
        <v>0</v>
      </c>
      <c r="B218" s="22">
        <v>0</v>
      </c>
      <c r="C218" s="22">
        <f>SIN(Wellpath!$L218)^0.25</f>
        <v>0</v>
      </c>
      <c r="D218" s="22">
        <v>0</v>
      </c>
      <c r="E218" s="20">
        <f>Model!$W$32*((drdp!B218+drdp!K218)*SAGE!$B218+(drdp!E218+drdp!N218)*SAGE!$C218+(drdp!H218+drdp!Q218)*SAGE!$D218)</f>
        <v>0</v>
      </c>
      <c r="F218" s="20">
        <f>Model!$W$32*((drdp!C218+drdp!L218)*SAGE!$B218+(drdp!F218+drdp!O218)*SAGE!$C218+(drdp!I218+drdp!R218)*SAGE!$D218)</f>
        <v>0</v>
      </c>
      <c r="G218" s="20">
        <f>Model!$W$32*((drdp!D218+drdp!M218)*SAGE!$B218+(drdp!G218+drdp!P218)*SAGE!$C218+(drdp!J218+drdp!S218)*SAGE!$D218)</f>
        <v>0</v>
      </c>
      <c r="H218" s="18">
        <f>Model!$W$32*((drdp!B218)*SAGE!$B218+(drdp!E218)*SAGE!$C218+(drdp!H218)*SAGE!$D218)</f>
        <v>0</v>
      </c>
      <c r="I218" s="18">
        <f>Model!$W$32*((drdp!C218)*SAGE!$B218+(drdp!F218)*SAGE!$C218+(drdp!I218)*SAGE!$D218)</f>
        <v>0</v>
      </c>
      <c r="J218" s="18">
        <f>Model!$W$32*((drdp!D218)*SAGE!$B218+(drdp!G218)*SAGE!$C218+(drdp!J218)*SAGE!$D218)</f>
        <v>0</v>
      </c>
      <c r="K218" s="21">
        <f>SUM(E$3:E217)+H218</f>
        <v>2.5854239918028186</v>
      </c>
      <c r="L218" s="21">
        <f>SUM(F$3:F217)+I218</f>
        <v>-0.58770908773708519</v>
      </c>
      <c r="M218" s="21">
        <f>SUM(G$3:G217)+J218</f>
        <v>-0.36175603785078092</v>
      </c>
      <c r="N218" s="21"/>
      <c r="O218" s="21"/>
      <c r="P218" s="21"/>
      <c r="Q218" s="19">
        <f t="shared" si="19"/>
        <v>6.6844172173896208</v>
      </c>
      <c r="R218" s="19">
        <f t="shared" si="20"/>
        <v>0.34540197180875692</v>
      </c>
      <c r="S218" s="19">
        <f t="shared" si="21"/>
        <v>0.13086743092149564</v>
      </c>
      <c r="T218" s="19">
        <f t="shared" si="22"/>
        <v>-1.5194771756360077</v>
      </c>
      <c r="U218" s="19">
        <f t="shared" si="23"/>
        <v>-0.93529273943893754</v>
      </c>
      <c r="V218" s="19">
        <f t="shared" si="24"/>
        <v>0.21260731098866492</v>
      </c>
    </row>
    <row r="219" spans="1:22" x14ac:dyDescent="0.25">
      <c r="A219" s="26">
        <f>Wellpath!E219</f>
        <v>0</v>
      </c>
      <c r="B219" s="22">
        <v>0</v>
      </c>
      <c r="C219" s="22">
        <f>SIN(Wellpath!$L219)^0.25</f>
        <v>0</v>
      </c>
      <c r="D219" s="22">
        <v>0</v>
      </c>
      <c r="E219" s="20">
        <f>Model!$W$32*((drdp!B219+drdp!K219)*SAGE!$B219+(drdp!E219+drdp!N219)*SAGE!$C219+(drdp!H219+drdp!Q219)*SAGE!$D219)</f>
        <v>0</v>
      </c>
      <c r="F219" s="20">
        <f>Model!$W$32*((drdp!C219+drdp!L219)*SAGE!$B219+(drdp!F219+drdp!O219)*SAGE!$C219+(drdp!I219+drdp!R219)*SAGE!$D219)</f>
        <v>0</v>
      </c>
      <c r="G219" s="20">
        <f>Model!$W$32*((drdp!D219+drdp!M219)*SAGE!$B219+(drdp!G219+drdp!P219)*SAGE!$C219+(drdp!J219+drdp!S219)*SAGE!$D219)</f>
        <v>0</v>
      </c>
      <c r="H219" s="18">
        <f>Model!$W$32*((drdp!B219)*SAGE!$B219+(drdp!E219)*SAGE!$C219+(drdp!H219)*SAGE!$D219)</f>
        <v>0</v>
      </c>
      <c r="I219" s="18">
        <f>Model!$W$32*((drdp!C219)*SAGE!$B219+(drdp!F219)*SAGE!$C219+(drdp!I219)*SAGE!$D219)</f>
        <v>0</v>
      </c>
      <c r="J219" s="18">
        <f>Model!$W$32*((drdp!D219)*SAGE!$B219+(drdp!G219)*SAGE!$C219+(drdp!J219)*SAGE!$D219)</f>
        <v>0</v>
      </c>
      <c r="K219" s="21">
        <f>SUM(E$3:E218)+H219</f>
        <v>2.5854239918028186</v>
      </c>
      <c r="L219" s="21">
        <f>SUM(F$3:F218)+I219</f>
        <v>-0.58770908773708519</v>
      </c>
      <c r="M219" s="21">
        <f>SUM(G$3:G218)+J219</f>
        <v>-0.36175603785078092</v>
      </c>
      <c r="N219" s="21"/>
      <c r="O219" s="21"/>
      <c r="P219" s="21"/>
      <c r="Q219" s="19">
        <f t="shared" si="19"/>
        <v>6.6844172173896208</v>
      </c>
      <c r="R219" s="19">
        <f t="shared" si="20"/>
        <v>0.34540197180875692</v>
      </c>
      <c r="S219" s="19">
        <f t="shared" si="21"/>
        <v>0.13086743092149564</v>
      </c>
      <c r="T219" s="19">
        <f t="shared" si="22"/>
        <v>-1.5194771756360077</v>
      </c>
      <c r="U219" s="19">
        <f t="shared" si="23"/>
        <v>-0.93529273943893754</v>
      </c>
      <c r="V219" s="19">
        <f t="shared" si="24"/>
        <v>0.21260731098866492</v>
      </c>
    </row>
    <row r="220" spans="1:22" x14ac:dyDescent="0.25">
      <c r="A220" s="26">
        <f>Wellpath!E220</f>
        <v>0</v>
      </c>
      <c r="B220" s="22">
        <v>0</v>
      </c>
      <c r="C220" s="22">
        <f>SIN(Wellpath!$L220)^0.25</f>
        <v>0</v>
      </c>
      <c r="D220" s="22">
        <v>0</v>
      </c>
      <c r="E220" s="20">
        <f>Model!$W$32*((drdp!B220+drdp!K220)*SAGE!$B220+(drdp!E220+drdp!N220)*SAGE!$C220+(drdp!H220+drdp!Q220)*SAGE!$D220)</f>
        <v>0</v>
      </c>
      <c r="F220" s="20">
        <f>Model!$W$32*((drdp!C220+drdp!L220)*SAGE!$B220+(drdp!F220+drdp!O220)*SAGE!$C220+(drdp!I220+drdp!R220)*SAGE!$D220)</f>
        <v>0</v>
      </c>
      <c r="G220" s="20">
        <f>Model!$W$32*((drdp!D220+drdp!M220)*SAGE!$B220+(drdp!G220+drdp!P220)*SAGE!$C220+(drdp!J220+drdp!S220)*SAGE!$D220)</f>
        <v>0</v>
      </c>
      <c r="H220" s="18">
        <f>Model!$W$32*((drdp!B220)*SAGE!$B220+(drdp!E220)*SAGE!$C220+(drdp!H220)*SAGE!$D220)</f>
        <v>0</v>
      </c>
      <c r="I220" s="18">
        <f>Model!$W$32*((drdp!C220)*SAGE!$B220+(drdp!F220)*SAGE!$C220+(drdp!I220)*SAGE!$D220)</f>
        <v>0</v>
      </c>
      <c r="J220" s="18">
        <f>Model!$W$32*((drdp!D220)*SAGE!$B220+(drdp!G220)*SAGE!$C220+(drdp!J220)*SAGE!$D220)</f>
        <v>0</v>
      </c>
      <c r="K220" s="21">
        <f>SUM(E$3:E219)+H220</f>
        <v>2.5854239918028186</v>
      </c>
      <c r="L220" s="21">
        <f>SUM(F$3:F219)+I220</f>
        <v>-0.58770908773708519</v>
      </c>
      <c r="M220" s="21">
        <f>SUM(G$3:G219)+J220</f>
        <v>-0.36175603785078092</v>
      </c>
      <c r="N220" s="21"/>
      <c r="O220" s="21"/>
      <c r="P220" s="21"/>
      <c r="Q220" s="19">
        <f t="shared" si="19"/>
        <v>6.6844172173896208</v>
      </c>
      <c r="R220" s="19">
        <f t="shared" si="20"/>
        <v>0.34540197180875692</v>
      </c>
      <c r="S220" s="19">
        <f t="shared" si="21"/>
        <v>0.13086743092149564</v>
      </c>
      <c r="T220" s="19">
        <f t="shared" si="22"/>
        <v>-1.5194771756360077</v>
      </c>
      <c r="U220" s="19">
        <f t="shared" si="23"/>
        <v>-0.93529273943893754</v>
      </c>
      <c r="V220" s="19">
        <f t="shared" si="24"/>
        <v>0.21260731098866492</v>
      </c>
    </row>
    <row r="221" spans="1:22" x14ac:dyDescent="0.25">
      <c r="A221" s="26">
        <f>Wellpath!E221</f>
        <v>0</v>
      </c>
      <c r="B221" s="22">
        <v>0</v>
      </c>
      <c r="C221" s="22">
        <f>SIN(Wellpath!$L221)^0.25</f>
        <v>0</v>
      </c>
      <c r="D221" s="22">
        <v>0</v>
      </c>
      <c r="E221" s="20">
        <f>Model!$W$32*((drdp!B221+drdp!K221)*SAGE!$B221+(drdp!E221+drdp!N221)*SAGE!$C221+(drdp!H221+drdp!Q221)*SAGE!$D221)</f>
        <v>0</v>
      </c>
      <c r="F221" s="20">
        <f>Model!$W$32*((drdp!C221+drdp!L221)*SAGE!$B221+(drdp!F221+drdp!O221)*SAGE!$C221+(drdp!I221+drdp!R221)*SAGE!$D221)</f>
        <v>0</v>
      </c>
      <c r="G221" s="20">
        <f>Model!$W$32*((drdp!D221+drdp!M221)*SAGE!$B221+(drdp!G221+drdp!P221)*SAGE!$C221+(drdp!J221+drdp!S221)*SAGE!$D221)</f>
        <v>0</v>
      </c>
      <c r="H221" s="18">
        <f>Model!$W$32*((drdp!B221)*SAGE!$B221+(drdp!E221)*SAGE!$C221+(drdp!H221)*SAGE!$D221)</f>
        <v>0</v>
      </c>
      <c r="I221" s="18">
        <f>Model!$W$32*((drdp!C221)*SAGE!$B221+(drdp!F221)*SAGE!$C221+(drdp!I221)*SAGE!$D221)</f>
        <v>0</v>
      </c>
      <c r="J221" s="18">
        <f>Model!$W$32*((drdp!D221)*SAGE!$B221+(drdp!G221)*SAGE!$C221+(drdp!J221)*SAGE!$D221)</f>
        <v>0</v>
      </c>
      <c r="K221" s="21">
        <f>SUM(E$3:E220)+H221</f>
        <v>2.5854239918028186</v>
      </c>
      <c r="L221" s="21">
        <f>SUM(F$3:F220)+I221</f>
        <v>-0.58770908773708519</v>
      </c>
      <c r="M221" s="21">
        <f>SUM(G$3:G220)+J221</f>
        <v>-0.36175603785078092</v>
      </c>
      <c r="N221" s="21"/>
      <c r="O221" s="21"/>
      <c r="P221" s="21"/>
      <c r="Q221" s="19">
        <f t="shared" si="19"/>
        <v>6.6844172173896208</v>
      </c>
      <c r="R221" s="19">
        <f t="shared" si="20"/>
        <v>0.34540197180875692</v>
      </c>
      <c r="S221" s="19">
        <f t="shared" si="21"/>
        <v>0.13086743092149564</v>
      </c>
      <c r="T221" s="19">
        <f t="shared" si="22"/>
        <v>-1.5194771756360077</v>
      </c>
      <c r="U221" s="19">
        <f t="shared" si="23"/>
        <v>-0.93529273943893754</v>
      </c>
      <c r="V221" s="19">
        <f t="shared" si="24"/>
        <v>0.21260731098866492</v>
      </c>
    </row>
    <row r="222" spans="1:22" x14ac:dyDescent="0.25">
      <c r="A222" s="26">
        <f>Wellpath!E222</f>
        <v>0</v>
      </c>
      <c r="B222" s="22">
        <v>0</v>
      </c>
      <c r="C222" s="22">
        <f>SIN(Wellpath!$L222)^0.25</f>
        <v>0</v>
      </c>
      <c r="D222" s="22">
        <v>0</v>
      </c>
      <c r="E222" s="20">
        <f>Model!$W$32*((drdp!B222+drdp!K222)*SAGE!$B222+(drdp!E222+drdp!N222)*SAGE!$C222+(drdp!H222+drdp!Q222)*SAGE!$D222)</f>
        <v>0</v>
      </c>
      <c r="F222" s="20">
        <f>Model!$W$32*((drdp!C222+drdp!L222)*SAGE!$B222+(drdp!F222+drdp!O222)*SAGE!$C222+(drdp!I222+drdp!R222)*SAGE!$D222)</f>
        <v>0</v>
      </c>
      <c r="G222" s="20">
        <f>Model!$W$32*((drdp!D222+drdp!M222)*SAGE!$B222+(drdp!G222+drdp!P222)*SAGE!$C222+(drdp!J222+drdp!S222)*SAGE!$D222)</f>
        <v>0</v>
      </c>
      <c r="H222" s="18">
        <f>Model!$W$32*((drdp!B222)*SAGE!$B222+(drdp!E222)*SAGE!$C222+(drdp!H222)*SAGE!$D222)</f>
        <v>0</v>
      </c>
      <c r="I222" s="18">
        <f>Model!$W$32*((drdp!C222)*SAGE!$B222+(drdp!F222)*SAGE!$C222+(drdp!I222)*SAGE!$D222)</f>
        <v>0</v>
      </c>
      <c r="J222" s="18">
        <f>Model!$W$32*((drdp!D222)*SAGE!$B222+(drdp!G222)*SAGE!$C222+(drdp!J222)*SAGE!$D222)</f>
        <v>0</v>
      </c>
      <c r="K222" s="21">
        <f>SUM(E$3:E221)+H222</f>
        <v>2.5854239918028186</v>
      </c>
      <c r="L222" s="21">
        <f>SUM(F$3:F221)+I222</f>
        <v>-0.58770908773708519</v>
      </c>
      <c r="M222" s="21">
        <f>SUM(G$3:G221)+J222</f>
        <v>-0.36175603785078092</v>
      </c>
      <c r="N222" s="21"/>
      <c r="O222" s="21"/>
      <c r="P222" s="21"/>
      <c r="Q222" s="19">
        <f t="shared" si="19"/>
        <v>6.6844172173896208</v>
      </c>
      <c r="R222" s="19">
        <f t="shared" si="20"/>
        <v>0.34540197180875692</v>
      </c>
      <c r="S222" s="19">
        <f t="shared" si="21"/>
        <v>0.13086743092149564</v>
      </c>
      <c r="T222" s="19">
        <f t="shared" si="22"/>
        <v>-1.5194771756360077</v>
      </c>
      <c r="U222" s="19">
        <f t="shared" si="23"/>
        <v>-0.93529273943893754</v>
      </c>
      <c r="V222" s="19">
        <f t="shared" si="24"/>
        <v>0.21260731098866492</v>
      </c>
    </row>
    <row r="223" spans="1:22" x14ac:dyDescent="0.25">
      <c r="A223" s="26">
        <f>Wellpath!E223</f>
        <v>0</v>
      </c>
      <c r="B223" s="22">
        <v>0</v>
      </c>
      <c r="C223" s="22">
        <f>SIN(Wellpath!$L223)^0.25</f>
        <v>0</v>
      </c>
      <c r="D223" s="22">
        <v>0</v>
      </c>
      <c r="E223" s="20">
        <f>Model!$W$32*((drdp!B223+drdp!K223)*SAGE!$B223+(drdp!E223+drdp!N223)*SAGE!$C223+(drdp!H223+drdp!Q223)*SAGE!$D223)</f>
        <v>0</v>
      </c>
      <c r="F223" s="20">
        <f>Model!$W$32*((drdp!C223+drdp!L223)*SAGE!$B223+(drdp!F223+drdp!O223)*SAGE!$C223+(drdp!I223+drdp!R223)*SAGE!$D223)</f>
        <v>0</v>
      </c>
      <c r="G223" s="20">
        <f>Model!$W$32*((drdp!D223+drdp!M223)*SAGE!$B223+(drdp!G223+drdp!P223)*SAGE!$C223+(drdp!J223+drdp!S223)*SAGE!$D223)</f>
        <v>0</v>
      </c>
      <c r="H223" s="18">
        <f>Model!$W$32*((drdp!B223)*SAGE!$B223+(drdp!E223)*SAGE!$C223+(drdp!H223)*SAGE!$D223)</f>
        <v>0</v>
      </c>
      <c r="I223" s="18">
        <f>Model!$W$32*((drdp!C223)*SAGE!$B223+(drdp!F223)*SAGE!$C223+(drdp!I223)*SAGE!$D223)</f>
        <v>0</v>
      </c>
      <c r="J223" s="18">
        <f>Model!$W$32*((drdp!D223)*SAGE!$B223+(drdp!G223)*SAGE!$C223+(drdp!J223)*SAGE!$D223)</f>
        <v>0</v>
      </c>
      <c r="K223" s="21">
        <f>SUM(E$3:E222)+H223</f>
        <v>2.5854239918028186</v>
      </c>
      <c r="L223" s="21">
        <f>SUM(F$3:F222)+I223</f>
        <v>-0.58770908773708519</v>
      </c>
      <c r="M223" s="21">
        <f>SUM(G$3:G222)+J223</f>
        <v>-0.36175603785078092</v>
      </c>
      <c r="N223" s="21"/>
      <c r="O223" s="21"/>
      <c r="P223" s="21"/>
      <c r="Q223" s="19">
        <f t="shared" si="19"/>
        <v>6.6844172173896208</v>
      </c>
      <c r="R223" s="19">
        <f t="shared" si="20"/>
        <v>0.34540197180875692</v>
      </c>
      <c r="S223" s="19">
        <f t="shared" si="21"/>
        <v>0.13086743092149564</v>
      </c>
      <c r="T223" s="19">
        <f t="shared" si="22"/>
        <v>-1.5194771756360077</v>
      </c>
      <c r="U223" s="19">
        <f t="shared" si="23"/>
        <v>-0.93529273943893754</v>
      </c>
      <c r="V223" s="19">
        <f t="shared" si="24"/>
        <v>0.21260731098866492</v>
      </c>
    </row>
    <row r="224" spans="1:22" x14ac:dyDescent="0.25">
      <c r="A224" s="26">
        <f>Wellpath!E224</f>
        <v>0</v>
      </c>
      <c r="B224" s="22">
        <v>0</v>
      </c>
      <c r="C224" s="22">
        <f>SIN(Wellpath!$L224)^0.25</f>
        <v>0</v>
      </c>
      <c r="D224" s="22">
        <v>0</v>
      </c>
      <c r="E224" s="20">
        <f>Model!$W$32*((drdp!B224+drdp!K224)*SAGE!$B224+(drdp!E224+drdp!N224)*SAGE!$C224+(drdp!H224+drdp!Q224)*SAGE!$D224)</f>
        <v>0</v>
      </c>
      <c r="F224" s="20">
        <f>Model!$W$32*((drdp!C224+drdp!L224)*SAGE!$B224+(drdp!F224+drdp!O224)*SAGE!$C224+(drdp!I224+drdp!R224)*SAGE!$D224)</f>
        <v>0</v>
      </c>
      <c r="G224" s="20">
        <f>Model!$W$32*((drdp!D224+drdp!M224)*SAGE!$B224+(drdp!G224+drdp!P224)*SAGE!$C224+(drdp!J224+drdp!S224)*SAGE!$D224)</f>
        <v>0</v>
      </c>
      <c r="H224" s="18">
        <f>Model!$W$32*((drdp!B224)*SAGE!$B224+(drdp!E224)*SAGE!$C224+(drdp!H224)*SAGE!$D224)</f>
        <v>0</v>
      </c>
      <c r="I224" s="18">
        <f>Model!$W$32*((drdp!C224)*SAGE!$B224+(drdp!F224)*SAGE!$C224+(drdp!I224)*SAGE!$D224)</f>
        <v>0</v>
      </c>
      <c r="J224" s="18">
        <f>Model!$W$32*((drdp!D224)*SAGE!$B224+(drdp!G224)*SAGE!$C224+(drdp!J224)*SAGE!$D224)</f>
        <v>0</v>
      </c>
      <c r="K224" s="21">
        <f>SUM(E$3:E223)+H224</f>
        <v>2.5854239918028186</v>
      </c>
      <c r="L224" s="21">
        <f>SUM(F$3:F223)+I224</f>
        <v>-0.58770908773708519</v>
      </c>
      <c r="M224" s="21">
        <f>SUM(G$3:G223)+J224</f>
        <v>-0.36175603785078092</v>
      </c>
      <c r="N224" s="21"/>
      <c r="O224" s="21"/>
      <c r="P224" s="21"/>
      <c r="Q224" s="19">
        <f t="shared" si="19"/>
        <v>6.6844172173896208</v>
      </c>
      <c r="R224" s="19">
        <f t="shared" si="20"/>
        <v>0.34540197180875692</v>
      </c>
      <c r="S224" s="19">
        <f t="shared" si="21"/>
        <v>0.13086743092149564</v>
      </c>
      <c r="T224" s="19">
        <f t="shared" si="22"/>
        <v>-1.5194771756360077</v>
      </c>
      <c r="U224" s="19">
        <f t="shared" si="23"/>
        <v>-0.93529273943893754</v>
      </c>
      <c r="V224" s="19">
        <f t="shared" si="24"/>
        <v>0.21260731098866492</v>
      </c>
    </row>
    <row r="225" spans="1:22" x14ac:dyDescent="0.25">
      <c r="A225" s="26">
        <f>Wellpath!E225</f>
        <v>0</v>
      </c>
      <c r="B225" s="22">
        <v>0</v>
      </c>
      <c r="C225" s="22">
        <f>SIN(Wellpath!$L225)^0.25</f>
        <v>0</v>
      </c>
      <c r="D225" s="22">
        <v>0</v>
      </c>
      <c r="E225" s="20">
        <f>Model!$W$32*((drdp!B225+drdp!K225)*SAGE!$B225+(drdp!E225+drdp!N225)*SAGE!$C225+(drdp!H225+drdp!Q225)*SAGE!$D225)</f>
        <v>0</v>
      </c>
      <c r="F225" s="20">
        <f>Model!$W$32*((drdp!C225+drdp!L225)*SAGE!$B225+(drdp!F225+drdp!O225)*SAGE!$C225+(drdp!I225+drdp!R225)*SAGE!$D225)</f>
        <v>0</v>
      </c>
      <c r="G225" s="20">
        <f>Model!$W$32*((drdp!D225+drdp!M225)*SAGE!$B225+(drdp!G225+drdp!P225)*SAGE!$C225+(drdp!J225+drdp!S225)*SAGE!$D225)</f>
        <v>0</v>
      </c>
      <c r="H225" s="18">
        <f>Model!$W$32*((drdp!B225)*SAGE!$B225+(drdp!E225)*SAGE!$C225+(drdp!H225)*SAGE!$D225)</f>
        <v>0</v>
      </c>
      <c r="I225" s="18">
        <f>Model!$W$32*((drdp!C225)*SAGE!$B225+(drdp!F225)*SAGE!$C225+(drdp!I225)*SAGE!$D225)</f>
        <v>0</v>
      </c>
      <c r="J225" s="18">
        <f>Model!$W$32*((drdp!D225)*SAGE!$B225+(drdp!G225)*SAGE!$C225+(drdp!J225)*SAGE!$D225)</f>
        <v>0</v>
      </c>
      <c r="K225" s="21">
        <f>SUM(E$3:E224)+H225</f>
        <v>2.5854239918028186</v>
      </c>
      <c r="L225" s="21">
        <f>SUM(F$3:F224)+I225</f>
        <v>-0.58770908773708519</v>
      </c>
      <c r="M225" s="21">
        <f>SUM(G$3:G224)+J225</f>
        <v>-0.36175603785078092</v>
      </c>
      <c r="N225" s="21"/>
      <c r="O225" s="21"/>
      <c r="P225" s="21"/>
      <c r="Q225" s="19">
        <f t="shared" si="19"/>
        <v>6.6844172173896208</v>
      </c>
      <c r="R225" s="19">
        <f t="shared" si="20"/>
        <v>0.34540197180875692</v>
      </c>
      <c r="S225" s="19">
        <f t="shared" si="21"/>
        <v>0.13086743092149564</v>
      </c>
      <c r="T225" s="19">
        <f t="shared" si="22"/>
        <v>-1.5194771756360077</v>
      </c>
      <c r="U225" s="19">
        <f t="shared" si="23"/>
        <v>-0.93529273943893754</v>
      </c>
      <c r="V225" s="19">
        <f t="shared" si="24"/>
        <v>0.21260731098866492</v>
      </c>
    </row>
    <row r="226" spans="1:22" x14ac:dyDescent="0.25">
      <c r="A226" s="26">
        <f>Wellpath!E226</f>
        <v>0</v>
      </c>
      <c r="B226" s="22">
        <v>0</v>
      </c>
      <c r="C226" s="22">
        <f>SIN(Wellpath!$L226)^0.25</f>
        <v>0</v>
      </c>
      <c r="D226" s="22">
        <v>0</v>
      </c>
      <c r="E226" s="20">
        <f>Model!$W$32*((drdp!B226+drdp!K226)*SAGE!$B226+(drdp!E226+drdp!N226)*SAGE!$C226+(drdp!H226+drdp!Q226)*SAGE!$D226)</f>
        <v>0</v>
      </c>
      <c r="F226" s="20">
        <f>Model!$W$32*((drdp!C226+drdp!L226)*SAGE!$B226+(drdp!F226+drdp!O226)*SAGE!$C226+(drdp!I226+drdp!R226)*SAGE!$D226)</f>
        <v>0</v>
      </c>
      <c r="G226" s="20">
        <f>Model!$W$32*((drdp!D226+drdp!M226)*SAGE!$B226+(drdp!G226+drdp!P226)*SAGE!$C226+(drdp!J226+drdp!S226)*SAGE!$D226)</f>
        <v>0</v>
      </c>
      <c r="H226" s="18">
        <f>Model!$W$32*((drdp!B226)*SAGE!$B226+(drdp!E226)*SAGE!$C226+(drdp!H226)*SAGE!$D226)</f>
        <v>0</v>
      </c>
      <c r="I226" s="18">
        <f>Model!$W$32*((drdp!C226)*SAGE!$B226+(drdp!F226)*SAGE!$C226+(drdp!I226)*SAGE!$D226)</f>
        <v>0</v>
      </c>
      <c r="J226" s="18">
        <f>Model!$W$32*((drdp!D226)*SAGE!$B226+(drdp!G226)*SAGE!$C226+(drdp!J226)*SAGE!$D226)</f>
        <v>0</v>
      </c>
      <c r="K226" s="21">
        <f>SUM(E$3:E225)+H226</f>
        <v>2.5854239918028186</v>
      </c>
      <c r="L226" s="21">
        <f>SUM(F$3:F225)+I226</f>
        <v>-0.58770908773708519</v>
      </c>
      <c r="M226" s="21">
        <f>SUM(G$3:G225)+J226</f>
        <v>-0.36175603785078092</v>
      </c>
      <c r="N226" s="21"/>
      <c r="O226" s="21"/>
      <c r="P226" s="21"/>
      <c r="Q226" s="19">
        <f t="shared" si="19"/>
        <v>6.6844172173896208</v>
      </c>
      <c r="R226" s="19">
        <f t="shared" si="20"/>
        <v>0.34540197180875692</v>
      </c>
      <c r="S226" s="19">
        <f t="shared" si="21"/>
        <v>0.13086743092149564</v>
      </c>
      <c r="T226" s="19">
        <f t="shared" si="22"/>
        <v>-1.5194771756360077</v>
      </c>
      <c r="U226" s="19">
        <f t="shared" si="23"/>
        <v>-0.93529273943893754</v>
      </c>
      <c r="V226" s="19">
        <f t="shared" si="24"/>
        <v>0.21260731098866492</v>
      </c>
    </row>
    <row r="227" spans="1:22" x14ac:dyDescent="0.25">
      <c r="A227" s="26">
        <f>Wellpath!E227</f>
        <v>0</v>
      </c>
      <c r="B227" s="22">
        <v>0</v>
      </c>
      <c r="C227" s="22">
        <f>SIN(Wellpath!$L227)^0.25</f>
        <v>0</v>
      </c>
      <c r="D227" s="22">
        <v>0</v>
      </c>
      <c r="E227" s="20">
        <f>Model!$W$32*((drdp!B227+drdp!K227)*SAGE!$B227+(drdp!E227+drdp!N227)*SAGE!$C227+(drdp!H227+drdp!Q227)*SAGE!$D227)</f>
        <v>0</v>
      </c>
      <c r="F227" s="20">
        <f>Model!$W$32*((drdp!C227+drdp!L227)*SAGE!$B227+(drdp!F227+drdp!O227)*SAGE!$C227+(drdp!I227+drdp!R227)*SAGE!$D227)</f>
        <v>0</v>
      </c>
      <c r="G227" s="20">
        <f>Model!$W$32*((drdp!D227+drdp!M227)*SAGE!$B227+(drdp!G227+drdp!P227)*SAGE!$C227+(drdp!J227+drdp!S227)*SAGE!$D227)</f>
        <v>0</v>
      </c>
      <c r="H227" s="18">
        <f>Model!$W$32*((drdp!B227)*SAGE!$B227+(drdp!E227)*SAGE!$C227+(drdp!H227)*SAGE!$D227)</f>
        <v>0</v>
      </c>
      <c r="I227" s="18">
        <f>Model!$W$32*((drdp!C227)*SAGE!$B227+(drdp!F227)*SAGE!$C227+(drdp!I227)*SAGE!$D227)</f>
        <v>0</v>
      </c>
      <c r="J227" s="18">
        <f>Model!$W$32*((drdp!D227)*SAGE!$B227+(drdp!G227)*SAGE!$C227+(drdp!J227)*SAGE!$D227)</f>
        <v>0</v>
      </c>
      <c r="K227" s="21">
        <f>SUM(E$3:E226)+H227</f>
        <v>2.5854239918028186</v>
      </c>
      <c r="L227" s="21">
        <f>SUM(F$3:F226)+I227</f>
        <v>-0.58770908773708519</v>
      </c>
      <c r="M227" s="21">
        <f>SUM(G$3:G226)+J227</f>
        <v>-0.36175603785078092</v>
      </c>
      <c r="N227" s="21"/>
      <c r="O227" s="21"/>
      <c r="P227" s="21"/>
      <c r="Q227" s="19">
        <f t="shared" si="19"/>
        <v>6.6844172173896208</v>
      </c>
      <c r="R227" s="19">
        <f t="shared" si="20"/>
        <v>0.34540197180875692</v>
      </c>
      <c r="S227" s="19">
        <f t="shared" si="21"/>
        <v>0.13086743092149564</v>
      </c>
      <c r="T227" s="19">
        <f t="shared" si="22"/>
        <v>-1.5194771756360077</v>
      </c>
      <c r="U227" s="19">
        <f t="shared" si="23"/>
        <v>-0.93529273943893754</v>
      </c>
      <c r="V227" s="19">
        <f t="shared" si="24"/>
        <v>0.21260731098866492</v>
      </c>
    </row>
    <row r="228" spans="1:22" x14ac:dyDescent="0.25">
      <c r="A228" s="26">
        <f>Wellpath!E228</f>
        <v>0</v>
      </c>
      <c r="B228" s="22">
        <v>0</v>
      </c>
      <c r="C228" s="22">
        <f>SIN(Wellpath!$L228)^0.25</f>
        <v>0</v>
      </c>
      <c r="D228" s="22">
        <v>0</v>
      </c>
      <c r="E228" s="20">
        <f>Model!$W$32*((drdp!B228+drdp!K228)*SAGE!$B228+(drdp!E228+drdp!N228)*SAGE!$C228+(drdp!H228+drdp!Q228)*SAGE!$D228)</f>
        <v>0</v>
      </c>
      <c r="F228" s="20">
        <f>Model!$W$32*((drdp!C228+drdp!L228)*SAGE!$B228+(drdp!F228+drdp!O228)*SAGE!$C228+(drdp!I228+drdp!R228)*SAGE!$D228)</f>
        <v>0</v>
      </c>
      <c r="G228" s="20">
        <f>Model!$W$32*((drdp!D228+drdp!M228)*SAGE!$B228+(drdp!G228+drdp!P228)*SAGE!$C228+(drdp!J228+drdp!S228)*SAGE!$D228)</f>
        <v>0</v>
      </c>
      <c r="H228" s="18">
        <f>Model!$W$32*((drdp!B228)*SAGE!$B228+(drdp!E228)*SAGE!$C228+(drdp!H228)*SAGE!$D228)</f>
        <v>0</v>
      </c>
      <c r="I228" s="18">
        <f>Model!$W$32*((drdp!C228)*SAGE!$B228+(drdp!F228)*SAGE!$C228+(drdp!I228)*SAGE!$D228)</f>
        <v>0</v>
      </c>
      <c r="J228" s="18">
        <f>Model!$W$32*((drdp!D228)*SAGE!$B228+(drdp!G228)*SAGE!$C228+(drdp!J228)*SAGE!$D228)</f>
        <v>0</v>
      </c>
      <c r="K228" s="21">
        <f>SUM(E$3:E227)+H228</f>
        <v>2.5854239918028186</v>
      </c>
      <c r="L228" s="21">
        <f>SUM(F$3:F227)+I228</f>
        <v>-0.58770908773708519</v>
      </c>
      <c r="M228" s="21">
        <f>SUM(G$3:G227)+J228</f>
        <v>-0.36175603785078092</v>
      </c>
      <c r="N228" s="21"/>
      <c r="O228" s="21"/>
      <c r="P228" s="21"/>
      <c r="Q228" s="19">
        <f t="shared" si="19"/>
        <v>6.6844172173896208</v>
      </c>
      <c r="R228" s="19">
        <f t="shared" si="20"/>
        <v>0.34540197180875692</v>
      </c>
      <c r="S228" s="19">
        <f t="shared" si="21"/>
        <v>0.13086743092149564</v>
      </c>
      <c r="T228" s="19">
        <f t="shared" si="22"/>
        <v>-1.5194771756360077</v>
      </c>
      <c r="U228" s="19">
        <f t="shared" si="23"/>
        <v>-0.93529273943893754</v>
      </c>
      <c r="V228" s="19">
        <f t="shared" si="24"/>
        <v>0.21260731098866492</v>
      </c>
    </row>
    <row r="229" spans="1:22" x14ac:dyDescent="0.25">
      <c r="A229" s="26">
        <f>Wellpath!E229</f>
        <v>0</v>
      </c>
      <c r="B229" s="22">
        <v>0</v>
      </c>
      <c r="C229" s="22">
        <f>SIN(Wellpath!$L229)^0.25</f>
        <v>0</v>
      </c>
      <c r="D229" s="22">
        <v>0</v>
      </c>
      <c r="E229" s="20">
        <f>Model!$W$32*((drdp!B229+drdp!K229)*SAGE!$B229+(drdp!E229+drdp!N229)*SAGE!$C229+(drdp!H229+drdp!Q229)*SAGE!$D229)</f>
        <v>0</v>
      </c>
      <c r="F229" s="20">
        <f>Model!$W$32*((drdp!C229+drdp!L229)*SAGE!$B229+(drdp!F229+drdp!O229)*SAGE!$C229+(drdp!I229+drdp!R229)*SAGE!$D229)</f>
        <v>0</v>
      </c>
      <c r="G229" s="20">
        <f>Model!$W$32*((drdp!D229+drdp!M229)*SAGE!$B229+(drdp!G229+drdp!P229)*SAGE!$C229+(drdp!J229+drdp!S229)*SAGE!$D229)</f>
        <v>0</v>
      </c>
      <c r="H229" s="18">
        <f>Model!$W$32*((drdp!B229)*SAGE!$B229+(drdp!E229)*SAGE!$C229+(drdp!H229)*SAGE!$D229)</f>
        <v>0</v>
      </c>
      <c r="I229" s="18">
        <f>Model!$W$32*((drdp!C229)*SAGE!$B229+(drdp!F229)*SAGE!$C229+(drdp!I229)*SAGE!$D229)</f>
        <v>0</v>
      </c>
      <c r="J229" s="18">
        <f>Model!$W$32*((drdp!D229)*SAGE!$B229+(drdp!G229)*SAGE!$C229+(drdp!J229)*SAGE!$D229)</f>
        <v>0</v>
      </c>
      <c r="K229" s="21">
        <f>SUM(E$3:E228)+H229</f>
        <v>2.5854239918028186</v>
      </c>
      <c r="L229" s="21">
        <f>SUM(F$3:F228)+I229</f>
        <v>-0.58770908773708519</v>
      </c>
      <c r="M229" s="21">
        <f>SUM(G$3:G228)+J229</f>
        <v>-0.36175603785078092</v>
      </c>
      <c r="N229" s="21"/>
      <c r="O229" s="21"/>
      <c r="P229" s="21"/>
      <c r="Q229" s="19">
        <f t="shared" si="19"/>
        <v>6.6844172173896208</v>
      </c>
      <c r="R229" s="19">
        <f t="shared" si="20"/>
        <v>0.34540197180875692</v>
      </c>
      <c r="S229" s="19">
        <f t="shared" si="21"/>
        <v>0.13086743092149564</v>
      </c>
      <c r="T229" s="19">
        <f t="shared" si="22"/>
        <v>-1.5194771756360077</v>
      </c>
      <c r="U229" s="19">
        <f t="shared" si="23"/>
        <v>-0.93529273943893754</v>
      </c>
      <c r="V229" s="19">
        <f t="shared" si="24"/>
        <v>0.21260731098866492</v>
      </c>
    </row>
    <row r="230" spans="1:22" x14ac:dyDescent="0.25">
      <c r="A230" s="26">
        <f>Wellpath!E230</f>
        <v>0</v>
      </c>
      <c r="B230" s="22">
        <v>0</v>
      </c>
      <c r="C230" s="22">
        <f>SIN(Wellpath!$L230)^0.25</f>
        <v>0</v>
      </c>
      <c r="D230" s="22">
        <v>0</v>
      </c>
      <c r="E230" s="20">
        <f>Model!$W$32*((drdp!B230+drdp!K230)*SAGE!$B230+(drdp!E230+drdp!N230)*SAGE!$C230+(drdp!H230+drdp!Q230)*SAGE!$D230)</f>
        <v>0</v>
      </c>
      <c r="F230" s="20">
        <f>Model!$W$32*((drdp!C230+drdp!L230)*SAGE!$B230+(drdp!F230+drdp!O230)*SAGE!$C230+(drdp!I230+drdp!R230)*SAGE!$D230)</f>
        <v>0</v>
      </c>
      <c r="G230" s="20">
        <f>Model!$W$32*((drdp!D230+drdp!M230)*SAGE!$B230+(drdp!G230+drdp!P230)*SAGE!$C230+(drdp!J230+drdp!S230)*SAGE!$D230)</f>
        <v>0</v>
      </c>
      <c r="H230" s="18">
        <f>Model!$W$32*((drdp!B230)*SAGE!$B230+(drdp!E230)*SAGE!$C230+(drdp!H230)*SAGE!$D230)</f>
        <v>0</v>
      </c>
      <c r="I230" s="18">
        <f>Model!$W$32*((drdp!C230)*SAGE!$B230+(drdp!F230)*SAGE!$C230+(drdp!I230)*SAGE!$D230)</f>
        <v>0</v>
      </c>
      <c r="J230" s="18">
        <f>Model!$W$32*((drdp!D230)*SAGE!$B230+(drdp!G230)*SAGE!$C230+(drdp!J230)*SAGE!$D230)</f>
        <v>0</v>
      </c>
      <c r="K230" s="21">
        <f>SUM(E$3:E229)+H230</f>
        <v>2.5854239918028186</v>
      </c>
      <c r="L230" s="21">
        <f>SUM(F$3:F229)+I230</f>
        <v>-0.58770908773708519</v>
      </c>
      <c r="M230" s="21">
        <f>SUM(G$3:G229)+J230</f>
        <v>-0.36175603785078092</v>
      </c>
      <c r="N230" s="21"/>
      <c r="O230" s="21"/>
      <c r="P230" s="21"/>
      <c r="Q230" s="19">
        <f t="shared" si="19"/>
        <v>6.6844172173896208</v>
      </c>
      <c r="R230" s="19">
        <f t="shared" si="20"/>
        <v>0.34540197180875692</v>
      </c>
      <c r="S230" s="19">
        <f t="shared" si="21"/>
        <v>0.13086743092149564</v>
      </c>
      <c r="T230" s="19">
        <f t="shared" si="22"/>
        <v>-1.5194771756360077</v>
      </c>
      <c r="U230" s="19">
        <f t="shared" si="23"/>
        <v>-0.93529273943893754</v>
      </c>
      <c r="V230" s="19">
        <f t="shared" si="24"/>
        <v>0.21260731098866492</v>
      </c>
    </row>
    <row r="231" spans="1:22" x14ac:dyDescent="0.25">
      <c r="A231" s="26">
        <f>Wellpath!E231</f>
        <v>0</v>
      </c>
      <c r="B231" s="22">
        <v>0</v>
      </c>
      <c r="C231" s="22">
        <f>SIN(Wellpath!$L231)^0.25</f>
        <v>0</v>
      </c>
      <c r="D231" s="22">
        <v>0</v>
      </c>
      <c r="E231" s="20">
        <f>Model!$W$32*((drdp!B231+drdp!K231)*SAGE!$B231+(drdp!E231+drdp!N231)*SAGE!$C231+(drdp!H231+drdp!Q231)*SAGE!$D231)</f>
        <v>0</v>
      </c>
      <c r="F231" s="20">
        <f>Model!$W$32*((drdp!C231+drdp!L231)*SAGE!$B231+(drdp!F231+drdp!O231)*SAGE!$C231+(drdp!I231+drdp!R231)*SAGE!$D231)</f>
        <v>0</v>
      </c>
      <c r="G231" s="20">
        <f>Model!$W$32*((drdp!D231+drdp!M231)*SAGE!$B231+(drdp!G231+drdp!P231)*SAGE!$C231+(drdp!J231+drdp!S231)*SAGE!$D231)</f>
        <v>0</v>
      </c>
      <c r="H231" s="18">
        <f>Model!$W$32*((drdp!B231)*SAGE!$B231+(drdp!E231)*SAGE!$C231+(drdp!H231)*SAGE!$D231)</f>
        <v>0</v>
      </c>
      <c r="I231" s="18">
        <f>Model!$W$32*((drdp!C231)*SAGE!$B231+(drdp!F231)*SAGE!$C231+(drdp!I231)*SAGE!$D231)</f>
        <v>0</v>
      </c>
      <c r="J231" s="18">
        <f>Model!$W$32*((drdp!D231)*SAGE!$B231+(drdp!G231)*SAGE!$C231+(drdp!J231)*SAGE!$D231)</f>
        <v>0</v>
      </c>
      <c r="K231" s="21">
        <f>SUM(E$3:E230)+H231</f>
        <v>2.5854239918028186</v>
      </c>
      <c r="L231" s="21">
        <f>SUM(F$3:F230)+I231</f>
        <v>-0.58770908773708519</v>
      </c>
      <c r="M231" s="21">
        <f>SUM(G$3:G230)+J231</f>
        <v>-0.36175603785078092</v>
      </c>
      <c r="N231" s="21"/>
      <c r="O231" s="21"/>
      <c r="P231" s="21"/>
      <c r="Q231" s="19">
        <f t="shared" si="19"/>
        <v>6.6844172173896208</v>
      </c>
      <c r="R231" s="19">
        <f t="shared" si="20"/>
        <v>0.34540197180875692</v>
      </c>
      <c r="S231" s="19">
        <f t="shared" si="21"/>
        <v>0.13086743092149564</v>
      </c>
      <c r="T231" s="19">
        <f t="shared" si="22"/>
        <v>-1.5194771756360077</v>
      </c>
      <c r="U231" s="19">
        <f t="shared" si="23"/>
        <v>-0.93529273943893754</v>
      </c>
      <c r="V231" s="19">
        <f t="shared" si="24"/>
        <v>0.21260731098866492</v>
      </c>
    </row>
    <row r="232" spans="1:22" x14ac:dyDescent="0.25">
      <c r="A232" s="26">
        <f>Wellpath!E232</f>
        <v>0</v>
      </c>
      <c r="B232" s="22">
        <v>0</v>
      </c>
      <c r="C232" s="22">
        <f>SIN(Wellpath!$L232)^0.25</f>
        <v>0</v>
      </c>
      <c r="D232" s="22">
        <v>0</v>
      </c>
      <c r="E232" s="20">
        <f>Model!$W$32*((drdp!B232+drdp!K232)*SAGE!$B232+(drdp!E232+drdp!N232)*SAGE!$C232+(drdp!H232+drdp!Q232)*SAGE!$D232)</f>
        <v>0</v>
      </c>
      <c r="F232" s="20">
        <f>Model!$W$32*((drdp!C232+drdp!L232)*SAGE!$B232+(drdp!F232+drdp!O232)*SAGE!$C232+(drdp!I232+drdp!R232)*SAGE!$D232)</f>
        <v>0</v>
      </c>
      <c r="G232" s="20">
        <f>Model!$W$32*((drdp!D232+drdp!M232)*SAGE!$B232+(drdp!G232+drdp!P232)*SAGE!$C232+(drdp!J232+drdp!S232)*SAGE!$D232)</f>
        <v>0</v>
      </c>
      <c r="H232" s="18">
        <f>Model!$W$32*((drdp!B232)*SAGE!$B232+(drdp!E232)*SAGE!$C232+(drdp!H232)*SAGE!$D232)</f>
        <v>0</v>
      </c>
      <c r="I232" s="18">
        <f>Model!$W$32*((drdp!C232)*SAGE!$B232+(drdp!F232)*SAGE!$C232+(drdp!I232)*SAGE!$D232)</f>
        <v>0</v>
      </c>
      <c r="J232" s="18">
        <f>Model!$W$32*((drdp!D232)*SAGE!$B232+(drdp!G232)*SAGE!$C232+(drdp!J232)*SAGE!$D232)</f>
        <v>0</v>
      </c>
      <c r="K232" s="21">
        <f>SUM(E$3:E231)+H232</f>
        <v>2.5854239918028186</v>
      </c>
      <c r="L232" s="21">
        <f>SUM(F$3:F231)+I232</f>
        <v>-0.58770908773708519</v>
      </c>
      <c r="M232" s="21">
        <f>SUM(G$3:G231)+J232</f>
        <v>-0.36175603785078092</v>
      </c>
      <c r="N232" s="21"/>
      <c r="O232" s="21"/>
      <c r="P232" s="21"/>
      <c r="Q232" s="19">
        <f t="shared" si="19"/>
        <v>6.6844172173896208</v>
      </c>
      <c r="R232" s="19">
        <f t="shared" si="20"/>
        <v>0.34540197180875692</v>
      </c>
      <c r="S232" s="19">
        <f t="shared" si="21"/>
        <v>0.13086743092149564</v>
      </c>
      <c r="T232" s="19">
        <f t="shared" si="22"/>
        <v>-1.5194771756360077</v>
      </c>
      <c r="U232" s="19">
        <f t="shared" si="23"/>
        <v>-0.93529273943893754</v>
      </c>
      <c r="V232" s="19">
        <f t="shared" si="24"/>
        <v>0.21260731098866492</v>
      </c>
    </row>
    <row r="233" spans="1:22" x14ac:dyDescent="0.25">
      <c r="A233" s="26">
        <f>Wellpath!E233</f>
        <v>0</v>
      </c>
      <c r="B233" s="22">
        <v>0</v>
      </c>
      <c r="C233" s="22">
        <f>SIN(Wellpath!$L233)^0.25</f>
        <v>0</v>
      </c>
      <c r="D233" s="22">
        <v>0</v>
      </c>
      <c r="E233" s="20">
        <f>Model!$W$32*((drdp!B233+drdp!K233)*SAGE!$B233+(drdp!E233+drdp!N233)*SAGE!$C233+(drdp!H233+drdp!Q233)*SAGE!$D233)</f>
        <v>0</v>
      </c>
      <c r="F233" s="20">
        <f>Model!$W$32*((drdp!C233+drdp!L233)*SAGE!$B233+(drdp!F233+drdp!O233)*SAGE!$C233+(drdp!I233+drdp!R233)*SAGE!$D233)</f>
        <v>0</v>
      </c>
      <c r="G233" s="20">
        <f>Model!$W$32*((drdp!D233+drdp!M233)*SAGE!$B233+(drdp!G233+drdp!P233)*SAGE!$C233+(drdp!J233+drdp!S233)*SAGE!$D233)</f>
        <v>0</v>
      </c>
      <c r="H233" s="18">
        <f>Model!$W$32*((drdp!B233)*SAGE!$B233+(drdp!E233)*SAGE!$C233+(drdp!H233)*SAGE!$D233)</f>
        <v>0</v>
      </c>
      <c r="I233" s="18">
        <f>Model!$W$32*((drdp!C233)*SAGE!$B233+(drdp!F233)*SAGE!$C233+(drdp!I233)*SAGE!$D233)</f>
        <v>0</v>
      </c>
      <c r="J233" s="18">
        <f>Model!$W$32*((drdp!D233)*SAGE!$B233+(drdp!G233)*SAGE!$C233+(drdp!J233)*SAGE!$D233)</f>
        <v>0</v>
      </c>
      <c r="K233" s="21">
        <f>SUM(E$3:E232)+H233</f>
        <v>2.5854239918028186</v>
      </c>
      <c r="L233" s="21">
        <f>SUM(F$3:F232)+I233</f>
        <v>-0.58770908773708519</v>
      </c>
      <c r="M233" s="21">
        <f>SUM(G$3:G232)+J233</f>
        <v>-0.36175603785078092</v>
      </c>
      <c r="N233" s="21"/>
      <c r="O233" s="21"/>
      <c r="P233" s="21"/>
      <c r="Q233" s="19">
        <f t="shared" si="19"/>
        <v>6.6844172173896208</v>
      </c>
      <c r="R233" s="19">
        <f t="shared" si="20"/>
        <v>0.34540197180875692</v>
      </c>
      <c r="S233" s="19">
        <f t="shared" si="21"/>
        <v>0.13086743092149564</v>
      </c>
      <c r="T233" s="19">
        <f t="shared" si="22"/>
        <v>-1.5194771756360077</v>
      </c>
      <c r="U233" s="19">
        <f t="shared" si="23"/>
        <v>-0.93529273943893754</v>
      </c>
      <c r="V233" s="19">
        <f t="shared" si="24"/>
        <v>0.21260731098866492</v>
      </c>
    </row>
    <row r="234" spans="1:22" x14ac:dyDescent="0.25">
      <c r="A234" s="26">
        <f>Wellpath!E234</f>
        <v>0</v>
      </c>
      <c r="B234" s="22">
        <v>0</v>
      </c>
      <c r="C234" s="22">
        <f>SIN(Wellpath!$L234)^0.25</f>
        <v>0</v>
      </c>
      <c r="D234" s="22">
        <v>0</v>
      </c>
      <c r="E234" s="20">
        <f>Model!$W$32*((drdp!B234+drdp!K234)*SAGE!$B234+(drdp!E234+drdp!N234)*SAGE!$C234+(drdp!H234+drdp!Q234)*SAGE!$D234)</f>
        <v>0</v>
      </c>
      <c r="F234" s="20">
        <f>Model!$W$32*((drdp!C234+drdp!L234)*SAGE!$B234+(drdp!F234+drdp!O234)*SAGE!$C234+(drdp!I234+drdp!R234)*SAGE!$D234)</f>
        <v>0</v>
      </c>
      <c r="G234" s="20">
        <f>Model!$W$32*((drdp!D234+drdp!M234)*SAGE!$B234+(drdp!G234+drdp!P234)*SAGE!$C234+(drdp!J234+drdp!S234)*SAGE!$D234)</f>
        <v>0</v>
      </c>
      <c r="H234" s="18">
        <f>Model!$W$32*((drdp!B234)*SAGE!$B234+(drdp!E234)*SAGE!$C234+(drdp!H234)*SAGE!$D234)</f>
        <v>0</v>
      </c>
      <c r="I234" s="18">
        <f>Model!$W$32*((drdp!C234)*SAGE!$B234+(drdp!F234)*SAGE!$C234+(drdp!I234)*SAGE!$D234)</f>
        <v>0</v>
      </c>
      <c r="J234" s="18">
        <f>Model!$W$32*((drdp!D234)*SAGE!$B234+(drdp!G234)*SAGE!$C234+(drdp!J234)*SAGE!$D234)</f>
        <v>0</v>
      </c>
      <c r="K234" s="21">
        <f>SUM(E$3:E233)+H234</f>
        <v>2.5854239918028186</v>
      </c>
      <c r="L234" s="21">
        <f>SUM(F$3:F233)+I234</f>
        <v>-0.58770908773708519</v>
      </c>
      <c r="M234" s="21">
        <f>SUM(G$3:G233)+J234</f>
        <v>-0.36175603785078092</v>
      </c>
      <c r="N234" s="21"/>
      <c r="O234" s="21"/>
      <c r="P234" s="21"/>
      <c r="Q234" s="19">
        <f t="shared" si="19"/>
        <v>6.6844172173896208</v>
      </c>
      <c r="R234" s="19">
        <f t="shared" si="20"/>
        <v>0.34540197180875692</v>
      </c>
      <c r="S234" s="19">
        <f t="shared" si="21"/>
        <v>0.13086743092149564</v>
      </c>
      <c r="T234" s="19">
        <f t="shared" si="22"/>
        <v>-1.5194771756360077</v>
      </c>
      <c r="U234" s="19">
        <f t="shared" si="23"/>
        <v>-0.93529273943893754</v>
      </c>
      <c r="V234" s="19">
        <f t="shared" si="24"/>
        <v>0.21260731098866492</v>
      </c>
    </row>
    <row r="235" spans="1:22" x14ac:dyDescent="0.25">
      <c r="A235" s="26">
        <f>Wellpath!E235</f>
        <v>0</v>
      </c>
      <c r="B235" s="22">
        <v>0</v>
      </c>
      <c r="C235" s="22">
        <f>SIN(Wellpath!$L235)^0.25</f>
        <v>0</v>
      </c>
      <c r="D235" s="22">
        <v>0</v>
      </c>
      <c r="E235" s="20">
        <f>Model!$W$32*((drdp!B235+drdp!K235)*SAGE!$B235+(drdp!E235+drdp!N235)*SAGE!$C235+(drdp!H235+drdp!Q235)*SAGE!$D235)</f>
        <v>0</v>
      </c>
      <c r="F235" s="20">
        <f>Model!$W$32*((drdp!C235+drdp!L235)*SAGE!$B235+(drdp!F235+drdp!O235)*SAGE!$C235+(drdp!I235+drdp!R235)*SAGE!$D235)</f>
        <v>0</v>
      </c>
      <c r="G235" s="20">
        <f>Model!$W$32*((drdp!D235+drdp!M235)*SAGE!$B235+(drdp!G235+drdp!P235)*SAGE!$C235+(drdp!J235+drdp!S235)*SAGE!$D235)</f>
        <v>0</v>
      </c>
      <c r="H235" s="18">
        <f>Model!$W$32*((drdp!B235)*SAGE!$B235+(drdp!E235)*SAGE!$C235+(drdp!H235)*SAGE!$D235)</f>
        <v>0</v>
      </c>
      <c r="I235" s="18">
        <f>Model!$W$32*((drdp!C235)*SAGE!$B235+(drdp!F235)*SAGE!$C235+(drdp!I235)*SAGE!$D235)</f>
        <v>0</v>
      </c>
      <c r="J235" s="18">
        <f>Model!$W$32*((drdp!D235)*SAGE!$B235+(drdp!G235)*SAGE!$C235+(drdp!J235)*SAGE!$D235)</f>
        <v>0</v>
      </c>
      <c r="K235" s="21">
        <f>SUM(E$3:E234)+H235</f>
        <v>2.5854239918028186</v>
      </c>
      <c r="L235" s="21">
        <f>SUM(F$3:F234)+I235</f>
        <v>-0.58770908773708519</v>
      </c>
      <c r="M235" s="21">
        <f>SUM(G$3:G234)+J235</f>
        <v>-0.36175603785078092</v>
      </c>
      <c r="N235" s="21"/>
      <c r="O235" s="21"/>
      <c r="P235" s="21"/>
      <c r="Q235" s="19">
        <f t="shared" si="19"/>
        <v>6.6844172173896208</v>
      </c>
      <c r="R235" s="19">
        <f t="shared" si="20"/>
        <v>0.34540197180875692</v>
      </c>
      <c r="S235" s="19">
        <f t="shared" si="21"/>
        <v>0.13086743092149564</v>
      </c>
      <c r="T235" s="19">
        <f t="shared" si="22"/>
        <v>-1.5194771756360077</v>
      </c>
      <c r="U235" s="19">
        <f t="shared" si="23"/>
        <v>-0.93529273943893754</v>
      </c>
      <c r="V235" s="19">
        <f t="shared" si="24"/>
        <v>0.21260731098866492</v>
      </c>
    </row>
    <row r="236" spans="1:22" x14ac:dyDescent="0.25">
      <c r="A236" s="26">
        <f>Wellpath!E236</f>
        <v>0</v>
      </c>
      <c r="B236" s="22">
        <v>0</v>
      </c>
      <c r="C236" s="22">
        <f>SIN(Wellpath!$L236)^0.25</f>
        <v>0</v>
      </c>
      <c r="D236" s="22">
        <v>0</v>
      </c>
      <c r="E236" s="20">
        <f>Model!$W$32*((drdp!B236+drdp!K236)*SAGE!$B236+(drdp!E236+drdp!N236)*SAGE!$C236+(drdp!H236+drdp!Q236)*SAGE!$D236)</f>
        <v>0</v>
      </c>
      <c r="F236" s="20">
        <f>Model!$W$32*((drdp!C236+drdp!L236)*SAGE!$B236+(drdp!F236+drdp!O236)*SAGE!$C236+(drdp!I236+drdp!R236)*SAGE!$D236)</f>
        <v>0</v>
      </c>
      <c r="G236" s="20">
        <f>Model!$W$32*((drdp!D236+drdp!M236)*SAGE!$B236+(drdp!G236+drdp!P236)*SAGE!$C236+(drdp!J236+drdp!S236)*SAGE!$D236)</f>
        <v>0</v>
      </c>
      <c r="H236" s="18">
        <f>Model!$W$32*((drdp!B236)*SAGE!$B236+(drdp!E236)*SAGE!$C236+(drdp!H236)*SAGE!$D236)</f>
        <v>0</v>
      </c>
      <c r="I236" s="18">
        <f>Model!$W$32*((drdp!C236)*SAGE!$B236+(drdp!F236)*SAGE!$C236+(drdp!I236)*SAGE!$D236)</f>
        <v>0</v>
      </c>
      <c r="J236" s="18">
        <f>Model!$W$32*((drdp!D236)*SAGE!$B236+(drdp!G236)*SAGE!$C236+(drdp!J236)*SAGE!$D236)</f>
        <v>0</v>
      </c>
      <c r="K236" s="21">
        <f>SUM(E$3:E235)+H236</f>
        <v>2.5854239918028186</v>
      </c>
      <c r="L236" s="21">
        <f>SUM(F$3:F235)+I236</f>
        <v>-0.58770908773708519</v>
      </c>
      <c r="M236" s="21">
        <f>SUM(G$3:G235)+J236</f>
        <v>-0.36175603785078092</v>
      </c>
      <c r="N236" s="21"/>
      <c r="O236" s="21"/>
      <c r="P236" s="21"/>
      <c r="Q236" s="19">
        <f t="shared" si="19"/>
        <v>6.6844172173896208</v>
      </c>
      <c r="R236" s="19">
        <f t="shared" si="20"/>
        <v>0.34540197180875692</v>
      </c>
      <c r="S236" s="19">
        <f t="shared" si="21"/>
        <v>0.13086743092149564</v>
      </c>
      <c r="T236" s="19">
        <f t="shared" si="22"/>
        <v>-1.5194771756360077</v>
      </c>
      <c r="U236" s="19">
        <f t="shared" si="23"/>
        <v>-0.93529273943893754</v>
      </c>
      <c r="V236" s="19">
        <f t="shared" si="24"/>
        <v>0.21260731098866492</v>
      </c>
    </row>
    <row r="237" spans="1:22" x14ac:dyDescent="0.25">
      <c r="A237" s="26">
        <f>Wellpath!E237</f>
        <v>0</v>
      </c>
      <c r="B237" s="22">
        <v>0</v>
      </c>
      <c r="C237" s="22">
        <f>SIN(Wellpath!$L237)^0.25</f>
        <v>0</v>
      </c>
      <c r="D237" s="22">
        <v>0</v>
      </c>
      <c r="E237" s="20">
        <f>Model!$W$32*((drdp!B237+drdp!K237)*SAGE!$B237+(drdp!E237+drdp!N237)*SAGE!$C237+(drdp!H237+drdp!Q237)*SAGE!$D237)</f>
        <v>0</v>
      </c>
      <c r="F237" s="20">
        <f>Model!$W$32*((drdp!C237+drdp!L237)*SAGE!$B237+(drdp!F237+drdp!O237)*SAGE!$C237+(drdp!I237+drdp!R237)*SAGE!$D237)</f>
        <v>0</v>
      </c>
      <c r="G237" s="20">
        <f>Model!$W$32*((drdp!D237+drdp!M237)*SAGE!$B237+(drdp!G237+drdp!P237)*SAGE!$C237+(drdp!J237+drdp!S237)*SAGE!$D237)</f>
        <v>0</v>
      </c>
      <c r="H237" s="18">
        <f>Model!$W$32*((drdp!B237)*SAGE!$B237+(drdp!E237)*SAGE!$C237+(drdp!H237)*SAGE!$D237)</f>
        <v>0</v>
      </c>
      <c r="I237" s="18">
        <f>Model!$W$32*((drdp!C237)*SAGE!$B237+(drdp!F237)*SAGE!$C237+(drdp!I237)*SAGE!$D237)</f>
        <v>0</v>
      </c>
      <c r="J237" s="18">
        <f>Model!$W$32*((drdp!D237)*SAGE!$B237+(drdp!G237)*SAGE!$C237+(drdp!J237)*SAGE!$D237)</f>
        <v>0</v>
      </c>
      <c r="K237" s="21">
        <f>SUM(E$3:E236)+H237</f>
        <v>2.5854239918028186</v>
      </c>
      <c r="L237" s="21">
        <f>SUM(F$3:F236)+I237</f>
        <v>-0.58770908773708519</v>
      </c>
      <c r="M237" s="21">
        <f>SUM(G$3:G236)+J237</f>
        <v>-0.36175603785078092</v>
      </c>
      <c r="N237" s="21"/>
      <c r="O237" s="21"/>
      <c r="P237" s="21"/>
      <c r="Q237" s="19">
        <f t="shared" si="19"/>
        <v>6.6844172173896208</v>
      </c>
      <c r="R237" s="19">
        <f t="shared" si="20"/>
        <v>0.34540197180875692</v>
      </c>
      <c r="S237" s="19">
        <f t="shared" si="21"/>
        <v>0.13086743092149564</v>
      </c>
      <c r="T237" s="19">
        <f t="shared" si="22"/>
        <v>-1.5194771756360077</v>
      </c>
      <c r="U237" s="19">
        <f t="shared" si="23"/>
        <v>-0.93529273943893754</v>
      </c>
      <c r="V237" s="19">
        <f t="shared" si="24"/>
        <v>0.21260731098866492</v>
      </c>
    </row>
    <row r="238" spans="1:22" x14ac:dyDescent="0.25">
      <c r="A238" s="26">
        <f>Wellpath!E238</f>
        <v>0</v>
      </c>
      <c r="B238" s="22">
        <v>0</v>
      </c>
      <c r="C238" s="22">
        <f>SIN(Wellpath!$L238)^0.25</f>
        <v>0</v>
      </c>
      <c r="D238" s="22">
        <v>0</v>
      </c>
      <c r="E238" s="20">
        <f>Model!$W$32*((drdp!B238+drdp!K238)*SAGE!$B238+(drdp!E238+drdp!N238)*SAGE!$C238+(drdp!H238+drdp!Q238)*SAGE!$D238)</f>
        <v>0</v>
      </c>
      <c r="F238" s="20">
        <f>Model!$W$32*((drdp!C238+drdp!L238)*SAGE!$B238+(drdp!F238+drdp!O238)*SAGE!$C238+(drdp!I238+drdp!R238)*SAGE!$D238)</f>
        <v>0</v>
      </c>
      <c r="G238" s="20">
        <f>Model!$W$32*((drdp!D238+drdp!M238)*SAGE!$B238+(drdp!G238+drdp!P238)*SAGE!$C238+(drdp!J238+drdp!S238)*SAGE!$D238)</f>
        <v>0</v>
      </c>
      <c r="H238" s="18">
        <f>Model!$W$32*((drdp!B238)*SAGE!$B238+(drdp!E238)*SAGE!$C238+(drdp!H238)*SAGE!$D238)</f>
        <v>0</v>
      </c>
      <c r="I238" s="18">
        <f>Model!$W$32*((drdp!C238)*SAGE!$B238+(drdp!F238)*SAGE!$C238+(drdp!I238)*SAGE!$D238)</f>
        <v>0</v>
      </c>
      <c r="J238" s="18">
        <f>Model!$W$32*((drdp!D238)*SAGE!$B238+(drdp!G238)*SAGE!$C238+(drdp!J238)*SAGE!$D238)</f>
        <v>0</v>
      </c>
      <c r="K238" s="21">
        <f>SUM(E$3:E237)+H238</f>
        <v>2.5854239918028186</v>
      </c>
      <c r="L238" s="21">
        <f>SUM(F$3:F237)+I238</f>
        <v>-0.58770908773708519</v>
      </c>
      <c r="M238" s="21">
        <f>SUM(G$3:G237)+J238</f>
        <v>-0.36175603785078092</v>
      </c>
      <c r="N238" s="21"/>
      <c r="O238" s="21"/>
      <c r="P238" s="21"/>
      <c r="Q238" s="19">
        <f t="shared" si="19"/>
        <v>6.6844172173896208</v>
      </c>
      <c r="R238" s="19">
        <f t="shared" si="20"/>
        <v>0.34540197180875692</v>
      </c>
      <c r="S238" s="19">
        <f t="shared" si="21"/>
        <v>0.13086743092149564</v>
      </c>
      <c r="T238" s="19">
        <f t="shared" si="22"/>
        <v>-1.5194771756360077</v>
      </c>
      <c r="U238" s="19">
        <f t="shared" si="23"/>
        <v>-0.93529273943893754</v>
      </c>
      <c r="V238" s="19">
        <f t="shared" si="24"/>
        <v>0.21260731098866492</v>
      </c>
    </row>
    <row r="239" spans="1:22" x14ac:dyDescent="0.25">
      <c r="A239" s="26">
        <f>Wellpath!E239</f>
        <v>0</v>
      </c>
      <c r="B239" s="22">
        <v>0</v>
      </c>
      <c r="C239" s="22">
        <f>SIN(Wellpath!$L239)^0.25</f>
        <v>0</v>
      </c>
      <c r="D239" s="22">
        <v>0</v>
      </c>
      <c r="E239" s="20">
        <f>Model!$W$32*((drdp!B239+drdp!K239)*SAGE!$B239+(drdp!E239+drdp!N239)*SAGE!$C239+(drdp!H239+drdp!Q239)*SAGE!$D239)</f>
        <v>0</v>
      </c>
      <c r="F239" s="20">
        <f>Model!$W$32*((drdp!C239+drdp!L239)*SAGE!$B239+(drdp!F239+drdp!O239)*SAGE!$C239+(drdp!I239+drdp!R239)*SAGE!$D239)</f>
        <v>0</v>
      </c>
      <c r="G239" s="20">
        <f>Model!$W$32*((drdp!D239+drdp!M239)*SAGE!$B239+(drdp!G239+drdp!P239)*SAGE!$C239+(drdp!J239+drdp!S239)*SAGE!$D239)</f>
        <v>0</v>
      </c>
      <c r="H239" s="18">
        <f>Model!$W$32*((drdp!B239)*SAGE!$B239+(drdp!E239)*SAGE!$C239+(drdp!H239)*SAGE!$D239)</f>
        <v>0</v>
      </c>
      <c r="I239" s="18">
        <f>Model!$W$32*((drdp!C239)*SAGE!$B239+(drdp!F239)*SAGE!$C239+(drdp!I239)*SAGE!$D239)</f>
        <v>0</v>
      </c>
      <c r="J239" s="18">
        <f>Model!$W$32*((drdp!D239)*SAGE!$B239+(drdp!G239)*SAGE!$C239+(drdp!J239)*SAGE!$D239)</f>
        <v>0</v>
      </c>
      <c r="K239" s="21">
        <f>SUM(E$3:E238)+H239</f>
        <v>2.5854239918028186</v>
      </c>
      <c r="L239" s="21">
        <f>SUM(F$3:F238)+I239</f>
        <v>-0.58770908773708519</v>
      </c>
      <c r="M239" s="21">
        <f>SUM(G$3:G238)+J239</f>
        <v>-0.36175603785078092</v>
      </c>
      <c r="N239" s="21"/>
      <c r="O239" s="21"/>
      <c r="P239" s="21"/>
      <c r="Q239" s="19">
        <f t="shared" si="19"/>
        <v>6.6844172173896208</v>
      </c>
      <c r="R239" s="19">
        <f t="shared" si="20"/>
        <v>0.34540197180875692</v>
      </c>
      <c r="S239" s="19">
        <f t="shared" si="21"/>
        <v>0.13086743092149564</v>
      </c>
      <c r="T239" s="19">
        <f t="shared" si="22"/>
        <v>-1.5194771756360077</v>
      </c>
      <c r="U239" s="19">
        <f t="shared" si="23"/>
        <v>-0.93529273943893754</v>
      </c>
      <c r="V239" s="19">
        <f t="shared" si="24"/>
        <v>0.21260731098866492</v>
      </c>
    </row>
    <row r="240" spans="1:22" x14ac:dyDescent="0.25">
      <c r="A240" s="26">
        <f>Wellpath!E240</f>
        <v>0</v>
      </c>
      <c r="B240" s="22">
        <v>0</v>
      </c>
      <c r="C240" s="22">
        <f>SIN(Wellpath!$L240)^0.25</f>
        <v>0</v>
      </c>
      <c r="D240" s="22">
        <v>0</v>
      </c>
      <c r="E240" s="20">
        <f>Model!$W$32*((drdp!B240+drdp!K240)*SAGE!$B240+(drdp!E240+drdp!N240)*SAGE!$C240+(drdp!H240+drdp!Q240)*SAGE!$D240)</f>
        <v>0</v>
      </c>
      <c r="F240" s="20">
        <f>Model!$W$32*((drdp!C240+drdp!L240)*SAGE!$B240+(drdp!F240+drdp!O240)*SAGE!$C240+(drdp!I240+drdp!R240)*SAGE!$D240)</f>
        <v>0</v>
      </c>
      <c r="G240" s="20">
        <f>Model!$W$32*((drdp!D240+drdp!M240)*SAGE!$B240+(drdp!G240+drdp!P240)*SAGE!$C240+(drdp!J240+drdp!S240)*SAGE!$D240)</f>
        <v>0</v>
      </c>
      <c r="H240" s="18">
        <f>Model!$W$32*((drdp!B240)*SAGE!$B240+(drdp!E240)*SAGE!$C240+(drdp!H240)*SAGE!$D240)</f>
        <v>0</v>
      </c>
      <c r="I240" s="18">
        <f>Model!$W$32*((drdp!C240)*SAGE!$B240+(drdp!F240)*SAGE!$C240+(drdp!I240)*SAGE!$D240)</f>
        <v>0</v>
      </c>
      <c r="J240" s="18">
        <f>Model!$W$32*((drdp!D240)*SAGE!$B240+(drdp!G240)*SAGE!$C240+(drdp!J240)*SAGE!$D240)</f>
        <v>0</v>
      </c>
      <c r="K240" s="21">
        <f>SUM(E$3:E239)+H240</f>
        <v>2.5854239918028186</v>
      </c>
      <c r="L240" s="21">
        <f>SUM(F$3:F239)+I240</f>
        <v>-0.58770908773708519</v>
      </c>
      <c r="M240" s="21">
        <f>SUM(G$3:G239)+J240</f>
        <v>-0.36175603785078092</v>
      </c>
      <c r="N240" s="21"/>
      <c r="O240" s="21"/>
      <c r="P240" s="21"/>
      <c r="Q240" s="19">
        <f t="shared" si="19"/>
        <v>6.6844172173896208</v>
      </c>
      <c r="R240" s="19">
        <f t="shared" si="20"/>
        <v>0.34540197180875692</v>
      </c>
      <c r="S240" s="19">
        <f t="shared" si="21"/>
        <v>0.13086743092149564</v>
      </c>
      <c r="T240" s="19">
        <f t="shared" si="22"/>
        <v>-1.5194771756360077</v>
      </c>
      <c r="U240" s="19">
        <f t="shared" si="23"/>
        <v>-0.93529273943893754</v>
      </c>
      <c r="V240" s="19">
        <f t="shared" si="24"/>
        <v>0.21260731098866492</v>
      </c>
    </row>
    <row r="241" spans="1:22" x14ac:dyDescent="0.25">
      <c r="A241" s="26">
        <f>Wellpath!E241</f>
        <v>0</v>
      </c>
      <c r="B241" s="22">
        <v>0</v>
      </c>
      <c r="C241" s="22">
        <f>SIN(Wellpath!$L241)^0.25</f>
        <v>0</v>
      </c>
      <c r="D241" s="22">
        <v>0</v>
      </c>
      <c r="E241" s="20">
        <f>Model!$W$32*((drdp!B241+drdp!K241)*SAGE!$B241+(drdp!E241+drdp!N241)*SAGE!$C241+(drdp!H241+drdp!Q241)*SAGE!$D241)</f>
        <v>0</v>
      </c>
      <c r="F241" s="20">
        <f>Model!$W$32*((drdp!C241+drdp!L241)*SAGE!$B241+(drdp!F241+drdp!O241)*SAGE!$C241+(drdp!I241+drdp!R241)*SAGE!$D241)</f>
        <v>0</v>
      </c>
      <c r="G241" s="20">
        <f>Model!$W$32*((drdp!D241+drdp!M241)*SAGE!$B241+(drdp!G241+drdp!P241)*SAGE!$C241+(drdp!J241+drdp!S241)*SAGE!$D241)</f>
        <v>0</v>
      </c>
      <c r="H241" s="18">
        <f>Model!$W$32*((drdp!B241)*SAGE!$B241+(drdp!E241)*SAGE!$C241+(drdp!H241)*SAGE!$D241)</f>
        <v>0</v>
      </c>
      <c r="I241" s="18">
        <f>Model!$W$32*((drdp!C241)*SAGE!$B241+(drdp!F241)*SAGE!$C241+(drdp!I241)*SAGE!$D241)</f>
        <v>0</v>
      </c>
      <c r="J241" s="18">
        <f>Model!$W$32*((drdp!D241)*SAGE!$B241+(drdp!G241)*SAGE!$C241+(drdp!J241)*SAGE!$D241)</f>
        <v>0</v>
      </c>
      <c r="K241" s="21">
        <f>SUM(E$3:E240)+H241</f>
        <v>2.5854239918028186</v>
      </c>
      <c r="L241" s="21">
        <f>SUM(F$3:F240)+I241</f>
        <v>-0.58770908773708519</v>
      </c>
      <c r="M241" s="21">
        <f>SUM(G$3:G240)+J241</f>
        <v>-0.36175603785078092</v>
      </c>
      <c r="N241" s="21"/>
      <c r="O241" s="21"/>
      <c r="P241" s="21"/>
      <c r="Q241" s="19">
        <f t="shared" si="19"/>
        <v>6.6844172173896208</v>
      </c>
      <c r="R241" s="19">
        <f t="shared" si="20"/>
        <v>0.34540197180875692</v>
      </c>
      <c r="S241" s="19">
        <f t="shared" si="21"/>
        <v>0.13086743092149564</v>
      </c>
      <c r="T241" s="19">
        <f t="shared" si="22"/>
        <v>-1.5194771756360077</v>
      </c>
      <c r="U241" s="19">
        <f t="shared" si="23"/>
        <v>-0.93529273943893754</v>
      </c>
      <c r="V241" s="19">
        <f t="shared" si="24"/>
        <v>0.21260731098866492</v>
      </c>
    </row>
    <row r="242" spans="1:22" x14ac:dyDescent="0.25">
      <c r="A242" s="26">
        <f>Wellpath!E242</f>
        <v>0</v>
      </c>
      <c r="B242" s="22">
        <v>0</v>
      </c>
      <c r="C242" s="22">
        <f>SIN(Wellpath!$L242)^0.25</f>
        <v>0</v>
      </c>
      <c r="D242" s="22">
        <v>0</v>
      </c>
      <c r="E242" s="20">
        <f>Model!$W$32*((drdp!B242+drdp!K242)*SAGE!$B242+(drdp!E242+drdp!N242)*SAGE!$C242+(drdp!H242+drdp!Q242)*SAGE!$D242)</f>
        <v>0</v>
      </c>
      <c r="F242" s="20">
        <f>Model!$W$32*((drdp!C242+drdp!L242)*SAGE!$B242+(drdp!F242+drdp!O242)*SAGE!$C242+(drdp!I242+drdp!R242)*SAGE!$D242)</f>
        <v>0</v>
      </c>
      <c r="G242" s="20">
        <f>Model!$W$32*((drdp!D242+drdp!M242)*SAGE!$B242+(drdp!G242+drdp!P242)*SAGE!$C242+(drdp!J242+drdp!S242)*SAGE!$D242)</f>
        <v>0</v>
      </c>
      <c r="H242" s="18">
        <f>Model!$W$32*((drdp!B242)*SAGE!$B242+(drdp!E242)*SAGE!$C242+(drdp!H242)*SAGE!$D242)</f>
        <v>0</v>
      </c>
      <c r="I242" s="18">
        <f>Model!$W$32*((drdp!C242)*SAGE!$B242+(drdp!F242)*SAGE!$C242+(drdp!I242)*SAGE!$D242)</f>
        <v>0</v>
      </c>
      <c r="J242" s="18">
        <f>Model!$W$32*((drdp!D242)*SAGE!$B242+(drdp!G242)*SAGE!$C242+(drdp!J242)*SAGE!$D242)</f>
        <v>0</v>
      </c>
      <c r="K242" s="21">
        <f>SUM(E$3:E241)+H242</f>
        <v>2.5854239918028186</v>
      </c>
      <c r="L242" s="21">
        <f>SUM(F$3:F241)+I242</f>
        <v>-0.58770908773708519</v>
      </c>
      <c r="M242" s="21">
        <f>SUM(G$3:G241)+J242</f>
        <v>-0.36175603785078092</v>
      </c>
      <c r="N242" s="21"/>
      <c r="O242" s="21"/>
      <c r="P242" s="21"/>
      <c r="Q242" s="19">
        <f t="shared" si="19"/>
        <v>6.6844172173896208</v>
      </c>
      <c r="R242" s="19">
        <f t="shared" si="20"/>
        <v>0.34540197180875692</v>
      </c>
      <c r="S242" s="19">
        <f t="shared" si="21"/>
        <v>0.13086743092149564</v>
      </c>
      <c r="T242" s="19">
        <f t="shared" si="22"/>
        <v>-1.5194771756360077</v>
      </c>
      <c r="U242" s="19">
        <f t="shared" si="23"/>
        <v>-0.93529273943893754</v>
      </c>
      <c r="V242" s="19">
        <f t="shared" si="24"/>
        <v>0.21260731098866492</v>
      </c>
    </row>
    <row r="243" spans="1:22" x14ac:dyDescent="0.25">
      <c r="A243" s="26">
        <f>Wellpath!E243</f>
        <v>0</v>
      </c>
      <c r="B243" s="22">
        <v>0</v>
      </c>
      <c r="C243" s="22">
        <f>SIN(Wellpath!$L243)^0.25</f>
        <v>0</v>
      </c>
      <c r="D243" s="22">
        <v>0</v>
      </c>
      <c r="E243" s="20">
        <f>Model!$W$32*((drdp!B243+drdp!K243)*SAGE!$B243+(drdp!E243+drdp!N243)*SAGE!$C243+(drdp!H243+drdp!Q243)*SAGE!$D243)</f>
        <v>0</v>
      </c>
      <c r="F243" s="20">
        <f>Model!$W$32*((drdp!C243+drdp!L243)*SAGE!$B243+(drdp!F243+drdp!O243)*SAGE!$C243+(drdp!I243+drdp!R243)*SAGE!$D243)</f>
        <v>0</v>
      </c>
      <c r="G243" s="20">
        <f>Model!$W$32*((drdp!D243+drdp!M243)*SAGE!$B243+(drdp!G243+drdp!P243)*SAGE!$C243+(drdp!J243+drdp!S243)*SAGE!$D243)</f>
        <v>0</v>
      </c>
      <c r="H243" s="18">
        <f>Model!$W$32*((drdp!B243)*SAGE!$B243+(drdp!E243)*SAGE!$C243+(drdp!H243)*SAGE!$D243)</f>
        <v>0</v>
      </c>
      <c r="I243" s="18">
        <f>Model!$W$32*((drdp!C243)*SAGE!$B243+(drdp!F243)*SAGE!$C243+(drdp!I243)*SAGE!$D243)</f>
        <v>0</v>
      </c>
      <c r="J243" s="18">
        <f>Model!$W$32*((drdp!D243)*SAGE!$B243+(drdp!G243)*SAGE!$C243+(drdp!J243)*SAGE!$D243)</f>
        <v>0</v>
      </c>
      <c r="K243" s="21">
        <f>SUM(E$3:E242)+H243</f>
        <v>2.5854239918028186</v>
      </c>
      <c r="L243" s="21">
        <f>SUM(F$3:F242)+I243</f>
        <v>-0.58770908773708519</v>
      </c>
      <c r="M243" s="21">
        <f>SUM(G$3:G242)+J243</f>
        <v>-0.36175603785078092</v>
      </c>
      <c r="N243" s="21"/>
      <c r="O243" s="21"/>
      <c r="P243" s="21"/>
      <c r="Q243" s="19">
        <f t="shared" si="19"/>
        <v>6.6844172173896208</v>
      </c>
      <c r="R243" s="19">
        <f t="shared" si="20"/>
        <v>0.34540197180875692</v>
      </c>
      <c r="S243" s="19">
        <f t="shared" si="21"/>
        <v>0.13086743092149564</v>
      </c>
      <c r="T243" s="19">
        <f t="shared" si="22"/>
        <v>-1.5194771756360077</v>
      </c>
      <c r="U243" s="19">
        <f t="shared" si="23"/>
        <v>-0.93529273943893754</v>
      </c>
      <c r="V243" s="19">
        <f t="shared" si="24"/>
        <v>0.21260731098866492</v>
      </c>
    </row>
    <row r="244" spans="1:22" x14ac:dyDescent="0.25">
      <c r="A244" s="26">
        <f>Wellpath!E244</f>
        <v>0</v>
      </c>
      <c r="B244" s="22">
        <v>0</v>
      </c>
      <c r="C244" s="22">
        <f>SIN(Wellpath!$L244)^0.25</f>
        <v>0</v>
      </c>
      <c r="D244" s="22">
        <v>0</v>
      </c>
      <c r="E244" s="20">
        <f>Model!$W$32*((drdp!B244+drdp!K244)*SAGE!$B244+(drdp!E244+drdp!N244)*SAGE!$C244+(drdp!H244+drdp!Q244)*SAGE!$D244)</f>
        <v>0</v>
      </c>
      <c r="F244" s="20">
        <f>Model!$W$32*((drdp!C244+drdp!L244)*SAGE!$B244+(drdp!F244+drdp!O244)*SAGE!$C244+(drdp!I244+drdp!R244)*SAGE!$D244)</f>
        <v>0</v>
      </c>
      <c r="G244" s="20">
        <f>Model!$W$32*((drdp!D244+drdp!M244)*SAGE!$B244+(drdp!G244+drdp!P244)*SAGE!$C244+(drdp!J244+drdp!S244)*SAGE!$D244)</f>
        <v>0</v>
      </c>
      <c r="H244" s="18">
        <f>Model!$W$32*((drdp!B244)*SAGE!$B244+(drdp!E244)*SAGE!$C244+(drdp!H244)*SAGE!$D244)</f>
        <v>0</v>
      </c>
      <c r="I244" s="18">
        <f>Model!$W$32*((drdp!C244)*SAGE!$B244+(drdp!F244)*SAGE!$C244+(drdp!I244)*SAGE!$D244)</f>
        <v>0</v>
      </c>
      <c r="J244" s="18">
        <f>Model!$W$32*((drdp!D244)*SAGE!$B244+(drdp!G244)*SAGE!$C244+(drdp!J244)*SAGE!$D244)</f>
        <v>0</v>
      </c>
      <c r="K244" s="21">
        <f>SUM(E$3:E243)+H244</f>
        <v>2.5854239918028186</v>
      </c>
      <c r="L244" s="21">
        <f>SUM(F$3:F243)+I244</f>
        <v>-0.58770908773708519</v>
      </c>
      <c r="M244" s="21">
        <f>SUM(G$3:G243)+J244</f>
        <v>-0.36175603785078092</v>
      </c>
      <c r="N244" s="21"/>
      <c r="O244" s="21"/>
      <c r="P244" s="21"/>
      <c r="Q244" s="19">
        <f t="shared" si="19"/>
        <v>6.6844172173896208</v>
      </c>
      <c r="R244" s="19">
        <f t="shared" si="20"/>
        <v>0.34540197180875692</v>
      </c>
      <c r="S244" s="19">
        <f t="shared" si="21"/>
        <v>0.13086743092149564</v>
      </c>
      <c r="T244" s="19">
        <f t="shared" si="22"/>
        <v>-1.5194771756360077</v>
      </c>
      <c r="U244" s="19">
        <f t="shared" si="23"/>
        <v>-0.93529273943893754</v>
      </c>
      <c r="V244" s="19">
        <f t="shared" si="24"/>
        <v>0.21260731098866492</v>
      </c>
    </row>
    <row r="245" spans="1:22" x14ac:dyDescent="0.25">
      <c r="A245" s="26">
        <f>Wellpath!E245</f>
        <v>0</v>
      </c>
      <c r="B245" s="22">
        <v>0</v>
      </c>
      <c r="C245" s="22">
        <f>SIN(Wellpath!$L245)^0.25</f>
        <v>0</v>
      </c>
      <c r="D245" s="22">
        <v>0</v>
      </c>
      <c r="E245" s="20">
        <f>Model!$W$32*((drdp!B245+drdp!K245)*SAGE!$B245+(drdp!E245+drdp!N245)*SAGE!$C245+(drdp!H245+drdp!Q245)*SAGE!$D245)</f>
        <v>0</v>
      </c>
      <c r="F245" s="20">
        <f>Model!$W$32*((drdp!C245+drdp!L245)*SAGE!$B245+(drdp!F245+drdp!O245)*SAGE!$C245+(drdp!I245+drdp!R245)*SAGE!$D245)</f>
        <v>0</v>
      </c>
      <c r="G245" s="20">
        <f>Model!$W$32*((drdp!D245+drdp!M245)*SAGE!$B245+(drdp!G245+drdp!P245)*SAGE!$C245+(drdp!J245+drdp!S245)*SAGE!$D245)</f>
        <v>0</v>
      </c>
      <c r="H245" s="18">
        <f>Model!$W$32*((drdp!B245)*SAGE!$B245+(drdp!E245)*SAGE!$C245+(drdp!H245)*SAGE!$D245)</f>
        <v>0</v>
      </c>
      <c r="I245" s="18">
        <f>Model!$W$32*((drdp!C245)*SAGE!$B245+(drdp!F245)*SAGE!$C245+(drdp!I245)*SAGE!$D245)</f>
        <v>0</v>
      </c>
      <c r="J245" s="18">
        <f>Model!$W$32*((drdp!D245)*SAGE!$B245+(drdp!G245)*SAGE!$C245+(drdp!J245)*SAGE!$D245)</f>
        <v>0</v>
      </c>
      <c r="K245" s="21">
        <f>SUM(E$3:E244)+H245</f>
        <v>2.5854239918028186</v>
      </c>
      <c r="L245" s="21">
        <f>SUM(F$3:F244)+I245</f>
        <v>-0.58770908773708519</v>
      </c>
      <c r="M245" s="21">
        <f>SUM(G$3:G244)+J245</f>
        <v>-0.36175603785078092</v>
      </c>
      <c r="N245" s="21"/>
      <c r="O245" s="21"/>
      <c r="P245" s="21"/>
      <c r="Q245" s="19">
        <f t="shared" si="19"/>
        <v>6.6844172173896208</v>
      </c>
      <c r="R245" s="19">
        <f t="shared" si="20"/>
        <v>0.34540197180875692</v>
      </c>
      <c r="S245" s="19">
        <f t="shared" si="21"/>
        <v>0.13086743092149564</v>
      </c>
      <c r="T245" s="19">
        <f t="shared" si="22"/>
        <v>-1.5194771756360077</v>
      </c>
      <c r="U245" s="19">
        <f t="shared" si="23"/>
        <v>-0.93529273943893754</v>
      </c>
      <c r="V245" s="19">
        <f t="shared" si="24"/>
        <v>0.21260731098866492</v>
      </c>
    </row>
    <row r="246" spans="1:22" x14ac:dyDescent="0.25">
      <c r="A246" s="26">
        <f>Wellpath!E246</f>
        <v>0</v>
      </c>
      <c r="B246" s="22">
        <v>0</v>
      </c>
      <c r="C246" s="22">
        <f>SIN(Wellpath!$L246)^0.25</f>
        <v>0</v>
      </c>
      <c r="D246" s="22">
        <v>0</v>
      </c>
      <c r="E246" s="20">
        <f>Model!$W$32*((drdp!B246+drdp!K246)*SAGE!$B246+(drdp!E246+drdp!N246)*SAGE!$C246+(drdp!H246+drdp!Q246)*SAGE!$D246)</f>
        <v>0</v>
      </c>
      <c r="F246" s="20">
        <f>Model!$W$32*((drdp!C246+drdp!L246)*SAGE!$B246+(drdp!F246+drdp!O246)*SAGE!$C246+(drdp!I246+drdp!R246)*SAGE!$D246)</f>
        <v>0</v>
      </c>
      <c r="G246" s="20">
        <f>Model!$W$32*((drdp!D246+drdp!M246)*SAGE!$B246+(drdp!G246+drdp!P246)*SAGE!$C246+(drdp!J246+drdp!S246)*SAGE!$D246)</f>
        <v>0</v>
      </c>
      <c r="H246" s="18">
        <f>Model!$W$32*((drdp!B246)*SAGE!$B246+(drdp!E246)*SAGE!$C246+(drdp!H246)*SAGE!$D246)</f>
        <v>0</v>
      </c>
      <c r="I246" s="18">
        <f>Model!$W$32*((drdp!C246)*SAGE!$B246+(drdp!F246)*SAGE!$C246+(drdp!I246)*SAGE!$D246)</f>
        <v>0</v>
      </c>
      <c r="J246" s="18">
        <f>Model!$W$32*((drdp!D246)*SAGE!$B246+(drdp!G246)*SAGE!$C246+(drdp!J246)*SAGE!$D246)</f>
        <v>0</v>
      </c>
      <c r="K246" s="21">
        <f>SUM(E$3:E245)+H246</f>
        <v>2.5854239918028186</v>
      </c>
      <c r="L246" s="21">
        <f>SUM(F$3:F245)+I246</f>
        <v>-0.58770908773708519</v>
      </c>
      <c r="M246" s="21">
        <f>SUM(G$3:G245)+J246</f>
        <v>-0.36175603785078092</v>
      </c>
      <c r="N246" s="21"/>
      <c r="O246" s="21"/>
      <c r="P246" s="21"/>
      <c r="Q246" s="19">
        <f t="shared" si="19"/>
        <v>6.6844172173896208</v>
      </c>
      <c r="R246" s="19">
        <f t="shared" si="20"/>
        <v>0.34540197180875692</v>
      </c>
      <c r="S246" s="19">
        <f t="shared" si="21"/>
        <v>0.13086743092149564</v>
      </c>
      <c r="T246" s="19">
        <f t="shared" si="22"/>
        <v>-1.5194771756360077</v>
      </c>
      <c r="U246" s="19">
        <f t="shared" si="23"/>
        <v>-0.93529273943893754</v>
      </c>
      <c r="V246" s="19">
        <f t="shared" si="24"/>
        <v>0.21260731098866492</v>
      </c>
    </row>
    <row r="247" spans="1:22" x14ac:dyDescent="0.25">
      <c r="A247" s="26">
        <f>Wellpath!E247</f>
        <v>0</v>
      </c>
      <c r="B247" s="22">
        <v>0</v>
      </c>
      <c r="C247" s="22">
        <f>SIN(Wellpath!$L247)^0.25</f>
        <v>0</v>
      </c>
      <c r="D247" s="22">
        <v>0</v>
      </c>
      <c r="E247" s="20">
        <f>Model!$W$32*((drdp!B247+drdp!K247)*SAGE!$B247+(drdp!E247+drdp!N247)*SAGE!$C247+(drdp!H247+drdp!Q247)*SAGE!$D247)</f>
        <v>0</v>
      </c>
      <c r="F247" s="20">
        <f>Model!$W$32*((drdp!C247+drdp!L247)*SAGE!$B247+(drdp!F247+drdp!O247)*SAGE!$C247+(drdp!I247+drdp!R247)*SAGE!$D247)</f>
        <v>0</v>
      </c>
      <c r="G247" s="20">
        <f>Model!$W$32*((drdp!D247+drdp!M247)*SAGE!$B247+(drdp!G247+drdp!P247)*SAGE!$C247+(drdp!J247+drdp!S247)*SAGE!$D247)</f>
        <v>0</v>
      </c>
      <c r="H247" s="18">
        <f>Model!$W$32*((drdp!B247)*SAGE!$B247+(drdp!E247)*SAGE!$C247+(drdp!H247)*SAGE!$D247)</f>
        <v>0</v>
      </c>
      <c r="I247" s="18">
        <f>Model!$W$32*((drdp!C247)*SAGE!$B247+(drdp!F247)*SAGE!$C247+(drdp!I247)*SAGE!$D247)</f>
        <v>0</v>
      </c>
      <c r="J247" s="18">
        <f>Model!$W$32*((drdp!D247)*SAGE!$B247+(drdp!G247)*SAGE!$C247+(drdp!J247)*SAGE!$D247)</f>
        <v>0</v>
      </c>
      <c r="K247" s="21">
        <f>SUM(E$3:E246)+H247</f>
        <v>2.5854239918028186</v>
      </c>
      <c r="L247" s="21">
        <f>SUM(F$3:F246)+I247</f>
        <v>-0.58770908773708519</v>
      </c>
      <c r="M247" s="21">
        <f>SUM(G$3:G246)+J247</f>
        <v>-0.36175603785078092</v>
      </c>
      <c r="N247" s="21"/>
      <c r="O247" s="21"/>
      <c r="P247" s="21"/>
      <c r="Q247" s="19">
        <f t="shared" si="19"/>
        <v>6.6844172173896208</v>
      </c>
      <c r="R247" s="19">
        <f t="shared" si="20"/>
        <v>0.34540197180875692</v>
      </c>
      <c r="S247" s="19">
        <f t="shared" si="21"/>
        <v>0.13086743092149564</v>
      </c>
      <c r="T247" s="19">
        <f t="shared" si="22"/>
        <v>-1.5194771756360077</v>
      </c>
      <c r="U247" s="19">
        <f t="shared" si="23"/>
        <v>-0.93529273943893754</v>
      </c>
      <c r="V247" s="19">
        <f t="shared" si="24"/>
        <v>0.21260731098866492</v>
      </c>
    </row>
    <row r="248" spans="1:22" x14ac:dyDescent="0.25">
      <c r="A248" s="26">
        <f>Wellpath!E248</f>
        <v>0</v>
      </c>
      <c r="B248" s="22">
        <v>0</v>
      </c>
      <c r="C248" s="22">
        <f>SIN(Wellpath!$L248)^0.25</f>
        <v>0</v>
      </c>
      <c r="D248" s="22">
        <v>0</v>
      </c>
      <c r="E248" s="20">
        <f>Model!$W$32*((drdp!B248+drdp!K248)*SAGE!$B248+(drdp!E248+drdp!N248)*SAGE!$C248+(drdp!H248+drdp!Q248)*SAGE!$D248)</f>
        <v>0</v>
      </c>
      <c r="F248" s="20">
        <f>Model!$W$32*((drdp!C248+drdp!L248)*SAGE!$B248+(drdp!F248+drdp!O248)*SAGE!$C248+(drdp!I248+drdp!R248)*SAGE!$D248)</f>
        <v>0</v>
      </c>
      <c r="G248" s="20">
        <f>Model!$W$32*((drdp!D248+drdp!M248)*SAGE!$B248+(drdp!G248+drdp!P248)*SAGE!$C248+(drdp!J248+drdp!S248)*SAGE!$D248)</f>
        <v>0</v>
      </c>
      <c r="H248" s="18">
        <f>Model!$W$32*((drdp!B248)*SAGE!$B248+(drdp!E248)*SAGE!$C248+(drdp!H248)*SAGE!$D248)</f>
        <v>0</v>
      </c>
      <c r="I248" s="18">
        <f>Model!$W$32*((drdp!C248)*SAGE!$B248+(drdp!F248)*SAGE!$C248+(drdp!I248)*SAGE!$D248)</f>
        <v>0</v>
      </c>
      <c r="J248" s="18">
        <f>Model!$W$32*((drdp!D248)*SAGE!$B248+(drdp!G248)*SAGE!$C248+(drdp!J248)*SAGE!$D248)</f>
        <v>0</v>
      </c>
      <c r="K248" s="21">
        <f>SUM(E$3:E247)+H248</f>
        <v>2.5854239918028186</v>
      </c>
      <c r="L248" s="21">
        <f>SUM(F$3:F247)+I248</f>
        <v>-0.58770908773708519</v>
      </c>
      <c r="M248" s="21">
        <f>SUM(G$3:G247)+J248</f>
        <v>-0.36175603785078092</v>
      </c>
      <c r="N248" s="21"/>
      <c r="O248" s="21"/>
      <c r="P248" s="21"/>
      <c r="Q248" s="19">
        <f t="shared" si="19"/>
        <v>6.6844172173896208</v>
      </c>
      <c r="R248" s="19">
        <f t="shared" si="20"/>
        <v>0.34540197180875692</v>
      </c>
      <c r="S248" s="19">
        <f t="shared" si="21"/>
        <v>0.13086743092149564</v>
      </c>
      <c r="T248" s="19">
        <f t="shared" si="22"/>
        <v>-1.5194771756360077</v>
      </c>
      <c r="U248" s="19">
        <f t="shared" si="23"/>
        <v>-0.93529273943893754</v>
      </c>
      <c r="V248" s="19">
        <f t="shared" si="24"/>
        <v>0.21260731098866492</v>
      </c>
    </row>
    <row r="249" spans="1:22" x14ac:dyDescent="0.25">
      <c r="A249" s="26">
        <f>Wellpath!E249</f>
        <v>0</v>
      </c>
      <c r="B249" s="22">
        <v>0</v>
      </c>
      <c r="C249" s="22">
        <f>SIN(Wellpath!$L249)^0.25</f>
        <v>0</v>
      </c>
      <c r="D249" s="22">
        <v>0</v>
      </c>
      <c r="E249" s="20">
        <f>Model!$W$32*((drdp!B249+drdp!K249)*SAGE!$B249+(drdp!E249+drdp!N249)*SAGE!$C249+(drdp!H249+drdp!Q249)*SAGE!$D249)</f>
        <v>0</v>
      </c>
      <c r="F249" s="20">
        <f>Model!$W$32*((drdp!C249+drdp!L249)*SAGE!$B249+(drdp!F249+drdp!O249)*SAGE!$C249+(drdp!I249+drdp!R249)*SAGE!$D249)</f>
        <v>0</v>
      </c>
      <c r="G249" s="20">
        <f>Model!$W$32*((drdp!D249+drdp!M249)*SAGE!$B249+(drdp!G249+drdp!P249)*SAGE!$C249+(drdp!J249+drdp!S249)*SAGE!$D249)</f>
        <v>0</v>
      </c>
      <c r="H249" s="18">
        <f>Model!$W$32*((drdp!B249)*SAGE!$B249+(drdp!E249)*SAGE!$C249+(drdp!H249)*SAGE!$D249)</f>
        <v>0</v>
      </c>
      <c r="I249" s="18">
        <f>Model!$W$32*((drdp!C249)*SAGE!$B249+(drdp!F249)*SAGE!$C249+(drdp!I249)*SAGE!$D249)</f>
        <v>0</v>
      </c>
      <c r="J249" s="18">
        <f>Model!$W$32*((drdp!D249)*SAGE!$B249+(drdp!G249)*SAGE!$C249+(drdp!J249)*SAGE!$D249)</f>
        <v>0</v>
      </c>
      <c r="K249" s="21">
        <f>SUM(E$3:E248)+H249</f>
        <v>2.5854239918028186</v>
      </c>
      <c r="L249" s="21">
        <f>SUM(F$3:F248)+I249</f>
        <v>-0.58770908773708519</v>
      </c>
      <c r="M249" s="21">
        <f>SUM(G$3:G248)+J249</f>
        <v>-0.36175603785078092</v>
      </c>
      <c r="N249" s="21"/>
      <c r="O249" s="21"/>
      <c r="P249" s="21"/>
      <c r="Q249" s="19">
        <f t="shared" si="19"/>
        <v>6.6844172173896208</v>
      </c>
      <c r="R249" s="19">
        <f t="shared" si="20"/>
        <v>0.34540197180875692</v>
      </c>
      <c r="S249" s="19">
        <f t="shared" si="21"/>
        <v>0.13086743092149564</v>
      </c>
      <c r="T249" s="19">
        <f t="shared" si="22"/>
        <v>-1.5194771756360077</v>
      </c>
      <c r="U249" s="19">
        <f t="shared" si="23"/>
        <v>-0.93529273943893754</v>
      </c>
      <c r="V249" s="19">
        <f t="shared" si="24"/>
        <v>0.21260731098866492</v>
      </c>
    </row>
    <row r="250" spans="1:22" x14ac:dyDescent="0.25">
      <c r="A250" s="26">
        <f>Wellpath!E250</f>
        <v>0</v>
      </c>
      <c r="B250" s="22">
        <v>0</v>
      </c>
      <c r="C250" s="22">
        <f>SIN(Wellpath!$L250)^0.25</f>
        <v>0</v>
      </c>
      <c r="D250" s="22">
        <v>0</v>
      </c>
      <c r="E250" s="20">
        <f>Model!$W$32*((drdp!B250+drdp!K250)*SAGE!$B250+(drdp!E250+drdp!N250)*SAGE!$C250+(drdp!H250+drdp!Q250)*SAGE!$D250)</f>
        <v>0</v>
      </c>
      <c r="F250" s="20">
        <f>Model!$W$32*((drdp!C250+drdp!L250)*SAGE!$B250+(drdp!F250+drdp!O250)*SAGE!$C250+(drdp!I250+drdp!R250)*SAGE!$D250)</f>
        <v>0</v>
      </c>
      <c r="G250" s="20">
        <f>Model!$W$32*((drdp!D250+drdp!M250)*SAGE!$B250+(drdp!G250+drdp!P250)*SAGE!$C250+(drdp!J250+drdp!S250)*SAGE!$D250)</f>
        <v>0</v>
      </c>
      <c r="H250" s="18">
        <f>Model!$W$32*((drdp!B250)*SAGE!$B250+(drdp!E250)*SAGE!$C250+(drdp!H250)*SAGE!$D250)</f>
        <v>0</v>
      </c>
      <c r="I250" s="18">
        <f>Model!$W$32*((drdp!C250)*SAGE!$B250+(drdp!F250)*SAGE!$C250+(drdp!I250)*SAGE!$D250)</f>
        <v>0</v>
      </c>
      <c r="J250" s="18">
        <f>Model!$W$32*((drdp!D250)*SAGE!$B250+(drdp!G250)*SAGE!$C250+(drdp!J250)*SAGE!$D250)</f>
        <v>0</v>
      </c>
      <c r="K250" s="21">
        <f>SUM(E$3:E249)+H250</f>
        <v>2.5854239918028186</v>
      </c>
      <c r="L250" s="21">
        <f>SUM(F$3:F249)+I250</f>
        <v>-0.58770908773708519</v>
      </c>
      <c r="M250" s="21">
        <f>SUM(G$3:G249)+J250</f>
        <v>-0.36175603785078092</v>
      </c>
      <c r="N250" s="21"/>
      <c r="O250" s="21"/>
      <c r="P250" s="21"/>
      <c r="Q250" s="19">
        <f t="shared" si="19"/>
        <v>6.6844172173896208</v>
      </c>
      <c r="R250" s="19">
        <f t="shared" si="20"/>
        <v>0.34540197180875692</v>
      </c>
      <c r="S250" s="19">
        <f t="shared" si="21"/>
        <v>0.13086743092149564</v>
      </c>
      <c r="T250" s="19">
        <f t="shared" si="22"/>
        <v>-1.5194771756360077</v>
      </c>
      <c r="U250" s="19">
        <f t="shared" si="23"/>
        <v>-0.93529273943893754</v>
      </c>
      <c r="V250" s="19">
        <f t="shared" si="24"/>
        <v>0.21260731098866492</v>
      </c>
    </row>
    <row r="251" spans="1:22" x14ac:dyDescent="0.25">
      <c r="A251" s="26">
        <f>Wellpath!E251</f>
        <v>0</v>
      </c>
      <c r="B251" s="22">
        <v>0</v>
      </c>
      <c r="C251" s="22">
        <f>SIN(Wellpath!$L251)^0.25</f>
        <v>0</v>
      </c>
      <c r="D251" s="22">
        <v>0</v>
      </c>
      <c r="E251" s="20">
        <f>Model!$W$32*((drdp!B251+drdp!K251)*SAGE!$B251+(drdp!E251+drdp!N251)*SAGE!$C251+(drdp!H251+drdp!Q251)*SAGE!$D251)</f>
        <v>0</v>
      </c>
      <c r="F251" s="20">
        <f>Model!$W$32*((drdp!C251+drdp!L251)*SAGE!$B251+(drdp!F251+drdp!O251)*SAGE!$C251+(drdp!I251+drdp!R251)*SAGE!$D251)</f>
        <v>0</v>
      </c>
      <c r="G251" s="20">
        <f>Model!$W$32*((drdp!D251+drdp!M251)*SAGE!$B251+(drdp!G251+drdp!P251)*SAGE!$C251+(drdp!J251+drdp!S251)*SAGE!$D251)</f>
        <v>0</v>
      </c>
      <c r="H251" s="18">
        <f>Model!$W$32*((drdp!B251)*SAGE!$B251+(drdp!E251)*SAGE!$C251+(drdp!H251)*SAGE!$D251)</f>
        <v>0</v>
      </c>
      <c r="I251" s="18">
        <f>Model!$W$32*((drdp!C251)*SAGE!$B251+(drdp!F251)*SAGE!$C251+(drdp!I251)*SAGE!$D251)</f>
        <v>0</v>
      </c>
      <c r="J251" s="18">
        <f>Model!$W$32*((drdp!D251)*SAGE!$B251+(drdp!G251)*SAGE!$C251+(drdp!J251)*SAGE!$D251)</f>
        <v>0</v>
      </c>
      <c r="K251" s="21">
        <f>SUM(E$3:E250)+H251</f>
        <v>2.5854239918028186</v>
      </c>
      <c r="L251" s="21">
        <f>SUM(F$3:F250)+I251</f>
        <v>-0.58770908773708519</v>
      </c>
      <c r="M251" s="21">
        <f>SUM(G$3:G250)+J251</f>
        <v>-0.36175603785078092</v>
      </c>
      <c r="N251" s="21"/>
      <c r="O251" s="21"/>
      <c r="P251" s="21"/>
      <c r="Q251" s="19">
        <f t="shared" si="19"/>
        <v>6.6844172173896208</v>
      </c>
      <c r="R251" s="19">
        <f t="shared" si="20"/>
        <v>0.34540197180875692</v>
      </c>
      <c r="S251" s="19">
        <f t="shared" si="21"/>
        <v>0.13086743092149564</v>
      </c>
      <c r="T251" s="19">
        <f t="shared" si="22"/>
        <v>-1.5194771756360077</v>
      </c>
      <c r="U251" s="19">
        <f t="shared" si="23"/>
        <v>-0.93529273943893754</v>
      </c>
      <c r="V251" s="19">
        <f t="shared" si="24"/>
        <v>0.21260731098866492</v>
      </c>
    </row>
    <row r="252" spans="1:22" x14ac:dyDescent="0.25">
      <c r="A252" s="26">
        <f>Wellpath!E252</f>
        <v>0</v>
      </c>
      <c r="B252" s="22">
        <v>0</v>
      </c>
      <c r="C252" s="22">
        <f>SIN(Wellpath!$L252)^0.25</f>
        <v>0</v>
      </c>
      <c r="D252" s="22">
        <v>0</v>
      </c>
      <c r="E252" s="20">
        <f>Model!$W$32*((drdp!B252+drdp!K252)*SAGE!$B252+(drdp!E252+drdp!N252)*SAGE!$C252+(drdp!H252+drdp!Q252)*SAGE!$D252)</f>
        <v>0</v>
      </c>
      <c r="F252" s="20">
        <f>Model!$W$32*((drdp!C252+drdp!L252)*SAGE!$B252+(drdp!F252+drdp!O252)*SAGE!$C252+(drdp!I252+drdp!R252)*SAGE!$D252)</f>
        <v>0</v>
      </c>
      <c r="G252" s="20">
        <f>Model!$W$32*((drdp!D252+drdp!M252)*SAGE!$B252+(drdp!G252+drdp!P252)*SAGE!$C252+(drdp!J252+drdp!S252)*SAGE!$D252)</f>
        <v>0</v>
      </c>
      <c r="H252" s="18">
        <f>Model!$W$32*((drdp!B252)*SAGE!$B252+(drdp!E252)*SAGE!$C252+(drdp!H252)*SAGE!$D252)</f>
        <v>0</v>
      </c>
      <c r="I252" s="18">
        <f>Model!$W$32*((drdp!C252)*SAGE!$B252+(drdp!F252)*SAGE!$C252+(drdp!I252)*SAGE!$D252)</f>
        <v>0</v>
      </c>
      <c r="J252" s="18">
        <f>Model!$W$32*((drdp!D252)*SAGE!$B252+(drdp!G252)*SAGE!$C252+(drdp!J252)*SAGE!$D252)</f>
        <v>0</v>
      </c>
      <c r="K252" s="21">
        <f>SUM(E$3:E251)+H252</f>
        <v>2.5854239918028186</v>
      </c>
      <c r="L252" s="21">
        <f>SUM(F$3:F251)+I252</f>
        <v>-0.58770908773708519</v>
      </c>
      <c r="M252" s="21">
        <f>SUM(G$3:G251)+J252</f>
        <v>-0.36175603785078092</v>
      </c>
      <c r="N252" s="21"/>
      <c r="O252" s="21"/>
      <c r="P252" s="21"/>
      <c r="Q252" s="19">
        <f t="shared" si="19"/>
        <v>6.6844172173896208</v>
      </c>
      <c r="R252" s="19">
        <f t="shared" si="20"/>
        <v>0.34540197180875692</v>
      </c>
      <c r="S252" s="19">
        <f t="shared" si="21"/>
        <v>0.13086743092149564</v>
      </c>
      <c r="T252" s="19">
        <f t="shared" si="22"/>
        <v>-1.5194771756360077</v>
      </c>
      <c r="U252" s="19">
        <f t="shared" si="23"/>
        <v>-0.93529273943893754</v>
      </c>
      <c r="V252" s="19">
        <f t="shared" si="24"/>
        <v>0.21260731098866492</v>
      </c>
    </row>
    <row r="253" spans="1:22" x14ac:dyDescent="0.25">
      <c r="A253" s="26">
        <f>Wellpath!E253</f>
        <v>0</v>
      </c>
      <c r="B253" s="22">
        <v>0</v>
      </c>
      <c r="C253" s="22">
        <f>SIN(Wellpath!$L253)^0.25</f>
        <v>0</v>
      </c>
      <c r="D253" s="22">
        <v>0</v>
      </c>
      <c r="E253" s="20">
        <f>Model!$W$32*((drdp!B253+drdp!K253)*SAGE!$B253+(drdp!E253+drdp!N253)*SAGE!$C253+(drdp!H253+drdp!Q253)*SAGE!$D253)</f>
        <v>0</v>
      </c>
      <c r="F253" s="20">
        <f>Model!$W$32*((drdp!C253+drdp!L253)*SAGE!$B253+(drdp!F253+drdp!O253)*SAGE!$C253+(drdp!I253+drdp!R253)*SAGE!$D253)</f>
        <v>0</v>
      </c>
      <c r="G253" s="20">
        <f>Model!$W$32*((drdp!D253+drdp!M253)*SAGE!$B253+(drdp!G253+drdp!P253)*SAGE!$C253+(drdp!J253+drdp!S253)*SAGE!$D253)</f>
        <v>0</v>
      </c>
      <c r="H253" s="18">
        <f>Model!$W$32*((drdp!B253)*SAGE!$B253+(drdp!E253)*SAGE!$C253+(drdp!H253)*SAGE!$D253)</f>
        <v>0</v>
      </c>
      <c r="I253" s="18">
        <f>Model!$W$32*((drdp!C253)*SAGE!$B253+(drdp!F253)*SAGE!$C253+(drdp!I253)*SAGE!$D253)</f>
        <v>0</v>
      </c>
      <c r="J253" s="18">
        <f>Model!$W$32*((drdp!D253)*SAGE!$B253+(drdp!G253)*SAGE!$C253+(drdp!J253)*SAGE!$D253)</f>
        <v>0</v>
      </c>
      <c r="K253" s="21">
        <f>SUM(E$3:E252)+H253</f>
        <v>2.5854239918028186</v>
      </c>
      <c r="L253" s="21">
        <f>SUM(F$3:F252)+I253</f>
        <v>-0.58770908773708519</v>
      </c>
      <c r="M253" s="21">
        <f>SUM(G$3:G252)+J253</f>
        <v>-0.36175603785078092</v>
      </c>
      <c r="N253" s="21"/>
      <c r="O253" s="21"/>
      <c r="P253" s="21"/>
      <c r="Q253" s="19">
        <f t="shared" si="19"/>
        <v>6.6844172173896208</v>
      </c>
      <c r="R253" s="19">
        <f t="shared" si="20"/>
        <v>0.34540197180875692</v>
      </c>
      <c r="S253" s="19">
        <f t="shared" si="21"/>
        <v>0.13086743092149564</v>
      </c>
      <c r="T253" s="19">
        <f t="shared" si="22"/>
        <v>-1.5194771756360077</v>
      </c>
      <c r="U253" s="19">
        <f t="shared" si="23"/>
        <v>-0.93529273943893754</v>
      </c>
      <c r="V253" s="19">
        <f t="shared" si="24"/>
        <v>0.21260731098866492</v>
      </c>
    </row>
    <row r="254" spans="1:22" x14ac:dyDescent="0.25">
      <c r="A254" s="26">
        <f>Wellpath!E254</f>
        <v>0</v>
      </c>
      <c r="B254" s="22">
        <v>0</v>
      </c>
      <c r="C254" s="22">
        <f>SIN(Wellpath!$L254)^0.25</f>
        <v>0</v>
      </c>
      <c r="D254" s="22">
        <v>0</v>
      </c>
      <c r="E254" s="20">
        <f>Model!$W$32*((drdp!B254+drdp!K254)*SAGE!$B254+(drdp!E254+drdp!N254)*SAGE!$C254+(drdp!H254+drdp!Q254)*SAGE!$D254)</f>
        <v>0</v>
      </c>
      <c r="F254" s="20">
        <f>Model!$W$32*((drdp!C254+drdp!L254)*SAGE!$B254+(drdp!F254+drdp!O254)*SAGE!$C254+(drdp!I254+drdp!R254)*SAGE!$D254)</f>
        <v>0</v>
      </c>
      <c r="G254" s="20">
        <f>Model!$W$32*((drdp!D254+drdp!M254)*SAGE!$B254+(drdp!G254+drdp!P254)*SAGE!$C254+(drdp!J254+drdp!S254)*SAGE!$D254)</f>
        <v>0</v>
      </c>
      <c r="H254" s="18">
        <f>Model!$W$32*((drdp!B254)*SAGE!$B254+(drdp!E254)*SAGE!$C254+(drdp!H254)*SAGE!$D254)</f>
        <v>0</v>
      </c>
      <c r="I254" s="18">
        <f>Model!$W$32*((drdp!C254)*SAGE!$B254+(drdp!F254)*SAGE!$C254+(drdp!I254)*SAGE!$D254)</f>
        <v>0</v>
      </c>
      <c r="J254" s="18">
        <f>Model!$W$32*((drdp!D254)*SAGE!$B254+(drdp!G254)*SAGE!$C254+(drdp!J254)*SAGE!$D254)</f>
        <v>0</v>
      </c>
      <c r="K254" s="21">
        <f>SUM(E$3:E253)+H254</f>
        <v>2.5854239918028186</v>
      </c>
      <c r="L254" s="21">
        <f>SUM(F$3:F253)+I254</f>
        <v>-0.58770908773708519</v>
      </c>
      <c r="M254" s="21">
        <f>SUM(G$3:G253)+J254</f>
        <v>-0.36175603785078092</v>
      </c>
      <c r="N254" s="21"/>
      <c r="O254" s="21"/>
      <c r="P254" s="21"/>
      <c r="Q254" s="19">
        <f t="shared" si="19"/>
        <v>6.6844172173896208</v>
      </c>
      <c r="R254" s="19">
        <f t="shared" si="20"/>
        <v>0.34540197180875692</v>
      </c>
      <c r="S254" s="19">
        <f t="shared" si="21"/>
        <v>0.13086743092149564</v>
      </c>
      <c r="T254" s="19">
        <f t="shared" si="22"/>
        <v>-1.5194771756360077</v>
      </c>
      <c r="U254" s="19">
        <f t="shared" si="23"/>
        <v>-0.93529273943893754</v>
      </c>
      <c r="V254" s="19">
        <f t="shared" si="24"/>
        <v>0.21260731098866492</v>
      </c>
    </row>
    <row r="255" spans="1:22" x14ac:dyDescent="0.25">
      <c r="A255" s="26">
        <f>Wellpath!E255</f>
        <v>0</v>
      </c>
      <c r="B255" s="22">
        <v>0</v>
      </c>
      <c r="C255" s="22">
        <f>SIN(Wellpath!$L255)^0.25</f>
        <v>0</v>
      </c>
      <c r="D255" s="22">
        <v>0</v>
      </c>
      <c r="E255" s="20">
        <f>Model!$W$32*((drdp!B255+drdp!K255)*SAGE!$B255+(drdp!E255+drdp!N255)*SAGE!$C255+(drdp!H255+drdp!Q255)*SAGE!$D255)</f>
        <v>0</v>
      </c>
      <c r="F255" s="20">
        <f>Model!$W$32*((drdp!C255+drdp!L255)*SAGE!$B255+(drdp!F255+drdp!O255)*SAGE!$C255+(drdp!I255+drdp!R255)*SAGE!$D255)</f>
        <v>0</v>
      </c>
      <c r="G255" s="20">
        <f>Model!$W$32*((drdp!D255+drdp!M255)*SAGE!$B255+(drdp!G255+drdp!P255)*SAGE!$C255+(drdp!J255+drdp!S255)*SAGE!$D255)</f>
        <v>0</v>
      </c>
      <c r="H255" s="18">
        <f>Model!$W$32*((drdp!B255)*SAGE!$B255+(drdp!E255)*SAGE!$C255+(drdp!H255)*SAGE!$D255)</f>
        <v>0</v>
      </c>
      <c r="I255" s="18">
        <f>Model!$W$32*((drdp!C255)*SAGE!$B255+(drdp!F255)*SAGE!$C255+(drdp!I255)*SAGE!$D255)</f>
        <v>0</v>
      </c>
      <c r="J255" s="18">
        <f>Model!$W$32*((drdp!D255)*SAGE!$B255+(drdp!G255)*SAGE!$C255+(drdp!J255)*SAGE!$D255)</f>
        <v>0</v>
      </c>
      <c r="K255" s="21">
        <f>SUM(E$3:E254)+H255</f>
        <v>2.5854239918028186</v>
      </c>
      <c r="L255" s="21">
        <f>SUM(F$3:F254)+I255</f>
        <v>-0.58770908773708519</v>
      </c>
      <c r="M255" s="21">
        <f>SUM(G$3:G254)+J255</f>
        <v>-0.36175603785078092</v>
      </c>
      <c r="N255" s="21"/>
      <c r="O255" s="21"/>
      <c r="P255" s="21"/>
      <c r="Q255" s="19">
        <f t="shared" si="19"/>
        <v>6.6844172173896208</v>
      </c>
      <c r="R255" s="19">
        <f t="shared" si="20"/>
        <v>0.34540197180875692</v>
      </c>
      <c r="S255" s="19">
        <f t="shared" si="21"/>
        <v>0.13086743092149564</v>
      </c>
      <c r="T255" s="19">
        <f t="shared" si="22"/>
        <v>-1.5194771756360077</v>
      </c>
      <c r="U255" s="19">
        <f t="shared" si="23"/>
        <v>-0.93529273943893754</v>
      </c>
      <c r="V255" s="19">
        <f t="shared" si="24"/>
        <v>0.21260731098866492</v>
      </c>
    </row>
    <row r="256" spans="1:22" x14ac:dyDescent="0.25">
      <c r="A256" s="26">
        <f>Wellpath!E256</f>
        <v>0</v>
      </c>
      <c r="B256" s="22">
        <v>0</v>
      </c>
      <c r="C256" s="22">
        <f>SIN(Wellpath!$L256)^0.25</f>
        <v>0</v>
      </c>
      <c r="D256" s="22">
        <v>0</v>
      </c>
      <c r="E256" s="20">
        <f>Model!$W$32*((drdp!B256+drdp!K256)*SAGE!$B256+(drdp!E256+drdp!N256)*SAGE!$C256+(drdp!H256+drdp!Q256)*SAGE!$D256)</f>
        <v>0</v>
      </c>
      <c r="F256" s="20">
        <f>Model!$W$32*((drdp!C256+drdp!L256)*SAGE!$B256+(drdp!F256+drdp!O256)*SAGE!$C256+(drdp!I256+drdp!R256)*SAGE!$D256)</f>
        <v>0</v>
      </c>
      <c r="G256" s="20">
        <f>Model!$W$32*((drdp!D256+drdp!M256)*SAGE!$B256+(drdp!G256+drdp!P256)*SAGE!$C256+(drdp!J256+drdp!S256)*SAGE!$D256)</f>
        <v>0</v>
      </c>
      <c r="H256" s="18">
        <f>Model!$W$32*((drdp!B256)*SAGE!$B256+(drdp!E256)*SAGE!$C256+(drdp!H256)*SAGE!$D256)</f>
        <v>0</v>
      </c>
      <c r="I256" s="18">
        <f>Model!$W$32*((drdp!C256)*SAGE!$B256+(drdp!F256)*SAGE!$C256+(drdp!I256)*SAGE!$D256)</f>
        <v>0</v>
      </c>
      <c r="J256" s="18">
        <f>Model!$W$32*((drdp!D256)*SAGE!$B256+(drdp!G256)*SAGE!$C256+(drdp!J256)*SAGE!$D256)</f>
        <v>0</v>
      </c>
      <c r="K256" s="21">
        <f>SUM(E$3:E255)+H256</f>
        <v>2.5854239918028186</v>
      </c>
      <c r="L256" s="21">
        <f>SUM(F$3:F255)+I256</f>
        <v>-0.58770908773708519</v>
      </c>
      <c r="M256" s="21">
        <f>SUM(G$3:G255)+J256</f>
        <v>-0.36175603785078092</v>
      </c>
      <c r="N256" s="21"/>
      <c r="O256" s="21"/>
      <c r="P256" s="21"/>
      <c r="Q256" s="19">
        <f t="shared" si="19"/>
        <v>6.6844172173896208</v>
      </c>
      <c r="R256" s="19">
        <f t="shared" si="20"/>
        <v>0.34540197180875692</v>
      </c>
      <c r="S256" s="19">
        <f t="shared" si="21"/>
        <v>0.13086743092149564</v>
      </c>
      <c r="T256" s="19">
        <f t="shared" si="22"/>
        <v>-1.5194771756360077</v>
      </c>
      <c r="U256" s="19">
        <f t="shared" si="23"/>
        <v>-0.93529273943893754</v>
      </c>
      <c r="V256" s="19">
        <f t="shared" si="24"/>
        <v>0.21260731098866492</v>
      </c>
    </row>
    <row r="257" spans="1:22" x14ac:dyDescent="0.25">
      <c r="A257" s="26">
        <f>Wellpath!E257</f>
        <v>0</v>
      </c>
      <c r="B257" s="22">
        <v>0</v>
      </c>
      <c r="C257" s="22">
        <f>SIN(Wellpath!$L257)^0.25</f>
        <v>0</v>
      </c>
      <c r="D257" s="22">
        <v>0</v>
      </c>
      <c r="E257" s="20">
        <f>Model!$W$32*((drdp!B257+drdp!K257)*SAGE!$B257+(drdp!E257+drdp!N257)*SAGE!$C257+(drdp!H257+drdp!Q257)*SAGE!$D257)</f>
        <v>0</v>
      </c>
      <c r="F257" s="20">
        <f>Model!$W$32*((drdp!C257+drdp!L257)*SAGE!$B257+(drdp!F257+drdp!O257)*SAGE!$C257+(drdp!I257+drdp!R257)*SAGE!$D257)</f>
        <v>0</v>
      </c>
      <c r="G257" s="20">
        <f>Model!$W$32*((drdp!D257+drdp!M257)*SAGE!$B257+(drdp!G257+drdp!P257)*SAGE!$C257+(drdp!J257+drdp!S257)*SAGE!$D257)</f>
        <v>0</v>
      </c>
      <c r="H257" s="18">
        <f>Model!$W$32*((drdp!B257)*SAGE!$B257+(drdp!E257)*SAGE!$C257+(drdp!H257)*SAGE!$D257)</f>
        <v>0</v>
      </c>
      <c r="I257" s="18">
        <f>Model!$W$32*((drdp!C257)*SAGE!$B257+(drdp!F257)*SAGE!$C257+(drdp!I257)*SAGE!$D257)</f>
        <v>0</v>
      </c>
      <c r="J257" s="18">
        <f>Model!$W$32*((drdp!D257)*SAGE!$B257+(drdp!G257)*SAGE!$C257+(drdp!J257)*SAGE!$D257)</f>
        <v>0</v>
      </c>
      <c r="K257" s="21">
        <f>SUM(E$3:E256)+H257</f>
        <v>2.5854239918028186</v>
      </c>
      <c r="L257" s="21">
        <f>SUM(F$3:F256)+I257</f>
        <v>-0.58770908773708519</v>
      </c>
      <c r="M257" s="21">
        <f>SUM(G$3:G256)+J257</f>
        <v>-0.36175603785078092</v>
      </c>
      <c r="N257" s="21"/>
      <c r="O257" s="21"/>
      <c r="P257" s="21"/>
      <c r="Q257" s="19">
        <f t="shared" si="19"/>
        <v>6.6844172173896208</v>
      </c>
      <c r="R257" s="19">
        <f t="shared" si="20"/>
        <v>0.34540197180875692</v>
      </c>
      <c r="S257" s="19">
        <f t="shared" si="21"/>
        <v>0.13086743092149564</v>
      </c>
      <c r="T257" s="19">
        <f t="shared" si="22"/>
        <v>-1.5194771756360077</v>
      </c>
      <c r="U257" s="19">
        <f t="shared" si="23"/>
        <v>-0.93529273943893754</v>
      </c>
      <c r="V257" s="19">
        <f t="shared" si="24"/>
        <v>0.21260731098866492</v>
      </c>
    </row>
    <row r="258" spans="1:22" x14ac:dyDescent="0.25">
      <c r="A258" s="26">
        <f>Wellpath!E258</f>
        <v>0</v>
      </c>
      <c r="B258" s="22">
        <v>0</v>
      </c>
      <c r="C258" s="22">
        <f>SIN(Wellpath!$L258)^0.25</f>
        <v>0</v>
      </c>
      <c r="D258" s="22">
        <v>0</v>
      </c>
      <c r="E258" s="20">
        <f>Model!$W$32*((drdp!B258+drdp!K258)*SAGE!$B258+(drdp!E258+drdp!N258)*SAGE!$C258+(drdp!H258+drdp!Q258)*SAGE!$D258)</f>
        <v>0</v>
      </c>
      <c r="F258" s="20">
        <f>Model!$W$32*((drdp!C258+drdp!L258)*SAGE!$B258+(drdp!F258+drdp!O258)*SAGE!$C258+(drdp!I258+drdp!R258)*SAGE!$D258)</f>
        <v>0</v>
      </c>
      <c r="G258" s="20">
        <f>Model!$W$32*((drdp!D258+drdp!M258)*SAGE!$B258+(drdp!G258+drdp!P258)*SAGE!$C258+(drdp!J258+drdp!S258)*SAGE!$D258)</f>
        <v>0</v>
      </c>
      <c r="H258" s="18">
        <f>Model!$W$32*((drdp!B258)*SAGE!$B258+(drdp!E258)*SAGE!$C258+(drdp!H258)*SAGE!$D258)</f>
        <v>0</v>
      </c>
      <c r="I258" s="18">
        <f>Model!$W$32*((drdp!C258)*SAGE!$B258+(drdp!F258)*SAGE!$C258+(drdp!I258)*SAGE!$D258)</f>
        <v>0</v>
      </c>
      <c r="J258" s="18">
        <f>Model!$W$32*((drdp!D258)*SAGE!$B258+(drdp!G258)*SAGE!$C258+(drdp!J258)*SAGE!$D258)</f>
        <v>0</v>
      </c>
      <c r="K258" s="21">
        <f>SUM(E$3:E257)+H258</f>
        <v>2.5854239918028186</v>
      </c>
      <c r="L258" s="21">
        <f>SUM(F$3:F257)+I258</f>
        <v>-0.58770908773708519</v>
      </c>
      <c r="M258" s="21">
        <f>SUM(G$3:G257)+J258</f>
        <v>-0.36175603785078092</v>
      </c>
      <c r="N258" s="21"/>
      <c r="O258" s="21"/>
      <c r="P258" s="21"/>
      <c r="Q258" s="19">
        <f t="shared" si="19"/>
        <v>6.6844172173896208</v>
      </c>
      <c r="R258" s="19">
        <f t="shared" si="20"/>
        <v>0.34540197180875692</v>
      </c>
      <c r="S258" s="19">
        <f t="shared" si="21"/>
        <v>0.13086743092149564</v>
      </c>
      <c r="T258" s="19">
        <f t="shared" si="22"/>
        <v>-1.5194771756360077</v>
      </c>
      <c r="U258" s="19">
        <f t="shared" si="23"/>
        <v>-0.93529273943893754</v>
      </c>
      <c r="V258" s="19">
        <f t="shared" si="24"/>
        <v>0.21260731098866492</v>
      </c>
    </row>
    <row r="259" spans="1:22" x14ac:dyDescent="0.25">
      <c r="A259" s="26">
        <f>Wellpath!E259</f>
        <v>0</v>
      </c>
      <c r="B259" s="22">
        <v>0</v>
      </c>
      <c r="C259" s="22">
        <f>SIN(Wellpath!$L259)^0.25</f>
        <v>0</v>
      </c>
      <c r="D259" s="22">
        <v>0</v>
      </c>
      <c r="E259" s="20">
        <f>Model!$W$32*((drdp!B259+drdp!K259)*SAGE!$B259+(drdp!E259+drdp!N259)*SAGE!$C259+(drdp!H259+drdp!Q259)*SAGE!$D259)</f>
        <v>0</v>
      </c>
      <c r="F259" s="20">
        <f>Model!$W$32*((drdp!C259+drdp!L259)*SAGE!$B259+(drdp!F259+drdp!O259)*SAGE!$C259+(drdp!I259+drdp!R259)*SAGE!$D259)</f>
        <v>0</v>
      </c>
      <c r="G259" s="20">
        <f>Model!$W$32*((drdp!D259+drdp!M259)*SAGE!$B259+(drdp!G259+drdp!P259)*SAGE!$C259+(drdp!J259+drdp!S259)*SAGE!$D259)</f>
        <v>0</v>
      </c>
      <c r="H259" s="18">
        <f>Model!$W$32*((drdp!B259)*SAGE!$B259+(drdp!E259)*SAGE!$C259+(drdp!H259)*SAGE!$D259)</f>
        <v>0</v>
      </c>
      <c r="I259" s="18">
        <f>Model!$W$32*((drdp!C259)*SAGE!$B259+(drdp!F259)*SAGE!$C259+(drdp!I259)*SAGE!$D259)</f>
        <v>0</v>
      </c>
      <c r="J259" s="18">
        <f>Model!$W$32*((drdp!D259)*SAGE!$B259+(drdp!G259)*SAGE!$C259+(drdp!J259)*SAGE!$D259)</f>
        <v>0</v>
      </c>
      <c r="K259" s="21">
        <f>SUM(E$3:E258)+H259</f>
        <v>2.5854239918028186</v>
      </c>
      <c r="L259" s="21">
        <f>SUM(F$3:F258)+I259</f>
        <v>-0.58770908773708519</v>
      </c>
      <c r="M259" s="21">
        <f>SUM(G$3:G258)+J259</f>
        <v>-0.36175603785078092</v>
      </c>
      <c r="N259" s="21"/>
      <c r="O259" s="21"/>
      <c r="P259" s="21"/>
      <c r="Q259" s="19">
        <f t="shared" si="19"/>
        <v>6.6844172173896208</v>
      </c>
      <c r="R259" s="19">
        <f t="shared" si="20"/>
        <v>0.34540197180875692</v>
      </c>
      <c r="S259" s="19">
        <f t="shared" si="21"/>
        <v>0.13086743092149564</v>
      </c>
      <c r="T259" s="19">
        <f t="shared" si="22"/>
        <v>-1.5194771756360077</v>
      </c>
      <c r="U259" s="19">
        <f t="shared" si="23"/>
        <v>-0.93529273943893754</v>
      </c>
      <c r="V259" s="19">
        <f t="shared" si="24"/>
        <v>0.21260731098866492</v>
      </c>
    </row>
    <row r="260" spans="1:22" x14ac:dyDescent="0.25">
      <c r="A260" s="26">
        <f>Wellpath!E260</f>
        <v>0</v>
      </c>
      <c r="B260" s="22">
        <v>0</v>
      </c>
      <c r="C260" s="22">
        <f>SIN(Wellpath!$L260)^0.25</f>
        <v>0</v>
      </c>
      <c r="D260" s="22">
        <v>0</v>
      </c>
      <c r="E260" s="20">
        <f>Model!$W$32*((drdp!B260+drdp!K260)*SAGE!$B260+(drdp!E260+drdp!N260)*SAGE!$C260+(drdp!H260+drdp!Q260)*SAGE!$D260)</f>
        <v>0</v>
      </c>
      <c r="F260" s="20">
        <f>Model!$W$32*((drdp!C260+drdp!L260)*SAGE!$B260+(drdp!F260+drdp!O260)*SAGE!$C260+(drdp!I260+drdp!R260)*SAGE!$D260)</f>
        <v>0</v>
      </c>
      <c r="G260" s="20">
        <f>Model!$W$32*((drdp!D260+drdp!M260)*SAGE!$B260+(drdp!G260+drdp!P260)*SAGE!$C260+(drdp!J260+drdp!S260)*SAGE!$D260)</f>
        <v>0</v>
      </c>
      <c r="H260" s="18">
        <f>Model!$W$32*((drdp!B260)*SAGE!$B260+(drdp!E260)*SAGE!$C260+(drdp!H260)*SAGE!$D260)</f>
        <v>0</v>
      </c>
      <c r="I260" s="18">
        <f>Model!$W$32*((drdp!C260)*SAGE!$B260+(drdp!F260)*SAGE!$C260+(drdp!I260)*SAGE!$D260)</f>
        <v>0</v>
      </c>
      <c r="J260" s="18">
        <f>Model!$W$32*((drdp!D260)*SAGE!$B260+(drdp!G260)*SAGE!$C260+(drdp!J260)*SAGE!$D260)</f>
        <v>0</v>
      </c>
      <c r="K260" s="21">
        <f>SUM(E$3:E259)+H260</f>
        <v>2.5854239918028186</v>
      </c>
      <c r="L260" s="21">
        <f>SUM(F$3:F259)+I260</f>
        <v>-0.58770908773708519</v>
      </c>
      <c r="M260" s="21">
        <f>SUM(G$3:G259)+J260</f>
        <v>-0.36175603785078092</v>
      </c>
      <c r="N260" s="21"/>
      <c r="O260" s="21"/>
      <c r="P260" s="21"/>
      <c r="Q260" s="19">
        <f t="shared" si="19"/>
        <v>6.6844172173896208</v>
      </c>
      <c r="R260" s="19">
        <f t="shared" si="20"/>
        <v>0.34540197180875692</v>
      </c>
      <c r="S260" s="19">
        <f t="shared" si="21"/>
        <v>0.13086743092149564</v>
      </c>
      <c r="T260" s="19">
        <f t="shared" si="22"/>
        <v>-1.5194771756360077</v>
      </c>
      <c r="U260" s="19">
        <f t="shared" si="23"/>
        <v>-0.93529273943893754</v>
      </c>
      <c r="V260" s="19">
        <f t="shared" si="24"/>
        <v>0.21260731098866492</v>
      </c>
    </row>
    <row r="261" spans="1:22" x14ac:dyDescent="0.25">
      <c r="A261" s="26">
        <f>Wellpath!E261</f>
        <v>0</v>
      </c>
      <c r="B261" s="22">
        <v>0</v>
      </c>
      <c r="C261" s="22">
        <f>SIN(Wellpath!$L261)^0.25</f>
        <v>0</v>
      </c>
      <c r="D261" s="22">
        <v>0</v>
      </c>
      <c r="E261" s="20">
        <f>Model!$W$32*((drdp!B261+drdp!K261)*SAGE!$B261+(drdp!E261+drdp!N261)*SAGE!$C261+(drdp!H261+drdp!Q261)*SAGE!$D261)</f>
        <v>0</v>
      </c>
      <c r="F261" s="20">
        <f>Model!$W$32*((drdp!C261+drdp!L261)*SAGE!$B261+(drdp!F261+drdp!O261)*SAGE!$C261+(drdp!I261+drdp!R261)*SAGE!$D261)</f>
        <v>0</v>
      </c>
      <c r="G261" s="20">
        <f>Model!$W$32*((drdp!D261+drdp!M261)*SAGE!$B261+(drdp!G261+drdp!P261)*SAGE!$C261+(drdp!J261+drdp!S261)*SAGE!$D261)</f>
        <v>0</v>
      </c>
      <c r="H261" s="18">
        <f>Model!$W$32*((drdp!B261)*SAGE!$B261+(drdp!E261)*SAGE!$C261+(drdp!H261)*SAGE!$D261)</f>
        <v>0</v>
      </c>
      <c r="I261" s="18">
        <f>Model!$W$32*((drdp!C261)*SAGE!$B261+(drdp!F261)*SAGE!$C261+(drdp!I261)*SAGE!$D261)</f>
        <v>0</v>
      </c>
      <c r="J261" s="18">
        <f>Model!$W$32*((drdp!D261)*SAGE!$B261+(drdp!G261)*SAGE!$C261+(drdp!J261)*SAGE!$D261)</f>
        <v>0</v>
      </c>
      <c r="K261" s="21">
        <f>SUM(E$3:E260)+H261</f>
        <v>2.5854239918028186</v>
      </c>
      <c r="L261" s="21">
        <f>SUM(F$3:F260)+I261</f>
        <v>-0.58770908773708519</v>
      </c>
      <c r="M261" s="21">
        <f>SUM(G$3:G260)+J261</f>
        <v>-0.36175603785078092</v>
      </c>
      <c r="N261" s="21"/>
      <c r="O261" s="21"/>
      <c r="P261" s="21"/>
      <c r="Q261" s="19">
        <f t="shared" si="19"/>
        <v>6.6844172173896208</v>
      </c>
      <c r="R261" s="19">
        <f t="shared" si="20"/>
        <v>0.34540197180875692</v>
      </c>
      <c r="S261" s="19">
        <f t="shared" si="21"/>
        <v>0.13086743092149564</v>
      </c>
      <c r="T261" s="19">
        <f t="shared" si="22"/>
        <v>-1.5194771756360077</v>
      </c>
      <c r="U261" s="19">
        <f t="shared" si="23"/>
        <v>-0.93529273943893754</v>
      </c>
      <c r="V261" s="19">
        <f t="shared" si="24"/>
        <v>0.21260731098866492</v>
      </c>
    </row>
    <row r="262" spans="1:22" x14ac:dyDescent="0.25">
      <c r="A262" s="26">
        <f>Wellpath!E262</f>
        <v>0</v>
      </c>
      <c r="B262" s="22">
        <v>0</v>
      </c>
      <c r="C262" s="22">
        <f>SIN(Wellpath!$L262)^0.25</f>
        <v>0</v>
      </c>
      <c r="D262" s="22">
        <v>0</v>
      </c>
      <c r="E262" s="20">
        <f>Model!$W$32*((drdp!B262+drdp!K262)*SAGE!$B262+(drdp!E262+drdp!N262)*SAGE!$C262+(drdp!H262+drdp!Q262)*SAGE!$D262)</f>
        <v>0</v>
      </c>
      <c r="F262" s="20">
        <f>Model!$W$32*((drdp!C262+drdp!L262)*SAGE!$B262+(drdp!F262+drdp!O262)*SAGE!$C262+(drdp!I262+drdp!R262)*SAGE!$D262)</f>
        <v>0</v>
      </c>
      <c r="G262" s="20">
        <f>Model!$W$32*((drdp!D262+drdp!M262)*SAGE!$B262+(drdp!G262+drdp!P262)*SAGE!$C262+(drdp!J262+drdp!S262)*SAGE!$D262)</f>
        <v>0</v>
      </c>
      <c r="H262" s="18">
        <f>Model!$W$32*((drdp!B262)*SAGE!$B262+(drdp!E262)*SAGE!$C262+(drdp!H262)*SAGE!$D262)</f>
        <v>0</v>
      </c>
      <c r="I262" s="18">
        <f>Model!$W$32*((drdp!C262)*SAGE!$B262+(drdp!F262)*SAGE!$C262+(drdp!I262)*SAGE!$D262)</f>
        <v>0</v>
      </c>
      <c r="J262" s="18">
        <f>Model!$W$32*((drdp!D262)*SAGE!$B262+(drdp!G262)*SAGE!$C262+(drdp!J262)*SAGE!$D262)</f>
        <v>0</v>
      </c>
      <c r="K262" s="21">
        <f>SUM(E$3:E261)+H262</f>
        <v>2.5854239918028186</v>
      </c>
      <c r="L262" s="21">
        <f>SUM(F$3:F261)+I262</f>
        <v>-0.58770908773708519</v>
      </c>
      <c r="M262" s="21">
        <f>SUM(G$3:G261)+J262</f>
        <v>-0.36175603785078092</v>
      </c>
      <c r="N262" s="21"/>
      <c r="O262" s="21"/>
      <c r="P262" s="21"/>
      <c r="Q262" s="19">
        <f t="shared" ref="Q262:Q270" si="25">K262^2</f>
        <v>6.6844172173896208</v>
      </c>
      <c r="R262" s="19">
        <f t="shared" ref="R262:R270" si="26">L262^2</f>
        <v>0.34540197180875692</v>
      </c>
      <c r="S262" s="19">
        <f t="shared" ref="S262:S270" si="27">M262^2</f>
        <v>0.13086743092149564</v>
      </c>
      <c r="T262" s="19">
        <f t="shared" ref="T262:T270" si="28">K262*L262</f>
        <v>-1.5194771756360077</v>
      </c>
      <c r="U262" s="19">
        <f t="shared" ref="U262:U270" si="29">K262*M262</f>
        <v>-0.93529273943893754</v>
      </c>
      <c r="V262" s="19">
        <f t="shared" ref="V262:V270" si="30">L262*M262</f>
        <v>0.21260731098866492</v>
      </c>
    </row>
    <row r="263" spans="1:22" x14ac:dyDescent="0.25">
      <c r="A263" s="26">
        <f>Wellpath!E263</f>
        <v>0</v>
      </c>
      <c r="B263" s="22">
        <v>0</v>
      </c>
      <c r="C263" s="22">
        <f>SIN(Wellpath!$L263)^0.25</f>
        <v>0</v>
      </c>
      <c r="D263" s="22">
        <v>0</v>
      </c>
      <c r="E263" s="20">
        <f>Model!$W$32*((drdp!B263+drdp!K263)*SAGE!$B263+(drdp!E263+drdp!N263)*SAGE!$C263+(drdp!H263+drdp!Q263)*SAGE!$D263)</f>
        <v>0</v>
      </c>
      <c r="F263" s="20">
        <f>Model!$W$32*((drdp!C263+drdp!L263)*SAGE!$B263+(drdp!F263+drdp!O263)*SAGE!$C263+(drdp!I263+drdp!R263)*SAGE!$D263)</f>
        <v>0</v>
      </c>
      <c r="G263" s="20">
        <f>Model!$W$32*((drdp!D263+drdp!M263)*SAGE!$B263+(drdp!G263+drdp!P263)*SAGE!$C263+(drdp!J263+drdp!S263)*SAGE!$D263)</f>
        <v>0</v>
      </c>
      <c r="H263" s="18">
        <f>Model!$W$32*((drdp!B263)*SAGE!$B263+(drdp!E263)*SAGE!$C263+(drdp!H263)*SAGE!$D263)</f>
        <v>0</v>
      </c>
      <c r="I263" s="18">
        <f>Model!$W$32*((drdp!C263)*SAGE!$B263+(drdp!F263)*SAGE!$C263+(drdp!I263)*SAGE!$D263)</f>
        <v>0</v>
      </c>
      <c r="J263" s="18">
        <f>Model!$W$32*((drdp!D263)*SAGE!$B263+(drdp!G263)*SAGE!$C263+(drdp!J263)*SAGE!$D263)</f>
        <v>0</v>
      </c>
      <c r="K263" s="21">
        <f>SUM(E$3:E262)+H263</f>
        <v>2.5854239918028186</v>
      </c>
      <c r="L263" s="21">
        <f>SUM(F$3:F262)+I263</f>
        <v>-0.58770908773708519</v>
      </c>
      <c r="M263" s="21">
        <f>SUM(G$3:G262)+J263</f>
        <v>-0.36175603785078092</v>
      </c>
      <c r="N263" s="21"/>
      <c r="O263" s="21"/>
      <c r="P263" s="21"/>
      <c r="Q263" s="19">
        <f t="shared" si="25"/>
        <v>6.6844172173896208</v>
      </c>
      <c r="R263" s="19">
        <f t="shared" si="26"/>
        <v>0.34540197180875692</v>
      </c>
      <c r="S263" s="19">
        <f t="shared" si="27"/>
        <v>0.13086743092149564</v>
      </c>
      <c r="T263" s="19">
        <f t="shared" si="28"/>
        <v>-1.5194771756360077</v>
      </c>
      <c r="U263" s="19">
        <f t="shared" si="29"/>
        <v>-0.93529273943893754</v>
      </c>
      <c r="V263" s="19">
        <f t="shared" si="30"/>
        <v>0.21260731098866492</v>
      </c>
    </row>
    <row r="264" spans="1:22" x14ac:dyDescent="0.25">
      <c r="A264" s="26">
        <f>Wellpath!E264</f>
        <v>0</v>
      </c>
      <c r="B264" s="22">
        <v>0</v>
      </c>
      <c r="C264" s="22">
        <f>SIN(Wellpath!$L264)^0.25</f>
        <v>0</v>
      </c>
      <c r="D264" s="22">
        <v>0</v>
      </c>
      <c r="E264" s="20">
        <f>Model!$W$32*((drdp!B264+drdp!K264)*SAGE!$B264+(drdp!E264+drdp!N264)*SAGE!$C264+(drdp!H264+drdp!Q264)*SAGE!$D264)</f>
        <v>0</v>
      </c>
      <c r="F264" s="20">
        <f>Model!$W$32*((drdp!C264+drdp!L264)*SAGE!$B264+(drdp!F264+drdp!O264)*SAGE!$C264+(drdp!I264+drdp!R264)*SAGE!$D264)</f>
        <v>0</v>
      </c>
      <c r="G264" s="20">
        <f>Model!$W$32*((drdp!D264+drdp!M264)*SAGE!$B264+(drdp!G264+drdp!P264)*SAGE!$C264+(drdp!J264+drdp!S264)*SAGE!$D264)</f>
        <v>0</v>
      </c>
      <c r="H264" s="18">
        <f>Model!$W$32*((drdp!B264)*SAGE!$B264+(drdp!E264)*SAGE!$C264+(drdp!H264)*SAGE!$D264)</f>
        <v>0</v>
      </c>
      <c r="I264" s="18">
        <f>Model!$W$32*((drdp!C264)*SAGE!$B264+(drdp!F264)*SAGE!$C264+(drdp!I264)*SAGE!$D264)</f>
        <v>0</v>
      </c>
      <c r="J264" s="18">
        <f>Model!$W$32*((drdp!D264)*SAGE!$B264+(drdp!G264)*SAGE!$C264+(drdp!J264)*SAGE!$D264)</f>
        <v>0</v>
      </c>
      <c r="K264" s="21">
        <f>SUM(E$3:E263)+H264</f>
        <v>2.5854239918028186</v>
      </c>
      <c r="L264" s="21">
        <f>SUM(F$3:F263)+I264</f>
        <v>-0.58770908773708519</v>
      </c>
      <c r="M264" s="21">
        <f>SUM(G$3:G263)+J264</f>
        <v>-0.36175603785078092</v>
      </c>
      <c r="N264" s="21"/>
      <c r="O264" s="21"/>
      <c r="P264" s="21"/>
      <c r="Q264" s="19">
        <f t="shared" si="25"/>
        <v>6.6844172173896208</v>
      </c>
      <c r="R264" s="19">
        <f t="shared" si="26"/>
        <v>0.34540197180875692</v>
      </c>
      <c r="S264" s="19">
        <f t="shared" si="27"/>
        <v>0.13086743092149564</v>
      </c>
      <c r="T264" s="19">
        <f t="shared" si="28"/>
        <v>-1.5194771756360077</v>
      </c>
      <c r="U264" s="19">
        <f t="shared" si="29"/>
        <v>-0.93529273943893754</v>
      </c>
      <c r="V264" s="19">
        <f t="shared" si="30"/>
        <v>0.21260731098866492</v>
      </c>
    </row>
    <row r="265" spans="1:22" x14ac:dyDescent="0.25">
      <c r="A265" s="26">
        <f>Wellpath!E265</f>
        <v>0</v>
      </c>
      <c r="B265" s="22">
        <v>0</v>
      </c>
      <c r="C265" s="22">
        <f>SIN(Wellpath!$L265)^0.25</f>
        <v>0</v>
      </c>
      <c r="D265" s="22">
        <v>0</v>
      </c>
      <c r="E265" s="20">
        <f>Model!$W$32*((drdp!B265+drdp!K265)*SAGE!$B265+(drdp!E265+drdp!N265)*SAGE!$C265+(drdp!H265+drdp!Q265)*SAGE!$D265)</f>
        <v>0</v>
      </c>
      <c r="F265" s="20">
        <f>Model!$W$32*((drdp!C265+drdp!L265)*SAGE!$B265+(drdp!F265+drdp!O265)*SAGE!$C265+(drdp!I265+drdp!R265)*SAGE!$D265)</f>
        <v>0</v>
      </c>
      <c r="G265" s="20">
        <f>Model!$W$32*((drdp!D265+drdp!M265)*SAGE!$B265+(drdp!G265+drdp!P265)*SAGE!$C265+(drdp!J265+drdp!S265)*SAGE!$D265)</f>
        <v>0</v>
      </c>
      <c r="H265" s="18">
        <f>Model!$W$32*((drdp!B265)*SAGE!$B265+(drdp!E265)*SAGE!$C265+(drdp!H265)*SAGE!$D265)</f>
        <v>0</v>
      </c>
      <c r="I265" s="18">
        <f>Model!$W$32*((drdp!C265)*SAGE!$B265+(drdp!F265)*SAGE!$C265+(drdp!I265)*SAGE!$D265)</f>
        <v>0</v>
      </c>
      <c r="J265" s="18">
        <f>Model!$W$32*((drdp!D265)*SAGE!$B265+(drdp!G265)*SAGE!$C265+(drdp!J265)*SAGE!$D265)</f>
        <v>0</v>
      </c>
      <c r="K265" s="21">
        <f>SUM(E$3:E264)+H265</f>
        <v>2.5854239918028186</v>
      </c>
      <c r="L265" s="21">
        <f>SUM(F$3:F264)+I265</f>
        <v>-0.58770908773708519</v>
      </c>
      <c r="M265" s="21">
        <f>SUM(G$3:G264)+J265</f>
        <v>-0.36175603785078092</v>
      </c>
      <c r="N265" s="21"/>
      <c r="O265" s="21"/>
      <c r="P265" s="21"/>
      <c r="Q265" s="19">
        <f t="shared" si="25"/>
        <v>6.6844172173896208</v>
      </c>
      <c r="R265" s="19">
        <f t="shared" si="26"/>
        <v>0.34540197180875692</v>
      </c>
      <c r="S265" s="19">
        <f t="shared" si="27"/>
        <v>0.13086743092149564</v>
      </c>
      <c r="T265" s="19">
        <f t="shared" si="28"/>
        <v>-1.5194771756360077</v>
      </c>
      <c r="U265" s="19">
        <f t="shared" si="29"/>
        <v>-0.93529273943893754</v>
      </c>
      <c r="V265" s="19">
        <f t="shared" si="30"/>
        <v>0.21260731098866492</v>
      </c>
    </row>
    <row r="266" spans="1:22" x14ac:dyDescent="0.25">
      <c r="A266" s="26">
        <f>Wellpath!E266</f>
        <v>0</v>
      </c>
      <c r="B266" s="22">
        <v>0</v>
      </c>
      <c r="C266" s="22">
        <f>SIN(Wellpath!$L266)^0.25</f>
        <v>0</v>
      </c>
      <c r="D266" s="22">
        <v>0</v>
      </c>
      <c r="E266" s="20">
        <f>Model!$W$32*((drdp!B266+drdp!K266)*SAGE!$B266+(drdp!E266+drdp!N266)*SAGE!$C266+(drdp!H266+drdp!Q266)*SAGE!$D266)</f>
        <v>0</v>
      </c>
      <c r="F266" s="20">
        <f>Model!$W$32*((drdp!C266+drdp!L266)*SAGE!$B266+(drdp!F266+drdp!O266)*SAGE!$C266+(drdp!I266+drdp!R266)*SAGE!$D266)</f>
        <v>0</v>
      </c>
      <c r="G266" s="20">
        <f>Model!$W$32*((drdp!D266+drdp!M266)*SAGE!$B266+(drdp!G266+drdp!P266)*SAGE!$C266+(drdp!J266+drdp!S266)*SAGE!$D266)</f>
        <v>0</v>
      </c>
      <c r="H266" s="18">
        <f>Model!$W$32*((drdp!B266)*SAGE!$B266+(drdp!E266)*SAGE!$C266+(drdp!H266)*SAGE!$D266)</f>
        <v>0</v>
      </c>
      <c r="I266" s="18">
        <f>Model!$W$32*((drdp!C266)*SAGE!$B266+(drdp!F266)*SAGE!$C266+(drdp!I266)*SAGE!$D266)</f>
        <v>0</v>
      </c>
      <c r="J266" s="18">
        <f>Model!$W$32*((drdp!D266)*SAGE!$B266+(drdp!G266)*SAGE!$C266+(drdp!J266)*SAGE!$D266)</f>
        <v>0</v>
      </c>
      <c r="K266" s="21">
        <f>SUM(E$3:E265)+H266</f>
        <v>2.5854239918028186</v>
      </c>
      <c r="L266" s="21">
        <f>SUM(F$3:F265)+I266</f>
        <v>-0.58770908773708519</v>
      </c>
      <c r="M266" s="21">
        <f>SUM(G$3:G265)+J266</f>
        <v>-0.36175603785078092</v>
      </c>
      <c r="N266" s="21"/>
      <c r="O266" s="21"/>
      <c r="P266" s="21"/>
      <c r="Q266" s="19">
        <f t="shared" si="25"/>
        <v>6.6844172173896208</v>
      </c>
      <c r="R266" s="19">
        <f t="shared" si="26"/>
        <v>0.34540197180875692</v>
      </c>
      <c r="S266" s="19">
        <f t="shared" si="27"/>
        <v>0.13086743092149564</v>
      </c>
      <c r="T266" s="19">
        <f t="shared" si="28"/>
        <v>-1.5194771756360077</v>
      </c>
      <c r="U266" s="19">
        <f t="shared" si="29"/>
        <v>-0.93529273943893754</v>
      </c>
      <c r="V266" s="19">
        <f t="shared" si="30"/>
        <v>0.21260731098866492</v>
      </c>
    </row>
    <row r="267" spans="1:22" x14ac:dyDescent="0.25">
      <c r="A267" s="26">
        <f>Wellpath!E267</f>
        <v>0</v>
      </c>
      <c r="B267" s="22">
        <v>0</v>
      </c>
      <c r="C267" s="22">
        <f>SIN(Wellpath!$L267)^0.25</f>
        <v>0</v>
      </c>
      <c r="D267" s="22">
        <v>0</v>
      </c>
      <c r="E267" s="20">
        <f>Model!$W$32*((drdp!B267+drdp!K267)*SAGE!$B267+(drdp!E267+drdp!N267)*SAGE!$C267+(drdp!H267+drdp!Q267)*SAGE!$D267)</f>
        <v>0</v>
      </c>
      <c r="F267" s="20">
        <f>Model!$W$32*((drdp!C267+drdp!L267)*SAGE!$B267+(drdp!F267+drdp!O267)*SAGE!$C267+(drdp!I267+drdp!R267)*SAGE!$D267)</f>
        <v>0</v>
      </c>
      <c r="G267" s="20">
        <f>Model!$W$32*((drdp!D267+drdp!M267)*SAGE!$B267+(drdp!G267+drdp!P267)*SAGE!$C267+(drdp!J267+drdp!S267)*SAGE!$D267)</f>
        <v>0</v>
      </c>
      <c r="H267" s="18">
        <f>Model!$W$32*((drdp!B267)*SAGE!$B267+(drdp!E267)*SAGE!$C267+(drdp!H267)*SAGE!$D267)</f>
        <v>0</v>
      </c>
      <c r="I267" s="18">
        <f>Model!$W$32*((drdp!C267)*SAGE!$B267+(drdp!F267)*SAGE!$C267+(drdp!I267)*SAGE!$D267)</f>
        <v>0</v>
      </c>
      <c r="J267" s="18">
        <f>Model!$W$32*((drdp!D267)*SAGE!$B267+(drdp!G267)*SAGE!$C267+(drdp!J267)*SAGE!$D267)</f>
        <v>0</v>
      </c>
      <c r="K267" s="21">
        <f>SUM(E$3:E266)+H267</f>
        <v>2.5854239918028186</v>
      </c>
      <c r="L267" s="21">
        <f>SUM(F$3:F266)+I267</f>
        <v>-0.58770908773708519</v>
      </c>
      <c r="M267" s="21">
        <f>SUM(G$3:G266)+J267</f>
        <v>-0.36175603785078092</v>
      </c>
      <c r="N267" s="21"/>
      <c r="O267" s="21"/>
      <c r="P267" s="21"/>
      <c r="Q267" s="19">
        <f t="shared" si="25"/>
        <v>6.6844172173896208</v>
      </c>
      <c r="R267" s="19">
        <f t="shared" si="26"/>
        <v>0.34540197180875692</v>
      </c>
      <c r="S267" s="19">
        <f t="shared" si="27"/>
        <v>0.13086743092149564</v>
      </c>
      <c r="T267" s="19">
        <f t="shared" si="28"/>
        <v>-1.5194771756360077</v>
      </c>
      <c r="U267" s="19">
        <f t="shared" si="29"/>
        <v>-0.93529273943893754</v>
      </c>
      <c r="V267" s="19">
        <f t="shared" si="30"/>
        <v>0.21260731098866492</v>
      </c>
    </row>
    <row r="268" spans="1:22" x14ac:dyDescent="0.25">
      <c r="A268" s="26">
        <f>Wellpath!E268</f>
        <v>0</v>
      </c>
      <c r="B268" s="22">
        <v>0</v>
      </c>
      <c r="C268" s="22">
        <f>SIN(Wellpath!$L268)^0.25</f>
        <v>0</v>
      </c>
      <c r="D268" s="22">
        <v>0</v>
      </c>
      <c r="E268" s="20">
        <f>Model!$W$32*((drdp!B268+drdp!K268)*SAGE!$B268+(drdp!E268+drdp!N268)*SAGE!$C268+(drdp!H268+drdp!Q268)*SAGE!$D268)</f>
        <v>0</v>
      </c>
      <c r="F268" s="20">
        <f>Model!$W$32*((drdp!C268+drdp!L268)*SAGE!$B268+(drdp!F268+drdp!O268)*SAGE!$C268+(drdp!I268+drdp!R268)*SAGE!$D268)</f>
        <v>0</v>
      </c>
      <c r="G268" s="20">
        <f>Model!$W$32*((drdp!D268+drdp!M268)*SAGE!$B268+(drdp!G268+drdp!P268)*SAGE!$C268+(drdp!J268+drdp!S268)*SAGE!$D268)</f>
        <v>0</v>
      </c>
      <c r="H268" s="18">
        <f>Model!$W$32*((drdp!B268)*SAGE!$B268+(drdp!E268)*SAGE!$C268+(drdp!H268)*SAGE!$D268)</f>
        <v>0</v>
      </c>
      <c r="I268" s="18">
        <f>Model!$W$32*((drdp!C268)*SAGE!$B268+(drdp!F268)*SAGE!$C268+(drdp!I268)*SAGE!$D268)</f>
        <v>0</v>
      </c>
      <c r="J268" s="18">
        <f>Model!$W$32*((drdp!D268)*SAGE!$B268+(drdp!G268)*SAGE!$C268+(drdp!J268)*SAGE!$D268)</f>
        <v>0</v>
      </c>
      <c r="K268" s="21">
        <f>SUM(E$3:E267)+H268</f>
        <v>2.5854239918028186</v>
      </c>
      <c r="L268" s="21">
        <f>SUM(F$3:F267)+I268</f>
        <v>-0.58770908773708519</v>
      </c>
      <c r="M268" s="21">
        <f>SUM(G$3:G267)+J268</f>
        <v>-0.36175603785078092</v>
      </c>
      <c r="N268" s="21"/>
      <c r="O268" s="21"/>
      <c r="P268" s="21"/>
      <c r="Q268" s="19">
        <f t="shared" si="25"/>
        <v>6.6844172173896208</v>
      </c>
      <c r="R268" s="19">
        <f t="shared" si="26"/>
        <v>0.34540197180875692</v>
      </c>
      <c r="S268" s="19">
        <f t="shared" si="27"/>
        <v>0.13086743092149564</v>
      </c>
      <c r="T268" s="19">
        <f t="shared" si="28"/>
        <v>-1.5194771756360077</v>
      </c>
      <c r="U268" s="19">
        <f t="shared" si="29"/>
        <v>-0.93529273943893754</v>
      </c>
      <c r="V268" s="19">
        <f t="shared" si="30"/>
        <v>0.21260731098866492</v>
      </c>
    </row>
    <row r="269" spans="1:22" x14ac:dyDescent="0.25">
      <c r="A269" s="26">
        <f>Wellpath!E269</f>
        <v>0</v>
      </c>
      <c r="B269" s="22">
        <v>0</v>
      </c>
      <c r="C269" s="22">
        <f>SIN(Wellpath!$L269)^0.25</f>
        <v>0</v>
      </c>
      <c r="D269" s="22">
        <v>0</v>
      </c>
      <c r="E269" s="20">
        <f>Model!$W$32*((drdp!B269+drdp!K269)*SAGE!$B269+(drdp!E269+drdp!N269)*SAGE!$C269+(drdp!H269+drdp!Q269)*SAGE!$D269)</f>
        <v>0</v>
      </c>
      <c r="F269" s="20">
        <f>Model!$W$32*((drdp!C269+drdp!L269)*SAGE!$B269+(drdp!F269+drdp!O269)*SAGE!$C269+(drdp!I269+drdp!R269)*SAGE!$D269)</f>
        <v>0</v>
      </c>
      <c r="G269" s="20">
        <f>Model!$W$32*((drdp!D269+drdp!M269)*SAGE!$B269+(drdp!G269+drdp!P269)*SAGE!$C269+(drdp!J269+drdp!S269)*SAGE!$D269)</f>
        <v>0</v>
      </c>
      <c r="H269" s="18">
        <f>Model!$W$32*((drdp!B269)*SAGE!$B269+(drdp!E269)*SAGE!$C269+(drdp!H269)*SAGE!$D269)</f>
        <v>0</v>
      </c>
      <c r="I269" s="18">
        <f>Model!$W$32*((drdp!C269)*SAGE!$B269+(drdp!F269)*SAGE!$C269+(drdp!I269)*SAGE!$D269)</f>
        <v>0</v>
      </c>
      <c r="J269" s="18">
        <f>Model!$W$32*((drdp!D269)*SAGE!$B269+(drdp!G269)*SAGE!$C269+(drdp!J269)*SAGE!$D269)</f>
        <v>0</v>
      </c>
      <c r="K269" s="21">
        <f>SUM(E$3:E268)+H269</f>
        <v>2.5854239918028186</v>
      </c>
      <c r="L269" s="21">
        <f>SUM(F$3:F268)+I269</f>
        <v>-0.58770908773708519</v>
      </c>
      <c r="M269" s="21">
        <f>SUM(G$3:G268)+J269</f>
        <v>-0.36175603785078092</v>
      </c>
      <c r="N269" s="21"/>
      <c r="O269" s="21"/>
      <c r="P269" s="21"/>
      <c r="Q269" s="19">
        <f t="shared" si="25"/>
        <v>6.6844172173896208</v>
      </c>
      <c r="R269" s="19">
        <f t="shared" si="26"/>
        <v>0.34540197180875692</v>
      </c>
      <c r="S269" s="19">
        <f t="shared" si="27"/>
        <v>0.13086743092149564</v>
      </c>
      <c r="T269" s="19">
        <f t="shared" si="28"/>
        <v>-1.5194771756360077</v>
      </c>
      <c r="U269" s="19">
        <f t="shared" si="29"/>
        <v>-0.93529273943893754</v>
      </c>
      <c r="V269" s="19">
        <f t="shared" si="30"/>
        <v>0.21260731098866492</v>
      </c>
    </row>
    <row r="270" spans="1:22" x14ac:dyDescent="0.25">
      <c r="A270" s="26">
        <f>Wellpath!E270</f>
        <v>0</v>
      </c>
      <c r="B270" s="22">
        <v>0</v>
      </c>
      <c r="C270" s="22">
        <f>SIN(Wellpath!$L270)^0.25</f>
        <v>0</v>
      </c>
      <c r="D270" s="22">
        <v>0</v>
      </c>
      <c r="E270" s="20">
        <f>Model!$W$32*((drdp!B270+drdp!K270)*SAGE!$B270+(drdp!E270+drdp!N270)*SAGE!$C270+(drdp!H270+drdp!Q270)*SAGE!$D270)</f>
        <v>0</v>
      </c>
      <c r="F270" s="20">
        <f>Model!$W$32*((drdp!C270+drdp!L270)*SAGE!$B270+(drdp!F270+drdp!O270)*SAGE!$C270+(drdp!I270+drdp!R270)*SAGE!$D270)</f>
        <v>0</v>
      </c>
      <c r="G270" s="20">
        <f>Model!$W$32*((drdp!D270+drdp!M270)*SAGE!$B270+(drdp!G270+drdp!P270)*SAGE!$C270+(drdp!J270+drdp!S270)*SAGE!$D270)</f>
        <v>0</v>
      </c>
      <c r="H270" s="18">
        <f>Model!$W$32*((drdp!B270)*SAGE!$B270+(drdp!E270)*SAGE!$C270+(drdp!H270)*SAGE!$D270)</f>
        <v>0</v>
      </c>
      <c r="I270" s="18">
        <f>Model!$W$32*((drdp!C270)*SAGE!$B270+(drdp!F270)*SAGE!$C270+(drdp!I270)*SAGE!$D270)</f>
        <v>0</v>
      </c>
      <c r="J270" s="18">
        <f>Model!$W$32*((drdp!D270)*SAGE!$B270+(drdp!G270)*SAGE!$C270+(drdp!J270)*SAGE!$D270)</f>
        <v>0</v>
      </c>
      <c r="K270" s="21">
        <f>SUM(E$3:E269)+H270</f>
        <v>2.5854239918028186</v>
      </c>
      <c r="L270" s="21">
        <f>SUM(F$3:F269)+I270</f>
        <v>-0.58770908773708519</v>
      </c>
      <c r="M270" s="21">
        <f>SUM(G$3:G269)+J270</f>
        <v>-0.36175603785078092</v>
      </c>
      <c r="N270" s="21"/>
      <c r="O270" s="21"/>
      <c r="P270" s="21"/>
      <c r="Q270" s="19">
        <f t="shared" si="25"/>
        <v>6.6844172173896208</v>
      </c>
      <c r="R270" s="19">
        <f t="shared" si="26"/>
        <v>0.34540197180875692</v>
      </c>
      <c r="S270" s="19">
        <f t="shared" si="27"/>
        <v>0.13086743092149564</v>
      </c>
      <c r="T270" s="19">
        <f t="shared" si="28"/>
        <v>-1.5194771756360077</v>
      </c>
      <c r="U270" s="19">
        <f t="shared" si="29"/>
        <v>-0.93529273943893754</v>
      </c>
      <c r="V270" s="19">
        <f t="shared" si="30"/>
        <v>0.21260731098866492</v>
      </c>
    </row>
    <row r="271" spans="1:22" x14ac:dyDescent="0.25">
      <c r="A271" s="26">
        <f>Wellpath!E271</f>
        <v>0</v>
      </c>
      <c r="B271" s="22">
        <v>0</v>
      </c>
      <c r="C271" s="22">
        <f>SIN(Wellpath!$L271)</f>
        <v>0</v>
      </c>
      <c r="D271" s="22">
        <v>0</v>
      </c>
      <c r="E271" s="20">
        <f>Model!$W$32*((drdp!B271+drdp!K271)*SAGE!$B271+(drdp!E271+drdp!N271)*SAGE!$C271+(drdp!H271+drdp!Q271)*SAGE!$D271)</f>
        <v>0</v>
      </c>
      <c r="F271" s="20">
        <f>Model!$W$32*((drdp!C271+drdp!L271)*SAGE!$B271+(drdp!F271+drdp!O271)*SAGE!$C271+(drdp!I271+drdp!R271)*SAGE!$D271)</f>
        <v>0</v>
      </c>
      <c r="G271" s="20">
        <f>Model!$W$32*((drdp!D271+drdp!M271)*SAGE!$B271+(drdp!G271+drdp!P271)*SAGE!$C271+(drdp!J271+drdp!S271)*SAGE!$D271)</f>
        <v>0</v>
      </c>
      <c r="H271" s="18">
        <f>Model!$W$32*((drdp!B271)*SAGE!$B271+(drdp!E271)*SAGE!$C271+(drdp!H271)*SAGE!$D271)</f>
        <v>0</v>
      </c>
      <c r="I271" s="18">
        <f>Model!$W$32*((drdp!C271)*SAGE!$B271+(drdp!F271)*SAGE!$C271+(drdp!I271)*SAGE!$D271)</f>
        <v>0</v>
      </c>
      <c r="J271" s="18">
        <f>Model!$W$32*((drdp!D271)*SAGE!$B271+(drdp!G271)*SAGE!$C271+(drdp!J271)*SAGE!$D271)</f>
        <v>0</v>
      </c>
      <c r="K271" s="21">
        <f>SUM(E$3:E270)+H271</f>
        <v>2.5854239918028186</v>
      </c>
      <c r="L271" s="21">
        <f>SUM(F$3:F270)+I271</f>
        <v>-0.58770908773708519</v>
      </c>
      <c r="M271" s="21">
        <f>SUM(G$3:G270)+J271</f>
        <v>-0.36175603785078092</v>
      </c>
      <c r="N271" s="21"/>
      <c r="O271" s="21"/>
      <c r="P271" s="21"/>
      <c r="Q271" s="19">
        <f t="shared" ref="Q271" si="31">K271^2</f>
        <v>6.6844172173896208</v>
      </c>
      <c r="R271" s="19">
        <f t="shared" ref="R271" si="32">L271^2</f>
        <v>0.34540197180875692</v>
      </c>
      <c r="S271" s="19">
        <f t="shared" ref="S271" si="33">M271^2</f>
        <v>0.13086743092149564</v>
      </c>
      <c r="T271" s="19">
        <f t="shared" ref="T271" si="34">K271*L271</f>
        <v>-1.5194771756360077</v>
      </c>
      <c r="U271" s="19">
        <f t="shared" ref="U271" si="35">K271*M271</f>
        <v>-0.93529273943893754</v>
      </c>
      <c r="V271" s="19">
        <f t="shared" ref="V271" si="36">L271*M271</f>
        <v>0.21260731098866492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8" tint="0.59999389629810485"/>
  </sheetPr>
  <dimension ref="A1:Y271"/>
  <sheetViews>
    <sheetView workbookViewId="0">
      <pane ySplit="2" topLeftCell="A236" activePane="bottomLeft" state="frozen"/>
      <selection activeCell="H39" sqref="H39"/>
      <selection pane="bottomLeft" activeCell="N245" sqref="N245"/>
    </sheetView>
  </sheetViews>
  <sheetFormatPr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s>
  <sheetData>
    <row r="1" spans="1:25"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5"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5" x14ac:dyDescent="0.25">
      <c r="A3" s="26">
        <f>Wellpath!E3</f>
        <v>0</v>
      </c>
      <c r="B3" s="22">
        <v>0</v>
      </c>
      <c r="C3" s="22">
        <f>SIN(Wellpath!$L3)</f>
        <v>0</v>
      </c>
      <c r="D3" s="22">
        <v>0</v>
      </c>
      <c r="E3" s="20">
        <f>Model!$W$33*((drdp!B3+drdp!K3)*XYM1!$B3+(drdp!E3+drdp!N3)*XYM1!$C3+(drdp!H3+drdp!Q3)*XYM1!$D3)</f>
        <v>0</v>
      </c>
      <c r="F3" s="20">
        <f>Model!$W$33*((drdp!C3+drdp!L3)*XYM1!$B3+(drdp!F3+drdp!O3)*XYM1!$C3+(drdp!I3+drdp!R3)*XYM1!$D3)</f>
        <v>0</v>
      </c>
      <c r="G3" s="20">
        <f>Model!$W$33*((drdp!D3+drdp!M3)*XYM1!$B3+(drdp!G3+drdp!P3)*XYM1!$C3+(drdp!J3+drdp!S3)*XYM1!$D3)</f>
        <v>0</v>
      </c>
      <c r="H3" s="18">
        <f>Model!$W$33*((drdp!B3)*XYM1!$B3+(drdp!E3)*XYM1!$C3+(drdp!H3)*XYM1!$D3)</f>
        <v>0</v>
      </c>
      <c r="I3" s="18">
        <f>Model!$W$33*((drdp!C3)*XYM1!$B3+(drdp!F3)*XYM1!$C3+(drdp!I3)*XYM1!$D3)</f>
        <v>0</v>
      </c>
      <c r="J3" s="18">
        <f>Model!$W$33*((drdp!D3)*XYM1!$B3+(drdp!G3)*XYM1!$C3+(drdp!J3)*XYM1!$D3)</f>
        <v>0</v>
      </c>
      <c r="K3" s="21">
        <f>SUM(E2:E$3)+H3</f>
        <v>0</v>
      </c>
      <c r="L3" s="21">
        <f>SUM(F2:F$3)+I3</f>
        <v>0</v>
      </c>
      <c r="M3" s="21">
        <f>SUM(G2:G$3)+J3</f>
        <v>0</v>
      </c>
      <c r="N3" s="21"/>
      <c r="O3" s="21"/>
      <c r="P3" s="21"/>
      <c r="Q3" s="19">
        <f>K3^2</f>
        <v>0</v>
      </c>
      <c r="R3" s="19">
        <f t="shared" ref="R3:S3" si="0">L3^2</f>
        <v>0</v>
      </c>
      <c r="S3" s="19">
        <f t="shared" si="0"/>
        <v>0</v>
      </c>
      <c r="T3" s="19">
        <f>K3*L3</f>
        <v>0</v>
      </c>
      <c r="U3" s="19">
        <f>K3*M3</f>
        <v>0</v>
      </c>
      <c r="V3" s="19">
        <f>L3*M3</f>
        <v>0</v>
      </c>
      <c r="Y3" s="69"/>
    </row>
    <row r="4" spans="1:25" x14ac:dyDescent="0.25">
      <c r="A4" s="26">
        <f>Wellpath!E4</f>
        <v>30</v>
      </c>
      <c r="B4" s="22">
        <v>0</v>
      </c>
      <c r="C4" s="22">
        <f>SIN(Wellpath!$L4)</f>
        <v>0</v>
      </c>
      <c r="D4" s="22">
        <v>0</v>
      </c>
      <c r="E4" s="20">
        <f>Model!$W$33*((drdp!B4+drdp!K4)*XYM1!$B4+(drdp!E4+drdp!N4)*XYM1!$C4+(drdp!H4+drdp!Q4)*XYM1!$D4)</f>
        <v>0</v>
      </c>
      <c r="F4" s="20">
        <f>Model!$W$33*((drdp!C4+drdp!L4)*XYM1!$B4+(drdp!F4+drdp!O4)*XYM1!$C4+(drdp!I4+drdp!R4)*XYM1!$D4)</f>
        <v>0</v>
      </c>
      <c r="G4" s="20">
        <f>Model!$W$33*((drdp!D4+drdp!M4)*XYM1!$B4+(drdp!G4+drdp!P4)*XYM1!$C4+(drdp!J4+drdp!S4)*XYM1!$D4)</f>
        <v>0</v>
      </c>
      <c r="H4" s="18">
        <f>Model!$W$33*((drdp!B4)*XYM1!$B4+(drdp!E4)*XYM1!$C4+(drdp!H4)*XYM1!$D4)</f>
        <v>0</v>
      </c>
      <c r="I4" s="18">
        <f>Model!$W$33*((drdp!C4)*XYM1!$B4+(drdp!F4)*XYM1!$C4+(drdp!I4)*XYM1!$D4)</f>
        <v>0</v>
      </c>
      <c r="J4" s="18">
        <f>Model!$W$33*((drdp!D4)*XYM1!$B4+(drdp!G4)*XYM1!$C4+(drdp!J4)*XYM1!$D4)</f>
        <v>0</v>
      </c>
      <c r="K4" s="21">
        <f>SUM(E$3:E3)+H4</f>
        <v>0</v>
      </c>
      <c r="L4" s="21">
        <f>SUM(F$3:F3)+I4</f>
        <v>0</v>
      </c>
      <c r="M4" s="21">
        <f>SUM(G$3:G3)+J4</f>
        <v>0</v>
      </c>
      <c r="N4" s="21"/>
      <c r="O4" s="21"/>
      <c r="P4" s="21"/>
      <c r="Q4" s="19">
        <f t="shared" ref="Q4:Q67" si="1">K4^2</f>
        <v>0</v>
      </c>
      <c r="R4" s="19">
        <f t="shared" ref="R4:R67" si="2">L4^2</f>
        <v>0</v>
      </c>
      <c r="S4" s="19">
        <f t="shared" ref="S4:S67" si="3">M4^2</f>
        <v>0</v>
      </c>
      <c r="T4" s="19">
        <f t="shared" ref="T4:T67" si="4">K4*L4</f>
        <v>0</v>
      </c>
      <c r="U4" s="19">
        <f t="shared" ref="U4:U67" si="5">K4*M4</f>
        <v>0</v>
      </c>
      <c r="V4" s="19">
        <f t="shared" ref="V4:V67" si="6">L4*M4</f>
        <v>0</v>
      </c>
      <c r="Y4" s="69"/>
    </row>
    <row r="5" spans="1:25" x14ac:dyDescent="0.25">
      <c r="A5" s="26">
        <f>Wellpath!E5</f>
        <v>60</v>
      </c>
      <c r="B5" s="22">
        <v>0</v>
      </c>
      <c r="C5" s="22">
        <f>SIN(Wellpath!$L5)</f>
        <v>0</v>
      </c>
      <c r="D5" s="22">
        <v>0</v>
      </c>
      <c r="E5" s="20">
        <f>Model!$W$33*((drdp!B5+drdp!K5)*XYM1!$B5+(drdp!E5+drdp!N5)*XYM1!$C5+(drdp!H5+drdp!Q5)*XYM1!$D5)</f>
        <v>0</v>
      </c>
      <c r="F5" s="20">
        <f>Model!$W$33*((drdp!C5+drdp!L5)*XYM1!$B5+(drdp!F5+drdp!O5)*XYM1!$C5+(drdp!I5+drdp!R5)*XYM1!$D5)</f>
        <v>0</v>
      </c>
      <c r="G5" s="20">
        <f>Model!$W$33*((drdp!D5+drdp!M5)*XYM1!$B5+(drdp!G5+drdp!P5)*XYM1!$C5+(drdp!J5+drdp!S5)*XYM1!$D5)</f>
        <v>0</v>
      </c>
      <c r="H5" s="18">
        <f>Model!$W$33*((drdp!B5)*XYM1!$B5+(drdp!E5)*XYM1!$C5+(drdp!H5)*XYM1!$D5)</f>
        <v>0</v>
      </c>
      <c r="I5" s="18">
        <f>Model!$W$33*((drdp!C5)*XYM1!$B5+(drdp!F5)*XYM1!$C5+(drdp!I5)*XYM1!$D5)</f>
        <v>0</v>
      </c>
      <c r="J5" s="18">
        <f>Model!$W$33*((drdp!D5)*XYM1!$B5+(drdp!G5)*XYM1!$C5+(drdp!J5)*XYM1!$D5)</f>
        <v>0</v>
      </c>
      <c r="K5" s="21">
        <f>SUM(E$3:E4)+H5</f>
        <v>0</v>
      </c>
      <c r="L5" s="21">
        <f>SUM(F$3:F4)+I5</f>
        <v>0</v>
      </c>
      <c r="M5" s="21">
        <f>SUM(G$3:G4)+J5</f>
        <v>0</v>
      </c>
      <c r="N5" s="21"/>
      <c r="O5" s="21"/>
      <c r="P5" s="21"/>
      <c r="Q5" s="19">
        <f t="shared" si="1"/>
        <v>0</v>
      </c>
      <c r="R5" s="19">
        <f t="shared" si="2"/>
        <v>0</v>
      </c>
      <c r="S5" s="19">
        <f t="shared" si="3"/>
        <v>0</v>
      </c>
      <c r="T5" s="19">
        <f t="shared" si="4"/>
        <v>0</v>
      </c>
      <c r="U5" s="19">
        <f t="shared" si="5"/>
        <v>0</v>
      </c>
      <c r="V5" s="19">
        <f t="shared" si="6"/>
        <v>0</v>
      </c>
      <c r="Y5" s="69"/>
    </row>
    <row r="6" spans="1:25" x14ac:dyDescent="0.25">
      <c r="A6" s="26">
        <f>Wellpath!E6</f>
        <v>90</v>
      </c>
      <c r="B6" s="22">
        <v>0</v>
      </c>
      <c r="C6" s="22">
        <f>SIN(Wellpath!$L6)</f>
        <v>0</v>
      </c>
      <c r="D6" s="22">
        <v>0</v>
      </c>
      <c r="E6" s="20">
        <f>Model!$W$33*((drdp!B6+drdp!K6)*XYM1!$B6+(drdp!E6+drdp!N6)*XYM1!$C6+(drdp!H6+drdp!Q6)*XYM1!$D6)</f>
        <v>0</v>
      </c>
      <c r="F6" s="20">
        <f>Model!$W$33*((drdp!C6+drdp!L6)*XYM1!$B6+(drdp!F6+drdp!O6)*XYM1!$C6+(drdp!I6+drdp!R6)*XYM1!$D6)</f>
        <v>0</v>
      </c>
      <c r="G6" s="20">
        <f>Model!$W$33*((drdp!D6+drdp!M6)*XYM1!$B6+(drdp!G6+drdp!P6)*XYM1!$C6+(drdp!J6+drdp!S6)*XYM1!$D6)</f>
        <v>0</v>
      </c>
      <c r="H6" s="18">
        <f>Model!$W$33*((drdp!B6)*XYM1!$B6+(drdp!E6)*XYM1!$C6+(drdp!H6)*XYM1!$D6)</f>
        <v>0</v>
      </c>
      <c r="I6" s="18">
        <f>Model!$W$33*((drdp!C6)*XYM1!$B6+(drdp!F6)*XYM1!$C6+(drdp!I6)*XYM1!$D6)</f>
        <v>0</v>
      </c>
      <c r="J6" s="18">
        <f>Model!$W$33*((drdp!D6)*XYM1!$B6+(drdp!G6)*XYM1!$C6+(drdp!J6)*XYM1!$D6)</f>
        <v>0</v>
      </c>
      <c r="K6" s="21">
        <f>SUM(E$3:E5)+H6</f>
        <v>0</v>
      </c>
      <c r="L6" s="21">
        <f>SUM(F$3:F5)+I6</f>
        <v>0</v>
      </c>
      <c r="M6" s="21">
        <f>SUM(G$3:G5)+J6</f>
        <v>0</v>
      </c>
      <c r="N6" s="21"/>
      <c r="O6" s="21"/>
      <c r="P6" s="21"/>
      <c r="Q6" s="19">
        <f t="shared" si="1"/>
        <v>0</v>
      </c>
      <c r="R6" s="19">
        <f t="shared" si="2"/>
        <v>0</v>
      </c>
      <c r="S6" s="19">
        <f t="shared" si="3"/>
        <v>0</v>
      </c>
      <c r="T6" s="19">
        <f t="shared" si="4"/>
        <v>0</v>
      </c>
      <c r="U6" s="19">
        <f t="shared" si="5"/>
        <v>0</v>
      </c>
      <c r="V6" s="19">
        <f t="shared" si="6"/>
        <v>0</v>
      </c>
      <c r="Y6" s="69"/>
    </row>
    <row r="7" spans="1:25" x14ac:dyDescent="0.25">
      <c r="A7" s="26">
        <f>Wellpath!E7</f>
        <v>120</v>
      </c>
      <c r="B7" s="22">
        <v>0</v>
      </c>
      <c r="C7" s="22">
        <f>SIN(Wellpath!$L7)</f>
        <v>0</v>
      </c>
      <c r="D7" s="22">
        <v>0</v>
      </c>
      <c r="E7" s="20">
        <f>Model!$W$33*((drdp!B7+drdp!K7)*XYM1!$B7+(drdp!E7+drdp!N7)*XYM1!$C7+(drdp!H7+drdp!Q7)*XYM1!$D7)</f>
        <v>0</v>
      </c>
      <c r="F7" s="20">
        <f>Model!$W$33*((drdp!C7+drdp!L7)*XYM1!$B7+(drdp!F7+drdp!O7)*XYM1!$C7+(drdp!I7+drdp!R7)*XYM1!$D7)</f>
        <v>0</v>
      </c>
      <c r="G7" s="20">
        <f>Model!$W$33*((drdp!D7+drdp!M7)*XYM1!$B7+(drdp!G7+drdp!P7)*XYM1!$C7+(drdp!J7+drdp!S7)*XYM1!$D7)</f>
        <v>0</v>
      </c>
      <c r="H7" s="18">
        <f>Model!$W$33*((drdp!B7)*XYM1!$B7+(drdp!E7)*XYM1!$C7+(drdp!H7)*XYM1!$D7)</f>
        <v>0</v>
      </c>
      <c r="I7" s="18">
        <f>Model!$W$33*((drdp!C7)*XYM1!$B7+(drdp!F7)*XYM1!$C7+(drdp!I7)*XYM1!$D7)</f>
        <v>0</v>
      </c>
      <c r="J7" s="18">
        <f>Model!$W$33*((drdp!D7)*XYM1!$B7+(drdp!G7)*XYM1!$C7+(drdp!J7)*XYM1!$D7)</f>
        <v>0</v>
      </c>
      <c r="K7" s="21">
        <f>SUM(E$3:E6)+H7</f>
        <v>0</v>
      </c>
      <c r="L7" s="21">
        <f>SUM(F$3:F6)+I7</f>
        <v>0</v>
      </c>
      <c r="M7" s="21">
        <f>SUM(G$3:G6)+J7</f>
        <v>0</v>
      </c>
      <c r="N7" s="21"/>
      <c r="O7" s="21"/>
      <c r="P7" s="21"/>
      <c r="Q7" s="19">
        <f t="shared" si="1"/>
        <v>0</v>
      </c>
      <c r="R7" s="19">
        <f t="shared" si="2"/>
        <v>0</v>
      </c>
      <c r="S7" s="19">
        <f t="shared" si="3"/>
        <v>0</v>
      </c>
      <c r="T7" s="19">
        <f t="shared" si="4"/>
        <v>0</v>
      </c>
      <c r="U7" s="19">
        <f t="shared" si="5"/>
        <v>0</v>
      </c>
      <c r="V7" s="19">
        <f t="shared" si="6"/>
        <v>0</v>
      </c>
      <c r="Y7" s="69"/>
    </row>
    <row r="8" spans="1:25" x14ac:dyDescent="0.25">
      <c r="A8" s="26">
        <f>Wellpath!E8</f>
        <v>150</v>
      </c>
      <c r="B8" s="22">
        <v>0</v>
      </c>
      <c r="C8" s="22">
        <f>SIN(Wellpath!$L8)</f>
        <v>0</v>
      </c>
      <c r="D8" s="22">
        <v>0</v>
      </c>
      <c r="E8" s="20">
        <f>Model!$W$33*((drdp!B8+drdp!K8)*XYM1!$B8+(drdp!E8+drdp!N8)*XYM1!$C8+(drdp!H8+drdp!Q8)*XYM1!$D8)</f>
        <v>0</v>
      </c>
      <c r="F8" s="20">
        <f>Model!$W$33*((drdp!C8+drdp!L8)*XYM1!$B8+(drdp!F8+drdp!O8)*XYM1!$C8+(drdp!I8+drdp!R8)*XYM1!$D8)</f>
        <v>0</v>
      </c>
      <c r="G8" s="20">
        <f>Model!$W$33*((drdp!D8+drdp!M8)*XYM1!$B8+(drdp!G8+drdp!P8)*XYM1!$C8+(drdp!J8+drdp!S8)*XYM1!$D8)</f>
        <v>0</v>
      </c>
      <c r="H8" s="18">
        <f>Model!$W$33*((drdp!B8)*XYM1!$B8+(drdp!E8)*XYM1!$C8+(drdp!H8)*XYM1!$D8)</f>
        <v>0</v>
      </c>
      <c r="I8" s="18">
        <f>Model!$W$33*((drdp!C8)*XYM1!$B8+(drdp!F8)*XYM1!$C8+(drdp!I8)*XYM1!$D8)</f>
        <v>0</v>
      </c>
      <c r="J8" s="18">
        <f>Model!$W$33*((drdp!D8)*XYM1!$B8+(drdp!G8)*XYM1!$C8+(drdp!J8)*XYM1!$D8)</f>
        <v>0</v>
      </c>
      <c r="K8" s="21">
        <f>SUM(E$3:E7)+H8</f>
        <v>0</v>
      </c>
      <c r="L8" s="21">
        <f>SUM(F$3:F7)+I8</f>
        <v>0</v>
      </c>
      <c r="M8" s="21">
        <f>SUM(G$3:G7)+J8</f>
        <v>0</v>
      </c>
      <c r="N8" s="21"/>
      <c r="O8" s="21"/>
      <c r="P8" s="21"/>
      <c r="Q8" s="19">
        <f t="shared" si="1"/>
        <v>0</v>
      </c>
      <c r="R8" s="19">
        <f t="shared" si="2"/>
        <v>0</v>
      </c>
      <c r="S8" s="19">
        <f t="shared" si="3"/>
        <v>0</v>
      </c>
      <c r="T8" s="19">
        <f t="shared" si="4"/>
        <v>0</v>
      </c>
      <c r="U8" s="19">
        <f t="shared" si="5"/>
        <v>0</v>
      </c>
      <c r="V8" s="19">
        <f t="shared" si="6"/>
        <v>0</v>
      </c>
      <c r="Y8" s="69"/>
    </row>
    <row r="9" spans="1:25" x14ac:dyDescent="0.25">
      <c r="A9" s="26">
        <f>Wellpath!E9</f>
        <v>180</v>
      </c>
      <c r="B9" s="22">
        <v>0</v>
      </c>
      <c r="C9" s="22">
        <f>SIN(Wellpath!$L9)</f>
        <v>0</v>
      </c>
      <c r="D9" s="22">
        <v>0</v>
      </c>
      <c r="E9" s="20">
        <f>Model!$W$33*((drdp!B9+drdp!K9)*XYM1!$B9+(drdp!E9+drdp!N9)*XYM1!$C9+(drdp!H9+drdp!Q9)*XYM1!$D9)</f>
        <v>0</v>
      </c>
      <c r="F9" s="20">
        <f>Model!$W$33*((drdp!C9+drdp!L9)*XYM1!$B9+(drdp!F9+drdp!O9)*XYM1!$C9+(drdp!I9+drdp!R9)*XYM1!$D9)</f>
        <v>0</v>
      </c>
      <c r="G9" s="20">
        <f>Model!$W$33*((drdp!D9+drdp!M9)*XYM1!$B9+(drdp!G9+drdp!P9)*XYM1!$C9+(drdp!J9+drdp!S9)*XYM1!$D9)</f>
        <v>0</v>
      </c>
      <c r="H9" s="18">
        <f>Model!$W$33*((drdp!B9)*XYM1!$B9+(drdp!E9)*XYM1!$C9+(drdp!H9)*XYM1!$D9)</f>
        <v>0</v>
      </c>
      <c r="I9" s="18">
        <f>Model!$W$33*((drdp!C9)*XYM1!$B9+(drdp!F9)*XYM1!$C9+(drdp!I9)*XYM1!$D9)</f>
        <v>0</v>
      </c>
      <c r="J9" s="18">
        <f>Model!$W$33*((drdp!D9)*XYM1!$B9+(drdp!G9)*XYM1!$C9+(drdp!J9)*XYM1!$D9)</f>
        <v>0</v>
      </c>
      <c r="K9" s="21">
        <f>SUM(E$3:E8)+H9</f>
        <v>0</v>
      </c>
      <c r="L9" s="21">
        <f>SUM(F$3:F8)+I9</f>
        <v>0</v>
      </c>
      <c r="M9" s="21">
        <f>SUM(G$3:G8)+J9</f>
        <v>0</v>
      </c>
      <c r="N9" s="21"/>
      <c r="O9" s="21"/>
      <c r="P9" s="21"/>
      <c r="Q9" s="19">
        <f t="shared" si="1"/>
        <v>0</v>
      </c>
      <c r="R9" s="19">
        <f t="shared" si="2"/>
        <v>0</v>
      </c>
      <c r="S9" s="19">
        <f t="shared" si="3"/>
        <v>0</v>
      </c>
      <c r="T9" s="19">
        <f t="shared" si="4"/>
        <v>0</v>
      </c>
      <c r="U9" s="19">
        <f t="shared" si="5"/>
        <v>0</v>
      </c>
      <c r="V9" s="19">
        <f t="shared" si="6"/>
        <v>0</v>
      </c>
      <c r="Y9" s="69"/>
    </row>
    <row r="10" spans="1:25" x14ac:dyDescent="0.25">
      <c r="A10" s="26">
        <f>Wellpath!E10</f>
        <v>210</v>
      </c>
      <c r="B10" s="22">
        <v>0</v>
      </c>
      <c r="C10" s="22">
        <f>SIN(Wellpath!$L10)</f>
        <v>0</v>
      </c>
      <c r="D10" s="22">
        <v>0</v>
      </c>
      <c r="E10" s="20">
        <f>Model!$W$33*((drdp!B10+drdp!K10)*XYM1!$B10+(drdp!E10+drdp!N10)*XYM1!$C10+(drdp!H10+drdp!Q10)*XYM1!$D10)</f>
        <v>0</v>
      </c>
      <c r="F10" s="20">
        <f>Model!$W$33*((drdp!C10+drdp!L10)*XYM1!$B10+(drdp!F10+drdp!O10)*XYM1!$C10+(drdp!I10+drdp!R10)*XYM1!$D10)</f>
        <v>0</v>
      </c>
      <c r="G10" s="20">
        <f>Model!$W$33*((drdp!D10+drdp!M10)*XYM1!$B10+(drdp!G10+drdp!P10)*XYM1!$C10+(drdp!J10+drdp!S10)*XYM1!$D10)</f>
        <v>0</v>
      </c>
      <c r="H10" s="18">
        <f>Model!$W$33*((drdp!B10)*XYM1!$B10+(drdp!E10)*XYM1!$C10+(drdp!H10)*XYM1!$D10)</f>
        <v>0</v>
      </c>
      <c r="I10" s="18">
        <f>Model!$W$33*((drdp!C10)*XYM1!$B10+(drdp!F10)*XYM1!$C10+(drdp!I10)*XYM1!$D10)</f>
        <v>0</v>
      </c>
      <c r="J10" s="18">
        <f>Model!$W$33*((drdp!D10)*XYM1!$B10+(drdp!G10)*XYM1!$C10+(drdp!J10)*XYM1!$D10)</f>
        <v>0</v>
      </c>
      <c r="K10" s="21">
        <f>SUM(E$3:E9)+H10</f>
        <v>0</v>
      </c>
      <c r="L10" s="21">
        <f>SUM(F$3:F9)+I10</f>
        <v>0</v>
      </c>
      <c r="M10" s="21">
        <f>SUM(G$3:G9)+J10</f>
        <v>0</v>
      </c>
      <c r="N10" s="21"/>
      <c r="O10" s="21"/>
      <c r="P10" s="21"/>
      <c r="Q10" s="19">
        <f t="shared" si="1"/>
        <v>0</v>
      </c>
      <c r="R10" s="19">
        <f t="shared" si="2"/>
        <v>0</v>
      </c>
      <c r="S10" s="19">
        <f t="shared" si="3"/>
        <v>0</v>
      </c>
      <c r="T10" s="19">
        <f t="shared" si="4"/>
        <v>0</v>
      </c>
      <c r="U10" s="19">
        <f t="shared" si="5"/>
        <v>0</v>
      </c>
      <c r="V10" s="19">
        <f t="shared" si="6"/>
        <v>0</v>
      </c>
      <c r="Y10" s="69"/>
    </row>
    <row r="11" spans="1:25" x14ac:dyDescent="0.25">
      <c r="A11" s="26">
        <f>Wellpath!E11</f>
        <v>240</v>
      </c>
      <c r="B11" s="22">
        <v>0</v>
      </c>
      <c r="C11" s="22">
        <f>SIN(Wellpath!$L11)</f>
        <v>0</v>
      </c>
      <c r="D11" s="22">
        <v>0</v>
      </c>
      <c r="E11" s="20">
        <f>Model!$W$33*((drdp!B11+drdp!K11)*XYM1!$B11+(drdp!E11+drdp!N11)*XYM1!$C11+(drdp!H11+drdp!Q11)*XYM1!$D11)</f>
        <v>0</v>
      </c>
      <c r="F11" s="20">
        <f>Model!$W$33*((drdp!C11+drdp!L11)*XYM1!$B11+(drdp!F11+drdp!O11)*XYM1!$C11+(drdp!I11+drdp!R11)*XYM1!$D11)</f>
        <v>0</v>
      </c>
      <c r="G11" s="20">
        <f>Model!$W$33*((drdp!D11+drdp!M11)*XYM1!$B11+(drdp!G11+drdp!P11)*XYM1!$C11+(drdp!J11+drdp!S11)*XYM1!$D11)</f>
        <v>0</v>
      </c>
      <c r="H11" s="18">
        <f>Model!$W$33*((drdp!B11)*XYM1!$B11+(drdp!E11)*XYM1!$C11+(drdp!H11)*XYM1!$D11)</f>
        <v>0</v>
      </c>
      <c r="I11" s="18">
        <f>Model!$W$33*((drdp!C11)*XYM1!$B11+(drdp!F11)*XYM1!$C11+(drdp!I11)*XYM1!$D11)</f>
        <v>0</v>
      </c>
      <c r="J11" s="18">
        <f>Model!$W$33*((drdp!D11)*XYM1!$B11+(drdp!G11)*XYM1!$C11+(drdp!J11)*XYM1!$D11)</f>
        <v>0</v>
      </c>
      <c r="K11" s="21">
        <f>SUM(E$3:E10)+H11</f>
        <v>0</v>
      </c>
      <c r="L11" s="21">
        <f>SUM(F$3:F10)+I11</f>
        <v>0</v>
      </c>
      <c r="M11" s="21">
        <f>SUM(G$3:G10)+J11</f>
        <v>0</v>
      </c>
      <c r="N11" s="21"/>
      <c r="O11" s="21"/>
      <c r="P11" s="21"/>
      <c r="Q11" s="19">
        <f t="shared" si="1"/>
        <v>0</v>
      </c>
      <c r="R11" s="19">
        <f t="shared" si="2"/>
        <v>0</v>
      </c>
      <c r="S11" s="19">
        <f t="shared" si="3"/>
        <v>0</v>
      </c>
      <c r="T11" s="19">
        <f t="shared" si="4"/>
        <v>0</v>
      </c>
      <c r="U11" s="19">
        <f t="shared" si="5"/>
        <v>0</v>
      </c>
      <c r="V11" s="19">
        <f t="shared" si="6"/>
        <v>0</v>
      </c>
      <c r="Y11" s="69"/>
    </row>
    <row r="12" spans="1:25" x14ac:dyDescent="0.25">
      <c r="A12" s="26">
        <f>Wellpath!E12</f>
        <v>270</v>
      </c>
      <c r="B12" s="22">
        <v>0</v>
      </c>
      <c r="C12" s="22">
        <f>SIN(Wellpath!$L12)</f>
        <v>0</v>
      </c>
      <c r="D12" s="22">
        <v>0</v>
      </c>
      <c r="E12" s="20">
        <f>Model!$W$33*((drdp!B12+drdp!K12)*XYM1!$B12+(drdp!E12+drdp!N12)*XYM1!$C12+(drdp!H12+drdp!Q12)*XYM1!$D12)</f>
        <v>0</v>
      </c>
      <c r="F12" s="20">
        <f>Model!$W$33*((drdp!C12+drdp!L12)*XYM1!$B12+(drdp!F12+drdp!O12)*XYM1!$C12+(drdp!I12+drdp!R12)*XYM1!$D12)</f>
        <v>0</v>
      </c>
      <c r="G12" s="20">
        <f>Model!$W$33*((drdp!D12+drdp!M12)*XYM1!$B12+(drdp!G12+drdp!P12)*XYM1!$C12+(drdp!J12+drdp!S12)*XYM1!$D12)</f>
        <v>0</v>
      </c>
      <c r="H12" s="18">
        <f>Model!$W$33*((drdp!B12)*XYM1!$B12+(drdp!E12)*XYM1!$C12+(drdp!H12)*XYM1!$D12)</f>
        <v>0</v>
      </c>
      <c r="I12" s="18">
        <f>Model!$W$33*((drdp!C12)*XYM1!$B12+(drdp!F12)*XYM1!$C12+(drdp!I12)*XYM1!$D12)</f>
        <v>0</v>
      </c>
      <c r="J12" s="18">
        <f>Model!$W$33*((drdp!D12)*XYM1!$B12+(drdp!G12)*XYM1!$C12+(drdp!J12)*XYM1!$D12)</f>
        <v>0</v>
      </c>
      <c r="K12" s="21">
        <f>SUM(E$3:E11)+H12</f>
        <v>0</v>
      </c>
      <c r="L12" s="21">
        <f>SUM(F$3:F11)+I12</f>
        <v>0</v>
      </c>
      <c r="M12" s="21">
        <f>SUM(G$3:G11)+J12</f>
        <v>0</v>
      </c>
      <c r="N12" s="21"/>
      <c r="O12" s="21"/>
      <c r="P12" s="21"/>
      <c r="Q12" s="19">
        <f t="shared" si="1"/>
        <v>0</v>
      </c>
      <c r="R12" s="19">
        <f t="shared" si="2"/>
        <v>0</v>
      </c>
      <c r="S12" s="19">
        <f t="shared" si="3"/>
        <v>0</v>
      </c>
      <c r="T12" s="19">
        <f t="shared" si="4"/>
        <v>0</v>
      </c>
      <c r="U12" s="19">
        <f t="shared" si="5"/>
        <v>0</v>
      </c>
      <c r="V12" s="19">
        <f t="shared" si="6"/>
        <v>0</v>
      </c>
      <c r="Y12" s="69"/>
    </row>
    <row r="13" spans="1:25" x14ac:dyDescent="0.25">
      <c r="A13" s="26">
        <f>Wellpath!E13</f>
        <v>300</v>
      </c>
      <c r="B13" s="22">
        <v>0</v>
      </c>
      <c r="C13" s="22">
        <f>SIN(Wellpath!$L13)</f>
        <v>0</v>
      </c>
      <c r="D13" s="22">
        <v>0</v>
      </c>
      <c r="E13" s="20">
        <f>Model!$W$33*((drdp!B13+drdp!K13)*XYM1!$B13+(drdp!E13+drdp!N13)*XYM1!$C13+(drdp!H13+drdp!Q13)*XYM1!$D13)</f>
        <v>0</v>
      </c>
      <c r="F13" s="20">
        <f>Model!$W$33*((drdp!C13+drdp!L13)*XYM1!$B13+(drdp!F13+drdp!O13)*XYM1!$C13+(drdp!I13+drdp!R13)*XYM1!$D13)</f>
        <v>0</v>
      </c>
      <c r="G13" s="20">
        <f>Model!$W$33*((drdp!D13+drdp!M13)*XYM1!$B13+(drdp!G13+drdp!P13)*XYM1!$C13+(drdp!J13+drdp!S13)*XYM1!$D13)</f>
        <v>0</v>
      </c>
      <c r="H13" s="18">
        <f>Model!$W$33*((drdp!B13)*XYM1!$B13+(drdp!E13)*XYM1!$C13+(drdp!H13)*XYM1!$D13)</f>
        <v>0</v>
      </c>
      <c r="I13" s="18">
        <f>Model!$W$33*((drdp!C13)*XYM1!$B13+(drdp!F13)*XYM1!$C13+(drdp!I13)*XYM1!$D13)</f>
        <v>0</v>
      </c>
      <c r="J13" s="18">
        <f>Model!$W$33*((drdp!D13)*XYM1!$B13+(drdp!G13)*XYM1!$C13+(drdp!J13)*XYM1!$D13)</f>
        <v>0</v>
      </c>
      <c r="K13" s="21">
        <f>SUM(E$3:E12)+H13</f>
        <v>0</v>
      </c>
      <c r="L13" s="21">
        <f>SUM(F$3:F12)+I13</f>
        <v>0</v>
      </c>
      <c r="M13" s="21">
        <f>SUM(G$3:G12)+J13</f>
        <v>0</v>
      </c>
      <c r="N13" s="21"/>
      <c r="O13" s="21"/>
      <c r="P13" s="21"/>
      <c r="Q13" s="19">
        <f t="shared" si="1"/>
        <v>0</v>
      </c>
      <c r="R13" s="19">
        <f t="shared" si="2"/>
        <v>0</v>
      </c>
      <c r="S13" s="19">
        <f t="shared" si="3"/>
        <v>0</v>
      </c>
      <c r="T13" s="19">
        <f t="shared" si="4"/>
        <v>0</v>
      </c>
      <c r="U13" s="19">
        <f t="shared" si="5"/>
        <v>0</v>
      </c>
      <c r="V13" s="19">
        <f t="shared" si="6"/>
        <v>0</v>
      </c>
      <c r="Y13" s="69"/>
    </row>
    <row r="14" spans="1:25" x14ac:dyDescent="0.25">
      <c r="A14" s="26">
        <f>Wellpath!E14</f>
        <v>330</v>
      </c>
      <c r="B14" s="22">
        <v>0</v>
      </c>
      <c r="C14" s="22">
        <f>SIN(Wellpath!$L14)</f>
        <v>0</v>
      </c>
      <c r="D14" s="22">
        <v>0</v>
      </c>
      <c r="E14" s="20">
        <f>Model!$W$33*((drdp!B14+drdp!K14)*XYM1!$B14+(drdp!E14+drdp!N14)*XYM1!$C14+(drdp!H14+drdp!Q14)*XYM1!$D14)</f>
        <v>0</v>
      </c>
      <c r="F14" s="20">
        <f>Model!$W$33*((drdp!C14+drdp!L14)*XYM1!$B14+(drdp!F14+drdp!O14)*XYM1!$C14+(drdp!I14+drdp!R14)*XYM1!$D14)</f>
        <v>0</v>
      </c>
      <c r="G14" s="20">
        <f>Model!$W$33*((drdp!D14+drdp!M14)*XYM1!$B14+(drdp!G14+drdp!P14)*XYM1!$C14+(drdp!J14+drdp!S14)*XYM1!$D14)</f>
        <v>0</v>
      </c>
      <c r="H14" s="18">
        <f>Model!$W$33*((drdp!B14)*XYM1!$B14+(drdp!E14)*XYM1!$C14+(drdp!H14)*XYM1!$D14)</f>
        <v>0</v>
      </c>
      <c r="I14" s="18">
        <f>Model!$W$33*((drdp!C14)*XYM1!$B14+(drdp!F14)*XYM1!$C14+(drdp!I14)*XYM1!$D14)</f>
        <v>0</v>
      </c>
      <c r="J14" s="18">
        <f>Model!$W$33*((drdp!D14)*XYM1!$B14+(drdp!G14)*XYM1!$C14+(drdp!J14)*XYM1!$D14)</f>
        <v>0</v>
      </c>
      <c r="K14" s="21">
        <f>SUM(E$3:E13)+H14</f>
        <v>0</v>
      </c>
      <c r="L14" s="21">
        <f>SUM(F$3:F13)+I14</f>
        <v>0</v>
      </c>
      <c r="M14" s="21">
        <f>SUM(G$3:G13)+J14</f>
        <v>0</v>
      </c>
      <c r="N14" s="21"/>
      <c r="O14" s="21"/>
      <c r="P14" s="21"/>
      <c r="Q14" s="19">
        <f t="shared" si="1"/>
        <v>0</v>
      </c>
      <c r="R14" s="19">
        <f t="shared" si="2"/>
        <v>0</v>
      </c>
      <c r="S14" s="19">
        <f t="shared" si="3"/>
        <v>0</v>
      </c>
      <c r="T14" s="19">
        <f t="shared" si="4"/>
        <v>0</v>
      </c>
      <c r="U14" s="19">
        <f t="shared" si="5"/>
        <v>0</v>
      </c>
      <c r="V14" s="19">
        <f t="shared" si="6"/>
        <v>0</v>
      </c>
      <c r="Y14" s="69"/>
    </row>
    <row r="15" spans="1:25" x14ac:dyDescent="0.25">
      <c r="A15" s="26">
        <f>Wellpath!E15</f>
        <v>360</v>
      </c>
      <c r="B15" s="22">
        <v>0</v>
      </c>
      <c r="C15" s="22">
        <f>SIN(Wellpath!$L15)</f>
        <v>0</v>
      </c>
      <c r="D15" s="22">
        <v>0</v>
      </c>
      <c r="E15" s="20">
        <f>Model!$W$33*((drdp!B15+drdp!K15)*XYM1!$B15+(drdp!E15+drdp!N15)*XYM1!$C15+(drdp!H15+drdp!Q15)*XYM1!$D15)</f>
        <v>0</v>
      </c>
      <c r="F15" s="20">
        <f>Model!$W$33*((drdp!C15+drdp!L15)*XYM1!$B15+(drdp!F15+drdp!O15)*XYM1!$C15+(drdp!I15+drdp!R15)*XYM1!$D15)</f>
        <v>0</v>
      </c>
      <c r="G15" s="20">
        <f>Model!$W$33*((drdp!D15+drdp!M15)*XYM1!$B15+(drdp!G15+drdp!P15)*XYM1!$C15+(drdp!J15+drdp!S15)*XYM1!$D15)</f>
        <v>0</v>
      </c>
      <c r="H15" s="18">
        <f>Model!$W$33*((drdp!B15)*XYM1!$B15+(drdp!E15)*XYM1!$C15+(drdp!H15)*XYM1!$D15)</f>
        <v>0</v>
      </c>
      <c r="I15" s="18">
        <f>Model!$W$33*((drdp!C15)*XYM1!$B15+(drdp!F15)*XYM1!$C15+(drdp!I15)*XYM1!$D15)</f>
        <v>0</v>
      </c>
      <c r="J15" s="18">
        <f>Model!$W$33*((drdp!D15)*XYM1!$B15+(drdp!G15)*XYM1!$C15+(drdp!J15)*XYM1!$D15)</f>
        <v>0</v>
      </c>
      <c r="K15" s="21">
        <f>SUM(E$3:E14)+H15</f>
        <v>0</v>
      </c>
      <c r="L15" s="21">
        <f>SUM(F$3:F14)+I15</f>
        <v>0</v>
      </c>
      <c r="M15" s="21">
        <f>SUM(G$3:G14)+J15</f>
        <v>0</v>
      </c>
      <c r="N15" s="21"/>
      <c r="O15" s="21"/>
      <c r="P15" s="21"/>
      <c r="Q15" s="19">
        <f t="shared" si="1"/>
        <v>0</v>
      </c>
      <c r="R15" s="19">
        <f t="shared" si="2"/>
        <v>0</v>
      </c>
      <c r="S15" s="19">
        <f t="shared" si="3"/>
        <v>0</v>
      </c>
      <c r="T15" s="19">
        <f t="shared" si="4"/>
        <v>0</v>
      </c>
      <c r="U15" s="19">
        <f t="shared" si="5"/>
        <v>0</v>
      </c>
      <c r="V15" s="19">
        <f t="shared" si="6"/>
        <v>0</v>
      </c>
      <c r="Y15" s="69"/>
    </row>
    <row r="16" spans="1:25" x14ac:dyDescent="0.25">
      <c r="A16" s="26">
        <f>Wellpath!E16</f>
        <v>390</v>
      </c>
      <c r="B16" s="22">
        <v>0</v>
      </c>
      <c r="C16" s="22">
        <f>SIN(Wellpath!$L16)</f>
        <v>0</v>
      </c>
      <c r="D16" s="22">
        <v>0</v>
      </c>
      <c r="E16" s="20">
        <f>Model!$W$33*((drdp!B16+drdp!K16)*XYM1!$B16+(drdp!E16+drdp!N16)*XYM1!$C16+(drdp!H16+drdp!Q16)*XYM1!$D16)</f>
        <v>0</v>
      </c>
      <c r="F16" s="20">
        <f>Model!$W$33*((drdp!C16+drdp!L16)*XYM1!$B16+(drdp!F16+drdp!O16)*XYM1!$C16+(drdp!I16+drdp!R16)*XYM1!$D16)</f>
        <v>0</v>
      </c>
      <c r="G16" s="20">
        <f>Model!$W$33*((drdp!D16+drdp!M16)*XYM1!$B16+(drdp!G16+drdp!P16)*XYM1!$C16+(drdp!J16+drdp!S16)*XYM1!$D16)</f>
        <v>0</v>
      </c>
      <c r="H16" s="18">
        <f>Model!$W$33*((drdp!B16)*XYM1!$B16+(drdp!E16)*XYM1!$C16+(drdp!H16)*XYM1!$D16)</f>
        <v>0</v>
      </c>
      <c r="I16" s="18">
        <f>Model!$W$33*((drdp!C16)*XYM1!$B16+(drdp!F16)*XYM1!$C16+(drdp!I16)*XYM1!$D16)</f>
        <v>0</v>
      </c>
      <c r="J16" s="18">
        <f>Model!$W$33*((drdp!D16)*XYM1!$B16+(drdp!G16)*XYM1!$C16+(drdp!J16)*XYM1!$D16)</f>
        <v>0</v>
      </c>
      <c r="K16" s="21">
        <f>SUM(E$3:E15)+H16</f>
        <v>0</v>
      </c>
      <c r="L16" s="21">
        <f>SUM(F$3:F15)+I16</f>
        <v>0</v>
      </c>
      <c r="M16" s="21">
        <f>SUM(G$3:G15)+J16</f>
        <v>0</v>
      </c>
      <c r="N16" s="21"/>
      <c r="O16" s="21"/>
      <c r="P16" s="21"/>
      <c r="Q16" s="19">
        <f t="shared" si="1"/>
        <v>0</v>
      </c>
      <c r="R16" s="19">
        <f t="shared" si="2"/>
        <v>0</v>
      </c>
      <c r="S16" s="19">
        <f t="shared" si="3"/>
        <v>0</v>
      </c>
      <c r="T16" s="19">
        <f t="shared" si="4"/>
        <v>0</v>
      </c>
      <c r="U16" s="19">
        <f t="shared" si="5"/>
        <v>0</v>
      </c>
      <c r="V16" s="19">
        <f t="shared" si="6"/>
        <v>0</v>
      </c>
      <c r="Y16" s="69"/>
    </row>
    <row r="17" spans="1:25" x14ac:dyDescent="0.25">
      <c r="A17" s="26">
        <f>Wellpath!E17</f>
        <v>420</v>
      </c>
      <c r="B17" s="22">
        <v>0</v>
      </c>
      <c r="C17" s="22">
        <f>SIN(Wellpath!$L17)</f>
        <v>0</v>
      </c>
      <c r="D17" s="22">
        <v>0</v>
      </c>
      <c r="E17" s="20">
        <f>Model!$W$33*((drdp!B17+drdp!K17)*XYM1!$B17+(drdp!E17+drdp!N17)*XYM1!$C17+(drdp!H17+drdp!Q17)*XYM1!$D17)</f>
        <v>0</v>
      </c>
      <c r="F17" s="20">
        <f>Model!$W$33*((drdp!C17+drdp!L17)*XYM1!$B17+(drdp!F17+drdp!O17)*XYM1!$C17+(drdp!I17+drdp!R17)*XYM1!$D17)</f>
        <v>0</v>
      </c>
      <c r="G17" s="20">
        <f>Model!$W$33*((drdp!D17+drdp!M17)*XYM1!$B17+(drdp!G17+drdp!P17)*XYM1!$C17+(drdp!J17+drdp!S17)*XYM1!$D17)</f>
        <v>0</v>
      </c>
      <c r="H17" s="18">
        <f>Model!$W$33*((drdp!B17)*XYM1!$B17+(drdp!E17)*XYM1!$C17+(drdp!H17)*XYM1!$D17)</f>
        <v>0</v>
      </c>
      <c r="I17" s="18">
        <f>Model!$W$33*((drdp!C17)*XYM1!$B17+(drdp!F17)*XYM1!$C17+(drdp!I17)*XYM1!$D17)</f>
        <v>0</v>
      </c>
      <c r="J17" s="18">
        <f>Model!$W$33*((drdp!D17)*XYM1!$B17+(drdp!G17)*XYM1!$C17+(drdp!J17)*XYM1!$D17)</f>
        <v>0</v>
      </c>
      <c r="K17" s="21">
        <f>SUM(E$3:E16)+H17</f>
        <v>0</v>
      </c>
      <c r="L17" s="21">
        <f>SUM(F$3:F16)+I17</f>
        <v>0</v>
      </c>
      <c r="M17" s="21">
        <f>SUM(G$3:G16)+J17</f>
        <v>0</v>
      </c>
      <c r="N17" s="21"/>
      <c r="O17" s="21"/>
      <c r="P17" s="21"/>
      <c r="Q17" s="19">
        <f t="shared" si="1"/>
        <v>0</v>
      </c>
      <c r="R17" s="19">
        <f t="shared" si="2"/>
        <v>0</v>
      </c>
      <c r="S17" s="19">
        <f t="shared" si="3"/>
        <v>0</v>
      </c>
      <c r="T17" s="19">
        <f t="shared" si="4"/>
        <v>0</v>
      </c>
      <c r="U17" s="19">
        <f t="shared" si="5"/>
        <v>0</v>
      </c>
      <c r="V17" s="19">
        <f t="shared" si="6"/>
        <v>0</v>
      </c>
      <c r="Y17" s="69"/>
    </row>
    <row r="18" spans="1:25" x14ac:dyDescent="0.25">
      <c r="A18" s="26">
        <f>Wellpath!E18</f>
        <v>450</v>
      </c>
      <c r="B18" s="22">
        <v>0</v>
      </c>
      <c r="C18" s="22">
        <f>SIN(Wellpath!$L18)</f>
        <v>0</v>
      </c>
      <c r="D18" s="22">
        <v>0</v>
      </c>
      <c r="E18" s="20">
        <f>Model!$W$33*((drdp!B18+drdp!K18)*XYM1!$B18+(drdp!E18+drdp!N18)*XYM1!$C18+(drdp!H18+drdp!Q18)*XYM1!$D18)</f>
        <v>0</v>
      </c>
      <c r="F18" s="20">
        <f>Model!$W$33*((drdp!C18+drdp!L18)*XYM1!$B18+(drdp!F18+drdp!O18)*XYM1!$C18+(drdp!I18+drdp!R18)*XYM1!$D18)</f>
        <v>0</v>
      </c>
      <c r="G18" s="20">
        <f>Model!$W$33*((drdp!D18+drdp!M18)*XYM1!$B18+(drdp!G18+drdp!P18)*XYM1!$C18+(drdp!J18+drdp!S18)*XYM1!$D18)</f>
        <v>0</v>
      </c>
      <c r="H18" s="18">
        <f>Model!$W$33*((drdp!B18)*XYM1!$B18+(drdp!E18)*XYM1!$C18+(drdp!H18)*XYM1!$D18)</f>
        <v>0</v>
      </c>
      <c r="I18" s="18">
        <f>Model!$W$33*((drdp!C18)*XYM1!$B18+(drdp!F18)*XYM1!$C18+(drdp!I18)*XYM1!$D18)</f>
        <v>0</v>
      </c>
      <c r="J18" s="18">
        <f>Model!$W$33*((drdp!D18)*XYM1!$B18+(drdp!G18)*XYM1!$C18+(drdp!J18)*XYM1!$D18)</f>
        <v>0</v>
      </c>
      <c r="K18" s="21">
        <f>SUM(E$3:E17)+H18</f>
        <v>0</v>
      </c>
      <c r="L18" s="21">
        <f>SUM(F$3:F17)+I18</f>
        <v>0</v>
      </c>
      <c r="M18" s="21">
        <f>SUM(G$3:G17)+J18</f>
        <v>0</v>
      </c>
      <c r="N18" s="21"/>
      <c r="O18" s="21"/>
      <c r="P18" s="21"/>
      <c r="Q18" s="19">
        <f t="shared" si="1"/>
        <v>0</v>
      </c>
      <c r="R18" s="19">
        <f t="shared" si="2"/>
        <v>0</v>
      </c>
      <c r="S18" s="19">
        <f t="shared" si="3"/>
        <v>0</v>
      </c>
      <c r="T18" s="19">
        <f t="shared" si="4"/>
        <v>0</v>
      </c>
      <c r="U18" s="19">
        <f t="shared" si="5"/>
        <v>0</v>
      </c>
      <c r="V18" s="19">
        <f t="shared" si="6"/>
        <v>0</v>
      </c>
      <c r="Y18" s="69"/>
    </row>
    <row r="19" spans="1:25" x14ac:dyDescent="0.25">
      <c r="A19" s="26">
        <f>Wellpath!E19</f>
        <v>480</v>
      </c>
      <c r="B19" s="22">
        <v>0</v>
      </c>
      <c r="C19" s="22">
        <f>SIN(Wellpath!$L19)</f>
        <v>0</v>
      </c>
      <c r="D19" s="22">
        <v>0</v>
      </c>
      <c r="E19" s="20">
        <f>Model!$W$33*((drdp!B19+drdp!K19)*XYM1!$B19+(drdp!E19+drdp!N19)*XYM1!$C19+(drdp!H19+drdp!Q19)*XYM1!$D19)</f>
        <v>0</v>
      </c>
      <c r="F19" s="20">
        <f>Model!$W$33*((drdp!C19+drdp!L19)*XYM1!$B19+(drdp!F19+drdp!O19)*XYM1!$C19+(drdp!I19+drdp!R19)*XYM1!$D19)</f>
        <v>0</v>
      </c>
      <c r="G19" s="20">
        <f>Model!$W$33*((drdp!D19+drdp!M19)*XYM1!$B19+(drdp!G19+drdp!P19)*XYM1!$C19+(drdp!J19+drdp!S19)*XYM1!$D19)</f>
        <v>0</v>
      </c>
      <c r="H19" s="18">
        <f>Model!$W$33*((drdp!B19)*XYM1!$B19+(drdp!E19)*XYM1!$C19+(drdp!H19)*XYM1!$D19)</f>
        <v>0</v>
      </c>
      <c r="I19" s="18">
        <f>Model!$W$33*((drdp!C19)*XYM1!$B19+(drdp!F19)*XYM1!$C19+(drdp!I19)*XYM1!$D19)</f>
        <v>0</v>
      </c>
      <c r="J19" s="18">
        <f>Model!$W$33*((drdp!D19)*XYM1!$B19+(drdp!G19)*XYM1!$C19+(drdp!J19)*XYM1!$D19)</f>
        <v>0</v>
      </c>
      <c r="K19" s="21">
        <f>SUM(E$3:E18)+H19</f>
        <v>0</v>
      </c>
      <c r="L19" s="21">
        <f>SUM(F$3:F18)+I19</f>
        <v>0</v>
      </c>
      <c r="M19" s="21">
        <f>SUM(G$3:G18)+J19</f>
        <v>0</v>
      </c>
      <c r="N19" s="21"/>
      <c r="O19" s="21"/>
      <c r="P19" s="21"/>
      <c r="Q19" s="19">
        <f t="shared" si="1"/>
        <v>0</v>
      </c>
      <c r="R19" s="19">
        <f t="shared" si="2"/>
        <v>0</v>
      </c>
      <c r="S19" s="19">
        <f t="shared" si="3"/>
        <v>0</v>
      </c>
      <c r="T19" s="19">
        <f t="shared" si="4"/>
        <v>0</v>
      </c>
      <c r="U19" s="19">
        <f t="shared" si="5"/>
        <v>0</v>
      </c>
      <c r="V19" s="19">
        <f t="shared" si="6"/>
        <v>0</v>
      </c>
      <c r="Y19" s="69"/>
    </row>
    <row r="20" spans="1:25" x14ac:dyDescent="0.25">
      <c r="A20" s="26">
        <f>Wellpath!E20</f>
        <v>500</v>
      </c>
      <c r="B20" s="22">
        <v>0</v>
      </c>
      <c r="C20" s="22">
        <f>SIN(Wellpath!$L20)</f>
        <v>0</v>
      </c>
      <c r="D20" s="22">
        <v>0</v>
      </c>
      <c r="E20" s="20">
        <f>Model!$W$33*((drdp!B20+drdp!K20)*XYM1!$B20+(drdp!E20+drdp!N20)*XYM1!$C20+(drdp!H20+drdp!Q20)*XYM1!$D20)</f>
        <v>0</v>
      </c>
      <c r="F20" s="20">
        <f>Model!$W$33*((drdp!C20+drdp!L20)*XYM1!$B20+(drdp!F20+drdp!O20)*XYM1!$C20+(drdp!I20+drdp!R20)*XYM1!$D20)</f>
        <v>0</v>
      </c>
      <c r="G20" s="20">
        <f>Model!$W$33*((drdp!D20+drdp!M20)*XYM1!$B20+(drdp!G20+drdp!P20)*XYM1!$C20+(drdp!J20+drdp!S20)*XYM1!$D20)</f>
        <v>0</v>
      </c>
      <c r="H20" s="18">
        <f>Model!$W$33*((drdp!B20)*XYM1!$B20+(drdp!E20)*XYM1!$C20+(drdp!H20)*XYM1!$D20)</f>
        <v>0</v>
      </c>
      <c r="I20" s="18">
        <f>Model!$W$33*((drdp!C20)*XYM1!$B20+(drdp!F20)*XYM1!$C20+(drdp!I20)*XYM1!$D20)</f>
        <v>0</v>
      </c>
      <c r="J20" s="18">
        <f>Model!$W$33*((drdp!D20)*XYM1!$B20+(drdp!G20)*XYM1!$C20+(drdp!J20)*XYM1!$D20)</f>
        <v>0</v>
      </c>
      <c r="K20" s="21">
        <f>SUM(E$3:E19)+H20</f>
        <v>0</v>
      </c>
      <c r="L20" s="21">
        <f>SUM(F$3:F19)+I20</f>
        <v>0</v>
      </c>
      <c r="M20" s="21">
        <f>SUM(G$3:G19)+J20</f>
        <v>0</v>
      </c>
      <c r="N20" s="21"/>
      <c r="O20" s="21"/>
      <c r="P20" s="21"/>
      <c r="Q20" s="19">
        <f t="shared" si="1"/>
        <v>0</v>
      </c>
      <c r="R20" s="19">
        <f t="shared" si="2"/>
        <v>0</v>
      </c>
      <c r="S20" s="19">
        <f t="shared" si="3"/>
        <v>0</v>
      </c>
      <c r="T20" s="19">
        <f t="shared" si="4"/>
        <v>0</v>
      </c>
      <c r="U20" s="19">
        <f t="shared" si="5"/>
        <v>0</v>
      </c>
      <c r="V20" s="19">
        <f t="shared" si="6"/>
        <v>0</v>
      </c>
      <c r="Y20" s="69"/>
    </row>
    <row r="21" spans="1:25" x14ac:dyDescent="0.25">
      <c r="A21" s="26">
        <f>Wellpath!E21</f>
        <v>510</v>
      </c>
      <c r="B21" s="22">
        <v>0</v>
      </c>
      <c r="C21" s="22">
        <f>SIN(Wellpath!$L21)</f>
        <v>1.4485726138606464E-2</v>
      </c>
      <c r="D21" s="22">
        <v>0</v>
      </c>
      <c r="E21" s="20">
        <f>Model!$W$33*((drdp!B21+drdp!K21)*XYM1!$B21+(drdp!E21+drdp!N21)*XYM1!$C21+(drdp!H21+drdp!Q21)*XYM1!$D21)</f>
        <v>5.0559417697605149E-4</v>
      </c>
      <c r="F21" s="20">
        <f>Model!$W$33*((drdp!C21+drdp!L21)*XYM1!$B21+(drdp!F21+drdp!O21)*XYM1!$C21+(drdp!I21+drdp!R21)*XYM1!$D21)</f>
        <v>0</v>
      </c>
      <c r="G21" s="20">
        <f>Model!$W$33*((drdp!D21+drdp!M21)*XYM1!$B21+(drdp!G21+drdp!P21)*XYM1!$C21+(drdp!J21+drdp!S21)*XYM1!$D21)</f>
        <v>-7.3246673156718187E-6</v>
      </c>
      <c r="H21" s="18">
        <f>Model!$W$33*((drdp!B21)*XYM1!$B21+(drdp!E21)*XYM1!$C21+(drdp!H21)*XYM1!$D21)</f>
        <v>1.2639854424401287E-4</v>
      </c>
      <c r="I21" s="18">
        <f>Model!$W$33*((drdp!C21)*XYM1!$B21+(drdp!F21)*XYM1!$C21+(drdp!I21)*XYM1!$D21)</f>
        <v>0</v>
      </c>
      <c r="J21" s="18">
        <f>Model!$W$33*((drdp!D21)*XYM1!$B21+(drdp!G21)*XYM1!$C21+(drdp!J21)*XYM1!$D21)</f>
        <v>-1.8311668289179547E-6</v>
      </c>
      <c r="K21" s="21">
        <f>SUM(E$3:E20)+H21</f>
        <v>1.2639854424401287E-4</v>
      </c>
      <c r="L21" s="21">
        <f>SUM(F$3:F20)+I21</f>
        <v>0</v>
      </c>
      <c r="M21" s="21">
        <f>SUM(G$3:G20)+J21</f>
        <v>-1.8311668289179547E-6</v>
      </c>
      <c r="N21" s="21"/>
      <c r="O21" s="21"/>
      <c r="P21" s="21"/>
      <c r="Q21" s="19">
        <f t="shared" si="1"/>
        <v>1.5976591987005678E-8</v>
      </c>
      <c r="R21" s="19">
        <f t="shared" si="2"/>
        <v>0</v>
      </c>
      <c r="S21" s="19">
        <f t="shared" si="3"/>
        <v>3.3531719553294381E-12</v>
      </c>
      <c r="T21" s="19">
        <f t="shared" si="4"/>
        <v>0</v>
      </c>
      <c r="U21" s="19">
        <f t="shared" si="5"/>
        <v>-2.3145682144315484E-10</v>
      </c>
      <c r="V21" s="19">
        <f t="shared" si="6"/>
        <v>0</v>
      </c>
      <c r="Y21" s="69"/>
    </row>
    <row r="22" spans="1:25" x14ac:dyDescent="0.25">
      <c r="A22" s="26">
        <f>Wellpath!E22</f>
        <v>540</v>
      </c>
      <c r="B22" s="22">
        <v>0</v>
      </c>
      <c r="C22" s="22">
        <f>SIN(Wellpath!$L22)</f>
        <v>5.8086749597737811E-2</v>
      </c>
      <c r="D22" s="22">
        <v>0</v>
      </c>
      <c r="E22" s="20">
        <f>Model!$W$33*((drdp!B22+drdp!K22)*XYM1!$B22+(drdp!E22+drdp!N22)*XYM1!$C22+(drdp!H22+drdp!Q22)*XYM1!$D22)</f>
        <v>3.0362797869556949E-3</v>
      </c>
      <c r="F22" s="20">
        <f>Model!$W$33*((drdp!C22+drdp!L22)*XYM1!$B22+(drdp!F22+drdp!O22)*XYM1!$C22+(drdp!I22+drdp!R22)*XYM1!$D22)</f>
        <v>0</v>
      </c>
      <c r="G22" s="20">
        <f>Model!$W$33*((drdp!D22+drdp!M22)*XYM1!$B22+(drdp!G22+drdp!P22)*XYM1!$C22+(drdp!J22+drdp!S22)*XYM1!$D22)</f>
        <v>-1.7666591714979077E-4</v>
      </c>
      <c r="H22" s="18">
        <f>Model!$W$33*((drdp!B22)*XYM1!$B22+(drdp!E22)*XYM1!$C22+(drdp!H22)*XYM1!$D22)</f>
        <v>1.5181398934778474E-3</v>
      </c>
      <c r="I22" s="18">
        <f>Model!$W$33*((drdp!C22)*XYM1!$B22+(drdp!F22)*XYM1!$C22+(drdp!I22)*XYM1!$D22)</f>
        <v>0</v>
      </c>
      <c r="J22" s="18">
        <f>Model!$W$33*((drdp!D22)*XYM1!$B22+(drdp!G22)*XYM1!$C22+(drdp!J22)*XYM1!$D22)</f>
        <v>-8.8332958574895384E-5</v>
      </c>
      <c r="K22" s="21">
        <f>SUM(E$3:E21)+H22</f>
        <v>2.0237340704538989E-3</v>
      </c>
      <c r="L22" s="21">
        <f>SUM(F$3:F21)+I22</f>
        <v>0</v>
      </c>
      <c r="M22" s="21">
        <f>SUM(G$3:G21)+J22</f>
        <v>-9.5657625890567207E-5</v>
      </c>
      <c r="N22" s="21"/>
      <c r="O22" s="21"/>
      <c r="P22" s="21"/>
      <c r="Q22" s="19">
        <f t="shared" si="1"/>
        <v>4.0954995879159064E-6</v>
      </c>
      <c r="R22" s="19">
        <f t="shared" si="2"/>
        <v>0</v>
      </c>
      <c r="S22" s="19">
        <f t="shared" si="3"/>
        <v>9.1503813910197137E-9</v>
      </c>
      <c r="T22" s="19">
        <f t="shared" si="4"/>
        <v>0</v>
      </c>
      <c r="U22" s="19">
        <f t="shared" si="5"/>
        <v>-1.9358559661347384E-7</v>
      </c>
      <c r="V22" s="19">
        <f t="shared" si="6"/>
        <v>0</v>
      </c>
      <c r="Y22" s="69"/>
    </row>
    <row r="23" spans="1:25" x14ac:dyDescent="0.25">
      <c r="A23" s="26">
        <f>Wellpath!E23</f>
        <v>570</v>
      </c>
      <c r="B23" s="22">
        <v>0</v>
      </c>
      <c r="C23" s="22">
        <f>SIN(Wellpath!$L23)</f>
        <v>0.10157720162757483</v>
      </c>
      <c r="D23" s="22">
        <v>0</v>
      </c>
      <c r="E23" s="20">
        <f>Model!$W$33*((drdp!B23+drdp!K23)*XYM1!$B23+(drdp!E23+drdp!N23)*XYM1!$C23+(drdp!H23+drdp!Q23)*XYM1!$D23)</f>
        <v>5.2910603859127178E-3</v>
      </c>
      <c r="F23" s="20">
        <f>Model!$W$33*((drdp!C23+drdp!L23)*XYM1!$B23+(drdp!F23+drdp!O23)*XYM1!$C23+(drdp!I23+drdp!R23)*XYM1!$D23)</f>
        <v>0</v>
      </c>
      <c r="G23" s="20">
        <f>Model!$W$33*((drdp!D23+drdp!M23)*XYM1!$B23+(drdp!G23+drdp!P23)*XYM1!$C23+(drdp!J23+drdp!S23)*XYM1!$D23)</f>
        <v>-5.4024544101715743E-4</v>
      </c>
      <c r="H23" s="18">
        <f>Model!$W$33*((drdp!B23)*XYM1!$B23+(drdp!E23)*XYM1!$C23+(drdp!H23)*XYM1!$D23)</f>
        <v>2.6455301929563589E-3</v>
      </c>
      <c r="I23" s="18">
        <f>Model!$W$33*((drdp!C23)*XYM1!$B23+(drdp!F23)*XYM1!$C23+(drdp!I23)*XYM1!$D23)</f>
        <v>0</v>
      </c>
      <c r="J23" s="18">
        <f>Model!$W$33*((drdp!D23)*XYM1!$B23+(drdp!G23)*XYM1!$C23+(drdp!J23)*XYM1!$D23)</f>
        <v>-2.7012272050857872E-4</v>
      </c>
      <c r="K23" s="21">
        <f>SUM(E$3:E22)+H23</f>
        <v>6.1874041568881055E-3</v>
      </c>
      <c r="L23" s="21">
        <f>SUM(F$3:F22)+I23</f>
        <v>0</v>
      </c>
      <c r="M23" s="21">
        <f>SUM(G$3:G22)+J23</f>
        <v>-4.5411330497404127E-4</v>
      </c>
      <c r="N23" s="21"/>
      <c r="O23" s="21"/>
      <c r="P23" s="21"/>
      <c r="Q23" s="19">
        <f t="shared" si="1"/>
        <v>3.8283970200676206E-5</v>
      </c>
      <c r="R23" s="19">
        <f t="shared" si="2"/>
        <v>0</v>
      </c>
      <c r="S23" s="19">
        <f t="shared" si="3"/>
        <v>2.0621889375444662E-7</v>
      </c>
      <c r="T23" s="19">
        <f t="shared" si="4"/>
        <v>0</v>
      </c>
      <c r="U23" s="19">
        <f t="shared" si="5"/>
        <v>-2.8097825508945788E-6</v>
      </c>
      <c r="V23" s="19">
        <f t="shared" si="6"/>
        <v>0</v>
      </c>
      <c r="Y23" s="69"/>
    </row>
    <row r="24" spans="1:25" x14ac:dyDescent="0.25">
      <c r="A24" s="26">
        <f>Wellpath!E24</f>
        <v>600</v>
      </c>
      <c r="B24" s="22">
        <v>0</v>
      </c>
      <c r="C24" s="22">
        <f>SIN(Wellpath!$L24)</f>
        <v>0.14487429568084306</v>
      </c>
      <c r="D24" s="22">
        <v>0</v>
      </c>
      <c r="E24" s="20">
        <f>Model!$W$33*((drdp!B24+drdp!K24)*XYM1!$B24+(drdp!E24+drdp!N24)*XYM1!$C24+(drdp!H24+drdp!Q24)*XYM1!$D24)</f>
        <v>7.5055728205033366E-3</v>
      </c>
      <c r="F24" s="20">
        <f>Model!$W$33*((drdp!C24+drdp!L24)*XYM1!$B24+(drdp!F24+drdp!O24)*XYM1!$C24+(drdp!I24+drdp!R24)*XYM1!$D24)</f>
        <v>0</v>
      </c>
      <c r="G24" s="20">
        <f>Model!$W$33*((drdp!D24+drdp!M24)*XYM1!$B24+(drdp!G24+drdp!P24)*XYM1!$C24+(drdp!J24+drdp!S24)*XYM1!$D24)</f>
        <v>-1.0989585128636586E-3</v>
      </c>
      <c r="H24" s="18">
        <f>Model!$W$33*((drdp!B24)*XYM1!$B24+(drdp!E24)*XYM1!$C24+(drdp!H24)*XYM1!$D24)</f>
        <v>3.7527864102516683E-3</v>
      </c>
      <c r="I24" s="18">
        <f>Model!$W$33*((drdp!C24)*XYM1!$B24+(drdp!F24)*XYM1!$C24+(drdp!I24)*XYM1!$D24)</f>
        <v>0</v>
      </c>
      <c r="J24" s="18">
        <f>Model!$W$33*((drdp!D24)*XYM1!$B24+(drdp!G24)*XYM1!$C24+(drdp!J24)*XYM1!$D24)</f>
        <v>-5.4947925643182929E-4</v>
      </c>
      <c r="K24" s="21">
        <f>SUM(E$3:E23)+H24</f>
        <v>1.2585720760096132E-2</v>
      </c>
      <c r="L24" s="21">
        <f>SUM(F$3:F23)+I24</f>
        <v>0</v>
      </c>
      <c r="M24" s="21">
        <f>SUM(G$3:G23)+J24</f>
        <v>-1.2737152819144492E-3</v>
      </c>
      <c r="N24" s="21"/>
      <c r="O24" s="21"/>
      <c r="P24" s="21"/>
      <c r="Q24" s="19">
        <f t="shared" si="1"/>
        <v>1.5840036705111476E-4</v>
      </c>
      <c r="R24" s="19">
        <f t="shared" si="2"/>
        <v>0</v>
      </c>
      <c r="S24" s="19">
        <f t="shared" si="3"/>
        <v>1.6223506193824047E-6</v>
      </c>
      <c r="T24" s="19">
        <f t="shared" si="4"/>
        <v>0</v>
      </c>
      <c r="U24" s="19">
        <f t="shared" si="5"/>
        <v>-1.603062486604238E-5</v>
      </c>
      <c r="V24" s="19">
        <f t="shared" si="6"/>
        <v>0</v>
      </c>
      <c r="Y24" s="69"/>
    </row>
    <row r="25" spans="1:25" x14ac:dyDescent="0.25">
      <c r="A25" s="26">
        <f>Wellpath!E25</f>
        <v>630</v>
      </c>
      <c r="B25" s="22">
        <v>0</v>
      </c>
      <c r="C25" s="22">
        <f>SIN(Wellpath!$L25)</f>
        <v>0.18789561327816609</v>
      </c>
      <c r="D25" s="22">
        <v>0</v>
      </c>
      <c r="E25" s="20">
        <f>Model!$W$33*((drdp!B25+drdp!K25)*XYM1!$B25+(drdp!E25+drdp!N25)*XYM1!$C25+(drdp!H25+drdp!Q25)*XYM1!$D25)</f>
        <v>9.662963313941144E-3</v>
      </c>
      <c r="F25" s="20">
        <f>Model!$W$33*((drdp!C25+drdp!L25)*XYM1!$B25+(drdp!F25+drdp!O25)*XYM1!$C25+(drdp!I25+drdp!R25)*XYM1!$D25)</f>
        <v>0</v>
      </c>
      <c r="G25" s="20">
        <f>Model!$W$33*((drdp!D25+drdp!M25)*XYM1!$B25+(drdp!G25+drdp!P25)*XYM1!$C25+(drdp!J25+drdp!S25)*XYM1!$D25)</f>
        <v>-1.8485529888523653E-3</v>
      </c>
      <c r="H25" s="18">
        <f>Model!$W$33*((drdp!B25)*XYM1!$B25+(drdp!E25)*XYM1!$C25+(drdp!H25)*XYM1!$D25)</f>
        <v>4.831481656970572E-3</v>
      </c>
      <c r="I25" s="18">
        <f>Model!$W$33*((drdp!C25)*XYM1!$B25+(drdp!F25)*XYM1!$C25+(drdp!I25)*XYM1!$D25)</f>
        <v>0</v>
      </c>
      <c r="J25" s="18">
        <f>Model!$W$33*((drdp!D25)*XYM1!$B25+(drdp!G25)*XYM1!$C25+(drdp!J25)*XYM1!$D25)</f>
        <v>-9.2427649442618264E-4</v>
      </c>
      <c r="K25" s="21">
        <f>SUM(E$3:E24)+H25</f>
        <v>2.1169988827318374E-2</v>
      </c>
      <c r="L25" s="21">
        <f>SUM(F$3:F24)+I25</f>
        <v>0</v>
      </c>
      <c r="M25" s="21">
        <f>SUM(G$3:G24)+J25</f>
        <v>-2.7474710327724614E-3</v>
      </c>
      <c r="N25" s="21"/>
      <c r="O25" s="21"/>
      <c r="P25" s="21"/>
      <c r="Q25" s="19">
        <f t="shared" si="1"/>
        <v>4.4816842694878479E-4</v>
      </c>
      <c r="R25" s="19">
        <f t="shared" si="2"/>
        <v>0</v>
      </c>
      <c r="S25" s="19">
        <f t="shared" si="3"/>
        <v>7.5485970759237755E-6</v>
      </c>
      <c r="T25" s="19">
        <f t="shared" si="4"/>
        <v>0</v>
      </c>
      <c r="U25" s="19">
        <f t="shared" si="5"/>
        <v>-5.8163931067173886E-5</v>
      </c>
      <c r="V25" s="19">
        <f t="shared" si="6"/>
        <v>0</v>
      </c>
      <c r="Y25" s="69"/>
    </row>
    <row r="26" spans="1:25" x14ac:dyDescent="0.25">
      <c r="A26" s="26">
        <f>Wellpath!E26</f>
        <v>660</v>
      </c>
      <c r="B26" s="22">
        <v>0</v>
      </c>
      <c r="C26" s="22">
        <f>SIN(Wellpath!$L26)</f>
        <v>0.23055926089632564</v>
      </c>
      <c r="D26" s="22">
        <v>0</v>
      </c>
      <c r="E26" s="20">
        <f>Model!$W$33*((drdp!B26+drdp!K26)*XYM1!$B26+(drdp!E26+drdp!N26)*XYM1!$C26+(drdp!H26+drdp!Q26)*XYM1!$D26)</f>
        <v>1.1746812821903086E-2</v>
      </c>
      <c r="F26" s="20">
        <f>Model!$W$33*((drdp!C26+drdp!L26)*XYM1!$B26+(drdp!F26+drdp!O26)*XYM1!$C26+(drdp!I26+drdp!R26)*XYM1!$D26)</f>
        <v>0</v>
      </c>
      <c r="G26" s="20">
        <f>Model!$W$33*((drdp!D26+drdp!M26)*XYM1!$B26+(drdp!G26+drdp!P26)*XYM1!$C26+(drdp!J26+drdp!S26)*XYM1!$D26)</f>
        <v>-2.7833240024034843E-3</v>
      </c>
      <c r="H26" s="18">
        <f>Model!$W$33*((drdp!B26)*XYM1!$B26+(drdp!E26)*XYM1!$C26+(drdp!H26)*XYM1!$D26)</f>
        <v>5.873406410951543E-3</v>
      </c>
      <c r="I26" s="18">
        <f>Model!$W$33*((drdp!C26)*XYM1!$B26+(drdp!F26)*XYM1!$C26+(drdp!I26)*XYM1!$D26)</f>
        <v>0</v>
      </c>
      <c r="J26" s="18">
        <f>Model!$W$33*((drdp!D26)*XYM1!$B26+(drdp!G26)*XYM1!$C26+(drdp!J26)*XYM1!$D26)</f>
        <v>-1.3916620012017422E-3</v>
      </c>
      <c r="K26" s="21">
        <f>SUM(E$3:E25)+H26</f>
        <v>3.1874876895240489E-2</v>
      </c>
      <c r="L26" s="21">
        <f>SUM(F$3:F25)+I26</f>
        <v>0</v>
      </c>
      <c r="M26" s="21">
        <f>SUM(G$3:G25)+J26</f>
        <v>-5.0634095284003856E-3</v>
      </c>
      <c r="N26" s="21"/>
      <c r="O26" s="21"/>
      <c r="P26" s="21"/>
      <c r="Q26" s="19">
        <f t="shared" si="1"/>
        <v>1.0160077770867359E-3</v>
      </c>
      <c r="R26" s="19">
        <f t="shared" si="2"/>
        <v>0</v>
      </c>
      <c r="S26" s="19">
        <f t="shared" si="3"/>
        <v>2.5638116052295816E-5</v>
      </c>
      <c r="T26" s="19">
        <f t="shared" si="4"/>
        <v>0</v>
      </c>
      <c r="U26" s="19">
        <f t="shared" si="5"/>
        <v>-1.6139555538794998E-4</v>
      </c>
      <c r="V26" s="19">
        <f t="shared" si="6"/>
        <v>0</v>
      </c>
      <c r="Y26" s="69"/>
    </row>
    <row r="27" spans="1:25" x14ac:dyDescent="0.25">
      <c r="A27" s="26">
        <f>Wellpath!E27</f>
        <v>690</v>
      </c>
      <c r="B27" s="22">
        <v>0</v>
      </c>
      <c r="C27" s="22">
        <f>SIN(Wellpath!$L27)</f>
        <v>0.27278402585723727</v>
      </c>
      <c r="D27" s="22">
        <v>0</v>
      </c>
      <c r="E27" s="20">
        <f>Model!$W$33*((drdp!B27+drdp!K27)*XYM1!$B27+(drdp!E27+drdp!N27)*XYM1!$C27+(drdp!H27+drdp!Q27)*XYM1!$D27)</f>
        <v>1.3741261991370839E-2</v>
      </c>
      <c r="F27" s="20">
        <f>Model!$W$33*((drdp!C27+drdp!L27)*XYM1!$B27+(drdp!F27+drdp!O27)*XYM1!$C27+(drdp!I27+drdp!R27)*XYM1!$D27)</f>
        <v>0</v>
      </c>
      <c r="G27" s="20">
        <f>Model!$W$33*((drdp!D27+drdp!M27)*XYM1!$B27+(drdp!G27+drdp!P27)*XYM1!$C27+(drdp!J27+drdp!S27)*XYM1!$D27)</f>
        <v>-3.8961573816737221E-3</v>
      </c>
      <c r="H27" s="18">
        <f>Model!$W$33*((drdp!B27)*XYM1!$B27+(drdp!E27)*XYM1!$C27+(drdp!H27)*XYM1!$D27)</f>
        <v>6.8706309956854195E-3</v>
      </c>
      <c r="I27" s="18">
        <f>Model!$W$33*((drdp!C27)*XYM1!$B27+(drdp!F27)*XYM1!$C27+(drdp!I27)*XYM1!$D27)</f>
        <v>0</v>
      </c>
      <c r="J27" s="18">
        <f>Model!$W$33*((drdp!D27)*XYM1!$B27+(drdp!G27)*XYM1!$C27+(drdp!J27)*XYM1!$D27)</f>
        <v>-1.948078690836861E-3</v>
      </c>
      <c r="K27" s="21">
        <f>SUM(E$3:E26)+H27</f>
        <v>4.4618914301877449E-2</v>
      </c>
      <c r="L27" s="21">
        <f>SUM(F$3:F26)+I27</f>
        <v>0</v>
      </c>
      <c r="M27" s="21">
        <f>SUM(G$3:G26)+J27</f>
        <v>-8.4031502204389881E-3</v>
      </c>
      <c r="N27" s="21"/>
      <c r="O27" s="21"/>
      <c r="P27" s="21"/>
      <c r="Q27" s="19">
        <f t="shared" si="1"/>
        <v>1.9908475134782838E-3</v>
      </c>
      <c r="R27" s="19">
        <f t="shared" si="2"/>
        <v>0</v>
      </c>
      <c r="S27" s="19">
        <f t="shared" si="3"/>
        <v>7.0612933627263818E-5</v>
      </c>
      <c r="T27" s="19">
        <f t="shared" si="4"/>
        <v>0</v>
      </c>
      <c r="U27" s="19">
        <f t="shared" si="5"/>
        <v>-3.7493943955156981E-4</v>
      </c>
      <c r="V27" s="19">
        <f t="shared" si="6"/>
        <v>0</v>
      </c>
      <c r="Y27" s="69"/>
    </row>
    <row r="28" spans="1:25" x14ac:dyDescent="0.25">
      <c r="A28" s="26">
        <f>Wellpath!E28</f>
        <v>720</v>
      </c>
      <c r="B28" s="22">
        <v>0</v>
      </c>
      <c r="C28" s="22">
        <f>SIN(Wellpath!$L28)</f>
        <v>0.3144895309208991</v>
      </c>
      <c r="D28" s="22">
        <v>0</v>
      </c>
      <c r="E28" s="20">
        <f>Model!$W$33*((drdp!B28+drdp!K28)*XYM1!$B28+(drdp!E28+drdp!N28)*XYM1!$C28+(drdp!H28+drdp!Q28)*XYM1!$D28)</f>
        <v>1.5631131859883407E-2</v>
      </c>
      <c r="F28" s="20">
        <f>Model!$W$33*((drdp!C28+drdp!L28)*XYM1!$B28+(drdp!F28+drdp!O28)*XYM1!$C28+(drdp!I28+drdp!R28)*XYM1!$D28)</f>
        <v>0</v>
      </c>
      <c r="G28" s="20">
        <f>Model!$W$33*((drdp!D28+drdp!M28)*XYM1!$B28+(drdp!G28+drdp!P28)*XYM1!$C28+(drdp!J28+drdp!S28)*XYM1!$D28)</f>
        <v>-5.1785837926996616E-3</v>
      </c>
      <c r="H28" s="18">
        <f>Model!$W$33*((drdp!B28)*XYM1!$B28+(drdp!E28)*XYM1!$C28+(drdp!H28)*XYM1!$D28)</f>
        <v>7.8155659299417035E-3</v>
      </c>
      <c r="I28" s="18">
        <f>Model!$W$33*((drdp!C28)*XYM1!$B28+(drdp!F28)*XYM1!$C28+(drdp!I28)*XYM1!$D28)</f>
        <v>0</v>
      </c>
      <c r="J28" s="18">
        <f>Model!$W$33*((drdp!D28)*XYM1!$B28+(drdp!G28)*XYM1!$C28+(drdp!J28)*XYM1!$D28)</f>
        <v>-2.5892918963498308E-3</v>
      </c>
      <c r="K28" s="21">
        <f>SUM(E$3:E27)+H28</f>
        <v>5.9305111227504571E-2</v>
      </c>
      <c r="L28" s="21">
        <f>SUM(F$3:F27)+I28</f>
        <v>0</v>
      </c>
      <c r="M28" s="21">
        <f>SUM(G$3:G27)+J28</f>
        <v>-1.2940520807625682E-2</v>
      </c>
      <c r="N28" s="21"/>
      <c r="O28" s="21"/>
      <c r="P28" s="21"/>
      <c r="Q28" s="19">
        <f t="shared" si="1"/>
        <v>3.5170962177066886E-3</v>
      </c>
      <c r="R28" s="19">
        <f t="shared" si="2"/>
        <v>0</v>
      </c>
      <c r="S28" s="19">
        <f t="shared" si="3"/>
        <v>1.6745707877259325E-4</v>
      </c>
      <c r="T28" s="19">
        <f t="shared" si="4"/>
        <v>0</v>
      </c>
      <c r="U28" s="19">
        <f t="shared" si="5"/>
        <v>-7.6743902583807839E-4</v>
      </c>
      <c r="V28" s="19">
        <f t="shared" si="6"/>
        <v>0</v>
      </c>
      <c r="Y28" s="69"/>
    </row>
    <row r="29" spans="1:25" x14ac:dyDescent="0.25">
      <c r="A29" s="26">
        <f>Wellpath!E29</f>
        <v>750</v>
      </c>
      <c r="B29" s="22">
        <v>0</v>
      </c>
      <c r="C29" s="22">
        <f>SIN(Wellpath!$L29)</f>
        <v>0.35559638728803661</v>
      </c>
      <c r="D29" s="22">
        <v>0</v>
      </c>
      <c r="E29" s="20">
        <f>Model!$W$33*((drdp!B29+drdp!K29)*XYM1!$B29+(drdp!E29+drdp!N29)*XYM1!$C29+(drdp!H29+drdp!Q29)*XYM1!$D29)</f>
        <v>1.7402039376606802E-2</v>
      </c>
      <c r="F29" s="20">
        <f>Model!$W$33*((drdp!C29+drdp!L29)*XYM1!$B29+(drdp!F29+drdp!O29)*XYM1!$C29+(drdp!I29+drdp!R29)*XYM1!$D29)</f>
        <v>0</v>
      </c>
      <c r="G29" s="20">
        <f>Model!$W$33*((drdp!D29+drdp!M29)*XYM1!$B29+(drdp!G29+drdp!P29)*XYM1!$C29+(drdp!J29+drdp!S29)*XYM1!$D29)</f>
        <v>-6.6208431961431646E-3</v>
      </c>
      <c r="H29" s="18">
        <f>Model!$W$33*((drdp!B29)*XYM1!$B29+(drdp!E29)*XYM1!$C29+(drdp!H29)*XYM1!$D29)</f>
        <v>8.7010196883034012E-3</v>
      </c>
      <c r="I29" s="18">
        <f>Model!$W$33*((drdp!C29)*XYM1!$B29+(drdp!F29)*XYM1!$C29+(drdp!I29)*XYM1!$D29)</f>
        <v>0</v>
      </c>
      <c r="J29" s="18">
        <f>Model!$W$33*((drdp!D29)*XYM1!$B29+(drdp!G29)*XYM1!$C29+(drdp!J29)*XYM1!$D29)</f>
        <v>-3.3104215980715823E-3</v>
      </c>
      <c r="K29" s="21">
        <f>SUM(E$3:E28)+H29</f>
        <v>7.5821696845749673E-2</v>
      </c>
      <c r="L29" s="21">
        <f>SUM(F$3:F28)+I29</f>
        <v>0</v>
      </c>
      <c r="M29" s="21">
        <f>SUM(G$3:G28)+J29</f>
        <v>-1.8840234302047093E-2</v>
      </c>
      <c r="N29" s="21"/>
      <c r="O29" s="21"/>
      <c r="P29" s="21"/>
      <c r="Q29" s="19">
        <f t="shared" si="1"/>
        <v>5.748929712568766E-3</v>
      </c>
      <c r="R29" s="19">
        <f t="shared" si="2"/>
        <v>0</v>
      </c>
      <c r="S29" s="19">
        <f t="shared" si="3"/>
        <v>3.5495442855603191E-4</v>
      </c>
      <c r="T29" s="19">
        <f t="shared" si="4"/>
        <v>0</v>
      </c>
      <c r="U29" s="19">
        <f t="shared" si="5"/>
        <v>-1.428498533752709E-3</v>
      </c>
      <c r="V29" s="19">
        <f t="shared" si="6"/>
        <v>0</v>
      </c>
      <c r="Y29" s="69"/>
    </row>
    <row r="30" spans="1:25" x14ac:dyDescent="0.25">
      <c r="A30" s="26">
        <f>Wellpath!E30</f>
        <v>780</v>
      </c>
      <c r="B30" s="22">
        <v>0</v>
      </c>
      <c r="C30" s="22">
        <f>SIN(Wellpath!$L30)</f>
        <v>0.39602634572119394</v>
      </c>
      <c r="D30" s="22">
        <v>0</v>
      </c>
      <c r="E30" s="20">
        <f>Model!$W$33*((drdp!B30+drdp!K30)*XYM1!$B30+(drdp!E30+drdp!N30)*XYM1!$C30+(drdp!H30+drdp!Q30)*XYM1!$D30)</f>
        <v>1.9040506866035551E-2</v>
      </c>
      <c r="F30" s="20">
        <f>Model!$W$33*((drdp!C30+drdp!L30)*XYM1!$B30+(drdp!F30+drdp!O30)*XYM1!$C30+(drdp!I30+drdp!R30)*XYM1!$D30)</f>
        <v>0</v>
      </c>
      <c r="G30" s="20">
        <f>Model!$W$33*((drdp!D30+drdp!M30)*XYM1!$B30+(drdp!G30+drdp!P30)*XYM1!$C30+(drdp!J30+drdp!S30)*XYM1!$D30)</f>
        <v>-8.2119591270839835E-3</v>
      </c>
      <c r="H30" s="18">
        <f>Model!$W$33*((drdp!B30)*XYM1!$B30+(drdp!E30)*XYM1!$C30+(drdp!H30)*XYM1!$D30)</f>
        <v>9.5202534330177755E-3</v>
      </c>
      <c r="I30" s="18">
        <f>Model!$W$33*((drdp!C30)*XYM1!$B30+(drdp!F30)*XYM1!$C30+(drdp!I30)*XYM1!$D30)</f>
        <v>0</v>
      </c>
      <c r="J30" s="18">
        <f>Model!$W$33*((drdp!D30)*XYM1!$B30+(drdp!G30)*XYM1!$C30+(drdp!J30)*XYM1!$D30)</f>
        <v>-4.1059795635419918E-3</v>
      </c>
      <c r="K30" s="21">
        <f>SUM(E$3:E29)+H30</f>
        <v>9.4042969967070858E-2</v>
      </c>
      <c r="L30" s="21">
        <f>SUM(F$3:F29)+I30</f>
        <v>0</v>
      </c>
      <c r="M30" s="21">
        <f>SUM(G$3:G29)+J30</f>
        <v>-2.6256635463660666E-2</v>
      </c>
      <c r="N30" s="21"/>
      <c r="O30" s="21"/>
      <c r="P30" s="21"/>
      <c r="Q30" s="19">
        <f t="shared" si="1"/>
        <v>8.8440802002273909E-3</v>
      </c>
      <c r="R30" s="19">
        <f t="shared" si="2"/>
        <v>0</v>
      </c>
      <c r="S30" s="19">
        <f t="shared" si="3"/>
        <v>6.8941090587156298E-4</v>
      </c>
      <c r="T30" s="19">
        <f t="shared" si="4"/>
        <v>0</v>
      </c>
      <c r="U30" s="19">
        <f t="shared" si="5"/>
        <v>-2.4692519803453678E-3</v>
      </c>
      <c r="V30" s="19">
        <f t="shared" si="6"/>
        <v>0</v>
      </c>
      <c r="Y30" s="69"/>
    </row>
    <row r="31" spans="1:25" x14ac:dyDescent="0.25">
      <c r="A31" s="26">
        <f>Wellpath!E31</f>
        <v>810</v>
      </c>
      <c r="B31" s="22">
        <v>0</v>
      </c>
      <c r="C31" s="22">
        <f>SIN(Wellpath!$L31)</f>
        <v>0.43570244549660492</v>
      </c>
      <c r="D31" s="22">
        <v>0</v>
      </c>
      <c r="E31" s="20">
        <f>Model!$W$33*((drdp!B31+drdp!K31)*XYM1!$B31+(drdp!E31+drdp!N31)*XYM1!$C31+(drdp!H31+drdp!Q31)*XYM1!$D31)</f>
        <v>2.0534064601241388E-2</v>
      </c>
      <c r="F31" s="20">
        <f>Model!$W$33*((drdp!C31+drdp!L31)*XYM1!$B31+(drdp!F31+drdp!O31)*XYM1!$C31+(drdp!I31+drdp!R31)*XYM1!$D31)</f>
        <v>0</v>
      </c>
      <c r="G31" s="20">
        <f>Model!$W$33*((drdp!D31+drdp!M31)*XYM1!$B31+(drdp!G31+drdp!P31)*XYM1!$C31+(drdp!J31+drdp!S31)*XYM1!$D31)</f>
        <v>-9.9398222325455931E-3</v>
      </c>
      <c r="H31" s="18">
        <f>Model!$W$33*((drdp!B31)*XYM1!$B31+(drdp!E31)*XYM1!$C31+(drdp!H31)*XYM1!$D31)</f>
        <v>1.0267032300620694E-2</v>
      </c>
      <c r="I31" s="18">
        <f>Model!$W$33*((drdp!C31)*XYM1!$B31+(drdp!F31)*XYM1!$C31+(drdp!I31)*XYM1!$D31)</f>
        <v>0</v>
      </c>
      <c r="J31" s="18">
        <f>Model!$W$33*((drdp!D31)*XYM1!$B31+(drdp!G31)*XYM1!$C31+(drdp!J31)*XYM1!$D31)</f>
        <v>-4.9699111162727965E-3</v>
      </c>
      <c r="K31" s="21">
        <f>SUM(E$3:E30)+H31</f>
        <v>0.11383025570070932</v>
      </c>
      <c r="L31" s="21">
        <f>SUM(F$3:F30)+I31</f>
        <v>0</v>
      </c>
      <c r="M31" s="21">
        <f>SUM(G$3:G30)+J31</f>
        <v>-3.5332526143475457E-2</v>
      </c>
      <c r="N31" s="21"/>
      <c r="O31" s="21"/>
      <c r="P31" s="21"/>
      <c r="Q31" s="19">
        <f t="shared" si="1"/>
        <v>1.2957327112888866E-2</v>
      </c>
      <c r="R31" s="19">
        <f t="shared" si="2"/>
        <v>0</v>
      </c>
      <c r="S31" s="19">
        <f t="shared" si="3"/>
        <v>1.2483874036793767E-3</v>
      </c>
      <c r="T31" s="19">
        <f t="shared" si="4"/>
        <v>0</v>
      </c>
      <c r="U31" s="19">
        <f t="shared" si="5"/>
        <v>-4.0219104854638081E-3</v>
      </c>
      <c r="V31" s="19">
        <f t="shared" si="6"/>
        <v>0</v>
      </c>
      <c r="Y31" s="69"/>
    </row>
    <row r="32" spans="1:25" x14ac:dyDescent="0.25">
      <c r="A32" s="26">
        <f>Wellpath!E32</f>
        <v>840</v>
      </c>
      <c r="B32" s="22">
        <v>0</v>
      </c>
      <c r="C32" s="22">
        <f>SIN(Wellpath!$L32)</f>
        <v>0.47454916090330496</v>
      </c>
      <c r="D32" s="22">
        <v>0</v>
      </c>
      <c r="E32" s="20">
        <f>Model!$W$33*((drdp!B32+drdp!K32)*XYM1!$B32+(drdp!E32+drdp!N32)*XYM1!$C32+(drdp!H32+drdp!Q32)*XYM1!$D32)</f>
        <v>2.1871345706024569E-2</v>
      </c>
      <c r="F32" s="20">
        <f>Model!$W$33*((drdp!C32+drdp!L32)*XYM1!$B32+(drdp!F32+drdp!O32)*XYM1!$C32+(drdp!I32+drdp!R32)*XYM1!$D32)</f>
        <v>0</v>
      </c>
      <c r="G32" s="20">
        <f>Model!$W$33*((drdp!D32+drdp!M32)*XYM1!$B32+(drdp!G32+drdp!P32)*XYM1!$C32+(drdp!J32+drdp!S32)*XYM1!$D32)</f>
        <v>-1.1791282430983161E-2</v>
      </c>
      <c r="H32" s="18">
        <f>Model!$W$33*((drdp!B32)*XYM1!$B32+(drdp!E32)*XYM1!$C32+(drdp!H32)*XYM1!$D32)</f>
        <v>1.0935672853012285E-2</v>
      </c>
      <c r="I32" s="18">
        <f>Model!$W$33*((drdp!C32)*XYM1!$B32+(drdp!F32)*XYM1!$C32+(drdp!I32)*XYM1!$D32)</f>
        <v>0</v>
      </c>
      <c r="J32" s="18">
        <f>Model!$W$33*((drdp!D32)*XYM1!$B32+(drdp!G32)*XYM1!$C32+(drdp!J32)*XYM1!$D32)</f>
        <v>-5.8956412154915804E-3</v>
      </c>
      <c r="K32" s="21">
        <f>SUM(E$3:E31)+H32</f>
        <v>0.1350329608543423</v>
      </c>
      <c r="L32" s="21">
        <f>SUM(F$3:F31)+I32</f>
        <v>0</v>
      </c>
      <c r="M32" s="21">
        <f>SUM(G$3:G31)+J32</f>
        <v>-4.6198078475239837E-2</v>
      </c>
      <c r="N32" s="21"/>
      <c r="O32" s="21"/>
      <c r="P32" s="21"/>
      <c r="Q32" s="19">
        <f t="shared" si="1"/>
        <v>1.823390051709034E-2</v>
      </c>
      <c r="R32" s="19">
        <f t="shared" si="2"/>
        <v>0</v>
      </c>
      <c r="S32" s="19">
        <f t="shared" si="3"/>
        <v>2.1342624548044186E-3</v>
      </c>
      <c r="T32" s="19">
        <f t="shared" si="4"/>
        <v>0</v>
      </c>
      <c r="U32" s="19">
        <f t="shared" si="5"/>
        <v>-6.2382633222928946E-3</v>
      </c>
      <c r="V32" s="19">
        <f t="shared" si="6"/>
        <v>0</v>
      </c>
      <c r="Y32" s="69"/>
    </row>
    <row r="33" spans="1:25" x14ac:dyDescent="0.25">
      <c r="A33" s="26">
        <f>Wellpath!E33</f>
        <v>870</v>
      </c>
      <c r="B33" s="22">
        <v>0</v>
      </c>
      <c r="C33" s="22">
        <f>SIN(Wellpath!$L33)</f>
        <v>0.51249254501061436</v>
      </c>
      <c r="D33" s="22">
        <v>0</v>
      </c>
      <c r="E33" s="20">
        <f>Model!$W$33*((drdp!B33+drdp!K33)*XYM1!$B33+(drdp!E33+drdp!N33)*XYM1!$C33+(drdp!H33+drdp!Q33)*XYM1!$D33)</f>
        <v>2.3042172663705295E-2</v>
      </c>
      <c r="F33" s="20">
        <f>Model!$W$33*((drdp!C33+drdp!L33)*XYM1!$B33+(drdp!F33+drdp!O33)*XYM1!$C33+(drdp!I33+drdp!R33)*XYM1!$D33)</f>
        <v>0</v>
      </c>
      <c r="G33" s="20">
        <f>Model!$W$33*((drdp!D33+drdp!M33)*XYM1!$B33+(drdp!G33+drdp!P33)*XYM1!$C33+(drdp!J33+drdp!S33)*XYM1!$D33)</f>
        <v>-1.3752248992344339E-2</v>
      </c>
      <c r="H33" s="18">
        <f>Model!$W$33*((drdp!B33)*XYM1!$B33+(drdp!E33)*XYM1!$C33+(drdp!H33)*XYM1!$D33)</f>
        <v>1.1521086331852648E-2</v>
      </c>
      <c r="I33" s="18">
        <f>Model!$W$33*((drdp!C33)*XYM1!$B33+(drdp!F33)*XYM1!$C33+(drdp!I33)*XYM1!$D33)</f>
        <v>0</v>
      </c>
      <c r="J33" s="18">
        <f>Model!$W$33*((drdp!D33)*XYM1!$B33+(drdp!G33)*XYM1!$C33+(drdp!J33)*XYM1!$D33)</f>
        <v>-6.8761244961721693E-3</v>
      </c>
      <c r="K33" s="21">
        <f>SUM(E$3:E32)+H33</f>
        <v>0.15748972003920722</v>
      </c>
      <c r="L33" s="21">
        <f>SUM(F$3:F32)+I33</f>
        <v>0</v>
      </c>
      <c r="M33" s="21">
        <f>SUM(G$3:G32)+J33</f>
        <v>-5.8969844186903583E-2</v>
      </c>
      <c r="N33" s="21"/>
      <c r="O33" s="21"/>
      <c r="P33" s="21"/>
      <c r="Q33" s="19">
        <f t="shared" si="1"/>
        <v>2.4803011918027869E-2</v>
      </c>
      <c r="R33" s="19">
        <f t="shared" si="2"/>
        <v>0</v>
      </c>
      <c r="S33" s="19">
        <f t="shared" si="3"/>
        <v>3.4774425234276865E-3</v>
      </c>
      <c r="T33" s="19">
        <f t="shared" si="4"/>
        <v>0</v>
      </c>
      <c r="U33" s="19">
        <f t="shared" si="5"/>
        <v>-9.2871442517511171E-3</v>
      </c>
      <c r="V33" s="19">
        <f t="shared" si="6"/>
        <v>0</v>
      </c>
      <c r="Y33" s="69"/>
    </row>
    <row r="34" spans="1:25" x14ac:dyDescent="0.25">
      <c r="A34" s="26">
        <f>Wellpath!E34</f>
        <v>900</v>
      </c>
      <c r="B34" s="22">
        <v>0</v>
      </c>
      <c r="C34" s="22">
        <f>SIN(Wellpath!$L34)</f>
        <v>0.54946037043032414</v>
      </c>
      <c r="D34" s="22">
        <v>0</v>
      </c>
      <c r="E34" s="20">
        <f>Model!$W$33*((drdp!B34+drdp!K34)*XYM1!$B34+(drdp!E34+drdp!N34)*XYM1!$C34+(drdp!H34+drdp!Q34)*XYM1!$D34)</f>
        <v>2.4037634774170973E-2</v>
      </c>
      <c r="F34" s="20">
        <f>Model!$W$33*((drdp!C34+drdp!L34)*XYM1!$B34+(drdp!F34+drdp!O34)*XYM1!$C34+(drdp!I34+drdp!R34)*XYM1!$D34)</f>
        <v>0</v>
      </c>
      <c r="G34" s="20">
        <f>Model!$W$33*((drdp!D34+drdp!M34)*XYM1!$B34+(drdp!G34+drdp!P34)*XYM1!$C34+(drdp!J34+drdp!S34)*XYM1!$D34)</f>
        <v>-1.58077977770332E-2</v>
      </c>
      <c r="H34" s="18">
        <f>Model!$W$33*((drdp!B34)*XYM1!$B34+(drdp!E34)*XYM1!$C34+(drdp!H34)*XYM1!$D34)</f>
        <v>1.2018817387085486E-2</v>
      </c>
      <c r="I34" s="18">
        <f>Model!$W$33*((drdp!C34)*XYM1!$B34+(drdp!F34)*XYM1!$C34+(drdp!I34)*XYM1!$D34)</f>
        <v>0</v>
      </c>
      <c r="J34" s="18">
        <f>Model!$W$33*((drdp!D34)*XYM1!$B34+(drdp!G34)*XYM1!$C34+(drdp!J34)*XYM1!$D34)</f>
        <v>-7.9038988885166001E-3</v>
      </c>
      <c r="K34" s="21">
        <f>SUM(E$3:E33)+H34</f>
        <v>0.18102962375814535</v>
      </c>
      <c r="L34" s="21">
        <f>SUM(F$3:F33)+I34</f>
        <v>0</v>
      </c>
      <c r="M34" s="21">
        <f>SUM(G$3:G33)+J34</f>
        <v>-7.3749867571592354E-2</v>
      </c>
      <c r="N34" s="21"/>
      <c r="O34" s="21"/>
      <c r="P34" s="21"/>
      <c r="Q34" s="19">
        <f t="shared" si="1"/>
        <v>3.2771724678015667E-2</v>
      </c>
      <c r="R34" s="19">
        <f t="shared" si="2"/>
        <v>0</v>
      </c>
      <c r="S34" s="19">
        <f t="shared" si="3"/>
        <v>5.4390429668274096E-3</v>
      </c>
      <c r="T34" s="19">
        <f t="shared" si="4"/>
        <v>0</v>
      </c>
      <c r="U34" s="19">
        <f t="shared" si="5"/>
        <v>-1.3350910778698408E-2</v>
      </c>
      <c r="V34" s="19">
        <f t="shared" si="6"/>
        <v>0</v>
      </c>
      <c r="Y34" s="69"/>
    </row>
    <row r="35" spans="1:25" x14ac:dyDescent="0.25">
      <c r="A35" s="26">
        <f>Wellpath!E35</f>
        <v>930</v>
      </c>
      <c r="B35" s="22">
        <v>0</v>
      </c>
      <c r="C35" s="22">
        <f>SIN(Wellpath!$L35)</f>
        <v>0.58538226680563377</v>
      </c>
      <c r="D35" s="22">
        <v>0</v>
      </c>
      <c r="E35" s="20">
        <f>Model!$W$33*((drdp!B35+drdp!K35)*XYM1!$B35+(drdp!E35+drdp!N35)*XYM1!$C35+(drdp!H35+drdp!Q35)*XYM1!$D35)</f>
        <v>2.4850155969684495E-2</v>
      </c>
      <c r="F35" s="20">
        <f>Model!$W$33*((drdp!C35+drdp!L35)*XYM1!$B35+(drdp!F35+drdp!O35)*XYM1!$C35+(drdp!I35+drdp!R35)*XYM1!$D35)</f>
        <v>0</v>
      </c>
      <c r="G35" s="20">
        <f>Model!$W$33*((drdp!D35+drdp!M35)*XYM1!$B35+(drdp!G35+drdp!P35)*XYM1!$C35+(drdp!J35+drdp!S35)*XYM1!$D35)</f>
        <v>-1.7942284817623954E-2</v>
      </c>
      <c r="H35" s="18">
        <f>Model!$W$33*((drdp!B35)*XYM1!$B35+(drdp!E35)*XYM1!$C35+(drdp!H35)*XYM1!$D35)</f>
        <v>1.2425077984842247E-2</v>
      </c>
      <c r="I35" s="18">
        <f>Model!$W$33*((drdp!C35)*XYM1!$B35+(drdp!F35)*XYM1!$C35+(drdp!I35)*XYM1!$D35)</f>
        <v>0</v>
      </c>
      <c r="J35" s="18">
        <f>Model!$W$33*((drdp!D35)*XYM1!$B35+(drdp!G35)*XYM1!$C35+(drdp!J35)*XYM1!$D35)</f>
        <v>-8.971142408811977E-3</v>
      </c>
      <c r="K35" s="21">
        <f>SUM(E$3:E34)+H35</f>
        <v>0.20547351913007308</v>
      </c>
      <c r="L35" s="21">
        <f>SUM(F$3:F34)+I35</f>
        <v>0</v>
      </c>
      <c r="M35" s="21">
        <f>SUM(G$3:G34)+J35</f>
        <v>-9.0624908868920925E-2</v>
      </c>
      <c r="N35" s="21"/>
      <c r="O35" s="21"/>
      <c r="P35" s="21"/>
      <c r="Q35" s="19">
        <f t="shared" si="1"/>
        <v>4.2219367063696507E-2</v>
      </c>
      <c r="R35" s="19">
        <f t="shared" si="2"/>
        <v>0</v>
      </c>
      <c r="S35" s="19">
        <f t="shared" si="3"/>
        <v>8.2128741075002225E-3</v>
      </c>
      <c r="T35" s="19">
        <f t="shared" si="4"/>
        <v>0</v>
      </c>
      <c r="U35" s="19">
        <f t="shared" si="5"/>
        <v>-1.8621018946139354E-2</v>
      </c>
      <c r="V35" s="19">
        <f t="shared" si="6"/>
        <v>0</v>
      </c>
      <c r="Y35" s="69"/>
    </row>
    <row r="36" spans="1:25" x14ac:dyDescent="0.25">
      <c r="A36" s="26">
        <f>Wellpath!E36</f>
        <v>960</v>
      </c>
      <c r="B36" s="22">
        <v>0</v>
      </c>
      <c r="C36" s="22">
        <f>SIN(Wellpath!$L36)</f>
        <v>0.62018985476512589</v>
      </c>
      <c r="D36" s="22">
        <v>0</v>
      </c>
      <c r="E36" s="20">
        <f>Model!$W$33*((drdp!B36+drdp!K36)*XYM1!$B36+(drdp!E36+drdp!N36)*XYM1!$C36+(drdp!H36+drdp!Q36)*XYM1!$D36)</f>
        <v>2.5473552473334292E-2</v>
      </c>
      <c r="F36" s="20">
        <f>Model!$W$33*((drdp!C36+drdp!L36)*XYM1!$B36+(drdp!F36+drdp!O36)*XYM1!$C36+(drdp!I36+drdp!R36)*XYM1!$D36)</f>
        <v>0</v>
      </c>
      <c r="G36" s="20">
        <f>Model!$W$33*((drdp!D36+drdp!M36)*XYM1!$B36+(drdp!G36+drdp!P36)*XYM1!$C36+(drdp!J36+drdp!S36)*XYM1!$D36)</f>
        <v>-2.0139465378899206E-2</v>
      </c>
      <c r="H36" s="18">
        <f>Model!$W$33*((drdp!B36)*XYM1!$B36+(drdp!E36)*XYM1!$C36+(drdp!H36)*XYM1!$D36)</f>
        <v>1.2736776236667146E-2</v>
      </c>
      <c r="I36" s="18">
        <f>Model!$W$33*((drdp!C36)*XYM1!$B36+(drdp!F36)*XYM1!$C36+(drdp!I36)*XYM1!$D36)</f>
        <v>0</v>
      </c>
      <c r="J36" s="18">
        <f>Model!$W$33*((drdp!D36)*XYM1!$B36+(drdp!G36)*XYM1!$C36+(drdp!J36)*XYM1!$D36)</f>
        <v>-1.0069732689449603E-2</v>
      </c>
      <c r="K36" s="21">
        <f>SUM(E$3:E35)+H36</f>
        <v>0.23063537335158246</v>
      </c>
      <c r="L36" s="21">
        <f>SUM(F$3:F35)+I36</f>
        <v>0</v>
      </c>
      <c r="M36" s="21">
        <f>SUM(G$3:G35)+J36</f>
        <v>-0.10966578396718252</v>
      </c>
      <c r="N36" s="21"/>
      <c r="O36" s="21"/>
      <c r="P36" s="21"/>
      <c r="Q36" s="19">
        <f t="shared" si="1"/>
        <v>5.319267544102383E-2</v>
      </c>
      <c r="R36" s="19">
        <f t="shared" si="2"/>
        <v>0</v>
      </c>
      <c r="S36" s="19">
        <f t="shared" si="3"/>
        <v>1.2026584173136746E-2</v>
      </c>
      <c r="T36" s="19">
        <f t="shared" si="4"/>
        <v>0</v>
      </c>
      <c r="U36" s="19">
        <f t="shared" si="5"/>
        <v>-2.5292809029165125E-2</v>
      </c>
      <c r="V36" s="19">
        <f t="shared" si="6"/>
        <v>0</v>
      </c>
      <c r="Y36" s="69"/>
    </row>
    <row r="37" spans="1:25" x14ac:dyDescent="0.25">
      <c r="A37" s="26">
        <f>Wellpath!E37</f>
        <v>990</v>
      </c>
      <c r="B37" s="22">
        <v>0</v>
      </c>
      <c r="C37" s="22">
        <f>SIN(Wellpath!$L37)</f>
        <v>0.65381687608678563</v>
      </c>
      <c r="D37" s="22">
        <v>0</v>
      </c>
      <c r="E37" s="20">
        <f>Model!$W$33*((drdp!B37+drdp!K37)*XYM1!$B37+(drdp!E37+drdp!N37)*XYM1!$C37+(drdp!H37+drdp!Q37)*XYM1!$D37)</f>
        <v>2.5903079861310498E-2</v>
      </c>
      <c r="F37" s="20">
        <f>Model!$W$33*((drdp!C37+drdp!L37)*XYM1!$B37+(drdp!F37+drdp!O37)*XYM1!$C37+(drdp!I37+drdp!R37)*XYM1!$D37)</f>
        <v>0</v>
      </c>
      <c r="G37" s="20">
        <f>Model!$W$33*((drdp!D37+drdp!M37)*XYM1!$B37+(drdp!G37+drdp!P37)*XYM1!$C37+(drdp!J37+drdp!S37)*XYM1!$D37)</f>
        <v>-2.2382617590093752E-2</v>
      </c>
      <c r="H37" s="18">
        <f>Model!$W$33*((drdp!B37)*XYM1!$B37+(drdp!E37)*XYM1!$C37+(drdp!H37)*XYM1!$D37)</f>
        <v>1.2951539930655249E-2</v>
      </c>
      <c r="I37" s="18">
        <f>Model!$W$33*((drdp!C37)*XYM1!$B37+(drdp!F37)*XYM1!$C37+(drdp!I37)*XYM1!$D37)</f>
        <v>0</v>
      </c>
      <c r="J37" s="18">
        <f>Model!$W$33*((drdp!D37)*XYM1!$B37+(drdp!G37)*XYM1!$C37+(drdp!J37)*XYM1!$D37)</f>
        <v>-1.1191308795046876E-2</v>
      </c>
      <c r="K37" s="21">
        <f>SUM(E$3:E36)+H37</f>
        <v>0.25632368951890488</v>
      </c>
      <c r="L37" s="21">
        <f>SUM(F$3:F36)+I37</f>
        <v>0</v>
      </c>
      <c r="M37" s="21">
        <f>SUM(G$3:G36)+J37</f>
        <v>-0.130926825451679</v>
      </c>
      <c r="N37" s="21"/>
      <c r="O37" s="21"/>
      <c r="P37" s="21"/>
      <c r="Q37" s="19">
        <f t="shared" si="1"/>
        <v>6.5701833808583951E-2</v>
      </c>
      <c r="R37" s="19">
        <f t="shared" si="2"/>
        <v>0</v>
      </c>
      <c r="S37" s="19">
        <f t="shared" si="3"/>
        <v>1.7141833622854419E-2</v>
      </c>
      <c r="T37" s="19">
        <f t="shared" si="4"/>
        <v>0</v>
      </c>
      <c r="U37" s="19">
        <f t="shared" si="5"/>
        <v>-3.3559646956772021E-2</v>
      </c>
      <c r="V37" s="19">
        <f t="shared" si="6"/>
        <v>0</v>
      </c>
      <c r="Y37" s="69"/>
    </row>
    <row r="38" spans="1:25" x14ac:dyDescent="0.25">
      <c r="A38" s="26">
        <f>Wellpath!E38</f>
        <v>1020</v>
      </c>
      <c r="B38" s="22">
        <v>0</v>
      </c>
      <c r="C38" s="22">
        <f>SIN(Wellpath!$L38)</f>
        <v>0.68619931982429216</v>
      </c>
      <c r="D38" s="22">
        <v>0</v>
      </c>
      <c r="E38" s="20">
        <f>Model!$W$33*((drdp!B38+drdp!K38)*XYM1!$B38+(drdp!E38+drdp!N38)*XYM1!$C38+(drdp!H38+drdp!Q38)*XYM1!$D38)</f>
        <v>2.6135469170834872E-2</v>
      </c>
      <c r="F38" s="20">
        <f>Model!$W$33*((drdp!C38+drdp!L38)*XYM1!$B38+(drdp!F38+drdp!O38)*XYM1!$C38+(drdp!I38+drdp!R38)*XYM1!$D38)</f>
        <v>0</v>
      </c>
      <c r="G38" s="20">
        <f>Model!$W$33*((drdp!D38+drdp!M38)*XYM1!$B38+(drdp!G38+drdp!P38)*XYM1!$C38+(drdp!J38+drdp!S38)*XYM1!$D38)</f>
        <v>-2.465466970842806E-2</v>
      </c>
      <c r="H38" s="18">
        <f>Model!$W$33*((drdp!B38)*XYM1!$B38+(drdp!E38)*XYM1!$C38+(drdp!H38)*XYM1!$D38)</f>
        <v>1.3067734585417436E-2</v>
      </c>
      <c r="I38" s="18">
        <f>Model!$W$33*((drdp!C38)*XYM1!$B38+(drdp!F38)*XYM1!$C38+(drdp!I38)*XYM1!$D38)</f>
        <v>0</v>
      </c>
      <c r="J38" s="18">
        <f>Model!$W$33*((drdp!D38)*XYM1!$B38+(drdp!G38)*XYM1!$C38+(drdp!J38)*XYM1!$D38)</f>
        <v>-1.232733485421403E-2</v>
      </c>
      <c r="K38" s="21">
        <f>SUM(E$3:E37)+H38</f>
        <v>0.28234296403497755</v>
      </c>
      <c r="L38" s="21">
        <f>SUM(F$3:F37)+I38</f>
        <v>0</v>
      </c>
      <c r="M38" s="21">
        <f>SUM(G$3:G37)+J38</f>
        <v>-0.1544454691009399</v>
      </c>
      <c r="N38" s="21"/>
      <c r="O38" s="21"/>
      <c r="P38" s="21"/>
      <c r="Q38" s="19">
        <f t="shared" si="1"/>
        <v>7.971754934005662E-2</v>
      </c>
      <c r="R38" s="19">
        <f t="shared" si="2"/>
        <v>0</v>
      </c>
      <c r="S38" s="19">
        <f t="shared" si="3"/>
        <v>2.385340292580938E-2</v>
      </c>
      <c r="T38" s="19">
        <f t="shared" si="4"/>
        <v>0</v>
      </c>
      <c r="U38" s="19">
        <f t="shared" si="5"/>
        <v>-4.3606591527731907E-2</v>
      </c>
      <c r="V38" s="19">
        <f t="shared" si="6"/>
        <v>0</v>
      </c>
      <c r="Y38" s="69"/>
    </row>
    <row r="39" spans="1:25" x14ac:dyDescent="0.25">
      <c r="A39" s="26">
        <f>Wellpath!E39</f>
        <v>1050</v>
      </c>
      <c r="B39" s="22">
        <v>0</v>
      </c>
      <c r="C39" s="22">
        <f>SIN(Wellpath!$L39)</f>
        <v>0.71727554415549333</v>
      </c>
      <c r="D39" s="22">
        <v>0</v>
      </c>
      <c r="E39" s="20">
        <f>Model!$W$33*((drdp!B39+drdp!K39)*XYM1!$B39+(drdp!E39+drdp!N39)*XYM1!$C39+(drdp!H39+drdp!Q39)*XYM1!$D39)</f>
        <v>2.6168951778941438E-2</v>
      </c>
      <c r="F39" s="20">
        <f>Model!$W$33*((drdp!C39+drdp!L39)*XYM1!$B39+(drdp!F39+drdp!O39)*XYM1!$C39+(drdp!I39+drdp!R39)*XYM1!$D39)</f>
        <v>0</v>
      </c>
      <c r="G39" s="20">
        <f>Model!$W$33*((drdp!D39+drdp!M39)*XYM1!$B39+(drdp!G39+drdp!P39)*XYM1!$C39+(drdp!J39+drdp!S39)*XYM1!$D39)</f>
        <v>-2.693833004537902E-2</v>
      </c>
      <c r="H39" s="18">
        <f>Model!$W$33*((drdp!B39)*XYM1!$B39+(drdp!E39)*XYM1!$C39+(drdp!H39)*XYM1!$D39)</f>
        <v>1.3084475889470719E-2</v>
      </c>
      <c r="I39" s="18">
        <f>Model!$W$33*((drdp!C39)*XYM1!$B39+(drdp!F39)*XYM1!$C39+(drdp!I39)*XYM1!$D39)</f>
        <v>0</v>
      </c>
      <c r="J39" s="18">
        <f>Model!$W$33*((drdp!D39)*XYM1!$B39+(drdp!G39)*XYM1!$C39+(drdp!J39)*XYM1!$D39)</f>
        <v>-1.346916502268951E-2</v>
      </c>
      <c r="K39" s="21">
        <f>SUM(E$3:E38)+H39</f>
        <v>0.30849517450986569</v>
      </c>
      <c r="L39" s="21">
        <f>SUM(F$3:F38)+I39</f>
        <v>0</v>
      </c>
      <c r="M39" s="21">
        <f>SUM(G$3:G38)+J39</f>
        <v>-0.18024196897784345</v>
      </c>
      <c r="N39" s="21"/>
      <c r="O39" s="21"/>
      <c r="P39" s="21"/>
      <c r="Q39" s="19">
        <f t="shared" si="1"/>
        <v>9.5169272695872484E-2</v>
      </c>
      <c r="R39" s="19">
        <f t="shared" si="2"/>
        <v>0</v>
      </c>
      <c r="S39" s="19">
        <f t="shared" si="3"/>
        <v>3.2487167381009881E-2</v>
      </c>
      <c r="T39" s="19">
        <f t="shared" si="4"/>
        <v>0</v>
      </c>
      <c r="U39" s="19">
        <f t="shared" si="5"/>
        <v>-5.560377767382161E-2</v>
      </c>
      <c r="V39" s="19">
        <f t="shared" si="6"/>
        <v>0</v>
      </c>
      <c r="Y39" s="69"/>
    </row>
    <row r="40" spans="1:25" x14ac:dyDescent="0.25">
      <c r="A40" s="26">
        <f>Wellpath!E40</f>
        <v>1080</v>
      </c>
      <c r="B40" s="22">
        <v>0</v>
      </c>
      <c r="C40" s="22">
        <f>SIN(Wellpath!$L40)</f>
        <v>0.74698639372111764</v>
      </c>
      <c r="D40" s="22">
        <v>0</v>
      </c>
      <c r="E40" s="20">
        <f>Model!$W$33*((drdp!B40+drdp!K40)*XYM1!$B40+(drdp!E40+drdp!N40)*XYM1!$C40+(drdp!H40+drdp!Q40)*XYM1!$D40)</f>
        <v>2.1669394052304294E-2</v>
      </c>
      <c r="F40" s="20">
        <f>Model!$W$33*((drdp!C40+drdp!L40)*XYM1!$B40+(drdp!F40+drdp!O40)*XYM1!$C40+(drdp!I40+drdp!R40)*XYM1!$D40)</f>
        <v>0</v>
      </c>
      <c r="G40" s="20">
        <f>Model!$W$33*((drdp!D40+drdp!M40)*XYM1!$B40+(drdp!G40+drdp!P40)*XYM1!$C40+(drdp!J40+drdp!S40)*XYM1!$D40)</f>
        <v>-2.4346848805725525E-2</v>
      </c>
      <c r="H40" s="18">
        <f>Model!$W$33*((drdp!B40)*XYM1!$B40+(drdp!E40)*XYM1!$C40+(drdp!H40)*XYM1!$D40)</f>
        <v>1.3001636431382576E-2</v>
      </c>
      <c r="I40" s="18">
        <f>Model!$W$33*((drdp!C40)*XYM1!$B40+(drdp!F40)*XYM1!$C40+(drdp!I40)*XYM1!$D40)</f>
        <v>0</v>
      </c>
      <c r="J40" s="18">
        <f>Model!$W$33*((drdp!D40)*XYM1!$B40+(drdp!G40)*XYM1!$C40+(drdp!J40)*XYM1!$D40)</f>
        <v>-1.4608109283435316E-2</v>
      </c>
      <c r="K40" s="21">
        <f>SUM(E$3:E39)+H40</f>
        <v>0.33458128683071903</v>
      </c>
      <c r="L40" s="21">
        <f>SUM(F$3:F39)+I40</f>
        <v>0</v>
      </c>
      <c r="M40" s="21">
        <f>SUM(G$3:G39)+J40</f>
        <v>-0.20831924328396825</v>
      </c>
      <c r="N40" s="21"/>
      <c r="O40" s="21"/>
      <c r="P40" s="21"/>
      <c r="Q40" s="19">
        <f t="shared" si="1"/>
        <v>0.11194463749729988</v>
      </c>
      <c r="R40" s="19">
        <f t="shared" si="2"/>
        <v>0</v>
      </c>
      <c r="S40" s="19">
        <f t="shared" si="3"/>
        <v>4.3396907122405154E-2</v>
      </c>
      <c r="T40" s="19">
        <f t="shared" si="4"/>
        <v>0</v>
      </c>
      <c r="U40" s="19">
        <f t="shared" si="5"/>
        <v>-6.9699720489551725E-2</v>
      </c>
      <c r="V40" s="19">
        <f t="shared" si="6"/>
        <v>0</v>
      </c>
      <c r="Y40" s="69"/>
    </row>
    <row r="41" spans="1:25" x14ac:dyDescent="0.25">
      <c r="A41" s="26">
        <f>Wellpath!E41</f>
        <v>1100</v>
      </c>
      <c r="B41" s="22">
        <v>0</v>
      </c>
      <c r="C41" s="22">
        <f>SIN(Wellpath!$L41)</f>
        <v>0.76604444311897801</v>
      </c>
      <c r="D41" s="22">
        <v>0</v>
      </c>
      <c r="E41" s="20">
        <f>Model!$W$33*((drdp!B41+drdp!K41)*XYM1!$B41+(drdp!E41+drdp!N41)*XYM1!$C41+(drdp!H41+drdp!Q41)*XYM1!$D41)</f>
        <v>1.2891103341922602E-2</v>
      </c>
      <c r="F41" s="20">
        <f>Model!$W$33*((drdp!C41+drdp!L41)*XYM1!$B41+(drdp!F41+drdp!O41)*XYM1!$C41+(drdp!I41+drdp!R41)*XYM1!$D41)</f>
        <v>0</v>
      </c>
      <c r="G41" s="20">
        <f>Model!$W$33*((drdp!D41+drdp!M41)*XYM1!$B41+(drdp!G41+drdp!P41)*XYM1!$C41+(drdp!J41+drdp!S41)*XYM1!$D41)</f>
        <v>-1.5363018720239487E-2</v>
      </c>
      <c r="H41" s="18">
        <f>Model!$W$33*((drdp!B41)*XYM1!$B41+(drdp!E41)*XYM1!$C41+(drdp!H41)*XYM1!$D41)</f>
        <v>8.5940688946150694E-3</v>
      </c>
      <c r="I41" s="18">
        <f>Model!$W$33*((drdp!C41)*XYM1!$B41+(drdp!F41)*XYM1!$C41+(drdp!I41)*XYM1!$D41)</f>
        <v>0</v>
      </c>
      <c r="J41" s="18">
        <f>Model!$W$33*((drdp!D41)*XYM1!$B41+(drdp!G41)*XYM1!$C41+(drdp!J41)*XYM1!$D41)</f>
        <v>-1.0242012480159657E-2</v>
      </c>
      <c r="K41" s="21">
        <f>SUM(E$3:E40)+H41</f>
        <v>0.35184311334625579</v>
      </c>
      <c r="L41" s="21">
        <f>SUM(F$3:F40)+I41</f>
        <v>0</v>
      </c>
      <c r="M41" s="21">
        <f>SUM(G$3:G40)+J41</f>
        <v>-0.22829999528641812</v>
      </c>
      <c r="N41" s="21"/>
      <c r="O41" s="21"/>
      <c r="P41" s="21"/>
      <c r="Q41" s="19">
        <f t="shared" si="1"/>
        <v>0.1237935764091862</v>
      </c>
      <c r="R41" s="19">
        <f t="shared" si="2"/>
        <v>0</v>
      </c>
      <c r="S41" s="19">
        <f t="shared" si="3"/>
        <v>5.2120887847778533E-2</v>
      </c>
      <c r="T41" s="19">
        <f t="shared" si="4"/>
        <v>0</v>
      </c>
      <c r="U41" s="19">
        <f t="shared" si="5"/>
        <v>-8.0325781118508868E-2</v>
      </c>
      <c r="V41" s="19">
        <f t="shared" si="6"/>
        <v>0</v>
      </c>
      <c r="Y41" s="69"/>
    </row>
    <row r="42" spans="1:25" x14ac:dyDescent="0.25">
      <c r="A42" s="26">
        <f>Wellpath!E42</f>
        <v>1110</v>
      </c>
      <c r="B42" s="22">
        <v>0</v>
      </c>
      <c r="C42" s="22">
        <f>SIN(Wellpath!$L42)</f>
        <v>0.76604444311897801</v>
      </c>
      <c r="D42" s="22">
        <v>0</v>
      </c>
      <c r="E42" s="20">
        <f>Model!$W$33*((drdp!B42+drdp!K42)*XYM1!$B42+(drdp!E42+drdp!N42)*XYM1!$C42+(drdp!H42+drdp!Q42)*XYM1!$D42)</f>
        <v>1.7188137789230139E-2</v>
      </c>
      <c r="F42" s="20">
        <f>Model!$W$33*((drdp!C42+drdp!L42)*XYM1!$B42+(drdp!F42+drdp!O42)*XYM1!$C42+(drdp!I42+drdp!R42)*XYM1!$D42)</f>
        <v>0</v>
      </c>
      <c r="G42" s="20">
        <f>Model!$W$33*((drdp!D42+drdp!M42)*XYM1!$B42+(drdp!G42+drdp!P42)*XYM1!$C42+(drdp!J42+drdp!S42)*XYM1!$D42)</f>
        <v>-2.0484024960319314E-2</v>
      </c>
      <c r="H42" s="18">
        <f>Model!$W$33*((drdp!B42)*XYM1!$B42+(drdp!E42)*XYM1!$C42+(drdp!H42)*XYM1!$D42)</f>
        <v>4.2970344473075347E-3</v>
      </c>
      <c r="I42" s="18">
        <f>Model!$W$33*((drdp!C42)*XYM1!$B42+(drdp!F42)*XYM1!$C42+(drdp!I42)*XYM1!$D42)</f>
        <v>0</v>
      </c>
      <c r="J42" s="18">
        <f>Model!$W$33*((drdp!D42)*XYM1!$B42+(drdp!G42)*XYM1!$C42+(drdp!J42)*XYM1!$D42)</f>
        <v>-5.1210062400798284E-3</v>
      </c>
      <c r="K42" s="21">
        <f>SUM(E$3:E41)+H42</f>
        <v>0.3604371822408709</v>
      </c>
      <c r="L42" s="21">
        <f>SUM(F$3:F41)+I42</f>
        <v>0</v>
      </c>
      <c r="M42" s="21">
        <f>SUM(G$3:G41)+J42</f>
        <v>-0.23854200776657777</v>
      </c>
      <c r="N42" s="21"/>
      <c r="O42" s="21"/>
      <c r="P42" s="21"/>
      <c r="Q42" s="19">
        <f t="shared" si="1"/>
        <v>0.12991496234173877</v>
      </c>
      <c r="R42" s="19">
        <f t="shared" si="2"/>
        <v>0</v>
      </c>
      <c r="S42" s="19">
        <f t="shared" si="3"/>
        <v>5.6902289469310051E-2</v>
      </c>
      <c r="T42" s="19">
        <f t="shared" si="4"/>
        <v>0</v>
      </c>
      <c r="U42" s="19">
        <f t="shared" si="5"/>
        <v>-8.5979409125465228E-2</v>
      </c>
      <c r="V42" s="19">
        <f t="shared" si="6"/>
        <v>0</v>
      </c>
      <c r="Y42" s="69"/>
    </row>
    <row r="43" spans="1:25" x14ac:dyDescent="0.25">
      <c r="A43" s="26">
        <f>Wellpath!E43</f>
        <v>1140</v>
      </c>
      <c r="B43" s="22">
        <v>0</v>
      </c>
      <c r="C43" s="22">
        <f>SIN(Wellpath!$L43)</f>
        <v>0.76604444311897801</v>
      </c>
      <c r="D43" s="22">
        <v>0</v>
      </c>
      <c r="E43" s="20">
        <f>Model!$W$33*((drdp!B43+drdp!K43)*XYM1!$B43+(drdp!E43+drdp!N43)*XYM1!$C43+(drdp!H43+drdp!Q43)*XYM1!$D43)</f>
        <v>2.5782206683845205E-2</v>
      </c>
      <c r="F43" s="20">
        <f>Model!$W$33*((drdp!C43+drdp!L43)*XYM1!$B43+(drdp!F43+drdp!O43)*XYM1!$C43+(drdp!I43+drdp!R43)*XYM1!$D43)</f>
        <v>0</v>
      </c>
      <c r="G43" s="20">
        <f>Model!$W$33*((drdp!D43+drdp!M43)*XYM1!$B43+(drdp!G43+drdp!P43)*XYM1!$C43+(drdp!J43+drdp!S43)*XYM1!$D43)</f>
        <v>-3.0726037440478974E-2</v>
      </c>
      <c r="H43" s="18">
        <f>Model!$W$33*((drdp!B43)*XYM1!$B43+(drdp!E43)*XYM1!$C43+(drdp!H43)*XYM1!$D43)</f>
        <v>1.2891103341922602E-2</v>
      </c>
      <c r="I43" s="18">
        <f>Model!$W$33*((drdp!C43)*XYM1!$B43+(drdp!F43)*XYM1!$C43+(drdp!I43)*XYM1!$D43)</f>
        <v>0</v>
      </c>
      <c r="J43" s="18">
        <f>Model!$W$33*((drdp!D43)*XYM1!$B43+(drdp!G43)*XYM1!$C43+(drdp!J43)*XYM1!$D43)</f>
        <v>-1.5363018720239487E-2</v>
      </c>
      <c r="K43" s="21">
        <f>SUM(E$3:E42)+H43</f>
        <v>0.38621938892471608</v>
      </c>
      <c r="L43" s="21">
        <f>SUM(F$3:F42)+I43</f>
        <v>0</v>
      </c>
      <c r="M43" s="21">
        <f>SUM(G$3:G42)+J43</f>
        <v>-0.26926804520705672</v>
      </c>
      <c r="N43" s="21"/>
      <c r="O43" s="21"/>
      <c r="P43" s="21"/>
      <c r="Q43" s="19">
        <f t="shared" si="1"/>
        <v>0.14916541638138109</v>
      </c>
      <c r="R43" s="19">
        <f t="shared" si="2"/>
        <v>0</v>
      </c>
      <c r="S43" s="19">
        <f t="shared" si="3"/>
        <v>7.2505280169629538E-2</v>
      </c>
      <c r="T43" s="19">
        <f t="shared" si="4"/>
        <v>0</v>
      </c>
      <c r="U43" s="19">
        <f t="shared" si="5"/>
        <v>-0.10399653987682227</v>
      </c>
      <c r="V43" s="19">
        <f t="shared" si="6"/>
        <v>0</v>
      </c>
      <c r="Y43" s="69"/>
    </row>
    <row r="44" spans="1:25" s="36" customFormat="1" x14ac:dyDescent="0.25">
      <c r="A44" s="26">
        <f>Wellpath!E44</f>
        <v>1170</v>
      </c>
      <c r="B44" s="33">
        <v>0</v>
      </c>
      <c r="C44" s="33">
        <f>SIN(Wellpath!$L44)</f>
        <v>0.76604444311897801</v>
      </c>
      <c r="D44" s="33">
        <v>0</v>
      </c>
      <c r="E44" s="20">
        <f>Model!$W$33*((drdp!B44+drdp!K44)*XYM1!$B44+(drdp!E44+drdp!N44)*XYM1!$C44+(drdp!H44+drdp!Q44)*XYM1!$D44)</f>
        <v>2.5782206683845205E-2</v>
      </c>
      <c r="F44" s="20">
        <f>Model!$W$33*((drdp!C44+drdp!L44)*XYM1!$B44+(drdp!F44+drdp!O44)*XYM1!$C44+(drdp!I44+drdp!R44)*XYM1!$D44)</f>
        <v>0</v>
      </c>
      <c r="G44" s="20">
        <f>Model!$W$33*((drdp!D44+drdp!M44)*XYM1!$B44+(drdp!G44+drdp!P44)*XYM1!$C44+(drdp!J44+drdp!S44)*XYM1!$D44)</f>
        <v>-3.0726037440478974E-2</v>
      </c>
      <c r="H44" s="32">
        <f>Model!$W$33*((drdp!B44)*XYM1!$B44+(drdp!E44)*XYM1!$C44+(drdp!H44)*XYM1!$D44)</f>
        <v>1.2891103341922602E-2</v>
      </c>
      <c r="I44" s="32">
        <f>Model!$W$33*((drdp!C44)*XYM1!$B44+(drdp!F44)*XYM1!$C44+(drdp!I44)*XYM1!$D44)</f>
        <v>0</v>
      </c>
      <c r="J44" s="32">
        <f>Model!$W$33*((drdp!D44)*XYM1!$B44+(drdp!G44)*XYM1!$C44+(drdp!J44)*XYM1!$D44)</f>
        <v>-1.5363018720239487E-2</v>
      </c>
      <c r="K44" s="34">
        <f>SUM(E$3:E43)+H44</f>
        <v>0.41200159560856126</v>
      </c>
      <c r="L44" s="34">
        <f>SUM(F$3:F43)+I44</f>
        <v>0</v>
      </c>
      <c r="M44" s="34">
        <f>SUM(G$3:G43)+J44</f>
        <v>-0.29999408264753569</v>
      </c>
      <c r="N44" s="34"/>
      <c r="O44" s="34"/>
      <c r="P44" s="34"/>
      <c r="Q44" s="35">
        <f t="shared" si="1"/>
        <v>0.16974531478400043</v>
      </c>
      <c r="R44" s="35">
        <f t="shared" si="2"/>
        <v>0</v>
      </c>
      <c r="S44" s="35">
        <f t="shared" si="3"/>
        <v>8.9996449623536479E-2</v>
      </c>
      <c r="T44" s="35">
        <f t="shared" si="4"/>
        <v>0</v>
      </c>
      <c r="U44" s="35">
        <f t="shared" si="5"/>
        <v>-0.1235980407239113</v>
      </c>
      <c r="V44" s="35">
        <f t="shared" si="6"/>
        <v>0</v>
      </c>
      <c r="Y44" s="69"/>
    </row>
    <row r="45" spans="1:25" x14ac:dyDescent="0.25">
      <c r="A45" s="26">
        <f>Wellpath!E45</f>
        <v>1200</v>
      </c>
      <c r="B45" s="22">
        <v>0</v>
      </c>
      <c r="C45" s="22">
        <f>SIN(Wellpath!$L45)</f>
        <v>0.76604444311897801</v>
      </c>
      <c r="D45" s="22">
        <v>0</v>
      </c>
      <c r="E45" s="20">
        <f>Model!$W$33*((drdp!B45+drdp!K45)*XYM1!$B45+(drdp!E45+drdp!N45)*XYM1!$C45+(drdp!H45+drdp!Q45)*XYM1!$D45)</f>
        <v>2.5782206683845205E-2</v>
      </c>
      <c r="F45" s="20">
        <f>Model!$W$33*((drdp!C45+drdp!L45)*XYM1!$B45+(drdp!F45+drdp!O45)*XYM1!$C45+(drdp!I45+drdp!R45)*XYM1!$D45)</f>
        <v>0</v>
      </c>
      <c r="G45" s="20">
        <f>Model!$W$33*((drdp!D45+drdp!M45)*XYM1!$B45+(drdp!G45+drdp!P45)*XYM1!$C45+(drdp!J45+drdp!S45)*XYM1!$D45)</f>
        <v>-3.0726037440478974E-2</v>
      </c>
      <c r="H45" s="18">
        <f>Model!$W$33*((drdp!B45)*XYM1!$B45+(drdp!E45)*XYM1!$C45+(drdp!H45)*XYM1!$D45)</f>
        <v>1.2891103341922602E-2</v>
      </c>
      <c r="I45" s="18">
        <f>Model!$W$33*((drdp!C45)*XYM1!$B45+(drdp!F45)*XYM1!$C45+(drdp!I45)*XYM1!$D45)</f>
        <v>0</v>
      </c>
      <c r="J45" s="18">
        <f>Model!$W$33*((drdp!D45)*XYM1!$B45+(drdp!G45)*XYM1!$C45+(drdp!J45)*XYM1!$D45)</f>
        <v>-1.5363018720239487E-2</v>
      </c>
      <c r="K45" s="21">
        <f>SUM(E$3:E44)+H45</f>
        <v>0.43778380229240649</v>
      </c>
      <c r="L45" s="21">
        <f>SUM(F$3:F44)+I45</f>
        <v>0</v>
      </c>
      <c r="M45" s="21">
        <f>SUM(G$3:G44)+J45</f>
        <v>-0.33072012008801466</v>
      </c>
      <c r="N45" s="21"/>
      <c r="O45" s="21"/>
      <c r="P45" s="21"/>
      <c r="Q45" s="19">
        <f t="shared" si="1"/>
        <v>0.19165465754959685</v>
      </c>
      <c r="R45" s="19">
        <f t="shared" si="2"/>
        <v>0</v>
      </c>
      <c r="S45" s="19">
        <f t="shared" si="3"/>
        <v>0.10937579783103084</v>
      </c>
      <c r="T45" s="19">
        <f t="shared" si="4"/>
        <v>0</v>
      </c>
      <c r="U45" s="19">
        <f t="shared" si="5"/>
        <v>-0.14478391166673235</v>
      </c>
      <c r="V45" s="19">
        <f t="shared" si="6"/>
        <v>0</v>
      </c>
      <c r="Y45" s="69"/>
    </row>
    <row r="46" spans="1:25" x14ac:dyDescent="0.25">
      <c r="A46" s="26">
        <f>Wellpath!E46</f>
        <v>1230</v>
      </c>
      <c r="B46" s="22">
        <v>0</v>
      </c>
      <c r="C46" s="22">
        <f>SIN(Wellpath!$L46)</f>
        <v>0.76604444311897801</v>
      </c>
      <c r="D46" s="22">
        <v>0</v>
      </c>
      <c r="E46" s="20">
        <f>Model!$W$33*((drdp!B46+drdp!K46)*XYM1!$B46+(drdp!E46+drdp!N46)*XYM1!$C46+(drdp!H46+drdp!Q46)*XYM1!$D46)</f>
        <v>2.5782206683845205E-2</v>
      </c>
      <c r="F46" s="20">
        <f>Model!$W$33*((drdp!C46+drdp!L46)*XYM1!$B46+(drdp!F46+drdp!O46)*XYM1!$C46+(drdp!I46+drdp!R46)*XYM1!$D46)</f>
        <v>0</v>
      </c>
      <c r="G46" s="20">
        <f>Model!$W$33*((drdp!D46+drdp!M46)*XYM1!$B46+(drdp!G46+drdp!P46)*XYM1!$C46+(drdp!J46+drdp!S46)*XYM1!$D46)</f>
        <v>-3.0726037440478974E-2</v>
      </c>
      <c r="H46" s="18">
        <f>Model!$W$33*((drdp!B46)*XYM1!$B46+(drdp!E46)*XYM1!$C46+(drdp!H46)*XYM1!$D46)</f>
        <v>1.2891103341922602E-2</v>
      </c>
      <c r="I46" s="18">
        <f>Model!$W$33*((drdp!C46)*XYM1!$B46+(drdp!F46)*XYM1!$C46+(drdp!I46)*XYM1!$D46)</f>
        <v>0</v>
      </c>
      <c r="J46" s="18">
        <f>Model!$W$33*((drdp!D46)*XYM1!$B46+(drdp!G46)*XYM1!$C46+(drdp!J46)*XYM1!$D46)</f>
        <v>-1.5363018720239487E-2</v>
      </c>
      <c r="K46" s="21">
        <f>SUM(E$3:E45)+H46</f>
        <v>0.46356600897625172</v>
      </c>
      <c r="L46" s="21">
        <f>SUM(F$3:F45)+I46</f>
        <v>0</v>
      </c>
      <c r="M46" s="21">
        <f>SUM(G$3:G45)+J46</f>
        <v>-0.36144615752849363</v>
      </c>
      <c r="N46" s="21"/>
      <c r="O46" s="21"/>
      <c r="P46" s="21"/>
      <c r="Q46" s="19">
        <f t="shared" si="1"/>
        <v>0.21489344467817029</v>
      </c>
      <c r="R46" s="19">
        <f t="shared" si="2"/>
        <v>0</v>
      </c>
      <c r="S46" s="19">
        <f t="shared" si="3"/>
        <v>0.13064332479211263</v>
      </c>
      <c r="T46" s="19">
        <f t="shared" si="4"/>
        <v>0</v>
      </c>
      <c r="U46" s="19">
        <f t="shared" si="5"/>
        <v>-0.16755415270528537</v>
      </c>
      <c r="V46" s="19">
        <f t="shared" si="6"/>
        <v>0</v>
      </c>
      <c r="Y46" s="69"/>
    </row>
    <row r="47" spans="1:25" x14ac:dyDescent="0.25">
      <c r="A47" s="26">
        <f>Wellpath!E47</f>
        <v>1260</v>
      </c>
      <c r="B47" s="22">
        <v>0</v>
      </c>
      <c r="C47" s="22">
        <f>SIN(Wellpath!$L47)</f>
        <v>0.76604444311897801</v>
      </c>
      <c r="D47" s="22">
        <v>0</v>
      </c>
      <c r="E47" s="20">
        <f>Model!$W$33*((drdp!B47+drdp!K47)*XYM1!$B47+(drdp!E47+drdp!N47)*XYM1!$C47+(drdp!H47+drdp!Q47)*XYM1!$D47)</f>
        <v>2.5782206683845205E-2</v>
      </c>
      <c r="F47" s="20">
        <f>Model!$W$33*((drdp!C47+drdp!L47)*XYM1!$B47+(drdp!F47+drdp!O47)*XYM1!$C47+(drdp!I47+drdp!R47)*XYM1!$D47)</f>
        <v>0</v>
      </c>
      <c r="G47" s="20">
        <f>Model!$W$33*((drdp!D47+drdp!M47)*XYM1!$B47+(drdp!G47+drdp!P47)*XYM1!$C47+(drdp!J47+drdp!S47)*XYM1!$D47)</f>
        <v>-3.0726037440478974E-2</v>
      </c>
      <c r="H47" s="18">
        <f>Model!$W$33*((drdp!B47)*XYM1!$B47+(drdp!E47)*XYM1!$C47+(drdp!H47)*XYM1!$D47)</f>
        <v>1.2891103341922602E-2</v>
      </c>
      <c r="I47" s="18">
        <f>Model!$W$33*((drdp!C47)*XYM1!$B47+(drdp!F47)*XYM1!$C47+(drdp!I47)*XYM1!$D47)</f>
        <v>0</v>
      </c>
      <c r="J47" s="18">
        <f>Model!$W$33*((drdp!D47)*XYM1!$B47+(drdp!G47)*XYM1!$C47+(drdp!J47)*XYM1!$D47)</f>
        <v>-1.5363018720239487E-2</v>
      </c>
      <c r="K47" s="21">
        <f>SUM(E$3:E46)+H47</f>
        <v>0.48934821566009695</v>
      </c>
      <c r="L47" s="21">
        <f>SUM(F$3:F46)+I47</f>
        <v>0</v>
      </c>
      <c r="M47" s="21">
        <f>SUM(G$3:G46)+J47</f>
        <v>-0.3921721949689726</v>
      </c>
      <c r="N47" s="21"/>
      <c r="O47" s="21"/>
      <c r="P47" s="21"/>
      <c r="Q47" s="19">
        <f t="shared" si="1"/>
        <v>0.23946167616972075</v>
      </c>
      <c r="R47" s="19">
        <f t="shared" si="2"/>
        <v>0</v>
      </c>
      <c r="S47" s="19">
        <f t="shared" si="3"/>
        <v>0.15379903050678187</v>
      </c>
      <c r="T47" s="19">
        <f t="shared" si="4"/>
        <v>0</v>
      </c>
      <c r="U47" s="19">
        <f t="shared" si="5"/>
        <v>-0.1919087638395704</v>
      </c>
      <c r="V47" s="19">
        <f t="shared" si="6"/>
        <v>0</v>
      </c>
      <c r="Y47" s="69"/>
    </row>
    <row r="48" spans="1:25" x14ac:dyDescent="0.25">
      <c r="A48" s="26">
        <f>Wellpath!E48</f>
        <v>1290</v>
      </c>
      <c r="B48" s="22">
        <v>0</v>
      </c>
      <c r="C48" s="22">
        <f>SIN(Wellpath!$L48)</f>
        <v>0.76604444311897801</v>
      </c>
      <c r="D48" s="22">
        <v>0</v>
      </c>
      <c r="E48" s="20">
        <f>Model!$W$33*((drdp!B48+drdp!K48)*XYM1!$B48+(drdp!E48+drdp!N48)*XYM1!$C48+(drdp!H48+drdp!Q48)*XYM1!$D48)</f>
        <v>2.5782206683845205E-2</v>
      </c>
      <c r="F48" s="20">
        <f>Model!$W$33*((drdp!C48+drdp!L48)*XYM1!$B48+(drdp!F48+drdp!O48)*XYM1!$C48+(drdp!I48+drdp!R48)*XYM1!$D48)</f>
        <v>0</v>
      </c>
      <c r="G48" s="20">
        <f>Model!$W$33*((drdp!D48+drdp!M48)*XYM1!$B48+(drdp!G48+drdp!P48)*XYM1!$C48+(drdp!J48+drdp!S48)*XYM1!$D48)</f>
        <v>-3.0726037440478974E-2</v>
      </c>
      <c r="H48" s="18">
        <f>Model!$W$33*((drdp!B48)*XYM1!$B48+(drdp!E48)*XYM1!$C48+(drdp!H48)*XYM1!$D48)</f>
        <v>1.2891103341922602E-2</v>
      </c>
      <c r="I48" s="18">
        <f>Model!$W$33*((drdp!C48)*XYM1!$B48+(drdp!F48)*XYM1!$C48+(drdp!I48)*XYM1!$D48)</f>
        <v>0</v>
      </c>
      <c r="J48" s="18">
        <f>Model!$W$33*((drdp!D48)*XYM1!$B48+(drdp!G48)*XYM1!$C48+(drdp!J48)*XYM1!$D48)</f>
        <v>-1.5363018720239487E-2</v>
      </c>
      <c r="K48" s="21">
        <f>SUM(E$3:E47)+H48</f>
        <v>0.51513042234394213</v>
      </c>
      <c r="L48" s="21">
        <f>SUM(F$3:F47)+I48</f>
        <v>0</v>
      </c>
      <c r="M48" s="21">
        <f>SUM(G$3:G47)+J48</f>
        <v>-0.42289823240945157</v>
      </c>
      <c r="N48" s="21"/>
      <c r="O48" s="21"/>
      <c r="P48" s="21"/>
      <c r="Q48" s="19">
        <f t="shared" si="1"/>
        <v>0.26535935202424821</v>
      </c>
      <c r="R48" s="19">
        <f t="shared" si="2"/>
        <v>0</v>
      </c>
      <c r="S48" s="19">
        <f t="shared" si="3"/>
        <v>0.17884291497503851</v>
      </c>
      <c r="T48" s="19">
        <f t="shared" si="4"/>
        <v>0</v>
      </c>
      <c r="U48" s="19">
        <f t="shared" si="5"/>
        <v>-0.21784774506958737</v>
      </c>
      <c r="V48" s="19">
        <f t="shared" si="6"/>
        <v>0</v>
      </c>
      <c r="Y48" s="69"/>
    </row>
    <row r="49" spans="1:25" x14ac:dyDescent="0.25">
      <c r="A49" s="26">
        <f>Wellpath!E49</f>
        <v>1320</v>
      </c>
      <c r="B49" s="22">
        <v>0</v>
      </c>
      <c r="C49" s="22">
        <f>SIN(Wellpath!$L49)</f>
        <v>0.76604444311897801</v>
      </c>
      <c r="D49" s="22">
        <v>0</v>
      </c>
      <c r="E49" s="20">
        <f>Model!$W$33*((drdp!B49+drdp!K49)*XYM1!$B49+(drdp!E49+drdp!N49)*XYM1!$C49+(drdp!H49+drdp!Q49)*XYM1!$D49)</f>
        <v>2.5782206683845205E-2</v>
      </c>
      <c r="F49" s="20">
        <f>Model!$W$33*((drdp!C49+drdp!L49)*XYM1!$B49+(drdp!F49+drdp!O49)*XYM1!$C49+(drdp!I49+drdp!R49)*XYM1!$D49)</f>
        <v>0</v>
      </c>
      <c r="G49" s="20">
        <f>Model!$W$33*((drdp!D49+drdp!M49)*XYM1!$B49+(drdp!G49+drdp!P49)*XYM1!$C49+(drdp!J49+drdp!S49)*XYM1!$D49)</f>
        <v>-3.0726037440478974E-2</v>
      </c>
      <c r="H49" s="18">
        <f>Model!$W$33*((drdp!B49)*XYM1!$B49+(drdp!E49)*XYM1!$C49+(drdp!H49)*XYM1!$D49)</f>
        <v>1.2891103341922602E-2</v>
      </c>
      <c r="I49" s="18">
        <f>Model!$W$33*((drdp!C49)*XYM1!$B49+(drdp!F49)*XYM1!$C49+(drdp!I49)*XYM1!$D49)</f>
        <v>0</v>
      </c>
      <c r="J49" s="18">
        <f>Model!$W$33*((drdp!D49)*XYM1!$B49+(drdp!G49)*XYM1!$C49+(drdp!J49)*XYM1!$D49)</f>
        <v>-1.5363018720239487E-2</v>
      </c>
      <c r="K49" s="21">
        <f>SUM(E$3:E48)+H49</f>
        <v>0.54091262902778736</v>
      </c>
      <c r="L49" s="21">
        <f>SUM(F$3:F48)+I49</f>
        <v>0</v>
      </c>
      <c r="M49" s="21">
        <f>SUM(G$3:G48)+J49</f>
        <v>-0.45362426984993054</v>
      </c>
      <c r="N49" s="21"/>
      <c r="O49" s="21"/>
      <c r="P49" s="21"/>
      <c r="Q49" s="19">
        <f t="shared" si="1"/>
        <v>0.29258647224175272</v>
      </c>
      <c r="R49" s="19">
        <f t="shared" si="2"/>
        <v>0</v>
      </c>
      <c r="S49" s="19">
        <f t="shared" si="3"/>
        <v>0.20577497819688259</v>
      </c>
      <c r="T49" s="19">
        <f t="shared" si="4"/>
        <v>0</v>
      </c>
      <c r="U49" s="19">
        <f t="shared" si="5"/>
        <v>-0.24537109639533639</v>
      </c>
      <c r="V49" s="19">
        <f t="shared" si="6"/>
        <v>0</v>
      </c>
      <c r="Y49" s="69"/>
    </row>
    <row r="50" spans="1:25" x14ac:dyDescent="0.25">
      <c r="A50" s="26">
        <f>Wellpath!E50</f>
        <v>1350</v>
      </c>
      <c r="B50" s="22">
        <v>0</v>
      </c>
      <c r="C50" s="22">
        <f>SIN(Wellpath!$L50)</f>
        <v>0.76604444311897801</v>
      </c>
      <c r="D50" s="22">
        <v>0</v>
      </c>
      <c r="E50" s="20">
        <f>Model!$W$33*((drdp!B50+drdp!K50)*XYM1!$B50+(drdp!E50+drdp!N50)*XYM1!$C50+(drdp!H50+drdp!Q50)*XYM1!$D50)</f>
        <v>2.5782206683845205E-2</v>
      </c>
      <c r="F50" s="20">
        <f>Model!$W$33*((drdp!C50+drdp!L50)*XYM1!$B50+(drdp!F50+drdp!O50)*XYM1!$C50+(drdp!I50+drdp!R50)*XYM1!$D50)</f>
        <v>0</v>
      </c>
      <c r="G50" s="20">
        <f>Model!$W$33*((drdp!D50+drdp!M50)*XYM1!$B50+(drdp!G50+drdp!P50)*XYM1!$C50+(drdp!J50+drdp!S50)*XYM1!$D50)</f>
        <v>-3.0726037440478974E-2</v>
      </c>
      <c r="H50" s="18">
        <f>Model!$W$33*((drdp!B50)*XYM1!$B50+(drdp!E50)*XYM1!$C50+(drdp!H50)*XYM1!$D50)</f>
        <v>1.2891103341922602E-2</v>
      </c>
      <c r="I50" s="18">
        <f>Model!$W$33*((drdp!C50)*XYM1!$B50+(drdp!F50)*XYM1!$C50+(drdp!I50)*XYM1!$D50)</f>
        <v>0</v>
      </c>
      <c r="J50" s="18">
        <f>Model!$W$33*((drdp!D50)*XYM1!$B50+(drdp!G50)*XYM1!$C50+(drdp!J50)*XYM1!$D50)</f>
        <v>-1.5363018720239487E-2</v>
      </c>
      <c r="K50" s="21">
        <f>SUM(E$3:E49)+H50</f>
        <v>0.56669483571163259</v>
      </c>
      <c r="L50" s="21">
        <f>SUM(F$3:F49)+I50</f>
        <v>0</v>
      </c>
      <c r="M50" s="21">
        <f>SUM(G$3:G49)+J50</f>
        <v>-0.48435030729040951</v>
      </c>
      <c r="N50" s="21"/>
      <c r="O50" s="21"/>
      <c r="P50" s="21"/>
      <c r="Q50" s="19">
        <f t="shared" si="1"/>
        <v>0.32114303682223427</v>
      </c>
      <c r="R50" s="19">
        <f t="shared" si="2"/>
        <v>0</v>
      </c>
      <c r="S50" s="19">
        <f t="shared" si="3"/>
        <v>0.23459522017231413</v>
      </c>
      <c r="T50" s="19">
        <f t="shared" si="4"/>
        <v>0</v>
      </c>
      <c r="U50" s="19">
        <f t="shared" si="5"/>
        <v>-0.27447881781681738</v>
      </c>
      <c r="V50" s="19">
        <f t="shared" si="6"/>
        <v>0</v>
      </c>
      <c r="Y50" s="69"/>
    </row>
    <row r="51" spans="1:25" x14ac:dyDescent="0.25">
      <c r="A51" s="26">
        <f>Wellpath!E51</f>
        <v>1380</v>
      </c>
      <c r="B51" s="22">
        <v>0</v>
      </c>
      <c r="C51" s="22">
        <f>SIN(Wellpath!$L51)</f>
        <v>0.76604444311897801</v>
      </c>
      <c r="D51" s="22">
        <v>0</v>
      </c>
      <c r="E51" s="20">
        <f>Model!$W$33*((drdp!B51+drdp!K51)*XYM1!$B51+(drdp!E51+drdp!N51)*XYM1!$C51+(drdp!H51+drdp!Q51)*XYM1!$D51)</f>
        <v>2.5782206683845205E-2</v>
      </c>
      <c r="F51" s="20">
        <f>Model!$W$33*((drdp!C51+drdp!L51)*XYM1!$B51+(drdp!F51+drdp!O51)*XYM1!$C51+(drdp!I51+drdp!R51)*XYM1!$D51)</f>
        <v>0</v>
      </c>
      <c r="G51" s="20">
        <f>Model!$W$33*((drdp!D51+drdp!M51)*XYM1!$B51+(drdp!G51+drdp!P51)*XYM1!$C51+(drdp!J51+drdp!S51)*XYM1!$D51)</f>
        <v>-3.0726037440478974E-2</v>
      </c>
      <c r="H51" s="18">
        <f>Model!$W$33*((drdp!B51)*XYM1!$B51+(drdp!E51)*XYM1!$C51+(drdp!H51)*XYM1!$D51)</f>
        <v>1.2891103341922602E-2</v>
      </c>
      <c r="I51" s="18">
        <f>Model!$W$33*((drdp!C51)*XYM1!$B51+(drdp!F51)*XYM1!$C51+(drdp!I51)*XYM1!$D51)</f>
        <v>0</v>
      </c>
      <c r="J51" s="18">
        <f>Model!$W$33*((drdp!D51)*XYM1!$B51+(drdp!G51)*XYM1!$C51+(drdp!J51)*XYM1!$D51)</f>
        <v>-1.5363018720239487E-2</v>
      </c>
      <c r="K51" s="21">
        <f>SUM(E$3:E50)+H51</f>
        <v>0.59247704239547783</v>
      </c>
      <c r="L51" s="21">
        <f>SUM(F$3:F50)+I51</f>
        <v>0</v>
      </c>
      <c r="M51" s="21">
        <f>SUM(G$3:G50)+J51</f>
        <v>-0.51507634473088848</v>
      </c>
      <c r="N51" s="21"/>
      <c r="O51" s="21"/>
      <c r="P51" s="21"/>
      <c r="Q51" s="19">
        <f t="shared" si="1"/>
        <v>0.35102904576569283</v>
      </c>
      <c r="R51" s="19">
        <f t="shared" si="2"/>
        <v>0</v>
      </c>
      <c r="S51" s="19">
        <f t="shared" si="3"/>
        <v>0.26530364090133307</v>
      </c>
      <c r="T51" s="19">
        <f t="shared" si="4"/>
        <v>0</v>
      </c>
      <c r="U51" s="19">
        <f t="shared" si="5"/>
        <v>-0.30517090933403035</v>
      </c>
      <c r="V51" s="19">
        <f t="shared" si="6"/>
        <v>0</v>
      </c>
      <c r="Y51" s="69"/>
    </row>
    <row r="52" spans="1:25" x14ac:dyDescent="0.25">
      <c r="A52" s="26">
        <f>Wellpath!E52</f>
        <v>1410</v>
      </c>
      <c r="B52" s="22">
        <v>0</v>
      </c>
      <c r="C52" s="22">
        <f>SIN(Wellpath!$L52)</f>
        <v>0.76604444311897801</v>
      </c>
      <c r="D52" s="22">
        <v>0</v>
      </c>
      <c r="E52" s="20">
        <f>Model!$W$33*((drdp!B52+drdp!K52)*XYM1!$B52+(drdp!E52+drdp!N52)*XYM1!$C52+(drdp!H52+drdp!Q52)*XYM1!$D52)</f>
        <v>2.5782206683845205E-2</v>
      </c>
      <c r="F52" s="20">
        <f>Model!$W$33*((drdp!C52+drdp!L52)*XYM1!$B52+(drdp!F52+drdp!O52)*XYM1!$C52+(drdp!I52+drdp!R52)*XYM1!$D52)</f>
        <v>0</v>
      </c>
      <c r="G52" s="20">
        <f>Model!$W$33*((drdp!D52+drdp!M52)*XYM1!$B52+(drdp!G52+drdp!P52)*XYM1!$C52+(drdp!J52+drdp!S52)*XYM1!$D52)</f>
        <v>-3.0726037440478974E-2</v>
      </c>
      <c r="H52" s="18">
        <f>Model!$W$33*((drdp!B52)*XYM1!$B52+(drdp!E52)*XYM1!$C52+(drdp!H52)*XYM1!$D52)</f>
        <v>1.2891103341922602E-2</v>
      </c>
      <c r="I52" s="18">
        <f>Model!$W$33*((drdp!C52)*XYM1!$B52+(drdp!F52)*XYM1!$C52+(drdp!I52)*XYM1!$D52)</f>
        <v>0</v>
      </c>
      <c r="J52" s="18">
        <f>Model!$W$33*((drdp!D52)*XYM1!$B52+(drdp!G52)*XYM1!$C52+(drdp!J52)*XYM1!$D52)</f>
        <v>-1.5363018720239487E-2</v>
      </c>
      <c r="K52" s="21">
        <f>SUM(E$3:E51)+H52</f>
        <v>0.61825924907932306</v>
      </c>
      <c r="L52" s="21">
        <f>SUM(F$3:F51)+I52</f>
        <v>0</v>
      </c>
      <c r="M52" s="21">
        <f>SUM(G$3:G51)+J52</f>
        <v>-0.54580238217136745</v>
      </c>
      <c r="N52" s="21"/>
      <c r="O52" s="21"/>
      <c r="P52" s="21"/>
      <c r="Q52" s="19">
        <f t="shared" si="1"/>
        <v>0.38224449907212843</v>
      </c>
      <c r="R52" s="19">
        <f t="shared" si="2"/>
        <v>0</v>
      </c>
      <c r="S52" s="19">
        <f t="shared" si="3"/>
        <v>0.29790024038393947</v>
      </c>
      <c r="T52" s="19">
        <f t="shared" si="4"/>
        <v>0</v>
      </c>
      <c r="U52" s="19">
        <f t="shared" si="5"/>
        <v>-0.33744737094697536</v>
      </c>
      <c r="V52" s="19">
        <f t="shared" si="6"/>
        <v>0</v>
      </c>
      <c r="Y52" s="69"/>
    </row>
    <row r="53" spans="1:25" x14ac:dyDescent="0.25">
      <c r="A53" s="26">
        <f>Wellpath!E53</f>
        <v>1440</v>
      </c>
      <c r="B53" s="22">
        <v>0</v>
      </c>
      <c r="C53" s="22">
        <f>SIN(Wellpath!$L53)</f>
        <v>0.76604444311897801</v>
      </c>
      <c r="D53" s="22">
        <v>0</v>
      </c>
      <c r="E53" s="20">
        <f>Model!$W$33*((drdp!B53+drdp!K53)*XYM1!$B53+(drdp!E53+drdp!N53)*XYM1!$C53+(drdp!H53+drdp!Q53)*XYM1!$D53)</f>
        <v>2.5782206683845205E-2</v>
      </c>
      <c r="F53" s="20">
        <f>Model!$W$33*((drdp!C53+drdp!L53)*XYM1!$B53+(drdp!F53+drdp!O53)*XYM1!$C53+(drdp!I53+drdp!R53)*XYM1!$D53)</f>
        <v>0</v>
      </c>
      <c r="G53" s="20">
        <f>Model!$W$33*((drdp!D53+drdp!M53)*XYM1!$B53+(drdp!G53+drdp!P53)*XYM1!$C53+(drdp!J53+drdp!S53)*XYM1!$D53)</f>
        <v>-3.0726037440478974E-2</v>
      </c>
      <c r="H53" s="18">
        <f>Model!$W$33*((drdp!B53)*XYM1!$B53+(drdp!E53)*XYM1!$C53+(drdp!H53)*XYM1!$D53)</f>
        <v>1.2891103341922602E-2</v>
      </c>
      <c r="I53" s="18">
        <f>Model!$W$33*((drdp!C53)*XYM1!$B53+(drdp!F53)*XYM1!$C53+(drdp!I53)*XYM1!$D53)</f>
        <v>0</v>
      </c>
      <c r="J53" s="18">
        <f>Model!$W$33*((drdp!D53)*XYM1!$B53+(drdp!G53)*XYM1!$C53+(drdp!J53)*XYM1!$D53)</f>
        <v>-1.5363018720239487E-2</v>
      </c>
      <c r="K53" s="21">
        <f>SUM(E$3:E52)+H53</f>
        <v>0.64404145576316829</v>
      </c>
      <c r="L53" s="21">
        <f>SUM(F$3:F52)+I53</f>
        <v>0</v>
      </c>
      <c r="M53" s="21">
        <f>SUM(G$3:G52)+J53</f>
        <v>-0.57652841961184642</v>
      </c>
      <c r="N53" s="21"/>
      <c r="O53" s="21"/>
      <c r="P53" s="21"/>
      <c r="Q53" s="19">
        <f t="shared" si="1"/>
        <v>0.41478939674154108</v>
      </c>
      <c r="R53" s="19">
        <f t="shared" si="2"/>
        <v>0</v>
      </c>
      <c r="S53" s="19">
        <f t="shared" si="3"/>
        <v>0.33238501862013325</v>
      </c>
      <c r="T53" s="19">
        <f t="shared" si="4"/>
        <v>0</v>
      </c>
      <c r="U53" s="19">
        <f t="shared" si="5"/>
        <v>-0.37130820265565229</v>
      </c>
      <c r="V53" s="19">
        <f t="shared" si="6"/>
        <v>0</v>
      </c>
      <c r="Y53" s="69"/>
    </row>
    <row r="54" spans="1:25" x14ac:dyDescent="0.25">
      <c r="A54" s="26">
        <f>Wellpath!E54</f>
        <v>1470</v>
      </c>
      <c r="B54" s="22">
        <v>0</v>
      </c>
      <c r="C54" s="22">
        <f>SIN(Wellpath!$L54)</f>
        <v>0.76604444311897801</v>
      </c>
      <c r="D54" s="22">
        <v>0</v>
      </c>
      <c r="E54" s="20">
        <f>Model!$W$33*((drdp!B54+drdp!K54)*XYM1!$B54+(drdp!E54+drdp!N54)*XYM1!$C54+(drdp!H54+drdp!Q54)*XYM1!$D54)</f>
        <v>2.5782206683845205E-2</v>
      </c>
      <c r="F54" s="20">
        <f>Model!$W$33*((drdp!C54+drdp!L54)*XYM1!$B54+(drdp!F54+drdp!O54)*XYM1!$C54+(drdp!I54+drdp!R54)*XYM1!$D54)</f>
        <v>0</v>
      </c>
      <c r="G54" s="20">
        <f>Model!$W$33*((drdp!D54+drdp!M54)*XYM1!$B54+(drdp!G54+drdp!P54)*XYM1!$C54+(drdp!J54+drdp!S54)*XYM1!$D54)</f>
        <v>-3.0726037440478974E-2</v>
      </c>
      <c r="H54" s="18">
        <f>Model!$W$33*((drdp!B54)*XYM1!$B54+(drdp!E54)*XYM1!$C54+(drdp!H54)*XYM1!$D54)</f>
        <v>1.2891103341922602E-2</v>
      </c>
      <c r="I54" s="18">
        <f>Model!$W$33*((drdp!C54)*XYM1!$B54+(drdp!F54)*XYM1!$C54+(drdp!I54)*XYM1!$D54)</f>
        <v>0</v>
      </c>
      <c r="J54" s="18">
        <f>Model!$W$33*((drdp!D54)*XYM1!$B54+(drdp!G54)*XYM1!$C54+(drdp!J54)*XYM1!$D54)</f>
        <v>-1.5363018720239487E-2</v>
      </c>
      <c r="K54" s="21">
        <f>SUM(E$3:E53)+H54</f>
        <v>0.66982366244701352</v>
      </c>
      <c r="L54" s="21">
        <f>SUM(F$3:F53)+I54</f>
        <v>0</v>
      </c>
      <c r="M54" s="21">
        <f>SUM(G$3:G53)+J54</f>
        <v>-0.60725445705232539</v>
      </c>
      <c r="N54" s="21"/>
      <c r="O54" s="21"/>
      <c r="P54" s="21"/>
      <c r="Q54" s="19">
        <f t="shared" si="1"/>
        <v>0.44866373877393073</v>
      </c>
      <c r="R54" s="19">
        <f t="shared" si="2"/>
        <v>0</v>
      </c>
      <c r="S54" s="19">
        <f t="shared" si="3"/>
        <v>0.36875797560991452</v>
      </c>
      <c r="T54" s="19">
        <f t="shared" si="4"/>
        <v>0</v>
      </c>
      <c r="U54" s="19">
        <f t="shared" si="5"/>
        <v>-0.40675340446006125</v>
      </c>
      <c r="V54" s="19">
        <f t="shared" si="6"/>
        <v>0</v>
      </c>
      <c r="Y54" s="69"/>
    </row>
    <row r="55" spans="1:25" x14ac:dyDescent="0.25">
      <c r="A55" s="26">
        <f>Wellpath!E55</f>
        <v>1500</v>
      </c>
      <c r="B55" s="22">
        <v>0</v>
      </c>
      <c r="C55" s="22">
        <f>SIN(Wellpath!$L55)</f>
        <v>0.76604444311897801</v>
      </c>
      <c r="D55" s="22">
        <v>0</v>
      </c>
      <c r="E55" s="20">
        <f>Model!$W$33*((drdp!B55+drdp!K55)*XYM1!$B55+(drdp!E55+drdp!N55)*XYM1!$C55+(drdp!H55+drdp!Q55)*XYM1!$D55)</f>
        <v>2.5782206683845205E-2</v>
      </c>
      <c r="F55" s="20">
        <f>Model!$W$33*((drdp!C55+drdp!L55)*XYM1!$B55+(drdp!F55+drdp!O55)*XYM1!$C55+(drdp!I55+drdp!R55)*XYM1!$D55)</f>
        <v>0</v>
      </c>
      <c r="G55" s="20">
        <f>Model!$W$33*((drdp!D55+drdp!M55)*XYM1!$B55+(drdp!G55+drdp!P55)*XYM1!$C55+(drdp!J55+drdp!S55)*XYM1!$D55)</f>
        <v>-3.0726037440478974E-2</v>
      </c>
      <c r="H55" s="18">
        <f>Model!$W$33*((drdp!B55)*XYM1!$B55+(drdp!E55)*XYM1!$C55+(drdp!H55)*XYM1!$D55)</f>
        <v>1.2891103341922602E-2</v>
      </c>
      <c r="I55" s="18">
        <f>Model!$W$33*((drdp!C55)*XYM1!$B55+(drdp!F55)*XYM1!$C55+(drdp!I55)*XYM1!$D55)</f>
        <v>0</v>
      </c>
      <c r="J55" s="18">
        <f>Model!$W$33*((drdp!D55)*XYM1!$B55+(drdp!G55)*XYM1!$C55+(drdp!J55)*XYM1!$D55)</f>
        <v>-1.5363018720239487E-2</v>
      </c>
      <c r="K55" s="21">
        <f>SUM(E$3:E54)+H55</f>
        <v>0.69560586913085876</v>
      </c>
      <c r="L55" s="21">
        <f>SUM(F$3:F54)+I55</f>
        <v>0</v>
      </c>
      <c r="M55" s="21">
        <f>SUM(G$3:G54)+J55</f>
        <v>-0.63798049449280436</v>
      </c>
      <c r="N55" s="21"/>
      <c r="O55" s="21"/>
      <c r="P55" s="21"/>
      <c r="Q55" s="19">
        <f t="shared" si="1"/>
        <v>0.48386752516929737</v>
      </c>
      <c r="R55" s="19">
        <f t="shared" si="2"/>
        <v>0</v>
      </c>
      <c r="S55" s="19">
        <f t="shared" si="3"/>
        <v>0.40701911135328317</v>
      </c>
      <c r="T55" s="19">
        <f t="shared" si="4"/>
        <v>0</v>
      </c>
      <c r="U55" s="19">
        <f t="shared" si="5"/>
        <v>-0.44378297636020225</v>
      </c>
      <c r="V55" s="19">
        <f t="shared" si="6"/>
        <v>0</v>
      </c>
      <c r="Y55" s="69"/>
    </row>
    <row r="56" spans="1:25" x14ac:dyDescent="0.25">
      <c r="A56" s="26">
        <f>Wellpath!E56</f>
        <v>1530</v>
      </c>
      <c r="B56" s="22">
        <v>0</v>
      </c>
      <c r="C56" s="22">
        <f>SIN(Wellpath!$L56)</f>
        <v>0.76604444311897801</v>
      </c>
      <c r="D56" s="22">
        <v>0</v>
      </c>
      <c r="E56" s="20">
        <f>Model!$W$33*((drdp!B56+drdp!K56)*XYM1!$B56+(drdp!E56+drdp!N56)*XYM1!$C56+(drdp!H56+drdp!Q56)*XYM1!$D56)</f>
        <v>2.5782206683845205E-2</v>
      </c>
      <c r="F56" s="20">
        <f>Model!$W$33*((drdp!C56+drdp!L56)*XYM1!$B56+(drdp!F56+drdp!O56)*XYM1!$C56+(drdp!I56+drdp!R56)*XYM1!$D56)</f>
        <v>0</v>
      </c>
      <c r="G56" s="20">
        <f>Model!$W$33*((drdp!D56+drdp!M56)*XYM1!$B56+(drdp!G56+drdp!P56)*XYM1!$C56+(drdp!J56+drdp!S56)*XYM1!$D56)</f>
        <v>-3.0726037440478974E-2</v>
      </c>
      <c r="H56" s="18">
        <f>Model!$W$33*((drdp!B56)*XYM1!$B56+(drdp!E56)*XYM1!$C56+(drdp!H56)*XYM1!$D56)</f>
        <v>1.2891103341922602E-2</v>
      </c>
      <c r="I56" s="18">
        <f>Model!$W$33*((drdp!C56)*XYM1!$B56+(drdp!F56)*XYM1!$C56+(drdp!I56)*XYM1!$D56)</f>
        <v>0</v>
      </c>
      <c r="J56" s="18">
        <f>Model!$W$33*((drdp!D56)*XYM1!$B56+(drdp!G56)*XYM1!$C56+(drdp!J56)*XYM1!$D56)</f>
        <v>-1.5363018720239487E-2</v>
      </c>
      <c r="K56" s="21">
        <f>SUM(E$3:E55)+H56</f>
        <v>0.72138807581470399</v>
      </c>
      <c r="L56" s="21">
        <f>SUM(F$3:F55)+I56</f>
        <v>0</v>
      </c>
      <c r="M56" s="21">
        <f>SUM(G$3:G55)+J56</f>
        <v>-0.66870653193328333</v>
      </c>
      <c r="N56" s="21"/>
      <c r="O56" s="21"/>
      <c r="P56" s="21"/>
      <c r="Q56" s="19">
        <f t="shared" si="1"/>
        <v>0.52040075592764112</v>
      </c>
      <c r="R56" s="19">
        <f t="shared" si="2"/>
        <v>0</v>
      </c>
      <c r="S56" s="19">
        <f t="shared" si="3"/>
        <v>0.4471684258502393</v>
      </c>
      <c r="T56" s="19">
        <f t="shared" si="4"/>
        <v>0</v>
      </c>
      <c r="U56" s="19">
        <f t="shared" si="5"/>
        <v>-0.48239691835607518</v>
      </c>
      <c r="V56" s="19">
        <f t="shared" si="6"/>
        <v>0</v>
      </c>
      <c r="Y56" s="69"/>
    </row>
    <row r="57" spans="1:25" x14ac:dyDescent="0.25">
      <c r="A57" s="26">
        <f>Wellpath!E57</f>
        <v>1560</v>
      </c>
      <c r="B57" s="22">
        <v>0</v>
      </c>
      <c r="C57" s="22">
        <f>SIN(Wellpath!$L57)</f>
        <v>0.76604444311897801</v>
      </c>
      <c r="D57" s="22">
        <v>0</v>
      </c>
      <c r="E57" s="20">
        <f>Model!$W$33*((drdp!B57+drdp!K57)*XYM1!$B57+(drdp!E57+drdp!N57)*XYM1!$C57+(drdp!H57+drdp!Q57)*XYM1!$D57)</f>
        <v>2.5782206683845205E-2</v>
      </c>
      <c r="F57" s="20">
        <f>Model!$W$33*((drdp!C57+drdp!L57)*XYM1!$B57+(drdp!F57+drdp!O57)*XYM1!$C57+(drdp!I57+drdp!R57)*XYM1!$D57)</f>
        <v>0</v>
      </c>
      <c r="G57" s="20">
        <f>Model!$W$33*((drdp!D57+drdp!M57)*XYM1!$B57+(drdp!G57+drdp!P57)*XYM1!$C57+(drdp!J57+drdp!S57)*XYM1!$D57)</f>
        <v>-3.0726037440478974E-2</v>
      </c>
      <c r="H57" s="18">
        <f>Model!$W$33*((drdp!B57)*XYM1!$B57+(drdp!E57)*XYM1!$C57+(drdp!H57)*XYM1!$D57)</f>
        <v>1.2891103341922602E-2</v>
      </c>
      <c r="I57" s="18">
        <f>Model!$W$33*((drdp!C57)*XYM1!$B57+(drdp!F57)*XYM1!$C57+(drdp!I57)*XYM1!$D57)</f>
        <v>0</v>
      </c>
      <c r="J57" s="18">
        <f>Model!$W$33*((drdp!D57)*XYM1!$B57+(drdp!G57)*XYM1!$C57+(drdp!J57)*XYM1!$D57)</f>
        <v>-1.5363018720239487E-2</v>
      </c>
      <c r="K57" s="21">
        <f>SUM(E$3:E56)+H57</f>
        <v>0.74717028249854922</v>
      </c>
      <c r="L57" s="21">
        <f>SUM(F$3:F56)+I57</f>
        <v>0</v>
      </c>
      <c r="M57" s="21">
        <f>SUM(G$3:G56)+J57</f>
        <v>-0.6994325693737623</v>
      </c>
      <c r="N57" s="21"/>
      <c r="O57" s="21"/>
      <c r="P57" s="21"/>
      <c r="Q57" s="19">
        <f t="shared" si="1"/>
        <v>0.55826343104896181</v>
      </c>
      <c r="R57" s="19">
        <f t="shared" si="2"/>
        <v>0</v>
      </c>
      <c r="S57" s="19">
        <f t="shared" si="3"/>
        <v>0.48920591910078282</v>
      </c>
      <c r="T57" s="19">
        <f t="shared" si="4"/>
        <v>0</v>
      </c>
      <c r="U57" s="19">
        <f t="shared" si="5"/>
        <v>-0.52259523044768008</v>
      </c>
      <c r="V57" s="19">
        <f t="shared" si="6"/>
        <v>0</v>
      </c>
      <c r="Y57" s="69"/>
    </row>
    <row r="58" spans="1:25" x14ac:dyDescent="0.25">
      <c r="A58" s="26">
        <f>Wellpath!E58</f>
        <v>1590</v>
      </c>
      <c r="B58" s="22">
        <v>0</v>
      </c>
      <c r="C58" s="22">
        <f>SIN(Wellpath!$L58)</f>
        <v>0.76604444311897801</v>
      </c>
      <c r="D58" s="22">
        <v>0</v>
      </c>
      <c r="E58" s="20">
        <f>Model!$W$33*((drdp!B58+drdp!K58)*XYM1!$B58+(drdp!E58+drdp!N58)*XYM1!$C58+(drdp!H58+drdp!Q58)*XYM1!$D58)</f>
        <v>2.5782206683845205E-2</v>
      </c>
      <c r="F58" s="20">
        <f>Model!$W$33*((drdp!C58+drdp!L58)*XYM1!$B58+(drdp!F58+drdp!O58)*XYM1!$C58+(drdp!I58+drdp!R58)*XYM1!$D58)</f>
        <v>0</v>
      </c>
      <c r="G58" s="20">
        <f>Model!$W$33*((drdp!D58+drdp!M58)*XYM1!$B58+(drdp!G58+drdp!P58)*XYM1!$C58+(drdp!J58+drdp!S58)*XYM1!$D58)</f>
        <v>-3.0726037440478974E-2</v>
      </c>
      <c r="H58" s="18">
        <f>Model!$W$33*((drdp!B58)*XYM1!$B58+(drdp!E58)*XYM1!$C58+(drdp!H58)*XYM1!$D58)</f>
        <v>1.2891103341922602E-2</v>
      </c>
      <c r="I58" s="18">
        <f>Model!$W$33*((drdp!C58)*XYM1!$B58+(drdp!F58)*XYM1!$C58+(drdp!I58)*XYM1!$D58)</f>
        <v>0</v>
      </c>
      <c r="J58" s="18">
        <f>Model!$W$33*((drdp!D58)*XYM1!$B58+(drdp!G58)*XYM1!$C58+(drdp!J58)*XYM1!$D58)</f>
        <v>-1.5363018720239487E-2</v>
      </c>
      <c r="K58" s="21">
        <f>SUM(E$3:E57)+H58</f>
        <v>0.77295248918239445</v>
      </c>
      <c r="L58" s="21">
        <f>SUM(F$3:F57)+I58</f>
        <v>0</v>
      </c>
      <c r="M58" s="21">
        <f>SUM(G$3:G57)+J58</f>
        <v>-0.73015860681424127</v>
      </c>
      <c r="N58" s="21"/>
      <c r="O58" s="21"/>
      <c r="P58" s="21"/>
      <c r="Q58" s="19">
        <f t="shared" si="1"/>
        <v>0.59745555053325961</v>
      </c>
      <c r="R58" s="19">
        <f t="shared" si="2"/>
        <v>0</v>
      </c>
      <c r="S58" s="19">
        <f t="shared" si="3"/>
        <v>0.53313159110491382</v>
      </c>
      <c r="T58" s="19">
        <f t="shared" si="4"/>
        <v>0</v>
      </c>
      <c r="U58" s="19">
        <f t="shared" si="5"/>
        <v>-0.56437791263501702</v>
      </c>
      <c r="V58" s="19">
        <f t="shared" si="6"/>
        <v>0</v>
      </c>
      <c r="Y58" s="69"/>
    </row>
    <row r="59" spans="1:25" x14ac:dyDescent="0.25">
      <c r="A59" s="26">
        <f>Wellpath!E59</f>
        <v>1620</v>
      </c>
      <c r="B59" s="22">
        <v>0</v>
      </c>
      <c r="C59" s="22">
        <f>SIN(Wellpath!$L59)</f>
        <v>0.76604444311897801</v>
      </c>
      <c r="D59" s="22">
        <v>0</v>
      </c>
      <c r="E59" s="20">
        <f>Model!$W$33*((drdp!B59+drdp!K59)*XYM1!$B59+(drdp!E59+drdp!N59)*XYM1!$C59+(drdp!H59+drdp!Q59)*XYM1!$D59)</f>
        <v>2.5782206683845205E-2</v>
      </c>
      <c r="F59" s="20">
        <f>Model!$W$33*((drdp!C59+drdp!L59)*XYM1!$B59+(drdp!F59+drdp!O59)*XYM1!$C59+(drdp!I59+drdp!R59)*XYM1!$D59)</f>
        <v>0</v>
      </c>
      <c r="G59" s="20">
        <f>Model!$W$33*((drdp!D59+drdp!M59)*XYM1!$B59+(drdp!G59+drdp!P59)*XYM1!$C59+(drdp!J59+drdp!S59)*XYM1!$D59)</f>
        <v>-3.0726037440478974E-2</v>
      </c>
      <c r="H59" s="18">
        <f>Model!$W$33*((drdp!B59)*XYM1!$B59+(drdp!E59)*XYM1!$C59+(drdp!H59)*XYM1!$D59)</f>
        <v>1.2891103341922602E-2</v>
      </c>
      <c r="I59" s="18">
        <f>Model!$W$33*((drdp!C59)*XYM1!$B59+(drdp!F59)*XYM1!$C59+(drdp!I59)*XYM1!$D59)</f>
        <v>0</v>
      </c>
      <c r="J59" s="18">
        <f>Model!$W$33*((drdp!D59)*XYM1!$B59+(drdp!G59)*XYM1!$C59+(drdp!J59)*XYM1!$D59)</f>
        <v>-1.5363018720239487E-2</v>
      </c>
      <c r="K59" s="21">
        <f>SUM(E$3:E58)+H59</f>
        <v>0.79873469586623969</v>
      </c>
      <c r="L59" s="21">
        <f>SUM(F$3:F58)+I59</f>
        <v>0</v>
      </c>
      <c r="M59" s="21">
        <f>SUM(G$3:G58)+J59</f>
        <v>-0.76088464425472024</v>
      </c>
      <c r="N59" s="21"/>
      <c r="O59" s="21"/>
      <c r="P59" s="21"/>
      <c r="Q59" s="19">
        <f t="shared" si="1"/>
        <v>0.63797711438053439</v>
      </c>
      <c r="R59" s="19">
        <f t="shared" si="2"/>
        <v>0</v>
      </c>
      <c r="S59" s="19">
        <f t="shared" si="3"/>
        <v>0.57894544186263219</v>
      </c>
      <c r="T59" s="19">
        <f t="shared" si="4"/>
        <v>0</v>
      </c>
      <c r="U59" s="19">
        <f t="shared" si="5"/>
        <v>-0.60774496491808594</v>
      </c>
      <c r="V59" s="19">
        <f t="shared" si="6"/>
        <v>0</v>
      </c>
      <c r="Y59" s="69"/>
    </row>
    <row r="60" spans="1:25" x14ac:dyDescent="0.25">
      <c r="A60" s="26">
        <f>Wellpath!E60</f>
        <v>1650</v>
      </c>
      <c r="B60" s="22">
        <v>0</v>
      </c>
      <c r="C60" s="22">
        <f>SIN(Wellpath!$L60)</f>
        <v>0.76604444311897801</v>
      </c>
      <c r="D60" s="22">
        <v>0</v>
      </c>
      <c r="E60" s="20">
        <f>Model!$W$33*((drdp!B60+drdp!K60)*XYM1!$B60+(drdp!E60+drdp!N60)*XYM1!$C60+(drdp!H60+drdp!Q60)*XYM1!$D60)</f>
        <v>2.5782206683845205E-2</v>
      </c>
      <c r="F60" s="20">
        <f>Model!$W$33*((drdp!C60+drdp!L60)*XYM1!$B60+(drdp!F60+drdp!O60)*XYM1!$C60+(drdp!I60+drdp!R60)*XYM1!$D60)</f>
        <v>0</v>
      </c>
      <c r="G60" s="20">
        <f>Model!$W$33*((drdp!D60+drdp!M60)*XYM1!$B60+(drdp!G60+drdp!P60)*XYM1!$C60+(drdp!J60+drdp!S60)*XYM1!$D60)</f>
        <v>-3.0726037440478974E-2</v>
      </c>
      <c r="H60" s="18">
        <f>Model!$W$33*((drdp!B60)*XYM1!$B60+(drdp!E60)*XYM1!$C60+(drdp!H60)*XYM1!$D60)</f>
        <v>1.2891103341922602E-2</v>
      </c>
      <c r="I60" s="18">
        <f>Model!$W$33*((drdp!C60)*XYM1!$B60+(drdp!F60)*XYM1!$C60+(drdp!I60)*XYM1!$D60)</f>
        <v>0</v>
      </c>
      <c r="J60" s="18">
        <f>Model!$W$33*((drdp!D60)*XYM1!$B60+(drdp!G60)*XYM1!$C60+(drdp!J60)*XYM1!$D60)</f>
        <v>-1.5363018720239487E-2</v>
      </c>
      <c r="K60" s="21">
        <f>SUM(E$3:E59)+H60</f>
        <v>0.82451690255008492</v>
      </c>
      <c r="L60" s="21">
        <f>SUM(F$3:F59)+I60</f>
        <v>0</v>
      </c>
      <c r="M60" s="21">
        <f>SUM(G$3:G59)+J60</f>
        <v>-0.79161068169519921</v>
      </c>
      <c r="N60" s="21"/>
      <c r="O60" s="21"/>
      <c r="P60" s="21"/>
      <c r="Q60" s="19">
        <f t="shared" si="1"/>
        <v>0.67982812259078618</v>
      </c>
      <c r="R60" s="19">
        <f t="shared" si="2"/>
        <v>0</v>
      </c>
      <c r="S60" s="19">
        <f t="shared" si="3"/>
        <v>0.62664747137393806</v>
      </c>
      <c r="T60" s="19">
        <f t="shared" si="4"/>
        <v>0</v>
      </c>
      <c r="U60" s="19">
        <f t="shared" si="5"/>
        <v>-0.65269638729688684</v>
      </c>
      <c r="V60" s="19">
        <f t="shared" si="6"/>
        <v>0</v>
      </c>
      <c r="Y60" s="69"/>
    </row>
    <row r="61" spans="1:25" x14ac:dyDescent="0.25">
      <c r="A61" s="26">
        <f>Wellpath!E61</f>
        <v>1680</v>
      </c>
      <c r="B61" s="22">
        <v>0</v>
      </c>
      <c r="C61" s="22">
        <f>SIN(Wellpath!$L61)</f>
        <v>0.76604444311897801</v>
      </c>
      <c r="D61" s="22">
        <v>0</v>
      </c>
      <c r="E61" s="20">
        <f>Model!$W$33*((drdp!B61+drdp!K61)*XYM1!$B61+(drdp!E61+drdp!N61)*XYM1!$C61+(drdp!H61+drdp!Q61)*XYM1!$D61)</f>
        <v>2.1485172236537665E-2</v>
      </c>
      <c r="F61" s="20">
        <f>Model!$W$33*((drdp!C61+drdp!L61)*XYM1!$B61+(drdp!F61+drdp!O61)*XYM1!$C61+(drdp!I61+drdp!R61)*XYM1!$D61)</f>
        <v>0</v>
      </c>
      <c r="G61" s="20">
        <f>Model!$W$33*((drdp!D61+drdp!M61)*XYM1!$B61+(drdp!G61+drdp!P61)*XYM1!$C61+(drdp!J61+drdp!S61)*XYM1!$D61)</f>
        <v>-2.5605031200399142E-2</v>
      </c>
      <c r="H61" s="18">
        <f>Model!$W$33*((drdp!B61)*XYM1!$B61+(drdp!E61)*XYM1!$C61+(drdp!H61)*XYM1!$D61)</f>
        <v>1.2891103341922602E-2</v>
      </c>
      <c r="I61" s="18">
        <f>Model!$W$33*((drdp!C61)*XYM1!$B61+(drdp!F61)*XYM1!$C61+(drdp!I61)*XYM1!$D61)</f>
        <v>0</v>
      </c>
      <c r="J61" s="18">
        <f>Model!$W$33*((drdp!D61)*XYM1!$B61+(drdp!G61)*XYM1!$C61+(drdp!J61)*XYM1!$D61)</f>
        <v>-1.5363018720239487E-2</v>
      </c>
      <c r="K61" s="21">
        <f>SUM(E$3:E60)+H61</f>
        <v>0.85029910923393015</v>
      </c>
      <c r="L61" s="21">
        <f>SUM(F$3:F60)+I61</f>
        <v>0</v>
      </c>
      <c r="M61" s="21">
        <f>SUM(G$3:G60)+J61</f>
        <v>-0.82233671913567818</v>
      </c>
      <c r="N61" s="21"/>
      <c r="O61" s="21"/>
      <c r="P61" s="21"/>
      <c r="Q61" s="19">
        <f t="shared" si="1"/>
        <v>0.72300857516401507</v>
      </c>
      <c r="R61" s="19">
        <f t="shared" si="2"/>
        <v>0</v>
      </c>
      <c r="S61" s="19">
        <f t="shared" si="3"/>
        <v>0.6762376796388313</v>
      </c>
      <c r="T61" s="19">
        <f t="shared" si="4"/>
        <v>0</v>
      </c>
      <c r="U61" s="19">
        <f t="shared" si="5"/>
        <v>-0.69923217977141972</v>
      </c>
      <c r="V61" s="19">
        <f t="shared" si="6"/>
        <v>0</v>
      </c>
      <c r="Y61" s="69"/>
    </row>
    <row r="62" spans="1:25" x14ac:dyDescent="0.25">
      <c r="A62" s="26">
        <f>Wellpath!E62</f>
        <v>1700</v>
      </c>
      <c r="B62" s="22">
        <v>0</v>
      </c>
      <c r="C62" s="22">
        <f>SIN(Wellpath!$L62)</f>
        <v>0.76604444311897801</v>
      </c>
      <c r="D62" s="22">
        <v>0</v>
      </c>
      <c r="E62" s="20">
        <f>Model!$W$33*((drdp!B62+drdp!K62)*XYM1!$B62+(drdp!E62+drdp!N62)*XYM1!$C62+(drdp!H62+drdp!Q62)*XYM1!$D62)</f>
        <v>1.2891103341922602E-2</v>
      </c>
      <c r="F62" s="20">
        <f>Model!$W$33*((drdp!C62+drdp!L62)*XYM1!$B62+(drdp!F62+drdp!O62)*XYM1!$C62+(drdp!I62+drdp!R62)*XYM1!$D62)</f>
        <v>0</v>
      </c>
      <c r="G62" s="20">
        <f>Model!$W$33*((drdp!D62+drdp!M62)*XYM1!$B62+(drdp!G62+drdp!P62)*XYM1!$C62+(drdp!J62+drdp!S62)*XYM1!$D62)</f>
        <v>-1.5363018720239487E-2</v>
      </c>
      <c r="H62" s="18">
        <f>Model!$W$33*((drdp!B62)*XYM1!$B62+(drdp!E62)*XYM1!$C62+(drdp!H62)*XYM1!$D62)</f>
        <v>8.5940688946150694E-3</v>
      </c>
      <c r="I62" s="18">
        <f>Model!$W$33*((drdp!C62)*XYM1!$B62+(drdp!F62)*XYM1!$C62+(drdp!I62)*XYM1!$D62)</f>
        <v>0</v>
      </c>
      <c r="J62" s="18">
        <f>Model!$W$33*((drdp!D62)*XYM1!$B62+(drdp!G62)*XYM1!$C62+(drdp!J62)*XYM1!$D62)</f>
        <v>-1.0242012480159657E-2</v>
      </c>
      <c r="K62" s="21">
        <f>SUM(E$3:E61)+H62</f>
        <v>0.86748724702316038</v>
      </c>
      <c r="L62" s="21">
        <f>SUM(F$3:F61)+I62</f>
        <v>0</v>
      </c>
      <c r="M62" s="21">
        <f>SUM(G$3:G61)+J62</f>
        <v>-0.8428207440959975</v>
      </c>
      <c r="N62" s="21"/>
      <c r="O62" s="21"/>
      <c r="P62" s="21"/>
      <c r="Q62" s="19">
        <f t="shared" si="1"/>
        <v>0.75253412374782169</v>
      </c>
      <c r="R62" s="19">
        <f t="shared" si="2"/>
        <v>0</v>
      </c>
      <c r="S62" s="19">
        <f t="shared" si="3"/>
        <v>0.7103468066785309</v>
      </c>
      <c r="T62" s="19">
        <f t="shared" si="4"/>
        <v>0</v>
      </c>
      <c r="U62" s="19">
        <f t="shared" si="5"/>
        <v>-0.73113624702984847</v>
      </c>
      <c r="V62" s="19">
        <f t="shared" si="6"/>
        <v>0</v>
      </c>
      <c r="Y62" s="69"/>
    </row>
    <row r="63" spans="1:25" x14ac:dyDescent="0.25">
      <c r="A63" s="26">
        <f>Wellpath!E63</f>
        <v>1710</v>
      </c>
      <c r="B63" s="22">
        <v>0</v>
      </c>
      <c r="C63" s="22">
        <f>SIN(Wellpath!$L63)</f>
        <v>0.75847567018445217</v>
      </c>
      <c r="D63" s="22">
        <v>0</v>
      </c>
      <c r="E63" s="20">
        <f>Model!$W$33*((drdp!B63+drdp!K63)*XYM1!$B63+(drdp!E63+drdp!N63)*XYM1!$C63+(drdp!H63+drdp!Q63)*XYM1!$D63)</f>
        <v>1.725431182340623E-2</v>
      </c>
      <c r="F63" s="20">
        <f>Model!$W$33*((drdp!C63+drdp!L63)*XYM1!$B63+(drdp!F63+drdp!O63)*XYM1!$C63+(drdp!I63+drdp!R63)*XYM1!$D63)</f>
        <v>0</v>
      </c>
      <c r="G63" s="20">
        <f>Model!$W$33*((drdp!D63+drdp!M63)*XYM1!$B63+(drdp!G63+drdp!P63)*XYM1!$C63+(drdp!J63+drdp!S63)*XYM1!$D63)</f>
        <v>-2.0081246721860173E-2</v>
      </c>
      <c r="H63" s="18">
        <f>Model!$W$33*((drdp!B63)*XYM1!$B63+(drdp!E63)*XYM1!$C63+(drdp!H63)*XYM1!$D63)</f>
        <v>4.3135779558515575E-3</v>
      </c>
      <c r="I63" s="18">
        <f>Model!$W$33*((drdp!C63)*XYM1!$B63+(drdp!F63)*XYM1!$C63+(drdp!I63)*XYM1!$D63)</f>
        <v>0</v>
      </c>
      <c r="J63" s="18">
        <f>Model!$W$33*((drdp!D63)*XYM1!$B63+(drdp!G63)*XYM1!$C63+(drdp!J63)*XYM1!$D63)</f>
        <v>-5.0203116804650432E-3</v>
      </c>
      <c r="K63" s="21">
        <f>SUM(E$3:E62)+H63</f>
        <v>0.87609785942631935</v>
      </c>
      <c r="L63" s="21">
        <f>SUM(F$3:F62)+I63</f>
        <v>0</v>
      </c>
      <c r="M63" s="21">
        <f>SUM(G$3:G62)+J63</f>
        <v>-0.85296206201654234</v>
      </c>
      <c r="N63" s="21"/>
      <c r="O63" s="21"/>
      <c r="P63" s="21"/>
      <c r="Q63" s="19">
        <f t="shared" si="1"/>
        <v>0.7675474592913788</v>
      </c>
      <c r="R63" s="19">
        <f t="shared" si="2"/>
        <v>0</v>
      </c>
      <c r="S63" s="19">
        <f t="shared" si="3"/>
        <v>0.72754427923951182</v>
      </c>
      <c r="T63" s="19">
        <f t="shared" si="4"/>
        <v>0</v>
      </c>
      <c r="U63" s="19">
        <f t="shared" si="5"/>
        <v>-0.74727823670455218</v>
      </c>
      <c r="V63" s="19">
        <f t="shared" si="6"/>
        <v>0</v>
      </c>
      <c r="Y63" s="69"/>
    </row>
    <row r="64" spans="1:25" x14ac:dyDescent="0.25">
      <c r="A64" s="26">
        <f>Wellpath!E64</f>
        <v>1740</v>
      </c>
      <c r="B64" s="22">
        <v>0</v>
      </c>
      <c r="C64" s="22">
        <f>SIN(Wellpath!$L64)</f>
        <v>0.73526957796603609</v>
      </c>
      <c r="D64" s="22">
        <v>0</v>
      </c>
      <c r="E64" s="20">
        <f>Model!$W$33*((drdp!B64+drdp!K64)*XYM1!$B64+(drdp!E64+drdp!N64)*XYM1!$C64+(drdp!H64+drdp!Q64)*XYM1!$D64)</f>
        <v>2.6093397007934806E-2</v>
      </c>
      <c r="F64" s="20">
        <f>Model!$W$33*((drdp!C64+drdp!L64)*XYM1!$B64+(drdp!F64+drdp!O64)*XYM1!$C64+(drdp!I64+drdp!R64)*XYM1!$D64)</f>
        <v>0</v>
      </c>
      <c r="G64" s="20">
        <f>Model!$W$33*((drdp!D64+drdp!M64)*XYM1!$B64+(drdp!G64+drdp!P64)*XYM1!$C64+(drdp!J64+drdp!S64)*XYM1!$D64)</f>
        <v>-2.8306867811733652E-2</v>
      </c>
      <c r="H64" s="18">
        <f>Model!$W$33*((drdp!B64)*XYM1!$B64+(drdp!E64)*XYM1!$C64+(drdp!H64)*XYM1!$D64)</f>
        <v>1.3046698503967403E-2</v>
      </c>
      <c r="I64" s="18">
        <f>Model!$W$33*((drdp!C64)*XYM1!$B64+(drdp!F64)*XYM1!$C64+(drdp!I64)*XYM1!$D64)</f>
        <v>0</v>
      </c>
      <c r="J64" s="18">
        <f>Model!$W$33*((drdp!D64)*XYM1!$B64+(drdp!G64)*XYM1!$C64+(drdp!J64)*XYM1!$D64)</f>
        <v>-1.4153433905866826E-2</v>
      </c>
      <c r="K64" s="21">
        <f>SUM(E$3:E63)+H64</f>
        <v>0.90208529179784147</v>
      </c>
      <c r="L64" s="21">
        <f>SUM(F$3:F63)+I64</f>
        <v>0</v>
      </c>
      <c r="M64" s="21">
        <f>SUM(G$3:G63)+J64</f>
        <v>-0.88217643096380438</v>
      </c>
      <c r="N64" s="21"/>
      <c r="O64" s="21"/>
      <c r="P64" s="21"/>
      <c r="Q64" s="19">
        <f t="shared" si="1"/>
        <v>0.81375787367799679</v>
      </c>
      <c r="R64" s="19">
        <f t="shared" si="2"/>
        <v>0</v>
      </c>
      <c r="S64" s="19">
        <f t="shared" si="3"/>
        <v>0.77823525534803595</v>
      </c>
      <c r="T64" s="19">
        <f t="shared" si="4"/>
        <v>0</v>
      </c>
      <c r="U64" s="19">
        <f t="shared" si="5"/>
        <v>-0.79579838314316187</v>
      </c>
      <c r="V64" s="19">
        <f t="shared" si="6"/>
        <v>0</v>
      </c>
      <c r="Y64" s="69"/>
    </row>
    <row r="65" spans="1:25" x14ac:dyDescent="0.25">
      <c r="A65" s="26">
        <f>Wellpath!E65</f>
        <v>1770</v>
      </c>
      <c r="B65" s="22">
        <v>0</v>
      </c>
      <c r="C65" s="22">
        <f>SIN(Wellpath!$L65)</f>
        <v>0.71116767302646433</v>
      </c>
      <c r="D65" s="22">
        <v>0</v>
      </c>
      <c r="E65" s="20">
        <f>Model!$W$33*((drdp!B65+drdp!K65)*XYM1!$B65+(drdp!E65+drdp!N65)*XYM1!$C65+(drdp!H65+drdp!Q65)*XYM1!$D65)</f>
        <v>2.6178201873436703E-2</v>
      </c>
      <c r="F65" s="20">
        <f>Model!$W$33*((drdp!C65+drdp!L65)*XYM1!$B65+(drdp!F65+drdp!O65)*XYM1!$C65+(drdp!I65+drdp!R65)*XYM1!$D65)</f>
        <v>0</v>
      </c>
      <c r="G65" s="20">
        <f>Model!$W$33*((drdp!D65+drdp!M65)*XYM1!$B65+(drdp!G65+drdp!P65)*XYM1!$C65+(drdp!J65+drdp!S65)*XYM1!$D65)</f>
        <v>-2.6481503356232179E-2</v>
      </c>
      <c r="H65" s="18">
        <f>Model!$W$33*((drdp!B65)*XYM1!$B65+(drdp!E65)*XYM1!$C65+(drdp!H65)*XYM1!$D65)</f>
        <v>1.3089100936718352E-2</v>
      </c>
      <c r="I65" s="18">
        <f>Model!$W$33*((drdp!C65)*XYM1!$B65+(drdp!F65)*XYM1!$C65+(drdp!I65)*XYM1!$D65)</f>
        <v>0</v>
      </c>
      <c r="J65" s="18">
        <f>Model!$W$33*((drdp!D65)*XYM1!$B65+(drdp!G65)*XYM1!$C65+(drdp!J65)*XYM1!$D65)</f>
        <v>-1.324075167811609E-2</v>
      </c>
      <c r="K65" s="21">
        <f>SUM(E$3:E64)+H65</f>
        <v>0.92822109123852714</v>
      </c>
      <c r="L65" s="21">
        <f>SUM(F$3:F64)+I65</f>
        <v>0</v>
      </c>
      <c r="M65" s="21">
        <f>SUM(G$3:G64)+J65</f>
        <v>-0.90957061654778726</v>
      </c>
      <c r="N65" s="21"/>
      <c r="O65" s="21"/>
      <c r="P65" s="21"/>
      <c r="Q65" s="19">
        <f t="shared" si="1"/>
        <v>0.86159439422004214</v>
      </c>
      <c r="R65" s="19">
        <f t="shared" si="2"/>
        <v>0</v>
      </c>
      <c r="S65" s="19">
        <f t="shared" si="3"/>
        <v>0.8273187064871218</v>
      </c>
      <c r="T65" s="19">
        <f t="shared" si="4"/>
        <v>0</v>
      </c>
      <c r="U65" s="19">
        <f t="shared" si="5"/>
        <v>-0.844282630250487</v>
      </c>
      <c r="V65" s="19">
        <f t="shared" si="6"/>
        <v>0</v>
      </c>
      <c r="Y65" s="69"/>
    </row>
    <row r="66" spans="1:25" x14ac:dyDescent="0.25">
      <c r="A66" s="26">
        <f>Wellpath!E66</f>
        <v>1800</v>
      </c>
      <c r="B66" s="22">
        <v>0</v>
      </c>
      <c r="C66" s="22">
        <f>SIN(Wellpath!$L66)</f>
        <v>0.68619931982429216</v>
      </c>
      <c r="D66" s="22">
        <v>0</v>
      </c>
      <c r="E66" s="20">
        <f>Model!$W$33*((drdp!B66+drdp!K66)*XYM1!$B66+(drdp!E66+drdp!N66)*XYM1!$C66+(drdp!H66+drdp!Q66)*XYM1!$D66)</f>
        <v>2.6135469170834872E-2</v>
      </c>
      <c r="F66" s="20">
        <f>Model!$W$33*((drdp!C66+drdp!L66)*XYM1!$B66+(drdp!F66+drdp!O66)*XYM1!$C66+(drdp!I66+drdp!R66)*XYM1!$D66)</f>
        <v>0</v>
      </c>
      <c r="G66" s="20">
        <f>Model!$W$33*((drdp!D66+drdp!M66)*XYM1!$B66+(drdp!G66+drdp!P66)*XYM1!$C66+(drdp!J66+drdp!S66)*XYM1!$D66)</f>
        <v>-2.465466970842806E-2</v>
      </c>
      <c r="H66" s="18">
        <f>Model!$W$33*((drdp!B66)*XYM1!$B66+(drdp!E66)*XYM1!$C66+(drdp!H66)*XYM1!$D66)</f>
        <v>1.3067734585417436E-2</v>
      </c>
      <c r="I66" s="18">
        <f>Model!$W$33*((drdp!C66)*XYM1!$B66+(drdp!F66)*XYM1!$C66+(drdp!I66)*XYM1!$D66)</f>
        <v>0</v>
      </c>
      <c r="J66" s="18">
        <f>Model!$W$33*((drdp!D66)*XYM1!$B66+(drdp!G66)*XYM1!$C66+(drdp!J66)*XYM1!$D66)</f>
        <v>-1.232733485421403E-2</v>
      </c>
      <c r="K66" s="21">
        <f>SUM(E$3:E65)+H66</f>
        <v>0.95437792676066291</v>
      </c>
      <c r="L66" s="21">
        <f>SUM(F$3:F65)+I66</f>
        <v>0</v>
      </c>
      <c r="M66" s="21">
        <f>SUM(G$3:G65)+J66</f>
        <v>-0.93513870308011737</v>
      </c>
      <c r="N66" s="21"/>
      <c r="O66" s="21"/>
      <c r="P66" s="21"/>
      <c r="Q66" s="19">
        <f t="shared" si="1"/>
        <v>0.9108372270879812</v>
      </c>
      <c r="R66" s="19">
        <f t="shared" si="2"/>
        <v>0</v>
      </c>
      <c r="S66" s="19">
        <f t="shared" si="3"/>
        <v>0.87448439399836397</v>
      </c>
      <c r="T66" s="19">
        <f t="shared" si="4"/>
        <v>0</v>
      </c>
      <c r="U66" s="19">
        <f t="shared" si="5"/>
        <v>-0.8924757366792575</v>
      </c>
      <c r="V66" s="19">
        <f t="shared" si="6"/>
        <v>0</v>
      </c>
      <c r="Y66" s="69"/>
    </row>
    <row r="67" spans="1:25" x14ac:dyDescent="0.25">
      <c r="A67" s="26">
        <f>Wellpath!E67</f>
        <v>1830</v>
      </c>
      <c r="B67" s="22">
        <v>0</v>
      </c>
      <c r="C67" s="22">
        <f>SIN(Wellpath!$L67)</f>
        <v>0.66039493845181618</v>
      </c>
      <c r="D67" s="22">
        <v>0</v>
      </c>
      <c r="E67" s="20">
        <f>Model!$W$33*((drdp!B67+drdp!K67)*XYM1!$B67+(drdp!E67+drdp!N67)*XYM1!$C67+(drdp!H67+drdp!Q67)*XYM1!$D67)</f>
        <v>2.59654070895609E-2</v>
      </c>
      <c r="F67" s="20">
        <f>Model!$W$33*((drdp!C67+drdp!L67)*XYM1!$B67+(drdp!F67+drdp!O67)*XYM1!$C67+(drdp!I67+drdp!R67)*XYM1!$D67)</f>
        <v>0</v>
      </c>
      <c r="G67" s="20">
        <f>Model!$W$33*((drdp!D67+drdp!M67)*XYM1!$B67+(drdp!G67+drdp!P67)*XYM1!$C67+(drdp!J67+drdp!S67)*XYM1!$D67)</f>
        <v>-2.2835267018220706E-2</v>
      </c>
      <c r="H67" s="18">
        <f>Model!$W$33*((drdp!B67)*XYM1!$B67+(drdp!E67)*XYM1!$C67+(drdp!H67)*XYM1!$D67)</f>
        <v>1.298270354478045E-2</v>
      </c>
      <c r="I67" s="18">
        <f>Model!$W$33*((drdp!C67)*XYM1!$B67+(drdp!F67)*XYM1!$C67+(drdp!I67)*XYM1!$D67)</f>
        <v>0</v>
      </c>
      <c r="J67" s="18">
        <f>Model!$W$33*((drdp!D67)*XYM1!$B67+(drdp!G67)*XYM1!$C67+(drdp!J67)*XYM1!$D67)</f>
        <v>-1.1417633509110353E-2</v>
      </c>
      <c r="K67" s="21">
        <f>SUM(E$3:E66)+H67</f>
        <v>0.98042836489086083</v>
      </c>
      <c r="L67" s="21">
        <f>SUM(F$3:F66)+I67</f>
        <v>0</v>
      </c>
      <c r="M67" s="21">
        <f>SUM(G$3:G66)+J67</f>
        <v>-0.95888367144344189</v>
      </c>
      <c r="N67" s="21"/>
      <c r="O67" s="21"/>
      <c r="P67" s="21"/>
      <c r="Q67" s="19">
        <f t="shared" si="1"/>
        <v>0.96123977868256694</v>
      </c>
      <c r="R67" s="19">
        <f t="shared" si="2"/>
        <v>0</v>
      </c>
      <c r="S67" s="19">
        <f t="shared" si="3"/>
        <v>0.91945789536085465</v>
      </c>
      <c r="T67" s="19">
        <f t="shared" si="4"/>
        <v>0</v>
      </c>
      <c r="U67" s="19">
        <f t="shared" si="5"/>
        <v>-0.94011675011383911</v>
      </c>
      <c r="V67" s="19">
        <f t="shared" si="6"/>
        <v>0</v>
      </c>
      <c r="Y67" s="69"/>
    </row>
    <row r="68" spans="1:25" x14ac:dyDescent="0.25">
      <c r="A68" s="26">
        <f>Wellpath!E68</f>
        <v>1860</v>
      </c>
      <c r="B68" s="22">
        <v>0</v>
      </c>
      <c r="C68" s="22">
        <f>SIN(Wellpath!$L68)</f>
        <v>0.63378596757287853</v>
      </c>
      <c r="D68" s="22">
        <v>0</v>
      </c>
      <c r="E68" s="20">
        <f>Model!$W$33*((drdp!B68+drdp!K68)*XYM1!$B68+(drdp!E68+drdp!N68)*XYM1!$C68+(drdp!H68+drdp!Q68)*XYM1!$D68)</f>
        <v>2.5668844154980185E-2</v>
      </c>
      <c r="F68" s="20">
        <f>Model!$W$33*((drdp!C68+drdp!L68)*XYM1!$B68+(drdp!F68+drdp!O68)*XYM1!$C68+(drdp!I68+drdp!R68)*XYM1!$D68)</f>
        <v>0</v>
      </c>
      <c r="G68" s="20">
        <f>Model!$W$33*((drdp!D68+drdp!M68)*XYM1!$B68+(drdp!G68+drdp!P68)*XYM1!$C68+(drdp!J68+drdp!S68)*XYM1!$D68)</f>
        <v>-2.103215923263109E-2</v>
      </c>
      <c r="H68" s="18">
        <f>Model!$W$33*((drdp!B68)*XYM1!$B68+(drdp!E68)*XYM1!$C68+(drdp!H68)*XYM1!$D68)</f>
        <v>1.2834422077490092E-2</v>
      </c>
      <c r="I68" s="18">
        <f>Model!$W$33*((drdp!C68)*XYM1!$B68+(drdp!F68)*XYM1!$C68+(drdp!I68)*XYM1!$D68)</f>
        <v>0</v>
      </c>
      <c r="J68" s="18">
        <f>Model!$W$33*((drdp!D68)*XYM1!$B68+(drdp!G68)*XYM1!$C68+(drdp!J68)*XYM1!$D68)</f>
        <v>-1.0516079616315545E-2</v>
      </c>
      <c r="K68" s="21">
        <f>SUM(E$3:E67)+H68</f>
        <v>1.0062454905131313</v>
      </c>
      <c r="L68" s="21">
        <f>SUM(F$3:F67)+I68</f>
        <v>0</v>
      </c>
      <c r="M68" s="21">
        <f>SUM(G$3:G67)+J68</f>
        <v>-0.98081738456886769</v>
      </c>
      <c r="N68" s="21"/>
      <c r="O68" s="21"/>
      <c r="P68" s="21"/>
      <c r="Q68" s="19">
        <f t="shared" ref="Q68:Q131" si="7">K68^2</f>
        <v>1.0125299871780122</v>
      </c>
      <c r="R68" s="19">
        <f t="shared" ref="R68:R131" si="8">L68^2</f>
        <v>0</v>
      </c>
      <c r="S68" s="19">
        <f t="shared" ref="S68:S131" si="9">M68^2</f>
        <v>0.96200274187251411</v>
      </c>
      <c r="T68" s="19">
        <f t="shared" ref="T68:T131" si="10">K68*L68</f>
        <v>0</v>
      </c>
      <c r="U68" s="19">
        <f t="shared" ref="U68:U131" si="11">K68*M68</f>
        <v>-0.98694307023930683</v>
      </c>
      <c r="V68" s="19">
        <f t="shared" ref="V68:V131" si="12">L68*M68</f>
        <v>0</v>
      </c>
      <c r="Y68" s="69"/>
    </row>
    <row r="69" spans="1:25" x14ac:dyDescent="0.25">
      <c r="A69" s="26">
        <f>Wellpath!E69</f>
        <v>1890</v>
      </c>
      <c r="B69" s="22">
        <v>0</v>
      </c>
      <c r="C69" s="22">
        <f>SIN(Wellpath!$L69)</f>
        <v>0.6064048261196977</v>
      </c>
      <c r="D69" s="22">
        <v>0</v>
      </c>
      <c r="E69" s="20">
        <f>Model!$W$33*((drdp!B69+drdp!K69)*XYM1!$B69+(drdp!E69+drdp!N69)*XYM1!$C69+(drdp!H69+drdp!Q69)*XYM1!$D69)</f>
        <v>2.5247225191899599E-2</v>
      </c>
      <c r="F69" s="20">
        <f>Model!$W$33*((drdp!C69+drdp!L69)*XYM1!$B69+(drdp!F69+drdp!O69)*XYM1!$C69+(drdp!I69+drdp!R69)*XYM1!$D69)</f>
        <v>0</v>
      </c>
      <c r="G69" s="20">
        <f>Model!$W$33*((drdp!D69+drdp!M69)*XYM1!$B69+(drdp!G69+drdp!P69)*XYM1!$C69+(drdp!J69+drdp!S69)*XYM1!$D69)</f>
        <v>-1.925413091154286E-2</v>
      </c>
      <c r="H69" s="18">
        <f>Model!$W$33*((drdp!B69)*XYM1!$B69+(drdp!E69)*XYM1!$C69+(drdp!H69)*XYM1!$D69)</f>
        <v>1.2623612595949799E-2</v>
      </c>
      <c r="I69" s="18">
        <f>Model!$W$33*((drdp!C69)*XYM1!$B69+(drdp!F69)*XYM1!$C69+(drdp!I69)*XYM1!$D69)</f>
        <v>0</v>
      </c>
      <c r="J69" s="18">
        <f>Model!$W$33*((drdp!D69)*XYM1!$B69+(drdp!G69)*XYM1!$C69+(drdp!J69)*XYM1!$D69)</f>
        <v>-9.6270654557714299E-3</v>
      </c>
      <c r="K69" s="21">
        <f>SUM(E$3:E68)+H69</f>
        <v>1.0317035251865712</v>
      </c>
      <c r="L69" s="21">
        <f>SUM(F$3:F68)+I69</f>
        <v>0</v>
      </c>
      <c r="M69" s="21">
        <f>SUM(G$3:G68)+J69</f>
        <v>-1.0009605296409547</v>
      </c>
      <c r="N69" s="21"/>
      <c r="O69" s="21"/>
      <c r="P69" s="21"/>
      <c r="Q69" s="19">
        <f t="shared" si="7"/>
        <v>1.0644121638823978</v>
      </c>
      <c r="R69" s="19">
        <f t="shared" si="8"/>
        <v>0</v>
      </c>
      <c r="S69" s="19">
        <f t="shared" si="9"/>
        <v>1.0019219818991005</v>
      </c>
      <c r="T69" s="19">
        <f t="shared" si="10"/>
        <v>0</v>
      </c>
      <c r="U69" s="19">
        <f t="shared" si="11"/>
        <v>-1.0326945070031903</v>
      </c>
      <c r="V69" s="19">
        <f t="shared" si="12"/>
        <v>0</v>
      </c>
      <c r="Y69" s="69"/>
    </row>
    <row r="70" spans="1:25" x14ac:dyDescent="0.25">
      <c r="A70" s="26">
        <f>Wellpath!E70</f>
        <v>1920</v>
      </c>
      <c r="B70" s="22">
        <v>0</v>
      </c>
      <c r="C70" s="22">
        <f>SIN(Wellpath!$L70)</f>
        <v>0.57828487379539273</v>
      </c>
      <c r="D70" s="22">
        <v>0</v>
      </c>
      <c r="E70" s="20">
        <f>Model!$W$33*((drdp!B70+drdp!K70)*XYM1!$B70+(drdp!E70+drdp!N70)*XYM1!$C70+(drdp!H70+drdp!Q70)*XYM1!$D70)</f>
        <v>2.4702604285526279E-2</v>
      </c>
      <c r="F70" s="20">
        <f>Model!$W$33*((drdp!C70+drdp!L70)*XYM1!$B70+(drdp!F70+drdp!O70)*XYM1!$C70+(drdp!I70+drdp!R70)*XYM1!$D70)</f>
        <v>0</v>
      </c>
      <c r="G70" s="20">
        <f>Model!$W$33*((drdp!D70+drdp!M70)*XYM1!$B70+(drdp!G70+drdp!P70)*XYM1!$C70+(drdp!J70+drdp!S70)*XYM1!$D70)</f>
        <v>-1.7509844430209566E-2</v>
      </c>
      <c r="H70" s="18">
        <f>Model!$W$33*((drdp!B70)*XYM1!$B70+(drdp!E70)*XYM1!$C70+(drdp!H70)*XYM1!$D70)</f>
        <v>1.235130214276314E-2</v>
      </c>
      <c r="I70" s="18">
        <f>Model!$W$33*((drdp!C70)*XYM1!$B70+(drdp!F70)*XYM1!$C70+(drdp!I70)*XYM1!$D70)</f>
        <v>0</v>
      </c>
      <c r="J70" s="18">
        <f>Model!$W$33*((drdp!D70)*XYM1!$B70+(drdp!G70)*XYM1!$C70+(drdp!J70)*XYM1!$D70)</f>
        <v>-8.754922215104783E-3</v>
      </c>
      <c r="K70" s="21">
        <f>SUM(E$3:E69)+H70</f>
        <v>1.056678439925284</v>
      </c>
      <c r="L70" s="21">
        <f>SUM(F$3:F69)+I70</f>
        <v>0</v>
      </c>
      <c r="M70" s="21">
        <f>SUM(G$3:G69)+J70</f>
        <v>-1.0193425173118311</v>
      </c>
      <c r="N70" s="21"/>
      <c r="O70" s="21"/>
      <c r="P70" s="21"/>
      <c r="Q70" s="19">
        <f t="shared" si="7"/>
        <v>1.1165693254029321</v>
      </c>
      <c r="R70" s="19">
        <f t="shared" si="8"/>
        <v>0</v>
      </c>
      <c r="S70" s="19">
        <f t="shared" si="9"/>
        <v>1.0390591675996208</v>
      </c>
      <c r="T70" s="19">
        <f t="shared" si="10"/>
        <v>0</v>
      </c>
      <c r="U70" s="19">
        <f t="shared" si="11"/>
        <v>-1.0771172609425774</v>
      </c>
      <c r="V70" s="19">
        <f t="shared" si="12"/>
        <v>0</v>
      </c>
      <c r="Y70" s="69"/>
    </row>
    <row r="71" spans="1:25" x14ac:dyDescent="0.25">
      <c r="A71" s="26">
        <f>Wellpath!E71</f>
        <v>1950</v>
      </c>
      <c r="B71" s="22">
        <v>0</v>
      </c>
      <c r="C71" s="22">
        <f>SIN(Wellpath!$L71)</f>
        <v>0.54946037043032414</v>
      </c>
      <c r="D71" s="22">
        <v>0</v>
      </c>
      <c r="E71" s="20">
        <f>Model!$W$33*((drdp!B71+drdp!K71)*XYM1!$B71+(drdp!E71+drdp!N71)*XYM1!$C71+(drdp!H71+drdp!Q71)*XYM1!$D71)</f>
        <v>2.4037634774170973E-2</v>
      </c>
      <c r="F71" s="20">
        <f>Model!$W$33*((drdp!C71+drdp!L71)*XYM1!$B71+(drdp!F71+drdp!O71)*XYM1!$C71+(drdp!I71+drdp!R71)*XYM1!$D71)</f>
        <v>0</v>
      </c>
      <c r="G71" s="20">
        <f>Model!$W$33*((drdp!D71+drdp!M71)*XYM1!$B71+(drdp!G71+drdp!P71)*XYM1!$C71+(drdp!J71+drdp!S71)*XYM1!$D71)</f>
        <v>-1.58077977770332E-2</v>
      </c>
      <c r="H71" s="18">
        <f>Model!$W$33*((drdp!B71)*XYM1!$B71+(drdp!E71)*XYM1!$C71+(drdp!H71)*XYM1!$D71)</f>
        <v>1.2018817387085486E-2</v>
      </c>
      <c r="I71" s="18">
        <f>Model!$W$33*((drdp!C71)*XYM1!$B71+(drdp!F71)*XYM1!$C71+(drdp!I71)*XYM1!$D71)</f>
        <v>0</v>
      </c>
      <c r="J71" s="18">
        <f>Model!$W$33*((drdp!D71)*XYM1!$B71+(drdp!G71)*XYM1!$C71+(drdp!J71)*XYM1!$D71)</f>
        <v>-7.9038988885166001E-3</v>
      </c>
      <c r="K71" s="21">
        <f>SUM(E$3:E70)+H71</f>
        <v>1.0810485594551327</v>
      </c>
      <c r="L71" s="21">
        <f>SUM(F$3:F70)+I71</f>
        <v>0</v>
      </c>
      <c r="M71" s="21">
        <f>SUM(G$3:G70)+J71</f>
        <v>-1.0360013384154523</v>
      </c>
      <c r="N71" s="21"/>
      <c r="O71" s="21"/>
      <c r="P71" s="21"/>
      <c r="Q71" s="19">
        <f t="shared" si="7"/>
        <v>1.1686659879000176</v>
      </c>
      <c r="R71" s="19">
        <f t="shared" si="8"/>
        <v>0</v>
      </c>
      <c r="S71" s="19">
        <f t="shared" si="9"/>
        <v>1.0732987731986086</v>
      </c>
      <c r="T71" s="19">
        <f t="shared" si="10"/>
        <v>0</v>
      </c>
      <c r="U71" s="19">
        <f t="shared" si="11"/>
        <v>-1.1199677544876141</v>
      </c>
      <c r="V71" s="19">
        <f t="shared" si="12"/>
        <v>0</v>
      </c>
      <c r="Y71" s="69"/>
    </row>
    <row r="72" spans="1:25" x14ac:dyDescent="0.25">
      <c r="A72" s="26">
        <f>Wellpath!E72</f>
        <v>1980</v>
      </c>
      <c r="B72" s="22">
        <v>0</v>
      </c>
      <c r="C72" s="22">
        <f>SIN(Wellpath!$L72)</f>
        <v>0.51996643424176792</v>
      </c>
      <c r="D72" s="22">
        <v>0</v>
      </c>
      <c r="E72" s="20">
        <f>Model!$W$33*((drdp!B72+drdp!K72)*XYM1!$B72+(drdp!E72+drdp!N72)*XYM1!$C72+(drdp!H72+drdp!Q72)*XYM1!$D72)</f>
        <v>2.3255556322450507E-2</v>
      </c>
      <c r="F72" s="20">
        <f>Model!$W$33*((drdp!C72+drdp!L72)*XYM1!$B72+(drdp!F72+drdp!O72)*XYM1!$C72+(drdp!I72+drdp!R72)*XYM1!$D72)</f>
        <v>0</v>
      </c>
      <c r="G72" s="20">
        <f>Model!$W$33*((drdp!D72+drdp!M72)*XYM1!$B72+(drdp!G72+drdp!P72)*XYM1!$C72+(drdp!J72+drdp!S72)*XYM1!$D72)</f>
        <v>-1.4156283152218905E-2</v>
      </c>
      <c r="H72" s="18">
        <f>Model!$W$33*((drdp!B72)*XYM1!$B72+(drdp!E72)*XYM1!$C72+(drdp!H72)*XYM1!$D72)</f>
        <v>1.1627778161225254E-2</v>
      </c>
      <c r="I72" s="18">
        <f>Model!$W$33*((drdp!C72)*XYM1!$B72+(drdp!F72)*XYM1!$C72+(drdp!I72)*XYM1!$D72)</f>
        <v>0</v>
      </c>
      <c r="J72" s="18">
        <f>Model!$W$33*((drdp!D72)*XYM1!$B72+(drdp!G72)*XYM1!$C72+(drdp!J72)*XYM1!$D72)</f>
        <v>-7.0781415761094523E-3</v>
      </c>
      <c r="K72" s="21">
        <f>SUM(E$3:E71)+H72</f>
        <v>1.1046951550034434</v>
      </c>
      <c r="L72" s="21">
        <f>SUM(F$3:F71)+I72</f>
        <v>0</v>
      </c>
      <c r="M72" s="21">
        <f>SUM(G$3:G71)+J72</f>
        <v>-1.0509833788800784</v>
      </c>
      <c r="N72" s="21"/>
      <c r="O72" s="21"/>
      <c r="P72" s="21"/>
      <c r="Q72" s="19">
        <f t="shared" si="7"/>
        <v>1.2203513854880819</v>
      </c>
      <c r="R72" s="19">
        <f t="shared" si="8"/>
        <v>0</v>
      </c>
      <c r="S72" s="19">
        <f t="shared" si="9"/>
        <v>1.1045660626821865</v>
      </c>
      <c r="T72" s="19">
        <f t="shared" si="10"/>
        <v>0</v>
      </c>
      <c r="U72" s="19">
        <f t="shared" si="11"/>
        <v>-1.161016246637971</v>
      </c>
      <c r="V72" s="19">
        <f t="shared" si="12"/>
        <v>0</v>
      </c>
      <c r="Y72" s="69"/>
    </row>
    <row r="73" spans="1:25" x14ac:dyDescent="0.25">
      <c r="A73" s="26">
        <f>Wellpath!E73</f>
        <v>2010</v>
      </c>
      <c r="B73" s="22">
        <v>0</v>
      </c>
      <c r="C73" s="22">
        <f>SIN(Wellpath!$L73)</f>
        <v>0.48983899904777733</v>
      </c>
      <c r="D73" s="22">
        <v>0</v>
      </c>
      <c r="E73" s="20">
        <f>Model!$W$33*((drdp!B73+drdp!K73)*XYM1!$B73+(drdp!E73+drdp!N73)*XYM1!$C73+(drdp!H73+drdp!Q73)*XYM1!$D73)</f>
        <v>2.2360179137967409E-2</v>
      </c>
      <c r="F73" s="20">
        <f>Model!$W$33*((drdp!C73+drdp!L73)*XYM1!$B73+(drdp!F73+drdp!O73)*XYM1!$C73+(drdp!I73+drdp!R73)*XYM1!$D73)</f>
        <v>0</v>
      </c>
      <c r="G73" s="20">
        <f>Model!$W$33*((drdp!D73+drdp!M73)*XYM1!$B73+(drdp!G73+drdp!P73)*XYM1!$C73+(drdp!J73+drdp!S73)*XYM1!$D73)</f>
        <v>-1.256334656900911E-2</v>
      </c>
      <c r="H73" s="18">
        <f>Model!$W$33*((drdp!B73)*XYM1!$B73+(drdp!E73)*XYM1!$C73+(drdp!H73)*XYM1!$D73)</f>
        <v>1.1180089568983705E-2</v>
      </c>
      <c r="I73" s="18">
        <f>Model!$W$33*((drdp!C73)*XYM1!$B73+(drdp!F73)*XYM1!$C73+(drdp!I73)*XYM1!$D73)</f>
        <v>0</v>
      </c>
      <c r="J73" s="18">
        <f>Model!$W$33*((drdp!D73)*XYM1!$B73+(drdp!G73)*XYM1!$C73+(drdp!J73)*XYM1!$D73)</f>
        <v>-6.2816732845045551E-3</v>
      </c>
      <c r="K73" s="21">
        <f>SUM(E$3:E72)+H73</f>
        <v>1.1275030227336524</v>
      </c>
      <c r="L73" s="21">
        <f>SUM(F$3:F72)+I73</f>
        <v>0</v>
      </c>
      <c r="M73" s="21">
        <f>SUM(G$3:G72)+J73</f>
        <v>-1.0643431937406924</v>
      </c>
      <c r="N73" s="21"/>
      <c r="O73" s="21"/>
      <c r="P73" s="21"/>
      <c r="Q73" s="19">
        <f t="shared" si="7"/>
        <v>1.2712630662735231</v>
      </c>
      <c r="R73" s="19">
        <f t="shared" si="8"/>
        <v>0</v>
      </c>
      <c r="S73" s="19">
        <f t="shared" si="9"/>
        <v>1.132826434062137</v>
      </c>
      <c r="T73" s="19">
        <f t="shared" si="10"/>
        <v>0</v>
      </c>
      <c r="U73" s="19">
        <f t="shared" si="11"/>
        <v>-1.2000501681686202</v>
      </c>
      <c r="V73" s="19">
        <f t="shared" si="12"/>
        <v>0</v>
      </c>
      <c r="Y73" s="69"/>
    </row>
    <row r="74" spans="1:25" x14ac:dyDescent="0.25">
      <c r="A74" s="26">
        <f>Wellpath!E74</f>
        <v>2040</v>
      </c>
      <c r="B74" s="22">
        <v>0</v>
      </c>
      <c r="C74" s="22">
        <f>SIN(Wellpath!$L74)</f>
        <v>0.45911477048736049</v>
      </c>
      <c r="D74" s="22">
        <v>0</v>
      </c>
      <c r="E74" s="20">
        <f>Model!$W$33*((drdp!B74+drdp!K74)*XYM1!$B74+(drdp!E74+drdp!N74)*XYM1!$C74+(drdp!H74+drdp!Q74)*XYM1!$D74)</f>
        <v>2.1355865408361478E-2</v>
      </c>
      <c r="F74" s="20">
        <f>Model!$W$33*((drdp!C74+drdp!L74)*XYM1!$B74+(drdp!F74+drdp!O74)*XYM1!$C74+(drdp!I74+drdp!R74)*XYM1!$D74)</f>
        <v>0</v>
      </c>
      <c r="G74" s="20">
        <f>Model!$W$33*((drdp!D74+drdp!M74)*XYM1!$B74+(drdp!G74+drdp!P74)*XYM1!$C74+(drdp!J74+drdp!S74)*XYM1!$D74)</f>
        <v>-1.1036748654315783E-2</v>
      </c>
      <c r="H74" s="18">
        <f>Model!$W$33*((drdp!B74)*XYM1!$B74+(drdp!E74)*XYM1!$C74+(drdp!H74)*XYM1!$D74)</f>
        <v>1.0677932704180739E-2</v>
      </c>
      <c r="I74" s="18">
        <f>Model!$W$33*((drdp!C74)*XYM1!$B74+(drdp!F74)*XYM1!$C74+(drdp!I74)*XYM1!$D74)</f>
        <v>0</v>
      </c>
      <c r="J74" s="18">
        <f>Model!$W$33*((drdp!D74)*XYM1!$B74+(drdp!G74)*XYM1!$C74+(drdp!J74)*XYM1!$D74)</f>
        <v>-5.5183743271578914E-3</v>
      </c>
      <c r="K74" s="21">
        <f>SUM(E$3:E73)+H74</f>
        <v>1.149361045006817</v>
      </c>
      <c r="L74" s="21">
        <f>SUM(F$3:F73)+I74</f>
        <v>0</v>
      </c>
      <c r="M74" s="21">
        <f>SUM(G$3:G73)+J74</f>
        <v>-1.0761432413523548</v>
      </c>
      <c r="N74" s="21"/>
      <c r="O74" s="21"/>
      <c r="P74" s="21"/>
      <c r="Q74" s="19">
        <f t="shared" si="7"/>
        <v>1.3210308117791625</v>
      </c>
      <c r="R74" s="19">
        <f t="shared" si="8"/>
        <v>0</v>
      </c>
      <c r="S74" s="19">
        <f t="shared" si="9"/>
        <v>1.1580842759083527</v>
      </c>
      <c r="T74" s="19">
        <f t="shared" si="10"/>
        <v>0</v>
      </c>
      <c r="U74" s="19">
        <f t="shared" si="11"/>
        <v>-1.2368771204577658</v>
      </c>
      <c r="V74" s="19">
        <f t="shared" si="12"/>
        <v>0</v>
      </c>
      <c r="Y74" s="69"/>
    </row>
    <row r="75" spans="1:25" x14ac:dyDescent="0.25">
      <c r="A75" s="26">
        <f>Wellpath!E75</f>
        <v>2070</v>
      </c>
      <c r="B75" s="22">
        <v>0</v>
      </c>
      <c r="C75" s="22">
        <f>SIN(Wellpath!$L75)</f>
        <v>0.42783118130031372</v>
      </c>
      <c r="D75" s="22">
        <v>0</v>
      </c>
      <c r="E75" s="20">
        <f>Model!$W$33*((drdp!B75+drdp!K75)*XYM1!$B75+(drdp!E75+drdp!N75)*XYM1!$C75+(drdp!H75+drdp!Q75)*XYM1!$D75)</f>
        <v>2.0247508049170096E-2</v>
      </c>
      <c r="F75" s="20">
        <f>Model!$W$33*((drdp!C75+drdp!L75)*XYM1!$B75+(drdp!F75+drdp!O75)*XYM1!$C75+(drdp!I75+drdp!R75)*XYM1!$D75)</f>
        <v>0</v>
      </c>
      <c r="G75" s="20">
        <f>Model!$W$33*((drdp!D75+drdp!M75)*XYM1!$B75+(drdp!G75+drdp!P75)*XYM1!$C75+(drdp!J75+drdp!S75)*XYM1!$D75)</f>
        <v>-9.5839268397262273E-3</v>
      </c>
      <c r="H75" s="18">
        <f>Model!$W$33*((drdp!B75)*XYM1!$B75+(drdp!E75)*XYM1!$C75+(drdp!H75)*XYM1!$D75)</f>
        <v>1.0123754024585048E-2</v>
      </c>
      <c r="I75" s="18">
        <f>Model!$W$33*((drdp!C75)*XYM1!$B75+(drdp!F75)*XYM1!$C75+(drdp!I75)*XYM1!$D75)</f>
        <v>0</v>
      </c>
      <c r="J75" s="18">
        <f>Model!$W$33*((drdp!D75)*XYM1!$B75+(drdp!G75)*XYM1!$C75+(drdp!J75)*XYM1!$D75)</f>
        <v>-4.7919634198631137E-3</v>
      </c>
      <c r="K75" s="21">
        <f>SUM(E$3:E74)+H75</f>
        <v>1.1701627317355827</v>
      </c>
      <c r="L75" s="21">
        <f>SUM(F$3:F74)+I75</f>
        <v>0</v>
      </c>
      <c r="M75" s="21">
        <f>SUM(G$3:G74)+J75</f>
        <v>-1.0864535790993759</v>
      </c>
      <c r="N75" s="21"/>
      <c r="O75" s="21"/>
      <c r="P75" s="21"/>
      <c r="Q75" s="19">
        <f t="shared" si="7"/>
        <v>1.3692808187428813</v>
      </c>
      <c r="R75" s="19">
        <f t="shared" si="8"/>
        <v>0</v>
      </c>
      <c r="S75" s="19">
        <f t="shared" si="9"/>
        <v>1.1803813795378439</v>
      </c>
      <c r="T75" s="19">
        <f t="shared" si="10"/>
        <v>0</v>
      </c>
      <c r="U75" s="19">
        <f t="shared" si="11"/>
        <v>-1.2713274880228267</v>
      </c>
      <c r="V75" s="19">
        <f t="shared" si="12"/>
        <v>0</v>
      </c>
      <c r="Y75" s="69"/>
    </row>
    <row r="76" spans="1:25" x14ac:dyDescent="0.25">
      <c r="A76" s="26">
        <f>Wellpath!E76</f>
        <v>2100</v>
      </c>
      <c r="B76" s="22">
        <v>0</v>
      </c>
      <c r="C76" s="22">
        <f>SIN(Wellpath!$L76)</f>
        <v>0.39602634572119394</v>
      </c>
      <c r="D76" s="22">
        <v>0</v>
      </c>
      <c r="E76" s="20">
        <f>Model!$W$33*((drdp!B76+drdp!K76)*XYM1!$B76+(drdp!E76+drdp!N76)*XYM1!$C76+(drdp!H76+drdp!Q76)*XYM1!$D76)</f>
        <v>1.9040506866035551E-2</v>
      </c>
      <c r="F76" s="20">
        <f>Model!$W$33*((drdp!C76+drdp!L76)*XYM1!$B76+(drdp!F76+drdp!O76)*XYM1!$C76+(drdp!I76+drdp!R76)*XYM1!$D76)</f>
        <v>0</v>
      </c>
      <c r="G76" s="20">
        <f>Model!$W$33*((drdp!D76+drdp!M76)*XYM1!$B76+(drdp!G76+drdp!P76)*XYM1!$C76+(drdp!J76+drdp!S76)*XYM1!$D76)</f>
        <v>-8.2119591270839835E-3</v>
      </c>
      <c r="H76" s="18">
        <f>Model!$W$33*((drdp!B76)*XYM1!$B76+(drdp!E76)*XYM1!$C76+(drdp!H76)*XYM1!$D76)</f>
        <v>9.5202534330177755E-3</v>
      </c>
      <c r="I76" s="18">
        <f>Model!$W$33*((drdp!C76)*XYM1!$B76+(drdp!F76)*XYM1!$C76+(drdp!I76)*XYM1!$D76)</f>
        <v>0</v>
      </c>
      <c r="J76" s="18">
        <f>Model!$W$33*((drdp!D76)*XYM1!$B76+(drdp!G76)*XYM1!$C76+(drdp!J76)*XYM1!$D76)</f>
        <v>-4.1059795635419918E-3</v>
      </c>
      <c r="K76" s="21">
        <f>SUM(E$3:E75)+H76</f>
        <v>1.1898067391931857</v>
      </c>
      <c r="L76" s="21">
        <f>SUM(F$3:F75)+I76</f>
        <v>0</v>
      </c>
      <c r="M76" s="21">
        <f>SUM(G$3:G75)+J76</f>
        <v>-1.095351522082781</v>
      </c>
      <c r="N76" s="21"/>
      <c r="O76" s="21"/>
      <c r="P76" s="21"/>
      <c r="Q76" s="19">
        <f t="shared" si="7"/>
        <v>1.4156400766295214</v>
      </c>
      <c r="R76" s="19">
        <f t="shared" si="8"/>
        <v>0</v>
      </c>
      <c r="S76" s="19">
        <f t="shared" si="9"/>
        <v>1.1997949569290649</v>
      </c>
      <c r="T76" s="19">
        <f t="shared" si="10"/>
        <v>0</v>
      </c>
      <c r="U76" s="19">
        <f t="shared" si="11"/>
        <v>-1.3032566227596063</v>
      </c>
      <c r="V76" s="19">
        <f t="shared" si="12"/>
        <v>0</v>
      </c>
      <c r="Y76" s="69"/>
    </row>
    <row r="77" spans="1:25" x14ac:dyDescent="0.25">
      <c r="A77" s="26">
        <f>Wellpath!E77</f>
        <v>2130</v>
      </c>
      <c r="B77" s="22">
        <v>0</v>
      </c>
      <c r="C77" s="22">
        <f>SIN(Wellpath!$L77)</f>
        <v>0.36373901304299494</v>
      </c>
      <c r="D77" s="22">
        <v>0</v>
      </c>
      <c r="E77" s="20">
        <f>Model!$W$33*((drdp!B77+drdp!K77)*XYM1!$B77+(drdp!E77+drdp!N77)*XYM1!$C77+(drdp!H77+drdp!Q77)*XYM1!$D77)</f>
        <v>1.7740742247394733E-2</v>
      </c>
      <c r="F77" s="20">
        <f>Model!$W$33*((drdp!C77+drdp!L77)*XYM1!$B77+(drdp!F77+drdp!O77)*XYM1!$C77+(drdp!I77+drdp!R77)*XYM1!$D77)</f>
        <v>0</v>
      </c>
      <c r="G77" s="20">
        <f>Model!$W$33*((drdp!D77+drdp!M77)*XYM1!$B77+(drdp!G77+drdp!P77)*XYM1!$C77+(drdp!J77+drdp!S77)*XYM1!$D77)</f>
        <v>-6.9275296051753334E-3</v>
      </c>
      <c r="H77" s="18">
        <f>Model!$W$33*((drdp!B77)*XYM1!$B77+(drdp!E77)*XYM1!$C77+(drdp!H77)*XYM1!$D77)</f>
        <v>8.8703711236973667E-3</v>
      </c>
      <c r="I77" s="18">
        <f>Model!$W$33*((drdp!C77)*XYM1!$B77+(drdp!F77)*XYM1!$C77+(drdp!I77)*XYM1!$D77)</f>
        <v>0</v>
      </c>
      <c r="J77" s="18">
        <f>Model!$W$33*((drdp!D77)*XYM1!$B77+(drdp!G77)*XYM1!$C77+(drdp!J77)*XYM1!$D77)</f>
        <v>-3.4637648025876667E-3</v>
      </c>
      <c r="K77" s="21">
        <f>SUM(E$3:E76)+H77</f>
        <v>1.2081973637499006</v>
      </c>
      <c r="L77" s="21">
        <f>SUM(F$3:F76)+I77</f>
        <v>0</v>
      </c>
      <c r="M77" s="21">
        <f>SUM(G$3:G76)+J77</f>
        <v>-1.1029212664489105</v>
      </c>
      <c r="N77" s="21"/>
      <c r="O77" s="21"/>
      <c r="P77" s="21"/>
      <c r="Q77" s="19">
        <f t="shared" si="7"/>
        <v>1.4597408697722096</v>
      </c>
      <c r="R77" s="19">
        <f t="shared" si="8"/>
        <v>0</v>
      </c>
      <c r="S77" s="19">
        <f t="shared" si="9"/>
        <v>1.2164353199852687</v>
      </c>
      <c r="T77" s="19">
        <f t="shared" si="10"/>
        <v>0</v>
      </c>
      <c r="U77" s="19">
        <f t="shared" si="11"/>
        <v>-1.3325465665472753</v>
      </c>
      <c r="V77" s="19">
        <f t="shared" si="12"/>
        <v>0</v>
      </c>
      <c r="Y77" s="69"/>
    </row>
    <row r="78" spans="1:25" x14ac:dyDescent="0.25">
      <c r="A78" s="26">
        <f>Wellpath!E78</f>
        <v>2160</v>
      </c>
      <c r="B78" s="22">
        <v>0</v>
      </c>
      <c r="C78" s="22">
        <f>SIN(Wellpath!$L78)</f>
        <v>0.33100852040710282</v>
      </c>
      <c r="D78" s="22">
        <v>0</v>
      </c>
      <c r="E78" s="20">
        <f>Model!$W$33*((drdp!B78+drdp!K78)*XYM1!$B78+(drdp!E78+drdp!N78)*XYM1!$C78+(drdp!H78+drdp!Q78)*XYM1!$D78)</f>
        <v>1.6354546515817789E-2</v>
      </c>
      <c r="F78" s="20">
        <f>Model!$W$33*((drdp!C78+drdp!L78)*XYM1!$B78+(drdp!F78+drdp!O78)*XYM1!$C78+(drdp!I78+drdp!R78)*XYM1!$D78)</f>
        <v>0</v>
      </c>
      <c r="G78" s="20">
        <f>Model!$W$33*((drdp!D78+drdp!M78)*XYM1!$B78+(drdp!G78+drdp!P78)*XYM1!$C78+(drdp!J78+drdp!S78)*XYM1!$D78)</f>
        <v>-5.7368958855206131E-3</v>
      </c>
      <c r="H78" s="18">
        <f>Model!$W$33*((drdp!B78)*XYM1!$B78+(drdp!E78)*XYM1!$C78+(drdp!H78)*XYM1!$D78)</f>
        <v>8.1772732579088944E-3</v>
      </c>
      <c r="I78" s="18">
        <f>Model!$W$33*((drdp!C78)*XYM1!$B78+(drdp!F78)*XYM1!$C78+(drdp!I78)*XYM1!$D78)</f>
        <v>0</v>
      </c>
      <c r="J78" s="18">
        <f>Model!$W$33*((drdp!D78)*XYM1!$B78+(drdp!G78)*XYM1!$C78+(drdp!J78)*XYM1!$D78)</f>
        <v>-2.8684479427603066E-3</v>
      </c>
      <c r="K78" s="21">
        <f>SUM(E$3:E77)+H78</f>
        <v>1.2252450081315069</v>
      </c>
      <c r="L78" s="21">
        <f>SUM(F$3:F77)+I78</f>
        <v>0</v>
      </c>
      <c r="M78" s="21">
        <f>SUM(G$3:G77)+J78</f>
        <v>-1.1092534791942585</v>
      </c>
      <c r="N78" s="21"/>
      <c r="O78" s="21"/>
      <c r="P78" s="21"/>
      <c r="Q78" s="19">
        <f t="shared" si="7"/>
        <v>1.5012253299511764</v>
      </c>
      <c r="R78" s="19">
        <f t="shared" si="8"/>
        <v>0</v>
      </c>
      <c r="S78" s="19">
        <f t="shared" si="9"/>
        <v>1.2304432811045674</v>
      </c>
      <c r="T78" s="19">
        <f t="shared" si="10"/>
        <v>0</v>
      </c>
      <c r="U78" s="19">
        <f t="shared" si="11"/>
        <v>-1.3591072881352717</v>
      </c>
      <c r="V78" s="19">
        <f t="shared" si="12"/>
        <v>0</v>
      </c>
      <c r="Y78" s="69"/>
    </row>
    <row r="79" spans="1:25" x14ac:dyDescent="0.25">
      <c r="A79" s="26">
        <f>Wellpath!E79</f>
        <v>2190</v>
      </c>
      <c r="B79" s="22">
        <v>0</v>
      </c>
      <c r="C79" s="22">
        <f>SIN(Wellpath!$L79)</f>
        <v>0.2978747448770484</v>
      </c>
      <c r="D79" s="22">
        <v>0</v>
      </c>
      <c r="E79" s="20">
        <f>Model!$W$33*((drdp!B79+drdp!K79)*XYM1!$B79+(drdp!E79+drdp!N79)*XYM1!$C79+(drdp!H79+drdp!Q79)*XYM1!$D79)</f>
        <v>1.4888673077569041E-2</v>
      </c>
      <c r="F79" s="20">
        <f>Model!$W$33*((drdp!C79+drdp!L79)*XYM1!$B79+(drdp!F79+drdp!O79)*XYM1!$C79+(drdp!I79+drdp!R79)*XYM1!$D79)</f>
        <v>0</v>
      </c>
      <c r="G79" s="20">
        <f>Model!$W$33*((drdp!D79+drdp!M79)*XYM1!$B79+(drdp!G79+drdp!P79)*XYM1!$C79+(drdp!J79+drdp!S79)*XYM1!$D79)</f>
        <v>-4.6458586159198942E-3</v>
      </c>
      <c r="H79" s="18">
        <f>Model!$W$33*((drdp!B79)*XYM1!$B79+(drdp!E79)*XYM1!$C79+(drdp!H79)*XYM1!$D79)</f>
        <v>7.4443365387845207E-3</v>
      </c>
      <c r="I79" s="18">
        <f>Model!$W$33*((drdp!C79)*XYM1!$B79+(drdp!F79)*XYM1!$C79+(drdp!I79)*XYM1!$D79)</f>
        <v>0</v>
      </c>
      <c r="J79" s="18">
        <f>Model!$W$33*((drdp!D79)*XYM1!$B79+(drdp!G79)*XYM1!$C79+(drdp!J79)*XYM1!$D79)</f>
        <v>-2.3229293079599471E-3</v>
      </c>
      <c r="K79" s="21">
        <f>SUM(E$3:E78)+H79</f>
        <v>1.2408666179282004</v>
      </c>
      <c r="L79" s="21">
        <f>SUM(F$3:F78)+I79</f>
        <v>0</v>
      </c>
      <c r="M79" s="21">
        <f>SUM(G$3:G78)+J79</f>
        <v>-1.1144448564449787</v>
      </c>
      <c r="N79" s="21"/>
      <c r="O79" s="21"/>
      <c r="P79" s="21"/>
      <c r="Q79" s="19">
        <f t="shared" si="7"/>
        <v>1.5397499634885705</v>
      </c>
      <c r="R79" s="19">
        <f t="shared" si="8"/>
        <v>0</v>
      </c>
      <c r="S79" s="19">
        <f t="shared" si="9"/>
        <v>1.2419873380566693</v>
      </c>
      <c r="T79" s="19">
        <f t="shared" si="10"/>
        <v>0</v>
      </c>
      <c r="U79" s="19">
        <f t="shared" si="11"/>
        <v>-1.3828774198843596</v>
      </c>
      <c r="V79" s="19">
        <f t="shared" si="12"/>
        <v>0</v>
      </c>
      <c r="Y79" s="69"/>
    </row>
    <row r="80" spans="1:25" x14ac:dyDescent="0.25">
      <c r="A80" s="26">
        <f>Wellpath!E80</f>
        <v>2220</v>
      </c>
      <c r="B80" s="22">
        <v>0</v>
      </c>
      <c r="C80" s="22">
        <f>SIN(Wellpath!$L80)</f>
        <v>0.26437805485444843</v>
      </c>
      <c r="D80" s="22">
        <v>0</v>
      </c>
      <c r="E80" s="20">
        <f>Model!$W$33*((drdp!B80+drdp!K80)*XYM1!$B80+(drdp!E80+drdp!N80)*XYM1!$C80+(drdp!H80+drdp!Q80)*XYM1!$D80)</f>
        <v>1.3350263520690572E-2</v>
      </c>
      <c r="F80" s="20">
        <f>Model!$W$33*((drdp!C80+drdp!L80)*XYM1!$B80+(drdp!F80+drdp!O80)*XYM1!$C80+(drdp!I80+drdp!R80)*XYM1!$D80)</f>
        <v>0</v>
      </c>
      <c r="G80" s="20">
        <f>Model!$W$33*((drdp!D80+drdp!M80)*XYM1!$B80+(drdp!G80+drdp!P80)*XYM1!$C80+(drdp!J80+drdp!S80)*XYM1!$D80)</f>
        <v>-3.6597332202799935E-3</v>
      </c>
      <c r="H80" s="18">
        <f>Model!$W$33*((drdp!B80)*XYM1!$B80+(drdp!E80)*XYM1!$C80+(drdp!H80)*XYM1!$D80)</f>
        <v>6.6751317603452858E-3</v>
      </c>
      <c r="I80" s="18">
        <f>Model!$W$33*((drdp!C80)*XYM1!$B80+(drdp!F80)*XYM1!$C80+(drdp!I80)*XYM1!$D80)</f>
        <v>0</v>
      </c>
      <c r="J80" s="18">
        <f>Model!$W$33*((drdp!D80)*XYM1!$B80+(drdp!G80)*XYM1!$C80+(drdp!J80)*XYM1!$D80)</f>
        <v>-1.8298666101399968E-3</v>
      </c>
      <c r="K80" s="21">
        <f>SUM(E$3:E79)+H80</f>
        <v>1.2549860862273301</v>
      </c>
      <c r="L80" s="21">
        <f>SUM(F$3:F79)+I80</f>
        <v>0</v>
      </c>
      <c r="M80" s="21">
        <f>SUM(G$3:G79)+J80</f>
        <v>-1.1185976523630787</v>
      </c>
      <c r="N80" s="21"/>
      <c r="O80" s="21"/>
      <c r="P80" s="21"/>
      <c r="Q80" s="19">
        <f t="shared" si="7"/>
        <v>1.5749900766241915</v>
      </c>
      <c r="R80" s="19">
        <f t="shared" si="8"/>
        <v>0</v>
      </c>
      <c r="S80" s="19">
        <f t="shared" si="9"/>
        <v>1.2512607078721911</v>
      </c>
      <c r="T80" s="19">
        <f t="shared" si="10"/>
        <v>0</v>
      </c>
      <c r="U80" s="19">
        <f t="shared" si="11"/>
        <v>-1.4038244898022199</v>
      </c>
      <c r="V80" s="19">
        <f t="shared" si="12"/>
        <v>0</v>
      </c>
      <c r="Y80" s="69"/>
    </row>
    <row r="81" spans="1:25" x14ac:dyDescent="0.25">
      <c r="A81" s="26">
        <f>Wellpath!E81</f>
        <v>2250</v>
      </c>
      <c r="B81" s="22">
        <v>0</v>
      </c>
      <c r="C81" s="22">
        <f>SIN(Wellpath!$L81)</f>
        <v>0.23055926089632564</v>
      </c>
      <c r="D81" s="22">
        <v>0</v>
      </c>
      <c r="E81" s="20">
        <f>Model!$W$33*((drdp!B81+drdp!K81)*XYM1!$B81+(drdp!E81+drdp!N81)*XYM1!$C81+(drdp!H81+drdp!Q81)*XYM1!$D81)</f>
        <v>1.1746812821903086E-2</v>
      </c>
      <c r="F81" s="20">
        <f>Model!$W$33*((drdp!C81+drdp!L81)*XYM1!$B81+(drdp!F81+drdp!O81)*XYM1!$C81+(drdp!I81+drdp!R81)*XYM1!$D81)</f>
        <v>0</v>
      </c>
      <c r="G81" s="20">
        <f>Model!$W$33*((drdp!D81+drdp!M81)*XYM1!$B81+(drdp!G81+drdp!P81)*XYM1!$C81+(drdp!J81+drdp!S81)*XYM1!$D81)</f>
        <v>-2.7833240024034843E-3</v>
      </c>
      <c r="H81" s="18">
        <f>Model!$W$33*((drdp!B81)*XYM1!$B81+(drdp!E81)*XYM1!$C81+(drdp!H81)*XYM1!$D81)</f>
        <v>5.873406410951543E-3</v>
      </c>
      <c r="I81" s="18">
        <f>Model!$W$33*((drdp!C81)*XYM1!$B81+(drdp!F81)*XYM1!$C81+(drdp!I81)*XYM1!$D81)</f>
        <v>0</v>
      </c>
      <c r="J81" s="18">
        <f>Model!$W$33*((drdp!D81)*XYM1!$B81+(drdp!G81)*XYM1!$C81+(drdp!J81)*XYM1!$D81)</f>
        <v>-1.3916620012017422E-3</v>
      </c>
      <c r="K81" s="21">
        <f>SUM(E$3:E80)+H81</f>
        <v>1.267534624398627</v>
      </c>
      <c r="L81" s="21">
        <f>SUM(F$3:F80)+I81</f>
        <v>0</v>
      </c>
      <c r="M81" s="21">
        <f>SUM(G$3:G80)+J81</f>
        <v>-1.1218191809744205</v>
      </c>
      <c r="N81" s="21"/>
      <c r="O81" s="21"/>
      <c r="P81" s="21"/>
      <c r="Q81" s="19">
        <f t="shared" si="7"/>
        <v>1.6066440240493682</v>
      </c>
      <c r="R81" s="19">
        <f t="shared" si="8"/>
        <v>0</v>
      </c>
      <c r="S81" s="19">
        <f t="shared" si="9"/>
        <v>1.2584782748021195</v>
      </c>
      <c r="T81" s="19">
        <f t="shared" si="10"/>
        <v>0</v>
      </c>
      <c r="U81" s="19">
        <f t="shared" si="11"/>
        <v>-1.4219446541995873</v>
      </c>
      <c r="V81" s="19">
        <f t="shared" si="12"/>
        <v>0</v>
      </c>
      <c r="Y81" s="69"/>
    </row>
    <row r="82" spans="1:25" x14ac:dyDescent="0.25">
      <c r="A82" s="26">
        <f>Wellpath!E82</f>
        <v>2280</v>
      </c>
      <c r="B82" s="22">
        <v>0</v>
      </c>
      <c r="C82" s="22">
        <f>SIN(Wellpath!$L82)</f>
        <v>0.19645956599373224</v>
      </c>
      <c r="D82" s="22">
        <v>0</v>
      </c>
      <c r="E82" s="20">
        <f>Model!$W$33*((drdp!B82+drdp!K82)*XYM1!$B82+(drdp!E82+drdp!N82)*XYM1!$C82+(drdp!H82+drdp!Q82)*XYM1!$D82)</f>
        <v>1.0086132831832786E-2</v>
      </c>
      <c r="F82" s="20">
        <f>Model!$W$33*((drdp!C82+drdp!L82)*XYM1!$B82+(drdp!F82+drdp!O82)*XYM1!$C82+(drdp!I82+drdp!R82)*XYM1!$D82)</f>
        <v>0</v>
      </c>
      <c r="G82" s="20">
        <f>Model!$W$33*((drdp!D82+drdp!M82)*XYM1!$B82+(drdp!G82+drdp!P82)*XYM1!$C82+(drdp!J82+drdp!S82)*XYM1!$D82)</f>
        <v>-2.0209007399035182E-3</v>
      </c>
      <c r="H82" s="18">
        <f>Model!$W$33*((drdp!B82)*XYM1!$B82+(drdp!E82)*XYM1!$C82+(drdp!H82)*XYM1!$D82)</f>
        <v>5.043066415916393E-3</v>
      </c>
      <c r="I82" s="18">
        <f>Model!$W$33*((drdp!C82)*XYM1!$B82+(drdp!F82)*XYM1!$C82+(drdp!I82)*XYM1!$D82)</f>
        <v>0</v>
      </c>
      <c r="J82" s="18">
        <f>Model!$W$33*((drdp!D82)*XYM1!$B82+(drdp!G82)*XYM1!$C82+(drdp!J82)*XYM1!$D82)</f>
        <v>-1.0104503699517591E-3</v>
      </c>
      <c r="K82" s="21">
        <f>SUM(E$3:E81)+H82</f>
        <v>1.278451097225495</v>
      </c>
      <c r="L82" s="21">
        <f>SUM(F$3:F81)+I82</f>
        <v>0</v>
      </c>
      <c r="M82" s="21">
        <f>SUM(G$3:G81)+J82</f>
        <v>-1.124221293345574</v>
      </c>
      <c r="N82" s="21"/>
      <c r="O82" s="21"/>
      <c r="P82" s="21"/>
      <c r="Q82" s="19">
        <f t="shared" si="7"/>
        <v>1.6344372079970722</v>
      </c>
      <c r="R82" s="19">
        <f t="shared" si="8"/>
        <v>0</v>
      </c>
      <c r="S82" s="19">
        <f t="shared" si="9"/>
        <v>1.2638735164115951</v>
      </c>
      <c r="T82" s="19">
        <f t="shared" si="10"/>
        <v>0</v>
      </c>
      <c r="U82" s="19">
        <f t="shared" si="11"/>
        <v>-1.437261946001914</v>
      </c>
      <c r="V82" s="19">
        <f t="shared" si="12"/>
        <v>0</v>
      </c>
      <c r="Y82" s="69"/>
    </row>
    <row r="83" spans="1:25" x14ac:dyDescent="0.25">
      <c r="A83" s="26">
        <f>Wellpath!E83</f>
        <v>2310</v>
      </c>
      <c r="B83" s="22">
        <v>0</v>
      </c>
      <c r="C83" s="22">
        <f>SIN(Wellpath!$L83)</f>
        <v>0.16212051537225175</v>
      </c>
      <c r="D83" s="22">
        <v>0</v>
      </c>
      <c r="E83" s="20">
        <f>Model!$W$33*((drdp!B83+drdp!K83)*XYM1!$B83+(drdp!E83+drdp!N83)*XYM1!$C83+(drdp!H83+drdp!Q83)*XYM1!$D83)</f>
        <v>8.3763142164603229E-3</v>
      </c>
      <c r="F83" s="20">
        <f>Model!$W$33*((drdp!C83+drdp!L83)*XYM1!$B83+(drdp!F83+drdp!O83)*XYM1!$C83+(drdp!I83+drdp!R83)*XYM1!$D83)</f>
        <v>0</v>
      </c>
      <c r="G83" s="20">
        <f>Model!$W$33*((drdp!D83+drdp!M83)*XYM1!$B83+(drdp!G83+drdp!P83)*XYM1!$C83+(drdp!J83+drdp!S83)*XYM1!$D83)</f>
        <v>-1.3761778822764764E-3</v>
      </c>
      <c r="H83" s="18">
        <f>Model!$W$33*((drdp!B83)*XYM1!$B83+(drdp!E83)*XYM1!$C83+(drdp!H83)*XYM1!$D83)</f>
        <v>4.1881571082301615E-3</v>
      </c>
      <c r="I83" s="18">
        <f>Model!$W$33*((drdp!C83)*XYM1!$B83+(drdp!F83)*XYM1!$C83+(drdp!I83)*XYM1!$D83)</f>
        <v>0</v>
      </c>
      <c r="J83" s="18">
        <f>Model!$W$33*((drdp!D83)*XYM1!$B83+(drdp!G83)*XYM1!$C83+(drdp!J83)*XYM1!$D83)</f>
        <v>-6.880889411382382E-4</v>
      </c>
      <c r="K83" s="21">
        <f>SUM(E$3:E82)+H83</f>
        <v>1.2876823207496413</v>
      </c>
      <c r="L83" s="21">
        <f>SUM(F$3:F82)+I83</f>
        <v>0</v>
      </c>
      <c r="M83" s="21">
        <f>SUM(G$3:G82)+J83</f>
        <v>-1.125919832656664</v>
      </c>
      <c r="N83" s="21"/>
      <c r="O83" s="21"/>
      <c r="P83" s="21"/>
      <c r="Q83" s="19">
        <f t="shared" si="7"/>
        <v>1.658125759171182</v>
      </c>
      <c r="R83" s="19">
        <f t="shared" si="8"/>
        <v>0</v>
      </c>
      <c r="S83" s="19">
        <f t="shared" si="9"/>
        <v>1.2676954695696101</v>
      </c>
      <c r="T83" s="19">
        <f t="shared" si="10"/>
        <v>0</v>
      </c>
      <c r="U83" s="19">
        <f t="shared" si="11"/>
        <v>-1.4498270630933807</v>
      </c>
      <c r="V83" s="19">
        <f t="shared" si="12"/>
        <v>0</v>
      </c>
      <c r="Y83" s="69"/>
    </row>
    <row r="84" spans="1:25" x14ac:dyDescent="0.25">
      <c r="A84" s="26">
        <f>Wellpath!E84</f>
        <v>2340</v>
      </c>
      <c r="B84" s="22">
        <v>0</v>
      </c>
      <c r="C84" s="22">
        <f>SIN(Wellpath!$L84)</f>
        <v>0.12758394587554114</v>
      </c>
      <c r="D84" s="22">
        <v>0</v>
      </c>
      <c r="E84" s="20">
        <f>Model!$W$33*((drdp!B84+drdp!K84)*XYM1!$B84+(drdp!E84+drdp!N84)*XYM1!$C84+(drdp!H84+drdp!Q84)*XYM1!$D84)</f>
        <v>6.625687040209426E-3</v>
      </c>
      <c r="F84" s="20">
        <f>Model!$W$33*((drdp!C84+drdp!L84)*XYM1!$B84+(drdp!F84+drdp!O84)*XYM1!$C84+(drdp!I84+drdp!R84)*XYM1!$D84)</f>
        <v>0</v>
      </c>
      <c r="G84" s="20">
        <f>Model!$W$33*((drdp!D84+drdp!M84)*XYM1!$B84+(drdp!G84+drdp!P84)*XYM1!$C84+(drdp!J84+drdp!S84)*XYM1!$D84)</f>
        <v>-8.5229645447740211E-4</v>
      </c>
      <c r="H84" s="18">
        <f>Model!$W$33*((drdp!B84)*XYM1!$B84+(drdp!E84)*XYM1!$C84+(drdp!H84)*XYM1!$D84)</f>
        <v>3.312843520104713E-3</v>
      </c>
      <c r="I84" s="18">
        <f>Model!$W$33*((drdp!C84)*XYM1!$B84+(drdp!F84)*XYM1!$C84+(drdp!I84)*XYM1!$D84)</f>
        <v>0</v>
      </c>
      <c r="J84" s="18">
        <f>Model!$W$33*((drdp!D84)*XYM1!$B84+(drdp!G84)*XYM1!$C84+(drdp!J84)*XYM1!$D84)</f>
        <v>-4.2614822723870105E-4</v>
      </c>
      <c r="K84" s="21">
        <f>SUM(E$3:E83)+H84</f>
        <v>1.2951833213779762</v>
      </c>
      <c r="L84" s="21">
        <f>SUM(F$3:F83)+I84</f>
        <v>0</v>
      </c>
      <c r="M84" s="21">
        <f>SUM(G$3:G83)+J84</f>
        <v>-1.127034069825041</v>
      </c>
      <c r="N84" s="21"/>
      <c r="O84" s="21"/>
      <c r="P84" s="21"/>
      <c r="Q84" s="19">
        <f t="shared" si="7"/>
        <v>1.6774998359756861</v>
      </c>
      <c r="R84" s="19">
        <f t="shared" si="8"/>
        <v>0</v>
      </c>
      <c r="S84" s="19">
        <f t="shared" si="9"/>
        <v>1.2702057945463954</v>
      </c>
      <c r="T84" s="19">
        <f t="shared" si="10"/>
        <v>0</v>
      </c>
      <c r="U84" s="19">
        <f t="shared" si="11"/>
        <v>-1.4597157298621344</v>
      </c>
      <c r="V84" s="19">
        <f t="shared" si="12"/>
        <v>0</v>
      </c>
      <c r="Y84" s="69"/>
    </row>
    <row r="85" spans="1:25" x14ac:dyDescent="0.25">
      <c r="A85" s="26">
        <f>Wellpath!E85</f>
        <v>2370</v>
      </c>
      <c r="B85" s="22">
        <v>0</v>
      </c>
      <c r="C85" s="22">
        <f>SIN(Wellpath!$L85)</f>
        <v>9.289193499358149E-2</v>
      </c>
      <c r="D85" s="22">
        <v>0</v>
      </c>
      <c r="E85" s="20">
        <f>Model!$W$33*((drdp!B85+drdp!K85)*XYM1!$B85+(drdp!E85+drdp!N85)*XYM1!$C85+(drdp!H85+drdp!Q85)*XYM1!$D85)</f>
        <v>4.8427801827103621E-3</v>
      </c>
      <c r="F85" s="20">
        <f>Model!$W$33*((drdp!C85+drdp!L85)*XYM1!$B85+(drdp!F85+drdp!O85)*XYM1!$C85+(drdp!I85+drdp!R85)*XYM1!$D85)</f>
        <v>0</v>
      </c>
      <c r="G85" s="20">
        <f>Model!$W$33*((drdp!D85+drdp!M85)*XYM1!$B85+(drdp!G85+drdp!P85)*XYM1!$C85+(drdp!J85+drdp!S85)*XYM1!$D85)</f>
        <v>-4.5180875416215606E-4</v>
      </c>
      <c r="H85" s="18">
        <f>Model!$W$33*((drdp!B85)*XYM1!$B85+(drdp!E85)*XYM1!$C85+(drdp!H85)*XYM1!$D85)</f>
        <v>2.4213900913551811E-3</v>
      </c>
      <c r="I85" s="18">
        <f>Model!$W$33*((drdp!C85)*XYM1!$B85+(drdp!F85)*XYM1!$C85+(drdp!I85)*XYM1!$D85)</f>
        <v>0</v>
      </c>
      <c r="J85" s="18">
        <f>Model!$W$33*((drdp!D85)*XYM1!$B85+(drdp!G85)*XYM1!$C85+(drdp!J85)*XYM1!$D85)</f>
        <v>-2.2590437708107803E-4</v>
      </c>
      <c r="K85" s="21">
        <f>SUM(E$3:E84)+H85</f>
        <v>1.3009175549894363</v>
      </c>
      <c r="L85" s="21">
        <f>SUM(F$3:F84)+I85</f>
        <v>0</v>
      </c>
      <c r="M85" s="21">
        <f>SUM(G$3:G84)+J85</f>
        <v>-1.1276861224293608</v>
      </c>
      <c r="N85" s="21"/>
      <c r="O85" s="21"/>
      <c r="P85" s="21"/>
      <c r="Q85" s="19">
        <f t="shared" si="7"/>
        <v>1.692386484879693</v>
      </c>
      <c r="R85" s="19">
        <f t="shared" si="8"/>
        <v>0</v>
      </c>
      <c r="S85" s="19">
        <f t="shared" si="9"/>
        <v>1.2716759907197674</v>
      </c>
      <c r="T85" s="19">
        <f t="shared" si="10"/>
        <v>0</v>
      </c>
      <c r="U85" s="19">
        <f t="shared" si="11"/>
        <v>-1.4670266731863222</v>
      </c>
      <c r="V85" s="19">
        <f t="shared" si="12"/>
        <v>0</v>
      </c>
      <c r="Y85" s="69"/>
    </row>
    <row r="86" spans="1:25" x14ac:dyDescent="0.25">
      <c r="A86" s="26">
        <f>Wellpath!E86</f>
        <v>2400</v>
      </c>
      <c r="B86" s="22">
        <v>0</v>
      </c>
      <c r="C86" s="22">
        <f>SIN(Wellpath!$L86)</f>
        <v>5.8086749597737811E-2</v>
      </c>
      <c r="D86" s="22">
        <v>0</v>
      </c>
      <c r="E86" s="20">
        <f>Model!$W$33*((drdp!B86+drdp!K86)*XYM1!$B86+(drdp!E86+drdp!N86)*XYM1!$C86+(drdp!H86+drdp!Q86)*XYM1!$D86)</f>
        <v>3.0362797869556949E-3</v>
      </c>
      <c r="F86" s="20">
        <f>Model!$W$33*((drdp!C86+drdp!L86)*XYM1!$B86+(drdp!F86+drdp!O86)*XYM1!$C86+(drdp!I86+drdp!R86)*XYM1!$D86)</f>
        <v>0</v>
      </c>
      <c r="G86" s="20">
        <f>Model!$W$33*((drdp!D86+drdp!M86)*XYM1!$B86+(drdp!G86+drdp!P86)*XYM1!$C86+(drdp!J86+drdp!S86)*XYM1!$D86)</f>
        <v>-1.7666591714979077E-4</v>
      </c>
      <c r="H86" s="18">
        <f>Model!$W$33*((drdp!B86)*XYM1!$B86+(drdp!E86)*XYM1!$C86+(drdp!H86)*XYM1!$D86)</f>
        <v>1.5181398934778474E-3</v>
      </c>
      <c r="I86" s="18">
        <f>Model!$W$33*((drdp!C86)*XYM1!$B86+(drdp!F86)*XYM1!$C86+(drdp!I86)*XYM1!$D86)</f>
        <v>0</v>
      </c>
      <c r="J86" s="18">
        <f>Model!$W$33*((drdp!D86)*XYM1!$B86+(drdp!G86)*XYM1!$C86+(drdp!J86)*XYM1!$D86)</f>
        <v>-8.8332958574895384E-5</v>
      </c>
      <c r="K86" s="21">
        <f>SUM(E$3:E85)+H86</f>
        <v>1.3048570849742693</v>
      </c>
      <c r="L86" s="21">
        <f>SUM(F$3:F85)+I86</f>
        <v>0</v>
      </c>
      <c r="M86" s="21">
        <f>SUM(G$3:G85)+J86</f>
        <v>-1.1280003597650166</v>
      </c>
      <c r="N86" s="21"/>
      <c r="O86" s="21"/>
      <c r="P86" s="21"/>
      <c r="Q86" s="19">
        <f t="shared" si="7"/>
        <v>1.7026520122075475</v>
      </c>
      <c r="R86" s="19">
        <f t="shared" si="8"/>
        <v>0</v>
      </c>
      <c r="S86" s="19">
        <f t="shared" si="9"/>
        <v>1.2723848116300067</v>
      </c>
      <c r="T86" s="19">
        <f t="shared" si="10"/>
        <v>0</v>
      </c>
      <c r="U86" s="19">
        <f t="shared" si="11"/>
        <v>-1.4718792612929066</v>
      </c>
      <c r="V86" s="19">
        <f t="shared" si="12"/>
        <v>0</v>
      </c>
      <c r="Y86" s="69"/>
    </row>
    <row r="87" spans="1:25" x14ac:dyDescent="0.25">
      <c r="A87" s="26">
        <f>Wellpath!E87</f>
        <v>2430</v>
      </c>
      <c r="B87" s="22">
        <v>0</v>
      </c>
      <c r="C87" s="22">
        <f>SIN(Wellpath!$L87)</f>
        <v>2.3210794445087151E-2</v>
      </c>
      <c r="D87" s="22">
        <v>0</v>
      </c>
      <c r="E87" s="20">
        <f>Model!$W$33*((drdp!B87+drdp!K87)*XYM1!$B87+(drdp!E87+drdp!N87)*XYM1!$C87+(drdp!H87+drdp!Q87)*XYM1!$D87)</f>
        <v>1.0124891177372966E-3</v>
      </c>
      <c r="F87" s="20">
        <f>Model!$W$33*((drdp!C87+drdp!L87)*XYM1!$B87+(drdp!F87+drdp!O87)*XYM1!$C87+(drdp!I87+drdp!R87)*XYM1!$D87)</f>
        <v>0</v>
      </c>
      <c r="G87" s="20">
        <f>Model!$W$33*((drdp!D87+drdp!M87)*XYM1!$B87+(drdp!G87+drdp!P87)*XYM1!$C87+(drdp!J87+drdp!S87)*XYM1!$D87)</f>
        <v>-2.350700973747456E-5</v>
      </c>
      <c r="H87" s="18">
        <f>Model!$W$33*((drdp!B87)*XYM1!$B87+(drdp!E87)*XYM1!$C87+(drdp!H87)*XYM1!$D87)</f>
        <v>6.0749347064237801E-4</v>
      </c>
      <c r="I87" s="18">
        <f>Model!$W$33*((drdp!C87)*XYM1!$B87+(drdp!F87)*XYM1!$C87+(drdp!I87)*XYM1!$D87)</f>
        <v>0</v>
      </c>
      <c r="J87" s="18">
        <f>Model!$W$33*((drdp!D87)*XYM1!$B87+(drdp!G87)*XYM1!$C87+(drdp!J87)*XYM1!$D87)</f>
        <v>-1.4104205842484734E-5</v>
      </c>
      <c r="K87" s="21">
        <f>SUM(E$3:E86)+H87</f>
        <v>1.3069827183383895</v>
      </c>
      <c r="L87" s="21">
        <f>SUM(F$3:F86)+I87</f>
        <v>0</v>
      </c>
      <c r="M87" s="21">
        <f>SUM(G$3:G86)+J87</f>
        <v>-1.1281027969294342</v>
      </c>
      <c r="N87" s="21"/>
      <c r="O87" s="21"/>
      <c r="P87" s="21"/>
      <c r="Q87" s="19">
        <f t="shared" si="7"/>
        <v>1.7082038260352062</v>
      </c>
      <c r="R87" s="19">
        <f t="shared" si="8"/>
        <v>0</v>
      </c>
      <c r="S87" s="19">
        <f t="shared" si="9"/>
        <v>1.2726159204400123</v>
      </c>
      <c r="T87" s="19">
        <f t="shared" si="10"/>
        <v>0</v>
      </c>
      <c r="U87" s="19">
        <f t="shared" si="11"/>
        <v>-1.474410860095972</v>
      </c>
      <c r="V87" s="19">
        <f t="shared" si="12"/>
        <v>0</v>
      </c>
      <c r="Y87" s="69"/>
    </row>
    <row r="88" spans="1:25" x14ac:dyDescent="0.25">
      <c r="A88" s="26">
        <f>Wellpath!E88</f>
        <v>2450</v>
      </c>
      <c r="B88" s="22">
        <v>0</v>
      </c>
      <c r="C88" s="22">
        <f>SIN(Wellpath!$L88)</f>
        <v>0</v>
      </c>
      <c r="D88" s="22">
        <v>0</v>
      </c>
      <c r="E88" s="20">
        <f>Model!$W$33*((drdp!B88+drdp!K88)*XYM1!$B88+(drdp!E88+drdp!N88)*XYM1!$C88+(drdp!H88+drdp!Q88)*XYM1!$D88)</f>
        <v>0</v>
      </c>
      <c r="F88" s="20">
        <f>Model!$W$33*((drdp!C88+drdp!L88)*XYM1!$B88+(drdp!F88+drdp!O88)*XYM1!$C88+(drdp!I88+drdp!R88)*XYM1!$D88)</f>
        <v>0</v>
      </c>
      <c r="G88" s="20">
        <f>Model!$W$33*((drdp!D88+drdp!M88)*XYM1!$B88+(drdp!G88+drdp!P88)*XYM1!$C88+(drdp!J88+drdp!S88)*XYM1!$D88)</f>
        <v>0</v>
      </c>
      <c r="H88" s="18">
        <f>Model!$W$33*((drdp!B88)*XYM1!$B88+(drdp!E88)*XYM1!$C88+(drdp!H88)*XYM1!$D88)</f>
        <v>0</v>
      </c>
      <c r="I88" s="18">
        <f>Model!$W$33*((drdp!C88)*XYM1!$B88+(drdp!F88)*XYM1!$C88+(drdp!I88)*XYM1!$D88)</f>
        <v>0</v>
      </c>
      <c r="J88" s="18">
        <f>Model!$W$33*((drdp!D88)*XYM1!$B88+(drdp!G88)*XYM1!$C88+(drdp!J88)*XYM1!$D88)</f>
        <v>0</v>
      </c>
      <c r="K88" s="21">
        <f>SUM(E$3:E87)+H88</f>
        <v>1.3073877139854844</v>
      </c>
      <c r="L88" s="21">
        <f>SUM(F$3:F87)+I88</f>
        <v>0</v>
      </c>
      <c r="M88" s="21">
        <f>SUM(G$3:G87)+J88</f>
        <v>-1.128112199733329</v>
      </c>
      <c r="N88" s="21"/>
      <c r="O88" s="21"/>
      <c r="P88" s="21"/>
      <c r="Q88" s="19">
        <f t="shared" si="7"/>
        <v>1.7092626346801907</v>
      </c>
      <c r="R88" s="19">
        <f t="shared" si="8"/>
        <v>0</v>
      </c>
      <c r="S88" s="19">
        <f t="shared" si="9"/>
        <v>1.2726371351871704</v>
      </c>
      <c r="T88" s="19">
        <f t="shared" si="10"/>
        <v>0</v>
      </c>
      <c r="U88" s="19">
        <f t="shared" si="11"/>
        <v>-1.4748800299284932</v>
      </c>
      <c r="V88" s="19">
        <f t="shared" si="12"/>
        <v>0</v>
      </c>
      <c r="Y88" s="69"/>
    </row>
    <row r="89" spans="1:25" x14ac:dyDescent="0.25">
      <c r="A89" s="26">
        <f>Wellpath!E89</f>
        <v>2460</v>
      </c>
      <c r="B89" s="22">
        <v>0</v>
      </c>
      <c r="C89" s="22">
        <f>SIN(Wellpath!$L89)</f>
        <v>0</v>
      </c>
      <c r="D89" s="22">
        <v>0</v>
      </c>
      <c r="E89" s="20">
        <f>Model!$W$33*((drdp!B89+drdp!K89)*XYM1!$B89+(drdp!E89+drdp!N89)*XYM1!$C89+(drdp!H89+drdp!Q89)*XYM1!$D89)</f>
        <v>0</v>
      </c>
      <c r="F89" s="20">
        <f>Model!$W$33*((drdp!C89+drdp!L89)*XYM1!$B89+(drdp!F89+drdp!O89)*XYM1!$C89+(drdp!I89+drdp!R89)*XYM1!$D89)</f>
        <v>0</v>
      </c>
      <c r="G89" s="20">
        <f>Model!$W$33*((drdp!D89+drdp!M89)*XYM1!$B89+(drdp!G89+drdp!P89)*XYM1!$C89+(drdp!J89+drdp!S89)*XYM1!$D89)</f>
        <v>0</v>
      </c>
      <c r="H89" s="18">
        <f>Model!$W$33*((drdp!B89)*XYM1!$B89+(drdp!E89)*XYM1!$C89+(drdp!H89)*XYM1!$D89)</f>
        <v>0</v>
      </c>
      <c r="I89" s="18">
        <f>Model!$W$33*((drdp!C89)*XYM1!$B89+(drdp!F89)*XYM1!$C89+(drdp!I89)*XYM1!$D89)</f>
        <v>0</v>
      </c>
      <c r="J89" s="18">
        <f>Model!$W$33*((drdp!D89)*XYM1!$B89+(drdp!G89)*XYM1!$C89+(drdp!J89)*XYM1!$D89)</f>
        <v>0</v>
      </c>
      <c r="K89" s="21">
        <f>SUM(E$3:E88)+H89</f>
        <v>1.3073877139854844</v>
      </c>
      <c r="L89" s="21">
        <f>SUM(F$3:F88)+I89</f>
        <v>0</v>
      </c>
      <c r="M89" s="21">
        <f>SUM(G$3:G88)+J89</f>
        <v>-1.128112199733329</v>
      </c>
      <c r="N89" s="21"/>
      <c r="O89" s="21"/>
      <c r="P89" s="21"/>
      <c r="Q89" s="19">
        <f t="shared" si="7"/>
        <v>1.7092626346801907</v>
      </c>
      <c r="R89" s="19">
        <f t="shared" si="8"/>
        <v>0</v>
      </c>
      <c r="S89" s="19">
        <f t="shared" si="9"/>
        <v>1.2726371351871704</v>
      </c>
      <c r="T89" s="19">
        <f t="shared" si="10"/>
        <v>0</v>
      </c>
      <c r="U89" s="19">
        <f t="shared" si="11"/>
        <v>-1.4748800299284932</v>
      </c>
      <c r="V89" s="19">
        <f t="shared" si="12"/>
        <v>0</v>
      </c>
      <c r="Y89" s="69"/>
    </row>
    <row r="90" spans="1:25" x14ac:dyDescent="0.25">
      <c r="A90" s="26">
        <f>Wellpath!E90</f>
        <v>2490</v>
      </c>
      <c r="B90" s="22">
        <v>0</v>
      </c>
      <c r="C90" s="22">
        <f>SIN(Wellpath!$L90)</f>
        <v>0</v>
      </c>
      <c r="D90" s="22">
        <v>0</v>
      </c>
      <c r="E90" s="20">
        <f>Model!$W$33*((drdp!B90+drdp!K90)*XYM1!$B90+(drdp!E90+drdp!N90)*XYM1!$C90+(drdp!H90+drdp!Q90)*XYM1!$D90)</f>
        <v>0</v>
      </c>
      <c r="F90" s="20">
        <f>Model!$W$33*((drdp!C90+drdp!L90)*XYM1!$B90+(drdp!F90+drdp!O90)*XYM1!$C90+(drdp!I90+drdp!R90)*XYM1!$D90)</f>
        <v>0</v>
      </c>
      <c r="G90" s="20">
        <f>Model!$W$33*((drdp!D90+drdp!M90)*XYM1!$B90+(drdp!G90+drdp!P90)*XYM1!$C90+(drdp!J90+drdp!S90)*XYM1!$D90)</f>
        <v>0</v>
      </c>
      <c r="H90" s="18">
        <f>Model!$W$33*((drdp!B90)*XYM1!$B90+(drdp!E90)*XYM1!$C90+(drdp!H90)*XYM1!$D90)</f>
        <v>0</v>
      </c>
      <c r="I90" s="18">
        <f>Model!$W$33*((drdp!C90)*XYM1!$B90+(drdp!F90)*XYM1!$C90+(drdp!I90)*XYM1!$D90)</f>
        <v>0</v>
      </c>
      <c r="J90" s="18">
        <f>Model!$W$33*((drdp!D90)*XYM1!$B90+(drdp!G90)*XYM1!$C90+(drdp!J90)*XYM1!$D90)</f>
        <v>0</v>
      </c>
      <c r="K90" s="21">
        <f>SUM(E$3:E89)+H90</f>
        <v>1.3073877139854844</v>
      </c>
      <c r="L90" s="21">
        <f>SUM(F$3:F89)+I90</f>
        <v>0</v>
      </c>
      <c r="M90" s="21">
        <f>SUM(G$3:G89)+J90</f>
        <v>-1.128112199733329</v>
      </c>
      <c r="N90" s="21"/>
      <c r="O90" s="21"/>
      <c r="P90" s="21"/>
      <c r="Q90" s="19">
        <f t="shared" si="7"/>
        <v>1.7092626346801907</v>
      </c>
      <c r="R90" s="19">
        <f t="shared" si="8"/>
        <v>0</v>
      </c>
      <c r="S90" s="19">
        <f t="shared" si="9"/>
        <v>1.2726371351871704</v>
      </c>
      <c r="T90" s="19">
        <f t="shared" si="10"/>
        <v>0</v>
      </c>
      <c r="U90" s="19">
        <f t="shared" si="11"/>
        <v>-1.4748800299284932</v>
      </c>
      <c r="V90" s="19">
        <f t="shared" si="12"/>
        <v>0</v>
      </c>
      <c r="Y90" s="69"/>
    </row>
    <row r="91" spans="1:25" x14ac:dyDescent="0.25">
      <c r="A91" s="26">
        <f>Wellpath!E91</f>
        <v>2520</v>
      </c>
      <c r="B91" s="22">
        <v>0</v>
      </c>
      <c r="C91" s="22">
        <f>SIN(Wellpath!$L91)</f>
        <v>0</v>
      </c>
      <c r="D91" s="22">
        <v>0</v>
      </c>
      <c r="E91" s="20">
        <f>Model!$W$33*((drdp!B91+drdp!K91)*XYM1!$B91+(drdp!E91+drdp!N91)*XYM1!$C91+(drdp!H91+drdp!Q91)*XYM1!$D91)</f>
        <v>0</v>
      </c>
      <c r="F91" s="20">
        <f>Model!$W$33*((drdp!C91+drdp!L91)*XYM1!$B91+(drdp!F91+drdp!O91)*XYM1!$C91+(drdp!I91+drdp!R91)*XYM1!$D91)</f>
        <v>0</v>
      </c>
      <c r="G91" s="20">
        <f>Model!$W$33*((drdp!D91+drdp!M91)*XYM1!$B91+(drdp!G91+drdp!P91)*XYM1!$C91+(drdp!J91+drdp!S91)*XYM1!$D91)</f>
        <v>0</v>
      </c>
      <c r="H91" s="18">
        <f>Model!$W$33*((drdp!B91)*XYM1!$B91+(drdp!E91)*XYM1!$C91+(drdp!H91)*XYM1!$D91)</f>
        <v>0</v>
      </c>
      <c r="I91" s="18">
        <f>Model!$W$33*((drdp!C91)*XYM1!$B91+(drdp!F91)*XYM1!$C91+(drdp!I91)*XYM1!$D91)</f>
        <v>0</v>
      </c>
      <c r="J91" s="18">
        <f>Model!$W$33*((drdp!D91)*XYM1!$B91+(drdp!G91)*XYM1!$C91+(drdp!J91)*XYM1!$D91)</f>
        <v>0</v>
      </c>
      <c r="K91" s="21">
        <f>SUM(E$3:E90)+H91</f>
        <v>1.3073877139854844</v>
      </c>
      <c r="L91" s="21">
        <f>SUM(F$3:F90)+I91</f>
        <v>0</v>
      </c>
      <c r="M91" s="21">
        <f>SUM(G$3:G90)+J91</f>
        <v>-1.128112199733329</v>
      </c>
      <c r="N91" s="21"/>
      <c r="O91" s="21"/>
      <c r="P91" s="21"/>
      <c r="Q91" s="19">
        <f t="shared" si="7"/>
        <v>1.7092626346801907</v>
      </c>
      <c r="R91" s="19">
        <f t="shared" si="8"/>
        <v>0</v>
      </c>
      <c r="S91" s="19">
        <f t="shared" si="9"/>
        <v>1.2726371351871704</v>
      </c>
      <c r="T91" s="19">
        <f t="shared" si="10"/>
        <v>0</v>
      </c>
      <c r="U91" s="19">
        <f t="shared" si="11"/>
        <v>-1.4748800299284932</v>
      </c>
      <c r="V91" s="19">
        <f t="shared" si="12"/>
        <v>0</v>
      </c>
      <c r="Y91" s="69"/>
    </row>
    <row r="92" spans="1:25" x14ac:dyDescent="0.25">
      <c r="A92" s="26">
        <f>Wellpath!E92</f>
        <v>2550</v>
      </c>
      <c r="B92" s="22">
        <v>0</v>
      </c>
      <c r="C92" s="22">
        <f>SIN(Wellpath!$L92)</f>
        <v>0</v>
      </c>
      <c r="D92" s="22">
        <v>0</v>
      </c>
      <c r="E92" s="20">
        <f>Model!$W$33*((drdp!B92+drdp!K92)*XYM1!$B92+(drdp!E92+drdp!N92)*XYM1!$C92+(drdp!H92+drdp!Q92)*XYM1!$D92)</f>
        <v>0</v>
      </c>
      <c r="F92" s="20">
        <f>Model!$W$33*((drdp!C92+drdp!L92)*XYM1!$B92+(drdp!F92+drdp!O92)*XYM1!$C92+(drdp!I92+drdp!R92)*XYM1!$D92)</f>
        <v>0</v>
      </c>
      <c r="G92" s="20">
        <f>Model!$W$33*((drdp!D92+drdp!M92)*XYM1!$B92+(drdp!G92+drdp!P92)*XYM1!$C92+(drdp!J92+drdp!S92)*XYM1!$D92)</f>
        <v>0</v>
      </c>
      <c r="H92" s="18">
        <f>Model!$W$33*((drdp!B92)*XYM1!$B92+(drdp!E92)*XYM1!$C92+(drdp!H92)*XYM1!$D92)</f>
        <v>0</v>
      </c>
      <c r="I92" s="18">
        <f>Model!$W$33*((drdp!C92)*XYM1!$B92+(drdp!F92)*XYM1!$C92+(drdp!I92)*XYM1!$D92)</f>
        <v>0</v>
      </c>
      <c r="J92" s="18">
        <f>Model!$W$33*((drdp!D92)*XYM1!$B92+(drdp!G92)*XYM1!$C92+(drdp!J92)*XYM1!$D92)</f>
        <v>0</v>
      </c>
      <c r="K92" s="21">
        <f>SUM(E$3:E91)+H92</f>
        <v>1.3073877139854844</v>
      </c>
      <c r="L92" s="21">
        <f>SUM(F$3:F91)+I92</f>
        <v>0</v>
      </c>
      <c r="M92" s="21">
        <f>SUM(G$3:G91)+J92</f>
        <v>-1.128112199733329</v>
      </c>
      <c r="N92" s="21"/>
      <c r="O92" s="21"/>
      <c r="P92" s="21"/>
      <c r="Q92" s="19">
        <f t="shared" si="7"/>
        <v>1.7092626346801907</v>
      </c>
      <c r="R92" s="19">
        <f t="shared" si="8"/>
        <v>0</v>
      </c>
      <c r="S92" s="19">
        <f t="shared" si="9"/>
        <v>1.2726371351871704</v>
      </c>
      <c r="T92" s="19">
        <f t="shared" si="10"/>
        <v>0</v>
      </c>
      <c r="U92" s="19">
        <f t="shared" si="11"/>
        <v>-1.4748800299284932</v>
      </c>
      <c r="V92" s="19">
        <f t="shared" si="12"/>
        <v>0</v>
      </c>
      <c r="Y92" s="69"/>
    </row>
    <row r="93" spans="1:25" x14ac:dyDescent="0.25">
      <c r="A93" s="26">
        <f>Wellpath!E93</f>
        <v>2580</v>
      </c>
      <c r="B93" s="22">
        <v>0</v>
      </c>
      <c r="C93" s="22">
        <f>SIN(Wellpath!$L93)</f>
        <v>0</v>
      </c>
      <c r="D93" s="22">
        <v>0</v>
      </c>
      <c r="E93" s="20">
        <f>Model!$W$33*((drdp!B93+drdp!K93)*XYM1!$B93+(drdp!E93+drdp!N93)*XYM1!$C93+(drdp!H93+drdp!Q93)*XYM1!$D93)</f>
        <v>0</v>
      </c>
      <c r="F93" s="20">
        <f>Model!$W$33*((drdp!C93+drdp!L93)*XYM1!$B93+(drdp!F93+drdp!O93)*XYM1!$C93+(drdp!I93+drdp!R93)*XYM1!$D93)</f>
        <v>0</v>
      </c>
      <c r="G93" s="20">
        <f>Model!$W$33*((drdp!D93+drdp!M93)*XYM1!$B93+(drdp!G93+drdp!P93)*XYM1!$C93+(drdp!J93+drdp!S93)*XYM1!$D93)</f>
        <v>0</v>
      </c>
      <c r="H93" s="18">
        <f>Model!$W$33*((drdp!B93)*XYM1!$B93+(drdp!E93)*XYM1!$C93+(drdp!H93)*XYM1!$D93)</f>
        <v>0</v>
      </c>
      <c r="I93" s="18">
        <f>Model!$W$33*((drdp!C93)*XYM1!$B93+(drdp!F93)*XYM1!$C93+(drdp!I93)*XYM1!$D93)</f>
        <v>0</v>
      </c>
      <c r="J93" s="18">
        <f>Model!$W$33*((drdp!D93)*XYM1!$B93+(drdp!G93)*XYM1!$C93+(drdp!J93)*XYM1!$D93)</f>
        <v>0</v>
      </c>
      <c r="K93" s="21">
        <f>SUM(E$3:E92)+H93</f>
        <v>1.3073877139854844</v>
      </c>
      <c r="L93" s="21">
        <f>SUM(F$3:F92)+I93</f>
        <v>0</v>
      </c>
      <c r="M93" s="21">
        <f>SUM(G$3:G92)+J93</f>
        <v>-1.128112199733329</v>
      </c>
      <c r="N93" s="21"/>
      <c r="O93" s="21"/>
      <c r="P93" s="21"/>
      <c r="Q93" s="19">
        <f t="shared" si="7"/>
        <v>1.7092626346801907</v>
      </c>
      <c r="R93" s="19">
        <f t="shared" si="8"/>
        <v>0</v>
      </c>
      <c r="S93" s="19">
        <f t="shared" si="9"/>
        <v>1.2726371351871704</v>
      </c>
      <c r="T93" s="19">
        <f t="shared" si="10"/>
        <v>0</v>
      </c>
      <c r="U93" s="19">
        <f t="shared" si="11"/>
        <v>-1.4748800299284932</v>
      </c>
      <c r="V93" s="19">
        <f t="shared" si="12"/>
        <v>0</v>
      </c>
      <c r="Y93" s="69"/>
    </row>
    <row r="94" spans="1:25" x14ac:dyDescent="0.25">
      <c r="A94" s="26">
        <f>Wellpath!E94</f>
        <v>2610</v>
      </c>
      <c r="B94" s="22">
        <v>0</v>
      </c>
      <c r="C94" s="22">
        <f>SIN(Wellpath!$L94)</f>
        <v>0</v>
      </c>
      <c r="D94" s="22">
        <v>0</v>
      </c>
      <c r="E94" s="20">
        <f>Model!$W$33*((drdp!B94+drdp!K94)*XYM1!$B94+(drdp!E94+drdp!N94)*XYM1!$C94+(drdp!H94+drdp!Q94)*XYM1!$D94)</f>
        <v>0</v>
      </c>
      <c r="F94" s="20">
        <f>Model!$W$33*((drdp!C94+drdp!L94)*XYM1!$B94+(drdp!F94+drdp!O94)*XYM1!$C94+(drdp!I94+drdp!R94)*XYM1!$D94)</f>
        <v>0</v>
      </c>
      <c r="G94" s="20">
        <f>Model!$W$33*((drdp!D94+drdp!M94)*XYM1!$B94+(drdp!G94+drdp!P94)*XYM1!$C94+(drdp!J94+drdp!S94)*XYM1!$D94)</f>
        <v>0</v>
      </c>
      <c r="H94" s="18">
        <f>Model!$W$33*((drdp!B94)*XYM1!$B94+(drdp!E94)*XYM1!$C94+(drdp!H94)*XYM1!$D94)</f>
        <v>0</v>
      </c>
      <c r="I94" s="18">
        <f>Model!$W$33*((drdp!C94)*XYM1!$B94+(drdp!F94)*XYM1!$C94+(drdp!I94)*XYM1!$D94)</f>
        <v>0</v>
      </c>
      <c r="J94" s="18">
        <f>Model!$W$33*((drdp!D94)*XYM1!$B94+(drdp!G94)*XYM1!$C94+(drdp!J94)*XYM1!$D94)</f>
        <v>0</v>
      </c>
      <c r="K94" s="21">
        <f>SUM(E$3:E93)+H94</f>
        <v>1.3073877139854844</v>
      </c>
      <c r="L94" s="21">
        <f>SUM(F$3:F93)+I94</f>
        <v>0</v>
      </c>
      <c r="M94" s="21">
        <f>SUM(G$3:G93)+J94</f>
        <v>-1.128112199733329</v>
      </c>
      <c r="N94" s="21"/>
      <c r="O94" s="21"/>
      <c r="P94" s="21"/>
      <c r="Q94" s="19">
        <f t="shared" si="7"/>
        <v>1.7092626346801907</v>
      </c>
      <c r="R94" s="19">
        <f t="shared" si="8"/>
        <v>0</v>
      </c>
      <c r="S94" s="19">
        <f t="shared" si="9"/>
        <v>1.2726371351871704</v>
      </c>
      <c r="T94" s="19">
        <f t="shared" si="10"/>
        <v>0</v>
      </c>
      <c r="U94" s="19">
        <f t="shared" si="11"/>
        <v>-1.4748800299284932</v>
      </c>
      <c r="V94" s="19">
        <f t="shared" si="12"/>
        <v>0</v>
      </c>
      <c r="Y94" s="69"/>
    </row>
    <row r="95" spans="1:25" x14ac:dyDescent="0.25">
      <c r="A95" s="26">
        <f>Wellpath!E95</f>
        <v>2640</v>
      </c>
      <c r="B95" s="22">
        <v>0</v>
      </c>
      <c r="C95" s="22">
        <f>SIN(Wellpath!$L95)</f>
        <v>0</v>
      </c>
      <c r="D95" s="22">
        <v>0</v>
      </c>
      <c r="E95" s="20">
        <f>Model!$W$33*((drdp!B95+drdp!K95)*XYM1!$B95+(drdp!E95+drdp!N95)*XYM1!$C95+(drdp!H95+drdp!Q95)*XYM1!$D95)</f>
        <v>0</v>
      </c>
      <c r="F95" s="20">
        <f>Model!$W$33*((drdp!C95+drdp!L95)*XYM1!$B95+(drdp!F95+drdp!O95)*XYM1!$C95+(drdp!I95+drdp!R95)*XYM1!$D95)</f>
        <v>0</v>
      </c>
      <c r="G95" s="20">
        <f>Model!$W$33*((drdp!D95+drdp!M95)*XYM1!$B95+(drdp!G95+drdp!P95)*XYM1!$C95+(drdp!J95+drdp!S95)*XYM1!$D95)</f>
        <v>0</v>
      </c>
      <c r="H95" s="18">
        <f>Model!$W$33*((drdp!B95)*XYM1!$B95+(drdp!E95)*XYM1!$C95+(drdp!H95)*XYM1!$D95)</f>
        <v>0</v>
      </c>
      <c r="I95" s="18">
        <f>Model!$W$33*((drdp!C95)*XYM1!$B95+(drdp!F95)*XYM1!$C95+(drdp!I95)*XYM1!$D95)</f>
        <v>0</v>
      </c>
      <c r="J95" s="18">
        <f>Model!$W$33*((drdp!D95)*XYM1!$B95+(drdp!G95)*XYM1!$C95+(drdp!J95)*XYM1!$D95)</f>
        <v>0</v>
      </c>
      <c r="K95" s="21">
        <f>SUM(E$3:E94)+H95</f>
        <v>1.3073877139854844</v>
      </c>
      <c r="L95" s="21">
        <f>SUM(F$3:F94)+I95</f>
        <v>0</v>
      </c>
      <c r="M95" s="21">
        <f>SUM(G$3:G94)+J95</f>
        <v>-1.128112199733329</v>
      </c>
      <c r="N95" s="21"/>
      <c r="O95" s="21"/>
      <c r="P95" s="21"/>
      <c r="Q95" s="19">
        <f t="shared" si="7"/>
        <v>1.7092626346801907</v>
      </c>
      <c r="R95" s="19">
        <f t="shared" si="8"/>
        <v>0</v>
      </c>
      <c r="S95" s="19">
        <f t="shared" si="9"/>
        <v>1.2726371351871704</v>
      </c>
      <c r="T95" s="19">
        <f t="shared" si="10"/>
        <v>0</v>
      </c>
      <c r="U95" s="19">
        <f t="shared" si="11"/>
        <v>-1.4748800299284932</v>
      </c>
      <c r="V95" s="19">
        <f t="shared" si="12"/>
        <v>0</v>
      </c>
      <c r="Y95" s="69"/>
    </row>
    <row r="96" spans="1:25" x14ac:dyDescent="0.25">
      <c r="A96" s="26">
        <f>Wellpath!E96</f>
        <v>2670</v>
      </c>
      <c r="B96" s="22">
        <v>0</v>
      </c>
      <c r="C96" s="22">
        <f>SIN(Wellpath!$L96)</f>
        <v>0</v>
      </c>
      <c r="D96" s="22">
        <v>0</v>
      </c>
      <c r="E96" s="20">
        <f>Model!$W$33*((drdp!B96+drdp!K96)*XYM1!$B96+(drdp!E96+drdp!N96)*XYM1!$C96+(drdp!H96+drdp!Q96)*XYM1!$D96)</f>
        <v>0</v>
      </c>
      <c r="F96" s="20">
        <f>Model!$W$33*((drdp!C96+drdp!L96)*XYM1!$B96+(drdp!F96+drdp!O96)*XYM1!$C96+(drdp!I96+drdp!R96)*XYM1!$D96)</f>
        <v>0</v>
      </c>
      <c r="G96" s="20">
        <f>Model!$W$33*((drdp!D96+drdp!M96)*XYM1!$B96+(drdp!G96+drdp!P96)*XYM1!$C96+(drdp!J96+drdp!S96)*XYM1!$D96)</f>
        <v>0</v>
      </c>
      <c r="H96" s="18">
        <f>Model!$W$33*((drdp!B96)*XYM1!$B96+(drdp!E96)*XYM1!$C96+(drdp!H96)*XYM1!$D96)</f>
        <v>0</v>
      </c>
      <c r="I96" s="18">
        <f>Model!$W$33*((drdp!C96)*XYM1!$B96+(drdp!F96)*XYM1!$C96+(drdp!I96)*XYM1!$D96)</f>
        <v>0</v>
      </c>
      <c r="J96" s="18">
        <f>Model!$W$33*((drdp!D96)*XYM1!$B96+(drdp!G96)*XYM1!$C96+(drdp!J96)*XYM1!$D96)</f>
        <v>0</v>
      </c>
      <c r="K96" s="21">
        <f>SUM(E$3:E95)+H96</f>
        <v>1.3073877139854844</v>
      </c>
      <c r="L96" s="21">
        <f>SUM(F$3:F95)+I96</f>
        <v>0</v>
      </c>
      <c r="M96" s="21">
        <f>SUM(G$3:G95)+J96</f>
        <v>-1.128112199733329</v>
      </c>
      <c r="N96" s="21"/>
      <c r="O96" s="21"/>
      <c r="P96" s="21"/>
      <c r="Q96" s="19">
        <f t="shared" si="7"/>
        <v>1.7092626346801907</v>
      </c>
      <c r="R96" s="19">
        <f t="shared" si="8"/>
        <v>0</v>
      </c>
      <c r="S96" s="19">
        <f t="shared" si="9"/>
        <v>1.2726371351871704</v>
      </c>
      <c r="T96" s="19">
        <f t="shared" si="10"/>
        <v>0</v>
      </c>
      <c r="U96" s="19">
        <f t="shared" si="11"/>
        <v>-1.4748800299284932</v>
      </c>
      <c r="V96" s="19">
        <f t="shared" si="12"/>
        <v>0</v>
      </c>
      <c r="Y96" s="69"/>
    </row>
    <row r="97" spans="1:25" x14ac:dyDescent="0.25">
      <c r="A97" s="26">
        <f>Wellpath!E97</f>
        <v>2700</v>
      </c>
      <c r="B97" s="22">
        <v>0</v>
      </c>
      <c r="C97" s="22">
        <f>SIN(Wellpath!$L97)</f>
        <v>0</v>
      </c>
      <c r="D97" s="22">
        <v>0</v>
      </c>
      <c r="E97" s="20">
        <f>Model!$W$33*((drdp!B97+drdp!K97)*XYM1!$B97+(drdp!E97+drdp!N97)*XYM1!$C97+(drdp!H97+drdp!Q97)*XYM1!$D97)</f>
        <v>0</v>
      </c>
      <c r="F97" s="20">
        <f>Model!$W$33*((drdp!C97+drdp!L97)*XYM1!$B97+(drdp!F97+drdp!O97)*XYM1!$C97+(drdp!I97+drdp!R97)*XYM1!$D97)</f>
        <v>0</v>
      </c>
      <c r="G97" s="20">
        <f>Model!$W$33*((drdp!D97+drdp!M97)*XYM1!$B97+(drdp!G97+drdp!P97)*XYM1!$C97+(drdp!J97+drdp!S97)*XYM1!$D97)</f>
        <v>0</v>
      </c>
      <c r="H97" s="18">
        <f>Model!$W$33*((drdp!B97)*XYM1!$B97+(drdp!E97)*XYM1!$C97+(drdp!H97)*XYM1!$D97)</f>
        <v>0</v>
      </c>
      <c r="I97" s="18">
        <f>Model!$W$33*((drdp!C97)*XYM1!$B97+(drdp!F97)*XYM1!$C97+(drdp!I97)*XYM1!$D97)</f>
        <v>0</v>
      </c>
      <c r="J97" s="18">
        <f>Model!$W$33*((drdp!D97)*XYM1!$B97+(drdp!G97)*XYM1!$C97+(drdp!J97)*XYM1!$D97)</f>
        <v>0</v>
      </c>
      <c r="K97" s="21">
        <f>SUM(E$3:E96)+H97</f>
        <v>1.3073877139854844</v>
      </c>
      <c r="L97" s="21">
        <f>SUM(F$3:F96)+I97</f>
        <v>0</v>
      </c>
      <c r="M97" s="21">
        <f>SUM(G$3:G96)+J97</f>
        <v>-1.128112199733329</v>
      </c>
      <c r="N97" s="21"/>
      <c r="O97" s="21"/>
      <c r="P97" s="21"/>
      <c r="Q97" s="19">
        <f t="shared" si="7"/>
        <v>1.7092626346801907</v>
      </c>
      <c r="R97" s="19">
        <f t="shared" si="8"/>
        <v>0</v>
      </c>
      <c r="S97" s="19">
        <f t="shared" si="9"/>
        <v>1.2726371351871704</v>
      </c>
      <c r="T97" s="19">
        <f t="shared" si="10"/>
        <v>0</v>
      </c>
      <c r="U97" s="19">
        <f t="shared" si="11"/>
        <v>-1.4748800299284932</v>
      </c>
      <c r="V97" s="19">
        <f t="shared" si="12"/>
        <v>0</v>
      </c>
      <c r="Y97" s="69"/>
    </row>
    <row r="98" spans="1:25" x14ac:dyDescent="0.25">
      <c r="A98" s="26">
        <f>Wellpath!E98</f>
        <v>2730</v>
      </c>
      <c r="B98" s="22">
        <v>0</v>
      </c>
      <c r="C98" s="22">
        <f>SIN(Wellpath!$L98)</f>
        <v>0</v>
      </c>
      <c r="D98" s="22">
        <v>0</v>
      </c>
      <c r="E98" s="20">
        <f>Model!$W$33*((drdp!B98+drdp!K98)*XYM1!$B98+(drdp!E98+drdp!N98)*XYM1!$C98+(drdp!H98+drdp!Q98)*XYM1!$D98)</f>
        <v>0</v>
      </c>
      <c r="F98" s="20">
        <f>Model!$W$33*((drdp!C98+drdp!L98)*XYM1!$B98+(drdp!F98+drdp!O98)*XYM1!$C98+(drdp!I98+drdp!R98)*XYM1!$D98)</f>
        <v>0</v>
      </c>
      <c r="G98" s="20">
        <f>Model!$W$33*((drdp!D98+drdp!M98)*XYM1!$B98+(drdp!G98+drdp!P98)*XYM1!$C98+(drdp!J98+drdp!S98)*XYM1!$D98)</f>
        <v>0</v>
      </c>
      <c r="H98" s="18">
        <f>Model!$W$33*((drdp!B98)*XYM1!$B98+(drdp!E98)*XYM1!$C98+(drdp!H98)*XYM1!$D98)</f>
        <v>0</v>
      </c>
      <c r="I98" s="18">
        <f>Model!$W$33*((drdp!C98)*XYM1!$B98+(drdp!F98)*XYM1!$C98+(drdp!I98)*XYM1!$D98)</f>
        <v>0</v>
      </c>
      <c r="J98" s="18">
        <f>Model!$W$33*((drdp!D98)*XYM1!$B98+(drdp!G98)*XYM1!$C98+(drdp!J98)*XYM1!$D98)</f>
        <v>0</v>
      </c>
      <c r="K98" s="21">
        <f>SUM(E$3:E97)+H98</f>
        <v>1.3073877139854844</v>
      </c>
      <c r="L98" s="21">
        <f>SUM(F$3:F97)+I98</f>
        <v>0</v>
      </c>
      <c r="M98" s="21">
        <f>SUM(G$3:G97)+J98</f>
        <v>-1.128112199733329</v>
      </c>
      <c r="N98" s="21"/>
      <c r="O98" s="21"/>
      <c r="P98" s="21"/>
      <c r="Q98" s="19">
        <f t="shared" si="7"/>
        <v>1.7092626346801907</v>
      </c>
      <c r="R98" s="19">
        <f t="shared" si="8"/>
        <v>0</v>
      </c>
      <c r="S98" s="19">
        <f t="shared" si="9"/>
        <v>1.2726371351871704</v>
      </c>
      <c r="T98" s="19">
        <f t="shared" si="10"/>
        <v>0</v>
      </c>
      <c r="U98" s="19">
        <f t="shared" si="11"/>
        <v>-1.4748800299284932</v>
      </c>
      <c r="V98" s="19">
        <f t="shared" si="12"/>
        <v>0</v>
      </c>
      <c r="Y98" s="69"/>
    </row>
    <row r="99" spans="1:25" x14ac:dyDescent="0.25">
      <c r="A99" s="26">
        <f>Wellpath!E99</f>
        <v>2760</v>
      </c>
      <c r="B99" s="22">
        <v>0</v>
      </c>
      <c r="C99" s="22">
        <f>SIN(Wellpath!$L99)</f>
        <v>0</v>
      </c>
      <c r="D99" s="22">
        <v>0</v>
      </c>
      <c r="E99" s="20">
        <f>Model!$W$33*((drdp!B99+drdp!K99)*XYM1!$B99+(drdp!E99+drdp!N99)*XYM1!$C99+(drdp!H99+drdp!Q99)*XYM1!$D99)</f>
        <v>0</v>
      </c>
      <c r="F99" s="20">
        <f>Model!$W$33*((drdp!C99+drdp!L99)*XYM1!$B99+(drdp!F99+drdp!O99)*XYM1!$C99+(drdp!I99+drdp!R99)*XYM1!$D99)</f>
        <v>0</v>
      </c>
      <c r="G99" s="20">
        <f>Model!$W$33*((drdp!D99+drdp!M99)*XYM1!$B99+(drdp!G99+drdp!P99)*XYM1!$C99+(drdp!J99+drdp!S99)*XYM1!$D99)</f>
        <v>0</v>
      </c>
      <c r="H99" s="18">
        <f>Model!$W$33*((drdp!B99)*XYM1!$B99+(drdp!E99)*XYM1!$C99+(drdp!H99)*XYM1!$D99)</f>
        <v>0</v>
      </c>
      <c r="I99" s="18">
        <f>Model!$W$33*((drdp!C99)*XYM1!$B99+(drdp!F99)*XYM1!$C99+(drdp!I99)*XYM1!$D99)</f>
        <v>0</v>
      </c>
      <c r="J99" s="18">
        <f>Model!$W$33*((drdp!D99)*XYM1!$B99+(drdp!G99)*XYM1!$C99+(drdp!J99)*XYM1!$D99)</f>
        <v>0</v>
      </c>
      <c r="K99" s="21">
        <f>SUM(E$3:E98)+H99</f>
        <v>1.3073877139854844</v>
      </c>
      <c r="L99" s="21">
        <f>SUM(F$3:F98)+I99</f>
        <v>0</v>
      </c>
      <c r="M99" s="21">
        <f>SUM(G$3:G98)+J99</f>
        <v>-1.128112199733329</v>
      </c>
      <c r="N99" s="21"/>
      <c r="O99" s="21"/>
      <c r="P99" s="21"/>
      <c r="Q99" s="19">
        <f t="shared" si="7"/>
        <v>1.7092626346801907</v>
      </c>
      <c r="R99" s="19">
        <f t="shared" si="8"/>
        <v>0</v>
      </c>
      <c r="S99" s="19">
        <f t="shared" si="9"/>
        <v>1.2726371351871704</v>
      </c>
      <c r="T99" s="19">
        <f t="shared" si="10"/>
        <v>0</v>
      </c>
      <c r="U99" s="19">
        <f t="shared" si="11"/>
        <v>-1.4748800299284932</v>
      </c>
      <c r="V99" s="19">
        <f t="shared" si="12"/>
        <v>0</v>
      </c>
      <c r="Y99" s="69"/>
    </row>
    <row r="100" spans="1:25" x14ac:dyDescent="0.25">
      <c r="A100" s="26">
        <f>Wellpath!E100</f>
        <v>2790</v>
      </c>
      <c r="B100" s="22">
        <v>0</v>
      </c>
      <c r="C100" s="22">
        <f>SIN(Wellpath!$L100)</f>
        <v>0</v>
      </c>
      <c r="D100" s="22">
        <v>0</v>
      </c>
      <c r="E100" s="20">
        <f>Model!$W$33*((drdp!B100+drdp!K100)*XYM1!$B100+(drdp!E100+drdp!N100)*XYM1!$C100+(drdp!H100+drdp!Q100)*XYM1!$D100)</f>
        <v>0</v>
      </c>
      <c r="F100" s="20">
        <f>Model!$W$33*((drdp!C100+drdp!L100)*XYM1!$B100+(drdp!F100+drdp!O100)*XYM1!$C100+(drdp!I100+drdp!R100)*XYM1!$D100)</f>
        <v>0</v>
      </c>
      <c r="G100" s="20">
        <f>Model!$W$33*((drdp!D100+drdp!M100)*XYM1!$B100+(drdp!G100+drdp!P100)*XYM1!$C100+(drdp!J100+drdp!S100)*XYM1!$D100)</f>
        <v>0</v>
      </c>
      <c r="H100" s="18">
        <f>Model!$W$33*((drdp!B100)*XYM1!$B100+(drdp!E100)*XYM1!$C100+(drdp!H100)*XYM1!$D100)</f>
        <v>0</v>
      </c>
      <c r="I100" s="18">
        <f>Model!$W$33*((drdp!C100)*XYM1!$B100+(drdp!F100)*XYM1!$C100+(drdp!I100)*XYM1!$D100)</f>
        <v>0</v>
      </c>
      <c r="J100" s="18">
        <f>Model!$W$33*((drdp!D100)*XYM1!$B100+(drdp!G100)*XYM1!$C100+(drdp!J100)*XYM1!$D100)</f>
        <v>0</v>
      </c>
      <c r="K100" s="21">
        <f>SUM(E$3:E99)+H100</f>
        <v>1.3073877139854844</v>
      </c>
      <c r="L100" s="21">
        <f>SUM(F$3:F99)+I100</f>
        <v>0</v>
      </c>
      <c r="M100" s="21">
        <f>SUM(G$3:G99)+J100</f>
        <v>-1.128112199733329</v>
      </c>
      <c r="N100" s="21"/>
      <c r="O100" s="21"/>
      <c r="P100" s="21"/>
      <c r="Q100" s="19">
        <f t="shared" si="7"/>
        <v>1.7092626346801907</v>
      </c>
      <c r="R100" s="19">
        <f t="shared" si="8"/>
        <v>0</v>
      </c>
      <c r="S100" s="19">
        <f t="shared" si="9"/>
        <v>1.2726371351871704</v>
      </c>
      <c r="T100" s="19">
        <f t="shared" si="10"/>
        <v>0</v>
      </c>
      <c r="U100" s="19">
        <f t="shared" si="11"/>
        <v>-1.4748800299284932</v>
      </c>
      <c r="V100" s="19">
        <f t="shared" si="12"/>
        <v>0</v>
      </c>
      <c r="Y100" s="69"/>
    </row>
    <row r="101" spans="1:25" x14ac:dyDescent="0.25">
      <c r="A101" s="26">
        <f>Wellpath!E101</f>
        <v>2820</v>
      </c>
      <c r="B101" s="22">
        <v>0</v>
      </c>
      <c r="C101" s="22">
        <f>SIN(Wellpath!$L101)</f>
        <v>0</v>
      </c>
      <c r="D101" s="22">
        <v>0</v>
      </c>
      <c r="E101" s="20">
        <f>Model!$W$33*((drdp!B101+drdp!K101)*XYM1!$B101+(drdp!E101+drdp!N101)*XYM1!$C101+(drdp!H101+drdp!Q101)*XYM1!$D101)</f>
        <v>0</v>
      </c>
      <c r="F101" s="20">
        <f>Model!$W$33*((drdp!C101+drdp!L101)*XYM1!$B101+(drdp!F101+drdp!O101)*XYM1!$C101+(drdp!I101+drdp!R101)*XYM1!$D101)</f>
        <v>0</v>
      </c>
      <c r="G101" s="20">
        <f>Model!$W$33*((drdp!D101+drdp!M101)*XYM1!$B101+(drdp!G101+drdp!P101)*XYM1!$C101+(drdp!J101+drdp!S101)*XYM1!$D101)</f>
        <v>0</v>
      </c>
      <c r="H101" s="18">
        <f>Model!$W$33*((drdp!B101)*XYM1!$B101+(drdp!E101)*XYM1!$C101+(drdp!H101)*XYM1!$D101)</f>
        <v>0</v>
      </c>
      <c r="I101" s="18">
        <f>Model!$W$33*((drdp!C101)*XYM1!$B101+(drdp!F101)*XYM1!$C101+(drdp!I101)*XYM1!$D101)</f>
        <v>0</v>
      </c>
      <c r="J101" s="18">
        <f>Model!$W$33*((drdp!D101)*XYM1!$B101+(drdp!G101)*XYM1!$C101+(drdp!J101)*XYM1!$D101)</f>
        <v>0</v>
      </c>
      <c r="K101" s="21">
        <f>SUM(E$3:E100)+H101</f>
        <v>1.3073877139854844</v>
      </c>
      <c r="L101" s="21">
        <f>SUM(F$3:F100)+I101</f>
        <v>0</v>
      </c>
      <c r="M101" s="21">
        <f>SUM(G$3:G100)+J101</f>
        <v>-1.128112199733329</v>
      </c>
      <c r="N101" s="21"/>
      <c r="O101" s="21"/>
      <c r="P101" s="21"/>
      <c r="Q101" s="19">
        <f t="shared" si="7"/>
        <v>1.7092626346801907</v>
      </c>
      <c r="R101" s="19">
        <f t="shared" si="8"/>
        <v>0</v>
      </c>
      <c r="S101" s="19">
        <f t="shared" si="9"/>
        <v>1.2726371351871704</v>
      </c>
      <c r="T101" s="19">
        <f t="shared" si="10"/>
        <v>0</v>
      </c>
      <c r="U101" s="19">
        <f t="shared" si="11"/>
        <v>-1.4748800299284932</v>
      </c>
      <c r="V101" s="19">
        <f t="shared" si="12"/>
        <v>0</v>
      </c>
      <c r="Y101" s="69"/>
    </row>
    <row r="102" spans="1:25" x14ac:dyDescent="0.25">
      <c r="A102" s="26">
        <f>Wellpath!E102</f>
        <v>2850</v>
      </c>
      <c r="B102" s="22">
        <v>0</v>
      </c>
      <c r="C102" s="22">
        <f>SIN(Wellpath!$L102)</f>
        <v>0</v>
      </c>
      <c r="D102" s="22">
        <v>0</v>
      </c>
      <c r="E102" s="20">
        <f>Model!$W$33*((drdp!B102+drdp!K102)*XYM1!$B102+(drdp!E102+drdp!N102)*XYM1!$C102+(drdp!H102+drdp!Q102)*XYM1!$D102)</f>
        <v>0</v>
      </c>
      <c r="F102" s="20">
        <f>Model!$W$33*((drdp!C102+drdp!L102)*XYM1!$B102+(drdp!F102+drdp!O102)*XYM1!$C102+(drdp!I102+drdp!R102)*XYM1!$D102)</f>
        <v>0</v>
      </c>
      <c r="G102" s="20">
        <f>Model!$W$33*((drdp!D102+drdp!M102)*XYM1!$B102+(drdp!G102+drdp!P102)*XYM1!$C102+(drdp!J102+drdp!S102)*XYM1!$D102)</f>
        <v>0</v>
      </c>
      <c r="H102" s="18">
        <f>Model!$W$33*((drdp!B102)*XYM1!$B102+(drdp!E102)*XYM1!$C102+(drdp!H102)*XYM1!$D102)</f>
        <v>0</v>
      </c>
      <c r="I102" s="18">
        <f>Model!$W$33*((drdp!C102)*XYM1!$B102+(drdp!F102)*XYM1!$C102+(drdp!I102)*XYM1!$D102)</f>
        <v>0</v>
      </c>
      <c r="J102" s="18">
        <f>Model!$W$33*((drdp!D102)*XYM1!$B102+(drdp!G102)*XYM1!$C102+(drdp!J102)*XYM1!$D102)</f>
        <v>0</v>
      </c>
      <c r="K102" s="21">
        <f>SUM(E$3:E101)+H102</f>
        <v>1.3073877139854844</v>
      </c>
      <c r="L102" s="21">
        <f>SUM(F$3:F101)+I102</f>
        <v>0</v>
      </c>
      <c r="M102" s="21">
        <f>SUM(G$3:G101)+J102</f>
        <v>-1.128112199733329</v>
      </c>
      <c r="N102" s="21"/>
      <c r="O102" s="21"/>
      <c r="P102" s="21"/>
      <c r="Q102" s="19">
        <f t="shared" si="7"/>
        <v>1.7092626346801907</v>
      </c>
      <c r="R102" s="19">
        <f t="shared" si="8"/>
        <v>0</v>
      </c>
      <c r="S102" s="19">
        <f t="shared" si="9"/>
        <v>1.2726371351871704</v>
      </c>
      <c r="T102" s="19">
        <f t="shared" si="10"/>
        <v>0</v>
      </c>
      <c r="U102" s="19">
        <f t="shared" si="11"/>
        <v>-1.4748800299284932</v>
      </c>
      <c r="V102" s="19">
        <f t="shared" si="12"/>
        <v>0</v>
      </c>
      <c r="Y102" s="69"/>
    </row>
    <row r="103" spans="1:25" x14ac:dyDescent="0.25">
      <c r="A103" s="26">
        <f>Wellpath!E103</f>
        <v>2880</v>
      </c>
      <c r="B103" s="22">
        <v>0</v>
      </c>
      <c r="C103" s="22">
        <f>SIN(Wellpath!$L103)</f>
        <v>0.25881904510252074</v>
      </c>
      <c r="D103" s="22">
        <v>0</v>
      </c>
      <c r="E103" s="20">
        <f>Model!$W$33*((drdp!B103+drdp!K103)*XYM1!$B103+(drdp!E103+drdp!N103)*XYM1!$C103+(drdp!H103+drdp!Q103)*XYM1!$D103)</f>
        <v>2.9446024155998511E-3</v>
      </c>
      <c r="F103" s="20">
        <f>Model!$W$33*((drdp!C103+drdp!L103)*XYM1!$B103+(drdp!F103+drdp!O103)*XYM1!$C103+(drdp!I103+drdp!R103)*XYM1!$D103)</f>
        <v>-1.2754474322529607E-2</v>
      </c>
      <c r="G103" s="20">
        <f>Model!$W$33*((drdp!D103+drdp!M103)*XYM1!$B103+(drdp!G103+drdp!P103)*XYM1!$C103+(drdp!J103+drdp!S103)*XYM1!$D103)</f>
        <v>-3.50744672698722E-3</v>
      </c>
      <c r="H103" s="18">
        <f>Model!$W$33*((drdp!B103)*XYM1!$B103+(drdp!E103)*XYM1!$C103+(drdp!H103)*XYM1!$D103)</f>
        <v>1.4723012077999256E-3</v>
      </c>
      <c r="I103" s="18">
        <f>Model!$W$33*((drdp!C103)*XYM1!$B103+(drdp!F103)*XYM1!$C103+(drdp!I103)*XYM1!$D103)</f>
        <v>-6.3772371612648036E-3</v>
      </c>
      <c r="J103" s="18">
        <f>Model!$W$33*((drdp!D103)*XYM1!$B103+(drdp!G103)*XYM1!$C103+(drdp!J103)*XYM1!$D103)</f>
        <v>-1.75372336349361E-3</v>
      </c>
      <c r="K103" s="21">
        <f>SUM(E$3:E102)+H103</f>
        <v>1.3088600151932843</v>
      </c>
      <c r="L103" s="21">
        <f>SUM(F$3:F102)+I103</f>
        <v>-6.3772371612648036E-3</v>
      </c>
      <c r="M103" s="21">
        <f>SUM(G$3:G102)+J103</f>
        <v>-1.1298659230968227</v>
      </c>
      <c r="N103" s="21"/>
      <c r="O103" s="21"/>
      <c r="P103" s="21"/>
      <c r="Q103" s="19">
        <f t="shared" si="7"/>
        <v>1.7131145393717644</v>
      </c>
      <c r="R103" s="19">
        <f t="shared" si="8"/>
        <v>4.0669153811016773E-5</v>
      </c>
      <c r="S103" s="19">
        <f t="shared" si="9"/>
        <v>1.2765970041754351</v>
      </c>
      <c r="T103" s="19">
        <f t="shared" si="10"/>
        <v>-8.3469107277842278E-3</v>
      </c>
      <c r="U103" s="19">
        <f t="shared" si="11"/>
        <v>-1.4788363292708815</v>
      </c>
      <c r="V103" s="19">
        <f t="shared" si="12"/>
        <v>7.2054229520198184E-3</v>
      </c>
      <c r="Y103" s="69"/>
    </row>
    <row r="104" spans="1:25" x14ac:dyDescent="0.25">
      <c r="A104" s="26">
        <f>Wellpath!E104</f>
        <v>2910</v>
      </c>
      <c r="B104" s="22">
        <v>0</v>
      </c>
      <c r="C104" s="22">
        <f>SIN(Wellpath!$L104)</f>
        <v>0.49999999999999994</v>
      </c>
      <c r="D104" s="22">
        <v>0</v>
      </c>
      <c r="E104" s="20">
        <f>Model!$W$33*((drdp!B104+drdp!K104)*XYM1!$B104+(drdp!E104+drdp!N104)*XYM1!$C104+(drdp!H104+drdp!Q104)*XYM1!$D104)</f>
        <v>5.100200991908989E-3</v>
      </c>
      <c r="F104" s="20">
        <f>Model!$W$33*((drdp!C104+drdp!L104)*XYM1!$B104+(drdp!F104+drdp!O104)*XYM1!$C104+(drdp!I104+drdp!R104)*XYM1!$D104)</f>
        <v>-2.2091397550453914E-2</v>
      </c>
      <c r="G104" s="20">
        <f>Model!$W$33*((drdp!D104+drdp!M104)*XYM1!$B104+(drdp!G104+drdp!P104)*XYM1!$C104+(drdp!J104+drdp!S104)*XYM1!$D104)</f>
        <v>-1.3089969389957469E-2</v>
      </c>
      <c r="H104" s="18">
        <f>Model!$W$33*((drdp!B104)*XYM1!$B104+(drdp!E104)*XYM1!$C104+(drdp!H104)*XYM1!$D104)</f>
        <v>2.5501004959544945E-3</v>
      </c>
      <c r="I104" s="18">
        <f>Model!$W$33*((drdp!C104)*XYM1!$B104+(drdp!F104)*XYM1!$C104+(drdp!I104)*XYM1!$D104)</f>
        <v>-1.1045698775226957E-2</v>
      </c>
      <c r="J104" s="18">
        <f>Model!$W$33*((drdp!D104)*XYM1!$B104+(drdp!G104)*XYM1!$C104+(drdp!J104)*XYM1!$D104)</f>
        <v>-6.5449846949787345E-3</v>
      </c>
      <c r="K104" s="21">
        <f>SUM(E$3:E103)+H104</f>
        <v>1.3128824168970388</v>
      </c>
      <c r="L104" s="21">
        <f>SUM(F$3:F103)+I104</f>
        <v>-2.3800173097756564E-2</v>
      </c>
      <c r="M104" s="21">
        <f>SUM(G$3:G103)+J104</f>
        <v>-1.1381646311552951</v>
      </c>
      <c r="N104" s="21"/>
      <c r="O104" s="21"/>
      <c r="P104" s="21"/>
      <c r="Q104" s="19">
        <f t="shared" si="7"/>
        <v>1.72366024059741</v>
      </c>
      <c r="R104" s="19">
        <f t="shared" si="8"/>
        <v>5.6644823948317526E-4</v>
      </c>
      <c r="S104" s="19">
        <f t="shared" si="9"/>
        <v>1.295418727612869</v>
      </c>
      <c r="T104" s="19">
        <f t="shared" si="10"/>
        <v>-3.1246828779150519E-2</v>
      </c>
      <c r="U104" s="19">
        <f t="shared" si="11"/>
        <v>-1.4942763317778904</v>
      </c>
      <c r="V104" s="19">
        <f t="shared" si="12"/>
        <v>2.7088515235240276E-2</v>
      </c>
      <c r="Y104" s="69"/>
    </row>
    <row r="105" spans="1:25" x14ac:dyDescent="0.25">
      <c r="A105" s="26">
        <f>Wellpath!E105</f>
        <v>2940</v>
      </c>
      <c r="B105" s="22">
        <v>0</v>
      </c>
      <c r="C105" s="22">
        <f>SIN(Wellpath!$L105)</f>
        <v>0.70710678118654746</v>
      </c>
      <c r="D105" s="22">
        <v>0</v>
      </c>
      <c r="E105" s="20">
        <f>Model!$W$33*((drdp!B105+drdp!K105)*XYM1!$B105+(drdp!E105+drdp!N105)*XYM1!$C105+(drdp!H105+drdp!Q105)*XYM1!$D105)</f>
        <v>5.8892048311997023E-3</v>
      </c>
      <c r="F105" s="20">
        <f>Model!$W$33*((drdp!C105+drdp!L105)*XYM1!$B105+(drdp!F105+drdp!O105)*XYM1!$C105+(drdp!I105+drdp!R105)*XYM1!$D105)</f>
        <v>-2.5508948645059218E-2</v>
      </c>
      <c r="G105" s="20">
        <f>Model!$W$33*((drdp!D105+drdp!M105)*XYM1!$B105+(drdp!G105+drdp!P105)*XYM1!$C105+(drdp!J105+drdp!S105)*XYM1!$D105)</f>
        <v>-2.6179938779914938E-2</v>
      </c>
      <c r="H105" s="18">
        <f>Model!$W$33*((drdp!B105)*XYM1!$B105+(drdp!E105)*XYM1!$C105+(drdp!H105)*XYM1!$D105)</f>
        <v>2.9446024155998511E-3</v>
      </c>
      <c r="I105" s="18">
        <f>Model!$W$33*((drdp!C105)*XYM1!$B105+(drdp!F105)*XYM1!$C105+(drdp!I105)*XYM1!$D105)</f>
        <v>-1.2754474322529609E-2</v>
      </c>
      <c r="J105" s="18">
        <f>Model!$W$33*((drdp!D105)*XYM1!$B105+(drdp!G105)*XYM1!$C105+(drdp!J105)*XYM1!$D105)</f>
        <v>-1.3089969389957469E-2</v>
      </c>
      <c r="K105" s="21">
        <f>SUM(E$3:E104)+H105</f>
        <v>1.3183771198085932</v>
      </c>
      <c r="L105" s="21">
        <f>SUM(F$3:F104)+I105</f>
        <v>-4.7600346195513128E-2</v>
      </c>
      <c r="M105" s="21">
        <f>SUM(G$3:G104)+J105</f>
        <v>-1.1577995852402314</v>
      </c>
      <c r="N105" s="21"/>
      <c r="O105" s="21"/>
      <c r="P105" s="21"/>
      <c r="Q105" s="19">
        <f t="shared" si="7"/>
        <v>1.7381182300348017</v>
      </c>
      <c r="R105" s="19">
        <f t="shared" si="8"/>
        <v>2.265792957932701E-3</v>
      </c>
      <c r="S105" s="19">
        <f t="shared" si="9"/>
        <v>1.3404998795824519</v>
      </c>
      <c r="T105" s="19">
        <f t="shared" si="10"/>
        <v>-6.2755207319132519E-2</v>
      </c>
      <c r="U105" s="19">
        <f t="shared" si="11"/>
        <v>-1.5264164825046</v>
      </c>
      <c r="V105" s="19">
        <f t="shared" si="12"/>
        <v>5.5111661082456527E-2</v>
      </c>
      <c r="Y105" s="69"/>
    </row>
    <row r="106" spans="1:25" x14ac:dyDescent="0.25">
      <c r="A106" s="26">
        <f>Wellpath!E106</f>
        <v>2970</v>
      </c>
      <c r="B106" s="22">
        <v>0</v>
      </c>
      <c r="C106" s="22">
        <f>SIN(Wellpath!$L106)</f>
        <v>0.8660254037844386</v>
      </c>
      <c r="D106" s="22">
        <v>0</v>
      </c>
      <c r="E106" s="20">
        <f>Model!$W$33*((drdp!B106+drdp!K106)*XYM1!$B106+(drdp!E106+drdp!N106)*XYM1!$C106+(drdp!H106+drdp!Q106)*XYM1!$D106)</f>
        <v>5.1002009919089908E-3</v>
      </c>
      <c r="F106" s="20">
        <f>Model!$W$33*((drdp!C106+drdp!L106)*XYM1!$B106+(drdp!F106+drdp!O106)*XYM1!$C106+(drdp!I106+drdp!R106)*XYM1!$D106)</f>
        <v>-2.2091397550453921E-2</v>
      </c>
      <c r="G106" s="20">
        <f>Model!$W$33*((drdp!D106+drdp!M106)*XYM1!$B106+(drdp!G106+drdp!P106)*XYM1!$C106+(drdp!J106+drdp!S106)*XYM1!$D106)</f>
        <v>-3.9269908169872407E-2</v>
      </c>
      <c r="H106" s="18">
        <f>Model!$W$33*((drdp!B106)*XYM1!$B106+(drdp!E106)*XYM1!$C106+(drdp!H106)*XYM1!$D106)</f>
        <v>2.5501004959544954E-3</v>
      </c>
      <c r="I106" s="18">
        <f>Model!$W$33*((drdp!C106)*XYM1!$B106+(drdp!F106)*XYM1!$C106+(drdp!I106)*XYM1!$D106)</f>
        <v>-1.104569877522696E-2</v>
      </c>
      <c r="J106" s="18">
        <f>Model!$W$33*((drdp!D106)*XYM1!$B106+(drdp!G106)*XYM1!$C106+(drdp!J106)*XYM1!$D106)</f>
        <v>-1.9634954084936204E-2</v>
      </c>
      <c r="K106" s="21">
        <f>SUM(E$3:E105)+H106</f>
        <v>1.3238718227201476</v>
      </c>
      <c r="L106" s="21">
        <f>SUM(F$3:F105)+I106</f>
        <v>-7.1400519293269696E-2</v>
      </c>
      <c r="M106" s="21">
        <f>SUM(G$3:G105)+J106</f>
        <v>-1.1905245087151248</v>
      </c>
      <c r="N106" s="21"/>
      <c r="O106" s="21"/>
      <c r="P106" s="21"/>
      <c r="Q106" s="19">
        <f t="shared" si="7"/>
        <v>1.7526366029923659</v>
      </c>
      <c r="R106" s="19">
        <f t="shared" si="8"/>
        <v>5.0980341553485782E-3</v>
      </c>
      <c r="S106" s="19">
        <f t="shared" si="9"/>
        <v>1.4173486058513893</v>
      </c>
      <c r="T106" s="19">
        <f t="shared" si="10"/>
        <v>-9.4525135619946021E-2</v>
      </c>
      <c r="U106" s="19">
        <f t="shared" si="11"/>
        <v>-1.5761018513457006</v>
      </c>
      <c r="V106" s="19">
        <f t="shared" si="12"/>
        <v>8.5004068153624698E-2</v>
      </c>
      <c r="Y106" s="69"/>
    </row>
    <row r="107" spans="1:25" x14ac:dyDescent="0.25">
      <c r="A107" s="26">
        <f>Wellpath!E107</f>
        <v>3000</v>
      </c>
      <c r="B107" s="22">
        <v>0</v>
      </c>
      <c r="C107" s="22">
        <f>SIN(Wellpath!$L107)</f>
        <v>0.96592582628906831</v>
      </c>
      <c r="D107" s="22">
        <v>0</v>
      </c>
      <c r="E107" s="20">
        <f>Model!$W$33*((drdp!B107+drdp!K107)*XYM1!$B107+(drdp!E107+drdp!N107)*XYM1!$C107+(drdp!H107+drdp!Q107)*XYM1!$D107)</f>
        <v>2.9446024155998511E-3</v>
      </c>
      <c r="F107" s="20">
        <f>Model!$W$33*((drdp!C107+drdp!L107)*XYM1!$B107+(drdp!F107+drdp!O107)*XYM1!$C107+(drdp!I107+drdp!R107)*XYM1!$D107)</f>
        <v>-1.2754474322529609E-2</v>
      </c>
      <c r="G107" s="20">
        <f>Model!$W$33*((drdp!D107+drdp!M107)*XYM1!$B107+(drdp!G107+drdp!P107)*XYM1!$C107+(drdp!J107+drdp!S107)*XYM1!$D107)</f>
        <v>-4.8852430832842672E-2</v>
      </c>
      <c r="H107" s="18">
        <f>Model!$W$33*((drdp!B107)*XYM1!$B107+(drdp!E107)*XYM1!$C107+(drdp!H107)*XYM1!$D107)</f>
        <v>1.4723012077999256E-3</v>
      </c>
      <c r="I107" s="18">
        <f>Model!$W$33*((drdp!C107)*XYM1!$B107+(drdp!F107)*XYM1!$C107+(drdp!I107)*XYM1!$D107)</f>
        <v>-6.3772371612648045E-3</v>
      </c>
      <c r="J107" s="18">
        <f>Model!$W$33*((drdp!D107)*XYM1!$B107+(drdp!G107)*XYM1!$C107+(drdp!J107)*XYM1!$D107)</f>
        <v>-2.4426215416421336E-2</v>
      </c>
      <c r="K107" s="21">
        <f>SUM(E$3:E106)+H107</f>
        <v>1.327894224423902</v>
      </c>
      <c r="L107" s="21">
        <f>SUM(F$3:F106)+I107</f>
        <v>-8.8823455229761455E-2</v>
      </c>
      <c r="M107" s="21">
        <f>SUM(G$3:G106)+J107</f>
        <v>-1.2345856782164826</v>
      </c>
      <c r="N107" s="21"/>
      <c r="O107" s="21"/>
      <c r="P107" s="21"/>
      <c r="Q107" s="19">
        <f t="shared" si="7"/>
        <v>1.7633030712583564</v>
      </c>
      <c r="R107" s="19">
        <f t="shared" si="8"/>
        <v>7.8896061989534375E-3</v>
      </c>
      <c r="S107" s="19">
        <f t="shared" si="9"/>
        <v>1.5242017968572523</v>
      </c>
      <c r="T107" s="19">
        <f t="shared" si="10"/>
        <v>-0.11794815319297527</v>
      </c>
      <c r="U107" s="19">
        <f t="shared" si="11"/>
        <v>-1.6393991916601331</v>
      </c>
      <c r="V107" s="19">
        <f t="shared" si="12"/>
        <v>0.10966016571636643</v>
      </c>
      <c r="Y107" s="69"/>
    </row>
    <row r="108" spans="1:25" x14ac:dyDescent="0.25">
      <c r="A108" s="26">
        <f>Wellpath!E108</f>
        <v>3030</v>
      </c>
      <c r="B108" s="22">
        <v>0</v>
      </c>
      <c r="C108" s="22">
        <f>SIN(Wellpath!$L108)</f>
        <v>1</v>
      </c>
      <c r="D108" s="22">
        <v>0</v>
      </c>
      <c r="E108" s="20">
        <f>Model!$W$33*((drdp!B108+drdp!K108)*XYM1!$B108+(drdp!E108+drdp!N108)*XYM1!$C108+(drdp!H108+drdp!Q108)*XYM1!$D108)</f>
        <v>7.2151501995846967E-19</v>
      </c>
      <c r="F108" s="20">
        <f>Model!$W$33*((drdp!C108+drdp!L108)*XYM1!$B108+(drdp!F108+drdp!O108)*XYM1!$C108+(drdp!I108+drdp!R108)*XYM1!$D108)</f>
        <v>-3.1252249018837639E-18</v>
      </c>
      <c r="G108" s="20">
        <f>Model!$W$33*((drdp!D108+drdp!M108)*XYM1!$B108+(drdp!G108+drdp!P108)*XYM1!$C108+(drdp!J108+drdp!S108)*XYM1!$D108)</f>
        <v>-5.235987755982989E-2</v>
      </c>
      <c r="H108" s="18">
        <f>Model!$W$33*((drdp!B108)*XYM1!$B108+(drdp!E108)*XYM1!$C108+(drdp!H108)*XYM1!$D108)</f>
        <v>3.6075750997923483E-19</v>
      </c>
      <c r="I108" s="18">
        <f>Model!$W$33*((drdp!C108)*XYM1!$B108+(drdp!F108)*XYM1!$C108+(drdp!I108)*XYM1!$D108)</f>
        <v>-1.5626124509418819E-18</v>
      </c>
      <c r="J108" s="18">
        <f>Model!$W$33*((drdp!D108)*XYM1!$B108+(drdp!G108)*XYM1!$C108+(drdp!J108)*XYM1!$D108)</f>
        <v>-2.6179938779914945E-2</v>
      </c>
      <c r="K108" s="21">
        <f>SUM(E$3:E107)+H108</f>
        <v>1.329366525631702</v>
      </c>
      <c r="L108" s="21">
        <f>SUM(F$3:F107)+I108</f>
        <v>-9.520069239102627E-2</v>
      </c>
      <c r="M108" s="21">
        <f>SUM(G$3:G107)+J108</f>
        <v>-1.2851918324128186</v>
      </c>
      <c r="N108" s="21"/>
      <c r="O108" s="21"/>
      <c r="P108" s="21"/>
      <c r="Q108" s="19">
        <f t="shared" si="7"/>
        <v>1.7672153594701026</v>
      </c>
      <c r="R108" s="19">
        <f t="shared" si="8"/>
        <v>9.0631718317308076E-3</v>
      </c>
      <c r="S108" s="19">
        <f t="shared" si="9"/>
        <v>1.6517180461006185</v>
      </c>
      <c r="T108" s="19">
        <f t="shared" si="10"/>
        <v>-0.12655661368159099</v>
      </c>
      <c r="U108" s="19">
        <f t="shared" si="11"/>
        <v>-1.7084910010248693</v>
      </c>
      <c r="V108" s="19">
        <f t="shared" si="12"/>
        <v>0.12235115230099214</v>
      </c>
      <c r="Y108" s="69"/>
    </row>
    <row r="109" spans="1:25" x14ac:dyDescent="0.25">
      <c r="A109" s="26">
        <f>Wellpath!E109</f>
        <v>3060</v>
      </c>
      <c r="B109" s="22">
        <v>0</v>
      </c>
      <c r="C109" s="22">
        <f>SIN(Wellpath!$L109)</f>
        <v>1</v>
      </c>
      <c r="D109" s="22">
        <v>0</v>
      </c>
      <c r="E109" s="20">
        <f>Model!$W$33*((drdp!B109+drdp!K109)*XYM1!$B109+(drdp!E109+drdp!N109)*XYM1!$C109+(drdp!H109+drdp!Q109)*XYM1!$D109)</f>
        <v>7.2151501995846967E-19</v>
      </c>
      <c r="F109" s="20">
        <f>Model!$W$33*((drdp!C109+drdp!L109)*XYM1!$B109+(drdp!F109+drdp!O109)*XYM1!$C109+(drdp!I109+drdp!R109)*XYM1!$D109)</f>
        <v>-3.1252249018837639E-18</v>
      </c>
      <c r="G109" s="20">
        <f>Model!$W$33*((drdp!D109+drdp!M109)*XYM1!$B109+(drdp!G109+drdp!P109)*XYM1!$C109+(drdp!J109+drdp!S109)*XYM1!$D109)</f>
        <v>-5.235987755982989E-2</v>
      </c>
      <c r="H109" s="18">
        <f>Model!$W$33*((drdp!B109)*XYM1!$B109+(drdp!E109)*XYM1!$C109+(drdp!H109)*XYM1!$D109)</f>
        <v>3.6075750997923483E-19</v>
      </c>
      <c r="I109" s="18">
        <f>Model!$W$33*((drdp!C109)*XYM1!$B109+(drdp!F109)*XYM1!$C109+(drdp!I109)*XYM1!$D109)</f>
        <v>-1.5626124509418819E-18</v>
      </c>
      <c r="J109" s="18">
        <f>Model!$W$33*((drdp!D109)*XYM1!$B109+(drdp!G109)*XYM1!$C109+(drdp!J109)*XYM1!$D109)</f>
        <v>-2.6179938779914945E-2</v>
      </c>
      <c r="K109" s="21">
        <f>SUM(E$3:E108)+H109</f>
        <v>1.329366525631702</v>
      </c>
      <c r="L109" s="21">
        <f>SUM(F$3:F108)+I109</f>
        <v>-9.520069239102627E-2</v>
      </c>
      <c r="M109" s="21">
        <f>SUM(G$3:G108)+J109</f>
        <v>-1.3375517099726486</v>
      </c>
      <c r="N109" s="21"/>
      <c r="O109" s="21"/>
      <c r="P109" s="21"/>
      <c r="Q109" s="19">
        <f t="shared" si="7"/>
        <v>1.7672153594701026</v>
      </c>
      <c r="R109" s="19">
        <f t="shared" si="8"/>
        <v>9.0631718317308076E-3</v>
      </c>
      <c r="S109" s="19">
        <f t="shared" si="9"/>
        <v>1.7890445768507564</v>
      </c>
      <c r="T109" s="19">
        <f t="shared" si="10"/>
        <v>-0.12655661368159099</v>
      </c>
      <c r="U109" s="19">
        <f t="shared" si="11"/>
        <v>-1.7780964695390817</v>
      </c>
      <c r="V109" s="19">
        <f t="shared" si="12"/>
        <v>0.1273358488981973</v>
      </c>
      <c r="Y109" s="69"/>
    </row>
    <row r="110" spans="1:25" x14ac:dyDescent="0.25">
      <c r="A110" s="26">
        <f>Wellpath!E110</f>
        <v>3090</v>
      </c>
      <c r="B110" s="22">
        <v>0</v>
      </c>
      <c r="C110" s="22">
        <f>SIN(Wellpath!$L110)</f>
        <v>1</v>
      </c>
      <c r="D110" s="22">
        <v>0</v>
      </c>
      <c r="E110" s="20">
        <f>Model!$W$33*((drdp!B110+drdp!K110)*XYM1!$B110+(drdp!E110+drdp!N110)*XYM1!$C110+(drdp!H110+drdp!Q110)*XYM1!$D110)</f>
        <v>7.2151501995846967E-19</v>
      </c>
      <c r="F110" s="20">
        <f>Model!$W$33*((drdp!C110+drdp!L110)*XYM1!$B110+(drdp!F110+drdp!O110)*XYM1!$C110+(drdp!I110+drdp!R110)*XYM1!$D110)</f>
        <v>-3.1252249018837639E-18</v>
      </c>
      <c r="G110" s="20">
        <f>Model!$W$33*((drdp!D110+drdp!M110)*XYM1!$B110+(drdp!G110+drdp!P110)*XYM1!$C110+(drdp!J110+drdp!S110)*XYM1!$D110)</f>
        <v>-5.235987755982989E-2</v>
      </c>
      <c r="H110" s="18">
        <f>Model!$W$33*((drdp!B110)*XYM1!$B110+(drdp!E110)*XYM1!$C110+(drdp!H110)*XYM1!$D110)</f>
        <v>3.6075750997923483E-19</v>
      </c>
      <c r="I110" s="18">
        <f>Model!$W$33*((drdp!C110)*XYM1!$B110+(drdp!F110)*XYM1!$C110+(drdp!I110)*XYM1!$D110)</f>
        <v>-1.5626124509418819E-18</v>
      </c>
      <c r="J110" s="18">
        <f>Model!$W$33*((drdp!D110)*XYM1!$B110+(drdp!G110)*XYM1!$C110+(drdp!J110)*XYM1!$D110)</f>
        <v>-2.6179938779914945E-2</v>
      </c>
      <c r="K110" s="21">
        <f>SUM(E$3:E109)+H110</f>
        <v>1.329366525631702</v>
      </c>
      <c r="L110" s="21">
        <f>SUM(F$3:F109)+I110</f>
        <v>-9.520069239102627E-2</v>
      </c>
      <c r="M110" s="21">
        <f>SUM(G$3:G109)+J110</f>
        <v>-1.3899115875324786</v>
      </c>
      <c r="N110" s="21"/>
      <c r="O110" s="21"/>
      <c r="P110" s="21"/>
      <c r="Q110" s="19">
        <f t="shared" si="7"/>
        <v>1.7672153594701026</v>
      </c>
      <c r="R110" s="19">
        <f t="shared" si="8"/>
        <v>9.0631718317308076E-3</v>
      </c>
      <c r="S110" s="19">
        <f t="shared" si="9"/>
        <v>1.9318542211570549</v>
      </c>
      <c r="T110" s="19">
        <f t="shared" si="10"/>
        <v>-0.12655661368159099</v>
      </c>
      <c r="U110" s="19">
        <f t="shared" si="11"/>
        <v>-1.8477019380532942</v>
      </c>
      <c r="V110" s="19">
        <f t="shared" si="12"/>
        <v>0.13232054549540248</v>
      </c>
      <c r="Y110" s="69"/>
    </row>
    <row r="111" spans="1:25" x14ac:dyDescent="0.25">
      <c r="A111" s="26">
        <f>Wellpath!E111</f>
        <v>3120</v>
      </c>
      <c r="B111" s="22">
        <v>0</v>
      </c>
      <c r="C111" s="22">
        <f>SIN(Wellpath!$L111)</f>
        <v>1</v>
      </c>
      <c r="D111" s="22">
        <v>0</v>
      </c>
      <c r="E111" s="20">
        <f>Model!$W$33*((drdp!B111+drdp!K111)*XYM1!$B111+(drdp!E111+drdp!N111)*XYM1!$C111+(drdp!H111+drdp!Q111)*XYM1!$D111)</f>
        <v>7.2151501995846967E-19</v>
      </c>
      <c r="F111" s="20">
        <f>Model!$W$33*((drdp!C111+drdp!L111)*XYM1!$B111+(drdp!F111+drdp!O111)*XYM1!$C111+(drdp!I111+drdp!R111)*XYM1!$D111)</f>
        <v>-3.1252249018837639E-18</v>
      </c>
      <c r="G111" s="20">
        <f>Model!$W$33*((drdp!D111+drdp!M111)*XYM1!$B111+(drdp!G111+drdp!P111)*XYM1!$C111+(drdp!J111+drdp!S111)*XYM1!$D111)</f>
        <v>-5.235987755982989E-2</v>
      </c>
      <c r="H111" s="18">
        <f>Model!$W$33*((drdp!B111)*XYM1!$B111+(drdp!E111)*XYM1!$C111+(drdp!H111)*XYM1!$D111)</f>
        <v>3.6075750997923483E-19</v>
      </c>
      <c r="I111" s="18">
        <f>Model!$W$33*((drdp!C111)*XYM1!$B111+(drdp!F111)*XYM1!$C111+(drdp!I111)*XYM1!$D111)</f>
        <v>-1.5626124509418819E-18</v>
      </c>
      <c r="J111" s="18">
        <f>Model!$W$33*((drdp!D111)*XYM1!$B111+(drdp!G111)*XYM1!$C111+(drdp!J111)*XYM1!$D111)</f>
        <v>-2.6179938779914945E-2</v>
      </c>
      <c r="K111" s="21">
        <f>SUM(E$3:E110)+H111</f>
        <v>1.329366525631702</v>
      </c>
      <c r="L111" s="21">
        <f>SUM(F$3:F110)+I111</f>
        <v>-9.520069239102627E-2</v>
      </c>
      <c r="M111" s="21">
        <f>SUM(G$3:G110)+J111</f>
        <v>-1.4422714650923085</v>
      </c>
      <c r="N111" s="21"/>
      <c r="O111" s="21"/>
      <c r="P111" s="21"/>
      <c r="Q111" s="19">
        <f t="shared" si="7"/>
        <v>1.7672153594701026</v>
      </c>
      <c r="R111" s="19">
        <f t="shared" si="8"/>
        <v>9.0631718317308076E-3</v>
      </c>
      <c r="S111" s="19">
        <f t="shared" si="9"/>
        <v>2.080146979019514</v>
      </c>
      <c r="T111" s="19">
        <f t="shared" si="10"/>
        <v>-0.12655661368159099</v>
      </c>
      <c r="U111" s="19">
        <f t="shared" si="11"/>
        <v>-1.9173074065675066</v>
      </c>
      <c r="V111" s="19">
        <f t="shared" si="12"/>
        <v>0.13730524209260764</v>
      </c>
      <c r="Y111" s="69"/>
    </row>
    <row r="112" spans="1:25" x14ac:dyDescent="0.25">
      <c r="A112" s="26">
        <f>Wellpath!E112</f>
        <v>3150</v>
      </c>
      <c r="B112" s="22">
        <v>0</v>
      </c>
      <c r="C112" s="22">
        <f>SIN(Wellpath!$L112)</f>
        <v>1</v>
      </c>
      <c r="D112" s="22">
        <v>0</v>
      </c>
      <c r="E112" s="20">
        <f>Model!$W$33*((drdp!B112+drdp!K112)*XYM1!$B112+(drdp!E112+drdp!N112)*XYM1!$C112+(drdp!H112+drdp!Q112)*XYM1!$D112)</f>
        <v>7.2151501995846967E-19</v>
      </c>
      <c r="F112" s="20">
        <f>Model!$W$33*((drdp!C112+drdp!L112)*XYM1!$B112+(drdp!F112+drdp!O112)*XYM1!$C112+(drdp!I112+drdp!R112)*XYM1!$D112)</f>
        <v>-3.1252249018837639E-18</v>
      </c>
      <c r="G112" s="20">
        <f>Model!$W$33*((drdp!D112+drdp!M112)*XYM1!$B112+(drdp!G112+drdp!P112)*XYM1!$C112+(drdp!J112+drdp!S112)*XYM1!$D112)</f>
        <v>-5.235987755982989E-2</v>
      </c>
      <c r="H112" s="18">
        <f>Model!$W$33*((drdp!B112)*XYM1!$B112+(drdp!E112)*XYM1!$C112+(drdp!H112)*XYM1!$D112)</f>
        <v>3.6075750997923483E-19</v>
      </c>
      <c r="I112" s="18">
        <f>Model!$W$33*((drdp!C112)*XYM1!$B112+(drdp!F112)*XYM1!$C112+(drdp!I112)*XYM1!$D112)</f>
        <v>-1.5626124509418819E-18</v>
      </c>
      <c r="J112" s="18">
        <f>Model!$W$33*((drdp!D112)*XYM1!$B112+(drdp!G112)*XYM1!$C112+(drdp!J112)*XYM1!$D112)</f>
        <v>-2.6179938779914945E-2</v>
      </c>
      <c r="K112" s="21">
        <f>SUM(E$3:E111)+H112</f>
        <v>1.329366525631702</v>
      </c>
      <c r="L112" s="21">
        <f>SUM(F$3:F111)+I112</f>
        <v>-9.520069239102627E-2</v>
      </c>
      <c r="M112" s="21">
        <f>SUM(G$3:G111)+J112</f>
        <v>-1.4946313426521385</v>
      </c>
      <c r="N112" s="21"/>
      <c r="O112" s="21"/>
      <c r="P112" s="21"/>
      <c r="Q112" s="19">
        <f t="shared" si="7"/>
        <v>1.7672153594701026</v>
      </c>
      <c r="R112" s="19">
        <f t="shared" si="8"/>
        <v>9.0631718317308076E-3</v>
      </c>
      <c r="S112" s="19">
        <f t="shared" si="9"/>
        <v>2.2339228504381343</v>
      </c>
      <c r="T112" s="19">
        <f t="shared" si="10"/>
        <v>-0.12655661368159099</v>
      </c>
      <c r="U112" s="19">
        <f t="shared" si="11"/>
        <v>-1.9869128750817193</v>
      </c>
      <c r="V112" s="19">
        <f t="shared" si="12"/>
        <v>0.14228993868981282</v>
      </c>
      <c r="Y112" s="69"/>
    </row>
    <row r="113" spans="1:25" x14ac:dyDescent="0.25">
      <c r="A113" s="26">
        <f>Wellpath!E113</f>
        <v>3180</v>
      </c>
      <c r="B113" s="22">
        <v>0</v>
      </c>
      <c r="C113" s="22">
        <f>SIN(Wellpath!$L113)</f>
        <v>1</v>
      </c>
      <c r="D113" s="22">
        <v>0</v>
      </c>
      <c r="E113" s="20">
        <f>Model!$W$33*((drdp!B113+drdp!K113)*XYM1!$B113+(drdp!E113+drdp!N113)*XYM1!$C113+(drdp!H113+drdp!Q113)*XYM1!$D113)</f>
        <v>7.2151501995846967E-19</v>
      </c>
      <c r="F113" s="20">
        <f>Model!$W$33*((drdp!C113+drdp!L113)*XYM1!$B113+(drdp!F113+drdp!O113)*XYM1!$C113+(drdp!I113+drdp!R113)*XYM1!$D113)</f>
        <v>-3.1252249018837639E-18</v>
      </c>
      <c r="G113" s="20">
        <f>Model!$W$33*((drdp!D113+drdp!M113)*XYM1!$B113+(drdp!G113+drdp!P113)*XYM1!$C113+(drdp!J113+drdp!S113)*XYM1!$D113)</f>
        <v>-5.235987755982989E-2</v>
      </c>
      <c r="H113" s="18">
        <f>Model!$W$33*((drdp!B113)*XYM1!$B113+(drdp!E113)*XYM1!$C113+(drdp!H113)*XYM1!$D113)</f>
        <v>3.6075750997923483E-19</v>
      </c>
      <c r="I113" s="18">
        <f>Model!$W$33*((drdp!C113)*XYM1!$B113+(drdp!F113)*XYM1!$C113+(drdp!I113)*XYM1!$D113)</f>
        <v>-1.5626124509418819E-18</v>
      </c>
      <c r="J113" s="18">
        <f>Model!$W$33*((drdp!D113)*XYM1!$B113+(drdp!G113)*XYM1!$C113+(drdp!J113)*XYM1!$D113)</f>
        <v>-2.6179938779914945E-2</v>
      </c>
      <c r="K113" s="21">
        <f>SUM(E$3:E112)+H113</f>
        <v>1.329366525631702</v>
      </c>
      <c r="L113" s="21">
        <f>SUM(F$3:F112)+I113</f>
        <v>-9.520069239102627E-2</v>
      </c>
      <c r="M113" s="21">
        <f>SUM(G$3:G112)+J113</f>
        <v>-1.5469912202119684</v>
      </c>
      <c r="N113" s="21"/>
      <c r="O113" s="21"/>
      <c r="P113" s="21"/>
      <c r="Q113" s="19">
        <f t="shared" si="7"/>
        <v>1.7672153594701026</v>
      </c>
      <c r="R113" s="19">
        <f t="shared" si="8"/>
        <v>9.0631718317308076E-3</v>
      </c>
      <c r="S113" s="19">
        <f t="shared" si="9"/>
        <v>2.3931818354129151</v>
      </c>
      <c r="T113" s="19">
        <f t="shared" si="10"/>
        <v>-0.12655661368159099</v>
      </c>
      <c r="U113" s="19">
        <f t="shared" si="11"/>
        <v>-2.0565183435959318</v>
      </c>
      <c r="V113" s="19">
        <f t="shared" si="12"/>
        <v>0.14727463528701798</v>
      </c>
      <c r="Y113" s="69"/>
    </row>
    <row r="114" spans="1:25" x14ac:dyDescent="0.25">
      <c r="A114" s="26">
        <f>Wellpath!E114</f>
        <v>3210</v>
      </c>
      <c r="B114" s="22">
        <v>0</v>
      </c>
      <c r="C114" s="22">
        <f>SIN(Wellpath!$L114)</f>
        <v>1</v>
      </c>
      <c r="D114" s="22">
        <v>0</v>
      </c>
      <c r="E114" s="20">
        <f>Model!$W$33*((drdp!B114+drdp!K114)*XYM1!$B114+(drdp!E114+drdp!N114)*XYM1!$C114+(drdp!H114+drdp!Q114)*XYM1!$D114)</f>
        <v>7.2151501995846967E-19</v>
      </c>
      <c r="F114" s="20">
        <f>Model!$W$33*((drdp!C114+drdp!L114)*XYM1!$B114+(drdp!F114+drdp!O114)*XYM1!$C114+(drdp!I114+drdp!R114)*XYM1!$D114)</f>
        <v>-3.1252249018837639E-18</v>
      </c>
      <c r="G114" s="20">
        <f>Model!$W$33*((drdp!D114+drdp!M114)*XYM1!$B114+(drdp!G114+drdp!P114)*XYM1!$C114+(drdp!J114+drdp!S114)*XYM1!$D114)</f>
        <v>-5.235987755982989E-2</v>
      </c>
      <c r="H114" s="18">
        <f>Model!$W$33*((drdp!B114)*XYM1!$B114+(drdp!E114)*XYM1!$C114+(drdp!H114)*XYM1!$D114)</f>
        <v>3.6075750997923483E-19</v>
      </c>
      <c r="I114" s="18">
        <f>Model!$W$33*((drdp!C114)*XYM1!$B114+(drdp!F114)*XYM1!$C114+(drdp!I114)*XYM1!$D114)</f>
        <v>-1.5626124509418819E-18</v>
      </c>
      <c r="J114" s="18">
        <f>Model!$W$33*((drdp!D114)*XYM1!$B114+(drdp!G114)*XYM1!$C114+(drdp!J114)*XYM1!$D114)</f>
        <v>-2.6179938779914945E-2</v>
      </c>
      <c r="K114" s="21">
        <f>SUM(E$3:E113)+H114</f>
        <v>1.329366525631702</v>
      </c>
      <c r="L114" s="21">
        <f>SUM(F$3:F113)+I114</f>
        <v>-9.520069239102627E-2</v>
      </c>
      <c r="M114" s="21">
        <f>SUM(G$3:G113)+J114</f>
        <v>-1.5993510977717984</v>
      </c>
      <c r="N114" s="21"/>
      <c r="O114" s="21"/>
      <c r="P114" s="21"/>
      <c r="Q114" s="19">
        <f t="shared" si="7"/>
        <v>1.7672153594701026</v>
      </c>
      <c r="R114" s="19">
        <f t="shared" si="8"/>
        <v>9.0631718317308076E-3</v>
      </c>
      <c r="S114" s="19">
        <f t="shared" si="9"/>
        <v>2.5579239339438566</v>
      </c>
      <c r="T114" s="19">
        <f t="shared" si="10"/>
        <v>-0.12655661368159099</v>
      </c>
      <c r="U114" s="19">
        <f t="shared" si="11"/>
        <v>-2.1261238121101442</v>
      </c>
      <c r="V114" s="19">
        <f t="shared" si="12"/>
        <v>0.15225933188422316</v>
      </c>
      <c r="Y114" s="69"/>
    </row>
    <row r="115" spans="1:25" x14ac:dyDescent="0.25">
      <c r="A115" s="26">
        <f>Wellpath!E115</f>
        <v>3240</v>
      </c>
      <c r="B115" s="22">
        <v>0</v>
      </c>
      <c r="C115" s="22">
        <f>SIN(Wellpath!$L115)</f>
        <v>1</v>
      </c>
      <c r="D115" s="22">
        <v>0</v>
      </c>
      <c r="E115" s="20">
        <f>Model!$W$33*((drdp!B115+drdp!K115)*XYM1!$B115+(drdp!E115+drdp!N115)*XYM1!$C115+(drdp!H115+drdp!Q115)*XYM1!$D115)</f>
        <v>7.2151501995846967E-19</v>
      </c>
      <c r="F115" s="20">
        <f>Model!$W$33*((drdp!C115+drdp!L115)*XYM1!$B115+(drdp!F115+drdp!O115)*XYM1!$C115+(drdp!I115+drdp!R115)*XYM1!$D115)</f>
        <v>-3.1252249018837639E-18</v>
      </c>
      <c r="G115" s="20">
        <f>Model!$W$33*((drdp!D115+drdp!M115)*XYM1!$B115+(drdp!G115+drdp!P115)*XYM1!$C115+(drdp!J115+drdp!S115)*XYM1!$D115)</f>
        <v>-5.235987755982989E-2</v>
      </c>
      <c r="H115" s="18">
        <f>Model!$W$33*((drdp!B115)*XYM1!$B115+(drdp!E115)*XYM1!$C115+(drdp!H115)*XYM1!$D115)</f>
        <v>3.6075750997923483E-19</v>
      </c>
      <c r="I115" s="18">
        <f>Model!$W$33*((drdp!C115)*XYM1!$B115+(drdp!F115)*XYM1!$C115+(drdp!I115)*XYM1!$D115)</f>
        <v>-1.5626124509418819E-18</v>
      </c>
      <c r="J115" s="18">
        <f>Model!$W$33*((drdp!D115)*XYM1!$B115+(drdp!G115)*XYM1!$C115+(drdp!J115)*XYM1!$D115)</f>
        <v>-2.6179938779914945E-2</v>
      </c>
      <c r="K115" s="21">
        <f>SUM(E$3:E114)+H115</f>
        <v>1.329366525631702</v>
      </c>
      <c r="L115" s="21">
        <f>SUM(F$3:F114)+I115</f>
        <v>-9.520069239102627E-2</v>
      </c>
      <c r="M115" s="21">
        <f>SUM(G$3:G114)+J115</f>
        <v>-1.6517109753316284</v>
      </c>
      <c r="N115" s="21"/>
      <c r="O115" s="21"/>
      <c r="P115" s="21"/>
      <c r="Q115" s="19">
        <f t="shared" si="7"/>
        <v>1.7672153594701026</v>
      </c>
      <c r="R115" s="19">
        <f t="shared" si="8"/>
        <v>9.0631718317308076E-3</v>
      </c>
      <c r="S115" s="19">
        <f t="shared" si="9"/>
        <v>2.728149146030959</v>
      </c>
      <c r="T115" s="19">
        <f t="shared" si="10"/>
        <v>-0.12655661368159099</v>
      </c>
      <c r="U115" s="19">
        <f t="shared" si="11"/>
        <v>-2.1957292806243567</v>
      </c>
      <c r="V115" s="19">
        <f t="shared" si="12"/>
        <v>0.15724402848142832</v>
      </c>
      <c r="Y115" s="69"/>
    </row>
    <row r="116" spans="1:25" x14ac:dyDescent="0.25">
      <c r="A116" s="26">
        <f>Wellpath!E116</f>
        <v>3270</v>
      </c>
      <c r="B116" s="22">
        <v>0</v>
      </c>
      <c r="C116" s="22">
        <f>SIN(Wellpath!$L116)</f>
        <v>1</v>
      </c>
      <c r="D116" s="22">
        <v>0</v>
      </c>
      <c r="E116" s="20">
        <f>Model!$W$33*((drdp!B116+drdp!K116)*XYM1!$B116+(drdp!E116+drdp!N116)*XYM1!$C116+(drdp!H116+drdp!Q116)*XYM1!$D116)</f>
        <v>7.2151501995846967E-19</v>
      </c>
      <c r="F116" s="20">
        <f>Model!$W$33*((drdp!C116+drdp!L116)*XYM1!$B116+(drdp!F116+drdp!O116)*XYM1!$C116+(drdp!I116+drdp!R116)*XYM1!$D116)</f>
        <v>-3.1252249018837639E-18</v>
      </c>
      <c r="G116" s="20">
        <f>Model!$W$33*((drdp!D116+drdp!M116)*XYM1!$B116+(drdp!G116+drdp!P116)*XYM1!$C116+(drdp!J116+drdp!S116)*XYM1!$D116)</f>
        <v>-5.235987755982989E-2</v>
      </c>
      <c r="H116" s="18">
        <f>Model!$W$33*((drdp!B116)*XYM1!$B116+(drdp!E116)*XYM1!$C116+(drdp!H116)*XYM1!$D116)</f>
        <v>3.6075750997923483E-19</v>
      </c>
      <c r="I116" s="18">
        <f>Model!$W$33*((drdp!C116)*XYM1!$B116+(drdp!F116)*XYM1!$C116+(drdp!I116)*XYM1!$D116)</f>
        <v>-1.5626124509418819E-18</v>
      </c>
      <c r="J116" s="18">
        <f>Model!$W$33*((drdp!D116)*XYM1!$B116+(drdp!G116)*XYM1!$C116+(drdp!J116)*XYM1!$D116)</f>
        <v>-2.6179938779914945E-2</v>
      </c>
      <c r="K116" s="21">
        <f>SUM(E$3:E115)+H116</f>
        <v>1.329366525631702</v>
      </c>
      <c r="L116" s="21">
        <f>SUM(F$3:F115)+I116</f>
        <v>-9.520069239102627E-2</v>
      </c>
      <c r="M116" s="21">
        <f>SUM(G$3:G115)+J116</f>
        <v>-1.7040708528914583</v>
      </c>
      <c r="N116" s="21"/>
      <c r="O116" s="21"/>
      <c r="P116" s="21"/>
      <c r="Q116" s="19">
        <f t="shared" si="7"/>
        <v>1.7672153594701026</v>
      </c>
      <c r="R116" s="19">
        <f t="shared" si="8"/>
        <v>9.0631718317308076E-3</v>
      </c>
      <c r="S116" s="19">
        <f t="shared" si="9"/>
        <v>2.9038574716742223</v>
      </c>
      <c r="T116" s="19">
        <f t="shared" si="10"/>
        <v>-0.12655661368159099</v>
      </c>
      <c r="U116" s="19">
        <f t="shared" si="11"/>
        <v>-2.2653347491385691</v>
      </c>
      <c r="V116" s="19">
        <f t="shared" si="12"/>
        <v>0.16222872507863351</v>
      </c>
      <c r="Y116" s="69"/>
    </row>
    <row r="117" spans="1:25" x14ac:dyDescent="0.25">
      <c r="A117" s="26">
        <f>Wellpath!E117</f>
        <v>3300</v>
      </c>
      <c r="B117" s="22">
        <v>0</v>
      </c>
      <c r="C117" s="22">
        <f>SIN(Wellpath!$L117)</f>
        <v>1</v>
      </c>
      <c r="D117" s="22">
        <v>0</v>
      </c>
      <c r="E117" s="20">
        <f>Model!$W$33*((drdp!B117+drdp!K117)*XYM1!$B117+(drdp!E117+drdp!N117)*XYM1!$C117+(drdp!H117+drdp!Q117)*XYM1!$D117)</f>
        <v>7.2151501995846967E-19</v>
      </c>
      <c r="F117" s="20">
        <f>Model!$W$33*((drdp!C117+drdp!L117)*XYM1!$B117+(drdp!F117+drdp!O117)*XYM1!$C117+(drdp!I117+drdp!R117)*XYM1!$D117)</f>
        <v>-3.1252249018837639E-18</v>
      </c>
      <c r="G117" s="20">
        <f>Model!$W$33*((drdp!D117+drdp!M117)*XYM1!$B117+(drdp!G117+drdp!P117)*XYM1!$C117+(drdp!J117+drdp!S117)*XYM1!$D117)</f>
        <v>-5.235987755982989E-2</v>
      </c>
      <c r="H117" s="18">
        <f>Model!$W$33*((drdp!B117)*XYM1!$B117+(drdp!E117)*XYM1!$C117+(drdp!H117)*XYM1!$D117)</f>
        <v>3.6075750997923483E-19</v>
      </c>
      <c r="I117" s="18">
        <f>Model!$W$33*((drdp!C117)*XYM1!$B117+(drdp!F117)*XYM1!$C117+(drdp!I117)*XYM1!$D117)</f>
        <v>-1.5626124509418819E-18</v>
      </c>
      <c r="J117" s="18">
        <f>Model!$W$33*((drdp!D117)*XYM1!$B117+(drdp!G117)*XYM1!$C117+(drdp!J117)*XYM1!$D117)</f>
        <v>-2.6179938779914945E-2</v>
      </c>
      <c r="K117" s="21">
        <f>SUM(E$3:E116)+H117</f>
        <v>1.329366525631702</v>
      </c>
      <c r="L117" s="21">
        <f>SUM(F$3:F116)+I117</f>
        <v>-9.520069239102627E-2</v>
      </c>
      <c r="M117" s="21">
        <f>SUM(G$3:G116)+J117</f>
        <v>-1.7564307304512883</v>
      </c>
      <c r="N117" s="21"/>
      <c r="O117" s="21"/>
      <c r="P117" s="21"/>
      <c r="Q117" s="19">
        <f t="shared" si="7"/>
        <v>1.7672153594701026</v>
      </c>
      <c r="R117" s="19">
        <f t="shared" si="8"/>
        <v>9.0631718317308076E-3</v>
      </c>
      <c r="S117" s="19">
        <f t="shared" si="9"/>
        <v>3.0850489108736463</v>
      </c>
      <c r="T117" s="19">
        <f t="shared" si="10"/>
        <v>-0.12655661368159099</v>
      </c>
      <c r="U117" s="19">
        <f t="shared" si="11"/>
        <v>-2.3349402176527816</v>
      </c>
      <c r="V117" s="19">
        <f t="shared" si="12"/>
        <v>0.16721342167583866</v>
      </c>
      <c r="Y117" s="69"/>
    </row>
    <row r="118" spans="1:25" x14ac:dyDescent="0.25">
      <c r="A118" s="26">
        <f>Wellpath!E118</f>
        <v>3330</v>
      </c>
      <c r="B118" s="22">
        <v>0</v>
      </c>
      <c r="C118" s="22">
        <f>SIN(Wellpath!$L118)</f>
        <v>1</v>
      </c>
      <c r="D118" s="22">
        <v>0</v>
      </c>
      <c r="E118" s="20">
        <f>Model!$W$33*((drdp!B118+drdp!K118)*XYM1!$B118+(drdp!E118+drdp!N118)*XYM1!$C118+(drdp!H118+drdp!Q118)*XYM1!$D118)</f>
        <v>7.2151501995846967E-19</v>
      </c>
      <c r="F118" s="20">
        <f>Model!$W$33*((drdp!C118+drdp!L118)*XYM1!$B118+(drdp!F118+drdp!O118)*XYM1!$C118+(drdp!I118+drdp!R118)*XYM1!$D118)</f>
        <v>-3.1252249018837639E-18</v>
      </c>
      <c r="G118" s="20">
        <f>Model!$W$33*((drdp!D118+drdp!M118)*XYM1!$B118+(drdp!G118+drdp!P118)*XYM1!$C118+(drdp!J118+drdp!S118)*XYM1!$D118)</f>
        <v>-5.235987755982989E-2</v>
      </c>
      <c r="H118" s="18">
        <f>Model!$W$33*((drdp!B118)*XYM1!$B118+(drdp!E118)*XYM1!$C118+(drdp!H118)*XYM1!$D118)</f>
        <v>3.6075750997923483E-19</v>
      </c>
      <c r="I118" s="18">
        <f>Model!$W$33*((drdp!C118)*XYM1!$B118+(drdp!F118)*XYM1!$C118+(drdp!I118)*XYM1!$D118)</f>
        <v>-1.5626124509418819E-18</v>
      </c>
      <c r="J118" s="18">
        <f>Model!$W$33*((drdp!D118)*XYM1!$B118+(drdp!G118)*XYM1!$C118+(drdp!J118)*XYM1!$D118)</f>
        <v>-2.6179938779914945E-2</v>
      </c>
      <c r="K118" s="21">
        <f>SUM(E$3:E117)+H118</f>
        <v>1.329366525631702</v>
      </c>
      <c r="L118" s="21">
        <f>SUM(F$3:F117)+I118</f>
        <v>-9.520069239102627E-2</v>
      </c>
      <c r="M118" s="21">
        <f>SUM(G$3:G117)+J118</f>
        <v>-1.8087906080111182</v>
      </c>
      <c r="N118" s="21"/>
      <c r="O118" s="21"/>
      <c r="P118" s="21"/>
      <c r="Q118" s="19">
        <f t="shared" si="7"/>
        <v>1.7672153594701026</v>
      </c>
      <c r="R118" s="19">
        <f t="shared" si="8"/>
        <v>9.0631718317308076E-3</v>
      </c>
      <c r="S118" s="19">
        <f t="shared" si="9"/>
        <v>3.2717234636292307</v>
      </c>
      <c r="T118" s="19">
        <f t="shared" si="10"/>
        <v>-0.12655661368159099</v>
      </c>
      <c r="U118" s="19">
        <f t="shared" si="11"/>
        <v>-2.404545686166994</v>
      </c>
      <c r="V118" s="19">
        <f t="shared" si="12"/>
        <v>0.17219811827304385</v>
      </c>
      <c r="Y118" s="69"/>
    </row>
    <row r="119" spans="1:25" x14ac:dyDescent="0.25">
      <c r="A119" s="26">
        <f>Wellpath!E119</f>
        <v>3360</v>
      </c>
      <c r="B119" s="22">
        <v>0</v>
      </c>
      <c r="C119" s="22">
        <f>SIN(Wellpath!$L119)</f>
        <v>1</v>
      </c>
      <c r="D119" s="22">
        <v>0</v>
      </c>
      <c r="E119" s="20">
        <f>Model!$W$33*((drdp!B119+drdp!K119)*XYM1!$B119+(drdp!E119+drdp!N119)*XYM1!$C119+(drdp!H119+drdp!Q119)*XYM1!$D119)</f>
        <v>7.2151501995846967E-19</v>
      </c>
      <c r="F119" s="20">
        <f>Model!$W$33*((drdp!C119+drdp!L119)*XYM1!$B119+(drdp!F119+drdp!O119)*XYM1!$C119+(drdp!I119+drdp!R119)*XYM1!$D119)</f>
        <v>-3.1252249018837639E-18</v>
      </c>
      <c r="G119" s="20">
        <f>Model!$W$33*((drdp!D119+drdp!M119)*XYM1!$B119+(drdp!G119+drdp!P119)*XYM1!$C119+(drdp!J119+drdp!S119)*XYM1!$D119)</f>
        <v>-5.235987755982989E-2</v>
      </c>
      <c r="H119" s="18">
        <f>Model!$W$33*((drdp!B119)*XYM1!$B119+(drdp!E119)*XYM1!$C119+(drdp!H119)*XYM1!$D119)</f>
        <v>3.6075750997923483E-19</v>
      </c>
      <c r="I119" s="18">
        <f>Model!$W$33*((drdp!C119)*XYM1!$B119+(drdp!F119)*XYM1!$C119+(drdp!I119)*XYM1!$D119)</f>
        <v>-1.5626124509418819E-18</v>
      </c>
      <c r="J119" s="18">
        <f>Model!$W$33*((drdp!D119)*XYM1!$B119+(drdp!G119)*XYM1!$C119+(drdp!J119)*XYM1!$D119)</f>
        <v>-2.6179938779914945E-2</v>
      </c>
      <c r="K119" s="21">
        <f>SUM(E$3:E118)+H119</f>
        <v>1.329366525631702</v>
      </c>
      <c r="L119" s="21">
        <f>SUM(F$3:F118)+I119</f>
        <v>-9.520069239102627E-2</v>
      </c>
      <c r="M119" s="21">
        <f>SUM(G$3:G118)+J119</f>
        <v>-1.8611504855709482</v>
      </c>
      <c r="N119" s="21"/>
      <c r="O119" s="21"/>
      <c r="P119" s="21"/>
      <c r="Q119" s="19">
        <f t="shared" si="7"/>
        <v>1.7672153594701026</v>
      </c>
      <c r="R119" s="19">
        <f t="shared" si="8"/>
        <v>9.0631718317308076E-3</v>
      </c>
      <c r="S119" s="19">
        <f t="shared" si="9"/>
        <v>3.4638811299409764</v>
      </c>
      <c r="T119" s="19">
        <f t="shared" si="10"/>
        <v>-0.12655661368159099</v>
      </c>
      <c r="U119" s="19">
        <f t="shared" si="11"/>
        <v>-2.4741511546812065</v>
      </c>
      <c r="V119" s="19">
        <f t="shared" si="12"/>
        <v>0.17718281487024901</v>
      </c>
      <c r="Y119" s="69"/>
    </row>
    <row r="120" spans="1:25" x14ac:dyDescent="0.25">
      <c r="A120" s="26">
        <f>Wellpath!E120</f>
        <v>3390</v>
      </c>
      <c r="B120" s="22">
        <v>0</v>
      </c>
      <c r="C120" s="22">
        <f>SIN(Wellpath!$L120)</f>
        <v>1</v>
      </c>
      <c r="D120" s="22">
        <v>0</v>
      </c>
      <c r="E120" s="20">
        <f>Model!$W$33*((drdp!B120+drdp!K120)*XYM1!$B120+(drdp!E120+drdp!N120)*XYM1!$C120+(drdp!H120+drdp!Q120)*XYM1!$D120)</f>
        <v>7.2151501995846967E-19</v>
      </c>
      <c r="F120" s="20">
        <f>Model!$W$33*((drdp!C120+drdp!L120)*XYM1!$B120+(drdp!F120+drdp!O120)*XYM1!$C120+(drdp!I120+drdp!R120)*XYM1!$D120)</f>
        <v>-3.1252249018837639E-18</v>
      </c>
      <c r="G120" s="20">
        <f>Model!$W$33*((drdp!D120+drdp!M120)*XYM1!$B120+(drdp!G120+drdp!P120)*XYM1!$C120+(drdp!J120+drdp!S120)*XYM1!$D120)</f>
        <v>-5.235987755982989E-2</v>
      </c>
      <c r="H120" s="18">
        <f>Model!$W$33*((drdp!B120)*XYM1!$B120+(drdp!E120)*XYM1!$C120+(drdp!H120)*XYM1!$D120)</f>
        <v>3.6075750997923483E-19</v>
      </c>
      <c r="I120" s="18">
        <f>Model!$W$33*((drdp!C120)*XYM1!$B120+(drdp!F120)*XYM1!$C120+(drdp!I120)*XYM1!$D120)</f>
        <v>-1.5626124509418819E-18</v>
      </c>
      <c r="J120" s="18">
        <f>Model!$W$33*((drdp!D120)*XYM1!$B120+(drdp!G120)*XYM1!$C120+(drdp!J120)*XYM1!$D120)</f>
        <v>-2.6179938779914945E-2</v>
      </c>
      <c r="K120" s="21">
        <f>SUM(E$3:E119)+H120</f>
        <v>1.329366525631702</v>
      </c>
      <c r="L120" s="21">
        <f>SUM(F$3:F119)+I120</f>
        <v>-9.520069239102627E-2</v>
      </c>
      <c r="M120" s="21">
        <f>SUM(G$3:G119)+J120</f>
        <v>-1.9135103631307782</v>
      </c>
      <c r="N120" s="21"/>
      <c r="O120" s="21"/>
      <c r="P120" s="21"/>
      <c r="Q120" s="19">
        <f t="shared" si="7"/>
        <v>1.7672153594701026</v>
      </c>
      <c r="R120" s="19">
        <f t="shared" si="8"/>
        <v>9.0631718317308076E-3</v>
      </c>
      <c r="S120" s="19">
        <f t="shared" si="9"/>
        <v>3.6615219098088825</v>
      </c>
      <c r="T120" s="19">
        <f t="shared" si="10"/>
        <v>-0.12655661368159099</v>
      </c>
      <c r="U120" s="19">
        <f t="shared" si="11"/>
        <v>-2.543756623195419</v>
      </c>
      <c r="V120" s="19">
        <f t="shared" si="12"/>
        <v>0.18216751146745419</v>
      </c>
      <c r="Y120" s="69"/>
    </row>
    <row r="121" spans="1:25" x14ac:dyDescent="0.25">
      <c r="A121" s="26">
        <f>Wellpath!E121</f>
        <v>3420</v>
      </c>
      <c r="B121" s="22">
        <v>0</v>
      </c>
      <c r="C121" s="22">
        <f>SIN(Wellpath!$L121)</f>
        <v>1</v>
      </c>
      <c r="D121" s="22">
        <v>0</v>
      </c>
      <c r="E121" s="20">
        <f>Model!$W$33*((drdp!B121+drdp!K121)*XYM1!$B121+(drdp!E121+drdp!N121)*XYM1!$C121+(drdp!H121+drdp!Q121)*XYM1!$D121)</f>
        <v>4.8101001330564641E-19</v>
      </c>
      <c r="F121" s="20">
        <f>Model!$W$33*((drdp!C121+drdp!L121)*XYM1!$B121+(drdp!F121+drdp!O121)*XYM1!$C121+(drdp!I121+drdp!R121)*XYM1!$D121)</f>
        <v>-2.083483267922509E-18</v>
      </c>
      <c r="G121" s="20">
        <f>Model!$W$33*((drdp!D121+drdp!M121)*XYM1!$B121+(drdp!G121+drdp!P121)*XYM1!$C121+(drdp!J121+drdp!S121)*XYM1!$D121)</f>
        <v>-3.4906585039886591E-2</v>
      </c>
      <c r="H121" s="18">
        <f>Model!$W$33*((drdp!B121)*XYM1!$B121+(drdp!E121)*XYM1!$C121+(drdp!H121)*XYM1!$D121)</f>
        <v>3.6075750997923483E-19</v>
      </c>
      <c r="I121" s="18">
        <f>Model!$W$33*((drdp!C121)*XYM1!$B121+(drdp!F121)*XYM1!$C121+(drdp!I121)*XYM1!$D121)</f>
        <v>-1.5626124509418819E-18</v>
      </c>
      <c r="J121" s="18">
        <f>Model!$W$33*((drdp!D121)*XYM1!$B121+(drdp!G121)*XYM1!$C121+(drdp!J121)*XYM1!$D121)</f>
        <v>-2.6179938779914945E-2</v>
      </c>
      <c r="K121" s="21">
        <f>SUM(E$3:E120)+H121</f>
        <v>1.329366525631702</v>
      </c>
      <c r="L121" s="21">
        <f>SUM(F$3:F120)+I121</f>
        <v>-9.520069239102627E-2</v>
      </c>
      <c r="M121" s="21">
        <f>SUM(G$3:G120)+J121</f>
        <v>-1.9658702406906081</v>
      </c>
      <c r="N121" s="21"/>
      <c r="O121" s="21"/>
      <c r="P121" s="21"/>
      <c r="Q121" s="19">
        <f t="shared" si="7"/>
        <v>1.7672153594701026</v>
      </c>
      <c r="R121" s="19">
        <f t="shared" si="8"/>
        <v>9.0631718317308076E-3</v>
      </c>
      <c r="S121" s="19">
        <f t="shared" si="9"/>
        <v>3.8646458032329494</v>
      </c>
      <c r="T121" s="19">
        <f t="shared" si="10"/>
        <v>-0.12655661368159099</v>
      </c>
      <c r="U121" s="19">
        <f t="shared" si="11"/>
        <v>-2.6133620917096314</v>
      </c>
      <c r="V121" s="19">
        <f t="shared" si="12"/>
        <v>0.18715220806465935</v>
      </c>
      <c r="Y121" s="69"/>
    </row>
    <row r="122" spans="1:25" x14ac:dyDescent="0.25">
      <c r="A122" s="26">
        <f>Wellpath!E122</f>
        <v>3430</v>
      </c>
      <c r="B122" s="22">
        <v>0</v>
      </c>
      <c r="C122" s="22">
        <f>SIN(Wellpath!$L122)</f>
        <v>1</v>
      </c>
      <c r="D122" s="22">
        <v>0</v>
      </c>
      <c r="E122" s="20">
        <f>Model!$W$33*((drdp!B122+drdp!K122)*XYM1!$B122+(drdp!E122+drdp!N122)*XYM1!$C122+(drdp!H122+drdp!Q122)*XYM1!$D122)</f>
        <v>3.6075750997923483E-19</v>
      </c>
      <c r="F122" s="20">
        <f>Model!$W$33*((drdp!C122+drdp!L122)*XYM1!$B122+(drdp!F122+drdp!O122)*XYM1!$C122+(drdp!I122+drdp!R122)*XYM1!$D122)</f>
        <v>-1.5626124509418815E-18</v>
      </c>
      <c r="G122" s="20">
        <f>Model!$W$33*((drdp!D122+drdp!M122)*XYM1!$B122+(drdp!G122+drdp!P122)*XYM1!$C122+(drdp!J122+drdp!S122)*XYM1!$D122)</f>
        <v>-2.6179938779914945E-2</v>
      </c>
      <c r="H122" s="18">
        <f>Model!$W$33*((drdp!B122)*XYM1!$B122+(drdp!E122)*XYM1!$C122+(drdp!H122)*XYM1!$D122)</f>
        <v>1.202525033264116E-19</v>
      </c>
      <c r="I122" s="18">
        <f>Model!$W$33*((drdp!C122)*XYM1!$B122+(drdp!F122)*XYM1!$C122+(drdp!I122)*XYM1!$D122)</f>
        <v>-5.2087081698062725E-19</v>
      </c>
      <c r="J122" s="18">
        <f>Model!$W$33*((drdp!D122)*XYM1!$B122+(drdp!G122)*XYM1!$C122+(drdp!J122)*XYM1!$D122)</f>
        <v>-8.7266462599716477E-3</v>
      </c>
      <c r="K122" s="21">
        <f>SUM(E$3:E121)+H122</f>
        <v>1.329366525631702</v>
      </c>
      <c r="L122" s="21">
        <f>SUM(F$3:F121)+I122</f>
        <v>-9.520069239102627E-2</v>
      </c>
      <c r="M122" s="21">
        <f>SUM(G$3:G121)+J122</f>
        <v>-1.9833235332105514</v>
      </c>
      <c r="N122" s="21"/>
      <c r="O122" s="21"/>
      <c r="P122" s="21"/>
      <c r="Q122" s="19">
        <f t="shared" si="7"/>
        <v>1.7672153594701026</v>
      </c>
      <c r="R122" s="19">
        <f t="shared" si="8"/>
        <v>9.0631718317308076E-3</v>
      </c>
      <c r="S122" s="19">
        <f t="shared" si="9"/>
        <v>3.9335722373867852</v>
      </c>
      <c r="T122" s="19">
        <f t="shared" si="10"/>
        <v>-0.12655661368159099</v>
      </c>
      <c r="U122" s="19">
        <f t="shared" si="11"/>
        <v>-2.6365639145477022</v>
      </c>
      <c r="V122" s="19">
        <f t="shared" si="12"/>
        <v>0.18881377359706109</v>
      </c>
      <c r="Y122" s="69"/>
    </row>
    <row r="123" spans="1:25" x14ac:dyDescent="0.25">
      <c r="A123" s="26">
        <f>Wellpath!E123</f>
        <v>3450</v>
      </c>
      <c r="B123" s="22">
        <v>0</v>
      </c>
      <c r="C123" s="22">
        <f>SIN(Wellpath!$L123)</f>
        <v>0.99935999092692918</v>
      </c>
      <c r="D123" s="22">
        <v>0</v>
      </c>
      <c r="E123" s="20">
        <f>Model!$W$33*((drdp!B123+drdp!K123)*XYM1!$B123+(drdp!E123+drdp!N123)*XYM1!$C123+(drdp!H123+drdp!Q123)*XYM1!$D123)</f>
        <v>-1.9981957948824947E-4</v>
      </c>
      <c r="F123" s="20">
        <f>Model!$W$33*((drdp!C123+drdp!L123)*XYM1!$B123+(drdp!F123+drdp!O123)*XYM1!$C123+(drdp!I123+drdp!R123)*XYM1!$D123)</f>
        <v>1.5469805506919245E-3</v>
      </c>
      <c r="G123" s="20">
        <f>Model!$W$33*((drdp!D123+drdp!M123)*XYM1!$B123+(drdp!G123+drdp!P123)*XYM1!$C123+(drdp!J123+drdp!S123)*XYM1!$D123)</f>
        <v>-4.3577397844697913E-2</v>
      </c>
      <c r="H123" s="18">
        <f>Model!$W$33*((drdp!B123)*XYM1!$B123+(drdp!E123)*XYM1!$C123+(drdp!H123)*XYM1!$D123)</f>
        <v>-7.9927831795299802E-5</v>
      </c>
      <c r="I123" s="18">
        <f>Model!$W$33*((drdp!C123)*XYM1!$B123+(drdp!F123)*XYM1!$C123+(drdp!I123)*XYM1!$D123)</f>
        <v>6.1879222027676976E-4</v>
      </c>
      <c r="J123" s="18">
        <f>Model!$W$33*((drdp!D123)*XYM1!$B123+(drdp!G123)*XYM1!$C123+(drdp!J123)*XYM1!$D123)</f>
        <v>-1.7430959137879166E-2</v>
      </c>
      <c r="K123" s="21">
        <f>SUM(E$3:E122)+H123</f>
        <v>1.3292865977999067</v>
      </c>
      <c r="L123" s="21">
        <f>SUM(F$3:F122)+I123</f>
        <v>-9.4581900170749494E-2</v>
      </c>
      <c r="M123" s="21">
        <f>SUM(G$3:G122)+J123</f>
        <v>-2.0182077848683737</v>
      </c>
      <c r="N123" s="21"/>
      <c r="O123" s="21"/>
      <c r="P123" s="21"/>
      <c r="Q123" s="19">
        <f t="shared" si="7"/>
        <v>1.7670028590904507</v>
      </c>
      <c r="R123" s="19">
        <f t="shared" si="8"/>
        <v>8.9457358399096226E-3</v>
      </c>
      <c r="S123" s="19">
        <f t="shared" si="9"/>
        <v>4.0731626629033082</v>
      </c>
      <c r="T123" s="19">
        <f t="shared" si="10"/>
        <v>-0.12572645229142601</v>
      </c>
      <c r="U123" s="19">
        <f t="shared" si="11"/>
        <v>-2.6827765600009665</v>
      </c>
      <c r="V123" s="19">
        <f t="shared" si="12"/>
        <v>0.19088592723225001</v>
      </c>
      <c r="Y123" s="69"/>
    </row>
    <row r="124" spans="1:25" x14ac:dyDescent="0.25">
      <c r="A124" s="26">
        <f>Wellpath!E124</f>
        <v>3480</v>
      </c>
      <c r="B124" s="22">
        <v>0</v>
      </c>
      <c r="C124" s="22">
        <f>SIN(Wellpath!$L124)</f>
        <v>0.99607203469117944</v>
      </c>
      <c r="D124" s="22">
        <v>0</v>
      </c>
      <c r="E124" s="20">
        <f>Model!$W$33*((drdp!B124+drdp!K124)*XYM1!$B124+(drdp!E124+drdp!N124)*XYM1!$C124+(drdp!H124+drdp!Q124)*XYM1!$D124)</f>
        <v>9.107285530771308E-5</v>
      </c>
      <c r="F124" s="20">
        <f>Model!$W$33*((drdp!C124+drdp!L124)*XYM1!$B124+(drdp!F124+drdp!O124)*XYM1!$C124+(drdp!I124+drdp!R124)*XYM1!$D124)</f>
        <v>4.6171802359231337E-3</v>
      </c>
      <c r="G124" s="20">
        <f>Model!$W$33*((drdp!D124+drdp!M124)*XYM1!$B124+(drdp!G124+drdp!P124)*XYM1!$C124+(drdp!J124+drdp!S124)*XYM1!$D124)</f>
        <v>-5.1949349850486992E-2</v>
      </c>
      <c r="H124" s="18">
        <f>Model!$W$33*((drdp!B124)*XYM1!$B124+(drdp!E124)*XYM1!$C124+(drdp!H124)*XYM1!$D124)</f>
        <v>4.553642765385654E-5</v>
      </c>
      <c r="I124" s="18">
        <f>Model!$W$33*((drdp!C124)*XYM1!$B124+(drdp!F124)*XYM1!$C124+(drdp!I124)*XYM1!$D124)</f>
        <v>2.3085901179615669E-3</v>
      </c>
      <c r="J124" s="18">
        <f>Model!$W$33*((drdp!D124)*XYM1!$B124+(drdp!G124)*XYM1!$C124+(drdp!J124)*XYM1!$D124)</f>
        <v>-2.5974674925243496E-2</v>
      </c>
      <c r="K124" s="21">
        <f>SUM(E$3:E123)+H124</f>
        <v>1.3292122424798676</v>
      </c>
      <c r="L124" s="21">
        <f>SUM(F$3:F123)+I124</f>
        <v>-9.1345121722372774E-2</v>
      </c>
      <c r="M124" s="21">
        <f>SUM(G$3:G123)+J124</f>
        <v>-2.0703288985004362</v>
      </c>
      <c r="N124" s="21"/>
      <c r="O124" s="21"/>
      <c r="P124" s="21"/>
      <c r="Q124" s="19">
        <f t="shared" si="7"/>
        <v>1.7668051855583582</v>
      </c>
      <c r="R124" s="19">
        <f t="shared" si="8"/>
        <v>8.3439312624750978E-3</v>
      </c>
      <c r="S124" s="19">
        <f t="shared" si="9"/>
        <v>4.2862617479660292</v>
      </c>
      <c r="T124" s="19">
        <f t="shared" si="10"/>
        <v>-0.12141705408419158</v>
      </c>
      <c r="U124" s="19">
        <f t="shared" si="11"/>
        <v>-2.7519065178466389</v>
      </c>
      <c r="V124" s="19">
        <f t="shared" si="12"/>
        <v>0.18911444523886831</v>
      </c>
      <c r="Y124" s="69"/>
    </row>
    <row r="125" spans="1:25" x14ac:dyDescent="0.25">
      <c r="A125" s="26">
        <f>Wellpath!E125</f>
        <v>3510</v>
      </c>
      <c r="B125" s="22">
        <v>0</v>
      </c>
      <c r="C125" s="22">
        <f>SIN(Wellpath!$L125)</f>
        <v>0.99026806874157036</v>
      </c>
      <c r="D125" s="22">
        <v>0</v>
      </c>
      <c r="E125" s="20">
        <f>Model!$W$33*((drdp!B125+drdp!K125)*XYM1!$B125+(drdp!E125+drdp!N125)*XYM1!$C125+(drdp!H125+drdp!Q125)*XYM1!$D125)</f>
        <v>1.215847854620951E-3</v>
      </c>
      <c r="F125" s="20">
        <f>Model!$W$33*((drdp!C125+drdp!L125)*XYM1!$B125+(drdp!F125+drdp!O125)*XYM1!$C125+(drdp!I125+drdp!R125)*XYM1!$D125)</f>
        <v>7.1130029161377822E-3</v>
      </c>
      <c r="G125" s="20">
        <f>Model!$W$33*((drdp!D125+drdp!M125)*XYM1!$B125+(drdp!G125+drdp!P125)*XYM1!$C125+(drdp!J125+drdp!S125)*XYM1!$D125)</f>
        <v>-5.1345711131057348E-2</v>
      </c>
      <c r="H125" s="18">
        <f>Model!$W$33*((drdp!B125)*XYM1!$B125+(drdp!E125)*XYM1!$C125+(drdp!H125)*XYM1!$D125)</f>
        <v>6.0792392731047549E-4</v>
      </c>
      <c r="I125" s="18">
        <f>Model!$W$33*((drdp!C125)*XYM1!$B125+(drdp!F125)*XYM1!$C125+(drdp!I125)*XYM1!$D125)</f>
        <v>3.5565014580688911E-3</v>
      </c>
      <c r="J125" s="18">
        <f>Model!$W$33*((drdp!D125)*XYM1!$B125+(drdp!G125)*XYM1!$C125+(drdp!J125)*XYM1!$D125)</f>
        <v>-2.5672855565528674E-2</v>
      </c>
      <c r="K125" s="21">
        <f>SUM(E$3:E124)+H125</f>
        <v>1.3298657028348317</v>
      </c>
      <c r="L125" s="21">
        <f>SUM(F$3:F124)+I125</f>
        <v>-8.5480030146342326E-2</v>
      </c>
      <c r="M125" s="21">
        <f>SUM(G$3:G124)+J125</f>
        <v>-2.1219764289912084</v>
      </c>
      <c r="N125" s="21"/>
      <c r="O125" s="21"/>
      <c r="P125" s="21"/>
      <c r="Q125" s="19">
        <f t="shared" si="7"/>
        <v>1.7685427875763811</v>
      </c>
      <c r="R125" s="19">
        <f t="shared" si="8"/>
        <v>7.3068355538195929E-3</v>
      </c>
      <c r="S125" s="19">
        <f t="shared" si="9"/>
        <v>4.5027839651942809</v>
      </c>
      <c r="T125" s="19">
        <f t="shared" si="10"/>
        <v>-0.11367696036890815</v>
      </c>
      <c r="U125" s="19">
        <f t="shared" si="11"/>
        <v>-2.8219436751393396</v>
      </c>
      <c r="V125" s="19">
        <f t="shared" si="12"/>
        <v>0.18138660911999632</v>
      </c>
      <c r="Y125" s="69"/>
    </row>
    <row r="126" spans="1:25" x14ac:dyDescent="0.25">
      <c r="A126" s="26">
        <f>Wellpath!E126</f>
        <v>3540</v>
      </c>
      <c r="B126" s="22">
        <v>0</v>
      </c>
      <c r="C126" s="22">
        <f>SIN(Wellpath!$L126)</f>
        <v>0.98248293734739389</v>
      </c>
      <c r="D126" s="22">
        <v>0</v>
      </c>
      <c r="E126" s="20">
        <f>Model!$W$33*((drdp!B126+drdp!K126)*XYM1!$B126+(drdp!E126+drdp!N126)*XYM1!$C126+(drdp!H126+drdp!Q126)*XYM1!$D126)</f>
        <v>3.0243743963453977E-3</v>
      </c>
      <c r="F126" s="20">
        <f>Model!$W$33*((drdp!C126+drdp!L126)*XYM1!$B126+(drdp!F126+drdp!O126)*XYM1!$C126+(drdp!I126+drdp!R126)*XYM1!$D126)</f>
        <v>9.0969055330087905E-3</v>
      </c>
      <c r="G126" s="20">
        <f>Model!$W$33*((drdp!D126+drdp!M126)*XYM1!$B126+(drdp!G126+drdp!P126)*XYM1!$C126+(drdp!J126+drdp!S126)*XYM1!$D126)</f>
        <v>-5.054156154512373E-2</v>
      </c>
      <c r="H126" s="18">
        <f>Model!$W$33*((drdp!B126)*XYM1!$B126+(drdp!E126)*XYM1!$C126+(drdp!H126)*XYM1!$D126)</f>
        <v>1.5121871981726989E-3</v>
      </c>
      <c r="I126" s="18">
        <f>Model!$W$33*((drdp!C126)*XYM1!$B126+(drdp!F126)*XYM1!$C126+(drdp!I126)*XYM1!$D126)</f>
        <v>4.5484527665043952E-3</v>
      </c>
      <c r="J126" s="18">
        <f>Model!$W$33*((drdp!D126)*XYM1!$B126+(drdp!G126)*XYM1!$C126+(drdp!J126)*XYM1!$D126)</f>
        <v>-2.5270780772561865E-2</v>
      </c>
      <c r="K126" s="21">
        <f>SUM(E$3:E125)+H126</f>
        <v>1.3319858139603149</v>
      </c>
      <c r="L126" s="21">
        <f>SUM(F$3:F125)+I126</f>
        <v>-7.7375075921769038E-2</v>
      </c>
      <c r="M126" s="21">
        <f>SUM(G$3:G125)+J126</f>
        <v>-2.1729200653292988</v>
      </c>
      <c r="N126" s="21"/>
      <c r="O126" s="21"/>
      <c r="P126" s="21"/>
      <c r="Q126" s="19">
        <f t="shared" si="7"/>
        <v>1.7741862085915225</v>
      </c>
      <c r="R126" s="19">
        <f t="shared" si="8"/>
        <v>5.986902373899523E-3</v>
      </c>
      <c r="S126" s="19">
        <f t="shared" si="9"/>
        <v>4.7215816103106842</v>
      </c>
      <c r="T126" s="19">
        <f t="shared" si="10"/>
        <v>-0.1030625034818987</v>
      </c>
      <c r="U126" s="19">
        <f t="shared" si="11"/>
        <v>-2.8942987018883466</v>
      </c>
      <c r="V126" s="19">
        <f t="shared" si="12"/>
        <v>0.16812985502678984</v>
      </c>
      <c r="Y126" s="69"/>
    </row>
    <row r="127" spans="1:25" x14ac:dyDescent="0.25">
      <c r="A127" s="26">
        <f>Wellpath!E127</f>
        <v>3570</v>
      </c>
      <c r="B127" s="22">
        <v>0</v>
      </c>
      <c r="C127" s="22">
        <f>SIN(Wellpath!$L127)</f>
        <v>0.97345920518653772</v>
      </c>
      <c r="D127" s="22">
        <v>0</v>
      </c>
      <c r="E127" s="20">
        <f>Model!$W$33*((drdp!B127+drdp!K127)*XYM1!$B127+(drdp!E127+drdp!N127)*XYM1!$C127+(drdp!H127+drdp!Q127)*XYM1!$D127)</f>
        <v>5.3375118139769723E-3</v>
      </c>
      <c r="F127" s="20">
        <f>Model!$W$33*((drdp!C127+drdp!L127)*XYM1!$B127+(drdp!F127+drdp!O127)*XYM1!$C127+(drdp!I127+drdp!R127)*XYM1!$D127)</f>
        <v>1.0372312588347803E-2</v>
      </c>
      <c r="G127" s="20">
        <f>Model!$W$33*((drdp!D127+drdp!M127)*XYM1!$B127+(drdp!G127+drdp!P127)*XYM1!$C127+(drdp!J127+drdp!S127)*XYM1!$D127)</f>
        <v>-4.9617415046043771E-2</v>
      </c>
      <c r="H127" s="18">
        <f>Model!$W$33*((drdp!B127)*XYM1!$B127+(drdp!E127)*XYM1!$C127+(drdp!H127)*XYM1!$D127)</f>
        <v>2.6687559069884861E-3</v>
      </c>
      <c r="I127" s="18">
        <f>Model!$W$33*((drdp!C127)*XYM1!$B127+(drdp!F127)*XYM1!$C127+(drdp!I127)*XYM1!$D127)</f>
        <v>5.1861562941739013E-3</v>
      </c>
      <c r="J127" s="18">
        <f>Model!$W$33*((drdp!D127)*XYM1!$B127+(drdp!G127)*XYM1!$C127+(drdp!J127)*XYM1!$D127)</f>
        <v>-2.4808707523021886E-2</v>
      </c>
      <c r="K127" s="21">
        <f>SUM(E$3:E126)+H127</f>
        <v>1.3361667570654761</v>
      </c>
      <c r="L127" s="21">
        <f>SUM(F$3:F126)+I127</f>
        <v>-6.7640466861090737E-2</v>
      </c>
      <c r="M127" s="21">
        <f>SUM(G$3:G126)+J127</f>
        <v>-2.2229995536248821</v>
      </c>
      <c r="N127" s="21"/>
      <c r="O127" s="21"/>
      <c r="P127" s="21"/>
      <c r="Q127" s="19">
        <f t="shared" si="7"/>
        <v>1.7853416026868709</v>
      </c>
      <c r="R127" s="19">
        <f t="shared" si="8"/>
        <v>4.5752327571863139E-3</v>
      </c>
      <c r="S127" s="19">
        <f t="shared" si="9"/>
        <v>4.9417270154164248</v>
      </c>
      <c r="T127" s="19">
        <f t="shared" si="10"/>
        <v>-9.0378943252178406E-2</v>
      </c>
      <c r="U127" s="19">
        <f t="shared" si="11"/>
        <v>-2.9702981045249595</v>
      </c>
      <c r="V127" s="19">
        <f t="shared" si="12"/>
        <v>0.15036472763918335</v>
      </c>
      <c r="Y127" s="69"/>
    </row>
    <row r="128" spans="1:25" x14ac:dyDescent="0.25">
      <c r="A128" s="26">
        <f>Wellpath!E128</f>
        <v>3600</v>
      </c>
      <c r="B128" s="22">
        <v>0</v>
      </c>
      <c r="C128" s="22">
        <f>SIN(Wellpath!$L128)</f>
        <v>0.96404904126434321</v>
      </c>
      <c r="D128" s="22">
        <v>0</v>
      </c>
      <c r="E128" s="20">
        <f>Model!$W$33*((drdp!B128+drdp!K128)*XYM1!$B128+(drdp!E128+drdp!N128)*XYM1!$C128+(drdp!H128+drdp!Q128)*XYM1!$D128)</f>
        <v>7.9312952449428643E-3</v>
      </c>
      <c r="F128" s="20">
        <f>Model!$W$33*((drdp!C128+drdp!L128)*XYM1!$B128+(drdp!F128+drdp!O128)*XYM1!$C128+(drdp!I128+drdp!R128)*XYM1!$D128)</f>
        <v>1.0816921849385543E-2</v>
      </c>
      <c r="G128" s="20">
        <f>Model!$W$33*((drdp!D128+drdp!M128)*XYM1!$B128+(drdp!G128+drdp!P128)*XYM1!$C128+(drdp!J128+drdp!S128)*XYM1!$D128)</f>
        <v>-4.8662775610749415E-2</v>
      </c>
      <c r="H128" s="18">
        <f>Model!$W$33*((drdp!B128)*XYM1!$B128+(drdp!E128)*XYM1!$C128+(drdp!H128)*XYM1!$D128)</f>
        <v>3.9656476224714321E-3</v>
      </c>
      <c r="I128" s="18">
        <f>Model!$W$33*((drdp!C128)*XYM1!$B128+(drdp!F128)*XYM1!$C128+(drdp!I128)*XYM1!$D128)</f>
        <v>5.4084609246927715E-3</v>
      </c>
      <c r="J128" s="18">
        <f>Model!$W$33*((drdp!D128)*XYM1!$B128+(drdp!G128)*XYM1!$C128+(drdp!J128)*XYM1!$D128)</f>
        <v>-2.4331387805374707E-2</v>
      </c>
      <c r="K128" s="21">
        <f>SUM(E$3:E127)+H128</f>
        <v>1.3428011605949359</v>
      </c>
      <c r="L128" s="21">
        <f>SUM(F$3:F127)+I128</f>
        <v>-5.7045849642224068E-2</v>
      </c>
      <c r="M128" s="21">
        <f>SUM(G$3:G127)+J128</f>
        <v>-2.2721396489532788</v>
      </c>
      <c r="N128" s="21"/>
      <c r="O128" s="21"/>
      <c r="P128" s="21"/>
      <c r="Q128" s="19">
        <f t="shared" si="7"/>
        <v>1.8031149568951068</v>
      </c>
      <c r="R128" s="19">
        <f t="shared" si="8"/>
        <v>3.2542289614032357E-3</v>
      </c>
      <c r="S128" s="19">
        <f t="shared" si="9"/>
        <v>5.1626185843455294</v>
      </c>
      <c r="T128" s="19">
        <f t="shared" si="10"/>
        <v>-7.6601233106702693E-2</v>
      </c>
      <c r="U128" s="19">
        <f t="shared" si="11"/>
        <v>-3.0510317576482331</v>
      </c>
      <c r="V128" s="19">
        <f t="shared" si="12"/>
        <v>0.12961613678032452</v>
      </c>
      <c r="Y128" s="69"/>
    </row>
    <row r="129" spans="1:25" x14ac:dyDescent="0.25">
      <c r="A129" s="26">
        <f>Wellpath!E129</f>
        <v>3630</v>
      </c>
      <c r="B129" s="22">
        <v>0</v>
      </c>
      <c r="C129" s="22">
        <f>SIN(Wellpath!$L129)</f>
        <v>0.95512339880899033</v>
      </c>
      <c r="D129" s="22">
        <v>0</v>
      </c>
      <c r="E129" s="20">
        <f>Model!$W$33*((drdp!B129+drdp!K129)*XYM1!$B129+(drdp!E129+drdp!N129)*XYM1!$C129+(drdp!H129+drdp!Q129)*XYM1!$D129)</f>
        <v>1.0552981538754296E-2</v>
      </c>
      <c r="F129" s="20">
        <f>Model!$W$33*((drdp!C129+drdp!L129)*XYM1!$B129+(drdp!F129+drdp!O129)*XYM1!$C129+(drdp!I129+drdp!R129)*XYM1!$D129)</f>
        <v>1.0395760045612056E-2</v>
      </c>
      <c r="G129" s="20">
        <f>Model!$W$33*((drdp!D129+drdp!M129)*XYM1!$B129+(drdp!G129+drdp!P129)*XYM1!$C129+(drdp!J129+drdp!S129)*XYM1!$D129)</f>
        <v>-4.7765858918673493E-2</v>
      </c>
      <c r="H129" s="18">
        <f>Model!$W$33*((drdp!B129)*XYM1!$B129+(drdp!E129)*XYM1!$C129+(drdp!H129)*XYM1!$D129)</f>
        <v>5.2764907693771479E-3</v>
      </c>
      <c r="I129" s="18">
        <f>Model!$W$33*((drdp!C129)*XYM1!$B129+(drdp!F129)*XYM1!$C129+(drdp!I129)*XYM1!$D129)</f>
        <v>5.1978800228060281E-3</v>
      </c>
      <c r="J129" s="18">
        <f>Model!$W$33*((drdp!D129)*XYM1!$B129+(drdp!G129)*XYM1!$C129+(drdp!J129)*XYM1!$D129)</f>
        <v>-2.3882929459336746E-2</v>
      </c>
      <c r="K129" s="21">
        <f>SUM(E$3:E128)+H129</f>
        <v>1.3520432989867845</v>
      </c>
      <c r="L129" s="21">
        <f>SUM(F$3:F128)+I129</f>
        <v>-4.6439508694725268E-2</v>
      </c>
      <c r="M129" s="21">
        <f>SUM(G$3:G128)+J129</f>
        <v>-2.3203539662179904</v>
      </c>
      <c r="N129" s="21"/>
      <c r="O129" s="21"/>
      <c r="P129" s="21"/>
      <c r="Q129" s="19">
        <f t="shared" si="7"/>
        <v>1.8280210823350678</v>
      </c>
      <c r="R129" s="19">
        <f t="shared" si="8"/>
        <v>2.1566279678074639E-3</v>
      </c>
      <c r="S129" s="19">
        <f t="shared" si="9"/>
        <v>5.3840425285435591</v>
      </c>
      <c r="T129" s="19">
        <f t="shared" si="10"/>
        <v>-6.278822653894181E-2</v>
      </c>
      <c r="U129" s="19">
        <f t="shared" si="11"/>
        <v>-3.137219031302442</v>
      </c>
      <c r="V129" s="19">
        <f t="shared" si="12"/>
        <v>0.10775609818902063</v>
      </c>
      <c r="Y129" s="69"/>
    </row>
    <row r="130" spans="1:25" x14ac:dyDescent="0.25">
      <c r="A130" s="26">
        <f>Wellpath!E130</f>
        <v>3660</v>
      </c>
      <c r="B130" s="22">
        <v>0</v>
      </c>
      <c r="C130" s="22">
        <f>SIN(Wellpath!$L130)</f>
        <v>0.94765701446795103</v>
      </c>
      <c r="D130" s="22">
        <v>0</v>
      </c>
      <c r="E130" s="20">
        <f>Model!$W$33*((drdp!B130+drdp!K130)*XYM1!$B130+(drdp!E130+drdp!N130)*XYM1!$C130+(drdp!H130+drdp!Q130)*XYM1!$D130)</f>
        <v>1.2942774436615023E-2</v>
      </c>
      <c r="F130" s="20">
        <f>Model!$W$33*((drdp!C130+drdp!L130)*XYM1!$B130+(drdp!F130+drdp!O130)*XYM1!$C130+(drdp!I130+drdp!R130)*XYM1!$D130)</f>
        <v>9.1368907575145111E-3</v>
      </c>
      <c r="G130" s="20">
        <f>Model!$W$33*((drdp!D130+drdp!M130)*XYM1!$B130+(drdp!G130+drdp!P130)*XYM1!$C130+(drdp!J130+drdp!S130)*XYM1!$D130)</f>
        <v>-4.702198790393932E-2</v>
      </c>
      <c r="H130" s="18">
        <f>Model!$W$33*((drdp!B130)*XYM1!$B130+(drdp!E130)*XYM1!$C130+(drdp!H130)*XYM1!$D130)</f>
        <v>6.4713872183075113E-3</v>
      </c>
      <c r="I130" s="18">
        <f>Model!$W$33*((drdp!C130)*XYM1!$B130+(drdp!F130)*XYM1!$C130+(drdp!I130)*XYM1!$D130)</f>
        <v>4.5684453787572556E-3</v>
      </c>
      <c r="J130" s="18">
        <f>Model!$W$33*((drdp!D130)*XYM1!$B130+(drdp!G130)*XYM1!$C130+(drdp!J130)*XYM1!$D130)</f>
        <v>-2.351099395196966E-2</v>
      </c>
      <c r="K130" s="21">
        <f>SUM(E$3:E129)+H130</f>
        <v>1.3637911769744693</v>
      </c>
      <c r="L130" s="21">
        <f>SUM(F$3:F129)+I130</f>
        <v>-3.6673183293161993E-2</v>
      </c>
      <c r="M130" s="21">
        <f>SUM(G$3:G129)+J130</f>
        <v>-2.3677478896292969</v>
      </c>
      <c r="N130" s="21"/>
      <c r="O130" s="21"/>
      <c r="P130" s="21"/>
      <c r="Q130" s="19">
        <f t="shared" si="7"/>
        <v>1.8599263743934082</v>
      </c>
      <c r="R130" s="19">
        <f t="shared" si="8"/>
        <v>1.344922372853856E-3</v>
      </c>
      <c r="S130" s="19">
        <f t="shared" si="9"/>
        <v>5.6062300688439892</v>
      </c>
      <c r="T130" s="19">
        <f t="shared" si="10"/>
        <v>-5.0014563806781841E-2</v>
      </c>
      <c r="U130" s="19">
        <f t="shared" si="11"/>
        <v>-3.2291136811763548</v>
      </c>
      <c r="V130" s="19">
        <f t="shared" si="12"/>
        <v>8.6832852348372694E-2</v>
      </c>
      <c r="Y130" s="69"/>
    </row>
    <row r="131" spans="1:25" x14ac:dyDescent="0.25">
      <c r="A131" s="26">
        <f>Wellpath!E131</f>
        <v>3690</v>
      </c>
      <c r="B131" s="22">
        <v>0</v>
      </c>
      <c r="C131" s="22">
        <f>SIN(Wellpath!$L131)</f>
        <v>0.94240822024472815</v>
      </c>
      <c r="D131" s="22">
        <v>0</v>
      </c>
      <c r="E131" s="20">
        <f>Model!$W$33*((drdp!B131+drdp!K131)*XYM1!$B131+(drdp!E131+drdp!N131)*XYM1!$C131+(drdp!H131+drdp!Q131)*XYM1!$D131)</f>
        <v>1.4865088709241712E-2</v>
      </c>
      <c r="F131" s="20">
        <f>Model!$W$33*((drdp!C131+drdp!L131)*XYM1!$B131+(drdp!F131+drdp!O131)*XYM1!$C131+(drdp!I131+drdp!R131)*XYM1!$D131)</f>
        <v>7.1700676305119651E-3</v>
      </c>
      <c r="G131" s="20">
        <f>Model!$W$33*((drdp!D131+drdp!M131)*XYM1!$B131+(drdp!G131+drdp!P131)*XYM1!$C131+(drdp!J131+drdp!S131)*XYM1!$D131)</f>
        <v>-4.6502548414515364E-2</v>
      </c>
      <c r="H131" s="18">
        <f>Model!$W$33*((drdp!B131)*XYM1!$B131+(drdp!E131)*XYM1!$C131+(drdp!H131)*XYM1!$D131)</f>
        <v>7.4325443546208562E-3</v>
      </c>
      <c r="I131" s="18">
        <f>Model!$W$33*((drdp!C131)*XYM1!$B131+(drdp!F131)*XYM1!$C131+(drdp!I131)*XYM1!$D131)</f>
        <v>3.5850338152559826E-3</v>
      </c>
      <c r="J131" s="18">
        <f>Model!$W$33*((drdp!D131)*XYM1!$B131+(drdp!G131)*XYM1!$C131+(drdp!J131)*XYM1!$D131)</f>
        <v>-2.3251274207257682E-2</v>
      </c>
      <c r="K131" s="21">
        <f>SUM(E$3:E130)+H131</f>
        <v>1.3776951085473976</v>
      </c>
      <c r="L131" s="21">
        <f>SUM(F$3:F130)+I131</f>
        <v>-2.8519704099148752E-2</v>
      </c>
      <c r="M131" s="21">
        <f>SUM(G$3:G130)+J131</f>
        <v>-2.4145101577885244</v>
      </c>
      <c r="N131" s="21"/>
      <c r="O131" s="21"/>
      <c r="P131" s="21"/>
      <c r="Q131" s="19">
        <f t="shared" si="7"/>
        <v>1.8980438121154257</v>
      </c>
      <c r="R131" s="19">
        <f t="shared" si="8"/>
        <v>8.1337352190300209E-4</v>
      </c>
      <c r="S131" s="19">
        <f t="shared" si="9"/>
        <v>5.8298593020639649</v>
      </c>
      <c r="T131" s="19">
        <f t="shared" si="10"/>
        <v>-3.9291456834616399E-2</v>
      </c>
      <c r="U131" s="19">
        <f t="shared" si="11"/>
        <v>-3.3264588339232555</v>
      </c>
      <c r="V131" s="19">
        <f t="shared" si="12"/>
        <v>6.8861115244517684E-2</v>
      </c>
      <c r="Y131" s="69"/>
    </row>
    <row r="132" spans="1:25" x14ac:dyDescent="0.25">
      <c r="A132" s="26">
        <f>Wellpath!E132</f>
        <v>3720</v>
      </c>
      <c r="B132" s="22">
        <v>0</v>
      </c>
      <c r="C132" s="22">
        <f>SIN(Wellpath!$L132)</f>
        <v>0.93987157329497018</v>
      </c>
      <c r="D132" s="22">
        <v>0</v>
      </c>
      <c r="E132" s="20">
        <f>Model!$W$33*((drdp!B132+drdp!K132)*XYM1!$B132+(drdp!E132+drdp!N132)*XYM1!$C132+(drdp!H132+drdp!Q132)*XYM1!$D132)</f>
        <v>1.0760398988367798E-2</v>
      </c>
      <c r="F132" s="20">
        <f>Model!$W$33*((drdp!C132+drdp!L132)*XYM1!$B132+(drdp!F132+drdp!O132)*XYM1!$C132+(drdp!I132+drdp!R132)*XYM1!$D132)</f>
        <v>3.1241484366999243E-3</v>
      </c>
      <c r="G132" s="20">
        <f>Model!$W$33*((drdp!D132+drdp!M132)*XYM1!$B132+(drdp!G132+drdp!P132)*XYM1!$C132+(drdp!J132+drdp!S132)*XYM1!$D132)</f>
        <v>-3.0835031194095742E-2</v>
      </c>
      <c r="H132" s="18">
        <f>Model!$W$33*((drdp!B132)*XYM1!$B132+(drdp!E132)*XYM1!$C132+(drdp!H132)*XYM1!$D132)</f>
        <v>8.0702992412758495E-3</v>
      </c>
      <c r="I132" s="18">
        <f>Model!$W$33*((drdp!C132)*XYM1!$B132+(drdp!F132)*XYM1!$C132+(drdp!I132)*XYM1!$D132)</f>
        <v>2.3431113275249426E-3</v>
      </c>
      <c r="J132" s="18">
        <f>Model!$W$33*((drdp!D132)*XYM1!$B132+(drdp!G132)*XYM1!$C132+(drdp!J132)*XYM1!$D132)</f>
        <v>-2.3126273395571804E-2</v>
      </c>
      <c r="K132" s="21">
        <f>SUM(E$3:E131)+H132</f>
        <v>1.3931979521432942</v>
      </c>
      <c r="L132" s="21">
        <f>SUM(F$3:F131)+I132</f>
        <v>-2.2591558956367826E-2</v>
      </c>
      <c r="M132" s="21">
        <f>SUM(G$3:G131)+J132</f>
        <v>-2.4608877053913543</v>
      </c>
      <c r="N132" s="21"/>
      <c r="O132" s="21"/>
      <c r="P132" s="21"/>
      <c r="Q132" s="19">
        <f t="shared" ref="Q132:Q133" si="13">K132^2</f>
        <v>1.9410005338562688</v>
      </c>
      <c r="R132" s="19">
        <f t="shared" ref="R132:R133" si="14">L132^2</f>
        <v>5.1037853607904338E-4</v>
      </c>
      <c r="S132" s="19">
        <f t="shared" ref="S132:S133" si="15">M132^2</f>
        <v>6.0559682985463246</v>
      </c>
      <c r="T132" s="19">
        <f t="shared" ref="T132:T133" si="16">K132*L132</f>
        <v>-3.1474513673736153E-2</v>
      </c>
      <c r="U132" s="19">
        <f t="shared" ref="U132:U133" si="17">K132*M132</f>
        <v>-3.428503711605845</v>
      </c>
      <c r="V132" s="19">
        <f t="shared" ref="V132:V133" si="18">L132*M132</f>
        <v>5.5595289681349518E-2</v>
      </c>
      <c r="Y132" s="69"/>
    </row>
    <row r="133" spans="1:25" x14ac:dyDescent="0.25">
      <c r="A133" s="26">
        <f>Wellpath!E133</f>
        <v>3730</v>
      </c>
      <c r="B133" s="22">
        <v>0</v>
      </c>
      <c r="C133" s="22">
        <f>SIN(Wellpath!$L133)</f>
        <v>0.93969262078590843</v>
      </c>
      <c r="D133" s="22">
        <v>0</v>
      </c>
      <c r="E133" s="20">
        <f>Model!$W$33*((drdp!B133+drdp!K133)*XYM1!$B133+(drdp!E133+drdp!N133)*XYM1!$C133+(drdp!H133+drdp!Q133)*XYM1!$D133)</f>
        <v>8.1984180625871497E-3</v>
      </c>
      <c r="F133" s="20">
        <f>Model!$W$33*((drdp!C133+drdp!L133)*XYM1!$B133+(drdp!F133+drdp!O133)*XYM1!$C133+(drdp!I133+drdp!R133)*XYM1!$D133)</f>
        <v>1.8927539482006387E-3</v>
      </c>
      <c r="G133" s="20">
        <f>Model!$W$33*((drdp!D133+drdp!M133)*XYM1!$B133+(drdp!G133+drdp!P133)*XYM1!$C133+(drdp!J133+drdp!S133)*XYM1!$D133)</f>
        <v>-2.3117467701731915E-2</v>
      </c>
      <c r="H133" s="18">
        <f>Model!$W$33*((drdp!B133)*XYM1!$B133+(drdp!E133)*XYM1!$C133+(drdp!H133)*XYM1!$D133)</f>
        <v>2.7328060208623834E-3</v>
      </c>
      <c r="I133" s="18">
        <f>Model!$W$33*((drdp!C133)*XYM1!$B133+(drdp!F133)*XYM1!$C133+(drdp!I133)*XYM1!$D133)</f>
        <v>6.3091798273354628E-4</v>
      </c>
      <c r="J133" s="18">
        <f>Model!$W$33*((drdp!D133)*XYM1!$B133+(drdp!G133)*XYM1!$C133+(drdp!J133)*XYM1!$D133)</f>
        <v>-7.7058225672439725E-3</v>
      </c>
      <c r="K133" s="21">
        <f>SUM(E$3:E132)+H133</f>
        <v>1.3986208579112487</v>
      </c>
      <c r="L133" s="21">
        <f>SUM(F$3:F132)+I133</f>
        <v>-2.1179603864459301E-2</v>
      </c>
      <c r="M133" s="21">
        <f>SUM(G$3:G132)+J133</f>
        <v>-2.4763022857571224</v>
      </c>
      <c r="N133" s="21"/>
      <c r="O133" s="21"/>
      <c r="P133" s="21"/>
      <c r="Q133" s="19">
        <f t="shared" si="13"/>
        <v>1.9561403041843972</v>
      </c>
      <c r="R133" s="19">
        <f t="shared" si="14"/>
        <v>4.4857561985541937E-4</v>
      </c>
      <c r="S133" s="19">
        <f t="shared" si="15"/>
        <v>6.1320730104459491</v>
      </c>
      <c r="T133" s="19">
        <f t="shared" si="16"/>
        <v>-2.9622235727130467E-2</v>
      </c>
      <c r="U133" s="19">
        <f t="shared" si="17"/>
        <v>-3.4634080273532128</v>
      </c>
      <c r="V133" s="19">
        <f t="shared" si="18"/>
        <v>5.244710146099095E-2</v>
      </c>
      <c r="Y133" s="69"/>
    </row>
    <row r="134" spans="1:25" x14ac:dyDescent="0.25">
      <c r="A134" s="26">
        <f>Wellpath!E134</f>
        <v>3750</v>
      </c>
      <c r="B134" s="22">
        <v>0</v>
      </c>
      <c r="C134" s="22">
        <f>SIN(Wellpath!$L134)</f>
        <v>0.93969262078590843</v>
      </c>
      <c r="D134" s="22">
        <v>0</v>
      </c>
      <c r="E134" s="20">
        <f>Model!$W$33*((drdp!B134+drdp!K134)*XYM1!$B134+(drdp!E134+drdp!N134)*XYM1!$C134+(drdp!H134+drdp!Q134)*XYM1!$D134)</f>
        <v>1.3664030104311916E-2</v>
      </c>
      <c r="F134" s="20">
        <f>Model!$W$33*((drdp!C134+drdp!L134)*XYM1!$B134+(drdp!F134+drdp!O134)*XYM1!$C134+(drdp!I134+drdp!R134)*XYM1!$D134)</f>
        <v>3.1545899136677311E-3</v>
      </c>
      <c r="G134" s="20">
        <f>Model!$W$33*((drdp!D134+drdp!M134)*XYM1!$B134+(drdp!G134+drdp!P134)*XYM1!$C134+(drdp!J134+drdp!S134)*XYM1!$D134)</f>
        <v>-3.8529112836219855E-2</v>
      </c>
      <c r="H134" s="18">
        <f>Model!$W$33*((drdp!B134)*XYM1!$B134+(drdp!E134)*XYM1!$C134+(drdp!H134)*XYM1!$D134)</f>
        <v>5.4656120417247668E-3</v>
      </c>
      <c r="I134" s="18">
        <f>Model!$W$33*((drdp!C134)*XYM1!$B134+(drdp!F134)*XYM1!$C134+(drdp!I134)*XYM1!$D134)</f>
        <v>1.2618359654670926E-3</v>
      </c>
      <c r="J134" s="18">
        <f>Model!$W$33*((drdp!D134)*XYM1!$B134+(drdp!G134)*XYM1!$C134+(drdp!J134)*XYM1!$D134)</f>
        <v>-1.5411645134487945E-2</v>
      </c>
      <c r="K134" s="21">
        <f>SUM(E$3:E133)+H134</f>
        <v>1.4095520819946981</v>
      </c>
      <c r="L134" s="21">
        <f>SUM(F$3:F133)+I134</f>
        <v>-1.8655931933525115E-2</v>
      </c>
      <c r="M134" s="21">
        <f>SUM(G$3:G133)+J134</f>
        <v>-2.5071255760260982</v>
      </c>
      <c r="N134" s="21"/>
      <c r="O134" s="21"/>
      <c r="P134" s="21"/>
      <c r="Q134" s="19">
        <f t="shared" ref="Q134:Q197" si="19">K134^2</f>
        <v>1.9868370718555879</v>
      </c>
      <c r="R134" s="19">
        <f t="shared" ref="R134:R197" si="20">L134^2</f>
        <v>3.4804379630832215E-4</v>
      </c>
      <c r="S134" s="19">
        <f t="shared" ref="S134:S197" si="21">M134^2</f>
        <v>6.2856786539641947</v>
      </c>
      <c r="T134" s="19">
        <f t="shared" ref="T134:T197" si="22">K134*L134</f>
        <v>-2.6296507698451699E-2</v>
      </c>
      <c r="U134" s="19">
        <f t="shared" ref="U134:U197" si="23">K134*M134</f>
        <v>-3.5339240755097432</v>
      </c>
      <c r="V134" s="19">
        <f t="shared" ref="V134:V197" si="24">L134*M134</f>
        <v>4.6772764095142833E-2</v>
      </c>
      <c r="Y134" s="69"/>
    </row>
    <row r="135" spans="1:25" x14ac:dyDescent="0.25">
      <c r="A135" s="26">
        <f>Wellpath!E135</f>
        <v>3780</v>
      </c>
      <c r="B135" s="22">
        <v>0</v>
      </c>
      <c r="C135" s="22">
        <f>SIN(Wellpath!$L135)</f>
        <v>0.93969262078590843</v>
      </c>
      <c r="D135" s="22">
        <v>0</v>
      </c>
      <c r="E135" s="20">
        <f>Model!$W$33*((drdp!B135+drdp!K135)*XYM1!$B135+(drdp!E135+drdp!N135)*XYM1!$C135+(drdp!H135+drdp!Q135)*XYM1!$D135)</f>
        <v>1.6396836125174299E-2</v>
      </c>
      <c r="F135" s="20">
        <f>Model!$W$33*((drdp!C135+drdp!L135)*XYM1!$B135+(drdp!F135+drdp!O135)*XYM1!$C135+(drdp!I135+drdp!R135)*XYM1!$D135)</f>
        <v>3.7855078964012774E-3</v>
      </c>
      <c r="G135" s="20">
        <f>Model!$W$33*((drdp!D135+drdp!M135)*XYM1!$B135+(drdp!G135+drdp!P135)*XYM1!$C135+(drdp!J135+drdp!S135)*XYM1!$D135)</f>
        <v>-4.6234935403463823E-2</v>
      </c>
      <c r="H135" s="18">
        <f>Model!$W$33*((drdp!B135)*XYM1!$B135+(drdp!E135)*XYM1!$C135+(drdp!H135)*XYM1!$D135)</f>
        <v>8.1984180625871497E-3</v>
      </c>
      <c r="I135" s="18">
        <f>Model!$W$33*((drdp!C135)*XYM1!$B135+(drdp!F135)*XYM1!$C135+(drdp!I135)*XYM1!$D135)</f>
        <v>1.8927539482006387E-3</v>
      </c>
      <c r="J135" s="18">
        <f>Model!$W$33*((drdp!D135)*XYM1!$B135+(drdp!G135)*XYM1!$C135+(drdp!J135)*XYM1!$D135)</f>
        <v>-2.3117467701731911E-2</v>
      </c>
      <c r="K135" s="21">
        <f>SUM(E$3:E134)+H135</f>
        <v>1.4259489181198723</v>
      </c>
      <c r="L135" s="21">
        <f>SUM(F$3:F134)+I135</f>
        <v>-1.4870424037123837E-2</v>
      </c>
      <c r="M135" s="21">
        <f>SUM(G$3:G134)+J135</f>
        <v>-2.5533605114295623</v>
      </c>
      <c r="N135" s="21"/>
      <c r="O135" s="21"/>
      <c r="P135" s="21"/>
      <c r="Q135" s="19">
        <f t="shared" si="19"/>
        <v>2.0333303170872346</v>
      </c>
      <c r="R135" s="19">
        <f t="shared" si="20"/>
        <v>2.2112951104387039E-4</v>
      </c>
      <c r="S135" s="19">
        <f t="shared" si="21"/>
        <v>6.5196499013278357</v>
      </c>
      <c r="T135" s="19">
        <f t="shared" si="22"/>
        <v>-2.1204465067720481E-2</v>
      </c>
      <c r="U135" s="19">
        <f t="shared" si="23"/>
        <v>-3.6409616588429885</v>
      </c>
      <c r="V135" s="19">
        <f t="shared" si="24"/>
        <v>3.7969553524604981E-2</v>
      </c>
      <c r="Y135" s="69"/>
    </row>
    <row r="136" spans="1:25" x14ac:dyDescent="0.25">
      <c r="A136" s="26">
        <f>Wellpath!E136</f>
        <v>3810</v>
      </c>
      <c r="B136" s="22">
        <v>0</v>
      </c>
      <c r="C136" s="22">
        <f>SIN(Wellpath!$L136)</f>
        <v>0.93969262078590843</v>
      </c>
      <c r="D136" s="22">
        <v>0</v>
      </c>
      <c r="E136" s="20">
        <f>Model!$W$33*((drdp!B136+drdp!K136)*XYM1!$B136+(drdp!E136+drdp!N136)*XYM1!$C136+(drdp!H136+drdp!Q136)*XYM1!$D136)</f>
        <v>1.6396836125174299E-2</v>
      </c>
      <c r="F136" s="20">
        <f>Model!$W$33*((drdp!C136+drdp!L136)*XYM1!$B136+(drdp!F136+drdp!O136)*XYM1!$C136+(drdp!I136+drdp!R136)*XYM1!$D136)</f>
        <v>3.7855078964012774E-3</v>
      </c>
      <c r="G136" s="20">
        <f>Model!$W$33*((drdp!D136+drdp!M136)*XYM1!$B136+(drdp!G136+drdp!P136)*XYM1!$C136+(drdp!J136+drdp!S136)*XYM1!$D136)</f>
        <v>-4.6234935403463823E-2</v>
      </c>
      <c r="H136" s="18">
        <f>Model!$W$33*((drdp!B136)*XYM1!$B136+(drdp!E136)*XYM1!$C136+(drdp!H136)*XYM1!$D136)</f>
        <v>8.1984180625871497E-3</v>
      </c>
      <c r="I136" s="18">
        <f>Model!$W$33*((drdp!C136)*XYM1!$B136+(drdp!F136)*XYM1!$C136+(drdp!I136)*XYM1!$D136)</f>
        <v>1.8927539482006387E-3</v>
      </c>
      <c r="J136" s="18">
        <f>Model!$W$33*((drdp!D136)*XYM1!$B136+(drdp!G136)*XYM1!$C136+(drdp!J136)*XYM1!$D136)</f>
        <v>-2.3117467701731911E-2</v>
      </c>
      <c r="K136" s="21">
        <f>SUM(E$3:E135)+H136</f>
        <v>1.4423457542450466</v>
      </c>
      <c r="L136" s="21">
        <f>SUM(F$3:F135)+I136</f>
        <v>-1.1084916140722561E-2</v>
      </c>
      <c r="M136" s="21">
        <f>SUM(G$3:G135)+J136</f>
        <v>-2.599595446833026</v>
      </c>
      <c r="N136" s="21"/>
      <c r="O136" s="21"/>
      <c r="P136" s="21"/>
      <c r="Q136" s="19">
        <f t="shared" si="19"/>
        <v>2.0803612747887126</v>
      </c>
      <c r="R136" s="19">
        <f t="shared" si="20"/>
        <v>1.2287536584685156E-4</v>
      </c>
      <c r="S136" s="19">
        <f t="shared" si="21"/>
        <v>6.7578964871950005</v>
      </c>
      <c r="T136" s="19">
        <f t="shared" si="22"/>
        <v>-1.5988281731733573E-2</v>
      </c>
      <c r="U136" s="19">
        <f t="shared" si="23"/>
        <v>-3.7495154554943699</v>
      </c>
      <c r="V136" s="19">
        <f t="shared" si="24"/>
        <v>2.8816297527948287E-2</v>
      </c>
      <c r="Y136" s="69"/>
    </row>
    <row r="137" spans="1:25" x14ac:dyDescent="0.25">
      <c r="A137" s="26">
        <f>Wellpath!E137</f>
        <v>3840</v>
      </c>
      <c r="B137" s="22">
        <v>0</v>
      </c>
      <c r="C137" s="22">
        <f>SIN(Wellpath!$L137)</f>
        <v>0.93969262078590843</v>
      </c>
      <c r="D137" s="22">
        <v>0</v>
      </c>
      <c r="E137" s="20">
        <f>Model!$W$33*((drdp!B137+drdp!K137)*XYM1!$B137+(drdp!E137+drdp!N137)*XYM1!$C137+(drdp!H137+drdp!Q137)*XYM1!$D137)</f>
        <v>1.6396836125174299E-2</v>
      </c>
      <c r="F137" s="20">
        <f>Model!$W$33*((drdp!C137+drdp!L137)*XYM1!$B137+(drdp!F137+drdp!O137)*XYM1!$C137+(drdp!I137+drdp!R137)*XYM1!$D137)</f>
        <v>3.7855078964012774E-3</v>
      </c>
      <c r="G137" s="20">
        <f>Model!$W$33*((drdp!D137+drdp!M137)*XYM1!$B137+(drdp!G137+drdp!P137)*XYM1!$C137+(drdp!J137+drdp!S137)*XYM1!$D137)</f>
        <v>-4.6234935403463823E-2</v>
      </c>
      <c r="H137" s="18">
        <f>Model!$W$33*((drdp!B137)*XYM1!$B137+(drdp!E137)*XYM1!$C137+(drdp!H137)*XYM1!$D137)</f>
        <v>8.1984180625871497E-3</v>
      </c>
      <c r="I137" s="18">
        <f>Model!$W$33*((drdp!C137)*XYM1!$B137+(drdp!F137)*XYM1!$C137+(drdp!I137)*XYM1!$D137)</f>
        <v>1.8927539482006387E-3</v>
      </c>
      <c r="J137" s="18">
        <f>Model!$W$33*((drdp!D137)*XYM1!$B137+(drdp!G137)*XYM1!$C137+(drdp!J137)*XYM1!$D137)</f>
        <v>-2.3117467701731911E-2</v>
      </c>
      <c r="K137" s="21">
        <f>SUM(E$3:E136)+H137</f>
        <v>1.4587425903702209</v>
      </c>
      <c r="L137" s="21">
        <f>SUM(F$3:F136)+I137</f>
        <v>-7.299408244321284E-3</v>
      </c>
      <c r="M137" s="21">
        <f>SUM(G$3:G136)+J137</f>
        <v>-2.6458303822364897</v>
      </c>
      <c r="N137" s="21"/>
      <c r="O137" s="21"/>
      <c r="P137" s="21"/>
      <c r="Q137" s="19">
        <f t="shared" si="19"/>
        <v>2.1279299449600222</v>
      </c>
      <c r="R137" s="19">
        <f t="shared" si="20"/>
        <v>5.3281360717265526E-5</v>
      </c>
      <c r="S137" s="19">
        <f t="shared" si="21"/>
        <v>7.0004184115656889</v>
      </c>
      <c r="T137" s="19">
        <f t="shared" si="22"/>
        <v>-1.0647957690490976E-2</v>
      </c>
      <c r="U137" s="19">
        <f t="shared" si="23"/>
        <v>-3.8595854654638888</v>
      </c>
      <c r="V137" s="19">
        <f t="shared" si="24"/>
        <v>1.9312996105172765E-2</v>
      </c>
      <c r="Y137" s="69"/>
    </row>
    <row r="138" spans="1:25" x14ac:dyDescent="0.25">
      <c r="A138" s="26">
        <f>Wellpath!E138</f>
        <v>3870</v>
      </c>
      <c r="B138" s="22">
        <v>0</v>
      </c>
      <c r="C138" s="22">
        <f>SIN(Wellpath!$L138)</f>
        <v>0.93969262078590843</v>
      </c>
      <c r="D138" s="22">
        <v>0</v>
      </c>
      <c r="E138" s="20">
        <f>Model!$W$33*((drdp!B138+drdp!K138)*XYM1!$B138+(drdp!E138+drdp!N138)*XYM1!$C138+(drdp!H138+drdp!Q138)*XYM1!$D138)</f>
        <v>1.6396836125174299E-2</v>
      </c>
      <c r="F138" s="20">
        <f>Model!$W$33*((drdp!C138+drdp!L138)*XYM1!$B138+(drdp!F138+drdp!O138)*XYM1!$C138+(drdp!I138+drdp!R138)*XYM1!$D138)</f>
        <v>3.7855078964012774E-3</v>
      </c>
      <c r="G138" s="20">
        <f>Model!$W$33*((drdp!D138+drdp!M138)*XYM1!$B138+(drdp!G138+drdp!P138)*XYM1!$C138+(drdp!J138+drdp!S138)*XYM1!$D138)</f>
        <v>-4.6234935403463823E-2</v>
      </c>
      <c r="H138" s="18">
        <f>Model!$W$33*((drdp!B138)*XYM1!$B138+(drdp!E138)*XYM1!$C138+(drdp!H138)*XYM1!$D138)</f>
        <v>8.1984180625871497E-3</v>
      </c>
      <c r="I138" s="18">
        <f>Model!$W$33*((drdp!C138)*XYM1!$B138+(drdp!F138)*XYM1!$C138+(drdp!I138)*XYM1!$D138)</f>
        <v>1.8927539482006387E-3</v>
      </c>
      <c r="J138" s="18">
        <f>Model!$W$33*((drdp!D138)*XYM1!$B138+(drdp!G138)*XYM1!$C138+(drdp!J138)*XYM1!$D138)</f>
        <v>-2.3117467701731911E-2</v>
      </c>
      <c r="K138" s="21">
        <f>SUM(E$3:E137)+H138</f>
        <v>1.4751394264953952</v>
      </c>
      <c r="L138" s="21">
        <f>SUM(F$3:F137)+I138</f>
        <v>-3.5139003479200061E-3</v>
      </c>
      <c r="M138" s="21">
        <f>SUM(G$3:G137)+J138</f>
        <v>-2.6920653176399534</v>
      </c>
      <c r="N138" s="21"/>
      <c r="O138" s="21"/>
      <c r="P138" s="21"/>
      <c r="Q138" s="19">
        <f t="shared" si="19"/>
        <v>2.1760363276011634</v>
      </c>
      <c r="R138" s="19">
        <f t="shared" si="20"/>
        <v>1.234749565511234E-5</v>
      </c>
      <c r="S138" s="19">
        <f t="shared" si="21"/>
        <v>7.2472156744399028</v>
      </c>
      <c r="T138" s="19">
        <f t="shared" si="22"/>
        <v>-5.1834929439926875E-3</v>
      </c>
      <c r="U138" s="19">
        <f t="shared" si="23"/>
        <v>-3.9711716887515447</v>
      </c>
      <c r="V138" s="19">
        <f t="shared" si="24"/>
        <v>9.459649256278414E-3</v>
      </c>
      <c r="Y138" s="69"/>
    </row>
    <row r="139" spans="1:25" x14ac:dyDescent="0.25">
      <c r="A139" s="26">
        <f>Wellpath!E139</f>
        <v>3900</v>
      </c>
      <c r="B139" s="22">
        <v>0</v>
      </c>
      <c r="C139" s="22">
        <f>SIN(Wellpath!$L139)</f>
        <v>0.93969262078590843</v>
      </c>
      <c r="D139" s="22">
        <v>0</v>
      </c>
      <c r="E139" s="20">
        <f>Model!$W$33*((drdp!B139+drdp!K139)*XYM1!$B139+(drdp!E139+drdp!N139)*XYM1!$C139+(drdp!H139+drdp!Q139)*XYM1!$D139)</f>
        <v>1.6396836125174299E-2</v>
      </c>
      <c r="F139" s="20">
        <f>Model!$W$33*((drdp!C139+drdp!L139)*XYM1!$B139+(drdp!F139+drdp!O139)*XYM1!$C139+(drdp!I139+drdp!R139)*XYM1!$D139)</f>
        <v>3.7855078964012774E-3</v>
      </c>
      <c r="G139" s="20">
        <f>Model!$W$33*((drdp!D139+drdp!M139)*XYM1!$B139+(drdp!G139+drdp!P139)*XYM1!$C139+(drdp!J139+drdp!S139)*XYM1!$D139)</f>
        <v>-4.6234935403463823E-2</v>
      </c>
      <c r="H139" s="18">
        <f>Model!$W$33*((drdp!B139)*XYM1!$B139+(drdp!E139)*XYM1!$C139+(drdp!H139)*XYM1!$D139)</f>
        <v>8.1984180625871497E-3</v>
      </c>
      <c r="I139" s="18">
        <f>Model!$W$33*((drdp!C139)*XYM1!$B139+(drdp!F139)*XYM1!$C139+(drdp!I139)*XYM1!$D139)</f>
        <v>1.8927539482006387E-3</v>
      </c>
      <c r="J139" s="18">
        <f>Model!$W$33*((drdp!D139)*XYM1!$B139+(drdp!G139)*XYM1!$C139+(drdp!J139)*XYM1!$D139)</f>
        <v>-2.3117467701731911E-2</v>
      </c>
      <c r="K139" s="21">
        <f>SUM(E$3:E138)+H139</f>
        <v>1.4915362626205695</v>
      </c>
      <c r="L139" s="21">
        <f>SUM(F$3:F138)+I139</f>
        <v>2.7160754848127135E-4</v>
      </c>
      <c r="M139" s="21">
        <f>SUM(G$3:G138)+J139</f>
        <v>-2.7383002530434171</v>
      </c>
      <c r="N139" s="21"/>
      <c r="O139" s="21"/>
      <c r="P139" s="21"/>
      <c r="Q139" s="19">
        <f t="shared" si="19"/>
        <v>2.2246804227121366</v>
      </c>
      <c r="R139" s="19">
        <f t="shared" si="20"/>
        <v>7.3770660392006163E-8</v>
      </c>
      <c r="S139" s="19">
        <f t="shared" si="21"/>
        <v>7.4982882758176421</v>
      </c>
      <c r="T139" s="19">
        <f t="shared" si="22"/>
        <v>4.0511250776129059E-4</v>
      </c>
      <c r="U139" s="19">
        <f t="shared" si="23"/>
        <v>-4.0842741253573376</v>
      </c>
      <c r="V139" s="19">
        <f t="shared" si="24"/>
        <v>-7.4374301873476748E-4</v>
      </c>
      <c r="Y139" s="69"/>
    </row>
    <row r="140" spans="1:25" x14ac:dyDescent="0.25">
      <c r="A140" s="26">
        <f>Wellpath!E140</f>
        <v>3930</v>
      </c>
      <c r="B140" s="22">
        <v>0</v>
      </c>
      <c r="C140" s="22">
        <f>SIN(Wellpath!$L140)</f>
        <v>0.93969262078590843</v>
      </c>
      <c r="D140" s="22">
        <v>0</v>
      </c>
      <c r="E140" s="20">
        <f>Model!$W$33*((drdp!B140+drdp!K140)*XYM1!$B140+(drdp!E140+drdp!N140)*XYM1!$C140+(drdp!H140+drdp!Q140)*XYM1!$D140)</f>
        <v>1.6396836125174299E-2</v>
      </c>
      <c r="F140" s="20">
        <f>Model!$W$33*((drdp!C140+drdp!L140)*XYM1!$B140+(drdp!F140+drdp!O140)*XYM1!$C140+(drdp!I140+drdp!R140)*XYM1!$D140)</f>
        <v>3.7855078964012774E-3</v>
      </c>
      <c r="G140" s="20">
        <f>Model!$W$33*((drdp!D140+drdp!M140)*XYM1!$B140+(drdp!G140+drdp!P140)*XYM1!$C140+(drdp!J140+drdp!S140)*XYM1!$D140)</f>
        <v>-4.6234935403463823E-2</v>
      </c>
      <c r="H140" s="18">
        <f>Model!$W$33*((drdp!B140)*XYM1!$B140+(drdp!E140)*XYM1!$C140+(drdp!H140)*XYM1!$D140)</f>
        <v>8.1984180625871497E-3</v>
      </c>
      <c r="I140" s="18">
        <f>Model!$W$33*((drdp!C140)*XYM1!$B140+(drdp!F140)*XYM1!$C140+(drdp!I140)*XYM1!$D140)</f>
        <v>1.8927539482006387E-3</v>
      </c>
      <c r="J140" s="18">
        <f>Model!$W$33*((drdp!D140)*XYM1!$B140+(drdp!G140)*XYM1!$C140+(drdp!J140)*XYM1!$D140)</f>
        <v>-2.3117467701731911E-2</v>
      </c>
      <c r="K140" s="21">
        <f>SUM(E$3:E139)+H140</f>
        <v>1.5079330987457438</v>
      </c>
      <c r="L140" s="21">
        <f>SUM(F$3:F139)+I140</f>
        <v>4.0571154448825492E-3</v>
      </c>
      <c r="M140" s="21">
        <f>SUM(G$3:G139)+J140</f>
        <v>-2.7845351884468807</v>
      </c>
      <c r="N140" s="21"/>
      <c r="O140" s="21"/>
      <c r="P140" s="21"/>
      <c r="Q140" s="19">
        <f t="shared" si="19"/>
        <v>2.273862230292941</v>
      </c>
      <c r="R140" s="19">
        <f t="shared" si="20"/>
        <v>1.6460185733104527E-5</v>
      </c>
      <c r="S140" s="19">
        <f t="shared" si="21"/>
        <v>7.753636215698906</v>
      </c>
      <c r="T140" s="19">
        <f t="shared" si="22"/>
        <v>6.1178586647709591E-3</v>
      </c>
      <c r="U140" s="19">
        <f t="shared" si="23"/>
        <v>-4.1988927752812684</v>
      </c>
      <c r="V140" s="19">
        <f t="shared" si="24"/>
        <v>-1.1297180719866779E-2</v>
      </c>
      <c r="Y140" s="69"/>
    </row>
    <row r="141" spans="1:25" x14ac:dyDescent="0.25">
      <c r="A141" s="26">
        <f>Wellpath!E141</f>
        <v>3960</v>
      </c>
      <c r="B141" s="22">
        <v>0</v>
      </c>
      <c r="C141" s="22">
        <f>SIN(Wellpath!$L141)</f>
        <v>0.93969262078590843</v>
      </c>
      <c r="D141" s="22">
        <v>0</v>
      </c>
      <c r="E141" s="20">
        <f>Model!$W$33*((drdp!B141+drdp!K141)*XYM1!$B141+(drdp!E141+drdp!N141)*XYM1!$C141+(drdp!H141+drdp!Q141)*XYM1!$D141)</f>
        <v>1.6396836125174299E-2</v>
      </c>
      <c r="F141" s="20">
        <f>Model!$W$33*((drdp!C141+drdp!L141)*XYM1!$B141+(drdp!F141+drdp!O141)*XYM1!$C141+(drdp!I141+drdp!R141)*XYM1!$D141)</f>
        <v>3.7855078964012774E-3</v>
      </c>
      <c r="G141" s="20">
        <f>Model!$W$33*((drdp!D141+drdp!M141)*XYM1!$B141+(drdp!G141+drdp!P141)*XYM1!$C141+(drdp!J141+drdp!S141)*XYM1!$D141)</f>
        <v>-4.6234935403463823E-2</v>
      </c>
      <c r="H141" s="18">
        <f>Model!$W$33*((drdp!B141)*XYM1!$B141+(drdp!E141)*XYM1!$C141+(drdp!H141)*XYM1!$D141)</f>
        <v>8.1984180625871497E-3</v>
      </c>
      <c r="I141" s="18">
        <f>Model!$W$33*((drdp!C141)*XYM1!$B141+(drdp!F141)*XYM1!$C141+(drdp!I141)*XYM1!$D141)</f>
        <v>1.8927539482006387E-3</v>
      </c>
      <c r="J141" s="18">
        <f>Model!$W$33*((drdp!D141)*XYM1!$B141+(drdp!G141)*XYM1!$C141+(drdp!J141)*XYM1!$D141)</f>
        <v>-2.3117467701731911E-2</v>
      </c>
      <c r="K141" s="21">
        <f>SUM(E$3:E140)+H141</f>
        <v>1.5243299348709181</v>
      </c>
      <c r="L141" s="21">
        <f>SUM(F$3:F140)+I141</f>
        <v>7.8426233412838258E-3</v>
      </c>
      <c r="M141" s="21">
        <f>SUM(G$3:G140)+J141</f>
        <v>-2.8307701238503444</v>
      </c>
      <c r="N141" s="21"/>
      <c r="O141" s="21"/>
      <c r="P141" s="21"/>
      <c r="Q141" s="19">
        <f t="shared" si="19"/>
        <v>2.3235817503435774</v>
      </c>
      <c r="R141" s="19">
        <f t="shared" si="20"/>
        <v>6.1506740873249879E-5</v>
      </c>
      <c r="S141" s="19">
        <f t="shared" si="21"/>
        <v>8.0132594940836945</v>
      </c>
      <c r="T141" s="19">
        <f t="shared" si="22"/>
        <v>1.1954745527036317E-2</v>
      </c>
      <c r="U141" s="19">
        <f t="shared" si="23"/>
        <v>-4.3150276385233362</v>
      </c>
      <c r="V141" s="19">
        <f t="shared" si="24"/>
        <v>-2.2200663847117618E-2</v>
      </c>
      <c r="Y141" s="69"/>
    </row>
    <row r="142" spans="1:25" x14ac:dyDescent="0.25">
      <c r="A142" s="26">
        <f>Wellpath!E142</f>
        <v>3990</v>
      </c>
      <c r="B142" s="22">
        <v>0</v>
      </c>
      <c r="C142" s="22">
        <f>SIN(Wellpath!$L142)</f>
        <v>0.93969262078590843</v>
      </c>
      <c r="D142" s="22">
        <v>0</v>
      </c>
      <c r="E142" s="20">
        <f>Model!$W$33*((drdp!B142+drdp!K142)*XYM1!$B142+(drdp!E142+drdp!N142)*XYM1!$C142+(drdp!H142+drdp!Q142)*XYM1!$D142)</f>
        <v>1.6396836125174299E-2</v>
      </c>
      <c r="F142" s="20">
        <f>Model!$W$33*((drdp!C142+drdp!L142)*XYM1!$B142+(drdp!F142+drdp!O142)*XYM1!$C142+(drdp!I142+drdp!R142)*XYM1!$D142)</f>
        <v>3.7855078964012774E-3</v>
      </c>
      <c r="G142" s="20">
        <f>Model!$W$33*((drdp!D142+drdp!M142)*XYM1!$B142+(drdp!G142+drdp!P142)*XYM1!$C142+(drdp!J142+drdp!S142)*XYM1!$D142)</f>
        <v>-4.6234935403463823E-2</v>
      </c>
      <c r="H142" s="18">
        <f>Model!$W$33*((drdp!B142)*XYM1!$B142+(drdp!E142)*XYM1!$C142+(drdp!H142)*XYM1!$D142)</f>
        <v>8.1984180625871497E-3</v>
      </c>
      <c r="I142" s="18">
        <f>Model!$W$33*((drdp!C142)*XYM1!$B142+(drdp!F142)*XYM1!$C142+(drdp!I142)*XYM1!$D142)</f>
        <v>1.8927539482006387E-3</v>
      </c>
      <c r="J142" s="18">
        <f>Model!$W$33*((drdp!D142)*XYM1!$B142+(drdp!G142)*XYM1!$C142+(drdp!J142)*XYM1!$D142)</f>
        <v>-2.3117467701731911E-2</v>
      </c>
      <c r="K142" s="21">
        <f>SUM(E$3:E141)+H142</f>
        <v>1.5407267709960923</v>
      </c>
      <c r="L142" s="21">
        <f>SUM(F$3:F141)+I142</f>
        <v>1.1628131237685102E-2</v>
      </c>
      <c r="M142" s="21">
        <f>SUM(G$3:G141)+J142</f>
        <v>-2.8770050592538081</v>
      </c>
      <c r="N142" s="21"/>
      <c r="O142" s="21"/>
      <c r="P142" s="21"/>
      <c r="Q142" s="19">
        <f t="shared" si="19"/>
        <v>2.3738389828640454</v>
      </c>
      <c r="R142" s="19">
        <f t="shared" si="20"/>
        <v>1.3521343608082807E-4</v>
      </c>
      <c r="S142" s="19">
        <f t="shared" si="21"/>
        <v>8.2771581109720085</v>
      </c>
      <c r="T142" s="19">
        <f t="shared" si="22"/>
        <v>1.7915773094557361E-2</v>
      </c>
      <c r="U142" s="19">
        <f t="shared" si="23"/>
        <v>-4.4326787150835409</v>
      </c>
      <c r="V142" s="19">
        <f t="shared" si="24"/>
        <v>-3.3454192400487283E-2</v>
      </c>
      <c r="Y142" s="69"/>
    </row>
    <row r="143" spans="1:25" x14ac:dyDescent="0.25">
      <c r="A143" s="26">
        <f>Wellpath!E143</f>
        <v>4020</v>
      </c>
      <c r="B143" s="22">
        <v>0</v>
      </c>
      <c r="C143" s="22">
        <f>SIN(Wellpath!$L143)</f>
        <v>0.93969262078590843</v>
      </c>
      <c r="D143" s="22">
        <v>0</v>
      </c>
      <c r="E143" s="20">
        <f>Model!$W$33*((drdp!B143+drdp!K143)*XYM1!$B143+(drdp!E143+drdp!N143)*XYM1!$C143+(drdp!H143+drdp!Q143)*XYM1!$D143)</f>
        <v>1.0931224083449534E-2</v>
      </c>
      <c r="F143" s="20">
        <f>Model!$W$33*((drdp!C143+drdp!L143)*XYM1!$B143+(drdp!F143+drdp!O143)*XYM1!$C143+(drdp!I143+drdp!R143)*XYM1!$D143)</f>
        <v>2.5236719309341851E-3</v>
      </c>
      <c r="G143" s="20">
        <f>Model!$W$33*((drdp!D143+drdp!M143)*XYM1!$B143+(drdp!G143+drdp!P143)*XYM1!$C143+(drdp!J143+drdp!S143)*XYM1!$D143)</f>
        <v>-3.082329026897589E-2</v>
      </c>
      <c r="H143" s="18">
        <f>Model!$W$33*((drdp!B143)*XYM1!$B143+(drdp!E143)*XYM1!$C143+(drdp!H143)*XYM1!$D143)</f>
        <v>8.1984180625871497E-3</v>
      </c>
      <c r="I143" s="18">
        <f>Model!$W$33*((drdp!C143)*XYM1!$B143+(drdp!F143)*XYM1!$C143+(drdp!I143)*XYM1!$D143)</f>
        <v>1.8927539482006387E-3</v>
      </c>
      <c r="J143" s="18">
        <f>Model!$W$33*((drdp!D143)*XYM1!$B143+(drdp!G143)*XYM1!$C143+(drdp!J143)*XYM1!$D143)</f>
        <v>-2.3117467701731911E-2</v>
      </c>
      <c r="K143" s="21">
        <f>SUM(E$3:E142)+H143</f>
        <v>1.5571236071212666</v>
      </c>
      <c r="L143" s="21">
        <f>SUM(F$3:F142)+I143</f>
        <v>1.5413639134086379E-2</v>
      </c>
      <c r="M143" s="21">
        <f>SUM(G$3:G142)+J143</f>
        <v>-2.9232399946572718</v>
      </c>
      <c r="N143" s="21"/>
      <c r="O143" s="21"/>
      <c r="P143" s="21"/>
      <c r="Q143" s="19">
        <f t="shared" si="19"/>
        <v>2.4246339278543445</v>
      </c>
      <c r="R143" s="19">
        <f t="shared" si="20"/>
        <v>2.375802713558391E-4</v>
      </c>
      <c r="S143" s="19">
        <f t="shared" si="21"/>
        <v>8.5453320663638461</v>
      </c>
      <c r="T143" s="19">
        <f t="shared" si="22"/>
        <v>2.4000941367334098E-2</v>
      </c>
      <c r="U143" s="19">
        <f t="shared" si="23"/>
        <v>-4.5518460049618836</v>
      </c>
      <c r="V143" s="19">
        <f t="shared" si="24"/>
        <v>-4.5057766379975779E-2</v>
      </c>
      <c r="Y143" s="69"/>
    </row>
    <row r="144" spans="1:25" x14ac:dyDescent="0.25">
      <c r="A144" s="26">
        <f>Wellpath!E144</f>
        <v>4030</v>
      </c>
      <c r="B144" s="22">
        <v>0</v>
      </c>
      <c r="C144" s="22">
        <f>SIN(Wellpath!$L144)</f>
        <v>0.93969262078590843</v>
      </c>
      <c r="D144" s="22">
        <v>0</v>
      </c>
      <c r="E144" s="20">
        <f>Model!$W$33*((drdp!B144+drdp!K144)*XYM1!$B144+(drdp!E144+drdp!N144)*XYM1!$C144+(drdp!H144+drdp!Q144)*XYM1!$D144)</f>
        <v>-1.098588020386678</v>
      </c>
      <c r="F144" s="20">
        <f>Model!$W$33*((drdp!C144+drdp!L144)*XYM1!$B144+(drdp!F144+drdp!O144)*XYM1!$C144+(drdp!I144+drdp!R144)*XYM1!$D144)</f>
        <v>-0.25362902905888562</v>
      </c>
      <c r="G144" s="20">
        <f>Model!$W$33*((drdp!D144+drdp!M144)*XYM1!$B144+(drdp!G144+drdp!P144)*XYM1!$C144+(drdp!J144+drdp!S144)*XYM1!$D144)</f>
        <v>3.0977406720320766</v>
      </c>
      <c r="H144" s="18">
        <f>Model!$W$33*((drdp!B144)*XYM1!$B144+(drdp!E144)*XYM1!$C144+(drdp!H144)*XYM1!$D144)</f>
        <v>2.7328060208623834E-3</v>
      </c>
      <c r="I144" s="18">
        <f>Model!$W$33*((drdp!C144)*XYM1!$B144+(drdp!F144)*XYM1!$C144+(drdp!I144)*XYM1!$D144)</f>
        <v>6.3091798273354628E-4</v>
      </c>
      <c r="J144" s="18">
        <f>Model!$W$33*((drdp!D144)*XYM1!$B144+(drdp!G144)*XYM1!$C144+(drdp!J144)*XYM1!$D144)</f>
        <v>-7.7058225672439725E-3</v>
      </c>
      <c r="K144" s="21">
        <f>SUM(E$3:E143)+H144</f>
        <v>1.5625892191629915</v>
      </c>
      <c r="L144" s="21">
        <f>SUM(F$3:F143)+I144</f>
        <v>1.6675475099553472E-2</v>
      </c>
      <c r="M144" s="21">
        <f>SUM(G$3:G143)+J144</f>
        <v>-2.9386516397917597</v>
      </c>
      <c r="N144" s="21"/>
      <c r="O144" s="21"/>
      <c r="P144" s="21"/>
      <c r="Q144" s="19">
        <f t="shared" si="19"/>
        <v>2.4416850678444075</v>
      </c>
      <c r="R144" s="19">
        <f t="shared" si="20"/>
        <v>2.7807146979582785E-4</v>
      </c>
      <c r="S144" s="19">
        <f t="shared" si="21"/>
        <v>8.6356734600507981</v>
      </c>
      <c r="T144" s="19">
        <f t="shared" si="22"/>
        <v>2.6056917614983167E-2</v>
      </c>
      <c r="U144" s="19">
        <f t="shared" si="23"/>
        <v>-4.5919053712142501</v>
      </c>
      <c r="V144" s="19">
        <f t="shared" si="24"/>
        <v>-4.9003412245609466E-2</v>
      </c>
      <c r="Y144" s="69"/>
    </row>
    <row r="145" spans="1:25" x14ac:dyDescent="0.25">
      <c r="A145" s="26">
        <f>Wellpath!E145</f>
        <v>0</v>
      </c>
      <c r="B145" s="22">
        <v>0</v>
      </c>
      <c r="C145" s="22">
        <f>SIN(Wellpath!$L145)</f>
        <v>0</v>
      </c>
      <c r="D145" s="22">
        <v>0</v>
      </c>
      <c r="E145" s="20">
        <f>Model!$W$33*((drdp!B145+drdp!K145)*XYM1!$B145+(drdp!E145+drdp!N145)*XYM1!$C145+(drdp!H145+drdp!Q145)*XYM1!$D145)</f>
        <v>0</v>
      </c>
      <c r="F145" s="20">
        <f>Model!$W$33*((drdp!C145+drdp!L145)*XYM1!$B145+(drdp!F145+drdp!O145)*XYM1!$C145+(drdp!I145+drdp!R145)*XYM1!$D145)</f>
        <v>0</v>
      </c>
      <c r="G145" s="20">
        <f>Model!$W$33*((drdp!D145+drdp!M145)*XYM1!$B145+(drdp!G145+drdp!P145)*XYM1!$C145+(drdp!J145+drdp!S145)*XYM1!$D145)</f>
        <v>0</v>
      </c>
      <c r="H145" s="18">
        <f>Model!$W$33*((drdp!B145)*XYM1!$B145+(drdp!E145)*XYM1!$C145+(drdp!H145)*XYM1!$D145)</f>
        <v>0</v>
      </c>
      <c r="I145" s="18">
        <f>Model!$W$33*((drdp!C145)*XYM1!$B145+(drdp!F145)*XYM1!$C145+(drdp!I145)*XYM1!$D145)</f>
        <v>0</v>
      </c>
      <c r="J145" s="18">
        <f>Model!$W$33*((drdp!D145)*XYM1!$B145+(drdp!G145)*XYM1!$C145+(drdp!J145)*XYM1!$D145)</f>
        <v>0</v>
      </c>
      <c r="K145" s="21">
        <f>SUM(E$3:E144)+H145</f>
        <v>0.46126839275545106</v>
      </c>
      <c r="L145" s="21">
        <f>SUM(F$3:F144)+I145</f>
        <v>-0.23758447194206569</v>
      </c>
      <c r="M145" s="21">
        <f>SUM(G$3:G144)+J145</f>
        <v>0.16679485480756107</v>
      </c>
      <c r="N145" s="21"/>
      <c r="O145" s="21"/>
      <c r="P145" s="21"/>
      <c r="Q145" s="19">
        <f t="shared" si="19"/>
        <v>0.21276853015519706</v>
      </c>
      <c r="R145" s="19">
        <f t="shared" si="20"/>
        <v>5.64463813079902E-2</v>
      </c>
      <c r="S145" s="19">
        <f t="shared" si="21"/>
        <v>2.7820523590275377E-2</v>
      </c>
      <c r="T145" s="19">
        <f t="shared" si="22"/>
        <v>-0.10959020751636921</v>
      </c>
      <c r="U145" s="19">
        <f t="shared" si="23"/>
        <v>7.6937194596962508E-2</v>
      </c>
      <c r="V145" s="19">
        <f t="shared" si="24"/>
        <v>-3.9627867502107915E-2</v>
      </c>
      <c r="Y145" s="69"/>
    </row>
    <row r="146" spans="1:25" x14ac:dyDescent="0.25">
      <c r="A146" s="26">
        <f>Wellpath!E146</f>
        <v>0</v>
      </c>
      <c r="B146" s="22">
        <v>0</v>
      </c>
      <c r="C146" s="22">
        <f>SIN(Wellpath!$L146)</f>
        <v>0</v>
      </c>
      <c r="D146" s="22">
        <v>0</v>
      </c>
      <c r="E146" s="20">
        <f>Model!$W$33*((drdp!B146+drdp!K146)*XYM1!$B146+(drdp!E146+drdp!N146)*XYM1!$C146+(drdp!H146+drdp!Q146)*XYM1!$D146)</f>
        <v>0</v>
      </c>
      <c r="F146" s="20">
        <f>Model!$W$33*((drdp!C146+drdp!L146)*XYM1!$B146+(drdp!F146+drdp!O146)*XYM1!$C146+(drdp!I146+drdp!R146)*XYM1!$D146)</f>
        <v>0</v>
      </c>
      <c r="G146" s="20">
        <f>Model!$W$33*((drdp!D146+drdp!M146)*XYM1!$B146+(drdp!G146+drdp!P146)*XYM1!$C146+(drdp!J146+drdp!S146)*XYM1!$D146)</f>
        <v>0</v>
      </c>
      <c r="H146" s="18">
        <f>Model!$W$33*((drdp!B146)*XYM1!$B146+(drdp!E146)*XYM1!$C146+(drdp!H146)*XYM1!$D146)</f>
        <v>0</v>
      </c>
      <c r="I146" s="18">
        <f>Model!$W$33*((drdp!C146)*XYM1!$B146+(drdp!F146)*XYM1!$C146+(drdp!I146)*XYM1!$D146)</f>
        <v>0</v>
      </c>
      <c r="J146" s="18">
        <f>Model!$W$33*((drdp!D146)*XYM1!$B146+(drdp!G146)*XYM1!$C146+(drdp!J146)*XYM1!$D146)</f>
        <v>0</v>
      </c>
      <c r="K146" s="21">
        <f>SUM(E$3:E145)+H146</f>
        <v>0.46126839275545106</v>
      </c>
      <c r="L146" s="21">
        <f>SUM(F$3:F145)+I146</f>
        <v>-0.23758447194206569</v>
      </c>
      <c r="M146" s="21">
        <f>SUM(G$3:G145)+J146</f>
        <v>0.16679485480756107</v>
      </c>
      <c r="N146" s="21"/>
      <c r="O146" s="21"/>
      <c r="P146" s="21"/>
      <c r="Q146" s="19">
        <f t="shared" si="19"/>
        <v>0.21276853015519706</v>
      </c>
      <c r="R146" s="19">
        <f t="shared" si="20"/>
        <v>5.64463813079902E-2</v>
      </c>
      <c r="S146" s="19">
        <f t="shared" si="21"/>
        <v>2.7820523590275377E-2</v>
      </c>
      <c r="T146" s="19">
        <f t="shared" si="22"/>
        <v>-0.10959020751636921</v>
      </c>
      <c r="U146" s="19">
        <f t="shared" si="23"/>
        <v>7.6937194596962508E-2</v>
      </c>
      <c r="V146" s="19">
        <f t="shared" si="24"/>
        <v>-3.9627867502107915E-2</v>
      </c>
      <c r="Y146" s="69"/>
    </row>
    <row r="147" spans="1:25" x14ac:dyDescent="0.25">
      <c r="A147" s="26">
        <f>Wellpath!E147</f>
        <v>0</v>
      </c>
      <c r="B147" s="22">
        <v>0</v>
      </c>
      <c r="C147" s="22">
        <f>SIN(Wellpath!$L147)</f>
        <v>0</v>
      </c>
      <c r="D147" s="22">
        <v>0</v>
      </c>
      <c r="E147" s="20">
        <f>Model!$W$33*((drdp!B147+drdp!K147)*XYM1!$B147+(drdp!E147+drdp!N147)*XYM1!$C147+(drdp!H147+drdp!Q147)*XYM1!$D147)</f>
        <v>0</v>
      </c>
      <c r="F147" s="20">
        <f>Model!$W$33*((drdp!C147+drdp!L147)*XYM1!$B147+(drdp!F147+drdp!O147)*XYM1!$C147+(drdp!I147+drdp!R147)*XYM1!$D147)</f>
        <v>0</v>
      </c>
      <c r="G147" s="20">
        <f>Model!$W$33*((drdp!D147+drdp!M147)*XYM1!$B147+(drdp!G147+drdp!P147)*XYM1!$C147+(drdp!J147+drdp!S147)*XYM1!$D147)</f>
        <v>0</v>
      </c>
      <c r="H147" s="18">
        <f>Model!$W$33*((drdp!B147)*XYM1!$B147+(drdp!E147)*XYM1!$C147+(drdp!H147)*XYM1!$D147)</f>
        <v>0</v>
      </c>
      <c r="I147" s="18">
        <f>Model!$W$33*((drdp!C147)*XYM1!$B147+(drdp!F147)*XYM1!$C147+(drdp!I147)*XYM1!$D147)</f>
        <v>0</v>
      </c>
      <c r="J147" s="18">
        <f>Model!$W$33*((drdp!D147)*XYM1!$B147+(drdp!G147)*XYM1!$C147+(drdp!J147)*XYM1!$D147)</f>
        <v>0</v>
      </c>
      <c r="K147" s="21">
        <f>SUM(E$3:E146)+H147</f>
        <v>0.46126839275545106</v>
      </c>
      <c r="L147" s="21">
        <f>SUM(F$3:F146)+I147</f>
        <v>-0.23758447194206569</v>
      </c>
      <c r="M147" s="21">
        <f>SUM(G$3:G146)+J147</f>
        <v>0.16679485480756107</v>
      </c>
      <c r="N147" s="21"/>
      <c r="O147" s="21"/>
      <c r="P147" s="21"/>
      <c r="Q147" s="19">
        <f t="shared" si="19"/>
        <v>0.21276853015519706</v>
      </c>
      <c r="R147" s="19">
        <f t="shared" si="20"/>
        <v>5.64463813079902E-2</v>
      </c>
      <c r="S147" s="19">
        <f t="shared" si="21"/>
        <v>2.7820523590275377E-2</v>
      </c>
      <c r="T147" s="19">
        <f t="shared" si="22"/>
        <v>-0.10959020751636921</v>
      </c>
      <c r="U147" s="19">
        <f t="shared" si="23"/>
        <v>7.6937194596962508E-2</v>
      </c>
      <c r="V147" s="19">
        <f t="shared" si="24"/>
        <v>-3.9627867502107915E-2</v>
      </c>
      <c r="Y147" s="69"/>
    </row>
    <row r="148" spans="1:25" x14ac:dyDescent="0.25">
      <c r="A148" s="26">
        <f>Wellpath!E148</f>
        <v>0</v>
      </c>
      <c r="B148" s="22">
        <v>0</v>
      </c>
      <c r="C148" s="22">
        <f>SIN(Wellpath!$L148)</f>
        <v>0</v>
      </c>
      <c r="D148" s="22">
        <v>0</v>
      </c>
      <c r="E148" s="20">
        <f>Model!$W$33*((drdp!B148+drdp!K148)*XYM1!$B148+(drdp!E148+drdp!N148)*XYM1!$C148+(drdp!H148+drdp!Q148)*XYM1!$D148)</f>
        <v>0</v>
      </c>
      <c r="F148" s="20">
        <f>Model!$W$33*((drdp!C148+drdp!L148)*XYM1!$B148+(drdp!F148+drdp!O148)*XYM1!$C148+(drdp!I148+drdp!R148)*XYM1!$D148)</f>
        <v>0</v>
      </c>
      <c r="G148" s="20">
        <f>Model!$W$33*((drdp!D148+drdp!M148)*XYM1!$B148+(drdp!G148+drdp!P148)*XYM1!$C148+(drdp!J148+drdp!S148)*XYM1!$D148)</f>
        <v>0</v>
      </c>
      <c r="H148" s="18">
        <f>Model!$W$33*((drdp!B148)*XYM1!$B148+(drdp!E148)*XYM1!$C148+(drdp!H148)*XYM1!$D148)</f>
        <v>0</v>
      </c>
      <c r="I148" s="18">
        <f>Model!$W$33*((drdp!C148)*XYM1!$B148+(drdp!F148)*XYM1!$C148+(drdp!I148)*XYM1!$D148)</f>
        <v>0</v>
      </c>
      <c r="J148" s="18">
        <f>Model!$W$33*((drdp!D148)*XYM1!$B148+(drdp!G148)*XYM1!$C148+(drdp!J148)*XYM1!$D148)</f>
        <v>0</v>
      </c>
      <c r="K148" s="21">
        <f>SUM(E$3:E147)+H148</f>
        <v>0.46126839275545106</v>
      </c>
      <c r="L148" s="21">
        <f>SUM(F$3:F147)+I148</f>
        <v>-0.23758447194206569</v>
      </c>
      <c r="M148" s="21">
        <f>SUM(G$3:G147)+J148</f>
        <v>0.16679485480756107</v>
      </c>
      <c r="N148" s="21"/>
      <c r="O148" s="21"/>
      <c r="P148" s="21"/>
      <c r="Q148" s="19">
        <f t="shared" si="19"/>
        <v>0.21276853015519706</v>
      </c>
      <c r="R148" s="19">
        <f t="shared" si="20"/>
        <v>5.64463813079902E-2</v>
      </c>
      <c r="S148" s="19">
        <f t="shared" si="21"/>
        <v>2.7820523590275377E-2</v>
      </c>
      <c r="T148" s="19">
        <f t="shared" si="22"/>
        <v>-0.10959020751636921</v>
      </c>
      <c r="U148" s="19">
        <f t="shared" si="23"/>
        <v>7.6937194596962508E-2</v>
      </c>
      <c r="V148" s="19">
        <f t="shared" si="24"/>
        <v>-3.9627867502107915E-2</v>
      </c>
      <c r="Y148" s="69"/>
    </row>
    <row r="149" spans="1:25" x14ac:dyDescent="0.25">
      <c r="A149" s="26">
        <f>Wellpath!E149</f>
        <v>0</v>
      </c>
      <c r="B149" s="22">
        <v>0</v>
      </c>
      <c r="C149" s="22">
        <f>SIN(Wellpath!$L149)</f>
        <v>0</v>
      </c>
      <c r="D149" s="22">
        <v>0</v>
      </c>
      <c r="E149" s="20">
        <f>Model!$W$33*((drdp!B149+drdp!K149)*XYM1!$B149+(drdp!E149+drdp!N149)*XYM1!$C149+(drdp!H149+drdp!Q149)*XYM1!$D149)</f>
        <v>0</v>
      </c>
      <c r="F149" s="20">
        <f>Model!$W$33*((drdp!C149+drdp!L149)*XYM1!$B149+(drdp!F149+drdp!O149)*XYM1!$C149+(drdp!I149+drdp!R149)*XYM1!$D149)</f>
        <v>0</v>
      </c>
      <c r="G149" s="20">
        <f>Model!$W$33*((drdp!D149+drdp!M149)*XYM1!$B149+(drdp!G149+drdp!P149)*XYM1!$C149+(drdp!J149+drdp!S149)*XYM1!$D149)</f>
        <v>0</v>
      </c>
      <c r="H149" s="18">
        <f>Model!$W$33*((drdp!B149)*XYM1!$B149+(drdp!E149)*XYM1!$C149+(drdp!H149)*XYM1!$D149)</f>
        <v>0</v>
      </c>
      <c r="I149" s="18">
        <f>Model!$W$33*((drdp!C149)*XYM1!$B149+(drdp!F149)*XYM1!$C149+(drdp!I149)*XYM1!$D149)</f>
        <v>0</v>
      </c>
      <c r="J149" s="18">
        <f>Model!$W$33*((drdp!D149)*XYM1!$B149+(drdp!G149)*XYM1!$C149+(drdp!J149)*XYM1!$D149)</f>
        <v>0</v>
      </c>
      <c r="K149" s="21">
        <f>SUM(E$3:E148)+H149</f>
        <v>0.46126839275545106</v>
      </c>
      <c r="L149" s="21">
        <f>SUM(F$3:F148)+I149</f>
        <v>-0.23758447194206569</v>
      </c>
      <c r="M149" s="21">
        <f>SUM(G$3:G148)+J149</f>
        <v>0.16679485480756107</v>
      </c>
      <c r="N149" s="21"/>
      <c r="O149" s="21"/>
      <c r="P149" s="21"/>
      <c r="Q149" s="19">
        <f t="shared" si="19"/>
        <v>0.21276853015519706</v>
      </c>
      <c r="R149" s="19">
        <f t="shared" si="20"/>
        <v>5.64463813079902E-2</v>
      </c>
      <c r="S149" s="19">
        <f t="shared" si="21"/>
        <v>2.7820523590275377E-2</v>
      </c>
      <c r="T149" s="19">
        <f t="shared" si="22"/>
        <v>-0.10959020751636921</v>
      </c>
      <c r="U149" s="19">
        <f t="shared" si="23"/>
        <v>7.6937194596962508E-2</v>
      </c>
      <c r="V149" s="19">
        <f t="shared" si="24"/>
        <v>-3.9627867502107915E-2</v>
      </c>
      <c r="Y149" s="69"/>
    </row>
    <row r="150" spans="1:25" x14ac:dyDescent="0.25">
      <c r="A150" s="26">
        <f>Wellpath!E150</f>
        <v>0</v>
      </c>
      <c r="B150" s="22">
        <v>0</v>
      </c>
      <c r="C150" s="22">
        <f>SIN(Wellpath!$L150)</f>
        <v>0</v>
      </c>
      <c r="D150" s="22">
        <v>0</v>
      </c>
      <c r="E150" s="20">
        <f>Model!$W$33*((drdp!B150+drdp!K150)*XYM1!$B150+(drdp!E150+drdp!N150)*XYM1!$C150+(drdp!H150+drdp!Q150)*XYM1!$D150)</f>
        <v>0</v>
      </c>
      <c r="F150" s="20">
        <f>Model!$W$33*((drdp!C150+drdp!L150)*XYM1!$B150+(drdp!F150+drdp!O150)*XYM1!$C150+(drdp!I150+drdp!R150)*XYM1!$D150)</f>
        <v>0</v>
      </c>
      <c r="G150" s="20">
        <f>Model!$W$33*((drdp!D150+drdp!M150)*XYM1!$B150+(drdp!G150+drdp!P150)*XYM1!$C150+(drdp!J150+drdp!S150)*XYM1!$D150)</f>
        <v>0</v>
      </c>
      <c r="H150" s="18">
        <f>Model!$W$33*((drdp!B150)*XYM1!$B150+(drdp!E150)*XYM1!$C150+(drdp!H150)*XYM1!$D150)</f>
        <v>0</v>
      </c>
      <c r="I150" s="18">
        <f>Model!$W$33*((drdp!C150)*XYM1!$B150+(drdp!F150)*XYM1!$C150+(drdp!I150)*XYM1!$D150)</f>
        <v>0</v>
      </c>
      <c r="J150" s="18">
        <f>Model!$W$33*((drdp!D150)*XYM1!$B150+(drdp!G150)*XYM1!$C150+(drdp!J150)*XYM1!$D150)</f>
        <v>0</v>
      </c>
      <c r="K150" s="21">
        <f>SUM(E$3:E149)+H150</f>
        <v>0.46126839275545106</v>
      </c>
      <c r="L150" s="21">
        <f>SUM(F$3:F149)+I150</f>
        <v>-0.23758447194206569</v>
      </c>
      <c r="M150" s="21">
        <f>SUM(G$3:G149)+J150</f>
        <v>0.16679485480756107</v>
      </c>
      <c r="N150" s="21"/>
      <c r="O150" s="21"/>
      <c r="P150" s="21"/>
      <c r="Q150" s="19">
        <f t="shared" si="19"/>
        <v>0.21276853015519706</v>
      </c>
      <c r="R150" s="19">
        <f t="shared" si="20"/>
        <v>5.64463813079902E-2</v>
      </c>
      <c r="S150" s="19">
        <f t="shared" si="21"/>
        <v>2.7820523590275377E-2</v>
      </c>
      <c r="T150" s="19">
        <f t="shared" si="22"/>
        <v>-0.10959020751636921</v>
      </c>
      <c r="U150" s="19">
        <f t="shared" si="23"/>
        <v>7.6937194596962508E-2</v>
      </c>
      <c r="V150" s="19">
        <f t="shared" si="24"/>
        <v>-3.9627867502107915E-2</v>
      </c>
      <c r="Y150" s="69"/>
    </row>
    <row r="151" spans="1:25" x14ac:dyDescent="0.25">
      <c r="A151" s="26">
        <f>Wellpath!E151</f>
        <v>0</v>
      </c>
      <c r="B151" s="22">
        <v>0</v>
      </c>
      <c r="C151" s="22">
        <f>SIN(Wellpath!$L151)</f>
        <v>0</v>
      </c>
      <c r="D151" s="22">
        <v>0</v>
      </c>
      <c r="E151" s="20">
        <f>Model!$W$33*((drdp!B151+drdp!K151)*XYM1!$B151+(drdp!E151+drdp!N151)*XYM1!$C151+(drdp!H151+drdp!Q151)*XYM1!$D151)</f>
        <v>0</v>
      </c>
      <c r="F151" s="20">
        <f>Model!$W$33*((drdp!C151+drdp!L151)*XYM1!$B151+(drdp!F151+drdp!O151)*XYM1!$C151+(drdp!I151+drdp!R151)*XYM1!$D151)</f>
        <v>0</v>
      </c>
      <c r="G151" s="20">
        <f>Model!$W$33*((drdp!D151+drdp!M151)*XYM1!$B151+(drdp!G151+drdp!P151)*XYM1!$C151+(drdp!J151+drdp!S151)*XYM1!$D151)</f>
        <v>0</v>
      </c>
      <c r="H151" s="18">
        <f>Model!$W$33*((drdp!B151)*XYM1!$B151+(drdp!E151)*XYM1!$C151+(drdp!H151)*XYM1!$D151)</f>
        <v>0</v>
      </c>
      <c r="I151" s="18">
        <f>Model!$W$33*((drdp!C151)*XYM1!$B151+(drdp!F151)*XYM1!$C151+(drdp!I151)*XYM1!$D151)</f>
        <v>0</v>
      </c>
      <c r="J151" s="18">
        <f>Model!$W$33*((drdp!D151)*XYM1!$B151+(drdp!G151)*XYM1!$C151+(drdp!J151)*XYM1!$D151)</f>
        <v>0</v>
      </c>
      <c r="K151" s="21">
        <f>SUM(E$3:E150)+H151</f>
        <v>0.46126839275545106</v>
      </c>
      <c r="L151" s="21">
        <f>SUM(F$3:F150)+I151</f>
        <v>-0.23758447194206569</v>
      </c>
      <c r="M151" s="21">
        <f>SUM(G$3:G150)+J151</f>
        <v>0.16679485480756107</v>
      </c>
      <c r="N151" s="21"/>
      <c r="O151" s="21"/>
      <c r="P151" s="21"/>
      <c r="Q151" s="19">
        <f t="shared" si="19"/>
        <v>0.21276853015519706</v>
      </c>
      <c r="R151" s="19">
        <f t="shared" si="20"/>
        <v>5.64463813079902E-2</v>
      </c>
      <c r="S151" s="19">
        <f t="shared" si="21"/>
        <v>2.7820523590275377E-2</v>
      </c>
      <c r="T151" s="19">
        <f t="shared" si="22"/>
        <v>-0.10959020751636921</v>
      </c>
      <c r="U151" s="19">
        <f t="shared" si="23"/>
        <v>7.6937194596962508E-2</v>
      </c>
      <c r="V151" s="19">
        <f t="shared" si="24"/>
        <v>-3.9627867502107915E-2</v>
      </c>
      <c r="Y151" s="69"/>
    </row>
    <row r="152" spans="1:25" x14ac:dyDescent="0.25">
      <c r="A152" s="26">
        <f>Wellpath!E152</f>
        <v>0</v>
      </c>
      <c r="B152" s="22">
        <v>0</v>
      </c>
      <c r="C152" s="22">
        <f>SIN(Wellpath!$L152)</f>
        <v>0</v>
      </c>
      <c r="D152" s="22">
        <v>0</v>
      </c>
      <c r="E152" s="20">
        <f>Model!$W$33*((drdp!B152+drdp!K152)*XYM1!$B152+(drdp!E152+drdp!N152)*XYM1!$C152+(drdp!H152+drdp!Q152)*XYM1!$D152)</f>
        <v>0</v>
      </c>
      <c r="F152" s="20">
        <f>Model!$W$33*((drdp!C152+drdp!L152)*XYM1!$B152+(drdp!F152+drdp!O152)*XYM1!$C152+(drdp!I152+drdp!R152)*XYM1!$D152)</f>
        <v>0</v>
      </c>
      <c r="G152" s="20">
        <f>Model!$W$33*((drdp!D152+drdp!M152)*XYM1!$B152+(drdp!G152+drdp!P152)*XYM1!$C152+(drdp!J152+drdp!S152)*XYM1!$D152)</f>
        <v>0</v>
      </c>
      <c r="H152" s="18">
        <f>Model!$W$33*((drdp!B152)*XYM1!$B152+(drdp!E152)*XYM1!$C152+(drdp!H152)*XYM1!$D152)</f>
        <v>0</v>
      </c>
      <c r="I152" s="18">
        <f>Model!$W$33*((drdp!C152)*XYM1!$B152+(drdp!F152)*XYM1!$C152+(drdp!I152)*XYM1!$D152)</f>
        <v>0</v>
      </c>
      <c r="J152" s="18">
        <f>Model!$W$33*((drdp!D152)*XYM1!$B152+(drdp!G152)*XYM1!$C152+(drdp!J152)*XYM1!$D152)</f>
        <v>0</v>
      </c>
      <c r="K152" s="21">
        <f>SUM(E$3:E151)+H152</f>
        <v>0.46126839275545106</v>
      </c>
      <c r="L152" s="21">
        <f>SUM(F$3:F151)+I152</f>
        <v>-0.23758447194206569</v>
      </c>
      <c r="M152" s="21">
        <f>SUM(G$3:G151)+J152</f>
        <v>0.16679485480756107</v>
      </c>
      <c r="N152" s="21"/>
      <c r="O152" s="21"/>
      <c r="P152" s="21"/>
      <c r="Q152" s="19">
        <f t="shared" si="19"/>
        <v>0.21276853015519706</v>
      </c>
      <c r="R152" s="19">
        <f t="shared" si="20"/>
        <v>5.64463813079902E-2</v>
      </c>
      <c r="S152" s="19">
        <f t="shared" si="21"/>
        <v>2.7820523590275377E-2</v>
      </c>
      <c r="T152" s="19">
        <f t="shared" si="22"/>
        <v>-0.10959020751636921</v>
      </c>
      <c r="U152" s="19">
        <f t="shared" si="23"/>
        <v>7.6937194596962508E-2</v>
      </c>
      <c r="V152" s="19">
        <f t="shared" si="24"/>
        <v>-3.9627867502107915E-2</v>
      </c>
      <c r="Y152" s="69"/>
    </row>
    <row r="153" spans="1:25" x14ac:dyDescent="0.25">
      <c r="A153" s="26">
        <f>Wellpath!E153</f>
        <v>0</v>
      </c>
      <c r="B153" s="22">
        <v>0</v>
      </c>
      <c r="C153" s="22">
        <f>SIN(Wellpath!$L153)</f>
        <v>0</v>
      </c>
      <c r="D153" s="22">
        <v>0</v>
      </c>
      <c r="E153" s="20">
        <f>Model!$W$33*((drdp!B153+drdp!K153)*XYM1!$B153+(drdp!E153+drdp!N153)*XYM1!$C153+(drdp!H153+drdp!Q153)*XYM1!$D153)</f>
        <v>0</v>
      </c>
      <c r="F153" s="20">
        <f>Model!$W$33*((drdp!C153+drdp!L153)*XYM1!$B153+(drdp!F153+drdp!O153)*XYM1!$C153+(drdp!I153+drdp!R153)*XYM1!$D153)</f>
        <v>0</v>
      </c>
      <c r="G153" s="20">
        <f>Model!$W$33*((drdp!D153+drdp!M153)*XYM1!$B153+(drdp!G153+drdp!P153)*XYM1!$C153+(drdp!J153+drdp!S153)*XYM1!$D153)</f>
        <v>0</v>
      </c>
      <c r="H153" s="18">
        <f>Model!$W$33*((drdp!B153)*XYM1!$B153+(drdp!E153)*XYM1!$C153+(drdp!H153)*XYM1!$D153)</f>
        <v>0</v>
      </c>
      <c r="I153" s="18">
        <f>Model!$W$33*((drdp!C153)*XYM1!$B153+(drdp!F153)*XYM1!$C153+(drdp!I153)*XYM1!$D153)</f>
        <v>0</v>
      </c>
      <c r="J153" s="18">
        <f>Model!$W$33*((drdp!D153)*XYM1!$B153+(drdp!G153)*XYM1!$C153+(drdp!J153)*XYM1!$D153)</f>
        <v>0</v>
      </c>
      <c r="K153" s="21">
        <f>SUM(E$3:E152)+H153</f>
        <v>0.46126839275545106</v>
      </c>
      <c r="L153" s="21">
        <f>SUM(F$3:F152)+I153</f>
        <v>-0.23758447194206569</v>
      </c>
      <c r="M153" s="21">
        <f>SUM(G$3:G152)+J153</f>
        <v>0.16679485480756107</v>
      </c>
      <c r="N153" s="21"/>
      <c r="O153" s="21"/>
      <c r="P153" s="21"/>
      <c r="Q153" s="19">
        <f t="shared" si="19"/>
        <v>0.21276853015519706</v>
      </c>
      <c r="R153" s="19">
        <f t="shared" si="20"/>
        <v>5.64463813079902E-2</v>
      </c>
      <c r="S153" s="19">
        <f t="shared" si="21"/>
        <v>2.7820523590275377E-2</v>
      </c>
      <c r="T153" s="19">
        <f t="shared" si="22"/>
        <v>-0.10959020751636921</v>
      </c>
      <c r="U153" s="19">
        <f t="shared" si="23"/>
        <v>7.6937194596962508E-2</v>
      </c>
      <c r="V153" s="19">
        <f t="shared" si="24"/>
        <v>-3.9627867502107915E-2</v>
      </c>
      <c r="Y153" s="69"/>
    </row>
    <row r="154" spans="1:25" x14ac:dyDescent="0.25">
      <c r="A154" s="26">
        <f>Wellpath!E154</f>
        <v>0</v>
      </c>
      <c r="B154" s="22">
        <v>0</v>
      </c>
      <c r="C154" s="22">
        <f>SIN(Wellpath!$L154)</f>
        <v>0</v>
      </c>
      <c r="D154" s="22">
        <v>0</v>
      </c>
      <c r="E154" s="20">
        <f>Model!$W$33*((drdp!B154+drdp!K154)*XYM1!$B154+(drdp!E154+drdp!N154)*XYM1!$C154+(drdp!H154+drdp!Q154)*XYM1!$D154)</f>
        <v>0</v>
      </c>
      <c r="F154" s="20">
        <f>Model!$W$33*((drdp!C154+drdp!L154)*XYM1!$B154+(drdp!F154+drdp!O154)*XYM1!$C154+(drdp!I154+drdp!R154)*XYM1!$D154)</f>
        <v>0</v>
      </c>
      <c r="G154" s="20">
        <f>Model!$W$33*((drdp!D154+drdp!M154)*XYM1!$B154+(drdp!G154+drdp!P154)*XYM1!$C154+(drdp!J154+drdp!S154)*XYM1!$D154)</f>
        <v>0</v>
      </c>
      <c r="H154" s="18">
        <f>Model!$W$33*((drdp!B154)*XYM1!$B154+(drdp!E154)*XYM1!$C154+(drdp!H154)*XYM1!$D154)</f>
        <v>0</v>
      </c>
      <c r="I154" s="18">
        <f>Model!$W$33*((drdp!C154)*XYM1!$B154+(drdp!F154)*XYM1!$C154+(drdp!I154)*XYM1!$D154)</f>
        <v>0</v>
      </c>
      <c r="J154" s="18">
        <f>Model!$W$33*((drdp!D154)*XYM1!$B154+(drdp!G154)*XYM1!$C154+(drdp!J154)*XYM1!$D154)</f>
        <v>0</v>
      </c>
      <c r="K154" s="21">
        <f>SUM(E$3:E153)+H154</f>
        <v>0.46126839275545106</v>
      </c>
      <c r="L154" s="21">
        <f>SUM(F$3:F153)+I154</f>
        <v>-0.23758447194206569</v>
      </c>
      <c r="M154" s="21">
        <f>SUM(G$3:G153)+J154</f>
        <v>0.16679485480756107</v>
      </c>
      <c r="N154" s="21"/>
      <c r="O154" s="21"/>
      <c r="P154" s="21"/>
      <c r="Q154" s="19">
        <f t="shared" si="19"/>
        <v>0.21276853015519706</v>
      </c>
      <c r="R154" s="19">
        <f t="shared" si="20"/>
        <v>5.64463813079902E-2</v>
      </c>
      <c r="S154" s="19">
        <f t="shared" si="21"/>
        <v>2.7820523590275377E-2</v>
      </c>
      <c r="T154" s="19">
        <f t="shared" si="22"/>
        <v>-0.10959020751636921</v>
      </c>
      <c r="U154" s="19">
        <f t="shared" si="23"/>
        <v>7.6937194596962508E-2</v>
      </c>
      <c r="V154" s="19">
        <f t="shared" si="24"/>
        <v>-3.9627867502107915E-2</v>
      </c>
      <c r="Y154" s="69"/>
    </row>
    <row r="155" spans="1:25" x14ac:dyDescent="0.25">
      <c r="A155" s="26">
        <f>Wellpath!E155</f>
        <v>0</v>
      </c>
      <c r="B155" s="22">
        <v>0</v>
      </c>
      <c r="C155" s="22">
        <f>SIN(Wellpath!$L155)</f>
        <v>0</v>
      </c>
      <c r="D155" s="22">
        <v>0</v>
      </c>
      <c r="E155" s="20">
        <f>Model!$W$33*((drdp!B155+drdp!K155)*XYM1!$B155+(drdp!E155+drdp!N155)*XYM1!$C155+(drdp!H155+drdp!Q155)*XYM1!$D155)</f>
        <v>0</v>
      </c>
      <c r="F155" s="20">
        <f>Model!$W$33*((drdp!C155+drdp!L155)*XYM1!$B155+(drdp!F155+drdp!O155)*XYM1!$C155+(drdp!I155+drdp!R155)*XYM1!$D155)</f>
        <v>0</v>
      </c>
      <c r="G155" s="20">
        <f>Model!$W$33*((drdp!D155+drdp!M155)*XYM1!$B155+(drdp!G155+drdp!P155)*XYM1!$C155+(drdp!J155+drdp!S155)*XYM1!$D155)</f>
        <v>0</v>
      </c>
      <c r="H155" s="18">
        <f>Model!$W$33*((drdp!B155)*XYM1!$B155+(drdp!E155)*XYM1!$C155+(drdp!H155)*XYM1!$D155)</f>
        <v>0</v>
      </c>
      <c r="I155" s="18">
        <f>Model!$W$33*((drdp!C155)*XYM1!$B155+(drdp!F155)*XYM1!$C155+(drdp!I155)*XYM1!$D155)</f>
        <v>0</v>
      </c>
      <c r="J155" s="18">
        <f>Model!$W$33*((drdp!D155)*XYM1!$B155+(drdp!G155)*XYM1!$C155+(drdp!J155)*XYM1!$D155)</f>
        <v>0</v>
      </c>
      <c r="K155" s="21">
        <f>SUM(E$3:E154)+H155</f>
        <v>0.46126839275545106</v>
      </c>
      <c r="L155" s="21">
        <f>SUM(F$3:F154)+I155</f>
        <v>-0.23758447194206569</v>
      </c>
      <c r="M155" s="21">
        <f>SUM(G$3:G154)+J155</f>
        <v>0.16679485480756107</v>
      </c>
      <c r="N155" s="21"/>
      <c r="O155" s="21"/>
      <c r="P155" s="21"/>
      <c r="Q155" s="19">
        <f t="shared" si="19"/>
        <v>0.21276853015519706</v>
      </c>
      <c r="R155" s="19">
        <f t="shared" si="20"/>
        <v>5.64463813079902E-2</v>
      </c>
      <c r="S155" s="19">
        <f t="shared" si="21"/>
        <v>2.7820523590275377E-2</v>
      </c>
      <c r="T155" s="19">
        <f t="shared" si="22"/>
        <v>-0.10959020751636921</v>
      </c>
      <c r="U155" s="19">
        <f t="shared" si="23"/>
        <v>7.6937194596962508E-2</v>
      </c>
      <c r="V155" s="19">
        <f t="shared" si="24"/>
        <v>-3.9627867502107915E-2</v>
      </c>
      <c r="Y155" s="69"/>
    </row>
    <row r="156" spans="1:25" x14ac:dyDescent="0.25">
      <c r="A156" s="26">
        <f>Wellpath!E156</f>
        <v>0</v>
      </c>
      <c r="B156" s="22">
        <v>0</v>
      </c>
      <c r="C156" s="22">
        <f>SIN(Wellpath!$L156)</f>
        <v>0</v>
      </c>
      <c r="D156" s="22">
        <v>0</v>
      </c>
      <c r="E156" s="20">
        <f>Model!$W$33*((drdp!B156+drdp!K156)*XYM1!$B156+(drdp!E156+drdp!N156)*XYM1!$C156+(drdp!H156+drdp!Q156)*XYM1!$D156)</f>
        <v>0</v>
      </c>
      <c r="F156" s="20">
        <f>Model!$W$33*((drdp!C156+drdp!L156)*XYM1!$B156+(drdp!F156+drdp!O156)*XYM1!$C156+(drdp!I156+drdp!R156)*XYM1!$D156)</f>
        <v>0</v>
      </c>
      <c r="G156" s="20">
        <f>Model!$W$33*((drdp!D156+drdp!M156)*XYM1!$B156+(drdp!G156+drdp!P156)*XYM1!$C156+(drdp!J156+drdp!S156)*XYM1!$D156)</f>
        <v>0</v>
      </c>
      <c r="H156" s="18">
        <f>Model!$W$33*((drdp!B156)*XYM1!$B156+(drdp!E156)*XYM1!$C156+(drdp!H156)*XYM1!$D156)</f>
        <v>0</v>
      </c>
      <c r="I156" s="18">
        <f>Model!$W$33*((drdp!C156)*XYM1!$B156+(drdp!F156)*XYM1!$C156+(drdp!I156)*XYM1!$D156)</f>
        <v>0</v>
      </c>
      <c r="J156" s="18">
        <f>Model!$W$33*((drdp!D156)*XYM1!$B156+(drdp!G156)*XYM1!$C156+(drdp!J156)*XYM1!$D156)</f>
        <v>0</v>
      </c>
      <c r="K156" s="21">
        <f>SUM(E$3:E155)+H156</f>
        <v>0.46126839275545106</v>
      </c>
      <c r="L156" s="21">
        <f>SUM(F$3:F155)+I156</f>
        <v>-0.23758447194206569</v>
      </c>
      <c r="M156" s="21">
        <f>SUM(G$3:G155)+J156</f>
        <v>0.16679485480756107</v>
      </c>
      <c r="N156" s="21"/>
      <c r="O156" s="21"/>
      <c r="P156" s="21"/>
      <c r="Q156" s="19">
        <f t="shared" si="19"/>
        <v>0.21276853015519706</v>
      </c>
      <c r="R156" s="19">
        <f t="shared" si="20"/>
        <v>5.64463813079902E-2</v>
      </c>
      <c r="S156" s="19">
        <f t="shared" si="21"/>
        <v>2.7820523590275377E-2</v>
      </c>
      <c r="T156" s="19">
        <f t="shared" si="22"/>
        <v>-0.10959020751636921</v>
      </c>
      <c r="U156" s="19">
        <f t="shared" si="23"/>
        <v>7.6937194596962508E-2</v>
      </c>
      <c r="V156" s="19">
        <f t="shared" si="24"/>
        <v>-3.9627867502107915E-2</v>
      </c>
      <c r="Y156" s="69"/>
    </row>
    <row r="157" spans="1:25" x14ac:dyDescent="0.25">
      <c r="A157" s="26">
        <f>Wellpath!E157</f>
        <v>0</v>
      </c>
      <c r="B157" s="22">
        <v>0</v>
      </c>
      <c r="C157" s="22">
        <f>SIN(Wellpath!$L157)</f>
        <v>0</v>
      </c>
      <c r="D157" s="22">
        <v>0</v>
      </c>
      <c r="E157" s="20">
        <f>Model!$W$33*((drdp!B157+drdp!K157)*XYM1!$B157+(drdp!E157+drdp!N157)*XYM1!$C157+(drdp!H157+drdp!Q157)*XYM1!$D157)</f>
        <v>0</v>
      </c>
      <c r="F157" s="20">
        <f>Model!$W$33*((drdp!C157+drdp!L157)*XYM1!$B157+(drdp!F157+drdp!O157)*XYM1!$C157+(drdp!I157+drdp!R157)*XYM1!$D157)</f>
        <v>0</v>
      </c>
      <c r="G157" s="20">
        <f>Model!$W$33*((drdp!D157+drdp!M157)*XYM1!$B157+(drdp!G157+drdp!P157)*XYM1!$C157+(drdp!J157+drdp!S157)*XYM1!$D157)</f>
        <v>0</v>
      </c>
      <c r="H157" s="18">
        <f>Model!$W$33*((drdp!B157)*XYM1!$B157+(drdp!E157)*XYM1!$C157+(drdp!H157)*XYM1!$D157)</f>
        <v>0</v>
      </c>
      <c r="I157" s="18">
        <f>Model!$W$33*((drdp!C157)*XYM1!$B157+(drdp!F157)*XYM1!$C157+(drdp!I157)*XYM1!$D157)</f>
        <v>0</v>
      </c>
      <c r="J157" s="18">
        <f>Model!$W$33*((drdp!D157)*XYM1!$B157+(drdp!G157)*XYM1!$C157+(drdp!J157)*XYM1!$D157)</f>
        <v>0</v>
      </c>
      <c r="K157" s="21">
        <f>SUM(E$3:E156)+H157</f>
        <v>0.46126839275545106</v>
      </c>
      <c r="L157" s="21">
        <f>SUM(F$3:F156)+I157</f>
        <v>-0.23758447194206569</v>
      </c>
      <c r="M157" s="21">
        <f>SUM(G$3:G156)+J157</f>
        <v>0.16679485480756107</v>
      </c>
      <c r="N157" s="21"/>
      <c r="O157" s="21"/>
      <c r="P157" s="21"/>
      <c r="Q157" s="19">
        <f t="shared" si="19"/>
        <v>0.21276853015519706</v>
      </c>
      <c r="R157" s="19">
        <f t="shared" si="20"/>
        <v>5.64463813079902E-2</v>
      </c>
      <c r="S157" s="19">
        <f t="shared" si="21"/>
        <v>2.7820523590275377E-2</v>
      </c>
      <c r="T157" s="19">
        <f t="shared" si="22"/>
        <v>-0.10959020751636921</v>
      </c>
      <c r="U157" s="19">
        <f t="shared" si="23"/>
        <v>7.6937194596962508E-2</v>
      </c>
      <c r="V157" s="19">
        <f t="shared" si="24"/>
        <v>-3.9627867502107915E-2</v>
      </c>
      <c r="Y157" s="69"/>
    </row>
    <row r="158" spans="1:25" x14ac:dyDescent="0.25">
      <c r="A158" s="26">
        <f>Wellpath!E158</f>
        <v>0</v>
      </c>
      <c r="B158" s="22">
        <v>0</v>
      </c>
      <c r="C158" s="22">
        <f>SIN(Wellpath!$L158)</f>
        <v>0</v>
      </c>
      <c r="D158" s="22">
        <v>0</v>
      </c>
      <c r="E158" s="20">
        <f>Model!$W$33*((drdp!B158+drdp!K158)*XYM1!$B158+(drdp!E158+drdp!N158)*XYM1!$C158+(drdp!H158+drdp!Q158)*XYM1!$D158)</f>
        <v>0</v>
      </c>
      <c r="F158" s="20">
        <f>Model!$W$33*((drdp!C158+drdp!L158)*XYM1!$B158+(drdp!F158+drdp!O158)*XYM1!$C158+(drdp!I158+drdp!R158)*XYM1!$D158)</f>
        <v>0</v>
      </c>
      <c r="G158" s="20">
        <f>Model!$W$33*((drdp!D158+drdp!M158)*XYM1!$B158+(drdp!G158+drdp!P158)*XYM1!$C158+(drdp!J158+drdp!S158)*XYM1!$D158)</f>
        <v>0</v>
      </c>
      <c r="H158" s="18">
        <f>Model!$W$33*((drdp!B158)*XYM1!$B158+(drdp!E158)*XYM1!$C158+(drdp!H158)*XYM1!$D158)</f>
        <v>0</v>
      </c>
      <c r="I158" s="18">
        <f>Model!$W$33*((drdp!C158)*XYM1!$B158+(drdp!F158)*XYM1!$C158+(drdp!I158)*XYM1!$D158)</f>
        <v>0</v>
      </c>
      <c r="J158" s="18">
        <f>Model!$W$33*((drdp!D158)*XYM1!$B158+(drdp!G158)*XYM1!$C158+(drdp!J158)*XYM1!$D158)</f>
        <v>0</v>
      </c>
      <c r="K158" s="21">
        <f>SUM(E$3:E157)+H158</f>
        <v>0.46126839275545106</v>
      </c>
      <c r="L158" s="21">
        <f>SUM(F$3:F157)+I158</f>
        <v>-0.23758447194206569</v>
      </c>
      <c r="M158" s="21">
        <f>SUM(G$3:G157)+J158</f>
        <v>0.16679485480756107</v>
      </c>
      <c r="N158" s="21"/>
      <c r="O158" s="21"/>
      <c r="P158" s="21"/>
      <c r="Q158" s="19">
        <f t="shared" si="19"/>
        <v>0.21276853015519706</v>
      </c>
      <c r="R158" s="19">
        <f t="shared" si="20"/>
        <v>5.64463813079902E-2</v>
      </c>
      <c r="S158" s="19">
        <f t="shared" si="21"/>
        <v>2.7820523590275377E-2</v>
      </c>
      <c r="T158" s="19">
        <f t="shared" si="22"/>
        <v>-0.10959020751636921</v>
      </c>
      <c r="U158" s="19">
        <f t="shared" si="23"/>
        <v>7.6937194596962508E-2</v>
      </c>
      <c r="V158" s="19">
        <f t="shared" si="24"/>
        <v>-3.9627867502107915E-2</v>
      </c>
      <c r="Y158" s="69"/>
    </row>
    <row r="159" spans="1:25" x14ac:dyDescent="0.25">
      <c r="A159" s="26">
        <f>Wellpath!E159</f>
        <v>0</v>
      </c>
      <c r="B159" s="22">
        <v>0</v>
      </c>
      <c r="C159" s="22">
        <f>SIN(Wellpath!$L159)</f>
        <v>0</v>
      </c>
      <c r="D159" s="22">
        <v>0</v>
      </c>
      <c r="E159" s="20">
        <f>Model!$W$33*((drdp!B159+drdp!K159)*XYM1!$B159+(drdp!E159+drdp!N159)*XYM1!$C159+(drdp!H159+drdp!Q159)*XYM1!$D159)</f>
        <v>0</v>
      </c>
      <c r="F159" s="20">
        <f>Model!$W$33*((drdp!C159+drdp!L159)*XYM1!$B159+(drdp!F159+drdp!O159)*XYM1!$C159+(drdp!I159+drdp!R159)*XYM1!$D159)</f>
        <v>0</v>
      </c>
      <c r="G159" s="20">
        <f>Model!$W$33*((drdp!D159+drdp!M159)*XYM1!$B159+(drdp!G159+drdp!P159)*XYM1!$C159+(drdp!J159+drdp!S159)*XYM1!$D159)</f>
        <v>0</v>
      </c>
      <c r="H159" s="18">
        <f>Model!$W$33*((drdp!B159)*XYM1!$B159+(drdp!E159)*XYM1!$C159+(drdp!H159)*XYM1!$D159)</f>
        <v>0</v>
      </c>
      <c r="I159" s="18">
        <f>Model!$W$33*((drdp!C159)*XYM1!$B159+(drdp!F159)*XYM1!$C159+(drdp!I159)*XYM1!$D159)</f>
        <v>0</v>
      </c>
      <c r="J159" s="18">
        <f>Model!$W$33*((drdp!D159)*XYM1!$B159+(drdp!G159)*XYM1!$C159+(drdp!J159)*XYM1!$D159)</f>
        <v>0</v>
      </c>
      <c r="K159" s="21">
        <f>SUM(E$3:E158)+H159</f>
        <v>0.46126839275545106</v>
      </c>
      <c r="L159" s="21">
        <f>SUM(F$3:F158)+I159</f>
        <v>-0.23758447194206569</v>
      </c>
      <c r="M159" s="21">
        <f>SUM(G$3:G158)+J159</f>
        <v>0.16679485480756107</v>
      </c>
      <c r="N159" s="21"/>
      <c r="O159" s="21"/>
      <c r="P159" s="21"/>
      <c r="Q159" s="19">
        <f t="shared" si="19"/>
        <v>0.21276853015519706</v>
      </c>
      <c r="R159" s="19">
        <f t="shared" si="20"/>
        <v>5.64463813079902E-2</v>
      </c>
      <c r="S159" s="19">
        <f t="shared" si="21"/>
        <v>2.7820523590275377E-2</v>
      </c>
      <c r="T159" s="19">
        <f t="shared" si="22"/>
        <v>-0.10959020751636921</v>
      </c>
      <c r="U159" s="19">
        <f t="shared" si="23"/>
        <v>7.6937194596962508E-2</v>
      </c>
      <c r="V159" s="19">
        <f t="shared" si="24"/>
        <v>-3.9627867502107915E-2</v>
      </c>
      <c r="Y159" s="69"/>
    </row>
    <row r="160" spans="1:25" x14ac:dyDescent="0.25">
      <c r="A160" s="26">
        <f>Wellpath!E160</f>
        <v>0</v>
      </c>
      <c r="B160" s="22">
        <v>0</v>
      </c>
      <c r="C160" s="22">
        <f>SIN(Wellpath!$L160)</f>
        <v>0</v>
      </c>
      <c r="D160" s="22">
        <v>0</v>
      </c>
      <c r="E160" s="20">
        <f>Model!$W$33*((drdp!B160+drdp!K160)*XYM1!$B160+(drdp!E160+drdp!N160)*XYM1!$C160+(drdp!H160+drdp!Q160)*XYM1!$D160)</f>
        <v>0</v>
      </c>
      <c r="F160" s="20">
        <f>Model!$W$33*((drdp!C160+drdp!L160)*XYM1!$B160+(drdp!F160+drdp!O160)*XYM1!$C160+(drdp!I160+drdp!R160)*XYM1!$D160)</f>
        <v>0</v>
      </c>
      <c r="G160" s="20">
        <f>Model!$W$33*((drdp!D160+drdp!M160)*XYM1!$B160+(drdp!G160+drdp!P160)*XYM1!$C160+(drdp!J160+drdp!S160)*XYM1!$D160)</f>
        <v>0</v>
      </c>
      <c r="H160" s="18">
        <f>Model!$W$33*((drdp!B160)*XYM1!$B160+(drdp!E160)*XYM1!$C160+(drdp!H160)*XYM1!$D160)</f>
        <v>0</v>
      </c>
      <c r="I160" s="18">
        <f>Model!$W$33*((drdp!C160)*XYM1!$B160+(drdp!F160)*XYM1!$C160+(drdp!I160)*XYM1!$D160)</f>
        <v>0</v>
      </c>
      <c r="J160" s="18">
        <f>Model!$W$33*((drdp!D160)*XYM1!$B160+(drdp!G160)*XYM1!$C160+(drdp!J160)*XYM1!$D160)</f>
        <v>0</v>
      </c>
      <c r="K160" s="21">
        <f>SUM(E$3:E159)+H160</f>
        <v>0.46126839275545106</v>
      </c>
      <c r="L160" s="21">
        <f>SUM(F$3:F159)+I160</f>
        <v>-0.23758447194206569</v>
      </c>
      <c r="M160" s="21">
        <f>SUM(G$3:G159)+J160</f>
        <v>0.16679485480756107</v>
      </c>
      <c r="N160" s="21"/>
      <c r="O160" s="21"/>
      <c r="P160" s="21"/>
      <c r="Q160" s="19">
        <f t="shared" si="19"/>
        <v>0.21276853015519706</v>
      </c>
      <c r="R160" s="19">
        <f t="shared" si="20"/>
        <v>5.64463813079902E-2</v>
      </c>
      <c r="S160" s="19">
        <f t="shared" si="21"/>
        <v>2.7820523590275377E-2</v>
      </c>
      <c r="T160" s="19">
        <f t="shared" si="22"/>
        <v>-0.10959020751636921</v>
      </c>
      <c r="U160" s="19">
        <f t="shared" si="23"/>
        <v>7.6937194596962508E-2</v>
      </c>
      <c r="V160" s="19">
        <f t="shared" si="24"/>
        <v>-3.9627867502107915E-2</v>
      </c>
      <c r="Y160" s="69"/>
    </row>
    <row r="161" spans="1:25" x14ac:dyDescent="0.25">
      <c r="A161" s="26">
        <f>Wellpath!E161</f>
        <v>0</v>
      </c>
      <c r="B161" s="22">
        <v>0</v>
      </c>
      <c r="C161" s="22">
        <f>SIN(Wellpath!$L161)</f>
        <v>0</v>
      </c>
      <c r="D161" s="22">
        <v>0</v>
      </c>
      <c r="E161" s="20">
        <f>Model!$W$33*((drdp!B161+drdp!K161)*XYM1!$B161+(drdp!E161+drdp!N161)*XYM1!$C161+(drdp!H161+drdp!Q161)*XYM1!$D161)</f>
        <v>0</v>
      </c>
      <c r="F161" s="20">
        <f>Model!$W$33*((drdp!C161+drdp!L161)*XYM1!$B161+(drdp!F161+drdp!O161)*XYM1!$C161+(drdp!I161+drdp!R161)*XYM1!$D161)</f>
        <v>0</v>
      </c>
      <c r="G161" s="20">
        <f>Model!$W$33*((drdp!D161+drdp!M161)*XYM1!$B161+(drdp!G161+drdp!P161)*XYM1!$C161+(drdp!J161+drdp!S161)*XYM1!$D161)</f>
        <v>0</v>
      </c>
      <c r="H161" s="18">
        <f>Model!$W$33*((drdp!B161)*XYM1!$B161+(drdp!E161)*XYM1!$C161+(drdp!H161)*XYM1!$D161)</f>
        <v>0</v>
      </c>
      <c r="I161" s="18">
        <f>Model!$W$33*((drdp!C161)*XYM1!$B161+(drdp!F161)*XYM1!$C161+(drdp!I161)*XYM1!$D161)</f>
        <v>0</v>
      </c>
      <c r="J161" s="18">
        <f>Model!$W$33*((drdp!D161)*XYM1!$B161+(drdp!G161)*XYM1!$C161+(drdp!J161)*XYM1!$D161)</f>
        <v>0</v>
      </c>
      <c r="K161" s="21">
        <f>SUM(E$3:E160)+H161</f>
        <v>0.46126839275545106</v>
      </c>
      <c r="L161" s="21">
        <f>SUM(F$3:F160)+I161</f>
        <v>-0.23758447194206569</v>
      </c>
      <c r="M161" s="21">
        <f>SUM(G$3:G160)+J161</f>
        <v>0.16679485480756107</v>
      </c>
      <c r="N161" s="21"/>
      <c r="O161" s="21"/>
      <c r="P161" s="21"/>
      <c r="Q161" s="19">
        <f t="shared" si="19"/>
        <v>0.21276853015519706</v>
      </c>
      <c r="R161" s="19">
        <f t="shared" si="20"/>
        <v>5.64463813079902E-2</v>
      </c>
      <c r="S161" s="19">
        <f t="shared" si="21"/>
        <v>2.7820523590275377E-2</v>
      </c>
      <c r="T161" s="19">
        <f t="shared" si="22"/>
        <v>-0.10959020751636921</v>
      </c>
      <c r="U161" s="19">
        <f t="shared" si="23"/>
        <v>7.6937194596962508E-2</v>
      </c>
      <c r="V161" s="19">
        <f t="shared" si="24"/>
        <v>-3.9627867502107915E-2</v>
      </c>
      <c r="Y161" s="69"/>
    </row>
    <row r="162" spans="1:25" x14ac:dyDescent="0.25">
      <c r="A162" s="26">
        <f>Wellpath!E162</f>
        <v>0</v>
      </c>
      <c r="B162" s="22">
        <v>0</v>
      </c>
      <c r="C162" s="22">
        <f>SIN(Wellpath!$L162)</f>
        <v>0</v>
      </c>
      <c r="D162" s="22">
        <v>0</v>
      </c>
      <c r="E162" s="20">
        <f>Model!$W$33*((drdp!B162+drdp!K162)*XYM1!$B162+(drdp!E162+drdp!N162)*XYM1!$C162+(drdp!H162+drdp!Q162)*XYM1!$D162)</f>
        <v>0</v>
      </c>
      <c r="F162" s="20">
        <f>Model!$W$33*((drdp!C162+drdp!L162)*XYM1!$B162+(drdp!F162+drdp!O162)*XYM1!$C162+(drdp!I162+drdp!R162)*XYM1!$D162)</f>
        <v>0</v>
      </c>
      <c r="G162" s="20">
        <f>Model!$W$33*((drdp!D162+drdp!M162)*XYM1!$B162+(drdp!G162+drdp!P162)*XYM1!$C162+(drdp!J162+drdp!S162)*XYM1!$D162)</f>
        <v>0</v>
      </c>
      <c r="H162" s="18">
        <f>Model!$W$33*((drdp!B162)*XYM1!$B162+(drdp!E162)*XYM1!$C162+(drdp!H162)*XYM1!$D162)</f>
        <v>0</v>
      </c>
      <c r="I162" s="18">
        <f>Model!$W$33*((drdp!C162)*XYM1!$B162+(drdp!F162)*XYM1!$C162+(drdp!I162)*XYM1!$D162)</f>
        <v>0</v>
      </c>
      <c r="J162" s="18">
        <f>Model!$W$33*((drdp!D162)*XYM1!$B162+(drdp!G162)*XYM1!$C162+(drdp!J162)*XYM1!$D162)</f>
        <v>0</v>
      </c>
      <c r="K162" s="21">
        <f>SUM(E$3:E161)+H162</f>
        <v>0.46126839275545106</v>
      </c>
      <c r="L162" s="21">
        <f>SUM(F$3:F161)+I162</f>
        <v>-0.23758447194206569</v>
      </c>
      <c r="M162" s="21">
        <f>SUM(G$3:G161)+J162</f>
        <v>0.16679485480756107</v>
      </c>
      <c r="N162" s="21"/>
      <c r="O162" s="21"/>
      <c r="P162" s="21"/>
      <c r="Q162" s="19">
        <f t="shared" si="19"/>
        <v>0.21276853015519706</v>
      </c>
      <c r="R162" s="19">
        <f t="shared" si="20"/>
        <v>5.64463813079902E-2</v>
      </c>
      <c r="S162" s="19">
        <f t="shared" si="21"/>
        <v>2.7820523590275377E-2</v>
      </c>
      <c r="T162" s="19">
        <f t="shared" si="22"/>
        <v>-0.10959020751636921</v>
      </c>
      <c r="U162" s="19">
        <f t="shared" si="23"/>
        <v>7.6937194596962508E-2</v>
      </c>
      <c r="V162" s="19">
        <f t="shared" si="24"/>
        <v>-3.9627867502107915E-2</v>
      </c>
      <c r="Y162" s="69"/>
    </row>
    <row r="163" spans="1:25" x14ac:dyDescent="0.25">
      <c r="A163" s="26">
        <f>Wellpath!E163</f>
        <v>0</v>
      </c>
      <c r="B163" s="22">
        <v>0</v>
      </c>
      <c r="C163" s="22">
        <f>SIN(Wellpath!$L163)</f>
        <v>0</v>
      </c>
      <c r="D163" s="22">
        <v>0</v>
      </c>
      <c r="E163" s="20">
        <f>Model!$W$33*((drdp!B163+drdp!K163)*XYM1!$B163+(drdp!E163+drdp!N163)*XYM1!$C163+(drdp!H163+drdp!Q163)*XYM1!$D163)</f>
        <v>0</v>
      </c>
      <c r="F163" s="20">
        <f>Model!$W$33*((drdp!C163+drdp!L163)*XYM1!$B163+(drdp!F163+drdp!O163)*XYM1!$C163+(drdp!I163+drdp!R163)*XYM1!$D163)</f>
        <v>0</v>
      </c>
      <c r="G163" s="20">
        <f>Model!$W$33*((drdp!D163+drdp!M163)*XYM1!$B163+(drdp!G163+drdp!P163)*XYM1!$C163+(drdp!J163+drdp!S163)*XYM1!$D163)</f>
        <v>0</v>
      </c>
      <c r="H163" s="18">
        <f>Model!$W$33*((drdp!B163)*XYM1!$B163+(drdp!E163)*XYM1!$C163+(drdp!H163)*XYM1!$D163)</f>
        <v>0</v>
      </c>
      <c r="I163" s="18">
        <f>Model!$W$33*((drdp!C163)*XYM1!$B163+(drdp!F163)*XYM1!$C163+(drdp!I163)*XYM1!$D163)</f>
        <v>0</v>
      </c>
      <c r="J163" s="18">
        <f>Model!$W$33*((drdp!D163)*XYM1!$B163+(drdp!G163)*XYM1!$C163+(drdp!J163)*XYM1!$D163)</f>
        <v>0</v>
      </c>
      <c r="K163" s="21">
        <f>SUM(E$3:E162)+H163</f>
        <v>0.46126839275545106</v>
      </c>
      <c r="L163" s="21">
        <f>SUM(F$3:F162)+I163</f>
        <v>-0.23758447194206569</v>
      </c>
      <c r="M163" s="21">
        <f>SUM(G$3:G162)+J163</f>
        <v>0.16679485480756107</v>
      </c>
      <c r="N163" s="21"/>
      <c r="O163" s="21"/>
      <c r="P163" s="21"/>
      <c r="Q163" s="19">
        <f t="shared" si="19"/>
        <v>0.21276853015519706</v>
      </c>
      <c r="R163" s="19">
        <f t="shared" si="20"/>
        <v>5.64463813079902E-2</v>
      </c>
      <c r="S163" s="19">
        <f t="shared" si="21"/>
        <v>2.7820523590275377E-2</v>
      </c>
      <c r="T163" s="19">
        <f t="shared" si="22"/>
        <v>-0.10959020751636921</v>
      </c>
      <c r="U163" s="19">
        <f t="shared" si="23"/>
        <v>7.6937194596962508E-2</v>
      </c>
      <c r="V163" s="19">
        <f t="shared" si="24"/>
        <v>-3.9627867502107915E-2</v>
      </c>
      <c r="Y163" s="69"/>
    </row>
    <row r="164" spans="1:25" x14ac:dyDescent="0.25">
      <c r="A164" s="26">
        <f>Wellpath!E164</f>
        <v>0</v>
      </c>
      <c r="B164" s="22">
        <v>0</v>
      </c>
      <c r="C164" s="22">
        <f>SIN(Wellpath!$L164)</f>
        <v>0</v>
      </c>
      <c r="D164" s="22">
        <v>0</v>
      </c>
      <c r="E164" s="20">
        <f>Model!$W$33*((drdp!B164+drdp!K164)*XYM1!$B164+(drdp!E164+drdp!N164)*XYM1!$C164+(drdp!H164+drdp!Q164)*XYM1!$D164)</f>
        <v>0</v>
      </c>
      <c r="F164" s="20">
        <f>Model!$W$33*((drdp!C164+drdp!L164)*XYM1!$B164+(drdp!F164+drdp!O164)*XYM1!$C164+(drdp!I164+drdp!R164)*XYM1!$D164)</f>
        <v>0</v>
      </c>
      <c r="G164" s="20">
        <f>Model!$W$33*((drdp!D164+drdp!M164)*XYM1!$B164+(drdp!G164+drdp!P164)*XYM1!$C164+(drdp!J164+drdp!S164)*XYM1!$D164)</f>
        <v>0</v>
      </c>
      <c r="H164" s="18">
        <f>Model!$W$33*((drdp!B164)*XYM1!$B164+(drdp!E164)*XYM1!$C164+(drdp!H164)*XYM1!$D164)</f>
        <v>0</v>
      </c>
      <c r="I164" s="18">
        <f>Model!$W$33*((drdp!C164)*XYM1!$B164+(drdp!F164)*XYM1!$C164+(drdp!I164)*XYM1!$D164)</f>
        <v>0</v>
      </c>
      <c r="J164" s="18">
        <f>Model!$W$33*((drdp!D164)*XYM1!$B164+(drdp!G164)*XYM1!$C164+(drdp!J164)*XYM1!$D164)</f>
        <v>0</v>
      </c>
      <c r="K164" s="21">
        <f>SUM(E$3:E163)+H164</f>
        <v>0.46126839275545106</v>
      </c>
      <c r="L164" s="21">
        <f>SUM(F$3:F163)+I164</f>
        <v>-0.23758447194206569</v>
      </c>
      <c r="M164" s="21">
        <f>SUM(G$3:G163)+J164</f>
        <v>0.16679485480756107</v>
      </c>
      <c r="N164" s="21"/>
      <c r="O164" s="21"/>
      <c r="P164" s="21"/>
      <c r="Q164" s="19">
        <f t="shared" si="19"/>
        <v>0.21276853015519706</v>
      </c>
      <c r="R164" s="19">
        <f t="shared" si="20"/>
        <v>5.64463813079902E-2</v>
      </c>
      <c r="S164" s="19">
        <f t="shared" si="21"/>
        <v>2.7820523590275377E-2</v>
      </c>
      <c r="T164" s="19">
        <f t="shared" si="22"/>
        <v>-0.10959020751636921</v>
      </c>
      <c r="U164" s="19">
        <f t="shared" si="23"/>
        <v>7.6937194596962508E-2</v>
      </c>
      <c r="V164" s="19">
        <f t="shared" si="24"/>
        <v>-3.9627867502107915E-2</v>
      </c>
      <c r="Y164" s="69"/>
    </row>
    <row r="165" spans="1:25" x14ac:dyDescent="0.25">
      <c r="A165" s="26">
        <f>Wellpath!E165</f>
        <v>0</v>
      </c>
      <c r="B165" s="22">
        <v>0</v>
      </c>
      <c r="C165" s="22">
        <f>SIN(Wellpath!$L165)</f>
        <v>0</v>
      </c>
      <c r="D165" s="22">
        <v>0</v>
      </c>
      <c r="E165" s="20">
        <f>Model!$W$33*((drdp!B165+drdp!K165)*XYM1!$B165+(drdp!E165+drdp!N165)*XYM1!$C165+(drdp!H165+drdp!Q165)*XYM1!$D165)</f>
        <v>0</v>
      </c>
      <c r="F165" s="20">
        <f>Model!$W$33*((drdp!C165+drdp!L165)*XYM1!$B165+(drdp!F165+drdp!O165)*XYM1!$C165+(drdp!I165+drdp!R165)*XYM1!$D165)</f>
        <v>0</v>
      </c>
      <c r="G165" s="20">
        <f>Model!$W$33*((drdp!D165+drdp!M165)*XYM1!$B165+(drdp!G165+drdp!P165)*XYM1!$C165+(drdp!J165+drdp!S165)*XYM1!$D165)</f>
        <v>0</v>
      </c>
      <c r="H165" s="18">
        <f>Model!$W$33*((drdp!B165)*XYM1!$B165+(drdp!E165)*XYM1!$C165+(drdp!H165)*XYM1!$D165)</f>
        <v>0</v>
      </c>
      <c r="I165" s="18">
        <f>Model!$W$33*((drdp!C165)*XYM1!$B165+(drdp!F165)*XYM1!$C165+(drdp!I165)*XYM1!$D165)</f>
        <v>0</v>
      </c>
      <c r="J165" s="18">
        <f>Model!$W$33*((drdp!D165)*XYM1!$B165+(drdp!G165)*XYM1!$C165+(drdp!J165)*XYM1!$D165)</f>
        <v>0</v>
      </c>
      <c r="K165" s="21">
        <f>SUM(E$3:E164)+H165</f>
        <v>0.46126839275545106</v>
      </c>
      <c r="L165" s="21">
        <f>SUM(F$3:F164)+I165</f>
        <v>-0.23758447194206569</v>
      </c>
      <c r="M165" s="21">
        <f>SUM(G$3:G164)+J165</f>
        <v>0.16679485480756107</v>
      </c>
      <c r="N165" s="21"/>
      <c r="O165" s="21"/>
      <c r="P165" s="21"/>
      <c r="Q165" s="19">
        <f t="shared" si="19"/>
        <v>0.21276853015519706</v>
      </c>
      <c r="R165" s="19">
        <f t="shared" si="20"/>
        <v>5.64463813079902E-2</v>
      </c>
      <c r="S165" s="19">
        <f t="shared" si="21"/>
        <v>2.7820523590275377E-2</v>
      </c>
      <c r="T165" s="19">
        <f t="shared" si="22"/>
        <v>-0.10959020751636921</v>
      </c>
      <c r="U165" s="19">
        <f t="shared" si="23"/>
        <v>7.6937194596962508E-2</v>
      </c>
      <c r="V165" s="19">
        <f t="shared" si="24"/>
        <v>-3.9627867502107915E-2</v>
      </c>
      <c r="Y165" s="69"/>
    </row>
    <row r="166" spans="1:25" x14ac:dyDescent="0.25">
      <c r="A166" s="26">
        <f>Wellpath!E166</f>
        <v>0</v>
      </c>
      <c r="B166" s="22">
        <v>0</v>
      </c>
      <c r="C166" s="22">
        <f>SIN(Wellpath!$L166)</f>
        <v>0</v>
      </c>
      <c r="D166" s="22">
        <v>0</v>
      </c>
      <c r="E166" s="20">
        <f>Model!$W$33*((drdp!B166+drdp!K166)*XYM1!$B166+(drdp!E166+drdp!N166)*XYM1!$C166+(drdp!H166+drdp!Q166)*XYM1!$D166)</f>
        <v>0</v>
      </c>
      <c r="F166" s="20">
        <f>Model!$W$33*((drdp!C166+drdp!L166)*XYM1!$B166+(drdp!F166+drdp!O166)*XYM1!$C166+(drdp!I166+drdp!R166)*XYM1!$D166)</f>
        <v>0</v>
      </c>
      <c r="G166" s="20">
        <f>Model!$W$33*((drdp!D166+drdp!M166)*XYM1!$B166+(drdp!G166+drdp!P166)*XYM1!$C166+(drdp!J166+drdp!S166)*XYM1!$D166)</f>
        <v>0</v>
      </c>
      <c r="H166" s="18">
        <f>Model!$W$33*((drdp!B166)*XYM1!$B166+(drdp!E166)*XYM1!$C166+(drdp!H166)*XYM1!$D166)</f>
        <v>0</v>
      </c>
      <c r="I166" s="18">
        <f>Model!$W$33*((drdp!C166)*XYM1!$B166+(drdp!F166)*XYM1!$C166+(drdp!I166)*XYM1!$D166)</f>
        <v>0</v>
      </c>
      <c r="J166" s="18">
        <f>Model!$W$33*((drdp!D166)*XYM1!$B166+(drdp!G166)*XYM1!$C166+(drdp!J166)*XYM1!$D166)</f>
        <v>0</v>
      </c>
      <c r="K166" s="21">
        <f>SUM(E$3:E165)+H166</f>
        <v>0.46126839275545106</v>
      </c>
      <c r="L166" s="21">
        <f>SUM(F$3:F165)+I166</f>
        <v>-0.23758447194206569</v>
      </c>
      <c r="M166" s="21">
        <f>SUM(G$3:G165)+J166</f>
        <v>0.16679485480756107</v>
      </c>
      <c r="N166" s="21"/>
      <c r="O166" s="21"/>
      <c r="P166" s="21"/>
      <c r="Q166" s="19">
        <f t="shared" si="19"/>
        <v>0.21276853015519706</v>
      </c>
      <c r="R166" s="19">
        <f t="shared" si="20"/>
        <v>5.64463813079902E-2</v>
      </c>
      <c r="S166" s="19">
        <f t="shared" si="21"/>
        <v>2.7820523590275377E-2</v>
      </c>
      <c r="T166" s="19">
        <f t="shared" si="22"/>
        <v>-0.10959020751636921</v>
      </c>
      <c r="U166" s="19">
        <f t="shared" si="23"/>
        <v>7.6937194596962508E-2</v>
      </c>
      <c r="V166" s="19">
        <f t="shared" si="24"/>
        <v>-3.9627867502107915E-2</v>
      </c>
      <c r="Y166" s="69"/>
    </row>
    <row r="167" spans="1:25" x14ac:dyDescent="0.25">
      <c r="A167" s="26">
        <f>Wellpath!E167</f>
        <v>0</v>
      </c>
      <c r="B167" s="22">
        <v>0</v>
      </c>
      <c r="C167" s="22">
        <f>SIN(Wellpath!$L167)</f>
        <v>0</v>
      </c>
      <c r="D167" s="22">
        <v>0</v>
      </c>
      <c r="E167" s="20">
        <f>Model!$W$33*((drdp!B167+drdp!K167)*XYM1!$B167+(drdp!E167+drdp!N167)*XYM1!$C167+(drdp!H167+drdp!Q167)*XYM1!$D167)</f>
        <v>0</v>
      </c>
      <c r="F167" s="20">
        <f>Model!$W$33*((drdp!C167+drdp!L167)*XYM1!$B167+(drdp!F167+drdp!O167)*XYM1!$C167+(drdp!I167+drdp!R167)*XYM1!$D167)</f>
        <v>0</v>
      </c>
      <c r="G167" s="20">
        <f>Model!$W$33*((drdp!D167+drdp!M167)*XYM1!$B167+(drdp!G167+drdp!P167)*XYM1!$C167+(drdp!J167+drdp!S167)*XYM1!$D167)</f>
        <v>0</v>
      </c>
      <c r="H167" s="18">
        <f>Model!$W$33*((drdp!B167)*XYM1!$B167+(drdp!E167)*XYM1!$C167+(drdp!H167)*XYM1!$D167)</f>
        <v>0</v>
      </c>
      <c r="I167" s="18">
        <f>Model!$W$33*((drdp!C167)*XYM1!$B167+(drdp!F167)*XYM1!$C167+(drdp!I167)*XYM1!$D167)</f>
        <v>0</v>
      </c>
      <c r="J167" s="18">
        <f>Model!$W$33*((drdp!D167)*XYM1!$B167+(drdp!G167)*XYM1!$C167+(drdp!J167)*XYM1!$D167)</f>
        <v>0</v>
      </c>
      <c r="K167" s="21">
        <f>SUM(E$3:E166)+H167</f>
        <v>0.46126839275545106</v>
      </c>
      <c r="L167" s="21">
        <f>SUM(F$3:F166)+I167</f>
        <v>-0.23758447194206569</v>
      </c>
      <c r="M167" s="21">
        <f>SUM(G$3:G166)+J167</f>
        <v>0.16679485480756107</v>
      </c>
      <c r="N167" s="21"/>
      <c r="O167" s="21"/>
      <c r="P167" s="21"/>
      <c r="Q167" s="19">
        <f t="shared" si="19"/>
        <v>0.21276853015519706</v>
      </c>
      <c r="R167" s="19">
        <f t="shared" si="20"/>
        <v>5.64463813079902E-2</v>
      </c>
      <c r="S167" s="19">
        <f t="shared" si="21"/>
        <v>2.7820523590275377E-2</v>
      </c>
      <c r="T167" s="19">
        <f t="shared" si="22"/>
        <v>-0.10959020751636921</v>
      </c>
      <c r="U167" s="19">
        <f t="shared" si="23"/>
        <v>7.6937194596962508E-2</v>
      </c>
      <c r="V167" s="19">
        <f t="shared" si="24"/>
        <v>-3.9627867502107915E-2</v>
      </c>
      <c r="Y167" s="69"/>
    </row>
    <row r="168" spans="1:25" x14ac:dyDescent="0.25">
      <c r="A168" s="26">
        <f>Wellpath!E168</f>
        <v>0</v>
      </c>
      <c r="B168" s="22">
        <v>0</v>
      </c>
      <c r="C168" s="22">
        <f>SIN(Wellpath!$L168)</f>
        <v>0</v>
      </c>
      <c r="D168" s="22">
        <v>0</v>
      </c>
      <c r="E168" s="20">
        <f>Model!$W$33*((drdp!B168+drdp!K168)*XYM1!$B168+(drdp!E168+drdp!N168)*XYM1!$C168+(drdp!H168+drdp!Q168)*XYM1!$D168)</f>
        <v>0</v>
      </c>
      <c r="F168" s="20">
        <f>Model!$W$33*((drdp!C168+drdp!L168)*XYM1!$B168+(drdp!F168+drdp!O168)*XYM1!$C168+(drdp!I168+drdp!R168)*XYM1!$D168)</f>
        <v>0</v>
      </c>
      <c r="G168" s="20">
        <f>Model!$W$33*((drdp!D168+drdp!M168)*XYM1!$B168+(drdp!G168+drdp!P168)*XYM1!$C168+(drdp!J168+drdp!S168)*XYM1!$D168)</f>
        <v>0</v>
      </c>
      <c r="H168" s="18">
        <f>Model!$W$33*((drdp!B168)*XYM1!$B168+(drdp!E168)*XYM1!$C168+(drdp!H168)*XYM1!$D168)</f>
        <v>0</v>
      </c>
      <c r="I168" s="18">
        <f>Model!$W$33*((drdp!C168)*XYM1!$B168+(drdp!F168)*XYM1!$C168+(drdp!I168)*XYM1!$D168)</f>
        <v>0</v>
      </c>
      <c r="J168" s="18">
        <f>Model!$W$33*((drdp!D168)*XYM1!$B168+(drdp!G168)*XYM1!$C168+(drdp!J168)*XYM1!$D168)</f>
        <v>0</v>
      </c>
      <c r="K168" s="21">
        <f>SUM(E$3:E167)+H168</f>
        <v>0.46126839275545106</v>
      </c>
      <c r="L168" s="21">
        <f>SUM(F$3:F167)+I168</f>
        <v>-0.23758447194206569</v>
      </c>
      <c r="M168" s="21">
        <f>SUM(G$3:G167)+J168</f>
        <v>0.16679485480756107</v>
      </c>
      <c r="N168" s="21"/>
      <c r="O168" s="21"/>
      <c r="P168" s="21"/>
      <c r="Q168" s="19">
        <f t="shared" si="19"/>
        <v>0.21276853015519706</v>
      </c>
      <c r="R168" s="19">
        <f t="shared" si="20"/>
        <v>5.64463813079902E-2</v>
      </c>
      <c r="S168" s="19">
        <f t="shared" si="21"/>
        <v>2.7820523590275377E-2</v>
      </c>
      <c r="T168" s="19">
        <f t="shared" si="22"/>
        <v>-0.10959020751636921</v>
      </c>
      <c r="U168" s="19">
        <f t="shared" si="23"/>
        <v>7.6937194596962508E-2</v>
      </c>
      <c r="V168" s="19">
        <f t="shared" si="24"/>
        <v>-3.9627867502107915E-2</v>
      </c>
      <c r="Y168" s="69"/>
    </row>
    <row r="169" spans="1:25" x14ac:dyDescent="0.25">
      <c r="A169" s="26">
        <f>Wellpath!E169</f>
        <v>0</v>
      </c>
      <c r="B169" s="22">
        <v>0</v>
      </c>
      <c r="C169" s="22">
        <f>SIN(Wellpath!$L169)</f>
        <v>0</v>
      </c>
      <c r="D169" s="22">
        <v>0</v>
      </c>
      <c r="E169" s="20">
        <f>Model!$W$33*((drdp!B169+drdp!K169)*XYM1!$B169+(drdp!E169+drdp!N169)*XYM1!$C169+(drdp!H169+drdp!Q169)*XYM1!$D169)</f>
        <v>0</v>
      </c>
      <c r="F169" s="20">
        <f>Model!$W$33*((drdp!C169+drdp!L169)*XYM1!$B169+(drdp!F169+drdp!O169)*XYM1!$C169+(drdp!I169+drdp!R169)*XYM1!$D169)</f>
        <v>0</v>
      </c>
      <c r="G169" s="20">
        <f>Model!$W$33*((drdp!D169+drdp!M169)*XYM1!$B169+(drdp!G169+drdp!P169)*XYM1!$C169+(drdp!J169+drdp!S169)*XYM1!$D169)</f>
        <v>0</v>
      </c>
      <c r="H169" s="18">
        <f>Model!$W$33*((drdp!B169)*XYM1!$B169+(drdp!E169)*XYM1!$C169+(drdp!H169)*XYM1!$D169)</f>
        <v>0</v>
      </c>
      <c r="I169" s="18">
        <f>Model!$W$33*((drdp!C169)*XYM1!$B169+(drdp!F169)*XYM1!$C169+(drdp!I169)*XYM1!$D169)</f>
        <v>0</v>
      </c>
      <c r="J169" s="18">
        <f>Model!$W$33*((drdp!D169)*XYM1!$B169+(drdp!G169)*XYM1!$C169+(drdp!J169)*XYM1!$D169)</f>
        <v>0</v>
      </c>
      <c r="K169" s="21">
        <f>SUM(E$3:E168)+H169</f>
        <v>0.46126839275545106</v>
      </c>
      <c r="L169" s="21">
        <f>SUM(F$3:F168)+I169</f>
        <v>-0.23758447194206569</v>
      </c>
      <c r="M169" s="21">
        <f>SUM(G$3:G168)+J169</f>
        <v>0.16679485480756107</v>
      </c>
      <c r="N169" s="21"/>
      <c r="O169" s="21"/>
      <c r="P169" s="21"/>
      <c r="Q169" s="19">
        <f t="shared" si="19"/>
        <v>0.21276853015519706</v>
      </c>
      <c r="R169" s="19">
        <f t="shared" si="20"/>
        <v>5.64463813079902E-2</v>
      </c>
      <c r="S169" s="19">
        <f t="shared" si="21"/>
        <v>2.7820523590275377E-2</v>
      </c>
      <c r="T169" s="19">
        <f t="shared" si="22"/>
        <v>-0.10959020751636921</v>
      </c>
      <c r="U169" s="19">
        <f t="shared" si="23"/>
        <v>7.6937194596962508E-2</v>
      </c>
      <c r="V169" s="19">
        <f t="shared" si="24"/>
        <v>-3.9627867502107915E-2</v>
      </c>
      <c r="Y169" s="69"/>
    </row>
    <row r="170" spans="1:25" x14ac:dyDescent="0.25">
      <c r="A170" s="26">
        <f>Wellpath!E170</f>
        <v>0</v>
      </c>
      <c r="B170" s="22">
        <v>0</v>
      </c>
      <c r="C170" s="22">
        <f>SIN(Wellpath!$L170)</f>
        <v>0</v>
      </c>
      <c r="D170" s="22">
        <v>0</v>
      </c>
      <c r="E170" s="20">
        <f>Model!$W$33*((drdp!B170+drdp!K170)*XYM1!$B170+(drdp!E170+drdp!N170)*XYM1!$C170+(drdp!H170+drdp!Q170)*XYM1!$D170)</f>
        <v>0</v>
      </c>
      <c r="F170" s="20">
        <f>Model!$W$33*((drdp!C170+drdp!L170)*XYM1!$B170+(drdp!F170+drdp!O170)*XYM1!$C170+(drdp!I170+drdp!R170)*XYM1!$D170)</f>
        <v>0</v>
      </c>
      <c r="G170" s="20">
        <f>Model!$W$33*((drdp!D170+drdp!M170)*XYM1!$B170+(drdp!G170+drdp!P170)*XYM1!$C170+(drdp!J170+drdp!S170)*XYM1!$D170)</f>
        <v>0</v>
      </c>
      <c r="H170" s="18">
        <f>Model!$W$33*((drdp!B170)*XYM1!$B170+(drdp!E170)*XYM1!$C170+(drdp!H170)*XYM1!$D170)</f>
        <v>0</v>
      </c>
      <c r="I170" s="18">
        <f>Model!$W$33*((drdp!C170)*XYM1!$B170+(drdp!F170)*XYM1!$C170+(drdp!I170)*XYM1!$D170)</f>
        <v>0</v>
      </c>
      <c r="J170" s="18">
        <f>Model!$W$33*((drdp!D170)*XYM1!$B170+(drdp!G170)*XYM1!$C170+(drdp!J170)*XYM1!$D170)</f>
        <v>0</v>
      </c>
      <c r="K170" s="21">
        <f>SUM(E$3:E169)+H170</f>
        <v>0.46126839275545106</v>
      </c>
      <c r="L170" s="21">
        <f>SUM(F$3:F169)+I170</f>
        <v>-0.23758447194206569</v>
      </c>
      <c r="M170" s="21">
        <f>SUM(G$3:G169)+J170</f>
        <v>0.16679485480756107</v>
      </c>
      <c r="N170" s="21"/>
      <c r="O170" s="21"/>
      <c r="P170" s="21"/>
      <c r="Q170" s="19">
        <f t="shared" si="19"/>
        <v>0.21276853015519706</v>
      </c>
      <c r="R170" s="19">
        <f t="shared" si="20"/>
        <v>5.64463813079902E-2</v>
      </c>
      <c r="S170" s="19">
        <f t="shared" si="21"/>
        <v>2.7820523590275377E-2</v>
      </c>
      <c r="T170" s="19">
        <f t="shared" si="22"/>
        <v>-0.10959020751636921</v>
      </c>
      <c r="U170" s="19">
        <f t="shared" si="23"/>
        <v>7.6937194596962508E-2</v>
      </c>
      <c r="V170" s="19">
        <f t="shared" si="24"/>
        <v>-3.9627867502107915E-2</v>
      </c>
      <c r="Y170" s="69"/>
    </row>
    <row r="171" spans="1:25" x14ac:dyDescent="0.25">
      <c r="A171" s="26">
        <f>Wellpath!E171</f>
        <v>0</v>
      </c>
      <c r="B171" s="22">
        <v>0</v>
      </c>
      <c r="C171" s="22">
        <f>SIN(Wellpath!$L171)</f>
        <v>0</v>
      </c>
      <c r="D171" s="22">
        <v>0</v>
      </c>
      <c r="E171" s="20">
        <f>Model!$W$33*((drdp!B171+drdp!K171)*XYM1!$B171+(drdp!E171+drdp!N171)*XYM1!$C171+(drdp!H171+drdp!Q171)*XYM1!$D171)</f>
        <v>0</v>
      </c>
      <c r="F171" s="20">
        <f>Model!$W$33*((drdp!C171+drdp!L171)*XYM1!$B171+(drdp!F171+drdp!O171)*XYM1!$C171+(drdp!I171+drdp!R171)*XYM1!$D171)</f>
        <v>0</v>
      </c>
      <c r="G171" s="20">
        <f>Model!$W$33*((drdp!D171+drdp!M171)*XYM1!$B171+(drdp!G171+drdp!P171)*XYM1!$C171+(drdp!J171+drdp!S171)*XYM1!$D171)</f>
        <v>0</v>
      </c>
      <c r="H171" s="18">
        <f>Model!$W$33*((drdp!B171)*XYM1!$B171+(drdp!E171)*XYM1!$C171+(drdp!H171)*XYM1!$D171)</f>
        <v>0</v>
      </c>
      <c r="I171" s="18">
        <f>Model!$W$33*((drdp!C171)*XYM1!$B171+(drdp!F171)*XYM1!$C171+(drdp!I171)*XYM1!$D171)</f>
        <v>0</v>
      </c>
      <c r="J171" s="18">
        <f>Model!$W$33*((drdp!D171)*XYM1!$B171+(drdp!G171)*XYM1!$C171+(drdp!J171)*XYM1!$D171)</f>
        <v>0</v>
      </c>
      <c r="K171" s="21">
        <f>SUM(E$3:E170)+H171</f>
        <v>0.46126839275545106</v>
      </c>
      <c r="L171" s="21">
        <f>SUM(F$3:F170)+I171</f>
        <v>-0.23758447194206569</v>
      </c>
      <c r="M171" s="21">
        <f>SUM(G$3:G170)+J171</f>
        <v>0.16679485480756107</v>
      </c>
      <c r="N171" s="21"/>
      <c r="O171" s="21"/>
      <c r="P171" s="21"/>
      <c r="Q171" s="19">
        <f t="shared" si="19"/>
        <v>0.21276853015519706</v>
      </c>
      <c r="R171" s="19">
        <f t="shared" si="20"/>
        <v>5.64463813079902E-2</v>
      </c>
      <c r="S171" s="19">
        <f t="shared" si="21"/>
        <v>2.7820523590275377E-2</v>
      </c>
      <c r="T171" s="19">
        <f t="shared" si="22"/>
        <v>-0.10959020751636921</v>
      </c>
      <c r="U171" s="19">
        <f t="shared" si="23"/>
        <v>7.6937194596962508E-2</v>
      </c>
      <c r="V171" s="19">
        <f t="shared" si="24"/>
        <v>-3.9627867502107915E-2</v>
      </c>
      <c r="Y171" s="69"/>
    </row>
    <row r="172" spans="1:25" x14ac:dyDescent="0.25">
      <c r="A172" s="26">
        <f>Wellpath!E172</f>
        <v>0</v>
      </c>
      <c r="B172" s="22">
        <v>0</v>
      </c>
      <c r="C172" s="22">
        <f>SIN(Wellpath!$L172)</f>
        <v>0</v>
      </c>
      <c r="D172" s="22">
        <v>0</v>
      </c>
      <c r="E172" s="20">
        <f>Model!$W$33*((drdp!B172+drdp!K172)*XYM1!$B172+(drdp!E172+drdp!N172)*XYM1!$C172+(drdp!H172+drdp!Q172)*XYM1!$D172)</f>
        <v>0</v>
      </c>
      <c r="F172" s="20">
        <f>Model!$W$33*((drdp!C172+drdp!L172)*XYM1!$B172+(drdp!F172+drdp!O172)*XYM1!$C172+(drdp!I172+drdp!R172)*XYM1!$D172)</f>
        <v>0</v>
      </c>
      <c r="G172" s="20">
        <f>Model!$W$33*((drdp!D172+drdp!M172)*XYM1!$B172+(drdp!G172+drdp!P172)*XYM1!$C172+(drdp!J172+drdp!S172)*XYM1!$D172)</f>
        <v>0</v>
      </c>
      <c r="H172" s="18">
        <f>Model!$W$33*((drdp!B172)*XYM1!$B172+(drdp!E172)*XYM1!$C172+(drdp!H172)*XYM1!$D172)</f>
        <v>0</v>
      </c>
      <c r="I172" s="18">
        <f>Model!$W$33*((drdp!C172)*XYM1!$B172+(drdp!F172)*XYM1!$C172+(drdp!I172)*XYM1!$D172)</f>
        <v>0</v>
      </c>
      <c r="J172" s="18">
        <f>Model!$W$33*((drdp!D172)*XYM1!$B172+(drdp!G172)*XYM1!$C172+(drdp!J172)*XYM1!$D172)</f>
        <v>0</v>
      </c>
      <c r="K172" s="21">
        <f>SUM(E$3:E171)+H172</f>
        <v>0.46126839275545106</v>
      </c>
      <c r="L172" s="21">
        <f>SUM(F$3:F171)+I172</f>
        <v>-0.23758447194206569</v>
      </c>
      <c r="M172" s="21">
        <f>SUM(G$3:G171)+J172</f>
        <v>0.16679485480756107</v>
      </c>
      <c r="N172" s="21"/>
      <c r="O172" s="21"/>
      <c r="P172" s="21"/>
      <c r="Q172" s="19">
        <f t="shared" si="19"/>
        <v>0.21276853015519706</v>
      </c>
      <c r="R172" s="19">
        <f t="shared" si="20"/>
        <v>5.64463813079902E-2</v>
      </c>
      <c r="S172" s="19">
        <f t="shared" si="21"/>
        <v>2.7820523590275377E-2</v>
      </c>
      <c r="T172" s="19">
        <f t="shared" si="22"/>
        <v>-0.10959020751636921</v>
      </c>
      <c r="U172" s="19">
        <f t="shared" si="23"/>
        <v>7.6937194596962508E-2</v>
      </c>
      <c r="V172" s="19">
        <f t="shared" si="24"/>
        <v>-3.9627867502107915E-2</v>
      </c>
      <c r="Y172" s="69"/>
    </row>
    <row r="173" spans="1:25" x14ac:dyDescent="0.25">
      <c r="A173" s="26">
        <f>Wellpath!E173</f>
        <v>0</v>
      </c>
      <c r="B173" s="22">
        <v>0</v>
      </c>
      <c r="C173" s="22">
        <f>SIN(Wellpath!$L173)</f>
        <v>0</v>
      </c>
      <c r="D173" s="22">
        <v>0</v>
      </c>
      <c r="E173" s="20">
        <f>Model!$W$33*((drdp!B173+drdp!K173)*XYM1!$B173+(drdp!E173+drdp!N173)*XYM1!$C173+(drdp!H173+drdp!Q173)*XYM1!$D173)</f>
        <v>0</v>
      </c>
      <c r="F173" s="20">
        <f>Model!$W$33*((drdp!C173+drdp!L173)*XYM1!$B173+(drdp!F173+drdp!O173)*XYM1!$C173+(drdp!I173+drdp!R173)*XYM1!$D173)</f>
        <v>0</v>
      </c>
      <c r="G173" s="20">
        <f>Model!$W$33*((drdp!D173+drdp!M173)*XYM1!$B173+(drdp!G173+drdp!P173)*XYM1!$C173+(drdp!J173+drdp!S173)*XYM1!$D173)</f>
        <v>0</v>
      </c>
      <c r="H173" s="18">
        <f>Model!$W$33*((drdp!B173)*XYM1!$B173+(drdp!E173)*XYM1!$C173+(drdp!H173)*XYM1!$D173)</f>
        <v>0</v>
      </c>
      <c r="I173" s="18">
        <f>Model!$W$33*((drdp!C173)*XYM1!$B173+(drdp!F173)*XYM1!$C173+(drdp!I173)*XYM1!$D173)</f>
        <v>0</v>
      </c>
      <c r="J173" s="18">
        <f>Model!$W$33*((drdp!D173)*XYM1!$B173+(drdp!G173)*XYM1!$C173+(drdp!J173)*XYM1!$D173)</f>
        <v>0</v>
      </c>
      <c r="K173" s="21">
        <f>SUM(E$3:E172)+H173</f>
        <v>0.46126839275545106</v>
      </c>
      <c r="L173" s="21">
        <f>SUM(F$3:F172)+I173</f>
        <v>-0.23758447194206569</v>
      </c>
      <c r="M173" s="21">
        <f>SUM(G$3:G172)+J173</f>
        <v>0.16679485480756107</v>
      </c>
      <c r="N173" s="21"/>
      <c r="O173" s="21"/>
      <c r="P173" s="21"/>
      <c r="Q173" s="19">
        <f t="shared" si="19"/>
        <v>0.21276853015519706</v>
      </c>
      <c r="R173" s="19">
        <f t="shared" si="20"/>
        <v>5.64463813079902E-2</v>
      </c>
      <c r="S173" s="19">
        <f t="shared" si="21"/>
        <v>2.7820523590275377E-2</v>
      </c>
      <c r="T173" s="19">
        <f t="shared" si="22"/>
        <v>-0.10959020751636921</v>
      </c>
      <c r="U173" s="19">
        <f t="shared" si="23"/>
        <v>7.6937194596962508E-2</v>
      </c>
      <c r="V173" s="19">
        <f t="shared" si="24"/>
        <v>-3.9627867502107915E-2</v>
      </c>
      <c r="Y173" s="69"/>
    </row>
    <row r="174" spans="1:25" x14ac:dyDescent="0.25">
      <c r="A174" s="26">
        <f>Wellpath!E174</f>
        <v>0</v>
      </c>
      <c r="B174" s="22">
        <v>0</v>
      </c>
      <c r="C174" s="22">
        <f>SIN(Wellpath!$L174)</f>
        <v>0</v>
      </c>
      <c r="D174" s="22">
        <v>0</v>
      </c>
      <c r="E174" s="20">
        <f>Model!$W$33*((drdp!B174+drdp!K174)*XYM1!$B174+(drdp!E174+drdp!N174)*XYM1!$C174+(drdp!H174+drdp!Q174)*XYM1!$D174)</f>
        <v>0</v>
      </c>
      <c r="F174" s="20">
        <f>Model!$W$33*((drdp!C174+drdp!L174)*XYM1!$B174+(drdp!F174+drdp!O174)*XYM1!$C174+(drdp!I174+drdp!R174)*XYM1!$D174)</f>
        <v>0</v>
      </c>
      <c r="G174" s="20">
        <f>Model!$W$33*((drdp!D174+drdp!M174)*XYM1!$B174+(drdp!G174+drdp!P174)*XYM1!$C174+(drdp!J174+drdp!S174)*XYM1!$D174)</f>
        <v>0</v>
      </c>
      <c r="H174" s="18">
        <f>Model!$W$33*((drdp!B174)*XYM1!$B174+(drdp!E174)*XYM1!$C174+(drdp!H174)*XYM1!$D174)</f>
        <v>0</v>
      </c>
      <c r="I174" s="18">
        <f>Model!$W$33*((drdp!C174)*XYM1!$B174+(drdp!F174)*XYM1!$C174+(drdp!I174)*XYM1!$D174)</f>
        <v>0</v>
      </c>
      <c r="J174" s="18">
        <f>Model!$W$33*((drdp!D174)*XYM1!$B174+(drdp!G174)*XYM1!$C174+(drdp!J174)*XYM1!$D174)</f>
        <v>0</v>
      </c>
      <c r="K174" s="21">
        <f>SUM(E$3:E173)+H174</f>
        <v>0.46126839275545106</v>
      </c>
      <c r="L174" s="21">
        <f>SUM(F$3:F173)+I174</f>
        <v>-0.23758447194206569</v>
      </c>
      <c r="M174" s="21">
        <f>SUM(G$3:G173)+J174</f>
        <v>0.16679485480756107</v>
      </c>
      <c r="N174" s="21"/>
      <c r="O174" s="21"/>
      <c r="P174" s="21"/>
      <c r="Q174" s="19">
        <f t="shared" si="19"/>
        <v>0.21276853015519706</v>
      </c>
      <c r="R174" s="19">
        <f t="shared" si="20"/>
        <v>5.64463813079902E-2</v>
      </c>
      <c r="S174" s="19">
        <f t="shared" si="21"/>
        <v>2.7820523590275377E-2</v>
      </c>
      <c r="T174" s="19">
        <f t="shared" si="22"/>
        <v>-0.10959020751636921</v>
      </c>
      <c r="U174" s="19">
        <f t="shared" si="23"/>
        <v>7.6937194596962508E-2</v>
      </c>
      <c r="V174" s="19">
        <f t="shared" si="24"/>
        <v>-3.9627867502107915E-2</v>
      </c>
      <c r="Y174" s="69"/>
    </row>
    <row r="175" spans="1:25" x14ac:dyDescent="0.25">
      <c r="A175" s="26">
        <f>Wellpath!E175</f>
        <v>0</v>
      </c>
      <c r="B175" s="22">
        <v>0</v>
      </c>
      <c r="C175" s="22">
        <f>SIN(Wellpath!$L175)</f>
        <v>0</v>
      </c>
      <c r="D175" s="22">
        <v>0</v>
      </c>
      <c r="E175" s="20">
        <f>Model!$W$33*((drdp!B175+drdp!K175)*XYM1!$B175+(drdp!E175+drdp!N175)*XYM1!$C175+(drdp!H175+drdp!Q175)*XYM1!$D175)</f>
        <v>0</v>
      </c>
      <c r="F175" s="20">
        <f>Model!$W$33*((drdp!C175+drdp!L175)*XYM1!$B175+(drdp!F175+drdp!O175)*XYM1!$C175+(drdp!I175+drdp!R175)*XYM1!$D175)</f>
        <v>0</v>
      </c>
      <c r="G175" s="20">
        <f>Model!$W$33*((drdp!D175+drdp!M175)*XYM1!$B175+(drdp!G175+drdp!P175)*XYM1!$C175+(drdp!J175+drdp!S175)*XYM1!$D175)</f>
        <v>0</v>
      </c>
      <c r="H175" s="18">
        <f>Model!$W$33*((drdp!B175)*XYM1!$B175+(drdp!E175)*XYM1!$C175+(drdp!H175)*XYM1!$D175)</f>
        <v>0</v>
      </c>
      <c r="I175" s="18">
        <f>Model!$W$33*((drdp!C175)*XYM1!$B175+(drdp!F175)*XYM1!$C175+(drdp!I175)*XYM1!$D175)</f>
        <v>0</v>
      </c>
      <c r="J175" s="18">
        <f>Model!$W$33*((drdp!D175)*XYM1!$B175+(drdp!G175)*XYM1!$C175+(drdp!J175)*XYM1!$D175)</f>
        <v>0</v>
      </c>
      <c r="K175" s="21">
        <f>SUM(E$3:E174)+H175</f>
        <v>0.46126839275545106</v>
      </c>
      <c r="L175" s="21">
        <f>SUM(F$3:F174)+I175</f>
        <v>-0.23758447194206569</v>
      </c>
      <c r="M175" s="21">
        <f>SUM(G$3:G174)+J175</f>
        <v>0.16679485480756107</v>
      </c>
      <c r="N175" s="21"/>
      <c r="O175" s="21"/>
      <c r="P175" s="21"/>
      <c r="Q175" s="19">
        <f t="shared" si="19"/>
        <v>0.21276853015519706</v>
      </c>
      <c r="R175" s="19">
        <f t="shared" si="20"/>
        <v>5.64463813079902E-2</v>
      </c>
      <c r="S175" s="19">
        <f t="shared" si="21"/>
        <v>2.7820523590275377E-2</v>
      </c>
      <c r="T175" s="19">
        <f t="shared" si="22"/>
        <v>-0.10959020751636921</v>
      </c>
      <c r="U175" s="19">
        <f t="shared" si="23"/>
        <v>7.6937194596962508E-2</v>
      </c>
      <c r="V175" s="19">
        <f t="shared" si="24"/>
        <v>-3.9627867502107915E-2</v>
      </c>
      <c r="Y175" s="69"/>
    </row>
    <row r="176" spans="1:25" x14ac:dyDescent="0.25">
      <c r="A176" s="26">
        <f>Wellpath!E176</f>
        <v>0</v>
      </c>
      <c r="B176" s="22">
        <v>0</v>
      </c>
      <c r="C176" s="22">
        <f>SIN(Wellpath!$L176)</f>
        <v>0</v>
      </c>
      <c r="D176" s="22">
        <v>0</v>
      </c>
      <c r="E176" s="20">
        <f>Model!$W$33*((drdp!B176+drdp!K176)*XYM1!$B176+(drdp!E176+drdp!N176)*XYM1!$C176+(drdp!H176+drdp!Q176)*XYM1!$D176)</f>
        <v>0</v>
      </c>
      <c r="F176" s="20">
        <f>Model!$W$33*((drdp!C176+drdp!L176)*XYM1!$B176+(drdp!F176+drdp!O176)*XYM1!$C176+(drdp!I176+drdp!R176)*XYM1!$D176)</f>
        <v>0</v>
      </c>
      <c r="G176" s="20">
        <f>Model!$W$33*((drdp!D176+drdp!M176)*XYM1!$B176+(drdp!G176+drdp!P176)*XYM1!$C176+(drdp!J176+drdp!S176)*XYM1!$D176)</f>
        <v>0</v>
      </c>
      <c r="H176" s="18">
        <f>Model!$W$33*((drdp!B176)*XYM1!$B176+(drdp!E176)*XYM1!$C176+(drdp!H176)*XYM1!$D176)</f>
        <v>0</v>
      </c>
      <c r="I176" s="18">
        <f>Model!$W$33*((drdp!C176)*XYM1!$B176+(drdp!F176)*XYM1!$C176+(drdp!I176)*XYM1!$D176)</f>
        <v>0</v>
      </c>
      <c r="J176" s="18">
        <f>Model!$W$33*((drdp!D176)*XYM1!$B176+(drdp!G176)*XYM1!$C176+(drdp!J176)*XYM1!$D176)</f>
        <v>0</v>
      </c>
      <c r="K176" s="21">
        <f>SUM(E$3:E175)+H176</f>
        <v>0.46126839275545106</v>
      </c>
      <c r="L176" s="21">
        <f>SUM(F$3:F175)+I176</f>
        <v>-0.23758447194206569</v>
      </c>
      <c r="M176" s="21">
        <f>SUM(G$3:G175)+J176</f>
        <v>0.16679485480756107</v>
      </c>
      <c r="N176" s="21"/>
      <c r="O176" s="21"/>
      <c r="P176" s="21"/>
      <c r="Q176" s="19">
        <f t="shared" si="19"/>
        <v>0.21276853015519706</v>
      </c>
      <c r="R176" s="19">
        <f t="shared" si="20"/>
        <v>5.64463813079902E-2</v>
      </c>
      <c r="S176" s="19">
        <f t="shared" si="21"/>
        <v>2.7820523590275377E-2</v>
      </c>
      <c r="T176" s="19">
        <f t="shared" si="22"/>
        <v>-0.10959020751636921</v>
      </c>
      <c r="U176" s="19">
        <f t="shared" si="23"/>
        <v>7.6937194596962508E-2</v>
      </c>
      <c r="V176" s="19">
        <f t="shared" si="24"/>
        <v>-3.9627867502107915E-2</v>
      </c>
      <c r="Y176" s="69"/>
    </row>
    <row r="177" spans="1:25" x14ac:dyDescent="0.25">
      <c r="A177" s="26">
        <f>Wellpath!E177</f>
        <v>0</v>
      </c>
      <c r="B177" s="22">
        <v>0</v>
      </c>
      <c r="C177" s="22">
        <f>SIN(Wellpath!$L177)</f>
        <v>0</v>
      </c>
      <c r="D177" s="22">
        <v>0</v>
      </c>
      <c r="E177" s="20">
        <f>Model!$W$33*((drdp!B177+drdp!K177)*XYM1!$B177+(drdp!E177+drdp!N177)*XYM1!$C177+(drdp!H177+drdp!Q177)*XYM1!$D177)</f>
        <v>0</v>
      </c>
      <c r="F177" s="20">
        <f>Model!$W$33*((drdp!C177+drdp!L177)*XYM1!$B177+(drdp!F177+drdp!O177)*XYM1!$C177+(drdp!I177+drdp!R177)*XYM1!$D177)</f>
        <v>0</v>
      </c>
      <c r="G177" s="20">
        <f>Model!$W$33*((drdp!D177+drdp!M177)*XYM1!$B177+(drdp!G177+drdp!P177)*XYM1!$C177+(drdp!J177+drdp!S177)*XYM1!$D177)</f>
        <v>0</v>
      </c>
      <c r="H177" s="18">
        <f>Model!$W$33*((drdp!B177)*XYM1!$B177+(drdp!E177)*XYM1!$C177+(drdp!H177)*XYM1!$D177)</f>
        <v>0</v>
      </c>
      <c r="I177" s="18">
        <f>Model!$W$33*((drdp!C177)*XYM1!$B177+(drdp!F177)*XYM1!$C177+(drdp!I177)*XYM1!$D177)</f>
        <v>0</v>
      </c>
      <c r="J177" s="18">
        <f>Model!$W$33*((drdp!D177)*XYM1!$B177+(drdp!G177)*XYM1!$C177+(drdp!J177)*XYM1!$D177)</f>
        <v>0</v>
      </c>
      <c r="K177" s="21">
        <f>SUM(E$3:E176)+H177</f>
        <v>0.46126839275545106</v>
      </c>
      <c r="L177" s="21">
        <f>SUM(F$3:F176)+I177</f>
        <v>-0.23758447194206569</v>
      </c>
      <c r="M177" s="21">
        <f>SUM(G$3:G176)+J177</f>
        <v>0.16679485480756107</v>
      </c>
      <c r="N177" s="21"/>
      <c r="O177" s="21"/>
      <c r="P177" s="21"/>
      <c r="Q177" s="19">
        <f t="shared" si="19"/>
        <v>0.21276853015519706</v>
      </c>
      <c r="R177" s="19">
        <f t="shared" si="20"/>
        <v>5.64463813079902E-2</v>
      </c>
      <c r="S177" s="19">
        <f t="shared" si="21"/>
        <v>2.7820523590275377E-2</v>
      </c>
      <c r="T177" s="19">
        <f t="shared" si="22"/>
        <v>-0.10959020751636921</v>
      </c>
      <c r="U177" s="19">
        <f t="shared" si="23"/>
        <v>7.6937194596962508E-2</v>
      </c>
      <c r="V177" s="19">
        <f t="shared" si="24"/>
        <v>-3.9627867502107915E-2</v>
      </c>
      <c r="Y177" s="69"/>
    </row>
    <row r="178" spans="1:25" x14ac:dyDescent="0.25">
      <c r="A178" s="26">
        <f>Wellpath!E178</f>
        <v>0</v>
      </c>
      <c r="B178" s="22">
        <v>0</v>
      </c>
      <c r="C178" s="22">
        <f>SIN(Wellpath!$L178)</f>
        <v>0</v>
      </c>
      <c r="D178" s="22">
        <v>0</v>
      </c>
      <c r="E178" s="20">
        <f>Model!$W$33*((drdp!B178+drdp!K178)*XYM1!$B178+(drdp!E178+drdp!N178)*XYM1!$C178+(drdp!H178+drdp!Q178)*XYM1!$D178)</f>
        <v>0</v>
      </c>
      <c r="F178" s="20">
        <f>Model!$W$33*((drdp!C178+drdp!L178)*XYM1!$B178+(drdp!F178+drdp!O178)*XYM1!$C178+(drdp!I178+drdp!R178)*XYM1!$D178)</f>
        <v>0</v>
      </c>
      <c r="G178" s="20">
        <f>Model!$W$33*((drdp!D178+drdp!M178)*XYM1!$B178+(drdp!G178+drdp!P178)*XYM1!$C178+(drdp!J178+drdp!S178)*XYM1!$D178)</f>
        <v>0</v>
      </c>
      <c r="H178" s="18">
        <f>Model!$W$33*((drdp!B178)*XYM1!$B178+(drdp!E178)*XYM1!$C178+(drdp!H178)*XYM1!$D178)</f>
        <v>0</v>
      </c>
      <c r="I178" s="18">
        <f>Model!$W$33*((drdp!C178)*XYM1!$B178+(drdp!F178)*XYM1!$C178+(drdp!I178)*XYM1!$D178)</f>
        <v>0</v>
      </c>
      <c r="J178" s="18">
        <f>Model!$W$33*((drdp!D178)*XYM1!$B178+(drdp!G178)*XYM1!$C178+(drdp!J178)*XYM1!$D178)</f>
        <v>0</v>
      </c>
      <c r="K178" s="21">
        <f>SUM(E$3:E177)+H178</f>
        <v>0.46126839275545106</v>
      </c>
      <c r="L178" s="21">
        <f>SUM(F$3:F177)+I178</f>
        <v>-0.23758447194206569</v>
      </c>
      <c r="M178" s="21">
        <f>SUM(G$3:G177)+J178</f>
        <v>0.16679485480756107</v>
      </c>
      <c r="N178" s="21"/>
      <c r="O178" s="21"/>
      <c r="P178" s="21"/>
      <c r="Q178" s="19">
        <f t="shared" si="19"/>
        <v>0.21276853015519706</v>
      </c>
      <c r="R178" s="19">
        <f t="shared" si="20"/>
        <v>5.64463813079902E-2</v>
      </c>
      <c r="S178" s="19">
        <f t="shared" si="21"/>
        <v>2.7820523590275377E-2</v>
      </c>
      <c r="T178" s="19">
        <f t="shared" si="22"/>
        <v>-0.10959020751636921</v>
      </c>
      <c r="U178" s="19">
        <f t="shared" si="23"/>
        <v>7.6937194596962508E-2</v>
      </c>
      <c r="V178" s="19">
        <f t="shared" si="24"/>
        <v>-3.9627867502107915E-2</v>
      </c>
      <c r="Y178" s="69"/>
    </row>
    <row r="179" spans="1:25" x14ac:dyDescent="0.25">
      <c r="A179" s="26">
        <f>Wellpath!E179</f>
        <v>0</v>
      </c>
      <c r="B179" s="22">
        <v>0</v>
      </c>
      <c r="C179" s="22">
        <f>SIN(Wellpath!$L179)</f>
        <v>0</v>
      </c>
      <c r="D179" s="22">
        <v>0</v>
      </c>
      <c r="E179" s="20">
        <f>Model!$W$33*((drdp!B179+drdp!K179)*XYM1!$B179+(drdp!E179+drdp!N179)*XYM1!$C179+(drdp!H179+drdp!Q179)*XYM1!$D179)</f>
        <v>0</v>
      </c>
      <c r="F179" s="20">
        <f>Model!$W$33*((drdp!C179+drdp!L179)*XYM1!$B179+(drdp!F179+drdp!O179)*XYM1!$C179+(drdp!I179+drdp!R179)*XYM1!$D179)</f>
        <v>0</v>
      </c>
      <c r="G179" s="20">
        <f>Model!$W$33*((drdp!D179+drdp!M179)*XYM1!$B179+(drdp!G179+drdp!P179)*XYM1!$C179+(drdp!J179+drdp!S179)*XYM1!$D179)</f>
        <v>0</v>
      </c>
      <c r="H179" s="18">
        <f>Model!$W$33*((drdp!B179)*XYM1!$B179+(drdp!E179)*XYM1!$C179+(drdp!H179)*XYM1!$D179)</f>
        <v>0</v>
      </c>
      <c r="I179" s="18">
        <f>Model!$W$33*((drdp!C179)*XYM1!$B179+(drdp!F179)*XYM1!$C179+(drdp!I179)*XYM1!$D179)</f>
        <v>0</v>
      </c>
      <c r="J179" s="18">
        <f>Model!$W$33*((drdp!D179)*XYM1!$B179+(drdp!G179)*XYM1!$C179+(drdp!J179)*XYM1!$D179)</f>
        <v>0</v>
      </c>
      <c r="K179" s="21">
        <f>SUM(E$3:E178)+H179</f>
        <v>0.46126839275545106</v>
      </c>
      <c r="L179" s="21">
        <f>SUM(F$3:F178)+I179</f>
        <v>-0.23758447194206569</v>
      </c>
      <c r="M179" s="21">
        <f>SUM(G$3:G178)+J179</f>
        <v>0.16679485480756107</v>
      </c>
      <c r="N179" s="21"/>
      <c r="O179" s="21"/>
      <c r="P179" s="21"/>
      <c r="Q179" s="19">
        <f t="shared" si="19"/>
        <v>0.21276853015519706</v>
      </c>
      <c r="R179" s="19">
        <f t="shared" si="20"/>
        <v>5.64463813079902E-2</v>
      </c>
      <c r="S179" s="19">
        <f t="shared" si="21"/>
        <v>2.7820523590275377E-2</v>
      </c>
      <c r="T179" s="19">
        <f t="shared" si="22"/>
        <v>-0.10959020751636921</v>
      </c>
      <c r="U179" s="19">
        <f t="shared" si="23"/>
        <v>7.6937194596962508E-2</v>
      </c>
      <c r="V179" s="19">
        <f t="shared" si="24"/>
        <v>-3.9627867502107915E-2</v>
      </c>
      <c r="Y179" s="69"/>
    </row>
    <row r="180" spans="1:25" x14ac:dyDescent="0.25">
      <c r="A180" s="26">
        <f>Wellpath!E180</f>
        <v>0</v>
      </c>
      <c r="B180" s="22">
        <v>0</v>
      </c>
      <c r="C180" s="22">
        <f>SIN(Wellpath!$L180)</f>
        <v>0</v>
      </c>
      <c r="D180" s="22">
        <v>0</v>
      </c>
      <c r="E180" s="20">
        <f>Model!$W$33*((drdp!B180+drdp!K180)*XYM1!$B180+(drdp!E180+drdp!N180)*XYM1!$C180+(drdp!H180+drdp!Q180)*XYM1!$D180)</f>
        <v>0</v>
      </c>
      <c r="F180" s="20">
        <f>Model!$W$33*((drdp!C180+drdp!L180)*XYM1!$B180+(drdp!F180+drdp!O180)*XYM1!$C180+(drdp!I180+drdp!R180)*XYM1!$D180)</f>
        <v>0</v>
      </c>
      <c r="G180" s="20">
        <f>Model!$W$33*((drdp!D180+drdp!M180)*XYM1!$B180+(drdp!G180+drdp!P180)*XYM1!$C180+(drdp!J180+drdp!S180)*XYM1!$D180)</f>
        <v>0</v>
      </c>
      <c r="H180" s="18">
        <f>Model!$W$33*((drdp!B180)*XYM1!$B180+(drdp!E180)*XYM1!$C180+(drdp!H180)*XYM1!$D180)</f>
        <v>0</v>
      </c>
      <c r="I180" s="18">
        <f>Model!$W$33*((drdp!C180)*XYM1!$B180+(drdp!F180)*XYM1!$C180+(drdp!I180)*XYM1!$D180)</f>
        <v>0</v>
      </c>
      <c r="J180" s="18">
        <f>Model!$W$33*((drdp!D180)*XYM1!$B180+(drdp!G180)*XYM1!$C180+(drdp!J180)*XYM1!$D180)</f>
        <v>0</v>
      </c>
      <c r="K180" s="21">
        <f>SUM(E$3:E179)+H180</f>
        <v>0.46126839275545106</v>
      </c>
      <c r="L180" s="21">
        <f>SUM(F$3:F179)+I180</f>
        <v>-0.23758447194206569</v>
      </c>
      <c r="M180" s="21">
        <f>SUM(G$3:G179)+J180</f>
        <v>0.16679485480756107</v>
      </c>
      <c r="N180" s="21"/>
      <c r="O180" s="21"/>
      <c r="P180" s="21"/>
      <c r="Q180" s="19">
        <f t="shared" si="19"/>
        <v>0.21276853015519706</v>
      </c>
      <c r="R180" s="19">
        <f t="shared" si="20"/>
        <v>5.64463813079902E-2</v>
      </c>
      <c r="S180" s="19">
        <f t="shared" si="21"/>
        <v>2.7820523590275377E-2</v>
      </c>
      <c r="T180" s="19">
        <f t="shared" si="22"/>
        <v>-0.10959020751636921</v>
      </c>
      <c r="U180" s="19">
        <f t="shared" si="23"/>
        <v>7.6937194596962508E-2</v>
      </c>
      <c r="V180" s="19">
        <f t="shared" si="24"/>
        <v>-3.9627867502107915E-2</v>
      </c>
      <c r="Y180" s="69"/>
    </row>
    <row r="181" spans="1:25" x14ac:dyDescent="0.25">
      <c r="A181" s="26">
        <f>Wellpath!E181</f>
        <v>0</v>
      </c>
      <c r="B181" s="22">
        <v>0</v>
      </c>
      <c r="C181" s="22">
        <f>SIN(Wellpath!$L181)</f>
        <v>0</v>
      </c>
      <c r="D181" s="22">
        <v>0</v>
      </c>
      <c r="E181" s="20">
        <f>Model!$W$33*((drdp!B181+drdp!K181)*XYM1!$B181+(drdp!E181+drdp!N181)*XYM1!$C181+(drdp!H181+drdp!Q181)*XYM1!$D181)</f>
        <v>0</v>
      </c>
      <c r="F181" s="20">
        <f>Model!$W$33*((drdp!C181+drdp!L181)*XYM1!$B181+(drdp!F181+drdp!O181)*XYM1!$C181+(drdp!I181+drdp!R181)*XYM1!$D181)</f>
        <v>0</v>
      </c>
      <c r="G181" s="20">
        <f>Model!$W$33*((drdp!D181+drdp!M181)*XYM1!$B181+(drdp!G181+drdp!P181)*XYM1!$C181+(drdp!J181+drdp!S181)*XYM1!$D181)</f>
        <v>0</v>
      </c>
      <c r="H181" s="18">
        <f>Model!$W$33*((drdp!B181)*XYM1!$B181+(drdp!E181)*XYM1!$C181+(drdp!H181)*XYM1!$D181)</f>
        <v>0</v>
      </c>
      <c r="I181" s="18">
        <f>Model!$W$33*((drdp!C181)*XYM1!$B181+(drdp!F181)*XYM1!$C181+(drdp!I181)*XYM1!$D181)</f>
        <v>0</v>
      </c>
      <c r="J181" s="18">
        <f>Model!$W$33*((drdp!D181)*XYM1!$B181+(drdp!G181)*XYM1!$C181+(drdp!J181)*XYM1!$D181)</f>
        <v>0</v>
      </c>
      <c r="K181" s="21">
        <f>SUM(E$3:E180)+H181</f>
        <v>0.46126839275545106</v>
      </c>
      <c r="L181" s="21">
        <f>SUM(F$3:F180)+I181</f>
        <v>-0.23758447194206569</v>
      </c>
      <c r="M181" s="21">
        <f>SUM(G$3:G180)+J181</f>
        <v>0.16679485480756107</v>
      </c>
      <c r="N181" s="21"/>
      <c r="O181" s="21"/>
      <c r="P181" s="21"/>
      <c r="Q181" s="19">
        <f t="shared" si="19"/>
        <v>0.21276853015519706</v>
      </c>
      <c r="R181" s="19">
        <f t="shared" si="20"/>
        <v>5.64463813079902E-2</v>
      </c>
      <c r="S181" s="19">
        <f t="shared" si="21"/>
        <v>2.7820523590275377E-2</v>
      </c>
      <c r="T181" s="19">
        <f t="shared" si="22"/>
        <v>-0.10959020751636921</v>
      </c>
      <c r="U181" s="19">
        <f t="shared" si="23"/>
        <v>7.6937194596962508E-2</v>
      </c>
      <c r="V181" s="19">
        <f t="shared" si="24"/>
        <v>-3.9627867502107915E-2</v>
      </c>
      <c r="Y181" s="69"/>
    </row>
    <row r="182" spans="1:25" x14ac:dyDescent="0.25">
      <c r="A182" s="26">
        <f>Wellpath!E182</f>
        <v>0</v>
      </c>
      <c r="B182" s="22">
        <v>0</v>
      </c>
      <c r="C182" s="22">
        <f>SIN(Wellpath!$L182)</f>
        <v>0</v>
      </c>
      <c r="D182" s="22">
        <v>0</v>
      </c>
      <c r="E182" s="20">
        <f>Model!$W$33*((drdp!B182+drdp!K182)*XYM1!$B182+(drdp!E182+drdp!N182)*XYM1!$C182+(drdp!H182+drdp!Q182)*XYM1!$D182)</f>
        <v>0</v>
      </c>
      <c r="F182" s="20">
        <f>Model!$W$33*((drdp!C182+drdp!L182)*XYM1!$B182+(drdp!F182+drdp!O182)*XYM1!$C182+(drdp!I182+drdp!R182)*XYM1!$D182)</f>
        <v>0</v>
      </c>
      <c r="G182" s="20">
        <f>Model!$W$33*((drdp!D182+drdp!M182)*XYM1!$B182+(drdp!G182+drdp!P182)*XYM1!$C182+(drdp!J182+drdp!S182)*XYM1!$D182)</f>
        <v>0</v>
      </c>
      <c r="H182" s="18">
        <f>Model!$W$33*((drdp!B182)*XYM1!$B182+(drdp!E182)*XYM1!$C182+(drdp!H182)*XYM1!$D182)</f>
        <v>0</v>
      </c>
      <c r="I182" s="18">
        <f>Model!$W$33*((drdp!C182)*XYM1!$B182+(drdp!F182)*XYM1!$C182+(drdp!I182)*XYM1!$D182)</f>
        <v>0</v>
      </c>
      <c r="J182" s="18">
        <f>Model!$W$33*((drdp!D182)*XYM1!$B182+(drdp!G182)*XYM1!$C182+(drdp!J182)*XYM1!$D182)</f>
        <v>0</v>
      </c>
      <c r="K182" s="21">
        <f>SUM(E$3:E181)+H182</f>
        <v>0.46126839275545106</v>
      </c>
      <c r="L182" s="21">
        <f>SUM(F$3:F181)+I182</f>
        <v>-0.23758447194206569</v>
      </c>
      <c r="M182" s="21">
        <f>SUM(G$3:G181)+J182</f>
        <v>0.16679485480756107</v>
      </c>
      <c r="N182" s="21"/>
      <c r="O182" s="21"/>
      <c r="P182" s="21"/>
      <c r="Q182" s="19">
        <f t="shared" si="19"/>
        <v>0.21276853015519706</v>
      </c>
      <c r="R182" s="19">
        <f t="shared" si="20"/>
        <v>5.64463813079902E-2</v>
      </c>
      <c r="S182" s="19">
        <f t="shared" si="21"/>
        <v>2.7820523590275377E-2</v>
      </c>
      <c r="T182" s="19">
        <f t="shared" si="22"/>
        <v>-0.10959020751636921</v>
      </c>
      <c r="U182" s="19">
        <f t="shared" si="23"/>
        <v>7.6937194596962508E-2</v>
      </c>
      <c r="V182" s="19">
        <f t="shared" si="24"/>
        <v>-3.9627867502107915E-2</v>
      </c>
      <c r="Y182" s="69"/>
    </row>
    <row r="183" spans="1:25" x14ac:dyDescent="0.25">
      <c r="A183" s="26">
        <f>Wellpath!E183</f>
        <v>0</v>
      </c>
      <c r="B183" s="22">
        <v>0</v>
      </c>
      <c r="C183" s="22">
        <f>SIN(Wellpath!$L183)</f>
        <v>0</v>
      </c>
      <c r="D183" s="22">
        <v>0</v>
      </c>
      <c r="E183" s="20">
        <f>Model!$W$33*((drdp!B183+drdp!K183)*XYM1!$B183+(drdp!E183+drdp!N183)*XYM1!$C183+(drdp!H183+drdp!Q183)*XYM1!$D183)</f>
        <v>0</v>
      </c>
      <c r="F183" s="20">
        <f>Model!$W$33*((drdp!C183+drdp!L183)*XYM1!$B183+(drdp!F183+drdp!O183)*XYM1!$C183+(drdp!I183+drdp!R183)*XYM1!$D183)</f>
        <v>0</v>
      </c>
      <c r="G183" s="20">
        <f>Model!$W$33*((drdp!D183+drdp!M183)*XYM1!$B183+(drdp!G183+drdp!P183)*XYM1!$C183+(drdp!J183+drdp!S183)*XYM1!$D183)</f>
        <v>0</v>
      </c>
      <c r="H183" s="18">
        <f>Model!$W$33*((drdp!B183)*XYM1!$B183+(drdp!E183)*XYM1!$C183+(drdp!H183)*XYM1!$D183)</f>
        <v>0</v>
      </c>
      <c r="I183" s="18">
        <f>Model!$W$33*((drdp!C183)*XYM1!$B183+(drdp!F183)*XYM1!$C183+(drdp!I183)*XYM1!$D183)</f>
        <v>0</v>
      </c>
      <c r="J183" s="18">
        <f>Model!$W$33*((drdp!D183)*XYM1!$B183+(drdp!G183)*XYM1!$C183+(drdp!J183)*XYM1!$D183)</f>
        <v>0</v>
      </c>
      <c r="K183" s="21">
        <f>SUM(E$3:E182)+H183</f>
        <v>0.46126839275545106</v>
      </c>
      <c r="L183" s="21">
        <f>SUM(F$3:F182)+I183</f>
        <v>-0.23758447194206569</v>
      </c>
      <c r="M183" s="21">
        <f>SUM(G$3:G182)+J183</f>
        <v>0.16679485480756107</v>
      </c>
      <c r="N183" s="21"/>
      <c r="O183" s="21"/>
      <c r="P183" s="21"/>
      <c r="Q183" s="19">
        <f t="shared" si="19"/>
        <v>0.21276853015519706</v>
      </c>
      <c r="R183" s="19">
        <f t="shared" si="20"/>
        <v>5.64463813079902E-2</v>
      </c>
      <c r="S183" s="19">
        <f t="shared" si="21"/>
        <v>2.7820523590275377E-2</v>
      </c>
      <c r="T183" s="19">
        <f t="shared" si="22"/>
        <v>-0.10959020751636921</v>
      </c>
      <c r="U183" s="19">
        <f t="shared" si="23"/>
        <v>7.6937194596962508E-2</v>
      </c>
      <c r="V183" s="19">
        <f t="shared" si="24"/>
        <v>-3.9627867502107915E-2</v>
      </c>
      <c r="Y183" s="69"/>
    </row>
    <row r="184" spans="1:25" x14ac:dyDescent="0.25">
      <c r="A184" s="26">
        <f>Wellpath!E184</f>
        <v>0</v>
      </c>
      <c r="B184" s="22">
        <v>0</v>
      </c>
      <c r="C184" s="22">
        <f>SIN(Wellpath!$L184)</f>
        <v>0</v>
      </c>
      <c r="D184" s="22">
        <v>0</v>
      </c>
      <c r="E184" s="20">
        <f>Model!$W$33*((drdp!B184+drdp!K184)*XYM1!$B184+(drdp!E184+drdp!N184)*XYM1!$C184+(drdp!H184+drdp!Q184)*XYM1!$D184)</f>
        <v>0</v>
      </c>
      <c r="F184" s="20">
        <f>Model!$W$33*((drdp!C184+drdp!L184)*XYM1!$B184+(drdp!F184+drdp!O184)*XYM1!$C184+(drdp!I184+drdp!R184)*XYM1!$D184)</f>
        <v>0</v>
      </c>
      <c r="G184" s="20">
        <f>Model!$W$33*((drdp!D184+drdp!M184)*XYM1!$B184+(drdp!G184+drdp!P184)*XYM1!$C184+(drdp!J184+drdp!S184)*XYM1!$D184)</f>
        <v>0</v>
      </c>
      <c r="H184" s="18">
        <f>Model!$W$33*((drdp!B184)*XYM1!$B184+(drdp!E184)*XYM1!$C184+(drdp!H184)*XYM1!$D184)</f>
        <v>0</v>
      </c>
      <c r="I184" s="18">
        <f>Model!$W$33*((drdp!C184)*XYM1!$B184+(drdp!F184)*XYM1!$C184+(drdp!I184)*XYM1!$D184)</f>
        <v>0</v>
      </c>
      <c r="J184" s="18">
        <f>Model!$W$33*((drdp!D184)*XYM1!$B184+(drdp!G184)*XYM1!$C184+(drdp!J184)*XYM1!$D184)</f>
        <v>0</v>
      </c>
      <c r="K184" s="21">
        <f>SUM(E$3:E183)+H184</f>
        <v>0.46126839275545106</v>
      </c>
      <c r="L184" s="21">
        <f>SUM(F$3:F183)+I184</f>
        <v>-0.23758447194206569</v>
      </c>
      <c r="M184" s="21">
        <f>SUM(G$3:G183)+J184</f>
        <v>0.16679485480756107</v>
      </c>
      <c r="N184" s="21"/>
      <c r="O184" s="21"/>
      <c r="P184" s="21"/>
      <c r="Q184" s="19">
        <f t="shared" si="19"/>
        <v>0.21276853015519706</v>
      </c>
      <c r="R184" s="19">
        <f t="shared" si="20"/>
        <v>5.64463813079902E-2</v>
      </c>
      <c r="S184" s="19">
        <f t="shared" si="21"/>
        <v>2.7820523590275377E-2</v>
      </c>
      <c r="T184" s="19">
        <f t="shared" si="22"/>
        <v>-0.10959020751636921</v>
      </c>
      <c r="U184" s="19">
        <f t="shared" si="23"/>
        <v>7.6937194596962508E-2</v>
      </c>
      <c r="V184" s="19">
        <f t="shared" si="24"/>
        <v>-3.9627867502107915E-2</v>
      </c>
      <c r="Y184" s="69"/>
    </row>
    <row r="185" spans="1:25" x14ac:dyDescent="0.25">
      <c r="A185" s="26">
        <f>Wellpath!E185</f>
        <v>0</v>
      </c>
      <c r="B185" s="22">
        <v>0</v>
      </c>
      <c r="C185" s="22">
        <f>SIN(Wellpath!$L185)</f>
        <v>0</v>
      </c>
      <c r="D185" s="22">
        <v>0</v>
      </c>
      <c r="E185" s="20">
        <f>Model!$W$33*((drdp!B185+drdp!K185)*XYM1!$B185+(drdp!E185+drdp!N185)*XYM1!$C185+(drdp!H185+drdp!Q185)*XYM1!$D185)</f>
        <v>0</v>
      </c>
      <c r="F185" s="20">
        <f>Model!$W$33*((drdp!C185+drdp!L185)*XYM1!$B185+(drdp!F185+drdp!O185)*XYM1!$C185+(drdp!I185+drdp!R185)*XYM1!$D185)</f>
        <v>0</v>
      </c>
      <c r="G185" s="20">
        <f>Model!$W$33*((drdp!D185+drdp!M185)*XYM1!$B185+(drdp!G185+drdp!P185)*XYM1!$C185+(drdp!J185+drdp!S185)*XYM1!$D185)</f>
        <v>0</v>
      </c>
      <c r="H185" s="18">
        <f>Model!$W$33*((drdp!B185)*XYM1!$B185+(drdp!E185)*XYM1!$C185+(drdp!H185)*XYM1!$D185)</f>
        <v>0</v>
      </c>
      <c r="I185" s="18">
        <f>Model!$W$33*((drdp!C185)*XYM1!$B185+(drdp!F185)*XYM1!$C185+(drdp!I185)*XYM1!$D185)</f>
        <v>0</v>
      </c>
      <c r="J185" s="18">
        <f>Model!$W$33*((drdp!D185)*XYM1!$B185+(drdp!G185)*XYM1!$C185+(drdp!J185)*XYM1!$D185)</f>
        <v>0</v>
      </c>
      <c r="K185" s="21">
        <f>SUM(E$3:E184)+H185</f>
        <v>0.46126839275545106</v>
      </c>
      <c r="L185" s="21">
        <f>SUM(F$3:F184)+I185</f>
        <v>-0.23758447194206569</v>
      </c>
      <c r="M185" s="21">
        <f>SUM(G$3:G184)+J185</f>
        <v>0.16679485480756107</v>
      </c>
      <c r="N185" s="21"/>
      <c r="O185" s="21"/>
      <c r="P185" s="21"/>
      <c r="Q185" s="19">
        <f t="shared" si="19"/>
        <v>0.21276853015519706</v>
      </c>
      <c r="R185" s="19">
        <f t="shared" si="20"/>
        <v>5.64463813079902E-2</v>
      </c>
      <c r="S185" s="19">
        <f t="shared" si="21"/>
        <v>2.7820523590275377E-2</v>
      </c>
      <c r="T185" s="19">
        <f t="shared" si="22"/>
        <v>-0.10959020751636921</v>
      </c>
      <c r="U185" s="19">
        <f t="shared" si="23"/>
        <v>7.6937194596962508E-2</v>
      </c>
      <c r="V185" s="19">
        <f t="shared" si="24"/>
        <v>-3.9627867502107915E-2</v>
      </c>
      <c r="Y185" s="69"/>
    </row>
    <row r="186" spans="1:25" x14ac:dyDescent="0.25">
      <c r="A186" s="26">
        <f>Wellpath!E186</f>
        <v>0</v>
      </c>
      <c r="B186" s="22">
        <v>0</v>
      </c>
      <c r="C186" s="22">
        <f>SIN(Wellpath!$L186)</f>
        <v>0</v>
      </c>
      <c r="D186" s="22">
        <v>0</v>
      </c>
      <c r="E186" s="20">
        <f>Model!$W$33*((drdp!B186+drdp!K186)*XYM1!$B186+(drdp!E186+drdp!N186)*XYM1!$C186+(drdp!H186+drdp!Q186)*XYM1!$D186)</f>
        <v>0</v>
      </c>
      <c r="F186" s="20">
        <f>Model!$W$33*((drdp!C186+drdp!L186)*XYM1!$B186+(drdp!F186+drdp!O186)*XYM1!$C186+(drdp!I186+drdp!R186)*XYM1!$D186)</f>
        <v>0</v>
      </c>
      <c r="G186" s="20">
        <f>Model!$W$33*((drdp!D186+drdp!M186)*XYM1!$B186+(drdp!G186+drdp!P186)*XYM1!$C186+(drdp!J186+drdp!S186)*XYM1!$D186)</f>
        <v>0</v>
      </c>
      <c r="H186" s="18">
        <f>Model!$W$33*((drdp!B186)*XYM1!$B186+(drdp!E186)*XYM1!$C186+(drdp!H186)*XYM1!$D186)</f>
        <v>0</v>
      </c>
      <c r="I186" s="18">
        <f>Model!$W$33*((drdp!C186)*XYM1!$B186+(drdp!F186)*XYM1!$C186+(drdp!I186)*XYM1!$D186)</f>
        <v>0</v>
      </c>
      <c r="J186" s="18">
        <f>Model!$W$33*((drdp!D186)*XYM1!$B186+(drdp!G186)*XYM1!$C186+(drdp!J186)*XYM1!$D186)</f>
        <v>0</v>
      </c>
      <c r="K186" s="21">
        <f>SUM(E$3:E185)+H186</f>
        <v>0.46126839275545106</v>
      </c>
      <c r="L186" s="21">
        <f>SUM(F$3:F185)+I186</f>
        <v>-0.23758447194206569</v>
      </c>
      <c r="M186" s="21">
        <f>SUM(G$3:G185)+J186</f>
        <v>0.16679485480756107</v>
      </c>
      <c r="N186" s="21"/>
      <c r="O186" s="21"/>
      <c r="P186" s="21"/>
      <c r="Q186" s="19">
        <f t="shared" si="19"/>
        <v>0.21276853015519706</v>
      </c>
      <c r="R186" s="19">
        <f t="shared" si="20"/>
        <v>5.64463813079902E-2</v>
      </c>
      <c r="S186" s="19">
        <f t="shared" si="21"/>
        <v>2.7820523590275377E-2</v>
      </c>
      <c r="T186" s="19">
        <f t="shared" si="22"/>
        <v>-0.10959020751636921</v>
      </c>
      <c r="U186" s="19">
        <f t="shared" si="23"/>
        <v>7.6937194596962508E-2</v>
      </c>
      <c r="V186" s="19">
        <f t="shared" si="24"/>
        <v>-3.9627867502107915E-2</v>
      </c>
      <c r="Y186" s="69"/>
    </row>
    <row r="187" spans="1:25" x14ac:dyDescent="0.25">
      <c r="A187" s="26">
        <f>Wellpath!E187</f>
        <v>0</v>
      </c>
      <c r="B187" s="22">
        <v>0</v>
      </c>
      <c r="C187" s="22">
        <f>SIN(Wellpath!$L187)</f>
        <v>0</v>
      </c>
      <c r="D187" s="22">
        <v>0</v>
      </c>
      <c r="E187" s="20">
        <f>Model!$W$33*((drdp!B187+drdp!K187)*XYM1!$B187+(drdp!E187+drdp!N187)*XYM1!$C187+(drdp!H187+drdp!Q187)*XYM1!$D187)</f>
        <v>0</v>
      </c>
      <c r="F187" s="20">
        <f>Model!$W$33*((drdp!C187+drdp!L187)*XYM1!$B187+(drdp!F187+drdp!O187)*XYM1!$C187+(drdp!I187+drdp!R187)*XYM1!$D187)</f>
        <v>0</v>
      </c>
      <c r="G187" s="20">
        <f>Model!$W$33*((drdp!D187+drdp!M187)*XYM1!$B187+(drdp!G187+drdp!P187)*XYM1!$C187+(drdp!J187+drdp!S187)*XYM1!$D187)</f>
        <v>0</v>
      </c>
      <c r="H187" s="18">
        <f>Model!$W$33*((drdp!B187)*XYM1!$B187+(drdp!E187)*XYM1!$C187+(drdp!H187)*XYM1!$D187)</f>
        <v>0</v>
      </c>
      <c r="I187" s="18">
        <f>Model!$W$33*((drdp!C187)*XYM1!$B187+(drdp!F187)*XYM1!$C187+(drdp!I187)*XYM1!$D187)</f>
        <v>0</v>
      </c>
      <c r="J187" s="18">
        <f>Model!$W$33*((drdp!D187)*XYM1!$B187+(drdp!G187)*XYM1!$C187+(drdp!J187)*XYM1!$D187)</f>
        <v>0</v>
      </c>
      <c r="K187" s="21">
        <f>SUM(E$3:E186)+H187</f>
        <v>0.46126839275545106</v>
      </c>
      <c r="L187" s="21">
        <f>SUM(F$3:F186)+I187</f>
        <v>-0.23758447194206569</v>
      </c>
      <c r="M187" s="21">
        <f>SUM(G$3:G186)+J187</f>
        <v>0.16679485480756107</v>
      </c>
      <c r="N187" s="21"/>
      <c r="O187" s="21"/>
      <c r="P187" s="21"/>
      <c r="Q187" s="19">
        <f t="shared" si="19"/>
        <v>0.21276853015519706</v>
      </c>
      <c r="R187" s="19">
        <f t="shared" si="20"/>
        <v>5.64463813079902E-2</v>
      </c>
      <c r="S187" s="19">
        <f t="shared" si="21"/>
        <v>2.7820523590275377E-2</v>
      </c>
      <c r="T187" s="19">
        <f t="shared" si="22"/>
        <v>-0.10959020751636921</v>
      </c>
      <c r="U187" s="19">
        <f t="shared" si="23"/>
        <v>7.6937194596962508E-2</v>
      </c>
      <c r="V187" s="19">
        <f t="shared" si="24"/>
        <v>-3.9627867502107915E-2</v>
      </c>
      <c r="Y187" s="69"/>
    </row>
    <row r="188" spans="1:25" x14ac:dyDescent="0.25">
      <c r="A188" s="26">
        <f>Wellpath!E188</f>
        <v>0</v>
      </c>
      <c r="B188" s="22">
        <v>0</v>
      </c>
      <c r="C188" s="22">
        <f>SIN(Wellpath!$L188)</f>
        <v>0</v>
      </c>
      <c r="D188" s="22">
        <v>0</v>
      </c>
      <c r="E188" s="20">
        <f>Model!$W$33*((drdp!B188+drdp!K188)*XYM1!$B188+(drdp!E188+drdp!N188)*XYM1!$C188+(drdp!H188+drdp!Q188)*XYM1!$D188)</f>
        <v>0</v>
      </c>
      <c r="F188" s="20">
        <f>Model!$W$33*((drdp!C188+drdp!L188)*XYM1!$B188+(drdp!F188+drdp!O188)*XYM1!$C188+(drdp!I188+drdp!R188)*XYM1!$D188)</f>
        <v>0</v>
      </c>
      <c r="G188" s="20">
        <f>Model!$W$33*((drdp!D188+drdp!M188)*XYM1!$B188+(drdp!G188+drdp!P188)*XYM1!$C188+(drdp!J188+drdp!S188)*XYM1!$D188)</f>
        <v>0</v>
      </c>
      <c r="H188" s="18">
        <f>Model!$W$33*((drdp!B188)*XYM1!$B188+(drdp!E188)*XYM1!$C188+(drdp!H188)*XYM1!$D188)</f>
        <v>0</v>
      </c>
      <c r="I188" s="18">
        <f>Model!$W$33*((drdp!C188)*XYM1!$B188+(drdp!F188)*XYM1!$C188+(drdp!I188)*XYM1!$D188)</f>
        <v>0</v>
      </c>
      <c r="J188" s="18">
        <f>Model!$W$33*((drdp!D188)*XYM1!$B188+(drdp!G188)*XYM1!$C188+(drdp!J188)*XYM1!$D188)</f>
        <v>0</v>
      </c>
      <c r="K188" s="21">
        <f>SUM(E$3:E187)+H188</f>
        <v>0.46126839275545106</v>
      </c>
      <c r="L188" s="21">
        <f>SUM(F$3:F187)+I188</f>
        <v>-0.23758447194206569</v>
      </c>
      <c r="M188" s="21">
        <f>SUM(G$3:G187)+J188</f>
        <v>0.16679485480756107</v>
      </c>
      <c r="N188" s="21"/>
      <c r="O188" s="21"/>
      <c r="P188" s="21"/>
      <c r="Q188" s="19">
        <f t="shared" si="19"/>
        <v>0.21276853015519706</v>
      </c>
      <c r="R188" s="19">
        <f t="shared" si="20"/>
        <v>5.64463813079902E-2</v>
      </c>
      <c r="S188" s="19">
        <f t="shared" si="21"/>
        <v>2.7820523590275377E-2</v>
      </c>
      <c r="T188" s="19">
        <f t="shared" si="22"/>
        <v>-0.10959020751636921</v>
      </c>
      <c r="U188" s="19">
        <f t="shared" si="23"/>
        <v>7.6937194596962508E-2</v>
      </c>
      <c r="V188" s="19">
        <f t="shared" si="24"/>
        <v>-3.9627867502107915E-2</v>
      </c>
      <c r="Y188" s="69"/>
    </row>
    <row r="189" spans="1:25" x14ac:dyDescent="0.25">
      <c r="A189" s="26">
        <f>Wellpath!E189</f>
        <v>0</v>
      </c>
      <c r="B189" s="22">
        <v>0</v>
      </c>
      <c r="C189" s="22">
        <f>SIN(Wellpath!$L189)</f>
        <v>0</v>
      </c>
      <c r="D189" s="22">
        <v>0</v>
      </c>
      <c r="E189" s="20">
        <f>Model!$W$33*((drdp!B189+drdp!K189)*XYM1!$B189+(drdp!E189+drdp!N189)*XYM1!$C189+(drdp!H189+drdp!Q189)*XYM1!$D189)</f>
        <v>0</v>
      </c>
      <c r="F189" s="20">
        <f>Model!$W$33*((drdp!C189+drdp!L189)*XYM1!$B189+(drdp!F189+drdp!O189)*XYM1!$C189+(drdp!I189+drdp!R189)*XYM1!$D189)</f>
        <v>0</v>
      </c>
      <c r="G189" s="20">
        <f>Model!$W$33*((drdp!D189+drdp!M189)*XYM1!$B189+(drdp!G189+drdp!P189)*XYM1!$C189+(drdp!J189+drdp!S189)*XYM1!$D189)</f>
        <v>0</v>
      </c>
      <c r="H189" s="18">
        <f>Model!$W$33*((drdp!B189)*XYM1!$B189+(drdp!E189)*XYM1!$C189+(drdp!H189)*XYM1!$D189)</f>
        <v>0</v>
      </c>
      <c r="I189" s="18">
        <f>Model!$W$33*((drdp!C189)*XYM1!$B189+(drdp!F189)*XYM1!$C189+(drdp!I189)*XYM1!$D189)</f>
        <v>0</v>
      </c>
      <c r="J189" s="18">
        <f>Model!$W$33*((drdp!D189)*XYM1!$B189+(drdp!G189)*XYM1!$C189+(drdp!J189)*XYM1!$D189)</f>
        <v>0</v>
      </c>
      <c r="K189" s="21">
        <f>SUM(E$3:E188)+H189</f>
        <v>0.46126839275545106</v>
      </c>
      <c r="L189" s="21">
        <f>SUM(F$3:F188)+I189</f>
        <v>-0.23758447194206569</v>
      </c>
      <c r="M189" s="21">
        <f>SUM(G$3:G188)+J189</f>
        <v>0.16679485480756107</v>
      </c>
      <c r="N189" s="21"/>
      <c r="O189" s="21"/>
      <c r="P189" s="21"/>
      <c r="Q189" s="19">
        <f t="shared" si="19"/>
        <v>0.21276853015519706</v>
      </c>
      <c r="R189" s="19">
        <f t="shared" si="20"/>
        <v>5.64463813079902E-2</v>
      </c>
      <c r="S189" s="19">
        <f t="shared" si="21"/>
        <v>2.7820523590275377E-2</v>
      </c>
      <c r="T189" s="19">
        <f t="shared" si="22"/>
        <v>-0.10959020751636921</v>
      </c>
      <c r="U189" s="19">
        <f t="shared" si="23"/>
        <v>7.6937194596962508E-2</v>
      </c>
      <c r="V189" s="19">
        <f t="shared" si="24"/>
        <v>-3.9627867502107915E-2</v>
      </c>
      <c r="Y189" s="69"/>
    </row>
    <row r="190" spans="1:25" x14ac:dyDescent="0.25">
      <c r="A190" s="26">
        <f>Wellpath!E190</f>
        <v>0</v>
      </c>
      <c r="B190" s="22">
        <v>0</v>
      </c>
      <c r="C190" s="22">
        <f>SIN(Wellpath!$L190)</f>
        <v>0</v>
      </c>
      <c r="D190" s="22">
        <v>0</v>
      </c>
      <c r="E190" s="20">
        <f>Model!$W$33*((drdp!B190+drdp!K190)*XYM1!$B190+(drdp!E190+drdp!N190)*XYM1!$C190+(drdp!H190+drdp!Q190)*XYM1!$D190)</f>
        <v>0</v>
      </c>
      <c r="F190" s="20">
        <f>Model!$W$33*((drdp!C190+drdp!L190)*XYM1!$B190+(drdp!F190+drdp!O190)*XYM1!$C190+(drdp!I190+drdp!R190)*XYM1!$D190)</f>
        <v>0</v>
      </c>
      <c r="G190" s="20">
        <f>Model!$W$33*((drdp!D190+drdp!M190)*XYM1!$B190+(drdp!G190+drdp!P190)*XYM1!$C190+(drdp!J190+drdp!S190)*XYM1!$D190)</f>
        <v>0</v>
      </c>
      <c r="H190" s="18">
        <f>Model!$W$33*((drdp!B190)*XYM1!$B190+(drdp!E190)*XYM1!$C190+(drdp!H190)*XYM1!$D190)</f>
        <v>0</v>
      </c>
      <c r="I190" s="18">
        <f>Model!$W$33*((drdp!C190)*XYM1!$B190+(drdp!F190)*XYM1!$C190+(drdp!I190)*XYM1!$D190)</f>
        <v>0</v>
      </c>
      <c r="J190" s="18">
        <f>Model!$W$33*((drdp!D190)*XYM1!$B190+(drdp!G190)*XYM1!$C190+(drdp!J190)*XYM1!$D190)</f>
        <v>0</v>
      </c>
      <c r="K190" s="21">
        <f>SUM(E$3:E189)+H190</f>
        <v>0.46126839275545106</v>
      </c>
      <c r="L190" s="21">
        <f>SUM(F$3:F189)+I190</f>
        <v>-0.23758447194206569</v>
      </c>
      <c r="M190" s="21">
        <f>SUM(G$3:G189)+J190</f>
        <v>0.16679485480756107</v>
      </c>
      <c r="N190" s="21"/>
      <c r="O190" s="21"/>
      <c r="P190" s="21"/>
      <c r="Q190" s="19">
        <f t="shared" si="19"/>
        <v>0.21276853015519706</v>
      </c>
      <c r="R190" s="19">
        <f t="shared" si="20"/>
        <v>5.64463813079902E-2</v>
      </c>
      <c r="S190" s="19">
        <f t="shared" si="21"/>
        <v>2.7820523590275377E-2</v>
      </c>
      <c r="T190" s="19">
        <f t="shared" si="22"/>
        <v>-0.10959020751636921</v>
      </c>
      <c r="U190" s="19">
        <f t="shared" si="23"/>
        <v>7.6937194596962508E-2</v>
      </c>
      <c r="V190" s="19">
        <f t="shared" si="24"/>
        <v>-3.9627867502107915E-2</v>
      </c>
      <c r="Y190" s="69"/>
    </row>
    <row r="191" spans="1:25" x14ac:dyDescent="0.25">
      <c r="A191" s="26">
        <f>Wellpath!E191</f>
        <v>0</v>
      </c>
      <c r="B191" s="22">
        <v>0</v>
      </c>
      <c r="C191" s="22">
        <f>SIN(Wellpath!$L191)</f>
        <v>0</v>
      </c>
      <c r="D191" s="22">
        <v>0</v>
      </c>
      <c r="E191" s="20">
        <f>Model!$W$33*((drdp!B191+drdp!K191)*XYM1!$B191+(drdp!E191+drdp!N191)*XYM1!$C191+(drdp!H191+drdp!Q191)*XYM1!$D191)</f>
        <v>0</v>
      </c>
      <c r="F191" s="20">
        <f>Model!$W$33*((drdp!C191+drdp!L191)*XYM1!$B191+(drdp!F191+drdp!O191)*XYM1!$C191+(drdp!I191+drdp!R191)*XYM1!$D191)</f>
        <v>0</v>
      </c>
      <c r="G191" s="20">
        <f>Model!$W$33*((drdp!D191+drdp!M191)*XYM1!$B191+(drdp!G191+drdp!P191)*XYM1!$C191+(drdp!J191+drdp!S191)*XYM1!$D191)</f>
        <v>0</v>
      </c>
      <c r="H191" s="18">
        <f>Model!$W$33*((drdp!B191)*XYM1!$B191+(drdp!E191)*XYM1!$C191+(drdp!H191)*XYM1!$D191)</f>
        <v>0</v>
      </c>
      <c r="I191" s="18">
        <f>Model!$W$33*((drdp!C191)*XYM1!$B191+(drdp!F191)*XYM1!$C191+(drdp!I191)*XYM1!$D191)</f>
        <v>0</v>
      </c>
      <c r="J191" s="18">
        <f>Model!$W$33*((drdp!D191)*XYM1!$B191+(drdp!G191)*XYM1!$C191+(drdp!J191)*XYM1!$D191)</f>
        <v>0</v>
      </c>
      <c r="K191" s="21">
        <f>SUM(E$3:E190)+H191</f>
        <v>0.46126839275545106</v>
      </c>
      <c r="L191" s="21">
        <f>SUM(F$3:F190)+I191</f>
        <v>-0.23758447194206569</v>
      </c>
      <c r="M191" s="21">
        <f>SUM(G$3:G190)+J191</f>
        <v>0.16679485480756107</v>
      </c>
      <c r="N191" s="21"/>
      <c r="O191" s="21"/>
      <c r="P191" s="21"/>
      <c r="Q191" s="19">
        <f t="shared" si="19"/>
        <v>0.21276853015519706</v>
      </c>
      <c r="R191" s="19">
        <f t="shared" si="20"/>
        <v>5.64463813079902E-2</v>
      </c>
      <c r="S191" s="19">
        <f t="shared" si="21"/>
        <v>2.7820523590275377E-2</v>
      </c>
      <c r="T191" s="19">
        <f t="shared" si="22"/>
        <v>-0.10959020751636921</v>
      </c>
      <c r="U191" s="19">
        <f t="shared" si="23"/>
        <v>7.6937194596962508E-2</v>
      </c>
      <c r="V191" s="19">
        <f t="shared" si="24"/>
        <v>-3.9627867502107915E-2</v>
      </c>
      <c r="Y191" s="69"/>
    </row>
    <row r="192" spans="1:25" x14ac:dyDescent="0.25">
      <c r="A192" s="26">
        <f>Wellpath!E192</f>
        <v>0</v>
      </c>
      <c r="B192" s="22">
        <v>0</v>
      </c>
      <c r="C192" s="22">
        <f>SIN(Wellpath!$L192)</f>
        <v>0</v>
      </c>
      <c r="D192" s="22">
        <v>0</v>
      </c>
      <c r="E192" s="20">
        <f>Model!$W$33*((drdp!B192+drdp!K192)*XYM1!$B192+(drdp!E192+drdp!N192)*XYM1!$C192+(drdp!H192+drdp!Q192)*XYM1!$D192)</f>
        <v>0</v>
      </c>
      <c r="F192" s="20">
        <f>Model!$W$33*((drdp!C192+drdp!L192)*XYM1!$B192+(drdp!F192+drdp!O192)*XYM1!$C192+(drdp!I192+drdp!R192)*XYM1!$D192)</f>
        <v>0</v>
      </c>
      <c r="G192" s="20">
        <f>Model!$W$33*((drdp!D192+drdp!M192)*XYM1!$B192+(drdp!G192+drdp!P192)*XYM1!$C192+(drdp!J192+drdp!S192)*XYM1!$D192)</f>
        <v>0</v>
      </c>
      <c r="H192" s="18">
        <f>Model!$W$33*((drdp!B192)*XYM1!$B192+(drdp!E192)*XYM1!$C192+(drdp!H192)*XYM1!$D192)</f>
        <v>0</v>
      </c>
      <c r="I192" s="18">
        <f>Model!$W$33*((drdp!C192)*XYM1!$B192+(drdp!F192)*XYM1!$C192+(drdp!I192)*XYM1!$D192)</f>
        <v>0</v>
      </c>
      <c r="J192" s="18">
        <f>Model!$W$33*((drdp!D192)*XYM1!$B192+(drdp!G192)*XYM1!$C192+(drdp!J192)*XYM1!$D192)</f>
        <v>0</v>
      </c>
      <c r="K192" s="21">
        <f>SUM(E$3:E191)+H192</f>
        <v>0.46126839275545106</v>
      </c>
      <c r="L192" s="21">
        <f>SUM(F$3:F191)+I192</f>
        <v>-0.23758447194206569</v>
      </c>
      <c r="M192" s="21">
        <f>SUM(G$3:G191)+J192</f>
        <v>0.16679485480756107</v>
      </c>
      <c r="N192" s="21"/>
      <c r="O192" s="21"/>
      <c r="P192" s="21"/>
      <c r="Q192" s="19">
        <f t="shared" si="19"/>
        <v>0.21276853015519706</v>
      </c>
      <c r="R192" s="19">
        <f t="shared" si="20"/>
        <v>5.64463813079902E-2</v>
      </c>
      <c r="S192" s="19">
        <f t="shared" si="21"/>
        <v>2.7820523590275377E-2</v>
      </c>
      <c r="T192" s="19">
        <f t="shared" si="22"/>
        <v>-0.10959020751636921</v>
      </c>
      <c r="U192" s="19">
        <f t="shared" si="23"/>
        <v>7.6937194596962508E-2</v>
      </c>
      <c r="V192" s="19">
        <f t="shared" si="24"/>
        <v>-3.9627867502107915E-2</v>
      </c>
      <c r="Y192" s="69"/>
    </row>
    <row r="193" spans="1:25" x14ac:dyDescent="0.25">
      <c r="A193" s="26">
        <f>Wellpath!E193</f>
        <v>0</v>
      </c>
      <c r="B193" s="22">
        <v>0</v>
      </c>
      <c r="C193" s="22">
        <f>SIN(Wellpath!$L193)</f>
        <v>0</v>
      </c>
      <c r="D193" s="22">
        <v>0</v>
      </c>
      <c r="E193" s="20">
        <f>Model!$W$33*((drdp!B193+drdp!K193)*XYM1!$B193+(drdp!E193+drdp!N193)*XYM1!$C193+(drdp!H193+drdp!Q193)*XYM1!$D193)</f>
        <v>0</v>
      </c>
      <c r="F193" s="20">
        <f>Model!$W$33*((drdp!C193+drdp!L193)*XYM1!$B193+(drdp!F193+drdp!O193)*XYM1!$C193+(drdp!I193+drdp!R193)*XYM1!$D193)</f>
        <v>0</v>
      </c>
      <c r="G193" s="20">
        <f>Model!$W$33*((drdp!D193+drdp!M193)*XYM1!$B193+(drdp!G193+drdp!P193)*XYM1!$C193+(drdp!J193+drdp!S193)*XYM1!$D193)</f>
        <v>0</v>
      </c>
      <c r="H193" s="18">
        <f>Model!$W$33*((drdp!B193)*XYM1!$B193+(drdp!E193)*XYM1!$C193+(drdp!H193)*XYM1!$D193)</f>
        <v>0</v>
      </c>
      <c r="I193" s="18">
        <f>Model!$W$33*((drdp!C193)*XYM1!$B193+(drdp!F193)*XYM1!$C193+(drdp!I193)*XYM1!$D193)</f>
        <v>0</v>
      </c>
      <c r="J193" s="18">
        <f>Model!$W$33*((drdp!D193)*XYM1!$B193+(drdp!G193)*XYM1!$C193+(drdp!J193)*XYM1!$D193)</f>
        <v>0</v>
      </c>
      <c r="K193" s="21">
        <f>SUM(E$3:E192)+H193</f>
        <v>0.46126839275545106</v>
      </c>
      <c r="L193" s="21">
        <f>SUM(F$3:F192)+I193</f>
        <v>-0.23758447194206569</v>
      </c>
      <c r="M193" s="21">
        <f>SUM(G$3:G192)+J193</f>
        <v>0.16679485480756107</v>
      </c>
      <c r="N193" s="21"/>
      <c r="O193" s="21"/>
      <c r="P193" s="21"/>
      <c r="Q193" s="19">
        <f t="shared" si="19"/>
        <v>0.21276853015519706</v>
      </c>
      <c r="R193" s="19">
        <f t="shared" si="20"/>
        <v>5.64463813079902E-2</v>
      </c>
      <c r="S193" s="19">
        <f t="shared" si="21"/>
        <v>2.7820523590275377E-2</v>
      </c>
      <c r="T193" s="19">
        <f t="shared" si="22"/>
        <v>-0.10959020751636921</v>
      </c>
      <c r="U193" s="19">
        <f t="shared" si="23"/>
        <v>7.6937194596962508E-2</v>
      </c>
      <c r="V193" s="19">
        <f t="shared" si="24"/>
        <v>-3.9627867502107915E-2</v>
      </c>
      <c r="Y193" s="69"/>
    </row>
    <row r="194" spans="1:25" x14ac:dyDescent="0.25">
      <c r="A194" s="26">
        <f>Wellpath!E194</f>
        <v>0</v>
      </c>
      <c r="B194" s="22">
        <v>0</v>
      </c>
      <c r="C194" s="22">
        <f>SIN(Wellpath!$L194)</f>
        <v>0</v>
      </c>
      <c r="D194" s="22">
        <v>0</v>
      </c>
      <c r="E194" s="20">
        <f>Model!$W$33*((drdp!B194+drdp!K194)*XYM1!$B194+(drdp!E194+drdp!N194)*XYM1!$C194+(drdp!H194+drdp!Q194)*XYM1!$D194)</f>
        <v>0</v>
      </c>
      <c r="F194" s="20">
        <f>Model!$W$33*((drdp!C194+drdp!L194)*XYM1!$B194+(drdp!F194+drdp!O194)*XYM1!$C194+(drdp!I194+drdp!R194)*XYM1!$D194)</f>
        <v>0</v>
      </c>
      <c r="G194" s="20">
        <f>Model!$W$33*((drdp!D194+drdp!M194)*XYM1!$B194+(drdp!G194+drdp!P194)*XYM1!$C194+(drdp!J194+drdp!S194)*XYM1!$D194)</f>
        <v>0</v>
      </c>
      <c r="H194" s="18">
        <f>Model!$W$33*((drdp!B194)*XYM1!$B194+(drdp!E194)*XYM1!$C194+(drdp!H194)*XYM1!$D194)</f>
        <v>0</v>
      </c>
      <c r="I194" s="18">
        <f>Model!$W$33*((drdp!C194)*XYM1!$B194+(drdp!F194)*XYM1!$C194+(drdp!I194)*XYM1!$D194)</f>
        <v>0</v>
      </c>
      <c r="J194" s="18">
        <f>Model!$W$33*((drdp!D194)*XYM1!$B194+(drdp!G194)*XYM1!$C194+(drdp!J194)*XYM1!$D194)</f>
        <v>0</v>
      </c>
      <c r="K194" s="21">
        <f>SUM(E$3:E193)+H194</f>
        <v>0.46126839275545106</v>
      </c>
      <c r="L194" s="21">
        <f>SUM(F$3:F193)+I194</f>
        <v>-0.23758447194206569</v>
      </c>
      <c r="M194" s="21">
        <f>SUM(G$3:G193)+J194</f>
        <v>0.16679485480756107</v>
      </c>
      <c r="N194" s="21"/>
      <c r="O194" s="21"/>
      <c r="P194" s="21"/>
      <c r="Q194" s="19">
        <f t="shared" si="19"/>
        <v>0.21276853015519706</v>
      </c>
      <c r="R194" s="19">
        <f t="shared" si="20"/>
        <v>5.64463813079902E-2</v>
      </c>
      <c r="S194" s="19">
        <f t="shared" si="21"/>
        <v>2.7820523590275377E-2</v>
      </c>
      <c r="T194" s="19">
        <f t="shared" si="22"/>
        <v>-0.10959020751636921</v>
      </c>
      <c r="U194" s="19">
        <f t="shared" si="23"/>
        <v>7.6937194596962508E-2</v>
      </c>
      <c r="V194" s="19">
        <f t="shared" si="24"/>
        <v>-3.9627867502107915E-2</v>
      </c>
      <c r="Y194" s="69"/>
    </row>
    <row r="195" spans="1:25" x14ac:dyDescent="0.25">
      <c r="A195" s="26">
        <f>Wellpath!E195</f>
        <v>0</v>
      </c>
      <c r="B195" s="22">
        <v>0</v>
      </c>
      <c r="C195" s="22">
        <f>SIN(Wellpath!$L195)</f>
        <v>0</v>
      </c>
      <c r="D195" s="22">
        <v>0</v>
      </c>
      <c r="E195" s="20">
        <f>Model!$W$33*((drdp!B195+drdp!K195)*XYM1!$B195+(drdp!E195+drdp!N195)*XYM1!$C195+(drdp!H195+drdp!Q195)*XYM1!$D195)</f>
        <v>0</v>
      </c>
      <c r="F195" s="20">
        <f>Model!$W$33*((drdp!C195+drdp!L195)*XYM1!$B195+(drdp!F195+drdp!O195)*XYM1!$C195+(drdp!I195+drdp!R195)*XYM1!$D195)</f>
        <v>0</v>
      </c>
      <c r="G195" s="20">
        <f>Model!$W$33*((drdp!D195+drdp!M195)*XYM1!$B195+(drdp!G195+drdp!P195)*XYM1!$C195+(drdp!J195+drdp!S195)*XYM1!$D195)</f>
        <v>0</v>
      </c>
      <c r="H195" s="18">
        <f>Model!$W$33*((drdp!B195)*XYM1!$B195+(drdp!E195)*XYM1!$C195+(drdp!H195)*XYM1!$D195)</f>
        <v>0</v>
      </c>
      <c r="I195" s="18">
        <f>Model!$W$33*((drdp!C195)*XYM1!$B195+(drdp!F195)*XYM1!$C195+(drdp!I195)*XYM1!$D195)</f>
        <v>0</v>
      </c>
      <c r="J195" s="18">
        <f>Model!$W$33*((drdp!D195)*XYM1!$B195+(drdp!G195)*XYM1!$C195+(drdp!J195)*XYM1!$D195)</f>
        <v>0</v>
      </c>
      <c r="K195" s="21">
        <f>SUM(E$3:E194)+H195</f>
        <v>0.46126839275545106</v>
      </c>
      <c r="L195" s="21">
        <f>SUM(F$3:F194)+I195</f>
        <v>-0.23758447194206569</v>
      </c>
      <c r="M195" s="21">
        <f>SUM(G$3:G194)+J195</f>
        <v>0.16679485480756107</v>
      </c>
      <c r="N195" s="21"/>
      <c r="O195" s="21"/>
      <c r="P195" s="21"/>
      <c r="Q195" s="19">
        <f t="shared" si="19"/>
        <v>0.21276853015519706</v>
      </c>
      <c r="R195" s="19">
        <f t="shared" si="20"/>
        <v>5.64463813079902E-2</v>
      </c>
      <c r="S195" s="19">
        <f t="shared" si="21"/>
        <v>2.7820523590275377E-2</v>
      </c>
      <c r="T195" s="19">
        <f t="shared" si="22"/>
        <v>-0.10959020751636921</v>
      </c>
      <c r="U195" s="19">
        <f t="shared" si="23"/>
        <v>7.6937194596962508E-2</v>
      </c>
      <c r="V195" s="19">
        <f t="shared" si="24"/>
        <v>-3.9627867502107915E-2</v>
      </c>
      <c r="Y195" s="69"/>
    </row>
    <row r="196" spans="1:25" x14ac:dyDescent="0.25">
      <c r="A196" s="26">
        <f>Wellpath!E196</f>
        <v>0</v>
      </c>
      <c r="B196" s="22">
        <v>0</v>
      </c>
      <c r="C196" s="22">
        <f>SIN(Wellpath!$L196)</f>
        <v>0</v>
      </c>
      <c r="D196" s="22">
        <v>0</v>
      </c>
      <c r="E196" s="20">
        <f>Model!$W$33*((drdp!B196+drdp!K196)*XYM1!$B196+(drdp!E196+drdp!N196)*XYM1!$C196+(drdp!H196+drdp!Q196)*XYM1!$D196)</f>
        <v>0</v>
      </c>
      <c r="F196" s="20">
        <f>Model!$W$33*((drdp!C196+drdp!L196)*XYM1!$B196+(drdp!F196+drdp!O196)*XYM1!$C196+(drdp!I196+drdp!R196)*XYM1!$D196)</f>
        <v>0</v>
      </c>
      <c r="G196" s="20">
        <f>Model!$W$33*((drdp!D196+drdp!M196)*XYM1!$B196+(drdp!G196+drdp!P196)*XYM1!$C196+(drdp!J196+drdp!S196)*XYM1!$D196)</f>
        <v>0</v>
      </c>
      <c r="H196" s="18">
        <f>Model!$W$33*((drdp!B196)*XYM1!$B196+(drdp!E196)*XYM1!$C196+(drdp!H196)*XYM1!$D196)</f>
        <v>0</v>
      </c>
      <c r="I196" s="18">
        <f>Model!$W$33*((drdp!C196)*XYM1!$B196+(drdp!F196)*XYM1!$C196+(drdp!I196)*XYM1!$D196)</f>
        <v>0</v>
      </c>
      <c r="J196" s="18">
        <f>Model!$W$33*((drdp!D196)*XYM1!$B196+(drdp!G196)*XYM1!$C196+(drdp!J196)*XYM1!$D196)</f>
        <v>0</v>
      </c>
      <c r="K196" s="21">
        <f>SUM(E$3:E195)+H196</f>
        <v>0.46126839275545106</v>
      </c>
      <c r="L196" s="21">
        <f>SUM(F$3:F195)+I196</f>
        <v>-0.23758447194206569</v>
      </c>
      <c r="M196" s="21">
        <f>SUM(G$3:G195)+J196</f>
        <v>0.16679485480756107</v>
      </c>
      <c r="N196" s="21"/>
      <c r="O196" s="21"/>
      <c r="P196" s="21"/>
      <c r="Q196" s="19">
        <f t="shared" si="19"/>
        <v>0.21276853015519706</v>
      </c>
      <c r="R196" s="19">
        <f t="shared" si="20"/>
        <v>5.64463813079902E-2</v>
      </c>
      <c r="S196" s="19">
        <f t="shared" si="21"/>
        <v>2.7820523590275377E-2</v>
      </c>
      <c r="T196" s="19">
        <f t="shared" si="22"/>
        <v>-0.10959020751636921</v>
      </c>
      <c r="U196" s="19">
        <f t="shared" si="23"/>
        <v>7.6937194596962508E-2</v>
      </c>
      <c r="V196" s="19">
        <f t="shared" si="24"/>
        <v>-3.9627867502107915E-2</v>
      </c>
      <c r="Y196" s="69"/>
    </row>
    <row r="197" spans="1:25" x14ac:dyDescent="0.25">
      <c r="A197" s="26">
        <f>Wellpath!E197</f>
        <v>0</v>
      </c>
      <c r="B197" s="22">
        <v>0</v>
      </c>
      <c r="C197" s="22">
        <f>SIN(Wellpath!$L197)</f>
        <v>0</v>
      </c>
      <c r="D197" s="22">
        <v>0</v>
      </c>
      <c r="E197" s="20">
        <f>Model!$W$33*((drdp!B197+drdp!K197)*XYM1!$B197+(drdp!E197+drdp!N197)*XYM1!$C197+(drdp!H197+drdp!Q197)*XYM1!$D197)</f>
        <v>0</v>
      </c>
      <c r="F197" s="20">
        <f>Model!$W$33*((drdp!C197+drdp!L197)*XYM1!$B197+(drdp!F197+drdp!O197)*XYM1!$C197+(drdp!I197+drdp!R197)*XYM1!$D197)</f>
        <v>0</v>
      </c>
      <c r="G197" s="20">
        <f>Model!$W$33*((drdp!D197+drdp!M197)*XYM1!$B197+(drdp!G197+drdp!P197)*XYM1!$C197+(drdp!J197+drdp!S197)*XYM1!$D197)</f>
        <v>0</v>
      </c>
      <c r="H197" s="18">
        <f>Model!$W$33*((drdp!B197)*XYM1!$B197+(drdp!E197)*XYM1!$C197+(drdp!H197)*XYM1!$D197)</f>
        <v>0</v>
      </c>
      <c r="I197" s="18">
        <f>Model!$W$33*((drdp!C197)*XYM1!$B197+(drdp!F197)*XYM1!$C197+(drdp!I197)*XYM1!$D197)</f>
        <v>0</v>
      </c>
      <c r="J197" s="18">
        <f>Model!$W$33*((drdp!D197)*XYM1!$B197+(drdp!G197)*XYM1!$C197+(drdp!J197)*XYM1!$D197)</f>
        <v>0</v>
      </c>
      <c r="K197" s="21">
        <f>SUM(E$3:E196)+H197</f>
        <v>0.46126839275545106</v>
      </c>
      <c r="L197" s="21">
        <f>SUM(F$3:F196)+I197</f>
        <v>-0.23758447194206569</v>
      </c>
      <c r="M197" s="21">
        <f>SUM(G$3:G196)+J197</f>
        <v>0.16679485480756107</v>
      </c>
      <c r="N197" s="21"/>
      <c r="O197" s="21"/>
      <c r="P197" s="21"/>
      <c r="Q197" s="19">
        <f t="shared" si="19"/>
        <v>0.21276853015519706</v>
      </c>
      <c r="R197" s="19">
        <f t="shared" si="20"/>
        <v>5.64463813079902E-2</v>
      </c>
      <c r="S197" s="19">
        <f t="shared" si="21"/>
        <v>2.7820523590275377E-2</v>
      </c>
      <c r="T197" s="19">
        <f t="shared" si="22"/>
        <v>-0.10959020751636921</v>
      </c>
      <c r="U197" s="19">
        <f t="shared" si="23"/>
        <v>7.6937194596962508E-2</v>
      </c>
      <c r="V197" s="19">
        <f t="shared" si="24"/>
        <v>-3.9627867502107915E-2</v>
      </c>
      <c r="Y197" s="69"/>
    </row>
    <row r="198" spans="1:25" x14ac:dyDescent="0.25">
      <c r="A198" s="26">
        <f>Wellpath!E198</f>
        <v>0</v>
      </c>
      <c r="B198" s="22">
        <v>0</v>
      </c>
      <c r="C198" s="22">
        <f>SIN(Wellpath!$L198)</f>
        <v>0</v>
      </c>
      <c r="D198" s="22">
        <v>0</v>
      </c>
      <c r="E198" s="20">
        <f>Model!$W$33*((drdp!B198+drdp!K198)*XYM1!$B198+(drdp!E198+drdp!N198)*XYM1!$C198+(drdp!H198+drdp!Q198)*XYM1!$D198)</f>
        <v>0</v>
      </c>
      <c r="F198" s="20">
        <f>Model!$W$33*((drdp!C198+drdp!L198)*XYM1!$B198+(drdp!F198+drdp!O198)*XYM1!$C198+(drdp!I198+drdp!R198)*XYM1!$D198)</f>
        <v>0</v>
      </c>
      <c r="G198" s="20">
        <f>Model!$W$33*((drdp!D198+drdp!M198)*XYM1!$B198+(drdp!G198+drdp!P198)*XYM1!$C198+(drdp!J198+drdp!S198)*XYM1!$D198)</f>
        <v>0</v>
      </c>
      <c r="H198" s="18">
        <f>Model!$W$33*((drdp!B198)*XYM1!$B198+(drdp!E198)*XYM1!$C198+(drdp!H198)*XYM1!$D198)</f>
        <v>0</v>
      </c>
      <c r="I198" s="18">
        <f>Model!$W$33*((drdp!C198)*XYM1!$B198+(drdp!F198)*XYM1!$C198+(drdp!I198)*XYM1!$D198)</f>
        <v>0</v>
      </c>
      <c r="J198" s="18">
        <f>Model!$W$33*((drdp!D198)*XYM1!$B198+(drdp!G198)*XYM1!$C198+(drdp!J198)*XYM1!$D198)</f>
        <v>0</v>
      </c>
      <c r="K198" s="21">
        <f>SUM(E$3:E197)+H198</f>
        <v>0.46126839275545106</v>
      </c>
      <c r="L198" s="21">
        <f>SUM(F$3:F197)+I198</f>
        <v>-0.23758447194206569</v>
      </c>
      <c r="M198" s="21">
        <f>SUM(G$3:G197)+J198</f>
        <v>0.16679485480756107</v>
      </c>
      <c r="N198" s="21"/>
      <c r="O198" s="21"/>
      <c r="P198" s="21"/>
      <c r="Q198" s="19">
        <f t="shared" ref="Q198:Q261" si="25">K198^2</f>
        <v>0.21276853015519706</v>
      </c>
      <c r="R198" s="19">
        <f t="shared" ref="R198:R261" si="26">L198^2</f>
        <v>5.64463813079902E-2</v>
      </c>
      <c r="S198" s="19">
        <f t="shared" ref="S198:S261" si="27">M198^2</f>
        <v>2.7820523590275377E-2</v>
      </c>
      <c r="T198" s="19">
        <f t="shared" ref="T198:T261" si="28">K198*L198</f>
        <v>-0.10959020751636921</v>
      </c>
      <c r="U198" s="19">
        <f t="shared" ref="U198:U261" si="29">K198*M198</f>
        <v>7.6937194596962508E-2</v>
      </c>
      <c r="V198" s="19">
        <f t="shared" ref="V198:V261" si="30">L198*M198</f>
        <v>-3.9627867502107915E-2</v>
      </c>
      <c r="Y198" s="69"/>
    </row>
    <row r="199" spans="1:25" x14ac:dyDescent="0.25">
      <c r="A199" s="26">
        <f>Wellpath!E199</f>
        <v>0</v>
      </c>
      <c r="B199" s="22">
        <v>0</v>
      </c>
      <c r="C199" s="22">
        <f>SIN(Wellpath!$L199)</f>
        <v>0</v>
      </c>
      <c r="D199" s="22">
        <v>0</v>
      </c>
      <c r="E199" s="20">
        <f>Model!$W$33*((drdp!B199+drdp!K199)*XYM1!$B199+(drdp!E199+drdp!N199)*XYM1!$C199+(drdp!H199+drdp!Q199)*XYM1!$D199)</f>
        <v>0</v>
      </c>
      <c r="F199" s="20">
        <f>Model!$W$33*((drdp!C199+drdp!L199)*XYM1!$B199+(drdp!F199+drdp!O199)*XYM1!$C199+(drdp!I199+drdp!R199)*XYM1!$D199)</f>
        <v>0</v>
      </c>
      <c r="G199" s="20">
        <f>Model!$W$33*((drdp!D199+drdp!M199)*XYM1!$B199+(drdp!G199+drdp!P199)*XYM1!$C199+(drdp!J199+drdp!S199)*XYM1!$D199)</f>
        <v>0</v>
      </c>
      <c r="H199" s="18">
        <f>Model!$W$33*((drdp!B199)*XYM1!$B199+(drdp!E199)*XYM1!$C199+(drdp!H199)*XYM1!$D199)</f>
        <v>0</v>
      </c>
      <c r="I199" s="18">
        <f>Model!$W$33*((drdp!C199)*XYM1!$B199+(drdp!F199)*XYM1!$C199+(drdp!I199)*XYM1!$D199)</f>
        <v>0</v>
      </c>
      <c r="J199" s="18">
        <f>Model!$W$33*((drdp!D199)*XYM1!$B199+(drdp!G199)*XYM1!$C199+(drdp!J199)*XYM1!$D199)</f>
        <v>0</v>
      </c>
      <c r="K199" s="21">
        <f>SUM(E$3:E198)+H199</f>
        <v>0.46126839275545106</v>
      </c>
      <c r="L199" s="21">
        <f>SUM(F$3:F198)+I199</f>
        <v>-0.23758447194206569</v>
      </c>
      <c r="M199" s="21">
        <f>SUM(G$3:G198)+J199</f>
        <v>0.16679485480756107</v>
      </c>
      <c r="N199" s="21"/>
      <c r="O199" s="21"/>
      <c r="P199" s="21"/>
      <c r="Q199" s="19">
        <f t="shared" si="25"/>
        <v>0.21276853015519706</v>
      </c>
      <c r="R199" s="19">
        <f t="shared" si="26"/>
        <v>5.64463813079902E-2</v>
      </c>
      <c r="S199" s="19">
        <f t="shared" si="27"/>
        <v>2.7820523590275377E-2</v>
      </c>
      <c r="T199" s="19">
        <f t="shared" si="28"/>
        <v>-0.10959020751636921</v>
      </c>
      <c r="U199" s="19">
        <f t="shared" si="29"/>
        <v>7.6937194596962508E-2</v>
      </c>
      <c r="V199" s="19">
        <f t="shared" si="30"/>
        <v>-3.9627867502107915E-2</v>
      </c>
      <c r="Y199" s="69"/>
    </row>
    <row r="200" spans="1:25" x14ac:dyDescent="0.25">
      <c r="A200" s="26">
        <f>Wellpath!E200</f>
        <v>0</v>
      </c>
      <c r="B200" s="22">
        <v>0</v>
      </c>
      <c r="C200" s="22">
        <f>SIN(Wellpath!$L200)</f>
        <v>0</v>
      </c>
      <c r="D200" s="22">
        <v>0</v>
      </c>
      <c r="E200" s="20">
        <f>Model!$W$33*((drdp!B200+drdp!K200)*XYM1!$B200+(drdp!E200+drdp!N200)*XYM1!$C200+(drdp!H200+drdp!Q200)*XYM1!$D200)</f>
        <v>0</v>
      </c>
      <c r="F200" s="20">
        <f>Model!$W$33*((drdp!C200+drdp!L200)*XYM1!$B200+(drdp!F200+drdp!O200)*XYM1!$C200+(drdp!I200+drdp!R200)*XYM1!$D200)</f>
        <v>0</v>
      </c>
      <c r="G200" s="20">
        <f>Model!$W$33*((drdp!D200+drdp!M200)*XYM1!$B200+(drdp!G200+drdp!P200)*XYM1!$C200+(drdp!J200+drdp!S200)*XYM1!$D200)</f>
        <v>0</v>
      </c>
      <c r="H200" s="18">
        <f>Model!$W$33*((drdp!B200)*XYM1!$B200+(drdp!E200)*XYM1!$C200+(drdp!H200)*XYM1!$D200)</f>
        <v>0</v>
      </c>
      <c r="I200" s="18">
        <f>Model!$W$33*((drdp!C200)*XYM1!$B200+(drdp!F200)*XYM1!$C200+(drdp!I200)*XYM1!$D200)</f>
        <v>0</v>
      </c>
      <c r="J200" s="18">
        <f>Model!$W$33*((drdp!D200)*XYM1!$B200+(drdp!G200)*XYM1!$C200+(drdp!J200)*XYM1!$D200)</f>
        <v>0</v>
      </c>
      <c r="K200" s="21">
        <f>SUM(E$3:E199)+H200</f>
        <v>0.46126839275545106</v>
      </c>
      <c r="L200" s="21">
        <f>SUM(F$3:F199)+I200</f>
        <v>-0.23758447194206569</v>
      </c>
      <c r="M200" s="21">
        <f>SUM(G$3:G199)+J200</f>
        <v>0.16679485480756107</v>
      </c>
      <c r="N200" s="21"/>
      <c r="O200" s="21"/>
      <c r="P200" s="21"/>
      <c r="Q200" s="19">
        <f t="shared" si="25"/>
        <v>0.21276853015519706</v>
      </c>
      <c r="R200" s="19">
        <f t="shared" si="26"/>
        <v>5.64463813079902E-2</v>
      </c>
      <c r="S200" s="19">
        <f t="shared" si="27"/>
        <v>2.7820523590275377E-2</v>
      </c>
      <c r="T200" s="19">
        <f t="shared" si="28"/>
        <v>-0.10959020751636921</v>
      </c>
      <c r="U200" s="19">
        <f t="shared" si="29"/>
        <v>7.6937194596962508E-2</v>
      </c>
      <c r="V200" s="19">
        <f t="shared" si="30"/>
        <v>-3.9627867502107915E-2</v>
      </c>
      <c r="Y200" s="69"/>
    </row>
    <row r="201" spans="1:25" x14ac:dyDescent="0.25">
      <c r="A201" s="26">
        <f>Wellpath!E201</f>
        <v>0</v>
      </c>
      <c r="B201" s="22">
        <v>0</v>
      </c>
      <c r="C201" s="22">
        <f>SIN(Wellpath!$L201)</f>
        <v>0</v>
      </c>
      <c r="D201" s="22">
        <v>0</v>
      </c>
      <c r="E201" s="20">
        <f>Model!$W$33*((drdp!B201+drdp!K201)*XYM1!$B201+(drdp!E201+drdp!N201)*XYM1!$C201+(drdp!H201+drdp!Q201)*XYM1!$D201)</f>
        <v>0</v>
      </c>
      <c r="F201" s="20">
        <f>Model!$W$33*((drdp!C201+drdp!L201)*XYM1!$B201+(drdp!F201+drdp!O201)*XYM1!$C201+(drdp!I201+drdp!R201)*XYM1!$D201)</f>
        <v>0</v>
      </c>
      <c r="G201" s="20">
        <f>Model!$W$33*((drdp!D201+drdp!M201)*XYM1!$B201+(drdp!G201+drdp!P201)*XYM1!$C201+(drdp!J201+drdp!S201)*XYM1!$D201)</f>
        <v>0</v>
      </c>
      <c r="H201" s="18">
        <f>Model!$W$33*((drdp!B201)*XYM1!$B201+(drdp!E201)*XYM1!$C201+(drdp!H201)*XYM1!$D201)</f>
        <v>0</v>
      </c>
      <c r="I201" s="18">
        <f>Model!$W$33*((drdp!C201)*XYM1!$B201+(drdp!F201)*XYM1!$C201+(drdp!I201)*XYM1!$D201)</f>
        <v>0</v>
      </c>
      <c r="J201" s="18">
        <f>Model!$W$33*((drdp!D201)*XYM1!$B201+(drdp!G201)*XYM1!$C201+(drdp!J201)*XYM1!$D201)</f>
        <v>0</v>
      </c>
      <c r="K201" s="21">
        <f>SUM(E$3:E200)+H201</f>
        <v>0.46126839275545106</v>
      </c>
      <c r="L201" s="21">
        <f>SUM(F$3:F200)+I201</f>
        <v>-0.23758447194206569</v>
      </c>
      <c r="M201" s="21">
        <f>SUM(G$3:G200)+J201</f>
        <v>0.16679485480756107</v>
      </c>
      <c r="N201" s="21"/>
      <c r="O201" s="21"/>
      <c r="P201" s="21"/>
      <c r="Q201" s="19">
        <f t="shared" si="25"/>
        <v>0.21276853015519706</v>
      </c>
      <c r="R201" s="19">
        <f t="shared" si="26"/>
        <v>5.64463813079902E-2</v>
      </c>
      <c r="S201" s="19">
        <f t="shared" si="27"/>
        <v>2.7820523590275377E-2</v>
      </c>
      <c r="T201" s="19">
        <f t="shared" si="28"/>
        <v>-0.10959020751636921</v>
      </c>
      <c r="U201" s="19">
        <f t="shared" si="29"/>
        <v>7.6937194596962508E-2</v>
      </c>
      <c r="V201" s="19">
        <f t="shared" si="30"/>
        <v>-3.9627867502107915E-2</v>
      </c>
      <c r="Y201" s="69"/>
    </row>
    <row r="202" spans="1:25" x14ac:dyDescent="0.25">
      <c r="A202" s="26">
        <f>Wellpath!E202</f>
        <v>0</v>
      </c>
      <c r="B202" s="22">
        <v>0</v>
      </c>
      <c r="C202" s="22">
        <f>SIN(Wellpath!$L202)</f>
        <v>0</v>
      </c>
      <c r="D202" s="22">
        <v>0</v>
      </c>
      <c r="E202" s="20">
        <f>Model!$W$33*((drdp!B202+drdp!K202)*XYM1!$B202+(drdp!E202+drdp!N202)*XYM1!$C202+(drdp!H202+drdp!Q202)*XYM1!$D202)</f>
        <v>0</v>
      </c>
      <c r="F202" s="20">
        <f>Model!$W$33*((drdp!C202+drdp!L202)*XYM1!$B202+(drdp!F202+drdp!O202)*XYM1!$C202+(drdp!I202+drdp!R202)*XYM1!$D202)</f>
        <v>0</v>
      </c>
      <c r="G202" s="20">
        <f>Model!$W$33*((drdp!D202+drdp!M202)*XYM1!$B202+(drdp!G202+drdp!P202)*XYM1!$C202+(drdp!J202+drdp!S202)*XYM1!$D202)</f>
        <v>0</v>
      </c>
      <c r="H202" s="18">
        <f>Model!$W$33*((drdp!B202)*XYM1!$B202+(drdp!E202)*XYM1!$C202+(drdp!H202)*XYM1!$D202)</f>
        <v>0</v>
      </c>
      <c r="I202" s="18">
        <f>Model!$W$33*((drdp!C202)*XYM1!$B202+(drdp!F202)*XYM1!$C202+(drdp!I202)*XYM1!$D202)</f>
        <v>0</v>
      </c>
      <c r="J202" s="18">
        <f>Model!$W$33*((drdp!D202)*XYM1!$B202+(drdp!G202)*XYM1!$C202+(drdp!J202)*XYM1!$D202)</f>
        <v>0</v>
      </c>
      <c r="K202" s="21">
        <f>SUM(E$3:E201)+H202</f>
        <v>0.46126839275545106</v>
      </c>
      <c r="L202" s="21">
        <f>SUM(F$3:F201)+I202</f>
        <v>-0.23758447194206569</v>
      </c>
      <c r="M202" s="21">
        <f>SUM(G$3:G201)+J202</f>
        <v>0.16679485480756107</v>
      </c>
      <c r="N202" s="21"/>
      <c r="O202" s="21"/>
      <c r="P202" s="21"/>
      <c r="Q202" s="19">
        <f t="shared" si="25"/>
        <v>0.21276853015519706</v>
      </c>
      <c r="R202" s="19">
        <f t="shared" si="26"/>
        <v>5.64463813079902E-2</v>
      </c>
      <c r="S202" s="19">
        <f t="shared" si="27"/>
        <v>2.7820523590275377E-2</v>
      </c>
      <c r="T202" s="19">
        <f t="shared" si="28"/>
        <v>-0.10959020751636921</v>
      </c>
      <c r="U202" s="19">
        <f t="shared" si="29"/>
        <v>7.6937194596962508E-2</v>
      </c>
      <c r="V202" s="19">
        <f t="shared" si="30"/>
        <v>-3.9627867502107915E-2</v>
      </c>
      <c r="Y202" s="69"/>
    </row>
    <row r="203" spans="1:25" x14ac:dyDescent="0.25">
      <c r="A203" s="26">
        <f>Wellpath!E203</f>
        <v>0</v>
      </c>
      <c r="B203" s="22">
        <v>0</v>
      </c>
      <c r="C203" s="22">
        <f>SIN(Wellpath!$L203)</f>
        <v>0</v>
      </c>
      <c r="D203" s="22">
        <v>0</v>
      </c>
      <c r="E203" s="20">
        <f>Model!$W$33*((drdp!B203+drdp!K203)*XYM1!$B203+(drdp!E203+drdp!N203)*XYM1!$C203+(drdp!H203+drdp!Q203)*XYM1!$D203)</f>
        <v>0</v>
      </c>
      <c r="F203" s="20">
        <f>Model!$W$33*((drdp!C203+drdp!L203)*XYM1!$B203+(drdp!F203+drdp!O203)*XYM1!$C203+(drdp!I203+drdp!R203)*XYM1!$D203)</f>
        <v>0</v>
      </c>
      <c r="G203" s="20">
        <f>Model!$W$33*((drdp!D203+drdp!M203)*XYM1!$B203+(drdp!G203+drdp!P203)*XYM1!$C203+(drdp!J203+drdp!S203)*XYM1!$D203)</f>
        <v>0</v>
      </c>
      <c r="H203" s="18">
        <f>Model!$W$33*((drdp!B203)*XYM1!$B203+(drdp!E203)*XYM1!$C203+(drdp!H203)*XYM1!$D203)</f>
        <v>0</v>
      </c>
      <c r="I203" s="18">
        <f>Model!$W$33*((drdp!C203)*XYM1!$B203+(drdp!F203)*XYM1!$C203+(drdp!I203)*XYM1!$D203)</f>
        <v>0</v>
      </c>
      <c r="J203" s="18">
        <f>Model!$W$33*((drdp!D203)*XYM1!$B203+(drdp!G203)*XYM1!$C203+(drdp!J203)*XYM1!$D203)</f>
        <v>0</v>
      </c>
      <c r="K203" s="21">
        <f>SUM(E$3:E202)+H203</f>
        <v>0.46126839275545106</v>
      </c>
      <c r="L203" s="21">
        <f>SUM(F$3:F202)+I203</f>
        <v>-0.23758447194206569</v>
      </c>
      <c r="M203" s="21">
        <f>SUM(G$3:G202)+J203</f>
        <v>0.16679485480756107</v>
      </c>
      <c r="N203" s="21"/>
      <c r="O203" s="21"/>
      <c r="P203" s="21"/>
      <c r="Q203" s="19">
        <f t="shared" si="25"/>
        <v>0.21276853015519706</v>
      </c>
      <c r="R203" s="19">
        <f t="shared" si="26"/>
        <v>5.64463813079902E-2</v>
      </c>
      <c r="S203" s="19">
        <f t="shared" si="27"/>
        <v>2.7820523590275377E-2</v>
      </c>
      <c r="T203" s="19">
        <f t="shared" si="28"/>
        <v>-0.10959020751636921</v>
      </c>
      <c r="U203" s="19">
        <f t="shared" si="29"/>
        <v>7.6937194596962508E-2</v>
      </c>
      <c r="V203" s="19">
        <f t="shared" si="30"/>
        <v>-3.9627867502107915E-2</v>
      </c>
      <c r="Y203" s="69"/>
    </row>
    <row r="204" spans="1:25" x14ac:dyDescent="0.25">
      <c r="A204" s="26">
        <f>Wellpath!E204</f>
        <v>0</v>
      </c>
      <c r="B204" s="22">
        <v>0</v>
      </c>
      <c r="C204" s="22">
        <f>SIN(Wellpath!$L204)</f>
        <v>0</v>
      </c>
      <c r="D204" s="22">
        <v>0</v>
      </c>
      <c r="E204" s="20">
        <f>Model!$W$33*((drdp!B204+drdp!K204)*XYM1!$B204+(drdp!E204+drdp!N204)*XYM1!$C204+(drdp!H204+drdp!Q204)*XYM1!$D204)</f>
        <v>0</v>
      </c>
      <c r="F204" s="20">
        <f>Model!$W$33*((drdp!C204+drdp!L204)*XYM1!$B204+(drdp!F204+drdp!O204)*XYM1!$C204+(drdp!I204+drdp!R204)*XYM1!$D204)</f>
        <v>0</v>
      </c>
      <c r="G204" s="20">
        <f>Model!$W$33*((drdp!D204+drdp!M204)*XYM1!$B204+(drdp!G204+drdp!P204)*XYM1!$C204+(drdp!J204+drdp!S204)*XYM1!$D204)</f>
        <v>0</v>
      </c>
      <c r="H204" s="18">
        <f>Model!$W$33*((drdp!B204)*XYM1!$B204+(drdp!E204)*XYM1!$C204+(drdp!H204)*XYM1!$D204)</f>
        <v>0</v>
      </c>
      <c r="I204" s="18">
        <f>Model!$W$33*((drdp!C204)*XYM1!$B204+(drdp!F204)*XYM1!$C204+(drdp!I204)*XYM1!$D204)</f>
        <v>0</v>
      </c>
      <c r="J204" s="18">
        <f>Model!$W$33*((drdp!D204)*XYM1!$B204+(drdp!G204)*XYM1!$C204+(drdp!J204)*XYM1!$D204)</f>
        <v>0</v>
      </c>
      <c r="K204" s="21">
        <f>SUM(E$3:E203)+H204</f>
        <v>0.46126839275545106</v>
      </c>
      <c r="L204" s="21">
        <f>SUM(F$3:F203)+I204</f>
        <v>-0.23758447194206569</v>
      </c>
      <c r="M204" s="21">
        <f>SUM(G$3:G203)+J204</f>
        <v>0.16679485480756107</v>
      </c>
      <c r="N204" s="21"/>
      <c r="O204" s="21"/>
      <c r="P204" s="21"/>
      <c r="Q204" s="19">
        <f t="shared" si="25"/>
        <v>0.21276853015519706</v>
      </c>
      <c r="R204" s="19">
        <f t="shared" si="26"/>
        <v>5.64463813079902E-2</v>
      </c>
      <c r="S204" s="19">
        <f t="shared" si="27"/>
        <v>2.7820523590275377E-2</v>
      </c>
      <c r="T204" s="19">
        <f t="shared" si="28"/>
        <v>-0.10959020751636921</v>
      </c>
      <c r="U204" s="19">
        <f t="shared" si="29"/>
        <v>7.6937194596962508E-2</v>
      </c>
      <c r="V204" s="19">
        <f t="shared" si="30"/>
        <v>-3.9627867502107915E-2</v>
      </c>
      <c r="Y204" s="69"/>
    </row>
    <row r="205" spans="1:25" x14ac:dyDescent="0.25">
      <c r="A205" s="26">
        <f>Wellpath!E205</f>
        <v>0</v>
      </c>
      <c r="B205" s="22">
        <v>0</v>
      </c>
      <c r="C205" s="22">
        <f>SIN(Wellpath!$L205)</f>
        <v>0</v>
      </c>
      <c r="D205" s="22">
        <v>0</v>
      </c>
      <c r="E205" s="20">
        <f>Model!$W$33*((drdp!B205+drdp!K205)*XYM1!$B205+(drdp!E205+drdp!N205)*XYM1!$C205+(drdp!H205+drdp!Q205)*XYM1!$D205)</f>
        <v>0</v>
      </c>
      <c r="F205" s="20">
        <f>Model!$W$33*((drdp!C205+drdp!L205)*XYM1!$B205+(drdp!F205+drdp!O205)*XYM1!$C205+(drdp!I205+drdp!R205)*XYM1!$D205)</f>
        <v>0</v>
      </c>
      <c r="G205" s="20">
        <f>Model!$W$33*((drdp!D205+drdp!M205)*XYM1!$B205+(drdp!G205+drdp!P205)*XYM1!$C205+(drdp!J205+drdp!S205)*XYM1!$D205)</f>
        <v>0</v>
      </c>
      <c r="H205" s="18">
        <f>Model!$W$33*((drdp!B205)*XYM1!$B205+(drdp!E205)*XYM1!$C205+(drdp!H205)*XYM1!$D205)</f>
        <v>0</v>
      </c>
      <c r="I205" s="18">
        <f>Model!$W$33*((drdp!C205)*XYM1!$B205+(drdp!F205)*XYM1!$C205+(drdp!I205)*XYM1!$D205)</f>
        <v>0</v>
      </c>
      <c r="J205" s="18">
        <f>Model!$W$33*((drdp!D205)*XYM1!$B205+(drdp!G205)*XYM1!$C205+(drdp!J205)*XYM1!$D205)</f>
        <v>0</v>
      </c>
      <c r="K205" s="21">
        <f>SUM(E$3:E204)+H205</f>
        <v>0.46126839275545106</v>
      </c>
      <c r="L205" s="21">
        <f>SUM(F$3:F204)+I205</f>
        <v>-0.23758447194206569</v>
      </c>
      <c r="M205" s="21">
        <f>SUM(G$3:G204)+J205</f>
        <v>0.16679485480756107</v>
      </c>
      <c r="N205" s="21"/>
      <c r="O205" s="21"/>
      <c r="P205" s="21"/>
      <c r="Q205" s="19">
        <f t="shared" si="25"/>
        <v>0.21276853015519706</v>
      </c>
      <c r="R205" s="19">
        <f t="shared" si="26"/>
        <v>5.64463813079902E-2</v>
      </c>
      <c r="S205" s="19">
        <f t="shared" si="27"/>
        <v>2.7820523590275377E-2</v>
      </c>
      <c r="T205" s="19">
        <f t="shared" si="28"/>
        <v>-0.10959020751636921</v>
      </c>
      <c r="U205" s="19">
        <f t="shared" si="29"/>
        <v>7.6937194596962508E-2</v>
      </c>
      <c r="V205" s="19">
        <f t="shared" si="30"/>
        <v>-3.9627867502107915E-2</v>
      </c>
      <c r="Y205" s="69"/>
    </row>
    <row r="206" spans="1:25" x14ac:dyDescent="0.25">
      <c r="A206" s="26">
        <f>Wellpath!E206</f>
        <v>0</v>
      </c>
      <c r="B206" s="22">
        <v>0</v>
      </c>
      <c r="C206" s="22">
        <f>SIN(Wellpath!$L206)</f>
        <v>0</v>
      </c>
      <c r="D206" s="22">
        <v>0</v>
      </c>
      <c r="E206" s="20">
        <f>Model!$W$33*((drdp!B206+drdp!K206)*XYM1!$B206+(drdp!E206+drdp!N206)*XYM1!$C206+(drdp!H206+drdp!Q206)*XYM1!$D206)</f>
        <v>0</v>
      </c>
      <c r="F206" s="20">
        <f>Model!$W$33*((drdp!C206+drdp!L206)*XYM1!$B206+(drdp!F206+drdp!O206)*XYM1!$C206+(drdp!I206+drdp!R206)*XYM1!$D206)</f>
        <v>0</v>
      </c>
      <c r="G206" s="20">
        <f>Model!$W$33*((drdp!D206+drdp!M206)*XYM1!$B206+(drdp!G206+drdp!P206)*XYM1!$C206+(drdp!J206+drdp!S206)*XYM1!$D206)</f>
        <v>0</v>
      </c>
      <c r="H206" s="18">
        <f>Model!$W$33*((drdp!B206)*XYM1!$B206+(drdp!E206)*XYM1!$C206+(drdp!H206)*XYM1!$D206)</f>
        <v>0</v>
      </c>
      <c r="I206" s="18">
        <f>Model!$W$33*((drdp!C206)*XYM1!$B206+(drdp!F206)*XYM1!$C206+(drdp!I206)*XYM1!$D206)</f>
        <v>0</v>
      </c>
      <c r="J206" s="18">
        <f>Model!$W$33*((drdp!D206)*XYM1!$B206+(drdp!G206)*XYM1!$C206+(drdp!J206)*XYM1!$D206)</f>
        <v>0</v>
      </c>
      <c r="K206" s="21">
        <f>SUM(E$3:E205)+H206</f>
        <v>0.46126839275545106</v>
      </c>
      <c r="L206" s="21">
        <f>SUM(F$3:F205)+I206</f>
        <v>-0.23758447194206569</v>
      </c>
      <c r="M206" s="21">
        <f>SUM(G$3:G205)+J206</f>
        <v>0.16679485480756107</v>
      </c>
      <c r="N206" s="21"/>
      <c r="O206" s="21"/>
      <c r="P206" s="21"/>
      <c r="Q206" s="19">
        <f t="shared" si="25"/>
        <v>0.21276853015519706</v>
      </c>
      <c r="R206" s="19">
        <f t="shared" si="26"/>
        <v>5.64463813079902E-2</v>
      </c>
      <c r="S206" s="19">
        <f t="shared" si="27"/>
        <v>2.7820523590275377E-2</v>
      </c>
      <c r="T206" s="19">
        <f t="shared" si="28"/>
        <v>-0.10959020751636921</v>
      </c>
      <c r="U206" s="19">
        <f t="shared" si="29"/>
        <v>7.6937194596962508E-2</v>
      </c>
      <c r="V206" s="19">
        <f t="shared" si="30"/>
        <v>-3.9627867502107915E-2</v>
      </c>
      <c r="Y206" s="69"/>
    </row>
    <row r="207" spans="1:25" x14ac:dyDescent="0.25">
      <c r="A207" s="26">
        <f>Wellpath!E207</f>
        <v>0</v>
      </c>
      <c r="B207" s="22">
        <v>0</v>
      </c>
      <c r="C207" s="22">
        <f>SIN(Wellpath!$L207)</f>
        <v>0</v>
      </c>
      <c r="D207" s="22">
        <v>0</v>
      </c>
      <c r="E207" s="20">
        <f>Model!$W$33*((drdp!B207+drdp!K207)*XYM1!$B207+(drdp!E207+drdp!N207)*XYM1!$C207+(drdp!H207+drdp!Q207)*XYM1!$D207)</f>
        <v>0</v>
      </c>
      <c r="F207" s="20">
        <f>Model!$W$33*((drdp!C207+drdp!L207)*XYM1!$B207+(drdp!F207+drdp!O207)*XYM1!$C207+(drdp!I207+drdp!R207)*XYM1!$D207)</f>
        <v>0</v>
      </c>
      <c r="G207" s="20">
        <f>Model!$W$33*((drdp!D207+drdp!M207)*XYM1!$B207+(drdp!G207+drdp!P207)*XYM1!$C207+(drdp!J207+drdp!S207)*XYM1!$D207)</f>
        <v>0</v>
      </c>
      <c r="H207" s="18">
        <f>Model!$W$33*((drdp!B207)*XYM1!$B207+(drdp!E207)*XYM1!$C207+(drdp!H207)*XYM1!$D207)</f>
        <v>0</v>
      </c>
      <c r="I207" s="18">
        <f>Model!$W$33*((drdp!C207)*XYM1!$B207+(drdp!F207)*XYM1!$C207+(drdp!I207)*XYM1!$D207)</f>
        <v>0</v>
      </c>
      <c r="J207" s="18">
        <f>Model!$W$33*((drdp!D207)*XYM1!$B207+(drdp!G207)*XYM1!$C207+(drdp!J207)*XYM1!$D207)</f>
        <v>0</v>
      </c>
      <c r="K207" s="21">
        <f>SUM(E$3:E206)+H207</f>
        <v>0.46126839275545106</v>
      </c>
      <c r="L207" s="21">
        <f>SUM(F$3:F206)+I207</f>
        <v>-0.23758447194206569</v>
      </c>
      <c r="M207" s="21">
        <f>SUM(G$3:G206)+J207</f>
        <v>0.16679485480756107</v>
      </c>
      <c r="N207" s="21"/>
      <c r="O207" s="21"/>
      <c r="P207" s="21"/>
      <c r="Q207" s="19">
        <f t="shared" si="25"/>
        <v>0.21276853015519706</v>
      </c>
      <c r="R207" s="19">
        <f t="shared" si="26"/>
        <v>5.64463813079902E-2</v>
      </c>
      <c r="S207" s="19">
        <f t="shared" si="27"/>
        <v>2.7820523590275377E-2</v>
      </c>
      <c r="T207" s="19">
        <f t="shared" si="28"/>
        <v>-0.10959020751636921</v>
      </c>
      <c r="U207" s="19">
        <f t="shared" si="29"/>
        <v>7.6937194596962508E-2</v>
      </c>
      <c r="V207" s="19">
        <f t="shared" si="30"/>
        <v>-3.9627867502107915E-2</v>
      </c>
      <c r="Y207" s="69"/>
    </row>
    <row r="208" spans="1:25" x14ac:dyDescent="0.25">
      <c r="A208" s="26">
        <f>Wellpath!E208</f>
        <v>0</v>
      </c>
      <c r="B208" s="22">
        <v>0</v>
      </c>
      <c r="C208" s="22">
        <f>SIN(Wellpath!$L208)</f>
        <v>0</v>
      </c>
      <c r="D208" s="22">
        <v>0</v>
      </c>
      <c r="E208" s="20">
        <f>Model!$W$33*((drdp!B208+drdp!K208)*XYM1!$B208+(drdp!E208+drdp!N208)*XYM1!$C208+(drdp!H208+drdp!Q208)*XYM1!$D208)</f>
        <v>0</v>
      </c>
      <c r="F208" s="20">
        <f>Model!$W$33*((drdp!C208+drdp!L208)*XYM1!$B208+(drdp!F208+drdp!O208)*XYM1!$C208+(drdp!I208+drdp!R208)*XYM1!$D208)</f>
        <v>0</v>
      </c>
      <c r="G208" s="20">
        <f>Model!$W$33*((drdp!D208+drdp!M208)*XYM1!$B208+(drdp!G208+drdp!P208)*XYM1!$C208+(drdp!J208+drdp!S208)*XYM1!$D208)</f>
        <v>0</v>
      </c>
      <c r="H208" s="18">
        <f>Model!$W$33*((drdp!B208)*XYM1!$B208+(drdp!E208)*XYM1!$C208+(drdp!H208)*XYM1!$D208)</f>
        <v>0</v>
      </c>
      <c r="I208" s="18">
        <f>Model!$W$33*((drdp!C208)*XYM1!$B208+(drdp!F208)*XYM1!$C208+(drdp!I208)*XYM1!$D208)</f>
        <v>0</v>
      </c>
      <c r="J208" s="18">
        <f>Model!$W$33*((drdp!D208)*XYM1!$B208+(drdp!G208)*XYM1!$C208+(drdp!J208)*XYM1!$D208)</f>
        <v>0</v>
      </c>
      <c r="K208" s="21">
        <f>SUM(E$3:E207)+H208</f>
        <v>0.46126839275545106</v>
      </c>
      <c r="L208" s="21">
        <f>SUM(F$3:F207)+I208</f>
        <v>-0.23758447194206569</v>
      </c>
      <c r="M208" s="21">
        <f>SUM(G$3:G207)+J208</f>
        <v>0.16679485480756107</v>
      </c>
      <c r="N208" s="21"/>
      <c r="O208" s="21"/>
      <c r="P208" s="21"/>
      <c r="Q208" s="19">
        <f t="shared" si="25"/>
        <v>0.21276853015519706</v>
      </c>
      <c r="R208" s="19">
        <f t="shared" si="26"/>
        <v>5.64463813079902E-2</v>
      </c>
      <c r="S208" s="19">
        <f t="shared" si="27"/>
        <v>2.7820523590275377E-2</v>
      </c>
      <c r="T208" s="19">
        <f t="shared" si="28"/>
        <v>-0.10959020751636921</v>
      </c>
      <c r="U208" s="19">
        <f t="shared" si="29"/>
        <v>7.6937194596962508E-2</v>
      </c>
      <c r="V208" s="19">
        <f t="shared" si="30"/>
        <v>-3.9627867502107915E-2</v>
      </c>
      <c r="Y208" s="69"/>
    </row>
    <row r="209" spans="1:25" x14ac:dyDescent="0.25">
      <c r="A209" s="26">
        <f>Wellpath!E209</f>
        <v>0</v>
      </c>
      <c r="B209" s="22">
        <v>0</v>
      </c>
      <c r="C209" s="22">
        <f>SIN(Wellpath!$L209)</f>
        <v>0</v>
      </c>
      <c r="D209" s="22">
        <v>0</v>
      </c>
      <c r="E209" s="20">
        <f>Model!$W$33*((drdp!B209+drdp!K209)*XYM1!$B209+(drdp!E209+drdp!N209)*XYM1!$C209+(drdp!H209+drdp!Q209)*XYM1!$D209)</f>
        <v>0</v>
      </c>
      <c r="F209" s="20">
        <f>Model!$W$33*((drdp!C209+drdp!L209)*XYM1!$B209+(drdp!F209+drdp!O209)*XYM1!$C209+(drdp!I209+drdp!R209)*XYM1!$D209)</f>
        <v>0</v>
      </c>
      <c r="G209" s="20">
        <f>Model!$W$33*((drdp!D209+drdp!M209)*XYM1!$B209+(drdp!G209+drdp!P209)*XYM1!$C209+(drdp!J209+drdp!S209)*XYM1!$D209)</f>
        <v>0</v>
      </c>
      <c r="H209" s="18">
        <f>Model!$W$33*((drdp!B209)*XYM1!$B209+(drdp!E209)*XYM1!$C209+(drdp!H209)*XYM1!$D209)</f>
        <v>0</v>
      </c>
      <c r="I209" s="18">
        <f>Model!$W$33*((drdp!C209)*XYM1!$B209+(drdp!F209)*XYM1!$C209+(drdp!I209)*XYM1!$D209)</f>
        <v>0</v>
      </c>
      <c r="J209" s="18">
        <f>Model!$W$33*((drdp!D209)*XYM1!$B209+(drdp!G209)*XYM1!$C209+(drdp!J209)*XYM1!$D209)</f>
        <v>0</v>
      </c>
      <c r="K209" s="21">
        <f>SUM(E$3:E208)+H209</f>
        <v>0.46126839275545106</v>
      </c>
      <c r="L209" s="21">
        <f>SUM(F$3:F208)+I209</f>
        <v>-0.23758447194206569</v>
      </c>
      <c r="M209" s="21">
        <f>SUM(G$3:G208)+J209</f>
        <v>0.16679485480756107</v>
      </c>
      <c r="N209" s="21"/>
      <c r="O209" s="21"/>
      <c r="P209" s="21"/>
      <c r="Q209" s="19">
        <f t="shared" si="25"/>
        <v>0.21276853015519706</v>
      </c>
      <c r="R209" s="19">
        <f t="shared" si="26"/>
        <v>5.64463813079902E-2</v>
      </c>
      <c r="S209" s="19">
        <f t="shared" si="27"/>
        <v>2.7820523590275377E-2</v>
      </c>
      <c r="T209" s="19">
        <f t="shared" si="28"/>
        <v>-0.10959020751636921</v>
      </c>
      <c r="U209" s="19">
        <f t="shared" si="29"/>
        <v>7.6937194596962508E-2</v>
      </c>
      <c r="V209" s="19">
        <f t="shared" si="30"/>
        <v>-3.9627867502107915E-2</v>
      </c>
      <c r="Y209" s="69"/>
    </row>
    <row r="210" spans="1:25" x14ac:dyDescent="0.25">
      <c r="A210" s="26">
        <f>Wellpath!E210</f>
        <v>0</v>
      </c>
      <c r="B210" s="22">
        <v>0</v>
      </c>
      <c r="C210" s="22">
        <f>SIN(Wellpath!$L210)</f>
        <v>0</v>
      </c>
      <c r="D210" s="22">
        <v>0</v>
      </c>
      <c r="E210" s="20">
        <f>Model!$W$33*((drdp!B210+drdp!K210)*XYM1!$B210+(drdp!E210+drdp!N210)*XYM1!$C210+(drdp!H210+drdp!Q210)*XYM1!$D210)</f>
        <v>0</v>
      </c>
      <c r="F210" s="20">
        <f>Model!$W$33*((drdp!C210+drdp!L210)*XYM1!$B210+(drdp!F210+drdp!O210)*XYM1!$C210+(drdp!I210+drdp!R210)*XYM1!$D210)</f>
        <v>0</v>
      </c>
      <c r="G210" s="20">
        <f>Model!$W$33*((drdp!D210+drdp!M210)*XYM1!$B210+(drdp!G210+drdp!P210)*XYM1!$C210+(drdp!J210+drdp!S210)*XYM1!$D210)</f>
        <v>0</v>
      </c>
      <c r="H210" s="18">
        <f>Model!$W$33*((drdp!B210)*XYM1!$B210+(drdp!E210)*XYM1!$C210+(drdp!H210)*XYM1!$D210)</f>
        <v>0</v>
      </c>
      <c r="I210" s="18">
        <f>Model!$W$33*((drdp!C210)*XYM1!$B210+(drdp!F210)*XYM1!$C210+(drdp!I210)*XYM1!$D210)</f>
        <v>0</v>
      </c>
      <c r="J210" s="18">
        <f>Model!$W$33*((drdp!D210)*XYM1!$B210+(drdp!G210)*XYM1!$C210+(drdp!J210)*XYM1!$D210)</f>
        <v>0</v>
      </c>
      <c r="K210" s="21">
        <f>SUM(E$3:E209)+H210</f>
        <v>0.46126839275545106</v>
      </c>
      <c r="L210" s="21">
        <f>SUM(F$3:F209)+I210</f>
        <v>-0.23758447194206569</v>
      </c>
      <c r="M210" s="21">
        <f>SUM(G$3:G209)+J210</f>
        <v>0.16679485480756107</v>
      </c>
      <c r="N210" s="21"/>
      <c r="O210" s="21"/>
      <c r="P210" s="21"/>
      <c r="Q210" s="19">
        <f t="shared" si="25"/>
        <v>0.21276853015519706</v>
      </c>
      <c r="R210" s="19">
        <f t="shared" si="26"/>
        <v>5.64463813079902E-2</v>
      </c>
      <c r="S210" s="19">
        <f t="shared" si="27"/>
        <v>2.7820523590275377E-2</v>
      </c>
      <c r="T210" s="19">
        <f t="shared" si="28"/>
        <v>-0.10959020751636921</v>
      </c>
      <c r="U210" s="19">
        <f t="shared" si="29"/>
        <v>7.6937194596962508E-2</v>
      </c>
      <c r="V210" s="19">
        <f t="shared" si="30"/>
        <v>-3.9627867502107915E-2</v>
      </c>
      <c r="Y210" s="69"/>
    </row>
    <row r="211" spans="1:25" x14ac:dyDescent="0.25">
      <c r="A211" s="26">
        <f>Wellpath!E211</f>
        <v>0</v>
      </c>
      <c r="B211" s="22">
        <v>0</v>
      </c>
      <c r="C211" s="22">
        <f>SIN(Wellpath!$L211)</f>
        <v>0</v>
      </c>
      <c r="D211" s="22">
        <v>0</v>
      </c>
      <c r="E211" s="20">
        <f>Model!$W$33*((drdp!B211+drdp!K211)*XYM1!$B211+(drdp!E211+drdp!N211)*XYM1!$C211+(drdp!H211+drdp!Q211)*XYM1!$D211)</f>
        <v>0</v>
      </c>
      <c r="F211" s="20">
        <f>Model!$W$33*((drdp!C211+drdp!L211)*XYM1!$B211+(drdp!F211+drdp!O211)*XYM1!$C211+(drdp!I211+drdp!R211)*XYM1!$D211)</f>
        <v>0</v>
      </c>
      <c r="G211" s="20">
        <f>Model!$W$33*((drdp!D211+drdp!M211)*XYM1!$B211+(drdp!G211+drdp!P211)*XYM1!$C211+(drdp!J211+drdp!S211)*XYM1!$D211)</f>
        <v>0</v>
      </c>
      <c r="H211" s="18">
        <f>Model!$W$33*((drdp!B211)*XYM1!$B211+(drdp!E211)*XYM1!$C211+(drdp!H211)*XYM1!$D211)</f>
        <v>0</v>
      </c>
      <c r="I211" s="18">
        <f>Model!$W$33*((drdp!C211)*XYM1!$B211+(drdp!F211)*XYM1!$C211+(drdp!I211)*XYM1!$D211)</f>
        <v>0</v>
      </c>
      <c r="J211" s="18">
        <f>Model!$W$33*((drdp!D211)*XYM1!$B211+(drdp!G211)*XYM1!$C211+(drdp!J211)*XYM1!$D211)</f>
        <v>0</v>
      </c>
      <c r="K211" s="21">
        <f>SUM(E$3:E210)+H211</f>
        <v>0.46126839275545106</v>
      </c>
      <c r="L211" s="21">
        <f>SUM(F$3:F210)+I211</f>
        <v>-0.23758447194206569</v>
      </c>
      <c r="M211" s="21">
        <f>SUM(G$3:G210)+J211</f>
        <v>0.16679485480756107</v>
      </c>
      <c r="N211" s="21"/>
      <c r="O211" s="21"/>
      <c r="P211" s="21"/>
      <c r="Q211" s="19">
        <f t="shared" si="25"/>
        <v>0.21276853015519706</v>
      </c>
      <c r="R211" s="19">
        <f t="shared" si="26"/>
        <v>5.64463813079902E-2</v>
      </c>
      <c r="S211" s="19">
        <f t="shared" si="27"/>
        <v>2.7820523590275377E-2</v>
      </c>
      <c r="T211" s="19">
        <f t="shared" si="28"/>
        <v>-0.10959020751636921</v>
      </c>
      <c r="U211" s="19">
        <f t="shared" si="29"/>
        <v>7.6937194596962508E-2</v>
      </c>
      <c r="V211" s="19">
        <f t="shared" si="30"/>
        <v>-3.9627867502107915E-2</v>
      </c>
      <c r="Y211" s="69"/>
    </row>
    <row r="212" spans="1:25" x14ac:dyDescent="0.25">
      <c r="A212" s="26">
        <f>Wellpath!E212</f>
        <v>0</v>
      </c>
      <c r="B212" s="22">
        <v>0</v>
      </c>
      <c r="C212" s="22">
        <f>SIN(Wellpath!$L212)</f>
        <v>0</v>
      </c>
      <c r="D212" s="22">
        <v>0</v>
      </c>
      <c r="E212" s="20">
        <f>Model!$W$33*((drdp!B212+drdp!K212)*XYM1!$B212+(drdp!E212+drdp!N212)*XYM1!$C212+(drdp!H212+drdp!Q212)*XYM1!$D212)</f>
        <v>0</v>
      </c>
      <c r="F212" s="20">
        <f>Model!$W$33*((drdp!C212+drdp!L212)*XYM1!$B212+(drdp!F212+drdp!O212)*XYM1!$C212+(drdp!I212+drdp!R212)*XYM1!$D212)</f>
        <v>0</v>
      </c>
      <c r="G212" s="20">
        <f>Model!$W$33*((drdp!D212+drdp!M212)*XYM1!$B212+(drdp!G212+drdp!P212)*XYM1!$C212+(drdp!J212+drdp!S212)*XYM1!$D212)</f>
        <v>0</v>
      </c>
      <c r="H212" s="18">
        <f>Model!$W$33*((drdp!B212)*XYM1!$B212+(drdp!E212)*XYM1!$C212+(drdp!H212)*XYM1!$D212)</f>
        <v>0</v>
      </c>
      <c r="I212" s="18">
        <f>Model!$W$33*((drdp!C212)*XYM1!$B212+(drdp!F212)*XYM1!$C212+(drdp!I212)*XYM1!$D212)</f>
        <v>0</v>
      </c>
      <c r="J212" s="18">
        <f>Model!$W$33*((drdp!D212)*XYM1!$B212+(drdp!G212)*XYM1!$C212+(drdp!J212)*XYM1!$D212)</f>
        <v>0</v>
      </c>
      <c r="K212" s="21">
        <f>SUM(E$3:E211)+H212</f>
        <v>0.46126839275545106</v>
      </c>
      <c r="L212" s="21">
        <f>SUM(F$3:F211)+I212</f>
        <v>-0.23758447194206569</v>
      </c>
      <c r="M212" s="21">
        <f>SUM(G$3:G211)+J212</f>
        <v>0.16679485480756107</v>
      </c>
      <c r="N212" s="21"/>
      <c r="O212" s="21"/>
      <c r="P212" s="21"/>
      <c r="Q212" s="19">
        <f t="shared" si="25"/>
        <v>0.21276853015519706</v>
      </c>
      <c r="R212" s="19">
        <f t="shared" si="26"/>
        <v>5.64463813079902E-2</v>
      </c>
      <c r="S212" s="19">
        <f t="shared" si="27"/>
        <v>2.7820523590275377E-2</v>
      </c>
      <c r="T212" s="19">
        <f t="shared" si="28"/>
        <v>-0.10959020751636921</v>
      </c>
      <c r="U212" s="19">
        <f t="shared" si="29"/>
        <v>7.6937194596962508E-2</v>
      </c>
      <c r="V212" s="19">
        <f t="shared" si="30"/>
        <v>-3.9627867502107915E-2</v>
      </c>
      <c r="Y212" s="69"/>
    </row>
    <row r="213" spans="1:25" x14ac:dyDescent="0.25">
      <c r="A213" s="26">
        <f>Wellpath!E213</f>
        <v>0</v>
      </c>
      <c r="B213" s="22">
        <v>0</v>
      </c>
      <c r="C213" s="22">
        <f>SIN(Wellpath!$L213)</f>
        <v>0</v>
      </c>
      <c r="D213" s="22">
        <v>0</v>
      </c>
      <c r="E213" s="20">
        <f>Model!$W$33*((drdp!B213+drdp!K213)*XYM1!$B213+(drdp!E213+drdp!N213)*XYM1!$C213+(drdp!H213+drdp!Q213)*XYM1!$D213)</f>
        <v>0</v>
      </c>
      <c r="F213" s="20">
        <f>Model!$W$33*((drdp!C213+drdp!L213)*XYM1!$B213+(drdp!F213+drdp!O213)*XYM1!$C213+(drdp!I213+drdp!R213)*XYM1!$D213)</f>
        <v>0</v>
      </c>
      <c r="G213" s="20">
        <f>Model!$W$33*((drdp!D213+drdp!M213)*XYM1!$B213+(drdp!G213+drdp!P213)*XYM1!$C213+(drdp!J213+drdp!S213)*XYM1!$D213)</f>
        <v>0</v>
      </c>
      <c r="H213" s="18">
        <f>Model!$W$33*((drdp!B213)*XYM1!$B213+(drdp!E213)*XYM1!$C213+(drdp!H213)*XYM1!$D213)</f>
        <v>0</v>
      </c>
      <c r="I213" s="18">
        <f>Model!$W$33*((drdp!C213)*XYM1!$B213+(drdp!F213)*XYM1!$C213+(drdp!I213)*XYM1!$D213)</f>
        <v>0</v>
      </c>
      <c r="J213" s="18">
        <f>Model!$W$33*((drdp!D213)*XYM1!$B213+(drdp!G213)*XYM1!$C213+(drdp!J213)*XYM1!$D213)</f>
        <v>0</v>
      </c>
      <c r="K213" s="21">
        <f>SUM(E$3:E212)+H213</f>
        <v>0.46126839275545106</v>
      </c>
      <c r="L213" s="21">
        <f>SUM(F$3:F212)+I213</f>
        <v>-0.23758447194206569</v>
      </c>
      <c r="M213" s="21">
        <f>SUM(G$3:G212)+J213</f>
        <v>0.16679485480756107</v>
      </c>
      <c r="N213" s="21"/>
      <c r="O213" s="21"/>
      <c r="P213" s="21"/>
      <c r="Q213" s="19">
        <f t="shared" si="25"/>
        <v>0.21276853015519706</v>
      </c>
      <c r="R213" s="19">
        <f t="shared" si="26"/>
        <v>5.64463813079902E-2</v>
      </c>
      <c r="S213" s="19">
        <f t="shared" si="27"/>
        <v>2.7820523590275377E-2</v>
      </c>
      <c r="T213" s="19">
        <f t="shared" si="28"/>
        <v>-0.10959020751636921</v>
      </c>
      <c r="U213" s="19">
        <f t="shared" si="29"/>
        <v>7.6937194596962508E-2</v>
      </c>
      <c r="V213" s="19">
        <f t="shared" si="30"/>
        <v>-3.9627867502107915E-2</v>
      </c>
      <c r="Y213" s="69"/>
    </row>
    <row r="214" spans="1:25" x14ac:dyDescent="0.25">
      <c r="A214" s="26">
        <f>Wellpath!E214</f>
        <v>0</v>
      </c>
      <c r="B214" s="22">
        <v>0</v>
      </c>
      <c r="C214" s="22">
        <f>SIN(Wellpath!$L214)</f>
        <v>0</v>
      </c>
      <c r="D214" s="22">
        <v>0</v>
      </c>
      <c r="E214" s="20">
        <f>Model!$W$33*((drdp!B214+drdp!K214)*XYM1!$B214+(drdp!E214+drdp!N214)*XYM1!$C214+(drdp!H214+drdp!Q214)*XYM1!$D214)</f>
        <v>0</v>
      </c>
      <c r="F214" s="20">
        <f>Model!$W$33*((drdp!C214+drdp!L214)*XYM1!$B214+(drdp!F214+drdp!O214)*XYM1!$C214+(drdp!I214+drdp!R214)*XYM1!$D214)</f>
        <v>0</v>
      </c>
      <c r="G214" s="20">
        <f>Model!$W$33*((drdp!D214+drdp!M214)*XYM1!$B214+(drdp!G214+drdp!P214)*XYM1!$C214+(drdp!J214+drdp!S214)*XYM1!$D214)</f>
        <v>0</v>
      </c>
      <c r="H214" s="18">
        <f>Model!$W$33*((drdp!B214)*XYM1!$B214+(drdp!E214)*XYM1!$C214+(drdp!H214)*XYM1!$D214)</f>
        <v>0</v>
      </c>
      <c r="I214" s="18">
        <f>Model!$W$33*((drdp!C214)*XYM1!$B214+(drdp!F214)*XYM1!$C214+(drdp!I214)*XYM1!$D214)</f>
        <v>0</v>
      </c>
      <c r="J214" s="18">
        <f>Model!$W$33*((drdp!D214)*XYM1!$B214+(drdp!G214)*XYM1!$C214+(drdp!J214)*XYM1!$D214)</f>
        <v>0</v>
      </c>
      <c r="K214" s="21">
        <f>SUM(E$3:E213)+H214</f>
        <v>0.46126839275545106</v>
      </c>
      <c r="L214" s="21">
        <f>SUM(F$3:F213)+I214</f>
        <v>-0.23758447194206569</v>
      </c>
      <c r="M214" s="21">
        <f>SUM(G$3:G213)+J214</f>
        <v>0.16679485480756107</v>
      </c>
      <c r="N214" s="21"/>
      <c r="O214" s="21"/>
      <c r="P214" s="21"/>
      <c r="Q214" s="19">
        <f t="shared" si="25"/>
        <v>0.21276853015519706</v>
      </c>
      <c r="R214" s="19">
        <f t="shared" si="26"/>
        <v>5.64463813079902E-2</v>
      </c>
      <c r="S214" s="19">
        <f t="shared" si="27"/>
        <v>2.7820523590275377E-2</v>
      </c>
      <c r="T214" s="19">
        <f t="shared" si="28"/>
        <v>-0.10959020751636921</v>
      </c>
      <c r="U214" s="19">
        <f t="shared" si="29"/>
        <v>7.6937194596962508E-2</v>
      </c>
      <c r="V214" s="19">
        <f t="shared" si="30"/>
        <v>-3.9627867502107915E-2</v>
      </c>
      <c r="Y214" s="69"/>
    </row>
    <row r="215" spans="1:25" x14ac:dyDescent="0.25">
      <c r="A215" s="26">
        <f>Wellpath!E215</f>
        <v>0</v>
      </c>
      <c r="B215" s="22">
        <v>0</v>
      </c>
      <c r="C215" s="22">
        <f>SIN(Wellpath!$L215)</f>
        <v>0</v>
      </c>
      <c r="D215" s="22">
        <v>0</v>
      </c>
      <c r="E215" s="20">
        <f>Model!$W$33*((drdp!B215+drdp!K215)*XYM1!$B215+(drdp!E215+drdp!N215)*XYM1!$C215+(drdp!H215+drdp!Q215)*XYM1!$D215)</f>
        <v>0</v>
      </c>
      <c r="F215" s="20">
        <f>Model!$W$33*((drdp!C215+drdp!L215)*XYM1!$B215+(drdp!F215+drdp!O215)*XYM1!$C215+(drdp!I215+drdp!R215)*XYM1!$D215)</f>
        <v>0</v>
      </c>
      <c r="G215" s="20">
        <f>Model!$W$33*((drdp!D215+drdp!M215)*XYM1!$B215+(drdp!G215+drdp!P215)*XYM1!$C215+(drdp!J215+drdp!S215)*XYM1!$D215)</f>
        <v>0</v>
      </c>
      <c r="H215" s="18">
        <f>Model!$W$33*((drdp!B215)*XYM1!$B215+(drdp!E215)*XYM1!$C215+(drdp!H215)*XYM1!$D215)</f>
        <v>0</v>
      </c>
      <c r="I215" s="18">
        <f>Model!$W$33*((drdp!C215)*XYM1!$B215+(drdp!F215)*XYM1!$C215+(drdp!I215)*XYM1!$D215)</f>
        <v>0</v>
      </c>
      <c r="J215" s="18">
        <f>Model!$W$33*((drdp!D215)*XYM1!$B215+(drdp!G215)*XYM1!$C215+(drdp!J215)*XYM1!$D215)</f>
        <v>0</v>
      </c>
      <c r="K215" s="21">
        <f>SUM(E$3:E214)+H215</f>
        <v>0.46126839275545106</v>
      </c>
      <c r="L215" s="21">
        <f>SUM(F$3:F214)+I215</f>
        <v>-0.23758447194206569</v>
      </c>
      <c r="M215" s="21">
        <f>SUM(G$3:G214)+J215</f>
        <v>0.16679485480756107</v>
      </c>
      <c r="N215" s="21"/>
      <c r="O215" s="21"/>
      <c r="P215" s="21"/>
      <c r="Q215" s="19">
        <f t="shared" si="25"/>
        <v>0.21276853015519706</v>
      </c>
      <c r="R215" s="19">
        <f t="shared" si="26"/>
        <v>5.64463813079902E-2</v>
      </c>
      <c r="S215" s="19">
        <f t="shared" si="27"/>
        <v>2.7820523590275377E-2</v>
      </c>
      <c r="T215" s="19">
        <f t="shared" si="28"/>
        <v>-0.10959020751636921</v>
      </c>
      <c r="U215" s="19">
        <f t="shared" si="29"/>
        <v>7.6937194596962508E-2</v>
      </c>
      <c r="V215" s="19">
        <f t="shared" si="30"/>
        <v>-3.9627867502107915E-2</v>
      </c>
      <c r="Y215" s="69"/>
    </row>
    <row r="216" spans="1:25" x14ac:dyDescent="0.25">
      <c r="A216" s="26">
        <f>Wellpath!E216</f>
        <v>0</v>
      </c>
      <c r="B216" s="22">
        <v>0</v>
      </c>
      <c r="C216" s="22">
        <f>SIN(Wellpath!$L216)</f>
        <v>0</v>
      </c>
      <c r="D216" s="22">
        <v>0</v>
      </c>
      <c r="E216" s="20">
        <f>Model!$W$33*((drdp!B216+drdp!K216)*XYM1!$B216+(drdp!E216+drdp!N216)*XYM1!$C216+(drdp!H216+drdp!Q216)*XYM1!$D216)</f>
        <v>0</v>
      </c>
      <c r="F216" s="20">
        <f>Model!$W$33*((drdp!C216+drdp!L216)*XYM1!$B216+(drdp!F216+drdp!O216)*XYM1!$C216+(drdp!I216+drdp!R216)*XYM1!$D216)</f>
        <v>0</v>
      </c>
      <c r="G216" s="20">
        <f>Model!$W$33*((drdp!D216+drdp!M216)*XYM1!$B216+(drdp!G216+drdp!P216)*XYM1!$C216+(drdp!J216+drdp!S216)*XYM1!$D216)</f>
        <v>0</v>
      </c>
      <c r="H216" s="18">
        <f>Model!$W$33*((drdp!B216)*XYM1!$B216+(drdp!E216)*XYM1!$C216+(drdp!H216)*XYM1!$D216)</f>
        <v>0</v>
      </c>
      <c r="I216" s="18">
        <f>Model!$W$33*((drdp!C216)*XYM1!$B216+(drdp!F216)*XYM1!$C216+(drdp!I216)*XYM1!$D216)</f>
        <v>0</v>
      </c>
      <c r="J216" s="18">
        <f>Model!$W$33*((drdp!D216)*XYM1!$B216+(drdp!G216)*XYM1!$C216+(drdp!J216)*XYM1!$D216)</f>
        <v>0</v>
      </c>
      <c r="K216" s="21">
        <f>SUM(E$3:E215)+H216</f>
        <v>0.46126839275545106</v>
      </c>
      <c r="L216" s="21">
        <f>SUM(F$3:F215)+I216</f>
        <v>-0.23758447194206569</v>
      </c>
      <c r="M216" s="21">
        <f>SUM(G$3:G215)+J216</f>
        <v>0.16679485480756107</v>
      </c>
      <c r="N216" s="21"/>
      <c r="O216" s="21"/>
      <c r="P216" s="21"/>
      <c r="Q216" s="19">
        <f t="shared" si="25"/>
        <v>0.21276853015519706</v>
      </c>
      <c r="R216" s="19">
        <f t="shared" si="26"/>
        <v>5.64463813079902E-2</v>
      </c>
      <c r="S216" s="19">
        <f t="shared" si="27"/>
        <v>2.7820523590275377E-2</v>
      </c>
      <c r="T216" s="19">
        <f t="shared" si="28"/>
        <v>-0.10959020751636921</v>
      </c>
      <c r="U216" s="19">
        <f t="shared" si="29"/>
        <v>7.6937194596962508E-2</v>
      </c>
      <c r="V216" s="19">
        <f t="shared" si="30"/>
        <v>-3.9627867502107915E-2</v>
      </c>
      <c r="Y216" s="69"/>
    </row>
    <row r="217" spans="1:25" x14ac:dyDescent="0.25">
      <c r="A217" s="26">
        <f>Wellpath!E217</f>
        <v>0</v>
      </c>
      <c r="B217" s="22">
        <v>0</v>
      </c>
      <c r="C217" s="22">
        <f>SIN(Wellpath!$L217)</f>
        <v>0</v>
      </c>
      <c r="D217" s="22">
        <v>0</v>
      </c>
      <c r="E217" s="20">
        <f>Model!$W$33*((drdp!B217+drdp!K217)*XYM1!$B217+(drdp!E217+drdp!N217)*XYM1!$C217+(drdp!H217+drdp!Q217)*XYM1!$D217)</f>
        <v>0</v>
      </c>
      <c r="F217" s="20">
        <f>Model!$W$33*((drdp!C217+drdp!L217)*XYM1!$B217+(drdp!F217+drdp!O217)*XYM1!$C217+(drdp!I217+drdp!R217)*XYM1!$D217)</f>
        <v>0</v>
      </c>
      <c r="G217" s="20">
        <f>Model!$W$33*((drdp!D217+drdp!M217)*XYM1!$B217+(drdp!G217+drdp!P217)*XYM1!$C217+(drdp!J217+drdp!S217)*XYM1!$D217)</f>
        <v>0</v>
      </c>
      <c r="H217" s="18">
        <f>Model!$W$33*((drdp!B217)*XYM1!$B217+(drdp!E217)*XYM1!$C217+(drdp!H217)*XYM1!$D217)</f>
        <v>0</v>
      </c>
      <c r="I217" s="18">
        <f>Model!$W$33*((drdp!C217)*XYM1!$B217+(drdp!F217)*XYM1!$C217+(drdp!I217)*XYM1!$D217)</f>
        <v>0</v>
      </c>
      <c r="J217" s="18">
        <f>Model!$W$33*((drdp!D217)*XYM1!$B217+(drdp!G217)*XYM1!$C217+(drdp!J217)*XYM1!$D217)</f>
        <v>0</v>
      </c>
      <c r="K217" s="21">
        <f>SUM(E$3:E216)+H217</f>
        <v>0.46126839275545106</v>
      </c>
      <c r="L217" s="21">
        <f>SUM(F$3:F216)+I217</f>
        <v>-0.23758447194206569</v>
      </c>
      <c r="M217" s="21">
        <f>SUM(G$3:G216)+J217</f>
        <v>0.16679485480756107</v>
      </c>
      <c r="N217" s="21"/>
      <c r="O217" s="21"/>
      <c r="P217" s="21"/>
      <c r="Q217" s="19">
        <f t="shared" si="25"/>
        <v>0.21276853015519706</v>
      </c>
      <c r="R217" s="19">
        <f t="shared" si="26"/>
        <v>5.64463813079902E-2</v>
      </c>
      <c r="S217" s="19">
        <f t="shared" si="27"/>
        <v>2.7820523590275377E-2</v>
      </c>
      <c r="T217" s="19">
        <f t="shared" si="28"/>
        <v>-0.10959020751636921</v>
      </c>
      <c r="U217" s="19">
        <f t="shared" si="29"/>
        <v>7.6937194596962508E-2</v>
      </c>
      <c r="V217" s="19">
        <f t="shared" si="30"/>
        <v>-3.9627867502107915E-2</v>
      </c>
      <c r="Y217" s="69"/>
    </row>
    <row r="218" spans="1:25" x14ac:dyDescent="0.25">
      <c r="A218" s="26">
        <f>Wellpath!E218</f>
        <v>0</v>
      </c>
      <c r="B218" s="22">
        <v>0</v>
      </c>
      <c r="C218" s="22">
        <f>SIN(Wellpath!$L218)</f>
        <v>0</v>
      </c>
      <c r="D218" s="22">
        <v>0</v>
      </c>
      <c r="E218" s="20">
        <f>Model!$W$33*((drdp!B218+drdp!K218)*XYM1!$B218+(drdp!E218+drdp!N218)*XYM1!$C218+(drdp!H218+drdp!Q218)*XYM1!$D218)</f>
        <v>0</v>
      </c>
      <c r="F218" s="20">
        <f>Model!$W$33*((drdp!C218+drdp!L218)*XYM1!$B218+(drdp!F218+drdp!O218)*XYM1!$C218+(drdp!I218+drdp!R218)*XYM1!$D218)</f>
        <v>0</v>
      </c>
      <c r="G218" s="20">
        <f>Model!$W$33*((drdp!D218+drdp!M218)*XYM1!$B218+(drdp!G218+drdp!P218)*XYM1!$C218+(drdp!J218+drdp!S218)*XYM1!$D218)</f>
        <v>0</v>
      </c>
      <c r="H218" s="18">
        <f>Model!$W$33*((drdp!B218)*XYM1!$B218+(drdp!E218)*XYM1!$C218+(drdp!H218)*XYM1!$D218)</f>
        <v>0</v>
      </c>
      <c r="I218" s="18">
        <f>Model!$W$33*((drdp!C218)*XYM1!$B218+(drdp!F218)*XYM1!$C218+(drdp!I218)*XYM1!$D218)</f>
        <v>0</v>
      </c>
      <c r="J218" s="18">
        <f>Model!$W$33*((drdp!D218)*XYM1!$B218+(drdp!G218)*XYM1!$C218+(drdp!J218)*XYM1!$D218)</f>
        <v>0</v>
      </c>
      <c r="K218" s="21">
        <f>SUM(E$3:E217)+H218</f>
        <v>0.46126839275545106</v>
      </c>
      <c r="L218" s="21">
        <f>SUM(F$3:F217)+I218</f>
        <v>-0.23758447194206569</v>
      </c>
      <c r="M218" s="21">
        <f>SUM(G$3:G217)+J218</f>
        <v>0.16679485480756107</v>
      </c>
      <c r="N218" s="21"/>
      <c r="O218" s="21"/>
      <c r="P218" s="21"/>
      <c r="Q218" s="19">
        <f t="shared" si="25"/>
        <v>0.21276853015519706</v>
      </c>
      <c r="R218" s="19">
        <f t="shared" si="26"/>
        <v>5.64463813079902E-2</v>
      </c>
      <c r="S218" s="19">
        <f t="shared" si="27"/>
        <v>2.7820523590275377E-2</v>
      </c>
      <c r="T218" s="19">
        <f t="shared" si="28"/>
        <v>-0.10959020751636921</v>
      </c>
      <c r="U218" s="19">
        <f t="shared" si="29"/>
        <v>7.6937194596962508E-2</v>
      </c>
      <c r="V218" s="19">
        <f t="shared" si="30"/>
        <v>-3.9627867502107915E-2</v>
      </c>
      <c r="Y218" s="69"/>
    </row>
    <row r="219" spans="1:25" x14ac:dyDescent="0.25">
      <c r="A219" s="26">
        <f>Wellpath!E219</f>
        <v>0</v>
      </c>
      <c r="B219" s="22">
        <v>0</v>
      </c>
      <c r="C219" s="22">
        <f>SIN(Wellpath!$L219)</f>
        <v>0</v>
      </c>
      <c r="D219" s="22">
        <v>0</v>
      </c>
      <c r="E219" s="20">
        <f>Model!$W$33*((drdp!B219+drdp!K219)*XYM1!$B219+(drdp!E219+drdp!N219)*XYM1!$C219+(drdp!H219+drdp!Q219)*XYM1!$D219)</f>
        <v>0</v>
      </c>
      <c r="F219" s="20">
        <f>Model!$W$33*((drdp!C219+drdp!L219)*XYM1!$B219+(drdp!F219+drdp!O219)*XYM1!$C219+(drdp!I219+drdp!R219)*XYM1!$D219)</f>
        <v>0</v>
      </c>
      <c r="G219" s="20">
        <f>Model!$W$33*((drdp!D219+drdp!M219)*XYM1!$B219+(drdp!G219+drdp!P219)*XYM1!$C219+(drdp!J219+drdp!S219)*XYM1!$D219)</f>
        <v>0</v>
      </c>
      <c r="H219" s="18">
        <f>Model!$W$33*((drdp!B219)*XYM1!$B219+(drdp!E219)*XYM1!$C219+(drdp!H219)*XYM1!$D219)</f>
        <v>0</v>
      </c>
      <c r="I219" s="18">
        <f>Model!$W$33*((drdp!C219)*XYM1!$B219+(drdp!F219)*XYM1!$C219+(drdp!I219)*XYM1!$D219)</f>
        <v>0</v>
      </c>
      <c r="J219" s="18">
        <f>Model!$W$33*((drdp!D219)*XYM1!$B219+(drdp!G219)*XYM1!$C219+(drdp!J219)*XYM1!$D219)</f>
        <v>0</v>
      </c>
      <c r="K219" s="21">
        <f>SUM(E$3:E218)+H219</f>
        <v>0.46126839275545106</v>
      </c>
      <c r="L219" s="21">
        <f>SUM(F$3:F218)+I219</f>
        <v>-0.23758447194206569</v>
      </c>
      <c r="M219" s="21">
        <f>SUM(G$3:G218)+J219</f>
        <v>0.16679485480756107</v>
      </c>
      <c r="N219" s="21"/>
      <c r="O219" s="21"/>
      <c r="P219" s="21"/>
      <c r="Q219" s="19">
        <f t="shared" si="25"/>
        <v>0.21276853015519706</v>
      </c>
      <c r="R219" s="19">
        <f t="shared" si="26"/>
        <v>5.64463813079902E-2</v>
      </c>
      <c r="S219" s="19">
        <f t="shared" si="27"/>
        <v>2.7820523590275377E-2</v>
      </c>
      <c r="T219" s="19">
        <f t="shared" si="28"/>
        <v>-0.10959020751636921</v>
      </c>
      <c r="U219" s="19">
        <f t="shared" si="29"/>
        <v>7.6937194596962508E-2</v>
      </c>
      <c r="V219" s="19">
        <f t="shared" si="30"/>
        <v>-3.9627867502107915E-2</v>
      </c>
      <c r="Y219" s="69"/>
    </row>
    <row r="220" spans="1:25" x14ac:dyDescent="0.25">
      <c r="A220" s="26">
        <f>Wellpath!E220</f>
        <v>0</v>
      </c>
      <c r="B220" s="22">
        <v>0</v>
      </c>
      <c r="C220" s="22">
        <f>SIN(Wellpath!$L220)</f>
        <v>0</v>
      </c>
      <c r="D220" s="22">
        <v>0</v>
      </c>
      <c r="E220" s="20">
        <f>Model!$W$33*((drdp!B220+drdp!K220)*XYM1!$B220+(drdp!E220+drdp!N220)*XYM1!$C220+(drdp!H220+drdp!Q220)*XYM1!$D220)</f>
        <v>0</v>
      </c>
      <c r="F220" s="20">
        <f>Model!$W$33*((drdp!C220+drdp!L220)*XYM1!$B220+(drdp!F220+drdp!O220)*XYM1!$C220+(drdp!I220+drdp!R220)*XYM1!$D220)</f>
        <v>0</v>
      </c>
      <c r="G220" s="20">
        <f>Model!$W$33*((drdp!D220+drdp!M220)*XYM1!$B220+(drdp!G220+drdp!P220)*XYM1!$C220+(drdp!J220+drdp!S220)*XYM1!$D220)</f>
        <v>0</v>
      </c>
      <c r="H220" s="18">
        <f>Model!$W$33*((drdp!B220)*XYM1!$B220+(drdp!E220)*XYM1!$C220+(drdp!H220)*XYM1!$D220)</f>
        <v>0</v>
      </c>
      <c r="I220" s="18">
        <f>Model!$W$33*((drdp!C220)*XYM1!$B220+(drdp!F220)*XYM1!$C220+(drdp!I220)*XYM1!$D220)</f>
        <v>0</v>
      </c>
      <c r="J220" s="18">
        <f>Model!$W$33*((drdp!D220)*XYM1!$B220+(drdp!G220)*XYM1!$C220+(drdp!J220)*XYM1!$D220)</f>
        <v>0</v>
      </c>
      <c r="K220" s="21">
        <f>SUM(E$3:E219)+H220</f>
        <v>0.46126839275545106</v>
      </c>
      <c r="L220" s="21">
        <f>SUM(F$3:F219)+I220</f>
        <v>-0.23758447194206569</v>
      </c>
      <c r="M220" s="21">
        <f>SUM(G$3:G219)+J220</f>
        <v>0.16679485480756107</v>
      </c>
      <c r="N220" s="21"/>
      <c r="O220" s="21"/>
      <c r="P220" s="21"/>
      <c r="Q220" s="19">
        <f t="shared" si="25"/>
        <v>0.21276853015519706</v>
      </c>
      <c r="R220" s="19">
        <f t="shared" si="26"/>
        <v>5.64463813079902E-2</v>
      </c>
      <c r="S220" s="19">
        <f t="shared" si="27"/>
        <v>2.7820523590275377E-2</v>
      </c>
      <c r="T220" s="19">
        <f t="shared" si="28"/>
        <v>-0.10959020751636921</v>
      </c>
      <c r="U220" s="19">
        <f t="shared" si="29"/>
        <v>7.6937194596962508E-2</v>
      </c>
      <c r="V220" s="19">
        <f t="shared" si="30"/>
        <v>-3.9627867502107915E-2</v>
      </c>
      <c r="Y220" s="69"/>
    </row>
    <row r="221" spans="1:25" x14ac:dyDescent="0.25">
      <c r="A221" s="26">
        <f>Wellpath!E221</f>
        <v>0</v>
      </c>
      <c r="B221" s="22">
        <v>0</v>
      </c>
      <c r="C221" s="22">
        <f>SIN(Wellpath!$L221)</f>
        <v>0</v>
      </c>
      <c r="D221" s="22">
        <v>0</v>
      </c>
      <c r="E221" s="20">
        <f>Model!$W$33*((drdp!B221+drdp!K221)*XYM1!$B221+(drdp!E221+drdp!N221)*XYM1!$C221+(drdp!H221+drdp!Q221)*XYM1!$D221)</f>
        <v>0</v>
      </c>
      <c r="F221" s="20">
        <f>Model!$W$33*((drdp!C221+drdp!L221)*XYM1!$B221+(drdp!F221+drdp!O221)*XYM1!$C221+(drdp!I221+drdp!R221)*XYM1!$D221)</f>
        <v>0</v>
      </c>
      <c r="G221" s="20">
        <f>Model!$W$33*((drdp!D221+drdp!M221)*XYM1!$B221+(drdp!G221+drdp!P221)*XYM1!$C221+(drdp!J221+drdp!S221)*XYM1!$D221)</f>
        <v>0</v>
      </c>
      <c r="H221" s="18">
        <f>Model!$W$33*((drdp!B221)*XYM1!$B221+(drdp!E221)*XYM1!$C221+(drdp!H221)*XYM1!$D221)</f>
        <v>0</v>
      </c>
      <c r="I221" s="18">
        <f>Model!$W$33*((drdp!C221)*XYM1!$B221+(drdp!F221)*XYM1!$C221+(drdp!I221)*XYM1!$D221)</f>
        <v>0</v>
      </c>
      <c r="J221" s="18">
        <f>Model!$W$33*((drdp!D221)*XYM1!$B221+(drdp!G221)*XYM1!$C221+(drdp!J221)*XYM1!$D221)</f>
        <v>0</v>
      </c>
      <c r="K221" s="21">
        <f>SUM(E$3:E220)+H221</f>
        <v>0.46126839275545106</v>
      </c>
      <c r="L221" s="21">
        <f>SUM(F$3:F220)+I221</f>
        <v>-0.23758447194206569</v>
      </c>
      <c r="M221" s="21">
        <f>SUM(G$3:G220)+J221</f>
        <v>0.16679485480756107</v>
      </c>
      <c r="N221" s="21"/>
      <c r="O221" s="21"/>
      <c r="P221" s="21"/>
      <c r="Q221" s="19">
        <f t="shared" si="25"/>
        <v>0.21276853015519706</v>
      </c>
      <c r="R221" s="19">
        <f t="shared" si="26"/>
        <v>5.64463813079902E-2</v>
      </c>
      <c r="S221" s="19">
        <f t="shared" si="27"/>
        <v>2.7820523590275377E-2</v>
      </c>
      <c r="T221" s="19">
        <f t="shared" si="28"/>
        <v>-0.10959020751636921</v>
      </c>
      <c r="U221" s="19">
        <f t="shared" si="29"/>
        <v>7.6937194596962508E-2</v>
      </c>
      <c r="V221" s="19">
        <f t="shared" si="30"/>
        <v>-3.9627867502107915E-2</v>
      </c>
      <c r="Y221" s="69"/>
    </row>
    <row r="222" spans="1:25" x14ac:dyDescent="0.25">
      <c r="A222" s="26">
        <f>Wellpath!E222</f>
        <v>0</v>
      </c>
      <c r="B222" s="22">
        <v>0</v>
      </c>
      <c r="C222" s="22">
        <f>SIN(Wellpath!$L222)</f>
        <v>0</v>
      </c>
      <c r="D222" s="22">
        <v>0</v>
      </c>
      <c r="E222" s="20">
        <f>Model!$W$33*((drdp!B222+drdp!K222)*XYM1!$B222+(drdp!E222+drdp!N222)*XYM1!$C222+(drdp!H222+drdp!Q222)*XYM1!$D222)</f>
        <v>0</v>
      </c>
      <c r="F222" s="20">
        <f>Model!$W$33*((drdp!C222+drdp!L222)*XYM1!$B222+(drdp!F222+drdp!O222)*XYM1!$C222+(drdp!I222+drdp!R222)*XYM1!$D222)</f>
        <v>0</v>
      </c>
      <c r="G222" s="20">
        <f>Model!$W$33*((drdp!D222+drdp!M222)*XYM1!$B222+(drdp!G222+drdp!P222)*XYM1!$C222+(drdp!J222+drdp!S222)*XYM1!$D222)</f>
        <v>0</v>
      </c>
      <c r="H222" s="18">
        <f>Model!$W$33*((drdp!B222)*XYM1!$B222+(drdp!E222)*XYM1!$C222+(drdp!H222)*XYM1!$D222)</f>
        <v>0</v>
      </c>
      <c r="I222" s="18">
        <f>Model!$W$33*((drdp!C222)*XYM1!$B222+(drdp!F222)*XYM1!$C222+(drdp!I222)*XYM1!$D222)</f>
        <v>0</v>
      </c>
      <c r="J222" s="18">
        <f>Model!$W$33*((drdp!D222)*XYM1!$B222+(drdp!G222)*XYM1!$C222+(drdp!J222)*XYM1!$D222)</f>
        <v>0</v>
      </c>
      <c r="K222" s="21">
        <f>SUM(E$3:E221)+H222</f>
        <v>0.46126839275545106</v>
      </c>
      <c r="L222" s="21">
        <f>SUM(F$3:F221)+I222</f>
        <v>-0.23758447194206569</v>
      </c>
      <c r="M222" s="21">
        <f>SUM(G$3:G221)+J222</f>
        <v>0.16679485480756107</v>
      </c>
      <c r="N222" s="21"/>
      <c r="O222" s="21"/>
      <c r="P222" s="21"/>
      <c r="Q222" s="19">
        <f t="shared" si="25"/>
        <v>0.21276853015519706</v>
      </c>
      <c r="R222" s="19">
        <f t="shared" si="26"/>
        <v>5.64463813079902E-2</v>
      </c>
      <c r="S222" s="19">
        <f t="shared" si="27"/>
        <v>2.7820523590275377E-2</v>
      </c>
      <c r="T222" s="19">
        <f t="shared" si="28"/>
        <v>-0.10959020751636921</v>
      </c>
      <c r="U222" s="19">
        <f t="shared" si="29"/>
        <v>7.6937194596962508E-2</v>
      </c>
      <c r="V222" s="19">
        <f t="shared" si="30"/>
        <v>-3.9627867502107915E-2</v>
      </c>
      <c r="Y222" s="69"/>
    </row>
    <row r="223" spans="1:25" x14ac:dyDescent="0.25">
      <c r="A223" s="26">
        <f>Wellpath!E223</f>
        <v>0</v>
      </c>
      <c r="B223" s="22">
        <v>0</v>
      </c>
      <c r="C223" s="22">
        <f>SIN(Wellpath!$L223)</f>
        <v>0</v>
      </c>
      <c r="D223" s="22">
        <v>0</v>
      </c>
      <c r="E223" s="20">
        <f>Model!$W$33*((drdp!B223+drdp!K223)*XYM1!$B223+(drdp!E223+drdp!N223)*XYM1!$C223+(drdp!H223+drdp!Q223)*XYM1!$D223)</f>
        <v>0</v>
      </c>
      <c r="F223" s="20">
        <f>Model!$W$33*((drdp!C223+drdp!L223)*XYM1!$B223+(drdp!F223+drdp!O223)*XYM1!$C223+(drdp!I223+drdp!R223)*XYM1!$D223)</f>
        <v>0</v>
      </c>
      <c r="G223" s="20">
        <f>Model!$W$33*((drdp!D223+drdp!M223)*XYM1!$B223+(drdp!G223+drdp!P223)*XYM1!$C223+(drdp!J223+drdp!S223)*XYM1!$D223)</f>
        <v>0</v>
      </c>
      <c r="H223" s="18">
        <f>Model!$W$33*((drdp!B223)*XYM1!$B223+(drdp!E223)*XYM1!$C223+(drdp!H223)*XYM1!$D223)</f>
        <v>0</v>
      </c>
      <c r="I223" s="18">
        <f>Model!$W$33*((drdp!C223)*XYM1!$B223+(drdp!F223)*XYM1!$C223+(drdp!I223)*XYM1!$D223)</f>
        <v>0</v>
      </c>
      <c r="J223" s="18">
        <f>Model!$W$33*((drdp!D223)*XYM1!$B223+(drdp!G223)*XYM1!$C223+(drdp!J223)*XYM1!$D223)</f>
        <v>0</v>
      </c>
      <c r="K223" s="21">
        <f>SUM(E$3:E222)+H223</f>
        <v>0.46126839275545106</v>
      </c>
      <c r="L223" s="21">
        <f>SUM(F$3:F222)+I223</f>
        <v>-0.23758447194206569</v>
      </c>
      <c r="M223" s="21">
        <f>SUM(G$3:G222)+J223</f>
        <v>0.16679485480756107</v>
      </c>
      <c r="N223" s="21"/>
      <c r="O223" s="21"/>
      <c r="P223" s="21"/>
      <c r="Q223" s="19">
        <f t="shared" si="25"/>
        <v>0.21276853015519706</v>
      </c>
      <c r="R223" s="19">
        <f t="shared" si="26"/>
        <v>5.64463813079902E-2</v>
      </c>
      <c r="S223" s="19">
        <f t="shared" si="27"/>
        <v>2.7820523590275377E-2</v>
      </c>
      <c r="T223" s="19">
        <f t="shared" si="28"/>
        <v>-0.10959020751636921</v>
      </c>
      <c r="U223" s="19">
        <f t="shared" si="29"/>
        <v>7.6937194596962508E-2</v>
      </c>
      <c r="V223" s="19">
        <f t="shared" si="30"/>
        <v>-3.9627867502107915E-2</v>
      </c>
      <c r="Y223" s="69"/>
    </row>
    <row r="224" spans="1:25" x14ac:dyDescent="0.25">
      <c r="A224" s="26">
        <f>Wellpath!E224</f>
        <v>0</v>
      </c>
      <c r="B224" s="22">
        <v>0</v>
      </c>
      <c r="C224" s="22">
        <f>SIN(Wellpath!$L224)</f>
        <v>0</v>
      </c>
      <c r="D224" s="22">
        <v>0</v>
      </c>
      <c r="E224" s="20">
        <f>Model!$W$33*((drdp!B224+drdp!K224)*XYM1!$B224+(drdp!E224+drdp!N224)*XYM1!$C224+(drdp!H224+drdp!Q224)*XYM1!$D224)</f>
        <v>0</v>
      </c>
      <c r="F224" s="20">
        <f>Model!$W$33*((drdp!C224+drdp!L224)*XYM1!$B224+(drdp!F224+drdp!O224)*XYM1!$C224+(drdp!I224+drdp!R224)*XYM1!$D224)</f>
        <v>0</v>
      </c>
      <c r="G224" s="20">
        <f>Model!$W$33*((drdp!D224+drdp!M224)*XYM1!$B224+(drdp!G224+drdp!P224)*XYM1!$C224+(drdp!J224+drdp!S224)*XYM1!$D224)</f>
        <v>0</v>
      </c>
      <c r="H224" s="18">
        <f>Model!$W$33*((drdp!B224)*XYM1!$B224+(drdp!E224)*XYM1!$C224+(drdp!H224)*XYM1!$D224)</f>
        <v>0</v>
      </c>
      <c r="I224" s="18">
        <f>Model!$W$33*((drdp!C224)*XYM1!$B224+(drdp!F224)*XYM1!$C224+(drdp!I224)*XYM1!$D224)</f>
        <v>0</v>
      </c>
      <c r="J224" s="18">
        <f>Model!$W$33*((drdp!D224)*XYM1!$B224+(drdp!G224)*XYM1!$C224+(drdp!J224)*XYM1!$D224)</f>
        <v>0</v>
      </c>
      <c r="K224" s="21">
        <f>SUM(E$3:E223)+H224</f>
        <v>0.46126839275545106</v>
      </c>
      <c r="L224" s="21">
        <f>SUM(F$3:F223)+I224</f>
        <v>-0.23758447194206569</v>
      </c>
      <c r="M224" s="21">
        <f>SUM(G$3:G223)+J224</f>
        <v>0.16679485480756107</v>
      </c>
      <c r="N224" s="21"/>
      <c r="O224" s="21"/>
      <c r="P224" s="21"/>
      <c r="Q224" s="19">
        <f t="shared" si="25"/>
        <v>0.21276853015519706</v>
      </c>
      <c r="R224" s="19">
        <f t="shared" si="26"/>
        <v>5.64463813079902E-2</v>
      </c>
      <c r="S224" s="19">
        <f t="shared" si="27"/>
        <v>2.7820523590275377E-2</v>
      </c>
      <c r="T224" s="19">
        <f t="shared" si="28"/>
        <v>-0.10959020751636921</v>
      </c>
      <c r="U224" s="19">
        <f t="shared" si="29"/>
        <v>7.6937194596962508E-2</v>
      </c>
      <c r="V224" s="19">
        <f t="shared" si="30"/>
        <v>-3.9627867502107915E-2</v>
      </c>
      <c r="Y224" s="69"/>
    </row>
    <row r="225" spans="1:25" x14ac:dyDescent="0.25">
      <c r="A225" s="26">
        <f>Wellpath!E225</f>
        <v>0</v>
      </c>
      <c r="B225" s="22">
        <v>0</v>
      </c>
      <c r="C225" s="22">
        <f>SIN(Wellpath!$L225)</f>
        <v>0</v>
      </c>
      <c r="D225" s="22">
        <v>0</v>
      </c>
      <c r="E225" s="20">
        <f>Model!$W$33*((drdp!B225+drdp!K225)*XYM1!$B225+(drdp!E225+drdp!N225)*XYM1!$C225+(drdp!H225+drdp!Q225)*XYM1!$D225)</f>
        <v>0</v>
      </c>
      <c r="F225" s="20">
        <f>Model!$W$33*((drdp!C225+drdp!L225)*XYM1!$B225+(drdp!F225+drdp!O225)*XYM1!$C225+(drdp!I225+drdp!R225)*XYM1!$D225)</f>
        <v>0</v>
      </c>
      <c r="G225" s="20">
        <f>Model!$W$33*((drdp!D225+drdp!M225)*XYM1!$B225+(drdp!G225+drdp!P225)*XYM1!$C225+(drdp!J225+drdp!S225)*XYM1!$D225)</f>
        <v>0</v>
      </c>
      <c r="H225" s="18">
        <f>Model!$W$33*((drdp!B225)*XYM1!$B225+(drdp!E225)*XYM1!$C225+(drdp!H225)*XYM1!$D225)</f>
        <v>0</v>
      </c>
      <c r="I225" s="18">
        <f>Model!$W$33*((drdp!C225)*XYM1!$B225+(drdp!F225)*XYM1!$C225+(drdp!I225)*XYM1!$D225)</f>
        <v>0</v>
      </c>
      <c r="J225" s="18">
        <f>Model!$W$33*((drdp!D225)*XYM1!$B225+(drdp!G225)*XYM1!$C225+(drdp!J225)*XYM1!$D225)</f>
        <v>0</v>
      </c>
      <c r="K225" s="21">
        <f>SUM(E$3:E224)+H225</f>
        <v>0.46126839275545106</v>
      </c>
      <c r="L225" s="21">
        <f>SUM(F$3:F224)+I225</f>
        <v>-0.23758447194206569</v>
      </c>
      <c r="M225" s="21">
        <f>SUM(G$3:G224)+J225</f>
        <v>0.16679485480756107</v>
      </c>
      <c r="N225" s="21"/>
      <c r="O225" s="21"/>
      <c r="P225" s="21"/>
      <c r="Q225" s="19">
        <f t="shared" si="25"/>
        <v>0.21276853015519706</v>
      </c>
      <c r="R225" s="19">
        <f t="shared" si="26"/>
        <v>5.64463813079902E-2</v>
      </c>
      <c r="S225" s="19">
        <f t="shared" si="27"/>
        <v>2.7820523590275377E-2</v>
      </c>
      <c r="T225" s="19">
        <f t="shared" si="28"/>
        <v>-0.10959020751636921</v>
      </c>
      <c r="U225" s="19">
        <f t="shared" si="29"/>
        <v>7.6937194596962508E-2</v>
      </c>
      <c r="V225" s="19">
        <f t="shared" si="30"/>
        <v>-3.9627867502107915E-2</v>
      </c>
      <c r="Y225" s="69"/>
    </row>
    <row r="226" spans="1:25" x14ac:dyDescent="0.25">
      <c r="A226" s="26">
        <f>Wellpath!E226</f>
        <v>0</v>
      </c>
      <c r="B226" s="22">
        <v>0</v>
      </c>
      <c r="C226" s="22">
        <f>SIN(Wellpath!$L226)</f>
        <v>0</v>
      </c>
      <c r="D226" s="22">
        <v>0</v>
      </c>
      <c r="E226" s="20">
        <f>Model!$W$33*((drdp!B226+drdp!K226)*XYM1!$B226+(drdp!E226+drdp!N226)*XYM1!$C226+(drdp!H226+drdp!Q226)*XYM1!$D226)</f>
        <v>0</v>
      </c>
      <c r="F226" s="20">
        <f>Model!$W$33*((drdp!C226+drdp!L226)*XYM1!$B226+(drdp!F226+drdp!O226)*XYM1!$C226+(drdp!I226+drdp!R226)*XYM1!$D226)</f>
        <v>0</v>
      </c>
      <c r="G226" s="20">
        <f>Model!$W$33*((drdp!D226+drdp!M226)*XYM1!$B226+(drdp!G226+drdp!P226)*XYM1!$C226+(drdp!J226+drdp!S226)*XYM1!$D226)</f>
        <v>0</v>
      </c>
      <c r="H226" s="18">
        <f>Model!$W$33*((drdp!B226)*XYM1!$B226+(drdp!E226)*XYM1!$C226+(drdp!H226)*XYM1!$D226)</f>
        <v>0</v>
      </c>
      <c r="I226" s="18">
        <f>Model!$W$33*((drdp!C226)*XYM1!$B226+(drdp!F226)*XYM1!$C226+(drdp!I226)*XYM1!$D226)</f>
        <v>0</v>
      </c>
      <c r="J226" s="18">
        <f>Model!$W$33*((drdp!D226)*XYM1!$B226+(drdp!G226)*XYM1!$C226+(drdp!J226)*XYM1!$D226)</f>
        <v>0</v>
      </c>
      <c r="K226" s="21">
        <f>SUM(E$3:E225)+H226</f>
        <v>0.46126839275545106</v>
      </c>
      <c r="L226" s="21">
        <f>SUM(F$3:F225)+I226</f>
        <v>-0.23758447194206569</v>
      </c>
      <c r="M226" s="21">
        <f>SUM(G$3:G225)+J226</f>
        <v>0.16679485480756107</v>
      </c>
      <c r="N226" s="21"/>
      <c r="O226" s="21"/>
      <c r="P226" s="21"/>
      <c r="Q226" s="19">
        <f t="shared" si="25"/>
        <v>0.21276853015519706</v>
      </c>
      <c r="R226" s="19">
        <f t="shared" si="26"/>
        <v>5.64463813079902E-2</v>
      </c>
      <c r="S226" s="19">
        <f t="shared" si="27"/>
        <v>2.7820523590275377E-2</v>
      </c>
      <c r="T226" s="19">
        <f t="shared" si="28"/>
        <v>-0.10959020751636921</v>
      </c>
      <c r="U226" s="19">
        <f t="shared" si="29"/>
        <v>7.6937194596962508E-2</v>
      </c>
      <c r="V226" s="19">
        <f t="shared" si="30"/>
        <v>-3.9627867502107915E-2</v>
      </c>
      <c r="Y226" s="69"/>
    </row>
    <row r="227" spans="1:25" x14ac:dyDescent="0.25">
      <c r="A227" s="26">
        <f>Wellpath!E227</f>
        <v>0</v>
      </c>
      <c r="B227" s="22">
        <v>0</v>
      </c>
      <c r="C227" s="22">
        <f>SIN(Wellpath!$L227)</f>
        <v>0</v>
      </c>
      <c r="D227" s="22">
        <v>0</v>
      </c>
      <c r="E227" s="20">
        <f>Model!$W$33*((drdp!B227+drdp!K227)*XYM1!$B227+(drdp!E227+drdp!N227)*XYM1!$C227+(drdp!H227+drdp!Q227)*XYM1!$D227)</f>
        <v>0</v>
      </c>
      <c r="F227" s="20">
        <f>Model!$W$33*((drdp!C227+drdp!L227)*XYM1!$B227+(drdp!F227+drdp!O227)*XYM1!$C227+(drdp!I227+drdp!R227)*XYM1!$D227)</f>
        <v>0</v>
      </c>
      <c r="G227" s="20">
        <f>Model!$W$33*((drdp!D227+drdp!M227)*XYM1!$B227+(drdp!G227+drdp!P227)*XYM1!$C227+(drdp!J227+drdp!S227)*XYM1!$D227)</f>
        <v>0</v>
      </c>
      <c r="H227" s="18">
        <f>Model!$W$33*((drdp!B227)*XYM1!$B227+(drdp!E227)*XYM1!$C227+(drdp!H227)*XYM1!$D227)</f>
        <v>0</v>
      </c>
      <c r="I227" s="18">
        <f>Model!$W$33*((drdp!C227)*XYM1!$B227+(drdp!F227)*XYM1!$C227+(drdp!I227)*XYM1!$D227)</f>
        <v>0</v>
      </c>
      <c r="J227" s="18">
        <f>Model!$W$33*((drdp!D227)*XYM1!$B227+(drdp!G227)*XYM1!$C227+(drdp!J227)*XYM1!$D227)</f>
        <v>0</v>
      </c>
      <c r="K227" s="21">
        <f>SUM(E$3:E226)+H227</f>
        <v>0.46126839275545106</v>
      </c>
      <c r="L227" s="21">
        <f>SUM(F$3:F226)+I227</f>
        <v>-0.23758447194206569</v>
      </c>
      <c r="M227" s="21">
        <f>SUM(G$3:G226)+J227</f>
        <v>0.16679485480756107</v>
      </c>
      <c r="N227" s="21"/>
      <c r="O227" s="21"/>
      <c r="P227" s="21"/>
      <c r="Q227" s="19">
        <f t="shared" si="25"/>
        <v>0.21276853015519706</v>
      </c>
      <c r="R227" s="19">
        <f t="shared" si="26"/>
        <v>5.64463813079902E-2</v>
      </c>
      <c r="S227" s="19">
        <f t="shared" si="27"/>
        <v>2.7820523590275377E-2</v>
      </c>
      <c r="T227" s="19">
        <f t="shared" si="28"/>
        <v>-0.10959020751636921</v>
      </c>
      <c r="U227" s="19">
        <f t="shared" si="29"/>
        <v>7.6937194596962508E-2</v>
      </c>
      <c r="V227" s="19">
        <f t="shared" si="30"/>
        <v>-3.9627867502107915E-2</v>
      </c>
      <c r="Y227" s="69"/>
    </row>
    <row r="228" spans="1:25" x14ac:dyDescent="0.25">
      <c r="A228" s="26">
        <f>Wellpath!E228</f>
        <v>0</v>
      </c>
      <c r="B228" s="22">
        <v>0</v>
      </c>
      <c r="C228" s="22">
        <f>SIN(Wellpath!$L228)</f>
        <v>0</v>
      </c>
      <c r="D228" s="22">
        <v>0</v>
      </c>
      <c r="E228" s="20">
        <f>Model!$W$33*((drdp!B228+drdp!K228)*XYM1!$B228+(drdp!E228+drdp!N228)*XYM1!$C228+(drdp!H228+drdp!Q228)*XYM1!$D228)</f>
        <v>0</v>
      </c>
      <c r="F228" s="20">
        <f>Model!$W$33*((drdp!C228+drdp!L228)*XYM1!$B228+(drdp!F228+drdp!O228)*XYM1!$C228+(drdp!I228+drdp!R228)*XYM1!$D228)</f>
        <v>0</v>
      </c>
      <c r="G228" s="20">
        <f>Model!$W$33*((drdp!D228+drdp!M228)*XYM1!$B228+(drdp!G228+drdp!P228)*XYM1!$C228+(drdp!J228+drdp!S228)*XYM1!$D228)</f>
        <v>0</v>
      </c>
      <c r="H228" s="18">
        <f>Model!$W$33*((drdp!B228)*XYM1!$B228+(drdp!E228)*XYM1!$C228+(drdp!H228)*XYM1!$D228)</f>
        <v>0</v>
      </c>
      <c r="I228" s="18">
        <f>Model!$W$33*((drdp!C228)*XYM1!$B228+(drdp!F228)*XYM1!$C228+(drdp!I228)*XYM1!$D228)</f>
        <v>0</v>
      </c>
      <c r="J228" s="18">
        <f>Model!$W$33*((drdp!D228)*XYM1!$B228+(drdp!G228)*XYM1!$C228+(drdp!J228)*XYM1!$D228)</f>
        <v>0</v>
      </c>
      <c r="K228" s="21">
        <f>SUM(E$3:E227)+H228</f>
        <v>0.46126839275545106</v>
      </c>
      <c r="L228" s="21">
        <f>SUM(F$3:F227)+I228</f>
        <v>-0.23758447194206569</v>
      </c>
      <c r="M228" s="21">
        <f>SUM(G$3:G227)+J228</f>
        <v>0.16679485480756107</v>
      </c>
      <c r="N228" s="21"/>
      <c r="O228" s="21"/>
      <c r="P228" s="21"/>
      <c r="Q228" s="19">
        <f t="shared" si="25"/>
        <v>0.21276853015519706</v>
      </c>
      <c r="R228" s="19">
        <f t="shared" si="26"/>
        <v>5.64463813079902E-2</v>
      </c>
      <c r="S228" s="19">
        <f t="shared" si="27"/>
        <v>2.7820523590275377E-2</v>
      </c>
      <c r="T228" s="19">
        <f t="shared" si="28"/>
        <v>-0.10959020751636921</v>
      </c>
      <c r="U228" s="19">
        <f t="shared" si="29"/>
        <v>7.6937194596962508E-2</v>
      </c>
      <c r="V228" s="19">
        <f t="shared" si="30"/>
        <v>-3.9627867502107915E-2</v>
      </c>
      <c r="Y228" s="69"/>
    </row>
    <row r="229" spans="1:25" x14ac:dyDescent="0.25">
      <c r="A229" s="26">
        <f>Wellpath!E229</f>
        <v>0</v>
      </c>
      <c r="B229" s="22">
        <v>0</v>
      </c>
      <c r="C229" s="22">
        <f>SIN(Wellpath!$L229)</f>
        <v>0</v>
      </c>
      <c r="D229" s="22">
        <v>0</v>
      </c>
      <c r="E229" s="20">
        <f>Model!$W$33*((drdp!B229+drdp!K229)*XYM1!$B229+(drdp!E229+drdp!N229)*XYM1!$C229+(drdp!H229+drdp!Q229)*XYM1!$D229)</f>
        <v>0</v>
      </c>
      <c r="F229" s="20">
        <f>Model!$W$33*((drdp!C229+drdp!L229)*XYM1!$B229+(drdp!F229+drdp!O229)*XYM1!$C229+(drdp!I229+drdp!R229)*XYM1!$D229)</f>
        <v>0</v>
      </c>
      <c r="G229" s="20">
        <f>Model!$W$33*((drdp!D229+drdp!M229)*XYM1!$B229+(drdp!G229+drdp!P229)*XYM1!$C229+(drdp!J229+drdp!S229)*XYM1!$D229)</f>
        <v>0</v>
      </c>
      <c r="H229" s="18">
        <f>Model!$W$33*((drdp!B229)*XYM1!$B229+(drdp!E229)*XYM1!$C229+(drdp!H229)*XYM1!$D229)</f>
        <v>0</v>
      </c>
      <c r="I229" s="18">
        <f>Model!$W$33*((drdp!C229)*XYM1!$B229+(drdp!F229)*XYM1!$C229+(drdp!I229)*XYM1!$D229)</f>
        <v>0</v>
      </c>
      <c r="J229" s="18">
        <f>Model!$W$33*((drdp!D229)*XYM1!$B229+(drdp!G229)*XYM1!$C229+(drdp!J229)*XYM1!$D229)</f>
        <v>0</v>
      </c>
      <c r="K229" s="21">
        <f>SUM(E$3:E228)+H229</f>
        <v>0.46126839275545106</v>
      </c>
      <c r="L229" s="21">
        <f>SUM(F$3:F228)+I229</f>
        <v>-0.23758447194206569</v>
      </c>
      <c r="M229" s="21">
        <f>SUM(G$3:G228)+J229</f>
        <v>0.16679485480756107</v>
      </c>
      <c r="N229" s="21"/>
      <c r="O229" s="21"/>
      <c r="P229" s="21"/>
      <c r="Q229" s="19">
        <f t="shared" si="25"/>
        <v>0.21276853015519706</v>
      </c>
      <c r="R229" s="19">
        <f t="shared" si="26"/>
        <v>5.64463813079902E-2</v>
      </c>
      <c r="S229" s="19">
        <f t="shared" si="27"/>
        <v>2.7820523590275377E-2</v>
      </c>
      <c r="T229" s="19">
        <f t="shared" si="28"/>
        <v>-0.10959020751636921</v>
      </c>
      <c r="U229" s="19">
        <f t="shared" si="29"/>
        <v>7.6937194596962508E-2</v>
      </c>
      <c r="V229" s="19">
        <f t="shared" si="30"/>
        <v>-3.9627867502107915E-2</v>
      </c>
      <c r="Y229" s="69"/>
    </row>
    <row r="230" spans="1:25" x14ac:dyDescent="0.25">
      <c r="A230" s="26">
        <f>Wellpath!E230</f>
        <v>0</v>
      </c>
      <c r="B230" s="22">
        <v>0</v>
      </c>
      <c r="C230" s="22">
        <f>SIN(Wellpath!$L230)</f>
        <v>0</v>
      </c>
      <c r="D230" s="22">
        <v>0</v>
      </c>
      <c r="E230" s="20">
        <f>Model!$W$33*((drdp!B230+drdp!K230)*XYM1!$B230+(drdp!E230+drdp!N230)*XYM1!$C230+(drdp!H230+drdp!Q230)*XYM1!$D230)</f>
        <v>0</v>
      </c>
      <c r="F230" s="20">
        <f>Model!$W$33*((drdp!C230+drdp!L230)*XYM1!$B230+(drdp!F230+drdp!O230)*XYM1!$C230+(drdp!I230+drdp!R230)*XYM1!$D230)</f>
        <v>0</v>
      </c>
      <c r="G230" s="20">
        <f>Model!$W$33*((drdp!D230+drdp!M230)*XYM1!$B230+(drdp!G230+drdp!P230)*XYM1!$C230+(drdp!J230+drdp!S230)*XYM1!$D230)</f>
        <v>0</v>
      </c>
      <c r="H230" s="18">
        <f>Model!$W$33*((drdp!B230)*XYM1!$B230+(drdp!E230)*XYM1!$C230+(drdp!H230)*XYM1!$D230)</f>
        <v>0</v>
      </c>
      <c r="I230" s="18">
        <f>Model!$W$33*((drdp!C230)*XYM1!$B230+(drdp!F230)*XYM1!$C230+(drdp!I230)*XYM1!$D230)</f>
        <v>0</v>
      </c>
      <c r="J230" s="18">
        <f>Model!$W$33*((drdp!D230)*XYM1!$B230+(drdp!G230)*XYM1!$C230+(drdp!J230)*XYM1!$D230)</f>
        <v>0</v>
      </c>
      <c r="K230" s="21">
        <f>SUM(E$3:E229)+H230</f>
        <v>0.46126839275545106</v>
      </c>
      <c r="L230" s="21">
        <f>SUM(F$3:F229)+I230</f>
        <v>-0.23758447194206569</v>
      </c>
      <c r="M230" s="21">
        <f>SUM(G$3:G229)+J230</f>
        <v>0.16679485480756107</v>
      </c>
      <c r="N230" s="21"/>
      <c r="O230" s="21"/>
      <c r="P230" s="21"/>
      <c r="Q230" s="19">
        <f t="shared" si="25"/>
        <v>0.21276853015519706</v>
      </c>
      <c r="R230" s="19">
        <f t="shared" si="26"/>
        <v>5.64463813079902E-2</v>
      </c>
      <c r="S230" s="19">
        <f t="shared" si="27"/>
        <v>2.7820523590275377E-2</v>
      </c>
      <c r="T230" s="19">
        <f t="shared" si="28"/>
        <v>-0.10959020751636921</v>
      </c>
      <c r="U230" s="19">
        <f t="shared" si="29"/>
        <v>7.6937194596962508E-2</v>
      </c>
      <c r="V230" s="19">
        <f t="shared" si="30"/>
        <v>-3.9627867502107915E-2</v>
      </c>
      <c r="Y230" s="69"/>
    </row>
    <row r="231" spans="1:25" x14ac:dyDescent="0.25">
      <c r="A231" s="26">
        <f>Wellpath!E231</f>
        <v>0</v>
      </c>
      <c r="B231" s="22">
        <v>0</v>
      </c>
      <c r="C231" s="22">
        <f>SIN(Wellpath!$L231)</f>
        <v>0</v>
      </c>
      <c r="D231" s="22">
        <v>0</v>
      </c>
      <c r="E231" s="20">
        <f>Model!$W$33*((drdp!B231+drdp!K231)*XYM1!$B231+(drdp!E231+drdp!N231)*XYM1!$C231+(drdp!H231+drdp!Q231)*XYM1!$D231)</f>
        <v>0</v>
      </c>
      <c r="F231" s="20">
        <f>Model!$W$33*((drdp!C231+drdp!L231)*XYM1!$B231+(drdp!F231+drdp!O231)*XYM1!$C231+(drdp!I231+drdp!R231)*XYM1!$D231)</f>
        <v>0</v>
      </c>
      <c r="G231" s="20">
        <f>Model!$W$33*((drdp!D231+drdp!M231)*XYM1!$B231+(drdp!G231+drdp!P231)*XYM1!$C231+(drdp!J231+drdp!S231)*XYM1!$D231)</f>
        <v>0</v>
      </c>
      <c r="H231" s="18">
        <f>Model!$W$33*((drdp!B231)*XYM1!$B231+(drdp!E231)*XYM1!$C231+(drdp!H231)*XYM1!$D231)</f>
        <v>0</v>
      </c>
      <c r="I231" s="18">
        <f>Model!$W$33*((drdp!C231)*XYM1!$B231+(drdp!F231)*XYM1!$C231+(drdp!I231)*XYM1!$D231)</f>
        <v>0</v>
      </c>
      <c r="J231" s="18">
        <f>Model!$W$33*((drdp!D231)*XYM1!$B231+(drdp!G231)*XYM1!$C231+(drdp!J231)*XYM1!$D231)</f>
        <v>0</v>
      </c>
      <c r="K231" s="21">
        <f>SUM(E$3:E230)+H231</f>
        <v>0.46126839275545106</v>
      </c>
      <c r="L231" s="21">
        <f>SUM(F$3:F230)+I231</f>
        <v>-0.23758447194206569</v>
      </c>
      <c r="M231" s="21">
        <f>SUM(G$3:G230)+J231</f>
        <v>0.16679485480756107</v>
      </c>
      <c r="N231" s="21"/>
      <c r="O231" s="21"/>
      <c r="P231" s="21"/>
      <c r="Q231" s="19">
        <f t="shared" si="25"/>
        <v>0.21276853015519706</v>
      </c>
      <c r="R231" s="19">
        <f t="shared" si="26"/>
        <v>5.64463813079902E-2</v>
      </c>
      <c r="S231" s="19">
        <f t="shared" si="27"/>
        <v>2.7820523590275377E-2</v>
      </c>
      <c r="T231" s="19">
        <f t="shared" si="28"/>
        <v>-0.10959020751636921</v>
      </c>
      <c r="U231" s="19">
        <f t="shared" si="29"/>
        <v>7.6937194596962508E-2</v>
      </c>
      <c r="V231" s="19">
        <f t="shared" si="30"/>
        <v>-3.9627867502107915E-2</v>
      </c>
      <c r="Y231" s="69"/>
    </row>
    <row r="232" spans="1:25" x14ac:dyDescent="0.25">
      <c r="A232" s="26">
        <f>Wellpath!E232</f>
        <v>0</v>
      </c>
      <c r="B232" s="22">
        <v>0</v>
      </c>
      <c r="C232" s="22">
        <f>SIN(Wellpath!$L232)</f>
        <v>0</v>
      </c>
      <c r="D232" s="22">
        <v>0</v>
      </c>
      <c r="E232" s="20">
        <f>Model!$W$33*((drdp!B232+drdp!K232)*XYM1!$B232+(drdp!E232+drdp!N232)*XYM1!$C232+(drdp!H232+drdp!Q232)*XYM1!$D232)</f>
        <v>0</v>
      </c>
      <c r="F232" s="20">
        <f>Model!$W$33*((drdp!C232+drdp!L232)*XYM1!$B232+(drdp!F232+drdp!O232)*XYM1!$C232+(drdp!I232+drdp!R232)*XYM1!$D232)</f>
        <v>0</v>
      </c>
      <c r="G232" s="20">
        <f>Model!$W$33*((drdp!D232+drdp!M232)*XYM1!$B232+(drdp!G232+drdp!P232)*XYM1!$C232+(drdp!J232+drdp!S232)*XYM1!$D232)</f>
        <v>0</v>
      </c>
      <c r="H232" s="18">
        <f>Model!$W$33*((drdp!B232)*XYM1!$B232+(drdp!E232)*XYM1!$C232+(drdp!H232)*XYM1!$D232)</f>
        <v>0</v>
      </c>
      <c r="I232" s="18">
        <f>Model!$W$33*((drdp!C232)*XYM1!$B232+(drdp!F232)*XYM1!$C232+(drdp!I232)*XYM1!$D232)</f>
        <v>0</v>
      </c>
      <c r="J232" s="18">
        <f>Model!$W$33*((drdp!D232)*XYM1!$B232+(drdp!G232)*XYM1!$C232+(drdp!J232)*XYM1!$D232)</f>
        <v>0</v>
      </c>
      <c r="K232" s="21">
        <f>SUM(E$3:E231)+H232</f>
        <v>0.46126839275545106</v>
      </c>
      <c r="L232" s="21">
        <f>SUM(F$3:F231)+I232</f>
        <v>-0.23758447194206569</v>
      </c>
      <c r="M232" s="21">
        <f>SUM(G$3:G231)+J232</f>
        <v>0.16679485480756107</v>
      </c>
      <c r="N232" s="21"/>
      <c r="O232" s="21"/>
      <c r="P232" s="21"/>
      <c r="Q232" s="19">
        <f t="shared" si="25"/>
        <v>0.21276853015519706</v>
      </c>
      <c r="R232" s="19">
        <f t="shared" si="26"/>
        <v>5.64463813079902E-2</v>
      </c>
      <c r="S232" s="19">
        <f t="shared" si="27"/>
        <v>2.7820523590275377E-2</v>
      </c>
      <c r="T232" s="19">
        <f t="shared" si="28"/>
        <v>-0.10959020751636921</v>
      </c>
      <c r="U232" s="19">
        <f t="shared" si="29"/>
        <v>7.6937194596962508E-2</v>
      </c>
      <c r="V232" s="19">
        <f t="shared" si="30"/>
        <v>-3.9627867502107915E-2</v>
      </c>
      <c r="Y232" s="69"/>
    </row>
    <row r="233" spans="1:25" x14ac:dyDescent="0.25">
      <c r="A233" s="26">
        <f>Wellpath!E233</f>
        <v>0</v>
      </c>
      <c r="B233" s="22">
        <v>0</v>
      </c>
      <c r="C233" s="22">
        <f>SIN(Wellpath!$L233)</f>
        <v>0</v>
      </c>
      <c r="D233" s="22">
        <v>0</v>
      </c>
      <c r="E233" s="20">
        <f>Model!$W$33*((drdp!B233+drdp!K233)*XYM1!$B233+(drdp!E233+drdp!N233)*XYM1!$C233+(drdp!H233+drdp!Q233)*XYM1!$D233)</f>
        <v>0</v>
      </c>
      <c r="F233" s="20">
        <f>Model!$W$33*((drdp!C233+drdp!L233)*XYM1!$B233+(drdp!F233+drdp!O233)*XYM1!$C233+(drdp!I233+drdp!R233)*XYM1!$D233)</f>
        <v>0</v>
      </c>
      <c r="G233" s="20">
        <f>Model!$W$33*((drdp!D233+drdp!M233)*XYM1!$B233+(drdp!G233+drdp!P233)*XYM1!$C233+(drdp!J233+drdp!S233)*XYM1!$D233)</f>
        <v>0</v>
      </c>
      <c r="H233" s="18">
        <f>Model!$W$33*((drdp!B233)*XYM1!$B233+(drdp!E233)*XYM1!$C233+(drdp!H233)*XYM1!$D233)</f>
        <v>0</v>
      </c>
      <c r="I233" s="18">
        <f>Model!$W$33*((drdp!C233)*XYM1!$B233+(drdp!F233)*XYM1!$C233+(drdp!I233)*XYM1!$D233)</f>
        <v>0</v>
      </c>
      <c r="J233" s="18">
        <f>Model!$W$33*((drdp!D233)*XYM1!$B233+(drdp!G233)*XYM1!$C233+(drdp!J233)*XYM1!$D233)</f>
        <v>0</v>
      </c>
      <c r="K233" s="21">
        <f>SUM(E$3:E232)+H233</f>
        <v>0.46126839275545106</v>
      </c>
      <c r="L233" s="21">
        <f>SUM(F$3:F232)+I233</f>
        <v>-0.23758447194206569</v>
      </c>
      <c r="M233" s="21">
        <f>SUM(G$3:G232)+J233</f>
        <v>0.16679485480756107</v>
      </c>
      <c r="N233" s="21"/>
      <c r="O233" s="21"/>
      <c r="P233" s="21"/>
      <c r="Q233" s="19">
        <f t="shared" si="25"/>
        <v>0.21276853015519706</v>
      </c>
      <c r="R233" s="19">
        <f t="shared" si="26"/>
        <v>5.64463813079902E-2</v>
      </c>
      <c r="S233" s="19">
        <f t="shared" si="27"/>
        <v>2.7820523590275377E-2</v>
      </c>
      <c r="T233" s="19">
        <f t="shared" si="28"/>
        <v>-0.10959020751636921</v>
      </c>
      <c r="U233" s="19">
        <f t="shared" si="29"/>
        <v>7.6937194596962508E-2</v>
      </c>
      <c r="V233" s="19">
        <f t="shared" si="30"/>
        <v>-3.9627867502107915E-2</v>
      </c>
      <c r="Y233" s="69"/>
    </row>
    <row r="234" spans="1:25" x14ac:dyDescent="0.25">
      <c r="A234" s="26">
        <f>Wellpath!E234</f>
        <v>0</v>
      </c>
      <c r="B234" s="22">
        <v>0</v>
      </c>
      <c r="C234" s="22">
        <f>SIN(Wellpath!$L234)</f>
        <v>0</v>
      </c>
      <c r="D234" s="22">
        <v>0</v>
      </c>
      <c r="E234" s="20">
        <f>Model!$W$33*((drdp!B234+drdp!K234)*XYM1!$B234+(drdp!E234+drdp!N234)*XYM1!$C234+(drdp!H234+drdp!Q234)*XYM1!$D234)</f>
        <v>0</v>
      </c>
      <c r="F234" s="20">
        <f>Model!$W$33*((drdp!C234+drdp!L234)*XYM1!$B234+(drdp!F234+drdp!O234)*XYM1!$C234+(drdp!I234+drdp!R234)*XYM1!$D234)</f>
        <v>0</v>
      </c>
      <c r="G234" s="20">
        <f>Model!$W$33*((drdp!D234+drdp!M234)*XYM1!$B234+(drdp!G234+drdp!P234)*XYM1!$C234+(drdp!J234+drdp!S234)*XYM1!$D234)</f>
        <v>0</v>
      </c>
      <c r="H234" s="18">
        <f>Model!$W$33*((drdp!B234)*XYM1!$B234+(drdp!E234)*XYM1!$C234+(drdp!H234)*XYM1!$D234)</f>
        <v>0</v>
      </c>
      <c r="I234" s="18">
        <f>Model!$W$33*((drdp!C234)*XYM1!$B234+(drdp!F234)*XYM1!$C234+(drdp!I234)*XYM1!$D234)</f>
        <v>0</v>
      </c>
      <c r="J234" s="18">
        <f>Model!$W$33*((drdp!D234)*XYM1!$B234+(drdp!G234)*XYM1!$C234+(drdp!J234)*XYM1!$D234)</f>
        <v>0</v>
      </c>
      <c r="K234" s="21">
        <f>SUM(E$3:E233)+H234</f>
        <v>0.46126839275545106</v>
      </c>
      <c r="L234" s="21">
        <f>SUM(F$3:F233)+I234</f>
        <v>-0.23758447194206569</v>
      </c>
      <c r="M234" s="21">
        <f>SUM(G$3:G233)+J234</f>
        <v>0.16679485480756107</v>
      </c>
      <c r="N234" s="21"/>
      <c r="O234" s="21"/>
      <c r="P234" s="21"/>
      <c r="Q234" s="19">
        <f t="shared" si="25"/>
        <v>0.21276853015519706</v>
      </c>
      <c r="R234" s="19">
        <f t="shared" si="26"/>
        <v>5.64463813079902E-2</v>
      </c>
      <c r="S234" s="19">
        <f t="shared" si="27"/>
        <v>2.7820523590275377E-2</v>
      </c>
      <c r="T234" s="19">
        <f t="shared" si="28"/>
        <v>-0.10959020751636921</v>
      </c>
      <c r="U234" s="19">
        <f t="shared" si="29"/>
        <v>7.6937194596962508E-2</v>
      </c>
      <c r="V234" s="19">
        <f t="shared" si="30"/>
        <v>-3.9627867502107915E-2</v>
      </c>
      <c r="Y234" s="69"/>
    </row>
    <row r="235" spans="1:25" x14ac:dyDescent="0.25">
      <c r="A235" s="26">
        <f>Wellpath!E235</f>
        <v>0</v>
      </c>
      <c r="B235" s="22">
        <v>0</v>
      </c>
      <c r="C235" s="22">
        <f>SIN(Wellpath!$L235)</f>
        <v>0</v>
      </c>
      <c r="D235" s="22">
        <v>0</v>
      </c>
      <c r="E235" s="20">
        <f>Model!$W$33*((drdp!B235+drdp!K235)*XYM1!$B235+(drdp!E235+drdp!N235)*XYM1!$C235+(drdp!H235+drdp!Q235)*XYM1!$D235)</f>
        <v>0</v>
      </c>
      <c r="F235" s="20">
        <f>Model!$W$33*((drdp!C235+drdp!L235)*XYM1!$B235+(drdp!F235+drdp!O235)*XYM1!$C235+(drdp!I235+drdp!R235)*XYM1!$D235)</f>
        <v>0</v>
      </c>
      <c r="G235" s="20">
        <f>Model!$W$33*((drdp!D235+drdp!M235)*XYM1!$B235+(drdp!G235+drdp!P235)*XYM1!$C235+(drdp!J235+drdp!S235)*XYM1!$D235)</f>
        <v>0</v>
      </c>
      <c r="H235" s="18">
        <f>Model!$W$33*((drdp!B235)*XYM1!$B235+(drdp!E235)*XYM1!$C235+(drdp!H235)*XYM1!$D235)</f>
        <v>0</v>
      </c>
      <c r="I235" s="18">
        <f>Model!$W$33*((drdp!C235)*XYM1!$B235+(drdp!F235)*XYM1!$C235+(drdp!I235)*XYM1!$D235)</f>
        <v>0</v>
      </c>
      <c r="J235" s="18">
        <f>Model!$W$33*((drdp!D235)*XYM1!$B235+(drdp!G235)*XYM1!$C235+(drdp!J235)*XYM1!$D235)</f>
        <v>0</v>
      </c>
      <c r="K235" s="21">
        <f>SUM(E$3:E234)+H235</f>
        <v>0.46126839275545106</v>
      </c>
      <c r="L235" s="21">
        <f>SUM(F$3:F234)+I235</f>
        <v>-0.23758447194206569</v>
      </c>
      <c r="M235" s="21">
        <f>SUM(G$3:G234)+J235</f>
        <v>0.16679485480756107</v>
      </c>
      <c r="N235" s="21"/>
      <c r="O235" s="21"/>
      <c r="P235" s="21"/>
      <c r="Q235" s="19">
        <f t="shared" si="25"/>
        <v>0.21276853015519706</v>
      </c>
      <c r="R235" s="19">
        <f t="shared" si="26"/>
        <v>5.64463813079902E-2</v>
      </c>
      <c r="S235" s="19">
        <f t="shared" si="27"/>
        <v>2.7820523590275377E-2</v>
      </c>
      <c r="T235" s="19">
        <f t="shared" si="28"/>
        <v>-0.10959020751636921</v>
      </c>
      <c r="U235" s="19">
        <f t="shared" si="29"/>
        <v>7.6937194596962508E-2</v>
      </c>
      <c r="V235" s="19">
        <f t="shared" si="30"/>
        <v>-3.9627867502107915E-2</v>
      </c>
      <c r="Y235" s="69"/>
    </row>
    <row r="236" spans="1:25" x14ac:dyDescent="0.25">
      <c r="A236" s="26">
        <f>Wellpath!E236</f>
        <v>0</v>
      </c>
      <c r="B236" s="22">
        <v>0</v>
      </c>
      <c r="C236" s="22">
        <f>SIN(Wellpath!$L236)</f>
        <v>0</v>
      </c>
      <c r="D236" s="22">
        <v>0</v>
      </c>
      <c r="E236" s="20">
        <f>Model!$W$33*((drdp!B236+drdp!K236)*XYM1!$B236+(drdp!E236+drdp!N236)*XYM1!$C236+(drdp!H236+drdp!Q236)*XYM1!$D236)</f>
        <v>0</v>
      </c>
      <c r="F236" s="20">
        <f>Model!$W$33*((drdp!C236+drdp!L236)*XYM1!$B236+(drdp!F236+drdp!O236)*XYM1!$C236+(drdp!I236+drdp!R236)*XYM1!$D236)</f>
        <v>0</v>
      </c>
      <c r="G236" s="20">
        <f>Model!$W$33*((drdp!D236+drdp!M236)*XYM1!$B236+(drdp!G236+drdp!P236)*XYM1!$C236+(drdp!J236+drdp!S236)*XYM1!$D236)</f>
        <v>0</v>
      </c>
      <c r="H236" s="18">
        <f>Model!$W$33*((drdp!B236)*XYM1!$B236+(drdp!E236)*XYM1!$C236+(drdp!H236)*XYM1!$D236)</f>
        <v>0</v>
      </c>
      <c r="I236" s="18">
        <f>Model!$W$33*((drdp!C236)*XYM1!$B236+(drdp!F236)*XYM1!$C236+(drdp!I236)*XYM1!$D236)</f>
        <v>0</v>
      </c>
      <c r="J236" s="18">
        <f>Model!$W$33*((drdp!D236)*XYM1!$B236+(drdp!G236)*XYM1!$C236+(drdp!J236)*XYM1!$D236)</f>
        <v>0</v>
      </c>
      <c r="K236" s="21">
        <f>SUM(E$3:E235)+H236</f>
        <v>0.46126839275545106</v>
      </c>
      <c r="L236" s="21">
        <f>SUM(F$3:F235)+I236</f>
        <v>-0.23758447194206569</v>
      </c>
      <c r="M236" s="21">
        <f>SUM(G$3:G235)+J236</f>
        <v>0.16679485480756107</v>
      </c>
      <c r="N236" s="21"/>
      <c r="O236" s="21"/>
      <c r="P236" s="21"/>
      <c r="Q236" s="19">
        <f t="shared" si="25"/>
        <v>0.21276853015519706</v>
      </c>
      <c r="R236" s="19">
        <f t="shared" si="26"/>
        <v>5.64463813079902E-2</v>
      </c>
      <c r="S236" s="19">
        <f t="shared" si="27"/>
        <v>2.7820523590275377E-2</v>
      </c>
      <c r="T236" s="19">
        <f t="shared" si="28"/>
        <v>-0.10959020751636921</v>
      </c>
      <c r="U236" s="19">
        <f t="shared" si="29"/>
        <v>7.6937194596962508E-2</v>
      </c>
      <c r="V236" s="19">
        <f t="shared" si="30"/>
        <v>-3.9627867502107915E-2</v>
      </c>
      <c r="Y236" s="69"/>
    </row>
    <row r="237" spans="1:25" x14ac:dyDescent="0.25">
      <c r="A237" s="26">
        <f>Wellpath!E237</f>
        <v>0</v>
      </c>
      <c r="B237" s="22">
        <v>0</v>
      </c>
      <c r="C237" s="22">
        <f>SIN(Wellpath!$L237)</f>
        <v>0</v>
      </c>
      <c r="D237" s="22">
        <v>0</v>
      </c>
      <c r="E237" s="20">
        <f>Model!$W$33*((drdp!B237+drdp!K237)*XYM1!$B237+(drdp!E237+drdp!N237)*XYM1!$C237+(drdp!H237+drdp!Q237)*XYM1!$D237)</f>
        <v>0</v>
      </c>
      <c r="F237" s="20">
        <f>Model!$W$33*((drdp!C237+drdp!L237)*XYM1!$B237+(drdp!F237+drdp!O237)*XYM1!$C237+(drdp!I237+drdp!R237)*XYM1!$D237)</f>
        <v>0</v>
      </c>
      <c r="G237" s="20">
        <f>Model!$W$33*((drdp!D237+drdp!M237)*XYM1!$B237+(drdp!G237+drdp!P237)*XYM1!$C237+(drdp!J237+drdp!S237)*XYM1!$D237)</f>
        <v>0</v>
      </c>
      <c r="H237" s="18">
        <f>Model!$W$33*((drdp!B237)*XYM1!$B237+(drdp!E237)*XYM1!$C237+(drdp!H237)*XYM1!$D237)</f>
        <v>0</v>
      </c>
      <c r="I237" s="18">
        <f>Model!$W$33*((drdp!C237)*XYM1!$B237+(drdp!F237)*XYM1!$C237+(drdp!I237)*XYM1!$D237)</f>
        <v>0</v>
      </c>
      <c r="J237" s="18">
        <f>Model!$W$33*((drdp!D237)*XYM1!$B237+(drdp!G237)*XYM1!$C237+(drdp!J237)*XYM1!$D237)</f>
        <v>0</v>
      </c>
      <c r="K237" s="21">
        <f>SUM(E$3:E236)+H237</f>
        <v>0.46126839275545106</v>
      </c>
      <c r="L237" s="21">
        <f>SUM(F$3:F236)+I237</f>
        <v>-0.23758447194206569</v>
      </c>
      <c r="M237" s="21">
        <f>SUM(G$3:G236)+J237</f>
        <v>0.16679485480756107</v>
      </c>
      <c r="N237" s="21"/>
      <c r="O237" s="21"/>
      <c r="P237" s="21"/>
      <c r="Q237" s="19">
        <f t="shared" si="25"/>
        <v>0.21276853015519706</v>
      </c>
      <c r="R237" s="19">
        <f t="shared" si="26"/>
        <v>5.64463813079902E-2</v>
      </c>
      <c r="S237" s="19">
        <f t="shared" si="27"/>
        <v>2.7820523590275377E-2</v>
      </c>
      <c r="T237" s="19">
        <f t="shared" si="28"/>
        <v>-0.10959020751636921</v>
      </c>
      <c r="U237" s="19">
        <f t="shared" si="29"/>
        <v>7.6937194596962508E-2</v>
      </c>
      <c r="V237" s="19">
        <f t="shared" si="30"/>
        <v>-3.9627867502107915E-2</v>
      </c>
      <c r="Y237" s="69"/>
    </row>
    <row r="238" spans="1:25" x14ac:dyDescent="0.25">
      <c r="A238" s="26">
        <f>Wellpath!E238</f>
        <v>0</v>
      </c>
      <c r="B238" s="22">
        <v>0</v>
      </c>
      <c r="C238" s="22">
        <f>SIN(Wellpath!$L238)</f>
        <v>0</v>
      </c>
      <c r="D238" s="22">
        <v>0</v>
      </c>
      <c r="E238" s="20">
        <f>Model!$W$33*((drdp!B238+drdp!K238)*XYM1!$B238+(drdp!E238+drdp!N238)*XYM1!$C238+(drdp!H238+drdp!Q238)*XYM1!$D238)</f>
        <v>0</v>
      </c>
      <c r="F238" s="20">
        <f>Model!$W$33*((drdp!C238+drdp!L238)*XYM1!$B238+(drdp!F238+drdp!O238)*XYM1!$C238+(drdp!I238+drdp!R238)*XYM1!$D238)</f>
        <v>0</v>
      </c>
      <c r="G238" s="20">
        <f>Model!$W$33*((drdp!D238+drdp!M238)*XYM1!$B238+(drdp!G238+drdp!P238)*XYM1!$C238+(drdp!J238+drdp!S238)*XYM1!$D238)</f>
        <v>0</v>
      </c>
      <c r="H238" s="18">
        <f>Model!$W$33*((drdp!B238)*XYM1!$B238+(drdp!E238)*XYM1!$C238+(drdp!H238)*XYM1!$D238)</f>
        <v>0</v>
      </c>
      <c r="I238" s="18">
        <f>Model!$W$33*((drdp!C238)*XYM1!$B238+(drdp!F238)*XYM1!$C238+(drdp!I238)*XYM1!$D238)</f>
        <v>0</v>
      </c>
      <c r="J238" s="18">
        <f>Model!$W$33*((drdp!D238)*XYM1!$B238+(drdp!G238)*XYM1!$C238+(drdp!J238)*XYM1!$D238)</f>
        <v>0</v>
      </c>
      <c r="K238" s="21">
        <f>SUM(E$3:E237)+H238</f>
        <v>0.46126839275545106</v>
      </c>
      <c r="L238" s="21">
        <f>SUM(F$3:F237)+I238</f>
        <v>-0.23758447194206569</v>
      </c>
      <c r="M238" s="21">
        <f>SUM(G$3:G237)+J238</f>
        <v>0.16679485480756107</v>
      </c>
      <c r="N238" s="21"/>
      <c r="O238" s="21"/>
      <c r="P238" s="21"/>
      <c r="Q238" s="19">
        <f t="shared" si="25"/>
        <v>0.21276853015519706</v>
      </c>
      <c r="R238" s="19">
        <f t="shared" si="26"/>
        <v>5.64463813079902E-2</v>
      </c>
      <c r="S238" s="19">
        <f t="shared" si="27"/>
        <v>2.7820523590275377E-2</v>
      </c>
      <c r="T238" s="19">
        <f t="shared" si="28"/>
        <v>-0.10959020751636921</v>
      </c>
      <c r="U238" s="19">
        <f t="shared" si="29"/>
        <v>7.6937194596962508E-2</v>
      </c>
      <c r="V238" s="19">
        <f t="shared" si="30"/>
        <v>-3.9627867502107915E-2</v>
      </c>
      <c r="Y238" s="69"/>
    </row>
    <row r="239" spans="1:25" x14ac:dyDescent="0.25">
      <c r="A239" s="26">
        <f>Wellpath!E239</f>
        <v>0</v>
      </c>
      <c r="B239" s="22">
        <v>0</v>
      </c>
      <c r="C239" s="22">
        <f>SIN(Wellpath!$L239)</f>
        <v>0</v>
      </c>
      <c r="D239" s="22">
        <v>0</v>
      </c>
      <c r="E239" s="20">
        <f>Model!$W$33*((drdp!B239+drdp!K239)*XYM1!$B239+(drdp!E239+drdp!N239)*XYM1!$C239+(drdp!H239+drdp!Q239)*XYM1!$D239)</f>
        <v>0</v>
      </c>
      <c r="F239" s="20">
        <f>Model!$W$33*((drdp!C239+drdp!L239)*XYM1!$B239+(drdp!F239+drdp!O239)*XYM1!$C239+(drdp!I239+drdp!R239)*XYM1!$D239)</f>
        <v>0</v>
      </c>
      <c r="G239" s="20">
        <f>Model!$W$33*((drdp!D239+drdp!M239)*XYM1!$B239+(drdp!G239+drdp!P239)*XYM1!$C239+(drdp!J239+drdp!S239)*XYM1!$D239)</f>
        <v>0</v>
      </c>
      <c r="H239" s="18">
        <f>Model!$W$33*((drdp!B239)*XYM1!$B239+(drdp!E239)*XYM1!$C239+(drdp!H239)*XYM1!$D239)</f>
        <v>0</v>
      </c>
      <c r="I239" s="18">
        <f>Model!$W$33*((drdp!C239)*XYM1!$B239+(drdp!F239)*XYM1!$C239+(drdp!I239)*XYM1!$D239)</f>
        <v>0</v>
      </c>
      <c r="J239" s="18">
        <f>Model!$W$33*((drdp!D239)*XYM1!$B239+(drdp!G239)*XYM1!$C239+(drdp!J239)*XYM1!$D239)</f>
        <v>0</v>
      </c>
      <c r="K239" s="21">
        <f>SUM(E$3:E238)+H239</f>
        <v>0.46126839275545106</v>
      </c>
      <c r="L239" s="21">
        <f>SUM(F$3:F238)+I239</f>
        <v>-0.23758447194206569</v>
      </c>
      <c r="M239" s="21">
        <f>SUM(G$3:G238)+J239</f>
        <v>0.16679485480756107</v>
      </c>
      <c r="N239" s="21"/>
      <c r="O239" s="21"/>
      <c r="P239" s="21"/>
      <c r="Q239" s="19">
        <f t="shared" si="25"/>
        <v>0.21276853015519706</v>
      </c>
      <c r="R239" s="19">
        <f t="shared" si="26"/>
        <v>5.64463813079902E-2</v>
      </c>
      <c r="S239" s="19">
        <f t="shared" si="27"/>
        <v>2.7820523590275377E-2</v>
      </c>
      <c r="T239" s="19">
        <f t="shared" si="28"/>
        <v>-0.10959020751636921</v>
      </c>
      <c r="U239" s="19">
        <f t="shared" si="29"/>
        <v>7.6937194596962508E-2</v>
      </c>
      <c r="V239" s="19">
        <f t="shared" si="30"/>
        <v>-3.9627867502107915E-2</v>
      </c>
      <c r="Y239" s="69"/>
    </row>
    <row r="240" spans="1:25" x14ac:dyDescent="0.25">
      <c r="A240" s="26">
        <f>Wellpath!E240</f>
        <v>0</v>
      </c>
      <c r="B240" s="22">
        <v>0</v>
      </c>
      <c r="C240" s="22">
        <f>SIN(Wellpath!$L240)</f>
        <v>0</v>
      </c>
      <c r="D240" s="22">
        <v>0</v>
      </c>
      <c r="E240" s="20">
        <f>Model!$W$33*((drdp!B240+drdp!K240)*XYM1!$B240+(drdp!E240+drdp!N240)*XYM1!$C240+(drdp!H240+drdp!Q240)*XYM1!$D240)</f>
        <v>0</v>
      </c>
      <c r="F240" s="20">
        <f>Model!$W$33*((drdp!C240+drdp!L240)*XYM1!$B240+(drdp!F240+drdp!O240)*XYM1!$C240+(drdp!I240+drdp!R240)*XYM1!$D240)</f>
        <v>0</v>
      </c>
      <c r="G240" s="20">
        <f>Model!$W$33*((drdp!D240+drdp!M240)*XYM1!$B240+(drdp!G240+drdp!P240)*XYM1!$C240+(drdp!J240+drdp!S240)*XYM1!$D240)</f>
        <v>0</v>
      </c>
      <c r="H240" s="18">
        <f>Model!$W$33*((drdp!B240)*XYM1!$B240+(drdp!E240)*XYM1!$C240+(drdp!H240)*XYM1!$D240)</f>
        <v>0</v>
      </c>
      <c r="I240" s="18">
        <f>Model!$W$33*((drdp!C240)*XYM1!$B240+(drdp!F240)*XYM1!$C240+(drdp!I240)*XYM1!$D240)</f>
        <v>0</v>
      </c>
      <c r="J240" s="18">
        <f>Model!$W$33*((drdp!D240)*XYM1!$B240+(drdp!G240)*XYM1!$C240+(drdp!J240)*XYM1!$D240)</f>
        <v>0</v>
      </c>
      <c r="K240" s="21">
        <f>SUM(E$3:E239)+H240</f>
        <v>0.46126839275545106</v>
      </c>
      <c r="L240" s="21">
        <f>SUM(F$3:F239)+I240</f>
        <v>-0.23758447194206569</v>
      </c>
      <c r="M240" s="21">
        <f>SUM(G$3:G239)+J240</f>
        <v>0.16679485480756107</v>
      </c>
      <c r="N240" s="21"/>
      <c r="O240" s="21"/>
      <c r="P240" s="21"/>
      <c r="Q240" s="19">
        <f t="shared" si="25"/>
        <v>0.21276853015519706</v>
      </c>
      <c r="R240" s="19">
        <f t="shared" si="26"/>
        <v>5.64463813079902E-2</v>
      </c>
      <c r="S240" s="19">
        <f t="shared" si="27"/>
        <v>2.7820523590275377E-2</v>
      </c>
      <c r="T240" s="19">
        <f t="shared" si="28"/>
        <v>-0.10959020751636921</v>
      </c>
      <c r="U240" s="19">
        <f t="shared" si="29"/>
        <v>7.6937194596962508E-2</v>
      </c>
      <c r="V240" s="19">
        <f t="shared" si="30"/>
        <v>-3.9627867502107915E-2</v>
      </c>
      <c r="Y240" s="69"/>
    </row>
    <row r="241" spans="1:25" x14ac:dyDescent="0.25">
      <c r="A241" s="26">
        <f>Wellpath!E241</f>
        <v>0</v>
      </c>
      <c r="B241" s="22">
        <v>0</v>
      </c>
      <c r="C241" s="22">
        <f>SIN(Wellpath!$L241)</f>
        <v>0</v>
      </c>
      <c r="D241" s="22">
        <v>0</v>
      </c>
      <c r="E241" s="20">
        <f>Model!$W$33*((drdp!B241+drdp!K241)*XYM1!$B241+(drdp!E241+drdp!N241)*XYM1!$C241+(drdp!H241+drdp!Q241)*XYM1!$D241)</f>
        <v>0</v>
      </c>
      <c r="F241" s="20">
        <f>Model!$W$33*((drdp!C241+drdp!L241)*XYM1!$B241+(drdp!F241+drdp!O241)*XYM1!$C241+(drdp!I241+drdp!R241)*XYM1!$D241)</f>
        <v>0</v>
      </c>
      <c r="G241" s="20">
        <f>Model!$W$33*((drdp!D241+drdp!M241)*XYM1!$B241+(drdp!G241+drdp!P241)*XYM1!$C241+(drdp!J241+drdp!S241)*XYM1!$D241)</f>
        <v>0</v>
      </c>
      <c r="H241" s="18">
        <f>Model!$W$33*((drdp!B241)*XYM1!$B241+(drdp!E241)*XYM1!$C241+(drdp!H241)*XYM1!$D241)</f>
        <v>0</v>
      </c>
      <c r="I241" s="18">
        <f>Model!$W$33*((drdp!C241)*XYM1!$B241+(drdp!F241)*XYM1!$C241+(drdp!I241)*XYM1!$D241)</f>
        <v>0</v>
      </c>
      <c r="J241" s="18">
        <f>Model!$W$33*((drdp!D241)*XYM1!$B241+(drdp!G241)*XYM1!$C241+(drdp!J241)*XYM1!$D241)</f>
        <v>0</v>
      </c>
      <c r="K241" s="21">
        <f>SUM(E$3:E240)+H241</f>
        <v>0.46126839275545106</v>
      </c>
      <c r="L241" s="21">
        <f>SUM(F$3:F240)+I241</f>
        <v>-0.23758447194206569</v>
      </c>
      <c r="M241" s="21">
        <f>SUM(G$3:G240)+J241</f>
        <v>0.16679485480756107</v>
      </c>
      <c r="N241" s="21"/>
      <c r="O241" s="21"/>
      <c r="P241" s="21"/>
      <c r="Q241" s="19">
        <f t="shared" si="25"/>
        <v>0.21276853015519706</v>
      </c>
      <c r="R241" s="19">
        <f t="shared" si="26"/>
        <v>5.64463813079902E-2</v>
      </c>
      <c r="S241" s="19">
        <f t="shared" si="27"/>
        <v>2.7820523590275377E-2</v>
      </c>
      <c r="T241" s="19">
        <f t="shared" si="28"/>
        <v>-0.10959020751636921</v>
      </c>
      <c r="U241" s="19">
        <f t="shared" si="29"/>
        <v>7.6937194596962508E-2</v>
      </c>
      <c r="V241" s="19">
        <f t="shared" si="30"/>
        <v>-3.9627867502107915E-2</v>
      </c>
      <c r="Y241" s="69"/>
    </row>
    <row r="242" spans="1:25" x14ac:dyDescent="0.25">
      <c r="A242" s="26">
        <f>Wellpath!E242</f>
        <v>0</v>
      </c>
      <c r="B242" s="22">
        <v>0</v>
      </c>
      <c r="C242" s="22">
        <f>SIN(Wellpath!$L242)</f>
        <v>0</v>
      </c>
      <c r="D242" s="22">
        <v>0</v>
      </c>
      <c r="E242" s="20">
        <f>Model!$W$33*((drdp!B242+drdp!K242)*XYM1!$B242+(drdp!E242+drdp!N242)*XYM1!$C242+(drdp!H242+drdp!Q242)*XYM1!$D242)</f>
        <v>0</v>
      </c>
      <c r="F242" s="20">
        <f>Model!$W$33*((drdp!C242+drdp!L242)*XYM1!$B242+(drdp!F242+drdp!O242)*XYM1!$C242+(drdp!I242+drdp!R242)*XYM1!$D242)</f>
        <v>0</v>
      </c>
      <c r="G242" s="20">
        <f>Model!$W$33*((drdp!D242+drdp!M242)*XYM1!$B242+(drdp!G242+drdp!P242)*XYM1!$C242+(drdp!J242+drdp!S242)*XYM1!$D242)</f>
        <v>0</v>
      </c>
      <c r="H242" s="18">
        <f>Model!$W$33*((drdp!B242)*XYM1!$B242+(drdp!E242)*XYM1!$C242+(drdp!H242)*XYM1!$D242)</f>
        <v>0</v>
      </c>
      <c r="I242" s="18">
        <f>Model!$W$33*((drdp!C242)*XYM1!$B242+(drdp!F242)*XYM1!$C242+(drdp!I242)*XYM1!$D242)</f>
        <v>0</v>
      </c>
      <c r="J242" s="18">
        <f>Model!$W$33*((drdp!D242)*XYM1!$B242+(drdp!G242)*XYM1!$C242+(drdp!J242)*XYM1!$D242)</f>
        <v>0</v>
      </c>
      <c r="K242" s="21">
        <f>SUM(E$3:E241)+H242</f>
        <v>0.46126839275545106</v>
      </c>
      <c r="L242" s="21">
        <f>SUM(F$3:F241)+I242</f>
        <v>-0.23758447194206569</v>
      </c>
      <c r="M242" s="21">
        <f>SUM(G$3:G241)+J242</f>
        <v>0.16679485480756107</v>
      </c>
      <c r="N242" s="21"/>
      <c r="O242" s="21"/>
      <c r="P242" s="21"/>
      <c r="Q242" s="19">
        <f t="shared" si="25"/>
        <v>0.21276853015519706</v>
      </c>
      <c r="R242" s="19">
        <f t="shared" si="26"/>
        <v>5.64463813079902E-2</v>
      </c>
      <c r="S242" s="19">
        <f t="shared" si="27"/>
        <v>2.7820523590275377E-2</v>
      </c>
      <c r="T242" s="19">
        <f t="shared" si="28"/>
        <v>-0.10959020751636921</v>
      </c>
      <c r="U242" s="19">
        <f t="shared" si="29"/>
        <v>7.6937194596962508E-2</v>
      </c>
      <c r="V242" s="19">
        <f t="shared" si="30"/>
        <v>-3.9627867502107915E-2</v>
      </c>
      <c r="Y242" s="69"/>
    </row>
    <row r="243" spans="1:25" x14ac:dyDescent="0.25">
      <c r="A243" s="26">
        <f>Wellpath!E243</f>
        <v>0</v>
      </c>
      <c r="B243" s="22">
        <v>0</v>
      </c>
      <c r="C243" s="22">
        <f>SIN(Wellpath!$L243)</f>
        <v>0</v>
      </c>
      <c r="D243" s="22">
        <v>0</v>
      </c>
      <c r="E243" s="20">
        <f>Model!$W$33*((drdp!B243+drdp!K243)*XYM1!$B243+(drdp!E243+drdp!N243)*XYM1!$C243+(drdp!H243+drdp!Q243)*XYM1!$D243)</f>
        <v>0</v>
      </c>
      <c r="F243" s="20">
        <f>Model!$W$33*((drdp!C243+drdp!L243)*XYM1!$B243+(drdp!F243+drdp!O243)*XYM1!$C243+(drdp!I243+drdp!R243)*XYM1!$D243)</f>
        <v>0</v>
      </c>
      <c r="G243" s="20">
        <f>Model!$W$33*((drdp!D243+drdp!M243)*XYM1!$B243+(drdp!G243+drdp!P243)*XYM1!$C243+(drdp!J243+drdp!S243)*XYM1!$D243)</f>
        <v>0</v>
      </c>
      <c r="H243" s="18">
        <f>Model!$W$33*((drdp!B243)*XYM1!$B243+(drdp!E243)*XYM1!$C243+(drdp!H243)*XYM1!$D243)</f>
        <v>0</v>
      </c>
      <c r="I243" s="18">
        <f>Model!$W$33*((drdp!C243)*XYM1!$B243+(drdp!F243)*XYM1!$C243+(drdp!I243)*XYM1!$D243)</f>
        <v>0</v>
      </c>
      <c r="J243" s="18">
        <f>Model!$W$33*((drdp!D243)*XYM1!$B243+(drdp!G243)*XYM1!$C243+(drdp!J243)*XYM1!$D243)</f>
        <v>0</v>
      </c>
      <c r="K243" s="21">
        <f>SUM(E$3:E242)+H243</f>
        <v>0.46126839275545106</v>
      </c>
      <c r="L243" s="21">
        <f>SUM(F$3:F242)+I243</f>
        <v>-0.23758447194206569</v>
      </c>
      <c r="M243" s="21">
        <f>SUM(G$3:G242)+J243</f>
        <v>0.16679485480756107</v>
      </c>
      <c r="N243" s="21"/>
      <c r="O243" s="21"/>
      <c r="P243" s="21"/>
      <c r="Q243" s="19">
        <f t="shared" si="25"/>
        <v>0.21276853015519706</v>
      </c>
      <c r="R243" s="19">
        <f t="shared" si="26"/>
        <v>5.64463813079902E-2</v>
      </c>
      <c r="S243" s="19">
        <f t="shared" si="27"/>
        <v>2.7820523590275377E-2</v>
      </c>
      <c r="T243" s="19">
        <f t="shared" si="28"/>
        <v>-0.10959020751636921</v>
      </c>
      <c r="U243" s="19">
        <f t="shared" si="29"/>
        <v>7.6937194596962508E-2</v>
      </c>
      <c r="V243" s="19">
        <f t="shared" si="30"/>
        <v>-3.9627867502107915E-2</v>
      </c>
      <c r="Y243" s="69"/>
    </row>
    <row r="244" spans="1:25" x14ac:dyDescent="0.25">
      <c r="A244" s="26">
        <f>Wellpath!E244</f>
        <v>0</v>
      </c>
      <c r="B244" s="22">
        <v>0</v>
      </c>
      <c r="C244" s="22">
        <f>SIN(Wellpath!$L244)</f>
        <v>0</v>
      </c>
      <c r="D244" s="22">
        <v>0</v>
      </c>
      <c r="E244" s="20">
        <f>Model!$W$33*((drdp!B244+drdp!K244)*XYM1!$B244+(drdp!E244+drdp!N244)*XYM1!$C244+(drdp!H244+drdp!Q244)*XYM1!$D244)</f>
        <v>0</v>
      </c>
      <c r="F244" s="20">
        <f>Model!$W$33*((drdp!C244+drdp!L244)*XYM1!$B244+(drdp!F244+drdp!O244)*XYM1!$C244+(drdp!I244+drdp!R244)*XYM1!$D244)</f>
        <v>0</v>
      </c>
      <c r="G244" s="20">
        <f>Model!$W$33*((drdp!D244+drdp!M244)*XYM1!$B244+(drdp!G244+drdp!P244)*XYM1!$C244+(drdp!J244+drdp!S244)*XYM1!$D244)</f>
        <v>0</v>
      </c>
      <c r="H244" s="18">
        <f>Model!$W$33*((drdp!B244)*XYM1!$B244+(drdp!E244)*XYM1!$C244+(drdp!H244)*XYM1!$D244)</f>
        <v>0</v>
      </c>
      <c r="I244" s="18">
        <f>Model!$W$33*((drdp!C244)*XYM1!$B244+(drdp!F244)*XYM1!$C244+(drdp!I244)*XYM1!$D244)</f>
        <v>0</v>
      </c>
      <c r="J244" s="18">
        <f>Model!$W$33*((drdp!D244)*XYM1!$B244+(drdp!G244)*XYM1!$C244+(drdp!J244)*XYM1!$D244)</f>
        <v>0</v>
      </c>
      <c r="K244" s="21">
        <f>SUM(E$3:E243)+H244</f>
        <v>0.46126839275545106</v>
      </c>
      <c r="L244" s="21">
        <f>SUM(F$3:F243)+I244</f>
        <v>-0.23758447194206569</v>
      </c>
      <c r="M244" s="21">
        <f>SUM(G$3:G243)+J244</f>
        <v>0.16679485480756107</v>
      </c>
      <c r="N244" s="21"/>
      <c r="O244" s="21"/>
      <c r="P244" s="21"/>
      <c r="Q244" s="19">
        <f t="shared" si="25"/>
        <v>0.21276853015519706</v>
      </c>
      <c r="R244" s="19">
        <f t="shared" si="26"/>
        <v>5.64463813079902E-2</v>
      </c>
      <c r="S244" s="19">
        <f t="shared" si="27"/>
        <v>2.7820523590275377E-2</v>
      </c>
      <c r="T244" s="19">
        <f t="shared" si="28"/>
        <v>-0.10959020751636921</v>
      </c>
      <c r="U244" s="19">
        <f t="shared" si="29"/>
        <v>7.6937194596962508E-2</v>
      </c>
      <c r="V244" s="19">
        <f t="shared" si="30"/>
        <v>-3.9627867502107915E-2</v>
      </c>
      <c r="Y244" s="69"/>
    </row>
    <row r="245" spans="1:25" x14ac:dyDescent="0.25">
      <c r="A245" s="26">
        <f>Wellpath!E245</f>
        <v>0</v>
      </c>
      <c r="B245" s="22">
        <v>0</v>
      </c>
      <c r="C245" s="22">
        <f>SIN(Wellpath!$L245)</f>
        <v>0</v>
      </c>
      <c r="D245" s="22">
        <v>0</v>
      </c>
      <c r="E245" s="20">
        <f>Model!$W$33*((drdp!B245+drdp!K245)*XYM1!$B245+(drdp!E245+drdp!N245)*XYM1!$C245+(drdp!H245+drdp!Q245)*XYM1!$D245)</f>
        <v>0</v>
      </c>
      <c r="F245" s="20">
        <f>Model!$W$33*((drdp!C245+drdp!L245)*XYM1!$B245+(drdp!F245+drdp!O245)*XYM1!$C245+(drdp!I245+drdp!R245)*XYM1!$D245)</f>
        <v>0</v>
      </c>
      <c r="G245" s="20">
        <f>Model!$W$33*((drdp!D245+drdp!M245)*XYM1!$B245+(drdp!G245+drdp!P245)*XYM1!$C245+(drdp!J245+drdp!S245)*XYM1!$D245)</f>
        <v>0</v>
      </c>
      <c r="H245" s="18">
        <f>Model!$W$33*((drdp!B245)*XYM1!$B245+(drdp!E245)*XYM1!$C245+(drdp!H245)*XYM1!$D245)</f>
        <v>0</v>
      </c>
      <c r="I245" s="18">
        <f>Model!$W$33*((drdp!C245)*XYM1!$B245+(drdp!F245)*XYM1!$C245+(drdp!I245)*XYM1!$D245)</f>
        <v>0</v>
      </c>
      <c r="J245" s="18">
        <f>Model!$W$33*((drdp!D245)*XYM1!$B245+(drdp!G245)*XYM1!$C245+(drdp!J245)*XYM1!$D245)</f>
        <v>0</v>
      </c>
      <c r="K245" s="21">
        <f>SUM(E$3:E244)+H245</f>
        <v>0.46126839275545106</v>
      </c>
      <c r="L245" s="21">
        <f>SUM(F$3:F244)+I245</f>
        <v>-0.23758447194206569</v>
      </c>
      <c r="M245" s="21">
        <f>SUM(G$3:G244)+J245</f>
        <v>0.16679485480756107</v>
      </c>
      <c r="N245" s="21"/>
      <c r="O245" s="21"/>
      <c r="P245" s="21"/>
      <c r="Q245" s="19">
        <f t="shared" si="25"/>
        <v>0.21276853015519706</v>
      </c>
      <c r="R245" s="19">
        <f t="shared" si="26"/>
        <v>5.64463813079902E-2</v>
      </c>
      <c r="S245" s="19">
        <f t="shared" si="27"/>
        <v>2.7820523590275377E-2</v>
      </c>
      <c r="T245" s="19">
        <f t="shared" si="28"/>
        <v>-0.10959020751636921</v>
      </c>
      <c r="U245" s="19">
        <f t="shared" si="29"/>
        <v>7.6937194596962508E-2</v>
      </c>
      <c r="V245" s="19">
        <f t="shared" si="30"/>
        <v>-3.9627867502107915E-2</v>
      </c>
      <c r="Y245" s="69"/>
    </row>
    <row r="246" spans="1:25" x14ac:dyDescent="0.25">
      <c r="A246" s="26">
        <f>Wellpath!E246</f>
        <v>0</v>
      </c>
      <c r="B246" s="22">
        <v>0</v>
      </c>
      <c r="C246" s="22">
        <f>SIN(Wellpath!$L246)</f>
        <v>0</v>
      </c>
      <c r="D246" s="22">
        <v>0</v>
      </c>
      <c r="E246" s="20">
        <f>Model!$W$33*((drdp!B246+drdp!K246)*XYM1!$B246+(drdp!E246+drdp!N246)*XYM1!$C246+(drdp!H246+drdp!Q246)*XYM1!$D246)</f>
        <v>0</v>
      </c>
      <c r="F246" s="20">
        <f>Model!$W$33*((drdp!C246+drdp!L246)*XYM1!$B246+(drdp!F246+drdp!O246)*XYM1!$C246+(drdp!I246+drdp!R246)*XYM1!$D246)</f>
        <v>0</v>
      </c>
      <c r="G246" s="20">
        <f>Model!$W$33*((drdp!D246+drdp!M246)*XYM1!$B246+(drdp!G246+drdp!P246)*XYM1!$C246+(drdp!J246+drdp!S246)*XYM1!$D246)</f>
        <v>0</v>
      </c>
      <c r="H246" s="18">
        <f>Model!$W$33*((drdp!B246)*XYM1!$B246+(drdp!E246)*XYM1!$C246+(drdp!H246)*XYM1!$D246)</f>
        <v>0</v>
      </c>
      <c r="I246" s="18">
        <f>Model!$W$33*((drdp!C246)*XYM1!$B246+(drdp!F246)*XYM1!$C246+(drdp!I246)*XYM1!$D246)</f>
        <v>0</v>
      </c>
      <c r="J246" s="18">
        <f>Model!$W$33*((drdp!D246)*XYM1!$B246+(drdp!G246)*XYM1!$C246+(drdp!J246)*XYM1!$D246)</f>
        <v>0</v>
      </c>
      <c r="K246" s="21">
        <f>SUM(E$3:E245)+H246</f>
        <v>0.46126839275545106</v>
      </c>
      <c r="L246" s="21">
        <f>SUM(F$3:F245)+I246</f>
        <v>-0.23758447194206569</v>
      </c>
      <c r="M246" s="21">
        <f>SUM(G$3:G245)+J246</f>
        <v>0.16679485480756107</v>
      </c>
      <c r="N246" s="21"/>
      <c r="O246" s="21"/>
      <c r="P246" s="21"/>
      <c r="Q246" s="19">
        <f t="shared" si="25"/>
        <v>0.21276853015519706</v>
      </c>
      <c r="R246" s="19">
        <f t="shared" si="26"/>
        <v>5.64463813079902E-2</v>
      </c>
      <c r="S246" s="19">
        <f t="shared" si="27"/>
        <v>2.7820523590275377E-2</v>
      </c>
      <c r="T246" s="19">
        <f t="shared" si="28"/>
        <v>-0.10959020751636921</v>
      </c>
      <c r="U246" s="19">
        <f t="shared" si="29"/>
        <v>7.6937194596962508E-2</v>
      </c>
      <c r="V246" s="19">
        <f t="shared" si="30"/>
        <v>-3.9627867502107915E-2</v>
      </c>
      <c r="Y246" s="69"/>
    </row>
    <row r="247" spans="1:25" x14ac:dyDescent="0.25">
      <c r="A247" s="26">
        <f>Wellpath!E247</f>
        <v>0</v>
      </c>
      <c r="B247" s="22">
        <v>0</v>
      </c>
      <c r="C247" s="22">
        <f>SIN(Wellpath!$L247)</f>
        <v>0</v>
      </c>
      <c r="D247" s="22">
        <v>0</v>
      </c>
      <c r="E247" s="20">
        <f>Model!$W$33*((drdp!B247+drdp!K247)*XYM1!$B247+(drdp!E247+drdp!N247)*XYM1!$C247+(drdp!H247+drdp!Q247)*XYM1!$D247)</f>
        <v>0</v>
      </c>
      <c r="F247" s="20">
        <f>Model!$W$33*((drdp!C247+drdp!L247)*XYM1!$B247+(drdp!F247+drdp!O247)*XYM1!$C247+(drdp!I247+drdp!R247)*XYM1!$D247)</f>
        <v>0</v>
      </c>
      <c r="G247" s="20">
        <f>Model!$W$33*((drdp!D247+drdp!M247)*XYM1!$B247+(drdp!G247+drdp!P247)*XYM1!$C247+(drdp!J247+drdp!S247)*XYM1!$D247)</f>
        <v>0</v>
      </c>
      <c r="H247" s="18">
        <f>Model!$W$33*((drdp!B247)*XYM1!$B247+(drdp!E247)*XYM1!$C247+(drdp!H247)*XYM1!$D247)</f>
        <v>0</v>
      </c>
      <c r="I247" s="18">
        <f>Model!$W$33*((drdp!C247)*XYM1!$B247+(drdp!F247)*XYM1!$C247+(drdp!I247)*XYM1!$D247)</f>
        <v>0</v>
      </c>
      <c r="J247" s="18">
        <f>Model!$W$33*((drdp!D247)*XYM1!$B247+(drdp!G247)*XYM1!$C247+(drdp!J247)*XYM1!$D247)</f>
        <v>0</v>
      </c>
      <c r="K247" s="21">
        <f>SUM(E$3:E246)+H247</f>
        <v>0.46126839275545106</v>
      </c>
      <c r="L247" s="21">
        <f>SUM(F$3:F246)+I247</f>
        <v>-0.23758447194206569</v>
      </c>
      <c r="M247" s="21">
        <f>SUM(G$3:G246)+J247</f>
        <v>0.16679485480756107</v>
      </c>
      <c r="N247" s="21"/>
      <c r="O247" s="21"/>
      <c r="P247" s="21"/>
      <c r="Q247" s="19">
        <f t="shared" si="25"/>
        <v>0.21276853015519706</v>
      </c>
      <c r="R247" s="19">
        <f t="shared" si="26"/>
        <v>5.64463813079902E-2</v>
      </c>
      <c r="S247" s="19">
        <f t="shared" si="27"/>
        <v>2.7820523590275377E-2</v>
      </c>
      <c r="T247" s="19">
        <f t="shared" si="28"/>
        <v>-0.10959020751636921</v>
      </c>
      <c r="U247" s="19">
        <f t="shared" si="29"/>
        <v>7.6937194596962508E-2</v>
      </c>
      <c r="V247" s="19">
        <f t="shared" si="30"/>
        <v>-3.9627867502107915E-2</v>
      </c>
      <c r="Y247" s="69"/>
    </row>
    <row r="248" spans="1:25" x14ac:dyDescent="0.25">
      <c r="A248" s="26">
        <f>Wellpath!E248</f>
        <v>0</v>
      </c>
      <c r="B248" s="22">
        <v>0</v>
      </c>
      <c r="C248" s="22">
        <f>SIN(Wellpath!$L248)</f>
        <v>0</v>
      </c>
      <c r="D248" s="22">
        <v>0</v>
      </c>
      <c r="E248" s="20">
        <f>Model!$W$33*((drdp!B248+drdp!K248)*XYM1!$B248+(drdp!E248+drdp!N248)*XYM1!$C248+(drdp!H248+drdp!Q248)*XYM1!$D248)</f>
        <v>0</v>
      </c>
      <c r="F248" s="20">
        <f>Model!$W$33*((drdp!C248+drdp!L248)*XYM1!$B248+(drdp!F248+drdp!O248)*XYM1!$C248+(drdp!I248+drdp!R248)*XYM1!$D248)</f>
        <v>0</v>
      </c>
      <c r="G248" s="20">
        <f>Model!$W$33*((drdp!D248+drdp!M248)*XYM1!$B248+(drdp!G248+drdp!P248)*XYM1!$C248+(drdp!J248+drdp!S248)*XYM1!$D248)</f>
        <v>0</v>
      </c>
      <c r="H248" s="18">
        <f>Model!$W$33*((drdp!B248)*XYM1!$B248+(drdp!E248)*XYM1!$C248+(drdp!H248)*XYM1!$D248)</f>
        <v>0</v>
      </c>
      <c r="I248" s="18">
        <f>Model!$W$33*((drdp!C248)*XYM1!$B248+(drdp!F248)*XYM1!$C248+(drdp!I248)*XYM1!$D248)</f>
        <v>0</v>
      </c>
      <c r="J248" s="18">
        <f>Model!$W$33*((drdp!D248)*XYM1!$B248+(drdp!G248)*XYM1!$C248+(drdp!J248)*XYM1!$D248)</f>
        <v>0</v>
      </c>
      <c r="K248" s="21">
        <f>SUM(E$3:E247)+H248</f>
        <v>0.46126839275545106</v>
      </c>
      <c r="L248" s="21">
        <f>SUM(F$3:F247)+I248</f>
        <v>-0.23758447194206569</v>
      </c>
      <c r="M248" s="21">
        <f>SUM(G$3:G247)+J248</f>
        <v>0.16679485480756107</v>
      </c>
      <c r="N248" s="21"/>
      <c r="O248" s="21"/>
      <c r="P248" s="21"/>
      <c r="Q248" s="19">
        <f t="shared" si="25"/>
        <v>0.21276853015519706</v>
      </c>
      <c r="R248" s="19">
        <f t="shared" si="26"/>
        <v>5.64463813079902E-2</v>
      </c>
      <c r="S248" s="19">
        <f t="shared" si="27"/>
        <v>2.7820523590275377E-2</v>
      </c>
      <c r="T248" s="19">
        <f t="shared" si="28"/>
        <v>-0.10959020751636921</v>
      </c>
      <c r="U248" s="19">
        <f t="shared" si="29"/>
        <v>7.6937194596962508E-2</v>
      </c>
      <c r="V248" s="19">
        <f t="shared" si="30"/>
        <v>-3.9627867502107915E-2</v>
      </c>
      <c r="Y248" s="69"/>
    </row>
    <row r="249" spans="1:25" x14ac:dyDescent="0.25">
      <c r="A249" s="26">
        <f>Wellpath!E249</f>
        <v>0</v>
      </c>
      <c r="B249" s="22">
        <v>0</v>
      </c>
      <c r="C249" s="22">
        <f>SIN(Wellpath!$L249)</f>
        <v>0</v>
      </c>
      <c r="D249" s="22">
        <v>0</v>
      </c>
      <c r="E249" s="20">
        <f>Model!$W$33*((drdp!B249+drdp!K249)*XYM1!$B249+(drdp!E249+drdp!N249)*XYM1!$C249+(drdp!H249+drdp!Q249)*XYM1!$D249)</f>
        <v>0</v>
      </c>
      <c r="F249" s="20">
        <f>Model!$W$33*((drdp!C249+drdp!L249)*XYM1!$B249+(drdp!F249+drdp!O249)*XYM1!$C249+(drdp!I249+drdp!R249)*XYM1!$D249)</f>
        <v>0</v>
      </c>
      <c r="G249" s="20">
        <f>Model!$W$33*((drdp!D249+drdp!M249)*XYM1!$B249+(drdp!G249+drdp!P249)*XYM1!$C249+(drdp!J249+drdp!S249)*XYM1!$D249)</f>
        <v>0</v>
      </c>
      <c r="H249" s="18">
        <f>Model!$W$33*((drdp!B249)*XYM1!$B249+(drdp!E249)*XYM1!$C249+(drdp!H249)*XYM1!$D249)</f>
        <v>0</v>
      </c>
      <c r="I249" s="18">
        <f>Model!$W$33*((drdp!C249)*XYM1!$B249+(drdp!F249)*XYM1!$C249+(drdp!I249)*XYM1!$D249)</f>
        <v>0</v>
      </c>
      <c r="J249" s="18">
        <f>Model!$W$33*((drdp!D249)*XYM1!$B249+(drdp!G249)*XYM1!$C249+(drdp!J249)*XYM1!$D249)</f>
        <v>0</v>
      </c>
      <c r="K249" s="21">
        <f>SUM(E$3:E248)+H249</f>
        <v>0.46126839275545106</v>
      </c>
      <c r="L249" s="21">
        <f>SUM(F$3:F248)+I249</f>
        <v>-0.23758447194206569</v>
      </c>
      <c r="M249" s="21">
        <f>SUM(G$3:G248)+J249</f>
        <v>0.16679485480756107</v>
      </c>
      <c r="N249" s="21"/>
      <c r="O249" s="21"/>
      <c r="P249" s="21"/>
      <c r="Q249" s="19">
        <f t="shared" si="25"/>
        <v>0.21276853015519706</v>
      </c>
      <c r="R249" s="19">
        <f t="shared" si="26"/>
        <v>5.64463813079902E-2</v>
      </c>
      <c r="S249" s="19">
        <f t="shared" si="27"/>
        <v>2.7820523590275377E-2</v>
      </c>
      <c r="T249" s="19">
        <f t="shared" si="28"/>
        <v>-0.10959020751636921</v>
      </c>
      <c r="U249" s="19">
        <f t="shared" si="29"/>
        <v>7.6937194596962508E-2</v>
      </c>
      <c r="V249" s="19">
        <f t="shared" si="30"/>
        <v>-3.9627867502107915E-2</v>
      </c>
      <c r="Y249" s="69"/>
    </row>
    <row r="250" spans="1:25" x14ac:dyDescent="0.25">
      <c r="A250" s="26">
        <f>Wellpath!E250</f>
        <v>0</v>
      </c>
      <c r="B250" s="22">
        <v>0</v>
      </c>
      <c r="C250" s="22">
        <f>SIN(Wellpath!$L250)</f>
        <v>0</v>
      </c>
      <c r="D250" s="22">
        <v>0</v>
      </c>
      <c r="E250" s="20">
        <f>Model!$W$33*((drdp!B250+drdp!K250)*XYM1!$B250+(drdp!E250+drdp!N250)*XYM1!$C250+(drdp!H250+drdp!Q250)*XYM1!$D250)</f>
        <v>0</v>
      </c>
      <c r="F250" s="20">
        <f>Model!$W$33*((drdp!C250+drdp!L250)*XYM1!$B250+(drdp!F250+drdp!O250)*XYM1!$C250+(drdp!I250+drdp!R250)*XYM1!$D250)</f>
        <v>0</v>
      </c>
      <c r="G250" s="20">
        <f>Model!$W$33*((drdp!D250+drdp!M250)*XYM1!$B250+(drdp!G250+drdp!P250)*XYM1!$C250+(drdp!J250+drdp!S250)*XYM1!$D250)</f>
        <v>0</v>
      </c>
      <c r="H250" s="18">
        <f>Model!$W$33*((drdp!B250)*XYM1!$B250+(drdp!E250)*XYM1!$C250+(drdp!H250)*XYM1!$D250)</f>
        <v>0</v>
      </c>
      <c r="I250" s="18">
        <f>Model!$W$33*((drdp!C250)*XYM1!$B250+(drdp!F250)*XYM1!$C250+(drdp!I250)*XYM1!$D250)</f>
        <v>0</v>
      </c>
      <c r="J250" s="18">
        <f>Model!$W$33*((drdp!D250)*XYM1!$B250+(drdp!G250)*XYM1!$C250+(drdp!J250)*XYM1!$D250)</f>
        <v>0</v>
      </c>
      <c r="K250" s="21">
        <f>SUM(E$3:E249)+H250</f>
        <v>0.46126839275545106</v>
      </c>
      <c r="L250" s="21">
        <f>SUM(F$3:F249)+I250</f>
        <v>-0.23758447194206569</v>
      </c>
      <c r="M250" s="21">
        <f>SUM(G$3:G249)+J250</f>
        <v>0.16679485480756107</v>
      </c>
      <c r="N250" s="21"/>
      <c r="O250" s="21"/>
      <c r="P250" s="21"/>
      <c r="Q250" s="19">
        <f t="shared" si="25"/>
        <v>0.21276853015519706</v>
      </c>
      <c r="R250" s="19">
        <f t="shared" si="26"/>
        <v>5.64463813079902E-2</v>
      </c>
      <c r="S250" s="19">
        <f t="shared" si="27"/>
        <v>2.7820523590275377E-2</v>
      </c>
      <c r="T250" s="19">
        <f t="shared" si="28"/>
        <v>-0.10959020751636921</v>
      </c>
      <c r="U250" s="19">
        <f t="shared" si="29"/>
        <v>7.6937194596962508E-2</v>
      </c>
      <c r="V250" s="19">
        <f t="shared" si="30"/>
        <v>-3.9627867502107915E-2</v>
      </c>
      <c r="Y250" s="69"/>
    </row>
    <row r="251" spans="1:25" x14ac:dyDescent="0.25">
      <c r="A251" s="26">
        <f>Wellpath!E251</f>
        <v>0</v>
      </c>
      <c r="B251" s="22">
        <v>0</v>
      </c>
      <c r="C251" s="22">
        <f>SIN(Wellpath!$L251)</f>
        <v>0</v>
      </c>
      <c r="D251" s="22">
        <v>0</v>
      </c>
      <c r="E251" s="20">
        <f>Model!$W$33*((drdp!B251+drdp!K251)*XYM1!$B251+(drdp!E251+drdp!N251)*XYM1!$C251+(drdp!H251+drdp!Q251)*XYM1!$D251)</f>
        <v>0</v>
      </c>
      <c r="F251" s="20">
        <f>Model!$W$33*((drdp!C251+drdp!L251)*XYM1!$B251+(drdp!F251+drdp!O251)*XYM1!$C251+(drdp!I251+drdp!R251)*XYM1!$D251)</f>
        <v>0</v>
      </c>
      <c r="G251" s="20">
        <f>Model!$W$33*((drdp!D251+drdp!M251)*XYM1!$B251+(drdp!G251+drdp!P251)*XYM1!$C251+(drdp!J251+drdp!S251)*XYM1!$D251)</f>
        <v>0</v>
      </c>
      <c r="H251" s="18">
        <f>Model!$W$33*((drdp!B251)*XYM1!$B251+(drdp!E251)*XYM1!$C251+(drdp!H251)*XYM1!$D251)</f>
        <v>0</v>
      </c>
      <c r="I251" s="18">
        <f>Model!$W$33*((drdp!C251)*XYM1!$B251+(drdp!F251)*XYM1!$C251+(drdp!I251)*XYM1!$D251)</f>
        <v>0</v>
      </c>
      <c r="J251" s="18">
        <f>Model!$W$33*((drdp!D251)*XYM1!$B251+(drdp!G251)*XYM1!$C251+(drdp!J251)*XYM1!$D251)</f>
        <v>0</v>
      </c>
      <c r="K251" s="21">
        <f>SUM(E$3:E250)+H251</f>
        <v>0.46126839275545106</v>
      </c>
      <c r="L251" s="21">
        <f>SUM(F$3:F250)+I251</f>
        <v>-0.23758447194206569</v>
      </c>
      <c r="M251" s="21">
        <f>SUM(G$3:G250)+J251</f>
        <v>0.16679485480756107</v>
      </c>
      <c r="N251" s="21"/>
      <c r="O251" s="21"/>
      <c r="P251" s="21"/>
      <c r="Q251" s="19">
        <f t="shared" si="25"/>
        <v>0.21276853015519706</v>
      </c>
      <c r="R251" s="19">
        <f t="shared" si="26"/>
        <v>5.64463813079902E-2</v>
      </c>
      <c r="S251" s="19">
        <f t="shared" si="27"/>
        <v>2.7820523590275377E-2</v>
      </c>
      <c r="T251" s="19">
        <f t="shared" si="28"/>
        <v>-0.10959020751636921</v>
      </c>
      <c r="U251" s="19">
        <f t="shared" si="29"/>
        <v>7.6937194596962508E-2</v>
      </c>
      <c r="V251" s="19">
        <f t="shared" si="30"/>
        <v>-3.9627867502107915E-2</v>
      </c>
      <c r="Y251" s="69"/>
    </row>
    <row r="252" spans="1:25" x14ac:dyDescent="0.25">
      <c r="A252" s="26">
        <f>Wellpath!E252</f>
        <v>0</v>
      </c>
      <c r="B252" s="22">
        <v>0</v>
      </c>
      <c r="C252" s="22">
        <f>SIN(Wellpath!$L252)</f>
        <v>0</v>
      </c>
      <c r="D252" s="22">
        <v>0</v>
      </c>
      <c r="E252" s="20">
        <f>Model!$W$33*((drdp!B252+drdp!K252)*XYM1!$B252+(drdp!E252+drdp!N252)*XYM1!$C252+(drdp!H252+drdp!Q252)*XYM1!$D252)</f>
        <v>0</v>
      </c>
      <c r="F252" s="20">
        <f>Model!$W$33*((drdp!C252+drdp!L252)*XYM1!$B252+(drdp!F252+drdp!O252)*XYM1!$C252+(drdp!I252+drdp!R252)*XYM1!$D252)</f>
        <v>0</v>
      </c>
      <c r="G252" s="20">
        <f>Model!$W$33*((drdp!D252+drdp!M252)*XYM1!$B252+(drdp!G252+drdp!P252)*XYM1!$C252+(drdp!J252+drdp!S252)*XYM1!$D252)</f>
        <v>0</v>
      </c>
      <c r="H252" s="18">
        <f>Model!$W$33*((drdp!B252)*XYM1!$B252+(drdp!E252)*XYM1!$C252+(drdp!H252)*XYM1!$D252)</f>
        <v>0</v>
      </c>
      <c r="I252" s="18">
        <f>Model!$W$33*((drdp!C252)*XYM1!$B252+(drdp!F252)*XYM1!$C252+(drdp!I252)*XYM1!$D252)</f>
        <v>0</v>
      </c>
      <c r="J252" s="18">
        <f>Model!$W$33*((drdp!D252)*XYM1!$B252+(drdp!G252)*XYM1!$C252+(drdp!J252)*XYM1!$D252)</f>
        <v>0</v>
      </c>
      <c r="K252" s="21">
        <f>SUM(E$3:E251)+H252</f>
        <v>0.46126839275545106</v>
      </c>
      <c r="L252" s="21">
        <f>SUM(F$3:F251)+I252</f>
        <v>-0.23758447194206569</v>
      </c>
      <c r="M252" s="21">
        <f>SUM(G$3:G251)+J252</f>
        <v>0.16679485480756107</v>
      </c>
      <c r="N252" s="21"/>
      <c r="O252" s="21"/>
      <c r="P252" s="21"/>
      <c r="Q252" s="19">
        <f t="shared" si="25"/>
        <v>0.21276853015519706</v>
      </c>
      <c r="R252" s="19">
        <f t="shared" si="26"/>
        <v>5.64463813079902E-2</v>
      </c>
      <c r="S252" s="19">
        <f t="shared" si="27"/>
        <v>2.7820523590275377E-2</v>
      </c>
      <c r="T252" s="19">
        <f t="shared" si="28"/>
        <v>-0.10959020751636921</v>
      </c>
      <c r="U252" s="19">
        <f t="shared" si="29"/>
        <v>7.6937194596962508E-2</v>
      </c>
      <c r="V252" s="19">
        <f t="shared" si="30"/>
        <v>-3.9627867502107915E-2</v>
      </c>
      <c r="Y252" s="69"/>
    </row>
    <row r="253" spans="1:25" x14ac:dyDescent="0.25">
      <c r="A253" s="26">
        <f>Wellpath!E253</f>
        <v>0</v>
      </c>
      <c r="B253" s="22">
        <v>0</v>
      </c>
      <c r="C253" s="22">
        <f>SIN(Wellpath!$L253)</f>
        <v>0</v>
      </c>
      <c r="D253" s="22">
        <v>0</v>
      </c>
      <c r="E253" s="20">
        <f>Model!$W$33*((drdp!B253+drdp!K253)*XYM1!$B253+(drdp!E253+drdp!N253)*XYM1!$C253+(drdp!H253+drdp!Q253)*XYM1!$D253)</f>
        <v>0</v>
      </c>
      <c r="F253" s="20">
        <f>Model!$W$33*((drdp!C253+drdp!L253)*XYM1!$B253+(drdp!F253+drdp!O253)*XYM1!$C253+(drdp!I253+drdp!R253)*XYM1!$D253)</f>
        <v>0</v>
      </c>
      <c r="G253" s="20">
        <f>Model!$W$33*((drdp!D253+drdp!M253)*XYM1!$B253+(drdp!G253+drdp!P253)*XYM1!$C253+(drdp!J253+drdp!S253)*XYM1!$D253)</f>
        <v>0</v>
      </c>
      <c r="H253" s="18">
        <f>Model!$W$33*((drdp!B253)*XYM1!$B253+(drdp!E253)*XYM1!$C253+(drdp!H253)*XYM1!$D253)</f>
        <v>0</v>
      </c>
      <c r="I253" s="18">
        <f>Model!$W$33*((drdp!C253)*XYM1!$B253+(drdp!F253)*XYM1!$C253+(drdp!I253)*XYM1!$D253)</f>
        <v>0</v>
      </c>
      <c r="J253" s="18">
        <f>Model!$W$33*((drdp!D253)*XYM1!$B253+(drdp!G253)*XYM1!$C253+(drdp!J253)*XYM1!$D253)</f>
        <v>0</v>
      </c>
      <c r="K253" s="21">
        <f>SUM(E$3:E252)+H253</f>
        <v>0.46126839275545106</v>
      </c>
      <c r="L253" s="21">
        <f>SUM(F$3:F252)+I253</f>
        <v>-0.23758447194206569</v>
      </c>
      <c r="M253" s="21">
        <f>SUM(G$3:G252)+J253</f>
        <v>0.16679485480756107</v>
      </c>
      <c r="N253" s="21"/>
      <c r="O253" s="21"/>
      <c r="P253" s="21"/>
      <c r="Q253" s="19">
        <f t="shared" si="25"/>
        <v>0.21276853015519706</v>
      </c>
      <c r="R253" s="19">
        <f t="shared" si="26"/>
        <v>5.64463813079902E-2</v>
      </c>
      <c r="S253" s="19">
        <f t="shared" si="27"/>
        <v>2.7820523590275377E-2</v>
      </c>
      <c r="T253" s="19">
        <f t="shared" si="28"/>
        <v>-0.10959020751636921</v>
      </c>
      <c r="U253" s="19">
        <f t="shared" si="29"/>
        <v>7.6937194596962508E-2</v>
      </c>
      <c r="V253" s="19">
        <f t="shared" si="30"/>
        <v>-3.9627867502107915E-2</v>
      </c>
      <c r="Y253" s="69"/>
    </row>
    <row r="254" spans="1:25" x14ac:dyDescent="0.25">
      <c r="A254" s="26">
        <f>Wellpath!E254</f>
        <v>0</v>
      </c>
      <c r="B254" s="22">
        <v>0</v>
      </c>
      <c r="C254" s="22">
        <f>SIN(Wellpath!$L254)</f>
        <v>0</v>
      </c>
      <c r="D254" s="22">
        <v>0</v>
      </c>
      <c r="E254" s="20">
        <f>Model!$W$33*((drdp!B254+drdp!K254)*XYM1!$B254+(drdp!E254+drdp!N254)*XYM1!$C254+(drdp!H254+drdp!Q254)*XYM1!$D254)</f>
        <v>0</v>
      </c>
      <c r="F254" s="20">
        <f>Model!$W$33*((drdp!C254+drdp!L254)*XYM1!$B254+(drdp!F254+drdp!O254)*XYM1!$C254+(drdp!I254+drdp!R254)*XYM1!$D254)</f>
        <v>0</v>
      </c>
      <c r="G254" s="20">
        <f>Model!$W$33*((drdp!D254+drdp!M254)*XYM1!$B254+(drdp!G254+drdp!P254)*XYM1!$C254+(drdp!J254+drdp!S254)*XYM1!$D254)</f>
        <v>0</v>
      </c>
      <c r="H254" s="18">
        <f>Model!$W$33*((drdp!B254)*XYM1!$B254+(drdp!E254)*XYM1!$C254+(drdp!H254)*XYM1!$D254)</f>
        <v>0</v>
      </c>
      <c r="I254" s="18">
        <f>Model!$W$33*((drdp!C254)*XYM1!$B254+(drdp!F254)*XYM1!$C254+(drdp!I254)*XYM1!$D254)</f>
        <v>0</v>
      </c>
      <c r="J254" s="18">
        <f>Model!$W$33*((drdp!D254)*XYM1!$B254+(drdp!G254)*XYM1!$C254+(drdp!J254)*XYM1!$D254)</f>
        <v>0</v>
      </c>
      <c r="K254" s="21">
        <f>SUM(E$3:E253)+H254</f>
        <v>0.46126839275545106</v>
      </c>
      <c r="L254" s="21">
        <f>SUM(F$3:F253)+I254</f>
        <v>-0.23758447194206569</v>
      </c>
      <c r="M254" s="21">
        <f>SUM(G$3:G253)+J254</f>
        <v>0.16679485480756107</v>
      </c>
      <c r="N254" s="21"/>
      <c r="O254" s="21"/>
      <c r="P254" s="21"/>
      <c r="Q254" s="19">
        <f t="shared" si="25"/>
        <v>0.21276853015519706</v>
      </c>
      <c r="R254" s="19">
        <f t="shared" si="26"/>
        <v>5.64463813079902E-2</v>
      </c>
      <c r="S254" s="19">
        <f t="shared" si="27"/>
        <v>2.7820523590275377E-2</v>
      </c>
      <c r="T254" s="19">
        <f t="shared" si="28"/>
        <v>-0.10959020751636921</v>
      </c>
      <c r="U254" s="19">
        <f t="shared" si="29"/>
        <v>7.6937194596962508E-2</v>
      </c>
      <c r="V254" s="19">
        <f t="shared" si="30"/>
        <v>-3.9627867502107915E-2</v>
      </c>
      <c r="Y254" s="69"/>
    </row>
    <row r="255" spans="1:25" x14ac:dyDescent="0.25">
      <c r="A255" s="26">
        <f>Wellpath!E255</f>
        <v>0</v>
      </c>
      <c r="B255" s="22">
        <v>0</v>
      </c>
      <c r="C255" s="22">
        <f>SIN(Wellpath!$L255)</f>
        <v>0</v>
      </c>
      <c r="D255" s="22">
        <v>0</v>
      </c>
      <c r="E255" s="20">
        <f>Model!$W$33*((drdp!B255+drdp!K255)*XYM1!$B255+(drdp!E255+drdp!N255)*XYM1!$C255+(drdp!H255+drdp!Q255)*XYM1!$D255)</f>
        <v>0</v>
      </c>
      <c r="F255" s="20">
        <f>Model!$W$33*((drdp!C255+drdp!L255)*XYM1!$B255+(drdp!F255+drdp!O255)*XYM1!$C255+(drdp!I255+drdp!R255)*XYM1!$D255)</f>
        <v>0</v>
      </c>
      <c r="G255" s="20">
        <f>Model!$W$33*((drdp!D255+drdp!M255)*XYM1!$B255+(drdp!G255+drdp!P255)*XYM1!$C255+(drdp!J255+drdp!S255)*XYM1!$D255)</f>
        <v>0</v>
      </c>
      <c r="H255" s="18">
        <f>Model!$W$33*((drdp!B255)*XYM1!$B255+(drdp!E255)*XYM1!$C255+(drdp!H255)*XYM1!$D255)</f>
        <v>0</v>
      </c>
      <c r="I255" s="18">
        <f>Model!$W$33*((drdp!C255)*XYM1!$B255+(drdp!F255)*XYM1!$C255+(drdp!I255)*XYM1!$D255)</f>
        <v>0</v>
      </c>
      <c r="J255" s="18">
        <f>Model!$W$33*((drdp!D255)*XYM1!$B255+(drdp!G255)*XYM1!$C255+(drdp!J255)*XYM1!$D255)</f>
        <v>0</v>
      </c>
      <c r="K255" s="21">
        <f>SUM(E$3:E254)+H255</f>
        <v>0.46126839275545106</v>
      </c>
      <c r="L255" s="21">
        <f>SUM(F$3:F254)+I255</f>
        <v>-0.23758447194206569</v>
      </c>
      <c r="M255" s="21">
        <f>SUM(G$3:G254)+J255</f>
        <v>0.16679485480756107</v>
      </c>
      <c r="N255" s="21"/>
      <c r="O255" s="21"/>
      <c r="P255" s="21"/>
      <c r="Q255" s="19">
        <f t="shared" si="25"/>
        <v>0.21276853015519706</v>
      </c>
      <c r="R255" s="19">
        <f t="shared" si="26"/>
        <v>5.64463813079902E-2</v>
      </c>
      <c r="S255" s="19">
        <f t="shared" si="27"/>
        <v>2.7820523590275377E-2</v>
      </c>
      <c r="T255" s="19">
        <f t="shared" si="28"/>
        <v>-0.10959020751636921</v>
      </c>
      <c r="U255" s="19">
        <f t="shared" si="29"/>
        <v>7.6937194596962508E-2</v>
      </c>
      <c r="V255" s="19">
        <f t="shared" si="30"/>
        <v>-3.9627867502107915E-2</v>
      </c>
      <c r="Y255" s="69"/>
    </row>
    <row r="256" spans="1:25" x14ac:dyDescent="0.25">
      <c r="A256" s="26">
        <f>Wellpath!E256</f>
        <v>0</v>
      </c>
      <c r="B256" s="22">
        <v>0</v>
      </c>
      <c r="C256" s="22">
        <f>SIN(Wellpath!$L256)</f>
        <v>0</v>
      </c>
      <c r="D256" s="22">
        <v>0</v>
      </c>
      <c r="E256" s="20">
        <f>Model!$W$33*((drdp!B256+drdp!K256)*XYM1!$B256+(drdp!E256+drdp!N256)*XYM1!$C256+(drdp!H256+drdp!Q256)*XYM1!$D256)</f>
        <v>0</v>
      </c>
      <c r="F256" s="20">
        <f>Model!$W$33*((drdp!C256+drdp!L256)*XYM1!$B256+(drdp!F256+drdp!O256)*XYM1!$C256+(drdp!I256+drdp!R256)*XYM1!$D256)</f>
        <v>0</v>
      </c>
      <c r="G256" s="20">
        <f>Model!$W$33*((drdp!D256+drdp!M256)*XYM1!$B256+(drdp!G256+drdp!P256)*XYM1!$C256+(drdp!J256+drdp!S256)*XYM1!$D256)</f>
        <v>0</v>
      </c>
      <c r="H256" s="18">
        <f>Model!$W$33*((drdp!B256)*XYM1!$B256+(drdp!E256)*XYM1!$C256+(drdp!H256)*XYM1!$D256)</f>
        <v>0</v>
      </c>
      <c r="I256" s="18">
        <f>Model!$W$33*((drdp!C256)*XYM1!$B256+(drdp!F256)*XYM1!$C256+(drdp!I256)*XYM1!$D256)</f>
        <v>0</v>
      </c>
      <c r="J256" s="18">
        <f>Model!$W$33*((drdp!D256)*XYM1!$B256+(drdp!G256)*XYM1!$C256+(drdp!J256)*XYM1!$D256)</f>
        <v>0</v>
      </c>
      <c r="K256" s="21">
        <f>SUM(E$3:E255)+H256</f>
        <v>0.46126839275545106</v>
      </c>
      <c r="L256" s="21">
        <f>SUM(F$3:F255)+I256</f>
        <v>-0.23758447194206569</v>
      </c>
      <c r="M256" s="21">
        <f>SUM(G$3:G255)+J256</f>
        <v>0.16679485480756107</v>
      </c>
      <c r="N256" s="21"/>
      <c r="O256" s="21"/>
      <c r="P256" s="21"/>
      <c r="Q256" s="19">
        <f t="shared" si="25"/>
        <v>0.21276853015519706</v>
      </c>
      <c r="R256" s="19">
        <f t="shared" si="26"/>
        <v>5.64463813079902E-2</v>
      </c>
      <c r="S256" s="19">
        <f t="shared" si="27"/>
        <v>2.7820523590275377E-2</v>
      </c>
      <c r="T256" s="19">
        <f t="shared" si="28"/>
        <v>-0.10959020751636921</v>
      </c>
      <c r="U256" s="19">
        <f t="shared" si="29"/>
        <v>7.6937194596962508E-2</v>
      </c>
      <c r="V256" s="19">
        <f t="shared" si="30"/>
        <v>-3.9627867502107915E-2</v>
      </c>
      <c r="Y256" s="69"/>
    </row>
    <row r="257" spans="1:25" x14ac:dyDescent="0.25">
      <c r="A257" s="26">
        <f>Wellpath!E257</f>
        <v>0</v>
      </c>
      <c r="B257" s="22">
        <v>0</v>
      </c>
      <c r="C257" s="22">
        <f>SIN(Wellpath!$L257)</f>
        <v>0</v>
      </c>
      <c r="D257" s="22">
        <v>0</v>
      </c>
      <c r="E257" s="20">
        <f>Model!$W$33*((drdp!B257+drdp!K257)*XYM1!$B257+(drdp!E257+drdp!N257)*XYM1!$C257+(drdp!H257+drdp!Q257)*XYM1!$D257)</f>
        <v>0</v>
      </c>
      <c r="F257" s="20">
        <f>Model!$W$33*((drdp!C257+drdp!L257)*XYM1!$B257+(drdp!F257+drdp!O257)*XYM1!$C257+(drdp!I257+drdp!R257)*XYM1!$D257)</f>
        <v>0</v>
      </c>
      <c r="G257" s="20">
        <f>Model!$W$33*((drdp!D257+drdp!M257)*XYM1!$B257+(drdp!G257+drdp!P257)*XYM1!$C257+(drdp!J257+drdp!S257)*XYM1!$D257)</f>
        <v>0</v>
      </c>
      <c r="H257" s="18">
        <f>Model!$W$33*((drdp!B257)*XYM1!$B257+(drdp!E257)*XYM1!$C257+(drdp!H257)*XYM1!$D257)</f>
        <v>0</v>
      </c>
      <c r="I257" s="18">
        <f>Model!$W$33*((drdp!C257)*XYM1!$B257+(drdp!F257)*XYM1!$C257+(drdp!I257)*XYM1!$D257)</f>
        <v>0</v>
      </c>
      <c r="J257" s="18">
        <f>Model!$W$33*((drdp!D257)*XYM1!$B257+(drdp!G257)*XYM1!$C257+(drdp!J257)*XYM1!$D257)</f>
        <v>0</v>
      </c>
      <c r="K257" s="21">
        <f>SUM(E$3:E256)+H257</f>
        <v>0.46126839275545106</v>
      </c>
      <c r="L257" s="21">
        <f>SUM(F$3:F256)+I257</f>
        <v>-0.23758447194206569</v>
      </c>
      <c r="M257" s="21">
        <f>SUM(G$3:G256)+J257</f>
        <v>0.16679485480756107</v>
      </c>
      <c r="N257" s="21"/>
      <c r="O257" s="21"/>
      <c r="P257" s="21"/>
      <c r="Q257" s="19">
        <f t="shared" si="25"/>
        <v>0.21276853015519706</v>
      </c>
      <c r="R257" s="19">
        <f t="shared" si="26"/>
        <v>5.64463813079902E-2</v>
      </c>
      <c r="S257" s="19">
        <f t="shared" si="27"/>
        <v>2.7820523590275377E-2</v>
      </c>
      <c r="T257" s="19">
        <f t="shared" si="28"/>
        <v>-0.10959020751636921</v>
      </c>
      <c r="U257" s="19">
        <f t="shared" si="29"/>
        <v>7.6937194596962508E-2</v>
      </c>
      <c r="V257" s="19">
        <f t="shared" si="30"/>
        <v>-3.9627867502107915E-2</v>
      </c>
      <c r="Y257" s="69"/>
    </row>
    <row r="258" spans="1:25" x14ac:dyDescent="0.25">
      <c r="A258" s="26">
        <f>Wellpath!E258</f>
        <v>0</v>
      </c>
      <c r="B258" s="22">
        <v>0</v>
      </c>
      <c r="C258" s="22">
        <f>SIN(Wellpath!$L258)</f>
        <v>0</v>
      </c>
      <c r="D258" s="22">
        <v>0</v>
      </c>
      <c r="E258" s="20">
        <f>Model!$W$33*((drdp!B258+drdp!K258)*XYM1!$B258+(drdp!E258+drdp!N258)*XYM1!$C258+(drdp!H258+drdp!Q258)*XYM1!$D258)</f>
        <v>0</v>
      </c>
      <c r="F258" s="20">
        <f>Model!$W$33*((drdp!C258+drdp!L258)*XYM1!$B258+(drdp!F258+drdp!O258)*XYM1!$C258+(drdp!I258+drdp!R258)*XYM1!$D258)</f>
        <v>0</v>
      </c>
      <c r="G258" s="20">
        <f>Model!$W$33*((drdp!D258+drdp!M258)*XYM1!$B258+(drdp!G258+drdp!P258)*XYM1!$C258+(drdp!J258+drdp!S258)*XYM1!$D258)</f>
        <v>0</v>
      </c>
      <c r="H258" s="18">
        <f>Model!$W$33*((drdp!B258)*XYM1!$B258+(drdp!E258)*XYM1!$C258+(drdp!H258)*XYM1!$D258)</f>
        <v>0</v>
      </c>
      <c r="I258" s="18">
        <f>Model!$W$33*((drdp!C258)*XYM1!$B258+(drdp!F258)*XYM1!$C258+(drdp!I258)*XYM1!$D258)</f>
        <v>0</v>
      </c>
      <c r="J258" s="18">
        <f>Model!$W$33*((drdp!D258)*XYM1!$B258+(drdp!G258)*XYM1!$C258+(drdp!J258)*XYM1!$D258)</f>
        <v>0</v>
      </c>
      <c r="K258" s="21">
        <f>SUM(E$3:E257)+H258</f>
        <v>0.46126839275545106</v>
      </c>
      <c r="L258" s="21">
        <f>SUM(F$3:F257)+I258</f>
        <v>-0.23758447194206569</v>
      </c>
      <c r="M258" s="21">
        <f>SUM(G$3:G257)+J258</f>
        <v>0.16679485480756107</v>
      </c>
      <c r="N258" s="21"/>
      <c r="O258" s="21"/>
      <c r="P258" s="21"/>
      <c r="Q258" s="19">
        <f t="shared" si="25"/>
        <v>0.21276853015519706</v>
      </c>
      <c r="R258" s="19">
        <f t="shared" si="26"/>
        <v>5.64463813079902E-2</v>
      </c>
      <c r="S258" s="19">
        <f t="shared" si="27"/>
        <v>2.7820523590275377E-2</v>
      </c>
      <c r="T258" s="19">
        <f t="shared" si="28"/>
        <v>-0.10959020751636921</v>
      </c>
      <c r="U258" s="19">
        <f t="shared" si="29"/>
        <v>7.6937194596962508E-2</v>
      </c>
      <c r="V258" s="19">
        <f t="shared" si="30"/>
        <v>-3.9627867502107915E-2</v>
      </c>
      <c r="Y258" s="69"/>
    </row>
    <row r="259" spans="1:25" x14ac:dyDescent="0.25">
      <c r="A259" s="26">
        <f>Wellpath!E259</f>
        <v>0</v>
      </c>
      <c r="B259" s="22">
        <v>0</v>
      </c>
      <c r="C259" s="22">
        <f>SIN(Wellpath!$L259)</f>
        <v>0</v>
      </c>
      <c r="D259" s="22">
        <v>0</v>
      </c>
      <c r="E259" s="20">
        <f>Model!$W$33*((drdp!B259+drdp!K259)*XYM1!$B259+(drdp!E259+drdp!N259)*XYM1!$C259+(drdp!H259+drdp!Q259)*XYM1!$D259)</f>
        <v>0</v>
      </c>
      <c r="F259" s="20">
        <f>Model!$W$33*((drdp!C259+drdp!L259)*XYM1!$B259+(drdp!F259+drdp!O259)*XYM1!$C259+(drdp!I259+drdp!R259)*XYM1!$D259)</f>
        <v>0</v>
      </c>
      <c r="G259" s="20">
        <f>Model!$W$33*((drdp!D259+drdp!M259)*XYM1!$B259+(drdp!G259+drdp!P259)*XYM1!$C259+(drdp!J259+drdp!S259)*XYM1!$D259)</f>
        <v>0</v>
      </c>
      <c r="H259" s="18">
        <f>Model!$W$33*((drdp!B259)*XYM1!$B259+(drdp!E259)*XYM1!$C259+(drdp!H259)*XYM1!$D259)</f>
        <v>0</v>
      </c>
      <c r="I259" s="18">
        <f>Model!$W$33*((drdp!C259)*XYM1!$B259+(drdp!F259)*XYM1!$C259+(drdp!I259)*XYM1!$D259)</f>
        <v>0</v>
      </c>
      <c r="J259" s="18">
        <f>Model!$W$33*((drdp!D259)*XYM1!$B259+(drdp!G259)*XYM1!$C259+(drdp!J259)*XYM1!$D259)</f>
        <v>0</v>
      </c>
      <c r="K259" s="21">
        <f>SUM(E$3:E258)+H259</f>
        <v>0.46126839275545106</v>
      </c>
      <c r="L259" s="21">
        <f>SUM(F$3:F258)+I259</f>
        <v>-0.23758447194206569</v>
      </c>
      <c r="M259" s="21">
        <f>SUM(G$3:G258)+J259</f>
        <v>0.16679485480756107</v>
      </c>
      <c r="N259" s="21"/>
      <c r="O259" s="21"/>
      <c r="P259" s="21"/>
      <c r="Q259" s="19">
        <f t="shared" si="25"/>
        <v>0.21276853015519706</v>
      </c>
      <c r="R259" s="19">
        <f t="shared" si="26"/>
        <v>5.64463813079902E-2</v>
      </c>
      <c r="S259" s="19">
        <f t="shared" si="27"/>
        <v>2.7820523590275377E-2</v>
      </c>
      <c r="T259" s="19">
        <f t="shared" si="28"/>
        <v>-0.10959020751636921</v>
      </c>
      <c r="U259" s="19">
        <f t="shared" si="29"/>
        <v>7.6937194596962508E-2</v>
      </c>
      <c r="V259" s="19">
        <f t="shared" si="30"/>
        <v>-3.9627867502107915E-2</v>
      </c>
      <c r="Y259" s="69"/>
    </row>
    <row r="260" spans="1:25" x14ac:dyDescent="0.25">
      <c r="A260" s="26">
        <f>Wellpath!E260</f>
        <v>0</v>
      </c>
      <c r="B260" s="22">
        <v>0</v>
      </c>
      <c r="C260" s="22">
        <f>SIN(Wellpath!$L260)</f>
        <v>0</v>
      </c>
      <c r="D260" s="22">
        <v>0</v>
      </c>
      <c r="E260" s="20">
        <f>Model!$W$33*((drdp!B260+drdp!K260)*XYM1!$B260+(drdp!E260+drdp!N260)*XYM1!$C260+(drdp!H260+drdp!Q260)*XYM1!$D260)</f>
        <v>0</v>
      </c>
      <c r="F260" s="20">
        <f>Model!$W$33*((drdp!C260+drdp!L260)*XYM1!$B260+(drdp!F260+drdp!O260)*XYM1!$C260+(drdp!I260+drdp!R260)*XYM1!$D260)</f>
        <v>0</v>
      </c>
      <c r="G260" s="20">
        <f>Model!$W$33*((drdp!D260+drdp!M260)*XYM1!$B260+(drdp!G260+drdp!P260)*XYM1!$C260+(drdp!J260+drdp!S260)*XYM1!$D260)</f>
        <v>0</v>
      </c>
      <c r="H260" s="18">
        <f>Model!$W$33*((drdp!B260)*XYM1!$B260+(drdp!E260)*XYM1!$C260+(drdp!H260)*XYM1!$D260)</f>
        <v>0</v>
      </c>
      <c r="I260" s="18">
        <f>Model!$W$33*((drdp!C260)*XYM1!$B260+(drdp!F260)*XYM1!$C260+(drdp!I260)*XYM1!$D260)</f>
        <v>0</v>
      </c>
      <c r="J260" s="18">
        <f>Model!$W$33*((drdp!D260)*XYM1!$B260+(drdp!G260)*XYM1!$C260+(drdp!J260)*XYM1!$D260)</f>
        <v>0</v>
      </c>
      <c r="K260" s="21">
        <f>SUM(E$3:E259)+H260</f>
        <v>0.46126839275545106</v>
      </c>
      <c r="L260" s="21">
        <f>SUM(F$3:F259)+I260</f>
        <v>-0.23758447194206569</v>
      </c>
      <c r="M260" s="21">
        <f>SUM(G$3:G259)+J260</f>
        <v>0.16679485480756107</v>
      </c>
      <c r="N260" s="21"/>
      <c r="O260" s="21"/>
      <c r="P260" s="21"/>
      <c r="Q260" s="19">
        <f t="shared" si="25"/>
        <v>0.21276853015519706</v>
      </c>
      <c r="R260" s="19">
        <f t="shared" si="26"/>
        <v>5.64463813079902E-2</v>
      </c>
      <c r="S260" s="19">
        <f t="shared" si="27"/>
        <v>2.7820523590275377E-2</v>
      </c>
      <c r="T260" s="19">
        <f t="shared" si="28"/>
        <v>-0.10959020751636921</v>
      </c>
      <c r="U260" s="19">
        <f t="shared" si="29"/>
        <v>7.6937194596962508E-2</v>
      </c>
      <c r="V260" s="19">
        <f t="shared" si="30"/>
        <v>-3.9627867502107915E-2</v>
      </c>
      <c r="Y260" s="69"/>
    </row>
    <row r="261" spans="1:25" x14ac:dyDescent="0.25">
      <c r="A261" s="26">
        <f>Wellpath!E261</f>
        <v>0</v>
      </c>
      <c r="B261" s="22">
        <v>0</v>
      </c>
      <c r="C261" s="22">
        <f>SIN(Wellpath!$L261)</f>
        <v>0</v>
      </c>
      <c r="D261" s="22">
        <v>0</v>
      </c>
      <c r="E261" s="20">
        <f>Model!$W$33*((drdp!B261+drdp!K261)*XYM1!$B261+(drdp!E261+drdp!N261)*XYM1!$C261+(drdp!H261+drdp!Q261)*XYM1!$D261)</f>
        <v>0</v>
      </c>
      <c r="F261" s="20">
        <f>Model!$W$33*((drdp!C261+drdp!L261)*XYM1!$B261+(drdp!F261+drdp!O261)*XYM1!$C261+(drdp!I261+drdp!R261)*XYM1!$D261)</f>
        <v>0</v>
      </c>
      <c r="G261" s="20">
        <f>Model!$W$33*((drdp!D261+drdp!M261)*XYM1!$B261+(drdp!G261+drdp!P261)*XYM1!$C261+(drdp!J261+drdp!S261)*XYM1!$D261)</f>
        <v>0</v>
      </c>
      <c r="H261" s="18">
        <f>Model!$W$33*((drdp!B261)*XYM1!$B261+(drdp!E261)*XYM1!$C261+(drdp!H261)*XYM1!$D261)</f>
        <v>0</v>
      </c>
      <c r="I261" s="18">
        <f>Model!$W$33*((drdp!C261)*XYM1!$B261+(drdp!F261)*XYM1!$C261+(drdp!I261)*XYM1!$D261)</f>
        <v>0</v>
      </c>
      <c r="J261" s="18">
        <f>Model!$W$33*((drdp!D261)*XYM1!$B261+(drdp!G261)*XYM1!$C261+(drdp!J261)*XYM1!$D261)</f>
        <v>0</v>
      </c>
      <c r="K261" s="21">
        <f>SUM(E$3:E260)+H261</f>
        <v>0.46126839275545106</v>
      </c>
      <c r="L261" s="21">
        <f>SUM(F$3:F260)+I261</f>
        <v>-0.23758447194206569</v>
      </c>
      <c r="M261" s="21">
        <f>SUM(G$3:G260)+J261</f>
        <v>0.16679485480756107</v>
      </c>
      <c r="N261" s="21"/>
      <c r="O261" s="21"/>
      <c r="P261" s="21"/>
      <c r="Q261" s="19">
        <f t="shared" si="25"/>
        <v>0.21276853015519706</v>
      </c>
      <c r="R261" s="19">
        <f t="shared" si="26"/>
        <v>5.64463813079902E-2</v>
      </c>
      <c r="S261" s="19">
        <f t="shared" si="27"/>
        <v>2.7820523590275377E-2</v>
      </c>
      <c r="T261" s="19">
        <f t="shared" si="28"/>
        <v>-0.10959020751636921</v>
      </c>
      <c r="U261" s="19">
        <f t="shared" si="29"/>
        <v>7.6937194596962508E-2</v>
      </c>
      <c r="V261" s="19">
        <f t="shared" si="30"/>
        <v>-3.9627867502107915E-2</v>
      </c>
      <c r="Y261" s="69"/>
    </row>
    <row r="262" spans="1:25" x14ac:dyDescent="0.25">
      <c r="A262" s="26">
        <f>Wellpath!E262</f>
        <v>0</v>
      </c>
      <c r="B262" s="22">
        <v>0</v>
      </c>
      <c r="C262" s="22">
        <f>SIN(Wellpath!$L262)</f>
        <v>0</v>
      </c>
      <c r="D262" s="22">
        <v>0</v>
      </c>
      <c r="E262" s="20">
        <f>Model!$W$33*((drdp!B262+drdp!K262)*XYM1!$B262+(drdp!E262+drdp!N262)*XYM1!$C262+(drdp!H262+drdp!Q262)*XYM1!$D262)</f>
        <v>0</v>
      </c>
      <c r="F262" s="20">
        <f>Model!$W$33*((drdp!C262+drdp!L262)*XYM1!$B262+(drdp!F262+drdp!O262)*XYM1!$C262+(drdp!I262+drdp!R262)*XYM1!$D262)</f>
        <v>0</v>
      </c>
      <c r="G262" s="20">
        <f>Model!$W$33*((drdp!D262+drdp!M262)*XYM1!$B262+(drdp!G262+drdp!P262)*XYM1!$C262+(drdp!J262+drdp!S262)*XYM1!$D262)</f>
        <v>0</v>
      </c>
      <c r="H262" s="18">
        <f>Model!$W$33*((drdp!B262)*XYM1!$B262+(drdp!E262)*XYM1!$C262+(drdp!H262)*XYM1!$D262)</f>
        <v>0</v>
      </c>
      <c r="I262" s="18">
        <f>Model!$W$33*((drdp!C262)*XYM1!$B262+(drdp!F262)*XYM1!$C262+(drdp!I262)*XYM1!$D262)</f>
        <v>0</v>
      </c>
      <c r="J262" s="18">
        <f>Model!$W$33*((drdp!D262)*XYM1!$B262+(drdp!G262)*XYM1!$C262+(drdp!J262)*XYM1!$D262)</f>
        <v>0</v>
      </c>
      <c r="K262" s="21">
        <f>SUM(E$3:E261)+H262</f>
        <v>0.46126839275545106</v>
      </c>
      <c r="L262" s="21">
        <f>SUM(F$3:F261)+I262</f>
        <v>-0.23758447194206569</v>
      </c>
      <c r="M262" s="21">
        <f>SUM(G$3:G261)+J262</f>
        <v>0.16679485480756107</v>
      </c>
      <c r="N262" s="21"/>
      <c r="O262" s="21"/>
      <c r="P262" s="21"/>
      <c r="Q262" s="19">
        <f t="shared" ref="Q262:Q271" si="31">K262^2</f>
        <v>0.21276853015519706</v>
      </c>
      <c r="R262" s="19">
        <f t="shared" ref="R262:R271" si="32">L262^2</f>
        <v>5.64463813079902E-2</v>
      </c>
      <c r="S262" s="19">
        <f t="shared" ref="S262:S271" si="33">M262^2</f>
        <v>2.7820523590275377E-2</v>
      </c>
      <c r="T262" s="19">
        <f t="shared" ref="T262:T271" si="34">K262*L262</f>
        <v>-0.10959020751636921</v>
      </c>
      <c r="U262" s="19">
        <f t="shared" ref="U262:U271" si="35">K262*M262</f>
        <v>7.6937194596962508E-2</v>
      </c>
      <c r="V262" s="19">
        <f t="shared" ref="V262:V271" si="36">L262*M262</f>
        <v>-3.9627867502107915E-2</v>
      </c>
      <c r="Y262" s="69"/>
    </row>
    <row r="263" spans="1:25" x14ac:dyDescent="0.25">
      <c r="A263" s="26">
        <f>Wellpath!E263</f>
        <v>0</v>
      </c>
      <c r="B263" s="22">
        <v>0</v>
      </c>
      <c r="C263" s="22">
        <f>SIN(Wellpath!$L263)</f>
        <v>0</v>
      </c>
      <c r="D263" s="22">
        <v>0</v>
      </c>
      <c r="E263" s="20">
        <f>Model!$W$33*((drdp!B263+drdp!K263)*XYM1!$B263+(drdp!E263+drdp!N263)*XYM1!$C263+(drdp!H263+drdp!Q263)*XYM1!$D263)</f>
        <v>0</v>
      </c>
      <c r="F263" s="20">
        <f>Model!$W$33*((drdp!C263+drdp!L263)*XYM1!$B263+(drdp!F263+drdp!O263)*XYM1!$C263+(drdp!I263+drdp!R263)*XYM1!$D263)</f>
        <v>0</v>
      </c>
      <c r="G263" s="20">
        <f>Model!$W$33*((drdp!D263+drdp!M263)*XYM1!$B263+(drdp!G263+drdp!P263)*XYM1!$C263+(drdp!J263+drdp!S263)*XYM1!$D263)</f>
        <v>0</v>
      </c>
      <c r="H263" s="18">
        <f>Model!$W$33*((drdp!B263)*XYM1!$B263+(drdp!E263)*XYM1!$C263+(drdp!H263)*XYM1!$D263)</f>
        <v>0</v>
      </c>
      <c r="I263" s="18">
        <f>Model!$W$33*((drdp!C263)*XYM1!$B263+(drdp!F263)*XYM1!$C263+(drdp!I263)*XYM1!$D263)</f>
        <v>0</v>
      </c>
      <c r="J263" s="18">
        <f>Model!$W$33*((drdp!D263)*XYM1!$B263+(drdp!G263)*XYM1!$C263+(drdp!J263)*XYM1!$D263)</f>
        <v>0</v>
      </c>
      <c r="K263" s="21">
        <f>SUM(E$3:E262)+H263</f>
        <v>0.46126839275545106</v>
      </c>
      <c r="L263" s="21">
        <f>SUM(F$3:F262)+I263</f>
        <v>-0.23758447194206569</v>
      </c>
      <c r="M263" s="21">
        <f>SUM(G$3:G262)+J263</f>
        <v>0.16679485480756107</v>
      </c>
      <c r="N263" s="21"/>
      <c r="O263" s="21"/>
      <c r="P263" s="21"/>
      <c r="Q263" s="19">
        <f t="shared" si="31"/>
        <v>0.21276853015519706</v>
      </c>
      <c r="R263" s="19">
        <f t="shared" si="32"/>
        <v>5.64463813079902E-2</v>
      </c>
      <c r="S263" s="19">
        <f t="shared" si="33"/>
        <v>2.7820523590275377E-2</v>
      </c>
      <c r="T263" s="19">
        <f t="shared" si="34"/>
        <v>-0.10959020751636921</v>
      </c>
      <c r="U263" s="19">
        <f t="shared" si="35"/>
        <v>7.6937194596962508E-2</v>
      </c>
      <c r="V263" s="19">
        <f t="shared" si="36"/>
        <v>-3.9627867502107915E-2</v>
      </c>
      <c r="Y263" s="69"/>
    </row>
    <row r="264" spans="1:25" x14ac:dyDescent="0.25">
      <c r="A264" s="26">
        <f>Wellpath!E264</f>
        <v>0</v>
      </c>
      <c r="B264" s="22">
        <v>0</v>
      </c>
      <c r="C264" s="22">
        <f>SIN(Wellpath!$L264)</f>
        <v>0</v>
      </c>
      <c r="D264" s="22">
        <v>0</v>
      </c>
      <c r="E264" s="20">
        <f>Model!$W$33*((drdp!B264+drdp!K264)*XYM1!$B264+(drdp!E264+drdp!N264)*XYM1!$C264+(drdp!H264+drdp!Q264)*XYM1!$D264)</f>
        <v>0</v>
      </c>
      <c r="F264" s="20">
        <f>Model!$W$33*((drdp!C264+drdp!L264)*XYM1!$B264+(drdp!F264+drdp!O264)*XYM1!$C264+(drdp!I264+drdp!R264)*XYM1!$D264)</f>
        <v>0</v>
      </c>
      <c r="G264" s="20">
        <f>Model!$W$33*((drdp!D264+drdp!M264)*XYM1!$B264+(drdp!G264+drdp!P264)*XYM1!$C264+(drdp!J264+drdp!S264)*XYM1!$D264)</f>
        <v>0</v>
      </c>
      <c r="H264" s="18">
        <f>Model!$W$33*((drdp!B264)*XYM1!$B264+(drdp!E264)*XYM1!$C264+(drdp!H264)*XYM1!$D264)</f>
        <v>0</v>
      </c>
      <c r="I264" s="18">
        <f>Model!$W$33*((drdp!C264)*XYM1!$B264+(drdp!F264)*XYM1!$C264+(drdp!I264)*XYM1!$D264)</f>
        <v>0</v>
      </c>
      <c r="J264" s="18">
        <f>Model!$W$33*((drdp!D264)*XYM1!$B264+(drdp!G264)*XYM1!$C264+(drdp!J264)*XYM1!$D264)</f>
        <v>0</v>
      </c>
      <c r="K264" s="21">
        <f>SUM(E$3:E263)+H264</f>
        <v>0.46126839275545106</v>
      </c>
      <c r="L264" s="21">
        <f>SUM(F$3:F263)+I264</f>
        <v>-0.23758447194206569</v>
      </c>
      <c r="M264" s="21">
        <f>SUM(G$3:G263)+J264</f>
        <v>0.16679485480756107</v>
      </c>
      <c r="N264" s="21"/>
      <c r="O264" s="21"/>
      <c r="P264" s="21"/>
      <c r="Q264" s="19">
        <f t="shared" si="31"/>
        <v>0.21276853015519706</v>
      </c>
      <c r="R264" s="19">
        <f t="shared" si="32"/>
        <v>5.64463813079902E-2</v>
      </c>
      <c r="S264" s="19">
        <f t="shared" si="33"/>
        <v>2.7820523590275377E-2</v>
      </c>
      <c r="T264" s="19">
        <f t="shared" si="34"/>
        <v>-0.10959020751636921</v>
      </c>
      <c r="U264" s="19">
        <f t="shared" si="35"/>
        <v>7.6937194596962508E-2</v>
      </c>
      <c r="V264" s="19">
        <f t="shared" si="36"/>
        <v>-3.9627867502107915E-2</v>
      </c>
      <c r="Y264" s="69"/>
    </row>
    <row r="265" spans="1:25" x14ac:dyDescent="0.25">
      <c r="A265" s="26">
        <f>Wellpath!E265</f>
        <v>0</v>
      </c>
      <c r="B265" s="22">
        <v>0</v>
      </c>
      <c r="C265" s="22">
        <f>SIN(Wellpath!$L265)</f>
        <v>0</v>
      </c>
      <c r="D265" s="22">
        <v>0</v>
      </c>
      <c r="E265" s="20">
        <f>Model!$W$33*((drdp!B265+drdp!K265)*XYM1!$B265+(drdp!E265+drdp!N265)*XYM1!$C265+(drdp!H265+drdp!Q265)*XYM1!$D265)</f>
        <v>0</v>
      </c>
      <c r="F265" s="20">
        <f>Model!$W$33*((drdp!C265+drdp!L265)*XYM1!$B265+(drdp!F265+drdp!O265)*XYM1!$C265+(drdp!I265+drdp!R265)*XYM1!$D265)</f>
        <v>0</v>
      </c>
      <c r="G265" s="20">
        <f>Model!$W$33*((drdp!D265+drdp!M265)*XYM1!$B265+(drdp!G265+drdp!P265)*XYM1!$C265+(drdp!J265+drdp!S265)*XYM1!$D265)</f>
        <v>0</v>
      </c>
      <c r="H265" s="18">
        <f>Model!$W$33*((drdp!B265)*XYM1!$B265+(drdp!E265)*XYM1!$C265+(drdp!H265)*XYM1!$D265)</f>
        <v>0</v>
      </c>
      <c r="I265" s="18">
        <f>Model!$W$33*((drdp!C265)*XYM1!$B265+(drdp!F265)*XYM1!$C265+(drdp!I265)*XYM1!$D265)</f>
        <v>0</v>
      </c>
      <c r="J265" s="18">
        <f>Model!$W$33*((drdp!D265)*XYM1!$B265+(drdp!G265)*XYM1!$C265+(drdp!J265)*XYM1!$D265)</f>
        <v>0</v>
      </c>
      <c r="K265" s="21">
        <f>SUM(E$3:E264)+H265</f>
        <v>0.46126839275545106</v>
      </c>
      <c r="L265" s="21">
        <f>SUM(F$3:F264)+I265</f>
        <v>-0.23758447194206569</v>
      </c>
      <c r="M265" s="21">
        <f>SUM(G$3:G264)+J265</f>
        <v>0.16679485480756107</v>
      </c>
      <c r="N265" s="21"/>
      <c r="O265" s="21"/>
      <c r="P265" s="21"/>
      <c r="Q265" s="19">
        <f t="shared" si="31"/>
        <v>0.21276853015519706</v>
      </c>
      <c r="R265" s="19">
        <f t="shared" si="32"/>
        <v>5.64463813079902E-2</v>
      </c>
      <c r="S265" s="19">
        <f t="shared" si="33"/>
        <v>2.7820523590275377E-2</v>
      </c>
      <c r="T265" s="19">
        <f t="shared" si="34"/>
        <v>-0.10959020751636921</v>
      </c>
      <c r="U265" s="19">
        <f t="shared" si="35"/>
        <v>7.6937194596962508E-2</v>
      </c>
      <c r="V265" s="19">
        <f t="shared" si="36"/>
        <v>-3.9627867502107915E-2</v>
      </c>
      <c r="Y265" s="69"/>
    </row>
    <row r="266" spans="1:25" x14ac:dyDescent="0.25">
      <c r="A266" s="26">
        <f>Wellpath!E266</f>
        <v>0</v>
      </c>
      <c r="B266" s="22">
        <v>0</v>
      </c>
      <c r="C266" s="22">
        <f>SIN(Wellpath!$L266)</f>
        <v>0</v>
      </c>
      <c r="D266" s="22">
        <v>0</v>
      </c>
      <c r="E266" s="20">
        <f>Model!$W$33*((drdp!B266+drdp!K266)*XYM1!$B266+(drdp!E266+drdp!N266)*XYM1!$C266+(drdp!H266+drdp!Q266)*XYM1!$D266)</f>
        <v>0</v>
      </c>
      <c r="F266" s="20">
        <f>Model!$W$33*((drdp!C266+drdp!L266)*XYM1!$B266+(drdp!F266+drdp!O266)*XYM1!$C266+(drdp!I266+drdp!R266)*XYM1!$D266)</f>
        <v>0</v>
      </c>
      <c r="G266" s="20">
        <f>Model!$W$33*((drdp!D266+drdp!M266)*XYM1!$B266+(drdp!G266+drdp!P266)*XYM1!$C266+(drdp!J266+drdp!S266)*XYM1!$D266)</f>
        <v>0</v>
      </c>
      <c r="H266" s="18">
        <f>Model!$W$33*((drdp!B266)*XYM1!$B266+(drdp!E266)*XYM1!$C266+(drdp!H266)*XYM1!$D266)</f>
        <v>0</v>
      </c>
      <c r="I266" s="18">
        <f>Model!$W$33*((drdp!C266)*XYM1!$B266+(drdp!F266)*XYM1!$C266+(drdp!I266)*XYM1!$D266)</f>
        <v>0</v>
      </c>
      <c r="J266" s="18">
        <f>Model!$W$33*((drdp!D266)*XYM1!$B266+(drdp!G266)*XYM1!$C266+(drdp!J266)*XYM1!$D266)</f>
        <v>0</v>
      </c>
      <c r="K266" s="21">
        <f>SUM(E$3:E265)+H266</f>
        <v>0.46126839275545106</v>
      </c>
      <c r="L266" s="21">
        <f>SUM(F$3:F265)+I266</f>
        <v>-0.23758447194206569</v>
      </c>
      <c r="M266" s="21">
        <f>SUM(G$3:G265)+J266</f>
        <v>0.16679485480756107</v>
      </c>
      <c r="N266" s="21"/>
      <c r="O266" s="21"/>
      <c r="P266" s="21"/>
      <c r="Q266" s="19">
        <f t="shared" si="31"/>
        <v>0.21276853015519706</v>
      </c>
      <c r="R266" s="19">
        <f t="shared" si="32"/>
        <v>5.64463813079902E-2</v>
      </c>
      <c r="S266" s="19">
        <f t="shared" si="33"/>
        <v>2.7820523590275377E-2</v>
      </c>
      <c r="T266" s="19">
        <f t="shared" si="34"/>
        <v>-0.10959020751636921</v>
      </c>
      <c r="U266" s="19">
        <f t="shared" si="35"/>
        <v>7.6937194596962508E-2</v>
      </c>
      <c r="V266" s="19">
        <f t="shared" si="36"/>
        <v>-3.9627867502107915E-2</v>
      </c>
      <c r="Y266" s="69"/>
    </row>
    <row r="267" spans="1:25" x14ac:dyDescent="0.25">
      <c r="A267" s="26">
        <f>Wellpath!E267</f>
        <v>0</v>
      </c>
      <c r="B267" s="22">
        <v>0</v>
      </c>
      <c r="C267" s="22">
        <f>SIN(Wellpath!$L267)</f>
        <v>0</v>
      </c>
      <c r="D267" s="22">
        <v>0</v>
      </c>
      <c r="E267" s="20">
        <f>Model!$W$33*((drdp!B267+drdp!K267)*XYM1!$B267+(drdp!E267+drdp!N267)*XYM1!$C267+(drdp!H267+drdp!Q267)*XYM1!$D267)</f>
        <v>0</v>
      </c>
      <c r="F267" s="20">
        <f>Model!$W$33*((drdp!C267+drdp!L267)*XYM1!$B267+(drdp!F267+drdp!O267)*XYM1!$C267+(drdp!I267+drdp!R267)*XYM1!$D267)</f>
        <v>0</v>
      </c>
      <c r="G267" s="20">
        <f>Model!$W$33*((drdp!D267+drdp!M267)*XYM1!$B267+(drdp!G267+drdp!P267)*XYM1!$C267+(drdp!J267+drdp!S267)*XYM1!$D267)</f>
        <v>0</v>
      </c>
      <c r="H267" s="18">
        <f>Model!$W$33*((drdp!B267)*XYM1!$B267+(drdp!E267)*XYM1!$C267+(drdp!H267)*XYM1!$D267)</f>
        <v>0</v>
      </c>
      <c r="I267" s="18">
        <f>Model!$W$33*((drdp!C267)*XYM1!$B267+(drdp!F267)*XYM1!$C267+(drdp!I267)*XYM1!$D267)</f>
        <v>0</v>
      </c>
      <c r="J267" s="18">
        <f>Model!$W$33*((drdp!D267)*XYM1!$B267+(drdp!G267)*XYM1!$C267+(drdp!J267)*XYM1!$D267)</f>
        <v>0</v>
      </c>
      <c r="K267" s="21">
        <f>SUM(E$3:E266)+H267</f>
        <v>0.46126839275545106</v>
      </c>
      <c r="L267" s="21">
        <f>SUM(F$3:F266)+I267</f>
        <v>-0.23758447194206569</v>
      </c>
      <c r="M267" s="21">
        <f>SUM(G$3:G266)+J267</f>
        <v>0.16679485480756107</v>
      </c>
      <c r="N267" s="21"/>
      <c r="O267" s="21"/>
      <c r="P267" s="21"/>
      <c r="Q267" s="19">
        <f t="shared" si="31"/>
        <v>0.21276853015519706</v>
      </c>
      <c r="R267" s="19">
        <f t="shared" si="32"/>
        <v>5.64463813079902E-2</v>
      </c>
      <c r="S267" s="19">
        <f t="shared" si="33"/>
        <v>2.7820523590275377E-2</v>
      </c>
      <c r="T267" s="19">
        <f t="shared" si="34"/>
        <v>-0.10959020751636921</v>
      </c>
      <c r="U267" s="19">
        <f t="shared" si="35"/>
        <v>7.6937194596962508E-2</v>
      </c>
      <c r="V267" s="19">
        <f t="shared" si="36"/>
        <v>-3.9627867502107915E-2</v>
      </c>
      <c r="Y267" s="69"/>
    </row>
    <row r="268" spans="1:25" x14ac:dyDescent="0.25">
      <c r="A268" s="26">
        <f>Wellpath!E268</f>
        <v>0</v>
      </c>
      <c r="B268" s="22">
        <v>0</v>
      </c>
      <c r="C268" s="22">
        <f>SIN(Wellpath!$L268)</f>
        <v>0</v>
      </c>
      <c r="D268" s="22">
        <v>0</v>
      </c>
      <c r="E268" s="20">
        <f>Model!$W$33*((drdp!B268+drdp!K268)*XYM1!$B268+(drdp!E268+drdp!N268)*XYM1!$C268+(drdp!H268+drdp!Q268)*XYM1!$D268)</f>
        <v>0</v>
      </c>
      <c r="F268" s="20">
        <f>Model!$W$33*((drdp!C268+drdp!L268)*XYM1!$B268+(drdp!F268+drdp!O268)*XYM1!$C268+(drdp!I268+drdp!R268)*XYM1!$D268)</f>
        <v>0</v>
      </c>
      <c r="G268" s="20">
        <f>Model!$W$33*((drdp!D268+drdp!M268)*XYM1!$B268+(drdp!G268+drdp!P268)*XYM1!$C268+(drdp!J268+drdp!S268)*XYM1!$D268)</f>
        <v>0</v>
      </c>
      <c r="H268" s="18">
        <f>Model!$W$33*((drdp!B268)*XYM1!$B268+(drdp!E268)*XYM1!$C268+(drdp!H268)*XYM1!$D268)</f>
        <v>0</v>
      </c>
      <c r="I268" s="18">
        <f>Model!$W$33*((drdp!C268)*XYM1!$B268+(drdp!F268)*XYM1!$C268+(drdp!I268)*XYM1!$D268)</f>
        <v>0</v>
      </c>
      <c r="J268" s="18">
        <f>Model!$W$33*((drdp!D268)*XYM1!$B268+(drdp!G268)*XYM1!$C268+(drdp!J268)*XYM1!$D268)</f>
        <v>0</v>
      </c>
      <c r="K268" s="21">
        <f>SUM(E$3:E267)+H268</f>
        <v>0.46126839275545106</v>
      </c>
      <c r="L268" s="21">
        <f>SUM(F$3:F267)+I268</f>
        <v>-0.23758447194206569</v>
      </c>
      <c r="M268" s="21">
        <f>SUM(G$3:G267)+J268</f>
        <v>0.16679485480756107</v>
      </c>
      <c r="N268" s="21"/>
      <c r="O268" s="21"/>
      <c r="P268" s="21"/>
      <c r="Q268" s="19">
        <f t="shared" si="31"/>
        <v>0.21276853015519706</v>
      </c>
      <c r="R268" s="19">
        <f t="shared" si="32"/>
        <v>5.64463813079902E-2</v>
      </c>
      <c r="S268" s="19">
        <f t="shared" si="33"/>
        <v>2.7820523590275377E-2</v>
      </c>
      <c r="T268" s="19">
        <f t="shared" si="34"/>
        <v>-0.10959020751636921</v>
      </c>
      <c r="U268" s="19">
        <f t="shared" si="35"/>
        <v>7.6937194596962508E-2</v>
      </c>
      <c r="V268" s="19">
        <f t="shared" si="36"/>
        <v>-3.9627867502107915E-2</v>
      </c>
      <c r="Y268" s="69"/>
    </row>
    <row r="269" spans="1:25" x14ac:dyDescent="0.25">
      <c r="A269" s="26">
        <f>Wellpath!E269</f>
        <v>0</v>
      </c>
      <c r="B269" s="22">
        <v>0</v>
      </c>
      <c r="C269" s="22">
        <f>SIN(Wellpath!$L269)</f>
        <v>0</v>
      </c>
      <c r="D269" s="22">
        <v>0</v>
      </c>
      <c r="E269" s="20">
        <f>Model!$W$33*((drdp!B269+drdp!K269)*XYM1!$B269+(drdp!E269+drdp!N269)*XYM1!$C269+(drdp!H269+drdp!Q269)*XYM1!$D269)</f>
        <v>0</v>
      </c>
      <c r="F269" s="20">
        <f>Model!$W$33*((drdp!C269+drdp!L269)*XYM1!$B269+(drdp!F269+drdp!O269)*XYM1!$C269+(drdp!I269+drdp!R269)*XYM1!$D269)</f>
        <v>0</v>
      </c>
      <c r="G269" s="20">
        <f>Model!$W$33*((drdp!D269+drdp!M269)*XYM1!$B269+(drdp!G269+drdp!P269)*XYM1!$C269+(drdp!J269+drdp!S269)*XYM1!$D269)</f>
        <v>0</v>
      </c>
      <c r="H269" s="18">
        <f>Model!$W$33*((drdp!B269)*XYM1!$B269+(drdp!E269)*XYM1!$C269+(drdp!H269)*XYM1!$D269)</f>
        <v>0</v>
      </c>
      <c r="I269" s="18">
        <f>Model!$W$33*((drdp!C269)*XYM1!$B269+(drdp!F269)*XYM1!$C269+(drdp!I269)*XYM1!$D269)</f>
        <v>0</v>
      </c>
      <c r="J269" s="18">
        <f>Model!$W$33*((drdp!D269)*XYM1!$B269+(drdp!G269)*XYM1!$C269+(drdp!J269)*XYM1!$D269)</f>
        <v>0</v>
      </c>
      <c r="K269" s="21">
        <f>SUM(E$3:E268)+H269</f>
        <v>0.46126839275545106</v>
      </c>
      <c r="L269" s="21">
        <f>SUM(F$3:F268)+I269</f>
        <v>-0.23758447194206569</v>
      </c>
      <c r="M269" s="21">
        <f>SUM(G$3:G268)+J269</f>
        <v>0.16679485480756107</v>
      </c>
      <c r="N269" s="21"/>
      <c r="O269" s="21"/>
      <c r="P269" s="21"/>
      <c r="Q269" s="19">
        <f t="shared" si="31"/>
        <v>0.21276853015519706</v>
      </c>
      <c r="R269" s="19">
        <f t="shared" si="32"/>
        <v>5.64463813079902E-2</v>
      </c>
      <c r="S269" s="19">
        <f t="shared" si="33"/>
        <v>2.7820523590275377E-2</v>
      </c>
      <c r="T269" s="19">
        <f t="shared" si="34"/>
        <v>-0.10959020751636921</v>
      </c>
      <c r="U269" s="19">
        <f t="shared" si="35"/>
        <v>7.6937194596962508E-2</v>
      </c>
      <c r="V269" s="19">
        <f t="shared" si="36"/>
        <v>-3.9627867502107915E-2</v>
      </c>
      <c r="Y269" s="69"/>
    </row>
    <row r="270" spans="1:25" x14ac:dyDescent="0.25">
      <c r="A270" s="26">
        <f>Wellpath!E270</f>
        <v>0</v>
      </c>
      <c r="B270" s="22">
        <v>0</v>
      </c>
      <c r="C270" s="22">
        <f>SIN(Wellpath!$L270)</f>
        <v>0</v>
      </c>
      <c r="D270" s="22">
        <v>0</v>
      </c>
      <c r="E270" s="20">
        <f>Model!$W$33*((drdp!B270+drdp!K270)*XYM1!$B270+(drdp!E270+drdp!N270)*XYM1!$C270+(drdp!H270+drdp!Q270)*XYM1!$D270)</f>
        <v>0</v>
      </c>
      <c r="F270" s="20">
        <f>Model!$W$33*((drdp!C270+drdp!L270)*XYM1!$B270+(drdp!F270+drdp!O270)*XYM1!$C270+(drdp!I270+drdp!R270)*XYM1!$D270)</f>
        <v>0</v>
      </c>
      <c r="G270" s="20">
        <f>Model!$W$33*((drdp!D270+drdp!M270)*XYM1!$B270+(drdp!G270+drdp!P270)*XYM1!$C270+(drdp!J270+drdp!S270)*XYM1!$D270)</f>
        <v>0</v>
      </c>
      <c r="H270" s="18">
        <f>Model!$W$33*((drdp!B270)*XYM1!$B270+(drdp!E270)*XYM1!$C270+(drdp!H270)*XYM1!$D270)</f>
        <v>0</v>
      </c>
      <c r="I270" s="18">
        <f>Model!$W$33*((drdp!C270)*XYM1!$B270+(drdp!F270)*XYM1!$C270+(drdp!I270)*XYM1!$D270)</f>
        <v>0</v>
      </c>
      <c r="J270" s="18">
        <f>Model!$W$33*((drdp!D270)*XYM1!$B270+(drdp!G270)*XYM1!$C270+(drdp!J270)*XYM1!$D270)</f>
        <v>0</v>
      </c>
      <c r="K270" s="21">
        <f>SUM(E$3:E269)+H270</f>
        <v>0.46126839275545106</v>
      </c>
      <c r="L270" s="21">
        <f>SUM(F$3:F269)+I270</f>
        <v>-0.23758447194206569</v>
      </c>
      <c r="M270" s="21">
        <f>SUM(G$3:G269)+J270</f>
        <v>0.16679485480756107</v>
      </c>
      <c r="N270" s="21"/>
      <c r="O270" s="21"/>
      <c r="P270" s="21"/>
      <c r="Q270" s="19">
        <f t="shared" si="31"/>
        <v>0.21276853015519706</v>
      </c>
      <c r="R270" s="19">
        <f t="shared" si="32"/>
        <v>5.64463813079902E-2</v>
      </c>
      <c r="S270" s="19">
        <f t="shared" si="33"/>
        <v>2.7820523590275377E-2</v>
      </c>
      <c r="T270" s="19">
        <f t="shared" si="34"/>
        <v>-0.10959020751636921</v>
      </c>
      <c r="U270" s="19">
        <f t="shared" si="35"/>
        <v>7.6937194596962508E-2</v>
      </c>
      <c r="V270" s="19">
        <f t="shared" si="36"/>
        <v>-3.9627867502107915E-2</v>
      </c>
      <c r="Y270" s="69"/>
    </row>
    <row r="271" spans="1:25" x14ac:dyDescent="0.25">
      <c r="A271" s="26">
        <f>Wellpath!E271</f>
        <v>0</v>
      </c>
      <c r="B271" s="22">
        <v>0</v>
      </c>
      <c r="C271" s="22">
        <f>SIN(Wellpath!$L271)</f>
        <v>0</v>
      </c>
      <c r="D271" s="22">
        <v>0</v>
      </c>
      <c r="E271" s="20">
        <f>Model!$W$33*((drdp!B271+drdp!K271)*XYM1!$B271+(drdp!E271+drdp!N271)*XYM1!$C271+(drdp!H271+drdp!Q271)*XYM1!$D271)</f>
        <v>0</v>
      </c>
      <c r="F271" s="20">
        <f>Model!$W$33*((drdp!C271+drdp!L271)*XYM1!$B271+(drdp!F271+drdp!O271)*XYM1!$C271+(drdp!I271+drdp!R271)*XYM1!$D271)</f>
        <v>0</v>
      </c>
      <c r="G271" s="20">
        <f>Model!$W$33*((drdp!D271+drdp!M271)*XYM1!$B271+(drdp!G271+drdp!P271)*XYM1!$C271+(drdp!J271+drdp!S271)*XYM1!$D271)</f>
        <v>0</v>
      </c>
      <c r="H271" s="18">
        <f>Model!$W$33*((drdp!B271)*XYM1!$B271+(drdp!E271)*XYM1!$C271+(drdp!H271)*XYM1!$D271)</f>
        <v>0</v>
      </c>
      <c r="I271" s="18">
        <f>Model!$W$33*((drdp!C271)*XYM1!$B271+(drdp!F271)*XYM1!$C271+(drdp!I271)*XYM1!$D271)</f>
        <v>0</v>
      </c>
      <c r="J271" s="18">
        <f>Model!$W$33*((drdp!D271)*XYM1!$B271+(drdp!G271)*XYM1!$C271+(drdp!J271)*XYM1!$D271)</f>
        <v>0</v>
      </c>
      <c r="K271" s="21">
        <f>SUM(E$3:E270)+H271</f>
        <v>0.46126839275545106</v>
      </c>
      <c r="L271" s="21">
        <f>SUM(F$3:F270)+I271</f>
        <v>-0.23758447194206569</v>
      </c>
      <c r="M271" s="21">
        <f>SUM(G$3:G270)+J271</f>
        <v>0.16679485480756107</v>
      </c>
      <c r="N271" s="21"/>
      <c r="O271" s="21"/>
      <c r="P271" s="21"/>
      <c r="Q271" s="19">
        <f t="shared" si="31"/>
        <v>0.21276853015519706</v>
      </c>
      <c r="R271" s="19">
        <f t="shared" si="32"/>
        <v>5.64463813079902E-2</v>
      </c>
      <c r="S271" s="19">
        <f t="shared" si="33"/>
        <v>2.7820523590275377E-2</v>
      </c>
      <c r="T271" s="19">
        <f t="shared" si="34"/>
        <v>-0.10959020751636921</v>
      </c>
      <c r="U271" s="19">
        <f t="shared" si="35"/>
        <v>7.6937194596962508E-2</v>
      </c>
      <c r="V271" s="19">
        <f t="shared" si="36"/>
        <v>-3.9627867502107915E-2</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8" tint="0.59999389629810485"/>
  </sheetPr>
  <dimension ref="A1:V271"/>
  <sheetViews>
    <sheetView workbookViewId="0">
      <pane ySplit="2" topLeftCell="A237" activePane="bottomLeft" state="frozen"/>
      <selection activeCell="H39" sqref="H39"/>
      <selection pane="bottomLeft" activeCell="N241" sqref="N241"/>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36" t="s">
        <v>59</v>
      </c>
      <c r="L1" s="136"/>
      <c r="M1" s="136"/>
      <c r="N1" s="116"/>
      <c r="O1" s="116"/>
      <c r="P1" s="11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30" t="s">
        <v>38</v>
      </c>
      <c r="L2" s="30" t="s">
        <v>39</v>
      </c>
      <c r="M2" s="30" t="s">
        <v>40</v>
      </c>
      <c r="N2" s="116"/>
      <c r="O2" s="116"/>
      <c r="P2" s="116"/>
      <c r="Q2" s="31" t="s">
        <v>50</v>
      </c>
      <c r="R2" s="31" t="s">
        <v>51</v>
      </c>
      <c r="S2" s="31" t="s">
        <v>52</v>
      </c>
      <c r="T2" s="31" t="s">
        <v>53</v>
      </c>
      <c r="U2" s="31" t="s">
        <v>54</v>
      </c>
      <c r="V2" s="31" t="s">
        <v>55</v>
      </c>
    </row>
    <row r="3" spans="1:22" x14ac:dyDescent="0.25">
      <c r="A3" s="26">
        <f>Wellpath!E3</f>
        <v>0</v>
      </c>
      <c r="B3" s="22">
        <v>0</v>
      </c>
      <c r="C3" s="22">
        <v>0</v>
      </c>
      <c r="D3" s="22">
        <v>-1</v>
      </c>
      <c r="E3" s="20">
        <v>0</v>
      </c>
      <c r="F3" s="20">
        <v>0</v>
      </c>
      <c r="G3" s="20">
        <v>0</v>
      </c>
      <c r="H3" s="18">
        <v>0</v>
      </c>
      <c r="I3" s="18">
        <v>0</v>
      </c>
      <c r="J3" s="18">
        <v>0</v>
      </c>
      <c r="K3" s="21">
        <v>0</v>
      </c>
      <c r="L3" s="21">
        <f>I3</f>
        <v>0</v>
      </c>
      <c r="M3" s="21">
        <f>J3</f>
        <v>0</v>
      </c>
      <c r="N3" s="21"/>
      <c r="O3" s="21"/>
      <c r="P3" s="21"/>
      <c r="Q3" s="19">
        <f>K3^2</f>
        <v>0</v>
      </c>
      <c r="R3" s="19">
        <f t="shared" ref="R3:S18" si="0">L3^2</f>
        <v>0</v>
      </c>
      <c r="S3" s="19">
        <f t="shared" si="0"/>
        <v>0</v>
      </c>
      <c r="T3" s="19">
        <f>K3*L3</f>
        <v>0</v>
      </c>
      <c r="U3" s="19">
        <f>K3*M3</f>
        <v>0</v>
      </c>
      <c r="V3" s="19">
        <f>L3*M3</f>
        <v>0</v>
      </c>
    </row>
    <row r="4" spans="1:22" x14ac:dyDescent="0.25">
      <c r="A4" s="26">
        <f>Wellpath!E4</f>
        <v>30</v>
      </c>
      <c r="B4" s="22">
        <v>0</v>
      </c>
      <c r="C4" s="22">
        <v>0</v>
      </c>
      <c r="D4" s="22">
        <v>-1</v>
      </c>
      <c r="E4" s="20">
        <f>Model!$W$34*((drdp!B4+drdp!K4)*XYM2!$B4+(drdp!E4+drdp!N4)*XYM2!$C4+(drdp!H4+drdp!Q4)*XYM2!$D4)</f>
        <v>0</v>
      </c>
      <c r="F4" s="20">
        <f>Model!$W$34*((drdp!C4+drdp!L4)*XYM2!$B4+(drdp!F4+drdp!O4)*XYM2!$C4+(drdp!I4+drdp!R4)*XYM2!$D4)</f>
        <v>0</v>
      </c>
      <c r="G4" s="20">
        <f>Model!$W$34*((drdp!D4+drdp!M4)*XYM2!$B4+(drdp!G4+drdp!P4)*XYM2!$C4+(drdp!J4+drdp!S4)*XYM2!$D4)</f>
        <v>0</v>
      </c>
      <c r="H4" s="18">
        <f>Model!$W$34*((drdp!B4)*XYM2!$B4+(drdp!E4)*XYM2!$C4+(drdp!H4)*XYM2!$D4)</f>
        <v>0</v>
      </c>
      <c r="I4" s="18">
        <f>Model!$W$34*((drdp!C4)*XYM2!$B4+(drdp!F4)*XYM2!$C4+(drdp!I4)*XYM2!$D4)</f>
        <v>0</v>
      </c>
      <c r="J4" s="18">
        <f>Model!$W$34*((drdp!D4)*XYM2!$B4+(drdp!G4)*XYM2!$C4+(drdp!J4)*XYM2!$D4)</f>
        <v>0</v>
      </c>
      <c r="K4" s="21">
        <f>SUM(E$3:E3)+H4</f>
        <v>0</v>
      </c>
      <c r="L4" s="21">
        <f>SUM(F$3:F3)+I4</f>
        <v>0</v>
      </c>
      <c r="M4" s="21">
        <f>SUM(G$3:G3)+J4</f>
        <v>0</v>
      </c>
      <c r="N4" s="21"/>
      <c r="O4" s="21"/>
      <c r="P4" s="21"/>
      <c r="Q4" s="19">
        <f t="shared" ref="Q4:S67" si="1">K4^2</f>
        <v>0</v>
      </c>
      <c r="R4" s="19">
        <f t="shared" si="0"/>
        <v>0</v>
      </c>
      <c r="S4" s="19">
        <f t="shared" si="0"/>
        <v>0</v>
      </c>
      <c r="T4" s="19">
        <f t="shared" ref="T4:T67" si="2">K4*L4</f>
        <v>0</v>
      </c>
      <c r="U4" s="19">
        <f t="shared" ref="U4:U67" si="3">K4*M4</f>
        <v>0</v>
      </c>
      <c r="V4" s="19">
        <f t="shared" ref="V4:V67" si="4">L4*M4</f>
        <v>0</v>
      </c>
    </row>
    <row r="5" spans="1:22" x14ac:dyDescent="0.25">
      <c r="A5" s="26">
        <f>Wellpath!E5</f>
        <v>60</v>
      </c>
      <c r="B5" s="22">
        <v>0</v>
      </c>
      <c r="C5" s="22">
        <v>0</v>
      </c>
      <c r="D5" s="22">
        <v>-1</v>
      </c>
      <c r="E5" s="20">
        <f>Model!$W$34*((drdp!B5+drdp!K5)*XYM2!$B5+(drdp!E5+drdp!N5)*XYM2!$C5+(drdp!H5+drdp!Q5)*XYM2!$D5)</f>
        <v>0</v>
      </c>
      <c r="F5" s="20">
        <f>Model!$W$34*((drdp!C5+drdp!L5)*XYM2!$B5+(drdp!F5+drdp!O5)*XYM2!$C5+(drdp!I5+drdp!R5)*XYM2!$D5)</f>
        <v>0</v>
      </c>
      <c r="G5" s="20">
        <f>Model!$W$34*((drdp!D5+drdp!M5)*XYM2!$B5+(drdp!G5+drdp!P5)*XYM2!$C5+(drdp!J5+drdp!S5)*XYM2!$D5)</f>
        <v>0</v>
      </c>
      <c r="H5" s="18">
        <f>Model!$W$34*((drdp!B5)*XYM2!$B5+(drdp!E5)*XYM2!$C5+(drdp!H5)*XYM2!$D5)</f>
        <v>0</v>
      </c>
      <c r="I5" s="18">
        <f>Model!$W$34*((drdp!C5)*XYM2!$B5+(drdp!F5)*XYM2!$C5+(drdp!I5)*XYM2!$D5)</f>
        <v>0</v>
      </c>
      <c r="J5" s="18">
        <f>Model!$W$34*((drdp!D5)*XYM2!$B5+(drdp!G5)*XYM2!$C5+(drdp!J5)*XYM2!$D5)</f>
        <v>0</v>
      </c>
      <c r="K5" s="21">
        <f>SUM(E$3:E4)+H5</f>
        <v>0</v>
      </c>
      <c r="L5" s="21">
        <f>SUM(F$3:F4)+I5</f>
        <v>0</v>
      </c>
      <c r="M5" s="21">
        <f>SUM(G$3:G4)+J5</f>
        <v>0</v>
      </c>
      <c r="N5" s="21"/>
      <c r="O5" s="21"/>
      <c r="P5" s="21"/>
      <c r="Q5" s="19">
        <f t="shared" si="1"/>
        <v>0</v>
      </c>
      <c r="R5" s="19">
        <f t="shared" si="0"/>
        <v>0</v>
      </c>
      <c r="S5" s="19">
        <f t="shared" si="0"/>
        <v>0</v>
      </c>
      <c r="T5" s="19">
        <f t="shared" si="2"/>
        <v>0</v>
      </c>
      <c r="U5" s="19">
        <f t="shared" si="3"/>
        <v>0</v>
      </c>
      <c r="V5" s="19">
        <f t="shared" si="4"/>
        <v>0</v>
      </c>
    </row>
    <row r="6" spans="1:22" x14ac:dyDescent="0.25">
      <c r="A6" s="26">
        <f>Wellpath!E6</f>
        <v>90</v>
      </c>
      <c r="B6" s="22">
        <v>0</v>
      </c>
      <c r="C6" s="22">
        <v>0</v>
      </c>
      <c r="D6" s="22">
        <v>-1</v>
      </c>
      <c r="E6" s="20">
        <f>Model!$W$34*((drdp!B6+drdp!K6)*XYM2!$B6+(drdp!E6+drdp!N6)*XYM2!$C6+(drdp!H6+drdp!Q6)*XYM2!$D6)</f>
        <v>0</v>
      </c>
      <c r="F6" s="20">
        <f>Model!$W$34*((drdp!C6+drdp!L6)*XYM2!$B6+(drdp!F6+drdp!O6)*XYM2!$C6+(drdp!I6+drdp!R6)*XYM2!$D6)</f>
        <v>0</v>
      </c>
      <c r="G6" s="20">
        <f>Model!$W$34*((drdp!D6+drdp!M6)*XYM2!$B6+(drdp!G6+drdp!P6)*XYM2!$C6+(drdp!J6+drdp!S6)*XYM2!$D6)</f>
        <v>0</v>
      </c>
      <c r="H6" s="18">
        <f>Model!$W$34*((drdp!B6)*XYM2!$B6+(drdp!E6)*XYM2!$C6+(drdp!H6)*XYM2!$D6)</f>
        <v>0</v>
      </c>
      <c r="I6" s="18">
        <f>Model!$W$34*((drdp!C6)*XYM2!$B6+(drdp!F6)*XYM2!$C6+(drdp!I6)*XYM2!$D6)</f>
        <v>0</v>
      </c>
      <c r="J6" s="18">
        <f>Model!$W$34*((drdp!D6)*XYM2!$B6+(drdp!G6)*XYM2!$C6+(drdp!J6)*XYM2!$D6)</f>
        <v>0</v>
      </c>
      <c r="K6" s="21">
        <f>SUM(E$3:E5)+H6</f>
        <v>0</v>
      </c>
      <c r="L6" s="21">
        <f>SUM(F$3:F5)+I6</f>
        <v>0</v>
      </c>
      <c r="M6" s="21">
        <f>SUM(G$3:G5)+J6</f>
        <v>0</v>
      </c>
      <c r="N6" s="21"/>
      <c r="O6" s="21"/>
      <c r="P6" s="21"/>
      <c r="Q6" s="19">
        <f t="shared" si="1"/>
        <v>0</v>
      </c>
      <c r="R6" s="19">
        <f t="shared" si="0"/>
        <v>0</v>
      </c>
      <c r="S6" s="19">
        <f t="shared" si="0"/>
        <v>0</v>
      </c>
      <c r="T6" s="19">
        <f t="shared" si="2"/>
        <v>0</v>
      </c>
      <c r="U6" s="19">
        <f t="shared" si="3"/>
        <v>0</v>
      </c>
      <c r="V6" s="19">
        <f t="shared" si="4"/>
        <v>0</v>
      </c>
    </row>
    <row r="7" spans="1:22" x14ac:dyDescent="0.25">
      <c r="A7" s="26">
        <f>Wellpath!E7</f>
        <v>120</v>
      </c>
      <c r="B7" s="22">
        <v>0</v>
      </c>
      <c r="C7" s="22">
        <v>0</v>
      </c>
      <c r="D7" s="22">
        <v>-1</v>
      </c>
      <c r="E7" s="20">
        <f>Model!$W$34*((drdp!B7+drdp!K7)*XYM2!$B7+(drdp!E7+drdp!N7)*XYM2!$C7+(drdp!H7+drdp!Q7)*XYM2!$D7)</f>
        <v>0</v>
      </c>
      <c r="F7" s="20">
        <f>Model!$W$34*((drdp!C7+drdp!L7)*XYM2!$B7+(drdp!F7+drdp!O7)*XYM2!$C7+(drdp!I7+drdp!R7)*XYM2!$D7)</f>
        <v>0</v>
      </c>
      <c r="G7" s="20">
        <f>Model!$W$34*((drdp!D7+drdp!M7)*XYM2!$B7+(drdp!G7+drdp!P7)*XYM2!$C7+(drdp!J7+drdp!S7)*XYM2!$D7)</f>
        <v>0</v>
      </c>
      <c r="H7" s="18">
        <f>Model!$W$34*((drdp!B7)*XYM2!$B7+(drdp!E7)*XYM2!$C7+(drdp!H7)*XYM2!$D7)</f>
        <v>0</v>
      </c>
      <c r="I7" s="18">
        <f>Model!$W$34*((drdp!C7)*XYM2!$B7+(drdp!F7)*XYM2!$C7+(drdp!I7)*XYM2!$D7)</f>
        <v>0</v>
      </c>
      <c r="J7" s="18">
        <f>Model!$W$34*((drdp!D7)*XYM2!$B7+(drdp!G7)*XYM2!$C7+(drdp!J7)*XYM2!$D7)</f>
        <v>0</v>
      </c>
      <c r="K7" s="21">
        <f>SUM(E$3:E6)+H7</f>
        <v>0</v>
      </c>
      <c r="L7" s="21">
        <f>SUM(F$3:F6)+I7</f>
        <v>0</v>
      </c>
      <c r="M7" s="21">
        <f>SUM(G$3:G6)+J7</f>
        <v>0</v>
      </c>
      <c r="N7" s="21"/>
      <c r="O7" s="21"/>
      <c r="P7" s="21"/>
      <c r="Q7" s="19">
        <f t="shared" si="1"/>
        <v>0</v>
      </c>
      <c r="R7" s="19">
        <f t="shared" si="0"/>
        <v>0</v>
      </c>
      <c r="S7" s="19">
        <f t="shared" si="0"/>
        <v>0</v>
      </c>
      <c r="T7" s="19">
        <f t="shared" si="2"/>
        <v>0</v>
      </c>
      <c r="U7" s="19">
        <f t="shared" si="3"/>
        <v>0</v>
      </c>
      <c r="V7" s="19">
        <f t="shared" si="4"/>
        <v>0</v>
      </c>
    </row>
    <row r="8" spans="1:22" x14ac:dyDescent="0.25">
      <c r="A8" s="26">
        <f>Wellpath!E8</f>
        <v>150</v>
      </c>
      <c r="B8" s="22">
        <v>0</v>
      </c>
      <c r="C8" s="22">
        <v>0</v>
      </c>
      <c r="D8" s="22">
        <v>-1</v>
      </c>
      <c r="E8" s="20">
        <f>Model!$W$34*((drdp!B8+drdp!K8)*XYM2!$B8+(drdp!E8+drdp!N8)*XYM2!$C8+(drdp!H8+drdp!Q8)*XYM2!$D8)</f>
        <v>0</v>
      </c>
      <c r="F8" s="20">
        <f>Model!$W$34*((drdp!C8+drdp!L8)*XYM2!$B8+(drdp!F8+drdp!O8)*XYM2!$C8+(drdp!I8+drdp!R8)*XYM2!$D8)</f>
        <v>0</v>
      </c>
      <c r="G8" s="20">
        <f>Model!$W$34*((drdp!D8+drdp!M8)*XYM2!$B8+(drdp!G8+drdp!P8)*XYM2!$C8+(drdp!J8+drdp!S8)*XYM2!$D8)</f>
        <v>0</v>
      </c>
      <c r="H8" s="18">
        <f>Model!$W$34*((drdp!B8)*XYM2!$B8+(drdp!E8)*XYM2!$C8+(drdp!H8)*XYM2!$D8)</f>
        <v>0</v>
      </c>
      <c r="I8" s="18">
        <f>Model!$W$34*((drdp!C8)*XYM2!$B8+(drdp!F8)*XYM2!$C8+(drdp!I8)*XYM2!$D8)</f>
        <v>0</v>
      </c>
      <c r="J8" s="18">
        <f>Model!$W$34*((drdp!D8)*XYM2!$B8+(drdp!G8)*XYM2!$C8+(drdp!J8)*XYM2!$D8)</f>
        <v>0</v>
      </c>
      <c r="K8" s="21">
        <f>SUM(E$3:E7)+H8</f>
        <v>0</v>
      </c>
      <c r="L8" s="21">
        <f>SUM(F$3:F7)+I8</f>
        <v>0</v>
      </c>
      <c r="M8" s="21">
        <f>SUM(G$3:G7)+J8</f>
        <v>0</v>
      </c>
      <c r="N8" s="21"/>
      <c r="O8" s="21"/>
      <c r="P8" s="21"/>
      <c r="Q8" s="19">
        <f t="shared" si="1"/>
        <v>0</v>
      </c>
      <c r="R8" s="19">
        <f t="shared" si="0"/>
        <v>0</v>
      </c>
      <c r="S8" s="19">
        <f t="shared" si="0"/>
        <v>0</v>
      </c>
      <c r="T8" s="19">
        <f t="shared" si="2"/>
        <v>0</v>
      </c>
      <c r="U8" s="19">
        <f t="shared" si="3"/>
        <v>0</v>
      </c>
      <c r="V8" s="19">
        <f t="shared" si="4"/>
        <v>0</v>
      </c>
    </row>
    <row r="9" spans="1:22" x14ac:dyDescent="0.25">
      <c r="A9" s="26">
        <f>Wellpath!E9</f>
        <v>180</v>
      </c>
      <c r="B9" s="22">
        <v>0</v>
      </c>
      <c r="C9" s="22">
        <v>0</v>
      </c>
      <c r="D9" s="22">
        <v>-1</v>
      </c>
      <c r="E9" s="20">
        <f>Model!$W$34*((drdp!B9+drdp!K9)*XYM2!$B9+(drdp!E9+drdp!N9)*XYM2!$C9+(drdp!H9+drdp!Q9)*XYM2!$D9)</f>
        <v>0</v>
      </c>
      <c r="F9" s="20">
        <f>Model!$W$34*((drdp!C9+drdp!L9)*XYM2!$B9+(drdp!F9+drdp!O9)*XYM2!$C9+(drdp!I9+drdp!R9)*XYM2!$D9)</f>
        <v>0</v>
      </c>
      <c r="G9" s="20">
        <f>Model!$W$34*((drdp!D9+drdp!M9)*XYM2!$B9+(drdp!G9+drdp!P9)*XYM2!$C9+(drdp!J9+drdp!S9)*XYM2!$D9)</f>
        <v>0</v>
      </c>
      <c r="H9" s="18">
        <f>Model!$W$34*((drdp!B9)*XYM2!$B9+(drdp!E9)*XYM2!$C9+(drdp!H9)*XYM2!$D9)</f>
        <v>0</v>
      </c>
      <c r="I9" s="18">
        <f>Model!$W$34*((drdp!C9)*XYM2!$B9+(drdp!F9)*XYM2!$C9+(drdp!I9)*XYM2!$D9)</f>
        <v>0</v>
      </c>
      <c r="J9" s="18">
        <f>Model!$W$34*((drdp!D9)*XYM2!$B9+(drdp!G9)*XYM2!$C9+(drdp!J9)*XYM2!$D9)</f>
        <v>0</v>
      </c>
      <c r="K9" s="21">
        <f>SUM(E$3:E8)+H9</f>
        <v>0</v>
      </c>
      <c r="L9" s="21">
        <f>SUM(F$3:F8)+I9</f>
        <v>0</v>
      </c>
      <c r="M9" s="21">
        <f>SUM(G$3:G8)+J9</f>
        <v>0</v>
      </c>
      <c r="N9" s="21"/>
      <c r="O9" s="21"/>
      <c r="P9" s="21"/>
      <c r="Q9" s="19">
        <f t="shared" si="1"/>
        <v>0</v>
      </c>
      <c r="R9" s="19">
        <f t="shared" si="0"/>
        <v>0</v>
      </c>
      <c r="S9" s="19">
        <f t="shared" si="0"/>
        <v>0</v>
      </c>
      <c r="T9" s="19">
        <f t="shared" si="2"/>
        <v>0</v>
      </c>
      <c r="U9" s="19">
        <f t="shared" si="3"/>
        <v>0</v>
      </c>
      <c r="V9" s="19">
        <f t="shared" si="4"/>
        <v>0</v>
      </c>
    </row>
    <row r="10" spans="1:22" x14ac:dyDescent="0.25">
      <c r="A10" s="26">
        <f>Wellpath!E10</f>
        <v>210</v>
      </c>
      <c r="B10" s="22">
        <v>0</v>
      </c>
      <c r="C10" s="22">
        <v>0</v>
      </c>
      <c r="D10" s="22">
        <v>-1</v>
      </c>
      <c r="E10" s="20">
        <f>Model!$W$34*((drdp!B10+drdp!K10)*XYM2!$B10+(drdp!E10+drdp!N10)*XYM2!$C10+(drdp!H10+drdp!Q10)*XYM2!$D10)</f>
        <v>0</v>
      </c>
      <c r="F10" s="20">
        <f>Model!$W$34*((drdp!C10+drdp!L10)*XYM2!$B10+(drdp!F10+drdp!O10)*XYM2!$C10+(drdp!I10+drdp!R10)*XYM2!$D10)</f>
        <v>0</v>
      </c>
      <c r="G10" s="20">
        <f>Model!$W$34*((drdp!D10+drdp!M10)*XYM2!$B10+(drdp!G10+drdp!P10)*XYM2!$C10+(drdp!J10+drdp!S10)*XYM2!$D10)</f>
        <v>0</v>
      </c>
      <c r="H10" s="18">
        <f>Model!$W$34*((drdp!B10)*XYM2!$B10+(drdp!E10)*XYM2!$C10+(drdp!H10)*XYM2!$D10)</f>
        <v>0</v>
      </c>
      <c r="I10" s="18">
        <f>Model!$W$34*((drdp!C10)*XYM2!$B10+(drdp!F10)*XYM2!$C10+(drdp!I10)*XYM2!$D10)</f>
        <v>0</v>
      </c>
      <c r="J10" s="18">
        <f>Model!$W$34*((drdp!D10)*XYM2!$B10+(drdp!G10)*XYM2!$C10+(drdp!J10)*XYM2!$D10)</f>
        <v>0</v>
      </c>
      <c r="K10" s="21">
        <f>SUM(E$3:E9)+H10</f>
        <v>0</v>
      </c>
      <c r="L10" s="21">
        <f>SUM(F$3:F9)+I10</f>
        <v>0</v>
      </c>
      <c r="M10" s="21">
        <f>SUM(G$3:G9)+J10</f>
        <v>0</v>
      </c>
      <c r="N10" s="21"/>
      <c r="O10" s="21"/>
      <c r="P10" s="21"/>
      <c r="Q10" s="19">
        <f t="shared" si="1"/>
        <v>0</v>
      </c>
      <c r="R10" s="19">
        <f t="shared" si="0"/>
        <v>0</v>
      </c>
      <c r="S10" s="19">
        <f t="shared" si="0"/>
        <v>0</v>
      </c>
      <c r="T10" s="19">
        <f t="shared" si="2"/>
        <v>0</v>
      </c>
      <c r="U10" s="19">
        <f t="shared" si="3"/>
        <v>0</v>
      </c>
      <c r="V10" s="19">
        <f t="shared" si="4"/>
        <v>0</v>
      </c>
    </row>
    <row r="11" spans="1:22" x14ac:dyDescent="0.25">
      <c r="A11" s="26">
        <f>Wellpath!E11</f>
        <v>240</v>
      </c>
      <c r="B11" s="22">
        <v>0</v>
      </c>
      <c r="C11" s="22">
        <v>0</v>
      </c>
      <c r="D11" s="22">
        <v>-1</v>
      </c>
      <c r="E11" s="20">
        <f>Model!$W$34*((drdp!B11+drdp!K11)*XYM2!$B11+(drdp!E11+drdp!N11)*XYM2!$C11+(drdp!H11+drdp!Q11)*XYM2!$D11)</f>
        <v>0</v>
      </c>
      <c r="F11" s="20">
        <f>Model!$W$34*((drdp!C11+drdp!L11)*XYM2!$B11+(drdp!F11+drdp!O11)*XYM2!$C11+(drdp!I11+drdp!R11)*XYM2!$D11)</f>
        <v>0</v>
      </c>
      <c r="G11" s="20">
        <f>Model!$W$34*((drdp!D11+drdp!M11)*XYM2!$B11+(drdp!G11+drdp!P11)*XYM2!$C11+(drdp!J11+drdp!S11)*XYM2!$D11)</f>
        <v>0</v>
      </c>
      <c r="H11" s="18">
        <f>Model!$W$34*((drdp!B11)*XYM2!$B11+(drdp!E11)*XYM2!$C11+(drdp!H11)*XYM2!$D11)</f>
        <v>0</v>
      </c>
      <c r="I11" s="18">
        <f>Model!$W$34*((drdp!C11)*XYM2!$B11+(drdp!F11)*XYM2!$C11+(drdp!I11)*XYM2!$D11)</f>
        <v>0</v>
      </c>
      <c r="J11" s="18">
        <f>Model!$W$34*((drdp!D11)*XYM2!$B11+(drdp!G11)*XYM2!$C11+(drdp!J11)*XYM2!$D11)</f>
        <v>0</v>
      </c>
      <c r="K11" s="21">
        <f>SUM(E$3:E10)+H11</f>
        <v>0</v>
      </c>
      <c r="L11" s="21">
        <f>SUM(F$3:F10)+I11</f>
        <v>0</v>
      </c>
      <c r="M11" s="21">
        <f>SUM(G$3:G10)+J11</f>
        <v>0</v>
      </c>
      <c r="N11" s="21"/>
      <c r="O11" s="21"/>
      <c r="P11" s="21"/>
      <c r="Q11" s="19">
        <f t="shared" si="1"/>
        <v>0</v>
      </c>
      <c r="R11" s="19">
        <f t="shared" si="0"/>
        <v>0</v>
      </c>
      <c r="S11" s="19">
        <f t="shared" si="0"/>
        <v>0</v>
      </c>
      <c r="T11" s="19">
        <f t="shared" si="2"/>
        <v>0</v>
      </c>
      <c r="U11" s="19">
        <f t="shared" si="3"/>
        <v>0</v>
      </c>
      <c r="V11" s="19">
        <f t="shared" si="4"/>
        <v>0</v>
      </c>
    </row>
    <row r="12" spans="1:22" x14ac:dyDescent="0.25">
      <c r="A12" s="26">
        <f>Wellpath!E12</f>
        <v>270</v>
      </c>
      <c r="B12" s="22">
        <v>0</v>
      </c>
      <c r="C12" s="22">
        <v>0</v>
      </c>
      <c r="D12" s="22">
        <v>-1</v>
      </c>
      <c r="E12" s="20">
        <f>Model!$W$34*((drdp!B12+drdp!K12)*XYM2!$B12+(drdp!E12+drdp!N12)*XYM2!$C12+(drdp!H12+drdp!Q12)*XYM2!$D12)</f>
        <v>0</v>
      </c>
      <c r="F12" s="20">
        <f>Model!$W$34*((drdp!C12+drdp!L12)*XYM2!$B12+(drdp!F12+drdp!O12)*XYM2!$C12+(drdp!I12+drdp!R12)*XYM2!$D12)</f>
        <v>0</v>
      </c>
      <c r="G12" s="20">
        <f>Model!$W$34*((drdp!D12+drdp!M12)*XYM2!$B12+(drdp!G12+drdp!P12)*XYM2!$C12+(drdp!J12+drdp!S12)*XYM2!$D12)</f>
        <v>0</v>
      </c>
      <c r="H12" s="18">
        <f>Model!$W$34*((drdp!B12)*XYM2!$B12+(drdp!E12)*XYM2!$C12+(drdp!H12)*XYM2!$D12)</f>
        <v>0</v>
      </c>
      <c r="I12" s="18">
        <f>Model!$W$34*((drdp!C12)*XYM2!$B12+(drdp!F12)*XYM2!$C12+(drdp!I12)*XYM2!$D12)</f>
        <v>0</v>
      </c>
      <c r="J12" s="18">
        <f>Model!$W$34*((drdp!D12)*XYM2!$B12+(drdp!G12)*XYM2!$C12+(drdp!J12)*XYM2!$D12)</f>
        <v>0</v>
      </c>
      <c r="K12" s="21">
        <f>SUM(E$3:E11)+H12</f>
        <v>0</v>
      </c>
      <c r="L12" s="21">
        <f>SUM(F$3:F11)+I12</f>
        <v>0</v>
      </c>
      <c r="M12" s="21">
        <f>SUM(G$3:G11)+J12</f>
        <v>0</v>
      </c>
      <c r="N12" s="21"/>
      <c r="O12" s="21"/>
      <c r="P12" s="21"/>
      <c r="Q12" s="19">
        <f t="shared" si="1"/>
        <v>0</v>
      </c>
      <c r="R12" s="19">
        <f t="shared" si="0"/>
        <v>0</v>
      </c>
      <c r="S12" s="19">
        <f t="shared" si="0"/>
        <v>0</v>
      </c>
      <c r="T12" s="19">
        <f t="shared" si="2"/>
        <v>0</v>
      </c>
      <c r="U12" s="19">
        <f t="shared" si="3"/>
        <v>0</v>
      </c>
      <c r="V12" s="19">
        <f t="shared" si="4"/>
        <v>0</v>
      </c>
    </row>
    <row r="13" spans="1:22" x14ac:dyDescent="0.25">
      <c r="A13" s="26">
        <f>Wellpath!E13</f>
        <v>300</v>
      </c>
      <c r="B13" s="22">
        <v>0</v>
      </c>
      <c r="C13" s="22">
        <v>0</v>
      </c>
      <c r="D13" s="22">
        <v>-1</v>
      </c>
      <c r="E13" s="20">
        <f>Model!$W$34*((drdp!B13+drdp!K13)*XYM2!$B13+(drdp!E13+drdp!N13)*XYM2!$C13+(drdp!H13+drdp!Q13)*XYM2!$D13)</f>
        <v>0</v>
      </c>
      <c r="F13" s="20">
        <f>Model!$W$34*((drdp!C13+drdp!L13)*XYM2!$B13+(drdp!F13+drdp!O13)*XYM2!$C13+(drdp!I13+drdp!R13)*XYM2!$D13)</f>
        <v>0</v>
      </c>
      <c r="G13" s="20">
        <f>Model!$W$34*((drdp!D13+drdp!M13)*XYM2!$B13+(drdp!G13+drdp!P13)*XYM2!$C13+(drdp!J13+drdp!S13)*XYM2!$D13)</f>
        <v>0</v>
      </c>
      <c r="H13" s="18">
        <f>Model!$W$34*((drdp!B13)*XYM2!$B13+(drdp!E13)*XYM2!$C13+(drdp!H13)*XYM2!$D13)</f>
        <v>0</v>
      </c>
      <c r="I13" s="18">
        <f>Model!$W$34*((drdp!C13)*XYM2!$B13+(drdp!F13)*XYM2!$C13+(drdp!I13)*XYM2!$D13)</f>
        <v>0</v>
      </c>
      <c r="J13" s="18">
        <f>Model!$W$34*((drdp!D13)*XYM2!$B13+(drdp!G13)*XYM2!$C13+(drdp!J13)*XYM2!$D13)</f>
        <v>0</v>
      </c>
      <c r="K13" s="21">
        <f>SUM(E$3:E12)+H13</f>
        <v>0</v>
      </c>
      <c r="L13" s="21">
        <f>SUM(F$3:F12)+I13</f>
        <v>0</v>
      </c>
      <c r="M13" s="21">
        <f>SUM(G$3:G12)+J13</f>
        <v>0</v>
      </c>
      <c r="N13" s="21"/>
      <c r="O13" s="21"/>
      <c r="P13" s="21"/>
      <c r="Q13" s="19">
        <f t="shared" si="1"/>
        <v>0</v>
      </c>
      <c r="R13" s="19">
        <f t="shared" si="0"/>
        <v>0</v>
      </c>
      <c r="S13" s="19">
        <f t="shared" si="0"/>
        <v>0</v>
      </c>
      <c r="T13" s="19">
        <f t="shared" si="2"/>
        <v>0</v>
      </c>
      <c r="U13" s="19">
        <f t="shared" si="3"/>
        <v>0</v>
      </c>
      <c r="V13" s="19">
        <f t="shared" si="4"/>
        <v>0</v>
      </c>
    </row>
    <row r="14" spans="1:22" x14ac:dyDescent="0.25">
      <c r="A14" s="26">
        <f>Wellpath!E14</f>
        <v>330</v>
      </c>
      <c r="B14" s="22">
        <v>0</v>
      </c>
      <c r="C14" s="22">
        <v>0</v>
      </c>
      <c r="D14" s="22">
        <v>-1</v>
      </c>
      <c r="E14" s="20">
        <f>Model!$W$34*((drdp!B14+drdp!K14)*XYM2!$B14+(drdp!E14+drdp!N14)*XYM2!$C14+(drdp!H14+drdp!Q14)*XYM2!$D14)</f>
        <v>0</v>
      </c>
      <c r="F14" s="20">
        <f>Model!$W$34*((drdp!C14+drdp!L14)*XYM2!$B14+(drdp!F14+drdp!O14)*XYM2!$C14+(drdp!I14+drdp!R14)*XYM2!$D14)</f>
        <v>0</v>
      </c>
      <c r="G14" s="20">
        <f>Model!$W$34*((drdp!D14+drdp!M14)*XYM2!$B14+(drdp!G14+drdp!P14)*XYM2!$C14+(drdp!J14+drdp!S14)*XYM2!$D14)</f>
        <v>0</v>
      </c>
      <c r="H14" s="18">
        <f>Model!$W$34*((drdp!B14)*XYM2!$B14+(drdp!E14)*XYM2!$C14+(drdp!H14)*XYM2!$D14)</f>
        <v>0</v>
      </c>
      <c r="I14" s="18">
        <f>Model!$W$34*((drdp!C14)*XYM2!$B14+(drdp!F14)*XYM2!$C14+(drdp!I14)*XYM2!$D14)</f>
        <v>0</v>
      </c>
      <c r="J14" s="18">
        <f>Model!$W$34*((drdp!D14)*XYM2!$B14+(drdp!G14)*XYM2!$C14+(drdp!J14)*XYM2!$D14)</f>
        <v>0</v>
      </c>
      <c r="K14" s="21">
        <f>SUM(E$3:E13)+H14</f>
        <v>0</v>
      </c>
      <c r="L14" s="21">
        <f>SUM(F$3:F13)+I14</f>
        <v>0</v>
      </c>
      <c r="M14" s="21">
        <f>SUM(G$3:G13)+J14</f>
        <v>0</v>
      </c>
      <c r="N14" s="21"/>
      <c r="O14" s="21"/>
      <c r="P14" s="21"/>
      <c r="Q14" s="19">
        <f t="shared" si="1"/>
        <v>0</v>
      </c>
      <c r="R14" s="19">
        <f t="shared" si="0"/>
        <v>0</v>
      </c>
      <c r="S14" s="19">
        <f t="shared" si="0"/>
        <v>0</v>
      </c>
      <c r="T14" s="19">
        <f t="shared" si="2"/>
        <v>0</v>
      </c>
      <c r="U14" s="19">
        <f t="shared" si="3"/>
        <v>0</v>
      </c>
      <c r="V14" s="19">
        <f t="shared" si="4"/>
        <v>0</v>
      </c>
    </row>
    <row r="15" spans="1:22" x14ac:dyDescent="0.25">
      <c r="A15" s="26">
        <f>Wellpath!E15</f>
        <v>360</v>
      </c>
      <c r="B15" s="22">
        <v>0</v>
      </c>
      <c r="C15" s="22">
        <v>0</v>
      </c>
      <c r="D15" s="22">
        <v>-1</v>
      </c>
      <c r="E15" s="20">
        <f>Model!$W$34*((drdp!B15+drdp!K15)*XYM2!$B15+(drdp!E15+drdp!N15)*XYM2!$C15+(drdp!H15+drdp!Q15)*XYM2!$D15)</f>
        <v>0</v>
      </c>
      <c r="F15" s="20">
        <f>Model!$W$34*((drdp!C15+drdp!L15)*XYM2!$B15+(drdp!F15+drdp!O15)*XYM2!$C15+(drdp!I15+drdp!R15)*XYM2!$D15)</f>
        <v>0</v>
      </c>
      <c r="G15" s="20">
        <f>Model!$W$34*((drdp!D15+drdp!M15)*XYM2!$B15+(drdp!G15+drdp!P15)*XYM2!$C15+(drdp!J15+drdp!S15)*XYM2!$D15)</f>
        <v>0</v>
      </c>
      <c r="H15" s="18">
        <f>Model!$W$34*((drdp!B15)*XYM2!$B15+(drdp!E15)*XYM2!$C15+(drdp!H15)*XYM2!$D15)</f>
        <v>0</v>
      </c>
      <c r="I15" s="18">
        <f>Model!$W$34*((drdp!C15)*XYM2!$B15+(drdp!F15)*XYM2!$C15+(drdp!I15)*XYM2!$D15)</f>
        <v>0</v>
      </c>
      <c r="J15" s="18">
        <f>Model!$W$34*((drdp!D15)*XYM2!$B15+(drdp!G15)*XYM2!$C15+(drdp!J15)*XYM2!$D15)</f>
        <v>0</v>
      </c>
      <c r="K15" s="21">
        <f>SUM(E$3:E14)+H15</f>
        <v>0</v>
      </c>
      <c r="L15" s="21">
        <f>SUM(F$3:F14)+I15</f>
        <v>0</v>
      </c>
      <c r="M15" s="21">
        <f>SUM(G$3:G14)+J15</f>
        <v>0</v>
      </c>
      <c r="N15" s="21"/>
      <c r="O15" s="21"/>
      <c r="P15" s="21"/>
      <c r="Q15" s="19">
        <f t="shared" si="1"/>
        <v>0</v>
      </c>
      <c r="R15" s="19">
        <f t="shared" si="0"/>
        <v>0</v>
      </c>
      <c r="S15" s="19">
        <f t="shared" si="0"/>
        <v>0</v>
      </c>
      <c r="T15" s="19">
        <f t="shared" si="2"/>
        <v>0</v>
      </c>
      <c r="U15" s="19">
        <f t="shared" si="3"/>
        <v>0</v>
      </c>
      <c r="V15" s="19">
        <f t="shared" si="4"/>
        <v>0</v>
      </c>
    </row>
    <row r="16" spans="1:22" x14ac:dyDescent="0.25">
      <c r="A16" s="26">
        <f>Wellpath!E16</f>
        <v>390</v>
      </c>
      <c r="B16" s="22">
        <v>0</v>
      </c>
      <c r="C16" s="22">
        <v>0</v>
      </c>
      <c r="D16" s="22">
        <v>-1</v>
      </c>
      <c r="E16" s="20">
        <f>Model!$W$34*((drdp!B16+drdp!K16)*XYM2!$B16+(drdp!E16+drdp!N16)*XYM2!$C16+(drdp!H16+drdp!Q16)*XYM2!$D16)</f>
        <v>0</v>
      </c>
      <c r="F16" s="20">
        <f>Model!$W$34*((drdp!C16+drdp!L16)*XYM2!$B16+(drdp!F16+drdp!O16)*XYM2!$C16+(drdp!I16+drdp!R16)*XYM2!$D16)</f>
        <v>0</v>
      </c>
      <c r="G16" s="20">
        <f>Model!$W$34*((drdp!D16+drdp!M16)*XYM2!$B16+(drdp!G16+drdp!P16)*XYM2!$C16+(drdp!J16+drdp!S16)*XYM2!$D16)</f>
        <v>0</v>
      </c>
      <c r="H16" s="18">
        <f>Model!$W$34*((drdp!B16)*XYM2!$B16+(drdp!E16)*XYM2!$C16+(drdp!H16)*XYM2!$D16)</f>
        <v>0</v>
      </c>
      <c r="I16" s="18">
        <f>Model!$W$34*((drdp!C16)*XYM2!$B16+(drdp!F16)*XYM2!$C16+(drdp!I16)*XYM2!$D16)</f>
        <v>0</v>
      </c>
      <c r="J16" s="18">
        <f>Model!$W$34*((drdp!D16)*XYM2!$B16+(drdp!G16)*XYM2!$C16+(drdp!J16)*XYM2!$D16)</f>
        <v>0</v>
      </c>
      <c r="K16" s="21">
        <f>SUM(E$3:E15)+H16</f>
        <v>0</v>
      </c>
      <c r="L16" s="21">
        <f>SUM(F$3:F15)+I16</f>
        <v>0</v>
      </c>
      <c r="M16" s="21">
        <f>SUM(G$3:G15)+J16</f>
        <v>0</v>
      </c>
      <c r="N16" s="21"/>
      <c r="O16" s="21"/>
      <c r="P16" s="21"/>
      <c r="Q16" s="19">
        <f t="shared" si="1"/>
        <v>0</v>
      </c>
      <c r="R16" s="19">
        <f t="shared" si="0"/>
        <v>0</v>
      </c>
      <c r="S16" s="19">
        <f t="shared" si="0"/>
        <v>0</v>
      </c>
      <c r="T16" s="19">
        <f t="shared" si="2"/>
        <v>0</v>
      </c>
      <c r="U16" s="19">
        <f t="shared" si="3"/>
        <v>0</v>
      </c>
      <c r="V16" s="19">
        <f t="shared" si="4"/>
        <v>0</v>
      </c>
    </row>
    <row r="17" spans="1:22" x14ac:dyDescent="0.25">
      <c r="A17" s="26">
        <f>Wellpath!E17</f>
        <v>420</v>
      </c>
      <c r="B17" s="22">
        <v>0</v>
      </c>
      <c r="C17" s="22">
        <v>0</v>
      </c>
      <c r="D17" s="22">
        <v>-1</v>
      </c>
      <c r="E17" s="20">
        <f>Model!$W$34*((drdp!B17+drdp!K17)*XYM2!$B17+(drdp!E17+drdp!N17)*XYM2!$C17+(drdp!H17+drdp!Q17)*XYM2!$D17)</f>
        <v>0</v>
      </c>
      <c r="F17" s="20">
        <f>Model!$W$34*((drdp!C17+drdp!L17)*XYM2!$B17+(drdp!F17+drdp!O17)*XYM2!$C17+(drdp!I17+drdp!R17)*XYM2!$D17)</f>
        <v>0</v>
      </c>
      <c r="G17" s="20">
        <f>Model!$W$34*((drdp!D17+drdp!M17)*XYM2!$B17+(drdp!G17+drdp!P17)*XYM2!$C17+(drdp!J17+drdp!S17)*XYM2!$D17)</f>
        <v>0</v>
      </c>
      <c r="H17" s="18">
        <f>Model!$W$34*((drdp!B17)*XYM2!$B17+(drdp!E17)*XYM2!$C17+(drdp!H17)*XYM2!$D17)</f>
        <v>0</v>
      </c>
      <c r="I17" s="18">
        <f>Model!$W$34*((drdp!C17)*XYM2!$B17+(drdp!F17)*XYM2!$C17+(drdp!I17)*XYM2!$D17)</f>
        <v>0</v>
      </c>
      <c r="J17" s="18">
        <f>Model!$W$34*((drdp!D17)*XYM2!$B17+(drdp!G17)*XYM2!$C17+(drdp!J17)*XYM2!$D17)</f>
        <v>0</v>
      </c>
      <c r="K17" s="21">
        <f>SUM(E$3:E16)+H17</f>
        <v>0</v>
      </c>
      <c r="L17" s="21">
        <f>SUM(F$3:F16)+I17</f>
        <v>0</v>
      </c>
      <c r="M17" s="21">
        <f>SUM(G$3:G16)+J17</f>
        <v>0</v>
      </c>
      <c r="N17" s="21"/>
      <c r="O17" s="21"/>
      <c r="P17" s="21"/>
      <c r="Q17" s="19">
        <f t="shared" si="1"/>
        <v>0</v>
      </c>
      <c r="R17" s="19">
        <f t="shared" si="0"/>
        <v>0</v>
      </c>
      <c r="S17" s="19">
        <f t="shared" si="0"/>
        <v>0</v>
      </c>
      <c r="T17" s="19">
        <f t="shared" si="2"/>
        <v>0</v>
      </c>
      <c r="U17" s="19">
        <f t="shared" si="3"/>
        <v>0</v>
      </c>
      <c r="V17" s="19">
        <f t="shared" si="4"/>
        <v>0</v>
      </c>
    </row>
    <row r="18" spans="1:22" x14ac:dyDescent="0.25">
      <c r="A18" s="26">
        <f>Wellpath!E18</f>
        <v>450</v>
      </c>
      <c r="B18" s="22">
        <v>0</v>
      </c>
      <c r="C18" s="22">
        <v>0</v>
      </c>
      <c r="D18" s="22">
        <v>-1</v>
      </c>
      <c r="E18" s="20">
        <f>Model!$W$34*((drdp!B18+drdp!K18)*XYM2!$B18+(drdp!E18+drdp!N18)*XYM2!$C18+(drdp!H18+drdp!Q18)*XYM2!$D18)</f>
        <v>0</v>
      </c>
      <c r="F18" s="20">
        <f>Model!$W$34*((drdp!C18+drdp!L18)*XYM2!$B18+(drdp!F18+drdp!O18)*XYM2!$C18+(drdp!I18+drdp!R18)*XYM2!$D18)</f>
        <v>0</v>
      </c>
      <c r="G18" s="20">
        <f>Model!$W$34*((drdp!D18+drdp!M18)*XYM2!$B18+(drdp!G18+drdp!P18)*XYM2!$C18+(drdp!J18+drdp!S18)*XYM2!$D18)</f>
        <v>0</v>
      </c>
      <c r="H18" s="18">
        <f>Model!$W$34*((drdp!B18)*XYM2!$B18+(drdp!E18)*XYM2!$C18+(drdp!H18)*XYM2!$D18)</f>
        <v>0</v>
      </c>
      <c r="I18" s="18">
        <f>Model!$W$34*((drdp!C18)*XYM2!$B18+(drdp!F18)*XYM2!$C18+(drdp!I18)*XYM2!$D18)</f>
        <v>0</v>
      </c>
      <c r="J18" s="18">
        <f>Model!$W$34*((drdp!D18)*XYM2!$B18+(drdp!G18)*XYM2!$C18+(drdp!J18)*XYM2!$D18)</f>
        <v>0</v>
      </c>
      <c r="K18" s="21">
        <f>SUM(E$3:E17)+H18</f>
        <v>0</v>
      </c>
      <c r="L18" s="21">
        <f>SUM(F$3:F17)+I18</f>
        <v>0</v>
      </c>
      <c r="M18" s="21">
        <f>SUM(G$3:G17)+J18</f>
        <v>0</v>
      </c>
      <c r="N18" s="21"/>
      <c r="O18" s="21"/>
      <c r="P18" s="21"/>
      <c r="Q18" s="19">
        <f t="shared" si="1"/>
        <v>0</v>
      </c>
      <c r="R18" s="19">
        <f t="shared" si="0"/>
        <v>0</v>
      </c>
      <c r="S18" s="19">
        <f t="shared" si="0"/>
        <v>0</v>
      </c>
      <c r="T18" s="19">
        <f t="shared" si="2"/>
        <v>0</v>
      </c>
      <c r="U18" s="19">
        <f t="shared" si="3"/>
        <v>0</v>
      </c>
      <c r="V18" s="19">
        <f t="shared" si="4"/>
        <v>0</v>
      </c>
    </row>
    <row r="19" spans="1:22" x14ac:dyDescent="0.25">
      <c r="A19" s="26">
        <f>Wellpath!E19</f>
        <v>480</v>
      </c>
      <c r="B19" s="22">
        <v>0</v>
      </c>
      <c r="C19" s="22">
        <v>0</v>
      </c>
      <c r="D19" s="22">
        <v>-1</v>
      </c>
      <c r="E19" s="20">
        <f>Model!$W$34*((drdp!B19+drdp!K19)*XYM2!$B19+(drdp!E19+drdp!N19)*XYM2!$C19+(drdp!H19+drdp!Q19)*XYM2!$D19)</f>
        <v>0</v>
      </c>
      <c r="F19" s="20">
        <f>Model!$W$34*((drdp!C19+drdp!L19)*XYM2!$B19+(drdp!F19+drdp!O19)*XYM2!$C19+(drdp!I19+drdp!R19)*XYM2!$D19)</f>
        <v>0</v>
      </c>
      <c r="G19" s="20">
        <f>Model!$W$34*((drdp!D19+drdp!M19)*XYM2!$B19+(drdp!G19+drdp!P19)*XYM2!$C19+(drdp!J19+drdp!S19)*XYM2!$D19)</f>
        <v>0</v>
      </c>
      <c r="H19" s="18">
        <f>Model!$W$34*((drdp!B19)*XYM2!$B19+(drdp!E19)*XYM2!$C19+(drdp!H19)*XYM2!$D19)</f>
        <v>0</v>
      </c>
      <c r="I19" s="18">
        <f>Model!$W$34*((drdp!C19)*XYM2!$B19+(drdp!F19)*XYM2!$C19+(drdp!I19)*XYM2!$D19)</f>
        <v>0</v>
      </c>
      <c r="J19" s="18">
        <f>Model!$W$34*((drdp!D19)*XYM2!$B19+(drdp!G19)*XYM2!$C19+(drdp!J19)*XYM2!$D19)</f>
        <v>0</v>
      </c>
      <c r="K19" s="21">
        <f>SUM(E$3:E18)+H19</f>
        <v>0</v>
      </c>
      <c r="L19" s="21">
        <f>SUM(F$3:F18)+I19</f>
        <v>0</v>
      </c>
      <c r="M19" s="21">
        <f>SUM(G$3:G18)+J19</f>
        <v>0</v>
      </c>
      <c r="N19" s="21"/>
      <c r="O19" s="21"/>
      <c r="P19" s="21"/>
      <c r="Q19" s="19">
        <f t="shared" si="1"/>
        <v>0</v>
      </c>
      <c r="R19" s="19">
        <f t="shared" si="1"/>
        <v>0</v>
      </c>
      <c r="S19" s="19">
        <f t="shared" si="1"/>
        <v>0</v>
      </c>
      <c r="T19" s="19">
        <f t="shared" si="2"/>
        <v>0</v>
      </c>
      <c r="U19" s="19">
        <f t="shared" si="3"/>
        <v>0</v>
      </c>
      <c r="V19" s="19">
        <f t="shared" si="4"/>
        <v>0</v>
      </c>
    </row>
    <row r="20" spans="1:22" x14ac:dyDescent="0.25">
      <c r="A20" s="26">
        <f>Wellpath!E20</f>
        <v>500</v>
      </c>
      <c r="B20" s="22">
        <v>0</v>
      </c>
      <c r="C20" s="22">
        <v>0</v>
      </c>
      <c r="D20" s="22">
        <v>-1</v>
      </c>
      <c r="E20" s="20">
        <f>Model!$W$34*((drdp!B20+drdp!K20)*XYM2!$B20+(drdp!E20+drdp!N20)*XYM2!$C20+(drdp!H20+drdp!Q20)*XYM2!$D20)</f>
        <v>0</v>
      </c>
      <c r="F20" s="20">
        <f>Model!$W$34*((drdp!C20+drdp!L20)*XYM2!$B20+(drdp!F20+drdp!O20)*XYM2!$C20+(drdp!I20+drdp!R20)*XYM2!$D20)</f>
        <v>0</v>
      </c>
      <c r="G20" s="20">
        <f>Model!$W$34*((drdp!D20+drdp!M20)*XYM2!$B20+(drdp!G20+drdp!P20)*XYM2!$C20+(drdp!J20+drdp!S20)*XYM2!$D20)</f>
        <v>0</v>
      </c>
      <c r="H20" s="18">
        <f>Model!$W$34*((drdp!B20)*XYM2!$B20+(drdp!E20)*XYM2!$C20+(drdp!H20)*XYM2!$D20)</f>
        <v>0</v>
      </c>
      <c r="I20" s="18">
        <f>Model!$W$34*((drdp!C20)*XYM2!$B20+(drdp!F20)*XYM2!$C20+(drdp!I20)*XYM2!$D20)</f>
        <v>0</v>
      </c>
      <c r="J20" s="18">
        <f>Model!$W$34*((drdp!D20)*XYM2!$B20+(drdp!G20)*XYM2!$C20+(drdp!J20)*XYM2!$D20)</f>
        <v>0</v>
      </c>
      <c r="K20" s="21">
        <f>SUM(E$3:E19)+H20</f>
        <v>0</v>
      </c>
      <c r="L20" s="21">
        <f>SUM(F$3:F19)+I20</f>
        <v>0</v>
      </c>
      <c r="M20" s="21">
        <f>SUM(G$3:G19)+J20</f>
        <v>0</v>
      </c>
      <c r="N20" s="21"/>
      <c r="O20" s="21"/>
      <c r="P20" s="21"/>
      <c r="Q20" s="19">
        <f t="shared" si="1"/>
        <v>0</v>
      </c>
      <c r="R20" s="19">
        <f t="shared" si="1"/>
        <v>0</v>
      </c>
      <c r="S20" s="19">
        <f t="shared" si="1"/>
        <v>0</v>
      </c>
      <c r="T20" s="19">
        <f t="shared" si="2"/>
        <v>0</v>
      </c>
      <c r="U20" s="19">
        <f t="shared" si="3"/>
        <v>0</v>
      </c>
      <c r="V20" s="19">
        <f t="shared" si="4"/>
        <v>0</v>
      </c>
    </row>
    <row r="21" spans="1:22" x14ac:dyDescent="0.25">
      <c r="A21" s="26">
        <f>Wellpath!E21</f>
        <v>510</v>
      </c>
      <c r="B21" s="22">
        <v>0</v>
      </c>
      <c r="C21" s="22">
        <v>0</v>
      </c>
      <c r="D21" s="22">
        <v>-1</v>
      </c>
      <c r="E21" s="20">
        <f>Model!$W$34*((drdp!B21+drdp!K21)*XYM2!$B21+(drdp!E21+drdp!N21)*XYM2!$C21+(drdp!H21+drdp!Q21)*XYM2!$D21)</f>
        <v>0</v>
      </c>
      <c r="F21" s="20">
        <f>Model!$W$34*((drdp!C21+drdp!L21)*XYM2!$B21+(drdp!F21+drdp!O21)*XYM2!$C21+(drdp!I21+drdp!R21)*XYM2!$D21)</f>
        <v>-5.0564723132177458E-4</v>
      </c>
      <c r="G21" s="20">
        <f>Model!$W$34*((drdp!D21+drdp!M21)*XYM2!$B21+(drdp!G21+drdp!P21)*XYM2!$C21+(drdp!J21+drdp!S21)*XYM2!$D21)</f>
        <v>0</v>
      </c>
      <c r="H21" s="18">
        <f>Model!$W$34*((drdp!B21)*XYM2!$B21+(drdp!E21)*XYM2!$C21+(drdp!H21)*XYM2!$D21)</f>
        <v>0</v>
      </c>
      <c r="I21" s="18">
        <f>Model!$W$34*((drdp!C21)*XYM2!$B21+(drdp!F21)*XYM2!$C21+(drdp!I21)*XYM2!$D21)</f>
        <v>-1.2641180783044365E-4</v>
      </c>
      <c r="J21" s="18">
        <f>Model!$W$34*((drdp!D21)*XYM2!$B21+(drdp!G21)*XYM2!$C21+(drdp!J21)*XYM2!$D21)</f>
        <v>0</v>
      </c>
      <c r="K21" s="21">
        <f>SUM(E$3:E20)+H21</f>
        <v>0</v>
      </c>
      <c r="L21" s="21">
        <f>SUM(F$3:F20)+I21</f>
        <v>-1.2641180783044365E-4</v>
      </c>
      <c r="M21" s="21">
        <f>SUM(G$3:G20)+J21</f>
        <v>0</v>
      </c>
      <c r="N21" s="21"/>
      <c r="O21" s="21"/>
      <c r="P21" s="21"/>
      <c r="Q21" s="19">
        <f t="shared" si="1"/>
        <v>0</v>
      </c>
      <c r="R21" s="19">
        <f t="shared" si="1"/>
        <v>1.5979945158961013E-8</v>
      </c>
      <c r="S21" s="19">
        <f t="shared" si="1"/>
        <v>0</v>
      </c>
      <c r="T21" s="19">
        <f t="shared" si="2"/>
        <v>0</v>
      </c>
      <c r="U21" s="19">
        <f t="shared" si="3"/>
        <v>0</v>
      </c>
      <c r="V21" s="19">
        <f t="shared" si="4"/>
        <v>0</v>
      </c>
    </row>
    <row r="22" spans="1:22" x14ac:dyDescent="0.25">
      <c r="A22" s="26">
        <f>Wellpath!E22</f>
        <v>540</v>
      </c>
      <c r="B22" s="22">
        <v>0</v>
      </c>
      <c r="C22" s="22">
        <v>0</v>
      </c>
      <c r="D22" s="22">
        <v>-1</v>
      </c>
      <c r="E22" s="20">
        <f>Model!$W$34*((drdp!B22+drdp!K22)*XYM2!$B22+(drdp!E22+drdp!N22)*XYM2!$C22+(drdp!H22+drdp!Q22)*XYM2!$D22)</f>
        <v>0</v>
      </c>
      <c r="F22" s="20">
        <f>Model!$W$34*((drdp!C22+drdp!L22)*XYM2!$B22+(drdp!F22+drdp!O22)*XYM2!$C22+(drdp!I22+drdp!R22)*XYM2!$D22)</f>
        <v>-3.0414150967860497E-3</v>
      </c>
      <c r="G22" s="20">
        <f>Model!$W$34*((drdp!D22+drdp!M22)*XYM2!$B22+(drdp!G22+drdp!P22)*XYM2!$C22+(drdp!J22+drdp!S22)*XYM2!$D22)</f>
        <v>0</v>
      </c>
      <c r="H22" s="18">
        <f>Model!$W$34*((drdp!B22)*XYM2!$B22+(drdp!E22)*XYM2!$C22+(drdp!H22)*XYM2!$D22)</f>
        <v>0</v>
      </c>
      <c r="I22" s="18">
        <f>Model!$W$34*((drdp!C22)*XYM2!$B22+(drdp!F22)*XYM2!$C22+(drdp!I22)*XYM2!$D22)</f>
        <v>-1.5207075483930248E-3</v>
      </c>
      <c r="J22" s="18">
        <f>Model!$W$34*((drdp!D22)*XYM2!$B22+(drdp!G22)*XYM2!$C22+(drdp!J22)*XYM2!$D22)</f>
        <v>0</v>
      </c>
      <c r="K22" s="21">
        <f>SUM(E$3:E21)+H22</f>
        <v>0</v>
      </c>
      <c r="L22" s="21">
        <f>SUM(F$3:F21)+I22</f>
        <v>-2.0263547797147994E-3</v>
      </c>
      <c r="M22" s="21">
        <f>SUM(G$3:G21)+J22</f>
        <v>0</v>
      </c>
      <c r="N22" s="21"/>
      <c r="O22" s="21"/>
      <c r="P22" s="21"/>
      <c r="Q22" s="19">
        <f t="shared" si="1"/>
        <v>0</v>
      </c>
      <c r="R22" s="19">
        <f t="shared" si="1"/>
        <v>4.1061136932730131E-6</v>
      </c>
      <c r="S22" s="19">
        <f t="shared" si="1"/>
        <v>0</v>
      </c>
      <c r="T22" s="19">
        <f t="shared" si="2"/>
        <v>0</v>
      </c>
      <c r="U22" s="19">
        <f t="shared" si="3"/>
        <v>0</v>
      </c>
      <c r="V22" s="19">
        <f t="shared" si="4"/>
        <v>0</v>
      </c>
    </row>
    <row r="23" spans="1:22" x14ac:dyDescent="0.25">
      <c r="A23" s="26">
        <f>Wellpath!E23</f>
        <v>570</v>
      </c>
      <c r="B23" s="22">
        <v>0</v>
      </c>
      <c r="C23" s="22">
        <v>0</v>
      </c>
      <c r="D23" s="22">
        <v>-1</v>
      </c>
      <c r="E23" s="20">
        <f>Model!$W$34*((drdp!B23+drdp!K23)*XYM2!$B23+(drdp!E23+drdp!N23)*XYM2!$C23+(drdp!H23+drdp!Q23)*XYM2!$D23)</f>
        <v>0</v>
      </c>
      <c r="F23" s="20">
        <f>Model!$W$34*((drdp!C23+drdp!L23)*XYM2!$B23+(drdp!F23+drdp!O23)*XYM2!$C23+(drdp!I23+drdp!R23)*XYM2!$D23)</f>
        <v>-5.3185698400899711E-3</v>
      </c>
      <c r="G23" s="20">
        <f>Model!$W$34*((drdp!D23+drdp!M23)*XYM2!$B23+(drdp!G23+drdp!P23)*XYM2!$C23+(drdp!J23+drdp!S23)*XYM2!$D23)</f>
        <v>0</v>
      </c>
      <c r="H23" s="18">
        <f>Model!$W$34*((drdp!B23)*XYM2!$B23+(drdp!E23)*XYM2!$C23+(drdp!H23)*XYM2!$D23)</f>
        <v>0</v>
      </c>
      <c r="I23" s="18">
        <f>Model!$W$34*((drdp!C23)*XYM2!$B23+(drdp!F23)*XYM2!$C23+(drdp!I23)*XYM2!$D23)</f>
        <v>-2.6592849200449855E-3</v>
      </c>
      <c r="J23" s="18">
        <f>Model!$W$34*((drdp!D23)*XYM2!$B23+(drdp!G23)*XYM2!$C23+(drdp!J23)*XYM2!$D23)</f>
        <v>0</v>
      </c>
      <c r="K23" s="21">
        <f>SUM(E$3:E22)+H23</f>
        <v>0</v>
      </c>
      <c r="L23" s="21">
        <f>SUM(F$3:F22)+I23</f>
        <v>-6.20634724815281E-3</v>
      </c>
      <c r="M23" s="21">
        <f>SUM(G$3:G22)+J23</f>
        <v>0</v>
      </c>
      <c r="N23" s="21"/>
      <c r="O23" s="21"/>
      <c r="P23" s="21"/>
      <c r="Q23" s="19">
        <f t="shared" si="1"/>
        <v>0</v>
      </c>
      <c r="R23" s="19">
        <f t="shared" si="1"/>
        <v>3.8518746164653956E-5</v>
      </c>
      <c r="S23" s="19">
        <f t="shared" si="1"/>
        <v>0</v>
      </c>
      <c r="T23" s="19">
        <f t="shared" si="2"/>
        <v>0</v>
      </c>
      <c r="U23" s="19">
        <f t="shared" si="3"/>
        <v>0</v>
      </c>
      <c r="V23" s="19">
        <f t="shared" si="4"/>
        <v>0</v>
      </c>
    </row>
    <row r="24" spans="1:22" x14ac:dyDescent="0.25">
      <c r="A24" s="26">
        <f>Wellpath!E24</f>
        <v>600</v>
      </c>
      <c r="B24" s="22">
        <v>0</v>
      </c>
      <c r="C24" s="22">
        <v>0</v>
      </c>
      <c r="D24" s="22">
        <v>-1</v>
      </c>
      <c r="E24" s="20">
        <f>Model!$W$34*((drdp!B24+drdp!K24)*XYM2!$B24+(drdp!E24+drdp!N24)*XYM2!$C24+(drdp!H24+drdp!Q24)*XYM2!$D24)</f>
        <v>0</v>
      </c>
      <c r="F24" s="20">
        <f>Model!$W$34*((drdp!C24+drdp!L24)*XYM2!$B24+(drdp!F24+drdp!O24)*XYM2!$C24+(drdp!I24+drdp!R24)*XYM2!$D24)</f>
        <v>-7.5856003834155342E-3</v>
      </c>
      <c r="G24" s="20">
        <f>Model!$W$34*((drdp!D24+drdp!M24)*XYM2!$B24+(drdp!G24+drdp!P24)*XYM2!$C24+(drdp!J24+drdp!S24)*XYM2!$D24)</f>
        <v>0</v>
      </c>
      <c r="H24" s="18">
        <f>Model!$W$34*((drdp!B24)*XYM2!$B24+(drdp!E24)*XYM2!$C24+(drdp!H24)*XYM2!$D24)</f>
        <v>0</v>
      </c>
      <c r="I24" s="18">
        <f>Model!$W$34*((drdp!C24)*XYM2!$B24+(drdp!F24)*XYM2!$C24+(drdp!I24)*XYM2!$D24)</f>
        <v>-3.7928001917077671E-3</v>
      </c>
      <c r="J24" s="18">
        <f>Model!$W$34*((drdp!D24)*XYM2!$B24+(drdp!G24)*XYM2!$C24+(drdp!J24)*XYM2!$D24)</f>
        <v>0</v>
      </c>
      <c r="K24" s="21">
        <f>SUM(E$3:E23)+H24</f>
        <v>0</v>
      </c>
      <c r="L24" s="21">
        <f>SUM(F$3:F23)+I24</f>
        <v>-1.2658432359905561E-2</v>
      </c>
      <c r="M24" s="21">
        <f>SUM(G$3:G23)+J24</f>
        <v>0</v>
      </c>
      <c r="N24" s="21"/>
      <c r="O24" s="21"/>
      <c r="P24" s="21"/>
      <c r="Q24" s="19">
        <f t="shared" si="1"/>
        <v>0</v>
      </c>
      <c r="R24" s="19">
        <f t="shared" si="1"/>
        <v>1.6023590981030427E-4</v>
      </c>
      <c r="S24" s="19">
        <f t="shared" si="1"/>
        <v>0</v>
      </c>
      <c r="T24" s="19">
        <f t="shared" si="2"/>
        <v>0</v>
      </c>
      <c r="U24" s="19">
        <f t="shared" si="3"/>
        <v>0</v>
      </c>
      <c r="V24" s="19">
        <f t="shared" si="4"/>
        <v>0</v>
      </c>
    </row>
    <row r="25" spans="1:22" x14ac:dyDescent="0.25">
      <c r="A25" s="26">
        <f>Wellpath!E25</f>
        <v>630</v>
      </c>
      <c r="B25" s="22">
        <v>0</v>
      </c>
      <c r="C25" s="22">
        <v>0</v>
      </c>
      <c r="D25" s="22">
        <v>-1</v>
      </c>
      <c r="E25" s="20">
        <f>Model!$W$34*((drdp!B25+drdp!K25)*XYM2!$B25+(drdp!E25+drdp!N25)*XYM2!$C25+(drdp!H25+drdp!Q25)*XYM2!$D25)</f>
        <v>0</v>
      </c>
      <c r="F25" s="20">
        <f>Model!$W$34*((drdp!C25+drdp!L25)*XYM2!$B25+(drdp!F25+drdp!O25)*XYM2!$C25+(drdp!I25+drdp!R25)*XYM2!$D25)</f>
        <v>-9.8381913052739238E-3</v>
      </c>
      <c r="G25" s="20">
        <f>Model!$W$34*((drdp!D25+drdp!M25)*XYM2!$B25+(drdp!G25+drdp!P25)*XYM2!$C25+(drdp!J25+drdp!S25)*XYM2!$D25)</f>
        <v>0</v>
      </c>
      <c r="H25" s="18">
        <f>Model!$W$34*((drdp!B25)*XYM2!$B25+(drdp!E25)*XYM2!$C25+(drdp!H25)*XYM2!$D25)</f>
        <v>0</v>
      </c>
      <c r="I25" s="18">
        <f>Model!$W$34*((drdp!C25)*XYM2!$B25+(drdp!F25)*XYM2!$C25+(drdp!I25)*XYM2!$D25)</f>
        <v>-4.9190956526369619E-3</v>
      </c>
      <c r="J25" s="18">
        <f>Model!$W$34*((drdp!D25)*XYM2!$B25+(drdp!G25)*XYM2!$C25+(drdp!J25)*XYM2!$D25)</f>
        <v>0</v>
      </c>
      <c r="K25" s="21">
        <f>SUM(E$3:E24)+H25</f>
        <v>0</v>
      </c>
      <c r="L25" s="21">
        <f>SUM(F$3:F24)+I25</f>
        <v>-2.1370328204250291E-2</v>
      </c>
      <c r="M25" s="21">
        <f>SUM(G$3:G24)+J25</f>
        <v>0</v>
      </c>
      <c r="N25" s="21"/>
      <c r="O25" s="21"/>
      <c r="P25" s="21"/>
      <c r="Q25" s="19">
        <f t="shared" si="1"/>
        <v>0</v>
      </c>
      <c r="R25" s="19">
        <f t="shared" si="1"/>
        <v>4.5669092755737546E-4</v>
      </c>
      <c r="S25" s="19">
        <f t="shared" si="1"/>
        <v>0</v>
      </c>
      <c r="T25" s="19">
        <f t="shared" si="2"/>
        <v>0</v>
      </c>
      <c r="U25" s="19">
        <f t="shared" si="3"/>
        <v>0</v>
      </c>
      <c r="V25" s="19">
        <f t="shared" si="4"/>
        <v>0</v>
      </c>
    </row>
    <row r="26" spans="1:22" x14ac:dyDescent="0.25">
      <c r="A26" s="26">
        <f>Wellpath!E26</f>
        <v>660</v>
      </c>
      <c r="B26" s="22">
        <v>0</v>
      </c>
      <c r="C26" s="22">
        <v>0</v>
      </c>
      <c r="D26" s="22">
        <v>-1</v>
      </c>
      <c r="E26" s="20">
        <f>Model!$W$34*((drdp!B26+drdp!K26)*XYM2!$B26+(drdp!E26+drdp!N26)*XYM2!$C26+(drdp!H26+drdp!Q26)*XYM2!$D26)</f>
        <v>0</v>
      </c>
      <c r="F26" s="20">
        <f>Model!$W$34*((drdp!C26+drdp!L26)*XYM2!$B26+(drdp!F26+drdp!O26)*XYM2!$C26+(drdp!I26+drdp!R26)*XYM2!$D26)</f>
        <v>-1.2072054670816484E-2</v>
      </c>
      <c r="G26" s="20">
        <f>Model!$W$34*((drdp!D26+drdp!M26)*XYM2!$B26+(drdp!G26+drdp!P26)*XYM2!$C26+(drdp!J26+drdp!S26)*XYM2!$D26)</f>
        <v>0</v>
      </c>
      <c r="H26" s="18">
        <f>Model!$W$34*((drdp!B26)*XYM2!$B26+(drdp!E26)*XYM2!$C26+(drdp!H26)*XYM2!$D26)</f>
        <v>0</v>
      </c>
      <c r="I26" s="18">
        <f>Model!$W$34*((drdp!C26)*XYM2!$B26+(drdp!F26)*XYM2!$C26+(drdp!I26)*XYM2!$D26)</f>
        <v>-6.0360273354082422E-3</v>
      </c>
      <c r="J26" s="18">
        <f>Model!$W$34*((drdp!D26)*XYM2!$B26+(drdp!G26)*XYM2!$C26+(drdp!J26)*XYM2!$D26)</f>
        <v>0</v>
      </c>
      <c r="K26" s="21">
        <f>SUM(E$3:E25)+H26</f>
        <v>0</v>
      </c>
      <c r="L26" s="21">
        <f>SUM(F$3:F25)+I26</f>
        <v>-3.232545119229549E-2</v>
      </c>
      <c r="M26" s="21">
        <f>SUM(G$3:G25)+J26</f>
        <v>0</v>
      </c>
      <c r="N26" s="21"/>
      <c r="O26" s="21"/>
      <c r="P26" s="21"/>
      <c r="Q26" s="19">
        <f t="shared" si="1"/>
        <v>0</v>
      </c>
      <c r="R26" s="19">
        <f t="shared" si="1"/>
        <v>1.0449347947854778E-3</v>
      </c>
      <c r="S26" s="19">
        <f t="shared" si="1"/>
        <v>0</v>
      </c>
      <c r="T26" s="19">
        <f t="shared" si="2"/>
        <v>0</v>
      </c>
      <c r="U26" s="19">
        <f t="shared" si="3"/>
        <v>0</v>
      </c>
      <c r="V26" s="19">
        <f t="shared" si="4"/>
        <v>0</v>
      </c>
    </row>
    <row r="27" spans="1:22" x14ac:dyDescent="0.25">
      <c r="A27" s="26">
        <f>Wellpath!E27</f>
        <v>690</v>
      </c>
      <c r="B27" s="22">
        <v>0</v>
      </c>
      <c r="C27" s="22">
        <v>0</v>
      </c>
      <c r="D27" s="22">
        <v>-1</v>
      </c>
      <c r="E27" s="20">
        <f>Model!$W$34*((drdp!B27+drdp!K27)*XYM2!$B27+(drdp!E27+drdp!N27)*XYM2!$C27+(drdp!H27+drdp!Q27)*XYM2!$D27)</f>
        <v>0</v>
      </c>
      <c r="F27" s="20">
        <f>Model!$W$34*((drdp!C27+drdp!L27)*XYM2!$B27+(drdp!F27+drdp!O27)*XYM2!$C27+(drdp!I27+drdp!R27)*XYM2!$D27)</f>
        <v>-1.4282938194162414E-2</v>
      </c>
      <c r="G27" s="20">
        <f>Model!$W$34*((drdp!D27+drdp!M27)*XYM2!$B27+(drdp!G27+drdp!P27)*XYM2!$C27+(drdp!J27+drdp!S27)*XYM2!$D27)</f>
        <v>0</v>
      </c>
      <c r="H27" s="18">
        <f>Model!$W$34*((drdp!B27)*XYM2!$B27+(drdp!E27)*XYM2!$C27+(drdp!H27)*XYM2!$D27)</f>
        <v>0</v>
      </c>
      <c r="I27" s="18">
        <f>Model!$W$34*((drdp!C27)*XYM2!$B27+(drdp!F27)*XYM2!$C27+(drdp!I27)*XYM2!$D27)</f>
        <v>-7.1414690970812069E-3</v>
      </c>
      <c r="J27" s="18">
        <f>Model!$W$34*((drdp!D27)*XYM2!$B27+(drdp!G27)*XYM2!$C27+(drdp!J27)*XYM2!$D27)</f>
        <v>0</v>
      </c>
      <c r="K27" s="21">
        <f>SUM(E$3:E26)+H27</f>
        <v>0</v>
      </c>
      <c r="L27" s="21">
        <f>SUM(F$3:F26)+I27</f>
        <v>-4.5502947624784941E-2</v>
      </c>
      <c r="M27" s="21">
        <f>SUM(G$3:G26)+J27</f>
        <v>0</v>
      </c>
      <c r="N27" s="21"/>
      <c r="O27" s="21"/>
      <c r="P27" s="21"/>
      <c r="Q27" s="19">
        <f t="shared" si="1"/>
        <v>0</v>
      </c>
      <c r="R27" s="19">
        <f t="shared" si="1"/>
        <v>2.0705182425439215E-3</v>
      </c>
      <c r="S27" s="19">
        <f t="shared" si="1"/>
        <v>0</v>
      </c>
      <c r="T27" s="19">
        <f t="shared" si="2"/>
        <v>0</v>
      </c>
      <c r="U27" s="19">
        <f t="shared" si="3"/>
        <v>0</v>
      </c>
      <c r="V27" s="19">
        <f t="shared" si="4"/>
        <v>0</v>
      </c>
    </row>
    <row r="28" spans="1:22" x14ac:dyDescent="0.25">
      <c r="A28" s="26">
        <f>Wellpath!E28</f>
        <v>720</v>
      </c>
      <c r="B28" s="22">
        <v>0</v>
      </c>
      <c r="C28" s="22">
        <v>0</v>
      </c>
      <c r="D28" s="22">
        <v>-1</v>
      </c>
      <c r="E28" s="20">
        <f>Model!$W$34*((drdp!B28+drdp!K28)*XYM2!$B28+(drdp!E28+drdp!N28)*XYM2!$C28+(drdp!H28+drdp!Q28)*XYM2!$D28)</f>
        <v>0</v>
      </c>
      <c r="F28" s="20">
        <f>Model!$W$34*((drdp!C28+drdp!L28)*XYM2!$B28+(drdp!F28+drdp!O28)*XYM2!$C28+(drdp!I28+drdp!R28)*XYM2!$D28)</f>
        <v>-1.6466633332866611E-2</v>
      </c>
      <c r="G28" s="20">
        <f>Model!$W$34*((drdp!D28+drdp!M28)*XYM2!$B28+(drdp!G28+drdp!P28)*XYM2!$C28+(drdp!J28+drdp!S28)*XYM2!$D28)</f>
        <v>0</v>
      </c>
      <c r="H28" s="18">
        <f>Model!$W$34*((drdp!B28)*XYM2!$B28+(drdp!E28)*XYM2!$C28+(drdp!H28)*XYM2!$D28)</f>
        <v>0</v>
      </c>
      <c r="I28" s="18">
        <f>Model!$W$34*((drdp!C28)*XYM2!$B28+(drdp!F28)*XYM2!$C28+(drdp!I28)*XYM2!$D28)</f>
        <v>-8.2333166664333053E-3</v>
      </c>
      <c r="J28" s="18">
        <f>Model!$W$34*((drdp!D28)*XYM2!$B28+(drdp!G28)*XYM2!$C28+(drdp!J28)*XYM2!$D28)</f>
        <v>0</v>
      </c>
      <c r="K28" s="21">
        <f>SUM(E$3:E27)+H28</f>
        <v>0</v>
      </c>
      <c r="L28" s="21">
        <f>SUM(F$3:F27)+I28</f>
        <v>-6.0877733388299451E-2</v>
      </c>
      <c r="M28" s="21">
        <f>SUM(G$3:G27)+J28</f>
        <v>0</v>
      </c>
      <c r="N28" s="21"/>
      <c r="O28" s="21"/>
      <c r="P28" s="21"/>
      <c r="Q28" s="19">
        <f t="shared" si="1"/>
        <v>0</v>
      </c>
      <c r="R28" s="19">
        <f t="shared" si="1"/>
        <v>3.7060984224968696E-3</v>
      </c>
      <c r="S28" s="19">
        <f t="shared" si="1"/>
        <v>0</v>
      </c>
      <c r="T28" s="19">
        <f t="shared" si="2"/>
        <v>0</v>
      </c>
      <c r="U28" s="19">
        <f t="shared" si="3"/>
        <v>0</v>
      </c>
      <c r="V28" s="19">
        <f t="shared" si="4"/>
        <v>0</v>
      </c>
    </row>
    <row r="29" spans="1:22" x14ac:dyDescent="0.25">
      <c r="A29" s="26">
        <f>Wellpath!E29</f>
        <v>750</v>
      </c>
      <c r="B29" s="22">
        <v>0</v>
      </c>
      <c r="C29" s="22">
        <v>0</v>
      </c>
      <c r="D29" s="22">
        <v>-1</v>
      </c>
      <c r="E29" s="20">
        <f>Model!$W$34*((drdp!B29+drdp!K29)*XYM2!$B29+(drdp!E29+drdp!N29)*XYM2!$C29+(drdp!H29+drdp!Q29)*XYM2!$D29)</f>
        <v>0</v>
      </c>
      <c r="F29" s="20">
        <f>Model!$W$34*((drdp!C29+drdp!L29)*XYM2!$B29+(drdp!F29+drdp!O29)*XYM2!$C29+(drdp!I29+drdp!R29)*XYM2!$D29)</f>
        <v>-1.8618983299119447E-2</v>
      </c>
      <c r="G29" s="20">
        <f>Model!$W$34*((drdp!D29+drdp!M29)*XYM2!$B29+(drdp!G29+drdp!P29)*XYM2!$C29+(drdp!J29+drdp!S29)*XYM2!$D29)</f>
        <v>0</v>
      </c>
      <c r="H29" s="18">
        <f>Model!$W$34*((drdp!B29)*XYM2!$B29+(drdp!E29)*XYM2!$C29+(drdp!H29)*XYM2!$D29)</f>
        <v>0</v>
      </c>
      <c r="I29" s="18">
        <f>Model!$W$34*((drdp!C29)*XYM2!$B29+(drdp!F29)*XYM2!$C29+(drdp!I29)*XYM2!$D29)</f>
        <v>-9.3094916495597233E-3</v>
      </c>
      <c r="J29" s="18">
        <f>Model!$W$34*((drdp!D29)*XYM2!$B29+(drdp!G29)*XYM2!$C29+(drdp!J29)*XYM2!$D29)</f>
        <v>0</v>
      </c>
      <c r="K29" s="21">
        <f>SUM(E$3:E28)+H29</f>
        <v>0</v>
      </c>
      <c r="L29" s="21">
        <f>SUM(F$3:F28)+I29</f>
        <v>-7.8420541704292482E-2</v>
      </c>
      <c r="M29" s="21">
        <f>SUM(G$3:G28)+J29</f>
        <v>0</v>
      </c>
      <c r="N29" s="21"/>
      <c r="O29" s="21"/>
      <c r="P29" s="21"/>
      <c r="Q29" s="19">
        <f t="shared" si="1"/>
        <v>0</v>
      </c>
      <c r="R29" s="19">
        <f t="shared" si="1"/>
        <v>6.1497813611946766E-3</v>
      </c>
      <c r="S29" s="19">
        <f t="shared" si="1"/>
        <v>0</v>
      </c>
      <c r="T29" s="19">
        <f t="shared" si="2"/>
        <v>0</v>
      </c>
      <c r="U29" s="19">
        <f t="shared" si="3"/>
        <v>0</v>
      </c>
      <c r="V29" s="19">
        <f t="shared" si="4"/>
        <v>0</v>
      </c>
    </row>
    <row r="30" spans="1:22" x14ac:dyDescent="0.25">
      <c r="A30" s="26">
        <f>Wellpath!E30</f>
        <v>780</v>
      </c>
      <c r="B30" s="22">
        <v>0</v>
      </c>
      <c r="C30" s="22">
        <v>0</v>
      </c>
      <c r="D30" s="22">
        <v>-1</v>
      </c>
      <c r="E30" s="20">
        <f>Model!$W$34*((drdp!B30+drdp!K30)*XYM2!$B30+(drdp!E30+drdp!N30)*XYM2!$C30+(drdp!H30+drdp!Q30)*XYM2!$D30)</f>
        <v>0</v>
      </c>
      <c r="F30" s="20">
        <f>Model!$W$34*((drdp!C30+drdp!L30)*XYM2!$B30+(drdp!F30+drdp!O30)*XYM2!$C30+(drdp!I30+drdp!R30)*XYM2!$D30)</f>
        <v>-2.0735890972428575E-2</v>
      </c>
      <c r="G30" s="20">
        <f>Model!$W$34*((drdp!D30+drdp!M30)*XYM2!$B30+(drdp!G30+drdp!P30)*XYM2!$C30+(drdp!J30+drdp!S30)*XYM2!$D30)</f>
        <v>0</v>
      </c>
      <c r="H30" s="18">
        <f>Model!$W$34*((drdp!B30)*XYM2!$B30+(drdp!E30)*XYM2!$C30+(drdp!H30)*XYM2!$D30)</f>
        <v>0</v>
      </c>
      <c r="I30" s="18">
        <f>Model!$W$34*((drdp!C30)*XYM2!$B30+(drdp!F30)*XYM2!$C30+(drdp!I30)*XYM2!$D30)</f>
        <v>-1.0367945486214288E-2</v>
      </c>
      <c r="J30" s="18">
        <f>Model!$W$34*((drdp!D30)*XYM2!$B30+(drdp!G30)*XYM2!$C30+(drdp!J30)*XYM2!$D30)</f>
        <v>0</v>
      </c>
      <c r="K30" s="21">
        <f>SUM(E$3:E29)+H30</f>
        <v>0</v>
      </c>
      <c r="L30" s="21">
        <f>SUM(F$3:F29)+I30</f>
        <v>-9.8097978840066491E-2</v>
      </c>
      <c r="M30" s="21">
        <f>SUM(G$3:G29)+J30</f>
        <v>0</v>
      </c>
      <c r="N30" s="21"/>
      <c r="O30" s="21"/>
      <c r="P30" s="21"/>
      <c r="Q30" s="19">
        <f t="shared" si="1"/>
        <v>0</v>
      </c>
      <c r="R30" s="19">
        <f t="shared" si="1"/>
        <v>9.6232134525061335E-3</v>
      </c>
      <c r="S30" s="19">
        <f t="shared" si="1"/>
        <v>0</v>
      </c>
      <c r="T30" s="19">
        <f t="shared" si="2"/>
        <v>0</v>
      </c>
      <c r="U30" s="19">
        <f t="shared" si="3"/>
        <v>0</v>
      </c>
      <c r="V30" s="19">
        <f t="shared" si="4"/>
        <v>0</v>
      </c>
    </row>
    <row r="31" spans="1:22" x14ac:dyDescent="0.25">
      <c r="A31" s="26">
        <f>Wellpath!E31</f>
        <v>810</v>
      </c>
      <c r="B31" s="22">
        <v>0</v>
      </c>
      <c r="C31" s="22">
        <v>0</v>
      </c>
      <c r="D31" s="22">
        <v>-1</v>
      </c>
      <c r="E31" s="20">
        <f>Model!$W$34*((drdp!B31+drdp!K31)*XYM2!$B31+(drdp!E31+drdp!N31)*XYM2!$C31+(drdp!H31+drdp!Q31)*XYM2!$D31)</f>
        <v>0</v>
      </c>
      <c r="F31" s="20">
        <f>Model!$W$34*((drdp!C31+drdp!L31)*XYM2!$B31+(drdp!F31+drdp!O31)*XYM2!$C31+(drdp!I31+drdp!R31)*XYM2!$D31)</f>
        <v>-2.2813326698720687E-2</v>
      </c>
      <c r="G31" s="20">
        <f>Model!$W$34*((drdp!D31+drdp!M31)*XYM2!$B31+(drdp!G31+drdp!P31)*XYM2!$C31+(drdp!J31+drdp!S31)*XYM2!$D31)</f>
        <v>0</v>
      </c>
      <c r="H31" s="18">
        <f>Model!$W$34*((drdp!B31)*XYM2!$B31+(drdp!E31)*XYM2!$C31+(drdp!H31)*XYM2!$D31)</f>
        <v>0</v>
      </c>
      <c r="I31" s="18">
        <f>Model!$W$34*((drdp!C31)*XYM2!$B31+(drdp!F31)*XYM2!$C31+(drdp!I31)*XYM2!$D31)</f>
        <v>-1.1406663349360344E-2</v>
      </c>
      <c r="J31" s="18">
        <f>Model!$W$34*((drdp!D31)*XYM2!$B31+(drdp!G31)*XYM2!$C31+(drdp!J31)*XYM2!$D31)</f>
        <v>0</v>
      </c>
      <c r="K31" s="21">
        <f>SUM(E$3:E30)+H31</f>
        <v>0</v>
      </c>
      <c r="L31" s="21">
        <f>SUM(F$3:F30)+I31</f>
        <v>-0.11987258767564112</v>
      </c>
      <c r="M31" s="21">
        <f>SUM(G$3:G30)+J31</f>
        <v>0</v>
      </c>
      <c r="N31" s="21"/>
      <c r="O31" s="21"/>
      <c r="P31" s="21"/>
      <c r="Q31" s="19">
        <f t="shared" si="1"/>
        <v>0</v>
      </c>
      <c r="R31" s="19">
        <f t="shared" si="1"/>
        <v>1.4369437276054267E-2</v>
      </c>
      <c r="S31" s="19">
        <f t="shared" si="1"/>
        <v>0</v>
      </c>
      <c r="T31" s="19">
        <f t="shared" si="2"/>
        <v>0</v>
      </c>
      <c r="U31" s="19">
        <f t="shared" si="3"/>
        <v>0</v>
      </c>
      <c r="V31" s="19">
        <f t="shared" si="4"/>
        <v>0</v>
      </c>
    </row>
    <row r="32" spans="1:22" x14ac:dyDescent="0.25">
      <c r="A32" s="26">
        <f>Wellpath!E32</f>
        <v>840</v>
      </c>
      <c r="B32" s="22">
        <v>0</v>
      </c>
      <c r="C32" s="22">
        <v>0</v>
      </c>
      <c r="D32" s="22">
        <v>-1</v>
      </c>
      <c r="E32" s="20">
        <f>Model!$W$34*((drdp!B32+drdp!K32)*XYM2!$B32+(drdp!E32+drdp!N32)*XYM2!$C32+(drdp!H32+drdp!Q32)*XYM2!$D32)</f>
        <v>0</v>
      </c>
      <c r="F32" s="20">
        <f>Model!$W$34*((drdp!C32+drdp!L32)*XYM2!$B32+(drdp!F32+drdp!O32)*XYM2!$C32+(drdp!I32+drdp!R32)*XYM2!$D32)</f>
        <v>-2.4847335961017063E-2</v>
      </c>
      <c r="G32" s="20">
        <f>Model!$W$34*((drdp!D32+drdp!M32)*XYM2!$B32+(drdp!G32+drdp!P32)*XYM2!$C32+(drdp!J32+drdp!S32)*XYM2!$D32)</f>
        <v>0</v>
      </c>
      <c r="H32" s="18">
        <f>Model!$W$34*((drdp!B32)*XYM2!$B32+(drdp!E32)*XYM2!$C32+(drdp!H32)*XYM2!$D32)</f>
        <v>0</v>
      </c>
      <c r="I32" s="18">
        <f>Model!$W$34*((drdp!C32)*XYM2!$B32+(drdp!F32)*XYM2!$C32+(drdp!I32)*XYM2!$D32)</f>
        <v>-1.2423667980508531E-2</v>
      </c>
      <c r="J32" s="18">
        <f>Model!$W$34*((drdp!D32)*XYM2!$B32+(drdp!G32)*XYM2!$C32+(drdp!J32)*XYM2!$D32)</f>
        <v>0</v>
      </c>
      <c r="K32" s="21">
        <f>SUM(E$3:E31)+H32</f>
        <v>0</v>
      </c>
      <c r="L32" s="21">
        <f>SUM(F$3:F31)+I32</f>
        <v>-0.14370291900550999</v>
      </c>
      <c r="M32" s="21">
        <f>SUM(G$3:G31)+J32</f>
        <v>0</v>
      </c>
      <c r="N32" s="21"/>
      <c r="O32" s="21"/>
      <c r="P32" s="21"/>
      <c r="Q32" s="19">
        <f t="shared" si="1"/>
        <v>0</v>
      </c>
      <c r="R32" s="19">
        <f t="shared" si="1"/>
        <v>2.0650528930704164E-2</v>
      </c>
      <c r="S32" s="19">
        <f t="shared" si="1"/>
        <v>0</v>
      </c>
      <c r="T32" s="19">
        <f t="shared" si="2"/>
        <v>0</v>
      </c>
      <c r="U32" s="19">
        <f t="shared" si="3"/>
        <v>0</v>
      </c>
      <c r="V32" s="19">
        <f t="shared" si="4"/>
        <v>0</v>
      </c>
    </row>
    <row r="33" spans="1:22" x14ac:dyDescent="0.25">
      <c r="A33" s="26">
        <f>Wellpath!E33</f>
        <v>870</v>
      </c>
      <c r="B33" s="22">
        <v>0</v>
      </c>
      <c r="C33" s="22">
        <v>0</v>
      </c>
      <c r="D33" s="22">
        <v>-1</v>
      </c>
      <c r="E33" s="20">
        <f>Model!$W$34*((drdp!B33+drdp!K33)*XYM2!$B33+(drdp!E33+drdp!N33)*XYM2!$C33+(drdp!H33+drdp!Q33)*XYM2!$D33)</f>
        <v>0</v>
      </c>
      <c r="F33" s="20">
        <f>Model!$W$34*((drdp!C33+drdp!L33)*XYM2!$B33+(drdp!F33+drdp!O33)*XYM2!$C33+(drdp!I33+drdp!R33)*XYM2!$D33)</f>
        <v>-2.6834046907081376E-2</v>
      </c>
      <c r="G33" s="20">
        <f>Model!$W$34*((drdp!D33+drdp!M33)*XYM2!$B33+(drdp!G33+drdp!P33)*XYM2!$C33+(drdp!J33+drdp!S33)*XYM2!$D33)</f>
        <v>0</v>
      </c>
      <c r="H33" s="18">
        <f>Model!$W$34*((drdp!B33)*XYM2!$B33+(drdp!E33)*XYM2!$C33+(drdp!H33)*XYM2!$D33)</f>
        <v>0</v>
      </c>
      <c r="I33" s="18">
        <f>Model!$W$34*((drdp!C33)*XYM2!$B33+(drdp!F33)*XYM2!$C33+(drdp!I33)*XYM2!$D33)</f>
        <v>-1.3417023453540688E-2</v>
      </c>
      <c r="J33" s="18">
        <f>Model!$W$34*((drdp!D33)*XYM2!$B33+(drdp!G33)*XYM2!$C33+(drdp!J33)*XYM2!$D33)</f>
        <v>0</v>
      </c>
      <c r="K33" s="21">
        <f>SUM(E$3:E32)+H33</f>
        <v>0</v>
      </c>
      <c r="L33" s="21">
        <f>SUM(F$3:F32)+I33</f>
        <v>-0.16954361043955921</v>
      </c>
      <c r="M33" s="21">
        <f>SUM(G$3:G32)+J33</f>
        <v>0</v>
      </c>
      <c r="N33" s="21"/>
      <c r="O33" s="21"/>
      <c r="P33" s="21"/>
      <c r="Q33" s="19">
        <f t="shared" si="1"/>
        <v>0</v>
      </c>
      <c r="R33" s="19">
        <f t="shared" si="1"/>
        <v>2.8745035840881009E-2</v>
      </c>
      <c r="S33" s="19">
        <f t="shared" si="1"/>
        <v>0</v>
      </c>
      <c r="T33" s="19">
        <f t="shared" si="2"/>
        <v>0</v>
      </c>
      <c r="U33" s="19">
        <f t="shared" si="3"/>
        <v>0</v>
      </c>
      <c r="V33" s="19">
        <f t="shared" si="4"/>
        <v>0</v>
      </c>
    </row>
    <row r="34" spans="1:22" x14ac:dyDescent="0.25">
      <c r="A34" s="26">
        <f>Wellpath!E34</f>
        <v>900</v>
      </c>
      <c r="B34" s="22">
        <v>0</v>
      </c>
      <c r="C34" s="22">
        <v>0</v>
      </c>
      <c r="D34" s="22">
        <v>-1</v>
      </c>
      <c r="E34" s="20">
        <f>Model!$W$34*((drdp!B34+drdp!K34)*XYM2!$B34+(drdp!E34+drdp!N34)*XYM2!$C34+(drdp!H34+drdp!Q34)*XYM2!$D34)</f>
        <v>0</v>
      </c>
      <c r="F34" s="20">
        <f>Model!$W$34*((drdp!C34+drdp!L34)*XYM2!$B34+(drdp!F34+drdp!O34)*XYM2!$C34+(drdp!I34+drdp!R34)*XYM2!$D34)</f>
        <v>-2.8769677719710545E-2</v>
      </c>
      <c r="G34" s="20">
        <f>Model!$W$34*((drdp!D34+drdp!M34)*XYM2!$B34+(drdp!G34+drdp!P34)*XYM2!$C34+(drdp!J34+drdp!S34)*XYM2!$D34)</f>
        <v>0</v>
      </c>
      <c r="H34" s="18">
        <f>Model!$W$34*((drdp!B34)*XYM2!$B34+(drdp!E34)*XYM2!$C34+(drdp!H34)*XYM2!$D34)</f>
        <v>0</v>
      </c>
      <c r="I34" s="18">
        <f>Model!$W$34*((drdp!C34)*XYM2!$B34+(drdp!F34)*XYM2!$C34+(drdp!I34)*XYM2!$D34)</f>
        <v>-1.4384838859855273E-2</v>
      </c>
      <c r="J34" s="18">
        <f>Model!$W$34*((drdp!D34)*XYM2!$B34+(drdp!G34)*XYM2!$C34+(drdp!J34)*XYM2!$D34)</f>
        <v>0</v>
      </c>
      <c r="K34" s="21">
        <f>SUM(E$3:E33)+H34</f>
        <v>0</v>
      </c>
      <c r="L34" s="21">
        <f>SUM(F$3:F33)+I34</f>
        <v>-0.19734547275295519</v>
      </c>
      <c r="M34" s="21">
        <f>SUM(G$3:G33)+J34</f>
        <v>0</v>
      </c>
      <c r="N34" s="21"/>
      <c r="O34" s="21"/>
      <c r="P34" s="21"/>
      <c r="Q34" s="19">
        <f t="shared" si="1"/>
        <v>0</v>
      </c>
      <c r="R34" s="19">
        <f t="shared" si="1"/>
        <v>3.8945235616087377E-2</v>
      </c>
      <c r="S34" s="19">
        <f t="shared" si="1"/>
        <v>0</v>
      </c>
      <c r="T34" s="19">
        <f t="shared" si="2"/>
        <v>0</v>
      </c>
      <c r="U34" s="19">
        <f t="shared" si="3"/>
        <v>0</v>
      </c>
      <c r="V34" s="19">
        <f t="shared" si="4"/>
        <v>0</v>
      </c>
    </row>
    <row r="35" spans="1:22" x14ac:dyDescent="0.25">
      <c r="A35" s="26">
        <f>Wellpath!E35</f>
        <v>930</v>
      </c>
      <c r="B35" s="22">
        <v>0</v>
      </c>
      <c r="C35" s="22">
        <v>0</v>
      </c>
      <c r="D35" s="22">
        <v>-1</v>
      </c>
      <c r="E35" s="20">
        <f>Model!$W$34*((drdp!B35+drdp!K35)*XYM2!$B35+(drdp!E35+drdp!N35)*XYM2!$C35+(drdp!H35+drdp!Q35)*XYM2!$D35)</f>
        <v>0</v>
      </c>
      <c r="F35" s="20">
        <f>Model!$W$34*((drdp!C35+drdp!L35)*XYM2!$B35+(drdp!F35+drdp!O35)*XYM2!$C35+(drdp!I35+drdp!R35)*XYM2!$D35)</f>
        <v>-3.0650543815638653E-2</v>
      </c>
      <c r="G35" s="20">
        <f>Model!$W$34*((drdp!D35+drdp!M35)*XYM2!$B35+(drdp!G35+drdp!P35)*XYM2!$C35+(drdp!J35+drdp!S35)*XYM2!$D35)</f>
        <v>0</v>
      </c>
      <c r="H35" s="18">
        <f>Model!$W$34*((drdp!B35)*XYM2!$B35+(drdp!E35)*XYM2!$C35+(drdp!H35)*XYM2!$D35)</f>
        <v>0</v>
      </c>
      <c r="I35" s="18">
        <f>Model!$W$34*((drdp!C35)*XYM2!$B35+(drdp!F35)*XYM2!$C35+(drdp!I35)*XYM2!$D35)</f>
        <v>-1.5325271907819326E-2</v>
      </c>
      <c r="J35" s="18">
        <f>Model!$W$34*((drdp!D35)*XYM2!$B35+(drdp!G35)*XYM2!$C35+(drdp!J35)*XYM2!$D35)</f>
        <v>0</v>
      </c>
      <c r="K35" s="21">
        <f>SUM(E$3:E34)+H35</f>
        <v>0</v>
      </c>
      <c r="L35" s="21">
        <f>SUM(F$3:F34)+I35</f>
        <v>-0.22705558352062977</v>
      </c>
      <c r="M35" s="21">
        <f>SUM(G$3:G34)+J35</f>
        <v>0</v>
      </c>
      <c r="N35" s="21"/>
      <c r="O35" s="21"/>
      <c r="P35" s="21"/>
      <c r="Q35" s="19">
        <f t="shared" si="1"/>
        <v>0</v>
      </c>
      <c r="R35" s="19">
        <f t="shared" si="1"/>
        <v>5.1554238007893681E-2</v>
      </c>
      <c r="S35" s="19">
        <f t="shared" si="1"/>
        <v>0</v>
      </c>
      <c r="T35" s="19">
        <f t="shared" si="2"/>
        <v>0</v>
      </c>
      <c r="U35" s="19">
        <f t="shared" si="3"/>
        <v>0</v>
      </c>
      <c r="V35" s="19">
        <f t="shared" si="4"/>
        <v>0</v>
      </c>
    </row>
    <row r="36" spans="1:22" x14ac:dyDescent="0.25">
      <c r="A36" s="26">
        <f>Wellpath!E36</f>
        <v>960</v>
      </c>
      <c r="B36" s="22">
        <v>0</v>
      </c>
      <c r="C36" s="22">
        <v>0</v>
      </c>
      <c r="D36" s="22">
        <v>-1</v>
      </c>
      <c r="E36" s="20">
        <f>Model!$W$34*((drdp!B36+drdp!K36)*XYM2!$B36+(drdp!E36+drdp!N36)*XYM2!$C36+(drdp!H36+drdp!Q36)*XYM2!$D36)</f>
        <v>0</v>
      </c>
      <c r="F36" s="20">
        <f>Model!$W$34*((drdp!C36+drdp!L36)*XYM2!$B36+(drdp!F36+drdp!O36)*XYM2!$C36+(drdp!I36+drdp!R36)*XYM2!$D36)</f>
        <v>-3.247306485935067E-2</v>
      </c>
      <c r="G36" s="20">
        <f>Model!$W$34*((drdp!D36+drdp!M36)*XYM2!$B36+(drdp!G36+drdp!P36)*XYM2!$C36+(drdp!J36+drdp!S36)*XYM2!$D36)</f>
        <v>0</v>
      </c>
      <c r="H36" s="18">
        <f>Model!$W$34*((drdp!B36)*XYM2!$B36+(drdp!E36)*XYM2!$C36+(drdp!H36)*XYM2!$D36)</f>
        <v>0</v>
      </c>
      <c r="I36" s="18">
        <f>Model!$W$34*((drdp!C36)*XYM2!$B36+(drdp!F36)*XYM2!$C36+(drdp!I36)*XYM2!$D36)</f>
        <v>-1.6236532429675335E-2</v>
      </c>
      <c r="J36" s="18">
        <f>Model!$W$34*((drdp!D36)*XYM2!$B36+(drdp!G36)*XYM2!$C36+(drdp!J36)*XYM2!$D36)</f>
        <v>0</v>
      </c>
      <c r="K36" s="21">
        <f>SUM(E$3:E35)+H36</f>
        <v>0</v>
      </c>
      <c r="L36" s="21">
        <f>SUM(F$3:F35)+I36</f>
        <v>-0.25861738785812444</v>
      </c>
      <c r="M36" s="21">
        <f>SUM(G$3:G35)+J36</f>
        <v>0</v>
      </c>
      <c r="N36" s="21"/>
      <c r="O36" s="21"/>
      <c r="P36" s="21"/>
      <c r="Q36" s="19">
        <f t="shared" si="1"/>
        <v>0</v>
      </c>
      <c r="R36" s="19">
        <f t="shared" si="1"/>
        <v>6.688295330255957E-2</v>
      </c>
      <c r="S36" s="19">
        <f t="shared" si="1"/>
        <v>0</v>
      </c>
      <c r="T36" s="19">
        <f t="shared" si="2"/>
        <v>0</v>
      </c>
      <c r="U36" s="19">
        <f t="shared" si="3"/>
        <v>0</v>
      </c>
      <c r="V36" s="19">
        <f t="shared" si="4"/>
        <v>0</v>
      </c>
    </row>
    <row r="37" spans="1:22" x14ac:dyDescent="0.25">
      <c r="A37" s="26">
        <f>Wellpath!E37</f>
        <v>990</v>
      </c>
      <c r="B37" s="22">
        <v>0</v>
      </c>
      <c r="C37" s="22">
        <v>0</v>
      </c>
      <c r="D37" s="22">
        <v>-1</v>
      </c>
      <c r="E37" s="20">
        <f>Model!$W$34*((drdp!B37+drdp!K37)*XYM2!$B37+(drdp!E37+drdp!N37)*XYM2!$C37+(drdp!H37+drdp!Q37)*XYM2!$D37)</f>
        <v>0</v>
      </c>
      <c r="F37" s="20">
        <f>Model!$W$34*((drdp!C37+drdp!L37)*XYM2!$B37+(drdp!F37+drdp!O37)*XYM2!$C37+(drdp!I37+drdp!R37)*XYM2!$D37)</f>
        <v>-3.4233771578454565E-2</v>
      </c>
      <c r="G37" s="20">
        <f>Model!$W$34*((drdp!D37+drdp!M37)*XYM2!$B37+(drdp!G37+drdp!P37)*XYM2!$C37+(drdp!J37+drdp!S37)*XYM2!$D37)</f>
        <v>0</v>
      </c>
      <c r="H37" s="18">
        <f>Model!$W$34*((drdp!B37)*XYM2!$B37+(drdp!E37)*XYM2!$C37+(drdp!H37)*XYM2!$D37)</f>
        <v>0</v>
      </c>
      <c r="I37" s="18">
        <f>Model!$W$34*((drdp!C37)*XYM2!$B37+(drdp!F37)*XYM2!$C37+(drdp!I37)*XYM2!$D37)</f>
        <v>-1.7116885789227283E-2</v>
      </c>
      <c r="J37" s="18">
        <f>Model!$W$34*((drdp!D37)*XYM2!$B37+(drdp!G37)*XYM2!$C37+(drdp!J37)*XYM2!$D37)</f>
        <v>0</v>
      </c>
      <c r="K37" s="21">
        <f>SUM(E$3:E36)+H37</f>
        <v>0</v>
      </c>
      <c r="L37" s="21">
        <f>SUM(F$3:F36)+I37</f>
        <v>-0.29197080607702702</v>
      </c>
      <c r="M37" s="21">
        <f>SUM(G$3:G36)+J37</f>
        <v>0</v>
      </c>
      <c r="N37" s="21"/>
      <c r="O37" s="21"/>
      <c r="P37" s="21"/>
      <c r="Q37" s="19">
        <f t="shared" si="1"/>
        <v>0</v>
      </c>
      <c r="R37" s="19">
        <f t="shared" si="1"/>
        <v>8.5246951601268925E-2</v>
      </c>
      <c r="S37" s="19">
        <f t="shared" si="1"/>
        <v>0</v>
      </c>
      <c r="T37" s="19">
        <f t="shared" si="2"/>
        <v>0</v>
      </c>
      <c r="U37" s="19">
        <f t="shared" si="3"/>
        <v>0</v>
      </c>
      <c r="V37" s="19">
        <f t="shared" si="4"/>
        <v>0</v>
      </c>
    </row>
    <row r="38" spans="1:22" x14ac:dyDescent="0.25">
      <c r="A38" s="26">
        <f>Wellpath!E38</f>
        <v>1020</v>
      </c>
      <c r="B38" s="22">
        <v>0</v>
      </c>
      <c r="C38" s="22">
        <v>0</v>
      </c>
      <c r="D38" s="22">
        <v>-1</v>
      </c>
      <c r="E38" s="20">
        <f>Model!$W$34*((drdp!B38+drdp!K38)*XYM2!$B38+(drdp!E38+drdp!N38)*XYM2!$C38+(drdp!H38+drdp!Q38)*XYM2!$D38)</f>
        <v>0</v>
      </c>
      <c r="F38" s="20">
        <f>Model!$W$34*((drdp!C38+drdp!L38)*XYM2!$B38+(drdp!F38+drdp!O38)*XYM2!$C38+(drdp!I38+drdp!R38)*XYM2!$D38)</f>
        <v>-3.5929312367638487E-2</v>
      </c>
      <c r="G38" s="20">
        <f>Model!$W$34*((drdp!D38+drdp!M38)*XYM2!$B38+(drdp!G38+drdp!P38)*XYM2!$C38+(drdp!J38+drdp!S38)*XYM2!$D38)</f>
        <v>0</v>
      </c>
      <c r="H38" s="18">
        <f>Model!$W$34*((drdp!B38)*XYM2!$B38+(drdp!E38)*XYM2!$C38+(drdp!H38)*XYM2!$D38)</f>
        <v>0</v>
      </c>
      <c r="I38" s="18">
        <f>Model!$W$34*((drdp!C38)*XYM2!$B38+(drdp!F38)*XYM2!$C38+(drdp!I38)*XYM2!$D38)</f>
        <v>-1.7964656183819244E-2</v>
      </c>
      <c r="J38" s="18">
        <f>Model!$W$34*((drdp!D38)*XYM2!$B38+(drdp!G38)*XYM2!$C38+(drdp!J38)*XYM2!$D38)</f>
        <v>0</v>
      </c>
      <c r="K38" s="21">
        <f>SUM(E$3:E37)+H38</f>
        <v>0</v>
      </c>
      <c r="L38" s="21">
        <f>SUM(F$3:F37)+I38</f>
        <v>-0.3270523480500736</v>
      </c>
      <c r="M38" s="21">
        <f>SUM(G$3:G37)+J38</f>
        <v>0</v>
      </c>
      <c r="N38" s="21"/>
      <c r="O38" s="21"/>
      <c r="P38" s="21"/>
      <c r="Q38" s="19">
        <f t="shared" si="1"/>
        <v>0</v>
      </c>
      <c r="R38" s="19">
        <f t="shared" si="1"/>
        <v>0.10696323836506648</v>
      </c>
      <c r="S38" s="19">
        <f t="shared" si="1"/>
        <v>0</v>
      </c>
      <c r="T38" s="19">
        <f t="shared" si="2"/>
        <v>0</v>
      </c>
      <c r="U38" s="19">
        <f t="shared" si="3"/>
        <v>0</v>
      </c>
      <c r="V38" s="19">
        <f t="shared" si="4"/>
        <v>0</v>
      </c>
    </row>
    <row r="39" spans="1:22" x14ac:dyDescent="0.25">
      <c r="A39" s="26">
        <f>Wellpath!E39</f>
        <v>1050</v>
      </c>
      <c r="B39" s="22">
        <v>0</v>
      </c>
      <c r="C39" s="22">
        <v>0</v>
      </c>
      <c r="D39" s="22">
        <v>-1</v>
      </c>
      <c r="E39" s="20">
        <f>Model!$W$34*((drdp!B39+drdp!K39)*XYM2!$B39+(drdp!E39+drdp!N39)*XYM2!$C39+(drdp!H39+drdp!Q39)*XYM2!$D39)</f>
        <v>0</v>
      </c>
      <c r="F39" s="20">
        <f>Model!$W$34*((drdp!C39+drdp!L39)*XYM2!$B39+(drdp!F39+drdp!O39)*XYM2!$C39+(drdp!I39+drdp!R39)*XYM2!$D39)</f>
        <v>-3.7556459668641989E-2</v>
      </c>
      <c r="G39" s="20">
        <f>Model!$W$34*((drdp!D39+drdp!M39)*XYM2!$B39+(drdp!G39+drdp!P39)*XYM2!$C39+(drdp!J39+drdp!S39)*XYM2!$D39)</f>
        <v>0</v>
      </c>
      <c r="H39" s="18">
        <f>Model!$W$34*((drdp!B39)*XYM2!$B39+(drdp!E39)*XYM2!$C39+(drdp!H39)*XYM2!$D39)</f>
        <v>0</v>
      </c>
      <c r="I39" s="18">
        <f>Model!$W$34*((drdp!C39)*XYM2!$B39+(drdp!F39)*XYM2!$C39+(drdp!I39)*XYM2!$D39)</f>
        <v>-1.8778229834320995E-2</v>
      </c>
      <c r="J39" s="18">
        <f>Model!$W$34*((drdp!D39)*XYM2!$B39+(drdp!G39)*XYM2!$C39+(drdp!J39)*XYM2!$D39)</f>
        <v>0</v>
      </c>
      <c r="K39" s="21">
        <f>SUM(E$3:E38)+H39</f>
        <v>0</v>
      </c>
      <c r="L39" s="21">
        <f>SUM(F$3:F38)+I39</f>
        <v>-0.36379523406821379</v>
      </c>
      <c r="M39" s="21">
        <f>SUM(G$3:G38)+J39</f>
        <v>0</v>
      </c>
      <c r="N39" s="21"/>
      <c r="O39" s="21"/>
      <c r="P39" s="21"/>
      <c r="Q39" s="19">
        <f t="shared" si="1"/>
        <v>0</v>
      </c>
      <c r="R39" s="19">
        <f t="shared" si="1"/>
        <v>0.13234697233074647</v>
      </c>
      <c r="S39" s="19">
        <f t="shared" si="1"/>
        <v>0</v>
      </c>
      <c r="T39" s="19">
        <f t="shared" si="2"/>
        <v>0</v>
      </c>
      <c r="U39" s="19">
        <f t="shared" si="3"/>
        <v>0</v>
      </c>
      <c r="V39" s="19">
        <f t="shared" si="4"/>
        <v>0</v>
      </c>
    </row>
    <row r="40" spans="1:22" x14ac:dyDescent="0.25">
      <c r="A40" s="26">
        <f>Wellpath!E40</f>
        <v>1080</v>
      </c>
      <c r="B40" s="22">
        <v>0</v>
      </c>
      <c r="C40" s="22">
        <v>0</v>
      </c>
      <c r="D40" s="22">
        <v>-1</v>
      </c>
      <c r="E40" s="20">
        <f>Model!$W$34*((drdp!B40+drdp!K40)*XYM2!$B40+(drdp!E40+drdp!N40)*XYM2!$C40+(drdp!H40+drdp!Q40)*XYM2!$D40)</f>
        <v>0</v>
      </c>
      <c r="F40" s="20">
        <f>Model!$W$34*((drdp!C40+drdp!L40)*XYM2!$B40+(drdp!F40+drdp!O40)*XYM2!$C40+(drdp!I40+drdp!R40)*XYM2!$D40)</f>
        <v>-3.2593430095080499E-2</v>
      </c>
      <c r="G40" s="20">
        <f>Model!$W$34*((drdp!D40+drdp!M40)*XYM2!$B40+(drdp!G40+drdp!P40)*XYM2!$C40+(drdp!J40+drdp!S40)*XYM2!$D40)</f>
        <v>0</v>
      </c>
      <c r="H40" s="18">
        <f>Model!$W$34*((drdp!B40)*XYM2!$B40+(drdp!E40)*XYM2!$C40+(drdp!H40)*XYM2!$D40)</f>
        <v>0</v>
      </c>
      <c r="I40" s="18">
        <f>Model!$W$34*((drdp!C40)*XYM2!$B40+(drdp!F40)*XYM2!$C40+(drdp!I40)*XYM2!$D40)</f>
        <v>-1.9556058057048301E-2</v>
      </c>
      <c r="J40" s="18">
        <f>Model!$W$34*((drdp!D40)*XYM2!$B40+(drdp!G40)*XYM2!$C40+(drdp!J40)*XYM2!$D40)</f>
        <v>0</v>
      </c>
      <c r="K40" s="21">
        <f>SUM(E$3:E39)+H40</f>
        <v>0</v>
      </c>
      <c r="L40" s="21">
        <f>SUM(F$3:F39)+I40</f>
        <v>-0.40212952195958307</v>
      </c>
      <c r="M40" s="21">
        <f>SUM(G$3:G39)+J40</f>
        <v>0</v>
      </c>
      <c r="N40" s="21"/>
      <c r="O40" s="21"/>
      <c r="P40" s="21"/>
      <c r="Q40" s="19">
        <f t="shared" si="1"/>
        <v>0</v>
      </c>
      <c r="R40" s="19">
        <f t="shared" si="1"/>
        <v>0.16170815243144279</v>
      </c>
      <c r="S40" s="19">
        <f t="shared" si="1"/>
        <v>0</v>
      </c>
      <c r="T40" s="19">
        <f t="shared" si="2"/>
        <v>0</v>
      </c>
      <c r="U40" s="19">
        <f t="shared" si="3"/>
        <v>0</v>
      </c>
      <c r="V40" s="19">
        <f t="shared" si="4"/>
        <v>0</v>
      </c>
    </row>
    <row r="41" spans="1:22" x14ac:dyDescent="0.25">
      <c r="A41" s="26">
        <f>Wellpath!E41</f>
        <v>1100</v>
      </c>
      <c r="B41" s="22">
        <v>0</v>
      </c>
      <c r="C41" s="22">
        <v>0</v>
      </c>
      <c r="D41" s="22">
        <v>-1</v>
      </c>
      <c r="E41" s="20">
        <f>Model!$W$34*((drdp!B41+drdp!K41)*XYM2!$B41+(drdp!E41+drdp!N41)*XYM2!$C41+(drdp!H41+drdp!Q41)*XYM2!$D41)</f>
        <v>0</v>
      </c>
      <c r="F41" s="20">
        <f>Model!$W$34*((drdp!C41+drdp!L41)*XYM2!$B41+(drdp!F41+drdp!O41)*XYM2!$C41+(drdp!I41+drdp!R41)*XYM2!$D41)</f>
        <v>-2.0054996623548878E-2</v>
      </c>
      <c r="G41" s="20">
        <f>Model!$W$34*((drdp!D41+drdp!M41)*XYM2!$B41+(drdp!G41+drdp!P41)*XYM2!$C41+(drdp!J41+drdp!S41)*XYM2!$D41)</f>
        <v>0</v>
      </c>
      <c r="H41" s="18">
        <f>Model!$W$34*((drdp!B41)*XYM2!$B41+(drdp!E41)*XYM2!$C41+(drdp!H41)*XYM2!$D41)</f>
        <v>0</v>
      </c>
      <c r="I41" s="18">
        <f>Model!$W$34*((drdp!C41)*XYM2!$B41+(drdp!F41)*XYM2!$C41+(drdp!I41)*XYM2!$D41)</f>
        <v>-1.3369997749032586E-2</v>
      </c>
      <c r="J41" s="18">
        <f>Model!$W$34*((drdp!D41)*XYM2!$B41+(drdp!G41)*XYM2!$C41+(drdp!J41)*XYM2!$D41)</f>
        <v>0</v>
      </c>
      <c r="K41" s="21">
        <f>SUM(E$3:E40)+H41</f>
        <v>0</v>
      </c>
      <c r="L41" s="21">
        <f>SUM(F$3:F40)+I41</f>
        <v>-0.42853689174664783</v>
      </c>
      <c r="M41" s="21">
        <f>SUM(G$3:G40)+J41</f>
        <v>0</v>
      </c>
      <c r="N41" s="21"/>
      <c r="O41" s="21"/>
      <c r="P41" s="21"/>
      <c r="Q41" s="19">
        <f t="shared" si="1"/>
        <v>0</v>
      </c>
      <c r="R41" s="19">
        <f t="shared" si="1"/>
        <v>0.18364386758787815</v>
      </c>
      <c r="S41" s="19">
        <f t="shared" si="1"/>
        <v>0</v>
      </c>
      <c r="T41" s="19">
        <f t="shared" si="2"/>
        <v>0</v>
      </c>
      <c r="U41" s="19">
        <f t="shared" si="3"/>
        <v>0</v>
      </c>
      <c r="V41" s="19">
        <f t="shared" si="4"/>
        <v>0</v>
      </c>
    </row>
    <row r="42" spans="1:22" x14ac:dyDescent="0.25">
      <c r="A42" s="26">
        <f>Wellpath!E42</f>
        <v>1110</v>
      </c>
      <c r="B42" s="22">
        <v>0</v>
      </c>
      <c r="C42" s="22">
        <v>0</v>
      </c>
      <c r="D42" s="22">
        <v>-1</v>
      </c>
      <c r="E42" s="20">
        <f>Model!$W$34*((drdp!B42+drdp!K42)*XYM2!$B42+(drdp!E42+drdp!N42)*XYM2!$C42+(drdp!H42+drdp!Q42)*XYM2!$D42)</f>
        <v>0</v>
      </c>
      <c r="F42" s="20">
        <f>Model!$W$34*((drdp!C42+drdp!L42)*XYM2!$B42+(drdp!F42+drdp!O42)*XYM2!$C42+(drdp!I42+drdp!R42)*XYM2!$D42)</f>
        <v>-2.6739995498065171E-2</v>
      </c>
      <c r="G42" s="20">
        <f>Model!$W$34*((drdp!D42+drdp!M42)*XYM2!$B42+(drdp!G42+drdp!P42)*XYM2!$C42+(drdp!J42+drdp!S42)*XYM2!$D42)</f>
        <v>0</v>
      </c>
      <c r="H42" s="18">
        <f>Model!$W$34*((drdp!B42)*XYM2!$B42+(drdp!E42)*XYM2!$C42+(drdp!H42)*XYM2!$D42)</f>
        <v>0</v>
      </c>
      <c r="I42" s="18">
        <f>Model!$W$34*((drdp!C42)*XYM2!$B42+(drdp!F42)*XYM2!$C42+(drdp!I42)*XYM2!$D42)</f>
        <v>-6.6849988745162929E-3</v>
      </c>
      <c r="J42" s="18">
        <f>Model!$W$34*((drdp!D42)*XYM2!$B42+(drdp!G42)*XYM2!$C42+(drdp!J42)*XYM2!$D42)</f>
        <v>0</v>
      </c>
      <c r="K42" s="21">
        <f>SUM(E$3:E41)+H42</f>
        <v>0</v>
      </c>
      <c r="L42" s="21">
        <f>SUM(F$3:F41)+I42</f>
        <v>-0.44190688949568041</v>
      </c>
      <c r="M42" s="21">
        <f>SUM(G$3:G41)+J42</f>
        <v>0</v>
      </c>
      <c r="N42" s="21"/>
      <c r="O42" s="21"/>
      <c r="P42" s="21"/>
      <c r="Q42" s="19">
        <f t="shared" si="1"/>
        <v>0</v>
      </c>
      <c r="R42" s="19">
        <f t="shared" si="1"/>
        <v>0.1952816989837475</v>
      </c>
      <c r="S42" s="19">
        <f t="shared" si="1"/>
        <v>0</v>
      </c>
      <c r="T42" s="19">
        <f t="shared" si="2"/>
        <v>0</v>
      </c>
      <c r="U42" s="19">
        <f t="shared" si="3"/>
        <v>0</v>
      </c>
      <c r="V42" s="19">
        <f t="shared" si="4"/>
        <v>0</v>
      </c>
    </row>
    <row r="43" spans="1:22" x14ac:dyDescent="0.25">
      <c r="A43" s="26">
        <f>Wellpath!E43</f>
        <v>1140</v>
      </c>
      <c r="B43" s="22">
        <v>0</v>
      </c>
      <c r="C43" s="22">
        <v>0</v>
      </c>
      <c r="D43" s="22">
        <v>-1</v>
      </c>
      <c r="E43" s="20">
        <f>Model!$W$34*((drdp!B43+drdp!K43)*XYM2!$B43+(drdp!E43+drdp!N43)*XYM2!$C43+(drdp!H43+drdp!Q43)*XYM2!$D43)</f>
        <v>0</v>
      </c>
      <c r="F43" s="20">
        <f>Model!$W$34*((drdp!C43+drdp!L43)*XYM2!$B43+(drdp!F43+drdp!O43)*XYM2!$C43+(drdp!I43+drdp!R43)*XYM2!$D43)</f>
        <v>-4.0109993247097755E-2</v>
      </c>
      <c r="G43" s="20">
        <f>Model!$W$34*((drdp!D43+drdp!M43)*XYM2!$B43+(drdp!G43+drdp!P43)*XYM2!$C43+(drdp!J43+drdp!S43)*XYM2!$D43)</f>
        <v>0</v>
      </c>
      <c r="H43" s="18">
        <f>Model!$W$34*((drdp!B43)*XYM2!$B43+(drdp!E43)*XYM2!$C43+(drdp!H43)*XYM2!$D43)</f>
        <v>0</v>
      </c>
      <c r="I43" s="18">
        <f>Model!$W$34*((drdp!C43)*XYM2!$B43+(drdp!F43)*XYM2!$C43+(drdp!I43)*XYM2!$D43)</f>
        <v>-2.0054996623548878E-2</v>
      </c>
      <c r="J43" s="18">
        <f>Model!$W$34*((drdp!D43)*XYM2!$B43+(drdp!G43)*XYM2!$C43+(drdp!J43)*XYM2!$D43)</f>
        <v>0</v>
      </c>
      <c r="K43" s="21">
        <f>SUM(E$3:E42)+H43</f>
        <v>0</v>
      </c>
      <c r="L43" s="21">
        <f>SUM(F$3:F42)+I43</f>
        <v>-0.48201688274277815</v>
      </c>
      <c r="M43" s="21">
        <f>SUM(G$3:G42)+J43</f>
        <v>0</v>
      </c>
      <c r="N43" s="21"/>
      <c r="O43" s="21"/>
      <c r="P43" s="21"/>
      <c r="Q43" s="19">
        <f t="shared" si="1"/>
        <v>0</v>
      </c>
      <c r="R43" s="19">
        <f t="shared" si="1"/>
        <v>0.23234027524906514</v>
      </c>
      <c r="S43" s="19">
        <f t="shared" si="1"/>
        <v>0</v>
      </c>
      <c r="T43" s="19">
        <f t="shared" si="2"/>
        <v>0</v>
      </c>
      <c r="U43" s="19">
        <f t="shared" si="3"/>
        <v>0</v>
      </c>
      <c r="V43" s="19">
        <f t="shared" si="4"/>
        <v>0</v>
      </c>
    </row>
    <row r="44" spans="1:22" s="36" customFormat="1" x14ac:dyDescent="0.25">
      <c r="A44" s="26">
        <f>Wellpath!E44</f>
        <v>1170</v>
      </c>
      <c r="B44" s="33">
        <v>0</v>
      </c>
      <c r="C44" s="33">
        <v>0</v>
      </c>
      <c r="D44" s="33">
        <v>-1</v>
      </c>
      <c r="E44" s="20">
        <f>Model!$W$34*((drdp!B44+drdp!K44)*XYM2!$B44+(drdp!E44+drdp!N44)*XYM2!$C44+(drdp!H44+drdp!Q44)*XYM2!$D44)</f>
        <v>0</v>
      </c>
      <c r="F44" s="20">
        <f>Model!$W$34*((drdp!C44+drdp!L44)*XYM2!$B44+(drdp!F44+drdp!O44)*XYM2!$C44+(drdp!I44+drdp!R44)*XYM2!$D44)</f>
        <v>-4.0109993247097755E-2</v>
      </c>
      <c r="G44" s="20">
        <f>Model!$W$34*((drdp!D44+drdp!M44)*XYM2!$B44+(drdp!G44+drdp!P44)*XYM2!$C44+(drdp!J44+drdp!S44)*XYM2!$D44)</f>
        <v>0</v>
      </c>
      <c r="H44" s="32">
        <f>Model!$W$34*((drdp!B44)*XYM2!$B44+(drdp!E44)*XYM2!$C44+(drdp!H44)*XYM2!$D44)</f>
        <v>0</v>
      </c>
      <c r="I44" s="32">
        <f>Model!$W$34*((drdp!C44)*XYM2!$B44+(drdp!F44)*XYM2!$C44+(drdp!I44)*XYM2!$D44)</f>
        <v>-2.0054996623548878E-2</v>
      </c>
      <c r="J44" s="32">
        <f>Model!$W$34*((drdp!D44)*XYM2!$B44+(drdp!G44)*XYM2!$C44+(drdp!J44)*XYM2!$D44)</f>
        <v>0</v>
      </c>
      <c r="K44" s="34">
        <f>SUM(E$3:E43)+H44</f>
        <v>0</v>
      </c>
      <c r="L44" s="34">
        <f>SUM(F$3:F43)+I44</f>
        <v>-0.52212687598987595</v>
      </c>
      <c r="M44" s="34">
        <f>SUM(G$3:G43)+J44</f>
        <v>0</v>
      </c>
      <c r="N44" s="34"/>
      <c r="O44" s="34"/>
      <c r="P44" s="34"/>
      <c r="Q44" s="35">
        <f t="shared" si="1"/>
        <v>0</v>
      </c>
      <c r="R44" s="35">
        <f t="shared" si="1"/>
        <v>0.27261647463094729</v>
      </c>
      <c r="S44" s="35">
        <f t="shared" si="1"/>
        <v>0</v>
      </c>
      <c r="T44" s="35">
        <f t="shared" si="2"/>
        <v>0</v>
      </c>
      <c r="U44" s="35">
        <f t="shared" si="3"/>
        <v>0</v>
      </c>
      <c r="V44" s="35">
        <f t="shared" si="4"/>
        <v>0</v>
      </c>
    </row>
    <row r="45" spans="1:22" x14ac:dyDescent="0.25">
      <c r="A45" s="26">
        <f>Wellpath!E45</f>
        <v>1200</v>
      </c>
      <c r="B45" s="22">
        <v>0</v>
      </c>
      <c r="C45" s="22">
        <v>0</v>
      </c>
      <c r="D45" s="22">
        <v>-1</v>
      </c>
      <c r="E45" s="20">
        <f>Model!$W$34*((drdp!B45+drdp!K45)*XYM2!$B45+(drdp!E45+drdp!N45)*XYM2!$C45+(drdp!H45+drdp!Q45)*XYM2!$D45)</f>
        <v>0</v>
      </c>
      <c r="F45" s="20">
        <f>Model!$W$34*((drdp!C45+drdp!L45)*XYM2!$B45+(drdp!F45+drdp!O45)*XYM2!$C45+(drdp!I45+drdp!R45)*XYM2!$D45)</f>
        <v>-4.0109993247097755E-2</v>
      </c>
      <c r="G45" s="20">
        <f>Model!$W$34*((drdp!D45+drdp!M45)*XYM2!$B45+(drdp!G45+drdp!P45)*XYM2!$C45+(drdp!J45+drdp!S45)*XYM2!$D45)</f>
        <v>0</v>
      </c>
      <c r="H45" s="18">
        <f>Model!$W$34*((drdp!B45)*XYM2!$B45+(drdp!E45)*XYM2!$C45+(drdp!H45)*XYM2!$D45)</f>
        <v>0</v>
      </c>
      <c r="I45" s="18">
        <f>Model!$W$34*((drdp!C45)*XYM2!$B45+(drdp!F45)*XYM2!$C45+(drdp!I45)*XYM2!$D45)</f>
        <v>-2.0054996623548878E-2</v>
      </c>
      <c r="J45" s="18">
        <f>Model!$W$34*((drdp!D45)*XYM2!$B45+(drdp!G45)*XYM2!$C45+(drdp!J45)*XYM2!$D45)</f>
        <v>0</v>
      </c>
      <c r="K45" s="21">
        <f>SUM(E$3:E44)+H45</f>
        <v>0</v>
      </c>
      <c r="L45" s="21">
        <f>SUM(F$3:F44)+I45</f>
        <v>-0.56223686923697369</v>
      </c>
      <c r="M45" s="21">
        <f>SUM(G$3:G44)+J45</f>
        <v>0</v>
      </c>
      <c r="N45" s="21"/>
      <c r="O45" s="21"/>
      <c r="P45" s="21"/>
      <c r="Q45" s="19">
        <f t="shared" si="1"/>
        <v>0</v>
      </c>
      <c r="R45" s="19">
        <f t="shared" si="1"/>
        <v>0.31611029712939387</v>
      </c>
      <c r="S45" s="19">
        <f t="shared" si="1"/>
        <v>0</v>
      </c>
      <c r="T45" s="19">
        <f t="shared" si="2"/>
        <v>0</v>
      </c>
      <c r="U45" s="19">
        <f t="shared" si="3"/>
        <v>0</v>
      </c>
      <c r="V45" s="19">
        <f t="shared" si="4"/>
        <v>0</v>
      </c>
    </row>
    <row r="46" spans="1:22" x14ac:dyDescent="0.25">
      <c r="A46" s="26">
        <f>Wellpath!E46</f>
        <v>1230</v>
      </c>
      <c r="B46" s="22">
        <v>0</v>
      </c>
      <c r="C46" s="22">
        <v>0</v>
      </c>
      <c r="D46" s="22">
        <v>-1</v>
      </c>
      <c r="E46" s="20">
        <f>Model!$W$34*((drdp!B46+drdp!K46)*XYM2!$B46+(drdp!E46+drdp!N46)*XYM2!$C46+(drdp!H46+drdp!Q46)*XYM2!$D46)</f>
        <v>0</v>
      </c>
      <c r="F46" s="20">
        <f>Model!$W$34*((drdp!C46+drdp!L46)*XYM2!$B46+(drdp!F46+drdp!O46)*XYM2!$C46+(drdp!I46+drdp!R46)*XYM2!$D46)</f>
        <v>-4.0109993247097755E-2</v>
      </c>
      <c r="G46" s="20">
        <f>Model!$W$34*((drdp!D46+drdp!M46)*XYM2!$B46+(drdp!G46+drdp!P46)*XYM2!$C46+(drdp!J46+drdp!S46)*XYM2!$D46)</f>
        <v>0</v>
      </c>
      <c r="H46" s="18">
        <f>Model!$W$34*((drdp!B46)*XYM2!$B46+(drdp!E46)*XYM2!$C46+(drdp!H46)*XYM2!$D46)</f>
        <v>0</v>
      </c>
      <c r="I46" s="18">
        <f>Model!$W$34*((drdp!C46)*XYM2!$B46+(drdp!F46)*XYM2!$C46+(drdp!I46)*XYM2!$D46)</f>
        <v>-2.0054996623548878E-2</v>
      </c>
      <c r="J46" s="18">
        <f>Model!$W$34*((drdp!D46)*XYM2!$B46+(drdp!G46)*XYM2!$C46+(drdp!J46)*XYM2!$D46)</f>
        <v>0</v>
      </c>
      <c r="K46" s="21">
        <f>SUM(E$3:E45)+H46</f>
        <v>0</v>
      </c>
      <c r="L46" s="21">
        <f>SUM(F$3:F45)+I46</f>
        <v>-0.60234686248407143</v>
      </c>
      <c r="M46" s="21">
        <f>SUM(G$3:G45)+J46</f>
        <v>0</v>
      </c>
      <c r="N46" s="21"/>
      <c r="O46" s="21"/>
      <c r="P46" s="21"/>
      <c r="Q46" s="19">
        <f t="shared" si="1"/>
        <v>0</v>
      </c>
      <c r="R46" s="19">
        <f t="shared" si="1"/>
        <v>0.36282174274440487</v>
      </c>
      <c r="S46" s="19">
        <f t="shared" si="1"/>
        <v>0</v>
      </c>
      <c r="T46" s="19">
        <f t="shared" si="2"/>
        <v>0</v>
      </c>
      <c r="U46" s="19">
        <f t="shared" si="3"/>
        <v>0</v>
      </c>
      <c r="V46" s="19">
        <f t="shared" si="4"/>
        <v>0</v>
      </c>
    </row>
    <row r="47" spans="1:22" x14ac:dyDescent="0.25">
      <c r="A47" s="26">
        <f>Wellpath!E47</f>
        <v>1260</v>
      </c>
      <c r="B47" s="22">
        <v>0</v>
      </c>
      <c r="C47" s="22">
        <v>0</v>
      </c>
      <c r="D47" s="22">
        <v>-1</v>
      </c>
      <c r="E47" s="20">
        <f>Model!$W$34*((drdp!B47+drdp!K47)*XYM2!$B47+(drdp!E47+drdp!N47)*XYM2!$C47+(drdp!H47+drdp!Q47)*XYM2!$D47)</f>
        <v>0</v>
      </c>
      <c r="F47" s="20">
        <f>Model!$W$34*((drdp!C47+drdp!L47)*XYM2!$B47+(drdp!F47+drdp!O47)*XYM2!$C47+(drdp!I47+drdp!R47)*XYM2!$D47)</f>
        <v>-4.0109993247097755E-2</v>
      </c>
      <c r="G47" s="20">
        <f>Model!$W$34*((drdp!D47+drdp!M47)*XYM2!$B47+(drdp!G47+drdp!P47)*XYM2!$C47+(drdp!J47+drdp!S47)*XYM2!$D47)</f>
        <v>0</v>
      </c>
      <c r="H47" s="18">
        <f>Model!$W$34*((drdp!B47)*XYM2!$B47+(drdp!E47)*XYM2!$C47+(drdp!H47)*XYM2!$D47)</f>
        <v>0</v>
      </c>
      <c r="I47" s="18">
        <f>Model!$W$34*((drdp!C47)*XYM2!$B47+(drdp!F47)*XYM2!$C47+(drdp!I47)*XYM2!$D47)</f>
        <v>-2.0054996623548878E-2</v>
      </c>
      <c r="J47" s="18">
        <f>Model!$W$34*((drdp!D47)*XYM2!$B47+(drdp!G47)*XYM2!$C47+(drdp!J47)*XYM2!$D47)</f>
        <v>0</v>
      </c>
      <c r="K47" s="21">
        <f>SUM(E$3:E46)+H47</f>
        <v>0</v>
      </c>
      <c r="L47" s="21">
        <f>SUM(F$3:F46)+I47</f>
        <v>-0.64245685573116917</v>
      </c>
      <c r="M47" s="21">
        <f>SUM(G$3:G46)+J47</f>
        <v>0</v>
      </c>
      <c r="N47" s="21"/>
      <c r="O47" s="21"/>
      <c r="P47" s="21"/>
      <c r="Q47" s="19">
        <f t="shared" si="1"/>
        <v>0</v>
      </c>
      <c r="R47" s="19">
        <f t="shared" si="1"/>
        <v>0.41275081147598031</v>
      </c>
      <c r="S47" s="19">
        <f t="shared" si="1"/>
        <v>0</v>
      </c>
      <c r="T47" s="19">
        <f t="shared" si="2"/>
        <v>0</v>
      </c>
      <c r="U47" s="19">
        <f t="shared" si="3"/>
        <v>0</v>
      </c>
      <c r="V47" s="19">
        <f t="shared" si="4"/>
        <v>0</v>
      </c>
    </row>
    <row r="48" spans="1:22" x14ac:dyDescent="0.25">
      <c r="A48" s="26">
        <f>Wellpath!E48</f>
        <v>1290</v>
      </c>
      <c r="B48" s="22">
        <v>0</v>
      </c>
      <c r="C48" s="22">
        <v>0</v>
      </c>
      <c r="D48" s="22">
        <v>-1</v>
      </c>
      <c r="E48" s="20">
        <f>Model!$W$34*((drdp!B48+drdp!K48)*XYM2!$B48+(drdp!E48+drdp!N48)*XYM2!$C48+(drdp!H48+drdp!Q48)*XYM2!$D48)</f>
        <v>0</v>
      </c>
      <c r="F48" s="20">
        <f>Model!$W$34*((drdp!C48+drdp!L48)*XYM2!$B48+(drdp!F48+drdp!O48)*XYM2!$C48+(drdp!I48+drdp!R48)*XYM2!$D48)</f>
        <v>-4.0109993247097755E-2</v>
      </c>
      <c r="G48" s="20">
        <f>Model!$W$34*((drdp!D48+drdp!M48)*XYM2!$B48+(drdp!G48+drdp!P48)*XYM2!$C48+(drdp!J48+drdp!S48)*XYM2!$D48)</f>
        <v>0</v>
      </c>
      <c r="H48" s="18">
        <f>Model!$W$34*((drdp!B48)*XYM2!$B48+(drdp!E48)*XYM2!$C48+(drdp!H48)*XYM2!$D48)</f>
        <v>0</v>
      </c>
      <c r="I48" s="18">
        <f>Model!$W$34*((drdp!C48)*XYM2!$B48+(drdp!F48)*XYM2!$C48+(drdp!I48)*XYM2!$D48)</f>
        <v>-2.0054996623548878E-2</v>
      </c>
      <c r="J48" s="18">
        <f>Model!$W$34*((drdp!D48)*XYM2!$B48+(drdp!G48)*XYM2!$C48+(drdp!J48)*XYM2!$D48)</f>
        <v>0</v>
      </c>
      <c r="K48" s="21">
        <f>SUM(E$3:E47)+H48</f>
        <v>0</v>
      </c>
      <c r="L48" s="21">
        <f>SUM(F$3:F47)+I48</f>
        <v>-0.68256684897826692</v>
      </c>
      <c r="M48" s="21">
        <f>SUM(G$3:G47)+J48</f>
        <v>0</v>
      </c>
      <c r="N48" s="21"/>
      <c r="O48" s="21"/>
      <c r="P48" s="21"/>
      <c r="Q48" s="19">
        <f t="shared" si="1"/>
        <v>0</v>
      </c>
      <c r="R48" s="19">
        <f t="shared" si="1"/>
        <v>0.46589750332412022</v>
      </c>
      <c r="S48" s="19">
        <f t="shared" si="1"/>
        <v>0</v>
      </c>
      <c r="T48" s="19">
        <f t="shared" si="2"/>
        <v>0</v>
      </c>
      <c r="U48" s="19">
        <f t="shared" si="3"/>
        <v>0</v>
      </c>
      <c r="V48" s="19">
        <f t="shared" si="4"/>
        <v>0</v>
      </c>
    </row>
    <row r="49" spans="1:22" x14ac:dyDescent="0.25">
      <c r="A49" s="26">
        <f>Wellpath!E49</f>
        <v>1320</v>
      </c>
      <c r="B49" s="22">
        <v>0</v>
      </c>
      <c r="C49" s="22">
        <v>0</v>
      </c>
      <c r="D49" s="22">
        <v>-1</v>
      </c>
      <c r="E49" s="20">
        <f>Model!$W$34*((drdp!B49+drdp!K49)*XYM2!$B49+(drdp!E49+drdp!N49)*XYM2!$C49+(drdp!H49+drdp!Q49)*XYM2!$D49)</f>
        <v>0</v>
      </c>
      <c r="F49" s="20">
        <f>Model!$W$34*((drdp!C49+drdp!L49)*XYM2!$B49+(drdp!F49+drdp!O49)*XYM2!$C49+(drdp!I49+drdp!R49)*XYM2!$D49)</f>
        <v>-4.0109993247097755E-2</v>
      </c>
      <c r="G49" s="20">
        <f>Model!$W$34*((drdp!D49+drdp!M49)*XYM2!$B49+(drdp!G49+drdp!P49)*XYM2!$C49+(drdp!J49+drdp!S49)*XYM2!$D49)</f>
        <v>0</v>
      </c>
      <c r="H49" s="18">
        <f>Model!$W$34*((drdp!B49)*XYM2!$B49+(drdp!E49)*XYM2!$C49+(drdp!H49)*XYM2!$D49)</f>
        <v>0</v>
      </c>
      <c r="I49" s="18">
        <f>Model!$W$34*((drdp!C49)*XYM2!$B49+(drdp!F49)*XYM2!$C49+(drdp!I49)*XYM2!$D49)</f>
        <v>-2.0054996623548878E-2</v>
      </c>
      <c r="J49" s="18">
        <f>Model!$W$34*((drdp!D49)*XYM2!$B49+(drdp!G49)*XYM2!$C49+(drdp!J49)*XYM2!$D49)</f>
        <v>0</v>
      </c>
      <c r="K49" s="21">
        <f>SUM(E$3:E48)+H49</f>
        <v>0</v>
      </c>
      <c r="L49" s="21">
        <f>SUM(F$3:F48)+I49</f>
        <v>-0.72267684222536466</v>
      </c>
      <c r="M49" s="21">
        <f>SUM(G$3:G48)+J49</f>
        <v>0</v>
      </c>
      <c r="N49" s="21"/>
      <c r="O49" s="21"/>
      <c r="P49" s="21"/>
      <c r="Q49" s="19">
        <f t="shared" si="1"/>
        <v>0</v>
      </c>
      <c r="R49" s="19">
        <f t="shared" si="1"/>
        <v>0.52226181828882456</v>
      </c>
      <c r="S49" s="19">
        <f t="shared" si="1"/>
        <v>0</v>
      </c>
      <c r="T49" s="19">
        <f t="shared" si="2"/>
        <v>0</v>
      </c>
      <c r="U49" s="19">
        <f t="shared" si="3"/>
        <v>0</v>
      </c>
      <c r="V49" s="19">
        <f t="shared" si="4"/>
        <v>0</v>
      </c>
    </row>
    <row r="50" spans="1:22" x14ac:dyDescent="0.25">
      <c r="A50" s="26">
        <f>Wellpath!E50</f>
        <v>1350</v>
      </c>
      <c r="B50" s="22">
        <v>0</v>
      </c>
      <c r="C50" s="22">
        <v>0</v>
      </c>
      <c r="D50" s="22">
        <v>-1</v>
      </c>
      <c r="E50" s="20">
        <f>Model!$W$34*((drdp!B50+drdp!K50)*XYM2!$B50+(drdp!E50+drdp!N50)*XYM2!$C50+(drdp!H50+drdp!Q50)*XYM2!$D50)</f>
        <v>0</v>
      </c>
      <c r="F50" s="20">
        <f>Model!$W$34*((drdp!C50+drdp!L50)*XYM2!$B50+(drdp!F50+drdp!O50)*XYM2!$C50+(drdp!I50+drdp!R50)*XYM2!$D50)</f>
        <v>-4.0109993247097755E-2</v>
      </c>
      <c r="G50" s="20">
        <f>Model!$W$34*((drdp!D50+drdp!M50)*XYM2!$B50+(drdp!G50+drdp!P50)*XYM2!$C50+(drdp!J50+drdp!S50)*XYM2!$D50)</f>
        <v>0</v>
      </c>
      <c r="H50" s="18">
        <f>Model!$W$34*((drdp!B50)*XYM2!$B50+(drdp!E50)*XYM2!$C50+(drdp!H50)*XYM2!$D50)</f>
        <v>0</v>
      </c>
      <c r="I50" s="18">
        <f>Model!$W$34*((drdp!C50)*XYM2!$B50+(drdp!F50)*XYM2!$C50+(drdp!I50)*XYM2!$D50)</f>
        <v>-2.0054996623548878E-2</v>
      </c>
      <c r="J50" s="18">
        <f>Model!$W$34*((drdp!D50)*XYM2!$B50+(drdp!G50)*XYM2!$C50+(drdp!J50)*XYM2!$D50)</f>
        <v>0</v>
      </c>
      <c r="K50" s="21">
        <f>SUM(E$3:E49)+H50</f>
        <v>0</v>
      </c>
      <c r="L50" s="21">
        <f>SUM(F$3:F49)+I50</f>
        <v>-0.7627868354724624</v>
      </c>
      <c r="M50" s="21">
        <f>SUM(G$3:G49)+J50</f>
        <v>0</v>
      </c>
      <c r="N50" s="21"/>
      <c r="O50" s="21"/>
      <c r="P50" s="21"/>
      <c r="Q50" s="19">
        <f t="shared" si="1"/>
        <v>0</v>
      </c>
      <c r="R50" s="19">
        <f t="shared" si="1"/>
        <v>0.58184375637009345</v>
      </c>
      <c r="S50" s="19">
        <f t="shared" si="1"/>
        <v>0</v>
      </c>
      <c r="T50" s="19">
        <f t="shared" si="2"/>
        <v>0</v>
      </c>
      <c r="U50" s="19">
        <f t="shared" si="3"/>
        <v>0</v>
      </c>
      <c r="V50" s="19">
        <f t="shared" si="4"/>
        <v>0</v>
      </c>
    </row>
    <row r="51" spans="1:22" x14ac:dyDescent="0.25">
      <c r="A51" s="26">
        <f>Wellpath!E51</f>
        <v>1380</v>
      </c>
      <c r="B51" s="22">
        <v>0</v>
      </c>
      <c r="C51" s="22">
        <v>0</v>
      </c>
      <c r="D51" s="22">
        <v>-1</v>
      </c>
      <c r="E51" s="20">
        <f>Model!$W$34*((drdp!B51+drdp!K51)*XYM2!$B51+(drdp!E51+drdp!N51)*XYM2!$C51+(drdp!H51+drdp!Q51)*XYM2!$D51)</f>
        <v>0</v>
      </c>
      <c r="F51" s="20">
        <f>Model!$W$34*((drdp!C51+drdp!L51)*XYM2!$B51+(drdp!F51+drdp!O51)*XYM2!$C51+(drdp!I51+drdp!R51)*XYM2!$D51)</f>
        <v>-4.0109993247097755E-2</v>
      </c>
      <c r="G51" s="20">
        <f>Model!$W$34*((drdp!D51+drdp!M51)*XYM2!$B51+(drdp!G51+drdp!P51)*XYM2!$C51+(drdp!J51+drdp!S51)*XYM2!$D51)</f>
        <v>0</v>
      </c>
      <c r="H51" s="18">
        <f>Model!$W$34*((drdp!B51)*XYM2!$B51+(drdp!E51)*XYM2!$C51+(drdp!H51)*XYM2!$D51)</f>
        <v>0</v>
      </c>
      <c r="I51" s="18">
        <f>Model!$W$34*((drdp!C51)*XYM2!$B51+(drdp!F51)*XYM2!$C51+(drdp!I51)*XYM2!$D51)</f>
        <v>-2.0054996623548878E-2</v>
      </c>
      <c r="J51" s="18">
        <f>Model!$W$34*((drdp!D51)*XYM2!$B51+(drdp!G51)*XYM2!$C51+(drdp!J51)*XYM2!$D51)</f>
        <v>0</v>
      </c>
      <c r="K51" s="21">
        <f>SUM(E$3:E50)+H51</f>
        <v>0</v>
      </c>
      <c r="L51" s="21">
        <f>SUM(F$3:F50)+I51</f>
        <v>-0.80289682871956014</v>
      </c>
      <c r="M51" s="21">
        <f>SUM(G$3:G50)+J51</f>
        <v>0</v>
      </c>
      <c r="N51" s="21"/>
      <c r="O51" s="21"/>
      <c r="P51" s="21"/>
      <c r="Q51" s="19">
        <f t="shared" si="1"/>
        <v>0</v>
      </c>
      <c r="R51" s="19">
        <f t="shared" si="1"/>
        <v>0.6446433175679267</v>
      </c>
      <c r="S51" s="19">
        <f t="shared" si="1"/>
        <v>0</v>
      </c>
      <c r="T51" s="19">
        <f t="shared" si="2"/>
        <v>0</v>
      </c>
      <c r="U51" s="19">
        <f t="shared" si="3"/>
        <v>0</v>
      </c>
      <c r="V51" s="19">
        <f t="shared" si="4"/>
        <v>0</v>
      </c>
    </row>
    <row r="52" spans="1:22" x14ac:dyDescent="0.25">
      <c r="A52" s="26">
        <f>Wellpath!E52</f>
        <v>1410</v>
      </c>
      <c r="B52" s="22">
        <v>0</v>
      </c>
      <c r="C52" s="22">
        <v>0</v>
      </c>
      <c r="D52" s="22">
        <v>-1</v>
      </c>
      <c r="E52" s="20">
        <f>Model!$W$34*((drdp!B52+drdp!K52)*XYM2!$B52+(drdp!E52+drdp!N52)*XYM2!$C52+(drdp!H52+drdp!Q52)*XYM2!$D52)</f>
        <v>0</v>
      </c>
      <c r="F52" s="20">
        <f>Model!$W$34*((drdp!C52+drdp!L52)*XYM2!$B52+(drdp!F52+drdp!O52)*XYM2!$C52+(drdp!I52+drdp!R52)*XYM2!$D52)</f>
        <v>-4.0109993247097755E-2</v>
      </c>
      <c r="G52" s="20">
        <f>Model!$W$34*((drdp!D52+drdp!M52)*XYM2!$B52+(drdp!G52+drdp!P52)*XYM2!$C52+(drdp!J52+drdp!S52)*XYM2!$D52)</f>
        <v>0</v>
      </c>
      <c r="H52" s="18">
        <f>Model!$W$34*((drdp!B52)*XYM2!$B52+(drdp!E52)*XYM2!$C52+(drdp!H52)*XYM2!$D52)</f>
        <v>0</v>
      </c>
      <c r="I52" s="18">
        <f>Model!$W$34*((drdp!C52)*XYM2!$B52+(drdp!F52)*XYM2!$C52+(drdp!I52)*XYM2!$D52)</f>
        <v>-2.0054996623548878E-2</v>
      </c>
      <c r="J52" s="18">
        <f>Model!$W$34*((drdp!D52)*XYM2!$B52+(drdp!G52)*XYM2!$C52+(drdp!J52)*XYM2!$D52)</f>
        <v>0</v>
      </c>
      <c r="K52" s="21">
        <f>SUM(E$3:E51)+H52</f>
        <v>0</v>
      </c>
      <c r="L52" s="21">
        <f>SUM(F$3:F51)+I52</f>
        <v>-0.84300682196665788</v>
      </c>
      <c r="M52" s="21">
        <f>SUM(G$3:G51)+J52</f>
        <v>0</v>
      </c>
      <c r="N52" s="21"/>
      <c r="O52" s="21"/>
      <c r="P52" s="21"/>
      <c r="Q52" s="19">
        <f t="shared" si="1"/>
        <v>0</v>
      </c>
      <c r="R52" s="19">
        <f t="shared" si="1"/>
        <v>0.71066050188232444</v>
      </c>
      <c r="S52" s="19">
        <f t="shared" si="1"/>
        <v>0</v>
      </c>
      <c r="T52" s="19">
        <f t="shared" si="2"/>
        <v>0</v>
      </c>
      <c r="U52" s="19">
        <f t="shared" si="3"/>
        <v>0</v>
      </c>
      <c r="V52" s="19">
        <f t="shared" si="4"/>
        <v>0</v>
      </c>
    </row>
    <row r="53" spans="1:22" x14ac:dyDescent="0.25">
      <c r="A53" s="26">
        <f>Wellpath!E53</f>
        <v>1440</v>
      </c>
      <c r="B53" s="22">
        <v>0</v>
      </c>
      <c r="C53" s="22">
        <v>0</v>
      </c>
      <c r="D53" s="22">
        <v>-1</v>
      </c>
      <c r="E53" s="20">
        <f>Model!$W$34*((drdp!B53+drdp!K53)*XYM2!$B53+(drdp!E53+drdp!N53)*XYM2!$C53+(drdp!H53+drdp!Q53)*XYM2!$D53)</f>
        <v>0</v>
      </c>
      <c r="F53" s="20">
        <f>Model!$W$34*((drdp!C53+drdp!L53)*XYM2!$B53+(drdp!F53+drdp!O53)*XYM2!$C53+(drdp!I53+drdp!R53)*XYM2!$D53)</f>
        <v>-4.0109993247097755E-2</v>
      </c>
      <c r="G53" s="20">
        <f>Model!$W$34*((drdp!D53+drdp!M53)*XYM2!$B53+(drdp!G53+drdp!P53)*XYM2!$C53+(drdp!J53+drdp!S53)*XYM2!$D53)</f>
        <v>0</v>
      </c>
      <c r="H53" s="18">
        <f>Model!$W$34*((drdp!B53)*XYM2!$B53+(drdp!E53)*XYM2!$C53+(drdp!H53)*XYM2!$D53)</f>
        <v>0</v>
      </c>
      <c r="I53" s="18">
        <f>Model!$W$34*((drdp!C53)*XYM2!$B53+(drdp!F53)*XYM2!$C53+(drdp!I53)*XYM2!$D53)</f>
        <v>-2.0054996623548878E-2</v>
      </c>
      <c r="J53" s="18">
        <f>Model!$W$34*((drdp!D53)*XYM2!$B53+(drdp!G53)*XYM2!$C53+(drdp!J53)*XYM2!$D53)</f>
        <v>0</v>
      </c>
      <c r="K53" s="21">
        <f>SUM(E$3:E52)+H53</f>
        <v>0</v>
      </c>
      <c r="L53" s="21">
        <f>SUM(F$3:F52)+I53</f>
        <v>-0.88311681521375562</v>
      </c>
      <c r="M53" s="21">
        <f>SUM(G$3:G52)+J53</f>
        <v>0</v>
      </c>
      <c r="N53" s="21"/>
      <c r="O53" s="21"/>
      <c r="P53" s="21"/>
      <c r="Q53" s="19">
        <f t="shared" si="1"/>
        <v>0</v>
      </c>
      <c r="R53" s="19">
        <f t="shared" si="1"/>
        <v>0.77989530931328654</v>
      </c>
      <c r="S53" s="19">
        <f t="shared" si="1"/>
        <v>0</v>
      </c>
      <c r="T53" s="19">
        <f t="shared" si="2"/>
        <v>0</v>
      </c>
      <c r="U53" s="19">
        <f t="shared" si="3"/>
        <v>0</v>
      </c>
      <c r="V53" s="19">
        <f t="shared" si="4"/>
        <v>0</v>
      </c>
    </row>
    <row r="54" spans="1:22" x14ac:dyDescent="0.25">
      <c r="A54" s="26">
        <f>Wellpath!E54</f>
        <v>1470</v>
      </c>
      <c r="B54" s="22">
        <v>0</v>
      </c>
      <c r="C54" s="22">
        <v>0</v>
      </c>
      <c r="D54" s="22">
        <v>-1</v>
      </c>
      <c r="E54" s="20">
        <f>Model!$W$34*((drdp!B54+drdp!K54)*XYM2!$B54+(drdp!E54+drdp!N54)*XYM2!$C54+(drdp!H54+drdp!Q54)*XYM2!$D54)</f>
        <v>0</v>
      </c>
      <c r="F54" s="20">
        <f>Model!$W$34*((drdp!C54+drdp!L54)*XYM2!$B54+(drdp!F54+drdp!O54)*XYM2!$C54+(drdp!I54+drdp!R54)*XYM2!$D54)</f>
        <v>-4.0109993247097755E-2</v>
      </c>
      <c r="G54" s="20">
        <f>Model!$W$34*((drdp!D54+drdp!M54)*XYM2!$B54+(drdp!G54+drdp!P54)*XYM2!$C54+(drdp!J54+drdp!S54)*XYM2!$D54)</f>
        <v>0</v>
      </c>
      <c r="H54" s="18">
        <f>Model!$W$34*((drdp!B54)*XYM2!$B54+(drdp!E54)*XYM2!$C54+(drdp!H54)*XYM2!$D54)</f>
        <v>0</v>
      </c>
      <c r="I54" s="18">
        <f>Model!$W$34*((drdp!C54)*XYM2!$B54+(drdp!F54)*XYM2!$C54+(drdp!I54)*XYM2!$D54)</f>
        <v>-2.0054996623548878E-2</v>
      </c>
      <c r="J54" s="18">
        <f>Model!$W$34*((drdp!D54)*XYM2!$B54+(drdp!G54)*XYM2!$C54+(drdp!J54)*XYM2!$D54)</f>
        <v>0</v>
      </c>
      <c r="K54" s="21">
        <f>SUM(E$3:E53)+H54</f>
        <v>0</v>
      </c>
      <c r="L54" s="21">
        <f>SUM(F$3:F53)+I54</f>
        <v>-0.92322680846085337</v>
      </c>
      <c r="M54" s="21">
        <f>SUM(G$3:G53)+J54</f>
        <v>0</v>
      </c>
      <c r="N54" s="21"/>
      <c r="O54" s="21"/>
      <c r="P54" s="21"/>
      <c r="Q54" s="19">
        <f t="shared" si="1"/>
        <v>0</v>
      </c>
      <c r="R54" s="19">
        <f t="shared" si="1"/>
        <v>0.85234773986081325</v>
      </c>
      <c r="S54" s="19">
        <f t="shared" si="1"/>
        <v>0</v>
      </c>
      <c r="T54" s="19">
        <f t="shared" si="2"/>
        <v>0</v>
      </c>
      <c r="U54" s="19">
        <f t="shared" si="3"/>
        <v>0</v>
      </c>
      <c r="V54" s="19">
        <f t="shared" si="4"/>
        <v>0</v>
      </c>
    </row>
    <row r="55" spans="1:22" x14ac:dyDescent="0.25">
      <c r="A55" s="26">
        <f>Wellpath!E55</f>
        <v>1500</v>
      </c>
      <c r="B55" s="22">
        <v>0</v>
      </c>
      <c r="C55" s="22">
        <v>0</v>
      </c>
      <c r="D55" s="22">
        <v>-1</v>
      </c>
      <c r="E55" s="20">
        <f>Model!$W$34*((drdp!B55+drdp!K55)*XYM2!$B55+(drdp!E55+drdp!N55)*XYM2!$C55+(drdp!H55+drdp!Q55)*XYM2!$D55)</f>
        <v>0</v>
      </c>
      <c r="F55" s="20">
        <f>Model!$W$34*((drdp!C55+drdp!L55)*XYM2!$B55+(drdp!F55+drdp!O55)*XYM2!$C55+(drdp!I55+drdp!R55)*XYM2!$D55)</f>
        <v>-4.0109993247097755E-2</v>
      </c>
      <c r="G55" s="20">
        <f>Model!$W$34*((drdp!D55+drdp!M55)*XYM2!$B55+(drdp!G55+drdp!P55)*XYM2!$C55+(drdp!J55+drdp!S55)*XYM2!$D55)</f>
        <v>0</v>
      </c>
      <c r="H55" s="18">
        <f>Model!$W$34*((drdp!B55)*XYM2!$B55+(drdp!E55)*XYM2!$C55+(drdp!H55)*XYM2!$D55)</f>
        <v>0</v>
      </c>
      <c r="I55" s="18">
        <f>Model!$W$34*((drdp!C55)*XYM2!$B55+(drdp!F55)*XYM2!$C55+(drdp!I55)*XYM2!$D55)</f>
        <v>-2.0054996623548878E-2</v>
      </c>
      <c r="J55" s="18">
        <f>Model!$W$34*((drdp!D55)*XYM2!$B55+(drdp!G55)*XYM2!$C55+(drdp!J55)*XYM2!$D55)</f>
        <v>0</v>
      </c>
      <c r="K55" s="21">
        <f>SUM(E$3:E54)+H55</f>
        <v>0</v>
      </c>
      <c r="L55" s="21">
        <f>SUM(F$3:F54)+I55</f>
        <v>-0.96333680170795111</v>
      </c>
      <c r="M55" s="21">
        <f>SUM(G$3:G54)+J55</f>
        <v>0</v>
      </c>
      <c r="N55" s="21"/>
      <c r="O55" s="21"/>
      <c r="P55" s="21"/>
      <c r="Q55" s="19">
        <f t="shared" si="1"/>
        <v>0</v>
      </c>
      <c r="R55" s="19">
        <f t="shared" si="1"/>
        <v>0.92801779352490432</v>
      </c>
      <c r="S55" s="19">
        <f t="shared" si="1"/>
        <v>0</v>
      </c>
      <c r="T55" s="19">
        <f t="shared" si="2"/>
        <v>0</v>
      </c>
      <c r="U55" s="19">
        <f t="shared" si="3"/>
        <v>0</v>
      </c>
      <c r="V55" s="19">
        <f t="shared" si="4"/>
        <v>0</v>
      </c>
    </row>
    <row r="56" spans="1:22" x14ac:dyDescent="0.25">
      <c r="A56" s="26">
        <f>Wellpath!E56</f>
        <v>1530</v>
      </c>
      <c r="B56" s="22">
        <v>0</v>
      </c>
      <c r="C56" s="22">
        <v>0</v>
      </c>
      <c r="D56" s="22">
        <v>-1</v>
      </c>
      <c r="E56" s="20">
        <f>Model!$W$34*((drdp!B56+drdp!K56)*XYM2!$B56+(drdp!E56+drdp!N56)*XYM2!$C56+(drdp!H56+drdp!Q56)*XYM2!$D56)</f>
        <v>0</v>
      </c>
      <c r="F56" s="20">
        <f>Model!$W$34*((drdp!C56+drdp!L56)*XYM2!$B56+(drdp!F56+drdp!O56)*XYM2!$C56+(drdp!I56+drdp!R56)*XYM2!$D56)</f>
        <v>-4.0109993247097755E-2</v>
      </c>
      <c r="G56" s="20">
        <f>Model!$W$34*((drdp!D56+drdp!M56)*XYM2!$B56+(drdp!G56+drdp!P56)*XYM2!$C56+(drdp!J56+drdp!S56)*XYM2!$D56)</f>
        <v>0</v>
      </c>
      <c r="H56" s="18">
        <f>Model!$W$34*((drdp!B56)*XYM2!$B56+(drdp!E56)*XYM2!$C56+(drdp!H56)*XYM2!$D56)</f>
        <v>0</v>
      </c>
      <c r="I56" s="18">
        <f>Model!$W$34*((drdp!C56)*XYM2!$B56+(drdp!F56)*XYM2!$C56+(drdp!I56)*XYM2!$D56)</f>
        <v>-2.0054996623548878E-2</v>
      </c>
      <c r="J56" s="18">
        <f>Model!$W$34*((drdp!D56)*XYM2!$B56+(drdp!G56)*XYM2!$C56+(drdp!J56)*XYM2!$D56)</f>
        <v>0</v>
      </c>
      <c r="K56" s="21">
        <f>SUM(E$3:E55)+H56</f>
        <v>0</v>
      </c>
      <c r="L56" s="21">
        <f>SUM(F$3:F55)+I56</f>
        <v>-1.0034467949550487</v>
      </c>
      <c r="M56" s="21">
        <f>SUM(G$3:G55)+J56</f>
        <v>0</v>
      </c>
      <c r="N56" s="21"/>
      <c r="O56" s="21"/>
      <c r="P56" s="21"/>
      <c r="Q56" s="19">
        <f t="shared" si="1"/>
        <v>0</v>
      </c>
      <c r="R56" s="19">
        <f t="shared" si="1"/>
        <v>1.0069054703055595</v>
      </c>
      <c r="S56" s="19">
        <f t="shared" si="1"/>
        <v>0</v>
      </c>
      <c r="T56" s="19">
        <f t="shared" si="2"/>
        <v>0</v>
      </c>
      <c r="U56" s="19">
        <f t="shared" si="3"/>
        <v>0</v>
      </c>
      <c r="V56" s="19">
        <f t="shared" si="4"/>
        <v>0</v>
      </c>
    </row>
    <row r="57" spans="1:22" x14ac:dyDescent="0.25">
      <c r="A57" s="26">
        <f>Wellpath!E57</f>
        <v>1560</v>
      </c>
      <c r="B57" s="22">
        <v>0</v>
      </c>
      <c r="C57" s="22">
        <v>0</v>
      </c>
      <c r="D57" s="22">
        <v>-1</v>
      </c>
      <c r="E57" s="20">
        <f>Model!$W$34*((drdp!B57+drdp!K57)*XYM2!$B57+(drdp!E57+drdp!N57)*XYM2!$C57+(drdp!H57+drdp!Q57)*XYM2!$D57)</f>
        <v>0</v>
      </c>
      <c r="F57" s="20">
        <f>Model!$W$34*((drdp!C57+drdp!L57)*XYM2!$B57+(drdp!F57+drdp!O57)*XYM2!$C57+(drdp!I57+drdp!R57)*XYM2!$D57)</f>
        <v>-4.0109993247097755E-2</v>
      </c>
      <c r="G57" s="20">
        <f>Model!$W$34*((drdp!D57+drdp!M57)*XYM2!$B57+(drdp!G57+drdp!P57)*XYM2!$C57+(drdp!J57+drdp!S57)*XYM2!$D57)</f>
        <v>0</v>
      </c>
      <c r="H57" s="18">
        <f>Model!$W$34*((drdp!B57)*XYM2!$B57+(drdp!E57)*XYM2!$C57+(drdp!H57)*XYM2!$D57)</f>
        <v>0</v>
      </c>
      <c r="I57" s="18">
        <f>Model!$W$34*((drdp!C57)*XYM2!$B57+(drdp!F57)*XYM2!$C57+(drdp!I57)*XYM2!$D57)</f>
        <v>-2.0054996623548878E-2</v>
      </c>
      <c r="J57" s="18">
        <f>Model!$W$34*((drdp!D57)*XYM2!$B57+(drdp!G57)*XYM2!$C57+(drdp!J57)*XYM2!$D57)</f>
        <v>0</v>
      </c>
      <c r="K57" s="21">
        <f>SUM(E$3:E56)+H57</f>
        <v>0</v>
      </c>
      <c r="L57" s="21">
        <f>SUM(F$3:F56)+I57</f>
        <v>-1.0435567882021466</v>
      </c>
      <c r="M57" s="21">
        <f>SUM(G$3:G56)+J57</f>
        <v>0</v>
      </c>
      <c r="N57" s="21"/>
      <c r="O57" s="21"/>
      <c r="P57" s="21"/>
      <c r="Q57" s="19">
        <f t="shared" si="1"/>
        <v>0</v>
      </c>
      <c r="R57" s="19">
        <f t="shared" si="1"/>
        <v>1.0890107702027798</v>
      </c>
      <c r="S57" s="19">
        <f t="shared" si="1"/>
        <v>0</v>
      </c>
      <c r="T57" s="19">
        <f t="shared" si="2"/>
        <v>0</v>
      </c>
      <c r="U57" s="19">
        <f t="shared" si="3"/>
        <v>0</v>
      </c>
      <c r="V57" s="19">
        <f t="shared" si="4"/>
        <v>0</v>
      </c>
    </row>
    <row r="58" spans="1:22" x14ac:dyDescent="0.25">
      <c r="A58" s="26">
        <f>Wellpath!E58</f>
        <v>1590</v>
      </c>
      <c r="B58" s="22">
        <v>0</v>
      </c>
      <c r="C58" s="22">
        <v>0</v>
      </c>
      <c r="D58" s="22">
        <v>-1</v>
      </c>
      <c r="E58" s="20">
        <f>Model!$W$34*((drdp!B58+drdp!K58)*XYM2!$B58+(drdp!E58+drdp!N58)*XYM2!$C58+(drdp!H58+drdp!Q58)*XYM2!$D58)</f>
        <v>0</v>
      </c>
      <c r="F58" s="20">
        <f>Model!$W$34*((drdp!C58+drdp!L58)*XYM2!$B58+(drdp!F58+drdp!O58)*XYM2!$C58+(drdp!I58+drdp!R58)*XYM2!$D58)</f>
        <v>-4.0109993247097755E-2</v>
      </c>
      <c r="G58" s="20">
        <f>Model!$W$34*((drdp!D58+drdp!M58)*XYM2!$B58+(drdp!G58+drdp!P58)*XYM2!$C58+(drdp!J58+drdp!S58)*XYM2!$D58)</f>
        <v>0</v>
      </c>
      <c r="H58" s="18">
        <f>Model!$W$34*((drdp!B58)*XYM2!$B58+(drdp!E58)*XYM2!$C58+(drdp!H58)*XYM2!$D58)</f>
        <v>0</v>
      </c>
      <c r="I58" s="18">
        <f>Model!$W$34*((drdp!C58)*XYM2!$B58+(drdp!F58)*XYM2!$C58+(drdp!I58)*XYM2!$D58)</f>
        <v>-2.0054996623548878E-2</v>
      </c>
      <c r="J58" s="18">
        <f>Model!$W$34*((drdp!D58)*XYM2!$B58+(drdp!G58)*XYM2!$C58+(drdp!J58)*XYM2!$D58)</f>
        <v>0</v>
      </c>
      <c r="K58" s="21">
        <f>SUM(E$3:E57)+H58</f>
        <v>0</v>
      </c>
      <c r="L58" s="21">
        <f>SUM(F$3:F57)+I58</f>
        <v>-1.0836667814492444</v>
      </c>
      <c r="M58" s="21">
        <f>SUM(G$3:G57)+J58</f>
        <v>0</v>
      </c>
      <c r="N58" s="21"/>
      <c r="O58" s="21"/>
      <c r="P58" s="21"/>
      <c r="Q58" s="19">
        <f t="shared" si="1"/>
        <v>0</v>
      </c>
      <c r="R58" s="19">
        <f t="shared" si="1"/>
        <v>1.1743336932165644</v>
      </c>
      <c r="S58" s="19">
        <f t="shared" si="1"/>
        <v>0</v>
      </c>
      <c r="T58" s="19">
        <f t="shared" si="2"/>
        <v>0</v>
      </c>
      <c r="U58" s="19">
        <f t="shared" si="3"/>
        <v>0</v>
      </c>
      <c r="V58" s="19">
        <f t="shared" si="4"/>
        <v>0</v>
      </c>
    </row>
    <row r="59" spans="1:22" x14ac:dyDescent="0.25">
      <c r="A59" s="26">
        <f>Wellpath!E59</f>
        <v>1620</v>
      </c>
      <c r="B59" s="22">
        <v>0</v>
      </c>
      <c r="C59" s="22">
        <v>0</v>
      </c>
      <c r="D59" s="22">
        <v>-1</v>
      </c>
      <c r="E59" s="20">
        <f>Model!$W$34*((drdp!B59+drdp!K59)*XYM2!$B59+(drdp!E59+drdp!N59)*XYM2!$C59+(drdp!H59+drdp!Q59)*XYM2!$D59)</f>
        <v>0</v>
      </c>
      <c r="F59" s="20">
        <f>Model!$W$34*((drdp!C59+drdp!L59)*XYM2!$B59+(drdp!F59+drdp!O59)*XYM2!$C59+(drdp!I59+drdp!R59)*XYM2!$D59)</f>
        <v>-4.0109993247097755E-2</v>
      </c>
      <c r="G59" s="20">
        <f>Model!$W$34*((drdp!D59+drdp!M59)*XYM2!$B59+(drdp!G59+drdp!P59)*XYM2!$C59+(drdp!J59+drdp!S59)*XYM2!$D59)</f>
        <v>0</v>
      </c>
      <c r="H59" s="18">
        <f>Model!$W$34*((drdp!B59)*XYM2!$B59+(drdp!E59)*XYM2!$C59+(drdp!H59)*XYM2!$D59)</f>
        <v>0</v>
      </c>
      <c r="I59" s="18">
        <f>Model!$W$34*((drdp!C59)*XYM2!$B59+(drdp!F59)*XYM2!$C59+(drdp!I59)*XYM2!$D59)</f>
        <v>-2.0054996623548878E-2</v>
      </c>
      <c r="J59" s="18">
        <f>Model!$W$34*((drdp!D59)*XYM2!$B59+(drdp!G59)*XYM2!$C59+(drdp!J59)*XYM2!$D59)</f>
        <v>0</v>
      </c>
      <c r="K59" s="21">
        <f>SUM(E$3:E58)+H59</f>
        <v>0</v>
      </c>
      <c r="L59" s="21">
        <f>SUM(F$3:F58)+I59</f>
        <v>-1.1237767746963423</v>
      </c>
      <c r="M59" s="21">
        <f>SUM(G$3:G58)+J59</f>
        <v>0</v>
      </c>
      <c r="N59" s="21"/>
      <c r="O59" s="21"/>
      <c r="P59" s="21"/>
      <c r="Q59" s="19">
        <f t="shared" si="1"/>
        <v>0</v>
      </c>
      <c r="R59" s="19">
        <f t="shared" si="1"/>
        <v>1.2628742393469137</v>
      </c>
      <c r="S59" s="19">
        <f t="shared" si="1"/>
        <v>0</v>
      </c>
      <c r="T59" s="19">
        <f t="shared" si="2"/>
        <v>0</v>
      </c>
      <c r="U59" s="19">
        <f t="shared" si="3"/>
        <v>0</v>
      </c>
      <c r="V59" s="19">
        <f t="shared" si="4"/>
        <v>0</v>
      </c>
    </row>
    <row r="60" spans="1:22" x14ac:dyDescent="0.25">
      <c r="A60" s="26">
        <f>Wellpath!E60</f>
        <v>1650</v>
      </c>
      <c r="B60" s="22">
        <v>0</v>
      </c>
      <c r="C60" s="22">
        <v>0</v>
      </c>
      <c r="D60" s="22">
        <v>-1</v>
      </c>
      <c r="E60" s="20">
        <f>Model!$W$34*((drdp!B60+drdp!K60)*XYM2!$B60+(drdp!E60+drdp!N60)*XYM2!$C60+(drdp!H60+drdp!Q60)*XYM2!$D60)</f>
        <v>0</v>
      </c>
      <c r="F60" s="20">
        <f>Model!$W$34*((drdp!C60+drdp!L60)*XYM2!$B60+(drdp!F60+drdp!O60)*XYM2!$C60+(drdp!I60+drdp!R60)*XYM2!$D60)</f>
        <v>-4.0109993247097755E-2</v>
      </c>
      <c r="G60" s="20">
        <f>Model!$W$34*((drdp!D60+drdp!M60)*XYM2!$B60+(drdp!G60+drdp!P60)*XYM2!$C60+(drdp!J60+drdp!S60)*XYM2!$D60)</f>
        <v>0</v>
      </c>
      <c r="H60" s="18">
        <f>Model!$W$34*((drdp!B60)*XYM2!$B60+(drdp!E60)*XYM2!$C60+(drdp!H60)*XYM2!$D60)</f>
        <v>0</v>
      </c>
      <c r="I60" s="18">
        <f>Model!$W$34*((drdp!C60)*XYM2!$B60+(drdp!F60)*XYM2!$C60+(drdp!I60)*XYM2!$D60)</f>
        <v>-2.0054996623548878E-2</v>
      </c>
      <c r="J60" s="18">
        <f>Model!$W$34*((drdp!D60)*XYM2!$B60+(drdp!G60)*XYM2!$C60+(drdp!J60)*XYM2!$D60)</f>
        <v>0</v>
      </c>
      <c r="K60" s="21">
        <f>SUM(E$3:E59)+H60</f>
        <v>0</v>
      </c>
      <c r="L60" s="21">
        <f>SUM(F$3:F59)+I60</f>
        <v>-1.1638867679434401</v>
      </c>
      <c r="M60" s="21">
        <f>SUM(G$3:G59)+J60</f>
        <v>0</v>
      </c>
      <c r="N60" s="21"/>
      <c r="O60" s="21"/>
      <c r="P60" s="21"/>
      <c r="Q60" s="19">
        <f t="shared" si="1"/>
        <v>0</v>
      </c>
      <c r="R60" s="19">
        <f t="shared" si="1"/>
        <v>1.3546324085938273</v>
      </c>
      <c r="S60" s="19">
        <f t="shared" si="1"/>
        <v>0</v>
      </c>
      <c r="T60" s="19">
        <f t="shared" si="2"/>
        <v>0</v>
      </c>
      <c r="U60" s="19">
        <f t="shared" si="3"/>
        <v>0</v>
      </c>
      <c r="V60" s="19">
        <f t="shared" si="4"/>
        <v>0</v>
      </c>
    </row>
    <row r="61" spans="1:22" x14ac:dyDescent="0.25">
      <c r="A61" s="26">
        <f>Wellpath!E61</f>
        <v>1680</v>
      </c>
      <c r="B61" s="22">
        <v>0</v>
      </c>
      <c r="C61" s="22">
        <v>0</v>
      </c>
      <c r="D61" s="22">
        <v>-1</v>
      </c>
      <c r="E61" s="20">
        <f>Model!$W$34*((drdp!B61+drdp!K61)*XYM2!$B61+(drdp!E61+drdp!N61)*XYM2!$C61+(drdp!H61+drdp!Q61)*XYM2!$D61)</f>
        <v>0</v>
      </c>
      <c r="F61" s="20">
        <f>Model!$W$34*((drdp!C61+drdp!L61)*XYM2!$B61+(drdp!F61+drdp!O61)*XYM2!$C61+(drdp!I61+drdp!R61)*XYM2!$D61)</f>
        <v>-3.3424994372581465E-2</v>
      </c>
      <c r="G61" s="20">
        <f>Model!$W$34*((drdp!D61+drdp!M61)*XYM2!$B61+(drdp!G61+drdp!P61)*XYM2!$C61+(drdp!J61+drdp!S61)*XYM2!$D61)</f>
        <v>0</v>
      </c>
      <c r="H61" s="18">
        <f>Model!$W$34*((drdp!B61)*XYM2!$B61+(drdp!E61)*XYM2!$C61+(drdp!H61)*XYM2!$D61)</f>
        <v>0</v>
      </c>
      <c r="I61" s="18">
        <f>Model!$W$34*((drdp!C61)*XYM2!$B61+(drdp!F61)*XYM2!$C61+(drdp!I61)*XYM2!$D61)</f>
        <v>-2.0054996623548878E-2</v>
      </c>
      <c r="J61" s="18">
        <f>Model!$W$34*((drdp!D61)*XYM2!$B61+(drdp!G61)*XYM2!$C61+(drdp!J61)*XYM2!$D61)</f>
        <v>0</v>
      </c>
      <c r="K61" s="21">
        <f>SUM(E$3:E60)+H61</f>
        <v>0</v>
      </c>
      <c r="L61" s="21">
        <f>SUM(F$3:F60)+I61</f>
        <v>-1.203996761190538</v>
      </c>
      <c r="M61" s="21">
        <f>SUM(G$3:G60)+J61</f>
        <v>0</v>
      </c>
      <c r="N61" s="21"/>
      <c r="O61" s="21"/>
      <c r="P61" s="21"/>
      <c r="Q61" s="19">
        <f t="shared" si="1"/>
        <v>0</v>
      </c>
      <c r="R61" s="19">
        <f t="shared" si="1"/>
        <v>1.4496082009573055</v>
      </c>
      <c r="S61" s="19">
        <f t="shared" si="1"/>
        <v>0</v>
      </c>
      <c r="T61" s="19">
        <f t="shared" si="2"/>
        <v>0</v>
      </c>
      <c r="U61" s="19">
        <f t="shared" si="3"/>
        <v>0</v>
      </c>
      <c r="V61" s="19">
        <f t="shared" si="4"/>
        <v>0</v>
      </c>
    </row>
    <row r="62" spans="1:22" x14ac:dyDescent="0.25">
      <c r="A62" s="26">
        <f>Wellpath!E62</f>
        <v>1700</v>
      </c>
      <c r="B62" s="22">
        <v>0</v>
      </c>
      <c r="C62" s="22">
        <v>0</v>
      </c>
      <c r="D62" s="22">
        <v>-1</v>
      </c>
      <c r="E62" s="20">
        <f>Model!$W$34*((drdp!B62+drdp!K62)*XYM2!$B62+(drdp!E62+drdp!N62)*XYM2!$C62+(drdp!H62+drdp!Q62)*XYM2!$D62)</f>
        <v>0</v>
      </c>
      <c r="F62" s="20">
        <f>Model!$W$34*((drdp!C62+drdp!L62)*XYM2!$B62+(drdp!F62+drdp!O62)*XYM2!$C62+(drdp!I62+drdp!R62)*XYM2!$D62)</f>
        <v>-2.0054996623548878E-2</v>
      </c>
      <c r="G62" s="20">
        <f>Model!$W$34*((drdp!D62+drdp!M62)*XYM2!$B62+(drdp!G62+drdp!P62)*XYM2!$C62+(drdp!J62+drdp!S62)*XYM2!$D62)</f>
        <v>0</v>
      </c>
      <c r="H62" s="18">
        <f>Model!$W$34*((drdp!B62)*XYM2!$B62+(drdp!E62)*XYM2!$C62+(drdp!H62)*XYM2!$D62)</f>
        <v>0</v>
      </c>
      <c r="I62" s="18">
        <f>Model!$W$34*((drdp!C62)*XYM2!$B62+(drdp!F62)*XYM2!$C62+(drdp!I62)*XYM2!$D62)</f>
        <v>-1.3369997749032586E-2</v>
      </c>
      <c r="J62" s="18">
        <f>Model!$W$34*((drdp!D62)*XYM2!$B62+(drdp!G62)*XYM2!$C62+(drdp!J62)*XYM2!$D62)</f>
        <v>0</v>
      </c>
      <c r="K62" s="21">
        <f>SUM(E$3:E61)+H62</f>
        <v>0</v>
      </c>
      <c r="L62" s="21">
        <f>SUM(F$3:F61)+I62</f>
        <v>-1.2307367566886034</v>
      </c>
      <c r="M62" s="21">
        <f>SUM(G$3:G61)+J62</f>
        <v>0</v>
      </c>
      <c r="N62" s="21"/>
      <c r="O62" s="21"/>
      <c r="P62" s="21"/>
      <c r="Q62" s="19">
        <f t="shared" si="1"/>
        <v>0</v>
      </c>
      <c r="R62" s="19">
        <f t="shared" si="1"/>
        <v>1.5147129642643826</v>
      </c>
      <c r="S62" s="19">
        <f t="shared" si="1"/>
        <v>0</v>
      </c>
      <c r="T62" s="19">
        <f t="shared" si="2"/>
        <v>0</v>
      </c>
      <c r="U62" s="19">
        <f t="shared" si="3"/>
        <v>0</v>
      </c>
      <c r="V62" s="19">
        <f t="shared" si="4"/>
        <v>0</v>
      </c>
    </row>
    <row r="63" spans="1:22" x14ac:dyDescent="0.25">
      <c r="A63" s="26">
        <f>Wellpath!E63</f>
        <v>1710</v>
      </c>
      <c r="B63" s="22">
        <v>0</v>
      </c>
      <c r="C63" s="22">
        <v>0</v>
      </c>
      <c r="D63" s="22">
        <v>-1</v>
      </c>
      <c r="E63" s="20">
        <f>Model!$W$34*((drdp!B63+drdp!K63)*XYM2!$B63+(drdp!E63+drdp!N63)*XYM2!$C63+(drdp!H63+drdp!Q63)*XYM2!$D63)</f>
        <v>0</v>
      </c>
      <c r="F63" s="20">
        <f>Model!$W$34*((drdp!C63+drdp!L63)*XYM2!$B63+(drdp!F63+drdp!O63)*XYM2!$C63+(drdp!I63+drdp!R63)*XYM2!$D63)</f>
        <v>-2.6475795481978554E-2</v>
      </c>
      <c r="G63" s="20">
        <f>Model!$W$34*((drdp!D63+drdp!M63)*XYM2!$B63+(drdp!G63+drdp!P63)*XYM2!$C63+(drdp!J63+drdp!S63)*XYM2!$D63)</f>
        <v>0</v>
      </c>
      <c r="H63" s="18">
        <f>Model!$W$34*((drdp!B63)*XYM2!$B63+(drdp!E63)*XYM2!$C63+(drdp!H63)*XYM2!$D63)</f>
        <v>0</v>
      </c>
      <c r="I63" s="18">
        <f>Model!$W$34*((drdp!C63)*XYM2!$B63+(drdp!F63)*XYM2!$C63+(drdp!I63)*XYM2!$D63)</f>
        <v>-6.6189488704946385E-3</v>
      </c>
      <c r="J63" s="18">
        <f>Model!$W$34*((drdp!D63)*XYM2!$B63+(drdp!G63)*XYM2!$C63+(drdp!J63)*XYM2!$D63)</f>
        <v>0</v>
      </c>
      <c r="K63" s="21">
        <f>SUM(E$3:E62)+H63</f>
        <v>0</v>
      </c>
      <c r="L63" s="21">
        <f>SUM(F$3:F62)+I63</f>
        <v>-1.2440407044336141</v>
      </c>
      <c r="M63" s="21">
        <f>SUM(G$3:G62)+J63</f>
        <v>0</v>
      </c>
      <c r="N63" s="21"/>
      <c r="O63" s="21"/>
      <c r="P63" s="21"/>
      <c r="Q63" s="19">
        <f t="shared" si="1"/>
        <v>0</v>
      </c>
      <c r="R63" s="19">
        <f t="shared" si="1"/>
        <v>1.5476372742876829</v>
      </c>
      <c r="S63" s="19">
        <f t="shared" si="1"/>
        <v>0</v>
      </c>
      <c r="T63" s="19">
        <f t="shared" si="2"/>
        <v>0</v>
      </c>
      <c r="U63" s="19">
        <f t="shared" si="3"/>
        <v>0</v>
      </c>
      <c r="V63" s="19">
        <f t="shared" si="4"/>
        <v>0</v>
      </c>
    </row>
    <row r="64" spans="1:22" x14ac:dyDescent="0.25">
      <c r="A64" s="26">
        <f>Wellpath!E64</f>
        <v>1740</v>
      </c>
      <c r="B64" s="22">
        <v>0</v>
      </c>
      <c r="C64" s="22">
        <v>0</v>
      </c>
      <c r="D64" s="22">
        <v>-1</v>
      </c>
      <c r="E64" s="20">
        <f>Model!$W$34*((drdp!B64+drdp!K64)*XYM2!$B64+(drdp!E64+drdp!N64)*XYM2!$C64+(drdp!H64+drdp!Q64)*XYM2!$D64)</f>
        <v>0</v>
      </c>
      <c r="F64" s="20">
        <f>Model!$W$34*((drdp!C64+drdp!L64)*XYM2!$B64+(drdp!F64+drdp!O64)*XYM2!$C64+(drdp!I64+drdp!R64)*XYM2!$D64)</f>
        <v>-3.8498625075769441E-2</v>
      </c>
      <c r="G64" s="20">
        <f>Model!$W$34*((drdp!D64+drdp!M64)*XYM2!$B64+(drdp!G64+drdp!P64)*XYM2!$C64+(drdp!J64+drdp!S64)*XYM2!$D64)</f>
        <v>0</v>
      </c>
      <c r="H64" s="18">
        <f>Model!$W$34*((drdp!B64)*XYM2!$B64+(drdp!E64)*XYM2!$C64+(drdp!H64)*XYM2!$D64)</f>
        <v>0</v>
      </c>
      <c r="I64" s="18">
        <f>Model!$W$34*((drdp!C64)*XYM2!$B64+(drdp!F64)*XYM2!$C64+(drdp!I64)*XYM2!$D64)</f>
        <v>-1.924931253788472E-2</v>
      </c>
      <c r="J64" s="18">
        <f>Model!$W$34*((drdp!D64)*XYM2!$B64+(drdp!G64)*XYM2!$C64+(drdp!J64)*XYM2!$D64)</f>
        <v>0</v>
      </c>
      <c r="K64" s="21">
        <f>SUM(E$3:E63)+H64</f>
        <v>0</v>
      </c>
      <c r="L64" s="21">
        <f>SUM(F$3:F63)+I64</f>
        <v>-1.2831468635829828</v>
      </c>
      <c r="M64" s="21">
        <f>SUM(G$3:G63)+J64</f>
        <v>0</v>
      </c>
      <c r="N64" s="21"/>
      <c r="O64" s="21"/>
      <c r="P64" s="21"/>
      <c r="Q64" s="19">
        <f t="shared" si="1"/>
        <v>0</v>
      </c>
      <c r="R64" s="19">
        <f t="shared" si="1"/>
        <v>1.6464658735228459</v>
      </c>
      <c r="S64" s="19">
        <f t="shared" si="1"/>
        <v>0</v>
      </c>
      <c r="T64" s="19">
        <f t="shared" si="2"/>
        <v>0</v>
      </c>
      <c r="U64" s="19">
        <f t="shared" si="3"/>
        <v>0</v>
      </c>
      <c r="V64" s="19">
        <f t="shared" si="4"/>
        <v>0</v>
      </c>
    </row>
    <row r="65" spans="1:22" x14ac:dyDescent="0.25">
      <c r="A65" s="26">
        <f>Wellpath!E65</f>
        <v>1770</v>
      </c>
      <c r="B65" s="22">
        <v>0</v>
      </c>
      <c r="C65" s="22">
        <v>0</v>
      </c>
      <c r="D65" s="22">
        <v>-1</v>
      </c>
      <c r="E65" s="20">
        <f>Model!$W$34*((drdp!B65+drdp!K65)*XYM2!$B65+(drdp!E65+drdp!N65)*XYM2!$C65+(drdp!H65+drdp!Q65)*XYM2!$D65)</f>
        <v>0</v>
      </c>
      <c r="F65" s="20">
        <f>Model!$W$34*((drdp!C65+drdp!L65)*XYM2!$B65+(drdp!F65+drdp!O65)*XYM2!$C65+(drdp!I65+drdp!R65)*XYM2!$D65)</f>
        <v>-3.7236652284174811E-2</v>
      </c>
      <c r="G65" s="20">
        <f>Model!$W$34*((drdp!D65+drdp!M65)*XYM2!$B65+(drdp!G65+drdp!P65)*XYM2!$C65+(drdp!J65+drdp!S65)*XYM2!$D65)</f>
        <v>0</v>
      </c>
      <c r="H65" s="18">
        <f>Model!$W$34*((drdp!B65)*XYM2!$B65+(drdp!E65)*XYM2!$C65+(drdp!H65)*XYM2!$D65)</f>
        <v>0</v>
      </c>
      <c r="I65" s="18">
        <f>Model!$W$34*((drdp!C65)*XYM2!$B65+(drdp!F65)*XYM2!$C65+(drdp!I65)*XYM2!$D65)</f>
        <v>-1.8618326142087405E-2</v>
      </c>
      <c r="J65" s="18">
        <f>Model!$W$34*((drdp!D65)*XYM2!$B65+(drdp!G65)*XYM2!$C65+(drdp!J65)*XYM2!$D65)</f>
        <v>0</v>
      </c>
      <c r="K65" s="21">
        <f>SUM(E$3:E64)+H65</f>
        <v>0</v>
      </c>
      <c r="L65" s="21">
        <f>SUM(F$3:F64)+I65</f>
        <v>-1.3210145022629549</v>
      </c>
      <c r="M65" s="21">
        <f>SUM(G$3:G64)+J65</f>
        <v>0</v>
      </c>
      <c r="N65" s="21"/>
      <c r="O65" s="21"/>
      <c r="P65" s="21"/>
      <c r="Q65" s="19">
        <f t="shared" si="1"/>
        <v>0</v>
      </c>
      <c r="R65" s="19">
        <f t="shared" si="1"/>
        <v>1.7450793151890425</v>
      </c>
      <c r="S65" s="19">
        <f t="shared" si="1"/>
        <v>0</v>
      </c>
      <c r="T65" s="19">
        <f t="shared" si="2"/>
        <v>0</v>
      </c>
      <c r="U65" s="19">
        <f t="shared" si="3"/>
        <v>0</v>
      </c>
      <c r="V65" s="19">
        <f t="shared" si="4"/>
        <v>0</v>
      </c>
    </row>
    <row r="66" spans="1:22" x14ac:dyDescent="0.25">
      <c r="A66" s="26">
        <f>Wellpath!E66</f>
        <v>1800</v>
      </c>
      <c r="B66" s="22">
        <v>0</v>
      </c>
      <c r="C66" s="22">
        <v>0</v>
      </c>
      <c r="D66" s="22">
        <v>-1</v>
      </c>
      <c r="E66" s="20">
        <f>Model!$W$34*((drdp!B66+drdp!K66)*XYM2!$B66+(drdp!E66+drdp!N66)*XYM2!$C66+(drdp!H66+drdp!Q66)*XYM2!$D66)</f>
        <v>0</v>
      </c>
      <c r="F66" s="20">
        <f>Model!$W$34*((drdp!C66+drdp!L66)*XYM2!$B66+(drdp!F66+drdp!O66)*XYM2!$C66+(drdp!I66+drdp!R66)*XYM2!$D66)</f>
        <v>-3.5929312367638487E-2</v>
      </c>
      <c r="G66" s="20">
        <f>Model!$W$34*((drdp!D66+drdp!M66)*XYM2!$B66+(drdp!G66+drdp!P66)*XYM2!$C66+(drdp!J66+drdp!S66)*XYM2!$D66)</f>
        <v>0</v>
      </c>
      <c r="H66" s="18">
        <f>Model!$W$34*((drdp!B66)*XYM2!$B66+(drdp!E66)*XYM2!$C66+(drdp!H66)*XYM2!$D66)</f>
        <v>0</v>
      </c>
      <c r="I66" s="18">
        <f>Model!$W$34*((drdp!C66)*XYM2!$B66+(drdp!F66)*XYM2!$C66+(drdp!I66)*XYM2!$D66)</f>
        <v>-1.7964656183819244E-2</v>
      </c>
      <c r="J66" s="18">
        <f>Model!$W$34*((drdp!D66)*XYM2!$B66+(drdp!G66)*XYM2!$C66+(drdp!J66)*XYM2!$D66)</f>
        <v>0</v>
      </c>
      <c r="K66" s="21">
        <f>SUM(E$3:E65)+H66</f>
        <v>0</v>
      </c>
      <c r="L66" s="21">
        <f>SUM(F$3:F65)+I66</f>
        <v>-1.3575974845888614</v>
      </c>
      <c r="M66" s="21">
        <f>SUM(G$3:G65)+J66</f>
        <v>0</v>
      </c>
      <c r="N66" s="21"/>
      <c r="O66" s="21"/>
      <c r="P66" s="21"/>
      <c r="Q66" s="19">
        <f t="shared" si="1"/>
        <v>0</v>
      </c>
      <c r="R66" s="19">
        <f t="shared" si="1"/>
        <v>1.8430709301620039</v>
      </c>
      <c r="S66" s="19">
        <f t="shared" si="1"/>
        <v>0</v>
      </c>
      <c r="T66" s="19">
        <f t="shared" si="2"/>
        <v>0</v>
      </c>
      <c r="U66" s="19">
        <f t="shared" si="3"/>
        <v>0</v>
      </c>
      <c r="V66" s="19">
        <f t="shared" si="4"/>
        <v>0</v>
      </c>
    </row>
    <row r="67" spans="1:22" x14ac:dyDescent="0.25">
      <c r="A67" s="26">
        <f>Wellpath!E67</f>
        <v>1830</v>
      </c>
      <c r="B67" s="22">
        <v>0</v>
      </c>
      <c r="C67" s="22">
        <v>0</v>
      </c>
      <c r="D67" s="22">
        <v>-1</v>
      </c>
      <c r="E67" s="20">
        <f>Model!$W$34*((drdp!B67+drdp!K67)*XYM2!$B67+(drdp!E67+drdp!N67)*XYM2!$C67+(drdp!H67+drdp!Q67)*XYM2!$D67)</f>
        <v>0</v>
      </c>
      <c r="F67" s="20">
        <f>Model!$W$34*((drdp!C67+drdp!L67)*XYM2!$B67+(drdp!F67+drdp!O67)*XYM2!$C67+(drdp!I67+drdp!R67)*XYM2!$D67)</f>
        <v>-3.4578198118468489E-2</v>
      </c>
      <c r="G67" s="20">
        <f>Model!$W$34*((drdp!D67+drdp!M67)*XYM2!$B67+(drdp!G67+drdp!P67)*XYM2!$C67+(drdp!J67+drdp!S67)*XYM2!$D67)</f>
        <v>0</v>
      </c>
      <c r="H67" s="18">
        <f>Model!$W$34*((drdp!B67)*XYM2!$B67+(drdp!E67)*XYM2!$C67+(drdp!H67)*XYM2!$D67)</f>
        <v>0</v>
      </c>
      <c r="I67" s="18">
        <f>Model!$W$34*((drdp!C67)*XYM2!$B67+(drdp!F67)*XYM2!$C67+(drdp!I67)*XYM2!$D67)</f>
        <v>-1.7289099059234245E-2</v>
      </c>
      <c r="J67" s="18">
        <f>Model!$W$34*((drdp!D67)*XYM2!$B67+(drdp!G67)*XYM2!$C67+(drdp!J67)*XYM2!$D67)</f>
        <v>0</v>
      </c>
      <c r="K67" s="21">
        <f>SUM(E$3:E66)+H67</f>
        <v>0</v>
      </c>
      <c r="L67" s="21">
        <f>SUM(F$3:F66)+I67</f>
        <v>-1.3928512398319151</v>
      </c>
      <c r="M67" s="21">
        <f>SUM(G$3:G66)+J67</f>
        <v>0</v>
      </c>
      <c r="N67" s="21"/>
      <c r="O67" s="21"/>
      <c r="P67" s="21"/>
      <c r="Q67" s="19">
        <f t="shared" si="1"/>
        <v>0</v>
      </c>
      <c r="R67" s="19">
        <f t="shared" si="1"/>
        <v>1.9400345763013029</v>
      </c>
      <c r="S67" s="19">
        <f t="shared" si="1"/>
        <v>0</v>
      </c>
      <c r="T67" s="19">
        <f t="shared" si="2"/>
        <v>0</v>
      </c>
      <c r="U67" s="19">
        <f t="shared" si="3"/>
        <v>0</v>
      </c>
      <c r="V67" s="19">
        <f t="shared" si="4"/>
        <v>0</v>
      </c>
    </row>
    <row r="68" spans="1:22" x14ac:dyDescent="0.25">
      <c r="A68" s="26">
        <f>Wellpath!E68</f>
        <v>1860</v>
      </c>
      <c r="B68" s="22">
        <v>0</v>
      </c>
      <c r="C68" s="22">
        <v>0</v>
      </c>
      <c r="D68" s="22">
        <v>-1</v>
      </c>
      <c r="E68" s="20">
        <f>Model!$W$34*((drdp!B68+drdp!K68)*XYM2!$B68+(drdp!E68+drdp!N68)*XYM2!$C68+(drdp!H68+drdp!Q68)*XYM2!$D68)</f>
        <v>0</v>
      </c>
      <c r="F68" s="20">
        <f>Model!$W$34*((drdp!C68+drdp!L68)*XYM2!$B68+(drdp!F68+drdp!O68)*XYM2!$C68+(drdp!I68+drdp!R68)*XYM2!$D68)</f>
        <v>-3.3184955661254234E-2</v>
      </c>
      <c r="G68" s="20">
        <f>Model!$W$34*((drdp!D68+drdp!M68)*XYM2!$B68+(drdp!G68+drdp!P68)*XYM2!$C68+(drdp!J68+drdp!S68)*XYM2!$D68)</f>
        <v>0</v>
      </c>
      <c r="H68" s="18">
        <f>Model!$W$34*((drdp!B68)*XYM2!$B68+(drdp!E68)*XYM2!$C68+(drdp!H68)*XYM2!$D68)</f>
        <v>0</v>
      </c>
      <c r="I68" s="18">
        <f>Model!$W$34*((drdp!C68)*XYM2!$B68+(drdp!F68)*XYM2!$C68+(drdp!I68)*XYM2!$D68)</f>
        <v>-1.6592477830627117E-2</v>
      </c>
      <c r="J68" s="18">
        <f>Model!$W$34*((drdp!D68)*XYM2!$B68+(drdp!G68)*XYM2!$C68+(drdp!J68)*XYM2!$D68)</f>
        <v>0</v>
      </c>
      <c r="K68" s="21">
        <f>SUM(E$3:E67)+H68</f>
        <v>0</v>
      </c>
      <c r="L68" s="21">
        <f>SUM(F$3:F67)+I68</f>
        <v>-1.4267328167217763</v>
      </c>
      <c r="M68" s="21">
        <f>SUM(G$3:G67)+J68</f>
        <v>0</v>
      </c>
      <c r="N68" s="21"/>
      <c r="O68" s="21"/>
      <c r="P68" s="21"/>
      <c r="Q68" s="19">
        <f t="shared" ref="Q68:S131" si="5">K68^2</f>
        <v>0</v>
      </c>
      <c r="R68" s="19">
        <f t="shared" si="5"/>
        <v>2.0355665303108537</v>
      </c>
      <c r="S68" s="19">
        <f t="shared" si="5"/>
        <v>0</v>
      </c>
      <c r="T68" s="19">
        <f t="shared" ref="T68:T131" si="6">K68*L68</f>
        <v>0</v>
      </c>
      <c r="U68" s="19">
        <f t="shared" ref="U68:U131" si="7">K68*M68</f>
        <v>0</v>
      </c>
      <c r="V68" s="19">
        <f t="shared" ref="V68:V131" si="8">L68*M68</f>
        <v>0</v>
      </c>
    </row>
    <row r="69" spans="1:22" x14ac:dyDescent="0.25">
      <c r="A69" s="26">
        <f>Wellpath!E69</f>
        <v>1890</v>
      </c>
      <c r="B69" s="22">
        <v>0</v>
      </c>
      <c r="C69" s="22">
        <v>0</v>
      </c>
      <c r="D69" s="22">
        <v>-1</v>
      </c>
      <c r="E69" s="20">
        <f>Model!$W$34*((drdp!B69+drdp!K69)*XYM2!$B69+(drdp!E69+drdp!N69)*XYM2!$C69+(drdp!H69+drdp!Q69)*XYM2!$D69)</f>
        <v>0</v>
      </c>
      <c r="F69" s="20">
        <f>Model!$W$34*((drdp!C69+drdp!L69)*XYM2!$B69+(drdp!F69+drdp!O69)*XYM2!$C69+(drdp!I69+drdp!R69)*XYM2!$D69)</f>
        <v>-3.17512824473173E-2</v>
      </c>
      <c r="G69" s="20">
        <f>Model!$W$34*((drdp!D69+drdp!M69)*XYM2!$B69+(drdp!G69+drdp!P69)*XYM2!$C69+(drdp!J69+drdp!S69)*XYM2!$D69)</f>
        <v>0</v>
      </c>
      <c r="H69" s="18">
        <f>Model!$W$34*((drdp!B69)*XYM2!$B69+(drdp!E69)*XYM2!$C69+(drdp!H69)*XYM2!$D69)</f>
        <v>0</v>
      </c>
      <c r="I69" s="18">
        <f>Model!$W$34*((drdp!C69)*XYM2!$B69+(drdp!F69)*XYM2!$C69+(drdp!I69)*XYM2!$D69)</f>
        <v>-1.587564122365865E-2</v>
      </c>
      <c r="J69" s="18">
        <f>Model!$W$34*((drdp!D69)*XYM2!$B69+(drdp!G69)*XYM2!$C69+(drdp!J69)*XYM2!$D69)</f>
        <v>0</v>
      </c>
      <c r="K69" s="21">
        <f>SUM(E$3:E68)+H69</f>
        <v>0</v>
      </c>
      <c r="L69" s="21">
        <f>SUM(F$3:F68)+I69</f>
        <v>-1.4592009357760622</v>
      </c>
      <c r="M69" s="21">
        <f>SUM(G$3:G68)+J69</f>
        <v>0</v>
      </c>
      <c r="N69" s="21"/>
      <c r="O69" s="21"/>
      <c r="P69" s="21"/>
      <c r="Q69" s="19">
        <f t="shared" si="5"/>
        <v>0</v>
      </c>
      <c r="R69" s="19">
        <f t="shared" si="5"/>
        <v>2.1292673709697358</v>
      </c>
      <c r="S69" s="19">
        <f t="shared" si="5"/>
        <v>0</v>
      </c>
      <c r="T69" s="19">
        <f t="shared" si="6"/>
        <v>0</v>
      </c>
      <c r="U69" s="19">
        <f t="shared" si="7"/>
        <v>0</v>
      </c>
      <c r="V69" s="19">
        <f t="shared" si="8"/>
        <v>0</v>
      </c>
    </row>
    <row r="70" spans="1:22" x14ac:dyDescent="0.25">
      <c r="A70" s="26">
        <f>Wellpath!E70</f>
        <v>1920</v>
      </c>
      <c r="B70" s="22">
        <v>0</v>
      </c>
      <c r="C70" s="22">
        <v>0</v>
      </c>
      <c r="D70" s="22">
        <v>-1</v>
      </c>
      <c r="E70" s="20">
        <f>Model!$W$34*((drdp!B70+drdp!K70)*XYM2!$B70+(drdp!E70+drdp!N70)*XYM2!$C70+(drdp!H70+drdp!Q70)*XYM2!$D70)</f>
        <v>0</v>
      </c>
      <c r="F70" s="20">
        <f>Model!$W$34*((drdp!C70+drdp!L70)*XYM2!$B70+(drdp!F70+drdp!O70)*XYM2!$C70+(drdp!I70+drdp!R70)*XYM2!$D70)</f>
        <v>-3.027892518662844E-2</v>
      </c>
      <c r="G70" s="20">
        <f>Model!$W$34*((drdp!D70+drdp!M70)*XYM2!$B70+(drdp!G70+drdp!P70)*XYM2!$C70+(drdp!J70+drdp!S70)*XYM2!$D70)</f>
        <v>0</v>
      </c>
      <c r="H70" s="18">
        <f>Model!$W$34*((drdp!B70)*XYM2!$B70+(drdp!E70)*XYM2!$C70+(drdp!H70)*XYM2!$D70)</f>
        <v>0</v>
      </c>
      <c r="I70" s="18">
        <f>Model!$W$34*((drdp!C70)*XYM2!$B70+(drdp!F70)*XYM2!$C70+(drdp!I70)*XYM2!$D70)</f>
        <v>-1.513946259331422E-2</v>
      </c>
      <c r="J70" s="18">
        <f>Model!$W$34*((drdp!D70)*XYM2!$B70+(drdp!G70)*XYM2!$C70+(drdp!J70)*XYM2!$D70)</f>
        <v>0</v>
      </c>
      <c r="K70" s="21">
        <f>SUM(E$3:E69)+H70</f>
        <v>0</v>
      </c>
      <c r="L70" s="21">
        <f>SUM(F$3:F69)+I70</f>
        <v>-1.4902160395930351</v>
      </c>
      <c r="M70" s="21">
        <f>SUM(G$3:G69)+J70</f>
        <v>0</v>
      </c>
      <c r="N70" s="21"/>
      <c r="O70" s="21"/>
      <c r="P70" s="21"/>
      <c r="Q70" s="19">
        <f t="shared" si="5"/>
        <v>0</v>
      </c>
      <c r="R70" s="19">
        <f t="shared" si="5"/>
        <v>2.2207438446603502</v>
      </c>
      <c r="S70" s="19">
        <f t="shared" si="5"/>
        <v>0</v>
      </c>
      <c r="T70" s="19">
        <f t="shared" si="6"/>
        <v>0</v>
      </c>
      <c r="U70" s="19">
        <f t="shared" si="7"/>
        <v>0</v>
      </c>
      <c r="V70" s="19">
        <f t="shared" si="8"/>
        <v>0</v>
      </c>
    </row>
    <row r="71" spans="1:22" x14ac:dyDescent="0.25">
      <c r="A71" s="26">
        <f>Wellpath!E71</f>
        <v>1950</v>
      </c>
      <c r="B71" s="22">
        <v>0</v>
      </c>
      <c r="C71" s="22">
        <v>0</v>
      </c>
      <c r="D71" s="22">
        <v>-1</v>
      </c>
      <c r="E71" s="20">
        <f>Model!$W$34*((drdp!B71+drdp!K71)*XYM2!$B71+(drdp!E71+drdp!N71)*XYM2!$C71+(drdp!H71+drdp!Q71)*XYM2!$D71)</f>
        <v>0</v>
      </c>
      <c r="F71" s="20">
        <f>Model!$W$34*((drdp!C71+drdp!L71)*XYM2!$B71+(drdp!F71+drdp!O71)*XYM2!$C71+(drdp!I71+drdp!R71)*XYM2!$D71)</f>
        <v>-2.8769677719710545E-2</v>
      </c>
      <c r="G71" s="20">
        <f>Model!$W$34*((drdp!D71+drdp!M71)*XYM2!$B71+(drdp!G71+drdp!P71)*XYM2!$C71+(drdp!J71+drdp!S71)*XYM2!$D71)</f>
        <v>0</v>
      </c>
      <c r="H71" s="18">
        <f>Model!$W$34*((drdp!B71)*XYM2!$B71+(drdp!E71)*XYM2!$C71+(drdp!H71)*XYM2!$D71)</f>
        <v>0</v>
      </c>
      <c r="I71" s="18">
        <f>Model!$W$34*((drdp!C71)*XYM2!$B71+(drdp!F71)*XYM2!$C71+(drdp!I71)*XYM2!$D71)</f>
        <v>-1.4384838859855273E-2</v>
      </c>
      <c r="J71" s="18">
        <f>Model!$W$34*((drdp!D71)*XYM2!$B71+(drdp!G71)*XYM2!$C71+(drdp!J71)*XYM2!$D71)</f>
        <v>0</v>
      </c>
      <c r="K71" s="21">
        <f>SUM(E$3:E70)+H71</f>
        <v>0</v>
      </c>
      <c r="L71" s="21">
        <f>SUM(F$3:F70)+I71</f>
        <v>-1.5197403410462047</v>
      </c>
      <c r="M71" s="21">
        <f>SUM(G$3:G70)+J71</f>
        <v>0</v>
      </c>
      <c r="N71" s="21"/>
      <c r="O71" s="21"/>
      <c r="P71" s="21"/>
      <c r="Q71" s="19">
        <f t="shared" si="5"/>
        <v>0</v>
      </c>
      <c r="R71" s="19">
        <f t="shared" si="5"/>
        <v>2.3096107042032346</v>
      </c>
      <c r="S71" s="19">
        <f t="shared" si="5"/>
        <v>0</v>
      </c>
      <c r="T71" s="19">
        <f t="shared" si="6"/>
        <v>0</v>
      </c>
      <c r="U71" s="19">
        <f t="shared" si="7"/>
        <v>0</v>
      </c>
      <c r="V71" s="19">
        <f t="shared" si="8"/>
        <v>0</v>
      </c>
    </row>
    <row r="72" spans="1:22" x14ac:dyDescent="0.25">
      <c r="A72" s="26">
        <f>Wellpath!E72</f>
        <v>1980</v>
      </c>
      <c r="B72" s="22">
        <v>0</v>
      </c>
      <c r="C72" s="22">
        <v>0</v>
      </c>
      <c r="D72" s="22">
        <v>-1</v>
      </c>
      <c r="E72" s="20">
        <f>Model!$W$34*((drdp!B72+drdp!K72)*XYM2!$B72+(drdp!E72+drdp!N72)*XYM2!$C72+(drdp!H72+drdp!Q72)*XYM2!$D72)</f>
        <v>0</v>
      </c>
      <c r="F72" s="20">
        <f>Model!$W$34*((drdp!C72+drdp!L72)*XYM2!$B72+(drdp!F72+drdp!O72)*XYM2!$C72+(drdp!I72+drdp!R72)*XYM2!$D72)</f>
        <v>-2.7225378832120308E-2</v>
      </c>
      <c r="G72" s="20">
        <f>Model!$W$34*((drdp!D72+drdp!M72)*XYM2!$B72+(drdp!G72+drdp!P72)*XYM2!$C72+(drdp!J72+drdp!S72)*XYM2!$D72)</f>
        <v>0</v>
      </c>
      <c r="H72" s="18">
        <f>Model!$W$34*((drdp!B72)*XYM2!$B72+(drdp!E72)*XYM2!$C72+(drdp!H72)*XYM2!$D72)</f>
        <v>0</v>
      </c>
      <c r="I72" s="18">
        <f>Model!$W$34*((drdp!C72)*XYM2!$B72+(drdp!F72)*XYM2!$C72+(drdp!I72)*XYM2!$D72)</f>
        <v>-1.3612689416060154E-2</v>
      </c>
      <c r="J72" s="18">
        <f>Model!$W$34*((drdp!D72)*XYM2!$B72+(drdp!G72)*XYM2!$C72+(drdp!J72)*XYM2!$D72)</f>
        <v>0</v>
      </c>
      <c r="K72" s="21">
        <f>SUM(E$3:E71)+H72</f>
        <v>0</v>
      </c>
      <c r="L72" s="21">
        <f>SUM(F$3:F71)+I72</f>
        <v>-1.5477378693221202</v>
      </c>
      <c r="M72" s="21">
        <f>SUM(G$3:G71)+J72</f>
        <v>0</v>
      </c>
      <c r="N72" s="21"/>
      <c r="O72" s="21"/>
      <c r="P72" s="21"/>
      <c r="Q72" s="19">
        <f t="shared" si="5"/>
        <v>0</v>
      </c>
      <c r="R72" s="19">
        <f t="shared" si="5"/>
        <v>2.3954925121337762</v>
      </c>
      <c r="S72" s="19">
        <f t="shared" si="5"/>
        <v>0</v>
      </c>
      <c r="T72" s="19">
        <f t="shared" si="6"/>
        <v>0</v>
      </c>
      <c r="U72" s="19">
        <f t="shared" si="7"/>
        <v>0</v>
      </c>
      <c r="V72" s="19">
        <f t="shared" si="8"/>
        <v>0</v>
      </c>
    </row>
    <row r="73" spans="1:22" x14ac:dyDescent="0.25">
      <c r="A73" s="26">
        <f>Wellpath!E73</f>
        <v>2010</v>
      </c>
      <c r="B73" s="22">
        <v>0</v>
      </c>
      <c r="C73" s="22">
        <v>0</v>
      </c>
      <c r="D73" s="22">
        <v>-1</v>
      </c>
      <c r="E73" s="20">
        <f>Model!$W$34*((drdp!B73+drdp!K73)*XYM2!$B73+(drdp!E73+drdp!N73)*XYM2!$C73+(drdp!H73+drdp!Q73)*XYM2!$D73)</f>
        <v>0</v>
      </c>
      <c r="F73" s="20">
        <f>Model!$W$34*((drdp!C73+drdp!L73)*XYM2!$B73+(drdp!F73+drdp!O73)*XYM2!$C73+(drdp!I73+drdp!R73)*XYM2!$D73)</f>
        <v>-2.564791001417125E-2</v>
      </c>
      <c r="G73" s="20">
        <f>Model!$W$34*((drdp!D73+drdp!M73)*XYM2!$B73+(drdp!G73+drdp!P73)*XYM2!$C73+(drdp!J73+drdp!S73)*XYM2!$D73)</f>
        <v>0</v>
      </c>
      <c r="H73" s="18">
        <f>Model!$W$34*((drdp!B73)*XYM2!$B73+(drdp!E73)*XYM2!$C73+(drdp!H73)*XYM2!$D73)</f>
        <v>0</v>
      </c>
      <c r="I73" s="18">
        <f>Model!$W$34*((drdp!C73)*XYM2!$B73+(drdp!F73)*XYM2!$C73+(drdp!I73)*XYM2!$D73)</f>
        <v>-1.2823955007085625E-2</v>
      </c>
      <c r="J73" s="18">
        <f>Model!$W$34*((drdp!D73)*XYM2!$B73+(drdp!G73)*XYM2!$C73+(drdp!J73)*XYM2!$D73)</f>
        <v>0</v>
      </c>
      <c r="K73" s="21">
        <f>SUM(E$3:E72)+H73</f>
        <v>0</v>
      </c>
      <c r="L73" s="21">
        <f>SUM(F$3:F72)+I73</f>
        <v>-1.5741745137452661</v>
      </c>
      <c r="M73" s="21">
        <f>SUM(G$3:G72)+J73</f>
        <v>0</v>
      </c>
      <c r="N73" s="21"/>
      <c r="O73" s="21"/>
      <c r="P73" s="21"/>
      <c r="Q73" s="19">
        <f t="shared" si="5"/>
        <v>0</v>
      </c>
      <c r="R73" s="19">
        <f t="shared" si="5"/>
        <v>2.4780253997251447</v>
      </c>
      <c r="S73" s="19">
        <f t="shared" si="5"/>
        <v>0</v>
      </c>
      <c r="T73" s="19">
        <f t="shared" si="6"/>
        <v>0</v>
      </c>
      <c r="U73" s="19">
        <f t="shared" si="7"/>
        <v>0</v>
      </c>
      <c r="V73" s="19">
        <f t="shared" si="8"/>
        <v>0</v>
      </c>
    </row>
    <row r="74" spans="1:22" x14ac:dyDescent="0.25">
      <c r="A74" s="26">
        <f>Wellpath!E74</f>
        <v>2040</v>
      </c>
      <c r="B74" s="22">
        <v>0</v>
      </c>
      <c r="C74" s="22">
        <v>0</v>
      </c>
      <c r="D74" s="22">
        <v>-1</v>
      </c>
      <c r="E74" s="20">
        <f>Model!$W$34*((drdp!B74+drdp!K74)*XYM2!$B74+(drdp!E74+drdp!N74)*XYM2!$C74+(drdp!H74+drdp!Q74)*XYM2!$D74)</f>
        <v>0</v>
      </c>
      <c r="F74" s="20">
        <f>Model!$W$34*((drdp!C74+drdp!L74)*XYM2!$B74+(drdp!F74+drdp!O74)*XYM2!$C74+(drdp!I74+drdp!R74)*XYM2!$D74)</f>
        <v>-2.4039193168627595E-2</v>
      </c>
      <c r="G74" s="20">
        <f>Model!$W$34*((drdp!D74+drdp!M74)*XYM2!$B74+(drdp!G74+drdp!P74)*XYM2!$C74+(drdp!J74+drdp!S74)*XYM2!$D74)</f>
        <v>0</v>
      </c>
      <c r="H74" s="18">
        <f>Model!$W$34*((drdp!B74)*XYM2!$B74+(drdp!E74)*XYM2!$C74+(drdp!H74)*XYM2!$D74)</f>
        <v>0</v>
      </c>
      <c r="I74" s="18">
        <f>Model!$W$34*((drdp!C74)*XYM2!$B74+(drdp!F74)*XYM2!$C74+(drdp!I74)*XYM2!$D74)</f>
        <v>-1.2019596584313797E-2</v>
      </c>
      <c r="J74" s="18">
        <f>Model!$W$34*((drdp!D74)*XYM2!$B74+(drdp!G74)*XYM2!$C74+(drdp!J74)*XYM2!$D74)</f>
        <v>0</v>
      </c>
      <c r="K74" s="21">
        <f>SUM(E$3:E73)+H74</f>
        <v>0</v>
      </c>
      <c r="L74" s="21">
        <f>SUM(F$3:F73)+I74</f>
        <v>-1.5990180653366655</v>
      </c>
      <c r="M74" s="21">
        <f>SUM(G$3:G73)+J74</f>
        <v>0</v>
      </c>
      <c r="N74" s="21"/>
      <c r="O74" s="21"/>
      <c r="P74" s="21"/>
      <c r="Q74" s="19">
        <f t="shared" si="5"/>
        <v>0</v>
      </c>
      <c r="R74" s="19">
        <f t="shared" si="5"/>
        <v>2.5568587732730124</v>
      </c>
      <c r="S74" s="19">
        <f t="shared" si="5"/>
        <v>0</v>
      </c>
      <c r="T74" s="19">
        <f t="shared" si="6"/>
        <v>0</v>
      </c>
      <c r="U74" s="19">
        <f t="shared" si="7"/>
        <v>0</v>
      </c>
      <c r="V74" s="19">
        <f t="shared" si="8"/>
        <v>0</v>
      </c>
    </row>
    <row r="75" spans="1:22" x14ac:dyDescent="0.25">
      <c r="A75" s="26">
        <f>Wellpath!E75</f>
        <v>2070</v>
      </c>
      <c r="B75" s="22">
        <v>0</v>
      </c>
      <c r="C75" s="22">
        <v>0</v>
      </c>
      <c r="D75" s="22">
        <v>-1</v>
      </c>
      <c r="E75" s="20">
        <f>Model!$W$34*((drdp!B75+drdp!K75)*XYM2!$B75+(drdp!E75+drdp!N75)*XYM2!$C75+(drdp!H75+drdp!Q75)*XYM2!$D75)</f>
        <v>0</v>
      </c>
      <c r="F75" s="20">
        <f>Model!$W$34*((drdp!C75+drdp!L75)*XYM2!$B75+(drdp!F75+drdp!O75)*XYM2!$C75+(drdp!I75+drdp!R75)*XYM2!$D75)</f>
        <v>-2.240118826916181E-2</v>
      </c>
      <c r="G75" s="20">
        <f>Model!$W$34*((drdp!D75+drdp!M75)*XYM2!$B75+(drdp!G75+drdp!P75)*XYM2!$C75+(drdp!J75+drdp!S75)*XYM2!$D75)</f>
        <v>0</v>
      </c>
      <c r="H75" s="18">
        <f>Model!$W$34*((drdp!B75)*XYM2!$B75+(drdp!E75)*XYM2!$C75+(drdp!H75)*XYM2!$D75)</f>
        <v>0</v>
      </c>
      <c r="I75" s="18">
        <f>Model!$W$34*((drdp!C75)*XYM2!$B75+(drdp!F75)*XYM2!$C75+(drdp!I75)*XYM2!$D75)</f>
        <v>-1.1200594134580905E-2</v>
      </c>
      <c r="J75" s="18">
        <f>Model!$W$34*((drdp!D75)*XYM2!$B75+(drdp!G75)*XYM2!$C75+(drdp!J75)*XYM2!$D75)</f>
        <v>0</v>
      </c>
      <c r="K75" s="21">
        <f>SUM(E$3:E74)+H75</f>
        <v>0</v>
      </c>
      <c r="L75" s="21">
        <f>SUM(F$3:F74)+I75</f>
        <v>-1.6222382560555604</v>
      </c>
      <c r="M75" s="21">
        <f>SUM(G$3:G74)+J75</f>
        <v>0</v>
      </c>
      <c r="N75" s="21"/>
      <c r="O75" s="21"/>
      <c r="P75" s="21"/>
      <c r="Q75" s="19">
        <f t="shared" si="5"/>
        <v>0</v>
      </c>
      <c r="R75" s="19">
        <f t="shared" si="5"/>
        <v>2.631656959410186</v>
      </c>
      <c r="S75" s="19">
        <f t="shared" si="5"/>
        <v>0</v>
      </c>
      <c r="T75" s="19">
        <f t="shared" si="6"/>
        <v>0</v>
      </c>
      <c r="U75" s="19">
        <f t="shared" si="7"/>
        <v>0</v>
      </c>
      <c r="V75" s="19">
        <f t="shared" si="8"/>
        <v>0</v>
      </c>
    </row>
    <row r="76" spans="1:22" x14ac:dyDescent="0.25">
      <c r="A76" s="26">
        <f>Wellpath!E76</f>
        <v>2100</v>
      </c>
      <c r="B76" s="22">
        <v>0</v>
      </c>
      <c r="C76" s="22">
        <v>0</v>
      </c>
      <c r="D76" s="22">
        <v>-1</v>
      </c>
      <c r="E76" s="20">
        <f>Model!$W$34*((drdp!B76+drdp!K76)*XYM2!$B76+(drdp!E76+drdp!N76)*XYM2!$C76+(drdp!H76+drdp!Q76)*XYM2!$D76)</f>
        <v>0</v>
      </c>
      <c r="F76" s="20">
        <f>Model!$W$34*((drdp!C76+drdp!L76)*XYM2!$B76+(drdp!F76+drdp!O76)*XYM2!$C76+(drdp!I76+drdp!R76)*XYM2!$D76)</f>
        <v>-2.0735890972428575E-2</v>
      </c>
      <c r="G76" s="20">
        <f>Model!$W$34*((drdp!D76+drdp!M76)*XYM2!$B76+(drdp!G76+drdp!P76)*XYM2!$C76+(drdp!J76+drdp!S76)*XYM2!$D76)</f>
        <v>0</v>
      </c>
      <c r="H76" s="18">
        <f>Model!$W$34*((drdp!B76)*XYM2!$B76+(drdp!E76)*XYM2!$C76+(drdp!H76)*XYM2!$D76)</f>
        <v>0</v>
      </c>
      <c r="I76" s="18">
        <f>Model!$W$34*((drdp!C76)*XYM2!$B76+(drdp!F76)*XYM2!$C76+(drdp!I76)*XYM2!$D76)</f>
        <v>-1.0367945486214288E-2</v>
      </c>
      <c r="J76" s="18">
        <f>Model!$W$34*((drdp!D76)*XYM2!$B76+(drdp!G76)*XYM2!$C76+(drdp!J76)*XYM2!$D76)</f>
        <v>0</v>
      </c>
      <c r="K76" s="21">
        <f>SUM(E$3:E75)+H76</f>
        <v>0</v>
      </c>
      <c r="L76" s="21">
        <f>SUM(F$3:F75)+I76</f>
        <v>-1.6438067956763553</v>
      </c>
      <c r="M76" s="21">
        <f>SUM(G$3:G75)+J76</f>
        <v>0</v>
      </c>
      <c r="N76" s="21"/>
      <c r="O76" s="21"/>
      <c r="P76" s="21"/>
      <c r="Q76" s="19">
        <f t="shared" si="5"/>
        <v>0</v>
      </c>
      <c r="R76" s="19">
        <f t="shared" si="5"/>
        <v>2.702100781511767</v>
      </c>
      <c r="S76" s="19">
        <f t="shared" si="5"/>
        <v>0</v>
      </c>
      <c r="T76" s="19">
        <f t="shared" si="6"/>
        <v>0</v>
      </c>
      <c r="U76" s="19">
        <f t="shared" si="7"/>
        <v>0</v>
      </c>
      <c r="V76" s="19">
        <f t="shared" si="8"/>
        <v>0</v>
      </c>
    </row>
    <row r="77" spans="1:22" x14ac:dyDescent="0.25">
      <c r="A77" s="26">
        <f>Wellpath!E77</f>
        <v>2130</v>
      </c>
      <c r="B77" s="22">
        <v>0</v>
      </c>
      <c r="C77" s="22">
        <v>0</v>
      </c>
      <c r="D77" s="22">
        <v>-1</v>
      </c>
      <c r="E77" s="20">
        <f>Model!$W$34*((drdp!B77+drdp!K77)*XYM2!$B77+(drdp!E77+drdp!N77)*XYM2!$C77+(drdp!H77+drdp!Q77)*XYM2!$D77)</f>
        <v>0</v>
      </c>
      <c r="F77" s="20">
        <f>Model!$W$34*((drdp!C77+drdp!L77)*XYM2!$B77+(drdp!F77+drdp!O77)*XYM2!$C77+(drdp!I77+drdp!R77)*XYM2!$D77)</f>
        <v>-1.9045330186664582E-2</v>
      </c>
      <c r="G77" s="20">
        <f>Model!$W$34*((drdp!D77+drdp!M77)*XYM2!$B77+(drdp!G77+drdp!P77)*XYM2!$C77+(drdp!J77+drdp!S77)*XYM2!$D77)</f>
        <v>0</v>
      </c>
      <c r="H77" s="18">
        <f>Model!$W$34*((drdp!B77)*XYM2!$B77+(drdp!E77)*XYM2!$C77+(drdp!H77)*XYM2!$D77)</f>
        <v>0</v>
      </c>
      <c r="I77" s="18">
        <f>Model!$W$34*((drdp!C77)*XYM2!$B77+(drdp!F77)*XYM2!$C77+(drdp!I77)*XYM2!$D77)</f>
        <v>-9.5226650933322912E-3</v>
      </c>
      <c r="J77" s="18">
        <f>Model!$W$34*((drdp!D77)*XYM2!$B77+(drdp!G77)*XYM2!$C77+(drdp!J77)*XYM2!$D77)</f>
        <v>0</v>
      </c>
      <c r="K77" s="21">
        <f>SUM(E$3:E76)+H77</f>
        <v>0</v>
      </c>
      <c r="L77" s="21">
        <f>SUM(F$3:F76)+I77</f>
        <v>-1.663697406255902</v>
      </c>
      <c r="M77" s="21">
        <f>SUM(G$3:G76)+J77</f>
        <v>0</v>
      </c>
      <c r="N77" s="21"/>
      <c r="O77" s="21"/>
      <c r="P77" s="21"/>
      <c r="Q77" s="19">
        <f t="shared" si="5"/>
        <v>0</v>
      </c>
      <c r="R77" s="19">
        <f t="shared" si="5"/>
        <v>2.767889059582616</v>
      </c>
      <c r="S77" s="19">
        <f t="shared" si="5"/>
        <v>0</v>
      </c>
      <c r="T77" s="19">
        <f t="shared" si="6"/>
        <v>0</v>
      </c>
      <c r="U77" s="19">
        <f t="shared" si="7"/>
        <v>0</v>
      </c>
      <c r="V77" s="19">
        <f t="shared" si="8"/>
        <v>0</v>
      </c>
    </row>
    <row r="78" spans="1:22" x14ac:dyDescent="0.25">
      <c r="A78" s="26">
        <f>Wellpath!E78</f>
        <v>2160</v>
      </c>
      <c r="B78" s="22">
        <v>0</v>
      </c>
      <c r="C78" s="22">
        <v>0</v>
      </c>
      <c r="D78" s="22">
        <v>-1</v>
      </c>
      <c r="E78" s="20">
        <f>Model!$W$34*((drdp!B78+drdp!K78)*XYM2!$B78+(drdp!E78+drdp!N78)*XYM2!$C78+(drdp!H78+drdp!Q78)*XYM2!$D78)</f>
        <v>0</v>
      </c>
      <c r="F78" s="20">
        <f>Model!$W$34*((drdp!C78+drdp!L78)*XYM2!$B78+(drdp!F78+drdp!O78)*XYM2!$C78+(drdp!I78+drdp!R78)*XYM2!$D78)</f>
        <v>-1.7331565599776357E-2</v>
      </c>
      <c r="G78" s="20">
        <f>Model!$W$34*((drdp!D78+drdp!M78)*XYM2!$B78+(drdp!G78+drdp!P78)*XYM2!$C78+(drdp!J78+drdp!S78)*XYM2!$D78)</f>
        <v>0</v>
      </c>
      <c r="H78" s="18">
        <f>Model!$W$34*((drdp!B78)*XYM2!$B78+(drdp!E78)*XYM2!$C78+(drdp!H78)*XYM2!$D78)</f>
        <v>0</v>
      </c>
      <c r="I78" s="18">
        <f>Model!$W$34*((drdp!C78)*XYM2!$B78+(drdp!F78)*XYM2!$C78+(drdp!I78)*XYM2!$D78)</f>
        <v>-8.6657827998881786E-3</v>
      </c>
      <c r="J78" s="18">
        <f>Model!$W$34*((drdp!D78)*XYM2!$B78+(drdp!G78)*XYM2!$C78+(drdp!J78)*XYM2!$D78)</f>
        <v>0</v>
      </c>
      <c r="K78" s="21">
        <f>SUM(E$3:E77)+H78</f>
        <v>0</v>
      </c>
      <c r="L78" s="21">
        <f>SUM(F$3:F77)+I78</f>
        <v>-1.6818858541491226</v>
      </c>
      <c r="M78" s="21">
        <f>SUM(G$3:G77)+J78</f>
        <v>0</v>
      </c>
      <c r="N78" s="21"/>
      <c r="O78" s="21"/>
      <c r="P78" s="21"/>
      <c r="Q78" s="19">
        <f t="shared" si="5"/>
        <v>0</v>
      </c>
      <c r="R78" s="19">
        <f t="shared" si="5"/>
        <v>2.8287400263869236</v>
      </c>
      <c r="S78" s="19">
        <f t="shared" si="5"/>
        <v>0</v>
      </c>
      <c r="T78" s="19">
        <f t="shared" si="6"/>
        <v>0</v>
      </c>
      <c r="U78" s="19">
        <f t="shared" si="7"/>
        <v>0</v>
      </c>
      <c r="V78" s="19">
        <f t="shared" si="8"/>
        <v>0</v>
      </c>
    </row>
    <row r="79" spans="1:22" x14ac:dyDescent="0.25">
      <c r="A79" s="26">
        <f>Wellpath!E79</f>
        <v>2190</v>
      </c>
      <c r="B79" s="22">
        <v>0</v>
      </c>
      <c r="C79" s="22">
        <v>0</v>
      </c>
      <c r="D79" s="22">
        <v>-1</v>
      </c>
      <c r="E79" s="20">
        <f>Model!$W$34*((drdp!B79+drdp!K79)*XYM2!$B79+(drdp!E79+drdp!N79)*XYM2!$C79+(drdp!H79+drdp!Q79)*XYM2!$D79)</f>
        <v>0</v>
      </c>
      <c r="F79" s="20">
        <f>Model!$W$34*((drdp!C79+drdp!L79)*XYM2!$B79+(drdp!F79+drdp!O79)*XYM2!$C79+(drdp!I79+drdp!R79)*XYM2!$D79)</f>
        <v>-1.5596685169927821E-2</v>
      </c>
      <c r="G79" s="20">
        <f>Model!$W$34*((drdp!D79+drdp!M79)*XYM2!$B79+(drdp!G79+drdp!P79)*XYM2!$C79+(drdp!J79+drdp!S79)*XYM2!$D79)</f>
        <v>0</v>
      </c>
      <c r="H79" s="18">
        <f>Model!$W$34*((drdp!B79)*XYM2!$B79+(drdp!E79)*XYM2!$C79+(drdp!H79)*XYM2!$D79)</f>
        <v>0</v>
      </c>
      <c r="I79" s="18">
        <f>Model!$W$34*((drdp!C79)*XYM2!$B79+(drdp!F79)*XYM2!$C79+(drdp!I79)*XYM2!$D79)</f>
        <v>-7.7983425849639104E-3</v>
      </c>
      <c r="J79" s="18">
        <f>Model!$W$34*((drdp!D79)*XYM2!$B79+(drdp!G79)*XYM2!$C79+(drdp!J79)*XYM2!$D79)</f>
        <v>0</v>
      </c>
      <c r="K79" s="21">
        <f>SUM(E$3:E78)+H79</f>
        <v>0</v>
      </c>
      <c r="L79" s="21">
        <f>SUM(F$3:F78)+I79</f>
        <v>-1.6983499795339747</v>
      </c>
      <c r="M79" s="21">
        <f>SUM(G$3:G78)+J79</f>
        <v>0</v>
      </c>
      <c r="N79" s="21"/>
      <c r="O79" s="21"/>
      <c r="P79" s="21"/>
      <c r="Q79" s="19">
        <f t="shared" si="5"/>
        <v>0</v>
      </c>
      <c r="R79" s="19">
        <f t="shared" si="5"/>
        <v>2.8843926529830521</v>
      </c>
      <c r="S79" s="19">
        <f t="shared" si="5"/>
        <v>0</v>
      </c>
      <c r="T79" s="19">
        <f t="shared" si="6"/>
        <v>0</v>
      </c>
      <c r="U79" s="19">
        <f t="shared" si="7"/>
        <v>0</v>
      </c>
      <c r="V79" s="19">
        <f t="shared" si="8"/>
        <v>0</v>
      </c>
    </row>
    <row r="80" spans="1:22" x14ac:dyDescent="0.25">
      <c r="A80" s="26">
        <f>Wellpath!E80</f>
        <v>2220</v>
      </c>
      <c r="B80" s="22">
        <v>0</v>
      </c>
      <c r="C80" s="22">
        <v>0</v>
      </c>
      <c r="D80" s="22">
        <v>-1</v>
      </c>
      <c r="E80" s="20">
        <f>Model!$W$34*((drdp!B80+drdp!K80)*XYM2!$B80+(drdp!E80+drdp!N80)*XYM2!$C80+(drdp!H80+drdp!Q80)*XYM2!$D80)</f>
        <v>0</v>
      </c>
      <c r="F80" s="20">
        <f>Model!$W$34*((drdp!C80+drdp!L80)*XYM2!$B80+(drdp!F80+drdp!O80)*XYM2!$C80+(drdp!I80+drdp!R80)*XYM2!$D80)</f>
        <v>-1.384280258168491E-2</v>
      </c>
      <c r="G80" s="20">
        <f>Model!$W$34*((drdp!D80+drdp!M80)*XYM2!$B80+(drdp!G80+drdp!P80)*XYM2!$C80+(drdp!J80+drdp!S80)*XYM2!$D80)</f>
        <v>0</v>
      </c>
      <c r="H80" s="18">
        <f>Model!$W$34*((drdp!B80)*XYM2!$B80+(drdp!E80)*XYM2!$C80+(drdp!H80)*XYM2!$D80)</f>
        <v>0</v>
      </c>
      <c r="I80" s="18">
        <f>Model!$W$34*((drdp!C80)*XYM2!$B80+(drdp!F80)*XYM2!$C80+(drdp!I80)*XYM2!$D80)</f>
        <v>-6.9214012908424549E-3</v>
      </c>
      <c r="J80" s="18">
        <f>Model!$W$34*((drdp!D80)*XYM2!$B80+(drdp!G80)*XYM2!$C80+(drdp!J80)*XYM2!$D80)</f>
        <v>0</v>
      </c>
      <c r="K80" s="21">
        <f>SUM(E$3:E79)+H80</f>
        <v>0</v>
      </c>
      <c r="L80" s="21">
        <f>SUM(F$3:F79)+I80</f>
        <v>-1.7130697234097811</v>
      </c>
      <c r="M80" s="21">
        <f>SUM(G$3:G79)+J80</f>
        <v>0</v>
      </c>
      <c r="N80" s="21"/>
      <c r="O80" s="21"/>
      <c r="P80" s="21"/>
      <c r="Q80" s="19">
        <f t="shared" si="5"/>
        <v>0</v>
      </c>
      <c r="R80" s="19">
        <f t="shared" si="5"/>
        <v>2.934607877263264</v>
      </c>
      <c r="S80" s="19">
        <f t="shared" si="5"/>
        <v>0</v>
      </c>
      <c r="T80" s="19">
        <f t="shared" si="6"/>
        <v>0</v>
      </c>
      <c r="U80" s="19">
        <f t="shared" si="7"/>
        <v>0</v>
      </c>
      <c r="V80" s="19">
        <f t="shared" si="8"/>
        <v>0</v>
      </c>
    </row>
    <row r="81" spans="1:22" x14ac:dyDescent="0.25">
      <c r="A81" s="26">
        <f>Wellpath!E81</f>
        <v>2250</v>
      </c>
      <c r="B81" s="22">
        <v>0</v>
      </c>
      <c r="C81" s="22">
        <v>0</v>
      </c>
      <c r="D81" s="22">
        <v>-1</v>
      </c>
      <c r="E81" s="20">
        <f>Model!$W$34*((drdp!B81+drdp!K81)*XYM2!$B81+(drdp!E81+drdp!N81)*XYM2!$C81+(drdp!H81+drdp!Q81)*XYM2!$D81)</f>
        <v>0</v>
      </c>
      <c r="F81" s="20">
        <f>Model!$W$34*((drdp!C81+drdp!L81)*XYM2!$B81+(drdp!F81+drdp!O81)*XYM2!$C81+(drdp!I81+drdp!R81)*XYM2!$D81)</f>
        <v>-1.2072054670816484E-2</v>
      </c>
      <c r="G81" s="20">
        <f>Model!$W$34*((drdp!D81+drdp!M81)*XYM2!$B81+(drdp!G81+drdp!P81)*XYM2!$C81+(drdp!J81+drdp!S81)*XYM2!$D81)</f>
        <v>0</v>
      </c>
      <c r="H81" s="18">
        <f>Model!$W$34*((drdp!B81)*XYM2!$B81+(drdp!E81)*XYM2!$C81+(drdp!H81)*XYM2!$D81)</f>
        <v>0</v>
      </c>
      <c r="I81" s="18">
        <f>Model!$W$34*((drdp!C81)*XYM2!$B81+(drdp!F81)*XYM2!$C81+(drdp!I81)*XYM2!$D81)</f>
        <v>-6.0360273354082422E-3</v>
      </c>
      <c r="J81" s="18">
        <f>Model!$W$34*((drdp!D81)*XYM2!$B81+(drdp!G81)*XYM2!$C81+(drdp!J81)*XYM2!$D81)</f>
        <v>0</v>
      </c>
      <c r="K81" s="21">
        <f>SUM(E$3:E80)+H81</f>
        <v>0</v>
      </c>
      <c r="L81" s="21">
        <f>SUM(F$3:F80)+I81</f>
        <v>-1.7260271520360317</v>
      </c>
      <c r="M81" s="21">
        <f>SUM(G$3:G80)+J81</f>
        <v>0</v>
      </c>
      <c r="N81" s="21"/>
      <c r="O81" s="21"/>
      <c r="P81" s="21"/>
      <c r="Q81" s="19">
        <f t="shared" si="5"/>
        <v>0</v>
      </c>
      <c r="R81" s="19">
        <f t="shared" si="5"/>
        <v>2.9791697295656148</v>
      </c>
      <c r="S81" s="19">
        <f t="shared" si="5"/>
        <v>0</v>
      </c>
      <c r="T81" s="19">
        <f t="shared" si="6"/>
        <v>0</v>
      </c>
      <c r="U81" s="19">
        <f t="shared" si="7"/>
        <v>0</v>
      </c>
      <c r="V81" s="19">
        <f t="shared" si="8"/>
        <v>0</v>
      </c>
    </row>
    <row r="82" spans="1:22" x14ac:dyDescent="0.25">
      <c r="A82" s="26">
        <f>Wellpath!E82</f>
        <v>2280</v>
      </c>
      <c r="B82" s="22">
        <v>0</v>
      </c>
      <c r="C82" s="22">
        <v>0</v>
      </c>
      <c r="D82" s="22">
        <v>-1</v>
      </c>
      <c r="E82" s="20">
        <f>Model!$W$34*((drdp!B82+drdp!K82)*XYM2!$B82+(drdp!E82+drdp!N82)*XYM2!$C82+(drdp!H82+drdp!Q82)*XYM2!$D82)</f>
        <v>0</v>
      </c>
      <c r="F82" s="20">
        <f>Model!$W$34*((drdp!C82+drdp!L82)*XYM2!$B82+(drdp!F82+drdp!O82)*XYM2!$C82+(drdp!I82+drdp!R82)*XYM2!$D82)</f>
        <v>-1.0286598820889139E-2</v>
      </c>
      <c r="G82" s="20">
        <f>Model!$W$34*((drdp!D82+drdp!M82)*XYM2!$B82+(drdp!G82+drdp!P82)*XYM2!$C82+(drdp!J82+drdp!S82)*XYM2!$D82)</f>
        <v>0</v>
      </c>
      <c r="H82" s="18">
        <f>Model!$W$34*((drdp!B82)*XYM2!$B82+(drdp!E82)*XYM2!$C82+(drdp!H82)*XYM2!$D82)</f>
        <v>0</v>
      </c>
      <c r="I82" s="18">
        <f>Model!$W$34*((drdp!C82)*XYM2!$B82+(drdp!F82)*XYM2!$C82+(drdp!I82)*XYM2!$D82)</f>
        <v>-5.1432994104445694E-3</v>
      </c>
      <c r="J82" s="18">
        <f>Model!$W$34*((drdp!D82)*XYM2!$B82+(drdp!G82)*XYM2!$C82+(drdp!J82)*XYM2!$D82)</f>
        <v>0</v>
      </c>
      <c r="K82" s="21">
        <f>SUM(E$3:E81)+H82</f>
        <v>0</v>
      </c>
      <c r="L82" s="21">
        <f>SUM(F$3:F81)+I82</f>
        <v>-1.7372064787818844</v>
      </c>
      <c r="M82" s="21">
        <f>SUM(G$3:G81)+J82</f>
        <v>0</v>
      </c>
      <c r="N82" s="21"/>
      <c r="O82" s="21"/>
      <c r="P82" s="21"/>
      <c r="Q82" s="19">
        <f t="shared" si="5"/>
        <v>0</v>
      </c>
      <c r="R82" s="19">
        <f t="shared" si="5"/>
        <v>3.0178863499217536</v>
      </c>
      <c r="S82" s="19">
        <f t="shared" si="5"/>
        <v>0</v>
      </c>
      <c r="T82" s="19">
        <f t="shared" si="6"/>
        <v>0</v>
      </c>
      <c r="U82" s="19">
        <f t="shared" si="7"/>
        <v>0</v>
      </c>
      <c r="V82" s="19">
        <f t="shared" si="8"/>
        <v>0</v>
      </c>
    </row>
    <row r="83" spans="1:22" x14ac:dyDescent="0.25">
      <c r="A83" s="26">
        <f>Wellpath!E83</f>
        <v>2310</v>
      </c>
      <c r="B83" s="22">
        <v>0</v>
      </c>
      <c r="C83" s="22">
        <v>0</v>
      </c>
      <c r="D83" s="22">
        <v>-1</v>
      </c>
      <c r="E83" s="20">
        <f>Model!$W$34*((drdp!B83+drdp!K83)*XYM2!$B83+(drdp!E83+drdp!N83)*XYM2!$C83+(drdp!H83+drdp!Q83)*XYM2!$D83)</f>
        <v>0</v>
      </c>
      <c r="F83" s="20">
        <f>Model!$W$34*((drdp!C83+drdp!L83)*XYM2!$B83+(drdp!F83+drdp!O83)*XYM2!$C83+(drdp!I83+drdp!R83)*XYM2!$D83)</f>
        <v>-8.4886103348276211E-3</v>
      </c>
      <c r="G83" s="20">
        <f>Model!$W$34*((drdp!D83+drdp!M83)*XYM2!$B83+(drdp!G83+drdp!P83)*XYM2!$C83+(drdp!J83+drdp!S83)*XYM2!$D83)</f>
        <v>0</v>
      </c>
      <c r="H83" s="18">
        <f>Model!$W$34*((drdp!B83)*XYM2!$B83+(drdp!E83)*XYM2!$C83+(drdp!H83)*XYM2!$D83)</f>
        <v>0</v>
      </c>
      <c r="I83" s="18">
        <f>Model!$W$34*((drdp!C83)*XYM2!$B83+(drdp!F83)*XYM2!$C83+(drdp!I83)*XYM2!$D83)</f>
        <v>-4.2443051674138105E-3</v>
      </c>
      <c r="J83" s="18">
        <f>Model!$W$34*((drdp!D83)*XYM2!$B83+(drdp!G83)*XYM2!$C83+(drdp!J83)*XYM2!$D83)</f>
        <v>0</v>
      </c>
      <c r="K83" s="21">
        <f>SUM(E$3:E82)+H83</f>
        <v>0</v>
      </c>
      <c r="L83" s="21">
        <f>SUM(F$3:F82)+I83</f>
        <v>-1.7465940833597429</v>
      </c>
      <c r="M83" s="21">
        <f>SUM(G$3:G82)+J83</f>
        <v>0</v>
      </c>
      <c r="N83" s="21"/>
      <c r="O83" s="21"/>
      <c r="P83" s="21"/>
      <c r="Q83" s="19">
        <f t="shared" si="5"/>
        <v>0</v>
      </c>
      <c r="R83" s="19">
        <f t="shared" si="5"/>
        <v>3.0505908920272602</v>
      </c>
      <c r="S83" s="19">
        <f t="shared" si="5"/>
        <v>0</v>
      </c>
      <c r="T83" s="19">
        <f t="shared" si="6"/>
        <v>0</v>
      </c>
      <c r="U83" s="19">
        <f t="shared" si="7"/>
        <v>0</v>
      </c>
      <c r="V83" s="19">
        <f t="shared" si="8"/>
        <v>0</v>
      </c>
    </row>
    <row r="84" spans="1:22" x14ac:dyDescent="0.25">
      <c r="A84" s="26">
        <f>Wellpath!E84</f>
        <v>2340</v>
      </c>
      <c r="B84" s="22">
        <v>0</v>
      </c>
      <c r="C84" s="22">
        <v>0</v>
      </c>
      <c r="D84" s="22">
        <v>-1</v>
      </c>
      <c r="E84" s="20">
        <f>Model!$W$34*((drdp!B84+drdp!K84)*XYM2!$B84+(drdp!E84+drdp!N84)*XYM2!$C84+(drdp!H84+drdp!Q84)*XYM2!$D84)</f>
        <v>0</v>
      </c>
      <c r="F84" s="20">
        <f>Model!$W$34*((drdp!C84+drdp!L84)*XYM2!$B84+(drdp!F84+drdp!O84)*XYM2!$C84+(drdp!I84+drdp!R84)*XYM2!$D84)</f>
        <v>-6.6802797846432973E-3</v>
      </c>
      <c r="G84" s="20">
        <f>Model!$W$34*((drdp!D84+drdp!M84)*XYM2!$B84+(drdp!G84+drdp!P84)*XYM2!$C84+(drdp!J84+drdp!S84)*XYM2!$D84)</f>
        <v>0</v>
      </c>
      <c r="H84" s="18">
        <f>Model!$W$34*((drdp!B84)*XYM2!$B84+(drdp!E84)*XYM2!$C84+(drdp!H84)*XYM2!$D84)</f>
        <v>0</v>
      </c>
      <c r="I84" s="18">
        <f>Model!$W$34*((drdp!C84)*XYM2!$B84+(drdp!F84)*XYM2!$C84+(drdp!I84)*XYM2!$D84)</f>
        <v>-3.3401398923216486E-3</v>
      </c>
      <c r="J84" s="18">
        <f>Model!$W$34*((drdp!D84)*XYM2!$B84+(drdp!G84)*XYM2!$C84+(drdp!J84)*XYM2!$D84)</f>
        <v>0</v>
      </c>
      <c r="K84" s="21">
        <f>SUM(E$3:E83)+H84</f>
        <v>0</v>
      </c>
      <c r="L84" s="21">
        <f>SUM(F$3:F83)+I84</f>
        <v>-1.7541785284194782</v>
      </c>
      <c r="M84" s="21">
        <f>SUM(G$3:G83)+J84</f>
        <v>0</v>
      </c>
      <c r="N84" s="21"/>
      <c r="O84" s="21"/>
      <c r="P84" s="21"/>
      <c r="Q84" s="19">
        <f t="shared" si="5"/>
        <v>0</v>
      </c>
      <c r="R84" s="19">
        <f t="shared" si="5"/>
        <v>3.0771423095679262</v>
      </c>
      <c r="S84" s="19">
        <f t="shared" si="5"/>
        <v>0</v>
      </c>
      <c r="T84" s="19">
        <f t="shared" si="6"/>
        <v>0</v>
      </c>
      <c r="U84" s="19">
        <f t="shared" si="7"/>
        <v>0</v>
      </c>
      <c r="V84" s="19">
        <f t="shared" si="8"/>
        <v>0</v>
      </c>
    </row>
    <row r="85" spans="1:22" x14ac:dyDescent="0.25">
      <c r="A85" s="26">
        <f>Wellpath!E85</f>
        <v>2370</v>
      </c>
      <c r="B85" s="22">
        <v>0</v>
      </c>
      <c r="C85" s="22">
        <v>0</v>
      </c>
      <c r="D85" s="22">
        <v>-1</v>
      </c>
      <c r="E85" s="20">
        <f>Model!$W$34*((drdp!B85+drdp!K85)*XYM2!$B85+(drdp!E85+drdp!N85)*XYM2!$C85+(drdp!H85+drdp!Q85)*XYM2!$D85)</f>
        <v>0</v>
      </c>
      <c r="F85" s="20">
        <f>Model!$W$34*((drdp!C85+drdp!L85)*XYM2!$B85+(drdp!F85+drdp!O85)*XYM2!$C85+(drdp!I85+drdp!R85)*XYM2!$D85)</f>
        <v>-4.8638103425596045E-3</v>
      </c>
      <c r="G85" s="20">
        <f>Model!$W$34*((drdp!D85+drdp!M85)*XYM2!$B85+(drdp!G85+drdp!P85)*XYM2!$C85+(drdp!J85+drdp!S85)*XYM2!$D85)</f>
        <v>0</v>
      </c>
      <c r="H85" s="18">
        <f>Model!$W$34*((drdp!B85)*XYM2!$B85+(drdp!E85)*XYM2!$C85+(drdp!H85)*XYM2!$D85)</f>
        <v>0</v>
      </c>
      <c r="I85" s="18">
        <f>Model!$W$34*((drdp!C85)*XYM2!$B85+(drdp!F85)*XYM2!$C85+(drdp!I85)*XYM2!$D85)</f>
        <v>-2.4319051712798022E-3</v>
      </c>
      <c r="J85" s="18">
        <f>Model!$W$34*((drdp!D85)*XYM2!$B85+(drdp!G85)*XYM2!$C85+(drdp!J85)*XYM2!$D85)</f>
        <v>0</v>
      </c>
      <c r="K85" s="21">
        <f>SUM(E$3:E84)+H85</f>
        <v>0</v>
      </c>
      <c r="L85" s="21">
        <f>SUM(F$3:F84)+I85</f>
        <v>-1.7599505734830796</v>
      </c>
      <c r="M85" s="21">
        <f>SUM(G$3:G84)+J85</f>
        <v>0</v>
      </c>
      <c r="N85" s="21"/>
      <c r="O85" s="21"/>
      <c r="P85" s="21"/>
      <c r="Q85" s="19">
        <f t="shared" si="5"/>
        <v>0</v>
      </c>
      <c r="R85" s="19">
        <f t="shared" si="5"/>
        <v>3.0974260211034208</v>
      </c>
      <c r="S85" s="19">
        <f t="shared" si="5"/>
        <v>0</v>
      </c>
      <c r="T85" s="19">
        <f t="shared" si="6"/>
        <v>0</v>
      </c>
      <c r="U85" s="19">
        <f t="shared" si="7"/>
        <v>0</v>
      </c>
      <c r="V85" s="19">
        <f t="shared" si="8"/>
        <v>0</v>
      </c>
    </row>
    <row r="86" spans="1:22" x14ac:dyDescent="0.25">
      <c r="A86" s="26">
        <f>Wellpath!E86</f>
        <v>2400</v>
      </c>
      <c r="B86" s="22">
        <v>0</v>
      </c>
      <c r="C86" s="22">
        <v>0</v>
      </c>
      <c r="D86" s="22">
        <v>-1</v>
      </c>
      <c r="E86" s="20">
        <f>Model!$W$34*((drdp!B86+drdp!K86)*XYM2!$B86+(drdp!E86+drdp!N86)*XYM2!$C86+(drdp!H86+drdp!Q86)*XYM2!$D86)</f>
        <v>0</v>
      </c>
      <c r="F86" s="20">
        <f>Model!$W$34*((drdp!C86+drdp!L86)*XYM2!$B86+(drdp!F86+drdp!O86)*XYM2!$C86+(drdp!I86+drdp!R86)*XYM2!$D86)</f>
        <v>-3.0414150967860497E-3</v>
      </c>
      <c r="G86" s="20">
        <f>Model!$W$34*((drdp!D86+drdp!M86)*XYM2!$B86+(drdp!G86+drdp!P86)*XYM2!$C86+(drdp!J86+drdp!S86)*XYM2!$D86)</f>
        <v>0</v>
      </c>
      <c r="H86" s="18">
        <f>Model!$W$34*((drdp!B86)*XYM2!$B86+(drdp!E86)*XYM2!$C86+(drdp!H86)*XYM2!$D86)</f>
        <v>0</v>
      </c>
      <c r="I86" s="18">
        <f>Model!$W$34*((drdp!C86)*XYM2!$B86+(drdp!F86)*XYM2!$C86+(drdp!I86)*XYM2!$D86)</f>
        <v>-1.5207075483930248E-3</v>
      </c>
      <c r="J86" s="18">
        <f>Model!$W$34*((drdp!D86)*XYM2!$B86+(drdp!G86)*XYM2!$C86+(drdp!J86)*XYM2!$D86)</f>
        <v>0</v>
      </c>
      <c r="K86" s="21">
        <f>SUM(E$3:E85)+H86</f>
        <v>0</v>
      </c>
      <c r="L86" s="21">
        <f>SUM(F$3:F85)+I86</f>
        <v>-1.7639031862027523</v>
      </c>
      <c r="M86" s="21">
        <f>SUM(G$3:G85)+J86</f>
        <v>0</v>
      </c>
      <c r="N86" s="21"/>
      <c r="O86" s="21"/>
      <c r="P86" s="21"/>
      <c r="Q86" s="19">
        <f t="shared" si="5"/>
        <v>0</v>
      </c>
      <c r="R86" s="19">
        <f t="shared" si="5"/>
        <v>3.1113544502962216</v>
      </c>
      <c r="S86" s="19">
        <f t="shared" si="5"/>
        <v>0</v>
      </c>
      <c r="T86" s="19">
        <f t="shared" si="6"/>
        <v>0</v>
      </c>
      <c r="U86" s="19">
        <f t="shared" si="7"/>
        <v>0</v>
      </c>
      <c r="V86" s="19">
        <f t="shared" si="8"/>
        <v>0</v>
      </c>
    </row>
    <row r="87" spans="1:22" x14ac:dyDescent="0.25">
      <c r="A87" s="26">
        <f>Wellpath!E87</f>
        <v>2430</v>
      </c>
      <c r="B87" s="22">
        <v>0</v>
      </c>
      <c r="C87" s="22">
        <v>0</v>
      </c>
      <c r="D87" s="22">
        <v>-1</v>
      </c>
      <c r="E87" s="20">
        <f>Model!$W$34*((drdp!B87+drdp!K87)*XYM2!$B87+(drdp!E87+drdp!N87)*XYM2!$C87+(drdp!H87+drdp!Q87)*XYM2!$D87)</f>
        <v>0</v>
      </c>
      <c r="F87" s="20">
        <f>Model!$W$34*((drdp!C87+drdp!L87)*XYM2!$B87+(drdp!F87+drdp!O87)*XYM2!$C87+(drdp!I87+drdp!R87)*XYM2!$D87)</f>
        <v>-1.0127619626759525E-3</v>
      </c>
      <c r="G87" s="20">
        <f>Model!$W$34*((drdp!D87+drdp!M87)*XYM2!$B87+(drdp!G87+drdp!P87)*XYM2!$C87+(drdp!J87+drdp!S87)*XYM2!$D87)</f>
        <v>0</v>
      </c>
      <c r="H87" s="18">
        <f>Model!$W$34*((drdp!B87)*XYM2!$B87+(drdp!E87)*XYM2!$C87+(drdp!H87)*XYM2!$D87)</f>
        <v>0</v>
      </c>
      <c r="I87" s="18">
        <f>Model!$W$34*((drdp!C87)*XYM2!$B87+(drdp!F87)*XYM2!$C87+(drdp!I87)*XYM2!$D87)</f>
        <v>-6.0765717760557147E-4</v>
      </c>
      <c r="J87" s="18">
        <f>Model!$W$34*((drdp!D87)*XYM2!$B87+(drdp!G87)*XYM2!$C87+(drdp!J87)*XYM2!$D87)</f>
        <v>0</v>
      </c>
      <c r="K87" s="21">
        <f>SUM(E$3:E86)+H87</f>
        <v>0</v>
      </c>
      <c r="L87" s="21">
        <f>SUM(F$3:F86)+I87</f>
        <v>-1.766031550928751</v>
      </c>
      <c r="M87" s="21">
        <f>SUM(G$3:G86)+J87</f>
        <v>0</v>
      </c>
      <c r="N87" s="21"/>
      <c r="O87" s="21"/>
      <c r="P87" s="21"/>
      <c r="Q87" s="19">
        <f t="shared" si="5"/>
        <v>0</v>
      </c>
      <c r="R87" s="19">
        <f t="shared" si="5"/>
        <v>3.1188674388758097</v>
      </c>
      <c r="S87" s="19">
        <f t="shared" si="5"/>
        <v>0</v>
      </c>
      <c r="T87" s="19">
        <f t="shared" si="6"/>
        <v>0</v>
      </c>
      <c r="U87" s="19">
        <f t="shared" si="7"/>
        <v>0</v>
      </c>
      <c r="V87" s="19">
        <f t="shared" si="8"/>
        <v>0</v>
      </c>
    </row>
    <row r="88" spans="1:22" x14ac:dyDescent="0.25">
      <c r="A88" s="26">
        <f>Wellpath!E88</f>
        <v>2450</v>
      </c>
      <c r="B88" s="22">
        <v>0</v>
      </c>
      <c r="C88" s="22">
        <v>0</v>
      </c>
      <c r="D88" s="22">
        <v>-1</v>
      </c>
      <c r="E88" s="20">
        <f>Model!$W$34*((drdp!B88+drdp!K88)*XYM2!$B88+(drdp!E88+drdp!N88)*XYM2!$C88+(drdp!H88+drdp!Q88)*XYM2!$D88)</f>
        <v>0</v>
      </c>
      <c r="F88" s="20">
        <f>Model!$W$34*((drdp!C88+drdp!L88)*XYM2!$B88+(drdp!F88+drdp!O88)*XYM2!$C88+(drdp!I88+drdp!R88)*XYM2!$D88)</f>
        <v>0</v>
      </c>
      <c r="G88" s="20">
        <f>Model!$W$34*((drdp!D88+drdp!M88)*XYM2!$B88+(drdp!G88+drdp!P88)*XYM2!$C88+(drdp!J88+drdp!S88)*XYM2!$D88)</f>
        <v>0</v>
      </c>
      <c r="H88" s="18">
        <f>Model!$W$34*((drdp!B88)*XYM2!$B88+(drdp!E88)*XYM2!$C88+(drdp!H88)*XYM2!$D88)</f>
        <v>0</v>
      </c>
      <c r="I88" s="18">
        <f>Model!$W$34*((drdp!C88)*XYM2!$B88+(drdp!F88)*XYM2!$C88+(drdp!I88)*XYM2!$D88)</f>
        <v>0</v>
      </c>
      <c r="J88" s="18">
        <f>Model!$W$34*((drdp!D88)*XYM2!$B88+(drdp!G88)*XYM2!$C88+(drdp!J88)*XYM2!$D88)</f>
        <v>0</v>
      </c>
      <c r="K88" s="21">
        <f>SUM(E$3:E87)+H88</f>
        <v>0</v>
      </c>
      <c r="L88" s="21">
        <f>SUM(F$3:F87)+I88</f>
        <v>-1.7664366557138214</v>
      </c>
      <c r="M88" s="21">
        <f>SUM(G$3:G87)+J88</f>
        <v>0</v>
      </c>
      <c r="N88" s="21"/>
      <c r="O88" s="21"/>
      <c r="P88" s="21"/>
      <c r="Q88" s="19">
        <f t="shared" si="5"/>
        <v>0</v>
      </c>
      <c r="R88" s="19">
        <f t="shared" si="5"/>
        <v>3.1202984586494296</v>
      </c>
      <c r="S88" s="19">
        <f t="shared" si="5"/>
        <v>0</v>
      </c>
      <c r="T88" s="19">
        <f t="shared" si="6"/>
        <v>0</v>
      </c>
      <c r="U88" s="19">
        <f t="shared" si="7"/>
        <v>0</v>
      </c>
      <c r="V88" s="19">
        <f t="shared" si="8"/>
        <v>0</v>
      </c>
    </row>
    <row r="89" spans="1:22" x14ac:dyDescent="0.25">
      <c r="A89" s="26">
        <f>Wellpath!E89</f>
        <v>2460</v>
      </c>
      <c r="B89" s="22">
        <v>0</v>
      </c>
      <c r="C89" s="22">
        <v>0</v>
      </c>
      <c r="D89" s="22">
        <v>-1</v>
      </c>
      <c r="E89" s="20">
        <f>Model!$W$34*((drdp!B89+drdp!K89)*XYM2!$B89+(drdp!E89+drdp!N89)*XYM2!$C89+(drdp!H89+drdp!Q89)*XYM2!$D89)</f>
        <v>0</v>
      </c>
      <c r="F89" s="20">
        <f>Model!$W$34*((drdp!C89+drdp!L89)*XYM2!$B89+(drdp!F89+drdp!O89)*XYM2!$C89+(drdp!I89+drdp!R89)*XYM2!$D89)</f>
        <v>0</v>
      </c>
      <c r="G89" s="20">
        <f>Model!$W$34*((drdp!D89+drdp!M89)*XYM2!$B89+(drdp!G89+drdp!P89)*XYM2!$C89+(drdp!J89+drdp!S89)*XYM2!$D89)</f>
        <v>0</v>
      </c>
      <c r="H89" s="18">
        <f>Model!$W$34*((drdp!B89)*XYM2!$B89+(drdp!E89)*XYM2!$C89+(drdp!H89)*XYM2!$D89)</f>
        <v>0</v>
      </c>
      <c r="I89" s="18">
        <f>Model!$W$34*((drdp!C89)*XYM2!$B89+(drdp!F89)*XYM2!$C89+(drdp!I89)*XYM2!$D89)</f>
        <v>0</v>
      </c>
      <c r="J89" s="18">
        <f>Model!$W$34*((drdp!D89)*XYM2!$B89+(drdp!G89)*XYM2!$C89+(drdp!J89)*XYM2!$D89)</f>
        <v>0</v>
      </c>
      <c r="K89" s="21">
        <f>SUM(E$3:E88)+H89</f>
        <v>0</v>
      </c>
      <c r="L89" s="21">
        <f>SUM(F$3:F88)+I89</f>
        <v>-1.7664366557138214</v>
      </c>
      <c r="M89" s="21">
        <f>SUM(G$3:G88)+J89</f>
        <v>0</v>
      </c>
      <c r="N89" s="21"/>
      <c r="O89" s="21"/>
      <c r="P89" s="21"/>
      <c r="Q89" s="19">
        <f t="shared" si="5"/>
        <v>0</v>
      </c>
      <c r="R89" s="19">
        <f t="shared" si="5"/>
        <v>3.1202984586494296</v>
      </c>
      <c r="S89" s="19">
        <f t="shared" si="5"/>
        <v>0</v>
      </c>
      <c r="T89" s="19">
        <f t="shared" si="6"/>
        <v>0</v>
      </c>
      <c r="U89" s="19">
        <f t="shared" si="7"/>
        <v>0</v>
      </c>
      <c r="V89" s="19">
        <f t="shared" si="8"/>
        <v>0</v>
      </c>
    </row>
    <row r="90" spans="1:22" x14ac:dyDescent="0.25">
      <c r="A90" s="26">
        <f>Wellpath!E90</f>
        <v>2490</v>
      </c>
      <c r="B90" s="22">
        <v>0</v>
      </c>
      <c r="C90" s="22">
        <v>0</v>
      </c>
      <c r="D90" s="22">
        <v>-1</v>
      </c>
      <c r="E90" s="20">
        <f>Model!$W$34*((drdp!B90+drdp!K90)*XYM2!$B90+(drdp!E90+drdp!N90)*XYM2!$C90+(drdp!H90+drdp!Q90)*XYM2!$D90)</f>
        <v>0</v>
      </c>
      <c r="F90" s="20">
        <f>Model!$W$34*((drdp!C90+drdp!L90)*XYM2!$B90+(drdp!F90+drdp!O90)*XYM2!$C90+(drdp!I90+drdp!R90)*XYM2!$D90)</f>
        <v>0</v>
      </c>
      <c r="G90" s="20">
        <f>Model!$W$34*((drdp!D90+drdp!M90)*XYM2!$B90+(drdp!G90+drdp!P90)*XYM2!$C90+(drdp!J90+drdp!S90)*XYM2!$D90)</f>
        <v>0</v>
      </c>
      <c r="H90" s="18">
        <f>Model!$W$34*((drdp!B90)*XYM2!$B90+(drdp!E90)*XYM2!$C90+(drdp!H90)*XYM2!$D90)</f>
        <v>0</v>
      </c>
      <c r="I90" s="18">
        <f>Model!$W$34*((drdp!C90)*XYM2!$B90+(drdp!F90)*XYM2!$C90+(drdp!I90)*XYM2!$D90)</f>
        <v>0</v>
      </c>
      <c r="J90" s="18">
        <f>Model!$W$34*((drdp!D90)*XYM2!$B90+(drdp!G90)*XYM2!$C90+(drdp!J90)*XYM2!$D90)</f>
        <v>0</v>
      </c>
      <c r="K90" s="21">
        <f>SUM(E$3:E89)+H90</f>
        <v>0</v>
      </c>
      <c r="L90" s="21">
        <f>SUM(F$3:F89)+I90</f>
        <v>-1.7664366557138214</v>
      </c>
      <c r="M90" s="21">
        <f>SUM(G$3:G89)+J90</f>
        <v>0</v>
      </c>
      <c r="N90" s="21"/>
      <c r="O90" s="21"/>
      <c r="P90" s="21"/>
      <c r="Q90" s="19">
        <f t="shared" si="5"/>
        <v>0</v>
      </c>
      <c r="R90" s="19">
        <f t="shared" si="5"/>
        <v>3.1202984586494296</v>
      </c>
      <c r="S90" s="19">
        <f t="shared" si="5"/>
        <v>0</v>
      </c>
      <c r="T90" s="19">
        <f t="shared" si="6"/>
        <v>0</v>
      </c>
      <c r="U90" s="19">
        <f t="shared" si="7"/>
        <v>0</v>
      </c>
      <c r="V90" s="19">
        <f t="shared" si="8"/>
        <v>0</v>
      </c>
    </row>
    <row r="91" spans="1:22" x14ac:dyDescent="0.25">
      <c r="A91" s="26">
        <f>Wellpath!E91</f>
        <v>2520</v>
      </c>
      <c r="B91" s="22">
        <v>0</v>
      </c>
      <c r="C91" s="22">
        <v>0</v>
      </c>
      <c r="D91" s="22">
        <v>-1</v>
      </c>
      <c r="E91" s="20">
        <f>Model!$W$34*((drdp!B91+drdp!K91)*XYM2!$B91+(drdp!E91+drdp!N91)*XYM2!$C91+(drdp!H91+drdp!Q91)*XYM2!$D91)</f>
        <v>0</v>
      </c>
      <c r="F91" s="20">
        <f>Model!$W$34*((drdp!C91+drdp!L91)*XYM2!$B91+(drdp!F91+drdp!O91)*XYM2!$C91+(drdp!I91+drdp!R91)*XYM2!$D91)</f>
        <v>0</v>
      </c>
      <c r="G91" s="20">
        <f>Model!$W$34*((drdp!D91+drdp!M91)*XYM2!$B91+(drdp!G91+drdp!P91)*XYM2!$C91+(drdp!J91+drdp!S91)*XYM2!$D91)</f>
        <v>0</v>
      </c>
      <c r="H91" s="18">
        <f>Model!$W$34*((drdp!B91)*XYM2!$B91+(drdp!E91)*XYM2!$C91+(drdp!H91)*XYM2!$D91)</f>
        <v>0</v>
      </c>
      <c r="I91" s="18">
        <f>Model!$W$34*((drdp!C91)*XYM2!$B91+(drdp!F91)*XYM2!$C91+(drdp!I91)*XYM2!$D91)</f>
        <v>0</v>
      </c>
      <c r="J91" s="18">
        <f>Model!$W$34*((drdp!D91)*XYM2!$B91+(drdp!G91)*XYM2!$C91+(drdp!J91)*XYM2!$D91)</f>
        <v>0</v>
      </c>
      <c r="K91" s="21">
        <f>SUM(E$3:E90)+H91</f>
        <v>0</v>
      </c>
      <c r="L91" s="21">
        <f>SUM(F$3:F90)+I91</f>
        <v>-1.7664366557138214</v>
      </c>
      <c r="M91" s="21">
        <f>SUM(G$3:G90)+J91</f>
        <v>0</v>
      </c>
      <c r="N91" s="21"/>
      <c r="O91" s="21"/>
      <c r="P91" s="21"/>
      <c r="Q91" s="19">
        <f t="shared" si="5"/>
        <v>0</v>
      </c>
      <c r="R91" s="19">
        <f t="shared" si="5"/>
        <v>3.1202984586494296</v>
      </c>
      <c r="S91" s="19">
        <f t="shared" si="5"/>
        <v>0</v>
      </c>
      <c r="T91" s="19">
        <f t="shared" si="6"/>
        <v>0</v>
      </c>
      <c r="U91" s="19">
        <f t="shared" si="7"/>
        <v>0</v>
      </c>
      <c r="V91" s="19">
        <f t="shared" si="8"/>
        <v>0</v>
      </c>
    </row>
    <row r="92" spans="1:22" x14ac:dyDescent="0.25">
      <c r="A92" s="26">
        <f>Wellpath!E92</f>
        <v>2550</v>
      </c>
      <c r="B92" s="22">
        <v>0</v>
      </c>
      <c r="C92" s="22">
        <v>0</v>
      </c>
      <c r="D92" s="22">
        <v>-1</v>
      </c>
      <c r="E92" s="20">
        <f>Model!$W$34*((drdp!B92+drdp!K92)*XYM2!$B92+(drdp!E92+drdp!N92)*XYM2!$C92+(drdp!H92+drdp!Q92)*XYM2!$D92)</f>
        <v>0</v>
      </c>
      <c r="F92" s="20">
        <f>Model!$W$34*((drdp!C92+drdp!L92)*XYM2!$B92+(drdp!F92+drdp!O92)*XYM2!$C92+(drdp!I92+drdp!R92)*XYM2!$D92)</f>
        <v>0</v>
      </c>
      <c r="G92" s="20">
        <f>Model!$W$34*((drdp!D92+drdp!M92)*XYM2!$B92+(drdp!G92+drdp!P92)*XYM2!$C92+(drdp!J92+drdp!S92)*XYM2!$D92)</f>
        <v>0</v>
      </c>
      <c r="H92" s="18">
        <f>Model!$W$34*((drdp!B92)*XYM2!$B92+(drdp!E92)*XYM2!$C92+(drdp!H92)*XYM2!$D92)</f>
        <v>0</v>
      </c>
      <c r="I92" s="18">
        <f>Model!$W$34*((drdp!C92)*XYM2!$B92+(drdp!F92)*XYM2!$C92+(drdp!I92)*XYM2!$D92)</f>
        <v>0</v>
      </c>
      <c r="J92" s="18">
        <f>Model!$W$34*((drdp!D92)*XYM2!$B92+(drdp!G92)*XYM2!$C92+(drdp!J92)*XYM2!$D92)</f>
        <v>0</v>
      </c>
      <c r="K92" s="21">
        <f>SUM(E$3:E91)+H92</f>
        <v>0</v>
      </c>
      <c r="L92" s="21">
        <f>SUM(F$3:F91)+I92</f>
        <v>-1.7664366557138214</v>
      </c>
      <c r="M92" s="21">
        <f>SUM(G$3:G91)+J92</f>
        <v>0</v>
      </c>
      <c r="N92" s="21"/>
      <c r="O92" s="21"/>
      <c r="P92" s="21"/>
      <c r="Q92" s="19">
        <f t="shared" si="5"/>
        <v>0</v>
      </c>
      <c r="R92" s="19">
        <f t="shared" si="5"/>
        <v>3.1202984586494296</v>
      </c>
      <c r="S92" s="19">
        <f t="shared" si="5"/>
        <v>0</v>
      </c>
      <c r="T92" s="19">
        <f t="shared" si="6"/>
        <v>0</v>
      </c>
      <c r="U92" s="19">
        <f t="shared" si="7"/>
        <v>0</v>
      </c>
      <c r="V92" s="19">
        <f t="shared" si="8"/>
        <v>0</v>
      </c>
    </row>
    <row r="93" spans="1:22" x14ac:dyDescent="0.25">
      <c r="A93" s="26">
        <f>Wellpath!E93</f>
        <v>2580</v>
      </c>
      <c r="B93" s="22">
        <v>0</v>
      </c>
      <c r="C93" s="22">
        <v>0</v>
      </c>
      <c r="D93" s="22">
        <v>-1</v>
      </c>
      <c r="E93" s="20">
        <f>Model!$W$34*((drdp!B93+drdp!K93)*XYM2!$B93+(drdp!E93+drdp!N93)*XYM2!$C93+(drdp!H93+drdp!Q93)*XYM2!$D93)</f>
        <v>0</v>
      </c>
      <c r="F93" s="20">
        <f>Model!$W$34*((drdp!C93+drdp!L93)*XYM2!$B93+(drdp!F93+drdp!O93)*XYM2!$C93+(drdp!I93+drdp!R93)*XYM2!$D93)</f>
        <v>0</v>
      </c>
      <c r="G93" s="20">
        <f>Model!$W$34*((drdp!D93+drdp!M93)*XYM2!$B93+(drdp!G93+drdp!P93)*XYM2!$C93+(drdp!J93+drdp!S93)*XYM2!$D93)</f>
        <v>0</v>
      </c>
      <c r="H93" s="18">
        <f>Model!$W$34*((drdp!B93)*XYM2!$B93+(drdp!E93)*XYM2!$C93+(drdp!H93)*XYM2!$D93)</f>
        <v>0</v>
      </c>
      <c r="I93" s="18">
        <f>Model!$W$34*((drdp!C93)*XYM2!$B93+(drdp!F93)*XYM2!$C93+(drdp!I93)*XYM2!$D93)</f>
        <v>0</v>
      </c>
      <c r="J93" s="18">
        <f>Model!$W$34*((drdp!D93)*XYM2!$B93+(drdp!G93)*XYM2!$C93+(drdp!J93)*XYM2!$D93)</f>
        <v>0</v>
      </c>
      <c r="K93" s="21">
        <f>SUM(E$3:E92)+H93</f>
        <v>0</v>
      </c>
      <c r="L93" s="21">
        <f>SUM(F$3:F92)+I93</f>
        <v>-1.7664366557138214</v>
      </c>
      <c r="M93" s="21">
        <f>SUM(G$3:G92)+J93</f>
        <v>0</v>
      </c>
      <c r="N93" s="21"/>
      <c r="O93" s="21"/>
      <c r="P93" s="21"/>
      <c r="Q93" s="19">
        <f t="shared" si="5"/>
        <v>0</v>
      </c>
      <c r="R93" s="19">
        <f t="shared" si="5"/>
        <v>3.1202984586494296</v>
      </c>
      <c r="S93" s="19">
        <f t="shared" si="5"/>
        <v>0</v>
      </c>
      <c r="T93" s="19">
        <f t="shared" si="6"/>
        <v>0</v>
      </c>
      <c r="U93" s="19">
        <f t="shared" si="7"/>
        <v>0</v>
      </c>
      <c r="V93" s="19">
        <f t="shared" si="8"/>
        <v>0</v>
      </c>
    </row>
    <row r="94" spans="1:22" x14ac:dyDescent="0.25">
      <c r="A94" s="26">
        <f>Wellpath!E94</f>
        <v>2610</v>
      </c>
      <c r="B94" s="22">
        <v>0</v>
      </c>
      <c r="C94" s="22">
        <v>0</v>
      </c>
      <c r="D94" s="22">
        <v>-1</v>
      </c>
      <c r="E94" s="20">
        <f>Model!$W$34*((drdp!B94+drdp!K94)*XYM2!$B94+(drdp!E94+drdp!N94)*XYM2!$C94+(drdp!H94+drdp!Q94)*XYM2!$D94)</f>
        <v>0</v>
      </c>
      <c r="F94" s="20">
        <f>Model!$W$34*((drdp!C94+drdp!L94)*XYM2!$B94+(drdp!F94+drdp!O94)*XYM2!$C94+(drdp!I94+drdp!R94)*XYM2!$D94)</f>
        <v>0</v>
      </c>
      <c r="G94" s="20">
        <f>Model!$W$34*((drdp!D94+drdp!M94)*XYM2!$B94+(drdp!G94+drdp!P94)*XYM2!$C94+(drdp!J94+drdp!S94)*XYM2!$D94)</f>
        <v>0</v>
      </c>
      <c r="H94" s="18">
        <f>Model!$W$34*((drdp!B94)*XYM2!$B94+(drdp!E94)*XYM2!$C94+(drdp!H94)*XYM2!$D94)</f>
        <v>0</v>
      </c>
      <c r="I94" s="18">
        <f>Model!$W$34*((drdp!C94)*XYM2!$B94+(drdp!F94)*XYM2!$C94+(drdp!I94)*XYM2!$D94)</f>
        <v>0</v>
      </c>
      <c r="J94" s="18">
        <f>Model!$W$34*((drdp!D94)*XYM2!$B94+(drdp!G94)*XYM2!$C94+(drdp!J94)*XYM2!$D94)</f>
        <v>0</v>
      </c>
      <c r="K94" s="21">
        <f>SUM(E$3:E93)+H94</f>
        <v>0</v>
      </c>
      <c r="L94" s="21">
        <f>SUM(F$3:F93)+I94</f>
        <v>-1.7664366557138214</v>
      </c>
      <c r="M94" s="21">
        <f>SUM(G$3:G93)+J94</f>
        <v>0</v>
      </c>
      <c r="N94" s="21"/>
      <c r="O94" s="21"/>
      <c r="P94" s="21"/>
      <c r="Q94" s="19">
        <f t="shared" si="5"/>
        <v>0</v>
      </c>
      <c r="R94" s="19">
        <f t="shared" si="5"/>
        <v>3.1202984586494296</v>
      </c>
      <c r="S94" s="19">
        <f t="shared" si="5"/>
        <v>0</v>
      </c>
      <c r="T94" s="19">
        <f t="shared" si="6"/>
        <v>0</v>
      </c>
      <c r="U94" s="19">
        <f t="shared" si="7"/>
        <v>0</v>
      </c>
      <c r="V94" s="19">
        <f t="shared" si="8"/>
        <v>0</v>
      </c>
    </row>
    <row r="95" spans="1:22" x14ac:dyDescent="0.25">
      <c r="A95" s="26">
        <f>Wellpath!E95</f>
        <v>2640</v>
      </c>
      <c r="B95" s="22">
        <v>0</v>
      </c>
      <c r="C95" s="22">
        <v>0</v>
      </c>
      <c r="D95" s="22">
        <v>-1</v>
      </c>
      <c r="E95" s="20">
        <f>Model!$W$34*((drdp!B95+drdp!K95)*XYM2!$B95+(drdp!E95+drdp!N95)*XYM2!$C95+(drdp!H95+drdp!Q95)*XYM2!$D95)</f>
        <v>0</v>
      </c>
      <c r="F95" s="20">
        <f>Model!$W$34*((drdp!C95+drdp!L95)*XYM2!$B95+(drdp!F95+drdp!O95)*XYM2!$C95+(drdp!I95+drdp!R95)*XYM2!$D95)</f>
        <v>0</v>
      </c>
      <c r="G95" s="20">
        <f>Model!$W$34*((drdp!D95+drdp!M95)*XYM2!$B95+(drdp!G95+drdp!P95)*XYM2!$C95+(drdp!J95+drdp!S95)*XYM2!$D95)</f>
        <v>0</v>
      </c>
      <c r="H95" s="18">
        <f>Model!$W$34*((drdp!B95)*XYM2!$B95+(drdp!E95)*XYM2!$C95+(drdp!H95)*XYM2!$D95)</f>
        <v>0</v>
      </c>
      <c r="I95" s="18">
        <f>Model!$W$34*((drdp!C95)*XYM2!$B95+(drdp!F95)*XYM2!$C95+(drdp!I95)*XYM2!$D95)</f>
        <v>0</v>
      </c>
      <c r="J95" s="18">
        <f>Model!$W$34*((drdp!D95)*XYM2!$B95+(drdp!G95)*XYM2!$C95+(drdp!J95)*XYM2!$D95)</f>
        <v>0</v>
      </c>
      <c r="K95" s="21">
        <f>SUM(E$3:E94)+H95</f>
        <v>0</v>
      </c>
      <c r="L95" s="21">
        <f>SUM(F$3:F94)+I95</f>
        <v>-1.7664366557138214</v>
      </c>
      <c r="M95" s="21">
        <f>SUM(G$3:G94)+J95</f>
        <v>0</v>
      </c>
      <c r="N95" s="21"/>
      <c r="O95" s="21"/>
      <c r="P95" s="21"/>
      <c r="Q95" s="19">
        <f t="shared" si="5"/>
        <v>0</v>
      </c>
      <c r="R95" s="19">
        <f t="shared" si="5"/>
        <v>3.1202984586494296</v>
      </c>
      <c r="S95" s="19">
        <f t="shared" si="5"/>
        <v>0</v>
      </c>
      <c r="T95" s="19">
        <f t="shared" si="6"/>
        <v>0</v>
      </c>
      <c r="U95" s="19">
        <f t="shared" si="7"/>
        <v>0</v>
      </c>
      <c r="V95" s="19">
        <f t="shared" si="8"/>
        <v>0</v>
      </c>
    </row>
    <row r="96" spans="1:22" x14ac:dyDescent="0.25">
      <c r="A96" s="26">
        <f>Wellpath!E96</f>
        <v>2670</v>
      </c>
      <c r="B96" s="22">
        <v>0</v>
      </c>
      <c r="C96" s="22">
        <v>0</v>
      </c>
      <c r="D96" s="22">
        <v>-1</v>
      </c>
      <c r="E96" s="20">
        <f>Model!$W$34*((drdp!B96+drdp!K96)*XYM2!$B96+(drdp!E96+drdp!N96)*XYM2!$C96+(drdp!H96+drdp!Q96)*XYM2!$D96)</f>
        <v>0</v>
      </c>
      <c r="F96" s="20">
        <f>Model!$W$34*((drdp!C96+drdp!L96)*XYM2!$B96+(drdp!F96+drdp!O96)*XYM2!$C96+(drdp!I96+drdp!R96)*XYM2!$D96)</f>
        <v>0</v>
      </c>
      <c r="G96" s="20">
        <f>Model!$W$34*((drdp!D96+drdp!M96)*XYM2!$B96+(drdp!G96+drdp!P96)*XYM2!$C96+(drdp!J96+drdp!S96)*XYM2!$D96)</f>
        <v>0</v>
      </c>
      <c r="H96" s="18">
        <f>Model!$W$34*((drdp!B96)*XYM2!$B96+(drdp!E96)*XYM2!$C96+(drdp!H96)*XYM2!$D96)</f>
        <v>0</v>
      </c>
      <c r="I96" s="18">
        <f>Model!$W$34*((drdp!C96)*XYM2!$B96+(drdp!F96)*XYM2!$C96+(drdp!I96)*XYM2!$D96)</f>
        <v>0</v>
      </c>
      <c r="J96" s="18">
        <f>Model!$W$34*((drdp!D96)*XYM2!$B96+(drdp!G96)*XYM2!$C96+(drdp!J96)*XYM2!$D96)</f>
        <v>0</v>
      </c>
      <c r="K96" s="21">
        <f>SUM(E$3:E95)+H96</f>
        <v>0</v>
      </c>
      <c r="L96" s="21">
        <f>SUM(F$3:F95)+I96</f>
        <v>-1.7664366557138214</v>
      </c>
      <c r="M96" s="21">
        <f>SUM(G$3:G95)+J96</f>
        <v>0</v>
      </c>
      <c r="N96" s="21"/>
      <c r="O96" s="21"/>
      <c r="P96" s="21"/>
      <c r="Q96" s="19">
        <f t="shared" si="5"/>
        <v>0</v>
      </c>
      <c r="R96" s="19">
        <f t="shared" si="5"/>
        <v>3.1202984586494296</v>
      </c>
      <c r="S96" s="19">
        <f t="shared" si="5"/>
        <v>0</v>
      </c>
      <c r="T96" s="19">
        <f t="shared" si="6"/>
        <v>0</v>
      </c>
      <c r="U96" s="19">
        <f t="shared" si="7"/>
        <v>0</v>
      </c>
      <c r="V96" s="19">
        <f t="shared" si="8"/>
        <v>0</v>
      </c>
    </row>
    <row r="97" spans="1:22" x14ac:dyDescent="0.25">
      <c r="A97" s="26">
        <f>Wellpath!E97</f>
        <v>2700</v>
      </c>
      <c r="B97" s="22">
        <v>0</v>
      </c>
      <c r="C97" s="22">
        <v>0</v>
      </c>
      <c r="D97" s="22">
        <v>-1</v>
      </c>
      <c r="E97" s="20">
        <f>Model!$W$34*((drdp!B97+drdp!K97)*XYM2!$B97+(drdp!E97+drdp!N97)*XYM2!$C97+(drdp!H97+drdp!Q97)*XYM2!$D97)</f>
        <v>0</v>
      </c>
      <c r="F97" s="20">
        <f>Model!$W$34*((drdp!C97+drdp!L97)*XYM2!$B97+(drdp!F97+drdp!O97)*XYM2!$C97+(drdp!I97+drdp!R97)*XYM2!$D97)</f>
        <v>0</v>
      </c>
      <c r="G97" s="20">
        <f>Model!$W$34*((drdp!D97+drdp!M97)*XYM2!$B97+(drdp!G97+drdp!P97)*XYM2!$C97+(drdp!J97+drdp!S97)*XYM2!$D97)</f>
        <v>0</v>
      </c>
      <c r="H97" s="18">
        <f>Model!$W$34*((drdp!B97)*XYM2!$B97+(drdp!E97)*XYM2!$C97+(drdp!H97)*XYM2!$D97)</f>
        <v>0</v>
      </c>
      <c r="I97" s="18">
        <f>Model!$W$34*((drdp!C97)*XYM2!$B97+(drdp!F97)*XYM2!$C97+(drdp!I97)*XYM2!$D97)</f>
        <v>0</v>
      </c>
      <c r="J97" s="18">
        <f>Model!$W$34*((drdp!D97)*XYM2!$B97+(drdp!G97)*XYM2!$C97+(drdp!J97)*XYM2!$D97)</f>
        <v>0</v>
      </c>
      <c r="K97" s="21">
        <f>SUM(E$3:E96)+H97</f>
        <v>0</v>
      </c>
      <c r="L97" s="21">
        <f>SUM(F$3:F96)+I97</f>
        <v>-1.7664366557138214</v>
      </c>
      <c r="M97" s="21">
        <f>SUM(G$3:G96)+J97</f>
        <v>0</v>
      </c>
      <c r="N97" s="21"/>
      <c r="O97" s="21"/>
      <c r="P97" s="21"/>
      <c r="Q97" s="19">
        <f t="shared" si="5"/>
        <v>0</v>
      </c>
      <c r="R97" s="19">
        <f t="shared" si="5"/>
        <v>3.1202984586494296</v>
      </c>
      <c r="S97" s="19">
        <f t="shared" si="5"/>
        <v>0</v>
      </c>
      <c r="T97" s="19">
        <f t="shared" si="6"/>
        <v>0</v>
      </c>
      <c r="U97" s="19">
        <f t="shared" si="7"/>
        <v>0</v>
      </c>
      <c r="V97" s="19">
        <f t="shared" si="8"/>
        <v>0</v>
      </c>
    </row>
    <row r="98" spans="1:22" x14ac:dyDescent="0.25">
      <c r="A98" s="26">
        <f>Wellpath!E98</f>
        <v>2730</v>
      </c>
      <c r="B98" s="22">
        <v>0</v>
      </c>
      <c r="C98" s="22">
        <v>0</v>
      </c>
      <c r="D98" s="22">
        <v>-1</v>
      </c>
      <c r="E98" s="20">
        <f>Model!$W$34*((drdp!B98+drdp!K98)*XYM2!$B98+(drdp!E98+drdp!N98)*XYM2!$C98+(drdp!H98+drdp!Q98)*XYM2!$D98)</f>
        <v>0</v>
      </c>
      <c r="F98" s="20">
        <f>Model!$W$34*((drdp!C98+drdp!L98)*XYM2!$B98+(drdp!F98+drdp!O98)*XYM2!$C98+(drdp!I98+drdp!R98)*XYM2!$D98)</f>
        <v>0</v>
      </c>
      <c r="G98" s="20">
        <f>Model!$W$34*((drdp!D98+drdp!M98)*XYM2!$B98+(drdp!G98+drdp!P98)*XYM2!$C98+(drdp!J98+drdp!S98)*XYM2!$D98)</f>
        <v>0</v>
      </c>
      <c r="H98" s="18">
        <f>Model!$W$34*((drdp!B98)*XYM2!$B98+(drdp!E98)*XYM2!$C98+(drdp!H98)*XYM2!$D98)</f>
        <v>0</v>
      </c>
      <c r="I98" s="18">
        <f>Model!$W$34*((drdp!C98)*XYM2!$B98+(drdp!F98)*XYM2!$C98+(drdp!I98)*XYM2!$D98)</f>
        <v>0</v>
      </c>
      <c r="J98" s="18">
        <f>Model!$W$34*((drdp!D98)*XYM2!$B98+(drdp!G98)*XYM2!$C98+(drdp!J98)*XYM2!$D98)</f>
        <v>0</v>
      </c>
      <c r="K98" s="21">
        <f>SUM(E$3:E97)+H98</f>
        <v>0</v>
      </c>
      <c r="L98" s="21">
        <f>SUM(F$3:F97)+I98</f>
        <v>-1.7664366557138214</v>
      </c>
      <c r="M98" s="21">
        <f>SUM(G$3:G97)+J98</f>
        <v>0</v>
      </c>
      <c r="N98" s="21"/>
      <c r="O98" s="21"/>
      <c r="P98" s="21"/>
      <c r="Q98" s="19">
        <f t="shared" si="5"/>
        <v>0</v>
      </c>
      <c r="R98" s="19">
        <f t="shared" si="5"/>
        <v>3.1202984586494296</v>
      </c>
      <c r="S98" s="19">
        <f t="shared" si="5"/>
        <v>0</v>
      </c>
      <c r="T98" s="19">
        <f t="shared" si="6"/>
        <v>0</v>
      </c>
      <c r="U98" s="19">
        <f t="shared" si="7"/>
        <v>0</v>
      </c>
      <c r="V98" s="19">
        <f t="shared" si="8"/>
        <v>0</v>
      </c>
    </row>
    <row r="99" spans="1:22" x14ac:dyDescent="0.25">
      <c r="A99" s="26">
        <f>Wellpath!E99</f>
        <v>2760</v>
      </c>
      <c r="B99" s="22">
        <v>0</v>
      </c>
      <c r="C99" s="22">
        <v>0</v>
      </c>
      <c r="D99" s="22">
        <v>-1</v>
      </c>
      <c r="E99" s="20">
        <f>Model!$W$34*((drdp!B99+drdp!K99)*XYM2!$B99+(drdp!E99+drdp!N99)*XYM2!$C99+(drdp!H99+drdp!Q99)*XYM2!$D99)</f>
        <v>0</v>
      </c>
      <c r="F99" s="20">
        <f>Model!$W$34*((drdp!C99+drdp!L99)*XYM2!$B99+(drdp!F99+drdp!O99)*XYM2!$C99+(drdp!I99+drdp!R99)*XYM2!$D99)</f>
        <v>0</v>
      </c>
      <c r="G99" s="20">
        <f>Model!$W$34*((drdp!D99+drdp!M99)*XYM2!$B99+(drdp!G99+drdp!P99)*XYM2!$C99+(drdp!J99+drdp!S99)*XYM2!$D99)</f>
        <v>0</v>
      </c>
      <c r="H99" s="18">
        <f>Model!$W$34*((drdp!B99)*XYM2!$B99+(drdp!E99)*XYM2!$C99+(drdp!H99)*XYM2!$D99)</f>
        <v>0</v>
      </c>
      <c r="I99" s="18">
        <f>Model!$W$34*((drdp!C99)*XYM2!$B99+(drdp!F99)*XYM2!$C99+(drdp!I99)*XYM2!$D99)</f>
        <v>0</v>
      </c>
      <c r="J99" s="18">
        <f>Model!$W$34*((drdp!D99)*XYM2!$B99+(drdp!G99)*XYM2!$C99+(drdp!J99)*XYM2!$D99)</f>
        <v>0</v>
      </c>
      <c r="K99" s="21">
        <f>SUM(E$3:E98)+H99</f>
        <v>0</v>
      </c>
      <c r="L99" s="21">
        <f>SUM(F$3:F98)+I99</f>
        <v>-1.7664366557138214</v>
      </c>
      <c r="M99" s="21">
        <f>SUM(G$3:G98)+J99</f>
        <v>0</v>
      </c>
      <c r="N99" s="21"/>
      <c r="O99" s="21"/>
      <c r="P99" s="21"/>
      <c r="Q99" s="19">
        <f t="shared" si="5"/>
        <v>0</v>
      </c>
      <c r="R99" s="19">
        <f t="shared" si="5"/>
        <v>3.1202984586494296</v>
      </c>
      <c r="S99" s="19">
        <f t="shared" si="5"/>
        <v>0</v>
      </c>
      <c r="T99" s="19">
        <f t="shared" si="6"/>
        <v>0</v>
      </c>
      <c r="U99" s="19">
        <f t="shared" si="7"/>
        <v>0</v>
      </c>
      <c r="V99" s="19">
        <f t="shared" si="8"/>
        <v>0</v>
      </c>
    </row>
    <row r="100" spans="1:22" x14ac:dyDescent="0.25">
      <c r="A100" s="26">
        <f>Wellpath!E100</f>
        <v>2790</v>
      </c>
      <c r="B100" s="22">
        <v>0</v>
      </c>
      <c r="C100" s="22">
        <v>0</v>
      </c>
      <c r="D100" s="22">
        <v>-1</v>
      </c>
      <c r="E100" s="20">
        <f>Model!$W$34*((drdp!B100+drdp!K100)*XYM2!$B100+(drdp!E100+drdp!N100)*XYM2!$C100+(drdp!H100+drdp!Q100)*XYM2!$D100)</f>
        <v>0</v>
      </c>
      <c r="F100" s="20">
        <f>Model!$W$34*((drdp!C100+drdp!L100)*XYM2!$B100+(drdp!F100+drdp!O100)*XYM2!$C100+(drdp!I100+drdp!R100)*XYM2!$D100)</f>
        <v>0</v>
      </c>
      <c r="G100" s="20">
        <f>Model!$W$34*((drdp!D100+drdp!M100)*XYM2!$B100+(drdp!G100+drdp!P100)*XYM2!$C100+(drdp!J100+drdp!S100)*XYM2!$D100)</f>
        <v>0</v>
      </c>
      <c r="H100" s="18">
        <f>Model!$W$34*((drdp!B100)*XYM2!$B100+(drdp!E100)*XYM2!$C100+(drdp!H100)*XYM2!$D100)</f>
        <v>0</v>
      </c>
      <c r="I100" s="18">
        <f>Model!$W$34*((drdp!C100)*XYM2!$B100+(drdp!F100)*XYM2!$C100+(drdp!I100)*XYM2!$D100)</f>
        <v>0</v>
      </c>
      <c r="J100" s="18">
        <f>Model!$W$34*((drdp!D100)*XYM2!$B100+(drdp!G100)*XYM2!$C100+(drdp!J100)*XYM2!$D100)</f>
        <v>0</v>
      </c>
      <c r="K100" s="21">
        <f>SUM(E$3:E99)+H100</f>
        <v>0</v>
      </c>
      <c r="L100" s="21">
        <f>SUM(F$3:F99)+I100</f>
        <v>-1.7664366557138214</v>
      </c>
      <c r="M100" s="21">
        <f>SUM(G$3:G99)+J100</f>
        <v>0</v>
      </c>
      <c r="N100" s="21"/>
      <c r="O100" s="21"/>
      <c r="P100" s="21"/>
      <c r="Q100" s="19">
        <f t="shared" si="5"/>
        <v>0</v>
      </c>
      <c r="R100" s="19">
        <f t="shared" si="5"/>
        <v>3.1202984586494296</v>
      </c>
      <c r="S100" s="19">
        <f t="shared" si="5"/>
        <v>0</v>
      </c>
      <c r="T100" s="19">
        <f t="shared" si="6"/>
        <v>0</v>
      </c>
      <c r="U100" s="19">
        <f t="shared" si="7"/>
        <v>0</v>
      </c>
      <c r="V100" s="19">
        <f t="shared" si="8"/>
        <v>0</v>
      </c>
    </row>
    <row r="101" spans="1:22" x14ac:dyDescent="0.25">
      <c r="A101" s="26">
        <f>Wellpath!E101</f>
        <v>2820</v>
      </c>
      <c r="B101" s="22">
        <v>0</v>
      </c>
      <c r="C101" s="22">
        <v>0</v>
      </c>
      <c r="D101" s="22">
        <v>-1</v>
      </c>
      <c r="E101" s="20">
        <f>Model!$W$34*((drdp!B101+drdp!K101)*XYM2!$B101+(drdp!E101+drdp!N101)*XYM2!$C101+(drdp!H101+drdp!Q101)*XYM2!$D101)</f>
        <v>0</v>
      </c>
      <c r="F101" s="20">
        <f>Model!$W$34*((drdp!C101+drdp!L101)*XYM2!$B101+(drdp!F101+drdp!O101)*XYM2!$C101+(drdp!I101+drdp!R101)*XYM2!$D101)</f>
        <v>0</v>
      </c>
      <c r="G101" s="20">
        <f>Model!$W$34*((drdp!D101+drdp!M101)*XYM2!$B101+(drdp!G101+drdp!P101)*XYM2!$C101+(drdp!J101+drdp!S101)*XYM2!$D101)</f>
        <v>0</v>
      </c>
      <c r="H101" s="18">
        <f>Model!$W$34*((drdp!B101)*XYM2!$B101+(drdp!E101)*XYM2!$C101+(drdp!H101)*XYM2!$D101)</f>
        <v>0</v>
      </c>
      <c r="I101" s="18">
        <f>Model!$W$34*((drdp!C101)*XYM2!$B101+(drdp!F101)*XYM2!$C101+(drdp!I101)*XYM2!$D101)</f>
        <v>0</v>
      </c>
      <c r="J101" s="18">
        <f>Model!$W$34*((drdp!D101)*XYM2!$B101+(drdp!G101)*XYM2!$C101+(drdp!J101)*XYM2!$D101)</f>
        <v>0</v>
      </c>
      <c r="K101" s="21">
        <f>SUM(E$3:E100)+H101</f>
        <v>0</v>
      </c>
      <c r="L101" s="21">
        <f>SUM(F$3:F100)+I101</f>
        <v>-1.7664366557138214</v>
      </c>
      <c r="M101" s="21">
        <f>SUM(G$3:G100)+J101</f>
        <v>0</v>
      </c>
      <c r="N101" s="21"/>
      <c r="O101" s="21"/>
      <c r="P101" s="21"/>
      <c r="Q101" s="19">
        <f t="shared" si="5"/>
        <v>0</v>
      </c>
      <c r="R101" s="19">
        <f t="shared" si="5"/>
        <v>3.1202984586494296</v>
      </c>
      <c r="S101" s="19">
        <f t="shared" si="5"/>
        <v>0</v>
      </c>
      <c r="T101" s="19">
        <f t="shared" si="6"/>
        <v>0</v>
      </c>
      <c r="U101" s="19">
        <f t="shared" si="7"/>
        <v>0</v>
      </c>
      <c r="V101" s="19">
        <f t="shared" si="8"/>
        <v>0</v>
      </c>
    </row>
    <row r="102" spans="1:22" x14ac:dyDescent="0.25">
      <c r="A102" s="26">
        <f>Wellpath!E102</f>
        <v>2850</v>
      </c>
      <c r="B102" s="22">
        <v>0</v>
      </c>
      <c r="C102" s="22">
        <v>0</v>
      </c>
      <c r="D102" s="22">
        <v>-1</v>
      </c>
      <c r="E102" s="20">
        <f>Model!$W$34*((drdp!B102+drdp!K102)*XYM2!$B102+(drdp!E102+drdp!N102)*XYM2!$C102+(drdp!H102+drdp!Q102)*XYM2!$D102)</f>
        <v>0</v>
      </c>
      <c r="F102" s="20">
        <f>Model!$W$34*((drdp!C102+drdp!L102)*XYM2!$B102+(drdp!F102+drdp!O102)*XYM2!$C102+(drdp!I102+drdp!R102)*XYM2!$D102)</f>
        <v>0</v>
      </c>
      <c r="G102" s="20">
        <f>Model!$W$34*((drdp!D102+drdp!M102)*XYM2!$B102+(drdp!G102+drdp!P102)*XYM2!$C102+(drdp!J102+drdp!S102)*XYM2!$D102)</f>
        <v>0</v>
      </c>
      <c r="H102" s="18">
        <f>Model!$W$34*((drdp!B102)*XYM2!$B102+(drdp!E102)*XYM2!$C102+(drdp!H102)*XYM2!$D102)</f>
        <v>0</v>
      </c>
      <c r="I102" s="18">
        <f>Model!$W$34*((drdp!C102)*XYM2!$B102+(drdp!F102)*XYM2!$C102+(drdp!I102)*XYM2!$D102)</f>
        <v>0</v>
      </c>
      <c r="J102" s="18">
        <f>Model!$W$34*((drdp!D102)*XYM2!$B102+(drdp!G102)*XYM2!$C102+(drdp!J102)*XYM2!$D102)</f>
        <v>0</v>
      </c>
      <c r="K102" s="21">
        <f>SUM(E$3:E101)+H102</f>
        <v>0</v>
      </c>
      <c r="L102" s="21">
        <f>SUM(F$3:F101)+I102</f>
        <v>-1.7664366557138214</v>
      </c>
      <c r="M102" s="21">
        <f>SUM(G$3:G101)+J102</f>
        <v>0</v>
      </c>
      <c r="N102" s="21"/>
      <c r="O102" s="21"/>
      <c r="P102" s="21"/>
      <c r="Q102" s="19">
        <f t="shared" si="5"/>
        <v>0</v>
      </c>
      <c r="R102" s="19">
        <f t="shared" si="5"/>
        <v>3.1202984586494296</v>
      </c>
      <c r="S102" s="19">
        <f t="shared" si="5"/>
        <v>0</v>
      </c>
      <c r="T102" s="19">
        <f t="shared" si="6"/>
        <v>0</v>
      </c>
      <c r="U102" s="19">
        <f t="shared" si="7"/>
        <v>0</v>
      </c>
      <c r="V102" s="19">
        <f t="shared" si="8"/>
        <v>0</v>
      </c>
    </row>
    <row r="103" spans="1:22" x14ac:dyDescent="0.25">
      <c r="A103" s="26">
        <f>Wellpath!E103</f>
        <v>2880</v>
      </c>
      <c r="B103" s="22">
        <v>0</v>
      </c>
      <c r="C103" s="22">
        <v>0</v>
      </c>
      <c r="D103" s="22">
        <v>-1</v>
      </c>
      <c r="E103" s="20">
        <f>Model!$W$34*((drdp!B103+drdp!K103)*XYM2!$B103+(drdp!E103+drdp!N103)*XYM2!$C103+(drdp!H103+drdp!Q103)*XYM2!$D103)</f>
        <v>-1.3204403459766933E-2</v>
      </c>
      <c r="F103" s="20">
        <f>Model!$W$34*((drdp!C103+drdp!L103)*XYM2!$B103+(drdp!F103+drdp!O103)*XYM2!$C103+(drdp!I103+drdp!R103)*XYM2!$D103)</f>
        <v>-3.0484767416485178E-3</v>
      </c>
      <c r="G103" s="20">
        <f>Model!$W$34*((drdp!D103+drdp!M103)*XYM2!$B103+(drdp!G103+drdp!P103)*XYM2!$C103+(drdp!J103+drdp!S103)*XYM2!$D103)</f>
        <v>0</v>
      </c>
      <c r="H103" s="18">
        <f>Model!$W$34*((drdp!B103)*XYM2!$B103+(drdp!E103)*XYM2!$C103+(drdp!H103)*XYM2!$D103)</f>
        <v>-6.6022017298834664E-3</v>
      </c>
      <c r="I103" s="18">
        <f>Model!$W$34*((drdp!C103)*XYM2!$B103+(drdp!F103)*XYM2!$C103+(drdp!I103)*XYM2!$D103)</f>
        <v>-1.5242383708242589E-3</v>
      </c>
      <c r="J103" s="18">
        <f>Model!$W$34*((drdp!D103)*XYM2!$B103+(drdp!G103)*XYM2!$C103+(drdp!J103)*XYM2!$D103)</f>
        <v>0</v>
      </c>
      <c r="K103" s="21">
        <f>SUM(E$3:E102)+H103</f>
        <v>-6.6022017298834664E-3</v>
      </c>
      <c r="L103" s="21">
        <f>SUM(F$3:F102)+I103</f>
        <v>-1.7679608940846456</v>
      </c>
      <c r="M103" s="21">
        <f>SUM(G$3:G102)+J103</f>
        <v>0</v>
      </c>
      <c r="N103" s="21"/>
      <c r="O103" s="21"/>
      <c r="P103" s="21"/>
      <c r="Q103" s="19">
        <f t="shared" si="5"/>
        <v>4.3589067682076237E-5</v>
      </c>
      <c r="R103" s="19">
        <f t="shared" si="5"/>
        <v>3.1256857230125794</v>
      </c>
      <c r="S103" s="19">
        <f t="shared" si="5"/>
        <v>0</v>
      </c>
      <c r="T103" s="19">
        <f t="shared" si="6"/>
        <v>1.1672434473291967E-2</v>
      </c>
      <c r="U103" s="19">
        <f t="shared" si="7"/>
        <v>0</v>
      </c>
      <c r="V103" s="19">
        <f t="shared" si="8"/>
        <v>0</v>
      </c>
    </row>
    <row r="104" spans="1:22" x14ac:dyDescent="0.25">
      <c r="A104" s="26">
        <f>Wellpath!E104</f>
        <v>2910</v>
      </c>
      <c r="B104" s="22">
        <v>0</v>
      </c>
      <c r="C104" s="22">
        <v>0</v>
      </c>
      <c r="D104" s="22">
        <v>-1</v>
      </c>
      <c r="E104" s="20">
        <f>Model!$W$34*((drdp!B104+drdp!K104)*XYM2!$B104+(drdp!E104+drdp!N104)*XYM2!$C104+(drdp!H104+drdp!Q104)*XYM2!$D104)</f>
        <v>-2.5508948645059214E-2</v>
      </c>
      <c r="F104" s="20">
        <f>Model!$W$34*((drdp!C104+drdp!L104)*XYM2!$B104+(drdp!F104+drdp!O104)*XYM2!$C104+(drdp!I104+drdp!R104)*XYM2!$D104)</f>
        <v>-5.8892048311997023E-3</v>
      </c>
      <c r="G104" s="20">
        <f>Model!$W$34*((drdp!D104+drdp!M104)*XYM2!$B104+(drdp!G104+drdp!P104)*XYM2!$C104+(drdp!J104+drdp!S104)*XYM2!$D104)</f>
        <v>0</v>
      </c>
      <c r="H104" s="18">
        <f>Model!$W$34*((drdp!B104)*XYM2!$B104+(drdp!E104)*XYM2!$C104+(drdp!H104)*XYM2!$D104)</f>
        <v>-1.2754474322529607E-2</v>
      </c>
      <c r="I104" s="18">
        <f>Model!$W$34*((drdp!C104)*XYM2!$B104+(drdp!F104)*XYM2!$C104+(drdp!I104)*XYM2!$D104)</f>
        <v>-2.9446024155998511E-3</v>
      </c>
      <c r="J104" s="18">
        <f>Model!$W$34*((drdp!D104)*XYM2!$B104+(drdp!G104)*XYM2!$C104+(drdp!J104)*XYM2!$D104)</f>
        <v>0</v>
      </c>
      <c r="K104" s="21">
        <f>SUM(E$3:E103)+H104</f>
        <v>-2.5958877782296538E-2</v>
      </c>
      <c r="L104" s="21">
        <f>SUM(F$3:F103)+I104</f>
        <v>-1.7724297348710698</v>
      </c>
      <c r="M104" s="21">
        <f>SUM(G$3:G103)+J104</f>
        <v>0</v>
      </c>
      <c r="N104" s="21"/>
      <c r="O104" s="21"/>
      <c r="P104" s="21"/>
      <c r="Q104" s="19">
        <f t="shared" si="5"/>
        <v>6.7386333571620887E-4</v>
      </c>
      <c r="R104" s="19">
        <f t="shared" si="5"/>
        <v>3.1415071650551307</v>
      </c>
      <c r="S104" s="19">
        <f t="shared" si="5"/>
        <v>0</v>
      </c>
      <c r="T104" s="19">
        <f t="shared" si="6"/>
        <v>4.601028686522636E-2</v>
      </c>
      <c r="U104" s="19">
        <f t="shared" si="7"/>
        <v>0</v>
      </c>
      <c r="V104" s="19">
        <f t="shared" si="8"/>
        <v>0</v>
      </c>
    </row>
    <row r="105" spans="1:22" x14ac:dyDescent="0.25">
      <c r="A105" s="26">
        <f>Wellpath!E105</f>
        <v>2940</v>
      </c>
      <c r="B105" s="22">
        <v>0</v>
      </c>
      <c r="C105" s="22">
        <v>0</v>
      </c>
      <c r="D105" s="22">
        <v>-1</v>
      </c>
      <c r="E105" s="20">
        <f>Model!$W$34*((drdp!B105+drdp!K105)*XYM2!$B105+(drdp!E105+drdp!N105)*XYM2!$C105+(drdp!H105+drdp!Q105)*XYM2!$D105)</f>
        <v>-3.607510113572153E-2</v>
      </c>
      <c r="F105" s="20">
        <f>Model!$W$34*((drdp!C105+drdp!L105)*XYM2!$B105+(drdp!F105+drdp!O105)*XYM2!$C105+(drdp!I105+drdp!R105)*XYM2!$D105)</f>
        <v>-8.3285933438757721E-3</v>
      </c>
      <c r="G105" s="20">
        <f>Model!$W$34*((drdp!D105+drdp!M105)*XYM2!$B105+(drdp!G105+drdp!P105)*XYM2!$C105+(drdp!J105+drdp!S105)*XYM2!$D105)</f>
        <v>0</v>
      </c>
      <c r="H105" s="18">
        <f>Model!$W$34*((drdp!B105)*XYM2!$B105+(drdp!E105)*XYM2!$C105+(drdp!H105)*XYM2!$D105)</f>
        <v>-1.8037550567860765E-2</v>
      </c>
      <c r="I105" s="18">
        <f>Model!$W$34*((drdp!C105)*XYM2!$B105+(drdp!F105)*XYM2!$C105+(drdp!I105)*XYM2!$D105)</f>
        <v>-4.164296671937886E-3</v>
      </c>
      <c r="J105" s="18">
        <f>Model!$W$34*((drdp!D105)*XYM2!$B105+(drdp!G105)*XYM2!$C105+(drdp!J105)*XYM2!$D105)</f>
        <v>0</v>
      </c>
      <c r="K105" s="21">
        <f>SUM(E$3:E104)+H105</f>
        <v>-5.6750902672686912E-2</v>
      </c>
      <c r="L105" s="21">
        <f>SUM(F$3:F104)+I105</f>
        <v>-1.7795386339586077</v>
      </c>
      <c r="M105" s="21">
        <f>SUM(G$3:G104)+J105</f>
        <v>0</v>
      </c>
      <c r="N105" s="21"/>
      <c r="O105" s="21"/>
      <c r="P105" s="21"/>
      <c r="Q105" s="19">
        <f t="shared" si="5"/>
        <v>3.2206649541647826E-3</v>
      </c>
      <c r="R105" s="19">
        <f t="shared" si="5"/>
        <v>3.1667577497512673</v>
      </c>
      <c r="S105" s="19">
        <f t="shared" si="5"/>
        <v>0</v>
      </c>
      <c r="T105" s="19">
        <f t="shared" si="6"/>
        <v>0.10099042381807116</v>
      </c>
      <c r="U105" s="19">
        <f t="shared" si="7"/>
        <v>0</v>
      </c>
      <c r="V105" s="19">
        <f t="shared" si="8"/>
        <v>0</v>
      </c>
    </row>
    <row r="106" spans="1:22" x14ac:dyDescent="0.25">
      <c r="A106" s="26">
        <f>Wellpath!E106</f>
        <v>2970</v>
      </c>
      <c r="B106" s="22">
        <v>0</v>
      </c>
      <c r="C106" s="22">
        <v>0</v>
      </c>
      <c r="D106" s="22">
        <v>-1</v>
      </c>
      <c r="E106" s="20">
        <f>Model!$W$34*((drdp!B106+drdp!K106)*XYM2!$B106+(drdp!E106+drdp!N106)*XYM2!$C106+(drdp!H106+drdp!Q106)*XYM2!$D106)</f>
        <v>-4.4182795100907828E-2</v>
      </c>
      <c r="F106" s="20">
        <f>Model!$W$34*((drdp!C106+drdp!L106)*XYM2!$B106+(drdp!F106+drdp!O106)*XYM2!$C106+(drdp!I106+drdp!R106)*XYM2!$D106)</f>
        <v>-1.0200401983817978E-2</v>
      </c>
      <c r="G106" s="20">
        <f>Model!$W$34*((drdp!D106+drdp!M106)*XYM2!$B106+(drdp!G106+drdp!P106)*XYM2!$C106+(drdp!J106+drdp!S106)*XYM2!$D106)</f>
        <v>0</v>
      </c>
      <c r="H106" s="18">
        <f>Model!$W$34*((drdp!B106)*XYM2!$B106+(drdp!E106)*XYM2!$C106+(drdp!H106)*XYM2!$D106)</f>
        <v>-2.2091397550453914E-2</v>
      </c>
      <c r="I106" s="18">
        <f>Model!$W$34*((drdp!C106)*XYM2!$B106+(drdp!F106)*XYM2!$C106+(drdp!I106)*XYM2!$D106)</f>
        <v>-5.100200991908989E-3</v>
      </c>
      <c r="J106" s="18">
        <f>Model!$W$34*((drdp!D106)*XYM2!$B106+(drdp!G106)*XYM2!$C106+(drdp!J106)*XYM2!$D106)</f>
        <v>0</v>
      </c>
      <c r="K106" s="21">
        <f>SUM(E$3:E105)+H106</f>
        <v>-9.6879850791001587E-2</v>
      </c>
      <c r="L106" s="21">
        <f>SUM(F$3:F105)+I106</f>
        <v>-1.7888031316224544</v>
      </c>
      <c r="M106" s="21">
        <f>SUM(G$3:G105)+J106</f>
        <v>0</v>
      </c>
      <c r="N106" s="21"/>
      <c r="O106" s="21"/>
      <c r="P106" s="21"/>
      <c r="Q106" s="19">
        <f t="shared" si="5"/>
        <v>9.3857054892867303E-3</v>
      </c>
      <c r="R106" s="19">
        <f t="shared" si="5"/>
        <v>3.1998166437023001</v>
      </c>
      <c r="S106" s="19">
        <f t="shared" si="5"/>
        <v>0</v>
      </c>
      <c r="T106" s="19">
        <f t="shared" si="6"/>
        <v>0.17329898048605977</v>
      </c>
      <c r="U106" s="19">
        <f t="shared" si="7"/>
        <v>0</v>
      </c>
      <c r="V106" s="19">
        <f t="shared" si="8"/>
        <v>0</v>
      </c>
    </row>
    <row r="107" spans="1:22" x14ac:dyDescent="0.25">
      <c r="A107" s="26">
        <f>Wellpath!E107</f>
        <v>3000</v>
      </c>
      <c r="B107" s="22">
        <v>0</v>
      </c>
      <c r="C107" s="22">
        <v>0</v>
      </c>
      <c r="D107" s="22">
        <v>-1</v>
      </c>
      <c r="E107" s="20">
        <f>Model!$W$34*((drdp!B107+drdp!K107)*XYM2!$B107+(drdp!E107+drdp!N107)*XYM2!$C107+(drdp!H107+drdp!Q107)*XYM2!$D107)</f>
        <v>-4.9279504595488466E-2</v>
      </c>
      <c r="F107" s="20">
        <f>Model!$W$34*((drdp!C107+drdp!L107)*XYM2!$B107+(drdp!F107+drdp!O107)*XYM2!$C107+(drdp!I107+drdp!R107)*XYM2!$D107)</f>
        <v>-1.1377070085524292E-2</v>
      </c>
      <c r="G107" s="20">
        <f>Model!$W$34*((drdp!D107+drdp!M107)*XYM2!$B107+(drdp!G107+drdp!P107)*XYM2!$C107+(drdp!J107+drdp!S107)*XYM2!$D107)</f>
        <v>0</v>
      </c>
      <c r="H107" s="18">
        <f>Model!$W$34*((drdp!B107)*XYM2!$B107+(drdp!E107)*XYM2!$C107+(drdp!H107)*XYM2!$D107)</f>
        <v>-2.4639752297744233E-2</v>
      </c>
      <c r="I107" s="18">
        <f>Model!$W$34*((drdp!C107)*XYM2!$B107+(drdp!F107)*XYM2!$C107+(drdp!I107)*XYM2!$D107)</f>
        <v>-5.688535042762146E-3</v>
      </c>
      <c r="J107" s="18">
        <f>Model!$W$34*((drdp!D107)*XYM2!$B107+(drdp!G107)*XYM2!$C107+(drdp!J107)*XYM2!$D107)</f>
        <v>0</v>
      </c>
      <c r="K107" s="21">
        <f>SUM(E$3:E106)+H107</f>
        <v>-0.14361100063919974</v>
      </c>
      <c r="L107" s="21">
        <f>SUM(F$3:F106)+I107</f>
        <v>-1.7995918676571256</v>
      </c>
      <c r="M107" s="21">
        <f>SUM(G$3:G106)+J107</f>
        <v>0</v>
      </c>
      <c r="N107" s="21"/>
      <c r="O107" s="21"/>
      <c r="P107" s="21"/>
      <c r="Q107" s="19">
        <f t="shared" si="5"/>
        <v>2.0624119504592229E-2</v>
      </c>
      <c r="R107" s="19">
        <f t="shared" si="5"/>
        <v>3.2385308901376617</v>
      </c>
      <c r="S107" s="19">
        <f t="shared" si="5"/>
        <v>0</v>
      </c>
      <c r="T107" s="19">
        <f t="shared" si="6"/>
        <v>0.2584411888564061</v>
      </c>
      <c r="U107" s="19">
        <f t="shared" si="7"/>
        <v>0</v>
      </c>
      <c r="V107" s="19">
        <f t="shared" si="8"/>
        <v>0</v>
      </c>
    </row>
    <row r="108" spans="1:22" x14ac:dyDescent="0.25">
      <c r="A108" s="26">
        <f>Wellpath!E108</f>
        <v>3030</v>
      </c>
      <c r="B108" s="22">
        <v>0</v>
      </c>
      <c r="C108" s="22">
        <v>0</v>
      </c>
      <c r="D108" s="22">
        <v>-1</v>
      </c>
      <c r="E108" s="20">
        <f>Model!$W$34*((drdp!B108+drdp!K108)*XYM2!$B108+(drdp!E108+drdp!N108)*XYM2!$C108+(drdp!H108+drdp!Q108)*XYM2!$D108)</f>
        <v>-5.1017897290118436E-2</v>
      </c>
      <c r="F108" s="20">
        <f>Model!$W$34*((drdp!C108+drdp!L108)*XYM2!$B108+(drdp!F108+drdp!O108)*XYM2!$C108+(drdp!I108+drdp!R108)*XYM2!$D108)</f>
        <v>-1.1778409662399406E-2</v>
      </c>
      <c r="G108" s="20">
        <f>Model!$W$34*((drdp!D108+drdp!M108)*XYM2!$B108+(drdp!G108+drdp!P108)*XYM2!$C108+(drdp!J108+drdp!S108)*XYM2!$D108)</f>
        <v>0</v>
      </c>
      <c r="H108" s="18">
        <f>Model!$W$34*((drdp!B108)*XYM2!$B108+(drdp!E108)*XYM2!$C108+(drdp!H108)*XYM2!$D108)</f>
        <v>-2.5508948645059218E-2</v>
      </c>
      <c r="I108" s="18">
        <f>Model!$W$34*((drdp!C108)*XYM2!$B108+(drdp!F108)*XYM2!$C108+(drdp!I108)*XYM2!$D108)</f>
        <v>-5.8892048311997031E-3</v>
      </c>
      <c r="J108" s="18">
        <f>Model!$W$34*((drdp!D108)*XYM2!$B108+(drdp!G108)*XYM2!$C108+(drdp!J108)*XYM2!$D108)</f>
        <v>0</v>
      </c>
      <c r="K108" s="21">
        <f>SUM(E$3:E107)+H108</f>
        <v>-0.19375970158200317</v>
      </c>
      <c r="L108" s="21">
        <f>SUM(F$3:F107)+I108</f>
        <v>-1.8111696075310875</v>
      </c>
      <c r="M108" s="21">
        <f>SUM(G$3:G107)+J108</f>
        <v>0</v>
      </c>
      <c r="N108" s="21"/>
      <c r="O108" s="21"/>
      <c r="P108" s="21"/>
      <c r="Q108" s="19">
        <f t="shared" si="5"/>
        <v>3.7542821957146921E-2</v>
      </c>
      <c r="R108" s="19">
        <f t="shared" si="5"/>
        <v>3.2803353472443133</v>
      </c>
      <c r="S108" s="19">
        <f t="shared" si="5"/>
        <v>0</v>
      </c>
      <c r="T108" s="19">
        <f t="shared" si="6"/>
        <v>0.35093168266961733</v>
      </c>
      <c r="U108" s="19">
        <f t="shared" si="7"/>
        <v>0</v>
      </c>
      <c r="V108" s="19">
        <f t="shared" si="8"/>
        <v>0</v>
      </c>
    </row>
    <row r="109" spans="1:22" x14ac:dyDescent="0.25">
      <c r="A109" s="26">
        <f>Wellpath!E109</f>
        <v>3060</v>
      </c>
      <c r="B109" s="22">
        <v>0</v>
      </c>
      <c r="C109" s="22">
        <v>0</v>
      </c>
      <c r="D109" s="22">
        <v>-1</v>
      </c>
      <c r="E109" s="20">
        <f>Model!$W$34*((drdp!B109+drdp!K109)*XYM2!$B109+(drdp!E109+drdp!N109)*XYM2!$C109+(drdp!H109+drdp!Q109)*XYM2!$D109)</f>
        <v>-5.1017897290118436E-2</v>
      </c>
      <c r="F109" s="20">
        <f>Model!$W$34*((drdp!C109+drdp!L109)*XYM2!$B109+(drdp!F109+drdp!O109)*XYM2!$C109+(drdp!I109+drdp!R109)*XYM2!$D109)</f>
        <v>-1.1778409662399406E-2</v>
      </c>
      <c r="G109" s="20">
        <f>Model!$W$34*((drdp!D109+drdp!M109)*XYM2!$B109+(drdp!G109+drdp!P109)*XYM2!$C109+(drdp!J109+drdp!S109)*XYM2!$D109)</f>
        <v>0</v>
      </c>
      <c r="H109" s="18">
        <f>Model!$W$34*((drdp!B109)*XYM2!$B109+(drdp!E109)*XYM2!$C109+(drdp!H109)*XYM2!$D109)</f>
        <v>-2.5508948645059218E-2</v>
      </c>
      <c r="I109" s="18">
        <f>Model!$W$34*((drdp!C109)*XYM2!$B109+(drdp!F109)*XYM2!$C109+(drdp!I109)*XYM2!$D109)</f>
        <v>-5.8892048311997031E-3</v>
      </c>
      <c r="J109" s="18">
        <f>Model!$W$34*((drdp!D109)*XYM2!$B109+(drdp!G109)*XYM2!$C109+(drdp!J109)*XYM2!$D109)</f>
        <v>0</v>
      </c>
      <c r="K109" s="21">
        <f>SUM(E$3:E108)+H109</f>
        <v>-0.24477759887212164</v>
      </c>
      <c r="L109" s="21">
        <f>SUM(F$3:F108)+I109</f>
        <v>-1.8229480171934869</v>
      </c>
      <c r="M109" s="21">
        <f>SUM(G$3:G108)+J109</f>
        <v>0</v>
      </c>
      <c r="N109" s="21"/>
      <c r="O109" s="21"/>
      <c r="P109" s="21"/>
      <c r="Q109" s="19">
        <f t="shared" si="5"/>
        <v>5.9916072909601284E-2</v>
      </c>
      <c r="R109" s="19">
        <f t="shared" si="5"/>
        <v>3.3231394733896651</v>
      </c>
      <c r="S109" s="19">
        <f t="shared" si="5"/>
        <v>0</v>
      </c>
      <c r="T109" s="19">
        <f t="shared" si="6"/>
        <v>0.44621683851731681</v>
      </c>
      <c r="U109" s="19">
        <f t="shared" si="7"/>
        <v>0</v>
      </c>
      <c r="V109" s="19">
        <f t="shared" si="8"/>
        <v>0</v>
      </c>
    </row>
    <row r="110" spans="1:22" x14ac:dyDescent="0.25">
      <c r="A110" s="26">
        <f>Wellpath!E110</f>
        <v>3090</v>
      </c>
      <c r="B110" s="22">
        <v>0</v>
      </c>
      <c r="C110" s="22">
        <v>0</v>
      </c>
      <c r="D110" s="22">
        <v>-1</v>
      </c>
      <c r="E110" s="20">
        <f>Model!$W$34*((drdp!B110+drdp!K110)*XYM2!$B110+(drdp!E110+drdp!N110)*XYM2!$C110+(drdp!H110+drdp!Q110)*XYM2!$D110)</f>
        <v>-5.1017897290118436E-2</v>
      </c>
      <c r="F110" s="20">
        <f>Model!$W$34*((drdp!C110+drdp!L110)*XYM2!$B110+(drdp!F110+drdp!O110)*XYM2!$C110+(drdp!I110+drdp!R110)*XYM2!$D110)</f>
        <v>-1.1778409662399406E-2</v>
      </c>
      <c r="G110" s="20">
        <f>Model!$W$34*((drdp!D110+drdp!M110)*XYM2!$B110+(drdp!G110+drdp!P110)*XYM2!$C110+(drdp!J110+drdp!S110)*XYM2!$D110)</f>
        <v>0</v>
      </c>
      <c r="H110" s="18">
        <f>Model!$W$34*((drdp!B110)*XYM2!$B110+(drdp!E110)*XYM2!$C110+(drdp!H110)*XYM2!$D110)</f>
        <v>-2.5508948645059218E-2</v>
      </c>
      <c r="I110" s="18">
        <f>Model!$W$34*((drdp!C110)*XYM2!$B110+(drdp!F110)*XYM2!$C110+(drdp!I110)*XYM2!$D110)</f>
        <v>-5.8892048311997031E-3</v>
      </c>
      <c r="J110" s="18">
        <f>Model!$W$34*((drdp!D110)*XYM2!$B110+(drdp!G110)*XYM2!$C110+(drdp!J110)*XYM2!$D110)</f>
        <v>0</v>
      </c>
      <c r="K110" s="21">
        <f>SUM(E$3:E109)+H110</f>
        <v>-0.29579549616224005</v>
      </c>
      <c r="L110" s="21">
        <f>SUM(F$3:F109)+I110</f>
        <v>-1.8347264268558863</v>
      </c>
      <c r="M110" s="21">
        <f>SUM(G$3:G109)+J110</f>
        <v>0</v>
      </c>
      <c r="N110" s="21"/>
      <c r="O110" s="21"/>
      <c r="P110" s="21"/>
      <c r="Q110" s="19">
        <f t="shared" si="5"/>
        <v>8.7494975549865767E-2</v>
      </c>
      <c r="R110" s="19">
        <f t="shared" si="5"/>
        <v>3.3662210614033676</v>
      </c>
      <c r="S110" s="19">
        <f t="shared" si="5"/>
        <v>0</v>
      </c>
      <c r="T110" s="19">
        <f t="shared" si="6"/>
        <v>0.54270381375381072</v>
      </c>
      <c r="U110" s="19">
        <f t="shared" si="7"/>
        <v>0</v>
      </c>
      <c r="V110" s="19">
        <f t="shared" si="8"/>
        <v>0</v>
      </c>
    </row>
    <row r="111" spans="1:22" x14ac:dyDescent="0.25">
      <c r="A111" s="26">
        <f>Wellpath!E111</f>
        <v>3120</v>
      </c>
      <c r="B111" s="22">
        <v>0</v>
      </c>
      <c r="C111" s="22">
        <v>0</v>
      </c>
      <c r="D111" s="22">
        <v>-1</v>
      </c>
      <c r="E111" s="20">
        <f>Model!$W$34*((drdp!B111+drdp!K111)*XYM2!$B111+(drdp!E111+drdp!N111)*XYM2!$C111+(drdp!H111+drdp!Q111)*XYM2!$D111)</f>
        <v>-5.1017897290118436E-2</v>
      </c>
      <c r="F111" s="20">
        <f>Model!$W$34*((drdp!C111+drdp!L111)*XYM2!$B111+(drdp!F111+drdp!O111)*XYM2!$C111+(drdp!I111+drdp!R111)*XYM2!$D111)</f>
        <v>-1.1778409662399406E-2</v>
      </c>
      <c r="G111" s="20">
        <f>Model!$W$34*((drdp!D111+drdp!M111)*XYM2!$B111+(drdp!G111+drdp!P111)*XYM2!$C111+(drdp!J111+drdp!S111)*XYM2!$D111)</f>
        <v>0</v>
      </c>
      <c r="H111" s="18">
        <f>Model!$W$34*((drdp!B111)*XYM2!$B111+(drdp!E111)*XYM2!$C111+(drdp!H111)*XYM2!$D111)</f>
        <v>-2.5508948645059218E-2</v>
      </c>
      <c r="I111" s="18">
        <f>Model!$W$34*((drdp!C111)*XYM2!$B111+(drdp!F111)*XYM2!$C111+(drdp!I111)*XYM2!$D111)</f>
        <v>-5.8892048311997031E-3</v>
      </c>
      <c r="J111" s="18">
        <f>Model!$W$34*((drdp!D111)*XYM2!$B111+(drdp!G111)*XYM2!$C111+(drdp!J111)*XYM2!$D111)</f>
        <v>0</v>
      </c>
      <c r="K111" s="21">
        <f>SUM(E$3:E110)+H111</f>
        <v>-0.34681339345235845</v>
      </c>
      <c r="L111" s="21">
        <f>SUM(F$3:F110)+I111</f>
        <v>-1.8465048365182857</v>
      </c>
      <c r="M111" s="21">
        <f>SUM(G$3:G110)+J111</f>
        <v>0</v>
      </c>
      <c r="N111" s="21"/>
      <c r="O111" s="21"/>
      <c r="P111" s="21"/>
      <c r="Q111" s="19">
        <f t="shared" si="5"/>
        <v>0.12027952987794038</v>
      </c>
      <c r="R111" s="19">
        <f t="shared" si="5"/>
        <v>3.4095801112854209</v>
      </c>
      <c r="S111" s="19">
        <f t="shared" si="5"/>
        <v>0</v>
      </c>
      <c r="T111" s="19">
        <f t="shared" si="6"/>
        <v>0.64039260837909906</v>
      </c>
      <c r="U111" s="19">
        <f t="shared" si="7"/>
        <v>0</v>
      </c>
      <c r="V111" s="19">
        <f t="shared" si="8"/>
        <v>0</v>
      </c>
    </row>
    <row r="112" spans="1:22" x14ac:dyDescent="0.25">
      <c r="A112" s="26">
        <f>Wellpath!E112</f>
        <v>3150</v>
      </c>
      <c r="B112" s="22">
        <v>0</v>
      </c>
      <c r="C112" s="22">
        <v>0</v>
      </c>
      <c r="D112" s="22">
        <v>-1</v>
      </c>
      <c r="E112" s="20">
        <f>Model!$W$34*((drdp!B112+drdp!K112)*XYM2!$B112+(drdp!E112+drdp!N112)*XYM2!$C112+(drdp!H112+drdp!Q112)*XYM2!$D112)</f>
        <v>-5.1017897290118436E-2</v>
      </c>
      <c r="F112" s="20">
        <f>Model!$W$34*((drdp!C112+drdp!L112)*XYM2!$B112+(drdp!F112+drdp!O112)*XYM2!$C112+(drdp!I112+drdp!R112)*XYM2!$D112)</f>
        <v>-1.1778409662399406E-2</v>
      </c>
      <c r="G112" s="20">
        <f>Model!$W$34*((drdp!D112+drdp!M112)*XYM2!$B112+(drdp!G112+drdp!P112)*XYM2!$C112+(drdp!J112+drdp!S112)*XYM2!$D112)</f>
        <v>0</v>
      </c>
      <c r="H112" s="18">
        <f>Model!$W$34*((drdp!B112)*XYM2!$B112+(drdp!E112)*XYM2!$C112+(drdp!H112)*XYM2!$D112)</f>
        <v>-2.5508948645059218E-2</v>
      </c>
      <c r="I112" s="18">
        <f>Model!$W$34*((drdp!C112)*XYM2!$B112+(drdp!F112)*XYM2!$C112+(drdp!I112)*XYM2!$D112)</f>
        <v>-5.8892048311997031E-3</v>
      </c>
      <c r="J112" s="18">
        <f>Model!$W$34*((drdp!D112)*XYM2!$B112+(drdp!G112)*XYM2!$C112+(drdp!J112)*XYM2!$D112)</f>
        <v>0</v>
      </c>
      <c r="K112" s="21">
        <f>SUM(E$3:E111)+H112</f>
        <v>-0.39783129074247686</v>
      </c>
      <c r="L112" s="21">
        <f>SUM(F$3:F111)+I112</f>
        <v>-1.8582832461806851</v>
      </c>
      <c r="M112" s="21">
        <f>SUM(G$3:G111)+J112</f>
        <v>0</v>
      </c>
      <c r="N112" s="21"/>
      <c r="O112" s="21"/>
      <c r="P112" s="21"/>
      <c r="Q112" s="19">
        <f t="shared" si="5"/>
        <v>0.15826973589382515</v>
      </c>
      <c r="R112" s="19">
        <f t="shared" si="5"/>
        <v>3.4532166230358246</v>
      </c>
      <c r="S112" s="19">
        <f t="shared" si="5"/>
        <v>0</v>
      </c>
      <c r="T112" s="19">
        <f t="shared" si="6"/>
        <v>0.73928322239318178</v>
      </c>
      <c r="U112" s="19">
        <f t="shared" si="7"/>
        <v>0</v>
      </c>
      <c r="V112" s="19">
        <f t="shared" si="8"/>
        <v>0</v>
      </c>
    </row>
    <row r="113" spans="1:22" x14ac:dyDescent="0.25">
      <c r="A113" s="26">
        <f>Wellpath!E113</f>
        <v>3180</v>
      </c>
      <c r="B113" s="22">
        <v>0</v>
      </c>
      <c r="C113" s="22">
        <v>0</v>
      </c>
      <c r="D113" s="22">
        <v>-1</v>
      </c>
      <c r="E113" s="20">
        <f>Model!$W$34*((drdp!B113+drdp!K113)*XYM2!$B113+(drdp!E113+drdp!N113)*XYM2!$C113+(drdp!H113+drdp!Q113)*XYM2!$D113)</f>
        <v>-5.1017897290118436E-2</v>
      </c>
      <c r="F113" s="20">
        <f>Model!$W$34*((drdp!C113+drdp!L113)*XYM2!$B113+(drdp!F113+drdp!O113)*XYM2!$C113+(drdp!I113+drdp!R113)*XYM2!$D113)</f>
        <v>-1.1778409662399406E-2</v>
      </c>
      <c r="G113" s="20">
        <f>Model!$W$34*((drdp!D113+drdp!M113)*XYM2!$B113+(drdp!G113+drdp!P113)*XYM2!$C113+(drdp!J113+drdp!S113)*XYM2!$D113)</f>
        <v>0</v>
      </c>
      <c r="H113" s="18">
        <f>Model!$W$34*((drdp!B113)*XYM2!$B113+(drdp!E113)*XYM2!$C113+(drdp!H113)*XYM2!$D113)</f>
        <v>-2.5508948645059218E-2</v>
      </c>
      <c r="I113" s="18">
        <f>Model!$W$34*((drdp!C113)*XYM2!$B113+(drdp!F113)*XYM2!$C113+(drdp!I113)*XYM2!$D113)</f>
        <v>-5.8892048311997031E-3</v>
      </c>
      <c r="J113" s="18">
        <f>Model!$W$34*((drdp!D113)*XYM2!$B113+(drdp!G113)*XYM2!$C113+(drdp!J113)*XYM2!$D113)</f>
        <v>0</v>
      </c>
      <c r="K113" s="21">
        <f>SUM(E$3:E112)+H113</f>
        <v>-0.44884918803259527</v>
      </c>
      <c r="L113" s="21">
        <f>SUM(F$3:F112)+I113</f>
        <v>-1.8700616558430845</v>
      </c>
      <c r="M113" s="21">
        <f>SUM(G$3:G112)+J113</f>
        <v>0</v>
      </c>
      <c r="N113" s="21"/>
      <c r="O113" s="21"/>
      <c r="P113" s="21"/>
      <c r="Q113" s="19">
        <f t="shared" si="5"/>
        <v>0.20146559359752006</v>
      </c>
      <c r="R113" s="19">
        <f t="shared" si="5"/>
        <v>3.4971305966545789</v>
      </c>
      <c r="S113" s="19">
        <f t="shared" si="5"/>
        <v>0</v>
      </c>
      <c r="T113" s="19">
        <f t="shared" si="6"/>
        <v>0.83937565579605911</v>
      </c>
      <c r="U113" s="19">
        <f t="shared" si="7"/>
        <v>0</v>
      </c>
      <c r="V113" s="19">
        <f t="shared" si="8"/>
        <v>0</v>
      </c>
    </row>
    <row r="114" spans="1:22" x14ac:dyDescent="0.25">
      <c r="A114" s="26">
        <f>Wellpath!E114</f>
        <v>3210</v>
      </c>
      <c r="B114" s="22">
        <v>0</v>
      </c>
      <c r="C114" s="22">
        <v>0</v>
      </c>
      <c r="D114" s="22">
        <v>-1</v>
      </c>
      <c r="E114" s="20">
        <f>Model!$W$34*((drdp!B114+drdp!K114)*XYM2!$B114+(drdp!E114+drdp!N114)*XYM2!$C114+(drdp!H114+drdp!Q114)*XYM2!$D114)</f>
        <v>-5.1017897290118436E-2</v>
      </c>
      <c r="F114" s="20">
        <f>Model!$W$34*((drdp!C114+drdp!L114)*XYM2!$B114+(drdp!F114+drdp!O114)*XYM2!$C114+(drdp!I114+drdp!R114)*XYM2!$D114)</f>
        <v>-1.1778409662399406E-2</v>
      </c>
      <c r="G114" s="20">
        <f>Model!$W$34*((drdp!D114+drdp!M114)*XYM2!$B114+(drdp!G114+drdp!P114)*XYM2!$C114+(drdp!J114+drdp!S114)*XYM2!$D114)</f>
        <v>0</v>
      </c>
      <c r="H114" s="18">
        <f>Model!$W$34*((drdp!B114)*XYM2!$B114+(drdp!E114)*XYM2!$C114+(drdp!H114)*XYM2!$D114)</f>
        <v>-2.5508948645059218E-2</v>
      </c>
      <c r="I114" s="18">
        <f>Model!$W$34*((drdp!C114)*XYM2!$B114+(drdp!F114)*XYM2!$C114+(drdp!I114)*XYM2!$D114)</f>
        <v>-5.8892048311997031E-3</v>
      </c>
      <c r="J114" s="18">
        <f>Model!$W$34*((drdp!D114)*XYM2!$B114+(drdp!G114)*XYM2!$C114+(drdp!J114)*XYM2!$D114)</f>
        <v>0</v>
      </c>
      <c r="K114" s="21">
        <f>SUM(E$3:E113)+H114</f>
        <v>-0.49986708532271368</v>
      </c>
      <c r="L114" s="21">
        <f>SUM(F$3:F113)+I114</f>
        <v>-1.8818400655054839</v>
      </c>
      <c r="M114" s="21">
        <f>SUM(G$3:G113)+J114</f>
        <v>0</v>
      </c>
      <c r="N114" s="21"/>
      <c r="O114" s="21"/>
      <c r="P114" s="21"/>
      <c r="Q114" s="19">
        <f t="shared" si="5"/>
        <v>0.24986710298902512</v>
      </c>
      <c r="R114" s="19">
        <f t="shared" si="5"/>
        <v>3.5413220321416841</v>
      </c>
      <c r="S114" s="19">
        <f t="shared" si="5"/>
        <v>0</v>
      </c>
      <c r="T114" s="19">
        <f t="shared" si="6"/>
        <v>0.94066990858773081</v>
      </c>
      <c r="U114" s="19">
        <f t="shared" si="7"/>
        <v>0</v>
      </c>
      <c r="V114" s="19">
        <f t="shared" si="8"/>
        <v>0</v>
      </c>
    </row>
    <row r="115" spans="1:22" x14ac:dyDescent="0.25">
      <c r="A115" s="26">
        <f>Wellpath!E115</f>
        <v>3240</v>
      </c>
      <c r="B115" s="22">
        <v>0</v>
      </c>
      <c r="C115" s="22">
        <v>0</v>
      </c>
      <c r="D115" s="22">
        <v>-1</v>
      </c>
      <c r="E115" s="20">
        <f>Model!$W$34*((drdp!B115+drdp!K115)*XYM2!$B115+(drdp!E115+drdp!N115)*XYM2!$C115+(drdp!H115+drdp!Q115)*XYM2!$D115)</f>
        <v>-5.1017897290118436E-2</v>
      </c>
      <c r="F115" s="20">
        <f>Model!$W$34*((drdp!C115+drdp!L115)*XYM2!$B115+(drdp!F115+drdp!O115)*XYM2!$C115+(drdp!I115+drdp!R115)*XYM2!$D115)</f>
        <v>-1.1778409662399406E-2</v>
      </c>
      <c r="G115" s="20">
        <f>Model!$W$34*((drdp!D115+drdp!M115)*XYM2!$B115+(drdp!G115+drdp!P115)*XYM2!$C115+(drdp!J115+drdp!S115)*XYM2!$D115)</f>
        <v>0</v>
      </c>
      <c r="H115" s="18">
        <f>Model!$W$34*((drdp!B115)*XYM2!$B115+(drdp!E115)*XYM2!$C115+(drdp!H115)*XYM2!$D115)</f>
        <v>-2.5508948645059218E-2</v>
      </c>
      <c r="I115" s="18">
        <f>Model!$W$34*((drdp!C115)*XYM2!$B115+(drdp!F115)*XYM2!$C115+(drdp!I115)*XYM2!$D115)</f>
        <v>-5.8892048311997031E-3</v>
      </c>
      <c r="J115" s="18">
        <f>Model!$W$34*((drdp!D115)*XYM2!$B115+(drdp!G115)*XYM2!$C115+(drdp!J115)*XYM2!$D115)</f>
        <v>0</v>
      </c>
      <c r="K115" s="21">
        <f>SUM(E$3:E114)+H115</f>
        <v>-0.55088498261283214</v>
      </c>
      <c r="L115" s="21">
        <f>SUM(F$3:F114)+I115</f>
        <v>-1.8936184751678833</v>
      </c>
      <c r="M115" s="21">
        <f>SUM(G$3:G114)+J115</f>
        <v>0</v>
      </c>
      <c r="N115" s="21"/>
      <c r="O115" s="21"/>
      <c r="P115" s="21"/>
      <c r="Q115" s="19">
        <f t="shared" si="5"/>
        <v>0.30347426406834038</v>
      </c>
      <c r="R115" s="19">
        <f t="shared" si="5"/>
        <v>3.5857909294971395</v>
      </c>
      <c r="S115" s="19">
        <f t="shared" si="5"/>
        <v>0</v>
      </c>
      <c r="T115" s="19">
        <f t="shared" si="6"/>
        <v>1.043165980768197</v>
      </c>
      <c r="U115" s="19">
        <f t="shared" si="7"/>
        <v>0</v>
      </c>
      <c r="V115" s="19">
        <f t="shared" si="8"/>
        <v>0</v>
      </c>
    </row>
    <row r="116" spans="1:22" x14ac:dyDescent="0.25">
      <c r="A116" s="26">
        <f>Wellpath!E116</f>
        <v>3270</v>
      </c>
      <c r="B116" s="22">
        <v>0</v>
      </c>
      <c r="C116" s="22">
        <v>0</v>
      </c>
      <c r="D116" s="22">
        <v>-1</v>
      </c>
      <c r="E116" s="20">
        <f>Model!$W$34*((drdp!B116+drdp!K116)*XYM2!$B116+(drdp!E116+drdp!N116)*XYM2!$C116+(drdp!H116+drdp!Q116)*XYM2!$D116)</f>
        <v>-5.1017897290118436E-2</v>
      </c>
      <c r="F116" s="20">
        <f>Model!$W$34*((drdp!C116+drdp!L116)*XYM2!$B116+(drdp!F116+drdp!O116)*XYM2!$C116+(drdp!I116+drdp!R116)*XYM2!$D116)</f>
        <v>-1.1778409662399406E-2</v>
      </c>
      <c r="G116" s="20">
        <f>Model!$W$34*((drdp!D116+drdp!M116)*XYM2!$B116+(drdp!G116+drdp!P116)*XYM2!$C116+(drdp!J116+drdp!S116)*XYM2!$D116)</f>
        <v>0</v>
      </c>
      <c r="H116" s="18">
        <f>Model!$W$34*((drdp!B116)*XYM2!$B116+(drdp!E116)*XYM2!$C116+(drdp!H116)*XYM2!$D116)</f>
        <v>-2.5508948645059218E-2</v>
      </c>
      <c r="I116" s="18">
        <f>Model!$W$34*((drdp!C116)*XYM2!$B116+(drdp!F116)*XYM2!$C116+(drdp!I116)*XYM2!$D116)</f>
        <v>-5.8892048311997031E-3</v>
      </c>
      <c r="J116" s="18">
        <f>Model!$W$34*((drdp!D116)*XYM2!$B116+(drdp!G116)*XYM2!$C116+(drdp!J116)*XYM2!$D116)</f>
        <v>0</v>
      </c>
      <c r="K116" s="21">
        <f>SUM(E$3:E115)+H116</f>
        <v>-0.60190287990295055</v>
      </c>
      <c r="L116" s="21">
        <f>SUM(F$3:F115)+I116</f>
        <v>-1.9053968848302827</v>
      </c>
      <c r="M116" s="21">
        <f>SUM(G$3:G115)+J116</f>
        <v>0</v>
      </c>
      <c r="N116" s="21"/>
      <c r="O116" s="21"/>
      <c r="P116" s="21"/>
      <c r="Q116" s="19">
        <f t="shared" si="5"/>
        <v>0.36228707683546574</v>
      </c>
      <c r="R116" s="19">
        <f t="shared" si="5"/>
        <v>3.6305372887209457</v>
      </c>
      <c r="S116" s="19">
        <f t="shared" si="5"/>
        <v>0</v>
      </c>
      <c r="T116" s="19">
        <f t="shared" si="6"/>
        <v>1.1468638723374578</v>
      </c>
      <c r="U116" s="19">
        <f t="shared" si="7"/>
        <v>0</v>
      </c>
      <c r="V116" s="19">
        <f t="shared" si="8"/>
        <v>0</v>
      </c>
    </row>
    <row r="117" spans="1:22" x14ac:dyDescent="0.25">
      <c r="A117" s="26">
        <f>Wellpath!E117</f>
        <v>3300</v>
      </c>
      <c r="B117" s="22">
        <v>0</v>
      </c>
      <c r="C117" s="22">
        <v>0</v>
      </c>
      <c r="D117" s="22">
        <v>-1</v>
      </c>
      <c r="E117" s="20">
        <f>Model!$W$34*((drdp!B117+drdp!K117)*XYM2!$B117+(drdp!E117+drdp!N117)*XYM2!$C117+(drdp!H117+drdp!Q117)*XYM2!$D117)</f>
        <v>-5.1017897290118436E-2</v>
      </c>
      <c r="F117" s="20">
        <f>Model!$W$34*((drdp!C117+drdp!L117)*XYM2!$B117+(drdp!F117+drdp!O117)*XYM2!$C117+(drdp!I117+drdp!R117)*XYM2!$D117)</f>
        <v>-1.1778409662399406E-2</v>
      </c>
      <c r="G117" s="20">
        <f>Model!$W$34*((drdp!D117+drdp!M117)*XYM2!$B117+(drdp!G117+drdp!P117)*XYM2!$C117+(drdp!J117+drdp!S117)*XYM2!$D117)</f>
        <v>0</v>
      </c>
      <c r="H117" s="18">
        <f>Model!$W$34*((drdp!B117)*XYM2!$B117+(drdp!E117)*XYM2!$C117+(drdp!H117)*XYM2!$D117)</f>
        <v>-2.5508948645059218E-2</v>
      </c>
      <c r="I117" s="18">
        <f>Model!$W$34*((drdp!C117)*XYM2!$B117+(drdp!F117)*XYM2!$C117+(drdp!I117)*XYM2!$D117)</f>
        <v>-5.8892048311997031E-3</v>
      </c>
      <c r="J117" s="18">
        <f>Model!$W$34*((drdp!D117)*XYM2!$B117+(drdp!G117)*XYM2!$C117+(drdp!J117)*XYM2!$D117)</f>
        <v>0</v>
      </c>
      <c r="K117" s="21">
        <f>SUM(E$3:E116)+H117</f>
        <v>-0.65292077719306896</v>
      </c>
      <c r="L117" s="21">
        <f>SUM(F$3:F116)+I117</f>
        <v>-1.9171752944926821</v>
      </c>
      <c r="M117" s="21">
        <f>SUM(G$3:G116)+J117</f>
        <v>0</v>
      </c>
      <c r="N117" s="21"/>
      <c r="O117" s="21"/>
      <c r="P117" s="21"/>
      <c r="Q117" s="19">
        <f t="shared" si="5"/>
        <v>0.42630554129040121</v>
      </c>
      <c r="R117" s="19">
        <f t="shared" si="5"/>
        <v>3.6755611098131022</v>
      </c>
      <c r="S117" s="19">
        <f t="shared" si="5"/>
        <v>0</v>
      </c>
      <c r="T117" s="19">
        <f t="shared" si="6"/>
        <v>1.2517635832955127</v>
      </c>
      <c r="U117" s="19">
        <f t="shared" si="7"/>
        <v>0</v>
      </c>
      <c r="V117" s="19">
        <f t="shared" si="8"/>
        <v>0</v>
      </c>
    </row>
    <row r="118" spans="1:22" x14ac:dyDescent="0.25">
      <c r="A118" s="26">
        <f>Wellpath!E118</f>
        <v>3330</v>
      </c>
      <c r="B118" s="22">
        <v>0</v>
      </c>
      <c r="C118" s="22">
        <v>0</v>
      </c>
      <c r="D118" s="22">
        <v>-1</v>
      </c>
      <c r="E118" s="20">
        <f>Model!$W$34*((drdp!B118+drdp!K118)*XYM2!$B118+(drdp!E118+drdp!N118)*XYM2!$C118+(drdp!H118+drdp!Q118)*XYM2!$D118)</f>
        <v>-5.1017897290118436E-2</v>
      </c>
      <c r="F118" s="20">
        <f>Model!$W$34*((drdp!C118+drdp!L118)*XYM2!$B118+(drdp!F118+drdp!O118)*XYM2!$C118+(drdp!I118+drdp!R118)*XYM2!$D118)</f>
        <v>-1.1778409662399406E-2</v>
      </c>
      <c r="G118" s="20">
        <f>Model!$W$34*((drdp!D118+drdp!M118)*XYM2!$B118+(drdp!G118+drdp!P118)*XYM2!$C118+(drdp!J118+drdp!S118)*XYM2!$D118)</f>
        <v>0</v>
      </c>
      <c r="H118" s="18">
        <f>Model!$W$34*((drdp!B118)*XYM2!$B118+(drdp!E118)*XYM2!$C118+(drdp!H118)*XYM2!$D118)</f>
        <v>-2.5508948645059218E-2</v>
      </c>
      <c r="I118" s="18">
        <f>Model!$W$34*((drdp!C118)*XYM2!$B118+(drdp!F118)*XYM2!$C118+(drdp!I118)*XYM2!$D118)</f>
        <v>-5.8892048311997031E-3</v>
      </c>
      <c r="J118" s="18">
        <f>Model!$W$34*((drdp!D118)*XYM2!$B118+(drdp!G118)*XYM2!$C118+(drdp!J118)*XYM2!$D118)</f>
        <v>0</v>
      </c>
      <c r="K118" s="21">
        <f>SUM(E$3:E117)+H118</f>
        <v>-0.70393867448318737</v>
      </c>
      <c r="L118" s="21">
        <f>SUM(F$3:F117)+I118</f>
        <v>-1.9289537041550815</v>
      </c>
      <c r="M118" s="21">
        <f>SUM(G$3:G117)+J118</f>
        <v>0</v>
      </c>
      <c r="N118" s="21"/>
      <c r="O118" s="21"/>
      <c r="P118" s="21"/>
      <c r="Q118" s="19">
        <f t="shared" si="5"/>
        <v>0.49552965743314681</v>
      </c>
      <c r="R118" s="19">
        <f t="shared" si="5"/>
        <v>3.7208623927736095</v>
      </c>
      <c r="S118" s="19">
        <f t="shared" si="5"/>
        <v>0</v>
      </c>
      <c r="T118" s="19">
        <f t="shared" si="6"/>
        <v>1.3578651136423625</v>
      </c>
      <c r="U118" s="19">
        <f t="shared" si="7"/>
        <v>0</v>
      </c>
      <c r="V118" s="19">
        <f t="shared" si="8"/>
        <v>0</v>
      </c>
    </row>
    <row r="119" spans="1:22" x14ac:dyDescent="0.25">
      <c r="A119" s="26">
        <f>Wellpath!E119</f>
        <v>3360</v>
      </c>
      <c r="B119" s="22">
        <v>0</v>
      </c>
      <c r="C119" s="22">
        <v>0</v>
      </c>
      <c r="D119" s="22">
        <v>-1</v>
      </c>
      <c r="E119" s="20">
        <f>Model!$W$34*((drdp!B119+drdp!K119)*XYM2!$B119+(drdp!E119+drdp!N119)*XYM2!$C119+(drdp!H119+drdp!Q119)*XYM2!$D119)</f>
        <v>-5.1017897290118436E-2</v>
      </c>
      <c r="F119" s="20">
        <f>Model!$W$34*((drdp!C119+drdp!L119)*XYM2!$B119+(drdp!F119+drdp!O119)*XYM2!$C119+(drdp!I119+drdp!R119)*XYM2!$D119)</f>
        <v>-1.1778409662399406E-2</v>
      </c>
      <c r="G119" s="20">
        <f>Model!$W$34*((drdp!D119+drdp!M119)*XYM2!$B119+(drdp!G119+drdp!P119)*XYM2!$C119+(drdp!J119+drdp!S119)*XYM2!$D119)</f>
        <v>0</v>
      </c>
      <c r="H119" s="18">
        <f>Model!$W$34*((drdp!B119)*XYM2!$B119+(drdp!E119)*XYM2!$C119+(drdp!H119)*XYM2!$D119)</f>
        <v>-2.5508948645059218E-2</v>
      </c>
      <c r="I119" s="18">
        <f>Model!$W$34*((drdp!C119)*XYM2!$B119+(drdp!F119)*XYM2!$C119+(drdp!I119)*XYM2!$D119)</f>
        <v>-5.8892048311997031E-3</v>
      </c>
      <c r="J119" s="18">
        <f>Model!$W$34*((drdp!D119)*XYM2!$B119+(drdp!G119)*XYM2!$C119+(drdp!J119)*XYM2!$D119)</f>
        <v>0</v>
      </c>
      <c r="K119" s="21">
        <f>SUM(E$3:E118)+H119</f>
        <v>-0.75495657177330577</v>
      </c>
      <c r="L119" s="21">
        <f>SUM(F$3:F118)+I119</f>
        <v>-1.9407321138174809</v>
      </c>
      <c r="M119" s="21">
        <f>SUM(G$3:G118)+J119</f>
        <v>0</v>
      </c>
      <c r="N119" s="21"/>
      <c r="O119" s="21"/>
      <c r="P119" s="21"/>
      <c r="Q119" s="19">
        <f t="shared" si="5"/>
        <v>0.56995942526370258</v>
      </c>
      <c r="R119" s="19">
        <f t="shared" si="5"/>
        <v>3.7664411376024676</v>
      </c>
      <c r="S119" s="19">
        <f t="shared" si="5"/>
        <v>0</v>
      </c>
      <c r="T119" s="19">
        <f t="shared" si="6"/>
        <v>1.4651684633780064</v>
      </c>
      <c r="U119" s="19">
        <f t="shared" si="7"/>
        <v>0</v>
      </c>
      <c r="V119" s="19">
        <f t="shared" si="8"/>
        <v>0</v>
      </c>
    </row>
    <row r="120" spans="1:22" x14ac:dyDescent="0.25">
      <c r="A120" s="26">
        <f>Wellpath!E120</f>
        <v>3390</v>
      </c>
      <c r="B120" s="22">
        <v>0</v>
      </c>
      <c r="C120" s="22">
        <v>0</v>
      </c>
      <c r="D120" s="22">
        <v>-1</v>
      </c>
      <c r="E120" s="20">
        <f>Model!$W$34*((drdp!B120+drdp!K120)*XYM2!$B120+(drdp!E120+drdp!N120)*XYM2!$C120+(drdp!H120+drdp!Q120)*XYM2!$D120)</f>
        <v>-5.1017897290118436E-2</v>
      </c>
      <c r="F120" s="20">
        <f>Model!$W$34*((drdp!C120+drdp!L120)*XYM2!$B120+(drdp!F120+drdp!O120)*XYM2!$C120+(drdp!I120+drdp!R120)*XYM2!$D120)</f>
        <v>-1.1778409662399406E-2</v>
      </c>
      <c r="G120" s="20">
        <f>Model!$W$34*((drdp!D120+drdp!M120)*XYM2!$B120+(drdp!G120+drdp!P120)*XYM2!$C120+(drdp!J120+drdp!S120)*XYM2!$D120)</f>
        <v>0</v>
      </c>
      <c r="H120" s="18">
        <f>Model!$W$34*((drdp!B120)*XYM2!$B120+(drdp!E120)*XYM2!$C120+(drdp!H120)*XYM2!$D120)</f>
        <v>-2.5508948645059218E-2</v>
      </c>
      <c r="I120" s="18">
        <f>Model!$W$34*((drdp!C120)*XYM2!$B120+(drdp!F120)*XYM2!$C120+(drdp!I120)*XYM2!$D120)</f>
        <v>-5.8892048311997031E-3</v>
      </c>
      <c r="J120" s="18">
        <f>Model!$W$34*((drdp!D120)*XYM2!$B120+(drdp!G120)*XYM2!$C120+(drdp!J120)*XYM2!$D120)</f>
        <v>0</v>
      </c>
      <c r="K120" s="21">
        <f>SUM(E$3:E119)+H120</f>
        <v>-0.80597446906342418</v>
      </c>
      <c r="L120" s="21">
        <f>SUM(F$3:F119)+I120</f>
        <v>-1.9525105234798803</v>
      </c>
      <c r="M120" s="21">
        <f>SUM(G$3:G119)+J120</f>
        <v>0</v>
      </c>
      <c r="N120" s="21"/>
      <c r="O120" s="21"/>
      <c r="P120" s="21"/>
      <c r="Q120" s="19">
        <f t="shared" si="5"/>
        <v>0.64959484478206853</v>
      </c>
      <c r="R120" s="19">
        <f t="shared" si="5"/>
        <v>3.8122973442996764</v>
      </c>
      <c r="S120" s="19">
        <f t="shared" si="5"/>
        <v>0</v>
      </c>
      <c r="T120" s="19">
        <f t="shared" si="6"/>
        <v>1.573673632502445</v>
      </c>
      <c r="U120" s="19">
        <f t="shared" si="7"/>
        <v>0</v>
      </c>
      <c r="V120" s="19">
        <f t="shared" si="8"/>
        <v>0</v>
      </c>
    </row>
    <row r="121" spans="1:22" x14ac:dyDescent="0.25">
      <c r="A121" s="26">
        <f>Wellpath!E121</f>
        <v>3420</v>
      </c>
      <c r="B121" s="22">
        <v>0</v>
      </c>
      <c r="C121" s="22">
        <v>0</v>
      </c>
      <c r="D121" s="22">
        <v>-1</v>
      </c>
      <c r="E121" s="20">
        <f>Model!$W$34*((drdp!B121+drdp!K121)*XYM2!$B121+(drdp!E121+drdp!N121)*XYM2!$C121+(drdp!H121+drdp!Q121)*XYM2!$D121)</f>
        <v>-3.4011931526745622E-2</v>
      </c>
      <c r="F121" s="20">
        <f>Model!$W$34*((drdp!C121+drdp!L121)*XYM2!$B121+(drdp!F121+drdp!O121)*XYM2!$C121+(drdp!I121+drdp!R121)*XYM2!$D121)</f>
        <v>-7.8522731082662708E-3</v>
      </c>
      <c r="G121" s="20">
        <f>Model!$W$34*((drdp!D121+drdp!M121)*XYM2!$B121+(drdp!G121+drdp!P121)*XYM2!$C121+(drdp!J121+drdp!S121)*XYM2!$D121)</f>
        <v>0</v>
      </c>
      <c r="H121" s="18">
        <f>Model!$W$34*((drdp!B121)*XYM2!$B121+(drdp!E121)*XYM2!$C121+(drdp!H121)*XYM2!$D121)</f>
        <v>-2.5508948645059218E-2</v>
      </c>
      <c r="I121" s="18">
        <f>Model!$W$34*((drdp!C121)*XYM2!$B121+(drdp!F121)*XYM2!$C121+(drdp!I121)*XYM2!$D121)</f>
        <v>-5.8892048311997031E-3</v>
      </c>
      <c r="J121" s="18">
        <f>Model!$W$34*((drdp!D121)*XYM2!$B121+(drdp!G121)*XYM2!$C121+(drdp!J121)*XYM2!$D121)</f>
        <v>0</v>
      </c>
      <c r="K121" s="21">
        <f>SUM(E$3:E120)+H121</f>
        <v>-0.85699236635354259</v>
      </c>
      <c r="L121" s="21">
        <f>SUM(F$3:F120)+I121</f>
        <v>-1.9642889331422797</v>
      </c>
      <c r="M121" s="21">
        <f>SUM(G$3:G120)+J121</f>
        <v>0</v>
      </c>
      <c r="N121" s="21"/>
      <c r="O121" s="21"/>
      <c r="P121" s="21"/>
      <c r="Q121" s="19">
        <f t="shared" si="5"/>
        <v>0.73443591598824454</v>
      </c>
      <c r="R121" s="19">
        <f t="shared" si="5"/>
        <v>3.8584310128652355</v>
      </c>
      <c r="S121" s="19">
        <f t="shared" si="5"/>
        <v>0</v>
      </c>
      <c r="T121" s="19">
        <f t="shared" si="6"/>
        <v>1.6833806210156779</v>
      </c>
      <c r="U121" s="19">
        <f t="shared" si="7"/>
        <v>0</v>
      </c>
      <c r="V121" s="19">
        <f t="shared" si="8"/>
        <v>0</v>
      </c>
    </row>
    <row r="122" spans="1:22" x14ac:dyDescent="0.25">
      <c r="A122" s="26">
        <f>Wellpath!E122</f>
        <v>3430</v>
      </c>
      <c r="B122" s="22">
        <v>0</v>
      </c>
      <c r="C122" s="22">
        <v>0</v>
      </c>
      <c r="D122" s="22">
        <v>-1</v>
      </c>
      <c r="E122" s="20">
        <f>Model!$W$34*((drdp!B122+drdp!K122)*XYM2!$B122+(drdp!E122+drdp!N122)*XYM2!$C122+(drdp!H122+drdp!Q122)*XYM2!$D122)</f>
        <v>-2.5508948645059218E-2</v>
      </c>
      <c r="F122" s="20">
        <f>Model!$W$34*((drdp!C122+drdp!L122)*XYM2!$B122+(drdp!F122+drdp!O122)*XYM2!$C122+(drdp!I122+drdp!R122)*XYM2!$D122)</f>
        <v>-5.8892048311997023E-3</v>
      </c>
      <c r="G122" s="20">
        <f>Model!$W$34*((drdp!D122+drdp!M122)*XYM2!$B122+(drdp!G122+drdp!P122)*XYM2!$C122+(drdp!J122+drdp!S122)*XYM2!$D122)</f>
        <v>0</v>
      </c>
      <c r="H122" s="18">
        <f>Model!$W$34*((drdp!B122)*XYM2!$B122+(drdp!E122)*XYM2!$C122+(drdp!H122)*XYM2!$D122)</f>
        <v>-8.5029828816864054E-3</v>
      </c>
      <c r="I122" s="18">
        <f>Model!$W$34*((drdp!C122)*XYM2!$B122+(drdp!F122)*XYM2!$C122+(drdp!I122)*XYM2!$D122)</f>
        <v>-1.9630682770665677E-3</v>
      </c>
      <c r="J122" s="18">
        <f>Model!$W$34*((drdp!D122)*XYM2!$B122+(drdp!G122)*XYM2!$C122+(drdp!J122)*XYM2!$D122)</f>
        <v>0</v>
      </c>
      <c r="K122" s="21">
        <f>SUM(E$3:E121)+H122</f>
        <v>-0.87399833211691536</v>
      </c>
      <c r="L122" s="21">
        <f>SUM(F$3:F121)+I122</f>
        <v>-1.9682150696964127</v>
      </c>
      <c r="M122" s="21">
        <f>SUM(G$3:G121)+J122</f>
        <v>0</v>
      </c>
      <c r="N122" s="21"/>
      <c r="O122" s="21"/>
      <c r="P122" s="21"/>
      <c r="Q122" s="19">
        <f t="shared" si="5"/>
        <v>0.76387308454314984</v>
      </c>
      <c r="R122" s="19">
        <f t="shared" si="5"/>
        <v>3.8738705605800545</v>
      </c>
      <c r="S122" s="19">
        <f t="shared" si="5"/>
        <v>0</v>
      </c>
      <c r="T122" s="19">
        <f t="shared" si="6"/>
        <v>1.7202166881620431</v>
      </c>
      <c r="U122" s="19">
        <f t="shared" si="7"/>
        <v>0</v>
      </c>
      <c r="V122" s="19">
        <f t="shared" si="8"/>
        <v>0</v>
      </c>
    </row>
    <row r="123" spans="1:22" x14ac:dyDescent="0.25">
      <c r="A123" s="26">
        <f>Wellpath!E123</f>
        <v>3450</v>
      </c>
      <c r="B123" s="22">
        <v>0</v>
      </c>
      <c r="C123" s="22">
        <v>0</v>
      </c>
      <c r="D123" s="22">
        <v>-1</v>
      </c>
      <c r="E123" s="20">
        <f>Model!$W$34*((drdp!B123+drdp!K123)*XYM2!$B123+(drdp!E123+drdp!N123)*XYM2!$C123+(drdp!H123+drdp!Q123)*XYM2!$D123)</f>
        <v>-4.3246034415158868E-2</v>
      </c>
      <c r="F123" s="20">
        <f>Model!$W$34*((drdp!C123+drdp!L123)*XYM2!$B123+(drdp!F123+drdp!O123)*XYM2!$C123+(drdp!I123+drdp!R123)*XYM2!$D123)</f>
        <v>-5.5859812894908951E-3</v>
      </c>
      <c r="G123" s="20">
        <f>Model!$W$34*((drdp!D123+drdp!M123)*XYM2!$B123+(drdp!G123+drdp!P123)*XYM2!$C123+(drdp!J123+drdp!S123)*XYM2!$D123)</f>
        <v>0</v>
      </c>
      <c r="H123" s="18">
        <f>Model!$W$34*((drdp!B123)*XYM2!$B123+(drdp!E123)*XYM2!$C123+(drdp!H123)*XYM2!$D123)</f>
        <v>-1.7298413766063548E-2</v>
      </c>
      <c r="I123" s="18">
        <f>Model!$W$34*((drdp!C123)*XYM2!$B123+(drdp!F123)*XYM2!$C123+(drdp!I123)*XYM2!$D123)</f>
        <v>-2.2343925157963579E-3</v>
      </c>
      <c r="J123" s="18">
        <f>Model!$W$34*((drdp!D123)*XYM2!$B123+(drdp!G123)*XYM2!$C123+(drdp!J123)*XYM2!$D123)</f>
        <v>0</v>
      </c>
      <c r="K123" s="21">
        <f>SUM(E$3:E122)+H123</f>
        <v>-0.90830271164635179</v>
      </c>
      <c r="L123" s="21">
        <f>SUM(F$3:F122)+I123</f>
        <v>-1.9743755987663423</v>
      </c>
      <c r="M123" s="21">
        <f>SUM(G$3:G122)+J123</f>
        <v>0</v>
      </c>
      <c r="N123" s="21"/>
      <c r="O123" s="21"/>
      <c r="P123" s="21"/>
      <c r="Q123" s="19">
        <f t="shared" si="5"/>
        <v>0.82501381598411572</v>
      </c>
      <c r="R123" s="19">
        <f t="shared" si="5"/>
        <v>3.8981590050039525</v>
      </c>
      <c r="S123" s="19">
        <f t="shared" si="5"/>
        <v>0</v>
      </c>
      <c r="T123" s="19">
        <f t="shared" si="6"/>
        <v>1.7933307101678582</v>
      </c>
      <c r="U123" s="19">
        <f t="shared" si="7"/>
        <v>0</v>
      </c>
      <c r="V123" s="19">
        <f t="shared" si="8"/>
        <v>0</v>
      </c>
    </row>
    <row r="124" spans="1:22" x14ac:dyDescent="0.25">
      <c r="A124" s="26">
        <f>Wellpath!E124</f>
        <v>3480</v>
      </c>
      <c r="B124" s="22">
        <v>0</v>
      </c>
      <c r="C124" s="22">
        <v>0</v>
      </c>
      <c r="D124" s="22">
        <v>-1</v>
      </c>
      <c r="E124" s="20">
        <f>Model!$W$34*((drdp!B124+drdp!K124)*XYM2!$B124+(drdp!E124+drdp!N124)*XYM2!$C124+(drdp!H124+drdp!Q124)*XYM2!$D124)</f>
        <v>-5.2144066999228196E-2</v>
      </c>
      <c r="F124" s="20">
        <f>Model!$W$34*((drdp!C124+drdp!L124)*XYM2!$B124+(drdp!F124+drdp!O124)*XYM2!$C124+(drdp!I124+drdp!R124)*XYM2!$D124)</f>
        <v>1.028530147475808E-3</v>
      </c>
      <c r="G124" s="20">
        <f>Model!$W$34*((drdp!D124+drdp!M124)*XYM2!$B124+(drdp!G124+drdp!P124)*XYM2!$C124+(drdp!J124+drdp!S124)*XYM2!$D124)</f>
        <v>0</v>
      </c>
      <c r="H124" s="18">
        <f>Model!$W$34*((drdp!B124)*XYM2!$B124+(drdp!E124)*XYM2!$C124+(drdp!H124)*XYM2!$D124)</f>
        <v>-2.6072033499614098E-2</v>
      </c>
      <c r="I124" s="18">
        <f>Model!$W$34*((drdp!C124)*XYM2!$B124+(drdp!F124)*XYM2!$C124+(drdp!I124)*XYM2!$D124)</f>
        <v>5.1426507373790399E-4</v>
      </c>
      <c r="J124" s="18">
        <f>Model!$W$34*((drdp!D124)*XYM2!$B124+(drdp!G124)*XYM2!$C124+(drdp!J124)*XYM2!$D124)</f>
        <v>0</v>
      </c>
      <c r="K124" s="21">
        <f>SUM(E$3:E123)+H124</f>
        <v>-0.96032236579506114</v>
      </c>
      <c r="L124" s="21">
        <f>SUM(F$3:F123)+I124</f>
        <v>-1.9772129224662989</v>
      </c>
      <c r="M124" s="21">
        <f>SUM(G$3:G123)+J124</f>
        <v>0</v>
      </c>
      <c r="N124" s="21"/>
      <c r="O124" s="21"/>
      <c r="P124" s="21"/>
      <c r="Q124" s="19">
        <f t="shared" si="5"/>
        <v>0.9222190462462232</v>
      </c>
      <c r="R124" s="19">
        <f t="shared" si="5"/>
        <v>3.9093709407677224</v>
      </c>
      <c r="S124" s="19">
        <f t="shared" si="5"/>
        <v>0</v>
      </c>
      <c r="T124" s="19">
        <f t="shared" si="6"/>
        <v>1.898761791383403</v>
      </c>
      <c r="U124" s="19">
        <f t="shared" si="7"/>
        <v>0</v>
      </c>
      <c r="V124" s="19">
        <f t="shared" si="8"/>
        <v>0</v>
      </c>
    </row>
    <row r="125" spans="1:22" x14ac:dyDescent="0.25">
      <c r="A125" s="26">
        <f>Wellpath!E125</f>
        <v>3510</v>
      </c>
      <c r="B125" s="22">
        <v>0</v>
      </c>
      <c r="C125" s="22">
        <v>0</v>
      </c>
      <c r="D125" s="22">
        <v>-1</v>
      </c>
      <c r="E125" s="20">
        <f>Model!$W$34*((drdp!B125+drdp!K125)*XYM2!$B125+(drdp!E125+drdp!N125)*XYM2!$C125+(drdp!H125+drdp!Q125)*XYM2!$D125)</f>
        <v>-5.1109035201987792E-2</v>
      </c>
      <c r="F125" s="20">
        <f>Model!$W$34*((drdp!C125+drdp!L125)*XYM2!$B125+(drdp!F125+drdp!O125)*XYM2!$C125+(drdp!I125+drdp!R125)*XYM2!$D125)</f>
        <v>8.7362273760777168E-3</v>
      </c>
      <c r="G125" s="20">
        <f>Model!$W$34*((drdp!D125+drdp!M125)*XYM2!$B125+(drdp!G125+drdp!P125)*XYM2!$C125+(drdp!J125+drdp!S125)*XYM2!$D125)</f>
        <v>0</v>
      </c>
      <c r="H125" s="18">
        <f>Model!$W$34*((drdp!B125)*XYM2!$B125+(drdp!E125)*XYM2!$C125+(drdp!H125)*XYM2!$D125)</f>
        <v>-2.5554517600993896E-2</v>
      </c>
      <c r="I125" s="18">
        <f>Model!$W$34*((drdp!C125)*XYM2!$B125+(drdp!F125)*XYM2!$C125+(drdp!I125)*XYM2!$D125)</f>
        <v>4.3681136880388584E-3</v>
      </c>
      <c r="J125" s="18">
        <f>Model!$W$34*((drdp!D125)*XYM2!$B125+(drdp!G125)*XYM2!$C125+(drdp!J125)*XYM2!$D125)</f>
        <v>0</v>
      </c>
      <c r="K125" s="21">
        <f>SUM(E$3:E124)+H125</f>
        <v>-1.0119489168956692</v>
      </c>
      <c r="L125" s="21">
        <f>SUM(F$3:F124)+I125</f>
        <v>-1.9723305437045222</v>
      </c>
      <c r="M125" s="21">
        <f>SUM(G$3:G124)+J125</f>
        <v>0</v>
      </c>
      <c r="N125" s="21"/>
      <c r="O125" s="21"/>
      <c r="P125" s="21"/>
      <c r="Q125" s="19">
        <f t="shared" si="5"/>
        <v>1.024040610406318</v>
      </c>
      <c r="R125" s="19">
        <f t="shared" si="5"/>
        <v>3.8900877736297761</v>
      </c>
      <c r="S125" s="19">
        <f t="shared" si="5"/>
        <v>0</v>
      </c>
      <c r="T125" s="19">
        <f t="shared" si="6"/>
        <v>1.9958977574620376</v>
      </c>
      <c r="U125" s="19">
        <f t="shared" si="7"/>
        <v>0</v>
      </c>
      <c r="V125" s="19">
        <f t="shared" si="8"/>
        <v>0</v>
      </c>
    </row>
    <row r="126" spans="1:22" x14ac:dyDescent="0.25">
      <c r="A126" s="26">
        <f>Wellpath!E126</f>
        <v>3540</v>
      </c>
      <c r="B126" s="22">
        <v>0</v>
      </c>
      <c r="C126" s="22">
        <v>0</v>
      </c>
      <c r="D126" s="22">
        <v>-1</v>
      </c>
      <c r="E126" s="20">
        <f>Model!$W$34*((drdp!B126+drdp!K126)*XYM2!$B126+(drdp!E126+drdp!N126)*XYM2!$C126+(drdp!H126+drdp!Q126)*XYM2!$D126)</f>
        <v>-4.8815564301803505E-2</v>
      </c>
      <c r="F126" s="20">
        <f>Model!$W$34*((drdp!C126+drdp!L126)*XYM2!$B126+(drdp!F126+drdp!O126)*XYM2!$C126+(drdp!I126+drdp!R126)*XYM2!$D126)</f>
        <v>1.6229314713868015E-2</v>
      </c>
      <c r="G126" s="20">
        <f>Model!$W$34*((drdp!D126+drdp!M126)*XYM2!$B126+(drdp!G126+drdp!P126)*XYM2!$C126+(drdp!J126+drdp!S126)*XYM2!$D126)</f>
        <v>0</v>
      </c>
      <c r="H126" s="18">
        <f>Model!$W$34*((drdp!B126)*XYM2!$B126+(drdp!E126)*XYM2!$C126+(drdp!H126)*XYM2!$D126)</f>
        <v>-2.4407782150901752E-2</v>
      </c>
      <c r="I126" s="18">
        <f>Model!$W$34*((drdp!C126)*XYM2!$B126+(drdp!F126)*XYM2!$C126+(drdp!I126)*XYM2!$D126)</f>
        <v>8.1146573569340075E-3</v>
      </c>
      <c r="J126" s="18">
        <f>Model!$W$34*((drdp!D126)*XYM2!$B126+(drdp!G126)*XYM2!$C126+(drdp!J126)*XYM2!$D126)</f>
        <v>0</v>
      </c>
      <c r="K126" s="21">
        <f>SUM(E$3:E125)+H126</f>
        <v>-1.0619112166475648</v>
      </c>
      <c r="L126" s="21">
        <f>SUM(F$3:F125)+I126</f>
        <v>-1.9598477726595493</v>
      </c>
      <c r="M126" s="21">
        <f>SUM(G$3:G125)+J126</f>
        <v>0</v>
      </c>
      <c r="N126" s="21"/>
      <c r="O126" s="21"/>
      <c r="P126" s="21"/>
      <c r="Q126" s="19">
        <f t="shared" si="5"/>
        <v>1.1276554320419114</v>
      </c>
      <c r="R126" s="19">
        <f t="shared" si="5"/>
        <v>3.8410032919985966</v>
      </c>
      <c r="S126" s="19">
        <f t="shared" si="5"/>
        <v>0</v>
      </c>
      <c r="T126" s="19">
        <f t="shared" si="6"/>
        <v>2.0811843327089221</v>
      </c>
      <c r="U126" s="19">
        <f t="shared" si="7"/>
        <v>0</v>
      </c>
      <c r="V126" s="19">
        <f t="shared" si="8"/>
        <v>0</v>
      </c>
    </row>
    <row r="127" spans="1:22" x14ac:dyDescent="0.25">
      <c r="A127" s="26">
        <f>Wellpath!E127</f>
        <v>3570</v>
      </c>
      <c r="B127" s="22">
        <v>0</v>
      </c>
      <c r="C127" s="22">
        <v>0</v>
      </c>
      <c r="D127" s="22">
        <v>-1</v>
      </c>
      <c r="E127" s="20">
        <f>Model!$W$34*((drdp!B127+drdp!K127)*XYM2!$B127+(drdp!E127+drdp!N127)*XYM2!$C127+(drdp!H127+drdp!Q127)*XYM2!$D127)</f>
        <v>-4.532152947866349E-2</v>
      </c>
      <c r="F127" s="20">
        <f>Model!$W$34*((drdp!C127+drdp!L127)*XYM2!$B127+(drdp!F127+drdp!O127)*XYM2!$C127+(drdp!I127+drdp!R127)*XYM2!$D127)</f>
        <v>2.3322108445866335E-2</v>
      </c>
      <c r="G127" s="20">
        <f>Model!$W$34*((drdp!D127+drdp!M127)*XYM2!$B127+(drdp!G127+drdp!P127)*XYM2!$C127+(drdp!J127+drdp!S127)*XYM2!$D127)</f>
        <v>0</v>
      </c>
      <c r="H127" s="18">
        <f>Model!$W$34*((drdp!B127)*XYM2!$B127+(drdp!E127)*XYM2!$C127+(drdp!H127)*XYM2!$D127)</f>
        <v>-2.2660764739331745E-2</v>
      </c>
      <c r="I127" s="18">
        <f>Model!$W$34*((drdp!C127)*XYM2!$B127+(drdp!F127)*XYM2!$C127+(drdp!I127)*XYM2!$D127)</f>
        <v>1.1661054222933167E-2</v>
      </c>
      <c r="J127" s="18">
        <f>Model!$W$34*((drdp!D127)*XYM2!$B127+(drdp!G127)*XYM2!$C127+(drdp!J127)*XYM2!$D127)</f>
        <v>0</v>
      </c>
      <c r="K127" s="21">
        <f>SUM(E$3:E126)+H127</f>
        <v>-1.1089797635377985</v>
      </c>
      <c r="L127" s="21">
        <f>SUM(F$3:F126)+I127</f>
        <v>-1.9400720610796822</v>
      </c>
      <c r="M127" s="21">
        <f>SUM(G$3:G126)+J127</f>
        <v>0</v>
      </c>
      <c r="N127" s="21"/>
      <c r="O127" s="21"/>
      <c r="P127" s="21"/>
      <c r="Q127" s="19">
        <f t="shared" si="5"/>
        <v>1.2298361159363513</v>
      </c>
      <c r="R127" s="19">
        <f t="shared" si="5"/>
        <v>3.7638796021819663</v>
      </c>
      <c r="S127" s="19">
        <f t="shared" si="5"/>
        <v>0</v>
      </c>
      <c r="T127" s="19">
        <f t="shared" si="6"/>
        <v>2.1515006555424354</v>
      </c>
      <c r="U127" s="19">
        <f t="shared" si="7"/>
        <v>0</v>
      </c>
      <c r="V127" s="19">
        <f t="shared" si="8"/>
        <v>0</v>
      </c>
    </row>
    <row r="128" spans="1:22" x14ac:dyDescent="0.25">
      <c r="A128" s="26">
        <f>Wellpath!E128</f>
        <v>3600</v>
      </c>
      <c r="B128" s="22">
        <v>0</v>
      </c>
      <c r="C128" s="22">
        <v>0</v>
      </c>
      <c r="D128" s="22">
        <v>-1</v>
      </c>
      <c r="E128" s="20">
        <f>Model!$W$34*((drdp!B128+drdp!K128)*XYM2!$B128+(drdp!E128+drdp!N128)*XYM2!$C128+(drdp!H128+drdp!Q128)*XYM2!$D128)</f>
        <v>-4.0707299255751679E-2</v>
      </c>
      <c r="F128" s="20">
        <f>Model!$W$34*((drdp!C128+drdp!L128)*XYM2!$B128+(drdp!F128+drdp!O128)*XYM2!$C128+(drdp!I128+drdp!R128)*XYM2!$D128)</f>
        <v>2.984782672160562E-2</v>
      </c>
      <c r="G128" s="20">
        <f>Model!$W$34*((drdp!D128+drdp!M128)*XYM2!$B128+(drdp!G128+drdp!P128)*XYM2!$C128+(drdp!J128+drdp!S128)*XYM2!$D128)</f>
        <v>0</v>
      </c>
      <c r="H128" s="18">
        <f>Model!$W$34*((drdp!B128)*XYM2!$B128+(drdp!E128)*XYM2!$C128+(drdp!H128)*XYM2!$D128)</f>
        <v>-2.035364962787584E-2</v>
      </c>
      <c r="I128" s="18">
        <f>Model!$W$34*((drdp!C128)*XYM2!$B128+(drdp!F128)*XYM2!$C128+(drdp!I128)*XYM2!$D128)</f>
        <v>1.492391336080281E-2</v>
      </c>
      <c r="J128" s="18">
        <f>Model!$W$34*((drdp!D128)*XYM2!$B128+(drdp!G128)*XYM2!$C128+(drdp!J128)*XYM2!$D128)</f>
        <v>0</v>
      </c>
      <c r="K128" s="21">
        <f>SUM(E$3:E127)+H128</f>
        <v>-1.151994177905006</v>
      </c>
      <c r="L128" s="21">
        <f>SUM(F$3:F127)+I128</f>
        <v>-1.9134870934959463</v>
      </c>
      <c r="M128" s="21">
        <f>SUM(G$3:G127)+J128</f>
        <v>0</v>
      </c>
      <c r="N128" s="21"/>
      <c r="O128" s="21"/>
      <c r="P128" s="21"/>
      <c r="Q128" s="19">
        <f t="shared" si="5"/>
        <v>1.3270905859270308</v>
      </c>
      <c r="R128" s="19">
        <f t="shared" si="5"/>
        <v>3.6614328569755643</v>
      </c>
      <c r="S128" s="19">
        <f t="shared" si="5"/>
        <v>0</v>
      </c>
      <c r="T128" s="19">
        <f t="shared" si="6"/>
        <v>2.2043259912037021</v>
      </c>
      <c r="U128" s="19">
        <f t="shared" si="7"/>
        <v>0</v>
      </c>
      <c r="V128" s="19">
        <f t="shared" si="8"/>
        <v>0</v>
      </c>
    </row>
    <row r="129" spans="1:22" x14ac:dyDescent="0.25">
      <c r="A129" s="26">
        <f>Wellpath!E129</f>
        <v>3630</v>
      </c>
      <c r="B129" s="22">
        <v>0</v>
      </c>
      <c r="C129" s="22">
        <v>0</v>
      </c>
      <c r="D129" s="22">
        <v>-1</v>
      </c>
      <c r="E129" s="20">
        <f>Model!$W$34*((drdp!B129+drdp!K129)*XYM2!$B129+(drdp!E129+drdp!N129)*XYM2!$C129+(drdp!H129+drdp!Q129)*XYM2!$D129)</f>
        <v>-3.5096126049285234E-2</v>
      </c>
      <c r="F129" s="20">
        <f>Model!$W$34*((drdp!C129+drdp!L129)*XYM2!$B129+(drdp!F129+drdp!O129)*XYM2!$C129+(drdp!I129+drdp!R129)*XYM2!$D129)</f>
        <v>3.5626906417124328E-2</v>
      </c>
      <c r="G129" s="20">
        <f>Model!$W$34*((drdp!D129+drdp!M129)*XYM2!$B129+(drdp!G129+drdp!P129)*XYM2!$C129+(drdp!J129+drdp!S129)*XYM2!$D129)</f>
        <v>0</v>
      </c>
      <c r="H129" s="18">
        <f>Model!$W$34*((drdp!B129)*XYM2!$B129+(drdp!E129)*XYM2!$C129+(drdp!H129)*XYM2!$D129)</f>
        <v>-1.7548063024642617E-2</v>
      </c>
      <c r="I129" s="18">
        <f>Model!$W$34*((drdp!C129)*XYM2!$B129+(drdp!F129)*XYM2!$C129+(drdp!I129)*XYM2!$D129)</f>
        <v>1.7813453208562164E-2</v>
      </c>
      <c r="J129" s="18">
        <f>Model!$W$34*((drdp!D129)*XYM2!$B129+(drdp!G129)*XYM2!$C129+(drdp!J129)*XYM2!$D129)</f>
        <v>0</v>
      </c>
      <c r="K129" s="21">
        <f>SUM(E$3:E128)+H129</f>
        <v>-1.1898958905575245</v>
      </c>
      <c r="L129" s="21">
        <f>SUM(F$3:F128)+I129</f>
        <v>-1.8807497269265814</v>
      </c>
      <c r="M129" s="21">
        <f>SUM(G$3:G128)+J129</f>
        <v>0</v>
      </c>
      <c r="N129" s="21"/>
      <c r="O129" s="21"/>
      <c r="P129" s="21"/>
      <c r="Q129" s="19">
        <f t="shared" si="5"/>
        <v>1.4158522303656844</v>
      </c>
      <c r="R129" s="19">
        <f t="shared" si="5"/>
        <v>3.5372195353344105</v>
      </c>
      <c r="S129" s="19">
        <f t="shared" si="5"/>
        <v>0</v>
      </c>
      <c r="T129" s="19">
        <f t="shared" si="6"/>
        <v>2.2378963712371256</v>
      </c>
      <c r="U129" s="19">
        <f t="shared" si="7"/>
        <v>0</v>
      </c>
      <c r="V129" s="19">
        <f t="shared" si="8"/>
        <v>0</v>
      </c>
    </row>
    <row r="130" spans="1:22" x14ac:dyDescent="0.25">
      <c r="A130" s="26">
        <f>Wellpath!E130</f>
        <v>3660</v>
      </c>
      <c r="B130" s="22">
        <v>0</v>
      </c>
      <c r="C130" s="22">
        <v>0</v>
      </c>
      <c r="D130" s="22">
        <v>-1</v>
      </c>
      <c r="E130" s="20">
        <f>Model!$W$34*((drdp!B130+drdp!K130)*XYM2!$B130+(drdp!E130+drdp!N130)*XYM2!$C130+(drdp!H130+drdp!Q130)*XYM2!$D130)</f>
        <v>-2.8616264915820196E-2</v>
      </c>
      <c r="F130" s="20">
        <f>Model!$W$34*((drdp!C130+drdp!L130)*XYM2!$B130+(drdp!F130+drdp!O130)*XYM2!$C130+(drdp!I130+drdp!R130)*XYM2!$D130)</f>
        <v>4.0536093935376438E-2</v>
      </c>
      <c r="G130" s="20">
        <f>Model!$W$34*((drdp!D130+drdp!M130)*XYM2!$B130+(drdp!G130+drdp!P130)*XYM2!$C130+(drdp!J130+drdp!S130)*XYM2!$D130)</f>
        <v>0</v>
      </c>
      <c r="H130" s="18">
        <f>Model!$W$34*((drdp!B130)*XYM2!$B130+(drdp!E130)*XYM2!$C130+(drdp!H130)*XYM2!$D130)</f>
        <v>-1.4308132457910098E-2</v>
      </c>
      <c r="I130" s="18">
        <f>Model!$W$34*((drdp!C130)*XYM2!$B130+(drdp!F130)*XYM2!$C130+(drdp!I130)*XYM2!$D130)</f>
        <v>2.0268046967688219E-2</v>
      </c>
      <c r="J130" s="18">
        <f>Model!$W$34*((drdp!D130)*XYM2!$B130+(drdp!G130)*XYM2!$C130+(drdp!J130)*XYM2!$D130)</f>
        <v>0</v>
      </c>
      <c r="K130" s="21">
        <f>SUM(E$3:E129)+H130</f>
        <v>-1.2217520860400775</v>
      </c>
      <c r="L130" s="21">
        <f>SUM(F$3:F129)+I130</f>
        <v>-1.8426682267503309</v>
      </c>
      <c r="M130" s="21">
        <f>SUM(G$3:G129)+J130</f>
        <v>0</v>
      </c>
      <c r="N130" s="21"/>
      <c r="O130" s="21"/>
      <c r="P130" s="21"/>
      <c r="Q130" s="19">
        <f t="shared" si="5"/>
        <v>1.4926781597432808</v>
      </c>
      <c r="R130" s="19">
        <f t="shared" si="5"/>
        <v>3.3954261938752088</v>
      </c>
      <c r="S130" s="19">
        <f t="shared" si="5"/>
        <v>0</v>
      </c>
      <c r="T130" s="19">
        <f t="shared" si="6"/>
        <v>2.2512837499119871</v>
      </c>
      <c r="U130" s="19">
        <f t="shared" si="7"/>
        <v>0</v>
      </c>
      <c r="V130" s="19">
        <f t="shared" si="8"/>
        <v>0</v>
      </c>
    </row>
    <row r="131" spans="1:22" x14ac:dyDescent="0.25">
      <c r="A131" s="26">
        <f>Wellpath!E131</f>
        <v>3690</v>
      </c>
      <c r="B131" s="22">
        <v>0</v>
      </c>
      <c r="C131" s="22">
        <v>0</v>
      </c>
      <c r="D131" s="22">
        <v>-1</v>
      </c>
      <c r="E131" s="20">
        <f>Model!$W$34*((drdp!B131+drdp!K131)*XYM2!$B131+(drdp!E131+drdp!N131)*XYM2!$C131+(drdp!H131+drdp!Q131)*XYM2!$D131)</f>
        <v>-2.1437431446278288E-2</v>
      </c>
      <c r="F131" s="20">
        <f>Model!$W$34*((drdp!C131+drdp!L131)*XYM2!$B131+(drdp!F131+drdp!O131)*XYM2!$C131+(drdp!I131+drdp!R131)*XYM2!$D131)</f>
        <v>4.4444395306834868E-2</v>
      </c>
      <c r="G131" s="20">
        <f>Model!$W$34*((drdp!D131+drdp!M131)*XYM2!$B131+(drdp!G131+drdp!P131)*XYM2!$C131+(drdp!J131+drdp!S131)*XYM2!$D131)</f>
        <v>0</v>
      </c>
      <c r="H131" s="18">
        <f>Model!$W$34*((drdp!B131)*XYM2!$B131+(drdp!E131)*XYM2!$C131+(drdp!H131)*XYM2!$D131)</f>
        <v>-1.0718715723139144E-2</v>
      </c>
      <c r="I131" s="18">
        <f>Model!$W$34*((drdp!C131)*XYM2!$B131+(drdp!F131)*XYM2!$C131+(drdp!I131)*XYM2!$D131)</f>
        <v>2.2222197653417434E-2</v>
      </c>
      <c r="J131" s="18">
        <f>Model!$W$34*((drdp!D131)*XYM2!$B131+(drdp!G131)*XYM2!$C131+(drdp!J131)*XYM2!$D131)</f>
        <v>0</v>
      </c>
      <c r="K131" s="21">
        <f>SUM(E$3:E130)+H131</f>
        <v>-1.2467789342211266</v>
      </c>
      <c r="L131" s="21">
        <f>SUM(F$3:F130)+I131</f>
        <v>-1.8001779821292252</v>
      </c>
      <c r="M131" s="21">
        <f>SUM(G$3:G130)+J131</f>
        <v>0</v>
      </c>
      <c r="N131" s="21"/>
      <c r="O131" s="21"/>
      <c r="P131" s="21"/>
      <c r="Q131" s="19">
        <f t="shared" si="5"/>
        <v>1.5544577108175683</v>
      </c>
      <c r="R131" s="19">
        <f t="shared" si="5"/>
        <v>3.2406407673428492</v>
      </c>
      <c r="S131" s="19">
        <f t="shared" si="5"/>
        <v>0</v>
      </c>
      <c r="T131" s="19">
        <f t="shared" si="6"/>
        <v>2.2444239859674138</v>
      </c>
      <c r="U131" s="19">
        <f t="shared" si="7"/>
        <v>0</v>
      </c>
      <c r="V131" s="19">
        <f t="shared" si="8"/>
        <v>0</v>
      </c>
    </row>
    <row r="132" spans="1:22" x14ac:dyDescent="0.25">
      <c r="A132" s="26">
        <f>Wellpath!E132</f>
        <v>3720</v>
      </c>
      <c r="B132" s="22">
        <v>0</v>
      </c>
      <c r="C132" s="22">
        <v>0</v>
      </c>
      <c r="D132" s="22">
        <v>-1</v>
      </c>
      <c r="E132" s="20">
        <f>Model!$W$34*((drdp!B132+drdp!K132)*XYM2!$B132+(drdp!E132+drdp!N132)*XYM2!$C132+(drdp!H132+drdp!Q132)*XYM2!$D132)</f>
        <v>-9.147559657381607E-3</v>
      </c>
      <c r="F132" s="20">
        <f>Model!$W$34*((drdp!C132+drdp!L132)*XYM2!$B132+(drdp!F132+drdp!O132)*XYM2!$C132+(drdp!I132+drdp!R132)*XYM2!$D132)</f>
        <v>3.1506630903651113E-2</v>
      </c>
      <c r="G132" s="20">
        <f>Model!$W$34*((drdp!D132+drdp!M132)*XYM2!$B132+(drdp!G132+drdp!P132)*XYM2!$C132+(drdp!J132+drdp!S132)*XYM2!$D132)</f>
        <v>0</v>
      </c>
      <c r="H132" s="18">
        <f>Model!$W$34*((drdp!B132)*XYM2!$B132+(drdp!E132)*XYM2!$C132+(drdp!H132)*XYM2!$D132)</f>
        <v>-6.8606697430362053E-3</v>
      </c>
      <c r="I132" s="18">
        <f>Model!$W$34*((drdp!C132)*XYM2!$B132+(drdp!F132)*XYM2!$C132+(drdp!I132)*XYM2!$D132)</f>
        <v>2.3629973177738333E-2</v>
      </c>
      <c r="J132" s="18">
        <f>Model!$W$34*((drdp!D132)*XYM2!$B132+(drdp!G132)*XYM2!$C132+(drdp!J132)*XYM2!$D132)</f>
        <v>0</v>
      </c>
      <c r="K132" s="21">
        <f>SUM(E$3:E131)+H132</f>
        <v>-1.2643583196873018</v>
      </c>
      <c r="L132" s="21">
        <f>SUM(F$3:F131)+I132</f>
        <v>-1.7543258112980693</v>
      </c>
      <c r="M132" s="21">
        <f>SUM(G$3:G131)+J132</f>
        <v>0</v>
      </c>
      <c r="N132" s="21"/>
      <c r="O132" s="21"/>
      <c r="P132" s="21"/>
      <c r="Q132" s="19">
        <f t="shared" ref="Q132:S133" si="9">K132^2</f>
        <v>1.5986019605624973</v>
      </c>
      <c r="R132" s="19">
        <f t="shared" si="9"/>
        <v>3.0776590521866289</v>
      </c>
      <c r="S132" s="19">
        <f t="shared" si="9"/>
        <v>0</v>
      </c>
      <c r="T132" s="19">
        <f t="shared" ref="T132:T133" si="10">K132*L132</f>
        <v>2.2180964349568897</v>
      </c>
      <c r="U132" s="19">
        <f t="shared" ref="U132:U133" si="11">K132*M132</f>
        <v>0</v>
      </c>
      <c r="V132" s="19">
        <f t="shared" ref="V132:V133" si="12">L132*M132</f>
        <v>0</v>
      </c>
    </row>
    <row r="133" spans="1:22" x14ac:dyDescent="0.25">
      <c r="A133" s="26">
        <f>Wellpath!E133</f>
        <v>3730</v>
      </c>
      <c r="B133" s="22">
        <v>0</v>
      </c>
      <c r="C133" s="22">
        <v>0</v>
      </c>
      <c r="D133" s="22">
        <v>-1</v>
      </c>
      <c r="E133" s="20">
        <f>Model!$W$34*((drdp!B133+drdp!K133)*XYM2!$B133+(drdp!E133+drdp!N133)*XYM2!$C133+(drdp!H133+drdp!Q133)*XYM2!$D133)</f>
        <v>-5.5340423221750838E-3</v>
      </c>
      <c r="F133" s="20">
        <f>Model!$W$34*((drdp!C133+drdp!L133)*XYM2!$B133+(drdp!F133+drdp!O133)*XYM2!$C133+(drdp!I133+drdp!R133)*XYM2!$D133)</f>
        <v>2.3970570805768848E-2</v>
      </c>
      <c r="G133" s="20">
        <f>Model!$W$34*((drdp!D133+drdp!M133)*XYM2!$B133+(drdp!G133+drdp!P133)*XYM2!$C133+(drdp!J133+drdp!S133)*XYM2!$D133)</f>
        <v>0</v>
      </c>
      <c r="H133" s="18">
        <f>Model!$W$34*((drdp!B133)*XYM2!$B133+(drdp!E133)*XYM2!$C133+(drdp!H133)*XYM2!$D133)</f>
        <v>-1.8446807740583613E-3</v>
      </c>
      <c r="I133" s="18">
        <f>Model!$W$34*((drdp!C133)*XYM2!$B133+(drdp!F133)*XYM2!$C133+(drdp!I133)*XYM2!$D133)</f>
        <v>7.9901902685896153E-3</v>
      </c>
      <c r="J133" s="18">
        <f>Model!$W$34*((drdp!D133)*XYM2!$B133+(drdp!G133)*XYM2!$C133+(drdp!J133)*XYM2!$D133)</f>
        <v>0</v>
      </c>
      <c r="K133" s="21">
        <f>SUM(E$3:E132)+H133</f>
        <v>-1.2684898903757056</v>
      </c>
      <c r="L133" s="21">
        <f>SUM(F$3:F132)+I133</f>
        <v>-1.7384589633035668</v>
      </c>
      <c r="M133" s="21">
        <f>SUM(G$3:G132)+J133</f>
        <v>0</v>
      </c>
      <c r="N133" s="21"/>
      <c r="O133" s="21"/>
      <c r="P133" s="21"/>
      <c r="Q133" s="19">
        <f t="shared" si="9"/>
        <v>1.6090666019853697</v>
      </c>
      <c r="R133" s="19">
        <f t="shared" si="9"/>
        <v>3.0222395670905122</v>
      </c>
      <c r="S133" s="19">
        <f t="shared" si="9"/>
        <v>0</v>
      </c>
      <c r="T133" s="19">
        <f t="shared" si="10"/>
        <v>2.2052176197836042</v>
      </c>
      <c r="U133" s="19">
        <f t="shared" si="11"/>
        <v>0</v>
      </c>
      <c r="V133" s="19">
        <f t="shared" si="12"/>
        <v>0</v>
      </c>
    </row>
    <row r="134" spans="1:22" x14ac:dyDescent="0.25">
      <c r="A134" s="26">
        <f>Wellpath!E134</f>
        <v>3750</v>
      </c>
      <c r="B134" s="22">
        <v>0</v>
      </c>
      <c r="C134" s="22">
        <v>0</v>
      </c>
      <c r="D134" s="22">
        <v>-1</v>
      </c>
      <c r="E134" s="20">
        <f>Model!$W$34*((drdp!B134+drdp!K134)*XYM2!$B134+(drdp!E134+drdp!N134)*XYM2!$C134+(drdp!H134+drdp!Q134)*XYM2!$D134)</f>
        <v>-9.2234038702918072E-3</v>
      </c>
      <c r="F134" s="20">
        <f>Model!$W$34*((drdp!C134+drdp!L134)*XYM2!$B134+(drdp!F134+drdp!O134)*XYM2!$C134+(drdp!I134+drdp!R134)*XYM2!$D134)</f>
        <v>3.9950951342948071E-2</v>
      </c>
      <c r="G134" s="20">
        <f>Model!$W$34*((drdp!D134+drdp!M134)*XYM2!$B134+(drdp!G134+drdp!P134)*XYM2!$C134+(drdp!J134+drdp!S134)*XYM2!$D134)</f>
        <v>0</v>
      </c>
      <c r="H134" s="18">
        <f>Model!$W$34*((drdp!B134)*XYM2!$B134+(drdp!E134)*XYM2!$C134+(drdp!H134)*XYM2!$D134)</f>
        <v>-3.6893615481167225E-3</v>
      </c>
      <c r="I134" s="18">
        <f>Model!$W$34*((drdp!C134)*XYM2!$B134+(drdp!F134)*XYM2!$C134+(drdp!I134)*XYM2!$D134)</f>
        <v>1.5980380537179231E-2</v>
      </c>
      <c r="J134" s="18">
        <f>Model!$W$34*((drdp!D134)*XYM2!$B134+(drdp!G134)*XYM2!$C134+(drdp!J134)*XYM2!$D134)</f>
        <v>0</v>
      </c>
      <c r="K134" s="21">
        <f>SUM(E$3:E133)+H134</f>
        <v>-1.275868613471939</v>
      </c>
      <c r="L134" s="21">
        <f>SUM(F$3:F133)+I134</f>
        <v>-1.7064982022292083</v>
      </c>
      <c r="M134" s="21">
        <f>SUM(G$3:G133)+J134</f>
        <v>0</v>
      </c>
      <c r="N134" s="21"/>
      <c r="O134" s="21"/>
      <c r="P134" s="21"/>
      <c r="Q134" s="19">
        <f t="shared" ref="Q134:Q197" si="13">K134^2</f>
        <v>1.6278407188428081</v>
      </c>
      <c r="R134" s="19">
        <f t="shared" ref="R134:R197" si="14">L134^2</f>
        <v>2.9121361142115201</v>
      </c>
      <c r="S134" s="19">
        <f t="shared" ref="S134:S197" si="15">M134^2</f>
        <v>0</v>
      </c>
      <c r="T134" s="19">
        <f t="shared" ref="T134:T197" si="16">K134*L134</f>
        <v>2.1772674951705366</v>
      </c>
      <c r="U134" s="19">
        <f t="shared" ref="U134:U197" si="17">K134*M134</f>
        <v>0</v>
      </c>
      <c r="V134" s="19">
        <f t="shared" ref="V134:V197" si="18">L134*M134</f>
        <v>0</v>
      </c>
    </row>
    <row r="135" spans="1:22" x14ac:dyDescent="0.25">
      <c r="A135" s="26">
        <f>Wellpath!E135</f>
        <v>3780</v>
      </c>
      <c r="B135" s="22">
        <v>0</v>
      </c>
      <c r="C135" s="22">
        <v>0</v>
      </c>
      <c r="D135" s="22">
        <v>-1</v>
      </c>
      <c r="E135" s="20">
        <f>Model!$W$34*((drdp!B135+drdp!K135)*XYM2!$B135+(drdp!E135+drdp!N135)*XYM2!$C135+(drdp!H135+drdp!Q135)*XYM2!$D135)</f>
        <v>-1.1068084644350168E-2</v>
      </c>
      <c r="F135" s="20">
        <f>Model!$W$34*((drdp!C135+drdp!L135)*XYM2!$B135+(drdp!F135+drdp!O135)*XYM2!$C135+(drdp!I135+drdp!R135)*XYM2!$D135)</f>
        <v>4.7941141611537688E-2</v>
      </c>
      <c r="G135" s="20">
        <f>Model!$W$34*((drdp!D135+drdp!M135)*XYM2!$B135+(drdp!G135+drdp!P135)*XYM2!$C135+(drdp!J135+drdp!S135)*XYM2!$D135)</f>
        <v>0</v>
      </c>
      <c r="H135" s="18">
        <f>Model!$W$34*((drdp!B135)*XYM2!$B135+(drdp!E135)*XYM2!$C135+(drdp!H135)*XYM2!$D135)</f>
        <v>-5.5340423221750838E-3</v>
      </c>
      <c r="I135" s="18">
        <f>Model!$W$34*((drdp!C135)*XYM2!$B135+(drdp!F135)*XYM2!$C135+(drdp!I135)*XYM2!$D135)</f>
        <v>2.3970570805768844E-2</v>
      </c>
      <c r="J135" s="18">
        <f>Model!$W$34*((drdp!D135)*XYM2!$B135+(drdp!G135)*XYM2!$C135+(drdp!J135)*XYM2!$D135)</f>
        <v>0</v>
      </c>
      <c r="K135" s="21">
        <f>SUM(E$3:E134)+H135</f>
        <v>-1.2869366981162891</v>
      </c>
      <c r="L135" s="21">
        <f>SUM(F$3:F134)+I135</f>
        <v>-1.6585570606176705</v>
      </c>
      <c r="M135" s="21">
        <f>SUM(G$3:G134)+J135</f>
        <v>0</v>
      </c>
      <c r="N135" s="21"/>
      <c r="O135" s="21"/>
      <c r="P135" s="21"/>
      <c r="Q135" s="19">
        <f t="shared" si="13"/>
        <v>1.6562060649584567</v>
      </c>
      <c r="R135" s="19">
        <f t="shared" si="14"/>
        <v>2.7508115233247272</v>
      </c>
      <c r="S135" s="19">
        <f t="shared" si="15"/>
        <v>0</v>
      </c>
      <c r="T135" s="19">
        <f t="shared" si="16"/>
        <v>2.1344579472287628</v>
      </c>
      <c r="U135" s="19">
        <f t="shared" si="17"/>
        <v>0</v>
      </c>
      <c r="V135" s="19">
        <f t="shared" si="18"/>
        <v>0</v>
      </c>
    </row>
    <row r="136" spans="1:22" x14ac:dyDescent="0.25">
      <c r="A136" s="26">
        <f>Wellpath!E136</f>
        <v>3810</v>
      </c>
      <c r="B136" s="22">
        <v>0</v>
      </c>
      <c r="C136" s="22">
        <v>0</v>
      </c>
      <c r="D136" s="22">
        <v>-1</v>
      </c>
      <c r="E136" s="20">
        <f>Model!$W$34*((drdp!B136+drdp!K136)*XYM2!$B136+(drdp!E136+drdp!N136)*XYM2!$C136+(drdp!H136+drdp!Q136)*XYM2!$D136)</f>
        <v>-1.1068084644350168E-2</v>
      </c>
      <c r="F136" s="20">
        <f>Model!$W$34*((drdp!C136+drdp!L136)*XYM2!$B136+(drdp!F136+drdp!O136)*XYM2!$C136+(drdp!I136+drdp!R136)*XYM2!$D136)</f>
        <v>4.7941141611537688E-2</v>
      </c>
      <c r="G136" s="20">
        <f>Model!$W$34*((drdp!D136+drdp!M136)*XYM2!$B136+(drdp!G136+drdp!P136)*XYM2!$C136+(drdp!J136+drdp!S136)*XYM2!$D136)</f>
        <v>0</v>
      </c>
      <c r="H136" s="18">
        <f>Model!$W$34*((drdp!B136)*XYM2!$B136+(drdp!E136)*XYM2!$C136+(drdp!H136)*XYM2!$D136)</f>
        <v>-5.5340423221750838E-3</v>
      </c>
      <c r="I136" s="18">
        <f>Model!$W$34*((drdp!C136)*XYM2!$B136+(drdp!F136)*XYM2!$C136+(drdp!I136)*XYM2!$D136)</f>
        <v>2.3970570805768844E-2</v>
      </c>
      <c r="J136" s="18">
        <f>Model!$W$34*((drdp!D136)*XYM2!$B136+(drdp!G136)*XYM2!$C136+(drdp!J136)*XYM2!$D136)</f>
        <v>0</v>
      </c>
      <c r="K136" s="21">
        <f>SUM(E$3:E135)+H136</f>
        <v>-1.2980047827606394</v>
      </c>
      <c r="L136" s="21">
        <f>SUM(F$3:F135)+I136</f>
        <v>-1.6106159190061329</v>
      </c>
      <c r="M136" s="21">
        <f>SUM(G$3:G135)+J136</f>
        <v>0</v>
      </c>
      <c r="N136" s="21"/>
      <c r="O136" s="21"/>
      <c r="P136" s="21"/>
      <c r="Q136" s="19">
        <f t="shared" si="13"/>
        <v>1.6848164160694945</v>
      </c>
      <c r="R136" s="19">
        <f t="shared" si="14"/>
        <v>2.5940836385559698</v>
      </c>
      <c r="S136" s="19">
        <f t="shared" si="15"/>
        <v>0</v>
      </c>
      <c r="T136" s="19">
        <f t="shared" si="16"/>
        <v>2.090587166060383</v>
      </c>
      <c r="U136" s="19">
        <f t="shared" si="17"/>
        <v>0</v>
      </c>
      <c r="V136" s="19">
        <f t="shared" si="18"/>
        <v>0</v>
      </c>
    </row>
    <row r="137" spans="1:22" x14ac:dyDescent="0.25">
      <c r="A137" s="26">
        <f>Wellpath!E137</f>
        <v>3840</v>
      </c>
      <c r="B137" s="22">
        <v>0</v>
      </c>
      <c r="C137" s="22">
        <v>0</v>
      </c>
      <c r="D137" s="22">
        <v>-1</v>
      </c>
      <c r="E137" s="20">
        <f>Model!$W$34*((drdp!B137+drdp!K137)*XYM2!$B137+(drdp!E137+drdp!N137)*XYM2!$C137+(drdp!H137+drdp!Q137)*XYM2!$D137)</f>
        <v>-1.1068084644350168E-2</v>
      </c>
      <c r="F137" s="20">
        <f>Model!$W$34*((drdp!C137+drdp!L137)*XYM2!$B137+(drdp!F137+drdp!O137)*XYM2!$C137+(drdp!I137+drdp!R137)*XYM2!$D137)</f>
        <v>4.7941141611537688E-2</v>
      </c>
      <c r="G137" s="20">
        <f>Model!$W$34*((drdp!D137+drdp!M137)*XYM2!$B137+(drdp!G137+drdp!P137)*XYM2!$C137+(drdp!J137+drdp!S137)*XYM2!$D137)</f>
        <v>0</v>
      </c>
      <c r="H137" s="18">
        <f>Model!$W$34*((drdp!B137)*XYM2!$B137+(drdp!E137)*XYM2!$C137+(drdp!H137)*XYM2!$D137)</f>
        <v>-5.5340423221750838E-3</v>
      </c>
      <c r="I137" s="18">
        <f>Model!$W$34*((drdp!C137)*XYM2!$B137+(drdp!F137)*XYM2!$C137+(drdp!I137)*XYM2!$D137)</f>
        <v>2.3970570805768844E-2</v>
      </c>
      <c r="J137" s="18">
        <f>Model!$W$34*((drdp!D137)*XYM2!$B137+(drdp!G137)*XYM2!$C137+(drdp!J137)*XYM2!$D137)</f>
        <v>0</v>
      </c>
      <c r="K137" s="21">
        <f>SUM(E$3:E136)+H137</f>
        <v>-1.3090728674049896</v>
      </c>
      <c r="L137" s="21">
        <f>SUM(F$3:F136)+I137</f>
        <v>-1.5626747773945953</v>
      </c>
      <c r="M137" s="21">
        <f>SUM(G$3:G136)+J137</f>
        <v>0</v>
      </c>
      <c r="N137" s="21"/>
      <c r="O137" s="21"/>
      <c r="P137" s="21"/>
      <c r="Q137" s="19">
        <f t="shared" si="13"/>
        <v>1.7136717721759216</v>
      </c>
      <c r="R137" s="19">
        <f t="shared" si="14"/>
        <v>2.4419524599052478</v>
      </c>
      <c r="S137" s="19">
        <f t="shared" si="15"/>
        <v>0</v>
      </c>
      <c r="T137" s="19">
        <f t="shared" si="16"/>
        <v>2.0456551516653967</v>
      </c>
      <c r="U137" s="19">
        <f t="shared" si="17"/>
        <v>0</v>
      </c>
      <c r="V137" s="19">
        <f t="shared" si="18"/>
        <v>0</v>
      </c>
    </row>
    <row r="138" spans="1:22" x14ac:dyDescent="0.25">
      <c r="A138" s="26">
        <f>Wellpath!E138</f>
        <v>3870</v>
      </c>
      <c r="B138" s="22">
        <v>0</v>
      </c>
      <c r="C138" s="22">
        <v>0</v>
      </c>
      <c r="D138" s="22">
        <v>-1</v>
      </c>
      <c r="E138" s="20">
        <f>Model!$W$34*((drdp!B138+drdp!K138)*XYM2!$B138+(drdp!E138+drdp!N138)*XYM2!$C138+(drdp!H138+drdp!Q138)*XYM2!$D138)</f>
        <v>-1.1068084644350168E-2</v>
      </c>
      <c r="F138" s="20">
        <f>Model!$W$34*((drdp!C138+drdp!L138)*XYM2!$B138+(drdp!F138+drdp!O138)*XYM2!$C138+(drdp!I138+drdp!R138)*XYM2!$D138)</f>
        <v>4.7941141611537688E-2</v>
      </c>
      <c r="G138" s="20">
        <f>Model!$W$34*((drdp!D138+drdp!M138)*XYM2!$B138+(drdp!G138+drdp!P138)*XYM2!$C138+(drdp!J138+drdp!S138)*XYM2!$D138)</f>
        <v>0</v>
      </c>
      <c r="H138" s="18">
        <f>Model!$W$34*((drdp!B138)*XYM2!$B138+(drdp!E138)*XYM2!$C138+(drdp!H138)*XYM2!$D138)</f>
        <v>-5.5340423221750838E-3</v>
      </c>
      <c r="I138" s="18">
        <f>Model!$W$34*((drdp!C138)*XYM2!$B138+(drdp!F138)*XYM2!$C138+(drdp!I138)*XYM2!$D138)</f>
        <v>2.3970570805768844E-2</v>
      </c>
      <c r="J138" s="18">
        <f>Model!$W$34*((drdp!D138)*XYM2!$B138+(drdp!G138)*XYM2!$C138+(drdp!J138)*XYM2!$D138)</f>
        <v>0</v>
      </c>
      <c r="K138" s="21">
        <f>SUM(E$3:E137)+H138</f>
        <v>-1.3201409520493399</v>
      </c>
      <c r="L138" s="21">
        <f>SUM(F$3:F137)+I138</f>
        <v>-1.5147336357830576</v>
      </c>
      <c r="M138" s="21">
        <f>SUM(G$3:G137)+J138</f>
        <v>0</v>
      </c>
      <c r="N138" s="21"/>
      <c r="O138" s="21"/>
      <c r="P138" s="21"/>
      <c r="Q138" s="19">
        <f t="shared" si="13"/>
        <v>1.7427721332777375</v>
      </c>
      <c r="R138" s="19">
        <f t="shared" si="14"/>
        <v>2.2944179873725608</v>
      </c>
      <c r="S138" s="19">
        <f t="shared" si="15"/>
        <v>0</v>
      </c>
      <c r="T138" s="19">
        <f t="shared" si="16"/>
        <v>1.9996619040438037</v>
      </c>
      <c r="U138" s="19">
        <f t="shared" si="17"/>
        <v>0</v>
      </c>
      <c r="V138" s="19">
        <f t="shared" si="18"/>
        <v>0</v>
      </c>
    </row>
    <row r="139" spans="1:22" x14ac:dyDescent="0.25">
      <c r="A139" s="26">
        <f>Wellpath!E139</f>
        <v>3900</v>
      </c>
      <c r="B139" s="22">
        <v>0</v>
      </c>
      <c r="C139" s="22">
        <v>0</v>
      </c>
      <c r="D139" s="22">
        <v>-1</v>
      </c>
      <c r="E139" s="20">
        <f>Model!$W$34*((drdp!B139+drdp!K139)*XYM2!$B139+(drdp!E139+drdp!N139)*XYM2!$C139+(drdp!H139+drdp!Q139)*XYM2!$D139)</f>
        <v>-1.1068084644350168E-2</v>
      </c>
      <c r="F139" s="20">
        <f>Model!$W$34*((drdp!C139+drdp!L139)*XYM2!$B139+(drdp!F139+drdp!O139)*XYM2!$C139+(drdp!I139+drdp!R139)*XYM2!$D139)</f>
        <v>4.7941141611537688E-2</v>
      </c>
      <c r="G139" s="20">
        <f>Model!$W$34*((drdp!D139+drdp!M139)*XYM2!$B139+(drdp!G139+drdp!P139)*XYM2!$C139+(drdp!J139+drdp!S139)*XYM2!$D139)</f>
        <v>0</v>
      </c>
      <c r="H139" s="18">
        <f>Model!$W$34*((drdp!B139)*XYM2!$B139+(drdp!E139)*XYM2!$C139+(drdp!H139)*XYM2!$D139)</f>
        <v>-5.5340423221750838E-3</v>
      </c>
      <c r="I139" s="18">
        <f>Model!$W$34*((drdp!C139)*XYM2!$B139+(drdp!F139)*XYM2!$C139+(drdp!I139)*XYM2!$D139)</f>
        <v>2.3970570805768844E-2</v>
      </c>
      <c r="J139" s="18">
        <f>Model!$W$34*((drdp!D139)*XYM2!$B139+(drdp!G139)*XYM2!$C139+(drdp!J139)*XYM2!$D139)</f>
        <v>0</v>
      </c>
      <c r="K139" s="21">
        <f>SUM(E$3:E138)+H139</f>
        <v>-1.3312090366936902</v>
      </c>
      <c r="L139" s="21">
        <f>SUM(F$3:F138)+I139</f>
        <v>-1.46679249417152</v>
      </c>
      <c r="M139" s="21">
        <f>SUM(G$3:G138)+J139</f>
        <v>0</v>
      </c>
      <c r="N139" s="21"/>
      <c r="O139" s="21"/>
      <c r="P139" s="21"/>
      <c r="Q139" s="19">
        <f t="shared" si="13"/>
        <v>1.7721174993749425</v>
      </c>
      <c r="R139" s="19">
        <f t="shared" si="14"/>
        <v>2.1514802209579087</v>
      </c>
      <c r="S139" s="19">
        <f t="shared" si="15"/>
        <v>0</v>
      </c>
      <c r="T139" s="19">
        <f t="shared" si="16"/>
        <v>1.9526074231956043</v>
      </c>
      <c r="U139" s="19">
        <f t="shared" si="17"/>
        <v>0</v>
      </c>
      <c r="V139" s="19">
        <f t="shared" si="18"/>
        <v>0</v>
      </c>
    </row>
    <row r="140" spans="1:22" x14ac:dyDescent="0.25">
      <c r="A140" s="26">
        <f>Wellpath!E140</f>
        <v>3930</v>
      </c>
      <c r="B140" s="22">
        <v>0</v>
      </c>
      <c r="C140" s="22">
        <v>0</v>
      </c>
      <c r="D140" s="22">
        <v>-1</v>
      </c>
      <c r="E140" s="20">
        <f>Model!$W$34*((drdp!B140+drdp!K140)*XYM2!$B140+(drdp!E140+drdp!N140)*XYM2!$C140+(drdp!H140+drdp!Q140)*XYM2!$D140)</f>
        <v>-1.1068084644350168E-2</v>
      </c>
      <c r="F140" s="20">
        <f>Model!$W$34*((drdp!C140+drdp!L140)*XYM2!$B140+(drdp!F140+drdp!O140)*XYM2!$C140+(drdp!I140+drdp!R140)*XYM2!$D140)</f>
        <v>4.7941141611537688E-2</v>
      </c>
      <c r="G140" s="20">
        <f>Model!$W$34*((drdp!D140+drdp!M140)*XYM2!$B140+(drdp!G140+drdp!P140)*XYM2!$C140+(drdp!J140+drdp!S140)*XYM2!$D140)</f>
        <v>0</v>
      </c>
      <c r="H140" s="18">
        <f>Model!$W$34*((drdp!B140)*XYM2!$B140+(drdp!E140)*XYM2!$C140+(drdp!H140)*XYM2!$D140)</f>
        <v>-5.5340423221750838E-3</v>
      </c>
      <c r="I140" s="18">
        <f>Model!$W$34*((drdp!C140)*XYM2!$B140+(drdp!F140)*XYM2!$C140+(drdp!I140)*XYM2!$D140)</f>
        <v>2.3970570805768844E-2</v>
      </c>
      <c r="J140" s="18">
        <f>Model!$W$34*((drdp!D140)*XYM2!$B140+(drdp!G140)*XYM2!$C140+(drdp!J140)*XYM2!$D140)</f>
        <v>0</v>
      </c>
      <c r="K140" s="21">
        <f>SUM(E$3:E139)+H140</f>
        <v>-1.3422771213380404</v>
      </c>
      <c r="L140" s="21">
        <f>SUM(F$3:F139)+I140</f>
        <v>-1.4188513525599824</v>
      </c>
      <c r="M140" s="21">
        <f>SUM(G$3:G139)+J140</f>
        <v>0</v>
      </c>
      <c r="N140" s="21"/>
      <c r="O140" s="21"/>
      <c r="P140" s="21"/>
      <c r="Q140" s="19">
        <f t="shared" si="13"/>
        <v>1.8017078704675367</v>
      </c>
      <c r="R140" s="19">
        <f t="shared" si="14"/>
        <v>2.0131391606612916</v>
      </c>
      <c r="S140" s="19">
        <f t="shared" si="15"/>
        <v>0</v>
      </c>
      <c r="T140" s="19">
        <f t="shared" si="16"/>
        <v>1.9044917091207982</v>
      </c>
      <c r="U140" s="19">
        <f t="shared" si="17"/>
        <v>0</v>
      </c>
      <c r="V140" s="19">
        <f t="shared" si="18"/>
        <v>0</v>
      </c>
    </row>
    <row r="141" spans="1:22" x14ac:dyDescent="0.25">
      <c r="A141" s="26">
        <f>Wellpath!E141</f>
        <v>3960</v>
      </c>
      <c r="B141" s="22">
        <v>0</v>
      </c>
      <c r="C141" s="22">
        <v>0</v>
      </c>
      <c r="D141" s="22">
        <v>-1</v>
      </c>
      <c r="E141" s="20">
        <f>Model!$W$34*((drdp!B141+drdp!K141)*XYM2!$B141+(drdp!E141+drdp!N141)*XYM2!$C141+(drdp!H141+drdp!Q141)*XYM2!$D141)</f>
        <v>-1.1068084644350168E-2</v>
      </c>
      <c r="F141" s="20">
        <f>Model!$W$34*((drdp!C141+drdp!L141)*XYM2!$B141+(drdp!F141+drdp!O141)*XYM2!$C141+(drdp!I141+drdp!R141)*XYM2!$D141)</f>
        <v>4.7941141611537688E-2</v>
      </c>
      <c r="G141" s="20">
        <f>Model!$W$34*((drdp!D141+drdp!M141)*XYM2!$B141+(drdp!G141+drdp!P141)*XYM2!$C141+(drdp!J141+drdp!S141)*XYM2!$D141)</f>
        <v>0</v>
      </c>
      <c r="H141" s="18">
        <f>Model!$W$34*((drdp!B141)*XYM2!$B141+(drdp!E141)*XYM2!$C141+(drdp!H141)*XYM2!$D141)</f>
        <v>-5.5340423221750838E-3</v>
      </c>
      <c r="I141" s="18">
        <f>Model!$W$34*((drdp!C141)*XYM2!$B141+(drdp!F141)*XYM2!$C141+(drdp!I141)*XYM2!$D141)</f>
        <v>2.3970570805768844E-2</v>
      </c>
      <c r="J141" s="18">
        <f>Model!$W$34*((drdp!D141)*XYM2!$B141+(drdp!G141)*XYM2!$C141+(drdp!J141)*XYM2!$D141)</f>
        <v>0</v>
      </c>
      <c r="K141" s="21">
        <f>SUM(E$3:E140)+H141</f>
        <v>-1.3533452059823907</v>
      </c>
      <c r="L141" s="21">
        <f>SUM(F$3:F140)+I141</f>
        <v>-1.3709102109484448</v>
      </c>
      <c r="M141" s="21">
        <f>SUM(G$3:G140)+J141</f>
        <v>0</v>
      </c>
      <c r="N141" s="21"/>
      <c r="O141" s="21"/>
      <c r="P141" s="21"/>
      <c r="Q141" s="19">
        <f t="shared" si="13"/>
        <v>1.8315432465555195</v>
      </c>
      <c r="R141" s="19">
        <f t="shared" si="14"/>
        <v>1.8793948064827093</v>
      </c>
      <c r="S141" s="19">
        <f t="shared" si="15"/>
        <v>0</v>
      </c>
      <c r="T141" s="19">
        <f t="shared" si="16"/>
        <v>1.8553147618193857</v>
      </c>
      <c r="U141" s="19">
        <f t="shared" si="17"/>
        <v>0</v>
      </c>
      <c r="V141" s="19">
        <f t="shared" si="18"/>
        <v>0</v>
      </c>
    </row>
    <row r="142" spans="1:22" x14ac:dyDescent="0.25">
      <c r="A142" s="26">
        <f>Wellpath!E142</f>
        <v>3990</v>
      </c>
      <c r="B142" s="22">
        <v>0</v>
      </c>
      <c r="C142" s="22">
        <v>0</v>
      </c>
      <c r="D142" s="22">
        <v>-1</v>
      </c>
      <c r="E142" s="20">
        <f>Model!$W$34*((drdp!B142+drdp!K142)*XYM2!$B142+(drdp!E142+drdp!N142)*XYM2!$C142+(drdp!H142+drdp!Q142)*XYM2!$D142)</f>
        <v>-1.1068084644350168E-2</v>
      </c>
      <c r="F142" s="20">
        <f>Model!$W$34*((drdp!C142+drdp!L142)*XYM2!$B142+(drdp!F142+drdp!O142)*XYM2!$C142+(drdp!I142+drdp!R142)*XYM2!$D142)</f>
        <v>4.7941141611537688E-2</v>
      </c>
      <c r="G142" s="20">
        <f>Model!$W$34*((drdp!D142+drdp!M142)*XYM2!$B142+(drdp!G142+drdp!P142)*XYM2!$C142+(drdp!J142+drdp!S142)*XYM2!$D142)</f>
        <v>0</v>
      </c>
      <c r="H142" s="18">
        <f>Model!$W$34*((drdp!B142)*XYM2!$B142+(drdp!E142)*XYM2!$C142+(drdp!H142)*XYM2!$D142)</f>
        <v>-5.5340423221750838E-3</v>
      </c>
      <c r="I142" s="18">
        <f>Model!$W$34*((drdp!C142)*XYM2!$B142+(drdp!F142)*XYM2!$C142+(drdp!I142)*XYM2!$D142)</f>
        <v>2.3970570805768844E-2</v>
      </c>
      <c r="J142" s="18">
        <f>Model!$W$34*((drdp!D142)*XYM2!$B142+(drdp!G142)*XYM2!$C142+(drdp!J142)*XYM2!$D142)</f>
        <v>0</v>
      </c>
      <c r="K142" s="21">
        <f>SUM(E$3:E141)+H142</f>
        <v>-1.364413290626741</v>
      </c>
      <c r="L142" s="21">
        <f>SUM(F$3:F141)+I142</f>
        <v>-1.3229690693369072</v>
      </c>
      <c r="M142" s="21">
        <f>SUM(G$3:G141)+J142</f>
        <v>0</v>
      </c>
      <c r="N142" s="21"/>
      <c r="O142" s="21"/>
      <c r="P142" s="21"/>
      <c r="Q142" s="19">
        <f t="shared" si="13"/>
        <v>1.8616236276388916</v>
      </c>
      <c r="R142" s="19">
        <f t="shared" si="14"/>
        <v>1.7502471584221624</v>
      </c>
      <c r="S142" s="19">
        <f t="shared" si="15"/>
        <v>0</v>
      </c>
      <c r="T142" s="19">
        <f t="shared" si="16"/>
        <v>1.8050765812913665</v>
      </c>
      <c r="U142" s="19">
        <f t="shared" si="17"/>
        <v>0</v>
      </c>
      <c r="V142" s="19">
        <f t="shared" si="18"/>
        <v>0</v>
      </c>
    </row>
    <row r="143" spans="1:22" x14ac:dyDescent="0.25">
      <c r="A143" s="26">
        <f>Wellpath!E143</f>
        <v>4020</v>
      </c>
      <c r="B143" s="22">
        <v>0</v>
      </c>
      <c r="C143" s="22">
        <v>0</v>
      </c>
      <c r="D143" s="22">
        <v>-1</v>
      </c>
      <c r="E143" s="20">
        <f>Model!$W$34*((drdp!B143+drdp!K143)*XYM2!$B143+(drdp!E143+drdp!N143)*XYM2!$C143+(drdp!H143+drdp!Q143)*XYM2!$D143)</f>
        <v>-7.3787230962334451E-3</v>
      </c>
      <c r="F143" s="20">
        <f>Model!$W$34*((drdp!C143+drdp!L143)*XYM2!$B143+(drdp!F143+drdp!O143)*XYM2!$C143+(drdp!I143+drdp!R143)*XYM2!$D143)</f>
        <v>3.1960761074358461E-2</v>
      </c>
      <c r="G143" s="20">
        <f>Model!$W$34*((drdp!D143+drdp!M143)*XYM2!$B143+(drdp!G143+drdp!P143)*XYM2!$C143+(drdp!J143+drdp!S143)*XYM2!$D143)</f>
        <v>0</v>
      </c>
      <c r="H143" s="18">
        <f>Model!$W$34*((drdp!B143)*XYM2!$B143+(drdp!E143)*XYM2!$C143+(drdp!H143)*XYM2!$D143)</f>
        <v>-5.5340423221750838E-3</v>
      </c>
      <c r="I143" s="18">
        <f>Model!$W$34*((drdp!C143)*XYM2!$B143+(drdp!F143)*XYM2!$C143+(drdp!I143)*XYM2!$D143)</f>
        <v>2.3970570805768844E-2</v>
      </c>
      <c r="J143" s="18">
        <f>Model!$W$34*((drdp!D143)*XYM2!$B143+(drdp!G143)*XYM2!$C143+(drdp!J143)*XYM2!$D143)</f>
        <v>0</v>
      </c>
      <c r="K143" s="21">
        <f>SUM(E$3:E142)+H143</f>
        <v>-1.3754813752710913</v>
      </c>
      <c r="L143" s="21">
        <f>SUM(F$3:F142)+I143</f>
        <v>-1.2750279277253695</v>
      </c>
      <c r="M143" s="21">
        <f>SUM(G$3:G142)+J143</f>
        <v>0</v>
      </c>
      <c r="N143" s="21"/>
      <c r="O143" s="21"/>
      <c r="P143" s="21"/>
      <c r="Q143" s="19">
        <f t="shared" si="13"/>
        <v>1.8919490137176527</v>
      </c>
      <c r="R143" s="19">
        <f t="shared" si="14"/>
        <v>1.6256962164796502</v>
      </c>
      <c r="S143" s="19">
        <f t="shared" si="15"/>
        <v>0</v>
      </c>
      <c r="T143" s="19">
        <f t="shared" si="16"/>
        <v>1.7537771675367408</v>
      </c>
      <c r="U143" s="19">
        <f t="shared" si="17"/>
        <v>0</v>
      </c>
      <c r="V143" s="19">
        <f t="shared" si="18"/>
        <v>0</v>
      </c>
    </row>
    <row r="144" spans="1:22" x14ac:dyDescent="0.25">
      <c r="A144" s="26">
        <f>Wellpath!E144</f>
        <v>4030</v>
      </c>
      <c r="B144" s="22">
        <v>0</v>
      </c>
      <c r="C144" s="22">
        <v>0</v>
      </c>
      <c r="D144" s="22">
        <v>-1</v>
      </c>
      <c r="E144" s="20">
        <f>Model!$W$34*((drdp!B144+drdp!K144)*XYM2!$B144+(drdp!E144+drdp!N144)*XYM2!$C144+(drdp!H144+drdp!Q144)*XYM2!$D144)</f>
        <v>0.74156167117146132</v>
      </c>
      <c r="F144" s="20">
        <f>Model!$W$34*((drdp!C144+drdp!L144)*XYM2!$B144+(drdp!F144+drdp!O144)*XYM2!$C144+(drdp!I144+drdp!R144)*XYM2!$D144)</f>
        <v>-3.2120564879730251</v>
      </c>
      <c r="G144" s="20">
        <f>Model!$W$34*((drdp!D144+drdp!M144)*XYM2!$B144+(drdp!G144+drdp!P144)*XYM2!$C144+(drdp!J144+drdp!S144)*XYM2!$D144)</f>
        <v>0</v>
      </c>
      <c r="H144" s="18">
        <f>Model!$W$34*((drdp!B144)*XYM2!$B144+(drdp!E144)*XYM2!$C144+(drdp!H144)*XYM2!$D144)</f>
        <v>-1.8446807740583613E-3</v>
      </c>
      <c r="I144" s="18">
        <f>Model!$W$34*((drdp!C144)*XYM2!$B144+(drdp!F144)*XYM2!$C144+(drdp!I144)*XYM2!$D144)</f>
        <v>7.9901902685896153E-3</v>
      </c>
      <c r="J144" s="18">
        <f>Model!$W$34*((drdp!D144)*XYM2!$B144+(drdp!G144)*XYM2!$C144+(drdp!J144)*XYM2!$D144)</f>
        <v>0</v>
      </c>
      <c r="K144" s="21">
        <f>SUM(E$3:E143)+H144</f>
        <v>-1.3791707368192081</v>
      </c>
      <c r="L144" s="21">
        <f>SUM(F$3:F143)+I144</f>
        <v>-1.2590475471881903</v>
      </c>
      <c r="M144" s="21">
        <f>SUM(G$3:G143)+J144</f>
        <v>0</v>
      </c>
      <c r="N144" s="21"/>
      <c r="O144" s="21"/>
      <c r="P144" s="21"/>
      <c r="Q144" s="19">
        <f t="shared" si="13"/>
        <v>1.9021119212984374</v>
      </c>
      <c r="R144" s="19">
        <f t="shared" si="14"/>
        <v>1.5852007260805985</v>
      </c>
      <c r="S144" s="19">
        <f t="shared" si="15"/>
        <v>0</v>
      </c>
      <c r="T144" s="19">
        <f t="shared" si="16"/>
        <v>1.7364415333459531</v>
      </c>
      <c r="U144" s="19">
        <f t="shared" si="17"/>
        <v>0</v>
      </c>
      <c r="V144" s="19">
        <f t="shared" si="18"/>
        <v>0</v>
      </c>
    </row>
    <row r="145" spans="1:22" x14ac:dyDescent="0.25">
      <c r="A145" s="26">
        <f>Wellpath!E145</f>
        <v>0</v>
      </c>
      <c r="B145" s="22">
        <v>0</v>
      </c>
      <c r="C145" s="22">
        <v>0</v>
      </c>
      <c r="D145" s="22">
        <v>-1</v>
      </c>
      <c r="E145" s="20">
        <f>Model!$W$34*((drdp!B145+drdp!K145)*XYM2!$B145+(drdp!E145+drdp!N145)*XYM2!$C145+(drdp!H145+drdp!Q145)*XYM2!$D145)</f>
        <v>0</v>
      </c>
      <c r="F145" s="20">
        <f>Model!$W$34*((drdp!C145+drdp!L145)*XYM2!$B145+(drdp!F145+drdp!O145)*XYM2!$C145+(drdp!I145+drdp!R145)*XYM2!$D145)</f>
        <v>0</v>
      </c>
      <c r="G145" s="20">
        <f>Model!$W$34*((drdp!D145+drdp!M145)*XYM2!$B145+(drdp!G145+drdp!P145)*XYM2!$C145+(drdp!J145+drdp!S145)*XYM2!$D145)</f>
        <v>0</v>
      </c>
      <c r="H145" s="18">
        <f>Model!$W$34*((drdp!B145)*XYM2!$B145+(drdp!E145)*XYM2!$C145+(drdp!H145)*XYM2!$D145)</f>
        <v>0</v>
      </c>
      <c r="I145" s="18">
        <f>Model!$W$34*((drdp!C145)*XYM2!$B145+(drdp!F145)*XYM2!$C145+(drdp!I145)*XYM2!$D145)</f>
        <v>0</v>
      </c>
      <c r="J145" s="18">
        <f>Model!$W$34*((drdp!D145)*XYM2!$B145+(drdp!G145)*XYM2!$C145+(drdp!J145)*XYM2!$D145)</f>
        <v>0</v>
      </c>
      <c r="K145" s="21">
        <f>SUM(E$3:E144)+H145</f>
        <v>-0.63576438487368836</v>
      </c>
      <c r="L145" s="21">
        <f>SUM(F$3:F144)+I145</f>
        <v>-4.4790942254298054</v>
      </c>
      <c r="M145" s="21">
        <f>SUM(G$3:G144)+J145</f>
        <v>0</v>
      </c>
      <c r="N145" s="21"/>
      <c r="O145" s="21"/>
      <c r="P145" s="21"/>
      <c r="Q145" s="19">
        <f t="shared" si="13"/>
        <v>0.40419635307381935</v>
      </c>
      <c r="R145" s="19">
        <f t="shared" si="14"/>
        <v>20.062285080278627</v>
      </c>
      <c r="S145" s="19">
        <f t="shared" si="15"/>
        <v>0</v>
      </c>
      <c r="T145" s="19">
        <f t="shared" si="16"/>
        <v>2.8476485850216697</v>
      </c>
      <c r="U145" s="19">
        <f t="shared" si="17"/>
        <v>0</v>
      </c>
      <c r="V145" s="19">
        <f t="shared" si="18"/>
        <v>0</v>
      </c>
    </row>
    <row r="146" spans="1:22" x14ac:dyDescent="0.25">
      <c r="A146" s="26">
        <f>Wellpath!E146</f>
        <v>0</v>
      </c>
      <c r="B146" s="22">
        <v>0</v>
      </c>
      <c r="C146" s="22">
        <v>0</v>
      </c>
      <c r="D146" s="22">
        <v>-1</v>
      </c>
      <c r="E146" s="20">
        <f>Model!$W$34*((drdp!B146+drdp!K146)*XYM2!$B146+(drdp!E146+drdp!N146)*XYM2!$C146+(drdp!H146+drdp!Q146)*XYM2!$D146)</f>
        <v>0</v>
      </c>
      <c r="F146" s="20">
        <f>Model!$W$34*((drdp!C146+drdp!L146)*XYM2!$B146+(drdp!F146+drdp!O146)*XYM2!$C146+(drdp!I146+drdp!R146)*XYM2!$D146)</f>
        <v>0</v>
      </c>
      <c r="G146" s="20">
        <f>Model!$W$34*((drdp!D146+drdp!M146)*XYM2!$B146+(drdp!G146+drdp!P146)*XYM2!$C146+(drdp!J146+drdp!S146)*XYM2!$D146)</f>
        <v>0</v>
      </c>
      <c r="H146" s="18">
        <f>Model!$W$34*((drdp!B146)*XYM2!$B146+(drdp!E146)*XYM2!$C146+(drdp!H146)*XYM2!$D146)</f>
        <v>0</v>
      </c>
      <c r="I146" s="18">
        <f>Model!$W$34*((drdp!C146)*XYM2!$B146+(drdp!F146)*XYM2!$C146+(drdp!I146)*XYM2!$D146)</f>
        <v>0</v>
      </c>
      <c r="J146" s="18">
        <f>Model!$W$34*((drdp!D146)*XYM2!$B146+(drdp!G146)*XYM2!$C146+(drdp!J146)*XYM2!$D146)</f>
        <v>0</v>
      </c>
      <c r="K146" s="21">
        <f>SUM(E$3:E145)+H146</f>
        <v>-0.63576438487368836</v>
      </c>
      <c r="L146" s="21">
        <f>SUM(F$3:F145)+I146</f>
        <v>-4.4790942254298054</v>
      </c>
      <c r="M146" s="21">
        <f>SUM(G$3:G145)+J146</f>
        <v>0</v>
      </c>
      <c r="N146" s="21"/>
      <c r="O146" s="21"/>
      <c r="P146" s="21"/>
      <c r="Q146" s="19">
        <f t="shared" si="13"/>
        <v>0.40419635307381935</v>
      </c>
      <c r="R146" s="19">
        <f t="shared" si="14"/>
        <v>20.062285080278627</v>
      </c>
      <c r="S146" s="19">
        <f t="shared" si="15"/>
        <v>0</v>
      </c>
      <c r="T146" s="19">
        <f t="shared" si="16"/>
        <v>2.8476485850216697</v>
      </c>
      <c r="U146" s="19">
        <f t="shared" si="17"/>
        <v>0</v>
      </c>
      <c r="V146" s="19">
        <f t="shared" si="18"/>
        <v>0</v>
      </c>
    </row>
    <row r="147" spans="1:22" x14ac:dyDescent="0.25">
      <c r="A147" s="26">
        <f>Wellpath!E147</f>
        <v>0</v>
      </c>
      <c r="B147" s="22">
        <v>0</v>
      </c>
      <c r="C147" s="22">
        <v>0</v>
      </c>
      <c r="D147" s="22">
        <v>-1</v>
      </c>
      <c r="E147" s="20">
        <f>Model!$W$34*((drdp!B147+drdp!K147)*XYM2!$B147+(drdp!E147+drdp!N147)*XYM2!$C147+(drdp!H147+drdp!Q147)*XYM2!$D147)</f>
        <v>0</v>
      </c>
      <c r="F147" s="20">
        <f>Model!$W$34*((drdp!C147+drdp!L147)*XYM2!$B147+(drdp!F147+drdp!O147)*XYM2!$C147+(drdp!I147+drdp!R147)*XYM2!$D147)</f>
        <v>0</v>
      </c>
      <c r="G147" s="20">
        <f>Model!$W$34*((drdp!D147+drdp!M147)*XYM2!$B147+(drdp!G147+drdp!P147)*XYM2!$C147+(drdp!J147+drdp!S147)*XYM2!$D147)</f>
        <v>0</v>
      </c>
      <c r="H147" s="18">
        <f>Model!$W$34*((drdp!B147)*XYM2!$B147+(drdp!E147)*XYM2!$C147+(drdp!H147)*XYM2!$D147)</f>
        <v>0</v>
      </c>
      <c r="I147" s="18">
        <f>Model!$W$34*((drdp!C147)*XYM2!$B147+(drdp!F147)*XYM2!$C147+(drdp!I147)*XYM2!$D147)</f>
        <v>0</v>
      </c>
      <c r="J147" s="18">
        <f>Model!$W$34*((drdp!D147)*XYM2!$B147+(drdp!G147)*XYM2!$C147+(drdp!J147)*XYM2!$D147)</f>
        <v>0</v>
      </c>
      <c r="K147" s="21">
        <f>SUM(E$3:E146)+H147</f>
        <v>-0.63576438487368836</v>
      </c>
      <c r="L147" s="21">
        <f>SUM(F$3:F146)+I147</f>
        <v>-4.4790942254298054</v>
      </c>
      <c r="M147" s="21">
        <f>SUM(G$3:G146)+J147</f>
        <v>0</v>
      </c>
      <c r="N147" s="21"/>
      <c r="O147" s="21"/>
      <c r="P147" s="21"/>
      <c r="Q147" s="19">
        <f t="shared" si="13"/>
        <v>0.40419635307381935</v>
      </c>
      <c r="R147" s="19">
        <f t="shared" si="14"/>
        <v>20.062285080278627</v>
      </c>
      <c r="S147" s="19">
        <f t="shared" si="15"/>
        <v>0</v>
      </c>
      <c r="T147" s="19">
        <f t="shared" si="16"/>
        <v>2.8476485850216697</v>
      </c>
      <c r="U147" s="19">
        <f t="shared" si="17"/>
        <v>0</v>
      </c>
      <c r="V147" s="19">
        <f t="shared" si="18"/>
        <v>0</v>
      </c>
    </row>
    <row r="148" spans="1:22" x14ac:dyDescent="0.25">
      <c r="A148" s="26">
        <f>Wellpath!E148</f>
        <v>0</v>
      </c>
      <c r="B148" s="22">
        <v>0</v>
      </c>
      <c r="C148" s="22">
        <v>0</v>
      </c>
      <c r="D148" s="22">
        <v>-1</v>
      </c>
      <c r="E148" s="20">
        <f>Model!$W$34*((drdp!B148+drdp!K148)*XYM2!$B148+(drdp!E148+drdp!N148)*XYM2!$C148+(drdp!H148+drdp!Q148)*XYM2!$D148)</f>
        <v>0</v>
      </c>
      <c r="F148" s="20">
        <f>Model!$W$34*((drdp!C148+drdp!L148)*XYM2!$B148+(drdp!F148+drdp!O148)*XYM2!$C148+(drdp!I148+drdp!R148)*XYM2!$D148)</f>
        <v>0</v>
      </c>
      <c r="G148" s="20">
        <f>Model!$W$34*((drdp!D148+drdp!M148)*XYM2!$B148+(drdp!G148+drdp!P148)*XYM2!$C148+(drdp!J148+drdp!S148)*XYM2!$D148)</f>
        <v>0</v>
      </c>
      <c r="H148" s="18">
        <f>Model!$W$34*((drdp!B148)*XYM2!$B148+(drdp!E148)*XYM2!$C148+(drdp!H148)*XYM2!$D148)</f>
        <v>0</v>
      </c>
      <c r="I148" s="18">
        <f>Model!$W$34*((drdp!C148)*XYM2!$B148+(drdp!F148)*XYM2!$C148+(drdp!I148)*XYM2!$D148)</f>
        <v>0</v>
      </c>
      <c r="J148" s="18">
        <f>Model!$W$34*((drdp!D148)*XYM2!$B148+(drdp!G148)*XYM2!$C148+(drdp!J148)*XYM2!$D148)</f>
        <v>0</v>
      </c>
      <c r="K148" s="21">
        <f>SUM(E$3:E147)+H148</f>
        <v>-0.63576438487368836</v>
      </c>
      <c r="L148" s="21">
        <f>SUM(F$3:F147)+I148</f>
        <v>-4.4790942254298054</v>
      </c>
      <c r="M148" s="21">
        <f>SUM(G$3:G147)+J148</f>
        <v>0</v>
      </c>
      <c r="N148" s="21"/>
      <c r="O148" s="21"/>
      <c r="P148" s="21"/>
      <c r="Q148" s="19">
        <f t="shared" si="13"/>
        <v>0.40419635307381935</v>
      </c>
      <c r="R148" s="19">
        <f t="shared" si="14"/>
        <v>20.062285080278627</v>
      </c>
      <c r="S148" s="19">
        <f t="shared" si="15"/>
        <v>0</v>
      </c>
      <c r="T148" s="19">
        <f t="shared" si="16"/>
        <v>2.8476485850216697</v>
      </c>
      <c r="U148" s="19">
        <f t="shared" si="17"/>
        <v>0</v>
      </c>
      <c r="V148" s="19">
        <f t="shared" si="18"/>
        <v>0</v>
      </c>
    </row>
    <row r="149" spans="1:22" x14ac:dyDescent="0.25">
      <c r="A149" s="26">
        <f>Wellpath!E149</f>
        <v>0</v>
      </c>
      <c r="B149" s="22">
        <v>0</v>
      </c>
      <c r="C149" s="22">
        <v>0</v>
      </c>
      <c r="D149" s="22">
        <v>-1</v>
      </c>
      <c r="E149" s="20">
        <f>Model!$W$34*((drdp!B149+drdp!K149)*XYM2!$B149+(drdp!E149+drdp!N149)*XYM2!$C149+(drdp!H149+drdp!Q149)*XYM2!$D149)</f>
        <v>0</v>
      </c>
      <c r="F149" s="20">
        <f>Model!$W$34*((drdp!C149+drdp!L149)*XYM2!$B149+(drdp!F149+drdp!O149)*XYM2!$C149+(drdp!I149+drdp!R149)*XYM2!$D149)</f>
        <v>0</v>
      </c>
      <c r="G149" s="20">
        <f>Model!$W$34*((drdp!D149+drdp!M149)*XYM2!$B149+(drdp!G149+drdp!P149)*XYM2!$C149+(drdp!J149+drdp!S149)*XYM2!$D149)</f>
        <v>0</v>
      </c>
      <c r="H149" s="18">
        <f>Model!$W$34*((drdp!B149)*XYM2!$B149+(drdp!E149)*XYM2!$C149+(drdp!H149)*XYM2!$D149)</f>
        <v>0</v>
      </c>
      <c r="I149" s="18">
        <f>Model!$W$34*((drdp!C149)*XYM2!$B149+(drdp!F149)*XYM2!$C149+(drdp!I149)*XYM2!$D149)</f>
        <v>0</v>
      </c>
      <c r="J149" s="18">
        <f>Model!$W$34*((drdp!D149)*XYM2!$B149+(drdp!G149)*XYM2!$C149+(drdp!J149)*XYM2!$D149)</f>
        <v>0</v>
      </c>
      <c r="K149" s="21">
        <f>SUM(E$3:E148)+H149</f>
        <v>-0.63576438487368836</v>
      </c>
      <c r="L149" s="21">
        <f>SUM(F$3:F148)+I149</f>
        <v>-4.4790942254298054</v>
      </c>
      <c r="M149" s="21">
        <f>SUM(G$3:G148)+J149</f>
        <v>0</v>
      </c>
      <c r="N149" s="21"/>
      <c r="O149" s="21"/>
      <c r="P149" s="21"/>
      <c r="Q149" s="19">
        <f t="shared" si="13"/>
        <v>0.40419635307381935</v>
      </c>
      <c r="R149" s="19">
        <f t="shared" si="14"/>
        <v>20.062285080278627</v>
      </c>
      <c r="S149" s="19">
        <f t="shared" si="15"/>
        <v>0</v>
      </c>
      <c r="T149" s="19">
        <f t="shared" si="16"/>
        <v>2.8476485850216697</v>
      </c>
      <c r="U149" s="19">
        <f t="shared" si="17"/>
        <v>0</v>
      </c>
      <c r="V149" s="19">
        <f t="shared" si="18"/>
        <v>0</v>
      </c>
    </row>
    <row r="150" spans="1:22" x14ac:dyDescent="0.25">
      <c r="A150" s="26">
        <f>Wellpath!E150</f>
        <v>0</v>
      </c>
      <c r="B150" s="22">
        <v>0</v>
      </c>
      <c r="C150" s="22">
        <v>0</v>
      </c>
      <c r="D150" s="22">
        <v>-1</v>
      </c>
      <c r="E150" s="20">
        <f>Model!$W$34*((drdp!B150+drdp!K150)*XYM2!$B150+(drdp!E150+drdp!N150)*XYM2!$C150+(drdp!H150+drdp!Q150)*XYM2!$D150)</f>
        <v>0</v>
      </c>
      <c r="F150" s="20">
        <f>Model!$W$34*((drdp!C150+drdp!L150)*XYM2!$B150+(drdp!F150+drdp!O150)*XYM2!$C150+(drdp!I150+drdp!R150)*XYM2!$D150)</f>
        <v>0</v>
      </c>
      <c r="G150" s="20">
        <f>Model!$W$34*((drdp!D150+drdp!M150)*XYM2!$B150+(drdp!G150+drdp!P150)*XYM2!$C150+(drdp!J150+drdp!S150)*XYM2!$D150)</f>
        <v>0</v>
      </c>
      <c r="H150" s="18">
        <f>Model!$W$34*((drdp!B150)*XYM2!$B150+(drdp!E150)*XYM2!$C150+(drdp!H150)*XYM2!$D150)</f>
        <v>0</v>
      </c>
      <c r="I150" s="18">
        <f>Model!$W$34*((drdp!C150)*XYM2!$B150+(drdp!F150)*XYM2!$C150+(drdp!I150)*XYM2!$D150)</f>
        <v>0</v>
      </c>
      <c r="J150" s="18">
        <f>Model!$W$34*((drdp!D150)*XYM2!$B150+(drdp!G150)*XYM2!$C150+(drdp!J150)*XYM2!$D150)</f>
        <v>0</v>
      </c>
      <c r="K150" s="21">
        <f>SUM(E$3:E149)+H150</f>
        <v>-0.63576438487368836</v>
      </c>
      <c r="L150" s="21">
        <f>SUM(F$3:F149)+I150</f>
        <v>-4.4790942254298054</v>
      </c>
      <c r="M150" s="21">
        <f>SUM(G$3:G149)+J150</f>
        <v>0</v>
      </c>
      <c r="N150" s="21"/>
      <c r="O150" s="21"/>
      <c r="P150" s="21"/>
      <c r="Q150" s="19">
        <f t="shared" si="13"/>
        <v>0.40419635307381935</v>
      </c>
      <c r="R150" s="19">
        <f t="shared" si="14"/>
        <v>20.062285080278627</v>
      </c>
      <c r="S150" s="19">
        <f t="shared" si="15"/>
        <v>0</v>
      </c>
      <c r="T150" s="19">
        <f t="shared" si="16"/>
        <v>2.8476485850216697</v>
      </c>
      <c r="U150" s="19">
        <f t="shared" si="17"/>
        <v>0</v>
      </c>
      <c r="V150" s="19">
        <f t="shared" si="18"/>
        <v>0</v>
      </c>
    </row>
    <row r="151" spans="1:22" x14ac:dyDescent="0.25">
      <c r="A151" s="26">
        <f>Wellpath!E151</f>
        <v>0</v>
      </c>
      <c r="B151" s="22">
        <v>0</v>
      </c>
      <c r="C151" s="22">
        <v>0</v>
      </c>
      <c r="D151" s="22">
        <v>-1</v>
      </c>
      <c r="E151" s="20">
        <f>Model!$W$34*((drdp!B151+drdp!K151)*XYM2!$B151+(drdp!E151+drdp!N151)*XYM2!$C151+(drdp!H151+drdp!Q151)*XYM2!$D151)</f>
        <v>0</v>
      </c>
      <c r="F151" s="20">
        <f>Model!$W$34*((drdp!C151+drdp!L151)*XYM2!$B151+(drdp!F151+drdp!O151)*XYM2!$C151+(drdp!I151+drdp!R151)*XYM2!$D151)</f>
        <v>0</v>
      </c>
      <c r="G151" s="20">
        <f>Model!$W$34*((drdp!D151+drdp!M151)*XYM2!$B151+(drdp!G151+drdp!P151)*XYM2!$C151+(drdp!J151+drdp!S151)*XYM2!$D151)</f>
        <v>0</v>
      </c>
      <c r="H151" s="18">
        <f>Model!$W$34*((drdp!B151)*XYM2!$B151+(drdp!E151)*XYM2!$C151+(drdp!H151)*XYM2!$D151)</f>
        <v>0</v>
      </c>
      <c r="I151" s="18">
        <f>Model!$W$34*((drdp!C151)*XYM2!$B151+(drdp!F151)*XYM2!$C151+(drdp!I151)*XYM2!$D151)</f>
        <v>0</v>
      </c>
      <c r="J151" s="18">
        <f>Model!$W$34*((drdp!D151)*XYM2!$B151+(drdp!G151)*XYM2!$C151+(drdp!J151)*XYM2!$D151)</f>
        <v>0</v>
      </c>
      <c r="K151" s="21">
        <f>SUM(E$3:E150)+H151</f>
        <v>-0.63576438487368836</v>
      </c>
      <c r="L151" s="21">
        <f>SUM(F$3:F150)+I151</f>
        <v>-4.4790942254298054</v>
      </c>
      <c r="M151" s="21">
        <f>SUM(G$3:G150)+J151</f>
        <v>0</v>
      </c>
      <c r="N151" s="21"/>
      <c r="O151" s="21"/>
      <c r="P151" s="21"/>
      <c r="Q151" s="19">
        <f t="shared" si="13"/>
        <v>0.40419635307381935</v>
      </c>
      <c r="R151" s="19">
        <f t="shared" si="14"/>
        <v>20.062285080278627</v>
      </c>
      <c r="S151" s="19">
        <f t="shared" si="15"/>
        <v>0</v>
      </c>
      <c r="T151" s="19">
        <f t="shared" si="16"/>
        <v>2.8476485850216697</v>
      </c>
      <c r="U151" s="19">
        <f t="shared" si="17"/>
        <v>0</v>
      </c>
      <c r="V151" s="19">
        <f t="shared" si="18"/>
        <v>0</v>
      </c>
    </row>
    <row r="152" spans="1:22" x14ac:dyDescent="0.25">
      <c r="A152" s="26">
        <f>Wellpath!E152</f>
        <v>0</v>
      </c>
      <c r="B152" s="22">
        <v>0</v>
      </c>
      <c r="C152" s="22">
        <v>0</v>
      </c>
      <c r="D152" s="22">
        <v>-1</v>
      </c>
      <c r="E152" s="20">
        <f>Model!$W$34*((drdp!B152+drdp!K152)*XYM2!$B152+(drdp!E152+drdp!N152)*XYM2!$C152+(drdp!H152+drdp!Q152)*XYM2!$D152)</f>
        <v>0</v>
      </c>
      <c r="F152" s="20">
        <f>Model!$W$34*((drdp!C152+drdp!L152)*XYM2!$B152+(drdp!F152+drdp!O152)*XYM2!$C152+(drdp!I152+drdp!R152)*XYM2!$D152)</f>
        <v>0</v>
      </c>
      <c r="G152" s="20">
        <f>Model!$W$34*((drdp!D152+drdp!M152)*XYM2!$B152+(drdp!G152+drdp!P152)*XYM2!$C152+(drdp!J152+drdp!S152)*XYM2!$D152)</f>
        <v>0</v>
      </c>
      <c r="H152" s="18">
        <f>Model!$W$34*((drdp!B152)*XYM2!$B152+(drdp!E152)*XYM2!$C152+(drdp!H152)*XYM2!$D152)</f>
        <v>0</v>
      </c>
      <c r="I152" s="18">
        <f>Model!$W$34*((drdp!C152)*XYM2!$B152+(drdp!F152)*XYM2!$C152+(drdp!I152)*XYM2!$D152)</f>
        <v>0</v>
      </c>
      <c r="J152" s="18">
        <f>Model!$W$34*((drdp!D152)*XYM2!$B152+(drdp!G152)*XYM2!$C152+(drdp!J152)*XYM2!$D152)</f>
        <v>0</v>
      </c>
      <c r="K152" s="21">
        <f>SUM(E$3:E151)+H152</f>
        <v>-0.63576438487368836</v>
      </c>
      <c r="L152" s="21">
        <f>SUM(F$3:F151)+I152</f>
        <v>-4.4790942254298054</v>
      </c>
      <c r="M152" s="21">
        <f>SUM(G$3:G151)+J152</f>
        <v>0</v>
      </c>
      <c r="N152" s="21"/>
      <c r="O152" s="21"/>
      <c r="P152" s="21"/>
      <c r="Q152" s="19">
        <f t="shared" si="13"/>
        <v>0.40419635307381935</v>
      </c>
      <c r="R152" s="19">
        <f t="shared" si="14"/>
        <v>20.062285080278627</v>
      </c>
      <c r="S152" s="19">
        <f t="shared" si="15"/>
        <v>0</v>
      </c>
      <c r="T152" s="19">
        <f t="shared" si="16"/>
        <v>2.8476485850216697</v>
      </c>
      <c r="U152" s="19">
        <f t="shared" si="17"/>
        <v>0</v>
      </c>
      <c r="V152" s="19">
        <f t="shared" si="18"/>
        <v>0</v>
      </c>
    </row>
    <row r="153" spans="1:22" x14ac:dyDescent="0.25">
      <c r="A153" s="26">
        <f>Wellpath!E153</f>
        <v>0</v>
      </c>
      <c r="B153" s="22">
        <v>0</v>
      </c>
      <c r="C153" s="22">
        <v>0</v>
      </c>
      <c r="D153" s="22">
        <v>-1</v>
      </c>
      <c r="E153" s="20">
        <f>Model!$W$34*((drdp!B153+drdp!K153)*XYM2!$B153+(drdp!E153+drdp!N153)*XYM2!$C153+(drdp!H153+drdp!Q153)*XYM2!$D153)</f>
        <v>0</v>
      </c>
      <c r="F153" s="20">
        <f>Model!$W$34*((drdp!C153+drdp!L153)*XYM2!$B153+(drdp!F153+drdp!O153)*XYM2!$C153+(drdp!I153+drdp!R153)*XYM2!$D153)</f>
        <v>0</v>
      </c>
      <c r="G153" s="20">
        <f>Model!$W$34*((drdp!D153+drdp!M153)*XYM2!$B153+(drdp!G153+drdp!P153)*XYM2!$C153+(drdp!J153+drdp!S153)*XYM2!$D153)</f>
        <v>0</v>
      </c>
      <c r="H153" s="18">
        <f>Model!$W$34*((drdp!B153)*XYM2!$B153+(drdp!E153)*XYM2!$C153+(drdp!H153)*XYM2!$D153)</f>
        <v>0</v>
      </c>
      <c r="I153" s="18">
        <f>Model!$W$34*((drdp!C153)*XYM2!$B153+(drdp!F153)*XYM2!$C153+(drdp!I153)*XYM2!$D153)</f>
        <v>0</v>
      </c>
      <c r="J153" s="18">
        <f>Model!$W$34*((drdp!D153)*XYM2!$B153+(drdp!G153)*XYM2!$C153+(drdp!J153)*XYM2!$D153)</f>
        <v>0</v>
      </c>
      <c r="K153" s="21">
        <f>SUM(E$3:E152)+H153</f>
        <v>-0.63576438487368836</v>
      </c>
      <c r="L153" s="21">
        <f>SUM(F$3:F152)+I153</f>
        <v>-4.4790942254298054</v>
      </c>
      <c r="M153" s="21">
        <f>SUM(G$3:G152)+J153</f>
        <v>0</v>
      </c>
      <c r="N153" s="21"/>
      <c r="O153" s="21"/>
      <c r="P153" s="21"/>
      <c r="Q153" s="19">
        <f t="shared" si="13"/>
        <v>0.40419635307381935</v>
      </c>
      <c r="R153" s="19">
        <f t="shared" si="14"/>
        <v>20.062285080278627</v>
      </c>
      <c r="S153" s="19">
        <f t="shared" si="15"/>
        <v>0</v>
      </c>
      <c r="T153" s="19">
        <f t="shared" si="16"/>
        <v>2.8476485850216697</v>
      </c>
      <c r="U153" s="19">
        <f t="shared" si="17"/>
        <v>0</v>
      </c>
      <c r="V153" s="19">
        <f t="shared" si="18"/>
        <v>0</v>
      </c>
    </row>
    <row r="154" spans="1:22" x14ac:dyDescent="0.25">
      <c r="A154" s="26">
        <f>Wellpath!E154</f>
        <v>0</v>
      </c>
      <c r="B154" s="22">
        <v>0</v>
      </c>
      <c r="C154" s="22">
        <v>0</v>
      </c>
      <c r="D154" s="22">
        <v>-1</v>
      </c>
      <c r="E154" s="20">
        <f>Model!$W$34*((drdp!B154+drdp!K154)*XYM2!$B154+(drdp!E154+drdp!N154)*XYM2!$C154+(drdp!H154+drdp!Q154)*XYM2!$D154)</f>
        <v>0</v>
      </c>
      <c r="F154" s="20">
        <f>Model!$W$34*((drdp!C154+drdp!L154)*XYM2!$B154+(drdp!F154+drdp!O154)*XYM2!$C154+(drdp!I154+drdp!R154)*XYM2!$D154)</f>
        <v>0</v>
      </c>
      <c r="G154" s="20">
        <f>Model!$W$34*((drdp!D154+drdp!M154)*XYM2!$B154+(drdp!G154+drdp!P154)*XYM2!$C154+(drdp!J154+drdp!S154)*XYM2!$D154)</f>
        <v>0</v>
      </c>
      <c r="H154" s="18">
        <f>Model!$W$34*((drdp!B154)*XYM2!$B154+(drdp!E154)*XYM2!$C154+(drdp!H154)*XYM2!$D154)</f>
        <v>0</v>
      </c>
      <c r="I154" s="18">
        <f>Model!$W$34*((drdp!C154)*XYM2!$B154+(drdp!F154)*XYM2!$C154+(drdp!I154)*XYM2!$D154)</f>
        <v>0</v>
      </c>
      <c r="J154" s="18">
        <f>Model!$W$34*((drdp!D154)*XYM2!$B154+(drdp!G154)*XYM2!$C154+(drdp!J154)*XYM2!$D154)</f>
        <v>0</v>
      </c>
      <c r="K154" s="21">
        <f>SUM(E$3:E153)+H154</f>
        <v>-0.63576438487368836</v>
      </c>
      <c r="L154" s="21">
        <f>SUM(F$3:F153)+I154</f>
        <v>-4.4790942254298054</v>
      </c>
      <c r="M154" s="21">
        <f>SUM(G$3:G153)+J154</f>
        <v>0</v>
      </c>
      <c r="N154" s="21"/>
      <c r="O154" s="21"/>
      <c r="P154" s="21"/>
      <c r="Q154" s="19">
        <f t="shared" si="13"/>
        <v>0.40419635307381935</v>
      </c>
      <c r="R154" s="19">
        <f t="shared" si="14"/>
        <v>20.062285080278627</v>
      </c>
      <c r="S154" s="19">
        <f t="shared" si="15"/>
        <v>0</v>
      </c>
      <c r="T154" s="19">
        <f t="shared" si="16"/>
        <v>2.8476485850216697</v>
      </c>
      <c r="U154" s="19">
        <f t="shared" si="17"/>
        <v>0</v>
      </c>
      <c r="V154" s="19">
        <f t="shared" si="18"/>
        <v>0</v>
      </c>
    </row>
    <row r="155" spans="1:22" x14ac:dyDescent="0.25">
      <c r="A155" s="26">
        <f>Wellpath!E155</f>
        <v>0</v>
      </c>
      <c r="B155" s="22">
        <v>0</v>
      </c>
      <c r="C155" s="22">
        <v>0</v>
      </c>
      <c r="D155" s="22">
        <v>-1</v>
      </c>
      <c r="E155" s="20">
        <f>Model!$W$34*((drdp!B155+drdp!K155)*XYM2!$B155+(drdp!E155+drdp!N155)*XYM2!$C155+(drdp!H155+drdp!Q155)*XYM2!$D155)</f>
        <v>0</v>
      </c>
      <c r="F155" s="20">
        <f>Model!$W$34*((drdp!C155+drdp!L155)*XYM2!$B155+(drdp!F155+drdp!O155)*XYM2!$C155+(drdp!I155+drdp!R155)*XYM2!$D155)</f>
        <v>0</v>
      </c>
      <c r="G155" s="20">
        <f>Model!$W$34*((drdp!D155+drdp!M155)*XYM2!$B155+(drdp!G155+drdp!P155)*XYM2!$C155+(drdp!J155+drdp!S155)*XYM2!$D155)</f>
        <v>0</v>
      </c>
      <c r="H155" s="18">
        <f>Model!$W$34*((drdp!B155)*XYM2!$B155+(drdp!E155)*XYM2!$C155+(drdp!H155)*XYM2!$D155)</f>
        <v>0</v>
      </c>
      <c r="I155" s="18">
        <f>Model!$W$34*((drdp!C155)*XYM2!$B155+(drdp!F155)*XYM2!$C155+(drdp!I155)*XYM2!$D155)</f>
        <v>0</v>
      </c>
      <c r="J155" s="18">
        <f>Model!$W$34*((drdp!D155)*XYM2!$B155+(drdp!G155)*XYM2!$C155+(drdp!J155)*XYM2!$D155)</f>
        <v>0</v>
      </c>
      <c r="K155" s="21">
        <f>SUM(E$3:E154)+H155</f>
        <v>-0.63576438487368836</v>
      </c>
      <c r="L155" s="21">
        <f>SUM(F$3:F154)+I155</f>
        <v>-4.4790942254298054</v>
      </c>
      <c r="M155" s="21">
        <f>SUM(G$3:G154)+J155</f>
        <v>0</v>
      </c>
      <c r="N155" s="21"/>
      <c r="O155" s="21"/>
      <c r="P155" s="21"/>
      <c r="Q155" s="19">
        <f t="shared" si="13"/>
        <v>0.40419635307381935</v>
      </c>
      <c r="R155" s="19">
        <f t="shared" si="14"/>
        <v>20.062285080278627</v>
      </c>
      <c r="S155" s="19">
        <f t="shared" si="15"/>
        <v>0</v>
      </c>
      <c r="T155" s="19">
        <f t="shared" si="16"/>
        <v>2.8476485850216697</v>
      </c>
      <c r="U155" s="19">
        <f t="shared" si="17"/>
        <v>0</v>
      </c>
      <c r="V155" s="19">
        <f t="shared" si="18"/>
        <v>0</v>
      </c>
    </row>
    <row r="156" spans="1:22" x14ac:dyDescent="0.25">
      <c r="A156" s="26">
        <f>Wellpath!E156</f>
        <v>0</v>
      </c>
      <c r="B156" s="22">
        <v>0</v>
      </c>
      <c r="C156" s="22">
        <v>0</v>
      </c>
      <c r="D156" s="22">
        <v>-1</v>
      </c>
      <c r="E156" s="20">
        <f>Model!$W$34*((drdp!B156+drdp!K156)*XYM2!$B156+(drdp!E156+drdp!N156)*XYM2!$C156+(drdp!H156+drdp!Q156)*XYM2!$D156)</f>
        <v>0</v>
      </c>
      <c r="F156" s="20">
        <f>Model!$W$34*((drdp!C156+drdp!L156)*XYM2!$B156+(drdp!F156+drdp!O156)*XYM2!$C156+(drdp!I156+drdp!R156)*XYM2!$D156)</f>
        <v>0</v>
      </c>
      <c r="G156" s="20">
        <f>Model!$W$34*((drdp!D156+drdp!M156)*XYM2!$B156+(drdp!G156+drdp!P156)*XYM2!$C156+(drdp!J156+drdp!S156)*XYM2!$D156)</f>
        <v>0</v>
      </c>
      <c r="H156" s="18">
        <f>Model!$W$34*((drdp!B156)*XYM2!$B156+(drdp!E156)*XYM2!$C156+(drdp!H156)*XYM2!$D156)</f>
        <v>0</v>
      </c>
      <c r="I156" s="18">
        <f>Model!$W$34*((drdp!C156)*XYM2!$B156+(drdp!F156)*XYM2!$C156+(drdp!I156)*XYM2!$D156)</f>
        <v>0</v>
      </c>
      <c r="J156" s="18">
        <f>Model!$W$34*((drdp!D156)*XYM2!$B156+(drdp!G156)*XYM2!$C156+(drdp!J156)*XYM2!$D156)</f>
        <v>0</v>
      </c>
      <c r="K156" s="21">
        <f>SUM(E$3:E155)+H156</f>
        <v>-0.63576438487368836</v>
      </c>
      <c r="L156" s="21">
        <f>SUM(F$3:F155)+I156</f>
        <v>-4.4790942254298054</v>
      </c>
      <c r="M156" s="21">
        <f>SUM(G$3:G155)+J156</f>
        <v>0</v>
      </c>
      <c r="N156" s="21"/>
      <c r="O156" s="21"/>
      <c r="P156" s="21"/>
      <c r="Q156" s="19">
        <f t="shared" si="13"/>
        <v>0.40419635307381935</v>
      </c>
      <c r="R156" s="19">
        <f t="shared" si="14"/>
        <v>20.062285080278627</v>
      </c>
      <c r="S156" s="19">
        <f t="shared" si="15"/>
        <v>0</v>
      </c>
      <c r="T156" s="19">
        <f t="shared" si="16"/>
        <v>2.8476485850216697</v>
      </c>
      <c r="U156" s="19">
        <f t="shared" si="17"/>
        <v>0</v>
      </c>
      <c r="V156" s="19">
        <f t="shared" si="18"/>
        <v>0</v>
      </c>
    </row>
    <row r="157" spans="1:22" x14ac:dyDescent="0.25">
      <c r="A157" s="26">
        <f>Wellpath!E157</f>
        <v>0</v>
      </c>
      <c r="B157" s="22">
        <v>0</v>
      </c>
      <c r="C157" s="22">
        <v>0</v>
      </c>
      <c r="D157" s="22">
        <v>-1</v>
      </c>
      <c r="E157" s="20">
        <f>Model!$W$34*((drdp!B157+drdp!K157)*XYM2!$B157+(drdp!E157+drdp!N157)*XYM2!$C157+(drdp!H157+drdp!Q157)*XYM2!$D157)</f>
        <v>0</v>
      </c>
      <c r="F157" s="20">
        <f>Model!$W$34*((drdp!C157+drdp!L157)*XYM2!$B157+(drdp!F157+drdp!O157)*XYM2!$C157+(drdp!I157+drdp!R157)*XYM2!$D157)</f>
        <v>0</v>
      </c>
      <c r="G157" s="20">
        <f>Model!$W$34*((drdp!D157+drdp!M157)*XYM2!$B157+(drdp!G157+drdp!P157)*XYM2!$C157+(drdp!J157+drdp!S157)*XYM2!$D157)</f>
        <v>0</v>
      </c>
      <c r="H157" s="18">
        <f>Model!$W$34*((drdp!B157)*XYM2!$B157+(drdp!E157)*XYM2!$C157+(drdp!H157)*XYM2!$D157)</f>
        <v>0</v>
      </c>
      <c r="I157" s="18">
        <f>Model!$W$34*((drdp!C157)*XYM2!$B157+(drdp!F157)*XYM2!$C157+(drdp!I157)*XYM2!$D157)</f>
        <v>0</v>
      </c>
      <c r="J157" s="18">
        <f>Model!$W$34*((drdp!D157)*XYM2!$B157+(drdp!G157)*XYM2!$C157+(drdp!J157)*XYM2!$D157)</f>
        <v>0</v>
      </c>
      <c r="K157" s="21">
        <f>SUM(E$3:E156)+H157</f>
        <v>-0.63576438487368836</v>
      </c>
      <c r="L157" s="21">
        <f>SUM(F$3:F156)+I157</f>
        <v>-4.4790942254298054</v>
      </c>
      <c r="M157" s="21">
        <f>SUM(G$3:G156)+J157</f>
        <v>0</v>
      </c>
      <c r="N157" s="21"/>
      <c r="O157" s="21"/>
      <c r="P157" s="21"/>
      <c r="Q157" s="19">
        <f t="shared" si="13"/>
        <v>0.40419635307381935</v>
      </c>
      <c r="R157" s="19">
        <f t="shared" si="14"/>
        <v>20.062285080278627</v>
      </c>
      <c r="S157" s="19">
        <f t="shared" si="15"/>
        <v>0</v>
      </c>
      <c r="T157" s="19">
        <f t="shared" si="16"/>
        <v>2.8476485850216697</v>
      </c>
      <c r="U157" s="19">
        <f t="shared" si="17"/>
        <v>0</v>
      </c>
      <c r="V157" s="19">
        <f t="shared" si="18"/>
        <v>0</v>
      </c>
    </row>
    <row r="158" spans="1:22" x14ac:dyDescent="0.25">
      <c r="A158" s="26">
        <f>Wellpath!E158</f>
        <v>0</v>
      </c>
      <c r="B158" s="22">
        <v>0</v>
      </c>
      <c r="C158" s="22">
        <v>0</v>
      </c>
      <c r="D158" s="22">
        <v>-1</v>
      </c>
      <c r="E158" s="20">
        <f>Model!$W$34*((drdp!B158+drdp!K158)*XYM2!$B158+(drdp!E158+drdp!N158)*XYM2!$C158+(drdp!H158+drdp!Q158)*XYM2!$D158)</f>
        <v>0</v>
      </c>
      <c r="F158" s="20">
        <f>Model!$W$34*((drdp!C158+drdp!L158)*XYM2!$B158+(drdp!F158+drdp!O158)*XYM2!$C158+(drdp!I158+drdp!R158)*XYM2!$D158)</f>
        <v>0</v>
      </c>
      <c r="G158" s="20">
        <f>Model!$W$34*((drdp!D158+drdp!M158)*XYM2!$B158+(drdp!G158+drdp!P158)*XYM2!$C158+(drdp!J158+drdp!S158)*XYM2!$D158)</f>
        <v>0</v>
      </c>
      <c r="H158" s="18">
        <f>Model!$W$34*((drdp!B158)*XYM2!$B158+(drdp!E158)*XYM2!$C158+(drdp!H158)*XYM2!$D158)</f>
        <v>0</v>
      </c>
      <c r="I158" s="18">
        <f>Model!$W$34*((drdp!C158)*XYM2!$B158+(drdp!F158)*XYM2!$C158+(drdp!I158)*XYM2!$D158)</f>
        <v>0</v>
      </c>
      <c r="J158" s="18">
        <f>Model!$W$34*((drdp!D158)*XYM2!$B158+(drdp!G158)*XYM2!$C158+(drdp!J158)*XYM2!$D158)</f>
        <v>0</v>
      </c>
      <c r="K158" s="21">
        <f>SUM(E$3:E157)+H158</f>
        <v>-0.63576438487368836</v>
      </c>
      <c r="L158" s="21">
        <f>SUM(F$3:F157)+I158</f>
        <v>-4.4790942254298054</v>
      </c>
      <c r="M158" s="21">
        <f>SUM(G$3:G157)+J158</f>
        <v>0</v>
      </c>
      <c r="N158" s="21"/>
      <c r="O158" s="21"/>
      <c r="P158" s="21"/>
      <c r="Q158" s="19">
        <f t="shared" si="13"/>
        <v>0.40419635307381935</v>
      </c>
      <c r="R158" s="19">
        <f t="shared" si="14"/>
        <v>20.062285080278627</v>
      </c>
      <c r="S158" s="19">
        <f t="shared" si="15"/>
        <v>0</v>
      </c>
      <c r="T158" s="19">
        <f t="shared" si="16"/>
        <v>2.8476485850216697</v>
      </c>
      <c r="U158" s="19">
        <f t="shared" si="17"/>
        <v>0</v>
      </c>
      <c r="V158" s="19">
        <f t="shared" si="18"/>
        <v>0</v>
      </c>
    </row>
    <row r="159" spans="1:22" x14ac:dyDescent="0.25">
      <c r="A159" s="26">
        <f>Wellpath!E159</f>
        <v>0</v>
      </c>
      <c r="B159" s="22">
        <v>0</v>
      </c>
      <c r="C159" s="22">
        <v>0</v>
      </c>
      <c r="D159" s="22">
        <v>-1</v>
      </c>
      <c r="E159" s="20">
        <f>Model!$W$34*((drdp!B159+drdp!K159)*XYM2!$B159+(drdp!E159+drdp!N159)*XYM2!$C159+(drdp!H159+drdp!Q159)*XYM2!$D159)</f>
        <v>0</v>
      </c>
      <c r="F159" s="20">
        <f>Model!$W$34*((drdp!C159+drdp!L159)*XYM2!$B159+(drdp!F159+drdp!O159)*XYM2!$C159+(drdp!I159+drdp!R159)*XYM2!$D159)</f>
        <v>0</v>
      </c>
      <c r="G159" s="20">
        <f>Model!$W$34*((drdp!D159+drdp!M159)*XYM2!$B159+(drdp!G159+drdp!P159)*XYM2!$C159+(drdp!J159+drdp!S159)*XYM2!$D159)</f>
        <v>0</v>
      </c>
      <c r="H159" s="18">
        <f>Model!$W$34*((drdp!B159)*XYM2!$B159+(drdp!E159)*XYM2!$C159+(drdp!H159)*XYM2!$D159)</f>
        <v>0</v>
      </c>
      <c r="I159" s="18">
        <f>Model!$W$34*((drdp!C159)*XYM2!$B159+(drdp!F159)*XYM2!$C159+(drdp!I159)*XYM2!$D159)</f>
        <v>0</v>
      </c>
      <c r="J159" s="18">
        <f>Model!$W$34*((drdp!D159)*XYM2!$B159+(drdp!G159)*XYM2!$C159+(drdp!J159)*XYM2!$D159)</f>
        <v>0</v>
      </c>
      <c r="K159" s="21">
        <f>SUM(E$3:E158)+H159</f>
        <v>-0.63576438487368836</v>
      </c>
      <c r="L159" s="21">
        <f>SUM(F$3:F158)+I159</f>
        <v>-4.4790942254298054</v>
      </c>
      <c r="M159" s="21">
        <f>SUM(G$3:G158)+J159</f>
        <v>0</v>
      </c>
      <c r="N159" s="21"/>
      <c r="O159" s="21"/>
      <c r="P159" s="21"/>
      <c r="Q159" s="19">
        <f t="shared" si="13"/>
        <v>0.40419635307381935</v>
      </c>
      <c r="R159" s="19">
        <f t="shared" si="14"/>
        <v>20.062285080278627</v>
      </c>
      <c r="S159" s="19">
        <f t="shared" si="15"/>
        <v>0</v>
      </c>
      <c r="T159" s="19">
        <f t="shared" si="16"/>
        <v>2.8476485850216697</v>
      </c>
      <c r="U159" s="19">
        <f t="shared" si="17"/>
        <v>0</v>
      </c>
      <c r="V159" s="19">
        <f t="shared" si="18"/>
        <v>0</v>
      </c>
    </row>
    <row r="160" spans="1:22" x14ac:dyDescent="0.25">
      <c r="A160" s="26">
        <f>Wellpath!E160</f>
        <v>0</v>
      </c>
      <c r="B160" s="22">
        <v>0</v>
      </c>
      <c r="C160" s="22">
        <v>0</v>
      </c>
      <c r="D160" s="22">
        <v>-1</v>
      </c>
      <c r="E160" s="20">
        <f>Model!$W$34*((drdp!B160+drdp!K160)*XYM2!$B160+(drdp!E160+drdp!N160)*XYM2!$C160+(drdp!H160+drdp!Q160)*XYM2!$D160)</f>
        <v>0</v>
      </c>
      <c r="F160" s="20">
        <f>Model!$W$34*((drdp!C160+drdp!L160)*XYM2!$B160+(drdp!F160+drdp!O160)*XYM2!$C160+(drdp!I160+drdp!R160)*XYM2!$D160)</f>
        <v>0</v>
      </c>
      <c r="G160" s="20">
        <f>Model!$W$34*((drdp!D160+drdp!M160)*XYM2!$B160+(drdp!G160+drdp!P160)*XYM2!$C160+(drdp!J160+drdp!S160)*XYM2!$D160)</f>
        <v>0</v>
      </c>
      <c r="H160" s="18">
        <f>Model!$W$34*((drdp!B160)*XYM2!$B160+(drdp!E160)*XYM2!$C160+(drdp!H160)*XYM2!$D160)</f>
        <v>0</v>
      </c>
      <c r="I160" s="18">
        <f>Model!$W$34*((drdp!C160)*XYM2!$B160+(drdp!F160)*XYM2!$C160+(drdp!I160)*XYM2!$D160)</f>
        <v>0</v>
      </c>
      <c r="J160" s="18">
        <f>Model!$W$34*((drdp!D160)*XYM2!$B160+(drdp!G160)*XYM2!$C160+(drdp!J160)*XYM2!$D160)</f>
        <v>0</v>
      </c>
      <c r="K160" s="21">
        <f>SUM(E$3:E159)+H160</f>
        <v>-0.63576438487368836</v>
      </c>
      <c r="L160" s="21">
        <f>SUM(F$3:F159)+I160</f>
        <v>-4.4790942254298054</v>
      </c>
      <c r="M160" s="21">
        <f>SUM(G$3:G159)+J160</f>
        <v>0</v>
      </c>
      <c r="N160" s="21"/>
      <c r="O160" s="21"/>
      <c r="P160" s="21"/>
      <c r="Q160" s="19">
        <f t="shared" si="13"/>
        <v>0.40419635307381935</v>
      </c>
      <c r="R160" s="19">
        <f t="shared" si="14"/>
        <v>20.062285080278627</v>
      </c>
      <c r="S160" s="19">
        <f t="shared" si="15"/>
        <v>0</v>
      </c>
      <c r="T160" s="19">
        <f t="shared" si="16"/>
        <v>2.8476485850216697</v>
      </c>
      <c r="U160" s="19">
        <f t="shared" si="17"/>
        <v>0</v>
      </c>
      <c r="V160" s="19">
        <f t="shared" si="18"/>
        <v>0</v>
      </c>
    </row>
    <row r="161" spans="1:22" x14ac:dyDescent="0.25">
      <c r="A161" s="26">
        <f>Wellpath!E161</f>
        <v>0</v>
      </c>
      <c r="B161" s="22">
        <v>0</v>
      </c>
      <c r="C161" s="22">
        <v>0</v>
      </c>
      <c r="D161" s="22">
        <v>-1</v>
      </c>
      <c r="E161" s="20">
        <f>Model!$W$34*((drdp!B161+drdp!K161)*XYM2!$B161+(drdp!E161+drdp!N161)*XYM2!$C161+(drdp!H161+drdp!Q161)*XYM2!$D161)</f>
        <v>0</v>
      </c>
      <c r="F161" s="20">
        <f>Model!$W$34*((drdp!C161+drdp!L161)*XYM2!$B161+(drdp!F161+drdp!O161)*XYM2!$C161+(drdp!I161+drdp!R161)*XYM2!$D161)</f>
        <v>0</v>
      </c>
      <c r="G161" s="20">
        <f>Model!$W$34*((drdp!D161+drdp!M161)*XYM2!$B161+(drdp!G161+drdp!P161)*XYM2!$C161+(drdp!J161+drdp!S161)*XYM2!$D161)</f>
        <v>0</v>
      </c>
      <c r="H161" s="18">
        <f>Model!$W$34*((drdp!B161)*XYM2!$B161+(drdp!E161)*XYM2!$C161+(drdp!H161)*XYM2!$D161)</f>
        <v>0</v>
      </c>
      <c r="I161" s="18">
        <f>Model!$W$34*((drdp!C161)*XYM2!$B161+(drdp!F161)*XYM2!$C161+(drdp!I161)*XYM2!$D161)</f>
        <v>0</v>
      </c>
      <c r="J161" s="18">
        <f>Model!$W$34*((drdp!D161)*XYM2!$B161+(drdp!G161)*XYM2!$C161+(drdp!J161)*XYM2!$D161)</f>
        <v>0</v>
      </c>
      <c r="K161" s="21">
        <f>SUM(E$3:E160)+H161</f>
        <v>-0.63576438487368836</v>
      </c>
      <c r="L161" s="21">
        <f>SUM(F$3:F160)+I161</f>
        <v>-4.4790942254298054</v>
      </c>
      <c r="M161" s="21">
        <f>SUM(G$3:G160)+J161</f>
        <v>0</v>
      </c>
      <c r="N161" s="21"/>
      <c r="O161" s="21"/>
      <c r="P161" s="21"/>
      <c r="Q161" s="19">
        <f t="shared" si="13"/>
        <v>0.40419635307381935</v>
      </c>
      <c r="R161" s="19">
        <f t="shared" si="14"/>
        <v>20.062285080278627</v>
      </c>
      <c r="S161" s="19">
        <f t="shared" si="15"/>
        <v>0</v>
      </c>
      <c r="T161" s="19">
        <f t="shared" si="16"/>
        <v>2.8476485850216697</v>
      </c>
      <c r="U161" s="19">
        <f t="shared" si="17"/>
        <v>0</v>
      </c>
      <c r="V161" s="19">
        <f t="shared" si="18"/>
        <v>0</v>
      </c>
    </row>
    <row r="162" spans="1:22" x14ac:dyDescent="0.25">
      <c r="A162" s="26">
        <f>Wellpath!E162</f>
        <v>0</v>
      </c>
      <c r="B162" s="22">
        <v>0</v>
      </c>
      <c r="C162" s="22">
        <v>0</v>
      </c>
      <c r="D162" s="22">
        <v>-1</v>
      </c>
      <c r="E162" s="20">
        <f>Model!$W$34*((drdp!B162+drdp!K162)*XYM2!$B162+(drdp!E162+drdp!N162)*XYM2!$C162+(drdp!H162+drdp!Q162)*XYM2!$D162)</f>
        <v>0</v>
      </c>
      <c r="F162" s="20">
        <f>Model!$W$34*((drdp!C162+drdp!L162)*XYM2!$B162+(drdp!F162+drdp!O162)*XYM2!$C162+(drdp!I162+drdp!R162)*XYM2!$D162)</f>
        <v>0</v>
      </c>
      <c r="G162" s="20">
        <f>Model!$W$34*((drdp!D162+drdp!M162)*XYM2!$B162+(drdp!G162+drdp!P162)*XYM2!$C162+(drdp!J162+drdp!S162)*XYM2!$D162)</f>
        <v>0</v>
      </c>
      <c r="H162" s="18">
        <f>Model!$W$34*((drdp!B162)*XYM2!$B162+(drdp!E162)*XYM2!$C162+(drdp!H162)*XYM2!$D162)</f>
        <v>0</v>
      </c>
      <c r="I162" s="18">
        <f>Model!$W$34*((drdp!C162)*XYM2!$B162+(drdp!F162)*XYM2!$C162+(drdp!I162)*XYM2!$D162)</f>
        <v>0</v>
      </c>
      <c r="J162" s="18">
        <f>Model!$W$34*((drdp!D162)*XYM2!$B162+(drdp!G162)*XYM2!$C162+(drdp!J162)*XYM2!$D162)</f>
        <v>0</v>
      </c>
      <c r="K162" s="21">
        <f>SUM(E$3:E161)+H162</f>
        <v>-0.63576438487368836</v>
      </c>
      <c r="L162" s="21">
        <f>SUM(F$3:F161)+I162</f>
        <v>-4.4790942254298054</v>
      </c>
      <c r="M162" s="21">
        <f>SUM(G$3:G161)+J162</f>
        <v>0</v>
      </c>
      <c r="N162" s="21"/>
      <c r="O162" s="21"/>
      <c r="P162" s="21"/>
      <c r="Q162" s="19">
        <f t="shared" si="13"/>
        <v>0.40419635307381935</v>
      </c>
      <c r="R162" s="19">
        <f t="shared" si="14"/>
        <v>20.062285080278627</v>
      </c>
      <c r="S162" s="19">
        <f t="shared" si="15"/>
        <v>0</v>
      </c>
      <c r="T162" s="19">
        <f t="shared" si="16"/>
        <v>2.8476485850216697</v>
      </c>
      <c r="U162" s="19">
        <f t="shared" si="17"/>
        <v>0</v>
      </c>
      <c r="V162" s="19">
        <f t="shared" si="18"/>
        <v>0</v>
      </c>
    </row>
    <row r="163" spans="1:22" x14ac:dyDescent="0.25">
      <c r="A163" s="26">
        <f>Wellpath!E163</f>
        <v>0</v>
      </c>
      <c r="B163" s="22">
        <v>0</v>
      </c>
      <c r="C163" s="22">
        <v>0</v>
      </c>
      <c r="D163" s="22">
        <v>-1</v>
      </c>
      <c r="E163" s="20">
        <f>Model!$W$34*((drdp!B163+drdp!K163)*XYM2!$B163+(drdp!E163+drdp!N163)*XYM2!$C163+(drdp!H163+drdp!Q163)*XYM2!$D163)</f>
        <v>0</v>
      </c>
      <c r="F163" s="20">
        <f>Model!$W$34*((drdp!C163+drdp!L163)*XYM2!$B163+(drdp!F163+drdp!O163)*XYM2!$C163+(drdp!I163+drdp!R163)*XYM2!$D163)</f>
        <v>0</v>
      </c>
      <c r="G163" s="20">
        <f>Model!$W$34*((drdp!D163+drdp!M163)*XYM2!$B163+(drdp!G163+drdp!P163)*XYM2!$C163+(drdp!J163+drdp!S163)*XYM2!$D163)</f>
        <v>0</v>
      </c>
      <c r="H163" s="18">
        <f>Model!$W$34*((drdp!B163)*XYM2!$B163+(drdp!E163)*XYM2!$C163+(drdp!H163)*XYM2!$D163)</f>
        <v>0</v>
      </c>
      <c r="I163" s="18">
        <f>Model!$W$34*((drdp!C163)*XYM2!$B163+(drdp!F163)*XYM2!$C163+(drdp!I163)*XYM2!$D163)</f>
        <v>0</v>
      </c>
      <c r="J163" s="18">
        <f>Model!$W$34*((drdp!D163)*XYM2!$B163+(drdp!G163)*XYM2!$C163+(drdp!J163)*XYM2!$D163)</f>
        <v>0</v>
      </c>
      <c r="K163" s="21">
        <f>SUM(E$3:E162)+H163</f>
        <v>-0.63576438487368836</v>
      </c>
      <c r="L163" s="21">
        <f>SUM(F$3:F162)+I163</f>
        <v>-4.4790942254298054</v>
      </c>
      <c r="M163" s="21">
        <f>SUM(G$3:G162)+J163</f>
        <v>0</v>
      </c>
      <c r="N163" s="21"/>
      <c r="O163" s="21"/>
      <c r="P163" s="21"/>
      <c r="Q163" s="19">
        <f t="shared" si="13"/>
        <v>0.40419635307381935</v>
      </c>
      <c r="R163" s="19">
        <f t="shared" si="14"/>
        <v>20.062285080278627</v>
      </c>
      <c r="S163" s="19">
        <f t="shared" si="15"/>
        <v>0</v>
      </c>
      <c r="T163" s="19">
        <f t="shared" si="16"/>
        <v>2.8476485850216697</v>
      </c>
      <c r="U163" s="19">
        <f t="shared" si="17"/>
        <v>0</v>
      </c>
      <c r="V163" s="19">
        <f t="shared" si="18"/>
        <v>0</v>
      </c>
    </row>
    <row r="164" spans="1:22" x14ac:dyDescent="0.25">
      <c r="A164" s="26">
        <f>Wellpath!E164</f>
        <v>0</v>
      </c>
      <c r="B164" s="22">
        <v>0</v>
      </c>
      <c r="C164" s="22">
        <v>0</v>
      </c>
      <c r="D164" s="22">
        <v>-1</v>
      </c>
      <c r="E164" s="20">
        <f>Model!$W$34*((drdp!B164+drdp!K164)*XYM2!$B164+(drdp!E164+drdp!N164)*XYM2!$C164+(drdp!H164+drdp!Q164)*XYM2!$D164)</f>
        <v>0</v>
      </c>
      <c r="F164" s="20">
        <f>Model!$W$34*((drdp!C164+drdp!L164)*XYM2!$B164+(drdp!F164+drdp!O164)*XYM2!$C164+(drdp!I164+drdp!R164)*XYM2!$D164)</f>
        <v>0</v>
      </c>
      <c r="G164" s="20">
        <f>Model!$W$34*((drdp!D164+drdp!M164)*XYM2!$B164+(drdp!G164+drdp!P164)*XYM2!$C164+(drdp!J164+drdp!S164)*XYM2!$D164)</f>
        <v>0</v>
      </c>
      <c r="H164" s="18">
        <f>Model!$W$34*((drdp!B164)*XYM2!$B164+(drdp!E164)*XYM2!$C164+(drdp!H164)*XYM2!$D164)</f>
        <v>0</v>
      </c>
      <c r="I164" s="18">
        <f>Model!$W$34*((drdp!C164)*XYM2!$B164+(drdp!F164)*XYM2!$C164+(drdp!I164)*XYM2!$D164)</f>
        <v>0</v>
      </c>
      <c r="J164" s="18">
        <f>Model!$W$34*((drdp!D164)*XYM2!$B164+(drdp!G164)*XYM2!$C164+(drdp!J164)*XYM2!$D164)</f>
        <v>0</v>
      </c>
      <c r="K164" s="21">
        <f>SUM(E$3:E163)+H164</f>
        <v>-0.63576438487368836</v>
      </c>
      <c r="L164" s="21">
        <f>SUM(F$3:F163)+I164</f>
        <v>-4.4790942254298054</v>
      </c>
      <c r="M164" s="21">
        <f>SUM(G$3:G163)+J164</f>
        <v>0</v>
      </c>
      <c r="N164" s="21"/>
      <c r="O164" s="21"/>
      <c r="P164" s="21"/>
      <c r="Q164" s="19">
        <f t="shared" si="13"/>
        <v>0.40419635307381935</v>
      </c>
      <c r="R164" s="19">
        <f t="shared" si="14"/>
        <v>20.062285080278627</v>
      </c>
      <c r="S164" s="19">
        <f t="shared" si="15"/>
        <v>0</v>
      </c>
      <c r="T164" s="19">
        <f t="shared" si="16"/>
        <v>2.8476485850216697</v>
      </c>
      <c r="U164" s="19">
        <f t="shared" si="17"/>
        <v>0</v>
      </c>
      <c r="V164" s="19">
        <f t="shared" si="18"/>
        <v>0</v>
      </c>
    </row>
    <row r="165" spans="1:22" x14ac:dyDescent="0.25">
      <c r="A165" s="26">
        <f>Wellpath!E165</f>
        <v>0</v>
      </c>
      <c r="B165" s="22">
        <v>0</v>
      </c>
      <c r="C165" s="22">
        <v>0</v>
      </c>
      <c r="D165" s="22">
        <v>-1</v>
      </c>
      <c r="E165" s="20">
        <f>Model!$W$34*((drdp!B165+drdp!K165)*XYM2!$B165+(drdp!E165+drdp!N165)*XYM2!$C165+(drdp!H165+drdp!Q165)*XYM2!$D165)</f>
        <v>0</v>
      </c>
      <c r="F165" s="20">
        <f>Model!$W$34*((drdp!C165+drdp!L165)*XYM2!$B165+(drdp!F165+drdp!O165)*XYM2!$C165+(drdp!I165+drdp!R165)*XYM2!$D165)</f>
        <v>0</v>
      </c>
      <c r="G165" s="20">
        <f>Model!$W$34*((drdp!D165+drdp!M165)*XYM2!$B165+(drdp!G165+drdp!P165)*XYM2!$C165+(drdp!J165+drdp!S165)*XYM2!$D165)</f>
        <v>0</v>
      </c>
      <c r="H165" s="18">
        <f>Model!$W$34*((drdp!B165)*XYM2!$B165+(drdp!E165)*XYM2!$C165+(drdp!H165)*XYM2!$D165)</f>
        <v>0</v>
      </c>
      <c r="I165" s="18">
        <f>Model!$W$34*((drdp!C165)*XYM2!$B165+(drdp!F165)*XYM2!$C165+(drdp!I165)*XYM2!$D165)</f>
        <v>0</v>
      </c>
      <c r="J165" s="18">
        <f>Model!$W$34*((drdp!D165)*XYM2!$B165+(drdp!G165)*XYM2!$C165+(drdp!J165)*XYM2!$D165)</f>
        <v>0</v>
      </c>
      <c r="K165" s="21">
        <f>SUM(E$3:E164)+H165</f>
        <v>-0.63576438487368836</v>
      </c>
      <c r="L165" s="21">
        <f>SUM(F$3:F164)+I165</f>
        <v>-4.4790942254298054</v>
      </c>
      <c r="M165" s="21">
        <f>SUM(G$3:G164)+J165</f>
        <v>0</v>
      </c>
      <c r="N165" s="21"/>
      <c r="O165" s="21"/>
      <c r="P165" s="21"/>
      <c r="Q165" s="19">
        <f t="shared" si="13"/>
        <v>0.40419635307381935</v>
      </c>
      <c r="R165" s="19">
        <f t="shared" si="14"/>
        <v>20.062285080278627</v>
      </c>
      <c r="S165" s="19">
        <f t="shared" si="15"/>
        <v>0</v>
      </c>
      <c r="T165" s="19">
        <f t="shared" si="16"/>
        <v>2.8476485850216697</v>
      </c>
      <c r="U165" s="19">
        <f t="shared" si="17"/>
        <v>0</v>
      </c>
      <c r="V165" s="19">
        <f t="shared" si="18"/>
        <v>0</v>
      </c>
    </row>
    <row r="166" spans="1:22" x14ac:dyDescent="0.25">
      <c r="A166" s="26">
        <f>Wellpath!E166</f>
        <v>0</v>
      </c>
      <c r="B166" s="22">
        <v>0</v>
      </c>
      <c r="C166" s="22">
        <v>0</v>
      </c>
      <c r="D166" s="22">
        <v>-1</v>
      </c>
      <c r="E166" s="20">
        <f>Model!$W$34*((drdp!B166+drdp!K166)*XYM2!$B166+(drdp!E166+drdp!N166)*XYM2!$C166+(drdp!H166+drdp!Q166)*XYM2!$D166)</f>
        <v>0</v>
      </c>
      <c r="F166" s="20">
        <f>Model!$W$34*((drdp!C166+drdp!L166)*XYM2!$B166+(drdp!F166+drdp!O166)*XYM2!$C166+(drdp!I166+drdp!R166)*XYM2!$D166)</f>
        <v>0</v>
      </c>
      <c r="G166" s="20">
        <f>Model!$W$34*((drdp!D166+drdp!M166)*XYM2!$B166+(drdp!G166+drdp!P166)*XYM2!$C166+(drdp!J166+drdp!S166)*XYM2!$D166)</f>
        <v>0</v>
      </c>
      <c r="H166" s="18">
        <f>Model!$W$34*((drdp!B166)*XYM2!$B166+(drdp!E166)*XYM2!$C166+(drdp!H166)*XYM2!$D166)</f>
        <v>0</v>
      </c>
      <c r="I166" s="18">
        <f>Model!$W$34*((drdp!C166)*XYM2!$B166+(drdp!F166)*XYM2!$C166+(drdp!I166)*XYM2!$D166)</f>
        <v>0</v>
      </c>
      <c r="J166" s="18">
        <f>Model!$W$34*((drdp!D166)*XYM2!$B166+(drdp!G166)*XYM2!$C166+(drdp!J166)*XYM2!$D166)</f>
        <v>0</v>
      </c>
      <c r="K166" s="21">
        <f>SUM(E$3:E165)+H166</f>
        <v>-0.63576438487368836</v>
      </c>
      <c r="L166" s="21">
        <f>SUM(F$3:F165)+I166</f>
        <v>-4.4790942254298054</v>
      </c>
      <c r="M166" s="21">
        <f>SUM(G$3:G165)+J166</f>
        <v>0</v>
      </c>
      <c r="N166" s="21"/>
      <c r="O166" s="21"/>
      <c r="P166" s="21"/>
      <c r="Q166" s="19">
        <f t="shared" si="13"/>
        <v>0.40419635307381935</v>
      </c>
      <c r="R166" s="19">
        <f t="shared" si="14"/>
        <v>20.062285080278627</v>
      </c>
      <c r="S166" s="19">
        <f t="shared" si="15"/>
        <v>0</v>
      </c>
      <c r="T166" s="19">
        <f t="shared" si="16"/>
        <v>2.8476485850216697</v>
      </c>
      <c r="U166" s="19">
        <f t="shared" si="17"/>
        <v>0</v>
      </c>
      <c r="V166" s="19">
        <f t="shared" si="18"/>
        <v>0</v>
      </c>
    </row>
    <row r="167" spans="1:22" x14ac:dyDescent="0.25">
      <c r="A167" s="26">
        <f>Wellpath!E167</f>
        <v>0</v>
      </c>
      <c r="B167" s="22">
        <v>0</v>
      </c>
      <c r="C167" s="22">
        <v>0</v>
      </c>
      <c r="D167" s="22">
        <v>-1</v>
      </c>
      <c r="E167" s="20">
        <f>Model!$W$34*((drdp!B167+drdp!K167)*XYM2!$B167+(drdp!E167+drdp!N167)*XYM2!$C167+(drdp!H167+drdp!Q167)*XYM2!$D167)</f>
        <v>0</v>
      </c>
      <c r="F167" s="20">
        <f>Model!$W$34*((drdp!C167+drdp!L167)*XYM2!$B167+(drdp!F167+drdp!O167)*XYM2!$C167+(drdp!I167+drdp!R167)*XYM2!$D167)</f>
        <v>0</v>
      </c>
      <c r="G167" s="20">
        <f>Model!$W$34*((drdp!D167+drdp!M167)*XYM2!$B167+(drdp!G167+drdp!P167)*XYM2!$C167+(drdp!J167+drdp!S167)*XYM2!$D167)</f>
        <v>0</v>
      </c>
      <c r="H167" s="18">
        <f>Model!$W$34*((drdp!B167)*XYM2!$B167+(drdp!E167)*XYM2!$C167+(drdp!H167)*XYM2!$D167)</f>
        <v>0</v>
      </c>
      <c r="I167" s="18">
        <f>Model!$W$34*((drdp!C167)*XYM2!$B167+(drdp!F167)*XYM2!$C167+(drdp!I167)*XYM2!$D167)</f>
        <v>0</v>
      </c>
      <c r="J167" s="18">
        <f>Model!$W$34*((drdp!D167)*XYM2!$B167+(drdp!G167)*XYM2!$C167+(drdp!J167)*XYM2!$D167)</f>
        <v>0</v>
      </c>
      <c r="K167" s="21">
        <f>SUM(E$3:E166)+H167</f>
        <v>-0.63576438487368836</v>
      </c>
      <c r="L167" s="21">
        <f>SUM(F$3:F166)+I167</f>
        <v>-4.4790942254298054</v>
      </c>
      <c r="M167" s="21">
        <f>SUM(G$3:G166)+J167</f>
        <v>0</v>
      </c>
      <c r="N167" s="21"/>
      <c r="O167" s="21"/>
      <c r="P167" s="21"/>
      <c r="Q167" s="19">
        <f t="shared" si="13"/>
        <v>0.40419635307381935</v>
      </c>
      <c r="R167" s="19">
        <f t="shared" si="14"/>
        <v>20.062285080278627</v>
      </c>
      <c r="S167" s="19">
        <f t="shared" si="15"/>
        <v>0</v>
      </c>
      <c r="T167" s="19">
        <f t="shared" si="16"/>
        <v>2.8476485850216697</v>
      </c>
      <c r="U167" s="19">
        <f t="shared" si="17"/>
        <v>0</v>
      </c>
      <c r="V167" s="19">
        <f t="shared" si="18"/>
        <v>0</v>
      </c>
    </row>
    <row r="168" spans="1:22" x14ac:dyDescent="0.25">
      <c r="A168" s="26">
        <f>Wellpath!E168</f>
        <v>0</v>
      </c>
      <c r="B168" s="22">
        <v>0</v>
      </c>
      <c r="C168" s="22">
        <v>0</v>
      </c>
      <c r="D168" s="22">
        <v>-1</v>
      </c>
      <c r="E168" s="20">
        <f>Model!$W$34*((drdp!B168+drdp!K168)*XYM2!$B168+(drdp!E168+drdp!N168)*XYM2!$C168+(drdp!H168+drdp!Q168)*XYM2!$D168)</f>
        <v>0</v>
      </c>
      <c r="F168" s="20">
        <f>Model!$W$34*((drdp!C168+drdp!L168)*XYM2!$B168+(drdp!F168+drdp!O168)*XYM2!$C168+(drdp!I168+drdp!R168)*XYM2!$D168)</f>
        <v>0</v>
      </c>
      <c r="G168" s="20">
        <f>Model!$W$34*((drdp!D168+drdp!M168)*XYM2!$B168+(drdp!G168+drdp!P168)*XYM2!$C168+(drdp!J168+drdp!S168)*XYM2!$D168)</f>
        <v>0</v>
      </c>
      <c r="H168" s="18">
        <f>Model!$W$34*((drdp!B168)*XYM2!$B168+(drdp!E168)*XYM2!$C168+(drdp!H168)*XYM2!$D168)</f>
        <v>0</v>
      </c>
      <c r="I168" s="18">
        <f>Model!$W$34*((drdp!C168)*XYM2!$B168+(drdp!F168)*XYM2!$C168+(drdp!I168)*XYM2!$D168)</f>
        <v>0</v>
      </c>
      <c r="J168" s="18">
        <f>Model!$W$34*((drdp!D168)*XYM2!$B168+(drdp!G168)*XYM2!$C168+(drdp!J168)*XYM2!$D168)</f>
        <v>0</v>
      </c>
      <c r="K168" s="21">
        <f>SUM(E$3:E167)+H168</f>
        <v>-0.63576438487368836</v>
      </c>
      <c r="L168" s="21">
        <f>SUM(F$3:F167)+I168</f>
        <v>-4.4790942254298054</v>
      </c>
      <c r="M168" s="21">
        <f>SUM(G$3:G167)+J168</f>
        <v>0</v>
      </c>
      <c r="N168" s="21"/>
      <c r="O168" s="21"/>
      <c r="P168" s="21"/>
      <c r="Q168" s="19">
        <f t="shared" si="13"/>
        <v>0.40419635307381935</v>
      </c>
      <c r="R168" s="19">
        <f t="shared" si="14"/>
        <v>20.062285080278627</v>
      </c>
      <c r="S168" s="19">
        <f t="shared" si="15"/>
        <v>0</v>
      </c>
      <c r="T168" s="19">
        <f t="shared" si="16"/>
        <v>2.8476485850216697</v>
      </c>
      <c r="U168" s="19">
        <f t="shared" si="17"/>
        <v>0</v>
      </c>
      <c r="V168" s="19">
        <f t="shared" si="18"/>
        <v>0</v>
      </c>
    </row>
    <row r="169" spans="1:22" x14ac:dyDescent="0.25">
      <c r="A169" s="26">
        <f>Wellpath!E169</f>
        <v>0</v>
      </c>
      <c r="B169" s="22">
        <v>0</v>
      </c>
      <c r="C169" s="22">
        <v>0</v>
      </c>
      <c r="D169" s="22">
        <v>-1</v>
      </c>
      <c r="E169" s="20">
        <f>Model!$W$34*((drdp!B169+drdp!K169)*XYM2!$B169+(drdp!E169+drdp!N169)*XYM2!$C169+(drdp!H169+drdp!Q169)*XYM2!$D169)</f>
        <v>0</v>
      </c>
      <c r="F169" s="20">
        <f>Model!$W$34*((drdp!C169+drdp!L169)*XYM2!$B169+(drdp!F169+drdp!O169)*XYM2!$C169+(drdp!I169+drdp!R169)*XYM2!$D169)</f>
        <v>0</v>
      </c>
      <c r="G169" s="20">
        <f>Model!$W$34*((drdp!D169+drdp!M169)*XYM2!$B169+(drdp!G169+drdp!P169)*XYM2!$C169+(drdp!J169+drdp!S169)*XYM2!$D169)</f>
        <v>0</v>
      </c>
      <c r="H169" s="18">
        <f>Model!$W$34*((drdp!B169)*XYM2!$B169+(drdp!E169)*XYM2!$C169+(drdp!H169)*XYM2!$D169)</f>
        <v>0</v>
      </c>
      <c r="I169" s="18">
        <f>Model!$W$34*((drdp!C169)*XYM2!$B169+(drdp!F169)*XYM2!$C169+(drdp!I169)*XYM2!$D169)</f>
        <v>0</v>
      </c>
      <c r="J169" s="18">
        <f>Model!$W$34*((drdp!D169)*XYM2!$B169+(drdp!G169)*XYM2!$C169+(drdp!J169)*XYM2!$D169)</f>
        <v>0</v>
      </c>
      <c r="K169" s="21">
        <f>SUM(E$3:E168)+H169</f>
        <v>-0.63576438487368836</v>
      </c>
      <c r="L169" s="21">
        <f>SUM(F$3:F168)+I169</f>
        <v>-4.4790942254298054</v>
      </c>
      <c r="M169" s="21">
        <f>SUM(G$3:G168)+J169</f>
        <v>0</v>
      </c>
      <c r="N169" s="21"/>
      <c r="O169" s="21"/>
      <c r="P169" s="21"/>
      <c r="Q169" s="19">
        <f t="shared" si="13"/>
        <v>0.40419635307381935</v>
      </c>
      <c r="R169" s="19">
        <f t="shared" si="14"/>
        <v>20.062285080278627</v>
      </c>
      <c r="S169" s="19">
        <f t="shared" si="15"/>
        <v>0</v>
      </c>
      <c r="T169" s="19">
        <f t="shared" si="16"/>
        <v>2.8476485850216697</v>
      </c>
      <c r="U169" s="19">
        <f t="shared" si="17"/>
        <v>0</v>
      </c>
      <c r="V169" s="19">
        <f t="shared" si="18"/>
        <v>0</v>
      </c>
    </row>
    <row r="170" spans="1:22" x14ac:dyDescent="0.25">
      <c r="A170" s="26">
        <f>Wellpath!E170</f>
        <v>0</v>
      </c>
      <c r="B170" s="22">
        <v>0</v>
      </c>
      <c r="C170" s="22">
        <v>0</v>
      </c>
      <c r="D170" s="22">
        <v>-1</v>
      </c>
      <c r="E170" s="20">
        <f>Model!$W$34*((drdp!B170+drdp!K170)*XYM2!$B170+(drdp!E170+drdp!N170)*XYM2!$C170+(drdp!H170+drdp!Q170)*XYM2!$D170)</f>
        <v>0</v>
      </c>
      <c r="F170" s="20">
        <f>Model!$W$34*((drdp!C170+drdp!L170)*XYM2!$B170+(drdp!F170+drdp!O170)*XYM2!$C170+(drdp!I170+drdp!R170)*XYM2!$D170)</f>
        <v>0</v>
      </c>
      <c r="G170" s="20">
        <f>Model!$W$34*((drdp!D170+drdp!M170)*XYM2!$B170+(drdp!G170+drdp!P170)*XYM2!$C170+(drdp!J170+drdp!S170)*XYM2!$D170)</f>
        <v>0</v>
      </c>
      <c r="H170" s="18">
        <f>Model!$W$34*((drdp!B170)*XYM2!$B170+(drdp!E170)*XYM2!$C170+(drdp!H170)*XYM2!$D170)</f>
        <v>0</v>
      </c>
      <c r="I170" s="18">
        <f>Model!$W$34*((drdp!C170)*XYM2!$B170+(drdp!F170)*XYM2!$C170+(drdp!I170)*XYM2!$D170)</f>
        <v>0</v>
      </c>
      <c r="J170" s="18">
        <f>Model!$W$34*((drdp!D170)*XYM2!$B170+(drdp!G170)*XYM2!$C170+(drdp!J170)*XYM2!$D170)</f>
        <v>0</v>
      </c>
      <c r="K170" s="21">
        <f>SUM(E$3:E169)+H170</f>
        <v>-0.63576438487368836</v>
      </c>
      <c r="L170" s="21">
        <f>SUM(F$3:F169)+I170</f>
        <v>-4.4790942254298054</v>
      </c>
      <c r="M170" s="21">
        <f>SUM(G$3:G169)+J170</f>
        <v>0</v>
      </c>
      <c r="N170" s="21"/>
      <c r="O170" s="21"/>
      <c r="P170" s="21"/>
      <c r="Q170" s="19">
        <f t="shared" si="13"/>
        <v>0.40419635307381935</v>
      </c>
      <c r="R170" s="19">
        <f t="shared" si="14"/>
        <v>20.062285080278627</v>
      </c>
      <c r="S170" s="19">
        <f t="shared" si="15"/>
        <v>0</v>
      </c>
      <c r="T170" s="19">
        <f t="shared" si="16"/>
        <v>2.8476485850216697</v>
      </c>
      <c r="U170" s="19">
        <f t="shared" si="17"/>
        <v>0</v>
      </c>
      <c r="V170" s="19">
        <f t="shared" si="18"/>
        <v>0</v>
      </c>
    </row>
    <row r="171" spans="1:22" x14ac:dyDescent="0.25">
      <c r="A171" s="26">
        <f>Wellpath!E171</f>
        <v>0</v>
      </c>
      <c r="B171" s="22">
        <v>0</v>
      </c>
      <c r="C171" s="22">
        <v>0</v>
      </c>
      <c r="D171" s="22">
        <v>-1</v>
      </c>
      <c r="E171" s="20">
        <f>Model!$W$34*((drdp!B171+drdp!K171)*XYM2!$B171+(drdp!E171+drdp!N171)*XYM2!$C171+(drdp!H171+drdp!Q171)*XYM2!$D171)</f>
        <v>0</v>
      </c>
      <c r="F171" s="20">
        <f>Model!$W$34*((drdp!C171+drdp!L171)*XYM2!$B171+(drdp!F171+drdp!O171)*XYM2!$C171+(drdp!I171+drdp!R171)*XYM2!$D171)</f>
        <v>0</v>
      </c>
      <c r="G171" s="20">
        <f>Model!$W$34*((drdp!D171+drdp!M171)*XYM2!$B171+(drdp!G171+drdp!P171)*XYM2!$C171+(drdp!J171+drdp!S171)*XYM2!$D171)</f>
        <v>0</v>
      </c>
      <c r="H171" s="18">
        <f>Model!$W$34*((drdp!B171)*XYM2!$B171+(drdp!E171)*XYM2!$C171+(drdp!H171)*XYM2!$D171)</f>
        <v>0</v>
      </c>
      <c r="I171" s="18">
        <f>Model!$W$34*((drdp!C171)*XYM2!$B171+(drdp!F171)*XYM2!$C171+(drdp!I171)*XYM2!$D171)</f>
        <v>0</v>
      </c>
      <c r="J171" s="18">
        <f>Model!$W$34*((drdp!D171)*XYM2!$B171+(drdp!G171)*XYM2!$C171+(drdp!J171)*XYM2!$D171)</f>
        <v>0</v>
      </c>
      <c r="K171" s="21">
        <f>SUM(E$3:E170)+H171</f>
        <v>-0.63576438487368836</v>
      </c>
      <c r="L171" s="21">
        <f>SUM(F$3:F170)+I171</f>
        <v>-4.4790942254298054</v>
      </c>
      <c r="M171" s="21">
        <f>SUM(G$3:G170)+J171</f>
        <v>0</v>
      </c>
      <c r="N171" s="21"/>
      <c r="O171" s="21"/>
      <c r="P171" s="21"/>
      <c r="Q171" s="19">
        <f t="shared" si="13"/>
        <v>0.40419635307381935</v>
      </c>
      <c r="R171" s="19">
        <f t="shared" si="14"/>
        <v>20.062285080278627</v>
      </c>
      <c r="S171" s="19">
        <f t="shared" si="15"/>
        <v>0</v>
      </c>
      <c r="T171" s="19">
        <f t="shared" si="16"/>
        <v>2.8476485850216697</v>
      </c>
      <c r="U171" s="19">
        <f t="shared" si="17"/>
        <v>0</v>
      </c>
      <c r="V171" s="19">
        <f t="shared" si="18"/>
        <v>0</v>
      </c>
    </row>
    <row r="172" spans="1:22" x14ac:dyDescent="0.25">
      <c r="A172" s="26">
        <f>Wellpath!E172</f>
        <v>0</v>
      </c>
      <c r="B172" s="22">
        <v>0</v>
      </c>
      <c r="C172" s="22">
        <v>0</v>
      </c>
      <c r="D172" s="22">
        <v>-1</v>
      </c>
      <c r="E172" s="20">
        <f>Model!$W$34*((drdp!B172+drdp!K172)*XYM2!$B172+(drdp!E172+drdp!N172)*XYM2!$C172+(drdp!H172+drdp!Q172)*XYM2!$D172)</f>
        <v>0</v>
      </c>
      <c r="F172" s="20">
        <f>Model!$W$34*((drdp!C172+drdp!L172)*XYM2!$B172+(drdp!F172+drdp!O172)*XYM2!$C172+(drdp!I172+drdp!R172)*XYM2!$D172)</f>
        <v>0</v>
      </c>
      <c r="G172" s="20">
        <f>Model!$W$34*((drdp!D172+drdp!M172)*XYM2!$B172+(drdp!G172+drdp!P172)*XYM2!$C172+(drdp!J172+drdp!S172)*XYM2!$D172)</f>
        <v>0</v>
      </c>
      <c r="H172" s="18">
        <f>Model!$W$34*((drdp!B172)*XYM2!$B172+(drdp!E172)*XYM2!$C172+(drdp!H172)*XYM2!$D172)</f>
        <v>0</v>
      </c>
      <c r="I172" s="18">
        <f>Model!$W$34*((drdp!C172)*XYM2!$B172+(drdp!F172)*XYM2!$C172+(drdp!I172)*XYM2!$D172)</f>
        <v>0</v>
      </c>
      <c r="J172" s="18">
        <f>Model!$W$34*((drdp!D172)*XYM2!$B172+(drdp!G172)*XYM2!$C172+(drdp!J172)*XYM2!$D172)</f>
        <v>0</v>
      </c>
      <c r="K172" s="21">
        <f>SUM(E$3:E171)+H172</f>
        <v>-0.63576438487368836</v>
      </c>
      <c r="L172" s="21">
        <f>SUM(F$3:F171)+I172</f>
        <v>-4.4790942254298054</v>
      </c>
      <c r="M172" s="21">
        <f>SUM(G$3:G171)+J172</f>
        <v>0</v>
      </c>
      <c r="N172" s="21"/>
      <c r="O172" s="21"/>
      <c r="P172" s="21"/>
      <c r="Q172" s="19">
        <f t="shared" si="13"/>
        <v>0.40419635307381935</v>
      </c>
      <c r="R172" s="19">
        <f t="shared" si="14"/>
        <v>20.062285080278627</v>
      </c>
      <c r="S172" s="19">
        <f t="shared" si="15"/>
        <v>0</v>
      </c>
      <c r="T172" s="19">
        <f t="shared" si="16"/>
        <v>2.8476485850216697</v>
      </c>
      <c r="U172" s="19">
        <f t="shared" si="17"/>
        <v>0</v>
      </c>
      <c r="V172" s="19">
        <f t="shared" si="18"/>
        <v>0</v>
      </c>
    </row>
    <row r="173" spans="1:22" x14ac:dyDescent="0.25">
      <c r="A173" s="26">
        <f>Wellpath!E173</f>
        <v>0</v>
      </c>
      <c r="B173" s="22">
        <v>0</v>
      </c>
      <c r="C173" s="22">
        <v>0</v>
      </c>
      <c r="D173" s="22">
        <v>-1</v>
      </c>
      <c r="E173" s="20">
        <f>Model!$W$34*((drdp!B173+drdp!K173)*XYM2!$B173+(drdp!E173+drdp!N173)*XYM2!$C173+(drdp!H173+drdp!Q173)*XYM2!$D173)</f>
        <v>0</v>
      </c>
      <c r="F173" s="20">
        <f>Model!$W$34*((drdp!C173+drdp!L173)*XYM2!$B173+(drdp!F173+drdp!O173)*XYM2!$C173+(drdp!I173+drdp!R173)*XYM2!$D173)</f>
        <v>0</v>
      </c>
      <c r="G173" s="20">
        <f>Model!$W$34*((drdp!D173+drdp!M173)*XYM2!$B173+(drdp!G173+drdp!P173)*XYM2!$C173+(drdp!J173+drdp!S173)*XYM2!$D173)</f>
        <v>0</v>
      </c>
      <c r="H173" s="18">
        <f>Model!$W$34*((drdp!B173)*XYM2!$B173+(drdp!E173)*XYM2!$C173+(drdp!H173)*XYM2!$D173)</f>
        <v>0</v>
      </c>
      <c r="I173" s="18">
        <f>Model!$W$34*((drdp!C173)*XYM2!$B173+(drdp!F173)*XYM2!$C173+(drdp!I173)*XYM2!$D173)</f>
        <v>0</v>
      </c>
      <c r="J173" s="18">
        <f>Model!$W$34*((drdp!D173)*XYM2!$B173+(drdp!G173)*XYM2!$C173+(drdp!J173)*XYM2!$D173)</f>
        <v>0</v>
      </c>
      <c r="K173" s="21">
        <f>SUM(E$3:E172)+H173</f>
        <v>-0.63576438487368836</v>
      </c>
      <c r="L173" s="21">
        <f>SUM(F$3:F172)+I173</f>
        <v>-4.4790942254298054</v>
      </c>
      <c r="M173" s="21">
        <f>SUM(G$3:G172)+J173</f>
        <v>0</v>
      </c>
      <c r="N173" s="21"/>
      <c r="O173" s="21"/>
      <c r="P173" s="21"/>
      <c r="Q173" s="19">
        <f t="shared" si="13"/>
        <v>0.40419635307381935</v>
      </c>
      <c r="R173" s="19">
        <f t="shared" si="14"/>
        <v>20.062285080278627</v>
      </c>
      <c r="S173" s="19">
        <f t="shared" si="15"/>
        <v>0</v>
      </c>
      <c r="T173" s="19">
        <f t="shared" si="16"/>
        <v>2.8476485850216697</v>
      </c>
      <c r="U173" s="19">
        <f t="shared" si="17"/>
        <v>0</v>
      </c>
      <c r="V173" s="19">
        <f t="shared" si="18"/>
        <v>0</v>
      </c>
    </row>
    <row r="174" spans="1:22" x14ac:dyDescent="0.25">
      <c r="A174" s="26">
        <f>Wellpath!E174</f>
        <v>0</v>
      </c>
      <c r="B174" s="22">
        <v>0</v>
      </c>
      <c r="C174" s="22">
        <v>0</v>
      </c>
      <c r="D174" s="22">
        <v>-1</v>
      </c>
      <c r="E174" s="20">
        <f>Model!$W$34*((drdp!B174+drdp!K174)*XYM2!$B174+(drdp!E174+drdp!N174)*XYM2!$C174+(drdp!H174+drdp!Q174)*XYM2!$D174)</f>
        <v>0</v>
      </c>
      <c r="F174" s="20">
        <f>Model!$W$34*((drdp!C174+drdp!L174)*XYM2!$B174+(drdp!F174+drdp!O174)*XYM2!$C174+(drdp!I174+drdp!R174)*XYM2!$D174)</f>
        <v>0</v>
      </c>
      <c r="G174" s="20">
        <f>Model!$W$34*((drdp!D174+drdp!M174)*XYM2!$B174+(drdp!G174+drdp!P174)*XYM2!$C174+(drdp!J174+drdp!S174)*XYM2!$D174)</f>
        <v>0</v>
      </c>
      <c r="H174" s="18">
        <f>Model!$W$34*((drdp!B174)*XYM2!$B174+(drdp!E174)*XYM2!$C174+(drdp!H174)*XYM2!$D174)</f>
        <v>0</v>
      </c>
      <c r="I174" s="18">
        <f>Model!$W$34*((drdp!C174)*XYM2!$B174+(drdp!F174)*XYM2!$C174+(drdp!I174)*XYM2!$D174)</f>
        <v>0</v>
      </c>
      <c r="J174" s="18">
        <f>Model!$W$34*((drdp!D174)*XYM2!$B174+(drdp!G174)*XYM2!$C174+(drdp!J174)*XYM2!$D174)</f>
        <v>0</v>
      </c>
      <c r="K174" s="21">
        <f>SUM(E$3:E173)+H174</f>
        <v>-0.63576438487368836</v>
      </c>
      <c r="L174" s="21">
        <f>SUM(F$3:F173)+I174</f>
        <v>-4.4790942254298054</v>
      </c>
      <c r="M174" s="21">
        <f>SUM(G$3:G173)+J174</f>
        <v>0</v>
      </c>
      <c r="N174" s="21"/>
      <c r="O174" s="21"/>
      <c r="P174" s="21"/>
      <c r="Q174" s="19">
        <f t="shared" si="13"/>
        <v>0.40419635307381935</v>
      </c>
      <c r="R174" s="19">
        <f t="shared" si="14"/>
        <v>20.062285080278627</v>
      </c>
      <c r="S174" s="19">
        <f t="shared" si="15"/>
        <v>0</v>
      </c>
      <c r="T174" s="19">
        <f t="shared" si="16"/>
        <v>2.8476485850216697</v>
      </c>
      <c r="U174" s="19">
        <f t="shared" si="17"/>
        <v>0</v>
      </c>
      <c r="V174" s="19">
        <f t="shared" si="18"/>
        <v>0</v>
      </c>
    </row>
    <row r="175" spans="1:22" x14ac:dyDescent="0.25">
      <c r="A175" s="26">
        <f>Wellpath!E175</f>
        <v>0</v>
      </c>
      <c r="B175" s="22">
        <v>0</v>
      </c>
      <c r="C175" s="22">
        <v>0</v>
      </c>
      <c r="D175" s="22">
        <v>-1</v>
      </c>
      <c r="E175" s="20">
        <f>Model!$W$34*((drdp!B175+drdp!K175)*XYM2!$B175+(drdp!E175+drdp!N175)*XYM2!$C175+(drdp!H175+drdp!Q175)*XYM2!$D175)</f>
        <v>0</v>
      </c>
      <c r="F175" s="20">
        <f>Model!$W$34*((drdp!C175+drdp!L175)*XYM2!$B175+(drdp!F175+drdp!O175)*XYM2!$C175+(drdp!I175+drdp!R175)*XYM2!$D175)</f>
        <v>0</v>
      </c>
      <c r="G175" s="20">
        <f>Model!$W$34*((drdp!D175+drdp!M175)*XYM2!$B175+(drdp!G175+drdp!P175)*XYM2!$C175+(drdp!J175+drdp!S175)*XYM2!$D175)</f>
        <v>0</v>
      </c>
      <c r="H175" s="18">
        <f>Model!$W$34*((drdp!B175)*XYM2!$B175+(drdp!E175)*XYM2!$C175+(drdp!H175)*XYM2!$D175)</f>
        <v>0</v>
      </c>
      <c r="I175" s="18">
        <f>Model!$W$34*((drdp!C175)*XYM2!$B175+(drdp!F175)*XYM2!$C175+(drdp!I175)*XYM2!$D175)</f>
        <v>0</v>
      </c>
      <c r="J175" s="18">
        <f>Model!$W$34*((drdp!D175)*XYM2!$B175+(drdp!G175)*XYM2!$C175+(drdp!J175)*XYM2!$D175)</f>
        <v>0</v>
      </c>
      <c r="K175" s="21">
        <f>SUM(E$3:E174)+H175</f>
        <v>-0.63576438487368836</v>
      </c>
      <c r="L175" s="21">
        <f>SUM(F$3:F174)+I175</f>
        <v>-4.4790942254298054</v>
      </c>
      <c r="M175" s="21">
        <f>SUM(G$3:G174)+J175</f>
        <v>0</v>
      </c>
      <c r="N175" s="21"/>
      <c r="O175" s="21"/>
      <c r="P175" s="21"/>
      <c r="Q175" s="19">
        <f t="shared" si="13"/>
        <v>0.40419635307381935</v>
      </c>
      <c r="R175" s="19">
        <f t="shared" si="14"/>
        <v>20.062285080278627</v>
      </c>
      <c r="S175" s="19">
        <f t="shared" si="15"/>
        <v>0</v>
      </c>
      <c r="T175" s="19">
        <f t="shared" si="16"/>
        <v>2.8476485850216697</v>
      </c>
      <c r="U175" s="19">
        <f t="shared" si="17"/>
        <v>0</v>
      </c>
      <c r="V175" s="19">
        <f t="shared" si="18"/>
        <v>0</v>
      </c>
    </row>
    <row r="176" spans="1:22" x14ac:dyDescent="0.25">
      <c r="A176" s="26">
        <f>Wellpath!E176</f>
        <v>0</v>
      </c>
      <c r="B176" s="22">
        <v>0</v>
      </c>
      <c r="C176" s="22">
        <v>0</v>
      </c>
      <c r="D176" s="22">
        <v>-1</v>
      </c>
      <c r="E176" s="20">
        <f>Model!$W$34*((drdp!B176+drdp!K176)*XYM2!$B176+(drdp!E176+drdp!N176)*XYM2!$C176+(drdp!H176+drdp!Q176)*XYM2!$D176)</f>
        <v>0</v>
      </c>
      <c r="F176" s="20">
        <f>Model!$W$34*((drdp!C176+drdp!L176)*XYM2!$B176+(drdp!F176+drdp!O176)*XYM2!$C176+(drdp!I176+drdp!R176)*XYM2!$D176)</f>
        <v>0</v>
      </c>
      <c r="G176" s="20">
        <f>Model!$W$34*((drdp!D176+drdp!M176)*XYM2!$B176+(drdp!G176+drdp!P176)*XYM2!$C176+(drdp!J176+drdp!S176)*XYM2!$D176)</f>
        <v>0</v>
      </c>
      <c r="H176" s="18">
        <f>Model!$W$34*((drdp!B176)*XYM2!$B176+(drdp!E176)*XYM2!$C176+(drdp!H176)*XYM2!$D176)</f>
        <v>0</v>
      </c>
      <c r="I176" s="18">
        <f>Model!$W$34*((drdp!C176)*XYM2!$B176+(drdp!F176)*XYM2!$C176+(drdp!I176)*XYM2!$D176)</f>
        <v>0</v>
      </c>
      <c r="J176" s="18">
        <f>Model!$W$34*((drdp!D176)*XYM2!$B176+(drdp!G176)*XYM2!$C176+(drdp!J176)*XYM2!$D176)</f>
        <v>0</v>
      </c>
      <c r="K176" s="21">
        <f>SUM(E$3:E175)+H176</f>
        <v>-0.63576438487368836</v>
      </c>
      <c r="L176" s="21">
        <f>SUM(F$3:F175)+I176</f>
        <v>-4.4790942254298054</v>
      </c>
      <c r="M176" s="21">
        <f>SUM(G$3:G175)+J176</f>
        <v>0</v>
      </c>
      <c r="N176" s="21"/>
      <c r="O176" s="21"/>
      <c r="P176" s="21"/>
      <c r="Q176" s="19">
        <f t="shared" si="13"/>
        <v>0.40419635307381935</v>
      </c>
      <c r="R176" s="19">
        <f t="shared" si="14"/>
        <v>20.062285080278627</v>
      </c>
      <c r="S176" s="19">
        <f t="shared" si="15"/>
        <v>0</v>
      </c>
      <c r="T176" s="19">
        <f t="shared" si="16"/>
        <v>2.8476485850216697</v>
      </c>
      <c r="U176" s="19">
        <f t="shared" si="17"/>
        <v>0</v>
      </c>
      <c r="V176" s="19">
        <f t="shared" si="18"/>
        <v>0</v>
      </c>
    </row>
    <row r="177" spans="1:22" x14ac:dyDescent="0.25">
      <c r="A177" s="26">
        <f>Wellpath!E177</f>
        <v>0</v>
      </c>
      <c r="B177" s="22">
        <v>0</v>
      </c>
      <c r="C177" s="22">
        <v>0</v>
      </c>
      <c r="D177" s="22">
        <v>-1</v>
      </c>
      <c r="E177" s="20">
        <f>Model!$W$34*((drdp!B177+drdp!K177)*XYM2!$B177+(drdp!E177+drdp!N177)*XYM2!$C177+(drdp!H177+drdp!Q177)*XYM2!$D177)</f>
        <v>0</v>
      </c>
      <c r="F177" s="20">
        <f>Model!$W$34*((drdp!C177+drdp!L177)*XYM2!$B177+(drdp!F177+drdp!O177)*XYM2!$C177+(drdp!I177+drdp!R177)*XYM2!$D177)</f>
        <v>0</v>
      </c>
      <c r="G177" s="20">
        <f>Model!$W$34*((drdp!D177+drdp!M177)*XYM2!$B177+(drdp!G177+drdp!P177)*XYM2!$C177+(drdp!J177+drdp!S177)*XYM2!$D177)</f>
        <v>0</v>
      </c>
      <c r="H177" s="18">
        <f>Model!$W$34*((drdp!B177)*XYM2!$B177+(drdp!E177)*XYM2!$C177+(drdp!H177)*XYM2!$D177)</f>
        <v>0</v>
      </c>
      <c r="I177" s="18">
        <f>Model!$W$34*((drdp!C177)*XYM2!$B177+(drdp!F177)*XYM2!$C177+(drdp!I177)*XYM2!$D177)</f>
        <v>0</v>
      </c>
      <c r="J177" s="18">
        <f>Model!$W$34*((drdp!D177)*XYM2!$B177+(drdp!G177)*XYM2!$C177+(drdp!J177)*XYM2!$D177)</f>
        <v>0</v>
      </c>
      <c r="K177" s="21">
        <f>SUM(E$3:E176)+H177</f>
        <v>-0.63576438487368836</v>
      </c>
      <c r="L177" s="21">
        <f>SUM(F$3:F176)+I177</f>
        <v>-4.4790942254298054</v>
      </c>
      <c r="M177" s="21">
        <f>SUM(G$3:G176)+J177</f>
        <v>0</v>
      </c>
      <c r="N177" s="21"/>
      <c r="O177" s="21"/>
      <c r="P177" s="21"/>
      <c r="Q177" s="19">
        <f t="shared" si="13"/>
        <v>0.40419635307381935</v>
      </c>
      <c r="R177" s="19">
        <f t="shared" si="14"/>
        <v>20.062285080278627</v>
      </c>
      <c r="S177" s="19">
        <f t="shared" si="15"/>
        <v>0</v>
      </c>
      <c r="T177" s="19">
        <f t="shared" si="16"/>
        <v>2.8476485850216697</v>
      </c>
      <c r="U177" s="19">
        <f t="shared" si="17"/>
        <v>0</v>
      </c>
      <c r="V177" s="19">
        <f t="shared" si="18"/>
        <v>0</v>
      </c>
    </row>
    <row r="178" spans="1:22" x14ac:dyDescent="0.25">
      <c r="A178" s="26">
        <f>Wellpath!E178</f>
        <v>0</v>
      </c>
      <c r="B178" s="22">
        <v>0</v>
      </c>
      <c r="C178" s="22">
        <v>0</v>
      </c>
      <c r="D178" s="22">
        <v>-1</v>
      </c>
      <c r="E178" s="20">
        <f>Model!$W$34*((drdp!B178+drdp!K178)*XYM2!$B178+(drdp!E178+drdp!N178)*XYM2!$C178+(drdp!H178+drdp!Q178)*XYM2!$D178)</f>
        <v>0</v>
      </c>
      <c r="F178" s="20">
        <f>Model!$W$34*((drdp!C178+drdp!L178)*XYM2!$B178+(drdp!F178+drdp!O178)*XYM2!$C178+(drdp!I178+drdp!R178)*XYM2!$D178)</f>
        <v>0</v>
      </c>
      <c r="G178" s="20">
        <f>Model!$W$34*((drdp!D178+drdp!M178)*XYM2!$B178+(drdp!G178+drdp!P178)*XYM2!$C178+(drdp!J178+drdp!S178)*XYM2!$D178)</f>
        <v>0</v>
      </c>
      <c r="H178" s="18">
        <f>Model!$W$34*((drdp!B178)*XYM2!$B178+(drdp!E178)*XYM2!$C178+(drdp!H178)*XYM2!$D178)</f>
        <v>0</v>
      </c>
      <c r="I178" s="18">
        <f>Model!$W$34*((drdp!C178)*XYM2!$B178+(drdp!F178)*XYM2!$C178+(drdp!I178)*XYM2!$D178)</f>
        <v>0</v>
      </c>
      <c r="J178" s="18">
        <f>Model!$W$34*((drdp!D178)*XYM2!$B178+(drdp!G178)*XYM2!$C178+(drdp!J178)*XYM2!$D178)</f>
        <v>0</v>
      </c>
      <c r="K178" s="21">
        <f>SUM(E$3:E177)+H178</f>
        <v>-0.63576438487368836</v>
      </c>
      <c r="L178" s="21">
        <f>SUM(F$3:F177)+I178</f>
        <v>-4.4790942254298054</v>
      </c>
      <c r="M178" s="21">
        <f>SUM(G$3:G177)+J178</f>
        <v>0</v>
      </c>
      <c r="N178" s="21"/>
      <c r="O178" s="21"/>
      <c r="P178" s="21"/>
      <c r="Q178" s="19">
        <f t="shared" si="13"/>
        <v>0.40419635307381935</v>
      </c>
      <c r="R178" s="19">
        <f t="shared" si="14"/>
        <v>20.062285080278627</v>
      </c>
      <c r="S178" s="19">
        <f t="shared" si="15"/>
        <v>0</v>
      </c>
      <c r="T178" s="19">
        <f t="shared" si="16"/>
        <v>2.8476485850216697</v>
      </c>
      <c r="U178" s="19">
        <f t="shared" si="17"/>
        <v>0</v>
      </c>
      <c r="V178" s="19">
        <f t="shared" si="18"/>
        <v>0</v>
      </c>
    </row>
    <row r="179" spans="1:22" x14ac:dyDescent="0.25">
      <c r="A179" s="26">
        <f>Wellpath!E179</f>
        <v>0</v>
      </c>
      <c r="B179" s="22">
        <v>0</v>
      </c>
      <c r="C179" s="22">
        <v>0</v>
      </c>
      <c r="D179" s="22">
        <v>-1</v>
      </c>
      <c r="E179" s="20">
        <f>Model!$W$34*((drdp!B179+drdp!K179)*XYM2!$B179+(drdp!E179+drdp!N179)*XYM2!$C179+(drdp!H179+drdp!Q179)*XYM2!$D179)</f>
        <v>0</v>
      </c>
      <c r="F179" s="20">
        <f>Model!$W$34*((drdp!C179+drdp!L179)*XYM2!$B179+(drdp!F179+drdp!O179)*XYM2!$C179+(drdp!I179+drdp!R179)*XYM2!$D179)</f>
        <v>0</v>
      </c>
      <c r="G179" s="20">
        <f>Model!$W$34*((drdp!D179+drdp!M179)*XYM2!$B179+(drdp!G179+drdp!P179)*XYM2!$C179+(drdp!J179+drdp!S179)*XYM2!$D179)</f>
        <v>0</v>
      </c>
      <c r="H179" s="18">
        <f>Model!$W$34*((drdp!B179)*XYM2!$B179+(drdp!E179)*XYM2!$C179+(drdp!H179)*XYM2!$D179)</f>
        <v>0</v>
      </c>
      <c r="I179" s="18">
        <f>Model!$W$34*((drdp!C179)*XYM2!$B179+(drdp!F179)*XYM2!$C179+(drdp!I179)*XYM2!$D179)</f>
        <v>0</v>
      </c>
      <c r="J179" s="18">
        <f>Model!$W$34*((drdp!D179)*XYM2!$B179+(drdp!G179)*XYM2!$C179+(drdp!J179)*XYM2!$D179)</f>
        <v>0</v>
      </c>
      <c r="K179" s="21">
        <f>SUM(E$3:E178)+H179</f>
        <v>-0.63576438487368836</v>
      </c>
      <c r="L179" s="21">
        <f>SUM(F$3:F178)+I179</f>
        <v>-4.4790942254298054</v>
      </c>
      <c r="M179" s="21">
        <f>SUM(G$3:G178)+J179</f>
        <v>0</v>
      </c>
      <c r="N179" s="21"/>
      <c r="O179" s="21"/>
      <c r="P179" s="21"/>
      <c r="Q179" s="19">
        <f t="shared" si="13"/>
        <v>0.40419635307381935</v>
      </c>
      <c r="R179" s="19">
        <f t="shared" si="14"/>
        <v>20.062285080278627</v>
      </c>
      <c r="S179" s="19">
        <f t="shared" si="15"/>
        <v>0</v>
      </c>
      <c r="T179" s="19">
        <f t="shared" si="16"/>
        <v>2.8476485850216697</v>
      </c>
      <c r="U179" s="19">
        <f t="shared" si="17"/>
        <v>0</v>
      </c>
      <c r="V179" s="19">
        <f t="shared" si="18"/>
        <v>0</v>
      </c>
    </row>
    <row r="180" spans="1:22" x14ac:dyDescent="0.25">
      <c r="A180" s="26">
        <f>Wellpath!E180</f>
        <v>0</v>
      </c>
      <c r="B180" s="22">
        <v>0</v>
      </c>
      <c r="C180" s="22">
        <v>0</v>
      </c>
      <c r="D180" s="22">
        <v>-1</v>
      </c>
      <c r="E180" s="20">
        <f>Model!$W$34*((drdp!B180+drdp!K180)*XYM2!$B180+(drdp!E180+drdp!N180)*XYM2!$C180+(drdp!H180+drdp!Q180)*XYM2!$D180)</f>
        <v>0</v>
      </c>
      <c r="F180" s="20">
        <f>Model!$W$34*((drdp!C180+drdp!L180)*XYM2!$B180+(drdp!F180+drdp!O180)*XYM2!$C180+(drdp!I180+drdp!R180)*XYM2!$D180)</f>
        <v>0</v>
      </c>
      <c r="G180" s="20">
        <f>Model!$W$34*((drdp!D180+drdp!M180)*XYM2!$B180+(drdp!G180+drdp!P180)*XYM2!$C180+(drdp!J180+drdp!S180)*XYM2!$D180)</f>
        <v>0</v>
      </c>
      <c r="H180" s="18">
        <f>Model!$W$34*((drdp!B180)*XYM2!$B180+(drdp!E180)*XYM2!$C180+(drdp!H180)*XYM2!$D180)</f>
        <v>0</v>
      </c>
      <c r="I180" s="18">
        <f>Model!$W$34*((drdp!C180)*XYM2!$B180+(drdp!F180)*XYM2!$C180+(drdp!I180)*XYM2!$D180)</f>
        <v>0</v>
      </c>
      <c r="J180" s="18">
        <f>Model!$W$34*((drdp!D180)*XYM2!$B180+(drdp!G180)*XYM2!$C180+(drdp!J180)*XYM2!$D180)</f>
        <v>0</v>
      </c>
      <c r="K180" s="21">
        <f>SUM(E$3:E179)+H180</f>
        <v>-0.63576438487368836</v>
      </c>
      <c r="L180" s="21">
        <f>SUM(F$3:F179)+I180</f>
        <v>-4.4790942254298054</v>
      </c>
      <c r="M180" s="21">
        <f>SUM(G$3:G179)+J180</f>
        <v>0</v>
      </c>
      <c r="N180" s="21"/>
      <c r="O180" s="21"/>
      <c r="P180" s="21"/>
      <c r="Q180" s="19">
        <f t="shared" si="13"/>
        <v>0.40419635307381935</v>
      </c>
      <c r="R180" s="19">
        <f t="shared" si="14"/>
        <v>20.062285080278627</v>
      </c>
      <c r="S180" s="19">
        <f t="shared" si="15"/>
        <v>0</v>
      </c>
      <c r="T180" s="19">
        <f t="shared" si="16"/>
        <v>2.8476485850216697</v>
      </c>
      <c r="U180" s="19">
        <f t="shared" si="17"/>
        <v>0</v>
      </c>
      <c r="V180" s="19">
        <f t="shared" si="18"/>
        <v>0</v>
      </c>
    </row>
    <row r="181" spans="1:22" x14ac:dyDescent="0.25">
      <c r="A181" s="26">
        <f>Wellpath!E181</f>
        <v>0</v>
      </c>
      <c r="B181" s="22">
        <v>0</v>
      </c>
      <c r="C181" s="22">
        <v>0</v>
      </c>
      <c r="D181" s="22">
        <v>-1</v>
      </c>
      <c r="E181" s="20">
        <f>Model!$W$34*((drdp!B181+drdp!K181)*XYM2!$B181+(drdp!E181+drdp!N181)*XYM2!$C181+(drdp!H181+drdp!Q181)*XYM2!$D181)</f>
        <v>0</v>
      </c>
      <c r="F181" s="20">
        <f>Model!$W$34*((drdp!C181+drdp!L181)*XYM2!$B181+(drdp!F181+drdp!O181)*XYM2!$C181+(drdp!I181+drdp!R181)*XYM2!$D181)</f>
        <v>0</v>
      </c>
      <c r="G181" s="20">
        <f>Model!$W$34*((drdp!D181+drdp!M181)*XYM2!$B181+(drdp!G181+drdp!P181)*XYM2!$C181+(drdp!J181+drdp!S181)*XYM2!$D181)</f>
        <v>0</v>
      </c>
      <c r="H181" s="18">
        <f>Model!$W$34*((drdp!B181)*XYM2!$B181+(drdp!E181)*XYM2!$C181+(drdp!H181)*XYM2!$D181)</f>
        <v>0</v>
      </c>
      <c r="I181" s="18">
        <f>Model!$W$34*((drdp!C181)*XYM2!$B181+(drdp!F181)*XYM2!$C181+(drdp!I181)*XYM2!$D181)</f>
        <v>0</v>
      </c>
      <c r="J181" s="18">
        <f>Model!$W$34*((drdp!D181)*XYM2!$B181+(drdp!G181)*XYM2!$C181+(drdp!J181)*XYM2!$D181)</f>
        <v>0</v>
      </c>
      <c r="K181" s="21">
        <f>SUM(E$3:E180)+H181</f>
        <v>-0.63576438487368836</v>
      </c>
      <c r="L181" s="21">
        <f>SUM(F$3:F180)+I181</f>
        <v>-4.4790942254298054</v>
      </c>
      <c r="M181" s="21">
        <f>SUM(G$3:G180)+J181</f>
        <v>0</v>
      </c>
      <c r="N181" s="21"/>
      <c r="O181" s="21"/>
      <c r="P181" s="21"/>
      <c r="Q181" s="19">
        <f t="shared" si="13"/>
        <v>0.40419635307381935</v>
      </c>
      <c r="R181" s="19">
        <f t="shared" si="14"/>
        <v>20.062285080278627</v>
      </c>
      <c r="S181" s="19">
        <f t="shared" si="15"/>
        <v>0</v>
      </c>
      <c r="T181" s="19">
        <f t="shared" si="16"/>
        <v>2.8476485850216697</v>
      </c>
      <c r="U181" s="19">
        <f t="shared" si="17"/>
        <v>0</v>
      </c>
      <c r="V181" s="19">
        <f t="shared" si="18"/>
        <v>0</v>
      </c>
    </row>
    <row r="182" spans="1:22" x14ac:dyDescent="0.25">
      <c r="A182" s="26">
        <f>Wellpath!E182</f>
        <v>0</v>
      </c>
      <c r="B182" s="22">
        <v>0</v>
      </c>
      <c r="C182" s="22">
        <v>0</v>
      </c>
      <c r="D182" s="22">
        <v>-1</v>
      </c>
      <c r="E182" s="20">
        <f>Model!$W$34*((drdp!B182+drdp!K182)*XYM2!$B182+(drdp!E182+drdp!N182)*XYM2!$C182+(drdp!H182+drdp!Q182)*XYM2!$D182)</f>
        <v>0</v>
      </c>
      <c r="F182" s="20">
        <f>Model!$W$34*((drdp!C182+drdp!L182)*XYM2!$B182+(drdp!F182+drdp!O182)*XYM2!$C182+(drdp!I182+drdp!R182)*XYM2!$D182)</f>
        <v>0</v>
      </c>
      <c r="G182" s="20">
        <f>Model!$W$34*((drdp!D182+drdp!M182)*XYM2!$B182+(drdp!G182+drdp!P182)*XYM2!$C182+(drdp!J182+drdp!S182)*XYM2!$D182)</f>
        <v>0</v>
      </c>
      <c r="H182" s="18">
        <f>Model!$W$34*((drdp!B182)*XYM2!$B182+(drdp!E182)*XYM2!$C182+(drdp!H182)*XYM2!$D182)</f>
        <v>0</v>
      </c>
      <c r="I182" s="18">
        <f>Model!$W$34*((drdp!C182)*XYM2!$B182+(drdp!F182)*XYM2!$C182+(drdp!I182)*XYM2!$D182)</f>
        <v>0</v>
      </c>
      <c r="J182" s="18">
        <f>Model!$W$34*((drdp!D182)*XYM2!$B182+(drdp!G182)*XYM2!$C182+(drdp!J182)*XYM2!$D182)</f>
        <v>0</v>
      </c>
      <c r="K182" s="21">
        <f>SUM(E$3:E181)+H182</f>
        <v>-0.63576438487368836</v>
      </c>
      <c r="L182" s="21">
        <f>SUM(F$3:F181)+I182</f>
        <v>-4.4790942254298054</v>
      </c>
      <c r="M182" s="21">
        <f>SUM(G$3:G181)+J182</f>
        <v>0</v>
      </c>
      <c r="N182" s="21"/>
      <c r="O182" s="21"/>
      <c r="P182" s="21"/>
      <c r="Q182" s="19">
        <f t="shared" si="13"/>
        <v>0.40419635307381935</v>
      </c>
      <c r="R182" s="19">
        <f t="shared" si="14"/>
        <v>20.062285080278627</v>
      </c>
      <c r="S182" s="19">
        <f t="shared" si="15"/>
        <v>0</v>
      </c>
      <c r="T182" s="19">
        <f t="shared" si="16"/>
        <v>2.8476485850216697</v>
      </c>
      <c r="U182" s="19">
        <f t="shared" si="17"/>
        <v>0</v>
      </c>
      <c r="V182" s="19">
        <f t="shared" si="18"/>
        <v>0</v>
      </c>
    </row>
    <row r="183" spans="1:22" x14ac:dyDescent="0.25">
      <c r="A183" s="26">
        <f>Wellpath!E183</f>
        <v>0</v>
      </c>
      <c r="B183" s="22">
        <v>0</v>
      </c>
      <c r="C183" s="22">
        <v>0</v>
      </c>
      <c r="D183" s="22">
        <v>-1</v>
      </c>
      <c r="E183" s="20">
        <f>Model!$W$34*((drdp!B183+drdp!K183)*XYM2!$B183+(drdp!E183+drdp!N183)*XYM2!$C183+(drdp!H183+drdp!Q183)*XYM2!$D183)</f>
        <v>0</v>
      </c>
      <c r="F183" s="20">
        <f>Model!$W$34*((drdp!C183+drdp!L183)*XYM2!$B183+(drdp!F183+drdp!O183)*XYM2!$C183+(drdp!I183+drdp!R183)*XYM2!$D183)</f>
        <v>0</v>
      </c>
      <c r="G183" s="20">
        <f>Model!$W$34*((drdp!D183+drdp!M183)*XYM2!$B183+(drdp!G183+drdp!P183)*XYM2!$C183+(drdp!J183+drdp!S183)*XYM2!$D183)</f>
        <v>0</v>
      </c>
      <c r="H183" s="18">
        <f>Model!$W$34*((drdp!B183)*XYM2!$B183+(drdp!E183)*XYM2!$C183+(drdp!H183)*XYM2!$D183)</f>
        <v>0</v>
      </c>
      <c r="I183" s="18">
        <f>Model!$W$34*((drdp!C183)*XYM2!$B183+(drdp!F183)*XYM2!$C183+(drdp!I183)*XYM2!$D183)</f>
        <v>0</v>
      </c>
      <c r="J183" s="18">
        <f>Model!$W$34*((drdp!D183)*XYM2!$B183+(drdp!G183)*XYM2!$C183+(drdp!J183)*XYM2!$D183)</f>
        <v>0</v>
      </c>
      <c r="K183" s="21">
        <f>SUM(E$3:E182)+H183</f>
        <v>-0.63576438487368836</v>
      </c>
      <c r="L183" s="21">
        <f>SUM(F$3:F182)+I183</f>
        <v>-4.4790942254298054</v>
      </c>
      <c r="M183" s="21">
        <f>SUM(G$3:G182)+J183</f>
        <v>0</v>
      </c>
      <c r="N183" s="21"/>
      <c r="O183" s="21"/>
      <c r="P183" s="21"/>
      <c r="Q183" s="19">
        <f t="shared" si="13"/>
        <v>0.40419635307381935</v>
      </c>
      <c r="R183" s="19">
        <f t="shared" si="14"/>
        <v>20.062285080278627</v>
      </c>
      <c r="S183" s="19">
        <f t="shared" si="15"/>
        <v>0</v>
      </c>
      <c r="T183" s="19">
        <f t="shared" si="16"/>
        <v>2.8476485850216697</v>
      </c>
      <c r="U183" s="19">
        <f t="shared" si="17"/>
        <v>0</v>
      </c>
      <c r="V183" s="19">
        <f t="shared" si="18"/>
        <v>0</v>
      </c>
    </row>
    <row r="184" spans="1:22" x14ac:dyDescent="0.25">
      <c r="A184" s="26">
        <f>Wellpath!E184</f>
        <v>0</v>
      </c>
      <c r="B184" s="22">
        <v>0</v>
      </c>
      <c r="C184" s="22">
        <v>0</v>
      </c>
      <c r="D184" s="22">
        <v>-1</v>
      </c>
      <c r="E184" s="20">
        <f>Model!$W$34*((drdp!B184+drdp!K184)*XYM2!$B184+(drdp!E184+drdp!N184)*XYM2!$C184+(drdp!H184+drdp!Q184)*XYM2!$D184)</f>
        <v>0</v>
      </c>
      <c r="F184" s="20">
        <f>Model!$W$34*((drdp!C184+drdp!L184)*XYM2!$B184+(drdp!F184+drdp!O184)*XYM2!$C184+(drdp!I184+drdp!R184)*XYM2!$D184)</f>
        <v>0</v>
      </c>
      <c r="G184" s="20">
        <f>Model!$W$34*((drdp!D184+drdp!M184)*XYM2!$B184+(drdp!G184+drdp!P184)*XYM2!$C184+(drdp!J184+drdp!S184)*XYM2!$D184)</f>
        <v>0</v>
      </c>
      <c r="H184" s="18">
        <f>Model!$W$34*((drdp!B184)*XYM2!$B184+(drdp!E184)*XYM2!$C184+(drdp!H184)*XYM2!$D184)</f>
        <v>0</v>
      </c>
      <c r="I184" s="18">
        <f>Model!$W$34*((drdp!C184)*XYM2!$B184+(drdp!F184)*XYM2!$C184+(drdp!I184)*XYM2!$D184)</f>
        <v>0</v>
      </c>
      <c r="J184" s="18">
        <f>Model!$W$34*((drdp!D184)*XYM2!$B184+(drdp!G184)*XYM2!$C184+(drdp!J184)*XYM2!$D184)</f>
        <v>0</v>
      </c>
      <c r="K184" s="21">
        <f>SUM(E$3:E183)+H184</f>
        <v>-0.63576438487368836</v>
      </c>
      <c r="L184" s="21">
        <f>SUM(F$3:F183)+I184</f>
        <v>-4.4790942254298054</v>
      </c>
      <c r="M184" s="21">
        <f>SUM(G$3:G183)+J184</f>
        <v>0</v>
      </c>
      <c r="N184" s="21"/>
      <c r="O184" s="21"/>
      <c r="P184" s="21"/>
      <c r="Q184" s="19">
        <f t="shared" si="13"/>
        <v>0.40419635307381935</v>
      </c>
      <c r="R184" s="19">
        <f t="shared" si="14"/>
        <v>20.062285080278627</v>
      </c>
      <c r="S184" s="19">
        <f t="shared" si="15"/>
        <v>0</v>
      </c>
      <c r="T184" s="19">
        <f t="shared" si="16"/>
        <v>2.8476485850216697</v>
      </c>
      <c r="U184" s="19">
        <f t="shared" si="17"/>
        <v>0</v>
      </c>
      <c r="V184" s="19">
        <f t="shared" si="18"/>
        <v>0</v>
      </c>
    </row>
    <row r="185" spans="1:22" x14ac:dyDescent="0.25">
      <c r="A185" s="26">
        <f>Wellpath!E185</f>
        <v>0</v>
      </c>
      <c r="B185" s="22">
        <v>0</v>
      </c>
      <c r="C185" s="22">
        <v>0</v>
      </c>
      <c r="D185" s="22">
        <v>-1</v>
      </c>
      <c r="E185" s="20">
        <f>Model!$W$34*((drdp!B185+drdp!K185)*XYM2!$B185+(drdp!E185+drdp!N185)*XYM2!$C185+(drdp!H185+drdp!Q185)*XYM2!$D185)</f>
        <v>0</v>
      </c>
      <c r="F185" s="20">
        <f>Model!$W$34*((drdp!C185+drdp!L185)*XYM2!$B185+(drdp!F185+drdp!O185)*XYM2!$C185+(drdp!I185+drdp!R185)*XYM2!$D185)</f>
        <v>0</v>
      </c>
      <c r="G185" s="20">
        <f>Model!$W$34*((drdp!D185+drdp!M185)*XYM2!$B185+(drdp!G185+drdp!P185)*XYM2!$C185+(drdp!J185+drdp!S185)*XYM2!$D185)</f>
        <v>0</v>
      </c>
      <c r="H185" s="18">
        <f>Model!$W$34*((drdp!B185)*XYM2!$B185+(drdp!E185)*XYM2!$C185+(drdp!H185)*XYM2!$D185)</f>
        <v>0</v>
      </c>
      <c r="I185" s="18">
        <f>Model!$W$34*((drdp!C185)*XYM2!$B185+(drdp!F185)*XYM2!$C185+(drdp!I185)*XYM2!$D185)</f>
        <v>0</v>
      </c>
      <c r="J185" s="18">
        <f>Model!$W$34*((drdp!D185)*XYM2!$B185+(drdp!G185)*XYM2!$C185+(drdp!J185)*XYM2!$D185)</f>
        <v>0</v>
      </c>
      <c r="K185" s="21">
        <f>SUM(E$3:E184)+H185</f>
        <v>-0.63576438487368836</v>
      </c>
      <c r="L185" s="21">
        <f>SUM(F$3:F184)+I185</f>
        <v>-4.4790942254298054</v>
      </c>
      <c r="M185" s="21">
        <f>SUM(G$3:G184)+J185</f>
        <v>0</v>
      </c>
      <c r="N185" s="21"/>
      <c r="O185" s="21"/>
      <c r="P185" s="21"/>
      <c r="Q185" s="19">
        <f t="shared" si="13"/>
        <v>0.40419635307381935</v>
      </c>
      <c r="R185" s="19">
        <f t="shared" si="14"/>
        <v>20.062285080278627</v>
      </c>
      <c r="S185" s="19">
        <f t="shared" si="15"/>
        <v>0</v>
      </c>
      <c r="T185" s="19">
        <f t="shared" si="16"/>
        <v>2.8476485850216697</v>
      </c>
      <c r="U185" s="19">
        <f t="shared" si="17"/>
        <v>0</v>
      </c>
      <c r="V185" s="19">
        <f t="shared" si="18"/>
        <v>0</v>
      </c>
    </row>
    <row r="186" spans="1:22" x14ac:dyDescent="0.25">
      <c r="A186" s="26">
        <f>Wellpath!E186</f>
        <v>0</v>
      </c>
      <c r="B186" s="22">
        <v>0</v>
      </c>
      <c r="C186" s="22">
        <v>0</v>
      </c>
      <c r="D186" s="22">
        <v>-1</v>
      </c>
      <c r="E186" s="20">
        <f>Model!$W$34*((drdp!B186+drdp!K186)*XYM2!$B186+(drdp!E186+drdp!N186)*XYM2!$C186+(drdp!H186+drdp!Q186)*XYM2!$D186)</f>
        <v>0</v>
      </c>
      <c r="F186" s="20">
        <f>Model!$W$34*((drdp!C186+drdp!L186)*XYM2!$B186+(drdp!F186+drdp!O186)*XYM2!$C186+(drdp!I186+drdp!R186)*XYM2!$D186)</f>
        <v>0</v>
      </c>
      <c r="G186" s="20">
        <f>Model!$W$34*((drdp!D186+drdp!M186)*XYM2!$B186+(drdp!G186+drdp!P186)*XYM2!$C186+(drdp!J186+drdp!S186)*XYM2!$D186)</f>
        <v>0</v>
      </c>
      <c r="H186" s="18">
        <f>Model!$W$34*((drdp!B186)*XYM2!$B186+(drdp!E186)*XYM2!$C186+(drdp!H186)*XYM2!$D186)</f>
        <v>0</v>
      </c>
      <c r="I186" s="18">
        <f>Model!$W$34*((drdp!C186)*XYM2!$B186+(drdp!F186)*XYM2!$C186+(drdp!I186)*XYM2!$D186)</f>
        <v>0</v>
      </c>
      <c r="J186" s="18">
        <f>Model!$W$34*((drdp!D186)*XYM2!$B186+(drdp!G186)*XYM2!$C186+(drdp!J186)*XYM2!$D186)</f>
        <v>0</v>
      </c>
      <c r="K186" s="21">
        <f>SUM(E$3:E185)+H186</f>
        <v>-0.63576438487368836</v>
      </c>
      <c r="L186" s="21">
        <f>SUM(F$3:F185)+I186</f>
        <v>-4.4790942254298054</v>
      </c>
      <c r="M186" s="21">
        <f>SUM(G$3:G185)+J186</f>
        <v>0</v>
      </c>
      <c r="N186" s="21"/>
      <c r="O186" s="21"/>
      <c r="P186" s="21"/>
      <c r="Q186" s="19">
        <f t="shared" si="13"/>
        <v>0.40419635307381935</v>
      </c>
      <c r="R186" s="19">
        <f t="shared" si="14"/>
        <v>20.062285080278627</v>
      </c>
      <c r="S186" s="19">
        <f t="shared" si="15"/>
        <v>0</v>
      </c>
      <c r="T186" s="19">
        <f t="shared" si="16"/>
        <v>2.8476485850216697</v>
      </c>
      <c r="U186" s="19">
        <f t="shared" si="17"/>
        <v>0</v>
      </c>
      <c r="V186" s="19">
        <f t="shared" si="18"/>
        <v>0</v>
      </c>
    </row>
    <row r="187" spans="1:22" x14ac:dyDescent="0.25">
      <c r="A187" s="26">
        <f>Wellpath!E187</f>
        <v>0</v>
      </c>
      <c r="B187" s="22">
        <v>0</v>
      </c>
      <c r="C187" s="22">
        <v>0</v>
      </c>
      <c r="D187" s="22">
        <v>-1</v>
      </c>
      <c r="E187" s="20">
        <f>Model!$W$34*((drdp!B187+drdp!K187)*XYM2!$B187+(drdp!E187+drdp!N187)*XYM2!$C187+(drdp!H187+drdp!Q187)*XYM2!$D187)</f>
        <v>0</v>
      </c>
      <c r="F187" s="20">
        <f>Model!$W$34*((drdp!C187+drdp!L187)*XYM2!$B187+(drdp!F187+drdp!O187)*XYM2!$C187+(drdp!I187+drdp!R187)*XYM2!$D187)</f>
        <v>0</v>
      </c>
      <c r="G187" s="20">
        <f>Model!$W$34*((drdp!D187+drdp!M187)*XYM2!$B187+(drdp!G187+drdp!P187)*XYM2!$C187+(drdp!J187+drdp!S187)*XYM2!$D187)</f>
        <v>0</v>
      </c>
      <c r="H187" s="18">
        <f>Model!$W$34*((drdp!B187)*XYM2!$B187+(drdp!E187)*XYM2!$C187+(drdp!H187)*XYM2!$D187)</f>
        <v>0</v>
      </c>
      <c r="I187" s="18">
        <f>Model!$W$34*((drdp!C187)*XYM2!$B187+(drdp!F187)*XYM2!$C187+(drdp!I187)*XYM2!$D187)</f>
        <v>0</v>
      </c>
      <c r="J187" s="18">
        <f>Model!$W$34*((drdp!D187)*XYM2!$B187+(drdp!G187)*XYM2!$C187+(drdp!J187)*XYM2!$D187)</f>
        <v>0</v>
      </c>
      <c r="K187" s="21">
        <f>SUM(E$3:E186)+H187</f>
        <v>-0.63576438487368836</v>
      </c>
      <c r="L187" s="21">
        <f>SUM(F$3:F186)+I187</f>
        <v>-4.4790942254298054</v>
      </c>
      <c r="M187" s="21">
        <f>SUM(G$3:G186)+J187</f>
        <v>0</v>
      </c>
      <c r="N187" s="21"/>
      <c r="O187" s="21"/>
      <c r="P187" s="21"/>
      <c r="Q187" s="19">
        <f t="shared" si="13"/>
        <v>0.40419635307381935</v>
      </c>
      <c r="R187" s="19">
        <f t="shared" si="14"/>
        <v>20.062285080278627</v>
      </c>
      <c r="S187" s="19">
        <f t="shared" si="15"/>
        <v>0</v>
      </c>
      <c r="T187" s="19">
        <f t="shared" si="16"/>
        <v>2.8476485850216697</v>
      </c>
      <c r="U187" s="19">
        <f t="shared" si="17"/>
        <v>0</v>
      </c>
      <c r="V187" s="19">
        <f t="shared" si="18"/>
        <v>0</v>
      </c>
    </row>
    <row r="188" spans="1:22" x14ac:dyDescent="0.25">
      <c r="A188" s="26">
        <f>Wellpath!E188</f>
        <v>0</v>
      </c>
      <c r="B188" s="22">
        <v>0</v>
      </c>
      <c r="C188" s="22">
        <v>0</v>
      </c>
      <c r="D188" s="22">
        <v>-1</v>
      </c>
      <c r="E188" s="20">
        <f>Model!$W$34*((drdp!B188+drdp!K188)*XYM2!$B188+(drdp!E188+drdp!N188)*XYM2!$C188+(drdp!H188+drdp!Q188)*XYM2!$D188)</f>
        <v>0</v>
      </c>
      <c r="F188" s="20">
        <f>Model!$W$34*((drdp!C188+drdp!L188)*XYM2!$B188+(drdp!F188+drdp!O188)*XYM2!$C188+(drdp!I188+drdp!R188)*XYM2!$D188)</f>
        <v>0</v>
      </c>
      <c r="G188" s="20">
        <f>Model!$W$34*((drdp!D188+drdp!M188)*XYM2!$B188+(drdp!G188+drdp!P188)*XYM2!$C188+(drdp!J188+drdp!S188)*XYM2!$D188)</f>
        <v>0</v>
      </c>
      <c r="H188" s="18">
        <f>Model!$W$34*((drdp!B188)*XYM2!$B188+(drdp!E188)*XYM2!$C188+(drdp!H188)*XYM2!$D188)</f>
        <v>0</v>
      </c>
      <c r="I188" s="18">
        <f>Model!$W$34*((drdp!C188)*XYM2!$B188+(drdp!F188)*XYM2!$C188+(drdp!I188)*XYM2!$D188)</f>
        <v>0</v>
      </c>
      <c r="J188" s="18">
        <f>Model!$W$34*((drdp!D188)*XYM2!$B188+(drdp!G188)*XYM2!$C188+(drdp!J188)*XYM2!$D188)</f>
        <v>0</v>
      </c>
      <c r="K188" s="21">
        <f>SUM(E$3:E187)+H188</f>
        <v>-0.63576438487368836</v>
      </c>
      <c r="L188" s="21">
        <f>SUM(F$3:F187)+I188</f>
        <v>-4.4790942254298054</v>
      </c>
      <c r="M188" s="21">
        <f>SUM(G$3:G187)+J188</f>
        <v>0</v>
      </c>
      <c r="N188" s="21"/>
      <c r="O188" s="21"/>
      <c r="P188" s="21"/>
      <c r="Q188" s="19">
        <f t="shared" si="13"/>
        <v>0.40419635307381935</v>
      </c>
      <c r="R188" s="19">
        <f t="shared" si="14"/>
        <v>20.062285080278627</v>
      </c>
      <c r="S188" s="19">
        <f t="shared" si="15"/>
        <v>0</v>
      </c>
      <c r="T188" s="19">
        <f t="shared" si="16"/>
        <v>2.8476485850216697</v>
      </c>
      <c r="U188" s="19">
        <f t="shared" si="17"/>
        <v>0</v>
      </c>
      <c r="V188" s="19">
        <f t="shared" si="18"/>
        <v>0</v>
      </c>
    </row>
    <row r="189" spans="1:22" x14ac:dyDescent="0.25">
      <c r="A189" s="26">
        <f>Wellpath!E189</f>
        <v>0</v>
      </c>
      <c r="B189" s="22">
        <v>0</v>
      </c>
      <c r="C189" s="22">
        <v>0</v>
      </c>
      <c r="D189" s="22">
        <v>-1</v>
      </c>
      <c r="E189" s="20">
        <f>Model!$W$34*((drdp!B189+drdp!K189)*XYM2!$B189+(drdp!E189+drdp!N189)*XYM2!$C189+(drdp!H189+drdp!Q189)*XYM2!$D189)</f>
        <v>0</v>
      </c>
      <c r="F189" s="20">
        <f>Model!$W$34*((drdp!C189+drdp!L189)*XYM2!$B189+(drdp!F189+drdp!O189)*XYM2!$C189+(drdp!I189+drdp!R189)*XYM2!$D189)</f>
        <v>0</v>
      </c>
      <c r="G189" s="20">
        <f>Model!$W$34*((drdp!D189+drdp!M189)*XYM2!$B189+(drdp!G189+drdp!P189)*XYM2!$C189+(drdp!J189+drdp!S189)*XYM2!$D189)</f>
        <v>0</v>
      </c>
      <c r="H189" s="18">
        <f>Model!$W$34*((drdp!B189)*XYM2!$B189+(drdp!E189)*XYM2!$C189+(drdp!H189)*XYM2!$D189)</f>
        <v>0</v>
      </c>
      <c r="I189" s="18">
        <f>Model!$W$34*((drdp!C189)*XYM2!$B189+(drdp!F189)*XYM2!$C189+(drdp!I189)*XYM2!$D189)</f>
        <v>0</v>
      </c>
      <c r="J189" s="18">
        <f>Model!$W$34*((drdp!D189)*XYM2!$B189+(drdp!G189)*XYM2!$C189+(drdp!J189)*XYM2!$D189)</f>
        <v>0</v>
      </c>
      <c r="K189" s="21">
        <f>SUM(E$3:E188)+H189</f>
        <v>-0.63576438487368836</v>
      </c>
      <c r="L189" s="21">
        <f>SUM(F$3:F188)+I189</f>
        <v>-4.4790942254298054</v>
      </c>
      <c r="M189" s="21">
        <f>SUM(G$3:G188)+J189</f>
        <v>0</v>
      </c>
      <c r="N189" s="21"/>
      <c r="O189" s="21"/>
      <c r="P189" s="21"/>
      <c r="Q189" s="19">
        <f t="shared" si="13"/>
        <v>0.40419635307381935</v>
      </c>
      <c r="R189" s="19">
        <f t="shared" si="14"/>
        <v>20.062285080278627</v>
      </c>
      <c r="S189" s="19">
        <f t="shared" si="15"/>
        <v>0</v>
      </c>
      <c r="T189" s="19">
        <f t="shared" si="16"/>
        <v>2.8476485850216697</v>
      </c>
      <c r="U189" s="19">
        <f t="shared" si="17"/>
        <v>0</v>
      </c>
      <c r="V189" s="19">
        <f t="shared" si="18"/>
        <v>0</v>
      </c>
    </row>
    <row r="190" spans="1:22" x14ac:dyDescent="0.25">
      <c r="A190" s="26">
        <f>Wellpath!E190</f>
        <v>0</v>
      </c>
      <c r="B190" s="22">
        <v>0</v>
      </c>
      <c r="C190" s="22">
        <v>0</v>
      </c>
      <c r="D190" s="22">
        <v>-1</v>
      </c>
      <c r="E190" s="20">
        <f>Model!$W$34*((drdp!B190+drdp!K190)*XYM2!$B190+(drdp!E190+drdp!N190)*XYM2!$C190+(drdp!H190+drdp!Q190)*XYM2!$D190)</f>
        <v>0</v>
      </c>
      <c r="F190" s="20">
        <f>Model!$W$34*((drdp!C190+drdp!L190)*XYM2!$B190+(drdp!F190+drdp!O190)*XYM2!$C190+(drdp!I190+drdp!R190)*XYM2!$D190)</f>
        <v>0</v>
      </c>
      <c r="G190" s="20">
        <f>Model!$W$34*((drdp!D190+drdp!M190)*XYM2!$B190+(drdp!G190+drdp!P190)*XYM2!$C190+(drdp!J190+drdp!S190)*XYM2!$D190)</f>
        <v>0</v>
      </c>
      <c r="H190" s="18">
        <f>Model!$W$34*((drdp!B190)*XYM2!$B190+(drdp!E190)*XYM2!$C190+(drdp!H190)*XYM2!$D190)</f>
        <v>0</v>
      </c>
      <c r="I190" s="18">
        <f>Model!$W$34*((drdp!C190)*XYM2!$B190+(drdp!F190)*XYM2!$C190+(drdp!I190)*XYM2!$D190)</f>
        <v>0</v>
      </c>
      <c r="J190" s="18">
        <f>Model!$W$34*((drdp!D190)*XYM2!$B190+(drdp!G190)*XYM2!$C190+(drdp!J190)*XYM2!$D190)</f>
        <v>0</v>
      </c>
      <c r="K190" s="21">
        <f>SUM(E$3:E189)+H190</f>
        <v>-0.63576438487368836</v>
      </c>
      <c r="L190" s="21">
        <f>SUM(F$3:F189)+I190</f>
        <v>-4.4790942254298054</v>
      </c>
      <c r="M190" s="21">
        <f>SUM(G$3:G189)+J190</f>
        <v>0</v>
      </c>
      <c r="N190" s="21"/>
      <c r="O190" s="21"/>
      <c r="P190" s="21"/>
      <c r="Q190" s="19">
        <f t="shared" si="13"/>
        <v>0.40419635307381935</v>
      </c>
      <c r="R190" s="19">
        <f t="shared" si="14"/>
        <v>20.062285080278627</v>
      </c>
      <c r="S190" s="19">
        <f t="shared" si="15"/>
        <v>0</v>
      </c>
      <c r="T190" s="19">
        <f t="shared" si="16"/>
        <v>2.8476485850216697</v>
      </c>
      <c r="U190" s="19">
        <f t="shared" si="17"/>
        <v>0</v>
      </c>
      <c r="V190" s="19">
        <f t="shared" si="18"/>
        <v>0</v>
      </c>
    </row>
    <row r="191" spans="1:22" x14ac:dyDescent="0.25">
      <c r="A191" s="26">
        <f>Wellpath!E191</f>
        <v>0</v>
      </c>
      <c r="B191" s="22">
        <v>0</v>
      </c>
      <c r="C191" s="22">
        <v>0</v>
      </c>
      <c r="D191" s="22">
        <v>-1</v>
      </c>
      <c r="E191" s="20">
        <f>Model!$W$34*((drdp!B191+drdp!K191)*XYM2!$B191+(drdp!E191+drdp!N191)*XYM2!$C191+(drdp!H191+drdp!Q191)*XYM2!$D191)</f>
        <v>0</v>
      </c>
      <c r="F191" s="20">
        <f>Model!$W$34*((drdp!C191+drdp!L191)*XYM2!$B191+(drdp!F191+drdp!O191)*XYM2!$C191+(drdp!I191+drdp!R191)*XYM2!$D191)</f>
        <v>0</v>
      </c>
      <c r="G191" s="20">
        <f>Model!$W$34*((drdp!D191+drdp!M191)*XYM2!$B191+(drdp!G191+drdp!P191)*XYM2!$C191+(drdp!J191+drdp!S191)*XYM2!$D191)</f>
        <v>0</v>
      </c>
      <c r="H191" s="18">
        <f>Model!$W$34*((drdp!B191)*XYM2!$B191+(drdp!E191)*XYM2!$C191+(drdp!H191)*XYM2!$D191)</f>
        <v>0</v>
      </c>
      <c r="I191" s="18">
        <f>Model!$W$34*((drdp!C191)*XYM2!$B191+(drdp!F191)*XYM2!$C191+(drdp!I191)*XYM2!$D191)</f>
        <v>0</v>
      </c>
      <c r="J191" s="18">
        <f>Model!$W$34*((drdp!D191)*XYM2!$B191+(drdp!G191)*XYM2!$C191+(drdp!J191)*XYM2!$D191)</f>
        <v>0</v>
      </c>
      <c r="K191" s="21">
        <f>SUM(E$3:E190)+H191</f>
        <v>-0.63576438487368836</v>
      </c>
      <c r="L191" s="21">
        <f>SUM(F$3:F190)+I191</f>
        <v>-4.4790942254298054</v>
      </c>
      <c r="M191" s="21">
        <f>SUM(G$3:G190)+J191</f>
        <v>0</v>
      </c>
      <c r="N191" s="21"/>
      <c r="O191" s="21"/>
      <c r="P191" s="21"/>
      <c r="Q191" s="19">
        <f t="shared" si="13"/>
        <v>0.40419635307381935</v>
      </c>
      <c r="R191" s="19">
        <f t="shared" si="14"/>
        <v>20.062285080278627</v>
      </c>
      <c r="S191" s="19">
        <f t="shared" si="15"/>
        <v>0</v>
      </c>
      <c r="T191" s="19">
        <f t="shared" si="16"/>
        <v>2.8476485850216697</v>
      </c>
      <c r="U191" s="19">
        <f t="shared" si="17"/>
        <v>0</v>
      </c>
      <c r="V191" s="19">
        <f t="shared" si="18"/>
        <v>0</v>
      </c>
    </row>
    <row r="192" spans="1:22" x14ac:dyDescent="0.25">
      <c r="A192" s="26">
        <f>Wellpath!E192</f>
        <v>0</v>
      </c>
      <c r="B192" s="22">
        <v>0</v>
      </c>
      <c r="C192" s="22">
        <v>0</v>
      </c>
      <c r="D192" s="22">
        <v>-1</v>
      </c>
      <c r="E192" s="20">
        <f>Model!$W$34*((drdp!B192+drdp!K192)*XYM2!$B192+(drdp!E192+drdp!N192)*XYM2!$C192+(drdp!H192+drdp!Q192)*XYM2!$D192)</f>
        <v>0</v>
      </c>
      <c r="F192" s="20">
        <f>Model!$W$34*((drdp!C192+drdp!L192)*XYM2!$B192+(drdp!F192+drdp!O192)*XYM2!$C192+(drdp!I192+drdp!R192)*XYM2!$D192)</f>
        <v>0</v>
      </c>
      <c r="G192" s="20">
        <f>Model!$W$34*((drdp!D192+drdp!M192)*XYM2!$B192+(drdp!G192+drdp!P192)*XYM2!$C192+(drdp!J192+drdp!S192)*XYM2!$D192)</f>
        <v>0</v>
      </c>
      <c r="H192" s="18">
        <f>Model!$W$34*((drdp!B192)*XYM2!$B192+(drdp!E192)*XYM2!$C192+(drdp!H192)*XYM2!$D192)</f>
        <v>0</v>
      </c>
      <c r="I192" s="18">
        <f>Model!$W$34*((drdp!C192)*XYM2!$B192+(drdp!F192)*XYM2!$C192+(drdp!I192)*XYM2!$D192)</f>
        <v>0</v>
      </c>
      <c r="J192" s="18">
        <f>Model!$W$34*((drdp!D192)*XYM2!$B192+(drdp!G192)*XYM2!$C192+(drdp!J192)*XYM2!$D192)</f>
        <v>0</v>
      </c>
      <c r="K192" s="21">
        <f>SUM(E$3:E191)+H192</f>
        <v>-0.63576438487368836</v>
      </c>
      <c r="L192" s="21">
        <f>SUM(F$3:F191)+I192</f>
        <v>-4.4790942254298054</v>
      </c>
      <c r="M192" s="21">
        <f>SUM(G$3:G191)+J192</f>
        <v>0</v>
      </c>
      <c r="N192" s="21"/>
      <c r="O192" s="21"/>
      <c r="P192" s="21"/>
      <c r="Q192" s="19">
        <f t="shared" si="13"/>
        <v>0.40419635307381935</v>
      </c>
      <c r="R192" s="19">
        <f t="shared" si="14"/>
        <v>20.062285080278627</v>
      </c>
      <c r="S192" s="19">
        <f t="shared" si="15"/>
        <v>0</v>
      </c>
      <c r="T192" s="19">
        <f t="shared" si="16"/>
        <v>2.8476485850216697</v>
      </c>
      <c r="U192" s="19">
        <f t="shared" si="17"/>
        <v>0</v>
      </c>
      <c r="V192" s="19">
        <f t="shared" si="18"/>
        <v>0</v>
      </c>
    </row>
    <row r="193" spans="1:22" x14ac:dyDescent="0.25">
      <c r="A193" s="26">
        <f>Wellpath!E193</f>
        <v>0</v>
      </c>
      <c r="B193" s="22">
        <v>0</v>
      </c>
      <c r="C193" s="22">
        <v>0</v>
      </c>
      <c r="D193" s="22">
        <v>-1</v>
      </c>
      <c r="E193" s="20">
        <f>Model!$W$34*((drdp!B193+drdp!K193)*XYM2!$B193+(drdp!E193+drdp!N193)*XYM2!$C193+(drdp!H193+drdp!Q193)*XYM2!$D193)</f>
        <v>0</v>
      </c>
      <c r="F193" s="20">
        <f>Model!$W$34*((drdp!C193+drdp!L193)*XYM2!$B193+(drdp!F193+drdp!O193)*XYM2!$C193+(drdp!I193+drdp!R193)*XYM2!$D193)</f>
        <v>0</v>
      </c>
      <c r="G193" s="20">
        <f>Model!$W$34*((drdp!D193+drdp!M193)*XYM2!$B193+(drdp!G193+drdp!P193)*XYM2!$C193+(drdp!J193+drdp!S193)*XYM2!$D193)</f>
        <v>0</v>
      </c>
      <c r="H193" s="18">
        <f>Model!$W$34*((drdp!B193)*XYM2!$B193+(drdp!E193)*XYM2!$C193+(drdp!H193)*XYM2!$D193)</f>
        <v>0</v>
      </c>
      <c r="I193" s="18">
        <f>Model!$W$34*((drdp!C193)*XYM2!$B193+(drdp!F193)*XYM2!$C193+(drdp!I193)*XYM2!$D193)</f>
        <v>0</v>
      </c>
      <c r="J193" s="18">
        <f>Model!$W$34*((drdp!D193)*XYM2!$B193+(drdp!G193)*XYM2!$C193+(drdp!J193)*XYM2!$D193)</f>
        <v>0</v>
      </c>
      <c r="K193" s="21">
        <f>SUM(E$3:E192)+H193</f>
        <v>-0.63576438487368836</v>
      </c>
      <c r="L193" s="21">
        <f>SUM(F$3:F192)+I193</f>
        <v>-4.4790942254298054</v>
      </c>
      <c r="M193" s="21">
        <f>SUM(G$3:G192)+J193</f>
        <v>0</v>
      </c>
      <c r="N193" s="21"/>
      <c r="O193" s="21"/>
      <c r="P193" s="21"/>
      <c r="Q193" s="19">
        <f t="shared" si="13"/>
        <v>0.40419635307381935</v>
      </c>
      <c r="R193" s="19">
        <f t="shared" si="14"/>
        <v>20.062285080278627</v>
      </c>
      <c r="S193" s="19">
        <f t="shared" si="15"/>
        <v>0</v>
      </c>
      <c r="T193" s="19">
        <f t="shared" si="16"/>
        <v>2.8476485850216697</v>
      </c>
      <c r="U193" s="19">
        <f t="shared" si="17"/>
        <v>0</v>
      </c>
      <c r="V193" s="19">
        <f t="shared" si="18"/>
        <v>0</v>
      </c>
    </row>
    <row r="194" spans="1:22" x14ac:dyDescent="0.25">
      <c r="A194" s="26">
        <f>Wellpath!E194</f>
        <v>0</v>
      </c>
      <c r="B194" s="22">
        <v>0</v>
      </c>
      <c r="C194" s="22">
        <v>0</v>
      </c>
      <c r="D194" s="22">
        <v>-1</v>
      </c>
      <c r="E194" s="20">
        <f>Model!$W$34*((drdp!B194+drdp!K194)*XYM2!$B194+(drdp!E194+drdp!N194)*XYM2!$C194+(drdp!H194+drdp!Q194)*XYM2!$D194)</f>
        <v>0</v>
      </c>
      <c r="F194" s="20">
        <f>Model!$W$34*((drdp!C194+drdp!L194)*XYM2!$B194+(drdp!F194+drdp!O194)*XYM2!$C194+(drdp!I194+drdp!R194)*XYM2!$D194)</f>
        <v>0</v>
      </c>
      <c r="G194" s="20">
        <f>Model!$W$34*((drdp!D194+drdp!M194)*XYM2!$B194+(drdp!G194+drdp!P194)*XYM2!$C194+(drdp!J194+drdp!S194)*XYM2!$D194)</f>
        <v>0</v>
      </c>
      <c r="H194" s="18">
        <f>Model!$W$34*((drdp!B194)*XYM2!$B194+(drdp!E194)*XYM2!$C194+(drdp!H194)*XYM2!$D194)</f>
        <v>0</v>
      </c>
      <c r="I194" s="18">
        <f>Model!$W$34*((drdp!C194)*XYM2!$B194+(drdp!F194)*XYM2!$C194+(drdp!I194)*XYM2!$D194)</f>
        <v>0</v>
      </c>
      <c r="J194" s="18">
        <f>Model!$W$34*((drdp!D194)*XYM2!$B194+(drdp!G194)*XYM2!$C194+(drdp!J194)*XYM2!$D194)</f>
        <v>0</v>
      </c>
      <c r="K194" s="21">
        <f>SUM(E$3:E193)+H194</f>
        <v>-0.63576438487368836</v>
      </c>
      <c r="L194" s="21">
        <f>SUM(F$3:F193)+I194</f>
        <v>-4.4790942254298054</v>
      </c>
      <c r="M194" s="21">
        <f>SUM(G$3:G193)+J194</f>
        <v>0</v>
      </c>
      <c r="N194" s="21"/>
      <c r="O194" s="21"/>
      <c r="P194" s="21"/>
      <c r="Q194" s="19">
        <f t="shared" si="13"/>
        <v>0.40419635307381935</v>
      </c>
      <c r="R194" s="19">
        <f t="shared" si="14"/>
        <v>20.062285080278627</v>
      </c>
      <c r="S194" s="19">
        <f t="shared" si="15"/>
        <v>0</v>
      </c>
      <c r="T194" s="19">
        <f t="shared" si="16"/>
        <v>2.8476485850216697</v>
      </c>
      <c r="U194" s="19">
        <f t="shared" si="17"/>
        <v>0</v>
      </c>
      <c r="V194" s="19">
        <f t="shared" si="18"/>
        <v>0</v>
      </c>
    </row>
    <row r="195" spans="1:22" x14ac:dyDescent="0.25">
      <c r="A195" s="26">
        <f>Wellpath!E195</f>
        <v>0</v>
      </c>
      <c r="B195" s="22">
        <v>0</v>
      </c>
      <c r="C195" s="22">
        <v>0</v>
      </c>
      <c r="D195" s="22">
        <v>-1</v>
      </c>
      <c r="E195" s="20">
        <f>Model!$W$34*((drdp!B195+drdp!K195)*XYM2!$B195+(drdp!E195+drdp!N195)*XYM2!$C195+(drdp!H195+drdp!Q195)*XYM2!$D195)</f>
        <v>0</v>
      </c>
      <c r="F195" s="20">
        <f>Model!$W$34*((drdp!C195+drdp!L195)*XYM2!$B195+(drdp!F195+drdp!O195)*XYM2!$C195+(drdp!I195+drdp!R195)*XYM2!$D195)</f>
        <v>0</v>
      </c>
      <c r="G195" s="20">
        <f>Model!$W$34*((drdp!D195+drdp!M195)*XYM2!$B195+(drdp!G195+drdp!P195)*XYM2!$C195+(drdp!J195+drdp!S195)*XYM2!$D195)</f>
        <v>0</v>
      </c>
      <c r="H195" s="18">
        <f>Model!$W$34*((drdp!B195)*XYM2!$B195+(drdp!E195)*XYM2!$C195+(drdp!H195)*XYM2!$D195)</f>
        <v>0</v>
      </c>
      <c r="I195" s="18">
        <f>Model!$W$34*((drdp!C195)*XYM2!$B195+(drdp!F195)*XYM2!$C195+(drdp!I195)*XYM2!$D195)</f>
        <v>0</v>
      </c>
      <c r="J195" s="18">
        <f>Model!$W$34*((drdp!D195)*XYM2!$B195+(drdp!G195)*XYM2!$C195+(drdp!J195)*XYM2!$D195)</f>
        <v>0</v>
      </c>
      <c r="K195" s="21">
        <f>SUM(E$3:E194)+H195</f>
        <v>-0.63576438487368836</v>
      </c>
      <c r="L195" s="21">
        <f>SUM(F$3:F194)+I195</f>
        <v>-4.4790942254298054</v>
      </c>
      <c r="M195" s="21">
        <f>SUM(G$3:G194)+J195</f>
        <v>0</v>
      </c>
      <c r="N195" s="21"/>
      <c r="O195" s="21"/>
      <c r="P195" s="21"/>
      <c r="Q195" s="19">
        <f t="shared" si="13"/>
        <v>0.40419635307381935</v>
      </c>
      <c r="R195" s="19">
        <f t="shared" si="14"/>
        <v>20.062285080278627</v>
      </c>
      <c r="S195" s="19">
        <f t="shared" si="15"/>
        <v>0</v>
      </c>
      <c r="T195" s="19">
        <f t="shared" si="16"/>
        <v>2.8476485850216697</v>
      </c>
      <c r="U195" s="19">
        <f t="shared" si="17"/>
        <v>0</v>
      </c>
      <c r="V195" s="19">
        <f t="shared" si="18"/>
        <v>0</v>
      </c>
    </row>
    <row r="196" spans="1:22" x14ac:dyDescent="0.25">
      <c r="A196" s="26">
        <f>Wellpath!E196</f>
        <v>0</v>
      </c>
      <c r="B196" s="22">
        <v>0</v>
      </c>
      <c r="C196" s="22">
        <v>0</v>
      </c>
      <c r="D196" s="22">
        <v>-1</v>
      </c>
      <c r="E196" s="20">
        <f>Model!$W$34*((drdp!B196+drdp!K196)*XYM2!$B196+(drdp!E196+drdp!N196)*XYM2!$C196+(drdp!H196+drdp!Q196)*XYM2!$D196)</f>
        <v>0</v>
      </c>
      <c r="F196" s="20">
        <f>Model!$W$34*((drdp!C196+drdp!L196)*XYM2!$B196+(drdp!F196+drdp!O196)*XYM2!$C196+(drdp!I196+drdp!R196)*XYM2!$D196)</f>
        <v>0</v>
      </c>
      <c r="G196" s="20">
        <f>Model!$W$34*((drdp!D196+drdp!M196)*XYM2!$B196+(drdp!G196+drdp!P196)*XYM2!$C196+(drdp!J196+drdp!S196)*XYM2!$D196)</f>
        <v>0</v>
      </c>
      <c r="H196" s="18">
        <f>Model!$W$34*((drdp!B196)*XYM2!$B196+(drdp!E196)*XYM2!$C196+(drdp!H196)*XYM2!$D196)</f>
        <v>0</v>
      </c>
      <c r="I196" s="18">
        <f>Model!$W$34*((drdp!C196)*XYM2!$B196+(drdp!F196)*XYM2!$C196+(drdp!I196)*XYM2!$D196)</f>
        <v>0</v>
      </c>
      <c r="J196" s="18">
        <f>Model!$W$34*((drdp!D196)*XYM2!$B196+(drdp!G196)*XYM2!$C196+(drdp!J196)*XYM2!$D196)</f>
        <v>0</v>
      </c>
      <c r="K196" s="21">
        <f>SUM(E$3:E195)+H196</f>
        <v>-0.63576438487368836</v>
      </c>
      <c r="L196" s="21">
        <f>SUM(F$3:F195)+I196</f>
        <v>-4.4790942254298054</v>
      </c>
      <c r="M196" s="21">
        <f>SUM(G$3:G195)+J196</f>
        <v>0</v>
      </c>
      <c r="N196" s="21"/>
      <c r="O196" s="21"/>
      <c r="P196" s="21"/>
      <c r="Q196" s="19">
        <f t="shared" si="13"/>
        <v>0.40419635307381935</v>
      </c>
      <c r="R196" s="19">
        <f t="shared" si="14"/>
        <v>20.062285080278627</v>
      </c>
      <c r="S196" s="19">
        <f t="shared" si="15"/>
        <v>0</v>
      </c>
      <c r="T196" s="19">
        <f t="shared" si="16"/>
        <v>2.8476485850216697</v>
      </c>
      <c r="U196" s="19">
        <f t="shared" si="17"/>
        <v>0</v>
      </c>
      <c r="V196" s="19">
        <f t="shared" si="18"/>
        <v>0</v>
      </c>
    </row>
    <row r="197" spans="1:22" x14ac:dyDescent="0.25">
      <c r="A197" s="26">
        <f>Wellpath!E197</f>
        <v>0</v>
      </c>
      <c r="B197" s="22">
        <v>0</v>
      </c>
      <c r="C197" s="22">
        <v>0</v>
      </c>
      <c r="D197" s="22">
        <v>-1</v>
      </c>
      <c r="E197" s="20">
        <f>Model!$W$34*((drdp!B197+drdp!K197)*XYM2!$B197+(drdp!E197+drdp!N197)*XYM2!$C197+(drdp!H197+drdp!Q197)*XYM2!$D197)</f>
        <v>0</v>
      </c>
      <c r="F197" s="20">
        <f>Model!$W$34*((drdp!C197+drdp!L197)*XYM2!$B197+(drdp!F197+drdp!O197)*XYM2!$C197+(drdp!I197+drdp!R197)*XYM2!$D197)</f>
        <v>0</v>
      </c>
      <c r="G197" s="20">
        <f>Model!$W$34*((drdp!D197+drdp!M197)*XYM2!$B197+(drdp!G197+drdp!P197)*XYM2!$C197+(drdp!J197+drdp!S197)*XYM2!$D197)</f>
        <v>0</v>
      </c>
      <c r="H197" s="18">
        <f>Model!$W$34*((drdp!B197)*XYM2!$B197+(drdp!E197)*XYM2!$C197+(drdp!H197)*XYM2!$D197)</f>
        <v>0</v>
      </c>
      <c r="I197" s="18">
        <f>Model!$W$34*((drdp!C197)*XYM2!$B197+(drdp!F197)*XYM2!$C197+(drdp!I197)*XYM2!$D197)</f>
        <v>0</v>
      </c>
      <c r="J197" s="18">
        <f>Model!$W$34*((drdp!D197)*XYM2!$B197+(drdp!G197)*XYM2!$C197+(drdp!J197)*XYM2!$D197)</f>
        <v>0</v>
      </c>
      <c r="K197" s="21">
        <f>SUM(E$3:E196)+H197</f>
        <v>-0.63576438487368836</v>
      </c>
      <c r="L197" s="21">
        <f>SUM(F$3:F196)+I197</f>
        <v>-4.4790942254298054</v>
      </c>
      <c r="M197" s="21">
        <f>SUM(G$3:G196)+J197</f>
        <v>0</v>
      </c>
      <c r="N197" s="21"/>
      <c r="O197" s="21"/>
      <c r="P197" s="21"/>
      <c r="Q197" s="19">
        <f t="shared" si="13"/>
        <v>0.40419635307381935</v>
      </c>
      <c r="R197" s="19">
        <f t="shared" si="14"/>
        <v>20.062285080278627</v>
      </c>
      <c r="S197" s="19">
        <f t="shared" si="15"/>
        <v>0</v>
      </c>
      <c r="T197" s="19">
        <f t="shared" si="16"/>
        <v>2.8476485850216697</v>
      </c>
      <c r="U197" s="19">
        <f t="shared" si="17"/>
        <v>0</v>
      </c>
      <c r="V197" s="19">
        <f t="shared" si="18"/>
        <v>0</v>
      </c>
    </row>
    <row r="198" spans="1:22" x14ac:dyDescent="0.25">
      <c r="A198" s="26">
        <f>Wellpath!E198</f>
        <v>0</v>
      </c>
      <c r="B198" s="22">
        <v>0</v>
      </c>
      <c r="C198" s="22">
        <v>0</v>
      </c>
      <c r="D198" s="22">
        <v>-1</v>
      </c>
      <c r="E198" s="20">
        <f>Model!$W$34*((drdp!B198+drdp!K198)*XYM2!$B198+(drdp!E198+drdp!N198)*XYM2!$C198+(drdp!H198+drdp!Q198)*XYM2!$D198)</f>
        <v>0</v>
      </c>
      <c r="F198" s="20">
        <f>Model!$W$34*((drdp!C198+drdp!L198)*XYM2!$B198+(drdp!F198+drdp!O198)*XYM2!$C198+(drdp!I198+drdp!R198)*XYM2!$D198)</f>
        <v>0</v>
      </c>
      <c r="G198" s="20">
        <f>Model!$W$34*((drdp!D198+drdp!M198)*XYM2!$B198+(drdp!G198+drdp!P198)*XYM2!$C198+(drdp!J198+drdp!S198)*XYM2!$D198)</f>
        <v>0</v>
      </c>
      <c r="H198" s="18">
        <f>Model!$W$34*((drdp!B198)*XYM2!$B198+(drdp!E198)*XYM2!$C198+(drdp!H198)*XYM2!$D198)</f>
        <v>0</v>
      </c>
      <c r="I198" s="18">
        <f>Model!$W$34*((drdp!C198)*XYM2!$B198+(drdp!F198)*XYM2!$C198+(drdp!I198)*XYM2!$D198)</f>
        <v>0</v>
      </c>
      <c r="J198" s="18">
        <f>Model!$W$34*((drdp!D198)*XYM2!$B198+(drdp!G198)*XYM2!$C198+(drdp!J198)*XYM2!$D198)</f>
        <v>0</v>
      </c>
      <c r="K198" s="21">
        <f>SUM(E$3:E197)+H198</f>
        <v>-0.63576438487368836</v>
      </c>
      <c r="L198" s="21">
        <f>SUM(F$3:F197)+I198</f>
        <v>-4.4790942254298054</v>
      </c>
      <c r="M198" s="21">
        <f>SUM(G$3:G197)+J198</f>
        <v>0</v>
      </c>
      <c r="N198" s="21"/>
      <c r="O198" s="21"/>
      <c r="P198" s="21"/>
      <c r="Q198" s="19">
        <f t="shared" ref="Q198:Q261" si="19">K198^2</f>
        <v>0.40419635307381935</v>
      </c>
      <c r="R198" s="19">
        <f t="shared" ref="R198:R261" si="20">L198^2</f>
        <v>20.062285080278627</v>
      </c>
      <c r="S198" s="19">
        <f t="shared" ref="S198:S261" si="21">M198^2</f>
        <v>0</v>
      </c>
      <c r="T198" s="19">
        <f t="shared" ref="T198:T261" si="22">K198*L198</f>
        <v>2.8476485850216697</v>
      </c>
      <c r="U198" s="19">
        <f t="shared" ref="U198:U261" si="23">K198*M198</f>
        <v>0</v>
      </c>
      <c r="V198" s="19">
        <f t="shared" ref="V198:V261" si="24">L198*M198</f>
        <v>0</v>
      </c>
    </row>
    <row r="199" spans="1:22" x14ac:dyDescent="0.25">
      <c r="A199" s="26">
        <f>Wellpath!E199</f>
        <v>0</v>
      </c>
      <c r="B199" s="22">
        <v>0</v>
      </c>
      <c r="C199" s="22">
        <v>0</v>
      </c>
      <c r="D199" s="22">
        <v>-1</v>
      </c>
      <c r="E199" s="20">
        <f>Model!$W$34*((drdp!B199+drdp!K199)*XYM2!$B199+(drdp!E199+drdp!N199)*XYM2!$C199+(drdp!H199+drdp!Q199)*XYM2!$D199)</f>
        <v>0</v>
      </c>
      <c r="F199" s="20">
        <f>Model!$W$34*((drdp!C199+drdp!L199)*XYM2!$B199+(drdp!F199+drdp!O199)*XYM2!$C199+(drdp!I199+drdp!R199)*XYM2!$D199)</f>
        <v>0</v>
      </c>
      <c r="G199" s="20">
        <f>Model!$W$34*((drdp!D199+drdp!M199)*XYM2!$B199+(drdp!G199+drdp!P199)*XYM2!$C199+(drdp!J199+drdp!S199)*XYM2!$D199)</f>
        <v>0</v>
      </c>
      <c r="H199" s="18">
        <f>Model!$W$34*((drdp!B199)*XYM2!$B199+(drdp!E199)*XYM2!$C199+(drdp!H199)*XYM2!$D199)</f>
        <v>0</v>
      </c>
      <c r="I199" s="18">
        <f>Model!$W$34*((drdp!C199)*XYM2!$B199+(drdp!F199)*XYM2!$C199+(drdp!I199)*XYM2!$D199)</f>
        <v>0</v>
      </c>
      <c r="J199" s="18">
        <f>Model!$W$34*((drdp!D199)*XYM2!$B199+(drdp!G199)*XYM2!$C199+(drdp!J199)*XYM2!$D199)</f>
        <v>0</v>
      </c>
      <c r="K199" s="21">
        <f>SUM(E$3:E198)+H199</f>
        <v>-0.63576438487368836</v>
      </c>
      <c r="L199" s="21">
        <f>SUM(F$3:F198)+I199</f>
        <v>-4.4790942254298054</v>
      </c>
      <c r="M199" s="21">
        <f>SUM(G$3:G198)+J199</f>
        <v>0</v>
      </c>
      <c r="N199" s="21"/>
      <c r="O199" s="21"/>
      <c r="P199" s="21"/>
      <c r="Q199" s="19">
        <f t="shared" si="19"/>
        <v>0.40419635307381935</v>
      </c>
      <c r="R199" s="19">
        <f t="shared" si="20"/>
        <v>20.062285080278627</v>
      </c>
      <c r="S199" s="19">
        <f t="shared" si="21"/>
        <v>0</v>
      </c>
      <c r="T199" s="19">
        <f t="shared" si="22"/>
        <v>2.8476485850216697</v>
      </c>
      <c r="U199" s="19">
        <f t="shared" si="23"/>
        <v>0</v>
      </c>
      <c r="V199" s="19">
        <f t="shared" si="24"/>
        <v>0</v>
      </c>
    </row>
    <row r="200" spans="1:22" x14ac:dyDescent="0.25">
      <c r="A200" s="26">
        <f>Wellpath!E200</f>
        <v>0</v>
      </c>
      <c r="B200" s="22">
        <v>0</v>
      </c>
      <c r="C200" s="22">
        <v>0</v>
      </c>
      <c r="D200" s="22">
        <v>-1</v>
      </c>
      <c r="E200" s="20">
        <f>Model!$W$34*((drdp!B200+drdp!K200)*XYM2!$B200+(drdp!E200+drdp!N200)*XYM2!$C200+(drdp!H200+drdp!Q200)*XYM2!$D200)</f>
        <v>0</v>
      </c>
      <c r="F200" s="20">
        <f>Model!$W$34*((drdp!C200+drdp!L200)*XYM2!$B200+(drdp!F200+drdp!O200)*XYM2!$C200+(drdp!I200+drdp!R200)*XYM2!$D200)</f>
        <v>0</v>
      </c>
      <c r="G200" s="20">
        <f>Model!$W$34*((drdp!D200+drdp!M200)*XYM2!$B200+(drdp!G200+drdp!P200)*XYM2!$C200+(drdp!J200+drdp!S200)*XYM2!$D200)</f>
        <v>0</v>
      </c>
      <c r="H200" s="18">
        <f>Model!$W$34*((drdp!B200)*XYM2!$B200+(drdp!E200)*XYM2!$C200+(drdp!H200)*XYM2!$D200)</f>
        <v>0</v>
      </c>
      <c r="I200" s="18">
        <f>Model!$W$34*((drdp!C200)*XYM2!$B200+(drdp!F200)*XYM2!$C200+(drdp!I200)*XYM2!$D200)</f>
        <v>0</v>
      </c>
      <c r="J200" s="18">
        <f>Model!$W$34*((drdp!D200)*XYM2!$B200+(drdp!G200)*XYM2!$C200+(drdp!J200)*XYM2!$D200)</f>
        <v>0</v>
      </c>
      <c r="K200" s="21">
        <f>SUM(E$3:E199)+H200</f>
        <v>-0.63576438487368836</v>
      </c>
      <c r="L200" s="21">
        <f>SUM(F$3:F199)+I200</f>
        <v>-4.4790942254298054</v>
      </c>
      <c r="M200" s="21">
        <f>SUM(G$3:G199)+J200</f>
        <v>0</v>
      </c>
      <c r="N200" s="21"/>
      <c r="O200" s="21"/>
      <c r="P200" s="21"/>
      <c r="Q200" s="19">
        <f t="shared" si="19"/>
        <v>0.40419635307381935</v>
      </c>
      <c r="R200" s="19">
        <f t="shared" si="20"/>
        <v>20.062285080278627</v>
      </c>
      <c r="S200" s="19">
        <f t="shared" si="21"/>
        <v>0</v>
      </c>
      <c r="T200" s="19">
        <f t="shared" si="22"/>
        <v>2.8476485850216697</v>
      </c>
      <c r="U200" s="19">
        <f t="shared" si="23"/>
        <v>0</v>
      </c>
      <c r="V200" s="19">
        <f t="shared" si="24"/>
        <v>0</v>
      </c>
    </row>
    <row r="201" spans="1:22" x14ac:dyDescent="0.25">
      <c r="A201" s="26">
        <f>Wellpath!E201</f>
        <v>0</v>
      </c>
      <c r="B201" s="22">
        <v>0</v>
      </c>
      <c r="C201" s="22">
        <v>0</v>
      </c>
      <c r="D201" s="22">
        <v>-1</v>
      </c>
      <c r="E201" s="20">
        <f>Model!$W$34*((drdp!B201+drdp!K201)*XYM2!$B201+(drdp!E201+drdp!N201)*XYM2!$C201+(drdp!H201+drdp!Q201)*XYM2!$D201)</f>
        <v>0</v>
      </c>
      <c r="F201" s="20">
        <f>Model!$W$34*((drdp!C201+drdp!L201)*XYM2!$B201+(drdp!F201+drdp!O201)*XYM2!$C201+(drdp!I201+drdp!R201)*XYM2!$D201)</f>
        <v>0</v>
      </c>
      <c r="G201" s="20">
        <f>Model!$W$34*((drdp!D201+drdp!M201)*XYM2!$B201+(drdp!G201+drdp!P201)*XYM2!$C201+(drdp!J201+drdp!S201)*XYM2!$D201)</f>
        <v>0</v>
      </c>
      <c r="H201" s="18">
        <f>Model!$W$34*((drdp!B201)*XYM2!$B201+(drdp!E201)*XYM2!$C201+(drdp!H201)*XYM2!$D201)</f>
        <v>0</v>
      </c>
      <c r="I201" s="18">
        <f>Model!$W$34*((drdp!C201)*XYM2!$B201+(drdp!F201)*XYM2!$C201+(drdp!I201)*XYM2!$D201)</f>
        <v>0</v>
      </c>
      <c r="J201" s="18">
        <f>Model!$W$34*((drdp!D201)*XYM2!$B201+(drdp!G201)*XYM2!$C201+(drdp!J201)*XYM2!$D201)</f>
        <v>0</v>
      </c>
      <c r="K201" s="21">
        <f>SUM(E$3:E200)+H201</f>
        <v>-0.63576438487368836</v>
      </c>
      <c r="L201" s="21">
        <f>SUM(F$3:F200)+I201</f>
        <v>-4.4790942254298054</v>
      </c>
      <c r="M201" s="21">
        <f>SUM(G$3:G200)+J201</f>
        <v>0</v>
      </c>
      <c r="N201" s="21"/>
      <c r="O201" s="21"/>
      <c r="P201" s="21"/>
      <c r="Q201" s="19">
        <f t="shared" si="19"/>
        <v>0.40419635307381935</v>
      </c>
      <c r="R201" s="19">
        <f t="shared" si="20"/>
        <v>20.062285080278627</v>
      </c>
      <c r="S201" s="19">
        <f t="shared" si="21"/>
        <v>0</v>
      </c>
      <c r="T201" s="19">
        <f t="shared" si="22"/>
        <v>2.8476485850216697</v>
      </c>
      <c r="U201" s="19">
        <f t="shared" si="23"/>
        <v>0</v>
      </c>
      <c r="V201" s="19">
        <f t="shared" si="24"/>
        <v>0</v>
      </c>
    </row>
    <row r="202" spans="1:22" x14ac:dyDescent="0.25">
      <c r="A202" s="26">
        <f>Wellpath!E202</f>
        <v>0</v>
      </c>
      <c r="B202" s="22">
        <v>0</v>
      </c>
      <c r="C202" s="22">
        <v>0</v>
      </c>
      <c r="D202" s="22">
        <v>-1</v>
      </c>
      <c r="E202" s="20">
        <f>Model!$W$34*((drdp!B202+drdp!K202)*XYM2!$B202+(drdp!E202+drdp!N202)*XYM2!$C202+(drdp!H202+drdp!Q202)*XYM2!$D202)</f>
        <v>0</v>
      </c>
      <c r="F202" s="20">
        <f>Model!$W$34*((drdp!C202+drdp!L202)*XYM2!$B202+(drdp!F202+drdp!O202)*XYM2!$C202+(drdp!I202+drdp!R202)*XYM2!$D202)</f>
        <v>0</v>
      </c>
      <c r="G202" s="20">
        <f>Model!$W$34*((drdp!D202+drdp!M202)*XYM2!$B202+(drdp!G202+drdp!P202)*XYM2!$C202+(drdp!J202+drdp!S202)*XYM2!$D202)</f>
        <v>0</v>
      </c>
      <c r="H202" s="18">
        <f>Model!$W$34*((drdp!B202)*XYM2!$B202+(drdp!E202)*XYM2!$C202+(drdp!H202)*XYM2!$D202)</f>
        <v>0</v>
      </c>
      <c r="I202" s="18">
        <f>Model!$W$34*((drdp!C202)*XYM2!$B202+(drdp!F202)*XYM2!$C202+(drdp!I202)*XYM2!$D202)</f>
        <v>0</v>
      </c>
      <c r="J202" s="18">
        <f>Model!$W$34*((drdp!D202)*XYM2!$B202+(drdp!G202)*XYM2!$C202+(drdp!J202)*XYM2!$D202)</f>
        <v>0</v>
      </c>
      <c r="K202" s="21">
        <f>SUM(E$3:E201)+H202</f>
        <v>-0.63576438487368836</v>
      </c>
      <c r="L202" s="21">
        <f>SUM(F$3:F201)+I202</f>
        <v>-4.4790942254298054</v>
      </c>
      <c r="M202" s="21">
        <f>SUM(G$3:G201)+J202</f>
        <v>0</v>
      </c>
      <c r="N202" s="21"/>
      <c r="O202" s="21"/>
      <c r="P202" s="21"/>
      <c r="Q202" s="19">
        <f t="shared" si="19"/>
        <v>0.40419635307381935</v>
      </c>
      <c r="R202" s="19">
        <f t="shared" si="20"/>
        <v>20.062285080278627</v>
      </c>
      <c r="S202" s="19">
        <f t="shared" si="21"/>
        <v>0</v>
      </c>
      <c r="T202" s="19">
        <f t="shared" si="22"/>
        <v>2.8476485850216697</v>
      </c>
      <c r="U202" s="19">
        <f t="shared" si="23"/>
        <v>0</v>
      </c>
      <c r="V202" s="19">
        <f t="shared" si="24"/>
        <v>0</v>
      </c>
    </row>
    <row r="203" spans="1:22" x14ac:dyDescent="0.25">
      <c r="A203" s="26">
        <f>Wellpath!E203</f>
        <v>0</v>
      </c>
      <c r="B203" s="22">
        <v>0</v>
      </c>
      <c r="C203" s="22">
        <v>0</v>
      </c>
      <c r="D203" s="22">
        <v>-1</v>
      </c>
      <c r="E203" s="20">
        <f>Model!$W$34*((drdp!B203+drdp!K203)*XYM2!$B203+(drdp!E203+drdp!N203)*XYM2!$C203+(drdp!H203+drdp!Q203)*XYM2!$D203)</f>
        <v>0</v>
      </c>
      <c r="F203" s="20">
        <f>Model!$W$34*((drdp!C203+drdp!L203)*XYM2!$B203+(drdp!F203+drdp!O203)*XYM2!$C203+(drdp!I203+drdp!R203)*XYM2!$D203)</f>
        <v>0</v>
      </c>
      <c r="G203" s="20">
        <f>Model!$W$34*((drdp!D203+drdp!M203)*XYM2!$B203+(drdp!G203+drdp!P203)*XYM2!$C203+(drdp!J203+drdp!S203)*XYM2!$D203)</f>
        <v>0</v>
      </c>
      <c r="H203" s="18">
        <f>Model!$W$34*((drdp!B203)*XYM2!$B203+(drdp!E203)*XYM2!$C203+(drdp!H203)*XYM2!$D203)</f>
        <v>0</v>
      </c>
      <c r="I203" s="18">
        <f>Model!$W$34*((drdp!C203)*XYM2!$B203+(drdp!F203)*XYM2!$C203+(drdp!I203)*XYM2!$D203)</f>
        <v>0</v>
      </c>
      <c r="J203" s="18">
        <f>Model!$W$34*((drdp!D203)*XYM2!$B203+(drdp!G203)*XYM2!$C203+(drdp!J203)*XYM2!$D203)</f>
        <v>0</v>
      </c>
      <c r="K203" s="21">
        <f>SUM(E$3:E202)+H203</f>
        <v>-0.63576438487368836</v>
      </c>
      <c r="L203" s="21">
        <f>SUM(F$3:F202)+I203</f>
        <v>-4.4790942254298054</v>
      </c>
      <c r="M203" s="21">
        <f>SUM(G$3:G202)+J203</f>
        <v>0</v>
      </c>
      <c r="N203" s="21"/>
      <c r="O203" s="21"/>
      <c r="P203" s="21"/>
      <c r="Q203" s="19">
        <f t="shared" si="19"/>
        <v>0.40419635307381935</v>
      </c>
      <c r="R203" s="19">
        <f t="shared" si="20"/>
        <v>20.062285080278627</v>
      </c>
      <c r="S203" s="19">
        <f t="shared" si="21"/>
        <v>0</v>
      </c>
      <c r="T203" s="19">
        <f t="shared" si="22"/>
        <v>2.8476485850216697</v>
      </c>
      <c r="U203" s="19">
        <f t="shared" si="23"/>
        <v>0</v>
      </c>
      <c r="V203" s="19">
        <f t="shared" si="24"/>
        <v>0</v>
      </c>
    </row>
    <row r="204" spans="1:22" x14ac:dyDescent="0.25">
      <c r="A204" s="26">
        <f>Wellpath!E204</f>
        <v>0</v>
      </c>
      <c r="B204" s="22">
        <v>0</v>
      </c>
      <c r="C204" s="22">
        <v>0</v>
      </c>
      <c r="D204" s="22">
        <v>-1</v>
      </c>
      <c r="E204" s="20">
        <f>Model!$W$34*((drdp!B204+drdp!K204)*XYM2!$B204+(drdp!E204+drdp!N204)*XYM2!$C204+(drdp!H204+drdp!Q204)*XYM2!$D204)</f>
        <v>0</v>
      </c>
      <c r="F204" s="20">
        <f>Model!$W$34*((drdp!C204+drdp!L204)*XYM2!$B204+(drdp!F204+drdp!O204)*XYM2!$C204+(drdp!I204+drdp!R204)*XYM2!$D204)</f>
        <v>0</v>
      </c>
      <c r="G204" s="20">
        <f>Model!$W$34*((drdp!D204+drdp!M204)*XYM2!$B204+(drdp!G204+drdp!P204)*XYM2!$C204+(drdp!J204+drdp!S204)*XYM2!$D204)</f>
        <v>0</v>
      </c>
      <c r="H204" s="18">
        <f>Model!$W$34*((drdp!B204)*XYM2!$B204+(drdp!E204)*XYM2!$C204+(drdp!H204)*XYM2!$D204)</f>
        <v>0</v>
      </c>
      <c r="I204" s="18">
        <f>Model!$W$34*((drdp!C204)*XYM2!$B204+(drdp!F204)*XYM2!$C204+(drdp!I204)*XYM2!$D204)</f>
        <v>0</v>
      </c>
      <c r="J204" s="18">
        <f>Model!$W$34*((drdp!D204)*XYM2!$B204+(drdp!G204)*XYM2!$C204+(drdp!J204)*XYM2!$D204)</f>
        <v>0</v>
      </c>
      <c r="K204" s="21">
        <f>SUM(E$3:E203)+H204</f>
        <v>-0.63576438487368836</v>
      </c>
      <c r="L204" s="21">
        <f>SUM(F$3:F203)+I204</f>
        <v>-4.4790942254298054</v>
      </c>
      <c r="M204" s="21">
        <f>SUM(G$3:G203)+J204</f>
        <v>0</v>
      </c>
      <c r="N204" s="21"/>
      <c r="O204" s="21"/>
      <c r="P204" s="21"/>
      <c r="Q204" s="19">
        <f t="shared" si="19"/>
        <v>0.40419635307381935</v>
      </c>
      <c r="R204" s="19">
        <f t="shared" si="20"/>
        <v>20.062285080278627</v>
      </c>
      <c r="S204" s="19">
        <f t="shared" si="21"/>
        <v>0</v>
      </c>
      <c r="T204" s="19">
        <f t="shared" si="22"/>
        <v>2.8476485850216697</v>
      </c>
      <c r="U204" s="19">
        <f t="shared" si="23"/>
        <v>0</v>
      </c>
      <c r="V204" s="19">
        <f t="shared" si="24"/>
        <v>0</v>
      </c>
    </row>
    <row r="205" spans="1:22" x14ac:dyDescent="0.25">
      <c r="A205" s="26">
        <f>Wellpath!E205</f>
        <v>0</v>
      </c>
      <c r="B205" s="22">
        <v>0</v>
      </c>
      <c r="C205" s="22">
        <v>0</v>
      </c>
      <c r="D205" s="22">
        <v>-1</v>
      </c>
      <c r="E205" s="20">
        <f>Model!$W$34*((drdp!B205+drdp!K205)*XYM2!$B205+(drdp!E205+drdp!N205)*XYM2!$C205+(drdp!H205+drdp!Q205)*XYM2!$D205)</f>
        <v>0</v>
      </c>
      <c r="F205" s="20">
        <f>Model!$W$34*((drdp!C205+drdp!L205)*XYM2!$B205+(drdp!F205+drdp!O205)*XYM2!$C205+(drdp!I205+drdp!R205)*XYM2!$D205)</f>
        <v>0</v>
      </c>
      <c r="G205" s="20">
        <f>Model!$W$34*((drdp!D205+drdp!M205)*XYM2!$B205+(drdp!G205+drdp!P205)*XYM2!$C205+(drdp!J205+drdp!S205)*XYM2!$D205)</f>
        <v>0</v>
      </c>
      <c r="H205" s="18">
        <f>Model!$W$34*((drdp!B205)*XYM2!$B205+(drdp!E205)*XYM2!$C205+(drdp!H205)*XYM2!$D205)</f>
        <v>0</v>
      </c>
      <c r="I205" s="18">
        <f>Model!$W$34*((drdp!C205)*XYM2!$B205+(drdp!F205)*XYM2!$C205+(drdp!I205)*XYM2!$D205)</f>
        <v>0</v>
      </c>
      <c r="J205" s="18">
        <f>Model!$W$34*((drdp!D205)*XYM2!$B205+(drdp!G205)*XYM2!$C205+(drdp!J205)*XYM2!$D205)</f>
        <v>0</v>
      </c>
      <c r="K205" s="21">
        <f>SUM(E$3:E204)+H205</f>
        <v>-0.63576438487368836</v>
      </c>
      <c r="L205" s="21">
        <f>SUM(F$3:F204)+I205</f>
        <v>-4.4790942254298054</v>
      </c>
      <c r="M205" s="21">
        <f>SUM(G$3:G204)+J205</f>
        <v>0</v>
      </c>
      <c r="N205" s="21"/>
      <c r="O205" s="21"/>
      <c r="P205" s="21"/>
      <c r="Q205" s="19">
        <f t="shared" si="19"/>
        <v>0.40419635307381935</v>
      </c>
      <c r="R205" s="19">
        <f t="shared" si="20"/>
        <v>20.062285080278627</v>
      </c>
      <c r="S205" s="19">
        <f t="shared" si="21"/>
        <v>0</v>
      </c>
      <c r="T205" s="19">
        <f t="shared" si="22"/>
        <v>2.8476485850216697</v>
      </c>
      <c r="U205" s="19">
        <f t="shared" si="23"/>
        <v>0</v>
      </c>
      <c r="V205" s="19">
        <f t="shared" si="24"/>
        <v>0</v>
      </c>
    </row>
    <row r="206" spans="1:22" x14ac:dyDescent="0.25">
      <c r="A206" s="26">
        <f>Wellpath!E206</f>
        <v>0</v>
      </c>
      <c r="B206" s="22">
        <v>0</v>
      </c>
      <c r="C206" s="22">
        <v>0</v>
      </c>
      <c r="D206" s="22">
        <v>-1</v>
      </c>
      <c r="E206" s="20">
        <f>Model!$W$34*((drdp!B206+drdp!K206)*XYM2!$B206+(drdp!E206+drdp!N206)*XYM2!$C206+(drdp!H206+drdp!Q206)*XYM2!$D206)</f>
        <v>0</v>
      </c>
      <c r="F206" s="20">
        <f>Model!$W$34*((drdp!C206+drdp!L206)*XYM2!$B206+(drdp!F206+drdp!O206)*XYM2!$C206+(drdp!I206+drdp!R206)*XYM2!$D206)</f>
        <v>0</v>
      </c>
      <c r="G206" s="20">
        <f>Model!$W$34*((drdp!D206+drdp!M206)*XYM2!$B206+(drdp!G206+drdp!P206)*XYM2!$C206+(drdp!J206+drdp!S206)*XYM2!$D206)</f>
        <v>0</v>
      </c>
      <c r="H206" s="18">
        <f>Model!$W$34*((drdp!B206)*XYM2!$B206+(drdp!E206)*XYM2!$C206+(drdp!H206)*XYM2!$D206)</f>
        <v>0</v>
      </c>
      <c r="I206" s="18">
        <f>Model!$W$34*((drdp!C206)*XYM2!$B206+(drdp!F206)*XYM2!$C206+(drdp!I206)*XYM2!$D206)</f>
        <v>0</v>
      </c>
      <c r="J206" s="18">
        <f>Model!$W$34*((drdp!D206)*XYM2!$B206+(drdp!G206)*XYM2!$C206+(drdp!J206)*XYM2!$D206)</f>
        <v>0</v>
      </c>
      <c r="K206" s="21">
        <f>SUM(E$3:E205)+H206</f>
        <v>-0.63576438487368836</v>
      </c>
      <c r="L206" s="21">
        <f>SUM(F$3:F205)+I206</f>
        <v>-4.4790942254298054</v>
      </c>
      <c r="M206" s="21">
        <f>SUM(G$3:G205)+J206</f>
        <v>0</v>
      </c>
      <c r="N206" s="21"/>
      <c r="O206" s="21"/>
      <c r="P206" s="21"/>
      <c r="Q206" s="19">
        <f t="shared" si="19"/>
        <v>0.40419635307381935</v>
      </c>
      <c r="R206" s="19">
        <f t="shared" si="20"/>
        <v>20.062285080278627</v>
      </c>
      <c r="S206" s="19">
        <f t="shared" si="21"/>
        <v>0</v>
      </c>
      <c r="T206" s="19">
        <f t="shared" si="22"/>
        <v>2.8476485850216697</v>
      </c>
      <c r="U206" s="19">
        <f t="shared" si="23"/>
        <v>0</v>
      </c>
      <c r="V206" s="19">
        <f t="shared" si="24"/>
        <v>0</v>
      </c>
    </row>
    <row r="207" spans="1:22" x14ac:dyDescent="0.25">
      <c r="A207" s="26">
        <f>Wellpath!E207</f>
        <v>0</v>
      </c>
      <c r="B207" s="22">
        <v>0</v>
      </c>
      <c r="C207" s="22">
        <v>0</v>
      </c>
      <c r="D207" s="22">
        <v>-1</v>
      </c>
      <c r="E207" s="20">
        <f>Model!$W$34*((drdp!B207+drdp!K207)*XYM2!$B207+(drdp!E207+drdp!N207)*XYM2!$C207+(drdp!H207+drdp!Q207)*XYM2!$D207)</f>
        <v>0</v>
      </c>
      <c r="F207" s="20">
        <f>Model!$W$34*((drdp!C207+drdp!L207)*XYM2!$B207+(drdp!F207+drdp!O207)*XYM2!$C207+(drdp!I207+drdp!R207)*XYM2!$D207)</f>
        <v>0</v>
      </c>
      <c r="G207" s="20">
        <f>Model!$W$34*((drdp!D207+drdp!M207)*XYM2!$B207+(drdp!G207+drdp!P207)*XYM2!$C207+(drdp!J207+drdp!S207)*XYM2!$D207)</f>
        <v>0</v>
      </c>
      <c r="H207" s="18">
        <f>Model!$W$34*((drdp!B207)*XYM2!$B207+(drdp!E207)*XYM2!$C207+(drdp!H207)*XYM2!$D207)</f>
        <v>0</v>
      </c>
      <c r="I207" s="18">
        <f>Model!$W$34*((drdp!C207)*XYM2!$B207+(drdp!F207)*XYM2!$C207+(drdp!I207)*XYM2!$D207)</f>
        <v>0</v>
      </c>
      <c r="J207" s="18">
        <f>Model!$W$34*((drdp!D207)*XYM2!$B207+(drdp!G207)*XYM2!$C207+(drdp!J207)*XYM2!$D207)</f>
        <v>0</v>
      </c>
      <c r="K207" s="21">
        <f>SUM(E$3:E206)+H207</f>
        <v>-0.63576438487368836</v>
      </c>
      <c r="L207" s="21">
        <f>SUM(F$3:F206)+I207</f>
        <v>-4.4790942254298054</v>
      </c>
      <c r="M207" s="21">
        <f>SUM(G$3:G206)+J207</f>
        <v>0</v>
      </c>
      <c r="N207" s="21"/>
      <c r="O207" s="21"/>
      <c r="P207" s="21"/>
      <c r="Q207" s="19">
        <f t="shared" si="19"/>
        <v>0.40419635307381935</v>
      </c>
      <c r="R207" s="19">
        <f t="shared" si="20"/>
        <v>20.062285080278627</v>
      </c>
      <c r="S207" s="19">
        <f t="shared" si="21"/>
        <v>0</v>
      </c>
      <c r="T207" s="19">
        <f t="shared" si="22"/>
        <v>2.8476485850216697</v>
      </c>
      <c r="U207" s="19">
        <f t="shared" si="23"/>
        <v>0</v>
      </c>
      <c r="V207" s="19">
        <f t="shared" si="24"/>
        <v>0</v>
      </c>
    </row>
    <row r="208" spans="1:22" x14ac:dyDescent="0.25">
      <c r="A208" s="26">
        <f>Wellpath!E208</f>
        <v>0</v>
      </c>
      <c r="B208" s="22">
        <v>0</v>
      </c>
      <c r="C208" s="22">
        <v>0</v>
      </c>
      <c r="D208" s="22">
        <v>-1</v>
      </c>
      <c r="E208" s="20">
        <f>Model!$W$34*((drdp!B208+drdp!K208)*XYM2!$B208+(drdp!E208+drdp!N208)*XYM2!$C208+(drdp!H208+drdp!Q208)*XYM2!$D208)</f>
        <v>0</v>
      </c>
      <c r="F208" s="20">
        <f>Model!$W$34*((drdp!C208+drdp!L208)*XYM2!$B208+(drdp!F208+drdp!O208)*XYM2!$C208+(drdp!I208+drdp!R208)*XYM2!$D208)</f>
        <v>0</v>
      </c>
      <c r="G208" s="20">
        <f>Model!$W$34*((drdp!D208+drdp!M208)*XYM2!$B208+(drdp!G208+drdp!P208)*XYM2!$C208+(drdp!J208+drdp!S208)*XYM2!$D208)</f>
        <v>0</v>
      </c>
      <c r="H208" s="18">
        <f>Model!$W$34*((drdp!B208)*XYM2!$B208+(drdp!E208)*XYM2!$C208+(drdp!H208)*XYM2!$D208)</f>
        <v>0</v>
      </c>
      <c r="I208" s="18">
        <f>Model!$W$34*((drdp!C208)*XYM2!$B208+(drdp!F208)*XYM2!$C208+(drdp!I208)*XYM2!$D208)</f>
        <v>0</v>
      </c>
      <c r="J208" s="18">
        <f>Model!$W$34*((drdp!D208)*XYM2!$B208+(drdp!G208)*XYM2!$C208+(drdp!J208)*XYM2!$D208)</f>
        <v>0</v>
      </c>
      <c r="K208" s="21">
        <f>SUM(E$3:E207)+H208</f>
        <v>-0.63576438487368836</v>
      </c>
      <c r="L208" s="21">
        <f>SUM(F$3:F207)+I208</f>
        <v>-4.4790942254298054</v>
      </c>
      <c r="M208" s="21">
        <f>SUM(G$3:G207)+J208</f>
        <v>0</v>
      </c>
      <c r="N208" s="21"/>
      <c r="O208" s="21"/>
      <c r="P208" s="21"/>
      <c r="Q208" s="19">
        <f t="shared" si="19"/>
        <v>0.40419635307381935</v>
      </c>
      <c r="R208" s="19">
        <f t="shared" si="20"/>
        <v>20.062285080278627</v>
      </c>
      <c r="S208" s="19">
        <f t="shared" si="21"/>
        <v>0</v>
      </c>
      <c r="T208" s="19">
        <f t="shared" si="22"/>
        <v>2.8476485850216697</v>
      </c>
      <c r="U208" s="19">
        <f t="shared" si="23"/>
        <v>0</v>
      </c>
      <c r="V208" s="19">
        <f t="shared" si="24"/>
        <v>0</v>
      </c>
    </row>
    <row r="209" spans="1:22" x14ac:dyDescent="0.25">
      <c r="A209" s="26">
        <f>Wellpath!E209</f>
        <v>0</v>
      </c>
      <c r="B209" s="22">
        <v>0</v>
      </c>
      <c r="C209" s="22">
        <v>0</v>
      </c>
      <c r="D209" s="22">
        <v>-1</v>
      </c>
      <c r="E209" s="20">
        <f>Model!$W$34*((drdp!B209+drdp!K209)*XYM2!$B209+(drdp!E209+drdp!N209)*XYM2!$C209+(drdp!H209+drdp!Q209)*XYM2!$D209)</f>
        <v>0</v>
      </c>
      <c r="F209" s="20">
        <f>Model!$W$34*((drdp!C209+drdp!L209)*XYM2!$B209+(drdp!F209+drdp!O209)*XYM2!$C209+(drdp!I209+drdp!R209)*XYM2!$D209)</f>
        <v>0</v>
      </c>
      <c r="G209" s="20">
        <f>Model!$W$34*((drdp!D209+drdp!M209)*XYM2!$B209+(drdp!G209+drdp!P209)*XYM2!$C209+(drdp!J209+drdp!S209)*XYM2!$D209)</f>
        <v>0</v>
      </c>
      <c r="H209" s="18">
        <f>Model!$W$34*((drdp!B209)*XYM2!$B209+(drdp!E209)*XYM2!$C209+(drdp!H209)*XYM2!$D209)</f>
        <v>0</v>
      </c>
      <c r="I209" s="18">
        <f>Model!$W$34*((drdp!C209)*XYM2!$B209+(drdp!F209)*XYM2!$C209+(drdp!I209)*XYM2!$D209)</f>
        <v>0</v>
      </c>
      <c r="J209" s="18">
        <f>Model!$W$34*((drdp!D209)*XYM2!$B209+(drdp!G209)*XYM2!$C209+(drdp!J209)*XYM2!$D209)</f>
        <v>0</v>
      </c>
      <c r="K209" s="21">
        <f>SUM(E$3:E208)+H209</f>
        <v>-0.63576438487368836</v>
      </c>
      <c r="L209" s="21">
        <f>SUM(F$3:F208)+I209</f>
        <v>-4.4790942254298054</v>
      </c>
      <c r="M209" s="21">
        <f>SUM(G$3:G208)+J209</f>
        <v>0</v>
      </c>
      <c r="N209" s="21"/>
      <c r="O209" s="21"/>
      <c r="P209" s="21"/>
      <c r="Q209" s="19">
        <f t="shared" si="19"/>
        <v>0.40419635307381935</v>
      </c>
      <c r="R209" s="19">
        <f t="shared" si="20"/>
        <v>20.062285080278627</v>
      </c>
      <c r="S209" s="19">
        <f t="shared" si="21"/>
        <v>0</v>
      </c>
      <c r="T209" s="19">
        <f t="shared" si="22"/>
        <v>2.8476485850216697</v>
      </c>
      <c r="U209" s="19">
        <f t="shared" si="23"/>
        <v>0</v>
      </c>
      <c r="V209" s="19">
        <f t="shared" si="24"/>
        <v>0</v>
      </c>
    </row>
    <row r="210" spans="1:22" x14ac:dyDescent="0.25">
      <c r="A210" s="26">
        <f>Wellpath!E210</f>
        <v>0</v>
      </c>
      <c r="B210" s="22">
        <v>0</v>
      </c>
      <c r="C210" s="22">
        <v>0</v>
      </c>
      <c r="D210" s="22">
        <v>-1</v>
      </c>
      <c r="E210" s="20">
        <f>Model!$W$34*((drdp!B210+drdp!K210)*XYM2!$B210+(drdp!E210+drdp!N210)*XYM2!$C210+(drdp!H210+drdp!Q210)*XYM2!$D210)</f>
        <v>0</v>
      </c>
      <c r="F210" s="20">
        <f>Model!$W$34*((drdp!C210+drdp!L210)*XYM2!$B210+(drdp!F210+drdp!O210)*XYM2!$C210+(drdp!I210+drdp!R210)*XYM2!$D210)</f>
        <v>0</v>
      </c>
      <c r="G210" s="20">
        <f>Model!$W$34*((drdp!D210+drdp!M210)*XYM2!$B210+(drdp!G210+drdp!P210)*XYM2!$C210+(drdp!J210+drdp!S210)*XYM2!$D210)</f>
        <v>0</v>
      </c>
      <c r="H210" s="18">
        <f>Model!$W$34*((drdp!B210)*XYM2!$B210+(drdp!E210)*XYM2!$C210+(drdp!H210)*XYM2!$D210)</f>
        <v>0</v>
      </c>
      <c r="I210" s="18">
        <f>Model!$W$34*((drdp!C210)*XYM2!$B210+(drdp!F210)*XYM2!$C210+(drdp!I210)*XYM2!$D210)</f>
        <v>0</v>
      </c>
      <c r="J210" s="18">
        <f>Model!$W$34*((drdp!D210)*XYM2!$B210+(drdp!G210)*XYM2!$C210+(drdp!J210)*XYM2!$D210)</f>
        <v>0</v>
      </c>
      <c r="K210" s="21">
        <f>SUM(E$3:E209)+H210</f>
        <v>-0.63576438487368836</v>
      </c>
      <c r="L210" s="21">
        <f>SUM(F$3:F209)+I210</f>
        <v>-4.4790942254298054</v>
      </c>
      <c r="M210" s="21">
        <f>SUM(G$3:G209)+J210</f>
        <v>0</v>
      </c>
      <c r="N210" s="21"/>
      <c r="O210" s="21"/>
      <c r="P210" s="21"/>
      <c r="Q210" s="19">
        <f t="shared" si="19"/>
        <v>0.40419635307381935</v>
      </c>
      <c r="R210" s="19">
        <f t="shared" si="20"/>
        <v>20.062285080278627</v>
      </c>
      <c r="S210" s="19">
        <f t="shared" si="21"/>
        <v>0</v>
      </c>
      <c r="T210" s="19">
        <f t="shared" si="22"/>
        <v>2.8476485850216697</v>
      </c>
      <c r="U210" s="19">
        <f t="shared" si="23"/>
        <v>0</v>
      </c>
      <c r="V210" s="19">
        <f t="shared" si="24"/>
        <v>0</v>
      </c>
    </row>
    <row r="211" spans="1:22" x14ac:dyDescent="0.25">
      <c r="A211" s="26">
        <f>Wellpath!E211</f>
        <v>0</v>
      </c>
      <c r="B211" s="22">
        <v>0</v>
      </c>
      <c r="C211" s="22">
        <v>0</v>
      </c>
      <c r="D211" s="22">
        <v>-1</v>
      </c>
      <c r="E211" s="20">
        <f>Model!$W$34*((drdp!B211+drdp!K211)*XYM2!$B211+(drdp!E211+drdp!N211)*XYM2!$C211+(drdp!H211+drdp!Q211)*XYM2!$D211)</f>
        <v>0</v>
      </c>
      <c r="F211" s="20">
        <f>Model!$W$34*((drdp!C211+drdp!L211)*XYM2!$B211+(drdp!F211+drdp!O211)*XYM2!$C211+(drdp!I211+drdp!R211)*XYM2!$D211)</f>
        <v>0</v>
      </c>
      <c r="G211" s="20">
        <f>Model!$W$34*((drdp!D211+drdp!M211)*XYM2!$B211+(drdp!G211+drdp!P211)*XYM2!$C211+(drdp!J211+drdp!S211)*XYM2!$D211)</f>
        <v>0</v>
      </c>
      <c r="H211" s="18">
        <f>Model!$W$34*((drdp!B211)*XYM2!$B211+(drdp!E211)*XYM2!$C211+(drdp!H211)*XYM2!$D211)</f>
        <v>0</v>
      </c>
      <c r="I211" s="18">
        <f>Model!$W$34*((drdp!C211)*XYM2!$B211+(drdp!F211)*XYM2!$C211+(drdp!I211)*XYM2!$D211)</f>
        <v>0</v>
      </c>
      <c r="J211" s="18">
        <f>Model!$W$34*((drdp!D211)*XYM2!$B211+(drdp!G211)*XYM2!$C211+(drdp!J211)*XYM2!$D211)</f>
        <v>0</v>
      </c>
      <c r="K211" s="21">
        <f>SUM(E$3:E210)+H211</f>
        <v>-0.63576438487368836</v>
      </c>
      <c r="L211" s="21">
        <f>SUM(F$3:F210)+I211</f>
        <v>-4.4790942254298054</v>
      </c>
      <c r="M211" s="21">
        <f>SUM(G$3:G210)+J211</f>
        <v>0</v>
      </c>
      <c r="N211" s="21"/>
      <c r="O211" s="21"/>
      <c r="P211" s="21"/>
      <c r="Q211" s="19">
        <f t="shared" si="19"/>
        <v>0.40419635307381935</v>
      </c>
      <c r="R211" s="19">
        <f t="shared" si="20"/>
        <v>20.062285080278627</v>
      </c>
      <c r="S211" s="19">
        <f t="shared" si="21"/>
        <v>0</v>
      </c>
      <c r="T211" s="19">
        <f t="shared" si="22"/>
        <v>2.8476485850216697</v>
      </c>
      <c r="U211" s="19">
        <f t="shared" si="23"/>
        <v>0</v>
      </c>
      <c r="V211" s="19">
        <f t="shared" si="24"/>
        <v>0</v>
      </c>
    </row>
    <row r="212" spans="1:22" x14ac:dyDescent="0.25">
      <c r="A212" s="26">
        <f>Wellpath!E212</f>
        <v>0</v>
      </c>
      <c r="B212" s="22">
        <v>0</v>
      </c>
      <c r="C212" s="22">
        <v>0</v>
      </c>
      <c r="D212" s="22">
        <v>-1</v>
      </c>
      <c r="E212" s="20">
        <f>Model!$W$34*((drdp!B212+drdp!K212)*XYM2!$B212+(drdp!E212+drdp!N212)*XYM2!$C212+(drdp!H212+drdp!Q212)*XYM2!$D212)</f>
        <v>0</v>
      </c>
      <c r="F212" s="20">
        <f>Model!$W$34*((drdp!C212+drdp!L212)*XYM2!$B212+(drdp!F212+drdp!O212)*XYM2!$C212+(drdp!I212+drdp!R212)*XYM2!$D212)</f>
        <v>0</v>
      </c>
      <c r="G212" s="20">
        <f>Model!$W$34*((drdp!D212+drdp!M212)*XYM2!$B212+(drdp!G212+drdp!P212)*XYM2!$C212+(drdp!J212+drdp!S212)*XYM2!$D212)</f>
        <v>0</v>
      </c>
      <c r="H212" s="18">
        <f>Model!$W$34*((drdp!B212)*XYM2!$B212+(drdp!E212)*XYM2!$C212+(drdp!H212)*XYM2!$D212)</f>
        <v>0</v>
      </c>
      <c r="I212" s="18">
        <f>Model!$W$34*((drdp!C212)*XYM2!$B212+(drdp!F212)*XYM2!$C212+(drdp!I212)*XYM2!$D212)</f>
        <v>0</v>
      </c>
      <c r="J212" s="18">
        <f>Model!$W$34*((drdp!D212)*XYM2!$B212+(drdp!G212)*XYM2!$C212+(drdp!J212)*XYM2!$D212)</f>
        <v>0</v>
      </c>
      <c r="K212" s="21">
        <f>SUM(E$3:E211)+H212</f>
        <v>-0.63576438487368836</v>
      </c>
      <c r="L212" s="21">
        <f>SUM(F$3:F211)+I212</f>
        <v>-4.4790942254298054</v>
      </c>
      <c r="M212" s="21">
        <f>SUM(G$3:G211)+J212</f>
        <v>0</v>
      </c>
      <c r="N212" s="21"/>
      <c r="O212" s="21"/>
      <c r="P212" s="21"/>
      <c r="Q212" s="19">
        <f t="shared" si="19"/>
        <v>0.40419635307381935</v>
      </c>
      <c r="R212" s="19">
        <f t="shared" si="20"/>
        <v>20.062285080278627</v>
      </c>
      <c r="S212" s="19">
        <f t="shared" si="21"/>
        <v>0</v>
      </c>
      <c r="T212" s="19">
        <f t="shared" si="22"/>
        <v>2.8476485850216697</v>
      </c>
      <c r="U212" s="19">
        <f t="shared" si="23"/>
        <v>0</v>
      </c>
      <c r="V212" s="19">
        <f t="shared" si="24"/>
        <v>0</v>
      </c>
    </row>
    <row r="213" spans="1:22" x14ac:dyDescent="0.25">
      <c r="A213" s="26">
        <f>Wellpath!E213</f>
        <v>0</v>
      </c>
      <c r="B213" s="22">
        <v>0</v>
      </c>
      <c r="C213" s="22">
        <v>0</v>
      </c>
      <c r="D213" s="22">
        <v>-1</v>
      </c>
      <c r="E213" s="20">
        <f>Model!$W$34*((drdp!B213+drdp!K213)*XYM2!$B213+(drdp!E213+drdp!N213)*XYM2!$C213+(drdp!H213+drdp!Q213)*XYM2!$D213)</f>
        <v>0</v>
      </c>
      <c r="F213" s="20">
        <f>Model!$W$34*((drdp!C213+drdp!L213)*XYM2!$B213+(drdp!F213+drdp!O213)*XYM2!$C213+(drdp!I213+drdp!R213)*XYM2!$D213)</f>
        <v>0</v>
      </c>
      <c r="G213" s="20">
        <f>Model!$W$34*((drdp!D213+drdp!M213)*XYM2!$B213+(drdp!G213+drdp!P213)*XYM2!$C213+(drdp!J213+drdp!S213)*XYM2!$D213)</f>
        <v>0</v>
      </c>
      <c r="H213" s="18">
        <f>Model!$W$34*((drdp!B213)*XYM2!$B213+(drdp!E213)*XYM2!$C213+(drdp!H213)*XYM2!$D213)</f>
        <v>0</v>
      </c>
      <c r="I213" s="18">
        <f>Model!$W$34*((drdp!C213)*XYM2!$B213+(drdp!F213)*XYM2!$C213+(drdp!I213)*XYM2!$D213)</f>
        <v>0</v>
      </c>
      <c r="J213" s="18">
        <f>Model!$W$34*((drdp!D213)*XYM2!$B213+(drdp!G213)*XYM2!$C213+(drdp!J213)*XYM2!$D213)</f>
        <v>0</v>
      </c>
      <c r="K213" s="21">
        <f>SUM(E$3:E212)+H213</f>
        <v>-0.63576438487368836</v>
      </c>
      <c r="L213" s="21">
        <f>SUM(F$3:F212)+I213</f>
        <v>-4.4790942254298054</v>
      </c>
      <c r="M213" s="21">
        <f>SUM(G$3:G212)+J213</f>
        <v>0</v>
      </c>
      <c r="N213" s="21"/>
      <c r="O213" s="21"/>
      <c r="P213" s="21"/>
      <c r="Q213" s="19">
        <f t="shared" si="19"/>
        <v>0.40419635307381935</v>
      </c>
      <c r="R213" s="19">
        <f t="shared" si="20"/>
        <v>20.062285080278627</v>
      </c>
      <c r="S213" s="19">
        <f t="shared" si="21"/>
        <v>0</v>
      </c>
      <c r="T213" s="19">
        <f t="shared" si="22"/>
        <v>2.8476485850216697</v>
      </c>
      <c r="U213" s="19">
        <f t="shared" si="23"/>
        <v>0</v>
      </c>
      <c r="V213" s="19">
        <f t="shared" si="24"/>
        <v>0</v>
      </c>
    </row>
    <row r="214" spans="1:22" x14ac:dyDescent="0.25">
      <c r="A214" s="26">
        <f>Wellpath!E214</f>
        <v>0</v>
      </c>
      <c r="B214" s="22">
        <v>0</v>
      </c>
      <c r="C214" s="22">
        <v>0</v>
      </c>
      <c r="D214" s="22">
        <v>-1</v>
      </c>
      <c r="E214" s="20">
        <f>Model!$W$34*((drdp!B214+drdp!K214)*XYM2!$B214+(drdp!E214+drdp!N214)*XYM2!$C214+(drdp!H214+drdp!Q214)*XYM2!$D214)</f>
        <v>0</v>
      </c>
      <c r="F214" s="20">
        <f>Model!$W$34*((drdp!C214+drdp!L214)*XYM2!$B214+(drdp!F214+drdp!O214)*XYM2!$C214+(drdp!I214+drdp!R214)*XYM2!$D214)</f>
        <v>0</v>
      </c>
      <c r="G214" s="20">
        <f>Model!$W$34*((drdp!D214+drdp!M214)*XYM2!$B214+(drdp!G214+drdp!P214)*XYM2!$C214+(drdp!J214+drdp!S214)*XYM2!$D214)</f>
        <v>0</v>
      </c>
      <c r="H214" s="18">
        <f>Model!$W$34*((drdp!B214)*XYM2!$B214+(drdp!E214)*XYM2!$C214+(drdp!H214)*XYM2!$D214)</f>
        <v>0</v>
      </c>
      <c r="I214" s="18">
        <f>Model!$W$34*((drdp!C214)*XYM2!$B214+(drdp!F214)*XYM2!$C214+(drdp!I214)*XYM2!$D214)</f>
        <v>0</v>
      </c>
      <c r="J214" s="18">
        <f>Model!$W$34*((drdp!D214)*XYM2!$B214+(drdp!G214)*XYM2!$C214+(drdp!J214)*XYM2!$D214)</f>
        <v>0</v>
      </c>
      <c r="K214" s="21">
        <f>SUM(E$3:E213)+H214</f>
        <v>-0.63576438487368836</v>
      </c>
      <c r="L214" s="21">
        <f>SUM(F$3:F213)+I214</f>
        <v>-4.4790942254298054</v>
      </c>
      <c r="M214" s="21">
        <f>SUM(G$3:G213)+J214</f>
        <v>0</v>
      </c>
      <c r="N214" s="21"/>
      <c r="O214" s="21"/>
      <c r="P214" s="21"/>
      <c r="Q214" s="19">
        <f t="shared" si="19"/>
        <v>0.40419635307381935</v>
      </c>
      <c r="R214" s="19">
        <f t="shared" si="20"/>
        <v>20.062285080278627</v>
      </c>
      <c r="S214" s="19">
        <f t="shared" si="21"/>
        <v>0</v>
      </c>
      <c r="T214" s="19">
        <f t="shared" si="22"/>
        <v>2.8476485850216697</v>
      </c>
      <c r="U214" s="19">
        <f t="shared" si="23"/>
        <v>0</v>
      </c>
      <c r="V214" s="19">
        <f t="shared" si="24"/>
        <v>0</v>
      </c>
    </row>
    <row r="215" spans="1:22" x14ac:dyDescent="0.25">
      <c r="A215" s="26">
        <f>Wellpath!E215</f>
        <v>0</v>
      </c>
      <c r="B215" s="22">
        <v>0</v>
      </c>
      <c r="C215" s="22">
        <v>0</v>
      </c>
      <c r="D215" s="22">
        <v>-1</v>
      </c>
      <c r="E215" s="20">
        <f>Model!$W$34*((drdp!B215+drdp!K215)*XYM2!$B215+(drdp!E215+drdp!N215)*XYM2!$C215+(drdp!H215+drdp!Q215)*XYM2!$D215)</f>
        <v>0</v>
      </c>
      <c r="F215" s="20">
        <f>Model!$W$34*((drdp!C215+drdp!L215)*XYM2!$B215+(drdp!F215+drdp!O215)*XYM2!$C215+(drdp!I215+drdp!R215)*XYM2!$D215)</f>
        <v>0</v>
      </c>
      <c r="G215" s="20">
        <f>Model!$W$34*((drdp!D215+drdp!M215)*XYM2!$B215+(drdp!G215+drdp!P215)*XYM2!$C215+(drdp!J215+drdp!S215)*XYM2!$D215)</f>
        <v>0</v>
      </c>
      <c r="H215" s="18">
        <f>Model!$W$34*((drdp!B215)*XYM2!$B215+(drdp!E215)*XYM2!$C215+(drdp!H215)*XYM2!$D215)</f>
        <v>0</v>
      </c>
      <c r="I215" s="18">
        <f>Model!$W$34*((drdp!C215)*XYM2!$B215+(drdp!F215)*XYM2!$C215+(drdp!I215)*XYM2!$D215)</f>
        <v>0</v>
      </c>
      <c r="J215" s="18">
        <f>Model!$W$34*((drdp!D215)*XYM2!$B215+(drdp!G215)*XYM2!$C215+(drdp!J215)*XYM2!$D215)</f>
        <v>0</v>
      </c>
      <c r="K215" s="21">
        <f>SUM(E$3:E214)+H215</f>
        <v>-0.63576438487368836</v>
      </c>
      <c r="L215" s="21">
        <f>SUM(F$3:F214)+I215</f>
        <v>-4.4790942254298054</v>
      </c>
      <c r="M215" s="21">
        <f>SUM(G$3:G214)+J215</f>
        <v>0</v>
      </c>
      <c r="N215" s="21"/>
      <c r="O215" s="21"/>
      <c r="P215" s="21"/>
      <c r="Q215" s="19">
        <f t="shared" si="19"/>
        <v>0.40419635307381935</v>
      </c>
      <c r="R215" s="19">
        <f t="shared" si="20"/>
        <v>20.062285080278627</v>
      </c>
      <c r="S215" s="19">
        <f t="shared" si="21"/>
        <v>0</v>
      </c>
      <c r="T215" s="19">
        <f t="shared" si="22"/>
        <v>2.8476485850216697</v>
      </c>
      <c r="U215" s="19">
        <f t="shared" si="23"/>
        <v>0</v>
      </c>
      <c r="V215" s="19">
        <f t="shared" si="24"/>
        <v>0</v>
      </c>
    </row>
    <row r="216" spans="1:22" x14ac:dyDescent="0.25">
      <c r="A216" s="26">
        <f>Wellpath!E216</f>
        <v>0</v>
      </c>
      <c r="B216" s="22">
        <v>0</v>
      </c>
      <c r="C216" s="22">
        <v>0</v>
      </c>
      <c r="D216" s="22">
        <v>-1</v>
      </c>
      <c r="E216" s="20">
        <f>Model!$W$34*((drdp!B216+drdp!K216)*XYM2!$B216+(drdp!E216+drdp!N216)*XYM2!$C216+(drdp!H216+drdp!Q216)*XYM2!$D216)</f>
        <v>0</v>
      </c>
      <c r="F216" s="20">
        <f>Model!$W$34*((drdp!C216+drdp!L216)*XYM2!$B216+(drdp!F216+drdp!O216)*XYM2!$C216+(drdp!I216+drdp!R216)*XYM2!$D216)</f>
        <v>0</v>
      </c>
      <c r="G216" s="20">
        <f>Model!$W$34*((drdp!D216+drdp!M216)*XYM2!$B216+(drdp!G216+drdp!P216)*XYM2!$C216+(drdp!J216+drdp!S216)*XYM2!$D216)</f>
        <v>0</v>
      </c>
      <c r="H216" s="18">
        <f>Model!$W$34*((drdp!B216)*XYM2!$B216+(drdp!E216)*XYM2!$C216+(drdp!H216)*XYM2!$D216)</f>
        <v>0</v>
      </c>
      <c r="I216" s="18">
        <f>Model!$W$34*((drdp!C216)*XYM2!$B216+(drdp!F216)*XYM2!$C216+(drdp!I216)*XYM2!$D216)</f>
        <v>0</v>
      </c>
      <c r="J216" s="18">
        <f>Model!$W$34*((drdp!D216)*XYM2!$B216+(drdp!G216)*XYM2!$C216+(drdp!J216)*XYM2!$D216)</f>
        <v>0</v>
      </c>
      <c r="K216" s="21">
        <f>SUM(E$3:E215)+H216</f>
        <v>-0.63576438487368836</v>
      </c>
      <c r="L216" s="21">
        <f>SUM(F$3:F215)+I216</f>
        <v>-4.4790942254298054</v>
      </c>
      <c r="M216" s="21">
        <f>SUM(G$3:G215)+J216</f>
        <v>0</v>
      </c>
      <c r="N216" s="21"/>
      <c r="O216" s="21"/>
      <c r="P216" s="21"/>
      <c r="Q216" s="19">
        <f t="shared" si="19"/>
        <v>0.40419635307381935</v>
      </c>
      <c r="R216" s="19">
        <f t="shared" si="20"/>
        <v>20.062285080278627</v>
      </c>
      <c r="S216" s="19">
        <f t="shared" si="21"/>
        <v>0</v>
      </c>
      <c r="T216" s="19">
        <f t="shared" si="22"/>
        <v>2.8476485850216697</v>
      </c>
      <c r="U216" s="19">
        <f t="shared" si="23"/>
        <v>0</v>
      </c>
      <c r="V216" s="19">
        <f t="shared" si="24"/>
        <v>0</v>
      </c>
    </row>
    <row r="217" spans="1:22" x14ac:dyDescent="0.25">
      <c r="A217" s="26">
        <f>Wellpath!E217</f>
        <v>0</v>
      </c>
      <c r="B217" s="22">
        <v>0</v>
      </c>
      <c r="C217" s="22">
        <v>0</v>
      </c>
      <c r="D217" s="22">
        <v>-1</v>
      </c>
      <c r="E217" s="20">
        <f>Model!$W$34*((drdp!B217+drdp!K217)*XYM2!$B217+(drdp!E217+drdp!N217)*XYM2!$C217+(drdp!H217+drdp!Q217)*XYM2!$D217)</f>
        <v>0</v>
      </c>
      <c r="F217" s="20">
        <f>Model!$W$34*((drdp!C217+drdp!L217)*XYM2!$B217+(drdp!F217+drdp!O217)*XYM2!$C217+(drdp!I217+drdp!R217)*XYM2!$D217)</f>
        <v>0</v>
      </c>
      <c r="G217" s="20">
        <f>Model!$W$34*((drdp!D217+drdp!M217)*XYM2!$B217+(drdp!G217+drdp!P217)*XYM2!$C217+(drdp!J217+drdp!S217)*XYM2!$D217)</f>
        <v>0</v>
      </c>
      <c r="H217" s="18">
        <f>Model!$W$34*((drdp!B217)*XYM2!$B217+(drdp!E217)*XYM2!$C217+(drdp!H217)*XYM2!$D217)</f>
        <v>0</v>
      </c>
      <c r="I217" s="18">
        <f>Model!$W$34*((drdp!C217)*XYM2!$B217+(drdp!F217)*XYM2!$C217+(drdp!I217)*XYM2!$D217)</f>
        <v>0</v>
      </c>
      <c r="J217" s="18">
        <f>Model!$W$34*((drdp!D217)*XYM2!$B217+(drdp!G217)*XYM2!$C217+(drdp!J217)*XYM2!$D217)</f>
        <v>0</v>
      </c>
      <c r="K217" s="21">
        <f>SUM(E$3:E216)+H217</f>
        <v>-0.63576438487368836</v>
      </c>
      <c r="L217" s="21">
        <f>SUM(F$3:F216)+I217</f>
        <v>-4.4790942254298054</v>
      </c>
      <c r="M217" s="21">
        <f>SUM(G$3:G216)+J217</f>
        <v>0</v>
      </c>
      <c r="N217" s="21"/>
      <c r="O217" s="21"/>
      <c r="P217" s="21"/>
      <c r="Q217" s="19">
        <f t="shared" si="19"/>
        <v>0.40419635307381935</v>
      </c>
      <c r="R217" s="19">
        <f t="shared" si="20"/>
        <v>20.062285080278627</v>
      </c>
      <c r="S217" s="19">
        <f t="shared" si="21"/>
        <v>0</v>
      </c>
      <c r="T217" s="19">
        <f t="shared" si="22"/>
        <v>2.8476485850216697</v>
      </c>
      <c r="U217" s="19">
        <f t="shared" si="23"/>
        <v>0</v>
      </c>
      <c r="V217" s="19">
        <f t="shared" si="24"/>
        <v>0</v>
      </c>
    </row>
    <row r="218" spans="1:22" x14ac:dyDescent="0.25">
      <c r="A218" s="26">
        <f>Wellpath!E218</f>
        <v>0</v>
      </c>
      <c r="B218" s="22">
        <v>0</v>
      </c>
      <c r="C218" s="22">
        <v>0</v>
      </c>
      <c r="D218" s="22">
        <v>-1</v>
      </c>
      <c r="E218" s="20">
        <f>Model!$W$34*((drdp!B218+drdp!K218)*XYM2!$B218+(drdp!E218+drdp!N218)*XYM2!$C218+(drdp!H218+drdp!Q218)*XYM2!$D218)</f>
        <v>0</v>
      </c>
      <c r="F218" s="20">
        <f>Model!$W$34*((drdp!C218+drdp!L218)*XYM2!$B218+(drdp!F218+drdp!O218)*XYM2!$C218+(drdp!I218+drdp!R218)*XYM2!$D218)</f>
        <v>0</v>
      </c>
      <c r="G218" s="20">
        <f>Model!$W$34*((drdp!D218+drdp!M218)*XYM2!$B218+(drdp!G218+drdp!P218)*XYM2!$C218+(drdp!J218+drdp!S218)*XYM2!$D218)</f>
        <v>0</v>
      </c>
      <c r="H218" s="18">
        <f>Model!$W$34*((drdp!B218)*XYM2!$B218+(drdp!E218)*XYM2!$C218+(drdp!H218)*XYM2!$D218)</f>
        <v>0</v>
      </c>
      <c r="I218" s="18">
        <f>Model!$W$34*((drdp!C218)*XYM2!$B218+(drdp!F218)*XYM2!$C218+(drdp!I218)*XYM2!$D218)</f>
        <v>0</v>
      </c>
      <c r="J218" s="18">
        <f>Model!$W$34*((drdp!D218)*XYM2!$B218+(drdp!G218)*XYM2!$C218+(drdp!J218)*XYM2!$D218)</f>
        <v>0</v>
      </c>
      <c r="K218" s="21">
        <f>SUM(E$3:E217)+H218</f>
        <v>-0.63576438487368836</v>
      </c>
      <c r="L218" s="21">
        <f>SUM(F$3:F217)+I218</f>
        <v>-4.4790942254298054</v>
      </c>
      <c r="M218" s="21">
        <f>SUM(G$3:G217)+J218</f>
        <v>0</v>
      </c>
      <c r="N218" s="21"/>
      <c r="O218" s="21"/>
      <c r="P218" s="21"/>
      <c r="Q218" s="19">
        <f t="shared" si="19"/>
        <v>0.40419635307381935</v>
      </c>
      <c r="R218" s="19">
        <f t="shared" si="20"/>
        <v>20.062285080278627</v>
      </c>
      <c r="S218" s="19">
        <f t="shared" si="21"/>
        <v>0</v>
      </c>
      <c r="T218" s="19">
        <f t="shared" si="22"/>
        <v>2.8476485850216697</v>
      </c>
      <c r="U218" s="19">
        <f t="shared" si="23"/>
        <v>0</v>
      </c>
      <c r="V218" s="19">
        <f t="shared" si="24"/>
        <v>0</v>
      </c>
    </row>
    <row r="219" spans="1:22" x14ac:dyDescent="0.25">
      <c r="A219" s="26">
        <f>Wellpath!E219</f>
        <v>0</v>
      </c>
      <c r="B219" s="22">
        <v>0</v>
      </c>
      <c r="C219" s="22">
        <v>0</v>
      </c>
      <c r="D219" s="22">
        <v>-1</v>
      </c>
      <c r="E219" s="20">
        <f>Model!$W$34*((drdp!B219+drdp!K219)*XYM2!$B219+(drdp!E219+drdp!N219)*XYM2!$C219+(drdp!H219+drdp!Q219)*XYM2!$D219)</f>
        <v>0</v>
      </c>
      <c r="F219" s="20">
        <f>Model!$W$34*((drdp!C219+drdp!L219)*XYM2!$B219+(drdp!F219+drdp!O219)*XYM2!$C219+(drdp!I219+drdp!R219)*XYM2!$D219)</f>
        <v>0</v>
      </c>
      <c r="G219" s="20">
        <f>Model!$W$34*((drdp!D219+drdp!M219)*XYM2!$B219+(drdp!G219+drdp!P219)*XYM2!$C219+(drdp!J219+drdp!S219)*XYM2!$D219)</f>
        <v>0</v>
      </c>
      <c r="H219" s="18">
        <f>Model!$W$34*((drdp!B219)*XYM2!$B219+(drdp!E219)*XYM2!$C219+(drdp!H219)*XYM2!$D219)</f>
        <v>0</v>
      </c>
      <c r="I219" s="18">
        <f>Model!$W$34*((drdp!C219)*XYM2!$B219+(drdp!F219)*XYM2!$C219+(drdp!I219)*XYM2!$D219)</f>
        <v>0</v>
      </c>
      <c r="J219" s="18">
        <f>Model!$W$34*((drdp!D219)*XYM2!$B219+(drdp!G219)*XYM2!$C219+(drdp!J219)*XYM2!$D219)</f>
        <v>0</v>
      </c>
      <c r="K219" s="21">
        <f>SUM(E$3:E218)+H219</f>
        <v>-0.63576438487368836</v>
      </c>
      <c r="L219" s="21">
        <f>SUM(F$3:F218)+I219</f>
        <v>-4.4790942254298054</v>
      </c>
      <c r="M219" s="21">
        <f>SUM(G$3:G218)+J219</f>
        <v>0</v>
      </c>
      <c r="N219" s="21"/>
      <c r="O219" s="21"/>
      <c r="P219" s="21"/>
      <c r="Q219" s="19">
        <f t="shared" si="19"/>
        <v>0.40419635307381935</v>
      </c>
      <c r="R219" s="19">
        <f t="shared" si="20"/>
        <v>20.062285080278627</v>
      </c>
      <c r="S219" s="19">
        <f t="shared" si="21"/>
        <v>0</v>
      </c>
      <c r="T219" s="19">
        <f t="shared" si="22"/>
        <v>2.8476485850216697</v>
      </c>
      <c r="U219" s="19">
        <f t="shared" si="23"/>
        <v>0</v>
      </c>
      <c r="V219" s="19">
        <f t="shared" si="24"/>
        <v>0</v>
      </c>
    </row>
    <row r="220" spans="1:22" x14ac:dyDescent="0.25">
      <c r="A220" s="26">
        <f>Wellpath!E220</f>
        <v>0</v>
      </c>
      <c r="B220" s="22">
        <v>0</v>
      </c>
      <c r="C220" s="22">
        <v>0</v>
      </c>
      <c r="D220" s="22">
        <v>-1</v>
      </c>
      <c r="E220" s="20">
        <f>Model!$W$34*((drdp!B220+drdp!K220)*XYM2!$B220+(drdp!E220+drdp!N220)*XYM2!$C220+(drdp!H220+drdp!Q220)*XYM2!$D220)</f>
        <v>0</v>
      </c>
      <c r="F220" s="20">
        <f>Model!$W$34*((drdp!C220+drdp!L220)*XYM2!$B220+(drdp!F220+drdp!O220)*XYM2!$C220+(drdp!I220+drdp!R220)*XYM2!$D220)</f>
        <v>0</v>
      </c>
      <c r="G220" s="20">
        <f>Model!$W$34*((drdp!D220+drdp!M220)*XYM2!$B220+(drdp!G220+drdp!P220)*XYM2!$C220+(drdp!J220+drdp!S220)*XYM2!$D220)</f>
        <v>0</v>
      </c>
      <c r="H220" s="18">
        <f>Model!$W$34*((drdp!B220)*XYM2!$B220+(drdp!E220)*XYM2!$C220+(drdp!H220)*XYM2!$D220)</f>
        <v>0</v>
      </c>
      <c r="I220" s="18">
        <f>Model!$W$34*((drdp!C220)*XYM2!$B220+(drdp!F220)*XYM2!$C220+(drdp!I220)*XYM2!$D220)</f>
        <v>0</v>
      </c>
      <c r="J220" s="18">
        <f>Model!$W$34*((drdp!D220)*XYM2!$B220+(drdp!G220)*XYM2!$C220+(drdp!J220)*XYM2!$D220)</f>
        <v>0</v>
      </c>
      <c r="K220" s="21">
        <f>SUM(E$3:E219)+H220</f>
        <v>-0.63576438487368836</v>
      </c>
      <c r="L220" s="21">
        <f>SUM(F$3:F219)+I220</f>
        <v>-4.4790942254298054</v>
      </c>
      <c r="M220" s="21">
        <f>SUM(G$3:G219)+J220</f>
        <v>0</v>
      </c>
      <c r="N220" s="21"/>
      <c r="O220" s="21"/>
      <c r="P220" s="21"/>
      <c r="Q220" s="19">
        <f t="shared" si="19"/>
        <v>0.40419635307381935</v>
      </c>
      <c r="R220" s="19">
        <f t="shared" si="20"/>
        <v>20.062285080278627</v>
      </c>
      <c r="S220" s="19">
        <f t="shared" si="21"/>
        <v>0</v>
      </c>
      <c r="T220" s="19">
        <f t="shared" si="22"/>
        <v>2.8476485850216697</v>
      </c>
      <c r="U220" s="19">
        <f t="shared" si="23"/>
        <v>0</v>
      </c>
      <c r="V220" s="19">
        <f t="shared" si="24"/>
        <v>0</v>
      </c>
    </row>
    <row r="221" spans="1:22" x14ac:dyDescent="0.25">
      <c r="A221" s="26">
        <f>Wellpath!E221</f>
        <v>0</v>
      </c>
      <c r="B221" s="22">
        <v>0</v>
      </c>
      <c r="C221" s="22">
        <v>0</v>
      </c>
      <c r="D221" s="22">
        <v>-1</v>
      </c>
      <c r="E221" s="20">
        <f>Model!$W$34*((drdp!B221+drdp!K221)*XYM2!$B221+(drdp!E221+drdp!N221)*XYM2!$C221+(drdp!H221+drdp!Q221)*XYM2!$D221)</f>
        <v>0</v>
      </c>
      <c r="F221" s="20">
        <f>Model!$W$34*((drdp!C221+drdp!L221)*XYM2!$B221+(drdp!F221+drdp!O221)*XYM2!$C221+(drdp!I221+drdp!R221)*XYM2!$D221)</f>
        <v>0</v>
      </c>
      <c r="G221" s="20">
        <f>Model!$W$34*((drdp!D221+drdp!M221)*XYM2!$B221+(drdp!G221+drdp!P221)*XYM2!$C221+(drdp!J221+drdp!S221)*XYM2!$D221)</f>
        <v>0</v>
      </c>
      <c r="H221" s="18">
        <f>Model!$W$34*((drdp!B221)*XYM2!$B221+(drdp!E221)*XYM2!$C221+(drdp!H221)*XYM2!$D221)</f>
        <v>0</v>
      </c>
      <c r="I221" s="18">
        <f>Model!$W$34*((drdp!C221)*XYM2!$B221+(drdp!F221)*XYM2!$C221+(drdp!I221)*XYM2!$D221)</f>
        <v>0</v>
      </c>
      <c r="J221" s="18">
        <f>Model!$W$34*((drdp!D221)*XYM2!$B221+(drdp!G221)*XYM2!$C221+(drdp!J221)*XYM2!$D221)</f>
        <v>0</v>
      </c>
      <c r="K221" s="21">
        <f>SUM(E$3:E220)+H221</f>
        <v>-0.63576438487368836</v>
      </c>
      <c r="L221" s="21">
        <f>SUM(F$3:F220)+I221</f>
        <v>-4.4790942254298054</v>
      </c>
      <c r="M221" s="21">
        <f>SUM(G$3:G220)+J221</f>
        <v>0</v>
      </c>
      <c r="N221" s="21"/>
      <c r="O221" s="21"/>
      <c r="P221" s="21"/>
      <c r="Q221" s="19">
        <f t="shared" si="19"/>
        <v>0.40419635307381935</v>
      </c>
      <c r="R221" s="19">
        <f t="shared" si="20"/>
        <v>20.062285080278627</v>
      </c>
      <c r="S221" s="19">
        <f t="shared" si="21"/>
        <v>0</v>
      </c>
      <c r="T221" s="19">
        <f t="shared" si="22"/>
        <v>2.8476485850216697</v>
      </c>
      <c r="U221" s="19">
        <f t="shared" si="23"/>
        <v>0</v>
      </c>
      <c r="V221" s="19">
        <f t="shared" si="24"/>
        <v>0</v>
      </c>
    </row>
    <row r="222" spans="1:22" x14ac:dyDescent="0.25">
      <c r="A222" s="26">
        <f>Wellpath!E222</f>
        <v>0</v>
      </c>
      <c r="B222" s="22">
        <v>0</v>
      </c>
      <c r="C222" s="22">
        <v>0</v>
      </c>
      <c r="D222" s="22">
        <v>-1</v>
      </c>
      <c r="E222" s="20">
        <f>Model!$W$34*((drdp!B222+drdp!K222)*XYM2!$B222+(drdp!E222+drdp!N222)*XYM2!$C222+(drdp!H222+drdp!Q222)*XYM2!$D222)</f>
        <v>0</v>
      </c>
      <c r="F222" s="20">
        <f>Model!$W$34*((drdp!C222+drdp!L222)*XYM2!$B222+(drdp!F222+drdp!O222)*XYM2!$C222+(drdp!I222+drdp!R222)*XYM2!$D222)</f>
        <v>0</v>
      </c>
      <c r="G222" s="20">
        <f>Model!$W$34*((drdp!D222+drdp!M222)*XYM2!$B222+(drdp!G222+drdp!P222)*XYM2!$C222+(drdp!J222+drdp!S222)*XYM2!$D222)</f>
        <v>0</v>
      </c>
      <c r="H222" s="18">
        <f>Model!$W$34*((drdp!B222)*XYM2!$B222+(drdp!E222)*XYM2!$C222+(drdp!H222)*XYM2!$D222)</f>
        <v>0</v>
      </c>
      <c r="I222" s="18">
        <f>Model!$W$34*((drdp!C222)*XYM2!$B222+(drdp!F222)*XYM2!$C222+(drdp!I222)*XYM2!$D222)</f>
        <v>0</v>
      </c>
      <c r="J222" s="18">
        <f>Model!$W$34*((drdp!D222)*XYM2!$B222+(drdp!G222)*XYM2!$C222+(drdp!J222)*XYM2!$D222)</f>
        <v>0</v>
      </c>
      <c r="K222" s="21">
        <f>SUM(E$3:E221)+H222</f>
        <v>-0.63576438487368836</v>
      </c>
      <c r="L222" s="21">
        <f>SUM(F$3:F221)+I222</f>
        <v>-4.4790942254298054</v>
      </c>
      <c r="M222" s="21">
        <f>SUM(G$3:G221)+J222</f>
        <v>0</v>
      </c>
      <c r="N222" s="21"/>
      <c r="O222" s="21"/>
      <c r="P222" s="21"/>
      <c r="Q222" s="19">
        <f t="shared" si="19"/>
        <v>0.40419635307381935</v>
      </c>
      <c r="R222" s="19">
        <f t="shared" si="20"/>
        <v>20.062285080278627</v>
      </c>
      <c r="S222" s="19">
        <f t="shared" si="21"/>
        <v>0</v>
      </c>
      <c r="T222" s="19">
        <f t="shared" si="22"/>
        <v>2.8476485850216697</v>
      </c>
      <c r="U222" s="19">
        <f t="shared" si="23"/>
        <v>0</v>
      </c>
      <c r="V222" s="19">
        <f t="shared" si="24"/>
        <v>0</v>
      </c>
    </row>
    <row r="223" spans="1:22" x14ac:dyDescent="0.25">
      <c r="A223" s="26">
        <f>Wellpath!E223</f>
        <v>0</v>
      </c>
      <c r="B223" s="22">
        <v>0</v>
      </c>
      <c r="C223" s="22">
        <v>0</v>
      </c>
      <c r="D223" s="22">
        <v>-1</v>
      </c>
      <c r="E223" s="20">
        <f>Model!$W$34*((drdp!B223+drdp!K223)*XYM2!$B223+(drdp!E223+drdp!N223)*XYM2!$C223+(drdp!H223+drdp!Q223)*XYM2!$D223)</f>
        <v>0</v>
      </c>
      <c r="F223" s="20">
        <f>Model!$W$34*((drdp!C223+drdp!L223)*XYM2!$B223+(drdp!F223+drdp!O223)*XYM2!$C223+(drdp!I223+drdp!R223)*XYM2!$D223)</f>
        <v>0</v>
      </c>
      <c r="G223" s="20">
        <f>Model!$W$34*((drdp!D223+drdp!M223)*XYM2!$B223+(drdp!G223+drdp!P223)*XYM2!$C223+(drdp!J223+drdp!S223)*XYM2!$D223)</f>
        <v>0</v>
      </c>
      <c r="H223" s="18">
        <f>Model!$W$34*((drdp!B223)*XYM2!$B223+(drdp!E223)*XYM2!$C223+(drdp!H223)*XYM2!$D223)</f>
        <v>0</v>
      </c>
      <c r="I223" s="18">
        <f>Model!$W$34*((drdp!C223)*XYM2!$B223+(drdp!F223)*XYM2!$C223+(drdp!I223)*XYM2!$D223)</f>
        <v>0</v>
      </c>
      <c r="J223" s="18">
        <f>Model!$W$34*((drdp!D223)*XYM2!$B223+(drdp!G223)*XYM2!$C223+(drdp!J223)*XYM2!$D223)</f>
        <v>0</v>
      </c>
      <c r="K223" s="21">
        <f>SUM(E$3:E222)+H223</f>
        <v>-0.63576438487368836</v>
      </c>
      <c r="L223" s="21">
        <f>SUM(F$3:F222)+I223</f>
        <v>-4.4790942254298054</v>
      </c>
      <c r="M223" s="21">
        <f>SUM(G$3:G222)+J223</f>
        <v>0</v>
      </c>
      <c r="N223" s="21"/>
      <c r="O223" s="21"/>
      <c r="P223" s="21"/>
      <c r="Q223" s="19">
        <f t="shared" si="19"/>
        <v>0.40419635307381935</v>
      </c>
      <c r="R223" s="19">
        <f t="shared" si="20"/>
        <v>20.062285080278627</v>
      </c>
      <c r="S223" s="19">
        <f t="shared" si="21"/>
        <v>0</v>
      </c>
      <c r="T223" s="19">
        <f t="shared" si="22"/>
        <v>2.8476485850216697</v>
      </c>
      <c r="U223" s="19">
        <f t="shared" si="23"/>
        <v>0</v>
      </c>
      <c r="V223" s="19">
        <f t="shared" si="24"/>
        <v>0</v>
      </c>
    </row>
    <row r="224" spans="1:22" x14ac:dyDescent="0.25">
      <c r="A224" s="26">
        <f>Wellpath!E224</f>
        <v>0</v>
      </c>
      <c r="B224" s="22">
        <v>0</v>
      </c>
      <c r="C224" s="22">
        <v>0</v>
      </c>
      <c r="D224" s="22">
        <v>-1</v>
      </c>
      <c r="E224" s="20">
        <f>Model!$W$34*((drdp!B224+drdp!K224)*XYM2!$B224+(drdp!E224+drdp!N224)*XYM2!$C224+(drdp!H224+drdp!Q224)*XYM2!$D224)</f>
        <v>0</v>
      </c>
      <c r="F224" s="20">
        <f>Model!$W$34*((drdp!C224+drdp!L224)*XYM2!$B224+(drdp!F224+drdp!O224)*XYM2!$C224+(drdp!I224+drdp!R224)*XYM2!$D224)</f>
        <v>0</v>
      </c>
      <c r="G224" s="20">
        <f>Model!$W$34*((drdp!D224+drdp!M224)*XYM2!$B224+(drdp!G224+drdp!P224)*XYM2!$C224+(drdp!J224+drdp!S224)*XYM2!$D224)</f>
        <v>0</v>
      </c>
      <c r="H224" s="18">
        <f>Model!$W$34*((drdp!B224)*XYM2!$B224+(drdp!E224)*XYM2!$C224+(drdp!H224)*XYM2!$D224)</f>
        <v>0</v>
      </c>
      <c r="I224" s="18">
        <f>Model!$W$34*((drdp!C224)*XYM2!$B224+(drdp!F224)*XYM2!$C224+(drdp!I224)*XYM2!$D224)</f>
        <v>0</v>
      </c>
      <c r="J224" s="18">
        <f>Model!$W$34*((drdp!D224)*XYM2!$B224+(drdp!G224)*XYM2!$C224+(drdp!J224)*XYM2!$D224)</f>
        <v>0</v>
      </c>
      <c r="K224" s="21">
        <f>SUM(E$3:E223)+H224</f>
        <v>-0.63576438487368836</v>
      </c>
      <c r="L224" s="21">
        <f>SUM(F$3:F223)+I224</f>
        <v>-4.4790942254298054</v>
      </c>
      <c r="M224" s="21">
        <f>SUM(G$3:G223)+J224</f>
        <v>0</v>
      </c>
      <c r="N224" s="21"/>
      <c r="O224" s="21"/>
      <c r="P224" s="21"/>
      <c r="Q224" s="19">
        <f t="shared" si="19"/>
        <v>0.40419635307381935</v>
      </c>
      <c r="R224" s="19">
        <f t="shared" si="20"/>
        <v>20.062285080278627</v>
      </c>
      <c r="S224" s="19">
        <f t="shared" si="21"/>
        <v>0</v>
      </c>
      <c r="T224" s="19">
        <f t="shared" si="22"/>
        <v>2.8476485850216697</v>
      </c>
      <c r="U224" s="19">
        <f t="shared" si="23"/>
        <v>0</v>
      </c>
      <c r="V224" s="19">
        <f t="shared" si="24"/>
        <v>0</v>
      </c>
    </row>
    <row r="225" spans="1:22" x14ac:dyDescent="0.25">
      <c r="A225" s="26">
        <f>Wellpath!E225</f>
        <v>0</v>
      </c>
      <c r="B225" s="22">
        <v>0</v>
      </c>
      <c r="C225" s="22">
        <v>0</v>
      </c>
      <c r="D225" s="22">
        <v>-1</v>
      </c>
      <c r="E225" s="20">
        <f>Model!$W$34*((drdp!B225+drdp!K225)*XYM2!$B225+(drdp!E225+drdp!N225)*XYM2!$C225+(drdp!H225+drdp!Q225)*XYM2!$D225)</f>
        <v>0</v>
      </c>
      <c r="F225" s="20">
        <f>Model!$W$34*((drdp!C225+drdp!L225)*XYM2!$B225+(drdp!F225+drdp!O225)*XYM2!$C225+(drdp!I225+drdp!R225)*XYM2!$D225)</f>
        <v>0</v>
      </c>
      <c r="G225" s="20">
        <f>Model!$W$34*((drdp!D225+drdp!M225)*XYM2!$B225+(drdp!G225+drdp!P225)*XYM2!$C225+(drdp!J225+drdp!S225)*XYM2!$D225)</f>
        <v>0</v>
      </c>
      <c r="H225" s="18">
        <f>Model!$W$34*((drdp!B225)*XYM2!$B225+(drdp!E225)*XYM2!$C225+(drdp!H225)*XYM2!$D225)</f>
        <v>0</v>
      </c>
      <c r="I225" s="18">
        <f>Model!$W$34*((drdp!C225)*XYM2!$B225+(drdp!F225)*XYM2!$C225+(drdp!I225)*XYM2!$D225)</f>
        <v>0</v>
      </c>
      <c r="J225" s="18">
        <f>Model!$W$34*((drdp!D225)*XYM2!$B225+(drdp!G225)*XYM2!$C225+(drdp!J225)*XYM2!$D225)</f>
        <v>0</v>
      </c>
      <c r="K225" s="21">
        <f>SUM(E$3:E224)+H225</f>
        <v>-0.63576438487368836</v>
      </c>
      <c r="L225" s="21">
        <f>SUM(F$3:F224)+I225</f>
        <v>-4.4790942254298054</v>
      </c>
      <c r="M225" s="21">
        <f>SUM(G$3:G224)+J225</f>
        <v>0</v>
      </c>
      <c r="N225" s="21"/>
      <c r="O225" s="21"/>
      <c r="P225" s="21"/>
      <c r="Q225" s="19">
        <f t="shared" si="19"/>
        <v>0.40419635307381935</v>
      </c>
      <c r="R225" s="19">
        <f t="shared" si="20"/>
        <v>20.062285080278627</v>
      </c>
      <c r="S225" s="19">
        <f t="shared" si="21"/>
        <v>0</v>
      </c>
      <c r="T225" s="19">
        <f t="shared" si="22"/>
        <v>2.8476485850216697</v>
      </c>
      <c r="U225" s="19">
        <f t="shared" si="23"/>
        <v>0</v>
      </c>
      <c r="V225" s="19">
        <f t="shared" si="24"/>
        <v>0</v>
      </c>
    </row>
    <row r="226" spans="1:22" x14ac:dyDescent="0.25">
      <c r="A226" s="26">
        <f>Wellpath!E226</f>
        <v>0</v>
      </c>
      <c r="B226" s="22">
        <v>0</v>
      </c>
      <c r="C226" s="22">
        <v>0</v>
      </c>
      <c r="D226" s="22">
        <v>-1</v>
      </c>
      <c r="E226" s="20">
        <f>Model!$W$34*((drdp!B226+drdp!K226)*XYM2!$B226+(drdp!E226+drdp!N226)*XYM2!$C226+(drdp!H226+drdp!Q226)*XYM2!$D226)</f>
        <v>0</v>
      </c>
      <c r="F226" s="20">
        <f>Model!$W$34*((drdp!C226+drdp!L226)*XYM2!$B226+(drdp!F226+drdp!O226)*XYM2!$C226+(drdp!I226+drdp!R226)*XYM2!$D226)</f>
        <v>0</v>
      </c>
      <c r="G226" s="20">
        <f>Model!$W$34*((drdp!D226+drdp!M226)*XYM2!$B226+(drdp!G226+drdp!P226)*XYM2!$C226+(drdp!J226+drdp!S226)*XYM2!$D226)</f>
        <v>0</v>
      </c>
      <c r="H226" s="18">
        <f>Model!$W$34*((drdp!B226)*XYM2!$B226+(drdp!E226)*XYM2!$C226+(drdp!H226)*XYM2!$D226)</f>
        <v>0</v>
      </c>
      <c r="I226" s="18">
        <f>Model!$W$34*((drdp!C226)*XYM2!$B226+(drdp!F226)*XYM2!$C226+(drdp!I226)*XYM2!$D226)</f>
        <v>0</v>
      </c>
      <c r="J226" s="18">
        <f>Model!$W$34*((drdp!D226)*XYM2!$B226+(drdp!G226)*XYM2!$C226+(drdp!J226)*XYM2!$D226)</f>
        <v>0</v>
      </c>
      <c r="K226" s="21">
        <f>SUM(E$3:E225)+H226</f>
        <v>-0.63576438487368836</v>
      </c>
      <c r="L226" s="21">
        <f>SUM(F$3:F225)+I226</f>
        <v>-4.4790942254298054</v>
      </c>
      <c r="M226" s="21">
        <f>SUM(G$3:G225)+J226</f>
        <v>0</v>
      </c>
      <c r="N226" s="21"/>
      <c r="O226" s="21"/>
      <c r="P226" s="21"/>
      <c r="Q226" s="19">
        <f t="shared" si="19"/>
        <v>0.40419635307381935</v>
      </c>
      <c r="R226" s="19">
        <f t="shared" si="20"/>
        <v>20.062285080278627</v>
      </c>
      <c r="S226" s="19">
        <f t="shared" si="21"/>
        <v>0</v>
      </c>
      <c r="T226" s="19">
        <f t="shared" si="22"/>
        <v>2.8476485850216697</v>
      </c>
      <c r="U226" s="19">
        <f t="shared" si="23"/>
        <v>0</v>
      </c>
      <c r="V226" s="19">
        <f t="shared" si="24"/>
        <v>0</v>
      </c>
    </row>
    <row r="227" spans="1:22" x14ac:dyDescent="0.25">
      <c r="A227" s="26">
        <f>Wellpath!E227</f>
        <v>0</v>
      </c>
      <c r="B227" s="22">
        <v>0</v>
      </c>
      <c r="C227" s="22">
        <v>0</v>
      </c>
      <c r="D227" s="22">
        <v>-1</v>
      </c>
      <c r="E227" s="20">
        <f>Model!$W$34*((drdp!B227+drdp!K227)*XYM2!$B227+(drdp!E227+drdp!N227)*XYM2!$C227+(drdp!H227+drdp!Q227)*XYM2!$D227)</f>
        <v>0</v>
      </c>
      <c r="F227" s="20">
        <f>Model!$W$34*((drdp!C227+drdp!L227)*XYM2!$B227+(drdp!F227+drdp!O227)*XYM2!$C227+(drdp!I227+drdp!R227)*XYM2!$D227)</f>
        <v>0</v>
      </c>
      <c r="G227" s="20">
        <f>Model!$W$34*((drdp!D227+drdp!M227)*XYM2!$B227+(drdp!G227+drdp!P227)*XYM2!$C227+(drdp!J227+drdp!S227)*XYM2!$D227)</f>
        <v>0</v>
      </c>
      <c r="H227" s="18">
        <f>Model!$W$34*((drdp!B227)*XYM2!$B227+(drdp!E227)*XYM2!$C227+(drdp!H227)*XYM2!$D227)</f>
        <v>0</v>
      </c>
      <c r="I227" s="18">
        <f>Model!$W$34*((drdp!C227)*XYM2!$B227+(drdp!F227)*XYM2!$C227+(drdp!I227)*XYM2!$D227)</f>
        <v>0</v>
      </c>
      <c r="J227" s="18">
        <f>Model!$W$34*((drdp!D227)*XYM2!$B227+(drdp!G227)*XYM2!$C227+(drdp!J227)*XYM2!$D227)</f>
        <v>0</v>
      </c>
      <c r="K227" s="21">
        <f>SUM(E$3:E226)+H227</f>
        <v>-0.63576438487368836</v>
      </c>
      <c r="L227" s="21">
        <f>SUM(F$3:F226)+I227</f>
        <v>-4.4790942254298054</v>
      </c>
      <c r="M227" s="21">
        <f>SUM(G$3:G226)+J227</f>
        <v>0</v>
      </c>
      <c r="N227" s="21"/>
      <c r="O227" s="21"/>
      <c r="P227" s="21"/>
      <c r="Q227" s="19">
        <f t="shared" si="19"/>
        <v>0.40419635307381935</v>
      </c>
      <c r="R227" s="19">
        <f t="shared" si="20"/>
        <v>20.062285080278627</v>
      </c>
      <c r="S227" s="19">
        <f t="shared" si="21"/>
        <v>0</v>
      </c>
      <c r="T227" s="19">
        <f t="shared" si="22"/>
        <v>2.8476485850216697</v>
      </c>
      <c r="U227" s="19">
        <f t="shared" si="23"/>
        <v>0</v>
      </c>
      <c r="V227" s="19">
        <f t="shared" si="24"/>
        <v>0</v>
      </c>
    </row>
    <row r="228" spans="1:22" x14ac:dyDescent="0.25">
      <c r="A228" s="26">
        <f>Wellpath!E228</f>
        <v>0</v>
      </c>
      <c r="B228" s="22">
        <v>0</v>
      </c>
      <c r="C228" s="22">
        <v>0</v>
      </c>
      <c r="D228" s="22">
        <v>-1</v>
      </c>
      <c r="E228" s="20">
        <f>Model!$W$34*((drdp!B228+drdp!K228)*XYM2!$B228+(drdp!E228+drdp!N228)*XYM2!$C228+(drdp!H228+drdp!Q228)*XYM2!$D228)</f>
        <v>0</v>
      </c>
      <c r="F228" s="20">
        <f>Model!$W$34*((drdp!C228+drdp!L228)*XYM2!$B228+(drdp!F228+drdp!O228)*XYM2!$C228+(drdp!I228+drdp!R228)*XYM2!$D228)</f>
        <v>0</v>
      </c>
      <c r="G228" s="20">
        <f>Model!$W$34*((drdp!D228+drdp!M228)*XYM2!$B228+(drdp!G228+drdp!P228)*XYM2!$C228+(drdp!J228+drdp!S228)*XYM2!$D228)</f>
        <v>0</v>
      </c>
      <c r="H228" s="18">
        <f>Model!$W$34*((drdp!B228)*XYM2!$B228+(drdp!E228)*XYM2!$C228+(drdp!H228)*XYM2!$D228)</f>
        <v>0</v>
      </c>
      <c r="I228" s="18">
        <f>Model!$W$34*((drdp!C228)*XYM2!$B228+(drdp!F228)*XYM2!$C228+(drdp!I228)*XYM2!$D228)</f>
        <v>0</v>
      </c>
      <c r="J228" s="18">
        <f>Model!$W$34*((drdp!D228)*XYM2!$B228+(drdp!G228)*XYM2!$C228+(drdp!J228)*XYM2!$D228)</f>
        <v>0</v>
      </c>
      <c r="K228" s="21">
        <f>SUM(E$3:E227)+H228</f>
        <v>-0.63576438487368836</v>
      </c>
      <c r="L228" s="21">
        <f>SUM(F$3:F227)+I228</f>
        <v>-4.4790942254298054</v>
      </c>
      <c r="M228" s="21">
        <f>SUM(G$3:G227)+J228</f>
        <v>0</v>
      </c>
      <c r="N228" s="21"/>
      <c r="O228" s="21"/>
      <c r="P228" s="21"/>
      <c r="Q228" s="19">
        <f t="shared" si="19"/>
        <v>0.40419635307381935</v>
      </c>
      <c r="R228" s="19">
        <f t="shared" si="20"/>
        <v>20.062285080278627</v>
      </c>
      <c r="S228" s="19">
        <f t="shared" si="21"/>
        <v>0</v>
      </c>
      <c r="T228" s="19">
        <f t="shared" si="22"/>
        <v>2.8476485850216697</v>
      </c>
      <c r="U228" s="19">
        <f t="shared" si="23"/>
        <v>0</v>
      </c>
      <c r="V228" s="19">
        <f t="shared" si="24"/>
        <v>0</v>
      </c>
    </row>
    <row r="229" spans="1:22" x14ac:dyDescent="0.25">
      <c r="A229" s="26">
        <f>Wellpath!E229</f>
        <v>0</v>
      </c>
      <c r="B229" s="22">
        <v>0</v>
      </c>
      <c r="C229" s="22">
        <v>0</v>
      </c>
      <c r="D229" s="22">
        <v>-1</v>
      </c>
      <c r="E229" s="20">
        <f>Model!$W$34*((drdp!B229+drdp!K229)*XYM2!$B229+(drdp!E229+drdp!N229)*XYM2!$C229+(drdp!H229+drdp!Q229)*XYM2!$D229)</f>
        <v>0</v>
      </c>
      <c r="F229" s="20">
        <f>Model!$W$34*((drdp!C229+drdp!L229)*XYM2!$B229+(drdp!F229+drdp!O229)*XYM2!$C229+(drdp!I229+drdp!R229)*XYM2!$D229)</f>
        <v>0</v>
      </c>
      <c r="G229" s="20">
        <f>Model!$W$34*((drdp!D229+drdp!M229)*XYM2!$B229+(drdp!G229+drdp!P229)*XYM2!$C229+(drdp!J229+drdp!S229)*XYM2!$D229)</f>
        <v>0</v>
      </c>
      <c r="H229" s="18">
        <f>Model!$W$34*((drdp!B229)*XYM2!$B229+(drdp!E229)*XYM2!$C229+(drdp!H229)*XYM2!$D229)</f>
        <v>0</v>
      </c>
      <c r="I229" s="18">
        <f>Model!$W$34*((drdp!C229)*XYM2!$B229+(drdp!F229)*XYM2!$C229+(drdp!I229)*XYM2!$D229)</f>
        <v>0</v>
      </c>
      <c r="J229" s="18">
        <f>Model!$W$34*((drdp!D229)*XYM2!$B229+(drdp!G229)*XYM2!$C229+(drdp!J229)*XYM2!$D229)</f>
        <v>0</v>
      </c>
      <c r="K229" s="21">
        <f>SUM(E$3:E228)+H229</f>
        <v>-0.63576438487368836</v>
      </c>
      <c r="L229" s="21">
        <f>SUM(F$3:F228)+I229</f>
        <v>-4.4790942254298054</v>
      </c>
      <c r="M229" s="21">
        <f>SUM(G$3:G228)+J229</f>
        <v>0</v>
      </c>
      <c r="N229" s="21"/>
      <c r="O229" s="21"/>
      <c r="P229" s="21"/>
      <c r="Q229" s="19">
        <f t="shared" si="19"/>
        <v>0.40419635307381935</v>
      </c>
      <c r="R229" s="19">
        <f t="shared" si="20"/>
        <v>20.062285080278627</v>
      </c>
      <c r="S229" s="19">
        <f t="shared" si="21"/>
        <v>0</v>
      </c>
      <c r="T229" s="19">
        <f t="shared" si="22"/>
        <v>2.8476485850216697</v>
      </c>
      <c r="U229" s="19">
        <f t="shared" si="23"/>
        <v>0</v>
      </c>
      <c r="V229" s="19">
        <f t="shared" si="24"/>
        <v>0</v>
      </c>
    </row>
    <row r="230" spans="1:22" x14ac:dyDescent="0.25">
      <c r="A230" s="26">
        <f>Wellpath!E230</f>
        <v>0</v>
      </c>
      <c r="B230" s="22">
        <v>0</v>
      </c>
      <c r="C230" s="22">
        <v>0</v>
      </c>
      <c r="D230" s="22">
        <v>-1</v>
      </c>
      <c r="E230" s="20">
        <f>Model!$W$34*((drdp!B230+drdp!K230)*XYM2!$B230+(drdp!E230+drdp!N230)*XYM2!$C230+(drdp!H230+drdp!Q230)*XYM2!$D230)</f>
        <v>0</v>
      </c>
      <c r="F230" s="20">
        <f>Model!$W$34*((drdp!C230+drdp!L230)*XYM2!$B230+(drdp!F230+drdp!O230)*XYM2!$C230+(drdp!I230+drdp!R230)*XYM2!$D230)</f>
        <v>0</v>
      </c>
      <c r="G230" s="20">
        <f>Model!$W$34*((drdp!D230+drdp!M230)*XYM2!$B230+(drdp!G230+drdp!P230)*XYM2!$C230+(drdp!J230+drdp!S230)*XYM2!$D230)</f>
        <v>0</v>
      </c>
      <c r="H230" s="18">
        <f>Model!$W$34*((drdp!B230)*XYM2!$B230+(drdp!E230)*XYM2!$C230+(drdp!H230)*XYM2!$D230)</f>
        <v>0</v>
      </c>
      <c r="I230" s="18">
        <f>Model!$W$34*((drdp!C230)*XYM2!$B230+(drdp!F230)*XYM2!$C230+(drdp!I230)*XYM2!$D230)</f>
        <v>0</v>
      </c>
      <c r="J230" s="18">
        <f>Model!$W$34*((drdp!D230)*XYM2!$B230+(drdp!G230)*XYM2!$C230+(drdp!J230)*XYM2!$D230)</f>
        <v>0</v>
      </c>
      <c r="K230" s="21">
        <f>SUM(E$3:E229)+H230</f>
        <v>-0.63576438487368836</v>
      </c>
      <c r="L230" s="21">
        <f>SUM(F$3:F229)+I230</f>
        <v>-4.4790942254298054</v>
      </c>
      <c r="M230" s="21">
        <f>SUM(G$3:G229)+J230</f>
        <v>0</v>
      </c>
      <c r="N230" s="21"/>
      <c r="O230" s="21"/>
      <c r="P230" s="21"/>
      <c r="Q230" s="19">
        <f t="shared" si="19"/>
        <v>0.40419635307381935</v>
      </c>
      <c r="R230" s="19">
        <f t="shared" si="20"/>
        <v>20.062285080278627</v>
      </c>
      <c r="S230" s="19">
        <f t="shared" si="21"/>
        <v>0</v>
      </c>
      <c r="T230" s="19">
        <f t="shared" si="22"/>
        <v>2.8476485850216697</v>
      </c>
      <c r="U230" s="19">
        <f t="shared" si="23"/>
        <v>0</v>
      </c>
      <c r="V230" s="19">
        <f t="shared" si="24"/>
        <v>0</v>
      </c>
    </row>
    <row r="231" spans="1:22" x14ac:dyDescent="0.25">
      <c r="A231" s="26">
        <f>Wellpath!E231</f>
        <v>0</v>
      </c>
      <c r="B231" s="22">
        <v>0</v>
      </c>
      <c r="C231" s="22">
        <v>0</v>
      </c>
      <c r="D231" s="22">
        <v>-1</v>
      </c>
      <c r="E231" s="20">
        <f>Model!$W$34*((drdp!B231+drdp!K231)*XYM2!$B231+(drdp!E231+drdp!N231)*XYM2!$C231+(drdp!H231+drdp!Q231)*XYM2!$D231)</f>
        <v>0</v>
      </c>
      <c r="F231" s="20">
        <f>Model!$W$34*((drdp!C231+drdp!L231)*XYM2!$B231+(drdp!F231+drdp!O231)*XYM2!$C231+(drdp!I231+drdp!R231)*XYM2!$D231)</f>
        <v>0</v>
      </c>
      <c r="G231" s="20">
        <f>Model!$W$34*((drdp!D231+drdp!M231)*XYM2!$B231+(drdp!G231+drdp!P231)*XYM2!$C231+(drdp!J231+drdp!S231)*XYM2!$D231)</f>
        <v>0</v>
      </c>
      <c r="H231" s="18">
        <f>Model!$W$34*((drdp!B231)*XYM2!$B231+(drdp!E231)*XYM2!$C231+(drdp!H231)*XYM2!$D231)</f>
        <v>0</v>
      </c>
      <c r="I231" s="18">
        <f>Model!$W$34*((drdp!C231)*XYM2!$B231+(drdp!F231)*XYM2!$C231+(drdp!I231)*XYM2!$D231)</f>
        <v>0</v>
      </c>
      <c r="J231" s="18">
        <f>Model!$W$34*((drdp!D231)*XYM2!$B231+(drdp!G231)*XYM2!$C231+(drdp!J231)*XYM2!$D231)</f>
        <v>0</v>
      </c>
      <c r="K231" s="21">
        <f>SUM(E$3:E230)+H231</f>
        <v>-0.63576438487368836</v>
      </c>
      <c r="L231" s="21">
        <f>SUM(F$3:F230)+I231</f>
        <v>-4.4790942254298054</v>
      </c>
      <c r="M231" s="21">
        <f>SUM(G$3:G230)+J231</f>
        <v>0</v>
      </c>
      <c r="N231" s="21"/>
      <c r="O231" s="21"/>
      <c r="P231" s="21"/>
      <c r="Q231" s="19">
        <f t="shared" si="19"/>
        <v>0.40419635307381935</v>
      </c>
      <c r="R231" s="19">
        <f t="shared" si="20"/>
        <v>20.062285080278627</v>
      </c>
      <c r="S231" s="19">
        <f t="shared" si="21"/>
        <v>0</v>
      </c>
      <c r="T231" s="19">
        <f t="shared" si="22"/>
        <v>2.8476485850216697</v>
      </c>
      <c r="U231" s="19">
        <f t="shared" si="23"/>
        <v>0</v>
      </c>
      <c r="V231" s="19">
        <f t="shared" si="24"/>
        <v>0</v>
      </c>
    </row>
    <row r="232" spans="1:22" x14ac:dyDescent="0.25">
      <c r="A232" s="26">
        <f>Wellpath!E232</f>
        <v>0</v>
      </c>
      <c r="B232" s="22">
        <v>0</v>
      </c>
      <c r="C232" s="22">
        <v>0</v>
      </c>
      <c r="D232" s="22">
        <v>-1</v>
      </c>
      <c r="E232" s="20">
        <f>Model!$W$34*((drdp!B232+drdp!K232)*XYM2!$B232+(drdp!E232+drdp!N232)*XYM2!$C232+(drdp!H232+drdp!Q232)*XYM2!$D232)</f>
        <v>0</v>
      </c>
      <c r="F232" s="20">
        <f>Model!$W$34*((drdp!C232+drdp!L232)*XYM2!$B232+(drdp!F232+drdp!O232)*XYM2!$C232+(drdp!I232+drdp!R232)*XYM2!$D232)</f>
        <v>0</v>
      </c>
      <c r="G232" s="20">
        <f>Model!$W$34*((drdp!D232+drdp!M232)*XYM2!$B232+(drdp!G232+drdp!P232)*XYM2!$C232+(drdp!J232+drdp!S232)*XYM2!$D232)</f>
        <v>0</v>
      </c>
      <c r="H232" s="18">
        <f>Model!$W$34*((drdp!B232)*XYM2!$B232+(drdp!E232)*XYM2!$C232+(drdp!H232)*XYM2!$D232)</f>
        <v>0</v>
      </c>
      <c r="I232" s="18">
        <f>Model!$W$34*((drdp!C232)*XYM2!$B232+(drdp!F232)*XYM2!$C232+(drdp!I232)*XYM2!$D232)</f>
        <v>0</v>
      </c>
      <c r="J232" s="18">
        <f>Model!$W$34*((drdp!D232)*XYM2!$B232+(drdp!G232)*XYM2!$C232+(drdp!J232)*XYM2!$D232)</f>
        <v>0</v>
      </c>
      <c r="K232" s="21">
        <f>SUM(E$3:E231)+H232</f>
        <v>-0.63576438487368836</v>
      </c>
      <c r="L232" s="21">
        <f>SUM(F$3:F231)+I232</f>
        <v>-4.4790942254298054</v>
      </c>
      <c r="M232" s="21">
        <f>SUM(G$3:G231)+J232</f>
        <v>0</v>
      </c>
      <c r="N232" s="21"/>
      <c r="O232" s="21"/>
      <c r="P232" s="21"/>
      <c r="Q232" s="19">
        <f t="shared" si="19"/>
        <v>0.40419635307381935</v>
      </c>
      <c r="R232" s="19">
        <f t="shared" si="20"/>
        <v>20.062285080278627</v>
      </c>
      <c r="S232" s="19">
        <f t="shared" si="21"/>
        <v>0</v>
      </c>
      <c r="T232" s="19">
        <f t="shared" si="22"/>
        <v>2.8476485850216697</v>
      </c>
      <c r="U232" s="19">
        <f t="shared" si="23"/>
        <v>0</v>
      </c>
      <c r="V232" s="19">
        <f t="shared" si="24"/>
        <v>0</v>
      </c>
    </row>
    <row r="233" spans="1:22" x14ac:dyDescent="0.25">
      <c r="A233" s="26">
        <f>Wellpath!E233</f>
        <v>0</v>
      </c>
      <c r="B233" s="22">
        <v>0</v>
      </c>
      <c r="C233" s="22">
        <v>0</v>
      </c>
      <c r="D233" s="22">
        <v>-1</v>
      </c>
      <c r="E233" s="20">
        <f>Model!$W$34*((drdp!B233+drdp!K233)*XYM2!$B233+(drdp!E233+drdp!N233)*XYM2!$C233+(drdp!H233+drdp!Q233)*XYM2!$D233)</f>
        <v>0</v>
      </c>
      <c r="F233" s="20">
        <f>Model!$W$34*((drdp!C233+drdp!L233)*XYM2!$B233+(drdp!F233+drdp!O233)*XYM2!$C233+(drdp!I233+drdp!R233)*XYM2!$D233)</f>
        <v>0</v>
      </c>
      <c r="G233" s="20">
        <f>Model!$W$34*((drdp!D233+drdp!M233)*XYM2!$B233+(drdp!G233+drdp!P233)*XYM2!$C233+(drdp!J233+drdp!S233)*XYM2!$D233)</f>
        <v>0</v>
      </c>
      <c r="H233" s="18">
        <f>Model!$W$34*((drdp!B233)*XYM2!$B233+(drdp!E233)*XYM2!$C233+(drdp!H233)*XYM2!$D233)</f>
        <v>0</v>
      </c>
      <c r="I233" s="18">
        <f>Model!$W$34*((drdp!C233)*XYM2!$B233+(drdp!F233)*XYM2!$C233+(drdp!I233)*XYM2!$D233)</f>
        <v>0</v>
      </c>
      <c r="J233" s="18">
        <f>Model!$W$34*((drdp!D233)*XYM2!$B233+(drdp!G233)*XYM2!$C233+(drdp!J233)*XYM2!$D233)</f>
        <v>0</v>
      </c>
      <c r="K233" s="21">
        <f>SUM(E$3:E232)+H233</f>
        <v>-0.63576438487368836</v>
      </c>
      <c r="L233" s="21">
        <f>SUM(F$3:F232)+I233</f>
        <v>-4.4790942254298054</v>
      </c>
      <c r="M233" s="21">
        <f>SUM(G$3:G232)+J233</f>
        <v>0</v>
      </c>
      <c r="N233" s="21"/>
      <c r="O233" s="21"/>
      <c r="P233" s="21"/>
      <c r="Q233" s="19">
        <f t="shared" si="19"/>
        <v>0.40419635307381935</v>
      </c>
      <c r="R233" s="19">
        <f t="shared" si="20"/>
        <v>20.062285080278627</v>
      </c>
      <c r="S233" s="19">
        <f t="shared" si="21"/>
        <v>0</v>
      </c>
      <c r="T233" s="19">
        <f t="shared" si="22"/>
        <v>2.8476485850216697</v>
      </c>
      <c r="U233" s="19">
        <f t="shared" si="23"/>
        <v>0</v>
      </c>
      <c r="V233" s="19">
        <f t="shared" si="24"/>
        <v>0</v>
      </c>
    </row>
    <row r="234" spans="1:22" x14ac:dyDescent="0.25">
      <c r="A234" s="26">
        <f>Wellpath!E234</f>
        <v>0</v>
      </c>
      <c r="B234" s="22">
        <v>0</v>
      </c>
      <c r="C234" s="22">
        <v>0</v>
      </c>
      <c r="D234" s="22">
        <v>-1</v>
      </c>
      <c r="E234" s="20">
        <f>Model!$W$34*((drdp!B234+drdp!K234)*XYM2!$B234+(drdp!E234+drdp!N234)*XYM2!$C234+(drdp!H234+drdp!Q234)*XYM2!$D234)</f>
        <v>0</v>
      </c>
      <c r="F234" s="20">
        <f>Model!$W$34*((drdp!C234+drdp!L234)*XYM2!$B234+(drdp!F234+drdp!O234)*XYM2!$C234+(drdp!I234+drdp!R234)*XYM2!$D234)</f>
        <v>0</v>
      </c>
      <c r="G234" s="20">
        <f>Model!$W$34*((drdp!D234+drdp!M234)*XYM2!$B234+(drdp!G234+drdp!P234)*XYM2!$C234+(drdp!J234+drdp!S234)*XYM2!$D234)</f>
        <v>0</v>
      </c>
      <c r="H234" s="18">
        <f>Model!$W$34*((drdp!B234)*XYM2!$B234+(drdp!E234)*XYM2!$C234+(drdp!H234)*XYM2!$D234)</f>
        <v>0</v>
      </c>
      <c r="I234" s="18">
        <f>Model!$W$34*((drdp!C234)*XYM2!$B234+(drdp!F234)*XYM2!$C234+(drdp!I234)*XYM2!$D234)</f>
        <v>0</v>
      </c>
      <c r="J234" s="18">
        <f>Model!$W$34*((drdp!D234)*XYM2!$B234+(drdp!G234)*XYM2!$C234+(drdp!J234)*XYM2!$D234)</f>
        <v>0</v>
      </c>
      <c r="K234" s="21">
        <f>SUM(E$3:E233)+H234</f>
        <v>-0.63576438487368836</v>
      </c>
      <c r="L234" s="21">
        <f>SUM(F$3:F233)+I234</f>
        <v>-4.4790942254298054</v>
      </c>
      <c r="M234" s="21">
        <f>SUM(G$3:G233)+J234</f>
        <v>0</v>
      </c>
      <c r="N234" s="21"/>
      <c r="O234" s="21"/>
      <c r="P234" s="21"/>
      <c r="Q234" s="19">
        <f t="shared" si="19"/>
        <v>0.40419635307381935</v>
      </c>
      <c r="R234" s="19">
        <f t="shared" si="20"/>
        <v>20.062285080278627</v>
      </c>
      <c r="S234" s="19">
        <f t="shared" si="21"/>
        <v>0</v>
      </c>
      <c r="T234" s="19">
        <f t="shared" si="22"/>
        <v>2.8476485850216697</v>
      </c>
      <c r="U234" s="19">
        <f t="shared" si="23"/>
        <v>0</v>
      </c>
      <c r="V234" s="19">
        <f t="shared" si="24"/>
        <v>0</v>
      </c>
    </row>
    <row r="235" spans="1:22" x14ac:dyDescent="0.25">
      <c r="A235" s="26">
        <f>Wellpath!E235</f>
        <v>0</v>
      </c>
      <c r="B235" s="22">
        <v>0</v>
      </c>
      <c r="C235" s="22">
        <v>0</v>
      </c>
      <c r="D235" s="22">
        <v>-1</v>
      </c>
      <c r="E235" s="20">
        <f>Model!$W$34*((drdp!B235+drdp!K235)*XYM2!$B235+(drdp!E235+drdp!N235)*XYM2!$C235+(drdp!H235+drdp!Q235)*XYM2!$D235)</f>
        <v>0</v>
      </c>
      <c r="F235" s="20">
        <f>Model!$W$34*((drdp!C235+drdp!L235)*XYM2!$B235+(drdp!F235+drdp!O235)*XYM2!$C235+(drdp!I235+drdp!R235)*XYM2!$D235)</f>
        <v>0</v>
      </c>
      <c r="G235" s="20">
        <f>Model!$W$34*((drdp!D235+drdp!M235)*XYM2!$B235+(drdp!G235+drdp!P235)*XYM2!$C235+(drdp!J235+drdp!S235)*XYM2!$D235)</f>
        <v>0</v>
      </c>
      <c r="H235" s="18">
        <f>Model!$W$34*((drdp!B235)*XYM2!$B235+(drdp!E235)*XYM2!$C235+(drdp!H235)*XYM2!$D235)</f>
        <v>0</v>
      </c>
      <c r="I235" s="18">
        <f>Model!$W$34*((drdp!C235)*XYM2!$B235+(drdp!F235)*XYM2!$C235+(drdp!I235)*XYM2!$D235)</f>
        <v>0</v>
      </c>
      <c r="J235" s="18">
        <f>Model!$W$34*((drdp!D235)*XYM2!$B235+(drdp!G235)*XYM2!$C235+(drdp!J235)*XYM2!$D235)</f>
        <v>0</v>
      </c>
      <c r="K235" s="21">
        <f>SUM(E$3:E234)+H235</f>
        <v>-0.63576438487368836</v>
      </c>
      <c r="L235" s="21">
        <f>SUM(F$3:F234)+I235</f>
        <v>-4.4790942254298054</v>
      </c>
      <c r="M235" s="21">
        <f>SUM(G$3:G234)+J235</f>
        <v>0</v>
      </c>
      <c r="N235" s="21"/>
      <c r="O235" s="21"/>
      <c r="P235" s="21"/>
      <c r="Q235" s="19">
        <f t="shared" si="19"/>
        <v>0.40419635307381935</v>
      </c>
      <c r="R235" s="19">
        <f t="shared" si="20"/>
        <v>20.062285080278627</v>
      </c>
      <c r="S235" s="19">
        <f t="shared" si="21"/>
        <v>0</v>
      </c>
      <c r="T235" s="19">
        <f t="shared" si="22"/>
        <v>2.8476485850216697</v>
      </c>
      <c r="U235" s="19">
        <f t="shared" si="23"/>
        <v>0</v>
      </c>
      <c r="V235" s="19">
        <f t="shared" si="24"/>
        <v>0</v>
      </c>
    </row>
    <row r="236" spans="1:22" x14ac:dyDescent="0.25">
      <c r="A236" s="26">
        <f>Wellpath!E236</f>
        <v>0</v>
      </c>
      <c r="B236" s="22">
        <v>0</v>
      </c>
      <c r="C236" s="22">
        <v>0</v>
      </c>
      <c r="D236" s="22">
        <v>-1</v>
      </c>
      <c r="E236" s="20">
        <f>Model!$W$34*((drdp!B236+drdp!K236)*XYM2!$B236+(drdp!E236+drdp!N236)*XYM2!$C236+(drdp!H236+drdp!Q236)*XYM2!$D236)</f>
        <v>0</v>
      </c>
      <c r="F236" s="20">
        <f>Model!$W$34*((drdp!C236+drdp!L236)*XYM2!$B236+(drdp!F236+drdp!O236)*XYM2!$C236+(drdp!I236+drdp!R236)*XYM2!$D236)</f>
        <v>0</v>
      </c>
      <c r="G236" s="20">
        <f>Model!$W$34*((drdp!D236+drdp!M236)*XYM2!$B236+(drdp!G236+drdp!P236)*XYM2!$C236+(drdp!J236+drdp!S236)*XYM2!$D236)</f>
        <v>0</v>
      </c>
      <c r="H236" s="18">
        <f>Model!$W$34*((drdp!B236)*XYM2!$B236+(drdp!E236)*XYM2!$C236+(drdp!H236)*XYM2!$D236)</f>
        <v>0</v>
      </c>
      <c r="I236" s="18">
        <f>Model!$W$34*((drdp!C236)*XYM2!$B236+(drdp!F236)*XYM2!$C236+(drdp!I236)*XYM2!$D236)</f>
        <v>0</v>
      </c>
      <c r="J236" s="18">
        <f>Model!$W$34*((drdp!D236)*XYM2!$B236+(drdp!G236)*XYM2!$C236+(drdp!J236)*XYM2!$D236)</f>
        <v>0</v>
      </c>
      <c r="K236" s="21">
        <f>SUM(E$3:E235)+H236</f>
        <v>-0.63576438487368836</v>
      </c>
      <c r="L236" s="21">
        <f>SUM(F$3:F235)+I236</f>
        <v>-4.4790942254298054</v>
      </c>
      <c r="M236" s="21">
        <f>SUM(G$3:G235)+J236</f>
        <v>0</v>
      </c>
      <c r="N236" s="21"/>
      <c r="O236" s="21"/>
      <c r="P236" s="21"/>
      <c r="Q236" s="19">
        <f t="shared" si="19"/>
        <v>0.40419635307381935</v>
      </c>
      <c r="R236" s="19">
        <f t="shared" si="20"/>
        <v>20.062285080278627</v>
      </c>
      <c r="S236" s="19">
        <f t="shared" si="21"/>
        <v>0</v>
      </c>
      <c r="T236" s="19">
        <f t="shared" si="22"/>
        <v>2.8476485850216697</v>
      </c>
      <c r="U236" s="19">
        <f t="shared" si="23"/>
        <v>0</v>
      </c>
      <c r="V236" s="19">
        <f t="shared" si="24"/>
        <v>0</v>
      </c>
    </row>
    <row r="237" spans="1:22" x14ac:dyDescent="0.25">
      <c r="A237" s="26">
        <f>Wellpath!E237</f>
        <v>0</v>
      </c>
      <c r="B237" s="22">
        <v>0</v>
      </c>
      <c r="C237" s="22">
        <v>0</v>
      </c>
      <c r="D237" s="22">
        <v>-1</v>
      </c>
      <c r="E237" s="20">
        <f>Model!$W$34*((drdp!B237+drdp!K237)*XYM2!$B237+(drdp!E237+drdp!N237)*XYM2!$C237+(drdp!H237+drdp!Q237)*XYM2!$D237)</f>
        <v>0</v>
      </c>
      <c r="F237" s="20">
        <f>Model!$W$34*((drdp!C237+drdp!L237)*XYM2!$B237+(drdp!F237+drdp!O237)*XYM2!$C237+(drdp!I237+drdp!R237)*XYM2!$D237)</f>
        <v>0</v>
      </c>
      <c r="G237" s="20">
        <f>Model!$W$34*((drdp!D237+drdp!M237)*XYM2!$B237+(drdp!G237+drdp!P237)*XYM2!$C237+(drdp!J237+drdp!S237)*XYM2!$D237)</f>
        <v>0</v>
      </c>
      <c r="H237" s="18">
        <f>Model!$W$34*((drdp!B237)*XYM2!$B237+(drdp!E237)*XYM2!$C237+(drdp!H237)*XYM2!$D237)</f>
        <v>0</v>
      </c>
      <c r="I237" s="18">
        <f>Model!$W$34*((drdp!C237)*XYM2!$B237+(drdp!F237)*XYM2!$C237+(drdp!I237)*XYM2!$D237)</f>
        <v>0</v>
      </c>
      <c r="J237" s="18">
        <f>Model!$W$34*((drdp!D237)*XYM2!$B237+(drdp!G237)*XYM2!$C237+(drdp!J237)*XYM2!$D237)</f>
        <v>0</v>
      </c>
      <c r="K237" s="21">
        <f>SUM(E$3:E236)+H237</f>
        <v>-0.63576438487368836</v>
      </c>
      <c r="L237" s="21">
        <f>SUM(F$3:F236)+I237</f>
        <v>-4.4790942254298054</v>
      </c>
      <c r="M237" s="21">
        <f>SUM(G$3:G236)+J237</f>
        <v>0</v>
      </c>
      <c r="N237" s="21"/>
      <c r="O237" s="21"/>
      <c r="P237" s="21"/>
      <c r="Q237" s="19">
        <f t="shared" si="19"/>
        <v>0.40419635307381935</v>
      </c>
      <c r="R237" s="19">
        <f t="shared" si="20"/>
        <v>20.062285080278627</v>
      </c>
      <c r="S237" s="19">
        <f t="shared" si="21"/>
        <v>0</v>
      </c>
      <c r="T237" s="19">
        <f t="shared" si="22"/>
        <v>2.8476485850216697</v>
      </c>
      <c r="U237" s="19">
        <f t="shared" si="23"/>
        <v>0</v>
      </c>
      <c r="V237" s="19">
        <f t="shared" si="24"/>
        <v>0</v>
      </c>
    </row>
    <row r="238" spans="1:22" x14ac:dyDescent="0.25">
      <c r="A238" s="26">
        <f>Wellpath!E238</f>
        <v>0</v>
      </c>
      <c r="B238" s="22">
        <v>0</v>
      </c>
      <c r="C238" s="22">
        <v>0</v>
      </c>
      <c r="D238" s="22">
        <v>-1</v>
      </c>
      <c r="E238" s="20">
        <f>Model!$W$34*((drdp!B238+drdp!K238)*XYM2!$B238+(drdp!E238+drdp!N238)*XYM2!$C238+(drdp!H238+drdp!Q238)*XYM2!$D238)</f>
        <v>0</v>
      </c>
      <c r="F238" s="20">
        <f>Model!$W$34*((drdp!C238+drdp!L238)*XYM2!$B238+(drdp!F238+drdp!O238)*XYM2!$C238+(drdp!I238+drdp!R238)*XYM2!$D238)</f>
        <v>0</v>
      </c>
      <c r="G238" s="20">
        <f>Model!$W$34*((drdp!D238+drdp!M238)*XYM2!$B238+(drdp!G238+drdp!P238)*XYM2!$C238+(drdp!J238+drdp!S238)*XYM2!$D238)</f>
        <v>0</v>
      </c>
      <c r="H238" s="18">
        <f>Model!$W$34*((drdp!B238)*XYM2!$B238+(drdp!E238)*XYM2!$C238+(drdp!H238)*XYM2!$D238)</f>
        <v>0</v>
      </c>
      <c r="I238" s="18">
        <f>Model!$W$34*((drdp!C238)*XYM2!$B238+(drdp!F238)*XYM2!$C238+(drdp!I238)*XYM2!$D238)</f>
        <v>0</v>
      </c>
      <c r="J238" s="18">
        <f>Model!$W$34*((drdp!D238)*XYM2!$B238+(drdp!G238)*XYM2!$C238+(drdp!J238)*XYM2!$D238)</f>
        <v>0</v>
      </c>
      <c r="K238" s="21">
        <f>SUM(E$3:E237)+H238</f>
        <v>-0.63576438487368836</v>
      </c>
      <c r="L238" s="21">
        <f>SUM(F$3:F237)+I238</f>
        <v>-4.4790942254298054</v>
      </c>
      <c r="M238" s="21">
        <f>SUM(G$3:G237)+J238</f>
        <v>0</v>
      </c>
      <c r="N238" s="21"/>
      <c r="O238" s="21"/>
      <c r="P238" s="21"/>
      <c r="Q238" s="19">
        <f t="shared" si="19"/>
        <v>0.40419635307381935</v>
      </c>
      <c r="R238" s="19">
        <f t="shared" si="20"/>
        <v>20.062285080278627</v>
      </c>
      <c r="S238" s="19">
        <f t="shared" si="21"/>
        <v>0</v>
      </c>
      <c r="T238" s="19">
        <f t="shared" si="22"/>
        <v>2.8476485850216697</v>
      </c>
      <c r="U238" s="19">
        <f t="shared" si="23"/>
        <v>0</v>
      </c>
      <c r="V238" s="19">
        <f t="shared" si="24"/>
        <v>0</v>
      </c>
    </row>
    <row r="239" spans="1:22" x14ac:dyDescent="0.25">
      <c r="A239" s="26">
        <f>Wellpath!E239</f>
        <v>0</v>
      </c>
      <c r="B239" s="22">
        <v>0</v>
      </c>
      <c r="C239" s="22">
        <v>0</v>
      </c>
      <c r="D239" s="22">
        <v>-1</v>
      </c>
      <c r="E239" s="20">
        <f>Model!$W$34*((drdp!B239+drdp!K239)*XYM2!$B239+(drdp!E239+drdp!N239)*XYM2!$C239+(drdp!H239+drdp!Q239)*XYM2!$D239)</f>
        <v>0</v>
      </c>
      <c r="F239" s="20">
        <f>Model!$W$34*((drdp!C239+drdp!L239)*XYM2!$B239+(drdp!F239+drdp!O239)*XYM2!$C239+(drdp!I239+drdp!R239)*XYM2!$D239)</f>
        <v>0</v>
      </c>
      <c r="G239" s="20">
        <f>Model!$W$34*((drdp!D239+drdp!M239)*XYM2!$B239+(drdp!G239+drdp!P239)*XYM2!$C239+(drdp!J239+drdp!S239)*XYM2!$D239)</f>
        <v>0</v>
      </c>
      <c r="H239" s="18">
        <f>Model!$W$34*((drdp!B239)*XYM2!$B239+(drdp!E239)*XYM2!$C239+(drdp!H239)*XYM2!$D239)</f>
        <v>0</v>
      </c>
      <c r="I239" s="18">
        <f>Model!$W$34*((drdp!C239)*XYM2!$B239+(drdp!F239)*XYM2!$C239+(drdp!I239)*XYM2!$D239)</f>
        <v>0</v>
      </c>
      <c r="J239" s="18">
        <f>Model!$W$34*((drdp!D239)*XYM2!$B239+(drdp!G239)*XYM2!$C239+(drdp!J239)*XYM2!$D239)</f>
        <v>0</v>
      </c>
      <c r="K239" s="21">
        <f>SUM(E$3:E238)+H239</f>
        <v>-0.63576438487368836</v>
      </c>
      <c r="L239" s="21">
        <f>SUM(F$3:F238)+I239</f>
        <v>-4.4790942254298054</v>
      </c>
      <c r="M239" s="21">
        <f>SUM(G$3:G238)+J239</f>
        <v>0</v>
      </c>
      <c r="N239" s="21"/>
      <c r="O239" s="21"/>
      <c r="P239" s="21"/>
      <c r="Q239" s="19">
        <f t="shared" si="19"/>
        <v>0.40419635307381935</v>
      </c>
      <c r="R239" s="19">
        <f t="shared" si="20"/>
        <v>20.062285080278627</v>
      </c>
      <c r="S239" s="19">
        <f t="shared" si="21"/>
        <v>0</v>
      </c>
      <c r="T239" s="19">
        <f t="shared" si="22"/>
        <v>2.8476485850216697</v>
      </c>
      <c r="U239" s="19">
        <f t="shared" si="23"/>
        <v>0</v>
      </c>
      <c r="V239" s="19">
        <f t="shared" si="24"/>
        <v>0</v>
      </c>
    </row>
    <row r="240" spans="1:22" x14ac:dyDescent="0.25">
      <c r="A240" s="26">
        <f>Wellpath!E240</f>
        <v>0</v>
      </c>
      <c r="B240" s="22">
        <v>0</v>
      </c>
      <c r="C240" s="22">
        <v>0</v>
      </c>
      <c r="D240" s="22">
        <v>-1</v>
      </c>
      <c r="E240" s="20">
        <f>Model!$W$34*((drdp!B240+drdp!K240)*XYM2!$B240+(drdp!E240+drdp!N240)*XYM2!$C240+(drdp!H240+drdp!Q240)*XYM2!$D240)</f>
        <v>0</v>
      </c>
      <c r="F240" s="20">
        <f>Model!$W$34*((drdp!C240+drdp!L240)*XYM2!$B240+(drdp!F240+drdp!O240)*XYM2!$C240+(drdp!I240+drdp!R240)*XYM2!$D240)</f>
        <v>0</v>
      </c>
      <c r="G240" s="20">
        <f>Model!$W$34*((drdp!D240+drdp!M240)*XYM2!$B240+(drdp!G240+drdp!P240)*XYM2!$C240+(drdp!J240+drdp!S240)*XYM2!$D240)</f>
        <v>0</v>
      </c>
      <c r="H240" s="18">
        <f>Model!$W$34*((drdp!B240)*XYM2!$B240+(drdp!E240)*XYM2!$C240+(drdp!H240)*XYM2!$D240)</f>
        <v>0</v>
      </c>
      <c r="I240" s="18">
        <f>Model!$W$34*((drdp!C240)*XYM2!$B240+(drdp!F240)*XYM2!$C240+(drdp!I240)*XYM2!$D240)</f>
        <v>0</v>
      </c>
      <c r="J240" s="18">
        <f>Model!$W$34*((drdp!D240)*XYM2!$B240+(drdp!G240)*XYM2!$C240+(drdp!J240)*XYM2!$D240)</f>
        <v>0</v>
      </c>
      <c r="K240" s="21">
        <f>SUM(E$3:E239)+H240</f>
        <v>-0.63576438487368836</v>
      </c>
      <c r="L240" s="21">
        <f>SUM(F$3:F239)+I240</f>
        <v>-4.4790942254298054</v>
      </c>
      <c r="M240" s="21">
        <f>SUM(G$3:G239)+J240</f>
        <v>0</v>
      </c>
      <c r="N240" s="21"/>
      <c r="O240" s="21"/>
      <c r="P240" s="21"/>
      <c r="Q240" s="19">
        <f t="shared" si="19"/>
        <v>0.40419635307381935</v>
      </c>
      <c r="R240" s="19">
        <f t="shared" si="20"/>
        <v>20.062285080278627</v>
      </c>
      <c r="S240" s="19">
        <f t="shared" si="21"/>
        <v>0</v>
      </c>
      <c r="T240" s="19">
        <f t="shared" si="22"/>
        <v>2.8476485850216697</v>
      </c>
      <c r="U240" s="19">
        <f t="shared" si="23"/>
        <v>0</v>
      </c>
      <c r="V240" s="19">
        <f t="shared" si="24"/>
        <v>0</v>
      </c>
    </row>
    <row r="241" spans="1:22" x14ac:dyDescent="0.25">
      <c r="A241" s="26">
        <f>Wellpath!E241</f>
        <v>0</v>
      </c>
      <c r="B241" s="22">
        <v>0</v>
      </c>
      <c r="C241" s="22">
        <v>0</v>
      </c>
      <c r="D241" s="22">
        <v>-1</v>
      </c>
      <c r="E241" s="20">
        <f>Model!$W$34*((drdp!B241+drdp!K241)*XYM2!$B241+(drdp!E241+drdp!N241)*XYM2!$C241+(drdp!H241+drdp!Q241)*XYM2!$D241)</f>
        <v>0</v>
      </c>
      <c r="F241" s="20">
        <f>Model!$W$34*((drdp!C241+drdp!L241)*XYM2!$B241+(drdp!F241+drdp!O241)*XYM2!$C241+(drdp!I241+drdp!R241)*XYM2!$D241)</f>
        <v>0</v>
      </c>
      <c r="G241" s="20">
        <f>Model!$W$34*((drdp!D241+drdp!M241)*XYM2!$B241+(drdp!G241+drdp!P241)*XYM2!$C241+(drdp!J241+drdp!S241)*XYM2!$D241)</f>
        <v>0</v>
      </c>
      <c r="H241" s="18">
        <f>Model!$W$34*((drdp!B241)*XYM2!$B241+(drdp!E241)*XYM2!$C241+(drdp!H241)*XYM2!$D241)</f>
        <v>0</v>
      </c>
      <c r="I241" s="18">
        <f>Model!$W$34*((drdp!C241)*XYM2!$B241+(drdp!F241)*XYM2!$C241+(drdp!I241)*XYM2!$D241)</f>
        <v>0</v>
      </c>
      <c r="J241" s="18">
        <f>Model!$W$34*((drdp!D241)*XYM2!$B241+(drdp!G241)*XYM2!$C241+(drdp!J241)*XYM2!$D241)</f>
        <v>0</v>
      </c>
      <c r="K241" s="21">
        <f>SUM(E$3:E240)+H241</f>
        <v>-0.63576438487368836</v>
      </c>
      <c r="L241" s="21">
        <f>SUM(F$3:F240)+I241</f>
        <v>-4.4790942254298054</v>
      </c>
      <c r="M241" s="21">
        <f>SUM(G$3:G240)+J241</f>
        <v>0</v>
      </c>
      <c r="N241" s="21"/>
      <c r="O241" s="21"/>
      <c r="P241" s="21"/>
      <c r="Q241" s="19">
        <f t="shared" si="19"/>
        <v>0.40419635307381935</v>
      </c>
      <c r="R241" s="19">
        <f t="shared" si="20"/>
        <v>20.062285080278627</v>
      </c>
      <c r="S241" s="19">
        <f t="shared" si="21"/>
        <v>0</v>
      </c>
      <c r="T241" s="19">
        <f t="shared" si="22"/>
        <v>2.8476485850216697</v>
      </c>
      <c r="U241" s="19">
        <f t="shared" si="23"/>
        <v>0</v>
      </c>
      <c r="V241" s="19">
        <f t="shared" si="24"/>
        <v>0</v>
      </c>
    </row>
    <row r="242" spans="1:22" x14ac:dyDescent="0.25">
      <c r="A242" s="26">
        <f>Wellpath!E242</f>
        <v>0</v>
      </c>
      <c r="B242" s="22">
        <v>0</v>
      </c>
      <c r="C242" s="22">
        <v>0</v>
      </c>
      <c r="D242" s="22">
        <v>-1</v>
      </c>
      <c r="E242" s="20">
        <f>Model!$W$34*((drdp!B242+drdp!K242)*XYM2!$B242+(drdp!E242+drdp!N242)*XYM2!$C242+(drdp!H242+drdp!Q242)*XYM2!$D242)</f>
        <v>0</v>
      </c>
      <c r="F242" s="20">
        <f>Model!$W$34*((drdp!C242+drdp!L242)*XYM2!$B242+(drdp!F242+drdp!O242)*XYM2!$C242+(drdp!I242+drdp!R242)*XYM2!$D242)</f>
        <v>0</v>
      </c>
      <c r="G242" s="20">
        <f>Model!$W$34*((drdp!D242+drdp!M242)*XYM2!$B242+(drdp!G242+drdp!P242)*XYM2!$C242+(drdp!J242+drdp!S242)*XYM2!$D242)</f>
        <v>0</v>
      </c>
      <c r="H242" s="18">
        <f>Model!$W$34*((drdp!B242)*XYM2!$B242+(drdp!E242)*XYM2!$C242+(drdp!H242)*XYM2!$D242)</f>
        <v>0</v>
      </c>
      <c r="I242" s="18">
        <f>Model!$W$34*((drdp!C242)*XYM2!$B242+(drdp!F242)*XYM2!$C242+(drdp!I242)*XYM2!$D242)</f>
        <v>0</v>
      </c>
      <c r="J242" s="18">
        <f>Model!$W$34*((drdp!D242)*XYM2!$B242+(drdp!G242)*XYM2!$C242+(drdp!J242)*XYM2!$D242)</f>
        <v>0</v>
      </c>
      <c r="K242" s="21">
        <f>SUM(E$3:E241)+H242</f>
        <v>-0.63576438487368836</v>
      </c>
      <c r="L242" s="21">
        <f>SUM(F$3:F241)+I242</f>
        <v>-4.4790942254298054</v>
      </c>
      <c r="M242" s="21">
        <f>SUM(G$3:G241)+J242</f>
        <v>0</v>
      </c>
      <c r="N242" s="21"/>
      <c r="O242" s="21"/>
      <c r="P242" s="21"/>
      <c r="Q242" s="19">
        <f t="shared" si="19"/>
        <v>0.40419635307381935</v>
      </c>
      <c r="R242" s="19">
        <f t="shared" si="20"/>
        <v>20.062285080278627</v>
      </c>
      <c r="S242" s="19">
        <f t="shared" si="21"/>
        <v>0</v>
      </c>
      <c r="T242" s="19">
        <f t="shared" si="22"/>
        <v>2.8476485850216697</v>
      </c>
      <c r="U242" s="19">
        <f t="shared" si="23"/>
        <v>0</v>
      </c>
      <c r="V242" s="19">
        <f t="shared" si="24"/>
        <v>0</v>
      </c>
    </row>
    <row r="243" spans="1:22" x14ac:dyDescent="0.25">
      <c r="A243" s="26">
        <f>Wellpath!E243</f>
        <v>0</v>
      </c>
      <c r="B243" s="22">
        <v>0</v>
      </c>
      <c r="C243" s="22">
        <v>0</v>
      </c>
      <c r="D243" s="22">
        <v>-1</v>
      </c>
      <c r="E243" s="20">
        <f>Model!$W$34*((drdp!B243+drdp!K243)*XYM2!$B243+(drdp!E243+drdp!N243)*XYM2!$C243+(drdp!H243+drdp!Q243)*XYM2!$D243)</f>
        <v>0</v>
      </c>
      <c r="F243" s="20">
        <f>Model!$W$34*((drdp!C243+drdp!L243)*XYM2!$B243+(drdp!F243+drdp!O243)*XYM2!$C243+(drdp!I243+drdp!R243)*XYM2!$D243)</f>
        <v>0</v>
      </c>
      <c r="G243" s="20">
        <f>Model!$W$34*((drdp!D243+drdp!M243)*XYM2!$B243+(drdp!G243+drdp!P243)*XYM2!$C243+(drdp!J243+drdp!S243)*XYM2!$D243)</f>
        <v>0</v>
      </c>
      <c r="H243" s="18">
        <f>Model!$W$34*((drdp!B243)*XYM2!$B243+(drdp!E243)*XYM2!$C243+(drdp!H243)*XYM2!$D243)</f>
        <v>0</v>
      </c>
      <c r="I243" s="18">
        <f>Model!$W$34*((drdp!C243)*XYM2!$B243+(drdp!F243)*XYM2!$C243+(drdp!I243)*XYM2!$D243)</f>
        <v>0</v>
      </c>
      <c r="J243" s="18">
        <f>Model!$W$34*((drdp!D243)*XYM2!$B243+(drdp!G243)*XYM2!$C243+(drdp!J243)*XYM2!$D243)</f>
        <v>0</v>
      </c>
      <c r="K243" s="21">
        <f>SUM(E$3:E242)+H243</f>
        <v>-0.63576438487368836</v>
      </c>
      <c r="L243" s="21">
        <f>SUM(F$3:F242)+I243</f>
        <v>-4.4790942254298054</v>
      </c>
      <c r="M243" s="21">
        <f>SUM(G$3:G242)+J243</f>
        <v>0</v>
      </c>
      <c r="N243" s="21"/>
      <c r="O243" s="21"/>
      <c r="P243" s="21"/>
      <c r="Q243" s="19">
        <f t="shared" si="19"/>
        <v>0.40419635307381935</v>
      </c>
      <c r="R243" s="19">
        <f t="shared" si="20"/>
        <v>20.062285080278627</v>
      </c>
      <c r="S243" s="19">
        <f t="shared" si="21"/>
        <v>0</v>
      </c>
      <c r="T243" s="19">
        <f t="shared" si="22"/>
        <v>2.8476485850216697</v>
      </c>
      <c r="U243" s="19">
        <f t="shared" si="23"/>
        <v>0</v>
      </c>
      <c r="V243" s="19">
        <f t="shared" si="24"/>
        <v>0</v>
      </c>
    </row>
    <row r="244" spans="1:22" x14ac:dyDescent="0.25">
      <c r="A244" s="26">
        <f>Wellpath!E244</f>
        <v>0</v>
      </c>
      <c r="B244" s="22">
        <v>0</v>
      </c>
      <c r="C244" s="22">
        <v>0</v>
      </c>
      <c r="D244" s="22">
        <v>-1</v>
      </c>
      <c r="E244" s="20">
        <f>Model!$W$34*((drdp!B244+drdp!K244)*XYM2!$B244+(drdp!E244+drdp!N244)*XYM2!$C244+(drdp!H244+drdp!Q244)*XYM2!$D244)</f>
        <v>0</v>
      </c>
      <c r="F244" s="20">
        <f>Model!$W$34*((drdp!C244+drdp!L244)*XYM2!$B244+(drdp!F244+drdp!O244)*XYM2!$C244+(drdp!I244+drdp!R244)*XYM2!$D244)</f>
        <v>0</v>
      </c>
      <c r="G244" s="20">
        <f>Model!$W$34*((drdp!D244+drdp!M244)*XYM2!$B244+(drdp!G244+drdp!P244)*XYM2!$C244+(drdp!J244+drdp!S244)*XYM2!$D244)</f>
        <v>0</v>
      </c>
      <c r="H244" s="18">
        <f>Model!$W$34*((drdp!B244)*XYM2!$B244+(drdp!E244)*XYM2!$C244+(drdp!H244)*XYM2!$D244)</f>
        <v>0</v>
      </c>
      <c r="I244" s="18">
        <f>Model!$W$34*((drdp!C244)*XYM2!$B244+(drdp!F244)*XYM2!$C244+(drdp!I244)*XYM2!$D244)</f>
        <v>0</v>
      </c>
      <c r="J244" s="18">
        <f>Model!$W$34*((drdp!D244)*XYM2!$B244+(drdp!G244)*XYM2!$C244+(drdp!J244)*XYM2!$D244)</f>
        <v>0</v>
      </c>
      <c r="K244" s="21">
        <f>SUM(E$3:E243)+H244</f>
        <v>-0.63576438487368836</v>
      </c>
      <c r="L244" s="21">
        <f>SUM(F$3:F243)+I244</f>
        <v>-4.4790942254298054</v>
      </c>
      <c r="M244" s="21">
        <f>SUM(G$3:G243)+J244</f>
        <v>0</v>
      </c>
      <c r="N244" s="21"/>
      <c r="O244" s="21"/>
      <c r="P244" s="21"/>
      <c r="Q244" s="19">
        <f t="shared" si="19"/>
        <v>0.40419635307381935</v>
      </c>
      <c r="R244" s="19">
        <f t="shared" si="20"/>
        <v>20.062285080278627</v>
      </c>
      <c r="S244" s="19">
        <f t="shared" si="21"/>
        <v>0</v>
      </c>
      <c r="T244" s="19">
        <f t="shared" si="22"/>
        <v>2.8476485850216697</v>
      </c>
      <c r="U244" s="19">
        <f t="shared" si="23"/>
        <v>0</v>
      </c>
      <c r="V244" s="19">
        <f t="shared" si="24"/>
        <v>0</v>
      </c>
    </row>
    <row r="245" spans="1:22" x14ac:dyDescent="0.25">
      <c r="A245" s="26">
        <f>Wellpath!E245</f>
        <v>0</v>
      </c>
      <c r="B245" s="22">
        <v>0</v>
      </c>
      <c r="C245" s="22">
        <v>0</v>
      </c>
      <c r="D245" s="22">
        <v>-1</v>
      </c>
      <c r="E245" s="20">
        <f>Model!$W$34*((drdp!B245+drdp!K245)*XYM2!$B245+(drdp!E245+drdp!N245)*XYM2!$C245+(drdp!H245+drdp!Q245)*XYM2!$D245)</f>
        <v>0</v>
      </c>
      <c r="F245" s="20">
        <f>Model!$W$34*((drdp!C245+drdp!L245)*XYM2!$B245+(drdp!F245+drdp!O245)*XYM2!$C245+(drdp!I245+drdp!R245)*XYM2!$D245)</f>
        <v>0</v>
      </c>
      <c r="G245" s="20">
        <f>Model!$W$34*((drdp!D245+drdp!M245)*XYM2!$B245+(drdp!G245+drdp!P245)*XYM2!$C245+(drdp!J245+drdp!S245)*XYM2!$D245)</f>
        <v>0</v>
      </c>
      <c r="H245" s="18">
        <f>Model!$W$34*((drdp!B245)*XYM2!$B245+(drdp!E245)*XYM2!$C245+(drdp!H245)*XYM2!$D245)</f>
        <v>0</v>
      </c>
      <c r="I245" s="18">
        <f>Model!$W$34*((drdp!C245)*XYM2!$B245+(drdp!F245)*XYM2!$C245+(drdp!I245)*XYM2!$D245)</f>
        <v>0</v>
      </c>
      <c r="J245" s="18">
        <f>Model!$W$34*((drdp!D245)*XYM2!$B245+(drdp!G245)*XYM2!$C245+(drdp!J245)*XYM2!$D245)</f>
        <v>0</v>
      </c>
      <c r="K245" s="21">
        <f>SUM(E$3:E244)+H245</f>
        <v>-0.63576438487368836</v>
      </c>
      <c r="L245" s="21">
        <f>SUM(F$3:F244)+I245</f>
        <v>-4.4790942254298054</v>
      </c>
      <c r="M245" s="21">
        <f>SUM(G$3:G244)+J245</f>
        <v>0</v>
      </c>
      <c r="N245" s="21"/>
      <c r="O245" s="21"/>
      <c r="P245" s="21"/>
      <c r="Q245" s="19">
        <f t="shared" si="19"/>
        <v>0.40419635307381935</v>
      </c>
      <c r="R245" s="19">
        <f t="shared" si="20"/>
        <v>20.062285080278627</v>
      </c>
      <c r="S245" s="19">
        <f t="shared" si="21"/>
        <v>0</v>
      </c>
      <c r="T245" s="19">
        <f t="shared" si="22"/>
        <v>2.8476485850216697</v>
      </c>
      <c r="U245" s="19">
        <f t="shared" si="23"/>
        <v>0</v>
      </c>
      <c r="V245" s="19">
        <f t="shared" si="24"/>
        <v>0</v>
      </c>
    </row>
    <row r="246" spans="1:22" x14ac:dyDescent="0.25">
      <c r="A246" s="26">
        <f>Wellpath!E246</f>
        <v>0</v>
      </c>
      <c r="B246" s="22">
        <v>0</v>
      </c>
      <c r="C246" s="22">
        <v>0</v>
      </c>
      <c r="D246" s="22">
        <v>-1</v>
      </c>
      <c r="E246" s="20">
        <f>Model!$W$34*((drdp!B246+drdp!K246)*XYM2!$B246+(drdp!E246+drdp!N246)*XYM2!$C246+(drdp!H246+drdp!Q246)*XYM2!$D246)</f>
        <v>0</v>
      </c>
      <c r="F246" s="20">
        <f>Model!$W$34*((drdp!C246+drdp!L246)*XYM2!$B246+(drdp!F246+drdp!O246)*XYM2!$C246+(drdp!I246+drdp!R246)*XYM2!$D246)</f>
        <v>0</v>
      </c>
      <c r="G246" s="20">
        <f>Model!$W$34*((drdp!D246+drdp!M246)*XYM2!$B246+(drdp!G246+drdp!P246)*XYM2!$C246+(drdp!J246+drdp!S246)*XYM2!$D246)</f>
        <v>0</v>
      </c>
      <c r="H246" s="18">
        <f>Model!$W$34*((drdp!B246)*XYM2!$B246+(drdp!E246)*XYM2!$C246+(drdp!H246)*XYM2!$D246)</f>
        <v>0</v>
      </c>
      <c r="I246" s="18">
        <f>Model!$W$34*((drdp!C246)*XYM2!$B246+(drdp!F246)*XYM2!$C246+(drdp!I246)*XYM2!$D246)</f>
        <v>0</v>
      </c>
      <c r="J246" s="18">
        <f>Model!$W$34*((drdp!D246)*XYM2!$B246+(drdp!G246)*XYM2!$C246+(drdp!J246)*XYM2!$D246)</f>
        <v>0</v>
      </c>
      <c r="K246" s="21">
        <f>SUM(E$3:E245)+H246</f>
        <v>-0.63576438487368836</v>
      </c>
      <c r="L246" s="21">
        <f>SUM(F$3:F245)+I246</f>
        <v>-4.4790942254298054</v>
      </c>
      <c r="M246" s="21">
        <f>SUM(G$3:G245)+J246</f>
        <v>0</v>
      </c>
      <c r="N246" s="21"/>
      <c r="O246" s="21"/>
      <c r="P246" s="21"/>
      <c r="Q246" s="19">
        <f t="shared" si="19"/>
        <v>0.40419635307381935</v>
      </c>
      <c r="R246" s="19">
        <f t="shared" si="20"/>
        <v>20.062285080278627</v>
      </c>
      <c r="S246" s="19">
        <f t="shared" si="21"/>
        <v>0</v>
      </c>
      <c r="T246" s="19">
        <f t="shared" si="22"/>
        <v>2.8476485850216697</v>
      </c>
      <c r="U246" s="19">
        <f t="shared" si="23"/>
        <v>0</v>
      </c>
      <c r="V246" s="19">
        <f t="shared" si="24"/>
        <v>0</v>
      </c>
    </row>
    <row r="247" spans="1:22" x14ac:dyDescent="0.25">
      <c r="A247" s="26">
        <f>Wellpath!E247</f>
        <v>0</v>
      </c>
      <c r="B247" s="22">
        <v>0</v>
      </c>
      <c r="C247" s="22">
        <v>0</v>
      </c>
      <c r="D247" s="22">
        <v>-1</v>
      </c>
      <c r="E247" s="20">
        <f>Model!$W$34*((drdp!B247+drdp!K247)*XYM2!$B247+(drdp!E247+drdp!N247)*XYM2!$C247+(drdp!H247+drdp!Q247)*XYM2!$D247)</f>
        <v>0</v>
      </c>
      <c r="F247" s="20">
        <f>Model!$W$34*((drdp!C247+drdp!L247)*XYM2!$B247+(drdp!F247+drdp!O247)*XYM2!$C247+(drdp!I247+drdp!R247)*XYM2!$D247)</f>
        <v>0</v>
      </c>
      <c r="G247" s="20">
        <f>Model!$W$34*((drdp!D247+drdp!M247)*XYM2!$B247+(drdp!G247+drdp!P247)*XYM2!$C247+(drdp!J247+drdp!S247)*XYM2!$D247)</f>
        <v>0</v>
      </c>
      <c r="H247" s="18">
        <f>Model!$W$34*((drdp!B247)*XYM2!$B247+(drdp!E247)*XYM2!$C247+(drdp!H247)*XYM2!$D247)</f>
        <v>0</v>
      </c>
      <c r="I247" s="18">
        <f>Model!$W$34*((drdp!C247)*XYM2!$B247+(drdp!F247)*XYM2!$C247+(drdp!I247)*XYM2!$D247)</f>
        <v>0</v>
      </c>
      <c r="J247" s="18">
        <f>Model!$W$34*((drdp!D247)*XYM2!$B247+(drdp!G247)*XYM2!$C247+(drdp!J247)*XYM2!$D247)</f>
        <v>0</v>
      </c>
      <c r="K247" s="21">
        <f>SUM(E$3:E246)+H247</f>
        <v>-0.63576438487368836</v>
      </c>
      <c r="L247" s="21">
        <f>SUM(F$3:F246)+I247</f>
        <v>-4.4790942254298054</v>
      </c>
      <c r="M247" s="21">
        <f>SUM(G$3:G246)+J247</f>
        <v>0</v>
      </c>
      <c r="N247" s="21"/>
      <c r="O247" s="21"/>
      <c r="P247" s="21"/>
      <c r="Q247" s="19">
        <f t="shared" si="19"/>
        <v>0.40419635307381935</v>
      </c>
      <c r="R247" s="19">
        <f t="shared" si="20"/>
        <v>20.062285080278627</v>
      </c>
      <c r="S247" s="19">
        <f t="shared" si="21"/>
        <v>0</v>
      </c>
      <c r="T247" s="19">
        <f t="shared" si="22"/>
        <v>2.8476485850216697</v>
      </c>
      <c r="U247" s="19">
        <f t="shared" si="23"/>
        <v>0</v>
      </c>
      <c r="V247" s="19">
        <f t="shared" si="24"/>
        <v>0</v>
      </c>
    </row>
    <row r="248" spans="1:22" x14ac:dyDescent="0.25">
      <c r="A248" s="26">
        <f>Wellpath!E248</f>
        <v>0</v>
      </c>
      <c r="B248" s="22">
        <v>0</v>
      </c>
      <c r="C248" s="22">
        <v>0</v>
      </c>
      <c r="D248" s="22">
        <v>-1</v>
      </c>
      <c r="E248" s="20">
        <f>Model!$W$34*((drdp!B248+drdp!K248)*XYM2!$B248+(drdp!E248+drdp!N248)*XYM2!$C248+(drdp!H248+drdp!Q248)*XYM2!$D248)</f>
        <v>0</v>
      </c>
      <c r="F248" s="20">
        <f>Model!$W$34*((drdp!C248+drdp!L248)*XYM2!$B248+(drdp!F248+drdp!O248)*XYM2!$C248+(drdp!I248+drdp!R248)*XYM2!$D248)</f>
        <v>0</v>
      </c>
      <c r="G248" s="20">
        <f>Model!$W$34*((drdp!D248+drdp!M248)*XYM2!$B248+(drdp!G248+drdp!P248)*XYM2!$C248+(drdp!J248+drdp!S248)*XYM2!$D248)</f>
        <v>0</v>
      </c>
      <c r="H248" s="18">
        <f>Model!$W$34*((drdp!B248)*XYM2!$B248+(drdp!E248)*XYM2!$C248+(drdp!H248)*XYM2!$D248)</f>
        <v>0</v>
      </c>
      <c r="I248" s="18">
        <f>Model!$W$34*((drdp!C248)*XYM2!$B248+(drdp!F248)*XYM2!$C248+(drdp!I248)*XYM2!$D248)</f>
        <v>0</v>
      </c>
      <c r="J248" s="18">
        <f>Model!$W$34*((drdp!D248)*XYM2!$B248+(drdp!G248)*XYM2!$C248+(drdp!J248)*XYM2!$D248)</f>
        <v>0</v>
      </c>
      <c r="K248" s="21">
        <f>SUM(E$3:E247)+H248</f>
        <v>-0.63576438487368836</v>
      </c>
      <c r="L248" s="21">
        <f>SUM(F$3:F247)+I248</f>
        <v>-4.4790942254298054</v>
      </c>
      <c r="M248" s="21">
        <f>SUM(G$3:G247)+J248</f>
        <v>0</v>
      </c>
      <c r="N248" s="21"/>
      <c r="O248" s="21"/>
      <c r="P248" s="21"/>
      <c r="Q248" s="19">
        <f t="shared" si="19"/>
        <v>0.40419635307381935</v>
      </c>
      <c r="R248" s="19">
        <f t="shared" si="20"/>
        <v>20.062285080278627</v>
      </c>
      <c r="S248" s="19">
        <f t="shared" si="21"/>
        <v>0</v>
      </c>
      <c r="T248" s="19">
        <f t="shared" si="22"/>
        <v>2.8476485850216697</v>
      </c>
      <c r="U248" s="19">
        <f t="shared" si="23"/>
        <v>0</v>
      </c>
      <c r="V248" s="19">
        <f t="shared" si="24"/>
        <v>0</v>
      </c>
    </row>
    <row r="249" spans="1:22" x14ac:dyDescent="0.25">
      <c r="A249" s="26">
        <f>Wellpath!E249</f>
        <v>0</v>
      </c>
      <c r="B249" s="22">
        <v>0</v>
      </c>
      <c r="C249" s="22">
        <v>0</v>
      </c>
      <c r="D249" s="22">
        <v>-1</v>
      </c>
      <c r="E249" s="20">
        <f>Model!$W$34*((drdp!B249+drdp!K249)*XYM2!$B249+(drdp!E249+drdp!N249)*XYM2!$C249+(drdp!H249+drdp!Q249)*XYM2!$D249)</f>
        <v>0</v>
      </c>
      <c r="F249" s="20">
        <f>Model!$W$34*((drdp!C249+drdp!L249)*XYM2!$B249+(drdp!F249+drdp!O249)*XYM2!$C249+(drdp!I249+drdp!R249)*XYM2!$D249)</f>
        <v>0</v>
      </c>
      <c r="G249" s="20">
        <f>Model!$W$34*((drdp!D249+drdp!M249)*XYM2!$B249+(drdp!G249+drdp!P249)*XYM2!$C249+(drdp!J249+drdp!S249)*XYM2!$D249)</f>
        <v>0</v>
      </c>
      <c r="H249" s="18">
        <f>Model!$W$34*((drdp!B249)*XYM2!$B249+(drdp!E249)*XYM2!$C249+(drdp!H249)*XYM2!$D249)</f>
        <v>0</v>
      </c>
      <c r="I249" s="18">
        <f>Model!$W$34*((drdp!C249)*XYM2!$B249+(drdp!F249)*XYM2!$C249+(drdp!I249)*XYM2!$D249)</f>
        <v>0</v>
      </c>
      <c r="J249" s="18">
        <f>Model!$W$34*((drdp!D249)*XYM2!$B249+(drdp!G249)*XYM2!$C249+(drdp!J249)*XYM2!$D249)</f>
        <v>0</v>
      </c>
      <c r="K249" s="21">
        <f>SUM(E$3:E248)+H249</f>
        <v>-0.63576438487368836</v>
      </c>
      <c r="L249" s="21">
        <f>SUM(F$3:F248)+I249</f>
        <v>-4.4790942254298054</v>
      </c>
      <c r="M249" s="21">
        <f>SUM(G$3:G248)+J249</f>
        <v>0</v>
      </c>
      <c r="N249" s="21"/>
      <c r="O249" s="21"/>
      <c r="P249" s="21"/>
      <c r="Q249" s="19">
        <f t="shared" si="19"/>
        <v>0.40419635307381935</v>
      </c>
      <c r="R249" s="19">
        <f t="shared" si="20"/>
        <v>20.062285080278627</v>
      </c>
      <c r="S249" s="19">
        <f t="shared" si="21"/>
        <v>0</v>
      </c>
      <c r="T249" s="19">
        <f t="shared" si="22"/>
        <v>2.8476485850216697</v>
      </c>
      <c r="U249" s="19">
        <f t="shared" si="23"/>
        <v>0</v>
      </c>
      <c r="V249" s="19">
        <f t="shared" si="24"/>
        <v>0</v>
      </c>
    </row>
    <row r="250" spans="1:22" x14ac:dyDescent="0.25">
      <c r="A250" s="26">
        <f>Wellpath!E250</f>
        <v>0</v>
      </c>
      <c r="B250" s="22">
        <v>0</v>
      </c>
      <c r="C250" s="22">
        <v>0</v>
      </c>
      <c r="D250" s="22">
        <v>-1</v>
      </c>
      <c r="E250" s="20">
        <f>Model!$W$34*((drdp!B250+drdp!K250)*XYM2!$B250+(drdp!E250+drdp!N250)*XYM2!$C250+(drdp!H250+drdp!Q250)*XYM2!$D250)</f>
        <v>0</v>
      </c>
      <c r="F250" s="20">
        <f>Model!$W$34*((drdp!C250+drdp!L250)*XYM2!$B250+(drdp!F250+drdp!O250)*XYM2!$C250+(drdp!I250+drdp!R250)*XYM2!$D250)</f>
        <v>0</v>
      </c>
      <c r="G250" s="20">
        <f>Model!$W$34*((drdp!D250+drdp!M250)*XYM2!$B250+(drdp!G250+drdp!P250)*XYM2!$C250+(drdp!J250+drdp!S250)*XYM2!$D250)</f>
        <v>0</v>
      </c>
      <c r="H250" s="18">
        <f>Model!$W$34*((drdp!B250)*XYM2!$B250+(drdp!E250)*XYM2!$C250+(drdp!H250)*XYM2!$D250)</f>
        <v>0</v>
      </c>
      <c r="I250" s="18">
        <f>Model!$W$34*((drdp!C250)*XYM2!$B250+(drdp!F250)*XYM2!$C250+(drdp!I250)*XYM2!$D250)</f>
        <v>0</v>
      </c>
      <c r="J250" s="18">
        <f>Model!$W$34*((drdp!D250)*XYM2!$B250+(drdp!G250)*XYM2!$C250+(drdp!J250)*XYM2!$D250)</f>
        <v>0</v>
      </c>
      <c r="K250" s="21">
        <f>SUM(E$3:E249)+H250</f>
        <v>-0.63576438487368836</v>
      </c>
      <c r="L250" s="21">
        <f>SUM(F$3:F249)+I250</f>
        <v>-4.4790942254298054</v>
      </c>
      <c r="M250" s="21">
        <f>SUM(G$3:G249)+J250</f>
        <v>0</v>
      </c>
      <c r="N250" s="21"/>
      <c r="O250" s="21"/>
      <c r="P250" s="21"/>
      <c r="Q250" s="19">
        <f t="shared" si="19"/>
        <v>0.40419635307381935</v>
      </c>
      <c r="R250" s="19">
        <f t="shared" si="20"/>
        <v>20.062285080278627</v>
      </c>
      <c r="S250" s="19">
        <f t="shared" si="21"/>
        <v>0</v>
      </c>
      <c r="T250" s="19">
        <f t="shared" si="22"/>
        <v>2.8476485850216697</v>
      </c>
      <c r="U250" s="19">
        <f t="shared" si="23"/>
        <v>0</v>
      </c>
      <c r="V250" s="19">
        <f t="shared" si="24"/>
        <v>0</v>
      </c>
    </row>
    <row r="251" spans="1:22" x14ac:dyDescent="0.25">
      <c r="A251" s="26">
        <f>Wellpath!E251</f>
        <v>0</v>
      </c>
      <c r="B251" s="22">
        <v>0</v>
      </c>
      <c r="C251" s="22">
        <v>0</v>
      </c>
      <c r="D251" s="22">
        <v>-1</v>
      </c>
      <c r="E251" s="20">
        <f>Model!$W$34*((drdp!B251+drdp!K251)*XYM2!$B251+(drdp!E251+drdp!N251)*XYM2!$C251+(drdp!H251+drdp!Q251)*XYM2!$D251)</f>
        <v>0</v>
      </c>
      <c r="F251" s="20">
        <f>Model!$W$34*((drdp!C251+drdp!L251)*XYM2!$B251+(drdp!F251+drdp!O251)*XYM2!$C251+(drdp!I251+drdp!R251)*XYM2!$D251)</f>
        <v>0</v>
      </c>
      <c r="G251" s="20">
        <f>Model!$W$34*((drdp!D251+drdp!M251)*XYM2!$B251+(drdp!G251+drdp!P251)*XYM2!$C251+(drdp!J251+drdp!S251)*XYM2!$D251)</f>
        <v>0</v>
      </c>
      <c r="H251" s="18">
        <f>Model!$W$34*((drdp!B251)*XYM2!$B251+(drdp!E251)*XYM2!$C251+(drdp!H251)*XYM2!$D251)</f>
        <v>0</v>
      </c>
      <c r="I251" s="18">
        <f>Model!$W$34*((drdp!C251)*XYM2!$B251+(drdp!F251)*XYM2!$C251+(drdp!I251)*XYM2!$D251)</f>
        <v>0</v>
      </c>
      <c r="J251" s="18">
        <f>Model!$W$34*((drdp!D251)*XYM2!$B251+(drdp!G251)*XYM2!$C251+(drdp!J251)*XYM2!$D251)</f>
        <v>0</v>
      </c>
      <c r="K251" s="21">
        <f>SUM(E$3:E250)+H251</f>
        <v>-0.63576438487368836</v>
      </c>
      <c r="L251" s="21">
        <f>SUM(F$3:F250)+I251</f>
        <v>-4.4790942254298054</v>
      </c>
      <c r="M251" s="21">
        <f>SUM(G$3:G250)+J251</f>
        <v>0</v>
      </c>
      <c r="N251" s="21"/>
      <c r="O251" s="21"/>
      <c r="P251" s="21"/>
      <c r="Q251" s="19">
        <f t="shared" si="19"/>
        <v>0.40419635307381935</v>
      </c>
      <c r="R251" s="19">
        <f t="shared" si="20"/>
        <v>20.062285080278627</v>
      </c>
      <c r="S251" s="19">
        <f t="shared" si="21"/>
        <v>0</v>
      </c>
      <c r="T251" s="19">
        <f t="shared" si="22"/>
        <v>2.8476485850216697</v>
      </c>
      <c r="U251" s="19">
        <f t="shared" si="23"/>
        <v>0</v>
      </c>
      <c r="V251" s="19">
        <f t="shared" si="24"/>
        <v>0</v>
      </c>
    </row>
    <row r="252" spans="1:22" x14ac:dyDescent="0.25">
      <c r="A252" s="26">
        <f>Wellpath!E252</f>
        <v>0</v>
      </c>
      <c r="B252" s="22">
        <v>0</v>
      </c>
      <c r="C252" s="22">
        <v>0</v>
      </c>
      <c r="D252" s="22">
        <v>-1</v>
      </c>
      <c r="E252" s="20">
        <f>Model!$W$34*((drdp!B252+drdp!K252)*XYM2!$B252+(drdp!E252+drdp!N252)*XYM2!$C252+(drdp!H252+drdp!Q252)*XYM2!$D252)</f>
        <v>0</v>
      </c>
      <c r="F252" s="20">
        <f>Model!$W$34*((drdp!C252+drdp!L252)*XYM2!$B252+(drdp!F252+drdp!O252)*XYM2!$C252+(drdp!I252+drdp!R252)*XYM2!$D252)</f>
        <v>0</v>
      </c>
      <c r="G252" s="20">
        <f>Model!$W$34*((drdp!D252+drdp!M252)*XYM2!$B252+(drdp!G252+drdp!P252)*XYM2!$C252+(drdp!J252+drdp!S252)*XYM2!$D252)</f>
        <v>0</v>
      </c>
      <c r="H252" s="18">
        <f>Model!$W$34*((drdp!B252)*XYM2!$B252+(drdp!E252)*XYM2!$C252+(drdp!H252)*XYM2!$D252)</f>
        <v>0</v>
      </c>
      <c r="I252" s="18">
        <f>Model!$W$34*((drdp!C252)*XYM2!$B252+(drdp!F252)*XYM2!$C252+(drdp!I252)*XYM2!$D252)</f>
        <v>0</v>
      </c>
      <c r="J252" s="18">
        <f>Model!$W$34*((drdp!D252)*XYM2!$B252+(drdp!G252)*XYM2!$C252+(drdp!J252)*XYM2!$D252)</f>
        <v>0</v>
      </c>
      <c r="K252" s="21">
        <f>SUM(E$3:E251)+H252</f>
        <v>-0.63576438487368836</v>
      </c>
      <c r="L252" s="21">
        <f>SUM(F$3:F251)+I252</f>
        <v>-4.4790942254298054</v>
      </c>
      <c r="M252" s="21">
        <f>SUM(G$3:G251)+J252</f>
        <v>0</v>
      </c>
      <c r="N252" s="21"/>
      <c r="O252" s="21"/>
      <c r="P252" s="21"/>
      <c r="Q252" s="19">
        <f t="shared" si="19"/>
        <v>0.40419635307381935</v>
      </c>
      <c r="R252" s="19">
        <f t="shared" si="20"/>
        <v>20.062285080278627</v>
      </c>
      <c r="S252" s="19">
        <f t="shared" si="21"/>
        <v>0</v>
      </c>
      <c r="T252" s="19">
        <f t="shared" si="22"/>
        <v>2.8476485850216697</v>
      </c>
      <c r="U252" s="19">
        <f t="shared" si="23"/>
        <v>0</v>
      </c>
      <c r="V252" s="19">
        <f t="shared" si="24"/>
        <v>0</v>
      </c>
    </row>
    <row r="253" spans="1:22" x14ac:dyDescent="0.25">
      <c r="A253" s="26">
        <f>Wellpath!E253</f>
        <v>0</v>
      </c>
      <c r="B253" s="22">
        <v>0</v>
      </c>
      <c r="C253" s="22">
        <v>0</v>
      </c>
      <c r="D253" s="22">
        <v>-1</v>
      </c>
      <c r="E253" s="20">
        <f>Model!$W$34*((drdp!B253+drdp!K253)*XYM2!$B253+(drdp!E253+drdp!N253)*XYM2!$C253+(drdp!H253+drdp!Q253)*XYM2!$D253)</f>
        <v>0</v>
      </c>
      <c r="F253" s="20">
        <f>Model!$W$34*((drdp!C253+drdp!L253)*XYM2!$B253+(drdp!F253+drdp!O253)*XYM2!$C253+(drdp!I253+drdp!R253)*XYM2!$D253)</f>
        <v>0</v>
      </c>
      <c r="G253" s="20">
        <f>Model!$W$34*((drdp!D253+drdp!M253)*XYM2!$B253+(drdp!G253+drdp!P253)*XYM2!$C253+(drdp!J253+drdp!S253)*XYM2!$D253)</f>
        <v>0</v>
      </c>
      <c r="H253" s="18">
        <f>Model!$W$34*((drdp!B253)*XYM2!$B253+(drdp!E253)*XYM2!$C253+(drdp!H253)*XYM2!$D253)</f>
        <v>0</v>
      </c>
      <c r="I253" s="18">
        <f>Model!$W$34*((drdp!C253)*XYM2!$B253+(drdp!F253)*XYM2!$C253+(drdp!I253)*XYM2!$D253)</f>
        <v>0</v>
      </c>
      <c r="J253" s="18">
        <f>Model!$W$34*((drdp!D253)*XYM2!$B253+(drdp!G253)*XYM2!$C253+(drdp!J253)*XYM2!$D253)</f>
        <v>0</v>
      </c>
      <c r="K253" s="21">
        <f>SUM(E$3:E252)+H253</f>
        <v>-0.63576438487368836</v>
      </c>
      <c r="L253" s="21">
        <f>SUM(F$3:F252)+I253</f>
        <v>-4.4790942254298054</v>
      </c>
      <c r="M253" s="21">
        <f>SUM(G$3:G252)+J253</f>
        <v>0</v>
      </c>
      <c r="N253" s="21"/>
      <c r="O253" s="21"/>
      <c r="P253" s="21"/>
      <c r="Q253" s="19">
        <f t="shared" si="19"/>
        <v>0.40419635307381935</v>
      </c>
      <c r="R253" s="19">
        <f t="shared" si="20"/>
        <v>20.062285080278627</v>
      </c>
      <c r="S253" s="19">
        <f t="shared" si="21"/>
        <v>0</v>
      </c>
      <c r="T253" s="19">
        <f t="shared" si="22"/>
        <v>2.8476485850216697</v>
      </c>
      <c r="U253" s="19">
        <f t="shared" si="23"/>
        <v>0</v>
      </c>
      <c r="V253" s="19">
        <f t="shared" si="24"/>
        <v>0</v>
      </c>
    </row>
    <row r="254" spans="1:22" x14ac:dyDescent="0.25">
      <c r="A254" s="26">
        <f>Wellpath!E254</f>
        <v>0</v>
      </c>
      <c r="B254" s="22">
        <v>0</v>
      </c>
      <c r="C254" s="22">
        <v>0</v>
      </c>
      <c r="D254" s="22">
        <v>-1</v>
      </c>
      <c r="E254" s="20">
        <f>Model!$W$34*((drdp!B254+drdp!K254)*XYM2!$B254+(drdp!E254+drdp!N254)*XYM2!$C254+(drdp!H254+drdp!Q254)*XYM2!$D254)</f>
        <v>0</v>
      </c>
      <c r="F254" s="20">
        <f>Model!$W$34*((drdp!C254+drdp!L254)*XYM2!$B254+(drdp!F254+drdp!O254)*XYM2!$C254+(drdp!I254+drdp!R254)*XYM2!$D254)</f>
        <v>0</v>
      </c>
      <c r="G254" s="20">
        <f>Model!$W$34*((drdp!D254+drdp!M254)*XYM2!$B254+(drdp!G254+drdp!P254)*XYM2!$C254+(drdp!J254+drdp!S254)*XYM2!$D254)</f>
        <v>0</v>
      </c>
      <c r="H254" s="18">
        <f>Model!$W$34*((drdp!B254)*XYM2!$B254+(drdp!E254)*XYM2!$C254+(drdp!H254)*XYM2!$D254)</f>
        <v>0</v>
      </c>
      <c r="I254" s="18">
        <f>Model!$W$34*((drdp!C254)*XYM2!$B254+(drdp!F254)*XYM2!$C254+(drdp!I254)*XYM2!$D254)</f>
        <v>0</v>
      </c>
      <c r="J254" s="18">
        <f>Model!$W$34*((drdp!D254)*XYM2!$B254+(drdp!G254)*XYM2!$C254+(drdp!J254)*XYM2!$D254)</f>
        <v>0</v>
      </c>
      <c r="K254" s="21">
        <f>SUM(E$3:E253)+H254</f>
        <v>-0.63576438487368836</v>
      </c>
      <c r="L254" s="21">
        <f>SUM(F$3:F253)+I254</f>
        <v>-4.4790942254298054</v>
      </c>
      <c r="M254" s="21">
        <f>SUM(G$3:G253)+J254</f>
        <v>0</v>
      </c>
      <c r="N254" s="21"/>
      <c r="O254" s="21"/>
      <c r="P254" s="21"/>
      <c r="Q254" s="19">
        <f t="shared" si="19"/>
        <v>0.40419635307381935</v>
      </c>
      <c r="R254" s="19">
        <f t="shared" si="20"/>
        <v>20.062285080278627</v>
      </c>
      <c r="S254" s="19">
        <f t="shared" si="21"/>
        <v>0</v>
      </c>
      <c r="T254" s="19">
        <f t="shared" si="22"/>
        <v>2.8476485850216697</v>
      </c>
      <c r="U254" s="19">
        <f t="shared" si="23"/>
        <v>0</v>
      </c>
      <c r="V254" s="19">
        <f t="shared" si="24"/>
        <v>0</v>
      </c>
    </row>
    <row r="255" spans="1:22" x14ac:dyDescent="0.25">
      <c r="A255" s="26">
        <f>Wellpath!E255</f>
        <v>0</v>
      </c>
      <c r="B255" s="22">
        <v>0</v>
      </c>
      <c r="C255" s="22">
        <v>0</v>
      </c>
      <c r="D255" s="22">
        <v>-1</v>
      </c>
      <c r="E255" s="20">
        <f>Model!$W$34*((drdp!B255+drdp!K255)*XYM2!$B255+(drdp!E255+drdp!N255)*XYM2!$C255+(drdp!H255+drdp!Q255)*XYM2!$D255)</f>
        <v>0</v>
      </c>
      <c r="F255" s="20">
        <f>Model!$W$34*((drdp!C255+drdp!L255)*XYM2!$B255+(drdp!F255+drdp!O255)*XYM2!$C255+(drdp!I255+drdp!R255)*XYM2!$D255)</f>
        <v>0</v>
      </c>
      <c r="G255" s="20">
        <f>Model!$W$34*((drdp!D255+drdp!M255)*XYM2!$B255+(drdp!G255+drdp!P255)*XYM2!$C255+(drdp!J255+drdp!S255)*XYM2!$D255)</f>
        <v>0</v>
      </c>
      <c r="H255" s="18">
        <f>Model!$W$34*((drdp!B255)*XYM2!$B255+(drdp!E255)*XYM2!$C255+(drdp!H255)*XYM2!$D255)</f>
        <v>0</v>
      </c>
      <c r="I255" s="18">
        <f>Model!$W$34*((drdp!C255)*XYM2!$B255+(drdp!F255)*XYM2!$C255+(drdp!I255)*XYM2!$D255)</f>
        <v>0</v>
      </c>
      <c r="J255" s="18">
        <f>Model!$W$34*((drdp!D255)*XYM2!$B255+(drdp!G255)*XYM2!$C255+(drdp!J255)*XYM2!$D255)</f>
        <v>0</v>
      </c>
      <c r="K255" s="21">
        <f>SUM(E$3:E254)+H255</f>
        <v>-0.63576438487368836</v>
      </c>
      <c r="L255" s="21">
        <f>SUM(F$3:F254)+I255</f>
        <v>-4.4790942254298054</v>
      </c>
      <c r="M255" s="21">
        <f>SUM(G$3:G254)+J255</f>
        <v>0</v>
      </c>
      <c r="N255" s="21"/>
      <c r="O255" s="21"/>
      <c r="P255" s="21"/>
      <c r="Q255" s="19">
        <f t="shared" si="19"/>
        <v>0.40419635307381935</v>
      </c>
      <c r="R255" s="19">
        <f t="shared" si="20"/>
        <v>20.062285080278627</v>
      </c>
      <c r="S255" s="19">
        <f t="shared" si="21"/>
        <v>0</v>
      </c>
      <c r="T255" s="19">
        <f t="shared" si="22"/>
        <v>2.8476485850216697</v>
      </c>
      <c r="U255" s="19">
        <f t="shared" si="23"/>
        <v>0</v>
      </c>
      <c r="V255" s="19">
        <f t="shared" si="24"/>
        <v>0</v>
      </c>
    </row>
    <row r="256" spans="1:22" x14ac:dyDescent="0.25">
      <c r="A256" s="26">
        <f>Wellpath!E256</f>
        <v>0</v>
      </c>
      <c r="B256" s="22">
        <v>0</v>
      </c>
      <c r="C256" s="22">
        <v>0</v>
      </c>
      <c r="D256" s="22">
        <v>-1</v>
      </c>
      <c r="E256" s="20">
        <f>Model!$W$34*((drdp!B256+drdp!K256)*XYM2!$B256+(drdp!E256+drdp!N256)*XYM2!$C256+(drdp!H256+drdp!Q256)*XYM2!$D256)</f>
        <v>0</v>
      </c>
      <c r="F256" s="20">
        <f>Model!$W$34*((drdp!C256+drdp!L256)*XYM2!$B256+(drdp!F256+drdp!O256)*XYM2!$C256+(drdp!I256+drdp!R256)*XYM2!$D256)</f>
        <v>0</v>
      </c>
      <c r="G256" s="20">
        <f>Model!$W$34*((drdp!D256+drdp!M256)*XYM2!$B256+(drdp!G256+drdp!P256)*XYM2!$C256+(drdp!J256+drdp!S256)*XYM2!$D256)</f>
        <v>0</v>
      </c>
      <c r="H256" s="18">
        <f>Model!$W$34*((drdp!B256)*XYM2!$B256+(drdp!E256)*XYM2!$C256+(drdp!H256)*XYM2!$D256)</f>
        <v>0</v>
      </c>
      <c r="I256" s="18">
        <f>Model!$W$34*((drdp!C256)*XYM2!$B256+(drdp!F256)*XYM2!$C256+(drdp!I256)*XYM2!$D256)</f>
        <v>0</v>
      </c>
      <c r="J256" s="18">
        <f>Model!$W$34*((drdp!D256)*XYM2!$B256+(drdp!G256)*XYM2!$C256+(drdp!J256)*XYM2!$D256)</f>
        <v>0</v>
      </c>
      <c r="K256" s="21">
        <f>SUM(E$3:E255)+H256</f>
        <v>-0.63576438487368836</v>
      </c>
      <c r="L256" s="21">
        <f>SUM(F$3:F255)+I256</f>
        <v>-4.4790942254298054</v>
      </c>
      <c r="M256" s="21">
        <f>SUM(G$3:G255)+J256</f>
        <v>0</v>
      </c>
      <c r="N256" s="21"/>
      <c r="O256" s="21"/>
      <c r="P256" s="21"/>
      <c r="Q256" s="19">
        <f t="shared" si="19"/>
        <v>0.40419635307381935</v>
      </c>
      <c r="R256" s="19">
        <f t="shared" si="20"/>
        <v>20.062285080278627</v>
      </c>
      <c r="S256" s="19">
        <f t="shared" si="21"/>
        <v>0</v>
      </c>
      <c r="T256" s="19">
        <f t="shared" si="22"/>
        <v>2.8476485850216697</v>
      </c>
      <c r="U256" s="19">
        <f t="shared" si="23"/>
        <v>0</v>
      </c>
      <c r="V256" s="19">
        <f t="shared" si="24"/>
        <v>0</v>
      </c>
    </row>
    <row r="257" spans="1:22" x14ac:dyDescent="0.25">
      <c r="A257" s="26">
        <f>Wellpath!E257</f>
        <v>0</v>
      </c>
      <c r="B257" s="22">
        <v>0</v>
      </c>
      <c r="C257" s="22">
        <v>0</v>
      </c>
      <c r="D257" s="22">
        <v>-1</v>
      </c>
      <c r="E257" s="20">
        <f>Model!$W$34*((drdp!B257+drdp!K257)*XYM2!$B257+(drdp!E257+drdp!N257)*XYM2!$C257+(drdp!H257+drdp!Q257)*XYM2!$D257)</f>
        <v>0</v>
      </c>
      <c r="F257" s="20">
        <f>Model!$W$34*((drdp!C257+drdp!L257)*XYM2!$B257+(drdp!F257+drdp!O257)*XYM2!$C257+(drdp!I257+drdp!R257)*XYM2!$D257)</f>
        <v>0</v>
      </c>
      <c r="G257" s="20">
        <f>Model!$W$34*((drdp!D257+drdp!M257)*XYM2!$B257+(drdp!G257+drdp!P257)*XYM2!$C257+(drdp!J257+drdp!S257)*XYM2!$D257)</f>
        <v>0</v>
      </c>
      <c r="H257" s="18">
        <f>Model!$W$34*((drdp!B257)*XYM2!$B257+(drdp!E257)*XYM2!$C257+(drdp!H257)*XYM2!$D257)</f>
        <v>0</v>
      </c>
      <c r="I257" s="18">
        <f>Model!$W$34*((drdp!C257)*XYM2!$B257+(drdp!F257)*XYM2!$C257+(drdp!I257)*XYM2!$D257)</f>
        <v>0</v>
      </c>
      <c r="J257" s="18">
        <f>Model!$W$34*((drdp!D257)*XYM2!$B257+(drdp!G257)*XYM2!$C257+(drdp!J257)*XYM2!$D257)</f>
        <v>0</v>
      </c>
      <c r="K257" s="21">
        <f>SUM(E$3:E256)+H257</f>
        <v>-0.63576438487368836</v>
      </c>
      <c r="L257" s="21">
        <f>SUM(F$3:F256)+I257</f>
        <v>-4.4790942254298054</v>
      </c>
      <c r="M257" s="21">
        <f>SUM(G$3:G256)+J257</f>
        <v>0</v>
      </c>
      <c r="N257" s="21"/>
      <c r="O257" s="21"/>
      <c r="P257" s="21"/>
      <c r="Q257" s="19">
        <f t="shared" si="19"/>
        <v>0.40419635307381935</v>
      </c>
      <c r="R257" s="19">
        <f t="shared" si="20"/>
        <v>20.062285080278627</v>
      </c>
      <c r="S257" s="19">
        <f t="shared" si="21"/>
        <v>0</v>
      </c>
      <c r="T257" s="19">
        <f t="shared" si="22"/>
        <v>2.8476485850216697</v>
      </c>
      <c r="U257" s="19">
        <f t="shared" si="23"/>
        <v>0</v>
      </c>
      <c r="V257" s="19">
        <f t="shared" si="24"/>
        <v>0</v>
      </c>
    </row>
    <row r="258" spans="1:22" x14ac:dyDescent="0.25">
      <c r="A258" s="26">
        <f>Wellpath!E258</f>
        <v>0</v>
      </c>
      <c r="B258" s="22">
        <v>0</v>
      </c>
      <c r="C258" s="22">
        <v>0</v>
      </c>
      <c r="D258" s="22">
        <v>-1</v>
      </c>
      <c r="E258" s="20">
        <f>Model!$W$34*((drdp!B258+drdp!K258)*XYM2!$B258+(drdp!E258+drdp!N258)*XYM2!$C258+(drdp!H258+drdp!Q258)*XYM2!$D258)</f>
        <v>0</v>
      </c>
      <c r="F258" s="20">
        <f>Model!$W$34*((drdp!C258+drdp!L258)*XYM2!$B258+(drdp!F258+drdp!O258)*XYM2!$C258+(drdp!I258+drdp!R258)*XYM2!$D258)</f>
        <v>0</v>
      </c>
      <c r="G258" s="20">
        <f>Model!$W$34*((drdp!D258+drdp!M258)*XYM2!$B258+(drdp!G258+drdp!P258)*XYM2!$C258+(drdp!J258+drdp!S258)*XYM2!$D258)</f>
        <v>0</v>
      </c>
      <c r="H258" s="18">
        <f>Model!$W$34*((drdp!B258)*XYM2!$B258+(drdp!E258)*XYM2!$C258+(drdp!H258)*XYM2!$D258)</f>
        <v>0</v>
      </c>
      <c r="I258" s="18">
        <f>Model!$W$34*((drdp!C258)*XYM2!$B258+(drdp!F258)*XYM2!$C258+(drdp!I258)*XYM2!$D258)</f>
        <v>0</v>
      </c>
      <c r="J258" s="18">
        <f>Model!$W$34*((drdp!D258)*XYM2!$B258+(drdp!G258)*XYM2!$C258+(drdp!J258)*XYM2!$D258)</f>
        <v>0</v>
      </c>
      <c r="K258" s="21">
        <f>SUM(E$3:E257)+H258</f>
        <v>-0.63576438487368836</v>
      </c>
      <c r="L258" s="21">
        <f>SUM(F$3:F257)+I258</f>
        <v>-4.4790942254298054</v>
      </c>
      <c r="M258" s="21">
        <f>SUM(G$3:G257)+J258</f>
        <v>0</v>
      </c>
      <c r="N258" s="21"/>
      <c r="O258" s="21"/>
      <c r="P258" s="21"/>
      <c r="Q258" s="19">
        <f t="shared" si="19"/>
        <v>0.40419635307381935</v>
      </c>
      <c r="R258" s="19">
        <f t="shared" si="20"/>
        <v>20.062285080278627</v>
      </c>
      <c r="S258" s="19">
        <f t="shared" si="21"/>
        <v>0</v>
      </c>
      <c r="T258" s="19">
        <f t="shared" si="22"/>
        <v>2.8476485850216697</v>
      </c>
      <c r="U258" s="19">
        <f t="shared" si="23"/>
        <v>0</v>
      </c>
      <c r="V258" s="19">
        <f t="shared" si="24"/>
        <v>0</v>
      </c>
    </row>
    <row r="259" spans="1:22" x14ac:dyDescent="0.25">
      <c r="A259" s="26">
        <f>Wellpath!E259</f>
        <v>0</v>
      </c>
      <c r="B259" s="22">
        <v>0</v>
      </c>
      <c r="C259" s="22">
        <v>0</v>
      </c>
      <c r="D259" s="22">
        <v>-1</v>
      </c>
      <c r="E259" s="20">
        <f>Model!$W$34*((drdp!B259+drdp!K259)*XYM2!$B259+(drdp!E259+drdp!N259)*XYM2!$C259+(drdp!H259+drdp!Q259)*XYM2!$D259)</f>
        <v>0</v>
      </c>
      <c r="F259" s="20">
        <f>Model!$W$34*((drdp!C259+drdp!L259)*XYM2!$B259+(drdp!F259+drdp!O259)*XYM2!$C259+(drdp!I259+drdp!R259)*XYM2!$D259)</f>
        <v>0</v>
      </c>
      <c r="G259" s="20">
        <f>Model!$W$34*((drdp!D259+drdp!M259)*XYM2!$B259+(drdp!G259+drdp!P259)*XYM2!$C259+(drdp!J259+drdp!S259)*XYM2!$D259)</f>
        <v>0</v>
      </c>
      <c r="H259" s="18">
        <f>Model!$W$34*((drdp!B259)*XYM2!$B259+(drdp!E259)*XYM2!$C259+(drdp!H259)*XYM2!$D259)</f>
        <v>0</v>
      </c>
      <c r="I259" s="18">
        <f>Model!$W$34*((drdp!C259)*XYM2!$B259+(drdp!F259)*XYM2!$C259+(drdp!I259)*XYM2!$D259)</f>
        <v>0</v>
      </c>
      <c r="J259" s="18">
        <f>Model!$W$34*((drdp!D259)*XYM2!$B259+(drdp!G259)*XYM2!$C259+(drdp!J259)*XYM2!$D259)</f>
        <v>0</v>
      </c>
      <c r="K259" s="21">
        <f>SUM(E$3:E258)+H259</f>
        <v>-0.63576438487368836</v>
      </c>
      <c r="L259" s="21">
        <f>SUM(F$3:F258)+I259</f>
        <v>-4.4790942254298054</v>
      </c>
      <c r="M259" s="21">
        <f>SUM(G$3:G258)+J259</f>
        <v>0</v>
      </c>
      <c r="N259" s="21"/>
      <c r="O259" s="21"/>
      <c r="P259" s="21"/>
      <c r="Q259" s="19">
        <f t="shared" si="19"/>
        <v>0.40419635307381935</v>
      </c>
      <c r="R259" s="19">
        <f t="shared" si="20"/>
        <v>20.062285080278627</v>
      </c>
      <c r="S259" s="19">
        <f t="shared" si="21"/>
        <v>0</v>
      </c>
      <c r="T259" s="19">
        <f t="shared" si="22"/>
        <v>2.8476485850216697</v>
      </c>
      <c r="U259" s="19">
        <f t="shared" si="23"/>
        <v>0</v>
      </c>
      <c r="V259" s="19">
        <f t="shared" si="24"/>
        <v>0</v>
      </c>
    </row>
    <row r="260" spans="1:22" x14ac:dyDescent="0.25">
      <c r="A260" s="26">
        <f>Wellpath!E260</f>
        <v>0</v>
      </c>
      <c r="B260" s="22">
        <v>0</v>
      </c>
      <c r="C260" s="22">
        <v>0</v>
      </c>
      <c r="D260" s="22">
        <v>-1</v>
      </c>
      <c r="E260" s="20">
        <f>Model!$W$34*((drdp!B260+drdp!K260)*XYM2!$B260+(drdp!E260+drdp!N260)*XYM2!$C260+(drdp!H260+drdp!Q260)*XYM2!$D260)</f>
        <v>0</v>
      </c>
      <c r="F260" s="20">
        <f>Model!$W$34*((drdp!C260+drdp!L260)*XYM2!$B260+(drdp!F260+drdp!O260)*XYM2!$C260+(drdp!I260+drdp!R260)*XYM2!$D260)</f>
        <v>0</v>
      </c>
      <c r="G260" s="20">
        <f>Model!$W$34*((drdp!D260+drdp!M260)*XYM2!$B260+(drdp!G260+drdp!P260)*XYM2!$C260+(drdp!J260+drdp!S260)*XYM2!$D260)</f>
        <v>0</v>
      </c>
      <c r="H260" s="18">
        <f>Model!$W$34*((drdp!B260)*XYM2!$B260+(drdp!E260)*XYM2!$C260+(drdp!H260)*XYM2!$D260)</f>
        <v>0</v>
      </c>
      <c r="I260" s="18">
        <f>Model!$W$34*((drdp!C260)*XYM2!$B260+(drdp!F260)*XYM2!$C260+(drdp!I260)*XYM2!$D260)</f>
        <v>0</v>
      </c>
      <c r="J260" s="18">
        <f>Model!$W$34*((drdp!D260)*XYM2!$B260+(drdp!G260)*XYM2!$C260+(drdp!J260)*XYM2!$D260)</f>
        <v>0</v>
      </c>
      <c r="K260" s="21">
        <f>SUM(E$3:E259)+H260</f>
        <v>-0.63576438487368836</v>
      </c>
      <c r="L260" s="21">
        <f>SUM(F$3:F259)+I260</f>
        <v>-4.4790942254298054</v>
      </c>
      <c r="M260" s="21">
        <f>SUM(G$3:G259)+J260</f>
        <v>0</v>
      </c>
      <c r="N260" s="21"/>
      <c r="O260" s="21"/>
      <c r="P260" s="21"/>
      <c r="Q260" s="19">
        <f t="shared" si="19"/>
        <v>0.40419635307381935</v>
      </c>
      <c r="R260" s="19">
        <f t="shared" si="20"/>
        <v>20.062285080278627</v>
      </c>
      <c r="S260" s="19">
        <f t="shared" si="21"/>
        <v>0</v>
      </c>
      <c r="T260" s="19">
        <f t="shared" si="22"/>
        <v>2.8476485850216697</v>
      </c>
      <c r="U260" s="19">
        <f t="shared" si="23"/>
        <v>0</v>
      </c>
      <c r="V260" s="19">
        <f t="shared" si="24"/>
        <v>0</v>
      </c>
    </row>
    <row r="261" spans="1:22" x14ac:dyDescent="0.25">
      <c r="A261" s="26">
        <f>Wellpath!E261</f>
        <v>0</v>
      </c>
      <c r="B261" s="22">
        <v>0</v>
      </c>
      <c r="C261" s="22">
        <v>0</v>
      </c>
      <c r="D261" s="22">
        <v>-1</v>
      </c>
      <c r="E261" s="20">
        <f>Model!$W$34*((drdp!B261+drdp!K261)*XYM2!$B261+(drdp!E261+drdp!N261)*XYM2!$C261+(drdp!H261+drdp!Q261)*XYM2!$D261)</f>
        <v>0</v>
      </c>
      <c r="F261" s="20">
        <f>Model!$W$34*((drdp!C261+drdp!L261)*XYM2!$B261+(drdp!F261+drdp!O261)*XYM2!$C261+(drdp!I261+drdp!R261)*XYM2!$D261)</f>
        <v>0</v>
      </c>
      <c r="G261" s="20">
        <f>Model!$W$34*((drdp!D261+drdp!M261)*XYM2!$B261+(drdp!G261+drdp!P261)*XYM2!$C261+(drdp!J261+drdp!S261)*XYM2!$D261)</f>
        <v>0</v>
      </c>
      <c r="H261" s="18">
        <f>Model!$W$34*((drdp!B261)*XYM2!$B261+(drdp!E261)*XYM2!$C261+(drdp!H261)*XYM2!$D261)</f>
        <v>0</v>
      </c>
      <c r="I261" s="18">
        <f>Model!$W$34*((drdp!C261)*XYM2!$B261+(drdp!F261)*XYM2!$C261+(drdp!I261)*XYM2!$D261)</f>
        <v>0</v>
      </c>
      <c r="J261" s="18">
        <f>Model!$W$34*((drdp!D261)*XYM2!$B261+(drdp!G261)*XYM2!$C261+(drdp!J261)*XYM2!$D261)</f>
        <v>0</v>
      </c>
      <c r="K261" s="21">
        <f>SUM(E$3:E260)+H261</f>
        <v>-0.63576438487368836</v>
      </c>
      <c r="L261" s="21">
        <f>SUM(F$3:F260)+I261</f>
        <v>-4.4790942254298054</v>
      </c>
      <c r="M261" s="21">
        <f>SUM(G$3:G260)+J261</f>
        <v>0</v>
      </c>
      <c r="N261" s="21"/>
      <c r="O261" s="21"/>
      <c r="P261" s="21"/>
      <c r="Q261" s="19">
        <f t="shared" si="19"/>
        <v>0.40419635307381935</v>
      </c>
      <c r="R261" s="19">
        <f t="shared" si="20"/>
        <v>20.062285080278627</v>
      </c>
      <c r="S261" s="19">
        <f t="shared" si="21"/>
        <v>0</v>
      </c>
      <c r="T261" s="19">
        <f t="shared" si="22"/>
        <v>2.8476485850216697</v>
      </c>
      <c r="U261" s="19">
        <f t="shared" si="23"/>
        <v>0</v>
      </c>
      <c r="V261" s="19">
        <f t="shared" si="24"/>
        <v>0</v>
      </c>
    </row>
    <row r="262" spans="1:22" x14ac:dyDescent="0.25">
      <c r="A262" s="26">
        <f>Wellpath!E262</f>
        <v>0</v>
      </c>
      <c r="B262" s="22">
        <v>0</v>
      </c>
      <c r="C262" s="22">
        <v>0</v>
      </c>
      <c r="D262" s="22">
        <v>-1</v>
      </c>
      <c r="E262" s="20">
        <f>Model!$W$34*((drdp!B262+drdp!K262)*XYM2!$B262+(drdp!E262+drdp!N262)*XYM2!$C262+(drdp!H262+drdp!Q262)*XYM2!$D262)</f>
        <v>0</v>
      </c>
      <c r="F262" s="20">
        <f>Model!$W$34*((drdp!C262+drdp!L262)*XYM2!$B262+(drdp!F262+drdp!O262)*XYM2!$C262+(drdp!I262+drdp!R262)*XYM2!$D262)</f>
        <v>0</v>
      </c>
      <c r="G262" s="20">
        <f>Model!$W$34*((drdp!D262+drdp!M262)*XYM2!$B262+(drdp!G262+drdp!P262)*XYM2!$C262+(drdp!J262+drdp!S262)*XYM2!$D262)</f>
        <v>0</v>
      </c>
      <c r="H262" s="18">
        <f>Model!$W$34*((drdp!B262)*XYM2!$B262+(drdp!E262)*XYM2!$C262+(drdp!H262)*XYM2!$D262)</f>
        <v>0</v>
      </c>
      <c r="I262" s="18">
        <f>Model!$W$34*((drdp!C262)*XYM2!$B262+(drdp!F262)*XYM2!$C262+(drdp!I262)*XYM2!$D262)</f>
        <v>0</v>
      </c>
      <c r="J262" s="18">
        <f>Model!$W$34*((drdp!D262)*XYM2!$B262+(drdp!G262)*XYM2!$C262+(drdp!J262)*XYM2!$D262)</f>
        <v>0</v>
      </c>
      <c r="K262" s="21">
        <f>SUM(E$3:E261)+H262</f>
        <v>-0.63576438487368836</v>
      </c>
      <c r="L262" s="21">
        <f>SUM(F$3:F261)+I262</f>
        <v>-4.4790942254298054</v>
      </c>
      <c r="M262" s="21">
        <f>SUM(G$3:G261)+J262</f>
        <v>0</v>
      </c>
      <c r="N262" s="21"/>
      <c r="O262" s="21"/>
      <c r="P262" s="21"/>
      <c r="Q262" s="19">
        <f t="shared" ref="Q262:Q271" si="25">K262^2</f>
        <v>0.40419635307381935</v>
      </c>
      <c r="R262" s="19">
        <f t="shared" ref="R262:R271" si="26">L262^2</f>
        <v>20.062285080278627</v>
      </c>
      <c r="S262" s="19">
        <f t="shared" ref="S262:S271" si="27">M262^2</f>
        <v>0</v>
      </c>
      <c r="T262" s="19">
        <f t="shared" ref="T262:T271" si="28">K262*L262</f>
        <v>2.8476485850216697</v>
      </c>
      <c r="U262" s="19">
        <f t="shared" ref="U262:U271" si="29">K262*M262</f>
        <v>0</v>
      </c>
      <c r="V262" s="19">
        <f t="shared" ref="V262:V271" si="30">L262*M262</f>
        <v>0</v>
      </c>
    </row>
    <row r="263" spans="1:22" x14ac:dyDescent="0.25">
      <c r="A263" s="26">
        <f>Wellpath!E263</f>
        <v>0</v>
      </c>
      <c r="B263" s="22">
        <v>0</v>
      </c>
      <c r="C263" s="22">
        <v>0</v>
      </c>
      <c r="D263" s="22">
        <v>-1</v>
      </c>
      <c r="E263" s="20">
        <f>Model!$W$34*((drdp!B263+drdp!K263)*XYM2!$B263+(drdp!E263+drdp!N263)*XYM2!$C263+(drdp!H263+drdp!Q263)*XYM2!$D263)</f>
        <v>0</v>
      </c>
      <c r="F263" s="20">
        <f>Model!$W$34*((drdp!C263+drdp!L263)*XYM2!$B263+(drdp!F263+drdp!O263)*XYM2!$C263+(drdp!I263+drdp!R263)*XYM2!$D263)</f>
        <v>0</v>
      </c>
      <c r="G263" s="20">
        <f>Model!$W$34*((drdp!D263+drdp!M263)*XYM2!$B263+(drdp!G263+drdp!P263)*XYM2!$C263+(drdp!J263+drdp!S263)*XYM2!$D263)</f>
        <v>0</v>
      </c>
      <c r="H263" s="18">
        <f>Model!$W$34*((drdp!B263)*XYM2!$B263+(drdp!E263)*XYM2!$C263+(drdp!H263)*XYM2!$D263)</f>
        <v>0</v>
      </c>
      <c r="I263" s="18">
        <f>Model!$W$34*((drdp!C263)*XYM2!$B263+(drdp!F263)*XYM2!$C263+(drdp!I263)*XYM2!$D263)</f>
        <v>0</v>
      </c>
      <c r="J263" s="18">
        <f>Model!$W$34*((drdp!D263)*XYM2!$B263+(drdp!G263)*XYM2!$C263+(drdp!J263)*XYM2!$D263)</f>
        <v>0</v>
      </c>
      <c r="K263" s="21">
        <f>SUM(E$3:E262)+H263</f>
        <v>-0.63576438487368836</v>
      </c>
      <c r="L263" s="21">
        <f>SUM(F$3:F262)+I263</f>
        <v>-4.4790942254298054</v>
      </c>
      <c r="M263" s="21">
        <f>SUM(G$3:G262)+J263</f>
        <v>0</v>
      </c>
      <c r="N263" s="21"/>
      <c r="O263" s="21"/>
      <c r="P263" s="21"/>
      <c r="Q263" s="19">
        <f t="shared" si="25"/>
        <v>0.40419635307381935</v>
      </c>
      <c r="R263" s="19">
        <f t="shared" si="26"/>
        <v>20.062285080278627</v>
      </c>
      <c r="S263" s="19">
        <f t="shared" si="27"/>
        <v>0</v>
      </c>
      <c r="T263" s="19">
        <f t="shared" si="28"/>
        <v>2.8476485850216697</v>
      </c>
      <c r="U263" s="19">
        <f t="shared" si="29"/>
        <v>0</v>
      </c>
      <c r="V263" s="19">
        <f t="shared" si="30"/>
        <v>0</v>
      </c>
    </row>
    <row r="264" spans="1:22" x14ac:dyDescent="0.25">
      <c r="A264" s="26">
        <f>Wellpath!E264</f>
        <v>0</v>
      </c>
      <c r="B264" s="22">
        <v>0</v>
      </c>
      <c r="C264" s="22">
        <v>0</v>
      </c>
      <c r="D264" s="22">
        <v>-1</v>
      </c>
      <c r="E264" s="20">
        <f>Model!$W$34*((drdp!B264+drdp!K264)*XYM2!$B264+(drdp!E264+drdp!N264)*XYM2!$C264+(drdp!H264+drdp!Q264)*XYM2!$D264)</f>
        <v>0</v>
      </c>
      <c r="F264" s="20">
        <f>Model!$W$34*((drdp!C264+drdp!L264)*XYM2!$B264+(drdp!F264+drdp!O264)*XYM2!$C264+(drdp!I264+drdp!R264)*XYM2!$D264)</f>
        <v>0</v>
      </c>
      <c r="G264" s="20">
        <f>Model!$W$34*((drdp!D264+drdp!M264)*XYM2!$B264+(drdp!G264+drdp!P264)*XYM2!$C264+(drdp!J264+drdp!S264)*XYM2!$D264)</f>
        <v>0</v>
      </c>
      <c r="H264" s="18">
        <f>Model!$W$34*((drdp!B264)*XYM2!$B264+(drdp!E264)*XYM2!$C264+(drdp!H264)*XYM2!$D264)</f>
        <v>0</v>
      </c>
      <c r="I264" s="18">
        <f>Model!$W$34*((drdp!C264)*XYM2!$B264+(drdp!F264)*XYM2!$C264+(drdp!I264)*XYM2!$D264)</f>
        <v>0</v>
      </c>
      <c r="J264" s="18">
        <f>Model!$W$34*((drdp!D264)*XYM2!$B264+(drdp!G264)*XYM2!$C264+(drdp!J264)*XYM2!$D264)</f>
        <v>0</v>
      </c>
      <c r="K264" s="21">
        <f>SUM(E$3:E263)+H264</f>
        <v>-0.63576438487368836</v>
      </c>
      <c r="L264" s="21">
        <f>SUM(F$3:F263)+I264</f>
        <v>-4.4790942254298054</v>
      </c>
      <c r="M264" s="21">
        <f>SUM(G$3:G263)+J264</f>
        <v>0</v>
      </c>
      <c r="N264" s="21"/>
      <c r="O264" s="21"/>
      <c r="P264" s="21"/>
      <c r="Q264" s="19">
        <f t="shared" si="25"/>
        <v>0.40419635307381935</v>
      </c>
      <c r="R264" s="19">
        <f t="shared" si="26"/>
        <v>20.062285080278627</v>
      </c>
      <c r="S264" s="19">
        <f t="shared" si="27"/>
        <v>0</v>
      </c>
      <c r="T264" s="19">
        <f t="shared" si="28"/>
        <v>2.8476485850216697</v>
      </c>
      <c r="U264" s="19">
        <f t="shared" si="29"/>
        <v>0</v>
      </c>
      <c r="V264" s="19">
        <f t="shared" si="30"/>
        <v>0</v>
      </c>
    </row>
    <row r="265" spans="1:22" x14ac:dyDescent="0.25">
      <c r="A265" s="26">
        <f>Wellpath!E265</f>
        <v>0</v>
      </c>
      <c r="B265" s="22">
        <v>0</v>
      </c>
      <c r="C265" s="22">
        <v>0</v>
      </c>
      <c r="D265" s="22">
        <v>-1</v>
      </c>
      <c r="E265" s="20">
        <f>Model!$W$34*((drdp!B265+drdp!K265)*XYM2!$B265+(drdp!E265+drdp!N265)*XYM2!$C265+(drdp!H265+drdp!Q265)*XYM2!$D265)</f>
        <v>0</v>
      </c>
      <c r="F265" s="20">
        <f>Model!$W$34*((drdp!C265+drdp!L265)*XYM2!$B265+(drdp!F265+drdp!O265)*XYM2!$C265+(drdp!I265+drdp!R265)*XYM2!$D265)</f>
        <v>0</v>
      </c>
      <c r="G265" s="20">
        <f>Model!$W$34*((drdp!D265+drdp!M265)*XYM2!$B265+(drdp!G265+drdp!P265)*XYM2!$C265+(drdp!J265+drdp!S265)*XYM2!$D265)</f>
        <v>0</v>
      </c>
      <c r="H265" s="18">
        <f>Model!$W$34*((drdp!B265)*XYM2!$B265+(drdp!E265)*XYM2!$C265+(drdp!H265)*XYM2!$D265)</f>
        <v>0</v>
      </c>
      <c r="I265" s="18">
        <f>Model!$W$34*((drdp!C265)*XYM2!$B265+(drdp!F265)*XYM2!$C265+(drdp!I265)*XYM2!$D265)</f>
        <v>0</v>
      </c>
      <c r="J265" s="18">
        <f>Model!$W$34*((drdp!D265)*XYM2!$B265+(drdp!G265)*XYM2!$C265+(drdp!J265)*XYM2!$D265)</f>
        <v>0</v>
      </c>
      <c r="K265" s="21">
        <f>SUM(E$3:E264)+H265</f>
        <v>-0.63576438487368836</v>
      </c>
      <c r="L265" s="21">
        <f>SUM(F$3:F264)+I265</f>
        <v>-4.4790942254298054</v>
      </c>
      <c r="M265" s="21">
        <f>SUM(G$3:G264)+J265</f>
        <v>0</v>
      </c>
      <c r="N265" s="21"/>
      <c r="O265" s="21"/>
      <c r="P265" s="21"/>
      <c r="Q265" s="19">
        <f t="shared" si="25"/>
        <v>0.40419635307381935</v>
      </c>
      <c r="R265" s="19">
        <f t="shared" si="26"/>
        <v>20.062285080278627</v>
      </c>
      <c r="S265" s="19">
        <f t="shared" si="27"/>
        <v>0</v>
      </c>
      <c r="T265" s="19">
        <f t="shared" si="28"/>
        <v>2.8476485850216697</v>
      </c>
      <c r="U265" s="19">
        <f t="shared" si="29"/>
        <v>0</v>
      </c>
      <c r="V265" s="19">
        <f t="shared" si="30"/>
        <v>0</v>
      </c>
    </row>
    <row r="266" spans="1:22" x14ac:dyDescent="0.25">
      <c r="A266" s="26">
        <f>Wellpath!E266</f>
        <v>0</v>
      </c>
      <c r="B266" s="22">
        <v>0</v>
      </c>
      <c r="C266" s="22">
        <v>0</v>
      </c>
      <c r="D266" s="22">
        <v>-1</v>
      </c>
      <c r="E266" s="20">
        <f>Model!$W$34*((drdp!B266+drdp!K266)*XYM2!$B266+(drdp!E266+drdp!N266)*XYM2!$C266+(drdp!H266+drdp!Q266)*XYM2!$D266)</f>
        <v>0</v>
      </c>
      <c r="F266" s="20">
        <f>Model!$W$34*((drdp!C266+drdp!L266)*XYM2!$B266+(drdp!F266+drdp!O266)*XYM2!$C266+(drdp!I266+drdp!R266)*XYM2!$D266)</f>
        <v>0</v>
      </c>
      <c r="G266" s="20">
        <f>Model!$W$34*((drdp!D266+drdp!M266)*XYM2!$B266+(drdp!G266+drdp!P266)*XYM2!$C266+(drdp!J266+drdp!S266)*XYM2!$D266)</f>
        <v>0</v>
      </c>
      <c r="H266" s="18">
        <f>Model!$W$34*((drdp!B266)*XYM2!$B266+(drdp!E266)*XYM2!$C266+(drdp!H266)*XYM2!$D266)</f>
        <v>0</v>
      </c>
      <c r="I266" s="18">
        <f>Model!$W$34*((drdp!C266)*XYM2!$B266+(drdp!F266)*XYM2!$C266+(drdp!I266)*XYM2!$D266)</f>
        <v>0</v>
      </c>
      <c r="J266" s="18">
        <f>Model!$W$34*((drdp!D266)*XYM2!$B266+(drdp!G266)*XYM2!$C266+(drdp!J266)*XYM2!$D266)</f>
        <v>0</v>
      </c>
      <c r="K266" s="21">
        <f>SUM(E$3:E265)+H266</f>
        <v>-0.63576438487368836</v>
      </c>
      <c r="L266" s="21">
        <f>SUM(F$3:F265)+I266</f>
        <v>-4.4790942254298054</v>
      </c>
      <c r="M266" s="21">
        <f>SUM(G$3:G265)+J266</f>
        <v>0</v>
      </c>
      <c r="N266" s="21"/>
      <c r="O266" s="21"/>
      <c r="P266" s="21"/>
      <c r="Q266" s="19">
        <f t="shared" si="25"/>
        <v>0.40419635307381935</v>
      </c>
      <c r="R266" s="19">
        <f t="shared" si="26"/>
        <v>20.062285080278627</v>
      </c>
      <c r="S266" s="19">
        <f t="shared" si="27"/>
        <v>0</v>
      </c>
      <c r="T266" s="19">
        <f t="shared" si="28"/>
        <v>2.8476485850216697</v>
      </c>
      <c r="U266" s="19">
        <f t="shared" si="29"/>
        <v>0</v>
      </c>
      <c r="V266" s="19">
        <f t="shared" si="30"/>
        <v>0</v>
      </c>
    </row>
    <row r="267" spans="1:22" x14ac:dyDescent="0.25">
      <c r="A267" s="26">
        <f>Wellpath!E267</f>
        <v>0</v>
      </c>
      <c r="B267" s="22">
        <v>0</v>
      </c>
      <c r="C267" s="22">
        <v>0</v>
      </c>
      <c r="D267" s="22">
        <v>-1</v>
      </c>
      <c r="E267" s="20">
        <f>Model!$W$34*((drdp!B267+drdp!K267)*XYM2!$B267+(drdp!E267+drdp!N267)*XYM2!$C267+(drdp!H267+drdp!Q267)*XYM2!$D267)</f>
        <v>0</v>
      </c>
      <c r="F267" s="20">
        <f>Model!$W$34*((drdp!C267+drdp!L267)*XYM2!$B267+(drdp!F267+drdp!O267)*XYM2!$C267+(drdp!I267+drdp!R267)*XYM2!$D267)</f>
        <v>0</v>
      </c>
      <c r="G267" s="20">
        <f>Model!$W$34*((drdp!D267+drdp!M267)*XYM2!$B267+(drdp!G267+drdp!P267)*XYM2!$C267+(drdp!J267+drdp!S267)*XYM2!$D267)</f>
        <v>0</v>
      </c>
      <c r="H267" s="18">
        <f>Model!$W$34*((drdp!B267)*XYM2!$B267+(drdp!E267)*XYM2!$C267+(drdp!H267)*XYM2!$D267)</f>
        <v>0</v>
      </c>
      <c r="I267" s="18">
        <f>Model!$W$34*((drdp!C267)*XYM2!$B267+(drdp!F267)*XYM2!$C267+(drdp!I267)*XYM2!$D267)</f>
        <v>0</v>
      </c>
      <c r="J267" s="18">
        <f>Model!$W$34*((drdp!D267)*XYM2!$B267+(drdp!G267)*XYM2!$C267+(drdp!J267)*XYM2!$D267)</f>
        <v>0</v>
      </c>
      <c r="K267" s="21">
        <f>SUM(E$3:E266)+H267</f>
        <v>-0.63576438487368836</v>
      </c>
      <c r="L267" s="21">
        <f>SUM(F$3:F266)+I267</f>
        <v>-4.4790942254298054</v>
      </c>
      <c r="M267" s="21">
        <f>SUM(G$3:G266)+J267</f>
        <v>0</v>
      </c>
      <c r="N267" s="21"/>
      <c r="O267" s="21"/>
      <c r="P267" s="21"/>
      <c r="Q267" s="19">
        <f t="shared" si="25"/>
        <v>0.40419635307381935</v>
      </c>
      <c r="R267" s="19">
        <f t="shared" si="26"/>
        <v>20.062285080278627</v>
      </c>
      <c r="S267" s="19">
        <f t="shared" si="27"/>
        <v>0</v>
      </c>
      <c r="T267" s="19">
        <f t="shared" si="28"/>
        <v>2.8476485850216697</v>
      </c>
      <c r="U267" s="19">
        <f t="shared" si="29"/>
        <v>0</v>
      </c>
      <c r="V267" s="19">
        <f t="shared" si="30"/>
        <v>0</v>
      </c>
    </row>
    <row r="268" spans="1:22" x14ac:dyDescent="0.25">
      <c r="A268" s="26">
        <f>Wellpath!E268</f>
        <v>0</v>
      </c>
      <c r="B268" s="22">
        <v>0</v>
      </c>
      <c r="C268" s="22">
        <v>0</v>
      </c>
      <c r="D268" s="22">
        <v>-1</v>
      </c>
      <c r="E268" s="20">
        <f>Model!$W$34*((drdp!B268+drdp!K268)*XYM2!$B268+(drdp!E268+drdp!N268)*XYM2!$C268+(drdp!H268+drdp!Q268)*XYM2!$D268)</f>
        <v>0</v>
      </c>
      <c r="F268" s="20">
        <f>Model!$W$34*((drdp!C268+drdp!L268)*XYM2!$B268+(drdp!F268+drdp!O268)*XYM2!$C268+(drdp!I268+drdp!R268)*XYM2!$D268)</f>
        <v>0</v>
      </c>
      <c r="G268" s="20">
        <f>Model!$W$34*((drdp!D268+drdp!M268)*XYM2!$B268+(drdp!G268+drdp!P268)*XYM2!$C268+(drdp!J268+drdp!S268)*XYM2!$D268)</f>
        <v>0</v>
      </c>
      <c r="H268" s="18">
        <f>Model!$W$34*((drdp!B268)*XYM2!$B268+(drdp!E268)*XYM2!$C268+(drdp!H268)*XYM2!$D268)</f>
        <v>0</v>
      </c>
      <c r="I268" s="18">
        <f>Model!$W$34*((drdp!C268)*XYM2!$B268+(drdp!F268)*XYM2!$C268+(drdp!I268)*XYM2!$D268)</f>
        <v>0</v>
      </c>
      <c r="J268" s="18">
        <f>Model!$W$34*((drdp!D268)*XYM2!$B268+(drdp!G268)*XYM2!$C268+(drdp!J268)*XYM2!$D268)</f>
        <v>0</v>
      </c>
      <c r="K268" s="21">
        <f>SUM(E$3:E267)+H268</f>
        <v>-0.63576438487368836</v>
      </c>
      <c r="L268" s="21">
        <f>SUM(F$3:F267)+I268</f>
        <v>-4.4790942254298054</v>
      </c>
      <c r="M268" s="21">
        <f>SUM(G$3:G267)+J268</f>
        <v>0</v>
      </c>
      <c r="N268" s="21"/>
      <c r="O268" s="21"/>
      <c r="P268" s="21"/>
      <c r="Q268" s="19">
        <f t="shared" si="25"/>
        <v>0.40419635307381935</v>
      </c>
      <c r="R268" s="19">
        <f t="shared" si="26"/>
        <v>20.062285080278627</v>
      </c>
      <c r="S268" s="19">
        <f t="shared" si="27"/>
        <v>0</v>
      </c>
      <c r="T268" s="19">
        <f t="shared" si="28"/>
        <v>2.8476485850216697</v>
      </c>
      <c r="U268" s="19">
        <f t="shared" si="29"/>
        <v>0</v>
      </c>
      <c r="V268" s="19">
        <f t="shared" si="30"/>
        <v>0</v>
      </c>
    </row>
    <row r="269" spans="1:22" x14ac:dyDescent="0.25">
      <c r="A269" s="26">
        <f>Wellpath!E269</f>
        <v>0</v>
      </c>
      <c r="B269" s="22">
        <v>0</v>
      </c>
      <c r="C269" s="22">
        <v>0</v>
      </c>
      <c r="D269" s="22">
        <v>-1</v>
      </c>
      <c r="E269" s="20">
        <f>Model!$W$34*((drdp!B269+drdp!K269)*XYM2!$B269+(drdp!E269+drdp!N269)*XYM2!$C269+(drdp!H269+drdp!Q269)*XYM2!$D269)</f>
        <v>0</v>
      </c>
      <c r="F269" s="20">
        <f>Model!$W$34*((drdp!C269+drdp!L269)*XYM2!$B269+(drdp!F269+drdp!O269)*XYM2!$C269+(drdp!I269+drdp!R269)*XYM2!$D269)</f>
        <v>0</v>
      </c>
      <c r="G269" s="20">
        <f>Model!$W$34*((drdp!D269+drdp!M269)*XYM2!$B269+(drdp!G269+drdp!P269)*XYM2!$C269+(drdp!J269+drdp!S269)*XYM2!$D269)</f>
        <v>0</v>
      </c>
      <c r="H269" s="18">
        <f>Model!$W$34*((drdp!B269)*XYM2!$B269+(drdp!E269)*XYM2!$C269+(drdp!H269)*XYM2!$D269)</f>
        <v>0</v>
      </c>
      <c r="I269" s="18">
        <f>Model!$W$34*((drdp!C269)*XYM2!$B269+(drdp!F269)*XYM2!$C269+(drdp!I269)*XYM2!$D269)</f>
        <v>0</v>
      </c>
      <c r="J269" s="18">
        <f>Model!$W$34*((drdp!D269)*XYM2!$B269+(drdp!G269)*XYM2!$C269+(drdp!J269)*XYM2!$D269)</f>
        <v>0</v>
      </c>
      <c r="K269" s="21">
        <f>SUM(E$3:E268)+H269</f>
        <v>-0.63576438487368836</v>
      </c>
      <c r="L269" s="21">
        <f>SUM(F$3:F268)+I269</f>
        <v>-4.4790942254298054</v>
      </c>
      <c r="M269" s="21">
        <f>SUM(G$3:G268)+J269</f>
        <v>0</v>
      </c>
      <c r="N269" s="21"/>
      <c r="O269" s="21"/>
      <c r="P269" s="21"/>
      <c r="Q269" s="19">
        <f t="shared" si="25"/>
        <v>0.40419635307381935</v>
      </c>
      <c r="R269" s="19">
        <f t="shared" si="26"/>
        <v>20.062285080278627</v>
      </c>
      <c r="S269" s="19">
        <f t="shared" si="27"/>
        <v>0</v>
      </c>
      <c r="T269" s="19">
        <f t="shared" si="28"/>
        <v>2.8476485850216697</v>
      </c>
      <c r="U269" s="19">
        <f t="shared" si="29"/>
        <v>0</v>
      </c>
      <c r="V269" s="19">
        <f t="shared" si="30"/>
        <v>0</v>
      </c>
    </row>
    <row r="270" spans="1:22" x14ac:dyDescent="0.25">
      <c r="A270" s="26">
        <f>Wellpath!E270</f>
        <v>0</v>
      </c>
      <c r="B270" s="22">
        <v>0</v>
      </c>
      <c r="C270" s="22">
        <v>0</v>
      </c>
      <c r="D270" s="22">
        <v>-1</v>
      </c>
      <c r="E270" s="20">
        <f>Model!$W$34*((drdp!B270+drdp!K270)*XYM2!$B270+(drdp!E270+drdp!N270)*XYM2!$C270+(drdp!H270+drdp!Q270)*XYM2!$D270)</f>
        <v>0</v>
      </c>
      <c r="F270" s="20">
        <f>Model!$W$34*((drdp!C270+drdp!L270)*XYM2!$B270+(drdp!F270+drdp!O270)*XYM2!$C270+(drdp!I270+drdp!R270)*XYM2!$D270)</f>
        <v>0</v>
      </c>
      <c r="G270" s="20">
        <f>Model!$W$34*((drdp!D270+drdp!M270)*XYM2!$B270+(drdp!G270+drdp!P270)*XYM2!$C270+(drdp!J270+drdp!S270)*XYM2!$D270)</f>
        <v>0</v>
      </c>
      <c r="H270" s="18">
        <f>Model!$W$34*((drdp!B270)*XYM2!$B270+(drdp!E270)*XYM2!$C270+(drdp!H270)*XYM2!$D270)</f>
        <v>0</v>
      </c>
      <c r="I270" s="18">
        <f>Model!$W$34*((drdp!C270)*XYM2!$B270+(drdp!F270)*XYM2!$C270+(drdp!I270)*XYM2!$D270)</f>
        <v>0</v>
      </c>
      <c r="J270" s="18">
        <f>Model!$W$34*((drdp!D270)*XYM2!$B270+(drdp!G270)*XYM2!$C270+(drdp!J270)*XYM2!$D270)</f>
        <v>0</v>
      </c>
      <c r="K270" s="21">
        <f>SUM(E$3:E269)+H270</f>
        <v>-0.63576438487368836</v>
      </c>
      <c r="L270" s="21">
        <f>SUM(F$3:F269)+I270</f>
        <v>-4.4790942254298054</v>
      </c>
      <c r="M270" s="21">
        <f>SUM(G$3:G269)+J270</f>
        <v>0</v>
      </c>
      <c r="N270" s="21"/>
      <c r="O270" s="21"/>
      <c r="P270" s="21"/>
      <c r="Q270" s="19">
        <f t="shared" si="25"/>
        <v>0.40419635307381935</v>
      </c>
      <c r="R270" s="19">
        <f t="shared" si="26"/>
        <v>20.062285080278627</v>
      </c>
      <c r="S270" s="19">
        <f t="shared" si="27"/>
        <v>0</v>
      </c>
      <c r="T270" s="19">
        <f t="shared" si="28"/>
        <v>2.8476485850216697</v>
      </c>
      <c r="U270" s="19">
        <f t="shared" si="29"/>
        <v>0</v>
      </c>
      <c r="V270" s="19">
        <f t="shared" si="30"/>
        <v>0</v>
      </c>
    </row>
    <row r="271" spans="1:22" x14ac:dyDescent="0.25">
      <c r="A271" s="26">
        <f>Wellpath!E271</f>
        <v>0</v>
      </c>
      <c r="B271" s="22">
        <v>0</v>
      </c>
      <c r="C271" s="22">
        <v>0</v>
      </c>
      <c r="D271" s="22">
        <v>-1</v>
      </c>
      <c r="E271" s="20">
        <f>Model!$W$34*((drdp!B271+drdp!K271)*XYM2!$B271+(drdp!E271+drdp!N271)*XYM2!$C271+(drdp!H271+drdp!Q271)*XYM2!$D271)</f>
        <v>0</v>
      </c>
      <c r="F271" s="20">
        <f>Model!$W$34*((drdp!C271+drdp!L271)*XYM2!$B271+(drdp!F271+drdp!O271)*XYM2!$C271+(drdp!I271+drdp!R271)*XYM2!$D271)</f>
        <v>0</v>
      </c>
      <c r="G271" s="20">
        <f>Model!$W$34*((drdp!D271+drdp!M271)*XYM2!$B271+(drdp!G271+drdp!P271)*XYM2!$C271+(drdp!J271+drdp!S271)*XYM2!$D271)</f>
        <v>0</v>
      </c>
      <c r="H271" s="18">
        <f>Model!$W$34*((drdp!B271)*XYM2!$B271+(drdp!E271)*XYM2!$C271+(drdp!H271)*XYM2!$D271)</f>
        <v>0</v>
      </c>
      <c r="I271" s="18">
        <f>Model!$W$34*((drdp!C271)*XYM2!$B271+(drdp!F271)*XYM2!$C271+(drdp!I271)*XYM2!$D271)</f>
        <v>0</v>
      </c>
      <c r="J271" s="18">
        <f>Model!$W$34*((drdp!D271)*XYM2!$B271+(drdp!G271)*XYM2!$C271+(drdp!J271)*XYM2!$D271)</f>
        <v>0</v>
      </c>
      <c r="K271" s="21">
        <f>SUM(E$3:E270)+H271</f>
        <v>-0.63576438487368836</v>
      </c>
      <c r="L271" s="21">
        <f>SUM(F$3:F270)+I271</f>
        <v>-4.4790942254298054</v>
      </c>
      <c r="M271" s="21">
        <f>SUM(G$3:G270)+J271</f>
        <v>0</v>
      </c>
      <c r="N271" s="21"/>
      <c r="O271" s="21"/>
      <c r="P271" s="21"/>
      <c r="Q271" s="19">
        <f t="shared" si="25"/>
        <v>0.40419635307381935</v>
      </c>
      <c r="R271" s="19">
        <f t="shared" si="26"/>
        <v>20.062285080278627</v>
      </c>
      <c r="S271" s="19">
        <f t="shared" si="27"/>
        <v>0</v>
      </c>
      <c r="T271" s="19">
        <f t="shared" si="28"/>
        <v>2.8476485850216697</v>
      </c>
      <c r="U271" s="19">
        <f t="shared" si="29"/>
        <v>0</v>
      </c>
      <c r="V271" s="19">
        <f t="shared" si="30"/>
        <v>0</v>
      </c>
    </row>
  </sheetData>
  <mergeCells count="5">
    <mergeCell ref="B1:D1"/>
    <mergeCell ref="E1:G1"/>
    <mergeCell ref="H1:J1"/>
    <mergeCell ref="K1:M1"/>
    <mergeCell ref="Q1:V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59999389629810485"/>
  </sheetPr>
  <dimension ref="A1:AC149"/>
  <sheetViews>
    <sheetView zoomScale="70" zoomScaleNormal="70" workbookViewId="0">
      <pane xSplit="2" ySplit="2" topLeftCell="C112" activePane="bottomRight" state="frozen"/>
      <selection pane="topRight" activeCell="C1" sqref="C1"/>
      <selection pane="bottomLeft" activeCell="A3" sqref="A3"/>
      <selection pane="bottomRight" activeCell="I114" sqref="I114:N149"/>
    </sheetView>
  </sheetViews>
  <sheetFormatPr defaultRowHeight="15" x14ac:dyDescent="0.25"/>
  <cols>
    <col min="1" max="1" width="13.42578125" style="82" customWidth="1"/>
    <col min="2" max="2" width="15.28515625" style="38" customWidth="1"/>
    <col min="3" max="5" width="11.7109375" style="19" customWidth="1"/>
    <col min="6" max="6" width="13.140625" style="19" customWidth="1"/>
    <col min="7" max="8" width="11.7109375" style="19" customWidth="1"/>
    <col min="9" max="11" width="11.7109375" style="21" customWidth="1"/>
    <col min="12" max="12" width="13" style="21" customWidth="1"/>
    <col min="13" max="14" width="11.7109375" style="21" customWidth="1"/>
    <col min="15" max="15" width="11.7109375" style="103" customWidth="1"/>
    <col min="16" max="16" width="11.42578125" style="103" customWidth="1"/>
    <col min="17" max="17" width="9.140625" style="103"/>
    <col min="18" max="18" width="10.42578125" style="103" customWidth="1"/>
    <col min="19" max="20" width="9.140625" style="103"/>
  </cols>
  <sheetData>
    <row r="1" spans="1:20" s="10" customFormat="1" x14ac:dyDescent="0.25">
      <c r="A1" s="82"/>
      <c r="B1" s="38"/>
      <c r="C1" s="141" t="s">
        <v>308</v>
      </c>
      <c r="D1" s="141"/>
      <c r="E1" s="141"/>
      <c r="F1" s="141"/>
      <c r="G1" s="141"/>
      <c r="H1" s="141"/>
      <c r="I1" s="142" t="s">
        <v>66</v>
      </c>
      <c r="J1" s="142"/>
      <c r="K1" s="142"/>
      <c r="L1" s="142"/>
      <c r="M1" s="142"/>
      <c r="N1" s="142"/>
      <c r="O1" s="143" t="s">
        <v>157</v>
      </c>
      <c r="P1" s="143"/>
      <c r="Q1" s="143"/>
      <c r="R1" s="143"/>
      <c r="S1" s="143"/>
      <c r="T1" s="143"/>
    </row>
    <row r="2" spans="1:20" s="10" customFormat="1" x14ac:dyDescent="0.25">
      <c r="A2" s="82" t="s">
        <v>64</v>
      </c>
      <c r="B2" s="38" t="s">
        <v>65</v>
      </c>
      <c r="C2" s="117" t="s">
        <v>50</v>
      </c>
      <c r="D2" s="117" t="s">
        <v>51</v>
      </c>
      <c r="E2" s="117" t="s">
        <v>52</v>
      </c>
      <c r="F2" s="117" t="s">
        <v>53</v>
      </c>
      <c r="G2" s="117" t="s">
        <v>54</v>
      </c>
      <c r="H2" s="117" t="s">
        <v>55</v>
      </c>
      <c r="I2" s="39" t="s">
        <v>50</v>
      </c>
      <c r="J2" s="39" t="s">
        <v>51</v>
      </c>
      <c r="K2" s="39" t="s">
        <v>52</v>
      </c>
      <c r="L2" s="39" t="s">
        <v>53</v>
      </c>
      <c r="M2" s="39" t="s">
        <v>54</v>
      </c>
      <c r="N2" s="39" t="s">
        <v>55</v>
      </c>
      <c r="O2" s="101" t="s">
        <v>50</v>
      </c>
      <c r="P2" s="101" t="s">
        <v>51</v>
      </c>
      <c r="Q2" s="101" t="s">
        <v>52</v>
      </c>
      <c r="R2" s="101" t="s">
        <v>53</v>
      </c>
      <c r="S2" s="101" t="s">
        <v>54</v>
      </c>
      <c r="T2" s="101" t="s">
        <v>55</v>
      </c>
    </row>
    <row r="3" spans="1:20" s="10" customFormat="1" x14ac:dyDescent="0.25">
      <c r="A3" s="91">
        <v>1700</v>
      </c>
      <c r="B3" s="120" t="s">
        <v>0</v>
      </c>
      <c r="C3" s="104">
        <v>7.5399999999999995E-2</v>
      </c>
      <c r="D3" s="104">
        <v>0</v>
      </c>
      <c r="E3" s="104">
        <v>5.16E-2</v>
      </c>
      <c r="F3" s="104">
        <v>0</v>
      </c>
      <c r="G3" s="104">
        <v>5.8799999999999998E-2</v>
      </c>
      <c r="H3" s="104">
        <v>0</v>
      </c>
      <c r="I3" s="21">
        <f t="shared" ref="I3:I37" ca="1" si="0">VLOOKUP($A3,INDIRECT("'"&amp;$B3&amp;"'!$A$3:$v$144"),17)</f>
        <v>7.5412762258045399E-2</v>
      </c>
      <c r="J3" s="21">
        <f t="shared" ref="J3:J37" ca="1" si="1">VLOOKUP($A3,INDIRECT("'"&amp;$B3&amp;"'!$A$3:$v$144"),18)</f>
        <v>0</v>
      </c>
      <c r="K3" s="21">
        <f t="shared" ref="K3:K37" ca="1" si="2">VLOOKUP($A3,INDIRECT("'"&amp;$B3&amp;"'!$A$3:$v$144"),19)</f>
        <v>5.1580591300150233E-2</v>
      </c>
      <c r="L3" s="21">
        <f t="shared" ref="L3:L37" ca="1" si="3">VLOOKUP($A3,INDIRECT("'"&amp;$B3&amp;"'!$A$3:$v$144"),20)</f>
        <v>0</v>
      </c>
      <c r="M3" s="21">
        <f t="shared" ref="M3:M37" ca="1" si="4">VLOOKUP($A3,INDIRECT("'"&amp;$B3&amp;"'!$A$3:$v$144"),21)</f>
        <v>5.8793670627977052E-2</v>
      </c>
      <c r="N3" s="21">
        <f t="shared" ref="N3:N37" ca="1" si="5">VLOOKUP($A3,INDIRECT("'"&amp;$B3&amp;"'!$A$3:$v$144"),22)</f>
        <v>0</v>
      </c>
      <c r="O3" s="102">
        <f t="shared" ref="O3:T3" ca="1" si="6">C3-I3</f>
        <v>-1.2762258045403985E-5</v>
      </c>
      <c r="P3" s="102">
        <f t="shared" ca="1" si="6"/>
        <v>0</v>
      </c>
      <c r="Q3" s="102">
        <f t="shared" ca="1" si="6"/>
        <v>1.9408699849766953E-5</v>
      </c>
      <c r="R3" s="102">
        <f t="shared" ca="1" si="6"/>
        <v>0</v>
      </c>
      <c r="S3" s="102">
        <f t="shared" ca="1" si="6"/>
        <v>6.3293720229465333E-6</v>
      </c>
      <c r="T3" s="102">
        <f t="shared" ca="1" si="6"/>
        <v>0</v>
      </c>
    </row>
    <row r="4" spans="1:20" s="10" customFormat="1" x14ac:dyDescent="0.25">
      <c r="A4" s="91">
        <v>1700</v>
      </c>
      <c r="B4" s="120" t="s">
        <v>2</v>
      </c>
      <c r="C4" s="104">
        <v>0.15590000000000001</v>
      </c>
      <c r="D4" s="104">
        <v>0</v>
      </c>
      <c r="E4" s="104">
        <v>0.62549999999999994</v>
      </c>
      <c r="F4" s="104">
        <v>0</v>
      </c>
      <c r="G4" s="104">
        <v>0.31230000000000002</v>
      </c>
      <c r="H4" s="104">
        <v>0</v>
      </c>
      <c r="I4" s="21">
        <f t="shared" ca="1" si="0"/>
        <v>0.1559378928250105</v>
      </c>
      <c r="J4" s="21">
        <f t="shared" ca="1" si="1"/>
        <v>0</v>
      </c>
      <c r="K4" s="21">
        <f t="shared" ca="1" si="2"/>
        <v>0.62550273502207576</v>
      </c>
      <c r="L4" s="21">
        <f t="shared" ca="1" si="3"/>
        <v>0</v>
      </c>
      <c r="M4" s="21">
        <f t="shared" ca="1" si="4"/>
        <v>0.31231326973989337</v>
      </c>
      <c r="N4" s="21">
        <f t="shared" ca="1" si="5"/>
        <v>0</v>
      </c>
      <c r="O4" s="102">
        <f t="shared" ref="O4:O38" ca="1" si="7">C4-I4</f>
        <v>-3.7892825010488185E-5</v>
      </c>
      <c r="P4" s="102">
        <f t="shared" ref="P4:P38" ca="1" si="8">D4-J4</f>
        <v>0</v>
      </c>
      <c r="Q4" s="102">
        <f t="shared" ref="Q4:Q38" ca="1" si="9">E4-K4</f>
        <v>-2.7350220758171062E-6</v>
      </c>
      <c r="R4" s="102">
        <f t="shared" ref="R4:R38" ca="1" si="10">F4-L4</f>
        <v>0</v>
      </c>
      <c r="S4" s="102">
        <f t="shared" ref="S4:S38" ca="1" si="11">G4-M4</f>
        <v>-1.3269739893351229E-5</v>
      </c>
      <c r="T4" s="102">
        <f t="shared" ref="T4:T38" ca="1" si="12">H4-N4</f>
        <v>0</v>
      </c>
    </row>
    <row r="5" spans="1:20" s="10" customFormat="1" x14ac:dyDescent="0.25">
      <c r="A5" s="91">
        <v>1700</v>
      </c>
      <c r="B5" s="120" t="s">
        <v>4</v>
      </c>
      <c r="C5" s="104">
        <v>0.1162</v>
      </c>
      <c r="D5" s="104">
        <v>0</v>
      </c>
      <c r="E5" s="104">
        <v>0.20849999999999999</v>
      </c>
      <c r="F5" s="104">
        <v>0</v>
      </c>
      <c r="G5" s="104">
        <v>0.15559999999999999</v>
      </c>
      <c r="H5" s="104">
        <v>0</v>
      </c>
      <c r="I5" s="21">
        <f t="shared" ca="1" si="0"/>
        <v>0.11621743393376108</v>
      </c>
      <c r="J5" s="21">
        <f t="shared" ca="1" si="1"/>
        <v>0</v>
      </c>
      <c r="K5" s="21">
        <f t="shared" ca="1" si="2"/>
        <v>0.20844749452801589</v>
      </c>
      <c r="L5" s="21">
        <f t="shared" ca="1" si="3"/>
        <v>0</v>
      </c>
      <c r="M5" s="21">
        <f t="shared" ca="1" si="4"/>
        <v>0.1556445724205239</v>
      </c>
      <c r="N5" s="21">
        <f t="shared" ca="1" si="5"/>
        <v>0</v>
      </c>
      <c r="O5" s="102">
        <f t="shared" ca="1" si="7"/>
        <v>-1.7433933761079601E-5</v>
      </c>
      <c r="P5" s="102">
        <f t="shared" ca="1" si="8"/>
        <v>0</v>
      </c>
      <c r="Q5" s="102">
        <f t="shared" ca="1" si="9"/>
        <v>5.2505471984098939E-5</v>
      </c>
      <c r="R5" s="102">
        <f t="shared" ca="1" si="10"/>
        <v>0</v>
      </c>
      <c r="S5" s="102">
        <f t="shared" ca="1" si="11"/>
        <v>-4.4572420523913969E-5</v>
      </c>
      <c r="T5" s="102">
        <f t="shared" ca="1" si="12"/>
        <v>0</v>
      </c>
    </row>
    <row r="6" spans="1:20" s="10" customFormat="1" x14ac:dyDescent="0.25">
      <c r="A6" s="91">
        <v>1700</v>
      </c>
      <c r="B6" s="120" t="s">
        <v>189</v>
      </c>
      <c r="C6" s="104">
        <v>0.2465</v>
      </c>
      <c r="D6" s="104">
        <v>1.5699999999999999E-2</v>
      </c>
      <c r="E6" s="104">
        <v>4.1099999999999998E-2</v>
      </c>
      <c r="F6" s="104">
        <v>-6.2199999999999998E-2</v>
      </c>
      <c r="G6" s="104">
        <v>-0.10059999999999999</v>
      </c>
      <c r="H6" s="104">
        <v>2.5399999999999999E-2</v>
      </c>
      <c r="I6" s="21">
        <f t="shared" ca="1" si="0"/>
        <v>0.24645103474947211</v>
      </c>
      <c r="J6" s="21">
        <f t="shared" ca="1" si="1"/>
        <v>1.5699810985423925E-2</v>
      </c>
      <c r="K6" s="21">
        <f t="shared" ca="1" si="2"/>
        <v>4.1100782865948336E-2</v>
      </c>
      <c r="L6" s="21">
        <f t="shared" ca="1" si="3"/>
        <v>-6.220317244907092E-2</v>
      </c>
      <c r="M6" s="21">
        <f t="shared" ca="1" si="4"/>
        <v>-0.10064457494731816</v>
      </c>
      <c r="N6" s="21">
        <f t="shared" ca="1" si="5"/>
        <v>2.5402254276901078E-2</v>
      </c>
      <c r="O6" s="102">
        <f t="shared" ca="1" si="7"/>
        <v>4.8965250527888138E-5</v>
      </c>
      <c r="P6" s="102">
        <f t="shared" ca="1" si="8"/>
        <v>1.890145760741202E-7</v>
      </c>
      <c r="Q6" s="102">
        <f t="shared" ca="1" si="9"/>
        <v>-7.828659483385958E-7</v>
      </c>
      <c r="R6" s="102">
        <f t="shared" ca="1" si="10"/>
        <v>3.1724490709220121E-6</v>
      </c>
      <c r="S6" s="102">
        <f t="shared" ca="1" si="11"/>
        <v>4.457494731816003E-5</v>
      </c>
      <c r="T6" s="102">
        <f t="shared" ca="1" si="12"/>
        <v>-2.2542769010786001E-6</v>
      </c>
    </row>
    <row r="7" spans="1:20" s="10" customFormat="1" x14ac:dyDescent="0.25">
      <c r="A7" s="91">
        <v>1700</v>
      </c>
      <c r="B7" s="120" t="s">
        <v>196</v>
      </c>
      <c r="C7" s="104">
        <v>0</v>
      </c>
      <c r="D7" s="104">
        <v>1.8118000000000001</v>
      </c>
      <c r="E7" s="104">
        <v>0</v>
      </c>
      <c r="F7" s="104">
        <v>0</v>
      </c>
      <c r="G7" s="104">
        <v>0</v>
      </c>
      <c r="H7" s="104">
        <v>0</v>
      </c>
      <c r="I7" s="21">
        <f t="shared" ca="1" si="0"/>
        <v>0</v>
      </c>
      <c r="J7" s="21">
        <f t="shared" ca="1" si="1"/>
        <v>1.811844559213253</v>
      </c>
      <c r="K7" s="21">
        <f t="shared" ca="1" si="2"/>
        <v>0</v>
      </c>
      <c r="L7" s="21">
        <f t="shared" ca="1" si="3"/>
        <v>0</v>
      </c>
      <c r="M7" s="21">
        <f t="shared" ca="1" si="4"/>
        <v>0</v>
      </c>
      <c r="N7" s="21">
        <f t="shared" ca="1" si="5"/>
        <v>0</v>
      </c>
      <c r="O7" s="102">
        <f t="shared" ca="1" si="7"/>
        <v>0</v>
      </c>
      <c r="P7" s="102">
        <f t="shared" ca="1" si="8"/>
        <v>-4.4559213252970409E-5</v>
      </c>
      <c r="Q7" s="102">
        <f t="shared" ca="1" si="9"/>
        <v>0</v>
      </c>
      <c r="R7" s="102">
        <f t="shared" ca="1" si="10"/>
        <v>0</v>
      </c>
      <c r="S7" s="102">
        <f t="shared" ca="1" si="11"/>
        <v>0</v>
      </c>
      <c r="T7" s="102">
        <f t="shared" ca="1" si="12"/>
        <v>0</v>
      </c>
    </row>
    <row r="8" spans="1:20" s="10" customFormat="1" x14ac:dyDescent="0.25">
      <c r="A8" s="91">
        <v>1700</v>
      </c>
      <c r="B8" s="120" t="s">
        <v>7</v>
      </c>
      <c r="C8" s="104">
        <v>4.1099999999999998E-2</v>
      </c>
      <c r="D8" s="104">
        <v>1.4800000000000001E-2</v>
      </c>
      <c r="E8" s="104">
        <v>3.8800000000000001E-2</v>
      </c>
      <c r="F8" s="104">
        <v>-2.47E-2</v>
      </c>
      <c r="G8" s="104">
        <v>-3.9899999999999998E-2</v>
      </c>
      <c r="H8" s="104">
        <v>2.4E-2</v>
      </c>
      <c r="I8" s="21">
        <f t="shared" ca="1" si="0"/>
        <v>4.1100782865948336E-2</v>
      </c>
      <c r="J8" s="21">
        <f t="shared" ca="1" si="1"/>
        <v>1.4819674280564106E-2</v>
      </c>
      <c r="K8" s="21">
        <f t="shared" ca="1" si="2"/>
        <v>3.8796659100867228E-2</v>
      </c>
      <c r="L8" s="21">
        <f t="shared" ca="1" si="3"/>
        <v>-2.4679955728273591E-2</v>
      </c>
      <c r="M8" s="21">
        <f t="shared" ca="1" si="4"/>
        <v>-3.9932105649827215E-2</v>
      </c>
      <c r="N8" s="21">
        <f t="shared" ca="1" si="5"/>
        <v>2.3978195325106005E-2</v>
      </c>
      <c r="O8" s="102">
        <f t="shared" ca="1" si="7"/>
        <v>-7.828659483385958E-7</v>
      </c>
      <c r="P8" s="102">
        <f t="shared" ca="1" si="8"/>
        <v>-1.9674280564105709E-5</v>
      </c>
      <c r="Q8" s="102">
        <f t="shared" ca="1" si="9"/>
        <v>3.34089913277269E-6</v>
      </c>
      <c r="R8" s="102">
        <f t="shared" ca="1" si="10"/>
        <v>-2.0044271726409046E-5</v>
      </c>
      <c r="S8" s="102">
        <f t="shared" ca="1" si="11"/>
        <v>3.2105649827217364E-5</v>
      </c>
      <c r="T8" s="102">
        <f t="shared" ca="1" si="12"/>
        <v>2.1804674893995124E-5</v>
      </c>
    </row>
    <row r="9" spans="1:20" s="10" customFormat="1" x14ac:dyDescent="0.25">
      <c r="A9" s="91">
        <v>1700</v>
      </c>
      <c r="B9" s="120" t="s">
        <v>202</v>
      </c>
      <c r="C9" s="104">
        <v>1.6E-2</v>
      </c>
      <c r="D9" s="104">
        <v>5.1999999999999998E-3</v>
      </c>
      <c r="E9" s="104">
        <v>1.3599999999999999E-2</v>
      </c>
      <c r="F9" s="104">
        <v>-9.1000000000000004E-3</v>
      </c>
      <c r="G9" s="104">
        <v>-1.47E-2</v>
      </c>
      <c r="H9" s="104">
        <v>8.3999999999999995E-3</v>
      </c>
      <c r="I9" s="21">
        <f t="shared" ca="1" si="0"/>
        <v>1.6024955054990495E-2</v>
      </c>
      <c r="J9" s="21">
        <f t="shared" ca="1" si="1"/>
        <v>5.1793868182492776E-3</v>
      </c>
      <c r="K9" s="21">
        <f t="shared" ca="1" si="2"/>
        <v>1.355919846380688E-2</v>
      </c>
      <c r="L9" s="21">
        <f t="shared" ca="1" si="3"/>
        <v>-9.1104028986019551E-3</v>
      </c>
      <c r="M9" s="21">
        <f t="shared" ca="1" si="4"/>
        <v>-1.4740608737911791E-2</v>
      </c>
      <c r="N9" s="21">
        <f t="shared" ca="1" si="5"/>
        <v>8.3802347096884593E-3</v>
      </c>
      <c r="O9" s="102">
        <f t="shared" ca="1" si="7"/>
        <v>-2.4955054990494913E-5</v>
      </c>
      <c r="P9" s="102">
        <f t="shared" ca="1" si="8"/>
        <v>2.0613181750722166E-5</v>
      </c>
      <c r="Q9" s="102">
        <f t="shared" ca="1" si="9"/>
        <v>4.080153619311945E-5</v>
      </c>
      <c r="R9" s="102">
        <f t="shared" ca="1" si="10"/>
        <v>1.0402898601954633E-5</v>
      </c>
      <c r="S9" s="102">
        <f t="shared" ca="1" si="11"/>
        <v>4.0608737911791704E-5</v>
      </c>
      <c r="T9" s="102">
        <f t="shared" ca="1" si="12"/>
        <v>1.9765290311540146E-5</v>
      </c>
    </row>
    <row r="10" spans="1:20" s="10" customFormat="1" x14ac:dyDescent="0.25">
      <c r="A10" s="91">
        <v>1700</v>
      </c>
      <c r="B10" s="120" t="s">
        <v>207</v>
      </c>
      <c r="C10" s="104">
        <v>8.0000000000000002E-3</v>
      </c>
      <c r="D10" s="104">
        <v>2.5999999999999999E-3</v>
      </c>
      <c r="E10" s="104">
        <v>6.7999999999999996E-3</v>
      </c>
      <c r="F10" s="104">
        <v>-4.5999999999999999E-3</v>
      </c>
      <c r="G10" s="104">
        <v>-7.4000000000000003E-3</v>
      </c>
      <c r="H10" s="104">
        <v>4.1999999999999997E-3</v>
      </c>
      <c r="I10" s="21">
        <f t="shared" ca="1" si="0"/>
        <v>8.0124775274952511E-3</v>
      </c>
      <c r="J10" s="21">
        <f t="shared" ca="1" si="1"/>
        <v>2.5896934091246375E-3</v>
      </c>
      <c r="K10" s="21">
        <f t="shared" ca="1" si="2"/>
        <v>6.7795992319034382E-3</v>
      </c>
      <c r="L10" s="21">
        <f t="shared" ca="1" si="3"/>
        <v>-4.5552014493009767E-3</v>
      </c>
      <c r="M10" s="21">
        <f t="shared" ca="1" si="4"/>
        <v>-7.3703043689558956E-3</v>
      </c>
      <c r="N10" s="21">
        <f t="shared" ca="1" si="5"/>
        <v>4.1901173548442279E-3</v>
      </c>
      <c r="O10" s="102">
        <f t="shared" ca="1" si="7"/>
        <v>-1.2477527495250926E-5</v>
      </c>
      <c r="P10" s="102">
        <f t="shared" ca="1" si="8"/>
        <v>1.0306590875362384E-5</v>
      </c>
      <c r="Q10" s="102">
        <f t="shared" ca="1" si="9"/>
        <v>2.040076809656146E-5</v>
      </c>
      <c r="R10" s="102">
        <f t="shared" ca="1" si="10"/>
        <v>-4.4798550699023248E-5</v>
      </c>
      <c r="S10" s="102">
        <f t="shared" ca="1" si="11"/>
        <v>-2.9695631044104713E-5</v>
      </c>
      <c r="T10" s="102">
        <f t="shared" ca="1" si="12"/>
        <v>9.8826451557718076E-6</v>
      </c>
    </row>
    <row r="11" spans="1:20" s="10" customFormat="1" x14ac:dyDescent="0.25">
      <c r="A11" s="91">
        <v>1700</v>
      </c>
      <c r="B11" s="120" t="s">
        <v>212</v>
      </c>
      <c r="C11" s="104">
        <v>0</v>
      </c>
      <c r="D11" s="104">
        <v>0.20019999999999999</v>
      </c>
      <c r="E11" s="104">
        <v>0</v>
      </c>
      <c r="F11" s="104">
        <v>0</v>
      </c>
      <c r="G11" s="104">
        <v>0</v>
      </c>
      <c r="H11" s="104">
        <v>0</v>
      </c>
      <c r="I11" s="21">
        <f t="shared" ca="1" si="0"/>
        <v>0</v>
      </c>
      <c r="J11" s="21">
        <f t="shared" ca="1" si="1"/>
        <v>0.2002087392631749</v>
      </c>
      <c r="K11" s="21">
        <f t="shared" ca="1" si="2"/>
        <v>0</v>
      </c>
      <c r="L11" s="21">
        <f t="shared" ca="1" si="3"/>
        <v>0</v>
      </c>
      <c r="M11" s="21">
        <f t="shared" ca="1" si="4"/>
        <v>0</v>
      </c>
      <c r="N11" s="21">
        <f t="shared" ca="1" si="5"/>
        <v>0</v>
      </c>
      <c r="O11" s="102">
        <f t="shared" ca="1" si="7"/>
        <v>0</v>
      </c>
      <c r="P11" s="102">
        <f t="shared" ca="1" si="8"/>
        <v>-8.7392631749061422E-6</v>
      </c>
      <c r="Q11" s="102">
        <f t="shared" ca="1" si="9"/>
        <v>0</v>
      </c>
      <c r="R11" s="102">
        <f t="shared" ca="1" si="10"/>
        <v>0</v>
      </c>
      <c r="S11" s="102">
        <f t="shared" ca="1" si="11"/>
        <v>0</v>
      </c>
      <c r="T11" s="102">
        <f t="shared" ca="1" si="12"/>
        <v>0</v>
      </c>
    </row>
    <row r="12" spans="1:20" s="10" customFormat="1" x14ac:dyDescent="0.25">
      <c r="A12" s="91">
        <v>1700</v>
      </c>
      <c r="B12" s="120" t="s">
        <v>8</v>
      </c>
      <c r="C12" s="104">
        <v>3.2000000000000001E-2</v>
      </c>
      <c r="D12" s="104">
        <v>1.04E-2</v>
      </c>
      <c r="E12" s="104">
        <v>2.7099999999999999E-2</v>
      </c>
      <c r="F12" s="104">
        <v>-1.8200000000000001E-2</v>
      </c>
      <c r="G12" s="104">
        <v>-2.9499999999999998E-2</v>
      </c>
      <c r="H12" s="104">
        <v>1.6799999999999999E-2</v>
      </c>
      <c r="I12" s="21">
        <f t="shared" ca="1" si="0"/>
        <v>3.2049910109981004E-2</v>
      </c>
      <c r="J12" s="21">
        <f t="shared" ca="1" si="1"/>
        <v>1.035877363649855E-2</v>
      </c>
      <c r="K12" s="21">
        <f t="shared" ca="1" si="2"/>
        <v>2.7118396927613753E-2</v>
      </c>
      <c r="L12" s="21">
        <f t="shared" ca="1" si="3"/>
        <v>-1.8220805797203907E-2</v>
      </c>
      <c r="M12" s="21">
        <f t="shared" ca="1" si="4"/>
        <v>-2.9481217475823582E-2</v>
      </c>
      <c r="N12" s="21">
        <f t="shared" ca="1" si="5"/>
        <v>1.6760469419376912E-2</v>
      </c>
      <c r="O12" s="102">
        <f t="shared" ca="1" si="7"/>
        <v>-4.9910109981003703E-5</v>
      </c>
      <c r="P12" s="102">
        <f t="shared" ca="1" si="8"/>
        <v>4.1226363501449537E-5</v>
      </c>
      <c r="Q12" s="102">
        <f t="shared" ca="1" si="9"/>
        <v>-1.8396927613753555E-5</v>
      </c>
      <c r="R12" s="102">
        <f t="shared" ca="1" si="10"/>
        <v>2.0805797203905796E-5</v>
      </c>
      <c r="S12" s="102">
        <f t="shared" ca="1" si="11"/>
        <v>-1.8782524176415988E-5</v>
      </c>
      <c r="T12" s="102">
        <f t="shared" ca="1" si="12"/>
        <v>3.953058062308723E-5</v>
      </c>
    </row>
    <row r="13" spans="1:20" s="10" customFormat="1" x14ac:dyDescent="0.25">
      <c r="A13" s="91">
        <v>1700</v>
      </c>
      <c r="B13" s="120" t="s">
        <v>215</v>
      </c>
      <c r="C13" s="104">
        <v>0</v>
      </c>
      <c r="D13" s="104">
        <v>0.14069999999999999</v>
      </c>
      <c r="E13" s="104">
        <v>0</v>
      </c>
      <c r="F13" s="104">
        <v>0</v>
      </c>
      <c r="G13" s="104">
        <v>0</v>
      </c>
      <c r="H13" s="104">
        <v>0</v>
      </c>
      <c r="I13" s="21">
        <f t="shared" ca="1" si="0"/>
        <v>0</v>
      </c>
      <c r="J13" s="21">
        <f t="shared" ca="1" si="1"/>
        <v>0.14072801745414809</v>
      </c>
      <c r="K13" s="21">
        <f t="shared" ca="1" si="2"/>
        <v>0</v>
      </c>
      <c r="L13" s="21">
        <f t="shared" ca="1" si="3"/>
        <v>0</v>
      </c>
      <c r="M13" s="21">
        <f t="shared" ca="1" si="4"/>
        <v>0</v>
      </c>
      <c r="N13" s="21">
        <f t="shared" ca="1" si="5"/>
        <v>0</v>
      </c>
      <c r="O13" s="102">
        <f t="shared" ca="1" si="7"/>
        <v>0</v>
      </c>
      <c r="P13" s="102">
        <f t="shared" ca="1" si="8"/>
        <v>-2.8017454148099308E-5</v>
      </c>
      <c r="Q13" s="102">
        <f t="shared" ca="1" si="9"/>
        <v>0</v>
      </c>
      <c r="R13" s="102">
        <f t="shared" ca="1" si="10"/>
        <v>0</v>
      </c>
      <c r="S13" s="102">
        <f t="shared" ca="1" si="11"/>
        <v>0</v>
      </c>
      <c r="T13" s="102">
        <f t="shared" ca="1" si="12"/>
        <v>0</v>
      </c>
    </row>
    <row r="14" spans="1:20" s="10" customFormat="1" x14ac:dyDescent="0.25">
      <c r="A14" s="91">
        <v>1700</v>
      </c>
      <c r="B14" s="120" t="s">
        <v>220</v>
      </c>
      <c r="C14" s="104">
        <v>0</v>
      </c>
      <c r="D14" s="104">
        <v>5.3144</v>
      </c>
      <c r="E14" s="104">
        <v>0</v>
      </c>
      <c r="F14" s="104">
        <v>0</v>
      </c>
      <c r="G14" s="104">
        <v>0</v>
      </c>
      <c r="H14" s="104">
        <v>0</v>
      </c>
      <c r="I14" s="21">
        <f t="shared" ca="1" si="0"/>
        <v>0</v>
      </c>
      <c r="J14" s="21">
        <f t="shared" ca="1" si="1"/>
        <v>5.31442782984705</v>
      </c>
      <c r="K14" s="21">
        <f t="shared" ca="1" si="2"/>
        <v>0</v>
      </c>
      <c r="L14" s="21">
        <f t="shared" ca="1" si="3"/>
        <v>0</v>
      </c>
      <c r="M14" s="21">
        <f t="shared" ca="1" si="4"/>
        <v>0</v>
      </c>
      <c r="N14" s="21">
        <f t="shared" ca="1" si="5"/>
        <v>0</v>
      </c>
      <c r="O14" s="102">
        <f t="shared" ca="1" si="7"/>
        <v>0</v>
      </c>
      <c r="P14" s="102">
        <f t="shared" ca="1" si="8"/>
        <v>-2.782984704996494E-5</v>
      </c>
      <c r="Q14" s="102">
        <f t="shared" ca="1" si="9"/>
        <v>0</v>
      </c>
      <c r="R14" s="102">
        <f t="shared" ca="1" si="10"/>
        <v>0</v>
      </c>
      <c r="S14" s="102">
        <f t="shared" ca="1" si="11"/>
        <v>0</v>
      </c>
      <c r="T14" s="102">
        <f t="shared" ca="1" si="12"/>
        <v>0</v>
      </c>
    </row>
    <row r="15" spans="1:20" s="10" customFormat="1" x14ac:dyDescent="0.25">
      <c r="A15" s="91">
        <v>1700</v>
      </c>
      <c r="B15" s="120" t="s">
        <v>10</v>
      </c>
      <c r="C15" s="104">
        <v>0</v>
      </c>
      <c r="D15" s="104">
        <v>0.1328</v>
      </c>
      <c r="E15" s="104">
        <v>0</v>
      </c>
      <c r="F15" s="104">
        <v>0</v>
      </c>
      <c r="G15" s="104">
        <v>0</v>
      </c>
      <c r="H15" s="104">
        <v>0</v>
      </c>
      <c r="I15" s="21">
        <f t="shared" ca="1" si="0"/>
        <v>0</v>
      </c>
      <c r="J15" s="21">
        <f t="shared" ca="1" si="1"/>
        <v>0.13283875727907049</v>
      </c>
      <c r="K15" s="21">
        <f t="shared" ca="1" si="2"/>
        <v>0</v>
      </c>
      <c r="L15" s="21">
        <f t="shared" ca="1" si="3"/>
        <v>0</v>
      </c>
      <c r="M15" s="21">
        <f t="shared" ca="1" si="4"/>
        <v>0</v>
      </c>
      <c r="N15" s="21">
        <f t="shared" ca="1" si="5"/>
        <v>0</v>
      </c>
      <c r="O15" s="102">
        <f t="shared" ca="1" si="7"/>
        <v>0</v>
      </c>
      <c r="P15" s="102">
        <f t="shared" ca="1" si="8"/>
        <v>-3.8757279070489314E-5</v>
      </c>
      <c r="Q15" s="102">
        <f t="shared" ca="1" si="9"/>
        <v>0</v>
      </c>
      <c r="R15" s="102">
        <f t="shared" ca="1" si="10"/>
        <v>0</v>
      </c>
      <c r="S15" s="102">
        <f t="shared" ca="1" si="11"/>
        <v>0</v>
      </c>
      <c r="T15" s="102">
        <f t="shared" ca="1" si="12"/>
        <v>0</v>
      </c>
    </row>
    <row r="16" spans="1:20" s="10" customFormat="1" x14ac:dyDescent="0.25">
      <c r="A16" s="91">
        <v>1700</v>
      </c>
      <c r="B16" s="120" t="s">
        <v>224</v>
      </c>
      <c r="C16" s="104">
        <v>0</v>
      </c>
      <c r="D16" s="104">
        <v>2.0799999999999999E-2</v>
      </c>
      <c r="E16" s="104">
        <v>0</v>
      </c>
      <c r="F16" s="104">
        <v>0</v>
      </c>
      <c r="G16" s="104">
        <v>0</v>
      </c>
      <c r="H16" s="104">
        <v>0</v>
      </c>
      <c r="I16" s="21">
        <f t="shared" ca="1" si="0"/>
        <v>0</v>
      </c>
      <c r="J16" s="21">
        <f t="shared" ca="1" si="1"/>
        <v>2.0799683992761289E-2</v>
      </c>
      <c r="K16" s="21">
        <f t="shared" ca="1" si="2"/>
        <v>0</v>
      </c>
      <c r="L16" s="21">
        <f t="shared" ca="1" si="3"/>
        <v>0</v>
      </c>
      <c r="M16" s="21">
        <f t="shared" ca="1" si="4"/>
        <v>0</v>
      </c>
      <c r="N16" s="21">
        <f t="shared" ca="1" si="5"/>
        <v>0</v>
      </c>
      <c r="O16" s="102">
        <f t="shared" ca="1" si="7"/>
        <v>0</v>
      </c>
      <c r="P16" s="102">
        <f t="shared" ca="1" si="8"/>
        <v>3.1600723870983671E-7</v>
      </c>
      <c r="Q16" s="102">
        <f t="shared" ca="1" si="9"/>
        <v>0</v>
      </c>
      <c r="R16" s="102">
        <f t="shared" ca="1" si="10"/>
        <v>0</v>
      </c>
      <c r="S16" s="102">
        <f t="shared" ca="1" si="11"/>
        <v>0</v>
      </c>
      <c r="T16" s="102">
        <f t="shared" ca="1" si="12"/>
        <v>0</v>
      </c>
    </row>
    <row r="17" spans="1:20" s="10" customFormat="1" x14ac:dyDescent="0.25">
      <c r="A17" s="91">
        <v>1700</v>
      </c>
      <c r="B17" s="120" t="s">
        <v>228</v>
      </c>
      <c r="C17" s="104">
        <v>0</v>
      </c>
      <c r="D17" s="104">
        <v>0.122</v>
      </c>
      <c r="E17" s="104">
        <v>0</v>
      </c>
      <c r="F17" s="104">
        <v>0</v>
      </c>
      <c r="G17" s="104">
        <v>0</v>
      </c>
      <c r="H17" s="104">
        <v>0</v>
      </c>
      <c r="I17" s="21">
        <f t="shared" ca="1" si="0"/>
        <v>0</v>
      </c>
      <c r="J17" s="21">
        <f t="shared" ca="1" si="1"/>
        <v>0.12199451390086589</v>
      </c>
      <c r="K17" s="21">
        <f t="shared" ca="1" si="2"/>
        <v>0</v>
      </c>
      <c r="L17" s="21">
        <f t="shared" ca="1" si="3"/>
        <v>0</v>
      </c>
      <c r="M17" s="21">
        <f t="shared" ca="1" si="4"/>
        <v>0</v>
      </c>
      <c r="N17" s="21">
        <f t="shared" ca="1" si="5"/>
        <v>0</v>
      </c>
      <c r="O17" s="102">
        <f t="shared" ca="1" si="7"/>
        <v>0</v>
      </c>
      <c r="P17" s="102">
        <f t="shared" ca="1" si="8"/>
        <v>5.4860991341026955E-6</v>
      </c>
      <c r="Q17" s="102">
        <f t="shared" ca="1" si="9"/>
        <v>0</v>
      </c>
      <c r="R17" s="102">
        <f t="shared" ca="1" si="10"/>
        <v>0</v>
      </c>
      <c r="S17" s="102">
        <f t="shared" ca="1" si="11"/>
        <v>0</v>
      </c>
      <c r="T17" s="102">
        <f t="shared" ca="1" si="12"/>
        <v>0</v>
      </c>
    </row>
    <row r="18" spans="1:20" s="10" customFormat="1" x14ac:dyDescent="0.25">
      <c r="A18" s="91">
        <v>1700</v>
      </c>
      <c r="B18" s="120" t="s">
        <v>231</v>
      </c>
      <c r="C18" s="104">
        <v>0</v>
      </c>
      <c r="D18" s="104">
        <v>1.9365000000000001</v>
      </c>
      <c r="E18" s="104">
        <v>0</v>
      </c>
      <c r="F18" s="104">
        <v>0</v>
      </c>
      <c r="G18" s="104">
        <v>0</v>
      </c>
      <c r="H18" s="104">
        <v>0</v>
      </c>
      <c r="I18" s="21">
        <f t="shared" ca="1" si="0"/>
        <v>0</v>
      </c>
      <c r="J18" s="21">
        <f t="shared" ca="1" si="1"/>
        <v>1.9365169199284702</v>
      </c>
      <c r="K18" s="21">
        <f t="shared" ca="1" si="2"/>
        <v>0</v>
      </c>
      <c r="L18" s="21">
        <f t="shared" ca="1" si="3"/>
        <v>0</v>
      </c>
      <c r="M18" s="21">
        <f t="shared" ca="1" si="4"/>
        <v>0</v>
      </c>
      <c r="N18" s="21">
        <f t="shared" ca="1" si="5"/>
        <v>0</v>
      </c>
      <c r="O18" s="102">
        <f t="shared" ca="1" si="7"/>
        <v>0</v>
      </c>
      <c r="P18" s="102">
        <f t="shared" ca="1" si="8"/>
        <v>-1.6919928470082723E-5</v>
      </c>
      <c r="Q18" s="102">
        <f t="shared" ca="1" si="9"/>
        <v>0</v>
      </c>
      <c r="R18" s="102">
        <f t="shared" ca="1" si="10"/>
        <v>0</v>
      </c>
      <c r="S18" s="102">
        <f t="shared" ca="1" si="11"/>
        <v>0</v>
      </c>
      <c r="T18" s="102">
        <f t="shared" ca="1" si="12"/>
        <v>0</v>
      </c>
    </row>
    <row r="19" spans="1:20" s="10" customFormat="1" x14ac:dyDescent="0.25">
      <c r="A19" s="91">
        <v>1700</v>
      </c>
      <c r="B19" s="120" t="s">
        <v>11</v>
      </c>
      <c r="C19" s="104">
        <v>0</v>
      </c>
      <c r="D19" s="104">
        <v>4.1599999999999998E-2</v>
      </c>
      <c r="E19" s="104">
        <v>0</v>
      </c>
      <c r="F19" s="104">
        <v>0</v>
      </c>
      <c r="G19" s="104">
        <v>0</v>
      </c>
      <c r="H19" s="104">
        <v>0</v>
      </c>
      <c r="I19" s="21">
        <f t="shared" ca="1" si="0"/>
        <v>0</v>
      </c>
      <c r="J19" s="21">
        <f t="shared" ca="1" si="1"/>
        <v>4.1599367985522578E-2</v>
      </c>
      <c r="K19" s="21">
        <f t="shared" ca="1" si="2"/>
        <v>0</v>
      </c>
      <c r="L19" s="21">
        <f t="shared" ca="1" si="3"/>
        <v>0</v>
      </c>
      <c r="M19" s="21">
        <f t="shared" ca="1" si="4"/>
        <v>0</v>
      </c>
      <c r="N19" s="21">
        <f t="shared" ca="1" si="5"/>
        <v>0</v>
      </c>
      <c r="O19" s="102">
        <f t="shared" ca="1" si="7"/>
        <v>0</v>
      </c>
      <c r="P19" s="102">
        <f t="shared" ca="1" si="8"/>
        <v>6.3201447741967343E-7</v>
      </c>
      <c r="Q19" s="102">
        <f t="shared" ca="1" si="9"/>
        <v>0</v>
      </c>
      <c r="R19" s="102">
        <f t="shared" ca="1" si="10"/>
        <v>0</v>
      </c>
      <c r="S19" s="102">
        <f t="shared" ca="1" si="11"/>
        <v>0</v>
      </c>
      <c r="T19" s="102">
        <f t="shared" ca="1" si="12"/>
        <v>0</v>
      </c>
    </row>
    <row r="20" spans="1:20" s="10" customFormat="1" x14ac:dyDescent="0.25">
      <c r="A20" s="91">
        <v>1700</v>
      </c>
      <c r="B20" s="120" t="s">
        <v>281</v>
      </c>
      <c r="C20" s="104">
        <v>0</v>
      </c>
      <c r="D20" s="104">
        <v>3.8776999999999999</v>
      </c>
      <c r="E20" s="104">
        <v>0</v>
      </c>
      <c r="F20" s="104">
        <v>0</v>
      </c>
      <c r="G20" s="104">
        <v>0</v>
      </c>
      <c r="H20" s="104">
        <v>0</v>
      </c>
      <c r="I20" s="21">
        <f t="shared" ca="1" si="0"/>
        <v>0</v>
      </c>
      <c r="J20" s="21">
        <f t="shared" ca="1" si="1"/>
        <v>3.8776651885168154</v>
      </c>
      <c r="K20" s="21">
        <f t="shared" ca="1" si="2"/>
        <v>0</v>
      </c>
      <c r="L20" s="21">
        <f t="shared" ca="1" si="3"/>
        <v>0</v>
      </c>
      <c r="M20" s="21">
        <f t="shared" ca="1" si="4"/>
        <v>0</v>
      </c>
      <c r="N20" s="21">
        <f t="shared" ca="1" si="5"/>
        <v>0</v>
      </c>
      <c r="O20" s="102">
        <f t="shared" ca="1" si="7"/>
        <v>0</v>
      </c>
      <c r="P20" s="102">
        <f t="shared" ca="1" si="8"/>
        <v>3.4811483184515879E-5</v>
      </c>
      <c r="Q20" s="102">
        <f t="shared" ca="1" si="9"/>
        <v>0</v>
      </c>
      <c r="R20" s="102">
        <f t="shared" ca="1" si="10"/>
        <v>0</v>
      </c>
      <c r="S20" s="102">
        <f t="shared" ca="1" si="11"/>
        <v>0</v>
      </c>
      <c r="T20" s="102">
        <f t="shared" ca="1" si="12"/>
        <v>0</v>
      </c>
    </row>
    <row r="21" spans="1:20" s="10" customFormat="1" x14ac:dyDescent="0.25">
      <c r="A21" s="91">
        <v>1700</v>
      </c>
      <c r="B21" s="120" t="s">
        <v>283</v>
      </c>
      <c r="C21" s="104">
        <v>0</v>
      </c>
      <c r="D21" s="104">
        <v>8.7247000000000003</v>
      </c>
      <c r="E21" s="104">
        <v>0</v>
      </c>
      <c r="F21" s="104">
        <v>0</v>
      </c>
      <c r="G21" s="104">
        <v>0</v>
      </c>
      <c r="H21" s="104">
        <v>0</v>
      </c>
      <c r="I21" s="21">
        <f t="shared" ca="1" si="0"/>
        <v>0</v>
      </c>
      <c r="J21" s="21">
        <f t="shared" ca="1" si="1"/>
        <v>8.7247466741628337</v>
      </c>
      <c r="K21" s="21">
        <f t="shared" ca="1" si="2"/>
        <v>0</v>
      </c>
      <c r="L21" s="21">
        <f t="shared" ca="1" si="3"/>
        <v>0</v>
      </c>
      <c r="M21" s="21">
        <f t="shared" ca="1" si="4"/>
        <v>0</v>
      </c>
      <c r="N21" s="21">
        <f t="shared" ca="1" si="5"/>
        <v>0</v>
      </c>
      <c r="O21" s="102">
        <f t="shared" ca="1" si="7"/>
        <v>0</v>
      </c>
      <c r="P21" s="102">
        <f t="shared" ca="1" si="8"/>
        <v>-4.6674162833326704E-5</v>
      </c>
      <c r="Q21" s="102">
        <f t="shared" ca="1" si="9"/>
        <v>0</v>
      </c>
      <c r="R21" s="102">
        <f t="shared" ca="1" si="10"/>
        <v>0</v>
      </c>
      <c r="S21" s="102">
        <f t="shared" ca="1" si="11"/>
        <v>0</v>
      </c>
      <c r="T21" s="102">
        <f t="shared" ca="1" si="12"/>
        <v>0</v>
      </c>
    </row>
    <row r="22" spans="1:20" s="10" customFormat="1" x14ac:dyDescent="0.25">
      <c r="A22" s="91">
        <v>1700</v>
      </c>
      <c r="B22" s="120" t="s">
        <v>285</v>
      </c>
      <c r="C22" s="104">
        <v>0</v>
      </c>
      <c r="D22" s="104">
        <v>6.0589000000000004</v>
      </c>
      <c r="E22" s="104">
        <v>0</v>
      </c>
      <c r="F22" s="104">
        <v>0</v>
      </c>
      <c r="G22" s="104">
        <v>0</v>
      </c>
      <c r="H22" s="104">
        <v>0</v>
      </c>
      <c r="I22" s="21">
        <f t="shared" ca="1" si="0"/>
        <v>0</v>
      </c>
      <c r="J22" s="21">
        <f t="shared" ca="1" si="1"/>
        <v>6.6798841724059219</v>
      </c>
      <c r="K22" s="21">
        <f t="shared" ca="1" si="2"/>
        <v>0</v>
      </c>
      <c r="L22" s="21">
        <f t="shared" ca="1" si="3"/>
        <v>0</v>
      </c>
      <c r="M22" s="21">
        <f t="shared" ca="1" si="4"/>
        <v>0</v>
      </c>
      <c r="N22" s="21">
        <f t="shared" ca="1" si="5"/>
        <v>0</v>
      </c>
      <c r="O22" s="102">
        <f t="shared" ca="1" si="7"/>
        <v>0</v>
      </c>
      <c r="P22" s="102">
        <f t="shared" ca="1" si="8"/>
        <v>-0.62098417240592152</v>
      </c>
      <c r="Q22" s="102">
        <f t="shared" ca="1" si="9"/>
        <v>0</v>
      </c>
      <c r="R22" s="102">
        <f t="shared" ca="1" si="10"/>
        <v>0</v>
      </c>
      <c r="S22" s="102">
        <f t="shared" ca="1" si="11"/>
        <v>0</v>
      </c>
      <c r="T22" s="102">
        <f t="shared" ca="1" si="12"/>
        <v>0</v>
      </c>
    </row>
    <row r="23" spans="1:20" s="10" customFormat="1" x14ac:dyDescent="0.25">
      <c r="A23" s="91">
        <v>1700</v>
      </c>
      <c r="B23" s="120" t="s">
        <v>287</v>
      </c>
      <c r="C23" s="104">
        <v>0</v>
      </c>
      <c r="D23" s="104">
        <v>0.37869999999999998</v>
      </c>
      <c r="E23" s="104">
        <v>0</v>
      </c>
      <c r="F23" s="104">
        <v>0</v>
      </c>
      <c r="G23" s="104">
        <v>0</v>
      </c>
      <c r="H23" s="104">
        <v>0</v>
      </c>
      <c r="I23" s="21">
        <f t="shared" ca="1" si="0"/>
        <v>0</v>
      </c>
      <c r="J23" s="21">
        <f t="shared" ca="1" si="1"/>
        <v>0.37867824106609566</v>
      </c>
      <c r="K23" s="21">
        <f t="shared" ca="1" si="2"/>
        <v>0</v>
      </c>
      <c r="L23" s="21">
        <f t="shared" ca="1" si="3"/>
        <v>0</v>
      </c>
      <c r="M23" s="21">
        <f t="shared" ca="1" si="4"/>
        <v>0</v>
      </c>
      <c r="N23" s="21">
        <f t="shared" ca="1" si="5"/>
        <v>0</v>
      </c>
      <c r="O23" s="102">
        <f t="shared" ca="1" si="7"/>
        <v>0</v>
      </c>
      <c r="P23" s="102">
        <f t="shared" ca="1" si="8"/>
        <v>2.1758933904325595E-5</v>
      </c>
      <c r="Q23" s="102">
        <f t="shared" ca="1" si="9"/>
        <v>0</v>
      </c>
      <c r="R23" s="102">
        <f t="shared" ca="1" si="10"/>
        <v>0</v>
      </c>
      <c r="S23" s="102">
        <f t="shared" ca="1" si="11"/>
        <v>0</v>
      </c>
      <c r="T23" s="102">
        <f t="shared" ca="1" si="12"/>
        <v>0</v>
      </c>
    </row>
    <row r="24" spans="1:20" s="10" customFormat="1" x14ac:dyDescent="0.25">
      <c r="A24" s="91">
        <v>1700</v>
      </c>
      <c r="B24" s="120" t="s">
        <v>234</v>
      </c>
      <c r="C24" s="104">
        <v>0</v>
      </c>
      <c r="D24" s="104">
        <v>4.2599999999999999E-2</v>
      </c>
      <c r="E24" s="104">
        <v>0</v>
      </c>
      <c r="F24" s="104">
        <v>0</v>
      </c>
      <c r="G24" s="104">
        <v>0</v>
      </c>
      <c r="H24" s="104">
        <v>0</v>
      </c>
      <c r="I24" s="21">
        <f t="shared" ca="1" si="0"/>
        <v>0</v>
      </c>
      <c r="J24" s="21">
        <f t="shared" ca="1" si="1"/>
        <v>4.2576720490548767E-2</v>
      </c>
      <c r="K24" s="21">
        <f t="shared" ca="1" si="2"/>
        <v>0</v>
      </c>
      <c r="L24" s="21">
        <f t="shared" ca="1" si="3"/>
        <v>0</v>
      </c>
      <c r="M24" s="21">
        <f t="shared" ca="1" si="4"/>
        <v>0</v>
      </c>
      <c r="N24" s="21">
        <f t="shared" ca="1" si="5"/>
        <v>0</v>
      </c>
      <c r="O24" s="102">
        <f t="shared" ca="1" si="7"/>
        <v>0</v>
      </c>
      <c r="P24" s="102">
        <f t="shared" ca="1" si="8"/>
        <v>2.327950945123225E-5</v>
      </c>
      <c r="Q24" s="102">
        <f t="shared" ca="1" si="9"/>
        <v>0</v>
      </c>
      <c r="R24" s="102">
        <f t="shared" ca="1" si="10"/>
        <v>0</v>
      </c>
      <c r="S24" s="102">
        <f t="shared" ca="1" si="11"/>
        <v>0</v>
      </c>
      <c r="T24" s="102">
        <f t="shared" ca="1" si="12"/>
        <v>0</v>
      </c>
    </row>
    <row r="25" spans="1:20" s="10" customFormat="1" x14ac:dyDescent="0.25">
      <c r="A25" s="91">
        <v>1700</v>
      </c>
      <c r="B25" s="120" t="s">
        <v>289</v>
      </c>
      <c r="C25" s="104">
        <v>0</v>
      </c>
      <c r="D25" s="104">
        <v>1.9218</v>
      </c>
      <c r="E25" s="104">
        <v>0</v>
      </c>
      <c r="F25" s="104">
        <v>0</v>
      </c>
      <c r="G25" s="104">
        <v>0</v>
      </c>
      <c r="H25" s="104">
        <v>0</v>
      </c>
      <c r="I25" s="21">
        <f t="shared" ca="1" si="0"/>
        <v>0</v>
      </c>
      <c r="J25" s="21">
        <f t="shared" ca="1" si="1"/>
        <v>1.9217771607989809</v>
      </c>
      <c r="K25" s="21">
        <f t="shared" ca="1" si="2"/>
        <v>0</v>
      </c>
      <c r="L25" s="21">
        <f t="shared" ca="1" si="3"/>
        <v>0</v>
      </c>
      <c r="M25" s="21">
        <f t="shared" ca="1" si="4"/>
        <v>0</v>
      </c>
      <c r="N25" s="21">
        <f t="shared" ca="1" si="5"/>
        <v>0</v>
      </c>
      <c r="O25" s="102">
        <f t="shared" ca="1" si="7"/>
        <v>0</v>
      </c>
      <c r="P25" s="102">
        <f t="shared" ca="1" si="8"/>
        <v>2.2839201019086985E-5</v>
      </c>
      <c r="Q25" s="102">
        <f t="shared" ca="1" si="9"/>
        <v>0</v>
      </c>
      <c r="R25" s="102">
        <f t="shared" ca="1" si="10"/>
        <v>0</v>
      </c>
      <c r="S25" s="102">
        <f t="shared" ca="1" si="11"/>
        <v>0</v>
      </c>
      <c r="T25" s="102">
        <f t="shared" ca="1" si="12"/>
        <v>0</v>
      </c>
    </row>
    <row r="26" spans="1:20" s="10" customFormat="1" x14ac:dyDescent="0.25">
      <c r="A26" s="91">
        <v>1700</v>
      </c>
      <c r="B26" s="120" t="s">
        <v>291</v>
      </c>
      <c r="C26" s="104">
        <v>0</v>
      </c>
      <c r="D26" s="104">
        <v>3.9262999999999999</v>
      </c>
      <c r="E26" s="104">
        <v>0</v>
      </c>
      <c r="F26" s="104">
        <v>0</v>
      </c>
      <c r="G26" s="104">
        <v>0</v>
      </c>
      <c r="H26" s="104">
        <v>0</v>
      </c>
      <c r="I26" s="21">
        <f t="shared" ca="1" si="0"/>
        <v>0</v>
      </c>
      <c r="J26" s="21">
        <f t="shared" ca="1" si="1"/>
        <v>3.9263346335559528</v>
      </c>
      <c r="K26" s="21">
        <f t="shared" ca="1" si="2"/>
        <v>0</v>
      </c>
      <c r="L26" s="21">
        <f t="shared" ca="1" si="3"/>
        <v>0</v>
      </c>
      <c r="M26" s="21">
        <f t="shared" ca="1" si="4"/>
        <v>0</v>
      </c>
      <c r="N26" s="21">
        <f t="shared" ca="1" si="5"/>
        <v>0</v>
      </c>
      <c r="O26" s="102">
        <f t="shared" ca="1" si="7"/>
        <v>0</v>
      </c>
      <c r="P26" s="102">
        <f t="shared" ca="1" si="8"/>
        <v>-3.4633555952900963E-5</v>
      </c>
      <c r="Q26" s="102">
        <f t="shared" ca="1" si="9"/>
        <v>0</v>
      </c>
      <c r="R26" s="102">
        <f t="shared" ca="1" si="10"/>
        <v>0</v>
      </c>
      <c r="S26" s="102">
        <f t="shared" ca="1" si="11"/>
        <v>0</v>
      </c>
      <c r="T26" s="102">
        <f t="shared" ca="1" si="12"/>
        <v>0</v>
      </c>
    </row>
    <row r="27" spans="1:20" s="10" customFormat="1" x14ac:dyDescent="0.25">
      <c r="A27" s="91">
        <v>1700</v>
      </c>
      <c r="B27" s="120" t="s">
        <v>293</v>
      </c>
      <c r="C27" s="104">
        <v>0</v>
      </c>
      <c r="D27" s="104">
        <v>2.8068</v>
      </c>
      <c r="E27" s="104">
        <v>0</v>
      </c>
      <c r="F27" s="104">
        <v>0</v>
      </c>
      <c r="G27" s="104">
        <v>0</v>
      </c>
      <c r="H27" s="104">
        <v>0</v>
      </c>
      <c r="I27" s="21">
        <f t="shared" ca="1" si="0"/>
        <v>0</v>
      </c>
      <c r="J27" s="21">
        <f t="shared" ca="1" si="1"/>
        <v>2.8067516284545491</v>
      </c>
      <c r="K27" s="21">
        <f t="shared" ca="1" si="2"/>
        <v>0</v>
      </c>
      <c r="L27" s="21">
        <f t="shared" ca="1" si="3"/>
        <v>0</v>
      </c>
      <c r="M27" s="21">
        <f t="shared" ca="1" si="4"/>
        <v>0</v>
      </c>
      <c r="N27" s="21">
        <f t="shared" ca="1" si="5"/>
        <v>0</v>
      </c>
      <c r="O27" s="102">
        <f t="shared" ca="1" si="7"/>
        <v>0</v>
      </c>
      <c r="P27" s="102">
        <f t="shared" ca="1" si="8"/>
        <v>4.8371545450898168E-5</v>
      </c>
      <c r="Q27" s="102">
        <f t="shared" ca="1" si="9"/>
        <v>0</v>
      </c>
      <c r="R27" s="102">
        <f t="shared" ca="1" si="10"/>
        <v>0</v>
      </c>
      <c r="S27" s="102">
        <f t="shared" ca="1" si="11"/>
        <v>0</v>
      </c>
      <c r="T27" s="102">
        <f t="shared" ca="1" si="12"/>
        <v>0</v>
      </c>
    </row>
    <row r="28" spans="1:20" s="10" customFormat="1" x14ac:dyDescent="0.25">
      <c r="A28" s="91">
        <v>1700</v>
      </c>
      <c r="B28" s="120" t="s">
        <v>295</v>
      </c>
      <c r="C28" s="104">
        <v>0</v>
      </c>
      <c r="D28" s="104">
        <v>4.41E-2</v>
      </c>
      <c r="E28" s="104">
        <v>0</v>
      </c>
      <c r="F28" s="104">
        <v>0</v>
      </c>
      <c r="G28" s="104">
        <v>0</v>
      </c>
      <c r="H28" s="104">
        <v>0</v>
      </c>
      <c r="I28" s="21">
        <f t="shared" ca="1" si="0"/>
        <v>0</v>
      </c>
      <c r="J28" s="21">
        <f t="shared" ca="1" si="1"/>
        <v>4.4102915391764495E-2</v>
      </c>
      <c r="K28" s="21">
        <f t="shared" ca="1" si="2"/>
        <v>0</v>
      </c>
      <c r="L28" s="21">
        <f t="shared" ca="1" si="3"/>
        <v>0</v>
      </c>
      <c r="M28" s="21">
        <f t="shared" ca="1" si="4"/>
        <v>0</v>
      </c>
      <c r="N28" s="21">
        <f t="shared" ca="1" si="5"/>
        <v>0</v>
      </c>
      <c r="O28" s="102">
        <f t="shared" ca="1" si="7"/>
        <v>0</v>
      </c>
      <c r="P28" s="102">
        <f t="shared" ca="1" si="8"/>
        <v>-2.9153917644950123E-6</v>
      </c>
      <c r="Q28" s="102">
        <f t="shared" ca="1" si="9"/>
        <v>0</v>
      </c>
      <c r="R28" s="102">
        <f t="shared" ca="1" si="10"/>
        <v>0</v>
      </c>
      <c r="S28" s="102">
        <f t="shared" ca="1" si="11"/>
        <v>0</v>
      </c>
      <c r="T28" s="102">
        <f t="shared" ca="1" si="12"/>
        <v>0</v>
      </c>
    </row>
    <row r="29" spans="1:20" s="10" customFormat="1" x14ac:dyDescent="0.25">
      <c r="A29" s="91">
        <v>1700</v>
      </c>
      <c r="B29" s="120" t="s">
        <v>236</v>
      </c>
      <c r="C29" s="104">
        <v>0</v>
      </c>
      <c r="D29" s="104">
        <v>8.7999999999999995E-2</v>
      </c>
      <c r="E29" s="104">
        <v>0</v>
      </c>
      <c r="F29" s="104">
        <v>0</v>
      </c>
      <c r="G29" s="104">
        <v>0</v>
      </c>
      <c r="H29" s="104">
        <v>0</v>
      </c>
      <c r="I29" s="21">
        <f t="shared" ca="1" si="0"/>
        <v>0</v>
      </c>
      <c r="J29" s="21">
        <f t="shared" ca="1" si="1"/>
        <v>8.8034251611547931E-2</v>
      </c>
      <c r="K29" s="21">
        <f t="shared" ca="1" si="2"/>
        <v>0</v>
      </c>
      <c r="L29" s="21">
        <f t="shared" ca="1" si="3"/>
        <v>0</v>
      </c>
      <c r="M29" s="21">
        <f t="shared" ca="1" si="4"/>
        <v>0</v>
      </c>
      <c r="N29" s="21">
        <f t="shared" ca="1" si="5"/>
        <v>0</v>
      </c>
      <c r="O29" s="102">
        <f t="shared" ca="1" si="7"/>
        <v>0</v>
      </c>
      <c r="P29" s="102">
        <f t="shared" ca="1" si="8"/>
        <v>-3.4251611547936323E-5</v>
      </c>
      <c r="Q29" s="102">
        <f t="shared" ca="1" si="9"/>
        <v>0</v>
      </c>
      <c r="R29" s="102">
        <f t="shared" ca="1" si="10"/>
        <v>0</v>
      </c>
      <c r="S29" s="102">
        <f t="shared" ca="1" si="11"/>
        <v>0</v>
      </c>
      <c r="T29" s="102">
        <f t="shared" ca="1" si="12"/>
        <v>0</v>
      </c>
    </row>
    <row r="30" spans="1:20" s="10" customFormat="1" x14ac:dyDescent="0.25">
      <c r="A30" s="91">
        <v>1700</v>
      </c>
      <c r="B30" s="120" t="s">
        <v>238</v>
      </c>
      <c r="C30" s="104">
        <v>0</v>
      </c>
      <c r="D30" s="104">
        <v>1.3121</v>
      </c>
      <c r="E30" s="104">
        <v>0</v>
      </c>
      <c r="F30" s="104">
        <v>0</v>
      </c>
      <c r="G30" s="104">
        <v>0</v>
      </c>
      <c r="H30" s="104">
        <v>0</v>
      </c>
      <c r="I30" s="21">
        <f t="shared" ca="1" si="0"/>
        <v>0</v>
      </c>
      <c r="J30" s="21">
        <f t="shared" ca="1" si="1"/>
        <v>1.3121216025116358</v>
      </c>
      <c r="K30" s="21">
        <f t="shared" ca="1" si="2"/>
        <v>0</v>
      </c>
      <c r="L30" s="21">
        <f t="shared" ca="1" si="3"/>
        <v>0</v>
      </c>
      <c r="M30" s="21">
        <f t="shared" ca="1" si="4"/>
        <v>0</v>
      </c>
      <c r="N30" s="21">
        <f t="shared" ca="1" si="5"/>
        <v>0</v>
      </c>
      <c r="O30" s="102">
        <f t="shared" ca="1" si="7"/>
        <v>0</v>
      </c>
      <c r="P30" s="102">
        <f t="shared" ca="1" si="8"/>
        <v>-2.1602511635743227E-5</v>
      </c>
      <c r="Q30" s="102">
        <f t="shared" ca="1" si="9"/>
        <v>0</v>
      </c>
      <c r="R30" s="102">
        <f t="shared" ca="1" si="10"/>
        <v>0</v>
      </c>
      <c r="S30" s="102">
        <f t="shared" ca="1" si="11"/>
        <v>0</v>
      </c>
      <c r="T30" s="102">
        <f t="shared" ca="1" si="12"/>
        <v>0</v>
      </c>
    </row>
    <row r="31" spans="1:20" s="10" customFormat="1" x14ac:dyDescent="0.25">
      <c r="A31" s="91">
        <v>1700</v>
      </c>
      <c r="B31" s="120" t="s">
        <v>275</v>
      </c>
      <c r="C31" s="104">
        <v>6.9143999999999997</v>
      </c>
      <c r="D31" s="104">
        <v>0</v>
      </c>
      <c r="E31" s="104">
        <v>4.9398</v>
      </c>
      <c r="F31" s="104">
        <v>0</v>
      </c>
      <c r="G31" s="104">
        <v>-5.8442999999999996</v>
      </c>
      <c r="H31" s="104">
        <v>0</v>
      </c>
      <c r="I31" s="21">
        <f t="shared" ca="1" si="0"/>
        <v>6.9143658684875549</v>
      </c>
      <c r="J31" s="21">
        <f t="shared" ca="1" si="1"/>
        <v>0</v>
      </c>
      <c r="K31" s="21">
        <f t="shared" ca="1" si="2"/>
        <v>4.9397896976315483</v>
      </c>
      <c r="L31" s="21">
        <f t="shared" ca="1" si="3"/>
        <v>0</v>
      </c>
      <c r="M31" s="21">
        <f t="shared" ca="1" si="4"/>
        <v>-5.8442718351228349</v>
      </c>
      <c r="N31" s="21">
        <f t="shared" ca="1" si="5"/>
        <v>0</v>
      </c>
      <c r="O31" s="102">
        <f t="shared" ca="1" si="7"/>
        <v>3.4131512444801615E-5</v>
      </c>
      <c r="P31" s="102">
        <f t="shared" ca="1" si="8"/>
        <v>0</v>
      </c>
      <c r="Q31" s="102">
        <f t="shared" ca="1" si="9"/>
        <v>1.0302368451675648E-5</v>
      </c>
      <c r="R31" s="102">
        <f t="shared" ca="1" si="10"/>
        <v>0</v>
      </c>
      <c r="S31" s="102">
        <f t="shared" ca="1" si="11"/>
        <v>-2.8164877164726931E-5</v>
      </c>
      <c r="T31" s="102">
        <f t="shared" ca="1" si="12"/>
        <v>0</v>
      </c>
    </row>
    <row r="32" spans="1:20" s="10" customFormat="1" x14ac:dyDescent="0.25">
      <c r="A32" s="91">
        <v>1700</v>
      </c>
      <c r="B32" s="120" t="s">
        <v>14</v>
      </c>
      <c r="C32" s="104">
        <v>0.75249999999999995</v>
      </c>
      <c r="D32" s="104">
        <v>0</v>
      </c>
      <c r="E32" s="104">
        <v>0.71030000000000004</v>
      </c>
      <c r="F32" s="104">
        <v>0</v>
      </c>
      <c r="G32" s="104">
        <v>-0.73109999999999997</v>
      </c>
      <c r="H32" s="104">
        <v>0</v>
      </c>
      <c r="I32" s="21">
        <f t="shared" ca="1" si="0"/>
        <v>0.75253412374782169</v>
      </c>
      <c r="J32" s="21">
        <f t="shared" ca="1" si="1"/>
        <v>0</v>
      </c>
      <c r="K32" s="21">
        <f t="shared" ca="1" si="2"/>
        <v>0.7103468066785309</v>
      </c>
      <c r="L32" s="21">
        <f t="shared" ca="1" si="3"/>
        <v>0</v>
      </c>
      <c r="M32" s="21">
        <f t="shared" ca="1" si="4"/>
        <v>-0.73113624702984847</v>
      </c>
      <c r="N32" s="21">
        <f t="shared" ca="1" si="5"/>
        <v>0</v>
      </c>
      <c r="O32" s="102">
        <f t="shared" ca="1" si="7"/>
        <v>-3.4123747821745987E-5</v>
      </c>
      <c r="P32" s="102">
        <f t="shared" ca="1" si="8"/>
        <v>0</v>
      </c>
      <c r="Q32" s="102">
        <f t="shared" ca="1" si="9"/>
        <v>-4.6806678530852963E-5</v>
      </c>
      <c r="R32" s="102">
        <f t="shared" ca="1" si="10"/>
        <v>0</v>
      </c>
      <c r="S32" s="102">
        <f t="shared" ca="1" si="11"/>
        <v>3.6247029848501811E-5</v>
      </c>
      <c r="T32" s="102">
        <f t="shared" ca="1" si="12"/>
        <v>0</v>
      </c>
    </row>
    <row r="33" spans="1:22" s="10" customFormat="1" x14ac:dyDescent="0.25">
      <c r="A33" s="91">
        <v>1700</v>
      </c>
      <c r="B33" s="120" t="s">
        <v>15</v>
      </c>
      <c r="C33" s="104">
        <v>0</v>
      </c>
      <c r="D33" s="104">
        <v>1.5146999999999999</v>
      </c>
      <c r="E33" s="104">
        <v>0</v>
      </c>
      <c r="F33" s="104">
        <v>0</v>
      </c>
      <c r="G33" s="104">
        <v>0</v>
      </c>
      <c r="H33" s="104">
        <v>0</v>
      </c>
      <c r="I33" s="21">
        <f t="shared" ca="1" si="0"/>
        <v>0</v>
      </c>
      <c r="J33" s="21">
        <f t="shared" ca="1" si="1"/>
        <v>1.5147129642643826</v>
      </c>
      <c r="K33" s="21">
        <f t="shared" ca="1" si="2"/>
        <v>0</v>
      </c>
      <c r="L33" s="21">
        <f t="shared" ca="1" si="3"/>
        <v>0</v>
      </c>
      <c r="M33" s="21">
        <f t="shared" ca="1" si="4"/>
        <v>0</v>
      </c>
      <c r="N33" s="21">
        <f t="shared" ca="1" si="5"/>
        <v>0</v>
      </c>
      <c r="O33" s="102">
        <f t="shared" ca="1" si="7"/>
        <v>0</v>
      </c>
      <c r="P33" s="102">
        <f t="shared" ca="1" si="8"/>
        <v>-1.2964264382686608E-5</v>
      </c>
      <c r="Q33" s="102">
        <f t="shared" ca="1" si="9"/>
        <v>0</v>
      </c>
      <c r="R33" s="102">
        <f t="shared" ca="1" si="10"/>
        <v>0</v>
      </c>
      <c r="S33" s="102">
        <f t="shared" ca="1" si="11"/>
        <v>0</v>
      </c>
      <c r="T33" s="102">
        <f t="shared" ca="1" si="12"/>
        <v>0</v>
      </c>
    </row>
    <row r="34" spans="1:22" s="10" customFormat="1" x14ac:dyDescent="0.25">
      <c r="A34" s="91">
        <v>1700</v>
      </c>
      <c r="B34" s="120" t="s">
        <v>300</v>
      </c>
      <c r="C34" s="104">
        <v>0.81289999999999996</v>
      </c>
      <c r="D34" s="104">
        <v>0</v>
      </c>
      <c r="E34" s="104">
        <v>0.18149999999999999</v>
      </c>
      <c r="F34" s="104">
        <v>0</v>
      </c>
      <c r="G34" s="104">
        <v>-0.21249999999999999</v>
      </c>
      <c r="H34" s="104">
        <v>0</v>
      </c>
      <c r="I34" s="21">
        <f t="shared" ca="1" si="0"/>
        <v>0.81291749094547461</v>
      </c>
      <c r="J34" s="21">
        <f t="shared" ca="1" si="1"/>
        <v>0</v>
      </c>
      <c r="K34" s="21">
        <f t="shared" ca="1" si="2"/>
        <v>0.18152430562497673</v>
      </c>
      <c r="L34" s="21">
        <f t="shared" ca="1" si="3"/>
        <v>0</v>
      </c>
      <c r="M34" s="21">
        <f t="shared" ca="1" si="4"/>
        <v>-0.21247509317749153</v>
      </c>
      <c r="N34" s="21">
        <f t="shared" ca="1" si="5"/>
        <v>0</v>
      </c>
      <c r="O34" s="102">
        <f t="shared" ca="1" si="7"/>
        <v>-1.7490945474651909E-5</v>
      </c>
      <c r="P34" s="102">
        <f t="shared" ca="1" si="8"/>
        <v>0</v>
      </c>
      <c r="Q34" s="102">
        <f t="shared" ca="1" si="9"/>
        <v>-2.4305624976739271E-5</v>
      </c>
      <c r="R34" s="102">
        <f t="shared" ca="1" si="10"/>
        <v>0</v>
      </c>
      <c r="S34" s="102">
        <f t="shared" ca="1" si="11"/>
        <v>-2.4906822508469206E-5</v>
      </c>
      <c r="T34" s="102">
        <f t="shared" ca="1" si="12"/>
        <v>0</v>
      </c>
    </row>
    <row r="35" spans="1:22" s="10" customFormat="1" x14ac:dyDescent="0.25">
      <c r="A35" s="91">
        <v>1700</v>
      </c>
      <c r="B35" s="120" t="s">
        <v>301</v>
      </c>
      <c r="C35" s="104">
        <v>0</v>
      </c>
      <c r="D35" s="104">
        <v>0.99439999999999995</v>
      </c>
      <c r="E35" s="104">
        <v>0</v>
      </c>
      <c r="F35" s="104">
        <v>0</v>
      </c>
      <c r="G35" s="104">
        <v>0</v>
      </c>
      <c r="H35" s="104">
        <v>0</v>
      </c>
      <c r="I35" s="21">
        <f t="shared" ca="1" si="0"/>
        <v>0</v>
      </c>
      <c r="J35" s="21">
        <f t="shared" ca="1" si="1"/>
        <v>0.99444179657045062</v>
      </c>
      <c r="K35" s="21">
        <f t="shared" ca="1" si="2"/>
        <v>0</v>
      </c>
      <c r="L35" s="21">
        <f t="shared" ca="1" si="3"/>
        <v>0</v>
      </c>
      <c r="M35" s="21">
        <f t="shared" ca="1" si="4"/>
        <v>0</v>
      </c>
      <c r="N35" s="21">
        <f t="shared" ca="1" si="5"/>
        <v>0</v>
      </c>
      <c r="O35" s="102">
        <f t="shared" ca="1" si="7"/>
        <v>0</v>
      </c>
      <c r="P35" s="102">
        <f t="shared" ca="1" si="8"/>
        <v>-4.1796570450669535E-5</v>
      </c>
      <c r="Q35" s="102">
        <f t="shared" ca="1" si="9"/>
        <v>0</v>
      </c>
      <c r="R35" s="102">
        <f t="shared" ca="1" si="10"/>
        <v>0</v>
      </c>
      <c r="S35" s="102">
        <f t="shared" ca="1" si="11"/>
        <v>0</v>
      </c>
      <c r="T35" s="102">
        <f t="shared" ca="1" si="12"/>
        <v>0</v>
      </c>
    </row>
    <row r="36" spans="1:22" s="10" customFormat="1" x14ac:dyDescent="0.25">
      <c r="A36" s="91">
        <v>1700</v>
      </c>
      <c r="B36" s="120" t="s">
        <v>302</v>
      </c>
      <c r="C36" s="104">
        <v>0</v>
      </c>
      <c r="D36" s="104">
        <v>0.40460000000000002</v>
      </c>
      <c r="E36" s="104">
        <v>0</v>
      </c>
      <c r="F36" s="104">
        <v>0</v>
      </c>
      <c r="G36" s="104">
        <v>0</v>
      </c>
      <c r="H36" s="104">
        <v>0</v>
      </c>
      <c r="I36" s="21">
        <f t="shared" ca="1" si="0"/>
        <v>0</v>
      </c>
      <c r="J36" s="21">
        <f t="shared" ca="1" si="1"/>
        <v>0.40455120721310633</v>
      </c>
      <c r="K36" s="21">
        <f t="shared" ca="1" si="2"/>
        <v>0</v>
      </c>
      <c r="L36" s="21">
        <f t="shared" ca="1" si="3"/>
        <v>0</v>
      </c>
      <c r="M36" s="21">
        <f t="shared" ca="1" si="4"/>
        <v>0</v>
      </c>
      <c r="N36" s="21">
        <f t="shared" ca="1" si="5"/>
        <v>0</v>
      </c>
      <c r="O36" s="102">
        <f t="shared" ca="1" si="7"/>
        <v>0</v>
      </c>
      <c r="P36" s="102">
        <f t="shared" ca="1" si="8"/>
        <v>4.879278689368105E-5</v>
      </c>
      <c r="Q36" s="102">
        <f t="shared" ca="1" si="9"/>
        <v>0</v>
      </c>
      <c r="R36" s="102">
        <f t="shared" ca="1" si="10"/>
        <v>0</v>
      </c>
      <c r="S36" s="102">
        <f t="shared" ca="1" si="11"/>
        <v>0</v>
      </c>
      <c r="T36" s="102">
        <f t="shared" ca="1" si="12"/>
        <v>0</v>
      </c>
    </row>
    <row r="37" spans="1:22" s="10" customFormat="1" x14ac:dyDescent="0.25">
      <c r="A37" s="91">
        <v>1700</v>
      </c>
      <c r="B37" s="120" t="s">
        <v>297</v>
      </c>
      <c r="C37" s="104">
        <v>0.88780000000000003</v>
      </c>
      <c r="D37" s="104">
        <v>0</v>
      </c>
      <c r="E37" s="104">
        <v>0.29249999999999998</v>
      </c>
      <c r="F37" s="104">
        <v>0</v>
      </c>
      <c r="G37" s="104">
        <v>-0.39150000000000001</v>
      </c>
      <c r="H37" s="104">
        <v>0</v>
      </c>
      <c r="I37" s="21">
        <f t="shared" ca="1" si="0"/>
        <v>0.88776874290685381</v>
      </c>
      <c r="J37" s="21">
        <f t="shared" ca="1" si="1"/>
        <v>0</v>
      </c>
      <c r="K37" s="21">
        <f t="shared" ca="1" si="2"/>
        <v>0.29251094212022893</v>
      </c>
      <c r="L37" s="21">
        <f t="shared" ca="1" si="3"/>
        <v>0</v>
      </c>
      <c r="M37" s="21">
        <f t="shared" ca="1" si="4"/>
        <v>-0.39150367372877526</v>
      </c>
      <c r="N37" s="21">
        <f t="shared" ca="1" si="5"/>
        <v>0</v>
      </c>
      <c r="O37" s="102">
        <f t="shared" ca="1" si="7"/>
        <v>3.1257093146219717E-5</v>
      </c>
      <c r="P37" s="102">
        <f t="shared" ca="1" si="8"/>
        <v>0</v>
      </c>
      <c r="Q37" s="102">
        <f t="shared" ca="1" si="9"/>
        <v>-1.0942120228951691E-5</v>
      </c>
      <c r="R37" s="102">
        <f t="shared" ca="1" si="10"/>
        <v>0</v>
      </c>
      <c r="S37" s="102">
        <f t="shared" ca="1" si="11"/>
        <v>3.6737287752441894E-6</v>
      </c>
      <c r="T37" s="102">
        <f t="shared" ca="1" si="12"/>
        <v>0</v>
      </c>
    </row>
    <row r="38" spans="1:22" s="10" customFormat="1" x14ac:dyDescent="0.25">
      <c r="A38" s="91">
        <v>1700</v>
      </c>
      <c r="B38" s="120" t="s">
        <v>307</v>
      </c>
      <c r="C38" s="104">
        <v>10.0588</v>
      </c>
      <c r="D38" s="104">
        <v>41.865000000000002</v>
      </c>
      <c r="E38" s="104">
        <v>7.1371000000000002</v>
      </c>
      <c r="F38" s="104">
        <v>-0.1188</v>
      </c>
      <c r="G38" s="104">
        <v>-6.8448000000000002</v>
      </c>
      <c r="H38" s="104">
        <v>7.8700000000000006E-2</v>
      </c>
      <c r="I38" s="21">
        <f>VLOOKUP($A38,TOTALS!$A$3:$G$144,2)</f>
        <v>10.05879347541241</v>
      </c>
      <c r="J38" s="21">
        <f>VLOOKUP($A38,TOTALS!$A$3:$G$144,3)</f>
        <v>42.485984885008762</v>
      </c>
      <c r="K38" s="21">
        <f>VLOOKUP($A38,TOTALS!$A$3:$G$144,4)</f>
        <v>7.1370572094956657</v>
      </c>
      <c r="L38" s="21">
        <f>VLOOKUP($A38,TOTALS!$A$3:$G$144,5)</f>
        <v>-0.11876953832245135</v>
      </c>
      <c r="M38" s="21">
        <f>VLOOKUP($A38,TOTALS!$A$3:$G$144,6)</f>
        <v>-6.8448041474503922</v>
      </c>
      <c r="N38" s="21">
        <f>VLOOKUP($A38,TOTALS!$A$3:$G$144,7)</f>
        <v>7.871127108591669E-2</v>
      </c>
      <c r="O38" s="102">
        <f t="shared" si="7"/>
        <v>6.5245875902064654E-6</v>
      </c>
      <c r="P38" s="102">
        <f t="shared" si="8"/>
        <v>-0.62098488500875959</v>
      </c>
      <c r="Q38" s="102">
        <f t="shared" si="9"/>
        <v>4.2790504334533352E-5</v>
      </c>
      <c r="R38" s="102">
        <f t="shared" si="10"/>
        <v>-3.0461677548651589E-5</v>
      </c>
      <c r="S38" s="102">
        <f t="shared" si="11"/>
        <v>4.1474503920113648E-6</v>
      </c>
      <c r="T38" s="102">
        <f t="shared" si="12"/>
        <v>-1.1271085916683687E-5</v>
      </c>
    </row>
    <row r="39" spans="1:22" s="10" customFormat="1" x14ac:dyDescent="0.25">
      <c r="A39" s="91"/>
      <c r="B39" s="38"/>
      <c r="C39" s="80"/>
      <c r="D39" s="80"/>
      <c r="E39" s="80"/>
      <c r="F39" s="80"/>
      <c r="G39" s="80"/>
      <c r="H39" s="80"/>
      <c r="I39" s="21"/>
      <c r="J39" s="21"/>
      <c r="K39" s="21"/>
      <c r="L39" s="21"/>
      <c r="M39" s="21"/>
      <c r="N39" s="21"/>
      <c r="O39" s="103"/>
      <c r="P39" s="103"/>
      <c r="Q39" s="103"/>
      <c r="R39" s="103"/>
      <c r="S39" s="103"/>
      <c r="T39" s="103"/>
    </row>
    <row r="40" spans="1:22" s="10" customFormat="1" x14ac:dyDescent="0.25">
      <c r="A40" s="91">
        <v>2850</v>
      </c>
      <c r="B40" s="120" t="s">
        <v>0</v>
      </c>
      <c r="C40" s="104">
        <v>6.4000000000000003E-3</v>
      </c>
      <c r="D40" s="104">
        <v>0</v>
      </c>
      <c r="E40" s="104">
        <v>0.1242</v>
      </c>
      <c r="F40" s="104">
        <v>0</v>
      </c>
      <c r="G40" s="104">
        <v>-2.8E-3</v>
      </c>
      <c r="H40" s="104">
        <v>0</v>
      </c>
      <c r="I40" s="21">
        <f t="shared" ref="I40:I74" ca="1" si="13">VLOOKUP($A40,INDIRECT("'"&amp;$B40&amp;"'!$A$3:$v$144"),17)</f>
        <v>6.3679751483742206E-3</v>
      </c>
      <c r="J40" s="21">
        <f t="shared" ref="J40:J74" ca="1" si="14">VLOOKUP($A40,INDIRECT("'"&amp;$B40&amp;"'!$A$3:$v$144"),18)</f>
        <v>0</v>
      </c>
      <c r="K40" s="21">
        <f t="shared" ref="K40:K74" ca="1" si="15">VLOOKUP($A40,INDIRECT("'"&amp;$B40&amp;"'!$A$3:$v$144"),19)</f>
        <v>0.12424762250949051</v>
      </c>
      <c r="L40" s="21">
        <f t="shared" ref="L40:L74" ca="1" si="16">VLOOKUP($A40,INDIRECT("'"&amp;$B40&amp;"'!$A$3:$v$144"),20)</f>
        <v>0</v>
      </c>
      <c r="M40" s="21">
        <f t="shared" ref="M40:M74" ca="1" si="17">VLOOKUP($A40,INDIRECT("'"&amp;$B40&amp;"'!$A$3:$v$144"),21)</f>
        <v>-2.7532604875992722E-3</v>
      </c>
      <c r="N40" s="21">
        <f t="shared" ref="N40:N74" ca="1" si="18">VLOOKUP($A40,INDIRECT("'"&amp;$B40&amp;"'!$A$3:$v$144"),22)</f>
        <v>0</v>
      </c>
      <c r="O40" s="102">
        <f t="shared" ref="O40:T54" ca="1" si="19">C40-I40</f>
        <v>3.2024851625779734E-5</v>
      </c>
      <c r="P40" s="102">
        <f t="shared" ca="1" si="19"/>
        <v>0</v>
      </c>
      <c r="Q40" s="102">
        <f t="shared" ca="1" si="19"/>
        <v>-4.7622509490502507E-5</v>
      </c>
      <c r="R40" s="102">
        <f t="shared" ca="1" si="19"/>
        <v>0</v>
      </c>
      <c r="S40" s="102">
        <f t="shared" ca="1" si="19"/>
        <v>-4.6739512400727819E-5</v>
      </c>
      <c r="T40" s="102">
        <f t="shared" ca="1" si="19"/>
        <v>0</v>
      </c>
    </row>
    <row r="41" spans="1:22" s="10" customFormat="1" x14ac:dyDescent="0.25">
      <c r="A41" s="91">
        <v>2850</v>
      </c>
      <c r="B41" s="120" t="s">
        <v>2</v>
      </c>
      <c r="C41" s="104">
        <v>0.32119999999999999</v>
      </c>
      <c r="D41" s="104">
        <v>0</v>
      </c>
      <c r="E41" s="104">
        <v>1.9141999999999999</v>
      </c>
      <c r="F41" s="104">
        <v>0</v>
      </c>
      <c r="G41" s="104">
        <v>0.78420000000000001</v>
      </c>
      <c r="H41" s="104">
        <v>0</v>
      </c>
      <c r="I41" s="21">
        <f t="shared" ca="1" si="13"/>
        <v>0.32123100422740697</v>
      </c>
      <c r="J41" s="21">
        <f t="shared" ca="1" si="14"/>
        <v>0</v>
      </c>
      <c r="K41" s="21">
        <f t="shared" ca="1" si="15"/>
        <v>1.9141996997685327</v>
      </c>
      <c r="L41" s="21">
        <f t="shared" ca="1" si="16"/>
        <v>0</v>
      </c>
      <c r="M41" s="21">
        <f t="shared" ca="1" si="17"/>
        <v>0.78415578289549492</v>
      </c>
      <c r="N41" s="21">
        <f t="shared" ca="1" si="18"/>
        <v>0</v>
      </c>
      <c r="O41" s="102">
        <f t="shared" ca="1" si="19"/>
        <v>-3.1004227406983276E-5</v>
      </c>
      <c r="P41" s="102">
        <f t="shared" ca="1" si="19"/>
        <v>0</v>
      </c>
      <c r="Q41" s="102">
        <f t="shared" ca="1" si="19"/>
        <v>3.0023146724289518E-7</v>
      </c>
      <c r="R41" s="102">
        <f t="shared" ca="1" si="19"/>
        <v>0</v>
      </c>
      <c r="S41" s="102">
        <f t="shared" ca="1" si="19"/>
        <v>4.4217104505084315E-5</v>
      </c>
      <c r="T41" s="102">
        <f t="shared" ca="1" si="19"/>
        <v>0</v>
      </c>
    </row>
    <row r="42" spans="1:22" s="10" customFormat="1" x14ac:dyDescent="0.25">
      <c r="A42" s="91">
        <v>2850</v>
      </c>
      <c r="B42" s="120" t="s">
        <v>4</v>
      </c>
      <c r="C42" s="104">
        <v>0.34739999999999999</v>
      </c>
      <c r="D42" s="104">
        <v>0</v>
      </c>
      <c r="E42" s="104">
        <v>2.3925000000000001</v>
      </c>
      <c r="F42" s="104">
        <v>0</v>
      </c>
      <c r="G42" s="104">
        <v>0.91169999999999995</v>
      </c>
      <c r="H42" s="104">
        <v>0</v>
      </c>
      <c r="I42" s="21">
        <f t="shared" ca="1" si="13"/>
        <v>0.34742845682892626</v>
      </c>
      <c r="J42" s="21">
        <f t="shared" ca="1" si="14"/>
        <v>0</v>
      </c>
      <c r="K42" s="21">
        <f t="shared" ca="1" si="15"/>
        <v>2.3924715809642287</v>
      </c>
      <c r="L42" s="21">
        <f t="shared" ca="1" si="16"/>
        <v>0</v>
      </c>
      <c r="M42" s="21">
        <f t="shared" ca="1" si="17"/>
        <v>0.91170867571909364</v>
      </c>
      <c r="N42" s="21">
        <f t="shared" ca="1" si="18"/>
        <v>0</v>
      </c>
      <c r="O42" s="102">
        <f t="shared" ca="1" si="19"/>
        <v>-2.8456828926270994E-5</v>
      </c>
      <c r="P42" s="102">
        <f t="shared" ca="1" si="19"/>
        <v>0</v>
      </c>
      <c r="Q42" s="102">
        <f t="shared" ca="1" si="19"/>
        <v>2.8419035771332091E-5</v>
      </c>
      <c r="R42" s="102">
        <f t="shared" ca="1" si="19"/>
        <v>0</v>
      </c>
      <c r="S42" s="102">
        <f t="shared" ca="1" si="19"/>
        <v>-8.6757190936870288E-6</v>
      </c>
      <c r="T42" s="102">
        <f t="shared" ca="1" si="19"/>
        <v>0</v>
      </c>
      <c r="U42" s="1"/>
      <c r="V42" s="1"/>
    </row>
    <row r="43" spans="1:22" s="10" customFormat="1" x14ac:dyDescent="0.25">
      <c r="A43" s="91">
        <v>2850</v>
      </c>
      <c r="B43" s="120" t="s">
        <v>189</v>
      </c>
      <c r="C43" s="104">
        <v>0.80789999999999995</v>
      </c>
      <c r="D43" s="104">
        <v>3.5700000000000003E-2</v>
      </c>
      <c r="E43" s="104">
        <v>9.3399999999999997E-2</v>
      </c>
      <c r="F43" s="104">
        <v>-0.16969999999999999</v>
      </c>
      <c r="G43" s="104">
        <v>-0.27460000000000001</v>
      </c>
      <c r="H43" s="104">
        <v>5.7700000000000001E-2</v>
      </c>
      <c r="I43" s="21">
        <f t="shared" ca="1" si="13"/>
        <v>0.80790381329867555</v>
      </c>
      <c r="J43" s="21">
        <f t="shared" ca="1" si="14"/>
        <v>3.565964577829471E-2</v>
      </c>
      <c r="K43" s="21">
        <f t="shared" ca="1" si="15"/>
        <v>9.3353949265443673E-2</v>
      </c>
      <c r="L43" s="21">
        <f t="shared" ca="1" si="16"/>
        <v>-0.16973380277706712</v>
      </c>
      <c r="M43" s="21">
        <f t="shared" ca="1" si="17"/>
        <v>-0.27462886155326616</v>
      </c>
      <c r="N43" s="21">
        <f t="shared" ca="1" si="18"/>
        <v>5.7697216248365199E-2</v>
      </c>
      <c r="O43" s="102">
        <f t="shared" ca="1" si="19"/>
        <v>-3.8132986756034271E-6</v>
      </c>
      <c r="P43" s="102">
        <f t="shared" ca="1" si="19"/>
        <v>4.0354221705292403E-5</v>
      </c>
      <c r="Q43" s="102">
        <f t="shared" ca="1" si="19"/>
        <v>4.6050734556324358E-5</v>
      </c>
      <c r="R43" s="102">
        <f t="shared" ca="1" si="19"/>
        <v>3.3802777067132306E-5</v>
      </c>
      <c r="S43" s="102">
        <f t="shared" ca="1" si="19"/>
        <v>2.8861553266146256E-5</v>
      </c>
      <c r="T43" s="102">
        <f t="shared" ca="1" si="19"/>
        <v>2.7837516348022673E-6</v>
      </c>
    </row>
    <row r="44" spans="1:22" s="10" customFormat="1" x14ac:dyDescent="0.25">
      <c r="A44" s="91">
        <v>2850</v>
      </c>
      <c r="B44" s="120" t="s">
        <v>196</v>
      </c>
      <c r="C44" s="104">
        <v>0</v>
      </c>
      <c r="D44" s="104">
        <v>4.4641999999999999</v>
      </c>
      <c r="E44" s="104">
        <v>0</v>
      </c>
      <c r="F44" s="104">
        <v>0</v>
      </c>
      <c r="G44" s="104">
        <v>0</v>
      </c>
      <c r="H44" s="104">
        <v>0</v>
      </c>
      <c r="I44" s="21">
        <f t="shared" ca="1" si="13"/>
        <v>0</v>
      </c>
      <c r="J44" s="21">
        <f t="shared" ca="1" si="14"/>
        <v>4.4642351435239798</v>
      </c>
      <c r="K44" s="21">
        <f t="shared" ca="1" si="15"/>
        <v>0</v>
      </c>
      <c r="L44" s="21">
        <f t="shared" ca="1" si="16"/>
        <v>0</v>
      </c>
      <c r="M44" s="21">
        <f t="shared" ca="1" si="17"/>
        <v>0</v>
      </c>
      <c r="N44" s="21">
        <f t="shared" ca="1" si="18"/>
        <v>0</v>
      </c>
      <c r="O44" s="102">
        <f t="shared" ca="1" si="19"/>
        <v>0</v>
      </c>
      <c r="P44" s="102">
        <f t="shared" ca="1" si="19"/>
        <v>-3.5143523979819236E-5</v>
      </c>
      <c r="Q44" s="102">
        <f t="shared" ca="1" si="19"/>
        <v>0</v>
      </c>
      <c r="R44" s="102">
        <f t="shared" ca="1" si="19"/>
        <v>0</v>
      </c>
      <c r="S44" s="102">
        <f t="shared" ca="1" si="19"/>
        <v>0</v>
      </c>
      <c r="T44" s="102">
        <f t="shared" ca="1" si="19"/>
        <v>0</v>
      </c>
    </row>
    <row r="45" spans="1:22" s="10" customFormat="1" x14ac:dyDescent="0.25">
      <c r="A45" s="91">
        <v>2850</v>
      </c>
      <c r="B45" s="120" t="s">
        <v>7</v>
      </c>
      <c r="C45" s="104">
        <v>9.3399999999999997E-2</v>
      </c>
      <c r="D45" s="104">
        <v>2.6599999999999999E-2</v>
      </c>
      <c r="E45" s="104">
        <v>6.9500000000000006E-2</v>
      </c>
      <c r="F45" s="104">
        <v>-4.9799999999999997E-2</v>
      </c>
      <c r="G45" s="104">
        <v>-8.0600000000000005E-2</v>
      </c>
      <c r="H45" s="104">
        <v>4.2999999999999997E-2</v>
      </c>
      <c r="I45" s="21">
        <f t="shared" ca="1" si="13"/>
        <v>9.33539492654437E-2</v>
      </c>
      <c r="J45" s="21">
        <f t="shared" ca="1" si="14"/>
        <v>2.6550506940420788E-2</v>
      </c>
      <c r="K45" s="21">
        <f t="shared" ca="1" si="15"/>
        <v>6.9506990991944198E-2</v>
      </c>
      <c r="L45" s="21">
        <f t="shared" ca="1" si="16"/>
        <v>-4.9785486618972134E-2</v>
      </c>
      <c r="M45" s="21">
        <f t="shared" ca="1" si="17"/>
        <v>-8.0552790830955151E-2</v>
      </c>
      <c r="N45" s="21">
        <f t="shared" ca="1" si="18"/>
        <v>4.2958652757499036E-2</v>
      </c>
      <c r="O45" s="102">
        <f t="shared" ca="1" si="19"/>
        <v>4.6050734556296602E-5</v>
      </c>
      <c r="P45" s="102">
        <f t="shared" ca="1" si="19"/>
        <v>4.9493059579210769E-5</v>
      </c>
      <c r="Q45" s="102">
        <f t="shared" ca="1" si="19"/>
        <v>-6.9909919441918378E-6</v>
      </c>
      <c r="R45" s="102">
        <f t="shared" ca="1" si="19"/>
        <v>-1.451338102786276E-5</v>
      </c>
      <c r="S45" s="102">
        <f t="shared" ca="1" si="19"/>
        <v>-4.7209169044853949E-5</v>
      </c>
      <c r="T45" s="102">
        <f t="shared" ca="1" si="19"/>
        <v>4.134724250096089E-5</v>
      </c>
      <c r="V45" s="92"/>
    </row>
    <row r="46" spans="1:22" s="10" customFormat="1" x14ac:dyDescent="0.25">
      <c r="A46" s="91">
        <v>2850</v>
      </c>
      <c r="B46" s="120" t="s">
        <v>202</v>
      </c>
      <c r="C46" s="104">
        <v>4.0399999999999998E-2</v>
      </c>
      <c r="D46" s="104">
        <v>0.01</v>
      </c>
      <c r="E46" s="104">
        <v>2.6200000000000001E-2</v>
      </c>
      <c r="F46" s="104">
        <v>-2.01E-2</v>
      </c>
      <c r="G46" s="104">
        <v>-3.2500000000000001E-2</v>
      </c>
      <c r="H46" s="104">
        <v>1.6199999999999999E-2</v>
      </c>
      <c r="I46" s="21">
        <f t="shared" ca="1" si="13"/>
        <v>4.0370659455021433E-2</v>
      </c>
      <c r="J46" s="21">
        <f t="shared" ca="1" si="14"/>
        <v>1.0021564626153024E-2</v>
      </c>
      <c r="K46" s="21">
        <f t="shared" ca="1" si="15"/>
        <v>2.6235612139470722E-2</v>
      </c>
      <c r="L46" s="21">
        <f t="shared" ca="1" si="16"/>
        <v>-2.0114103826144304E-2</v>
      </c>
      <c r="M46" s="21">
        <f t="shared" ca="1" si="17"/>
        <v>-3.2544568875260874E-2</v>
      </c>
      <c r="N46" s="21">
        <f t="shared" ca="1" si="18"/>
        <v>1.6214866097578193E-2</v>
      </c>
      <c r="O46" s="102">
        <f t="shared" ca="1" si="19"/>
        <v>2.9340544978564975E-5</v>
      </c>
      <c r="P46" s="102">
        <f t="shared" ca="1" si="19"/>
        <v>-2.1564626153023486E-5</v>
      </c>
      <c r="Q46" s="102">
        <f t="shared" ca="1" si="19"/>
        <v>-3.5612139470720533E-5</v>
      </c>
      <c r="R46" s="102">
        <f t="shared" ca="1" si="19"/>
        <v>1.4103826144303694E-5</v>
      </c>
      <c r="S46" s="102">
        <f t="shared" ca="1" si="19"/>
        <v>4.4568875260872498E-5</v>
      </c>
      <c r="T46" s="102">
        <f t="shared" ca="1" si="19"/>
        <v>-1.4866097578194321E-5</v>
      </c>
    </row>
    <row r="47" spans="1:22" s="10" customFormat="1" x14ac:dyDescent="0.25">
      <c r="A47" s="91">
        <v>2850</v>
      </c>
      <c r="B47" s="120" t="s">
        <v>207</v>
      </c>
      <c r="C47" s="104">
        <v>2.0199999999999999E-2</v>
      </c>
      <c r="D47" s="104">
        <v>5.0000000000000001E-3</v>
      </c>
      <c r="E47" s="104">
        <v>1.3100000000000001E-2</v>
      </c>
      <c r="F47" s="104">
        <v>-1.01E-2</v>
      </c>
      <c r="G47" s="104">
        <v>-1.6299999999999999E-2</v>
      </c>
      <c r="H47" s="104">
        <v>8.0999999999999996E-3</v>
      </c>
      <c r="I47" s="21">
        <f t="shared" ca="1" si="13"/>
        <v>2.0185329727510727E-2</v>
      </c>
      <c r="J47" s="21">
        <f t="shared" ca="1" si="14"/>
        <v>5.0107823130765092E-3</v>
      </c>
      <c r="K47" s="21">
        <f t="shared" ca="1" si="15"/>
        <v>1.3117806069735366E-2</v>
      </c>
      <c r="L47" s="21">
        <f t="shared" ca="1" si="16"/>
        <v>-1.0057051913072152E-2</v>
      </c>
      <c r="M47" s="21">
        <f t="shared" ca="1" si="17"/>
        <v>-1.6272284437630444E-2</v>
      </c>
      <c r="N47" s="21">
        <f t="shared" ca="1" si="18"/>
        <v>8.1074330487890967E-3</v>
      </c>
      <c r="O47" s="102">
        <f t="shared" ca="1" si="19"/>
        <v>1.4670272489272079E-5</v>
      </c>
      <c r="P47" s="102">
        <f t="shared" ca="1" si="19"/>
        <v>-1.0782313076509141E-5</v>
      </c>
      <c r="Q47" s="102">
        <f t="shared" ca="1" si="19"/>
        <v>-1.7806069735365471E-5</v>
      </c>
      <c r="R47" s="102">
        <f t="shared" ca="1" si="19"/>
        <v>-4.2948086927847851E-5</v>
      </c>
      <c r="S47" s="102">
        <f t="shared" ca="1" si="19"/>
        <v>-2.7715562369554775E-5</v>
      </c>
      <c r="T47" s="102">
        <f t="shared" ca="1" si="19"/>
        <v>-7.4330487890971603E-6</v>
      </c>
    </row>
    <row r="48" spans="1:22" s="10" customFormat="1" x14ac:dyDescent="0.25">
      <c r="A48" s="91">
        <v>2850</v>
      </c>
      <c r="B48" s="120" t="s">
        <v>212</v>
      </c>
      <c r="C48" s="104">
        <v>0</v>
      </c>
      <c r="D48" s="104">
        <v>0.38419999999999999</v>
      </c>
      <c r="E48" s="104">
        <v>0</v>
      </c>
      <c r="F48" s="104">
        <v>0</v>
      </c>
      <c r="G48" s="104">
        <v>0</v>
      </c>
      <c r="H48" s="104">
        <v>0</v>
      </c>
      <c r="I48" s="21">
        <f t="shared" ca="1" si="13"/>
        <v>0</v>
      </c>
      <c r="J48" s="21">
        <f t="shared" ca="1" si="14"/>
        <v>0.38422150396167748</v>
      </c>
      <c r="K48" s="21">
        <f t="shared" ca="1" si="15"/>
        <v>0</v>
      </c>
      <c r="L48" s="21">
        <f t="shared" ca="1" si="16"/>
        <v>0</v>
      </c>
      <c r="M48" s="21">
        <f t="shared" ca="1" si="17"/>
        <v>0</v>
      </c>
      <c r="N48" s="21">
        <f t="shared" ca="1" si="18"/>
        <v>0</v>
      </c>
      <c r="O48" s="102">
        <f t="shared" ca="1" si="19"/>
        <v>0</v>
      </c>
      <c r="P48" s="102">
        <f t="shared" ca="1" si="19"/>
        <v>-2.1503961677493688E-5</v>
      </c>
      <c r="Q48" s="102">
        <f t="shared" ca="1" si="19"/>
        <v>0</v>
      </c>
      <c r="R48" s="102">
        <f t="shared" ca="1" si="19"/>
        <v>0</v>
      </c>
      <c r="S48" s="102">
        <f t="shared" ca="1" si="19"/>
        <v>0</v>
      </c>
      <c r="T48" s="102">
        <f t="shared" ca="1" si="19"/>
        <v>0</v>
      </c>
    </row>
    <row r="49" spans="1:29" s="10" customFormat="1" x14ac:dyDescent="0.25">
      <c r="A49" s="91">
        <v>2850</v>
      </c>
      <c r="B49" s="120" t="s">
        <v>8</v>
      </c>
      <c r="C49" s="104">
        <v>8.0699999999999994E-2</v>
      </c>
      <c r="D49" s="104">
        <v>0.02</v>
      </c>
      <c r="E49" s="104">
        <v>5.2499999999999998E-2</v>
      </c>
      <c r="F49" s="104">
        <v>-4.02E-2</v>
      </c>
      <c r="G49" s="104">
        <v>-6.5100000000000005E-2</v>
      </c>
      <c r="H49" s="104">
        <v>3.2399999999999998E-2</v>
      </c>
      <c r="I49" s="21">
        <f t="shared" ca="1" si="13"/>
        <v>8.0741318910042909E-2</v>
      </c>
      <c r="J49" s="21">
        <f t="shared" ca="1" si="14"/>
        <v>2.0043129252306037E-2</v>
      </c>
      <c r="K49" s="21">
        <f t="shared" ca="1" si="15"/>
        <v>5.2471224278941464E-2</v>
      </c>
      <c r="L49" s="21">
        <f t="shared" ca="1" si="16"/>
        <v>-4.0228207652288607E-2</v>
      </c>
      <c r="M49" s="21">
        <f t="shared" ca="1" si="17"/>
        <v>-6.5089137750521775E-2</v>
      </c>
      <c r="N49" s="21">
        <f t="shared" ca="1" si="18"/>
        <v>3.2429732195156387E-2</v>
      </c>
      <c r="O49" s="102">
        <f t="shared" ca="1" si="19"/>
        <v>-4.1318910042914547E-5</v>
      </c>
      <c r="P49" s="102">
        <f t="shared" ca="1" si="19"/>
        <v>-4.3129252306036564E-5</v>
      </c>
      <c r="Q49" s="102">
        <f t="shared" ca="1" si="19"/>
        <v>2.8775721058534043E-5</v>
      </c>
      <c r="R49" s="102">
        <f t="shared" ca="1" si="19"/>
        <v>2.8207652288607388E-5</v>
      </c>
      <c r="S49" s="102">
        <f t="shared" ca="1" si="19"/>
        <v>-1.0862249478230113E-5</v>
      </c>
      <c r="T49" s="102">
        <f t="shared" ca="1" si="19"/>
        <v>-2.9732195156388641E-5</v>
      </c>
    </row>
    <row r="50" spans="1:29" s="10" customFormat="1" x14ac:dyDescent="0.25">
      <c r="A50" s="91">
        <v>2850</v>
      </c>
      <c r="B50" s="120" t="s">
        <v>215</v>
      </c>
      <c r="C50" s="104">
        <v>0</v>
      </c>
      <c r="D50" s="104">
        <v>0.3196</v>
      </c>
      <c r="E50" s="104">
        <v>0</v>
      </c>
      <c r="F50" s="104">
        <v>0</v>
      </c>
      <c r="G50" s="104">
        <v>0</v>
      </c>
      <c r="H50" s="104">
        <v>0</v>
      </c>
      <c r="I50" s="21">
        <f t="shared" ca="1" si="13"/>
        <v>0</v>
      </c>
      <c r="J50" s="21">
        <f t="shared" ca="1" si="14"/>
        <v>0.31964150766883243</v>
      </c>
      <c r="K50" s="21">
        <f t="shared" ca="1" si="15"/>
        <v>0</v>
      </c>
      <c r="L50" s="21">
        <f t="shared" ca="1" si="16"/>
        <v>0</v>
      </c>
      <c r="M50" s="21">
        <f t="shared" ca="1" si="17"/>
        <v>0</v>
      </c>
      <c r="N50" s="21">
        <f t="shared" ca="1" si="18"/>
        <v>0</v>
      </c>
      <c r="O50" s="102">
        <f t="shared" ca="1" si="19"/>
        <v>0</v>
      </c>
      <c r="P50" s="102">
        <f t="shared" ca="1" si="19"/>
        <v>-4.1507668832430067E-5</v>
      </c>
      <c r="Q50" s="102">
        <f t="shared" ca="1" si="19"/>
        <v>0</v>
      </c>
      <c r="R50" s="102">
        <f t="shared" ca="1" si="19"/>
        <v>0</v>
      </c>
      <c r="S50" s="102">
        <f t="shared" ca="1" si="19"/>
        <v>0</v>
      </c>
      <c r="T50" s="102">
        <f t="shared" ca="1" si="19"/>
        <v>0</v>
      </c>
    </row>
    <row r="51" spans="1:29" s="10" customFormat="1" x14ac:dyDescent="0.25">
      <c r="A51" s="91">
        <v>2850</v>
      </c>
      <c r="B51" s="120" t="s">
        <v>220</v>
      </c>
      <c r="C51" s="104">
        <v>0</v>
      </c>
      <c r="D51" s="104">
        <v>10.947699999999999</v>
      </c>
      <c r="E51" s="104">
        <v>0</v>
      </c>
      <c r="F51" s="104">
        <v>0</v>
      </c>
      <c r="G51" s="104">
        <v>0</v>
      </c>
      <c r="H51" s="104">
        <v>0</v>
      </c>
      <c r="I51" s="21">
        <f t="shared" ca="1" si="13"/>
        <v>0</v>
      </c>
      <c r="J51" s="21">
        <f t="shared" ca="1" si="14"/>
        <v>10.947685374917679</v>
      </c>
      <c r="K51" s="21">
        <f t="shared" ca="1" si="15"/>
        <v>0</v>
      </c>
      <c r="L51" s="21">
        <f t="shared" ca="1" si="16"/>
        <v>0</v>
      </c>
      <c r="M51" s="21">
        <f t="shared" ca="1" si="17"/>
        <v>0</v>
      </c>
      <c r="N51" s="21">
        <f t="shared" ca="1" si="18"/>
        <v>0</v>
      </c>
      <c r="O51" s="102">
        <f t="shared" ca="1" si="19"/>
        <v>0</v>
      </c>
      <c r="P51" s="102">
        <f t="shared" ca="1" si="19"/>
        <v>1.462508232030757E-5</v>
      </c>
      <c r="Q51" s="102">
        <f t="shared" ca="1" si="19"/>
        <v>0</v>
      </c>
      <c r="R51" s="102">
        <f t="shared" ca="1" si="19"/>
        <v>0</v>
      </c>
      <c r="S51" s="102">
        <f t="shared" ca="1" si="19"/>
        <v>0</v>
      </c>
      <c r="T51" s="102">
        <f t="shared" ca="1" si="19"/>
        <v>0</v>
      </c>
    </row>
    <row r="52" spans="1:29" s="10" customFormat="1" x14ac:dyDescent="0.25">
      <c r="A52" s="91">
        <v>2850</v>
      </c>
      <c r="B52" s="120" t="s">
        <v>10</v>
      </c>
      <c r="C52" s="104">
        <v>0</v>
      </c>
      <c r="D52" s="104">
        <v>0.23799999999999999</v>
      </c>
      <c r="E52" s="104">
        <v>0</v>
      </c>
      <c r="F52" s="104">
        <v>0</v>
      </c>
      <c r="G52" s="104">
        <v>0</v>
      </c>
      <c r="H52" s="104">
        <v>0</v>
      </c>
      <c r="I52" s="21">
        <f t="shared" ca="1" si="13"/>
        <v>0</v>
      </c>
      <c r="J52" s="21">
        <f t="shared" ca="1" si="14"/>
        <v>0.23799013934607108</v>
      </c>
      <c r="K52" s="21">
        <f t="shared" ca="1" si="15"/>
        <v>0</v>
      </c>
      <c r="L52" s="21">
        <f t="shared" ca="1" si="16"/>
        <v>0</v>
      </c>
      <c r="M52" s="21">
        <f t="shared" ca="1" si="17"/>
        <v>0</v>
      </c>
      <c r="N52" s="21">
        <f t="shared" ca="1" si="18"/>
        <v>0</v>
      </c>
      <c r="O52" s="102">
        <f t="shared" ca="1" si="19"/>
        <v>0</v>
      </c>
      <c r="P52" s="102">
        <f t="shared" ca="1" si="19"/>
        <v>9.8606539289114448E-6</v>
      </c>
      <c r="Q52" s="102">
        <f t="shared" ca="1" si="19"/>
        <v>0</v>
      </c>
      <c r="R52" s="102">
        <f t="shared" ca="1" si="19"/>
        <v>0</v>
      </c>
      <c r="S52" s="102">
        <f t="shared" ca="1" si="19"/>
        <v>0</v>
      </c>
      <c r="T52" s="102">
        <f t="shared" ca="1" si="19"/>
        <v>0</v>
      </c>
    </row>
    <row r="53" spans="1:29" s="10" customFormat="1" x14ac:dyDescent="0.25">
      <c r="A53" s="91">
        <v>2850</v>
      </c>
      <c r="B53" s="120" t="s">
        <v>224</v>
      </c>
      <c r="C53" s="104">
        <v>0</v>
      </c>
      <c r="D53" s="104">
        <v>4.4200000000000003E-2</v>
      </c>
      <c r="E53" s="104">
        <v>0</v>
      </c>
      <c r="F53" s="104">
        <v>0</v>
      </c>
      <c r="G53" s="104">
        <v>0</v>
      </c>
      <c r="H53" s="104">
        <v>0</v>
      </c>
      <c r="I53" s="21">
        <f t="shared" ca="1" si="13"/>
        <v>0</v>
      </c>
      <c r="J53" s="21">
        <f t="shared" ca="1" si="14"/>
        <v>4.4223107106846751E-2</v>
      </c>
      <c r="K53" s="21">
        <f t="shared" ca="1" si="15"/>
        <v>0</v>
      </c>
      <c r="L53" s="21">
        <f t="shared" ca="1" si="16"/>
        <v>0</v>
      </c>
      <c r="M53" s="21">
        <f t="shared" ca="1" si="17"/>
        <v>0</v>
      </c>
      <c r="N53" s="21">
        <f t="shared" ca="1" si="18"/>
        <v>0</v>
      </c>
      <c r="O53" s="102">
        <f t="shared" ca="1" si="19"/>
        <v>0</v>
      </c>
      <c r="P53" s="102">
        <f t="shared" ca="1" si="19"/>
        <v>-2.3107106846748104E-5</v>
      </c>
      <c r="Q53" s="102">
        <f t="shared" ca="1" si="19"/>
        <v>0</v>
      </c>
      <c r="R53" s="102">
        <f t="shared" ca="1" si="19"/>
        <v>0</v>
      </c>
      <c r="S53" s="102">
        <f t="shared" ca="1" si="19"/>
        <v>0</v>
      </c>
      <c r="T53" s="102">
        <f t="shared" ca="1" si="19"/>
        <v>0</v>
      </c>
    </row>
    <row r="54" spans="1:29" s="10" customFormat="1" x14ac:dyDescent="0.25">
      <c r="A54" s="91">
        <v>2850</v>
      </c>
      <c r="B54" s="120" t="s">
        <v>228</v>
      </c>
      <c r="C54" s="104">
        <v>0</v>
      </c>
      <c r="D54" s="104">
        <v>0.25369999999999998</v>
      </c>
      <c r="E54" s="104">
        <v>0</v>
      </c>
      <c r="F54" s="104">
        <v>0</v>
      </c>
      <c r="G54" s="104">
        <v>0</v>
      </c>
      <c r="H54" s="104">
        <v>0</v>
      </c>
      <c r="I54" s="21">
        <f t="shared" ca="1" si="13"/>
        <v>0</v>
      </c>
      <c r="J54" s="21">
        <f t="shared" ca="1" si="14"/>
        <v>0.25365089753869746</v>
      </c>
      <c r="K54" s="21">
        <f t="shared" ca="1" si="15"/>
        <v>0</v>
      </c>
      <c r="L54" s="21">
        <f t="shared" ca="1" si="16"/>
        <v>0</v>
      </c>
      <c r="M54" s="21">
        <f t="shared" ca="1" si="17"/>
        <v>0</v>
      </c>
      <c r="N54" s="21">
        <f t="shared" ca="1" si="18"/>
        <v>0</v>
      </c>
      <c r="O54" s="102">
        <f t="shared" ca="1" si="19"/>
        <v>0</v>
      </c>
      <c r="P54" s="102">
        <f t="shared" ca="1" si="19"/>
        <v>4.9102461302519274E-5</v>
      </c>
      <c r="Q54" s="102">
        <f t="shared" ca="1" si="19"/>
        <v>0</v>
      </c>
      <c r="R54" s="102">
        <f t="shared" ca="1" si="19"/>
        <v>0</v>
      </c>
      <c r="S54" s="102">
        <f t="shared" ca="1" si="19"/>
        <v>0</v>
      </c>
      <c r="T54" s="102">
        <f t="shared" ca="1" si="19"/>
        <v>0</v>
      </c>
    </row>
    <row r="55" spans="1:29" s="10" customFormat="1" x14ac:dyDescent="0.25">
      <c r="A55" s="91">
        <v>2850</v>
      </c>
      <c r="B55" s="120" t="s">
        <v>231</v>
      </c>
      <c r="C55" s="104">
        <v>0</v>
      </c>
      <c r="D55" s="104">
        <v>3.6974999999999998</v>
      </c>
      <c r="E55" s="104">
        <v>0</v>
      </c>
      <c r="F55" s="104">
        <v>0</v>
      </c>
      <c r="G55" s="104">
        <v>0</v>
      </c>
      <c r="H55" s="104">
        <v>0</v>
      </c>
      <c r="I55" s="21">
        <f t="shared" ca="1" si="13"/>
        <v>0</v>
      </c>
      <c r="J55" s="21">
        <f t="shared" ca="1" si="14"/>
        <v>3.6975074532060588</v>
      </c>
      <c r="K55" s="21">
        <f t="shared" ca="1" si="15"/>
        <v>0</v>
      </c>
      <c r="L55" s="21">
        <f t="shared" ca="1" si="16"/>
        <v>0</v>
      </c>
      <c r="M55" s="21">
        <f t="shared" ca="1" si="17"/>
        <v>0</v>
      </c>
      <c r="N55" s="21">
        <f t="shared" ca="1" si="18"/>
        <v>0</v>
      </c>
      <c r="O55" s="102">
        <f t="shared" ref="O55:O75" ca="1" si="20">C55-I55</f>
        <v>0</v>
      </c>
      <c r="P55" s="102">
        <f t="shared" ref="P55:P75" ca="1" si="21">D55-J55</f>
        <v>-7.4532060589937998E-6</v>
      </c>
      <c r="Q55" s="102">
        <f t="shared" ref="Q55:Q75" ca="1" si="22">E55-K55</f>
        <v>0</v>
      </c>
      <c r="R55" s="102">
        <f t="shared" ref="R55:R75" ca="1" si="23">F55-L55</f>
        <v>0</v>
      </c>
      <c r="S55" s="102">
        <f t="shared" ref="S55:S75" ca="1" si="24">G55-M55</f>
        <v>0</v>
      </c>
      <c r="T55" s="102">
        <f t="shared" ref="T55:T75" ca="1" si="25">H55-N55</f>
        <v>0</v>
      </c>
    </row>
    <row r="56" spans="1:29" s="10" customFormat="1" x14ac:dyDescent="0.25">
      <c r="A56" s="91">
        <v>2850</v>
      </c>
      <c r="B56" s="120" t="s">
        <v>11</v>
      </c>
      <c r="C56" s="104">
        <v>0</v>
      </c>
      <c r="D56" s="104">
        <v>8.8400000000000006E-2</v>
      </c>
      <c r="E56" s="104">
        <v>0</v>
      </c>
      <c r="F56" s="104">
        <v>0</v>
      </c>
      <c r="G56" s="104">
        <v>0</v>
      </c>
      <c r="H56" s="104">
        <v>0</v>
      </c>
      <c r="I56" s="21">
        <f t="shared" ca="1" si="13"/>
        <v>0</v>
      </c>
      <c r="J56" s="21">
        <f t="shared" ca="1" si="14"/>
        <v>8.8446214213693544E-2</v>
      </c>
      <c r="K56" s="21">
        <f t="shared" ca="1" si="15"/>
        <v>0</v>
      </c>
      <c r="L56" s="21">
        <f t="shared" ca="1" si="16"/>
        <v>0</v>
      </c>
      <c r="M56" s="21">
        <f t="shared" ca="1" si="17"/>
        <v>0</v>
      </c>
      <c r="N56" s="21">
        <f t="shared" ca="1" si="18"/>
        <v>0</v>
      </c>
      <c r="O56" s="102">
        <f t="shared" ca="1" si="20"/>
        <v>0</v>
      </c>
      <c r="P56" s="102">
        <f t="shared" ca="1" si="21"/>
        <v>-4.6214213693537842E-5</v>
      </c>
      <c r="Q56" s="102">
        <f t="shared" ca="1" si="22"/>
        <v>0</v>
      </c>
      <c r="R56" s="102">
        <f t="shared" ca="1" si="23"/>
        <v>0</v>
      </c>
      <c r="S56" s="102">
        <f t="shared" ca="1" si="24"/>
        <v>0</v>
      </c>
      <c r="T56" s="102">
        <f t="shared" ca="1" si="25"/>
        <v>0</v>
      </c>
    </row>
    <row r="57" spans="1:29" s="10" customFormat="1" x14ac:dyDescent="0.25">
      <c r="A57" s="91">
        <v>2850</v>
      </c>
      <c r="B57" s="120" t="s">
        <v>281</v>
      </c>
      <c r="C57" s="104">
        <v>0</v>
      </c>
      <c r="D57" s="104">
        <v>7.9880000000000004</v>
      </c>
      <c r="E57" s="104">
        <v>0</v>
      </c>
      <c r="F57" s="104">
        <v>0</v>
      </c>
      <c r="G57" s="104">
        <v>0</v>
      </c>
      <c r="H57" s="104">
        <v>0</v>
      </c>
      <c r="I57" s="21">
        <f t="shared" ca="1" si="13"/>
        <v>0</v>
      </c>
      <c r="J57" s="21">
        <f t="shared" ca="1" si="14"/>
        <v>7.9879640541425347</v>
      </c>
      <c r="K57" s="21">
        <f t="shared" ca="1" si="15"/>
        <v>0</v>
      </c>
      <c r="L57" s="21">
        <f t="shared" ca="1" si="16"/>
        <v>0</v>
      </c>
      <c r="M57" s="21">
        <f t="shared" ca="1" si="17"/>
        <v>0</v>
      </c>
      <c r="N57" s="21">
        <f t="shared" ca="1" si="18"/>
        <v>0</v>
      </c>
      <c r="O57" s="102">
        <f t="shared" ca="1" si="20"/>
        <v>0</v>
      </c>
      <c r="P57" s="102">
        <f t="shared" ca="1" si="21"/>
        <v>3.5945857465691233E-5</v>
      </c>
      <c r="Q57" s="102">
        <f t="shared" ca="1" si="22"/>
        <v>0</v>
      </c>
      <c r="R57" s="102">
        <f t="shared" ca="1" si="23"/>
        <v>0</v>
      </c>
      <c r="S57" s="102">
        <f t="shared" ca="1" si="24"/>
        <v>0</v>
      </c>
      <c r="T57" s="102">
        <f t="shared" ca="1" si="25"/>
        <v>0</v>
      </c>
    </row>
    <row r="58" spans="1:29" x14ac:dyDescent="0.25">
      <c r="A58" s="91">
        <v>2850</v>
      </c>
      <c r="B58" s="120" t="s">
        <v>283</v>
      </c>
      <c r="C58" s="104">
        <v>0</v>
      </c>
      <c r="D58" s="104">
        <v>17.972899999999999</v>
      </c>
      <c r="E58" s="104">
        <v>0</v>
      </c>
      <c r="F58" s="104">
        <v>0</v>
      </c>
      <c r="G58" s="104">
        <v>0</v>
      </c>
      <c r="H58" s="104">
        <v>0</v>
      </c>
      <c r="I58" s="21">
        <f t="shared" ca="1" si="13"/>
        <v>0</v>
      </c>
      <c r="J58" s="21">
        <f t="shared" ca="1" si="14"/>
        <v>17.972919121820688</v>
      </c>
      <c r="K58" s="21">
        <f t="shared" ca="1" si="15"/>
        <v>0</v>
      </c>
      <c r="L58" s="21">
        <f t="shared" ca="1" si="16"/>
        <v>0</v>
      </c>
      <c r="M58" s="21">
        <f t="shared" ca="1" si="17"/>
        <v>0</v>
      </c>
      <c r="N58" s="21">
        <f t="shared" ca="1" si="18"/>
        <v>0</v>
      </c>
      <c r="O58" s="102">
        <f t="shared" ca="1" si="20"/>
        <v>0</v>
      </c>
      <c r="P58" s="102">
        <f t="shared" ca="1" si="21"/>
        <v>-1.9121820688638991E-5</v>
      </c>
      <c r="Q58" s="102">
        <f t="shared" ca="1" si="22"/>
        <v>0</v>
      </c>
      <c r="R58" s="102">
        <f t="shared" ca="1" si="23"/>
        <v>0</v>
      </c>
      <c r="S58" s="102">
        <f t="shared" ca="1" si="24"/>
        <v>0</v>
      </c>
      <c r="T58" s="102">
        <f t="shared" ca="1" si="25"/>
        <v>0</v>
      </c>
      <c r="V58" s="10"/>
      <c r="W58" s="10"/>
      <c r="X58" s="10"/>
      <c r="Y58" s="10"/>
      <c r="Z58" s="10"/>
      <c r="AA58" s="10"/>
      <c r="AB58" s="10"/>
      <c r="AC58" s="10"/>
    </row>
    <row r="59" spans="1:29" s="10" customFormat="1" x14ac:dyDescent="0.25">
      <c r="A59" s="91">
        <v>2850</v>
      </c>
      <c r="B59" s="120" t="s">
        <v>285</v>
      </c>
      <c r="C59" s="104">
        <v>0</v>
      </c>
      <c r="D59" s="104">
        <v>12.481199999999999</v>
      </c>
      <c r="E59" s="104">
        <v>0</v>
      </c>
      <c r="F59" s="104">
        <v>0</v>
      </c>
      <c r="G59" s="104">
        <v>0</v>
      </c>
      <c r="H59" s="104">
        <v>0</v>
      </c>
      <c r="I59" s="21">
        <f t="shared" ca="1" si="13"/>
        <v>0</v>
      </c>
      <c r="J59" s="21">
        <f t="shared" ca="1" si="14"/>
        <v>13.760516202643979</v>
      </c>
      <c r="K59" s="21">
        <f t="shared" ca="1" si="15"/>
        <v>0</v>
      </c>
      <c r="L59" s="21">
        <f t="shared" ca="1" si="16"/>
        <v>0</v>
      </c>
      <c r="M59" s="21">
        <f t="shared" ca="1" si="17"/>
        <v>0</v>
      </c>
      <c r="N59" s="21">
        <f t="shared" ca="1" si="18"/>
        <v>0</v>
      </c>
      <c r="O59" s="102">
        <f t="shared" ca="1" si="20"/>
        <v>0</v>
      </c>
      <c r="P59" s="102">
        <f t="shared" ca="1" si="21"/>
        <v>-1.2793162026439795</v>
      </c>
      <c r="Q59" s="102">
        <f t="shared" ca="1" si="22"/>
        <v>0</v>
      </c>
      <c r="R59" s="102">
        <f t="shared" ca="1" si="23"/>
        <v>0</v>
      </c>
      <c r="S59" s="102">
        <f t="shared" ca="1" si="24"/>
        <v>0</v>
      </c>
      <c r="T59" s="102">
        <f t="shared" ca="1" si="25"/>
        <v>0</v>
      </c>
    </row>
    <row r="60" spans="1:29" s="10" customFormat="1" x14ac:dyDescent="0.25">
      <c r="A60" s="91">
        <v>2850</v>
      </c>
      <c r="B60" s="120" t="s">
        <v>287</v>
      </c>
      <c r="C60" s="104">
        <v>0</v>
      </c>
      <c r="D60" s="104">
        <v>0.78010000000000002</v>
      </c>
      <c r="E60" s="104">
        <v>0</v>
      </c>
      <c r="F60" s="104">
        <v>0</v>
      </c>
      <c r="G60" s="104">
        <v>0</v>
      </c>
      <c r="H60" s="104">
        <v>0</v>
      </c>
      <c r="I60" s="21">
        <f t="shared" ca="1" si="13"/>
        <v>0</v>
      </c>
      <c r="J60" s="21">
        <f t="shared" ca="1" si="14"/>
        <v>0.78007461466235739</v>
      </c>
      <c r="K60" s="21">
        <f t="shared" ca="1" si="15"/>
        <v>0</v>
      </c>
      <c r="L60" s="21">
        <f t="shared" ca="1" si="16"/>
        <v>0</v>
      </c>
      <c r="M60" s="21">
        <f t="shared" ca="1" si="17"/>
        <v>0</v>
      </c>
      <c r="N60" s="21">
        <f t="shared" ca="1" si="18"/>
        <v>0</v>
      </c>
      <c r="O60" s="102">
        <f t="shared" ca="1" si="20"/>
        <v>0</v>
      </c>
      <c r="P60" s="102">
        <f t="shared" ca="1" si="21"/>
        <v>2.5385337642624961E-5</v>
      </c>
      <c r="Q60" s="102">
        <f t="shared" ca="1" si="22"/>
        <v>0</v>
      </c>
      <c r="R60" s="102">
        <f t="shared" ca="1" si="23"/>
        <v>0</v>
      </c>
      <c r="S60" s="102">
        <f t="shared" ca="1" si="24"/>
        <v>0</v>
      </c>
      <c r="T60" s="102">
        <f t="shared" ca="1" si="25"/>
        <v>0</v>
      </c>
    </row>
    <row r="61" spans="1:29" s="10" customFormat="1" x14ac:dyDescent="0.25">
      <c r="A61" s="91">
        <v>2850</v>
      </c>
      <c r="B61" s="120" t="s">
        <v>234</v>
      </c>
      <c r="C61" s="104">
        <v>0</v>
      </c>
      <c r="D61" s="104">
        <v>5.7099999999999998E-2</v>
      </c>
      <c r="E61" s="104">
        <v>0</v>
      </c>
      <c r="F61" s="104">
        <v>0</v>
      </c>
      <c r="G61" s="104">
        <v>0</v>
      </c>
      <c r="H61" s="104">
        <v>0</v>
      </c>
      <c r="I61" s="21">
        <f t="shared" ca="1" si="13"/>
        <v>0</v>
      </c>
      <c r="J61" s="21">
        <f t="shared" ca="1" si="14"/>
        <v>5.7119167956072407E-2</v>
      </c>
      <c r="K61" s="21">
        <f t="shared" ca="1" si="15"/>
        <v>0</v>
      </c>
      <c r="L61" s="21">
        <f t="shared" ca="1" si="16"/>
        <v>0</v>
      </c>
      <c r="M61" s="21">
        <f t="shared" ca="1" si="17"/>
        <v>0</v>
      </c>
      <c r="N61" s="21">
        <f t="shared" ca="1" si="18"/>
        <v>0</v>
      </c>
      <c r="O61" s="102">
        <f t="shared" ca="1" si="20"/>
        <v>0</v>
      </c>
      <c r="P61" s="102">
        <f t="shared" ca="1" si="21"/>
        <v>-1.9167956072409231E-5</v>
      </c>
      <c r="Q61" s="102">
        <f t="shared" ca="1" si="22"/>
        <v>0</v>
      </c>
      <c r="R61" s="102">
        <f t="shared" ca="1" si="23"/>
        <v>0</v>
      </c>
      <c r="S61" s="102">
        <f t="shared" ca="1" si="24"/>
        <v>0</v>
      </c>
      <c r="T61" s="102">
        <f t="shared" ca="1" si="25"/>
        <v>0</v>
      </c>
    </row>
    <row r="62" spans="1:29" s="10" customFormat="1" x14ac:dyDescent="0.25">
      <c r="A62" s="91">
        <v>2850</v>
      </c>
      <c r="B62" s="120" t="s">
        <v>289</v>
      </c>
      <c r="C62" s="104">
        <v>0</v>
      </c>
      <c r="D62" s="104">
        <v>3.9588000000000001</v>
      </c>
      <c r="E62" s="104">
        <v>0</v>
      </c>
      <c r="F62" s="104">
        <v>0</v>
      </c>
      <c r="G62" s="104">
        <v>0</v>
      </c>
      <c r="H62" s="104">
        <v>0</v>
      </c>
      <c r="I62" s="21">
        <f t="shared" ca="1" si="13"/>
        <v>0</v>
      </c>
      <c r="J62" s="21">
        <f t="shared" ca="1" si="14"/>
        <v>3.9588479495327591</v>
      </c>
      <c r="K62" s="21">
        <f t="shared" ca="1" si="15"/>
        <v>0</v>
      </c>
      <c r="L62" s="21">
        <f t="shared" ca="1" si="16"/>
        <v>0</v>
      </c>
      <c r="M62" s="21">
        <f t="shared" ca="1" si="17"/>
        <v>0</v>
      </c>
      <c r="N62" s="21">
        <f t="shared" ca="1" si="18"/>
        <v>0</v>
      </c>
      <c r="O62" s="102">
        <f t="shared" ca="1" si="20"/>
        <v>0</v>
      </c>
      <c r="P62" s="102">
        <f t="shared" ca="1" si="21"/>
        <v>-4.7949532758995161E-5</v>
      </c>
      <c r="Q62" s="102">
        <f t="shared" ca="1" si="22"/>
        <v>0</v>
      </c>
      <c r="R62" s="102">
        <f t="shared" ca="1" si="23"/>
        <v>0</v>
      </c>
      <c r="S62" s="102">
        <f t="shared" ca="1" si="24"/>
        <v>0</v>
      </c>
      <c r="T62" s="102">
        <f t="shared" ca="1" si="25"/>
        <v>0</v>
      </c>
    </row>
    <row r="63" spans="1:29" s="10" customFormat="1" x14ac:dyDescent="0.25">
      <c r="A63" s="91">
        <v>2850</v>
      </c>
      <c r="B63" s="120" t="s">
        <v>291</v>
      </c>
      <c r="C63" s="104">
        <v>0</v>
      </c>
      <c r="D63" s="104">
        <v>8.0882000000000005</v>
      </c>
      <c r="E63" s="104">
        <v>0</v>
      </c>
      <c r="F63" s="104">
        <v>0</v>
      </c>
      <c r="G63" s="104">
        <v>0</v>
      </c>
      <c r="H63" s="104">
        <v>0</v>
      </c>
      <c r="I63" s="21">
        <f t="shared" ca="1" si="13"/>
        <v>0</v>
      </c>
      <c r="J63" s="21">
        <f t="shared" ca="1" si="14"/>
        <v>8.0882227816518064</v>
      </c>
      <c r="K63" s="21">
        <f t="shared" ca="1" si="15"/>
        <v>0</v>
      </c>
      <c r="L63" s="21">
        <f t="shared" ca="1" si="16"/>
        <v>0</v>
      </c>
      <c r="M63" s="21">
        <f t="shared" ca="1" si="17"/>
        <v>0</v>
      </c>
      <c r="N63" s="21">
        <f t="shared" ca="1" si="18"/>
        <v>0</v>
      </c>
      <c r="O63" s="102">
        <f t="shared" ca="1" si="20"/>
        <v>0</v>
      </c>
      <c r="P63" s="102">
        <f t="shared" ca="1" si="21"/>
        <v>-2.2781651805914294E-5</v>
      </c>
      <c r="Q63" s="102">
        <f t="shared" ca="1" si="22"/>
        <v>0</v>
      </c>
      <c r="R63" s="102">
        <f t="shared" ca="1" si="23"/>
        <v>0</v>
      </c>
      <c r="S63" s="102">
        <f t="shared" ca="1" si="24"/>
        <v>0</v>
      </c>
      <c r="T63" s="102">
        <f t="shared" ca="1" si="25"/>
        <v>0</v>
      </c>
    </row>
    <row r="64" spans="1:29" s="10" customFormat="1" x14ac:dyDescent="0.25">
      <c r="A64" s="91">
        <v>2850</v>
      </c>
      <c r="B64" s="120" t="s">
        <v>293</v>
      </c>
      <c r="C64" s="104">
        <v>0</v>
      </c>
      <c r="D64" s="104">
        <v>5.7819000000000003</v>
      </c>
      <c r="E64" s="104">
        <v>0</v>
      </c>
      <c r="F64" s="104">
        <v>0</v>
      </c>
      <c r="G64" s="104">
        <v>0</v>
      </c>
      <c r="H64" s="104">
        <v>0</v>
      </c>
      <c r="I64" s="21">
        <f t="shared" ca="1" si="13"/>
        <v>0</v>
      </c>
      <c r="J64" s="21">
        <f t="shared" ca="1" si="14"/>
        <v>5.781889365640815</v>
      </c>
      <c r="K64" s="21">
        <f t="shared" ca="1" si="15"/>
        <v>0</v>
      </c>
      <c r="L64" s="21">
        <f t="shared" ca="1" si="16"/>
        <v>0</v>
      </c>
      <c r="M64" s="21">
        <f t="shared" ca="1" si="17"/>
        <v>0</v>
      </c>
      <c r="N64" s="21">
        <f t="shared" ca="1" si="18"/>
        <v>0</v>
      </c>
      <c r="O64" s="102">
        <f t="shared" ca="1" si="20"/>
        <v>0</v>
      </c>
      <c r="P64" s="102">
        <f t="shared" ca="1" si="21"/>
        <v>1.0634359185246467E-5</v>
      </c>
      <c r="Q64" s="102">
        <f t="shared" ca="1" si="22"/>
        <v>0</v>
      </c>
      <c r="R64" s="102">
        <f t="shared" ca="1" si="23"/>
        <v>0</v>
      </c>
      <c r="S64" s="102">
        <f t="shared" ca="1" si="24"/>
        <v>0</v>
      </c>
      <c r="T64" s="102">
        <f t="shared" ca="1" si="25"/>
        <v>0</v>
      </c>
    </row>
    <row r="65" spans="1:22" s="10" customFormat="1" x14ac:dyDescent="0.25">
      <c r="A65" s="91">
        <v>2850</v>
      </c>
      <c r="B65" s="120" t="s">
        <v>295</v>
      </c>
      <c r="C65" s="104">
        <v>0</v>
      </c>
      <c r="D65" s="104">
        <v>9.0899999999999995E-2</v>
      </c>
      <c r="E65" s="104">
        <v>0</v>
      </c>
      <c r="F65" s="104">
        <v>0</v>
      </c>
      <c r="G65" s="104">
        <v>0</v>
      </c>
      <c r="H65" s="104">
        <v>0</v>
      </c>
      <c r="I65" s="21">
        <f t="shared" ca="1" si="13"/>
        <v>0</v>
      </c>
      <c r="J65" s="21">
        <f t="shared" ca="1" si="14"/>
        <v>9.0851707330372747E-2</v>
      </c>
      <c r="K65" s="21">
        <f t="shared" ca="1" si="15"/>
        <v>0</v>
      </c>
      <c r="L65" s="21">
        <f t="shared" ca="1" si="16"/>
        <v>0</v>
      </c>
      <c r="M65" s="21">
        <f t="shared" ca="1" si="17"/>
        <v>0</v>
      </c>
      <c r="N65" s="21">
        <f t="shared" ca="1" si="18"/>
        <v>0</v>
      </c>
      <c r="O65" s="102">
        <f t="shared" ca="1" si="20"/>
        <v>0</v>
      </c>
      <c r="P65" s="102">
        <f t="shared" ca="1" si="21"/>
        <v>4.8292669627247875E-5</v>
      </c>
      <c r="Q65" s="102">
        <f t="shared" ca="1" si="22"/>
        <v>0</v>
      </c>
      <c r="R65" s="102">
        <f t="shared" ca="1" si="23"/>
        <v>0</v>
      </c>
      <c r="S65" s="102">
        <f t="shared" ca="1" si="24"/>
        <v>0</v>
      </c>
      <c r="T65" s="102">
        <f t="shared" ca="1" si="25"/>
        <v>0</v>
      </c>
    </row>
    <row r="66" spans="1:22" s="10" customFormat="1" x14ac:dyDescent="0.25">
      <c r="A66" s="91">
        <v>2850</v>
      </c>
      <c r="B66" s="120" t="s">
        <v>236</v>
      </c>
      <c r="C66" s="104">
        <v>0</v>
      </c>
      <c r="D66" s="104">
        <v>0.1181</v>
      </c>
      <c r="E66" s="104">
        <v>0</v>
      </c>
      <c r="F66" s="104">
        <v>0</v>
      </c>
      <c r="G66" s="104">
        <v>0</v>
      </c>
      <c r="H66" s="104">
        <v>0</v>
      </c>
      <c r="I66" s="21">
        <f t="shared" ca="1" si="13"/>
        <v>0</v>
      </c>
      <c r="J66" s="21">
        <f t="shared" ca="1" si="14"/>
        <v>0.11810311235228566</v>
      </c>
      <c r="K66" s="21">
        <f t="shared" ca="1" si="15"/>
        <v>0</v>
      </c>
      <c r="L66" s="21">
        <f t="shared" ca="1" si="16"/>
        <v>0</v>
      </c>
      <c r="M66" s="21">
        <f t="shared" ca="1" si="17"/>
        <v>0</v>
      </c>
      <c r="N66" s="21">
        <f t="shared" ca="1" si="18"/>
        <v>0</v>
      </c>
      <c r="O66" s="102">
        <f t="shared" ca="1" si="20"/>
        <v>0</v>
      </c>
      <c r="P66" s="102">
        <f t="shared" ca="1" si="21"/>
        <v>-3.1123522856585373E-6</v>
      </c>
      <c r="Q66" s="102">
        <f t="shared" ca="1" si="22"/>
        <v>0</v>
      </c>
      <c r="R66" s="102">
        <f t="shared" ca="1" si="23"/>
        <v>0</v>
      </c>
      <c r="S66" s="102">
        <f t="shared" ca="1" si="24"/>
        <v>0</v>
      </c>
      <c r="T66" s="102">
        <f t="shared" ca="1" si="25"/>
        <v>0</v>
      </c>
    </row>
    <row r="67" spans="1:22" s="10" customFormat="1" x14ac:dyDescent="0.25">
      <c r="A67" s="91">
        <v>2850</v>
      </c>
      <c r="B67" s="120" t="s">
        <v>238</v>
      </c>
      <c r="C67" s="104">
        <v>0</v>
      </c>
      <c r="D67" s="104">
        <v>2.3508</v>
      </c>
      <c r="E67" s="104">
        <v>0</v>
      </c>
      <c r="F67" s="104">
        <v>0</v>
      </c>
      <c r="G67" s="104">
        <v>0</v>
      </c>
      <c r="H67" s="104">
        <v>0</v>
      </c>
      <c r="I67" s="21">
        <f t="shared" ca="1" si="13"/>
        <v>0</v>
      </c>
      <c r="J67" s="21">
        <f t="shared" ca="1" si="14"/>
        <v>2.3507597437448657</v>
      </c>
      <c r="K67" s="21">
        <f t="shared" ca="1" si="15"/>
        <v>0</v>
      </c>
      <c r="L67" s="21">
        <f t="shared" ca="1" si="16"/>
        <v>0</v>
      </c>
      <c r="M67" s="21">
        <f t="shared" ca="1" si="17"/>
        <v>0</v>
      </c>
      <c r="N67" s="21">
        <f t="shared" ca="1" si="18"/>
        <v>0</v>
      </c>
      <c r="O67" s="102">
        <f t="shared" ca="1" si="20"/>
        <v>0</v>
      </c>
      <c r="P67" s="102">
        <f t="shared" ca="1" si="21"/>
        <v>4.0256255134263341E-5</v>
      </c>
      <c r="Q67" s="102">
        <f t="shared" ca="1" si="22"/>
        <v>0</v>
      </c>
      <c r="R67" s="102">
        <f t="shared" ca="1" si="23"/>
        <v>0</v>
      </c>
      <c r="S67" s="102">
        <f t="shared" ca="1" si="24"/>
        <v>0</v>
      </c>
      <c r="T67" s="102">
        <f t="shared" ca="1" si="25"/>
        <v>0</v>
      </c>
    </row>
    <row r="68" spans="1:22" s="10" customFormat="1" x14ac:dyDescent="0.25">
      <c r="A68" s="91">
        <v>2850</v>
      </c>
      <c r="B68" s="120" t="s">
        <v>275</v>
      </c>
      <c r="C68" s="104">
        <v>18.834599999999998</v>
      </c>
      <c r="D68" s="104">
        <v>0</v>
      </c>
      <c r="E68" s="104">
        <v>9.7623999999999995</v>
      </c>
      <c r="F68" s="104">
        <v>0</v>
      </c>
      <c r="G68" s="104">
        <v>-13.559900000000001</v>
      </c>
      <c r="H68" s="104">
        <v>0</v>
      </c>
      <c r="I68" s="21">
        <f t="shared" ca="1" si="13"/>
        <v>18.834593634939448</v>
      </c>
      <c r="J68" s="21">
        <f t="shared" ca="1" si="14"/>
        <v>0</v>
      </c>
      <c r="K68" s="21">
        <f t="shared" ca="1" si="15"/>
        <v>9.7624333146964872</v>
      </c>
      <c r="L68" s="21">
        <f t="shared" ca="1" si="16"/>
        <v>0</v>
      </c>
      <c r="M68" s="21">
        <f t="shared" ca="1" si="17"/>
        <v>-13.559921252371021</v>
      </c>
      <c r="N68" s="21">
        <f t="shared" ca="1" si="18"/>
        <v>0</v>
      </c>
      <c r="O68" s="102">
        <f t="shared" ca="1" si="20"/>
        <v>6.3650605497400647E-6</v>
      </c>
      <c r="P68" s="102">
        <f t="shared" ca="1" si="21"/>
        <v>0</v>
      </c>
      <c r="Q68" s="102">
        <f t="shared" ca="1" si="22"/>
        <v>-3.3314696487707351E-5</v>
      </c>
      <c r="R68" s="102">
        <f t="shared" ca="1" si="23"/>
        <v>0</v>
      </c>
      <c r="S68" s="102">
        <f t="shared" ca="1" si="24"/>
        <v>2.1252371020352712E-5</v>
      </c>
      <c r="T68" s="102">
        <f t="shared" ca="1" si="25"/>
        <v>0</v>
      </c>
    </row>
    <row r="69" spans="1:22" s="10" customFormat="1" x14ac:dyDescent="0.25">
      <c r="A69" s="91">
        <v>2850</v>
      </c>
      <c r="B69" s="120" t="s">
        <v>14</v>
      </c>
      <c r="C69" s="104">
        <v>1.7093</v>
      </c>
      <c r="D69" s="104">
        <v>0</v>
      </c>
      <c r="E69" s="104">
        <v>1.2726</v>
      </c>
      <c r="F69" s="104">
        <v>0</v>
      </c>
      <c r="G69" s="104">
        <v>-1.4749000000000001</v>
      </c>
      <c r="H69" s="104">
        <v>0</v>
      </c>
      <c r="I69" s="21">
        <f t="shared" ca="1" si="13"/>
        <v>1.7092626346801907</v>
      </c>
      <c r="J69" s="21">
        <f t="shared" ca="1" si="14"/>
        <v>0</v>
      </c>
      <c r="K69" s="21">
        <f t="shared" ca="1" si="15"/>
        <v>1.2726371351871704</v>
      </c>
      <c r="L69" s="21">
        <f t="shared" ca="1" si="16"/>
        <v>0</v>
      </c>
      <c r="M69" s="21">
        <f t="shared" ca="1" si="17"/>
        <v>-1.4748800299284932</v>
      </c>
      <c r="N69" s="21">
        <f t="shared" ca="1" si="18"/>
        <v>0</v>
      </c>
      <c r="O69" s="102">
        <f t="shared" ca="1" si="20"/>
        <v>3.7365319809357089E-5</v>
      </c>
      <c r="P69" s="102">
        <f t="shared" ca="1" si="21"/>
        <v>0</v>
      </c>
      <c r="Q69" s="102">
        <f t="shared" ca="1" si="22"/>
        <v>-3.7135187170411754E-5</v>
      </c>
      <c r="R69" s="102">
        <f t="shared" ca="1" si="23"/>
        <v>0</v>
      </c>
      <c r="S69" s="102">
        <f t="shared" ca="1" si="24"/>
        <v>-1.9970071506891784E-5</v>
      </c>
      <c r="T69" s="102">
        <f t="shared" ca="1" si="25"/>
        <v>0</v>
      </c>
    </row>
    <row r="70" spans="1:22" s="10" customFormat="1" x14ac:dyDescent="0.25">
      <c r="A70" s="91">
        <v>2850</v>
      </c>
      <c r="B70" s="120" t="s">
        <v>15</v>
      </c>
      <c r="C70" s="104">
        <v>0</v>
      </c>
      <c r="D70" s="104">
        <v>3.1202999999999999</v>
      </c>
      <c r="E70" s="104">
        <v>0</v>
      </c>
      <c r="F70" s="104">
        <v>0</v>
      </c>
      <c r="G70" s="104">
        <v>0</v>
      </c>
      <c r="H70" s="104">
        <v>0</v>
      </c>
      <c r="I70" s="21">
        <f t="shared" ca="1" si="13"/>
        <v>0</v>
      </c>
      <c r="J70" s="21">
        <f t="shared" ca="1" si="14"/>
        <v>3.1202984586494296</v>
      </c>
      <c r="K70" s="21">
        <f t="shared" ca="1" si="15"/>
        <v>0</v>
      </c>
      <c r="L70" s="21">
        <f t="shared" ca="1" si="16"/>
        <v>0</v>
      </c>
      <c r="M70" s="21">
        <f t="shared" ca="1" si="17"/>
        <v>0</v>
      </c>
      <c r="N70" s="21">
        <f t="shared" ca="1" si="18"/>
        <v>0</v>
      </c>
      <c r="O70" s="102">
        <f t="shared" ca="1" si="20"/>
        <v>0</v>
      </c>
      <c r="P70" s="102">
        <f t="shared" ca="1" si="21"/>
        <v>1.5413505702888131E-6</v>
      </c>
      <c r="Q70" s="102">
        <f t="shared" ca="1" si="22"/>
        <v>0</v>
      </c>
      <c r="R70" s="102">
        <f t="shared" ca="1" si="23"/>
        <v>0</v>
      </c>
      <c r="S70" s="102">
        <f t="shared" ca="1" si="24"/>
        <v>0</v>
      </c>
      <c r="T70" s="102">
        <f t="shared" ca="1" si="25"/>
        <v>0</v>
      </c>
    </row>
    <row r="71" spans="1:22" s="10" customFormat="1" x14ac:dyDescent="0.25">
      <c r="A71" s="91">
        <v>2850</v>
      </c>
      <c r="B71" s="120" t="s">
        <v>300</v>
      </c>
      <c r="C71" s="104">
        <v>1.5173000000000001</v>
      </c>
      <c r="D71" s="104">
        <v>0</v>
      </c>
      <c r="E71" s="104">
        <v>0.26469999999999999</v>
      </c>
      <c r="F71" s="104">
        <v>0</v>
      </c>
      <c r="G71" s="104">
        <v>-0.35749999999999998</v>
      </c>
      <c r="H71" s="104">
        <v>0</v>
      </c>
      <c r="I71" s="21">
        <f t="shared" ca="1" si="13"/>
        <v>1.5173261538008398</v>
      </c>
      <c r="J71" s="21">
        <f t="shared" ca="1" si="14"/>
        <v>0</v>
      </c>
      <c r="K71" s="21">
        <f t="shared" ca="1" si="15"/>
        <v>0.26465513623682563</v>
      </c>
      <c r="L71" s="21">
        <f t="shared" ca="1" si="16"/>
        <v>0</v>
      </c>
      <c r="M71" s="21">
        <f t="shared" ca="1" si="17"/>
        <v>-0.3575325315747423</v>
      </c>
      <c r="N71" s="21">
        <f t="shared" ca="1" si="18"/>
        <v>0</v>
      </c>
      <c r="O71" s="102">
        <f t="shared" ca="1" si="20"/>
        <v>-2.6153800839701091E-5</v>
      </c>
      <c r="P71" s="102">
        <f t="shared" ca="1" si="21"/>
        <v>0</v>
      </c>
      <c r="Q71" s="102">
        <f t="shared" ca="1" si="22"/>
        <v>4.4863763174363136E-5</v>
      </c>
      <c r="R71" s="102">
        <f t="shared" ca="1" si="23"/>
        <v>0</v>
      </c>
      <c r="S71" s="102">
        <f t="shared" ca="1" si="24"/>
        <v>3.2531574742311609E-5</v>
      </c>
      <c r="T71" s="102">
        <f t="shared" ca="1" si="25"/>
        <v>0</v>
      </c>
    </row>
    <row r="72" spans="1:22" s="10" customFormat="1" x14ac:dyDescent="0.25">
      <c r="A72" s="91">
        <v>2850</v>
      </c>
      <c r="B72" s="120" t="s">
        <v>301</v>
      </c>
      <c r="C72" s="104">
        <v>0</v>
      </c>
      <c r="D72" s="104">
        <v>1.782</v>
      </c>
      <c r="E72" s="104">
        <v>0</v>
      </c>
      <c r="F72" s="104">
        <v>0</v>
      </c>
      <c r="G72" s="104">
        <v>0</v>
      </c>
      <c r="H72" s="104">
        <v>0</v>
      </c>
      <c r="I72" s="21">
        <f t="shared" ca="1" si="13"/>
        <v>0</v>
      </c>
      <c r="J72" s="21">
        <f t="shared" ca="1" si="14"/>
        <v>1.781981290037665</v>
      </c>
      <c r="K72" s="21">
        <f t="shared" ca="1" si="15"/>
        <v>0</v>
      </c>
      <c r="L72" s="21">
        <f t="shared" ca="1" si="16"/>
        <v>0</v>
      </c>
      <c r="M72" s="21">
        <f t="shared" ca="1" si="17"/>
        <v>0</v>
      </c>
      <c r="N72" s="21">
        <f t="shared" ca="1" si="18"/>
        <v>0</v>
      </c>
      <c r="O72" s="102">
        <f t="shared" ca="1" si="20"/>
        <v>0</v>
      </c>
      <c r="P72" s="102">
        <f t="shared" ca="1" si="21"/>
        <v>1.8709962334995112E-5</v>
      </c>
      <c r="Q72" s="102">
        <f t="shared" ca="1" si="22"/>
        <v>0</v>
      </c>
      <c r="R72" s="102">
        <f t="shared" ca="1" si="23"/>
        <v>0</v>
      </c>
      <c r="S72" s="102">
        <f t="shared" ca="1" si="24"/>
        <v>0</v>
      </c>
      <c r="T72" s="102">
        <f t="shared" ca="1" si="25"/>
        <v>0</v>
      </c>
    </row>
    <row r="73" spans="1:22" s="10" customFormat="1" x14ac:dyDescent="0.25">
      <c r="A73" s="91">
        <v>2850</v>
      </c>
      <c r="B73" s="120" t="s">
        <v>302</v>
      </c>
      <c r="C73" s="104">
        <v>0</v>
      </c>
      <c r="D73" s="104">
        <v>0.68030000000000002</v>
      </c>
      <c r="E73" s="104">
        <v>0</v>
      </c>
      <c r="F73" s="104">
        <v>0</v>
      </c>
      <c r="G73" s="104">
        <v>0</v>
      </c>
      <c r="H73" s="104">
        <v>0</v>
      </c>
      <c r="I73" s="21">
        <f t="shared" ca="1" si="13"/>
        <v>0</v>
      </c>
      <c r="J73" s="21">
        <f t="shared" ca="1" si="14"/>
        <v>0.68025687849419159</v>
      </c>
      <c r="K73" s="21">
        <f t="shared" ca="1" si="15"/>
        <v>0</v>
      </c>
      <c r="L73" s="21">
        <f t="shared" ca="1" si="16"/>
        <v>0</v>
      </c>
      <c r="M73" s="21">
        <f t="shared" ca="1" si="17"/>
        <v>0</v>
      </c>
      <c r="N73" s="21">
        <f t="shared" ca="1" si="18"/>
        <v>0</v>
      </c>
      <c r="O73" s="102">
        <f t="shared" ca="1" si="20"/>
        <v>0</v>
      </c>
      <c r="P73" s="102">
        <f t="shared" ca="1" si="21"/>
        <v>4.3121505808429994E-5</v>
      </c>
      <c r="Q73" s="102">
        <f t="shared" ca="1" si="22"/>
        <v>0</v>
      </c>
      <c r="R73" s="102">
        <f t="shared" ca="1" si="23"/>
        <v>0</v>
      </c>
      <c r="S73" s="102">
        <f t="shared" ca="1" si="24"/>
        <v>0</v>
      </c>
      <c r="T73" s="102">
        <f t="shared" ca="1" si="25"/>
        <v>0</v>
      </c>
    </row>
    <row r="74" spans="1:22" s="10" customFormat="1" x14ac:dyDescent="0.25">
      <c r="A74" s="91">
        <v>2850</v>
      </c>
      <c r="B74" s="120" t="s">
        <v>297</v>
      </c>
      <c r="C74" s="104">
        <v>1.5724</v>
      </c>
      <c r="D74" s="104">
        <v>0</v>
      </c>
      <c r="E74" s="104">
        <v>0.44469999999999998</v>
      </c>
      <c r="F74" s="104">
        <v>0</v>
      </c>
      <c r="G74" s="104">
        <v>-0.63619999999999999</v>
      </c>
      <c r="H74" s="104">
        <v>0</v>
      </c>
      <c r="I74" s="21">
        <f t="shared" ca="1" si="13"/>
        <v>1.5724111385464867</v>
      </c>
      <c r="J74" s="21">
        <f t="shared" ca="1" si="14"/>
        <v>0</v>
      </c>
      <c r="K74" s="21">
        <f t="shared" ca="1" si="15"/>
        <v>0.44465270497000853</v>
      </c>
      <c r="L74" s="21">
        <f t="shared" ca="1" si="16"/>
        <v>0</v>
      </c>
      <c r="M74" s="21">
        <f t="shared" ca="1" si="17"/>
        <v>-0.63617062970979332</v>
      </c>
      <c r="N74" s="21">
        <f t="shared" ca="1" si="18"/>
        <v>0</v>
      </c>
      <c r="O74" s="102">
        <f t="shared" ca="1" si="20"/>
        <v>-1.1138546486710865E-5</v>
      </c>
      <c r="P74" s="102">
        <f t="shared" ca="1" si="21"/>
        <v>0</v>
      </c>
      <c r="Q74" s="102">
        <f t="shared" ca="1" si="22"/>
        <v>4.7295029991456516E-5</v>
      </c>
      <c r="R74" s="102">
        <f t="shared" ca="1" si="23"/>
        <v>0</v>
      </c>
      <c r="S74" s="102">
        <f t="shared" ca="1" si="24"/>
        <v>-2.937029020666504E-5</v>
      </c>
      <c r="T74" s="102">
        <f t="shared" ca="1" si="25"/>
        <v>0</v>
      </c>
    </row>
    <row r="75" spans="1:22" s="10" customFormat="1" x14ac:dyDescent="0.25">
      <c r="A75" s="91">
        <v>2850</v>
      </c>
      <c r="B75" s="120" t="s">
        <v>307</v>
      </c>
      <c r="C75" s="104">
        <v>25.351199999999999</v>
      </c>
      <c r="D75" s="104">
        <v>85.785399999999996</v>
      </c>
      <c r="E75" s="104">
        <v>16.43</v>
      </c>
      <c r="F75" s="104">
        <v>-0.28989999999999999</v>
      </c>
      <c r="G75" s="104">
        <v>-14.804500000000001</v>
      </c>
      <c r="H75" s="104">
        <v>0.15740000000000001</v>
      </c>
      <c r="I75" s="21">
        <f>VLOOKUP($A75,TOTALS!$A$3:$G$144,2)</f>
        <v>25.351176068828369</v>
      </c>
      <c r="J75" s="21">
        <f>VLOOKUP($A75,TOTALS!$A$3:$G$144,3)</f>
        <v>87.064691419053588</v>
      </c>
      <c r="K75" s="21">
        <f>VLOOKUP($A75,TOTALS!$A$3:$G$144,4)</f>
        <v>16.42998277707828</v>
      </c>
      <c r="L75" s="21">
        <f>VLOOKUP($A75,TOTALS!$A$3:$G$144,5)</f>
        <v>-0.28991865278754436</v>
      </c>
      <c r="M75" s="21">
        <f>VLOOKUP($A75,TOTALS!$A$3:$G$144,6)</f>
        <v>-14.804480888904695</v>
      </c>
      <c r="N75" s="21">
        <f>VLOOKUP($A75,TOTALS!$A$3:$G$144,7)</f>
        <v>0.15740790034738791</v>
      </c>
      <c r="O75" s="102">
        <f t="shared" si="20"/>
        <v>2.3931171629243408E-5</v>
      </c>
      <c r="P75" s="102">
        <f t="shared" si="21"/>
        <v>-1.2792914190535924</v>
      </c>
      <c r="Q75" s="102">
        <f t="shared" si="22"/>
        <v>1.7222921719906026E-5</v>
      </c>
      <c r="R75" s="102">
        <f t="shared" si="23"/>
        <v>1.8652787544370941E-5</v>
      </c>
      <c r="S75" s="102">
        <f t="shared" si="24"/>
        <v>-1.9111095305390791E-5</v>
      </c>
      <c r="T75" s="102">
        <f t="shared" si="25"/>
        <v>-7.9003473879013519E-6</v>
      </c>
    </row>
    <row r="76" spans="1:22" s="10" customFormat="1" x14ac:dyDescent="0.25">
      <c r="A76" s="91"/>
      <c r="B76" s="38"/>
      <c r="C76" s="80"/>
      <c r="D76" s="80"/>
      <c r="E76" s="80"/>
      <c r="F76" s="80"/>
      <c r="G76" s="80"/>
      <c r="H76" s="80"/>
      <c r="I76" s="21"/>
      <c r="J76" s="21"/>
      <c r="K76" s="21"/>
      <c r="L76" s="21"/>
      <c r="M76" s="21"/>
      <c r="N76" s="21"/>
      <c r="O76" s="103"/>
      <c r="P76" s="103"/>
      <c r="Q76" s="103"/>
      <c r="R76" s="103"/>
      <c r="S76" s="103"/>
      <c r="T76" s="103"/>
      <c r="U76" s="1"/>
      <c r="V76" s="1"/>
    </row>
    <row r="77" spans="1:22" s="10" customFormat="1" x14ac:dyDescent="0.25">
      <c r="A77" s="91">
        <v>3430</v>
      </c>
      <c r="B77" s="120" t="s">
        <v>0</v>
      </c>
      <c r="C77" s="104">
        <v>1.37E-2</v>
      </c>
      <c r="D77" s="104">
        <v>0.13780000000000001</v>
      </c>
      <c r="E77" s="104">
        <v>2.4299999999999999E-2</v>
      </c>
      <c r="F77" s="104">
        <v>-3.1800000000000002E-2</v>
      </c>
      <c r="G77" s="104">
        <v>-6.3E-3</v>
      </c>
      <c r="H77" s="104">
        <v>1.54E-2</v>
      </c>
      <c r="I77" s="21">
        <f t="shared" ref="I77:I111" ca="1" si="26">VLOOKUP($A77,INDIRECT("'"&amp;$B77&amp;"'!$A$3:$v$144"),17)</f>
        <v>1.3710563396211448E-2</v>
      </c>
      <c r="J77" s="21">
        <f t="shared" ref="J77:J111" ca="1" si="27">VLOOKUP($A77,INDIRECT("'"&amp;$B77&amp;"'!$A$3:$v$144"),18)</f>
        <v>0.13775931493746515</v>
      </c>
      <c r="K77" s="21">
        <f t="shared" ref="K77:K111" ca="1" si="28">VLOOKUP($A77,INDIRECT("'"&amp;$B77&amp;"'!$A$3:$v$144"),19)</f>
        <v>2.4349525694792925E-2</v>
      </c>
      <c r="L77" s="21">
        <f t="shared" ref="L77:L111" ca="1" si="29">VLOOKUP($A77,INDIRECT("'"&amp;$B77&amp;"'!$A$3:$v$144"),20)</f>
        <v>-3.180424385030934E-2</v>
      </c>
      <c r="M77" s="21">
        <f t="shared" ref="M77:M111" ca="1" si="30">VLOOKUP($A77,INDIRECT("'"&amp;$B77&amp;"'!$A$3:$v$144"),21)</f>
        <v>-6.3193345337544376E-3</v>
      </c>
      <c r="N77" s="21">
        <f t="shared" ref="N77:N111" ca="1" si="31">VLOOKUP($A77,INDIRECT("'"&amp;$B77&amp;"'!$A$3:$v$144"),22)</f>
        <v>1.5446363696831989E-2</v>
      </c>
      <c r="O77" s="102">
        <f ca="1">C77-I77</f>
        <v>-1.0563396211447224E-5</v>
      </c>
      <c r="P77" s="102">
        <f t="shared" ref="P77:T77" ca="1" si="32">D77-J77</f>
        <v>4.0685062534850935E-5</v>
      </c>
      <c r="Q77" s="102">
        <f t="shared" ca="1" si="32"/>
        <v>-4.9525694792926234E-5</v>
      </c>
      <c r="R77" s="102">
        <f t="shared" ca="1" si="32"/>
        <v>4.2438503093378266E-6</v>
      </c>
      <c r="S77" s="102">
        <f t="shared" ca="1" si="32"/>
        <v>1.9334533754437541E-5</v>
      </c>
      <c r="T77" s="102">
        <f t="shared" ca="1" si="32"/>
        <v>-4.6363696831988599E-5</v>
      </c>
    </row>
    <row r="78" spans="1:22" s="10" customFormat="1" x14ac:dyDescent="0.25">
      <c r="A78" s="91">
        <v>3430</v>
      </c>
      <c r="B78" s="120" t="s">
        <v>2</v>
      </c>
      <c r="C78" s="104">
        <v>0.39879999999999999</v>
      </c>
      <c r="D78" s="104">
        <v>7.8600000000000003E-2</v>
      </c>
      <c r="E78" s="104">
        <v>2.0948000000000002</v>
      </c>
      <c r="F78" s="104">
        <v>-0.17710000000000001</v>
      </c>
      <c r="G78" s="104">
        <v>0.91400000000000003</v>
      </c>
      <c r="H78" s="104">
        <v>-0.40589999999999998</v>
      </c>
      <c r="I78" s="21">
        <f t="shared" ca="1" si="26"/>
        <v>0.39881035321241043</v>
      </c>
      <c r="J78" s="21">
        <f t="shared" ca="1" si="27"/>
        <v>7.863982285729533E-2</v>
      </c>
      <c r="K78" s="21">
        <f t="shared" ca="1" si="28"/>
        <v>2.0948231642048505</v>
      </c>
      <c r="L78" s="21">
        <f t="shared" ca="1" si="29"/>
        <v>-0.17709425606235607</v>
      </c>
      <c r="M78" s="21">
        <f t="shared" ca="1" si="30"/>
        <v>0.91402251943487456</v>
      </c>
      <c r="N78" s="21">
        <f t="shared" ca="1" si="31"/>
        <v>-0.40587747233669957</v>
      </c>
      <c r="O78" s="102">
        <f t="shared" ref="O78:O112" ca="1" si="33">C78-I78</f>
        <v>-1.0353212410441071E-5</v>
      </c>
      <c r="P78" s="102">
        <f t="shared" ref="P78:P112" ca="1" si="34">D78-J78</f>
        <v>-3.9822857295326863E-5</v>
      </c>
      <c r="Q78" s="102">
        <f t="shared" ref="Q78:Q112" ca="1" si="35">E78-K78</f>
        <v>-2.3164204850267822E-5</v>
      </c>
      <c r="R78" s="102">
        <f t="shared" ref="R78:R112" ca="1" si="36">F78-L78</f>
        <v>-5.7439376439372136E-6</v>
      </c>
      <c r="S78" s="102">
        <f t="shared" ref="S78:S112" ca="1" si="37">G78-M78</f>
        <v>-2.2519434874523903E-5</v>
      </c>
      <c r="T78" s="102">
        <f t="shared" ref="T78:T112" ca="1" si="38">H78-N78</f>
        <v>-2.2527663300409007E-5</v>
      </c>
    </row>
    <row r="79" spans="1:22" s="10" customFormat="1" x14ac:dyDescent="0.25">
      <c r="A79" s="91">
        <v>3430</v>
      </c>
      <c r="B79" s="120" t="s">
        <v>4</v>
      </c>
      <c r="C79" s="104">
        <v>0.4536</v>
      </c>
      <c r="D79" s="104">
        <v>0.13250000000000001</v>
      </c>
      <c r="E79" s="104">
        <v>2.8338000000000001</v>
      </c>
      <c r="F79" s="104">
        <v>-0.24510000000000001</v>
      </c>
      <c r="G79" s="104">
        <v>1.1336999999999999</v>
      </c>
      <c r="H79" s="104">
        <v>-0.61270000000000002</v>
      </c>
      <c r="I79" s="21">
        <f t="shared" ca="1" si="26"/>
        <v>0.45355065037667797</v>
      </c>
      <c r="J79" s="21">
        <f t="shared" ca="1" si="27"/>
        <v>0.13248038963786751</v>
      </c>
      <c r="K79" s="21">
        <f t="shared" ca="1" si="28"/>
        <v>2.833722552308207</v>
      </c>
      <c r="L79" s="21">
        <f t="shared" ca="1" si="29"/>
        <v>-0.24512561449675249</v>
      </c>
      <c r="M79" s="21">
        <f t="shared" ca="1" si="30"/>
        <v>1.133682806867268</v>
      </c>
      <c r="N79" s="21">
        <f t="shared" ca="1" si="31"/>
        <v>-0.61270928494303367</v>
      </c>
      <c r="O79" s="102">
        <f t="shared" ca="1" si="33"/>
        <v>4.9349623322036962E-5</v>
      </c>
      <c r="P79" s="102">
        <f t="shared" ca="1" si="34"/>
        <v>1.9610362132493897E-5</v>
      </c>
      <c r="Q79" s="102">
        <f t="shared" ca="1" si="35"/>
        <v>7.7447691793075535E-5</v>
      </c>
      <c r="R79" s="102">
        <f t="shared" ca="1" si="36"/>
        <v>2.5614496752479621E-5</v>
      </c>
      <c r="S79" s="102">
        <f t="shared" ca="1" si="37"/>
        <v>1.719313273196299E-5</v>
      </c>
      <c r="T79" s="102">
        <f t="shared" ca="1" si="38"/>
        <v>9.2849430336494621E-6</v>
      </c>
    </row>
    <row r="80" spans="1:22" s="10" customFormat="1" x14ac:dyDescent="0.25">
      <c r="A80" s="91">
        <v>3430</v>
      </c>
      <c r="B80" s="120" t="s">
        <v>189</v>
      </c>
      <c r="C80" s="104">
        <v>0.72370000000000001</v>
      </c>
      <c r="D80" s="104">
        <v>5.4199999999999998E-2</v>
      </c>
      <c r="E80" s="104">
        <v>0.10780000000000001</v>
      </c>
      <c r="F80" s="104">
        <v>-0.19800000000000001</v>
      </c>
      <c r="G80" s="104">
        <v>-0.27929999999999999</v>
      </c>
      <c r="H80" s="104">
        <v>7.6399999999999996E-2</v>
      </c>
      <c r="I80" s="21">
        <f t="shared" ca="1" si="26"/>
        <v>0.72370264619509095</v>
      </c>
      <c r="J80" s="21">
        <f t="shared" ca="1" si="27"/>
        <v>5.4176019767035545E-2</v>
      </c>
      <c r="K80" s="21">
        <f t="shared" ca="1" si="28"/>
        <v>0.10782855228312785</v>
      </c>
      <c r="L80" s="21">
        <f t="shared" ca="1" si="29"/>
        <v>-0.19800840604813014</v>
      </c>
      <c r="M80" s="21">
        <f t="shared" ca="1" si="30"/>
        <v>-0.27934890123765538</v>
      </c>
      <c r="N80" s="21">
        <f t="shared" ca="1" si="31"/>
        <v>7.6431157128108163E-2</v>
      </c>
      <c r="O80" s="102">
        <f t="shared" ca="1" si="33"/>
        <v>-2.6461950909384413E-6</v>
      </c>
      <c r="P80" s="102">
        <f t="shared" ca="1" si="34"/>
        <v>2.3980232964453119E-5</v>
      </c>
      <c r="Q80" s="102">
        <f t="shared" ca="1" si="35"/>
        <v>-2.8552283127841749E-5</v>
      </c>
      <c r="R80" s="102">
        <f t="shared" ca="1" si="36"/>
        <v>8.4060481301273526E-6</v>
      </c>
      <c r="S80" s="102">
        <f t="shared" ca="1" si="37"/>
        <v>4.8901237655385454E-5</v>
      </c>
      <c r="T80" s="102">
        <f t="shared" ca="1" si="38"/>
        <v>-3.1157128108166843E-5</v>
      </c>
    </row>
    <row r="81" spans="1:20" s="10" customFormat="1" x14ac:dyDescent="0.25">
      <c r="A81" s="91">
        <v>3430</v>
      </c>
      <c r="B81" s="120" t="s">
        <v>196</v>
      </c>
      <c r="C81" s="104">
        <v>1.5E-3</v>
      </c>
      <c r="D81" s="104">
        <v>4.5286999999999997</v>
      </c>
      <c r="E81" s="104">
        <v>0</v>
      </c>
      <c r="F81" s="104">
        <v>8.3699999999999997E-2</v>
      </c>
      <c r="G81" s="104">
        <v>0</v>
      </c>
      <c r="H81" s="104">
        <v>0</v>
      </c>
      <c r="I81" s="21">
        <f t="shared" ca="1" si="26"/>
        <v>1.5461012423279915E-3</v>
      </c>
      <c r="J81" s="21">
        <f t="shared" ca="1" si="27"/>
        <v>4.5286811508993914</v>
      </c>
      <c r="K81" s="21">
        <f t="shared" ca="1" si="28"/>
        <v>0</v>
      </c>
      <c r="L81" s="21">
        <f t="shared" ca="1" si="29"/>
        <v>8.3676756351527562E-2</v>
      </c>
      <c r="M81" s="21">
        <f t="shared" ca="1" si="30"/>
        <v>0</v>
      </c>
      <c r="N81" s="21">
        <f t="shared" ca="1" si="31"/>
        <v>0</v>
      </c>
      <c r="O81" s="102">
        <f t="shared" ca="1" si="33"/>
        <v>-4.6101242327991438E-5</v>
      </c>
      <c r="P81" s="102">
        <f t="shared" ca="1" si="34"/>
        <v>1.884910060834244E-5</v>
      </c>
      <c r="Q81" s="102">
        <f t="shared" ca="1" si="35"/>
        <v>0</v>
      </c>
      <c r="R81" s="102">
        <f t="shared" ca="1" si="36"/>
        <v>2.3243648472434653E-5</v>
      </c>
      <c r="S81" s="102">
        <f t="shared" ca="1" si="37"/>
        <v>0</v>
      </c>
      <c r="T81" s="102">
        <f t="shared" ca="1" si="38"/>
        <v>0</v>
      </c>
    </row>
    <row r="82" spans="1:20" s="10" customFormat="1" x14ac:dyDescent="0.25">
      <c r="A82" s="91">
        <v>3430</v>
      </c>
      <c r="B82" s="120" t="s">
        <v>7</v>
      </c>
      <c r="C82" s="104">
        <v>5.0299999999999997E-2</v>
      </c>
      <c r="D82" s="104">
        <v>9.5299999999999996E-2</v>
      </c>
      <c r="E82" s="104">
        <v>0.21479999999999999</v>
      </c>
      <c r="F82" s="104">
        <v>6.93E-2</v>
      </c>
      <c r="G82" s="104">
        <v>0.104</v>
      </c>
      <c r="H82" s="104">
        <v>0.1431</v>
      </c>
      <c r="I82" s="21">
        <f t="shared" ca="1" si="26"/>
        <v>5.0343516683187622E-2</v>
      </c>
      <c r="J82" s="21">
        <f t="shared" ca="1" si="27"/>
        <v>9.5306555270360346E-2</v>
      </c>
      <c r="K82" s="21">
        <f t="shared" ca="1" si="28"/>
        <v>0.2148379632423606</v>
      </c>
      <c r="L82" s="21">
        <f t="shared" ca="1" si="29"/>
        <v>6.9268081792919087E-2</v>
      </c>
      <c r="M82" s="21">
        <f t="shared" ca="1" si="30"/>
        <v>0.10399855088737453</v>
      </c>
      <c r="N82" s="21">
        <f t="shared" ca="1" si="31"/>
        <v>0.14309250930055595</v>
      </c>
      <c r="O82" s="102">
        <f t="shared" ca="1" si="33"/>
        <v>-4.3516683187624916E-5</v>
      </c>
      <c r="P82" s="102">
        <f t="shared" ca="1" si="34"/>
        <v>-6.5552703603505291E-6</v>
      </c>
      <c r="Q82" s="102">
        <f t="shared" ca="1" si="35"/>
        <v>-3.7963242360605776E-5</v>
      </c>
      <c r="R82" s="102">
        <f t="shared" ca="1" si="36"/>
        <v>3.1918207080913752E-5</v>
      </c>
      <c r="S82" s="102">
        <f t="shared" ca="1" si="37"/>
        <v>1.4491126254650988E-6</v>
      </c>
      <c r="T82" s="102">
        <f t="shared" ca="1" si="38"/>
        <v>7.490699444057114E-6</v>
      </c>
    </row>
    <row r="83" spans="1:20" s="10" customFormat="1" x14ac:dyDescent="0.25">
      <c r="A83" s="91">
        <v>3430</v>
      </c>
      <c r="B83" s="120" t="s">
        <v>202</v>
      </c>
      <c r="C83" s="104">
        <v>2.8400000000000002E-2</v>
      </c>
      <c r="D83" s="104">
        <v>1.47E-2</v>
      </c>
      <c r="E83" s="104">
        <v>3.0700000000000002E-2</v>
      </c>
      <c r="F83" s="104">
        <v>-2.0400000000000001E-2</v>
      </c>
      <c r="G83" s="104">
        <v>-2.9499999999999998E-2</v>
      </c>
      <c r="H83" s="104">
        <v>2.12E-2</v>
      </c>
      <c r="I83" s="21">
        <f t="shared" ca="1" si="26"/>
        <v>2.8352306255777802E-2</v>
      </c>
      <c r="J83" s="21">
        <f t="shared" ca="1" si="27"/>
        <v>1.4699498644947779E-2</v>
      </c>
      <c r="K83" s="21">
        <f t="shared" ca="1" si="28"/>
        <v>3.0711012263290309E-2</v>
      </c>
      <c r="L83" s="21">
        <f t="shared" ca="1" si="29"/>
        <v>-2.0414815389514309E-2</v>
      </c>
      <c r="M83" s="21">
        <f t="shared" ca="1" si="30"/>
        <v>-2.9508101008261352E-2</v>
      </c>
      <c r="N83" s="21">
        <f t="shared" ca="1" si="31"/>
        <v>2.1247034690732976E-2</v>
      </c>
      <c r="O83" s="102">
        <f t="shared" ca="1" si="33"/>
        <v>4.7693744222199186E-5</v>
      </c>
      <c r="P83" s="102">
        <f t="shared" ca="1" si="34"/>
        <v>5.0135505222023702E-7</v>
      </c>
      <c r="Q83" s="102">
        <f t="shared" ca="1" si="35"/>
        <v>-1.1012263290307439E-5</v>
      </c>
      <c r="R83" s="102">
        <f t="shared" ca="1" si="36"/>
        <v>1.4815389514307581E-5</v>
      </c>
      <c r="S83" s="102">
        <f t="shared" ca="1" si="37"/>
        <v>8.1010082613533485E-6</v>
      </c>
      <c r="T83" s="102">
        <f t="shared" ca="1" si="38"/>
        <v>-4.7034690732975643E-5</v>
      </c>
    </row>
    <row r="84" spans="1:20" s="10" customFormat="1" x14ac:dyDescent="0.25">
      <c r="A84" s="91">
        <v>3430</v>
      </c>
      <c r="B84" s="120" t="s">
        <v>207</v>
      </c>
      <c r="C84" s="104">
        <v>1.4200000000000001E-2</v>
      </c>
      <c r="D84" s="104">
        <v>7.3000000000000001E-3</v>
      </c>
      <c r="E84" s="104">
        <v>1.54E-2</v>
      </c>
      <c r="F84" s="104">
        <v>-1.0200000000000001E-2</v>
      </c>
      <c r="G84" s="104">
        <v>-1.4800000000000001E-2</v>
      </c>
      <c r="H84" s="104">
        <v>1.06E-2</v>
      </c>
      <c r="I84" s="21">
        <f t="shared" ca="1" si="26"/>
        <v>1.417615312788891E-2</v>
      </c>
      <c r="J84" s="21">
        <f t="shared" ca="1" si="27"/>
        <v>7.3497493224738896E-3</v>
      </c>
      <c r="K84" s="21">
        <f t="shared" ca="1" si="28"/>
        <v>1.535550613164516E-2</v>
      </c>
      <c r="L84" s="21">
        <f t="shared" ca="1" si="29"/>
        <v>-1.0207407694757156E-2</v>
      </c>
      <c r="M84" s="21">
        <f t="shared" ca="1" si="30"/>
        <v>-1.4754050504130683E-2</v>
      </c>
      <c r="N84" s="21">
        <f t="shared" ca="1" si="31"/>
        <v>1.062351734536649E-2</v>
      </c>
      <c r="O84" s="102">
        <f t="shared" ca="1" si="33"/>
        <v>2.3846872111090919E-5</v>
      </c>
      <c r="P84" s="102">
        <f t="shared" ca="1" si="34"/>
        <v>-4.9749322473889579E-5</v>
      </c>
      <c r="Q84" s="102">
        <f t="shared" ca="1" si="35"/>
        <v>4.4493868354840774E-5</v>
      </c>
      <c r="R84" s="102">
        <f t="shared" ca="1" si="36"/>
        <v>7.4076947571555252E-6</v>
      </c>
      <c r="S84" s="102">
        <f t="shared" ca="1" si="37"/>
        <v>-4.5949495869317819E-5</v>
      </c>
      <c r="T84" s="102">
        <f t="shared" ca="1" si="38"/>
        <v>-2.3517345366489556E-5</v>
      </c>
    </row>
    <row r="85" spans="1:20" s="10" customFormat="1" x14ac:dyDescent="0.25">
      <c r="A85" s="91">
        <v>3430</v>
      </c>
      <c r="B85" s="120" t="s">
        <v>212</v>
      </c>
      <c r="C85" s="104">
        <v>2.0000000000000001E-4</v>
      </c>
      <c r="D85" s="104">
        <v>0.3881</v>
      </c>
      <c r="E85" s="104">
        <v>0</v>
      </c>
      <c r="F85" s="104">
        <v>8.5000000000000006E-3</v>
      </c>
      <c r="G85" s="104">
        <v>0</v>
      </c>
      <c r="H85" s="104">
        <v>0</v>
      </c>
      <c r="I85" s="21">
        <f t="shared" ca="1" si="26"/>
        <v>1.8595398775283261E-4</v>
      </c>
      <c r="J85" s="21">
        <f t="shared" ca="1" si="27"/>
        <v>0.38813431761305539</v>
      </c>
      <c r="K85" s="21">
        <f t="shared" ca="1" si="28"/>
        <v>0</v>
      </c>
      <c r="L85" s="21">
        <f t="shared" ca="1" si="29"/>
        <v>8.4955943961486386E-3</v>
      </c>
      <c r="M85" s="21">
        <f t="shared" ca="1" si="30"/>
        <v>0</v>
      </c>
      <c r="N85" s="21">
        <f t="shared" ca="1" si="31"/>
        <v>0</v>
      </c>
      <c r="O85" s="102">
        <f t="shared" ca="1" si="33"/>
        <v>1.4046012247167399E-5</v>
      </c>
      <c r="P85" s="102">
        <f t="shared" ca="1" si="34"/>
        <v>-3.4317613055390161E-5</v>
      </c>
      <c r="Q85" s="102">
        <f t="shared" ca="1" si="35"/>
        <v>0</v>
      </c>
      <c r="R85" s="102">
        <f t="shared" ca="1" si="36"/>
        <v>4.4056038513620027E-6</v>
      </c>
      <c r="S85" s="102">
        <f t="shared" ca="1" si="37"/>
        <v>0</v>
      </c>
      <c r="T85" s="102">
        <f t="shared" ca="1" si="38"/>
        <v>0</v>
      </c>
    </row>
    <row r="86" spans="1:20" s="10" customFormat="1" x14ac:dyDescent="0.25">
      <c r="A86" s="91">
        <v>3430</v>
      </c>
      <c r="B86" s="120" t="s">
        <v>8</v>
      </c>
      <c r="C86" s="104">
        <v>5.67E-2</v>
      </c>
      <c r="D86" s="104">
        <v>2.9399999999999999E-2</v>
      </c>
      <c r="E86" s="104">
        <v>6.1400000000000003E-2</v>
      </c>
      <c r="F86" s="104">
        <v>-4.0800000000000003E-2</v>
      </c>
      <c r="G86" s="104">
        <v>-5.8999999999999997E-2</v>
      </c>
      <c r="H86" s="104">
        <v>4.2500000000000003E-2</v>
      </c>
      <c r="I86" s="21">
        <f t="shared" ca="1" si="26"/>
        <v>5.670461251155564E-2</v>
      </c>
      <c r="J86" s="21">
        <f t="shared" ca="1" si="27"/>
        <v>2.9398997289895559E-2</v>
      </c>
      <c r="K86" s="21">
        <f t="shared" ca="1" si="28"/>
        <v>6.1422024526580639E-2</v>
      </c>
      <c r="L86" s="21">
        <f t="shared" ca="1" si="29"/>
        <v>-4.0829630779028625E-2</v>
      </c>
      <c r="M86" s="21">
        <f t="shared" ca="1" si="30"/>
        <v>-5.9016202016522731E-2</v>
      </c>
      <c r="N86" s="21">
        <f t="shared" ca="1" si="31"/>
        <v>4.2494069381465958E-2</v>
      </c>
      <c r="O86" s="102">
        <f t="shared" ca="1" si="33"/>
        <v>-4.6125115556391871E-6</v>
      </c>
      <c r="P86" s="102">
        <f t="shared" ca="1" si="34"/>
        <v>1.002710104440474E-6</v>
      </c>
      <c r="Q86" s="102">
        <f t="shared" ca="1" si="35"/>
        <v>-2.2024526580635695E-5</v>
      </c>
      <c r="R86" s="102">
        <f t="shared" ca="1" si="36"/>
        <v>2.9630779028622101E-5</v>
      </c>
      <c r="S86" s="102">
        <f t="shared" ca="1" si="37"/>
        <v>1.6202016522734453E-5</v>
      </c>
      <c r="T86" s="102">
        <f t="shared" ca="1" si="38"/>
        <v>5.9306185340446405E-6</v>
      </c>
    </row>
    <row r="87" spans="1:20" s="10" customFormat="1" x14ac:dyDescent="0.25">
      <c r="A87" s="91">
        <v>3430</v>
      </c>
      <c r="B87" s="120" t="s">
        <v>215</v>
      </c>
      <c r="C87" s="104">
        <v>3.3500000000000002E-2</v>
      </c>
      <c r="D87" s="104">
        <v>0.36919999999999997</v>
      </c>
      <c r="E87" s="104">
        <v>0</v>
      </c>
      <c r="F87" s="104">
        <v>0.11119999999999999</v>
      </c>
      <c r="G87" s="104">
        <v>0</v>
      </c>
      <c r="H87" s="104">
        <v>0</v>
      </c>
      <c r="I87" s="21">
        <f t="shared" ca="1" si="26"/>
        <v>3.3493344737050429E-2</v>
      </c>
      <c r="J87" s="21">
        <f t="shared" ca="1" si="27"/>
        <v>0.36920217401327193</v>
      </c>
      <c r="K87" s="21">
        <f t="shared" ca="1" si="28"/>
        <v>0</v>
      </c>
      <c r="L87" s="21">
        <f t="shared" ca="1" si="29"/>
        <v>0.11120168924928703</v>
      </c>
      <c r="M87" s="21">
        <f t="shared" ca="1" si="30"/>
        <v>0</v>
      </c>
      <c r="N87" s="21">
        <f t="shared" ca="1" si="31"/>
        <v>0</v>
      </c>
      <c r="O87" s="102">
        <f t="shared" ca="1" si="33"/>
        <v>6.655262949573082E-6</v>
      </c>
      <c r="P87" s="102">
        <f t="shared" ca="1" si="34"/>
        <v>-2.1740132719605398E-6</v>
      </c>
      <c r="Q87" s="102">
        <f t="shared" ca="1" si="35"/>
        <v>0</v>
      </c>
      <c r="R87" s="102">
        <f t="shared" ca="1" si="36"/>
        <v>-1.6892492870346221E-6</v>
      </c>
      <c r="S87" s="102">
        <f t="shared" ca="1" si="37"/>
        <v>0</v>
      </c>
      <c r="T87" s="102">
        <f t="shared" ca="1" si="38"/>
        <v>0</v>
      </c>
    </row>
    <row r="88" spans="1:20" s="10" customFormat="1" x14ac:dyDescent="0.25">
      <c r="A88" s="91">
        <v>3430</v>
      </c>
      <c r="B88" s="120" t="s">
        <v>220</v>
      </c>
      <c r="C88" s="104">
        <v>0</v>
      </c>
      <c r="D88" s="104">
        <v>10.947699999999999</v>
      </c>
      <c r="E88" s="104">
        <v>0</v>
      </c>
      <c r="F88" s="104">
        <v>0</v>
      </c>
      <c r="G88" s="104">
        <v>0</v>
      </c>
      <c r="H88" s="104">
        <v>0</v>
      </c>
      <c r="I88" s="21">
        <f t="shared" ca="1" si="26"/>
        <v>9.5336557212655563E-32</v>
      </c>
      <c r="J88" s="21">
        <f t="shared" ca="1" si="27"/>
        <v>10.947685374917679</v>
      </c>
      <c r="K88" s="21">
        <f t="shared" ca="1" si="28"/>
        <v>0</v>
      </c>
      <c r="L88" s="21">
        <f t="shared" ca="1" si="29"/>
        <v>-1.0216235280630493E-15</v>
      </c>
      <c r="M88" s="21">
        <f t="shared" ca="1" si="30"/>
        <v>0</v>
      </c>
      <c r="N88" s="21">
        <f t="shared" ca="1" si="31"/>
        <v>0</v>
      </c>
      <c r="O88" s="102">
        <f t="shared" ca="1" si="33"/>
        <v>-9.5336557212655563E-32</v>
      </c>
      <c r="P88" s="102">
        <f t="shared" ca="1" si="34"/>
        <v>1.462508232030757E-5</v>
      </c>
      <c r="Q88" s="102">
        <f t="shared" ca="1" si="35"/>
        <v>0</v>
      </c>
      <c r="R88" s="102">
        <f t="shared" ca="1" si="36"/>
        <v>1.0216235280630493E-15</v>
      </c>
      <c r="S88" s="102">
        <f t="shared" ca="1" si="37"/>
        <v>0</v>
      </c>
      <c r="T88" s="102">
        <f t="shared" ca="1" si="38"/>
        <v>0</v>
      </c>
    </row>
    <row r="89" spans="1:20" s="10" customFormat="1" x14ac:dyDescent="0.25">
      <c r="A89" s="91">
        <v>3430</v>
      </c>
      <c r="B89" s="120" t="s">
        <v>10</v>
      </c>
      <c r="C89" s="104">
        <v>2.5661</v>
      </c>
      <c r="D89" s="104">
        <v>0.73560000000000003</v>
      </c>
      <c r="E89" s="104">
        <v>0</v>
      </c>
      <c r="F89" s="104">
        <v>1.3738999999999999</v>
      </c>
      <c r="G89" s="104">
        <v>0</v>
      </c>
      <c r="H89" s="104">
        <v>0</v>
      </c>
      <c r="I89" s="21">
        <f t="shared" ca="1" si="26"/>
        <v>2.5660969851079916</v>
      </c>
      <c r="J89" s="21">
        <f t="shared" ca="1" si="27"/>
        <v>0.73559962932075951</v>
      </c>
      <c r="K89" s="21">
        <f t="shared" ca="1" si="28"/>
        <v>0</v>
      </c>
      <c r="L89" s="21">
        <f t="shared" ca="1" si="29"/>
        <v>1.3739068349224255</v>
      </c>
      <c r="M89" s="21">
        <f t="shared" ca="1" si="30"/>
        <v>0</v>
      </c>
      <c r="N89" s="21">
        <f t="shared" ca="1" si="31"/>
        <v>0</v>
      </c>
      <c r="O89" s="102">
        <f t="shared" ca="1" si="33"/>
        <v>3.0148920084904773E-6</v>
      </c>
      <c r="P89" s="102">
        <f t="shared" ca="1" si="34"/>
        <v>3.706792405244741E-7</v>
      </c>
      <c r="Q89" s="102">
        <f t="shared" ca="1" si="35"/>
        <v>0</v>
      </c>
      <c r="R89" s="102">
        <f t="shared" ca="1" si="36"/>
        <v>-6.834922425591472E-6</v>
      </c>
      <c r="S89" s="102">
        <f t="shared" ca="1" si="37"/>
        <v>0</v>
      </c>
      <c r="T89" s="102">
        <f t="shared" ca="1" si="38"/>
        <v>0</v>
      </c>
    </row>
    <row r="90" spans="1:20" s="10" customFormat="1" x14ac:dyDescent="0.25">
      <c r="A90" s="91">
        <v>3430</v>
      </c>
      <c r="B90" s="120" t="s">
        <v>224</v>
      </c>
      <c r="C90" s="104">
        <v>1.29E-2</v>
      </c>
      <c r="D90" s="104">
        <v>5.6000000000000001E-2</v>
      </c>
      <c r="E90" s="104">
        <v>0</v>
      </c>
      <c r="F90" s="104">
        <v>2.69E-2</v>
      </c>
      <c r="G90" s="104">
        <v>0</v>
      </c>
      <c r="H90" s="104">
        <v>0</v>
      </c>
      <c r="I90" s="21">
        <f t="shared" ca="1" si="26"/>
        <v>1.2925697395340467E-2</v>
      </c>
      <c r="J90" s="21">
        <f t="shared" ca="1" si="27"/>
        <v>5.5951454570050276E-2</v>
      </c>
      <c r="K90" s="21">
        <f t="shared" ca="1" si="28"/>
        <v>0</v>
      </c>
      <c r="L90" s="21">
        <f t="shared" ca="1" si="29"/>
        <v>2.6892593229393282E-2</v>
      </c>
      <c r="M90" s="21">
        <f t="shared" ca="1" si="30"/>
        <v>0</v>
      </c>
      <c r="N90" s="21">
        <f t="shared" ca="1" si="31"/>
        <v>0</v>
      </c>
      <c r="O90" s="102">
        <f t="shared" ca="1" si="33"/>
        <v>-2.5697395340466833E-5</v>
      </c>
      <c r="P90" s="102">
        <f t="shared" ca="1" si="34"/>
        <v>4.854542994972566E-5</v>
      </c>
      <c r="Q90" s="102">
        <f t="shared" ca="1" si="35"/>
        <v>0</v>
      </c>
      <c r="R90" s="102">
        <f t="shared" ca="1" si="36"/>
        <v>7.4067706067187933E-6</v>
      </c>
      <c r="S90" s="102">
        <f t="shared" ca="1" si="37"/>
        <v>0</v>
      </c>
      <c r="T90" s="102">
        <f t="shared" ca="1" si="38"/>
        <v>0</v>
      </c>
    </row>
    <row r="91" spans="1:20" s="10" customFormat="1" x14ac:dyDescent="0.25">
      <c r="A91" s="91">
        <v>3430</v>
      </c>
      <c r="B91" s="120" t="s">
        <v>228</v>
      </c>
      <c r="C91" s="104">
        <v>6.4999999999999997E-3</v>
      </c>
      <c r="D91" s="104">
        <v>0.2727</v>
      </c>
      <c r="E91" s="104">
        <v>0</v>
      </c>
      <c r="F91" s="104">
        <v>4.2000000000000003E-2</v>
      </c>
      <c r="G91" s="104">
        <v>0</v>
      </c>
      <c r="H91" s="104">
        <v>0</v>
      </c>
      <c r="I91" s="21">
        <f t="shared" ca="1" si="26"/>
        <v>6.4628486976702083E-3</v>
      </c>
      <c r="J91" s="21">
        <f t="shared" ca="1" si="27"/>
        <v>0.27269031747127209</v>
      </c>
      <c r="K91" s="21">
        <f t="shared" ca="1" si="28"/>
        <v>0</v>
      </c>
      <c r="L91" s="21">
        <f t="shared" ca="1" si="29"/>
        <v>4.198042714333057E-2</v>
      </c>
      <c r="M91" s="21">
        <f t="shared" ca="1" si="30"/>
        <v>0</v>
      </c>
      <c r="N91" s="21">
        <f t="shared" ca="1" si="31"/>
        <v>0</v>
      </c>
      <c r="O91" s="102">
        <f t="shared" ca="1" si="33"/>
        <v>3.7151302329791434E-5</v>
      </c>
      <c r="P91" s="102">
        <f t="shared" ca="1" si="34"/>
        <v>9.6825287279056482E-6</v>
      </c>
      <c r="Q91" s="102">
        <f t="shared" ca="1" si="35"/>
        <v>0</v>
      </c>
      <c r="R91" s="102">
        <f t="shared" ca="1" si="36"/>
        <v>1.9572856669432259E-5</v>
      </c>
      <c r="S91" s="102">
        <f t="shared" ca="1" si="37"/>
        <v>0</v>
      </c>
      <c r="T91" s="102">
        <f t="shared" ca="1" si="38"/>
        <v>0</v>
      </c>
    </row>
    <row r="92" spans="1:20" s="10" customFormat="1" x14ac:dyDescent="0.25">
      <c r="A92" s="91">
        <v>3430</v>
      </c>
      <c r="B92" s="120" t="s">
        <v>231</v>
      </c>
      <c r="C92" s="104">
        <v>1.9E-3</v>
      </c>
      <c r="D92" s="104">
        <v>3.6589</v>
      </c>
      <c r="E92" s="104">
        <v>0</v>
      </c>
      <c r="F92" s="104">
        <v>-8.3500000000000005E-2</v>
      </c>
      <c r="G92" s="104">
        <v>0</v>
      </c>
      <c r="H92" s="104">
        <v>0</v>
      </c>
      <c r="I92" s="21">
        <f t="shared" ca="1" si="26"/>
        <v>1.9041688345890404E-3</v>
      </c>
      <c r="J92" s="21">
        <f t="shared" ca="1" si="27"/>
        <v>3.6588652226106211</v>
      </c>
      <c r="K92" s="21">
        <f t="shared" ca="1" si="28"/>
        <v>0</v>
      </c>
      <c r="L92" s="21">
        <f t="shared" ca="1" si="29"/>
        <v>-8.3469138769109372E-2</v>
      </c>
      <c r="M92" s="21">
        <f t="shared" ca="1" si="30"/>
        <v>0</v>
      </c>
      <c r="N92" s="21">
        <f t="shared" ca="1" si="31"/>
        <v>0</v>
      </c>
      <c r="O92" s="102">
        <f t="shared" ca="1" si="33"/>
        <v>-4.1688345890403787E-6</v>
      </c>
      <c r="P92" s="102">
        <f t="shared" ca="1" si="34"/>
        <v>3.4777389378959356E-5</v>
      </c>
      <c r="Q92" s="102">
        <f t="shared" ca="1" si="35"/>
        <v>0</v>
      </c>
      <c r="R92" s="102">
        <f t="shared" ca="1" si="36"/>
        <v>-3.0861230890633085E-5</v>
      </c>
      <c r="S92" s="102">
        <f t="shared" ca="1" si="37"/>
        <v>0</v>
      </c>
      <c r="T92" s="102">
        <f t="shared" ca="1" si="38"/>
        <v>0</v>
      </c>
    </row>
    <row r="93" spans="1:20" s="10" customFormat="1" x14ac:dyDescent="0.25">
      <c r="A93" s="91">
        <v>3430</v>
      </c>
      <c r="B93" s="120" t="s">
        <v>11</v>
      </c>
      <c r="C93" s="104">
        <v>2.5899999999999999E-2</v>
      </c>
      <c r="D93" s="104">
        <v>0.1119</v>
      </c>
      <c r="E93" s="104">
        <v>0</v>
      </c>
      <c r="F93" s="104">
        <v>5.3800000000000001E-2</v>
      </c>
      <c r="G93" s="104">
        <v>0</v>
      </c>
      <c r="H93" s="104">
        <v>0</v>
      </c>
      <c r="I93" s="21">
        <f t="shared" ca="1" si="26"/>
        <v>2.5851394790680975E-2</v>
      </c>
      <c r="J93" s="21">
        <f t="shared" ca="1" si="27"/>
        <v>0.11190290914010056</v>
      </c>
      <c r="K93" s="21">
        <f t="shared" ca="1" si="28"/>
        <v>0</v>
      </c>
      <c r="L93" s="21">
        <f t="shared" ca="1" si="29"/>
        <v>5.3785186458786605E-2</v>
      </c>
      <c r="M93" s="21">
        <f t="shared" ca="1" si="30"/>
        <v>0</v>
      </c>
      <c r="N93" s="21">
        <f t="shared" ca="1" si="31"/>
        <v>0</v>
      </c>
      <c r="O93" s="102">
        <f t="shared" ca="1" si="33"/>
        <v>4.8605209319024095E-5</v>
      </c>
      <c r="P93" s="102">
        <f t="shared" ca="1" si="34"/>
        <v>-2.9091401005654216E-6</v>
      </c>
      <c r="Q93" s="102">
        <f t="shared" ca="1" si="35"/>
        <v>0</v>
      </c>
      <c r="R93" s="102">
        <f t="shared" ca="1" si="36"/>
        <v>1.4813541213395953E-5</v>
      </c>
      <c r="S93" s="102">
        <f t="shared" ca="1" si="37"/>
        <v>0</v>
      </c>
      <c r="T93" s="102">
        <f t="shared" ca="1" si="38"/>
        <v>0</v>
      </c>
    </row>
    <row r="94" spans="1:20" s="10" customFormat="1" x14ac:dyDescent="0.25">
      <c r="A94" s="91">
        <v>3430</v>
      </c>
      <c r="B94" s="120" t="s">
        <v>281</v>
      </c>
      <c r="C94" s="104">
        <v>1.9555</v>
      </c>
      <c r="D94" s="104">
        <v>9.9170999999999996</v>
      </c>
      <c r="E94" s="104">
        <v>0</v>
      </c>
      <c r="F94" s="104">
        <v>4.4038000000000004</v>
      </c>
      <c r="G94" s="104">
        <v>0</v>
      </c>
      <c r="H94" s="104">
        <v>0</v>
      </c>
      <c r="I94" s="21">
        <f t="shared" ca="1" si="26"/>
        <v>1.9555150964304662</v>
      </c>
      <c r="J94" s="21">
        <f t="shared" ca="1" si="27"/>
        <v>9.9171086350849276</v>
      </c>
      <c r="K94" s="21">
        <f t="shared" ca="1" si="28"/>
        <v>0</v>
      </c>
      <c r="L94" s="21">
        <f t="shared" ca="1" si="29"/>
        <v>4.4037547216948303</v>
      </c>
      <c r="M94" s="21">
        <f t="shared" ca="1" si="30"/>
        <v>0</v>
      </c>
      <c r="N94" s="21">
        <f t="shared" ca="1" si="31"/>
        <v>0</v>
      </c>
      <c r="O94" s="102">
        <f t="shared" ca="1" si="33"/>
        <v>-1.5096430466154942E-5</v>
      </c>
      <c r="P94" s="102">
        <f t="shared" ca="1" si="34"/>
        <v>-8.6350849279881459E-6</v>
      </c>
      <c r="Q94" s="102">
        <f t="shared" ca="1" si="35"/>
        <v>0</v>
      </c>
      <c r="R94" s="102">
        <f t="shared" ca="1" si="36"/>
        <v>4.5278305170093347E-5</v>
      </c>
      <c r="S94" s="102">
        <f t="shared" ca="1" si="37"/>
        <v>0</v>
      </c>
      <c r="T94" s="102">
        <f t="shared" ca="1" si="38"/>
        <v>0</v>
      </c>
    </row>
    <row r="95" spans="1:20" s="10" customFormat="1" x14ac:dyDescent="0.25">
      <c r="A95" s="91">
        <v>3430</v>
      </c>
      <c r="B95" s="120" t="s">
        <v>283</v>
      </c>
      <c r="C95" s="104">
        <v>4.3998999999999997</v>
      </c>
      <c r="D95" s="104">
        <v>22.313500000000001</v>
      </c>
      <c r="E95" s="104">
        <v>0</v>
      </c>
      <c r="F95" s="104">
        <v>9.9084000000000003</v>
      </c>
      <c r="G95" s="104">
        <v>0</v>
      </c>
      <c r="H95" s="104">
        <v>0</v>
      </c>
      <c r="I95" s="21">
        <f t="shared" ca="1" si="26"/>
        <v>4.3999089669685487</v>
      </c>
      <c r="J95" s="21">
        <f t="shared" ca="1" si="27"/>
        <v>22.313494428941052</v>
      </c>
      <c r="K95" s="21">
        <f t="shared" ca="1" si="28"/>
        <v>0</v>
      </c>
      <c r="L95" s="21">
        <f t="shared" ca="1" si="29"/>
        <v>9.9084481238133595</v>
      </c>
      <c r="M95" s="21">
        <f t="shared" ca="1" si="30"/>
        <v>0</v>
      </c>
      <c r="N95" s="21">
        <f t="shared" ca="1" si="31"/>
        <v>0</v>
      </c>
      <c r="O95" s="102">
        <f t="shared" ca="1" si="33"/>
        <v>-8.9669685490179063E-6</v>
      </c>
      <c r="P95" s="102">
        <f t="shared" ca="1" si="34"/>
        <v>5.5710589492719009E-6</v>
      </c>
      <c r="Q95" s="102">
        <f t="shared" ca="1" si="35"/>
        <v>0</v>
      </c>
      <c r="R95" s="102">
        <f t="shared" ca="1" si="36"/>
        <v>-4.8123813359168821E-5</v>
      </c>
      <c r="S95" s="102">
        <f t="shared" ca="1" si="37"/>
        <v>0</v>
      </c>
      <c r="T95" s="102">
        <f t="shared" ca="1" si="38"/>
        <v>0</v>
      </c>
    </row>
    <row r="96" spans="1:20" s="10" customFormat="1" x14ac:dyDescent="0.25">
      <c r="A96" s="91">
        <v>3430</v>
      </c>
      <c r="B96" s="120" t="s">
        <v>285</v>
      </c>
      <c r="C96" s="104">
        <v>3.0554999999999999</v>
      </c>
      <c r="D96" s="104">
        <v>15.4955</v>
      </c>
      <c r="E96" s="104">
        <v>0</v>
      </c>
      <c r="F96" s="104">
        <v>6.8808999999999996</v>
      </c>
      <c r="G96" s="104">
        <v>0</v>
      </c>
      <c r="H96" s="104">
        <v>0</v>
      </c>
      <c r="I96" s="21">
        <f t="shared" ca="1" si="26"/>
        <v>3.3686803028352945</v>
      </c>
      <c r="J96" s="21">
        <f t="shared" ca="1" si="27"/>
        <v>17.083769172158021</v>
      </c>
      <c r="K96" s="21">
        <f t="shared" ca="1" si="28"/>
        <v>0</v>
      </c>
      <c r="L96" s="21">
        <f t="shared" ca="1" si="29"/>
        <v>7.5861555947946098</v>
      </c>
      <c r="M96" s="21">
        <f t="shared" ca="1" si="30"/>
        <v>0</v>
      </c>
      <c r="N96" s="21">
        <f t="shared" ca="1" si="31"/>
        <v>0</v>
      </c>
      <c r="O96" s="102">
        <f t="shared" ca="1" si="33"/>
        <v>-0.31318030283529463</v>
      </c>
      <c r="P96" s="102">
        <f t="shared" ca="1" si="34"/>
        <v>-1.5882691721580215</v>
      </c>
      <c r="Q96" s="102">
        <f t="shared" ca="1" si="35"/>
        <v>0</v>
      </c>
      <c r="R96" s="102">
        <f t="shared" ca="1" si="36"/>
        <v>-0.7052555947946102</v>
      </c>
      <c r="S96" s="102">
        <f t="shared" ca="1" si="37"/>
        <v>0</v>
      </c>
      <c r="T96" s="102">
        <f t="shared" ca="1" si="38"/>
        <v>0</v>
      </c>
    </row>
    <row r="97" spans="1:23" s="10" customFormat="1" x14ac:dyDescent="0.25">
      <c r="A97" s="91">
        <v>3430</v>
      </c>
      <c r="B97" s="120" t="s">
        <v>287</v>
      </c>
      <c r="C97" s="104">
        <v>0.191</v>
      </c>
      <c r="D97" s="104">
        <v>0.96850000000000003</v>
      </c>
      <c r="E97" s="104">
        <v>0</v>
      </c>
      <c r="F97" s="104">
        <v>0.43009999999999998</v>
      </c>
      <c r="G97" s="104">
        <v>0</v>
      </c>
      <c r="H97" s="104">
        <v>0</v>
      </c>
      <c r="I97" s="21">
        <f t="shared" ca="1" si="26"/>
        <v>0.19096827113578746</v>
      </c>
      <c r="J97" s="21">
        <f t="shared" ca="1" si="27"/>
        <v>0.96846764014501363</v>
      </c>
      <c r="K97" s="21">
        <f t="shared" ca="1" si="28"/>
        <v>0</v>
      </c>
      <c r="L97" s="21">
        <f t="shared" ca="1" si="29"/>
        <v>0.43005417204051077</v>
      </c>
      <c r="M97" s="21">
        <f t="shared" ca="1" si="30"/>
        <v>0</v>
      </c>
      <c r="N97" s="21">
        <f t="shared" ca="1" si="31"/>
        <v>0</v>
      </c>
      <c r="O97" s="102">
        <f t="shared" ca="1" si="33"/>
        <v>3.1728864212543506E-5</v>
      </c>
      <c r="P97" s="102">
        <f t="shared" ca="1" si="34"/>
        <v>3.2359854986396819E-5</v>
      </c>
      <c r="Q97" s="102">
        <f t="shared" ca="1" si="35"/>
        <v>0</v>
      </c>
      <c r="R97" s="102">
        <f t="shared" ca="1" si="36"/>
        <v>4.5827959489208592E-5</v>
      </c>
      <c r="S97" s="102">
        <f t="shared" ca="1" si="37"/>
        <v>0</v>
      </c>
      <c r="T97" s="102">
        <f t="shared" ca="1" si="38"/>
        <v>0</v>
      </c>
    </row>
    <row r="98" spans="1:23" s="10" customFormat="1" x14ac:dyDescent="0.25">
      <c r="A98" s="91">
        <v>3430</v>
      </c>
      <c r="B98" s="120" t="s">
        <v>234</v>
      </c>
      <c r="C98" s="104">
        <v>4.1599999999999998E-2</v>
      </c>
      <c r="D98" s="104">
        <v>5.9299999999999999E-2</v>
      </c>
      <c r="E98" s="104">
        <v>0</v>
      </c>
      <c r="F98" s="104">
        <v>9.5999999999999992E-3</v>
      </c>
      <c r="G98" s="104">
        <v>0</v>
      </c>
      <c r="H98" s="104">
        <v>0</v>
      </c>
      <c r="I98" s="21">
        <f t="shared" ca="1" si="26"/>
        <v>4.1572912784594934E-2</v>
      </c>
      <c r="J98" s="21">
        <f t="shared" ca="1" si="27"/>
        <v>5.9335009265816835E-2</v>
      </c>
      <c r="K98" s="21">
        <f t="shared" ca="1" si="28"/>
        <v>0</v>
      </c>
      <c r="L98" s="21">
        <f t="shared" ca="1" si="29"/>
        <v>9.5978631744002268E-3</v>
      </c>
      <c r="M98" s="21">
        <f t="shared" ca="1" si="30"/>
        <v>0</v>
      </c>
      <c r="N98" s="21">
        <f t="shared" ca="1" si="31"/>
        <v>0</v>
      </c>
      <c r="O98" s="102">
        <f t="shared" ca="1" si="33"/>
        <v>2.7087215405063869E-5</v>
      </c>
      <c r="P98" s="102">
        <f t="shared" ca="1" si="34"/>
        <v>-3.5009265816836332E-5</v>
      </c>
      <c r="Q98" s="102">
        <f t="shared" ca="1" si="35"/>
        <v>0</v>
      </c>
      <c r="R98" s="102">
        <f t="shared" ca="1" si="36"/>
        <v>2.1368255997723795E-6</v>
      </c>
      <c r="S98" s="102">
        <f t="shared" ca="1" si="37"/>
        <v>0</v>
      </c>
      <c r="T98" s="102">
        <f t="shared" ca="1" si="38"/>
        <v>0</v>
      </c>
    </row>
    <row r="99" spans="1:23" s="10" customFormat="1" x14ac:dyDescent="0.25">
      <c r="A99" s="91">
        <v>3430</v>
      </c>
      <c r="B99" s="120" t="s">
        <v>289</v>
      </c>
      <c r="C99" s="104">
        <v>0.96919999999999995</v>
      </c>
      <c r="D99" s="104">
        <v>4.9149000000000003</v>
      </c>
      <c r="E99" s="104">
        <v>0</v>
      </c>
      <c r="F99" s="104">
        <v>2.1825000000000001</v>
      </c>
      <c r="G99" s="104">
        <v>0</v>
      </c>
      <c r="H99" s="104">
        <v>0</v>
      </c>
      <c r="I99" s="21">
        <f t="shared" ca="1" si="26"/>
        <v>0.96915645555131635</v>
      </c>
      <c r="J99" s="21">
        <f t="shared" ca="1" si="27"/>
        <v>4.9149351348094026</v>
      </c>
      <c r="K99" s="21">
        <f t="shared" ca="1" si="28"/>
        <v>0</v>
      </c>
      <c r="L99" s="21">
        <f t="shared" ca="1" si="29"/>
        <v>2.1825079872743904</v>
      </c>
      <c r="M99" s="21">
        <f t="shared" ca="1" si="30"/>
        <v>0</v>
      </c>
      <c r="N99" s="21">
        <f t="shared" ca="1" si="31"/>
        <v>0</v>
      </c>
      <c r="O99" s="102">
        <f t="shared" ca="1" si="33"/>
        <v>4.3544448683596748E-5</v>
      </c>
      <c r="P99" s="102">
        <f t="shared" ca="1" si="34"/>
        <v>-3.513480940231517E-5</v>
      </c>
      <c r="Q99" s="102">
        <f t="shared" ca="1" si="35"/>
        <v>0</v>
      </c>
      <c r="R99" s="102">
        <f t="shared" ca="1" si="36"/>
        <v>-7.9872743903308674E-6</v>
      </c>
      <c r="S99" s="102">
        <f t="shared" ca="1" si="37"/>
        <v>0</v>
      </c>
      <c r="T99" s="102">
        <f t="shared" ca="1" si="38"/>
        <v>0</v>
      </c>
    </row>
    <row r="100" spans="1:23" s="10" customFormat="1" x14ac:dyDescent="0.25">
      <c r="A100" s="91">
        <v>3430</v>
      </c>
      <c r="B100" s="120" t="s">
        <v>291</v>
      </c>
      <c r="C100" s="104">
        <v>1.9801</v>
      </c>
      <c r="D100" s="104">
        <v>10.041600000000001</v>
      </c>
      <c r="E100" s="104">
        <v>0</v>
      </c>
      <c r="F100" s="104">
        <v>4.4589999999999996</v>
      </c>
      <c r="G100" s="104">
        <v>0</v>
      </c>
      <c r="H100" s="104">
        <v>0</v>
      </c>
      <c r="I100" s="21">
        <f t="shared" ca="1" si="26"/>
        <v>1.9800592047745207</v>
      </c>
      <c r="J100" s="21">
        <f t="shared" ca="1" si="27"/>
        <v>10.041580488686881</v>
      </c>
      <c r="K100" s="21">
        <f t="shared" ca="1" si="28"/>
        <v>0</v>
      </c>
      <c r="L100" s="21">
        <f t="shared" ca="1" si="29"/>
        <v>4.4590272343986292</v>
      </c>
      <c r="M100" s="21">
        <f t="shared" ca="1" si="30"/>
        <v>0</v>
      </c>
      <c r="N100" s="21">
        <f t="shared" ca="1" si="31"/>
        <v>0</v>
      </c>
      <c r="O100" s="102">
        <f t="shared" ca="1" si="33"/>
        <v>4.0795225479284269E-5</v>
      </c>
      <c r="P100" s="102">
        <f t="shared" ca="1" si="34"/>
        <v>1.9511313119835449E-5</v>
      </c>
      <c r="Q100" s="102">
        <f t="shared" ca="1" si="35"/>
        <v>0</v>
      </c>
      <c r="R100" s="102">
        <f t="shared" ca="1" si="36"/>
        <v>-2.7234398629616408E-5</v>
      </c>
      <c r="S100" s="102">
        <f t="shared" ca="1" si="37"/>
        <v>0</v>
      </c>
      <c r="T100" s="102">
        <f t="shared" ca="1" si="38"/>
        <v>0</v>
      </c>
    </row>
    <row r="101" spans="1:23" s="10" customFormat="1" x14ac:dyDescent="0.25">
      <c r="A101" s="91">
        <v>3430</v>
      </c>
      <c r="B101" s="120" t="s">
        <v>293</v>
      </c>
      <c r="C101" s="104">
        <v>1.4155</v>
      </c>
      <c r="D101" s="104">
        <v>7.1783000000000001</v>
      </c>
      <c r="E101" s="104">
        <v>0</v>
      </c>
      <c r="F101" s="104">
        <v>3.1875</v>
      </c>
      <c r="G101" s="104">
        <v>0</v>
      </c>
      <c r="H101" s="104">
        <v>0</v>
      </c>
      <c r="I101" s="21">
        <f t="shared" ca="1" si="26"/>
        <v>1.415451029043856</v>
      </c>
      <c r="J101" s="21">
        <f t="shared" ca="1" si="27"/>
        <v>7.1782527520721748</v>
      </c>
      <c r="K101" s="21">
        <f t="shared" ca="1" si="28"/>
        <v>0</v>
      </c>
      <c r="L101" s="21">
        <f t="shared" ca="1" si="29"/>
        <v>3.187548469381674</v>
      </c>
      <c r="M101" s="21">
        <f t="shared" ca="1" si="30"/>
        <v>0</v>
      </c>
      <c r="N101" s="21">
        <f t="shared" ca="1" si="31"/>
        <v>0</v>
      </c>
      <c r="O101" s="102">
        <f t="shared" ca="1" si="33"/>
        <v>4.8970956143978839E-5</v>
      </c>
      <c r="P101" s="102">
        <f t="shared" ca="1" si="34"/>
        <v>4.7247927825289082E-5</v>
      </c>
      <c r="Q101" s="102">
        <f t="shared" ca="1" si="35"/>
        <v>0</v>
      </c>
      <c r="R101" s="102">
        <f t="shared" ca="1" si="36"/>
        <v>-4.846938167402115E-5</v>
      </c>
      <c r="S101" s="102">
        <f t="shared" ca="1" si="37"/>
        <v>0</v>
      </c>
      <c r="T101" s="102">
        <f t="shared" ca="1" si="38"/>
        <v>0</v>
      </c>
    </row>
    <row r="102" spans="1:23" x14ac:dyDescent="0.25">
      <c r="A102" s="91">
        <v>3430</v>
      </c>
      <c r="B102" s="120" t="s">
        <v>295</v>
      </c>
      <c r="C102" s="104">
        <v>2.2200000000000001E-2</v>
      </c>
      <c r="D102" s="104">
        <v>0.1128</v>
      </c>
      <c r="E102" s="104">
        <v>0</v>
      </c>
      <c r="F102" s="104">
        <v>5.0099999999999999E-2</v>
      </c>
      <c r="G102" s="104">
        <v>0</v>
      </c>
      <c r="H102" s="104">
        <v>0</v>
      </c>
      <c r="I102" s="21">
        <f t="shared" ca="1" si="26"/>
        <v>2.2241197383567526E-2</v>
      </c>
      <c r="J102" s="21">
        <f t="shared" ca="1" si="27"/>
        <v>0.11279297768134051</v>
      </c>
      <c r="K102" s="21">
        <f t="shared" ca="1" si="28"/>
        <v>0</v>
      </c>
      <c r="L102" s="21">
        <f t="shared" ca="1" si="29"/>
        <v>5.0086434092386944E-2</v>
      </c>
      <c r="M102" s="21">
        <f t="shared" ca="1" si="30"/>
        <v>0</v>
      </c>
      <c r="N102" s="21">
        <f t="shared" ca="1" si="31"/>
        <v>0</v>
      </c>
      <c r="O102" s="102">
        <f t="shared" ca="1" si="33"/>
        <v>-4.1197383567524726E-5</v>
      </c>
      <c r="P102" s="102">
        <f t="shared" ca="1" si="34"/>
        <v>7.0223186594831066E-6</v>
      </c>
      <c r="Q102" s="102">
        <f t="shared" ca="1" si="35"/>
        <v>0</v>
      </c>
      <c r="R102" s="102">
        <f t="shared" ca="1" si="36"/>
        <v>1.3565907613054262E-5</v>
      </c>
      <c r="S102" s="102">
        <f t="shared" ca="1" si="37"/>
        <v>0</v>
      </c>
      <c r="T102" s="102">
        <f t="shared" ca="1" si="38"/>
        <v>0</v>
      </c>
      <c r="V102" s="10"/>
      <c r="W102" s="10"/>
    </row>
    <row r="103" spans="1:23" x14ac:dyDescent="0.25">
      <c r="A103" s="91">
        <v>3430</v>
      </c>
      <c r="B103" s="120" t="s">
        <v>236</v>
      </c>
      <c r="C103" s="104">
        <v>8.5999999999999993E-2</v>
      </c>
      <c r="D103" s="104">
        <v>0.1227</v>
      </c>
      <c r="E103" s="104">
        <v>0</v>
      </c>
      <c r="F103" s="104">
        <v>1.9800000000000002E-2</v>
      </c>
      <c r="G103" s="104">
        <v>0</v>
      </c>
      <c r="H103" s="104">
        <v>0</v>
      </c>
      <c r="I103" s="21">
        <f t="shared" ca="1" si="26"/>
        <v>8.5958716926457096E-2</v>
      </c>
      <c r="J103" s="21">
        <f t="shared" ca="1" si="27"/>
        <v>0.12268472242337146</v>
      </c>
      <c r="K103" s="21">
        <f t="shared" ca="1" si="28"/>
        <v>0</v>
      </c>
      <c r="L103" s="21">
        <f t="shared" ca="1" si="29"/>
        <v>1.9845133488285469E-2</v>
      </c>
      <c r="M103" s="21">
        <f t="shared" ca="1" si="30"/>
        <v>0</v>
      </c>
      <c r="N103" s="21">
        <f t="shared" ca="1" si="31"/>
        <v>0</v>
      </c>
      <c r="O103" s="102">
        <f t="shared" ca="1" si="33"/>
        <v>4.1283073542897064E-5</v>
      </c>
      <c r="P103" s="102">
        <f t="shared" ca="1" si="34"/>
        <v>1.5277576628544565E-5</v>
      </c>
      <c r="Q103" s="102">
        <f t="shared" ca="1" si="35"/>
        <v>0</v>
      </c>
      <c r="R103" s="102">
        <f t="shared" ca="1" si="36"/>
        <v>-4.51334882854669E-5</v>
      </c>
      <c r="S103" s="102">
        <f t="shared" ca="1" si="37"/>
        <v>0</v>
      </c>
      <c r="T103" s="102">
        <f t="shared" ca="1" si="38"/>
        <v>0</v>
      </c>
      <c r="V103" s="10"/>
      <c r="W103" s="10"/>
    </row>
    <row r="104" spans="1:23" x14ac:dyDescent="0.25">
      <c r="A104" s="91">
        <v>3430</v>
      </c>
      <c r="B104" s="120" t="s">
        <v>238</v>
      </c>
      <c r="C104" s="104">
        <v>25.346800000000002</v>
      </c>
      <c r="D104" s="104">
        <v>7.2659000000000002</v>
      </c>
      <c r="E104" s="104">
        <v>0</v>
      </c>
      <c r="F104" s="104">
        <v>13.5708</v>
      </c>
      <c r="G104" s="104">
        <v>0</v>
      </c>
      <c r="H104" s="104">
        <v>0</v>
      </c>
      <c r="I104" s="21">
        <f t="shared" ca="1" si="26"/>
        <v>25.346753893719775</v>
      </c>
      <c r="J104" s="21">
        <f t="shared" ca="1" si="27"/>
        <v>7.2659228692091453</v>
      </c>
      <c r="K104" s="21">
        <f t="shared" ca="1" si="28"/>
        <v>0</v>
      </c>
      <c r="L104" s="21">
        <f t="shared" ca="1" si="29"/>
        <v>13.57083485923377</v>
      </c>
      <c r="M104" s="21">
        <f t="shared" ca="1" si="30"/>
        <v>0</v>
      </c>
      <c r="N104" s="21">
        <f t="shared" ca="1" si="31"/>
        <v>0</v>
      </c>
      <c r="O104" s="102">
        <f t="shared" ca="1" si="33"/>
        <v>4.6106280226609897E-5</v>
      </c>
      <c r="P104" s="102">
        <f t="shared" ca="1" si="34"/>
        <v>-2.2869209145071068E-5</v>
      </c>
      <c r="Q104" s="102">
        <f t="shared" ca="1" si="35"/>
        <v>0</v>
      </c>
      <c r="R104" s="102">
        <f t="shared" ca="1" si="36"/>
        <v>-3.4859233769779507E-5</v>
      </c>
      <c r="S104" s="102">
        <f t="shared" ca="1" si="37"/>
        <v>0</v>
      </c>
      <c r="T104" s="102">
        <f t="shared" ca="1" si="38"/>
        <v>0</v>
      </c>
      <c r="V104" s="10"/>
      <c r="W104" s="10"/>
    </row>
    <row r="105" spans="1:23" x14ac:dyDescent="0.25">
      <c r="A105" s="91">
        <v>3430</v>
      </c>
      <c r="B105" s="120" t="s">
        <v>275</v>
      </c>
      <c r="C105" s="104">
        <v>19.412400000000002</v>
      </c>
      <c r="D105" s="104">
        <v>8.1900000000000001E-2</v>
      </c>
      <c r="E105" s="104">
        <v>23.933</v>
      </c>
      <c r="F105" s="104">
        <v>-1.2607999999999999</v>
      </c>
      <c r="G105" s="104">
        <v>-21.554500000000001</v>
      </c>
      <c r="H105" s="104">
        <v>1.4</v>
      </c>
      <c r="I105" s="21">
        <f t="shared" ca="1" si="26"/>
        <v>19.412396371245492</v>
      </c>
      <c r="J105" s="21">
        <f t="shared" ca="1" si="27"/>
        <v>8.188955505066553E-2</v>
      </c>
      <c r="K105" s="21">
        <f t="shared" ca="1" si="28"/>
        <v>23.933046749792528</v>
      </c>
      <c r="L105" s="21">
        <f t="shared" ca="1" si="29"/>
        <v>-1.2608221529257992</v>
      </c>
      <c r="M105" s="21">
        <f t="shared" ca="1" si="30"/>
        <v>-21.554530611417203</v>
      </c>
      <c r="N105" s="21">
        <f t="shared" ca="1" si="31"/>
        <v>1.3999523382413013</v>
      </c>
      <c r="O105" s="102">
        <f t="shared" ca="1" si="33"/>
        <v>3.6287545093216522E-6</v>
      </c>
      <c r="P105" s="102">
        <f t="shared" ca="1" si="34"/>
        <v>1.0444949334470488E-5</v>
      </c>
      <c r="Q105" s="102">
        <f t="shared" ca="1" si="35"/>
        <v>-4.6749792527833733E-5</v>
      </c>
      <c r="R105" s="102">
        <f t="shared" ca="1" si="36"/>
        <v>2.2152925799323597E-5</v>
      </c>
      <c r="S105" s="102">
        <f t="shared" ca="1" si="37"/>
        <v>3.0611417201953373E-5</v>
      </c>
      <c r="T105" s="102">
        <f t="shared" ca="1" si="38"/>
        <v>4.7661758698636092E-5</v>
      </c>
      <c r="V105" s="10"/>
      <c r="W105" s="10"/>
    </row>
    <row r="106" spans="1:23" x14ac:dyDescent="0.25">
      <c r="A106" s="91">
        <v>3430</v>
      </c>
      <c r="B106" s="120" t="s">
        <v>14</v>
      </c>
      <c r="C106" s="104">
        <v>1.7672000000000001</v>
      </c>
      <c r="D106" s="104">
        <v>9.1000000000000004E-3</v>
      </c>
      <c r="E106" s="104">
        <v>3.9336000000000002</v>
      </c>
      <c r="F106" s="104">
        <v>-0.12659999999999999</v>
      </c>
      <c r="G106" s="104">
        <v>-2.6366000000000001</v>
      </c>
      <c r="H106" s="104">
        <v>0.1888</v>
      </c>
      <c r="I106" s="21">
        <f t="shared" ca="1" si="26"/>
        <v>1.7672153594701026</v>
      </c>
      <c r="J106" s="21">
        <f t="shared" ca="1" si="27"/>
        <v>9.0631718317308076E-3</v>
      </c>
      <c r="K106" s="21">
        <f t="shared" ca="1" si="28"/>
        <v>3.9335722373867852</v>
      </c>
      <c r="L106" s="21">
        <f t="shared" ca="1" si="29"/>
        <v>-0.12655661368159099</v>
      </c>
      <c r="M106" s="21">
        <f t="shared" ca="1" si="30"/>
        <v>-2.6365639145477022</v>
      </c>
      <c r="N106" s="21">
        <f t="shared" ca="1" si="31"/>
        <v>0.18881377359706109</v>
      </c>
      <c r="O106" s="102">
        <f t="shared" ca="1" si="33"/>
        <v>-1.5359470102449535E-5</v>
      </c>
      <c r="P106" s="102">
        <f t="shared" ca="1" si="34"/>
        <v>3.6828168269192885E-5</v>
      </c>
      <c r="Q106" s="102">
        <f t="shared" ca="1" si="35"/>
        <v>2.7762613215021048E-5</v>
      </c>
      <c r="R106" s="102">
        <f t="shared" ca="1" si="36"/>
        <v>-4.338631840899998E-5</v>
      </c>
      <c r="S106" s="102">
        <f t="shared" ca="1" si="37"/>
        <v>-3.6085452297829335E-5</v>
      </c>
      <c r="T106" s="102">
        <f t="shared" ca="1" si="38"/>
        <v>-1.3773597061089715E-5</v>
      </c>
      <c r="V106" s="10"/>
      <c r="W106" s="10"/>
    </row>
    <row r="107" spans="1:23" x14ac:dyDescent="0.25">
      <c r="A107" s="91">
        <v>3430</v>
      </c>
      <c r="B107" s="120" t="s">
        <v>15</v>
      </c>
      <c r="C107" s="104">
        <v>0.76390000000000002</v>
      </c>
      <c r="D107" s="104">
        <v>3.8738999999999999</v>
      </c>
      <c r="E107" s="104">
        <v>0</v>
      </c>
      <c r="F107" s="104">
        <v>1.7202</v>
      </c>
      <c r="G107" s="104">
        <v>0</v>
      </c>
      <c r="H107" s="104">
        <v>0</v>
      </c>
      <c r="I107" s="21">
        <f t="shared" ca="1" si="26"/>
        <v>0.76387308454314984</v>
      </c>
      <c r="J107" s="21">
        <f t="shared" ca="1" si="27"/>
        <v>3.8738705605800545</v>
      </c>
      <c r="K107" s="21">
        <f t="shared" ca="1" si="28"/>
        <v>0</v>
      </c>
      <c r="L107" s="21">
        <f t="shared" ca="1" si="29"/>
        <v>1.7202166881620431</v>
      </c>
      <c r="M107" s="21">
        <f t="shared" ca="1" si="30"/>
        <v>0</v>
      </c>
      <c r="N107" s="21">
        <f t="shared" ca="1" si="31"/>
        <v>0</v>
      </c>
      <c r="O107" s="102">
        <f t="shared" ca="1" si="33"/>
        <v>2.6915456850185038E-5</v>
      </c>
      <c r="P107" s="102">
        <f t="shared" ca="1" si="34"/>
        <v>2.9439419945376244E-5</v>
      </c>
      <c r="Q107" s="102">
        <f t="shared" ca="1" si="35"/>
        <v>0</v>
      </c>
      <c r="R107" s="102">
        <f t="shared" ca="1" si="36"/>
        <v>-1.6688162043143606E-5</v>
      </c>
      <c r="S107" s="102">
        <f t="shared" ca="1" si="37"/>
        <v>0</v>
      </c>
      <c r="T107" s="102">
        <f t="shared" ca="1" si="38"/>
        <v>0</v>
      </c>
      <c r="V107" s="10"/>
      <c r="W107" s="10"/>
    </row>
    <row r="108" spans="1:23" x14ac:dyDescent="0.25">
      <c r="A108" s="91">
        <v>3430</v>
      </c>
      <c r="B108" s="120" t="s">
        <v>300</v>
      </c>
      <c r="C108" s="104">
        <v>1.5964</v>
      </c>
      <c r="D108" s="104">
        <v>2.0000000000000001E-4</v>
      </c>
      <c r="E108" s="104">
        <v>0.2656</v>
      </c>
      <c r="F108" s="104">
        <v>2.3999999999999998E-3</v>
      </c>
      <c r="G108" s="104">
        <v>-0.3644</v>
      </c>
      <c r="H108" s="104">
        <v>-4.0000000000000002E-4</v>
      </c>
      <c r="I108" s="21">
        <f t="shared" ca="1" si="26"/>
        <v>1.5963944592879695</v>
      </c>
      <c r="J108" s="21">
        <f t="shared" ca="1" si="27"/>
        <v>1.8579646603804998E-4</v>
      </c>
      <c r="K108" s="21">
        <f t="shared" ca="1" si="28"/>
        <v>0.26559157004250883</v>
      </c>
      <c r="L108" s="21">
        <f t="shared" ca="1" si="29"/>
        <v>2.4090094266603261E-3</v>
      </c>
      <c r="M108" s="21">
        <f t="shared" ca="1" si="30"/>
        <v>-0.36438812132487858</v>
      </c>
      <c r="N108" s="21">
        <f t="shared" ca="1" si="31"/>
        <v>-3.8715539659658839E-4</v>
      </c>
      <c r="O108" s="102">
        <f t="shared" ca="1" si="33"/>
        <v>5.5407120305162039E-6</v>
      </c>
      <c r="P108" s="102">
        <f t="shared" ca="1" si="34"/>
        <v>1.4203533961950027E-5</v>
      </c>
      <c r="Q108" s="102">
        <f t="shared" ca="1" si="35"/>
        <v>8.4299574911739228E-6</v>
      </c>
      <c r="R108" s="102">
        <f t="shared" ca="1" si="36"/>
        <v>-9.0094266603263536E-6</v>
      </c>
      <c r="S108" s="102">
        <f t="shared" ca="1" si="37"/>
        <v>-1.1878675121423932E-5</v>
      </c>
      <c r="T108" s="102">
        <f t="shared" ca="1" si="38"/>
        <v>-1.2844603403411629E-5</v>
      </c>
      <c r="V108" s="10"/>
      <c r="W108" s="10"/>
    </row>
    <row r="109" spans="1:23" x14ac:dyDescent="0.25">
      <c r="A109" s="91">
        <v>3430</v>
      </c>
      <c r="B109" s="120" t="s">
        <v>301</v>
      </c>
      <c r="C109" s="104">
        <v>2.0000000000000001E-4</v>
      </c>
      <c r="D109" s="104">
        <v>1.8444</v>
      </c>
      <c r="E109" s="104">
        <v>1.7600000000000001E-2</v>
      </c>
      <c r="F109" s="104">
        <v>1.6000000000000001E-3</v>
      </c>
      <c r="G109" s="104">
        <v>1.6999999999999999E-3</v>
      </c>
      <c r="H109" s="104">
        <v>2.2800000000000001E-2</v>
      </c>
      <c r="I109" s="21">
        <f t="shared" ca="1" si="26"/>
        <v>1.8579646603805006E-4</v>
      </c>
      <c r="J109" s="21">
        <f t="shared" ca="1" si="27"/>
        <v>1.8444169548841189</v>
      </c>
      <c r="K109" s="21">
        <f t="shared" ca="1" si="28"/>
        <v>1.7569074446359245E-2</v>
      </c>
      <c r="L109" s="21">
        <f t="shared" ca="1" si="29"/>
        <v>1.6471310105209843E-3</v>
      </c>
      <c r="M109" s="21">
        <f t="shared" ca="1" si="30"/>
        <v>1.6769542599570375E-3</v>
      </c>
      <c r="N109" s="21">
        <f t="shared" ca="1" si="31"/>
        <v>2.281829008401982E-2</v>
      </c>
      <c r="O109" s="102">
        <f t="shared" ca="1" si="33"/>
        <v>1.4203533961949945E-5</v>
      </c>
      <c r="P109" s="102">
        <f t="shared" ca="1" si="34"/>
        <v>-1.6954884118902669E-5</v>
      </c>
      <c r="Q109" s="102">
        <f t="shared" ca="1" si="35"/>
        <v>3.092555364075586E-5</v>
      </c>
      <c r="R109" s="102">
        <f t="shared" ca="1" si="36"/>
        <v>-4.713101052098421E-5</v>
      </c>
      <c r="S109" s="102">
        <f t="shared" ca="1" si="37"/>
        <v>2.3045740042962424E-5</v>
      </c>
      <c r="T109" s="102">
        <f t="shared" ca="1" si="38"/>
        <v>-1.8290084019819547E-5</v>
      </c>
      <c r="U109" s="1"/>
      <c r="V109" s="10"/>
      <c r="W109" s="10"/>
    </row>
    <row r="110" spans="1:23" s="10" customFormat="1" x14ac:dyDescent="0.25">
      <c r="A110" s="91">
        <v>3430</v>
      </c>
      <c r="B110" s="120" t="s">
        <v>302</v>
      </c>
      <c r="C110" s="104">
        <v>0.13370000000000001</v>
      </c>
      <c r="D110" s="104">
        <v>0.68740000000000001</v>
      </c>
      <c r="E110" s="104">
        <v>0</v>
      </c>
      <c r="F110" s="104">
        <v>3.09E-2</v>
      </c>
      <c r="G110" s="104">
        <v>0</v>
      </c>
      <c r="H110" s="104">
        <v>0</v>
      </c>
      <c r="I110" s="21">
        <f t="shared" ca="1" si="26"/>
        <v>0.1336986338682479</v>
      </c>
      <c r="J110" s="21">
        <f t="shared" ca="1" si="27"/>
        <v>0.68738303194696293</v>
      </c>
      <c r="K110" s="21">
        <f t="shared" ca="1" si="28"/>
        <v>0</v>
      </c>
      <c r="L110" s="21">
        <f t="shared" ca="1" si="29"/>
        <v>3.0866761757121323E-2</v>
      </c>
      <c r="M110" s="21">
        <f t="shared" ca="1" si="30"/>
        <v>0</v>
      </c>
      <c r="N110" s="21">
        <f t="shared" ca="1" si="31"/>
        <v>0</v>
      </c>
      <c r="O110" s="102">
        <f t="shared" ca="1" si="33"/>
        <v>1.3661317521118654E-6</v>
      </c>
      <c r="P110" s="102">
        <f t="shared" ca="1" si="34"/>
        <v>1.6968053037080821E-5</v>
      </c>
      <c r="Q110" s="102">
        <f t="shared" ca="1" si="35"/>
        <v>0</v>
      </c>
      <c r="R110" s="102">
        <f t="shared" ca="1" si="36"/>
        <v>3.323824287867691E-5</v>
      </c>
      <c r="S110" s="102">
        <f t="shared" ca="1" si="37"/>
        <v>0</v>
      </c>
      <c r="T110" s="102">
        <f t="shared" ca="1" si="38"/>
        <v>0</v>
      </c>
      <c r="U110" s="1"/>
    </row>
    <row r="111" spans="1:23" s="10" customFormat="1" x14ac:dyDescent="0.25">
      <c r="A111" s="91">
        <v>3430</v>
      </c>
      <c r="B111" s="120" t="s">
        <v>297</v>
      </c>
      <c r="C111" s="104">
        <v>1.79</v>
      </c>
      <c r="D111" s="104">
        <v>4.0831999999999997</v>
      </c>
      <c r="E111" s="104">
        <v>6.5621999999999998</v>
      </c>
      <c r="F111" s="104">
        <v>-0.94269999999999998</v>
      </c>
      <c r="G111" s="104">
        <v>-1.3583000000000001</v>
      </c>
      <c r="H111" s="104">
        <v>3.1278999999999999</v>
      </c>
      <c r="I111" s="21">
        <f t="shared" ca="1" si="26"/>
        <v>1.7900461586023331</v>
      </c>
      <c r="J111" s="21">
        <f t="shared" ca="1" si="27"/>
        <v>4.0831993102876103</v>
      </c>
      <c r="K111" s="21">
        <f t="shared" ca="1" si="28"/>
        <v>6.5622034465653636</v>
      </c>
      <c r="L111" s="21">
        <f t="shared" ca="1" si="29"/>
        <v>-0.94268083877124709</v>
      </c>
      <c r="M111" s="21">
        <f t="shared" ca="1" si="30"/>
        <v>-1.3583054556378427</v>
      </c>
      <c r="N111" s="21">
        <f t="shared" ca="1" si="31"/>
        <v>3.1279095764877347</v>
      </c>
      <c r="O111" s="102">
        <f t="shared" ca="1" si="33"/>
        <v>-4.6158602333035148E-5</v>
      </c>
      <c r="P111" s="102">
        <f t="shared" ca="1" si="34"/>
        <v>6.8971238942339141E-7</v>
      </c>
      <c r="Q111" s="102">
        <f t="shared" ca="1" si="35"/>
        <v>-3.4465653637738569E-6</v>
      </c>
      <c r="R111" s="102">
        <f t="shared" ca="1" si="36"/>
        <v>-1.9161228752895276E-5</v>
      </c>
      <c r="S111" s="102">
        <f t="shared" ca="1" si="37"/>
        <v>5.4556378425996144E-6</v>
      </c>
      <c r="T111" s="102">
        <f t="shared" ca="1" si="38"/>
        <v>-9.5764877348081257E-6</v>
      </c>
      <c r="U111" s="1"/>
    </row>
    <row r="112" spans="1:23" x14ac:dyDescent="0.25">
      <c r="A112" s="91">
        <v>3430</v>
      </c>
      <c r="B112" s="120" t="s">
        <v>307</v>
      </c>
      <c r="C112" s="104">
        <v>69.314700000000002</v>
      </c>
      <c r="D112" s="104">
        <v>110.5886</v>
      </c>
      <c r="E112" s="104">
        <v>40.095100000000002</v>
      </c>
      <c r="F112" s="104">
        <v>45.489899999999999</v>
      </c>
      <c r="G112" s="104">
        <v>-24.1493</v>
      </c>
      <c r="H112" s="104">
        <v>4.0297999999999998</v>
      </c>
      <c r="I112" s="21">
        <f>VLOOKUP($A112,TOTALS!$A$3:$G$144,2)</f>
        <v>69.627893207589722</v>
      </c>
      <c r="J112" s="21">
        <f>VLOOKUP($A112,TOTALS!$A$3:$G$144,3)</f>
        <v>112.17687510980787</v>
      </c>
      <c r="K112" s="21">
        <f>VLOOKUP($A112,TOTALS!$A$3:$G$144,4)</f>
        <v>40.095033378888402</v>
      </c>
      <c r="L112" s="21">
        <f>VLOOKUP($A112,TOTALS!$A$3:$G$144,5)</f>
        <v>46.195194228818416</v>
      </c>
      <c r="M112" s="21">
        <f>VLOOKUP($A112,TOTALS!$A$3:$G$144,6)</f>
        <v>-24.149353860778476</v>
      </c>
      <c r="N112" s="21">
        <f>VLOOKUP($A112,TOTALS!$A$3:$G$144,7)</f>
        <v>4.0298547172768489</v>
      </c>
      <c r="O112" s="102">
        <f t="shared" si="33"/>
        <v>-0.31319320758971969</v>
      </c>
      <c r="P112" s="102">
        <f t="shared" si="34"/>
        <v>-1.5882751098078671</v>
      </c>
      <c r="Q112" s="102">
        <f t="shared" si="35"/>
        <v>6.6621111599829419E-5</v>
      </c>
      <c r="R112" s="102">
        <f t="shared" si="36"/>
        <v>-0.70529422881841697</v>
      </c>
      <c r="S112" s="102">
        <f t="shared" si="37"/>
        <v>5.3860778475467441E-5</v>
      </c>
      <c r="T112" s="102">
        <f t="shared" si="38"/>
        <v>-5.4717276849025609E-5</v>
      </c>
      <c r="V112" s="10"/>
      <c r="W112" s="10"/>
    </row>
    <row r="113" spans="1:23" x14ac:dyDescent="0.25">
      <c r="A113" s="91"/>
      <c r="C113" s="80"/>
      <c r="D113" s="80"/>
      <c r="E113" s="80"/>
      <c r="F113" s="80"/>
      <c r="G113" s="80"/>
      <c r="H113" s="80"/>
      <c r="V113" s="10"/>
      <c r="W113" s="10"/>
    </row>
    <row r="114" spans="1:23" x14ac:dyDescent="0.25">
      <c r="A114" s="91">
        <v>4030</v>
      </c>
      <c r="B114" s="120" t="s">
        <v>0</v>
      </c>
      <c r="C114" s="104">
        <v>0.1265</v>
      </c>
      <c r="D114" s="104">
        <v>3.6799999999999999E-2</v>
      </c>
      <c r="E114" s="104">
        <v>4.0300000000000002E-2</v>
      </c>
      <c r="F114" s="104">
        <v>1.04E-2</v>
      </c>
      <c r="G114" s="104">
        <v>3.7100000000000001E-2</v>
      </c>
      <c r="H114" s="104">
        <v>2.2100000000000002E-2</v>
      </c>
      <c r="I114" s="21">
        <f t="shared" ref="I114:I148" ca="1" si="39">VLOOKUP($A114,INDIRECT("'"&amp;$B114&amp;"'!$A$3:$v$144"),17)</f>
        <v>0.12650308761551313</v>
      </c>
      <c r="J114" s="21">
        <f t="shared" ref="J114:J148" ca="1" si="40">VLOOKUP($A114,INDIRECT("'"&amp;$B114&amp;"'!$A$3:$v$144"),18)</f>
        <v>3.6837029640010149E-2</v>
      </c>
      <c r="K114" s="21">
        <f t="shared" ref="K114:K148" ca="1" si="41">VLOOKUP($A114,INDIRECT("'"&amp;$B114&amp;"'!$A$3:$v$144"),19)</f>
        <v>4.0306781165363785E-2</v>
      </c>
      <c r="L114" s="21">
        <f t="shared" ref="L114:L148" ca="1" si="42">VLOOKUP($A114,INDIRECT("'"&amp;$B114&amp;"'!$A$3:$v$144"),20)</f>
        <v>1.0350491113725487E-2</v>
      </c>
      <c r="M114" s="21">
        <f t="shared" ref="M114:M148" ca="1" si="43">VLOOKUP($A114,INDIRECT("'"&amp;$B114&amp;"'!$A$3:$v$144"),21)</f>
        <v>3.7132481445919338E-2</v>
      </c>
      <c r="N114" s="21">
        <f t="shared" ref="N114:N148" ca="1" si="44">VLOOKUP($A114,INDIRECT("'"&amp;$B114&amp;"'!$A$3:$v$144"),22)</f>
        <v>2.2133998456680945E-2</v>
      </c>
      <c r="O114" s="102">
        <f ca="1">C114-I114</f>
        <v>-3.087615513125419E-6</v>
      </c>
      <c r="P114" s="102">
        <f t="shared" ref="P114:P149" ca="1" si="45">D114-J114</f>
        <v>-3.7029640010149967E-5</v>
      </c>
      <c r="Q114" s="102">
        <f t="shared" ref="Q114:Q149" ca="1" si="46">E114-K114</f>
        <v>-6.7811653637825375E-6</v>
      </c>
      <c r="R114" s="102">
        <f t="shared" ref="R114:R149" ca="1" si="47">F114-L114</f>
        <v>4.9508886274512304E-5</v>
      </c>
      <c r="S114" s="102">
        <f t="shared" ref="S114:S149" ca="1" si="48">G114-M114</f>
        <v>-3.2481445919337049E-5</v>
      </c>
      <c r="T114" s="102">
        <f t="shared" ref="T114:T149" ca="1" si="49">H114-N114</f>
        <v>-3.3998456680943423E-5</v>
      </c>
      <c r="V114" s="10"/>
      <c r="W114" s="10"/>
    </row>
    <row r="115" spans="1:23" x14ac:dyDescent="0.25">
      <c r="A115" s="91">
        <v>4030</v>
      </c>
      <c r="B115" s="120" t="s">
        <v>2</v>
      </c>
      <c r="C115" s="104">
        <v>0.16320000000000001</v>
      </c>
      <c r="D115" s="104">
        <v>0.1958</v>
      </c>
      <c r="E115" s="104">
        <v>1.8315999999999999</v>
      </c>
      <c r="F115" s="104">
        <v>-0.17879999999999999</v>
      </c>
      <c r="G115" s="104">
        <v>0.54669999999999996</v>
      </c>
      <c r="H115" s="104">
        <v>-0.59889999999999999</v>
      </c>
      <c r="I115" s="21">
        <f t="shared" ca="1" si="39"/>
        <v>0.1631945238217021</v>
      </c>
      <c r="J115" s="21">
        <f t="shared" ca="1" si="40"/>
        <v>0.19582015333753941</v>
      </c>
      <c r="K115" s="21">
        <f t="shared" ca="1" si="41"/>
        <v>1.831644498627893</v>
      </c>
      <c r="L115" s="21">
        <f t="shared" ca="1" si="42"/>
        <v>-0.17876458452001179</v>
      </c>
      <c r="M115" s="21">
        <f t="shared" ca="1" si="43"/>
        <v>0.54673060254957317</v>
      </c>
      <c r="N115" s="21">
        <f t="shared" ca="1" si="44"/>
        <v>-0.59889306773511286</v>
      </c>
      <c r="O115" s="102">
        <f t="shared" ref="O115:O149" ca="1" si="50">C115-I115</f>
        <v>5.4761782979084739E-6</v>
      </c>
      <c r="P115" s="102">
        <f t="shared" ca="1" si="45"/>
        <v>-2.0153337539408067E-5</v>
      </c>
      <c r="Q115" s="102">
        <f t="shared" ca="1" si="46"/>
        <v>-4.4498627893130305E-5</v>
      </c>
      <c r="R115" s="102">
        <f t="shared" ca="1" si="47"/>
        <v>-3.5415479988198939E-5</v>
      </c>
      <c r="S115" s="102">
        <f t="shared" ca="1" si="48"/>
        <v>-3.0602549573210958E-5</v>
      </c>
      <c r="T115" s="102">
        <f t="shared" ca="1" si="49"/>
        <v>-6.9322648871272818E-6</v>
      </c>
      <c r="V115" s="10"/>
      <c r="W115" s="10"/>
    </row>
    <row r="116" spans="1:23" x14ac:dyDescent="0.25">
      <c r="A116" s="91">
        <v>4030</v>
      </c>
      <c r="B116" s="120" t="s">
        <v>4</v>
      </c>
      <c r="C116" s="104">
        <v>0.29949999999999999</v>
      </c>
      <c r="D116" s="104">
        <v>0.23899999999999999</v>
      </c>
      <c r="E116" s="104">
        <v>2.6516999999999999</v>
      </c>
      <c r="F116" s="104">
        <v>-0.26750000000000002</v>
      </c>
      <c r="G116" s="104">
        <v>0.89119999999999999</v>
      </c>
      <c r="H116" s="104">
        <v>-0.79610000000000003</v>
      </c>
      <c r="I116" s="21">
        <f t="shared" ca="1" si="39"/>
        <v>0.29949685990551467</v>
      </c>
      <c r="J116" s="21">
        <f t="shared" ca="1" si="40"/>
        <v>0.23898947602059611</v>
      </c>
      <c r="K116" s="21">
        <f t="shared" ca="1" si="41"/>
        <v>2.6516341782940147</v>
      </c>
      <c r="L116" s="21">
        <f t="shared" ca="1" si="42"/>
        <v>-0.26753803022866268</v>
      </c>
      <c r="M116" s="21">
        <f t="shared" ca="1" si="43"/>
        <v>0.89115436935314252</v>
      </c>
      <c r="N116" s="21">
        <f t="shared" ca="1" si="44"/>
        <v>-0.79606071556684077</v>
      </c>
      <c r="O116" s="102">
        <f t="shared" ca="1" si="50"/>
        <v>3.1400944853210433E-6</v>
      </c>
      <c r="P116" s="102">
        <f t="shared" ca="1" si="45"/>
        <v>1.0523979403875838E-5</v>
      </c>
      <c r="Q116" s="102">
        <f t="shared" ca="1" si="46"/>
        <v>6.5821705985236179E-5</v>
      </c>
      <c r="R116" s="102">
        <f t="shared" ca="1" si="47"/>
        <v>3.8030228662666588E-5</v>
      </c>
      <c r="S116" s="102">
        <f t="shared" ca="1" si="48"/>
        <v>4.5630646857475199E-5</v>
      </c>
      <c r="T116" s="102">
        <f t="shared" ca="1" si="49"/>
        <v>-3.9284433159259002E-5</v>
      </c>
      <c r="V116" s="10"/>
      <c r="W116" s="10"/>
    </row>
    <row r="117" spans="1:23" x14ac:dyDescent="0.25">
      <c r="A117" s="91">
        <v>4030</v>
      </c>
      <c r="B117" s="120" t="s">
        <v>189</v>
      </c>
      <c r="C117" s="104">
        <v>0.74160000000000004</v>
      </c>
      <c r="D117" s="104">
        <v>6.6500000000000004E-2</v>
      </c>
      <c r="E117" s="104">
        <v>6.9400000000000003E-2</v>
      </c>
      <c r="F117" s="104">
        <v>-0.222</v>
      </c>
      <c r="G117" s="104">
        <v>-0.22689999999999999</v>
      </c>
      <c r="H117" s="104">
        <v>6.7900000000000002E-2</v>
      </c>
      <c r="I117" s="21">
        <f t="shared" ca="1" si="39"/>
        <v>0.74156311170400824</v>
      </c>
      <c r="J117" s="21">
        <f t="shared" ca="1" si="40"/>
        <v>6.6463531217561767E-2</v>
      </c>
      <c r="K117" s="21">
        <f t="shared" ca="1" si="41"/>
        <v>6.9441758157548578E-2</v>
      </c>
      <c r="L117" s="21">
        <f t="shared" ca="1" si="42"/>
        <v>-0.22200653824725883</v>
      </c>
      <c r="M117" s="21">
        <f t="shared" ca="1" si="43"/>
        <v>-0.22692608105175774</v>
      </c>
      <c r="N117" s="21">
        <f t="shared" ca="1" si="44"/>
        <v>6.7936326520548665E-2</v>
      </c>
      <c r="O117" s="102">
        <f t="shared" ca="1" si="50"/>
        <v>3.6888295991799325E-5</v>
      </c>
      <c r="P117" s="102">
        <f t="shared" ca="1" si="45"/>
        <v>3.6468782438237035E-5</v>
      </c>
      <c r="Q117" s="102">
        <f t="shared" ca="1" si="46"/>
        <v>-4.175815754857426E-5</v>
      </c>
      <c r="R117" s="102">
        <f t="shared" ca="1" si="47"/>
        <v>6.538247258824903E-6</v>
      </c>
      <c r="S117" s="102">
        <f t="shared" ca="1" si="48"/>
        <v>2.6081051757748108E-5</v>
      </c>
      <c r="T117" s="102">
        <f t="shared" ca="1" si="49"/>
        <v>-3.6326520548662922E-5</v>
      </c>
      <c r="V117" s="10"/>
      <c r="W117" s="10"/>
    </row>
    <row r="118" spans="1:23" x14ac:dyDescent="0.25">
      <c r="A118" s="91">
        <v>4030</v>
      </c>
      <c r="B118" s="120" t="s">
        <v>196</v>
      </c>
      <c r="C118" s="104">
        <v>3.7699999999999997E-2</v>
      </c>
      <c r="D118" s="104">
        <v>6.875</v>
      </c>
      <c r="E118" s="104">
        <v>0</v>
      </c>
      <c r="F118" s="104">
        <v>-0.50929999999999997</v>
      </c>
      <c r="G118" s="104">
        <v>0</v>
      </c>
      <c r="H118" s="104">
        <v>0</v>
      </c>
      <c r="I118" s="21">
        <f t="shared" ca="1" si="39"/>
        <v>3.772988669168726E-2</v>
      </c>
      <c r="J118" s="21">
        <f t="shared" ca="1" si="40"/>
        <v>6.8749584563915942</v>
      </c>
      <c r="K118" s="21">
        <f t="shared" ca="1" si="41"/>
        <v>0</v>
      </c>
      <c r="L118" s="21">
        <f t="shared" ca="1" si="42"/>
        <v>-0.50930482382332876</v>
      </c>
      <c r="M118" s="21">
        <f t="shared" ca="1" si="43"/>
        <v>0</v>
      </c>
      <c r="N118" s="21">
        <f t="shared" ca="1" si="44"/>
        <v>0</v>
      </c>
      <c r="O118" s="102">
        <f t="shared" ca="1" si="50"/>
        <v>-2.9886691687262823E-5</v>
      </c>
      <c r="P118" s="102">
        <f t="shared" ca="1" si="45"/>
        <v>4.1543608405802956E-5</v>
      </c>
      <c r="Q118" s="102">
        <f t="shared" ca="1" si="46"/>
        <v>0</v>
      </c>
      <c r="R118" s="102">
        <f t="shared" ca="1" si="47"/>
        <v>4.8238233287811738E-6</v>
      </c>
      <c r="S118" s="102">
        <f t="shared" ca="1" si="48"/>
        <v>0</v>
      </c>
      <c r="T118" s="102">
        <f t="shared" ca="1" si="49"/>
        <v>0</v>
      </c>
      <c r="V118" s="10"/>
      <c r="W118" s="10"/>
    </row>
    <row r="119" spans="1:23" x14ac:dyDescent="0.25">
      <c r="A119" s="91">
        <v>4030</v>
      </c>
      <c r="B119" s="120" t="s">
        <v>7</v>
      </c>
      <c r="C119" s="104">
        <v>0.1268</v>
      </c>
      <c r="D119" s="104">
        <v>4.9799999999999997E-2</v>
      </c>
      <c r="E119" s="104">
        <v>0.47170000000000001</v>
      </c>
      <c r="F119" s="104">
        <v>7.9500000000000001E-2</v>
      </c>
      <c r="G119" s="104">
        <v>0.24460000000000001</v>
      </c>
      <c r="H119" s="104">
        <v>0.15329999999999999</v>
      </c>
      <c r="I119" s="21">
        <f t="shared" ca="1" si="39"/>
        <v>0.12681547309858313</v>
      </c>
      <c r="J119" s="21">
        <f t="shared" ca="1" si="40"/>
        <v>4.9821886886627899E-2</v>
      </c>
      <c r="K119" s="21">
        <f t="shared" ca="1" si="41"/>
        <v>0.4716502927669502</v>
      </c>
      <c r="L119" s="21">
        <f t="shared" ca="1" si="42"/>
        <v>7.9487018790440317E-2</v>
      </c>
      <c r="M119" s="21">
        <f t="shared" ca="1" si="43"/>
        <v>0.24456605450128605</v>
      </c>
      <c r="N119" s="21">
        <f t="shared" ca="1" si="44"/>
        <v>0.15329222921035471</v>
      </c>
      <c r="O119" s="102">
        <f t="shared" ca="1" si="50"/>
        <v>-1.547309858312973E-5</v>
      </c>
      <c r="P119" s="102">
        <f t="shared" ca="1" si="45"/>
        <v>-2.188688662790178E-5</v>
      </c>
      <c r="Q119" s="102">
        <f t="shared" ca="1" si="46"/>
        <v>4.9707233049811617E-5</v>
      </c>
      <c r="R119" s="102">
        <f t="shared" ca="1" si="47"/>
        <v>1.2981209559684292E-5</v>
      </c>
      <c r="S119" s="102">
        <f t="shared" ca="1" si="48"/>
        <v>3.394549871396646E-5</v>
      </c>
      <c r="T119" s="102">
        <f t="shared" ca="1" si="49"/>
        <v>7.7707896452838821E-6</v>
      </c>
      <c r="V119" s="10"/>
      <c r="W119" s="10"/>
    </row>
    <row r="120" spans="1:23" x14ac:dyDescent="0.25">
      <c r="A120" s="91">
        <v>4030</v>
      </c>
      <c r="B120" s="120" t="s">
        <v>202</v>
      </c>
      <c r="C120" s="104">
        <v>3.1600000000000003E-2</v>
      </c>
      <c r="D120" s="104">
        <v>2.0199999999999999E-2</v>
      </c>
      <c r="E120" s="104">
        <v>1.49E-2</v>
      </c>
      <c r="F120" s="104">
        <v>-2.52E-2</v>
      </c>
      <c r="G120" s="104">
        <v>-2.1700000000000001E-2</v>
      </c>
      <c r="H120" s="104">
        <v>1.7299999999999999E-2</v>
      </c>
      <c r="I120" s="21">
        <f t="shared" ca="1" si="39"/>
        <v>3.157854668973812E-2</v>
      </c>
      <c r="J120" s="21">
        <f t="shared" ca="1" si="40"/>
        <v>2.0173085336273922E-2</v>
      </c>
      <c r="K120" s="21">
        <f t="shared" ca="1" si="41"/>
        <v>1.4875301402835269E-2</v>
      </c>
      <c r="L120" s="21">
        <f t="shared" ca="1" si="42"/>
        <v>-2.5239586311340316E-2</v>
      </c>
      <c r="M120" s="21">
        <f t="shared" ca="1" si="43"/>
        <v>-2.1673495331241809E-2</v>
      </c>
      <c r="N120" s="21">
        <f t="shared" ca="1" si="44"/>
        <v>1.7322838237488425E-2</v>
      </c>
      <c r="O120" s="102">
        <f t="shared" ca="1" si="50"/>
        <v>2.1453310261883296E-5</v>
      </c>
      <c r="P120" s="102">
        <f t="shared" ca="1" si="45"/>
        <v>2.6914663726076982E-5</v>
      </c>
      <c r="Q120" s="102">
        <f t="shared" ca="1" si="46"/>
        <v>2.469859716473094E-5</v>
      </c>
      <c r="R120" s="102">
        <f t="shared" ca="1" si="47"/>
        <v>3.9586311340315816E-5</v>
      </c>
      <c r="S120" s="102">
        <f t="shared" ca="1" si="48"/>
        <v>-2.6504668758191297E-5</v>
      </c>
      <c r="T120" s="102">
        <f t="shared" ca="1" si="49"/>
        <v>-2.2838237488425478E-5</v>
      </c>
    </row>
    <row r="121" spans="1:23" x14ac:dyDescent="0.25">
      <c r="A121" s="91">
        <v>4030</v>
      </c>
      <c r="B121" s="120" t="s">
        <v>207</v>
      </c>
      <c r="C121" s="104">
        <v>1.5800000000000002E-2</v>
      </c>
      <c r="D121" s="104">
        <v>1.01E-2</v>
      </c>
      <c r="E121" s="104">
        <v>7.4000000000000003E-3</v>
      </c>
      <c r="F121" s="104">
        <v>-1.26E-2</v>
      </c>
      <c r="G121" s="104">
        <v>-1.0800000000000001E-2</v>
      </c>
      <c r="H121" s="104">
        <v>8.6999999999999994E-3</v>
      </c>
      <c r="I121" s="21">
        <f t="shared" ca="1" si="39"/>
        <v>1.5789273344869067E-2</v>
      </c>
      <c r="J121" s="21">
        <f t="shared" ca="1" si="40"/>
        <v>1.0086542668136959E-2</v>
      </c>
      <c r="K121" s="21">
        <f t="shared" ca="1" si="41"/>
        <v>7.437650701417632E-3</v>
      </c>
      <c r="L121" s="21">
        <f t="shared" ca="1" si="42"/>
        <v>-1.261979315567016E-2</v>
      </c>
      <c r="M121" s="21">
        <f t="shared" ca="1" si="43"/>
        <v>-1.0836747665620905E-2</v>
      </c>
      <c r="N121" s="21">
        <f t="shared" ca="1" si="44"/>
        <v>8.6614191187442107E-3</v>
      </c>
      <c r="O121" s="102">
        <f t="shared" ca="1" si="50"/>
        <v>1.0726655130934709E-5</v>
      </c>
      <c r="P121" s="102">
        <f t="shared" ca="1" si="45"/>
        <v>1.3457331863040226E-5</v>
      </c>
      <c r="Q121" s="102">
        <f t="shared" ca="1" si="46"/>
        <v>-3.7650701417631625E-5</v>
      </c>
      <c r="R121" s="102">
        <f t="shared" ca="1" si="47"/>
        <v>1.9793155670159643E-5</v>
      </c>
      <c r="S121" s="102">
        <f t="shared" ca="1" si="48"/>
        <v>3.6747665620904049E-5</v>
      </c>
      <c r="T121" s="102">
        <f t="shared" ca="1" si="49"/>
        <v>3.8580881255788693E-5</v>
      </c>
    </row>
    <row r="122" spans="1:23" x14ac:dyDescent="0.25">
      <c r="A122" s="91">
        <v>4030</v>
      </c>
      <c r="B122" s="120" t="s">
        <v>212</v>
      </c>
      <c r="C122" s="104">
        <v>1.52E-2</v>
      </c>
      <c r="D122" s="104">
        <v>0.82550000000000001</v>
      </c>
      <c r="E122" s="104">
        <v>0</v>
      </c>
      <c r="F122" s="104">
        <v>-0.11210000000000001</v>
      </c>
      <c r="G122" s="104">
        <v>0</v>
      </c>
      <c r="H122" s="104">
        <v>0</v>
      </c>
      <c r="I122" s="21">
        <f t="shared" ca="1" si="39"/>
        <v>1.5214646585445236E-2</v>
      </c>
      <c r="J122" s="21">
        <f t="shared" ca="1" si="40"/>
        <v>0.82553696468478344</v>
      </c>
      <c r="K122" s="21">
        <f t="shared" ca="1" si="41"/>
        <v>0</v>
      </c>
      <c r="L122" s="21">
        <f t="shared" ca="1" si="42"/>
        <v>-0.11207253526578295</v>
      </c>
      <c r="M122" s="21">
        <f t="shared" ca="1" si="43"/>
        <v>0</v>
      </c>
      <c r="N122" s="21">
        <f t="shared" ca="1" si="44"/>
        <v>0</v>
      </c>
      <c r="O122" s="102">
        <f t="shared" ca="1" si="50"/>
        <v>-1.4646585445235796E-5</v>
      </c>
      <c r="P122" s="102">
        <f t="shared" ca="1" si="45"/>
        <v>-3.696468478342485E-5</v>
      </c>
      <c r="Q122" s="102">
        <f t="shared" ca="1" si="46"/>
        <v>0</v>
      </c>
      <c r="R122" s="102">
        <f t="shared" ca="1" si="47"/>
        <v>-2.7464734217053088E-5</v>
      </c>
      <c r="S122" s="102">
        <f t="shared" ca="1" si="48"/>
        <v>0</v>
      </c>
      <c r="T122" s="102">
        <f t="shared" ca="1" si="49"/>
        <v>0</v>
      </c>
    </row>
    <row r="123" spans="1:23" x14ac:dyDescent="0.25">
      <c r="A123" s="91">
        <v>4030</v>
      </c>
      <c r="B123" s="120" t="s">
        <v>8</v>
      </c>
      <c r="C123" s="104">
        <v>6.3200000000000006E-2</v>
      </c>
      <c r="D123" s="104">
        <v>4.0300000000000002E-2</v>
      </c>
      <c r="E123" s="104">
        <v>2.98E-2</v>
      </c>
      <c r="F123" s="104">
        <v>-5.0500000000000003E-2</v>
      </c>
      <c r="G123" s="104">
        <v>-4.3299999999999998E-2</v>
      </c>
      <c r="H123" s="104">
        <v>3.4599999999999999E-2</v>
      </c>
      <c r="I123" s="21">
        <f t="shared" ca="1" si="39"/>
        <v>6.3157093379476267E-2</v>
      </c>
      <c r="J123" s="21">
        <f t="shared" ca="1" si="40"/>
        <v>4.0346170672547838E-2</v>
      </c>
      <c r="K123" s="21">
        <f t="shared" ca="1" si="41"/>
        <v>2.9750602805670528E-2</v>
      </c>
      <c r="L123" s="21">
        <f t="shared" ca="1" si="42"/>
        <v>-5.0479172622680639E-2</v>
      </c>
      <c r="M123" s="21">
        <f t="shared" ca="1" si="43"/>
        <v>-4.3346990662483618E-2</v>
      </c>
      <c r="N123" s="21">
        <f t="shared" ca="1" si="44"/>
        <v>3.4645676474976843E-2</v>
      </c>
      <c r="O123" s="102">
        <f t="shared" ca="1" si="50"/>
        <v>4.2906620523738837E-5</v>
      </c>
      <c r="P123" s="102">
        <f t="shared" ca="1" si="45"/>
        <v>-4.6170672547835023E-5</v>
      </c>
      <c r="Q123" s="102">
        <f t="shared" ca="1" si="46"/>
        <v>4.9397194329472288E-5</v>
      </c>
      <c r="R123" s="102">
        <f t="shared" ca="1" si="47"/>
        <v>-2.0827377319364293E-5</v>
      </c>
      <c r="S123" s="102">
        <f t="shared" ca="1" si="48"/>
        <v>4.6990662483620271E-5</v>
      </c>
      <c r="T123" s="102">
        <f t="shared" ca="1" si="49"/>
        <v>-4.5676474976844017E-5</v>
      </c>
    </row>
    <row r="124" spans="1:23" x14ac:dyDescent="0.25">
      <c r="A124" s="91">
        <v>4030</v>
      </c>
      <c r="B124" s="120" t="s">
        <v>215</v>
      </c>
      <c r="C124" s="104">
        <v>8.9999999999999993E-3</v>
      </c>
      <c r="D124" s="104">
        <v>0.43530000000000002</v>
      </c>
      <c r="E124" s="104">
        <v>0</v>
      </c>
      <c r="F124" s="104">
        <v>6.2399999999999997E-2</v>
      </c>
      <c r="G124" s="104">
        <v>0</v>
      </c>
      <c r="H124" s="104">
        <v>0</v>
      </c>
      <c r="I124" s="21">
        <f t="shared" ca="1" si="39"/>
        <v>8.9537359176155712E-3</v>
      </c>
      <c r="J124" s="21">
        <f t="shared" ca="1" si="40"/>
        <v>0.43533739719255216</v>
      </c>
      <c r="K124" s="21">
        <f t="shared" ca="1" si="41"/>
        <v>0</v>
      </c>
      <c r="L124" s="21">
        <f t="shared" ca="1" si="42"/>
        <v>6.2433132946571164E-2</v>
      </c>
      <c r="M124" s="21">
        <f t="shared" ca="1" si="43"/>
        <v>0</v>
      </c>
      <c r="N124" s="21">
        <f t="shared" ca="1" si="44"/>
        <v>0</v>
      </c>
      <c r="O124" s="102">
        <f t="shared" ca="1" si="50"/>
        <v>4.6264082384428126E-5</v>
      </c>
      <c r="P124" s="102">
        <f t="shared" ca="1" si="45"/>
        <v>-3.7397192552135472E-5</v>
      </c>
      <c r="Q124" s="102">
        <f t="shared" ca="1" si="46"/>
        <v>0</v>
      </c>
      <c r="R124" s="102">
        <f t="shared" ca="1" si="47"/>
        <v>-3.3132946571166888E-5</v>
      </c>
      <c r="S124" s="102">
        <f t="shared" ca="1" si="48"/>
        <v>0</v>
      </c>
      <c r="T124" s="102">
        <f t="shared" ca="1" si="49"/>
        <v>0</v>
      </c>
    </row>
    <row r="125" spans="1:23" x14ac:dyDescent="0.25">
      <c r="A125" s="91">
        <v>4030</v>
      </c>
      <c r="B125" s="120" t="s">
        <v>220</v>
      </c>
      <c r="C125" s="104">
        <v>0.38129999999999997</v>
      </c>
      <c r="D125" s="104">
        <v>21.2943</v>
      </c>
      <c r="E125" s="104">
        <v>0</v>
      </c>
      <c r="F125" s="104">
        <v>-2.8494000000000002</v>
      </c>
      <c r="G125" s="104">
        <v>0</v>
      </c>
      <c r="H125" s="104">
        <v>0</v>
      </c>
      <c r="I125" s="21">
        <f t="shared" ca="1" si="39"/>
        <v>0.38126622162251778</v>
      </c>
      <c r="J125" s="21">
        <f t="shared" ca="1" si="40"/>
        <v>21.294348922575971</v>
      </c>
      <c r="K125" s="21">
        <f t="shared" ca="1" si="41"/>
        <v>0</v>
      </c>
      <c r="L125" s="21">
        <f t="shared" ca="1" si="42"/>
        <v>-2.8493536031216049</v>
      </c>
      <c r="M125" s="21">
        <f t="shared" ca="1" si="43"/>
        <v>0</v>
      </c>
      <c r="N125" s="21">
        <f t="shared" ca="1" si="44"/>
        <v>0</v>
      </c>
      <c r="O125" s="102">
        <f t="shared" ca="1" si="50"/>
        <v>3.3778377482196476E-5</v>
      </c>
      <c r="P125" s="102">
        <f t="shared" ca="1" si="45"/>
        <v>-4.8922575970777871E-5</v>
      </c>
      <c r="Q125" s="102">
        <f t="shared" ca="1" si="46"/>
        <v>0</v>
      </c>
      <c r="R125" s="102">
        <f t="shared" ca="1" si="47"/>
        <v>-4.639687839524953E-5</v>
      </c>
      <c r="S125" s="102">
        <f t="shared" ca="1" si="48"/>
        <v>0</v>
      </c>
      <c r="T125" s="102">
        <f t="shared" ca="1" si="49"/>
        <v>0</v>
      </c>
    </row>
    <row r="126" spans="1:23" x14ac:dyDescent="0.25">
      <c r="A126" s="91">
        <v>4030</v>
      </c>
      <c r="B126" s="120" t="s">
        <v>10</v>
      </c>
      <c r="C126" s="104">
        <v>4.6635</v>
      </c>
      <c r="D126" s="104">
        <v>0.46229999999999999</v>
      </c>
      <c r="E126" s="104">
        <v>0</v>
      </c>
      <c r="F126" s="104">
        <v>1.4682999999999999</v>
      </c>
      <c r="G126" s="104">
        <v>0</v>
      </c>
      <c r="H126" s="104">
        <v>0</v>
      </c>
      <c r="I126" s="21">
        <f t="shared" ca="1" si="39"/>
        <v>4.6634538355049182</v>
      </c>
      <c r="J126" s="21">
        <f t="shared" ca="1" si="40"/>
        <v>0.46231769920889515</v>
      </c>
      <c r="K126" s="21">
        <f t="shared" ca="1" si="41"/>
        <v>0</v>
      </c>
      <c r="L126" s="21">
        <f t="shared" ca="1" si="42"/>
        <v>1.4683314501833471</v>
      </c>
      <c r="M126" s="21">
        <f t="shared" ca="1" si="43"/>
        <v>0</v>
      </c>
      <c r="N126" s="21">
        <f t="shared" ca="1" si="44"/>
        <v>0</v>
      </c>
      <c r="O126" s="102">
        <f t="shared" ca="1" si="50"/>
        <v>4.6164495081768564E-5</v>
      </c>
      <c r="P126" s="102">
        <f t="shared" ca="1" si="45"/>
        <v>-1.7699208895161078E-5</v>
      </c>
      <c r="Q126" s="102">
        <f t="shared" ca="1" si="46"/>
        <v>0</v>
      </c>
      <c r="R126" s="102">
        <f t="shared" ca="1" si="47"/>
        <v>-3.1450183347159211E-5</v>
      </c>
      <c r="S126" s="102">
        <f t="shared" ca="1" si="48"/>
        <v>0</v>
      </c>
      <c r="T126" s="102">
        <f t="shared" ca="1" si="49"/>
        <v>0</v>
      </c>
    </row>
    <row r="127" spans="1:23" x14ac:dyDescent="0.25">
      <c r="A127" s="91">
        <v>4030</v>
      </c>
      <c r="B127" s="120" t="s">
        <v>224</v>
      </c>
      <c r="C127" s="104">
        <v>1.29E-2</v>
      </c>
      <c r="D127" s="104">
        <v>5.6000000000000001E-2</v>
      </c>
      <c r="E127" s="104">
        <v>0</v>
      </c>
      <c r="F127" s="104">
        <v>2.69E-2</v>
      </c>
      <c r="G127" s="104">
        <v>0</v>
      </c>
      <c r="H127" s="104">
        <v>0</v>
      </c>
      <c r="I127" s="21">
        <f t="shared" ca="1" si="39"/>
        <v>1.2921960593704771E-2</v>
      </c>
      <c r="J127" s="21">
        <f t="shared" ca="1" si="40"/>
        <v>5.5951362322227992E-2</v>
      </c>
      <c r="K127" s="21">
        <f t="shared" ca="1" si="41"/>
        <v>0</v>
      </c>
      <c r="L127" s="21">
        <f t="shared" ca="1" si="42"/>
        <v>2.6888683476360982E-2</v>
      </c>
      <c r="M127" s="21">
        <f t="shared" ca="1" si="43"/>
        <v>0</v>
      </c>
      <c r="N127" s="21">
        <f t="shared" ca="1" si="44"/>
        <v>0</v>
      </c>
      <c r="O127" s="102">
        <f t="shared" ca="1" si="50"/>
        <v>-2.1960593704770798E-5</v>
      </c>
      <c r="P127" s="102">
        <f t="shared" ca="1" si="45"/>
        <v>4.8637677772009336E-5</v>
      </c>
      <c r="Q127" s="102">
        <f t="shared" ca="1" si="46"/>
        <v>0</v>
      </c>
      <c r="R127" s="102">
        <f t="shared" ca="1" si="47"/>
        <v>1.1316523639018361E-5</v>
      </c>
      <c r="S127" s="102">
        <f t="shared" ca="1" si="48"/>
        <v>0</v>
      </c>
      <c r="T127" s="102">
        <f t="shared" ca="1" si="49"/>
        <v>0</v>
      </c>
    </row>
    <row r="128" spans="1:23" x14ac:dyDescent="0.25">
      <c r="A128" s="91">
        <v>4030</v>
      </c>
      <c r="B128" s="120" t="s">
        <v>228</v>
      </c>
      <c r="C128" s="104">
        <v>1.5E-3</v>
      </c>
      <c r="D128" s="104">
        <v>0.35210000000000002</v>
      </c>
      <c r="E128" s="104">
        <v>0</v>
      </c>
      <c r="F128" s="104">
        <v>-2.29E-2</v>
      </c>
      <c r="G128" s="104">
        <v>0</v>
      </c>
      <c r="H128" s="104">
        <v>0</v>
      </c>
      <c r="I128" s="21">
        <f t="shared" ca="1" si="39"/>
        <v>1.4871326509241123E-3</v>
      </c>
      <c r="J128" s="21">
        <f t="shared" ca="1" si="40"/>
        <v>0.35213792634613761</v>
      </c>
      <c r="K128" s="21">
        <f t="shared" ca="1" si="41"/>
        <v>0</v>
      </c>
      <c r="L128" s="21">
        <f t="shared" ca="1" si="42"/>
        <v>-2.2883963990053196E-2</v>
      </c>
      <c r="M128" s="21">
        <f t="shared" ca="1" si="43"/>
        <v>0</v>
      </c>
      <c r="N128" s="21">
        <f t="shared" ca="1" si="44"/>
        <v>0</v>
      </c>
      <c r="O128" s="102">
        <f t="shared" ca="1" si="50"/>
        <v>1.2867349075887727E-5</v>
      </c>
      <c r="P128" s="102">
        <f t="shared" ca="1" si="45"/>
        <v>-3.7926346137584499E-5</v>
      </c>
      <c r="Q128" s="102">
        <f t="shared" ca="1" si="46"/>
        <v>0</v>
      </c>
      <c r="R128" s="102">
        <f t="shared" ca="1" si="47"/>
        <v>-1.6036009946804319E-5</v>
      </c>
      <c r="S128" s="102">
        <f t="shared" ca="1" si="48"/>
        <v>0</v>
      </c>
      <c r="T128" s="102">
        <f t="shared" ca="1" si="49"/>
        <v>0</v>
      </c>
    </row>
    <row r="129" spans="1:20" s="10" customFormat="1" x14ac:dyDescent="0.25">
      <c r="A129" s="91">
        <v>4030</v>
      </c>
      <c r="B129" s="120" t="s">
        <v>231</v>
      </c>
      <c r="C129" s="104">
        <v>0.20349999999999999</v>
      </c>
      <c r="D129" s="104">
        <v>7.9119999999999999</v>
      </c>
      <c r="E129" s="104">
        <v>0</v>
      </c>
      <c r="F129" s="104">
        <v>-1.2687999999999999</v>
      </c>
      <c r="G129" s="104">
        <v>0</v>
      </c>
      <c r="H129" s="104">
        <v>0</v>
      </c>
      <c r="I129" s="21">
        <f t="shared" ca="1" si="39"/>
        <v>0.20346233343729017</v>
      </c>
      <c r="J129" s="21">
        <f t="shared" ca="1" si="40"/>
        <v>7.9120324505246469</v>
      </c>
      <c r="K129" s="21">
        <f t="shared" ca="1" si="41"/>
        <v>0</v>
      </c>
      <c r="L129" s="21">
        <f t="shared" ca="1" si="42"/>
        <v>-1.2687791709416205</v>
      </c>
      <c r="M129" s="21">
        <f t="shared" ca="1" si="43"/>
        <v>0</v>
      </c>
      <c r="N129" s="21">
        <f t="shared" ca="1" si="44"/>
        <v>0</v>
      </c>
      <c r="O129" s="102">
        <f t="shared" ca="1" si="50"/>
        <v>3.7666562709814944E-5</v>
      </c>
      <c r="P129" s="102">
        <f t="shared" ca="1" si="45"/>
        <v>-3.2450524646954193E-5</v>
      </c>
      <c r="Q129" s="102">
        <f t="shared" ca="1" si="46"/>
        <v>0</v>
      </c>
      <c r="R129" s="102">
        <f t="shared" ca="1" si="47"/>
        <v>-2.0829058379412402E-5</v>
      </c>
      <c r="S129" s="102">
        <f t="shared" ca="1" si="48"/>
        <v>0</v>
      </c>
      <c r="T129" s="102">
        <f t="shared" ca="1" si="49"/>
        <v>0</v>
      </c>
    </row>
    <row r="130" spans="1:20" s="10" customFormat="1" x14ac:dyDescent="0.25">
      <c r="A130" s="91">
        <v>4030</v>
      </c>
      <c r="B130" s="120" t="s">
        <v>11</v>
      </c>
      <c r="C130" s="104">
        <v>2.58E-2</v>
      </c>
      <c r="D130" s="104">
        <v>0.1119</v>
      </c>
      <c r="E130" s="104">
        <v>0</v>
      </c>
      <c r="F130" s="104">
        <v>5.3800000000000001E-2</v>
      </c>
      <c r="G130" s="104">
        <v>0</v>
      </c>
      <c r="H130" s="104">
        <v>0</v>
      </c>
      <c r="I130" s="21">
        <f t="shared" ca="1" si="39"/>
        <v>2.5843921187409573E-2</v>
      </c>
      <c r="J130" s="21">
        <f t="shared" ca="1" si="40"/>
        <v>0.11190272464445605</v>
      </c>
      <c r="K130" s="21">
        <f t="shared" ca="1" si="41"/>
        <v>0</v>
      </c>
      <c r="L130" s="21">
        <f t="shared" ca="1" si="42"/>
        <v>5.3777366952722006E-2</v>
      </c>
      <c r="M130" s="21">
        <f t="shared" ca="1" si="43"/>
        <v>0</v>
      </c>
      <c r="N130" s="21">
        <f t="shared" ca="1" si="44"/>
        <v>0</v>
      </c>
      <c r="O130" s="102">
        <f t="shared" ca="1" si="50"/>
        <v>-4.3921187409572821E-5</v>
      </c>
      <c r="P130" s="102">
        <f t="shared" ca="1" si="45"/>
        <v>-2.7246444560535821E-6</v>
      </c>
      <c r="Q130" s="102">
        <f t="shared" ca="1" si="46"/>
        <v>0</v>
      </c>
      <c r="R130" s="102">
        <f t="shared" ca="1" si="47"/>
        <v>2.2633047277995089E-5</v>
      </c>
      <c r="S130" s="102">
        <f t="shared" ca="1" si="48"/>
        <v>0</v>
      </c>
      <c r="T130" s="102">
        <f t="shared" ca="1" si="49"/>
        <v>0</v>
      </c>
    </row>
    <row r="131" spans="1:20" s="10" customFormat="1" x14ac:dyDescent="0.25">
      <c r="A131" s="91">
        <v>4030</v>
      </c>
      <c r="B131" s="120" t="s">
        <v>281</v>
      </c>
      <c r="C131" s="104">
        <v>4.8693999999999997</v>
      </c>
      <c r="D131" s="104">
        <v>4.0580999999999996</v>
      </c>
      <c r="E131" s="104">
        <v>0</v>
      </c>
      <c r="F131" s="104">
        <v>4.4452999999999996</v>
      </c>
      <c r="G131" s="104">
        <v>0</v>
      </c>
      <c r="H131" s="104">
        <v>0</v>
      </c>
      <c r="I131" s="21">
        <f t="shared" ca="1" si="39"/>
        <v>4.8694065185239888</v>
      </c>
      <c r="J131" s="21">
        <f t="shared" ca="1" si="40"/>
        <v>4.0581138587663199</v>
      </c>
      <c r="K131" s="21">
        <f t="shared" ca="1" si="41"/>
        <v>0</v>
      </c>
      <c r="L131" s="21">
        <f t="shared" ca="1" si="42"/>
        <v>4.4452903253656286</v>
      </c>
      <c r="M131" s="21">
        <f t="shared" ca="1" si="43"/>
        <v>0</v>
      </c>
      <c r="N131" s="21">
        <f t="shared" ca="1" si="44"/>
        <v>0</v>
      </c>
      <c r="O131" s="102">
        <f t="shared" ca="1" si="50"/>
        <v>-6.5185239890297453E-6</v>
      </c>
      <c r="P131" s="102">
        <f t="shared" ca="1" si="45"/>
        <v>-1.3858766320318239E-5</v>
      </c>
      <c r="Q131" s="102">
        <f t="shared" ca="1" si="46"/>
        <v>0</v>
      </c>
      <c r="R131" s="102">
        <f t="shared" ca="1" si="47"/>
        <v>9.6746343709597227E-6</v>
      </c>
      <c r="S131" s="102">
        <f t="shared" ca="1" si="48"/>
        <v>0</v>
      </c>
      <c r="T131" s="102">
        <f t="shared" ca="1" si="49"/>
        <v>0</v>
      </c>
    </row>
    <row r="132" spans="1:20" x14ac:dyDescent="0.25">
      <c r="A132" s="91">
        <v>4030</v>
      </c>
      <c r="B132" s="120" t="s">
        <v>283</v>
      </c>
      <c r="C132" s="104">
        <v>10.956200000000001</v>
      </c>
      <c r="D132" s="104">
        <v>9.1308000000000007</v>
      </c>
      <c r="E132" s="104">
        <v>0</v>
      </c>
      <c r="F132" s="104">
        <v>10.001899999999999</v>
      </c>
      <c r="G132" s="104">
        <v>0</v>
      </c>
      <c r="H132" s="104">
        <v>0</v>
      </c>
      <c r="I132" s="21">
        <f t="shared" ca="1" si="39"/>
        <v>10.956164666678994</v>
      </c>
      <c r="J132" s="21">
        <f t="shared" ca="1" si="40"/>
        <v>9.1307561822241929</v>
      </c>
      <c r="K132" s="21">
        <f t="shared" ca="1" si="41"/>
        <v>0</v>
      </c>
      <c r="L132" s="21">
        <f t="shared" ca="1" si="42"/>
        <v>10.001903232072658</v>
      </c>
      <c r="M132" s="21">
        <f t="shared" ca="1" si="43"/>
        <v>0</v>
      </c>
      <c r="N132" s="21">
        <f t="shared" ca="1" si="44"/>
        <v>0</v>
      </c>
      <c r="O132" s="102">
        <f t="shared" ca="1" si="50"/>
        <v>3.5333321006802976E-5</v>
      </c>
      <c r="P132" s="102">
        <f t="shared" ca="1" si="45"/>
        <v>4.3817775807752923E-5</v>
      </c>
      <c r="Q132" s="102">
        <f t="shared" ca="1" si="46"/>
        <v>0</v>
      </c>
      <c r="R132" s="102">
        <f t="shared" ca="1" si="47"/>
        <v>-3.2320726592871551E-6</v>
      </c>
      <c r="S132" s="102">
        <f t="shared" ca="1" si="48"/>
        <v>0</v>
      </c>
      <c r="T132" s="102">
        <f t="shared" ca="1" si="49"/>
        <v>0</v>
      </c>
    </row>
    <row r="133" spans="1:20" x14ac:dyDescent="0.25">
      <c r="A133" s="91">
        <v>4030</v>
      </c>
      <c r="B133" s="120" t="s">
        <v>285</v>
      </c>
      <c r="C133" s="104">
        <v>7.6083999999999996</v>
      </c>
      <c r="D133" s="104">
        <v>6.3407999999999998</v>
      </c>
      <c r="E133" s="104">
        <v>0</v>
      </c>
      <c r="F133" s="104">
        <v>6.9458000000000002</v>
      </c>
      <c r="G133" s="104">
        <v>0</v>
      </c>
      <c r="H133" s="104">
        <v>0</v>
      </c>
      <c r="I133" s="21">
        <f t="shared" ca="1" si="39"/>
        <v>8.3883135729261067</v>
      </c>
      <c r="J133" s="21">
        <f t="shared" ca="1" si="40"/>
        <v>6.9907352020154256</v>
      </c>
      <c r="K133" s="21">
        <f t="shared" ca="1" si="41"/>
        <v>0</v>
      </c>
      <c r="L133" s="21">
        <f t="shared" ca="1" si="42"/>
        <v>7.6577071620556456</v>
      </c>
      <c r="M133" s="21">
        <f t="shared" ca="1" si="43"/>
        <v>0</v>
      </c>
      <c r="N133" s="21">
        <f t="shared" ca="1" si="44"/>
        <v>0</v>
      </c>
      <c r="O133" s="102">
        <f t="shared" ca="1" si="50"/>
        <v>-0.77991357292610708</v>
      </c>
      <c r="P133" s="102">
        <f t="shared" ca="1" si="45"/>
        <v>-0.64993520201542587</v>
      </c>
      <c r="Q133" s="102">
        <f t="shared" ca="1" si="46"/>
        <v>0</v>
      </c>
      <c r="R133" s="102">
        <f t="shared" ca="1" si="47"/>
        <v>-0.71190716205564541</v>
      </c>
      <c r="S133" s="102">
        <f t="shared" ca="1" si="48"/>
        <v>0</v>
      </c>
      <c r="T133" s="102">
        <f t="shared" ca="1" si="49"/>
        <v>0</v>
      </c>
    </row>
    <row r="134" spans="1:20" s="10" customFormat="1" x14ac:dyDescent="0.25">
      <c r="A134" s="91">
        <v>4030</v>
      </c>
      <c r="B134" s="120" t="s">
        <v>287</v>
      </c>
      <c r="C134" s="104">
        <v>0.47549999999999998</v>
      </c>
      <c r="D134" s="104">
        <v>0.39629999999999999</v>
      </c>
      <c r="E134" s="104">
        <v>0</v>
      </c>
      <c r="F134" s="104">
        <v>0.43409999999999999</v>
      </c>
      <c r="G134" s="104">
        <v>0</v>
      </c>
      <c r="H134" s="104">
        <v>0</v>
      </c>
      <c r="I134" s="21">
        <f t="shared" ca="1" si="39"/>
        <v>0.47552798032460936</v>
      </c>
      <c r="J134" s="21">
        <f t="shared" ca="1" si="40"/>
        <v>0.39630018152014962</v>
      </c>
      <c r="K134" s="21">
        <f t="shared" ca="1" si="41"/>
        <v>0</v>
      </c>
      <c r="L134" s="21">
        <f t="shared" ca="1" si="42"/>
        <v>0.43411038333648827</v>
      </c>
      <c r="M134" s="21">
        <f t="shared" ca="1" si="43"/>
        <v>0</v>
      </c>
      <c r="N134" s="21">
        <f t="shared" ca="1" si="44"/>
        <v>0</v>
      </c>
      <c r="O134" s="102">
        <f t="shared" ca="1" si="50"/>
        <v>-2.7980324609377938E-5</v>
      </c>
      <c r="P134" s="102">
        <f t="shared" ca="1" si="45"/>
        <v>-1.8152014963357388E-7</v>
      </c>
      <c r="Q134" s="102">
        <f t="shared" ca="1" si="46"/>
        <v>0</v>
      </c>
      <c r="R134" s="102">
        <f t="shared" ca="1" si="47"/>
        <v>-1.0383336488284378E-5</v>
      </c>
      <c r="S134" s="102">
        <f t="shared" ca="1" si="48"/>
        <v>0</v>
      </c>
      <c r="T134" s="102">
        <f t="shared" ca="1" si="49"/>
        <v>0</v>
      </c>
    </row>
    <row r="135" spans="1:20" s="10" customFormat="1" x14ac:dyDescent="0.25">
      <c r="A135" s="91">
        <v>4030</v>
      </c>
      <c r="B135" s="120" t="s">
        <v>234</v>
      </c>
      <c r="C135" s="104">
        <v>5.9200000000000003E-2</v>
      </c>
      <c r="D135" s="104">
        <v>8.8700000000000001E-2</v>
      </c>
      <c r="E135" s="104">
        <v>0</v>
      </c>
      <c r="F135" s="104">
        <v>-2.2000000000000001E-3</v>
      </c>
      <c r="G135" s="104">
        <v>0</v>
      </c>
      <c r="H135" s="104">
        <v>0</v>
      </c>
      <c r="I135" s="21">
        <f t="shared" ca="1" si="39"/>
        <v>5.9194194970628444E-2</v>
      </c>
      <c r="J135" s="21">
        <f t="shared" ca="1" si="40"/>
        <v>8.869587332730601E-2</v>
      </c>
      <c r="K135" s="21">
        <f t="shared" ca="1" si="41"/>
        <v>0</v>
      </c>
      <c r="L135" s="21">
        <f t="shared" ca="1" si="42"/>
        <v>-2.2394031318957197E-3</v>
      </c>
      <c r="M135" s="21">
        <f t="shared" ca="1" si="43"/>
        <v>0</v>
      </c>
      <c r="N135" s="21">
        <f t="shared" ca="1" si="44"/>
        <v>0</v>
      </c>
      <c r="O135" s="102">
        <f t="shared" ca="1" si="50"/>
        <v>5.8050293715583567E-6</v>
      </c>
      <c r="P135" s="102">
        <f t="shared" ca="1" si="45"/>
        <v>4.1266726939909182E-6</v>
      </c>
      <c r="Q135" s="102">
        <f t="shared" ca="1" si="46"/>
        <v>0</v>
      </c>
      <c r="R135" s="102">
        <f t="shared" ca="1" si="47"/>
        <v>3.9403131895719527E-5</v>
      </c>
      <c r="S135" s="102">
        <f t="shared" ca="1" si="48"/>
        <v>0</v>
      </c>
      <c r="T135" s="102">
        <f t="shared" ca="1" si="49"/>
        <v>0</v>
      </c>
    </row>
    <row r="136" spans="1:20" s="10" customFormat="1" x14ac:dyDescent="0.25">
      <c r="A136" s="91">
        <v>4030</v>
      </c>
      <c r="B136" s="120" t="s">
        <v>289</v>
      </c>
      <c r="C136" s="104">
        <v>2.4133</v>
      </c>
      <c r="D136" s="104">
        <v>2.0112000000000001</v>
      </c>
      <c r="E136" s="104">
        <v>0</v>
      </c>
      <c r="F136" s="104">
        <v>2.2031000000000001</v>
      </c>
      <c r="G136" s="104">
        <v>0</v>
      </c>
      <c r="H136" s="104">
        <v>0</v>
      </c>
      <c r="I136" s="21">
        <f t="shared" ca="1" si="39"/>
        <v>2.4132857735261153</v>
      </c>
      <c r="J136" s="21">
        <f t="shared" ca="1" si="40"/>
        <v>2.0112078146390888</v>
      </c>
      <c r="K136" s="21">
        <f t="shared" ca="1" si="41"/>
        <v>0</v>
      </c>
      <c r="L136" s="21">
        <f t="shared" ca="1" si="42"/>
        <v>2.2030930998650646</v>
      </c>
      <c r="M136" s="21">
        <f t="shared" ca="1" si="43"/>
        <v>0</v>
      </c>
      <c r="N136" s="21">
        <f t="shared" ca="1" si="44"/>
        <v>0</v>
      </c>
      <c r="O136" s="102">
        <f t="shared" ca="1" si="50"/>
        <v>1.4226473884715318E-5</v>
      </c>
      <c r="P136" s="102">
        <f t="shared" ca="1" si="45"/>
        <v>-7.8146390887212647E-6</v>
      </c>
      <c r="Q136" s="102">
        <f t="shared" ca="1" si="46"/>
        <v>0</v>
      </c>
      <c r="R136" s="102">
        <f t="shared" ca="1" si="47"/>
        <v>6.9001349354280705E-6</v>
      </c>
      <c r="S136" s="102">
        <f t="shared" ca="1" si="48"/>
        <v>0</v>
      </c>
      <c r="T136" s="102">
        <f t="shared" ca="1" si="49"/>
        <v>0</v>
      </c>
    </row>
    <row r="137" spans="1:20" x14ac:dyDescent="0.25">
      <c r="A137" s="91">
        <v>4030</v>
      </c>
      <c r="B137" s="120" t="s">
        <v>291</v>
      </c>
      <c r="C137" s="104">
        <v>4.9305000000000003</v>
      </c>
      <c r="D137" s="104">
        <v>4.109</v>
      </c>
      <c r="E137" s="104">
        <v>0</v>
      </c>
      <c r="F137" s="104">
        <v>4.5011000000000001</v>
      </c>
      <c r="G137" s="104">
        <v>0</v>
      </c>
      <c r="H137" s="104">
        <v>0</v>
      </c>
      <c r="I137" s="21">
        <f t="shared" ca="1" si="39"/>
        <v>4.9305235313151865</v>
      </c>
      <c r="J137" s="21">
        <f t="shared" ca="1" si="40"/>
        <v>4.1090481555170308</v>
      </c>
      <c r="K137" s="21">
        <f t="shared" ca="1" si="41"/>
        <v>0</v>
      </c>
      <c r="L137" s="21">
        <f t="shared" ca="1" si="42"/>
        <v>4.5010841607421632</v>
      </c>
      <c r="M137" s="21">
        <f t="shared" ca="1" si="43"/>
        <v>0</v>
      </c>
      <c r="N137" s="21">
        <f t="shared" ca="1" si="44"/>
        <v>0</v>
      </c>
      <c r="O137" s="102">
        <f t="shared" ca="1" si="50"/>
        <v>-2.3531315186176016E-5</v>
      </c>
      <c r="P137" s="102">
        <f t="shared" ca="1" si="45"/>
        <v>-4.8155517030856743E-5</v>
      </c>
      <c r="Q137" s="102">
        <f t="shared" ca="1" si="46"/>
        <v>0</v>
      </c>
      <c r="R137" s="102">
        <f t="shared" ca="1" si="47"/>
        <v>1.5839257836880449E-5</v>
      </c>
      <c r="S137" s="102">
        <f t="shared" ca="1" si="48"/>
        <v>0</v>
      </c>
      <c r="T137" s="102">
        <f t="shared" ca="1" si="49"/>
        <v>0</v>
      </c>
    </row>
    <row r="138" spans="1:20" x14ac:dyDescent="0.25">
      <c r="A138" s="91">
        <v>4030</v>
      </c>
      <c r="B138" s="120" t="s">
        <v>293</v>
      </c>
      <c r="C138" s="104">
        <v>3.5246</v>
      </c>
      <c r="D138" s="104">
        <v>2.9373999999999998</v>
      </c>
      <c r="E138" s="104">
        <v>0</v>
      </c>
      <c r="F138" s="104">
        <v>3.2176</v>
      </c>
      <c r="G138" s="104">
        <v>0</v>
      </c>
      <c r="H138" s="104">
        <v>0</v>
      </c>
      <c r="I138" s="21">
        <f t="shared" ca="1" si="39"/>
        <v>3.5245989560800779</v>
      </c>
      <c r="J138" s="21">
        <f t="shared" ca="1" si="40"/>
        <v>2.9373649162069606</v>
      </c>
      <c r="K138" s="21">
        <f t="shared" ca="1" si="41"/>
        <v>0</v>
      </c>
      <c r="L138" s="21">
        <f t="shared" ca="1" si="42"/>
        <v>3.2176129843859873</v>
      </c>
      <c r="M138" s="21">
        <f t="shared" ca="1" si="43"/>
        <v>0</v>
      </c>
      <c r="N138" s="21">
        <f t="shared" ca="1" si="44"/>
        <v>0</v>
      </c>
      <c r="O138" s="102">
        <f t="shared" ca="1" si="50"/>
        <v>1.0439199220613204E-6</v>
      </c>
      <c r="P138" s="102">
        <f t="shared" ca="1" si="45"/>
        <v>3.5083793039181188E-5</v>
      </c>
      <c r="Q138" s="102">
        <f t="shared" ca="1" si="46"/>
        <v>0</v>
      </c>
      <c r="R138" s="102">
        <f t="shared" ca="1" si="47"/>
        <v>-1.2984385987291347E-5</v>
      </c>
      <c r="S138" s="102">
        <f t="shared" ca="1" si="48"/>
        <v>0</v>
      </c>
      <c r="T138" s="102">
        <f t="shared" ca="1" si="49"/>
        <v>0</v>
      </c>
    </row>
    <row r="139" spans="1:20" x14ac:dyDescent="0.25">
      <c r="A139" s="91">
        <v>4030</v>
      </c>
      <c r="B139" s="120" t="s">
        <v>295</v>
      </c>
      <c r="C139" s="104">
        <v>5.5399999999999998E-2</v>
      </c>
      <c r="D139" s="104">
        <v>4.6199999999999998E-2</v>
      </c>
      <c r="E139" s="104">
        <v>0</v>
      </c>
      <c r="F139" s="104">
        <v>5.0599999999999999E-2</v>
      </c>
      <c r="G139" s="104">
        <v>0</v>
      </c>
      <c r="H139" s="104">
        <v>0</v>
      </c>
      <c r="I139" s="21">
        <f t="shared" ca="1" si="39"/>
        <v>5.5382559672902808E-2</v>
      </c>
      <c r="J139" s="21">
        <f t="shared" ca="1" si="40"/>
        <v>4.6155261855337047E-2</v>
      </c>
      <c r="K139" s="21">
        <f t="shared" ca="1" si="41"/>
        <v>0</v>
      </c>
      <c r="L139" s="21">
        <f t="shared" ca="1" si="42"/>
        <v>5.0558842391036397E-2</v>
      </c>
      <c r="M139" s="21">
        <f t="shared" ca="1" si="43"/>
        <v>0</v>
      </c>
      <c r="N139" s="21">
        <f t="shared" ca="1" si="44"/>
        <v>0</v>
      </c>
      <c r="O139" s="102">
        <f t="shared" ca="1" si="50"/>
        <v>1.7440327097190123E-5</v>
      </c>
      <c r="P139" s="102">
        <f t="shared" ca="1" si="45"/>
        <v>4.4738144662950785E-5</v>
      </c>
      <c r="Q139" s="102">
        <f t="shared" ca="1" si="46"/>
        <v>0</v>
      </c>
      <c r="R139" s="102">
        <f t="shared" ca="1" si="47"/>
        <v>4.1157608963601766E-5</v>
      </c>
      <c r="S139" s="102">
        <f t="shared" ca="1" si="48"/>
        <v>0</v>
      </c>
      <c r="T139" s="102">
        <f t="shared" ca="1" si="49"/>
        <v>0</v>
      </c>
    </row>
    <row r="140" spans="1:20" x14ac:dyDescent="0.25">
      <c r="A140" s="91">
        <v>4030</v>
      </c>
      <c r="B140" s="120" t="s">
        <v>236</v>
      </c>
      <c r="C140" s="104">
        <v>0.12239999999999999</v>
      </c>
      <c r="D140" s="104">
        <v>0.18340000000000001</v>
      </c>
      <c r="E140" s="104">
        <v>0</v>
      </c>
      <c r="F140" s="104">
        <v>-4.5999999999999999E-3</v>
      </c>
      <c r="G140" s="104">
        <v>0</v>
      </c>
      <c r="H140" s="104">
        <v>0</v>
      </c>
      <c r="I140" s="21">
        <f t="shared" ca="1" si="39"/>
        <v>0.12239356610718989</v>
      </c>
      <c r="J140" s="21">
        <f t="shared" ca="1" si="40"/>
        <v>0.18339305468901304</v>
      </c>
      <c r="K140" s="21">
        <f t="shared" ca="1" si="41"/>
        <v>0</v>
      </c>
      <c r="L140" s="21">
        <f t="shared" ca="1" si="42"/>
        <v>-4.6303279468590929E-3</v>
      </c>
      <c r="M140" s="21">
        <f t="shared" ca="1" si="43"/>
        <v>0</v>
      </c>
      <c r="N140" s="21">
        <f t="shared" ca="1" si="44"/>
        <v>0</v>
      </c>
      <c r="O140" s="102">
        <f t="shared" ca="1" si="50"/>
        <v>6.4338928101037585E-6</v>
      </c>
      <c r="P140" s="102">
        <f t="shared" ca="1" si="45"/>
        <v>6.9453109869666019E-6</v>
      </c>
      <c r="Q140" s="102">
        <f t="shared" ca="1" si="46"/>
        <v>0</v>
      </c>
      <c r="R140" s="102">
        <f t="shared" ca="1" si="47"/>
        <v>3.0327946859093E-5</v>
      </c>
      <c r="S140" s="102">
        <f t="shared" ca="1" si="48"/>
        <v>0</v>
      </c>
      <c r="T140" s="102">
        <f t="shared" ca="1" si="49"/>
        <v>0</v>
      </c>
    </row>
    <row r="141" spans="1:20" x14ac:dyDescent="0.25">
      <c r="A141" s="91">
        <v>4030</v>
      </c>
      <c r="B141" s="120" t="s">
        <v>238</v>
      </c>
      <c r="C141" s="104">
        <v>46.063499999999998</v>
      </c>
      <c r="D141" s="104">
        <v>4.5666000000000002</v>
      </c>
      <c r="E141" s="104">
        <v>0</v>
      </c>
      <c r="F141" s="104">
        <v>14.503500000000001</v>
      </c>
      <c r="G141" s="104">
        <v>0</v>
      </c>
      <c r="H141" s="104">
        <v>0</v>
      </c>
      <c r="I141" s="21">
        <f t="shared" ca="1" si="39"/>
        <v>46.063503191518009</v>
      </c>
      <c r="J141" s="21">
        <f t="shared" ca="1" si="40"/>
        <v>4.5665666615735843</v>
      </c>
      <c r="K141" s="21">
        <f t="shared" ca="1" si="41"/>
        <v>0</v>
      </c>
      <c r="L141" s="21">
        <f t="shared" ca="1" si="42"/>
        <v>14.503518814055939</v>
      </c>
      <c r="M141" s="21">
        <f t="shared" ca="1" si="43"/>
        <v>0</v>
      </c>
      <c r="N141" s="21">
        <f t="shared" ca="1" si="44"/>
        <v>0</v>
      </c>
      <c r="O141" s="102">
        <f t="shared" ca="1" si="50"/>
        <v>-3.1915180116470765E-6</v>
      </c>
      <c r="P141" s="102">
        <f t="shared" ca="1" si="45"/>
        <v>3.3338426415951972E-5</v>
      </c>
      <c r="Q141" s="102">
        <f t="shared" ca="1" si="46"/>
        <v>0</v>
      </c>
      <c r="R141" s="102">
        <f t="shared" ca="1" si="47"/>
        <v>-1.8814055938065621E-5</v>
      </c>
      <c r="S141" s="102">
        <f t="shared" ca="1" si="48"/>
        <v>0</v>
      </c>
      <c r="T141" s="102">
        <f t="shared" ca="1" si="49"/>
        <v>0</v>
      </c>
    </row>
    <row r="142" spans="1:20" x14ac:dyDescent="0.25">
      <c r="A142" s="91">
        <v>4030</v>
      </c>
      <c r="B142" s="120" t="s">
        <v>275</v>
      </c>
      <c r="C142" s="104">
        <v>23.943999999999999</v>
      </c>
      <c r="D142" s="104">
        <v>3.0000000000000001E-3</v>
      </c>
      <c r="E142" s="104">
        <v>47.186799999999998</v>
      </c>
      <c r="F142" s="104">
        <v>-0.26869999999999999</v>
      </c>
      <c r="G142" s="104">
        <v>-33.613100000000003</v>
      </c>
      <c r="H142" s="104">
        <v>0.37709999999999999</v>
      </c>
      <c r="I142" s="21">
        <f t="shared" ca="1" si="39"/>
        <v>23.94396951178172</v>
      </c>
      <c r="J142" s="21">
        <f t="shared" ca="1" si="40"/>
        <v>3.0144192708487475E-3</v>
      </c>
      <c r="K142" s="21">
        <f t="shared" ca="1" si="41"/>
        <v>47.186782987932482</v>
      </c>
      <c r="L142" s="21">
        <f t="shared" ca="1" si="42"/>
        <v>-0.26865807845089956</v>
      </c>
      <c r="M142" s="21">
        <f t="shared" ca="1" si="43"/>
        <v>-33.613076223727511</v>
      </c>
      <c r="N142" s="21">
        <f t="shared" ca="1" si="44"/>
        <v>0.37714817773413878</v>
      </c>
      <c r="O142" s="102">
        <f t="shared" ca="1" si="50"/>
        <v>3.0488218278890145E-5</v>
      </c>
      <c r="P142" s="102">
        <f t="shared" ca="1" si="45"/>
        <v>-1.44192708487474E-5</v>
      </c>
      <c r="Q142" s="102">
        <f t="shared" ca="1" si="46"/>
        <v>1.7012067516475327E-5</v>
      </c>
      <c r="R142" s="102">
        <f t="shared" ca="1" si="47"/>
        <v>-4.1921549100432109E-5</v>
      </c>
      <c r="S142" s="102">
        <f t="shared" ca="1" si="48"/>
        <v>-2.3776272492170847E-5</v>
      </c>
      <c r="T142" s="102">
        <f t="shared" ca="1" si="49"/>
        <v>-4.8177734138787898E-5</v>
      </c>
    </row>
    <row r="143" spans="1:20" x14ac:dyDescent="0.25">
      <c r="A143" s="91">
        <v>4030</v>
      </c>
      <c r="B143" s="120" t="s">
        <v>14</v>
      </c>
      <c r="C143" s="104">
        <v>2.4417</v>
      </c>
      <c r="D143" s="104">
        <v>2.9999999999999997E-4</v>
      </c>
      <c r="E143" s="104">
        <v>8.6356999999999999</v>
      </c>
      <c r="F143" s="104">
        <v>2.6100000000000002E-2</v>
      </c>
      <c r="G143" s="104">
        <v>-4.5918999999999999</v>
      </c>
      <c r="H143" s="104">
        <v>-4.9000000000000002E-2</v>
      </c>
      <c r="I143" s="21">
        <f t="shared" ca="1" si="39"/>
        <v>2.4416850678444075</v>
      </c>
      <c r="J143" s="21">
        <f t="shared" ca="1" si="40"/>
        <v>2.7807146979582785E-4</v>
      </c>
      <c r="K143" s="21">
        <f t="shared" ca="1" si="41"/>
        <v>8.6356734600507981</v>
      </c>
      <c r="L143" s="21">
        <f t="shared" ca="1" si="42"/>
        <v>2.6056917614983167E-2</v>
      </c>
      <c r="M143" s="21">
        <f t="shared" ca="1" si="43"/>
        <v>-4.5919053712142501</v>
      </c>
      <c r="N143" s="21">
        <f t="shared" ca="1" si="44"/>
        <v>-4.9003412245609466E-2</v>
      </c>
      <c r="O143" s="102">
        <f t="shared" ca="1" si="50"/>
        <v>1.4932155592450869E-5</v>
      </c>
      <c r="P143" s="102">
        <f t="shared" ca="1" si="45"/>
        <v>2.1928530204172122E-5</v>
      </c>
      <c r="Q143" s="102">
        <f t="shared" ca="1" si="46"/>
        <v>2.6539949201875856E-5</v>
      </c>
      <c r="R143" s="102">
        <f t="shared" ca="1" si="47"/>
        <v>4.3082385016834229E-5</v>
      </c>
      <c r="S143" s="102">
        <f t="shared" ca="1" si="48"/>
        <v>5.3712142502604365E-6</v>
      </c>
      <c r="T143" s="102">
        <f t="shared" ca="1" si="49"/>
        <v>3.4122456094645703E-6</v>
      </c>
    </row>
    <row r="144" spans="1:20" x14ac:dyDescent="0.25">
      <c r="A144" s="91">
        <v>4030</v>
      </c>
      <c r="B144" s="120" t="s">
        <v>15</v>
      </c>
      <c r="C144" s="104">
        <v>1.9020999999999999</v>
      </c>
      <c r="D144" s="104">
        <v>1.5851999999999999</v>
      </c>
      <c r="E144" s="104">
        <v>0</v>
      </c>
      <c r="F144" s="104">
        <v>1.7363999999999999</v>
      </c>
      <c r="G144" s="104">
        <v>0</v>
      </c>
      <c r="H144" s="104">
        <v>0</v>
      </c>
      <c r="I144" s="21">
        <f t="shared" ca="1" si="39"/>
        <v>1.9021119212984374</v>
      </c>
      <c r="J144" s="21">
        <f t="shared" ca="1" si="40"/>
        <v>1.5852007260805985</v>
      </c>
      <c r="K144" s="21">
        <f t="shared" ca="1" si="41"/>
        <v>0</v>
      </c>
      <c r="L144" s="21">
        <f t="shared" ca="1" si="42"/>
        <v>1.7364415333459531</v>
      </c>
      <c r="M144" s="21">
        <f t="shared" ca="1" si="43"/>
        <v>0</v>
      </c>
      <c r="N144" s="21">
        <f t="shared" ca="1" si="44"/>
        <v>0</v>
      </c>
      <c r="O144" s="102">
        <f t="shared" ca="1" si="50"/>
        <v>-1.1921298437522765E-5</v>
      </c>
      <c r="P144" s="102">
        <f t="shared" ca="1" si="45"/>
        <v>-7.2608059853429552E-7</v>
      </c>
      <c r="Q144" s="102">
        <f t="shared" ca="1" si="46"/>
        <v>0</v>
      </c>
      <c r="R144" s="102">
        <f t="shared" ca="1" si="47"/>
        <v>-4.1533345953137513E-5</v>
      </c>
      <c r="S144" s="102">
        <f t="shared" ca="1" si="48"/>
        <v>0</v>
      </c>
      <c r="T144" s="102">
        <f t="shared" ca="1" si="49"/>
        <v>0</v>
      </c>
    </row>
    <row r="145" spans="1:20" x14ac:dyDescent="0.25">
      <c r="A145" s="91">
        <v>4030</v>
      </c>
      <c r="B145" s="120" t="s">
        <v>300</v>
      </c>
      <c r="C145" s="104">
        <v>1.6013999999999999</v>
      </c>
      <c r="D145" s="104">
        <v>6.4000000000000003E-3</v>
      </c>
      <c r="E145" s="104">
        <v>0.29480000000000001</v>
      </c>
      <c r="F145" s="104">
        <v>2.7000000000000001E-3</v>
      </c>
      <c r="G145" s="104">
        <v>-0.36959999999999998</v>
      </c>
      <c r="H145" s="104">
        <v>-1.2500000000000001E-2</v>
      </c>
      <c r="I145" s="21">
        <f t="shared" ca="1" si="39"/>
        <v>1.6013995542832984</v>
      </c>
      <c r="J145" s="21">
        <f t="shared" ca="1" si="40"/>
        <v>6.4195634984437078E-3</v>
      </c>
      <c r="K145" s="21">
        <f t="shared" ca="1" si="41"/>
        <v>0.29483648728265505</v>
      </c>
      <c r="L145" s="21">
        <f t="shared" ca="1" si="42"/>
        <v>2.7383650068388676E-3</v>
      </c>
      <c r="M145" s="21">
        <f t="shared" ca="1" si="43"/>
        <v>-0.36964659244540665</v>
      </c>
      <c r="N145" s="21">
        <f t="shared" ca="1" si="44"/>
        <v>-1.2507619000481448E-2</v>
      </c>
      <c r="O145" s="102">
        <f t="shared" ca="1" si="50"/>
        <v>4.4571670154702758E-7</v>
      </c>
      <c r="P145" s="102">
        <f t="shared" ca="1" si="45"/>
        <v>-1.9563498443707535E-5</v>
      </c>
      <c r="Q145" s="102">
        <f t="shared" ca="1" si="46"/>
        <v>-3.6487282655039976E-5</v>
      </c>
      <c r="R145" s="102">
        <f t="shared" ca="1" si="47"/>
        <v>-3.836500683886742E-5</v>
      </c>
      <c r="S145" s="102">
        <f t="shared" ca="1" si="48"/>
        <v>4.6592445406667959E-5</v>
      </c>
      <c r="T145" s="102">
        <f t="shared" ca="1" si="49"/>
        <v>7.6190004814468554E-6</v>
      </c>
    </row>
    <row r="146" spans="1:20" x14ac:dyDescent="0.25">
      <c r="A146" s="91">
        <v>4030</v>
      </c>
      <c r="B146" s="120" t="s">
        <v>301</v>
      </c>
      <c r="C146" s="104">
        <v>6.4000000000000003E-3</v>
      </c>
      <c r="D146" s="104">
        <v>1.8716999999999999</v>
      </c>
      <c r="E146" s="104">
        <v>2.4500000000000001E-2</v>
      </c>
      <c r="F146" s="104">
        <v>-8.8999999999999999E-3</v>
      </c>
      <c r="G146" s="104">
        <v>-4.3E-3</v>
      </c>
      <c r="H146" s="104">
        <v>3.0800000000000001E-2</v>
      </c>
      <c r="I146" s="21">
        <f t="shared" ca="1" si="39"/>
        <v>6.4195634984437061E-3</v>
      </c>
      <c r="J146" s="21">
        <f t="shared" ca="1" si="40"/>
        <v>1.8717431147011583</v>
      </c>
      <c r="K146" s="21">
        <f t="shared" ca="1" si="41"/>
        <v>2.4492926864794057E-2</v>
      </c>
      <c r="L146" s="21">
        <f t="shared" ca="1" si="42"/>
        <v>-8.8530010690664705E-3</v>
      </c>
      <c r="M146" s="21">
        <f t="shared" ca="1" si="43"/>
        <v>-4.2685037474742742E-3</v>
      </c>
      <c r="N146" s="21">
        <f t="shared" ca="1" si="44"/>
        <v>3.0764947707666756E-2</v>
      </c>
      <c r="O146" s="102">
        <f t="shared" ca="1" si="50"/>
        <v>-1.95634984437058E-5</v>
      </c>
      <c r="P146" s="102">
        <f t="shared" ca="1" si="45"/>
        <v>-4.3114701158364355E-5</v>
      </c>
      <c r="Q146" s="102">
        <f t="shared" ca="1" si="46"/>
        <v>7.0731352059434649E-6</v>
      </c>
      <c r="R146" s="102">
        <f t="shared" ca="1" si="47"/>
        <v>-4.6998930933529401E-5</v>
      </c>
      <c r="S146" s="102">
        <f t="shared" ca="1" si="48"/>
        <v>-3.1496252525725806E-5</v>
      </c>
      <c r="T146" s="102">
        <f t="shared" ca="1" si="49"/>
        <v>3.5052292333245111E-5</v>
      </c>
    </row>
    <row r="147" spans="1:20" s="10" customFormat="1" x14ac:dyDescent="0.25">
      <c r="A147" s="91">
        <v>4030</v>
      </c>
      <c r="B147" s="120" t="s">
        <v>302</v>
      </c>
      <c r="C147" s="104">
        <v>3.3029999999999999</v>
      </c>
      <c r="D147" s="104">
        <v>2.9155000000000002</v>
      </c>
      <c r="E147" s="104">
        <v>0</v>
      </c>
      <c r="F147" s="104">
        <v>-1.7275</v>
      </c>
      <c r="G147" s="104">
        <v>0</v>
      </c>
      <c r="H147" s="104">
        <v>0</v>
      </c>
      <c r="I147" s="21">
        <f t="shared" ca="1" si="39"/>
        <v>3.278454694359576</v>
      </c>
      <c r="J147" s="21">
        <f t="shared" ca="1" si="40"/>
        <v>2.8964647623584097</v>
      </c>
      <c r="K147" s="21">
        <f t="shared" ca="1" si="41"/>
        <v>0</v>
      </c>
      <c r="L147" s="21">
        <f t="shared" ca="1" si="42"/>
        <v>-1.7126860819304897</v>
      </c>
      <c r="M147" s="21">
        <f t="shared" ca="1" si="43"/>
        <v>0</v>
      </c>
      <c r="N147" s="21">
        <f t="shared" ca="1" si="44"/>
        <v>0</v>
      </c>
      <c r="O147" s="102">
        <f t="shared" ca="1" si="50"/>
        <v>2.4545305640423898E-2</v>
      </c>
      <c r="P147" s="102">
        <f t="shared" ca="1" si="45"/>
        <v>1.9035237641590541E-2</v>
      </c>
      <c r="Q147" s="102">
        <f t="shared" ca="1" si="46"/>
        <v>0</v>
      </c>
      <c r="R147" s="102">
        <f t="shared" ca="1" si="47"/>
        <v>-1.4813918069510379E-2</v>
      </c>
      <c r="S147" s="102">
        <f t="shared" ca="1" si="48"/>
        <v>0</v>
      </c>
      <c r="T147" s="102">
        <f t="shared" ca="1" si="49"/>
        <v>0</v>
      </c>
    </row>
    <row r="148" spans="1:20" s="10" customFormat="1" x14ac:dyDescent="0.25">
      <c r="A148" s="91">
        <v>4030</v>
      </c>
      <c r="B148" s="120" t="s">
        <v>297</v>
      </c>
      <c r="C148" s="104">
        <v>1.8028999999999999</v>
      </c>
      <c r="D148" s="104">
        <v>4.0926</v>
      </c>
      <c r="E148" s="104">
        <v>6.9539999999999997</v>
      </c>
      <c r="F148" s="104">
        <v>-0.9355</v>
      </c>
      <c r="G148" s="104">
        <v>-1.4080999999999999</v>
      </c>
      <c r="H148" s="104">
        <v>3.0712999999999999</v>
      </c>
      <c r="I148" s="21">
        <f t="shared" ca="1" si="39"/>
        <v>1.8028860174781509</v>
      </c>
      <c r="J148" s="21">
        <f t="shared" ca="1" si="40"/>
        <v>4.0926442786715844</v>
      </c>
      <c r="K148" s="21">
        <f t="shared" ca="1" si="41"/>
        <v>6.9539551087902449</v>
      </c>
      <c r="L148" s="21">
        <f t="shared" ca="1" si="42"/>
        <v>-0.93550463391498317</v>
      </c>
      <c r="M148" s="21">
        <f t="shared" ca="1" si="43"/>
        <v>-1.4080619649304493</v>
      </c>
      <c r="N148" s="21">
        <f t="shared" ca="1" si="44"/>
        <v>3.071264277289246</v>
      </c>
      <c r="O148" s="102">
        <f t="shared" ca="1" si="50"/>
        <v>1.3982521849031926E-5</v>
      </c>
      <c r="P148" s="102">
        <f t="shared" ca="1" si="45"/>
        <v>-4.4278671584407903E-5</v>
      </c>
      <c r="Q148" s="102">
        <f t="shared" ca="1" si="46"/>
        <v>4.4891209754815975E-5</v>
      </c>
      <c r="R148" s="102">
        <f t="shared" ca="1" si="47"/>
        <v>4.6339149831764459E-6</v>
      </c>
      <c r="S148" s="102">
        <f t="shared" ca="1" si="48"/>
        <v>-3.8035069550579337E-5</v>
      </c>
      <c r="T148" s="102">
        <f t="shared" ca="1" si="49"/>
        <v>3.5722710753915976E-5</v>
      </c>
    </row>
    <row r="149" spans="1:20" x14ac:dyDescent="0.25">
      <c r="A149" s="91">
        <v>4030</v>
      </c>
      <c r="B149" s="120" t="s">
        <v>307</v>
      </c>
      <c r="C149" s="104">
        <v>122.9983</v>
      </c>
      <c r="D149" s="104">
        <v>83.3262</v>
      </c>
      <c r="E149" s="104">
        <v>68.212500000000006</v>
      </c>
      <c r="F149" s="104">
        <v>41.302999999999997</v>
      </c>
      <c r="G149" s="104">
        <v>-38.570099999999996</v>
      </c>
      <c r="H149" s="104">
        <v>2.3267000000000002</v>
      </c>
      <c r="I149" s="21">
        <f>VLOOKUP($A149,TOTALS!$A$3:$G$144,2)</f>
        <v>123.75365248593877</v>
      </c>
      <c r="J149" s="21">
        <f>VLOOKUP($A149,TOTALS!$A$3:$G$144,3)</f>
        <v>83.957163878055837</v>
      </c>
      <c r="K149" s="21">
        <f>VLOOKUP($A149,TOTALS!$A$3:$G$144,4)</f>
        <v>68.212482034842679</v>
      </c>
      <c r="L149" s="21">
        <f>VLOOKUP($A149,TOTALS!$A$3:$G$144,5)</f>
        <v>42.029770635029344</v>
      </c>
      <c r="M149" s="21">
        <f>VLOOKUP($A149,TOTALS!$A$3:$G$144,6)</f>
        <v>-38.57015846292628</v>
      </c>
      <c r="N149" s="21">
        <f>VLOOKUP($A149,TOTALS!$A$3:$G$144,7)</f>
        <v>2.3267050762018009</v>
      </c>
      <c r="O149" s="102">
        <f t="shared" si="50"/>
        <v>-0.75535248593877213</v>
      </c>
      <c r="P149" s="102">
        <f t="shared" si="45"/>
        <v>-0.63096387805583731</v>
      </c>
      <c r="Q149" s="102">
        <f t="shared" si="46"/>
        <v>1.7965157326216286E-5</v>
      </c>
      <c r="R149" s="102">
        <f t="shared" si="47"/>
        <v>-0.72677063502934658</v>
      </c>
      <c r="S149" s="102">
        <f t="shared" si="48"/>
        <v>5.8462926283198158E-5</v>
      </c>
      <c r="T149" s="102">
        <f t="shared" si="49"/>
        <v>-5.0762018006800247E-6</v>
      </c>
    </row>
  </sheetData>
  <autoFilter ref="A1:T149" xr:uid="{00000000-0009-0000-0000-000003000000}">
    <filterColumn colId="2" showButton="0"/>
    <filterColumn colId="3" showButton="0"/>
    <filterColumn colId="4" showButton="0"/>
    <filterColumn colId="5" showButton="0"/>
    <filterColumn colId="6" showButton="0"/>
    <filterColumn colId="8" showButton="0"/>
    <filterColumn colId="9" showButton="0"/>
    <filterColumn colId="10" showButton="0"/>
    <filterColumn colId="11" showButton="0"/>
    <filterColumn colId="12" showButton="0"/>
    <filterColumn colId="14" showButton="0"/>
    <filterColumn colId="15" showButton="0"/>
    <filterColumn colId="16" showButton="0"/>
    <filterColumn colId="17" showButton="0"/>
    <filterColumn colId="18" showButton="0"/>
  </autoFilter>
  <mergeCells count="3">
    <mergeCell ref="C1:H1"/>
    <mergeCell ref="I1:N1"/>
    <mergeCell ref="O1:T1"/>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8" tint="0.59999389629810485"/>
  </sheetPr>
  <dimension ref="A1:V271"/>
  <sheetViews>
    <sheetView workbookViewId="0">
      <pane ySplit="2" topLeftCell="A3" activePane="bottomLeft" state="frozen"/>
      <selection activeCell="H39" sqref="H39"/>
      <selection pane="bottomLeft" activeCell="E5" sqref="E5"/>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3" width="11.28515625" style="17" customWidth="1"/>
    <col min="14" max="15" width="9.5703125" style="19" customWidth="1"/>
    <col min="16" max="16" width="11.5703125" style="19" customWidth="1"/>
    <col min="17" max="17" width="9.5703125" style="19" customWidth="1"/>
    <col min="18" max="18" width="10.28515625" style="19" customWidth="1"/>
    <col min="19" max="19" width="11.28515625" style="19" customWidth="1"/>
    <col min="20" max="16384" width="9.140625" style="10"/>
  </cols>
  <sheetData>
    <row r="1" spans="1:22" s="25" customFormat="1" x14ac:dyDescent="0.25">
      <c r="A1" s="14"/>
      <c r="B1" s="134" t="s">
        <v>43</v>
      </c>
      <c r="C1" s="134"/>
      <c r="D1" s="134"/>
      <c r="E1" s="125" t="s">
        <v>47</v>
      </c>
      <c r="F1" s="125"/>
      <c r="G1" s="125"/>
      <c r="H1" s="135" t="s">
        <v>48</v>
      </c>
      <c r="I1" s="135"/>
      <c r="J1" s="135"/>
      <c r="K1" s="144" t="s">
        <v>155</v>
      </c>
      <c r="L1" s="145"/>
      <c r="M1" s="145"/>
      <c r="N1" s="145"/>
      <c r="O1" s="145"/>
      <c r="P1" s="14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99" t="s">
        <v>50</v>
      </c>
      <c r="L2" s="99" t="s">
        <v>51</v>
      </c>
      <c r="M2" s="99" t="s">
        <v>52</v>
      </c>
      <c r="N2" s="99" t="s">
        <v>53</v>
      </c>
      <c r="O2" s="99" t="s">
        <v>54</v>
      </c>
      <c r="P2" s="99" t="s">
        <v>55</v>
      </c>
      <c r="Q2" s="100" t="s">
        <v>50</v>
      </c>
      <c r="R2" s="100" t="s">
        <v>51</v>
      </c>
      <c r="S2" s="100" t="s">
        <v>52</v>
      </c>
      <c r="T2" s="100" t="s">
        <v>53</v>
      </c>
      <c r="U2" s="100" t="s">
        <v>54</v>
      </c>
      <c r="V2" s="100" t="s">
        <v>55</v>
      </c>
    </row>
    <row r="3" spans="1:22" x14ac:dyDescent="0.25">
      <c r="A3" s="26">
        <f>Wellpath!E3</f>
        <v>0</v>
      </c>
      <c r="B3" s="22">
        <v>0</v>
      </c>
      <c r="C3" s="22">
        <f>ABS(COS(Wellpath!$L3))*COS(Wellpath!$M3)*MAX(1,SQRT(10/(Wellpath!K4-Wellpath!K3)))</f>
        <v>1</v>
      </c>
      <c r="D3" s="22" t="str">
        <f>IF(ABS(Wellpath!$L3)&lt;VerticalInc,"SING",-ABS(COS(Wellpath!$L3))*SIN(Wellpath!$M3)/SIN(Wellpath!$L3))</f>
        <v>SING</v>
      </c>
      <c r="E3" s="20">
        <v>0</v>
      </c>
      <c r="F3" s="20">
        <v>0</v>
      </c>
      <c r="G3" s="20">
        <v>0</v>
      </c>
      <c r="H3" s="18">
        <v>0</v>
      </c>
      <c r="I3" s="18">
        <v>0</v>
      </c>
      <c r="J3" s="18">
        <v>0</v>
      </c>
      <c r="K3" s="21">
        <v>0</v>
      </c>
      <c r="L3" s="21">
        <f>I3</f>
        <v>0</v>
      </c>
      <c r="M3" s="21">
        <f>J3</f>
        <v>0</v>
      </c>
      <c r="N3" s="21">
        <f>E3*F3</f>
        <v>0</v>
      </c>
      <c r="O3" s="21">
        <f>E3*G3</f>
        <v>0</v>
      </c>
      <c r="P3" s="21">
        <f>F3*G3</f>
        <v>0</v>
      </c>
      <c r="Q3" s="19">
        <f>K3^2</f>
        <v>0</v>
      </c>
      <c r="R3" s="19">
        <f t="shared" ref="R3:S3" si="0">L3^2</f>
        <v>0</v>
      </c>
      <c r="S3" s="19">
        <f t="shared" si="0"/>
        <v>0</v>
      </c>
      <c r="T3" s="19">
        <f>K3*L3</f>
        <v>0</v>
      </c>
      <c r="U3" s="19">
        <f>K3*M3</f>
        <v>0</v>
      </c>
      <c r="V3" s="19">
        <f>L3*M3</f>
        <v>0</v>
      </c>
    </row>
    <row r="4" spans="1:22" x14ac:dyDescent="0.25">
      <c r="A4" s="26">
        <f>Wellpath!E4</f>
        <v>30</v>
      </c>
      <c r="B4" s="22">
        <v>0</v>
      </c>
      <c r="C4" s="22">
        <f>ABS(COS(Wellpath!$L4))*COS(Wellpath!$M4)*MAX(1,SQRT(10/(Wellpath!K4-Wellpath!K3)))</f>
        <v>1</v>
      </c>
      <c r="D4" s="22" t="str">
        <f>IF(ABS(Wellpath!$L4)&lt;VerticalInc,"SING",-ABS(COS(Wellpath!$L4))*SIN(Wellpath!$M4)/SIN(Wellpath!$L4)*MAX(1,SQRT(10/(Wellpath!$K4-Wellpath!$K3))))</f>
        <v>SING</v>
      </c>
      <c r="E4" s="20">
        <f>IF(D4="SING",(Wellpath!K5+Wellpath!K4-2*Wellpath!K3)/2*Model!$W$35,Model!$W$35*((drdp!B4+drdp!K4)*XYM3E!$B4+(drdp!E4+drdp!N4)*XYM3E!$C4+(drdp!H4+drdp!Q4)*XYM3E!$D4))</f>
        <v>0.23561944901923446</v>
      </c>
      <c r="F4" s="20">
        <f>IF(D4="SING",0,Model!$W$35*((drdp!C4+drdp!L4)*XYM3E!$B4+(drdp!F4+drdp!O4)*XYM3E!$C4+(drdp!I4+drdp!R4)*XYM3E!$D4))</f>
        <v>0</v>
      </c>
      <c r="G4" s="20">
        <f>IF(D4="SING",0,Model!$W$35*((drdp!D4+drdp!M4)*XYM3E!$B4+(drdp!G4+drdp!P4)*XYM3E!$C4+(drdp!J4+drdp!S4)*XYM3E!$D4))</f>
        <v>0</v>
      </c>
      <c r="H4" s="18">
        <f>IF(D4="SING",(Wellpath!K4-Wellpath!K3)*Model!$W$35,Model!$W$35*((drdp!B4)*XYM3E!$B4+(drdp!E4)*XYM3E!$C4+(drdp!H4)*XYM3E!$D4))</f>
        <v>0.15707963267948966</v>
      </c>
      <c r="I4" s="18">
        <f>IF(D4="SING",0,Model!$W$35*((drdp!C4)*XYM3E!$B4+(drdp!F4)*XYM3E!$C4+(drdp!I4)*XYM3E!$D4))</f>
        <v>0</v>
      </c>
      <c r="J4" s="18">
        <f>IF(D4="SING",0,Model!$W$35*((drdp!D4)*XYM3E!$B4+(drdp!G4)*XYM3E!$C4+(drdp!J4)*XYM3E!$D4))</f>
        <v>0</v>
      </c>
      <c r="K4" s="21">
        <f t="shared" ref="K4:M6" si="1">K3+E4^2</f>
        <v>5.5516524756127623E-2</v>
      </c>
      <c r="L4" s="21">
        <f t="shared" si="1"/>
        <v>0</v>
      </c>
      <c r="M4" s="21">
        <f t="shared" si="1"/>
        <v>0</v>
      </c>
      <c r="N4" s="21">
        <f t="shared" ref="N4:N6" si="2">N3+E4*F4</f>
        <v>0</v>
      </c>
      <c r="O4" s="21">
        <f t="shared" ref="O4:O6" si="3">O3+E4*G4</f>
        <v>0</v>
      </c>
      <c r="P4" s="21">
        <f t="shared" ref="P4:P6" si="4">P3+F4*G4</f>
        <v>0</v>
      </c>
      <c r="Q4" s="19">
        <f>H4^2</f>
        <v>2.4674011002723394E-2</v>
      </c>
      <c r="R4" s="19">
        <f t="shared" ref="R4:S4" si="5">I4^2</f>
        <v>0</v>
      </c>
      <c r="S4" s="19">
        <f t="shared" si="5"/>
        <v>0</v>
      </c>
      <c r="T4" s="19">
        <f>H4*I4</f>
        <v>0</v>
      </c>
      <c r="U4" s="19">
        <f>H4*J4</f>
        <v>0</v>
      </c>
      <c r="V4" s="19">
        <f>I4*J4</f>
        <v>0</v>
      </c>
    </row>
    <row r="5" spans="1:22" x14ac:dyDescent="0.25">
      <c r="A5" s="26">
        <f>Wellpath!E5</f>
        <v>60</v>
      </c>
      <c r="B5" s="22">
        <v>0</v>
      </c>
      <c r="C5" s="22">
        <f>ABS(COS(Wellpath!$L5))*COS(Wellpath!$M5)*MAX(1,SQRT(10/(Wellpath!K5-Wellpath!K4)))</f>
        <v>1</v>
      </c>
      <c r="D5" s="22" t="str">
        <f>IF(ABS(Wellpath!$L5)&lt;VerticalInc,"SING",-ABS(COS(Wellpath!$L5))*SIN(Wellpath!$M5)/SIN(Wellpath!$L5)*MAX(1,SQRT(10/(Wellpath!$K5-Wellpath!$K4))))</f>
        <v>SING</v>
      </c>
      <c r="E5" s="20">
        <f>IF(D5="SING",(Wellpath!K6-Wellpath!K4)/2*Model!$W$35,Model!$W$35*((drdp!B5+drdp!K5)*XYM3E!$B5+(drdp!E5+drdp!N5)*XYM3E!$C5+(drdp!H5+drdp!Q5)*XYM3E!$D5))</f>
        <v>0.15707963267948966</v>
      </c>
      <c r="F5" s="20">
        <f>IF(D5="SING",0,Model!$W$35*((drdp!C5+drdp!L5)*XYM3E!$B5+(drdp!F5+drdp!O5)*XYM3E!$C5+(drdp!I5+drdp!R5)*XYM3E!$D5))</f>
        <v>0</v>
      </c>
      <c r="G5" s="20">
        <f>IF(D5="SING",0,Model!$W$35*((drdp!D5+drdp!M5)*XYM3E!$B5+(drdp!G5+drdp!P5)*XYM3E!$C5+(drdp!J5+drdp!S5)*XYM3E!$D5))</f>
        <v>0</v>
      </c>
      <c r="H5" s="18">
        <f>IF(D5="SING",(Wellpath!K5-Wellpath!K4)/2*Model!$W$35,Model!$W$35*((drdp!B5)*XYM3E!$B5+(drdp!E5)*XYM3E!$C5+(drdp!H5)*XYM3E!$D5))</f>
        <v>7.8539816339744828E-2</v>
      </c>
      <c r="I5" s="18">
        <f>IF(D5="SING",0,Model!$W$35*((drdp!C5)*XYM3E!$B5+(drdp!F5)*XYM3E!$C5+(drdp!I5)*XYM3E!$D5))</f>
        <v>0</v>
      </c>
      <c r="J5" s="18">
        <f>IF(D5="SING",0,Model!$W$35*((drdp!D5)*XYM3E!$B5+(drdp!G5)*XYM3E!$C5+(drdp!J5)*XYM3E!$D5))</f>
        <v>0</v>
      </c>
      <c r="K5" s="21">
        <f t="shared" si="1"/>
        <v>8.0190535758851017E-2</v>
      </c>
      <c r="L5" s="21">
        <f t="shared" si="1"/>
        <v>0</v>
      </c>
      <c r="M5" s="21">
        <f t="shared" si="1"/>
        <v>0</v>
      </c>
      <c r="N5" s="21">
        <f t="shared" si="2"/>
        <v>0</v>
      </c>
      <c r="O5" s="21">
        <f t="shared" si="3"/>
        <v>0</v>
      </c>
      <c r="P5" s="21">
        <f t="shared" si="4"/>
        <v>0</v>
      </c>
      <c r="Q5" s="19">
        <f>K4+H5^2</f>
        <v>6.1685027506808474E-2</v>
      </c>
      <c r="R5" s="19">
        <f t="shared" ref="R5:S6" si="6">L4+I5^2</f>
        <v>0</v>
      </c>
      <c r="S5" s="19">
        <f t="shared" si="6"/>
        <v>0</v>
      </c>
      <c r="T5" s="19">
        <f>N4+H5*I5</f>
        <v>0</v>
      </c>
      <c r="U5" s="19">
        <f>O4+H5*J5</f>
        <v>0</v>
      </c>
      <c r="V5" s="19">
        <f>P4+I5*J5</f>
        <v>0</v>
      </c>
    </row>
    <row r="6" spans="1:22" x14ac:dyDescent="0.25">
      <c r="A6" s="26">
        <f>Wellpath!E6</f>
        <v>90</v>
      </c>
      <c r="B6" s="22">
        <v>0</v>
      </c>
      <c r="C6" s="22">
        <f>ABS(COS(Wellpath!$L6))*COS(Wellpath!$M6)*MAX(1,SQRT(10/(Wellpath!K6-Wellpath!K5)))</f>
        <v>1</v>
      </c>
      <c r="D6" s="22" t="str">
        <f>IF(ABS(Wellpath!$L6)&lt;VerticalInc,"SING",-ABS(COS(Wellpath!$L6))*SIN(Wellpath!$M6)/SIN(Wellpath!$L6)*MAX(1,SQRT(10/(Wellpath!$K6-Wellpath!$K5))))</f>
        <v>SING</v>
      </c>
      <c r="E6" s="20">
        <f>IF(D6="SING",(Wellpath!K7-Wellpath!K5)/2*Model!$W$35,Model!$W$35*((drdp!B6+drdp!K6)*XYM3E!$B6+(drdp!E6+drdp!N6)*XYM3E!$C6+(drdp!H6+drdp!Q6)*XYM3E!$D6))</f>
        <v>0.15707963267948966</v>
      </c>
      <c r="F6" s="20">
        <f>IF(D6="SING",0,Model!$W$35*((drdp!C6+drdp!L6)*XYM3E!$B6+(drdp!F6+drdp!O6)*XYM3E!$C6+(drdp!I6+drdp!R6)*XYM3E!$D6))</f>
        <v>0</v>
      </c>
      <c r="G6" s="20">
        <f>IF(D6="SING",0,Model!$W$35*((drdp!D6+drdp!M6)*XYM3E!$B6+(drdp!G6+drdp!P6)*XYM3E!$C6+(drdp!J6+drdp!S6)*XYM3E!$D6))</f>
        <v>0</v>
      </c>
      <c r="H6" s="18">
        <f>IF(D6="SING",(Wellpath!K6-Wellpath!K5)/2*Model!$W$35,Model!$W$35*((drdp!B6)*XYM3E!$B6+(drdp!E6)*XYM3E!$C6+(drdp!H6)*XYM3E!$D6))</f>
        <v>7.8539816339744828E-2</v>
      </c>
      <c r="I6" s="18">
        <f>IF(D6="SING",0,Model!$W$35*((drdp!C6)*XYM3E!$B6+(drdp!F6)*XYM3E!$C6+(drdp!I6)*XYM3E!$D6))</f>
        <v>0</v>
      </c>
      <c r="J6" s="18">
        <f>IF(D6="SING",0,Model!$W$35*((drdp!D6)*XYM3E!$B6+(drdp!G6)*XYM3E!$C6+(drdp!J6)*XYM3E!$D6))</f>
        <v>0</v>
      </c>
      <c r="K6" s="21">
        <f t="shared" si="1"/>
        <v>0.10486454676157442</v>
      </c>
      <c r="L6" s="21">
        <f t="shared" si="1"/>
        <v>0</v>
      </c>
      <c r="M6" s="21">
        <f t="shared" si="1"/>
        <v>0</v>
      </c>
      <c r="N6" s="21">
        <f t="shared" si="2"/>
        <v>0</v>
      </c>
      <c r="O6" s="21">
        <f t="shared" si="3"/>
        <v>0</v>
      </c>
      <c r="P6" s="21">
        <f t="shared" si="4"/>
        <v>0</v>
      </c>
      <c r="Q6" s="19">
        <f t="shared" ref="Q6" si="7">K5+H6^2</f>
        <v>8.635903850953186E-2</v>
      </c>
      <c r="R6" s="19">
        <f t="shared" si="6"/>
        <v>0</v>
      </c>
      <c r="S6" s="19">
        <f t="shared" si="6"/>
        <v>0</v>
      </c>
      <c r="T6" s="19">
        <f t="shared" ref="T6" si="8">N5+H6*I6</f>
        <v>0</v>
      </c>
      <c r="U6" s="19">
        <f t="shared" ref="U6" si="9">O5+H6*J6</f>
        <v>0</v>
      </c>
      <c r="V6" s="19">
        <f t="shared" ref="V6" si="10">P5+I6*J6</f>
        <v>0</v>
      </c>
    </row>
    <row r="7" spans="1:22" x14ac:dyDescent="0.25">
      <c r="A7" s="26">
        <f>Wellpath!E7</f>
        <v>120</v>
      </c>
      <c r="B7" s="22">
        <v>0</v>
      </c>
      <c r="C7" s="22">
        <f>ABS(COS(Wellpath!$L7))*COS(Wellpath!$M7)*MAX(1,SQRT(10/(Wellpath!K7-Wellpath!K6)))</f>
        <v>1</v>
      </c>
      <c r="D7" s="22" t="str">
        <f>IF(ABS(Wellpath!$L7)&lt;VerticalInc,"SING",-ABS(COS(Wellpath!$L7))*SIN(Wellpath!$M7)/SIN(Wellpath!$L7)*MAX(1,SQRT(10/(Wellpath!$K7-Wellpath!$K6))))</f>
        <v>SING</v>
      </c>
      <c r="E7" s="20">
        <f>IF(D7="SING",(Wellpath!K8-Wellpath!K6)/2*Model!$W$35,Model!$W$35*((drdp!B7+drdp!K7)*XYM3E!$B7+(drdp!E7+drdp!N7)*XYM3E!$C7+(drdp!H7+drdp!Q7)*XYM3E!$D7))</f>
        <v>0.15707963267948966</v>
      </c>
      <c r="F7" s="20">
        <f>IF(D7="SING",0,Model!$W$35*((drdp!C7+drdp!L7)*XYM3E!$B7+(drdp!F7+drdp!O7)*XYM3E!$C7+(drdp!I7+drdp!R7)*XYM3E!$D7))</f>
        <v>0</v>
      </c>
      <c r="G7" s="20">
        <f>IF(D7="SING",0,Model!$W$35*((drdp!D7+drdp!M7)*XYM3E!$B7+(drdp!G7+drdp!P7)*XYM3E!$C7+(drdp!J7+drdp!S7)*XYM3E!$D7))</f>
        <v>0</v>
      </c>
      <c r="H7" s="18">
        <f>IF(D7="SING",(Wellpath!K7-Wellpath!K6)/2*Model!$W$35,Model!$W$35*((drdp!B7)*XYM3E!$B7+(drdp!E7)*XYM3E!$C7+(drdp!H7)*XYM3E!$D7))</f>
        <v>7.8539816339744828E-2</v>
      </c>
      <c r="I7" s="18">
        <f>IF(D7="SING",0,Model!$W$35*((drdp!C7)*XYM3E!$B7+(drdp!F7)*XYM3E!$C7+(drdp!I7)*XYM3E!$D7))</f>
        <v>0</v>
      </c>
      <c r="J7" s="18">
        <f>IF(D7="SING",0,Model!$W$35*((drdp!D7)*XYM3E!$B7+(drdp!G7)*XYM3E!$C7+(drdp!J7)*XYM3E!$D7))</f>
        <v>0</v>
      </c>
      <c r="K7" s="21">
        <f t="shared" ref="K7:K70" si="11">K6+E7^2</f>
        <v>0.12953855776429782</v>
      </c>
      <c r="L7" s="21">
        <f t="shared" ref="L7:L70" si="12">L6+F7^2</f>
        <v>0</v>
      </c>
      <c r="M7" s="21">
        <f t="shared" ref="M7:M70" si="13">M6+G7^2</f>
        <v>0</v>
      </c>
      <c r="N7" s="21">
        <f t="shared" ref="N7:N70" si="14">N6+E7*F7</f>
        <v>0</v>
      </c>
      <c r="O7" s="21">
        <f t="shared" ref="O7:O70" si="15">O6+E7*G7</f>
        <v>0</v>
      </c>
      <c r="P7" s="21">
        <f t="shared" ref="P7:P70" si="16">P6+F7*G7</f>
        <v>0</v>
      </c>
      <c r="Q7" s="19">
        <f t="shared" ref="Q7:Q70" si="17">K6+H7^2</f>
        <v>0.11103304951225526</v>
      </c>
      <c r="R7" s="19">
        <f t="shared" ref="R7:R70" si="18">L6+I7^2</f>
        <v>0</v>
      </c>
      <c r="S7" s="19">
        <f t="shared" ref="S7:S70" si="19">M6+J7^2</f>
        <v>0</v>
      </c>
      <c r="T7" s="19">
        <f t="shared" ref="T7:T70" si="20">N6+H7*I7</f>
        <v>0</v>
      </c>
      <c r="U7" s="19">
        <f t="shared" ref="U7:U70" si="21">O6+H7*J7</f>
        <v>0</v>
      </c>
      <c r="V7" s="19">
        <f t="shared" ref="V7:V70" si="22">P6+I7*J7</f>
        <v>0</v>
      </c>
    </row>
    <row r="8" spans="1:22" x14ac:dyDescent="0.25">
      <c r="A8" s="26">
        <f>Wellpath!E8</f>
        <v>150</v>
      </c>
      <c r="B8" s="22">
        <v>0</v>
      </c>
      <c r="C8" s="22">
        <f>ABS(COS(Wellpath!$L8))*COS(Wellpath!$M8)*MAX(1,SQRT(10/(Wellpath!K8-Wellpath!K7)))</f>
        <v>1</v>
      </c>
      <c r="D8" s="22" t="str">
        <f>IF(ABS(Wellpath!$L8)&lt;VerticalInc,"SING",-ABS(COS(Wellpath!$L8))*SIN(Wellpath!$M8)/SIN(Wellpath!$L8)*MAX(1,SQRT(10/(Wellpath!$K8-Wellpath!$K7))))</f>
        <v>SING</v>
      </c>
      <c r="E8" s="20">
        <f>IF(D8="SING",(Wellpath!K9-Wellpath!K7)/2*Model!$W$35,Model!$W$35*((drdp!B8+drdp!K8)*XYM3E!$B8+(drdp!E8+drdp!N8)*XYM3E!$C8+(drdp!H8+drdp!Q8)*XYM3E!$D8))</f>
        <v>0.15707963267948966</v>
      </c>
      <c r="F8" s="20">
        <f>IF(D8="SING",0,Model!$W$35*((drdp!C8+drdp!L8)*XYM3E!$B8+(drdp!F8+drdp!O8)*XYM3E!$C8+(drdp!I8+drdp!R8)*XYM3E!$D8))</f>
        <v>0</v>
      </c>
      <c r="G8" s="20">
        <f>IF(D8="SING",0,Model!$W$35*((drdp!D8+drdp!M8)*XYM3E!$B8+(drdp!G8+drdp!P8)*XYM3E!$C8+(drdp!J8+drdp!S8)*XYM3E!$D8))</f>
        <v>0</v>
      </c>
      <c r="H8" s="18">
        <f>IF(D8="SING",(Wellpath!K8-Wellpath!K7)/2*Model!$W$35,Model!$W$35*((drdp!B8)*XYM3E!$B8+(drdp!E8)*XYM3E!$C8+(drdp!H8)*XYM3E!$D8))</f>
        <v>7.8539816339744828E-2</v>
      </c>
      <c r="I8" s="18">
        <f>IF(D8="SING",0,Model!$W$35*((drdp!C8)*XYM3E!$B8+(drdp!F8)*XYM3E!$C8+(drdp!I8)*XYM3E!$D8))</f>
        <v>0</v>
      </c>
      <c r="J8" s="18">
        <f>IF(D8="SING",0,Model!$W$35*((drdp!D8)*XYM3E!$B8+(drdp!G8)*XYM3E!$C8+(drdp!J8)*XYM3E!$D8))</f>
        <v>0</v>
      </c>
      <c r="K8" s="21">
        <f t="shared" si="11"/>
        <v>0.15421256876702122</v>
      </c>
      <c r="L8" s="21">
        <f t="shared" si="12"/>
        <v>0</v>
      </c>
      <c r="M8" s="21">
        <f t="shared" si="13"/>
        <v>0</v>
      </c>
      <c r="N8" s="21">
        <f t="shared" si="14"/>
        <v>0</v>
      </c>
      <c r="O8" s="21">
        <f t="shared" si="15"/>
        <v>0</v>
      </c>
      <c r="P8" s="21">
        <f t="shared" si="16"/>
        <v>0</v>
      </c>
      <c r="Q8" s="19">
        <f t="shared" si="17"/>
        <v>0.13570706051497866</v>
      </c>
      <c r="R8" s="19">
        <f t="shared" si="18"/>
        <v>0</v>
      </c>
      <c r="S8" s="19">
        <f t="shared" si="19"/>
        <v>0</v>
      </c>
      <c r="T8" s="19">
        <f t="shared" si="20"/>
        <v>0</v>
      </c>
      <c r="U8" s="19">
        <f t="shared" si="21"/>
        <v>0</v>
      </c>
      <c r="V8" s="19">
        <f t="shared" si="22"/>
        <v>0</v>
      </c>
    </row>
    <row r="9" spans="1:22" x14ac:dyDescent="0.25">
      <c r="A9" s="26">
        <f>Wellpath!E9</f>
        <v>180</v>
      </c>
      <c r="B9" s="22">
        <v>0</v>
      </c>
      <c r="C9" s="22">
        <f>ABS(COS(Wellpath!$L9))*COS(Wellpath!$M9)*MAX(1,SQRT(10/(Wellpath!K9-Wellpath!K8)))</f>
        <v>1</v>
      </c>
      <c r="D9" s="22" t="str">
        <f>IF(ABS(Wellpath!$L9)&lt;VerticalInc,"SING",-ABS(COS(Wellpath!$L9))*SIN(Wellpath!$M9)/SIN(Wellpath!$L9)*MAX(1,SQRT(10/(Wellpath!$K9-Wellpath!$K8))))</f>
        <v>SING</v>
      </c>
      <c r="E9" s="20">
        <f>IF(D9="SING",(Wellpath!K10-Wellpath!K8)/2*Model!$W$35,Model!$W$35*((drdp!B9+drdp!K9)*XYM3E!$B9+(drdp!E9+drdp!N9)*XYM3E!$C9+(drdp!H9+drdp!Q9)*XYM3E!$D9))</f>
        <v>0.15707963267948966</v>
      </c>
      <c r="F9" s="20">
        <f>IF(D9="SING",0,Model!$W$35*((drdp!C9+drdp!L9)*XYM3E!$B9+(drdp!F9+drdp!O9)*XYM3E!$C9+(drdp!I9+drdp!R9)*XYM3E!$D9))</f>
        <v>0</v>
      </c>
      <c r="G9" s="20">
        <f>IF(D9="SING",0,Model!$W$35*((drdp!D9+drdp!M9)*XYM3E!$B9+(drdp!G9+drdp!P9)*XYM3E!$C9+(drdp!J9+drdp!S9)*XYM3E!$D9))</f>
        <v>0</v>
      </c>
      <c r="H9" s="18">
        <f>IF(D9="SING",(Wellpath!K9-Wellpath!K8)/2*Model!$W$35,Model!$W$35*((drdp!B9)*XYM3E!$B9+(drdp!E9)*XYM3E!$C9+(drdp!H9)*XYM3E!$D9))</f>
        <v>7.8539816339744828E-2</v>
      </c>
      <c r="I9" s="18">
        <f>IF(D9="SING",0,Model!$W$35*((drdp!C9)*XYM3E!$B9+(drdp!F9)*XYM3E!$C9+(drdp!I9)*XYM3E!$D9))</f>
        <v>0</v>
      </c>
      <c r="J9" s="18">
        <f>IF(D9="SING",0,Model!$W$35*((drdp!D9)*XYM3E!$B9+(drdp!G9)*XYM3E!$C9+(drdp!J9)*XYM3E!$D9))</f>
        <v>0</v>
      </c>
      <c r="K9" s="21">
        <f t="shared" si="11"/>
        <v>0.17888657976974462</v>
      </c>
      <c r="L9" s="21">
        <f t="shared" si="12"/>
        <v>0</v>
      </c>
      <c r="M9" s="21">
        <f t="shared" si="13"/>
        <v>0</v>
      </c>
      <c r="N9" s="21">
        <f t="shared" si="14"/>
        <v>0</v>
      </c>
      <c r="O9" s="21">
        <f t="shared" si="15"/>
        <v>0</v>
      </c>
      <c r="P9" s="21">
        <f t="shared" si="16"/>
        <v>0</v>
      </c>
      <c r="Q9" s="19">
        <f t="shared" si="17"/>
        <v>0.16038107151770206</v>
      </c>
      <c r="R9" s="19">
        <f t="shared" si="18"/>
        <v>0</v>
      </c>
      <c r="S9" s="19">
        <f t="shared" si="19"/>
        <v>0</v>
      </c>
      <c r="T9" s="19">
        <f t="shared" si="20"/>
        <v>0</v>
      </c>
      <c r="U9" s="19">
        <f t="shared" si="21"/>
        <v>0</v>
      </c>
      <c r="V9" s="19">
        <f t="shared" si="22"/>
        <v>0</v>
      </c>
    </row>
    <row r="10" spans="1:22" x14ac:dyDescent="0.25">
      <c r="A10" s="26">
        <f>Wellpath!E10</f>
        <v>210</v>
      </c>
      <c r="B10" s="22">
        <v>0</v>
      </c>
      <c r="C10" s="22">
        <f>ABS(COS(Wellpath!$L10))*COS(Wellpath!$M10)*MAX(1,SQRT(10/(Wellpath!K10-Wellpath!K9)))</f>
        <v>1</v>
      </c>
      <c r="D10" s="22" t="str">
        <f>IF(ABS(Wellpath!$L10)&lt;VerticalInc,"SING",-ABS(COS(Wellpath!$L10))*SIN(Wellpath!$M10)/SIN(Wellpath!$L10)*MAX(1,SQRT(10/(Wellpath!$K10-Wellpath!$K9))))</f>
        <v>SING</v>
      </c>
      <c r="E10" s="20">
        <f>IF(D10="SING",(Wellpath!K11-Wellpath!K9)/2*Model!$W$35,Model!$W$35*((drdp!B10+drdp!K10)*XYM3E!$B10+(drdp!E10+drdp!N10)*XYM3E!$C10+(drdp!H10+drdp!Q10)*XYM3E!$D10))</f>
        <v>0.15707963267948966</v>
      </c>
      <c r="F10" s="20">
        <f>IF(D10="SING",0,Model!$W$35*((drdp!C10+drdp!L10)*XYM3E!$B10+(drdp!F10+drdp!O10)*XYM3E!$C10+(drdp!I10+drdp!R10)*XYM3E!$D10))</f>
        <v>0</v>
      </c>
      <c r="G10" s="20">
        <f>IF(D10="SING",0,Model!$W$35*((drdp!D10+drdp!M10)*XYM3E!$B10+(drdp!G10+drdp!P10)*XYM3E!$C10+(drdp!J10+drdp!S10)*XYM3E!$D10))</f>
        <v>0</v>
      </c>
      <c r="H10" s="18">
        <f>IF(D10="SING",(Wellpath!K10-Wellpath!K9)/2*Model!$W$35,Model!$W$35*((drdp!B10)*XYM3E!$B10+(drdp!E10)*XYM3E!$C10+(drdp!H10)*XYM3E!$D10))</f>
        <v>7.8539816339744828E-2</v>
      </c>
      <c r="I10" s="18">
        <f>IF(D10="SING",0,Model!$W$35*((drdp!C10)*XYM3E!$B10+(drdp!F10)*XYM3E!$C10+(drdp!I10)*XYM3E!$D10))</f>
        <v>0</v>
      </c>
      <c r="J10" s="18">
        <f>IF(D10="SING",0,Model!$W$35*((drdp!D10)*XYM3E!$B10+(drdp!G10)*XYM3E!$C10+(drdp!J10)*XYM3E!$D10))</f>
        <v>0</v>
      </c>
      <c r="K10" s="21">
        <f t="shared" si="11"/>
        <v>0.20356059077246802</v>
      </c>
      <c r="L10" s="21">
        <f t="shared" si="12"/>
        <v>0</v>
      </c>
      <c r="M10" s="21">
        <f t="shared" si="13"/>
        <v>0</v>
      </c>
      <c r="N10" s="21">
        <f t="shared" si="14"/>
        <v>0</v>
      </c>
      <c r="O10" s="21">
        <f t="shared" si="15"/>
        <v>0</v>
      </c>
      <c r="P10" s="21">
        <f t="shared" si="16"/>
        <v>0</v>
      </c>
      <c r="Q10" s="19">
        <f t="shared" si="17"/>
        <v>0.18505508252042546</v>
      </c>
      <c r="R10" s="19">
        <f t="shared" si="18"/>
        <v>0</v>
      </c>
      <c r="S10" s="19">
        <f t="shared" si="19"/>
        <v>0</v>
      </c>
      <c r="T10" s="19">
        <f t="shared" si="20"/>
        <v>0</v>
      </c>
      <c r="U10" s="19">
        <f t="shared" si="21"/>
        <v>0</v>
      </c>
      <c r="V10" s="19">
        <f t="shared" si="22"/>
        <v>0</v>
      </c>
    </row>
    <row r="11" spans="1:22" x14ac:dyDescent="0.25">
      <c r="A11" s="26">
        <f>Wellpath!E11</f>
        <v>240</v>
      </c>
      <c r="B11" s="22">
        <v>0</v>
      </c>
      <c r="C11" s="22">
        <f>ABS(COS(Wellpath!$L11))*COS(Wellpath!$M11)*MAX(1,SQRT(10/(Wellpath!K11-Wellpath!K10)))</f>
        <v>1</v>
      </c>
      <c r="D11" s="22" t="str">
        <f>IF(ABS(Wellpath!$L11)&lt;VerticalInc,"SING",-ABS(COS(Wellpath!$L11))*SIN(Wellpath!$M11)/SIN(Wellpath!$L11)*MAX(1,SQRT(10/(Wellpath!$K11-Wellpath!$K10))))</f>
        <v>SING</v>
      </c>
      <c r="E11" s="20">
        <f>IF(D11="SING",(Wellpath!K12-Wellpath!K10)/2*Model!$W$35,Model!$W$35*((drdp!B11+drdp!K11)*XYM3E!$B11+(drdp!E11+drdp!N11)*XYM3E!$C11+(drdp!H11+drdp!Q11)*XYM3E!$D11))</f>
        <v>0.15707963267948966</v>
      </c>
      <c r="F11" s="20">
        <f>IF(D11="SING",0,Model!$W$35*((drdp!C11+drdp!L11)*XYM3E!$B11+(drdp!F11+drdp!O11)*XYM3E!$C11+(drdp!I11+drdp!R11)*XYM3E!$D11))</f>
        <v>0</v>
      </c>
      <c r="G11" s="20">
        <f>IF(D11="SING",0,Model!$W$35*((drdp!D11+drdp!M11)*XYM3E!$B11+(drdp!G11+drdp!P11)*XYM3E!$C11+(drdp!J11+drdp!S11)*XYM3E!$D11))</f>
        <v>0</v>
      </c>
      <c r="H11" s="18">
        <f>IF(D11="SING",(Wellpath!K11-Wellpath!K10)/2*Model!$W$35,Model!$W$35*((drdp!B11)*XYM3E!$B11+(drdp!E11)*XYM3E!$C11+(drdp!H11)*XYM3E!$D11))</f>
        <v>7.8539816339744828E-2</v>
      </c>
      <c r="I11" s="18">
        <f>IF(D11="SING",0,Model!$W$35*((drdp!C11)*XYM3E!$B11+(drdp!F11)*XYM3E!$C11+(drdp!I11)*XYM3E!$D11))</f>
        <v>0</v>
      </c>
      <c r="J11" s="18">
        <f>IF(D11="SING",0,Model!$W$35*((drdp!D11)*XYM3E!$B11+(drdp!G11)*XYM3E!$C11+(drdp!J11)*XYM3E!$D11))</f>
        <v>0</v>
      </c>
      <c r="K11" s="21">
        <f t="shared" si="11"/>
        <v>0.22823460177519142</v>
      </c>
      <c r="L11" s="21">
        <f t="shared" si="12"/>
        <v>0</v>
      </c>
      <c r="M11" s="21">
        <f t="shared" si="13"/>
        <v>0</v>
      </c>
      <c r="N11" s="21">
        <f t="shared" si="14"/>
        <v>0</v>
      </c>
      <c r="O11" s="21">
        <f t="shared" si="15"/>
        <v>0</v>
      </c>
      <c r="P11" s="21">
        <f t="shared" si="16"/>
        <v>0</v>
      </c>
      <c r="Q11" s="19">
        <f t="shared" si="17"/>
        <v>0.20972909352314886</v>
      </c>
      <c r="R11" s="19">
        <f t="shared" si="18"/>
        <v>0</v>
      </c>
      <c r="S11" s="19">
        <f t="shared" si="19"/>
        <v>0</v>
      </c>
      <c r="T11" s="19">
        <f t="shared" si="20"/>
        <v>0</v>
      </c>
      <c r="U11" s="19">
        <f t="shared" si="21"/>
        <v>0</v>
      </c>
      <c r="V11" s="19">
        <f t="shared" si="22"/>
        <v>0</v>
      </c>
    </row>
    <row r="12" spans="1:22" x14ac:dyDescent="0.25">
      <c r="A12" s="26">
        <f>Wellpath!E12</f>
        <v>270</v>
      </c>
      <c r="B12" s="22">
        <v>0</v>
      </c>
      <c r="C12" s="22">
        <f>ABS(COS(Wellpath!$L12))*COS(Wellpath!$M12)*MAX(1,SQRT(10/(Wellpath!K12-Wellpath!K11)))</f>
        <v>1</v>
      </c>
      <c r="D12" s="22" t="str">
        <f>IF(ABS(Wellpath!$L12)&lt;VerticalInc,"SING",-ABS(COS(Wellpath!$L12))*SIN(Wellpath!$M12)/SIN(Wellpath!$L12)*MAX(1,SQRT(10/(Wellpath!$K12-Wellpath!$K11))))</f>
        <v>SING</v>
      </c>
      <c r="E12" s="20">
        <f>IF(D12="SING",(Wellpath!K13-Wellpath!K11)/2*Model!$W$35,Model!$W$35*((drdp!B12+drdp!K12)*XYM3E!$B12+(drdp!E12+drdp!N12)*XYM3E!$C12+(drdp!H12+drdp!Q12)*XYM3E!$D12))</f>
        <v>0.15707963267948966</v>
      </c>
      <c r="F12" s="20">
        <f>IF(D12="SING",0,Model!$W$35*((drdp!C12+drdp!L12)*XYM3E!$B12+(drdp!F12+drdp!O12)*XYM3E!$C12+(drdp!I12+drdp!R12)*XYM3E!$D12))</f>
        <v>0</v>
      </c>
      <c r="G12" s="20">
        <f>IF(D12="SING",0,Model!$W$35*((drdp!D12+drdp!M12)*XYM3E!$B12+(drdp!G12+drdp!P12)*XYM3E!$C12+(drdp!J12+drdp!S12)*XYM3E!$D12))</f>
        <v>0</v>
      </c>
      <c r="H12" s="18">
        <f>IF(D12="SING",(Wellpath!K12-Wellpath!K11)/2*Model!$W$35,Model!$W$35*((drdp!B12)*XYM3E!$B12+(drdp!E12)*XYM3E!$C12+(drdp!H12)*XYM3E!$D12))</f>
        <v>7.8539816339744828E-2</v>
      </c>
      <c r="I12" s="18">
        <f>IF(D12="SING",0,Model!$W$35*((drdp!C12)*XYM3E!$B12+(drdp!F12)*XYM3E!$C12+(drdp!I12)*XYM3E!$D12))</f>
        <v>0</v>
      </c>
      <c r="J12" s="18">
        <f>IF(D12="SING",0,Model!$W$35*((drdp!D12)*XYM3E!$B12+(drdp!G12)*XYM3E!$C12+(drdp!J12)*XYM3E!$D12))</f>
        <v>0</v>
      </c>
      <c r="K12" s="21">
        <f t="shared" si="11"/>
        <v>0.25290861277791482</v>
      </c>
      <c r="L12" s="21">
        <f t="shared" si="12"/>
        <v>0</v>
      </c>
      <c r="M12" s="21">
        <f t="shared" si="13"/>
        <v>0</v>
      </c>
      <c r="N12" s="21">
        <f t="shared" si="14"/>
        <v>0</v>
      </c>
      <c r="O12" s="21">
        <f t="shared" si="15"/>
        <v>0</v>
      </c>
      <c r="P12" s="21">
        <f t="shared" si="16"/>
        <v>0</v>
      </c>
      <c r="Q12" s="19">
        <f t="shared" si="17"/>
        <v>0.23440310452587226</v>
      </c>
      <c r="R12" s="19">
        <f t="shared" si="18"/>
        <v>0</v>
      </c>
      <c r="S12" s="19">
        <f t="shared" si="19"/>
        <v>0</v>
      </c>
      <c r="T12" s="19">
        <f t="shared" si="20"/>
        <v>0</v>
      </c>
      <c r="U12" s="19">
        <f t="shared" si="21"/>
        <v>0</v>
      </c>
      <c r="V12" s="19">
        <f t="shared" si="22"/>
        <v>0</v>
      </c>
    </row>
    <row r="13" spans="1:22" x14ac:dyDescent="0.25">
      <c r="A13" s="26">
        <f>Wellpath!E13</f>
        <v>300</v>
      </c>
      <c r="B13" s="22">
        <v>0</v>
      </c>
      <c r="C13" s="22">
        <f>ABS(COS(Wellpath!$L13))*COS(Wellpath!$M13)*MAX(1,SQRT(10/(Wellpath!K13-Wellpath!K12)))</f>
        <v>1</v>
      </c>
      <c r="D13" s="22" t="str">
        <f>IF(ABS(Wellpath!$L13)&lt;VerticalInc,"SING",-ABS(COS(Wellpath!$L13))*SIN(Wellpath!$M13)/SIN(Wellpath!$L13)*MAX(1,SQRT(10/(Wellpath!$K13-Wellpath!$K12))))</f>
        <v>SING</v>
      </c>
      <c r="E13" s="20">
        <f>IF(D13="SING",(Wellpath!K14-Wellpath!K12)/2*Model!$W$35,Model!$W$35*((drdp!B13+drdp!K13)*XYM3E!$B13+(drdp!E13+drdp!N13)*XYM3E!$C13+(drdp!H13+drdp!Q13)*XYM3E!$D13))</f>
        <v>0.15707963267948966</v>
      </c>
      <c r="F13" s="20">
        <f>IF(D13="SING",0,Model!$W$35*((drdp!C13+drdp!L13)*XYM3E!$B13+(drdp!F13+drdp!O13)*XYM3E!$C13+(drdp!I13+drdp!R13)*XYM3E!$D13))</f>
        <v>0</v>
      </c>
      <c r="G13" s="20">
        <f>IF(D13="SING",0,Model!$W$35*((drdp!D13+drdp!M13)*XYM3E!$B13+(drdp!G13+drdp!P13)*XYM3E!$C13+(drdp!J13+drdp!S13)*XYM3E!$D13))</f>
        <v>0</v>
      </c>
      <c r="H13" s="18">
        <f>IF(D13="SING",(Wellpath!K13-Wellpath!K12)/2*Model!$W$35,Model!$W$35*((drdp!B13)*XYM3E!$B13+(drdp!E13)*XYM3E!$C13+(drdp!H13)*XYM3E!$D13))</f>
        <v>7.8539816339744828E-2</v>
      </c>
      <c r="I13" s="18">
        <f>IF(D13="SING",0,Model!$W$35*((drdp!C13)*XYM3E!$B13+(drdp!F13)*XYM3E!$C13+(drdp!I13)*XYM3E!$D13))</f>
        <v>0</v>
      </c>
      <c r="J13" s="18">
        <f>IF(D13="SING",0,Model!$W$35*((drdp!D13)*XYM3E!$B13+(drdp!G13)*XYM3E!$C13+(drdp!J13)*XYM3E!$D13))</f>
        <v>0</v>
      </c>
      <c r="K13" s="21">
        <f t="shared" si="11"/>
        <v>0.27758262378063819</v>
      </c>
      <c r="L13" s="21">
        <f t="shared" si="12"/>
        <v>0</v>
      </c>
      <c r="M13" s="21">
        <f t="shared" si="13"/>
        <v>0</v>
      </c>
      <c r="N13" s="21">
        <f t="shared" si="14"/>
        <v>0</v>
      </c>
      <c r="O13" s="21">
        <f t="shared" si="15"/>
        <v>0</v>
      </c>
      <c r="P13" s="21">
        <f t="shared" si="16"/>
        <v>0</v>
      </c>
      <c r="Q13" s="19">
        <f t="shared" si="17"/>
        <v>0.25907711552859569</v>
      </c>
      <c r="R13" s="19">
        <f t="shared" si="18"/>
        <v>0</v>
      </c>
      <c r="S13" s="19">
        <f t="shared" si="19"/>
        <v>0</v>
      </c>
      <c r="T13" s="19">
        <f t="shared" si="20"/>
        <v>0</v>
      </c>
      <c r="U13" s="19">
        <f t="shared" si="21"/>
        <v>0</v>
      </c>
      <c r="V13" s="19">
        <f t="shared" si="22"/>
        <v>0</v>
      </c>
    </row>
    <row r="14" spans="1:22" x14ac:dyDescent="0.25">
      <c r="A14" s="26">
        <f>Wellpath!E14</f>
        <v>330</v>
      </c>
      <c r="B14" s="22">
        <v>0</v>
      </c>
      <c r="C14" s="22">
        <f>ABS(COS(Wellpath!$L14))*COS(Wellpath!$M14)*MAX(1,SQRT(10/(Wellpath!K14-Wellpath!K13)))</f>
        <v>1</v>
      </c>
      <c r="D14" s="22" t="str">
        <f>IF(ABS(Wellpath!$L14)&lt;VerticalInc,"SING",-ABS(COS(Wellpath!$L14))*SIN(Wellpath!$M14)/SIN(Wellpath!$L14)*MAX(1,SQRT(10/(Wellpath!$K14-Wellpath!$K13))))</f>
        <v>SING</v>
      </c>
      <c r="E14" s="20">
        <f>IF(D14="SING",(Wellpath!K15-Wellpath!K13)/2*Model!$W$35,Model!$W$35*((drdp!B14+drdp!K14)*XYM3E!$B14+(drdp!E14+drdp!N14)*XYM3E!$C14+(drdp!H14+drdp!Q14)*XYM3E!$D14))</f>
        <v>0.15707963267948966</v>
      </c>
      <c r="F14" s="20">
        <f>IF(D14="SING",0,Model!$W$35*((drdp!C14+drdp!L14)*XYM3E!$B14+(drdp!F14+drdp!O14)*XYM3E!$C14+(drdp!I14+drdp!R14)*XYM3E!$D14))</f>
        <v>0</v>
      </c>
      <c r="G14" s="20">
        <f>IF(D14="SING",0,Model!$W$35*((drdp!D14+drdp!M14)*XYM3E!$B14+(drdp!G14+drdp!P14)*XYM3E!$C14+(drdp!J14+drdp!S14)*XYM3E!$D14))</f>
        <v>0</v>
      </c>
      <c r="H14" s="18">
        <f>IF(D14="SING",(Wellpath!K14-Wellpath!K13)/2*Model!$W$35,Model!$W$35*((drdp!B14)*XYM3E!$B14+(drdp!E14)*XYM3E!$C14+(drdp!H14)*XYM3E!$D14))</f>
        <v>7.8539816339744828E-2</v>
      </c>
      <c r="I14" s="18">
        <f>IF(D14="SING",0,Model!$W$35*((drdp!C14)*XYM3E!$B14+(drdp!F14)*XYM3E!$C14+(drdp!I14)*XYM3E!$D14))</f>
        <v>0</v>
      </c>
      <c r="J14" s="18">
        <f>IF(D14="SING",0,Model!$W$35*((drdp!D14)*XYM3E!$B14+(drdp!G14)*XYM3E!$C14+(drdp!J14)*XYM3E!$D14))</f>
        <v>0</v>
      </c>
      <c r="K14" s="21">
        <f t="shared" si="11"/>
        <v>0.30225663478336157</v>
      </c>
      <c r="L14" s="21">
        <f t="shared" si="12"/>
        <v>0</v>
      </c>
      <c r="M14" s="21">
        <f t="shared" si="13"/>
        <v>0</v>
      </c>
      <c r="N14" s="21">
        <f t="shared" si="14"/>
        <v>0</v>
      </c>
      <c r="O14" s="21">
        <f t="shared" si="15"/>
        <v>0</v>
      </c>
      <c r="P14" s="21">
        <f t="shared" si="16"/>
        <v>0</v>
      </c>
      <c r="Q14" s="19">
        <f t="shared" si="17"/>
        <v>0.28375112653131906</v>
      </c>
      <c r="R14" s="19">
        <f t="shared" si="18"/>
        <v>0</v>
      </c>
      <c r="S14" s="19">
        <f t="shared" si="19"/>
        <v>0</v>
      </c>
      <c r="T14" s="19">
        <f t="shared" si="20"/>
        <v>0</v>
      </c>
      <c r="U14" s="19">
        <f t="shared" si="21"/>
        <v>0</v>
      </c>
      <c r="V14" s="19">
        <f t="shared" si="22"/>
        <v>0</v>
      </c>
    </row>
    <row r="15" spans="1:22" x14ac:dyDescent="0.25">
      <c r="A15" s="26">
        <f>Wellpath!E15</f>
        <v>360</v>
      </c>
      <c r="B15" s="22">
        <v>0</v>
      </c>
      <c r="C15" s="22">
        <f>ABS(COS(Wellpath!$L15))*COS(Wellpath!$M15)*MAX(1,SQRT(10/(Wellpath!K15-Wellpath!K14)))</f>
        <v>1</v>
      </c>
      <c r="D15" s="22" t="str">
        <f>IF(ABS(Wellpath!$L15)&lt;VerticalInc,"SING",-ABS(COS(Wellpath!$L15))*SIN(Wellpath!$M15)/SIN(Wellpath!$L15)*MAX(1,SQRT(10/(Wellpath!$K15-Wellpath!$K14))))</f>
        <v>SING</v>
      </c>
      <c r="E15" s="20">
        <f>IF(D15="SING",(Wellpath!K16-Wellpath!K14)/2*Model!$W$35,Model!$W$35*((drdp!B15+drdp!K15)*XYM3E!$B15+(drdp!E15+drdp!N15)*XYM3E!$C15+(drdp!H15+drdp!Q15)*XYM3E!$D15))</f>
        <v>0.15707963267948966</v>
      </c>
      <c r="F15" s="20">
        <f>IF(D15="SING",0,Model!$W$35*((drdp!C15+drdp!L15)*XYM3E!$B15+(drdp!F15+drdp!O15)*XYM3E!$C15+(drdp!I15+drdp!R15)*XYM3E!$D15))</f>
        <v>0</v>
      </c>
      <c r="G15" s="20">
        <f>IF(D15="SING",0,Model!$W$35*((drdp!D15+drdp!M15)*XYM3E!$B15+(drdp!G15+drdp!P15)*XYM3E!$C15+(drdp!J15+drdp!S15)*XYM3E!$D15))</f>
        <v>0</v>
      </c>
      <c r="H15" s="18">
        <f>IF(D15="SING",(Wellpath!K15-Wellpath!K14)/2*Model!$W$35,Model!$W$35*((drdp!B15)*XYM3E!$B15+(drdp!E15)*XYM3E!$C15+(drdp!H15)*XYM3E!$D15))</f>
        <v>7.8539816339744828E-2</v>
      </c>
      <c r="I15" s="18">
        <f>IF(D15="SING",0,Model!$W$35*((drdp!C15)*XYM3E!$B15+(drdp!F15)*XYM3E!$C15+(drdp!I15)*XYM3E!$D15))</f>
        <v>0</v>
      </c>
      <c r="J15" s="18">
        <f>IF(D15="SING",0,Model!$W$35*((drdp!D15)*XYM3E!$B15+(drdp!G15)*XYM3E!$C15+(drdp!J15)*XYM3E!$D15))</f>
        <v>0</v>
      </c>
      <c r="K15" s="21">
        <f t="shared" si="11"/>
        <v>0.32693064578608494</v>
      </c>
      <c r="L15" s="21">
        <f t="shared" si="12"/>
        <v>0</v>
      </c>
      <c r="M15" s="21">
        <f t="shared" si="13"/>
        <v>0</v>
      </c>
      <c r="N15" s="21">
        <f t="shared" si="14"/>
        <v>0</v>
      </c>
      <c r="O15" s="21">
        <f t="shared" si="15"/>
        <v>0</v>
      </c>
      <c r="P15" s="21">
        <f t="shared" si="16"/>
        <v>0</v>
      </c>
      <c r="Q15" s="19">
        <f t="shared" si="17"/>
        <v>0.30842513753404244</v>
      </c>
      <c r="R15" s="19">
        <f t="shared" si="18"/>
        <v>0</v>
      </c>
      <c r="S15" s="19">
        <f t="shared" si="19"/>
        <v>0</v>
      </c>
      <c r="T15" s="19">
        <f t="shared" si="20"/>
        <v>0</v>
      </c>
      <c r="U15" s="19">
        <f t="shared" si="21"/>
        <v>0</v>
      </c>
      <c r="V15" s="19">
        <f t="shared" si="22"/>
        <v>0</v>
      </c>
    </row>
    <row r="16" spans="1:22" x14ac:dyDescent="0.25">
      <c r="A16" s="26">
        <f>Wellpath!E16</f>
        <v>390</v>
      </c>
      <c r="B16" s="22">
        <v>0</v>
      </c>
      <c r="C16" s="22">
        <f>ABS(COS(Wellpath!$L16))*COS(Wellpath!$M16)*MAX(1,SQRT(10/(Wellpath!K16-Wellpath!K15)))</f>
        <v>1</v>
      </c>
      <c r="D16" s="22" t="str">
        <f>IF(ABS(Wellpath!$L16)&lt;VerticalInc,"SING",-ABS(COS(Wellpath!$L16))*SIN(Wellpath!$M16)/SIN(Wellpath!$L16)*MAX(1,SQRT(10/(Wellpath!$K16-Wellpath!$K15))))</f>
        <v>SING</v>
      </c>
      <c r="E16" s="20">
        <f>IF(D16="SING",(Wellpath!K17-Wellpath!K15)/2*Model!$W$35,Model!$W$35*((drdp!B16+drdp!K16)*XYM3E!$B16+(drdp!E16+drdp!N16)*XYM3E!$C16+(drdp!H16+drdp!Q16)*XYM3E!$D16))</f>
        <v>0.15707963267948966</v>
      </c>
      <c r="F16" s="20">
        <f>IF(D16="SING",0,Model!$W$35*((drdp!C16+drdp!L16)*XYM3E!$B16+(drdp!F16+drdp!O16)*XYM3E!$C16+(drdp!I16+drdp!R16)*XYM3E!$D16))</f>
        <v>0</v>
      </c>
      <c r="G16" s="20">
        <f>IF(D16="SING",0,Model!$W$35*((drdp!D16+drdp!M16)*XYM3E!$B16+(drdp!G16+drdp!P16)*XYM3E!$C16+(drdp!J16+drdp!S16)*XYM3E!$D16))</f>
        <v>0</v>
      </c>
      <c r="H16" s="18">
        <f>IF(D16="SING",(Wellpath!K16-Wellpath!K15)/2*Model!$W$35,Model!$W$35*((drdp!B16)*XYM3E!$B16+(drdp!E16)*XYM3E!$C16+(drdp!H16)*XYM3E!$D16))</f>
        <v>7.8539816339744828E-2</v>
      </c>
      <c r="I16" s="18">
        <f>IF(D16="SING",0,Model!$W$35*((drdp!C16)*XYM3E!$B16+(drdp!F16)*XYM3E!$C16+(drdp!I16)*XYM3E!$D16))</f>
        <v>0</v>
      </c>
      <c r="J16" s="18">
        <f>IF(D16="SING",0,Model!$W$35*((drdp!D16)*XYM3E!$B16+(drdp!G16)*XYM3E!$C16+(drdp!J16)*XYM3E!$D16))</f>
        <v>0</v>
      </c>
      <c r="K16" s="21">
        <f t="shared" si="11"/>
        <v>0.35160465678880831</v>
      </c>
      <c r="L16" s="21">
        <f t="shared" si="12"/>
        <v>0</v>
      </c>
      <c r="M16" s="21">
        <f t="shared" si="13"/>
        <v>0</v>
      </c>
      <c r="N16" s="21">
        <f t="shared" si="14"/>
        <v>0</v>
      </c>
      <c r="O16" s="21">
        <f t="shared" si="15"/>
        <v>0</v>
      </c>
      <c r="P16" s="21">
        <f t="shared" si="16"/>
        <v>0</v>
      </c>
      <c r="Q16" s="19">
        <f t="shared" si="17"/>
        <v>0.33309914853676581</v>
      </c>
      <c r="R16" s="19">
        <f t="shared" si="18"/>
        <v>0</v>
      </c>
      <c r="S16" s="19">
        <f t="shared" si="19"/>
        <v>0</v>
      </c>
      <c r="T16" s="19">
        <f t="shared" si="20"/>
        <v>0</v>
      </c>
      <c r="U16" s="19">
        <f t="shared" si="21"/>
        <v>0</v>
      </c>
      <c r="V16" s="19">
        <f t="shared" si="22"/>
        <v>0</v>
      </c>
    </row>
    <row r="17" spans="1:22" x14ac:dyDescent="0.25">
      <c r="A17" s="26">
        <f>Wellpath!E17</f>
        <v>420</v>
      </c>
      <c r="B17" s="22">
        <v>0</v>
      </c>
      <c r="C17" s="22">
        <f>ABS(COS(Wellpath!$L17))*COS(Wellpath!$M17)*MAX(1,SQRT(10/(Wellpath!K17-Wellpath!K16)))</f>
        <v>1</v>
      </c>
      <c r="D17" s="22" t="str">
        <f>IF(ABS(Wellpath!$L17)&lt;VerticalInc,"SING",-ABS(COS(Wellpath!$L17))*SIN(Wellpath!$M17)/SIN(Wellpath!$L17)*MAX(1,SQRT(10/(Wellpath!$K17-Wellpath!$K16))))</f>
        <v>SING</v>
      </c>
      <c r="E17" s="20">
        <f>IF(D17="SING",(Wellpath!K18-Wellpath!K16)/2*Model!$W$35,Model!$W$35*((drdp!B17+drdp!K17)*XYM3E!$B17+(drdp!E17+drdp!N17)*XYM3E!$C17+(drdp!H17+drdp!Q17)*XYM3E!$D17))</f>
        <v>0.15707963267948966</v>
      </c>
      <c r="F17" s="20">
        <f>IF(D17="SING",0,Model!$W$35*((drdp!C17+drdp!L17)*XYM3E!$B17+(drdp!F17+drdp!O17)*XYM3E!$C17+(drdp!I17+drdp!R17)*XYM3E!$D17))</f>
        <v>0</v>
      </c>
      <c r="G17" s="20">
        <f>IF(D17="SING",0,Model!$W$35*((drdp!D17+drdp!M17)*XYM3E!$B17+(drdp!G17+drdp!P17)*XYM3E!$C17+(drdp!J17+drdp!S17)*XYM3E!$D17))</f>
        <v>0</v>
      </c>
      <c r="H17" s="18">
        <f>IF(D17="SING",(Wellpath!K17-Wellpath!K16)/2*Model!$W$35,Model!$W$35*((drdp!B17)*XYM3E!$B17+(drdp!E17)*XYM3E!$C17+(drdp!H17)*XYM3E!$D17))</f>
        <v>7.8539816339744828E-2</v>
      </c>
      <c r="I17" s="18">
        <f>IF(D17="SING",0,Model!$W$35*((drdp!C17)*XYM3E!$B17+(drdp!F17)*XYM3E!$C17+(drdp!I17)*XYM3E!$D17))</f>
        <v>0</v>
      </c>
      <c r="J17" s="18">
        <f>IF(D17="SING",0,Model!$W$35*((drdp!D17)*XYM3E!$B17+(drdp!G17)*XYM3E!$C17+(drdp!J17)*XYM3E!$D17))</f>
        <v>0</v>
      </c>
      <c r="K17" s="21">
        <f t="shared" si="11"/>
        <v>0.37627866779153168</v>
      </c>
      <c r="L17" s="21">
        <f t="shared" si="12"/>
        <v>0</v>
      </c>
      <c r="M17" s="21">
        <f t="shared" si="13"/>
        <v>0</v>
      </c>
      <c r="N17" s="21">
        <f t="shared" si="14"/>
        <v>0</v>
      </c>
      <c r="O17" s="21">
        <f t="shared" si="15"/>
        <v>0</v>
      </c>
      <c r="P17" s="21">
        <f t="shared" si="16"/>
        <v>0</v>
      </c>
      <c r="Q17" s="19">
        <f t="shared" si="17"/>
        <v>0.35777315953948918</v>
      </c>
      <c r="R17" s="19">
        <f t="shared" si="18"/>
        <v>0</v>
      </c>
      <c r="S17" s="19">
        <f t="shared" si="19"/>
        <v>0</v>
      </c>
      <c r="T17" s="19">
        <f t="shared" si="20"/>
        <v>0</v>
      </c>
      <c r="U17" s="19">
        <f t="shared" si="21"/>
        <v>0</v>
      </c>
      <c r="V17" s="19">
        <f t="shared" si="22"/>
        <v>0</v>
      </c>
    </row>
    <row r="18" spans="1:22" x14ac:dyDescent="0.25">
      <c r="A18" s="26">
        <f>Wellpath!E18</f>
        <v>450</v>
      </c>
      <c r="B18" s="22">
        <v>0</v>
      </c>
      <c r="C18" s="22">
        <f>ABS(COS(Wellpath!$L18))*COS(Wellpath!$M18)*MAX(1,SQRT(10/(Wellpath!K18-Wellpath!K17)))</f>
        <v>1</v>
      </c>
      <c r="D18" s="22" t="str">
        <f>IF(ABS(Wellpath!$L18)&lt;VerticalInc,"SING",-ABS(COS(Wellpath!$L18))*SIN(Wellpath!$M18)/SIN(Wellpath!$L18)*MAX(1,SQRT(10/(Wellpath!$K18-Wellpath!$K17))))</f>
        <v>SING</v>
      </c>
      <c r="E18" s="20">
        <f>IF(D18="SING",(Wellpath!K19-Wellpath!K17)/2*Model!$W$35,Model!$W$35*((drdp!B18+drdp!K18)*XYM3E!$B18+(drdp!E18+drdp!N18)*XYM3E!$C18+(drdp!H18+drdp!Q18)*XYM3E!$D18))</f>
        <v>0.15707963267948966</v>
      </c>
      <c r="F18" s="20">
        <f>IF(D18="SING",0,Model!$W$35*((drdp!C18+drdp!L18)*XYM3E!$B18+(drdp!F18+drdp!O18)*XYM3E!$C18+(drdp!I18+drdp!R18)*XYM3E!$D18))</f>
        <v>0</v>
      </c>
      <c r="G18" s="20">
        <f>IF(D18="SING",0,Model!$W$35*((drdp!D18+drdp!M18)*XYM3E!$B18+(drdp!G18+drdp!P18)*XYM3E!$C18+(drdp!J18+drdp!S18)*XYM3E!$D18))</f>
        <v>0</v>
      </c>
      <c r="H18" s="18">
        <f>IF(D18="SING",(Wellpath!K18-Wellpath!K17)/2*Model!$W$35,Model!$W$35*((drdp!B18)*XYM3E!$B18+(drdp!E18)*XYM3E!$C18+(drdp!H18)*XYM3E!$D18))</f>
        <v>7.8539816339744828E-2</v>
      </c>
      <c r="I18" s="18">
        <f>IF(D18="SING",0,Model!$W$35*((drdp!C18)*XYM3E!$B18+(drdp!F18)*XYM3E!$C18+(drdp!I18)*XYM3E!$D18))</f>
        <v>0</v>
      </c>
      <c r="J18" s="18">
        <f>IF(D18="SING",0,Model!$W$35*((drdp!D18)*XYM3E!$B18+(drdp!G18)*XYM3E!$C18+(drdp!J18)*XYM3E!$D18))</f>
        <v>0</v>
      </c>
      <c r="K18" s="21">
        <f t="shared" si="11"/>
        <v>0.40095267879425506</v>
      </c>
      <c r="L18" s="21">
        <f t="shared" si="12"/>
        <v>0</v>
      </c>
      <c r="M18" s="21">
        <f t="shared" si="13"/>
        <v>0</v>
      </c>
      <c r="N18" s="21">
        <f t="shared" si="14"/>
        <v>0</v>
      </c>
      <c r="O18" s="21">
        <f t="shared" si="15"/>
        <v>0</v>
      </c>
      <c r="P18" s="21">
        <f t="shared" si="16"/>
        <v>0</v>
      </c>
      <c r="Q18" s="19">
        <f t="shared" si="17"/>
        <v>0.38244717054221256</v>
      </c>
      <c r="R18" s="19">
        <f t="shared" si="18"/>
        <v>0</v>
      </c>
      <c r="S18" s="19">
        <f t="shared" si="19"/>
        <v>0</v>
      </c>
      <c r="T18" s="19">
        <f t="shared" si="20"/>
        <v>0</v>
      </c>
      <c r="U18" s="19">
        <f t="shared" si="21"/>
        <v>0</v>
      </c>
      <c r="V18" s="19">
        <f t="shared" si="22"/>
        <v>0</v>
      </c>
    </row>
    <row r="19" spans="1:22" x14ac:dyDescent="0.25">
      <c r="A19" s="26">
        <f>Wellpath!E19</f>
        <v>480</v>
      </c>
      <c r="B19" s="22">
        <v>0</v>
      </c>
      <c r="C19" s="22">
        <f>ABS(COS(Wellpath!$L19))*COS(Wellpath!$M19)*MAX(1,SQRT(10/(Wellpath!K19-Wellpath!K18)))</f>
        <v>1</v>
      </c>
      <c r="D19" s="22" t="str">
        <f>IF(ABS(Wellpath!$L19)&lt;VerticalInc,"SING",-ABS(COS(Wellpath!$L19))*SIN(Wellpath!$M19)/SIN(Wellpath!$L19)*MAX(1,SQRT(10/(Wellpath!$K19-Wellpath!$K18))))</f>
        <v>SING</v>
      </c>
      <c r="E19" s="20">
        <f>IF(D19="SING",(Wellpath!K20-Wellpath!K18)/2*Model!$W$35,Model!$W$35*((drdp!B19+drdp!K19)*XYM3E!$B19+(drdp!E19+drdp!N19)*XYM3E!$C19+(drdp!H19+drdp!Q19)*XYM3E!$D19))</f>
        <v>0.1308996938995747</v>
      </c>
      <c r="F19" s="20">
        <f>IF(D19="SING",0,Model!$W$35*((drdp!C19+drdp!L19)*XYM3E!$B19+(drdp!F19+drdp!O19)*XYM3E!$C19+(drdp!I19+drdp!R19)*XYM3E!$D19))</f>
        <v>0</v>
      </c>
      <c r="G19" s="20">
        <f>IF(D19="SING",0,Model!$W$35*((drdp!D19+drdp!M19)*XYM3E!$B19+(drdp!G19+drdp!P19)*XYM3E!$C19+(drdp!J19+drdp!S19)*XYM3E!$D19))</f>
        <v>0</v>
      </c>
      <c r="H19" s="18">
        <f>IF(D19="SING",(Wellpath!K19-Wellpath!K18)/2*Model!$W$35,Model!$W$35*((drdp!B19)*XYM3E!$B19+(drdp!E19)*XYM3E!$C19+(drdp!H19)*XYM3E!$D19))</f>
        <v>7.8539816339744828E-2</v>
      </c>
      <c r="I19" s="18">
        <f>IF(D19="SING",0,Model!$W$35*((drdp!C19)*XYM3E!$B19+(drdp!F19)*XYM3E!$C19+(drdp!I19)*XYM3E!$D19))</f>
        <v>0</v>
      </c>
      <c r="J19" s="18">
        <f>IF(D19="SING",0,Model!$W$35*((drdp!D19)*XYM3E!$B19+(drdp!G19)*XYM3E!$C19+(drdp!J19)*XYM3E!$D19))</f>
        <v>0</v>
      </c>
      <c r="K19" s="21">
        <f t="shared" si="11"/>
        <v>0.41808740865725741</v>
      </c>
      <c r="L19" s="21">
        <f t="shared" si="12"/>
        <v>0</v>
      </c>
      <c r="M19" s="21">
        <f t="shared" si="13"/>
        <v>0</v>
      </c>
      <c r="N19" s="21">
        <f t="shared" si="14"/>
        <v>0</v>
      </c>
      <c r="O19" s="21">
        <f t="shared" si="15"/>
        <v>0</v>
      </c>
      <c r="P19" s="21">
        <f t="shared" si="16"/>
        <v>0</v>
      </c>
      <c r="Q19" s="19">
        <f t="shared" si="17"/>
        <v>0.40712118154493593</v>
      </c>
      <c r="R19" s="19">
        <f t="shared" si="18"/>
        <v>0</v>
      </c>
      <c r="S19" s="19">
        <f t="shared" si="19"/>
        <v>0</v>
      </c>
      <c r="T19" s="19">
        <f t="shared" si="20"/>
        <v>0</v>
      </c>
      <c r="U19" s="19">
        <f t="shared" si="21"/>
        <v>0</v>
      </c>
      <c r="V19" s="19">
        <f t="shared" si="22"/>
        <v>0</v>
      </c>
    </row>
    <row r="20" spans="1:22" x14ac:dyDescent="0.25">
      <c r="A20" s="26">
        <f>Wellpath!E20</f>
        <v>500</v>
      </c>
      <c r="B20" s="22">
        <v>0</v>
      </c>
      <c r="C20" s="22">
        <f>ABS(COS(Wellpath!$L20))*COS(Wellpath!$M20)*MAX(1,SQRT(10/(Wellpath!K20-Wellpath!K19)))</f>
        <v>1</v>
      </c>
      <c r="D20" s="22" t="str">
        <f>IF(ABS(Wellpath!$L20)&lt;VerticalInc,"SING",-ABS(COS(Wellpath!$L20))*SIN(Wellpath!$M20)/SIN(Wellpath!$L20)*MAX(1,SQRT(10/(Wellpath!$K20-Wellpath!$K19))))</f>
        <v>SING</v>
      </c>
      <c r="E20" s="20">
        <f>IF(D20="SING",(Wellpath!K21-Wellpath!K19)/2*Model!$W$35,Model!$W$35*((drdp!B20+drdp!K20)*XYM3E!$B20+(drdp!E20+drdp!N20)*XYM3E!$C20+(drdp!H20+drdp!Q20)*XYM3E!$D20))</f>
        <v>7.8539816339744828E-2</v>
      </c>
      <c r="F20" s="20">
        <f>IF(D20="SING",0,Model!$W$35*((drdp!C20+drdp!L20)*XYM3E!$B20+(drdp!F20+drdp!O20)*XYM3E!$C20+(drdp!I20+drdp!R20)*XYM3E!$D20))</f>
        <v>0</v>
      </c>
      <c r="G20" s="20">
        <f>IF(D20="SING",0,Model!$W$35*((drdp!D20+drdp!M20)*XYM3E!$B20+(drdp!G20+drdp!P20)*XYM3E!$C20+(drdp!J20+drdp!S20)*XYM3E!$D20))</f>
        <v>0</v>
      </c>
      <c r="H20" s="18">
        <f>IF(D20="SING",(Wellpath!K20-Wellpath!K19)/2*Model!$W$35,Model!$W$35*((drdp!B20)*XYM3E!$B20+(drdp!E20)*XYM3E!$C20+(drdp!H20)*XYM3E!$D20))</f>
        <v>5.2359877559829883E-2</v>
      </c>
      <c r="I20" s="18">
        <f>IF(D20="SING",0,Model!$W$35*((drdp!C20)*XYM3E!$B20+(drdp!F20)*XYM3E!$C20+(drdp!I20)*XYM3E!$D20))</f>
        <v>0</v>
      </c>
      <c r="J20" s="18">
        <f>IF(D20="SING",0,Model!$W$35*((drdp!D20)*XYM3E!$B20+(drdp!G20)*XYM3E!$C20+(drdp!J20)*XYM3E!$D20))</f>
        <v>0</v>
      </c>
      <c r="K20" s="21">
        <f t="shared" si="11"/>
        <v>0.42425591140793828</v>
      </c>
      <c r="L20" s="21">
        <f t="shared" si="12"/>
        <v>0</v>
      </c>
      <c r="M20" s="21">
        <f t="shared" si="13"/>
        <v>0</v>
      </c>
      <c r="N20" s="21">
        <f t="shared" si="14"/>
        <v>0</v>
      </c>
      <c r="O20" s="21">
        <f t="shared" si="15"/>
        <v>0</v>
      </c>
      <c r="P20" s="21">
        <f t="shared" si="16"/>
        <v>0</v>
      </c>
      <c r="Q20" s="19">
        <f t="shared" si="17"/>
        <v>0.42082896543533777</v>
      </c>
      <c r="R20" s="19">
        <f t="shared" si="18"/>
        <v>0</v>
      </c>
      <c r="S20" s="19">
        <f t="shared" si="19"/>
        <v>0</v>
      </c>
      <c r="T20" s="19">
        <f t="shared" si="20"/>
        <v>0</v>
      </c>
      <c r="U20" s="19">
        <f t="shared" si="21"/>
        <v>0</v>
      </c>
      <c r="V20" s="19">
        <f t="shared" si="22"/>
        <v>0</v>
      </c>
    </row>
    <row r="21" spans="1:22" x14ac:dyDescent="0.25">
      <c r="A21" s="26">
        <f>Wellpath!E21</f>
        <v>510</v>
      </c>
      <c r="B21" s="22">
        <v>0</v>
      </c>
      <c r="C21" s="22">
        <f>ABS(COS(Wellpath!$L21))*COS(Wellpath!$M21)*MAX(1,SQRT(10/(Wellpath!K21-Wellpath!K20)))</f>
        <v>0.99989507636463404</v>
      </c>
      <c r="D21" s="22">
        <f>IF(ABS(Wellpath!$L21)&lt;VerticalInc,"SING",-ABS(COS(Wellpath!$L21))*SIN(Wellpath!$M21)/SIN(Wellpath!$L21)*MAX(1,SQRT(10/(Wellpath!$K21-Wellpath!$K20))))</f>
        <v>0</v>
      </c>
      <c r="E21" s="20">
        <f>IF(D21="SING",(Wellpath!K22-Wellpath!K20)/2*Model!$W$35,Model!$W$35*((drdp!B21+drdp!K21)*XYM3E!$B21+(drdp!E21+drdp!N21)*XYM3E!$C21+(drdp!H21+drdp!Q21)*XYM3E!$D21))</f>
        <v>0.10469778111771275</v>
      </c>
      <c r="F21" s="20">
        <f>IF(D21="SING",0,Model!$W$35*((drdp!C21+drdp!L21)*XYM3E!$B21+(drdp!F21+drdp!O21)*XYM3E!$C21+(drdp!I21+drdp!R21)*XYM3E!$D21))</f>
        <v>0</v>
      </c>
      <c r="G21" s="20">
        <f>IF(D21="SING",0,Model!$W$35*((drdp!D21+drdp!M21)*XYM3E!$B21+(drdp!G21+drdp!P21)*XYM3E!$C21+(drdp!J21+drdp!S21)*XYM3E!$D21))</f>
        <v>-1.5167825309281545E-3</v>
      </c>
      <c r="H21" s="18">
        <f>IF(D21="SING",(Wellpath!K21-Wellpath!K20)/2*Model!$W$35,Model!$W$35*((drdp!B21)*XYM3E!$B21+(drdp!E21)*XYM3E!$C21+(drdp!H21)*XYM3E!$D21))</f>
        <v>2.6174445279428186E-2</v>
      </c>
      <c r="I21" s="18">
        <f>IF(D21="SING",0,Model!$W$35*((drdp!C21)*XYM3E!$B21+(drdp!F21)*XYM3E!$C21+(drdp!I21)*XYM3E!$D21))</f>
        <v>0</v>
      </c>
      <c r="J21" s="18">
        <f>IF(D21="SING",0,Model!$W$35*((drdp!D21)*XYM3E!$B21+(drdp!G21)*XYM3E!$C21+(drdp!J21)*XYM3E!$D21))</f>
        <v>-3.7919563273203862E-4</v>
      </c>
      <c r="K21" s="21">
        <f t="shared" si="11"/>
        <v>0.43521753677891079</v>
      </c>
      <c r="L21" s="21">
        <f t="shared" si="12"/>
        <v>0</v>
      </c>
      <c r="M21" s="21">
        <f t="shared" si="13"/>
        <v>2.3006292461288177E-6</v>
      </c>
      <c r="N21" s="21">
        <f t="shared" si="14"/>
        <v>0</v>
      </c>
      <c r="O21" s="21">
        <f t="shared" si="15"/>
        <v>-1.5880376542628627E-4</v>
      </c>
      <c r="P21" s="21">
        <f t="shared" si="16"/>
        <v>0</v>
      </c>
      <c r="Q21" s="19">
        <f t="shared" si="17"/>
        <v>0.42494101299362408</v>
      </c>
      <c r="R21" s="19">
        <f t="shared" si="18"/>
        <v>0</v>
      </c>
      <c r="S21" s="19">
        <f t="shared" si="19"/>
        <v>1.437893278830511E-7</v>
      </c>
      <c r="T21" s="19">
        <f t="shared" si="20"/>
        <v>0</v>
      </c>
      <c r="U21" s="19">
        <f t="shared" si="21"/>
        <v>-9.9252353391428917E-6</v>
      </c>
      <c r="V21" s="19">
        <f t="shared" si="22"/>
        <v>0</v>
      </c>
    </row>
    <row r="22" spans="1:22" x14ac:dyDescent="0.25">
      <c r="A22" s="26">
        <f>Wellpath!E22</f>
        <v>540</v>
      </c>
      <c r="B22" s="22">
        <v>0</v>
      </c>
      <c r="C22" s="22">
        <f>ABS(COS(Wellpath!$L22))*COS(Wellpath!$M22)*MAX(1,SQRT(10/(Wellpath!K22-Wellpath!K21)))</f>
        <v>0.99831153931083538</v>
      </c>
      <c r="D22" s="22">
        <f>IF(ABS(Wellpath!$L22)&lt;VerticalInc,"SING",-ABS(COS(Wellpath!$L22))*SIN(Wellpath!$M22)/SIN(Wellpath!$L22)*MAX(1,SQRT(10/(Wellpath!$K22-Wellpath!$K21))))</f>
        <v>0</v>
      </c>
      <c r="E22" s="20">
        <f>IF(D22="SING",(Wellpath!K23-Wellpath!K21)/2*Model!$W$35,Model!$W$35*((drdp!B22+drdp!K22)*XYM3E!$B22+(drdp!E22+drdp!N22)*XYM3E!$C22+(drdp!H22+drdp!Q22)*XYM3E!$D22))</f>
        <v>0.15654963492804025</v>
      </c>
      <c r="F22" s="20">
        <f>IF(D22="SING",0,Model!$W$35*((drdp!C22+drdp!L22)*XYM3E!$B22+(drdp!F22+drdp!O22)*XYM3E!$C22+(drdp!I22+drdp!R22)*XYM3E!$D22))</f>
        <v>0</v>
      </c>
      <c r="G22" s="20">
        <f>IF(D22="SING",0,Model!$W$35*((drdp!D22+drdp!M22)*XYM3E!$B22+(drdp!G22+drdp!P22)*XYM3E!$C22+(drdp!J22+drdp!S22)*XYM3E!$D22))</f>
        <v>-9.1088393608670833E-3</v>
      </c>
      <c r="H22" s="18">
        <f>IF(D22="SING",(Wellpath!K22-Wellpath!K21)/2*Model!$W$35,Model!$W$35*((drdp!B22)*XYM3E!$B22+(drdp!E22)*XYM3E!$C22+(drdp!H22)*XYM3E!$D22))</f>
        <v>7.8274817464020124E-2</v>
      </c>
      <c r="I22" s="18">
        <f>IF(D22="SING",0,Model!$W$35*((drdp!C22)*XYM3E!$B22+(drdp!F22)*XYM3E!$C22+(drdp!I22)*XYM3E!$D22))</f>
        <v>0</v>
      </c>
      <c r="J22" s="18">
        <f>IF(D22="SING",0,Model!$W$35*((drdp!D22)*XYM3E!$B22+(drdp!G22)*XYM3E!$C22+(drdp!J22)*XYM3E!$D22))</f>
        <v>-4.5544196804335416E-3</v>
      </c>
      <c r="K22" s="21">
        <f t="shared" si="11"/>
        <v>0.45972532497501345</v>
      </c>
      <c r="L22" s="21">
        <f t="shared" si="12"/>
        <v>0</v>
      </c>
      <c r="M22" s="21">
        <f t="shared" si="13"/>
        <v>8.5271583748210283E-5</v>
      </c>
      <c r="N22" s="21">
        <f t="shared" si="14"/>
        <v>0</v>
      </c>
      <c r="O22" s="21">
        <f t="shared" si="15"/>
        <v>-1.5847892419881917E-3</v>
      </c>
      <c r="P22" s="21">
        <f t="shared" si="16"/>
        <v>0</v>
      </c>
      <c r="Q22" s="19">
        <f t="shared" si="17"/>
        <v>0.44134448382793645</v>
      </c>
      <c r="R22" s="19">
        <f t="shared" si="18"/>
        <v>0</v>
      </c>
      <c r="S22" s="19">
        <f t="shared" si="19"/>
        <v>2.3043367871649182E-5</v>
      </c>
      <c r="T22" s="19">
        <f t="shared" si="20"/>
        <v>0</v>
      </c>
      <c r="U22" s="19">
        <f t="shared" si="21"/>
        <v>-5.1530013456676268E-4</v>
      </c>
      <c r="V22" s="19">
        <f t="shared" si="22"/>
        <v>0</v>
      </c>
    </row>
    <row r="23" spans="1:22" x14ac:dyDescent="0.25">
      <c r="A23" s="26">
        <f>Wellpath!E23</f>
        <v>570</v>
      </c>
      <c r="B23" s="22">
        <v>0</v>
      </c>
      <c r="C23" s="22">
        <f>ABS(COS(Wellpath!$L23))*COS(Wellpath!$M23)*MAX(1,SQRT(10/(Wellpath!K23-Wellpath!K22)))</f>
        <v>0.99482765950163998</v>
      </c>
      <c r="D23" s="22">
        <f>IF(ABS(Wellpath!$L23)&lt;VerticalInc,"SING",-ABS(COS(Wellpath!$L23))*SIN(Wellpath!$M23)/SIN(Wellpath!$L23)*MAX(1,SQRT(10/(Wellpath!$K23-Wellpath!$K22))))</f>
        <v>0</v>
      </c>
      <c r="E23" s="20">
        <f>IF(D23="SING",(Wellpath!K24-Wellpath!K22)/2*Model!$W$35,Model!$W$35*((drdp!B23+drdp!K23)*XYM3E!$B23+(drdp!E23+drdp!N23)*XYM3E!$C23+(drdp!H23+drdp!Q23)*XYM3E!$D23))</f>
        <v>0.15545889635643817</v>
      </c>
      <c r="F23" s="20">
        <f>IF(D23="SING",0,Model!$W$35*((drdp!C23+drdp!L23)*XYM3E!$B23+(drdp!F23+drdp!O23)*XYM3E!$C23+(drdp!I23+drdp!R23)*XYM3E!$D23))</f>
        <v>0</v>
      </c>
      <c r="G23" s="20">
        <f>IF(D23="SING",0,Model!$W$35*((drdp!D23+drdp!M23)*XYM3E!$B23+(drdp!G23+drdp!P23)*XYM3E!$C23+(drdp!J23+drdp!S23)*XYM3E!$D23))</f>
        <v>-1.5873181157738149E-2</v>
      </c>
      <c r="H23" s="18">
        <f>IF(D23="SING",(Wellpath!K23-Wellpath!K22)/2*Model!$W$35,Model!$W$35*((drdp!B23)*XYM3E!$B23+(drdp!E23)*XYM3E!$C23+(drdp!H23)*XYM3E!$D23))</f>
        <v>7.7729448178219085E-2</v>
      </c>
      <c r="I23" s="18">
        <f>IF(D23="SING",0,Model!$W$35*((drdp!C23)*XYM3E!$B23+(drdp!F23)*XYM3E!$C23+(drdp!I23)*XYM3E!$D23))</f>
        <v>0</v>
      </c>
      <c r="J23" s="18">
        <f>IF(D23="SING",0,Model!$W$35*((drdp!D23)*XYM3E!$B23+(drdp!G23)*XYM3E!$C23+(drdp!J23)*XYM3E!$D23))</f>
        <v>-7.9365905788690745E-3</v>
      </c>
      <c r="K23" s="21">
        <f t="shared" si="11"/>
        <v>0.48389279343137526</v>
      </c>
      <c r="L23" s="21">
        <f t="shared" si="12"/>
        <v>0</v>
      </c>
      <c r="M23" s="21">
        <f t="shared" si="13"/>
        <v>3.3722946381458372E-4</v>
      </c>
      <c r="N23" s="21">
        <f t="shared" si="14"/>
        <v>0</v>
      </c>
      <c r="O23" s="21">
        <f t="shared" si="15"/>
        <v>-4.0524164664359737E-3</v>
      </c>
      <c r="P23" s="21">
        <f t="shared" si="16"/>
        <v>0</v>
      </c>
      <c r="Q23" s="19">
        <f t="shared" si="17"/>
        <v>0.46576719208910389</v>
      </c>
      <c r="R23" s="19">
        <f t="shared" si="18"/>
        <v>0</v>
      </c>
      <c r="S23" s="19">
        <f t="shared" si="19"/>
        <v>1.4826105376480365E-4</v>
      </c>
      <c r="T23" s="19">
        <f t="shared" si="20"/>
        <v>0</v>
      </c>
      <c r="U23" s="19">
        <f t="shared" si="21"/>
        <v>-2.2016960481001371E-3</v>
      </c>
      <c r="V23" s="19">
        <f t="shared" si="22"/>
        <v>0</v>
      </c>
    </row>
    <row r="24" spans="1:22" x14ac:dyDescent="0.25">
      <c r="A24" s="26">
        <f>Wellpath!E24</f>
        <v>600</v>
      </c>
      <c r="B24" s="22">
        <v>0</v>
      </c>
      <c r="C24" s="22">
        <f>ABS(COS(Wellpath!$L24))*COS(Wellpath!$M24)*MAX(1,SQRT(10/(Wellpath!K24-Wellpath!K23)))</f>
        <v>0.98945006870027541</v>
      </c>
      <c r="D24" s="22">
        <f>IF(ABS(Wellpath!$L24)&lt;VerticalInc,"SING",-ABS(COS(Wellpath!$L24))*SIN(Wellpath!$M24)/SIN(Wellpath!$L24)*MAX(1,SQRT(10/(Wellpath!$K24-Wellpath!$K23))))</f>
        <v>0</v>
      </c>
      <c r="E24" s="20">
        <f>IF(D24="SING",(Wellpath!K25-Wellpath!K23)/2*Model!$W$35,Model!$W$35*((drdp!B24+drdp!K24)*XYM3E!$B24+(drdp!E24+drdp!N24)*XYM3E!$C24+(drdp!H24+drdp!Q24)*XYM3E!$D24))</f>
        <v>0.15378275714089867</v>
      </c>
      <c r="F24" s="20">
        <f>IF(D24="SING",0,Model!$W$35*((drdp!C24+drdp!L24)*XYM3E!$B24+(drdp!F24+drdp!O24)*XYM3E!$C24+(drdp!I24+drdp!R24)*XYM3E!$D24))</f>
        <v>0</v>
      </c>
      <c r="G24" s="20">
        <f>IF(D24="SING",0,Model!$W$35*((drdp!D24+drdp!M24)*XYM3E!$B24+(drdp!G24+drdp!P24)*XYM3E!$C24+(drdp!J24+drdp!S24)*XYM3E!$D24))</f>
        <v>-2.2516718461510005E-2</v>
      </c>
      <c r="H24" s="18">
        <f>IF(D24="SING",(Wellpath!K24-Wellpath!K23)/2*Model!$W$35,Model!$W$35*((drdp!B24)*XYM3E!$B24+(drdp!E24)*XYM3E!$C24+(drdp!H24)*XYM3E!$D24))</f>
        <v>7.6891378570449337E-2</v>
      </c>
      <c r="I24" s="18">
        <f>IF(D24="SING",0,Model!$W$35*((drdp!C24)*XYM3E!$B24+(drdp!F24)*XYM3E!$C24+(drdp!I24)*XYM3E!$D24))</f>
        <v>0</v>
      </c>
      <c r="J24" s="18">
        <f>IF(D24="SING",0,Model!$W$35*((drdp!D24)*XYM3E!$B24+(drdp!G24)*XYM3E!$C24+(drdp!J24)*XYM3E!$D24))</f>
        <v>-1.1258359230755003E-2</v>
      </c>
      <c r="K24" s="21">
        <f t="shared" si="11"/>
        <v>0.50754192982523183</v>
      </c>
      <c r="L24" s="21">
        <f t="shared" si="12"/>
        <v>0</v>
      </c>
      <c r="M24" s="21">
        <f t="shared" si="13"/>
        <v>8.442320740894892E-4</v>
      </c>
      <c r="N24" s="21">
        <f t="shared" si="14"/>
        <v>0</v>
      </c>
      <c r="O24" s="21">
        <f t="shared" si="15"/>
        <v>-7.5150995132123571E-3</v>
      </c>
      <c r="P24" s="21">
        <f t="shared" si="16"/>
        <v>0</v>
      </c>
      <c r="Q24" s="19">
        <f t="shared" si="17"/>
        <v>0.48980507752983943</v>
      </c>
      <c r="R24" s="19">
        <f t="shared" si="18"/>
        <v>0</v>
      </c>
      <c r="S24" s="19">
        <f t="shared" si="19"/>
        <v>4.6398011638331012E-4</v>
      </c>
      <c r="T24" s="19">
        <f t="shared" si="20"/>
        <v>0</v>
      </c>
      <c r="U24" s="19">
        <f t="shared" si="21"/>
        <v>-4.9180872281300693E-3</v>
      </c>
      <c r="V24" s="19">
        <f t="shared" si="22"/>
        <v>0</v>
      </c>
    </row>
    <row r="25" spans="1:22" x14ac:dyDescent="0.25">
      <c r="A25" s="26">
        <f>Wellpath!E25</f>
        <v>630</v>
      </c>
      <c r="B25" s="22">
        <v>0</v>
      </c>
      <c r="C25" s="22">
        <f>ABS(COS(Wellpath!$L25))*COS(Wellpath!$M25)*MAX(1,SQRT(10/(Wellpath!K25-Wellpath!K24)))</f>
        <v>0.9821890034564742</v>
      </c>
      <c r="D25" s="22">
        <f>IF(ABS(Wellpath!$L25)&lt;VerticalInc,"SING",-ABS(COS(Wellpath!$L25))*SIN(Wellpath!$M25)/SIN(Wellpath!$L25)*MAX(1,SQRT(10/(Wellpath!$K25-Wellpath!$K24))))</f>
        <v>0</v>
      </c>
      <c r="E25" s="20">
        <f>IF(D25="SING",(Wellpath!K26-Wellpath!K24)/2*Model!$W$35,Model!$W$35*((drdp!B25+drdp!K25)*XYM3E!$B25+(drdp!E25+drdp!N25)*XYM3E!$C25+(drdp!H25+drdp!Q25)*XYM3E!$D25))</f>
        <v>0.15153397371293256</v>
      </c>
      <c r="F25" s="20">
        <f>IF(D25="SING",0,Model!$W$35*((drdp!C25+drdp!L25)*XYM3E!$B25+(drdp!F25+drdp!O25)*XYM3E!$C25+(drdp!I25+drdp!R25)*XYM3E!$D25))</f>
        <v>0</v>
      </c>
      <c r="G25" s="20">
        <f>IF(D25="SING",0,Model!$W$35*((drdp!D25+drdp!M25)*XYM3E!$B25+(drdp!G25+drdp!P25)*XYM3E!$C25+(drdp!J25+drdp!S25)*XYM3E!$D25))</f>
        <v>-2.8988889941823425E-2</v>
      </c>
      <c r="H25" s="18">
        <f>IF(D25="SING",(Wellpath!K25-Wellpath!K24)/2*Model!$W$35,Model!$W$35*((drdp!B25)*XYM3E!$B25+(drdp!E25)*XYM3E!$C25+(drdp!H25)*XYM3E!$D25))</f>
        <v>7.5766986856466281E-2</v>
      </c>
      <c r="I25" s="18">
        <f>IF(D25="SING",0,Model!$W$35*((drdp!C25)*XYM3E!$B25+(drdp!F25)*XYM3E!$C25+(drdp!I25)*XYM3E!$D25))</f>
        <v>0</v>
      </c>
      <c r="J25" s="18">
        <f>IF(D25="SING",0,Model!$W$35*((drdp!D25)*XYM3E!$B25+(drdp!G25)*XYM3E!$C25+(drdp!J25)*XYM3E!$D25))</f>
        <v>-1.4494444970911713E-2</v>
      </c>
      <c r="K25" s="21">
        <f t="shared" si="11"/>
        <v>0.53050447501446352</v>
      </c>
      <c r="L25" s="21">
        <f t="shared" si="12"/>
        <v>0</v>
      </c>
      <c r="M25" s="21">
        <f t="shared" si="13"/>
        <v>1.6845878141486404E-3</v>
      </c>
      <c r="N25" s="21">
        <f t="shared" si="14"/>
        <v>0</v>
      </c>
      <c r="O25" s="21">
        <f t="shared" si="15"/>
        <v>-1.1907901199623722E-2</v>
      </c>
      <c r="P25" s="21">
        <f t="shared" si="16"/>
        <v>0</v>
      </c>
      <c r="Q25" s="19">
        <f t="shared" si="17"/>
        <v>0.51328256612253975</v>
      </c>
      <c r="R25" s="19">
        <f t="shared" si="18"/>
        <v>0</v>
      </c>
      <c r="S25" s="19">
        <f t="shared" si="19"/>
        <v>1.054321009104277E-3</v>
      </c>
      <c r="T25" s="19">
        <f t="shared" si="20"/>
        <v>0</v>
      </c>
      <c r="U25" s="19">
        <f t="shared" si="21"/>
        <v>-8.6132999348151988E-3</v>
      </c>
      <c r="V25" s="19">
        <f t="shared" si="22"/>
        <v>0</v>
      </c>
    </row>
    <row r="26" spans="1:22" x14ac:dyDescent="0.25">
      <c r="A26" s="26">
        <f>Wellpath!E26</f>
        <v>660</v>
      </c>
      <c r="B26" s="22">
        <v>0</v>
      </c>
      <c r="C26" s="22">
        <f>ABS(COS(Wellpath!$L26))*COS(Wellpath!$M26)*MAX(1,SQRT(10/(Wellpath!K26-Wellpath!K25)))</f>
        <v>0.97305828562062002</v>
      </c>
      <c r="D26" s="22">
        <f>IF(ABS(Wellpath!$L26)&lt;VerticalInc,"SING",-ABS(COS(Wellpath!$L26))*SIN(Wellpath!$M26)/SIN(Wellpath!$L26)*MAX(1,SQRT(10/(Wellpath!$K26-Wellpath!$K25))))</f>
        <v>0</v>
      </c>
      <c r="E26" s="20">
        <f>IF(D26="SING",(Wellpath!K27-Wellpath!K25)/2*Model!$W$35,Model!$W$35*((drdp!B26+drdp!K26)*XYM3E!$B26+(drdp!E26+drdp!N26)*XYM3E!$C26+(drdp!H26+drdp!Q26)*XYM3E!$D26))</f>
        <v>0.14872966067227919</v>
      </c>
      <c r="F26" s="20">
        <f>IF(D26="SING",0,Model!$W$35*((drdp!C26+drdp!L26)*XYM3E!$B26+(drdp!F26+drdp!O26)*XYM3E!$C26+(drdp!I26+drdp!R26)*XYM3E!$D26))</f>
        <v>0</v>
      </c>
      <c r="G26" s="20">
        <f>IF(D26="SING",0,Model!$W$35*((drdp!D26+drdp!M26)*XYM3E!$B26+(drdp!G26+drdp!P26)*XYM3E!$C26+(drdp!J26+drdp!S26)*XYM3E!$D26))</f>
        <v>-3.5240438465709255E-2</v>
      </c>
      <c r="H26" s="18">
        <f>IF(D26="SING",(Wellpath!K26-Wellpath!K25)/2*Model!$W$35,Model!$W$35*((drdp!B26)*XYM3E!$B26+(drdp!E26)*XYM3E!$C26+(drdp!H26)*XYM3E!$D26))</f>
        <v>7.4364830336139595E-2</v>
      </c>
      <c r="I26" s="18">
        <f>IF(D26="SING",0,Model!$W$35*((drdp!C26)*XYM3E!$B26+(drdp!F26)*XYM3E!$C26+(drdp!I26)*XYM3E!$D26))</f>
        <v>0</v>
      </c>
      <c r="J26" s="18">
        <f>IF(D26="SING",0,Model!$W$35*((drdp!D26)*XYM3E!$B26+(drdp!G26)*XYM3E!$C26+(drdp!J26)*XYM3E!$D26))</f>
        <v>-1.7620219232854627E-2</v>
      </c>
      <c r="K26" s="21">
        <f t="shared" si="11"/>
        <v>0.55262498697815488</v>
      </c>
      <c r="L26" s="21">
        <f t="shared" si="12"/>
        <v>0</v>
      </c>
      <c r="M26" s="21">
        <f t="shared" si="13"/>
        <v>2.9264763174040808E-3</v>
      </c>
      <c r="N26" s="21">
        <f t="shared" si="14"/>
        <v>0</v>
      </c>
      <c r="O26" s="21">
        <f t="shared" si="15"/>
        <v>-1.7149199654570995E-2</v>
      </c>
      <c r="P26" s="21">
        <f t="shared" si="16"/>
        <v>0</v>
      </c>
      <c r="Q26" s="19">
        <f t="shared" si="17"/>
        <v>0.5360346030053863</v>
      </c>
      <c r="R26" s="19">
        <f t="shared" si="18"/>
        <v>0</v>
      </c>
      <c r="S26" s="19">
        <f t="shared" si="19"/>
        <v>1.9950599399625006E-3</v>
      </c>
      <c r="T26" s="19">
        <f t="shared" si="20"/>
        <v>0</v>
      </c>
      <c r="U26" s="19">
        <f t="shared" si="21"/>
        <v>-1.321822581336054E-2</v>
      </c>
      <c r="V26" s="19">
        <f t="shared" si="22"/>
        <v>0</v>
      </c>
    </row>
    <row r="27" spans="1:22" x14ac:dyDescent="0.25">
      <c r="A27" s="26">
        <f>Wellpath!E27</f>
        <v>690</v>
      </c>
      <c r="B27" s="22">
        <v>0</v>
      </c>
      <c r="C27" s="22">
        <f>ABS(COS(Wellpath!$L27))*COS(Wellpath!$M27)*MAX(1,SQRT(10/(Wellpath!K27-Wellpath!K26)))</f>
        <v>0.9620752960330694</v>
      </c>
      <c r="D27" s="22">
        <f>IF(ABS(Wellpath!$L27)&lt;VerticalInc,"SING",-ABS(COS(Wellpath!$L27))*SIN(Wellpath!$M27)/SIN(Wellpath!$L27)*MAX(1,SQRT(10/(Wellpath!$K27-Wellpath!$K26))))</f>
        <v>0</v>
      </c>
      <c r="E27" s="20">
        <f>IF(D27="SING",(Wellpath!K28-Wellpath!K26)/2*Model!$W$35,Model!$W$35*((drdp!B27+drdp!K27)*XYM3E!$B27+(drdp!E27+drdp!N27)*XYM3E!$C27+(drdp!H27+drdp!Q27)*XYM3E!$D27))</f>
        <v>0.14539116053446849</v>
      </c>
      <c r="F27" s="20">
        <f>IF(D27="SING",0,Model!$W$35*((drdp!C27+drdp!L27)*XYM3E!$B27+(drdp!F27+drdp!O27)*XYM3E!$C27+(drdp!I27+drdp!R27)*XYM3E!$D27))</f>
        <v>0</v>
      </c>
      <c r="G27" s="20">
        <f>IF(D27="SING",0,Model!$W$35*((drdp!D27+drdp!M27)*XYM3E!$B27+(drdp!G27+drdp!P27)*XYM3E!$C27+(drdp!J27+drdp!S27)*XYM3E!$D27))</f>
        <v>-4.1223785974112512E-2</v>
      </c>
      <c r="H27" s="18">
        <f>IF(D27="SING",(Wellpath!K27-Wellpath!K26)/2*Model!$W$35,Model!$W$35*((drdp!B27)*XYM3E!$B27+(drdp!E27)*XYM3E!$C27+(drdp!H27)*XYM3E!$D27))</f>
        <v>7.2695580267234244E-2</v>
      </c>
      <c r="I27" s="18">
        <f>IF(D27="SING",0,Model!$W$35*((drdp!C27)*XYM3E!$B27+(drdp!F27)*XYM3E!$C27+(drdp!I27)*XYM3E!$D27))</f>
        <v>0</v>
      </c>
      <c r="J27" s="18">
        <f>IF(D27="SING",0,Model!$W$35*((drdp!D27)*XYM3E!$B27+(drdp!G27)*XYM3E!$C27+(drdp!J27)*XYM3E!$D27))</f>
        <v>-2.0611892987056256E-2</v>
      </c>
      <c r="K27" s="21">
        <f t="shared" si="11"/>
        <v>0.57376357653971444</v>
      </c>
      <c r="L27" s="21">
        <f t="shared" si="12"/>
        <v>0</v>
      </c>
      <c r="M27" s="21">
        <f t="shared" si="13"/>
        <v>4.6258768474435165E-3</v>
      </c>
      <c r="N27" s="21">
        <f t="shared" si="14"/>
        <v>0</v>
      </c>
      <c r="O27" s="21">
        <f t="shared" si="15"/>
        <v>-2.3142773738971757E-2</v>
      </c>
      <c r="P27" s="21">
        <f t="shared" si="16"/>
        <v>0</v>
      </c>
      <c r="Q27" s="19">
        <f t="shared" si="17"/>
        <v>0.55790963436854479</v>
      </c>
      <c r="R27" s="19">
        <f t="shared" si="18"/>
        <v>0</v>
      </c>
      <c r="S27" s="19">
        <f t="shared" si="19"/>
        <v>3.3513264499139398E-3</v>
      </c>
      <c r="T27" s="19">
        <f t="shared" si="20"/>
        <v>0</v>
      </c>
      <c r="U27" s="19">
        <f t="shared" si="21"/>
        <v>-1.8647593175671186E-2</v>
      </c>
      <c r="V27" s="19">
        <f t="shared" si="22"/>
        <v>0</v>
      </c>
    </row>
    <row r="28" spans="1:22" x14ac:dyDescent="0.25">
      <c r="A28" s="26">
        <f>Wellpath!E28</f>
        <v>720</v>
      </c>
      <c r="B28" s="22">
        <v>0</v>
      </c>
      <c r="C28" s="22">
        <f>ABS(COS(Wellpath!$L28))*COS(Wellpath!$M28)*MAX(1,SQRT(10/(Wellpath!K28-Wellpath!K27)))</f>
        <v>0.94926094143873463</v>
      </c>
      <c r="D28" s="22">
        <f>IF(ABS(Wellpath!$L28)&lt;VerticalInc,"SING",-ABS(COS(Wellpath!$L28))*SIN(Wellpath!$M28)/SIN(Wellpath!$L28)*MAX(1,SQRT(10/(Wellpath!$K28-Wellpath!$K27))))</f>
        <v>0</v>
      </c>
      <c r="E28" s="20">
        <f>IF(D28="SING",(Wellpath!K29-Wellpath!K27)/2*Model!$W$35,Model!$W$35*((drdp!B28+drdp!K28)*XYM3E!$B28+(drdp!E28+drdp!N28)*XYM3E!$C28+(drdp!H28+drdp!Q28)*XYM3E!$D28))</f>
        <v>0.14154388130139064</v>
      </c>
      <c r="F28" s="20">
        <f>IF(D28="SING",0,Model!$W$35*((drdp!C28+drdp!L28)*XYM3E!$B28+(drdp!F28+drdp!O28)*XYM3E!$C28+(drdp!I28+drdp!R28)*XYM3E!$D28))</f>
        <v>0</v>
      </c>
      <c r="G28" s="20">
        <f>IF(D28="SING",0,Model!$W$35*((drdp!D28+drdp!M28)*XYM3E!$B28+(drdp!G28+drdp!P28)*XYM3E!$C28+(drdp!J28+drdp!S28)*XYM3E!$D28))</f>
        <v>-4.6893395579650221E-2</v>
      </c>
      <c r="H28" s="18">
        <f>IF(D28="SING",(Wellpath!K28-Wellpath!K27)/2*Model!$W$35,Model!$W$35*((drdp!B28)*XYM3E!$B28+(drdp!E28)*XYM3E!$C28+(drdp!H28)*XYM3E!$D28))</f>
        <v>7.0771940650695322E-2</v>
      </c>
      <c r="I28" s="18">
        <f>IF(D28="SING",0,Model!$W$35*((drdp!C28)*XYM3E!$B28+(drdp!F28)*XYM3E!$C28+(drdp!I28)*XYM3E!$D28))</f>
        <v>0</v>
      </c>
      <c r="J28" s="18">
        <f>IF(D28="SING",0,Model!$W$35*((drdp!D28)*XYM3E!$B28+(drdp!G28)*XYM3E!$C28+(drdp!J28)*XYM3E!$D28))</f>
        <v>-2.3446697789825111E-2</v>
      </c>
      <c r="K28" s="21">
        <f t="shared" si="11"/>
        <v>0.59379824687357663</v>
      </c>
      <c r="L28" s="21">
        <f t="shared" si="12"/>
        <v>0</v>
      </c>
      <c r="M28" s="21">
        <f t="shared" si="13"/>
        <v>6.8248673964330757E-3</v>
      </c>
      <c r="N28" s="21">
        <f t="shared" si="14"/>
        <v>0</v>
      </c>
      <c r="O28" s="21">
        <f t="shared" si="15"/>
        <v>-2.9780246956716924E-2</v>
      </c>
      <c r="P28" s="21">
        <f t="shared" si="16"/>
        <v>0</v>
      </c>
      <c r="Q28" s="19">
        <f t="shared" si="17"/>
        <v>0.57877224412317996</v>
      </c>
      <c r="R28" s="19">
        <f t="shared" si="18"/>
        <v>0</v>
      </c>
      <c r="S28" s="19">
        <f t="shared" si="19"/>
        <v>5.1756244846909065E-3</v>
      </c>
      <c r="T28" s="19">
        <f t="shared" si="20"/>
        <v>0</v>
      </c>
      <c r="U28" s="19">
        <f t="shared" si="21"/>
        <v>-2.4802142043408051E-2</v>
      </c>
      <c r="V28" s="19">
        <f t="shared" si="22"/>
        <v>0</v>
      </c>
    </row>
    <row r="29" spans="1:22" x14ac:dyDescent="0.25">
      <c r="A29" s="26">
        <f>Wellpath!E29</f>
        <v>750</v>
      </c>
      <c r="B29" s="22">
        <v>0</v>
      </c>
      <c r="C29" s="22">
        <f>ABS(COS(Wellpath!$L29))*COS(Wellpath!$M29)*MAX(1,SQRT(10/(Wellpath!K29-Wellpath!K28)))</f>
        <v>0.93463961468990642</v>
      </c>
      <c r="D29" s="22">
        <f>IF(ABS(Wellpath!$L29)&lt;VerticalInc,"SING",-ABS(COS(Wellpath!$L29))*SIN(Wellpath!$M29)/SIN(Wellpath!$L29)*MAX(1,SQRT(10/(Wellpath!$K29-Wellpath!$K28))))</f>
        <v>0</v>
      </c>
      <c r="E29" s="20">
        <f>IF(D29="SING",(Wellpath!K30-Wellpath!K28)/2*Model!$W$35,Model!$W$35*((drdp!B29+drdp!K29)*XYM3E!$B29+(drdp!E29+drdp!N29)*XYM3E!$C29+(drdp!H29+drdp!Q29)*XYM3E!$D29))</f>
        <v>0.13721710309106014</v>
      </c>
      <c r="F29" s="20">
        <f>IF(D29="SING",0,Model!$W$35*((drdp!C29+drdp!L29)*XYM3E!$B29+(drdp!F29+drdp!O29)*XYM3E!$C29+(drdp!I29+drdp!R29)*XYM3E!$D29))</f>
        <v>0</v>
      </c>
      <c r="G29" s="20">
        <f>IF(D29="SING",0,Model!$W$35*((drdp!D29+drdp!M29)*XYM3E!$B29+(drdp!G29+drdp!P29)*XYM3E!$C29+(drdp!J29+drdp!S29)*XYM3E!$D29))</f>
        <v>-5.22061181298204E-2</v>
      </c>
      <c r="H29" s="18">
        <f>IF(D29="SING",(Wellpath!K29-Wellpath!K28)/2*Model!$W$35,Model!$W$35*((drdp!B29)*XYM3E!$B29+(drdp!E29)*XYM3E!$C29+(drdp!H29)*XYM3E!$D29))</f>
        <v>6.8608551545530069E-2</v>
      </c>
      <c r="I29" s="18">
        <f>IF(D29="SING",0,Model!$W$35*((drdp!C29)*XYM3E!$B29+(drdp!F29)*XYM3E!$C29+(drdp!I29)*XYM3E!$D29))</f>
        <v>0</v>
      </c>
      <c r="J29" s="18">
        <f>IF(D29="SING",0,Model!$W$35*((drdp!D29)*XYM3E!$B29+(drdp!G29)*XYM3E!$C29+(drdp!J29)*XYM3E!$D29))</f>
        <v>-2.61030590649102E-2</v>
      </c>
      <c r="K29" s="21">
        <f t="shared" si="11"/>
        <v>0.6126267802542793</v>
      </c>
      <c r="L29" s="21">
        <f t="shared" si="12"/>
        <v>0</v>
      </c>
      <c r="M29" s="21">
        <f t="shared" si="13"/>
        <v>9.5503461666178388E-3</v>
      </c>
      <c r="N29" s="21">
        <f t="shared" si="14"/>
        <v>0</v>
      </c>
      <c r="O29" s="21">
        <f t="shared" si="15"/>
        <v>-3.6943819250120552E-2</v>
      </c>
      <c r="P29" s="21">
        <f t="shared" si="16"/>
        <v>0</v>
      </c>
      <c r="Q29" s="19">
        <f t="shared" si="17"/>
        <v>0.59850538021875233</v>
      </c>
      <c r="R29" s="19">
        <f t="shared" si="18"/>
        <v>0</v>
      </c>
      <c r="S29" s="19">
        <f t="shared" si="19"/>
        <v>7.5062370889792665E-3</v>
      </c>
      <c r="T29" s="19">
        <f t="shared" si="20"/>
        <v>0</v>
      </c>
      <c r="U29" s="19">
        <f t="shared" si="21"/>
        <v>-3.1571140030067835E-2</v>
      </c>
      <c r="V29" s="19">
        <f t="shared" si="22"/>
        <v>0</v>
      </c>
    </row>
    <row r="30" spans="1:22" x14ac:dyDescent="0.25">
      <c r="A30" s="26">
        <f>Wellpath!E30</f>
        <v>780</v>
      </c>
      <c r="B30" s="22">
        <v>0</v>
      </c>
      <c r="C30" s="22">
        <f>ABS(COS(Wellpath!$L30))*COS(Wellpath!$M30)*MAX(1,SQRT(10/(Wellpath!K30-Wellpath!K29)))</f>
        <v>0.91823914831307285</v>
      </c>
      <c r="D30" s="22">
        <f>IF(ABS(Wellpath!$L30)&lt;VerticalInc,"SING",-ABS(COS(Wellpath!$L30))*SIN(Wellpath!$M30)/SIN(Wellpath!$L30)*MAX(1,SQRT(10/(Wellpath!$K30-Wellpath!$K29))))</f>
        <v>0</v>
      </c>
      <c r="E30" s="20">
        <f>IF(D30="SING",(Wellpath!K31-Wellpath!K29)/2*Model!$W$35,Model!$W$35*((drdp!B30+drdp!K30)*XYM3E!$B30+(drdp!E30+drdp!N30)*XYM3E!$C30+(drdp!H30+drdp!Q30)*XYM3E!$D30))</f>
        <v>0.13244375529823768</v>
      </c>
      <c r="F30" s="20">
        <f>IF(D30="SING",0,Model!$W$35*((drdp!C30+drdp!L30)*XYM3E!$B30+(drdp!F30+drdp!O30)*XYM3E!$C30+(drdp!I30+drdp!R30)*XYM3E!$D30))</f>
        <v>0</v>
      </c>
      <c r="G30" s="20">
        <f>IF(D30="SING",0,Model!$W$35*((drdp!D30+drdp!M30)*XYM3E!$B30+(drdp!G30+drdp!P30)*XYM3E!$C30+(drdp!J30+drdp!S30)*XYM3E!$D30))</f>
        <v>-5.712152059810665E-2</v>
      </c>
      <c r="H30" s="18">
        <f>IF(D30="SING",(Wellpath!K30-Wellpath!K29)/2*Model!$W$35,Model!$W$35*((drdp!B30)*XYM3E!$B30+(drdp!E30)*XYM3E!$C30+(drdp!H30)*XYM3E!$D30))</f>
        <v>6.622187764911884E-2</v>
      </c>
      <c r="I30" s="18">
        <f>IF(D30="SING",0,Model!$W$35*((drdp!C30)*XYM3E!$B30+(drdp!F30)*XYM3E!$C30+(drdp!I30)*XYM3E!$D30))</f>
        <v>0</v>
      </c>
      <c r="J30" s="18">
        <f>IF(D30="SING",0,Model!$W$35*((drdp!D30)*XYM3E!$B30+(drdp!G30)*XYM3E!$C30+(drdp!J30)*XYM3E!$D30))</f>
        <v>-2.8560760299053325E-2</v>
      </c>
      <c r="K30" s="21">
        <f t="shared" si="11"/>
        <v>0.63016812857177873</v>
      </c>
      <c r="L30" s="21">
        <f t="shared" si="12"/>
        <v>0</v>
      </c>
      <c r="M30" s="21">
        <f t="shared" si="13"/>
        <v>1.2813214282057761E-2</v>
      </c>
      <c r="N30" s="21">
        <f t="shared" si="14"/>
        <v>0</v>
      </c>
      <c r="O30" s="21">
        <f t="shared" si="15"/>
        <v>-4.4509207946479432E-2</v>
      </c>
      <c r="P30" s="21">
        <f t="shared" si="16"/>
        <v>0</v>
      </c>
      <c r="Q30" s="19">
        <f t="shared" si="17"/>
        <v>0.61701211733365413</v>
      </c>
      <c r="R30" s="19">
        <f t="shared" si="18"/>
        <v>0</v>
      </c>
      <c r="S30" s="19">
        <f t="shared" si="19"/>
        <v>1.036606319547782E-2</v>
      </c>
      <c r="T30" s="19">
        <f t="shared" si="20"/>
        <v>0</v>
      </c>
      <c r="U30" s="19">
        <f t="shared" si="21"/>
        <v>-3.8835166424210275E-2</v>
      </c>
      <c r="V30" s="19">
        <f t="shared" si="22"/>
        <v>0</v>
      </c>
    </row>
    <row r="31" spans="1:22" x14ac:dyDescent="0.25">
      <c r="A31" s="26">
        <f>Wellpath!E31</f>
        <v>810</v>
      </c>
      <c r="B31" s="22">
        <v>0</v>
      </c>
      <c r="C31" s="22">
        <f>ABS(COS(Wellpath!$L31))*COS(Wellpath!$M31)*MAX(1,SQRT(10/(Wellpath!K31-Wellpath!K30)))</f>
        <v>0.90009076152812395</v>
      </c>
      <c r="D31" s="22">
        <f>IF(ABS(Wellpath!$L31)&lt;VerticalInc,"SING",-ABS(COS(Wellpath!$L31))*SIN(Wellpath!$M31)/SIN(Wellpath!$L31)*MAX(1,SQRT(10/(Wellpath!$K31-Wellpath!$K30))))</f>
        <v>0</v>
      </c>
      <c r="E31" s="20">
        <f>IF(D31="SING",(Wellpath!K32-Wellpath!K30)/2*Model!$W$35,Model!$W$35*((drdp!B31+drdp!K31)*XYM3E!$B31+(drdp!E31+drdp!N31)*XYM3E!$C31+(drdp!H31+drdp!Q31)*XYM3E!$D31))</f>
        <v>0.12726016598185289</v>
      </c>
      <c r="F31" s="20">
        <f>IF(D31="SING",0,Model!$W$35*((drdp!C31+drdp!L31)*XYM3E!$B31+(drdp!F31+drdp!O31)*XYM3E!$C31+(drdp!I31+drdp!R31)*XYM3E!$D31))</f>
        <v>0</v>
      </c>
      <c r="G31" s="20">
        <f>IF(D31="SING",0,Model!$W$35*((drdp!D31+drdp!M31)*XYM3E!$B31+(drdp!G31+drdp!P31)*XYM3E!$C31+(drdp!J31+drdp!S31)*XYM3E!$D31))</f>
        <v>-6.1602193803724149E-2</v>
      </c>
      <c r="H31" s="18">
        <f>IF(D31="SING",(Wellpath!K31-Wellpath!K30)/2*Model!$W$35,Model!$W$35*((drdp!B31)*XYM3E!$B31+(drdp!E31)*XYM3E!$C31+(drdp!H31)*XYM3E!$D31))</f>
        <v>6.3630082990926443E-2</v>
      </c>
      <c r="I31" s="18">
        <f>IF(D31="SING",0,Model!$W$35*((drdp!C31)*XYM3E!$B31+(drdp!F31)*XYM3E!$C31+(drdp!I31)*XYM3E!$D31))</f>
        <v>0</v>
      </c>
      <c r="J31" s="18">
        <f>IF(D31="SING",0,Model!$W$35*((drdp!D31)*XYM3E!$B31+(drdp!G31)*XYM3E!$C31+(drdp!J31)*XYM3E!$D31))</f>
        <v>-3.0801096901862075E-2</v>
      </c>
      <c r="K31" s="21">
        <f t="shared" si="11"/>
        <v>0.64636327841750751</v>
      </c>
      <c r="L31" s="21">
        <f t="shared" si="12"/>
        <v>0</v>
      </c>
      <c r="M31" s="21">
        <f t="shared" si="13"/>
        <v>1.6608044563489351E-2</v>
      </c>
      <c r="N31" s="21">
        <f t="shared" si="14"/>
        <v>0</v>
      </c>
      <c r="O31" s="21">
        <f t="shared" si="15"/>
        <v>-5.2348713354787635E-2</v>
      </c>
      <c r="P31" s="21">
        <f t="shared" si="16"/>
        <v>0</v>
      </c>
      <c r="Q31" s="19">
        <f t="shared" si="17"/>
        <v>0.63421691603321095</v>
      </c>
      <c r="R31" s="19">
        <f t="shared" si="18"/>
        <v>0</v>
      </c>
      <c r="S31" s="19">
        <f t="shared" si="19"/>
        <v>1.3761921852415659E-2</v>
      </c>
      <c r="T31" s="19">
        <f t="shared" si="20"/>
        <v>0</v>
      </c>
      <c r="U31" s="19">
        <f t="shared" si="21"/>
        <v>-4.6469084298556486E-2</v>
      </c>
      <c r="V31" s="19">
        <f t="shared" si="22"/>
        <v>0</v>
      </c>
    </row>
    <row r="32" spans="1:22" x14ac:dyDescent="0.25">
      <c r="A32" s="26">
        <f>Wellpath!E32</f>
        <v>840</v>
      </c>
      <c r="B32" s="22">
        <v>0</v>
      </c>
      <c r="C32" s="22">
        <f>ABS(COS(Wellpath!$L32))*COS(Wellpath!$M32)*MAX(1,SQRT(10/(Wellpath!K32-Wellpath!K31)))</f>
        <v>0.88022900082079159</v>
      </c>
      <c r="D32" s="22">
        <f>IF(ABS(Wellpath!$L32)&lt;VerticalInc,"SING",-ABS(COS(Wellpath!$L32))*SIN(Wellpath!$M32)/SIN(Wellpath!$L32)*MAX(1,SQRT(10/(Wellpath!$K32-Wellpath!$K31))))</f>
        <v>0</v>
      </c>
      <c r="E32" s="20">
        <f>IF(D32="SING",(Wellpath!K33-Wellpath!K31)/2*Model!$W$35,Model!$W$35*((drdp!B32+drdp!K32)*XYM3E!$B32+(drdp!E32+drdp!N32)*XYM3E!$C32+(drdp!H32+drdp!Q32)*XYM3E!$D32))</f>
        <v>0.12170578538654016</v>
      </c>
      <c r="F32" s="20">
        <f>IF(D32="SING",0,Model!$W$35*((drdp!C32+drdp!L32)*XYM3E!$B32+(drdp!F32+drdp!O32)*XYM3E!$C32+(drdp!I32+drdp!R32)*XYM3E!$D32))</f>
        <v>0</v>
      </c>
      <c r="G32" s="20">
        <f>IF(D32="SING",0,Model!$W$35*((drdp!D32+drdp!M32)*XYM3E!$B32+(drdp!G32+drdp!P32)*XYM3E!$C32+(drdp!J32+drdp!S32)*XYM3E!$D32))</f>
        <v>-6.5614037118073704E-2</v>
      </c>
      <c r="H32" s="18">
        <f>IF(D32="SING",(Wellpath!K32-Wellpath!K31)/2*Model!$W$35,Model!$W$35*((drdp!B32)*XYM3E!$B32+(drdp!E32)*XYM3E!$C32+(drdp!H32)*XYM3E!$D32))</f>
        <v>6.0852892693270079E-2</v>
      </c>
      <c r="I32" s="18">
        <f>IF(D32="SING",0,Model!$W$35*((drdp!C32)*XYM3E!$B32+(drdp!F32)*XYM3E!$C32+(drdp!I32)*XYM3E!$D32))</f>
        <v>0</v>
      </c>
      <c r="J32" s="18">
        <f>IF(D32="SING",0,Model!$W$35*((drdp!D32)*XYM3E!$B32+(drdp!G32)*XYM3E!$C32+(drdp!J32)*XYM3E!$D32))</f>
        <v>-3.2807018559036852E-2</v>
      </c>
      <c r="K32" s="21">
        <f t="shared" si="11"/>
        <v>0.66117557661406212</v>
      </c>
      <c r="L32" s="21">
        <f t="shared" si="12"/>
        <v>0</v>
      </c>
      <c r="M32" s="21">
        <f t="shared" si="13"/>
        <v>2.0913246430421306E-2</v>
      </c>
      <c r="N32" s="21">
        <f t="shared" si="14"/>
        <v>0</v>
      </c>
      <c r="O32" s="21">
        <f t="shared" si="15"/>
        <v>-6.0334321274624389E-2</v>
      </c>
      <c r="P32" s="21">
        <f t="shared" si="16"/>
        <v>0</v>
      </c>
      <c r="Q32" s="19">
        <f t="shared" si="17"/>
        <v>0.65006635296664617</v>
      </c>
      <c r="R32" s="19">
        <f t="shared" si="18"/>
        <v>0</v>
      </c>
      <c r="S32" s="19">
        <f t="shared" si="19"/>
        <v>1.7684345030222339E-2</v>
      </c>
      <c r="T32" s="19">
        <f t="shared" si="20"/>
        <v>0</v>
      </c>
      <c r="U32" s="19">
        <f t="shared" si="21"/>
        <v>-5.4345115334746827E-2</v>
      </c>
      <c r="V32" s="19">
        <f t="shared" si="22"/>
        <v>0</v>
      </c>
    </row>
    <row r="33" spans="1:22" x14ac:dyDescent="0.25">
      <c r="A33" s="26">
        <f>Wellpath!E33</f>
        <v>870</v>
      </c>
      <c r="B33" s="22">
        <v>0</v>
      </c>
      <c r="C33" s="22">
        <f>ABS(COS(Wellpath!$L33))*COS(Wellpath!$M33)*MAX(1,SQRT(10/(Wellpath!K33-Wellpath!K32)))</f>
        <v>0.85869167418145109</v>
      </c>
      <c r="D33" s="22">
        <f>IF(ABS(Wellpath!$L33)&lt;VerticalInc,"SING",-ABS(COS(Wellpath!$L33))*SIN(Wellpath!$M33)/SIN(Wellpath!$L33)*MAX(1,SQRT(10/(Wellpath!$K33-Wellpath!$K32))))</f>
        <v>0</v>
      </c>
      <c r="E33" s="20">
        <f>IF(D33="SING",(Wellpath!K34-Wellpath!K32)/2*Model!$W$35,Model!$W$35*((drdp!B33+drdp!K33)*XYM3E!$B33+(drdp!E33+drdp!N33)*XYM3E!$C33+(drdp!H33+drdp!Q33)*XYM3E!$D33))</f>
        <v>0.11582288570245663</v>
      </c>
      <c r="F33" s="20">
        <f>IF(D33="SING",0,Model!$W$35*((drdp!C33+drdp!L33)*XYM3E!$B33+(drdp!F33+drdp!O33)*XYM3E!$C33+(drdp!I33+drdp!R33)*XYM3E!$D33))</f>
        <v>0</v>
      </c>
      <c r="G33" s="20">
        <f>IF(D33="SING",0,Model!$W$35*((drdp!D33+drdp!M33)*XYM3E!$B33+(drdp!G33+drdp!P33)*XYM3E!$C33+(drdp!J33+drdp!S33)*XYM3E!$D33))</f>
        <v>-6.9126517991115882E-2</v>
      </c>
      <c r="H33" s="18">
        <f>IF(D33="SING",(Wellpath!K33-Wellpath!K32)/2*Model!$W$35,Model!$W$35*((drdp!B33)*XYM3E!$B33+(drdp!E33)*XYM3E!$C33+(drdp!H33)*XYM3E!$D33))</f>
        <v>5.7911442851228317E-2</v>
      </c>
      <c r="I33" s="18">
        <f>IF(D33="SING",0,Model!$W$35*((drdp!C33)*XYM3E!$B33+(drdp!F33)*XYM3E!$C33+(drdp!I33)*XYM3E!$D33))</f>
        <v>0</v>
      </c>
      <c r="J33" s="18">
        <f>IF(D33="SING",0,Model!$W$35*((drdp!D33)*XYM3E!$B33+(drdp!G33)*XYM3E!$C33+(drdp!J33)*XYM3E!$D33))</f>
        <v>-3.4563258995557941E-2</v>
      </c>
      <c r="K33" s="21">
        <f t="shared" si="11"/>
        <v>0.67459051746650645</v>
      </c>
      <c r="L33" s="21">
        <f t="shared" si="12"/>
        <v>0</v>
      </c>
      <c r="M33" s="21">
        <f t="shared" si="13"/>
        <v>2.5691721919997374E-2</v>
      </c>
      <c r="N33" s="21">
        <f t="shared" si="14"/>
        <v>0</v>
      </c>
      <c r="O33" s="21">
        <f t="shared" si="15"/>
        <v>-6.8340754066918211E-2</v>
      </c>
      <c r="P33" s="21">
        <f t="shared" si="16"/>
        <v>0</v>
      </c>
      <c r="Q33" s="19">
        <f t="shared" si="17"/>
        <v>0.66452931182717323</v>
      </c>
      <c r="R33" s="19">
        <f t="shared" si="18"/>
        <v>0</v>
      </c>
      <c r="S33" s="19">
        <f t="shared" si="19"/>
        <v>2.2107865302815322E-2</v>
      </c>
      <c r="T33" s="19">
        <f t="shared" si="20"/>
        <v>0</v>
      </c>
      <c r="U33" s="19">
        <f t="shared" si="21"/>
        <v>-6.2335929472697844E-2</v>
      </c>
      <c r="V33" s="19">
        <f t="shared" si="22"/>
        <v>0</v>
      </c>
    </row>
    <row r="34" spans="1:22" x14ac:dyDescent="0.25">
      <c r="A34" s="26">
        <f>Wellpath!E34</f>
        <v>900</v>
      </c>
      <c r="B34" s="22">
        <v>0</v>
      </c>
      <c r="C34" s="22">
        <f>ABS(COS(Wellpath!$L34))*COS(Wellpath!$M34)*MAX(1,SQRT(10/(Wellpath!K34-Wellpath!K33)))</f>
        <v>0.83551977913546183</v>
      </c>
      <c r="D34" s="22">
        <f>IF(ABS(Wellpath!$L34)&lt;VerticalInc,"SING",-ABS(COS(Wellpath!$L34))*SIN(Wellpath!$M34)/SIN(Wellpath!$L34)*MAX(1,SQRT(10/(Wellpath!$K34-Wellpath!$K33))))</f>
        <v>0</v>
      </c>
      <c r="E34" s="20">
        <f>IF(D34="SING",(Wellpath!K35-Wellpath!K33)/2*Model!$W$35,Model!$W$35*((drdp!B34+drdp!K34)*XYM3E!$B34+(drdp!E34+drdp!N34)*XYM3E!$C34+(drdp!H34+drdp!Q34)*XYM3E!$D34))</f>
        <v>0.10965623934839003</v>
      </c>
      <c r="F34" s="20">
        <f>IF(D34="SING",0,Model!$W$35*((drdp!C34+drdp!L34)*XYM3E!$B34+(drdp!F34+drdp!O34)*XYM3E!$C34+(drdp!I34+drdp!R34)*XYM3E!$D34))</f>
        <v>0</v>
      </c>
      <c r="G34" s="20">
        <f>IF(D34="SING",0,Model!$W$35*((drdp!D34+drdp!M34)*XYM3E!$B34+(drdp!G34+drdp!P34)*XYM3E!$C34+(drdp!J34+drdp!S34)*XYM3E!$D34))</f>
        <v>-7.2112904322512911E-2</v>
      </c>
      <c r="H34" s="18">
        <f>IF(D34="SING",(Wellpath!K34-Wellpath!K33)/2*Model!$W$35,Model!$W$35*((drdp!B34)*XYM3E!$B34+(drdp!E34)*XYM3E!$C34+(drdp!H34)*XYM3E!$D34))</f>
        <v>5.4828119674195014E-2</v>
      </c>
      <c r="I34" s="18">
        <f>IF(D34="SING",0,Model!$W$35*((drdp!C34)*XYM3E!$B34+(drdp!F34)*XYM3E!$C34+(drdp!I34)*XYM3E!$D34))</f>
        <v>0</v>
      </c>
      <c r="J34" s="18">
        <f>IF(D34="SING",0,Model!$W$35*((drdp!D34)*XYM3E!$B34+(drdp!G34)*XYM3E!$C34+(drdp!J34)*XYM3E!$D34))</f>
        <v>-3.6056452161256455E-2</v>
      </c>
      <c r="K34" s="21">
        <f t="shared" si="11"/>
        <v>0.68661500829453781</v>
      </c>
      <c r="L34" s="21">
        <f t="shared" si="12"/>
        <v>0</v>
      </c>
      <c r="M34" s="21">
        <f t="shared" si="13"/>
        <v>3.0891992889825276E-2</v>
      </c>
      <c r="N34" s="21">
        <f t="shared" si="14"/>
        <v>0</v>
      </c>
      <c r="O34" s="21">
        <f t="shared" si="15"/>
        <v>-7.6248383963415239E-2</v>
      </c>
      <c r="P34" s="21">
        <f t="shared" si="16"/>
        <v>0</v>
      </c>
      <c r="Q34" s="19">
        <f t="shared" si="17"/>
        <v>0.67759664017351429</v>
      </c>
      <c r="R34" s="19">
        <f t="shared" si="18"/>
        <v>0</v>
      </c>
      <c r="S34" s="19">
        <f t="shared" si="19"/>
        <v>2.699178966245435E-2</v>
      </c>
      <c r="T34" s="19">
        <f t="shared" si="20"/>
        <v>0</v>
      </c>
      <c r="U34" s="19">
        <f t="shared" si="21"/>
        <v>-7.0317661541042464E-2</v>
      </c>
      <c r="V34" s="19">
        <f t="shared" si="22"/>
        <v>0</v>
      </c>
    </row>
    <row r="35" spans="1:22" x14ac:dyDescent="0.25">
      <c r="A35" s="26">
        <f>Wellpath!E35</f>
        <v>930</v>
      </c>
      <c r="B35" s="22">
        <v>0</v>
      </c>
      <c r="C35" s="22">
        <f>ABS(COS(Wellpath!$L35))*COS(Wellpath!$M35)*MAX(1,SQRT(10/(Wellpath!K35-Wellpath!K34)))</f>
        <v>0.81075742470204848</v>
      </c>
      <c r="D35" s="22">
        <f>IF(ABS(Wellpath!$L35)&lt;VerticalInc,"SING",-ABS(COS(Wellpath!$L35))*SIN(Wellpath!$M35)/SIN(Wellpath!$L35)*MAX(1,SQRT(10/(Wellpath!$K35-Wellpath!$K34))))</f>
        <v>0</v>
      </c>
      <c r="E35" s="20">
        <f>IF(D35="SING",(Wellpath!K36-Wellpath!K34)/2*Model!$W$35,Model!$W$35*((drdp!B35+drdp!K35)*XYM3E!$B35+(drdp!E35+drdp!N35)*XYM3E!$C35+(drdp!H35+drdp!Q35)*XYM3E!$D35))</f>
        <v>0.10325277822661778</v>
      </c>
      <c r="F35" s="20">
        <f>IF(D35="SING",0,Model!$W$35*((drdp!C35+drdp!L35)*XYM3E!$B35+(drdp!F35+drdp!O35)*XYM3E!$C35+(drdp!I35+drdp!R35)*XYM3E!$D35))</f>
        <v>0</v>
      </c>
      <c r="G35" s="20">
        <f>IF(D35="SING",0,Model!$W$35*((drdp!D35+drdp!M35)*XYM3E!$B35+(drdp!G35+drdp!P35)*XYM3E!$C35+(drdp!J35+drdp!S35)*XYM3E!$D35))</f>
        <v>-7.4550467909053467E-2</v>
      </c>
      <c r="H35" s="18">
        <f>IF(D35="SING",(Wellpath!K35-Wellpath!K34)/2*Model!$W$35,Model!$W$35*((drdp!B35)*XYM3E!$B35+(drdp!E35)*XYM3E!$C35+(drdp!H35)*XYM3E!$D35))</f>
        <v>5.1626389113308892E-2</v>
      </c>
      <c r="I35" s="18">
        <f>IF(D35="SING",0,Model!$W$35*((drdp!C35)*XYM3E!$B35+(drdp!F35)*XYM3E!$C35+(drdp!I35)*XYM3E!$D35))</f>
        <v>0</v>
      </c>
      <c r="J35" s="18">
        <f>IF(D35="SING",0,Model!$W$35*((drdp!D35)*XYM3E!$B35+(drdp!G35)*XYM3E!$C35+(drdp!J35)*XYM3E!$D35))</f>
        <v>-3.7275233954526733E-2</v>
      </c>
      <c r="K35" s="21">
        <f t="shared" si="11"/>
        <v>0.69727614450605291</v>
      </c>
      <c r="L35" s="21">
        <f t="shared" si="12"/>
        <v>0</v>
      </c>
      <c r="M35" s="21">
        <f t="shared" si="13"/>
        <v>3.6449765155284086E-2</v>
      </c>
      <c r="N35" s="21">
        <f t="shared" si="14"/>
        <v>0</v>
      </c>
      <c r="O35" s="21">
        <f t="shared" si="15"/>
        <v>-8.3945926893119319E-2</v>
      </c>
      <c r="P35" s="21">
        <f t="shared" si="16"/>
        <v>0</v>
      </c>
      <c r="Q35" s="19">
        <f t="shared" si="17"/>
        <v>0.68928029234741661</v>
      </c>
      <c r="R35" s="19">
        <f t="shared" si="18"/>
        <v>0</v>
      </c>
      <c r="S35" s="19">
        <f t="shared" si="19"/>
        <v>3.2281435956189979E-2</v>
      </c>
      <c r="T35" s="19">
        <f t="shared" si="20"/>
        <v>0</v>
      </c>
      <c r="U35" s="19">
        <f t="shared" si="21"/>
        <v>-7.8172769695841263E-2</v>
      </c>
      <c r="V35" s="19">
        <f t="shared" si="22"/>
        <v>0</v>
      </c>
    </row>
    <row r="36" spans="1:22" x14ac:dyDescent="0.25">
      <c r="A36" s="26">
        <f>Wellpath!E36</f>
        <v>960</v>
      </c>
      <c r="B36" s="22">
        <v>0</v>
      </c>
      <c r="C36" s="22">
        <f>ABS(COS(Wellpath!$L36))*COS(Wellpath!$M36)*MAX(1,SQRT(10/(Wellpath!K36-Wellpath!K35)))</f>
        <v>0.78445174743027501</v>
      </c>
      <c r="D36" s="22">
        <f>IF(ABS(Wellpath!$L36)&lt;VerticalInc,"SING",-ABS(COS(Wellpath!$L36))*SIN(Wellpath!$M36)/SIN(Wellpath!$L36)*MAX(1,SQRT(10/(Wellpath!$K36-Wellpath!$K35))))</f>
        <v>0</v>
      </c>
      <c r="E36" s="20">
        <f>IF(D36="SING",(Wellpath!K37-Wellpath!K35)/2*Model!$W$35,Model!$W$35*((drdp!B36+drdp!K36)*XYM3E!$B36+(drdp!E36+drdp!N36)*XYM3E!$C36+(drdp!H36+drdp!Q36)*XYM3E!$D36))</f>
        <v>9.6661236542792017E-2</v>
      </c>
      <c r="F36" s="20">
        <f>IF(D36="SING",0,Model!$W$35*((drdp!C36+drdp!L36)*XYM3E!$B36+(drdp!F36+drdp!O36)*XYM3E!$C36+(drdp!I36+drdp!R36)*XYM3E!$D36))</f>
        <v>0</v>
      </c>
      <c r="G36" s="20">
        <f>IF(D36="SING",0,Model!$W$35*((drdp!D36+drdp!M36)*XYM3E!$B36+(drdp!G36+drdp!P36)*XYM3E!$C36+(drdp!J36+drdp!S36)*XYM3E!$D36))</f>
        <v>-7.6420657420002869E-2</v>
      </c>
      <c r="H36" s="18">
        <f>IF(D36="SING",(Wellpath!K36-Wellpath!K35)/2*Model!$W$35,Model!$W$35*((drdp!B36)*XYM3E!$B36+(drdp!E36)*XYM3E!$C36+(drdp!H36)*XYM3E!$D36))</f>
        <v>4.8330618271396009E-2</v>
      </c>
      <c r="I36" s="18">
        <f>IF(D36="SING",0,Model!$W$35*((drdp!C36)*XYM3E!$B36+(drdp!F36)*XYM3E!$C36+(drdp!I36)*XYM3E!$D36))</f>
        <v>0</v>
      </c>
      <c r="J36" s="18">
        <f>IF(D36="SING",0,Model!$W$35*((drdp!D36)*XYM3E!$B36+(drdp!G36)*XYM3E!$C36+(drdp!J36)*XYM3E!$D36))</f>
        <v>-3.8210328710001434E-2</v>
      </c>
      <c r="K36" s="21">
        <f t="shared" si="11"/>
        <v>0.70661953915603448</v>
      </c>
      <c r="L36" s="21">
        <f t="shared" si="12"/>
        <v>0</v>
      </c>
      <c r="M36" s="21">
        <f t="shared" si="13"/>
        <v>4.2289882035789525E-2</v>
      </c>
      <c r="N36" s="21">
        <f t="shared" si="14"/>
        <v>0</v>
      </c>
      <c r="O36" s="21">
        <f t="shared" si="15"/>
        <v>-9.1332842136749887E-2</v>
      </c>
      <c r="P36" s="21">
        <f t="shared" si="16"/>
        <v>0</v>
      </c>
      <c r="Q36" s="19">
        <f t="shared" si="17"/>
        <v>0.69961199316854827</v>
      </c>
      <c r="R36" s="19">
        <f t="shared" si="18"/>
        <v>0</v>
      </c>
      <c r="S36" s="19">
        <f t="shared" si="19"/>
        <v>3.7909794375410449E-2</v>
      </c>
      <c r="T36" s="19">
        <f t="shared" si="20"/>
        <v>0</v>
      </c>
      <c r="U36" s="19">
        <f t="shared" si="21"/>
        <v>-8.5792655704026957E-2</v>
      </c>
      <c r="V36" s="19">
        <f t="shared" si="22"/>
        <v>0</v>
      </c>
    </row>
    <row r="37" spans="1:22" x14ac:dyDescent="0.25">
      <c r="A37" s="26">
        <f>Wellpath!E37</f>
        <v>990</v>
      </c>
      <c r="B37" s="22">
        <v>0</v>
      </c>
      <c r="C37" s="22">
        <f>ABS(COS(Wellpath!$L37))*COS(Wellpath!$M37)*MAX(1,SQRT(10/(Wellpath!K37-Wellpath!K36)))</f>
        <v>0.75665282167194547</v>
      </c>
      <c r="D37" s="22">
        <f>IF(ABS(Wellpath!$L37)&lt;VerticalInc,"SING",-ABS(COS(Wellpath!$L37))*SIN(Wellpath!$M37)/SIN(Wellpath!$L37)*MAX(1,SQRT(10/(Wellpath!$K37-Wellpath!$K36))))</f>
        <v>0</v>
      </c>
      <c r="E37" s="20">
        <f>IF(D37="SING",(Wellpath!K38-Wellpath!K36)/2*Model!$W$35,Model!$W$35*((drdp!B37+drdp!K37)*XYM3E!$B37+(drdp!E37+drdp!N37)*XYM3E!$C37+(drdp!H37+drdp!Q37)*XYM3E!$D37))</f>
        <v>8.9931779909208406E-2</v>
      </c>
      <c r="F37" s="20">
        <f>IF(D37="SING",0,Model!$W$35*((drdp!C37+drdp!L37)*XYM3E!$B37+(drdp!F37+drdp!O37)*XYM3E!$C37+(drdp!I37+drdp!R37)*XYM3E!$D37))</f>
        <v>0</v>
      </c>
      <c r="G37" s="20">
        <f>IF(D37="SING",0,Model!$W$35*((drdp!D37+drdp!M37)*XYM3E!$B37+(drdp!G37+drdp!P37)*XYM3E!$C37+(drdp!J37+drdp!S37)*XYM3E!$D37))</f>
        <v>-7.7709239583931472E-2</v>
      </c>
      <c r="H37" s="18">
        <f>IF(D37="SING",(Wellpath!K37-Wellpath!K36)/2*Model!$W$35,Model!$W$35*((drdp!B37)*XYM3E!$B37+(drdp!E37)*XYM3E!$C37+(drdp!H37)*XYM3E!$D37))</f>
        <v>4.4965889954604203E-2</v>
      </c>
      <c r="I37" s="18">
        <f>IF(D37="SING",0,Model!$W$35*((drdp!C37)*XYM3E!$B37+(drdp!F37)*XYM3E!$C37+(drdp!I37)*XYM3E!$D37))</f>
        <v>0</v>
      </c>
      <c r="J37" s="18">
        <f>IF(D37="SING",0,Model!$W$35*((drdp!D37)*XYM3E!$B37+(drdp!G37)*XYM3E!$C37+(drdp!J37)*XYM3E!$D37))</f>
        <v>-3.8854619791965736E-2</v>
      </c>
      <c r="K37" s="21">
        <f t="shared" si="11"/>
        <v>0.71470726419367281</v>
      </c>
      <c r="L37" s="21">
        <f t="shared" si="12"/>
        <v>0</v>
      </c>
      <c r="M37" s="21">
        <f t="shared" si="13"/>
        <v>4.8328607952502385E-2</v>
      </c>
      <c r="N37" s="21">
        <f t="shared" si="14"/>
        <v>0</v>
      </c>
      <c r="O37" s="21">
        <f t="shared" si="15"/>
        <v>-9.8321372367923959E-2</v>
      </c>
      <c r="P37" s="21">
        <f t="shared" si="16"/>
        <v>0</v>
      </c>
      <c r="Q37" s="19">
        <f t="shared" si="17"/>
        <v>0.70864147041544401</v>
      </c>
      <c r="R37" s="19">
        <f t="shared" si="18"/>
        <v>0</v>
      </c>
      <c r="S37" s="19">
        <f t="shared" si="19"/>
        <v>4.3799563514967742E-2</v>
      </c>
      <c r="T37" s="19">
        <f t="shared" si="20"/>
        <v>0</v>
      </c>
      <c r="U37" s="19">
        <f t="shared" si="21"/>
        <v>-9.3079974694543405E-2</v>
      </c>
      <c r="V37" s="19">
        <f t="shared" si="22"/>
        <v>0</v>
      </c>
    </row>
    <row r="38" spans="1:22" x14ac:dyDescent="0.25">
      <c r="A38" s="26">
        <f>Wellpath!E38</f>
        <v>1020</v>
      </c>
      <c r="B38" s="22">
        <v>0</v>
      </c>
      <c r="C38" s="22">
        <f>ABS(COS(Wellpath!$L38))*COS(Wellpath!$M38)*MAX(1,SQRT(10/(Wellpath!K38-Wellpath!K37)))</f>
        <v>0.72741356426222825</v>
      </c>
      <c r="D38" s="22">
        <f>IF(ABS(Wellpath!$L38)&lt;VerticalInc,"SING",-ABS(COS(Wellpath!$L38))*SIN(Wellpath!$M38)/SIN(Wellpath!$L38)*MAX(1,SQRT(10/(Wellpath!$K38-Wellpath!$K37))))</f>
        <v>0</v>
      </c>
      <c r="E38" s="20">
        <f>IF(D38="SING",(Wellpath!K39-Wellpath!K37)/2*Model!$W$35,Model!$W$35*((drdp!B38+drdp!K38)*XYM3E!$B38+(drdp!E38+drdp!N38)*XYM3E!$C38+(drdp!H38+drdp!Q38)*XYM3E!$D38))</f>
        <v>8.3115623554205487E-2</v>
      </c>
      <c r="F38" s="20">
        <f>IF(D38="SING",0,Model!$W$35*((drdp!C38+drdp!L38)*XYM3E!$B38+(drdp!F38+drdp!O38)*XYM3E!$C38+(drdp!I38+drdp!R38)*XYM3E!$D38))</f>
        <v>0</v>
      </c>
      <c r="G38" s="20">
        <f>IF(D38="SING",0,Model!$W$35*((drdp!D38+drdp!M38)*XYM3E!$B38+(drdp!G38+drdp!P38)*XYM3E!$C38+(drdp!J38+drdp!S38)*XYM3E!$D38))</f>
        <v>-7.8406407512504606E-2</v>
      </c>
      <c r="H38" s="18">
        <f>IF(D38="SING",(Wellpath!K38-Wellpath!K37)/2*Model!$W$35,Model!$W$35*((drdp!B38)*XYM3E!$B38+(drdp!E38)*XYM3E!$C38+(drdp!H38)*XYM3E!$D38))</f>
        <v>4.1557811777102743E-2</v>
      </c>
      <c r="I38" s="18">
        <f>IF(D38="SING",0,Model!$W$35*((drdp!C38)*XYM3E!$B38+(drdp!F38)*XYM3E!$C38+(drdp!I38)*XYM3E!$D38))</f>
        <v>0</v>
      </c>
      <c r="J38" s="18">
        <f>IF(D38="SING",0,Model!$W$35*((drdp!D38)*XYM3E!$B38+(drdp!G38)*XYM3E!$C38+(drdp!J38)*XYM3E!$D38))</f>
        <v>-3.9203203756252303E-2</v>
      </c>
      <c r="K38" s="21">
        <f t="shared" si="11"/>
        <v>0.72161547107247725</v>
      </c>
      <c r="L38" s="21">
        <f t="shared" si="12"/>
        <v>0</v>
      </c>
      <c r="M38" s="21">
        <f t="shared" si="13"/>
        <v>5.4476172691519324E-2</v>
      </c>
      <c r="N38" s="21">
        <f t="shared" si="14"/>
        <v>0</v>
      </c>
      <c r="O38" s="21">
        <f t="shared" si="15"/>
        <v>-0.10483816981897093</v>
      </c>
      <c r="P38" s="21">
        <f t="shared" si="16"/>
        <v>0</v>
      </c>
      <c r="Q38" s="19">
        <f t="shared" si="17"/>
        <v>0.71643431591337392</v>
      </c>
      <c r="R38" s="19">
        <f t="shared" si="18"/>
        <v>0</v>
      </c>
      <c r="S38" s="19">
        <f t="shared" si="19"/>
        <v>4.9865499137256616E-2</v>
      </c>
      <c r="T38" s="19">
        <f t="shared" si="20"/>
        <v>0</v>
      </c>
      <c r="U38" s="19">
        <f t="shared" si="21"/>
        <v>-9.9950571730685694E-2</v>
      </c>
      <c r="V38" s="19">
        <f t="shared" si="22"/>
        <v>0</v>
      </c>
    </row>
    <row r="39" spans="1:22" x14ac:dyDescent="0.25">
      <c r="A39" s="26">
        <f>Wellpath!E39</f>
        <v>1050</v>
      </c>
      <c r="B39" s="22">
        <v>0</v>
      </c>
      <c r="C39" s="22">
        <f>ABS(COS(Wellpath!$L39))*COS(Wellpath!$M39)*MAX(1,SQRT(10/(Wellpath!K39-Wellpath!K38)))</f>
        <v>0.69678963378945369</v>
      </c>
      <c r="D39" s="22">
        <f>IF(ABS(Wellpath!$L39)&lt;VerticalInc,"SING",-ABS(COS(Wellpath!$L39))*SIN(Wellpath!$M39)/SIN(Wellpath!$L39)*MAX(1,SQRT(10/(Wellpath!$K39-Wellpath!$K38))))</f>
        <v>0</v>
      </c>
      <c r="E39" s="20">
        <f>IF(D39="SING",(Wellpath!K40-Wellpath!K38)/2*Model!$W$35,Model!$W$35*((drdp!B39+drdp!K39)*XYM3E!$B39+(drdp!E39+drdp!N39)*XYM3E!$C39+(drdp!H39+drdp!Q39)*XYM3E!$D39))</f>
        <v>7.6264642543352593E-2</v>
      </c>
      <c r="F39" s="20">
        <f>IF(D39="SING",0,Model!$W$35*((drdp!C39+drdp!L39)*XYM3E!$B39+(drdp!F39+drdp!O39)*XYM3E!$C39+(drdp!I39+drdp!R39)*XYM3E!$D39))</f>
        <v>0</v>
      </c>
      <c r="G39" s="20">
        <f>IF(D39="SING",0,Model!$W$35*((drdp!D39+drdp!M39)*XYM3E!$B39+(drdp!G39+drdp!P39)*XYM3E!$C39+(drdp!J39+drdp!S39)*XYM3E!$D39))</f>
        <v>-7.8506855336824305E-2</v>
      </c>
      <c r="H39" s="18">
        <f>IF(D39="SING",(Wellpath!K39-Wellpath!K38)/2*Model!$W$35,Model!$W$35*((drdp!B39)*XYM3E!$B39+(drdp!E39)*XYM3E!$C39+(drdp!H39)*XYM3E!$D39))</f>
        <v>3.8132321271676296E-2</v>
      </c>
      <c r="I39" s="18">
        <f>IF(D39="SING",0,Model!$W$35*((drdp!C39)*XYM3E!$B39+(drdp!F39)*XYM3E!$C39+(drdp!I39)*XYM3E!$D39))</f>
        <v>0</v>
      </c>
      <c r="J39" s="18">
        <f>IF(D39="SING",0,Model!$W$35*((drdp!D39)*XYM3E!$B39+(drdp!G39)*XYM3E!$C39+(drdp!J39)*XYM3E!$D39))</f>
        <v>-3.9253427668412152E-2</v>
      </c>
      <c r="K39" s="21">
        <f t="shared" si="11"/>
        <v>0.72743176677474264</v>
      </c>
      <c r="L39" s="21">
        <f t="shared" si="12"/>
        <v>0</v>
      </c>
      <c r="M39" s="21">
        <f t="shared" si="13"/>
        <v>6.0639499026396385E-2</v>
      </c>
      <c r="N39" s="21">
        <f t="shared" si="14"/>
        <v>0</v>
      </c>
      <c r="O39" s="21">
        <f t="shared" si="15"/>
        <v>-0.11082546707843653</v>
      </c>
      <c r="P39" s="21">
        <f t="shared" si="16"/>
        <v>0</v>
      </c>
      <c r="Q39" s="19">
        <f t="shared" si="17"/>
        <v>0.72306954499804355</v>
      </c>
      <c r="R39" s="19">
        <f t="shared" si="18"/>
        <v>0</v>
      </c>
      <c r="S39" s="19">
        <f t="shared" si="19"/>
        <v>5.6017004275238591E-2</v>
      </c>
      <c r="T39" s="19">
        <f t="shared" si="20"/>
        <v>0</v>
      </c>
      <c r="U39" s="19">
        <f t="shared" si="21"/>
        <v>-0.10633499413383733</v>
      </c>
      <c r="V39" s="19">
        <f t="shared" si="22"/>
        <v>0</v>
      </c>
    </row>
    <row r="40" spans="1:22" x14ac:dyDescent="0.25">
      <c r="A40" s="26">
        <f>Wellpath!E40</f>
        <v>1080</v>
      </c>
      <c r="B40" s="22">
        <v>0</v>
      </c>
      <c r="C40" s="22">
        <f>ABS(COS(Wellpath!$L40))*COS(Wellpath!$M40)*MAX(1,SQRT(10/(Wellpath!K40-Wellpath!K39)))</f>
        <v>0.66483932464582707</v>
      </c>
      <c r="D40" s="22">
        <f>IF(ABS(Wellpath!$L40)&lt;VerticalInc,"SING",-ABS(COS(Wellpath!$L40))*SIN(Wellpath!$M40)/SIN(Wellpath!$L40)*MAX(1,SQRT(10/(Wellpath!$K40-Wellpath!$K39))))</f>
        <v>0</v>
      </c>
      <c r="E40" s="20">
        <f>IF(D40="SING",(Wellpath!K41-Wellpath!K39)/2*Model!$W$35,Model!$W$35*((drdp!B40+drdp!K40)*XYM3E!$B40+(drdp!E40+drdp!N40)*XYM3E!$C40+(drdp!H40+drdp!Q40)*XYM3E!$D40))</f>
        <v>5.7859147482398135E-2</v>
      </c>
      <c r="F40" s="20">
        <f>IF(D40="SING",0,Model!$W$35*((drdp!C40+drdp!L40)*XYM3E!$B40+(drdp!F40+drdp!O40)*XYM3E!$C40+(drdp!I40+drdp!R40)*XYM3E!$D40))</f>
        <v>0</v>
      </c>
      <c r="G40" s="20">
        <f>IF(D40="SING",0,Model!$W$35*((drdp!D40+drdp!M40)*XYM3E!$B40+(drdp!G40+drdp!P40)*XYM3E!$C40+(drdp!J40+drdp!S40)*XYM3E!$D40))</f>
        <v>-6.5008182156912869E-2</v>
      </c>
      <c r="H40" s="18">
        <f>IF(D40="SING",(Wellpath!K40-Wellpath!K39)/2*Model!$W$35,Model!$W$35*((drdp!B40)*XYM3E!$B40+(drdp!E40)*XYM3E!$C40+(drdp!H40)*XYM3E!$D40))</f>
        <v>3.4715488489438874E-2</v>
      </c>
      <c r="I40" s="18">
        <f>IF(D40="SING",0,Model!$W$35*((drdp!C40)*XYM3E!$B40+(drdp!F40)*XYM3E!$C40+(drdp!I40)*XYM3E!$D40))</f>
        <v>0</v>
      </c>
      <c r="J40" s="18">
        <f>IF(D40="SING",0,Model!$W$35*((drdp!D40)*XYM3E!$B40+(drdp!G40)*XYM3E!$C40+(drdp!J40)*XYM3E!$D40))</f>
        <v>-3.9004909294147724E-2</v>
      </c>
      <c r="K40" s="21">
        <f t="shared" si="11"/>
        <v>0.73077944772213255</v>
      </c>
      <c r="L40" s="21">
        <f t="shared" si="12"/>
        <v>0</v>
      </c>
      <c r="M40" s="21">
        <f t="shared" si="13"/>
        <v>6.4865562773742752E-2</v>
      </c>
      <c r="N40" s="21">
        <f t="shared" si="14"/>
        <v>0</v>
      </c>
      <c r="O40" s="21">
        <f t="shared" si="15"/>
        <v>-0.11458678507741596</v>
      </c>
      <c r="P40" s="21">
        <f t="shared" si="16"/>
        <v>0</v>
      </c>
      <c r="Q40" s="19">
        <f t="shared" si="17"/>
        <v>0.72863693191580303</v>
      </c>
      <c r="R40" s="19">
        <f t="shared" si="18"/>
        <v>0</v>
      </c>
      <c r="S40" s="19">
        <f t="shared" si="19"/>
        <v>6.2160881975441076E-2</v>
      </c>
      <c r="T40" s="19">
        <f t="shared" si="20"/>
        <v>0</v>
      </c>
      <c r="U40" s="19">
        <f t="shared" si="21"/>
        <v>-0.11217954155806913</v>
      </c>
      <c r="V40" s="19">
        <f t="shared" si="22"/>
        <v>0</v>
      </c>
    </row>
    <row r="41" spans="1:22" x14ac:dyDescent="0.25">
      <c r="A41" s="26">
        <f>Wellpath!E41</f>
        <v>1100</v>
      </c>
      <c r="B41" s="22">
        <v>0</v>
      </c>
      <c r="C41" s="22">
        <f>ABS(COS(Wellpath!$L41))*COS(Wellpath!$M41)*MAX(1,SQRT(10/(Wellpath!K41-Wellpath!K40)))</f>
        <v>0.64278760968653936</v>
      </c>
      <c r="D41" s="22">
        <f>IF(ABS(Wellpath!$L41)&lt;VerticalInc,"SING",-ABS(COS(Wellpath!$L41))*SIN(Wellpath!$M41)/SIN(Wellpath!$L41)*MAX(1,SQRT(10/(Wellpath!$K41-Wellpath!$K40))))</f>
        <v>0</v>
      </c>
      <c r="E41" s="20">
        <f>IF(D41="SING",(Wellpath!K42-Wellpath!K40)/2*Model!$W$35,Model!$W$35*((drdp!B41+drdp!K41)*XYM3E!$B41+(drdp!E41+drdp!N41)*XYM3E!$C41+(drdp!H41+drdp!Q41)*XYM3E!$D41))</f>
        <v>3.2450760179026365E-2</v>
      </c>
      <c r="F41" s="20">
        <f>IF(D41="SING",0,Model!$W$35*((drdp!C41+drdp!L41)*XYM3E!$B41+(drdp!F41+drdp!O41)*XYM3E!$C41+(drdp!I41+drdp!R41)*XYM3E!$D41))</f>
        <v>0</v>
      </c>
      <c r="G41" s="20">
        <f>IF(D41="SING",0,Model!$W$35*((drdp!D41+drdp!M41)*XYM3E!$B41+(drdp!G41+drdp!P41)*XYM3E!$C41+(drdp!J41+drdp!S41)*XYM3E!$D41))</f>
        <v>-3.86733100257678E-2</v>
      </c>
      <c r="H41" s="18">
        <f>IF(D41="SING",(Wellpath!K41-Wellpath!K40)/2*Model!$W$35,Model!$W$35*((drdp!B41)*XYM3E!$B41+(drdp!E41)*XYM3E!$C41+(drdp!H41)*XYM3E!$D41))</f>
        <v>2.1633840119350913E-2</v>
      </c>
      <c r="I41" s="18">
        <f>IF(D41="SING",0,Model!$W$35*((drdp!C41)*XYM3E!$B41+(drdp!F41)*XYM3E!$C41+(drdp!I41)*XYM3E!$D41))</f>
        <v>0</v>
      </c>
      <c r="J41" s="18">
        <f>IF(D41="SING",0,Model!$W$35*((drdp!D41)*XYM3E!$B41+(drdp!G41)*XYM3E!$C41+(drdp!J41)*XYM3E!$D41))</f>
        <v>-2.5782206683845201E-2</v>
      </c>
      <c r="K41" s="21">
        <f t="shared" si="11"/>
        <v>0.73183249955832919</v>
      </c>
      <c r="L41" s="21">
        <f t="shared" si="12"/>
        <v>0</v>
      </c>
      <c r="M41" s="21">
        <f t="shared" si="13"/>
        <v>6.6361187682091899E-2</v>
      </c>
      <c r="N41" s="21">
        <f t="shared" si="14"/>
        <v>0</v>
      </c>
      <c r="O41" s="21">
        <f t="shared" si="15"/>
        <v>-0.11584176338639128</v>
      </c>
      <c r="P41" s="21">
        <f t="shared" si="16"/>
        <v>0</v>
      </c>
      <c r="Q41" s="19">
        <f t="shared" si="17"/>
        <v>0.73124747076044216</v>
      </c>
      <c r="R41" s="19">
        <f t="shared" si="18"/>
        <v>0</v>
      </c>
      <c r="S41" s="19">
        <f t="shared" si="19"/>
        <v>6.5530284955231263E-2</v>
      </c>
      <c r="T41" s="19">
        <f t="shared" si="20"/>
        <v>0</v>
      </c>
      <c r="U41" s="19">
        <f t="shared" si="21"/>
        <v>-0.11514455321473832</v>
      </c>
      <c r="V41" s="19">
        <f t="shared" si="22"/>
        <v>0</v>
      </c>
    </row>
    <row r="42" spans="1:22" x14ac:dyDescent="0.25">
      <c r="A42" s="26">
        <f>Wellpath!E42</f>
        <v>1110</v>
      </c>
      <c r="B42" s="22">
        <v>0</v>
      </c>
      <c r="C42" s="22">
        <f>ABS(COS(Wellpath!$L42))*COS(Wellpath!$M42)*MAX(1,SQRT(10/(Wellpath!K42-Wellpath!K41)))</f>
        <v>0.64278760968653936</v>
      </c>
      <c r="D42" s="22">
        <f>IF(ABS(Wellpath!$L42)&lt;VerticalInc,"SING",-ABS(COS(Wellpath!$L42))*SIN(Wellpath!$M42)/SIN(Wellpath!$L42)*MAX(1,SQRT(10/(Wellpath!$K42-Wellpath!$K41))))</f>
        <v>0</v>
      </c>
      <c r="E42" s="20">
        <f>IF(D42="SING",(Wellpath!K43-Wellpath!K41)/2*Model!$W$35,Model!$W$35*((drdp!B42+drdp!K42)*XYM3E!$B42+(drdp!E42+drdp!N42)*XYM3E!$C42+(drdp!H42+drdp!Q42)*XYM3E!$D42))</f>
        <v>4.3267680238701825E-2</v>
      </c>
      <c r="F42" s="20">
        <f>IF(D42="SING",0,Model!$W$35*((drdp!C42+drdp!L42)*XYM3E!$B42+(drdp!F42+drdp!O42)*XYM3E!$C42+(drdp!I42+drdp!R42)*XYM3E!$D42))</f>
        <v>0</v>
      </c>
      <c r="G42" s="20">
        <f>IF(D42="SING",0,Model!$W$35*((drdp!D42+drdp!M42)*XYM3E!$B42+(drdp!G42+drdp!P42)*XYM3E!$C42+(drdp!J42+drdp!S42)*XYM3E!$D42))</f>
        <v>-5.1564413367690402E-2</v>
      </c>
      <c r="H42" s="18">
        <f>IF(D42="SING",(Wellpath!K42-Wellpath!K41)/2*Model!$W$35,Model!$W$35*((drdp!B42)*XYM3E!$B42+(drdp!E42)*XYM3E!$C42+(drdp!H42)*XYM3E!$D42))</f>
        <v>1.0816920059675456E-2</v>
      </c>
      <c r="I42" s="18">
        <f>IF(D42="SING",0,Model!$W$35*((drdp!C42)*XYM3E!$B42+(drdp!F42)*XYM3E!$C42+(drdp!I42)*XYM3E!$D42))</f>
        <v>0</v>
      </c>
      <c r="J42" s="18">
        <f>IF(D42="SING",0,Model!$W$35*((drdp!D42)*XYM3E!$B42+(drdp!G42)*XYM3E!$C42+(drdp!J42)*XYM3E!$D42))</f>
        <v>-1.2891103341922601E-2</v>
      </c>
      <c r="K42" s="21">
        <f t="shared" si="11"/>
        <v>0.73370459171156777</v>
      </c>
      <c r="L42" s="21">
        <f t="shared" si="12"/>
        <v>0</v>
      </c>
      <c r="M42" s="21">
        <f t="shared" si="13"/>
        <v>6.9020076408045944E-2</v>
      </c>
      <c r="N42" s="21">
        <f t="shared" si="14"/>
        <v>0</v>
      </c>
      <c r="O42" s="21">
        <f t="shared" si="15"/>
        <v>-0.11807283593568076</v>
      </c>
      <c r="P42" s="21">
        <f t="shared" si="16"/>
        <v>0</v>
      </c>
      <c r="Q42" s="19">
        <f t="shared" si="17"/>
        <v>0.73194950531790659</v>
      </c>
      <c r="R42" s="19">
        <f t="shared" si="18"/>
        <v>0</v>
      </c>
      <c r="S42" s="19">
        <f t="shared" si="19"/>
        <v>6.6527368227464023E-2</v>
      </c>
      <c r="T42" s="19">
        <f t="shared" si="20"/>
        <v>0</v>
      </c>
      <c r="U42" s="19">
        <f t="shared" si="21"/>
        <v>-0.11598120542072188</v>
      </c>
      <c r="V42" s="19">
        <f t="shared" si="22"/>
        <v>0</v>
      </c>
    </row>
    <row r="43" spans="1:22" x14ac:dyDescent="0.25">
      <c r="A43" s="26">
        <f>Wellpath!E43</f>
        <v>1140</v>
      </c>
      <c r="B43" s="22">
        <v>0</v>
      </c>
      <c r="C43" s="22">
        <f>ABS(COS(Wellpath!$L43))*COS(Wellpath!$M43)*MAX(1,SQRT(10/(Wellpath!K43-Wellpath!K42)))</f>
        <v>0.64278760968653936</v>
      </c>
      <c r="D43" s="22">
        <f>IF(ABS(Wellpath!$L43)&lt;VerticalInc,"SING",-ABS(COS(Wellpath!$L43))*SIN(Wellpath!$M43)/SIN(Wellpath!$L43)*MAX(1,SQRT(10/(Wellpath!$K43-Wellpath!$K42))))</f>
        <v>0</v>
      </c>
      <c r="E43" s="20">
        <f>IF(D43="SING",(Wellpath!K44-Wellpath!K42)/2*Model!$W$35,Model!$W$35*((drdp!B43+drdp!K43)*XYM3E!$B43+(drdp!E43+drdp!N43)*XYM3E!$C43+(drdp!H43+drdp!Q43)*XYM3E!$D43))</f>
        <v>6.4901520358052731E-2</v>
      </c>
      <c r="F43" s="20">
        <f>IF(D43="SING",0,Model!$W$35*((drdp!C43+drdp!L43)*XYM3E!$B43+(drdp!F43+drdp!O43)*XYM3E!$C43+(drdp!I43+drdp!R43)*XYM3E!$D43))</f>
        <v>0</v>
      </c>
      <c r="G43" s="20">
        <f>IF(D43="SING",0,Model!$W$35*((drdp!D43+drdp!M43)*XYM3E!$B43+(drdp!G43+drdp!P43)*XYM3E!$C43+(drdp!J43+drdp!S43)*XYM3E!$D43))</f>
        <v>-7.73466200515356E-2</v>
      </c>
      <c r="H43" s="18">
        <f>IF(D43="SING",(Wellpath!K43-Wellpath!K42)/2*Model!$W$35,Model!$W$35*((drdp!B43)*XYM3E!$B43+(drdp!E43)*XYM3E!$C43+(drdp!H43)*XYM3E!$D43))</f>
        <v>3.2450760179026365E-2</v>
      </c>
      <c r="I43" s="18">
        <f>IF(D43="SING",0,Model!$W$35*((drdp!C43)*XYM3E!$B43+(drdp!F43)*XYM3E!$C43+(drdp!I43)*XYM3E!$D43))</f>
        <v>0</v>
      </c>
      <c r="J43" s="18">
        <f>IF(D43="SING",0,Model!$W$35*((drdp!D43)*XYM3E!$B43+(drdp!G43)*XYM3E!$C43+(drdp!J43)*XYM3E!$D43))</f>
        <v>-3.86733100257678E-2</v>
      </c>
      <c r="K43" s="21">
        <f t="shared" si="11"/>
        <v>0.73791679905635454</v>
      </c>
      <c r="L43" s="21">
        <f t="shared" si="12"/>
        <v>0</v>
      </c>
      <c r="M43" s="21">
        <f t="shared" si="13"/>
        <v>7.5002576041442559E-2</v>
      </c>
      <c r="N43" s="21">
        <f t="shared" si="14"/>
        <v>0</v>
      </c>
      <c r="O43" s="21">
        <f t="shared" si="15"/>
        <v>-0.12309274917158207</v>
      </c>
      <c r="P43" s="21">
        <f t="shared" si="16"/>
        <v>0</v>
      </c>
      <c r="Q43" s="19">
        <f t="shared" si="17"/>
        <v>0.73475764354776441</v>
      </c>
      <c r="R43" s="19">
        <f t="shared" si="18"/>
        <v>0</v>
      </c>
      <c r="S43" s="19">
        <f t="shared" si="19"/>
        <v>7.0515701316395091E-2</v>
      </c>
      <c r="T43" s="19">
        <f t="shared" si="20"/>
        <v>0</v>
      </c>
      <c r="U43" s="19">
        <f t="shared" si="21"/>
        <v>-0.11932781424465608</v>
      </c>
      <c r="V43" s="19">
        <f t="shared" si="22"/>
        <v>0</v>
      </c>
    </row>
    <row r="44" spans="1:22" s="36" customFormat="1" x14ac:dyDescent="0.25">
      <c r="A44" s="26">
        <f>Wellpath!E44</f>
        <v>1170</v>
      </c>
      <c r="B44" s="33">
        <v>0</v>
      </c>
      <c r="C44" s="22">
        <f>ABS(COS(Wellpath!$L44))*COS(Wellpath!$M44)*MAX(1,SQRT(10/(Wellpath!K44-Wellpath!K43)))</f>
        <v>0.64278760968653936</v>
      </c>
      <c r="D44" s="22">
        <f>IF(ABS(Wellpath!$L44)&lt;VerticalInc,"SING",-ABS(COS(Wellpath!$L44))*SIN(Wellpath!$M44)/SIN(Wellpath!$L44)*MAX(1,SQRT(10/(Wellpath!$K44-Wellpath!$K43))))</f>
        <v>0</v>
      </c>
      <c r="E44" s="20">
        <f>IF(D44="SING",(Wellpath!K45-Wellpath!K43)/2*Model!$W$35,Model!$W$35*((drdp!B44+drdp!K44)*XYM3E!$B44+(drdp!E44+drdp!N44)*XYM3E!$C44+(drdp!H44+drdp!Q44)*XYM3E!$D44))</f>
        <v>6.4901520358052731E-2</v>
      </c>
      <c r="F44" s="20">
        <f>IF(D44="SING",0,Model!$W$35*((drdp!C44+drdp!L44)*XYM3E!$B44+(drdp!F44+drdp!O44)*XYM3E!$C44+(drdp!I44+drdp!R44)*XYM3E!$D44))</f>
        <v>0</v>
      </c>
      <c r="G44" s="20">
        <f>IF(D44="SING",0,Model!$W$35*((drdp!D44+drdp!M44)*XYM3E!$B44+(drdp!G44+drdp!P44)*XYM3E!$C44+(drdp!J44+drdp!S44)*XYM3E!$D44))</f>
        <v>-7.73466200515356E-2</v>
      </c>
      <c r="H44" s="18">
        <f>IF(D44="SING",(Wellpath!K44-Wellpath!K43)/2*Model!$W$35,Model!$W$35*((drdp!B44)*XYM3E!$B44+(drdp!E44)*XYM3E!$C44+(drdp!H44)*XYM3E!$D44))</f>
        <v>3.2450760179026365E-2</v>
      </c>
      <c r="I44" s="18">
        <f>IF(D44="SING",0,Model!$W$35*((drdp!C44)*XYM3E!$B44+(drdp!F44)*XYM3E!$C44+(drdp!I44)*XYM3E!$D44))</f>
        <v>0</v>
      </c>
      <c r="J44" s="18">
        <f>IF(D44="SING",0,Model!$W$35*((drdp!D44)*XYM3E!$B44+(drdp!G44)*XYM3E!$C44+(drdp!J44)*XYM3E!$D44))</f>
        <v>-3.86733100257678E-2</v>
      </c>
      <c r="K44" s="21">
        <f t="shared" si="11"/>
        <v>0.74212900640114132</v>
      </c>
      <c r="L44" s="21">
        <f t="shared" si="12"/>
        <v>0</v>
      </c>
      <c r="M44" s="21">
        <f t="shared" si="13"/>
        <v>8.0985075674839174E-2</v>
      </c>
      <c r="N44" s="21">
        <f t="shared" si="14"/>
        <v>0</v>
      </c>
      <c r="O44" s="21">
        <f t="shared" si="15"/>
        <v>-0.12811266240748337</v>
      </c>
      <c r="P44" s="21">
        <f t="shared" si="16"/>
        <v>0</v>
      </c>
      <c r="Q44" s="19">
        <f t="shared" si="17"/>
        <v>0.73896985089255118</v>
      </c>
      <c r="R44" s="19">
        <f t="shared" si="18"/>
        <v>0</v>
      </c>
      <c r="S44" s="19">
        <f t="shared" si="19"/>
        <v>7.6498200949791706E-2</v>
      </c>
      <c r="T44" s="19">
        <f t="shared" si="20"/>
        <v>0</v>
      </c>
      <c r="U44" s="19">
        <f t="shared" si="21"/>
        <v>-0.12434772748055739</v>
      </c>
      <c r="V44" s="19">
        <f t="shared" si="22"/>
        <v>0</v>
      </c>
    </row>
    <row r="45" spans="1:22" x14ac:dyDescent="0.25">
      <c r="A45" s="26">
        <f>Wellpath!E45</f>
        <v>1200</v>
      </c>
      <c r="B45" s="22">
        <v>0</v>
      </c>
      <c r="C45" s="22">
        <f>ABS(COS(Wellpath!$L45))*COS(Wellpath!$M45)*MAX(1,SQRT(10/(Wellpath!K45-Wellpath!K44)))</f>
        <v>0.64278760968653936</v>
      </c>
      <c r="D45" s="22">
        <f>IF(ABS(Wellpath!$L45)&lt;VerticalInc,"SING",-ABS(COS(Wellpath!$L45))*SIN(Wellpath!$M45)/SIN(Wellpath!$L45)*MAX(1,SQRT(10/(Wellpath!$K45-Wellpath!$K44))))</f>
        <v>0</v>
      </c>
      <c r="E45" s="20">
        <f>IF(D45="SING",(Wellpath!K46-Wellpath!K44)/2*Model!$W$35,Model!$W$35*((drdp!B45+drdp!K45)*XYM3E!$B45+(drdp!E45+drdp!N45)*XYM3E!$C45+(drdp!H45+drdp!Q45)*XYM3E!$D45))</f>
        <v>6.4901520358052731E-2</v>
      </c>
      <c r="F45" s="20">
        <f>IF(D45="SING",0,Model!$W$35*((drdp!C45+drdp!L45)*XYM3E!$B45+(drdp!F45+drdp!O45)*XYM3E!$C45+(drdp!I45+drdp!R45)*XYM3E!$D45))</f>
        <v>0</v>
      </c>
      <c r="G45" s="20">
        <f>IF(D45="SING",0,Model!$W$35*((drdp!D45+drdp!M45)*XYM3E!$B45+(drdp!G45+drdp!P45)*XYM3E!$C45+(drdp!J45+drdp!S45)*XYM3E!$D45))</f>
        <v>-7.73466200515356E-2</v>
      </c>
      <c r="H45" s="18">
        <f>IF(D45="SING",(Wellpath!K45-Wellpath!K44)/2*Model!$W$35,Model!$W$35*((drdp!B45)*XYM3E!$B45+(drdp!E45)*XYM3E!$C45+(drdp!H45)*XYM3E!$D45))</f>
        <v>3.2450760179026365E-2</v>
      </c>
      <c r="I45" s="18">
        <f>IF(D45="SING",0,Model!$W$35*((drdp!C45)*XYM3E!$B45+(drdp!F45)*XYM3E!$C45+(drdp!I45)*XYM3E!$D45))</f>
        <v>0</v>
      </c>
      <c r="J45" s="18">
        <f>IF(D45="SING",0,Model!$W$35*((drdp!D45)*XYM3E!$B45+(drdp!G45)*XYM3E!$C45+(drdp!J45)*XYM3E!$D45))</f>
        <v>-3.86733100257678E-2</v>
      </c>
      <c r="K45" s="21">
        <f t="shared" si="11"/>
        <v>0.7463412137459281</v>
      </c>
      <c r="L45" s="21">
        <f t="shared" si="12"/>
        <v>0</v>
      </c>
      <c r="M45" s="21">
        <f t="shared" si="13"/>
        <v>8.6967575308235789E-2</v>
      </c>
      <c r="N45" s="21">
        <f t="shared" si="14"/>
        <v>0</v>
      </c>
      <c r="O45" s="21">
        <f t="shared" si="15"/>
        <v>-0.13313257564338468</v>
      </c>
      <c r="P45" s="21">
        <f t="shared" si="16"/>
        <v>0</v>
      </c>
      <c r="Q45" s="19">
        <f t="shared" si="17"/>
        <v>0.74318205823733796</v>
      </c>
      <c r="R45" s="19">
        <f t="shared" si="18"/>
        <v>0</v>
      </c>
      <c r="S45" s="19">
        <f t="shared" si="19"/>
        <v>8.2480700583188321E-2</v>
      </c>
      <c r="T45" s="19">
        <f t="shared" si="20"/>
        <v>0</v>
      </c>
      <c r="U45" s="19">
        <f t="shared" si="21"/>
        <v>-0.1293676407164587</v>
      </c>
      <c r="V45" s="19">
        <f t="shared" si="22"/>
        <v>0</v>
      </c>
    </row>
    <row r="46" spans="1:22" x14ac:dyDescent="0.25">
      <c r="A46" s="26">
        <f>Wellpath!E46</f>
        <v>1230</v>
      </c>
      <c r="B46" s="22">
        <v>0</v>
      </c>
      <c r="C46" s="22">
        <f>ABS(COS(Wellpath!$L46))*COS(Wellpath!$M46)*MAX(1,SQRT(10/(Wellpath!K46-Wellpath!K45)))</f>
        <v>0.64278760968653936</v>
      </c>
      <c r="D46" s="22">
        <f>IF(ABS(Wellpath!$L46)&lt;VerticalInc,"SING",-ABS(COS(Wellpath!$L46))*SIN(Wellpath!$M46)/SIN(Wellpath!$L46)*MAX(1,SQRT(10/(Wellpath!$K46-Wellpath!$K45))))</f>
        <v>0</v>
      </c>
      <c r="E46" s="20">
        <f>IF(D46="SING",(Wellpath!K47-Wellpath!K45)/2*Model!$W$35,Model!$W$35*((drdp!B46+drdp!K46)*XYM3E!$B46+(drdp!E46+drdp!N46)*XYM3E!$C46+(drdp!H46+drdp!Q46)*XYM3E!$D46))</f>
        <v>6.4901520358052731E-2</v>
      </c>
      <c r="F46" s="20">
        <f>IF(D46="SING",0,Model!$W$35*((drdp!C46+drdp!L46)*XYM3E!$B46+(drdp!F46+drdp!O46)*XYM3E!$C46+(drdp!I46+drdp!R46)*XYM3E!$D46))</f>
        <v>0</v>
      </c>
      <c r="G46" s="20">
        <f>IF(D46="SING",0,Model!$W$35*((drdp!D46+drdp!M46)*XYM3E!$B46+(drdp!G46+drdp!P46)*XYM3E!$C46+(drdp!J46+drdp!S46)*XYM3E!$D46))</f>
        <v>-7.73466200515356E-2</v>
      </c>
      <c r="H46" s="18">
        <f>IF(D46="SING",(Wellpath!K46-Wellpath!K45)/2*Model!$W$35,Model!$W$35*((drdp!B46)*XYM3E!$B46+(drdp!E46)*XYM3E!$C46+(drdp!H46)*XYM3E!$D46))</f>
        <v>3.2450760179026365E-2</v>
      </c>
      <c r="I46" s="18">
        <f>IF(D46="SING",0,Model!$W$35*((drdp!C46)*XYM3E!$B46+(drdp!F46)*XYM3E!$C46+(drdp!I46)*XYM3E!$D46))</f>
        <v>0</v>
      </c>
      <c r="J46" s="18">
        <f>IF(D46="SING",0,Model!$W$35*((drdp!D46)*XYM3E!$B46+(drdp!G46)*XYM3E!$C46+(drdp!J46)*XYM3E!$D46))</f>
        <v>-3.86733100257678E-2</v>
      </c>
      <c r="K46" s="21">
        <f t="shared" si="11"/>
        <v>0.75055342109071488</v>
      </c>
      <c r="L46" s="21">
        <f t="shared" si="12"/>
        <v>0</v>
      </c>
      <c r="M46" s="21">
        <f t="shared" si="13"/>
        <v>9.2950074941632405E-2</v>
      </c>
      <c r="N46" s="21">
        <f t="shared" si="14"/>
        <v>0</v>
      </c>
      <c r="O46" s="21">
        <f t="shared" si="15"/>
        <v>-0.138152488879286</v>
      </c>
      <c r="P46" s="21">
        <f t="shared" si="16"/>
        <v>0</v>
      </c>
      <c r="Q46" s="19">
        <f t="shared" si="17"/>
        <v>0.74739426558212474</v>
      </c>
      <c r="R46" s="19">
        <f t="shared" si="18"/>
        <v>0</v>
      </c>
      <c r="S46" s="19">
        <f t="shared" si="19"/>
        <v>8.8463200216584936E-2</v>
      </c>
      <c r="T46" s="19">
        <f t="shared" si="20"/>
        <v>0</v>
      </c>
      <c r="U46" s="19">
        <f t="shared" si="21"/>
        <v>-0.13438755395236002</v>
      </c>
      <c r="V46" s="19">
        <f t="shared" si="22"/>
        <v>0</v>
      </c>
    </row>
    <row r="47" spans="1:22" x14ac:dyDescent="0.25">
      <c r="A47" s="26">
        <f>Wellpath!E47</f>
        <v>1260</v>
      </c>
      <c r="B47" s="22">
        <v>0</v>
      </c>
      <c r="C47" s="22">
        <f>ABS(COS(Wellpath!$L47))*COS(Wellpath!$M47)*MAX(1,SQRT(10/(Wellpath!K47-Wellpath!K46)))</f>
        <v>0.64278760968653936</v>
      </c>
      <c r="D47" s="22">
        <f>IF(ABS(Wellpath!$L47)&lt;VerticalInc,"SING",-ABS(COS(Wellpath!$L47))*SIN(Wellpath!$M47)/SIN(Wellpath!$L47)*MAX(1,SQRT(10/(Wellpath!$K47-Wellpath!$K46))))</f>
        <v>0</v>
      </c>
      <c r="E47" s="20">
        <f>IF(D47="SING",(Wellpath!K48-Wellpath!K46)/2*Model!$W$35,Model!$W$35*((drdp!B47+drdp!K47)*XYM3E!$B47+(drdp!E47+drdp!N47)*XYM3E!$C47+(drdp!H47+drdp!Q47)*XYM3E!$D47))</f>
        <v>6.4901520358052731E-2</v>
      </c>
      <c r="F47" s="20">
        <f>IF(D47="SING",0,Model!$W$35*((drdp!C47+drdp!L47)*XYM3E!$B47+(drdp!F47+drdp!O47)*XYM3E!$C47+(drdp!I47+drdp!R47)*XYM3E!$D47))</f>
        <v>0</v>
      </c>
      <c r="G47" s="20">
        <f>IF(D47="SING",0,Model!$W$35*((drdp!D47+drdp!M47)*XYM3E!$B47+(drdp!G47+drdp!P47)*XYM3E!$C47+(drdp!J47+drdp!S47)*XYM3E!$D47))</f>
        <v>-7.73466200515356E-2</v>
      </c>
      <c r="H47" s="18">
        <f>IF(D47="SING",(Wellpath!K47-Wellpath!K46)/2*Model!$W$35,Model!$W$35*((drdp!B47)*XYM3E!$B47+(drdp!E47)*XYM3E!$C47+(drdp!H47)*XYM3E!$D47))</f>
        <v>3.2450760179026365E-2</v>
      </c>
      <c r="I47" s="18">
        <f>IF(D47="SING",0,Model!$W$35*((drdp!C47)*XYM3E!$B47+(drdp!F47)*XYM3E!$C47+(drdp!I47)*XYM3E!$D47))</f>
        <v>0</v>
      </c>
      <c r="J47" s="18">
        <f>IF(D47="SING",0,Model!$W$35*((drdp!D47)*XYM3E!$B47+(drdp!G47)*XYM3E!$C47+(drdp!J47)*XYM3E!$D47))</f>
        <v>-3.86733100257678E-2</v>
      </c>
      <c r="K47" s="21">
        <f t="shared" si="11"/>
        <v>0.75476562843550166</v>
      </c>
      <c r="L47" s="21">
        <f t="shared" si="12"/>
        <v>0</v>
      </c>
      <c r="M47" s="21">
        <f t="shared" si="13"/>
        <v>9.893257457502902E-2</v>
      </c>
      <c r="N47" s="21">
        <f t="shared" si="14"/>
        <v>0</v>
      </c>
      <c r="O47" s="21">
        <f t="shared" si="15"/>
        <v>-0.14317240211518731</v>
      </c>
      <c r="P47" s="21">
        <f t="shared" si="16"/>
        <v>0</v>
      </c>
      <c r="Q47" s="19">
        <f t="shared" si="17"/>
        <v>0.75160647292691152</v>
      </c>
      <c r="R47" s="19">
        <f t="shared" si="18"/>
        <v>0</v>
      </c>
      <c r="S47" s="19">
        <f t="shared" si="19"/>
        <v>9.4445699849981551E-2</v>
      </c>
      <c r="T47" s="19">
        <f t="shared" si="20"/>
        <v>0</v>
      </c>
      <c r="U47" s="19">
        <f t="shared" si="21"/>
        <v>-0.13940746718826133</v>
      </c>
      <c r="V47" s="19">
        <f t="shared" si="22"/>
        <v>0</v>
      </c>
    </row>
    <row r="48" spans="1:22" x14ac:dyDescent="0.25">
      <c r="A48" s="26">
        <f>Wellpath!E48</f>
        <v>1290</v>
      </c>
      <c r="B48" s="22">
        <v>0</v>
      </c>
      <c r="C48" s="22">
        <f>ABS(COS(Wellpath!$L48))*COS(Wellpath!$M48)*MAX(1,SQRT(10/(Wellpath!K48-Wellpath!K47)))</f>
        <v>0.64278760968653936</v>
      </c>
      <c r="D48" s="22">
        <f>IF(ABS(Wellpath!$L48)&lt;VerticalInc,"SING",-ABS(COS(Wellpath!$L48))*SIN(Wellpath!$M48)/SIN(Wellpath!$L48)*MAX(1,SQRT(10/(Wellpath!$K48-Wellpath!$K47))))</f>
        <v>0</v>
      </c>
      <c r="E48" s="20">
        <f>IF(D48="SING",(Wellpath!K49-Wellpath!K47)/2*Model!$W$35,Model!$W$35*((drdp!B48+drdp!K48)*XYM3E!$B48+(drdp!E48+drdp!N48)*XYM3E!$C48+(drdp!H48+drdp!Q48)*XYM3E!$D48))</f>
        <v>6.4901520358052731E-2</v>
      </c>
      <c r="F48" s="20">
        <f>IF(D48="SING",0,Model!$W$35*((drdp!C48+drdp!L48)*XYM3E!$B48+(drdp!F48+drdp!O48)*XYM3E!$C48+(drdp!I48+drdp!R48)*XYM3E!$D48))</f>
        <v>0</v>
      </c>
      <c r="G48" s="20">
        <f>IF(D48="SING",0,Model!$W$35*((drdp!D48+drdp!M48)*XYM3E!$B48+(drdp!G48+drdp!P48)*XYM3E!$C48+(drdp!J48+drdp!S48)*XYM3E!$D48))</f>
        <v>-7.73466200515356E-2</v>
      </c>
      <c r="H48" s="18">
        <f>IF(D48="SING",(Wellpath!K48-Wellpath!K47)/2*Model!$W$35,Model!$W$35*((drdp!B48)*XYM3E!$B48+(drdp!E48)*XYM3E!$C48+(drdp!H48)*XYM3E!$D48))</f>
        <v>3.2450760179026365E-2</v>
      </c>
      <c r="I48" s="18">
        <f>IF(D48="SING",0,Model!$W$35*((drdp!C48)*XYM3E!$B48+(drdp!F48)*XYM3E!$C48+(drdp!I48)*XYM3E!$D48))</f>
        <v>0</v>
      </c>
      <c r="J48" s="18">
        <f>IF(D48="SING",0,Model!$W$35*((drdp!D48)*XYM3E!$B48+(drdp!G48)*XYM3E!$C48+(drdp!J48)*XYM3E!$D48))</f>
        <v>-3.86733100257678E-2</v>
      </c>
      <c r="K48" s="21">
        <f t="shared" si="11"/>
        <v>0.75897783578028843</v>
      </c>
      <c r="L48" s="21">
        <f t="shared" si="12"/>
        <v>0</v>
      </c>
      <c r="M48" s="21">
        <f t="shared" si="13"/>
        <v>0.10491507420842563</v>
      </c>
      <c r="N48" s="21">
        <f t="shared" si="14"/>
        <v>0</v>
      </c>
      <c r="O48" s="21">
        <f t="shared" si="15"/>
        <v>-0.14819231535108862</v>
      </c>
      <c r="P48" s="21">
        <f t="shared" si="16"/>
        <v>0</v>
      </c>
      <c r="Q48" s="19">
        <f t="shared" si="17"/>
        <v>0.7558186802716983</v>
      </c>
      <c r="R48" s="19">
        <f t="shared" si="18"/>
        <v>0</v>
      </c>
      <c r="S48" s="19">
        <f t="shared" si="19"/>
        <v>0.10042819948337817</v>
      </c>
      <c r="T48" s="19">
        <f t="shared" si="20"/>
        <v>0</v>
      </c>
      <c r="U48" s="19">
        <f t="shared" si="21"/>
        <v>-0.14442738042416264</v>
      </c>
      <c r="V48" s="19">
        <f t="shared" si="22"/>
        <v>0</v>
      </c>
    </row>
    <row r="49" spans="1:22" x14ac:dyDescent="0.25">
      <c r="A49" s="26">
        <f>Wellpath!E49</f>
        <v>1320</v>
      </c>
      <c r="B49" s="22">
        <v>0</v>
      </c>
      <c r="C49" s="22">
        <f>ABS(COS(Wellpath!$L49))*COS(Wellpath!$M49)*MAX(1,SQRT(10/(Wellpath!K49-Wellpath!K48)))</f>
        <v>0.64278760968653936</v>
      </c>
      <c r="D49" s="22">
        <f>IF(ABS(Wellpath!$L49)&lt;VerticalInc,"SING",-ABS(COS(Wellpath!$L49))*SIN(Wellpath!$M49)/SIN(Wellpath!$L49)*MAX(1,SQRT(10/(Wellpath!$K49-Wellpath!$K48))))</f>
        <v>0</v>
      </c>
      <c r="E49" s="20">
        <f>IF(D49="SING",(Wellpath!K50-Wellpath!K48)/2*Model!$W$35,Model!$W$35*((drdp!B49+drdp!K49)*XYM3E!$B49+(drdp!E49+drdp!N49)*XYM3E!$C49+(drdp!H49+drdp!Q49)*XYM3E!$D49))</f>
        <v>6.4901520358052731E-2</v>
      </c>
      <c r="F49" s="20">
        <f>IF(D49="SING",0,Model!$W$35*((drdp!C49+drdp!L49)*XYM3E!$B49+(drdp!F49+drdp!O49)*XYM3E!$C49+(drdp!I49+drdp!R49)*XYM3E!$D49))</f>
        <v>0</v>
      </c>
      <c r="G49" s="20">
        <f>IF(D49="SING",0,Model!$W$35*((drdp!D49+drdp!M49)*XYM3E!$B49+(drdp!G49+drdp!P49)*XYM3E!$C49+(drdp!J49+drdp!S49)*XYM3E!$D49))</f>
        <v>-7.73466200515356E-2</v>
      </c>
      <c r="H49" s="18">
        <f>IF(D49="SING",(Wellpath!K49-Wellpath!K48)/2*Model!$W$35,Model!$W$35*((drdp!B49)*XYM3E!$B49+(drdp!E49)*XYM3E!$C49+(drdp!H49)*XYM3E!$D49))</f>
        <v>3.2450760179026365E-2</v>
      </c>
      <c r="I49" s="18">
        <f>IF(D49="SING",0,Model!$W$35*((drdp!C49)*XYM3E!$B49+(drdp!F49)*XYM3E!$C49+(drdp!I49)*XYM3E!$D49))</f>
        <v>0</v>
      </c>
      <c r="J49" s="18">
        <f>IF(D49="SING",0,Model!$W$35*((drdp!D49)*XYM3E!$B49+(drdp!G49)*XYM3E!$C49+(drdp!J49)*XYM3E!$D49))</f>
        <v>-3.86733100257678E-2</v>
      </c>
      <c r="K49" s="21">
        <f t="shared" si="11"/>
        <v>0.76319004312507521</v>
      </c>
      <c r="L49" s="21">
        <f t="shared" si="12"/>
        <v>0</v>
      </c>
      <c r="M49" s="21">
        <f t="shared" si="13"/>
        <v>0.11089757384182225</v>
      </c>
      <c r="N49" s="21">
        <f t="shared" si="14"/>
        <v>0</v>
      </c>
      <c r="O49" s="21">
        <f t="shared" si="15"/>
        <v>-0.15321222858698993</v>
      </c>
      <c r="P49" s="21">
        <f t="shared" si="16"/>
        <v>0</v>
      </c>
      <c r="Q49" s="19">
        <f t="shared" si="17"/>
        <v>0.76003088761648507</v>
      </c>
      <c r="R49" s="19">
        <f t="shared" si="18"/>
        <v>0</v>
      </c>
      <c r="S49" s="19">
        <f t="shared" si="19"/>
        <v>0.10641069911677478</v>
      </c>
      <c r="T49" s="19">
        <f t="shared" si="20"/>
        <v>0</v>
      </c>
      <c r="U49" s="19">
        <f t="shared" si="21"/>
        <v>-0.14944729366006396</v>
      </c>
      <c r="V49" s="19">
        <f t="shared" si="22"/>
        <v>0</v>
      </c>
    </row>
    <row r="50" spans="1:22" x14ac:dyDescent="0.25">
      <c r="A50" s="26">
        <f>Wellpath!E50</f>
        <v>1350</v>
      </c>
      <c r="B50" s="22">
        <v>0</v>
      </c>
      <c r="C50" s="22">
        <f>ABS(COS(Wellpath!$L50))*COS(Wellpath!$M50)*MAX(1,SQRT(10/(Wellpath!K50-Wellpath!K49)))</f>
        <v>0.64278760968653936</v>
      </c>
      <c r="D50" s="22">
        <f>IF(ABS(Wellpath!$L50)&lt;VerticalInc,"SING",-ABS(COS(Wellpath!$L50))*SIN(Wellpath!$M50)/SIN(Wellpath!$L50)*MAX(1,SQRT(10/(Wellpath!$K50-Wellpath!$K49))))</f>
        <v>0</v>
      </c>
      <c r="E50" s="20">
        <f>IF(D50="SING",(Wellpath!K51-Wellpath!K49)/2*Model!$W$35,Model!$W$35*((drdp!B50+drdp!K50)*XYM3E!$B50+(drdp!E50+drdp!N50)*XYM3E!$C50+(drdp!H50+drdp!Q50)*XYM3E!$D50))</f>
        <v>6.4901520358052731E-2</v>
      </c>
      <c r="F50" s="20">
        <f>IF(D50="SING",0,Model!$W$35*((drdp!C50+drdp!L50)*XYM3E!$B50+(drdp!F50+drdp!O50)*XYM3E!$C50+(drdp!I50+drdp!R50)*XYM3E!$D50))</f>
        <v>0</v>
      </c>
      <c r="G50" s="20">
        <f>IF(D50="SING",0,Model!$W$35*((drdp!D50+drdp!M50)*XYM3E!$B50+(drdp!G50+drdp!P50)*XYM3E!$C50+(drdp!J50+drdp!S50)*XYM3E!$D50))</f>
        <v>-7.73466200515356E-2</v>
      </c>
      <c r="H50" s="18">
        <f>IF(D50="SING",(Wellpath!K50-Wellpath!K49)/2*Model!$W$35,Model!$W$35*((drdp!B50)*XYM3E!$B50+(drdp!E50)*XYM3E!$C50+(drdp!H50)*XYM3E!$D50))</f>
        <v>3.2450760179026365E-2</v>
      </c>
      <c r="I50" s="18">
        <f>IF(D50="SING",0,Model!$W$35*((drdp!C50)*XYM3E!$B50+(drdp!F50)*XYM3E!$C50+(drdp!I50)*XYM3E!$D50))</f>
        <v>0</v>
      </c>
      <c r="J50" s="18">
        <f>IF(D50="SING",0,Model!$W$35*((drdp!D50)*XYM3E!$B50+(drdp!G50)*XYM3E!$C50+(drdp!J50)*XYM3E!$D50))</f>
        <v>-3.86733100257678E-2</v>
      </c>
      <c r="K50" s="21">
        <f t="shared" si="11"/>
        <v>0.76740225046986199</v>
      </c>
      <c r="L50" s="21">
        <f t="shared" si="12"/>
        <v>0</v>
      </c>
      <c r="M50" s="21">
        <f t="shared" si="13"/>
        <v>0.11688007347521887</v>
      </c>
      <c r="N50" s="21">
        <f t="shared" si="14"/>
        <v>0</v>
      </c>
      <c r="O50" s="21">
        <f t="shared" si="15"/>
        <v>-0.15823214182289125</v>
      </c>
      <c r="P50" s="21">
        <f t="shared" si="16"/>
        <v>0</v>
      </c>
      <c r="Q50" s="19">
        <f t="shared" si="17"/>
        <v>0.76424309496127185</v>
      </c>
      <c r="R50" s="19">
        <f t="shared" si="18"/>
        <v>0</v>
      </c>
      <c r="S50" s="19">
        <f t="shared" si="19"/>
        <v>0.1123931987501714</v>
      </c>
      <c r="T50" s="19">
        <f t="shared" si="20"/>
        <v>0</v>
      </c>
      <c r="U50" s="19">
        <f t="shared" si="21"/>
        <v>-0.15446720689596527</v>
      </c>
      <c r="V50" s="19">
        <f t="shared" si="22"/>
        <v>0</v>
      </c>
    </row>
    <row r="51" spans="1:22" x14ac:dyDescent="0.25">
      <c r="A51" s="26">
        <f>Wellpath!E51</f>
        <v>1380</v>
      </c>
      <c r="B51" s="22">
        <v>0</v>
      </c>
      <c r="C51" s="22">
        <f>ABS(COS(Wellpath!$L51))*COS(Wellpath!$M51)*MAX(1,SQRT(10/(Wellpath!K51-Wellpath!K50)))</f>
        <v>0.64278760968653936</v>
      </c>
      <c r="D51" s="22">
        <f>IF(ABS(Wellpath!$L51)&lt;VerticalInc,"SING",-ABS(COS(Wellpath!$L51))*SIN(Wellpath!$M51)/SIN(Wellpath!$L51)*MAX(1,SQRT(10/(Wellpath!$K51-Wellpath!$K50))))</f>
        <v>0</v>
      </c>
      <c r="E51" s="20">
        <f>IF(D51="SING",(Wellpath!K52-Wellpath!K50)/2*Model!$W$35,Model!$W$35*((drdp!B51+drdp!K51)*XYM3E!$B51+(drdp!E51+drdp!N51)*XYM3E!$C51+(drdp!H51+drdp!Q51)*XYM3E!$D51))</f>
        <v>6.4901520358052731E-2</v>
      </c>
      <c r="F51" s="20">
        <f>IF(D51="SING",0,Model!$W$35*((drdp!C51+drdp!L51)*XYM3E!$B51+(drdp!F51+drdp!O51)*XYM3E!$C51+(drdp!I51+drdp!R51)*XYM3E!$D51))</f>
        <v>0</v>
      </c>
      <c r="G51" s="20">
        <f>IF(D51="SING",0,Model!$W$35*((drdp!D51+drdp!M51)*XYM3E!$B51+(drdp!G51+drdp!P51)*XYM3E!$C51+(drdp!J51+drdp!S51)*XYM3E!$D51))</f>
        <v>-7.73466200515356E-2</v>
      </c>
      <c r="H51" s="18">
        <f>IF(D51="SING",(Wellpath!K51-Wellpath!K50)/2*Model!$W$35,Model!$W$35*((drdp!B51)*XYM3E!$B51+(drdp!E51)*XYM3E!$C51+(drdp!H51)*XYM3E!$D51))</f>
        <v>3.2450760179026365E-2</v>
      </c>
      <c r="I51" s="18">
        <f>IF(D51="SING",0,Model!$W$35*((drdp!C51)*XYM3E!$B51+(drdp!F51)*XYM3E!$C51+(drdp!I51)*XYM3E!$D51))</f>
        <v>0</v>
      </c>
      <c r="J51" s="18">
        <f>IF(D51="SING",0,Model!$W$35*((drdp!D51)*XYM3E!$B51+(drdp!G51)*XYM3E!$C51+(drdp!J51)*XYM3E!$D51))</f>
        <v>-3.86733100257678E-2</v>
      </c>
      <c r="K51" s="21">
        <f t="shared" si="11"/>
        <v>0.77161445781464877</v>
      </c>
      <c r="L51" s="21">
        <f t="shared" si="12"/>
        <v>0</v>
      </c>
      <c r="M51" s="21">
        <f t="shared" si="13"/>
        <v>0.12286257310861548</v>
      </c>
      <c r="N51" s="21">
        <f t="shared" si="14"/>
        <v>0</v>
      </c>
      <c r="O51" s="21">
        <f t="shared" si="15"/>
        <v>-0.16325205505879256</v>
      </c>
      <c r="P51" s="21">
        <f t="shared" si="16"/>
        <v>0</v>
      </c>
      <c r="Q51" s="19">
        <f t="shared" si="17"/>
        <v>0.76845530230605863</v>
      </c>
      <c r="R51" s="19">
        <f t="shared" si="18"/>
        <v>0</v>
      </c>
      <c r="S51" s="19">
        <f t="shared" si="19"/>
        <v>0.11837569838356801</v>
      </c>
      <c r="T51" s="19">
        <f t="shared" si="20"/>
        <v>0</v>
      </c>
      <c r="U51" s="19">
        <f t="shared" si="21"/>
        <v>-0.15948712013186658</v>
      </c>
      <c r="V51" s="19">
        <f t="shared" si="22"/>
        <v>0</v>
      </c>
    </row>
    <row r="52" spans="1:22" x14ac:dyDescent="0.25">
      <c r="A52" s="26">
        <f>Wellpath!E52</f>
        <v>1410</v>
      </c>
      <c r="B52" s="22">
        <v>0</v>
      </c>
      <c r="C52" s="22">
        <f>ABS(COS(Wellpath!$L52))*COS(Wellpath!$M52)*MAX(1,SQRT(10/(Wellpath!K52-Wellpath!K51)))</f>
        <v>0.64278760968653936</v>
      </c>
      <c r="D52" s="22">
        <f>IF(ABS(Wellpath!$L52)&lt;VerticalInc,"SING",-ABS(COS(Wellpath!$L52))*SIN(Wellpath!$M52)/SIN(Wellpath!$L52)*MAX(1,SQRT(10/(Wellpath!$K52-Wellpath!$K51))))</f>
        <v>0</v>
      </c>
      <c r="E52" s="20">
        <f>IF(D52="SING",(Wellpath!K53-Wellpath!K51)/2*Model!$W$35,Model!$W$35*((drdp!B52+drdp!K52)*XYM3E!$B52+(drdp!E52+drdp!N52)*XYM3E!$C52+(drdp!H52+drdp!Q52)*XYM3E!$D52))</f>
        <v>6.4901520358052731E-2</v>
      </c>
      <c r="F52" s="20">
        <f>IF(D52="SING",0,Model!$W$35*((drdp!C52+drdp!L52)*XYM3E!$B52+(drdp!F52+drdp!O52)*XYM3E!$C52+(drdp!I52+drdp!R52)*XYM3E!$D52))</f>
        <v>0</v>
      </c>
      <c r="G52" s="20">
        <f>IF(D52="SING",0,Model!$W$35*((drdp!D52+drdp!M52)*XYM3E!$B52+(drdp!G52+drdp!P52)*XYM3E!$C52+(drdp!J52+drdp!S52)*XYM3E!$D52))</f>
        <v>-7.73466200515356E-2</v>
      </c>
      <c r="H52" s="18">
        <f>IF(D52="SING",(Wellpath!K52-Wellpath!K51)/2*Model!$W$35,Model!$W$35*((drdp!B52)*XYM3E!$B52+(drdp!E52)*XYM3E!$C52+(drdp!H52)*XYM3E!$D52))</f>
        <v>3.2450760179026365E-2</v>
      </c>
      <c r="I52" s="18">
        <f>IF(D52="SING",0,Model!$W$35*((drdp!C52)*XYM3E!$B52+(drdp!F52)*XYM3E!$C52+(drdp!I52)*XYM3E!$D52))</f>
        <v>0</v>
      </c>
      <c r="J52" s="18">
        <f>IF(D52="SING",0,Model!$W$35*((drdp!D52)*XYM3E!$B52+(drdp!G52)*XYM3E!$C52+(drdp!J52)*XYM3E!$D52))</f>
        <v>-3.86733100257678E-2</v>
      </c>
      <c r="K52" s="21">
        <f t="shared" si="11"/>
        <v>0.77582666515943555</v>
      </c>
      <c r="L52" s="21">
        <f t="shared" si="12"/>
        <v>0</v>
      </c>
      <c r="M52" s="21">
        <f t="shared" si="13"/>
        <v>0.1288450727420121</v>
      </c>
      <c r="N52" s="21">
        <f t="shared" si="14"/>
        <v>0</v>
      </c>
      <c r="O52" s="21">
        <f t="shared" si="15"/>
        <v>-0.16827196829469387</v>
      </c>
      <c r="P52" s="21">
        <f t="shared" si="16"/>
        <v>0</v>
      </c>
      <c r="Q52" s="19">
        <f t="shared" si="17"/>
        <v>0.77266750965084541</v>
      </c>
      <c r="R52" s="19">
        <f t="shared" si="18"/>
        <v>0</v>
      </c>
      <c r="S52" s="19">
        <f t="shared" si="19"/>
        <v>0.12435819801696463</v>
      </c>
      <c r="T52" s="19">
        <f t="shared" si="20"/>
        <v>0</v>
      </c>
      <c r="U52" s="19">
        <f t="shared" si="21"/>
        <v>-0.1645070333677679</v>
      </c>
      <c r="V52" s="19">
        <f t="shared" si="22"/>
        <v>0</v>
      </c>
    </row>
    <row r="53" spans="1:22" x14ac:dyDescent="0.25">
      <c r="A53" s="26">
        <f>Wellpath!E53</f>
        <v>1440</v>
      </c>
      <c r="B53" s="22">
        <v>0</v>
      </c>
      <c r="C53" s="22">
        <f>ABS(COS(Wellpath!$L53))*COS(Wellpath!$M53)*MAX(1,SQRT(10/(Wellpath!K53-Wellpath!K52)))</f>
        <v>0.64278760968653936</v>
      </c>
      <c r="D53" s="22">
        <f>IF(ABS(Wellpath!$L53)&lt;VerticalInc,"SING",-ABS(COS(Wellpath!$L53))*SIN(Wellpath!$M53)/SIN(Wellpath!$L53)*MAX(1,SQRT(10/(Wellpath!$K53-Wellpath!$K52))))</f>
        <v>0</v>
      </c>
      <c r="E53" s="20">
        <f>IF(D53="SING",(Wellpath!K54-Wellpath!K52)/2*Model!$W$35,Model!$W$35*((drdp!B53+drdp!K53)*XYM3E!$B53+(drdp!E53+drdp!N53)*XYM3E!$C53+(drdp!H53+drdp!Q53)*XYM3E!$D53))</f>
        <v>6.4901520358052731E-2</v>
      </c>
      <c r="F53" s="20">
        <f>IF(D53="SING",0,Model!$W$35*((drdp!C53+drdp!L53)*XYM3E!$B53+(drdp!F53+drdp!O53)*XYM3E!$C53+(drdp!I53+drdp!R53)*XYM3E!$D53))</f>
        <v>0</v>
      </c>
      <c r="G53" s="20">
        <f>IF(D53="SING",0,Model!$W$35*((drdp!D53+drdp!M53)*XYM3E!$B53+(drdp!G53+drdp!P53)*XYM3E!$C53+(drdp!J53+drdp!S53)*XYM3E!$D53))</f>
        <v>-7.73466200515356E-2</v>
      </c>
      <c r="H53" s="18">
        <f>IF(D53="SING",(Wellpath!K53-Wellpath!K52)/2*Model!$W$35,Model!$W$35*((drdp!B53)*XYM3E!$B53+(drdp!E53)*XYM3E!$C53+(drdp!H53)*XYM3E!$D53))</f>
        <v>3.2450760179026365E-2</v>
      </c>
      <c r="I53" s="18">
        <f>IF(D53="SING",0,Model!$W$35*((drdp!C53)*XYM3E!$B53+(drdp!F53)*XYM3E!$C53+(drdp!I53)*XYM3E!$D53))</f>
        <v>0</v>
      </c>
      <c r="J53" s="18">
        <f>IF(D53="SING",0,Model!$W$35*((drdp!D53)*XYM3E!$B53+(drdp!G53)*XYM3E!$C53+(drdp!J53)*XYM3E!$D53))</f>
        <v>-3.86733100257678E-2</v>
      </c>
      <c r="K53" s="21">
        <f t="shared" si="11"/>
        <v>0.78003887250422232</v>
      </c>
      <c r="L53" s="21">
        <f t="shared" si="12"/>
        <v>0</v>
      </c>
      <c r="M53" s="21">
        <f t="shared" si="13"/>
        <v>0.13482757237540871</v>
      </c>
      <c r="N53" s="21">
        <f t="shared" si="14"/>
        <v>0</v>
      </c>
      <c r="O53" s="21">
        <f t="shared" si="15"/>
        <v>-0.17329188153059519</v>
      </c>
      <c r="P53" s="21">
        <f t="shared" si="16"/>
        <v>0</v>
      </c>
      <c r="Q53" s="19">
        <f t="shared" si="17"/>
        <v>0.77687971699563219</v>
      </c>
      <c r="R53" s="19">
        <f t="shared" si="18"/>
        <v>0</v>
      </c>
      <c r="S53" s="19">
        <f t="shared" si="19"/>
        <v>0.13034069765036124</v>
      </c>
      <c r="T53" s="19">
        <f t="shared" si="20"/>
        <v>0</v>
      </c>
      <c r="U53" s="19">
        <f t="shared" si="21"/>
        <v>-0.16952694660366921</v>
      </c>
      <c r="V53" s="19">
        <f t="shared" si="22"/>
        <v>0</v>
      </c>
    </row>
    <row r="54" spans="1:22" x14ac:dyDescent="0.25">
      <c r="A54" s="26">
        <f>Wellpath!E54</f>
        <v>1470</v>
      </c>
      <c r="B54" s="22">
        <v>0</v>
      </c>
      <c r="C54" s="22">
        <f>ABS(COS(Wellpath!$L54))*COS(Wellpath!$M54)*MAX(1,SQRT(10/(Wellpath!K54-Wellpath!K53)))</f>
        <v>0.64278760968653936</v>
      </c>
      <c r="D54" s="22">
        <f>IF(ABS(Wellpath!$L54)&lt;VerticalInc,"SING",-ABS(COS(Wellpath!$L54))*SIN(Wellpath!$M54)/SIN(Wellpath!$L54)*MAX(1,SQRT(10/(Wellpath!$K54-Wellpath!$K53))))</f>
        <v>0</v>
      </c>
      <c r="E54" s="20">
        <f>IF(D54="SING",(Wellpath!K55-Wellpath!K53)/2*Model!$W$35,Model!$W$35*((drdp!B54+drdp!K54)*XYM3E!$B54+(drdp!E54+drdp!N54)*XYM3E!$C54+(drdp!H54+drdp!Q54)*XYM3E!$D54))</f>
        <v>6.4901520358052731E-2</v>
      </c>
      <c r="F54" s="20">
        <f>IF(D54="SING",0,Model!$W$35*((drdp!C54+drdp!L54)*XYM3E!$B54+(drdp!F54+drdp!O54)*XYM3E!$C54+(drdp!I54+drdp!R54)*XYM3E!$D54))</f>
        <v>0</v>
      </c>
      <c r="G54" s="20">
        <f>IF(D54="SING",0,Model!$W$35*((drdp!D54+drdp!M54)*XYM3E!$B54+(drdp!G54+drdp!P54)*XYM3E!$C54+(drdp!J54+drdp!S54)*XYM3E!$D54))</f>
        <v>-7.73466200515356E-2</v>
      </c>
      <c r="H54" s="18">
        <f>IF(D54="SING",(Wellpath!K54-Wellpath!K53)/2*Model!$W$35,Model!$W$35*((drdp!B54)*XYM3E!$B54+(drdp!E54)*XYM3E!$C54+(drdp!H54)*XYM3E!$D54))</f>
        <v>3.2450760179026365E-2</v>
      </c>
      <c r="I54" s="18">
        <f>IF(D54="SING",0,Model!$W$35*((drdp!C54)*XYM3E!$B54+(drdp!F54)*XYM3E!$C54+(drdp!I54)*XYM3E!$D54))</f>
        <v>0</v>
      </c>
      <c r="J54" s="18">
        <f>IF(D54="SING",0,Model!$W$35*((drdp!D54)*XYM3E!$B54+(drdp!G54)*XYM3E!$C54+(drdp!J54)*XYM3E!$D54))</f>
        <v>-3.86733100257678E-2</v>
      </c>
      <c r="K54" s="21">
        <f t="shared" si="11"/>
        <v>0.7842510798490091</v>
      </c>
      <c r="L54" s="21">
        <f t="shared" si="12"/>
        <v>0</v>
      </c>
      <c r="M54" s="21">
        <f t="shared" si="13"/>
        <v>0.14081007200880533</v>
      </c>
      <c r="N54" s="21">
        <f t="shared" si="14"/>
        <v>0</v>
      </c>
      <c r="O54" s="21">
        <f t="shared" si="15"/>
        <v>-0.1783117947664965</v>
      </c>
      <c r="P54" s="21">
        <f t="shared" si="16"/>
        <v>0</v>
      </c>
      <c r="Q54" s="19">
        <f t="shared" si="17"/>
        <v>0.78109192434041896</v>
      </c>
      <c r="R54" s="19">
        <f t="shared" si="18"/>
        <v>0</v>
      </c>
      <c r="S54" s="19">
        <f t="shared" si="19"/>
        <v>0.13632319728375786</v>
      </c>
      <c r="T54" s="19">
        <f t="shared" si="20"/>
        <v>0</v>
      </c>
      <c r="U54" s="19">
        <f t="shared" si="21"/>
        <v>-0.17454685983957052</v>
      </c>
      <c r="V54" s="19">
        <f t="shared" si="22"/>
        <v>0</v>
      </c>
    </row>
    <row r="55" spans="1:22" x14ac:dyDescent="0.25">
      <c r="A55" s="26">
        <f>Wellpath!E55</f>
        <v>1500</v>
      </c>
      <c r="B55" s="22">
        <v>0</v>
      </c>
      <c r="C55" s="22">
        <f>ABS(COS(Wellpath!$L55))*COS(Wellpath!$M55)*MAX(1,SQRT(10/(Wellpath!K55-Wellpath!K54)))</f>
        <v>0.64278760968653936</v>
      </c>
      <c r="D55" s="22">
        <f>IF(ABS(Wellpath!$L55)&lt;VerticalInc,"SING",-ABS(COS(Wellpath!$L55))*SIN(Wellpath!$M55)/SIN(Wellpath!$L55)*MAX(1,SQRT(10/(Wellpath!$K55-Wellpath!$K54))))</f>
        <v>0</v>
      </c>
      <c r="E55" s="20">
        <f>IF(D55="SING",(Wellpath!K56-Wellpath!K54)/2*Model!$W$35,Model!$W$35*((drdp!B55+drdp!K55)*XYM3E!$B55+(drdp!E55+drdp!N55)*XYM3E!$C55+(drdp!H55+drdp!Q55)*XYM3E!$D55))</f>
        <v>6.4901520358052731E-2</v>
      </c>
      <c r="F55" s="20">
        <f>IF(D55="SING",0,Model!$W$35*((drdp!C55+drdp!L55)*XYM3E!$B55+(drdp!F55+drdp!O55)*XYM3E!$C55+(drdp!I55+drdp!R55)*XYM3E!$D55))</f>
        <v>0</v>
      </c>
      <c r="G55" s="20">
        <f>IF(D55="SING",0,Model!$W$35*((drdp!D55+drdp!M55)*XYM3E!$B55+(drdp!G55+drdp!P55)*XYM3E!$C55+(drdp!J55+drdp!S55)*XYM3E!$D55))</f>
        <v>-7.73466200515356E-2</v>
      </c>
      <c r="H55" s="18">
        <f>IF(D55="SING",(Wellpath!K55-Wellpath!K54)/2*Model!$W$35,Model!$W$35*((drdp!B55)*XYM3E!$B55+(drdp!E55)*XYM3E!$C55+(drdp!H55)*XYM3E!$D55))</f>
        <v>3.2450760179026365E-2</v>
      </c>
      <c r="I55" s="18">
        <f>IF(D55="SING",0,Model!$W$35*((drdp!C55)*XYM3E!$B55+(drdp!F55)*XYM3E!$C55+(drdp!I55)*XYM3E!$D55))</f>
        <v>0</v>
      </c>
      <c r="J55" s="18">
        <f>IF(D55="SING",0,Model!$W$35*((drdp!D55)*XYM3E!$B55+(drdp!G55)*XYM3E!$C55+(drdp!J55)*XYM3E!$D55))</f>
        <v>-3.86733100257678E-2</v>
      </c>
      <c r="K55" s="21">
        <f t="shared" si="11"/>
        <v>0.78846328719379588</v>
      </c>
      <c r="L55" s="21">
        <f t="shared" si="12"/>
        <v>0</v>
      </c>
      <c r="M55" s="21">
        <f t="shared" si="13"/>
        <v>0.14679257164220194</v>
      </c>
      <c r="N55" s="21">
        <f t="shared" si="14"/>
        <v>0</v>
      </c>
      <c r="O55" s="21">
        <f t="shared" si="15"/>
        <v>-0.18333170800239781</v>
      </c>
      <c r="P55" s="21">
        <f t="shared" si="16"/>
        <v>0</v>
      </c>
      <c r="Q55" s="19">
        <f t="shared" si="17"/>
        <v>0.78530413168520574</v>
      </c>
      <c r="R55" s="19">
        <f t="shared" si="18"/>
        <v>0</v>
      </c>
      <c r="S55" s="19">
        <f t="shared" si="19"/>
        <v>0.14230569691715447</v>
      </c>
      <c r="T55" s="19">
        <f t="shared" si="20"/>
        <v>0</v>
      </c>
      <c r="U55" s="19">
        <f t="shared" si="21"/>
        <v>-0.17956677307547184</v>
      </c>
      <c r="V55" s="19">
        <f t="shared" si="22"/>
        <v>0</v>
      </c>
    </row>
    <row r="56" spans="1:22" x14ac:dyDescent="0.25">
      <c r="A56" s="26">
        <f>Wellpath!E56</f>
        <v>1530</v>
      </c>
      <c r="B56" s="22">
        <v>0</v>
      </c>
      <c r="C56" s="22">
        <f>ABS(COS(Wellpath!$L56))*COS(Wellpath!$M56)*MAX(1,SQRT(10/(Wellpath!K56-Wellpath!K55)))</f>
        <v>0.64278760968653936</v>
      </c>
      <c r="D56" s="22">
        <f>IF(ABS(Wellpath!$L56)&lt;VerticalInc,"SING",-ABS(COS(Wellpath!$L56))*SIN(Wellpath!$M56)/SIN(Wellpath!$L56)*MAX(1,SQRT(10/(Wellpath!$K56-Wellpath!$K55))))</f>
        <v>0</v>
      </c>
      <c r="E56" s="20">
        <f>IF(D56="SING",(Wellpath!K57-Wellpath!K55)/2*Model!$W$35,Model!$W$35*((drdp!B56+drdp!K56)*XYM3E!$B56+(drdp!E56+drdp!N56)*XYM3E!$C56+(drdp!H56+drdp!Q56)*XYM3E!$D56))</f>
        <v>6.4901520358052731E-2</v>
      </c>
      <c r="F56" s="20">
        <f>IF(D56="SING",0,Model!$W$35*((drdp!C56+drdp!L56)*XYM3E!$B56+(drdp!F56+drdp!O56)*XYM3E!$C56+(drdp!I56+drdp!R56)*XYM3E!$D56))</f>
        <v>0</v>
      </c>
      <c r="G56" s="20">
        <f>IF(D56="SING",0,Model!$W$35*((drdp!D56+drdp!M56)*XYM3E!$B56+(drdp!G56+drdp!P56)*XYM3E!$C56+(drdp!J56+drdp!S56)*XYM3E!$D56))</f>
        <v>-7.73466200515356E-2</v>
      </c>
      <c r="H56" s="18">
        <f>IF(D56="SING",(Wellpath!K56-Wellpath!K55)/2*Model!$W$35,Model!$W$35*((drdp!B56)*XYM3E!$B56+(drdp!E56)*XYM3E!$C56+(drdp!H56)*XYM3E!$D56))</f>
        <v>3.2450760179026365E-2</v>
      </c>
      <c r="I56" s="18">
        <f>IF(D56="SING",0,Model!$W$35*((drdp!C56)*XYM3E!$B56+(drdp!F56)*XYM3E!$C56+(drdp!I56)*XYM3E!$D56))</f>
        <v>0</v>
      </c>
      <c r="J56" s="18">
        <f>IF(D56="SING",0,Model!$W$35*((drdp!D56)*XYM3E!$B56+(drdp!G56)*XYM3E!$C56+(drdp!J56)*XYM3E!$D56))</f>
        <v>-3.86733100257678E-2</v>
      </c>
      <c r="K56" s="21">
        <f t="shared" si="11"/>
        <v>0.79267549453858266</v>
      </c>
      <c r="L56" s="21">
        <f t="shared" si="12"/>
        <v>0</v>
      </c>
      <c r="M56" s="21">
        <f t="shared" si="13"/>
        <v>0.15277507127559856</v>
      </c>
      <c r="N56" s="21">
        <f t="shared" si="14"/>
        <v>0</v>
      </c>
      <c r="O56" s="21">
        <f t="shared" si="15"/>
        <v>-0.18835162123829913</v>
      </c>
      <c r="P56" s="21">
        <f t="shared" si="16"/>
        <v>0</v>
      </c>
      <c r="Q56" s="19">
        <f t="shared" si="17"/>
        <v>0.78951633902999252</v>
      </c>
      <c r="R56" s="19">
        <f t="shared" si="18"/>
        <v>0</v>
      </c>
      <c r="S56" s="19">
        <f t="shared" si="19"/>
        <v>0.14828819655055109</v>
      </c>
      <c r="T56" s="19">
        <f t="shared" si="20"/>
        <v>0</v>
      </c>
      <c r="U56" s="19">
        <f t="shared" si="21"/>
        <v>-0.18458668631137315</v>
      </c>
      <c r="V56" s="19">
        <f t="shared" si="22"/>
        <v>0</v>
      </c>
    </row>
    <row r="57" spans="1:22" x14ac:dyDescent="0.25">
      <c r="A57" s="26">
        <f>Wellpath!E57</f>
        <v>1560</v>
      </c>
      <c r="B57" s="22">
        <v>0</v>
      </c>
      <c r="C57" s="22">
        <f>ABS(COS(Wellpath!$L57))*COS(Wellpath!$M57)*MAX(1,SQRT(10/(Wellpath!K57-Wellpath!K56)))</f>
        <v>0.64278760968653936</v>
      </c>
      <c r="D57" s="22">
        <f>IF(ABS(Wellpath!$L57)&lt;VerticalInc,"SING",-ABS(COS(Wellpath!$L57))*SIN(Wellpath!$M57)/SIN(Wellpath!$L57)*MAX(1,SQRT(10/(Wellpath!$K57-Wellpath!$K56))))</f>
        <v>0</v>
      </c>
      <c r="E57" s="20">
        <f>IF(D57="SING",(Wellpath!K58-Wellpath!K56)/2*Model!$W$35,Model!$W$35*((drdp!B57+drdp!K57)*XYM3E!$B57+(drdp!E57+drdp!N57)*XYM3E!$C57+(drdp!H57+drdp!Q57)*XYM3E!$D57))</f>
        <v>6.4901520358052731E-2</v>
      </c>
      <c r="F57" s="20">
        <f>IF(D57="SING",0,Model!$W$35*((drdp!C57+drdp!L57)*XYM3E!$B57+(drdp!F57+drdp!O57)*XYM3E!$C57+(drdp!I57+drdp!R57)*XYM3E!$D57))</f>
        <v>0</v>
      </c>
      <c r="G57" s="20">
        <f>IF(D57="SING",0,Model!$W$35*((drdp!D57+drdp!M57)*XYM3E!$B57+(drdp!G57+drdp!P57)*XYM3E!$C57+(drdp!J57+drdp!S57)*XYM3E!$D57))</f>
        <v>-7.73466200515356E-2</v>
      </c>
      <c r="H57" s="18">
        <f>IF(D57="SING",(Wellpath!K57-Wellpath!K56)/2*Model!$W$35,Model!$W$35*((drdp!B57)*XYM3E!$B57+(drdp!E57)*XYM3E!$C57+(drdp!H57)*XYM3E!$D57))</f>
        <v>3.2450760179026365E-2</v>
      </c>
      <c r="I57" s="18">
        <f>IF(D57="SING",0,Model!$W$35*((drdp!C57)*XYM3E!$B57+(drdp!F57)*XYM3E!$C57+(drdp!I57)*XYM3E!$D57))</f>
        <v>0</v>
      </c>
      <c r="J57" s="18">
        <f>IF(D57="SING",0,Model!$W$35*((drdp!D57)*XYM3E!$B57+(drdp!G57)*XYM3E!$C57+(drdp!J57)*XYM3E!$D57))</f>
        <v>-3.86733100257678E-2</v>
      </c>
      <c r="K57" s="21">
        <f t="shared" si="11"/>
        <v>0.79688770188336944</v>
      </c>
      <c r="L57" s="21">
        <f t="shared" si="12"/>
        <v>0</v>
      </c>
      <c r="M57" s="21">
        <f t="shared" si="13"/>
        <v>0.15875757090899517</v>
      </c>
      <c r="N57" s="21">
        <f t="shared" si="14"/>
        <v>0</v>
      </c>
      <c r="O57" s="21">
        <f t="shared" si="15"/>
        <v>-0.19337153447420044</v>
      </c>
      <c r="P57" s="21">
        <f t="shared" si="16"/>
        <v>0</v>
      </c>
      <c r="Q57" s="19">
        <f t="shared" si="17"/>
        <v>0.7937285463747793</v>
      </c>
      <c r="R57" s="19">
        <f t="shared" si="18"/>
        <v>0</v>
      </c>
      <c r="S57" s="19">
        <f t="shared" si="19"/>
        <v>0.1542706961839477</v>
      </c>
      <c r="T57" s="19">
        <f t="shared" si="20"/>
        <v>0</v>
      </c>
      <c r="U57" s="19">
        <f t="shared" si="21"/>
        <v>-0.18960659954727446</v>
      </c>
      <c r="V57" s="19">
        <f t="shared" si="22"/>
        <v>0</v>
      </c>
    </row>
    <row r="58" spans="1:22" x14ac:dyDescent="0.25">
      <c r="A58" s="26">
        <f>Wellpath!E58</f>
        <v>1590</v>
      </c>
      <c r="B58" s="22">
        <v>0</v>
      </c>
      <c r="C58" s="22">
        <f>ABS(COS(Wellpath!$L58))*COS(Wellpath!$M58)*MAX(1,SQRT(10/(Wellpath!K58-Wellpath!K57)))</f>
        <v>0.64278760968653936</v>
      </c>
      <c r="D58" s="22">
        <f>IF(ABS(Wellpath!$L58)&lt;VerticalInc,"SING",-ABS(COS(Wellpath!$L58))*SIN(Wellpath!$M58)/SIN(Wellpath!$L58)*MAX(1,SQRT(10/(Wellpath!$K58-Wellpath!$K57))))</f>
        <v>0</v>
      </c>
      <c r="E58" s="20">
        <f>IF(D58="SING",(Wellpath!K59-Wellpath!K57)/2*Model!$W$35,Model!$W$35*((drdp!B58+drdp!K58)*XYM3E!$B58+(drdp!E58+drdp!N58)*XYM3E!$C58+(drdp!H58+drdp!Q58)*XYM3E!$D58))</f>
        <v>6.4901520358052731E-2</v>
      </c>
      <c r="F58" s="20">
        <f>IF(D58="SING",0,Model!$W$35*((drdp!C58+drdp!L58)*XYM3E!$B58+(drdp!F58+drdp!O58)*XYM3E!$C58+(drdp!I58+drdp!R58)*XYM3E!$D58))</f>
        <v>0</v>
      </c>
      <c r="G58" s="20">
        <f>IF(D58="SING",0,Model!$W$35*((drdp!D58+drdp!M58)*XYM3E!$B58+(drdp!G58+drdp!P58)*XYM3E!$C58+(drdp!J58+drdp!S58)*XYM3E!$D58))</f>
        <v>-7.73466200515356E-2</v>
      </c>
      <c r="H58" s="18">
        <f>IF(D58="SING",(Wellpath!K58-Wellpath!K57)/2*Model!$W$35,Model!$W$35*((drdp!B58)*XYM3E!$B58+(drdp!E58)*XYM3E!$C58+(drdp!H58)*XYM3E!$D58))</f>
        <v>3.2450760179026365E-2</v>
      </c>
      <c r="I58" s="18">
        <f>IF(D58="SING",0,Model!$W$35*((drdp!C58)*XYM3E!$B58+(drdp!F58)*XYM3E!$C58+(drdp!I58)*XYM3E!$D58))</f>
        <v>0</v>
      </c>
      <c r="J58" s="18">
        <f>IF(D58="SING",0,Model!$W$35*((drdp!D58)*XYM3E!$B58+(drdp!G58)*XYM3E!$C58+(drdp!J58)*XYM3E!$D58))</f>
        <v>-3.86733100257678E-2</v>
      </c>
      <c r="K58" s="21">
        <f t="shared" si="11"/>
        <v>0.80109990922815622</v>
      </c>
      <c r="L58" s="21">
        <f t="shared" si="12"/>
        <v>0</v>
      </c>
      <c r="M58" s="21">
        <f t="shared" si="13"/>
        <v>0.16474007054239179</v>
      </c>
      <c r="N58" s="21">
        <f t="shared" si="14"/>
        <v>0</v>
      </c>
      <c r="O58" s="21">
        <f t="shared" si="15"/>
        <v>-0.19839144771010175</v>
      </c>
      <c r="P58" s="21">
        <f t="shared" si="16"/>
        <v>0</v>
      </c>
      <c r="Q58" s="19">
        <f t="shared" si="17"/>
        <v>0.79794075371956608</v>
      </c>
      <c r="R58" s="19">
        <f t="shared" si="18"/>
        <v>0</v>
      </c>
      <c r="S58" s="19">
        <f t="shared" si="19"/>
        <v>0.16025319581734432</v>
      </c>
      <c r="T58" s="19">
        <f t="shared" si="20"/>
        <v>0</v>
      </c>
      <c r="U58" s="19">
        <f t="shared" si="21"/>
        <v>-0.19462651278317578</v>
      </c>
      <c r="V58" s="19">
        <f t="shared" si="22"/>
        <v>0</v>
      </c>
    </row>
    <row r="59" spans="1:22" x14ac:dyDescent="0.25">
      <c r="A59" s="26">
        <f>Wellpath!E59</f>
        <v>1620</v>
      </c>
      <c r="B59" s="22">
        <v>0</v>
      </c>
      <c r="C59" s="22">
        <f>ABS(COS(Wellpath!$L59))*COS(Wellpath!$M59)*MAX(1,SQRT(10/(Wellpath!K59-Wellpath!K58)))</f>
        <v>0.64278760968653936</v>
      </c>
      <c r="D59" s="22">
        <f>IF(ABS(Wellpath!$L59)&lt;VerticalInc,"SING",-ABS(COS(Wellpath!$L59))*SIN(Wellpath!$M59)/SIN(Wellpath!$L59)*MAX(1,SQRT(10/(Wellpath!$K59-Wellpath!$K58))))</f>
        <v>0</v>
      </c>
      <c r="E59" s="20">
        <f>IF(D59="SING",(Wellpath!K60-Wellpath!K58)/2*Model!$W$35,Model!$W$35*((drdp!B59+drdp!K59)*XYM3E!$B59+(drdp!E59+drdp!N59)*XYM3E!$C59+(drdp!H59+drdp!Q59)*XYM3E!$D59))</f>
        <v>6.4901520358052731E-2</v>
      </c>
      <c r="F59" s="20">
        <f>IF(D59="SING",0,Model!$W$35*((drdp!C59+drdp!L59)*XYM3E!$B59+(drdp!F59+drdp!O59)*XYM3E!$C59+(drdp!I59+drdp!R59)*XYM3E!$D59))</f>
        <v>0</v>
      </c>
      <c r="G59" s="20">
        <f>IF(D59="SING",0,Model!$W$35*((drdp!D59+drdp!M59)*XYM3E!$B59+(drdp!G59+drdp!P59)*XYM3E!$C59+(drdp!J59+drdp!S59)*XYM3E!$D59))</f>
        <v>-7.73466200515356E-2</v>
      </c>
      <c r="H59" s="18">
        <f>IF(D59="SING",(Wellpath!K59-Wellpath!K58)/2*Model!$W$35,Model!$W$35*((drdp!B59)*XYM3E!$B59+(drdp!E59)*XYM3E!$C59+(drdp!H59)*XYM3E!$D59))</f>
        <v>3.2450760179026365E-2</v>
      </c>
      <c r="I59" s="18">
        <f>IF(D59="SING",0,Model!$W$35*((drdp!C59)*XYM3E!$B59+(drdp!F59)*XYM3E!$C59+(drdp!I59)*XYM3E!$D59))</f>
        <v>0</v>
      </c>
      <c r="J59" s="18">
        <f>IF(D59="SING",0,Model!$W$35*((drdp!D59)*XYM3E!$B59+(drdp!G59)*XYM3E!$C59+(drdp!J59)*XYM3E!$D59))</f>
        <v>-3.86733100257678E-2</v>
      </c>
      <c r="K59" s="21">
        <f t="shared" si="11"/>
        <v>0.80531211657294299</v>
      </c>
      <c r="L59" s="21">
        <f t="shared" si="12"/>
        <v>0</v>
      </c>
      <c r="M59" s="21">
        <f t="shared" si="13"/>
        <v>0.1707225701757884</v>
      </c>
      <c r="N59" s="21">
        <f t="shared" si="14"/>
        <v>0</v>
      </c>
      <c r="O59" s="21">
        <f t="shared" si="15"/>
        <v>-0.20341136094600307</v>
      </c>
      <c r="P59" s="21">
        <f t="shared" si="16"/>
        <v>0</v>
      </c>
      <c r="Q59" s="19">
        <f t="shared" si="17"/>
        <v>0.80215296106435285</v>
      </c>
      <c r="R59" s="19">
        <f t="shared" si="18"/>
        <v>0</v>
      </c>
      <c r="S59" s="19">
        <f t="shared" si="19"/>
        <v>0.16623569545074093</v>
      </c>
      <c r="T59" s="19">
        <f t="shared" si="20"/>
        <v>0</v>
      </c>
      <c r="U59" s="19">
        <f t="shared" si="21"/>
        <v>-0.19964642601907709</v>
      </c>
      <c r="V59" s="19">
        <f t="shared" si="22"/>
        <v>0</v>
      </c>
    </row>
    <row r="60" spans="1:22" x14ac:dyDescent="0.25">
      <c r="A60" s="26">
        <f>Wellpath!E60</f>
        <v>1650</v>
      </c>
      <c r="B60" s="22">
        <v>0</v>
      </c>
      <c r="C60" s="22">
        <f>ABS(COS(Wellpath!$L60))*COS(Wellpath!$M60)*MAX(1,SQRT(10/(Wellpath!K60-Wellpath!K59)))</f>
        <v>0.64278760968653936</v>
      </c>
      <c r="D60" s="22">
        <f>IF(ABS(Wellpath!$L60)&lt;VerticalInc,"SING",-ABS(COS(Wellpath!$L60))*SIN(Wellpath!$M60)/SIN(Wellpath!$L60)*MAX(1,SQRT(10/(Wellpath!$K60-Wellpath!$K59))))</f>
        <v>0</v>
      </c>
      <c r="E60" s="20">
        <f>IF(D60="SING",(Wellpath!K61-Wellpath!K59)/2*Model!$W$35,Model!$W$35*((drdp!B60+drdp!K60)*XYM3E!$B60+(drdp!E60+drdp!N60)*XYM3E!$C60+(drdp!H60+drdp!Q60)*XYM3E!$D60))</f>
        <v>6.4901520358052731E-2</v>
      </c>
      <c r="F60" s="20">
        <f>IF(D60="SING",0,Model!$W$35*((drdp!C60+drdp!L60)*XYM3E!$B60+(drdp!F60+drdp!O60)*XYM3E!$C60+(drdp!I60+drdp!R60)*XYM3E!$D60))</f>
        <v>0</v>
      </c>
      <c r="G60" s="20">
        <f>IF(D60="SING",0,Model!$W$35*((drdp!D60+drdp!M60)*XYM3E!$B60+(drdp!G60+drdp!P60)*XYM3E!$C60+(drdp!J60+drdp!S60)*XYM3E!$D60))</f>
        <v>-7.73466200515356E-2</v>
      </c>
      <c r="H60" s="18">
        <f>IF(D60="SING",(Wellpath!K60-Wellpath!K59)/2*Model!$W$35,Model!$W$35*((drdp!B60)*XYM3E!$B60+(drdp!E60)*XYM3E!$C60+(drdp!H60)*XYM3E!$D60))</f>
        <v>3.2450760179026365E-2</v>
      </c>
      <c r="I60" s="18">
        <f>IF(D60="SING",0,Model!$W$35*((drdp!C60)*XYM3E!$B60+(drdp!F60)*XYM3E!$C60+(drdp!I60)*XYM3E!$D60))</f>
        <v>0</v>
      </c>
      <c r="J60" s="18">
        <f>IF(D60="SING",0,Model!$W$35*((drdp!D60)*XYM3E!$B60+(drdp!G60)*XYM3E!$C60+(drdp!J60)*XYM3E!$D60))</f>
        <v>-3.86733100257678E-2</v>
      </c>
      <c r="K60" s="21">
        <f t="shared" si="11"/>
        <v>0.80952432391772977</v>
      </c>
      <c r="L60" s="21">
        <f t="shared" si="12"/>
        <v>0</v>
      </c>
      <c r="M60" s="21">
        <f t="shared" si="13"/>
        <v>0.17670506980918502</v>
      </c>
      <c r="N60" s="21">
        <f t="shared" si="14"/>
        <v>0</v>
      </c>
      <c r="O60" s="21">
        <f t="shared" si="15"/>
        <v>-0.20843127418190438</v>
      </c>
      <c r="P60" s="21">
        <f t="shared" si="16"/>
        <v>0</v>
      </c>
      <c r="Q60" s="19">
        <f t="shared" si="17"/>
        <v>0.80636516840913963</v>
      </c>
      <c r="R60" s="19">
        <f t="shared" si="18"/>
        <v>0</v>
      </c>
      <c r="S60" s="19">
        <f t="shared" si="19"/>
        <v>0.17221819508413755</v>
      </c>
      <c r="T60" s="19">
        <f t="shared" si="20"/>
        <v>0</v>
      </c>
      <c r="U60" s="19">
        <f t="shared" si="21"/>
        <v>-0.2046663392549784</v>
      </c>
      <c r="V60" s="19">
        <f t="shared" si="22"/>
        <v>0</v>
      </c>
    </row>
    <row r="61" spans="1:22" x14ac:dyDescent="0.25">
      <c r="A61" s="26">
        <f>Wellpath!E61</f>
        <v>1680</v>
      </c>
      <c r="B61" s="22">
        <v>0</v>
      </c>
      <c r="C61" s="22">
        <f>ABS(COS(Wellpath!$L61))*COS(Wellpath!$M61)*MAX(1,SQRT(10/(Wellpath!K61-Wellpath!K60)))</f>
        <v>0.64278760968653936</v>
      </c>
      <c r="D61" s="22">
        <f>IF(ABS(Wellpath!$L61)&lt;VerticalInc,"SING",-ABS(COS(Wellpath!$L61))*SIN(Wellpath!$M61)/SIN(Wellpath!$L61)*MAX(1,SQRT(10/(Wellpath!$K61-Wellpath!$K60))))</f>
        <v>0</v>
      </c>
      <c r="E61" s="20">
        <f>IF(D61="SING",(Wellpath!K62-Wellpath!K60)/2*Model!$W$35,Model!$W$35*((drdp!B61+drdp!K61)*XYM3E!$B61+(drdp!E61+drdp!N61)*XYM3E!$C61+(drdp!H61+drdp!Q61)*XYM3E!$D61))</f>
        <v>5.4084600298377278E-2</v>
      </c>
      <c r="F61" s="20">
        <f>IF(D61="SING",0,Model!$W$35*((drdp!C61+drdp!L61)*XYM3E!$B61+(drdp!F61+drdp!O61)*XYM3E!$C61+(drdp!I61+drdp!R61)*XYM3E!$D61))</f>
        <v>0</v>
      </c>
      <c r="G61" s="20">
        <f>IF(D61="SING",0,Model!$W$35*((drdp!D61+drdp!M61)*XYM3E!$B61+(drdp!G61+drdp!P61)*XYM3E!$C61+(drdp!J61+drdp!S61)*XYM3E!$D61))</f>
        <v>-6.4455516709612998E-2</v>
      </c>
      <c r="H61" s="18">
        <f>IF(D61="SING",(Wellpath!K61-Wellpath!K60)/2*Model!$W$35,Model!$W$35*((drdp!B61)*XYM3E!$B61+(drdp!E61)*XYM3E!$C61+(drdp!H61)*XYM3E!$D61))</f>
        <v>3.2450760179026365E-2</v>
      </c>
      <c r="I61" s="18">
        <f>IF(D61="SING",0,Model!$W$35*((drdp!C61)*XYM3E!$B61+(drdp!F61)*XYM3E!$C61+(drdp!I61)*XYM3E!$D61))</f>
        <v>0</v>
      </c>
      <c r="J61" s="18">
        <f>IF(D61="SING",0,Model!$W$35*((drdp!D61)*XYM3E!$B61+(drdp!G61)*XYM3E!$C61+(drdp!J61)*XYM3E!$D61))</f>
        <v>-3.86733100257678E-2</v>
      </c>
      <c r="K61" s="21">
        <f t="shared" si="11"/>
        <v>0.81244946790716499</v>
      </c>
      <c r="L61" s="21">
        <f t="shared" si="12"/>
        <v>0</v>
      </c>
      <c r="M61" s="21">
        <f t="shared" si="13"/>
        <v>0.18085958344348821</v>
      </c>
      <c r="N61" s="21">
        <f t="shared" si="14"/>
        <v>0</v>
      </c>
      <c r="O61" s="21">
        <f t="shared" si="15"/>
        <v>-0.21191732504016916</v>
      </c>
      <c r="P61" s="21">
        <f t="shared" si="16"/>
        <v>0</v>
      </c>
      <c r="Q61" s="19">
        <f t="shared" si="17"/>
        <v>0.81057737575392641</v>
      </c>
      <c r="R61" s="19">
        <f t="shared" si="18"/>
        <v>0</v>
      </c>
      <c r="S61" s="19">
        <f t="shared" si="19"/>
        <v>0.17820069471753416</v>
      </c>
      <c r="T61" s="19">
        <f t="shared" si="20"/>
        <v>0</v>
      </c>
      <c r="U61" s="19">
        <f t="shared" si="21"/>
        <v>-0.20968625249087972</v>
      </c>
      <c r="V61" s="19">
        <f t="shared" si="22"/>
        <v>0</v>
      </c>
    </row>
    <row r="62" spans="1:22" x14ac:dyDescent="0.25">
      <c r="A62" s="26">
        <f>Wellpath!E62</f>
        <v>1700</v>
      </c>
      <c r="B62" s="22">
        <v>0</v>
      </c>
      <c r="C62" s="22">
        <f>ABS(COS(Wellpath!$L62))*COS(Wellpath!$M62)*MAX(1,SQRT(10/(Wellpath!K62-Wellpath!K61)))</f>
        <v>0.64278760968653936</v>
      </c>
      <c r="D62" s="22">
        <f>IF(ABS(Wellpath!$L62)&lt;VerticalInc,"SING",-ABS(COS(Wellpath!$L62))*SIN(Wellpath!$M62)/SIN(Wellpath!$L62)*MAX(1,SQRT(10/(Wellpath!$K62-Wellpath!$K61))))</f>
        <v>0</v>
      </c>
      <c r="E62" s="20">
        <f>IF(D62="SING",(Wellpath!K63-Wellpath!K61)/2*Model!$W$35,Model!$W$35*((drdp!B62+drdp!K62)*XYM3E!$B62+(drdp!E62+drdp!N62)*XYM3E!$C62+(drdp!H62+drdp!Q62)*XYM3E!$D62))</f>
        <v>3.2450760179026365E-2</v>
      </c>
      <c r="F62" s="20">
        <f>IF(D62="SING",0,Model!$W$35*((drdp!C62+drdp!L62)*XYM3E!$B62+(drdp!F62+drdp!O62)*XYM3E!$C62+(drdp!I62+drdp!R62)*XYM3E!$D62))</f>
        <v>0</v>
      </c>
      <c r="G62" s="20">
        <f>IF(D62="SING",0,Model!$W$35*((drdp!D62+drdp!M62)*XYM3E!$B62+(drdp!G62+drdp!P62)*XYM3E!$C62+(drdp!J62+drdp!S62)*XYM3E!$D62))</f>
        <v>-3.86733100257678E-2</v>
      </c>
      <c r="H62" s="18">
        <f>IF(D62="SING",(Wellpath!K62-Wellpath!K61)/2*Model!$W$35,Model!$W$35*((drdp!B62)*XYM3E!$B62+(drdp!E62)*XYM3E!$C62+(drdp!H62)*XYM3E!$D62))</f>
        <v>2.1633840119350913E-2</v>
      </c>
      <c r="I62" s="18">
        <f>IF(D62="SING",0,Model!$W$35*((drdp!C62)*XYM3E!$B62+(drdp!F62)*XYM3E!$C62+(drdp!I62)*XYM3E!$D62))</f>
        <v>0</v>
      </c>
      <c r="J62" s="18">
        <f>IF(D62="SING",0,Model!$W$35*((drdp!D62)*XYM3E!$B62+(drdp!G62)*XYM3E!$C62+(drdp!J62)*XYM3E!$D62))</f>
        <v>-2.5782206683845201E-2</v>
      </c>
      <c r="K62" s="21">
        <f t="shared" si="11"/>
        <v>0.81350251974336163</v>
      </c>
      <c r="L62" s="21">
        <f t="shared" si="12"/>
        <v>0</v>
      </c>
      <c r="M62" s="21">
        <f t="shared" si="13"/>
        <v>0.18235520835183736</v>
      </c>
      <c r="N62" s="21">
        <f t="shared" si="14"/>
        <v>0</v>
      </c>
      <c r="O62" s="21">
        <f t="shared" si="15"/>
        <v>-0.2131723033491445</v>
      </c>
      <c r="P62" s="21">
        <f t="shared" si="16"/>
        <v>0</v>
      </c>
      <c r="Q62" s="19">
        <f t="shared" si="17"/>
        <v>0.81291749094547461</v>
      </c>
      <c r="R62" s="19">
        <f t="shared" si="18"/>
        <v>0</v>
      </c>
      <c r="S62" s="19">
        <f t="shared" si="19"/>
        <v>0.18152430562497673</v>
      </c>
      <c r="T62" s="19">
        <f t="shared" si="20"/>
        <v>0</v>
      </c>
      <c r="U62" s="19">
        <f t="shared" si="21"/>
        <v>-0.21247509317749153</v>
      </c>
      <c r="V62" s="19">
        <f t="shared" si="22"/>
        <v>0</v>
      </c>
    </row>
    <row r="63" spans="1:22" x14ac:dyDescent="0.25">
      <c r="A63" s="26">
        <f>Wellpath!E63</f>
        <v>1710</v>
      </c>
      <c r="B63" s="22">
        <v>0</v>
      </c>
      <c r="C63" s="22">
        <f>ABS(COS(Wellpath!$L63))*COS(Wellpath!$M63)*MAX(1,SQRT(10/(Wellpath!K63-Wellpath!K62)))</f>
        <v>0.65170135625012027</v>
      </c>
      <c r="D63" s="22">
        <f>IF(ABS(Wellpath!$L63)&lt;VerticalInc,"SING",-ABS(COS(Wellpath!$L63))*SIN(Wellpath!$M63)/SIN(Wellpath!$L63)*MAX(1,SQRT(10/(Wellpath!$K63-Wellpath!$K62))))</f>
        <v>0</v>
      </c>
      <c r="E63" s="20">
        <f>IF(D63="SING",(Wellpath!K64-Wellpath!K62)/2*Model!$W$35,Model!$W$35*((drdp!B63+drdp!K63)*XYM3E!$B63+(drdp!E63+drdp!N63)*XYM3E!$C63+(drdp!H63+drdp!Q63)*XYM3E!$D63))</f>
        <v>4.4476014954079247E-2</v>
      </c>
      <c r="F63" s="20">
        <f>IF(D63="SING",0,Model!$W$35*((drdp!C63+drdp!L63)*XYM3E!$B63+(drdp!F63+drdp!O63)*XYM3E!$C63+(drdp!I63+drdp!R63)*XYM3E!$D63))</f>
        <v>0</v>
      </c>
      <c r="G63" s="20">
        <f>IF(D63="SING",0,Model!$W$35*((drdp!D63+drdp!M63)*XYM3E!$B63+(drdp!G63+drdp!P63)*XYM3E!$C63+(drdp!J63+drdp!S63)*XYM3E!$D63))</f>
        <v>-5.1762935470218686E-2</v>
      </c>
      <c r="H63" s="18">
        <f>IF(D63="SING",(Wellpath!K63-Wellpath!K62)/2*Model!$W$35,Model!$W$35*((drdp!B63)*XYM3E!$B63+(drdp!E63)*XYM3E!$C63+(drdp!H63)*XYM3E!$D63))</f>
        <v>1.1119003738519812E-2</v>
      </c>
      <c r="I63" s="18">
        <f>IF(D63="SING",0,Model!$W$35*((drdp!C63)*XYM3E!$B63+(drdp!F63)*XYM3E!$C63+(drdp!I63)*XYM3E!$D63))</f>
        <v>0</v>
      </c>
      <c r="J63" s="18">
        <f>IF(D63="SING",0,Model!$W$35*((drdp!D63)*XYM3E!$B63+(drdp!G63)*XYM3E!$C63+(drdp!J63)*XYM3E!$D63))</f>
        <v>-1.2940733867554672E-2</v>
      </c>
      <c r="K63" s="21">
        <f t="shared" si="11"/>
        <v>0.81548063564955708</v>
      </c>
      <c r="L63" s="21">
        <f t="shared" si="12"/>
        <v>0</v>
      </c>
      <c r="M63" s="21">
        <f t="shared" si="13"/>
        <v>0.18503460984033138</v>
      </c>
      <c r="N63" s="21">
        <f t="shared" si="14"/>
        <v>0</v>
      </c>
      <c r="O63" s="21">
        <f t="shared" si="15"/>
        <v>-0.21547451244118498</v>
      </c>
      <c r="P63" s="21">
        <f t="shared" si="16"/>
        <v>0</v>
      </c>
      <c r="Q63" s="19">
        <f t="shared" si="17"/>
        <v>0.81362615198749888</v>
      </c>
      <c r="R63" s="19">
        <f t="shared" si="18"/>
        <v>0</v>
      </c>
      <c r="S63" s="19">
        <f t="shared" si="19"/>
        <v>0.18252267094486824</v>
      </c>
      <c r="T63" s="19">
        <f t="shared" si="20"/>
        <v>0</v>
      </c>
      <c r="U63" s="19">
        <f t="shared" si="21"/>
        <v>-0.21331619141739702</v>
      </c>
      <c r="V63" s="19">
        <f t="shared" si="22"/>
        <v>0</v>
      </c>
    </row>
    <row r="64" spans="1:22" x14ac:dyDescent="0.25">
      <c r="A64" s="26">
        <f>Wellpath!E64</f>
        <v>1740</v>
      </c>
      <c r="B64" s="22">
        <v>0</v>
      </c>
      <c r="C64" s="22">
        <f>ABS(COS(Wellpath!$L64))*COS(Wellpath!$M64)*MAX(1,SQRT(10/(Wellpath!K64-Wellpath!K63)))</f>
        <v>0.67777477654280349</v>
      </c>
      <c r="D64" s="22">
        <f>IF(ABS(Wellpath!$L64)&lt;VerticalInc,"SING",-ABS(COS(Wellpath!$L64))*SIN(Wellpath!$M64)/SIN(Wellpath!$L64)*MAX(1,SQRT(10/(Wellpath!$K64-Wellpath!$K63))))</f>
        <v>0</v>
      </c>
      <c r="E64" s="20">
        <f>IF(D64="SING",(Wellpath!K65-Wellpath!K63)/2*Model!$W$35,Model!$W$35*((drdp!B64+drdp!K64)*XYM3E!$B64+(drdp!E64+drdp!N64)*XYM3E!$C64+(drdp!H64+drdp!Q64)*XYM3E!$D64))</f>
        <v>7.21590292442887E-2</v>
      </c>
      <c r="F64" s="20">
        <f>IF(D64="SING",0,Model!$W$35*((drdp!C64+drdp!L64)*XYM3E!$B64+(drdp!F64+drdp!O64)*XYM3E!$C64+(drdp!I64+drdp!R64)*XYM3E!$D64))</f>
        <v>0</v>
      </c>
      <c r="G64" s="20">
        <f>IF(D64="SING",0,Model!$W$35*((drdp!D64+drdp!M64)*XYM3E!$B64+(drdp!G64+drdp!P64)*XYM3E!$C64+(drdp!J64+drdp!S64)*XYM3E!$D64))</f>
        <v>-7.8280191023804402E-2</v>
      </c>
      <c r="H64" s="18">
        <f>IF(D64="SING",(Wellpath!K64-Wellpath!K63)/2*Model!$W$35,Model!$W$35*((drdp!B64)*XYM3E!$B64+(drdp!E64)*XYM3E!$C64+(drdp!H64)*XYM3E!$D64))</f>
        <v>3.607951462214435E-2</v>
      </c>
      <c r="I64" s="18">
        <f>IF(D64="SING",0,Model!$W$35*((drdp!C64)*XYM3E!$B64+(drdp!F64)*XYM3E!$C64+(drdp!I64)*XYM3E!$D64))</f>
        <v>0</v>
      </c>
      <c r="J64" s="18">
        <f>IF(D64="SING",0,Model!$W$35*((drdp!D64)*XYM3E!$B64+(drdp!G64)*XYM3E!$C64+(drdp!J64)*XYM3E!$D64))</f>
        <v>-3.9140095511902201E-2</v>
      </c>
      <c r="K64" s="21">
        <f t="shared" si="11"/>
        <v>0.82068756115103525</v>
      </c>
      <c r="L64" s="21">
        <f t="shared" si="12"/>
        <v>0</v>
      </c>
      <c r="M64" s="21">
        <f t="shared" si="13"/>
        <v>0.19116239814705469</v>
      </c>
      <c r="N64" s="21">
        <f t="shared" si="14"/>
        <v>0</v>
      </c>
      <c r="O64" s="21">
        <f t="shared" si="15"/>
        <v>-0.22112313503452019</v>
      </c>
      <c r="P64" s="21">
        <f t="shared" si="16"/>
        <v>0</v>
      </c>
      <c r="Q64" s="19">
        <f t="shared" si="17"/>
        <v>0.81678236702492657</v>
      </c>
      <c r="R64" s="19">
        <f t="shared" si="18"/>
        <v>0</v>
      </c>
      <c r="S64" s="19">
        <f t="shared" si="19"/>
        <v>0.18656655691701221</v>
      </c>
      <c r="T64" s="19">
        <f t="shared" si="20"/>
        <v>0</v>
      </c>
      <c r="U64" s="19">
        <f t="shared" si="21"/>
        <v>-0.21688666808951879</v>
      </c>
      <c r="V64" s="19">
        <f t="shared" si="22"/>
        <v>0</v>
      </c>
    </row>
    <row r="65" spans="1:22" x14ac:dyDescent="0.25">
      <c r="A65" s="26">
        <f>Wellpath!E65</f>
        <v>1770</v>
      </c>
      <c r="B65" s="22">
        <v>0</v>
      </c>
      <c r="C65" s="22">
        <f>ABS(COS(Wellpath!$L65))*COS(Wellpath!$M65)*MAX(1,SQRT(10/(Wellpath!K65-Wellpath!K64)))</f>
        <v>0.7030224326734702</v>
      </c>
      <c r="D65" s="22">
        <f>IF(ABS(Wellpath!$L65)&lt;VerticalInc,"SING",-ABS(COS(Wellpath!$L65))*SIN(Wellpath!$M65)/SIN(Wellpath!$L65)*MAX(1,SQRT(10/(Wellpath!$K65-Wellpath!$K64))))</f>
        <v>0</v>
      </c>
      <c r="E65" s="20">
        <f>IF(D65="SING",(Wellpath!K66-Wellpath!K64)/2*Model!$W$35,Model!$W$35*((drdp!B65+drdp!K65)*XYM3E!$B65+(drdp!E65+drdp!N65)*XYM3E!$C65+(drdp!H65+drdp!Q65)*XYM3E!$D65))</f>
        <v>7.7635122610793125E-2</v>
      </c>
      <c r="F65" s="20">
        <f>IF(D65="SING",0,Model!$W$35*((drdp!C65+drdp!L65)*XYM3E!$B65+(drdp!F65+drdp!O65)*XYM3E!$C65+(drdp!I65+drdp!R65)*XYM3E!$D65))</f>
        <v>0</v>
      </c>
      <c r="G65" s="20">
        <f>IF(D65="SING",0,Model!$W$35*((drdp!D65+drdp!M65)*XYM3E!$B65+(drdp!G65+drdp!P65)*XYM3E!$C65+(drdp!J65+drdp!S65)*XYM3E!$D65))</f>
        <v>-7.8534605620310102E-2</v>
      </c>
      <c r="H65" s="18">
        <f>IF(D65="SING",(Wellpath!K65-Wellpath!K64)/2*Model!$W$35,Model!$W$35*((drdp!B65)*XYM3E!$B65+(drdp!E65)*XYM3E!$C65+(drdp!H65)*XYM3E!$D65))</f>
        <v>3.8817561305396563E-2</v>
      </c>
      <c r="I65" s="18">
        <f>IF(D65="SING",0,Model!$W$35*((drdp!C65)*XYM3E!$B65+(drdp!F65)*XYM3E!$C65+(drdp!I65)*XYM3E!$D65))</f>
        <v>0</v>
      </c>
      <c r="J65" s="18">
        <f>IF(D65="SING",0,Model!$W$35*((drdp!D65)*XYM3E!$B65+(drdp!G65)*XYM3E!$C65+(drdp!J65)*XYM3E!$D65))</f>
        <v>-3.9267302810155051E-2</v>
      </c>
      <c r="K65" s="21">
        <f t="shared" si="11"/>
        <v>0.82671477341382815</v>
      </c>
      <c r="L65" s="21">
        <f t="shared" si="12"/>
        <v>0</v>
      </c>
      <c r="M65" s="21">
        <f t="shared" si="13"/>
        <v>0.19733008242699232</v>
      </c>
      <c r="N65" s="21">
        <f t="shared" si="14"/>
        <v>0</v>
      </c>
      <c r="O65" s="21">
        <f t="shared" si="15"/>
        <v>-0.22722017877104325</v>
      </c>
      <c r="P65" s="21">
        <f t="shared" si="16"/>
        <v>0</v>
      </c>
      <c r="Q65" s="19">
        <f t="shared" si="17"/>
        <v>0.82219436421673342</v>
      </c>
      <c r="R65" s="19">
        <f t="shared" si="18"/>
        <v>0</v>
      </c>
      <c r="S65" s="19">
        <f t="shared" si="19"/>
        <v>0.19270431921703909</v>
      </c>
      <c r="T65" s="19">
        <f t="shared" si="20"/>
        <v>0</v>
      </c>
      <c r="U65" s="19">
        <f t="shared" si="21"/>
        <v>-0.22264739596865096</v>
      </c>
      <c r="V65" s="19">
        <f t="shared" si="22"/>
        <v>0</v>
      </c>
    </row>
    <row r="66" spans="1:22" x14ac:dyDescent="0.25">
      <c r="A66" s="26">
        <f>Wellpath!E66</f>
        <v>1800</v>
      </c>
      <c r="B66" s="22">
        <v>0</v>
      </c>
      <c r="C66" s="22">
        <f>ABS(COS(Wellpath!$L66))*COS(Wellpath!$M66)*MAX(1,SQRT(10/(Wellpath!K66-Wellpath!K65)))</f>
        <v>0.72741356426222825</v>
      </c>
      <c r="D66" s="22">
        <f>IF(ABS(Wellpath!$L66)&lt;VerticalInc,"SING",-ABS(COS(Wellpath!$L66))*SIN(Wellpath!$M66)/SIN(Wellpath!$L66)*MAX(1,SQRT(10/(Wellpath!$K66-Wellpath!$K65))))</f>
        <v>0</v>
      </c>
      <c r="E66" s="20">
        <f>IF(D66="SING",(Wellpath!K67-Wellpath!K65)/2*Model!$W$35,Model!$W$35*((drdp!B66+drdp!K66)*XYM3E!$B66+(drdp!E66+drdp!N66)*XYM3E!$C66+(drdp!H66+drdp!Q66)*XYM3E!$D66))</f>
        <v>8.3115623554205487E-2</v>
      </c>
      <c r="F66" s="20">
        <f>IF(D66="SING",0,Model!$W$35*((drdp!C66+drdp!L66)*XYM3E!$B66+(drdp!F66+drdp!O66)*XYM3E!$C66+(drdp!I66+drdp!R66)*XYM3E!$D66))</f>
        <v>0</v>
      </c>
      <c r="G66" s="20">
        <f>IF(D66="SING",0,Model!$W$35*((drdp!D66+drdp!M66)*XYM3E!$B66+(drdp!G66+drdp!P66)*XYM3E!$C66+(drdp!J66+drdp!S66)*XYM3E!$D66))</f>
        <v>-7.8406407512504606E-2</v>
      </c>
      <c r="H66" s="18">
        <f>IF(D66="SING",(Wellpath!K66-Wellpath!K65)/2*Model!$W$35,Model!$W$35*((drdp!B66)*XYM3E!$B66+(drdp!E66)*XYM3E!$C66+(drdp!H66)*XYM3E!$D66))</f>
        <v>4.1557811777102743E-2</v>
      </c>
      <c r="I66" s="18">
        <f>IF(D66="SING",0,Model!$W$35*((drdp!C66)*XYM3E!$B66+(drdp!F66)*XYM3E!$C66+(drdp!I66)*XYM3E!$D66))</f>
        <v>0</v>
      </c>
      <c r="J66" s="18">
        <f>IF(D66="SING",0,Model!$W$35*((drdp!D66)*XYM3E!$B66+(drdp!G66)*XYM3E!$C66+(drdp!J66)*XYM3E!$D66))</f>
        <v>-3.9203203756252303E-2</v>
      </c>
      <c r="K66" s="21">
        <f t="shared" si="11"/>
        <v>0.8336229802926326</v>
      </c>
      <c r="L66" s="21">
        <f t="shared" si="12"/>
        <v>0</v>
      </c>
      <c r="M66" s="21">
        <f t="shared" si="13"/>
        <v>0.20347764716600925</v>
      </c>
      <c r="N66" s="21">
        <f t="shared" si="14"/>
        <v>0</v>
      </c>
      <c r="O66" s="21">
        <f t="shared" si="15"/>
        <v>-0.23373697622209022</v>
      </c>
      <c r="P66" s="21">
        <f t="shared" si="16"/>
        <v>0</v>
      </c>
      <c r="Q66" s="19">
        <f t="shared" si="17"/>
        <v>0.82844182513352926</v>
      </c>
      <c r="R66" s="19">
        <f t="shared" si="18"/>
        <v>0</v>
      </c>
      <c r="S66" s="19">
        <f t="shared" si="19"/>
        <v>0.19886697361174654</v>
      </c>
      <c r="T66" s="19">
        <f t="shared" si="20"/>
        <v>0</v>
      </c>
      <c r="U66" s="19">
        <f t="shared" si="21"/>
        <v>-0.22884937813380499</v>
      </c>
      <c r="V66" s="19">
        <f t="shared" si="22"/>
        <v>0</v>
      </c>
    </row>
    <row r="67" spans="1:22" x14ac:dyDescent="0.25">
      <c r="A67" s="26">
        <f>Wellpath!E67</f>
        <v>1830</v>
      </c>
      <c r="B67" s="22">
        <v>0</v>
      </c>
      <c r="C67" s="22">
        <f>ABS(COS(Wellpath!$L67))*COS(Wellpath!$M67)*MAX(1,SQRT(10/(Wellpath!K67-Wellpath!K66)))</f>
        <v>0.75091845447240269</v>
      </c>
      <c r="D67" s="22">
        <f>IF(ABS(Wellpath!$L67)&lt;VerticalInc,"SING",-ABS(COS(Wellpath!$L67))*SIN(Wellpath!$M67)/SIN(Wellpath!$L67)*MAX(1,SQRT(10/(Wellpath!$K67-Wellpath!$K66))))</f>
        <v>0</v>
      </c>
      <c r="E67" s="20">
        <f>IF(D67="SING",(Wellpath!K68-Wellpath!K66)/2*Model!$W$35,Model!$W$35*((drdp!B67+drdp!K67)*XYM3E!$B67+(drdp!E67+drdp!N67)*XYM3E!$C67+(drdp!H67+drdp!Q67)*XYM3E!$D67))</f>
        <v>8.8573831624827529E-2</v>
      </c>
      <c r="F67" s="20">
        <f>IF(D67="SING",0,Model!$W$35*((drdp!C67+drdp!L67)*XYM3E!$B67+(drdp!F67+drdp!O67)*XYM3E!$C67+(drdp!I67+drdp!R67)*XYM3E!$D67))</f>
        <v>0</v>
      </c>
      <c r="G67" s="20">
        <f>IF(D67="SING",0,Model!$W$35*((drdp!D67+drdp!M67)*XYM3E!$B67+(drdp!G67+drdp!P67)*XYM3E!$C67+(drdp!J67+drdp!S67)*XYM3E!$D67))</f>
        <v>-7.7896221268682703E-2</v>
      </c>
      <c r="H67" s="18">
        <f>IF(D67="SING",(Wellpath!K67-Wellpath!K66)/2*Model!$W$35,Model!$W$35*((drdp!B67)*XYM3E!$B67+(drdp!E67)*XYM3E!$C67+(drdp!H67)*XYM3E!$D67))</f>
        <v>4.4286915812413764E-2</v>
      </c>
      <c r="I67" s="18">
        <f>IF(D67="SING",0,Model!$W$35*((drdp!C67)*XYM3E!$B67+(drdp!F67)*XYM3E!$C67+(drdp!I67)*XYM3E!$D67))</f>
        <v>0</v>
      </c>
      <c r="J67" s="18">
        <f>IF(D67="SING",0,Model!$W$35*((drdp!D67)*XYM3E!$B67+(drdp!G67)*XYM3E!$C67+(drdp!J67)*XYM3E!$D67))</f>
        <v>-3.8948110634341351E-2</v>
      </c>
      <c r="K67" s="21">
        <f t="shared" si="11"/>
        <v>0.84146830394133587</v>
      </c>
      <c r="L67" s="21">
        <f t="shared" si="12"/>
        <v>0</v>
      </c>
      <c r="M67" s="21">
        <f t="shared" si="13"/>
        <v>0.20954546845394881</v>
      </c>
      <c r="N67" s="21">
        <f t="shared" si="14"/>
        <v>0</v>
      </c>
      <c r="O67" s="21">
        <f t="shared" si="15"/>
        <v>-0.24063654300895282</v>
      </c>
      <c r="P67" s="21">
        <f t="shared" si="16"/>
        <v>0</v>
      </c>
      <c r="Q67" s="19">
        <f t="shared" si="17"/>
        <v>0.83558431120480847</v>
      </c>
      <c r="R67" s="19">
        <f t="shared" si="18"/>
        <v>0</v>
      </c>
      <c r="S67" s="19">
        <f t="shared" si="19"/>
        <v>0.20499460248799414</v>
      </c>
      <c r="T67" s="19">
        <f t="shared" si="20"/>
        <v>0</v>
      </c>
      <c r="U67" s="19">
        <f t="shared" si="21"/>
        <v>-0.23546186791880588</v>
      </c>
      <c r="V67" s="19">
        <f t="shared" si="22"/>
        <v>0</v>
      </c>
    </row>
    <row r="68" spans="1:22" x14ac:dyDescent="0.25">
      <c r="A68" s="26">
        <f>Wellpath!E68</f>
        <v>1860</v>
      </c>
      <c r="B68" s="22">
        <v>0</v>
      </c>
      <c r="C68" s="22">
        <f>ABS(COS(Wellpath!$L68))*COS(Wellpath!$M68)*MAX(1,SQRT(10/(Wellpath!K68-Wellpath!K67)))</f>
        <v>0.77350846621592328</v>
      </c>
      <c r="D68" s="22">
        <f>IF(ABS(Wellpath!$L68)&lt;VerticalInc,"SING",-ABS(COS(Wellpath!$L68))*SIN(Wellpath!$M68)/SIN(Wellpath!$L68)*MAX(1,SQRT(10/(Wellpath!$K68-Wellpath!$K67))))</f>
        <v>0</v>
      </c>
      <c r="E68" s="20">
        <f>IF(D68="SING",(Wellpath!K69-Wellpath!K67)/2*Model!$W$35,Model!$W$35*((drdp!B68+drdp!K68)*XYM3E!$B68+(drdp!E68+drdp!N68)*XYM3E!$C68+(drdp!H68+drdp!Q68)*XYM3E!$D68))</f>
        <v>9.3983154981596387E-2</v>
      </c>
      <c r="F68" s="20">
        <f>IF(D68="SING",0,Model!$W$35*((drdp!C68+drdp!L68)*XYM3E!$B68+(drdp!F68+drdp!O68)*XYM3E!$C68+(drdp!I68+drdp!R68)*XYM3E!$D68))</f>
        <v>0</v>
      </c>
      <c r="G68" s="20">
        <f>IF(D68="SING",0,Model!$W$35*((drdp!D68+drdp!M68)*XYM3E!$B68+(drdp!G68+drdp!P68)*XYM3E!$C68+(drdp!J68+drdp!S68)*XYM3E!$D68))</f>
        <v>-7.7006532464940547E-2</v>
      </c>
      <c r="H68" s="18">
        <f>IF(D68="SING",(Wellpath!K68-Wellpath!K67)/2*Model!$W$35,Model!$W$35*((drdp!B68)*XYM3E!$B68+(drdp!E68)*XYM3E!$C68+(drdp!H68)*XYM3E!$D68))</f>
        <v>4.6991577490798193E-2</v>
      </c>
      <c r="I68" s="18">
        <f>IF(D68="SING",0,Model!$W$35*((drdp!C68)*XYM3E!$B68+(drdp!F68)*XYM3E!$C68+(drdp!I68)*XYM3E!$D68))</f>
        <v>0</v>
      </c>
      <c r="J68" s="18">
        <f>IF(D68="SING",0,Model!$W$35*((drdp!D68)*XYM3E!$B68+(drdp!G68)*XYM3E!$C68+(drdp!J68)*XYM3E!$D68))</f>
        <v>-3.8503266232470273E-2</v>
      </c>
      <c r="K68" s="21">
        <f t="shared" si="11"/>
        <v>0.8503011373616306</v>
      </c>
      <c r="L68" s="21">
        <f t="shared" si="12"/>
        <v>0</v>
      </c>
      <c r="M68" s="21">
        <f t="shared" si="13"/>
        <v>0.21547547449622276</v>
      </c>
      <c r="N68" s="21">
        <f t="shared" si="14"/>
        <v>0</v>
      </c>
      <c r="O68" s="21">
        <f t="shared" si="15"/>
        <v>-0.24787385988420066</v>
      </c>
      <c r="P68" s="21">
        <f t="shared" si="16"/>
        <v>0</v>
      </c>
      <c r="Q68" s="19">
        <f t="shared" si="17"/>
        <v>0.84367651229640961</v>
      </c>
      <c r="R68" s="19">
        <f t="shared" si="18"/>
        <v>0</v>
      </c>
      <c r="S68" s="19">
        <f t="shared" si="19"/>
        <v>0.21102796996451728</v>
      </c>
      <c r="T68" s="19">
        <f t="shared" si="20"/>
        <v>0</v>
      </c>
      <c r="U68" s="19">
        <f t="shared" si="21"/>
        <v>-0.24244587222776479</v>
      </c>
      <c r="V68" s="19">
        <f t="shared" si="22"/>
        <v>0</v>
      </c>
    </row>
    <row r="69" spans="1:22" x14ac:dyDescent="0.25">
      <c r="A69" s="26">
        <f>Wellpath!E69</f>
        <v>1890</v>
      </c>
      <c r="B69" s="22">
        <v>0</v>
      </c>
      <c r="C69" s="22">
        <f>ABS(COS(Wellpath!$L69))*COS(Wellpath!$M69)*MAX(1,SQRT(10/(Wellpath!K69-Wellpath!K68)))</f>
        <v>0.7951560770432049</v>
      </c>
      <c r="D69" s="22">
        <f>IF(ABS(Wellpath!$L69)&lt;VerticalInc,"SING",-ABS(COS(Wellpath!$L69))*SIN(Wellpath!$M69)/SIN(Wellpath!$L69)*MAX(1,SQRT(10/(Wellpath!$K69-Wellpath!$K68))))</f>
        <v>0</v>
      </c>
      <c r="E69" s="20">
        <f>IF(D69="SING",(Wellpath!K70-Wellpath!K68)/2*Model!$W$35,Model!$W$35*((drdp!B69+drdp!K69)*XYM3E!$B69+(drdp!E69+drdp!N69)*XYM3E!$C69+(drdp!H69+drdp!Q69)*XYM3E!$D69))</f>
        <v>9.9317239944861066E-2</v>
      </c>
      <c r="F69" s="20">
        <f>IF(D69="SING",0,Model!$W$35*((drdp!C69+drdp!L69)*XYM3E!$B69+(drdp!F69+drdp!O69)*XYM3E!$C69+(drdp!I69+drdp!R69)*XYM3E!$D69))</f>
        <v>0</v>
      </c>
      <c r="G69" s="20">
        <f>IF(D69="SING",0,Model!$W$35*((drdp!D69+drdp!M69)*XYM3E!$B69+(drdp!G69+drdp!P69)*XYM3E!$C69+(drdp!J69+drdp!S69)*XYM3E!$D69))</f>
        <v>-7.5741675575698775E-2</v>
      </c>
      <c r="H69" s="18">
        <f>IF(D69="SING",(Wellpath!K69-Wellpath!K68)/2*Model!$W$35,Model!$W$35*((drdp!B69)*XYM3E!$B69+(drdp!E69)*XYM3E!$C69+(drdp!H69)*XYM3E!$D69))</f>
        <v>4.9658619972430533E-2</v>
      </c>
      <c r="I69" s="18">
        <f>IF(D69="SING",0,Model!$W$35*((drdp!C69)*XYM3E!$B69+(drdp!F69)*XYM3E!$C69+(drdp!I69)*XYM3E!$D69))</f>
        <v>0</v>
      </c>
      <c r="J69" s="18">
        <f>IF(D69="SING",0,Model!$W$35*((drdp!D69)*XYM3E!$B69+(drdp!G69)*XYM3E!$C69+(drdp!J69)*XYM3E!$D69))</f>
        <v>-3.7870837787849387E-2</v>
      </c>
      <c r="K69" s="21">
        <f t="shared" si="11"/>
        <v>0.86016505151189571</v>
      </c>
      <c r="L69" s="21">
        <f t="shared" si="12"/>
        <v>0</v>
      </c>
      <c r="M69" s="21">
        <f t="shared" si="13"/>
        <v>0.22121227591523715</v>
      </c>
      <c r="N69" s="21">
        <f t="shared" si="14"/>
        <v>0</v>
      </c>
      <c r="O69" s="21">
        <f t="shared" si="15"/>
        <v>-0.25539631405117813</v>
      </c>
      <c r="P69" s="21">
        <f t="shared" si="16"/>
        <v>0</v>
      </c>
      <c r="Q69" s="19">
        <f t="shared" si="17"/>
        <v>0.85276711589919685</v>
      </c>
      <c r="R69" s="19">
        <f t="shared" si="18"/>
        <v>0</v>
      </c>
      <c r="S69" s="19">
        <f t="shared" si="19"/>
        <v>0.21690967485097637</v>
      </c>
      <c r="T69" s="19">
        <f t="shared" si="20"/>
        <v>0</v>
      </c>
      <c r="U69" s="19">
        <f t="shared" si="21"/>
        <v>-0.24975447342594503</v>
      </c>
      <c r="V69" s="19">
        <f t="shared" si="22"/>
        <v>0</v>
      </c>
    </row>
    <row r="70" spans="1:22" x14ac:dyDescent="0.25">
      <c r="A70" s="26">
        <f>Wellpath!E70</f>
        <v>1920</v>
      </c>
      <c r="B70" s="22">
        <v>0</v>
      </c>
      <c r="C70" s="22">
        <f>ABS(COS(Wellpath!$L70))*COS(Wellpath!$M70)*MAX(1,SQRT(10/(Wellpath!K70-Wellpath!K69)))</f>
        <v>0.8158349126750134</v>
      </c>
      <c r="D70" s="22">
        <f>IF(ABS(Wellpath!$L70)&lt;VerticalInc,"SING",-ABS(COS(Wellpath!$L70))*SIN(Wellpath!$M70)/SIN(Wellpath!$L70)*MAX(1,SQRT(10/(Wellpath!$K70-Wellpath!$K69))))</f>
        <v>0</v>
      </c>
      <c r="E70" s="20">
        <f>IF(D70="SING",(Wellpath!K71-Wellpath!K69)/2*Model!$W$35,Model!$W$35*((drdp!B70+drdp!K70)*XYM3E!$B70+(drdp!E70+drdp!N70)*XYM3E!$C70+(drdp!H70+drdp!Q70)*XYM3E!$D70))</f>
        <v>0.10455009938886095</v>
      </c>
      <c r="F70" s="20">
        <f>IF(D70="SING",0,Model!$W$35*((drdp!C70+drdp!L70)*XYM3E!$B70+(drdp!F70+drdp!O70)*XYM3E!$C70+(drdp!I70+drdp!R70)*XYM3E!$D70))</f>
        <v>0</v>
      </c>
      <c r="G70" s="20">
        <f>IF(D70="SING",0,Model!$W$35*((drdp!D70+drdp!M70)*XYM3E!$B70+(drdp!G70+drdp!P70)*XYM3E!$C70+(drdp!J70+drdp!S70)*XYM3E!$D70))</f>
        <v>-7.4107812856578831E-2</v>
      </c>
      <c r="H70" s="18">
        <f>IF(D70="SING",(Wellpath!K70-Wellpath!K69)/2*Model!$W$35,Model!$W$35*((drdp!B70)*XYM3E!$B70+(drdp!E70)*XYM3E!$C70+(drdp!H70)*XYM3E!$D70))</f>
        <v>5.2275049694430475E-2</v>
      </c>
      <c r="I70" s="18">
        <f>IF(D70="SING",0,Model!$W$35*((drdp!C70)*XYM3E!$B70+(drdp!F70)*XYM3E!$C70+(drdp!I70)*XYM3E!$D70))</f>
        <v>0</v>
      </c>
      <c r="J70" s="18">
        <f>IF(D70="SING",0,Model!$W$35*((drdp!D70)*XYM3E!$B70+(drdp!G70)*XYM3E!$C70+(drdp!J70)*XYM3E!$D70))</f>
        <v>-3.7053906428289415E-2</v>
      </c>
      <c r="K70" s="21">
        <f t="shared" si="11"/>
        <v>0.87109577479411637</v>
      </c>
      <c r="L70" s="21">
        <f t="shared" si="12"/>
        <v>0</v>
      </c>
      <c r="M70" s="21">
        <f t="shared" si="13"/>
        <v>0.22670424384162285</v>
      </c>
      <c r="N70" s="21">
        <f t="shared" si="14"/>
        <v>0</v>
      </c>
      <c r="O70" s="21">
        <f t="shared" si="15"/>
        <v>-0.26314429325082456</v>
      </c>
      <c r="P70" s="21">
        <f t="shared" si="16"/>
        <v>0</v>
      </c>
      <c r="Q70" s="19">
        <f t="shared" si="17"/>
        <v>0.86289773233245093</v>
      </c>
      <c r="R70" s="19">
        <f t="shared" si="18"/>
        <v>0</v>
      </c>
      <c r="S70" s="19">
        <f t="shared" si="19"/>
        <v>0.22258526789683358</v>
      </c>
      <c r="T70" s="19">
        <f t="shared" si="20"/>
        <v>0</v>
      </c>
      <c r="U70" s="19">
        <f t="shared" si="21"/>
        <v>-0.25733330885108974</v>
      </c>
      <c r="V70" s="19">
        <f t="shared" si="22"/>
        <v>0</v>
      </c>
    </row>
    <row r="71" spans="1:22" x14ac:dyDescent="0.25">
      <c r="A71" s="26">
        <f>Wellpath!E71</f>
        <v>1950</v>
      </c>
      <c r="B71" s="22">
        <v>0</v>
      </c>
      <c r="C71" s="22">
        <f>ABS(COS(Wellpath!$L71))*COS(Wellpath!$M71)*MAX(1,SQRT(10/(Wellpath!K71-Wellpath!K70)))</f>
        <v>0.83551977913546183</v>
      </c>
      <c r="D71" s="22">
        <f>IF(ABS(Wellpath!$L71)&lt;VerticalInc,"SING",-ABS(COS(Wellpath!$L71))*SIN(Wellpath!$M71)/SIN(Wellpath!$L71)*MAX(1,SQRT(10/(Wellpath!$K71-Wellpath!$K70))))</f>
        <v>0</v>
      </c>
      <c r="E71" s="20">
        <f>IF(D71="SING",(Wellpath!K72-Wellpath!K70)/2*Model!$W$35,Model!$W$35*((drdp!B71+drdp!K71)*XYM3E!$B71+(drdp!E71+drdp!N71)*XYM3E!$C71+(drdp!H71+drdp!Q71)*XYM3E!$D71))</f>
        <v>0.10965623934839003</v>
      </c>
      <c r="F71" s="20">
        <f>IF(D71="SING",0,Model!$W$35*((drdp!C71+drdp!L71)*XYM3E!$B71+(drdp!F71+drdp!O71)*XYM3E!$C71+(drdp!I71+drdp!R71)*XYM3E!$D71))</f>
        <v>0</v>
      </c>
      <c r="G71" s="20">
        <f>IF(D71="SING",0,Model!$W$35*((drdp!D71+drdp!M71)*XYM3E!$B71+(drdp!G71+drdp!P71)*XYM3E!$C71+(drdp!J71+drdp!S71)*XYM3E!$D71))</f>
        <v>-7.2112904322512911E-2</v>
      </c>
      <c r="H71" s="18">
        <f>IF(D71="SING",(Wellpath!K71-Wellpath!K70)/2*Model!$W$35,Model!$W$35*((drdp!B71)*XYM3E!$B71+(drdp!E71)*XYM3E!$C71+(drdp!H71)*XYM3E!$D71))</f>
        <v>5.4828119674195014E-2</v>
      </c>
      <c r="I71" s="18">
        <f>IF(D71="SING",0,Model!$W$35*((drdp!C71)*XYM3E!$B71+(drdp!F71)*XYM3E!$C71+(drdp!I71)*XYM3E!$D71))</f>
        <v>0</v>
      </c>
      <c r="J71" s="18">
        <f>IF(D71="SING",0,Model!$W$35*((drdp!D71)*XYM3E!$B71+(drdp!G71)*XYM3E!$C71+(drdp!J71)*XYM3E!$D71))</f>
        <v>-3.6056452161256455E-2</v>
      </c>
      <c r="K71" s="21">
        <f t="shared" ref="K71:K134" si="23">K70+E71^2</f>
        <v>0.88312026562214774</v>
      </c>
      <c r="L71" s="21">
        <f t="shared" ref="L71:L134" si="24">L70+F71^2</f>
        <v>0</v>
      </c>
      <c r="M71" s="21">
        <f t="shared" ref="M71:M134" si="25">M70+G71^2</f>
        <v>0.23190451481145075</v>
      </c>
      <c r="N71" s="21">
        <f t="shared" ref="N71:N134" si="26">N70+E71*F71</f>
        <v>0</v>
      </c>
      <c r="O71" s="21">
        <f t="shared" ref="O71:O134" si="27">O70+E71*G71</f>
        <v>-0.27105192314732157</v>
      </c>
      <c r="P71" s="21">
        <f t="shared" ref="P71:P134" si="28">P70+F71*G71</f>
        <v>0</v>
      </c>
      <c r="Q71" s="19">
        <f t="shared" ref="Q71:Q134" si="29">K70+H71^2</f>
        <v>0.87410189750112421</v>
      </c>
      <c r="R71" s="19">
        <f t="shared" ref="R71:R134" si="30">L70+I71^2</f>
        <v>0</v>
      </c>
      <c r="S71" s="19">
        <f t="shared" ref="S71:S134" si="31">M70+J71^2</f>
        <v>0.22800431158407983</v>
      </c>
      <c r="T71" s="19">
        <f t="shared" ref="T71:T134" si="32">N70+H71*I71</f>
        <v>0</v>
      </c>
      <c r="U71" s="19">
        <f t="shared" ref="U71:U134" si="33">O70+H71*J71</f>
        <v>-0.26512120072494882</v>
      </c>
      <c r="V71" s="19">
        <f t="shared" ref="V71:V134" si="34">P70+I71*J71</f>
        <v>0</v>
      </c>
    </row>
    <row r="72" spans="1:22" x14ac:dyDescent="0.25">
      <c r="A72" s="26">
        <f>Wellpath!E72</f>
        <v>1980</v>
      </c>
      <c r="B72" s="22">
        <v>0</v>
      </c>
      <c r="C72" s="22">
        <f>ABS(COS(Wellpath!$L72))*COS(Wellpath!$M72)*MAX(1,SQRT(10/(Wellpath!K72-Wellpath!K71)))</f>
        <v>0.8541866934469895</v>
      </c>
      <c r="D72" s="22">
        <f>IF(ABS(Wellpath!$L72)&lt;VerticalInc,"SING",-ABS(COS(Wellpath!$L72))*SIN(Wellpath!$M72)/SIN(Wellpath!$L72)*MAX(1,SQRT(10/(Wellpath!$K72-Wellpath!$K71))))</f>
        <v>0</v>
      </c>
      <c r="E72" s="20">
        <f>IF(D72="SING",(Wellpath!K73-Wellpath!K71)/2*Model!$W$35,Model!$W$35*((drdp!B72+drdp!K72)*XYM3E!$B72+(drdp!E72+drdp!N72)*XYM3E!$C72+(drdp!H72+drdp!Q72)*XYM3E!$D72))</f>
        <v>0.11461078322283294</v>
      </c>
      <c r="F72" s="20">
        <f>IF(D72="SING",0,Model!$W$35*((drdp!C72+drdp!L72)*XYM3E!$B72+(drdp!F72+drdp!O72)*XYM3E!$C72+(drdp!I72+drdp!R72)*XYM3E!$D72))</f>
        <v>0</v>
      </c>
      <c r="G72" s="20">
        <f>IF(D72="SING",0,Model!$W$35*((drdp!D72+drdp!M72)*XYM3E!$B72+(drdp!G72+drdp!P72)*XYM3E!$C72+(drdp!J72+drdp!S72)*XYM3E!$D72))</f>
        <v>-6.9766668967351508E-2</v>
      </c>
      <c r="H72" s="18">
        <f>IF(D72="SING",(Wellpath!K72-Wellpath!K71)/2*Model!$W$35,Model!$W$35*((drdp!B72)*XYM3E!$B72+(drdp!E72)*XYM3E!$C72+(drdp!H72)*XYM3E!$D72))</f>
        <v>5.730539161141647E-2</v>
      </c>
      <c r="I72" s="18">
        <f>IF(D72="SING",0,Model!$W$35*((drdp!C72)*XYM3E!$B72+(drdp!F72)*XYM3E!$C72+(drdp!I72)*XYM3E!$D72))</f>
        <v>0</v>
      </c>
      <c r="J72" s="18">
        <f>IF(D72="SING",0,Model!$W$35*((drdp!D72)*XYM3E!$B72+(drdp!G72)*XYM3E!$C72+(drdp!J72)*XYM3E!$D72))</f>
        <v>-3.4883334483675754E-2</v>
      </c>
      <c r="K72" s="21">
        <f t="shared" si="23"/>
        <v>0.89625589725309895</v>
      </c>
      <c r="L72" s="21">
        <f t="shared" si="24"/>
        <v>0</v>
      </c>
      <c r="M72" s="21">
        <f t="shared" si="25"/>
        <v>0.23677190291025074</v>
      </c>
      <c r="N72" s="21">
        <f t="shared" si="26"/>
        <v>0</v>
      </c>
      <c r="O72" s="21">
        <f t="shared" si="27"/>
        <v>-0.27904793572051784</v>
      </c>
      <c r="P72" s="21">
        <f t="shared" si="28"/>
        <v>0</v>
      </c>
      <c r="Q72" s="19">
        <f t="shared" si="29"/>
        <v>0.88640417352988554</v>
      </c>
      <c r="R72" s="19">
        <f t="shared" si="30"/>
        <v>0</v>
      </c>
      <c r="S72" s="19">
        <f t="shared" si="31"/>
        <v>0.23312136183615076</v>
      </c>
      <c r="T72" s="19">
        <f t="shared" si="32"/>
        <v>0</v>
      </c>
      <c r="U72" s="19">
        <f t="shared" si="33"/>
        <v>-0.27305092629062067</v>
      </c>
      <c r="V72" s="19">
        <f t="shared" si="34"/>
        <v>0</v>
      </c>
    </row>
    <row r="73" spans="1:22" x14ac:dyDescent="0.25">
      <c r="A73" s="26">
        <f>Wellpath!E73</f>
        <v>2010</v>
      </c>
      <c r="B73" s="22">
        <v>0</v>
      </c>
      <c r="C73" s="22">
        <f>ABS(COS(Wellpath!$L73))*COS(Wellpath!$M73)*MAX(1,SQRT(10/(Wellpath!K73-Wellpath!K72)))</f>
        <v>0.87181291284992535</v>
      </c>
      <c r="D73" s="22">
        <f>IF(ABS(Wellpath!$L73)&lt;VerticalInc,"SING",-ABS(COS(Wellpath!$L73))*SIN(Wellpath!$M73)/SIN(Wellpath!$L73)*MAX(1,SQRT(10/(Wellpath!$K73-Wellpath!$K72))))</f>
        <v>0</v>
      </c>
      <c r="E73" s="20">
        <f>IF(D73="SING",(Wellpath!K74-Wellpath!K72)/2*Model!$W$35,Model!$W$35*((drdp!B73+drdp!K73)*XYM3E!$B73+(drdp!E73+drdp!N73)*XYM3E!$C73+(drdp!H73+drdp!Q73)*XYM3E!$D73))</f>
        <v>0.11938959297246231</v>
      </c>
      <c r="F73" s="20">
        <f>IF(D73="SING",0,Model!$W$35*((drdp!C73+drdp!L73)*XYM3E!$B73+(drdp!F73+drdp!O73)*XYM3E!$C73+(drdp!I73+drdp!R73)*XYM3E!$D73))</f>
        <v>0</v>
      </c>
      <c r="G73" s="20">
        <f>IF(D73="SING",0,Model!$W$35*((drdp!D73+drdp!M73)*XYM3E!$B73+(drdp!G73+drdp!P73)*XYM3E!$C73+(drdp!J73+drdp!S73)*XYM3E!$D73))</f>
        <v>-6.7080537413902214E-2</v>
      </c>
      <c r="H73" s="18">
        <f>IF(D73="SING",(Wellpath!K73-Wellpath!K72)/2*Model!$W$35,Model!$W$35*((drdp!B73)*XYM3E!$B73+(drdp!E73)*XYM3E!$C73+(drdp!H73)*XYM3E!$D73))</f>
        <v>5.9694796486231154E-2</v>
      </c>
      <c r="I73" s="18">
        <f>IF(D73="SING",0,Model!$W$35*((drdp!C73)*XYM3E!$B73+(drdp!F73)*XYM3E!$C73+(drdp!I73)*XYM3E!$D73))</f>
        <v>0</v>
      </c>
      <c r="J73" s="18">
        <f>IF(D73="SING",0,Model!$W$35*((drdp!D73)*XYM3E!$B73+(drdp!G73)*XYM3E!$C73+(drdp!J73)*XYM3E!$D73))</f>
        <v>-3.3540268706951107E-2</v>
      </c>
      <c r="K73" s="21">
        <f t="shared" si="23"/>
        <v>0.91050977216322915</v>
      </c>
      <c r="L73" s="21">
        <f t="shared" si="24"/>
        <v>0</v>
      </c>
      <c r="M73" s="21">
        <f t="shared" si="25"/>
        <v>0.24127170140998869</v>
      </c>
      <c r="N73" s="21">
        <f t="shared" si="26"/>
        <v>0</v>
      </c>
      <c r="O73" s="21">
        <f t="shared" si="27"/>
        <v>-0.28705665377873762</v>
      </c>
      <c r="P73" s="21">
        <f t="shared" si="28"/>
        <v>0</v>
      </c>
      <c r="Q73" s="19">
        <f t="shared" si="29"/>
        <v>0.8998193659806315</v>
      </c>
      <c r="R73" s="19">
        <f t="shared" si="30"/>
        <v>0</v>
      </c>
      <c r="S73" s="19">
        <f t="shared" si="31"/>
        <v>0.23789685253518522</v>
      </c>
      <c r="T73" s="19">
        <f t="shared" si="32"/>
        <v>0</v>
      </c>
      <c r="U73" s="19">
        <f t="shared" si="33"/>
        <v>-0.28105011523507278</v>
      </c>
      <c r="V73" s="19">
        <f t="shared" si="34"/>
        <v>0</v>
      </c>
    </row>
    <row r="74" spans="1:22" x14ac:dyDescent="0.25">
      <c r="A74" s="26">
        <f>Wellpath!E74</f>
        <v>2040</v>
      </c>
      <c r="B74" s="22">
        <v>0</v>
      </c>
      <c r="C74" s="22">
        <f>ABS(COS(Wellpath!$L74))*COS(Wellpath!$M74)*MAX(1,SQRT(10/(Wellpath!K74-Wellpath!K73)))</f>
        <v>0.88837696251103804</v>
      </c>
      <c r="D74" s="22">
        <f>IF(ABS(Wellpath!$L74)&lt;VerticalInc,"SING",-ABS(COS(Wellpath!$L74))*SIN(Wellpath!$M74)/SIN(Wellpath!$L74)*MAX(1,SQRT(10/(Wellpath!$K74-Wellpath!$K73))))</f>
        <v>0</v>
      </c>
      <c r="E74" s="20">
        <f>IF(D74="SING",(Wellpath!K75-Wellpath!K73)/2*Model!$W$35,Model!$W$35*((drdp!B74+drdp!K74)*XYM3E!$B74+(drdp!E74+drdp!N74)*XYM3E!$C74+(drdp!H74+drdp!Q74)*XYM3E!$D74))</f>
        <v>0.12396938671654228</v>
      </c>
      <c r="F74" s="20">
        <f>IF(D74="SING",0,Model!$W$35*((drdp!C74+drdp!L74)*XYM3E!$B74+(drdp!F74+drdp!O74)*XYM3E!$C74+(drdp!I74+drdp!R74)*XYM3E!$D74))</f>
        <v>0</v>
      </c>
      <c r="G74" s="20">
        <f>IF(D74="SING",0,Model!$W$35*((drdp!D74+drdp!M74)*XYM3E!$B74+(drdp!G74+drdp!P74)*XYM3E!$C74+(drdp!J74+drdp!S74)*XYM3E!$D74))</f>
        <v>-6.4067596225084428E-2</v>
      </c>
      <c r="H74" s="18">
        <f>IF(D74="SING",(Wellpath!K74-Wellpath!K73)/2*Model!$W$35,Model!$W$35*((drdp!B74)*XYM3E!$B74+(drdp!E74)*XYM3E!$C74+(drdp!H74)*XYM3E!$D74))</f>
        <v>6.1984693358271142E-2</v>
      </c>
      <c r="I74" s="18">
        <f>IF(D74="SING",0,Model!$W$35*((drdp!C74)*XYM3E!$B74+(drdp!F74)*XYM3E!$C74+(drdp!I74)*XYM3E!$D74))</f>
        <v>0</v>
      </c>
      <c r="J74" s="18">
        <f>IF(D74="SING",0,Model!$W$35*((drdp!D74)*XYM3E!$B74+(drdp!G74)*XYM3E!$C74+(drdp!J74)*XYM3E!$D74))</f>
        <v>-3.2033798112542214E-2</v>
      </c>
      <c r="K74" s="21">
        <f t="shared" si="23"/>
        <v>0.92587818100610475</v>
      </c>
      <c r="L74" s="21">
        <f t="shared" si="24"/>
        <v>0</v>
      </c>
      <c r="M74" s="21">
        <f t="shared" si="25"/>
        <v>0.24537635829604915</v>
      </c>
      <c r="N74" s="21">
        <f t="shared" si="26"/>
        <v>0</v>
      </c>
      <c r="O74" s="21">
        <f t="shared" si="27"/>
        <v>-0.29499907439116441</v>
      </c>
      <c r="P74" s="21">
        <f t="shared" si="28"/>
        <v>0</v>
      </c>
      <c r="Q74" s="19">
        <f t="shared" si="29"/>
        <v>0.91435187437394805</v>
      </c>
      <c r="R74" s="19">
        <f t="shared" si="30"/>
        <v>0</v>
      </c>
      <c r="S74" s="19">
        <f t="shared" si="31"/>
        <v>0.24229786563150379</v>
      </c>
      <c r="T74" s="19">
        <f t="shared" si="32"/>
        <v>0</v>
      </c>
      <c r="U74" s="19">
        <f t="shared" si="33"/>
        <v>-0.28904225893184432</v>
      </c>
      <c r="V74" s="19">
        <f t="shared" si="34"/>
        <v>0</v>
      </c>
    </row>
    <row r="75" spans="1:22" x14ac:dyDescent="0.25">
      <c r="A75" s="26">
        <f>Wellpath!E75</f>
        <v>2070</v>
      </c>
      <c r="B75" s="22">
        <v>0</v>
      </c>
      <c r="C75" s="22">
        <f>ABS(COS(Wellpath!$L75))*COS(Wellpath!$M75)*MAX(1,SQRT(10/(Wellpath!K75-Wellpath!K74)))</f>
        <v>0.90385866168731166</v>
      </c>
      <c r="D75" s="22">
        <f>IF(ABS(Wellpath!$L75)&lt;VerticalInc,"SING",-ABS(COS(Wellpath!$L75))*SIN(Wellpath!$M75)/SIN(Wellpath!$L75)*MAX(1,SQRT(10/(Wellpath!$K75-Wellpath!$K74))))</f>
        <v>0</v>
      </c>
      <c r="E75" s="20">
        <f>IF(D75="SING",(Wellpath!K76-Wellpath!K74)/2*Model!$W$35,Model!$W$35*((drdp!B75+drdp!K75)*XYM3E!$B75+(drdp!E75+drdp!N75)*XYM3E!$C75+(drdp!H75+drdp!Q75)*XYM3E!$D75))</f>
        <v>0.12832785216031098</v>
      </c>
      <c r="F75" s="20">
        <f>IF(D75="SING",0,Model!$W$35*((drdp!C75+drdp!L75)*XYM3E!$B75+(drdp!F75+drdp!O75)*XYM3E!$C75+(drdp!I75+drdp!R75)*XYM3E!$D75))</f>
        <v>0</v>
      </c>
      <c r="G75" s="20">
        <f>IF(D75="SING",0,Model!$W$35*((drdp!D75+drdp!M75)*XYM3E!$B75+(drdp!G75+drdp!P75)*XYM3E!$C75+(drdp!J75+drdp!S75)*XYM3E!$D75))</f>
        <v>-6.0742524147510288E-2</v>
      </c>
      <c r="H75" s="18">
        <f>IF(D75="SING",(Wellpath!K75-Wellpath!K74)/2*Model!$W$35,Model!$W$35*((drdp!B75)*XYM3E!$B75+(drdp!E75)*XYM3E!$C75+(drdp!H75)*XYM3E!$D75))</f>
        <v>6.4163926080155489E-2</v>
      </c>
      <c r="I75" s="18">
        <f>IF(D75="SING",0,Model!$W$35*((drdp!C75)*XYM3E!$B75+(drdp!F75)*XYM3E!$C75+(drdp!I75)*XYM3E!$D75))</f>
        <v>0</v>
      </c>
      <c r="J75" s="18">
        <f>IF(D75="SING",0,Model!$W$35*((drdp!D75)*XYM3E!$B75+(drdp!G75)*XYM3E!$C75+(drdp!J75)*XYM3E!$D75))</f>
        <v>-3.0371262073755144E-2</v>
      </c>
      <c r="K75" s="21">
        <f t="shared" si="23"/>
        <v>0.9423462186461834</v>
      </c>
      <c r="L75" s="21">
        <f t="shared" si="24"/>
        <v>0</v>
      </c>
      <c r="M75" s="21">
        <f t="shared" si="25"/>
        <v>0.24906601253586003</v>
      </c>
      <c r="N75" s="21">
        <f t="shared" si="26"/>
        <v>0</v>
      </c>
      <c r="O75" s="21">
        <f t="shared" si="27"/>
        <v>-0.3027940320498102</v>
      </c>
      <c r="P75" s="21">
        <f t="shared" si="28"/>
        <v>0</v>
      </c>
      <c r="Q75" s="19">
        <f t="shared" si="29"/>
        <v>0.92999519041612444</v>
      </c>
      <c r="R75" s="19">
        <f t="shared" si="30"/>
        <v>0</v>
      </c>
      <c r="S75" s="19">
        <f t="shared" si="31"/>
        <v>0.24629877185600185</v>
      </c>
      <c r="T75" s="19">
        <f t="shared" si="32"/>
        <v>0</v>
      </c>
      <c r="U75" s="19">
        <f t="shared" si="33"/>
        <v>-0.29694781380582586</v>
      </c>
      <c r="V75" s="19">
        <f t="shared" si="34"/>
        <v>0</v>
      </c>
    </row>
    <row r="76" spans="1:22" x14ac:dyDescent="0.25">
      <c r="A76" s="26">
        <f>Wellpath!E76</f>
        <v>2100</v>
      </c>
      <c r="B76" s="22">
        <v>0</v>
      </c>
      <c r="C76" s="22">
        <f>ABS(COS(Wellpath!$L76))*COS(Wellpath!$M76)*MAX(1,SQRT(10/(Wellpath!K76-Wellpath!K75)))</f>
        <v>0.91823914831307285</v>
      </c>
      <c r="D76" s="22">
        <f>IF(ABS(Wellpath!$L76)&lt;VerticalInc,"SING",-ABS(COS(Wellpath!$L76))*SIN(Wellpath!$M76)/SIN(Wellpath!$L76)*MAX(1,SQRT(10/(Wellpath!$K76-Wellpath!$K75))))</f>
        <v>0</v>
      </c>
      <c r="E76" s="20">
        <f>IF(D76="SING",(Wellpath!K77-Wellpath!K75)/2*Model!$W$35,Model!$W$35*((drdp!B76+drdp!K76)*XYM3E!$B76+(drdp!E76+drdp!N76)*XYM3E!$C76+(drdp!H76+drdp!Q76)*XYM3E!$D76))</f>
        <v>0.13244375529823768</v>
      </c>
      <c r="F76" s="20">
        <f>IF(D76="SING",0,Model!$W$35*((drdp!C76+drdp!L76)*XYM3E!$B76+(drdp!F76+drdp!O76)*XYM3E!$C76+(drdp!I76+drdp!R76)*XYM3E!$D76))</f>
        <v>0</v>
      </c>
      <c r="G76" s="20">
        <f>IF(D76="SING",0,Model!$W$35*((drdp!D76+drdp!M76)*XYM3E!$B76+(drdp!G76+drdp!P76)*XYM3E!$C76+(drdp!J76+drdp!S76)*XYM3E!$D76))</f>
        <v>-5.712152059810665E-2</v>
      </c>
      <c r="H76" s="18">
        <f>IF(D76="SING",(Wellpath!K76-Wellpath!K75)/2*Model!$W$35,Model!$W$35*((drdp!B76)*XYM3E!$B76+(drdp!E76)*XYM3E!$C76+(drdp!H76)*XYM3E!$D76))</f>
        <v>6.622187764911884E-2</v>
      </c>
      <c r="I76" s="18">
        <f>IF(D76="SING",0,Model!$W$35*((drdp!C76)*XYM3E!$B76+(drdp!F76)*XYM3E!$C76+(drdp!I76)*XYM3E!$D76))</f>
        <v>0</v>
      </c>
      <c r="J76" s="18">
        <f>IF(D76="SING",0,Model!$W$35*((drdp!D76)*XYM3E!$B76+(drdp!G76)*XYM3E!$C76+(drdp!J76)*XYM3E!$D76))</f>
        <v>-2.8560760299053325E-2</v>
      </c>
      <c r="K76" s="21">
        <f t="shared" si="23"/>
        <v>0.95988756696368283</v>
      </c>
      <c r="L76" s="21">
        <f t="shared" si="24"/>
        <v>0</v>
      </c>
      <c r="M76" s="21">
        <f t="shared" si="25"/>
        <v>0.25232888065129994</v>
      </c>
      <c r="N76" s="21">
        <f t="shared" si="26"/>
        <v>0</v>
      </c>
      <c r="O76" s="21">
        <f t="shared" si="27"/>
        <v>-0.31035942074616907</v>
      </c>
      <c r="P76" s="21">
        <f t="shared" si="28"/>
        <v>0</v>
      </c>
      <c r="Q76" s="19">
        <f t="shared" si="29"/>
        <v>0.94673155572555823</v>
      </c>
      <c r="R76" s="19">
        <f t="shared" si="30"/>
        <v>0</v>
      </c>
      <c r="S76" s="19">
        <f t="shared" si="31"/>
        <v>0.24988172956472002</v>
      </c>
      <c r="T76" s="19">
        <f t="shared" si="32"/>
        <v>0</v>
      </c>
      <c r="U76" s="19">
        <f t="shared" si="33"/>
        <v>-0.30468537922389993</v>
      </c>
      <c r="V76" s="19">
        <f t="shared" si="34"/>
        <v>0</v>
      </c>
    </row>
    <row r="77" spans="1:22" x14ac:dyDescent="0.25">
      <c r="A77" s="26">
        <f>Wellpath!E77</f>
        <v>2130</v>
      </c>
      <c r="B77" s="22">
        <v>0</v>
      </c>
      <c r="C77" s="22">
        <f>ABS(COS(Wellpath!$L77))*COS(Wellpath!$M77)*MAX(1,SQRT(10/(Wellpath!K77-Wellpath!K76)))</f>
        <v>0.93150090198051227</v>
      </c>
      <c r="D77" s="22">
        <f>IF(ABS(Wellpath!$L77)&lt;VerticalInc,"SING",-ABS(COS(Wellpath!$L77))*SIN(Wellpath!$M77)/SIN(Wellpath!$L77)*MAX(1,SQRT(10/(Wellpath!$K77-Wellpath!$K76))))</f>
        <v>0</v>
      </c>
      <c r="E77" s="20">
        <f>IF(D77="SING",(Wellpath!K78-Wellpath!K76)/2*Model!$W$35,Model!$W$35*((drdp!B77+drdp!K77)*XYM3E!$B77+(drdp!E77+drdp!N77)*XYM3E!$C77+(drdp!H77+drdp!Q77)*XYM3E!$D77))</f>
        <v>0.13629704386396363</v>
      </c>
      <c r="F77" s="20">
        <f>IF(D77="SING",0,Model!$W$35*((drdp!C77+drdp!L77)*XYM3E!$B77+(drdp!F77+drdp!O77)*XYM3E!$C77+(drdp!I77+drdp!R77)*XYM3E!$D77))</f>
        <v>0</v>
      </c>
      <c r="G77" s="20">
        <f>IF(D77="SING",0,Model!$W$35*((drdp!D77+drdp!M77)*XYM3E!$B77+(drdp!G77+drdp!P77)*XYM3E!$C77+(drdp!J77+drdp!S77)*XYM3E!$D77))</f>
        <v>-5.32222267421842E-2</v>
      </c>
      <c r="H77" s="18">
        <f>IF(D77="SING",(Wellpath!K77-Wellpath!K76)/2*Model!$W$35,Model!$W$35*((drdp!B77)*XYM3E!$B77+(drdp!E77)*XYM3E!$C77+(drdp!H77)*XYM3E!$D77))</f>
        <v>6.8148521931981815E-2</v>
      </c>
      <c r="I77" s="18">
        <f>IF(D77="SING",0,Model!$W$35*((drdp!C77)*XYM3E!$B77+(drdp!F77)*XYM3E!$C77+(drdp!I77)*XYM3E!$D77))</f>
        <v>0</v>
      </c>
      <c r="J77" s="18">
        <f>IF(D77="SING",0,Model!$W$35*((drdp!D77)*XYM3E!$B77+(drdp!G77)*XYM3E!$C77+(drdp!J77)*XYM3E!$D77))</f>
        <v>-2.66111133710921E-2</v>
      </c>
      <c r="K77" s="21">
        <f t="shared" si="23"/>
        <v>0.97846445112973801</v>
      </c>
      <c r="L77" s="21">
        <f t="shared" si="24"/>
        <v>0</v>
      </c>
      <c r="M77" s="21">
        <f t="shared" si="25"/>
        <v>0.25516148607069639</v>
      </c>
      <c r="N77" s="21">
        <f t="shared" si="26"/>
        <v>0</v>
      </c>
      <c r="O77" s="21">
        <f t="shared" si="27"/>
        <v>-0.31761345291898635</v>
      </c>
      <c r="P77" s="21">
        <f t="shared" si="28"/>
        <v>0</v>
      </c>
      <c r="Q77" s="19">
        <f t="shared" si="29"/>
        <v>0.96453178800519668</v>
      </c>
      <c r="R77" s="19">
        <f t="shared" si="30"/>
        <v>0</v>
      </c>
      <c r="S77" s="19">
        <f t="shared" si="31"/>
        <v>0.25303703200614908</v>
      </c>
      <c r="T77" s="19">
        <f t="shared" si="32"/>
        <v>0</v>
      </c>
      <c r="U77" s="19">
        <f t="shared" si="33"/>
        <v>-0.31217292878937342</v>
      </c>
      <c r="V77" s="19">
        <f t="shared" si="34"/>
        <v>0</v>
      </c>
    </row>
    <row r="78" spans="1:22" x14ac:dyDescent="0.25">
      <c r="A78" s="26">
        <f>Wellpath!E78</f>
        <v>2160</v>
      </c>
      <c r="B78" s="22">
        <v>0</v>
      </c>
      <c r="C78" s="22">
        <f>ABS(COS(Wellpath!$L78))*COS(Wellpath!$M78)*MAX(1,SQRT(10/(Wellpath!K78-Wellpath!K77)))</f>
        <v>0.94362776528560277</v>
      </c>
      <c r="D78" s="22">
        <f>IF(ABS(Wellpath!$L78)&lt;VerticalInc,"SING",-ABS(COS(Wellpath!$L78))*SIN(Wellpath!$M78)/SIN(Wellpath!$L78)*MAX(1,SQRT(10/(Wellpath!$K78-Wellpath!$K77))))</f>
        <v>0</v>
      </c>
      <c r="E78" s="20">
        <f>IF(D78="SING",(Wellpath!K79-Wellpath!K77)/2*Model!$W$35,Model!$W$35*((drdp!B78+drdp!K78)*XYM3E!$B78+(drdp!E78+drdp!N78)*XYM3E!$C78+(drdp!H78+drdp!Q78)*XYM3E!$D78))</f>
        <v>0.13986894502292782</v>
      </c>
      <c r="F78" s="20">
        <f>IF(D78="SING",0,Model!$W$35*((drdp!C78+drdp!L78)*XYM3E!$B78+(drdp!F78+drdp!O78)*XYM3E!$C78+(drdp!I78+drdp!R78)*XYM3E!$D78))</f>
        <v>0</v>
      </c>
      <c r="G78" s="20">
        <f>IF(D78="SING",0,Model!$W$35*((drdp!D78+drdp!M78)*XYM3E!$B78+(drdp!G78+drdp!P78)*XYM3E!$C78+(drdp!J78+drdp!S78)*XYM3E!$D78))</f>
        <v>-4.906363954745336E-2</v>
      </c>
      <c r="H78" s="18">
        <f>IF(D78="SING",(Wellpath!K78-Wellpath!K77)/2*Model!$W$35,Model!$W$35*((drdp!B78)*XYM3E!$B78+(drdp!E78)*XYM3E!$C78+(drdp!H78)*XYM3E!$D78))</f>
        <v>6.993447251146391E-2</v>
      </c>
      <c r="I78" s="18">
        <f>IF(D78="SING",0,Model!$W$35*((drdp!C78)*XYM3E!$B78+(drdp!F78)*XYM3E!$C78+(drdp!I78)*XYM3E!$D78))</f>
        <v>0</v>
      </c>
      <c r="J78" s="18">
        <f>IF(D78="SING",0,Model!$W$35*((drdp!D78)*XYM3E!$B78+(drdp!G78)*XYM3E!$C78+(drdp!J78)*XYM3E!$D78))</f>
        <v>-2.453181977372668E-2</v>
      </c>
      <c r="K78" s="21">
        <f t="shared" si="23"/>
        <v>0.99802777291156486</v>
      </c>
      <c r="L78" s="21">
        <f t="shared" si="24"/>
        <v>0</v>
      </c>
      <c r="M78" s="21">
        <f t="shared" si="25"/>
        <v>0.2575687267963388</v>
      </c>
      <c r="N78" s="21">
        <f t="shared" si="26"/>
        <v>0</v>
      </c>
      <c r="O78" s="21">
        <f t="shared" si="27"/>
        <v>-0.32447593242147388</v>
      </c>
      <c r="P78" s="21">
        <f t="shared" si="28"/>
        <v>0</v>
      </c>
      <c r="Q78" s="19">
        <f t="shared" si="29"/>
        <v>0.9833552815751947</v>
      </c>
      <c r="R78" s="19">
        <f t="shared" si="30"/>
        <v>0</v>
      </c>
      <c r="S78" s="19">
        <f t="shared" si="31"/>
        <v>0.25576329625210698</v>
      </c>
      <c r="T78" s="19">
        <f t="shared" si="32"/>
        <v>0</v>
      </c>
      <c r="U78" s="19">
        <f t="shared" si="33"/>
        <v>-0.3193290727946082</v>
      </c>
      <c r="V78" s="19">
        <f t="shared" si="34"/>
        <v>0</v>
      </c>
    </row>
    <row r="79" spans="1:22" x14ac:dyDescent="0.25">
      <c r="A79" s="26">
        <f>Wellpath!E79</f>
        <v>2190</v>
      </c>
      <c r="B79" s="22">
        <v>0</v>
      </c>
      <c r="C79" s="22">
        <f>ABS(COS(Wellpath!$L79))*COS(Wellpath!$M79)*MAX(1,SQRT(10/(Wellpath!K79-Wellpath!K78)))</f>
        <v>0.95460496351340707</v>
      </c>
      <c r="D79" s="22">
        <f>IF(ABS(Wellpath!$L79)&lt;VerticalInc,"SING",-ABS(COS(Wellpath!$L79))*SIN(Wellpath!$M79)/SIN(Wellpath!$L79)*MAX(1,SQRT(10/(Wellpath!$K79-Wellpath!$K78))))</f>
        <v>0</v>
      </c>
      <c r="E79" s="20">
        <f>IF(D79="SING",(Wellpath!K80-Wellpath!K78)/2*Model!$W$35,Model!$W$35*((drdp!B79+drdp!K79)*XYM3E!$B79+(drdp!E79+drdp!N79)*XYM3E!$C79+(drdp!H79+drdp!Q79)*XYM3E!$D79))</f>
        <v>0.14314205683172995</v>
      </c>
      <c r="F79" s="20">
        <f>IF(D79="SING",0,Model!$W$35*((drdp!C79+drdp!L79)*XYM3E!$B79+(drdp!F79+drdp!O79)*XYM3E!$C79+(drdp!I79+drdp!R79)*XYM3E!$D79))</f>
        <v>0</v>
      </c>
      <c r="G79" s="20">
        <f>IF(D79="SING",0,Model!$W$35*((drdp!D79+drdp!M79)*XYM3E!$B79+(drdp!G79+drdp!P79)*XYM3E!$C79+(drdp!J79+drdp!S79)*XYM3E!$D79))</f>
        <v>-4.4666019232707126E-2</v>
      </c>
      <c r="H79" s="18">
        <f>IF(D79="SING",(Wellpath!K79-Wellpath!K78)/2*Model!$W$35,Model!$W$35*((drdp!B79)*XYM3E!$B79+(drdp!E79)*XYM3E!$C79+(drdp!H79)*XYM3E!$D79))</f>
        <v>7.1571028415864976E-2</v>
      </c>
      <c r="I79" s="18">
        <f>IF(D79="SING",0,Model!$W$35*((drdp!C79)*XYM3E!$B79+(drdp!F79)*XYM3E!$C79+(drdp!I79)*XYM3E!$D79))</f>
        <v>0</v>
      </c>
      <c r="J79" s="18">
        <f>IF(D79="SING",0,Model!$W$35*((drdp!D79)*XYM3E!$B79+(drdp!G79)*XYM3E!$C79+(drdp!J79)*XYM3E!$D79))</f>
        <v>-2.2333009616353563E-2</v>
      </c>
      <c r="K79" s="21">
        <f t="shared" si="23"/>
        <v>1.018517421345583</v>
      </c>
      <c r="L79" s="21">
        <f t="shared" si="24"/>
        <v>0</v>
      </c>
      <c r="M79" s="21">
        <f t="shared" si="25"/>
        <v>0.25956378007043535</v>
      </c>
      <c r="N79" s="21">
        <f t="shared" si="26"/>
        <v>0</v>
      </c>
      <c r="O79" s="21">
        <f t="shared" si="27"/>
        <v>-0.33086951828492916</v>
      </c>
      <c r="P79" s="21">
        <f t="shared" si="28"/>
        <v>0</v>
      </c>
      <c r="Q79" s="19">
        <f t="shared" si="29"/>
        <v>1.0031501850200695</v>
      </c>
      <c r="R79" s="19">
        <f t="shared" si="30"/>
        <v>0</v>
      </c>
      <c r="S79" s="19">
        <f t="shared" si="31"/>
        <v>0.25806749011486296</v>
      </c>
      <c r="T79" s="19">
        <f t="shared" si="32"/>
        <v>0</v>
      </c>
      <c r="U79" s="19">
        <f t="shared" si="33"/>
        <v>-0.32607432888733773</v>
      </c>
      <c r="V79" s="19">
        <f t="shared" si="34"/>
        <v>0</v>
      </c>
    </row>
    <row r="80" spans="1:22" x14ac:dyDescent="0.25">
      <c r="A80" s="26">
        <f>Wellpath!E80</f>
        <v>2220</v>
      </c>
      <c r="B80" s="22">
        <v>0</v>
      </c>
      <c r="C80" s="22">
        <f>ABS(COS(Wellpath!$L80))*COS(Wellpath!$M80)*MAX(1,SQRT(10/(Wellpath!K80-Wellpath!K79)))</f>
        <v>0.96441912263879248</v>
      </c>
      <c r="D80" s="22">
        <f>IF(ABS(Wellpath!$L80)&lt;VerticalInc,"SING",-ABS(COS(Wellpath!$L80))*SIN(Wellpath!$M80)/SIN(Wellpath!$L80)*MAX(1,SQRT(10/(Wellpath!$K80-Wellpath!$K79))))</f>
        <v>0</v>
      </c>
      <c r="E80" s="20">
        <f>IF(D80="SING",(Wellpath!K81-Wellpath!K79)/2*Model!$W$35,Model!$W$35*((drdp!B80+drdp!K80)*XYM3E!$B80+(drdp!E80+drdp!N80)*XYM3E!$C80+(drdp!H80+drdp!Q80)*XYM3E!$D80))</f>
        <v>0.14610043301864967</v>
      </c>
      <c r="F80" s="20">
        <f>IF(D80="SING",0,Model!$W$35*((drdp!C80+drdp!L80)*XYM3E!$B80+(drdp!F80+drdp!O80)*XYM3E!$C80+(drdp!I80+drdp!R80)*XYM3E!$D80))</f>
        <v>0</v>
      </c>
      <c r="G80" s="20">
        <f>IF(D80="SING",0,Model!$W$35*((drdp!D80+drdp!M80)*XYM3E!$B80+(drdp!G80+drdp!P80)*XYM3E!$C80+(drdp!J80+drdp!S80)*XYM3E!$D80))</f>
        <v>-4.0050790562071711E-2</v>
      </c>
      <c r="H80" s="18">
        <f>IF(D80="SING",(Wellpath!K80-Wellpath!K79)/2*Model!$W$35,Model!$W$35*((drdp!B80)*XYM3E!$B80+(drdp!E80)*XYM3E!$C80+(drdp!H80)*XYM3E!$D80))</f>
        <v>7.3050216509324833E-2</v>
      </c>
      <c r="I80" s="18">
        <f>IF(D80="SING",0,Model!$W$35*((drdp!C80)*XYM3E!$B80+(drdp!F80)*XYM3E!$C80+(drdp!I80)*XYM3E!$D80))</f>
        <v>0</v>
      </c>
      <c r="J80" s="18">
        <f>IF(D80="SING",0,Model!$W$35*((drdp!D80)*XYM3E!$B80+(drdp!G80)*XYM3E!$C80+(drdp!J80)*XYM3E!$D80))</f>
        <v>-2.0025395281035856E-2</v>
      </c>
      <c r="K80" s="21">
        <f t="shared" si="23"/>
        <v>1.03986275787382</v>
      </c>
      <c r="L80" s="21">
        <f t="shared" si="24"/>
        <v>0</v>
      </c>
      <c r="M80" s="21">
        <f t="shared" si="25"/>
        <v>0.2611678458950823</v>
      </c>
      <c r="N80" s="21">
        <f t="shared" si="26"/>
        <v>0</v>
      </c>
      <c r="O80" s="21">
        <f t="shared" si="27"/>
        <v>-0.33672095612878711</v>
      </c>
      <c r="P80" s="21">
        <f t="shared" si="28"/>
        <v>0</v>
      </c>
      <c r="Q80" s="19">
        <f t="shared" si="29"/>
        <v>1.0238537554776421</v>
      </c>
      <c r="R80" s="19">
        <f t="shared" si="30"/>
        <v>0</v>
      </c>
      <c r="S80" s="19">
        <f t="shared" si="31"/>
        <v>0.2599647965265971</v>
      </c>
      <c r="T80" s="19">
        <f t="shared" si="32"/>
        <v>0</v>
      </c>
      <c r="U80" s="19">
        <f t="shared" si="33"/>
        <v>-0.33233237774589364</v>
      </c>
      <c r="V80" s="19">
        <f t="shared" si="34"/>
        <v>0</v>
      </c>
    </row>
    <row r="81" spans="1:22" x14ac:dyDescent="0.25">
      <c r="A81" s="26">
        <f>Wellpath!E81</f>
        <v>2250</v>
      </c>
      <c r="B81" s="22">
        <v>0</v>
      </c>
      <c r="C81" s="22">
        <f>ABS(COS(Wellpath!$L81))*COS(Wellpath!$M81)*MAX(1,SQRT(10/(Wellpath!K81-Wellpath!K80)))</f>
        <v>0.97305828562062002</v>
      </c>
      <c r="D81" s="22">
        <f>IF(ABS(Wellpath!$L81)&lt;VerticalInc,"SING",-ABS(COS(Wellpath!$L81))*SIN(Wellpath!$M81)/SIN(Wellpath!$L81)*MAX(1,SQRT(10/(Wellpath!$K81-Wellpath!$K80))))</f>
        <v>0</v>
      </c>
      <c r="E81" s="20">
        <f>IF(D81="SING",(Wellpath!K82-Wellpath!K80)/2*Model!$W$35,Model!$W$35*((drdp!B81+drdp!K81)*XYM3E!$B81+(drdp!E81+drdp!N81)*XYM3E!$C81+(drdp!H81+drdp!Q81)*XYM3E!$D81))</f>
        <v>0.14872966067227919</v>
      </c>
      <c r="F81" s="20">
        <f>IF(D81="SING",0,Model!$W$35*((drdp!C81+drdp!L81)*XYM3E!$B81+(drdp!F81+drdp!O81)*XYM3E!$C81+(drdp!I81+drdp!R81)*XYM3E!$D81))</f>
        <v>0</v>
      </c>
      <c r="G81" s="20">
        <f>IF(D81="SING",0,Model!$W$35*((drdp!D81+drdp!M81)*XYM3E!$B81+(drdp!G81+drdp!P81)*XYM3E!$C81+(drdp!J81+drdp!S81)*XYM3E!$D81))</f>
        <v>-3.5240438465709255E-2</v>
      </c>
      <c r="H81" s="18">
        <f>IF(D81="SING",(Wellpath!K81-Wellpath!K80)/2*Model!$W$35,Model!$W$35*((drdp!B81)*XYM3E!$B81+(drdp!E81)*XYM3E!$C81+(drdp!H81)*XYM3E!$D81))</f>
        <v>7.4364830336139595E-2</v>
      </c>
      <c r="I81" s="18">
        <f>IF(D81="SING",0,Model!$W$35*((drdp!C81)*XYM3E!$B81+(drdp!F81)*XYM3E!$C81+(drdp!I81)*XYM3E!$D81))</f>
        <v>0</v>
      </c>
      <c r="J81" s="18">
        <f>IF(D81="SING",0,Model!$W$35*((drdp!D81)*XYM3E!$B81+(drdp!G81)*XYM3E!$C81+(drdp!J81)*XYM3E!$D81))</f>
        <v>-1.7620219232854627E-2</v>
      </c>
      <c r="K81" s="21">
        <f t="shared" si="23"/>
        <v>1.0619832698375113</v>
      </c>
      <c r="L81" s="21">
        <f t="shared" si="24"/>
        <v>0</v>
      </c>
      <c r="M81" s="21">
        <f t="shared" si="25"/>
        <v>0.26240973439833776</v>
      </c>
      <c r="N81" s="21">
        <f t="shared" si="26"/>
        <v>0</v>
      </c>
      <c r="O81" s="21">
        <f t="shared" si="27"/>
        <v>-0.34196225458373436</v>
      </c>
      <c r="P81" s="21">
        <f t="shared" si="28"/>
        <v>0</v>
      </c>
      <c r="Q81" s="19">
        <f t="shared" si="29"/>
        <v>1.0453928858647428</v>
      </c>
      <c r="R81" s="19">
        <f t="shared" si="30"/>
        <v>0</v>
      </c>
      <c r="S81" s="19">
        <f t="shared" si="31"/>
        <v>0.26147831802089616</v>
      </c>
      <c r="T81" s="19">
        <f t="shared" si="32"/>
        <v>0</v>
      </c>
      <c r="U81" s="19">
        <f t="shared" si="33"/>
        <v>-0.33803128074252392</v>
      </c>
      <c r="V81" s="19">
        <f t="shared" si="34"/>
        <v>0</v>
      </c>
    </row>
    <row r="82" spans="1:22" x14ac:dyDescent="0.25">
      <c r="A82" s="26">
        <f>Wellpath!E82</f>
        <v>2280</v>
      </c>
      <c r="B82" s="22">
        <v>0</v>
      </c>
      <c r="C82" s="22">
        <f>ABS(COS(Wellpath!$L82))*COS(Wellpath!$M82)*MAX(1,SQRT(10/(Wellpath!K82-Wellpath!K81)))</f>
        <v>0.98051192696955725</v>
      </c>
      <c r="D82" s="22">
        <f>IF(ABS(Wellpath!$L82)&lt;VerticalInc,"SING",-ABS(COS(Wellpath!$L82))*SIN(Wellpath!$M82)/SIN(Wellpath!$L82)*MAX(1,SQRT(10/(Wellpath!$K82-Wellpath!$K81))))</f>
        <v>0</v>
      </c>
      <c r="E82" s="20">
        <f>IF(D82="SING",(Wellpath!K83-Wellpath!K81)/2*Model!$W$35,Model!$W$35*((drdp!B82+drdp!K82)*XYM3E!$B82+(drdp!E82+drdp!N82)*XYM3E!$C82+(drdp!H82+drdp!Q82)*XYM3E!$D82))</f>
        <v>0.15101693045977907</v>
      </c>
      <c r="F82" s="20">
        <f>IF(D82="SING",0,Model!$W$35*((drdp!C82+drdp!L82)*XYM3E!$B82+(drdp!F82+drdp!O82)*XYM3E!$C82+(drdp!I82+drdp!R82)*XYM3E!$D82))</f>
        <v>0</v>
      </c>
      <c r="G82" s="20">
        <f>IF(D82="SING",0,Model!$W$35*((drdp!D82+drdp!M82)*XYM3E!$B82+(drdp!G82+drdp!P82)*XYM3E!$C82+(drdp!J82+drdp!S82)*XYM3E!$D82))</f>
        <v>-3.0258398495498353E-2</v>
      </c>
      <c r="H82" s="18">
        <f>IF(D82="SING",(Wellpath!K82-Wellpath!K81)/2*Model!$W$35,Model!$W$35*((drdp!B82)*XYM3E!$B82+(drdp!E82)*XYM3E!$C82+(drdp!H82)*XYM3E!$D82))</f>
        <v>7.5508465229889535E-2</v>
      </c>
      <c r="I82" s="18">
        <f>IF(D82="SING",0,Model!$W$35*((drdp!C82)*XYM3E!$B82+(drdp!F82)*XYM3E!$C82+(drdp!I82)*XYM3E!$D82))</f>
        <v>0</v>
      </c>
      <c r="J82" s="18">
        <f>IF(D82="SING",0,Model!$W$35*((drdp!D82)*XYM3E!$B82+(drdp!G82)*XYM3E!$C82+(drdp!J82)*XYM3E!$D82))</f>
        <v>-1.5129199247749177E-2</v>
      </c>
      <c r="K82" s="21">
        <f t="shared" si="23"/>
        <v>1.0847893831230051</v>
      </c>
      <c r="L82" s="21">
        <f t="shared" si="24"/>
        <v>0</v>
      </c>
      <c r="M82" s="21">
        <f t="shared" si="25"/>
        <v>0.26332530507785012</v>
      </c>
      <c r="N82" s="21">
        <f t="shared" si="26"/>
        <v>0</v>
      </c>
      <c r="O82" s="21">
        <f t="shared" si="27"/>
        <v>-0.34653178504515331</v>
      </c>
      <c r="P82" s="21">
        <f t="shared" si="28"/>
        <v>0</v>
      </c>
      <c r="Q82" s="19">
        <f t="shared" si="29"/>
        <v>1.0676847981588848</v>
      </c>
      <c r="R82" s="19">
        <f t="shared" si="30"/>
        <v>0</v>
      </c>
      <c r="S82" s="19">
        <f t="shared" si="31"/>
        <v>0.26263862706821584</v>
      </c>
      <c r="T82" s="19">
        <f t="shared" si="32"/>
        <v>0</v>
      </c>
      <c r="U82" s="19">
        <f t="shared" si="33"/>
        <v>-0.34310463719908912</v>
      </c>
      <c r="V82" s="19">
        <f t="shared" si="34"/>
        <v>0</v>
      </c>
    </row>
    <row r="83" spans="1:22" x14ac:dyDescent="0.25">
      <c r="A83" s="26">
        <f>Wellpath!E83</f>
        <v>2310</v>
      </c>
      <c r="B83" s="22">
        <v>0</v>
      </c>
      <c r="C83" s="22">
        <f>ABS(COS(Wellpath!$L83))*COS(Wellpath!$M83)*MAX(1,SQRT(10/(Wellpath!K83-Wellpath!K82)))</f>
        <v>0.98677096557176602</v>
      </c>
      <c r="D83" s="22">
        <f>IF(ABS(Wellpath!$L83)&lt;VerticalInc,"SING",-ABS(COS(Wellpath!$L83))*SIN(Wellpath!$M83)/SIN(Wellpath!$L83)*MAX(1,SQRT(10/(Wellpath!$K83-Wellpath!$K82))))</f>
        <v>0</v>
      </c>
      <c r="E83" s="20">
        <f>IF(D83="SING",(Wellpath!K84-Wellpath!K82)/2*Model!$W$35,Model!$W$35*((drdp!B83+drdp!K83)*XYM3E!$B83+(drdp!E83+drdp!N83)*XYM3E!$C83+(drdp!H83+drdp!Q83)*XYM3E!$D83))</f>
        <v>0.15295109903266019</v>
      </c>
      <c r="F83" s="20">
        <f>IF(D83="SING",0,Model!$W$35*((drdp!C83+drdp!L83)*XYM3E!$B83+(drdp!F83+drdp!O83)*XYM3E!$C83+(drdp!I83+drdp!R83)*XYM3E!$D83))</f>
        <v>0</v>
      </c>
      <c r="G83" s="20">
        <f>IF(D83="SING",0,Model!$W$35*((drdp!D83+drdp!M83)*XYM3E!$B83+(drdp!G83+drdp!P83)*XYM3E!$C83+(drdp!J83+drdp!S83)*XYM3E!$D83))</f>
        <v>-2.5128942649380967E-2</v>
      </c>
      <c r="H83" s="18">
        <f>IF(D83="SING",(Wellpath!K83-Wellpath!K82)/2*Model!$W$35,Model!$W$35*((drdp!B83)*XYM3E!$B83+(drdp!E83)*XYM3E!$C83+(drdp!H83)*XYM3E!$D83))</f>
        <v>7.6475549516330094E-2</v>
      </c>
      <c r="I83" s="18">
        <f>IF(D83="SING",0,Model!$W$35*((drdp!C83)*XYM3E!$B83+(drdp!F83)*XYM3E!$C83+(drdp!I83)*XYM3E!$D83))</f>
        <v>0</v>
      </c>
      <c r="J83" s="18">
        <f>IF(D83="SING",0,Model!$W$35*((drdp!D83)*XYM3E!$B83+(drdp!G83)*XYM3E!$C83+(drdp!J83)*XYM3E!$D83))</f>
        <v>-1.2564471324690484E-2</v>
      </c>
      <c r="K83" s="21">
        <f t="shared" si="23"/>
        <v>1.1081834218183038</v>
      </c>
      <c r="L83" s="21">
        <f t="shared" si="24"/>
        <v>0</v>
      </c>
      <c r="M83" s="21">
        <f t="shared" si="25"/>
        <v>0.26395676883652602</v>
      </c>
      <c r="N83" s="21">
        <f t="shared" si="26"/>
        <v>0</v>
      </c>
      <c r="O83" s="21">
        <f t="shared" si="27"/>
        <v>-0.35037528444090482</v>
      </c>
      <c r="P83" s="21">
        <f t="shared" si="28"/>
        <v>0</v>
      </c>
      <c r="Q83" s="19">
        <f t="shared" si="29"/>
        <v>1.0906378927968297</v>
      </c>
      <c r="R83" s="19">
        <f t="shared" si="30"/>
        <v>0</v>
      </c>
      <c r="S83" s="19">
        <f t="shared" si="31"/>
        <v>0.26348317101751911</v>
      </c>
      <c r="T83" s="19">
        <f t="shared" si="32"/>
        <v>0</v>
      </c>
      <c r="U83" s="19">
        <f t="shared" si="33"/>
        <v>-0.34749265989409117</v>
      </c>
      <c r="V83" s="19">
        <f t="shared" si="34"/>
        <v>0</v>
      </c>
    </row>
    <row r="84" spans="1:22" x14ac:dyDescent="0.25">
      <c r="A84" s="26">
        <f>Wellpath!E84</f>
        <v>2340</v>
      </c>
      <c r="B84" s="22">
        <v>0</v>
      </c>
      <c r="C84" s="22">
        <f>ABS(COS(Wellpath!$L84))*COS(Wellpath!$M84)*MAX(1,SQRT(10/(Wellpath!K84-Wellpath!K83)))</f>
        <v>0.99182777575284053</v>
      </c>
      <c r="D84" s="22">
        <f>IF(ABS(Wellpath!$L84)&lt;VerticalInc,"SING",-ABS(COS(Wellpath!$L84))*SIN(Wellpath!$M84)/SIN(Wellpath!$L84)*MAX(1,SQRT(10/(Wellpath!$K84-Wellpath!$K83))))</f>
        <v>0</v>
      </c>
      <c r="E84" s="20">
        <f>IF(D84="SING",(Wellpath!K85-Wellpath!K83)/2*Model!$W$35,Model!$W$35*((drdp!B84+drdp!K84)*XYM3E!$B84+(drdp!E84+drdp!N84)*XYM3E!$C84+(drdp!H84+drdp!Q84)*XYM3E!$D84))</f>
        <v>0.15452274331605742</v>
      </c>
      <c r="F84" s="20">
        <f>IF(D84="SING",0,Model!$W$35*((drdp!C84+drdp!L84)*XYM3E!$B84+(drdp!F84+drdp!O84)*XYM3E!$C84+(drdp!I84+drdp!R84)*XYM3E!$D84))</f>
        <v>0</v>
      </c>
      <c r="G84" s="20">
        <f>IF(D84="SING",0,Model!$W$35*((drdp!D84+drdp!M84)*XYM3E!$B84+(drdp!G84+drdp!P84)*XYM3E!$C84+(drdp!J84+drdp!S84)*XYM3E!$D84))</f>
        <v>-1.9877061120628276E-2</v>
      </c>
      <c r="H84" s="18">
        <f>IF(D84="SING",(Wellpath!K84-Wellpath!K83)/2*Model!$W$35,Model!$W$35*((drdp!B84)*XYM3E!$B84+(drdp!E84)*XYM3E!$C84+(drdp!H84)*XYM3E!$D84))</f>
        <v>7.726137165802871E-2</v>
      </c>
      <c r="I84" s="18">
        <f>IF(D84="SING",0,Model!$W$35*((drdp!C84)*XYM3E!$B84+(drdp!F84)*XYM3E!$C84+(drdp!I84)*XYM3E!$D84))</f>
        <v>0</v>
      </c>
      <c r="J84" s="18">
        <f>IF(D84="SING",0,Model!$W$35*((drdp!D84)*XYM3E!$B84+(drdp!G84)*XYM3E!$C84+(drdp!J84)*XYM3E!$D84))</f>
        <v>-9.9385305603141381E-3</v>
      </c>
      <c r="K84" s="21">
        <f t="shared" si="23"/>
        <v>1.1320607000202239</v>
      </c>
      <c r="L84" s="21">
        <f t="shared" si="24"/>
        <v>0</v>
      </c>
      <c r="M84" s="21">
        <f t="shared" si="25"/>
        <v>0.26435186639531921</v>
      </c>
      <c r="N84" s="21">
        <f t="shared" si="26"/>
        <v>0</v>
      </c>
      <c r="O84" s="21">
        <f t="shared" si="27"/>
        <v>-0.35344674245432522</v>
      </c>
      <c r="P84" s="21">
        <f t="shared" si="28"/>
        <v>0</v>
      </c>
      <c r="Q84" s="19">
        <f t="shared" si="29"/>
        <v>1.1141527413687837</v>
      </c>
      <c r="R84" s="19">
        <f t="shared" si="30"/>
        <v>0</v>
      </c>
      <c r="S84" s="19">
        <f t="shared" si="31"/>
        <v>0.26405554322622432</v>
      </c>
      <c r="T84" s="19">
        <f t="shared" si="32"/>
        <v>0</v>
      </c>
      <c r="U84" s="19">
        <f t="shared" si="33"/>
        <v>-0.35114314894425991</v>
      </c>
      <c r="V84" s="19">
        <f t="shared" si="34"/>
        <v>0</v>
      </c>
    </row>
    <row r="85" spans="1:22" x14ac:dyDescent="0.25">
      <c r="A85" s="26">
        <f>Wellpath!E85</f>
        <v>2370</v>
      </c>
      <c r="B85" s="22">
        <v>0</v>
      </c>
      <c r="C85" s="22">
        <f>ABS(COS(Wellpath!$L85))*COS(Wellpath!$M85)*MAX(1,SQRT(10/(Wellpath!K85-Wellpath!K84)))</f>
        <v>0.99567619656851702</v>
      </c>
      <c r="D85" s="22">
        <f>IF(ABS(Wellpath!$L85)&lt;VerticalInc,"SING",-ABS(COS(Wellpath!$L85))*SIN(Wellpath!$M85)/SIN(Wellpath!$L85)*MAX(1,SQRT(10/(Wellpath!$K85-Wellpath!$K84))))</f>
        <v>0</v>
      </c>
      <c r="E85" s="20">
        <f>IF(D85="SING",(Wellpath!K86-Wellpath!K84)/2*Model!$W$35,Model!$W$35*((drdp!B85+drdp!K85)*XYM3E!$B85+(drdp!E85+drdp!N85)*XYM3E!$C85+(drdp!H85+drdp!Q85)*XYM3E!$D85))</f>
        <v>0.15572420641700316</v>
      </c>
      <c r="F85" s="20">
        <f>IF(D85="SING",0,Model!$W$35*((drdp!C85+drdp!L85)*XYM3E!$B85+(drdp!F85+drdp!O85)*XYM3E!$C85+(drdp!I85+drdp!R85)*XYM3E!$D85))</f>
        <v>0</v>
      </c>
      <c r="G85" s="20">
        <f>IF(D85="SING",0,Model!$W$35*((drdp!D85+drdp!M85)*XYM3E!$B85+(drdp!G85+drdp!P85)*XYM3E!$C85+(drdp!J85+drdp!S85)*XYM3E!$D85))</f>
        <v>-1.4528340548131086E-2</v>
      </c>
      <c r="H85" s="18">
        <f>IF(D85="SING",(Wellpath!K85-Wellpath!K84)/2*Model!$W$35,Model!$W$35*((drdp!B85)*XYM3E!$B85+(drdp!E85)*XYM3E!$C85+(drdp!H85)*XYM3E!$D85))</f>
        <v>7.7862103208501579E-2</v>
      </c>
      <c r="I85" s="18">
        <f>IF(D85="SING",0,Model!$W$35*((drdp!C85)*XYM3E!$B85+(drdp!F85)*XYM3E!$C85+(drdp!I85)*XYM3E!$D85))</f>
        <v>0</v>
      </c>
      <c r="J85" s="18">
        <f>IF(D85="SING",0,Model!$W$35*((drdp!D85)*XYM3E!$B85+(drdp!G85)*XYM3E!$C85+(drdp!J85)*XYM3E!$D85))</f>
        <v>-7.2641702740655432E-3</v>
      </c>
      <c r="K85" s="21">
        <f t="shared" si="23"/>
        <v>1.1563107284844292</v>
      </c>
      <c r="L85" s="21">
        <f t="shared" si="24"/>
        <v>0</v>
      </c>
      <c r="M85" s="21">
        <f t="shared" si="25"/>
        <v>0.2645629390744017</v>
      </c>
      <c r="N85" s="21">
        <f t="shared" si="26"/>
        <v>0</v>
      </c>
      <c r="O85" s="21">
        <f t="shared" si="27"/>
        <v>-0.35570915675673892</v>
      </c>
      <c r="P85" s="21">
        <f t="shared" si="28"/>
        <v>0</v>
      </c>
      <c r="Q85" s="19">
        <f t="shared" si="29"/>
        <v>1.1381232071362752</v>
      </c>
      <c r="R85" s="19">
        <f t="shared" si="30"/>
        <v>0</v>
      </c>
      <c r="S85" s="19">
        <f t="shared" si="31"/>
        <v>0.26440463456508984</v>
      </c>
      <c r="T85" s="19">
        <f t="shared" si="32"/>
        <v>0</v>
      </c>
      <c r="U85" s="19">
        <f t="shared" si="33"/>
        <v>-0.35401234602992865</v>
      </c>
      <c r="V85" s="19">
        <f t="shared" si="34"/>
        <v>0</v>
      </c>
    </row>
    <row r="86" spans="1:22" x14ac:dyDescent="0.25">
      <c r="A86" s="26">
        <f>Wellpath!E86</f>
        <v>2400</v>
      </c>
      <c r="B86" s="22">
        <v>0</v>
      </c>
      <c r="C86" s="22">
        <f>ABS(COS(Wellpath!$L86))*COS(Wellpath!$M86)*MAX(1,SQRT(10/(Wellpath!K86-Wellpath!K85)))</f>
        <v>0.99831153931083538</v>
      </c>
      <c r="D86" s="22">
        <f>IF(ABS(Wellpath!$L86)&lt;VerticalInc,"SING",-ABS(COS(Wellpath!$L86))*SIN(Wellpath!$M86)/SIN(Wellpath!$L86)*MAX(1,SQRT(10/(Wellpath!$K86-Wellpath!$K85))))</f>
        <v>0</v>
      </c>
      <c r="E86" s="20">
        <f>IF(D86="SING",(Wellpath!K87-Wellpath!K85)/2*Model!$W$35,Model!$W$35*((drdp!B86+drdp!K86)*XYM3E!$B86+(drdp!E86+drdp!N86)*XYM3E!$C86+(drdp!H86+drdp!Q86)*XYM3E!$D86))</f>
        <v>0.15654963492804025</v>
      </c>
      <c r="F86" s="20">
        <f>IF(D86="SING",0,Model!$W$35*((drdp!C86+drdp!L86)*XYM3E!$B86+(drdp!F86+drdp!O86)*XYM3E!$C86+(drdp!I86+drdp!R86)*XYM3E!$D86))</f>
        <v>0</v>
      </c>
      <c r="G86" s="20">
        <f>IF(D86="SING",0,Model!$W$35*((drdp!D86+drdp!M86)*XYM3E!$B86+(drdp!G86+drdp!P86)*XYM3E!$C86+(drdp!J86+drdp!S86)*XYM3E!$D86))</f>
        <v>-9.1088393608670833E-3</v>
      </c>
      <c r="H86" s="18">
        <f>IF(D86="SING",(Wellpath!K86-Wellpath!K85)/2*Model!$W$35,Model!$W$35*((drdp!B86)*XYM3E!$B86+(drdp!E86)*XYM3E!$C86+(drdp!H86)*XYM3E!$D86))</f>
        <v>7.8274817464020124E-2</v>
      </c>
      <c r="I86" s="18">
        <f>IF(D86="SING",0,Model!$W$35*((drdp!C86)*XYM3E!$B86+(drdp!F86)*XYM3E!$C86+(drdp!I86)*XYM3E!$D86))</f>
        <v>0</v>
      </c>
      <c r="J86" s="18">
        <f>IF(D86="SING",0,Model!$W$35*((drdp!D86)*XYM3E!$B86+(drdp!G86)*XYM3E!$C86+(drdp!J86)*XYM3E!$D86))</f>
        <v>-4.5544196804335416E-3</v>
      </c>
      <c r="K86" s="21">
        <f t="shared" si="23"/>
        <v>1.1808185166805318</v>
      </c>
      <c r="L86" s="21">
        <f t="shared" si="24"/>
        <v>0</v>
      </c>
      <c r="M86" s="21">
        <f t="shared" si="25"/>
        <v>0.26464591002890381</v>
      </c>
      <c r="N86" s="21">
        <f t="shared" si="26"/>
        <v>0</v>
      </c>
      <c r="O86" s="21">
        <f t="shared" si="27"/>
        <v>-0.35713514223330084</v>
      </c>
      <c r="P86" s="21">
        <f t="shared" si="28"/>
        <v>0</v>
      </c>
      <c r="Q86" s="19">
        <f t="shared" si="29"/>
        <v>1.1624376755334549</v>
      </c>
      <c r="R86" s="19">
        <f t="shared" si="30"/>
        <v>0</v>
      </c>
      <c r="S86" s="19">
        <f t="shared" si="31"/>
        <v>0.26458368181302722</v>
      </c>
      <c r="T86" s="19">
        <f t="shared" si="32"/>
        <v>0</v>
      </c>
      <c r="U86" s="19">
        <f t="shared" si="33"/>
        <v>-0.3560656531258794</v>
      </c>
      <c r="V86" s="19">
        <f t="shared" si="34"/>
        <v>0</v>
      </c>
    </row>
    <row r="87" spans="1:22" x14ac:dyDescent="0.25">
      <c r="A87" s="26">
        <f>Wellpath!E87</f>
        <v>2430</v>
      </c>
      <c r="B87" s="22">
        <v>0</v>
      </c>
      <c r="C87" s="22">
        <f>ABS(COS(Wellpath!$L87))*COS(Wellpath!$M87)*MAX(1,SQRT(10/(Wellpath!K87-Wellpath!K86)))</f>
        <v>0.99973059322060753</v>
      </c>
      <c r="D87" s="22">
        <f>IF(ABS(Wellpath!$L87)&lt;VerticalInc,"SING",-ABS(COS(Wellpath!$L87))*SIN(Wellpath!$M87)/SIN(Wellpath!$L87)*MAX(1,SQRT(10/(Wellpath!$K87-Wellpath!$K86))))</f>
        <v>0</v>
      </c>
      <c r="E87" s="20">
        <f>IF(D87="SING",(Wellpath!K88-Wellpath!K86)/2*Model!$W$35,Model!$W$35*((drdp!B87+drdp!K87)*XYM3E!$B87+(drdp!E87+drdp!N87)*XYM3E!$C87+(drdp!H87+drdp!Q87)*XYM3E!$D87))</f>
        <v>0.13082917287036228</v>
      </c>
      <c r="F87" s="20">
        <f>IF(D87="SING",0,Model!$W$35*((drdp!C87+drdp!L87)*XYM3E!$B87+(drdp!F87+drdp!O87)*XYM3E!$C87+(drdp!I87+drdp!R87)*XYM3E!$D87))</f>
        <v>0</v>
      </c>
      <c r="G87" s="20">
        <f>IF(D87="SING",0,Model!$W$35*((drdp!D87+drdp!M87)*XYM3E!$B87+(drdp!G87+drdp!P87)*XYM3E!$C87+(drdp!J87+drdp!S87)*XYM3E!$D87))</f>
        <v>-3.0374673532118901E-3</v>
      </c>
      <c r="H87" s="18">
        <f>IF(D87="SING",(Wellpath!K87-Wellpath!K86)/2*Model!$W$35,Model!$W$35*((drdp!B87)*XYM3E!$B87+(drdp!E87)*XYM3E!$C87+(drdp!H87)*XYM3E!$D87))</f>
        <v>7.8497503722217365E-2</v>
      </c>
      <c r="I87" s="18">
        <f>IF(D87="SING",0,Model!$W$35*((drdp!C87)*XYM3E!$B87+(drdp!F87)*XYM3E!$C87+(drdp!I87)*XYM3E!$D87))</f>
        <v>0</v>
      </c>
      <c r="J87" s="18">
        <f>IF(D87="SING",0,Model!$W$35*((drdp!D87)*XYM3E!$B87+(drdp!G87)*XYM3E!$C87+(drdp!J87)*XYM3E!$D87))</f>
        <v>-1.8224804119271337E-3</v>
      </c>
      <c r="K87" s="21">
        <f t="shared" si="23"/>
        <v>1.1979347891544749</v>
      </c>
      <c r="L87" s="21">
        <f t="shared" si="24"/>
        <v>0</v>
      </c>
      <c r="M87" s="21">
        <f t="shared" si="25"/>
        <v>0.26465513623682563</v>
      </c>
      <c r="N87" s="21">
        <f t="shared" si="26"/>
        <v>0</v>
      </c>
      <c r="O87" s="21">
        <f t="shared" si="27"/>
        <v>-0.3575325315747423</v>
      </c>
      <c r="P87" s="21">
        <f t="shared" si="28"/>
        <v>0</v>
      </c>
      <c r="Q87" s="19">
        <f t="shared" si="29"/>
        <v>1.1869803747711514</v>
      </c>
      <c r="R87" s="19">
        <f t="shared" si="30"/>
        <v>0</v>
      </c>
      <c r="S87" s="19">
        <f t="shared" si="31"/>
        <v>0.26464923146375569</v>
      </c>
      <c r="T87" s="19">
        <f t="shared" si="32"/>
        <v>0</v>
      </c>
      <c r="U87" s="19">
        <f t="shared" si="33"/>
        <v>-0.35727820239621977</v>
      </c>
      <c r="V87" s="19">
        <f t="shared" si="34"/>
        <v>0</v>
      </c>
    </row>
    <row r="88" spans="1:22" x14ac:dyDescent="0.25">
      <c r="A88" s="26">
        <f>Wellpath!E88</f>
        <v>2450</v>
      </c>
      <c r="B88" s="22">
        <v>0</v>
      </c>
      <c r="C88" s="22">
        <f>ABS(COS(Wellpath!$L88))*COS(Wellpath!$M88)*MAX(1,SQRT(10/(Wellpath!K88-Wellpath!K87)))</f>
        <v>1</v>
      </c>
      <c r="D88" s="22" t="str">
        <f>IF(ABS(Wellpath!$L88)&lt;VerticalInc,"SING",-ABS(COS(Wellpath!$L88))*SIN(Wellpath!$M88)/SIN(Wellpath!$L88)*MAX(1,SQRT(10/(Wellpath!$K88-Wellpath!$K87))))</f>
        <v>SING</v>
      </c>
      <c r="E88" s="20">
        <f>IF(D88="SING",(Wellpath!K89-Wellpath!K87)/2*Model!$W$35,Model!$W$35*((drdp!B88+drdp!K88)*XYM3E!$B88+(drdp!E88+drdp!N88)*XYM3E!$C88+(drdp!H88+drdp!Q88)*XYM3E!$D88))</f>
        <v>7.8539816339744828E-2</v>
      </c>
      <c r="F88" s="20">
        <f>IF(D88="SING",0,Model!$W$35*((drdp!C88+drdp!L88)*XYM3E!$B88+(drdp!F88+drdp!O88)*XYM3E!$C88+(drdp!I88+drdp!R88)*XYM3E!$D88))</f>
        <v>0</v>
      </c>
      <c r="G88" s="20">
        <f>IF(D88="SING",0,Model!$W$35*((drdp!D88+drdp!M88)*XYM3E!$B88+(drdp!G88+drdp!P88)*XYM3E!$C88+(drdp!J88+drdp!S88)*XYM3E!$D88))</f>
        <v>0</v>
      </c>
      <c r="H88" s="18">
        <f>IF(D88="SING",(Wellpath!K88-Wellpath!K87)/2*Model!$W$35,Model!$W$35*((drdp!B88)*XYM3E!$B88+(drdp!E88)*XYM3E!$C88+(drdp!H88)*XYM3E!$D88))</f>
        <v>5.2359877559829883E-2</v>
      </c>
      <c r="I88" s="18">
        <f>IF(D88="SING",0,Model!$W$35*((drdp!C88)*XYM3E!$B88+(drdp!F88)*XYM3E!$C88+(drdp!I88)*XYM3E!$D88))</f>
        <v>0</v>
      </c>
      <c r="J88" s="18">
        <f>IF(D88="SING",0,Model!$W$35*((drdp!D88)*XYM3E!$B88+(drdp!G88)*XYM3E!$C88+(drdp!J88)*XYM3E!$D88))</f>
        <v>0</v>
      </c>
      <c r="K88" s="21">
        <f t="shared" si="23"/>
        <v>1.2041032919051557</v>
      </c>
      <c r="L88" s="21">
        <f t="shared" si="24"/>
        <v>0</v>
      </c>
      <c r="M88" s="21">
        <f t="shared" si="25"/>
        <v>0.26465513623682563</v>
      </c>
      <c r="N88" s="21">
        <f t="shared" si="26"/>
        <v>0</v>
      </c>
      <c r="O88" s="21">
        <f t="shared" si="27"/>
        <v>-0.3575325315747423</v>
      </c>
      <c r="P88" s="21">
        <f t="shared" si="28"/>
        <v>0</v>
      </c>
      <c r="Q88" s="19">
        <f t="shared" si="29"/>
        <v>1.2006763459325553</v>
      </c>
      <c r="R88" s="19">
        <f t="shared" si="30"/>
        <v>0</v>
      </c>
      <c r="S88" s="19">
        <f t="shared" si="31"/>
        <v>0.26465513623682563</v>
      </c>
      <c r="T88" s="19">
        <f t="shared" si="32"/>
        <v>0</v>
      </c>
      <c r="U88" s="19">
        <f t="shared" si="33"/>
        <v>-0.3575325315747423</v>
      </c>
      <c r="V88" s="19">
        <f t="shared" si="34"/>
        <v>0</v>
      </c>
    </row>
    <row r="89" spans="1:22" x14ac:dyDescent="0.25">
      <c r="A89" s="26">
        <f>Wellpath!E89</f>
        <v>2460</v>
      </c>
      <c r="B89" s="22">
        <v>0</v>
      </c>
      <c r="C89" s="22">
        <f>ABS(COS(Wellpath!$L89))*COS(Wellpath!$M89)*MAX(1,SQRT(10/(Wellpath!K89-Wellpath!K88)))</f>
        <v>1</v>
      </c>
      <c r="D89" s="22" t="str">
        <f>IF(ABS(Wellpath!$L89)&lt;VerticalInc,"SING",-ABS(COS(Wellpath!$L89))*SIN(Wellpath!$M89)/SIN(Wellpath!$L89)*MAX(1,SQRT(10/(Wellpath!$K89-Wellpath!$K88))))</f>
        <v>SING</v>
      </c>
      <c r="E89" s="20">
        <f>IF(D89="SING",(Wellpath!K90-Wellpath!K88)/2*Model!$W$35,Model!$W$35*((drdp!B89+drdp!K89)*XYM3E!$B89+(drdp!E89+drdp!N89)*XYM3E!$C89+(drdp!H89+drdp!Q89)*XYM3E!$D89))</f>
        <v>0.10471975511965977</v>
      </c>
      <c r="F89" s="20">
        <f>IF(D89="SING",0,Model!$W$35*((drdp!C89+drdp!L89)*XYM3E!$B89+(drdp!F89+drdp!O89)*XYM3E!$C89+(drdp!I89+drdp!R89)*XYM3E!$D89))</f>
        <v>0</v>
      </c>
      <c r="G89" s="20">
        <f>IF(D89="SING",0,Model!$W$35*((drdp!D89+drdp!M89)*XYM3E!$B89+(drdp!G89+drdp!P89)*XYM3E!$C89+(drdp!J89+drdp!S89)*XYM3E!$D89))</f>
        <v>0</v>
      </c>
      <c r="H89" s="18">
        <f>IF(D89="SING",(Wellpath!K89-Wellpath!K88)/2*Model!$W$35,Model!$W$35*((drdp!B89)*XYM3E!$B89+(drdp!E89)*XYM3E!$C89+(drdp!H89)*XYM3E!$D89))</f>
        <v>2.6179938779914941E-2</v>
      </c>
      <c r="I89" s="18">
        <f>IF(D89="SING",0,Model!$W$35*((drdp!C89)*XYM3E!$B89+(drdp!F89)*XYM3E!$C89+(drdp!I89)*XYM3E!$D89))</f>
        <v>0</v>
      </c>
      <c r="J89" s="18">
        <f>IF(D89="SING",0,Model!$W$35*((drdp!D89)*XYM3E!$B89+(drdp!G89)*XYM3E!$C89+(drdp!J89)*XYM3E!$D89))</f>
        <v>0</v>
      </c>
      <c r="K89" s="21">
        <f t="shared" si="23"/>
        <v>1.2150695190174772</v>
      </c>
      <c r="L89" s="21">
        <f t="shared" si="24"/>
        <v>0</v>
      </c>
      <c r="M89" s="21">
        <f t="shared" si="25"/>
        <v>0.26465513623682563</v>
      </c>
      <c r="N89" s="21">
        <f t="shared" si="26"/>
        <v>0</v>
      </c>
      <c r="O89" s="21">
        <f t="shared" si="27"/>
        <v>-0.3575325315747423</v>
      </c>
      <c r="P89" s="21">
        <f t="shared" si="28"/>
        <v>0</v>
      </c>
      <c r="Q89" s="19">
        <f t="shared" si="29"/>
        <v>1.2047886810996757</v>
      </c>
      <c r="R89" s="19">
        <f t="shared" si="30"/>
        <v>0</v>
      </c>
      <c r="S89" s="19">
        <f t="shared" si="31"/>
        <v>0.26465513623682563</v>
      </c>
      <c r="T89" s="19">
        <f t="shared" si="32"/>
        <v>0</v>
      </c>
      <c r="U89" s="19">
        <f t="shared" si="33"/>
        <v>-0.3575325315747423</v>
      </c>
      <c r="V89" s="19">
        <f t="shared" si="34"/>
        <v>0</v>
      </c>
    </row>
    <row r="90" spans="1:22" x14ac:dyDescent="0.25">
      <c r="A90" s="26">
        <f>Wellpath!E90</f>
        <v>2490</v>
      </c>
      <c r="B90" s="22">
        <v>0</v>
      </c>
      <c r="C90" s="22">
        <f>ABS(COS(Wellpath!$L90))*COS(Wellpath!$M90)*MAX(1,SQRT(10/(Wellpath!K90-Wellpath!K89)))</f>
        <v>1</v>
      </c>
      <c r="D90" s="22" t="str">
        <f>IF(ABS(Wellpath!$L90)&lt;VerticalInc,"SING",-ABS(COS(Wellpath!$L90))*SIN(Wellpath!$M90)/SIN(Wellpath!$L90)*MAX(1,SQRT(10/(Wellpath!$K90-Wellpath!$K89))))</f>
        <v>SING</v>
      </c>
      <c r="E90" s="20">
        <f>IF(D90="SING",(Wellpath!K91-Wellpath!K89)/2*Model!$W$35,Model!$W$35*((drdp!B90+drdp!K90)*XYM3E!$B90+(drdp!E90+drdp!N90)*XYM3E!$C90+(drdp!H90+drdp!Q90)*XYM3E!$D90))</f>
        <v>0.15707963267948966</v>
      </c>
      <c r="F90" s="20">
        <f>IF(D90="SING",0,Model!$W$35*((drdp!C90+drdp!L90)*XYM3E!$B90+(drdp!F90+drdp!O90)*XYM3E!$C90+(drdp!I90+drdp!R90)*XYM3E!$D90))</f>
        <v>0</v>
      </c>
      <c r="G90" s="20">
        <f>IF(D90="SING",0,Model!$W$35*((drdp!D90+drdp!M90)*XYM3E!$B90+(drdp!G90+drdp!P90)*XYM3E!$C90+(drdp!J90+drdp!S90)*XYM3E!$D90))</f>
        <v>0</v>
      </c>
      <c r="H90" s="18">
        <f>IF(D90="SING",(Wellpath!K90-Wellpath!K89)/2*Model!$W$35,Model!$W$35*((drdp!B90)*XYM3E!$B90+(drdp!E90)*XYM3E!$C90+(drdp!H90)*XYM3E!$D90))</f>
        <v>7.8539816339744828E-2</v>
      </c>
      <c r="I90" s="18">
        <f>IF(D90="SING",0,Model!$W$35*((drdp!C90)*XYM3E!$B90+(drdp!F90)*XYM3E!$C90+(drdp!I90)*XYM3E!$D90))</f>
        <v>0</v>
      </c>
      <c r="J90" s="18">
        <f>IF(D90="SING",0,Model!$W$35*((drdp!D90)*XYM3E!$B90+(drdp!G90)*XYM3E!$C90+(drdp!J90)*XYM3E!$D90))</f>
        <v>0</v>
      </c>
      <c r="K90" s="21">
        <f t="shared" si="23"/>
        <v>1.2397435300202007</v>
      </c>
      <c r="L90" s="21">
        <f t="shared" si="24"/>
        <v>0</v>
      </c>
      <c r="M90" s="21">
        <f t="shared" si="25"/>
        <v>0.26465513623682563</v>
      </c>
      <c r="N90" s="21">
        <f t="shared" si="26"/>
        <v>0</v>
      </c>
      <c r="O90" s="21">
        <f t="shared" si="27"/>
        <v>-0.3575325315747423</v>
      </c>
      <c r="P90" s="21">
        <f t="shared" si="28"/>
        <v>0</v>
      </c>
      <c r="Q90" s="19">
        <f t="shared" si="29"/>
        <v>1.221238021768158</v>
      </c>
      <c r="R90" s="19">
        <f t="shared" si="30"/>
        <v>0</v>
      </c>
      <c r="S90" s="19">
        <f t="shared" si="31"/>
        <v>0.26465513623682563</v>
      </c>
      <c r="T90" s="19">
        <f t="shared" si="32"/>
        <v>0</v>
      </c>
      <c r="U90" s="19">
        <f t="shared" si="33"/>
        <v>-0.3575325315747423</v>
      </c>
      <c r="V90" s="19">
        <f t="shared" si="34"/>
        <v>0</v>
      </c>
    </row>
    <row r="91" spans="1:22" x14ac:dyDescent="0.25">
      <c r="A91" s="26">
        <f>Wellpath!E91</f>
        <v>2520</v>
      </c>
      <c r="B91" s="22">
        <v>0</v>
      </c>
      <c r="C91" s="22">
        <f>ABS(COS(Wellpath!$L91))*COS(Wellpath!$M91)*MAX(1,SQRT(10/(Wellpath!K91-Wellpath!K90)))</f>
        <v>1</v>
      </c>
      <c r="D91" s="22" t="str">
        <f>IF(ABS(Wellpath!$L91)&lt;VerticalInc,"SING",-ABS(COS(Wellpath!$L91))*SIN(Wellpath!$M91)/SIN(Wellpath!$L91)*MAX(1,SQRT(10/(Wellpath!$K91-Wellpath!$K90))))</f>
        <v>SING</v>
      </c>
      <c r="E91" s="20">
        <f>IF(D91="SING",(Wellpath!K92-Wellpath!K90)/2*Model!$W$35,Model!$W$35*((drdp!B91+drdp!K91)*XYM3E!$B91+(drdp!E91+drdp!N91)*XYM3E!$C91+(drdp!H91+drdp!Q91)*XYM3E!$D91))</f>
        <v>0.15707963267948966</v>
      </c>
      <c r="F91" s="20">
        <f>IF(D91="SING",0,Model!$W$35*((drdp!C91+drdp!L91)*XYM3E!$B91+(drdp!F91+drdp!O91)*XYM3E!$C91+(drdp!I91+drdp!R91)*XYM3E!$D91))</f>
        <v>0</v>
      </c>
      <c r="G91" s="20">
        <f>IF(D91="SING",0,Model!$W$35*((drdp!D91+drdp!M91)*XYM3E!$B91+(drdp!G91+drdp!P91)*XYM3E!$C91+(drdp!J91+drdp!S91)*XYM3E!$D91))</f>
        <v>0</v>
      </c>
      <c r="H91" s="18">
        <f>IF(D91="SING",(Wellpath!K91-Wellpath!K90)/2*Model!$W$35,Model!$W$35*((drdp!B91)*XYM3E!$B91+(drdp!E91)*XYM3E!$C91+(drdp!H91)*XYM3E!$D91))</f>
        <v>7.8539816339744828E-2</v>
      </c>
      <c r="I91" s="18">
        <f>IF(D91="SING",0,Model!$W$35*((drdp!C91)*XYM3E!$B91+(drdp!F91)*XYM3E!$C91+(drdp!I91)*XYM3E!$D91))</f>
        <v>0</v>
      </c>
      <c r="J91" s="18">
        <f>IF(D91="SING",0,Model!$W$35*((drdp!D91)*XYM3E!$B91+(drdp!G91)*XYM3E!$C91+(drdp!J91)*XYM3E!$D91))</f>
        <v>0</v>
      </c>
      <c r="K91" s="21">
        <f t="shared" si="23"/>
        <v>1.2644175410229241</v>
      </c>
      <c r="L91" s="21">
        <f t="shared" si="24"/>
        <v>0</v>
      </c>
      <c r="M91" s="21">
        <f t="shared" si="25"/>
        <v>0.26465513623682563</v>
      </c>
      <c r="N91" s="21">
        <f t="shared" si="26"/>
        <v>0</v>
      </c>
      <c r="O91" s="21">
        <f t="shared" si="27"/>
        <v>-0.3575325315747423</v>
      </c>
      <c r="P91" s="21">
        <f t="shared" si="28"/>
        <v>0</v>
      </c>
      <c r="Q91" s="19">
        <f t="shared" si="29"/>
        <v>1.2459120327708815</v>
      </c>
      <c r="R91" s="19">
        <f t="shared" si="30"/>
        <v>0</v>
      </c>
      <c r="S91" s="19">
        <f t="shared" si="31"/>
        <v>0.26465513623682563</v>
      </c>
      <c r="T91" s="19">
        <f t="shared" si="32"/>
        <v>0</v>
      </c>
      <c r="U91" s="19">
        <f t="shared" si="33"/>
        <v>-0.3575325315747423</v>
      </c>
      <c r="V91" s="19">
        <f t="shared" si="34"/>
        <v>0</v>
      </c>
    </row>
    <row r="92" spans="1:22" x14ac:dyDescent="0.25">
      <c r="A92" s="26">
        <f>Wellpath!E92</f>
        <v>2550</v>
      </c>
      <c r="B92" s="22">
        <v>0</v>
      </c>
      <c r="C92" s="22">
        <f>ABS(COS(Wellpath!$L92))*COS(Wellpath!$M92)*MAX(1,SQRT(10/(Wellpath!K92-Wellpath!K91)))</f>
        <v>1</v>
      </c>
      <c r="D92" s="22" t="str">
        <f>IF(ABS(Wellpath!$L92)&lt;VerticalInc,"SING",-ABS(COS(Wellpath!$L92))*SIN(Wellpath!$M92)/SIN(Wellpath!$L92)*MAX(1,SQRT(10/(Wellpath!$K92-Wellpath!$K91))))</f>
        <v>SING</v>
      </c>
      <c r="E92" s="20">
        <f>IF(D92="SING",(Wellpath!K93-Wellpath!K91)/2*Model!$W$35,Model!$W$35*((drdp!B92+drdp!K92)*XYM3E!$B92+(drdp!E92+drdp!N92)*XYM3E!$C92+(drdp!H92+drdp!Q92)*XYM3E!$D92))</f>
        <v>0.15707963267948966</v>
      </c>
      <c r="F92" s="20">
        <f>IF(D92="SING",0,Model!$W$35*((drdp!C92+drdp!L92)*XYM3E!$B92+(drdp!F92+drdp!O92)*XYM3E!$C92+(drdp!I92+drdp!R92)*XYM3E!$D92))</f>
        <v>0</v>
      </c>
      <c r="G92" s="20">
        <f>IF(D92="SING",0,Model!$W$35*((drdp!D92+drdp!M92)*XYM3E!$B92+(drdp!G92+drdp!P92)*XYM3E!$C92+(drdp!J92+drdp!S92)*XYM3E!$D92))</f>
        <v>0</v>
      </c>
      <c r="H92" s="18">
        <f>IF(D92="SING",(Wellpath!K92-Wellpath!K91)/2*Model!$W$35,Model!$W$35*((drdp!B92)*XYM3E!$B92+(drdp!E92)*XYM3E!$C92+(drdp!H92)*XYM3E!$D92))</f>
        <v>7.8539816339744828E-2</v>
      </c>
      <c r="I92" s="18">
        <f>IF(D92="SING",0,Model!$W$35*((drdp!C92)*XYM3E!$B92+(drdp!F92)*XYM3E!$C92+(drdp!I92)*XYM3E!$D92))</f>
        <v>0</v>
      </c>
      <c r="J92" s="18">
        <f>IF(D92="SING",0,Model!$W$35*((drdp!D92)*XYM3E!$B92+(drdp!G92)*XYM3E!$C92+(drdp!J92)*XYM3E!$D92))</f>
        <v>0</v>
      </c>
      <c r="K92" s="21">
        <f t="shared" si="23"/>
        <v>1.2890915520256476</v>
      </c>
      <c r="L92" s="21">
        <f t="shared" si="24"/>
        <v>0</v>
      </c>
      <c r="M92" s="21">
        <f t="shared" si="25"/>
        <v>0.26465513623682563</v>
      </c>
      <c r="N92" s="21">
        <f t="shared" si="26"/>
        <v>0</v>
      </c>
      <c r="O92" s="21">
        <f t="shared" si="27"/>
        <v>-0.3575325315747423</v>
      </c>
      <c r="P92" s="21">
        <f t="shared" si="28"/>
        <v>0</v>
      </c>
      <c r="Q92" s="19">
        <f t="shared" si="29"/>
        <v>1.270586043773605</v>
      </c>
      <c r="R92" s="19">
        <f t="shared" si="30"/>
        <v>0</v>
      </c>
      <c r="S92" s="19">
        <f t="shared" si="31"/>
        <v>0.26465513623682563</v>
      </c>
      <c r="T92" s="19">
        <f t="shared" si="32"/>
        <v>0</v>
      </c>
      <c r="U92" s="19">
        <f t="shared" si="33"/>
        <v>-0.3575325315747423</v>
      </c>
      <c r="V92" s="19">
        <f t="shared" si="34"/>
        <v>0</v>
      </c>
    </row>
    <row r="93" spans="1:22" x14ac:dyDescent="0.25">
      <c r="A93" s="26">
        <f>Wellpath!E93</f>
        <v>2580</v>
      </c>
      <c r="B93" s="22">
        <v>0</v>
      </c>
      <c r="C93" s="22">
        <f>ABS(COS(Wellpath!$L93))*COS(Wellpath!$M93)*MAX(1,SQRT(10/(Wellpath!K93-Wellpath!K92)))</f>
        <v>1</v>
      </c>
      <c r="D93" s="22" t="str">
        <f>IF(ABS(Wellpath!$L93)&lt;VerticalInc,"SING",-ABS(COS(Wellpath!$L93))*SIN(Wellpath!$M93)/SIN(Wellpath!$L93)*MAX(1,SQRT(10/(Wellpath!$K93-Wellpath!$K92))))</f>
        <v>SING</v>
      </c>
      <c r="E93" s="20">
        <f>IF(D93="SING",(Wellpath!K94-Wellpath!K92)/2*Model!$W$35,Model!$W$35*((drdp!B93+drdp!K93)*XYM3E!$B93+(drdp!E93+drdp!N93)*XYM3E!$C93+(drdp!H93+drdp!Q93)*XYM3E!$D93))</f>
        <v>0.15707963267948966</v>
      </c>
      <c r="F93" s="20">
        <f>IF(D93="SING",0,Model!$W$35*((drdp!C93+drdp!L93)*XYM3E!$B93+(drdp!F93+drdp!O93)*XYM3E!$C93+(drdp!I93+drdp!R93)*XYM3E!$D93))</f>
        <v>0</v>
      </c>
      <c r="G93" s="20">
        <f>IF(D93="SING",0,Model!$W$35*((drdp!D93+drdp!M93)*XYM3E!$B93+(drdp!G93+drdp!P93)*XYM3E!$C93+(drdp!J93+drdp!S93)*XYM3E!$D93))</f>
        <v>0</v>
      </c>
      <c r="H93" s="18">
        <f>IF(D93="SING",(Wellpath!K93-Wellpath!K92)/2*Model!$W$35,Model!$W$35*((drdp!B93)*XYM3E!$B93+(drdp!E93)*XYM3E!$C93+(drdp!H93)*XYM3E!$D93))</f>
        <v>7.8539816339744828E-2</v>
      </c>
      <c r="I93" s="18">
        <f>IF(D93="SING",0,Model!$W$35*((drdp!C93)*XYM3E!$B93+(drdp!F93)*XYM3E!$C93+(drdp!I93)*XYM3E!$D93))</f>
        <v>0</v>
      </c>
      <c r="J93" s="18">
        <f>IF(D93="SING",0,Model!$W$35*((drdp!D93)*XYM3E!$B93+(drdp!G93)*XYM3E!$C93+(drdp!J93)*XYM3E!$D93))</f>
        <v>0</v>
      </c>
      <c r="K93" s="21">
        <f t="shared" si="23"/>
        <v>1.3137655630283711</v>
      </c>
      <c r="L93" s="21">
        <f t="shared" si="24"/>
        <v>0</v>
      </c>
      <c r="M93" s="21">
        <f t="shared" si="25"/>
        <v>0.26465513623682563</v>
      </c>
      <c r="N93" s="21">
        <f t="shared" si="26"/>
        <v>0</v>
      </c>
      <c r="O93" s="21">
        <f t="shared" si="27"/>
        <v>-0.3575325315747423</v>
      </c>
      <c r="P93" s="21">
        <f t="shared" si="28"/>
        <v>0</v>
      </c>
      <c r="Q93" s="19">
        <f t="shared" si="29"/>
        <v>1.2952600547763284</v>
      </c>
      <c r="R93" s="19">
        <f t="shared" si="30"/>
        <v>0</v>
      </c>
      <c r="S93" s="19">
        <f t="shared" si="31"/>
        <v>0.26465513623682563</v>
      </c>
      <c r="T93" s="19">
        <f t="shared" si="32"/>
        <v>0</v>
      </c>
      <c r="U93" s="19">
        <f t="shared" si="33"/>
        <v>-0.3575325315747423</v>
      </c>
      <c r="V93" s="19">
        <f t="shared" si="34"/>
        <v>0</v>
      </c>
    </row>
    <row r="94" spans="1:22" x14ac:dyDescent="0.25">
      <c r="A94" s="26">
        <f>Wellpath!E94</f>
        <v>2610</v>
      </c>
      <c r="B94" s="22">
        <v>0</v>
      </c>
      <c r="C94" s="22">
        <f>ABS(COS(Wellpath!$L94))*COS(Wellpath!$M94)*MAX(1,SQRT(10/(Wellpath!K94-Wellpath!K93)))</f>
        <v>1</v>
      </c>
      <c r="D94" s="22" t="str">
        <f>IF(ABS(Wellpath!$L94)&lt;VerticalInc,"SING",-ABS(COS(Wellpath!$L94))*SIN(Wellpath!$M94)/SIN(Wellpath!$L94)*MAX(1,SQRT(10/(Wellpath!$K94-Wellpath!$K93))))</f>
        <v>SING</v>
      </c>
      <c r="E94" s="20">
        <f>IF(D94="SING",(Wellpath!K95-Wellpath!K93)/2*Model!$W$35,Model!$W$35*((drdp!B94+drdp!K94)*XYM3E!$B94+(drdp!E94+drdp!N94)*XYM3E!$C94+(drdp!H94+drdp!Q94)*XYM3E!$D94))</f>
        <v>0.15707963267948966</v>
      </c>
      <c r="F94" s="20">
        <f>IF(D94="SING",0,Model!$W$35*((drdp!C94+drdp!L94)*XYM3E!$B94+(drdp!F94+drdp!O94)*XYM3E!$C94+(drdp!I94+drdp!R94)*XYM3E!$D94))</f>
        <v>0</v>
      </c>
      <c r="G94" s="20">
        <f>IF(D94="SING",0,Model!$W$35*((drdp!D94+drdp!M94)*XYM3E!$B94+(drdp!G94+drdp!P94)*XYM3E!$C94+(drdp!J94+drdp!S94)*XYM3E!$D94))</f>
        <v>0</v>
      </c>
      <c r="H94" s="18">
        <f>IF(D94="SING",(Wellpath!K94-Wellpath!K93)/2*Model!$W$35,Model!$W$35*((drdp!B94)*XYM3E!$B94+(drdp!E94)*XYM3E!$C94+(drdp!H94)*XYM3E!$D94))</f>
        <v>7.8539816339744828E-2</v>
      </c>
      <c r="I94" s="18">
        <f>IF(D94="SING",0,Model!$W$35*((drdp!C94)*XYM3E!$B94+(drdp!F94)*XYM3E!$C94+(drdp!I94)*XYM3E!$D94))</f>
        <v>0</v>
      </c>
      <c r="J94" s="18">
        <f>IF(D94="SING",0,Model!$W$35*((drdp!D94)*XYM3E!$B94+(drdp!G94)*XYM3E!$C94+(drdp!J94)*XYM3E!$D94))</f>
        <v>0</v>
      </c>
      <c r="K94" s="21">
        <f t="shared" si="23"/>
        <v>1.3384395740310946</v>
      </c>
      <c r="L94" s="21">
        <f t="shared" si="24"/>
        <v>0</v>
      </c>
      <c r="M94" s="21">
        <f t="shared" si="25"/>
        <v>0.26465513623682563</v>
      </c>
      <c r="N94" s="21">
        <f t="shared" si="26"/>
        <v>0</v>
      </c>
      <c r="O94" s="21">
        <f t="shared" si="27"/>
        <v>-0.3575325315747423</v>
      </c>
      <c r="P94" s="21">
        <f t="shared" si="28"/>
        <v>0</v>
      </c>
      <c r="Q94" s="19">
        <f t="shared" si="29"/>
        <v>1.3199340657790519</v>
      </c>
      <c r="R94" s="19">
        <f t="shared" si="30"/>
        <v>0</v>
      </c>
      <c r="S94" s="19">
        <f t="shared" si="31"/>
        <v>0.26465513623682563</v>
      </c>
      <c r="T94" s="19">
        <f t="shared" si="32"/>
        <v>0</v>
      </c>
      <c r="U94" s="19">
        <f t="shared" si="33"/>
        <v>-0.3575325315747423</v>
      </c>
      <c r="V94" s="19">
        <f t="shared" si="34"/>
        <v>0</v>
      </c>
    </row>
    <row r="95" spans="1:22" x14ac:dyDescent="0.25">
      <c r="A95" s="26">
        <f>Wellpath!E95</f>
        <v>2640</v>
      </c>
      <c r="B95" s="22">
        <v>0</v>
      </c>
      <c r="C95" s="22">
        <f>ABS(COS(Wellpath!$L95))*COS(Wellpath!$M95)*MAX(1,SQRT(10/(Wellpath!K95-Wellpath!K94)))</f>
        <v>1</v>
      </c>
      <c r="D95" s="22" t="str">
        <f>IF(ABS(Wellpath!$L95)&lt;VerticalInc,"SING",-ABS(COS(Wellpath!$L95))*SIN(Wellpath!$M95)/SIN(Wellpath!$L95)*MAX(1,SQRT(10/(Wellpath!$K95-Wellpath!$K94))))</f>
        <v>SING</v>
      </c>
      <c r="E95" s="20">
        <f>IF(D95="SING",(Wellpath!K96-Wellpath!K94)/2*Model!$W$35,Model!$W$35*((drdp!B95+drdp!K95)*XYM3E!$B95+(drdp!E95+drdp!N95)*XYM3E!$C95+(drdp!H95+drdp!Q95)*XYM3E!$D95))</f>
        <v>0.15707963267948966</v>
      </c>
      <c r="F95" s="20">
        <f>IF(D95="SING",0,Model!$W$35*((drdp!C95+drdp!L95)*XYM3E!$B95+(drdp!F95+drdp!O95)*XYM3E!$C95+(drdp!I95+drdp!R95)*XYM3E!$D95))</f>
        <v>0</v>
      </c>
      <c r="G95" s="20">
        <f>IF(D95="SING",0,Model!$W$35*((drdp!D95+drdp!M95)*XYM3E!$B95+(drdp!G95+drdp!P95)*XYM3E!$C95+(drdp!J95+drdp!S95)*XYM3E!$D95))</f>
        <v>0</v>
      </c>
      <c r="H95" s="18">
        <f>IF(D95="SING",(Wellpath!K95-Wellpath!K94)/2*Model!$W$35,Model!$W$35*((drdp!B95)*XYM3E!$B95+(drdp!E95)*XYM3E!$C95+(drdp!H95)*XYM3E!$D95))</f>
        <v>7.8539816339744828E-2</v>
      </c>
      <c r="I95" s="18">
        <f>IF(D95="SING",0,Model!$W$35*((drdp!C95)*XYM3E!$B95+(drdp!F95)*XYM3E!$C95+(drdp!I95)*XYM3E!$D95))</f>
        <v>0</v>
      </c>
      <c r="J95" s="18">
        <f>IF(D95="SING",0,Model!$W$35*((drdp!D95)*XYM3E!$B95+(drdp!G95)*XYM3E!$C95+(drdp!J95)*XYM3E!$D95))</f>
        <v>0</v>
      </c>
      <c r="K95" s="21">
        <f t="shared" si="23"/>
        <v>1.3631135850338181</v>
      </c>
      <c r="L95" s="21">
        <f t="shared" si="24"/>
        <v>0</v>
      </c>
      <c r="M95" s="21">
        <f t="shared" si="25"/>
        <v>0.26465513623682563</v>
      </c>
      <c r="N95" s="21">
        <f t="shared" si="26"/>
        <v>0</v>
      </c>
      <c r="O95" s="21">
        <f t="shared" si="27"/>
        <v>-0.3575325315747423</v>
      </c>
      <c r="P95" s="21">
        <f t="shared" si="28"/>
        <v>0</v>
      </c>
      <c r="Q95" s="19">
        <f t="shared" si="29"/>
        <v>1.3446080767817754</v>
      </c>
      <c r="R95" s="19">
        <f t="shared" si="30"/>
        <v>0</v>
      </c>
      <c r="S95" s="19">
        <f t="shared" si="31"/>
        <v>0.26465513623682563</v>
      </c>
      <c r="T95" s="19">
        <f t="shared" si="32"/>
        <v>0</v>
      </c>
      <c r="U95" s="19">
        <f t="shared" si="33"/>
        <v>-0.3575325315747423</v>
      </c>
      <c r="V95" s="19">
        <f t="shared" si="34"/>
        <v>0</v>
      </c>
    </row>
    <row r="96" spans="1:22" x14ac:dyDescent="0.25">
      <c r="A96" s="26">
        <f>Wellpath!E96</f>
        <v>2670</v>
      </c>
      <c r="B96" s="22">
        <v>0</v>
      </c>
      <c r="C96" s="22">
        <f>ABS(COS(Wellpath!$L96))*COS(Wellpath!$M96)*MAX(1,SQRT(10/(Wellpath!K96-Wellpath!K95)))</f>
        <v>1</v>
      </c>
      <c r="D96" s="22" t="str">
        <f>IF(ABS(Wellpath!$L96)&lt;VerticalInc,"SING",-ABS(COS(Wellpath!$L96))*SIN(Wellpath!$M96)/SIN(Wellpath!$L96)*MAX(1,SQRT(10/(Wellpath!$K96-Wellpath!$K95))))</f>
        <v>SING</v>
      </c>
      <c r="E96" s="20">
        <f>IF(D96="SING",(Wellpath!K97-Wellpath!K95)/2*Model!$W$35,Model!$W$35*((drdp!B96+drdp!K96)*XYM3E!$B96+(drdp!E96+drdp!N96)*XYM3E!$C96+(drdp!H96+drdp!Q96)*XYM3E!$D96))</f>
        <v>0.15707963267948966</v>
      </c>
      <c r="F96" s="20">
        <f>IF(D96="SING",0,Model!$W$35*((drdp!C96+drdp!L96)*XYM3E!$B96+(drdp!F96+drdp!O96)*XYM3E!$C96+(drdp!I96+drdp!R96)*XYM3E!$D96))</f>
        <v>0</v>
      </c>
      <c r="G96" s="20">
        <f>IF(D96="SING",0,Model!$W$35*((drdp!D96+drdp!M96)*XYM3E!$B96+(drdp!G96+drdp!P96)*XYM3E!$C96+(drdp!J96+drdp!S96)*XYM3E!$D96))</f>
        <v>0</v>
      </c>
      <c r="H96" s="18">
        <f>IF(D96="SING",(Wellpath!K96-Wellpath!K95)/2*Model!$W$35,Model!$W$35*((drdp!B96)*XYM3E!$B96+(drdp!E96)*XYM3E!$C96+(drdp!H96)*XYM3E!$D96))</f>
        <v>7.8539816339744828E-2</v>
      </c>
      <c r="I96" s="18">
        <f>IF(D96="SING",0,Model!$W$35*((drdp!C96)*XYM3E!$B96+(drdp!F96)*XYM3E!$C96+(drdp!I96)*XYM3E!$D96))</f>
        <v>0</v>
      </c>
      <c r="J96" s="18">
        <f>IF(D96="SING",0,Model!$W$35*((drdp!D96)*XYM3E!$B96+(drdp!G96)*XYM3E!$C96+(drdp!J96)*XYM3E!$D96))</f>
        <v>0</v>
      </c>
      <c r="K96" s="21">
        <f t="shared" si="23"/>
        <v>1.3877875960365416</v>
      </c>
      <c r="L96" s="21">
        <f t="shared" si="24"/>
        <v>0</v>
      </c>
      <c r="M96" s="21">
        <f t="shared" si="25"/>
        <v>0.26465513623682563</v>
      </c>
      <c r="N96" s="21">
        <f t="shared" si="26"/>
        <v>0</v>
      </c>
      <c r="O96" s="21">
        <f t="shared" si="27"/>
        <v>-0.3575325315747423</v>
      </c>
      <c r="P96" s="21">
        <f t="shared" si="28"/>
        <v>0</v>
      </c>
      <c r="Q96" s="19">
        <f t="shared" si="29"/>
        <v>1.3692820877844989</v>
      </c>
      <c r="R96" s="19">
        <f t="shared" si="30"/>
        <v>0</v>
      </c>
      <c r="S96" s="19">
        <f t="shared" si="31"/>
        <v>0.26465513623682563</v>
      </c>
      <c r="T96" s="19">
        <f t="shared" si="32"/>
        <v>0</v>
      </c>
      <c r="U96" s="19">
        <f t="shared" si="33"/>
        <v>-0.3575325315747423</v>
      </c>
      <c r="V96" s="19">
        <f t="shared" si="34"/>
        <v>0</v>
      </c>
    </row>
    <row r="97" spans="1:22" x14ac:dyDescent="0.25">
      <c r="A97" s="26">
        <f>Wellpath!E97</f>
        <v>2700</v>
      </c>
      <c r="B97" s="22">
        <v>0</v>
      </c>
      <c r="C97" s="22">
        <f>ABS(COS(Wellpath!$L97))*COS(Wellpath!$M97)*MAX(1,SQRT(10/(Wellpath!K97-Wellpath!K96)))</f>
        <v>1</v>
      </c>
      <c r="D97" s="22" t="str">
        <f>IF(ABS(Wellpath!$L97)&lt;VerticalInc,"SING",-ABS(COS(Wellpath!$L97))*SIN(Wellpath!$M97)/SIN(Wellpath!$L97)*MAX(1,SQRT(10/(Wellpath!$K97-Wellpath!$K96))))</f>
        <v>SING</v>
      </c>
      <c r="E97" s="20">
        <f>IF(D97="SING",(Wellpath!K98-Wellpath!K96)/2*Model!$W$35,Model!$W$35*((drdp!B97+drdp!K97)*XYM3E!$B97+(drdp!E97+drdp!N97)*XYM3E!$C97+(drdp!H97+drdp!Q97)*XYM3E!$D97))</f>
        <v>0.15707963267948966</v>
      </c>
      <c r="F97" s="20">
        <f>IF(D97="SING",0,Model!$W$35*((drdp!C97+drdp!L97)*XYM3E!$B97+(drdp!F97+drdp!O97)*XYM3E!$C97+(drdp!I97+drdp!R97)*XYM3E!$D97))</f>
        <v>0</v>
      </c>
      <c r="G97" s="20">
        <f>IF(D97="SING",0,Model!$W$35*((drdp!D97+drdp!M97)*XYM3E!$B97+(drdp!G97+drdp!P97)*XYM3E!$C97+(drdp!J97+drdp!S97)*XYM3E!$D97))</f>
        <v>0</v>
      </c>
      <c r="H97" s="18">
        <f>IF(D97="SING",(Wellpath!K97-Wellpath!K96)/2*Model!$W$35,Model!$W$35*((drdp!B97)*XYM3E!$B97+(drdp!E97)*XYM3E!$C97+(drdp!H97)*XYM3E!$D97))</f>
        <v>7.8539816339744828E-2</v>
      </c>
      <c r="I97" s="18">
        <f>IF(D97="SING",0,Model!$W$35*((drdp!C97)*XYM3E!$B97+(drdp!F97)*XYM3E!$C97+(drdp!I97)*XYM3E!$D97))</f>
        <v>0</v>
      </c>
      <c r="J97" s="18">
        <f>IF(D97="SING",0,Model!$W$35*((drdp!D97)*XYM3E!$B97+(drdp!G97)*XYM3E!$C97+(drdp!J97)*XYM3E!$D97))</f>
        <v>0</v>
      </c>
      <c r="K97" s="21">
        <f t="shared" si="23"/>
        <v>1.412461607039265</v>
      </c>
      <c r="L97" s="21">
        <f t="shared" si="24"/>
        <v>0</v>
      </c>
      <c r="M97" s="21">
        <f t="shared" si="25"/>
        <v>0.26465513623682563</v>
      </c>
      <c r="N97" s="21">
        <f t="shared" si="26"/>
        <v>0</v>
      </c>
      <c r="O97" s="21">
        <f t="shared" si="27"/>
        <v>-0.3575325315747423</v>
      </c>
      <c r="P97" s="21">
        <f t="shared" si="28"/>
        <v>0</v>
      </c>
      <c r="Q97" s="19">
        <f t="shared" si="29"/>
        <v>1.3939560987872224</v>
      </c>
      <c r="R97" s="19">
        <f t="shared" si="30"/>
        <v>0</v>
      </c>
      <c r="S97" s="19">
        <f t="shared" si="31"/>
        <v>0.26465513623682563</v>
      </c>
      <c r="T97" s="19">
        <f t="shared" si="32"/>
        <v>0</v>
      </c>
      <c r="U97" s="19">
        <f t="shared" si="33"/>
        <v>-0.3575325315747423</v>
      </c>
      <c r="V97" s="19">
        <f t="shared" si="34"/>
        <v>0</v>
      </c>
    </row>
    <row r="98" spans="1:22" x14ac:dyDescent="0.25">
      <c r="A98" s="26">
        <f>Wellpath!E98</f>
        <v>2730</v>
      </c>
      <c r="B98" s="22">
        <v>0</v>
      </c>
      <c r="C98" s="22">
        <f>ABS(COS(Wellpath!$L98))*COS(Wellpath!$M98)*MAX(1,SQRT(10/(Wellpath!K98-Wellpath!K97)))</f>
        <v>1</v>
      </c>
      <c r="D98" s="22" t="str">
        <f>IF(ABS(Wellpath!$L98)&lt;VerticalInc,"SING",-ABS(COS(Wellpath!$L98))*SIN(Wellpath!$M98)/SIN(Wellpath!$L98)*MAX(1,SQRT(10/(Wellpath!$K98-Wellpath!$K97))))</f>
        <v>SING</v>
      </c>
      <c r="E98" s="20">
        <f>IF(D98="SING",(Wellpath!K99-Wellpath!K97)/2*Model!$W$35,Model!$W$35*((drdp!B98+drdp!K98)*XYM3E!$B98+(drdp!E98+drdp!N98)*XYM3E!$C98+(drdp!H98+drdp!Q98)*XYM3E!$D98))</f>
        <v>0.15707963267948966</v>
      </c>
      <c r="F98" s="20">
        <f>IF(D98="SING",0,Model!$W$35*((drdp!C98+drdp!L98)*XYM3E!$B98+(drdp!F98+drdp!O98)*XYM3E!$C98+(drdp!I98+drdp!R98)*XYM3E!$D98))</f>
        <v>0</v>
      </c>
      <c r="G98" s="20">
        <f>IF(D98="SING",0,Model!$W$35*((drdp!D98+drdp!M98)*XYM3E!$B98+(drdp!G98+drdp!P98)*XYM3E!$C98+(drdp!J98+drdp!S98)*XYM3E!$D98))</f>
        <v>0</v>
      </c>
      <c r="H98" s="18">
        <f>IF(D98="SING",(Wellpath!K98-Wellpath!K97)/2*Model!$W$35,Model!$W$35*((drdp!B98)*XYM3E!$B98+(drdp!E98)*XYM3E!$C98+(drdp!H98)*XYM3E!$D98))</f>
        <v>7.8539816339744828E-2</v>
      </c>
      <c r="I98" s="18">
        <f>IF(D98="SING",0,Model!$W$35*((drdp!C98)*XYM3E!$B98+(drdp!F98)*XYM3E!$C98+(drdp!I98)*XYM3E!$D98))</f>
        <v>0</v>
      </c>
      <c r="J98" s="18">
        <f>IF(D98="SING",0,Model!$W$35*((drdp!D98)*XYM3E!$B98+(drdp!G98)*XYM3E!$C98+(drdp!J98)*XYM3E!$D98))</f>
        <v>0</v>
      </c>
      <c r="K98" s="21">
        <f t="shared" si="23"/>
        <v>1.4371356180419885</v>
      </c>
      <c r="L98" s="21">
        <f t="shared" si="24"/>
        <v>0</v>
      </c>
      <c r="M98" s="21">
        <f t="shared" si="25"/>
        <v>0.26465513623682563</v>
      </c>
      <c r="N98" s="21">
        <f t="shared" si="26"/>
        <v>0</v>
      </c>
      <c r="O98" s="21">
        <f t="shared" si="27"/>
        <v>-0.3575325315747423</v>
      </c>
      <c r="P98" s="21">
        <f t="shared" si="28"/>
        <v>0</v>
      </c>
      <c r="Q98" s="19">
        <f t="shared" si="29"/>
        <v>1.4186301097899459</v>
      </c>
      <c r="R98" s="19">
        <f t="shared" si="30"/>
        <v>0</v>
      </c>
      <c r="S98" s="19">
        <f t="shared" si="31"/>
        <v>0.26465513623682563</v>
      </c>
      <c r="T98" s="19">
        <f t="shared" si="32"/>
        <v>0</v>
      </c>
      <c r="U98" s="19">
        <f t="shared" si="33"/>
        <v>-0.3575325315747423</v>
      </c>
      <c r="V98" s="19">
        <f t="shared" si="34"/>
        <v>0</v>
      </c>
    </row>
    <row r="99" spans="1:22" x14ac:dyDescent="0.25">
      <c r="A99" s="26">
        <f>Wellpath!E99</f>
        <v>2760</v>
      </c>
      <c r="B99" s="22">
        <v>0</v>
      </c>
      <c r="C99" s="22">
        <f>ABS(COS(Wellpath!$L99))*COS(Wellpath!$M99)*MAX(1,SQRT(10/(Wellpath!K99-Wellpath!K98)))</f>
        <v>1</v>
      </c>
      <c r="D99" s="22" t="str">
        <f>IF(ABS(Wellpath!$L99)&lt;VerticalInc,"SING",-ABS(COS(Wellpath!$L99))*SIN(Wellpath!$M99)/SIN(Wellpath!$L99)*MAX(1,SQRT(10/(Wellpath!$K99-Wellpath!$K98))))</f>
        <v>SING</v>
      </c>
      <c r="E99" s="20">
        <f>IF(D99="SING",(Wellpath!K100-Wellpath!K98)/2*Model!$W$35,Model!$W$35*((drdp!B99+drdp!K99)*XYM3E!$B99+(drdp!E99+drdp!N99)*XYM3E!$C99+(drdp!H99+drdp!Q99)*XYM3E!$D99))</f>
        <v>0.15707963267948966</v>
      </c>
      <c r="F99" s="20">
        <f>IF(D99="SING",0,Model!$W$35*((drdp!C99+drdp!L99)*XYM3E!$B99+(drdp!F99+drdp!O99)*XYM3E!$C99+(drdp!I99+drdp!R99)*XYM3E!$D99))</f>
        <v>0</v>
      </c>
      <c r="G99" s="20">
        <f>IF(D99="SING",0,Model!$W$35*((drdp!D99+drdp!M99)*XYM3E!$B99+(drdp!G99+drdp!P99)*XYM3E!$C99+(drdp!J99+drdp!S99)*XYM3E!$D99))</f>
        <v>0</v>
      </c>
      <c r="H99" s="18">
        <f>IF(D99="SING",(Wellpath!K99-Wellpath!K98)/2*Model!$W$35,Model!$W$35*((drdp!B99)*XYM3E!$B99+(drdp!E99)*XYM3E!$C99+(drdp!H99)*XYM3E!$D99))</f>
        <v>7.8539816339744828E-2</v>
      </c>
      <c r="I99" s="18">
        <f>IF(D99="SING",0,Model!$W$35*((drdp!C99)*XYM3E!$B99+(drdp!F99)*XYM3E!$C99+(drdp!I99)*XYM3E!$D99))</f>
        <v>0</v>
      </c>
      <c r="J99" s="18">
        <f>IF(D99="SING",0,Model!$W$35*((drdp!D99)*XYM3E!$B99+(drdp!G99)*XYM3E!$C99+(drdp!J99)*XYM3E!$D99))</f>
        <v>0</v>
      </c>
      <c r="K99" s="21">
        <f t="shared" si="23"/>
        <v>1.461809629044712</v>
      </c>
      <c r="L99" s="21">
        <f t="shared" si="24"/>
        <v>0</v>
      </c>
      <c r="M99" s="21">
        <f t="shared" si="25"/>
        <v>0.26465513623682563</v>
      </c>
      <c r="N99" s="21">
        <f t="shared" si="26"/>
        <v>0</v>
      </c>
      <c r="O99" s="21">
        <f t="shared" si="27"/>
        <v>-0.3575325315747423</v>
      </c>
      <c r="P99" s="21">
        <f t="shared" si="28"/>
        <v>0</v>
      </c>
      <c r="Q99" s="19">
        <f t="shared" si="29"/>
        <v>1.4433041207926693</v>
      </c>
      <c r="R99" s="19">
        <f t="shared" si="30"/>
        <v>0</v>
      </c>
      <c r="S99" s="19">
        <f t="shared" si="31"/>
        <v>0.26465513623682563</v>
      </c>
      <c r="T99" s="19">
        <f t="shared" si="32"/>
        <v>0</v>
      </c>
      <c r="U99" s="19">
        <f t="shared" si="33"/>
        <v>-0.3575325315747423</v>
      </c>
      <c r="V99" s="19">
        <f t="shared" si="34"/>
        <v>0</v>
      </c>
    </row>
    <row r="100" spans="1:22" x14ac:dyDescent="0.25">
      <c r="A100" s="26">
        <f>Wellpath!E100</f>
        <v>2790</v>
      </c>
      <c r="B100" s="22">
        <v>0</v>
      </c>
      <c r="C100" s="22">
        <f>ABS(COS(Wellpath!$L100))*COS(Wellpath!$M100)*MAX(1,SQRT(10/(Wellpath!K100-Wellpath!K99)))</f>
        <v>1</v>
      </c>
      <c r="D100" s="22" t="str">
        <f>IF(ABS(Wellpath!$L100)&lt;VerticalInc,"SING",-ABS(COS(Wellpath!$L100))*SIN(Wellpath!$M100)/SIN(Wellpath!$L100)*MAX(1,SQRT(10/(Wellpath!$K100-Wellpath!$K99))))</f>
        <v>SING</v>
      </c>
      <c r="E100" s="20">
        <f>IF(D100="SING",(Wellpath!K101-Wellpath!K99)/2*Model!$W$35,Model!$W$35*((drdp!B100+drdp!K100)*XYM3E!$B100+(drdp!E100+drdp!N100)*XYM3E!$C100+(drdp!H100+drdp!Q100)*XYM3E!$D100))</f>
        <v>0.15707963267948966</v>
      </c>
      <c r="F100" s="20">
        <f>IF(D100="SING",0,Model!$W$35*((drdp!C100+drdp!L100)*XYM3E!$B100+(drdp!F100+drdp!O100)*XYM3E!$C100+(drdp!I100+drdp!R100)*XYM3E!$D100))</f>
        <v>0</v>
      </c>
      <c r="G100" s="20">
        <f>IF(D100="SING",0,Model!$W$35*((drdp!D100+drdp!M100)*XYM3E!$B100+(drdp!G100+drdp!P100)*XYM3E!$C100+(drdp!J100+drdp!S100)*XYM3E!$D100))</f>
        <v>0</v>
      </c>
      <c r="H100" s="18">
        <f>IF(D100="SING",(Wellpath!K100-Wellpath!K99)/2*Model!$W$35,Model!$W$35*((drdp!B100)*XYM3E!$B100+(drdp!E100)*XYM3E!$C100+(drdp!H100)*XYM3E!$D100))</f>
        <v>7.8539816339744828E-2</v>
      </c>
      <c r="I100" s="18">
        <f>IF(D100="SING",0,Model!$W$35*((drdp!C100)*XYM3E!$B100+(drdp!F100)*XYM3E!$C100+(drdp!I100)*XYM3E!$D100))</f>
        <v>0</v>
      </c>
      <c r="J100" s="18">
        <f>IF(D100="SING",0,Model!$W$35*((drdp!D100)*XYM3E!$B100+(drdp!G100)*XYM3E!$C100+(drdp!J100)*XYM3E!$D100))</f>
        <v>0</v>
      </c>
      <c r="K100" s="21">
        <f t="shared" si="23"/>
        <v>1.4864836400474355</v>
      </c>
      <c r="L100" s="21">
        <f t="shared" si="24"/>
        <v>0</v>
      </c>
      <c r="M100" s="21">
        <f t="shared" si="25"/>
        <v>0.26465513623682563</v>
      </c>
      <c r="N100" s="21">
        <f t="shared" si="26"/>
        <v>0</v>
      </c>
      <c r="O100" s="21">
        <f t="shared" si="27"/>
        <v>-0.3575325315747423</v>
      </c>
      <c r="P100" s="21">
        <f t="shared" si="28"/>
        <v>0</v>
      </c>
      <c r="Q100" s="19">
        <f t="shared" si="29"/>
        <v>1.4679781317953928</v>
      </c>
      <c r="R100" s="19">
        <f t="shared" si="30"/>
        <v>0</v>
      </c>
      <c r="S100" s="19">
        <f t="shared" si="31"/>
        <v>0.26465513623682563</v>
      </c>
      <c r="T100" s="19">
        <f t="shared" si="32"/>
        <v>0</v>
      </c>
      <c r="U100" s="19">
        <f t="shared" si="33"/>
        <v>-0.3575325315747423</v>
      </c>
      <c r="V100" s="19">
        <f t="shared" si="34"/>
        <v>0</v>
      </c>
    </row>
    <row r="101" spans="1:22" x14ac:dyDescent="0.25">
      <c r="A101" s="26">
        <f>Wellpath!E101</f>
        <v>2820</v>
      </c>
      <c r="B101" s="22">
        <v>0</v>
      </c>
      <c r="C101" s="22">
        <f>ABS(COS(Wellpath!$L101))*COS(Wellpath!$M101)*MAX(1,SQRT(10/(Wellpath!K101-Wellpath!K100)))</f>
        <v>1</v>
      </c>
      <c r="D101" s="22" t="str">
        <f>IF(ABS(Wellpath!$L101)&lt;VerticalInc,"SING",-ABS(COS(Wellpath!$L101))*SIN(Wellpath!$M101)/SIN(Wellpath!$L101)*MAX(1,SQRT(10/(Wellpath!$K101-Wellpath!$K100))))</f>
        <v>SING</v>
      </c>
      <c r="E101" s="20">
        <f>IF(D101="SING",(Wellpath!K102-Wellpath!K100)/2*Model!$W$35,Model!$W$35*((drdp!B101+drdp!K101)*XYM3E!$B101+(drdp!E101+drdp!N101)*XYM3E!$C101+(drdp!H101+drdp!Q101)*XYM3E!$D101))</f>
        <v>0.15707963267948966</v>
      </c>
      <c r="F101" s="20">
        <f>IF(D101="SING",0,Model!$W$35*((drdp!C101+drdp!L101)*XYM3E!$B101+(drdp!F101+drdp!O101)*XYM3E!$C101+(drdp!I101+drdp!R101)*XYM3E!$D101))</f>
        <v>0</v>
      </c>
      <c r="G101" s="20">
        <f>IF(D101="SING",0,Model!$W$35*((drdp!D101+drdp!M101)*XYM3E!$B101+(drdp!G101+drdp!P101)*XYM3E!$C101+(drdp!J101+drdp!S101)*XYM3E!$D101))</f>
        <v>0</v>
      </c>
      <c r="H101" s="18">
        <f>IF(D101="SING",(Wellpath!K101-Wellpath!K100)/2*Model!$W$35,Model!$W$35*((drdp!B101)*XYM3E!$B101+(drdp!E101)*XYM3E!$C101+(drdp!H101)*XYM3E!$D101))</f>
        <v>7.8539816339744828E-2</v>
      </c>
      <c r="I101" s="18">
        <f>IF(D101="SING",0,Model!$W$35*((drdp!C101)*XYM3E!$B101+(drdp!F101)*XYM3E!$C101+(drdp!I101)*XYM3E!$D101))</f>
        <v>0</v>
      </c>
      <c r="J101" s="18">
        <f>IF(D101="SING",0,Model!$W$35*((drdp!D101)*XYM3E!$B101+(drdp!G101)*XYM3E!$C101+(drdp!J101)*XYM3E!$D101))</f>
        <v>0</v>
      </c>
      <c r="K101" s="21">
        <f t="shared" si="23"/>
        <v>1.511157651050159</v>
      </c>
      <c r="L101" s="21">
        <f t="shared" si="24"/>
        <v>0</v>
      </c>
      <c r="M101" s="21">
        <f t="shared" si="25"/>
        <v>0.26465513623682563</v>
      </c>
      <c r="N101" s="21">
        <f t="shared" si="26"/>
        <v>0</v>
      </c>
      <c r="O101" s="21">
        <f t="shared" si="27"/>
        <v>-0.3575325315747423</v>
      </c>
      <c r="P101" s="21">
        <f t="shared" si="28"/>
        <v>0</v>
      </c>
      <c r="Q101" s="19">
        <f t="shared" si="29"/>
        <v>1.4926521427981163</v>
      </c>
      <c r="R101" s="19">
        <f t="shared" si="30"/>
        <v>0</v>
      </c>
      <c r="S101" s="19">
        <f t="shared" si="31"/>
        <v>0.26465513623682563</v>
      </c>
      <c r="T101" s="19">
        <f t="shared" si="32"/>
        <v>0</v>
      </c>
      <c r="U101" s="19">
        <f t="shared" si="33"/>
        <v>-0.3575325315747423</v>
      </c>
      <c r="V101" s="19">
        <f t="shared" si="34"/>
        <v>0</v>
      </c>
    </row>
    <row r="102" spans="1:22" x14ac:dyDescent="0.25">
      <c r="A102" s="26">
        <f>Wellpath!E102</f>
        <v>2850</v>
      </c>
      <c r="B102" s="22">
        <v>0</v>
      </c>
      <c r="C102" s="22">
        <f>ABS(COS(Wellpath!$L102))*COS(Wellpath!$M102)*MAX(1,SQRT(10/(Wellpath!K102-Wellpath!K101)))</f>
        <v>1</v>
      </c>
      <c r="D102" s="22" t="str">
        <f>IF(ABS(Wellpath!$L102)&lt;VerticalInc,"SING",-ABS(COS(Wellpath!$L102))*SIN(Wellpath!$M102)/SIN(Wellpath!$L102)*MAX(1,SQRT(10/(Wellpath!$K102-Wellpath!$K101))))</f>
        <v>SING</v>
      </c>
      <c r="E102" s="20">
        <f>IF(D102="SING",(Wellpath!K103-Wellpath!K101)/2*Model!$W$35,Model!$W$35*((drdp!B102+drdp!K102)*XYM3E!$B102+(drdp!E102+drdp!N102)*XYM3E!$C102+(drdp!H102+drdp!Q102)*XYM3E!$D102))</f>
        <v>0.15707963267948966</v>
      </c>
      <c r="F102" s="20">
        <f>IF(D102="SING",0,Model!$W$35*((drdp!C102+drdp!L102)*XYM3E!$B102+(drdp!F102+drdp!O102)*XYM3E!$C102+(drdp!I102+drdp!R102)*XYM3E!$D102))</f>
        <v>0</v>
      </c>
      <c r="G102" s="20">
        <f>IF(D102="SING",0,Model!$W$35*((drdp!D102+drdp!M102)*XYM3E!$B102+(drdp!G102+drdp!P102)*XYM3E!$C102+(drdp!J102+drdp!S102)*XYM3E!$D102))</f>
        <v>0</v>
      </c>
      <c r="H102" s="18">
        <f>IF(D102="SING",(Wellpath!K102-Wellpath!K101)/2*Model!$W$35,Model!$W$35*((drdp!B102)*XYM3E!$B102+(drdp!E102)*XYM3E!$C102+(drdp!H102)*XYM3E!$D102))</f>
        <v>7.8539816339744828E-2</v>
      </c>
      <c r="I102" s="18">
        <f>IF(D102="SING",0,Model!$W$35*((drdp!C102)*XYM3E!$B102+(drdp!F102)*XYM3E!$C102+(drdp!I102)*XYM3E!$D102))</f>
        <v>0</v>
      </c>
      <c r="J102" s="18">
        <f>IF(D102="SING",0,Model!$W$35*((drdp!D102)*XYM3E!$B102+(drdp!G102)*XYM3E!$C102+(drdp!J102)*XYM3E!$D102))</f>
        <v>0</v>
      </c>
      <c r="K102" s="21">
        <f t="shared" si="23"/>
        <v>1.5358316620528825</v>
      </c>
      <c r="L102" s="21">
        <f t="shared" si="24"/>
        <v>0</v>
      </c>
      <c r="M102" s="21">
        <f t="shared" si="25"/>
        <v>0.26465513623682563</v>
      </c>
      <c r="N102" s="21">
        <f t="shared" si="26"/>
        <v>0</v>
      </c>
      <c r="O102" s="21">
        <f t="shared" si="27"/>
        <v>-0.3575325315747423</v>
      </c>
      <c r="P102" s="21">
        <f t="shared" si="28"/>
        <v>0</v>
      </c>
      <c r="Q102" s="19">
        <f t="shared" si="29"/>
        <v>1.5173261538008398</v>
      </c>
      <c r="R102" s="19">
        <f t="shared" si="30"/>
        <v>0</v>
      </c>
      <c r="S102" s="19">
        <f t="shared" si="31"/>
        <v>0.26465513623682563</v>
      </c>
      <c r="T102" s="19">
        <f t="shared" si="32"/>
        <v>0</v>
      </c>
      <c r="U102" s="19">
        <f t="shared" si="33"/>
        <v>-0.3575325315747423</v>
      </c>
      <c r="V102" s="19">
        <f t="shared" si="34"/>
        <v>0</v>
      </c>
    </row>
    <row r="103" spans="1:22" x14ac:dyDescent="0.25">
      <c r="A103" s="26">
        <f>Wellpath!E103</f>
        <v>2880</v>
      </c>
      <c r="B103" s="22">
        <v>0</v>
      </c>
      <c r="C103" s="22">
        <f>ABS(COS(Wellpath!$L103))*COS(Wellpath!$M103)*MAX(1,SQRT(10/(Wellpath!K103-Wellpath!K102)))</f>
        <v>0.21728603304169483</v>
      </c>
      <c r="D103" s="22">
        <f>IF(ABS(Wellpath!$L103)&lt;VerticalInc,"SING",-ABS(COS(Wellpath!$L103))*SIN(Wellpath!$M103)/SIN(Wellpath!$L103)*MAX(1,SQRT(10/(Wellpath!$K103-Wellpath!$K102))))</f>
        <v>3.6363985871526769</v>
      </c>
      <c r="E103" s="20">
        <f>IF(D103="SING",(Wellpath!K104-Wellpath!K102)/2*Model!$W$35,Model!$W$35*((drdp!B103+drdp!K103)*XYM3E!$B103+(drdp!E103+drdp!N103)*XYM3E!$C103+(drdp!H103+drdp!Q103)*XYM3E!$D103))</f>
        <v>0.1514656575354339</v>
      </c>
      <c r="F103" s="20">
        <f>IF(D103="SING",0,Model!$W$35*((drdp!C103+drdp!L103)*XYM3E!$B103+(drdp!F103+drdp!O103)*XYM3E!$C103+(drdp!I103+drdp!R103)*XYM3E!$D103))</f>
        <v>1.1331853574544212E-3</v>
      </c>
      <c r="G103" s="20">
        <f>IF(D103="SING",0,Model!$W$35*((drdp!D103+drdp!M103)*XYM3E!$B103+(drdp!G103+drdp!P103)*XYM3E!$C103+(drdp!J103+drdp!S103)*XYM3E!$D103))</f>
        <v>-8.8338072467995521E-3</v>
      </c>
      <c r="H103" s="18">
        <f>IF(D103="SING",(Wellpath!K103-Wellpath!K102)/2*Model!$W$35,Model!$W$35*((drdp!B103)*XYM3E!$B103+(drdp!E103)*XYM3E!$C103+(drdp!H103)*XYM3E!$D103))</f>
        <v>7.5732828767716948E-2</v>
      </c>
      <c r="I103" s="18">
        <f>IF(D103="SING",0,Model!$W$35*((drdp!C103)*XYM3E!$B103+(drdp!F103)*XYM3E!$C103+(drdp!I103)*XYM3E!$D103))</f>
        <v>5.665926787272106E-4</v>
      </c>
      <c r="J103" s="18">
        <f>IF(D103="SING",0,Model!$W$35*((drdp!D103)*XYM3E!$B103+(drdp!G103)*XYM3E!$C103+(drdp!J103)*XYM3E!$D103))</f>
        <v>-4.416903623399776E-3</v>
      </c>
      <c r="K103" s="21">
        <f t="shared" si="23"/>
        <v>1.5587735074655238</v>
      </c>
      <c r="L103" s="21">
        <f t="shared" si="24"/>
        <v>1.2841090543491043E-6</v>
      </c>
      <c r="M103" s="21">
        <f t="shared" si="25"/>
        <v>0.26473317238729921</v>
      </c>
      <c r="N103" s="21">
        <f t="shared" si="26"/>
        <v>1.7163866527635961E-4</v>
      </c>
      <c r="O103" s="21">
        <f t="shared" si="27"/>
        <v>-0.35887054999792006</v>
      </c>
      <c r="P103" s="21">
        <f t="shared" si="28"/>
        <v>-1.0010341022648006E-5</v>
      </c>
      <c r="Q103" s="19">
        <f t="shared" si="29"/>
        <v>1.5415671234060428</v>
      </c>
      <c r="R103" s="19">
        <f t="shared" si="30"/>
        <v>3.2102726358727609E-7</v>
      </c>
      <c r="S103" s="19">
        <f t="shared" si="31"/>
        <v>0.26467464527444401</v>
      </c>
      <c r="T103" s="19">
        <f t="shared" si="32"/>
        <v>4.2909666319089902E-5</v>
      </c>
      <c r="U103" s="19">
        <f t="shared" si="33"/>
        <v>-0.35786703618053672</v>
      </c>
      <c r="V103" s="19">
        <f t="shared" si="34"/>
        <v>-2.5025852556620015E-6</v>
      </c>
    </row>
    <row r="104" spans="1:22" x14ac:dyDescent="0.25">
      <c r="A104" s="26">
        <f>Wellpath!E104</f>
        <v>2910</v>
      </c>
      <c r="B104" s="22">
        <v>0</v>
      </c>
      <c r="C104" s="22">
        <f>ABS(COS(Wellpath!$L104))*COS(Wellpath!$M104)*MAX(1,SQRT(10/(Wellpath!K104-Wellpath!K103)))</f>
        <v>0.19481332766988083</v>
      </c>
      <c r="D104" s="22">
        <f>IF(ABS(Wellpath!$L104)&lt;VerticalInc,"SING",-ABS(COS(Wellpath!$L104))*SIN(Wellpath!$M104)/SIN(Wellpath!$L104)*MAX(1,SQRT(10/(Wellpath!$K104-Wellpath!$K103))))</f>
        <v>1.6876584575822062</v>
      </c>
      <c r="E104" s="20">
        <f>IF(D104="SING",(Wellpath!K105-Wellpath!K103)/2*Model!$W$35,Model!$W$35*((drdp!B104+drdp!K104)*XYM3E!$B104+(drdp!E104+drdp!N104)*XYM3E!$C104+(drdp!H104+drdp!Q104)*XYM3E!$D104))</f>
        <v>0.1351127015367071</v>
      </c>
      <c r="F104" s="20">
        <f>IF(D104="SING",0,Model!$W$35*((drdp!C104+drdp!L104)*XYM3E!$B104+(drdp!F104+drdp!O104)*XYM3E!$C104+(drdp!I104+drdp!R104)*XYM3E!$D104))</f>
        <v>3.9947070073314142E-3</v>
      </c>
      <c r="G104" s="20">
        <f>IF(D104="SING",0,Model!$W$35*((drdp!D104+drdp!M104)*XYM3E!$B104+(drdp!G104+drdp!P104)*XYM3E!$C104+(drdp!J104+drdp!S104)*XYM3E!$D104))</f>
        <v>-1.5300602975726966E-2</v>
      </c>
      <c r="H104" s="18">
        <f>IF(D104="SING",(Wellpath!K104-Wellpath!K103)/2*Model!$W$35,Model!$W$35*((drdp!B104)*XYM3E!$B104+(drdp!E104)*XYM3E!$C104+(drdp!H104)*XYM3E!$D104))</f>
        <v>6.7556350768353549E-2</v>
      </c>
      <c r="I104" s="18">
        <f>IF(D104="SING",0,Model!$W$35*((drdp!C104)*XYM3E!$B104+(drdp!F104)*XYM3E!$C104+(drdp!I104)*XYM3E!$D104))</f>
        <v>1.9973535036657071E-3</v>
      </c>
      <c r="J104" s="18">
        <f>IF(D104="SING",0,Model!$W$35*((drdp!D104)*XYM3E!$B104+(drdp!G104)*XYM3E!$C104+(drdp!J104)*XYM3E!$D104))</f>
        <v>-7.6503014878634831E-3</v>
      </c>
      <c r="K104" s="21">
        <f t="shared" si="23"/>
        <v>1.5770289495820711</v>
      </c>
      <c r="L104" s="21">
        <f t="shared" si="24"/>
        <v>1.7241793128771809E-5</v>
      </c>
      <c r="M104" s="21">
        <f t="shared" si="25"/>
        <v>0.26496728083872001</v>
      </c>
      <c r="N104" s="21">
        <f t="shared" si="26"/>
        <v>7.113743208845214E-4</v>
      </c>
      <c r="O104" s="21">
        <f t="shared" si="27"/>
        <v>-0.3609378558011111</v>
      </c>
      <c r="P104" s="21">
        <f t="shared" si="28"/>
        <v>-7.1131766946180413E-5</v>
      </c>
      <c r="Q104" s="19">
        <f t="shared" si="29"/>
        <v>1.5633373679946607</v>
      </c>
      <c r="R104" s="19">
        <f t="shared" si="30"/>
        <v>5.27353007295478E-6</v>
      </c>
      <c r="S104" s="19">
        <f t="shared" si="31"/>
        <v>0.26479169950015441</v>
      </c>
      <c r="T104" s="19">
        <f t="shared" si="32"/>
        <v>3.0657257917840008E-4</v>
      </c>
      <c r="U104" s="19">
        <f t="shared" si="33"/>
        <v>-0.35938737644871782</v>
      </c>
      <c r="V104" s="19">
        <f t="shared" si="34"/>
        <v>-2.5290697503531106E-5</v>
      </c>
    </row>
    <row r="105" spans="1:22" x14ac:dyDescent="0.25">
      <c r="A105" s="26">
        <f>Wellpath!E105</f>
        <v>2940</v>
      </c>
      <c r="B105" s="22">
        <v>0</v>
      </c>
      <c r="C105" s="22">
        <f>ABS(COS(Wellpath!$L105))*COS(Wellpath!$M105)*MAX(1,SQRT(10/(Wellpath!K105-Wellpath!K104)))</f>
        <v>0.15906441596161047</v>
      </c>
      <c r="D105" s="22">
        <f>IF(ABS(Wellpath!$L105)&lt;VerticalInc,"SING",-ABS(COS(Wellpath!$L105))*SIN(Wellpath!$M105)/SIN(Wellpath!$L105)*MAX(1,SQRT(10/(Wellpath!$K105-Wellpath!$K104))))</f>
        <v>0.97437006478523536</v>
      </c>
      <c r="E105" s="20">
        <f>IF(D105="SING",(Wellpath!K106-Wellpath!K104)/2*Model!$W$35,Model!$W$35*((drdp!B105+drdp!K105)*XYM3E!$B105+(drdp!E105+drdp!N105)*XYM3E!$C105+(drdp!H105+drdp!Q105)*XYM3E!$D105))</f>
        <v>0.10942584440031677</v>
      </c>
      <c r="F105" s="20">
        <f>IF(D105="SING",0,Model!$W$35*((drdp!C105+drdp!L105)*XYM3E!$B105+(drdp!F105+drdp!O105)*XYM3E!$C105+(drdp!I105+drdp!R105)*XYM3E!$D105))</f>
        <v>7.1306014293976193E-3</v>
      </c>
      <c r="G105" s="20">
        <f>IF(D105="SING",0,Model!$W$35*((drdp!D105+drdp!M105)*XYM3E!$B105+(drdp!G105+drdp!P105)*XYM3E!$C105+(drdp!J105+drdp!S105)*XYM3E!$D105))</f>
        <v>-1.7667614493599108E-2</v>
      </c>
      <c r="H105" s="18">
        <f>IF(D105="SING",(Wellpath!K105-Wellpath!K104)/2*Model!$W$35,Model!$W$35*((drdp!B105)*XYM3E!$B105+(drdp!E105)*XYM3E!$C105+(drdp!H105)*XYM3E!$D105))</f>
        <v>5.4712922200158387E-2</v>
      </c>
      <c r="I105" s="18">
        <f>IF(D105="SING",0,Model!$W$35*((drdp!C105)*XYM3E!$B105+(drdp!F105)*XYM3E!$C105+(drdp!I105)*XYM3E!$D105))</f>
        <v>3.5653007146988097E-3</v>
      </c>
      <c r="J105" s="18">
        <f>IF(D105="SING",0,Model!$W$35*((drdp!D105)*XYM3E!$B105+(drdp!G105)*XYM3E!$C105+(drdp!J105)*XYM3E!$D105))</f>
        <v>-8.8338072467995538E-3</v>
      </c>
      <c r="K105" s="21">
        <f t="shared" si="23"/>
        <v>1.5890029650047934</v>
      </c>
      <c r="L105" s="21">
        <f t="shared" si="24"/>
        <v>6.8087269873699181E-5</v>
      </c>
      <c r="M105" s="21">
        <f t="shared" si="25"/>
        <v>0.26527942544061445</v>
      </c>
      <c r="N105" s="21">
        <f t="shared" si="26"/>
        <v>1.4916464033784618E-3</v>
      </c>
      <c r="O105" s="21">
        <f t="shared" si="27"/>
        <v>-0.36287114943561244</v>
      </c>
      <c r="P105" s="21">
        <f t="shared" si="28"/>
        <v>-1.971124841082843E-4</v>
      </c>
      <c r="Q105" s="19">
        <f t="shared" si="29"/>
        <v>1.5800224534377516</v>
      </c>
      <c r="R105" s="19">
        <f t="shared" si="30"/>
        <v>2.9953162315003651E-5</v>
      </c>
      <c r="S105" s="19">
        <f t="shared" si="31"/>
        <v>0.26504531698919359</v>
      </c>
      <c r="T105" s="19">
        <f t="shared" si="32"/>
        <v>9.0644234150800648E-4</v>
      </c>
      <c r="U105" s="19">
        <f t="shared" si="33"/>
        <v>-0.36142117920973643</v>
      </c>
      <c r="V105" s="19">
        <f t="shared" si="34"/>
        <v>-1.0262694623670638E-4</v>
      </c>
    </row>
    <row r="106" spans="1:22" x14ac:dyDescent="0.25">
      <c r="A106" s="26">
        <f>Wellpath!E106</f>
        <v>2970</v>
      </c>
      <c r="B106" s="22">
        <v>0</v>
      </c>
      <c r="C106" s="22">
        <f>ABS(COS(Wellpath!$L106))*COS(Wellpath!$M106)*MAX(1,SQRT(10/(Wellpath!K106-Wellpath!K105)))</f>
        <v>0.11247552717193249</v>
      </c>
      <c r="D106" s="22">
        <f>IF(ABS(Wellpath!$L106)&lt;VerticalInc,"SING",-ABS(COS(Wellpath!$L106))*SIN(Wellpath!$M106)/SIN(Wellpath!$L106)*MAX(1,SQRT(10/(Wellpath!$K106-Wellpath!$K105))))</f>
        <v>0.56255281919406885</v>
      </c>
      <c r="E106" s="20">
        <f>IF(D106="SING",(Wellpath!K107-Wellpath!K105)/2*Model!$W$35,Model!$W$35*((drdp!B106+drdp!K106)*XYM3E!$B106+(drdp!E106+drdp!N106)*XYM3E!$C106+(drdp!H106+drdp!Q106)*XYM3E!$D106))</f>
        <v>7.6552642085706807E-2</v>
      </c>
      <c r="F106" s="20">
        <f>IF(D106="SING",0,Model!$W$35*((drdp!C106+drdp!L106)*XYM3E!$B106+(drdp!F106+drdp!O106)*XYM3E!$C106+(drdp!I106+drdp!R106)*XYM3E!$D106))</f>
        <v>8.6073973393643623E-3</v>
      </c>
      <c r="G106" s="20">
        <f>IF(D106="SING",0,Model!$W$35*((drdp!D106+drdp!M106)*XYM3E!$B106+(drdp!G106+drdp!P106)*XYM3E!$C106+(drdp!J106+drdp!S106)*XYM3E!$D106))</f>
        <v>-1.530060297572697E-2</v>
      </c>
      <c r="H106" s="18">
        <f>IF(D106="SING",(Wellpath!K106-Wellpath!K105)/2*Model!$W$35,Model!$W$35*((drdp!B106)*XYM3E!$B106+(drdp!E106)*XYM3E!$C106+(drdp!H106)*XYM3E!$D106))</f>
        <v>3.8276321042853403E-2</v>
      </c>
      <c r="I106" s="18">
        <f>IF(D106="SING",0,Model!$W$35*((drdp!C106)*XYM3E!$B106+(drdp!F106)*XYM3E!$C106+(drdp!I106)*XYM3E!$D106))</f>
        <v>4.3036986696821811E-3</v>
      </c>
      <c r="J106" s="18">
        <f>IF(D106="SING",0,Model!$W$35*((drdp!D106)*XYM3E!$B106+(drdp!G106)*XYM3E!$C106+(drdp!J106)*XYM3E!$D106))</f>
        <v>-7.6503014878634848E-3</v>
      </c>
      <c r="K106" s="21">
        <f t="shared" si="23"/>
        <v>1.5948632720150957</v>
      </c>
      <c r="L106" s="21">
        <f t="shared" si="24"/>
        <v>1.4217455883139588E-4</v>
      </c>
      <c r="M106" s="21">
        <f t="shared" si="25"/>
        <v>0.26551353389203525</v>
      </c>
      <c r="N106" s="21">
        <f t="shared" si="26"/>
        <v>2.1505654111882867E-3</v>
      </c>
      <c r="O106" s="21">
        <f t="shared" si="27"/>
        <v>-0.36404245101890875</v>
      </c>
      <c r="P106" s="21">
        <f t="shared" si="28"/>
        <v>-3.2881085345222709E-4</v>
      </c>
      <c r="Q106" s="19">
        <f t="shared" si="29"/>
        <v>1.5904680417573691</v>
      </c>
      <c r="R106" s="19">
        <f t="shared" si="30"/>
        <v>8.660909211312336E-5</v>
      </c>
      <c r="S106" s="19">
        <f t="shared" si="31"/>
        <v>0.26533795255346965</v>
      </c>
      <c r="T106" s="19">
        <f t="shared" si="32"/>
        <v>1.656376155330918E-3</v>
      </c>
      <c r="U106" s="19">
        <f t="shared" si="33"/>
        <v>-0.36316397483143653</v>
      </c>
      <c r="V106" s="19">
        <f t="shared" si="34"/>
        <v>-2.3003707644426999E-4</v>
      </c>
    </row>
    <row r="107" spans="1:22" x14ac:dyDescent="0.25">
      <c r="A107" s="26">
        <f>Wellpath!E107</f>
        <v>3000</v>
      </c>
      <c r="B107" s="22">
        <v>0</v>
      </c>
      <c r="C107" s="22">
        <f>ABS(COS(Wellpath!$L107))*COS(Wellpath!$M107)*MAX(1,SQRT(10/(Wellpath!K107-Wellpath!K106)))</f>
        <v>5.8221617080084366E-2</v>
      </c>
      <c r="D107" s="22">
        <f>IF(ABS(Wellpath!$L107)&lt;VerticalInc,"SING",-ABS(COS(Wellpath!$L107))*SIN(Wellpath!$M107)/SIN(Wellpath!$L107)*MAX(1,SQRT(10/(Wellpath!$K107-Wellpath!$K106))))</f>
        <v>0.26108167198826443</v>
      </c>
      <c r="E107" s="20">
        <f>IF(D107="SING",(Wellpath!K108-Wellpath!K106)/2*Model!$W$35,Model!$W$35*((drdp!B107+drdp!K107)*XYM3E!$B107+(drdp!E107+drdp!N107)*XYM3E!$C107+(drdp!H107+drdp!Q107)*XYM3E!$D107))</f>
        <v>3.9130388100219869E-2</v>
      </c>
      <c r="F107" s="20">
        <f>IF(D107="SING",0,Model!$W$35*((drdp!C107+drdp!L107)*XYM3E!$B107+(drdp!F107+drdp!O107)*XYM3E!$C107+(drdp!I107+drdp!R107)*XYM3E!$D107))</f>
        <v>6.6046882747525714E-3</v>
      </c>
      <c r="G107" s="20">
        <f>IF(D107="SING",0,Model!$W$35*((drdp!D107+drdp!M107)*XYM3E!$B107+(drdp!G107+drdp!P107)*XYM3E!$C107+(drdp!J107+drdp!S107)*XYM3E!$D107))</f>
        <v>-8.8338072467995521E-3</v>
      </c>
      <c r="H107" s="18">
        <f>IF(D107="SING",(Wellpath!K107-Wellpath!K106)/2*Model!$W$35,Model!$W$35*((drdp!B107)*XYM3E!$B107+(drdp!E107)*XYM3E!$C107+(drdp!H107)*XYM3E!$D107))</f>
        <v>1.9565194050109935E-2</v>
      </c>
      <c r="I107" s="18">
        <f>IF(D107="SING",0,Model!$W$35*((drdp!C107)*XYM3E!$B107+(drdp!F107)*XYM3E!$C107+(drdp!I107)*XYM3E!$D107))</f>
        <v>3.3023441373762857E-3</v>
      </c>
      <c r="J107" s="18">
        <f>IF(D107="SING",0,Model!$W$35*((drdp!D107)*XYM3E!$B107+(drdp!G107)*XYM3E!$C107+(drdp!J107)*XYM3E!$D107))</f>
        <v>-4.416903623399776E-3</v>
      </c>
      <c r="K107" s="21">
        <f t="shared" si="23"/>
        <v>1.5963944592879695</v>
      </c>
      <c r="L107" s="21">
        <f t="shared" si="24"/>
        <v>1.8579646603804998E-4</v>
      </c>
      <c r="M107" s="21">
        <f t="shared" si="25"/>
        <v>0.26559157004250883</v>
      </c>
      <c r="N107" s="21">
        <f t="shared" si="26"/>
        <v>2.4090094266603261E-3</v>
      </c>
      <c r="O107" s="21">
        <f t="shared" si="27"/>
        <v>-0.36438812132487858</v>
      </c>
      <c r="P107" s="21">
        <f t="shared" si="28"/>
        <v>-3.8715539659658839E-4</v>
      </c>
      <c r="Q107" s="19">
        <f t="shared" si="29"/>
        <v>1.5952460688333141</v>
      </c>
      <c r="R107" s="19">
        <f t="shared" si="30"/>
        <v>1.530800356330594E-4</v>
      </c>
      <c r="S107" s="19">
        <f t="shared" si="31"/>
        <v>0.26553304292965363</v>
      </c>
      <c r="T107" s="19">
        <f t="shared" si="32"/>
        <v>2.2151764150562967E-3</v>
      </c>
      <c r="U107" s="19">
        <f t="shared" si="33"/>
        <v>-0.36412886859540122</v>
      </c>
      <c r="V107" s="19">
        <f t="shared" si="34"/>
        <v>-3.4339698923831739E-4</v>
      </c>
    </row>
    <row r="108" spans="1:22" x14ac:dyDescent="0.25">
      <c r="A108" s="26">
        <f>Wellpath!E108</f>
        <v>3030</v>
      </c>
      <c r="B108" s="22">
        <v>0</v>
      </c>
      <c r="C108" s="22">
        <f>ABS(COS(Wellpath!$L108))*COS(Wellpath!$M108)*MAX(1,SQRT(10/(Wellpath!K108-Wellpath!K107)))</f>
        <v>1.3779921832972556E-17</v>
      </c>
      <c r="D108" s="22">
        <f>IF(ABS(Wellpath!$L108)&lt;VerticalInc,"SING",-ABS(COS(Wellpath!$L108))*SIN(Wellpath!$M108)/SIN(Wellpath!$L108)*MAX(1,SQRT(10/(Wellpath!$K108-Wellpath!$K107))))</f>
        <v>5.9687398969042147E-17</v>
      </c>
      <c r="E108" s="20">
        <f>IF(D108="SING",(Wellpath!K109-Wellpath!K107)/2*Model!$W$35,Model!$W$35*((drdp!B108+drdp!K108)*XYM3E!$B108+(drdp!E108+drdp!N108)*XYM3E!$C108+(drdp!H108+drdp!Q108)*XYM3E!$D108))</f>
        <v>9.1353767703507379E-18</v>
      </c>
      <c r="F108" s="20">
        <f>IF(D108="SING",0,Model!$W$35*((drdp!C108+drdp!L108)*XYM3E!$B108+(drdp!F108+drdp!O108)*XYM3E!$C108+(drdp!I108+drdp!R108)*XYM3E!$D108))</f>
        <v>2.1090679102213628E-18</v>
      </c>
      <c r="G108" s="20">
        <f>IF(D108="SING",0,Model!$W$35*((drdp!D108+drdp!M108)*XYM3E!$B108+(drdp!G108+drdp!P108)*XYM3E!$C108+(drdp!J108+drdp!S108)*XYM3E!$D108))</f>
        <v>-2.1645450598754089E-18</v>
      </c>
      <c r="H108" s="18">
        <f>IF(D108="SING",(Wellpath!K108-Wellpath!K107)/2*Model!$W$35,Model!$W$35*((drdp!B108)*XYM3E!$B108+(drdp!E108)*XYM3E!$C108+(drdp!H108)*XYM3E!$D108))</f>
        <v>4.567688385175369E-18</v>
      </c>
      <c r="I108" s="18">
        <f>IF(D108="SING",0,Model!$W$35*((drdp!C108)*XYM3E!$B108+(drdp!F108)*XYM3E!$C108+(drdp!I108)*XYM3E!$D108))</f>
        <v>1.0545339551106814E-18</v>
      </c>
      <c r="J108" s="18">
        <f>IF(D108="SING",0,Model!$W$35*((drdp!D108)*XYM3E!$B108+(drdp!G108)*XYM3E!$C108+(drdp!J108)*XYM3E!$D108))</f>
        <v>-1.0822725299377044E-18</v>
      </c>
      <c r="K108" s="21">
        <f t="shared" si="23"/>
        <v>1.5963944592879695</v>
      </c>
      <c r="L108" s="21">
        <f t="shared" si="24"/>
        <v>1.8579646603804998E-4</v>
      </c>
      <c r="M108" s="21">
        <f t="shared" si="25"/>
        <v>0.26559157004250883</v>
      </c>
      <c r="N108" s="21">
        <f t="shared" si="26"/>
        <v>2.4090094266603261E-3</v>
      </c>
      <c r="O108" s="21">
        <f t="shared" si="27"/>
        <v>-0.36438812132487858</v>
      </c>
      <c r="P108" s="21">
        <f t="shared" si="28"/>
        <v>-3.8715539659658839E-4</v>
      </c>
      <c r="Q108" s="19">
        <f t="shared" si="29"/>
        <v>1.5963944592879695</v>
      </c>
      <c r="R108" s="19">
        <f t="shared" si="30"/>
        <v>1.8579646603804998E-4</v>
      </c>
      <c r="S108" s="19">
        <f t="shared" si="31"/>
        <v>0.26559157004250883</v>
      </c>
      <c r="T108" s="19">
        <f t="shared" si="32"/>
        <v>2.4090094266603261E-3</v>
      </c>
      <c r="U108" s="19">
        <f t="shared" si="33"/>
        <v>-0.36438812132487858</v>
      </c>
      <c r="V108" s="19">
        <f t="shared" si="34"/>
        <v>-3.8715539659658839E-4</v>
      </c>
    </row>
    <row r="109" spans="1:22" x14ac:dyDescent="0.25">
      <c r="A109" s="26">
        <f>Wellpath!E109</f>
        <v>3060</v>
      </c>
      <c r="B109" s="22">
        <v>0</v>
      </c>
      <c r="C109" s="22">
        <f>ABS(COS(Wellpath!$L109))*COS(Wellpath!$M109)*MAX(1,SQRT(10/(Wellpath!K109-Wellpath!K108)))</f>
        <v>1.3779921832972556E-17</v>
      </c>
      <c r="D109" s="22">
        <f>IF(ABS(Wellpath!$L109)&lt;VerticalInc,"SING",-ABS(COS(Wellpath!$L109))*SIN(Wellpath!$M109)/SIN(Wellpath!$L109)*MAX(1,SQRT(10/(Wellpath!$K109-Wellpath!$K108))))</f>
        <v>5.9687398969042147E-17</v>
      </c>
      <c r="E109" s="20">
        <f>IF(D109="SING",(Wellpath!K110-Wellpath!K108)/2*Model!$W$35,Model!$W$35*((drdp!B109+drdp!K109)*XYM3E!$B109+(drdp!E109+drdp!N109)*XYM3E!$C109+(drdp!H109+drdp!Q109)*XYM3E!$D109))</f>
        <v>9.1353767703507379E-18</v>
      </c>
      <c r="F109" s="20">
        <f>IF(D109="SING",0,Model!$W$35*((drdp!C109+drdp!L109)*XYM3E!$B109+(drdp!F109+drdp!O109)*XYM3E!$C109+(drdp!I109+drdp!R109)*XYM3E!$D109))</f>
        <v>2.1090679102213628E-18</v>
      </c>
      <c r="G109" s="20">
        <f>IF(D109="SING",0,Model!$W$35*((drdp!D109+drdp!M109)*XYM3E!$B109+(drdp!G109+drdp!P109)*XYM3E!$C109+(drdp!J109+drdp!S109)*XYM3E!$D109))</f>
        <v>-2.1645450598754089E-18</v>
      </c>
      <c r="H109" s="18">
        <f>IF(D109="SING",(Wellpath!K109-Wellpath!K108)/2*Model!$W$35,Model!$W$35*((drdp!B109)*XYM3E!$B109+(drdp!E109)*XYM3E!$C109+(drdp!H109)*XYM3E!$D109))</f>
        <v>4.567688385175369E-18</v>
      </c>
      <c r="I109" s="18">
        <f>IF(D109="SING",0,Model!$W$35*((drdp!C109)*XYM3E!$B109+(drdp!F109)*XYM3E!$C109+(drdp!I109)*XYM3E!$D109))</f>
        <v>1.0545339551106814E-18</v>
      </c>
      <c r="J109" s="18">
        <f>IF(D109="SING",0,Model!$W$35*((drdp!D109)*XYM3E!$B109+(drdp!G109)*XYM3E!$C109+(drdp!J109)*XYM3E!$D109))</f>
        <v>-1.0822725299377044E-18</v>
      </c>
      <c r="K109" s="21">
        <f t="shared" si="23"/>
        <v>1.5963944592879695</v>
      </c>
      <c r="L109" s="21">
        <f t="shared" si="24"/>
        <v>1.8579646603804998E-4</v>
      </c>
      <c r="M109" s="21">
        <f t="shared" si="25"/>
        <v>0.26559157004250883</v>
      </c>
      <c r="N109" s="21">
        <f t="shared" si="26"/>
        <v>2.4090094266603261E-3</v>
      </c>
      <c r="O109" s="21">
        <f t="shared" si="27"/>
        <v>-0.36438812132487858</v>
      </c>
      <c r="P109" s="21">
        <f t="shared" si="28"/>
        <v>-3.8715539659658839E-4</v>
      </c>
      <c r="Q109" s="19">
        <f t="shared" si="29"/>
        <v>1.5963944592879695</v>
      </c>
      <c r="R109" s="19">
        <f t="shared" si="30"/>
        <v>1.8579646603804998E-4</v>
      </c>
      <c r="S109" s="19">
        <f t="shared" si="31"/>
        <v>0.26559157004250883</v>
      </c>
      <c r="T109" s="19">
        <f t="shared" si="32"/>
        <v>2.4090094266603261E-3</v>
      </c>
      <c r="U109" s="19">
        <f t="shared" si="33"/>
        <v>-0.36438812132487858</v>
      </c>
      <c r="V109" s="19">
        <f t="shared" si="34"/>
        <v>-3.8715539659658839E-4</v>
      </c>
    </row>
    <row r="110" spans="1:22" x14ac:dyDescent="0.25">
      <c r="A110" s="26">
        <f>Wellpath!E110</f>
        <v>3090</v>
      </c>
      <c r="B110" s="22">
        <v>0</v>
      </c>
      <c r="C110" s="22">
        <f>ABS(COS(Wellpath!$L110))*COS(Wellpath!$M110)*MAX(1,SQRT(10/(Wellpath!K110-Wellpath!K109)))</f>
        <v>1.3779921832972556E-17</v>
      </c>
      <c r="D110" s="22">
        <f>IF(ABS(Wellpath!$L110)&lt;VerticalInc,"SING",-ABS(COS(Wellpath!$L110))*SIN(Wellpath!$M110)/SIN(Wellpath!$L110)*MAX(1,SQRT(10/(Wellpath!$K110-Wellpath!$K109))))</f>
        <v>5.9687398969042147E-17</v>
      </c>
      <c r="E110" s="20">
        <f>IF(D110="SING",(Wellpath!K111-Wellpath!K109)/2*Model!$W$35,Model!$W$35*((drdp!B110+drdp!K110)*XYM3E!$B110+(drdp!E110+drdp!N110)*XYM3E!$C110+(drdp!H110+drdp!Q110)*XYM3E!$D110))</f>
        <v>9.1353767703507379E-18</v>
      </c>
      <c r="F110" s="20">
        <f>IF(D110="SING",0,Model!$W$35*((drdp!C110+drdp!L110)*XYM3E!$B110+(drdp!F110+drdp!O110)*XYM3E!$C110+(drdp!I110+drdp!R110)*XYM3E!$D110))</f>
        <v>2.1090679102213628E-18</v>
      </c>
      <c r="G110" s="20">
        <f>IF(D110="SING",0,Model!$W$35*((drdp!D110+drdp!M110)*XYM3E!$B110+(drdp!G110+drdp!P110)*XYM3E!$C110+(drdp!J110+drdp!S110)*XYM3E!$D110))</f>
        <v>-2.1645450598754089E-18</v>
      </c>
      <c r="H110" s="18">
        <f>IF(D110="SING",(Wellpath!K110-Wellpath!K109)/2*Model!$W$35,Model!$W$35*((drdp!B110)*XYM3E!$B110+(drdp!E110)*XYM3E!$C110+(drdp!H110)*XYM3E!$D110))</f>
        <v>4.567688385175369E-18</v>
      </c>
      <c r="I110" s="18">
        <f>IF(D110="SING",0,Model!$W$35*((drdp!C110)*XYM3E!$B110+(drdp!F110)*XYM3E!$C110+(drdp!I110)*XYM3E!$D110))</f>
        <v>1.0545339551106814E-18</v>
      </c>
      <c r="J110" s="18">
        <f>IF(D110="SING",0,Model!$W$35*((drdp!D110)*XYM3E!$B110+(drdp!G110)*XYM3E!$C110+(drdp!J110)*XYM3E!$D110))</f>
        <v>-1.0822725299377044E-18</v>
      </c>
      <c r="K110" s="21">
        <f t="shared" si="23"/>
        <v>1.5963944592879695</v>
      </c>
      <c r="L110" s="21">
        <f t="shared" si="24"/>
        <v>1.8579646603804998E-4</v>
      </c>
      <c r="M110" s="21">
        <f t="shared" si="25"/>
        <v>0.26559157004250883</v>
      </c>
      <c r="N110" s="21">
        <f t="shared" si="26"/>
        <v>2.4090094266603261E-3</v>
      </c>
      <c r="O110" s="21">
        <f t="shared" si="27"/>
        <v>-0.36438812132487858</v>
      </c>
      <c r="P110" s="21">
        <f t="shared" si="28"/>
        <v>-3.8715539659658839E-4</v>
      </c>
      <c r="Q110" s="19">
        <f t="shared" si="29"/>
        <v>1.5963944592879695</v>
      </c>
      <c r="R110" s="19">
        <f t="shared" si="30"/>
        <v>1.8579646603804998E-4</v>
      </c>
      <c r="S110" s="19">
        <f t="shared" si="31"/>
        <v>0.26559157004250883</v>
      </c>
      <c r="T110" s="19">
        <f t="shared" si="32"/>
        <v>2.4090094266603261E-3</v>
      </c>
      <c r="U110" s="19">
        <f t="shared" si="33"/>
        <v>-0.36438812132487858</v>
      </c>
      <c r="V110" s="19">
        <f t="shared" si="34"/>
        <v>-3.8715539659658839E-4</v>
      </c>
    </row>
    <row r="111" spans="1:22" x14ac:dyDescent="0.25">
      <c r="A111" s="26">
        <f>Wellpath!E111</f>
        <v>3120</v>
      </c>
      <c r="B111" s="22">
        <v>0</v>
      </c>
      <c r="C111" s="22">
        <f>ABS(COS(Wellpath!$L111))*COS(Wellpath!$M111)*MAX(1,SQRT(10/(Wellpath!K111-Wellpath!K110)))</f>
        <v>1.3779921832972556E-17</v>
      </c>
      <c r="D111" s="22">
        <f>IF(ABS(Wellpath!$L111)&lt;VerticalInc,"SING",-ABS(COS(Wellpath!$L111))*SIN(Wellpath!$M111)/SIN(Wellpath!$L111)*MAX(1,SQRT(10/(Wellpath!$K111-Wellpath!$K110))))</f>
        <v>5.9687398969042147E-17</v>
      </c>
      <c r="E111" s="20">
        <f>IF(D111="SING",(Wellpath!K112-Wellpath!K110)/2*Model!$W$35,Model!$W$35*((drdp!B111+drdp!K111)*XYM3E!$B111+(drdp!E111+drdp!N111)*XYM3E!$C111+(drdp!H111+drdp!Q111)*XYM3E!$D111))</f>
        <v>9.1353767703507379E-18</v>
      </c>
      <c r="F111" s="20">
        <f>IF(D111="SING",0,Model!$W$35*((drdp!C111+drdp!L111)*XYM3E!$B111+(drdp!F111+drdp!O111)*XYM3E!$C111+(drdp!I111+drdp!R111)*XYM3E!$D111))</f>
        <v>2.1090679102213628E-18</v>
      </c>
      <c r="G111" s="20">
        <f>IF(D111="SING",0,Model!$W$35*((drdp!D111+drdp!M111)*XYM3E!$B111+(drdp!G111+drdp!P111)*XYM3E!$C111+(drdp!J111+drdp!S111)*XYM3E!$D111))</f>
        <v>-2.1645450598754089E-18</v>
      </c>
      <c r="H111" s="18">
        <f>IF(D111="SING",(Wellpath!K111-Wellpath!K110)/2*Model!$W$35,Model!$W$35*((drdp!B111)*XYM3E!$B111+(drdp!E111)*XYM3E!$C111+(drdp!H111)*XYM3E!$D111))</f>
        <v>4.567688385175369E-18</v>
      </c>
      <c r="I111" s="18">
        <f>IF(D111="SING",0,Model!$W$35*((drdp!C111)*XYM3E!$B111+(drdp!F111)*XYM3E!$C111+(drdp!I111)*XYM3E!$D111))</f>
        <v>1.0545339551106814E-18</v>
      </c>
      <c r="J111" s="18">
        <f>IF(D111="SING",0,Model!$W$35*((drdp!D111)*XYM3E!$B111+(drdp!G111)*XYM3E!$C111+(drdp!J111)*XYM3E!$D111))</f>
        <v>-1.0822725299377044E-18</v>
      </c>
      <c r="K111" s="21">
        <f t="shared" si="23"/>
        <v>1.5963944592879695</v>
      </c>
      <c r="L111" s="21">
        <f t="shared" si="24"/>
        <v>1.8579646603804998E-4</v>
      </c>
      <c r="M111" s="21">
        <f t="shared" si="25"/>
        <v>0.26559157004250883</v>
      </c>
      <c r="N111" s="21">
        <f t="shared" si="26"/>
        <v>2.4090094266603261E-3</v>
      </c>
      <c r="O111" s="21">
        <f t="shared" si="27"/>
        <v>-0.36438812132487858</v>
      </c>
      <c r="P111" s="21">
        <f t="shared" si="28"/>
        <v>-3.8715539659658839E-4</v>
      </c>
      <c r="Q111" s="19">
        <f t="shared" si="29"/>
        <v>1.5963944592879695</v>
      </c>
      <c r="R111" s="19">
        <f t="shared" si="30"/>
        <v>1.8579646603804998E-4</v>
      </c>
      <c r="S111" s="19">
        <f t="shared" si="31"/>
        <v>0.26559157004250883</v>
      </c>
      <c r="T111" s="19">
        <f t="shared" si="32"/>
        <v>2.4090094266603261E-3</v>
      </c>
      <c r="U111" s="19">
        <f t="shared" si="33"/>
        <v>-0.36438812132487858</v>
      </c>
      <c r="V111" s="19">
        <f t="shared" si="34"/>
        <v>-3.8715539659658839E-4</v>
      </c>
    </row>
    <row r="112" spans="1:22" x14ac:dyDescent="0.25">
      <c r="A112" s="26">
        <f>Wellpath!E112</f>
        <v>3150</v>
      </c>
      <c r="B112" s="22">
        <v>0</v>
      </c>
      <c r="C112" s="22">
        <f>ABS(COS(Wellpath!$L112))*COS(Wellpath!$M112)*MAX(1,SQRT(10/(Wellpath!K112-Wellpath!K111)))</f>
        <v>1.3779921832972556E-17</v>
      </c>
      <c r="D112" s="22">
        <f>IF(ABS(Wellpath!$L112)&lt;VerticalInc,"SING",-ABS(COS(Wellpath!$L112))*SIN(Wellpath!$M112)/SIN(Wellpath!$L112)*MAX(1,SQRT(10/(Wellpath!$K112-Wellpath!$K111))))</f>
        <v>5.9687398969042147E-17</v>
      </c>
      <c r="E112" s="20">
        <f>IF(D112="SING",(Wellpath!K113-Wellpath!K111)/2*Model!$W$35,Model!$W$35*((drdp!B112+drdp!K112)*XYM3E!$B112+(drdp!E112+drdp!N112)*XYM3E!$C112+(drdp!H112+drdp!Q112)*XYM3E!$D112))</f>
        <v>9.1353767703507379E-18</v>
      </c>
      <c r="F112" s="20">
        <f>IF(D112="SING",0,Model!$W$35*((drdp!C112+drdp!L112)*XYM3E!$B112+(drdp!F112+drdp!O112)*XYM3E!$C112+(drdp!I112+drdp!R112)*XYM3E!$D112))</f>
        <v>2.1090679102213628E-18</v>
      </c>
      <c r="G112" s="20">
        <f>IF(D112="SING",0,Model!$W$35*((drdp!D112+drdp!M112)*XYM3E!$B112+(drdp!G112+drdp!P112)*XYM3E!$C112+(drdp!J112+drdp!S112)*XYM3E!$D112))</f>
        <v>-2.1645450598754089E-18</v>
      </c>
      <c r="H112" s="18">
        <f>IF(D112="SING",(Wellpath!K112-Wellpath!K111)/2*Model!$W$35,Model!$W$35*((drdp!B112)*XYM3E!$B112+(drdp!E112)*XYM3E!$C112+(drdp!H112)*XYM3E!$D112))</f>
        <v>4.567688385175369E-18</v>
      </c>
      <c r="I112" s="18">
        <f>IF(D112="SING",0,Model!$W$35*((drdp!C112)*XYM3E!$B112+(drdp!F112)*XYM3E!$C112+(drdp!I112)*XYM3E!$D112))</f>
        <v>1.0545339551106814E-18</v>
      </c>
      <c r="J112" s="18">
        <f>IF(D112="SING",0,Model!$W$35*((drdp!D112)*XYM3E!$B112+(drdp!G112)*XYM3E!$C112+(drdp!J112)*XYM3E!$D112))</f>
        <v>-1.0822725299377044E-18</v>
      </c>
      <c r="K112" s="21">
        <f t="shared" si="23"/>
        <v>1.5963944592879695</v>
      </c>
      <c r="L112" s="21">
        <f t="shared" si="24"/>
        <v>1.8579646603804998E-4</v>
      </c>
      <c r="M112" s="21">
        <f t="shared" si="25"/>
        <v>0.26559157004250883</v>
      </c>
      <c r="N112" s="21">
        <f t="shared" si="26"/>
        <v>2.4090094266603261E-3</v>
      </c>
      <c r="O112" s="21">
        <f t="shared" si="27"/>
        <v>-0.36438812132487858</v>
      </c>
      <c r="P112" s="21">
        <f t="shared" si="28"/>
        <v>-3.8715539659658839E-4</v>
      </c>
      <c r="Q112" s="19">
        <f t="shared" si="29"/>
        <v>1.5963944592879695</v>
      </c>
      <c r="R112" s="19">
        <f t="shared" si="30"/>
        <v>1.8579646603804998E-4</v>
      </c>
      <c r="S112" s="19">
        <f t="shared" si="31"/>
        <v>0.26559157004250883</v>
      </c>
      <c r="T112" s="19">
        <f t="shared" si="32"/>
        <v>2.4090094266603261E-3</v>
      </c>
      <c r="U112" s="19">
        <f t="shared" si="33"/>
        <v>-0.36438812132487858</v>
      </c>
      <c r="V112" s="19">
        <f t="shared" si="34"/>
        <v>-3.8715539659658839E-4</v>
      </c>
    </row>
    <row r="113" spans="1:22" x14ac:dyDescent="0.25">
      <c r="A113" s="26">
        <f>Wellpath!E113</f>
        <v>3180</v>
      </c>
      <c r="B113" s="22">
        <v>0</v>
      </c>
      <c r="C113" s="22">
        <f>ABS(COS(Wellpath!$L113))*COS(Wellpath!$M113)*MAX(1,SQRT(10/(Wellpath!K113-Wellpath!K112)))</f>
        <v>1.3779921832972556E-17</v>
      </c>
      <c r="D113" s="22">
        <f>IF(ABS(Wellpath!$L113)&lt;VerticalInc,"SING",-ABS(COS(Wellpath!$L113))*SIN(Wellpath!$M113)/SIN(Wellpath!$L113)*MAX(1,SQRT(10/(Wellpath!$K113-Wellpath!$K112))))</f>
        <v>5.9687398969042147E-17</v>
      </c>
      <c r="E113" s="20">
        <f>IF(D113="SING",(Wellpath!K114-Wellpath!K112)/2*Model!$W$35,Model!$W$35*((drdp!B113+drdp!K113)*XYM3E!$B113+(drdp!E113+drdp!N113)*XYM3E!$C113+(drdp!H113+drdp!Q113)*XYM3E!$D113))</f>
        <v>9.1353767703507379E-18</v>
      </c>
      <c r="F113" s="20">
        <f>IF(D113="SING",0,Model!$W$35*((drdp!C113+drdp!L113)*XYM3E!$B113+(drdp!F113+drdp!O113)*XYM3E!$C113+(drdp!I113+drdp!R113)*XYM3E!$D113))</f>
        <v>2.1090679102213628E-18</v>
      </c>
      <c r="G113" s="20">
        <f>IF(D113="SING",0,Model!$W$35*((drdp!D113+drdp!M113)*XYM3E!$B113+(drdp!G113+drdp!P113)*XYM3E!$C113+(drdp!J113+drdp!S113)*XYM3E!$D113))</f>
        <v>-2.1645450598754089E-18</v>
      </c>
      <c r="H113" s="18">
        <f>IF(D113="SING",(Wellpath!K113-Wellpath!K112)/2*Model!$W$35,Model!$W$35*((drdp!B113)*XYM3E!$B113+(drdp!E113)*XYM3E!$C113+(drdp!H113)*XYM3E!$D113))</f>
        <v>4.567688385175369E-18</v>
      </c>
      <c r="I113" s="18">
        <f>IF(D113="SING",0,Model!$W$35*((drdp!C113)*XYM3E!$B113+(drdp!F113)*XYM3E!$C113+(drdp!I113)*XYM3E!$D113))</f>
        <v>1.0545339551106814E-18</v>
      </c>
      <c r="J113" s="18">
        <f>IF(D113="SING",0,Model!$W$35*((drdp!D113)*XYM3E!$B113+(drdp!G113)*XYM3E!$C113+(drdp!J113)*XYM3E!$D113))</f>
        <v>-1.0822725299377044E-18</v>
      </c>
      <c r="K113" s="21">
        <f t="shared" si="23"/>
        <v>1.5963944592879695</v>
      </c>
      <c r="L113" s="21">
        <f t="shared" si="24"/>
        <v>1.8579646603804998E-4</v>
      </c>
      <c r="M113" s="21">
        <f t="shared" si="25"/>
        <v>0.26559157004250883</v>
      </c>
      <c r="N113" s="21">
        <f t="shared" si="26"/>
        <v>2.4090094266603261E-3</v>
      </c>
      <c r="O113" s="21">
        <f t="shared" si="27"/>
        <v>-0.36438812132487858</v>
      </c>
      <c r="P113" s="21">
        <f t="shared" si="28"/>
        <v>-3.8715539659658839E-4</v>
      </c>
      <c r="Q113" s="19">
        <f t="shared" si="29"/>
        <v>1.5963944592879695</v>
      </c>
      <c r="R113" s="19">
        <f t="shared" si="30"/>
        <v>1.8579646603804998E-4</v>
      </c>
      <c r="S113" s="19">
        <f t="shared" si="31"/>
        <v>0.26559157004250883</v>
      </c>
      <c r="T113" s="19">
        <f t="shared" si="32"/>
        <v>2.4090094266603261E-3</v>
      </c>
      <c r="U113" s="19">
        <f t="shared" si="33"/>
        <v>-0.36438812132487858</v>
      </c>
      <c r="V113" s="19">
        <f t="shared" si="34"/>
        <v>-3.8715539659658839E-4</v>
      </c>
    </row>
    <row r="114" spans="1:22" x14ac:dyDescent="0.25">
      <c r="A114" s="26">
        <f>Wellpath!E114</f>
        <v>3210</v>
      </c>
      <c r="B114" s="22">
        <v>0</v>
      </c>
      <c r="C114" s="22">
        <f>ABS(COS(Wellpath!$L114))*COS(Wellpath!$M114)*MAX(1,SQRT(10/(Wellpath!K114-Wellpath!K113)))</f>
        <v>1.3779921832972556E-17</v>
      </c>
      <c r="D114" s="22">
        <f>IF(ABS(Wellpath!$L114)&lt;VerticalInc,"SING",-ABS(COS(Wellpath!$L114))*SIN(Wellpath!$M114)/SIN(Wellpath!$L114)*MAX(1,SQRT(10/(Wellpath!$K114-Wellpath!$K113))))</f>
        <v>5.9687398969042147E-17</v>
      </c>
      <c r="E114" s="20">
        <f>IF(D114="SING",(Wellpath!K115-Wellpath!K113)/2*Model!$W$35,Model!$W$35*((drdp!B114+drdp!K114)*XYM3E!$B114+(drdp!E114+drdp!N114)*XYM3E!$C114+(drdp!H114+drdp!Q114)*XYM3E!$D114))</f>
        <v>9.1353767703507379E-18</v>
      </c>
      <c r="F114" s="20">
        <f>IF(D114="SING",0,Model!$W$35*((drdp!C114+drdp!L114)*XYM3E!$B114+(drdp!F114+drdp!O114)*XYM3E!$C114+(drdp!I114+drdp!R114)*XYM3E!$D114))</f>
        <v>2.1090679102213628E-18</v>
      </c>
      <c r="G114" s="20">
        <f>IF(D114="SING",0,Model!$W$35*((drdp!D114+drdp!M114)*XYM3E!$B114+(drdp!G114+drdp!P114)*XYM3E!$C114+(drdp!J114+drdp!S114)*XYM3E!$D114))</f>
        <v>-2.1645450598754089E-18</v>
      </c>
      <c r="H114" s="18">
        <f>IF(D114="SING",(Wellpath!K114-Wellpath!K113)/2*Model!$W$35,Model!$W$35*((drdp!B114)*XYM3E!$B114+(drdp!E114)*XYM3E!$C114+(drdp!H114)*XYM3E!$D114))</f>
        <v>4.567688385175369E-18</v>
      </c>
      <c r="I114" s="18">
        <f>IF(D114="SING",0,Model!$W$35*((drdp!C114)*XYM3E!$B114+(drdp!F114)*XYM3E!$C114+(drdp!I114)*XYM3E!$D114))</f>
        <v>1.0545339551106814E-18</v>
      </c>
      <c r="J114" s="18">
        <f>IF(D114="SING",0,Model!$W$35*((drdp!D114)*XYM3E!$B114+(drdp!G114)*XYM3E!$C114+(drdp!J114)*XYM3E!$D114))</f>
        <v>-1.0822725299377044E-18</v>
      </c>
      <c r="K114" s="21">
        <f t="shared" si="23"/>
        <v>1.5963944592879695</v>
      </c>
      <c r="L114" s="21">
        <f t="shared" si="24"/>
        <v>1.8579646603804998E-4</v>
      </c>
      <c r="M114" s="21">
        <f t="shared" si="25"/>
        <v>0.26559157004250883</v>
      </c>
      <c r="N114" s="21">
        <f t="shared" si="26"/>
        <v>2.4090094266603261E-3</v>
      </c>
      <c r="O114" s="21">
        <f t="shared" si="27"/>
        <v>-0.36438812132487858</v>
      </c>
      <c r="P114" s="21">
        <f t="shared" si="28"/>
        <v>-3.8715539659658839E-4</v>
      </c>
      <c r="Q114" s="19">
        <f t="shared" si="29"/>
        <v>1.5963944592879695</v>
      </c>
      <c r="R114" s="19">
        <f t="shared" si="30"/>
        <v>1.8579646603804998E-4</v>
      </c>
      <c r="S114" s="19">
        <f t="shared" si="31"/>
        <v>0.26559157004250883</v>
      </c>
      <c r="T114" s="19">
        <f t="shared" si="32"/>
        <v>2.4090094266603261E-3</v>
      </c>
      <c r="U114" s="19">
        <f t="shared" si="33"/>
        <v>-0.36438812132487858</v>
      </c>
      <c r="V114" s="19">
        <f t="shared" si="34"/>
        <v>-3.8715539659658839E-4</v>
      </c>
    </row>
    <row r="115" spans="1:22" x14ac:dyDescent="0.25">
      <c r="A115" s="26">
        <f>Wellpath!E115</f>
        <v>3240</v>
      </c>
      <c r="B115" s="22">
        <v>0</v>
      </c>
      <c r="C115" s="22">
        <f>ABS(COS(Wellpath!$L115))*COS(Wellpath!$M115)*MAX(1,SQRT(10/(Wellpath!K115-Wellpath!K114)))</f>
        <v>1.3779921832972556E-17</v>
      </c>
      <c r="D115" s="22">
        <f>IF(ABS(Wellpath!$L115)&lt;VerticalInc,"SING",-ABS(COS(Wellpath!$L115))*SIN(Wellpath!$M115)/SIN(Wellpath!$L115)*MAX(1,SQRT(10/(Wellpath!$K115-Wellpath!$K114))))</f>
        <v>5.9687398969042147E-17</v>
      </c>
      <c r="E115" s="20">
        <f>IF(D115="SING",(Wellpath!K116-Wellpath!K114)/2*Model!$W$35,Model!$W$35*((drdp!B115+drdp!K115)*XYM3E!$B115+(drdp!E115+drdp!N115)*XYM3E!$C115+(drdp!H115+drdp!Q115)*XYM3E!$D115))</f>
        <v>9.1353767703507379E-18</v>
      </c>
      <c r="F115" s="20">
        <f>IF(D115="SING",0,Model!$W$35*((drdp!C115+drdp!L115)*XYM3E!$B115+(drdp!F115+drdp!O115)*XYM3E!$C115+(drdp!I115+drdp!R115)*XYM3E!$D115))</f>
        <v>2.1090679102213628E-18</v>
      </c>
      <c r="G115" s="20">
        <f>IF(D115="SING",0,Model!$W$35*((drdp!D115+drdp!M115)*XYM3E!$B115+(drdp!G115+drdp!P115)*XYM3E!$C115+(drdp!J115+drdp!S115)*XYM3E!$D115))</f>
        <v>-2.1645450598754089E-18</v>
      </c>
      <c r="H115" s="18">
        <f>IF(D115="SING",(Wellpath!K115-Wellpath!K114)/2*Model!$W$35,Model!$W$35*((drdp!B115)*XYM3E!$B115+(drdp!E115)*XYM3E!$C115+(drdp!H115)*XYM3E!$D115))</f>
        <v>4.567688385175369E-18</v>
      </c>
      <c r="I115" s="18">
        <f>IF(D115="SING",0,Model!$W$35*((drdp!C115)*XYM3E!$B115+(drdp!F115)*XYM3E!$C115+(drdp!I115)*XYM3E!$D115))</f>
        <v>1.0545339551106814E-18</v>
      </c>
      <c r="J115" s="18">
        <f>IF(D115="SING",0,Model!$W$35*((drdp!D115)*XYM3E!$B115+(drdp!G115)*XYM3E!$C115+(drdp!J115)*XYM3E!$D115))</f>
        <v>-1.0822725299377044E-18</v>
      </c>
      <c r="K115" s="21">
        <f t="shared" si="23"/>
        <v>1.5963944592879695</v>
      </c>
      <c r="L115" s="21">
        <f t="shared" si="24"/>
        <v>1.8579646603804998E-4</v>
      </c>
      <c r="M115" s="21">
        <f t="shared" si="25"/>
        <v>0.26559157004250883</v>
      </c>
      <c r="N115" s="21">
        <f t="shared" si="26"/>
        <v>2.4090094266603261E-3</v>
      </c>
      <c r="O115" s="21">
        <f t="shared" si="27"/>
        <v>-0.36438812132487858</v>
      </c>
      <c r="P115" s="21">
        <f t="shared" si="28"/>
        <v>-3.8715539659658839E-4</v>
      </c>
      <c r="Q115" s="19">
        <f t="shared" si="29"/>
        <v>1.5963944592879695</v>
      </c>
      <c r="R115" s="19">
        <f t="shared" si="30"/>
        <v>1.8579646603804998E-4</v>
      </c>
      <c r="S115" s="19">
        <f t="shared" si="31"/>
        <v>0.26559157004250883</v>
      </c>
      <c r="T115" s="19">
        <f t="shared" si="32"/>
        <v>2.4090094266603261E-3</v>
      </c>
      <c r="U115" s="19">
        <f t="shared" si="33"/>
        <v>-0.36438812132487858</v>
      </c>
      <c r="V115" s="19">
        <f t="shared" si="34"/>
        <v>-3.8715539659658839E-4</v>
      </c>
    </row>
    <row r="116" spans="1:22" x14ac:dyDescent="0.25">
      <c r="A116" s="26">
        <f>Wellpath!E116</f>
        <v>3270</v>
      </c>
      <c r="B116" s="22">
        <v>0</v>
      </c>
      <c r="C116" s="22">
        <f>ABS(COS(Wellpath!$L116))*COS(Wellpath!$M116)*MAX(1,SQRT(10/(Wellpath!K116-Wellpath!K115)))</f>
        <v>1.3779921832972556E-17</v>
      </c>
      <c r="D116" s="22">
        <f>IF(ABS(Wellpath!$L116)&lt;VerticalInc,"SING",-ABS(COS(Wellpath!$L116))*SIN(Wellpath!$M116)/SIN(Wellpath!$L116)*MAX(1,SQRT(10/(Wellpath!$K116-Wellpath!$K115))))</f>
        <v>5.9687398969042147E-17</v>
      </c>
      <c r="E116" s="20">
        <f>IF(D116="SING",(Wellpath!K117-Wellpath!K115)/2*Model!$W$35,Model!$W$35*((drdp!B116+drdp!K116)*XYM3E!$B116+(drdp!E116+drdp!N116)*XYM3E!$C116+(drdp!H116+drdp!Q116)*XYM3E!$D116))</f>
        <v>9.1353767703507379E-18</v>
      </c>
      <c r="F116" s="20">
        <f>IF(D116="SING",0,Model!$W$35*((drdp!C116+drdp!L116)*XYM3E!$B116+(drdp!F116+drdp!O116)*XYM3E!$C116+(drdp!I116+drdp!R116)*XYM3E!$D116))</f>
        <v>2.1090679102213628E-18</v>
      </c>
      <c r="G116" s="20">
        <f>IF(D116="SING",0,Model!$W$35*((drdp!D116+drdp!M116)*XYM3E!$B116+(drdp!G116+drdp!P116)*XYM3E!$C116+(drdp!J116+drdp!S116)*XYM3E!$D116))</f>
        <v>-2.1645450598754089E-18</v>
      </c>
      <c r="H116" s="18">
        <f>IF(D116="SING",(Wellpath!K116-Wellpath!K115)/2*Model!$W$35,Model!$W$35*((drdp!B116)*XYM3E!$B116+(drdp!E116)*XYM3E!$C116+(drdp!H116)*XYM3E!$D116))</f>
        <v>4.567688385175369E-18</v>
      </c>
      <c r="I116" s="18">
        <f>IF(D116="SING",0,Model!$W$35*((drdp!C116)*XYM3E!$B116+(drdp!F116)*XYM3E!$C116+(drdp!I116)*XYM3E!$D116))</f>
        <v>1.0545339551106814E-18</v>
      </c>
      <c r="J116" s="18">
        <f>IF(D116="SING",0,Model!$W$35*((drdp!D116)*XYM3E!$B116+(drdp!G116)*XYM3E!$C116+(drdp!J116)*XYM3E!$D116))</f>
        <v>-1.0822725299377044E-18</v>
      </c>
      <c r="K116" s="21">
        <f t="shared" si="23"/>
        <v>1.5963944592879695</v>
      </c>
      <c r="L116" s="21">
        <f t="shared" si="24"/>
        <v>1.8579646603804998E-4</v>
      </c>
      <c r="M116" s="21">
        <f t="shared" si="25"/>
        <v>0.26559157004250883</v>
      </c>
      <c r="N116" s="21">
        <f t="shared" si="26"/>
        <v>2.4090094266603261E-3</v>
      </c>
      <c r="O116" s="21">
        <f t="shared" si="27"/>
        <v>-0.36438812132487858</v>
      </c>
      <c r="P116" s="21">
        <f t="shared" si="28"/>
        <v>-3.8715539659658839E-4</v>
      </c>
      <c r="Q116" s="19">
        <f t="shared" si="29"/>
        <v>1.5963944592879695</v>
      </c>
      <c r="R116" s="19">
        <f t="shared" si="30"/>
        <v>1.8579646603804998E-4</v>
      </c>
      <c r="S116" s="19">
        <f t="shared" si="31"/>
        <v>0.26559157004250883</v>
      </c>
      <c r="T116" s="19">
        <f t="shared" si="32"/>
        <v>2.4090094266603261E-3</v>
      </c>
      <c r="U116" s="19">
        <f t="shared" si="33"/>
        <v>-0.36438812132487858</v>
      </c>
      <c r="V116" s="19">
        <f t="shared" si="34"/>
        <v>-3.8715539659658839E-4</v>
      </c>
    </row>
    <row r="117" spans="1:22" x14ac:dyDescent="0.25">
      <c r="A117" s="26">
        <f>Wellpath!E117</f>
        <v>3300</v>
      </c>
      <c r="B117" s="22">
        <v>0</v>
      </c>
      <c r="C117" s="22">
        <f>ABS(COS(Wellpath!$L117))*COS(Wellpath!$M117)*MAX(1,SQRT(10/(Wellpath!K117-Wellpath!K116)))</f>
        <v>1.3779921832972556E-17</v>
      </c>
      <c r="D117" s="22">
        <f>IF(ABS(Wellpath!$L117)&lt;VerticalInc,"SING",-ABS(COS(Wellpath!$L117))*SIN(Wellpath!$M117)/SIN(Wellpath!$L117)*MAX(1,SQRT(10/(Wellpath!$K117-Wellpath!$K116))))</f>
        <v>5.9687398969042147E-17</v>
      </c>
      <c r="E117" s="20">
        <f>IF(D117="SING",(Wellpath!K118-Wellpath!K116)/2*Model!$W$35,Model!$W$35*((drdp!B117+drdp!K117)*XYM3E!$B117+(drdp!E117+drdp!N117)*XYM3E!$C117+(drdp!H117+drdp!Q117)*XYM3E!$D117))</f>
        <v>9.1353767703507379E-18</v>
      </c>
      <c r="F117" s="20">
        <f>IF(D117="SING",0,Model!$W$35*((drdp!C117+drdp!L117)*XYM3E!$B117+(drdp!F117+drdp!O117)*XYM3E!$C117+(drdp!I117+drdp!R117)*XYM3E!$D117))</f>
        <v>2.1090679102213628E-18</v>
      </c>
      <c r="G117" s="20">
        <f>IF(D117="SING",0,Model!$W$35*((drdp!D117+drdp!M117)*XYM3E!$B117+(drdp!G117+drdp!P117)*XYM3E!$C117+(drdp!J117+drdp!S117)*XYM3E!$D117))</f>
        <v>-2.1645450598754089E-18</v>
      </c>
      <c r="H117" s="18">
        <f>IF(D117="SING",(Wellpath!K117-Wellpath!K116)/2*Model!$W$35,Model!$W$35*((drdp!B117)*XYM3E!$B117+(drdp!E117)*XYM3E!$C117+(drdp!H117)*XYM3E!$D117))</f>
        <v>4.567688385175369E-18</v>
      </c>
      <c r="I117" s="18">
        <f>IF(D117="SING",0,Model!$W$35*((drdp!C117)*XYM3E!$B117+(drdp!F117)*XYM3E!$C117+(drdp!I117)*XYM3E!$D117))</f>
        <v>1.0545339551106814E-18</v>
      </c>
      <c r="J117" s="18">
        <f>IF(D117="SING",0,Model!$W$35*((drdp!D117)*XYM3E!$B117+(drdp!G117)*XYM3E!$C117+(drdp!J117)*XYM3E!$D117))</f>
        <v>-1.0822725299377044E-18</v>
      </c>
      <c r="K117" s="21">
        <f t="shared" si="23"/>
        <v>1.5963944592879695</v>
      </c>
      <c r="L117" s="21">
        <f t="shared" si="24"/>
        <v>1.8579646603804998E-4</v>
      </c>
      <c r="M117" s="21">
        <f t="shared" si="25"/>
        <v>0.26559157004250883</v>
      </c>
      <c r="N117" s="21">
        <f t="shared" si="26"/>
        <v>2.4090094266603261E-3</v>
      </c>
      <c r="O117" s="21">
        <f t="shared" si="27"/>
        <v>-0.36438812132487858</v>
      </c>
      <c r="P117" s="21">
        <f t="shared" si="28"/>
        <v>-3.8715539659658839E-4</v>
      </c>
      <c r="Q117" s="19">
        <f t="shared" si="29"/>
        <v>1.5963944592879695</v>
      </c>
      <c r="R117" s="19">
        <f t="shared" si="30"/>
        <v>1.8579646603804998E-4</v>
      </c>
      <c r="S117" s="19">
        <f t="shared" si="31"/>
        <v>0.26559157004250883</v>
      </c>
      <c r="T117" s="19">
        <f t="shared" si="32"/>
        <v>2.4090094266603261E-3</v>
      </c>
      <c r="U117" s="19">
        <f t="shared" si="33"/>
        <v>-0.36438812132487858</v>
      </c>
      <c r="V117" s="19">
        <f t="shared" si="34"/>
        <v>-3.8715539659658839E-4</v>
      </c>
    </row>
    <row r="118" spans="1:22" x14ac:dyDescent="0.25">
      <c r="A118" s="26">
        <f>Wellpath!E118</f>
        <v>3330</v>
      </c>
      <c r="B118" s="22">
        <v>0</v>
      </c>
      <c r="C118" s="22">
        <f>ABS(COS(Wellpath!$L118))*COS(Wellpath!$M118)*MAX(1,SQRT(10/(Wellpath!K118-Wellpath!K117)))</f>
        <v>1.3779921832972556E-17</v>
      </c>
      <c r="D118" s="22">
        <f>IF(ABS(Wellpath!$L118)&lt;VerticalInc,"SING",-ABS(COS(Wellpath!$L118))*SIN(Wellpath!$M118)/SIN(Wellpath!$L118)*MAX(1,SQRT(10/(Wellpath!$K118-Wellpath!$K117))))</f>
        <v>5.9687398969042147E-17</v>
      </c>
      <c r="E118" s="20">
        <f>IF(D118="SING",(Wellpath!K119-Wellpath!K117)/2*Model!$W$35,Model!$W$35*((drdp!B118+drdp!K118)*XYM3E!$B118+(drdp!E118+drdp!N118)*XYM3E!$C118+(drdp!H118+drdp!Q118)*XYM3E!$D118))</f>
        <v>9.1353767703507379E-18</v>
      </c>
      <c r="F118" s="20">
        <f>IF(D118="SING",0,Model!$W$35*((drdp!C118+drdp!L118)*XYM3E!$B118+(drdp!F118+drdp!O118)*XYM3E!$C118+(drdp!I118+drdp!R118)*XYM3E!$D118))</f>
        <v>2.1090679102213628E-18</v>
      </c>
      <c r="G118" s="20">
        <f>IF(D118="SING",0,Model!$W$35*((drdp!D118+drdp!M118)*XYM3E!$B118+(drdp!G118+drdp!P118)*XYM3E!$C118+(drdp!J118+drdp!S118)*XYM3E!$D118))</f>
        <v>-2.1645450598754089E-18</v>
      </c>
      <c r="H118" s="18">
        <f>IF(D118="SING",(Wellpath!K118-Wellpath!K117)/2*Model!$W$35,Model!$W$35*((drdp!B118)*XYM3E!$B118+(drdp!E118)*XYM3E!$C118+(drdp!H118)*XYM3E!$D118))</f>
        <v>4.567688385175369E-18</v>
      </c>
      <c r="I118" s="18">
        <f>IF(D118="SING",0,Model!$W$35*((drdp!C118)*XYM3E!$B118+(drdp!F118)*XYM3E!$C118+(drdp!I118)*XYM3E!$D118))</f>
        <v>1.0545339551106814E-18</v>
      </c>
      <c r="J118" s="18">
        <f>IF(D118="SING",0,Model!$W$35*((drdp!D118)*XYM3E!$B118+(drdp!G118)*XYM3E!$C118+(drdp!J118)*XYM3E!$D118))</f>
        <v>-1.0822725299377044E-18</v>
      </c>
      <c r="K118" s="21">
        <f t="shared" si="23"/>
        <v>1.5963944592879695</v>
      </c>
      <c r="L118" s="21">
        <f t="shared" si="24"/>
        <v>1.8579646603804998E-4</v>
      </c>
      <c r="M118" s="21">
        <f t="shared" si="25"/>
        <v>0.26559157004250883</v>
      </c>
      <c r="N118" s="21">
        <f t="shared" si="26"/>
        <v>2.4090094266603261E-3</v>
      </c>
      <c r="O118" s="21">
        <f t="shared" si="27"/>
        <v>-0.36438812132487858</v>
      </c>
      <c r="P118" s="21">
        <f t="shared" si="28"/>
        <v>-3.8715539659658839E-4</v>
      </c>
      <c r="Q118" s="19">
        <f t="shared" si="29"/>
        <v>1.5963944592879695</v>
      </c>
      <c r="R118" s="19">
        <f t="shared" si="30"/>
        <v>1.8579646603804998E-4</v>
      </c>
      <c r="S118" s="19">
        <f t="shared" si="31"/>
        <v>0.26559157004250883</v>
      </c>
      <c r="T118" s="19">
        <f t="shared" si="32"/>
        <v>2.4090094266603261E-3</v>
      </c>
      <c r="U118" s="19">
        <f t="shared" si="33"/>
        <v>-0.36438812132487858</v>
      </c>
      <c r="V118" s="19">
        <f t="shared" si="34"/>
        <v>-3.8715539659658839E-4</v>
      </c>
    </row>
    <row r="119" spans="1:22" x14ac:dyDescent="0.25">
      <c r="A119" s="26">
        <f>Wellpath!E119</f>
        <v>3360</v>
      </c>
      <c r="B119" s="22">
        <v>0</v>
      </c>
      <c r="C119" s="22">
        <f>ABS(COS(Wellpath!$L119))*COS(Wellpath!$M119)*MAX(1,SQRT(10/(Wellpath!K119-Wellpath!K118)))</f>
        <v>1.3779921832972556E-17</v>
      </c>
      <c r="D119" s="22">
        <f>IF(ABS(Wellpath!$L119)&lt;VerticalInc,"SING",-ABS(COS(Wellpath!$L119))*SIN(Wellpath!$M119)/SIN(Wellpath!$L119)*MAX(1,SQRT(10/(Wellpath!$K119-Wellpath!$K118))))</f>
        <v>5.9687398969042147E-17</v>
      </c>
      <c r="E119" s="20">
        <f>IF(D119="SING",(Wellpath!K120-Wellpath!K118)/2*Model!$W$35,Model!$W$35*((drdp!B119+drdp!K119)*XYM3E!$B119+(drdp!E119+drdp!N119)*XYM3E!$C119+(drdp!H119+drdp!Q119)*XYM3E!$D119))</f>
        <v>9.1353767703507379E-18</v>
      </c>
      <c r="F119" s="20">
        <f>IF(D119="SING",0,Model!$W$35*((drdp!C119+drdp!L119)*XYM3E!$B119+(drdp!F119+drdp!O119)*XYM3E!$C119+(drdp!I119+drdp!R119)*XYM3E!$D119))</f>
        <v>2.1090679102213628E-18</v>
      </c>
      <c r="G119" s="20">
        <f>IF(D119="SING",0,Model!$W$35*((drdp!D119+drdp!M119)*XYM3E!$B119+(drdp!G119+drdp!P119)*XYM3E!$C119+(drdp!J119+drdp!S119)*XYM3E!$D119))</f>
        <v>-2.1645450598754089E-18</v>
      </c>
      <c r="H119" s="18">
        <f>IF(D119="SING",(Wellpath!K119-Wellpath!K118)/2*Model!$W$35,Model!$W$35*((drdp!B119)*XYM3E!$B119+(drdp!E119)*XYM3E!$C119+(drdp!H119)*XYM3E!$D119))</f>
        <v>4.567688385175369E-18</v>
      </c>
      <c r="I119" s="18">
        <f>IF(D119="SING",0,Model!$W$35*((drdp!C119)*XYM3E!$B119+(drdp!F119)*XYM3E!$C119+(drdp!I119)*XYM3E!$D119))</f>
        <v>1.0545339551106814E-18</v>
      </c>
      <c r="J119" s="18">
        <f>IF(D119="SING",0,Model!$W$35*((drdp!D119)*XYM3E!$B119+(drdp!G119)*XYM3E!$C119+(drdp!J119)*XYM3E!$D119))</f>
        <v>-1.0822725299377044E-18</v>
      </c>
      <c r="K119" s="21">
        <f t="shared" si="23"/>
        <v>1.5963944592879695</v>
      </c>
      <c r="L119" s="21">
        <f t="shared" si="24"/>
        <v>1.8579646603804998E-4</v>
      </c>
      <c r="M119" s="21">
        <f t="shared" si="25"/>
        <v>0.26559157004250883</v>
      </c>
      <c r="N119" s="21">
        <f t="shared" si="26"/>
        <v>2.4090094266603261E-3</v>
      </c>
      <c r="O119" s="21">
        <f t="shared" si="27"/>
        <v>-0.36438812132487858</v>
      </c>
      <c r="P119" s="21">
        <f t="shared" si="28"/>
        <v>-3.8715539659658839E-4</v>
      </c>
      <c r="Q119" s="19">
        <f t="shared" si="29"/>
        <v>1.5963944592879695</v>
      </c>
      <c r="R119" s="19">
        <f t="shared" si="30"/>
        <v>1.8579646603804998E-4</v>
      </c>
      <c r="S119" s="19">
        <f t="shared" si="31"/>
        <v>0.26559157004250883</v>
      </c>
      <c r="T119" s="19">
        <f t="shared" si="32"/>
        <v>2.4090094266603261E-3</v>
      </c>
      <c r="U119" s="19">
        <f t="shared" si="33"/>
        <v>-0.36438812132487858</v>
      </c>
      <c r="V119" s="19">
        <f t="shared" si="34"/>
        <v>-3.8715539659658839E-4</v>
      </c>
    </row>
    <row r="120" spans="1:22" x14ac:dyDescent="0.25">
      <c r="A120" s="26">
        <f>Wellpath!E120</f>
        <v>3390</v>
      </c>
      <c r="B120" s="22">
        <v>0</v>
      </c>
      <c r="C120" s="22">
        <f>ABS(COS(Wellpath!$L120))*COS(Wellpath!$M120)*MAX(1,SQRT(10/(Wellpath!K120-Wellpath!K119)))</f>
        <v>1.3779921832972556E-17</v>
      </c>
      <c r="D120" s="22">
        <f>IF(ABS(Wellpath!$L120)&lt;VerticalInc,"SING",-ABS(COS(Wellpath!$L120))*SIN(Wellpath!$M120)/SIN(Wellpath!$L120)*MAX(1,SQRT(10/(Wellpath!$K120-Wellpath!$K119))))</f>
        <v>5.9687398969042147E-17</v>
      </c>
      <c r="E120" s="20">
        <f>IF(D120="SING",(Wellpath!K121-Wellpath!K119)/2*Model!$W$35,Model!$W$35*((drdp!B120+drdp!K120)*XYM3E!$B120+(drdp!E120+drdp!N120)*XYM3E!$C120+(drdp!H120+drdp!Q120)*XYM3E!$D120))</f>
        <v>9.1353767703507379E-18</v>
      </c>
      <c r="F120" s="20">
        <f>IF(D120="SING",0,Model!$W$35*((drdp!C120+drdp!L120)*XYM3E!$B120+(drdp!F120+drdp!O120)*XYM3E!$C120+(drdp!I120+drdp!R120)*XYM3E!$D120))</f>
        <v>2.1090679102213628E-18</v>
      </c>
      <c r="G120" s="20">
        <f>IF(D120="SING",0,Model!$W$35*((drdp!D120+drdp!M120)*XYM3E!$B120+(drdp!G120+drdp!P120)*XYM3E!$C120+(drdp!J120+drdp!S120)*XYM3E!$D120))</f>
        <v>-2.1645450598754089E-18</v>
      </c>
      <c r="H120" s="18">
        <f>IF(D120="SING",(Wellpath!K120-Wellpath!K119)/2*Model!$W$35,Model!$W$35*((drdp!B120)*XYM3E!$B120+(drdp!E120)*XYM3E!$C120+(drdp!H120)*XYM3E!$D120))</f>
        <v>4.567688385175369E-18</v>
      </c>
      <c r="I120" s="18">
        <f>IF(D120="SING",0,Model!$W$35*((drdp!C120)*XYM3E!$B120+(drdp!F120)*XYM3E!$C120+(drdp!I120)*XYM3E!$D120))</f>
        <v>1.0545339551106814E-18</v>
      </c>
      <c r="J120" s="18">
        <f>IF(D120="SING",0,Model!$W$35*((drdp!D120)*XYM3E!$B120+(drdp!G120)*XYM3E!$C120+(drdp!J120)*XYM3E!$D120))</f>
        <v>-1.0822725299377044E-18</v>
      </c>
      <c r="K120" s="21">
        <f t="shared" si="23"/>
        <v>1.5963944592879695</v>
      </c>
      <c r="L120" s="21">
        <f t="shared" si="24"/>
        <v>1.8579646603804998E-4</v>
      </c>
      <c r="M120" s="21">
        <f t="shared" si="25"/>
        <v>0.26559157004250883</v>
      </c>
      <c r="N120" s="21">
        <f t="shared" si="26"/>
        <v>2.4090094266603261E-3</v>
      </c>
      <c r="O120" s="21">
        <f t="shared" si="27"/>
        <v>-0.36438812132487858</v>
      </c>
      <c r="P120" s="21">
        <f t="shared" si="28"/>
        <v>-3.8715539659658839E-4</v>
      </c>
      <c r="Q120" s="19">
        <f t="shared" si="29"/>
        <v>1.5963944592879695</v>
      </c>
      <c r="R120" s="19">
        <f t="shared" si="30"/>
        <v>1.8579646603804998E-4</v>
      </c>
      <c r="S120" s="19">
        <f t="shared" si="31"/>
        <v>0.26559157004250883</v>
      </c>
      <c r="T120" s="19">
        <f t="shared" si="32"/>
        <v>2.4090094266603261E-3</v>
      </c>
      <c r="U120" s="19">
        <f t="shared" si="33"/>
        <v>-0.36438812132487858</v>
      </c>
      <c r="V120" s="19">
        <f t="shared" si="34"/>
        <v>-3.8715539659658839E-4</v>
      </c>
    </row>
    <row r="121" spans="1:22" x14ac:dyDescent="0.25">
      <c r="A121" s="26">
        <f>Wellpath!E121</f>
        <v>3420</v>
      </c>
      <c r="B121" s="22">
        <v>0</v>
      </c>
      <c r="C121" s="22">
        <f>ABS(COS(Wellpath!$L121))*COS(Wellpath!$M121)*MAX(1,SQRT(10/(Wellpath!K121-Wellpath!K120)))</f>
        <v>1.3779921832972556E-17</v>
      </c>
      <c r="D121" s="22">
        <f>IF(ABS(Wellpath!$L121)&lt;VerticalInc,"SING",-ABS(COS(Wellpath!$L121))*SIN(Wellpath!$M121)/SIN(Wellpath!$L121)*MAX(1,SQRT(10/(Wellpath!$K121-Wellpath!$K120))))</f>
        <v>5.9687398969042147E-17</v>
      </c>
      <c r="E121" s="20">
        <f>IF(D121="SING",(Wellpath!K122-Wellpath!K120)/2*Model!$W$35,Model!$W$35*((drdp!B121+drdp!K121)*XYM3E!$B121+(drdp!E121+drdp!N121)*XYM3E!$C121+(drdp!H121+drdp!Q121)*XYM3E!$D121))</f>
        <v>6.090251180233825E-18</v>
      </c>
      <c r="F121" s="20">
        <f>IF(D121="SING",0,Model!$W$35*((drdp!C121+drdp!L121)*XYM3E!$B121+(drdp!F121+drdp!O121)*XYM3E!$C121+(drdp!I121+drdp!R121)*XYM3E!$D121))</f>
        <v>1.4060452734809085E-18</v>
      </c>
      <c r="G121" s="20">
        <f>IF(D121="SING",0,Model!$W$35*((drdp!D121+drdp!M121)*XYM3E!$B121+(drdp!G121+drdp!P121)*XYM3E!$C121+(drdp!J121+drdp!S121)*XYM3E!$D121))</f>
        <v>-1.4430300399169391E-18</v>
      </c>
      <c r="H121" s="18">
        <f>IF(D121="SING",(Wellpath!K121-Wellpath!K120)/2*Model!$W$35,Model!$W$35*((drdp!B121)*XYM3E!$B121+(drdp!E121)*XYM3E!$C121+(drdp!H121)*XYM3E!$D121))</f>
        <v>4.567688385175369E-18</v>
      </c>
      <c r="I121" s="18">
        <f>IF(D121="SING",0,Model!$W$35*((drdp!C121)*XYM3E!$B121+(drdp!F121)*XYM3E!$C121+(drdp!I121)*XYM3E!$D121))</f>
        <v>1.0545339551106814E-18</v>
      </c>
      <c r="J121" s="18">
        <f>IF(D121="SING",0,Model!$W$35*((drdp!D121)*XYM3E!$B121+(drdp!G121)*XYM3E!$C121+(drdp!J121)*XYM3E!$D121))</f>
        <v>-1.0822725299377044E-18</v>
      </c>
      <c r="K121" s="21">
        <f t="shared" si="23"/>
        <v>1.5963944592879695</v>
      </c>
      <c r="L121" s="21">
        <f t="shared" si="24"/>
        <v>1.8579646603804998E-4</v>
      </c>
      <c r="M121" s="21">
        <f t="shared" si="25"/>
        <v>0.26559157004250883</v>
      </c>
      <c r="N121" s="21">
        <f t="shared" si="26"/>
        <v>2.4090094266603261E-3</v>
      </c>
      <c r="O121" s="21">
        <f t="shared" si="27"/>
        <v>-0.36438812132487858</v>
      </c>
      <c r="P121" s="21">
        <f t="shared" si="28"/>
        <v>-3.8715539659658839E-4</v>
      </c>
      <c r="Q121" s="19">
        <f t="shared" si="29"/>
        <v>1.5963944592879695</v>
      </c>
      <c r="R121" s="19">
        <f t="shared" si="30"/>
        <v>1.8579646603804998E-4</v>
      </c>
      <c r="S121" s="19">
        <f t="shared" si="31"/>
        <v>0.26559157004250883</v>
      </c>
      <c r="T121" s="19">
        <f t="shared" si="32"/>
        <v>2.4090094266603261E-3</v>
      </c>
      <c r="U121" s="19">
        <f t="shared" si="33"/>
        <v>-0.36438812132487858</v>
      </c>
      <c r="V121" s="19">
        <f t="shared" si="34"/>
        <v>-3.8715539659658839E-4</v>
      </c>
    </row>
    <row r="122" spans="1:22" x14ac:dyDescent="0.25">
      <c r="A122" s="26">
        <f>Wellpath!E122</f>
        <v>3430</v>
      </c>
      <c r="B122" s="22">
        <v>0</v>
      </c>
      <c r="C122" s="22">
        <f>ABS(COS(Wellpath!$L122))*COS(Wellpath!$M122)*MAX(1,SQRT(10/(Wellpath!K122-Wellpath!K121)))</f>
        <v>1.3779921832972556E-17</v>
      </c>
      <c r="D122" s="22">
        <f>IF(ABS(Wellpath!$L122)&lt;VerticalInc,"SING",-ABS(COS(Wellpath!$L122))*SIN(Wellpath!$M122)/SIN(Wellpath!$L122)*MAX(1,SQRT(10/(Wellpath!$K122-Wellpath!$K121))))</f>
        <v>5.9687398969042147E-17</v>
      </c>
      <c r="E122" s="20">
        <f>IF(D122="SING",(Wellpath!K123-Wellpath!K121)/2*Model!$W$35,Model!$W$35*((drdp!B122+drdp!K122)*XYM3E!$B122+(drdp!E122+drdp!N122)*XYM3E!$C122+(drdp!H122+drdp!Q122)*XYM3E!$D122))</f>
        <v>4.567688385175369E-18</v>
      </c>
      <c r="F122" s="20">
        <f>IF(D122="SING",0,Model!$W$35*((drdp!C122+drdp!L122)*XYM3E!$B122+(drdp!F122+drdp!O122)*XYM3E!$C122+(drdp!I122+drdp!R122)*XYM3E!$D122))</f>
        <v>1.0545339551106812E-18</v>
      </c>
      <c r="G122" s="20">
        <f>IF(D122="SING",0,Model!$W$35*((drdp!D122+drdp!M122)*XYM3E!$B122+(drdp!G122+drdp!P122)*XYM3E!$C122+(drdp!J122+drdp!S122)*XYM3E!$D122))</f>
        <v>-1.0822725299377044E-18</v>
      </c>
      <c r="H122" s="18">
        <f>IF(D122="SING",(Wellpath!K122-Wellpath!K121)/2*Model!$W$35,Model!$W$35*((drdp!B122)*XYM3E!$B122+(drdp!E122)*XYM3E!$C122+(drdp!H122)*XYM3E!$D122))</f>
        <v>1.5225627950584563E-18</v>
      </c>
      <c r="I122" s="18">
        <f>IF(D122="SING",0,Model!$W$35*((drdp!C122)*XYM3E!$B122+(drdp!F122)*XYM3E!$C122+(drdp!I122)*XYM3E!$D122))</f>
        <v>3.5151131837022714E-19</v>
      </c>
      <c r="J122" s="18">
        <f>IF(D122="SING",0,Model!$W$35*((drdp!D122)*XYM3E!$B122+(drdp!G122)*XYM3E!$C122+(drdp!J122)*XYM3E!$D122))</f>
        <v>-3.6075750997923478E-19</v>
      </c>
      <c r="K122" s="21">
        <f t="shared" si="23"/>
        <v>1.5963944592879695</v>
      </c>
      <c r="L122" s="21">
        <f t="shared" si="24"/>
        <v>1.8579646603804998E-4</v>
      </c>
      <c r="M122" s="21">
        <f t="shared" si="25"/>
        <v>0.26559157004250883</v>
      </c>
      <c r="N122" s="21">
        <f t="shared" si="26"/>
        <v>2.4090094266603261E-3</v>
      </c>
      <c r="O122" s="21">
        <f t="shared" si="27"/>
        <v>-0.36438812132487858</v>
      </c>
      <c r="P122" s="21">
        <f t="shared" si="28"/>
        <v>-3.8715539659658839E-4</v>
      </c>
      <c r="Q122" s="19">
        <f t="shared" si="29"/>
        <v>1.5963944592879695</v>
      </c>
      <c r="R122" s="19">
        <f t="shared" si="30"/>
        <v>1.8579646603804998E-4</v>
      </c>
      <c r="S122" s="19">
        <f t="shared" si="31"/>
        <v>0.26559157004250883</v>
      </c>
      <c r="T122" s="19">
        <f t="shared" si="32"/>
        <v>2.4090094266603261E-3</v>
      </c>
      <c r="U122" s="19">
        <f t="shared" si="33"/>
        <v>-0.36438812132487858</v>
      </c>
      <c r="V122" s="19">
        <f t="shared" si="34"/>
        <v>-3.8715539659658839E-4</v>
      </c>
    </row>
    <row r="123" spans="1:22" x14ac:dyDescent="0.25">
      <c r="A123" s="26">
        <f>Wellpath!E123</f>
        <v>3450</v>
      </c>
      <c r="B123" s="22">
        <v>0</v>
      </c>
      <c r="C123" s="22">
        <f>ABS(COS(Wellpath!$L123))*COS(Wellpath!$M123)*MAX(1,SQRT(10/(Wellpath!K123-Wellpath!K122)))</f>
        <v>4.5824602436351407E-3</v>
      </c>
      <c r="D123" s="22">
        <f>IF(ABS(Wellpath!$L123)&lt;VerticalInc,"SING",-ABS(COS(Wellpath!$L123))*SIN(Wellpath!$M123)/SIN(Wellpath!$L123)*MAX(1,SQRT(10/(Wellpath!$K123-Wellpath!$K122))))</f>
        <v>3.5499608219037949E-2</v>
      </c>
      <c r="E123" s="20">
        <f>IF(D123="SING",(Wellpath!K124-Wellpath!K122)/2*Model!$W$35,Model!$W$35*((drdp!B123+drdp!K123)*XYM3E!$B123+(drdp!E123+drdp!N123)*XYM3E!$C123+(drdp!H123+drdp!Q123)*XYM3E!$D123))</f>
        <v>4.6029030812306188E-3</v>
      </c>
      <c r="F123" s="20">
        <f>IF(D123="SING",0,Model!$W$35*((drdp!C123+drdp!L123)*XYM3E!$B123+(drdp!F123+drdp!O123)*XYM3E!$C123+(drdp!I123+drdp!R123)*XYM3E!$D123))</f>
        <v>6.1618099224638675E-4</v>
      </c>
      <c r="G123" s="20">
        <f>IF(D123="SING",0,Model!$W$35*((drdp!D123+drdp!M123)*XYM3E!$B123+(drdp!G123+drdp!P123)*XYM3E!$C123+(drdp!J123+drdp!S123)*XYM3E!$D123))</f>
        <v>-5.9945873846474842E-4</v>
      </c>
      <c r="H123" s="18">
        <f>IF(D123="SING",(Wellpath!K123-Wellpath!K122)/2*Model!$W$35,Model!$W$35*((drdp!B123)*XYM3E!$B123+(drdp!E123)*XYM3E!$C123+(drdp!H123)*XYM3E!$D123))</f>
        <v>1.8411612324922479E-3</v>
      </c>
      <c r="I123" s="18">
        <f>IF(D123="SING",0,Model!$W$35*((drdp!C123)*XYM3E!$B123+(drdp!F123)*XYM3E!$C123+(drdp!I123)*XYM3E!$D123))</f>
        <v>2.4647239689855468E-4</v>
      </c>
      <c r="J123" s="18">
        <f>IF(D123="SING",0,Model!$W$35*((drdp!D123)*XYM3E!$B123+(drdp!G123)*XYM3E!$C123+(drdp!J123)*XYM3E!$D123))</f>
        <v>-2.3978349538589938E-4</v>
      </c>
      <c r="K123" s="21">
        <f t="shared" si="23"/>
        <v>1.5964156460047447</v>
      </c>
      <c r="L123" s="21">
        <f t="shared" si="24"/>
        <v>1.8617614505325573E-4</v>
      </c>
      <c r="M123" s="21">
        <f t="shared" si="25"/>
        <v>0.26559192939328796</v>
      </c>
      <c r="N123" s="21">
        <f t="shared" si="26"/>
        <v>2.4118456480481327E-3</v>
      </c>
      <c r="O123" s="21">
        <f t="shared" si="27"/>
        <v>-0.3643908805753529</v>
      </c>
      <c r="P123" s="21">
        <f t="shared" si="28"/>
        <v>-3.8752477167686638E-4</v>
      </c>
      <c r="Q123" s="19">
        <f t="shared" si="29"/>
        <v>1.5963978491626536</v>
      </c>
      <c r="R123" s="19">
        <f t="shared" si="30"/>
        <v>1.8585721468048291E-4</v>
      </c>
      <c r="S123" s="19">
        <f t="shared" si="31"/>
        <v>0.26559162753863347</v>
      </c>
      <c r="T123" s="19">
        <f t="shared" si="32"/>
        <v>2.4094632220823752E-3</v>
      </c>
      <c r="U123" s="19">
        <f t="shared" si="33"/>
        <v>-0.36438856280495446</v>
      </c>
      <c r="V123" s="19">
        <f t="shared" si="34"/>
        <v>-3.8721449660943287E-4</v>
      </c>
    </row>
    <row r="124" spans="1:22" x14ac:dyDescent="0.25">
      <c r="A124" s="26">
        <f>Wellpath!E124</f>
        <v>3480</v>
      </c>
      <c r="B124" s="22">
        <v>0</v>
      </c>
      <c r="C124" s="22">
        <f>ABS(COS(Wellpath!$L124))*COS(Wellpath!$M124)*MAX(1,SQRT(10/(Wellpath!K124-Wellpath!K123)))</f>
        <v>-1.7462225139019477E-3</v>
      </c>
      <c r="D124" s="22">
        <f>IF(ABS(Wellpath!$L124)&lt;VerticalInc,"SING",-ABS(COS(Wellpath!$L124))*SIN(Wellpath!$M124)/SIN(Wellpath!$L124)*MAX(1,SQRT(10/(Wellpath!$K124-Wellpath!$K123))))</f>
        <v>8.8878498945831386E-2</v>
      </c>
      <c r="E124" s="20">
        <f>IF(D124="SING",(Wellpath!K125-Wellpath!K123)/2*Model!$W$35,Model!$W$35*((drdp!B124+drdp!K124)*XYM3E!$B124+(drdp!E124+drdp!N124)*XYM3E!$C124+(drdp!H124+drdp!Q124)*XYM3E!$D124))</f>
        <v>1.3902980229631727E-2</v>
      </c>
      <c r="F124" s="20">
        <f>IF(D124="SING",0,Model!$W$35*((drdp!C124+drdp!L124)*XYM3E!$B124+(drdp!F124+drdp!O124)*XYM3E!$C124+(drdp!I124+drdp!R124)*XYM3E!$D124))</f>
        <v>-2.9852590290793441E-4</v>
      </c>
      <c r="G124" s="20">
        <f>IF(D124="SING",0,Model!$W$35*((drdp!D124+drdp!M124)*XYM3E!$B124+(drdp!G124+drdp!P124)*XYM3E!$C124+(drdp!J124+drdp!S124)*XYM3E!$D124))</f>
        <v>2.7321856592313923E-4</v>
      </c>
      <c r="H124" s="18">
        <f>IF(D124="SING",(Wellpath!K124-Wellpath!K123)/2*Model!$W$35,Model!$W$35*((drdp!B124)*XYM3E!$B124+(drdp!E124)*XYM3E!$C124+(drdp!H124)*XYM3E!$D124))</f>
        <v>6.9514901148158637E-3</v>
      </c>
      <c r="I124" s="18">
        <f>IF(D124="SING",0,Model!$W$35*((drdp!C124)*XYM3E!$B124+(drdp!F124)*XYM3E!$C124+(drdp!I124)*XYM3E!$D124))</f>
        <v>-1.492629514539672E-4</v>
      </c>
      <c r="J124" s="18">
        <f>IF(D124="SING",0,Model!$W$35*((drdp!D124)*XYM3E!$B124+(drdp!G124)*XYM3E!$C124+(drdp!J124)*XYM3E!$D124))</f>
        <v>1.3660928296156961E-4</v>
      </c>
      <c r="K124" s="21">
        <f t="shared" si="23"/>
        <v>1.5966089388640103</v>
      </c>
      <c r="L124" s="21">
        <f t="shared" si="24"/>
        <v>1.8626526276796274E-4</v>
      </c>
      <c r="M124" s="21">
        <f t="shared" si="25"/>
        <v>0.26559200404167271</v>
      </c>
      <c r="N124" s="21">
        <f t="shared" si="26"/>
        <v>2.4076952483219707E-3</v>
      </c>
      <c r="O124" s="21">
        <f t="shared" si="27"/>
        <v>-0.36438708202303249</v>
      </c>
      <c r="P124" s="21">
        <f t="shared" si="28"/>
        <v>-3.8760633449594979E-4</v>
      </c>
      <c r="Q124" s="19">
        <f t="shared" si="29"/>
        <v>1.596463969219561</v>
      </c>
      <c r="R124" s="19">
        <f t="shared" si="30"/>
        <v>1.8619842448193248E-4</v>
      </c>
      <c r="S124" s="19">
        <f t="shared" si="31"/>
        <v>0.26559194805538416</v>
      </c>
      <c r="T124" s="19">
        <f t="shared" si="32"/>
        <v>2.4108080481165923E-3</v>
      </c>
      <c r="U124" s="19">
        <f t="shared" si="33"/>
        <v>-0.36438993093727279</v>
      </c>
      <c r="V124" s="19">
        <f t="shared" si="34"/>
        <v>-3.8754516238163726E-4</v>
      </c>
    </row>
    <row r="125" spans="1:22" x14ac:dyDescent="0.25">
      <c r="A125" s="26">
        <f>Wellpath!E125</f>
        <v>3510</v>
      </c>
      <c r="B125" s="22">
        <v>0</v>
      </c>
      <c r="C125" s="22">
        <f>ABS(COS(Wellpath!$L125))*COS(Wellpath!$M125)*MAX(1,SQRT(10/(Wellpath!K125-Wellpath!K124)))</f>
        <v>-2.344918943289892E-2</v>
      </c>
      <c r="D125" s="22">
        <f>IF(ABS(Wellpath!$L125)&lt;VerticalInc,"SING",-ABS(COS(Wellpath!$L125))*SIN(Wellpath!$M125)/SIN(Wellpath!$L125)*MAX(1,SQRT(10/(Wellpath!$K125-Wellpath!$K124))))</f>
        <v>0.13853158831479029</v>
      </c>
      <c r="E125" s="20">
        <f>IF(D125="SING",(Wellpath!K126-Wellpath!K124)/2*Model!$W$35,Model!$W$35*((drdp!B125+drdp!K125)*XYM3E!$B125+(drdp!E125+drdp!N125)*XYM3E!$C125+(drdp!H125+drdp!Q125)*XYM3E!$D125))</f>
        <v>2.1154274959966971E-2</v>
      </c>
      <c r="F125" s="20">
        <f>IF(D125="SING",0,Model!$W$35*((drdp!C125+drdp!L125)*XYM3E!$B125+(drdp!F125+drdp!O125)*XYM3E!$C125+(drdp!I125+drdp!R125)*XYM3E!$D125))</f>
        <v>-4.1360303662109077E-3</v>
      </c>
      <c r="G125" s="20">
        <f>IF(D125="SING",0,Model!$W$35*((drdp!D125+drdp!M125)*XYM3E!$B125+(drdp!G125+drdp!P125)*XYM3E!$C125+(drdp!J125+drdp!S125)*XYM3E!$D125))</f>
        <v>3.6475435638628514E-3</v>
      </c>
      <c r="H125" s="18">
        <f>IF(D125="SING",(Wellpath!K125-Wellpath!K124)/2*Model!$W$35,Model!$W$35*((drdp!B125)*XYM3E!$B125+(drdp!E125)*XYM3E!$C125+(drdp!H125)*XYM3E!$D125))</f>
        <v>1.0577137479983486E-2</v>
      </c>
      <c r="I125" s="18">
        <f>IF(D125="SING",0,Model!$W$35*((drdp!C125)*XYM3E!$B125+(drdp!F125)*XYM3E!$C125+(drdp!I125)*XYM3E!$D125))</f>
        <v>-2.0680151831054538E-3</v>
      </c>
      <c r="J125" s="18">
        <f>IF(D125="SING",0,Model!$W$35*((drdp!D125)*XYM3E!$B125+(drdp!G125)*XYM3E!$C125+(drdp!J125)*XYM3E!$D125))</f>
        <v>1.8237717819314257E-3</v>
      </c>
      <c r="K125" s="21">
        <f t="shared" si="23"/>
        <v>1.5970564422130922</v>
      </c>
      <c r="L125" s="21">
        <f t="shared" si="24"/>
        <v>2.0337200995818147E-4</v>
      </c>
      <c r="M125" s="21">
        <f t="shared" si="25"/>
        <v>0.26560530861572301</v>
      </c>
      <c r="N125" s="21">
        <f t="shared" si="26"/>
        <v>2.3202005247123722E-3</v>
      </c>
      <c r="O125" s="21">
        <f t="shared" si="27"/>
        <v>-0.36430992088355407</v>
      </c>
      <c r="P125" s="21">
        <f t="shared" si="28"/>
        <v>-4.0269268543816371E-4</v>
      </c>
      <c r="Q125" s="19">
        <f t="shared" si="29"/>
        <v>1.5967208147012808</v>
      </c>
      <c r="R125" s="19">
        <f t="shared" si="30"/>
        <v>1.9054194956551743E-4</v>
      </c>
      <c r="S125" s="19">
        <f t="shared" si="31"/>
        <v>0.26559533018518527</v>
      </c>
      <c r="T125" s="19">
        <f t="shared" si="32"/>
        <v>2.3858215674195712E-3</v>
      </c>
      <c r="U125" s="19">
        <f t="shared" si="33"/>
        <v>-0.36436779173816292</v>
      </c>
      <c r="V125" s="19">
        <f t="shared" si="34"/>
        <v>-3.9137792223150329E-4</v>
      </c>
    </row>
    <row r="126" spans="1:22" x14ac:dyDescent="0.25">
      <c r="A126" s="26">
        <f>Wellpath!E126</f>
        <v>3540</v>
      </c>
      <c r="B126" s="22">
        <v>0</v>
      </c>
      <c r="C126" s="22">
        <f>ABS(COS(Wellpath!$L126))*COS(Wellpath!$M126)*MAX(1,SQRT(10/(Wellpath!K126-Wellpath!K125)))</f>
        <v>-5.8791144351699583E-2</v>
      </c>
      <c r="D126" s="22">
        <f>IF(ABS(Wellpath!$L126)&lt;VerticalInc,"SING",-ABS(COS(Wellpath!$L126))*SIN(Wellpath!$M126)/SIN(Wellpath!$L126)*MAX(1,SQRT(10/(Wellpath!$K126-Wellpath!$K125))))</f>
        <v>0.17998861243903266</v>
      </c>
      <c r="E126" s="20">
        <f>IF(D126="SING",(Wellpath!K127-Wellpath!K125)/2*Model!$W$35,Model!$W$35*((drdp!B126+drdp!K126)*XYM3E!$B126+(drdp!E126+drdp!N126)*XYM3E!$C126+(drdp!H126+drdp!Q126)*XYM3E!$D126))</f>
        <v>2.5815807221337115E-2</v>
      </c>
      <c r="F126" s="20">
        <f>IF(D126="SING",0,Model!$W$35*((drdp!C126+drdp!L126)*XYM3E!$B126+(drdp!F126+drdp!O126)*XYM3E!$C126+(drdp!I126+drdp!R126)*XYM3E!$D126))</f>
        <v>-1.0396334361839475E-2</v>
      </c>
      <c r="G126" s="20">
        <f>IF(D126="SING",0,Model!$W$35*((drdp!D126+drdp!M126)*XYM3E!$B126+(drdp!G126+drdp!P126)*XYM3E!$C126+(drdp!J126+drdp!S126)*XYM3E!$D126))</f>
        <v>9.0731231890361919E-3</v>
      </c>
      <c r="H126" s="18">
        <f>IF(D126="SING",(Wellpath!K126-Wellpath!K125)/2*Model!$W$35,Model!$W$35*((drdp!B126)*XYM3E!$B126+(drdp!E126)*XYM3E!$C126+(drdp!H126)*XYM3E!$D126))</f>
        <v>1.2907903610668557E-2</v>
      </c>
      <c r="I126" s="18">
        <f>IF(D126="SING",0,Model!$W$35*((drdp!C126)*XYM3E!$B126+(drdp!F126)*XYM3E!$C126+(drdp!I126)*XYM3E!$D126))</f>
        <v>-5.1981671809197376E-3</v>
      </c>
      <c r="J126" s="18">
        <f>IF(D126="SING",0,Model!$W$35*((drdp!D126)*XYM3E!$B126+(drdp!G126)*XYM3E!$C126+(drdp!J126)*XYM3E!$D126))</f>
        <v>4.5365615945180959E-3</v>
      </c>
      <c r="K126" s="21">
        <f t="shared" si="23"/>
        <v>1.5977228981155813</v>
      </c>
      <c r="L126" s="21">
        <f t="shared" si="24"/>
        <v>3.1145577812134566E-4</v>
      </c>
      <c r="M126" s="21">
        <f t="shared" si="25"/>
        <v>0.26568763018012642</v>
      </c>
      <c r="N126" s="21">
        <f t="shared" si="26"/>
        <v>2.0518107610185614E-3</v>
      </c>
      <c r="O126" s="21">
        <f t="shared" si="27"/>
        <v>-0.3640756908844105</v>
      </c>
      <c r="P126" s="21">
        <f t="shared" si="28"/>
        <v>-4.9701990781754327E-4</v>
      </c>
      <c r="Q126" s="19">
        <f t="shared" si="29"/>
        <v>1.5972230561887144</v>
      </c>
      <c r="R126" s="19">
        <f t="shared" si="30"/>
        <v>2.3039295199897252E-4</v>
      </c>
      <c r="S126" s="19">
        <f t="shared" si="31"/>
        <v>0.26562588900682388</v>
      </c>
      <c r="T126" s="19">
        <f t="shared" si="32"/>
        <v>2.2531030837889196E-3</v>
      </c>
      <c r="U126" s="19">
        <f t="shared" si="33"/>
        <v>-0.36425136338376818</v>
      </c>
      <c r="V126" s="19">
        <f t="shared" si="34"/>
        <v>-4.2627449103300861E-4</v>
      </c>
    </row>
    <row r="127" spans="1:22" x14ac:dyDescent="0.25">
      <c r="A127" s="26">
        <f>Wellpath!E127</f>
        <v>3570</v>
      </c>
      <c r="B127" s="22">
        <v>0</v>
      </c>
      <c r="C127" s="22">
        <f>ABS(COS(Wellpath!$L127))*COS(Wellpath!$M127)*MAX(1,SQRT(10/(Wellpath!K127-Wellpath!K126)))</f>
        <v>-0.10471827287427517</v>
      </c>
      <c r="D127" s="22">
        <f>IF(ABS(Wellpath!$L127)&lt;VerticalInc,"SING",-ABS(COS(Wellpath!$L127))*SIN(Wellpath!$M127)/SIN(Wellpath!$L127)*MAX(1,SQRT(10/(Wellpath!$K127-Wellpath!$K126))))</f>
        <v>0.20904580737877101</v>
      </c>
      <c r="E127" s="20">
        <f>IF(D127="SING",(Wellpath!K128-Wellpath!K126)/2*Model!$W$35,Model!$W$35*((drdp!B127+drdp!K127)*XYM3E!$B127+(drdp!E127+drdp!N127)*XYM3E!$C127+(drdp!H127+drdp!Q127)*XYM3E!$D127))</f>
        <v>2.6700305001414067E-2</v>
      </c>
      <c r="F127" s="20">
        <f>IF(D127="SING",0,Model!$W$35*((drdp!C127+drdp!L127)*XYM3E!$B127+(drdp!F127+drdp!O127)*XYM3E!$C127+(drdp!I127+drdp!R127)*XYM3E!$D127))</f>
        <v>-1.7973520369163779E-2</v>
      </c>
      <c r="G127" s="20">
        <f>IF(D127="SING",0,Model!$W$35*((drdp!D127+drdp!M127)*XYM3E!$B127+(drdp!G127+drdp!P127)*XYM3E!$C127+(drdp!J127+drdp!S127)*XYM3E!$D127))</f>
        <v>1.6012535441930913E-2</v>
      </c>
      <c r="H127" s="18">
        <f>IF(D127="SING",(Wellpath!K127-Wellpath!K126)/2*Model!$W$35,Model!$W$35*((drdp!B127)*XYM3E!$B127+(drdp!E127)*XYM3E!$C127+(drdp!H127)*XYM3E!$D127))</f>
        <v>1.3350152500707034E-2</v>
      </c>
      <c r="I127" s="18">
        <f>IF(D127="SING",0,Model!$W$35*((drdp!C127)*XYM3E!$B127+(drdp!F127)*XYM3E!$C127+(drdp!I127)*XYM3E!$D127))</f>
        <v>-8.9867601845818896E-3</v>
      </c>
      <c r="J127" s="18">
        <f>IF(D127="SING",0,Model!$W$35*((drdp!D127)*XYM3E!$B127+(drdp!G127)*XYM3E!$C127+(drdp!J127)*XYM3E!$D127))</f>
        <v>8.0062677209654567E-3</v>
      </c>
      <c r="K127" s="21">
        <f t="shared" si="23"/>
        <v>1.5984358044027498</v>
      </c>
      <c r="L127" s="21">
        <f t="shared" si="24"/>
        <v>6.3450321258209095E-4</v>
      </c>
      <c r="M127" s="21">
        <f t="shared" si="25"/>
        <v>0.2659440314714055</v>
      </c>
      <c r="N127" s="21">
        <f t="shared" si="26"/>
        <v>1.5719122852127601E-3</v>
      </c>
      <c r="O127" s="21">
        <f t="shared" si="27"/>
        <v>-0.36364815130426498</v>
      </c>
      <c r="P127" s="21">
        <f t="shared" si="28"/>
        <v>-7.8482153974504553E-4</v>
      </c>
      <c r="Q127" s="19">
        <f t="shared" si="29"/>
        <v>1.5979011246873736</v>
      </c>
      <c r="R127" s="19">
        <f t="shared" si="30"/>
        <v>3.9221763673653198E-4</v>
      </c>
      <c r="S127" s="19">
        <f t="shared" si="31"/>
        <v>0.2657517305029462</v>
      </c>
      <c r="T127" s="19">
        <f t="shared" si="32"/>
        <v>1.931836142067111E-3</v>
      </c>
      <c r="U127" s="19">
        <f t="shared" si="33"/>
        <v>-0.36396880598937414</v>
      </c>
      <c r="V127" s="19">
        <f t="shared" si="34"/>
        <v>-5.6897031579941886E-4</v>
      </c>
    </row>
    <row r="128" spans="1:22" x14ac:dyDescent="0.25">
      <c r="A128" s="26">
        <f>Wellpath!E128</f>
        <v>3600</v>
      </c>
      <c r="B128" s="22">
        <v>0</v>
      </c>
      <c r="C128" s="22">
        <f>ABS(COS(Wellpath!$L128))*COS(Wellpath!$M128)*MAX(1,SQRT(10/(Wellpath!K128-Wellpath!K127)))</f>
        <v>-0.15712538960031305</v>
      </c>
      <c r="D128" s="22">
        <f>IF(ABS(Wellpath!$L128)&lt;VerticalInc,"SING",-ABS(COS(Wellpath!$L128))*SIN(Wellpath!$M128)/SIN(Wellpath!$L128)*MAX(1,SQRT(10/(Wellpath!$K128-Wellpath!$K127))))</f>
        <v>0.22228328971428687</v>
      </c>
      <c r="E128" s="20">
        <f>IF(D128="SING",(Wellpath!K129-Wellpath!K127)/2*Model!$W$35,Model!$W$35*((drdp!B128+drdp!K128)*XYM3E!$B128+(drdp!E128+drdp!N128)*XYM3E!$C128+(drdp!H128+drdp!Q128)*XYM3E!$D128))</f>
        <v>2.3267614254407133E-2</v>
      </c>
      <c r="F128" s="20">
        <f>IF(D128="SING",0,Model!$W$35*((drdp!C128+drdp!L128)*XYM3E!$B128+(drdp!F128+drdp!O128)*XYM3E!$C128+(drdp!I128+drdp!R128)*XYM3E!$D128))</f>
        <v>-2.5193002539725028E-2</v>
      </c>
      <c r="G128" s="20">
        <f>IF(D128="SING",0,Model!$W$35*((drdp!D128+drdp!M128)*XYM3E!$B128+(drdp!G128+drdp!P128)*XYM3E!$C128+(drdp!J128+drdp!S128)*XYM3E!$D128))</f>
        <v>2.3793885734828595E-2</v>
      </c>
      <c r="H128" s="18">
        <f>IF(D128="SING",(Wellpath!K128-Wellpath!K127)/2*Model!$W$35,Model!$W$35*((drdp!B128)*XYM3E!$B128+(drdp!E128)*XYM3E!$C128+(drdp!H128)*XYM3E!$D128))</f>
        <v>1.1633807127203567E-2</v>
      </c>
      <c r="I128" s="18">
        <f>IF(D128="SING",0,Model!$W$35*((drdp!C128)*XYM3E!$B128+(drdp!F128)*XYM3E!$C128+(drdp!I128)*XYM3E!$D128))</f>
        <v>-1.2596501269862514E-2</v>
      </c>
      <c r="J128" s="18">
        <f>IF(D128="SING",0,Model!$W$35*((drdp!D128)*XYM3E!$B128+(drdp!G128)*XYM3E!$C128+(drdp!J128)*XYM3E!$D128))</f>
        <v>1.1896942867414297E-2</v>
      </c>
      <c r="K128" s="21">
        <f t="shared" si="23"/>
        <v>1.5989771862758417</v>
      </c>
      <c r="L128" s="21">
        <f t="shared" si="24"/>
        <v>1.2691905895486828E-3</v>
      </c>
      <c r="M128" s="21">
        <f t="shared" si="25"/>
        <v>0.2665101804697676</v>
      </c>
      <c r="N128" s="21">
        <f t="shared" si="26"/>
        <v>9.8573122020813894E-4</v>
      </c>
      <c r="O128" s="21">
        <f t="shared" si="27"/>
        <v>-0.36309452434937356</v>
      </c>
      <c r="P128" s="21">
        <f t="shared" si="28"/>
        <v>-1.3842609634925093E-3</v>
      </c>
      <c r="Q128" s="19">
        <f t="shared" si="29"/>
        <v>1.5985711498710227</v>
      </c>
      <c r="R128" s="19">
        <f t="shared" si="30"/>
        <v>7.9317505682373888E-4</v>
      </c>
      <c r="S128" s="19">
        <f t="shared" si="31"/>
        <v>0.26608556872099604</v>
      </c>
      <c r="T128" s="19">
        <f t="shared" si="32"/>
        <v>1.4253670189616047E-3</v>
      </c>
      <c r="U128" s="19">
        <f t="shared" si="33"/>
        <v>-0.36350974456554214</v>
      </c>
      <c r="V128" s="19">
        <f t="shared" si="34"/>
        <v>-9.3468139568191153E-4</v>
      </c>
    </row>
    <row r="129" spans="1:22" x14ac:dyDescent="0.25">
      <c r="A129" s="26">
        <f>Wellpath!E129</f>
        <v>3630</v>
      </c>
      <c r="B129" s="22">
        <v>0</v>
      </c>
      <c r="C129" s="22">
        <f>ABS(COS(Wellpath!$L129))*COS(Wellpath!$M129)*MAX(1,SQRT(10/(Wellpath!K129-Wellpath!K128)))</f>
        <v>-0.21101681877059503</v>
      </c>
      <c r="D129" s="22">
        <f>IF(ABS(Wellpath!$L129)&lt;VerticalInc,"SING",-ABS(COS(Wellpath!$L129))*SIN(Wellpath!$M129)/SIN(Wellpath!$L129)*MAX(1,SQRT(10/(Wellpath!$K129-Wellpath!$K128))))</f>
        <v>0.21763996881772724</v>
      </c>
      <c r="E129" s="20">
        <f>IF(D129="SING",(Wellpath!K130-Wellpath!K128)/2*Model!$W$35,Model!$W$35*((drdp!B129+drdp!K129)*XYM3E!$B129+(drdp!E129+drdp!N129)*XYM3E!$C129+(drdp!H129+drdp!Q129)*XYM3E!$D129))</f>
        <v>1.5920502089989914E-2</v>
      </c>
      <c r="F129" s="20">
        <f>IF(D129="SING",0,Model!$W$35*((drdp!C129+drdp!L129)*XYM3E!$B129+(drdp!F129+drdp!O129)*XYM3E!$C129+(drdp!I129+drdp!R129)*XYM3E!$D129))</f>
        <v>-3.0151768124170683E-2</v>
      </c>
      <c r="G129" s="20">
        <f>IF(D129="SING",0,Model!$W$35*((drdp!D129+drdp!M129)*XYM3E!$B129+(drdp!G129+drdp!P129)*XYM3E!$C129+(drdp!J129+drdp!S129)*XYM3E!$D129))</f>
        <v>3.1658944616262889E-2</v>
      </c>
      <c r="H129" s="18">
        <f>IF(D129="SING",(Wellpath!K129-Wellpath!K128)/2*Model!$W$35,Model!$W$35*((drdp!B129)*XYM3E!$B129+(drdp!E129)*XYM3E!$C129+(drdp!H129)*XYM3E!$D129))</f>
        <v>7.9602510449949572E-3</v>
      </c>
      <c r="I129" s="18">
        <f>IF(D129="SING",0,Model!$W$35*((drdp!C129)*XYM3E!$B129+(drdp!F129)*XYM3E!$C129+(drdp!I129)*XYM3E!$D129))</f>
        <v>-1.5075884062085342E-2</v>
      </c>
      <c r="J129" s="18">
        <f>IF(D129="SING",0,Model!$W$35*((drdp!D129)*XYM3E!$B129+(drdp!G129)*XYM3E!$C129+(drdp!J129)*XYM3E!$D129))</f>
        <v>1.5829472308131445E-2</v>
      </c>
      <c r="K129" s="21">
        <f t="shared" si="23"/>
        <v>1.5992306486626391</v>
      </c>
      <c r="L129" s="21">
        <f t="shared" si="24"/>
        <v>2.1783197105624381E-3</v>
      </c>
      <c r="M129" s="21">
        <f t="shared" si="25"/>
        <v>0.2675124692439832</v>
      </c>
      <c r="N129" s="21">
        <f t="shared" si="26"/>
        <v>5.0569993277038835E-4</v>
      </c>
      <c r="O129" s="21">
        <f t="shared" si="27"/>
        <v>-0.36259049805544347</v>
      </c>
      <c r="P129" s="21">
        <f t="shared" si="28"/>
        <v>-2.3388341206180296E-3</v>
      </c>
      <c r="Q129" s="19">
        <f t="shared" si="29"/>
        <v>1.599040551872541</v>
      </c>
      <c r="R129" s="19">
        <f t="shared" si="30"/>
        <v>1.4964728698021216E-3</v>
      </c>
      <c r="S129" s="19">
        <f t="shared" si="31"/>
        <v>0.2667607526633215</v>
      </c>
      <c r="T129" s="19">
        <f t="shared" si="32"/>
        <v>8.6572339834870124E-4</v>
      </c>
      <c r="U129" s="19">
        <f t="shared" si="33"/>
        <v>-0.36296851777589106</v>
      </c>
      <c r="V129" s="19">
        <f t="shared" si="34"/>
        <v>-1.6229042527738894E-3</v>
      </c>
    </row>
    <row r="130" spans="1:22" x14ac:dyDescent="0.25">
      <c r="A130" s="26">
        <f>Wellpath!E130</f>
        <v>3660</v>
      </c>
      <c r="B130" s="22">
        <v>0</v>
      </c>
      <c r="C130" s="22">
        <f>ABS(COS(Wellpath!$L130))*COS(Wellpath!$M130)*MAX(1,SQRT(10/(Wellpath!K130-Wellpath!K129)))</f>
        <v>-0.2608420342966225</v>
      </c>
      <c r="D130" s="22">
        <f>IF(ABS(Wellpath!$L130)&lt;VerticalInc,"SING",-ABS(COS(Wellpath!$L130))*SIN(Wellpath!$M130)/SIN(Wellpath!$L130)*MAX(1,SQRT(10/(Wellpath!$K130-Wellpath!$K129))))</f>
        <v>0.19431102692170654</v>
      </c>
      <c r="E130" s="20">
        <f>IF(D130="SING",(Wellpath!K131-Wellpath!K129)/2*Model!$W$35,Model!$W$35*((drdp!B130+drdp!K130)*XYM3E!$B130+(drdp!E130+drdp!N130)*XYM3E!$C130+(drdp!H130+drdp!Q130)*XYM3E!$D130))</f>
        <v>5.9938943775904334E-3</v>
      </c>
      <c r="F130" s="20">
        <f>IF(D130="SING",0,Model!$W$35*((drdp!C130+drdp!L130)*XYM3E!$B130+(drdp!F130+drdp!O130)*XYM3E!$C130+(drdp!I130+drdp!R130)*XYM3E!$D130))</f>
        <v>-3.1174601495917293E-2</v>
      </c>
      <c r="G130" s="20">
        <f>IF(D130="SING",0,Model!$W$35*((drdp!D130+drdp!M130)*XYM3E!$B130+(drdp!G130+drdp!P130)*XYM3E!$C130+(drdp!J130+drdp!S130)*XYM3E!$D130))</f>
        <v>3.8828323309845057E-2</v>
      </c>
      <c r="H130" s="18">
        <f>IF(D130="SING",(Wellpath!K130-Wellpath!K129)/2*Model!$W$35,Model!$W$35*((drdp!B130)*XYM3E!$B130+(drdp!E130)*XYM3E!$C130+(drdp!H130)*XYM3E!$D130))</f>
        <v>2.9969471887952167E-3</v>
      </c>
      <c r="I130" s="18">
        <f>IF(D130="SING",0,Model!$W$35*((drdp!C130)*XYM3E!$B130+(drdp!F130)*XYM3E!$C130+(drdp!I130)*XYM3E!$D130))</f>
        <v>-1.5587300747958647E-2</v>
      </c>
      <c r="J130" s="18">
        <f>IF(D130="SING",0,Model!$W$35*((drdp!D130)*XYM3E!$B130+(drdp!G130)*XYM3E!$C130+(drdp!J130)*XYM3E!$D130))</f>
        <v>1.9414161654922529E-2</v>
      </c>
      <c r="K130" s="21">
        <f t="shared" si="23"/>
        <v>1.5992665754324489</v>
      </c>
      <c r="L130" s="21">
        <f t="shared" si="24"/>
        <v>3.1501754889916868E-3</v>
      </c>
      <c r="M130" s="21">
        <f t="shared" si="25"/>
        <v>0.26902010793503706</v>
      </c>
      <c r="N130" s="21">
        <f t="shared" si="26"/>
        <v>3.1884266414038739E-4</v>
      </c>
      <c r="O130" s="21">
        <f t="shared" si="27"/>
        <v>-0.36235776518666535</v>
      </c>
      <c r="P130" s="21">
        <f t="shared" si="28"/>
        <v>-3.5492916265570857E-3</v>
      </c>
      <c r="Q130" s="19">
        <f t="shared" si="29"/>
        <v>1.5992396303550915</v>
      </c>
      <c r="R130" s="19">
        <f t="shared" si="30"/>
        <v>2.4212836551697503E-3</v>
      </c>
      <c r="S130" s="19">
        <f t="shared" si="31"/>
        <v>0.26788937891674663</v>
      </c>
      <c r="T130" s="19">
        <f t="shared" si="32"/>
        <v>4.5898561561288811E-4</v>
      </c>
      <c r="U130" s="19">
        <f t="shared" si="33"/>
        <v>-0.36253231483824894</v>
      </c>
      <c r="V130" s="19">
        <f t="shared" si="34"/>
        <v>-2.6414484971027936E-3</v>
      </c>
    </row>
    <row r="131" spans="1:22" x14ac:dyDescent="0.25">
      <c r="A131" s="26">
        <f>Wellpath!E131</f>
        <v>3690</v>
      </c>
      <c r="B131" s="22">
        <v>0</v>
      </c>
      <c r="C131" s="22">
        <f>ABS(COS(Wellpath!$L131))*COS(Wellpath!$M131)*MAX(1,SQRT(10/(Wellpath!K131-Wellpath!K130)))</f>
        <v>-0.30125191568820997</v>
      </c>
      <c r="D131" s="22">
        <f>IF(ABS(Wellpath!$L131)&lt;VerticalInc,"SING",-ABS(COS(Wellpath!$L131))*SIN(Wellpath!$M131)/SIN(Wellpath!$L131)*MAX(1,SQRT(10/(Wellpath!$K131-Wellpath!$K130))))</f>
        <v>0.1541865526723239</v>
      </c>
      <c r="E131" s="20">
        <f>IF(D131="SING",(Wellpath!K132-Wellpath!K130)/2*Model!$W$35,Model!$W$35*((drdp!B131+drdp!K131)*XYM3E!$B131+(drdp!E131+drdp!N131)*XYM3E!$C131+(drdp!H131+drdp!Q131)*XYM3E!$D131))</f>
        <v>-4.3393124462626628E-3</v>
      </c>
      <c r="F131" s="20">
        <f>IF(D131="SING",0,Model!$W$35*((drdp!C131+drdp!L131)*XYM3E!$B131+(drdp!F131+drdp!O131)*XYM3E!$C131+(drdp!I131+drdp!R131)*XYM3E!$D131))</f>
        <v>-2.7434174643639429E-2</v>
      </c>
      <c r="G131" s="20">
        <f>IF(D131="SING",0,Model!$W$35*((drdp!D131+drdp!M131)*XYM3E!$B131+(drdp!G131+drdp!P131)*XYM3E!$C131+(drdp!J131+drdp!S131)*XYM3E!$D131))</f>
        <v>4.4595266127725137E-2</v>
      </c>
      <c r="H131" s="18">
        <f>IF(D131="SING",(Wellpath!K131-Wellpath!K130)/2*Model!$W$35,Model!$W$35*((drdp!B131)*XYM3E!$B131+(drdp!E131)*XYM3E!$C131+(drdp!H131)*XYM3E!$D131))</f>
        <v>-2.1696562231313314E-3</v>
      </c>
      <c r="I131" s="18">
        <f>IF(D131="SING",0,Model!$W$35*((drdp!C131)*XYM3E!$B131+(drdp!F131)*XYM3E!$C131+(drdp!I131)*XYM3E!$D131))</f>
        <v>-1.3717087321819714E-2</v>
      </c>
      <c r="J131" s="18">
        <f>IF(D131="SING",0,Model!$W$35*((drdp!D131)*XYM3E!$B131+(drdp!G131)*XYM3E!$C131+(drdp!J131)*XYM3E!$D131))</f>
        <v>2.2297633063862569E-2</v>
      </c>
      <c r="K131" s="21">
        <f t="shared" si="23"/>
        <v>1.5992854050649552</v>
      </c>
      <c r="L131" s="21">
        <f t="shared" si="24"/>
        <v>3.9028094273693952E-3</v>
      </c>
      <c r="M131" s="21">
        <f t="shared" si="25"/>
        <v>0.27100884569603967</v>
      </c>
      <c r="N131" s="21">
        <f t="shared" si="26"/>
        <v>4.3788811962447552E-4</v>
      </c>
      <c r="O131" s="21">
        <f t="shared" si="27"/>
        <v>-0.36255127798001779</v>
      </c>
      <c r="P131" s="21">
        <f t="shared" si="28"/>
        <v>-4.7727259457846748E-3</v>
      </c>
      <c r="Q131" s="19">
        <f t="shared" si="29"/>
        <v>1.5992712828405755</v>
      </c>
      <c r="R131" s="19">
        <f t="shared" si="30"/>
        <v>3.3383339735861138E-3</v>
      </c>
      <c r="S131" s="19">
        <f t="shared" si="31"/>
        <v>0.26951729237528771</v>
      </c>
      <c r="T131" s="19">
        <f t="shared" si="32"/>
        <v>3.4860402801140941E-4</v>
      </c>
      <c r="U131" s="19">
        <f t="shared" si="33"/>
        <v>-0.36240614338500343</v>
      </c>
      <c r="V131" s="19">
        <f t="shared" si="34"/>
        <v>-3.8551502063639831E-3</v>
      </c>
    </row>
    <row r="132" spans="1:22" x14ac:dyDescent="0.25">
      <c r="A132" s="26">
        <f>Wellpath!E132</f>
        <v>3720</v>
      </c>
      <c r="B132" s="22">
        <v>0</v>
      </c>
      <c r="C132" s="22">
        <f>ABS(COS(Wellpath!$L132))*COS(Wellpath!$M132)*MAX(1,SQRT(10/(Wellpath!K132-Wellpath!K131)))</f>
        <v>-0.32798387855742955</v>
      </c>
      <c r="D132" s="22">
        <f>IF(ABS(Wellpath!$L132)&lt;VerticalInc,"SING",-ABS(COS(Wellpath!$L132))*SIN(Wellpath!$M132)/SIN(Wellpath!$L132)*MAX(1,SQRT(10/(Wellpath!$K132-Wellpath!$K131))))</f>
        <v>0.10131815392157387</v>
      </c>
      <c r="E132" s="20">
        <f>IF(D132="SING",(Wellpath!K133-Wellpath!K131)/2*Model!$W$35,Model!$W$35*((drdp!B132+drdp!K132)*XYM3E!$B132+(drdp!E132+drdp!N132)*XYM3E!$C132+(drdp!H132+drdp!Q132)*XYM3E!$D132))</f>
        <v>-8.4846211087022186E-3</v>
      </c>
      <c r="F132" s="20">
        <f>IF(D132="SING",0,Model!$W$35*((drdp!C132+drdp!L132)*XYM3E!$B132+(drdp!F132+drdp!O132)*XYM3E!$C132+(drdp!I132+drdp!R132)*XYM3E!$D132))</f>
        <v>-1.2847252321222006E-2</v>
      </c>
      <c r="G132" s="20">
        <f>IF(D132="SING",0,Model!$W$35*((drdp!D132+drdp!M132)*XYM3E!$B132+(drdp!G132+drdp!P132)*XYM3E!$C132+(drdp!J132+drdp!S132)*XYM3E!$D132))</f>
        <v>3.2281196965103398E-2</v>
      </c>
      <c r="H132" s="18">
        <f>IF(D132="SING",(Wellpath!K132-Wellpath!K131)/2*Model!$W$35,Model!$W$35*((drdp!B132)*XYM3E!$B132+(drdp!E132)*XYM3E!$C132+(drdp!H132)*XYM3E!$D132))</f>
        <v>-6.3634658315266648E-3</v>
      </c>
      <c r="I132" s="18">
        <f>IF(D132="SING",0,Model!$W$35*((drdp!C132)*XYM3E!$B132+(drdp!F132)*XYM3E!$C132+(drdp!I132)*XYM3E!$D132))</f>
        <v>-9.6354392409165029E-3</v>
      </c>
      <c r="J132" s="18">
        <f>IF(D132="SING",0,Model!$W$35*((drdp!D132)*XYM3E!$B132+(drdp!G132)*XYM3E!$C132+(drdp!J132)*XYM3E!$D132))</f>
        <v>2.4210897723827545E-2</v>
      </c>
      <c r="K132" s="21">
        <f t="shared" si="23"/>
        <v>1.5993573938603134</v>
      </c>
      <c r="L132" s="21">
        <f t="shared" si="24"/>
        <v>4.0678613195745394E-3</v>
      </c>
      <c r="M132" s="21">
        <f t="shared" si="25"/>
        <v>0.27205092137353948</v>
      </c>
      <c r="N132" s="21">
        <f t="shared" si="26"/>
        <v>5.4689218785793927E-4</v>
      </c>
      <c r="O132" s="21">
        <f t="shared" si="27"/>
        <v>-0.36282517170520207</v>
      </c>
      <c r="P132" s="21">
        <f t="shared" si="28"/>
        <v>-5.1874506284264243E-3</v>
      </c>
      <c r="Q132" s="19">
        <f t="shared" si="29"/>
        <v>1.5993258987623442</v>
      </c>
      <c r="R132" s="19">
        <f t="shared" si="30"/>
        <v>3.9956511167347887E-3</v>
      </c>
      <c r="S132" s="19">
        <f t="shared" si="31"/>
        <v>0.27159501326463331</v>
      </c>
      <c r="T132" s="19">
        <f t="shared" si="32"/>
        <v>4.9920290800579894E-4</v>
      </c>
      <c r="U132" s="19">
        <f t="shared" si="33"/>
        <v>-0.36270534320043396</v>
      </c>
      <c r="V132" s="19">
        <f t="shared" si="34"/>
        <v>-5.0060085797706587E-3</v>
      </c>
    </row>
    <row r="133" spans="1:22" x14ac:dyDescent="0.25">
      <c r="A133" s="26">
        <f>Wellpath!E133</f>
        <v>3730</v>
      </c>
      <c r="B133" s="22">
        <v>0</v>
      </c>
      <c r="C133" s="22">
        <f>ABS(COS(Wellpath!$L133))*COS(Wellpath!$M133)*MAX(1,SQRT(10/(Wellpath!K133-Wellpath!K132)))</f>
        <v>-0.33325418921008726</v>
      </c>
      <c r="D133" s="22">
        <f>IF(ABS(Wellpath!$L133)&lt;VerticalInc,"SING",-ABS(COS(Wellpath!$L133))*SIN(Wellpath!$M133)/SIN(Wellpath!$L133)*MAX(1,SQRT(10/(Wellpath!$K133-Wellpath!$K132))))</f>
        <v>8.1875487947965744E-2</v>
      </c>
      <c r="E133" s="20">
        <f>IF(D133="SING",(Wellpath!K134-Wellpath!K132)/2*Model!$W$35,Model!$W$35*((drdp!B133+drdp!K133)*XYM3E!$B133+(drdp!E133+drdp!N133)*XYM3E!$C133+(drdp!H133+drdp!Q133)*XYM3E!$D133))</f>
        <v>-7.3631955289676608E-3</v>
      </c>
      <c r="F133" s="20">
        <f>IF(D133="SING",0,Model!$W$35*((drdp!C133+drdp!L133)*XYM3E!$B133+(drdp!F133+drdp!O133)*XYM3E!$C133+(drdp!I133+drdp!R133)*XYM3E!$D133))</f>
        <v>-7.9015549811679749E-3</v>
      </c>
      <c r="G133" s="20">
        <f>IF(D133="SING",0,Model!$W$35*((drdp!D133+drdp!M133)*XYM3E!$B133+(drdp!G133+drdp!P133)*XYM3E!$C133+(drdp!J133+drdp!S133)*XYM3E!$D133))</f>
        <v>2.4595254187761449E-2</v>
      </c>
      <c r="H133" s="18">
        <f>IF(D133="SING",(Wellpath!K133-Wellpath!K132)/2*Model!$W$35,Model!$W$35*((drdp!B133)*XYM3E!$B133+(drdp!E133)*XYM3E!$C133+(drdp!H133)*XYM3E!$D133))</f>
        <v>-2.4543985096558869E-3</v>
      </c>
      <c r="I133" s="18">
        <f>IF(D133="SING",0,Model!$W$35*((drdp!C133)*XYM3E!$B133+(drdp!F133)*XYM3E!$C133+(drdp!I133)*XYM3E!$D133))</f>
        <v>-2.6338516603893252E-3</v>
      </c>
      <c r="J133" s="18">
        <f>IF(D133="SING",0,Model!$W$35*((drdp!D133)*XYM3E!$B133+(drdp!G133)*XYM3E!$C133+(drdp!J133)*XYM3E!$D133))</f>
        <v>8.1984180625871497E-3</v>
      </c>
      <c r="K133" s="21">
        <f t="shared" si="23"/>
        <v>1.5994116105087113</v>
      </c>
      <c r="L133" s="21">
        <f t="shared" si="24"/>
        <v>4.1302958906949596E-3</v>
      </c>
      <c r="M133" s="21">
        <f t="shared" si="25"/>
        <v>0.27265584790210007</v>
      </c>
      <c r="N133" s="21">
        <f t="shared" si="26"/>
        <v>6.0507288216716745E-4</v>
      </c>
      <c r="O133" s="21">
        <f t="shared" si="27"/>
        <v>-0.36300627137087121</v>
      </c>
      <c r="P133" s="21">
        <f t="shared" si="28"/>
        <v>-5.3817913816668235E-3</v>
      </c>
      <c r="Q133" s="19">
        <f t="shared" si="29"/>
        <v>1.5993634179323577</v>
      </c>
      <c r="R133" s="19">
        <f t="shared" si="30"/>
        <v>4.0747984941434754E-3</v>
      </c>
      <c r="S133" s="19">
        <f t="shared" si="31"/>
        <v>0.27211813543226843</v>
      </c>
      <c r="T133" s="19">
        <f t="shared" si="32"/>
        <v>5.5335670944785351E-4</v>
      </c>
      <c r="U133" s="19">
        <f t="shared" si="33"/>
        <v>-0.36284529389027642</v>
      </c>
      <c r="V133" s="19">
        <f t="shared" si="34"/>
        <v>-5.2090440454531355E-3</v>
      </c>
    </row>
    <row r="134" spans="1:22" x14ac:dyDescent="0.25">
      <c r="A134" s="26">
        <f>Wellpath!E134</f>
        <v>3750</v>
      </c>
      <c r="B134" s="22">
        <v>0</v>
      </c>
      <c r="C134" s="22">
        <f>ABS(COS(Wellpath!$L134))*COS(Wellpath!$M134)*MAX(1,SQRT(10/(Wellpath!K134-Wellpath!K133)))</f>
        <v>-0.33325418921008726</v>
      </c>
      <c r="D134" s="22">
        <f>IF(ABS(Wellpath!$L134)&lt;VerticalInc,"SING",-ABS(COS(Wellpath!$L134))*SIN(Wellpath!$M134)/SIN(Wellpath!$L134)*MAX(1,SQRT(10/(Wellpath!$K134-Wellpath!$K133))))</f>
        <v>8.1875487947965744E-2</v>
      </c>
      <c r="E134" s="20">
        <f>IF(D134="SING",(Wellpath!K135-Wellpath!K133)/2*Model!$W$35,Model!$W$35*((drdp!B134+drdp!K134)*XYM3E!$B134+(drdp!E134+drdp!N134)*XYM3E!$C134+(drdp!H134+drdp!Q134)*XYM3E!$D134))</f>
        <v>-1.2271992548279431E-2</v>
      </c>
      <c r="F134" s="20">
        <f>IF(D134="SING",0,Model!$W$35*((drdp!C134+drdp!L134)*XYM3E!$B134+(drdp!F134+drdp!O134)*XYM3E!$C134+(drdp!I134+drdp!R134)*XYM3E!$D134))</f>
        <v>-1.3169258301946624E-2</v>
      </c>
      <c r="G134" s="20">
        <f>IF(D134="SING",0,Model!$W$35*((drdp!D134+drdp!M134)*XYM3E!$B134+(drdp!G134+drdp!P134)*XYM3E!$C134+(drdp!J134+drdp!S134)*XYM3E!$D134))</f>
        <v>4.0992090312935742E-2</v>
      </c>
      <c r="H134" s="18">
        <f>IF(D134="SING",(Wellpath!K134-Wellpath!K133)/2*Model!$W$35,Model!$W$35*((drdp!B134)*XYM3E!$B134+(drdp!E134)*XYM3E!$C134+(drdp!H134)*XYM3E!$D134))</f>
        <v>-4.9087970193117739E-3</v>
      </c>
      <c r="I134" s="18">
        <f>IF(D134="SING",0,Model!$W$35*((drdp!C134)*XYM3E!$B134+(drdp!F134)*XYM3E!$C134+(drdp!I134)*XYM3E!$D134))</f>
        <v>-5.2677033207786505E-3</v>
      </c>
      <c r="J134" s="18">
        <f>IF(D134="SING",0,Model!$W$35*((drdp!D134)*XYM3E!$B134+(drdp!G134)*XYM3E!$C134+(drdp!J134)*XYM3E!$D134))</f>
        <v>1.6396836125174299E-2</v>
      </c>
      <c r="K134" s="21">
        <f t="shared" si="23"/>
        <v>1.5995622123098163</v>
      </c>
      <c r="L134" s="21">
        <f t="shared" si="24"/>
        <v>4.3037252549183499E-3</v>
      </c>
      <c r="M134" s="21">
        <f t="shared" si="25"/>
        <v>0.27433619937032394</v>
      </c>
      <c r="N134" s="21">
        <f t="shared" si="26"/>
        <v>7.6668592191502351E-4</v>
      </c>
      <c r="O134" s="21">
        <f t="shared" si="27"/>
        <v>-0.36350932599772995</v>
      </c>
      <c r="P134" s="21">
        <f t="shared" si="28"/>
        <v>-5.9216268073345986E-3</v>
      </c>
      <c r="Q134" s="19">
        <f t="shared" si="29"/>
        <v>1.5994357067968881</v>
      </c>
      <c r="R134" s="19">
        <f t="shared" si="30"/>
        <v>4.1580445889707017E-3</v>
      </c>
      <c r="S134" s="19">
        <f t="shared" si="31"/>
        <v>0.27292470413701592</v>
      </c>
      <c r="T134" s="19">
        <f t="shared" si="32"/>
        <v>6.3093096852682442E-4</v>
      </c>
      <c r="U134" s="19">
        <f t="shared" si="33"/>
        <v>-0.36308676011116864</v>
      </c>
      <c r="V134" s="19">
        <f t="shared" si="34"/>
        <v>-5.4681650497736675E-3</v>
      </c>
    </row>
    <row r="135" spans="1:22" x14ac:dyDescent="0.25">
      <c r="A135" s="26">
        <f>Wellpath!E135</f>
        <v>3780</v>
      </c>
      <c r="B135" s="22">
        <v>0</v>
      </c>
      <c r="C135" s="22">
        <f>ABS(COS(Wellpath!$L135))*COS(Wellpath!$M135)*MAX(1,SQRT(10/(Wellpath!K135-Wellpath!K134)))</f>
        <v>-0.33325418921008726</v>
      </c>
      <c r="D135" s="22">
        <f>IF(ABS(Wellpath!$L135)&lt;VerticalInc,"SING",-ABS(COS(Wellpath!$L135))*SIN(Wellpath!$M135)/SIN(Wellpath!$L135)*MAX(1,SQRT(10/(Wellpath!$K135-Wellpath!$K134))))</f>
        <v>8.1875487947965744E-2</v>
      </c>
      <c r="E135" s="20">
        <f>IF(D135="SING",(Wellpath!K136-Wellpath!K134)/2*Model!$W$35,Model!$W$35*((drdp!B135+drdp!K135)*XYM3E!$B135+(drdp!E135+drdp!N135)*XYM3E!$C135+(drdp!H135+drdp!Q135)*XYM3E!$D135))</f>
        <v>-1.4726391057935322E-2</v>
      </c>
      <c r="F135" s="20">
        <f>IF(D135="SING",0,Model!$W$35*((drdp!C135+drdp!L135)*XYM3E!$B135+(drdp!F135+drdp!O135)*XYM3E!$C135+(drdp!I135+drdp!R135)*XYM3E!$D135))</f>
        <v>-1.580310996233595E-2</v>
      </c>
      <c r="G135" s="20">
        <f>IF(D135="SING",0,Model!$W$35*((drdp!D135+drdp!M135)*XYM3E!$B135+(drdp!G135+drdp!P135)*XYM3E!$C135+(drdp!J135+drdp!S135)*XYM3E!$D135))</f>
        <v>4.9190508375522884E-2</v>
      </c>
      <c r="H135" s="18">
        <f>IF(D135="SING",(Wellpath!K135-Wellpath!K134)/2*Model!$W$35,Model!$W$35*((drdp!B135)*XYM3E!$B135+(drdp!E135)*XYM3E!$C135+(drdp!H135)*XYM3E!$D135))</f>
        <v>-7.3631955289676608E-3</v>
      </c>
      <c r="I135" s="18">
        <f>IF(D135="SING",0,Model!$W$35*((drdp!C135)*XYM3E!$B135+(drdp!F135)*XYM3E!$C135+(drdp!I135)*XYM3E!$D135))</f>
        <v>-7.9015549811679749E-3</v>
      </c>
      <c r="J135" s="18">
        <f>IF(D135="SING",0,Model!$W$35*((drdp!D135)*XYM3E!$B135+(drdp!G135)*XYM3E!$C135+(drdp!J135)*XYM3E!$D135))</f>
        <v>2.4595254187761442E-2</v>
      </c>
      <c r="K135" s="21">
        <f t="shared" ref="K135:K198" si="35">K134+E135^2</f>
        <v>1.5997790789034076</v>
      </c>
      <c r="L135" s="21">
        <f t="shared" ref="L135:L198" si="36">L134+F135^2</f>
        <v>4.5534635394000314E-3</v>
      </c>
      <c r="M135" s="21">
        <f t="shared" ref="M135:M198" si="37">M134+G135^2</f>
        <v>0.2767559054845663</v>
      </c>
      <c r="N135" s="21">
        <f t="shared" ref="N135:N198" si="38">N134+E135*F135</f>
        <v>9.9940869915193624E-4</v>
      </c>
      <c r="O135" s="21">
        <f t="shared" ref="O135:O198" si="39">O134+E135*G135</f>
        <v>-0.36423372466040654</v>
      </c>
      <c r="P135" s="21">
        <f t="shared" ref="P135:P198" si="40">P134+F135*G135</f>
        <v>-6.6989898202961945E-3</v>
      </c>
      <c r="Q135" s="19">
        <f t="shared" ref="Q135:Q198" si="41">K134+H135^2</f>
        <v>1.5996164289582142</v>
      </c>
      <c r="R135" s="19">
        <f t="shared" ref="R135:R198" si="42">L134+I135^2</f>
        <v>4.36615982603877E-3</v>
      </c>
      <c r="S135" s="19">
        <f t="shared" ref="S135:S198" si="43">M134+J135^2</f>
        <v>0.27494112589888453</v>
      </c>
      <c r="T135" s="19">
        <f t="shared" ref="T135:T198" si="44">N134+H135*I135</f>
        <v>8.2486661622425169E-4</v>
      </c>
      <c r="U135" s="19">
        <f t="shared" ref="U135:U198" si="45">O134+H135*J135</f>
        <v>-0.3636904256633991</v>
      </c>
      <c r="V135" s="19">
        <f t="shared" ref="V135:V198" si="46">P134+I135*J135</f>
        <v>-6.1159675605749978E-3</v>
      </c>
    </row>
    <row r="136" spans="1:22" x14ac:dyDescent="0.25">
      <c r="A136" s="26">
        <f>Wellpath!E136</f>
        <v>3810</v>
      </c>
      <c r="B136" s="22">
        <v>0</v>
      </c>
      <c r="C136" s="22">
        <f>ABS(COS(Wellpath!$L136))*COS(Wellpath!$M136)*MAX(1,SQRT(10/(Wellpath!K136-Wellpath!K135)))</f>
        <v>-0.33325418921008726</v>
      </c>
      <c r="D136" s="22">
        <f>IF(ABS(Wellpath!$L136)&lt;VerticalInc,"SING",-ABS(COS(Wellpath!$L136))*SIN(Wellpath!$M136)/SIN(Wellpath!$L136)*MAX(1,SQRT(10/(Wellpath!$K136-Wellpath!$K135))))</f>
        <v>8.1875487947965744E-2</v>
      </c>
      <c r="E136" s="20">
        <f>IF(D136="SING",(Wellpath!K137-Wellpath!K135)/2*Model!$W$35,Model!$W$35*((drdp!B136+drdp!K136)*XYM3E!$B136+(drdp!E136+drdp!N136)*XYM3E!$C136+(drdp!H136+drdp!Q136)*XYM3E!$D136))</f>
        <v>-1.4726391057935322E-2</v>
      </c>
      <c r="F136" s="20">
        <f>IF(D136="SING",0,Model!$W$35*((drdp!C136+drdp!L136)*XYM3E!$B136+(drdp!F136+drdp!O136)*XYM3E!$C136+(drdp!I136+drdp!R136)*XYM3E!$D136))</f>
        <v>-1.580310996233595E-2</v>
      </c>
      <c r="G136" s="20">
        <f>IF(D136="SING",0,Model!$W$35*((drdp!D136+drdp!M136)*XYM3E!$B136+(drdp!G136+drdp!P136)*XYM3E!$C136+(drdp!J136+drdp!S136)*XYM3E!$D136))</f>
        <v>4.9190508375522884E-2</v>
      </c>
      <c r="H136" s="18">
        <f>IF(D136="SING",(Wellpath!K136-Wellpath!K135)/2*Model!$W$35,Model!$W$35*((drdp!B136)*XYM3E!$B136+(drdp!E136)*XYM3E!$C136+(drdp!H136)*XYM3E!$D136))</f>
        <v>-7.3631955289676608E-3</v>
      </c>
      <c r="I136" s="18">
        <f>IF(D136="SING",0,Model!$W$35*((drdp!C136)*XYM3E!$B136+(drdp!F136)*XYM3E!$C136+(drdp!I136)*XYM3E!$D136))</f>
        <v>-7.9015549811679749E-3</v>
      </c>
      <c r="J136" s="18">
        <f>IF(D136="SING",0,Model!$W$35*((drdp!D136)*XYM3E!$B136+(drdp!G136)*XYM3E!$C136+(drdp!J136)*XYM3E!$D136))</f>
        <v>2.4595254187761442E-2</v>
      </c>
      <c r="K136" s="21">
        <f t="shared" si="35"/>
        <v>1.599995945496999</v>
      </c>
      <c r="L136" s="21">
        <f t="shared" si="36"/>
        <v>4.8032018238817129E-3</v>
      </c>
      <c r="M136" s="21">
        <f t="shared" si="37"/>
        <v>0.27917561159880866</v>
      </c>
      <c r="N136" s="21">
        <f t="shared" si="38"/>
        <v>1.232131476388849E-3</v>
      </c>
      <c r="O136" s="21">
        <f t="shared" si="39"/>
        <v>-0.36495812332308314</v>
      </c>
      <c r="P136" s="21">
        <f t="shared" si="40"/>
        <v>-7.4763528332577904E-3</v>
      </c>
      <c r="Q136" s="19">
        <f t="shared" si="41"/>
        <v>1.5998332955518055</v>
      </c>
      <c r="R136" s="19">
        <f t="shared" si="42"/>
        <v>4.6158981105204515E-3</v>
      </c>
      <c r="S136" s="19">
        <f t="shared" si="43"/>
        <v>0.27736083201312689</v>
      </c>
      <c r="T136" s="19">
        <f t="shared" si="44"/>
        <v>1.0575893934611645E-3</v>
      </c>
      <c r="U136" s="19">
        <f t="shared" si="45"/>
        <v>-0.36441482432607569</v>
      </c>
      <c r="V136" s="19">
        <f t="shared" si="46"/>
        <v>-6.8933305735365937E-3</v>
      </c>
    </row>
    <row r="137" spans="1:22" x14ac:dyDescent="0.25">
      <c r="A137" s="26">
        <f>Wellpath!E137</f>
        <v>3840</v>
      </c>
      <c r="B137" s="22">
        <v>0</v>
      </c>
      <c r="C137" s="22">
        <f>ABS(COS(Wellpath!$L137))*COS(Wellpath!$M137)*MAX(1,SQRT(10/(Wellpath!K137-Wellpath!K136)))</f>
        <v>-0.33325418921008726</v>
      </c>
      <c r="D137" s="22">
        <f>IF(ABS(Wellpath!$L137)&lt;VerticalInc,"SING",-ABS(COS(Wellpath!$L137))*SIN(Wellpath!$M137)/SIN(Wellpath!$L137)*MAX(1,SQRT(10/(Wellpath!$K137-Wellpath!$K136))))</f>
        <v>8.1875487947965744E-2</v>
      </c>
      <c r="E137" s="20">
        <f>IF(D137="SING",(Wellpath!K138-Wellpath!K136)/2*Model!$W$35,Model!$W$35*((drdp!B137+drdp!K137)*XYM3E!$B137+(drdp!E137+drdp!N137)*XYM3E!$C137+(drdp!H137+drdp!Q137)*XYM3E!$D137))</f>
        <v>-1.4726391057935322E-2</v>
      </c>
      <c r="F137" s="20">
        <f>IF(D137="SING",0,Model!$W$35*((drdp!C137+drdp!L137)*XYM3E!$B137+(drdp!F137+drdp!O137)*XYM3E!$C137+(drdp!I137+drdp!R137)*XYM3E!$D137))</f>
        <v>-1.580310996233595E-2</v>
      </c>
      <c r="G137" s="20">
        <f>IF(D137="SING",0,Model!$W$35*((drdp!D137+drdp!M137)*XYM3E!$B137+(drdp!G137+drdp!P137)*XYM3E!$C137+(drdp!J137+drdp!S137)*XYM3E!$D137))</f>
        <v>4.9190508375522884E-2</v>
      </c>
      <c r="H137" s="18">
        <f>IF(D137="SING",(Wellpath!K137-Wellpath!K136)/2*Model!$W$35,Model!$W$35*((drdp!B137)*XYM3E!$B137+(drdp!E137)*XYM3E!$C137+(drdp!H137)*XYM3E!$D137))</f>
        <v>-7.3631955289676608E-3</v>
      </c>
      <c r="I137" s="18">
        <f>IF(D137="SING",0,Model!$W$35*((drdp!C137)*XYM3E!$B137+(drdp!F137)*XYM3E!$C137+(drdp!I137)*XYM3E!$D137))</f>
        <v>-7.9015549811679749E-3</v>
      </c>
      <c r="J137" s="18">
        <f>IF(D137="SING",0,Model!$W$35*((drdp!D137)*XYM3E!$B137+(drdp!G137)*XYM3E!$C137+(drdp!J137)*XYM3E!$D137))</f>
        <v>2.4595254187761442E-2</v>
      </c>
      <c r="K137" s="21">
        <f t="shared" si="35"/>
        <v>1.6002128120905903</v>
      </c>
      <c r="L137" s="21">
        <f t="shared" si="36"/>
        <v>5.0529401083633943E-3</v>
      </c>
      <c r="M137" s="21">
        <f t="shared" si="37"/>
        <v>0.28159531771305102</v>
      </c>
      <c r="N137" s="21">
        <f t="shared" si="38"/>
        <v>1.4648542536257617E-3</v>
      </c>
      <c r="O137" s="21">
        <f t="shared" si="39"/>
        <v>-0.36568252198575973</v>
      </c>
      <c r="P137" s="21">
        <f t="shared" si="40"/>
        <v>-8.2537158462193862E-3</v>
      </c>
      <c r="Q137" s="19">
        <f t="shared" si="41"/>
        <v>1.6000501621453969</v>
      </c>
      <c r="R137" s="19">
        <f t="shared" si="42"/>
        <v>4.865636395002133E-3</v>
      </c>
      <c r="S137" s="19">
        <f t="shared" si="43"/>
        <v>0.27978053812736925</v>
      </c>
      <c r="T137" s="19">
        <f t="shared" si="44"/>
        <v>1.2903121706980773E-3</v>
      </c>
      <c r="U137" s="19">
        <f t="shared" si="45"/>
        <v>-0.36513922298875229</v>
      </c>
      <c r="V137" s="19">
        <f t="shared" si="46"/>
        <v>-7.6706935864981896E-3</v>
      </c>
    </row>
    <row r="138" spans="1:22" x14ac:dyDescent="0.25">
      <c r="A138" s="26">
        <f>Wellpath!E138</f>
        <v>3870</v>
      </c>
      <c r="B138" s="22">
        <v>0</v>
      </c>
      <c r="C138" s="22">
        <f>ABS(COS(Wellpath!$L138))*COS(Wellpath!$M138)*MAX(1,SQRT(10/(Wellpath!K138-Wellpath!K137)))</f>
        <v>-0.33325418921008726</v>
      </c>
      <c r="D138" s="22">
        <f>IF(ABS(Wellpath!$L138)&lt;VerticalInc,"SING",-ABS(COS(Wellpath!$L138))*SIN(Wellpath!$M138)/SIN(Wellpath!$L138)*MAX(1,SQRT(10/(Wellpath!$K138-Wellpath!$K137))))</f>
        <v>8.1875487947965744E-2</v>
      </c>
      <c r="E138" s="20">
        <f>IF(D138="SING",(Wellpath!K139-Wellpath!K137)/2*Model!$W$35,Model!$W$35*((drdp!B138+drdp!K138)*XYM3E!$B138+(drdp!E138+drdp!N138)*XYM3E!$C138+(drdp!H138+drdp!Q138)*XYM3E!$D138))</f>
        <v>-1.4726391057935322E-2</v>
      </c>
      <c r="F138" s="20">
        <f>IF(D138="SING",0,Model!$W$35*((drdp!C138+drdp!L138)*XYM3E!$B138+(drdp!F138+drdp!O138)*XYM3E!$C138+(drdp!I138+drdp!R138)*XYM3E!$D138))</f>
        <v>-1.580310996233595E-2</v>
      </c>
      <c r="G138" s="20">
        <f>IF(D138="SING",0,Model!$W$35*((drdp!D138+drdp!M138)*XYM3E!$B138+(drdp!G138+drdp!P138)*XYM3E!$C138+(drdp!J138+drdp!S138)*XYM3E!$D138))</f>
        <v>4.9190508375522884E-2</v>
      </c>
      <c r="H138" s="18">
        <f>IF(D138="SING",(Wellpath!K138-Wellpath!K137)/2*Model!$W$35,Model!$W$35*((drdp!B138)*XYM3E!$B138+(drdp!E138)*XYM3E!$C138+(drdp!H138)*XYM3E!$D138))</f>
        <v>-7.3631955289676608E-3</v>
      </c>
      <c r="I138" s="18">
        <f>IF(D138="SING",0,Model!$W$35*((drdp!C138)*XYM3E!$B138+(drdp!F138)*XYM3E!$C138+(drdp!I138)*XYM3E!$D138))</f>
        <v>-7.9015549811679749E-3</v>
      </c>
      <c r="J138" s="18">
        <f>IF(D138="SING",0,Model!$W$35*((drdp!D138)*XYM3E!$B138+(drdp!G138)*XYM3E!$C138+(drdp!J138)*XYM3E!$D138))</f>
        <v>2.4595254187761442E-2</v>
      </c>
      <c r="K138" s="21">
        <f t="shared" si="35"/>
        <v>1.6004296786841816</v>
      </c>
      <c r="L138" s="21">
        <f t="shared" si="36"/>
        <v>5.3026783928450758E-3</v>
      </c>
      <c r="M138" s="21">
        <f t="shared" si="37"/>
        <v>0.28401502382729338</v>
      </c>
      <c r="N138" s="21">
        <f t="shared" si="38"/>
        <v>1.6975770308626744E-3</v>
      </c>
      <c r="O138" s="21">
        <f t="shared" si="39"/>
        <v>-0.36640692064843633</v>
      </c>
      <c r="P138" s="21">
        <f t="shared" si="40"/>
        <v>-9.0310788591809812E-3</v>
      </c>
      <c r="Q138" s="19">
        <f t="shared" si="41"/>
        <v>1.6002670287389882</v>
      </c>
      <c r="R138" s="19">
        <f t="shared" si="42"/>
        <v>5.1153746794838145E-3</v>
      </c>
      <c r="S138" s="19">
        <f t="shared" si="43"/>
        <v>0.28220024424161161</v>
      </c>
      <c r="T138" s="19">
        <f t="shared" si="44"/>
        <v>1.52303494793499E-3</v>
      </c>
      <c r="U138" s="19">
        <f t="shared" si="45"/>
        <v>-0.36586362165142888</v>
      </c>
      <c r="V138" s="19">
        <f t="shared" si="46"/>
        <v>-8.4480565994597846E-3</v>
      </c>
    </row>
    <row r="139" spans="1:22" x14ac:dyDescent="0.25">
      <c r="A139" s="26">
        <f>Wellpath!E139</f>
        <v>3900</v>
      </c>
      <c r="B139" s="22">
        <v>0</v>
      </c>
      <c r="C139" s="22">
        <f>ABS(COS(Wellpath!$L139))*COS(Wellpath!$M139)*MAX(1,SQRT(10/(Wellpath!K139-Wellpath!K138)))</f>
        <v>-0.33325418921008726</v>
      </c>
      <c r="D139" s="22">
        <f>IF(ABS(Wellpath!$L139)&lt;VerticalInc,"SING",-ABS(COS(Wellpath!$L139))*SIN(Wellpath!$M139)/SIN(Wellpath!$L139)*MAX(1,SQRT(10/(Wellpath!$K139-Wellpath!$K138))))</f>
        <v>8.1875487947965744E-2</v>
      </c>
      <c r="E139" s="20">
        <f>IF(D139="SING",(Wellpath!K140-Wellpath!K138)/2*Model!$W$35,Model!$W$35*((drdp!B139+drdp!K139)*XYM3E!$B139+(drdp!E139+drdp!N139)*XYM3E!$C139+(drdp!H139+drdp!Q139)*XYM3E!$D139))</f>
        <v>-1.4726391057935322E-2</v>
      </c>
      <c r="F139" s="20">
        <f>IF(D139="SING",0,Model!$W$35*((drdp!C139+drdp!L139)*XYM3E!$B139+(drdp!F139+drdp!O139)*XYM3E!$C139+(drdp!I139+drdp!R139)*XYM3E!$D139))</f>
        <v>-1.580310996233595E-2</v>
      </c>
      <c r="G139" s="20">
        <f>IF(D139="SING",0,Model!$W$35*((drdp!D139+drdp!M139)*XYM3E!$B139+(drdp!G139+drdp!P139)*XYM3E!$C139+(drdp!J139+drdp!S139)*XYM3E!$D139))</f>
        <v>4.9190508375522884E-2</v>
      </c>
      <c r="H139" s="18">
        <f>IF(D139="SING",(Wellpath!K139-Wellpath!K138)/2*Model!$W$35,Model!$W$35*((drdp!B139)*XYM3E!$B139+(drdp!E139)*XYM3E!$C139+(drdp!H139)*XYM3E!$D139))</f>
        <v>-7.3631955289676608E-3</v>
      </c>
      <c r="I139" s="18">
        <f>IF(D139="SING",0,Model!$W$35*((drdp!C139)*XYM3E!$B139+(drdp!F139)*XYM3E!$C139+(drdp!I139)*XYM3E!$D139))</f>
        <v>-7.9015549811679749E-3</v>
      </c>
      <c r="J139" s="18">
        <f>IF(D139="SING",0,Model!$W$35*((drdp!D139)*XYM3E!$B139+(drdp!G139)*XYM3E!$C139+(drdp!J139)*XYM3E!$D139))</f>
        <v>2.4595254187761442E-2</v>
      </c>
      <c r="K139" s="21">
        <f t="shared" si="35"/>
        <v>1.6006465452777729</v>
      </c>
      <c r="L139" s="21">
        <f t="shared" si="36"/>
        <v>5.5524166773267573E-3</v>
      </c>
      <c r="M139" s="21">
        <f t="shared" si="37"/>
        <v>0.28643472994153574</v>
      </c>
      <c r="N139" s="21">
        <f t="shared" si="38"/>
        <v>1.9302998080995871E-3</v>
      </c>
      <c r="O139" s="21">
        <f t="shared" si="39"/>
        <v>-0.36713131931111292</v>
      </c>
      <c r="P139" s="21">
        <f t="shared" si="40"/>
        <v>-9.8084418721425762E-3</v>
      </c>
      <c r="Q139" s="19">
        <f t="shared" si="41"/>
        <v>1.6004838953325795</v>
      </c>
      <c r="R139" s="19">
        <f t="shared" si="42"/>
        <v>5.365112963965496E-3</v>
      </c>
      <c r="S139" s="19">
        <f t="shared" si="43"/>
        <v>0.28461995035585397</v>
      </c>
      <c r="T139" s="19">
        <f t="shared" si="44"/>
        <v>1.7557577251719027E-3</v>
      </c>
      <c r="U139" s="19">
        <f t="shared" si="45"/>
        <v>-0.36658802031410548</v>
      </c>
      <c r="V139" s="19">
        <f t="shared" si="46"/>
        <v>-9.2254196124213796E-3</v>
      </c>
    </row>
    <row r="140" spans="1:22" x14ac:dyDescent="0.25">
      <c r="A140" s="26">
        <f>Wellpath!E140</f>
        <v>3930</v>
      </c>
      <c r="B140" s="22">
        <v>0</v>
      </c>
      <c r="C140" s="22">
        <f>ABS(COS(Wellpath!$L140))*COS(Wellpath!$M140)*MAX(1,SQRT(10/(Wellpath!K140-Wellpath!K139)))</f>
        <v>-0.33325418921008726</v>
      </c>
      <c r="D140" s="22">
        <f>IF(ABS(Wellpath!$L140)&lt;VerticalInc,"SING",-ABS(COS(Wellpath!$L140))*SIN(Wellpath!$M140)/SIN(Wellpath!$L140)*MAX(1,SQRT(10/(Wellpath!$K140-Wellpath!$K139))))</f>
        <v>8.1875487947965744E-2</v>
      </c>
      <c r="E140" s="20">
        <f>IF(D140="SING",(Wellpath!K141-Wellpath!K139)/2*Model!$W$35,Model!$W$35*((drdp!B140+drdp!K140)*XYM3E!$B140+(drdp!E140+drdp!N140)*XYM3E!$C140+(drdp!H140+drdp!Q140)*XYM3E!$D140))</f>
        <v>-1.4726391057935322E-2</v>
      </c>
      <c r="F140" s="20">
        <f>IF(D140="SING",0,Model!$W$35*((drdp!C140+drdp!L140)*XYM3E!$B140+(drdp!F140+drdp!O140)*XYM3E!$C140+(drdp!I140+drdp!R140)*XYM3E!$D140))</f>
        <v>-1.580310996233595E-2</v>
      </c>
      <c r="G140" s="20">
        <f>IF(D140="SING",0,Model!$W$35*((drdp!D140+drdp!M140)*XYM3E!$B140+(drdp!G140+drdp!P140)*XYM3E!$C140+(drdp!J140+drdp!S140)*XYM3E!$D140))</f>
        <v>4.9190508375522884E-2</v>
      </c>
      <c r="H140" s="18">
        <f>IF(D140="SING",(Wellpath!K140-Wellpath!K139)/2*Model!$W$35,Model!$W$35*((drdp!B140)*XYM3E!$B140+(drdp!E140)*XYM3E!$C140+(drdp!H140)*XYM3E!$D140))</f>
        <v>-7.3631955289676608E-3</v>
      </c>
      <c r="I140" s="18">
        <f>IF(D140="SING",0,Model!$W$35*((drdp!C140)*XYM3E!$B140+(drdp!F140)*XYM3E!$C140+(drdp!I140)*XYM3E!$D140))</f>
        <v>-7.9015549811679749E-3</v>
      </c>
      <c r="J140" s="18">
        <f>IF(D140="SING",0,Model!$W$35*((drdp!D140)*XYM3E!$B140+(drdp!G140)*XYM3E!$C140+(drdp!J140)*XYM3E!$D140))</f>
        <v>2.4595254187761442E-2</v>
      </c>
      <c r="K140" s="21">
        <f t="shared" si="35"/>
        <v>1.6008634118713643</v>
      </c>
      <c r="L140" s="21">
        <f t="shared" si="36"/>
        <v>5.8021549618084388E-3</v>
      </c>
      <c r="M140" s="21">
        <f t="shared" si="37"/>
        <v>0.2888544360557781</v>
      </c>
      <c r="N140" s="21">
        <f t="shared" si="38"/>
        <v>2.1630225853364999E-3</v>
      </c>
      <c r="O140" s="21">
        <f t="shared" si="39"/>
        <v>-0.36785571797378952</v>
      </c>
      <c r="P140" s="21">
        <f t="shared" si="40"/>
        <v>-1.0585804885104171E-2</v>
      </c>
      <c r="Q140" s="19">
        <f t="shared" si="41"/>
        <v>1.6007007619261708</v>
      </c>
      <c r="R140" s="19">
        <f t="shared" si="42"/>
        <v>5.6148512484471775E-3</v>
      </c>
      <c r="S140" s="19">
        <f t="shared" si="43"/>
        <v>0.28703965647009633</v>
      </c>
      <c r="T140" s="19">
        <f t="shared" si="44"/>
        <v>1.9884805024088154E-3</v>
      </c>
      <c r="U140" s="19">
        <f t="shared" si="45"/>
        <v>-0.36731241897678207</v>
      </c>
      <c r="V140" s="19">
        <f t="shared" si="46"/>
        <v>-1.0002782625382975E-2</v>
      </c>
    </row>
    <row r="141" spans="1:22" x14ac:dyDescent="0.25">
      <c r="A141" s="26">
        <f>Wellpath!E141</f>
        <v>3960</v>
      </c>
      <c r="B141" s="22">
        <v>0</v>
      </c>
      <c r="C141" s="22">
        <f>ABS(COS(Wellpath!$L141))*COS(Wellpath!$M141)*MAX(1,SQRT(10/(Wellpath!K141-Wellpath!K140)))</f>
        <v>-0.33325418921008726</v>
      </c>
      <c r="D141" s="22">
        <f>IF(ABS(Wellpath!$L141)&lt;VerticalInc,"SING",-ABS(COS(Wellpath!$L141))*SIN(Wellpath!$M141)/SIN(Wellpath!$L141)*MAX(1,SQRT(10/(Wellpath!$K141-Wellpath!$K140))))</f>
        <v>8.1875487947965744E-2</v>
      </c>
      <c r="E141" s="20">
        <f>IF(D141="SING",(Wellpath!K142-Wellpath!K140)/2*Model!$W$35,Model!$W$35*((drdp!B141+drdp!K141)*XYM3E!$B141+(drdp!E141+drdp!N141)*XYM3E!$C141+(drdp!H141+drdp!Q141)*XYM3E!$D141))</f>
        <v>-1.4726391057935322E-2</v>
      </c>
      <c r="F141" s="20">
        <f>IF(D141="SING",0,Model!$W$35*((drdp!C141+drdp!L141)*XYM3E!$B141+(drdp!F141+drdp!O141)*XYM3E!$C141+(drdp!I141+drdp!R141)*XYM3E!$D141))</f>
        <v>-1.580310996233595E-2</v>
      </c>
      <c r="G141" s="20">
        <f>IF(D141="SING",0,Model!$W$35*((drdp!D141+drdp!M141)*XYM3E!$B141+(drdp!G141+drdp!P141)*XYM3E!$C141+(drdp!J141+drdp!S141)*XYM3E!$D141))</f>
        <v>4.9190508375522884E-2</v>
      </c>
      <c r="H141" s="18">
        <f>IF(D141="SING",(Wellpath!K141-Wellpath!K140)/2*Model!$W$35,Model!$W$35*((drdp!B141)*XYM3E!$B141+(drdp!E141)*XYM3E!$C141+(drdp!H141)*XYM3E!$D141))</f>
        <v>-7.3631955289676608E-3</v>
      </c>
      <c r="I141" s="18">
        <f>IF(D141="SING",0,Model!$W$35*((drdp!C141)*XYM3E!$B141+(drdp!F141)*XYM3E!$C141+(drdp!I141)*XYM3E!$D141))</f>
        <v>-7.9015549811679749E-3</v>
      </c>
      <c r="J141" s="18">
        <f>IF(D141="SING",0,Model!$W$35*((drdp!D141)*XYM3E!$B141+(drdp!G141)*XYM3E!$C141+(drdp!J141)*XYM3E!$D141))</f>
        <v>2.4595254187761442E-2</v>
      </c>
      <c r="K141" s="21">
        <f t="shared" si="35"/>
        <v>1.6010802784649556</v>
      </c>
      <c r="L141" s="21">
        <f t="shared" si="36"/>
        <v>6.0518932462901203E-3</v>
      </c>
      <c r="M141" s="21">
        <f t="shared" si="37"/>
        <v>0.29127414217002046</v>
      </c>
      <c r="N141" s="21">
        <f t="shared" si="38"/>
        <v>2.3957453625734126E-3</v>
      </c>
      <c r="O141" s="21">
        <f t="shared" si="39"/>
        <v>-0.36858011663646612</v>
      </c>
      <c r="P141" s="21">
        <f t="shared" si="40"/>
        <v>-1.1363167898065766E-2</v>
      </c>
      <c r="Q141" s="19">
        <f t="shared" si="41"/>
        <v>1.6009176285197622</v>
      </c>
      <c r="R141" s="19">
        <f t="shared" si="42"/>
        <v>5.8645895329288589E-3</v>
      </c>
      <c r="S141" s="19">
        <f t="shared" si="43"/>
        <v>0.28945936258433869</v>
      </c>
      <c r="T141" s="19">
        <f t="shared" si="44"/>
        <v>2.2212032796457282E-3</v>
      </c>
      <c r="U141" s="19">
        <f t="shared" si="45"/>
        <v>-0.36803681763945867</v>
      </c>
      <c r="V141" s="19">
        <f t="shared" si="46"/>
        <v>-1.078014563834457E-2</v>
      </c>
    </row>
    <row r="142" spans="1:22" x14ac:dyDescent="0.25">
      <c r="A142" s="26">
        <f>Wellpath!E142</f>
        <v>3990</v>
      </c>
      <c r="B142" s="22">
        <v>0</v>
      </c>
      <c r="C142" s="22">
        <f>ABS(COS(Wellpath!$L142))*COS(Wellpath!$M142)*MAX(1,SQRT(10/(Wellpath!K142-Wellpath!K141)))</f>
        <v>-0.33325418921008726</v>
      </c>
      <c r="D142" s="22">
        <f>IF(ABS(Wellpath!$L142)&lt;VerticalInc,"SING",-ABS(COS(Wellpath!$L142))*SIN(Wellpath!$M142)/SIN(Wellpath!$L142)*MAX(1,SQRT(10/(Wellpath!$K142-Wellpath!$K141))))</f>
        <v>8.1875487947965744E-2</v>
      </c>
      <c r="E142" s="20">
        <f>IF(D142="SING",(Wellpath!K143-Wellpath!K141)/2*Model!$W$35,Model!$W$35*((drdp!B142+drdp!K142)*XYM3E!$B142+(drdp!E142+drdp!N142)*XYM3E!$C142+(drdp!H142+drdp!Q142)*XYM3E!$D142))</f>
        <v>-1.4726391057935322E-2</v>
      </c>
      <c r="F142" s="20">
        <f>IF(D142="SING",0,Model!$W$35*((drdp!C142+drdp!L142)*XYM3E!$B142+(drdp!F142+drdp!O142)*XYM3E!$C142+(drdp!I142+drdp!R142)*XYM3E!$D142))</f>
        <v>-1.580310996233595E-2</v>
      </c>
      <c r="G142" s="20">
        <f>IF(D142="SING",0,Model!$W$35*((drdp!D142+drdp!M142)*XYM3E!$B142+(drdp!G142+drdp!P142)*XYM3E!$C142+(drdp!J142+drdp!S142)*XYM3E!$D142))</f>
        <v>4.9190508375522884E-2</v>
      </c>
      <c r="H142" s="18">
        <f>IF(D142="SING",(Wellpath!K142-Wellpath!K141)/2*Model!$W$35,Model!$W$35*((drdp!B142)*XYM3E!$B142+(drdp!E142)*XYM3E!$C142+(drdp!H142)*XYM3E!$D142))</f>
        <v>-7.3631955289676608E-3</v>
      </c>
      <c r="I142" s="18">
        <f>IF(D142="SING",0,Model!$W$35*((drdp!C142)*XYM3E!$B142+(drdp!F142)*XYM3E!$C142+(drdp!I142)*XYM3E!$D142))</f>
        <v>-7.9015549811679749E-3</v>
      </c>
      <c r="J142" s="18">
        <f>IF(D142="SING",0,Model!$W$35*((drdp!D142)*XYM3E!$B142+(drdp!G142)*XYM3E!$C142+(drdp!J142)*XYM3E!$D142))</f>
        <v>2.4595254187761442E-2</v>
      </c>
      <c r="K142" s="21">
        <f t="shared" si="35"/>
        <v>1.6012971450585469</v>
      </c>
      <c r="L142" s="21">
        <f t="shared" si="36"/>
        <v>6.3016315307718018E-3</v>
      </c>
      <c r="M142" s="21">
        <f t="shared" si="37"/>
        <v>0.29369384828426282</v>
      </c>
      <c r="N142" s="21">
        <f t="shared" si="38"/>
        <v>2.6284681398103253E-3</v>
      </c>
      <c r="O142" s="21">
        <f t="shared" si="39"/>
        <v>-0.36930451529914271</v>
      </c>
      <c r="P142" s="21">
        <f t="shared" si="40"/>
        <v>-1.2140530911027361E-2</v>
      </c>
      <c r="Q142" s="19">
        <f t="shared" si="41"/>
        <v>1.6011344951133535</v>
      </c>
      <c r="R142" s="19">
        <f t="shared" si="42"/>
        <v>6.1143278174105404E-3</v>
      </c>
      <c r="S142" s="19">
        <f t="shared" si="43"/>
        <v>0.29187906869858105</v>
      </c>
      <c r="T142" s="19">
        <f t="shared" si="44"/>
        <v>2.4539260568826409E-3</v>
      </c>
      <c r="U142" s="19">
        <f t="shared" si="45"/>
        <v>-0.36876121630213526</v>
      </c>
      <c r="V142" s="19">
        <f t="shared" si="46"/>
        <v>-1.1557508651306165E-2</v>
      </c>
    </row>
    <row r="143" spans="1:22" x14ac:dyDescent="0.25">
      <c r="A143" s="26">
        <f>Wellpath!E143</f>
        <v>4020</v>
      </c>
      <c r="B143" s="22">
        <v>0</v>
      </c>
      <c r="C143" s="22">
        <f>ABS(COS(Wellpath!$L143))*COS(Wellpath!$M143)*MAX(1,SQRT(10/(Wellpath!K143-Wellpath!K142)))</f>
        <v>-0.33325418921008726</v>
      </c>
      <c r="D143" s="22">
        <f>IF(ABS(Wellpath!$L143)&lt;VerticalInc,"SING",-ABS(COS(Wellpath!$L143))*SIN(Wellpath!$M143)/SIN(Wellpath!$L143)*MAX(1,SQRT(10/(Wellpath!$K143-Wellpath!$K142))))</f>
        <v>8.1875487947965744E-2</v>
      </c>
      <c r="E143" s="20">
        <f>IF(D143="SING",(Wellpath!K144-Wellpath!K142)/2*Model!$W$35,Model!$W$35*((drdp!B143+drdp!K143)*XYM3E!$B143+(drdp!E143+drdp!N143)*XYM3E!$C143+(drdp!H143+drdp!Q143)*XYM3E!$D143))</f>
        <v>-9.8175940386235477E-3</v>
      </c>
      <c r="F143" s="20">
        <f>IF(D143="SING",0,Model!$W$35*((drdp!C143+drdp!L143)*XYM3E!$B143+(drdp!F143+drdp!O143)*XYM3E!$C143+(drdp!I143+drdp!R143)*XYM3E!$D143))</f>
        <v>-1.0535406641557301E-2</v>
      </c>
      <c r="G143" s="20">
        <f>IF(D143="SING",0,Model!$W$35*((drdp!D143+drdp!M143)*XYM3E!$B143+(drdp!G143+drdp!P143)*XYM3E!$C143+(drdp!J143+drdp!S143)*XYM3E!$D143))</f>
        <v>3.2793672250348599E-2</v>
      </c>
      <c r="H143" s="18">
        <f>IF(D143="SING",(Wellpath!K143-Wellpath!K142)/2*Model!$W$35,Model!$W$35*((drdp!B143)*XYM3E!$B143+(drdp!E143)*XYM3E!$C143+(drdp!H143)*XYM3E!$D143))</f>
        <v>-7.3631955289676608E-3</v>
      </c>
      <c r="I143" s="18">
        <f>IF(D143="SING",0,Model!$W$35*((drdp!C143)*XYM3E!$B143+(drdp!F143)*XYM3E!$C143+(drdp!I143)*XYM3E!$D143))</f>
        <v>-7.9015549811679749E-3</v>
      </c>
      <c r="J143" s="18">
        <f>IF(D143="SING",0,Model!$W$35*((drdp!D143)*XYM3E!$B143+(drdp!G143)*XYM3E!$C143+(drdp!J143)*XYM3E!$D143))</f>
        <v>2.4595254187761442E-2</v>
      </c>
      <c r="K143" s="21">
        <f t="shared" si="35"/>
        <v>1.6013935302112541</v>
      </c>
      <c r="L143" s="21">
        <f t="shared" si="36"/>
        <v>6.4126263238747719E-3</v>
      </c>
      <c r="M143" s="21">
        <f t="shared" si="37"/>
        <v>0.2947692732239261</v>
      </c>
      <c r="N143" s="21">
        <f t="shared" si="38"/>
        <v>2.7319004852489532E-3</v>
      </c>
      <c r="O143" s="21">
        <f t="shared" si="39"/>
        <v>-0.3696264702603323</v>
      </c>
      <c r="P143" s="21">
        <f t="shared" si="40"/>
        <v>-1.2486025583454737E-2</v>
      </c>
      <c r="Q143" s="19">
        <f t="shared" si="41"/>
        <v>1.6013513617069448</v>
      </c>
      <c r="R143" s="19">
        <f t="shared" si="42"/>
        <v>6.3640661018922219E-3</v>
      </c>
      <c r="S143" s="19">
        <f t="shared" si="43"/>
        <v>0.2942987748128234</v>
      </c>
      <c r="T143" s="19">
        <f t="shared" si="44"/>
        <v>2.6866488341195536E-3</v>
      </c>
      <c r="U143" s="19">
        <f t="shared" si="45"/>
        <v>-0.36948561496481186</v>
      </c>
      <c r="V143" s="19">
        <f t="shared" si="46"/>
        <v>-1.233487166426776E-2</v>
      </c>
    </row>
    <row r="144" spans="1:22" x14ac:dyDescent="0.25">
      <c r="A144" s="26">
        <f>Wellpath!E144</f>
        <v>4030</v>
      </c>
      <c r="B144" s="22">
        <v>0</v>
      </c>
      <c r="C144" s="22">
        <f>ABS(COS(Wellpath!$L144))*COS(Wellpath!$M144)*MAX(1,SQRT(10/(Wellpath!K144-Wellpath!K143)))</f>
        <v>-0.33325418921008726</v>
      </c>
      <c r="D144" s="22">
        <f>IF(ABS(Wellpath!$L144)&lt;VerticalInc,"SING",-ABS(COS(Wellpath!$L144))*SIN(Wellpath!$M144)/SIN(Wellpath!$L144)*MAX(1,SQRT(10/(Wellpath!$K144-Wellpath!$K143))))</f>
        <v>8.1875487947965744E-2</v>
      </c>
      <c r="E144" s="20">
        <f>IF(D144="SING",(Wellpath!K145-Wellpath!K143)/2*Model!$W$35,Model!$W$35*((drdp!B144+drdp!K144)*XYM3E!$B144+(drdp!E144+drdp!N144)*XYM3E!$C144+(drdp!H144+drdp!Q144)*XYM3E!$D144))</f>
        <v>0.9866682008816664</v>
      </c>
      <c r="F144" s="20">
        <f>IF(D144="SING",0,Model!$W$35*((drdp!C144+drdp!L144)*XYM3E!$B144+(drdp!F144+drdp!O144)*XYM3E!$C144+(drdp!I144+drdp!R144)*XYM3E!$D144))</f>
        <v>1.0588083674765087</v>
      </c>
      <c r="G144" s="20">
        <f>IF(D144="SING",0,Model!$W$35*((drdp!D144+drdp!M144)*XYM3E!$B144+(drdp!G144+drdp!P144)*XYM3E!$C144+(drdp!J144+drdp!S144)*XYM3E!$D144))</f>
        <v>-3.2957640611600341</v>
      </c>
      <c r="H144" s="18">
        <f>IF(D144="SING",(Wellpath!K144-Wellpath!K143)/2*Model!$W$35,Model!$W$35*((drdp!B144)*XYM3E!$B144+(drdp!E144)*XYM3E!$C144+(drdp!H144)*XYM3E!$D144))</f>
        <v>-2.4543985096558869E-3</v>
      </c>
      <c r="I144" s="18">
        <f>IF(D144="SING",0,Model!$W$35*((drdp!C144)*XYM3E!$B144+(drdp!F144)*XYM3E!$C144+(drdp!I144)*XYM3E!$D144))</f>
        <v>-2.6338516603893252E-3</v>
      </c>
      <c r="J144" s="18">
        <f>IF(D144="SING",0,Model!$W$35*((drdp!D144)*XYM3E!$B144+(drdp!G144)*XYM3E!$C144+(drdp!J144)*XYM3E!$D144))</f>
        <v>8.1984180625871497E-3</v>
      </c>
      <c r="K144" s="21">
        <f t="shared" si="35"/>
        <v>2.5749076688423185</v>
      </c>
      <c r="L144" s="21">
        <f t="shared" si="36"/>
        <v>1.1274877853621443</v>
      </c>
      <c r="M144" s="21">
        <f t="shared" si="37"/>
        <v>11.156830020058006</v>
      </c>
      <c r="N144" s="21">
        <f t="shared" si="38"/>
        <v>1.04742444750175</v>
      </c>
      <c r="O144" s="21">
        <f t="shared" si="39"/>
        <v>-3.6214520670155572</v>
      </c>
      <c r="P144" s="21">
        <f t="shared" si="40"/>
        <v>-3.5020685907680593</v>
      </c>
      <c r="Q144" s="19">
        <f t="shared" si="41"/>
        <v>1.6013995542832984</v>
      </c>
      <c r="R144" s="19">
        <f t="shared" si="42"/>
        <v>6.4195634984437078E-3</v>
      </c>
      <c r="S144" s="19">
        <f t="shared" si="43"/>
        <v>0.29483648728265505</v>
      </c>
      <c r="T144" s="19">
        <f t="shared" si="44"/>
        <v>2.7383650068388676E-3</v>
      </c>
      <c r="U144" s="19">
        <f t="shared" si="45"/>
        <v>-0.36964659244540665</v>
      </c>
      <c r="V144" s="19">
        <f t="shared" si="46"/>
        <v>-1.2507619000481448E-2</v>
      </c>
    </row>
    <row r="145" spans="1:22" x14ac:dyDescent="0.25">
      <c r="A145" s="26">
        <f>Wellpath!E145</f>
        <v>0</v>
      </c>
      <c r="B145" s="22">
        <v>0</v>
      </c>
      <c r="C145" s="22" t="e">
        <f>ABS(COS(Wellpath!$L145))*COS(Wellpath!$M145)*MAX(1,SQRT(10/(Wellpath!K145-Wellpath!K144)))</f>
        <v>#NUM!</v>
      </c>
      <c r="D145" s="22" t="str">
        <f>IF(ABS(Wellpath!$L145)&lt;VerticalInc,"SING",-ABS(COS(Wellpath!$L145))*SIN(Wellpath!$M145)/SIN(Wellpath!$L145)*MAX(1,SQRT(10/(Wellpath!$K145-Wellpath!$K144))))</f>
        <v>SING</v>
      </c>
      <c r="E145" s="20">
        <f>IF(D145="SING",(Wellpath!K146-Wellpath!K144)/2*Model!$W$35,Model!$W$35*((drdp!B145+drdp!K145)*XYM3E!$B145+(drdp!E145+drdp!N145)*XYM3E!$C145+(drdp!H145+drdp!Q145)*XYM3E!$D145))</f>
        <v>-10.550515328305721</v>
      </c>
      <c r="F145" s="20">
        <f>IF(D145="SING",0,Model!$W$35*((drdp!C145+drdp!L145)*XYM3E!$B145+(drdp!F145+drdp!O145)*XYM3E!$C145+(drdp!I145+drdp!R145)*XYM3E!$D145))</f>
        <v>0</v>
      </c>
      <c r="G145" s="20">
        <f>IF(D145="SING",0,Model!$W$35*((drdp!D145+drdp!M145)*XYM3E!$B145+(drdp!G145+drdp!P145)*XYM3E!$C145+(drdp!J145+drdp!S145)*XYM3E!$D145))</f>
        <v>0</v>
      </c>
      <c r="H145" s="18">
        <f>IF(D145="SING",(Wellpath!K145-Wellpath!K144)/2*Model!$W$35,Model!$W$35*((drdp!B145)*XYM3E!$B145+(drdp!E145)*XYM3E!$C145+(drdp!H145)*XYM3E!$D145))</f>
        <v>-10.550515328305721</v>
      </c>
      <c r="I145" s="18">
        <f>IF(D145="SING",0,Model!$W$35*((drdp!C145)*XYM3E!$B145+(drdp!F145)*XYM3E!$C145+(drdp!I145)*XYM3E!$D145))</f>
        <v>0</v>
      </c>
      <c r="J145" s="18">
        <f>IF(D145="SING",0,Model!$W$35*((drdp!D145)*XYM3E!$B145+(drdp!G145)*XYM3E!$C145+(drdp!J145)*XYM3E!$D145))</f>
        <v>0</v>
      </c>
      <c r="K145" s="21">
        <f t="shared" si="35"/>
        <v>113.8882813616563</v>
      </c>
      <c r="L145" s="21">
        <f t="shared" si="36"/>
        <v>1.1274877853621443</v>
      </c>
      <c r="M145" s="21">
        <f t="shared" si="37"/>
        <v>11.156830020058006</v>
      </c>
      <c r="N145" s="21">
        <f t="shared" si="38"/>
        <v>1.04742444750175</v>
      </c>
      <c r="O145" s="21">
        <f t="shared" si="39"/>
        <v>-3.6214520670155572</v>
      </c>
      <c r="P145" s="21">
        <f t="shared" si="40"/>
        <v>-3.5020685907680593</v>
      </c>
      <c r="Q145" s="19">
        <f t="shared" si="41"/>
        <v>113.8882813616563</v>
      </c>
      <c r="R145" s="19">
        <f t="shared" si="42"/>
        <v>1.1274877853621443</v>
      </c>
      <c r="S145" s="19">
        <f t="shared" si="43"/>
        <v>11.156830020058006</v>
      </c>
      <c r="T145" s="19">
        <f t="shared" si="44"/>
        <v>1.04742444750175</v>
      </c>
      <c r="U145" s="19">
        <f t="shared" si="45"/>
        <v>-3.6214520670155572</v>
      </c>
      <c r="V145" s="19">
        <f t="shared" si="46"/>
        <v>-3.5020685907680593</v>
      </c>
    </row>
    <row r="146" spans="1:22" x14ac:dyDescent="0.25">
      <c r="A146" s="26">
        <f>Wellpath!E146</f>
        <v>0</v>
      </c>
      <c r="B146" s="22">
        <v>0</v>
      </c>
      <c r="C146" s="22" t="e">
        <f>ABS(COS(Wellpath!$L146))*COS(Wellpath!$M146)*MAX(1,SQRT(10/(Wellpath!K146-Wellpath!K145)))</f>
        <v>#DIV/0!</v>
      </c>
      <c r="D146" s="22" t="str">
        <f>IF(ABS(Wellpath!$L146)&lt;VerticalInc,"SING",-ABS(COS(Wellpath!$L146))*SIN(Wellpath!$M146)/SIN(Wellpath!$L146)*MAX(1,SQRT(10/(Wellpath!$K146-Wellpath!$K145))))</f>
        <v>SING</v>
      </c>
      <c r="E146" s="20">
        <f>IF(D146="SING",(Wellpath!K147-Wellpath!K145)/2*Model!$W$35,Model!$W$35*((drdp!B146+drdp!K146)*XYM3E!$B146+(drdp!E146+drdp!N146)*XYM3E!$C146+(drdp!H146+drdp!Q146)*XYM3E!$D146))</f>
        <v>0</v>
      </c>
      <c r="F146" s="20">
        <f>IF(D146="SING",0,Model!$W$35*((drdp!C146+drdp!L146)*XYM3E!$B146+(drdp!F146+drdp!O146)*XYM3E!$C146+(drdp!I146+drdp!R146)*XYM3E!$D146))</f>
        <v>0</v>
      </c>
      <c r="G146" s="20">
        <f>IF(D146="SING",0,Model!$W$35*((drdp!D146+drdp!M146)*XYM3E!$B146+(drdp!G146+drdp!P146)*XYM3E!$C146+(drdp!J146+drdp!S146)*XYM3E!$D146))</f>
        <v>0</v>
      </c>
      <c r="H146" s="18">
        <f>IF(D146="SING",(Wellpath!K146-Wellpath!K145)/2*Model!$W$35,Model!$W$35*((drdp!B146)*XYM3E!$B146+(drdp!E146)*XYM3E!$C146+(drdp!H146)*XYM3E!$D146))</f>
        <v>0</v>
      </c>
      <c r="I146" s="18">
        <f>IF(D146="SING",0,Model!$W$35*((drdp!C146)*XYM3E!$B146+(drdp!F146)*XYM3E!$C146+(drdp!I146)*XYM3E!$D146))</f>
        <v>0</v>
      </c>
      <c r="J146" s="18">
        <f>IF(D146="SING",0,Model!$W$35*((drdp!D146)*XYM3E!$B146+(drdp!G146)*XYM3E!$C146+(drdp!J146)*XYM3E!$D146))</f>
        <v>0</v>
      </c>
      <c r="K146" s="21">
        <f t="shared" si="35"/>
        <v>113.8882813616563</v>
      </c>
      <c r="L146" s="21">
        <f t="shared" si="36"/>
        <v>1.1274877853621443</v>
      </c>
      <c r="M146" s="21">
        <f t="shared" si="37"/>
        <v>11.156830020058006</v>
      </c>
      <c r="N146" s="21">
        <f t="shared" si="38"/>
        <v>1.04742444750175</v>
      </c>
      <c r="O146" s="21">
        <f t="shared" si="39"/>
        <v>-3.6214520670155572</v>
      </c>
      <c r="P146" s="21">
        <f t="shared" si="40"/>
        <v>-3.5020685907680593</v>
      </c>
      <c r="Q146" s="19">
        <f t="shared" si="41"/>
        <v>113.8882813616563</v>
      </c>
      <c r="R146" s="19">
        <f t="shared" si="42"/>
        <v>1.1274877853621443</v>
      </c>
      <c r="S146" s="19">
        <f t="shared" si="43"/>
        <v>11.156830020058006</v>
      </c>
      <c r="T146" s="19">
        <f t="shared" si="44"/>
        <v>1.04742444750175</v>
      </c>
      <c r="U146" s="19">
        <f t="shared" si="45"/>
        <v>-3.6214520670155572</v>
      </c>
      <c r="V146" s="19">
        <f t="shared" si="46"/>
        <v>-3.5020685907680593</v>
      </c>
    </row>
    <row r="147" spans="1:22" x14ac:dyDescent="0.25">
      <c r="A147" s="26">
        <f>Wellpath!E147</f>
        <v>0</v>
      </c>
      <c r="B147" s="22">
        <v>0</v>
      </c>
      <c r="C147" s="22" t="e">
        <f>ABS(COS(Wellpath!$L147))*COS(Wellpath!$M147)*MAX(1,SQRT(10/(Wellpath!K147-Wellpath!K146)))</f>
        <v>#DIV/0!</v>
      </c>
      <c r="D147" s="22" t="str">
        <f>IF(ABS(Wellpath!$L147)&lt;VerticalInc,"SING",-ABS(COS(Wellpath!$L147))*SIN(Wellpath!$M147)/SIN(Wellpath!$L147)*MAX(1,SQRT(10/(Wellpath!$K147-Wellpath!$K146))))</f>
        <v>SING</v>
      </c>
      <c r="E147" s="20">
        <f>IF(D147="SING",(Wellpath!K148-Wellpath!K146)/2*Model!$W$35,Model!$W$35*((drdp!B147+drdp!K147)*XYM3E!$B147+(drdp!E147+drdp!N147)*XYM3E!$C147+(drdp!H147+drdp!Q147)*XYM3E!$D147))</f>
        <v>0</v>
      </c>
      <c r="F147" s="20">
        <f>IF(D147="SING",0,Model!$W$35*((drdp!C147+drdp!L147)*XYM3E!$B147+(drdp!F147+drdp!O147)*XYM3E!$C147+(drdp!I147+drdp!R147)*XYM3E!$D147))</f>
        <v>0</v>
      </c>
      <c r="G147" s="20">
        <f>IF(D147="SING",0,Model!$W$35*((drdp!D147+drdp!M147)*XYM3E!$B147+(drdp!G147+drdp!P147)*XYM3E!$C147+(drdp!J147+drdp!S147)*XYM3E!$D147))</f>
        <v>0</v>
      </c>
      <c r="H147" s="18">
        <f>IF(D147="SING",(Wellpath!K147-Wellpath!K146)/2*Model!$W$35,Model!$W$35*((drdp!B147)*XYM3E!$B147+(drdp!E147)*XYM3E!$C147+(drdp!H147)*XYM3E!$D147))</f>
        <v>0</v>
      </c>
      <c r="I147" s="18">
        <f>IF(D147="SING",0,Model!$W$35*((drdp!C147)*XYM3E!$B147+(drdp!F147)*XYM3E!$C147+(drdp!I147)*XYM3E!$D147))</f>
        <v>0</v>
      </c>
      <c r="J147" s="18">
        <f>IF(D147="SING",0,Model!$W$35*((drdp!D147)*XYM3E!$B147+(drdp!G147)*XYM3E!$C147+(drdp!J147)*XYM3E!$D147))</f>
        <v>0</v>
      </c>
      <c r="K147" s="21">
        <f t="shared" si="35"/>
        <v>113.8882813616563</v>
      </c>
      <c r="L147" s="21">
        <f t="shared" si="36"/>
        <v>1.1274877853621443</v>
      </c>
      <c r="M147" s="21">
        <f t="shared" si="37"/>
        <v>11.156830020058006</v>
      </c>
      <c r="N147" s="21">
        <f t="shared" si="38"/>
        <v>1.04742444750175</v>
      </c>
      <c r="O147" s="21">
        <f t="shared" si="39"/>
        <v>-3.6214520670155572</v>
      </c>
      <c r="P147" s="21">
        <f t="shared" si="40"/>
        <v>-3.5020685907680593</v>
      </c>
      <c r="Q147" s="19">
        <f t="shared" si="41"/>
        <v>113.8882813616563</v>
      </c>
      <c r="R147" s="19">
        <f t="shared" si="42"/>
        <v>1.1274877853621443</v>
      </c>
      <c r="S147" s="19">
        <f t="shared" si="43"/>
        <v>11.156830020058006</v>
      </c>
      <c r="T147" s="19">
        <f t="shared" si="44"/>
        <v>1.04742444750175</v>
      </c>
      <c r="U147" s="19">
        <f t="shared" si="45"/>
        <v>-3.6214520670155572</v>
      </c>
      <c r="V147" s="19">
        <f t="shared" si="46"/>
        <v>-3.5020685907680593</v>
      </c>
    </row>
    <row r="148" spans="1:22" x14ac:dyDescent="0.25">
      <c r="A148" s="26">
        <f>Wellpath!E148</f>
        <v>0</v>
      </c>
      <c r="B148" s="22">
        <v>0</v>
      </c>
      <c r="C148" s="22" t="e">
        <f>ABS(COS(Wellpath!$L148))*COS(Wellpath!$M148)*MAX(1,SQRT(10/(Wellpath!K148-Wellpath!K147)))</f>
        <v>#DIV/0!</v>
      </c>
      <c r="D148" s="22" t="str">
        <f>IF(ABS(Wellpath!$L148)&lt;VerticalInc,"SING",-ABS(COS(Wellpath!$L148))*SIN(Wellpath!$M148)/SIN(Wellpath!$L148)*MAX(1,SQRT(10/(Wellpath!$K148-Wellpath!$K147))))</f>
        <v>SING</v>
      </c>
      <c r="E148" s="20">
        <f>IF(D148="SING",(Wellpath!K149-Wellpath!K147)/2*Model!$W$35,Model!$W$35*((drdp!B148+drdp!K148)*XYM3E!$B148+(drdp!E148+drdp!N148)*XYM3E!$C148+(drdp!H148+drdp!Q148)*XYM3E!$D148))</f>
        <v>0</v>
      </c>
      <c r="F148" s="20">
        <f>IF(D148="SING",0,Model!$W$35*((drdp!C148+drdp!L148)*XYM3E!$B148+(drdp!F148+drdp!O148)*XYM3E!$C148+(drdp!I148+drdp!R148)*XYM3E!$D148))</f>
        <v>0</v>
      </c>
      <c r="G148" s="20">
        <f>IF(D148="SING",0,Model!$W$35*((drdp!D148+drdp!M148)*XYM3E!$B148+(drdp!G148+drdp!P148)*XYM3E!$C148+(drdp!J148+drdp!S148)*XYM3E!$D148))</f>
        <v>0</v>
      </c>
      <c r="H148" s="18">
        <f>IF(D148="SING",(Wellpath!K148-Wellpath!K147)/2*Model!$W$35,Model!$W$35*((drdp!B148)*XYM3E!$B148+(drdp!E148)*XYM3E!$C148+(drdp!H148)*XYM3E!$D148))</f>
        <v>0</v>
      </c>
      <c r="I148" s="18">
        <f>IF(D148="SING",0,Model!$W$35*((drdp!C148)*XYM3E!$B148+(drdp!F148)*XYM3E!$C148+(drdp!I148)*XYM3E!$D148))</f>
        <v>0</v>
      </c>
      <c r="J148" s="18">
        <f>IF(D148="SING",0,Model!$W$35*((drdp!D148)*XYM3E!$B148+(drdp!G148)*XYM3E!$C148+(drdp!J148)*XYM3E!$D148))</f>
        <v>0</v>
      </c>
      <c r="K148" s="21">
        <f t="shared" si="35"/>
        <v>113.8882813616563</v>
      </c>
      <c r="L148" s="21">
        <f t="shared" si="36"/>
        <v>1.1274877853621443</v>
      </c>
      <c r="M148" s="21">
        <f t="shared" si="37"/>
        <v>11.156830020058006</v>
      </c>
      <c r="N148" s="21">
        <f t="shared" si="38"/>
        <v>1.04742444750175</v>
      </c>
      <c r="O148" s="21">
        <f t="shared" si="39"/>
        <v>-3.6214520670155572</v>
      </c>
      <c r="P148" s="21">
        <f t="shared" si="40"/>
        <v>-3.5020685907680593</v>
      </c>
      <c r="Q148" s="19">
        <f t="shared" si="41"/>
        <v>113.8882813616563</v>
      </c>
      <c r="R148" s="19">
        <f t="shared" si="42"/>
        <v>1.1274877853621443</v>
      </c>
      <c r="S148" s="19">
        <f t="shared" si="43"/>
        <v>11.156830020058006</v>
      </c>
      <c r="T148" s="19">
        <f t="shared" si="44"/>
        <v>1.04742444750175</v>
      </c>
      <c r="U148" s="19">
        <f t="shared" si="45"/>
        <v>-3.6214520670155572</v>
      </c>
      <c r="V148" s="19">
        <f t="shared" si="46"/>
        <v>-3.5020685907680593</v>
      </c>
    </row>
    <row r="149" spans="1:22" x14ac:dyDescent="0.25">
      <c r="A149" s="26">
        <f>Wellpath!E149</f>
        <v>0</v>
      </c>
      <c r="B149" s="22">
        <v>0</v>
      </c>
      <c r="C149" s="22" t="e">
        <f>ABS(COS(Wellpath!$L149))*COS(Wellpath!$M149)*MAX(1,SQRT(10/(Wellpath!K149-Wellpath!K148)))</f>
        <v>#DIV/0!</v>
      </c>
      <c r="D149" s="22" t="str">
        <f>IF(ABS(Wellpath!$L149)&lt;VerticalInc,"SING",-ABS(COS(Wellpath!$L149))*SIN(Wellpath!$M149)/SIN(Wellpath!$L149)*MAX(1,SQRT(10/(Wellpath!$K149-Wellpath!$K148))))</f>
        <v>SING</v>
      </c>
      <c r="E149" s="20">
        <f>IF(D149="SING",(Wellpath!K150-Wellpath!K148)/2*Model!$W$35,Model!$W$35*((drdp!B149+drdp!K149)*XYM3E!$B149+(drdp!E149+drdp!N149)*XYM3E!$C149+(drdp!H149+drdp!Q149)*XYM3E!$D149))</f>
        <v>0</v>
      </c>
      <c r="F149" s="20">
        <f>IF(D149="SING",0,Model!$W$35*((drdp!C149+drdp!L149)*XYM3E!$B149+(drdp!F149+drdp!O149)*XYM3E!$C149+(drdp!I149+drdp!R149)*XYM3E!$D149))</f>
        <v>0</v>
      </c>
      <c r="G149" s="20">
        <f>IF(D149="SING",0,Model!$W$35*((drdp!D149+drdp!M149)*XYM3E!$B149+(drdp!G149+drdp!P149)*XYM3E!$C149+(drdp!J149+drdp!S149)*XYM3E!$D149))</f>
        <v>0</v>
      </c>
      <c r="H149" s="18">
        <f>IF(D149="SING",(Wellpath!K149-Wellpath!K148)/2*Model!$W$35,Model!$W$35*((drdp!B149)*XYM3E!$B149+(drdp!E149)*XYM3E!$C149+(drdp!H149)*XYM3E!$D149))</f>
        <v>0</v>
      </c>
      <c r="I149" s="18">
        <f>IF(D149="SING",0,Model!$W$35*((drdp!C149)*XYM3E!$B149+(drdp!F149)*XYM3E!$C149+(drdp!I149)*XYM3E!$D149))</f>
        <v>0</v>
      </c>
      <c r="J149" s="18">
        <f>IF(D149="SING",0,Model!$W$35*((drdp!D149)*XYM3E!$B149+(drdp!G149)*XYM3E!$C149+(drdp!J149)*XYM3E!$D149))</f>
        <v>0</v>
      </c>
      <c r="K149" s="21">
        <f t="shared" si="35"/>
        <v>113.8882813616563</v>
      </c>
      <c r="L149" s="21">
        <f t="shared" si="36"/>
        <v>1.1274877853621443</v>
      </c>
      <c r="M149" s="21">
        <f t="shared" si="37"/>
        <v>11.156830020058006</v>
      </c>
      <c r="N149" s="21">
        <f t="shared" si="38"/>
        <v>1.04742444750175</v>
      </c>
      <c r="O149" s="21">
        <f t="shared" si="39"/>
        <v>-3.6214520670155572</v>
      </c>
      <c r="P149" s="21">
        <f t="shared" si="40"/>
        <v>-3.5020685907680593</v>
      </c>
      <c r="Q149" s="19">
        <f t="shared" si="41"/>
        <v>113.8882813616563</v>
      </c>
      <c r="R149" s="19">
        <f t="shared" si="42"/>
        <v>1.1274877853621443</v>
      </c>
      <c r="S149" s="19">
        <f t="shared" si="43"/>
        <v>11.156830020058006</v>
      </c>
      <c r="T149" s="19">
        <f t="shared" si="44"/>
        <v>1.04742444750175</v>
      </c>
      <c r="U149" s="19">
        <f t="shared" si="45"/>
        <v>-3.6214520670155572</v>
      </c>
      <c r="V149" s="19">
        <f t="shared" si="46"/>
        <v>-3.5020685907680593</v>
      </c>
    </row>
    <row r="150" spans="1:22" x14ac:dyDescent="0.25">
      <c r="A150" s="26">
        <f>Wellpath!E150</f>
        <v>0</v>
      </c>
      <c r="B150" s="22">
        <v>0</v>
      </c>
      <c r="C150" s="22" t="e">
        <f>ABS(COS(Wellpath!$L150))*COS(Wellpath!$M150)*MAX(1,SQRT(10/(Wellpath!K150-Wellpath!K149)))</f>
        <v>#DIV/0!</v>
      </c>
      <c r="D150" s="22" t="str">
        <f>IF(ABS(Wellpath!$L150)&lt;VerticalInc,"SING",-ABS(COS(Wellpath!$L150))*SIN(Wellpath!$M150)/SIN(Wellpath!$L150)*MAX(1,SQRT(10/(Wellpath!$K150-Wellpath!$K149))))</f>
        <v>SING</v>
      </c>
      <c r="E150" s="20">
        <f>IF(D150="SING",(Wellpath!K151-Wellpath!K149)/2*Model!$W$35,Model!$W$35*((drdp!B150+drdp!K150)*XYM3E!$B150+(drdp!E150+drdp!N150)*XYM3E!$C150+(drdp!H150+drdp!Q150)*XYM3E!$D150))</f>
        <v>0</v>
      </c>
      <c r="F150" s="20">
        <f>IF(D150="SING",0,Model!$W$35*((drdp!C150+drdp!L150)*XYM3E!$B150+(drdp!F150+drdp!O150)*XYM3E!$C150+(drdp!I150+drdp!R150)*XYM3E!$D150))</f>
        <v>0</v>
      </c>
      <c r="G150" s="20">
        <f>IF(D150="SING",0,Model!$W$35*((drdp!D150+drdp!M150)*XYM3E!$B150+(drdp!G150+drdp!P150)*XYM3E!$C150+(drdp!J150+drdp!S150)*XYM3E!$D150))</f>
        <v>0</v>
      </c>
      <c r="H150" s="18">
        <f>IF(D150="SING",(Wellpath!K150-Wellpath!K149)/2*Model!$W$35,Model!$W$35*((drdp!B150)*XYM3E!$B150+(drdp!E150)*XYM3E!$C150+(drdp!H150)*XYM3E!$D150))</f>
        <v>0</v>
      </c>
      <c r="I150" s="18">
        <f>IF(D150="SING",0,Model!$W$35*((drdp!C150)*XYM3E!$B150+(drdp!F150)*XYM3E!$C150+(drdp!I150)*XYM3E!$D150))</f>
        <v>0</v>
      </c>
      <c r="J150" s="18">
        <f>IF(D150="SING",0,Model!$W$35*((drdp!D150)*XYM3E!$B150+(drdp!G150)*XYM3E!$C150+(drdp!J150)*XYM3E!$D150))</f>
        <v>0</v>
      </c>
      <c r="K150" s="21">
        <f t="shared" si="35"/>
        <v>113.8882813616563</v>
      </c>
      <c r="L150" s="21">
        <f t="shared" si="36"/>
        <v>1.1274877853621443</v>
      </c>
      <c r="M150" s="21">
        <f t="shared" si="37"/>
        <v>11.156830020058006</v>
      </c>
      <c r="N150" s="21">
        <f t="shared" si="38"/>
        <v>1.04742444750175</v>
      </c>
      <c r="O150" s="21">
        <f t="shared" si="39"/>
        <v>-3.6214520670155572</v>
      </c>
      <c r="P150" s="21">
        <f t="shared" si="40"/>
        <v>-3.5020685907680593</v>
      </c>
      <c r="Q150" s="19">
        <f t="shared" si="41"/>
        <v>113.8882813616563</v>
      </c>
      <c r="R150" s="19">
        <f t="shared" si="42"/>
        <v>1.1274877853621443</v>
      </c>
      <c r="S150" s="19">
        <f t="shared" si="43"/>
        <v>11.156830020058006</v>
      </c>
      <c r="T150" s="19">
        <f t="shared" si="44"/>
        <v>1.04742444750175</v>
      </c>
      <c r="U150" s="19">
        <f t="shared" si="45"/>
        <v>-3.6214520670155572</v>
      </c>
      <c r="V150" s="19">
        <f t="shared" si="46"/>
        <v>-3.5020685907680593</v>
      </c>
    </row>
    <row r="151" spans="1:22" x14ac:dyDescent="0.25">
      <c r="A151" s="26">
        <f>Wellpath!E151</f>
        <v>0</v>
      </c>
      <c r="B151" s="22">
        <v>0</v>
      </c>
      <c r="C151" s="22" t="e">
        <f>ABS(COS(Wellpath!$L151))*COS(Wellpath!$M151)*MAX(1,SQRT(10/(Wellpath!K151-Wellpath!K150)))</f>
        <v>#DIV/0!</v>
      </c>
      <c r="D151" s="22" t="str">
        <f>IF(ABS(Wellpath!$L151)&lt;VerticalInc,"SING",-ABS(COS(Wellpath!$L151))*SIN(Wellpath!$M151)/SIN(Wellpath!$L151)*MAX(1,SQRT(10/(Wellpath!$K151-Wellpath!$K150))))</f>
        <v>SING</v>
      </c>
      <c r="E151" s="20">
        <f>IF(D151="SING",(Wellpath!K152-Wellpath!K150)/2*Model!$W$35,Model!$W$35*((drdp!B151+drdp!K151)*XYM3E!$B151+(drdp!E151+drdp!N151)*XYM3E!$C151+(drdp!H151+drdp!Q151)*XYM3E!$D151))</f>
        <v>0</v>
      </c>
      <c r="F151" s="20">
        <f>IF(D151="SING",0,Model!$W$35*((drdp!C151+drdp!L151)*XYM3E!$B151+(drdp!F151+drdp!O151)*XYM3E!$C151+(drdp!I151+drdp!R151)*XYM3E!$D151))</f>
        <v>0</v>
      </c>
      <c r="G151" s="20">
        <f>IF(D151="SING",0,Model!$W$35*((drdp!D151+drdp!M151)*XYM3E!$B151+(drdp!G151+drdp!P151)*XYM3E!$C151+(drdp!J151+drdp!S151)*XYM3E!$D151))</f>
        <v>0</v>
      </c>
      <c r="H151" s="18">
        <f>IF(D151="SING",(Wellpath!K151-Wellpath!K150)/2*Model!$W$35,Model!$W$35*((drdp!B151)*XYM3E!$B151+(drdp!E151)*XYM3E!$C151+(drdp!H151)*XYM3E!$D151))</f>
        <v>0</v>
      </c>
      <c r="I151" s="18">
        <f>IF(D151="SING",0,Model!$W$35*((drdp!C151)*XYM3E!$B151+(drdp!F151)*XYM3E!$C151+(drdp!I151)*XYM3E!$D151))</f>
        <v>0</v>
      </c>
      <c r="J151" s="18">
        <f>IF(D151="SING",0,Model!$W$35*((drdp!D151)*XYM3E!$B151+(drdp!G151)*XYM3E!$C151+(drdp!J151)*XYM3E!$D151))</f>
        <v>0</v>
      </c>
      <c r="K151" s="21">
        <f t="shared" si="35"/>
        <v>113.8882813616563</v>
      </c>
      <c r="L151" s="21">
        <f t="shared" si="36"/>
        <v>1.1274877853621443</v>
      </c>
      <c r="M151" s="21">
        <f t="shared" si="37"/>
        <v>11.156830020058006</v>
      </c>
      <c r="N151" s="21">
        <f t="shared" si="38"/>
        <v>1.04742444750175</v>
      </c>
      <c r="O151" s="21">
        <f t="shared" si="39"/>
        <v>-3.6214520670155572</v>
      </c>
      <c r="P151" s="21">
        <f t="shared" si="40"/>
        <v>-3.5020685907680593</v>
      </c>
      <c r="Q151" s="19">
        <f t="shared" si="41"/>
        <v>113.8882813616563</v>
      </c>
      <c r="R151" s="19">
        <f t="shared" si="42"/>
        <v>1.1274877853621443</v>
      </c>
      <c r="S151" s="19">
        <f t="shared" si="43"/>
        <v>11.156830020058006</v>
      </c>
      <c r="T151" s="19">
        <f t="shared" si="44"/>
        <v>1.04742444750175</v>
      </c>
      <c r="U151" s="19">
        <f t="shared" si="45"/>
        <v>-3.6214520670155572</v>
      </c>
      <c r="V151" s="19">
        <f t="shared" si="46"/>
        <v>-3.5020685907680593</v>
      </c>
    </row>
    <row r="152" spans="1:22" x14ac:dyDescent="0.25">
      <c r="A152" s="26">
        <f>Wellpath!E152</f>
        <v>0</v>
      </c>
      <c r="B152" s="22">
        <v>0</v>
      </c>
      <c r="C152" s="22" t="e">
        <f>ABS(COS(Wellpath!$L152))*COS(Wellpath!$M152)*MAX(1,SQRT(10/(Wellpath!K152-Wellpath!K151)))</f>
        <v>#DIV/0!</v>
      </c>
      <c r="D152" s="22" t="str">
        <f>IF(ABS(Wellpath!$L152)&lt;VerticalInc,"SING",-ABS(COS(Wellpath!$L152))*SIN(Wellpath!$M152)/SIN(Wellpath!$L152)*MAX(1,SQRT(10/(Wellpath!$K152-Wellpath!$K151))))</f>
        <v>SING</v>
      </c>
      <c r="E152" s="20">
        <f>IF(D152="SING",(Wellpath!K153-Wellpath!K151)/2*Model!$W$35,Model!$W$35*((drdp!B152+drdp!K152)*XYM3E!$B152+(drdp!E152+drdp!N152)*XYM3E!$C152+(drdp!H152+drdp!Q152)*XYM3E!$D152))</f>
        <v>0</v>
      </c>
      <c r="F152" s="20">
        <f>IF(D152="SING",0,Model!$W$35*((drdp!C152+drdp!L152)*XYM3E!$B152+(drdp!F152+drdp!O152)*XYM3E!$C152+(drdp!I152+drdp!R152)*XYM3E!$D152))</f>
        <v>0</v>
      </c>
      <c r="G152" s="20">
        <f>IF(D152="SING",0,Model!$W$35*((drdp!D152+drdp!M152)*XYM3E!$B152+(drdp!G152+drdp!P152)*XYM3E!$C152+(drdp!J152+drdp!S152)*XYM3E!$D152))</f>
        <v>0</v>
      </c>
      <c r="H152" s="18">
        <f>IF(D152="SING",(Wellpath!K152-Wellpath!K151)/2*Model!$W$35,Model!$W$35*((drdp!B152)*XYM3E!$B152+(drdp!E152)*XYM3E!$C152+(drdp!H152)*XYM3E!$D152))</f>
        <v>0</v>
      </c>
      <c r="I152" s="18">
        <f>IF(D152="SING",0,Model!$W$35*((drdp!C152)*XYM3E!$B152+(drdp!F152)*XYM3E!$C152+(drdp!I152)*XYM3E!$D152))</f>
        <v>0</v>
      </c>
      <c r="J152" s="18">
        <f>IF(D152="SING",0,Model!$W$35*((drdp!D152)*XYM3E!$B152+(drdp!G152)*XYM3E!$C152+(drdp!J152)*XYM3E!$D152))</f>
        <v>0</v>
      </c>
      <c r="K152" s="21">
        <f t="shared" si="35"/>
        <v>113.8882813616563</v>
      </c>
      <c r="L152" s="21">
        <f t="shared" si="36"/>
        <v>1.1274877853621443</v>
      </c>
      <c r="M152" s="21">
        <f t="shared" si="37"/>
        <v>11.156830020058006</v>
      </c>
      <c r="N152" s="21">
        <f t="shared" si="38"/>
        <v>1.04742444750175</v>
      </c>
      <c r="O152" s="21">
        <f t="shared" si="39"/>
        <v>-3.6214520670155572</v>
      </c>
      <c r="P152" s="21">
        <f t="shared" si="40"/>
        <v>-3.5020685907680593</v>
      </c>
      <c r="Q152" s="19">
        <f t="shared" si="41"/>
        <v>113.8882813616563</v>
      </c>
      <c r="R152" s="19">
        <f t="shared" si="42"/>
        <v>1.1274877853621443</v>
      </c>
      <c r="S152" s="19">
        <f t="shared" si="43"/>
        <v>11.156830020058006</v>
      </c>
      <c r="T152" s="19">
        <f t="shared" si="44"/>
        <v>1.04742444750175</v>
      </c>
      <c r="U152" s="19">
        <f t="shared" si="45"/>
        <v>-3.6214520670155572</v>
      </c>
      <c r="V152" s="19">
        <f t="shared" si="46"/>
        <v>-3.5020685907680593</v>
      </c>
    </row>
    <row r="153" spans="1:22" x14ac:dyDescent="0.25">
      <c r="A153" s="26">
        <f>Wellpath!E153</f>
        <v>0</v>
      </c>
      <c r="B153" s="22">
        <v>0</v>
      </c>
      <c r="C153" s="22" t="e">
        <f>ABS(COS(Wellpath!$L153))*COS(Wellpath!$M153)*MAX(1,SQRT(10/(Wellpath!K153-Wellpath!K152)))</f>
        <v>#DIV/0!</v>
      </c>
      <c r="D153" s="22" t="str">
        <f>IF(ABS(Wellpath!$L153)&lt;VerticalInc,"SING",-ABS(COS(Wellpath!$L153))*SIN(Wellpath!$M153)/SIN(Wellpath!$L153)*MAX(1,SQRT(10/(Wellpath!$K153-Wellpath!$K152))))</f>
        <v>SING</v>
      </c>
      <c r="E153" s="20">
        <f>IF(D153="SING",(Wellpath!K154-Wellpath!K152)/2*Model!$W$35,Model!$W$35*((drdp!B153+drdp!K153)*XYM3E!$B153+(drdp!E153+drdp!N153)*XYM3E!$C153+(drdp!H153+drdp!Q153)*XYM3E!$D153))</f>
        <v>0</v>
      </c>
      <c r="F153" s="20">
        <f>IF(D153="SING",0,Model!$W$35*((drdp!C153+drdp!L153)*XYM3E!$B153+(drdp!F153+drdp!O153)*XYM3E!$C153+(drdp!I153+drdp!R153)*XYM3E!$D153))</f>
        <v>0</v>
      </c>
      <c r="G153" s="20">
        <f>IF(D153="SING",0,Model!$W$35*((drdp!D153+drdp!M153)*XYM3E!$B153+(drdp!G153+drdp!P153)*XYM3E!$C153+(drdp!J153+drdp!S153)*XYM3E!$D153))</f>
        <v>0</v>
      </c>
      <c r="H153" s="18">
        <f>IF(D153="SING",(Wellpath!K153-Wellpath!K152)/2*Model!$W$35,Model!$W$35*((drdp!B153)*XYM3E!$B153+(drdp!E153)*XYM3E!$C153+(drdp!H153)*XYM3E!$D153))</f>
        <v>0</v>
      </c>
      <c r="I153" s="18">
        <f>IF(D153="SING",0,Model!$W$35*((drdp!C153)*XYM3E!$B153+(drdp!F153)*XYM3E!$C153+(drdp!I153)*XYM3E!$D153))</f>
        <v>0</v>
      </c>
      <c r="J153" s="18">
        <f>IF(D153="SING",0,Model!$W$35*((drdp!D153)*XYM3E!$B153+(drdp!G153)*XYM3E!$C153+(drdp!J153)*XYM3E!$D153))</f>
        <v>0</v>
      </c>
      <c r="K153" s="21">
        <f t="shared" si="35"/>
        <v>113.8882813616563</v>
      </c>
      <c r="L153" s="21">
        <f t="shared" si="36"/>
        <v>1.1274877853621443</v>
      </c>
      <c r="M153" s="21">
        <f t="shared" si="37"/>
        <v>11.156830020058006</v>
      </c>
      <c r="N153" s="21">
        <f t="shared" si="38"/>
        <v>1.04742444750175</v>
      </c>
      <c r="O153" s="21">
        <f t="shared" si="39"/>
        <v>-3.6214520670155572</v>
      </c>
      <c r="P153" s="21">
        <f t="shared" si="40"/>
        <v>-3.5020685907680593</v>
      </c>
      <c r="Q153" s="19">
        <f t="shared" si="41"/>
        <v>113.8882813616563</v>
      </c>
      <c r="R153" s="19">
        <f t="shared" si="42"/>
        <v>1.1274877853621443</v>
      </c>
      <c r="S153" s="19">
        <f t="shared" si="43"/>
        <v>11.156830020058006</v>
      </c>
      <c r="T153" s="19">
        <f t="shared" si="44"/>
        <v>1.04742444750175</v>
      </c>
      <c r="U153" s="19">
        <f t="shared" si="45"/>
        <v>-3.6214520670155572</v>
      </c>
      <c r="V153" s="19">
        <f t="shared" si="46"/>
        <v>-3.5020685907680593</v>
      </c>
    </row>
    <row r="154" spans="1:22" x14ac:dyDescent="0.25">
      <c r="A154" s="26">
        <f>Wellpath!E154</f>
        <v>0</v>
      </c>
      <c r="B154" s="22">
        <v>0</v>
      </c>
      <c r="C154" s="22" t="e">
        <f>ABS(COS(Wellpath!$L154))*COS(Wellpath!$M154)*MAX(1,SQRT(10/(Wellpath!K154-Wellpath!K153)))</f>
        <v>#DIV/0!</v>
      </c>
      <c r="D154" s="22" t="str">
        <f>IF(ABS(Wellpath!$L154)&lt;VerticalInc,"SING",-ABS(COS(Wellpath!$L154))*SIN(Wellpath!$M154)/SIN(Wellpath!$L154)*MAX(1,SQRT(10/(Wellpath!$K154-Wellpath!$K153))))</f>
        <v>SING</v>
      </c>
      <c r="E154" s="20">
        <f>IF(D154="SING",(Wellpath!K155-Wellpath!K153)/2*Model!$W$35,Model!$W$35*((drdp!B154+drdp!K154)*XYM3E!$B154+(drdp!E154+drdp!N154)*XYM3E!$C154+(drdp!H154+drdp!Q154)*XYM3E!$D154))</f>
        <v>0</v>
      </c>
      <c r="F154" s="20">
        <f>IF(D154="SING",0,Model!$W$35*((drdp!C154+drdp!L154)*XYM3E!$B154+(drdp!F154+drdp!O154)*XYM3E!$C154+(drdp!I154+drdp!R154)*XYM3E!$D154))</f>
        <v>0</v>
      </c>
      <c r="G154" s="20">
        <f>IF(D154="SING",0,Model!$W$35*((drdp!D154+drdp!M154)*XYM3E!$B154+(drdp!G154+drdp!P154)*XYM3E!$C154+(drdp!J154+drdp!S154)*XYM3E!$D154))</f>
        <v>0</v>
      </c>
      <c r="H154" s="18">
        <f>IF(D154="SING",(Wellpath!K154-Wellpath!K153)/2*Model!$W$35,Model!$W$35*((drdp!B154)*XYM3E!$B154+(drdp!E154)*XYM3E!$C154+(drdp!H154)*XYM3E!$D154))</f>
        <v>0</v>
      </c>
      <c r="I154" s="18">
        <f>IF(D154="SING",0,Model!$W$35*((drdp!C154)*XYM3E!$B154+(drdp!F154)*XYM3E!$C154+(drdp!I154)*XYM3E!$D154))</f>
        <v>0</v>
      </c>
      <c r="J154" s="18">
        <f>IF(D154="SING",0,Model!$W$35*((drdp!D154)*XYM3E!$B154+(drdp!G154)*XYM3E!$C154+(drdp!J154)*XYM3E!$D154))</f>
        <v>0</v>
      </c>
      <c r="K154" s="21">
        <f t="shared" si="35"/>
        <v>113.8882813616563</v>
      </c>
      <c r="L154" s="21">
        <f t="shared" si="36"/>
        <v>1.1274877853621443</v>
      </c>
      <c r="M154" s="21">
        <f t="shared" si="37"/>
        <v>11.156830020058006</v>
      </c>
      <c r="N154" s="21">
        <f t="shared" si="38"/>
        <v>1.04742444750175</v>
      </c>
      <c r="O154" s="21">
        <f t="shared" si="39"/>
        <v>-3.6214520670155572</v>
      </c>
      <c r="P154" s="21">
        <f t="shared" si="40"/>
        <v>-3.5020685907680593</v>
      </c>
      <c r="Q154" s="19">
        <f t="shared" si="41"/>
        <v>113.8882813616563</v>
      </c>
      <c r="R154" s="19">
        <f t="shared" si="42"/>
        <v>1.1274877853621443</v>
      </c>
      <c r="S154" s="19">
        <f t="shared" si="43"/>
        <v>11.156830020058006</v>
      </c>
      <c r="T154" s="19">
        <f t="shared" si="44"/>
        <v>1.04742444750175</v>
      </c>
      <c r="U154" s="19">
        <f t="shared" si="45"/>
        <v>-3.6214520670155572</v>
      </c>
      <c r="V154" s="19">
        <f t="shared" si="46"/>
        <v>-3.5020685907680593</v>
      </c>
    </row>
    <row r="155" spans="1:22" x14ac:dyDescent="0.25">
      <c r="A155" s="26">
        <f>Wellpath!E155</f>
        <v>0</v>
      </c>
      <c r="B155" s="22">
        <v>0</v>
      </c>
      <c r="C155" s="22" t="e">
        <f>ABS(COS(Wellpath!$L155))*COS(Wellpath!$M155)*MAX(1,SQRT(10/(Wellpath!K155-Wellpath!K154)))</f>
        <v>#DIV/0!</v>
      </c>
      <c r="D155" s="22" t="str">
        <f>IF(ABS(Wellpath!$L155)&lt;VerticalInc,"SING",-ABS(COS(Wellpath!$L155))*SIN(Wellpath!$M155)/SIN(Wellpath!$L155)*MAX(1,SQRT(10/(Wellpath!$K155-Wellpath!$K154))))</f>
        <v>SING</v>
      </c>
      <c r="E155" s="20">
        <f>IF(D155="SING",(Wellpath!K156-Wellpath!K154)/2*Model!$W$35,Model!$W$35*((drdp!B155+drdp!K155)*XYM3E!$B155+(drdp!E155+drdp!N155)*XYM3E!$C155+(drdp!H155+drdp!Q155)*XYM3E!$D155))</f>
        <v>0</v>
      </c>
      <c r="F155" s="20">
        <f>IF(D155="SING",0,Model!$W$35*((drdp!C155+drdp!L155)*XYM3E!$B155+(drdp!F155+drdp!O155)*XYM3E!$C155+(drdp!I155+drdp!R155)*XYM3E!$D155))</f>
        <v>0</v>
      </c>
      <c r="G155" s="20">
        <f>IF(D155="SING",0,Model!$W$35*((drdp!D155+drdp!M155)*XYM3E!$B155+(drdp!G155+drdp!P155)*XYM3E!$C155+(drdp!J155+drdp!S155)*XYM3E!$D155))</f>
        <v>0</v>
      </c>
      <c r="H155" s="18">
        <f>IF(D155="SING",(Wellpath!K155-Wellpath!K154)/2*Model!$W$35,Model!$W$35*((drdp!B155)*XYM3E!$B155+(drdp!E155)*XYM3E!$C155+(drdp!H155)*XYM3E!$D155))</f>
        <v>0</v>
      </c>
      <c r="I155" s="18">
        <f>IF(D155="SING",0,Model!$W$35*((drdp!C155)*XYM3E!$B155+(drdp!F155)*XYM3E!$C155+(drdp!I155)*XYM3E!$D155))</f>
        <v>0</v>
      </c>
      <c r="J155" s="18">
        <f>IF(D155="SING",0,Model!$W$35*((drdp!D155)*XYM3E!$B155+(drdp!G155)*XYM3E!$C155+(drdp!J155)*XYM3E!$D155))</f>
        <v>0</v>
      </c>
      <c r="K155" s="21">
        <f t="shared" si="35"/>
        <v>113.8882813616563</v>
      </c>
      <c r="L155" s="21">
        <f t="shared" si="36"/>
        <v>1.1274877853621443</v>
      </c>
      <c r="M155" s="21">
        <f t="shared" si="37"/>
        <v>11.156830020058006</v>
      </c>
      <c r="N155" s="21">
        <f t="shared" si="38"/>
        <v>1.04742444750175</v>
      </c>
      <c r="O155" s="21">
        <f t="shared" si="39"/>
        <v>-3.6214520670155572</v>
      </c>
      <c r="P155" s="21">
        <f t="shared" si="40"/>
        <v>-3.5020685907680593</v>
      </c>
      <c r="Q155" s="19">
        <f t="shared" si="41"/>
        <v>113.8882813616563</v>
      </c>
      <c r="R155" s="19">
        <f t="shared" si="42"/>
        <v>1.1274877853621443</v>
      </c>
      <c r="S155" s="19">
        <f t="shared" si="43"/>
        <v>11.156830020058006</v>
      </c>
      <c r="T155" s="19">
        <f t="shared" si="44"/>
        <v>1.04742444750175</v>
      </c>
      <c r="U155" s="19">
        <f t="shared" si="45"/>
        <v>-3.6214520670155572</v>
      </c>
      <c r="V155" s="19">
        <f t="shared" si="46"/>
        <v>-3.5020685907680593</v>
      </c>
    </row>
    <row r="156" spans="1:22" x14ac:dyDescent="0.25">
      <c r="A156" s="26">
        <f>Wellpath!E156</f>
        <v>0</v>
      </c>
      <c r="B156" s="22">
        <v>0</v>
      </c>
      <c r="C156" s="22" t="e">
        <f>ABS(COS(Wellpath!$L156))*COS(Wellpath!$M156)*MAX(1,SQRT(10/(Wellpath!K156-Wellpath!K155)))</f>
        <v>#DIV/0!</v>
      </c>
      <c r="D156" s="22" t="str">
        <f>IF(ABS(Wellpath!$L156)&lt;VerticalInc,"SING",-ABS(COS(Wellpath!$L156))*SIN(Wellpath!$M156)/SIN(Wellpath!$L156)*MAX(1,SQRT(10/(Wellpath!$K156-Wellpath!$K155))))</f>
        <v>SING</v>
      </c>
      <c r="E156" s="20">
        <f>IF(D156="SING",(Wellpath!K157-Wellpath!K155)/2*Model!$W$35,Model!$W$35*((drdp!B156+drdp!K156)*XYM3E!$B156+(drdp!E156+drdp!N156)*XYM3E!$C156+(drdp!H156+drdp!Q156)*XYM3E!$D156))</f>
        <v>0</v>
      </c>
      <c r="F156" s="20">
        <f>IF(D156="SING",0,Model!$W$35*((drdp!C156+drdp!L156)*XYM3E!$B156+(drdp!F156+drdp!O156)*XYM3E!$C156+(drdp!I156+drdp!R156)*XYM3E!$D156))</f>
        <v>0</v>
      </c>
      <c r="G156" s="20">
        <f>IF(D156="SING",0,Model!$W$35*((drdp!D156+drdp!M156)*XYM3E!$B156+(drdp!G156+drdp!P156)*XYM3E!$C156+(drdp!J156+drdp!S156)*XYM3E!$D156))</f>
        <v>0</v>
      </c>
      <c r="H156" s="18">
        <f>IF(D156="SING",(Wellpath!K156-Wellpath!K155)/2*Model!$W$35,Model!$W$35*((drdp!B156)*XYM3E!$B156+(drdp!E156)*XYM3E!$C156+(drdp!H156)*XYM3E!$D156))</f>
        <v>0</v>
      </c>
      <c r="I156" s="18">
        <f>IF(D156="SING",0,Model!$W$35*((drdp!C156)*XYM3E!$B156+(drdp!F156)*XYM3E!$C156+(drdp!I156)*XYM3E!$D156))</f>
        <v>0</v>
      </c>
      <c r="J156" s="18">
        <f>IF(D156="SING",0,Model!$W$35*((drdp!D156)*XYM3E!$B156+(drdp!G156)*XYM3E!$C156+(drdp!J156)*XYM3E!$D156))</f>
        <v>0</v>
      </c>
      <c r="K156" s="21">
        <f t="shared" si="35"/>
        <v>113.8882813616563</v>
      </c>
      <c r="L156" s="21">
        <f t="shared" si="36"/>
        <v>1.1274877853621443</v>
      </c>
      <c r="M156" s="21">
        <f t="shared" si="37"/>
        <v>11.156830020058006</v>
      </c>
      <c r="N156" s="21">
        <f t="shared" si="38"/>
        <v>1.04742444750175</v>
      </c>
      <c r="O156" s="21">
        <f t="shared" si="39"/>
        <v>-3.6214520670155572</v>
      </c>
      <c r="P156" s="21">
        <f t="shared" si="40"/>
        <v>-3.5020685907680593</v>
      </c>
      <c r="Q156" s="19">
        <f t="shared" si="41"/>
        <v>113.8882813616563</v>
      </c>
      <c r="R156" s="19">
        <f t="shared" si="42"/>
        <v>1.1274877853621443</v>
      </c>
      <c r="S156" s="19">
        <f t="shared" si="43"/>
        <v>11.156830020058006</v>
      </c>
      <c r="T156" s="19">
        <f t="shared" si="44"/>
        <v>1.04742444750175</v>
      </c>
      <c r="U156" s="19">
        <f t="shared" si="45"/>
        <v>-3.6214520670155572</v>
      </c>
      <c r="V156" s="19">
        <f t="shared" si="46"/>
        <v>-3.5020685907680593</v>
      </c>
    </row>
    <row r="157" spans="1:22" x14ac:dyDescent="0.25">
      <c r="A157" s="26">
        <f>Wellpath!E157</f>
        <v>0</v>
      </c>
      <c r="B157" s="22">
        <v>0</v>
      </c>
      <c r="C157" s="22" t="e">
        <f>ABS(COS(Wellpath!$L157))*COS(Wellpath!$M157)*MAX(1,SQRT(10/(Wellpath!K157-Wellpath!K156)))</f>
        <v>#DIV/0!</v>
      </c>
      <c r="D157" s="22" t="str">
        <f>IF(ABS(Wellpath!$L157)&lt;VerticalInc,"SING",-ABS(COS(Wellpath!$L157))*SIN(Wellpath!$M157)/SIN(Wellpath!$L157)*MAX(1,SQRT(10/(Wellpath!$K157-Wellpath!$K156))))</f>
        <v>SING</v>
      </c>
      <c r="E157" s="20">
        <f>IF(D157="SING",(Wellpath!K158-Wellpath!K156)/2*Model!$W$35,Model!$W$35*((drdp!B157+drdp!K157)*XYM3E!$B157+(drdp!E157+drdp!N157)*XYM3E!$C157+(drdp!H157+drdp!Q157)*XYM3E!$D157))</f>
        <v>0</v>
      </c>
      <c r="F157" s="20">
        <f>IF(D157="SING",0,Model!$W$35*((drdp!C157+drdp!L157)*XYM3E!$B157+(drdp!F157+drdp!O157)*XYM3E!$C157+(drdp!I157+drdp!R157)*XYM3E!$D157))</f>
        <v>0</v>
      </c>
      <c r="G157" s="20">
        <f>IF(D157="SING",0,Model!$W$35*((drdp!D157+drdp!M157)*XYM3E!$B157+(drdp!G157+drdp!P157)*XYM3E!$C157+(drdp!J157+drdp!S157)*XYM3E!$D157))</f>
        <v>0</v>
      </c>
      <c r="H157" s="18">
        <f>IF(D157="SING",(Wellpath!K157-Wellpath!K156)/2*Model!$W$35,Model!$W$35*((drdp!B157)*XYM3E!$B157+(drdp!E157)*XYM3E!$C157+(drdp!H157)*XYM3E!$D157))</f>
        <v>0</v>
      </c>
      <c r="I157" s="18">
        <f>IF(D157="SING",0,Model!$W$35*((drdp!C157)*XYM3E!$B157+(drdp!F157)*XYM3E!$C157+(drdp!I157)*XYM3E!$D157))</f>
        <v>0</v>
      </c>
      <c r="J157" s="18">
        <f>IF(D157="SING",0,Model!$W$35*((drdp!D157)*XYM3E!$B157+(drdp!G157)*XYM3E!$C157+(drdp!J157)*XYM3E!$D157))</f>
        <v>0</v>
      </c>
      <c r="K157" s="21">
        <f t="shared" si="35"/>
        <v>113.8882813616563</v>
      </c>
      <c r="L157" s="21">
        <f t="shared" si="36"/>
        <v>1.1274877853621443</v>
      </c>
      <c r="M157" s="21">
        <f t="shared" si="37"/>
        <v>11.156830020058006</v>
      </c>
      <c r="N157" s="21">
        <f t="shared" si="38"/>
        <v>1.04742444750175</v>
      </c>
      <c r="O157" s="21">
        <f t="shared" si="39"/>
        <v>-3.6214520670155572</v>
      </c>
      <c r="P157" s="21">
        <f t="shared" si="40"/>
        <v>-3.5020685907680593</v>
      </c>
      <c r="Q157" s="19">
        <f t="shared" si="41"/>
        <v>113.8882813616563</v>
      </c>
      <c r="R157" s="19">
        <f t="shared" si="42"/>
        <v>1.1274877853621443</v>
      </c>
      <c r="S157" s="19">
        <f t="shared" si="43"/>
        <v>11.156830020058006</v>
      </c>
      <c r="T157" s="19">
        <f t="shared" si="44"/>
        <v>1.04742444750175</v>
      </c>
      <c r="U157" s="19">
        <f t="shared" si="45"/>
        <v>-3.6214520670155572</v>
      </c>
      <c r="V157" s="19">
        <f t="shared" si="46"/>
        <v>-3.5020685907680593</v>
      </c>
    </row>
    <row r="158" spans="1:22" x14ac:dyDescent="0.25">
      <c r="A158" s="26">
        <f>Wellpath!E158</f>
        <v>0</v>
      </c>
      <c r="B158" s="22">
        <v>0</v>
      </c>
      <c r="C158" s="22" t="e">
        <f>ABS(COS(Wellpath!$L158))*COS(Wellpath!$M158)*MAX(1,SQRT(10/(Wellpath!K158-Wellpath!K157)))</f>
        <v>#DIV/0!</v>
      </c>
      <c r="D158" s="22" t="str">
        <f>IF(ABS(Wellpath!$L158)&lt;VerticalInc,"SING",-ABS(COS(Wellpath!$L158))*SIN(Wellpath!$M158)/SIN(Wellpath!$L158)*MAX(1,SQRT(10/(Wellpath!$K158-Wellpath!$K157))))</f>
        <v>SING</v>
      </c>
      <c r="E158" s="20">
        <f>IF(D158="SING",(Wellpath!K159-Wellpath!K157)/2*Model!$W$35,Model!$W$35*((drdp!B158+drdp!K158)*XYM3E!$B158+(drdp!E158+drdp!N158)*XYM3E!$C158+(drdp!H158+drdp!Q158)*XYM3E!$D158))</f>
        <v>0</v>
      </c>
      <c r="F158" s="20">
        <f>IF(D158="SING",0,Model!$W$35*((drdp!C158+drdp!L158)*XYM3E!$B158+(drdp!F158+drdp!O158)*XYM3E!$C158+(drdp!I158+drdp!R158)*XYM3E!$D158))</f>
        <v>0</v>
      </c>
      <c r="G158" s="20">
        <f>IF(D158="SING",0,Model!$W$35*((drdp!D158+drdp!M158)*XYM3E!$B158+(drdp!G158+drdp!P158)*XYM3E!$C158+(drdp!J158+drdp!S158)*XYM3E!$D158))</f>
        <v>0</v>
      </c>
      <c r="H158" s="18">
        <f>IF(D158="SING",(Wellpath!K158-Wellpath!K157)/2*Model!$W$35,Model!$W$35*((drdp!B158)*XYM3E!$B158+(drdp!E158)*XYM3E!$C158+(drdp!H158)*XYM3E!$D158))</f>
        <v>0</v>
      </c>
      <c r="I158" s="18">
        <f>IF(D158="SING",0,Model!$W$35*((drdp!C158)*XYM3E!$B158+(drdp!F158)*XYM3E!$C158+(drdp!I158)*XYM3E!$D158))</f>
        <v>0</v>
      </c>
      <c r="J158" s="18">
        <f>IF(D158="SING",0,Model!$W$35*((drdp!D158)*XYM3E!$B158+(drdp!G158)*XYM3E!$C158+(drdp!J158)*XYM3E!$D158))</f>
        <v>0</v>
      </c>
      <c r="K158" s="21">
        <f t="shared" si="35"/>
        <v>113.8882813616563</v>
      </c>
      <c r="L158" s="21">
        <f t="shared" si="36"/>
        <v>1.1274877853621443</v>
      </c>
      <c r="M158" s="21">
        <f t="shared" si="37"/>
        <v>11.156830020058006</v>
      </c>
      <c r="N158" s="21">
        <f t="shared" si="38"/>
        <v>1.04742444750175</v>
      </c>
      <c r="O158" s="21">
        <f t="shared" si="39"/>
        <v>-3.6214520670155572</v>
      </c>
      <c r="P158" s="21">
        <f t="shared" si="40"/>
        <v>-3.5020685907680593</v>
      </c>
      <c r="Q158" s="19">
        <f t="shared" si="41"/>
        <v>113.8882813616563</v>
      </c>
      <c r="R158" s="19">
        <f t="shared" si="42"/>
        <v>1.1274877853621443</v>
      </c>
      <c r="S158" s="19">
        <f t="shared" si="43"/>
        <v>11.156830020058006</v>
      </c>
      <c r="T158" s="19">
        <f t="shared" si="44"/>
        <v>1.04742444750175</v>
      </c>
      <c r="U158" s="19">
        <f t="shared" si="45"/>
        <v>-3.6214520670155572</v>
      </c>
      <c r="V158" s="19">
        <f t="shared" si="46"/>
        <v>-3.5020685907680593</v>
      </c>
    </row>
    <row r="159" spans="1:22" x14ac:dyDescent="0.25">
      <c r="A159" s="26">
        <f>Wellpath!E159</f>
        <v>0</v>
      </c>
      <c r="B159" s="22">
        <v>0</v>
      </c>
      <c r="C159" s="22" t="e">
        <f>ABS(COS(Wellpath!$L159))*COS(Wellpath!$M159)*MAX(1,SQRT(10/(Wellpath!K159-Wellpath!K158)))</f>
        <v>#DIV/0!</v>
      </c>
      <c r="D159" s="22" t="str">
        <f>IF(ABS(Wellpath!$L159)&lt;VerticalInc,"SING",-ABS(COS(Wellpath!$L159))*SIN(Wellpath!$M159)/SIN(Wellpath!$L159)*MAX(1,SQRT(10/(Wellpath!$K159-Wellpath!$K158))))</f>
        <v>SING</v>
      </c>
      <c r="E159" s="20">
        <f>IF(D159="SING",(Wellpath!K160-Wellpath!K158)/2*Model!$W$35,Model!$W$35*((drdp!B159+drdp!K159)*XYM3E!$B159+(drdp!E159+drdp!N159)*XYM3E!$C159+(drdp!H159+drdp!Q159)*XYM3E!$D159))</f>
        <v>0</v>
      </c>
      <c r="F159" s="20">
        <f>IF(D159="SING",0,Model!$W$35*((drdp!C159+drdp!L159)*XYM3E!$B159+(drdp!F159+drdp!O159)*XYM3E!$C159+(drdp!I159+drdp!R159)*XYM3E!$D159))</f>
        <v>0</v>
      </c>
      <c r="G159" s="20">
        <f>IF(D159="SING",0,Model!$W$35*((drdp!D159+drdp!M159)*XYM3E!$B159+(drdp!G159+drdp!P159)*XYM3E!$C159+(drdp!J159+drdp!S159)*XYM3E!$D159))</f>
        <v>0</v>
      </c>
      <c r="H159" s="18">
        <f>IF(D159="SING",(Wellpath!K159-Wellpath!K158)/2*Model!$W$35,Model!$W$35*((drdp!B159)*XYM3E!$B159+(drdp!E159)*XYM3E!$C159+(drdp!H159)*XYM3E!$D159))</f>
        <v>0</v>
      </c>
      <c r="I159" s="18">
        <f>IF(D159="SING",0,Model!$W$35*((drdp!C159)*XYM3E!$B159+(drdp!F159)*XYM3E!$C159+(drdp!I159)*XYM3E!$D159))</f>
        <v>0</v>
      </c>
      <c r="J159" s="18">
        <f>IF(D159="SING",0,Model!$W$35*((drdp!D159)*XYM3E!$B159+(drdp!G159)*XYM3E!$C159+(drdp!J159)*XYM3E!$D159))</f>
        <v>0</v>
      </c>
      <c r="K159" s="21">
        <f t="shared" si="35"/>
        <v>113.8882813616563</v>
      </c>
      <c r="L159" s="21">
        <f t="shared" si="36"/>
        <v>1.1274877853621443</v>
      </c>
      <c r="M159" s="21">
        <f t="shared" si="37"/>
        <v>11.156830020058006</v>
      </c>
      <c r="N159" s="21">
        <f t="shared" si="38"/>
        <v>1.04742444750175</v>
      </c>
      <c r="O159" s="21">
        <f t="shared" si="39"/>
        <v>-3.6214520670155572</v>
      </c>
      <c r="P159" s="21">
        <f t="shared" si="40"/>
        <v>-3.5020685907680593</v>
      </c>
      <c r="Q159" s="19">
        <f t="shared" si="41"/>
        <v>113.8882813616563</v>
      </c>
      <c r="R159" s="19">
        <f t="shared" si="42"/>
        <v>1.1274877853621443</v>
      </c>
      <c r="S159" s="19">
        <f t="shared" si="43"/>
        <v>11.156830020058006</v>
      </c>
      <c r="T159" s="19">
        <f t="shared" si="44"/>
        <v>1.04742444750175</v>
      </c>
      <c r="U159" s="19">
        <f t="shared" si="45"/>
        <v>-3.6214520670155572</v>
      </c>
      <c r="V159" s="19">
        <f t="shared" si="46"/>
        <v>-3.5020685907680593</v>
      </c>
    </row>
    <row r="160" spans="1:22" x14ac:dyDescent="0.25">
      <c r="A160" s="26">
        <f>Wellpath!E160</f>
        <v>0</v>
      </c>
      <c r="B160" s="22">
        <v>0</v>
      </c>
      <c r="C160" s="22" t="e">
        <f>ABS(COS(Wellpath!$L160))*COS(Wellpath!$M160)*MAX(1,SQRT(10/(Wellpath!K160-Wellpath!K159)))</f>
        <v>#DIV/0!</v>
      </c>
      <c r="D160" s="22" t="str">
        <f>IF(ABS(Wellpath!$L160)&lt;VerticalInc,"SING",-ABS(COS(Wellpath!$L160))*SIN(Wellpath!$M160)/SIN(Wellpath!$L160)*MAX(1,SQRT(10/(Wellpath!$K160-Wellpath!$K159))))</f>
        <v>SING</v>
      </c>
      <c r="E160" s="20">
        <f>IF(D160="SING",(Wellpath!K161-Wellpath!K159)/2*Model!$W$35,Model!$W$35*((drdp!B160+drdp!K160)*XYM3E!$B160+(drdp!E160+drdp!N160)*XYM3E!$C160+(drdp!H160+drdp!Q160)*XYM3E!$D160))</f>
        <v>0</v>
      </c>
      <c r="F160" s="20">
        <f>IF(D160="SING",0,Model!$W$35*((drdp!C160+drdp!L160)*XYM3E!$B160+(drdp!F160+drdp!O160)*XYM3E!$C160+(drdp!I160+drdp!R160)*XYM3E!$D160))</f>
        <v>0</v>
      </c>
      <c r="G160" s="20">
        <f>IF(D160="SING",0,Model!$W$35*((drdp!D160+drdp!M160)*XYM3E!$B160+(drdp!G160+drdp!P160)*XYM3E!$C160+(drdp!J160+drdp!S160)*XYM3E!$D160))</f>
        <v>0</v>
      </c>
      <c r="H160" s="18">
        <f>IF(D160="SING",(Wellpath!K160-Wellpath!K159)/2*Model!$W$35,Model!$W$35*((drdp!B160)*XYM3E!$B160+(drdp!E160)*XYM3E!$C160+(drdp!H160)*XYM3E!$D160))</f>
        <v>0</v>
      </c>
      <c r="I160" s="18">
        <f>IF(D160="SING",0,Model!$W$35*((drdp!C160)*XYM3E!$B160+(drdp!F160)*XYM3E!$C160+(drdp!I160)*XYM3E!$D160))</f>
        <v>0</v>
      </c>
      <c r="J160" s="18">
        <f>IF(D160="SING",0,Model!$W$35*((drdp!D160)*XYM3E!$B160+(drdp!G160)*XYM3E!$C160+(drdp!J160)*XYM3E!$D160))</f>
        <v>0</v>
      </c>
      <c r="K160" s="21">
        <f t="shared" si="35"/>
        <v>113.8882813616563</v>
      </c>
      <c r="L160" s="21">
        <f t="shared" si="36"/>
        <v>1.1274877853621443</v>
      </c>
      <c r="M160" s="21">
        <f t="shared" si="37"/>
        <v>11.156830020058006</v>
      </c>
      <c r="N160" s="21">
        <f t="shared" si="38"/>
        <v>1.04742444750175</v>
      </c>
      <c r="O160" s="21">
        <f t="shared" si="39"/>
        <v>-3.6214520670155572</v>
      </c>
      <c r="P160" s="21">
        <f t="shared" si="40"/>
        <v>-3.5020685907680593</v>
      </c>
      <c r="Q160" s="19">
        <f t="shared" si="41"/>
        <v>113.8882813616563</v>
      </c>
      <c r="R160" s="19">
        <f t="shared" si="42"/>
        <v>1.1274877853621443</v>
      </c>
      <c r="S160" s="19">
        <f t="shared" si="43"/>
        <v>11.156830020058006</v>
      </c>
      <c r="T160" s="19">
        <f t="shared" si="44"/>
        <v>1.04742444750175</v>
      </c>
      <c r="U160" s="19">
        <f t="shared" si="45"/>
        <v>-3.6214520670155572</v>
      </c>
      <c r="V160" s="19">
        <f t="shared" si="46"/>
        <v>-3.5020685907680593</v>
      </c>
    </row>
    <row r="161" spans="1:22" x14ac:dyDescent="0.25">
      <c r="A161" s="26">
        <f>Wellpath!E161</f>
        <v>0</v>
      </c>
      <c r="B161" s="22">
        <v>0</v>
      </c>
      <c r="C161" s="22" t="e">
        <f>ABS(COS(Wellpath!$L161))*COS(Wellpath!$M161)*MAX(1,SQRT(10/(Wellpath!K161-Wellpath!K160)))</f>
        <v>#DIV/0!</v>
      </c>
      <c r="D161" s="22" t="str">
        <f>IF(ABS(Wellpath!$L161)&lt;VerticalInc,"SING",-ABS(COS(Wellpath!$L161))*SIN(Wellpath!$M161)/SIN(Wellpath!$L161)*MAX(1,SQRT(10/(Wellpath!$K161-Wellpath!$K160))))</f>
        <v>SING</v>
      </c>
      <c r="E161" s="20">
        <f>IF(D161="SING",(Wellpath!K162-Wellpath!K160)/2*Model!$W$35,Model!$W$35*((drdp!B161+drdp!K161)*XYM3E!$B161+(drdp!E161+drdp!N161)*XYM3E!$C161+(drdp!H161+drdp!Q161)*XYM3E!$D161))</f>
        <v>0</v>
      </c>
      <c r="F161" s="20">
        <f>IF(D161="SING",0,Model!$W$35*((drdp!C161+drdp!L161)*XYM3E!$B161+(drdp!F161+drdp!O161)*XYM3E!$C161+(drdp!I161+drdp!R161)*XYM3E!$D161))</f>
        <v>0</v>
      </c>
      <c r="G161" s="20">
        <f>IF(D161="SING",0,Model!$W$35*((drdp!D161+drdp!M161)*XYM3E!$B161+(drdp!G161+drdp!P161)*XYM3E!$C161+(drdp!J161+drdp!S161)*XYM3E!$D161))</f>
        <v>0</v>
      </c>
      <c r="H161" s="18">
        <f>IF(D161="SING",(Wellpath!K161-Wellpath!K160)/2*Model!$W$35,Model!$W$35*((drdp!B161)*XYM3E!$B161+(drdp!E161)*XYM3E!$C161+(drdp!H161)*XYM3E!$D161))</f>
        <v>0</v>
      </c>
      <c r="I161" s="18">
        <f>IF(D161="SING",0,Model!$W$35*((drdp!C161)*XYM3E!$B161+(drdp!F161)*XYM3E!$C161+(drdp!I161)*XYM3E!$D161))</f>
        <v>0</v>
      </c>
      <c r="J161" s="18">
        <f>IF(D161="SING",0,Model!$W$35*((drdp!D161)*XYM3E!$B161+(drdp!G161)*XYM3E!$C161+(drdp!J161)*XYM3E!$D161))</f>
        <v>0</v>
      </c>
      <c r="K161" s="21">
        <f t="shared" si="35"/>
        <v>113.8882813616563</v>
      </c>
      <c r="L161" s="21">
        <f t="shared" si="36"/>
        <v>1.1274877853621443</v>
      </c>
      <c r="M161" s="21">
        <f t="shared" si="37"/>
        <v>11.156830020058006</v>
      </c>
      <c r="N161" s="21">
        <f t="shared" si="38"/>
        <v>1.04742444750175</v>
      </c>
      <c r="O161" s="21">
        <f t="shared" si="39"/>
        <v>-3.6214520670155572</v>
      </c>
      <c r="P161" s="21">
        <f t="shared" si="40"/>
        <v>-3.5020685907680593</v>
      </c>
      <c r="Q161" s="19">
        <f t="shared" si="41"/>
        <v>113.8882813616563</v>
      </c>
      <c r="R161" s="19">
        <f t="shared" si="42"/>
        <v>1.1274877853621443</v>
      </c>
      <c r="S161" s="19">
        <f t="shared" si="43"/>
        <v>11.156830020058006</v>
      </c>
      <c r="T161" s="19">
        <f t="shared" si="44"/>
        <v>1.04742444750175</v>
      </c>
      <c r="U161" s="19">
        <f t="shared" si="45"/>
        <v>-3.6214520670155572</v>
      </c>
      <c r="V161" s="19">
        <f t="shared" si="46"/>
        <v>-3.5020685907680593</v>
      </c>
    </row>
    <row r="162" spans="1:22" x14ac:dyDescent="0.25">
      <c r="A162" s="26">
        <f>Wellpath!E162</f>
        <v>0</v>
      </c>
      <c r="B162" s="22">
        <v>0</v>
      </c>
      <c r="C162" s="22" t="e">
        <f>ABS(COS(Wellpath!$L162))*COS(Wellpath!$M162)*MAX(1,SQRT(10/(Wellpath!K162-Wellpath!K161)))</f>
        <v>#DIV/0!</v>
      </c>
      <c r="D162" s="22" t="str">
        <f>IF(ABS(Wellpath!$L162)&lt;VerticalInc,"SING",-ABS(COS(Wellpath!$L162))*SIN(Wellpath!$M162)/SIN(Wellpath!$L162)*MAX(1,SQRT(10/(Wellpath!$K162-Wellpath!$K161))))</f>
        <v>SING</v>
      </c>
      <c r="E162" s="20">
        <f>IF(D162="SING",(Wellpath!K163-Wellpath!K161)/2*Model!$W$35,Model!$W$35*((drdp!B162+drdp!K162)*XYM3E!$B162+(drdp!E162+drdp!N162)*XYM3E!$C162+(drdp!H162+drdp!Q162)*XYM3E!$D162))</f>
        <v>0</v>
      </c>
      <c r="F162" s="20">
        <f>IF(D162="SING",0,Model!$W$35*((drdp!C162+drdp!L162)*XYM3E!$B162+(drdp!F162+drdp!O162)*XYM3E!$C162+(drdp!I162+drdp!R162)*XYM3E!$D162))</f>
        <v>0</v>
      </c>
      <c r="G162" s="20">
        <f>IF(D162="SING",0,Model!$W$35*((drdp!D162+drdp!M162)*XYM3E!$B162+(drdp!G162+drdp!P162)*XYM3E!$C162+(drdp!J162+drdp!S162)*XYM3E!$D162))</f>
        <v>0</v>
      </c>
      <c r="H162" s="18">
        <f>IF(D162="SING",(Wellpath!K162-Wellpath!K161)/2*Model!$W$35,Model!$W$35*((drdp!B162)*XYM3E!$B162+(drdp!E162)*XYM3E!$C162+(drdp!H162)*XYM3E!$D162))</f>
        <v>0</v>
      </c>
      <c r="I162" s="18">
        <f>IF(D162="SING",0,Model!$W$35*((drdp!C162)*XYM3E!$B162+(drdp!F162)*XYM3E!$C162+(drdp!I162)*XYM3E!$D162))</f>
        <v>0</v>
      </c>
      <c r="J162" s="18">
        <f>IF(D162="SING",0,Model!$W$35*((drdp!D162)*XYM3E!$B162+(drdp!G162)*XYM3E!$C162+(drdp!J162)*XYM3E!$D162))</f>
        <v>0</v>
      </c>
      <c r="K162" s="21">
        <f t="shared" si="35"/>
        <v>113.8882813616563</v>
      </c>
      <c r="L162" s="21">
        <f t="shared" si="36"/>
        <v>1.1274877853621443</v>
      </c>
      <c r="M162" s="21">
        <f t="shared" si="37"/>
        <v>11.156830020058006</v>
      </c>
      <c r="N162" s="21">
        <f t="shared" si="38"/>
        <v>1.04742444750175</v>
      </c>
      <c r="O162" s="21">
        <f t="shared" si="39"/>
        <v>-3.6214520670155572</v>
      </c>
      <c r="P162" s="21">
        <f t="shared" si="40"/>
        <v>-3.5020685907680593</v>
      </c>
      <c r="Q162" s="19">
        <f t="shared" si="41"/>
        <v>113.8882813616563</v>
      </c>
      <c r="R162" s="19">
        <f t="shared" si="42"/>
        <v>1.1274877853621443</v>
      </c>
      <c r="S162" s="19">
        <f t="shared" si="43"/>
        <v>11.156830020058006</v>
      </c>
      <c r="T162" s="19">
        <f t="shared" si="44"/>
        <v>1.04742444750175</v>
      </c>
      <c r="U162" s="19">
        <f t="shared" si="45"/>
        <v>-3.6214520670155572</v>
      </c>
      <c r="V162" s="19">
        <f t="shared" si="46"/>
        <v>-3.5020685907680593</v>
      </c>
    </row>
    <row r="163" spans="1:22" x14ac:dyDescent="0.25">
      <c r="A163" s="26">
        <f>Wellpath!E163</f>
        <v>0</v>
      </c>
      <c r="B163" s="22">
        <v>0</v>
      </c>
      <c r="C163" s="22" t="e">
        <f>ABS(COS(Wellpath!$L163))*COS(Wellpath!$M163)*MAX(1,SQRT(10/(Wellpath!K163-Wellpath!K162)))</f>
        <v>#DIV/0!</v>
      </c>
      <c r="D163" s="22" t="str">
        <f>IF(ABS(Wellpath!$L163)&lt;VerticalInc,"SING",-ABS(COS(Wellpath!$L163))*SIN(Wellpath!$M163)/SIN(Wellpath!$L163)*MAX(1,SQRT(10/(Wellpath!$K163-Wellpath!$K162))))</f>
        <v>SING</v>
      </c>
      <c r="E163" s="20">
        <f>IF(D163="SING",(Wellpath!K164-Wellpath!K162)/2*Model!$W$35,Model!$W$35*((drdp!B163+drdp!K163)*XYM3E!$B163+(drdp!E163+drdp!N163)*XYM3E!$C163+(drdp!H163+drdp!Q163)*XYM3E!$D163))</f>
        <v>0</v>
      </c>
      <c r="F163" s="20">
        <f>IF(D163="SING",0,Model!$W$35*((drdp!C163+drdp!L163)*XYM3E!$B163+(drdp!F163+drdp!O163)*XYM3E!$C163+(drdp!I163+drdp!R163)*XYM3E!$D163))</f>
        <v>0</v>
      </c>
      <c r="G163" s="20">
        <f>IF(D163="SING",0,Model!$W$35*((drdp!D163+drdp!M163)*XYM3E!$B163+(drdp!G163+drdp!P163)*XYM3E!$C163+(drdp!J163+drdp!S163)*XYM3E!$D163))</f>
        <v>0</v>
      </c>
      <c r="H163" s="18">
        <f>IF(D163="SING",(Wellpath!K163-Wellpath!K162)/2*Model!$W$35,Model!$W$35*((drdp!B163)*XYM3E!$B163+(drdp!E163)*XYM3E!$C163+(drdp!H163)*XYM3E!$D163))</f>
        <v>0</v>
      </c>
      <c r="I163" s="18">
        <f>IF(D163="SING",0,Model!$W$35*((drdp!C163)*XYM3E!$B163+(drdp!F163)*XYM3E!$C163+(drdp!I163)*XYM3E!$D163))</f>
        <v>0</v>
      </c>
      <c r="J163" s="18">
        <f>IF(D163="SING",0,Model!$W$35*((drdp!D163)*XYM3E!$B163+(drdp!G163)*XYM3E!$C163+(drdp!J163)*XYM3E!$D163))</f>
        <v>0</v>
      </c>
      <c r="K163" s="21">
        <f t="shared" si="35"/>
        <v>113.8882813616563</v>
      </c>
      <c r="L163" s="21">
        <f t="shared" si="36"/>
        <v>1.1274877853621443</v>
      </c>
      <c r="M163" s="21">
        <f t="shared" si="37"/>
        <v>11.156830020058006</v>
      </c>
      <c r="N163" s="21">
        <f t="shared" si="38"/>
        <v>1.04742444750175</v>
      </c>
      <c r="O163" s="21">
        <f t="shared" si="39"/>
        <v>-3.6214520670155572</v>
      </c>
      <c r="P163" s="21">
        <f t="shared" si="40"/>
        <v>-3.5020685907680593</v>
      </c>
      <c r="Q163" s="19">
        <f t="shared" si="41"/>
        <v>113.8882813616563</v>
      </c>
      <c r="R163" s="19">
        <f t="shared" si="42"/>
        <v>1.1274877853621443</v>
      </c>
      <c r="S163" s="19">
        <f t="shared" si="43"/>
        <v>11.156830020058006</v>
      </c>
      <c r="T163" s="19">
        <f t="shared" si="44"/>
        <v>1.04742444750175</v>
      </c>
      <c r="U163" s="19">
        <f t="shared" si="45"/>
        <v>-3.6214520670155572</v>
      </c>
      <c r="V163" s="19">
        <f t="shared" si="46"/>
        <v>-3.5020685907680593</v>
      </c>
    </row>
    <row r="164" spans="1:22" x14ac:dyDescent="0.25">
      <c r="A164" s="26">
        <f>Wellpath!E164</f>
        <v>0</v>
      </c>
      <c r="B164" s="22">
        <v>0</v>
      </c>
      <c r="C164" s="22" t="e">
        <f>ABS(COS(Wellpath!$L164))*COS(Wellpath!$M164)*MAX(1,SQRT(10/(Wellpath!K164-Wellpath!K163)))</f>
        <v>#DIV/0!</v>
      </c>
      <c r="D164" s="22" t="str">
        <f>IF(ABS(Wellpath!$L164)&lt;VerticalInc,"SING",-ABS(COS(Wellpath!$L164))*SIN(Wellpath!$M164)/SIN(Wellpath!$L164)*MAX(1,SQRT(10/(Wellpath!$K164-Wellpath!$K163))))</f>
        <v>SING</v>
      </c>
      <c r="E164" s="20">
        <f>IF(D164="SING",(Wellpath!K165-Wellpath!K163)/2*Model!$W$35,Model!$W$35*((drdp!B164+drdp!K164)*XYM3E!$B164+(drdp!E164+drdp!N164)*XYM3E!$C164+(drdp!H164+drdp!Q164)*XYM3E!$D164))</f>
        <v>0</v>
      </c>
      <c r="F164" s="20">
        <f>IF(D164="SING",0,Model!$W$35*((drdp!C164+drdp!L164)*XYM3E!$B164+(drdp!F164+drdp!O164)*XYM3E!$C164+(drdp!I164+drdp!R164)*XYM3E!$D164))</f>
        <v>0</v>
      </c>
      <c r="G164" s="20">
        <f>IF(D164="SING",0,Model!$W$35*((drdp!D164+drdp!M164)*XYM3E!$B164+(drdp!G164+drdp!P164)*XYM3E!$C164+(drdp!J164+drdp!S164)*XYM3E!$D164))</f>
        <v>0</v>
      </c>
      <c r="H164" s="18">
        <f>IF(D164="SING",(Wellpath!K164-Wellpath!K163)/2*Model!$W$35,Model!$W$35*((drdp!B164)*XYM3E!$B164+(drdp!E164)*XYM3E!$C164+(drdp!H164)*XYM3E!$D164))</f>
        <v>0</v>
      </c>
      <c r="I164" s="18">
        <f>IF(D164="SING",0,Model!$W$35*((drdp!C164)*XYM3E!$B164+(drdp!F164)*XYM3E!$C164+(drdp!I164)*XYM3E!$D164))</f>
        <v>0</v>
      </c>
      <c r="J164" s="18">
        <f>IF(D164="SING",0,Model!$W$35*((drdp!D164)*XYM3E!$B164+(drdp!G164)*XYM3E!$C164+(drdp!J164)*XYM3E!$D164))</f>
        <v>0</v>
      </c>
      <c r="K164" s="21">
        <f t="shared" si="35"/>
        <v>113.8882813616563</v>
      </c>
      <c r="L164" s="21">
        <f t="shared" si="36"/>
        <v>1.1274877853621443</v>
      </c>
      <c r="M164" s="21">
        <f t="shared" si="37"/>
        <v>11.156830020058006</v>
      </c>
      <c r="N164" s="21">
        <f t="shared" si="38"/>
        <v>1.04742444750175</v>
      </c>
      <c r="O164" s="21">
        <f t="shared" si="39"/>
        <v>-3.6214520670155572</v>
      </c>
      <c r="P164" s="21">
        <f t="shared" si="40"/>
        <v>-3.5020685907680593</v>
      </c>
      <c r="Q164" s="19">
        <f t="shared" si="41"/>
        <v>113.8882813616563</v>
      </c>
      <c r="R164" s="19">
        <f t="shared" si="42"/>
        <v>1.1274877853621443</v>
      </c>
      <c r="S164" s="19">
        <f t="shared" si="43"/>
        <v>11.156830020058006</v>
      </c>
      <c r="T164" s="19">
        <f t="shared" si="44"/>
        <v>1.04742444750175</v>
      </c>
      <c r="U164" s="19">
        <f t="shared" si="45"/>
        <v>-3.6214520670155572</v>
      </c>
      <c r="V164" s="19">
        <f t="shared" si="46"/>
        <v>-3.5020685907680593</v>
      </c>
    </row>
    <row r="165" spans="1:22" x14ac:dyDescent="0.25">
      <c r="A165" s="26">
        <f>Wellpath!E165</f>
        <v>0</v>
      </c>
      <c r="B165" s="22">
        <v>0</v>
      </c>
      <c r="C165" s="22" t="e">
        <f>ABS(COS(Wellpath!$L165))*COS(Wellpath!$M165)*MAX(1,SQRT(10/(Wellpath!K165-Wellpath!K164)))</f>
        <v>#DIV/0!</v>
      </c>
      <c r="D165" s="22" t="str">
        <f>IF(ABS(Wellpath!$L165)&lt;VerticalInc,"SING",-ABS(COS(Wellpath!$L165))*SIN(Wellpath!$M165)/SIN(Wellpath!$L165)*MAX(1,SQRT(10/(Wellpath!$K165-Wellpath!$K164))))</f>
        <v>SING</v>
      </c>
      <c r="E165" s="20">
        <f>IF(D165="SING",(Wellpath!K166-Wellpath!K164)/2*Model!$W$35,Model!$W$35*((drdp!B165+drdp!K165)*XYM3E!$B165+(drdp!E165+drdp!N165)*XYM3E!$C165+(drdp!H165+drdp!Q165)*XYM3E!$D165))</f>
        <v>0</v>
      </c>
      <c r="F165" s="20">
        <f>IF(D165="SING",0,Model!$W$35*((drdp!C165+drdp!L165)*XYM3E!$B165+(drdp!F165+drdp!O165)*XYM3E!$C165+(drdp!I165+drdp!R165)*XYM3E!$D165))</f>
        <v>0</v>
      </c>
      <c r="G165" s="20">
        <f>IF(D165="SING",0,Model!$W$35*((drdp!D165+drdp!M165)*XYM3E!$B165+(drdp!G165+drdp!P165)*XYM3E!$C165+(drdp!J165+drdp!S165)*XYM3E!$D165))</f>
        <v>0</v>
      </c>
      <c r="H165" s="18">
        <f>IF(D165="SING",(Wellpath!K165-Wellpath!K164)/2*Model!$W$35,Model!$W$35*((drdp!B165)*XYM3E!$B165+(drdp!E165)*XYM3E!$C165+(drdp!H165)*XYM3E!$D165))</f>
        <v>0</v>
      </c>
      <c r="I165" s="18">
        <f>IF(D165="SING",0,Model!$W$35*((drdp!C165)*XYM3E!$B165+(drdp!F165)*XYM3E!$C165+(drdp!I165)*XYM3E!$D165))</f>
        <v>0</v>
      </c>
      <c r="J165" s="18">
        <f>IF(D165="SING",0,Model!$W$35*((drdp!D165)*XYM3E!$B165+(drdp!G165)*XYM3E!$C165+(drdp!J165)*XYM3E!$D165))</f>
        <v>0</v>
      </c>
      <c r="K165" s="21">
        <f t="shared" si="35"/>
        <v>113.8882813616563</v>
      </c>
      <c r="L165" s="21">
        <f t="shared" si="36"/>
        <v>1.1274877853621443</v>
      </c>
      <c r="M165" s="21">
        <f t="shared" si="37"/>
        <v>11.156830020058006</v>
      </c>
      <c r="N165" s="21">
        <f t="shared" si="38"/>
        <v>1.04742444750175</v>
      </c>
      <c r="O165" s="21">
        <f t="shared" si="39"/>
        <v>-3.6214520670155572</v>
      </c>
      <c r="P165" s="21">
        <f t="shared" si="40"/>
        <v>-3.5020685907680593</v>
      </c>
      <c r="Q165" s="19">
        <f t="shared" si="41"/>
        <v>113.8882813616563</v>
      </c>
      <c r="R165" s="19">
        <f t="shared" si="42"/>
        <v>1.1274877853621443</v>
      </c>
      <c r="S165" s="19">
        <f t="shared" si="43"/>
        <v>11.156830020058006</v>
      </c>
      <c r="T165" s="19">
        <f t="shared" si="44"/>
        <v>1.04742444750175</v>
      </c>
      <c r="U165" s="19">
        <f t="shared" si="45"/>
        <v>-3.6214520670155572</v>
      </c>
      <c r="V165" s="19">
        <f t="shared" si="46"/>
        <v>-3.5020685907680593</v>
      </c>
    </row>
    <row r="166" spans="1:22" x14ac:dyDescent="0.25">
      <c r="A166" s="26">
        <f>Wellpath!E166</f>
        <v>0</v>
      </c>
      <c r="B166" s="22">
        <v>0</v>
      </c>
      <c r="C166" s="22" t="e">
        <f>ABS(COS(Wellpath!$L166))*COS(Wellpath!$M166)*MAX(1,SQRT(10/(Wellpath!K166-Wellpath!K165)))</f>
        <v>#DIV/0!</v>
      </c>
      <c r="D166" s="22" t="str">
        <f>IF(ABS(Wellpath!$L166)&lt;VerticalInc,"SING",-ABS(COS(Wellpath!$L166))*SIN(Wellpath!$M166)/SIN(Wellpath!$L166)*MAX(1,SQRT(10/(Wellpath!$K166-Wellpath!$K165))))</f>
        <v>SING</v>
      </c>
      <c r="E166" s="20">
        <f>IF(D166="SING",(Wellpath!K167-Wellpath!K165)/2*Model!$W$35,Model!$W$35*((drdp!B166+drdp!K166)*XYM3E!$B166+(drdp!E166+drdp!N166)*XYM3E!$C166+(drdp!H166+drdp!Q166)*XYM3E!$D166))</f>
        <v>0</v>
      </c>
      <c r="F166" s="20">
        <f>IF(D166="SING",0,Model!$W$35*((drdp!C166+drdp!L166)*XYM3E!$B166+(drdp!F166+drdp!O166)*XYM3E!$C166+(drdp!I166+drdp!R166)*XYM3E!$D166))</f>
        <v>0</v>
      </c>
      <c r="G166" s="20">
        <f>IF(D166="SING",0,Model!$W$35*((drdp!D166+drdp!M166)*XYM3E!$B166+(drdp!G166+drdp!P166)*XYM3E!$C166+(drdp!J166+drdp!S166)*XYM3E!$D166))</f>
        <v>0</v>
      </c>
      <c r="H166" s="18">
        <f>IF(D166="SING",(Wellpath!K166-Wellpath!K165)/2*Model!$W$35,Model!$W$35*((drdp!B166)*XYM3E!$B166+(drdp!E166)*XYM3E!$C166+(drdp!H166)*XYM3E!$D166))</f>
        <v>0</v>
      </c>
      <c r="I166" s="18">
        <f>IF(D166="SING",0,Model!$W$35*((drdp!C166)*XYM3E!$B166+(drdp!F166)*XYM3E!$C166+(drdp!I166)*XYM3E!$D166))</f>
        <v>0</v>
      </c>
      <c r="J166" s="18">
        <f>IF(D166="SING",0,Model!$W$35*((drdp!D166)*XYM3E!$B166+(drdp!G166)*XYM3E!$C166+(drdp!J166)*XYM3E!$D166))</f>
        <v>0</v>
      </c>
      <c r="K166" s="21">
        <f t="shared" si="35"/>
        <v>113.8882813616563</v>
      </c>
      <c r="L166" s="21">
        <f t="shared" si="36"/>
        <v>1.1274877853621443</v>
      </c>
      <c r="M166" s="21">
        <f t="shared" si="37"/>
        <v>11.156830020058006</v>
      </c>
      <c r="N166" s="21">
        <f t="shared" si="38"/>
        <v>1.04742444750175</v>
      </c>
      <c r="O166" s="21">
        <f t="shared" si="39"/>
        <v>-3.6214520670155572</v>
      </c>
      <c r="P166" s="21">
        <f t="shared" si="40"/>
        <v>-3.5020685907680593</v>
      </c>
      <c r="Q166" s="19">
        <f t="shared" si="41"/>
        <v>113.8882813616563</v>
      </c>
      <c r="R166" s="19">
        <f t="shared" si="42"/>
        <v>1.1274877853621443</v>
      </c>
      <c r="S166" s="19">
        <f t="shared" si="43"/>
        <v>11.156830020058006</v>
      </c>
      <c r="T166" s="19">
        <f t="shared" si="44"/>
        <v>1.04742444750175</v>
      </c>
      <c r="U166" s="19">
        <f t="shared" si="45"/>
        <v>-3.6214520670155572</v>
      </c>
      <c r="V166" s="19">
        <f t="shared" si="46"/>
        <v>-3.5020685907680593</v>
      </c>
    </row>
    <row r="167" spans="1:22" x14ac:dyDescent="0.25">
      <c r="A167" s="26">
        <f>Wellpath!E167</f>
        <v>0</v>
      </c>
      <c r="B167" s="22">
        <v>0</v>
      </c>
      <c r="C167" s="22" t="e">
        <f>ABS(COS(Wellpath!$L167))*COS(Wellpath!$M167)*MAX(1,SQRT(10/(Wellpath!K167-Wellpath!K166)))</f>
        <v>#DIV/0!</v>
      </c>
      <c r="D167" s="22" t="str">
        <f>IF(ABS(Wellpath!$L167)&lt;VerticalInc,"SING",-ABS(COS(Wellpath!$L167))*SIN(Wellpath!$M167)/SIN(Wellpath!$L167)*MAX(1,SQRT(10/(Wellpath!$K167-Wellpath!$K166))))</f>
        <v>SING</v>
      </c>
      <c r="E167" s="20">
        <f>IF(D167="SING",(Wellpath!K168-Wellpath!K166)/2*Model!$W$35,Model!$W$35*((drdp!B167+drdp!K167)*XYM3E!$B167+(drdp!E167+drdp!N167)*XYM3E!$C167+(drdp!H167+drdp!Q167)*XYM3E!$D167))</f>
        <v>0</v>
      </c>
      <c r="F167" s="20">
        <f>IF(D167="SING",0,Model!$W$35*((drdp!C167+drdp!L167)*XYM3E!$B167+(drdp!F167+drdp!O167)*XYM3E!$C167+(drdp!I167+drdp!R167)*XYM3E!$D167))</f>
        <v>0</v>
      </c>
      <c r="G167" s="20">
        <f>IF(D167="SING",0,Model!$W$35*((drdp!D167+drdp!M167)*XYM3E!$B167+(drdp!G167+drdp!P167)*XYM3E!$C167+(drdp!J167+drdp!S167)*XYM3E!$D167))</f>
        <v>0</v>
      </c>
      <c r="H167" s="18">
        <f>IF(D167="SING",(Wellpath!K167-Wellpath!K166)/2*Model!$W$35,Model!$W$35*((drdp!B167)*XYM3E!$B167+(drdp!E167)*XYM3E!$C167+(drdp!H167)*XYM3E!$D167))</f>
        <v>0</v>
      </c>
      <c r="I167" s="18">
        <f>IF(D167="SING",0,Model!$W$35*((drdp!C167)*XYM3E!$B167+(drdp!F167)*XYM3E!$C167+(drdp!I167)*XYM3E!$D167))</f>
        <v>0</v>
      </c>
      <c r="J167" s="18">
        <f>IF(D167="SING",0,Model!$W$35*((drdp!D167)*XYM3E!$B167+(drdp!G167)*XYM3E!$C167+(drdp!J167)*XYM3E!$D167))</f>
        <v>0</v>
      </c>
      <c r="K167" s="21">
        <f t="shared" si="35"/>
        <v>113.8882813616563</v>
      </c>
      <c r="L167" s="21">
        <f t="shared" si="36"/>
        <v>1.1274877853621443</v>
      </c>
      <c r="M167" s="21">
        <f t="shared" si="37"/>
        <v>11.156830020058006</v>
      </c>
      <c r="N167" s="21">
        <f t="shared" si="38"/>
        <v>1.04742444750175</v>
      </c>
      <c r="O167" s="21">
        <f t="shared" si="39"/>
        <v>-3.6214520670155572</v>
      </c>
      <c r="P167" s="21">
        <f t="shared" si="40"/>
        <v>-3.5020685907680593</v>
      </c>
      <c r="Q167" s="19">
        <f t="shared" si="41"/>
        <v>113.8882813616563</v>
      </c>
      <c r="R167" s="19">
        <f t="shared" si="42"/>
        <v>1.1274877853621443</v>
      </c>
      <c r="S167" s="19">
        <f t="shared" si="43"/>
        <v>11.156830020058006</v>
      </c>
      <c r="T167" s="19">
        <f t="shared" si="44"/>
        <v>1.04742444750175</v>
      </c>
      <c r="U167" s="19">
        <f t="shared" si="45"/>
        <v>-3.6214520670155572</v>
      </c>
      <c r="V167" s="19">
        <f t="shared" si="46"/>
        <v>-3.5020685907680593</v>
      </c>
    </row>
    <row r="168" spans="1:22" x14ac:dyDescent="0.25">
      <c r="A168" s="26">
        <f>Wellpath!E168</f>
        <v>0</v>
      </c>
      <c r="B168" s="22">
        <v>0</v>
      </c>
      <c r="C168" s="22" t="e">
        <f>ABS(COS(Wellpath!$L168))*COS(Wellpath!$M168)*MAX(1,SQRT(10/(Wellpath!K168-Wellpath!K167)))</f>
        <v>#DIV/0!</v>
      </c>
      <c r="D168" s="22" t="str">
        <f>IF(ABS(Wellpath!$L168)&lt;VerticalInc,"SING",-ABS(COS(Wellpath!$L168))*SIN(Wellpath!$M168)/SIN(Wellpath!$L168)*MAX(1,SQRT(10/(Wellpath!$K168-Wellpath!$K167))))</f>
        <v>SING</v>
      </c>
      <c r="E168" s="20">
        <f>IF(D168="SING",(Wellpath!K169-Wellpath!K167)/2*Model!$W$35,Model!$W$35*((drdp!B168+drdp!K168)*XYM3E!$B168+(drdp!E168+drdp!N168)*XYM3E!$C168+(drdp!H168+drdp!Q168)*XYM3E!$D168))</f>
        <v>0</v>
      </c>
      <c r="F168" s="20">
        <f>IF(D168="SING",0,Model!$W$35*((drdp!C168+drdp!L168)*XYM3E!$B168+(drdp!F168+drdp!O168)*XYM3E!$C168+(drdp!I168+drdp!R168)*XYM3E!$D168))</f>
        <v>0</v>
      </c>
      <c r="G168" s="20">
        <f>IF(D168="SING",0,Model!$W$35*((drdp!D168+drdp!M168)*XYM3E!$B168+(drdp!G168+drdp!P168)*XYM3E!$C168+(drdp!J168+drdp!S168)*XYM3E!$D168))</f>
        <v>0</v>
      </c>
      <c r="H168" s="18">
        <f>IF(D168="SING",(Wellpath!K168-Wellpath!K167)/2*Model!$W$35,Model!$W$35*((drdp!B168)*XYM3E!$B168+(drdp!E168)*XYM3E!$C168+(drdp!H168)*XYM3E!$D168))</f>
        <v>0</v>
      </c>
      <c r="I168" s="18">
        <f>IF(D168="SING",0,Model!$W$35*((drdp!C168)*XYM3E!$B168+(drdp!F168)*XYM3E!$C168+(drdp!I168)*XYM3E!$D168))</f>
        <v>0</v>
      </c>
      <c r="J168" s="18">
        <f>IF(D168="SING",0,Model!$W$35*((drdp!D168)*XYM3E!$B168+(drdp!G168)*XYM3E!$C168+(drdp!J168)*XYM3E!$D168))</f>
        <v>0</v>
      </c>
      <c r="K168" s="21">
        <f t="shared" si="35"/>
        <v>113.8882813616563</v>
      </c>
      <c r="L168" s="21">
        <f t="shared" si="36"/>
        <v>1.1274877853621443</v>
      </c>
      <c r="M168" s="21">
        <f t="shared" si="37"/>
        <v>11.156830020058006</v>
      </c>
      <c r="N168" s="21">
        <f t="shared" si="38"/>
        <v>1.04742444750175</v>
      </c>
      <c r="O168" s="21">
        <f t="shared" si="39"/>
        <v>-3.6214520670155572</v>
      </c>
      <c r="P168" s="21">
        <f t="shared" si="40"/>
        <v>-3.5020685907680593</v>
      </c>
      <c r="Q168" s="19">
        <f t="shared" si="41"/>
        <v>113.8882813616563</v>
      </c>
      <c r="R168" s="19">
        <f t="shared" si="42"/>
        <v>1.1274877853621443</v>
      </c>
      <c r="S168" s="19">
        <f t="shared" si="43"/>
        <v>11.156830020058006</v>
      </c>
      <c r="T168" s="19">
        <f t="shared" si="44"/>
        <v>1.04742444750175</v>
      </c>
      <c r="U168" s="19">
        <f t="shared" si="45"/>
        <v>-3.6214520670155572</v>
      </c>
      <c r="V168" s="19">
        <f t="shared" si="46"/>
        <v>-3.5020685907680593</v>
      </c>
    </row>
    <row r="169" spans="1:22" x14ac:dyDescent="0.25">
      <c r="A169" s="26">
        <f>Wellpath!E169</f>
        <v>0</v>
      </c>
      <c r="B169" s="22">
        <v>0</v>
      </c>
      <c r="C169" s="22" t="e">
        <f>ABS(COS(Wellpath!$L169))*COS(Wellpath!$M169)*MAX(1,SQRT(10/(Wellpath!K169-Wellpath!K168)))</f>
        <v>#DIV/0!</v>
      </c>
      <c r="D169" s="22" t="str">
        <f>IF(ABS(Wellpath!$L169)&lt;VerticalInc,"SING",-ABS(COS(Wellpath!$L169))*SIN(Wellpath!$M169)/SIN(Wellpath!$L169)*MAX(1,SQRT(10/(Wellpath!$K169-Wellpath!$K168))))</f>
        <v>SING</v>
      </c>
      <c r="E169" s="20">
        <f>IF(D169="SING",(Wellpath!K170-Wellpath!K168)/2*Model!$W$35,Model!$W$35*((drdp!B169+drdp!K169)*XYM3E!$B169+(drdp!E169+drdp!N169)*XYM3E!$C169+(drdp!H169+drdp!Q169)*XYM3E!$D169))</f>
        <v>0</v>
      </c>
      <c r="F169" s="20">
        <f>IF(D169="SING",0,Model!$W$35*((drdp!C169+drdp!L169)*XYM3E!$B169+(drdp!F169+drdp!O169)*XYM3E!$C169+(drdp!I169+drdp!R169)*XYM3E!$D169))</f>
        <v>0</v>
      </c>
      <c r="G169" s="20">
        <f>IF(D169="SING",0,Model!$W$35*((drdp!D169+drdp!M169)*XYM3E!$B169+(drdp!G169+drdp!P169)*XYM3E!$C169+(drdp!J169+drdp!S169)*XYM3E!$D169))</f>
        <v>0</v>
      </c>
      <c r="H169" s="18">
        <f>IF(D169="SING",(Wellpath!K169-Wellpath!K168)/2*Model!$W$35,Model!$W$35*((drdp!B169)*XYM3E!$B169+(drdp!E169)*XYM3E!$C169+(drdp!H169)*XYM3E!$D169))</f>
        <v>0</v>
      </c>
      <c r="I169" s="18">
        <f>IF(D169="SING",0,Model!$W$35*((drdp!C169)*XYM3E!$B169+(drdp!F169)*XYM3E!$C169+(drdp!I169)*XYM3E!$D169))</f>
        <v>0</v>
      </c>
      <c r="J169" s="18">
        <f>IF(D169="SING",0,Model!$W$35*((drdp!D169)*XYM3E!$B169+(drdp!G169)*XYM3E!$C169+(drdp!J169)*XYM3E!$D169))</f>
        <v>0</v>
      </c>
      <c r="K169" s="21">
        <f t="shared" si="35"/>
        <v>113.8882813616563</v>
      </c>
      <c r="L169" s="21">
        <f t="shared" si="36"/>
        <v>1.1274877853621443</v>
      </c>
      <c r="M169" s="21">
        <f t="shared" si="37"/>
        <v>11.156830020058006</v>
      </c>
      <c r="N169" s="21">
        <f t="shared" si="38"/>
        <v>1.04742444750175</v>
      </c>
      <c r="O169" s="21">
        <f t="shared" si="39"/>
        <v>-3.6214520670155572</v>
      </c>
      <c r="P169" s="21">
        <f t="shared" si="40"/>
        <v>-3.5020685907680593</v>
      </c>
      <c r="Q169" s="19">
        <f t="shared" si="41"/>
        <v>113.8882813616563</v>
      </c>
      <c r="R169" s="19">
        <f t="shared" si="42"/>
        <v>1.1274877853621443</v>
      </c>
      <c r="S169" s="19">
        <f t="shared" si="43"/>
        <v>11.156830020058006</v>
      </c>
      <c r="T169" s="19">
        <f t="shared" si="44"/>
        <v>1.04742444750175</v>
      </c>
      <c r="U169" s="19">
        <f t="shared" si="45"/>
        <v>-3.6214520670155572</v>
      </c>
      <c r="V169" s="19">
        <f t="shared" si="46"/>
        <v>-3.5020685907680593</v>
      </c>
    </row>
    <row r="170" spans="1:22" x14ac:dyDescent="0.25">
      <c r="A170" s="26">
        <f>Wellpath!E170</f>
        <v>0</v>
      </c>
      <c r="B170" s="22">
        <v>0</v>
      </c>
      <c r="C170" s="22" t="e">
        <f>ABS(COS(Wellpath!$L170))*COS(Wellpath!$M170)*MAX(1,SQRT(10/(Wellpath!K170-Wellpath!K169)))</f>
        <v>#DIV/0!</v>
      </c>
      <c r="D170" s="22" t="str">
        <f>IF(ABS(Wellpath!$L170)&lt;VerticalInc,"SING",-ABS(COS(Wellpath!$L170))*SIN(Wellpath!$M170)/SIN(Wellpath!$L170)*MAX(1,SQRT(10/(Wellpath!$K170-Wellpath!$K169))))</f>
        <v>SING</v>
      </c>
      <c r="E170" s="20">
        <f>IF(D170="SING",(Wellpath!K171-Wellpath!K169)/2*Model!$W$35,Model!$W$35*((drdp!B170+drdp!K170)*XYM3E!$B170+(drdp!E170+drdp!N170)*XYM3E!$C170+(drdp!H170+drdp!Q170)*XYM3E!$D170))</f>
        <v>0</v>
      </c>
      <c r="F170" s="20">
        <f>IF(D170="SING",0,Model!$W$35*((drdp!C170+drdp!L170)*XYM3E!$B170+(drdp!F170+drdp!O170)*XYM3E!$C170+(drdp!I170+drdp!R170)*XYM3E!$D170))</f>
        <v>0</v>
      </c>
      <c r="G170" s="20">
        <f>IF(D170="SING",0,Model!$W$35*((drdp!D170+drdp!M170)*XYM3E!$B170+(drdp!G170+drdp!P170)*XYM3E!$C170+(drdp!J170+drdp!S170)*XYM3E!$D170))</f>
        <v>0</v>
      </c>
      <c r="H170" s="18">
        <f>IF(D170="SING",(Wellpath!K170-Wellpath!K169)/2*Model!$W$35,Model!$W$35*((drdp!B170)*XYM3E!$B170+(drdp!E170)*XYM3E!$C170+(drdp!H170)*XYM3E!$D170))</f>
        <v>0</v>
      </c>
      <c r="I170" s="18">
        <f>IF(D170="SING",0,Model!$W$35*((drdp!C170)*XYM3E!$B170+(drdp!F170)*XYM3E!$C170+(drdp!I170)*XYM3E!$D170))</f>
        <v>0</v>
      </c>
      <c r="J170" s="18">
        <f>IF(D170="SING",0,Model!$W$35*((drdp!D170)*XYM3E!$B170+(drdp!G170)*XYM3E!$C170+(drdp!J170)*XYM3E!$D170))</f>
        <v>0</v>
      </c>
      <c r="K170" s="21">
        <f t="shared" si="35"/>
        <v>113.8882813616563</v>
      </c>
      <c r="L170" s="21">
        <f t="shared" si="36"/>
        <v>1.1274877853621443</v>
      </c>
      <c r="M170" s="21">
        <f t="shared" si="37"/>
        <v>11.156830020058006</v>
      </c>
      <c r="N170" s="21">
        <f t="shared" si="38"/>
        <v>1.04742444750175</v>
      </c>
      <c r="O170" s="21">
        <f t="shared" si="39"/>
        <v>-3.6214520670155572</v>
      </c>
      <c r="P170" s="21">
        <f t="shared" si="40"/>
        <v>-3.5020685907680593</v>
      </c>
      <c r="Q170" s="19">
        <f t="shared" si="41"/>
        <v>113.8882813616563</v>
      </c>
      <c r="R170" s="19">
        <f t="shared" si="42"/>
        <v>1.1274877853621443</v>
      </c>
      <c r="S170" s="19">
        <f t="shared" si="43"/>
        <v>11.156830020058006</v>
      </c>
      <c r="T170" s="19">
        <f t="shared" si="44"/>
        <v>1.04742444750175</v>
      </c>
      <c r="U170" s="19">
        <f t="shared" si="45"/>
        <v>-3.6214520670155572</v>
      </c>
      <c r="V170" s="19">
        <f t="shared" si="46"/>
        <v>-3.5020685907680593</v>
      </c>
    </row>
    <row r="171" spans="1:22" x14ac:dyDescent="0.25">
      <c r="A171" s="26">
        <f>Wellpath!E171</f>
        <v>0</v>
      </c>
      <c r="B171" s="22">
        <v>0</v>
      </c>
      <c r="C171" s="22" t="e">
        <f>ABS(COS(Wellpath!$L171))*COS(Wellpath!$M171)*MAX(1,SQRT(10/(Wellpath!K171-Wellpath!K170)))</f>
        <v>#DIV/0!</v>
      </c>
      <c r="D171" s="22" t="str">
        <f>IF(ABS(Wellpath!$L171)&lt;VerticalInc,"SING",-ABS(COS(Wellpath!$L171))*SIN(Wellpath!$M171)/SIN(Wellpath!$L171)*MAX(1,SQRT(10/(Wellpath!$K171-Wellpath!$K170))))</f>
        <v>SING</v>
      </c>
      <c r="E171" s="20">
        <f>IF(D171="SING",(Wellpath!K172-Wellpath!K170)/2*Model!$W$35,Model!$W$35*((drdp!B171+drdp!K171)*XYM3E!$B171+(drdp!E171+drdp!N171)*XYM3E!$C171+(drdp!H171+drdp!Q171)*XYM3E!$D171))</f>
        <v>0</v>
      </c>
      <c r="F171" s="20">
        <f>IF(D171="SING",0,Model!$W$35*((drdp!C171+drdp!L171)*XYM3E!$B171+(drdp!F171+drdp!O171)*XYM3E!$C171+(drdp!I171+drdp!R171)*XYM3E!$D171))</f>
        <v>0</v>
      </c>
      <c r="G171" s="20">
        <f>IF(D171="SING",0,Model!$W$35*((drdp!D171+drdp!M171)*XYM3E!$B171+(drdp!G171+drdp!P171)*XYM3E!$C171+(drdp!J171+drdp!S171)*XYM3E!$D171))</f>
        <v>0</v>
      </c>
      <c r="H171" s="18">
        <f>IF(D171="SING",(Wellpath!K171-Wellpath!K170)/2*Model!$W$35,Model!$W$35*((drdp!B171)*XYM3E!$B171+(drdp!E171)*XYM3E!$C171+(drdp!H171)*XYM3E!$D171))</f>
        <v>0</v>
      </c>
      <c r="I171" s="18">
        <f>IF(D171="SING",0,Model!$W$35*((drdp!C171)*XYM3E!$B171+(drdp!F171)*XYM3E!$C171+(drdp!I171)*XYM3E!$D171))</f>
        <v>0</v>
      </c>
      <c r="J171" s="18">
        <f>IF(D171="SING",0,Model!$W$35*((drdp!D171)*XYM3E!$B171+(drdp!G171)*XYM3E!$C171+(drdp!J171)*XYM3E!$D171))</f>
        <v>0</v>
      </c>
      <c r="K171" s="21">
        <f t="shared" si="35"/>
        <v>113.8882813616563</v>
      </c>
      <c r="L171" s="21">
        <f t="shared" si="36"/>
        <v>1.1274877853621443</v>
      </c>
      <c r="M171" s="21">
        <f t="shared" si="37"/>
        <v>11.156830020058006</v>
      </c>
      <c r="N171" s="21">
        <f t="shared" si="38"/>
        <v>1.04742444750175</v>
      </c>
      <c r="O171" s="21">
        <f t="shared" si="39"/>
        <v>-3.6214520670155572</v>
      </c>
      <c r="P171" s="21">
        <f t="shared" si="40"/>
        <v>-3.5020685907680593</v>
      </c>
      <c r="Q171" s="19">
        <f t="shared" si="41"/>
        <v>113.8882813616563</v>
      </c>
      <c r="R171" s="19">
        <f t="shared" si="42"/>
        <v>1.1274877853621443</v>
      </c>
      <c r="S171" s="19">
        <f t="shared" si="43"/>
        <v>11.156830020058006</v>
      </c>
      <c r="T171" s="19">
        <f t="shared" si="44"/>
        <v>1.04742444750175</v>
      </c>
      <c r="U171" s="19">
        <f t="shared" si="45"/>
        <v>-3.6214520670155572</v>
      </c>
      <c r="V171" s="19">
        <f t="shared" si="46"/>
        <v>-3.5020685907680593</v>
      </c>
    </row>
    <row r="172" spans="1:22" x14ac:dyDescent="0.25">
      <c r="A172" s="26">
        <f>Wellpath!E172</f>
        <v>0</v>
      </c>
      <c r="B172" s="22">
        <v>0</v>
      </c>
      <c r="C172" s="22" t="e">
        <f>ABS(COS(Wellpath!$L172))*COS(Wellpath!$M172)*MAX(1,SQRT(10/(Wellpath!K172-Wellpath!K171)))</f>
        <v>#DIV/0!</v>
      </c>
      <c r="D172" s="22" t="str">
        <f>IF(ABS(Wellpath!$L172)&lt;VerticalInc,"SING",-ABS(COS(Wellpath!$L172))*SIN(Wellpath!$M172)/SIN(Wellpath!$L172)*MAX(1,SQRT(10/(Wellpath!$K172-Wellpath!$K171))))</f>
        <v>SING</v>
      </c>
      <c r="E172" s="20">
        <f>IF(D172="SING",(Wellpath!K173-Wellpath!K171)/2*Model!$W$35,Model!$W$35*((drdp!B172+drdp!K172)*XYM3E!$B172+(drdp!E172+drdp!N172)*XYM3E!$C172+(drdp!H172+drdp!Q172)*XYM3E!$D172))</f>
        <v>0</v>
      </c>
      <c r="F172" s="20">
        <f>IF(D172="SING",0,Model!$W$35*((drdp!C172+drdp!L172)*XYM3E!$B172+(drdp!F172+drdp!O172)*XYM3E!$C172+(drdp!I172+drdp!R172)*XYM3E!$D172))</f>
        <v>0</v>
      </c>
      <c r="G172" s="20">
        <f>IF(D172="SING",0,Model!$W$35*((drdp!D172+drdp!M172)*XYM3E!$B172+(drdp!G172+drdp!P172)*XYM3E!$C172+(drdp!J172+drdp!S172)*XYM3E!$D172))</f>
        <v>0</v>
      </c>
      <c r="H172" s="18">
        <f>IF(D172="SING",(Wellpath!K172-Wellpath!K171)/2*Model!$W$35,Model!$W$35*((drdp!B172)*XYM3E!$B172+(drdp!E172)*XYM3E!$C172+(drdp!H172)*XYM3E!$D172))</f>
        <v>0</v>
      </c>
      <c r="I172" s="18">
        <f>IF(D172="SING",0,Model!$W$35*((drdp!C172)*XYM3E!$B172+(drdp!F172)*XYM3E!$C172+(drdp!I172)*XYM3E!$D172))</f>
        <v>0</v>
      </c>
      <c r="J172" s="18">
        <f>IF(D172="SING",0,Model!$W$35*((drdp!D172)*XYM3E!$B172+(drdp!G172)*XYM3E!$C172+(drdp!J172)*XYM3E!$D172))</f>
        <v>0</v>
      </c>
      <c r="K172" s="21">
        <f t="shared" si="35"/>
        <v>113.8882813616563</v>
      </c>
      <c r="L172" s="21">
        <f t="shared" si="36"/>
        <v>1.1274877853621443</v>
      </c>
      <c r="M172" s="21">
        <f t="shared" si="37"/>
        <v>11.156830020058006</v>
      </c>
      <c r="N172" s="21">
        <f t="shared" si="38"/>
        <v>1.04742444750175</v>
      </c>
      <c r="O172" s="21">
        <f t="shared" si="39"/>
        <v>-3.6214520670155572</v>
      </c>
      <c r="P172" s="21">
        <f t="shared" si="40"/>
        <v>-3.5020685907680593</v>
      </c>
      <c r="Q172" s="19">
        <f t="shared" si="41"/>
        <v>113.8882813616563</v>
      </c>
      <c r="R172" s="19">
        <f t="shared" si="42"/>
        <v>1.1274877853621443</v>
      </c>
      <c r="S172" s="19">
        <f t="shared" si="43"/>
        <v>11.156830020058006</v>
      </c>
      <c r="T172" s="19">
        <f t="shared" si="44"/>
        <v>1.04742444750175</v>
      </c>
      <c r="U172" s="19">
        <f t="shared" si="45"/>
        <v>-3.6214520670155572</v>
      </c>
      <c r="V172" s="19">
        <f t="shared" si="46"/>
        <v>-3.5020685907680593</v>
      </c>
    </row>
    <row r="173" spans="1:22" x14ac:dyDescent="0.25">
      <c r="A173" s="26">
        <f>Wellpath!E173</f>
        <v>0</v>
      </c>
      <c r="B173" s="22">
        <v>0</v>
      </c>
      <c r="C173" s="22" t="e">
        <f>ABS(COS(Wellpath!$L173))*COS(Wellpath!$M173)*MAX(1,SQRT(10/(Wellpath!K173-Wellpath!K172)))</f>
        <v>#DIV/0!</v>
      </c>
      <c r="D173" s="22" t="str">
        <f>IF(ABS(Wellpath!$L173)&lt;VerticalInc,"SING",-ABS(COS(Wellpath!$L173))*SIN(Wellpath!$M173)/SIN(Wellpath!$L173)*MAX(1,SQRT(10/(Wellpath!$K173-Wellpath!$K172))))</f>
        <v>SING</v>
      </c>
      <c r="E173" s="20">
        <f>IF(D173="SING",(Wellpath!K174-Wellpath!K172)/2*Model!$W$35,Model!$W$35*((drdp!B173+drdp!K173)*XYM3E!$B173+(drdp!E173+drdp!N173)*XYM3E!$C173+(drdp!H173+drdp!Q173)*XYM3E!$D173))</f>
        <v>0</v>
      </c>
      <c r="F173" s="20">
        <f>IF(D173="SING",0,Model!$W$35*((drdp!C173+drdp!L173)*XYM3E!$B173+(drdp!F173+drdp!O173)*XYM3E!$C173+(drdp!I173+drdp!R173)*XYM3E!$D173))</f>
        <v>0</v>
      </c>
      <c r="G173" s="20">
        <f>IF(D173="SING",0,Model!$W$35*((drdp!D173+drdp!M173)*XYM3E!$B173+(drdp!G173+drdp!P173)*XYM3E!$C173+(drdp!J173+drdp!S173)*XYM3E!$D173))</f>
        <v>0</v>
      </c>
      <c r="H173" s="18">
        <f>IF(D173="SING",(Wellpath!K173-Wellpath!K172)/2*Model!$W$35,Model!$W$35*((drdp!B173)*XYM3E!$B173+(drdp!E173)*XYM3E!$C173+(drdp!H173)*XYM3E!$D173))</f>
        <v>0</v>
      </c>
      <c r="I173" s="18">
        <f>IF(D173="SING",0,Model!$W$35*((drdp!C173)*XYM3E!$B173+(drdp!F173)*XYM3E!$C173+(drdp!I173)*XYM3E!$D173))</f>
        <v>0</v>
      </c>
      <c r="J173" s="18">
        <f>IF(D173="SING",0,Model!$W$35*((drdp!D173)*XYM3E!$B173+(drdp!G173)*XYM3E!$C173+(drdp!J173)*XYM3E!$D173))</f>
        <v>0</v>
      </c>
      <c r="K173" s="21">
        <f t="shared" si="35"/>
        <v>113.8882813616563</v>
      </c>
      <c r="L173" s="21">
        <f t="shared" si="36"/>
        <v>1.1274877853621443</v>
      </c>
      <c r="M173" s="21">
        <f t="shared" si="37"/>
        <v>11.156830020058006</v>
      </c>
      <c r="N173" s="21">
        <f t="shared" si="38"/>
        <v>1.04742444750175</v>
      </c>
      <c r="O173" s="21">
        <f t="shared" si="39"/>
        <v>-3.6214520670155572</v>
      </c>
      <c r="P173" s="21">
        <f t="shared" si="40"/>
        <v>-3.5020685907680593</v>
      </c>
      <c r="Q173" s="19">
        <f t="shared" si="41"/>
        <v>113.8882813616563</v>
      </c>
      <c r="R173" s="19">
        <f t="shared" si="42"/>
        <v>1.1274877853621443</v>
      </c>
      <c r="S173" s="19">
        <f t="shared" si="43"/>
        <v>11.156830020058006</v>
      </c>
      <c r="T173" s="19">
        <f t="shared" si="44"/>
        <v>1.04742444750175</v>
      </c>
      <c r="U173" s="19">
        <f t="shared" si="45"/>
        <v>-3.6214520670155572</v>
      </c>
      <c r="V173" s="19">
        <f t="shared" si="46"/>
        <v>-3.5020685907680593</v>
      </c>
    </row>
    <row r="174" spans="1:22" x14ac:dyDescent="0.25">
      <c r="A174" s="26">
        <f>Wellpath!E174</f>
        <v>0</v>
      </c>
      <c r="B174" s="22">
        <v>0</v>
      </c>
      <c r="C174" s="22" t="e">
        <f>ABS(COS(Wellpath!$L174))*COS(Wellpath!$M174)*MAX(1,SQRT(10/(Wellpath!K174-Wellpath!K173)))</f>
        <v>#DIV/0!</v>
      </c>
      <c r="D174" s="22" t="str">
        <f>IF(ABS(Wellpath!$L174)&lt;VerticalInc,"SING",-ABS(COS(Wellpath!$L174))*SIN(Wellpath!$M174)/SIN(Wellpath!$L174)*MAX(1,SQRT(10/(Wellpath!$K174-Wellpath!$K173))))</f>
        <v>SING</v>
      </c>
      <c r="E174" s="20">
        <f>IF(D174="SING",(Wellpath!K175-Wellpath!K173)/2*Model!$W$35,Model!$W$35*((drdp!B174+drdp!K174)*XYM3E!$B174+(drdp!E174+drdp!N174)*XYM3E!$C174+(drdp!H174+drdp!Q174)*XYM3E!$D174))</f>
        <v>0</v>
      </c>
      <c r="F174" s="20">
        <f>IF(D174="SING",0,Model!$W$35*((drdp!C174+drdp!L174)*XYM3E!$B174+(drdp!F174+drdp!O174)*XYM3E!$C174+(drdp!I174+drdp!R174)*XYM3E!$D174))</f>
        <v>0</v>
      </c>
      <c r="G174" s="20">
        <f>IF(D174="SING",0,Model!$W$35*((drdp!D174+drdp!M174)*XYM3E!$B174+(drdp!G174+drdp!P174)*XYM3E!$C174+(drdp!J174+drdp!S174)*XYM3E!$D174))</f>
        <v>0</v>
      </c>
      <c r="H174" s="18">
        <f>IF(D174="SING",(Wellpath!K174-Wellpath!K173)/2*Model!$W$35,Model!$W$35*((drdp!B174)*XYM3E!$B174+(drdp!E174)*XYM3E!$C174+(drdp!H174)*XYM3E!$D174))</f>
        <v>0</v>
      </c>
      <c r="I174" s="18">
        <f>IF(D174="SING",0,Model!$W$35*((drdp!C174)*XYM3E!$B174+(drdp!F174)*XYM3E!$C174+(drdp!I174)*XYM3E!$D174))</f>
        <v>0</v>
      </c>
      <c r="J174" s="18">
        <f>IF(D174="SING",0,Model!$W$35*((drdp!D174)*XYM3E!$B174+(drdp!G174)*XYM3E!$C174+(drdp!J174)*XYM3E!$D174))</f>
        <v>0</v>
      </c>
      <c r="K174" s="21">
        <f t="shared" si="35"/>
        <v>113.8882813616563</v>
      </c>
      <c r="L174" s="21">
        <f t="shared" si="36"/>
        <v>1.1274877853621443</v>
      </c>
      <c r="M174" s="21">
        <f t="shared" si="37"/>
        <v>11.156830020058006</v>
      </c>
      <c r="N174" s="21">
        <f t="shared" si="38"/>
        <v>1.04742444750175</v>
      </c>
      <c r="O174" s="21">
        <f t="shared" si="39"/>
        <v>-3.6214520670155572</v>
      </c>
      <c r="P174" s="21">
        <f t="shared" si="40"/>
        <v>-3.5020685907680593</v>
      </c>
      <c r="Q174" s="19">
        <f t="shared" si="41"/>
        <v>113.8882813616563</v>
      </c>
      <c r="R174" s="19">
        <f t="shared" si="42"/>
        <v>1.1274877853621443</v>
      </c>
      <c r="S174" s="19">
        <f t="shared" si="43"/>
        <v>11.156830020058006</v>
      </c>
      <c r="T174" s="19">
        <f t="shared" si="44"/>
        <v>1.04742444750175</v>
      </c>
      <c r="U174" s="19">
        <f t="shared" si="45"/>
        <v>-3.6214520670155572</v>
      </c>
      <c r="V174" s="19">
        <f t="shared" si="46"/>
        <v>-3.5020685907680593</v>
      </c>
    </row>
    <row r="175" spans="1:22" x14ac:dyDescent="0.25">
      <c r="A175" s="26">
        <f>Wellpath!E175</f>
        <v>0</v>
      </c>
      <c r="B175" s="22">
        <v>0</v>
      </c>
      <c r="C175" s="22" t="e">
        <f>ABS(COS(Wellpath!$L175))*COS(Wellpath!$M175)*MAX(1,SQRT(10/(Wellpath!K175-Wellpath!K174)))</f>
        <v>#DIV/0!</v>
      </c>
      <c r="D175" s="22" t="str">
        <f>IF(ABS(Wellpath!$L175)&lt;VerticalInc,"SING",-ABS(COS(Wellpath!$L175))*SIN(Wellpath!$M175)/SIN(Wellpath!$L175)*MAX(1,SQRT(10/(Wellpath!$K175-Wellpath!$K174))))</f>
        <v>SING</v>
      </c>
      <c r="E175" s="20">
        <f>IF(D175="SING",(Wellpath!K176-Wellpath!K174)/2*Model!$W$35,Model!$W$35*((drdp!B175+drdp!K175)*XYM3E!$B175+(drdp!E175+drdp!N175)*XYM3E!$C175+(drdp!H175+drdp!Q175)*XYM3E!$D175))</f>
        <v>0</v>
      </c>
      <c r="F175" s="20">
        <f>IF(D175="SING",0,Model!$W$35*((drdp!C175+drdp!L175)*XYM3E!$B175+(drdp!F175+drdp!O175)*XYM3E!$C175+(drdp!I175+drdp!R175)*XYM3E!$D175))</f>
        <v>0</v>
      </c>
      <c r="G175" s="20">
        <f>IF(D175="SING",0,Model!$W$35*((drdp!D175+drdp!M175)*XYM3E!$B175+(drdp!G175+drdp!P175)*XYM3E!$C175+(drdp!J175+drdp!S175)*XYM3E!$D175))</f>
        <v>0</v>
      </c>
      <c r="H175" s="18">
        <f>IF(D175="SING",(Wellpath!K175-Wellpath!K174)/2*Model!$W$35,Model!$W$35*((drdp!B175)*XYM3E!$B175+(drdp!E175)*XYM3E!$C175+(drdp!H175)*XYM3E!$D175))</f>
        <v>0</v>
      </c>
      <c r="I175" s="18">
        <f>IF(D175="SING",0,Model!$W$35*((drdp!C175)*XYM3E!$B175+(drdp!F175)*XYM3E!$C175+(drdp!I175)*XYM3E!$D175))</f>
        <v>0</v>
      </c>
      <c r="J175" s="18">
        <f>IF(D175="SING",0,Model!$W$35*((drdp!D175)*XYM3E!$B175+(drdp!G175)*XYM3E!$C175+(drdp!J175)*XYM3E!$D175))</f>
        <v>0</v>
      </c>
      <c r="K175" s="21">
        <f t="shared" si="35"/>
        <v>113.8882813616563</v>
      </c>
      <c r="L175" s="21">
        <f t="shared" si="36"/>
        <v>1.1274877853621443</v>
      </c>
      <c r="M175" s="21">
        <f t="shared" si="37"/>
        <v>11.156830020058006</v>
      </c>
      <c r="N175" s="21">
        <f t="shared" si="38"/>
        <v>1.04742444750175</v>
      </c>
      <c r="O175" s="21">
        <f t="shared" si="39"/>
        <v>-3.6214520670155572</v>
      </c>
      <c r="P175" s="21">
        <f t="shared" si="40"/>
        <v>-3.5020685907680593</v>
      </c>
      <c r="Q175" s="19">
        <f t="shared" si="41"/>
        <v>113.8882813616563</v>
      </c>
      <c r="R175" s="19">
        <f t="shared" si="42"/>
        <v>1.1274877853621443</v>
      </c>
      <c r="S175" s="19">
        <f t="shared" si="43"/>
        <v>11.156830020058006</v>
      </c>
      <c r="T175" s="19">
        <f t="shared" si="44"/>
        <v>1.04742444750175</v>
      </c>
      <c r="U175" s="19">
        <f t="shared" si="45"/>
        <v>-3.6214520670155572</v>
      </c>
      <c r="V175" s="19">
        <f t="shared" si="46"/>
        <v>-3.5020685907680593</v>
      </c>
    </row>
    <row r="176" spans="1:22" x14ac:dyDescent="0.25">
      <c r="A176" s="26">
        <f>Wellpath!E176</f>
        <v>0</v>
      </c>
      <c r="B176" s="22">
        <v>0</v>
      </c>
      <c r="C176" s="22" t="e">
        <f>ABS(COS(Wellpath!$L176))*COS(Wellpath!$M176)*MAX(1,SQRT(10/(Wellpath!K176-Wellpath!K175)))</f>
        <v>#DIV/0!</v>
      </c>
      <c r="D176" s="22" t="str">
        <f>IF(ABS(Wellpath!$L176)&lt;VerticalInc,"SING",-ABS(COS(Wellpath!$L176))*SIN(Wellpath!$M176)/SIN(Wellpath!$L176)*MAX(1,SQRT(10/(Wellpath!$K176-Wellpath!$K175))))</f>
        <v>SING</v>
      </c>
      <c r="E176" s="20">
        <f>IF(D176="SING",(Wellpath!K177-Wellpath!K175)/2*Model!$W$35,Model!$W$35*((drdp!B176+drdp!K176)*XYM3E!$B176+(drdp!E176+drdp!N176)*XYM3E!$C176+(drdp!H176+drdp!Q176)*XYM3E!$D176))</f>
        <v>0</v>
      </c>
      <c r="F176" s="20">
        <f>IF(D176="SING",0,Model!$W$35*((drdp!C176+drdp!L176)*XYM3E!$B176+(drdp!F176+drdp!O176)*XYM3E!$C176+(drdp!I176+drdp!R176)*XYM3E!$D176))</f>
        <v>0</v>
      </c>
      <c r="G176" s="20">
        <f>IF(D176="SING",0,Model!$W$35*((drdp!D176+drdp!M176)*XYM3E!$B176+(drdp!G176+drdp!P176)*XYM3E!$C176+(drdp!J176+drdp!S176)*XYM3E!$D176))</f>
        <v>0</v>
      </c>
      <c r="H176" s="18">
        <f>IF(D176="SING",(Wellpath!K176-Wellpath!K175)/2*Model!$W$35,Model!$W$35*((drdp!B176)*XYM3E!$B176+(drdp!E176)*XYM3E!$C176+(drdp!H176)*XYM3E!$D176))</f>
        <v>0</v>
      </c>
      <c r="I176" s="18">
        <f>IF(D176="SING",0,Model!$W$35*((drdp!C176)*XYM3E!$B176+(drdp!F176)*XYM3E!$C176+(drdp!I176)*XYM3E!$D176))</f>
        <v>0</v>
      </c>
      <c r="J176" s="18">
        <f>IF(D176="SING",0,Model!$W$35*((drdp!D176)*XYM3E!$B176+(drdp!G176)*XYM3E!$C176+(drdp!J176)*XYM3E!$D176))</f>
        <v>0</v>
      </c>
      <c r="K176" s="21">
        <f t="shared" si="35"/>
        <v>113.8882813616563</v>
      </c>
      <c r="L176" s="21">
        <f t="shared" si="36"/>
        <v>1.1274877853621443</v>
      </c>
      <c r="M176" s="21">
        <f t="shared" si="37"/>
        <v>11.156830020058006</v>
      </c>
      <c r="N176" s="21">
        <f t="shared" si="38"/>
        <v>1.04742444750175</v>
      </c>
      <c r="O176" s="21">
        <f t="shared" si="39"/>
        <v>-3.6214520670155572</v>
      </c>
      <c r="P176" s="21">
        <f t="shared" si="40"/>
        <v>-3.5020685907680593</v>
      </c>
      <c r="Q176" s="19">
        <f t="shared" si="41"/>
        <v>113.8882813616563</v>
      </c>
      <c r="R176" s="19">
        <f t="shared" si="42"/>
        <v>1.1274877853621443</v>
      </c>
      <c r="S176" s="19">
        <f t="shared" si="43"/>
        <v>11.156830020058006</v>
      </c>
      <c r="T176" s="19">
        <f t="shared" si="44"/>
        <v>1.04742444750175</v>
      </c>
      <c r="U176" s="19">
        <f t="shared" si="45"/>
        <v>-3.6214520670155572</v>
      </c>
      <c r="V176" s="19">
        <f t="shared" si="46"/>
        <v>-3.5020685907680593</v>
      </c>
    </row>
    <row r="177" spans="1:22" x14ac:dyDescent="0.25">
      <c r="A177" s="26">
        <f>Wellpath!E177</f>
        <v>0</v>
      </c>
      <c r="B177" s="22">
        <v>0</v>
      </c>
      <c r="C177" s="22" t="e">
        <f>ABS(COS(Wellpath!$L177))*COS(Wellpath!$M177)*MAX(1,SQRT(10/(Wellpath!K177-Wellpath!K176)))</f>
        <v>#DIV/0!</v>
      </c>
      <c r="D177" s="22" t="str">
        <f>IF(ABS(Wellpath!$L177)&lt;VerticalInc,"SING",-ABS(COS(Wellpath!$L177))*SIN(Wellpath!$M177)/SIN(Wellpath!$L177)*MAX(1,SQRT(10/(Wellpath!$K177-Wellpath!$K176))))</f>
        <v>SING</v>
      </c>
      <c r="E177" s="20">
        <f>IF(D177="SING",(Wellpath!K178-Wellpath!K176)/2*Model!$W$35,Model!$W$35*((drdp!B177+drdp!K177)*XYM3E!$B177+(drdp!E177+drdp!N177)*XYM3E!$C177+(drdp!H177+drdp!Q177)*XYM3E!$D177))</f>
        <v>0</v>
      </c>
      <c r="F177" s="20">
        <f>IF(D177="SING",0,Model!$W$35*((drdp!C177+drdp!L177)*XYM3E!$B177+(drdp!F177+drdp!O177)*XYM3E!$C177+(drdp!I177+drdp!R177)*XYM3E!$D177))</f>
        <v>0</v>
      </c>
      <c r="G177" s="20">
        <f>IF(D177="SING",0,Model!$W$35*((drdp!D177+drdp!M177)*XYM3E!$B177+(drdp!G177+drdp!P177)*XYM3E!$C177+(drdp!J177+drdp!S177)*XYM3E!$D177))</f>
        <v>0</v>
      </c>
      <c r="H177" s="18">
        <f>IF(D177="SING",(Wellpath!K177-Wellpath!K176)/2*Model!$W$35,Model!$W$35*((drdp!B177)*XYM3E!$B177+(drdp!E177)*XYM3E!$C177+(drdp!H177)*XYM3E!$D177))</f>
        <v>0</v>
      </c>
      <c r="I177" s="18">
        <f>IF(D177="SING",0,Model!$W$35*((drdp!C177)*XYM3E!$B177+(drdp!F177)*XYM3E!$C177+(drdp!I177)*XYM3E!$D177))</f>
        <v>0</v>
      </c>
      <c r="J177" s="18">
        <f>IF(D177="SING",0,Model!$W$35*((drdp!D177)*XYM3E!$B177+(drdp!G177)*XYM3E!$C177+(drdp!J177)*XYM3E!$D177))</f>
        <v>0</v>
      </c>
      <c r="K177" s="21">
        <f t="shared" si="35"/>
        <v>113.8882813616563</v>
      </c>
      <c r="L177" s="21">
        <f t="shared" si="36"/>
        <v>1.1274877853621443</v>
      </c>
      <c r="M177" s="21">
        <f t="shared" si="37"/>
        <v>11.156830020058006</v>
      </c>
      <c r="N177" s="21">
        <f t="shared" si="38"/>
        <v>1.04742444750175</v>
      </c>
      <c r="O177" s="21">
        <f t="shared" si="39"/>
        <v>-3.6214520670155572</v>
      </c>
      <c r="P177" s="21">
        <f t="shared" si="40"/>
        <v>-3.5020685907680593</v>
      </c>
      <c r="Q177" s="19">
        <f t="shared" si="41"/>
        <v>113.8882813616563</v>
      </c>
      <c r="R177" s="19">
        <f t="shared" si="42"/>
        <v>1.1274877853621443</v>
      </c>
      <c r="S177" s="19">
        <f t="shared" si="43"/>
        <v>11.156830020058006</v>
      </c>
      <c r="T177" s="19">
        <f t="shared" si="44"/>
        <v>1.04742444750175</v>
      </c>
      <c r="U177" s="19">
        <f t="shared" si="45"/>
        <v>-3.6214520670155572</v>
      </c>
      <c r="V177" s="19">
        <f t="shared" si="46"/>
        <v>-3.5020685907680593</v>
      </c>
    </row>
    <row r="178" spans="1:22" x14ac:dyDescent="0.25">
      <c r="A178" s="26">
        <f>Wellpath!E178</f>
        <v>0</v>
      </c>
      <c r="B178" s="22">
        <v>0</v>
      </c>
      <c r="C178" s="22" t="e">
        <f>ABS(COS(Wellpath!$L178))*COS(Wellpath!$M178)*MAX(1,SQRT(10/(Wellpath!K178-Wellpath!K177)))</f>
        <v>#DIV/0!</v>
      </c>
      <c r="D178" s="22" t="str">
        <f>IF(ABS(Wellpath!$L178)&lt;VerticalInc,"SING",-ABS(COS(Wellpath!$L178))*SIN(Wellpath!$M178)/SIN(Wellpath!$L178)*MAX(1,SQRT(10/(Wellpath!$K178-Wellpath!$K177))))</f>
        <v>SING</v>
      </c>
      <c r="E178" s="20">
        <f>IF(D178="SING",(Wellpath!K179-Wellpath!K177)/2*Model!$W$35,Model!$W$35*((drdp!B178+drdp!K178)*XYM3E!$B178+(drdp!E178+drdp!N178)*XYM3E!$C178+(drdp!H178+drdp!Q178)*XYM3E!$D178))</f>
        <v>0</v>
      </c>
      <c r="F178" s="20">
        <f>IF(D178="SING",0,Model!$W$35*((drdp!C178+drdp!L178)*XYM3E!$B178+(drdp!F178+drdp!O178)*XYM3E!$C178+(drdp!I178+drdp!R178)*XYM3E!$D178))</f>
        <v>0</v>
      </c>
      <c r="G178" s="20">
        <f>IF(D178="SING",0,Model!$W$35*((drdp!D178+drdp!M178)*XYM3E!$B178+(drdp!G178+drdp!P178)*XYM3E!$C178+(drdp!J178+drdp!S178)*XYM3E!$D178))</f>
        <v>0</v>
      </c>
      <c r="H178" s="18">
        <f>IF(D178="SING",(Wellpath!K178-Wellpath!K177)/2*Model!$W$35,Model!$W$35*((drdp!B178)*XYM3E!$B178+(drdp!E178)*XYM3E!$C178+(drdp!H178)*XYM3E!$D178))</f>
        <v>0</v>
      </c>
      <c r="I178" s="18">
        <f>IF(D178="SING",0,Model!$W$35*((drdp!C178)*XYM3E!$B178+(drdp!F178)*XYM3E!$C178+(drdp!I178)*XYM3E!$D178))</f>
        <v>0</v>
      </c>
      <c r="J178" s="18">
        <f>IF(D178="SING",0,Model!$W$35*((drdp!D178)*XYM3E!$B178+(drdp!G178)*XYM3E!$C178+(drdp!J178)*XYM3E!$D178))</f>
        <v>0</v>
      </c>
      <c r="K178" s="21">
        <f t="shared" si="35"/>
        <v>113.8882813616563</v>
      </c>
      <c r="L178" s="21">
        <f t="shared" si="36"/>
        <v>1.1274877853621443</v>
      </c>
      <c r="M178" s="21">
        <f t="shared" si="37"/>
        <v>11.156830020058006</v>
      </c>
      <c r="N178" s="21">
        <f t="shared" si="38"/>
        <v>1.04742444750175</v>
      </c>
      <c r="O178" s="21">
        <f t="shared" si="39"/>
        <v>-3.6214520670155572</v>
      </c>
      <c r="P178" s="21">
        <f t="shared" si="40"/>
        <v>-3.5020685907680593</v>
      </c>
      <c r="Q178" s="19">
        <f t="shared" si="41"/>
        <v>113.8882813616563</v>
      </c>
      <c r="R178" s="19">
        <f t="shared" si="42"/>
        <v>1.1274877853621443</v>
      </c>
      <c r="S178" s="19">
        <f t="shared" si="43"/>
        <v>11.156830020058006</v>
      </c>
      <c r="T178" s="19">
        <f t="shared" si="44"/>
        <v>1.04742444750175</v>
      </c>
      <c r="U178" s="19">
        <f t="shared" si="45"/>
        <v>-3.6214520670155572</v>
      </c>
      <c r="V178" s="19">
        <f t="shared" si="46"/>
        <v>-3.5020685907680593</v>
      </c>
    </row>
    <row r="179" spans="1:22" x14ac:dyDescent="0.25">
      <c r="A179" s="26">
        <f>Wellpath!E179</f>
        <v>0</v>
      </c>
      <c r="B179" s="22">
        <v>0</v>
      </c>
      <c r="C179" s="22" t="e">
        <f>ABS(COS(Wellpath!$L179))*COS(Wellpath!$M179)*MAX(1,SQRT(10/(Wellpath!K179-Wellpath!K178)))</f>
        <v>#DIV/0!</v>
      </c>
      <c r="D179" s="22" t="str">
        <f>IF(ABS(Wellpath!$L179)&lt;VerticalInc,"SING",-ABS(COS(Wellpath!$L179))*SIN(Wellpath!$M179)/SIN(Wellpath!$L179)*MAX(1,SQRT(10/(Wellpath!$K179-Wellpath!$K178))))</f>
        <v>SING</v>
      </c>
      <c r="E179" s="20">
        <f>IF(D179="SING",(Wellpath!K180-Wellpath!K178)/2*Model!$W$35,Model!$W$35*((drdp!B179+drdp!K179)*XYM3E!$B179+(drdp!E179+drdp!N179)*XYM3E!$C179+(drdp!H179+drdp!Q179)*XYM3E!$D179))</f>
        <v>0</v>
      </c>
      <c r="F179" s="20">
        <f>IF(D179="SING",0,Model!$W$35*((drdp!C179+drdp!L179)*XYM3E!$B179+(drdp!F179+drdp!O179)*XYM3E!$C179+(drdp!I179+drdp!R179)*XYM3E!$D179))</f>
        <v>0</v>
      </c>
      <c r="G179" s="20">
        <f>IF(D179="SING",0,Model!$W$35*((drdp!D179+drdp!M179)*XYM3E!$B179+(drdp!G179+drdp!P179)*XYM3E!$C179+(drdp!J179+drdp!S179)*XYM3E!$D179))</f>
        <v>0</v>
      </c>
      <c r="H179" s="18">
        <f>IF(D179="SING",(Wellpath!K179-Wellpath!K178)/2*Model!$W$35,Model!$W$35*((drdp!B179)*XYM3E!$B179+(drdp!E179)*XYM3E!$C179+(drdp!H179)*XYM3E!$D179))</f>
        <v>0</v>
      </c>
      <c r="I179" s="18">
        <f>IF(D179="SING",0,Model!$W$35*((drdp!C179)*XYM3E!$B179+(drdp!F179)*XYM3E!$C179+(drdp!I179)*XYM3E!$D179))</f>
        <v>0</v>
      </c>
      <c r="J179" s="18">
        <f>IF(D179="SING",0,Model!$W$35*((drdp!D179)*XYM3E!$B179+(drdp!G179)*XYM3E!$C179+(drdp!J179)*XYM3E!$D179))</f>
        <v>0</v>
      </c>
      <c r="K179" s="21">
        <f t="shared" si="35"/>
        <v>113.8882813616563</v>
      </c>
      <c r="L179" s="21">
        <f t="shared" si="36"/>
        <v>1.1274877853621443</v>
      </c>
      <c r="M179" s="21">
        <f t="shared" si="37"/>
        <v>11.156830020058006</v>
      </c>
      <c r="N179" s="21">
        <f t="shared" si="38"/>
        <v>1.04742444750175</v>
      </c>
      <c r="O179" s="21">
        <f t="shared" si="39"/>
        <v>-3.6214520670155572</v>
      </c>
      <c r="P179" s="21">
        <f t="shared" si="40"/>
        <v>-3.5020685907680593</v>
      </c>
      <c r="Q179" s="19">
        <f t="shared" si="41"/>
        <v>113.8882813616563</v>
      </c>
      <c r="R179" s="19">
        <f t="shared" si="42"/>
        <v>1.1274877853621443</v>
      </c>
      <c r="S179" s="19">
        <f t="shared" si="43"/>
        <v>11.156830020058006</v>
      </c>
      <c r="T179" s="19">
        <f t="shared" si="44"/>
        <v>1.04742444750175</v>
      </c>
      <c r="U179" s="19">
        <f t="shared" si="45"/>
        <v>-3.6214520670155572</v>
      </c>
      <c r="V179" s="19">
        <f t="shared" si="46"/>
        <v>-3.5020685907680593</v>
      </c>
    </row>
    <row r="180" spans="1:22" x14ac:dyDescent="0.25">
      <c r="A180" s="26">
        <f>Wellpath!E180</f>
        <v>0</v>
      </c>
      <c r="B180" s="22">
        <v>0</v>
      </c>
      <c r="C180" s="22" t="e">
        <f>ABS(COS(Wellpath!$L180))*COS(Wellpath!$M180)*MAX(1,SQRT(10/(Wellpath!K180-Wellpath!K179)))</f>
        <v>#DIV/0!</v>
      </c>
      <c r="D180" s="22" t="str">
        <f>IF(ABS(Wellpath!$L180)&lt;VerticalInc,"SING",-ABS(COS(Wellpath!$L180))*SIN(Wellpath!$M180)/SIN(Wellpath!$L180)*MAX(1,SQRT(10/(Wellpath!$K180-Wellpath!$K179))))</f>
        <v>SING</v>
      </c>
      <c r="E180" s="20">
        <f>IF(D180="SING",(Wellpath!K181-Wellpath!K179)/2*Model!$W$35,Model!$W$35*((drdp!B180+drdp!K180)*XYM3E!$B180+(drdp!E180+drdp!N180)*XYM3E!$C180+(drdp!H180+drdp!Q180)*XYM3E!$D180))</f>
        <v>0</v>
      </c>
      <c r="F180" s="20">
        <f>IF(D180="SING",0,Model!$W$35*((drdp!C180+drdp!L180)*XYM3E!$B180+(drdp!F180+drdp!O180)*XYM3E!$C180+(drdp!I180+drdp!R180)*XYM3E!$D180))</f>
        <v>0</v>
      </c>
      <c r="G180" s="20">
        <f>IF(D180="SING",0,Model!$W$35*((drdp!D180+drdp!M180)*XYM3E!$B180+(drdp!G180+drdp!P180)*XYM3E!$C180+(drdp!J180+drdp!S180)*XYM3E!$D180))</f>
        <v>0</v>
      </c>
      <c r="H180" s="18">
        <f>IF(D180="SING",(Wellpath!K180-Wellpath!K179)/2*Model!$W$35,Model!$W$35*((drdp!B180)*XYM3E!$B180+(drdp!E180)*XYM3E!$C180+(drdp!H180)*XYM3E!$D180))</f>
        <v>0</v>
      </c>
      <c r="I180" s="18">
        <f>IF(D180="SING",0,Model!$W$35*((drdp!C180)*XYM3E!$B180+(drdp!F180)*XYM3E!$C180+(drdp!I180)*XYM3E!$D180))</f>
        <v>0</v>
      </c>
      <c r="J180" s="18">
        <f>IF(D180="SING",0,Model!$W$35*((drdp!D180)*XYM3E!$B180+(drdp!G180)*XYM3E!$C180+(drdp!J180)*XYM3E!$D180))</f>
        <v>0</v>
      </c>
      <c r="K180" s="21">
        <f t="shared" si="35"/>
        <v>113.8882813616563</v>
      </c>
      <c r="L180" s="21">
        <f t="shared" si="36"/>
        <v>1.1274877853621443</v>
      </c>
      <c r="M180" s="21">
        <f t="shared" si="37"/>
        <v>11.156830020058006</v>
      </c>
      <c r="N180" s="21">
        <f t="shared" si="38"/>
        <v>1.04742444750175</v>
      </c>
      <c r="O180" s="21">
        <f t="shared" si="39"/>
        <v>-3.6214520670155572</v>
      </c>
      <c r="P180" s="21">
        <f t="shared" si="40"/>
        <v>-3.5020685907680593</v>
      </c>
      <c r="Q180" s="19">
        <f t="shared" si="41"/>
        <v>113.8882813616563</v>
      </c>
      <c r="R180" s="19">
        <f t="shared" si="42"/>
        <v>1.1274877853621443</v>
      </c>
      <c r="S180" s="19">
        <f t="shared" si="43"/>
        <v>11.156830020058006</v>
      </c>
      <c r="T180" s="19">
        <f t="shared" si="44"/>
        <v>1.04742444750175</v>
      </c>
      <c r="U180" s="19">
        <f t="shared" si="45"/>
        <v>-3.6214520670155572</v>
      </c>
      <c r="V180" s="19">
        <f t="shared" si="46"/>
        <v>-3.5020685907680593</v>
      </c>
    </row>
    <row r="181" spans="1:22" x14ac:dyDescent="0.25">
      <c r="A181" s="26">
        <f>Wellpath!E181</f>
        <v>0</v>
      </c>
      <c r="B181" s="22">
        <v>0</v>
      </c>
      <c r="C181" s="22" t="e">
        <f>ABS(COS(Wellpath!$L181))*COS(Wellpath!$M181)*MAX(1,SQRT(10/(Wellpath!K181-Wellpath!K180)))</f>
        <v>#DIV/0!</v>
      </c>
      <c r="D181" s="22" t="str">
        <f>IF(ABS(Wellpath!$L181)&lt;VerticalInc,"SING",-ABS(COS(Wellpath!$L181))*SIN(Wellpath!$M181)/SIN(Wellpath!$L181)*MAX(1,SQRT(10/(Wellpath!$K181-Wellpath!$K180))))</f>
        <v>SING</v>
      </c>
      <c r="E181" s="20">
        <f>IF(D181="SING",(Wellpath!K182-Wellpath!K180)/2*Model!$W$35,Model!$W$35*((drdp!B181+drdp!K181)*XYM3E!$B181+(drdp!E181+drdp!N181)*XYM3E!$C181+(drdp!H181+drdp!Q181)*XYM3E!$D181))</f>
        <v>0</v>
      </c>
      <c r="F181" s="20">
        <f>IF(D181="SING",0,Model!$W$35*((drdp!C181+drdp!L181)*XYM3E!$B181+(drdp!F181+drdp!O181)*XYM3E!$C181+(drdp!I181+drdp!R181)*XYM3E!$D181))</f>
        <v>0</v>
      </c>
      <c r="G181" s="20">
        <f>IF(D181="SING",0,Model!$W$35*((drdp!D181+drdp!M181)*XYM3E!$B181+(drdp!G181+drdp!P181)*XYM3E!$C181+(drdp!J181+drdp!S181)*XYM3E!$D181))</f>
        <v>0</v>
      </c>
      <c r="H181" s="18">
        <f>IF(D181="SING",(Wellpath!K181-Wellpath!K180)/2*Model!$W$35,Model!$W$35*((drdp!B181)*XYM3E!$B181+(drdp!E181)*XYM3E!$C181+(drdp!H181)*XYM3E!$D181))</f>
        <v>0</v>
      </c>
      <c r="I181" s="18">
        <f>IF(D181="SING",0,Model!$W$35*((drdp!C181)*XYM3E!$B181+(drdp!F181)*XYM3E!$C181+(drdp!I181)*XYM3E!$D181))</f>
        <v>0</v>
      </c>
      <c r="J181" s="18">
        <f>IF(D181="SING",0,Model!$W$35*((drdp!D181)*XYM3E!$B181+(drdp!G181)*XYM3E!$C181+(drdp!J181)*XYM3E!$D181))</f>
        <v>0</v>
      </c>
      <c r="K181" s="21">
        <f t="shared" si="35"/>
        <v>113.8882813616563</v>
      </c>
      <c r="L181" s="21">
        <f t="shared" si="36"/>
        <v>1.1274877853621443</v>
      </c>
      <c r="M181" s="21">
        <f t="shared" si="37"/>
        <v>11.156830020058006</v>
      </c>
      <c r="N181" s="21">
        <f t="shared" si="38"/>
        <v>1.04742444750175</v>
      </c>
      <c r="O181" s="21">
        <f t="shared" si="39"/>
        <v>-3.6214520670155572</v>
      </c>
      <c r="P181" s="21">
        <f t="shared" si="40"/>
        <v>-3.5020685907680593</v>
      </c>
      <c r="Q181" s="19">
        <f t="shared" si="41"/>
        <v>113.8882813616563</v>
      </c>
      <c r="R181" s="19">
        <f t="shared" si="42"/>
        <v>1.1274877853621443</v>
      </c>
      <c r="S181" s="19">
        <f t="shared" si="43"/>
        <v>11.156830020058006</v>
      </c>
      <c r="T181" s="19">
        <f t="shared" si="44"/>
        <v>1.04742444750175</v>
      </c>
      <c r="U181" s="19">
        <f t="shared" si="45"/>
        <v>-3.6214520670155572</v>
      </c>
      <c r="V181" s="19">
        <f t="shared" si="46"/>
        <v>-3.5020685907680593</v>
      </c>
    </row>
    <row r="182" spans="1:22" x14ac:dyDescent="0.25">
      <c r="A182" s="26">
        <f>Wellpath!E182</f>
        <v>0</v>
      </c>
      <c r="B182" s="22">
        <v>0</v>
      </c>
      <c r="C182" s="22" t="e">
        <f>ABS(COS(Wellpath!$L182))*COS(Wellpath!$M182)*MAX(1,SQRT(10/(Wellpath!K182-Wellpath!K181)))</f>
        <v>#DIV/0!</v>
      </c>
      <c r="D182" s="22" t="str">
        <f>IF(ABS(Wellpath!$L182)&lt;VerticalInc,"SING",-ABS(COS(Wellpath!$L182))*SIN(Wellpath!$M182)/SIN(Wellpath!$L182)*MAX(1,SQRT(10/(Wellpath!$K182-Wellpath!$K181))))</f>
        <v>SING</v>
      </c>
      <c r="E182" s="20">
        <f>IF(D182="SING",(Wellpath!K183-Wellpath!K181)/2*Model!$W$35,Model!$W$35*((drdp!B182+drdp!K182)*XYM3E!$B182+(drdp!E182+drdp!N182)*XYM3E!$C182+(drdp!H182+drdp!Q182)*XYM3E!$D182))</f>
        <v>0</v>
      </c>
      <c r="F182" s="20">
        <f>IF(D182="SING",0,Model!$W$35*((drdp!C182+drdp!L182)*XYM3E!$B182+(drdp!F182+drdp!O182)*XYM3E!$C182+(drdp!I182+drdp!R182)*XYM3E!$D182))</f>
        <v>0</v>
      </c>
      <c r="G182" s="20">
        <f>IF(D182="SING",0,Model!$W$35*((drdp!D182+drdp!M182)*XYM3E!$B182+(drdp!G182+drdp!P182)*XYM3E!$C182+(drdp!J182+drdp!S182)*XYM3E!$D182))</f>
        <v>0</v>
      </c>
      <c r="H182" s="18">
        <f>IF(D182="SING",(Wellpath!K182-Wellpath!K181)/2*Model!$W$35,Model!$W$35*((drdp!B182)*XYM3E!$B182+(drdp!E182)*XYM3E!$C182+(drdp!H182)*XYM3E!$D182))</f>
        <v>0</v>
      </c>
      <c r="I182" s="18">
        <f>IF(D182="SING",0,Model!$W$35*((drdp!C182)*XYM3E!$B182+(drdp!F182)*XYM3E!$C182+(drdp!I182)*XYM3E!$D182))</f>
        <v>0</v>
      </c>
      <c r="J182" s="18">
        <f>IF(D182="SING",0,Model!$W$35*((drdp!D182)*XYM3E!$B182+(drdp!G182)*XYM3E!$C182+(drdp!J182)*XYM3E!$D182))</f>
        <v>0</v>
      </c>
      <c r="K182" s="21">
        <f t="shared" si="35"/>
        <v>113.8882813616563</v>
      </c>
      <c r="L182" s="21">
        <f t="shared" si="36"/>
        <v>1.1274877853621443</v>
      </c>
      <c r="M182" s="21">
        <f t="shared" si="37"/>
        <v>11.156830020058006</v>
      </c>
      <c r="N182" s="21">
        <f t="shared" si="38"/>
        <v>1.04742444750175</v>
      </c>
      <c r="O182" s="21">
        <f t="shared" si="39"/>
        <v>-3.6214520670155572</v>
      </c>
      <c r="P182" s="21">
        <f t="shared" si="40"/>
        <v>-3.5020685907680593</v>
      </c>
      <c r="Q182" s="19">
        <f t="shared" si="41"/>
        <v>113.8882813616563</v>
      </c>
      <c r="R182" s="19">
        <f t="shared" si="42"/>
        <v>1.1274877853621443</v>
      </c>
      <c r="S182" s="19">
        <f t="shared" si="43"/>
        <v>11.156830020058006</v>
      </c>
      <c r="T182" s="19">
        <f t="shared" si="44"/>
        <v>1.04742444750175</v>
      </c>
      <c r="U182" s="19">
        <f t="shared" si="45"/>
        <v>-3.6214520670155572</v>
      </c>
      <c r="V182" s="19">
        <f t="shared" si="46"/>
        <v>-3.5020685907680593</v>
      </c>
    </row>
    <row r="183" spans="1:22" x14ac:dyDescent="0.25">
      <c r="A183" s="26">
        <f>Wellpath!E183</f>
        <v>0</v>
      </c>
      <c r="B183" s="22">
        <v>0</v>
      </c>
      <c r="C183" s="22" t="e">
        <f>ABS(COS(Wellpath!$L183))*COS(Wellpath!$M183)*MAX(1,SQRT(10/(Wellpath!K183-Wellpath!K182)))</f>
        <v>#DIV/0!</v>
      </c>
      <c r="D183" s="22" t="str">
        <f>IF(ABS(Wellpath!$L183)&lt;VerticalInc,"SING",-ABS(COS(Wellpath!$L183))*SIN(Wellpath!$M183)/SIN(Wellpath!$L183)*MAX(1,SQRT(10/(Wellpath!$K183-Wellpath!$K182))))</f>
        <v>SING</v>
      </c>
      <c r="E183" s="20">
        <f>IF(D183="SING",(Wellpath!K184-Wellpath!K182)/2*Model!$W$35,Model!$W$35*((drdp!B183+drdp!K183)*XYM3E!$B183+(drdp!E183+drdp!N183)*XYM3E!$C183+(drdp!H183+drdp!Q183)*XYM3E!$D183))</f>
        <v>0</v>
      </c>
      <c r="F183" s="20">
        <f>IF(D183="SING",0,Model!$W$35*((drdp!C183+drdp!L183)*XYM3E!$B183+(drdp!F183+drdp!O183)*XYM3E!$C183+(drdp!I183+drdp!R183)*XYM3E!$D183))</f>
        <v>0</v>
      </c>
      <c r="G183" s="20">
        <f>IF(D183="SING",0,Model!$W$35*((drdp!D183+drdp!M183)*XYM3E!$B183+(drdp!G183+drdp!P183)*XYM3E!$C183+(drdp!J183+drdp!S183)*XYM3E!$D183))</f>
        <v>0</v>
      </c>
      <c r="H183" s="18">
        <f>IF(D183="SING",(Wellpath!K183-Wellpath!K182)/2*Model!$W$35,Model!$W$35*((drdp!B183)*XYM3E!$B183+(drdp!E183)*XYM3E!$C183+(drdp!H183)*XYM3E!$D183))</f>
        <v>0</v>
      </c>
      <c r="I183" s="18">
        <f>IF(D183="SING",0,Model!$W$35*((drdp!C183)*XYM3E!$B183+(drdp!F183)*XYM3E!$C183+(drdp!I183)*XYM3E!$D183))</f>
        <v>0</v>
      </c>
      <c r="J183" s="18">
        <f>IF(D183="SING",0,Model!$W$35*((drdp!D183)*XYM3E!$B183+(drdp!G183)*XYM3E!$C183+(drdp!J183)*XYM3E!$D183))</f>
        <v>0</v>
      </c>
      <c r="K183" s="21">
        <f t="shared" si="35"/>
        <v>113.8882813616563</v>
      </c>
      <c r="L183" s="21">
        <f t="shared" si="36"/>
        <v>1.1274877853621443</v>
      </c>
      <c r="M183" s="21">
        <f t="shared" si="37"/>
        <v>11.156830020058006</v>
      </c>
      <c r="N183" s="21">
        <f t="shared" si="38"/>
        <v>1.04742444750175</v>
      </c>
      <c r="O183" s="21">
        <f t="shared" si="39"/>
        <v>-3.6214520670155572</v>
      </c>
      <c r="P183" s="21">
        <f t="shared" si="40"/>
        <v>-3.5020685907680593</v>
      </c>
      <c r="Q183" s="19">
        <f t="shared" si="41"/>
        <v>113.8882813616563</v>
      </c>
      <c r="R183" s="19">
        <f t="shared" si="42"/>
        <v>1.1274877853621443</v>
      </c>
      <c r="S183" s="19">
        <f t="shared" si="43"/>
        <v>11.156830020058006</v>
      </c>
      <c r="T183" s="19">
        <f t="shared" si="44"/>
        <v>1.04742444750175</v>
      </c>
      <c r="U183" s="19">
        <f t="shared" si="45"/>
        <v>-3.6214520670155572</v>
      </c>
      <c r="V183" s="19">
        <f t="shared" si="46"/>
        <v>-3.5020685907680593</v>
      </c>
    </row>
    <row r="184" spans="1:22" x14ac:dyDescent="0.25">
      <c r="A184" s="26">
        <f>Wellpath!E184</f>
        <v>0</v>
      </c>
      <c r="B184" s="22">
        <v>0</v>
      </c>
      <c r="C184" s="22" t="e">
        <f>ABS(COS(Wellpath!$L184))*COS(Wellpath!$M184)*MAX(1,SQRT(10/(Wellpath!K184-Wellpath!K183)))</f>
        <v>#DIV/0!</v>
      </c>
      <c r="D184" s="22" t="str">
        <f>IF(ABS(Wellpath!$L184)&lt;VerticalInc,"SING",-ABS(COS(Wellpath!$L184))*SIN(Wellpath!$M184)/SIN(Wellpath!$L184)*MAX(1,SQRT(10/(Wellpath!$K184-Wellpath!$K183))))</f>
        <v>SING</v>
      </c>
      <c r="E184" s="20">
        <f>IF(D184="SING",(Wellpath!K185-Wellpath!K183)/2*Model!$W$35,Model!$W$35*((drdp!B184+drdp!K184)*XYM3E!$B184+(drdp!E184+drdp!N184)*XYM3E!$C184+(drdp!H184+drdp!Q184)*XYM3E!$D184))</f>
        <v>0</v>
      </c>
      <c r="F184" s="20">
        <f>IF(D184="SING",0,Model!$W$35*((drdp!C184+drdp!L184)*XYM3E!$B184+(drdp!F184+drdp!O184)*XYM3E!$C184+(drdp!I184+drdp!R184)*XYM3E!$D184))</f>
        <v>0</v>
      </c>
      <c r="G184" s="20">
        <f>IF(D184="SING",0,Model!$W$35*((drdp!D184+drdp!M184)*XYM3E!$B184+(drdp!G184+drdp!P184)*XYM3E!$C184+(drdp!J184+drdp!S184)*XYM3E!$D184))</f>
        <v>0</v>
      </c>
      <c r="H184" s="18">
        <f>IF(D184="SING",(Wellpath!K184-Wellpath!K183)/2*Model!$W$35,Model!$W$35*((drdp!B184)*XYM3E!$B184+(drdp!E184)*XYM3E!$C184+(drdp!H184)*XYM3E!$D184))</f>
        <v>0</v>
      </c>
      <c r="I184" s="18">
        <f>IF(D184="SING",0,Model!$W$35*((drdp!C184)*XYM3E!$B184+(drdp!F184)*XYM3E!$C184+(drdp!I184)*XYM3E!$D184))</f>
        <v>0</v>
      </c>
      <c r="J184" s="18">
        <f>IF(D184="SING",0,Model!$W$35*((drdp!D184)*XYM3E!$B184+(drdp!G184)*XYM3E!$C184+(drdp!J184)*XYM3E!$D184))</f>
        <v>0</v>
      </c>
      <c r="K184" s="21">
        <f t="shared" si="35"/>
        <v>113.8882813616563</v>
      </c>
      <c r="L184" s="21">
        <f t="shared" si="36"/>
        <v>1.1274877853621443</v>
      </c>
      <c r="M184" s="21">
        <f t="shared" si="37"/>
        <v>11.156830020058006</v>
      </c>
      <c r="N184" s="21">
        <f t="shared" si="38"/>
        <v>1.04742444750175</v>
      </c>
      <c r="O184" s="21">
        <f t="shared" si="39"/>
        <v>-3.6214520670155572</v>
      </c>
      <c r="P184" s="21">
        <f t="shared" si="40"/>
        <v>-3.5020685907680593</v>
      </c>
      <c r="Q184" s="19">
        <f t="shared" si="41"/>
        <v>113.8882813616563</v>
      </c>
      <c r="R184" s="19">
        <f t="shared" si="42"/>
        <v>1.1274877853621443</v>
      </c>
      <c r="S184" s="19">
        <f t="shared" si="43"/>
        <v>11.156830020058006</v>
      </c>
      <c r="T184" s="19">
        <f t="shared" si="44"/>
        <v>1.04742444750175</v>
      </c>
      <c r="U184" s="19">
        <f t="shared" si="45"/>
        <v>-3.6214520670155572</v>
      </c>
      <c r="V184" s="19">
        <f t="shared" si="46"/>
        <v>-3.5020685907680593</v>
      </c>
    </row>
    <row r="185" spans="1:22" x14ac:dyDescent="0.25">
      <c r="A185" s="26">
        <f>Wellpath!E185</f>
        <v>0</v>
      </c>
      <c r="B185" s="22">
        <v>0</v>
      </c>
      <c r="C185" s="22" t="e">
        <f>ABS(COS(Wellpath!$L185))*COS(Wellpath!$M185)*MAX(1,SQRT(10/(Wellpath!K185-Wellpath!K184)))</f>
        <v>#DIV/0!</v>
      </c>
      <c r="D185" s="22" t="str">
        <f>IF(ABS(Wellpath!$L185)&lt;VerticalInc,"SING",-ABS(COS(Wellpath!$L185))*SIN(Wellpath!$M185)/SIN(Wellpath!$L185)*MAX(1,SQRT(10/(Wellpath!$K185-Wellpath!$K184))))</f>
        <v>SING</v>
      </c>
      <c r="E185" s="20">
        <f>IF(D185="SING",(Wellpath!K186-Wellpath!K184)/2*Model!$W$35,Model!$W$35*((drdp!B185+drdp!K185)*XYM3E!$B185+(drdp!E185+drdp!N185)*XYM3E!$C185+(drdp!H185+drdp!Q185)*XYM3E!$D185))</f>
        <v>0</v>
      </c>
      <c r="F185" s="20">
        <f>IF(D185="SING",0,Model!$W$35*((drdp!C185+drdp!L185)*XYM3E!$B185+(drdp!F185+drdp!O185)*XYM3E!$C185+(drdp!I185+drdp!R185)*XYM3E!$D185))</f>
        <v>0</v>
      </c>
      <c r="G185" s="20">
        <f>IF(D185="SING",0,Model!$W$35*((drdp!D185+drdp!M185)*XYM3E!$B185+(drdp!G185+drdp!P185)*XYM3E!$C185+(drdp!J185+drdp!S185)*XYM3E!$D185))</f>
        <v>0</v>
      </c>
      <c r="H185" s="18">
        <f>IF(D185="SING",(Wellpath!K185-Wellpath!K184)/2*Model!$W$35,Model!$W$35*((drdp!B185)*XYM3E!$B185+(drdp!E185)*XYM3E!$C185+(drdp!H185)*XYM3E!$D185))</f>
        <v>0</v>
      </c>
      <c r="I185" s="18">
        <f>IF(D185="SING",0,Model!$W$35*((drdp!C185)*XYM3E!$B185+(drdp!F185)*XYM3E!$C185+(drdp!I185)*XYM3E!$D185))</f>
        <v>0</v>
      </c>
      <c r="J185" s="18">
        <f>IF(D185="SING",0,Model!$W$35*((drdp!D185)*XYM3E!$B185+(drdp!G185)*XYM3E!$C185+(drdp!J185)*XYM3E!$D185))</f>
        <v>0</v>
      </c>
      <c r="K185" s="21">
        <f t="shared" si="35"/>
        <v>113.8882813616563</v>
      </c>
      <c r="L185" s="21">
        <f t="shared" si="36"/>
        <v>1.1274877853621443</v>
      </c>
      <c r="M185" s="21">
        <f t="shared" si="37"/>
        <v>11.156830020058006</v>
      </c>
      <c r="N185" s="21">
        <f t="shared" si="38"/>
        <v>1.04742444750175</v>
      </c>
      <c r="O185" s="21">
        <f t="shared" si="39"/>
        <v>-3.6214520670155572</v>
      </c>
      <c r="P185" s="21">
        <f t="shared" si="40"/>
        <v>-3.5020685907680593</v>
      </c>
      <c r="Q185" s="19">
        <f t="shared" si="41"/>
        <v>113.8882813616563</v>
      </c>
      <c r="R185" s="19">
        <f t="shared" si="42"/>
        <v>1.1274877853621443</v>
      </c>
      <c r="S185" s="19">
        <f t="shared" si="43"/>
        <v>11.156830020058006</v>
      </c>
      <c r="T185" s="19">
        <f t="shared" si="44"/>
        <v>1.04742444750175</v>
      </c>
      <c r="U185" s="19">
        <f t="shared" si="45"/>
        <v>-3.6214520670155572</v>
      </c>
      <c r="V185" s="19">
        <f t="shared" si="46"/>
        <v>-3.5020685907680593</v>
      </c>
    </row>
    <row r="186" spans="1:22" x14ac:dyDescent="0.25">
      <c r="A186" s="26">
        <f>Wellpath!E186</f>
        <v>0</v>
      </c>
      <c r="B186" s="22">
        <v>0</v>
      </c>
      <c r="C186" s="22" t="e">
        <f>ABS(COS(Wellpath!$L186))*COS(Wellpath!$M186)*MAX(1,SQRT(10/(Wellpath!K186-Wellpath!K185)))</f>
        <v>#DIV/0!</v>
      </c>
      <c r="D186" s="22" t="str">
        <f>IF(ABS(Wellpath!$L186)&lt;VerticalInc,"SING",-ABS(COS(Wellpath!$L186))*SIN(Wellpath!$M186)/SIN(Wellpath!$L186)*MAX(1,SQRT(10/(Wellpath!$K186-Wellpath!$K185))))</f>
        <v>SING</v>
      </c>
      <c r="E186" s="20">
        <f>IF(D186="SING",(Wellpath!K187-Wellpath!K185)/2*Model!$W$35,Model!$W$35*((drdp!B186+drdp!K186)*XYM3E!$B186+(drdp!E186+drdp!N186)*XYM3E!$C186+(drdp!H186+drdp!Q186)*XYM3E!$D186))</f>
        <v>0</v>
      </c>
      <c r="F186" s="20">
        <f>IF(D186="SING",0,Model!$W$35*((drdp!C186+drdp!L186)*XYM3E!$B186+(drdp!F186+drdp!O186)*XYM3E!$C186+(drdp!I186+drdp!R186)*XYM3E!$D186))</f>
        <v>0</v>
      </c>
      <c r="G186" s="20">
        <f>IF(D186="SING",0,Model!$W$35*((drdp!D186+drdp!M186)*XYM3E!$B186+(drdp!G186+drdp!P186)*XYM3E!$C186+(drdp!J186+drdp!S186)*XYM3E!$D186))</f>
        <v>0</v>
      </c>
      <c r="H186" s="18">
        <f>IF(D186="SING",(Wellpath!K186-Wellpath!K185)/2*Model!$W$35,Model!$W$35*((drdp!B186)*XYM3E!$B186+(drdp!E186)*XYM3E!$C186+(drdp!H186)*XYM3E!$D186))</f>
        <v>0</v>
      </c>
      <c r="I186" s="18">
        <f>IF(D186="SING",0,Model!$W$35*((drdp!C186)*XYM3E!$B186+(drdp!F186)*XYM3E!$C186+(drdp!I186)*XYM3E!$D186))</f>
        <v>0</v>
      </c>
      <c r="J186" s="18">
        <f>IF(D186="SING",0,Model!$W$35*((drdp!D186)*XYM3E!$B186+(drdp!G186)*XYM3E!$C186+(drdp!J186)*XYM3E!$D186))</f>
        <v>0</v>
      </c>
      <c r="K186" s="21">
        <f t="shared" si="35"/>
        <v>113.8882813616563</v>
      </c>
      <c r="L186" s="21">
        <f t="shared" si="36"/>
        <v>1.1274877853621443</v>
      </c>
      <c r="M186" s="21">
        <f t="shared" si="37"/>
        <v>11.156830020058006</v>
      </c>
      <c r="N186" s="21">
        <f t="shared" si="38"/>
        <v>1.04742444750175</v>
      </c>
      <c r="O186" s="21">
        <f t="shared" si="39"/>
        <v>-3.6214520670155572</v>
      </c>
      <c r="P186" s="21">
        <f t="shared" si="40"/>
        <v>-3.5020685907680593</v>
      </c>
      <c r="Q186" s="19">
        <f t="shared" si="41"/>
        <v>113.8882813616563</v>
      </c>
      <c r="R186" s="19">
        <f t="shared" si="42"/>
        <v>1.1274877853621443</v>
      </c>
      <c r="S186" s="19">
        <f t="shared" si="43"/>
        <v>11.156830020058006</v>
      </c>
      <c r="T186" s="19">
        <f t="shared" si="44"/>
        <v>1.04742444750175</v>
      </c>
      <c r="U186" s="19">
        <f t="shared" si="45"/>
        <v>-3.6214520670155572</v>
      </c>
      <c r="V186" s="19">
        <f t="shared" si="46"/>
        <v>-3.5020685907680593</v>
      </c>
    </row>
    <row r="187" spans="1:22" x14ac:dyDescent="0.25">
      <c r="A187" s="26">
        <f>Wellpath!E187</f>
        <v>0</v>
      </c>
      <c r="B187" s="22">
        <v>0</v>
      </c>
      <c r="C187" s="22" t="e">
        <f>ABS(COS(Wellpath!$L187))*COS(Wellpath!$M187)*MAX(1,SQRT(10/(Wellpath!K187-Wellpath!K186)))</f>
        <v>#DIV/0!</v>
      </c>
      <c r="D187" s="22" t="str">
        <f>IF(ABS(Wellpath!$L187)&lt;VerticalInc,"SING",-ABS(COS(Wellpath!$L187))*SIN(Wellpath!$M187)/SIN(Wellpath!$L187)*MAX(1,SQRT(10/(Wellpath!$K187-Wellpath!$K186))))</f>
        <v>SING</v>
      </c>
      <c r="E187" s="20">
        <f>IF(D187="SING",(Wellpath!K188-Wellpath!K186)/2*Model!$W$35,Model!$W$35*((drdp!B187+drdp!K187)*XYM3E!$B187+(drdp!E187+drdp!N187)*XYM3E!$C187+(drdp!H187+drdp!Q187)*XYM3E!$D187))</f>
        <v>0</v>
      </c>
      <c r="F187" s="20">
        <f>IF(D187="SING",0,Model!$W$35*((drdp!C187+drdp!L187)*XYM3E!$B187+(drdp!F187+drdp!O187)*XYM3E!$C187+(drdp!I187+drdp!R187)*XYM3E!$D187))</f>
        <v>0</v>
      </c>
      <c r="G187" s="20">
        <f>IF(D187="SING",0,Model!$W$35*((drdp!D187+drdp!M187)*XYM3E!$B187+(drdp!G187+drdp!P187)*XYM3E!$C187+(drdp!J187+drdp!S187)*XYM3E!$D187))</f>
        <v>0</v>
      </c>
      <c r="H187" s="18">
        <f>IF(D187="SING",(Wellpath!K187-Wellpath!K186)/2*Model!$W$35,Model!$W$35*((drdp!B187)*XYM3E!$B187+(drdp!E187)*XYM3E!$C187+(drdp!H187)*XYM3E!$D187))</f>
        <v>0</v>
      </c>
      <c r="I187" s="18">
        <f>IF(D187="SING",0,Model!$W$35*((drdp!C187)*XYM3E!$B187+(drdp!F187)*XYM3E!$C187+(drdp!I187)*XYM3E!$D187))</f>
        <v>0</v>
      </c>
      <c r="J187" s="18">
        <f>IF(D187="SING",0,Model!$W$35*((drdp!D187)*XYM3E!$B187+(drdp!G187)*XYM3E!$C187+(drdp!J187)*XYM3E!$D187))</f>
        <v>0</v>
      </c>
      <c r="K187" s="21">
        <f t="shared" si="35"/>
        <v>113.8882813616563</v>
      </c>
      <c r="L187" s="21">
        <f t="shared" si="36"/>
        <v>1.1274877853621443</v>
      </c>
      <c r="M187" s="21">
        <f t="shared" si="37"/>
        <v>11.156830020058006</v>
      </c>
      <c r="N187" s="21">
        <f t="shared" si="38"/>
        <v>1.04742444750175</v>
      </c>
      <c r="O187" s="21">
        <f t="shared" si="39"/>
        <v>-3.6214520670155572</v>
      </c>
      <c r="P187" s="21">
        <f t="shared" si="40"/>
        <v>-3.5020685907680593</v>
      </c>
      <c r="Q187" s="19">
        <f t="shared" si="41"/>
        <v>113.8882813616563</v>
      </c>
      <c r="R187" s="19">
        <f t="shared" si="42"/>
        <v>1.1274877853621443</v>
      </c>
      <c r="S187" s="19">
        <f t="shared" si="43"/>
        <v>11.156830020058006</v>
      </c>
      <c r="T187" s="19">
        <f t="shared" si="44"/>
        <v>1.04742444750175</v>
      </c>
      <c r="U187" s="19">
        <f t="shared" si="45"/>
        <v>-3.6214520670155572</v>
      </c>
      <c r="V187" s="19">
        <f t="shared" si="46"/>
        <v>-3.5020685907680593</v>
      </c>
    </row>
    <row r="188" spans="1:22" x14ac:dyDescent="0.25">
      <c r="A188" s="26">
        <f>Wellpath!E188</f>
        <v>0</v>
      </c>
      <c r="B188" s="22">
        <v>0</v>
      </c>
      <c r="C188" s="22" t="e">
        <f>ABS(COS(Wellpath!$L188))*COS(Wellpath!$M188)*MAX(1,SQRT(10/(Wellpath!K188-Wellpath!K187)))</f>
        <v>#DIV/0!</v>
      </c>
      <c r="D188" s="22" t="str">
        <f>IF(ABS(Wellpath!$L188)&lt;VerticalInc,"SING",-ABS(COS(Wellpath!$L188))*SIN(Wellpath!$M188)/SIN(Wellpath!$L188)*MAX(1,SQRT(10/(Wellpath!$K188-Wellpath!$K187))))</f>
        <v>SING</v>
      </c>
      <c r="E188" s="20">
        <f>IF(D188="SING",(Wellpath!K189-Wellpath!K187)/2*Model!$W$35,Model!$W$35*((drdp!B188+drdp!K188)*XYM3E!$B188+(drdp!E188+drdp!N188)*XYM3E!$C188+(drdp!H188+drdp!Q188)*XYM3E!$D188))</f>
        <v>0</v>
      </c>
      <c r="F188" s="20">
        <f>IF(D188="SING",0,Model!$W$35*((drdp!C188+drdp!L188)*XYM3E!$B188+(drdp!F188+drdp!O188)*XYM3E!$C188+(drdp!I188+drdp!R188)*XYM3E!$D188))</f>
        <v>0</v>
      </c>
      <c r="G188" s="20">
        <f>IF(D188="SING",0,Model!$W$35*((drdp!D188+drdp!M188)*XYM3E!$B188+(drdp!G188+drdp!P188)*XYM3E!$C188+(drdp!J188+drdp!S188)*XYM3E!$D188))</f>
        <v>0</v>
      </c>
      <c r="H188" s="18">
        <f>IF(D188="SING",(Wellpath!K188-Wellpath!K187)/2*Model!$W$35,Model!$W$35*((drdp!B188)*XYM3E!$B188+(drdp!E188)*XYM3E!$C188+(drdp!H188)*XYM3E!$D188))</f>
        <v>0</v>
      </c>
      <c r="I188" s="18">
        <f>IF(D188="SING",0,Model!$W$35*((drdp!C188)*XYM3E!$B188+(drdp!F188)*XYM3E!$C188+(drdp!I188)*XYM3E!$D188))</f>
        <v>0</v>
      </c>
      <c r="J188" s="18">
        <f>IF(D188="SING",0,Model!$W$35*((drdp!D188)*XYM3E!$B188+(drdp!G188)*XYM3E!$C188+(drdp!J188)*XYM3E!$D188))</f>
        <v>0</v>
      </c>
      <c r="K188" s="21">
        <f t="shared" si="35"/>
        <v>113.8882813616563</v>
      </c>
      <c r="L188" s="21">
        <f t="shared" si="36"/>
        <v>1.1274877853621443</v>
      </c>
      <c r="M188" s="21">
        <f t="shared" si="37"/>
        <v>11.156830020058006</v>
      </c>
      <c r="N188" s="21">
        <f t="shared" si="38"/>
        <v>1.04742444750175</v>
      </c>
      <c r="O188" s="21">
        <f t="shared" si="39"/>
        <v>-3.6214520670155572</v>
      </c>
      <c r="P188" s="21">
        <f t="shared" si="40"/>
        <v>-3.5020685907680593</v>
      </c>
      <c r="Q188" s="19">
        <f t="shared" si="41"/>
        <v>113.8882813616563</v>
      </c>
      <c r="R188" s="19">
        <f t="shared" si="42"/>
        <v>1.1274877853621443</v>
      </c>
      <c r="S188" s="19">
        <f t="shared" si="43"/>
        <v>11.156830020058006</v>
      </c>
      <c r="T188" s="19">
        <f t="shared" si="44"/>
        <v>1.04742444750175</v>
      </c>
      <c r="U188" s="19">
        <f t="shared" si="45"/>
        <v>-3.6214520670155572</v>
      </c>
      <c r="V188" s="19">
        <f t="shared" si="46"/>
        <v>-3.5020685907680593</v>
      </c>
    </row>
    <row r="189" spans="1:22" x14ac:dyDescent="0.25">
      <c r="A189" s="26">
        <f>Wellpath!E189</f>
        <v>0</v>
      </c>
      <c r="B189" s="22">
        <v>0</v>
      </c>
      <c r="C189" s="22" t="e">
        <f>ABS(COS(Wellpath!$L189))*COS(Wellpath!$M189)*MAX(1,SQRT(10/(Wellpath!K189-Wellpath!K188)))</f>
        <v>#DIV/0!</v>
      </c>
      <c r="D189" s="22" t="str">
        <f>IF(ABS(Wellpath!$L189)&lt;VerticalInc,"SING",-ABS(COS(Wellpath!$L189))*SIN(Wellpath!$M189)/SIN(Wellpath!$L189)*MAX(1,SQRT(10/(Wellpath!$K189-Wellpath!$K188))))</f>
        <v>SING</v>
      </c>
      <c r="E189" s="20">
        <f>IF(D189="SING",(Wellpath!K190-Wellpath!K188)/2*Model!$W$35,Model!$W$35*((drdp!B189+drdp!K189)*XYM3E!$B189+(drdp!E189+drdp!N189)*XYM3E!$C189+(drdp!H189+drdp!Q189)*XYM3E!$D189))</f>
        <v>0</v>
      </c>
      <c r="F189" s="20">
        <f>IF(D189="SING",0,Model!$W$35*((drdp!C189+drdp!L189)*XYM3E!$B189+(drdp!F189+drdp!O189)*XYM3E!$C189+(drdp!I189+drdp!R189)*XYM3E!$D189))</f>
        <v>0</v>
      </c>
      <c r="G189" s="20">
        <f>IF(D189="SING",0,Model!$W$35*((drdp!D189+drdp!M189)*XYM3E!$B189+(drdp!G189+drdp!P189)*XYM3E!$C189+(drdp!J189+drdp!S189)*XYM3E!$D189))</f>
        <v>0</v>
      </c>
      <c r="H189" s="18">
        <f>IF(D189="SING",(Wellpath!K189-Wellpath!K188)/2*Model!$W$35,Model!$W$35*((drdp!B189)*XYM3E!$B189+(drdp!E189)*XYM3E!$C189+(drdp!H189)*XYM3E!$D189))</f>
        <v>0</v>
      </c>
      <c r="I189" s="18">
        <f>IF(D189="SING",0,Model!$W$35*((drdp!C189)*XYM3E!$B189+(drdp!F189)*XYM3E!$C189+(drdp!I189)*XYM3E!$D189))</f>
        <v>0</v>
      </c>
      <c r="J189" s="18">
        <f>IF(D189="SING",0,Model!$W$35*((drdp!D189)*XYM3E!$B189+(drdp!G189)*XYM3E!$C189+(drdp!J189)*XYM3E!$D189))</f>
        <v>0</v>
      </c>
      <c r="K189" s="21">
        <f t="shared" si="35"/>
        <v>113.8882813616563</v>
      </c>
      <c r="L189" s="21">
        <f t="shared" si="36"/>
        <v>1.1274877853621443</v>
      </c>
      <c r="M189" s="21">
        <f t="shared" si="37"/>
        <v>11.156830020058006</v>
      </c>
      <c r="N189" s="21">
        <f t="shared" si="38"/>
        <v>1.04742444750175</v>
      </c>
      <c r="O189" s="21">
        <f t="shared" si="39"/>
        <v>-3.6214520670155572</v>
      </c>
      <c r="P189" s="21">
        <f t="shared" si="40"/>
        <v>-3.5020685907680593</v>
      </c>
      <c r="Q189" s="19">
        <f t="shared" si="41"/>
        <v>113.8882813616563</v>
      </c>
      <c r="R189" s="19">
        <f t="shared" si="42"/>
        <v>1.1274877853621443</v>
      </c>
      <c r="S189" s="19">
        <f t="shared" si="43"/>
        <v>11.156830020058006</v>
      </c>
      <c r="T189" s="19">
        <f t="shared" si="44"/>
        <v>1.04742444750175</v>
      </c>
      <c r="U189" s="19">
        <f t="shared" si="45"/>
        <v>-3.6214520670155572</v>
      </c>
      <c r="V189" s="19">
        <f t="shared" si="46"/>
        <v>-3.5020685907680593</v>
      </c>
    </row>
    <row r="190" spans="1:22" x14ac:dyDescent="0.25">
      <c r="A190" s="26">
        <f>Wellpath!E190</f>
        <v>0</v>
      </c>
      <c r="B190" s="22">
        <v>0</v>
      </c>
      <c r="C190" s="22" t="e">
        <f>ABS(COS(Wellpath!$L190))*COS(Wellpath!$M190)*MAX(1,SQRT(10/(Wellpath!K190-Wellpath!K189)))</f>
        <v>#DIV/0!</v>
      </c>
      <c r="D190" s="22" t="str">
        <f>IF(ABS(Wellpath!$L190)&lt;VerticalInc,"SING",-ABS(COS(Wellpath!$L190))*SIN(Wellpath!$M190)/SIN(Wellpath!$L190)*MAX(1,SQRT(10/(Wellpath!$K190-Wellpath!$K189))))</f>
        <v>SING</v>
      </c>
      <c r="E190" s="20">
        <f>IF(D190="SING",(Wellpath!K191-Wellpath!K189)/2*Model!$W$35,Model!$W$35*((drdp!B190+drdp!K190)*XYM3E!$B190+(drdp!E190+drdp!N190)*XYM3E!$C190+(drdp!H190+drdp!Q190)*XYM3E!$D190))</f>
        <v>0</v>
      </c>
      <c r="F190" s="20">
        <f>IF(D190="SING",0,Model!$W$35*((drdp!C190+drdp!L190)*XYM3E!$B190+(drdp!F190+drdp!O190)*XYM3E!$C190+(drdp!I190+drdp!R190)*XYM3E!$D190))</f>
        <v>0</v>
      </c>
      <c r="G190" s="20">
        <f>IF(D190="SING",0,Model!$W$35*((drdp!D190+drdp!M190)*XYM3E!$B190+(drdp!G190+drdp!P190)*XYM3E!$C190+(drdp!J190+drdp!S190)*XYM3E!$D190))</f>
        <v>0</v>
      </c>
      <c r="H190" s="18">
        <f>IF(D190="SING",(Wellpath!K190-Wellpath!K189)/2*Model!$W$35,Model!$W$35*((drdp!B190)*XYM3E!$B190+(drdp!E190)*XYM3E!$C190+(drdp!H190)*XYM3E!$D190))</f>
        <v>0</v>
      </c>
      <c r="I190" s="18">
        <f>IF(D190="SING",0,Model!$W$35*((drdp!C190)*XYM3E!$B190+(drdp!F190)*XYM3E!$C190+(drdp!I190)*XYM3E!$D190))</f>
        <v>0</v>
      </c>
      <c r="J190" s="18">
        <f>IF(D190="SING",0,Model!$W$35*((drdp!D190)*XYM3E!$B190+(drdp!G190)*XYM3E!$C190+(drdp!J190)*XYM3E!$D190))</f>
        <v>0</v>
      </c>
      <c r="K190" s="21">
        <f t="shared" si="35"/>
        <v>113.8882813616563</v>
      </c>
      <c r="L190" s="21">
        <f t="shared" si="36"/>
        <v>1.1274877853621443</v>
      </c>
      <c r="M190" s="21">
        <f t="shared" si="37"/>
        <v>11.156830020058006</v>
      </c>
      <c r="N190" s="21">
        <f t="shared" si="38"/>
        <v>1.04742444750175</v>
      </c>
      <c r="O190" s="21">
        <f t="shared" si="39"/>
        <v>-3.6214520670155572</v>
      </c>
      <c r="P190" s="21">
        <f t="shared" si="40"/>
        <v>-3.5020685907680593</v>
      </c>
      <c r="Q190" s="19">
        <f t="shared" si="41"/>
        <v>113.8882813616563</v>
      </c>
      <c r="R190" s="19">
        <f t="shared" si="42"/>
        <v>1.1274877853621443</v>
      </c>
      <c r="S190" s="19">
        <f t="shared" si="43"/>
        <v>11.156830020058006</v>
      </c>
      <c r="T190" s="19">
        <f t="shared" si="44"/>
        <v>1.04742444750175</v>
      </c>
      <c r="U190" s="19">
        <f t="shared" si="45"/>
        <v>-3.6214520670155572</v>
      </c>
      <c r="V190" s="19">
        <f t="shared" si="46"/>
        <v>-3.5020685907680593</v>
      </c>
    </row>
    <row r="191" spans="1:22" x14ac:dyDescent="0.25">
      <c r="A191" s="26">
        <f>Wellpath!E191</f>
        <v>0</v>
      </c>
      <c r="B191" s="22">
        <v>0</v>
      </c>
      <c r="C191" s="22" t="e">
        <f>ABS(COS(Wellpath!$L191))*COS(Wellpath!$M191)*MAX(1,SQRT(10/(Wellpath!K191-Wellpath!K190)))</f>
        <v>#DIV/0!</v>
      </c>
      <c r="D191" s="22" t="str">
        <f>IF(ABS(Wellpath!$L191)&lt;VerticalInc,"SING",-ABS(COS(Wellpath!$L191))*SIN(Wellpath!$M191)/SIN(Wellpath!$L191)*MAX(1,SQRT(10/(Wellpath!$K191-Wellpath!$K190))))</f>
        <v>SING</v>
      </c>
      <c r="E191" s="20">
        <f>IF(D191="SING",(Wellpath!K192-Wellpath!K190)/2*Model!$W$35,Model!$W$35*((drdp!B191+drdp!K191)*XYM3E!$B191+(drdp!E191+drdp!N191)*XYM3E!$C191+(drdp!H191+drdp!Q191)*XYM3E!$D191))</f>
        <v>0</v>
      </c>
      <c r="F191" s="20">
        <f>IF(D191="SING",0,Model!$W$35*((drdp!C191+drdp!L191)*XYM3E!$B191+(drdp!F191+drdp!O191)*XYM3E!$C191+(drdp!I191+drdp!R191)*XYM3E!$D191))</f>
        <v>0</v>
      </c>
      <c r="G191" s="20">
        <f>IF(D191="SING",0,Model!$W$35*((drdp!D191+drdp!M191)*XYM3E!$B191+(drdp!G191+drdp!P191)*XYM3E!$C191+(drdp!J191+drdp!S191)*XYM3E!$D191))</f>
        <v>0</v>
      </c>
      <c r="H191" s="18">
        <f>IF(D191="SING",(Wellpath!K191-Wellpath!K190)/2*Model!$W$35,Model!$W$35*((drdp!B191)*XYM3E!$B191+(drdp!E191)*XYM3E!$C191+(drdp!H191)*XYM3E!$D191))</f>
        <v>0</v>
      </c>
      <c r="I191" s="18">
        <f>IF(D191="SING",0,Model!$W$35*((drdp!C191)*XYM3E!$B191+(drdp!F191)*XYM3E!$C191+(drdp!I191)*XYM3E!$D191))</f>
        <v>0</v>
      </c>
      <c r="J191" s="18">
        <f>IF(D191="SING",0,Model!$W$35*((drdp!D191)*XYM3E!$B191+(drdp!G191)*XYM3E!$C191+(drdp!J191)*XYM3E!$D191))</f>
        <v>0</v>
      </c>
      <c r="K191" s="21">
        <f t="shared" si="35"/>
        <v>113.8882813616563</v>
      </c>
      <c r="L191" s="21">
        <f t="shared" si="36"/>
        <v>1.1274877853621443</v>
      </c>
      <c r="M191" s="21">
        <f t="shared" si="37"/>
        <v>11.156830020058006</v>
      </c>
      <c r="N191" s="21">
        <f t="shared" si="38"/>
        <v>1.04742444750175</v>
      </c>
      <c r="O191" s="21">
        <f t="shared" si="39"/>
        <v>-3.6214520670155572</v>
      </c>
      <c r="P191" s="21">
        <f t="shared" si="40"/>
        <v>-3.5020685907680593</v>
      </c>
      <c r="Q191" s="19">
        <f t="shared" si="41"/>
        <v>113.8882813616563</v>
      </c>
      <c r="R191" s="19">
        <f t="shared" si="42"/>
        <v>1.1274877853621443</v>
      </c>
      <c r="S191" s="19">
        <f t="shared" si="43"/>
        <v>11.156830020058006</v>
      </c>
      <c r="T191" s="19">
        <f t="shared" si="44"/>
        <v>1.04742444750175</v>
      </c>
      <c r="U191" s="19">
        <f t="shared" si="45"/>
        <v>-3.6214520670155572</v>
      </c>
      <c r="V191" s="19">
        <f t="shared" si="46"/>
        <v>-3.5020685907680593</v>
      </c>
    </row>
    <row r="192" spans="1:22" x14ac:dyDescent="0.25">
      <c r="A192" s="26">
        <f>Wellpath!E192</f>
        <v>0</v>
      </c>
      <c r="B192" s="22">
        <v>0</v>
      </c>
      <c r="C192" s="22" t="e">
        <f>ABS(COS(Wellpath!$L192))*COS(Wellpath!$M192)*MAX(1,SQRT(10/(Wellpath!K192-Wellpath!K191)))</f>
        <v>#DIV/0!</v>
      </c>
      <c r="D192" s="22" t="str">
        <f>IF(ABS(Wellpath!$L192)&lt;VerticalInc,"SING",-ABS(COS(Wellpath!$L192))*SIN(Wellpath!$M192)/SIN(Wellpath!$L192)*MAX(1,SQRT(10/(Wellpath!$K192-Wellpath!$K191))))</f>
        <v>SING</v>
      </c>
      <c r="E192" s="20">
        <f>IF(D192="SING",(Wellpath!K193-Wellpath!K191)/2*Model!$W$35,Model!$W$35*((drdp!B192+drdp!K192)*XYM3E!$B192+(drdp!E192+drdp!N192)*XYM3E!$C192+(drdp!H192+drdp!Q192)*XYM3E!$D192))</f>
        <v>0</v>
      </c>
      <c r="F192" s="20">
        <f>IF(D192="SING",0,Model!$W$35*((drdp!C192+drdp!L192)*XYM3E!$B192+(drdp!F192+drdp!O192)*XYM3E!$C192+(drdp!I192+drdp!R192)*XYM3E!$D192))</f>
        <v>0</v>
      </c>
      <c r="G192" s="20">
        <f>IF(D192="SING",0,Model!$W$35*((drdp!D192+drdp!M192)*XYM3E!$B192+(drdp!G192+drdp!P192)*XYM3E!$C192+(drdp!J192+drdp!S192)*XYM3E!$D192))</f>
        <v>0</v>
      </c>
      <c r="H192" s="18">
        <f>IF(D192="SING",(Wellpath!K192-Wellpath!K191)/2*Model!$W$35,Model!$W$35*((drdp!B192)*XYM3E!$B192+(drdp!E192)*XYM3E!$C192+(drdp!H192)*XYM3E!$D192))</f>
        <v>0</v>
      </c>
      <c r="I192" s="18">
        <f>IF(D192="SING",0,Model!$W$35*((drdp!C192)*XYM3E!$B192+(drdp!F192)*XYM3E!$C192+(drdp!I192)*XYM3E!$D192))</f>
        <v>0</v>
      </c>
      <c r="J192" s="18">
        <f>IF(D192="SING",0,Model!$W$35*((drdp!D192)*XYM3E!$B192+(drdp!G192)*XYM3E!$C192+(drdp!J192)*XYM3E!$D192))</f>
        <v>0</v>
      </c>
      <c r="K192" s="21">
        <f t="shared" si="35"/>
        <v>113.8882813616563</v>
      </c>
      <c r="L192" s="21">
        <f t="shared" si="36"/>
        <v>1.1274877853621443</v>
      </c>
      <c r="M192" s="21">
        <f t="shared" si="37"/>
        <v>11.156830020058006</v>
      </c>
      <c r="N192" s="21">
        <f t="shared" si="38"/>
        <v>1.04742444750175</v>
      </c>
      <c r="O192" s="21">
        <f t="shared" si="39"/>
        <v>-3.6214520670155572</v>
      </c>
      <c r="P192" s="21">
        <f t="shared" si="40"/>
        <v>-3.5020685907680593</v>
      </c>
      <c r="Q192" s="19">
        <f t="shared" si="41"/>
        <v>113.8882813616563</v>
      </c>
      <c r="R192" s="19">
        <f t="shared" si="42"/>
        <v>1.1274877853621443</v>
      </c>
      <c r="S192" s="19">
        <f t="shared" si="43"/>
        <v>11.156830020058006</v>
      </c>
      <c r="T192" s="19">
        <f t="shared" si="44"/>
        <v>1.04742444750175</v>
      </c>
      <c r="U192" s="19">
        <f t="shared" si="45"/>
        <v>-3.6214520670155572</v>
      </c>
      <c r="V192" s="19">
        <f t="shared" si="46"/>
        <v>-3.5020685907680593</v>
      </c>
    </row>
    <row r="193" spans="1:22" x14ac:dyDescent="0.25">
      <c r="A193" s="26">
        <f>Wellpath!E193</f>
        <v>0</v>
      </c>
      <c r="B193" s="22">
        <v>0</v>
      </c>
      <c r="C193" s="22" t="e">
        <f>ABS(COS(Wellpath!$L193))*COS(Wellpath!$M193)*MAX(1,SQRT(10/(Wellpath!K193-Wellpath!K192)))</f>
        <v>#DIV/0!</v>
      </c>
      <c r="D193" s="22" t="str">
        <f>IF(ABS(Wellpath!$L193)&lt;VerticalInc,"SING",-ABS(COS(Wellpath!$L193))*SIN(Wellpath!$M193)/SIN(Wellpath!$L193)*MAX(1,SQRT(10/(Wellpath!$K193-Wellpath!$K192))))</f>
        <v>SING</v>
      </c>
      <c r="E193" s="20">
        <f>IF(D193="SING",(Wellpath!K194-Wellpath!K192)/2*Model!$W$35,Model!$W$35*((drdp!B193+drdp!K193)*XYM3E!$B193+(drdp!E193+drdp!N193)*XYM3E!$C193+(drdp!H193+drdp!Q193)*XYM3E!$D193))</f>
        <v>0</v>
      </c>
      <c r="F193" s="20">
        <f>IF(D193="SING",0,Model!$W$35*((drdp!C193+drdp!L193)*XYM3E!$B193+(drdp!F193+drdp!O193)*XYM3E!$C193+(drdp!I193+drdp!R193)*XYM3E!$D193))</f>
        <v>0</v>
      </c>
      <c r="G193" s="20">
        <f>IF(D193="SING",0,Model!$W$35*((drdp!D193+drdp!M193)*XYM3E!$B193+(drdp!G193+drdp!P193)*XYM3E!$C193+(drdp!J193+drdp!S193)*XYM3E!$D193))</f>
        <v>0</v>
      </c>
      <c r="H193" s="18">
        <f>IF(D193="SING",(Wellpath!K193-Wellpath!K192)/2*Model!$W$35,Model!$W$35*((drdp!B193)*XYM3E!$B193+(drdp!E193)*XYM3E!$C193+(drdp!H193)*XYM3E!$D193))</f>
        <v>0</v>
      </c>
      <c r="I193" s="18">
        <f>IF(D193="SING",0,Model!$W$35*((drdp!C193)*XYM3E!$B193+(drdp!F193)*XYM3E!$C193+(drdp!I193)*XYM3E!$D193))</f>
        <v>0</v>
      </c>
      <c r="J193" s="18">
        <f>IF(D193="SING",0,Model!$W$35*((drdp!D193)*XYM3E!$B193+(drdp!G193)*XYM3E!$C193+(drdp!J193)*XYM3E!$D193))</f>
        <v>0</v>
      </c>
      <c r="K193" s="21">
        <f t="shared" si="35"/>
        <v>113.8882813616563</v>
      </c>
      <c r="L193" s="21">
        <f t="shared" si="36"/>
        <v>1.1274877853621443</v>
      </c>
      <c r="M193" s="21">
        <f t="shared" si="37"/>
        <v>11.156830020058006</v>
      </c>
      <c r="N193" s="21">
        <f t="shared" si="38"/>
        <v>1.04742444750175</v>
      </c>
      <c r="O193" s="21">
        <f t="shared" si="39"/>
        <v>-3.6214520670155572</v>
      </c>
      <c r="P193" s="21">
        <f t="shared" si="40"/>
        <v>-3.5020685907680593</v>
      </c>
      <c r="Q193" s="19">
        <f t="shared" si="41"/>
        <v>113.8882813616563</v>
      </c>
      <c r="R193" s="19">
        <f t="shared" si="42"/>
        <v>1.1274877853621443</v>
      </c>
      <c r="S193" s="19">
        <f t="shared" si="43"/>
        <v>11.156830020058006</v>
      </c>
      <c r="T193" s="19">
        <f t="shared" si="44"/>
        <v>1.04742444750175</v>
      </c>
      <c r="U193" s="19">
        <f t="shared" si="45"/>
        <v>-3.6214520670155572</v>
      </c>
      <c r="V193" s="19">
        <f t="shared" si="46"/>
        <v>-3.5020685907680593</v>
      </c>
    </row>
    <row r="194" spans="1:22" x14ac:dyDescent="0.25">
      <c r="A194" s="26">
        <f>Wellpath!E194</f>
        <v>0</v>
      </c>
      <c r="B194" s="22">
        <v>0</v>
      </c>
      <c r="C194" s="22" t="e">
        <f>ABS(COS(Wellpath!$L194))*COS(Wellpath!$M194)*MAX(1,SQRT(10/(Wellpath!K194-Wellpath!K193)))</f>
        <v>#DIV/0!</v>
      </c>
      <c r="D194" s="22" t="str">
        <f>IF(ABS(Wellpath!$L194)&lt;VerticalInc,"SING",-ABS(COS(Wellpath!$L194))*SIN(Wellpath!$M194)/SIN(Wellpath!$L194)*MAX(1,SQRT(10/(Wellpath!$K194-Wellpath!$K193))))</f>
        <v>SING</v>
      </c>
      <c r="E194" s="20">
        <f>IF(D194="SING",(Wellpath!K195-Wellpath!K193)/2*Model!$W$35,Model!$W$35*((drdp!B194+drdp!K194)*XYM3E!$B194+(drdp!E194+drdp!N194)*XYM3E!$C194+(drdp!H194+drdp!Q194)*XYM3E!$D194))</f>
        <v>0</v>
      </c>
      <c r="F194" s="20">
        <f>IF(D194="SING",0,Model!$W$35*((drdp!C194+drdp!L194)*XYM3E!$B194+(drdp!F194+drdp!O194)*XYM3E!$C194+(drdp!I194+drdp!R194)*XYM3E!$D194))</f>
        <v>0</v>
      </c>
      <c r="G194" s="20">
        <f>IF(D194="SING",0,Model!$W$35*((drdp!D194+drdp!M194)*XYM3E!$B194+(drdp!G194+drdp!P194)*XYM3E!$C194+(drdp!J194+drdp!S194)*XYM3E!$D194))</f>
        <v>0</v>
      </c>
      <c r="H194" s="18">
        <f>IF(D194="SING",(Wellpath!K194-Wellpath!K193)/2*Model!$W$35,Model!$W$35*((drdp!B194)*XYM3E!$B194+(drdp!E194)*XYM3E!$C194+(drdp!H194)*XYM3E!$D194))</f>
        <v>0</v>
      </c>
      <c r="I194" s="18">
        <f>IF(D194="SING",0,Model!$W$35*((drdp!C194)*XYM3E!$B194+(drdp!F194)*XYM3E!$C194+(drdp!I194)*XYM3E!$D194))</f>
        <v>0</v>
      </c>
      <c r="J194" s="18">
        <f>IF(D194="SING",0,Model!$W$35*((drdp!D194)*XYM3E!$B194+(drdp!G194)*XYM3E!$C194+(drdp!J194)*XYM3E!$D194))</f>
        <v>0</v>
      </c>
      <c r="K194" s="21">
        <f t="shared" si="35"/>
        <v>113.8882813616563</v>
      </c>
      <c r="L194" s="21">
        <f t="shared" si="36"/>
        <v>1.1274877853621443</v>
      </c>
      <c r="M194" s="21">
        <f t="shared" si="37"/>
        <v>11.156830020058006</v>
      </c>
      <c r="N194" s="21">
        <f t="shared" si="38"/>
        <v>1.04742444750175</v>
      </c>
      <c r="O194" s="21">
        <f t="shared" si="39"/>
        <v>-3.6214520670155572</v>
      </c>
      <c r="P194" s="21">
        <f t="shared" si="40"/>
        <v>-3.5020685907680593</v>
      </c>
      <c r="Q194" s="19">
        <f t="shared" si="41"/>
        <v>113.8882813616563</v>
      </c>
      <c r="R194" s="19">
        <f t="shared" si="42"/>
        <v>1.1274877853621443</v>
      </c>
      <c r="S194" s="19">
        <f t="shared" si="43"/>
        <v>11.156830020058006</v>
      </c>
      <c r="T194" s="19">
        <f t="shared" si="44"/>
        <v>1.04742444750175</v>
      </c>
      <c r="U194" s="19">
        <f t="shared" si="45"/>
        <v>-3.6214520670155572</v>
      </c>
      <c r="V194" s="19">
        <f t="shared" si="46"/>
        <v>-3.5020685907680593</v>
      </c>
    </row>
    <row r="195" spans="1:22" x14ac:dyDescent="0.25">
      <c r="A195" s="26">
        <f>Wellpath!E195</f>
        <v>0</v>
      </c>
      <c r="B195" s="22">
        <v>0</v>
      </c>
      <c r="C195" s="22" t="e">
        <f>ABS(COS(Wellpath!$L195))*COS(Wellpath!$M195)*MAX(1,SQRT(10/(Wellpath!K195-Wellpath!K194)))</f>
        <v>#DIV/0!</v>
      </c>
      <c r="D195" s="22" t="str">
        <f>IF(ABS(Wellpath!$L195)&lt;VerticalInc,"SING",-ABS(COS(Wellpath!$L195))*SIN(Wellpath!$M195)/SIN(Wellpath!$L195)*MAX(1,SQRT(10/(Wellpath!$K195-Wellpath!$K194))))</f>
        <v>SING</v>
      </c>
      <c r="E195" s="20">
        <f>IF(D195="SING",(Wellpath!K196-Wellpath!K194)/2*Model!$W$35,Model!$W$35*((drdp!B195+drdp!K195)*XYM3E!$B195+(drdp!E195+drdp!N195)*XYM3E!$C195+(drdp!H195+drdp!Q195)*XYM3E!$D195))</f>
        <v>0</v>
      </c>
      <c r="F195" s="20">
        <f>IF(D195="SING",0,Model!$W$35*((drdp!C195+drdp!L195)*XYM3E!$B195+(drdp!F195+drdp!O195)*XYM3E!$C195+(drdp!I195+drdp!R195)*XYM3E!$D195))</f>
        <v>0</v>
      </c>
      <c r="G195" s="20">
        <f>IF(D195="SING",0,Model!$W$35*((drdp!D195+drdp!M195)*XYM3E!$B195+(drdp!G195+drdp!P195)*XYM3E!$C195+(drdp!J195+drdp!S195)*XYM3E!$D195))</f>
        <v>0</v>
      </c>
      <c r="H195" s="18">
        <f>IF(D195="SING",(Wellpath!K195-Wellpath!K194)/2*Model!$W$35,Model!$W$35*((drdp!B195)*XYM3E!$B195+(drdp!E195)*XYM3E!$C195+(drdp!H195)*XYM3E!$D195))</f>
        <v>0</v>
      </c>
      <c r="I195" s="18">
        <f>IF(D195="SING",0,Model!$W$35*((drdp!C195)*XYM3E!$B195+(drdp!F195)*XYM3E!$C195+(drdp!I195)*XYM3E!$D195))</f>
        <v>0</v>
      </c>
      <c r="J195" s="18">
        <f>IF(D195="SING",0,Model!$W$35*((drdp!D195)*XYM3E!$B195+(drdp!G195)*XYM3E!$C195+(drdp!J195)*XYM3E!$D195))</f>
        <v>0</v>
      </c>
      <c r="K195" s="21">
        <f t="shared" si="35"/>
        <v>113.8882813616563</v>
      </c>
      <c r="L195" s="21">
        <f t="shared" si="36"/>
        <v>1.1274877853621443</v>
      </c>
      <c r="M195" s="21">
        <f t="shared" si="37"/>
        <v>11.156830020058006</v>
      </c>
      <c r="N195" s="21">
        <f t="shared" si="38"/>
        <v>1.04742444750175</v>
      </c>
      <c r="O195" s="21">
        <f t="shared" si="39"/>
        <v>-3.6214520670155572</v>
      </c>
      <c r="P195" s="21">
        <f t="shared" si="40"/>
        <v>-3.5020685907680593</v>
      </c>
      <c r="Q195" s="19">
        <f t="shared" si="41"/>
        <v>113.8882813616563</v>
      </c>
      <c r="R195" s="19">
        <f t="shared" si="42"/>
        <v>1.1274877853621443</v>
      </c>
      <c r="S195" s="19">
        <f t="shared" si="43"/>
        <v>11.156830020058006</v>
      </c>
      <c r="T195" s="19">
        <f t="shared" si="44"/>
        <v>1.04742444750175</v>
      </c>
      <c r="U195" s="19">
        <f t="shared" si="45"/>
        <v>-3.6214520670155572</v>
      </c>
      <c r="V195" s="19">
        <f t="shared" si="46"/>
        <v>-3.5020685907680593</v>
      </c>
    </row>
    <row r="196" spans="1:22" x14ac:dyDescent="0.25">
      <c r="A196" s="26">
        <f>Wellpath!E196</f>
        <v>0</v>
      </c>
      <c r="B196" s="22">
        <v>0</v>
      </c>
      <c r="C196" s="22" t="e">
        <f>ABS(COS(Wellpath!$L196))*COS(Wellpath!$M196)*MAX(1,SQRT(10/(Wellpath!K196-Wellpath!K195)))</f>
        <v>#DIV/0!</v>
      </c>
      <c r="D196" s="22" t="str">
        <f>IF(ABS(Wellpath!$L196)&lt;VerticalInc,"SING",-ABS(COS(Wellpath!$L196))*SIN(Wellpath!$M196)/SIN(Wellpath!$L196)*MAX(1,SQRT(10/(Wellpath!$K196-Wellpath!$K195))))</f>
        <v>SING</v>
      </c>
      <c r="E196" s="20">
        <f>IF(D196="SING",(Wellpath!K197-Wellpath!K195)/2*Model!$W$35,Model!$W$35*((drdp!B196+drdp!K196)*XYM3E!$B196+(drdp!E196+drdp!N196)*XYM3E!$C196+(drdp!H196+drdp!Q196)*XYM3E!$D196))</f>
        <v>0</v>
      </c>
      <c r="F196" s="20">
        <f>IF(D196="SING",0,Model!$W$35*((drdp!C196+drdp!L196)*XYM3E!$B196+(drdp!F196+drdp!O196)*XYM3E!$C196+(drdp!I196+drdp!R196)*XYM3E!$D196))</f>
        <v>0</v>
      </c>
      <c r="G196" s="20">
        <f>IF(D196="SING",0,Model!$W$35*((drdp!D196+drdp!M196)*XYM3E!$B196+(drdp!G196+drdp!P196)*XYM3E!$C196+(drdp!J196+drdp!S196)*XYM3E!$D196))</f>
        <v>0</v>
      </c>
      <c r="H196" s="18">
        <f>IF(D196="SING",(Wellpath!K196-Wellpath!K195)/2*Model!$W$35,Model!$W$35*((drdp!B196)*XYM3E!$B196+(drdp!E196)*XYM3E!$C196+(drdp!H196)*XYM3E!$D196))</f>
        <v>0</v>
      </c>
      <c r="I196" s="18">
        <f>IF(D196="SING",0,Model!$W$35*((drdp!C196)*XYM3E!$B196+(drdp!F196)*XYM3E!$C196+(drdp!I196)*XYM3E!$D196))</f>
        <v>0</v>
      </c>
      <c r="J196" s="18">
        <f>IF(D196="SING",0,Model!$W$35*((drdp!D196)*XYM3E!$B196+(drdp!G196)*XYM3E!$C196+(drdp!J196)*XYM3E!$D196))</f>
        <v>0</v>
      </c>
      <c r="K196" s="21">
        <f t="shared" si="35"/>
        <v>113.8882813616563</v>
      </c>
      <c r="L196" s="21">
        <f t="shared" si="36"/>
        <v>1.1274877853621443</v>
      </c>
      <c r="M196" s="21">
        <f t="shared" si="37"/>
        <v>11.156830020058006</v>
      </c>
      <c r="N196" s="21">
        <f t="shared" si="38"/>
        <v>1.04742444750175</v>
      </c>
      <c r="O196" s="21">
        <f t="shared" si="39"/>
        <v>-3.6214520670155572</v>
      </c>
      <c r="P196" s="21">
        <f t="shared" si="40"/>
        <v>-3.5020685907680593</v>
      </c>
      <c r="Q196" s="19">
        <f t="shared" si="41"/>
        <v>113.8882813616563</v>
      </c>
      <c r="R196" s="19">
        <f t="shared" si="42"/>
        <v>1.1274877853621443</v>
      </c>
      <c r="S196" s="19">
        <f t="shared" si="43"/>
        <v>11.156830020058006</v>
      </c>
      <c r="T196" s="19">
        <f t="shared" si="44"/>
        <v>1.04742444750175</v>
      </c>
      <c r="U196" s="19">
        <f t="shared" si="45"/>
        <v>-3.6214520670155572</v>
      </c>
      <c r="V196" s="19">
        <f t="shared" si="46"/>
        <v>-3.5020685907680593</v>
      </c>
    </row>
    <row r="197" spans="1:22" x14ac:dyDescent="0.25">
      <c r="A197" s="26">
        <f>Wellpath!E197</f>
        <v>0</v>
      </c>
      <c r="B197" s="22">
        <v>0</v>
      </c>
      <c r="C197" s="22" t="e">
        <f>ABS(COS(Wellpath!$L197))*COS(Wellpath!$M197)*MAX(1,SQRT(10/(Wellpath!K197-Wellpath!K196)))</f>
        <v>#DIV/0!</v>
      </c>
      <c r="D197" s="22" t="str">
        <f>IF(ABS(Wellpath!$L197)&lt;VerticalInc,"SING",-ABS(COS(Wellpath!$L197))*SIN(Wellpath!$M197)/SIN(Wellpath!$L197)*MAX(1,SQRT(10/(Wellpath!$K197-Wellpath!$K196))))</f>
        <v>SING</v>
      </c>
      <c r="E197" s="20">
        <f>IF(D197="SING",(Wellpath!K198-Wellpath!K196)/2*Model!$W$35,Model!$W$35*((drdp!B197+drdp!K197)*XYM3E!$B197+(drdp!E197+drdp!N197)*XYM3E!$C197+(drdp!H197+drdp!Q197)*XYM3E!$D197))</f>
        <v>0</v>
      </c>
      <c r="F197" s="20">
        <f>IF(D197="SING",0,Model!$W$35*((drdp!C197+drdp!L197)*XYM3E!$B197+(drdp!F197+drdp!O197)*XYM3E!$C197+(drdp!I197+drdp!R197)*XYM3E!$D197))</f>
        <v>0</v>
      </c>
      <c r="G197" s="20">
        <f>IF(D197="SING",0,Model!$W$35*((drdp!D197+drdp!M197)*XYM3E!$B197+(drdp!G197+drdp!P197)*XYM3E!$C197+(drdp!J197+drdp!S197)*XYM3E!$D197))</f>
        <v>0</v>
      </c>
      <c r="H197" s="18">
        <f>IF(D197="SING",(Wellpath!K197-Wellpath!K196)/2*Model!$W$35,Model!$W$35*((drdp!B197)*XYM3E!$B197+(drdp!E197)*XYM3E!$C197+(drdp!H197)*XYM3E!$D197))</f>
        <v>0</v>
      </c>
      <c r="I197" s="18">
        <f>IF(D197="SING",0,Model!$W$35*((drdp!C197)*XYM3E!$B197+(drdp!F197)*XYM3E!$C197+(drdp!I197)*XYM3E!$D197))</f>
        <v>0</v>
      </c>
      <c r="J197" s="18">
        <f>IF(D197="SING",0,Model!$W$35*((drdp!D197)*XYM3E!$B197+(drdp!G197)*XYM3E!$C197+(drdp!J197)*XYM3E!$D197))</f>
        <v>0</v>
      </c>
      <c r="K197" s="21">
        <f t="shared" si="35"/>
        <v>113.8882813616563</v>
      </c>
      <c r="L197" s="21">
        <f t="shared" si="36"/>
        <v>1.1274877853621443</v>
      </c>
      <c r="M197" s="21">
        <f t="shared" si="37"/>
        <v>11.156830020058006</v>
      </c>
      <c r="N197" s="21">
        <f t="shared" si="38"/>
        <v>1.04742444750175</v>
      </c>
      <c r="O197" s="21">
        <f t="shared" si="39"/>
        <v>-3.6214520670155572</v>
      </c>
      <c r="P197" s="21">
        <f t="shared" si="40"/>
        <v>-3.5020685907680593</v>
      </c>
      <c r="Q197" s="19">
        <f t="shared" si="41"/>
        <v>113.8882813616563</v>
      </c>
      <c r="R197" s="19">
        <f t="shared" si="42"/>
        <v>1.1274877853621443</v>
      </c>
      <c r="S197" s="19">
        <f t="shared" si="43"/>
        <v>11.156830020058006</v>
      </c>
      <c r="T197" s="19">
        <f t="shared" si="44"/>
        <v>1.04742444750175</v>
      </c>
      <c r="U197" s="19">
        <f t="shared" si="45"/>
        <v>-3.6214520670155572</v>
      </c>
      <c r="V197" s="19">
        <f t="shared" si="46"/>
        <v>-3.5020685907680593</v>
      </c>
    </row>
    <row r="198" spans="1:22" x14ac:dyDescent="0.25">
      <c r="A198" s="26">
        <f>Wellpath!E198</f>
        <v>0</v>
      </c>
      <c r="B198" s="22">
        <v>0</v>
      </c>
      <c r="C198" s="22" t="e">
        <f>ABS(COS(Wellpath!$L198))*COS(Wellpath!$M198)*MAX(1,SQRT(10/(Wellpath!K198-Wellpath!K197)))</f>
        <v>#DIV/0!</v>
      </c>
      <c r="D198" s="22" t="str">
        <f>IF(ABS(Wellpath!$L198)&lt;VerticalInc,"SING",-ABS(COS(Wellpath!$L198))*SIN(Wellpath!$M198)/SIN(Wellpath!$L198)*MAX(1,SQRT(10/(Wellpath!$K198-Wellpath!$K197))))</f>
        <v>SING</v>
      </c>
      <c r="E198" s="20">
        <f>IF(D198="SING",(Wellpath!K199-Wellpath!K197)/2*Model!$W$35,Model!$W$35*((drdp!B198+drdp!K198)*XYM3E!$B198+(drdp!E198+drdp!N198)*XYM3E!$C198+(drdp!H198+drdp!Q198)*XYM3E!$D198))</f>
        <v>0</v>
      </c>
      <c r="F198" s="20">
        <f>IF(D198="SING",0,Model!$W$35*((drdp!C198+drdp!L198)*XYM3E!$B198+(drdp!F198+drdp!O198)*XYM3E!$C198+(drdp!I198+drdp!R198)*XYM3E!$D198))</f>
        <v>0</v>
      </c>
      <c r="G198" s="20">
        <f>IF(D198="SING",0,Model!$W$35*((drdp!D198+drdp!M198)*XYM3E!$B198+(drdp!G198+drdp!P198)*XYM3E!$C198+(drdp!J198+drdp!S198)*XYM3E!$D198))</f>
        <v>0</v>
      </c>
      <c r="H198" s="18">
        <f>IF(D198="SING",(Wellpath!K198-Wellpath!K197)/2*Model!$W$35,Model!$W$35*((drdp!B198)*XYM3E!$B198+(drdp!E198)*XYM3E!$C198+(drdp!H198)*XYM3E!$D198))</f>
        <v>0</v>
      </c>
      <c r="I198" s="18">
        <f>IF(D198="SING",0,Model!$W$35*((drdp!C198)*XYM3E!$B198+(drdp!F198)*XYM3E!$C198+(drdp!I198)*XYM3E!$D198))</f>
        <v>0</v>
      </c>
      <c r="J198" s="18">
        <f>IF(D198="SING",0,Model!$W$35*((drdp!D198)*XYM3E!$B198+(drdp!G198)*XYM3E!$C198+(drdp!J198)*XYM3E!$D198))</f>
        <v>0</v>
      </c>
      <c r="K198" s="21">
        <f t="shared" si="35"/>
        <v>113.8882813616563</v>
      </c>
      <c r="L198" s="21">
        <f t="shared" si="36"/>
        <v>1.1274877853621443</v>
      </c>
      <c r="M198" s="21">
        <f t="shared" si="37"/>
        <v>11.156830020058006</v>
      </c>
      <c r="N198" s="21">
        <f t="shared" si="38"/>
        <v>1.04742444750175</v>
      </c>
      <c r="O198" s="21">
        <f t="shared" si="39"/>
        <v>-3.6214520670155572</v>
      </c>
      <c r="P198" s="21">
        <f t="shared" si="40"/>
        <v>-3.5020685907680593</v>
      </c>
      <c r="Q198" s="19">
        <f t="shared" si="41"/>
        <v>113.8882813616563</v>
      </c>
      <c r="R198" s="19">
        <f t="shared" si="42"/>
        <v>1.1274877853621443</v>
      </c>
      <c r="S198" s="19">
        <f t="shared" si="43"/>
        <v>11.156830020058006</v>
      </c>
      <c r="T198" s="19">
        <f t="shared" si="44"/>
        <v>1.04742444750175</v>
      </c>
      <c r="U198" s="19">
        <f t="shared" si="45"/>
        <v>-3.6214520670155572</v>
      </c>
      <c r="V198" s="19">
        <f t="shared" si="46"/>
        <v>-3.5020685907680593</v>
      </c>
    </row>
    <row r="199" spans="1:22" x14ac:dyDescent="0.25">
      <c r="A199" s="26">
        <f>Wellpath!E199</f>
        <v>0</v>
      </c>
      <c r="B199" s="22">
        <v>0</v>
      </c>
      <c r="C199" s="22" t="e">
        <f>ABS(COS(Wellpath!$L199))*COS(Wellpath!$M199)*MAX(1,SQRT(10/(Wellpath!K199-Wellpath!K198)))</f>
        <v>#DIV/0!</v>
      </c>
      <c r="D199" s="22" t="str">
        <f>IF(ABS(Wellpath!$L199)&lt;VerticalInc,"SING",-ABS(COS(Wellpath!$L199))*SIN(Wellpath!$M199)/SIN(Wellpath!$L199)*MAX(1,SQRT(10/(Wellpath!$K199-Wellpath!$K198))))</f>
        <v>SING</v>
      </c>
      <c r="E199" s="20">
        <f>IF(D199="SING",(Wellpath!K200-Wellpath!K198)/2*Model!$W$35,Model!$W$35*((drdp!B199+drdp!K199)*XYM3E!$B199+(drdp!E199+drdp!N199)*XYM3E!$C199+(drdp!H199+drdp!Q199)*XYM3E!$D199))</f>
        <v>0</v>
      </c>
      <c r="F199" s="20">
        <f>IF(D199="SING",0,Model!$W$35*((drdp!C199+drdp!L199)*XYM3E!$B199+(drdp!F199+drdp!O199)*XYM3E!$C199+(drdp!I199+drdp!R199)*XYM3E!$D199))</f>
        <v>0</v>
      </c>
      <c r="G199" s="20">
        <f>IF(D199="SING",0,Model!$W$35*((drdp!D199+drdp!M199)*XYM3E!$B199+(drdp!G199+drdp!P199)*XYM3E!$C199+(drdp!J199+drdp!S199)*XYM3E!$D199))</f>
        <v>0</v>
      </c>
      <c r="H199" s="18">
        <f>IF(D199="SING",(Wellpath!K199-Wellpath!K198)/2*Model!$W$35,Model!$W$35*((drdp!B199)*XYM3E!$B199+(drdp!E199)*XYM3E!$C199+(drdp!H199)*XYM3E!$D199))</f>
        <v>0</v>
      </c>
      <c r="I199" s="18">
        <f>IF(D199="SING",0,Model!$W$35*((drdp!C199)*XYM3E!$B199+(drdp!F199)*XYM3E!$C199+(drdp!I199)*XYM3E!$D199))</f>
        <v>0</v>
      </c>
      <c r="J199" s="18">
        <f>IF(D199="SING",0,Model!$W$35*((drdp!D199)*XYM3E!$B199+(drdp!G199)*XYM3E!$C199+(drdp!J199)*XYM3E!$D199))</f>
        <v>0</v>
      </c>
      <c r="K199" s="21">
        <f t="shared" ref="K199:K262" si="47">K198+E199^2</f>
        <v>113.8882813616563</v>
      </c>
      <c r="L199" s="21">
        <f t="shared" ref="L199:L262" si="48">L198+F199^2</f>
        <v>1.1274877853621443</v>
      </c>
      <c r="M199" s="21">
        <f t="shared" ref="M199:M262" si="49">M198+G199^2</f>
        <v>11.156830020058006</v>
      </c>
      <c r="N199" s="21">
        <f t="shared" ref="N199:N262" si="50">N198+E199*F199</f>
        <v>1.04742444750175</v>
      </c>
      <c r="O199" s="21">
        <f t="shared" ref="O199:O262" si="51">O198+E199*G199</f>
        <v>-3.6214520670155572</v>
      </c>
      <c r="P199" s="21">
        <f t="shared" ref="P199:P262" si="52">P198+F199*G199</f>
        <v>-3.5020685907680593</v>
      </c>
      <c r="Q199" s="19">
        <f t="shared" ref="Q199:Q262" si="53">K198+H199^2</f>
        <v>113.8882813616563</v>
      </c>
      <c r="R199" s="19">
        <f t="shared" ref="R199:R262" si="54">L198+I199^2</f>
        <v>1.1274877853621443</v>
      </c>
      <c r="S199" s="19">
        <f t="shared" ref="S199:S262" si="55">M198+J199^2</f>
        <v>11.156830020058006</v>
      </c>
      <c r="T199" s="19">
        <f t="shared" ref="T199:T262" si="56">N198+H199*I199</f>
        <v>1.04742444750175</v>
      </c>
      <c r="U199" s="19">
        <f t="shared" ref="U199:U262" si="57">O198+H199*J199</f>
        <v>-3.6214520670155572</v>
      </c>
      <c r="V199" s="19">
        <f t="shared" ref="V199:V262" si="58">P198+I199*J199</f>
        <v>-3.5020685907680593</v>
      </c>
    </row>
    <row r="200" spans="1:22" x14ac:dyDescent="0.25">
      <c r="A200" s="26">
        <f>Wellpath!E200</f>
        <v>0</v>
      </c>
      <c r="B200" s="22">
        <v>0</v>
      </c>
      <c r="C200" s="22" t="e">
        <f>ABS(COS(Wellpath!$L200))*COS(Wellpath!$M200)*MAX(1,SQRT(10/(Wellpath!K200-Wellpath!K199)))</f>
        <v>#DIV/0!</v>
      </c>
      <c r="D200" s="22" t="str">
        <f>IF(ABS(Wellpath!$L200)&lt;VerticalInc,"SING",-ABS(COS(Wellpath!$L200))*SIN(Wellpath!$M200)/SIN(Wellpath!$L200)*MAX(1,SQRT(10/(Wellpath!$K200-Wellpath!$K199))))</f>
        <v>SING</v>
      </c>
      <c r="E200" s="20">
        <f>IF(D200="SING",(Wellpath!K201-Wellpath!K199)/2*Model!$W$35,Model!$W$35*((drdp!B200+drdp!K200)*XYM3E!$B200+(drdp!E200+drdp!N200)*XYM3E!$C200+(drdp!H200+drdp!Q200)*XYM3E!$D200))</f>
        <v>0</v>
      </c>
      <c r="F200" s="20">
        <f>IF(D200="SING",0,Model!$W$35*((drdp!C200+drdp!L200)*XYM3E!$B200+(drdp!F200+drdp!O200)*XYM3E!$C200+(drdp!I200+drdp!R200)*XYM3E!$D200))</f>
        <v>0</v>
      </c>
      <c r="G200" s="20">
        <f>IF(D200="SING",0,Model!$W$35*((drdp!D200+drdp!M200)*XYM3E!$B200+(drdp!G200+drdp!P200)*XYM3E!$C200+(drdp!J200+drdp!S200)*XYM3E!$D200))</f>
        <v>0</v>
      </c>
      <c r="H200" s="18">
        <f>IF(D200="SING",(Wellpath!K200-Wellpath!K199)/2*Model!$W$35,Model!$W$35*((drdp!B200)*XYM3E!$B200+(drdp!E200)*XYM3E!$C200+(drdp!H200)*XYM3E!$D200))</f>
        <v>0</v>
      </c>
      <c r="I200" s="18">
        <f>IF(D200="SING",0,Model!$W$35*((drdp!C200)*XYM3E!$B200+(drdp!F200)*XYM3E!$C200+(drdp!I200)*XYM3E!$D200))</f>
        <v>0</v>
      </c>
      <c r="J200" s="18">
        <f>IF(D200="SING",0,Model!$W$35*((drdp!D200)*XYM3E!$B200+(drdp!G200)*XYM3E!$C200+(drdp!J200)*XYM3E!$D200))</f>
        <v>0</v>
      </c>
      <c r="K200" s="21">
        <f t="shared" si="47"/>
        <v>113.8882813616563</v>
      </c>
      <c r="L200" s="21">
        <f t="shared" si="48"/>
        <v>1.1274877853621443</v>
      </c>
      <c r="M200" s="21">
        <f t="shared" si="49"/>
        <v>11.156830020058006</v>
      </c>
      <c r="N200" s="21">
        <f t="shared" si="50"/>
        <v>1.04742444750175</v>
      </c>
      <c r="O200" s="21">
        <f t="shared" si="51"/>
        <v>-3.6214520670155572</v>
      </c>
      <c r="P200" s="21">
        <f t="shared" si="52"/>
        <v>-3.5020685907680593</v>
      </c>
      <c r="Q200" s="19">
        <f t="shared" si="53"/>
        <v>113.8882813616563</v>
      </c>
      <c r="R200" s="19">
        <f t="shared" si="54"/>
        <v>1.1274877853621443</v>
      </c>
      <c r="S200" s="19">
        <f t="shared" si="55"/>
        <v>11.156830020058006</v>
      </c>
      <c r="T200" s="19">
        <f t="shared" si="56"/>
        <v>1.04742444750175</v>
      </c>
      <c r="U200" s="19">
        <f t="shared" si="57"/>
        <v>-3.6214520670155572</v>
      </c>
      <c r="V200" s="19">
        <f t="shared" si="58"/>
        <v>-3.5020685907680593</v>
      </c>
    </row>
    <row r="201" spans="1:22" x14ac:dyDescent="0.25">
      <c r="A201" s="26">
        <f>Wellpath!E201</f>
        <v>0</v>
      </c>
      <c r="B201" s="22">
        <v>0</v>
      </c>
      <c r="C201" s="22" t="e">
        <f>ABS(COS(Wellpath!$L201))*COS(Wellpath!$M201)*MAX(1,SQRT(10/(Wellpath!K201-Wellpath!K200)))</f>
        <v>#DIV/0!</v>
      </c>
      <c r="D201" s="22" t="str">
        <f>IF(ABS(Wellpath!$L201)&lt;VerticalInc,"SING",-ABS(COS(Wellpath!$L201))*SIN(Wellpath!$M201)/SIN(Wellpath!$L201)*MAX(1,SQRT(10/(Wellpath!$K201-Wellpath!$K200))))</f>
        <v>SING</v>
      </c>
      <c r="E201" s="20">
        <f>IF(D201="SING",(Wellpath!K202-Wellpath!K200)/2*Model!$W$35,Model!$W$35*((drdp!B201+drdp!K201)*XYM3E!$B201+(drdp!E201+drdp!N201)*XYM3E!$C201+(drdp!H201+drdp!Q201)*XYM3E!$D201))</f>
        <v>0</v>
      </c>
      <c r="F201" s="20">
        <f>IF(D201="SING",0,Model!$W$35*((drdp!C201+drdp!L201)*XYM3E!$B201+(drdp!F201+drdp!O201)*XYM3E!$C201+(drdp!I201+drdp!R201)*XYM3E!$D201))</f>
        <v>0</v>
      </c>
      <c r="G201" s="20">
        <f>IF(D201="SING",0,Model!$W$35*((drdp!D201+drdp!M201)*XYM3E!$B201+(drdp!G201+drdp!P201)*XYM3E!$C201+(drdp!J201+drdp!S201)*XYM3E!$D201))</f>
        <v>0</v>
      </c>
      <c r="H201" s="18">
        <f>IF(D201="SING",(Wellpath!K201-Wellpath!K200)/2*Model!$W$35,Model!$W$35*((drdp!B201)*XYM3E!$B201+(drdp!E201)*XYM3E!$C201+(drdp!H201)*XYM3E!$D201))</f>
        <v>0</v>
      </c>
      <c r="I201" s="18">
        <f>IF(D201="SING",0,Model!$W$35*((drdp!C201)*XYM3E!$B201+(drdp!F201)*XYM3E!$C201+(drdp!I201)*XYM3E!$D201))</f>
        <v>0</v>
      </c>
      <c r="J201" s="18">
        <f>IF(D201="SING",0,Model!$W$35*((drdp!D201)*XYM3E!$B201+(drdp!G201)*XYM3E!$C201+(drdp!J201)*XYM3E!$D201))</f>
        <v>0</v>
      </c>
      <c r="K201" s="21">
        <f t="shared" si="47"/>
        <v>113.8882813616563</v>
      </c>
      <c r="L201" s="21">
        <f t="shared" si="48"/>
        <v>1.1274877853621443</v>
      </c>
      <c r="M201" s="21">
        <f t="shared" si="49"/>
        <v>11.156830020058006</v>
      </c>
      <c r="N201" s="21">
        <f t="shared" si="50"/>
        <v>1.04742444750175</v>
      </c>
      <c r="O201" s="21">
        <f t="shared" si="51"/>
        <v>-3.6214520670155572</v>
      </c>
      <c r="P201" s="21">
        <f t="shared" si="52"/>
        <v>-3.5020685907680593</v>
      </c>
      <c r="Q201" s="19">
        <f t="shared" si="53"/>
        <v>113.8882813616563</v>
      </c>
      <c r="R201" s="19">
        <f t="shared" si="54"/>
        <v>1.1274877853621443</v>
      </c>
      <c r="S201" s="19">
        <f t="shared" si="55"/>
        <v>11.156830020058006</v>
      </c>
      <c r="T201" s="19">
        <f t="shared" si="56"/>
        <v>1.04742444750175</v>
      </c>
      <c r="U201" s="19">
        <f t="shared" si="57"/>
        <v>-3.6214520670155572</v>
      </c>
      <c r="V201" s="19">
        <f t="shared" si="58"/>
        <v>-3.5020685907680593</v>
      </c>
    </row>
    <row r="202" spans="1:22" x14ac:dyDescent="0.25">
      <c r="A202" s="26">
        <f>Wellpath!E202</f>
        <v>0</v>
      </c>
      <c r="B202" s="22">
        <v>0</v>
      </c>
      <c r="C202" s="22" t="e">
        <f>ABS(COS(Wellpath!$L202))*COS(Wellpath!$M202)*MAX(1,SQRT(10/(Wellpath!K202-Wellpath!K201)))</f>
        <v>#DIV/0!</v>
      </c>
      <c r="D202" s="22" t="str">
        <f>IF(ABS(Wellpath!$L202)&lt;VerticalInc,"SING",-ABS(COS(Wellpath!$L202))*SIN(Wellpath!$M202)/SIN(Wellpath!$L202)*MAX(1,SQRT(10/(Wellpath!$K202-Wellpath!$K201))))</f>
        <v>SING</v>
      </c>
      <c r="E202" s="20">
        <f>IF(D202="SING",(Wellpath!K203-Wellpath!K201)/2*Model!$W$35,Model!$W$35*((drdp!B202+drdp!K202)*XYM3E!$B202+(drdp!E202+drdp!N202)*XYM3E!$C202+(drdp!H202+drdp!Q202)*XYM3E!$D202))</f>
        <v>0</v>
      </c>
      <c r="F202" s="20">
        <f>IF(D202="SING",0,Model!$W$35*((drdp!C202+drdp!L202)*XYM3E!$B202+(drdp!F202+drdp!O202)*XYM3E!$C202+(drdp!I202+drdp!R202)*XYM3E!$D202))</f>
        <v>0</v>
      </c>
      <c r="G202" s="20">
        <f>IF(D202="SING",0,Model!$W$35*((drdp!D202+drdp!M202)*XYM3E!$B202+(drdp!G202+drdp!P202)*XYM3E!$C202+(drdp!J202+drdp!S202)*XYM3E!$D202))</f>
        <v>0</v>
      </c>
      <c r="H202" s="18">
        <f>IF(D202="SING",(Wellpath!K202-Wellpath!K201)/2*Model!$W$35,Model!$W$35*((drdp!B202)*XYM3E!$B202+(drdp!E202)*XYM3E!$C202+(drdp!H202)*XYM3E!$D202))</f>
        <v>0</v>
      </c>
      <c r="I202" s="18">
        <f>IF(D202="SING",0,Model!$W$35*((drdp!C202)*XYM3E!$B202+(drdp!F202)*XYM3E!$C202+(drdp!I202)*XYM3E!$D202))</f>
        <v>0</v>
      </c>
      <c r="J202" s="18">
        <f>IF(D202="SING",0,Model!$W$35*((drdp!D202)*XYM3E!$B202+(drdp!G202)*XYM3E!$C202+(drdp!J202)*XYM3E!$D202))</f>
        <v>0</v>
      </c>
      <c r="K202" s="21">
        <f t="shared" si="47"/>
        <v>113.8882813616563</v>
      </c>
      <c r="L202" s="21">
        <f t="shared" si="48"/>
        <v>1.1274877853621443</v>
      </c>
      <c r="M202" s="21">
        <f t="shared" si="49"/>
        <v>11.156830020058006</v>
      </c>
      <c r="N202" s="21">
        <f t="shared" si="50"/>
        <v>1.04742444750175</v>
      </c>
      <c r="O202" s="21">
        <f t="shared" si="51"/>
        <v>-3.6214520670155572</v>
      </c>
      <c r="P202" s="21">
        <f t="shared" si="52"/>
        <v>-3.5020685907680593</v>
      </c>
      <c r="Q202" s="19">
        <f t="shared" si="53"/>
        <v>113.8882813616563</v>
      </c>
      <c r="R202" s="19">
        <f t="shared" si="54"/>
        <v>1.1274877853621443</v>
      </c>
      <c r="S202" s="19">
        <f t="shared" si="55"/>
        <v>11.156830020058006</v>
      </c>
      <c r="T202" s="19">
        <f t="shared" si="56"/>
        <v>1.04742444750175</v>
      </c>
      <c r="U202" s="19">
        <f t="shared" si="57"/>
        <v>-3.6214520670155572</v>
      </c>
      <c r="V202" s="19">
        <f t="shared" si="58"/>
        <v>-3.5020685907680593</v>
      </c>
    </row>
    <row r="203" spans="1:22" x14ac:dyDescent="0.25">
      <c r="A203" s="26">
        <f>Wellpath!E203</f>
        <v>0</v>
      </c>
      <c r="B203" s="22">
        <v>0</v>
      </c>
      <c r="C203" s="22" t="e">
        <f>ABS(COS(Wellpath!$L203))*COS(Wellpath!$M203)*MAX(1,SQRT(10/(Wellpath!K203-Wellpath!K202)))</f>
        <v>#DIV/0!</v>
      </c>
      <c r="D203" s="22" t="str">
        <f>IF(ABS(Wellpath!$L203)&lt;VerticalInc,"SING",-ABS(COS(Wellpath!$L203))*SIN(Wellpath!$M203)/SIN(Wellpath!$L203)*MAX(1,SQRT(10/(Wellpath!$K203-Wellpath!$K202))))</f>
        <v>SING</v>
      </c>
      <c r="E203" s="20">
        <f>IF(D203="SING",(Wellpath!K204-Wellpath!K202)/2*Model!$W$35,Model!$W$35*((drdp!B203+drdp!K203)*XYM3E!$B203+(drdp!E203+drdp!N203)*XYM3E!$C203+(drdp!H203+drdp!Q203)*XYM3E!$D203))</f>
        <v>0</v>
      </c>
      <c r="F203" s="20">
        <f>IF(D203="SING",0,Model!$W$35*((drdp!C203+drdp!L203)*XYM3E!$B203+(drdp!F203+drdp!O203)*XYM3E!$C203+(drdp!I203+drdp!R203)*XYM3E!$D203))</f>
        <v>0</v>
      </c>
      <c r="G203" s="20">
        <f>IF(D203="SING",0,Model!$W$35*((drdp!D203+drdp!M203)*XYM3E!$B203+(drdp!G203+drdp!P203)*XYM3E!$C203+(drdp!J203+drdp!S203)*XYM3E!$D203))</f>
        <v>0</v>
      </c>
      <c r="H203" s="18">
        <f>IF(D203="SING",(Wellpath!K203-Wellpath!K202)/2*Model!$W$35,Model!$W$35*((drdp!B203)*XYM3E!$B203+(drdp!E203)*XYM3E!$C203+(drdp!H203)*XYM3E!$D203))</f>
        <v>0</v>
      </c>
      <c r="I203" s="18">
        <f>IF(D203="SING",0,Model!$W$35*((drdp!C203)*XYM3E!$B203+(drdp!F203)*XYM3E!$C203+(drdp!I203)*XYM3E!$D203))</f>
        <v>0</v>
      </c>
      <c r="J203" s="18">
        <f>IF(D203="SING",0,Model!$W$35*((drdp!D203)*XYM3E!$B203+(drdp!G203)*XYM3E!$C203+(drdp!J203)*XYM3E!$D203))</f>
        <v>0</v>
      </c>
      <c r="K203" s="21">
        <f t="shared" si="47"/>
        <v>113.8882813616563</v>
      </c>
      <c r="L203" s="21">
        <f t="shared" si="48"/>
        <v>1.1274877853621443</v>
      </c>
      <c r="M203" s="21">
        <f t="shared" si="49"/>
        <v>11.156830020058006</v>
      </c>
      <c r="N203" s="21">
        <f t="shared" si="50"/>
        <v>1.04742444750175</v>
      </c>
      <c r="O203" s="21">
        <f t="shared" si="51"/>
        <v>-3.6214520670155572</v>
      </c>
      <c r="P203" s="21">
        <f t="shared" si="52"/>
        <v>-3.5020685907680593</v>
      </c>
      <c r="Q203" s="19">
        <f t="shared" si="53"/>
        <v>113.8882813616563</v>
      </c>
      <c r="R203" s="19">
        <f t="shared" si="54"/>
        <v>1.1274877853621443</v>
      </c>
      <c r="S203" s="19">
        <f t="shared" si="55"/>
        <v>11.156830020058006</v>
      </c>
      <c r="T203" s="19">
        <f t="shared" si="56"/>
        <v>1.04742444750175</v>
      </c>
      <c r="U203" s="19">
        <f t="shared" si="57"/>
        <v>-3.6214520670155572</v>
      </c>
      <c r="V203" s="19">
        <f t="shared" si="58"/>
        <v>-3.5020685907680593</v>
      </c>
    </row>
    <row r="204" spans="1:22" x14ac:dyDescent="0.25">
      <c r="A204" s="26">
        <f>Wellpath!E204</f>
        <v>0</v>
      </c>
      <c r="B204" s="22">
        <v>0</v>
      </c>
      <c r="C204" s="22" t="e">
        <f>ABS(COS(Wellpath!$L204))*COS(Wellpath!$M204)*MAX(1,SQRT(10/(Wellpath!K204-Wellpath!K203)))</f>
        <v>#DIV/0!</v>
      </c>
      <c r="D204" s="22" t="str">
        <f>IF(ABS(Wellpath!$L204)&lt;VerticalInc,"SING",-ABS(COS(Wellpath!$L204))*SIN(Wellpath!$M204)/SIN(Wellpath!$L204)*MAX(1,SQRT(10/(Wellpath!$K204-Wellpath!$K203))))</f>
        <v>SING</v>
      </c>
      <c r="E204" s="20">
        <f>IF(D204="SING",(Wellpath!K205-Wellpath!K203)/2*Model!$W$35,Model!$W$35*((drdp!B204+drdp!K204)*XYM3E!$B204+(drdp!E204+drdp!N204)*XYM3E!$C204+(drdp!H204+drdp!Q204)*XYM3E!$D204))</f>
        <v>0</v>
      </c>
      <c r="F204" s="20">
        <f>IF(D204="SING",0,Model!$W$35*((drdp!C204+drdp!L204)*XYM3E!$B204+(drdp!F204+drdp!O204)*XYM3E!$C204+(drdp!I204+drdp!R204)*XYM3E!$D204))</f>
        <v>0</v>
      </c>
      <c r="G204" s="20">
        <f>IF(D204="SING",0,Model!$W$35*((drdp!D204+drdp!M204)*XYM3E!$B204+(drdp!G204+drdp!P204)*XYM3E!$C204+(drdp!J204+drdp!S204)*XYM3E!$D204))</f>
        <v>0</v>
      </c>
      <c r="H204" s="18">
        <f>IF(D204="SING",(Wellpath!K204-Wellpath!K203)/2*Model!$W$35,Model!$W$35*((drdp!B204)*XYM3E!$B204+(drdp!E204)*XYM3E!$C204+(drdp!H204)*XYM3E!$D204))</f>
        <v>0</v>
      </c>
      <c r="I204" s="18">
        <f>IF(D204="SING",0,Model!$W$35*((drdp!C204)*XYM3E!$B204+(drdp!F204)*XYM3E!$C204+(drdp!I204)*XYM3E!$D204))</f>
        <v>0</v>
      </c>
      <c r="J204" s="18">
        <f>IF(D204="SING",0,Model!$W$35*((drdp!D204)*XYM3E!$B204+(drdp!G204)*XYM3E!$C204+(drdp!J204)*XYM3E!$D204))</f>
        <v>0</v>
      </c>
      <c r="K204" s="21">
        <f t="shared" si="47"/>
        <v>113.8882813616563</v>
      </c>
      <c r="L204" s="21">
        <f t="shared" si="48"/>
        <v>1.1274877853621443</v>
      </c>
      <c r="M204" s="21">
        <f t="shared" si="49"/>
        <v>11.156830020058006</v>
      </c>
      <c r="N204" s="21">
        <f t="shared" si="50"/>
        <v>1.04742444750175</v>
      </c>
      <c r="O204" s="21">
        <f t="shared" si="51"/>
        <v>-3.6214520670155572</v>
      </c>
      <c r="P204" s="21">
        <f t="shared" si="52"/>
        <v>-3.5020685907680593</v>
      </c>
      <c r="Q204" s="19">
        <f t="shared" si="53"/>
        <v>113.8882813616563</v>
      </c>
      <c r="R204" s="19">
        <f t="shared" si="54"/>
        <v>1.1274877853621443</v>
      </c>
      <c r="S204" s="19">
        <f t="shared" si="55"/>
        <v>11.156830020058006</v>
      </c>
      <c r="T204" s="19">
        <f t="shared" si="56"/>
        <v>1.04742444750175</v>
      </c>
      <c r="U204" s="19">
        <f t="shared" si="57"/>
        <v>-3.6214520670155572</v>
      </c>
      <c r="V204" s="19">
        <f t="shared" si="58"/>
        <v>-3.5020685907680593</v>
      </c>
    </row>
    <row r="205" spans="1:22" x14ac:dyDescent="0.25">
      <c r="A205" s="26">
        <f>Wellpath!E205</f>
        <v>0</v>
      </c>
      <c r="B205" s="22">
        <v>0</v>
      </c>
      <c r="C205" s="22" t="e">
        <f>ABS(COS(Wellpath!$L205))*COS(Wellpath!$M205)*MAX(1,SQRT(10/(Wellpath!K205-Wellpath!K204)))</f>
        <v>#DIV/0!</v>
      </c>
      <c r="D205" s="22" t="str">
        <f>IF(ABS(Wellpath!$L205)&lt;VerticalInc,"SING",-ABS(COS(Wellpath!$L205))*SIN(Wellpath!$M205)/SIN(Wellpath!$L205)*MAX(1,SQRT(10/(Wellpath!$K205-Wellpath!$K204))))</f>
        <v>SING</v>
      </c>
      <c r="E205" s="20">
        <f>IF(D205="SING",(Wellpath!K206-Wellpath!K204)/2*Model!$W$35,Model!$W$35*((drdp!B205+drdp!K205)*XYM3E!$B205+(drdp!E205+drdp!N205)*XYM3E!$C205+(drdp!H205+drdp!Q205)*XYM3E!$D205))</f>
        <v>0</v>
      </c>
      <c r="F205" s="20">
        <f>IF(D205="SING",0,Model!$W$35*((drdp!C205+drdp!L205)*XYM3E!$B205+(drdp!F205+drdp!O205)*XYM3E!$C205+(drdp!I205+drdp!R205)*XYM3E!$D205))</f>
        <v>0</v>
      </c>
      <c r="G205" s="20">
        <f>IF(D205="SING",0,Model!$W$35*((drdp!D205+drdp!M205)*XYM3E!$B205+(drdp!G205+drdp!P205)*XYM3E!$C205+(drdp!J205+drdp!S205)*XYM3E!$D205))</f>
        <v>0</v>
      </c>
      <c r="H205" s="18">
        <f>IF(D205="SING",(Wellpath!K205-Wellpath!K204)/2*Model!$W$35,Model!$W$35*((drdp!B205)*XYM3E!$B205+(drdp!E205)*XYM3E!$C205+(drdp!H205)*XYM3E!$D205))</f>
        <v>0</v>
      </c>
      <c r="I205" s="18">
        <f>IF(D205="SING",0,Model!$W$35*((drdp!C205)*XYM3E!$B205+(drdp!F205)*XYM3E!$C205+(drdp!I205)*XYM3E!$D205))</f>
        <v>0</v>
      </c>
      <c r="J205" s="18">
        <f>IF(D205="SING",0,Model!$W$35*((drdp!D205)*XYM3E!$B205+(drdp!G205)*XYM3E!$C205+(drdp!J205)*XYM3E!$D205))</f>
        <v>0</v>
      </c>
      <c r="K205" s="21">
        <f t="shared" si="47"/>
        <v>113.8882813616563</v>
      </c>
      <c r="L205" s="21">
        <f t="shared" si="48"/>
        <v>1.1274877853621443</v>
      </c>
      <c r="M205" s="21">
        <f t="shared" si="49"/>
        <v>11.156830020058006</v>
      </c>
      <c r="N205" s="21">
        <f t="shared" si="50"/>
        <v>1.04742444750175</v>
      </c>
      <c r="O205" s="21">
        <f t="shared" si="51"/>
        <v>-3.6214520670155572</v>
      </c>
      <c r="P205" s="21">
        <f t="shared" si="52"/>
        <v>-3.5020685907680593</v>
      </c>
      <c r="Q205" s="19">
        <f t="shared" si="53"/>
        <v>113.8882813616563</v>
      </c>
      <c r="R205" s="19">
        <f t="shared" si="54"/>
        <v>1.1274877853621443</v>
      </c>
      <c r="S205" s="19">
        <f t="shared" si="55"/>
        <v>11.156830020058006</v>
      </c>
      <c r="T205" s="19">
        <f t="shared" si="56"/>
        <v>1.04742444750175</v>
      </c>
      <c r="U205" s="19">
        <f t="shared" si="57"/>
        <v>-3.6214520670155572</v>
      </c>
      <c r="V205" s="19">
        <f t="shared" si="58"/>
        <v>-3.5020685907680593</v>
      </c>
    </row>
    <row r="206" spans="1:22" x14ac:dyDescent="0.25">
      <c r="A206" s="26">
        <f>Wellpath!E206</f>
        <v>0</v>
      </c>
      <c r="B206" s="22">
        <v>0</v>
      </c>
      <c r="C206" s="22" t="e">
        <f>ABS(COS(Wellpath!$L206))*COS(Wellpath!$M206)*MAX(1,SQRT(10/(Wellpath!K206-Wellpath!K205)))</f>
        <v>#DIV/0!</v>
      </c>
      <c r="D206" s="22" t="str">
        <f>IF(ABS(Wellpath!$L206)&lt;VerticalInc,"SING",-ABS(COS(Wellpath!$L206))*SIN(Wellpath!$M206)/SIN(Wellpath!$L206)*MAX(1,SQRT(10/(Wellpath!$K206-Wellpath!$K205))))</f>
        <v>SING</v>
      </c>
      <c r="E206" s="20">
        <f>IF(D206="SING",(Wellpath!K207-Wellpath!K205)/2*Model!$W$35,Model!$W$35*((drdp!B206+drdp!K206)*XYM3E!$B206+(drdp!E206+drdp!N206)*XYM3E!$C206+(drdp!H206+drdp!Q206)*XYM3E!$D206))</f>
        <v>0</v>
      </c>
      <c r="F206" s="20">
        <f>IF(D206="SING",0,Model!$W$35*((drdp!C206+drdp!L206)*XYM3E!$B206+(drdp!F206+drdp!O206)*XYM3E!$C206+(drdp!I206+drdp!R206)*XYM3E!$D206))</f>
        <v>0</v>
      </c>
      <c r="G206" s="20">
        <f>IF(D206="SING",0,Model!$W$35*((drdp!D206+drdp!M206)*XYM3E!$B206+(drdp!G206+drdp!P206)*XYM3E!$C206+(drdp!J206+drdp!S206)*XYM3E!$D206))</f>
        <v>0</v>
      </c>
      <c r="H206" s="18">
        <f>IF(D206="SING",(Wellpath!K206-Wellpath!K205)/2*Model!$W$35,Model!$W$35*((drdp!B206)*XYM3E!$B206+(drdp!E206)*XYM3E!$C206+(drdp!H206)*XYM3E!$D206))</f>
        <v>0</v>
      </c>
      <c r="I206" s="18">
        <f>IF(D206="SING",0,Model!$W$35*((drdp!C206)*XYM3E!$B206+(drdp!F206)*XYM3E!$C206+(drdp!I206)*XYM3E!$D206))</f>
        <v>0</v>
      </c>
      <c r="J206" s="18">
        <f>IF(D206="SING",0,Model!$W$35*((drdp!D206)*XYM3E!$B206+(drdp!G206)*XYM3E!$C206+(drdp!J206)*XYM3E!$D206))</f>
        <v>0</v>
      </c>
      <c r="K206" s="21">
        <f t="shared" si="47"/>
        <v>113.8882813616563</v>
      </c>
      <c r="L206" s="21">
        <f t="shared" si="48"/>
        <v>1.1274877853621443</v>
      </c>
      <c r="M206" s="21">
        <f t="shared" si="49"/>
        <v>11.156830020058006</v>
      </c>
      <c r="N206" s="21">
        <f t="shared" si="50"/>
        <v>1.04742444750175</v>
      </c>
      <c r="O206" s="21">
        <f t="shared" si="51"/>
        <v>-3.6214520670155572</v>
      </c>
      <c r="P206" s="21">
        <f t="shared" si="52"/>
        <v>-3.5020685907680593</v>
      </c>
      <c r="Q206" s="19">
        <f t="shared" si="53"/>
        <v>113.8882813616563</v>
      </c>
      <c r="R206" s="19">
        <f t="shared" si="54"/>
        <v>1.1274877853621443</v>
      </c>
      <c r="S206" s="19">
        <f t="shared" si="55"/>
        <v>11.156830020058006</v>
      </c>
      <c r="T206" s="19">
        <f t="shared" si="56"/>
        <v>1.04742444750175</v>
      </c>
      <c r="U206" s="19">
        <f t="shared" si="57"/>
        <v>-3.6214520670155572</v>
      </c>
      <c r="V206" s="19">
        <f t="shared" si="58"/>
        <v>-3.5020685907680593</v>
      </c>
    </row>
    <row r="207" spans="1:22" x14ac:dyDescent="0.25">
      <c r="A207" s="26">
        <f>Wellpath!E207</f>
        <v>0</v>
      </c>
      <c r="B207" s="22">
        <v>0</v>
      </c>
      <c r="C207" s="22" t="e">
        <f>ABS(COS(Wellpath!$L207))*COS(Wellpath!$M207)*MAX(1,SQRT(10/(Wellpath!K207-Wellpath!K206)))</f>
        <v>#DIV/0!</v>
      </c>
      <c r="D207" s="22" t="str">
        <f>IF(ABS(Wellpath!$L207)&lt;VerticalInc,"SING",-ABS(COS(Wellpath!$L207))*SIN(Wellpath!$M207)/SIN(Wellpath!$L207)*MAX(1,SQRT(10/(Wellpath!$K207-Wellpath!$K206))))</f>
        <v>SING</v>
      </c>
      <c r="E207" s="20">
        <f>IF(D207="SING",(Wellpath!K208-Wellpath!K206)/2*Model!$W$35,Model!$W$35*((drdp!B207+drdp!K207)*XYM3E!$B207+(drdp!E207+drdp!N207)*XYM3E!$C207+(drdp!H207+drdp!Q207)*XYM3E!$D207))</f>
        <v>0</v>
      </c>
      <c r="F207" s="20">
        <f>IF(D207="SING",0,Model!$W$35*((drdp!C207+drdp!L207)*XYM3E!$B207+(drdp!F207+drdp!O207)*XYM3E!$C207+(drdp!I207+drdp!R207)*XYM3E!$D207))</f>
        <v>0</v>
      </c>
      <c r="G207" s="20">
        <f>IF(D207="SING",0,Model!$W$35*((drdp!D207+drdp!M207)*XYM3E!$B207+(drdp!G207+drdp!P207)*XYM3E!$C207+(drdp!J207+drdp!S207)*XYM3E!$D207))</f>
        <v>0</v>
      </c>
      <c r="H207" s="18">
        <f>IF(D207="SING",(Wellpath!K207-Wellpath!K206)/2*Model!$W$35,Model!$W$35*((drdp!B207)*XYM3E!$B207+(drdp!E207)*XYM3E!$C207+(drdp!H207)*XYM3E!$D207))</f>
        <v>0</v>
      </c>
      <c r="I207" s="18">
        <f>IF(D207="SING",0,Model!$W$35*((drdp!C207)*XYM3E!$B207+(drdp!F207)*XYM3E!$C207+(drdp!I207)*XYM3E!$D207))</f>
        <v>0</v>
      </c>
      <c r="J207" s="18">
        <f>IF(D207="SING",0,Model!$W$35*((drdp!D207)*XYM3E!$B207+(drdp!G207)*XYM3E!$C207+(drdp!J207)*XYM3E!$D207))</f>
        <v>0</v>
      </c>
      <c r="K207" s="21">
        <f t="shared" si="47"/>
        <v>113.8882813616563</v>
      </c>
      <c r="L207" s="21">
        <f t="shared" si="48"/>
        <v>1.1274877853621443</v>
      </c>
      <c r="M207" s="21">
        <f t="shared" si="49"/>
        <v>11.156830020058006</v>
      </c>
      <c r="N207" s="21">
        <f t="shared" si="50"/>
        <v>1.04742444750175</v>
      </c>
      <c r="O207" s="21">
        <f t="shared" si="51"/>
        <v>-3.6214520670155572</v>
      </c>
      <c r="P207" s="21">
        <f t="shared" si="52"/>
        <v>-3.5020685907680593</v>
      </c>
      <c r="Q207" s="19">
        <f t="shared" si="53"/>
        <v>113.8882813616563</v>
      </c>
      <c r="R207" s="19">
        <f t="shared" si="54"/>
        <v>1.1274877853621443</v>
      </c>
      <c r="S207" s="19">
        <f t="shared" si="55"/>
        <v>11.156830020058006</v>
      </c>
      <c r="T207" s="19">
        <f t="shared" si="56"/>
        <v>1.04742444750175</v>
      </c>
      <c r="U207" s="19">
        <f t="shared" si="57"/>
        <v>-3.6214520670155572</v>
      </c>
      <c r="V207" s="19">
        <f t="shared" si="58"/>
        <v>-3.5020685907680593</v>
      </c>
    </row>
    <row r="208" spans="1:22" x14ac:dyDescent="0.25">
      <c r="A208" s="26">
        <f>Wellpath!E208</f>
        <v>0</v>
      </c>
      <c r="B208" s="22">
        <v>0</v>
      </c>
      <c r="C208" s="22" t="e">
        <f>ABS(COS(Wellpath!$L208))*COS(Wellpath!$M208)*MAX(1,SQRT(10/(Wellpath!K208-Wellpath!K207)))</f>
        <v>#DIV/0!</v>
      </c>
      <c r="D208" s="22" t="str">
        <f>IF(ABS(Wellpath!$L208)&lt;VerticalInc,"SING",-ABS(COS(Wellpath!$L208))*SIN(Wellpath!$M208)/SIN(Wellpath!$L208)*MAX(1,SQRT(10/(Wellpath!$K208-Wellpath!$K207))))</f>
        <v>SING</v>
      </c>
      <c r="E208" s="20">
        <f>IF(D208="SING",(Wellpath!K209-Wellpath!K207)/2*Model!$W$35,Model!$W$35*((drdp!B208+drdp!K208)*XYM3E!$B208+(drdp!E208+drdp!N208)*XYM3E!$C208+(drdp!H208+drdp!Q208)*XYM3E!$D208))</f>
        <v>0</v>
      </c>
      <c r="F208" s="20">
        <f>IF(D208="SING",0,Model!$W$35*((drdp!C208+drdp!L208)*XYM3E!$B208+(drdp!F208+drdp!O208)*XYM3E!$C208+(drdp!I208+drdp!R208)*XYM3E!$D208))</f>
        <v>0</v>
      </c>
      <c r="G208" s="20">
        <f>IF(D208="SING",0,Model!$W$35*((drdp!D208+drdp!M208)*XYM3E!$B208+(drdp!G208+drdp!P208)*XYM3E!$C208+(drdp!J208+drdp!S208)*XYM3E!$D208))</f>
        <v>0</v>
      </c>
      <c r="H208" s="18">
        <f>IF(D208="SING",(Wellpath!K208-Wellpath!K207)/2*Model!$W$35,Model!$W$35*((drdp!B208)*XYM3E!$B208+(drdp!E208)*XYM3E!$C208+(drdp!H208)*XYM3E!$D208))</f>
        <v>0</v>
      </c>
      <c r="I208" s="18">
        <f>IF(D208="SING",0,Model!$W$35*((drdp!C208)*XYM3E!$B208+(drdp!F208)*XYM3E!$C208+(drdp!I208)*XYM3E!$D208))</f>
        <v>0</v>
      </c>
      <c r="J208" s="18">
        <f>IF(D208="SING",0,Model!$W$35*((drdp!D208)*XYM3E!$B208+(drdp!G208)*XYM3E!$C208+(drdp!J208)*XYM3E!$D208))</f>
        <v>0</v>
      </c>
      <c r="K208" s="21">
        <f t="shared" si="47"/>
        <v>113.8882813616563</v>
      </c>
      <c r="L208" s="21">
        <f t="shared" si="48"/>
        <v>1.1274877853621443</v>
      </c>
      <c r="M208" s="21">
        <f t="shared" si="49"/>
        <v>11.156830020058006</v>
      </c>
      <c r="N208" s="21">
        <f t="shared" si="50"/>
        <v>1.04742444750175</v>
      </c>
      <c r="O208" s="21">
        <f t="shared" si="51"/>
        <v>-3.6214520670155572</v>
      </c>
      <c r="P208" s="21">
        <f t="shared" si="52"/>
        <v>-3.5020685907680593</v>
      </c>
      <c r="Q208" s="19">
        <f t="shared" si="53"/>
        <v>113.8882813616563</v>
      </c>
      <c r="R208" s="19">
        <f t="shared" si="54"/>
        <v>1.1274877853621443</v>
      </c>
      <c r="S208" s="19">
        <f t="shared" si="55"/>
        <v>11.156830020058006</v>
      </c>
      <c r="T208" s="19">
        <f t="shared" si="56"/>
        <v>1.04742444750175</v>
      </c>
      <c r="U208" s="19">
        <f t="shared" si="57"/>
        <v>-3.6214520670155572</v>
      </c>
      <c r="V208" s="19">
        <f t="shared" si="58"/>
        <v>-3.5020685907680593</v>
      </c>
    </row>
    <row r="209" spans="1:22" x14ac:dyDescent="0.25">
      <c r="A209" s="26">
        <f>Wellpath!E209</f>
        <v>0</v>
      </c>
      <c r="B209" s="22">
        <v>0</v>
      </c>
      <c r="C209" s="22" t="e">
        <f>ABS(COS(Wellpath!$L209))*COS(Wellpath!$M209)*MAX(1,SQRT(10/(Wellpath!K209-Wellpath!K208)))</f>
        <v>#DIV/0!</v>
      </c>
      <c r="D209" s="22" t="str">
        <f>IF(ABS(Wellpath!$L209)&lt;VerticalInc,"SING",-ABS(COS(Wellpath!$L209))*SIN(Wellpath!$M209)/SIN(Wellpath!$L209)*MAX(1,SQRT(10/(Wellpath!$K209-Wellpath!$K208))))</f>
        <v>SING</v>
      </c>
      <c r="E209" s="20">
        <f>IF(D209="SING",(Wellpath!K210-Wellpath!K208)/2*Model!$W$35,Model!$W$35*((drdp!B209+drdp!K209)*XYM3E!$B209+(drdp!E209+drdp!N209)*XYM3E!$C209+(drdp!H209+drdp!Q209)*XYM3E!$D209))</f>
        <v>0</v>
      </c>
      <c r="F209" s="20">
        <f>IF(D209="SING",0,Model!$W$35*((drdp!C209+drdp!L209)*XYM3E!$B209+(drdp!F209+drdp!O209)*XYM3E!$C209+(drdp!I209+drdp!R209)*XYM3E!$D209))</f>
        <v>0</v>
      </c>
      <c r="G209" s="20">
        <f>IF(D209="SING",0,Model!$W$35*((drdp!D209+drdp!M209)*XYM3E!$B209+(drdp!G209+drdp!P209)*XYM3E!$C209+(drdp!J209+drdp!S209)*XYM3E!$D209))</f>
        <v>0</v>
      </c>
      <c r="H209" s="18">
        <f>IF(D209="SING",(Wellpath!K209-Wellpath!K208)/2*Model!$W$35,Model!$W$35*((drdp!B209)*XYM3E!$B209+(drdp!E209)*XYM3E!$C209+(drdp!H209)*XYM3E!$D209))</f>
        <v>0</v>
      </c>
      <c r="I209" s="18">
        <f>IF(D209="SING",0,Model!$W$35*((drdp!C209)*XYM3E!$B209+(drdp!F209)*XYM3E!$C209+(drdp!I209)*XYM3E!$D209))</f>
        <v>0</v>
      </c>
      <c r="J209" s="18">
        <f>IF(D209="SING",0,Model!$W$35*((drdp!D209)*XYM3E!$B209+(drdp!G209)*XYM3E!$C209+(drdp!J209)*XYM3E!$D209))</f>
        <v>0</v>
      </c>
      <c r="K209" s="21">
        <f t="shared" si="47"/>
        <v>113.8882813616563</v>
      </c>
      <c r="L209" s="21">
        <f t="shared" si="48"/>
        <v>1.1274877853621443</v>
      </c>
      <c r="M209" s="21">
        <f t="shared" si="49"/>
        <v>11.156830020058006</v>
      </c>
      <c r="N209" s="21">
        <f t="shared" si="50"/>
        <v>1.04742444750175</v>
      </c>
      <c r="O209" s="21">
        <f t="shared" si="51"/>
        <v>-3.6214520670155572</v>
      </c>
      <c r="P209" s="21">
        <f t="shared" si="52"/>
        <v>-3.5020685907680593</v>
      </c>
      <c r="Q209" s="19">
        <f t="shared" si="53"/>
        <v>113.8882813616563</v>
      </c>
      <c r="R209" s="19">
        <f t="shared" si="54"/>
        <v>1.1274877853621443</v>
      </c>
      <c r="S209" s="19">
        <f t="shared" si="55"/>
        <v>11.156830020058006</v>
      </c>
      <c r="T209" s="19">
        <f t="shared" si="56"/>
        <v>1.04742444750175</v>
      </c>
      <c r="U209" s="19">
        <f t="shared" si="57"/>
        <v>-3.6214520670155572</v>
      </c>
      <c r="V209" s="19">
        <f t="shared" si="58"/>
        <v>-3.5020685907680593</v>
      </c>
    </row>
    <row r="210" spans="1:22" x14ac:dyDescent="0.25">
      <c r="A210" s="26">
        <f>Wellpath!E210</f>
        <v>0</v>
      </c>
      <c r="B210" s="22">
        <v>0</v>
      </c>
      <c r="C210" s="22" t="e">
        <f>ABS(COS(Wellpath!$L210))*COS(Wellpath!$M210)*MAX(1,SQRT(10/(Wellpath!K210-Wellpath!K209)))</f>
        <v>#DIV/0!</v>
      </c>
      <c r="D210" s="22" t="str">
        <f>IF(ABS(Wellpath!$L210)&lt;VerticalInc,"SING",-ABS(COS(Wellpath!$L210))*SIN(Wellpath!$M210)/SIN(Wellpath!$L210)*MAX(1,SQRT(10/(Wellpath!$K210-Wellpath!$K209))))</f>
        <v>SING</v>
      </c>
      <c r="E210" s="20">
        <f>IF(D210="SING",(Wellpath!K211-Wellpath!K209)/2*Model!$W$35,Model!$W$35*((drdp!B210+drdp!K210)*XYM3E!$B210+(drdp!E210+drdp!N210)*XYM3E!$C210+(drdp!H210+drdp!Q210)*XYM3E!$D210))</f>
        <v>0</v>
      </c>
      <c r="F210" s="20">
        <f>IF(D210="SING",0,Model!$W$35*((drdp!C210+drdp!L210)*XYM3E!$B210+(drdp!F210+drdp!O210)*XYM3E!$C210+(drdp!I210+drdp!R210)*XYM3E!$D210))</f>
        <v>0</v>
      </c>
      <c r="G210" s="20">
        <f>IF(D210="SING",0,Model!$W$35*((drdp!D210+drdp!M210)*XYM3E!$B210+(drdp!G210+drdp!P210)*XYM3E!$C210+(drdp!J210+drdp!S210)*XYM3E!$D210))</f>
        <v>0</v>
      </c>
      <c r="H210" s="18">
        <f>IF(D210="SING",(Wellpath!K210-Wellpath!K209)/2*Model!$W$35,Model!$W$35*((drdp!B210)*XYM3E!$B210+(drdp!E210)*XYM3E!$C210+(drdp!H210)*XYM3E!$D210))</f>
        <v>0</v>
      </c>
      <c r="I210" s="18">
        <f>IF(D210="SING",0,Model!$W$35*((drdp!C210)*XYM3E!$B210+(drdp!F210)*XYM3E!$C210+(drdp!I210)*XYM3E!$D210))</f>
        <v>0</v>
      </c>
      <c r="J210" s="18">
        <f>IF(D210="SING",0,Model!$W$35*((drdp!D210)*XYM3E!$B210+(drdp!G210)*XYM3E!$C210+(drdp!J210)*XYM3E!$D210))</f>
        <v>0</v>
      </c>
      <c r="K210" s="21">
        <f t="shared" si="47"/>
        <v>113.8882813616563</v>
      </c>
      <c r="L210" s="21">
        <f t="shared" si="48"/>
        <v>1.1274877853621443</v>
      </c>
      <c r="M210" s="21">
        <f t="shared" si="49"/>
        <v>11.156830020058006</v>
      </c>
      <c r="N210" s="21">
        <f t="shared" si="50"/>
        <v>1.04742444750175</v>
      </c>
      <c r="O210" s="21">
        <f t="shared" si="51"/>
        <v>-3.6214520670155572</v>
      </c>
      <c r="P210" s="21">
        <f t="shared" si="52"/>
        <v>-3.5020685907680593</v>
      </c>
      <c r="Q210" s="19">
        <f t="shared" si="53"/>
        <v>113.8882813616563</v>
      </c>
      <c r="R210" s="19">
        <f t="shared" si="54"/>
        <v>1.1274877853621443</v>
      </c>
      <c r="S210" s="19">
        <f t="shared" si="55"/>
        <v>11.156830020058006</v>
      </c>
      <c r="T210" s="19">
        <f t="shared" si="56"/>
        <v>1.04742444750175</v>
      </c>
      <c r="U210" s="19">
        <f t="shared" si="57"/>
        <v>-3.6214520670155572</v>
      </c>
      <c r="V210" s="19">
        <f t="shared" si="58"/>
        <v>-3.5020685907680593</v>
      </c>
    </row>
    <row r="211" spans="1:22" x14ac:dyDescent="0.25">
      <c r="A211" s="26">
        <f>Wellpath!E211</f>
        <v>0</v>
      </c>
      <c r="B211" s="22">
        <v>0</v>
      </c>
      <c r="C211" s="22" t="e">
        <f>ABS(COS(Wellpath!$L211))*COS(Wellpath!$M211)*MAX(1,SQRT(10/(Wellpath!K211-Wellpath!K210)))</f>
        <v>#DIV/0!</v>
      </c>
      <c r="D211" s="22" t="str">
        <f>IF(ABS(Wellpath!$L211)&lt;VerticalInc,"SING",-ABS(COS(Wellpath!$L211))*SIN(Wellpath!$M211)/SIN(Wellpath!$L211)*MAX(1,SQRT(10/(Wellpath!$K211-Wellpath!$K210))))</f>
        <v>SING</v>
      </c>
      <c r="E211" s="20">
        <f>IF(D211="SING",(Wellpath!K212-Wellpath!K210)/2*Model!$W$35,Model!$W$35*((drdp!B211+drdp!K211)*XYM3E!$B211+(drdp!E211+drdp!N211)*XYM3E!$C211+(drdp!H211+drdp!Q211)*XYM3E!$D211))</f>
        <v>0</v>
      </c>
      <c r="F211" s="20">
        <f>IF(D211="SING",0,Model!$W$35*((drdp!C211+drdp!L211)*XYM3E!$B211+(drdp!F211+drdp!O211)*XYM3E!$C211+(drdp!I211+drdp!R211)*XYM3E!$D211))</f>
        <v>0</v>
      </c>
      <c r="G211" s="20">
        <f>IF(D211="SING",0,Model!$W$35*((drdp!D211+drdp!M211)*XYM3E!$B211+(drdp!G211+drdp!P211)*XYM3E!$C211+(drdp!J211+drdp!S211)*XYM3E!$D211))</f>
        <v>0</v>
      </c>
      <c r="H211" s="18">
        <f>IF(D211="SING",(Wellpath!K211-Wellpath!K210)/2*Model!$W$35,Model!$W$35*((drdp!B211)*XYM3E!$B211+(drdp!E211)*XYM3E!$C211+(drdp!H211)*XYM3E!$D211))</f>
        <v>0</v>
      </c>
      <c r="I211" s="18">
        <f>IF(D211="SING",0,Model!$W$35*((drdp!C211)*XYM3E!$B211+(drdp!F211)*XYM3E!$C211+(drdp!I211)*XYM3E!$D211))</f>
        <v>0</v>
      </c>
      <c r="J211" s="18">
        <f>IF(D211="SING",0,Model!$W$35*((drdp!D211)*XYM3E!$B211+(drdp!G211)*XYM3E!$C211+(drdp!J211)*XYM3E!$D211))</f>
        <v>0</v>
      </c>
      <c r="K211" s="21">
        <f t="shared" si="47"/>
        <v>113.8882813616563</v>
      </c>
      <c r="L211" s="21">
        <f t="shared" si="48"/>
        <v>1.1274877853621443</v>
      </c>
      <c r="M211" s="21">
        <f t="shared" si="49"/>
        <v>11.156830020058006</v>
      </c>
      <c r="N211" s="21">
        <f t="shared" si="50"/>
        <v>1.04742444750175</v>
      </c>
      <c r="O211" s="21">
        <f t="shared" si="51"/>
        <v>-3.6214520670155572</v>
      </c>
      <c r="P211" s="21">
        <f t="shared" si="52"/>
        <v>-3.5020685907680593</v>
      </c>
      <c r="Q211" s="19">
        <f t="shared" si="53"/>
        <v>113.8882813616563</v>
      </c>
      <c r="R211" s="19">
        <f t="shared" si="54"/>
        <v>1.1274877853621443</v>
      </c>
      <c r="S211" s="19">
        <f t="shared" si="55"/>
        <v>11.156830020058006</v>
      </c>
      <c r="T211" s="19">
        <f t="shared" si="56"/>
        <v>1.04742444750175</v>
      </c>
      <c r="U211" s="19">
        <f t="shared" si="57"/>
        <v>-3.6214520670155572</v>
      </c>
      <c r="V211" s="19">
        <f t="shared" si="58"/>
        <v>-3.5020685907680593</v>
      </c>
    </row>
    <row r="212" spans="1:22" x14ac:dyDescent="0.25">
      <c r="A212" s="26">
        <f>Wellpath!E212</f>
        <v>0</v>
      </c>
      <c r="B212" s="22">
        <v>0</v>
      </c>
      <c r="C212" s="22" t="e">
        <f>ABS(COS(Wellpath!$L212))*COS(Wellpath!$M212)*MAX(1,SQRT(10/(Wellpath!K212-Wellpath!K211)))</f>
        <v>#DIV/0!</v>
      </c>
      <c r="D212" s="22" t="str">
        <f>IF(ABS(Wellpath!$L212)&lt;VerticalInc,"SING",-ABS(COS(Wellpath!$L212))*SIN(Wellpath!$M212)/SIN(Wellpath!$L212)*MAX(1,SQRT(10/(Wellpath!$K212-Wellpath!$K211))))</f>
        <v>SING</v>
      </c>
      <c r="E212" s="20">
        <f>IF(D212="SING",(Wellpath!K213-Wellpath!K211)/2*Model!$W$35,Model!$W$35*((drdp!B212+drdp!K212)*XYM3E!$B212+(drdp!E212+drdp!N212)*XYM3E!$C212+(drdp!H212+drdp!Q212)*XYM3E!$D212))</f>
        <v>0</v>
      </c>
      <c r="F212" s="20">
        <f>IF(D212="SING",0,Model!$W$35*((drdp!C212+drdp!L212)*XYM3E!$B212+(drdp!F212+drdp!O212)*XYM3E!$C212+(drdp!I212+drdp!R212)*XYM3E!$D212))</f>
        <v>0</v>
      </c>
      <c r="G212" s="20">
        <f>IF(D212="SING",0,Model!$W$35*((drdp!D212+drdp!M212)*XYM3E!$B212+(drdp!G212+drdp!P212)*XYM3E!$C212+(drdp!J212+drdp!S212)*XYM3E!$D212))</f>
        <v>0</v>
      </c>
      <c r="H212" s="18">
        <f>IF(D212="SING",(Wellpath!K212-Wellpath!K211)/2*Model!$W$35,Model!$W$35*((drdp!B212)*XYM3E!$B212+(drdp!E212)*XYM3E!$C212+(drdp!H212)*XYM3E!$D212))</f>
        <v>0</v>
      </c>
      <c r="I212" s="18">
        <f>IF(D212="SING",0,Model!$W$35*((drdp!C212)*XYM3E!$B212+(drdp!F212)*XYM3E!$C212+(drdp!I212)*XYM3E!$D212))</f>
        <v>0</v>
      </c>
      <c r="J212" s="18">
        <f>IF(D212="SING",0,Model!$W$35*((drdp!D212)*XYM3E!$B212+(drdp!G212)*XYM3E!$C212+(drdp!J212)*XYM3E!$D212))</f>
        <v>0</v>
      </c>
      <c r="K212" s="21">
        <f t="shared" si="47"/>
        <v>113.8882813616563</v>
      </c>
      <c r="L212" s="21">
        <f t="shared" si="48"/>
        <v>1.1274877853621443</v>
      </c>
      <c r="M212" s="21">
        <f t="shared" si="49"/>
        <v>11.156830020058006</v>
      </c>
      <c r="N212" s="21">
        <f t="shared" si="50"/>
        <v>1.04742444750175</v>
      </c>
      <c r="O212" s="21">
        <f t="shared" si="51"/>
        <v>-3.6214520670155572</v>
      </c>
      <c r="P212" s="21">
        <f t="shared" si="52"/>
        <v>-3.5020685907680593</v>
      </c>
      <c r="Q212" s="19">
        <f t="shared" si="53"/>
        <v>113.8882813616563</v>
      </c>
      <c r="R212" s="19">
        <f t="shared" si="54"/>
        <v>1.1274877853621443</v>
      </c>
      <c r="S212" s="19">
        <f t="shared" si="55"/>
        <v>11.156830020058006</v>
      </c>
      <c r="T212" s="19">
        <f t="shared" si="56"/>
        <v>1.04742444750175</v>
      </c>
      <c r="U212" s="19">
        <f t="shared" si="57"/>
        <v>-3.6214520670155572</v>
      </c>
      <c r="V212" s="19">
        <f t="shared" si="58"/>
        <v>-3.5020685907680593</v>
      </c>
    </row>
    <row r="213" spans="1:22" x14ac:dyDescent="0.25">
      <c r="A213" s="26">
        <f>Wellpath!E213</f>
        <v>0</v>
      </c>
      <c r="B213" s="22">
        <v>0</v>
      </c>
      <c r="C213" s="22" t="e">
        <f>ABS(COS(Wellpath!$L213))*COS(Wellpath!$M213)*MAX(1,SQRT(10/(Wellpath!K213-Wellpath!K212)))</f>
        <v>#DIV/0!</v>
      </c>
      <c r="D213" s="22" t="str">
        <f>IF(ABS(Wellpath!$L213)&lt;VerticalInc,"SING",-ABS(COS(Wellpath!$L213))*SIN(Wellpath!$M213)/SIN(Wellpath!$L213)*MAX(1,SQRT(10/(Wellpath!$K213-Wellpath!$K212))))</f>
        <v>SING</v>
      </c>
      <c r="E213" s="20">
        <f>IF(D213="SING",(Wellpath!K214-Wellpath!K212)/2*Model!$W$35,Model!$W$35*((drdp!B213+drdp!K213)*XYM3E!$B213+(drdp!E213+drdp!N213)*XYM3E!$C213+(drdp!H213+drdp!Q213)*XYM3E!$D213))</f>
        <v>0</v>
      </c>
      <c r="F213" s="20">
        <f>IF(D213="SING",0,Model!$W$35*((drdp!C213+drdp!L213)*XYM3E!$B213+(drdp!F213+drdp!O213)*XYM3E!$C213+(drdp!I213+drdp!R213)*XYM3E!$D213))</f>
        <v>0</v>
      </c>
      <c r="G213" s="20">
        <f>IF(D213="SING",0,Model!$W$35*((drdp!D213+drdp!M213)*XYM3E!$B213+(drdp!G213+drdp!P213)*XYM3E!$C213+(drdp!J213+drdp!S213)*XYM3E!$D213))</f>
        <v>0</v>
      </c>
      <c r="H213" s="18">
        <f>IF(D213="SING",(Wellpath!K213-Wellpath!K212)/2*Model!$W$35,Model!$W$35*((drdp!B213)*XYM3E!$B213+(drdp!E213)*XYM3E!$C213+(drdp!H213)*XYM3E!$D213))</f>
        <v>0</v>
      </c>
      <c r="I213" s="18">
        <f>IF(D213="SING",0,Model!$W$35*((drdp!C213)*XYM3E!$B213+(drdp!F213)*XYM3E!$C213+(drdp!I213)*XYM3E!$D213))</f>
        <v>0</v>
      </c>
      <c r="J213" s="18">
        <f>IF(D213="SING",0,Model!$W$35*((drdp!D213)*XYM3E!$B213+(drdp!G213)*XYM3E!$C213+(drdp!J213)*XYM3E!$D213))</f>
        <v>0</v>
      </c>
      <c r="K213" s="21">
        <f t="shared" si="47"/>
        <v>113.8882813616563</v>
      </c>
      <c r="L213" s="21">
        <f t="shared" si="48"/>
        <v>1.1274877853621443</v>
      </c>
      <c r="M213" s="21">
        <f t="shared" si="49"/>
        <v>11.156830020058006</v>
      </c>
      <c r="N213" s="21">
        <f t="shared" si="50"/>
        <v>1.04742444750175</v>
      </c>
      <c r="O213" s="21">
        <f t="shared" si="51"/>
        <v>-3.6214520670155572</v>
      </c>
      <c r="P213" s="21">
        <f t="shared" si="52"/>
        <v>-3.5020685907680593</v>
      </c>
      <c r="Q213" s="19">
        <f t="shared" si="53"/>
        <v>113.8882813616563</v>
      </c>
      <c r="R213" s="19">
        <f t="shared" si="54"/>
        <v>1.1274877853621443</v>
      </c>
      <c r="S213" s="19">
        <f t="shared" si="55"/>
        <v>11.156830020058006</v>
      </c>
      <c r="T213" s="19">
        <f t="shared" si="56"/>
        <v>1.04742444750175</v>
      </c>
      <c r="U213" s="19">
        <f t="shared" si="57"/>
        <v>-3.6214520670155572</v>
      </c>
      <c r="V213" s="19">
        <f t="shared" si="58"/>
        <v>-3.5020685907680593</v>
      </c>
    </row>
    <row r="214" spans="1:22" x14ac:dyDescent="0.25">
      <c r="A214" s="26">
        <f>Wellpath!E214</f>
        <v>0</v>
      </c>
      <c r="B214" s="22">
        <v>0</v>
      </c>
      <c r="C214" s="22" t="e">
        <f>ABS(COS(Wellpath!$L214))*COS(Wellpath!$M214)*MAX(1,SQRT(10/(Wellpath!K214-Wellpath!K213)))</f>
        <v>#DIV/0!</v>
      </c>
      <c r="D214" s="22" t="str">
        <f>IF(ABS(Wellpath!$L214)&lt;VerticalInc,"SING",-ABS(COS(Wellpath!$L214))*SIN(Wellpath!$M214)/SIN(Wellpath!$L214)*MAX(1,SQRT(10/(Wellpath!$K214-Wellpath!$K213))))</f>
        <v>SING</v>
      </c>
      <c r="E214" s="20">
        <f>IF(D214="SING",(Wellpath!K215-Wellpath!K213)/2*Model!$W$35,Model!$W$35*((drdp!B214+drdp!K214)*XYM3E!$B214+(drdp!E214+drdp!N214)*XYM3E!$C214+(drdp!H214+drdp!Q214)*XYM3E!$D214))</f>
        <v>0</v>
      </c>
      <c r="F214" s="20">
        <f>IF(D214="SING",0,Model!$W$35*((drdp!C214+drdp!L214)*XYM3E!$B214+(drdp!F214+drdp!O214)*XYM3E!$C214+(drdp!I214+drdp!R214)*XYM3E!$D214))</f>
        <v>0</v>
      </c>
      <c r="G214" s="20">
        <f>IF(D214="SING",0,Model!$W$35*((drdp!D214+drdp!M214)*XYM3E!$B214+(drdp!G214+drdp!P214)*XYM3E!$C214+(drdp!J214+drdp!S214)*XYM3E!$D214))</f>
        <v>0</v>
      </c>
      <c r="H214" s="18">
        <f>IF(D214="SING",(Wellpath!K214-Wellpath!K213)/2*Model!$W$35,Model!$W$35*((drdp!B214)*XYM3E!$B214+(drdp!E214)*XYM3E!$C214+(drdp!H214)*XYM3E!$D214))</f>
        <v>0</v>
      </c>
      <c r="I214" s="18">
        <f>IF(D214="SING",0,Model!$W$35*((drdp!C214)*XYM3E!$B214+(drdp!F214)*XYM3E!$C214+(drdp!I214)*XYM3E!$D214))</f>
        <v>0</v>
      </c>
      <c r="J214" s="18">
        <f>IF(D214="SING",0,Model!$W$35*((drdp!D214)*XYM3E!$B214+(drdp!G214)*XYM3E!$C214+(drdp!J214)*XYM3E!$D214))</f>
        <v>0</v>
      </c>
      <c r="K214" s="21">
        <f t="shared" si="47"/>
        <v>113.8882813616563</v>
      </c>
      <c r="L214" s="21">
        <f t="shared" si="48"/>
        <v>1.1274877853621443</v>
      </c>
      <c r="M214" s="21">
        <f t="shared" si="49"/>
        <v>11.156830020058006</v>
      </c>
      <c r="N214" s="21">
        <f t="shared" si="50"/>
        <v>1.04742444750175</v>
      </c>
      <c r="O214" s="21">
        <f t="shared" si="51"/>
        <v>-3.6214520670155572</v>
      </c>
      <c r="P214" s="21">
        <f t="shared" si="52"/>
        <v>-3.5020685907680593</v>
      </c>
      <c r="Q214" s="19">
        <f t="shared" si="53"/>
        <v>113.8882813616563</v>
      </c>
      <c r="R214" s="19">
        <f t="shared" si="54"/>
        <v>1.1274877853621443</v>
      </c>
      <c r="S214" s="19">
        <f t="shared" si="55"/>
        <v>11.156830020058006</v>
      </c>
      <c r="T214" s="19">
        <f t="shared" si="56"/>
        <v>1.04742444750175</v>
      </c>
      <c r="U214" s="19">
        <f t="shared" si="57"/>
        <v>-3.6214520670155572</v>
      </c>
      <c r="V214" s="19">
        <f t="shared" si="58"/>
        <v>-3.5020685907680593</v>
      </c>
    </row>
    <row r="215" spans="1:22" x14ac:dyDescent="0.25">
      <c r="A215" s="26">
        <f>Wellpath!E215</f>
        <v>0</v>
      </c>
      <c r="B215" s="22">
        <v>0</v>
      </c>
      <c r="C215" s="22" t="e">
        <f>ABS(COS(Wellpath!$L215))*COS(Wellpath!$M215)*MAX(1,SQRT(10/(Wellpath!K215-Wellpath!K214)))</f>
        <v>#DIV/0!</v>
      </c>
      <c r="D215" s="22" t="str">
        <f>IF(ABS(Wellpath!$L215)&lt;VerticalInc,"SING",-ABS(COS(Wellpath!$L215))*SIN(Wellpath!$M215)/SIN(Wellpath!$L215)*MAX(1,SQRT(10/(Wellpath!$K215-Wellpath!$K214))))</f>
        <v>SING</v>
      </c>
      <c r="E215" s="20">
        <f>IF(D215="SING",(Wellpath!K216-Wellpath!K214)/2*Model!$W$35,Model!$W$35*((drdp!B215+drdp!K215)*XYM3E!$B215+(drdp!E215+drdp!N215)*XYM3E!$C215+(drdp!H215+drdp!Q215)*XYM3E!$D215))</f>
        <v>0</v>
      </c>
      <c r="F215" s="20">
        <f>IF(D215="SING",0,Model!$W$35*((drdp!C215+drdp!L215)*XYM3E!$B215+(drdp!F215+drdp!O215)*XYM3E!$C215+(drdp!I215+drdp!R215)*XYM3E!$D215))</f>
        <v>0</v>
      </c>
      <c r="G215" s="20">
        <f>IF(D215="SING",0,Model!$W$35*((drdp!D215+drdp!M215)*XYM3E!$B215+(drdp!G215+drdp!P215)*XYM3E!$C215+(drdp!J215+drdp!S215)*XYM3E!$D215))</f>
        <v>0</v>
      </c>
      <c r="H215" s="18">
        <f>IF(D215="SING",(Wellpath!K215-Wellpath!K214)/2*Model!$W$35,Model!$W$35*((drdp!B215)*XYM3E!$B215+(drdp!E215)*XYM3E!$C215+(drdp!H215)*XYM3E!$D215))</f>
        <v>0</v>
      </c>
      <c r="I215" s="18">
        <f>IF(D215="SING",0,Model!$W$35*((drdp!C215)*XYM3E!$B215+(drdp!F215)*XYM3E!$C215+(drdp!I215)*XYM3E!$D215))</f>
        <v>0</v>
      </c>
      <c r="J215" s="18">
        <f>IF(D215="SING",0,Model!$W$35*((drdp!D215)*XYM3E!$B215+(drdp!G215)*XYM3E!$C215+(drdp!J215)*XYM3E!$D215))</f>
        <v>0</v>
      </c>
      <c r="K215" s="21">
        <f t="shared" si="47"/>
        <v>113.8882813616563</v>
      </c>
      <c r="L215" s="21">
        <f t="shared" si="48"/>
        <v>1.1274877853621443</v>
      </c>
      <c r="M215" s="21">
        <f t="shared" si="49"/>
        <v>11.156830020058006</v>
      </c>
      <c r="N215" s="21">
        <f t="shared" si="50"/>
        <v>1.04742444750175</v>
      </c>
      <c r="O215" s="21">
        <f t="shared" si="51"/>
        <v>-3.6214520670155572</v>
      </c>
      <c r="P215" s="21">
        <f t="shared" si="52"/>
        <v>-3.5020685907680593</v>
      </c>
      <c r="Q215" s="19">
        <f t="shared" si="53"/>
        <v>113.8882813616563</v>
      </c>
      <c r="R215" s="19">
        <f t="shared" si="54"/>
        <v>1.1274877853621443</v>
      </c>
      <c r="S215" s="19">
        <f t="shared" si="55"/>
        <v>11.156830020058006</v>
      </c>
      <c r="T215" s="19">
        <f t="shared" si="56"/>
        <v>1.04742444750175</v>
      </c>
      <c r="U215" s="19">
        <f t="shared" si="57"/>
        <v>-3.6214520670155572</v>
      </c>
      <c r="V215" s="19">
        <f t="shared" si="58"/>
        <v>-3.5020685907680593</v>
      </c>
    </row>
    <row r="216" spans="1:22" x14ac:dyDescent="0.25">
      <c r="A216" s="26">
        <f>Wellpath!E216</f>
        <v>0</v>
      </c>
      <c r="B216" s="22">
        <v>0</v>
      </c>
      <c r="C216" s="22" t="e">
        <f>ABS(COS(Wellpath!$L216))*COS(Wellpath!$M216)*MAX(1,SQRT(10/(Wellpath!K216-Wellpath!K215)))</f>
        <v>#DIV/0!</v>
      </c>
      <c r="D216" s="22" t="str">
        <f>IF(ABS(Wellpath!$L216)&lt;VerticalInc,"SING",-ABS(COS(Wellpath!$L216))*SIN(Wellpath!$M216)/SIN(Wellpath!$L216)*MAX(1,SQRT(10/(Wellpath!$K216-Wellpath!$K215))))</f>
        <v>SING</v>
      </c>
      <c r="E216" s="20">
        <f>IF(D216="SING",(Wellpath!K217-Wellpath!K215)/2*Model!$W$35,Model!$W$35*((drdp!B216+drdp!K216)*XYM3E!$B216+(drdp!E216+drdp!N216)*XYM3E!$C216+(drdp!H216+drdp!Q216)*XYM3E!$D216))</f>
        <v>0</v>
      </c>
      <c r="F216" s="20">
        <f>IF(D216="SING",0,Model!$W$35*((drdp!C216+drdp!L216)*XYM3E!$B216+(drdp!F216+drdp!O216)*XYM3E!$C216+(drdp!I216+drdp!R216)*XYM3E!$D216))</f>
        <v>0</v>
      </c>
      <c r="G216" s="20">
        <f>IF(D216="SING",0,Model!$W$35*((drdp!D216+drdp!M216)*XYM3E!$B216+(drdp!G216+drdp!P216)*XYM3E!$C216+(drdp!J216+drdp!S216)*XYM3E!$D216))</f>
        <v>0</v>
      </c>
      <c r="H216" s="18">
        <f>IF(D216="SING",(Wellpath!K216-Wellpath!K215)/2*Model!$W$35,Model!$W$35*((drdp!B216)*XYM3E!$B216+(drdp!E216)*XYM3E!$C216+(drdp!H216)*XYM3E!$D216))</f>
        <v>0</v>
      </c>
      <c r="I216" s="18">
        <f>IF(D216="SING",0,Model!$W$35*((drdp!C216)*XYM3E!$B216+(drdp!F216)*XYM3E!$C216+(drdp!I216)*XYM3E!$D216))</f>
        <v>0</v>
      </c>
      <c r="J216" s="18">
        <f>IF(D216="SING",0,Model!$W$35*((drdp!D216)*XYM3E!$B216+(drdp!G216)*XYM3E!$C216+(drdp!J216)*XYM3E!$D216))</f>
        <v>0</v>
      </c>
      <c r="K216" s="21">
        <f t="shared" si="47"/>
        <v>113.8882813616563</v>
      </c>
      <c r="L216" s="21">
        <f t="shared" si="48"/>
        <v>1.1274877853621443</v>
      </c>
      <c r="M216" s="21">
        <f t="shared" si="49"/>
        <v>11.156830020058006</v>
      </c>
      <c r="N216" s="21">
        <f t="shared" si="50"/>
        <v>1.04742444750175</v>
      </c>
      <c r="O216" s="21">
        <f t="shared" si="51"/>
        <v>-3.6214520670155572</v>
      </c>
      <c r="P216" s="21">
        <f t="shared" si="52"/>
        <v>-3.5020685907680593</v>
      </c>
      <c r="Q216" s="19">
        <f t="shared" si="53"/>
        <v>113.8882813616563</v>
      </c>
      <c r="R216" s="19">
        <f t="shared" si="54"/>
        <v>1.1274877853621443</v>
      </c>
      <c r="S216" s="19">
        <f t="shared" si="55"/>
        <v>11.156830020058006</v>
      </c>
      <c r="T216" s="19">
        <f t="shared" si="56"/>
        <v>1.04742444750175</v>
      </c>
      <c r="U216" s="19">
        <f t="shared" si="57"/>
        <v>-3.6214520670155572</v>
      </c>
      <c r="V216" s="19">
        <f t="shared" si="58"/>
        <v>-3.5020685907680593</v>
      </c>
    </row>
    <row r="217" spans="1:22" x14ac:dyDescent="0.25">
      <c r="A217" s="26">
        <f>Wellpath!E217</f>
        <v>0</v>
      </c>
      <c r="B217" s="22">
        <v>0</v>
      </c>
      <c r="C217" s="22" t="e">
        <f>ABS(COS(Wellpath!$L217))*COS(Wellpath!$M217)*MAX(1,SQRT(10/(Wellpath!K217-Wellpath!K216)))</f>
        <v>#DIV/0!</v>
      </c>
      <c r="D217" s="22" t="str">
        <f>IF(ABS(Wellpath!$L217)&lt;VerticalInc,"SING",-ABS(COS(Wellpath!$L217))*SIN(Wellpath!$M217)/SIN(Wellpath!$L217)*MAX(1,SQRT(10/(Wellpath!$K217-Wellpath!$K216))))</f>
        <v>SING</v>
      </c>
      <c r="E217" s="20">
        <f>IF(D217="SING",(Wellpath!K218-Wellpath!K216)/2*Model!$W$35,Model!$W$35*((drdp!B217+drdp!K217)*XYM3E!$B217+(drdp!E217+drdp!N217)*XYM3E!$C217+(drdp!H217+drdp!Q217)*XYM3E!$D217))</f>
        <v>0</v>
      </c>
      <c r="F217" s="20">
        <f>IF(D217="SING",0,Model!$W$35*((drdp!C217+drdp!L217)*XYM3E!$B217+(drdp!F217+drdp!O217)*XYM3E!$C217+(drdp!I217+drdp!R217)*XYM3E!$D217))</f>
        <v>0</v>
      </c>
      <c r="G217" s="20">
        <f>IF(D217="SING",0,Model!$W$35*((drdp!D217+drdp!M217)*XYM3E!$B217+(drdp!G217+drdp!P217)*XYM3E!$C217+(drdp!J217+drdp!S217)*XYM3E!$D217))</f>
        <v>0</v>
      </c>
      <c r="H217" s="18">
        <f>IF(D217="SING",(Wellpath!K217-Wellpath!K216)/2*Model!$W$35,Model!$W$35*((drdp!B217)*XYM3E!$B217+(drdp!E217)*XYM3E!$C217+(drdp!H217)*XYM3E!$D217))</f>
        <v>0</v>
      </c>
      <c r="I217" s="18">
        <f>IF(D217="SING",0,Model!$W$35*((drdp!C217)*XYM3E!$B217+(drdp!F217)*XYM3E!$C217+(drdp!I217)*XYM3E!$D217))</f>
        <v>0</v>
      </c>
      <c r="J217" s="18">
        <f>IF(D217="SING",0,Model!$W$35*((drdp!D217)*XYM3E!$B217+(drdp!G217)*XYM3E!$C217+(drdp!J217)*XYM3E!$D217))</f>
        <v>0</v>
      </c>
      <c r="K217" s="21">
        <f t="shared" si="47"/>
        <v>113.8882813616563</v>
      </c>
      <c r="L217" s="21">
        <f t="shared" si="48"/>
        <v>1.1274877853621443</v>
      </c>
      <c r="M217" s="21">
        <f t="shared" si="49"/>
        <v>11.156830020058006</v>
      </c>
      <c r="N217" s="21">
        <f t="shared" si="50"/>
        <v>1.04742444750175</v>
      </c>
      <c r="O217" s="21">
        <f t="shared" si="51"/>
        <v>-3.6214520670155572</v>
      </c>
      <c r="P217" s="21">
        <f t="shared" si="52"/>
        <v>-3.5020685907680593</v>
      </c>
      <c r="Q217" s="19">
        <f t="shared" si="53"/>
        <v>113.8882813616563</v>
      </c>
      <c r="R217" s="19">
        <f t="shared" si="54"/>
        <v>1.1274877853621443</v>
      </c>
      <c r="S217" s="19">
        <f t="shared" si="55"/>
        <v>11.156830020058006</v>
      </c>
      <c r="T217" s="19">
        <f t="shared" si="56"/>
        <v>1.04742444750175</v>
      </c>
      <c r="U217" s="19">
        <f t="shared" si="57"/>
        <v>-3.6214520670155572</v>
      </c>
      <c r="V217" s="19">
        <f t="shared" si="58"/>
        <v>-3.5020685907680593</v>
      </c>
    </row>
    <row r="218" spans="1:22" x14ac:dyDescent="0.25">
      <c r="A218" s="26">
        <f>Wellpath!E218</f>
        <v>0</v>
      </c>
      <c r="B218" s="22">
        <v>0</v>
      </c>
      <c r="C218" s="22" t="e">
        <f>ABS(COS(Wellpath!$L218))*COS(Wellpath!$M218)*MAX(1,SQRT(10/(Wellpath!K218-Wellpath!K217)))</f>
        <v>#DIV/0!</v>
      </c>
      <c r="D218" s="22" t="str">
        <f>IF(ABS(Wellpath!$L218)&lt;VerticalInc,"SING",-ABS(COS(Wellpath!$L218))*SIN(Wellpath!$M218)/SIN(Wellpath!$L218)*MAX(1,SQRT(10/(Wellpath!$K218-Wellpath!$K217))))</f>
        <v>SING</v>
      </c>
      <c r="E218" s="20">
        <f>IF(D218="SING",(Wellpath!K219-Wellpath!K217)/2*Model!$W$35,Model!$W$35*((drdp!B218+drdp!K218)*XYM3E!$B218+(drdp!E218+drdp!N218)*XYM3E!$C218+(drdp!H218+drdp!Q218)*XYM3E!$D218))</f>
        <v>0</v>
      </c>
      <c r="F218" s="20">
        <f>IF(D218="SING",0,Model!$W$35*((drdp!C218+drdp!L218)*XYM3E!$B218+(drdp!F218+drdp!O218)*XYM3E!$C218+(drdp!I218+drdp!R218)*XYM3E!$D218))</f>
        <v>0</v>
      </c>
      <c r="G218" s="20">
        <f>IF(D218="SING",0,Model!$W$35*((drdp!D218+drdp!M218)*XYM3E!$B218+(drdp!G218+drdp!P218)*XYM3E!$C218+(drdp!J218+drdp!S218)*XYM3E!$D218))</f>
        <v>0</v>
      </c>
      <c r="H218" s="18">
        <f>IF(D218="SING",(Wellpath!K218-Wellpath!K217)/2*Model!$W$35,Model!$W$35*((drdp!B218)*XYM3E!$B218+(drdp!E218)*XYM3E!$C218+(drdp!H218)*XYM3E!$D218))</f>
        <v>0</v>
      </c>
      <c r="I218" s="18">
        <f>IF(D218="SING",0,Model!$W$35*((drdp!C218)*XYM3E!$B218+(drdp!F218)*XYM3E!$C218+(drdp!I218)*XYM3E!$D218))</f>
        <v>0</v>
      </c>
      <c r="J218" s="18">
        <f>IF(D218="SING",0,Model!$W$35*((drdp!D218)*XYM3E!$B218+(drdp!G218)*XYM3E!$C218+(drdp!J218)*XYM3E!$D218))</f>
        <v>0</v>
      </c>
      <c r="K218" s="21">
        <f t="shared" si="47"/>
        <v>113.8882813616563</v>
      </c>
      <c r="L218" s="21">
        <f t="shared" si="48"/>
        <v>1.1274877853621443</v>
      </c>
      <c r="M218" s="21">
        <f t="shared" si="49"/>
        <v>11.156830020058006</v>
      </c>
      <c r="N218" s="21">
        <f t="shared" si="50"/>
        <v>1.04742444750175</v>
      </c>
      <c r="O218" s="21">
        <f t="shared" si="51"/>
        <v>-3.6214520670155572</v>
      </c>
      <c r="P218" s="21">
        <f t="shared" si="52"/>
        <v>-3.5020685907680593</v>
      </c>
      <c r="Q218" s="19">
        <f t="shared" si="53"/>
        <v>113.8882813616563</v>
      </c>
      <c r="R218" s="19">
        <f t="shared" si="54"/>
        <v>1.1274877853621443</v>
      </c>
      <c r="S218" s="19">
        <f t="shared" si="55"/>
        <v>11.156830020058006</v>
      </c>
      <c r="T218" s="19">
        <f t="shared" si="56"/>
        <v>1.04742444750175</v>
      </c>
      <c r="U218" s="19">
        <f t="shared" si="57"/>
        <v>-3.6214520670155572</v>
      </c>
      <c r="V218" s="19">
        <f t="shared" si="58"/>
        <v>-3.5020685907680593</v>
      </c>
    </row>
    <row r="219" spans="1:22" x14ac:dyDescent="0.25">
      <c r="A219" s="26">
        <f>Wellpath!E219</f>
        <v>0</v>
      </c>
      <c r="B219" s="22">
        <v>0</v>
      </c>
      <c r="C219" s="22" t="e">
        <f>ABS(COS(Wellpath!$L219))*COS(Wellpath!$M219)*MAX(1,SQRT(10/(Wellpath!K219-Wellpath!K218)))</f>
        <v>#DIV/0!</v>
      </c>
      <c r="D219" s="22" t="str">
        <f>IF(ABS(Wellpath!$L219)&lt;VerticalInc,"SING",-ABS(COS(Wellpath!$L219))*SIN(Wellpath!$M219)/SIN(Wellpath!$L219)*MAX(1,SQRT(10/(Wellpath!$K219-Wellpath!$K218))))</f>
        <v>SING</v>
      </c>
      <c r="E219" s="20">
        <f>IF(D219="SING",(Wellpath!K220-Wellpath!K218)/2*Model!$W$35,Model!$W$35*((drdp!B219+drdp!K219)*XYM3E!$B219+(drdp!E219+drdp!N219)*XYM3E!$C219+(drdp!H219+drdp!Q219)*XYM3E!$D219))</f>
        <v>0</v>
      </c>
      <c r="F219" s="20">
        <f>IF(D219="SING",0,Model!$W$35*((drdp!C219+drdp!L219)*XYM3E!$B219+(drdp!F219+drdp!O219)*XYM3E!$C219+(drdp!I219+drdp!R219)*XYM3E!$D219))</f>
        <v>0</v>
      </c>
      <c r="G219" s="20">
        <f>IF(D219="SING",0,Model!$W$35*((drdp!D219+drdp!M219)*XYM3E!$B219+(drdp!G219+drdp!P219)*XYM3E!$C219+(drdp!J219+drdp!S219)*XYM3E!$D219))</f>
        <v>0</v>
      </c>
      <c r="H219" s="18">
        <f>IF(D219="SING",(Wellpath!K219-Wellpath!K218)/2*Model!$W$35,Model!$W$35*((drdp!B219)*XYM3E!$B219+(drdp!E219)*XYM3E!$C219+(drdp!H219)*XYM3E!$D219))</f>
        <v>0</v>
      </c>
      <c r="I219" s="18">
        <f>IF(D219="SING",0,Model!$W$35*((drdp!C219)*XYM3E!$B219+(drdp!F219)*XYM3E!$C219+(drdp!I219)*XYM3E!$D219))</f>
        <v>0</v>
      </c>
      <c r="J219" s="18">
        <f>IF(D219="SING",0,Model!$W$35*((drdp!D219)*XYM3E!$B219+(drdp!G219)*XYM3E!$C219+(drdp!J219)*XYM3E!$D219))</f>
        <v>0</v>
      </c>
      <c r="K219" s="21">
        <f t="shared" si="47"/>
        <v>113.8882813616563</v>
      </c>
      <c r="L219" s="21">
        <f t="shared" si="48"/>
        <v>1.1274877853621443</v>
      </c>
      <c r="M219" s="21">
        <f t="shared" si="49"/>
        <v>11.156830020058006</v>
      </c>
      <c r="N219" s="21">
        <f t="shared" si="50"/>
        <v>1.04742444750175</v>
      </c>
      <c r="O219" s="21">
        <f t="shared" si="51"/>
        <v>-3.6214520670155572</v>
      </c>
      <c r="P219" s="21">
        <f t="shared" si="52"/>
        <v>-3.5020685907680593</v>
      </c>
      <c r="Q219" s="19">
        <f t="shared" si="53"/>
        <v>113.8882813616563</v>
      </c>
      <c r="R219" s="19">
        <f t="shared" si="54"/>
        <v>1.1274877853621443</v>
      </c>
      <c r="S219" s="19">
        <f t="shared" si="55"/>
        <v>11.156830020058006</v>
      </c>
      <c r="T219" s="19">
        <f t="shared" si="56"/>
        <v>1.04742444750175</v>
      </c>
      <c r="U219" s="19">
        <f t="shared" si="57"/>
        <v>-3.6214520670155572</v>
      </c>
      <c r="V219" s="19">
        <f t="shared" si="58"/>
        <v>-3.5020685907680593</v>
      </c>
    </row>
    <row r="220" spans="1:22" x14ac:dyDescent="0.25">
      <c r="A220" s="26">
        <f>Wellpath!E220</f>
        <v>0</v>
      </c>
      <c r="B220" s="22">
        <v>0</v>
      </c>
      <c r="C220" s="22" t="e">
        <f>ABS(COS(Wellpath!$L220))*COS(Wellpath!$M220)*MAX(1,SQRT(10/(Wellpath!K220-Wellpath!K219)))</f>
        <v>#DIV/0!</v>
      </c>
      <c r="D220" s="22" t="str">
        <f>IF(ABS(Wellpath!$L220)&lt;VerticalInc,"SING",-ABS(COS(Wellpath!$L220))*SIN(Wellpath!$M220)/SIN(Wellpath!$L220)*MAX(1,SQRT(10/(Wellpath!$K220-Wellpath!$K219))))</f>
        <v>SING</v>
      </c>
      <c r="E220" s="20">
        <f>IF(D220="SING",(Wellpath!K221-Wellpath!K219)/2*Model!$W$35,Model!$W$35*((drdp!B220+drdp!K220)*XYM3E!$B220+(drdp!E220+drdp!N220)*XYM3E!$C220+(drdp!H220+drdp!Q220)*XYM3E!$D220))</f>
        <v>0</v>
      </c>
      <c r="F220" s="20">
        <f>IF(D220="SING",0,Model!$W$35*((drdp!C220+drdp!L220)*XYM3E!$B220+(drdp!F220+drdp!O220)*XYM3E!$C220+(drdp!I220+drdp!R220)*XYM3E!$D220))</f>
        <v>0</v>
      </c>
      <c r="G220" s="20">
        <f>IF(D220="SING",0,Model!$W$35*((drdp!D220+drdp!M220)*XYM3E!$B220+(drdp!G220+drdp!P220)*XYM3E!$C220+(drdp!J220+drdp!S220)*XYM3E!$D220))</f>
        <v>0</v>
      </c>
      <c r="H220" s="18">
        <f>IF(D220="SING",(Wellpath!K220-Wellpath!K219)/2*Model!$W$35,Model!$W$35*((drdp!B220)*XYM3E!$B220+(drdp!E220)*XYM3E!$C220+(drdp!H220)*XYM3E!$D220))</f>
        <v>0</v>
      </c>
      <c r="I220" s="18">
        <f>IF(D220="SING",0,Model!$W$35*((drdp!C220)*XYM3E!$B220+(drdp!F220)*XYM3E!$C220+(drdp!I220)*XYM3E!$D220))</f>
        <v>0</v>
      </c>
      <c r="J220" s="18">
        <f>IF(D220="SING",0,Model!$W$35*((drdp!D220)*XYM3E!$B220+(drdp!G220)*XYM3E!$C220+(drdp!J220)*XYM3E!$D220))</f>
        <v>0</v>
      </c>
      <c r="K220" s="21">
        <f t="shared" si="47"/>
        <v>113.8882813616563</v>
      </c>
      <c r="L220" s="21">
        <f t="shared" si="48"/>
        <v>1.1274877853621443</v>
      </c>
      <c r="M220" s="21">
        <f t="shared" si="49"/>
        <v>11.156830020058006</v>
      </c>
      <c r="N220" s="21">
        <f t="shared" si="50"/>
        <v>1.04742444750175</v>
      </c>
      <c r="O220" s="21">
        <f t="shared" si="51"/>
        <v>-3.6214520670155572</v>
      </c>
      <c r="P220" s="21">
        <f t="shared" si="52"/>
        <v>-3.5020685907680593</v>
      </c>
      <c r="Q220" s="19">
        <f t="shared" si="53"/>
        <v>113.8882813616563</v>
      </c>
      <c r="R220" s="19">
        <f t="shared" si="54"/>
        <v>1.1274877853621443</v>
      </c>
      <c r="S220" s="19">
        <f t="shared" si="55"/>
        <v>11.156830020058006</v>
      </c>
      <c r="T220" s="19">
        <f t="shared" si="56"/>
        <v>1.04742444750175</v>
      </c>
      <c r="U220" s="19">
        <f t="shared" si="57"/>
        <v>-3.6214520670155572</v>
      </c>
      <c r="V220" s="19">
        <f t="shared" si="58"/>
        <v>-3.5020685907680593</v>
      </c>
    </row>
    <row r="221" spans="1:22" x14ac:dyDescent="0.25">
      <c r="A221" s="26">
        <f>Wellpath!E221</f>
        <v>0</v>
      </c>
      <c r="B221" s="22">
        <v>0</v>
      </c>
      <c r="C221" s="22" t="e">
        <f>ABS(COS(Wellpath!$L221))*COS(Wellpath!$M221)*MAX(1,SQRT(10/(Wellpath!K221-Wellpath!K220)))</f>
        <v>#DIV/0!</v>
      </c>
      <c r="D221" s="22" t="str">
        <f>IF(ABS(Wellpath!$L221)&lt;VerticalInc,"SING",-ABS(COS(Wellpath!$L221))*SIN(Wellpath!$M221)/SIN(Wellpath!$L221)*MAX(1,SQRT(10/(Wellpath!$K221-Wellpath!$K220))))</f>
        <v>SING</v>
      </c>
      <c r="E221" s="20">
        <f>IF(D221="SING",(Wellpath!K222-Wellpath!K220)/2*Model!$W$35,Model!$W$35*((drdp!B221+drdp!K221)*XYM3E!$B221+(drdp!E221+drdp!N221)*XYM3E!$C221+(drdp!H221+drdp!Q221)*XYM3E!$D221))</f>
        <v>0</v>
      </c>
      <c r="F221" s="20">
        <f>IF(D221="SING",0,Model!$W$35*((drdp!C221+drdp!L221)*XYM3E!$B221+(drdp!F221+drdp!O221)*XYM3E!$C221+(drdp!I221+drdp!R221)*XYM3E!$D221))</f>
        <v>0</v>
      </c>
      <c r="G221" s="20">
        <f>IF(D221="SING",0,Model!$W$35*((drdp!D221+drdp!M221)*XYM3E!$B221+(drdp!G221+drdp!P221)*XYM3E!$C221+(drdp!J221+drdp!S221)*XYM3E!$D221))</f>
        <v>0</v>
      </c>
      <c r="H221" s="18">
        <f>IF(D221="SING",(Wellpath!K221-Wellpath!K220)/2*Model!$W$35,Model!$W$35*((drdp!B221)*XYM3E!$B221+(drdp!E221)*XYM3E!$C221+(drdp!H221)*XYM3E!$D221))</f>
        <v>0</v>
      </c>
      <c r="I221" s="18">
        <f>IF(D221="SING",0,Model!$W$35*((drdp!C221)*XYM3E!$B221+(drdp!F221)*XYM3E!$C221+(drdp!I221)*XYM3E!$D221))</f>
        <v>0</v>
      </c>
      <c r="J221" s="18">
        <f>IF(D221="SING",0,Model!$W$35*((drdp!D221)*XYM3E!$B221+(drdp!G221)*XYM3E!$C221+(drdp!J221)*XYM3E!$D221))</f>
        <v>0</v>
      </c>
      <c r="K221" s="21">
        <f t="shared" si="47"/>
        <v>113.8882813616563</v>
      </c>
      <c r="L221" s="21">
        <f t="shared" si="48"/>
        <v>1.1274877853621443</v>
      </c>
      <c r="M221" s="21">
        <f t="shared" si="49"/>
        <v>11.156830020058006</v>
      </c>
      <c r="N221" s="21">
        <f t="shared" si="50"/>
        <v>1.04742444750175</v>
      </c>
      <c r="O221" s="21">
        <f t="shared" si="51"/>
        <v>-3.6214520670155572</v>
      </c>
      <c r="P221" s="21">
        <f t="shared" si="52"/>
        <v>-3.5020685907680593</v>
      </c>
      <c r="Q221" s="19">
        <f t="shared" si="53"/>
        <v>113.8882813616563</v>
      </c>
      <c r="R221" s="19">
        <f t="shared" si="54"/>
        <v>1.1274877853621443</v>
      </c>
      <c r="S221" s="19">
        <f t="shared" si="55"/>
        <v>11.156830020058006</v>
      </c>
      <c r="T221" s="19">
        <f t="shared" si="56"/>
        <v>1.04742444750175</v>
      </c>
      <c r="U221" s="19">
        <f t="shared" si="57"/>
        <v>-3.6214520670155572</v>
      </c>
      <c r="V221" s="19">
        <f t="shared" si="58"/>
        <v>-3.5020685907680593</v>
      </c>
    </row>
    <row r="222" spans="1:22" x14ac:dyDescent="0.25">
      <c r="A222" s="26">
        <f>Wellpath!E222</f>
        <v>0</v>
      </c>
      <c r="B222" s="22">
        <v>0</v>
      </c>
      <c r="C222" s="22" t="e">
        <f>ABS(COS(Wellpath!$L222))*COS(Wellpath!$M222)*MAX(1,SQRT(10/(Wellpath!K222-Wellpath!K221)))</f>
        <v>#DIV/0!</v>
      </c>
      <c r="D222" s="22" t="str">
        <f>IF(ABS(Wellpath!$L222)&lt;VerticalInc,"SING",-ABS(COS(Wellpath!$L222))*SIN(Wellpath!$M222)/SIN(Wellpath!$L222)*MAX(1,SQRT(10/(Wellpath!$K222-Wellpath!$K221))))</f>
        <v>SING</v>
      </c>
      <c r="E222" s="20">
        <f>IF(D222="SING",(Wellpath!K223-Wellpath!K221)/2*Model!$W$35,Model!$W$35*((drdp!B222+drdp!K222)*XYM3E!$B222+(drdp!E222+drdp!N222)*XYM3E!$C222+(drdp!H222+drdp!Q222)*XYM3E!$D222))</f>
        <v>0</v>
      </c>
      <c r="F222" s="20">
        <f>IF(D222="SING",0,Model!$W$35*((drdp!C222+drdp!L222)*XYM3E!$B222+(drdp!F222+drdp!O222)*XYM3E!$C222+(drdp!I222+drdp!R222)*XYM3E!$D222))</f>
        <v>0</v>
      </c>
      <c r="G222" s="20">
        <f>IF(D222="SING",0,Model!$W$35*((drdp!D222+drdp!M222)*XYM3E!$B222+(drdp!G222+drdp!P222)*XYM3E!$C222+(drdp!J222+drdp!S222)*XYM3E!$D222))</f>
        <v>0</v>
      </c>
      <c r="H222" s="18">
        <f>IF(D222="SING",(Wellpath!K222-Wellpath!K221)/2*Model!$W$35,Model!$W$35*((drdp!B222)*XYM3E!$B222+(drdp!E222)*XYM3E!$C222+(drdp!H222)*XYM3E!$D222))</f>
        <v>0</v>
      </c>
      <c r="I222" s="18">
        <f>IF(D222="SING",0,Model!$W$35*((drdp!C222)*XYM3E!$B222+(drdp!F222)*XYM3E!$C222+(drdp!I222)*XYM3E!$D222))</f>
        <v>0</v>
      </c>
      <c r="J222" s="18">
        <f>IF(D222="SING",0,Model!$W$35*((drdp!D222)*XYM3E!$B222+(drdp!G222)*XYM3E!$C222+(drdp!J222)*XYM3E!$D222))</f>
        <v>0</v>
      </c>
      <c r="K222" s="21">
        <f t="shared" si="47"/>
        <v>113.8882813616563</v>
      </c>
      <c r="L222" s="21">
        <f t="shared" si="48"/>
        <v>1.1274877853621443</v>
      </c>
      <c r="M222" s="21">
        <f t="shared" si="49"/>
        <v>11.156830020058006</v>
      </c>
      <c r="N222" s="21">
        <f t="shared" si="50"/>
        <v>1.04742444750175</v>
      </c>
      <c r="O222" s="21">
        <f t="shared" si="51"/>
        <v>-3.6214520670155572</v>
      </c>
      <c r="P222" s="21">
        <f t="shared" si="52"/>
        <v>-3.5020685907680593</v>
      </c>
      <c r="Q222" s="19">
        <f t="shared" si="53"/>
        <v>113.8882813616563</v>
      </c>
      <c r="R222" s="19">
        <f t="shared" si="54"/>
        <v>1.1274877853621443</v>
      </c>
      <c r="S222" s="19">
        <f t="shared" si="55"/>
        <v>11.156830020058006</v>
      </c>
      <c r="T222" s="19">
        <f t="shared" si="56"/>
        <v>1.04742444750175</v>
      </c>
      <c r="U222" s="19">
        <f t="shared" si="57"/>
        <v>-3.6214520670155572</v>
      </c>
      <c r="V222" s="19">
        <f t="shared" si="58"/>
        <v>-3.5020685907680593</v>
      </c>
    </row>
    <row r="223" spans="1:22" x14ac:dyDescent="0.25">
      <c r="A223" s="26">
        <f>Wellpath!E223</f>
        <v>0</v>
      </c>
      <c r="B223" s="22">
        <v>0</v>
      </c>
      <c r="C223" s="22" t="e">
        <f>ABS(COS(Wellpath!$L223))*COS(Wellpath!$M223)*MAX(1,SQRT(10/(Wellpath!K223-Wellpath!K222)))</f>
        <v>#DIV/0!</v>
      </c>
      <c r="D223" s="22" t="str">
        <f>IF(ABS(Wellpath!$L223)&lt;VerticalInc,"SING",-ABS(COS(Wellpath!$L223))*SIN(Wellpath!$M223)/SIN(Wellpath!$L223)*MAX(1,SQRT(10/(Wellpath!$K223-Wellpath!$K222))))</f>
        <v>SING</v>
      </c>
      <c r="E223" s="20">
        <f>IF(D223="SING",(Wellpath!K224-Wellpath!K222)/2*Model!$W$35,Model!$W$35*((drdp!B223+drdp!K223)*XYM3E!$B223+(drdp!E223+drdp!N223)*XYM3E!$C223+(drdp!H223+drdp!Q223)*XYM3E!$D223))</f>
        <v>0</v>
      </c>
      <c r="F223" s="20">
        <f>IF(D223="SING",0,Model!$W$35*((drdp!C223+drdp!L223)*XYM3E!$B223+(drdp!F223+drdp!O223)*XYM3E!$C223+(drdp!I223+drdp!R223)*XYM3E!$D223))</f>
        <v>0</v>
      </c>
      <c r="G223" s="20">
        <f>IF(D223="SING",0,Model!$W$35*((drdp!D223+drdp!M223)*XYM3E!$B223+(drdp!G223+drdp!P223)*XYM3E!$C223+(drdp!J223+drdp!S223)*XYM3E!$D223))</f>
        <v>0</v>
      </c>
      <c r="H223" s="18">
        <f>IF(D223="SING",(Wellpath!K223-Wellpath!K222)/2*Model!$W$35,Model!$W$35*((drdp!B223)*XYM3E!$B223+(drdp!E223)*XYM3E!$C223+(drdp!H223)*XYM3E!$D223))</f>
        <v>0</v>
      </c>
      <c r="I223" s="18">
        <f>IF(D223="SING",0,Model!$W$35*((drdp!C223)*XYM3E!$B223+(drdp!F223)*XYM3E!$C223+(drdp!I223)*XYM3E!$D223))</f>
        <v>0</v>
      </c>
      <c r="J223" s="18">
        <f>IF(D223="SING",0,Model!$W$35*((drdp!D223)*XYM3E!$B223+(drdp!G223)*XYM3E!$C223+(drdp!J223)*XYM3E!$D223))</f>
        <v>0</v>
      </c>
      <c r="K223" s="21">
        <f t="shared" si="47"/>
        <v>113.8882813616563</v>
      </c>
      <c r="L223" s="21">
        <f t="shared" si="48"/>
        <v>1.1274877853621443</v>
      </c>
      <c r="M223" s="21">
        <f t="shared" si="49"/>
        <v>11.156830020058006</v>
      </c>
      <c r="N223" s="21">
        <f t="shared" si="50"/>
        <v>1.04742444750175</v>
      </c>
      <c r="O223" s="21">
        <f t="shared" si="51"/>
        <v>-3.6214520670155572</v>
      </c>
      <c r="P223" s="21">
        <f t="shared" si="52"/>
        <v>-3.5020685907680593</v>
      </c>
      <c r="Q223" s="19">
        <f t="shared" si="53"/>
        <v>113.8882813616563</v>
      </c>
      <c r="R223" s="19">
        <f t="shared" si="54"/>
        <v>1.1274877853621443</v>
      </c>
      <c r="S223" s="19">
        <f t="shared" si="55"/>
        <v>11.156830020058006</v>
      </c>
      <c r="T223" s="19">
        <f t="shared" si="56"/>
        <v>1.04742444750175</v>
      </c>
      <c r="U223" s="19">
        <f t="shared" si="57"/>
        <v>-3.6214520670155572</v>
      </c>
      <c r="V223" s="19">
        <f t="shared" si="58"/>
        <v>-3.5020685907680593</v>
      </c>
    </row>
    <row r="224" spans="1:22" x14ac:dyDescent="0.25">
      <c r="A224" s="26">
        <f>Wellpath!E224</f>
        <v>0</v>
      </c>
      <c r="B224" s="22">
        <v>0</v>
      </c>
      <c r="C224" s="22" t="e">
        <f>ABS(COS(Wellpath!$L224))*COS(Wellpath!$M224)*MAX(1,SQRT(10/(Wellpath!K224-Wellpath!K223)))</f>
        <v>#DIV/0!</v>
      </c>
      <c r="D224" s="22" t="str">
        <f>IF(ABS(Wellpath!$L224)&lt;VerticalInc,"SING",-ABS(COS(Wellpath!$L224))*SIN(Wellpath!$M224)/SIN(Wellpath!$L224)*MAX(1,SQRT(10/(Wellpath!$K224-Wellpath!$K223))))</f>
        <v>SING</v>
      </c>
      <c r="E224" s="20">
        <f>IF(D224="SING",(Wellpath!K225-Wellpath!K223)/2*Model!$W$35,Model!$W$35*((drdp!B224+drdp!K224)*XYM3E!$B224+(drdp!E224+drdp!N224)*XYM3E!$C224+(drdp!H224+drdp!Q224)*XYM3E!$D224))</f>
        <v>0</v>
      </c>
      <c r="F224" s="20">
        <f>IF(D224="SING",0,Model!$W$35*((drdp!C224+drdp!L224)*XYM3E!$B224+(drdp!F224+drdp!O224)*XYM3E!$C224+(drdp!I224+drdp!R224)*XYM3E!$D224))</f>
        <v>0</v>
      </c>
      <c r="G224" s="20">
        <f>IF(D224="SING",0,Model!$W$35*((drdp!D224+drdp!M224)*XYM3E!$B224+(drdp!G224+drdp!P224)*XYM3E!$C224+(drdp!J224+drdp!S224)*XYM3E!$D224))</f>
        <v>0</v>
      </c>
      <c r="H224" s="18">
        <f>IF(D224="SING",(Wellpath!K224-Wellpath!K223)/2*Model!$W$35,Model!$W$35*((drdp!B224)*XYM3E!$B224+(drdp!E224)*XYM3E!$C224+(drdp!H224)*XYM3E!$D224))</f>
        <v>0</v>
      </c>
      <c r="I224" s="18">
        <f>IF(D224="SING",0,Model!$W$35*((drdp!C224)*XYM3E!$B224+(drdp!F224)*XYM3E!$C224+(drdp!I224)*XYM3E!$D224))</f>
        <v>0</v>
      </c>
      <c r="J224" s="18">
        <f>IF(D224="SING",0,Model!$W$35*((drdp!D224)*XYM3E!$B224+(drdp!G224)*XYM3E!$C224+(drdp!J224)*XYM3E!$D224))</f>
        <v>0</v>
      </c>
      <c r="K224" s="21">
        <f t="shared" si="47"/>
        <v>113.8882813616563</v>
      </c>
      <c r="L224" s="21">
        <f t="shared" si="48"/>
        <v>1.1274877853621443</v>
      </c>
      <c r="M224" s="21">
        <f t="shared" si="49"/>
        <v>11.156830020058006</v>
      </c>
      <c r="N224" s="21">
        <f t="shared" si="50"/>
        <v>1.04742444750175</v>
      </c>
      <c r="O224" s="21">
        <f t="shared" si="51"/>
        <v>-3.6214520670155572</v>
      </c>
      <c r="P224" s="21">
        <f t="shared" si="52"/>
        <v>-3.5020685907680593</v>
      </c>
      <c r="Q224" s="19">
        <f t="shared" si="53"/>
        <v>113.8882813616563</v>
      </c>
      <c r="R224" s="19">
        <f t="shared" si="54"/>
        <v>1.1274877853621443</v>
      </c>
      <c r="S224" s="19">
        <f t="shared" si="55"/>
        <v>11.156830020058006</v>
      </c>
      <c r="T224" s="19">
        <f t="shared" si="56"/>
        <v>1.04742444750175</v>
      </c>
      <c r="U224" s="19">
        <f t="shared" si="57"/>
        <v>-3.6214520670155572</v>
      </c>
      <c r="V224" s="19">
        <f t="shared" si="58"/>
        <v>-3.5020685907680593</v>
      </c>
    </row>
    <row r="225" spans="1:22" x14ac:dyDescent="0.25">
      <c r="A225" s="26">
        <f>Wellpath!E225</f>
        <v>0</v>
      </c>
      <c r="B225" s="22">
        <v>0</v>
      </c>
      <c r="C225" s="22" t="e">
        <f>ABS(COS(Wellpath!$L225))*COS(Wellpath!$M225)*MAX(1,SQRT(10/(Wellpath!K225-Wellpath!K224)))</f>
        <v>#DIV/0!</v>
      </c>
      <c r="D225" s="22" t="str">
        <f>IF(ABS(Wellpath!$L225)&lt;VerticalInc,"SING",-ABS(COS(Wellpath!$L225))*SIN(Wellpath!$M225)/SIN(Wellpath!$L225)*MAX(1,SQRT(10/(Wellpath!$K225-Wellpath!$K224))))</f>
        <v>SING</v>
      </c>
      <c r="E225" s="20">
        <f>IF(D225="SING",(Wellpath!K226-Wellpath!K224)/2*Model!$W$35,Model!$W$35*((drdp!B225+drdp!K225)*XYM3E!$B225+(drdp!E225+drdp!N225)*XYM3E!$C225+(drdp!H225+drdp!Q225)*XYM3E!$D225))</f>
        <v>0</v>
      </c>
      <c r="F225" s="20">
        <f>IF(D225="SING",0,Model!$W$35*((drdp!C225+drdp!L225)*XYM3E!$B225+(drdp!F225+drdp!O225)*XYM3E!$C225+(drdp!I225+drdp!R225)*XYM3E!$D225))</f>
        <v>0</v>
      </c>
      <c r="G225" s="20">
        <f>IF(D225="SING",0,Model!$W$35*((drdp!D225+drdp!M225)*XYM3E!$B225+(drdp!G225+drdp!P225)*XYM3E!$C225+(drdp!J225+drdp!S225)*XYM3E!$D225))</f>
        <v>0</v>
      </c>
      <c r="H225" s="18">
        <f>IF(D225="SING",(Wellpath!K225-Wellpath!K224)/2*Model!$W$35,Model!$W$35*((drdp!B225)*XYM3E!$B225+(drdp!E225)*XYM3E!$C225+(drdp!H225)*XYM3E!$D225))</f>
        <v>0</v>
      </c>
      <c r="I225" s="18">
        <f>IF(D225="SING",0,Model!$W$35*((drdp!C225)*XYM3E!$B225+(drdp!F225)*XYM3E!$C225+(drdp!I225)*XYM3E!$D225))</f>
        <v>0</v>
      </c>
      <c r="J225" s="18">
        <f>IF(D225="SING",0,Model!$W$35*((drdp!D225)*XYM3E!$B225+(drdp!G225)*XYM3E!$C225+(drdp!J225)*XYM3E!$D225))</f>
        <v>0</v>
      </c>
      <c r="K225" s="21">
        <f t="shared" si="47"/>
        <v>113.8882813616563</v>
      </c>
      <c r="L225" s="21">
        <f t="shared" si="48"/>
        <v>1.1274877853621443</v>
      </c>
      <c r="M225" s="21">
        <f t="shared" si="49"/>
        <v>11.156830020058006</v>
      </c>
      <c r="N225" s="21">
        <f t="shared" si="50"/>
        <v>1.04742444750175</v>
      </c>
      <c r="O225" s="21">
        <f t="shared" si="51"/>
        <v>-3.6214520670155572</v>
      </c>
      <c r="P225" s="21">
        <f t="shared" si="52"/>
        <v>-3.5020685907680593</v>
      </c>
      <c r="Q225" s="19">
        <f t="shared" si="53"/>
        <v>113.8882813616563</v>
      </c>
      <c r="R225" s="19">
        <f t="shared" si="54"/>
        <v>1.1274877853621443</v>
      </c>
      <c r="S225" s="19">
        <f t="shared" si="55"/>
        <v>11.156830020058006</v>
      </c>
      <c r="T225" s="19">
        <f t="shared" si="56"/>
        <v>1.04742444750175</v>
      </c>
      <c r="U225" s="19">
        <f t="shared" si="57"/>
        <v>-3.6214520670155572</v>
      </c>
      <c r="V225" s="19">
        <f t="shared" si="58"/>
        <v>-3.5020685907680593</v>
      </c>
    </row>
    <row r="226" spans="1:22" x14ac:dyDescent="0.25">
      <c r="A226" s="26">
        <f>Wellpath!E226</f>
        <v>0</v>
      </c>
      <c r="B226" s="22">
        <v>0</v>
      </c>
      <c r="C226" s="22" t="e">
        <f>ABS(COS(Wellpath!$L226))*COS(Wellpath!$M226)*MAX(1,SQRT(10/(Wellpath!K226-Wellpath!K225)))</f>
        <v>#DIV/0!</v>
      </c>
      <c r="D226" s="22" t="str">
        <f>IF(ABS(Wellpath!$L226)&lt;VerticalInc,"SING",-ABS(COS(Wellpath!$L226))*SIN(Wellpath!$M226)/SIN(Wellpath!$L226)*MAX(1,SQRT(10/(Wellpath!$K226-Wellpath!$K225))))</f>
        <v>SING</v>
      </c>
      <c r="E226" s="20">
        <f>IF(D226="SING",(Wellpath!K227-Wellpath!K225)/2*Model!$W$35,Model!$W$35*((drdp!B226+drdp!K226)*XYM3E!$B226+(drdp!E226+drdp!N226)*XYM3E!$C226+(drdp!H226+drdp!Q226)*XYM3E!$D226))</f>
        <v>0</v>
      </c>
      <c r="F226" s="20">
        <f>IF(D226="SING",0,Model!$W$35*((drdp!C226+drdp!L226)*XYM3E!$B226+(drdp!F226+drdp!O226)*XYM3E!$C226+(drdp!I226+drdp!R226)*XYM3E!$D226))</f>
        <v>0</v>
      </c>
      <c r="G226" s="20">
        <f>IF(D226="SING",0,Model!$W$35*((drdp!D226+drdp!M226)*XYM3E!$B226+(drdp!G226+drdp!P226)*XYM3E!$C226+(drdp!J226+drdp!S226)*XYM3E!$D226))</f>
        <v>0</v>
      </c>
      <c r="H226" s="18">
        <f>IF(D226="SING",(Wellpath!K226-Wellpath!K225)/2*Model!$W$35,Model!$W$35*((drdp!B226)*XYM3E!$B226+(drdp!E226)*XYM3E!$C226+(drdp!H226)*XYM3E!$D226))</f>
        <v>0</v>
      </c>
      <c r="I226" s="18">
        <f>IF(D226="SING",0,Model!$W$35*((drdp!C226)*XYM3E!$B226+(drdp!F226)*XYM3E!$C226+(drdp!I226)*XYM3E!$D226))</f>
        <v>0</v>
      </c>
      <c r="J226" s="18">
        <f>IF(D226="SING",0,Model!$W$35*((drdp!D226)*XYM3E!$B226+(drdp!G226)*XYM3E!$C226+(drdp!J226)*XYM3E!$D226))</f>
        <v>0</v>
      </c>
      <c r="K226" s="21">
        <f t="shared" si="47"/>
        <v>113.8882813616563</v>
      </c>
      <c r="L226" s="21">
        <f t="shared" si="48"/>
        <v>1.1274877853621443</v>
      </c>
      <c r="M226" s="21">
        <f t="shared" si="49"/>
        <v>11.156830020058006</v>
      </c>
      <c r="N226" s="21">
        <f t="shared" si="50"/>
        <v>1.04742444750175</v>
      </c>
      <c r="O226" s="21">
        <f t="shared" si="51"/>
        <v>-3.6214520670155572</v>
      </c>
      <c r="P226" s="21">
        <f t="shared" si="52"/>
        <v>-3.5020685907680593</v>
      </c>
      <c r="Q226" s="19">
        <f t="shared" si="53"/>
        <v>113.8882813616563</v>
      </c>
      <c r="R226" s="19">
        <f t="shared" si="54"/>
        <v>1.1274877853621443</v>
      </c>
      <c r="S226" s="19">
        <f t="shared" si="55"/>
        <v>11.156830020058006</v>
      </c>
      <c r="T226" s="19">
        <f t="shared" si="56"/>
        <v>1.04742444750175</v>
      </c>
      <c r="U226" s="19">
        <f t="shared" si="57"/>
        <v>-3.6214520670155572</v>
      </c>
      <c r="V226" s="19">
        <f t="shared" si="58"/>
        <v>-3.5020685907680593</v>
      </c>
    </row>
    <row r="227" spans="1:22" x14ac:dyDescent="0.25">
      <c r="A227" s="26">
        <f>Wellpath!E227</f>
        <v>0</v>
      </c>
      <c r="B227" s="22">
        <v>0</v>
      </c>
      <c r="C227" s="22" t="e">
        <f>ABS(COS(Wellpath!$L227))*COS(Wellpath!$M227)*MAX(1,SQRT(10/(Wellpath!K227-Wellpath!K226)))</f>
        <v>#DIV/0!</v>
      </c>
      <c r="D227" s="22" t="str">
        <f>IF(ABS(Wellpath!$L227)&lt;VerticalInc,"SING",-ABS(COS(Wellpath!$L227))*SIN(Wellpath!$M227)/SIN(Wellpath!$L227)*MAX(1,SQRT(10/(Wellpath!$K227-Wellpath!$K226))))</f>
        <v>SING</v>
      </c>
      <c r="E227" s="20">
        <f>IF(D227="SING",(Wellpath!K228-Wellpath!K226)/2*Model!$W$35,Model!$W$35*((drdp!B227+drdp!K227)*XYM3E!$B227+(drdp!E227+drdp!N227)*XYM3E!$C227+(drdp!H227+drdp!Q227)*XYM3E!$D227))</f>
        <v>0</v>
      </c>
      <c r="F227" s="20">
        <f>IF(D227="SING",0,Model!$W$35*((drdp!C227+drdp!L227)*XYM3E!$B227+(drdp!F227+drdp!O227)*XYM3E!$C227+(drdp!I227+drdp!R227)*XYM3E!$D227))</f>
        <v>0</v>
      </c>
      <c r="G227" s="20">
        <f>IF(D227="SING",0,Model!$W$35*((drdp!D227+drdp!M227)*XYM3E!$B227+(drdp!G227+drdp!P227)*XYM3E!$C227+(drdp!J227+drdp!S227)*XYM3E!$D227))</f>
        <v>0</v>
      </c>
      <c r="H227" s="18">
        <f>IF(D227="SING",(Wellpath!K227-Wellpath!K226)/2*Model!$W$35,Model!$W$35*((drdp!B227)*XYM3E!$B227+(drdp!E227)*XYM3E!$C227+(drdp!H227)*XYM3E!$D227))</f>
        <v>0</v>
      </c>
      <c r="I227" s="18">
        <f>IF(D227="SING",0,Model!$W$35*((drdp!C227)*XYM3E!$B227+(drdp!F227)*XYM3E!$C227+(drdp!I227)*XYM3E!$D227))</f>
        <v>0</v>
      </c>
      <c r="J227" s="18">
        <f>IF(D227="SING",0,Model!$W$35*((drdp!D227)*XYM3E!$B227+(drdp!G227)*XYM3E!$C227+(drdp!J227)*XYM3E!$D227))</f>
        <v>0</v>
      </c>
      <c r="K227" s="21">
        <f t="shared" si="47"/>
        <v>113.8882813616563</v>
      </c>
      <c r="L227" s="21">
        <f t="shared" si="48"/>
        <v>1.1274877853621443</v>
      </c>
      <c r="M227" s="21">
        <f t="shared" si="49"/>
        <v>11.156830020058006</v>
      </c>
      <c r="N227" s="21">
        <f t="shared" si="50"/>
        <v>1.04742444750175</v>
      </c>
      <c r="O227" s="21">
        <f t="shared" si="51"/>
        <v>-3.6214520670155572</v>
      </c>
      <c r="P227" s="21">
        <f t="shared" si="52"/>
        <v>-3.5020685907680593</v>
      </c>
      <c r="Q227" s="19">
        <f t="shared" si="53"/>
        <v>113.8882813616563</v>
      </c>
      <c r="R227" s="19">
        <f t="shared" si="54"/>
        <v>1.1274877853621443</v>
      </c>
      <c r="S227" s="19">
        <f t="shared" si="55"/>
        <v>11.156830020058006</v>
      </c>
      <c r="T227" s="19">
        <f t="shared" si="56"/>
        <v>1.04742444750175</v>
      </c>
      <c r="U227" s="19">
        <f t="shared" si="57"/>
        <v>-3.6214520670155572</v>
      </c>
      <c r="V227" s="19">
        <f t="shared" si="58"/>
        <v>-3.5020685907680593</v>
      </c>
    </row>
    <row r="228" spans="1:22" x14ac:dyDescent="0.25">
      <c r="A228" s="26">
        <f>Wellpath!E228</f>
        <v>0</v>
      </c>
      <c r="B228" s="22">
        <v>0</v>
      </c>
      <c r="C228" s="22" t="e">
        <f>ABS(COS(Wellpath!$L228))*COS(Wellpath!$M228)*MAX(1,SQRT(10/(Wellpath!K228-Wellpath!K227)))</f>
        <v>#DIV/0!</v>
      </c>
      <c r="D228" s="22" t="str">
        <f>IF(ABS(Wellpath!$L228)&lt;VerticalInc,"SING",-ABS(COS(Wellpath!$L228))*SIN(Wellpath!$M228)/SIN(Wellpath!$L228)*MAX(1,SQRT(10/(Wellpath!$K228-Wellpath!$K227))))</f>
        <v>SING</v>
      </c>
      <c r="E228" s="20">
        <f>IF(D228="SING",(Wellpath!K229-Wellpath!K227)/2*Model!$W$35,Model!$W$35*((drdp!B228+drdp!K228)*XYM3E!$B228+(drdp!E228+drdp!N228)*XYM3E!$C228+(drdp!H228+drdp!Q228)*XYM3E!$D228))</f>
        <v>0</v>
      </c>
      <c r="F228" s="20">
        <f>IF(D228="SING",0,Model!$W$35*((drdp!C228+drdp!L228)*XYM3E!$B228+(drdp!F228+drdp!O228)*XYM3E!$C228+(drdp!I228+drdp!R228)*XYM3E!$D228))</f>
        <v>0</v>
      </c>
      <c r="G228" s="20">
        <f>IF(D228="SING",0,Model!$W$35*((drdp!D228+drdp!M228)*XYM3E!$B228+(drdp!G228+drdp!P228)*XYM3E!$C228+(drdp!J228+drdp!S228)*XYM3E!$D228))</f>
        <v>0</v>
      </c>
      <c r="H228" s="18">
        <f>IF(D228="SING",(Wellpath!K228-Wellpath!K227)/2*Model!$W$35,Model!$W$35*((drdp!B228)*XYM3E!$B228+(drdp!E228)*XYM3E!$C228+(drdp!H228)*XYM3E!$D228))</f>
        <v>0</v>
      </c>
      <c r="I228" s="18">
        <f>IF(D228="SING",0,Model!$W$35*((drdp!C228)*XYM3E!$B228+(drdp!F228)*XYM3E!$C228+(drdp!I228)*XYM3E!$D228))</f>
        <v>0</v>
      </c>
      <c r="J228" s="18">
        <f>IF(D228="SING",0,Model!$W$35*((drdp!D228)*XYM3E!$B228+(drdp!G228)*XYM3E!$C228+(drdp!J228)*XYM3E!$D228))</f>
        <v>0</v>
      </c>
      <c r="K228" s="21">
        <f t="shared" si="47"/>
        <v>113.8882813616563</v>
      </c>
      <c r="L228" s="21">
        <f t="shared" si="48"/>
        <v>1.1274877853621443</v>
      </c>
      <c r="M228" s="21">
        <f t="shared" si="49"/>
        <v>11.156830020058006</v>
      </c>
      <c r="N228" s="21">
        <f t="shared" si="50"/>
        <v>1.04742444750175</v>
      </c>
      <c r="O228" s="21">
        <f t="shared" si="51"/>
        <v>-3.6214520670155572</v>
      </c>
      <c r="P228" s="21">
        <f t="shared" si="52"/>
        <v>-3.5020685907680593</v>
      </c>
      <c r="Q228" s="19">
        <f t="shared" si="53"/>
        <v>113.8882813616563</v>
      </c>
      <c r="R228" s="19">
        <f t="shared" si="54"/>
        <v>1.1274877853621443</v>
      </c>
      <c r="S228" s="19">
        <f t="shared" si="55"/>
        <v>11.156830020058006</v>
      </c>
      <c r="T228" s="19">
        <f t="shared" si="56"/>
        <v>1.04742444750175</v>
      </c>
      <c r="U228" s="19">
        <f t="shared" si="57"/>
        <v>-3.6214520670155572</v>
      </c>
      <c r="V228" s="19">
        <f t="shared" si="58"/>
        <v>-3.5020685907680593</v>
      </c>
    </row>
    <row r="229" spans="1:22" x14ac:dyDescent="0.25">
      <c r="A229" s="26">
        <f>Wellpath!E229</f>
        <v>0</v>
      </c>
      <c r="B229" s="22">
        <v>0</v>
      </c>
      <c r="C229" s="22" t="e">
        <f>ABS(COS(Wellpath!$L229))*COS(Wellpath!$M229)*MAX(1,SQRT(10/(Wellpath!K229-Wellpath!K228)))</f>
        <v>#DIV/0!</v>
      </c>
      <c r="D229" s="22" t="str">
        <f>IF(ABS(Wellpath!$L229)&lt;VerticalInc,"SING",-ABS(COS(Wellpath!$L229))*SIN(Wellpath!$M229)/SIN(Wellpath!$L229)*MAX(1,SQRT(10/(Wellpath!$K229-Wellpath!$K228))))</f>
        <v>SING</v>
      </c>
      <c r="E229" s="20">
        <f>IF(D229="SING",(Wellpath!K230-Wellpath!K228)/2*Model!$W$35,Model!$W$35*((drdp!B229+drdp!K229)*XYM3E!$B229+(drdp!E229+drdp!N229)*XYM3E!$C229+(drdp!H229+drdp!Q229)*XYM3E!$D229))</f>
        <v>0</v>
      </c>
      <c r="F229" s="20">
        <f>IF(D229="SING",0,Model!$W$35*((drdp!C229+drdp!L229)*XYM3E!$B229+(drdp!F229+drdp!O229)*XYM3E!$C229+(drdp!I229+drdp!R229)*XYM3E!$D229))</f>
        <v>0</v>
      </c>
      <c r="G229" s="20">
        <f>IF(D229="SING",0,Model!$W$35*((drdp!D229+drdp!M229)*XYM3E!$B229+(drdp!G229+drdp!P229)*XYM3E!$C229+(drdp!J229+drdp!S229)*XYM3E!$D229))</f>
        <v>0</v>
      </c>
      <c r="H229" s="18">
        <f>IF(D229="SING",(Wellpath!K229-Wellpath!K228)/2*Model!$W$35,Model!$W$35*((drdp!B229)*XYM3E!$B229+(drdp!E229)*XYM3E!$C229+(drdp!H229)*XYM3E!$D229))</f>
        <v>0</v>
      </c>
      <c r="I229" s="18">
        <f>IF(D229="SING",0,Model!$W$35*((drdp!C229)*XYM3E!$B229+(drdp!F229)*XYM3E!$C229+(drdp!I229)*XYM3E!$D229))</f>
        <v>0</v>
      </c>
      <c r="J229" s="18">
        <f>IF(D229="SING",0,Model!$W$35*((drdp!D229)*XYM3E!$B229+(drdp!G229)*XYM3E!$C229+(drdp!J229)*XYM3E!$D229))</f>
        <v>0</v>
      </c>
      <c r="K229" s="21">
        <f t="shared" si="47"/>
        <v>113.8882813616563</v>
      </c>
      <c r="L229" s="21">
        <f t="shared" si="48"/>
        <v>1.1274877853621443</v>
      </c>
      <c r="M229" s="21">
        <f t="shared" si="49"/>
        <v>11.156830020058006</v>
      </c>
      <c r="N229" s="21">
        <f t="shared" si="50"/>
        <v>1.04742444750175</v>
      </c>
      <c r="O229" s="21">
        <f t="shared" si="51"/>
        <v>-3.6214520670155572</v>
      </c>
      <c r="P229" s="21">
        <f t="shared" si="52"/>
        <v>-3.5020685907680593</v>
      </c>
      <c r="Q229" s="19">
        <f t="shared" si="53"/>
        <v>113.8882813616563</v>
      </c>
      <c r="R229" s="19">
        <f t="shared" si="54"/>
        <v>1.1274877853621443</v>
      </c>
      <c r="S229" s="19">
        <f t="shared" si="55"/>
        <v>11.156830020058006</v>
      </c>
      <c r="T229" s="19">
        <f t="shared" si="56"/>
        <v>1.04742444750175</v>
      </c>
      <c r="U229" s="19">
        <f t="shared" si="57"/>
        <v>-3.6214520670155572</v>
      </c>
      <c r="V229" s="19">
        <f t="shared" si="58"/>
        <v>-3.5020685907680593</v>
      </c>
    </row>
    <row r="230" spans="1:22" x14ac:dyDescent="0.25">
      <c r="A230" s="26">
        <f>Wellpath!E230</f>
        <v>0</v>
      </c>
      <c r="B230" s="22">
        <v>0</v>
      </c>
      <c r="C230" s="22" t="e">
        <f>ABS(COS(Wellpath!$L230))*COS(Wellpath!$M230)*MAX(1,SQRT(10/(Wellpath!K230-Wellpath!K229)))</f>
        <v>#DIV/0!</v>
      </c>
      <c r="D230" s="22" t="str">
        <f>IF(ABS(Wellpath!$L230)&lt;VerticalInc,"SING",-ABS(COS(Wellpath!$L230))*SIN(Wellpath!$M230)/SIN(Wellpath!$L230)*MAX(1,SQRT(10/(Wellpath!$K230-Wellpath!$K229))))</f>
        <v>SING</v>
      </c>
      <c r="E230" s="20">
        <f>IF(D230="SING",(Wellpath!K231-Wellpath!K229)/2*Model!$W$35,Model!$W$35*((drdp!B230+drdp!K230)*XYM3E!$B230+(drdp!E230+drdp!N230)*XYM3E!$C230+(drdp!H230+drdp!Q230)*XYM3E!$D230))</f>
        <v>0</v>
      </c>
      <c r="F230" s="20">
        <f>IF(D230="SING",0,Model!$W$35*((drdp!C230+drdp!L230)*XYM3E!$B230+(drdp!F230+drdp!O230)*XYM3E!$C230+(drdp!I230+drdp!R230)*XYM3E!$D230))</f>
        <v>0</v>
      </c>
      <c r="G230" s="20">
        <f>IF(D230="SING",0,Model!$W$35*((drdp!D230+drdp!M230)*XYM3E!$B230+(drdp!G230+drdp!P230)*XYM3E!$C230+(drdp!J230+drdp!S230)*XYM3E!$D230))</f>
        <v>0</v>
      </c>
      <c r="H230" s="18">
        <f>IF(D230="SING",(Wellpath!K230-Wellpath!K229)/2*Model!$W$35,Model!$W$35*((drdp!B230)*XYM3E!$B230+(drdp!E230)*XYM3E!$C230+(drdp!H230)*XYM3E!$D230))</f>
        <v>0</v>
      </c>
      <c r="I230" s="18">
        <f>IF(D230="SING",0,Model!$W$35*((drdp!C230)*XYM3E!$B230+(drdp!F230)*XYM3E!$C230+(drdp!I230)*XYM3E!$D230))</f>
        <v>0</v>
      </c>
      <c r="J230" s="18">
        <f>IF(D230="SING",0,Model!$W$35*((drdp!D230)*XYM3E!$B230+(drdp!G230)*XYM3E!$C230+(drdp!J230)*XYM3E!$D230))</f>
        <v>0</v>
      </c>
      <c r="K230" s="21">
        <f t="shared" si="47"/>
        <v>113.8882813616563</v>
      </c>
      <c r="L230" s="21">
        <f t="shared" si="48"/>
        <v>1.1274877853621443</v>
      </c>
      <c r="M230" s="21">
        <f t="shared" si="49"/>
        <v>11.156830020058006</v>
      </c>
      <c r="N230" s="21">
        <f t="shared" si="50"/>
        <v>1.04742444750175</v>
      </c>
      <c r="O230" s="21">
        <f t="shared" si="51"/>
        <v>-3.6214520670155572</v>
      </c>
      <c r="P230" s="21">
        <f t="shared" si="52"/>
        <v>-3.5020685907680593</v>
      </c>
      <c r="Q230" s="19">
        <f t="shared" si="53"/>
        <v>113.8882813616563</v>
      </c>
      <c r="R230" s="19">
        <f t="shared" si="54"/>
        <v>1.1274877853621443</v>
      </c>
      <c r="S230" s="19">
        <f t="shared" si="55"/>
        <v>11.156830020058006</v>
      </c>
      <c r="T230" s="19">
        <f t="shared" si="56"/>
        <v>1.04742444750175</v>
      </c>
      <c r="U230" s="19">
        <f t="shared" si="57"/>
        <v>-3.6214520670155572</v>
      </c>
      <c r="V230" s="19">
        <f t="shared" si="58"/>
        <v>-3.5020685907680593</v>
      </c>
    </row>
    <row r="231" spans="1:22" x14ac:dyDescent="0.25">
      <c r="A231" s="26">
        <f>Wellpath!E231</f>
        <v>0</v>
      </c>
      <c r="B231" s="22">
        <v>0</v>
      </c>
      <c r="C231" s="22" t="e">
        <f>ABS(COS(Wellpath!$L231))*COS(Wellpath!$M231)*MAX(1,SQRT(10/(Wellpath!K231-Wellpath!K230)))</f>
        <v>#DIV/0!</v>
      </c>
      <c r="D231" s="22" t="str">
        <f>IF(ABS(Wellpath!$L231)&lt;VerticalInc,"SING",-ABS(COS(Wellpath!$L231))*SIN(Wellpath!$M231)/SIN(Wellpath!$L231)*MAX(1,SQRT(10/(Wellpath!$K231-Wellpath!$K230))))</f>
        <v>SING</v>
      </c>
      <c r="E231" s="20">
        <f>IF(D231="SING",(Wellpath!K232-Wellpath!K230)/2*Model!$W$35,Model!$W$35*((drdp!B231+drdp!K231)*XYM3E!$B231+(drdp!E231+drdp!N231)*XYM3E!$C231+(drdp!H231+drdp!Q231)*XYM3E!$D231))</f>
        <v>0</v>
      </c>
      <c r="F231" s="20">
        <f>IF(D231="SING",0,Model!$W$35*((drdp!C231+drdp!L231)*XYM3E!$B231+(drdp!F231+drdp!O231)*XYM3E!$C231+(drdp!I231+drdp!R231)*XYM3E!$D231))</f>
        <v>0</v>
      </c>
      <c r="G231" s="20">
        <f>IF(D231="SING",0,Model!$W$35*((drdp!D231+drdp!M231)*XYM3E!$B231+(drdp!G231+drdp!P231)*XYM3E!$C231+(drdp!J231+drdp!S231)*XYM3E!$D231))</f>
        <v>0</v>
      </c>
      <c r="H231" s="18">
        <f>IF(D231="SING",(Wellpath!K231-Wellpath!K230)/2*Model!$W$35,Model!$W$35*((drdp!B231)*XYM3E!$B231+(drdp!E231)*XYM3E!$C231+(drdp!H231)*XYM3E!$D231))</f>
        <v>0</v>
      </c>
      <c r="I231" s="18">
        <f>IF(D231="SING",0,Model!$W$35*((drdp!C231)*XYM3E!$B231+(drdp!F231)*XYM3E!$C231+(drdp!I231)*XYM3E!$D231))</f>
        <v>0</v>
      </c>
      <c r="J231" s="18">
        <f>IF(D231="SING",0,Model!$W$35*((drdp!D231)*XYM3E!$B231+(drdp!G231)*XYM3E!$C231+(drdp!J231)*XYM3E!$D231))</f>
        <v>0</v>
      </c>
      <c r="K231" s="21">
        <f t="shared" si="47"/>
        <v>113.8882813616563</v>
      </c>
      <c r="L231" s="21">
        <f t="shared" si="48"/>
        <v>1.1274877853621443</v>
      </c>
      <c r="M231" s="21">
        <f t="shared" si="49"/>
        <v>11.156830020058006</v>
      </c>
      <c r="N231" s="21">
        <f t="shared" si="50"/>
        <v>1.04742444750175</v>
      </c>
      <c r="O231" s="21">
        <f t="shared" si="51"/>
        <v>-3.6214520670155572</v>
      </c>
      <c r="P231" s="21">
        <f t="shared" si="52"/>
        <v>-3.5020685907680593</v>
      </c>
      <c r="Q231" s="19">
        <f t="shared" si="53"/>
        <v>113.8882813616563</v>
      </c>
      <c r="R231" s="19">
        <f t="shared" si="54"/>
        <v>1.1274877853621443</v>
      </c>
      <c r="S231" s="19">
        <f t="shared" si="55"/>
        <v>11.156830020058006</v>
      </c>
      <c r="T231" s="19">
        <f t="shared" si="56"/>
        <v>1.04742444750175</v>
      </c>
      <c r="U231" s="19">
        <f t="shared" si="57"/>
        <v>-3.6214520670155572</v>
      </c>
      <c r="V231" s="19">
        <f t="shared" si="58"/>
        <v>-3.5020685907680593</v>
      </c>
    </row>
    <row r="232" spans="1:22" x14ac:dyDescent="0.25">
      <c r="A232" s="26">
        <f>Wellpath!E232</f>
        <v>0</v>
      </c>
      <c r="B232" s="22">
        <v>0</v>
      </c>
      <c r="C232" s="22" t="e">
        <f>ABS(COS(Wellpath!$L232))*COS(Wellpath!$M232)*MAX(1,SQRT(10/(Wellpath!K232-Wellpath!K231)))</f>
        <v>#DIV/0!</v>
      </c>
      <c r="D232" s="22" t="str">
        <f>IF(ABS(Wellpath!$L232)&lt;VerticalInc,"SING",-ABS(COS(Wellpath!$L232))*SIN(Wellpath!$M232)/SIN(Wellpath!$L232)*MAX(1,SQRT(10/(Wellpath!$K232-Wellpath!$K231))))</f>
        <v>SING</v>
      </c>
      <c r="E232" s="20">
        <f>IF(D232="SING",(Wellpath!K233-Wellpath!K231)/2*Model!$W$35,Model!$W$35*((drdp!B232+drdp!K232)*XYM3E!$B232+(drdp!E232+drdp!N232)*XYM3E!$C232+(drdp!H232+drdp!Q232)*XYM3E!$D232))</f>
        <v>0</v>
      </c>
      <c r="F232" s="20">
        <f>IF(D232="SING",0,Model!$W$35*((drdp!C232+drdp!L232)*XYM3E!$B232+(drdp!F232+drdp!O232)*XYM3E!$C232+(drdp!I232+drdp!R232)*XYM3E!$D232))</f>
        <v>0</v>
      </c>
      <c r="G232" s="20">
        <f>IF(D232="SING",0,Model!$W$35*((drdp!D232+drdp!M232)*XYM3E!$B232+(drdp!G232+drdp!P232)*XYM3E!$C232+(drdp!J232+drdp!S232)*XYM3E!$D232))</f>
        <v>0</v>
      </c>
      <c r="H232" s="18">
        <f>IF(D232="SING",(Wellpath!K232-Wellpath!K231)/2*Model!$W$35,Model!$W$35*((drdp!B232)*XYM3E!$B232+(drdp!E232)*XYM3E!$C232+(drdp!H232)*XYM3E!$D232))</f>
        <v>0</v>
      </c>
      <c r="I232" s="18">
        <f>IF(D232="SING",0,Model!$W$35*((drdp!C232)*XYM3E!$B232+(drdp!F232)*XYM3E!$C232+(drdp!I232)*XYM3E!$D232))</f>
        <v>0</v>
      </c>
      <c r="J232" s="18">
        <f>IF(D232="SING",0,Model!$W$35*((drdp!D232)*XYM3E!$B232+(drdp!G232)*XYM3E!$C232+(drdp!J232)*XYM3E!$D232))</f>
        <v>0</v>
      </c>
      <c r="K232" s="21">
        <f t="shared" si="47"/>
        <v>113.8882813616563</v>
      </c>
      <c r="L232" s="21">
        <f t="shared" si="48"/>
        <v>1.1274877853621443</v>
      </c>
      <c r="M232" s="21">
        <f t="shared" si="49"/>
        <v>11.156830020058006</v>
      </c>
      <c r="N232" s="21">
        <f t="shared" si="50"/>
        <v>1.04742444750175</v>
      </c>
      <c r="O232" s="21">
        <f t="shared" si="51"/>
        <v>-3.6214520670155572</v>
      </c>
      <c r="P232" s="21">
        <f t="shared" si="52"/>
        <v>-3.5020685907680593</v>
      </c>
      <c r="Q232" s="19">
        <f t="shared" si="53"/>
        <v>113.8882813616563</v>
      </c>
      <c r="R232" s="19">
        <f t="shared" si="54"/>
        <v>1.1274877853621443</v>
      </c>
      <c r="S232" s="19">
        <f t="shared" si="55"/>
        <v>11.156830020058006</v>
      </c>
      <c r="T232" s="19">
        <f t="shared" si="56"/>
        <v>1.04742444750175</v>
      </c>
      <c r="U232" s="19">
        <f t="shared" si="57"/>
        <v>-3.6214520670155572</v>
      </c>
      <c r="V232" s="19">
        <f t="shared" si="58"/>
        <v>-3.5020685907680593</v>
      </c>
    </row>
    <row r="233" spans="1:22" x14ac:dyDescent="0.25">
      <c r="A233" s="26">
        <f>Wellpath!E233</f>
        <v>0</v>
      </c>
      <c r="B233" s="22">
        <v>0</v>
      </c>
      <c r="C233" s="22" t="e">
        <f>ABS(COS(Wellpath!$L233))*COS(Wellpath!$M233)*MAX(1,SQRT(10/(Wellpath!K233-Wellpath!K232)))</f>
        <v>#DIV/0!</v>
      </c>
      <c r="D233" s="22" t="str">
        <f>IF(ABS(Wellpath!$L233)&lt;VerticalInc,"SING",-ABS(COS(Wellpath!$L233))*SIN(Wellpath!$M233)/SIN(Wellpath!$L233)*MAX(1,SQRT(10/(Wellpath!$K233-Wellpath!$K232))))</f>
        <v>SING</v>
      </c>
      <c r="E233" s="20">
        <f>IF(D233="SING",(Wellpath!K234-Wellpath!K232)/2*Model!$W$35,Model!$W$35*((drdp!B233+drdp!K233)*XYM3E!$B233+(drdp!E233+drdp!N233)*XYM3E!$C233+(drdp!H233+drdp!Q233)*XYM3E!$D233))</f>
        <v>0</v>
      </c>
      <c r="F233" s="20">
        <f>IF(D233="SING",0,Model!$W$35*((drdp!C233+drdp!L233)*XYM3E!$B233+(drdp!F233+drdp!O233)*XYM3E!$C233+(drdp!I233+drdp!R233)*XYM3E!$D233))</f>
        <v>0</v>
      </c>
      <c r="G233" s="20">
        <f>IF(D233="SING",0,Model!$W$35*((drdp!D233+drdp!M233)*XYM3E!$B233+(drdp!G233+drdp!P233)*XYM3E!$C233+(drdp!J233+drdp!S233)*XYM3E!$D233))</f>
        <v>0</v>
      </c>
      <c r="H233" s="18">
        <f>IF(D233="SING",(Wellpath!K233-Wellpath!K232)/2*Model!$W$35,Model!$W$35*((drdp!B233)*XYM3E!$B233+(drdp!E233)*XYM3E!$C233+(drdp!H233)*XYM3E!$D233))</f>
        <v>0</v>
      </c>
      <c r="I233" s="18">
        <f>IF(D233="SING",0,Model!$W$35*((drdp!C233)*XYM3E!$B233+(drdp!F233)*XYM3E!$C233+(drdp!I233)*XYM3E!$D233))</f>
        <v>0</v>
      </c>
      <c r="J233" s="18">
        <f>IF(D233="SING",0,Model!$W$35*((drdp!D233)*XYM3E!$B233+(drdp!G233)*XYM3E!$C233+(drdp!J233)*XYM3E!$D233))</f>
        <v>0</v>
      </c>
      <c r="K233" s="21">
        <f t="shared" si="47"/>
        <v>113.8882813616563</v>
      </c>
      <c r="L233" s="21">
        <f t="shared" si="48"/>
        <v>1.1274877853621443</v>
      </c>
      <c r="M233" s="21">
        <f t="shared" si="49"/>
        <v>11.156830020058006</v>
      </c>
      <c r="N233" s="21">
        <f t="shared" si="50"/>
        <v>1.04742444750175</v>
      </c>
      <c r="O233" s="21">
        <f t="shared" si="51"/>
        <v>-3.6214520670155572</v>
      </c>
      <c r="P233" s="21">
        <f t="shared" si="52"/>
        <v>-3.5020685907680593</v>
      </c>
      <c r="Q233" s="19">
        <f t="shared" si="53"/>
        <v>113.8882813616563</v>
      </c>
      <c r="R233" s="19">
        <f t="shared" si="54"/>
        <v>1.1274877853621443</v>
      </c>
      <c r="S233" s="19">
        <f t="shared" si="55"/>
        <v>11.156830020058006</v>
      </c>
      <c r="T233" s="19">
        <f t="shared" si="56"/>
        <v>1.04742444750175</v>
      </c>
      <c r="U233" s="19">
        <f t="shared" si="57"/>
        <v>-3.6214520670155572</v>
      </c>
      <c r="V233" s="19">
        <f t="shared" si="58"/>
        <v>-3.5020685907680593</v>
      </c>
    </row>
    <row r="234" spans="1:22" x14ac:dyDescent="0.25">
      <c r="A234" s="26">
        <f>Wellpath!E234</f>
        <v>0</v>
      </c>
      <c r="B234" s="22">
        <v>0</v>
      </c>
      <c r="C234" s="22" t="e">
        <f>ABS(COS(Wellpath!$L234))*COS(Wellpath!$M234)*MAX(1,SQRT(10/(Wellpath!K234-Wellpath!K233)))</f>
        <v>#DIV/0!</v>
      </c>
      <c r="D234" s="22" t="str">
        <f>IF(ABS(Wellpath!$L234)&lt;VerticalInc,"SING",-ABS(COS(Wellpath!$L234))*SIN(Wellpath!$M234)/SIN(Wellpath!$L234)*MAX(1,SQRT(10/(Wellpath!$K234-Wellpath!$K233))))</f>
        <v>SING</v>
      </c>
      <c r="E234" s="20">
        <f>IF(D234="SING",(Wellpath!K235-Wellpath!K233)/2*Model!$W$35,Model!$W$35*((drdp!B234+drdp!K234)*XYM3E!$B234+(drdp!E234+drdp!N234)*XYM3E!$C234+(drdp!H234+drdp!Q234)*XYM3E!$D234))</f>
        <v>0</v>
      </c>
      <c r="F234" s="20">
        <f>IF(D234="SING",0,Model!$W$35*((drdp!C234+drdp!L234)*XYM3E!$B234+(drdp!F234+drdp!O234)*XYM3E!$C234+(drdp!I234+drdp!R234)*XYM3E!$D234))</f>
        <v>0</v>
      </c>
      <c r="G234" s="20">
        <f>IF(D234="SING",0,Model!$W$35*((drdp!D234+drdp!M234)*XYM3E!$B234+(drdp!G234+drdp!P234)*XYM3E!$C234+(drdp!J234+drdp!S234)*XYM3E!$D234))</f>
        <v>0</v>
      </c>
      <c r="H234" s="18">
        <f>IF(D234="SING",(Wellpath!K234-Wellpath!K233)/2*Model!$W$35,Model!$W$35*((drdp!B234)*XYM3E!$B234+(drdp!E234)*XYM3E!$C234+(drdp!H234)*XYM3E!$D234))</f>
        <v>0</v>
      </c>
      <c r="I234" s="18">
        <f>IF(D234="SING",0,Model!$W$35*((drdp!C234)*XYM3E!$B234+(drdp!F234)*XYM3E!$C234+(drdp!I234)*XYM3E!$D234))</f>
        <v>0</v>
      </c>
      <c r="J234" s="18">
        <f>IF(D234="SING",0,Model!$W$35*((drdp!D234)*XYM3E!$B234+(drdp!G234)*XYM3E!$C234+(drdp!J234)*XYM3E!$D234))</f>
        <v>0</v>
      </c>
      <c r="K234" s="21">
        <f t="shared" si="47"/>
        <v>113.8882813616563</v>
      </c>
      <c r="L234" s="21">
        <f t="shared" si="48"/>
        <v>1.1274877853621443</v>
      </c>
      <c r="M234" s="21">
        <f t="shared" si="49"/>
        <v>11.156830020058006</v>
      </c>
      <c r="N234" s="21">
        <f t="shared" si="50"/>
        <v>1.04742444750175</v>
      </c>
      <c r="O234" s="21">
        <f t="shared" si="51"/>
        <v>-3.6214520670155572</v>
      </c>
      <c r="P234" s="21">
        <f t="shared" si="52"/>
        <v>-3.5020685907680593</v>
      </c>
      <c r="Q234" s="19">
        <f t="shared" si="53"/>
        <v>113.8882813616563</v>
      </c>
      <c r="R234" s="19">
        <f t="shared" si="54"/>
        <v>1.1274877853621443</v>
      </c>
      <c r="S234" s="19">
        <f t="shared" si="55"/>
        <v>11.156830020058006</v>
      </c>
      <c r="T234" s="19">
        <f t="shared" si="56"/>
        <v>1.04742444750175</v>
      </c>
      <c r="U234" s="19">
        <f t="shared" si="57"/>
        <v>-3.6214520670155572</v>
      </c>
      <c r="V234" s="19">
        <f t="shared" si="58"/>
        <v>-3.5020685907680593</v>
      </c>
    </row>
    <row r="235" spans="1:22" x14ac:dyDescent="0.25">
      <c r="A235" s="26">
        <f>Wellpath!E235</f>
        <v>0</v>
      </c>
      <c r="B235" s="22">
        <v>0</v>
      </c>
      <c r="C235" s="22" t="e">
        <f>ABS(COS(Wellpath!$L235))*COS(Wellpath!$M235)*MAX(1,SQRT(10/(Wellpath!K235-Wellpath!K234)))</f>
        <v>#DIV/0!</v>
      </c>
      <c r="D235" s="22" t="str">
        <f>IF(ABS(Wellpath!$L235)&lt;VerticalInc,"SING",-ABS(COS(Wellpath!$L235))*SIN(Wellpath!$M235)/SIN(Wellpath!$L235)*MAX(1,SQRT(10/(Wellpath!$K235-Wellpath!$K234))))</f>
        <v>SING</v>
      </c>
      <c r="E235" s="20">
        <f>IF(D235="SING",(Wellpath!K236-Wellpath!K234)/2*Model!$W$35,Model!$W$35*((drdp!B235+drdp!K235)*XYM3E!$B235+(drdp!E235+drdp!N235)*XYM3E!$C235+(drdp!H235+drdp!Q235)*XYM3E!$D235))</f>
        <v>0</v>
      </c>
      <c r="F235" s="20">
        <f>IF(D235="SING",0,Model!$W$35*((drdp!C235+drdp!L235)*XYM3E!$B235+(drdp!F235+drdp!O235)*XYM3E!$C235+(drdp!I235+drdp!R235)*XYM3E!$D235))</f>
        <v>0</v>
      </c>
      <c r="G235" s="20">
        <f>IF(D235="SING",0,Model!$W$35*((drdp!D235+drdp!M235)*XYM3E!$B235+(drdp!G235+drdp!P235)*XYM3E!$C235+(drdp!J235+drdp!S235)*XYM3E!$D235))</f>
        <v>0</v>
      </c>
      <c r="H235" s="18">
        <f>IF(D235="SING",(Wellpath!K235-Wellpath!K234)/2*Model!$W$35,Model!$W$35*((drdp!B235)*XYM3E!$B235+(drdp!E235)*XYM3E!$C235+(drdp!H235)*XYM3E!$D235))</f>
        <v>0</v>
      </c>
      <c r="I235" s="18">
        <f>IF(D235="SING",0,Model!$W$35*((drdp!C235)*XYM3E!$B235+(drdp!F235)*XYM3E!$C235+(drdp!I235)*XYM3E!$D235))</f>
        <v>0</v>
      </c>
      <c r="J235" s="18">
        <f>IF(D235="SING",0,Model!$W$35*((drdp!D235)*XYM3E!$B235+(drdp!G235)*XYM3E!$C235+(drdp!J235)*XYM3E!$D235))</f>
        <v>0</v>
      </c>
      <c r="K235" s="21">
        <f t="shared" si="47"/>
        <v>113.8882813616563</v>
      </c>
      <c r="L235" s="21">
        <f t="shared" si="48"/>
        <v>1.1274877853621443</v>
      </c>
      <c r="M235" s="21">
        <f t="shared" si="49"/>
        <v>11.156830020058006</v>
      </c>
      <c r="N235" s="21">
        <f t="shared" si="50"/>
        <v>1.04742444750175</v>
      </c>
      <c r="O235" s="21">
        <f t="shared" si="51"/>
        <v>-3.6214520670155572</v>
      </c>
      <c r="P235" s="21">
        <f t="shared" si="52"/>
        <v>-3.5020685907680593</v>
      </c>
      <c r="Q235" s="19">
        <f t="shared" si="53"/>
        <v>113.8882813616563</v>
      </c>
      <c r="R235" s="19">
        <f t="shared" si="54"/>
        <v>1.1274877853621443</v>
      </c>
      <c r="S235" s="19">
        <f t="shared" si="55"/>
        <v>11.156830020058006</v>
      </c>
      <c r="T235" s="19">
        <f t="shared" si="56"/>
        <v>1.04742444750175</v>
      </c>
      <c r="U235" s="19">
        <f t="shared" si="57"/>
        <v>-3.6214520670155572</v>
      </c>
      <c r="V235" s="19">
        <f t="shared" si="58"/>
        <v>-3.5020685907680593</v>
      </c>
    </row>
    <row r="236" spans="1:22" x14ac:dyDescent="0.25">
      <c r="A236" s="26">
        <f>Wellpath!E236</f>
        <v>0</v>
      </c>
      <c r="B236" s="22">
        <v>0</v>
      </c>
      <c r="C236" s="22" t="e">
        <f>ABS(COS(Wellpath!$L236))*COS(Wellpath!$M236)*MAX(1,SQRT(10/(Wellpath!K236-Wellpath!K235)))</f>
        <v>#DIV/0!</v>
      </c>
      <c r="D236" s="22" t="str">
        <f>IF(ABS(Wellpath!$L236)&lt;VerticalInc,"SING",-ABS(COS(Wellpath!$L236))*SIN(Wellpath!$M236)/SIN(Wellpath!$L236)*MAX(1,SQRT(10/(Wellpath!$K236-Wellpath!$K235))))</f>
        <v>SING</v>
      </c>
      <c r="E236" s="20">
        <f>IF(D236="SING",(Wellpath!K237-Wellpath!K235)/2*Model!$W$35,Model!$W$35*((drdp!B236+drdp!K236)*XYM3E!$B236+(drdp!E236+drdp!N236)*XYM3E!$C236+(drdp!H236+drdp!Q236)*XYM3E!$D236))</f>
        <v>0</v>
      </c>
      <c r="F236" s="20">
        <f>IF(D236="SING",0,Model!$W$35*((drdp!C236+drdp!L236)*XYM3E!$B236+(drdp!F236+drdp!O236)*XYM3E!$C236+(drdp!I236+drdp!R236)*XYM3E!$D236))</f>
        <v>0</v>
      </c>
      <c r="G236" s="20">
        <f>IF(D236="SING",0,Model!$W$35*((drdp!D236+drdp!M236)*XYM3E!$B236+(drdp!G236+drdp!P236)*XYM3E!$C236+(drdp!J236+drdp!S236)*XYM3E!$D236))</f>
        <v>0</v>
      </c>
      <c r="H236" s="18">
        <f>IF(D236="SING",(Wellpath!K236-Wellpath!K235)/2*Model!$W$35,Model!$W$35*((drdp!B236)*XYM3E!$B236+(drdp!E236)*XYM3E!$C236+(drdp!H236)*XYM3E!$D236))</f>
        <v>0</v>
      </c>
      <c r="I236" s="18">
        <f>IF(D236="SING",0,Model!$W$35*((drdp!C236)*XYM3E!$B236+(drdp!F236)*XYM3E!$C236+(drdp!I236)*XYM3E!$D236))</f>
        <v>0</v>
      </c>
      <c r="J236" s="18">
        <f>IF(D236="SING",0,Model!$W$35*((drdp!D236)*XYM3E!$B236+(drdp!G236)*XYM3E!$C236+(drdp!J236)*XYM3E!$D236))</f>
        <v>0</v>
      </c>
      <c r="K236" s="21">
        <f t="shared" si="47"/>
        <v>113.8882813616563</v>
      </c>
      <c r="L236" s="21">
        <f t="shared" si="48"/>
        <v>1.1274877853621443</v>
      </c>
      <c r="M236" s="21">
        <f t="shared" si="49"/>
        <v>11.156830020058006</v>
      </c>
      <c r="N236" s="21">
        <f t="shared" si="50"/>
        <v>1.04742444750175</v>
      </c>
      <c r="O236" s="21">
        <f t="shared" si="51"/>
        <v>-3.6214520670155572</v>
      </c>
      <c r="P236" s="21">
        <f t="shared" si="52"/>
        <v>-3.5020685907680593</v>
      </c>
      <c r="Q236" s="19">
        <f t="shared" si="53"/>
        <v>113.8882813616563</v>
      </c>
      <c r="R236" s="19">
        <f t="shared" si="54"/>
        <v>1.1274877853621443</v>
      </c>
      <c r="S236" s="19">
        <f t="shared" si="55"/>
        <v>11.156830020058006</v>
      </c>
      <c r="T236" s="19">
        <f t="shared" si="56"/>
        <v>1.04742444750175</v>
      </c>
      <c r="U236" s="19">
        <f t="shared" si="57"/>
        <v>-3.6214520670155572</v>
      </c>
      <c r="V236" s="19">
        <f t="shared" si="58"/>
        <v>-3.5020685907680593</v>
      </c>
    </row>
    <row r="237" spans="1:22" x14ac:dyDescent="0.25">
      <c r="A237" s="26">
        <f>Wellpath!E237</f>
        <v>0</v>
      </c>
      <c r="B237" s="22">
        <v>0</v>
      </c>
      <c r="C237" s="22" t="e">
        <f>ABS(COS(Wellpath!$L237))*COS(Wellpath!$M237)*MAX(1,SQRT(10/(Wellpath!K237-Wellpath!K236)))</f>
        <v>#DIV/0!</v>
      </c>
      <c r="D237" s="22" t="str">
        <f>IF(ABS(Wellpath!$L237)&lt;VerticalInc,"SING",-ABS(COS(Wellpath!$L237))*SIN(Wellpath!$M237)/SIN(Wellpath!$L237)*MAX(1,SQRT(10/(Wellpath!$K237-Wellpath!$K236))))</f>
        <v>SING</v>
      </c>
      <c r="E237" s="20">
        <f>IF(D237="SING",(Wellpath!K238-Wellpath!K236)/2*Model!$W$35,Model!$W$35*((drdp!B237+drdp!K237)*XYM3E!$B237+(drdp!E237+drdp!N237)*XYM3E!$C237+(drdp!H237+drdp!Q237)*XYM3E!$D237))</f>
        <v>0</v>
      </c>
      <c r="F237" s="20">
        <f>IF(D237="SING",0,Model!$W$35*((drdp!C237+drdp!L237)*XYM3E!$B237+(drdp!F237+drdp!O237)*XYM3E!$C237+(drdp!I237+drdp!R237)*XYM3E!$D237))</f>
        <v>0</v>
      </c>
      <c r="G237" s="20">
        <f>IF(D237="SING",0,Model!$W$35*((drdp!D237+drdp!M237)*XYM3E!$B237+(drdp!G237+drdp!P237)*XYM3E!$C237+(drdp!J237+drdp!S237)*XYM3E!$D237))</f>
        <v>0</v>
      </c>
      <c r="H237" s="18">
        <f>IF(D237="SING",(Wellpath!K237-Wellpath!K236)/2*Model!$W$35,Model!$W$35*((drdp!B237)*XYM3E!$B237+(drdp!E237)*XYM3E!$C237+(drdp!H237)*XYM3E!$D237))</f>
        <v>0</v>
      </c>
      <c r="I237" s="18">
        <f>IF(D237="SING",0,Model!$W$35*((drdp!C237)*XYM3E!$B237+(drdp!F237)*XYM3E!$C237+(drdp!I237)*XYM3E!$D237))</f>
        <v>0</v>
      </c>
      <c r="J237" s="18">
        <f>IF(D237="SING",0,Model!$W$35*((drdp!D237)*XYM3E!$B237+(drdp!G237)*XYM3E!$C237+(drdp!J237)*XYM3E!$D237))</f>
        <v>0</v>
      </c>
      <c r="K237" s="21">
        <f t="shared" si="47"/>
        <v>113.8882813616563</v>
      </c>
      <c r="L237" s="21">
        <f t="shared" si="48"/>
        <v>1.1274877853621443</v>
      </c>
      <c r="M237" s="21">
        <f t="shared" si="49"/>
        <v>11.156830020058006</v>
      </c>
      <c r="N237" s="21">
        <f t="shared" si="50"/>
        <v>1.04742444750175</v>
      </c>
      <c r="O237" s="21">
        <f t="shared" si="51"/>
        <v>-3.6214520670155572</v>
      </c>
      <c r="P237" s="21">
        <f t="shared" si="52"/>
        <v>-3.5020685907680593</v>
      </c>
      <c r="Q237" s="19">
        <f t="shared" si="53"/>
        <v>113.8882813616563</v>
      </c>
      <c r="R237" s="19">
        <f t="shared" si="54"/>
        <v>1.1274877853621443</v>
      </c>
      <c r="S237" s="19">
        <f t="shared" si="55"/>
        <v>11.156830020058006</v>
      </c>
      <c r="T237" s="19">
        <f t="shared" si="56"/>
        <v>1.04742444750175</v>
      </c>
      <c r="U237" s="19">
        <f t="shared" si="57"/>
        <v>-3.6214520670155572</v>
      </c>
      <c r="V237" s="19">
        <f t="shared" si="58"/>
        <v>-3.5020685907680593</v>
      </c>
    </row>
    <row r="238" spans="1:22" x14ac:dyDescent="0.25">
      <c r="A238" s="26">
        <f>Wellpath!E238</f>
        <v>0</v>
      </c>
      <c r="B238" s="22">
        <v>0</v>
      </c>
      <c r="C238" s="22" t="e">
        <f>ABS(COS(Wellpath!$L238))*COS(Wellpath!$M238)*MAX(1,SQRT(10/(Wellpath!K238-Wellpath!K237)))</f>
        <v>#DIV/0!</v>
      </c>
      <c r="D238" s="22" t="str">
        <f>IF(ABS(Wellpath!$L238)&lt;VerticalInc,"SING",-ABS(COS(Wellpath!$L238))*SIN(Wellpath!$M238)/SIN(Wellpath!$L238)*MAX(1,SQRT(10/(Wellpath!$K238-Wellpath!$K237))))</f>
        <v>SING</v>
      </c>
      <c r="E238" s="20">
        <f>IF(D238="SING",(Wellpath!K239-Wellpath!K237)/2*Model!$W$35,Model!$W$35*((drdp!B238+drdp!K238)*XYM3E!$B238+(drdp!E238+drdp!N238)*XYM3E!$C238+(drdp!H238+drdp!Q238)*XYM3E!$D238))</f>
        <v>0</v>
      </c>
      <c r="F238" s="20">
        <f>IF(D238="SING",0,Model!$W$35*((drdp!C238+drdp!L238)*XYM3E!$B238+(drdp!F238+drdp!O238)*XYM3E!$C238+(drdp!I238+drdp!R238)*XYM3E!$D238))</f>
        <v>0</v>
      </c>
      <c r="G238" s="20">
        <f>IF(D238="SING",0,Model!$W$35*((drdp!D238+drdp!M238)*XYM3E!$B238+(drdp!G238+drdp!P238)*XYM3E!$C238+(drdp!J238+drdp!S238)*XYM3E!$D238))</f>
        <v>0</v>
      </c>
      <c r="H238" s="18">
        <f>IF(D238="SING",(Wellpath!K238-Wellpath!K237)/2*Model!$W$35,Model!$W$35*((drdp!B238)*XYM3E!$B238+(drdp!E238)*XYM3E!$C238+(drdp!H238)*XYM3E!$D238))</f>
        <v>0</v>
      </c>
      <c r="I238" s="18">
        <f>IF(D238="SING",0,Model!$W$35*((drdp!C238)*XYM3E!$B238+(drdp!F238)*XYM3E!$C238+(drdp!I238)*XYM3E!$D238))</f>
        <v>0</v>
      </c>
      <c r="J238" s="18">
        <f>IF(D238="SING",0,Model!$W$35*((drdp!D238)*XYM3E!$B238+(drdp!G238)*XYM3E!$C238+(drdp!J238)*XYM3E!$D238))</f>
        <v>0</v>
      </c>
      <c r="K238" s="21">
        <f t="shared" si="47"/>
        <v>113.8882813616563</v>
      </c>
      <c r="L238" s="21">
        <f t="shared" si="48"/>
        <v>1.1274877853621443</v>
      </c>
      <c r="M238" s="21">
        <f t="shared" si="49"/>
        <v>11.156830020058006</v>
      </c>
      <c r="N238" s="21">
        <f t="shared" si="50"/>
        <v>1.04742444750175</v>
      </c>
      <c r="O238" s="21">
        <f t="shared" si="51"/>
        <v>-3.6214520670155572</v>
      </c>
      <c r="P238" s="21">
        <f t="shared" si="52"/>
        <v>-3.5020685907680593</v>
      </c>
      <c r="Q238" s="19">
        <f t="shared" si="53"/>
        <v>113.8882813616563</v>
      </c>
      <c r="R238" s="19">
        <f t="shared" si="54"/>
        <v>1.1274877853621443</v>
      </c>
      <c r="S238" s="19">
        <f t="shared" si="55"/>
        <v>11.156830020058006</v>
      </c>
      <c r="T238" s="19">
        <f t="shared" si="56"/>
        <v>1.04742444750175</v>
      </c>
      <c r="U238" s="19">
        <f t="shared" si="57"/>
        <v>-3.6214520670155572</v>
      </c>
      <c r="V238" s="19">
        <f t="shared" si="58"/>
        <v>-3.5020685907680593</v>
      </c>
    </row>
    <row r="239" spans="1:22" x14ac:dyDescent="0.25">
      <c r="A239" s="26">
        <f>Wellpath!E239</f>
        <v>0</v>
      </c>
      <c r="B239" s="22">
        <v>0</v>
      </c>
      <c r="C239" s="22" t="e">
        <f>ABS(COS(Wellpath!$L239))*COS(Wellpath!$M239)*MAX(1,SQRT(10/(Wellpath!K239-Wellpath!K238)))</f>
        <v>#DIV/0!</v>
      </c>
      <c r="D239" s="22" t="str">
        <f>IF(ABS(Wellpath!$L239)&lt;VerticalInc,"SING",-ABS(COS(Wellpath!$L239))*SIN(Wellpath!$M239)/SIN(Wellpath!$L239)*MAX(1,SQRT(10/(Wellpath!$K239-Wellpath!$K238))))</f>
        <v>SING</v>
      </c>
      <c r="E239" s="20">
        <f>IF(D239="SING",(Wellpath!K240-Wellpath!K238)/2*Model!$W$35,Model!$W$35*((drdp!B239+drdp!K239)*XYM3E!$B239+(drdp!E239+drdp!N239)*XYM3E!$C239+(drdp!H239+drdp!Q239)*XYM3E!$D239))</f>
        <v>0</v>
      </c>
      <c r="F239" s="20">
        <f>IF(D239="SING",0,Model!$W$35*((drdp!C239+drdp!L239)*XYM3E!$B239+(drdp!F239+drdp!O239)*XYM3E!$C239+(drdp!I239+drdp!R239)*XYM3E!$D239))</f>
        <v>0</v>
      </c>
      <c r="G239" s="20">
        <f>IF(D239="SING",0,Model!$W$35*((drdp!D239+drdp!M239)*XYM3E!$B239+(drdp!G239+drdp!P239)*XYM3E!$C239+(drdp!J239+drdp!S239)*XYM3E!$D239))</f>
        <v>0</v>
      </c>
      <c r="H239" s="18">
        <f>IF(D239="SING",(Wellpath!K239-Wellpath!K238)/2*Model!$W$35,Model!$W$35*((drdp!B239)*XYM3E!$B239+(drdp!E239)*XYM3E!$C239+(drdp!H239)*XYM3E!$D239))</f>
        <v>0</v>
      </c>
      <c r="I239" s="18">
        <f>IF(D239="SING",0,Model!$W$35*((drdp!C239)*XYM3E!$B239+(drdp!F239)*XYM3E!$C239+(drdp!I239)*XYM3E!$D239))</f>
        <v>0</v>
      </c>
      <c r="J239" s="18">
        <f>IF(D239="SING",0,Model!$W$35*((drdp!D239)*XYM3E!$B239+(drdp!G239)*XYM3E!$C239+(drdp!J239)*XYM3E!$D239))</f>
        <v>0</v>
      </c>
      <c r="K239" s="21">
        <f t="shared" si="47"/>
        <v>113.8882813616563</v>
      </c>
      <c r="L239" s="21">
        <f t="shared" si="48"/>
        <v>1.1274877853621443</v>
      </c>
      <c r="M239" s="21">
        <f t="shared" si="49"/>
        <v>11.156830020058006</v>
      </c>
      <c r="N239" s="21">
        <f t="shared" si="50"/>
        <v>1.04742444750175</v>
      </c>
      <c r="O239" s="21">
        <f t="shared" si="51"/>
        <v>-3.6214520670155572</v>
      </c>
      <c r="P239" s="21">
        <f t="shared" si="52"/>
        <v>-3.5020685907680593</v>
      </c>
      <c r="Q239" s="19">
        <f t="shared" si="53"/>
        <v>113.8882813616563</v>
      </c>
      <c r="R239" s="19">
        <f t="shared" si="54"/>
        <v>1.1274877853621443</v>
      </c>
      <c r="S239" s="19">
        <f t="shared" si="55"/>
        <v>11.156830020058006</v>
      </c>
      <c r="T239" s="19">
        <f t="shared" si="56"/>
        <v>1.04742444750175</v>
      </c>
      <c r="U239" s="19">
        <f t="shared" si="57"/>
        <v>-3.6214520670155572</v>
      </c>
      <c r="V239" s="19">
        <f t="shared" si="58"/>
        <v>-3.5020685907680593</v>
      </c>
    </row>
    <row r="240" spans="1:22" x14ac:dyDescent="0.25">
      <c r="A240" s="26">
        <f>Wellpath!E240</f>
        <v>0</v>
      </c>
      <c r="B240" s="22">
        <v>0</v>
      </c>
      <c r="C240" s="22" t="e">
        <f>ABS(COS(Wellpath!$L240))*COS(Wellpath!$M240)*MAX(1,SQRT(10/(Wellpath!K240-Wellpath!K239)))</f>
        <v>#DIV/0!</v>
      </c>
      <c r="D240" s="22" t="str">
        <f>IF(ABS(Wellpath!$L240)&lt;VerticalInc,"SING",-ABS(COS(Wellpath!$L240))*SIN(Wellpath!$M240)/SIN(Wellpath!$L240)*MAX(1,SQRT(10/(Wellpath!$K240-Wellpath!$K239))))</f>
        <v>SING</v>
      </c>
      <c r="E240" s="20">
        <f>IF(D240="SING",(Wellpath!K241-Wellpath!K239)/2*Model!$W$35,Model!$W$35*((drdp!B240+drdp!K240)*XYM3E!$B240+(drdp!E240+drdp!N240)*XYM3E!$C240+(drdp!H240+drdp!Q240)*XYM3E!$D240))</f>
        <v>0</v>
      </c>
      <c r="F240" s="20">
        <f>IF(D240="SING",0,Model!$W$35*((drdp!C240+drdp!L240)*XYM3E!$B240+(drdp!F240+drdp!O240)*XYM3E!$C240+(drdp!I240+drdp!R240)*XYM3E!$D240))</f>
        <v>0</v>
      </c>
      <c r="G240" s="20">
        <f>IF(D240="SING",0,Model!$W$35*((drdp!D240+drdp!M240)*XYM3E!$B240+(drdp!G240+drdp!P240)*XYM3E!$C240+(drdp!J240+drdp!S240)*XYM3E!$D240))</f>
        <v>0</v>
      </c>
      <c r="H240" s="18">
        <f>IF(D240="SING",(Wellpath!K240-Wellpath!K239)/2*Model!$W$35,Model!$W$35*((drdp!B240)*XYM3E!$B240+(drdp!E240)*XYM3E!$C240+(drdp!H240)*XYM3E!$D240))</f>
        <v>0</v>
      </c>
      <c r="I240" s="18">
        <f>IF(D240="SING",0,Model!$W$35*((drdp!C240)*XYM3E!$B240+(drdp!F240)*XYM3E!$C240+(drdp!I240)*XYM3E!$D240))</f>
        <v>0</v>
      </c>
      <c r="J240" s="18">
        <f>IF(D240="SING",0,Model!$W$35*((drdp!D240)*XYM3E!$B240+(drdp!G240)*XYM3E!$C240+(drdp!J240)*XYM3E!$D240))</f>
        <v>0</v>
      </c>
      <c r="K240" s="21">
        <f t="shared" si="47"/>
        <v>113.8882813616563</v>
      </c>
      <c r="L240" s="21">
        <f t="shared" si="48"/>
        <v>1.1274877853621443</v>
      </c>
      <c r="M240" s="21">
        <f t="shared" si="49"/>
        <v>11.156830020058006</v>
      </c>
      <c r="N240" s="21">
        <f t="shared" si="50"/>
        <v>1.04742444750175</v>
      </c>
      <c r="O240" s="21">
        <f t="shared" si="51"/>
        <v>-3.6214520670155572</v>
      </c>
      <c r="P240" s="21">
        <f t="shared" si="52"/>
        <v>-3.5020685907680593</v>
      </c>
      <c r="Q240" s="19">
        <f t="shared" si="53"/>
        <v>113.8882813616563</v>
      </c>
      <c r="R240" s="19">
        <f t="shared" si="54"/>
        <v>1.1274877853621443</v>
      </c>
      <c r="S240" s="19">
        <f t="shared" si="55"/>
        <v>11.156830020058006</v>
      </c>
      <c r="T240" s="19">
        <f t="shared" si="56"/>
        <v>1.04742444750175</v>
      </c>
      <c r="U240" s="19">
        <f t="shared" si="57"/>
        <v>-3.6214520670155572</v>
      </c>
      <c r="V240" s="19">
        <f t="shared" si="58"/>
        <v>-3.5020685907680593</v>
      </c>
    </row>
    <row r="241" spans="1:22" x14ac:dyDescent="0.25">
      <c r="A241" s="26">
        <f>Wellpath!E241</f>
        <v>0</v>
      </c>
      <c r="B241" s="22">
        <v>0</v>
      </c>
      <c r="C241" s="22" t="e">
        <f>ABS(COS(Wellpath!$L241))*COS(Wellpath!$M241)*MAX(1,SQRT(10/(Wellpath!K241-Wellpath!K240)))</f>
        <v>#DIV/0!</v>
      </c>
      <c r="D241" s="22" t="str">
        <f>IF(ABS(Wellpath!$L241)&lt;VerticalInc,"SING",-ABS(COS(Wellpath!$L241))*SIN(Wellpath!$M241)/SIN(Wellpath!$L241)*MAX(1,SQRT(10/(Wellpath!$K241-Wellpath!$K240))))</f>
        <v>SING</v>
      </c>
      <c r="E241" s="20">
        <f>IF(D241="SING",(Wellpath!K242-Wellpath!K240)/2*Model!$W$35,Model!$W$35*((drdp!B241+drdp!K241)*XYM3E!$B241+(drdp!E241+drdp!N241)*XYM3E!$C241+(drdp!H241+drdp!Q241)*XYM3E!$D241))</f>
        <v>0</v>
      </c>
      <c r="F241" s="20">
        <f>IF(D241="SING",0,Model!$W$35*((drdp!C241+drdp!L241)*XYM3E!$B241+(drdp!F241+drdp!O241)*XYM3E!$C241+(drdp!I241+drdp!R241)*XYM3E!$D241))</f>
        <v>0</v>
      </c>
      <c r="G241" s="20">
        <f>IF(D241="SING",0,Model!$W$35*((drdp!D241+drdp!M241)*XYM3E!$B241+(drdp!G241+drdp!P241)*XYM3E!$C241+(drdp!J241+drdp!S241)*XYM3E!$D241))</f>
        <v>0</v>
      </c>
      <c r="H241" s="18">
        <f>IF(D241="SING",(Wellpath!K241-Wellpath!K240)/2*Model!$W$35,Model!$W$35*((drdp!B241)*XYM3E!$B241+(drdp!E241)*XYM3E!$C241+(drdp!H241)*XYM3E!$D241))</f>
        <v>0</v>
      </c>
      <c r="I241" s="18">
        <f>IF(D241="SING",0,Model!$W$35*((drdp!C241)*XYM3E!$B241+(drdp!F241)*XYM3E!$C241+(drdp!I241)*XYM3E!$D241))</f>
        <v>0</v>
      </c>
      <c r="J241" s="18">
        <f>IF(D241="SING",0,Model!$W$35*((drdp!D241)*XYM3E!$B241+(drdp!G241)*XYM3E!$C241+(drdp!J241)*XYM3E!$D241))</f>
        <v>0</v>
      </c>
      <c r="K241" s="21">
        <f t="shared" si="47"/>
        <v>113.8882813616563</v>
      </c>
      <c r="L241" s="21">
        <f t="shared" si="48"/>
        <v>1.1274877853621443</v>
      </c>
      <c r="M241" s="21">
        <f t="shared" si="49"/>
        <v>11.156830020058006</v>
      </c>
      <c r="N241" s="21">
        <f t="shared" si="50"/>
        <v>1.04742444750175</v>
      </c>
      <c r="O241" s="21">
        <f t="shared" si="51"/>
        <v>-3.6214520670155572</v>
      </c>
      <c r="P241" s="21">
        <f t="shared" si="52"/>
        <v>-3.5020685907680593</v>
      </c>
      <c r="Q241" s="19">
        <f t="shared" si="53"/>
        <v>113.8882813616563</v>
      </c>
      <c r="R241" s="19">
        <f t="shared" si="54"/>
        <v>1.1274877853621443</v>
      </c>
      <c r="S241" s="19">
        <f t="shared" si="55"/>
        <v>11.156830020058006</v>
      </c>
      <c r="T241" s="19">
        <f t="shared" si="56"/>
        <v>1.04742444750175</v>
      </c>
      <c r="U241" s="19">
        <f t="shared" si="57"/>
        <v>-3.6214520670155572</v>
      </c>
      <c r="V241" s="19">
        <f t="shared" si="58"/>
        <v>-3.5020685907680593</v>
      </c>
    </row>
    <row r="242" spans="1:22" x14ac:dyDescent="0.25">
      <c r="A242" s="26">
        <f>Wellpath!E242</f>
        <v>0</v>
      </c>
      <c r="B242" s="22">
        <v>0</v>
      </c>
      <c r="C242" s="22" t="e">
        <f>ABS(COS(Wellpath!$L242))*COS(Wellpath!$M242)*MAX(1,SQRT(10/(Wellpath!K242-Wellpath!K241)))</f>
        <v>#DIV/0!</v>
      </c>
      <c r="D242" s="22" t="str">
        <f>IF(ABS(Wellpath!$L242)&lt;VerticalInc,"SING",-ABS(COS(Wellpath!$L242))*SIN(Wellpath!$M242)/SIN(Wellpath!$L242)*MAX(1,SQRT(10/(Wellpath!$K242-Wellpath!$K241))))</f>
        <v>SING</v>
      </c>
      <c r="E242" s="20">
        <f>IF(D242="SING",(Wellpath!K243-Wellpath!K241)/2*Model!$W$35,Model!$W$35*((drdp!B242+drdp!K242)*XYM3E!$B242+(drdp!E242+drdp!N242)*XYM3E!$C242+(drdp!H242+drdp!Q242)*XYM3E!$D242))</f>
        <v>0</v>
      </c>
      <c r="F242" s="20">
        <f>IF(D242="SING",0,Model!$W$35*((drdp!C242+drdp!L242)*XYM3E!$B242+(drdp!F242+drdp!O242)*XYM3E!$C242+(drdp!I242+drdp!R242)*XYM3E!$D242))</f>
        <v>0</v>
      </c>
      <c r="G242" s="20">
        <f>IF(D242="SING",0,Model!$W$35*((drdp!D242+drdp!M242)*XYM3E!$B242+(drdp!G242+drdp!P242)*XYM3E!$C242+(drdp!J242+drdp!S242)*XYM3E!$D242))</f>
        <v>0</v>
      </c>
      <c r="H242" s="18">
        <f>IF(D242="SING",(Wellpath!K242-Wellpath!K241)/2*Model!$W$35,Model!$W$35*((drdp!B242)*XYM3E!$B242+(drdp!E242)*XYM3E!$C242+(drdp!H242)*XYM3E!$D242))</f>
        <v>0</v>
      </c>
      <c r="I242" s="18">
        <f>IF(D242="SING",0,Model!$W$35*((drdp!C242)*XYM3E!$B242+(drdp!F242)*XYM3E!$C242+(drdp!I242)*XYM3E!$D242))</f>
        <v>0</v>
      </c>
      <c r="J242" s="18">
        <f>IF(D242="SING",0,Model!$W$35*((drdp!D242)*XYM3E!$B242+(drdp!G242)*XYM3E!$C242+(drdp!J242)*XYM3E!$D242))</f>
        <v>0</v>
      </c>
      <c r="K242" s="21">
        <f t="shared" si="47"/>
        <v>113.8882813616563</v>
      </c>
      <c r="L242" s="21">
        <f t="shared" si="48"/>
        <v>1.1274877853621443</v>
      </c>
      <c r="M242" s="21">
        <f t="shared" si="49"/>
        <v>11.156830020058006</v>
      </c>
      <c r="N242" s="21">
        <f t="shared" si="50"/>
        <v>1.04742444750175</v>
      </c>
      <c r="O242" s="21">
        <f t="shared" si="51"/>
        <v>-3.6214520670155572</v>
      </c>
      <c r="P242" s="21">
        <f t="shared" si="52"/>
        <v>-3.5020685907680593</v>
      </c>
      <c r="Q242" s="19">
        <f t="shared" si="53"/>
        <v>113.8882813616563</v>
      </c>
      <c r="R242" s="19">
        <f t="shared" si="54"/>
        <v>1.1274877853621443</v>
      </c>
      <c r="S242" s="19">
        <f t="shared" si="55"/>
        <v>11.156830020058006</v>
      </c>
      <c r="T242" s="19">
        <f t="shared" si="56"/>
        <v>1.04742444750175</v>
      </c>
      <c r="U242" s="19">
        <f t="shared" si="57"/>
        <v>-3.6214520670155572</v>
      </c>
      <c r="V242" s="19">
        <f t="shared" si="58"/>
        <v>-3.5020685907680593</v>
      </c>
    </row>
    <row r="243" spans="1:22" x14ac:dyDescent="0.25">
      <c r="A243" s="26">
        <f>Wellpath!E243</f>
        <v>0</v>
      </c>
      <c r="B243" s="22">
        <v>0</v>
      </c>
      <c r="C243" s="22" t="e">
        <f>ABS(COS(Wellpath!$L243))*COS(Wellpath!$M243)*MAX(1,SQRT(10/(Wellpath!K243-Wellpath!K242)))</f>
        <v>#DIV/0!</v>
      </c>
      <c r="D243" s="22" t="str">
        <f>IF(ABS(Wellpath!$L243)&lt;VerticalInc,"SING",-ABS(COS(Wellpath!$L243))*SIN(Wellpath!$M243)/SIN(Wellpath!$L243)*MAX(1,SQRT(10/(Wellpath!$K243-Wellpath!$K242))))</f>
        <v>SING</v>
      </c>
      <c r="E243" s="20">
        <f>IF(D243="SING",(Wellpath!K244-Wellpath!K242)/2*Model!$W$35,Model!$W$35*((drdp!B243+drdp!K243)*XYM3E!$B243+(drdp!E243+drdp!N243)*XYM3E!$C243+(drdp!H243+drdp!Q243)*XYM3E!$D243))</f>
        <v>0</v>
      </c>
      <c r="F243" s="20">
        <f>IF(D243="SING",0,Model!$W$35*((drdp!C243+drdp!L243)*XYM3E!$B243+(drdp!F243+drdp!O243)*XYM3E!$C243+(drdp!I243+drdp!R243)*XYM3E!$D243))</f>
        <v>0</v>
      </c>
      <c r="G243" s="20">
        <f>IF(D243="SING",0,Model!$W$35*((drdp!D243+drdp!M243)*XYM3E!$B243+(drdp!G243+drdp!P243)*XYM3E!$C243+(drdp!J243+drdp!S243)*XYM3E!$D243))</f>
        <v>0</v>
      </c>
      <c r="H243" s="18">
        <f>IF(D243="SING",(Wellpath!K243-Wellpath!K242)/2*Model!$W$35,Model!$W$35*((drdp!B243)*XYM3E!$B243+(drdp!E243)*XYM3E!$C243+(drdp!H243)*XYM3E!$D243))</f>
        <v>0</v>
      </c>
      <c r="I243" s="18">
        <f>IF(D243="SING",0,Model!$W$35*((drdp!C243)*XYM3E!$B243+(drdp!F243)*XYM3E!$C243+(drdp!I243)*XYM3E!$D243))</f>
        <v>0</v>
      </c>
      <c r="J243" s="18">
        <f>IF(D243="SING",0,Model!$W$35*((drdp!D243)*XYM3E!$B243+(drdp!G243)*XYM3E!$C243+(drdp!J243)*XYM3E!$D243))</f>
        <v>0</v>
      </c>
      <c r="K243" s="21">
        <f t="shared" si="47"/>
        <v>113.8882813616563</v>
      </c>
      <c r="L243" s="21">
        <f t="shared" si="48"/>
        <v>1.1274877853621443</v>
      </c>
      <c r="M243" s="21">
        <f t="shared" si="49"/>
        <v>11.156830020058006</v>
      </c>
      <c r="N243" s="21">
        <f t="shared" si="50"/>
        <v>1.04742444750175</v>
      </c>
      <c r="O243" s="21">
        <f t="shared" si="51"/>
        <v>-3.6214520670155572</v>
      </c>
      <c r="P243" s="21">
        <f t="shared" si="52"/>
        <v>-3.5020685907680593</v>
      </c>
      <c r="Q243" s="19">
        <f t="shared" si="53"/>
        <v>113.8882813616563</v>
      </c>
      <c r="R243" s="19">
        <f t="shared" si="54"/>
        <v>1.1274877853621443</v>
      </c>
      <c r="S243" s="19">
        <f t="shared" si="55"/>
        <v>11.156830020058006</v>
      </c>
      <c r="T243" s="19">
        <f t="shared" si="56"/>
        <v>1.04742444750175</v>
      </c>
      <c r="U243" s="19">
        <f t="shared" si="57"/>
        <v>-3.6214520670155572</v>
      </c>
      <c r="V243" s="19">
        <f t="shared" si="58"/>
        <v>-3.5020685907680593</v>
      </c>
    </row>
    <row r="244" spans="1:22" x14ac:dyDescent="0.25">
      <c r="A244" s="26">
        <f>Wellpath!E244</f>
        <v>0</v>
      </c>
      <c r="B244" s="22">
        <v>0</v>
      </c>
      <c r="C244" s="22" t="e">
        <f>ABS(COS(Wellpath!$L244))*COS(Wellpath!$M244)*MAX(1,SQRT(10/(Wellpath!K244-Wellpath!K243)))</f>
        <v>#DIV/0!</v>
      </c>
      <c r="D244" s="22" t="str">
        <f>IF(ABS(Wellpath!$L244)&lt;VerticalInc,"SING",-ABS(COS(Wellpath!$L244))*SIN(Wellpath!$M244)/SIN(Wellpath!$L244)*MAX(1,SQRT(10/(Wellpath!$K244-Wellpath!$K243))))</f>
        <v>SING</v>
      </c>
      <c r="E244" s="20">
        <f>IF(D244="SING",(Wellpath!K245-Wellpath!K243)/2*Model!$W$35,Model!$W$35*((drdp!B244+drdp!K244)*XYM3E!$B244+(drdp!E244+drdp!N244)*XYM3E!$C244+(drdp!H244+drdp!Q244)*XYM3E!$D244))</f>
        <v>0</v>
      </c>
      <c r="F244" s="20">
        <f>IF(D244="SING",0,Model!$W$35*((drdp!C244+drdp!L244)*XYM3E!$B244+(drdp!F244+drdp!O244)*XYM3E!$C244+(drdp!I244+drdp!R244)*XYM3E!$D244))</f>
        <v>0</v>
      </c>
      <c r="G244" s="20">
        <f>IF(D244="SING",0,Model!$W$35*((drdp!D244+drdp!M244)*XYM3E!$B244+(drdp!G244+drdp!P244)*XYM3E!$C244+(drdp!J244+drdp!S244)*XYM3E!$D244))</f>
        <v>0</v>
      </c>
      <c r="H244" s="18">
        <f>IF(D244="SING",(Wellpath!K244-Wellpath!K243)/2*Model!$W$35,Model!$W$35*((drdp!B244)*XYM3E!$B244+(drdp!E244)*XYM3E!$C244+(drdp!H244)*XYM3E!$D244))</f>
        <v>0</v>
      </c>
      <c r="I244" s="18">
        <f>IF(D244="SING",0,Model!$W$35*((drdp!C244)*XYM3E!$B244+(drdp!F244)*XYM3E!$C244+(drdp!I244)*XYM3E!$D244))</f>
        <v>0</v>
      </c>
      <c r="J244" s="18">
        <f>IF(D244="SING",0,Model!$W$35*((drdp!D244)*XYM3E!$B244+(drdp!G244)*XYM3E!$C244+(drdp!J244)*XYM3E!$D244))</f>
        <v>0</v>
      </c>
      <c r="K244" s="21">
        <f t="shared" si="47"/>
        <v>113.8882813616563</v>
      </c>
      <c r="L244" s="21">
        <f t="shared" si="48"/>
        <v>1.1274877853621443</v>
      </c>
      <c r="M244" s="21">
        <f t="shared" si="49"/>
        <v>11.156830020058006</v>
      </c>
      <c r="N244" s="21">
        <f t="shared" si="50"/>
        <v>1.04742444750175</v>
      </c>
      <c r="O244" s="21">
        <f t="shared" si="51"/>
        <v>-3.6214520670155572</v>
      </c>
      <c r="P244" s="21">
        <f t="shared" si="52"/>
        <v>-3.5020685907680593</v>
      </c>
      <c r="Q244" s="19">
        <f t="shared" si="53"/>
        <v>113.8882813616563</v>
      </c>
      <c r="R244" s="19">
        <f t="shared" si="54"/>
        <v>1.1274877853621443</v>
      </c>
      <c r="S244" s="19">
        <f t="shared" si="55"/>
        <v>11.156830020058006</v>
      </c>
      <c r="T244" s="19">
        <f t="shared" si="56"/>
        <v>1.04742444750175</v>
      </c>
      <c r="U244" s="19">
        <f t="shared" si="57"/>
        <v>-3.6214520670155572</v>
      </c>
      <c r="V244" s="19">
        <f t="shared" si="58"/>
        <v>-3.5020685907680593</v>
      </c>
    </row>
    <row r="245" spans="1:22" x14ac:dyDescent="0.25">
      <c r="A245" s="26">
        <f>Wellpath!E245</f>
        <v>0</v>
      </c>
      <c r="B245" s="22">
        <v>0</v>
      </c>
      <c r="C245" s="22" t="e">
        <f>ABS(COS(Wellpath!$L245))*COS(Wellpath!$M245)*MAX(1,SQRT(10/(Wellpath!K245-Wellpath!K244)))</f>
        <v>#DIV/0!</v>
      </c>
      <c r="D245" s="22" t="str">
        <f>IF(ABS(Wellpath!$L245)&lt;VerticalInc,"SING",-ABS(COS(Wellpath!$L245))*SIN(Wellpath!$M245)/SIN(Wellpath!$L245)*MAX(1,SQRT(10/(Wellpath!$K245-Wellpath!$K244))))</f>
        <v>SING</v>
      </c>
      <c r="E245" s="20">
        <f>IF(D245="SING",(Wellpath!K246-Wellpath!K244)/2*Model!$W$35,Model!$W$35*((drdp!B245+drdp!K245)*XYM3E!$B245+(drdp!E245+drdp!N245)*XYM3E!$C245+(drdp!H245+drdp!Q245)*XYM3E!$D245))</f>
        <v>0</v>
      </c>
      <c r="F245" s="20">
        <f>IF(D245="SING",0,Model!$W$35*((drdp!C245+drdp!L245)*XYM3E!$B245+(drdp!F245+drdp!O245)*XYM3E!$C245+(drdp!I245+drdp!R245)*XYM3E!$D245))</f>
        <v>0</v>
      </c>
      <c r="G245" s="20">
        <f>IF(D245="SING",0,Model!$W$35*((drdp!D245+drdp!M245)*XYM3E!$B245+(drdp!G245+drdp!P245)*XYM3E!$C245+(drdp!J245+drdp!S245)*XYM3E!$D245))</f>
        <v>0</v>
      </c>
      <c r="H245" s="18">
        <f>IF(D245="SING",(Wellpath!K245-Wellpath!K244)/2*Model!$W$35,Model!$W$35*((drdp!B245)*XYM3E!$B245+(drdp!E245)*XYM3E!$C245+(drdp!H245)*XYM3E!$D245))</f>
        <v>0</v>
      </c>
      <c r="I245" s="18">
        <f>IF(D245="SING",0,Model!$W$35*((drdp!C245)*XYM3E!$B245+(drdp!F245)*XYM3E!$C245+(drdp!I245)*XYM3E!$D245))</f>
        <v>0</v>
      </c>
      <c r="J245" s="18">
        <f>IF(D245="SING",0,Model!$W$35*((drdp!D245)*XYM3E!$B245+(drdp!G245)*XYM3E!$C245+(drdp!J245)*XYM3E!$D245))</f>
        <v>0</v>
      </c>
      <c r="K245" s="21">
        <f t="shared" si="47"/>
        <v>113.8882813616563</v>
      </c>
      <c r="L245" s="21">
        <f t="shared" si="48"/>
        <v>1.1274877853621443</v>
      </c>
      <c r="M245" s="21">
        <f t="shared" si="49"/>
        <v>11.156830020058006</v>
      </c>
      <c r="N245" s="21">
        <f t="shared" si="50"/>
        <v>1.04742444750175</v>
      </c>
      <c r="O245" s="21">
        <f t="shared" si="51"/>
        <v>-3.6214520670155572</v>
      </c>
      <c r="P245" s="21">
        <f t="shared" si="52"/>
        <v>-3.5020685907680593</v>
      </c>
      <c r="Q245" s="19">
        <f t="shared" si="53"/>
        <v>113.8882813616563</v>
      </c>
      <c r="R245" s="19">
        <f t="shared" si="54"/>
        <v>1.1274877853621443</v>
      </c>
      <c r="S245" s="19">
        <f t="shared" si="55"/>
        <v>11.156830020058006</v>
      </c>
      <c r="T245" s="19">
        <f t="shared" si="56"/>
        <v>1.04742444750175</v>
      </c>
      <c r="U245" s="19">
        <f t="shared" si="57"/>
        <v>-3.6214520670155572</v>
      </c>
      <c r="V245" s="19">
        <f t="shared" si="58"/>
        <v>-3.5020685907680593</v>
      </c>
    </row>
    <row r="246" spans="1:22" x14ac:dyDescent="0.25">
      <c r="A246" s="26">
        <f>Wellpath!E246</f>
        <v>0</v>
      </c>
      <c r="B246" s="22">
        <v>0</v>
      </c>
      <c r="C246" s="22" t="e">
        <f>ABS(COS(Wellpath!$L246))*COS(Wellpath!$M246)*MAX(1,SQRT(10/(Wellpath!K246-Wellpath!K245)))</f>
        <v>#DIV/0!</v>
      </c>
      <c r="D246" s="22" t="str">
        <f>IF(ABS(Wellpath!$L246)&lt;VerticalInc,"SING",-ABS(COS(Wellpath!$L246))*SIN(Wellpath!$M246)/SIN(Wellpath!$L246)*MAX(1,SQRT(10/(Wellpath!$K246-Wellpath!$K245))))</f>
        <v>SING</v>
      </c>
      <c r="E246" s="20">
        <f>IF(D246="SING",(Wellpath!K247-Wellpath!K245)/2*Model!$W$35,Model!$W$35*((drdp!B246+drdp!K246)*XYM3E!$B246+(drdp!E246+drdp!N246)*XYM3E!$C246+(drdp!H246+drdp!Q246)*XYM3E!$D246))</f>
        <v>0</v>
      </c>
      <c r="F246" s="20">
        <f>IF(D246="SING",0,Model!$W$35*((drdp!C246+drdp!L246)*XYM3E!$B246+(drdp!F246+drdp!O246)*XYM3E!$C246+(drdp!I246+drdp!R246)*XYM3E!$D246))</f>
        <v>0</v>
      </c>
      <c r="G246" s="20">
        <f>IF(D246="SING",0,Model!$W$35*((drdp!D246+drdp!M246)*XYM3E!$B246+(drdp!G246+drdp!P246)*XYM3E!$C246+(drdp!J246+drdp!S246)*XYM3E!$D246))</f>
        <v>0</v>
      </c>
      <c r="H246" s="18">
        <f>IF(D246="SING",(Wellpath!K246-Wellpath!K245)/2*Model!$W$35,Model!$W$35*((drdp!B246)*XYM3E!$B246+(drdp!E246)*XYM3E!$C246+(drdp!H246)*XYM3E!$D246))</f>
        <v>0</v>
      </c>
      <c r="I246" s="18">
        <f>IF(D246="SING",0,Model!$W$35*((drdp!C246)*XYM3E!$B246+(drdp!F246)*XYM3E!$C246+(drdp!I246)*XYM3E!$D246))</f>
        <v>0</v>
      </c>
      <c r="J246" s="18">
        <f>IF(D246="SING",0,Model!$W$35*((drdp!D246)*XYM3E!$B246+(drdp!G246)*XYM3E!$C246+(drdp!J246)*XYM3E!$D246))</f>
        <v>0</v>
      </c>
      <c r="K246" s="21">
        <f t="shared" si="47"/>
        <v>113.8882813616563</v>
      </c>
      <c r="L246" s="21">
        <f t="shared" si="48"/>
        <v>1.1274877853621443</v>
      </c>
      <c r="M246" s="21">
        <f t="shared" si="49"/>
        <v>11.156830020058006</v>
      </c>
      <c r="N246" s="21">
        <f t="shared" si="50"/>
        <v>1.04742444750175</v>
      </c>
      <c r="O246" s="21">
        <f t="shared" si="51"/>
        <v>-3.6214520670155572</v>
      </c>
      <c r="P246" s="21">
        <f t="shared" si="52"/>
        <v>-3.5020685907680593</v>
      </c>
      <c r="Q246" s="19">
        <f t="shared" si="53"/>
        <v>113.8882813616563</v>
      </c>
      <c r="R246" s="19">
        <f t="shared" si="54"/>
        <v>1.1274877853621443</v>
      </c>
      <c r="S246" s="19">
        <f t="shared" si="55"/>
        <v>11.156830020058006</v>
      </c>
      <c r="T246" s="19">
        <f t="shared" si="56"/>
        <v>1.04742444750175</v>
      </c>
      <c r="U246" s="19">
        <f t="shared" si="57"/>
        <v>-3.6214520670155572</v>
      </c>
      <c r="V246" s="19">
        <f t="shared" si="58"/>
        <v>-3.5020685907680593</v>
      </c>
    </row>
    <row r="247" spans="1:22" x14ac:dyDescent="0.25">
      <c r="A247" s="26">
        <f>Wellpath!E247</f>
        <v>0</v>
      </c>
      <c r="B247" s="22">
        <v>0</v>
      </c>
      <c r="C247" s="22" t="e">
        <f>ABS(COS(Wellpath!$L247))*COS(Wellpath!$M247)*MAX(1,SQRT(10/(Wellpath!K247-Wellpath!K246)))</f>
        <v>#DIV/0!</v>
      </c>
      <c r="D247" s="22" t="str">
        <f>IF(ABS(Wellpath!$L247)&lt;VerticalInc,"SING",-ABS(COS(Wellpath!$L247))*SIN(Wellpath!$M247)/SIN(Wellpath!$L247)*MAX(1,SQRT(10/(Wellpath!$K247-Wellpath!$K246))))</f>
        <v>SING</v>
      </c>
      <c r="E247" s="20">
        <f>IF(D247="SING",(Wellpath!K248-Wellpath!K246)/2*Model!$W$35,Model!$W$35*((drdp!B247+drdp!K247)*XYM3E!$B247+(drdp!E247+drdp!N247)*XYM3E!$C247+(drdp!H247+drdp!Q247)*XYM3E!$D247))</f>
        <v>0</v>
      </c>
      <c r="F247" s="20">
        <f>IF(D247="SING",0,Model!$W$35*((drdp!C247+drdp!L247)*XYM3E!$B247+(drdp!F247+drdp!O247)*XYM3E!$C247+(drdp!I247+drdp!R247)*XYM3E!$D247))</f>
        <v>0</v>
      </c>
      <c r="G247" s="20">
        <f>IF(D247="SING",0,Model!$W$35*((drdp!D247+drdp!M247)*XYM3E!$B247+(drdp!G247+drdp!P247)*XYM3E!$C247+(drdp!J247+drdp!S247)*XYM3E!$D247))</f>
        <v>0</v>
      </c>
      <c r="H247" s="18">
        <f>IF(D247="SING",(Wellpath!K247-Wellpath!K246)/2*Model!$W$35,Model!$W$35*((drdp!B247)*XYM3E!$B247+(drdp!E247)*XYM3E!$C247+(drdp!H247)*XYM3E!$D247))</f>
        <v>0</v>
      </c>
      <c r="I247" s="18">
        <f>IF(D247="SING",0,Model!$W$35*((drdp!C247)*XYM3E!$B247+(drdp!F247)*XYM3E!$C247+(drdp!I247)*XYM3E!$D247))</f>
        <v>0</v>
      </c>
      <c r="J247" s="18">
        <f>IF(D247="SING",0,Model!$W$35*((drdp!D247)*XYM3E!$B247+(drdp!G247)*XYM3E!$C247+(drdp!J247)*XYM3E!$D247))</f>
        <v>0</v>
      </c>
      <c r="K247" s="21">
        <f t="shared" si="47"/>
        <v>113.8882813616563</v>
      </c>
      <c r="L247" s="21">
        <f t="shared" si="48"/>
        <v>1.1274877853621443</v>
      </c>
      <c r="M247" s="21">
        <f t="shared" si="49"/>
        <v>11.156830020058006</v>
      </c>
      <c r="N247" s="21">
        <f t="shared" si="50"/>
        <v>1.04742444750175</v>
      </c>
      <c r="O247" s="21">
        <f t="shared" si="51"/>
        <v>-3.6214520670155572</v>
      </c>
      <c r="P247" s="21">
        <f t="shared" si="52"/>
        <v>-3.5020685907680593</v>
      </c>
      <c r="Q247" s="19">
        <f t="shared" si="53"/>
        <v>113.8882813616563</v>
      </c>
      <c r="R247" s="19">
        <f t="shared" si="54"/>
        <v>1.1274877853621443</v>
      </c>
      <c r="S247" s="19">
        <f t="shared" si="55"/>
        <v>11.156830020058006</v>
      </c>
      <c r="T247" s="19">
        <f t="shared" si="56"/>
        <v>1.04742444750175</v>
      </c>
      <c r="U247" s="19">
        <f t="shared" si="57"/>
        <v>-3.6214520670155572</v>
      </c>
      <c r="V247" s="19">
        <f t="shared" si="58"/>
        <v>-3.5020685907680593</v>
      </c>
    </row>
    <row r="248" spans="1:22" x14ac:dyDescent="0.25">
      <c r="A248" s="26">
        <f>Wellpath!E248</f>
        <v>0</v>
      </c>
      <c r="B248" s="22">
        <v>0</v>
      </c>
      <c r="C248" s="22" t="e">
        <f>ABS(COS(Wellpath!$L248))*COS(Wellpath!$M248)*MAX(1,SQRT(10/(Wellpath!K248-Wellpath!K247)))</f>
        <v>#DIV/0!</v>
      </c>
      <c r="D248" s="22" t="str">
        <f>IF(ABS(Wellpath!$L248)&lt;VerticalInc,"SING",-ABS(COS(Wellpath!$L248))*SIN(Wellpath!$M248)/SIN(Wellpath!$L248)*MAX(1,SQRT(10/(Wellpath!$K248-Wellpath!$K247))))</f>
        <v>SING</v>
      </c>
      <c r="E248" s="20">
        <f>IF(D248="SING",(Wellpath!K249-Wellpath!K247)/2*Model!$W$35,Model!$W$35*((drdp!B248+drdp!K248)*XYM3E!$B248+(drdp!E248+drdp!N248)*XYM3E!$C248+(drdp!H248+drdp!Q248)*XYM3E!$D248))</f>
        <v>0</v>
      </c>
      <c r="F248" s="20">
        <f>IF(D248="SING",0,Model!$W$35*((drdp!C248+drdp!L248)*XYM3E!$B248+(drdp!F248+drdp!O248)*XYM3E!$C248+(drdp!I248+drdp!R248)*XYM3E!$D248))</f>
        <v>0</v>
      </c>
      <c r="G248" s="20">
        <f>IF(D248="SING",0,Model!$W$35*((drdp!D248+drdp!M248)*XYM3E!$B248+(drdp!G248+drdp!P248)*XYM3E!$C248+(drdp!J248+drdp!S248)*XYM3E!$D248))</f>
        <v>0</v>
      </c>
      <c r="H248" s="18">
        <f>IF(D248="SING",(Wellpath!K248-Wellpath!K247)/2*Model!$W$35,Model!$W$35*((drdp!B248)*XYM3E!$B248+(drdp!E248)*XYM3E!$C248+(drdp!H248)*XYM3E!$D248))</f>
        <v>0</v>
      </c>
      <c r="I248" s="18">
        <f>IF(D248="SING",0,Model!$W$35*((drdp!C248)*XYM3E!$B248+(drdp!F248)*XYM3E!$C248+(drdp!I248)*XYM3E!$D248))</f>
        <v>0</v>
      </c>
      <c r="J248" s="18">
        <f>IF(D248="SING",0,Model!$W$35*((drdp!D248)*XYM3E!$B248+(drdp!G248)*XYM3E!$C248+(drdp!J248)*XYM3E!$D248))</f>
        <v>0</v>
      </c>
      <c r="K248" s="21">
        <f t="shared" si="47"/>
        <v>113.8882813616563</v>
      </c>
      <c r="L248" s="21">
        <f t="shared" si="48"/>
        <v>1.1274877853621443</v>
      </c>
      <c r="M248" s="21">
        <f t="shared" si="49"/>
        <v>11.156830020058006</v>
      </c>
      <c r="N248" s="21">
        <f t="shared" si="50"/>
        <v>1.04742444750175</v>
      </c>
      <c r="O248" s="21">
        <f t="shared" si="51"/>
        <v>-3.6214520670155572</v>
      </c>
      <c r="P248" s="21">
        <f t="shared" si="52"/>
        <v>-3.5020685907680593</v>
      </c>
      <c r="Q248" s="19">
        <f t="shared" si="53"/>
        <v>113.8882813616563</v>
      </c>
      <c r="R248" s="19">
        <f t="shared" si="54"/>
        <v>1.1274877853621443</v>
      </c>
      <c r="S248" s="19">
        <f t="shared" si="55"/>
        <v>11.156830020058006</v>
      </c>
      <c r="T248" s="19">
        <f t="shared" si="56"/>
        <v>1.04742444750175</v>
      </c>
      <c r="U248" s="19">
        <f t="shared" si="57"/>
        <v>-3.6214520670155572</v>
      </c>
      <c r="V248" s="19">
        <f t="shared" si="58"/>
        <v>-3.5020685907680593</v>
      </c>
    </row>
    <row r="249" spans="1:22" x14ac:dyDescent="0.25">
      <c r="A249" s="26">
        <f>Wellpath!E249</f>
        <v>0</v>
      </c>
      <c r="B249" s="22">
        <v>0</v>
      </c>
      <c r="C249" s="22" t="e">
        <f>ABS(COS(Wellpath!$L249))*COS(Wellpath!$M249)*MAX(1,SQRT(10/(Wellpath!K249-Wellpath!K248)))</f>
        <v>#DIV/0!</v>
      </c>
      <c r="D249" s="22" t="str">
        <f>IF(ABS(Wellpath!$L249)&lt;VerticalInc,"SING",-ABS(COS(Wellpath!$L249))*SIN(Wellpath!$M249)/SIN(Wellpath!$L249)*MAX(1,SQRT(10/(Wellpath!$K249-Wellpath!$K248))))</f>
        <v>SING</v>
      </c>
      <c r="E249" s="20">
        <f>IF(D249="SING",(Wellpath!K250-Wellpath!K248)/2*Model!$W$35,Model!$W$35*((drdp!B249+drdp!K249)*XYM3E!$B249+(drdp!E249+drdp!N249)*XYM3E!$C249+(drdp!H249+drdp!Q249)*XYM3E!$D249))</f>
        <v>0</v>
      </c>
      <c r="F249" s="20">
        <f>IF(D249="SING",0,Model!$W$35*((drdp!C249+drdp!L249)*XYM3E!$B249+(drdp!F249+drdp!O249)*XYM3E!$C249+(drdp!I249+drdp!R249)*XYM3E!$D249))</f>
        <v>0</v>
      </c>
      <c r="G249" s="20">
        <f>IF(D249="SING",0,Model!$W$35*((drdp!D249+drdp!M249)*XYM3E!$B249+(drdp!G249+drdp!P249)*XYM3E!$C249+(drdp!J249+drdp!S249)*XYM3E!$D249))</f>
        <v>0</v>
      </c>
      <c r="H249" s="18">
        <f>IF(D249="SING",(Wellpath!K249-Wellpath!K248)/2*Model!$W$35,Model!$W$35*((drdp!B249)*XYM3E!$B249+(drdp!E249)*XYM3E!$C249+(drdp!H249)*XYM3E!$D249))</f>
        <v>0</v>
      </c>
      <c r="I249" s="18">
        <f>IF(D249="SING",0,Model!$W$35*((drdp!C249)*XYM3E!$B249+(drdp!F249)*XYM3E!$C249+(drdp!I249)*XYM3E!$D249))</f>
        <v>0</v>
      </c>
      <c r="J249" s="18">
        <f>IF(D249="SING",0,Model!$W$35*((drdp!D249)*XYM3E!$B249+(drdp!G249)*XYM3E!$C249+(drdp!J249)*XYM3E!$D249))</f>
        <v>0</v>
      </c>
      <c r="K249" s="21">
        <f t="shared" si="47"/>
        <v>113.8882813616563</v>
      </c>
      <c r="L249" s="21">
        <f t="shared" si="48"/>
        <v>1.1274877853621443</v>
      </c>
      <c r="M249" s="21">
        <f t="shared" si="49"/>
        <v>11.156830020058006</v>
      </c>
      <c r="N249" s="21">
        <f t="shared" si="50"/>
        <v>1.04742444750175</v>
      </c>
      <c r="O249" s="21">
        <f t="shared" si="51"/>
        <v>-3.6214520670155572</v>
      </c>
      <c r="P249" s="21">
        <f t="shared" si="52"/>
        <v>-3.5020685907680593</v>
      </c>
      <c r="Q249" s="19">
        <f t="shared" si="53"/>
        <v>113.8882813616563</v>
      </c>
      <c r="R249" s="19">
        <f t="shared" si="54"/>
        <v>1.1274877853621443</v>
      </c>
      <c r="S249" s="19">
        <f t="shared" si="55"/>
        <v>11.156830020058006</v>
      </c>
      <c r="T249" s="19">
        <f t="shared" si="56"/>
        <v>1.04742444750175</v>
      </c>
      <c r="U249" s="19">
        <f t="shared" si="57"/>
        <v>-3.6214520670155572</v>
      </c>
      <c r="V249" s="19">
        <f t="shared" si="58"/>
        <v>-3.5020685907680593</v>
      </c>
    </row>
    <row r="250" spans="1:22" x14ac:dyDescent="0.25">
      <c r="A250" s="26">
        <f>Wellpath!E250</f>
        <v>0</v>
      </c>
      <c r="B250" s="22">
        <v>0</v>
      </c>
      <c r="C250" s="22" t="e">
        <f>ABS(COS(Wellpath!$L250))*COS(Wellpath!$M250)*MAX(1,SQRT(10/(Wellpath!K250-Wellpath!K249)))</f>
        <v>#DIV/0!</v>
      </c>
      <c r="D250" s="22" t="str">
        <f>IF(ABS(Wellpath!$L250)&lt;VerticalInc,"SING",-ABS(COS(Wellpath!$L250))*SIN(Wellpath!$M250)/SIN(Wellpath!$L250)*MAX(1,SQRT(10/(Wellpath!$K250-Wellpath!$K249))))</f>
        <v>SING</v>
      </c>
      <c r="E250" s="20">
        <f>IF(D250="SING",(Wellpath!K251-Wellpath!K249)/2*Model!$W$35,Model!$W$35*((drdp!B250+drdp!K250)*XYM3E!$B250+(drdp!E250+drdp!N250)*XYM3E!$C250+(drdp!H250+drdp!Q250)*XYM3E!$D250))</f>
        <v>0</v>
      </c>
      <c r="F250" s="20">
        <f>IF(D250="SING",0,Model!$W$35*((drdp!C250+drdp!L250)*XYM3E!$B250+(drdp!F250+drdp!O250)*XYM3E!$C250+(drdp!I250+drdp!R250)*XYM3E!$D250))</f>
        <v>0</v>
      </c>
      <c r="G250" s="20">
        <f>IF(D250="SING",0,Model!$W$35*((drdp!D250+drdp!M250)*XYM3E!$B250+(drdp!G250+drdp!P250)*XYM3E!$C250+(drdp!J250+drdp!S250)*XYM3E!$D250))</f>
        <v>0</v>
      </c>
      <c r="H250" s="18">
        <f>IF(D250="SING",(Wellpath!K250-Wellpath!K249)/2*Model!$W$35,Model!$W$35*((drdp!B250)*XYM3E!$B250+(drdp!E250)*XYM3E!$C250+(drdp!H250)*XYM3E!$D250))</f>
        <v>0</v>
      </c>
      <c r="I250" s="18">
        <f>IF(D250="SING",0,Model!$W$35*((drdp!C250)*XYM3E!$B250+(drdp!F250)*XYM3E!$C250+(drdp!I250)*XYM3E!$D250))</f>
        <v>0</v>
      </c>
      <c r="J250" s="18">
        <f>IF(D250="SING",0,Model!$W$35*((drdp!D250)*XYM3E!$B250+(drdp!G250)*XYM3E!$C250+(drdp!J250)*XYM3E!$D250))</f>
        <v>0</v>
      </c>
      <c r="K250" s="21">
        <f t="shared" si="47"/>
        <v>113.8882813616563</v>
      </c>
      <c r="L250" s="21">
        <f t="shared" si="48"/>
        <v>1.1274877853621443</v>
      </c>
      <c r="M250" s="21">
        <f t="shared" si="49"/>
        <v>11.156830020058006</v>
      </c>
      <c r="N250" s="21">
        <f t="shared" si="50"/>
        <v>1.04742444750175</v>
      </c>
      <c r="O250" s="21">
        <f t="shared" si="51"/>
        <v>-3.6214520670155572</v>
      </c>
      <c r="P250" s="21">
        <f t="shared" si="52"/>
        <v>-3.5020685907680593</v>
      </c>
      <c r="Q250" s="19">
        <f t="shared" si="53"/>
        <v>113.8882813616563</v>
      </c>
      <c r="R250" s="19">
        <f t="shared" si="54"/>
        <v>1.1274877853621443</v>
      </c>
      <c r="S250" s="19">
        <f t="shared" si="55"/>
        <v>11.156830020058006</v>
      </c>
      <c r="T250" s="19">
        <f t="shared" si="56"/>
        <v>1.04742444750175</v>
      </c>
      <c r="U250" s="19">
        <f t="shared" si="57"/>
        <v>-3.6214520670155572</v>
      </c>
      <c r="V250" s="19">
        <f t="shared" si="58"/>
        <v>-3.5020685907680593</v>
      </c>
    </row>
    <row r="251" spans="1:22" x14ac:dyDescent="0.25">
      <c r="A251" s="26">
        <f>Wellpath!E251</f>
        <v>0</v>
      </c>
      <c r="B251" s="22">
        <v>0</v>
      </c>
      <c r="C251" s="22" t="e">
        <f>ABS(COS(Wellpath!$L251))*COS(Wellpath!$M251)*MAX(1,SQRT(10/(Wellpath!K251-Wellpath!K250)))</f>
        <v>#DIV/0!</v>
      </c>
      <c r="D251" s="22" t="str">
        <f>IF(ABS(Wellpath!$L251)&lt;VerticalInc,"SING",-ABS(COS(Wellpath!$L251))*SIN(Wellpath!$M251)/SIN(Wellpath!$L251)*MAX(1,SQRT(10/(Wellpath!$K251-Wellpath!$K250))))</f>
        <v>SING</v>
      </c>
      <c r="E251" s="20">
        <f>IF(D251="SING",(Wellpath!K252-Wellpath!K250)/2*Model!$W$35,Model!$W$35*((drdp!B251+drdp!K251)*XYM3E!$B251+(drdp!E251+drdp!N251)*XYM3E!$C251+(drdp!H251+drdp!Q251)*XYM3E!$D251))</f>
        <v>0</v>
      </c>
      <c r="F251" s="20">
        <f>IF(D251="SING",0,Model!$W$35*((drdp!C251+drdp!L251)*XYM3E!$B251+(drdp!F251+drdp!O251)*XYM3E!$C251+(drdp!I251+drdp!R251)*XYM3E!$D251))</f>
        <v>0</v>
      </c>
      <c r="G251" s="20">
        <f>IF(D251="SING",0,Model!$W$35*((drdp!D251+drdp!M251)*XYM3E!$B251+(drdp!G251+drdp!P251)*XYM3E!$C251+(drdp!J251+drdp!S251)*XYM3E!$D251))</f>
        <v>0</v>
      </c>
      <c r="H251" s="18">
        <f>IF(D251="SING",(Wellpath!K251-Wellpath!K250)/2*Model!$W$35,Model!$W$35*((drdp!B251)*XYM3E!$B251+(drdp!E251)*XYM3E!$C251+(drdp!H251)*XYM3E!$D251))</f>
        <v>0</v>
      </c>
      <c r="I251" s="18">
        <f>IF(D251="SING",0,Model!$W$35*((drdp!C251)*XYM3E!$B251+(drdp!F251)*XYM3E!$C251+(drdp!I251)*XYM3E!$D251))</f>
        <v>0</v>
      </c>
      <c r="J251" s="18">
        <f>IF(D251="SING",0,Model!$W$35*((drdp!D251)*XYM3E!$B251+(drdp!G251)*XYM3E!$C251+(drdp!J251)*XYM3E!$D251))</f>
        <v>0</v>
      </c>
      <c r="K251" s="21">
        <f t="shared" si="47"/>
        <v>113.8882813616563</v>
      </c>
      <c r="L251" s="21">
        <f t="shared" si="48"/>
        <v>1.1274877853621443</v>
      </c>
      <c r="M251" s="21">
        <f t="shared" si="49"/>
        <v>11.156830020058006</v>
      </c>
      <c r="N251" s="21">
        <f t="shared" si="50"/>
        <v>1.04742444750175</v>
      </c>
      <c r="O251" s="21">
        <f t="shared" si="51"/>
        <v>-3.6214520670155572</v>
      </c>
      <c r="P251" s="21">
        <f t="shared" si="52"/>
        <v>-3.5020685907680593</v>
      </c>
      <c r="Q251" s="19">
        <f t="shared" si="53"/>
        <v>113.8882813616563</v>
      </c>
      <c r="R251" s="19">
        <f t="shared" si="54"/>
        <v>1.1274877853621443</v>
      </c>
      <c r="S251" s="19">
        <f t="shared" si="55"/>
        <v>11.156830020058006</v>
      </c>
      <c r="T251" s="19">
        <f t="shared" si="56"/>
        <v>1.04742444750175</v>
      </c>
      <c r="U251" s="19">
        <f t="shared" si="57"/>
        <v>-3.6214520670155572</v>
      </c>
      <c r="V251" s="19">
        <f t="shared" si="58"/>
        <v>-3.5020685907680593</v>
      </c>
    </row>
    <row r="252" spans="1:22" x14ac:dyDescent="0.25">
      <c r="A252" s="26">
        <f>Wellpath!E252</f>
        <v>0</v>
      </c>
      <c r="B252" s="22">
        <v>0</v>
      </c>
      <c r="C252" s="22" t="e">
        <f>ABS(COS(Wellpath!$L252))*COS(Wellpath!$M252)*MAX(1,SQRT(10/(Wellpath!K252-Wellpath!K251)))</f>
        <v>#DIV/0!</v>
      </c>
      <c r="D252" s="22" t="str">
        <f>IF(ABS(Wellpath!$L252)&lt;VerticalInc,"SING",-ABS(COS(Wellpath!$L252))*SIN(Wellpath!$M252)/SIN(Wellpath!$L252)*MAX(1,SQRT(10/(Wellpath!$K252-Wellpath!$K251))))</f>
        <v>SING</v>
      </c>
      <c r="E252" s="20">
        <f>IF(D252="SING",(Wellpath!K253-Wellpath!K251)/2*Model!$W$35,Model!$W$35*((drdp!B252+drdp!K252)*XYM3E!$B252+(drdp!E252+drdp!N252)*XYM3E!$C252+(drdp!H252+drdp!Q252)*XYM3E!$D252))</f>
        <v>0</v>
      </c>
      <c r="F252" s="20">
        <f>IF(D252="SING",0,Model!$W$35*((drdp!C252+drdp!L252)*XYM3E!$B252+(drdp!F252+drdp!O252)*XYM3E!$C252+(drdp!I252+drdp!R252)*XYM3E!$D252))</f>
        <v>0</v>
      </c>
      <c r="G252" s="20">
        <f>IF(D252="SING",0,Model!$W$35*((drdp!D252+drdp!M252)*XYM3E!$B252+(drdp!G252+drdp!P252)*XYM3E!$C252+(drdp!J252+drdp!S252)*XYM3E!$D252))</f>
        <v>0</v>
      </c>
      <c r="H252" s="18">
        <f>IF(D252="SING",(Wellpath!K252-Wellpath!K251)/2*Model!$W$35,Model!$W$35*((drdp!B252)*XYM3E!$B252+(drdp!E252)*XYM3E!$C252+(drdp!H252)*XYM3E!$D252))</f>
        <v>0</v>
      </c>
      <c r="I252" s="18">
        <f>IF(D252="SING",0,Model!$W$35*((drdp!C252)*XYM3E!$B252+(drdp!F252)*XYM3E!$C252+(drdp!I252)*XYM3E!$D252))</f>
        <v>0</v>
      </c>
      <c r="J252" s="18">
        <f>IF(D252="SING",0,Model!$W$35*((drdp!D252)*XYM3E!$B252+(drdp!G252)*XYM3E!$C252+(drdp!J252)*XYM3E!$D252))</f>
        <v>0</v>
      </c>
      <c r="K252" s="21">
        <f t="shared" si="47"/>
        <v>113.8882813616563</v>
      </c>
      <c r="L252" s="21">
        <f t="shared" si="48"/>
        <v>1.1274877853621443</v>
      </c>
      <c r="M252" s="21">
        <f t="shared" si="49"/>
        <v>11.156830020058006</v>
      </c>
      <c r="N252" s="21">
        <f t="shared" si="50"/>
        <v>1.04742444750175</v>
      </c>
      <c r="O252" s="21">
        <f t="shared" si="51"/>
        <v>-3.6214520670155572</v>
      </c>
      <c r="P252" s="21">
        <f t="shared" si="52"/>
        <v>-3.5020685907680593</v>
      </c>
      <c r="Q252" s="19">
        <f t="shared" si="53"/>
        <v>113.8882813616563</v>
      </c>
      <c r="R252" s="19">
        <f t="shared" si="54"/>
        <v>1.1274877853621443</v>
      </c>
      <c r="S252" s="19">
        <f t="shared" si="55"/>
        <v>11.156830020058006</v>
      </c>
      <c r="T252" s="19">
        <f t="shared" si="56"/>
        <v>1.04742444750175</v>
      </c>
      <c r="U252" s="19">
        <f t="shared" si="57"/>
        <v>-3.6214520670155572</v>
      </c>
      <c r="V252" s="19">
        <f t="shared" si="58"/>
        <v>-3.5020685907680593</v>
      </c>
    </row>
    <row r="253" spans="1:22" x14ac:dyDescent="0.25">
      <c r="A253" s="26">
        <f>Wellpath!E253</f>
        <v>0</v>
      </c>
      <c r="B253" s="22">
        <v>0</v>
      </c>
      <c r="C253" s="22" t="e">
        <f>ABS(COS(Wellpath!$L253))*COS(Wellpath!$M253)*MAX(1,SQRT(10/(Wellpath!K253-Wellpath!K252)))</f>
        <v>#DIV/0!</v>
      </c>
      <c r="D253" s="22" t="str">
        <f>IF(ABS(Wellpath!$L253)&lt;VerticalInc,"SING",-ABS(COS(Wellpath!$L253))*SIN(Wellpath!$M253)/SIN(Wellpath!$L253)*MAX(1,SQRT(10/(Wellpath!$K253-Wellpath!$K252))))</f>
        <v>SING</v>
      </c>
      <c r="E253" s="20">
        <f>IF(D253="SING",(Wellpath!K254-Wellpath!K252)/2*Model!$W$35,Model!$W$35*((drdp!B253+drdp!K253)*XYM3E!$B253+(drdp!E253+drdp!N253)*XYM3E!$C253+(drdp!H253+drdp!Q253)*XYM3E!$D253))</f>
        <v>0</v>
      </c>
      <c r="F253" s="20">
        <f>IF(D253="SING",0,Model!$W$35*((drdp!C253+drdp!L253)*XYM3E!$B253+(drdp!F253+drdp!O253)*XYM3E!$C253+(drdp!I253+drdp!R253)*XYM3E!$D253))</f>
        <v>0</v>
      </c>
      <c r="G253" s="20">
        <f>IF(D253="SING",0,Model!$W$35*((drdp!D253+drdp!M253)*XYM3E!$B253+(drdp!G253+drdp!P253)*XYM3E!$C253+(drdp!J253+drdp!S253)*XYM3E!$D253))</f>
        <v>0</v>
      </c>
      <c r="H253" s="18">
        <f>IF(D253="SING",(Wellpath!K253-Wellpath!K252)/2*Model!$W$35,Model!$W$35*((drdp!B253)*XYM3E!$B253+(drdp!E253)*XYM3E!$C253+(drdp!H253)*XYM3E!$D253))</f>
        <v>0</v>
      </c>
      <c r="I253" s="18">
        <f>IF(D253="SING",0,Model!$W$35*((drdp!C253)*XYM3E!$B253+(drdp!F253)*XYM3E!$C253+(drdp!I253)*XYM3E!$D253))</f>
        <v>0</v>
      </c>
      <c r="J253" s="18">
        <f>IF(D253="SING",0,Model!$W$35*((drdp!D253)*XYM3E!$B253+(drdp!G253)*XYM3E!$C253+(drdp!J253)*XYM3E!$D253))</f>
        <v>0</v>
      </c>
      <c r="K253" s="21">
        <f t="shared" si="47"/>
        <v>113.8882813616563</v>
      </c>
      <c r="L253" s="21">
        <f t="shared" si="48"/>
        <v>1.1274877853621443</v>
      </c>
      <c r="M253" s="21">
        <f t="shared" si="49"/>
        <v>11.156830020058006</v>
      </c>
      <c r="N253" s="21">
        <f t="shared" si="50"/>
        <v>1.04742444750175</v>
      </c>
      <c r="O253" s="21">
        <f t="shared" si="51"/>
        <v>-3.6214520670155572</v>
      </c>
      <c r="P253" s="21">
        <f t="shared" si="52"/>
        <v>-3.5020685907680593</v>
      </c>
      <c r="Q253" s="19">
        <f t="shared" si="53"/>
        <v>113.8882813616563</v>
      </c>
      <c r="R253" s="19">
        <f t="shared" si="54"/>
        <v>1.1274877853621443</v>
      </c>
      <c r="S253" s="19">
        <f t="shared" si="55"/>
        <v>11.156830020058006</v>
      </c>
      <c r="T253" s="19">
        <f t="shared" si="56"/>
        <v>1.04742444750175</v>
      </c>
      <c r="U253" s="19">
        <f t="shared" si="57"/>
        <v>-3.6214520670155572</v>
      </c>
      <c r="V253" s="19">
        <f t="shared" si="58"/>
        <v>-3.5020685907680593</v>
      </c>
    </row>
    <row r="254" spans="1:22" x14ac:dyDescent="0.25">
      <c r="A254" s="26">
        <f>Wellpath!E254</f>
        <v>0</v>
      </c>
      <c r="B254" s="22">
        <v>0</v>
      </c>
      <c r="C254" s="22" t="e">
        <f>ABS(COS(Wellpath!$L254))*COS(Wellpath!$M254)*MAX(1,SQRT(10/(Wellpath!K254-Wellpath!K253)))</f>
        <v>#DIV/0!</v>
      </c>
      <c r="D254" s="22" t="str">
        <f>IF(ABS(Wellpath!$L254)&lt;VerticalInc,"SING",-ABS(COS(Wellpath!$L254))*SIN(Wellpath!$M254)/SIN(Wellpath!$L254)*MAX(1,SQRT(10/(Wellpath!$K254-Wellpath!$K253))))</f>
        <v>SING</v>
      </c>
      <c r="E254" s="20">
        <f>IF(D254="SING",(Wellpath!K255-Wellpath!K253)/2*Model!$W$35,Model!$W$35*((drdp!B254+drdp!K254)*XYM3E!$B254+(drdp!E254+drdp!N254)*XYM3E!$C254+(drdp!H254+drdp!Q254)*XYM3E!$D254))</f>
        <v>0</v>
      </c>
      <c r="F254" s="20">
        <f>IF(D254="SING",0,Model!$W$35*((drdp!C254+drdp!L254)*XYM3E!$B254+(drdp!F254+drdp!O254)*XYM3E!$C254+(drdp!I254+drdp!R254)*XYM3E!$D254))</f>
        <v>0</v>
      </c>
      <c r="G254" s="20">
        <f>IF(D254="SING",0,Model!$W$35*((drdp!D254+drdp!M254)*XYM3E!$B254+(drdp!G254+drdp!P254)*XYM3E!$C254+(drdp!J254+drdp!S254)*XYM3E!$D254))</f>
        <v>0</v>
      </c>
      <c r="H254" s="18">
        <f>IF(D254="SING",(Wellpath!K254-Wellpath!K253)/2*Model!$W$35,Model!$W$35*((drdp!B254)*XYM3E!$B254+(drdp!E254)*XYM3E!$C254+(drdp!H254)*XYM3E!$D254))</f>
        <v>0</v>
      </c>
      <c r="I254" s="18">
        <f>IF(D254="SING",0,Model!$W$35*((drdp!C254)*XYM3E!$B254+(drdp!F254)*XYM3E!$C254+(drdp!I254)*XYM3E!$D254))</f>
        <v>0</v>
      </c>
      <c r="J254" s="18">
        <f>IF(D254="SING",0,Model!$W$35*((drdp!D254)*XYM3E!$B254+(drdp!G254)*XYM3E!$C254+(drdp!J254)*XYM3E!$D254))</f>
        <v>0</v>
      </c>
      <c r="K254" s="21">
        <f t="shared" si="47"/>
        <v>113.8882813616563</v>
      </c>
      <c r="L254" s="21">
        <f t="shared" si="48"/>
        <v>1.1274877853621443</v>
      </c>
      <c r="M254" s="21">
        <f t="shared" si="49"/>
        <v>11.156830020058006</v>
      </c>
      <c r="N254" s="21">
        <f t="shared" si="50"/>
        <v>1.04742444750175</v>
      </c>
      <c r="O254" s="21">
        <f t="shared" si="51"/>
        <v>-3.6214520670155572</v>
      </c>
      <c r="P254" s="21">
        <f t="shared" si="52"/>
        <v>-3.5020685907680593</v>
      </c>
      <c r="Q254" s="19">
        <f t="shared" si="53"/>
        <v>113.8882813616563</v>
      </c>
      <c r="R254" s="19">
        <f t="shared" si="54"/>
        <v>1.1274877853621443</v>
      </c>
      <c r="S254" s="19">
        <f t="shared" si="55"/>
        <v>11.156830020058006</v>
      </c>
      <c r="T254" s="19">
        <f t="shared" si="56"/>
        <v>1.04742444750175</v>
      </c>
      <c r="U254" s="19">
        <f t="shared" si="57"/>
        <v>-3.6214520670155572</v>
      </c>
      <c r="V254" s="19">
        <f t="shared" si="58"/>
        <v>-3.5020685907680593</v>
      </c>
    </row>
    <row r="255" spans="1:22" x14ac:dyDescent="0.25">
      <c r="A255" s="26">
        <f>Wellpath!E255</f>
        <v>0</v>
      </c>
      <c r="B255" s="22">
        <v>0</v>
      </c>
      <c r="C255" s="22" t="e">
        <f>ABS(COS(Wellpath!$L255))*COS(Wellpath!$M255)*MAX(1,SQRT(10/(Wellpath!K255-Wellpath!K254)))</f>
        <v>#DIV/0!</v>
      </c>
      <c r="D255" s="22" t="str">
        <f>IF(ABS(Wellpath!$L255)&lt;VerticalInc,"SING",-ABS(COS(Wellpath!$L255))*SIN(Wellpath!$M255)/SIN(Wellpath!$L255)*MAX(1,SQRT(10/(Wellpath!$K255-Wellpath!$K254))))</f>
        <v>SING</v>
      </c>
      <c r="E255" s="20">
        <f>IF(D255="SING",(Wellpath!K256-Wellpath!K254)/2*Model!$W$35,Model!$W$35*((drdp!B255+drdp!K255)*XYM3E!$B255+(drdp!E255+drdp!N255)*XYM3E!$C255+(drdp!H255+drdp!Q255)*XYM3E!$D255))</f>
        <v>0</v>
      </c>
      <c r="F255" s="20">
        <f>IF(D255="SING",0,Model!$W$35*((drdp!C255+drdp!L255)*XYM3E!$B255+(drdp!F255+drdp!O255)*XYM3E!$C255+(drdp!I255+drdp!R255)*XYM3E!$D255))</f>
        <v>0</v>
      </c>
      <c r="G255" s="20">
        <f>IF(D255="SING",0,Model!$W$35*((drdp!D255+drdp!M255)*XYM3E!$B255+(drdp!G255+drdp!P255)*XYM3E!$C255+(drdp!J255+drdp!S255)*XYM3E!$D255))</f>
        <v>0</v>
      </c>
      <c r="H255" s="18">
        <f>IF(D255="SING",(Wellpath!K255-Wellpath!K254)/2*Model!$W$35,Model!$W$35*((drdp!B255)*XYM3E!$B255+(drdp!E255)*XYM3E!$C255+(drdp!H255)*XYM3E!$D255))</f>
        <v>0</v>
      </c>
      <c r="I255" s="18">
        <f>IF(D255="SING",0,Model!$W$35*((drdp!C255)*XYM3E!$B255+(drdp!F255)*XYM3E!$C255+(drdp!I255)*XYM3E!$D255))</f>
        <v>0</v>
      </c>
      <c r="J255" s="18">
        <f>IF(D255="SING",0,Model!$W$35*((drdp!D255)*XYM3E!$B255+(drdp!G255)*XYM3E!$C255+(drdp!J255)*XYM3E!$D255))</f>
        <v>0</v>
      </c>
      <c r="K255" s="21">
        <f t="shared" si="47"/>
        <v>113.8882813616563</v>
      </c>
      <c r="L255" s="21">
        <f t="shared" si="48"/>
        <v>1.1274877853621443</v>
      </c>
      <c r="M255" s="21">
        <f t="shared" si="49"/>
        <v>11.156830020058006</v>
      </c>
      <c r="N255" s="21">
        <f t="shared" si="50"/>
        <v>1.04742444750175</v>
      </c>
      <c r="O255" s="21">
        <f t="shared" si="51"/>
        <v>-3.6214520670155572</v>
      </c>
      <c r="P255" s="21">
        <f t="shared" si="52"/>
        <v>-3.5020685907680593</v>
      </c>
      <c r="Q255" s="19">
        <f t="shared" si="53"/>
        <v>113.8882813616563</v>
      </c>
      <c r="R255" s="19">
        <f t="shared" si="54"/>
        <v>1.1274877853621443</v>
      </c>
      <c r="S255" s="19">
        <f t="shared" si="55"/>
        <v>11.156830020058006</v>
      </c>
      <c r="T255" s="19">
        <f t="shared" si="56"/>
        <v>1.04742444750175</v>
      </c>
      <c r="U255" s="19">
        <f t="shared" si="57"/>
        <v>-3.6214520670155572</v>
      </c>
      <c r="V255" s="19">
        <f t="shared" si="58"/>
        <v>-3.5020685907680593</v>
      </c>
    </row>
    <row r="256" spans="1:22" x14ac:dyDescent="0.25">
      <c r="A256" s="26">
        <f>Wellpath!E256</f>
        <v>0</v>
      </c>
      <c r="B256" s="22">
        <v>0</v>
      </c>
      <c r="C256" s="22" t="e">
        <f>ABS(COS(Wellpath!$L256))*COS(Wellpath!$M256)*MAX(1,SQRT(10/(Wellpath!K256-Wellpath!K255)))</f>
        <v>#DIV/0!</v>
      </c>
      <c r="D256" s="22" t="str">
        <f>IF(ABS(Wellpath!$L256)&lt;VerticalInc,"SING",-ABS(COS(Wellpath!$L256))*SIN(Wellpath!$M256)/SIN(Wellpath!$L256)*MAX(1,SQRT(10/(Wellpath!$K256-Wellpath!$K255))))</f>
        <v>SING</v>
      </c>
      <c r="E256" s="20">
        <f>IF(D256="SING",(Wellpath!K257-Wellpath!K255)/2*Model!$W$35,Model!$W$35*((drdp!B256+drdp!K256)*XYM3E!$B256+(drdp!E256+drdp!N256)*XYM3E!$C256+(drdp!H256+drdp!Q256)*XYM3E!$D256))</f>
        <v>0</v>
      </c>
      <c r="F256" s="20">
        <f>IF(D256="SING",0,Model!$W$35*((drdp!C256+drdp!L256)*XYM3E!$B256+(drdp!F256+drdp!O256)*XYM3E!$C256+(drdp!I256+drdp!R256)*XYM3E!$D256))</f>
        <v>0</v>
      </c>
      <c r="G256" s="20">
        <f>IF(D256="SING",0,Model!$W$35*((drdp!D256+drdp!M256)*XYM3E!$B256+(drdp!G256+drdp!P256)*XYM3E!$C256+(drdp!J256+drdp!S256)*XYM3E!$D256))</f>
        <v>0</v>
      </c>
      <c r="H256" s="18">
        <f>IF(D256="SING",(Wellpath!K256-Wellpath!K255)/2*Model!$W$35,Model!$W$35*((drdp!B256)*XYM3E!$B256+(drdp!E256)*XYM3E!$C256+(drdp!H256)*XYM3E!$D256))</f>
        <v>0</v>
      </c>
      <c r="I256" s="18">
        <f>IF(D256="SING",0,Model!$W$35*((drdp!C256)*XYM3E!$B256+(drdp!F256)*XYM3E!$C256+(drdp!I256)*XYM3E!$D256))</f>
        <v>0</v>
      </c>
      <c r="J256" s="18">
        <f>IF(D256="SING",0,Model!$W$35*((drdp!D256)*XYM3E!$B256+(drdp!G256)*XYM3E!$C256+(drdp!J256)*XYM3E!$D256))</f>
        <v>0</v>
      </c>
      <c r="K256" s="21">
        <f t="shared" si="47"/>
        <v>113.8882813616563</v>
      </c>
      <c r="L256" s="21">
        <f t="shared" si="48"/>
        <v>1.1274877853621443</v>
      </c>
      <c r="M256" s="21">
        <f t="shared" si="49"/>
        <v>11.156830020058006</v>
      </c>
      <c r="N256" s="21">
        <f t="shared" si="50"/>
        <v>1.04742444750175</v>
      </c>
      <c r="O256" s="21">
        <f t="shared" si="51"/>
        <v>-3.6214520670155572</v>
      </c>
      <c r="P256" s="21">
        <f t="shared" si="52"/>
        <v>-3.5020685907680593</v>
      </c>
      <c r="Q256" s="19">
        <f t="shared" si="53"/>
        <v>113.8882813616563</v>
      </c>
      <c r="R256" s="19">
        <f t="shared" si="54"/>
        <v>1.1274877853621443</v>
      </c>
      <c r="S256" s="19">
        <f t="shared" si="55"/>
        <v>11.156830020058006</v>
      </c>
      <c r="T256" s="19">
        <f t="shared" si="56"/>
        <v>1.04742444750175</v>
      </c>
      <c r="U256" s="19">
        <f t="shared" si="57"/>
        <v>-3.6214520670155572</v>
      </c>
      <c r="V256" s="19">
        <f t="shared" si="58"/>
        <v>-3.5020685907680593</v>
      </c>
    </row>
    <row r="257" spans="1:22" x14ac:dyDescent="0.25">
      <c r="A257" s="26">
        <f>Wellpath!E257</f>
        <v>0</v>
      </c>
      <c r="B257" s="22">
        <v>0</v>
      </c>
      <c r="C257" s="22" t="e">
        <f>ABS(COS(Wellpath!$L257))*COS(Wellpath!$M257)*MAX(1,SQRT(10/(Wellpath!K257-Wellpath!K256)))</f>
        <v>#DIV/0!</v>
      </c>
      <c r="D257" s="22" t="str">
        <f>IF(ABS(Wellpath!$L257)&lt;VerticalInc,"SING",-ABS(COS(Wellpath!$L257))*SIN(Wellpath!$M257)/SIN(Wellpath!$L257)*MAX(1,SQRT(10/(Wellpath!$K257-Wellpath!$K256))))</f>
        <v>SING</v>
      </c>
      <c r="E257" s="20">
        <f>IF(D257="SING",(Wellpath!K258-Wellpath!K256)/2*Model!$W$35,Model!$W$35*((drdp!B257+drdp!K257)*XYM3E!$B257+(drdp!E257+drdp!N257)*XYM3E!$C257+(drdp!H257+drdp!Q257)*XYM3E!$D257))</f>
        <v>0</v>
      </c>
      <c r="F257" s="20">
        <f>IF(D257="SING",0,Model!$W$35*((drdp!C257+drdp!L257)*XYM3E!$B257+(drdp!F257+drdp!O257)*XYM3E!$C257+(drdp!I257+drdp!R257)*XYM3E!$D257))</f>
        <v>0</v>
      </c>
      <c r="G257" s="20">
        <f>IF(D257="SING",0,Model!$W$35*((drdp!D257+drdp!M257)*XYM3E!$B257+(drdp!G257+drdp!P257)*XYM3E!$C257+(drdp!J257+drdp!S257)*XYM3E!$D257))</f>
        <v>0</v>
      </c>
      <c r="H257" s="18">
        <f>IF(D257="SING",(Wellpath!K257-Wellpath!K256)/2*Model!$W$35,Model!$W$35*((drdp!B257)*XYM3E!$B257+(drdp!E257)*XYM3E!$C257+(drdp!H257)*XYM3E!$D257))</f>
        <v>0</v>
      </c>
      <c r="I257" s="18">
        <f>IF(D257="SING",0,Model!$W$35*((drdp!C257)*XYM3E!$B257+(drdp!F257)*XYM3E!$C257+(drdp!I257)*XYM3E!$D257))</f>
        <v>0</v>
      </c>
      <c r="J257" s="18">
        <f>IF(D257="SING",0,Model!$W$35*((drdp!D257)*XYM3E!$B257+(drdp!G257)*XYM3E!$C257+(drdp!J257)*XYM3E!$D257))</f>
        <v>0</v>
      </c>
      <c r="K257" s="21">
        <f t="shared" si="47"/>
        <v>113.8882813616563</v>
      </c>
      <c r="L257" s="21">
        <f t="shared" si="48"/>
        <v>1.1274877853621443</v>
      </c>
      <c r="M257" s="21">
        <f t="shared" si="49"/>
        <v>11.156830020058006</v>
      </c>
      <c r="N257" s="21">
        <f t="shared" si="50"/>
        <v>1.04742444750175</v>
      </c>
      <c r="O257" s="21">
        <f t="shared" si="51"/>
        <v>-3.6214520670155572</v>
      </c>
      <c r="P257" s="21">
        <f t="shared" si="52"/>
        <v>-3.5020685907680593</v>
      </c>
      <c r="Q257" s="19">
        <f t="shared" si="53"/>
        <v>113.8882813616563</v>
      </c>
      <c r="R257" s="19">
        <f t="shared" si="54"/>
        <v>1.1274877853621443</v>
      </c>
      <c r="S257" s="19">
        <f t="shared" si="55"/>
        <v>11.156830020058006</v>
      </c>
      <c r="T257" s="19">
        <f t="shared" si="56"/>
        <v>1.04742444750175</v>
      </c>
      <c r="U257" s="19">
        <f t="shared" si="57"/>
        <v>-3.6214520670155572</v>
      </c>
      <c r="V257" s="19">
        <f t="shared" si="58"/>
        <v>-3.5020685907680593</v>
      </c>
    </row>
    <row r="258" spans="1:22" x14ac:dyDescent="0.25">
      <c r="A258" s="26">
        <f>Wellpath!E258</f>
        <v>0</v>
      </c>
      <c r="B258" s="22">
        <v>0</v>
      </c>
      <c r="C258" s="22" t="e">
        <f>ABS(COS(Wellpath!$L258))*COS(Wellpath!$M258)*MAX(1,SQRT(10/(Wellpath!K258-Wellpath!K257)))</f>
        <v>#DIV/0!</v>
      </c>
      <c r="D258" s="22" t="str">
        <f>IF(ABS(Wellpath!$L258)&lt;VerticalInc,"SING",-ABS(COS(Wellpath!$L258))*SIN(Wellpath!$M258)/SIN(Wellpath!$L258)*MAX(1,SQRT(10/(Wellpath!$K258-Wellpath!$K257))))</f>
        <v>SING</v>
      </c>
      <c r="E258" s="20">
        <f>IF(D258="SING",(Wellpath!K259-Wellpath!K257)/2*Model!$W$35,Model!$W$35*((drdp!B258+drdp!K258)*XYM3E!$B258+(drdp!E258+drdp!N258)*XYM3E!$C258+(drdp!H258+drdp!Q258)*XYM3E!$D258))</f>
        <v>0</v>
      </c>
      <c r="F258" s="20">
        <f>IF(D258="SING",0,Model!$W$35*((drdp!C258+drdp!L258)*XYM3E!$B258+(drdp!F258+drdp!O258)*XYM3E!$C258+(drdp!I258+drdp!R258)*XYM3E!$D258))</f>
        <v>0</v>
      </c>
      <c r="G258" s="20">
        <f>IF(D258="SING",0,Model!$W$35*((drdp!D258+drdp!M258)*XYM3E!$B258+(drdp!G258+drdp!P258)*XYM3E!$C258+(drdp!J258+drdp!S258)*XYM3E!$D258))</f>
        <v>0</v>
      </c>
      <c r="H258" s="18">
        <f>IF(D258="SING",(Wellpath!K258-Wellpath!K257)/2*Model!$W$35,Model!$W$35*((drdp!B258)*XYM3E!$B258+(drdp!E258)*XYM3E!$C258+(drdp!H258)*XYM3E!$D258))</f>
        <v>0</v>
      </c>
      <c r="I258" s="18">
        <f>IF(D258="SING",0,Model!$W$35*((drdp!C258)*XYM3E!$B258+(drdp!F258)*XYM3E!$C258+(drdp!I258)*XYM3E!$D258))</f>
        <v>0</v>
      </c>
      <c r="J258" s="18">
        <f>IF(D258="SING",0,Model!$W$35*((drdp!D258)*XYM3E!$B258+(drdp!G258)*XYM3E!$C258+(drdp!J258)*XYM3E!$D258))</f>
        <v>0</v>
      </c>
      <c r="K258" s="21">
        <f t="shared" si="47"/>
        <v>113.8882813616563</v>
      </c>
      <c r="L258" s="21">
        <f t="shared" si="48"/>
        <v>1.1274877853621443</v>
      </c>
      <c r="M258" s="21">
        <f t="shared" si="49"/>
        <v>11.156830020058006</v>
      </c>
      <c r="N258" s="21">
        <f t="shared" si="50"/>
        <v>1.04742444750175</v>
      </c>
      <c r="O258" s="21">
        <f t="shared" si="51"/>
        <v>-3.6214520670155572</v>
      </c>
      <c r="P258" s="21">
        <f t="shared" si="52"/>
        <v>-3.5020685907680593</v>
      </c>
      <c r="Q258" s="19">
        <f t="shared" si="53"/>
        <v>113.8882813616563</v>
      </c>
      <c r="R258" s="19">
        <f t="shared" si="54"/>
        <v>1.1274877853621443</v>
      </c>
      <c r="S258" s="19">
        <f t="shared" si="55"/>
        <v>11.156830020058006</v>
      </c>
      <c r="T258" s="19">
        <f t="shared" si="56"/>
        <v>1.04742444750175</v>
      </c>
      <c r="U258" s="19">
        <f t="shared" si="57"/>
        <v>-3.6214520670155572</v>
      </c>
      <c r="V258" s="19">
        <f t="shared" si="58"/>
        <v>-3.5020685907680593</v>
      </c>
    </row>
    <row r="259" spans="1:22" x14ac:dyDescent="0.25">
      <c r="A259" s="26">
        <f>Wellpath!E259</f>
        <v>0</v>
      </c>
      <c r="B259" s="22">
        <v>0</v>
      </c>
      <c r="C259" s="22" t="e">
        <f>ABS(COS(Wellpath!$L259))*COS(Wellpath!$M259)*MAX(1,SQRT(10/(Wellpath!K259-Wellpath!K258)))</f>
        <v>#DIV/0!</v>
      </c>
      <c r="D259" s="22" t="str">
        <f>IF(ABS(Wellpath!$L259)&lt;VerticalInc,"SING",-ABS(COS(Wellpath!$L259))*SIN(Wellpath!$M259)/SIN(Wellpath!$L259)*MAX(1,SQRT(10/(Wellpath!$K259-Wellpath!$K258))))</f>
        <v>SING</v>
      </c>
      <c r="E259" s="20">
        <f>IF(D259="SING",(Wellpath!K260-Wellpath!K258)/2*Model!$W$35,Model!$W$35*((drdp!B259+drdp!K259)*XYM3E!$B259+(drdp!E259+drdp!N259)*XYM3E!$C259+(drdp!H259+drdp!Q259)*XYM3E!$D259))</f>
        <v>0</v>
      </c>
      <c r="F259" s="20">
        <f>IF(D259="SING",0,Model!$W$35*((drdp!C259+drdp!L259)*XYM3E!$B259+(drdp!F259+drdp!O259)*XYM3E!$C259+(drdp!I259+drdp!R259)*XYM3E!$D259))</f>
        <v>0</v>
      </c>
      <c r="G259" s="20">
        <f>IF(D259="SING",0,Model!$W$35*((drdp!D259+drdp!M259)*XYM3E!$B259+(drdp!G259+drdp!P259)*XYM3E!$C259+(drdp!J259+drdp!S259)*XYM3E!$D259))</f>
        <v>0</v>
      </c>
      <c r="H259" s="18">
        <f>IF(D259="SING",(Wellpath!K259-Wellpath!K258)/2*Model!$W$35,Model!$W$35*((drdp!B259)*XYM3E!$B259+(drdp!E259)*XYM3E!$C259+(drdp!H259)*XYM3E!$D259))</f>
        <v>0</v>
      </c>
      <c r="I259" s="18">
        <f>IF(D259="SING",0,Model!$W$35*((drdp!C259)*XYM3E!$B259+(drdp!F259)*XYM3E!$C259+(drdp!I259)*XYM3E!$D259))</f>
        <v>0</v>
      </c>
      <c r="J259" s="18">
        <f>IF(D259="SING",0,Model!$W$35*((drdp!D259)*XYM3E!$B259+(drdp!G259)*XYM3E!$C259+(drdp!J259)*XYM3E!$D259))</f>
        <v>0</v>
      </c>
      <c r="K259" s="21">
        <f t="shared" si="47"/>
        <v>113.8882813616563</v>
      </c>
      <c r="L259" s="21">
        <f t="shared" si="48"/>
        <v>1.1274877853621443</v>
      </c>
      <c r="M259" s="21">
        <f t="shared" si="49"/>
        <v>11.156830020058006</v>
      </c>
      <c r="N259" s="21">
        <f t="shared" si="50"/>
        <v>1.04742444750175</v>
      </c>
      <c r="O259" s="21">
        <f t="shared" si="51"/>
        <v>-3.6214520670155572</v>
      </c>
      <c r="P259" s="21">
        <f t="shared" si="52"/>
        <v>-3.5020685907680593</v>
      </c>
      <c r="Q259" s="19">
        <f t="shared" si="53"/>
        <v>113.8882813616563</v>
      </c>
      <c r="R259" s="19">
        <f t="shared" si="54"/>
        <v>1.1274877853621443</v>
      </c>
      <c r="S259" s="19">
        <f t="shared" si="55"/>
        <v>11.156830020058006</v>
      </c>
      <c r="T259" s="19">
        <f t="shared" si="56"/>
        <v>1.04742444750175</v>
      </c>
      <c r="U259" s="19">
        <f t="shared" si="57"/>
        <v>-3.6214520670155572</v>
      </c>
      <c r="V259" s="19">
        <f t="shared" si="58"/>
        <v>-3.5020685907680593</v>
      </c>
    </row>
    <row r="260" spans="1:22" x14ac:dyDescent="0.25">
      <c r="A260" s="26">
        <f>Wellpath!E260</f>
        <v>0</v>
      </c>
      <c r="B260" s="22">
        <v>0</v>
      </c>
      <c r="C260" s="22" t="e">
        <f>ABS(COS(Wellpath!$L260))*COS(Wellpath!$M260)*MAX(1,SQRT(10/(Wellpath!K260-Wellpath!K259)))</f>
        <v>#DIV/0!</v>
      </c>
      <c r="D260" s="22" t="str">
        <f>IF(ABS(Wellpath!$L260)&lt;VerticalInc,"SING",-ABS(COS(Wellpath!$L260))*SIN(Wellpath!$M260)/SIN(Wellpath!$L260)*MAX(1,SQRT(10/(Wellpath!$K260-Wellpath!$K259))))</f>
        <v>SING</v>
      </c>
      <c r="E260" s="20">
        <f>IF(D260="SING",(Wellpath!K261-Wellpath!K259)/2*Model!$W$35,Model!$W$35*((drdp!B260+drdp!K260)*XYM3E!$B260+(drdp!E260+drdp!N260)*XYM3E!$C260+(drdp!H260+drdp!Q260)*XYM3E!$D260))</f>
        <v>0</v>
      </c>
      <c r="F260" s="20">
        <f>IF(D260="SING",0,Model!$W$35*((drdp!C260+drdp!L260)*XYM3E!$B260+(drdp!F260+drdp!O260)*XYM3E!$C260+(drdp!I260+drdp!R260)*XYM3E!$D260))</f>
        <v>0</v>
      </c>
      <c r="G260" s="20">
        <f>IF(D260="SING",0,Model!$W$35*((drdp!D260+drdp!M260)*XYM3E!$B260+(drdp!G260+drdp!P260)*XYM3E!$C260+(drdp!J260+drdp!S260)*XYM3E!$D260))</f>
        <v>0</v>
      </c>
      <c r="H260" s="18">
        <f>IF(D260="SING",(Wellpath!K260-Wellpath!K259)/2*Model!$W$35,Model!$W$35*((drdp!B260)*XYM3E!$B260+(drdp!E260)*XYM3E!$C260+(drdp!H260)*XYM3E!$D260))</f>
        <v>0</v>
      </c>
      <c r="I260" s="18">
        <f>IF(D260="SING",0,Model!$W$35*((drdp!C260)*XYM3E!$B260+(drdp!F260)*XYM3E!$C260+(drdp!I260)*XYM3E!$D260))</f>
        <v>0</v>
      </c>
      <c r="J260" s="18">
        <f>IF(D260="SING",0,Model!$W$35*((drdp!D260)*XYM3E!$B260+(drdp!G260)*XYM3E!$C260+(drdp!J260)*XYM3E!$D260))</f>
        <v>0</v>
      </c>
      <c r="K260" s="21">
        <f t="shared" si="47"/>
        <v>113.8882813616563</v>
      </c>
      <c r="L260" s="21">
        <f t="shared" si="48"/>
        <v>1.1274877853621443</v>
      </c>
      <c r="M260" s="21">
        <f t="shared" si="49"/>
        <v>11.156830020058006</v>
      </c>
      <c r="N260" s="21">
        <f t="shared" si="50"/>
        <v>1.04742444750175</v>
      </c>
      <c r="O260" s="21">
        <f t="shared" si="51"/>
        <v>-3.6214520670155572</v>
      </c>
      <c r="P260" s="21">
        <f t="shared" si="52"/>
        <v>-3.5020685907680593</v>
      </c>
      <c r="Q260" s="19">
        <f t="shared" si="53"/>
        <v>113.8882813616563</v>
      </c>
      <c r="R260" s="19">
        <f t="shared" si="54"/>
        <v>1.1274877853621443</v>
      </c>
      <c r="S260" s="19">
        <f t="shared" si="55"/>
        <v>11.156830020058006</v>
      </c>
      <c r="T260" s="19">
        <f t="shared" si="56"/>
        <v>1.04742444750175</v>
      </c>
      <c r="U260" s="19">
        <f t="shared" si="57"/>
        <v>-3.6214520670155572</v>
      </c>
      <c r="V260" s="19">
        <f t="shared" si="58"/>
        <v>-3.5020685907680593</v>
      </c>
    </row>
    <row r="261" spans="1:22" x14ac:dyDescent="0.25">
      <c r="A261" s="26">
        <f>Wellpath!E261</f>
        <v>0</v>
      </c>
      <c r="B261" s="22">
        <v>0</v>
      </c>
      <c r="C261" s="22" t="e">
        <f>ABS(COS(Wellpath!$L261))*COS(Wellpath!$M261)*MAX(1,SQRT(10/(Wellpath!K261-Wellpath!K260)))</f>
        <v>#DIV/0!</v>
      </c>
      <c r="D261" s="22" t="str">
        <f>IF(ABS(Wellpath!$L261)&lt;VerticalInc,"SING",-ABS(COS(Wellpath!$L261))*SIN(Wellpath!$M261)/SIN(Wellpath!$L261)*MAX(1,SQRT(10/(Wellpath!$K261-Wellpath!$K260))))</f>
        <v>SING</v>
      </c>
      <c r="E261" s="20">
        <f>IF(D261="SING",(Wellpath!K262-Wellpath!K260)/2*Model!$W$35,Model!$W$35*((drdp!B261+drdp!K261)*XYM3E!$B261+(drdp!E261+drdp!N261)*XYM3E!$C261+(drdp!H261+drdp!Q261)*XYM3E!$D261))</f>
        <v>0</v>
      </c>
      <c r="F261" s="20">
        <f>IF(D261="SING",0,Model!$W$35*((drdp!C261+drdp!L261)*XYM3E!$B261+(drdp!F261+drdp!O261)*XYM3E!$C261+(drdp!I261+drdp!R261)*XYM3E!$D261))</f>
        <v>0</v>
      </c>
      <c r="G261" s="20">
        <f>IF(D261="SING",0,Model!$W$35*((drdp!D261+drdp!M261)*XYM3E!$B261+(drdp!G261+drdp!P261)*XYM3E!$C261+(drdp!J261+drdp!S261)*XYM3E!$D261))</f>
        <v>0</v>
      </c>
      <c r="H261" s="18">
        <f>IF(D261="SING",(Wellpath!K261-Wellpath!K260)/2*Model!$W$35,Model!$W$35*((drdp!B261)*XYM3E!$B261+(drdp!E261)*XYM3E!$C261+(drdp!H261)*XYM3E!$D261))</f>
        <v>0</v>
      </c>
      <c r="I261" s="18">
        <f>IF(D261="SING",0,Model!$W$35*((drdp!C261)*XYM3E!$B261+(drdp!F261)*XYM3E!$C261+(drdp!I261)*XYM3E!$D261))</f>
        <v>0</v>
      </c>
      <c r="J261" s="18">
        <f>IF(D261="SING",0,Model!$W$35*((drdp!D261)*XYM3E!$B261+(drdp!G261)*XYM3E!$C261+(drdp!J261)*XYM3E!$D261))</f>
        <v>0</v>
      </c>
      <c r="K261" s="21">
        <f t="shared" si="47"/>
        <v>113.8882813616563</v>
      </c>
      <c r="L261" s="21">
        <f t="shared" si="48"/>
        <v>1.1274877853621443</v>
      </c>
      <c r="M261" s="21">
        <f t="shared" si="49"/>
        <v>11.156830020058006</v>
      </c>
      <c r="N261" s="21">
        <f t="shared" si="50"/>
        <v>1.04742444750175</v>
      </c>
      <c r="O261" s="21">
        <f t="shared" si="51"/>
        <v>-3.6214520670155572</v>
      </c>
      <c r="P261" s="21">
        <f t="shared" si="52"/>
        <v>-3.5020685907680593</v>
      </c>
      <c r="Q261" s="19">
        <f t="shared" si="53"/>
        <v>113.8882813616563</v>
      </c>
      <c r="R261" s="19">
        <f t="shared" si="54"/>
        <v>1.1274877853621443</v>
      </c>
      <c r="S261" s="19">
        <f t="shared" si="55"/>
        <v>11.156830020058006</v>
      </c>
      <c r="T261" s="19">
        <f t="shared" si="56"/>
        <v>1.04742444750175</v>
      </c>
      <c r="U261" s="19">
        <f t="shared" si="57"/>
        <v>-3.6214520670155572</v>
      </c>
      <c r="V261" s="19">
        <f t="shared" si="58"/>
        <v>-3.5020685907680593</v>
      </c>
    </row>
    <row r="262" spans="1:22" x14ac:dyDescent="0.25">
      <c r="A262" s="26">
        <f>Wellpath!E262</f>
        <v>0</v>
      </c>
      <c r="B262" s="22">
        <v>0</v>
      </c>
      <c r="C262" s="22" t="e">
        <f>ABS(COS(Wellpath!$L262))*COS(Wellpath!$M262)*MAX(1,SQRT(10/(Wellpath!K262-Wellpath!K261)))</f>
        <v>#DIV/0!</v>
      </c>
      <c r="D262" s="22" t="str">
        <f>IF(ABS(Wellpath!$L262)&lt;VerticalInc,"SING",-ABS(COS(Wellpath!$L262))*SIN(Wellpath!$M262)/SIN(Wellpath!$L262)*MAX(1,SQRT(10/(Wellpath!$K262-Wellpath!$K261))))</f>
        <v>SING</v>
      </c>
      <c r="E262" s="20">
        <f>IF(D262="SING",(Wellpath!K263-Wellpath!K261)/2*Model!$W$35,Model!$W$35*((drdp!B262+drdp!K262)*XYM3E!$B262+(drdp!E262+drdp!N262)*XYM3E!$C262+(drdp!H262+drdp!Q262)*XYM3E!$D262))</f>
        <v>0</v>
      </c>
      <c r="F262" s="20">
        <f>IF(D262="SING",0,Model!$W$35*((drdp!C262+drdp!L262)*XYM3E!$B262+(drdp!F262+drdp!O262)*XYM3E!$C262+(drdp!I262+drdp!R262)*XYM3E!$D262))</f>
        <v>0</v>
      </c>
      <c r="G262" s="20">
        <f>IF(D262="SING",0,Model!$W$35*((drdp!D262+drdp!M262)*XYM3E!$B262+(drdp!G262+drdp!P262)*XYM3E!$C262+(drdp!J262+drdp!S262)*XYM3E!$D262))</f>
        <v>0</v>
      </c>
      <c r="H262" s="18">
        <f>IF(D262="SING",(Wellpath!K262-Wellpath!K261)/2*Model!$W$35,Model!$W$35*((drdp!B262)*XYM3E!$B262+(drdp!E262)*XYM3E!$C262+(drdp!H262)*XYM3E!$D262))</f>
        <v>0</v>
      </c>
      <c r="I262" s="18">
        <f>IF(D262="SING",0,Model!$W$35*((drdp!C262)*XYM3E!$B262+(drdp!F262)*XYM3E!$C262+(drdp!I262)*XYM3E!$D262))</f>
        <v>0</v>
      </c>
      <c r="J262" s="18">
        <f>IF(D262="SING",0,Model!$W$35*((drdp!D262)*XYM3E!$B262+(drdp!G262)*XYM3E!$C262+(drdp!J262)*XYM3E!$D262))</f>
        <v>0</v>
      </c>
      <c r="K262" s="21">
        <f t="shared" si="47"/>
        <v>113.8882813616563</v>
      </c>
      <c r="L262" s="21">
        <f t="shared" si="48"/>
        <v>1.1274877853621443</v>
      </c>
      <c r="M262" s="21">
        <f t="shared" si="49"/>
        <v>11.156830020058006</v>
      </c>
      <c r="N262" s="21">
        <f t="shared" si="50"/>
        <v>1.04742444750175</v>
      </c>
      <c r="O262" s="21">
        <f t="shared" si="51"/>
        <v>-3.6214520670155572</v>
      </c>
      <c r="P262" s="21">
        <f t="shared" si="52"/>
        <v>-3.5020685907680593</v>
      </c>
      <c r="Q262" s="19">
        <f t="shared" si="53"/>
        <v>113.8882813616563</v>
      </c>
      <c r="R262" s="19">
        <f t="shared" si="54"/>
        <v>1.1274877853621443</v>
      </c>
      <c r="S262" s="19">
        <f t="shared" si="55"/>
        <v>11.156830020058006</v>
      </c>
      <c r="T262" s="19">
        <f t="shared" si="56"/>
        <v>1.04742444750175</v>
      </c>
      <c r="U262" s="19">
        <f t="shared" si="57"/>
        <v>-3.6214520670155572</v>
      </c>
      <c r="V262" s="19">
        <f t="shared" si="58"/>
        <v>-3.5020685907680593</v>
      </c>
    </row>
    <row r="263" spans="1:22" x14ac:dyDescent="0.25">
      <c r="A263" s="26">
        <f>Wellpath!E263</f>
        <v>0</v>
      </c>
      <c r="B263" s="22">
        <v>0</v>
      </c>
      <c r="C263" s="22" t="e">
        <f>ABS(COS(Wellpath!$L263))*COS(Wellpath!$M263)*MAX(1,SQRT(10/(Wellpath!K263-Wellpath!K262)))</f>
        <v>#DIV/0!</v>
      </c>
      <c r="D263" s="22" t="str">
        <f>IF(ABS(Wellpath!$L263)&lt;VerticalInc,"SING",-ABS(COS(Wellpath!$L263))*SIN(Wellpath!$M263)/SIN(Wellpath!$L263)*MAX(1,SQRT(10/(Wellpath!$K263-Wellpath!$K262))))</f>
        <v>SING</v>
      </c>
      <c r="E263" s="20">
        <f>IF(D263="SING",(Wellpath!K264-Wellpath!K262)/2*Model!$W$35,Model!$W$35*((drdp!B263+drdp!K263)*XYM3E!$B263+(drdp!E263+drdp!N263)*XYM3E!$C263+(drdp!H263+drdp!Q263)*XYM3E!$D263))</f>
        <v>0</v>
      </c>
      <c r="F263" s="20">
        <f>IF(D263="SING",0,Model!$W$35*((drdp!C263+drdp!L263)*XYM3E!$B263+(drdp!F263+drdp!O263)*XYM3E!$C263+(drdp!I263+drdp!R263)*XYM3E!$D263))</f>
        <v>0</v>
      </c>
      <c r="G263" s="20">
        <f>IF(D263="SING",0,Model!$W$35*((drdp!D263+drdp!M263)*XYM3E!$B263+(drdp!G263+drdp!P263)*XYM3E!$C263+(drdp!J263+drdp!S263)*XYM3E!$D263))</f>
        <v>0</v>
      </c>
      <c r="H263" s="18">
        <f>IF(D263="SING",(Wellpath!K263-Wellpath!K262)/2*Model!$W$35,Model!$W$35*((drdp!B263)*XYM3E!$B263+(drdp!E263)*XYM3E!$C263+(drdp!H263)*XYM3E!$D263))</f>
        <v>0</v>
      </c>
      <c r="I263" s="18">
        <f>IF(D263="SING",0,Model!$W$35*((drdp!C263)*XYM3E!$B263+(drdp!F263)*XYM3E!$C263+(drdp!I263)*XYM3E!$D263))</f>
        <v>0</v>
      </c>
      <c r="J263" s="18">
        <f>IF(D263="SING",0,Model!$W$35*((drdp!D263)*XYM3E!$B263+(drdp!G263)*XYM3E!$C263+(drdp!J263)*XYM3E!$D263))</f>
        <v>0</v>
      </c>
      <c r="K263" s="21">
        <f t="shared" ref="K263:K271" si="59">K262+E263^2</f>
        <v>113.8882813616563</v>
      </c>
      <c r="L263" s="21">
        <f t="shared" ref="L263:L271" si="60">L262+F263^2</f>
        <v>1.1274877853621443</v>
      </c>
      <c r="M263" s="21">
        <f t="shared" ref="M263:M271" si="61">M262+G263^2</f>
        <v>11.156830020058006</v>
      </c>
      <c r="N263" s="21">
        <f t="shared" ref="N263:N271" si="62">N262+E263*F263</f>
        <v>1.04742444750175</v>
      </c>
      <c r="O263" s="21">
        <f t="shared" ref="O263:O271" si="63">O262+E263*G263</f>
        <v>-3.6214520670155572</v>
      </c>
      <c r="P263" s="21">
        <f t="shared" ref="P263:P271" si="64">P262+F263*G263</f>
        <v>-3.5020685907680593</v>
      </c>
      <c r="Q263" s="19">
        <f t="shared" ref="Q263:Q271" si="65">K262+H263^2</f>
        <v>113.8882813616563</v>
      </c>
      <c r="R263" s="19">
        <f t="shared" ref="R263:R271" si="66">L262+I263^2</f>
        <v>1.1274877853621443</v>
      </c>
      <c r="S263" s="19">
        <f t="shared" ref="S263:S271" si="67">M262+J263^2</f>
        <v>11.156830020058006</v>
      </c>
      <c r="T263" s="19">
        <f t="shared" ref="T263:T271" si="68">N262+H263*I263</f>
        <v>1.04742444750175</v>
      </c>
      <c r="U263" s="19">
        <f t="shared" ref="U263:U271" si="69">O262+H263*J263</f>
        <v>-3.6214520670155572</v>
      </c>
      <c r="V263" s="19">
        <f t="shared" ref="V263:V271" si="70">P262+I263*J263</f>
        <v>-3.5020685907680593</v>
      </c>
    </row>
    <row r="264" spans="1:22" x14ac:dyDescent="0.25">
      <c r="A264" s="26">
        <f>Wellpath!E264</f>
        <v>0</v>
      </c>
      <c r="B264" s="22">
        <v>0</v>
      </c>
      <c r="C264" s="22" t="e">
        <f>ABS(COS(Wellpath!$L264))*COS(Wellpath!$M264)*MAX(1,SQRT(10/(Wellpath!K264-Wellpath!K263)))</f>
        <v>#DIV/0!</v>
      </c>
      <c r="D264" s="22" t="str">
        <f>IF(ABS(Wellpath!$L264)&lt;VerticalInc,"SING",-ABS(COS(Wellpath!$L264))*SIN(Wellpath!$M264)/SIN(Wellpath!$L264)*MAX(1,SQRT(10/(Wellpath!$K264-Wellpath!$K263))))</f>
        <v>SING</v>
      </c>
      <c r="E264" s="20">
        <f>IF(D264="SING",(Wellpath!K265-Wellpath!K263)/2*Model!$W$35,Model!$W$35*((drdp!B264+drdp!K264)*XYM3E!$B264+(drdp!E264+drdp!N264)*XYM3E!$C264+(drdp!H264+drdp!Q264)*XYM3E!$D264))</f>
        <v>0</v>
      </c>
      <c r="F264" s="20">
        <f>IF(D264="SING",0,Model!$W$35*((drdp!C264+drdp!L264)*XYM3E!$B264+(drdp!F264+drdp!O264)*XYM3E!$C264+(drdp!I264+drdp!R264)*XYM3E!$D264))</f>
        <v>0</v>
      </c>
      <c r="G264" s="20">
        <f>IF(D264="SING",0,Model!$W$35*((drdp!D264+drdp!M264)*XYM3E!$B264+(drdp!G264+drdp!P264)*XYM3E!$C264+(drdp!J264+drdp!S264)*XYM3E!$D264))</f>
        <v>0</v>
      </c>
      <c r="H264" s="18">
        <f>IF(D264="SING",(Wellpath!K264-Wellpath!K263)/2*Model!$W$35,Model!$W$35*((drdp!B264)*XYM3E!$B264+(drdp!E264)*XYM3E!$C264+(drdp!H264)*XYM3E!$D264))</f>
        <v>0</v>
      </c>
      <c r="I264" s="18">
        <f>IF(D264="SING",0,Model!$W$35*((drdp!C264)*XYM3E!$B264+(drdp!F264)*XYM3E!$C264+(drdp!I264)*XYM3E!$D264))</f>
        <v>0</v>
      </c>
      <c r="J264" s="18">
        <f>IF(D264="SING",0,Model!$W$35*((drdp!D264)*XYM3E!$B264+(drdp!G264)*XYM3E!$C264+(drdp!J264)*XYM3E!$D264))</f>
        <v>0</v>
      </c>
      <c r="K264" s="21">
        <f t="shared" si="59"/>
        <v>113.8882813616563</v>
      </c>
      <c r="L264" s="21">
        <f t="shared" si="60"/>
        <v>1.1274877853621443</v>
      </c>
      <c r="M264" s="21">
        <f t="shared" si="61"/>
        <v>11.156830020058006</v>
      </c>
      <c r="N264" s="21">
        <f t="shared" si="62"/>
        <v>1.04742444750175</v>
      </c>
      <c r="O264" s="21">
        <f t="shared" si="63"/>
        <v>-3.6214520670155572</v>
      </c>
      <c r="P264" s="21">
        <f t="shared" si="64"/>
        <v>-3.5020685907680593</v>
      </c>
      <c r="Q264" s="19">
        <f t="shared" si="65"/>
        <v>113.8882813616563</v>
      </c>
      <c r="R264" s="19">
        <f t="shared" si="66"/>
        <v>1.1274877853621443</v>
      </c>
      <c r="S264" s="19">
        <f t="shared" si="67"/>
        <v>11.156830020058006</v>
      </c>
      <c r="T264" s="19">
        <f t="shared" si="68"/>
        <v>1.04742444750175</v>
      </c>
      <c r="U264" s="19">
        <f t="shared" si="69"/>
        <v>-3.6214520670155572</v>
      </c>
      <c r="V264" s="19">
        <f t="shared" si="70"/>
        <v>-3.5020685907680593</v>
      </c>
    </row>
    <row r="265" spans="1:22" x14ac:dyDescent="0.25">
      <c r="A265" s="26">
        <f>Wellpath!E265</f>
        <v>0</v>
      </c>
      <c r="B265" s="22">
        <v>0</v>
      </c>
      <c r="C265" s="22" t="e">
        <f>ABS(COS(Wellpath!$L265))*COS(Wellpath!$M265)*MAX(1,SQRT(10/(Wellpath!K265-Wellpath!K264)))</f>
        <v>#DIV/0!</v>
      </c>
      <c r="D265" s="22" t="str">
        <f>IF(ABS(Wellpath!$L265)&lt;VerticalInc,"SING",-ABS(COS(Wellpath!$L265))*SIN(Wellpath!$M265)/SIN(Wellpath!$L265)*MAX(1,SQRT(10/(Wellpath!$K265-Wellpath!$K264))))</f>
        <v>SING</v>
      </c>
      <c r="E265" s="20">
        <f>IF(D265="SING",(Wellpath!K266-Wellpath!K264)/2*Model!$W$35,Model!$W$35*((drdp!B265+drdp!K265)*XYM3E!$B265+(drdp!E265+drdp!N265)*XYM3E!$C265+(drdp!H265+drdp!Q265)*XYM3E!$D265))</f>
        <v>0</v>
      </c>
      <c r="F265" s="20">
        <f>IF(D265="SING",0,Model!$W$35*((drdp!C265+drdp!L265)*XYM3E!$B265+(drdp!F265+drdp!O265)*XYM3E!$C265+(drdp!I265+drdp!R265)*XYM3E!$D265))</f>
        <v>0</v>
      </c>
      <c r="G265" s="20">
        <f>IF(D265="SING",0,Model!$W$35*((drdp!D265+drdp!M265)*XYM3E!$B265+(drdp!G265+drdp!P265)*XYM3E!$C265+(drdp!J265+drdp!S265)*XYM3E!$D265))</f>
        <v>0</v>
      </c>
      <c r="H265" s="18">
        <f>IF(D265="SING",(Wellpath!K265-Wellpath!K264)/2*Model!$W$35,Model!$W$35*((drdp!B265)*XYM3E!$B265+(drdp!E265)*XYM3E!$C265+(drdp!H265)*XYM3E!$D265))</f>
        <v>0</v>
      </c>
      <c r="I265" s="18">
        <f>IF(D265="SING",0,Model!$W$35*((drdp!C265)*XYM3E!$B265+(drdp!F265)*XYM3E!$C265+(drdp!I265)*XYM3E!$D265))</f>
        <v>0</v>
      </c>
      <c r="J265" s="18">
        <f>IF(D265="SING",0,Model!$W$35*((drdp!D265)*XYM3E!$B265+(drdp!G265)*XYM3E!$C265+(drdp!J265)*XYM3E!$D265))</f>
        <v>0</v>
      </c>
      <c r="K265" s="21">
        <f t="shared" si="59"/>
        <v>113.8882813616563</v>
      </c>
      <c r="L265" s="21">
        <f t="shared" si="60"/>
        <v>1.1274877853621443</v>
      </c>
      <c r="M265" s="21">
        <f t="shared" si="61"/>
        <v>11.156830020058006</v>
      </c>
      <c r="N265" s="21">
        <f t="shared" si="62"/>
        <v>1.04742444750175</v>
      </c>
      <c r="O265" s="21">
        <f t="shared" si="63"/>
        <v>-3.6214520670155572</v>
      </c>
      <c r="P265" s="21">
        <f t="shared" si="64"/>
        <v>-3.5020685907680593</v>
      </c>
      <c r="Q265" s="19">
        <f t="shared" si="65"/>
        <v>113.8882813616563</v>
      </c>
      <c r="R265" s="19">
        <f t="shared" si="66"/>
        <v>1.1274877853621443</v>
      </c>
      <c r="S265" s="19">
        <f t="shared" si="67"/>
        <v>11.156830020058006</v>
      </c>
      <c r="T265" s="19">
        <f t="shared" si="68"/>
        <v>1.04742444750175</v>
      </c>
      <c r="U265" s="19">
        <f t="shared" si="69"/>
        <v>-3.6214520670155572</v>
      </c>
      <c r="V265" s="19">
        <f t="shared" si="70"/>
        <v>-3.5020685907680593</v>
      </c>
    </row>
    <row r="266" spans="1:22" x14ac:dyDescent="0.25">
      <c r="A266" s="26">
        <f>Wellpath!E266</f>
        <v>0</v>
      </c>
      <c r="B266" s="22">
        <v>0</v>
      </c>
      <c r="C266" s="22" t="e">
        <f>ABS(COS(Wellpath!$L266))*COS(Wellpath!$M266)*MAX(1,SQRT(10/(Wellpath!K266-Wellpath!K265)))</f>
        <v>#DIV/0!</v>
      </c>
      <c r="D266" s="22" t="str">
        <f>IF(ABS(Wellpath!$L266)&lt;VerticalInc,"SING",-ABS(COS(Wellpath!$L266))*SIN(Wellpath!$M266)/SIN(Wellpath!$L266)*MAX(1,SQRT(10/(Wellpath!$K266-Wellpath!$K265))))</f>
        <v>SING</v>
      </c>
      <c r="E266" s="20">
        <f>IF(D266="SING",(Wellpath!K267-Wellpath!K265)/2*Model!$W$35,Model!$W$35*((drdp!B266+drdp!K266)*XYM3E!$B266+(drdp!E266+drdp!N266)*XYM3E!$C266+(drdp!H266+drdp!Q266)*XYM3E!$D266))</f>
        <v>0</v>
      </c>
      <c r="F266" s="20">
        <f>IF(D266="SING",0,Model!$W$35*((drdp!C266+drdp!L266)*XYM3E!$B266+(drdp!F266+drdp!O266)*XYM3E!$C266+(drdp!I266+drdp!R266)*XYM3E!$D266))</f>
        <v>0</v>
      </c>
      <c r="G266" s="20">
        <f>IF(D266="SING",0,Model!$W$35*((drdp!D266+drdp!M266)*XYM3E!$B266+(drdp!G266+drdp!P266)*XYM3E!$C266+(drdp!J266+drdp!S266)*XYM3E!$D266))</f>
        <v>0</v>
      </c>
      <c r="H266" s="18">
        <f>IF(D266="SING",(Wellpath!K266-Wellpath!K265)/2*Model!$W$35,Model!$W$35*((drdp!B266)*XYM3E!$B266+(drdp!E266)*XYM3E!$C266+(drdp!H266)*XYM3E!$D266))</f>
        <v>0</v>
      </c>
      <c r="I266" s="18">
        <f>IF(D266="SING",0,Model!$W$35*((drdp!C266)*XYM3E!$B266+(drdp!F266)*XYM3E!$C266+(drdp!I266)*XYM3E!$D266))</f>
        <v>0</v>
      </c>
      <c r="J266" s="18">
        <f>IF(D266="SING",0,Model!$W$35*((drdp!D266)*XYM3E!$B266+(drdp!G266)*XYM3E!$C266+(drdp!J266)*XYM3E!$D266))</f>
        <v>0</v>
      </c>
      <c r="K266" s="21">
        <f t="shared" si="59"/>
        <v>113.8882813616563</v>
      </c>
      <c r="L266" s="21">
        <f t="shared" si="60"/>
        <v>1.1274877853621443</v>
      </c>
      <c r="M266" s="21">
        <f t="shared" si="61"/>
        <v>11.156830020058006</v>
      </c>
      <c r="N266" s="21">
        <f t="shared" si="62"/>
        <v>1.04742444750175</v>
      </c>
      <c r="O266" s="21">
        <f t="shared" si="63"/>
        <v>-3.6214520670155572</v>
      </c>
      <c r="P266" s="21">
        <f t="shared" si="64"/>
        <v>-3.5020685907680593</v>
      </c>
      <c r="Q266" s="19">
        <f t="shared" si="65"/>
        <v>113.8882813616563</v>
      </c>
      <c r="R266" s="19">
        <f t="shared" si="66"/>
        <v>1.1274877853621443</v>
      </c>
      <c r="S266" s="19">
        <f t="shared" si="67"/>
        <v>11.156830020058006</v>
      </c>
      <c r="T266" s="19">
        <f t="shared" si="68"/>
        <v>1.04742444750175</v>
      </c>
      <c r="U266" s="19">
        <f t="shared" si="69"/>
        <v>-3.6214520670155572</v>
      </c>
      <c r="V266" s="19">
        <f t="shared" si="70"/>
        <v>-3.5020685907680593</v>
      </c>
    </row>
    <row r="267" spans="1:22" x14ac:dyDescent="0.25">
      <c r="A267" s="26">
        <f>Wellpath!E267</f>
        <v>0</v>
      </c>
      <c r="B267" s="22">
        <v>0</v>
      </c>
      <c r="C267" s="22" t="e">
        <f>ABS(COS(Wellpath!$L267))*COS(Wellpath!$M267)*MAX(1,SQRT(10/(Wellpath!K267-Wellpath!K266)))</f>
        <v>#DIV/0!</v>
      </c>
      <c r="D267" s="22" t="str">
        <f>IF(ABS(Wellpath!$L267)&lt;VerticalInc,"SING",-ABS(COS(Wellpath!$L267))*SIN(Wellpath!$M267)/SIN(Wellpath!$L267)*MAX(1,SQRT(10/(Wellpath!$K267-Wellpath!$K266))))</f>
        <v>SING</v>
      </c>
      <c r="E267" s="20">
        <f>IF(D267="SING",(Wellpath!K268-Wellpath!K266)/2*Model!$W$35,Model!$W$35*((drdp!B267+drdp!K267)*XYM3E!$B267+(drdp!E267+drdp!N267)*XYM3E!$C267+(drdp!H267+drdp!Q267)*XYM3E!$D267))</f>
        <v>0</v>
      </c>
      <c r="F267" s="20">
        <f>IF(D267="SING",0,Model!$W$35*((drdp!C267+drdp!L267)*XYM3E!$B267+(drdp!F267+drdp!O267)*XYM3E!$C267+(drdp!I267+drdp!R267)*XYM3E!$D267))</f>
        <v>0</v>
      </c>
      <c r="G267" s="20">
        <f>IF(D267="SING",0,Model!$W$35*((drdp!D267+drdp!M267)*XYM3E!$B267+(drdp!G267+drdp!P267)*XYM3E!$C267+(drdp!J267+drdp!S267)*XYM3E!$D267))</f>
        <v>0</v>
      </c>
      <c r="H267" s="18">
        <f>IF(D267="SING",(Wellpath!K267-Wellpath!K266)/2*Model!$W$35,Model!$W$35*((drdp!B267)*XYM3E!$B267+(drdp!E267)*XYM3E!$C267+(drdp!H267)*XYM3E!$D267))</f>
        <v>0</v>
      </c>
      <c r="I267" s="18">
        <f>IF(D267="SING",0,Model!$W$35*((drdp!C267)*XYM3E!$B267+(drdp!F267)*XYM3E!$C267+(drdp!I267)*XYM3E!$D267))</f>
        <v>0</v>
      </c>
      <c r="J267" s="18">
        <f>IF(D267="SING",0,Model!$W$35*((drdp!D267)*XYM3E!$B267+(drdp!G267)*XYM3E!$C267+(drdp!J267)*XYM3E!$D267))</f>
        <v>0</v>
      </c>
      <c r="K267" s="21">
        <f t="shared" si="59"/>
        <v>113.8882813616563</v>
      </c>
      <c r="L267" s="21">
        <f t="shared" si="60"/>
        <v>1.1274877853621443</v>
      </c>
      <c r="M267" s="21">
        <f t="shared" si="61"/>
        <v>11.156830020058006</v>
      </c>
      <c r="N267" s="21">
        <f t="shared" si="62"/>
        <v>1.04742444750175</v>
      </c>
      <c r="O267" s="21">
        <f t="shared" si="63"/>
        <v>-3.6214520670155572</v>
      </c>
      <c r="P267" s="21">
        <f t="shared" si="64"/>
        <v>-3.5020685907680593</v>
      </c>
      <c r="Q267" s="19">
        <f t="shared" si="65"/>
        <v>113.8882813616563</v>
      </c>
      <c r="R267" s="19">
        <f t="shared" si="66"/>
        <v>1.1274877853621443</v>
      </c>
      <c r="S267" s="19">
        <f t="shared" si="67"/>
        <v>11.156830020058006</v>
      </c>
      <c r="T267" s="19">
        <f t="shared" si="68"/>
        <v>1.04742444750175</v>
      </c>
      <c r="U267" s="19">
        <f t="shared" si="69"/>
        <v>-3.6214520670155572</v>
      </c>
      <c r="V267" s="19">
        <f t="shared" si="70"/>
        <v>-3.5020685907680593</v>
      </c>
    </row>
    <row r="268" spans="1:22" x14ac:dyDescent="0.25">
      <c r="A268" s="26">
        <f>Wellpath!E268</f>
        <v>0</v>
      </c>
      <c r="B268" s="22">
        <v>0</v>
      </c>
      <c r="C268" s="22" t="e">
        <f>ABS(COS(Wellpath!$L268))*COS(Wellpath!$M268)*MAX(1,SQRT(10/(Wellpath!K268-Wellpath!K267)))</f>
        <v>#DIV/0!</v>
      </c>
      <c r="D268" s="22" t="str">
        <f>IF(ABS(Wellpath!$L268)&lt;VerticalInc,"SING",-ABS(COS(Wellpath!$L268))*SIN(Wellpath!$M268)/SIN(Wellpath!$L268)*MAX(1,SQRT(10/(Wellpath!$K268-Wellpath!$K267))))</f>
        <v>SING</v>
      </c>
      <c r="E268" s="20">
        <f>IF(D268="SING",(Wellpath!K269-Wellpath!K267)/2*Model!$W$35,Model!$W$35*((drdp!B268+drdp!K268)*XYM3E!$B268+(drdp!E268+drdp!N268)*XYM3E!$C268+(drdp!H268+drdp!Q268)*XYM3E!$D268))</f>
        <v>0</v>
      </c>
      <c r="F268" s="20">
        <f>IF(D268="SING",0,Model!$W$35*((drdp!C268+drdp!L268)*XYM3E!$B268+(drdp!F268+drdp!O268)*XYM3E!$C268+(drdp!I268+drdp!R268)*XYM3E!$D268))</f>
        <v>0</v>
      </c>
      <c r="G268" s="20">
        <f>IF(D268="SING",0,Model!$W$35*((drdp!D268+drdp!M268)*XYM3E!$B268+(drdp!G268+drdp!P268)*XYM3E!$C268+(drdp!J268+drdp!S268)*XYM3E!$D268))</f>
        <v>0</v>
      </c>
      <c r="H268" s="18">
        <f>IF(D268="SING",(Wellpath!K268-Wellpath!K267)/2*Model!$W$35,Model!$W$35*((drdp!B268)*XYM3E!$B268+(drdp!E268)*XYM3E!$C268+(drdp!H268)*XYM3E!$D268))</f>
        <v>0</v>
      </c>
      <c r="I268" s="18">
        <f>IF(D268="SING",0,Model!$W$35*((drdp!C268)*XYM3E!$B268+(drdp!F268)*XYM3E!$C268+(drdp!I268)*XYM3E!$D268))</f>
        <v>0</v>
      </c>
      <c r="J268" s="18">
        <f>IF(D268="SING",0,Model!$W$35*((drdp!D268)*XYM3E!$B268+(drdp!G268)*XYM3E!$C268+(drdp!J268)*XYM3E!$D268))</f>
        <v>0</v>
      </c>
      <c r="K268" s="21">
        <f t="shared" si="59"/>
        <v>113.8882813616563</v>
      </c>
      <c r="L268" s="21">
        <f t="shared" si="60"/>
        <v>1.1274877853621443</v>
      </c>
      <c r="M268" s="21">
        <f t="shared" si="61"/>
        <v>11.156830020058006</v>
      </c>
      <c r="N268" s="21">
        <f t="shared" si="62"/>
        <v>1.04742444750175</v>
      </c>
      <c r="O268" s="21">
        <f t="shared" si="63"/>
        <v>-3.6214520670155572</v>
      </c>
      <c r="P268" s="21">
        <f t="shared" si="64"/>
        <v>-3.5020685907680593</v>
      </c>
      <c r="Q268" s="19">
        <f t="shared" si="65"/>
        <v>113.8882813616563</v>
      </c>
      <c r="R268" s="19">
        <f t="shared" si="66"/>
        <v>1.1274877853621443</v>
      </c>
      <c r="S268" s="19">
        <f t="shared" si="67"/>
        <v>11.156830020058006</v>
      </c>
      <c r="T268" s="19">
        <f t="shared" si="68"/>
        <v>1.04742444750175</v>
      </c>
      <c r="U268" s="19">
        <f t="shared" si="69"/>
        <v>-3.6214520670155572</v>
      </c>
      <c r="V268" s="19">
        <f t="shared" si="70"/>
        <v>-3.5020685907680593</v>
      </c>
    </row>
    <row r="269" spans="1:22" x14ac:dyDescent="0.25">
      <c r="A269" s="26">
        <f>Wellpath!E269</f>
        <v>0</v>
      </c>
      <c r="B269" s="22">
        <v>0</v>
      </c>
      <c r="C269" s="22" t="e">
        <f>ABS(COS(Wellpath!$L269))*COS(Wellpath!$M269)*MAX(1,SQRT(10/(Wellpath!K269-Wellpath!K268)))</f>
        <v>#DIV/0!</v>
      </c>
      <c r="D269" s="22" t="str">
        <f>IF(ABS(Wellpath!$L269)&lt;VerticalInc,"SING",-ABS(COS(Wellpath!$L269))*SIN(Wellpath!$M269)/SIN(Wellpath!$L269)*MAX(1,SQRT(10/(Wellpath!$K269-Wellpath!$K268))))</f>
        <v>SING</v>
      </c>
      <c r="E269" s="20">
        <f>IF(D269="SING",(Wellpath!K270-Wellpath!K268)/2*Model!$W$35,Model!$W$35*((drdp!B269+drdp!K269)*XYM3E!$B269+(drdp!E269+drdp!N269)*XYM3E!$C269+(drdp!H269+drdp!Q269)*XYM3E!$D269))</f>
        <v>0</v>
      </c>
      <c r="F269" s="20">
        <f>IF(D269="SING",0,Model!$W$35*((drdp!C269+drdp!L269)*XYM3E!$B269+(drdp!F269+drdp!O269)*XYM3E!$C269+(drdp!I269+drdp!R269)*XYM3E!$D269))</f>
        <v>0</v>
      </c>
      <c r="G269" s="20">
        <f>IF(D269="SING",0,Model!$W$35*((drdp!D269+drdp!M269)*XYM3E!$B269+(drdp!G269+drdp!P269)*XYM3E!$C269+(drdp!J269+drdp!S269)*XYM3E!$D269))</f>
        <v>0</v>
      </c>
      <c r="H269" s="18">
        <f>IF(D269="SING",(Wellpath!K269-Wellpath!K268)/2*Model!$W$35,Model!$W$35*((drdp!B269)*XYM3E!$B269+(drdp!E269)*XYM3E!$C269+(drdp!H269)*XYM3E!$D269))</f>
        <v>0</v>
      </c>
      <c r="I269" s="18">
        <f>IF(D269="SING",0,Model!$W$35*((drdp!C269)*XYM3E!$B269+(drdp!F269)*XYM3E!$C269+(drdp!I269)*XYM3E!$D269))</f>
        <v>0</v>
      </c>
      <c r="J269" s="18">
        <f>IF(D269="SING",0,Model!$W$35*((drdp!D269)*XYM3E!$B269+(drdp!G269)*XYM3E!$C269+(drdp!J269)*XYM3E!$D269))</f>
        <v>0</v>
      </c>
      <c r="K269" s="21">
        <f t="shared" si="59"/>
        <v>113.8882813616563</v>
      </c>
      <c r="L269" s="21">
        <f t="shared" si="60"/>
        <v>1.1274877853621443</v>
      </c>
      <c r="M269" s="21">
        <f t="shared" si="61"/>
        <v>11.156830020058006</v>
      </c>
      <c r="N269" s="21">
        <f t="shared" si="62"/>
        <v>1.04742444750175</v>
      </c>
      <c r="O269" s="21">
        <f t="shared" si="63"/>
        <v>-3.6214520670155572</v>
      </c>
      <c r="P269" s="21">
        <f t="shared" si="64"/>
        <v>-3.5020685907680593</v>
      </c>
      <c r="Q269" s="19">
        <f t="shared" si="65"/>
        <v>113.8882813616563</v>
      </c>
      <c r="R269" s="19">
        <f t="shared" si="66"/>
        <v>1.1274877853621443</v>
      </c>
      <c r="S269" s="19">
        <f t="shared" si="67"/>
        <v>11.156830020058006</v>
      </c>
      <c r="T269" s="19">
        <f t="shared" si="68"/>
        <v>1.04742444750175</v>
      </c>
      <c r="U269" s="19">
        <f t="shared" si="69"/>
        <v>-3.6214520670155572</v>
      </c>
      <c r="V269" s="19">
        <f t="shared" si="70"/>
        <v>-3.5020685907680593</v>
      </c>
    </row>
    <row r="270" spans="1:22" x14ac:dyDescent="0.25">
      <c r="A270" s="26">
        <f>Wellpath!E270</f>
        <v>0</v>
      </c>
      <c r="B270" s="22">
        <v>0</v>
      </c>
      <c r="C270" s="22" t="e">
        <f>ABS(COS(Wellpath!$L270))*COS(Wellpath!$M270)*MAX(1,SQRT(10/(Wellpath!K270-Wellpath!K269)))</f>
        <v>#DIV/0!</v>
      </c>
      <c r="D270" s="22" t="str">
        <f>IF(ABS(Wellpath!$L270)&lt;VerticalInc,"SING",-ABS(COS(Wellpath!$L270))*SIN(Wellpath!$M270)/SIN(Wellpath!$L270)*MAX(1,SQRT(10/(Wellpath!$K270-Wellpath!$K269))))</f>
        <v>SING</v>
      </c>
      <c r="E270" s="20">
        <f>IF(D270="SING",(Wellpath!K271-Wellpath!K269)/2*Model!$W$35,Model!$W$35*((drdp!B270+drdp!K270)*XYM3E!$B270+(drdp!E270+drdp!N270)*XYM3E!$C270+(drdp!H270+drdp!Q270)*XYM3E!$D270))</f>
        <v>0</v>
      </c>
      <c r="F270" s="20">
        <f>IF(D270="SING",0,Model!$W$35*((drdp!C270+drdp!L270)*XYM3E!$B270+(drdp!F270+drdp!O270)*XYM3E!$C270+(drdp!I270+drdp!R270)*XYM3E!$D270))</f>
        <v>0</v>
      </c>
      <c r="G270" s="20">
        <f>IF(D270="SING",0,Model!$W$35*((drdp!D270+drdp!M270)*XYM3E!$B270+(drdp!G270+drdp!P270)*XYM3E!$C270+(drdp!J270+drdp!S270)*XYM3E!$D270))</f>
        <v>0</v>
      </c>
      <c r="H270" s="18">
        <f>IF(D270="SING",(Wellpath!K270-Wellpath!K269)/2*Model!$W$35,Model!$W$35*((drdp!B270)*XYM3E!$B270+(drdp!E270)*XYM3E!$C270+(drdp!H270)*XYM3E!$D270))</f>
        <v>0</v>
      </c>
      <c r="I270" s="18">
        <f>IF(D270="SING",0,Model!$W$35*((drdp!C270)*XYM3E!$B270+(drdp!F270)*XYM3E!$C270+(drdp!I270)*XYM3E!$D270))</f>
        <v>0</v>
      </c>
      <c r="J270" s="18">
        <f>IF(D270="SING",0,Model!$W$35*((drdp!D270)*XYM3E!$B270+(drdp!G270)*XYM3E!$C270+(drdp!J270)*XYM3E!$D270))</f>
        <v>0</v>
      </c>
      <c r="K270" s="21">
        <f t="shared" si="59"/>
        <v>113.8882813616563</v>
      </c>
      <c r="L270" s="21">
        <f t="shared" si="60"/>
        <v>1.1274877853621443</v>
      </c>
      <c r="M270" s="21">
        <f t="shared" si="61"/>
        <v>11.156830020058006</v>
      </c>
      <c r="N270" s="21">
        <f t="shared" si="62"/>
        <v>1.04742444750175</v>
      </c>
      <c r="O270" s="21">
        <f t="shared" si="63"/>
        <v>-3.6214520670155572</v>
      </c>
      <c r="P270" s="21">
        <f t="shared" si="64"/>
        <v>-3.5020685907680593</v>
      </c>
      <c r="Q270" s="19">
        <f t="shared" si="65"/>
        <v>113.8882813616563</v>
      </c>
      <c r="R270" s="19">
        <f t="shared" si="66"/>
        <v>1.1274877853621443</v>
      </c>
      <c r="S270" s="19">
        <f t="shared" si="67"/>
        <v>11.156830020058006</v>
      </c>
      <c r="T270" s="19">
        <f t="shared" si="68"/>
        <v>1.04742444750175</v>
      </c>
      <c r="U270" s="19">
        <f t="shared" si="69"/>
        <v>-3.6214520670155572</v>
      </c>
      <c r="V270" s="19">
        <f t="shared" si="70"/>
        <v>-3.5020685907680593</v>
      </c>
    </row>
    <row r="271" spans="1:22" x14ac:dyDescent="0.25">
      <c r="A271" s="26">
        <f>Wellpath!E271</f>
        <v>0</v>
      </c>
      <c r="B271" s="22">
        <v>0</v>
      </c>
      <c r="C271" s="22" t="e">
        <f>ABS(COS(Wellpath!$L271))*COS(Wellpath!$M271)*MAX(1,SQRT(10/(Wellpath!K271-Wellpath!K270)))</f>
        <v>#DIV/0!</v>
      </c>
      <c r="D271" s="22" t="str">
        <f>IF(ABS(Wellpath!$L271)&lt;VerticalInc,"SING",-ABS(COS(Wellpath!$L271))*SIN(Wellpath!$M271)/SIN(Wellpath!$L271)*MAX(1,SQRT(10/(Wellpath!$K271-Wellpath!$K270))))</f>
        <v>SING</v>
      </c>
      <c r="E271" s="20">
        <f>IF(D271="SING",(Wellpath!K272-Wellpath!K270)/2*Model!$W$35,Model!$W$35*((drdp!B271+drdp!K271)*XYM3E!$B271+(drdp!E271+drdp!N271)*XYM3E!$C271+(drdp!H271+drdp!Q271)*XYM3E!$D271))</f>
        <v>0</v>
      </c>
      <c r="F271" s="20">
        <f>IF(D271="SING",0,Model!$W$35*((drdp!C271+drdp!L271)*XYM3E!$B271+(drdp!F271+drdp!O271)*XYM3E!$C271+(drdp!I271+drdp!R271)*XYM3E!$D271))</f>
        <v>0</v>
      </c>
      <c r="G271" s="20">
        <f>IF(D271="SING",0,Model!$W$35*((drdp!D271+drdp!M271)*XYM3E!$B271+(drdp!G271+drdp!P271)*XYM3E!$C271+(drdp!J271+drdp!S271)*XYM3E!$D271))</f>
        <v>0</v>
      </c>
      <c r="H271" s="18">
        <f>IF(D271="SING",(Wellpath!K271-Wellpath!K270)/2*Model!$W$35,Model!$W$35*((drdp!B271)*XYM3E!$B271+(drdp!E271)*XYM3E!$C271+(drdp!H271)*XYM3E!$D271))</f>
        <v>0</v>
      </c>
      <c r="I271" s="18">
        <f>IF(D271="SING",0,Model!$W$35*((drdp!C271)*XYM3E!$B271+(drdp!F271)*XYM3E!$C271+(drdp!I271)*XYM3E!$D271))</f>
        <v>0</v>
      </c>
      <c r="J271" s="18">
        <f>IF(D271="SING",0,Model!$W$35*((drdp!D271)*XYM3E!$B271+(drdp!G271)*XYM3E!$C271+(drdp!J271)*XYM3E!$D271))</f>
        <v>0</v>
      </c>
      <c r="K271" s="21">
        <f t="shared" si="59"/>
        <v>113.8882813616563</v>
      </c>
      <c r="L271" s="21">
        <f t="shared" si="60"/>
        <v>1.1274877853621443</v>
      </c>
      <c r="M271" s="21">
        <f t="shared" si="61"/>
        <v>11.156830020058006</v>
      </c>
      <c r="N271" s="21">
        <f t="shared" si="62"/>
        <v>1.04742444750175</v>
      </c>
      <c r="O271" s="21">
        <f t="shared" si="63"/>
        <v>-3.6214520670155572</v>
      </c>
      <c r="P271" s="21">
        <f t="shared" si="64"/>
        <v>-3.5020685907680593</v>
      </c>
      <c r="Q271" s="19">
        <f t="shared" si="65"/>
        <v>113.8882813616563</v>
      </c>
      <c r="R271" s="19">
        <f t="shared" si="66"/>
        <v>1.1274877853621443</v>
      </c>
      <c r="S271" s="19">
        <f t="shared" si="67"/>
        <v>11.156830020058006</v>
      </c>
      <c r="T271" s="19">
        <f t="shared" si="68"/>
        <v>1.04742444750175</v>
      </c>
      <c r="U271" s="19">
        <f t="shared" si="69"/>
        <v>-3.6214520670155572</v>
      </c>
      <c r="V271" s="19">
        <f t="shared" si="70"/>
        <v>-3.5020685907680593</v>
      </c>
    </row>
  </sheetData>
  <mergeCells count="5">
    <mergeCell ref="B1:D1"/>
    <mergeCell ref="E1:G1"/>
    <mergeCell ref="H1:J1"/>
    <mergeCell ref="K1:P1"/>
    <mergeCell ref="Q1:V1"/>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8" tint="0.59999389629810485"/>
  </sheetPr>
  <dimension ref="A1:V271"/>
  <sheetViews>
    <sheetView workbookViewId="0">
      <pane ySplit="2" topLeftCell="A3" activePane="bottomLeft" state="frozen"/>
      <selection activeCell="H39" sqref="H39"/>
      <selection pane="bottomLeft" activeCell="F6" sqref="F6"/>
    </sheetView>
  </sheetViews>
  <sheetFormatPr defaultColWidth="9.140625" defaultRowHeight="15" x14ac:dyDescent="0.25"/>
  <cols>
    <col min="1" max="1" width="9.140625" style="1"/>
    <col min="2"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3" width="11.28515625" style="17" customWidth="1"/>
    <col min="14" max="15" width="9.5703125" style="19" customWidth="1"/>
    <col min="16" max="16" width="11.5703125" style="19" customWidth="1"/>
    <col min="17" max="17" width="9.5703125" style="19" customWidth="1"/>
    <col min="18" max="18" width="10.28515625" style="19" customWidth="1"/>
    <col min="19" max="19" width="11.28515625" style="19" customWidth="1"/>
    <col min="20" max="16384" width="9.140625" style="10"/>
  </cols>
  <sheetData>
    <row r="1" spans="1:22" s="25" customFormat="1" x14ac:dyDescent="0.25">
      <c r="A1" s="14"/>
      <c r="B1" s="134" t="s">
        <v>43</v>
      </c>
      <c r="C1" s="134"/>
      <c r="D1" s="134"/>
      <c r="E1" s="125" t="s">
        <v>47</v>
      </c>
      <c r="F1" s="125"/>
      <c r="G1" s="125"/>
      <c r="H1" s="135" t="s">
        <v>48</v>
      </c>
      <c r="I1" s="135"/>
      <c r="J1" s="135"/>
      <c r="K1" s="144" t="s">
        <v>155</v>
      </c>
      <c r="L1" s="145"/>
      <c r="M1" s="145"/>
      <c r="N1" s="145"/>
      <c r="O1" s="145"/>
      <c r="P1" s="146"/>
      <c r="Q1" s="124" t="s">
        <v>49</v>
      </c>
      <c r="R1" s="124"/>
      <c r="S1" s="124"/>
      <c r="T1" s="124"/>
      <c r="U1" s="124"/>
      <c r="V1" s="124"/>
    </row>
    <row r="2" spans="1:22" s="25" customFormat="1" x14ac:dyDescent="0.25">
      <c r="A2" s="14" t="s">
        <v>37</v>
      </c>
      <c r="B2" s="27" t="s">
        <v>46</v>
      </c>
      <c r="C2" s="27" t="s">
        <v>44</v>
      </c>
      <c r="D2" s="27" t="s">
        <v>45</v>
      </c>
      <c r="E2" s="28" t="s">
        <v>38</v>
      </c>
      <c r="F2" s="28" t="s">
        <v>39</v>
      </c>
      <c r="G2" s="28" t="s">
        <v>40</v>
      </c>
      <c r="H2" s="29" t="s">
        <v>38</v>
      </c>
      <c r="I2" s="29" t="s">
        <v>39</v>
      </c>
      <c r="J2" s="29" t="s">
        <v>40</v>
      </c>
      <c r="K2" s="99" t="s">
        <v>50</v>
      </c>
      <c r="L2" s="99" t="s">
        <v>51</v>
      </c>
      <c r="M2" s="99" t="s">
        <v>52</v>
      </c>
      <c r="N2" s="99" t="s">
        <v>53</v>
      </c>
      <c r="O2" s="99" t="s">
        <v>54</v>
      </c>
      <c r="P2" s="99" t="s">
        <v>55</v>
      </c>
      <c r="Q2" s="100" t="s">
        <v>50</v>
      </c>
      <c r="R2" s="100" t="s">
        <v>51</v>
      </c>
      <c r="S2" s="100" t="s">
        <v>52</v>
      </c>
      <c r="T2" s="100" t="s">
        <v>53</v>
      </c>
      <c r="U2" s="100" t="s">
        <v>54</v>
      </c>
      <c r="V2" s="100" t="s">
        <v>55</v>
      </c>
    </row>
    <row r="3" spans="1:22" x14ac:dyDescent="0.25">
      <c r="A3" s="26">
        <f>Wellpath!E3</f>
        <v>0</v>
      </c>
      <c r="B3" s="22">
        <v>0</v>
      </c>
      <c r="C3" s="22">
        <f>ABS(COS(Wellpath!$L3))*SIN(Wellpath!$M3)</f>
        <v>0</v>
      </c>
      <c r="D3" s="22" t="str">
        <f>IF(ABS(Wellpath!$L3)&lt;VerticalInc,"SING",ABS(COS(Wellpath!$L3))*COS(Wellpath!$M3)/SIN(Wellpath!$L3))</f>
        <v>SING</v>
      </c>
      <c r="E3" s="20">
        <v>0</v>
      </c>
      <c r="F3" s="20">
        <v>0</v>
      </c>
      <c r="G3" s="20">
        <v>0</v>
      </c>
      <c r="H3" s="18">
        <v>0</v>
      </c>
      <c r="I3" s="18">
        <v>0</v>
      </c>
      <c r="J3" s="18">
        <v>0</v>
      </c>
      <c r="K3" s="21">
        <v>0</v>
      </c>
      <c r="L3" s="21">
        <f>I3</f>
        <v>0</v>
      </c>
      <c r="M3" s="21">
        <f>J3</f>
        <v>0</v>
      </c>
      <c r="N3" s="21">
        <f>E3*F3</f>
        <v>0</v>
      </c>
      <c r="O3" s="21">
        <f>E3*G3</f>
        <v>0</v>
      </c>
      <c r="P3" s="21">
        <f>F3*G3</f>
        <v>0</v>
      </c>
      <c r="Q3" s="19">
        <f>K3^2</f>
        <v>0</v>
      </c>
      <c r="R3" s="19">
        <f t="shared" ref="R3:S3" si="0">L3^2</f>
        <v>0</v>
      </c>
      <c r="S3" s="19">
        <f t="shared" si="0"/>
        <v>0</v>
      </c>
      <c r="T3" s="19">
        <f>K3*L3</f>
        <v>0</v>
      </c>
      <c r="U3" s="19">
        <f>K3*M3</f>
        <v>0</v>
      </c>
      <c r="V3" s="19">
        <f>L3*M3</f>
        <v>0</v>
      </c>
    </row>
    <row r="4" spans="1:22" x14ac:dyDescent="0.25">
      <c r="A4" s="26">
        <f>Wellpath!E4</f>
        <v>30</v>
      </c>
      <c r="B4" s="22">
        <v>0</v>
      </c>
      <c r="C4" s="22">
        <f>ABS(COS(Wellpath!$L4))*SIN(Wellpath!$M4)*MAX(1,SQRT(10/(Wellpath!K4-Wellpath!K3)))</f>
        <v>0</v>
      </c>
      <c r="D4" s="22" t="str">
        <f>IF(ABS(Wellpath!$L4)&lt;VerticalInc,"SING",ABS(COS(Wellpath!$L4))*COS(Wellpath!$M4)/SIN(Wellpath!$L4)*MAX(1,SQRT(10/(Wellpath!K4-Wellpath!K3))))</f>
        <v>SING</v>
      </c>
      <c r="E4" s="20">
        <f>IF(D4="SING",0,Model!$W$36*((drdp!B4+drdp!K4)*XYM4E!$B4+(drdp!E4+drdp!N4)*XYM4E!$C4+(drdp!H4+drdp!Q4)*XYM4E!$D4))</f>
        <v>0</v>
      </c>
      <c r="F4" s="20">
        <f>IF(D4="SING",(Wellpath!K5+Wellpath!K4-2*Wellpath!K3)/2*Model!$W$36,Model!$W$36*((drdp!C4+drdp!L4)*XYM4E!$B4+(drdp!F4+drdp!O4)*XYM4E!$C4+(drdp!I4+drdp!R4)*XYM4E!$D4))</f>
        <v>0.23561944901923446</v>
      </c>
      <c r="G4" s="20">
        <f>IF(D4="SING",0,Model!$W$36*((drdp!D4+drdp!M4)*XYM4E!$B4+(drdp!G4+drdp!P4)*XYM4E!$C4+(drdp!J4+drdp!S4)*XYM4E!$D4))</f>
        <v>0</v>
      </c>
      <c r="H4" s="18">
        <f>IF(D4="SING",0,Model!$W$36*((drdp!B4)*XYM4E!$B4+(drdp!E4)*XYM4E!$C4+(drdp!H4)*XYM4E!$D4))</f>
        <v>0</v>
      </c>
      <c r="I4" s="18">
        <f>IF(D4="SING",(Wellpath!K4-Wellpath!K3)*Model!$W$36,Model!$W$36*((drdp!C4)*XYM4E!$B4+(drdp!F4)*XYM4E!$C4+(drdp!I4)*XYM4E!$D4))</f>
        <v>0.15707963267948966</v>
      </c>
      <c r="J4" s="18">
        <f>IF(D4="SING",0,Model!$W$36*((drdp!D4)*XYM4E!$B4+(drdp!G4)*XYM4E!$C4+(drdp!J4)*XYM4E!$D4))</f>
        <v>0</v>
      </c>
      <c r="K4" s="21">
        <f t="shared" ref="K4:M6" si="1">K3+E4^2</f>
        <v>0</v>
      </c>
      <c r="L4" s="21">
        <f t="shared" si="1"/>
        <v>5.5516524756127623E-2</v>
      </c>
      <c r="M4" s="21">
        <f t="shared" si="1"/>
        <v>0</v>
      </c>
      <c r="N4" s="21">
        <f t="shared" ref="N4:N6" si="2">N3+E4*F4</f>
        <v>0</v>
      </c>
      <c r="O4" s="21">
        <f t="shared" ref="O4:O6" si="3">O3+E4*G4</f>
        <v>0</v>
      </c>
      <c r="P4" s="21">
        <f t="shared" ref="P4:P6" si="4">P3+F4*G4</f>
        <v>0</v>
      </c>
      <c r="Q4" s="19">
        <f>H4^2</f>
        <v>0</v>
      </c>
      <c r="R4" s="19">
        <f t="shared" ref="R4:S4" si="5">I4^2</f>
        <v>2.4674011002723394E-2</v>
      </c>
      <c r="S4" s="19">
        <f t="shared" si="5"/>
        <v>0</v>
      </c>
      <c r="T4" s="19">
        <f>H4*I4</f>
        <v>0</v>
      </c>
      <c r="U4" s="19">
        <f>H4*J4</f>
        <v>0</v>
      </c>
      <c r="V4" s="19">
        <f>I4*J4</f>
        <v>0</v>
      </c>
    </row>
    <row r="5" spans="1:22" x14ac:dyDescent="0.25">
      <c r="A5" s="26">
        <f>Wellpath!E5</f>
        <v>60</v>
      </c>
      <c r="B5" s="22">
        <v>0</v>
      </c>
      <c r="C5" s="22">
        <f>ABS(COS(Wellpath!$L5))*SIN(Wellpath!$M5)*MAX(1,SQRT(10/(Wellpath!K5-Wellpath!K4)))</f>
        <v>0</v>
      </c>
      <c r="D5" s="22" t="str">
        <f>IF(ABS(Wellpath!$L5)&lt;VerticalInc,"SING",ABS(COS(Wellpath!$L5))*COS(Wellpath!$M5)/SIN(Wellpath!$L5)*MAX(1,SQRT(10/(Wellpath!K5-Wellpath!K4))))</f>
        <v>SING</v>
      </c>
      <c r="E5" s="20">
        <f>IF(D5="SING",0,Model!$W$36*((drdp!B5+drdp!K5)*XYM4E!$B5+(drdp!E5+drdp!N5)*XYM4E!$C5+(drdp!H5+drdp!Q5)*XYM4E!$D5))</f>
        <v>0</v>
      </c>
      <c r="F5" s="20">
        <f>IF(D5="SING",(Wellpath!K6-Wellpath!K4)/2*Model!$W$36,Model!$W$36*((drdp!C5+drdp!L5)*XYM4E!$B5+(drdp!F5+drdp!O5)*XYM4E!$C5+(drdp!I5+drdp!R5)*XYM4E!$D5))</f>
        <v>0.15707963267948966</v>
      </c>
      <c r="G5" s="20">
        <f>IF(D5="SING",0,Model!$W$36*((drdp!D5+drdp!M5)*XYM4E!$B5+(drdp!G5+drdp!P5)*XYM4E!$C5+(drdp!J5+drdp!S5)*XYM4E!$D5))</f>
        <v>0</v>
      </c>
      <c r="H5" s="18">
        <f>IF(D5="SING",0,Model!$W$36*((drdp!B5)*XYM4E!$B5+(drdp!E5)*XYM4E!$C5+(drdp!H5)*XYM4E!$D5))</f>
        <v>0</v>
      </c>
      <c r="I5" s="18">
        <f>IF(D5="SING",(Wellpath!K5-Wellpath!K4)/2*Model!$W$36,Model!$W$36*((drdp!C5)*XYM4E!$B5+(drdp!F5)*XYM4E!$C5+(drdp!I5)*XYM4E!$D5))</f>
        <v>7.8539816339744828E-2</v>
      </c>
      <c r="J5" s="18">
        <f>IF(D5="SING",0,Model!$W$36*((drdp!D5)*XYM4E!$B5+(drdp!G5)*XYM4E!$C5+(drdp!J5)*XYM4E!$D5))</f>
        <v>0</v>
      </c>
      <c r="K5" s="21">
        <f t="shared" si="1"/>
        <v>0</v>
      </c>
      <c r="L5" s="21">
        <f t="shared" si="1"/>
        <v>8.0190535758851017E-2</v>
      </c>
      <c r="M5" s="21">
        <f t="shared" si="1"/>
        <v>0</v>
      </c>
      <c r="N5" s="21">
        <f t="shared" si="2"/>
        <v>0</v>
      </c>
      <c r="O5" s="21">
        <f t="shared" si="3"/>
        <v>0</v>
      </c>
      <c r="P5" s="21">
        <f t="shared" si="4"/>
        <v>0</v>
      </c>
      <c r="Q5" s="19">
        <f>K4+H5^2</f>
        <v>0</v>
      </c>
      <c r="R5" s="19">
        <f t="shared" ref="R5:S6" si="6">L4+I5^2</f>
        <v>6.1685027506808474E-2</v>
      </c>
      <c r="S5" s="19">
        <f t="shared" si="6"/>
        <v>0</v>
      </c>
      <c r="T5" s="19">
        <f>N4+H5*I5</f>
        <v>0</v>
      </c>
      <c r="U5" s="19">
        <f>O4+H5*J5</f>
        <v>0</v>
      </c>
      <c r="V5" s="19">
        <f>P4+I5*J5</f>
        <v>0</v>
      </c>
    </row>
    <row r="6" spans="1:22" x14ac:dyDescent="0.25">
      <c r="A6" s="26">
        <f>Wellpath!E6</f>
        <v>90</v>
      </c>
      <c r="B6" s="22">
        <v>0</v>
      </c>
      <c r="C6" s="22">
        <f>ABS(COS(Wellpath!$L6))*SIN(Wellpath!$M6)*MAX(1,SQRT(10/(Wellpath!K6-Wellpath!K5)))</f>
        <v>0</v>
      </c>
      <c r="D6" s="22" t="str">
        <f>IF(ABS(Wellpath!$L6)&lt;VerticalInc,"SING",ABS(COS(Wellpath!$L6))*COS(Wellpath!$M6)/SIN(Wellpath!$L6)*MAX(1,SQRT(10/(Wellpath!K6-Wellpath!K5))))</f>
        <v>SING</v>
      </c>
      <c r="E6" s="20">
        <f>IF(D6="SING",0,Model!$W$36*((drdp!B6+drdp!K6)*XYM4E!$B6+(drdp!E6+drdp!N6)*XYM4E!$C6+(drdp!H6+drdp!Q6)*XYM4E!$D6))</f>
        <v>0</v>
      </c>
      <c r="F6" s="20">
        <f>IF(D6="SING",(Wellpath!K7-Wellpath!K5)/2*Model!$W$36,Model!$W$36*((drdp!C6+drdp!L6)*XYM4E!$B6+(drdp!F6+drdp!O6)*XYM4E!$C6+(drdp!I6+drdp!R6)*XYM4E!$D6))</f>
        <v>0.15707963267948966</v>
      </c>
      <c r="G6" s="20">
        <f>IF(D6="SING",0,Model!$W$36*((drdp!D6+drdp!M6)*XYM4E!$B6+(drdp!G6+drdp!P6)*XYM4E!$C6+(drdp!J6+drdp!S6)*XYM4E!$D6))</f>
        <v>0</v>
      </c>
      <c r="H6" s="18">
        <f>IF(D6="SING",0,Model!$W$36*((drdp!B6)*XYM4E!$B6+(drdp!E6)*XYM4E!$C6+(drdp!H6)*XYM4E!$D6))</f>
        <v>0</v>
      </c>
      <c r="I6" s="18">
        <f>IF(D6="SING",(Wellpath!K6-Wellpath!K5)/2*Model!$W$36,Model!$W$36*((drdp!C6)*XYM4E!$B6+(drdp!F6)*XYM4E!$C6+(drdp!I6)*XYM4E!$D6))</f>
        <v>7.8539816339744828E-2</v>
      </c>
      <c r="J6" s="18">
        <f>IF(D6="SING",0,Model!$W$36*((drdp!D6)*XYM4E!$B6+(drdp!G6)*XYM4E!$C6+(drdp!J6)*XYM4E!$D6))</f>
        <v>0</v>
      </c>
      <c r="K6" s="21">
        <f t="shared" si="1"/>
        <v>0</v>
      </c>
      <c r="L6" s="21">
        <f t="shared" si="1"/>
        <v>0.10486454676157442</v>
      </c>
      <c r="M6" s="21">
        <f t="shared" si="1"/>
        <v>0</v>
      </c>
      <c r="N6" s="21">
        <f t="shared" si="2"/>
        <v>0</v>
      </c>
      <c r="O6" s="21">
        <f t="shared" si="3"/>
        <v>0</v>
      </c>
      <c r="P6" s="21">
        <f t="shared" si="4"/>
        <v>0</v>
      </c>
      <c r="Q6" s="19">
        <f t="shared" ref="Q6" si="7">K5+H6^2</f>
        <v>0</v>
      </c>
      <c r="R6" s="19">
        <f t="shared" si="6"/>
        <v>8.635903850953186E-2</v>
      </c>
      <c r="S6" s="19">
        <f t="shared" si="6"/>
        <v>0</v>
      </c>
      <c r="T6" s="19">
        <f t="shared" ref="T6" si="8">N5+H6*I6</f>
        <v>0</v>
      </c>
      <c r="U6" s="19">
        <f t="shared" ref="U6" si="9">O5+H6*J6</f>
        <v>0</v>
      </c>
      <c r="V6" s="19">
        <f t="shared" ref="V6" si="10">P5+I6*J6</f>
        <v>0</v>
      </c>
    </row>
    <row r="7" spans="1:22" x14ac:dyDescent="0.25">
      <c r="A7" s="26">
        <f>Wellpath!E7</f>
        <v>120</v>
      </c>
      <c r="B7" s="22">
        <v>0</v>
      </c>
      <c r="C7" s="22">
        <f>ABS(COS(Wellpath!$L7))*SIN(Wellpath!$M7)*MAX(1,SQRT(10/(Wellpath!K7-Wellpath!K6)))</f>
        <v>0</v>
      </c>
      <c r="D7" s="22" t="str">
        <f>IF(ABS(Wellpath!$L7)&lt;VerticalInc,"SING",ABS(COS(Wellpath!$L7))*COS(Wellpath!$M7)/SIN(Wellpath!$L7)*MAX(1,SQRT(10/(Wellpath!K7-Wellpath!K6))))</f>
        <v>SING</v>
      </c>
      <c r="E7" s="20">
        <f>IF(D7="SING",0,Model!$W$36*((drdp!B7+drdp!K7)*XYM4E!$B7+(drdp!E7+drdp!N7)*XYM4E!$C7+(drdp!H7+drdp!Q7)*XYM4E!$D7))</f>
        <v>0</v>
      </c>
      <c r="F7" s="20">
        <f>IF(D7="SING",(Wellpath!K8-Wellpath!K6)/2*Model!$W$36,Model!$W$36*((drdp!C7+drdp!L7)*XYM4E!$B7+(drdp!F7+drdp!O7)*XYM4E!$C7+(drdp!I7+drdp!R7)*XYM4E!$D7))</f>
        <v>0.15707963267948966</v>
      </c>
      <c r="G7" s="20">
        <f>IF(D7="SING",0,Model!$W$36*((drdp!D7+drdp!M7)*XYM4E!$B7+(drdp!G7+drdp!P7)*XYM4E!$C7+(drdp!J7+drdp!S7)*XYM4E!$D7))</f>
        <v>0</v>
      </c>
      <c r="H7" s="18">
        <f>IF(D7="SING",0,Model!$W$36*((drdp!B7)*XYM4E!$B7+(drdp!E7)*XYM4E!$C7+(drdp!H7)*XYM4E!$D7))</f>
        <v>0</v>
      </c>
      <c r="I7" s="18">
        <f>IF(D7="SING",(Wellpath!K7-Wellpath!K6)/2*Model!$W$36,Model!$W$36*((drdp!C7)*XYM4E!$B7+(drdp!F7)*XYM4E!$C7+(drdp!I7)*XYM4E!$D7))</f>
        <v>7.8539816339744828E-2</v>
      </c>
      <c r="J7" s="18">
        <f>IF(D7="SING",0,Model!$W$36*((drdp!D7)*XYM4E!$B7+(drdp!G7)*XYM4E!$C7+(drdp!J7)*XYM4E!$D7))</f>
        <v>0</v>
      </c>
      <c r="K7" s="21">
        <f t="shared" ref="K7:K70" si="11">K6+E7^2</f>
        <v>0</v>
      </c>
      <c r="L7" s="21">
        <f t="shared" ref="L7:L70" si="12">L6+F7^2</f>
        <v>0.12953855776429782</v>
      </c>
      <c r="M7" s="21">
        <f t="shared" ref="M7:M70" si="13">M6+G7^2</f>
        <v>0</v>
      </c>
      <c r="N7" s="21">
        <f t="shared" ref="N7:N70" si="14">N6+E7*F7</f>
        <v>0</v>
      </c>
      <c r="O7" s="21">
        <f t="shared" ref="O7:O70" si="15">O6+E7*G7</f>
        <v>0</v>
      </c>
      <c r="P7" s="21">
        <f t="shared" ref="P7:P70" si="16">P6+F7*G7</f>
        <v>0</v>
      </c>
      <c r="Q7" s="19">
        <f t="shared" ref="Q7:Q70" si="17">K6+H7^2</f>
        <v>0</v>
      </c>
      <c r="R7" s="19">
        <f t="shared" ref="R7:R70" si="18">L6+I7^2</f>
        <v>0.11103304951225526</v>
      </c>
      <c r="S7" s="19">
        <f t="shared" ref="S7:S70" si="19">M6+J7^2</f>
        <v>0</v>
      </c>
      <c r="T7" s="19">
        <f t="shared" ref="T7:T70" si="20">N6+H7*I7</f>
        <v>0</v>
      </c>
      <c r="U7" s="19">
        <f t="shared" ref="U7:U70" si="21">O6+H7*J7</f>
        <v>0</v>
      </c>
      <c r="V7" s="19">
        <f t="shared" ref="V7:V70" si="22">P6+I7*J7</f>
        <v>0</v>
      </c>
    </row>
    <row r="8" spans="1:22" x14ac:dyDescent="0.25">
      <c r="A8" s="26">
        <f>Wellpath!E8</f>
        <v>150</v>
      </c>
      <c r="B8" s="22">
        <v>0</v>
      </c>
      <c r="C8" s="22">
        <f>ABS(COS(Wellpath!$L8))*SIN(Wellpath!$M8)*MAX(1,SQRT(10/(Wellpath!K8-Wellpath!K7)))</f>
        <v>0</v>
      </c>
      <c r="D8" s="22" t="str">
        <f>IF(ABS(Wellpath!$L8)&lt;VerticalInc,"SING",ABS(COS(Wellpath!$L8))*COS(Wellpath!$M8)/SIN(Wellpath!$L8)*MAX(1,SQRT(10/(Wellpath!K8-Wellpath!K7))))</f>
        <v>SING</v>
      </c>
      <c r="E8" s="20">
        <f>IF(D8="SING",0,Model!$W$36*((drdp!B8+drdp!K8)*XYM4E!$B8+(drdp!E8+drdp!N8)*XYM4E!$C8+(drdp!H8+drdp!Q8)*XYM4E!$D8))</f>
        <v>0</v>
      </c>
      <c r="F8" s="20">
        <f>IF(D8="SING",(Wellpath!K9-Wellpath!K7)/2*Model!$W$36,Model!$W$36*((drdp!C8+drdp!L8)*XYM4E!$B8+(drdp!F8+drdp!O8)*XYM4E!$C8+(drdp!I8+drdp!R8)*XYM4E!$D8))</f>
        <v>0.15707963267948966</v>
      </c>
      <c r="G8" s="20">
        <f>IF(D8="SING",0,Model!$W$36*((drdp!D8+drdp!M8)*XYM4E!$B8+(drdp!G8+drdp!P8)*XYM4E!$C8+(drdp!J8+drdp!S8)*XYM4E!$D8))</f>
        <v>0</v>
      </c>
      <c r="H8" s="18">
        <f>IF(D8="SING",0,Model!$W$36*((drdp!B8)*XYM4E!$B8+(drdp!E8)*XYM4E!$C8+(drdp!H8)*XYM4E!$D8))</f>
        <v>0</v>
      </c>
      <c r="I8" s="18">
        <f>IF(D8="SING",(Wellpath!K8-Wellpath!K7)/2*Model!$W$36,Model!$W$36*((drdp!C8)*XYM4E!$B8+(drdp!F8)*XYM4E!$C8+(drdp!I8)*XYM4E!$D8))</f>
        <v>7.8539816339744828E-2</v>
      </c>
      <c r="J8" s="18">
        <f>IF(D8="SING",0,Model!$W$36*((drdp!D8)*XYM4E!$B8+(drdp!G8)*XYM4E!$C8+(drdp!J8)*XYM4E!$D8))</f>
        <v>0</v>
      </c>
      <c r="K8" s="21">
        <f t="shared" si="11"/>
        <v>0</v>
      </c>
      <c r="L8" s="21">
        <f t="shared" si="12"/>
        <v>0.15421256876702122</v>
      </c>
      <c r="M8" s="21">
        <f t="shared" si="13"/>
        <v>0</v>
      </c>
      <c r="N8" s="21">
        <f t="shared" si="14"/>
        <v>0</v>
      </c>
      <c r="O8" s="21">
        <f t="shared" si="15"/>
        <v>0</v>
      </c>
      <c r="P8" s="21">
        <f t="shared" si="16"/>
        <v>0</v>
      </c>
      <c r="Q8" s="19">
        <f t="shared" si="17"/>
        <v>0</v>
      </c>
      <c r="R8" s="19">
        <f t="shared" si="18"/>
        <v>0.13570706051497866</v>
      </c>
      <c r="S8" s="19">
        <f t="shared" si="19"/>
        <v>0</v>
      </c>
      <c r="T8" s="19">
        <f t="shared" si="20"/>
        <v>0</v>
      </c>
      <c r="U8" s="19">
        <f t="shared" si="21"/>
        <v>0</v>
      </c>
      <c r="V8" s="19">
        <f t="shared" si="22"/>
        <v>0</v>
      </c>
    </row>
    <row r="9" spans="1:22" x14ac:dyDescent="0.25">
      <c r="A9" s="26">
        <f>Wellpath!E9</f>
        <v>180</v>
      </c>
      <c r="B9" s="22">
        <v>0</v>
      </c>
      <c r="C9" s="22">
        <f>ABS(COS(Wellpath!$L9))*SIN(Wellpath!$M9)*MAX(1,SQRT(10/(Wellpath!K9-Wellpath!K8)))</f>
        <v>0</v>
      </c>
      <c r="D9" s="22" t="str">
        <f>IF(ABS(Wellpath!$L9)&lt;VerticalInc,"SING",ABS(COS(Wellpath!$L9))*COS(Wellpath!$M9)/SIN(Wellpath!$L9)*MAX(1,SQRT(10/(Wellpath!K9-Wellpath!K8))))</f>
        <v>SING</v>
      </c>
      <c r="E9" s="20">
        <f>IF(D9="SING",0,Model!$W$36*((drdp!B9+drdp!K9)*XYM4E!$B9+(drdp!E9+drdp!N9)*XYM4E!$C9+(drdp!H9+drdp!Q9)*XYM4E!$D9))</f>
        <v>0</v>
      </c>
      <c r="F9" s="20">
        <f>IF(D9="SING",(Wellpath!K10-Wellpath!K8)/2*Model!$W$36,Model!$W$36*((drdp!C9+drdp!L9)*XYM4E!$B9+(drdp!F9+drdp!O9)*XYM4E!$C9+(drdp!I9+drdp!R9)*XYM4E!$D9))</f>
        <v>0.15707963267948966</v>
      </c>
      <c r="G9" s="20">
        <f>IF(D9="SING",0,Model!$W$36*((drdp!D9+drdp!M9)*XYM4E!$B9+(drdp!G9+drdp!P9)*XYM4E!$C9+(drdp!J9+drdp!S9)*XYM4E!$D9))</f>
        <v>0</v>
      </c>
      <c r="H9" s="18">
        <f>IF(D9="SING",0,Model!$W$36*((drdp!B9)*XYM4E!$B9+(drdp!E9)*XYM4E!$C9+(drdp!H9)*XYM4E!$D9))</f>
        <v>0</v>
      </c>
      <c r="I9" s="18">
        <f>IF(D9="SING",(Wellpath!K9-Wellpath!K8)/2*Model!$W$36,Model!$W$36*((drdp!C9)*XYM4E!$B9+(drdp!F9)*XYM4E!$C9+(drdp!I9)*XYM4E!$D9))</f>
        <v>7.8539816339744828E-2</v>
      </c>
      <c r="J9" s="18">
        <f>IF(D9="SING",0,Model!$W$36*((drdp!D9)*XYM4E!$B9+(drdp!G9)*XYM4E!$C9+(drdp!J9)*XYM4E!$D9))</f>
        <v>0</v>
      </c>
      <c r="K9" s="21">
        <f t="shared" si="11"/>
        <v>0</v>
      </c>
      <c r="L9" s="21">
        <f t="shared" si="12"/>
        <v>0.17888657976974462</v>
      </c>
      <c r="M9" s="21">
        <f t="shared" si="13"/>
        <v>0</v>
      </c>
      <c r="N9" s="21">
        <f t="shared" si="14"/>
        <v>0</v>
      </c>
      <c r="O9" s="21">
        <f t="shared" si="15"/>
        <v>0</v>
      </c>
      <c r="P9" s="21">
        <f t="shared" si="16"/>
        <v>0</v>
      </c>
      <c r="Q9" s="19">
        <f t="shared" si="17"/>
        <v>0</v>
      </c>
      <c r="R9" s="19">
        <f t="shared" si="18"/>
        <v>0.16038107151770206</v>
      </c>
      <c r="S9" s="19">
        <f t="shared" si="19"/>
        <v>0</v>
      </c>
      <c r="T9" s="19">
        <f t="shared" si="20"/>
        <v>0</v>
      </c>
      <c r="U9" s="19">
        <f t="shared" si="21"/>
        <v>0</v>
      </c>
      <c r="V9" s="19">
        <f t="shared" si="22"/>
        <v>0</v>
      </c>
    </row>
    <row r="10" spans="1:22" x14ac:dyDescent="0.25">
      <c r="A10" s="26">
        <f>Wellpath!E10</f>
        <v>210</v>
      </c>
      <c r="B10" s="22">
        <v>0</v>
      </c>
      <c r="C10" s="22">
        <f>ABS(COS(Wellpath!$L10))*SIN(Wellpath!$M10)*MAX(1,SQRT(10/(Wellpath!K10-Wellpath!K9)))</f>
        <v>0</v>
      </c>
      <c r="D10" s="22" t="str">
        <f>IF(ABS(Wellpath!$L10)&lt;VerticalInc,"SING",ABS(COS(Wellpath!$L10))*COS(Wellpath!$M10)/SIN(Wellpath!$L10)*MAX(1,SQRT(10/(Wellpath!K10-Wellpath!K9))))</f>
        <v>SING</v>
      </c>
      <c r="E10" s="20">
        <f>IF(D10="SING",0,Model!$W$36*((drdp!B10+drdp!K10)*XYM4E!$B10+(drdp!E10+drdp!N10)*XYM4E!$C10+(drdp!H10+drdp!Q10)*XYM4E!$D10))</f>
        <v>0</v>
      </c>
      <c r="F10" s="20">
        <f>IF(D10="SING",(Wellpath!K11-Wellpath!K9)/2*Model!$W$36,Model!$W$36*((drdp!C10+drdp!L10)*XYM4E!$B10+(drdp!F10+drdp!O10)*XYM4E!$C10+(drdp!I10+drdp!R10)*XYM4E!$D10))</f>
        <v>0.15707963267948966</v>
      </c>
      <c r="G10" s="20">
        <f>IF(D10="SING",0,Model!$W$36*((drdp!D10+drdp!M10)*XYM4E!$B10+(drdp!G10+drdp!P10)*XYM4E!$C10+(drdp!J10+drdp!S10)*XYM4E!$D10))</f>
        <v>0</v>
      </c>
      <c r="H10" s="18">
        <f>IF(D10="SING",0,Model!$W$36*((drdp!B10)*XYM4E!$B10+(drdp!E10)*XYM4E!$C10+(drdp!H10)*XYM4E!$D10))</f>
        <v>0</v>
      </c>
      <c r="I10" s="18">
        <f>IF(D10="SING",(Wellpath!K10-Wellpath!K9)/2*Model!$W$36,Model!$W$36*((drdp!C10)*XYM4E!$B10+(drdp!F10)*XYM4E!$C10+(drdp!I10)*XYM4E!$D10))</f>
        <v>7.8539816339744828E-2</v>
      </c>
      <c r="J10" s="18">
        <f>IF(D10="SING",0,Model!$W$36*((drdp!D10)*XYM4E!$B10+(drdp!G10)*XYM4E!$C10+(drdp!J10)*XYM4E!$D10))</f>
        <v>0</v>
      </c>
      <c r="K10" s="21">
        <f t="shared" si="11"/>
        <v>0</v>
      </c>
      <c r="L10" s="21">
        <f t="shared" si="12"/>
        <v>0.20356059077246802</v>
      </c>
      <c r="M10" s="21">
        <f t="shared" si="13"/>
        <v>0</v>
      </c>
      <c r="N10" s="21">
        <f t="shared" si="14"/>
        <v>0</v>
      </c>
      <c r="O10" s="21">
        <f t="shared" si="15"/>
        <v>0</v>
      </c>
      <c r="P10" s="21">
        <f t="shared" si="16"/>
        <v>0</v>
      </c>
      <c r="Q10" s="19">
        <f t="shared" si="17"/>
        <v>0</v>
      </c>
      <c r="R10" s="19">
        <f t="shared" si="18"/>
        <v>0.18505508252042546</v>
      </c>
      <c r="S10" s="19">
        <f t="shared" si="19"/>
        <v>0</v>
      </c>
      <c r="T10" s="19">
        <f t="shared" si="20"/>
        <v>0</v>
      </c>
      <c r="U10" s="19">
        <f t="shared" si="21"/>
        <v>0</v>
      </c>
      <c r="V10" s="19">
        <f t="shared" si="22"/>
        <v>0</v>
      </c>
    </row>
    <row r="11" spans="1:22" x14ac:dyDescent="0.25">
      <c r="A11" s="26">
        <f>Wellpath!E11</f>
        <v>240</v>
      </c>
      <c r="B11" s="22">
        <v>0</v>
      </c>
      <c r="C11" s="22">
        <f>ABS(COS(Wellpath!$L11))*SIN(Wellpath!$M11)*MAX(1,SQRT(10/(Wellpath!K11-Wellpath!K10)))</f>
        <v>0</v>
      </c>
      <c r="D11" s="22" t="str">
        <f>IF(ABS(Wellpath!$L11)&lt;VerticalInc,"SING",ABS(COS(Wellpath!$L11))*COS(Wellpath!$M11)/SIN(Wellpath!$L11)*MAX(1,SQRT(10/(Wellpath!K11-Wellpath!K10))))</f>
        <v>SING</v>
      </c>
      <c r="E11" s="20">
        <f>IF(D11="SING",0,Model!$W$36*((drdp!B11+drdp!K11)*XYM4E!$B11+(drdp!E11+drdp!N11)*XYM4E!$C11+(drdp!H11+drdp!Q11)*XYM4E!$D11))</f>
        <v>0</v>
      </c>
      <c r="F11" s="20">
        <f>IF(D11="SING",(Wellpath!K12-Wellpath!K10)/2*Model!$W$36,Model!$W$36*((drdp!C11+drdp!L11)*XYM4E!$B11+(drdp!F11+drdp!O11)*XYM4E!$C11+(drdp!I11+drdp!R11)*XYM4E!$D11))</f>
        <v>0.15707963267948966</v>
      </c>
      <c r="G11" s="20">
        <f>IF(D11="SING",0,Model!$W$36*((drdp!D11+drdp!M11)*XYM4E!$B11+(drdp!G11+drdp!P11)*XYM4E!$C11+(drdp!J11+drdp!S11)*XYM4E!$D11))</f>
        <v>0</v>
      </c>
      <c r="H11" s="18">
        <f>IF(D11="SING",0,Model!$W$36*((drdp!B11)*XYM4E!$B11+(drdp!E11)*XYM4E!$C11+(drdp!H11)*XYM4E!$D11))</f>
        <v>0</v>
      </c>
      <c r="I11" s="18">
        <f>IF(D11="SING",(Wellpath!K11-Wellpath!K10)/2*Model!$W$36,Model!$W$36*((drdp!C11)*XYM4E!$B11+(drdp!F11)*XYM4E!$C11+(drdp!I11)*XYM4E!$D11))</f>
        <v>7.8539816339744828E-2</v>
      </c>
      <c r="J11" s="18">
        <f>IF(D11="SING",0,Model!$W$36*((drdp!D11)*XYM4E!$B11+(drdp!G11)*XYM4E!$C11+(drdp!J11)*XYM4E!$D11))</f>
        <v>0</v>
      </c>
      <c r="K11" s="21">
        <f t="shared" si="11"/>
        <v>0</v>
      </c>
      <c r="L11" s="21">
        <f t="shared" si="12"/>
        <v>0.22823460177519142</v>
      </c>
      <c r="M11" s="21">
        <f t="shared" si="13"/>
        <v>0</v>
      </c>
      <c r="N11" s="21">
        <f t="shared" si="14"/>
        <v>0</v>
      </c>
      <c r="O11" s="21">
        <f t="shared" si="15"/>
        <v>0</v>
      </c>
      <c r="P11" s="21">
        <f t="shared" si="16"/>
        <v>0</v>
      </c>
      <c r="Q11" s="19">
        <f t="shared" si="17"/>
        <v>0</v>
      </c>
      <c r="R11" s="19">
        <f t="shared" si="18"/>
        <v>0.20972909352314886</v>
      </c>
      <c r="S11" s="19">
        <f t="shared" si="19"/>
        <v>0</v>
      </c>
      <c r="T11" s="19">
        <f t="shared" si="20"/>
        <v>0</v>
      </c>
      <c r="U11" s="19">
        <f t="shared" si="21"/>
        <v>0</v>
      </c>
      <c r="V11" s="19">
        <f t="shared" si="22"/>
        <v>0</v>
      </c>
    </row>
    <row r="12" spans="1:22" x14ac:dyDescent="0.25">
      <c r="A12" s="26">
        <f>Wellpath!E12</f>
        <v>270</v>
      </c>
      <c r="B12" s="22">
        <v>0</v>
      </c>
      <c r="C12" s="22">
        <f>ABS(COS(Wellpath!$L12))*SIN(Wellpath!$M12)*MAX(1,SQRT(10/(Wellpath!K12-Wellpath!K11)))</f>
        <v>0</v>
      </c>
      <c r="D12" s="22" t="str">
        <f>IF(ABS(Wellpath!$L12)&lt;VerticalInc,"SING",ABS(COS(Wellpath!$L12))*COS(Wellpath!$M12)/SIN(Wellpath!$L12)*MAX(1,SQRT(10/(Wellpath!K12-Wellpath!K11))))</f>
        <v>SING</v>
      </c>
      <c r="E12" s="20">
        <f>IF(D12="SING",0,Model!$W$36*((drdp!B12+drdp!K12)*XYM4E!$B12+(drdp!E12+drdp!N12)*XYM4E!$C12+(drdp!H12+drdp!Q12)*XYM4E!$D12))</f>
        <v>0</v>
      </c>
      <c r="F12" s="20">
        <f>IF(D12="SING",(Wellpath!K13-Wellpath!K11)/2*Model!$W$36,Model!$W$36*((drdp!C12+drdp!L12)*XYM4E!$B12+(drdp!F12+drdp!O12)*XYM4E!$C12+(drdp!I12+drdp!R12)*XYM4E!$D12))</f>
        <v>0.15707963267948966</v>
      </c>
      <c r="G12" s="20">
        <f>IF(D12="SING",0,Model!$W$36*((drdp!D12+drdp!M12)*XYM4E!$B12+(drdp!G12+drdp!P12)*XYM4E!$C12+(drdp!J12+drdp!S12)*XYM4E!$D12))</f>
        <v>0</v>
      </c>
      <c r="H12" s="18">
        <f>IF(D12="SING",0,Model!$W$36*((drdp!B12)*XYM4E!$B12+(drdp!E12)*XYM4E!$C12+(drdp!H12)*XYM4E!$D12))</f>
        <v>0</v>
      </c>
      <c r="I12" s="18">
        <f>IF(D12="SING",(Wellpath!K12-Wellpath!K11)/2*Model!$W$36,Model!$W$36*((drdp!C12)*XYM4E!$B12+(drdp!F12)*XYM4E!$C12+(drdp!I12)*XYM4E!$D12))</f>
        <v>7.8539816339744828E-2</v>
      </c>
      <c r="J12" s="18">
        <f>IF(D12="SING",0,Model!$W$36*((drdp!D12)*XYM4E!$B12+(drdp!G12)*XYM4E!$C12+(drdp!J12)*XYM4E!$D12))</f>
        <v>0</v>
      </c>
      <c r="K12" s="21">
        <f t="shared" si="11"/>
        <v>0</v>
      </c>
      <c r="L12" s="21">
        <f t="shared" si="12"/>
        <v>0.25290861277791482</v>
      </c>
      <c r="M12" s="21">
        <f t="shared" si="13"/>
        <v>0</v>
      </c>
      <c r="N12" s="21">
        <f t="shared" si="14"/>
        <v>0</v>
      </c>
      <c r="O12" s="21">
        <f t="shared" si="15"/>
        <v>0</v>
      </c>
      <c r="P12" s="21">
        <f t="shared" si="16"/>
        <v>0</v>
      </c>
      <c r="Q12" s="19">
        <f t="shared" si="17"/>
        <v>0</v>
      </c>
      <c r="R12" s="19">
        <f t="shared" si="18"/>
        <v>0.23440310452587226</v>
      </c>
      <c r="S12" s="19">
        <f t="shared" si="19"/>
        <v>0</v>
      </c>
      <c r="T12" s="19">
        <f t="shared" si="20"/>
        <v>0</v>
      </c>
      <c r="U12" s="19">
        <f t="shared" si="21"/>
        <v>0</v>
      </c>
      <c r="V12" s="19">
        <f t="shared" si="22"/>
        <v>0</v>
      </c>
    </row>
    <row r="13" spans="1:22" x14ac:dyDescent="0.25">
      <c r="A13" s="26">
        <f>Wellpath!E13</f>
        <v>300</v>
      </c>
      <c r="B13" s="22">
        <v>0</v>
      </c>
      <c r="C13" s="22">
        <f>ABS(COS(Wellpath!$L13))*SIN(Wellpath!$M13)*MAX(1,SQRT(10/(Wellpath!K13-Wellpath!K12)))</f>
        <v>0</v>
      </c>
      <c r="D13" s="22" t="str">
        <f>IF(ABS(Wellpath!$L13)&lt;VerticalInc,"SING",ABS(COS(Wellpath!$L13))*COS(Wellpath!$M13)/SIN(Wellpath!$L13)*MAX(1,SQRT(10/(Wellpath!K13-Wellpath!K12))))</f>
        <v>SING</v>
      </c>
      <c r="E13" s="20">
        <f>IF(D13="SING",0,Model!$W$36*((drdp!B13+drdp!K13)*XYM4E!$B13+(drdp!E13+drdp!N13)*XYM4E!$C13+(drdp!H13+drdp!Q13)*XYM4E!$D13))</f>
        <v>0</v>
      </c>
      <c r="F13" s="20">
        <f>IF(D13="SING",(Wellpath!K14-Wellpath!K12)/2*Model!$W$36,Model!$W$36*((drdp!C13+drdp!L13)*XYM4E!$B13+(drdp!F13+drdp!O13)*XYM4E!$C13+(drdp!I13+drdp!R13)*XYM4E!$D13))</f>
        <v>0.15707963267948966</v>
      </c>
      <c r="G13" s="20">
        <f>IF(D13="SING",0,Model!$W$36*((drdp!D13+drdp!M13)*XYM4E!$B13+(drdp!G13+drdp!P13)*XYM4E!$C13+(drdp!J13+drdp!S13)*XYM4E!$D13))</f>
        <v>0</v>
      </c>
      <c r="H13" s="18">
        <f>IF(D13="SING",0,Model!$W$36*((drdp!B13)*XYM4E!$B13+(drdp!E13)*XYM4E!$C13+(drdp!H13)*XYM4E!$D13))</f>
        <v>0</v>
      </c>
      <c r="I13" s="18">
        <f>IF(D13="SING",(Wellpath!K13-Wellpath!K12)/2*Model!$W$36,Model!$W$36*((drdp!C13)*XYM4E!$B13+(drdp!F13)*XYM4E!$C13+(drdp!I13)*XYM4E!$D13))</f>
        <v>7.8539816339744828E-2</v>
      </c>
      <c r="J13" s="18">
        <f>IF(D13="SING",0,Model!$W$36*((drdp!D13)*XYM4E!$B13+(drdp!G13)*XYM4E!$C13+(drdp!J13)*XYM4E!$D13))</f>
        <v>0</v>
      </c>
      <c r="K13" s="21">
        <f t="shared" si="11"/>
        <v>0</v>
      </c>
      <c r="L13" s="21">
        <f t="shared" si="12"/>
        <v>0.27758262378063819</v>
      </c>
      <c r="M13" s="21">
        <f t="shared" si="13"/>
        <v>0</v>
      </c>
      <c r="N13" s="21">
        <f t="shared" si="14"/>
        <v>0</v>
      </c>
      <c r="O13" s="21">
        <f t="shared" si="15"/>
        <v>0</v>
      </c>
      <c r="P13" s="21">
        <f t="shared" si="16"/>
        <v>0</v>
      </c>
      <c r="Q13" s="19">
        <f t="shared" si="17"/>
        <v>0</v>
      </c>
      <c r="R13" s="19">
        <f t="shared" si="18"/>
        <v>0.25907711552859569</v>
      </c>
      <c r="S13" s="19">
        <f t="shared" si="19"/>
        <v>0</v>
      </c>
      <c r="T13" s="19">
        <f t="shared" si="20"/>
        <v>0</v>
      </c>
      <c r="U13" s="19">
        <f t="shared" si="21"/>
        <v>0</v>
      </c>
      <c r="V13" s="19">
        <f t="shared" si="22"/>
        <v>0</v>
      </c>
    </row>
    <row r="14" spans="1:22" x14ac:dyDescent="0.25">
      <c r="A14" s="26">
        <f>Wellpath!E14</f>
        <v>330</v>
      </c>
      <c r="B14" s="22">
        <v>0</v>
      </c>
      <c r="C14" s="22">
        <f>ABS(COS(Wellpath!$L14))*SIN(Wellpath!$M14)*MAX(1,SQRT(10/(Wellpath!K14-Wellpath!K13)))</f>
        <v>0</v>
      </c>
      <c r="D14" s="22" t="str">
        <f>IF(ABS(Wellpath!$L14)&lt;VerticalInc,"SING",ABS(COS(Wellpath!$L14))*COS(Wellpath!$M14)/SIN(Wellpath!$L14)*MAX(1,SQRT(10/(Wellpath!K14-Wellpath!K13))))</f>
        <v>SING</v>
      </c>
      <c r="E14" s="20">
        <f>IF(D14="SING",0,Model!$W$36*((drdp!B14+drdp!K14)*XYM4E!$B14+(drdp!E14+drdp!N14)*XYM4E!$C14+(drdp!H14+drdp!Q14)*XYM4E!$D14))</f>
        <v>0</v>
      </c>
      <c r="F14" s="20">
        <f>IF(D14="SING",(Wellpath!K15-Wellpath!K13)/2*Model!$W$36,Model!$W$36*((drdp!C14+drdp!L14)*XYM4E!$B14+(drdp!F14+drdp!O14)*XYM4E!$C14+(drdp!I14+drdp!R14)*XYM4E!$D14))</f>
        <v>0.15707963267948966</v>
      </c>
      <c r="G14" s="20">
        <f>IF(D14="SING",0,Model!$W$36*((drdp!D14+drdp!M14)*XYM4E!$B14+(drdp!G14+drdp!P14)*XYM4E!$C14+(drdp!J14+drdp!S14)*XYM4E!$D14))</f>
        <v>0</v>
      </c>
      <c r="H14" s="18">
        <f>IF(D14="SING",0,Model!$W$36*((drdp!B14)*XYM4E!$B14+(drdp!E14)*XYM4E!$C14+(drdp!H14)*XYM4E!$D14))</f>
        <v>0</v>
      </c>
      <c r="I14" s="18">
        <f>IF(D14="SING",(Wellpath!K14-Wellpath!K13)/2*Model!$W$36,Model!$W$36*((drdp!C14)*XYM4E!$B14+(drdp!F14)*XYM4E!$C14+(drdp!I14)*XYM4E!$D14))</f>
        <v>7.8539816339744828E-2</v>
      </c>
      <c r="J14" s="18">
        <f>IF(D14="SING",0,Model!$W$36*((drdp!D14)*XYM4E!$B14+(drdp!G14)*XYM4E!$C14+(drdp!J14)*XYM4E!$D14))</f>
        <v>0</v>
      </c>
      <c r="K14" s="21">
        <f t="shared" si="11"/>
        <v>0</v>
      </c>
      <c r="L14" s="21">
        <f t="shared" si="12"/>
        <v>0.30225663478336157</v>
      </c>
      <c r="M14" s="21">
        <f t="shared" si="13"/>
        <v>0</v>
      </c>
      <c r="N14" s="21">
        <f t="shared" si="14"/>
        <v>0</v>
      </c>
      <c r="O14" s="21">
        <f t="shared" si="15"/>
        <v>0</v>
      </c>
      <c r="P14" s="21">
        <f t="shared" si="16"/>
        <v>0</v>
      </c>
      <c r="Q14" s="19">
        <f t="shared" si="17"/>
        <v>0</v>
      </c>
      <c r="R14" s="19">
        <f t="shared" si="18"/>
        <v>0.28375112653131906</v>
      </c>
      <c r="S14" s="19">
        <f t="shared" si="19"/>
        <v>0</v>
      </c>
      <c r="T14" s="19">
        <f t="shared" si="20"/>
        <v>0</v>
      </c>
      <c r="U14" s="19">
        <f t="shared" si="21"/>
        <v>0</v>
      </c>
      <c r="V14" s="19">
        <f t="shared" si="22"/>
        <v>0</v>
      </c>
    </row>
    <row r="15" spans="1:22" x14ac:dyDescent="0.25">
      <c r="A15" s="26">
        <f>Wellpath!E15</f>
        <v>360</v>
      </c>
      <c r="B15" s="22">
        <v>0</v>
      </c>
      <c r="C15" s="22">
        <f>ABS(COS(Wellpath!$L15))*SIN(Wellpath!$M15)*MAX(1,SQRT(10/(Wellpath!K15-Wellpath!K14)))</f>
        <v>0</v>
      </c>
      <c r="D15" s="22" t="str">
        <f>IF(ABS(Wellpath!$L15)&lt;VerticalInc,"SING",ABS(COS(Wellpath!$L15))*COS(Wellpath!$M15)/SIN(Wellpath!$L15)*MAX(1,SQRT(10/(Wellpath!K15-Wellpath!K14))))</f>
        <v>SING</v>
      </c>
      <c r="E15" s="20">
        <f>IF(D15="SING",0,Model!$W$36*((drdp!B15+drdp!K15)*XYM4E!$B15+(drdp!E15+drdp!N15)*XYM4E!$C15+(drdp!H15+drdp!Q15)*XYM4E!$D15))</f>
        <v>0</v>
      </c>
      <c r="F15" s="20">
        <f>IF(D15="SING",(Wellpath!K16-Wellpath!K14)/2*Model!$W$36,Model!$W$36*((drdp!C15+drdp!L15)*XYM4E!$B15+(drdp!F15+drdp!O15)*XYM4E!$C15+(drdp!I15+drdp!R15)*XYM4E!$D15))</f>
        <v>0.15707963267948966</v>
      </c>
      <c r="G15" s="20">
        <f>IF(D15="SING",0,Model!$W$36*((drdp!D15+drdp!M15)*XYM4E!$B15+(drdp!G15+drdp!P15)*XYM4E!$C15+(drdp!J15+drdp!S15)*XYM4E!$D15))</f>
        <v>0</v>
      </c>
      <c r="H15" s="18">
        <f>IF(D15="SING",0,Model!$W$36*((drdp!B15)*XYM4E!$B15+(drdp!E15)*XYM4E!$C15+(drdp!H15)*XYM4E!$D15))</f>
        <v>0</v>
      </c>
      <c r="I15" s="18">
        <f>IF(D15="SING",(Wellpath!K15-Wellpath!K14)/2*Model!$W$36,Model!$W$36*((drdp!C15)*XYM4E!$B15+(drdp!F15)*XYM4E!$C15+(drdp!I15)*XYM4E!$D15))</f>
        <v>7.8539816339744828E-2</v>
      </c>
      <c r="J15" s="18">
        <f>IF(D15="SING",0,Model!$W$36*((drdp!D15)*XYM4E!$B15+(drdp!G15)*XYM4E!$C15+(drdp!J15)*XYM4E!$D15))</f>
        <v>0</v>
      </c>
      <c r="K15" s="21">
        <f t="shared" si="11"/>
        <v>0</v>
      </c>
      <c r="L15" s="21">
        <f t="shared" si="12"/>
        <v>0.32693064578608494</v>
      </c>
      <c r="M15" s="21">
        <f t="shared" si="13"/>
        <v>0</v>
      </c>
      <c r="N15" s="21">
        <f t="shared" si="14"/>
        <v>0</v>
      </c>
      <c r="O15" s="21">
        <f t="shared" si="15"/>
        <v>0</v>
      </c>
      <c r="P15" s="21">
        <f t="shared" si="16"/>
        <v>0</v>
      </c>
      <c r="Q15" s="19">
        <f t="shared" si="17"/>
        <v>0</v>
      </c>
      <c r="R15" s="19">
        <f t="shared" si="18"/>
        <v>0.30842513753404244</v>
      </c>
      <c r="S15" s="19">
        <f t="shared" si="19"/>
        <v>0</v>
      </c>
      <c r="T15" s="19">
        <f t="shared" si="20"/>
        <v>0</v>
      </c>
      <c r="U15" s="19">
        <f t="shared" si="21"/>
        <v>0</v>
      </c>
      <c r="V15" s="19">
        <f t="shared" si="22"/>
        <v>0</v>
      </c>
    </row>
    <row r="16" spans="1:22" x14ac:dyDescent="0.25">
      <c r="A16" s="26">
        <f>Wellpath!E16</f>
        <v>390</v>
      </c>
      <c r="B16" s="22">
        <v>0</v>
      </c>
      <c r="C16" s="22">
        <f>ABS(COS(Wellpath!$L16))*SIN(Wellpath!$M16)*MAX(1,SQRT(10/(Wellpath!K16-Wellpath!K15)))</f>
        <v>0</v>
      </c>
      <c r="D16" s="22" t="str">
        <f>IF(ABS(Wellpath!$L16)&lt;VerticalInc,"SING",ABS(COS(Wellpath!$L16))*COS(Wellpath!$M16)/SIN(Wellpath!$L16)*MAX(1,SQRT(10/(Wellpath!K16-Wellpath!K15))))</f>
        <v>SING</v>
      </c>
      <c r="E16" s="20">
        <f>IF(D16="SING",0,Model!$W$36*((drdp!B16+drdp!K16)*XYM4E!$B16+(drdp!E16+drdp!N16)*XYM4E!$C16+(drdp!H16+drdp!Q16)*XYM4E!$D16))</f>
        <v>0</v>
      </c>
      <c r="F16" s="20">
        <f>IF(D16="SING",(Wellpath!K17-Wellpath!K15)/2*Model!$W$36,Model!$W$36*((drdp!C16+drdp!L16)*XYM4E!$B16+(drdp!F16+drdp!O16)*XYM4E!$C16+(drdp!I16+drdp!R16)*XYM4E!$D16))</f>
        <v>0.15707963267948966</v>
      </c>
      <c r="G16" s="20">
        <f>IF(D16="SING",0,Model!$W$36*((drdp!D16+drdp!M16)*XYM4E!$B16+(drdp!G16+drdp!P16)*XYM4E!$C16+(drdp!J16+drdp!S16)*XYM4E!$D16))</f>
        <v>0</v>
      </c>
      <c r="H16" s="18">
        <f>IF(D16="SING",0,Model!$W$36*((drdp!B16)*XYM4E!$B16+(drdp!E16)*XYM4E!$C16+(drdp!H16)*XYM4E!$D16))</f>
        <v>0</v>
      </c>
      <c r="I16" s="18">
        <f>IF(D16="SING",(Wellpath!K16-Wellpath!K15)/2*Model!$W$36,Model!$W$36*((drdp!C16)*XYM4E!$B16+(drdp!F16)*XYM4E!$C16+(drdp!I16)*XYM4E!$D16))</f>
        <v>7.8539816339744828E-2</v>
      </c>
      <c r="J16" s="18">
        <f>IF(D16="SING",0,Model!$W$36*((drdp!D16)*XYM4E!$B16+(drdp!G16)*XYM4E!$C16+(drdp!J16)*XYM4E!$D16))</f>
        <v>0</v>
      </c>
      <c r="K16" s="21">
        <f t="shared" si="11"/>
        <v>0</v>
      </c>
      <c r="L16" s="21">
        <f t="shared" si="12"/>
        <v>0.35160465678880831</v>
      </c>
      <c r="M16" s="21">
        <f t="shared" si="13"/>
        <v>0</v>
      </c>
      <c r="N16" s="21">
        <f t="shared" si="14"/>
        <v>0</v>
      </c>
      <c r="O16" s="21">
        <f t="shared" si="15"/>
        <v>0</v>
      </c>
      <c r="P16" s="21">
        <f t="shared" si="16"/>
        <v>0</v>
      </c>
      <c r="Q16" s="19">
        <f t="shared" si="17"/>
        <v>0</v>
      </c>
      <c r="R16" s="19">
        <f t="shared" si="18"/>
        <v>0.33309914853676581</v>
      </c>
      <c r="S16" s="19">
        <f t="shared" si="19"/>
        <v>0</v>
      </c>
      <c r="T16" s="19">
        <f t="shared" si="20"/>
        <v>0</v>
      </c>
      <c r="U16" s="19">
        <f t="shared" si="21"/>
        <v>0</v>
      </c>
      <c r="V16" s="19">
        <f t="shared" si="22"/>
        <v>0</v>
      </c>
    </row>
    <row r="17" spans="1:22" x14ac:dyDescent="0.25">
      <c r="A17" s="26">
        <f>Wellpath!E17</f>
        <v>420</v>
      </c>
      <c r="B17" s="22">
        <v>0</v>
      </c>
      <c r="C17" s="22">
        <f>ABS(COS(Wellpath!$L17))*SIN(Wellpath!$M17)*MAX(1,SQRT(10/(Wellpath!K17-Wellpath!K16)))</f>
        <v>0</v>
      </c>
      <c r="D17" s="22" t="str">
        <f>IF(ABS(Wellpath!$L17)&lt;VerticalInc,"SING",ABS(COS(Wellpath!$L17))*COS(Wellpath!$M17)/SIN(Wellpath!$L17)*MAX(1,SQRT(10/(Wellpath!K17-Wellpath!K16))))</f>
        <v>SING</v>
      </c>
      <c r="E17" s="20">
        <f>IF(D17="SING",0,Model!$W$36*((drdp!B17+drdp!K17)*XYM4E!$B17+(drdp!E17+drdp!N17)*XYM4E!$C17+(drdp!H17+drdp!Q17)*XYM4E!$D17))</f>
        <v>0</v>
      </c>
      <c r="F17" s="20">
        <f>IF(D17="SING",(Wellpath!K18-Wellpath!K16)/2*Model!$W$36,Model!$W$36*((drdp!C17+drdp!L17)*XYM4E!$B17+(drdp!F17+drdp!O17)*XYM4E!$C17+(drdp!I17+drdp!R17)*XYM4E!$D17))</f>
        <v>0.15707963267948966</v>
      </c>
      <c r="G17" s="20">
        <f>IF(D17="SING",0,Model!$W$36*((drdp!D17+drdp!M17)*XYM4E!$B17+(drdp!G17+drdp!P17)*XYM4E!$C17+(drdp!J17+drdp!S17)*XYM4E!$D17))</f>
        <v>0</v>
      </c>
      <c r="H17" s="18">
        <f>IF(D17="SING",0,Model!$W$36*((drdp!B17)*XYM4E!$B17+(drdp!E17)*XYM4E!$C17+(drdp!H17)*XYM4E!$D17))</f>
        <v>0</v>
      </c>
      <c r="I17" s="18">
        <f>IF(D17="SING",(Wellpath!K17-Wellpath!K16)/2*Model!$W$36,Model!$W$36*((drdp!C17)*XYM4E!$B17+(drdp!F17)*XYM4E!$C17+(drdp!I17)*XYM4E!$D17))</f>
        <v>7.8539816339744828E-2</v>
      </c>
      <c r="J17" s="18">
        <f>IF(D17="SING",0,Model!$W$36*((drdp!D17)*XYM4E!$B17+(drdp!G17)*XYM4E!$C17+(drdp!J17)*XYM4E!$D17))</f>
        <v>0</v>
      </c>
      <c r="K17" s="21">
        <f t="shared" si="11"/>
        <v>0</v>
      </c>
      <c r="L17" s="21">
        <f t="shared" si="12"/>
        <v>0.37627866779153168</v>
      </c>
      <c r="M17" s="21">
        <f t="shared" si="13"/>
        <v>0</v>
      </c>
      <c r="N17" s="21">
        <f t="shared" si="14"/>
        <v>0</v>
      </c>
      <c r="O17" s="21">
        <f t="shared" si="15"/>
        <v>0</v>
      </c>
      <c r="P17" s="21">
        <f t="shared" si="16"/>
        <v>0</v>
      </c>
      <c r="Q17" s="19">
        <f t="shared" si="17"/>
        <v>0</v>
      </c>
      <c r="R17" s="19">
        <f t="shared" si="18"/>
        <v>0.35777315953948918</v>
      </c>
      <c r="S17" s="19">
        <f t="shared" si="19"/>
        <v>0</v>
      </c>
      <c r="T17" s="19">
        <f t="shared" si="20"/>
        <v>0</v>
      </c>
      <c r="U17" s="19">
        <f t="shared" si="21"/>
        <v>0</v>
      </c>
      <c r="V17" s="19">
        <f t="shared" si="22"/>
        <v>0</v>
      </c>
    </row>
    <row r="18" spans="1:22" x14ac:dyDescent="0.25">
      <c r="A18" s="26">
        <f>Wellpath!E18</f>
        <v>450</v>
      </c>
      <c r="B18" s="22">
        <v>0</v>
      </c>
      <c r="C18" s="22">
        <f>ABS(COS(Wellpath!$L18))*SIN(Wellpath!$M18)*MAX(1,SQRT(10/(Wellpath!K18-Wellpath!K17)))</f>
        <v>0</v>
      </c>
      <c r="D18" s="22" t="str">
        <f>IF(ABS(Wellpath!$L18)&lt;VerticalInc,"SING",ABS(COS(Wellpath!$L18))*COS(Wellpath!$M18)/SIN(Wellpath!$L18)*MAX(1,SQRT(10/(Wellpath!K18-Wellpath!K17))))</f>
        <v>SING</v>
      </c>
      <c r="E18" s="20">
        <f>IF(D18="SING",0,Model!$W$36*((drdp!B18+drdp!K18)*XYM4E!$B18+(drdp!E18+drdp!N18)*XYM4E!$C18+(drdp!H18+drdp!Q18)*XYM4E!$D18))</f>
        <v>0</v>
      </c>
      <c r="F18" s="20">
        <f>IF(D18="SING",(Wellpath!K19-Wellpath!K17)/2*Model!$W$36,Model!$W$36*((drdp!C18+drdp!L18)*XYM4E!$B18+(drdp!F18+drdp!O18)*XYM4E!$C18+(drdp!I18+drdp!R18)*XYM4E!$D18))</f>
        <v>0.15707963267948966</v>
      </c>
      <c r="G18" s="20">
        <f>IF(D18="SING",0,Model!$W$36*((drdp!D18+drdp!M18)*XYM4E!$B18+(drdp!G18+drdp!P18)*XYM4E!$C18+(drdp!J18+drdp!S18)*XYM4E!$D18))</f>
        <v>0</v>
      </c>
      <c r="H18" s="18">
        <f>IF(D18="SING",0,Model!$W$36*((drdp!B18)*XYM4E!$B18+(drdp!E18)*XYM4E!$C18+(drdp!H18)*XYM4E!$D18))</f>
        <v>0</v>
      </c>
      <c r="I18" s="18">
        <f>IF(D18="SING",(Wellpath!K18-Wellpath!K17)/2*Model!$W$36,Model!$W$36*((drdp!C18)*XYM4E!$B18+(drdp!F18)*XYM4E!$C18+(drdp!I18)*XYM4E!$D18))</f>
        <v>7.8539816339744828E-2</v>
      </c>
      <c r="J18" s="18">
        <f>IF(D18="SING",0,Model!$W$36*((drdp!D18)*XYM4E!$B18+(drdp!G18)*XYM4E!$C18+(drdp!J18)*XYM4E!$D18))</f>
        <v>0</v>
      </c>
      <c r="K18" s="21">
        <f t="shared" si="11"/>
        <v>0</v>
      </c>
      <c r="L18" s="21">
        <f t="shared" si="12"/>
        <v>0.40095267879425506</v>
      </c>
      <c r="M18" s="21">
        <f t="shared" si="13"/>
        <v>0</v>
      </c>
      <c r="N18" s="21">
        <f t="shared" si="14"/>
        <v>0</v>
      </c>
      <c r="O18" s="21">
        <f t="shared" si="15"/>
        <v>0</v>
      </c>
      <c r="P18" s="21">
        <f t="shared" si="16"/>
        <v>0</v>
      </c>
      <c r="Q18" s="19">
        <f t="shared" si="17"/>
        <v>0</v>
      </c>
      <c r="R18" s="19">
        <f t="shared" si="18"/>
        <v>0.38244717054221256</v>
      </c>
      <c r="S18" s="19">
        <f t="shared" si="19"/>
        <v>0</v>
      </c>
      <c r="T18" s="19">
        <f t="shared" si="20"/>
        <v>0</v>
      </c>
      <c r="U18" s="19">
        <f t="shared" si="21"/>
        <v>0</v>
      </c>
      <c r="V18" s="19">
        <f t="shared" si="22"/>
        <v>0</v>
      </c>
    </row>
    <row r="19" spans="1:22" x14ac:dyDescent="0.25">
      <c r="A19" s="26">
        <f>Wellpath!E19</f>
        <v>480</v>
      </c>
      <c r="B19" s="22">
        <v>0</v>
      </c>
      <c r="C19" s="22">
        <f>ABS(COS(Wellpath!$L19))*SIN(Wellpath!$M19)*MAX(1,SQRT(10/(Wellpath!K19-Wellpath!K18)))</f>
        <v>0</v>
      </c>
      <c r="D19" s="22" t="str">
        <f>IF(ABS(Wellpath!$L19)&lt;VerticalInc,"SING",ABS(COS(Wellpath!$L19))*COS(Wellpath!$M19)/SIN(Wellpath!$L19)*MAX(1,SQRT(10/(Wellpath!K19-Wellpath!K18))))</f>
        <v>SING</v>
      </c>
      <c r="E19" s="20">
        <f>IF(D19="SING",0,Model!$W$36*((drdp!B19+drdp!K19)*XYM4E!$B19+(drdp!E19+drdp!N19)*XYM4E!$C19+(drdp!H19+drdp!Q19)*XYM4E!$D19))</f>
        <v>0</v>
      </c>
      <c r="F19" s="20">
        <f>IF(D19="SING",(Wellpath!K20-Wellpath!K18)/2*Model!$W$36,Model!$W$36*((drdp!C19+drdp!L19)*XYM4E!$B19+(drdp!F19+drdp!O19)*XYM4E!$C19+(drdp!I19+drdp!R19)*XYM4E!$D19))</f>
        <v>0.1308996938995747</v>
      </c>
      <c r="G19" s="20">
        <f>IF(D19="SING",0,Model!$W$36*((drdp!D19+drdp!M19)*XYM4E!$B19+(drdp!G19+drdp!P19)*XYM4E!$C19+(drdp!J19+drdp!S19)*XYM4E!$D19))</f>
        <v>0</v>
      </c>
      <c r="H19" s="18">
        <f>IF(D19="SING",0,Model!$W$36*((drdp!B19)*XYM4E!$B19+(drdp!E19)*XYM4E!$C19+(drdp!H19)*XYM4E!$D19))</f>
        <v>0</v>
      </c>
      <c r="I19" s="18">
        <f>IF(D19="SING",(Wellpath!K19-Wellpath!K18)/2*Model!$W$36,Model!$W$36*((drdp!C19)*XYM4E!$B19+(drdp!F19)*XYM4E!$C19+(drdp!I19)*XYM4E!$D19))</f>
        <v>7.8539816339744828E-2</v>
      </c>
      <c r="J19" s="18">
        <f>IF(D19="SING",0,Model!$W$36*((drdp!D19)*XYM4E!$B19+(drdp!G19)*XYM4E!$C19+(drdp!J19)*XYM4E!$D19))</f>
        <v>0</v>
      </c>
      <c r="K19" s="21">
        <f t="shared" si="11"/>
        <v>0</v>
      </c>
      <c r="L19" s="21">
        <f t="shared" si="12"/>
        <v>0.41808740865725741</v>
      </c>
      <c r="M19" s="21">
        <f t="shared" si="13"/>
        <v>0</v>
      </c>
      <c r="N19" s="21">
        <f t="shared" si="14"/>
        <v>0</v>
      </c>
      <c r="O19" s="21">
        <f t="shared" si="15"/>
        <v>0</v>
      </c>
      <c r="P19" s="21">
        <f t="shared" si="16"/>
        <v>0</v>
      </c>
      <c r="Q19" s="19">
        <f t="shared" si="17"/>
        <v>0</v>
      </c>
      <c r="R19" s="19">
        <f t="shared" si="18"/>
        <v>0.40712118154493593</v>
      </c>
      <c r="S19" s="19">
        <f t="shared" si="19"/>
        <v>0</v>
      </c>
      <c r="T19" s="19">
        <f t="shared" si="20"/>
        <v>0</v>
      </c>
      <c r="U19" s="19">
        <f t="shared" si="21"/>
        <v>0</v>
      </c>
      <c r="V19" s="19">
        <f t="shared" si="22"/>
        <v>0</v>
      </c>
    </row>
    <row r="20" spans="1:22" x14ac:dyDescent="0.25">
      <c r="A20" s="26">
        <f>Wellpath!E20</f>
        <v>500</v>
      </c>
      <c r="B20" s="22">
        <v>0</v>
      </c>
      <c r="C20" s="22">
        <f>ABS(COS(Wellpath!$L20))*SIN(Wellpath!$M20)*MAX(1,SQRT(10/(Wellpath!K20-Wellpath!K19)))</f>
        <v>0</v>
      </c>
      <c r="D20" s="22" t="str">
        <f>IF(ABS(Wellpath!$L20)&lt;VerticalInc,"SING",ABS(COS(Wellpath!$L20))*COS(Wellpath!$M20)/SIN(Wellpath!$L20)*MAX(1,SQRT(10/(Wellpath!K20-Wellpath!K19))))</f>
        <v>SING</v>
      </c>
      <c r="E20" s="20">
        <f>IF(D20="SING",0,Model!$W$36*((drdp!B20+drdp!K20)*XYM4E!$B20+(drdp!E20+drdp!N20)*XYM4E!$C20+(drdp!H20+drdp!Q20)*XYM4E!$D20))</f>
        <v>0</v>
      </c>
      <c r="F20" s="20">
        <f>IF(D20="SING",(Wellpath!K21-Wellpath!K19)/2*Model!$W$36,Model!$W$36*((drdp!C20+drdp!L20)*XYM4E!$B20+(drdp!F20+drdp!O20)*XYM4E!$C20+(drdp!I20+drdp!R20)*XYM4E!$D20))</f>
        <v>7.8539816339744828E-2</v>
      </c>
      <c r="G20" s="20">
        <f>IF(D20="SING",0,Model!$W$36*((drdp!D20+drdp!M20)*XYM4E!$B20+(drdp!G20+drdp!P20)*XYM4E!$C20+(drdp!J20+drdp!S20)*XYM4E!$D20))</f>
        <v>0</v>
      </c>
      <c r="H20" s="18">
        <f>IF(D20="SING",0,Model!$W$36*((drdp!B20)*XYM4E!$B20+(drdp!E20)*XYM4E!$C20+(drdp!H20)*XYM4E!$D20))</f>
        <v>0</v>
      </c>
      <c r="I20" s="18">
        <f>IF(D20="SING",(Wellpath!K20-Wellpath!K19)/2*Model!$W$36,Model!$W$36*((drdp!C20)*XYM4E!$B20+(drdp!F20)*XYM4E!$C20+(drdp!I20)*XYM4E!$D20))</f>
        <v>5.2359877559829883E-2</v>
      </c>
      <c r="J20" s="18">
        <f>IF(D20="SING",0,Model!$W$36*((drdp!D20)*XYM4E!$B20+(drdp!G20)*XYM4E!$C20+(drdp!J20)*XYM4E!$D20))</f>
        <v>0</v>
      </c>
      <c r="K20" s="21">
        <f t="shared" si="11"/>
        <v>0</v>
      </c>
      <c r="L20" s="21">
        <f t="shared" si="12"/>
        <v>0.42425591140793828</v>
      </c>
      <c r="M20" s="21">
        <f t="shared" si="13"/>
        <v>0</v>
      </c>
      <c r="N20" s="21">
        <f t="shared" si="14"/>
        <v>0</v>
      </c>
      <c r="O20" s="21">
        <f t="shared" si="15"/>
        <v>0</v>
      </c>
      <c r="P20" s="21">
        <f t="shared" si="16"/>
        <v>0</v>
      </c>
      <c r="Q20" s="19">
        <f t="shared" si="17"/>
        <v>0</v>
      </c>
      <c r="R20" s="19">
        <f t="shared" si="18"/>
        <v>0.42082896543533777</v>
      </c>
      <c r="S20" s="19">
        <f t="shared" si="19"/>
        <v>0</v>
      </c>
      <c r="T20" s="19">
        <f t="shared" si="20"/>
        <v>0</v>
      </c>
      <c r="U20" s="19">
        <f t="shared" si="21"/>
        <v>0</v>
      </c>
      <c r="V20" s="19">
        <f t="shared" si="22"/>
        <v>0</v>
      </c>
    </row>
    <row r="21" spans="1:22" x14ac:dyDescent="0.25">
      <c r="A21" s="26">
        <f>Wellpath!E21</f>
        <v>510</v>
      </c>
      <c r="B21" s="22">
        <v>0</v>
      </c>
      <c r="C21" s="22">
        <f>ABS(COS(Wellpath!$L21))*SIN(Wellpath!$M21)*MAX(1,SQRT(10/(Wellpath!K21-Wellpath!K20)))</f>
        <v>0</v>
      </c>
      <c r="D21" s="22">
        <f>IF(ABS(Wellpath!$L21)&lt;VerticalInc,"SING",ABS(COS(Wellpath!$L21))*COS(Wellpath!$M21)/SIN(Wellpath!$L21)*MAX(1,SQRT(10/(Wellpath!K21-Wellpath!K20))))</f>
        <v>69.026230842496417</v>
      </c>
      <c r="E21" s="20">
        <f>IF(D21="SING",0,Model!$W$36*((drdp!B21+drdp!K21)*XYM4E!$B21+(drdp!E21+drdp!N21)*XYM4E!$C21+(drdp!H21+drdp!Q21)*XYM4E!$D21))</f>
        <v>0</v>
      </c>
      <c r="F21" s="20">
        <f>IF(D21="SING",(Wellpath!K22-Wellpath!K20)/2*Model!$W$36,Model!$W$36*((drdp!C21+drdp!L21)*XYM4E!$B21+(drdp!F21+drdp!O21)*XYM4E!$C21+(drdp!I21+drdp!R21)*XYM4E!$D21))</f>
        <v>0.10470876754225797</v>
      </c>
      <c r="G21" s="20">
        <f>IF(D21="SING",0,Model!$W$36*((drdp!D21+drdp!M21)*XYM4E!$B21+(drdp!G21+drdp!P21)*XYM4E!$C21+(drdp!J21+drdp!S21)*XYM4E!$D21))</f>
        <v>0</v>
      </c>
      <c r="H21" s="18">
        <f>IF(D21="SING",0,Model!$W$36*((drdp!B21)*XYM4E!$B21+(drdp!E21)*XYM4E!$C21+(drdp!H21)*XYM4E!$D21))</f>
        <v>0</v>
      </c>
      <c r="I21" s="18">
        <f>IF(D21="SING",(Wellpath!K21-Wellpath!K20)/2*Model!$W$36,Model!$W$36*((drdp!C21)*XYM4E!$B21+(drdp!F21)*XYM4E!$C21+(drdp!I21)*XYM4E!$D21))</f>
        <v>2.6177191885564492E-2</v>
      </c>
      <c r="J21" s="18">
        <f>IF(D21="SING",0,Model!$W$36*((drdp!D21)*XYM4E!$B21+(drdp!G21)*XYM4E!$C21+(drdp!J21)*XYM4E!$D21))</f>
        <v>0</v>
      </c>
      <c r="K21" s="21">
        <f t="shared" si="11"/>
        <v>0</v>
      </c>
      <c r="L21" s="21">
        <f t="shared" si="12"/>
        <v>0.4352198374081569</v>
      </c>
      <c r="M21" s="21">
        <f t="shared" si="13"/>
        <v>0</v>
      </c>
      <c r="N21" s="21">
        <f t="shared" si="14"/>
        <v>0</v>
      </c>
      <c r="O21" s="21">
        <f t="shared" si="15"/>
        <v>0</v>
      </c>
      <c r="P21" s="21">
        <f t="shared" si="16"/>
        <v>0</v>
      </c>
      <c r="Q21" s="19">
        <f t="shared" si="17"/>
        <v>0</v>
      </c>
      <c r="R21" s="19">
        <f t="shared" si="18"/>
        <v>0.42494115678295197</v>
      </c>
      <c r="S21" s="19">
        <f t="shared" si="19"/>
        <v>0</v>
      </c>
      <c r="T21" s="19">
        <f t="shared" si="20"/>
        <v>0</v>
      </c>
      <c r="U21" s="19">
        <f t="shared" si="21"/>
        <v>0</v>
      </c>
      <c r="V21" s="19">
        <f t="shared" si="22"/>
        <v>0</v>
      </c>
    </row>
    <row r="22" spans="1:22" x14ac:dyDescent="0.25">
      <c r="A22" s="26">
        <f>Wellpath!E22</f>
        <v>540</v>
      </c>
      <c r="B22" s="22">
        <v>0</v>
      </c>
      <c r="C22" s="22">
        <f>ABS(COS(Wellpath!$L22))*SIN(Wellpath!$M22)*MAX(1,SQRT(10/(Wellpath!K22-Wellpath!K21)))</f>
        <v>0</v>
      </c>
      <c r="D22" s="22">
        <f>IF(ABS(Wellpath!$L22)&lt;VerticalInc,"SING",ABS(COS(Wellpath!$L22))*COS(Wellpath!$M22)/SIN(Wellpath!$L22)*MAX(1,SQRT(10/(Wellpath!K22-Wellpath!K21))))</f>
        <v>17.186562274948066</v>
      </c>
      <c r="E22" s="20">
        <f>IF(D22="SING",0,Model!$W$36*((drdp!B22+drdp!K22)*XYM4E!$B22+(drdp!E22+drdp!N22)*XYM4E!$C22+(drdp!H22+drdp!Q22)*XYM4E!$D22))</f>
        <v>0</v>
      </c>
      <c r="F22" s="20">
        <f>IF(D22="SING",(Wellpath!K23-Wellpath!K21)/2*Model!$W$36,Model!$W$36*((drdp!C22+drdp!L22)*XYM4E!$B22+(drdp!F22+drdp!O22)*XYM4E!$C22+(drdp!I22+drdp!R22)*XYM4E!$D22))</f>
        <v>0.1568144098946419</v>
      </c>
      <c r="G22" s="20">
        <f>IF(D22="SING",0,Model!$W$36*((drdp!D22+drdp!M22)*XYM4E!$B22+(drdp!G22+drdp!P22)*XYM4E!$C22+(drdp!J22+drdp!S22)*XYM4E!$D22))</f>
        <v>0</v>
      </c>
      <c r="H22" s="18">
        <f>IF(D22="SING",0,Model!$W$36*((drdp!B22)*XYM4E!$B22+(drdp!E22)*XYM4E!$C22+(drdp!H22)*XYM4E!$D22))</f>
        <v>0</v>
      </c>
      <c r="I22" s="18">
        <f>IF(D22="SING",(Wellpath!K22-Wellpath!K21)/2*Model!$W$36,Model!$W$36*((drdp!C22)*XYM4E!$B22+(drdp!F22)*XYM4E!$C22+(drdp!I22)*XYM4E!$D22))</f>
        <v>7.8407204947320952E-2</v>
      </c>
      <c r="J22" s="18">
        <f>IF(D22="SING",0,Model!$W$36*((drdp!D22)*XYM4E!$B22+(drdp!G22)*XYM4E!$C22+(drdp!J22)*XYM4E!$D22))</f>
        <v>0</v>
      </c>
      <c r="K22" s="21">
        <f t="shared" si="11"/>
        <v>0</v>
      </c>
      <c r="L22" s="21">
        <f t="shared" si="12"/>
        <v>0.45981059655876166</v>
      </c>
      <c r="M22" s="21">
        <f t="shared" si="13"/>
        <v>0</v>
      </c>
      <c r="N22" s="21">
        <f t="shared" si="14"/>
        <v>0</v>
      </c>
      <c r="O22" s="21">
        <f t="shared" si="15"/>
        <v>0</v>
      </c>
      <c r="P22" s="21">
        <f t="shared" si="16"/>
        <v>0</v>
      </c>
      <c r="Q22" s="19">
        <f t="shared" si="17"/>
        <v>0</v>
      </c>
      <c r="R22" s="19">
        <f t="shared" si="18"/>
        <v>0.44136752719580807</v>
      </c>
      <c r="S22" s="19">
        <f t="shared" si="19"/>
        <v>0</v>
      </c>
      <c r="T22" s="19">
        <f t="shared" si="20"/>
        <v>0</v>
      </c>
      <c r="U22" s="19">
        <f t="shared" si="21"/>
        <v>0</v>
      </c>
      <c r="V22" s="19">
        <f t="shared" si="22"/>
        <v>0</v>
      </c>
    </row>
    <row r="23" spans="1:22" x14ac:dyDescent="0.25">
      <c r="A23" s="26">
        <f>Wellpath!E23</f>
        <v>570</v>
      </c>
      <c r="B23" s="22">
        <v>0</v>
      </c>
      <c r="C23" s="22">
        <f>ABS(COS(Wellpath!$L23))*SIN(Wellpath!$M23)*MAX(1,SQRT(10/(Wellpath!K23-Wellpath!K22)))</f>
        <v>0</v>
      </c>
      <c r="D23" s="22">
        <f>IF(ABS(Wellpath!$L23)&lt;VerticalInc,"SING",ABS(COS(Wellpath!$L23))*COS(Wellpath!$M23)/SIN(Wellpath!$L23)*MAX(1,SQRT(10/(Wellpath!K23-Wellpath!K22))))</f>
        <v>9.793808488139895</v>
      </c>
      <c r="E23" s="20">
        <f>IF(D23="SING",0,Model!$W$36*((drdp!B23+drdp!K23)*XYM4E!$B23+(drdp!E23+drdp!N23)*XYM4E!$C23+(drdp!H23+drdp!Q23)*XYM4E!$D23))</f>
        <v>0</v>
      </c>
      <c r="F23" s="20">
        <f>IF(D23="SING",(Wellpath!K24-Wellpath!K22)/2*Model!$W$36,Model!$W$36*((drdp!C23+drdp!L23)*XYM4E!$B23+(drdp!F23+drdp!O23)*XYM4E!$C23+(drdp!I23+drdp!R23)*XYM4E!$D23))</f>
        <v>0.15626716333391399</v>
      </c>
      <c r="G23" s="20">
        <f>IF(D23="SING",0,Model!$W$36*((drdp!D23+drdp!M23)*XYM4E!$B23+(drdp!G23+drdp!P23)*XYM4E!$C23+(drdp!J23+drdp!S23)*XYM4E!$D23))</f>
        <v>0</v>
      </c>
      <c r="H23" s="18">
        <f>IF(D23="SING",0,Model!$W$36*((drdp!B23)*XYM4E!$B23+(drdp!E23)*XYM4E!$C23+(drdp!H23)*XYM4E!$D23))</f>
        <v>0</v>
      </c>
      <c r="I23" s="18">
        <f>IF(D23="SING",(Wellpath!K23-Wellpath!K22)/2*Model!$W$36,Model!$W$36*((drdp!C23)*XYM4E!$B23+(drdp!F23)*XYM4E!$C23+(drdp!I23)*XYM4E!$D23))</f>
        <v>7.8133581666956997E-2</v>
      </c>
      <c r="J23" s="18">
        <f>IF(D23="SING",0,Model!$W$36*((drdp!D23)*XYM4E!$B23+(drdp!G23)*XYM4E!$C23+(drdp!J23)*XYM4E!$D23))</f>
        <v>0</v>
      </c>
      <c r="K23" s="21">
        <f t="shared" si="11"/>
        <v>0</v>
      </c>
      <c r="L23" s="21">
        <f t="shared" si="12"/>
        <v>0.48423002289518979</v>
      </c>
      <c r="M23" s="21">
        <f t="shared" si="13"/>
        <v>0</v>
      </c>
      <c r="N23" s="21">
        <f t="shared" si="14"/>
        <v>0</v>
      </c>
      <c r="O23" s="21">
        <f t="shared" si="15"/>
        <v>0</v>
      </c>
      <c r="P23" s="21">
        <f t="shared" si="16"/>
        <v>0</v>
      </c>
      <c r="Q23" s="19">
        <f t="shared" si="17"/>
        <v>0</v>
      </c>
      <c r="R23" s="19">
        <f t="shared" si="18"/>
        <v>0.4659154531428687</v>
      </c>
      <c r="S23" s="19">
        <f t="shared" si="19"/>
        <v>0</v>
      </c>
      <c r="T23" s="19">
        <f t="shared" si="20"/>
        <v>0</v>
      </c>
      <c r="U23" s="19">
        <f t="shared" si="21"/>
        <v>0</v>
      </c>
      <c r="V23" s="19">
        <f t="shared" si="22"/>
        <v>0</v>
      </c>
    </row>
    <row r="24" spans="1:22" x14ac:dyDescent="0.25">
      <c r="A24" s="26">
        <f>Wellpath!E24</f>
        <v>600</v>
      </c>
      <c r="B24" s="22">
        <v>0</v>
      </c>
      <c r="C24" s="22">
        <f>ABS(COS(Wellpath!$L24))*SIN(Wellpath!$M24)*MAX(1,SQRT(10/(Wellpath!K24-Wellpath!K23)))</f>
        <v>0</v>
      </c>
      <c r="D24" s="22">
        <f>IF(ABS(Wellpath!$L24)&lt;VerticalInc,"SING",ABS(COS(Wellpath!$L24))*COS(Wellpath!$M24)/SIN(Wellpath!$L24)*MAX(1,SQRT(10/(Wellpath!K24-Wellpath!K23))))</f>
        <v>6.8297144365762863</v>
      </c>
      <c r="E24" s="20">
        <f>IF(D24="SING",0,Model!$W$36*((drdp!B24+drdp!K24)*XYM4E!$B24+(drdp!E24+drdp!N24)*XYM4E!$C24+(drdp!H24+drdp!Q24)*XYM4E!$D24))</f>
        <v>0</v>
      </c>
      <c r="F24" s="20">
        <f>IF(D24="SING",(Wellpath!K25-Wellpath!K23)/2*Model!$W$36,Model!$W$36*((drdp!C24+drdp!L24)*XYM4E!$B24+(drdp!F24+drdp!O24)*XYM4E!$C24+(drdp!I24+drdp!R24)*XYM4E!$D24))</f>
        <v>0.15542245334613505</v>
      </c>
      <c r="G24" s="20">
        <f>IF(D24="SING",0,Model!$W$36*((drdp!D24+drdp!M24)*XYM4E!$B24+(drdp!G24+drdp!P24)*XYM4E!$C24+(drdp!J24+drdp!S24)*XYM4E!$D24))</f>
        <v>0</v>
      </c>
      <c r="H24" s="18">
        <f>IF(D24="SING",0,Model!$W$36*((drdp!B24)*XYM4E!$B24+(drdp!E24)*XYM4E!$C24+(drdp!H24)*XYM4E!$D24))</f>
        <v>0</v>
      </c>
      <c r="I24" s="18">
        <f>IF(D24="SING",(Wellpath!K24-Wellpath!K23)/2*Model!$W$36,Model!$W$36*((drdp!C24)*XYM4E!$B24+(drdp!F24)*XYM4E!$C24+(drdp!I24)*XYM4E!$D24))</f>
        <v>7.7711226673067527E-2</v>
      </c>
      <c r="J24" s="18">
        <f>IF(D24="SING",0,Model!$W$36*((drdp!D24)*XYM4E!$B24+(drdp!G24)*XYM4E!$C24+(drdp!J24)*XYM4E!$D24))</f>
        <v>0</v>
      </c>
      <c r="K24" s="21">
        <f t="shared" si="11"/>
        <v>0</v>
      </c>
      <c r="L24" s="21">
        <f t="shared" si="12"/>
        <v>0.50838616189932129</v>
      </c>
      <c r="M24" s="21">
        <f t="shared" si="13"/>
        <v>0</v>
      </c>
      <c r="N24" s="21">
        <f t="shared" si="14"/>
        <v>0</v>
      </c>
      <c r="O24" s="21">
        <f t="shared" si="15"/>
        <v>0</v>
      </c>
      <c r="P24" s="21">
        <f t="shared" si="16"/>
        <v>0</v>
      </c>
      <c r="Q24" s="19">
        <f t="shared" si="17"/>
        <v>0</v>
      </c>
      <c r="R24" s="19">
        <f t="shared" si="18"/>
        <v>0.49026905764622269</v>
      </c>
      <c r="S24" s="19">
        <f t="shared" si="19"/>
        <v>0</v>
      </c>
      <c r="T24" s="19">
        <f t="shared" si="20"/>
        <v>0</v>
      </c>
      <c r="U24" s="19">
        <f t="shared" si="21"/>
        <v>0</v>
      </c>
      <c r="V24" s="19">
        <f t="shared" si="22"/>
        <v>0</v>
      </c>
    </row>
    <row r="25" spans="1:22" x14ac:dyDescent="0.25">
      <c r="A25" s="26">
        <f>Wellpath!E25</f>
        <v>630</v>
      </c>
      <c r="B25" s="22">
        <v>0</v>
      </c>
      <c r="C25" s="22">
        <f>ABS(COS(Wellpath!$L25))*SIN(Wellpath!$M25)*MAX(1,SQRT(10/(Wellpath!K25-Wellpath!K24)))</f>
        <v>0</v>
      </c>
      <c r="D25" s="22">
        <f>IF(ABS(Wellpath!$L25)&lt;VerticalInc,"SING",ABS(COS(Wellpath!$L25))*COS(Wellpath!$M25)/SIN(Wellpath!$L25)*MAX(1,SQRT(10/(Wellpath!K25-Wellpath!K24))))</f>
        <v>5.2273120501350565</v>
      </c>
      <c r="E25" s="20">
        <f>IF(D25="SING",0,Model!$W$36*((drdp!B25+drdp!K25)*XYM4E!$B25+(drdp!E25+drdp!N25)*XYM4E!$C25+(drdp!H25+drdp!Q25)*XYM4E!$D25))</f>
        <v>0</v>
      </c>
      <c r="F25" s="20">
        <f>IF(D25="SING",(Wellpath!K26-Wellpath!K24)/2*Model!$W$36,Model!$W$36*((drdp!C25+drdp!L25)*XYM4E!$B25+(drdp!F25+drdp!O25)*XYM4E!$C25+(drdp!I25+drdp!R25)*XYM4E!$D25))</f>
        <v>0.15428188788477692</v>
      </c>
      <c r="G25" s="20">
        <f>IF(D25="SING",0,Model!$W$36*((drdp!D25+drdp!M25)*XYM4E!$B25+(drdp!G25+drdp!P25)*XYM4E!$C25+(drdp!J25+drdp!S25)*XYM4E!$D25))</f>
        <v>0</v>
      </c>
      <c r="H25" s="18">
        <f>IF(D25="SING",0,Model!$W$36*((drdp!B25)*XYM4E!$B25+(drdp!E25)*XYM4E!$C25+(drdp!H25)*XYM4E!$D25))</f>
        <v>0</v>
      </c>
      <c r="I25" s="18">
        <f>IF(D25="SING",(Wellpath!K25-Wellpath!K24)/2*Model!$W$36,Model!$W$36*((drdp!C25)*XYM4E!$B25+(drdp!F25)*XYM4E!$C25+(drdp!I25)*XYM4E!$D25))</f>
        <v>7.7140943942388462E-2</v>
      </c>
      <c r="J25" s="18">
        <f>IF(D25="SING",0,Model!$W$36*((drdp!D25)*XYM4E!$B25+(drdp!G25)*XYM4E!$C25+(drdp!J25)*XYM4E!$D25))</f>
        <v>0</v>
      </c>
      <c r="K25" s="21">
        <f t="shared" si="11"/>
        <v>0</v>
      </c>
      <c r="L25" s="21">
        <f t="shared" si="12"/>
        <v>0.53218906282861211</v>
      </c>
      <c r="M25" s="21">
        <f t="shared" si="13"/>
        <v>0</v>
      </c>
      <c r="N25" s="21">
        <f t="shared" si="14"/>
        <v>0</v>
      </c>
      <c r="O25" s="21">
        <f t="shared" si="15"/>
        <v>0</v>
      </c>
      <c r="P25" s="21">
        <f t="shared" si="16"/>
        <v>0</v>
      </c>
      <c r="Q25" s="19">
        <f t="shared" si="17"/>
        <v>0</v>
      </c>
      <c r="R25" s="19">
        <f t="shared" si="18"/>
        <v>0.51433688713164405</v>
      </c>
      <c r="S25" s="19">
        <f t="shared" si="19"/>
        <v>0</v>
      </c>
      <c r="T25" s="19">
        <f t="shared" si="20"/>
        <v>0</v>
      </c>
      <c r="U25" s="19">
        <f t="shared" si="21"/>
        <v>0</v>
      </c>
      <c r="V25" s="19">
        <f t="shared" si="22"/>
        <v>0</v>
      </c>
    </row>
    <row r="26" spans="1:22" x14ac:dyDescent="0.25">
      <c r="A26" s="26">
        <f>Wellpath!E26</f>
        <v>660</v>
      </c>
      <c r="B26" s="22">
        <v>0</v>
      </c>
      <c r="C26" s="22">
        <f>ABS(COS(Wellpath!$L26))*SIN(Wellpath!$M26)*MAX(1,SQRT(10/(Wellpath!K26-Wellpath!K25)))</f>
        <v>0</v>
      </c>
      <c r="D26" s="22">
        <f>IF(ABS(Wellpath!$L26)&lt;VerticalInc,"SING",ABS(COS(Wellpath!$L26))*COS(Wellpath!$M26)/SIN(Wellpath!$L26)*MAX(1,SQRT(10/(Wellpath!K26-Wellpath!K25))))</f>
        <v>4.2204259409825662</v>
      </c>
      <c r="E26" s="20">
        <f>IF(D26="SING",0,Model!$W$36*((drdp!B26+drdp!K26)*XYM4E!$B26+(drdp!E26+drdp!N26)*XYM4E!$C26+(drdp!H26+drdp!Q26)*XYM4E!$D26))</f>
        <v>0</v>
      </c>
      <c r="F26" s="20">
        <f>IF(D26="SING",(Wellpath!K27-Wellpath!K25)/2*Model!$W$36,Model!$W$36*((drdp!C26+drdp!L26)*XYM4E!$B26+(drdp!F26+drdp!O26)*XYM4E!$C26+(drdp!I26+drdp!R26)*XYM4E!$D26))</f>
        <v>0.15284763808102092</v>
      </c>
      <c r="G26" s="20">
        <f>IF(D26="SING",0,Model!$W$36*((drdp!D26+drdp!M26)*XYM4E!$B26+(drdp!G26+drdp!P26)*XYM4E!$C26+(drdp!J26+drdp!S26)*XYM4E!$D26))</f>
        <v>0</v>
      </c>
      <c r="H26" s="18">
        <f>IF(D26="SING",0,Model!$W$36*((drdp!B26)*XYM4E!$B26+(drdp!E26)*XYM4E!$C26+(drdp!H26)*XYM4E!$D26))</f>
        <v>0</v>
      </c>
      <c r="I26" s="18">
        <f>IF(D26="SING",(Wellpath!K26-Wellpath!K25)/2*Model!$W$36,Model!$W$36*((drdp!C26)*XYM4E!$B26+(drdp!F26)*XYM4E!$C26+(drdp!I26)*XYM4E!$D26))</f>
        <v>7.642381904051046E-2</v>
      </c>
      <c r="J26" s="18">
        <f>IF(D26="SING",0,Model!$W$36*((drdp!D26)*XYM4E!$B26+(drdp!G26)*XYM4E!$C26+(drdp!J26)*XYM4E!$D26))</f>
        <v>0</v>
      </c>
      <c r="K26" s="21">
        <f t="shared" si="11"/>
        <v>0</v>
      </c>
      <c r="L26" s="21">
        <f t="shared" si="12"/>
        <v>0.55555146329555882</v>
      </c>
      <c r="M26" s="21">
        <f t="shared" si="13"/>
        <v>0</v>
      </c>
      <c r="N26" s="21">
        <f t="shared" si="14"/>
        <v>0</v>
      </c>
      <c r="O26" s="21">
        <f t="shared" si="15"/>
        <v>0</v>
      </c>
      <c r="P26" s="21">
        <f t="shared" si="16"/>
        <v>0</v>
      </c>
      <c r="Q26" s="19">
        <f t="shared" si="17"/>
        <v>0</v>
      </c>
      <c r="R26" s="19">
        <f t="shared" si="18"/>
        <v>0.53802966294534882</v>
      </c>
      <c r="S26" s="19">
        <f t="shared" si="19"/>
        <v>0</v>
      </c>
      <c r="T26" s="19">
        <f t="shared" si="20"/>
        <v>0</v>
      </c>
      <c r="U26" s="19">
        <f t="shared" si="21"/>
        <v>0</v>
      </c>
      <c r="V26" s="19">
        <f t="shared" si="22"/>
        <v>0</v>
      </c>
    </row>
    <row r="27" spans="1:22" x14ac:dyDescent="0.25">
      <c r="A27" s="26">
        <f>Wellpath!E27</f>
        <v>690</v>
      </c>
      <c r="B27" s="22">
        <v>0</v>
      </c>
      <c r="C27" s="22">
        <f>ABS(COS(Wellpath!$L27))*SIN(Wellpath!$M27)*MAX(1,SQRT(10/(Wellpath!K27-Wellpath!K26)))</f>
        <v>0</v>
      </c>
      <c r="D27" s="22">
        <f>IF(ABS(Wellpath!$L27)&lt;VerticalInc,"SING",ABS(COS(Wellpath!$L27))*COS(Wellpath!$M27)/SIN(Wellpath!$L27)*MAX(1,SQRT(10/(Wellpath!K27-Wellpath!K26))))</f>
        <v>3.5268754943024994</v>
      </c>
      <c r="E27" s="20">
        <f>IF(D27="SING",0,Model!$W$36*((drdp!B27+drdp!K27)*XYM4E!$B27+(drdp!E27+drdp!N27)*XYM4E!$C27+(drdp!H27+drdp!Q27)*XYM4E!$D27))</f>
        <v>0</v>
      </c>
      <c r="F27" s="20">
        <f>IF(D27="SING",(Wellpath!K28-Wellpath!K26)/2*Model!$W$36,Model!$W$36*((drdp!C27+drdp!L27)*XYM4E!$B27+(drdp!F27+drdp!O27)*XYM4E!$C27+(drdp!I27+drdp!R27)*XYM4E!$D27))</f>
        <v>0.15112243411088583</v>
      </c>
      <c r="G27" s="20">
        <f>IF(D27="SING",0,Model!$W$36*((drdp!D27+drdp!M27)*XYM4E!$B27+(drdp!G27+drdp!P27)*XYM4E!$C27+(drdp!J27+drdp!S27)*XYM4E!$D27))</f>
        <v>0</v>
      </c>
      <c r="H27" s="18">
        <f>IF(D27="SING",0,Model!$W$36*((drdp!B27)*XYM4E!$B27+(drdp!E27)*XYM4E!$C27+(drdp!H27)*XYM4E!$D27))</f>
        <v>0</v>
      </c>
      <c r="I27" s="18">
        <f>IF(D27="SING",(Wellpath!K27-Wellpath!K26)/2*Model!$W$36,Model!$W$36*((drdp!C27)*XYM4E!$B27+(drdp!F27)*XYM4E!$C27+(drdp!I27)*XYM4E!$D27))</f>
        <v>7.5561217055442914E-2</v>
      </c>
      <c r="J27" s="18">
        <f>IF(D27="SING",0,Model!$W$36*((drdp!D27)*XYM4E!$B27+(drdp!G27)*XYM4E!$C27+(drdp!J27)*XYM4E!$D27))</f>
        <v>0</v>
      </c>
      <c r="K27" s="21">
        <f t="shared" si="11"/>
        <v>0</v>
      </c>
      <c r="L27" s="21">
        <f t="shared" si="12"/>
        <v>0.57838945338715786</v>
      </c>
      <c r="M27" s="21">
        <f t="shared" si="13"/>
        <v>0</v>
      </c>
      <c r="N27" s="21">
        <f t="shared" si="14"/>
        <v>0</v>
      </c>
      <c r="O27" s="21">
        <f t="shared" si="15"/>
        <v>0</v>
      </c>
      <c r="P27" s="21">
        <f t="shared" si="16"/>
        <v>0</v>
      </c>
      <c r="Q27" s="19">
        <f t="shared" si="17"/>
        <v>0</v>
      </c>
      <c r="R27" s="19">
        <f t="shared" si="18"/>
        <v>0.56126096081845855</v>
      </c>
      <c r="S27" s="19">
        <f t="shared" si="19"/>
        <v>0</v>
      </c>
      <c r="T27" s="19">
        <f t="shared" si="20"/>
        <v>0</v>
      </c>
      <c r="U27" s="19">
        <f t="shared" si="21"/>
        <v>0</v>
      </c>
      <c r="V27" s="19">
        <f t="shared" si="22"/>
        <v>0</v>
      </c>
    </row>
    <row r="28" spans="1:22" x14ac:dyDescent="0.25">
      <c r="A28" s="26">
        <f>Wellpath!E28</f>
        <v>720</v>
      </c>
      <c r="B28" s="22">
        <v>0</v>
      </c>
      <c r="C28" s="22">
        <f>ABS(COS(Wellpath!$L28))*SIN(Wellpath!$M28)*MAX(1,SQRT(10/(Wellpath!K28-Wellpath!K27)))</f>
        <v>0</v>
      </c>
      <c r="D28" s="22">
        <f>IF(ABS(Wellpath!$L28)&lt;VerticalInc,"SING",ABS(COS(Wellpath!$L28))*COS(Wellpath!$M28)/SIN(Wellpath!$L28)*MAX(1,SQRT(10/(Wellpath!K28-Wellpath!K27))))</f>
        <v>3.0184182559561714</v>
      </c>
      <c r="E28" s="20">
        <f>IF(D28="SING",0,Model!$W$36*((drdp!B28+drdp!K28)*XYM4E!$B28+(drdp!E28+drdp!N28)*XYM4E!$C28+(drdp!H28+drdp!Q28)*XYM4E!$D28))</f>
        <v>0</v>
      </c>
      <c r="F28" s="20">
        <f>IF(D28="SING",(Wellpath!K29-Wellpath!K27)/2*Model!$W$36,Model!$W$36*((drdp!C28+drdp!L28)*XYM4E!$B28+(drdp!F28+drdp!O28)*XYM4E!$C28+(drdp!I28+drdp!R28)*XYM4E!$D28))</f>
        <v>0.14910955999818298</v>
      </c>
      <c r="G28" s="20">
        <f>IF(D28="SING",0,Model!$W$36*((drdp!D28+drdp!M28)*XYM4E!$B28+(drdp!G28+drdp!P28)*XYM4E!$C28+(drdp!J28+drdp!S28)*XYM4E!$D28))</f>
        <v>0</v>
      </c>
      <c r="H28" s="18">
        <f>IF(D28="SING",0,Model!$W$36*((drdp!B28)*XYM4E!$B28+(drdp!E28)*XYM4E!$C28+(drdp!H28)*XYM4E!$D28))</f>
        <v>0</v>
      </c>
      <c r="I28" s="18">
        <f>IF(D28="SING",(Wellpath!K28-Wellpath!K27)/2*Model!$W$36,Model!$W$36*((drdp!C28)*XYM4E!$B28+(drdp!F28)*XYM4E!$C28+(drdp!I28)*XYM4E!$D28))</f>
        <v>7.4554779999091492E-2</v>
      </c>
      <c r="J28" s="18">
        <f>IF(D28="SING",0,Model!$W$36*((drdp!D28)*XYM4E!$B28+(drdp!G28)*XYM4E!$C28+(drdp!J28)*XYM4E!$D28))</f>
        <v>0</v>
      </c>
      <c r="K28" s="21">
        <f t="shared" si="11"/>
        <v>0</v>
      </c>
      <c r="L28" s="21">
        <f t="shared" si="12"/>
        <v>0.60062311427000958</v>
      </c>
      <c r="M28" s="21">
        <f t="shared" si="13"/>
        <v>0</v>
      </c>
      <c r="N28" s="21">
        <f t="shared" si="14"/>
        <v>0</v>
      </c>
      <c r="O28" s="21">
        <f t="shared" si="15"/>
        <v>0</v>
      </c>
      <c r="P28" s="21">
        <f t="shared" si="16"/>
        <v>0</v>
      </c>
      <c r="Q28" s="19">
        <f t="shared" si="17"/>
        <v>0</v>
      </c>
      <c r="R28" s="19">
        <f t="shared" si="18"/>
        <v>0.58394786860787085</v>
      </c>
      <c r="S28" s="19">
        <f t="shared" si="19"/>
        <v>0</v>
      </c>
      <c r="T28" s="19">
        <f t="shared" si="20"/>
        <v>0</v>
      </c>
      <c r="U28" s="19">
        <f t="shared" si="21"/>
        <v>0</v>
      </c>
      <c r="V28" s="19">
        <f t="shared" si="22"/>
        <v>0</v>
      </c>
    </row>
    <row r="29" spans="1:22" x14ac:dyDescent="0.25">
      <c r="A29" s="26">
        <f>Wellpath!E29</f>
        <v>750</v>
      </c>
      <c r="B29" s="22">
        <v>0</v>
      </c>
      <c r="C29" s="22">
        <f>ABS(COS(Wellpath!$L29))*SIN(Wellpath!$M29)*MAX(1,SQRT(10/(Wellpath!K29-Wellpath!K28)))</f>
        <v>0</v>
      </c>
      <c r="D29" s="22">
        <f>IF(ABS(Wellpath!$L29)&lt;VerticalInc,"SING",ABS(COS(Wellpath!$L29))*COS(Wellpath!$M29)/SIN(Wellpath!$L29)*MAX(1,SQRT(10/(Wellpath!K29-Wellpath!K28))))</f>
        <v>2.6283720760437284</v>
      </c>
      <c r="E29" s="20">
        <f>IF(D29="SING",0,Model!$W$36*((drdp!B29+drdp!K29)*XYM4E!$B29+(drdp!E29+drdp!N29)*XYM4E!$C29+(drdp!H29+drdp!Q29)*XYM4E!$D29))</f>
        <v>0</v>
      </c>
      <c r="F29" s="20">
        <f>IF(D29="SING",(Wellpath!K30-Wellpath!K28)/2*Model!$W$36,Model!$W$36*((drdp!C29+drdp!L29)*XYM4E!$B29+(drdp!F29+drdp!O29)*XYM4E!$C29+(drdp!I29+drdp!R29)*XYM4E!$D29))</f>
        <v>0.14681284736319022</v>
      </c>
      <c r="G29" s="20">
        <f>IF(D29="SING",0,Model!$W$36*((drdp!D29+drdp!M29)*XYM4E!$B29+(drdp!G29+drdp!P29)*XYM4E!$C29+(drdp!J29+drdp!S29)*XYM4E!$D29))</f>
        <v>0</v>
      </c>
      <c r="H29" s="18">
        <f>IF(D29="SING",0,Model!$W$36*((drdp!B29)*XYM4E!$B29+(drdp!E29)*XYM4E!$C29+(drdp!H29)*XYM4E!$D29))</f>
        <v>0</v>
      </c>
      <c r="I29" s="18">
        <f>IF(D29="SING",(Wellpath!K29-Wellpath!K28)/2*Model!$W$36,Model!$W$36*((drdp!C29)*XYM4E!$B29+(drdp!F29)*XYM4E!$C29+(drdp!I29)*XYM4E!$D29))</f>
        <v>7.3406423681595112E-2</v>
      </c>
      <c r="J29" s="18">
        <f>IF(D29="SING",0,Model!$W$36*((drdp!D29)*XYM4E!$B29+(drdp!G29)*XYM4E!$C29+(drdp!J29)*XYM4E!$D29))</f>
        <v>0</v>
      </c>
      <c r="K29" s="21">
        <f t="shared" si="11"/>
        <v>0</v>
      </c>
      <c r="L29" s="21">
        <f t="shared" si="12"/>
        <v>0.62217712642089695</v>
      </c>
      <c r="M29" s="21">
        <f t="shared" si="13"/>
        <v>0</v>
      </c>
      <c r="N29" s="21">
        <f t="shared" si="14"/>
        <v>0</v>
      </c>
      <c r="O29" s="21">
        <f t="shared" si="15"/>
        <v>0</v>
      </c>
      <c r="P29" s="21">
        <f t="shared" si="16"/>
        <v>0</v>
      </c>
      <c r="Q29" s="19">
        <f t="shared" si="17"/>
        <v>0</v>
      </c>
      <c r="R29" s="19">
        <f t="shared" si="18"/>
        <v>0.60601161730773145</v>
      </c>
      <c r="S29" s="19">
        <f t="shared" si="19"/>
        <v>0</v>
      </c>
      <c r="T29" s="19">
        <f t="shared" si="20"/>
        <v>0</v>
      </c>
      <c r="U29" s="19">
        <f t="shared" si="21"/>
        <v>0</v>
      </c>
      <c r="V29" s="19">
        <f t="shared" si="22"/>
        <v>0</v>
      </c>
    </row>
    <row r="30" spans="1:22" x14ac:dyDescent="0.25">
      <c r="A30" s="26">
        <f>Wellpath!E30</f>
        <v>780</v>
      </c>
      <c r="B30" s="22">
        <v>0</v>
      </c>
      <c r="C30" s="22">
        <f>ABS(COS(Wellpath!$L30))*SIN(Wellpath!$M30)*MAX(1,SQRT(10/(Wellpath!K30-Wellpath!K29)))</f>
        <v>0</v>
      </c>
      <c r="D30" s="22">
        <f>IF(ABS(Wellpath!$L30)&lt;VerticalInc,"SING",ABS(COS(Wellpath!$L30))*COS(Wellpath!$M30)/SIN(Wellpath!$L30)*MAX(1,SQRT(10/(Wellpath!K30-Wellpath!K29))))</f>
        <v>2.3186314704414168</v>
      </c>
      <c r="E30" s="20">
        <f>IF(D30="SING",0,Model!$W$36*((drdp!B30+drdp!K30)*XYM4E!$B30+(drdp!E30+drdp!N30)*XYM4E!$C30+(drdp!H30+drdp!Q30)*XYM4E!$D30))</f>
        <v>0</v>
      </c>
      <c r="F30" s="20">
        <f>IF(D30="SING",(Wellpath!K31-Wellpath!K29)/2*Model!$W$36,Model!$W$36*((drdp!C30+drdp!L30)*XYM4E!$B30+(drdp!F30+drdp!O30)*XYM4E!$C30+(drdp!I30+drdp!R30)*XYM4E!$D30))</f>
        <v>0.14423666812894489</v>
      </c>
      <c r="G30" s="20">
        <f>IF(D30="SING",0,Model!$W$36*((drdp!D30+drdp!M30)*XYM4E!$B30+(drdp!G30+drdp!P30)*XYM4E!$C30+(drdp!J30+drdp!S30)*XYM4E!$D30))</f>
        <v>0</v>
      </c>
      <c r="H30" s="18">
        <f>IF(D30="SING",0,Model!$W$36*((drdp!B30)*XYM4E!$B30+(drdp!E30)*XYM4E!$C30+(drdp!H30)*XYM4E!$D30))</f>
        <v>0</v>
      </c>
      <c r="I30" s="18">
        <f>IF(D30="SING",(Wellpath!K30-Wellpath!K29)/2*Model!$W$36,Model!$W$36*((drdp!C30)*XYM4E!$B30+(drdp!F30)*XYM4E!$C30+(drdp!I30)*XYM4E!$D30))</f>
        <v>7.2118334064472447E-2</v>
      </c>
      <c r="J30" s="18">
        <f>IF(D30="SING",0,Model!$W$36*((drdp!D30)*XYM4E!$B30+(drdp!G30)*XYM4E!$C30+(drdp!J30)*XYM4E!$D30))</f>
        <v>0</v>
      </c>
      <c r="K30" s="21">
        <f t="shared" si="11"/>
        <v>0</v>
      </c>
      <c r="L30" s="21">
        <f t="shared" si="12"/>
        <v>0.64298134285383635</v>
      </c>
      <c r="M30" s="21">
        <f t="shared" si="13"/>
        <v>0</v>
      </c>
      <c r="N30" s="21">
        <f t="shared" si="14"/>
        <v>0</v>
      </c>
      <c r="O30" s="21">
        <f t="shared" si="15"/>
        <v>0</v>
      </c>
      <c r="P30" s="21">
        <f t="shared" si="16"/>
        <v>0</v>
      </c>
      <c r="Q30" s="19">
        <f t="shared" si="17"/>
        <v>0</v>
      </c>
      <c r="R30" s="19">
        <f t="shared" si="18"/>
        <v>0.62737818052913175</v>
      </c>
      <c r="S30" s="19">
        <f t="shared" si="19"/>
        <v>0</v>
      </c>
      <c r="T30" s="19">
        <f t="shared" si="20"/>
        <v>0</v>
      </c>
      <c r="U30" s="19">
        <f t="shared" si="21"/>
        <v>0</v>
      </c>
      <c r="V30" s="19">
        <f t="shared" si="22"/>
        <v>0</v>
      </c>
    </row>
    <row r="31" spans="1:22" x14ac:dyDescent="0.25">
      <c r="A31" s="26">
        <f>Wellpath!E31</f>
        <v>810</v>
      </c>
      <c r="B31" s="22">
        <v>0</v>
      </c>
      <c r="C31" s="22">
        <f>ABS(COS(Wellpath!$L31))*SIN(Wellpath!$M31)*MAX(1,SQRT(10/(Wellpath!K31-Wellpath!K30)))</f>
        <v>0</v>
      </c>
      <c r="D31" s="22">
        <f>IF(ABS(Wellpath!$L31)&lt;VerticalInc,"SING",ABS(COS(Wellpath!$L31))*COS(Wellpath!$M31)/SIN(Wellpath!$L31)*MAX(1,SQRT(10/(Wellpath!K31-Wellpath!K30))))</f>
        <v>2.0658382132838811</v>
      </c>
      <c r="E31" s="20">
        <f>IF(D31="SING",0,Model!$W$36*((drdp!B31+drdp!K31)*XYM4E!$B31+(drdp!E31+drdp!N31)*XYM4E!$C31+(drdp!H31+drdp!Q31)*XYM4E!$D31))</f>
        <v>0</v>
      </c>
      <c r="F31" s="20">
        <f>IF(D31="SING",(Wellpath!K32-Wellpath!K30)/2*Model!$W$36,Model!$W$36*((drdp!C31+drdp!L31)*XYM4E!$B31+(drdp!F31+drdp!O31)*XYM4E!$C31+(drdp!I31+drdp!R31)*XYM4E!$D31))</f>
        <v>0.14138592619903981</v>
      </c>
      <c r="G31" s="20">
        <f>IF(D31="SING",0,Model!$W$36*((drdp!D31+drdp!M31)*XYM4E!$B31+(drdp!G31+drdp!P31)*XYM4E!$C31+(drdp!J31+drdp!S31)*XYM4E!$D31))</f>
        <v>0</v>
      </c>
      <c r="H31" s="18">
        <f>IF(D31="SING",0,Model!$W$36*((drdp!B31)*XYM4E!$B31+(drdp!E31)*XYM4E!$C31+(drdp!H31)*XYM4E!$D31))</f>
        <v>0</v>
      </c>
      <c r="I31" s="18">
        <f>IF(D31="SING",(Wellpath!K31-Wellpath!K30)/2*Model!$W$36,Model!$W$36*((drdp!C31)*XYM4E!$B31+(drdp!F31)*XYM4E!$C31+(drdp!I31)*XYM4E!$D31))</f>
        <v>7.0692963099519904E-2</v>
      </c>
      <c r="J31" s="18">
        <f>IF(D31="SING",0,Model!$W$36*((drdp!D31)*XYM4E!$B31+(drdp!G31)*XYM4E!$C31+(drdp!J31)*XYM4E!$D31))</f>
        <v>0</v>
      </c>
      <c r="K31" s="21">
        <f t="shared" si="11"/>
        <v>0</v>
      </c>
      <c r="L31" s="21">
        <f t="shared" si="12"/>
        <v>0.6629713229809967</v>
      </c>
      <c r="M31" s="21">
        <f t="shared" si="13"/>
        <v>0</v>
      </c>
      <c r="N31" s="21">
        <f t="shared" si="14"/>
        <v>0</v>
      </c>
      <c r="O31" s="21">
        <f t="shared" si="15"/>
        <v>0</v>
      </c>
      <c r="P31" s="21">
        <f t="shared" si="16"/>
        <v>0</v>
      </c>
      <c r="Q31" s="19">
        <f t="shared" si="17"/>
        <v>0</v>
      </c>
      <c r="R31" s="19">
        <f t="shared" si="18"/>
        <v>0.64797883788562638</v>
      </c>
      <c r="S31" s="19">
        <f t="shared" si="19"/>
        <v>0</v>
      </c>
      <c r="T31" s="19">
        <f t="shared" si="20"/>
        <v>0</v>
      </c>
      <c r="U31" s="19">
        <f t="shared" si="21"/>
        <v>0</v>
      </c>
      <c r="V31" s="19">
        <f t="shared" si="22"/>
        <v>0</v>
      </c>
    </row>
    <row r="32" spans="1:22" x14ac:dyDescent="0.25">
      <c r="A32" s="26">
        <f>Wellpath!E32</f>
        <v>840</v>
      </c>
      <c r="B32" s="22">
        <v>0</v>
      </c>
      <c r="C32" s="22">
        <f>ABS(COS(Wellpath!$L32))*SIN(Wellpath!$M32)*MAX(1,SQRT(10/(Wellpath!K32-Wellpath!K31)))</f>
        <v>0</v>
      </c>
      <c r="D32" s="22">
        <f>IF(ABS(Wellpath!$L32)&lt;VerticalInc,"SING",ABS(COS(Wellpath!$L32))*COS(Wellpath!$M32)/SIN(Wellpath!$L32)*MAX(1,SQRT(10/(Wellpath!K32-Wellpath!K31))))</f>
        <v>1.8548742118630543</v>
      </c>
      <c r="E32" s="20">
        <f>IF(D32="SING",0,Model!$W$36*((drdp!B32+drdp!K32)*XYM4E!$B32+(drdp!E32+drdp!N32)*XYM4E!$C32+(drdp!H32+drdp!Q32)*XYM4E!$D32))</f>
        <v>0</v>
      </c>
      <c r="F32" s="20">
        <f>IF(D32="SING",(Wellpath!K33-Wellpath!K31)/2*Model!$W$36,Model!$W$36*((drdp!C32+drdp!L32)*XYM4E!$B32+(drdp!F32+drdp!O32)*XYM4E!$C32+(drdp!I32+drdp!R32)*XYM4E!$D32))</f>
        <v>0.13826604812276413</v>
      </c>
      <c r="G32" s="20">
        <f>IF(D32="SING",0,Model!$W$36*((drdp!D32+drdp!M32)*XYM4E!$B32+(drdp!G32+drdp!P32)*XYM4E!$C32+(drdp!J32+drdp!S32)*XYM4E!$D32))</f>
        <v>0</v>
      </c>
      <c r="H32" s="18">
        <f>IF(D32="SING",0,Model!$W$36*((drdp!B32)*XYM4E!$B32+(drdp!E32)*XYM4E!$C32+(drdp!H32)*XYM4E!$D32))</f>
        <v>0</v>
      </c>
      <c r="I32" s="18">
        <f>IF(D32="SING",(Wellpath!K32-Wellpath!K31)/2*Model!$W$36,Model!$W$36*((drdp!C32)*XYM4E!$B32+(drdp!F32)*XYM4E!$C32+(drdp!I32)*XYM4E!$D32))</f>
        <v>6.9133024061382067E-2</v>
      </c>
      <c r="J32" s="18">
        <f>IF(D32="SING",0,Model!$W$36*((drdp!D32)*XYM4E!$B32+(drdp!G32)*XYM4E!$C32+(drdp!J32)*XYM4E!$D32))</f>
        <v>0</v>
      </c>
      <c r="K32" s="21">
        <f t="shared" si="11"/>
        <v>0</v>
      </c>
      <c r="L32" s="21">
        <f t="shared" si="12"/>
        <v>0.68208882304448326</v>
      </c>
      <c r="M32" s="21">
        <f t="shared" si="13"/>
        <v>0</v>
      </c>
      <c r="N32" s="21">
        <f t="shared" si="14"/>
        <v>0</v>
      </c>
      <c r="O32" s="21">
        <f t="shared" si="15"/>
        <v>0</v>
      </c>
      <c r="P32" s="21">
        <f t="shared" si="16"/>
        <v>0</v>
      </c>
      <c r="Q32" s="19">
        <f t="shared" si="17"/>
        <v>0</v>
      </c>
      <c r="R32" s="19">
        <f t="shared" si="18"/>
        <v>0.66775069799686837</v>
      </c>
      <c r="S32" s="19">
        <f t="shared" si="19"/>
        <v>0</v>
      </c>
      <c r="T32" s="19">
        <f t="shared" si="20"/>
        <v>0</v>
      </c>
      <c r="U32" s="19">
        <f t="shared" si="21"/>
        <v>0</v>
      </c>
      <c r="V32" s="19">
        <f t="shared" si="22"/>
        <v>0</v>
      </c>
    </row>
    <row r="33" spans="1:22" x14ac:dyDescent="0.25">
      <c r="A33" s="26">
        <f>Wellpath!E33</f>
        <v>870</v>
      </c>
      <c r="B33" s="22">
        <v>0</v>
      </c>
      <c r="C33" s="22">
        <f>ABS(COS(Wellpath!$L33))*SIN(Wellpath!$M33)*MAX(1,SQRT(10/(Wellpath!K33-Wellpath!K32)))</f>
        <v>0</v>
      </c>
      <c r="D33" s="22">
        <f>IF(ABS(Wellpath!$L33)&lt;VerticalInc,"SING",ABS(COS(Wellpath!$L33))*COS(Wellpath!$M33)/SIN(Wellpath!$L33)*MAX(1,SQRT(10/(Wellpath!K33-Wellpath!K32))))</f>
        <v>1.6755203222783788</v>
      </c>
      <c r="E33" s="20">
        <f>IF(D33="SING",0,Model!$W$36*((drdp!B33+drdp!K33)*XYM4E!$B33+(drdp!E33+drdp!N33)*XYM4E!$C33+(drdp!H33+drdp!Q33)*XYM4E!$D33))</f>
        <v>0</v>
      </c>
      <c r="F33" s="20">
        <f>IF(D33="SING",(Wellpath!K34-Wellpath!K32)/2*Model!$W$36,Model!$W$36*((drdp!C33+drdp!L33)*XYM4E!$B33+(drdp!F33+drdp!O33)*XYM4E!$C33+(drdp!I33+drdp!R33)*XYM4E!$D33))</f>
        <v>0.13488297276535835</v>
      </c>
      <c r="G33" s="20">
        <f>IF(D33="SING",0,Model!$W$36*((drdp!D33+drdp!M33)*XYM4E!$B33+(drdp!G33+drdp!P33)*XYM4E!$C33+(drdp!J33+drdp!S33)*XYM4E!$D33))</f>
        <v>0</v>
      </c>
      <c r="H33" s="18">
        <f>IF(D33="SING",0,Model!$W$36*((drdp!B33)*XYM4E!$B33+(drdp!E33)*XYM4E!$C33+(drdp!H33)*XYM4E!$D33))</f>
        <v>0</v>
      </c>
      <c r="I33" s="18">
        <f>IF(D33="SING",(Wellpath!K33-Wellpath!K32)/2*Model!$W$36,Model!$W$36*((drdp!C33)*XYM4E!$B33+(drdp!F33)*XYM4E!$C33+(drdp!I33)*XYM4E!$D33))</f>
        <v>6.7441486382679175E-2</v>
      </c>
      <c r="J33" s="18">
        <f>IF(D33="SING",0,Model!$W$36*((drdp!D33)*XYM4E!$B33+(drdp!G33)*XYM4E!$C33+(drdp!J33)*XYM4E!$D33))</f>
        <v>0</v>
      </c>
      <c r="K33" s="21">
        <f t="shared" si="11"/>
        <v>0</v>
      </c>
      <c r="L33" s="21">
        <f t="shared" si="12"/>
        <v>0.70028223938650369</v>
      </c>
      <c r="M33" s="21">
        <f t="shared" si="13"/>
        <v>0</v>
      </c>
      <c r="N33" s="21">
        <f t="shared" si="14"/>
        <v>0</v>
      </c>
      <c r="O33" s="21">
        <f t="shared" si="15"/>
        <v>0</v>
      </c>
      <c r="P33" s="21">
        <f t="shared" si="16"/>
        <v>0</v>
      </c>
      <c r="Q33" s="19">
        <f t="shared" si="17"/>
        <v>0</v>
      </c>
      <c r="R33" s="19">
        <f t="shared" si="18"/>
        <v>0.6866371771299884</v>
      </c>
      <c r="S33" s="19">
        <f t="shared" si="19"/>
        <v>0</v>
      </c>
      <c r="T33" s="19">
        <f t="shared" si="20"/>
        <v>0</v>
      </c>
      <c r="U33" s="19">
        <f t="shared" si="21"/>
        <v>0</v>
      </c>
      <c r="V33" s="19">
        <f t="shared" si="22"/>
        <v>0</v>
      </c>
    </row>
    <row r="34" spans="1:22" x14ac:dyDescent="0.25">
      <c r="A34" s="26">
        <f>Wellpath!E34</f>
        <v>900</v>
      </c>
      <c r="B34" s="22">
        <v>0</v>
      </c>
      <c r="C34" s="22">
        <f>ABS(COS(Wellpath!$L34))*SIN(Wellpath!$M34)*MAX(1,SQRT(10/(Wellpath!K34-Wellpath!K33)))</f>
        <v>0</v>
      </c>
      <c r="D34" s="22">
        <f>IF(ABS(Wellpath!$L34)&lt;VerticalInc,"SING",ABS(COS(Wellpath!$L34))*COS(Wellpath!$M34)/SIN(Wellpath!$L34)*MAX(1,SQRT(10/(Wellpath!K34-Wellpath!K33))))</f>
        <v>1.5206188182072218</v>
      </c>
      <c r="E34" s="20">
        <f>IF(D34="SING",0,Model!$W$36*((drdp!B34+drdp!K34)*XYM4E!$B34+(drdp!E34+drdp!N34)*XYM4E!$C34+(drdp!H34+drdp!Q34)*XYM4E!$D34))</f>
        <v>0</v>
      </c>
      <c r="F34" s="20">
        <f>IF(D34="SING",(Wellpath!K35-Wellpath!K33)/2*Model!$W$36,Model!$W$36*((drdp!C34+drdp!L34)*XYM4E!$B34+(drdp!F34+drdp!O34)*XYM4E!$C34+(drdp!I34+drdp!R34)*XYM4E!$D34))</f>
        <v>0.13124314000304665</v>
      </c>
      <c r="G34" s="20">
        <f>IF(D34="SING",0,Model!$W$36*((drdp!D34+drdp!M34)*XYM4E!$B34+(drdp!G34+drdp!P34)*XYM4E!$C34+(drdp!J34+drdp!S34)*XYM4E!$D34))</f>
        <v>0</v>
      </c>
      <c r="H34" s="18">
        <f>IF(D34="SING",0,Model!$W$36*((drdp!B34)*XYM4E!$B34+(drdp!E34)*XYM4E!$C34+(drdp!H34)*XYM4E!$D34))</f>
        <v>0</v>
      </c>
      <c r="I34" s="18">
        <f>IF(D34="SING",(Wellpath!K34-Wellpath!K33)/2*Model!$W$36,Model!$W$36*((drdp!C34)*XYM4E!$B34+(drdp!F34)*XYM4E!$C34+(drdp!I34)*XYM4E!$D34))</f>
        <v>6.5621570001523327E-2</v>
      </c>
      <c r="J34" s="18">
        <f>IF(D34="SING",0,Model!$W$36*((drdp!D34)*XYM4E!$B34+(drdp!G34)*XYM4E!$C34+(drdp!J34)*XYM4E!$D34))</f>
        <v>0</v>
      </c>
      <c r="K34" s="21">
        <f t="shared" si="11"/>
        <v>0</v>
      </c>
      <c r="L34" s="21">
        <f t="shared" si="12"/>
        <v>0.71750700118436295</v>
      </c>
      <c r="M34" s="21">
        <f t="shared" si="13"/>
        <v>0</v>
      </c>
      <c r="N34" s="21">
        <f t="shared" si="14"/>
        <v>0</v>
      </c>
      <c r="O34" s="21">
        <f t="shared" si="15"/>
        <v>0</v>
      </c>
      <c r="P34" s="21">
        <f t="shared" si="16"/>
        <v>0</v>
      </c>
      <c r="Q34" s="19">
        <f t="shared" si="17"/>
        <v>0</v>
      </c>
      <c r="R34" s="19">
        <f t="shared" si="18"/>
        <v>0.70458842983596848</v>
      </c>
      <c r="S34" s="19">
        <f t="shared" si="19"/>
        <v>0</v>
      </c>
      <c r="T34" s="19">
        <f t="shared" si="20"/>
        <v>0</v>
      </c>
      <c r="U34" s="19">
        <f t="shared" si="21"/>
        <v>0</v>
      </c>
      <c r="V34" s="19">
        <f t="shared" si="22"/>
        <v>0</v>
      </c>
    </row>
    <row r="35" spans="1:22" x14ac:dyDescent="0.25">
      <c r="A35" s="26">
        <f>Wellpath!E35</f>
        <v>930</v>
      </c>
      <c r="B35" s="22">
        <v>0</v>
      </c>
      <c r="C35" s="22">
        <f>ABS(COS(Wellpath!$L35))*SIN(Wellpath!$M35)*MAX(1,SQRT(10/(Wellpath!K35-Wellpath!K34)))</f>
        <v>0</v>
      </c>
      <c r="D35" s="22">
        <f>IF(ABS(Wellpath!$L35)&lt;VerticalInc,"SING",ABS(COS(Wellpath!$L35))*COS(Wellpath!$M35)/SIN(Wellpath!$L35)*MAX(1,SQRT(10/(Wellpath!K35-Wellpath!K34))))</f>
        <v>1.3850050995331</v>
      </c>
      <c r="E35" s="20">
        <f>IF(D35="SING",0,Model!$W$36*((drdp!B35+drdp!K35)*XYM4E!$B35+(drdp!E35+drdp!N35)*XYM4E!$C35+(drdp!H35+drdp!Q35)*XYM4E!$D35))</f>
        <v>0</v>
      </c>
      <c r="F35" s="20">
        <f>IF(D35="SING",(Wellpath!K36-Wellpath!K34)/2*Model!$W$36,Model!$W$36*((drdp!C35+drdp!L35)*XYM4E!$B35+(drdp!F35+drdp!O35)*XYM4E!$C35+(drdp!I35+drdp!R35)*XYM4E!$D35))</f>
        <v>0.12735347846436676</v>
      </c>
      <c r="G35" s="20">
        <f>IF(D35="SING",0,Model!$W$36*((drdp!D35+drdp!M35)*XYM4E!$B35+(drdp!G35+drdp!P35)*XYM4E!$C35+(drdp!J35+drdp!S35)*XYM4E!$D35))</f>
        <v>0</v>
      </c>
      <c r="H35" s="18">
        <f>IF(D35="SING",0,Model!$W$36*((drdp!B35)*XYM4E!$B35+(drdp!E35)*XYM4E!$C35+(drdp!H35)*XYM4E!$D35))</f>
        <v>0</v>
      </c>
      <c r="I35" s="18">
        <f>IF(D35="SING",(Wellpath!K35-Wellpath!K34)/2*Model!$W$36,Model!$W$36*((drdp!C35)*XYM4E!$B35+(drdp!F35)*XYM4E!$C35+(drdp!I35)*XYM4E!$D35))</f>
        <v>6.367673923218338E-2</v>
      </c>
      <c r="J35" s="18">
        <f>IF(D35="SING",0,Model!$W$36*((drdp!D35)*XYM4E!$B35+(drdp!G35)*XYM4E!$C35+(drdp!J35)*XYM4E!$D35))</f>
        <v>0</v>
      </c>
      <c r="K35" s="21">
        <f t="shared" si="11"/>
        <v>0</v>
      </c>
      <c r="L35" s="21">
        <f t="shared" si="12"/>
        <v>0.73372590966133688</v>
      </c>
      <c r="M35" s="21">
        <f t="shared" si="13"/>
        <v>0</v>
      </c>
      <c r="N35" s="21">
        <f t="shared" si="14"/>
        <v>0</v>
      </c>
      <c r="O35" s="21">
        <f t="shared" si="15"/>
        <v>0</v>
      </c>
      <c r="P35" s="21">
        <f t="shared" si="16"/>
        <v>0</v>
      </c>
      <c r="Q35" s="19">
        <f t="shared" si="17"/>
        <v>0</v>
      </c>
      <c r="R35" s="19">
        <f t="shared" si="18"/>
        <v>0.72156172830360643</v>
      </c>
      <c r="S35" s="19">
        <f t="shared" si="19"/>
        <v>0</v>
      </c>
      <c r="T35" s="19">
        <f t="shared" si="20"/>
        <v>0</v>
      </c>
      <c r="U35" s="19">
        <f t="shared" si="21"/>
        <v>0</v>
      </c>
      <c r="V35" s="19">
        <f t="shared" si="22"/>
        <v>0</v>
      </c>
    </row>
    <row r="36" spans="1:22" x14ac:dyDescent="0.25">
      <c r="A36" s="26">
        <f>Wellpath!E36</f>
        <v>960</v>
      </c>
      <c r="B36" s="22">
        <v>0</v>
      </c>
      <c r="C36" s="22">
        <f>ABS(COS(Wellpath!$L36))*SIN(Wellpath!$M36)*MAX(1,SQRT(10/(Wellpath!K36-Wellpath!K35)))</f>
        <v>0</v>
      </c>
      <c r="D36" s="22">
        <f>IF(ABS(Wellpath!$L36)&lt;VerticalInc,"SING",ABS(COS(Wellpath!$L36))*COS(Wellpath!$M36)/SIN(Wellpath!$L36)*MAX(1,SQRT(10/(Wellpath!K36-Wellpath!K35))))</f>
        <v>1.2648574326120785</v>
      </c>
      <c r="E36" s="20">
        <f>IF(D36="SING",0,Model!$W$36*((drdp!B36+drdp!K36)*XYM4E!$B36+(drdp!E36+drdp!N36)*XYM4E!$C36+(drdp!H36+drdp!Q36)*XYM4E!$D36))</f>
        <v>0</v>
      </c>
      <c r="F36" s="20">
        <f>IF(D36="SING",(Wellpath!K37-Wellpath!K35)/2*Model!$W$36,Model!$W$36*((drdp!C36+drdp!L36)*XYM4E!$B36+(drdp!F36+drdp!O36)*XYM4E!$C36+(drdp!I36+drdp!R36)*XYM4E!$D36))</f>
        <v>0.12322139234113137</v>
      </c>
      <c r="G36" s="20">
        <f>IF(D36="SING",0,Model!$W$36*((drdp!D36+drdp!M36)*XYM4E!$B36+(drdp!G36+drdp!P36)*XYM4E!$C36+(drdp!J36+drdp!S36)*XYM4E!$D36))</f>
        <v>0</v>
      </c>
      <c r="H36" s="18">
        <f>IF(D36="SING",0,Model!$W$36*((drdp!B36)*XYM4E!$B36+(drdp!E36)*XYM4E!$C36+(drdp!H36)*XYM4E!$D36))</f>
        <v>0</v>
      </c>
      <c r="I36" s="18">
        <f>IF(D36="SING",(Wellpath!K36-Wellpath!K35)/2*Model!$W$36,Model!$W$36*((drdp!C36)*XYM4E!$B36+(drdp!F36)*XYM4E!$C36+(drdp!I36)*XYM4E!$D36))</f>
        <v>6.1610696170565686E-2</v>
      </c>
      <c r="J36" s="18">
        <f>IF(D36="SING",0,Model!$W$36*((drdp!D36)*XYM4E!$B36+(drdp!G36)*XYM4E!$C36+(drdp!J36)*XYM4E!$D36))</f>
        <v>0</v>
      </c>
      <c r="K36" s="21">
        <f t="shared" si="11"/>
        <v>0</v>
      </c>
      <c r="L36" s="21">
        <f t="shared" si="12"/>
        <v>0.74890942119182391</v>
      </c>
      <c r="M36" s="21">
        <f t="shared" si="13"/>
        <v>0</v>
      </c>
      <c r="N36" s="21">
        <f t="shared" si="14"/>
        <v>0</v>
      </c>
      <c r="O36" s="21">
        <f t="shared" si="15"/>
        <v>0</v>
      </c>
      <c r="P36" s="21">
        <f t="shared" si="16"/>
        <v>0</v>
      </c>
      <c r="Q36" s="19">
        <f t="shared" si="17"/>
        <v>0</v>
      </c>
      <c r="R36" s="19">
        <f t="shared" si="18"/>
        <v>0.7375217875439587</v>
      </c>
      <c r="S36" s="19">
        <f t="shared" si="19"/>
        <v>0</v>
      </c>
      <c r="T36" s="19">
        <f t="shared" si="20"/>
        <v>0</v>
      </c>
      <c r="U36" s="19">
        <f t="shared" si="21"/>
        <v>0</v>
      </c>
      <c r="V36" s="19">
        <f t="shared" si="22"/>
        <v>0</v>
      </c>
    </row>
    <row r="37" spans="1:22" x14ac:dyDescent="0.25">
      <c r="A37" s="26">
        <f>Wellpath!E37</f>
        <v>990</v>
      </c>
      <c r="B37" s="22">
        <v>0</v>
      </c>
      <c r="C37" s="22">
        <f>ABS(COS(Wellpath!$L37))*SIN(Wellpath!$M37)*MAX(1,SQRT(10/(Wellpath!K37-Wellpath!K36)))</f>
        <v>0</v>
      </c>
      <c r="D37" s="22">
        <f>IF(ABS(Wellpath!$L37)&lt;VerticalInc,"SING",ABS(COS(Wellpath!$L37))*COS(Wellpath!$M37)/SIN(Wellpath!$L37)*MAX(1,SQRT(10/(Wellpath!K37-Wellpath!K36))))</f>
        <v>1.1572855479054807</v>
      </c>
      <c r="E37" s="20">
        <f>IF(D37="SING",0,Model!$W$36*((drdp!B37+drdp!K37)*XYM4E!$B37+(drdp!E37+drdp!N37)*XYM4E!$C37+(drdp!H37+drdp!Q37)*XYM4E!$D37))</f>
        <v>0</v>
      </c>
      <c r="F37" s="20">
        <f>IF(D37="SING",(Wellpath!K38-Wellpath!K36)/2*Model!$W$36,Model!$W$36*((drdp!C37+drdp!L37)*XYM4E!$B37+(drdp!F37+drdp!O37)*XYM4E!$C37+(drdp!I37+drdp!R37)*XYM4E!$D37))</f>
        <v>0.11885474729412858</v>
      </c>
      <c r="G37" s="20">
        <f>IF(D37="SING",0,Model!$W$36*((drdp!D37+drdp!M37)*XYM4E!$B37+(drdp!G37+drdp!P37)*XYM4E!$C37+(drdp!J37+drdp!S37)*XYM4E!$D37))</f>
        <v>0</v>
      </c>
      <c r="H37" s="18">
        <f>IF(D37="SING",0,Model!$W$36*((drdp!B37)*XYM4E!$B37+(drdp!E37)*XYM4E!$C37+(drdp!H37)*XYM4E!$D37))</f>
        <v>0</v>
      </c>
      <c r="I37" s="18">
        <f>IF(D37="SING",(Wellpath!K37-Wellpath!K36)/2*Model!$W$36,Model!$W$36*((drdp!C37)*XYM4E!$B37+(drdp!F37)*XYM4E!$C37+(drdp!I37)*XYM4E!$D37))</f>
        <v>5.942737364706429E-2</v>
      </c>
      <c r="J37" s="18">
        <f>IF(D37="SING",0,Model!$W$36*((drdp!D37)*XYM4E!$B37+(drdp!G37)*XYM4E!$C37+(drdp!J37)*XYM4E!$D37))</f>
        <v>0</v>
      </c>
      <c r="K37" s="21">
        <f t="shared" si="11"/>
        <v>0</v>
      </c>
      <c r="L37" s="21">
        <f t="shared" si="12"/>
        <v>0.76303587214617508</v>
      </c>
      <c r="M37" s="21">
        <f t="shared" si="13"/>
        <v>0</v>
      </c>
      <c r="N37" s="21">
        <f t="shared" si="14"/>
        <v>0</v>
      </c>
      <c r="O37" s="21">
        <f t="shared" si="15"/>
        <v>0</v>
      </c>
      <c r="P37" s="21">
        <f t="shared" si="16"/>
        <v>0</v>
      </c>
      <c r="Q37" s="19">
        <f t="shared" si="17"/>
        <v>0</v>
      </c>
      <c r="R37" s="19">
        <f t="shared" si="18"/>
        <v>0.75244103393041173</v>
      </c>
      <c r="S37" s="19">
        <f t="shared" si="19"/>
        <v>0</v>
      </c>
      <c r="T37" s="19">
        <f t="shared" si="20"/>
        <v>0</v>
      </c>
      <c r="U37" s="19">
        <f t="shared" si="21"/>
        <v>0</v>
      </c>
      <c r="V37" s="19">
        <f t="shared" si="22"/>
        <v>0</v>
      </c>
    </row>
    <row r="38" spans="1:22" x14ac:dyDescent="0.25">
      <c r="A38" s="26">
        <f>Wellpath!E38</f>
        <v>1020</v>
      </c>
      <c r="B38" s="22">
        <v>0</v>
      </c>
      <c r="C38" s="22">
        <f>ABS(COS(Wellpath!$L38))*SIN(Wellpath!$M38)*MAX(1,SQRT(10/(Wellpath!K38-Wellpath!K37)))</f>
        <v>0</v>
      </c>
      <c r="D38" s="22">
        <f>IF(ABS(Wellpath!$L38)&lt;VerticalInc,"SING",ABS(COS(Wellpath!$L38))*COS(Wellpath!$M38)/SIN(Wellpath!$L38)*MAX(1,SQRT(10/(Wellpath!K38-Wellpath!K37))))</f>
        <v>1.0600616223992898</v>
      </c>
      <c r="E38" s="20">
        <f>IF(D38="SING",0,Model!$W$36*((drdp!B38+drdp!K38)*XYM4E!$B38+(drdp!E38+drdp!N38)*XYM4E!$C38+(drdp!H38+drdp!Q38)*XYM4E!$D38))</f>
        <v>0</v>
      </c>
      <c r="F38" s="20">
        <f>IF(D38="SING",(Wellpath!K39-Wellpath!K37)/2*Model!$W$36,Model!$W$36*((drdp!C38+drdp!L38)*XYM4E!$B38+(drdp!F38+drdp!O38)*XYM4E!$C38+(drdp!I38+drdp!R38)*XYM4E!$D38))</f>
        <v>0.11426185548038917</v>
      </c>
      <c r="G38" s="20">
        <f>IF(D38="SING",0,Model!$W$36*((drdp!D38+drdp!M38)*XYM4E!$B38+(drdp!G38+drdp!P38)*XYM4E!$C38+(drdp!J38+drdp!S38)*XYM4E!$D38))</f>
        <v>0</v>
      </c>
      <c r="H38" s="18">
        <f>IF(D38="SING",0,Model!$W$36*((drdp!B38)*XYM4E!$B38+(drdp!E38)*XYM4E!$C38+(drdp!H38)*XYM4E!$D38))</f>
        <v>0</v>
      </c>
      <c r="I38" s="18">
        <f>IF(D38="SING",(Wellpath!K38-Wellpath!K37)/2*Model!$W$36,Model!$W$36*((drdp!C38)*XYM4E!$B38+(drdp!F38)*XYM4E!$C38+(drdp!I38)*XYM4E!$D38))</f>
        <v>5.7130927740194584E-2</v>
      </c>
      <c r="J38" s="18">
        <f>IF(D38="SING",0,Model!$W$36*((drdp!D38)*XYM4E!$B38+(drdp!G38)*XYM4E!$C38+(drdp!J38)*XYM4E!$D38))</f>
        <v>0</v>
      </c>
      <c r="K38" s="21">
        <f t="shared" si="11"/>
        <v>0</v>
      </c>
      <c r="L38" s="21">
        <f t="shared" si="12"/>
        <v>0.77609164376399642</v>
      </c>
      <c r="M38" s="21">
        <f t="shared" si="13"/>
        <v>0</v>
      </c>
      <c r="N38" s="21">
        <f t="shared" si="14"/>
        <v>0</v>
      </c>
      <c r="O38" s="21">
        <f t="shared" si="15"/>
        <v>0</v>
      </c>
      <c r="P38" s="21">
        <f t="shared" si="16"/>
        <v>0</v>
      </c>
      <c r="Q38" s="19">
        <f t="shared" si="17"/>
        <v>0</v>
      </c>
      <c r="R38" s="19">
        <f t="shared" si="18"/>
        <v>0.76629981505063038</v>
      </c>
      <c r="S38" s="19">
        <f t="shared" si="19"/>
        <v>0</v>
      </c>
      <c r="T38" s="19">
        <f t="shared" si="20"/>
        <v>0</v>
      </c>
      <c r="U38" s="19">
        <f t="shared" si="21"/>
        <v>0</v>
      </c>
      <c r="V38" s="19">
        <f t="shared" si="22"/>
        <v>0</v>
      </c>
    </row>
    <row r="39" spans="1:22" x14ac:dyDescent="0.25">
      <c r="A39" s="26">
        <f>Wellpath!E39</f>
        <v>1050</v>
      </c>
      <c r="B39" s="22">
        <v>0</v>
      </c>
      <c r="C39" s="22">
        <f>ABS(COS(Wellpath!$L39))*SIN(Wellpath!$M39)*MAX(1,SQRT(10/(Wellpath!K39-Wellpath!K38)))</f>
        <v>0</v>
      </c>
      <c r="D39" s="22">
        <f>IF(ABS(Wellpath!$L39)&lt;VerticalInc,"SING",ABS(COS(Wellpath!$L39))*COS(Wellpath!$M39)/SIN(Wellpath!$L39)*MAX(1,SQRT(10/(Wellpath!K39-Wellpath!K38))))</f>
        <v>0.97143927388440465</v>
      </c>
      <c r="E39" s="20">
        <f>IF(D39="SING",0,Model!$W$36*((drdp!B39+drdp!K39)*XYM4E!$B39+(drdp!E39+drdp!N39)*XYM4E!$C39+(drdp!H39+drdp!Q39)*XYM4E!$D39))</f>
        <v>0</v>
      </c>
      <c r="F39" s="20">
        <f>IF(D39="SING",(Wellpath!K40-Wellpath!K38)/2*Model!$W$36,Model!$W$36*((drdp!C39+drdp!L39)*XYM4E!$B39+(drdp!F39+drdp!O39)*XYM4E!$C39+(drdp!I39+drdp!R39)*XYM4E!$D39))</f>
        <v>0.10945145973052349</v>
      </c>
      <c r="G39" s="20">
        <f>IF(D39="SING",0,Model!$W$36*((drdp!D39+drdp!M39)*XYM4E!$B39+(drdp!G39+drdp!P39)*XYM4E!$C39+(drdp!J39+drdp!S39)*XYM4E!$D39))</f>
        <v>0</v>
      </c>
      <c r="H39" s="18">
        <f>IF(D39="SING",0,Model!$W$36*((drdp!B39)*XYM4E!$B39+(drdp!E39)*XYM4E!$C39+(drdp!H39)*XYM4E!$D39))</f>
        <v>0</v>
      </c>
      <c r="I39" s="18">
        <f>IF(D39="SING",(Wellpath!K39-Wellpath!K38)/2*Model!$W$36,Model!$W$36*((drdp!C39)*XYM4E!$B39+(drdp!F39)*XYM4E!$C39+(drdp!I39)*XYM4E!$D39))</f>
        <v>5.4725729865261745E-2</v>
      </c>
      <c r="J39" s="18">
        <f>IF(D39="SING",0,Model!$W$36*((drdp!D39)*XYM4E!$B39+(drdp!G39)*XYM4E!$C39+(drdp!J39)*XYM4E!$D39))</f>
        <v>0</v>
      </c>
      <c r="K39" s="21">
        <f t="shared" si="11"/>
        <v>0</v>
      </c>
      <c r="L39" s="21">
        <f t="shared" si="12"/>
        <v>0.78807126580113884</v>
      </c>
      <c r="M39" s="21">
        <f t="shared" si="13"/>
        <v>0</v>
      </c>
      <c r="N39" s="21">
        <f t="shared" si="14"/>
        <v>0</v>
      </c>
      <c r="O39" s="21">
        <f t="shared" si="15"/>
        <v>0</v>
      </c>
      <c r="P39" s="21">
        <f t="shared" si="16"/>
        <v>0</v>
      </c>
      <c r="Q39" s="19">
        <f t="shared" si="17"/>
        <v>0</v>
      </c>
      <c r="R39" s="19">
        <f t="shared" si="18"/>
        <v>0.77908654927328203</v>
      </c>
      <c r="S39" s="19">
        <f t="shared" si="19"/>
        <v>0</v>
      </c>
      <c r="T39" s="19">
        <f t="shared" si="20"/>
        <v>0</v>
      </c>
      <c r="U39" s="19">
        <f t="shared" si="21"/>
        <v>0</v>
      </c>
      <c r="V39" s="19">
        <f t="shared" si="22"/>
        <v>0</v>
      </c>
    </row>
    <row r="40" spans="1:22" x14ac:dyDescent="0.25">
      <c r="A40" s="26">
        <f>Wellpath!E40</f>
        <v>1080</v>
      </c>
      <c r="B40" s="22">
        <v>0</v>
      </c>
      <c r="C40" s="22">
        <f>ABS(COS(Wellpath!$L40))*SIN(Wellpath!$M40)*MAX(1,SQRT(10/(Wellpath!K40-Wellpath!K39)))</f>
        <v>0</v>
      </c>
      <c r="D40" s="22">
        <f>IF(ABS(Wellpath!$L40)&lt;VerticalInc,"SING",ABS(COS(Wellpath!$L40))*COS(Wellpath!$M40)/SIN(Wellpath!$L40)*MAX(1,SQRT(10/(Wellpath!K40-Wellpath!K39))))</f>
        <v>0.89002869427637843</v>
      </c>
      <c r="E40" s="20">
        <f>IF(D40="SING",0,Model!$W$36*((drdp!B40+drdp!K40)*XYM4E!$B40+(drdp!E40+drdp!N40)*XYM4E!$C40+(drdp!H40+drdp!Q40)*XYM4E!$D40))</f>
        <v>0</v>
      </c>
      <c r="F40" s="20">
        <f>IF(D40="SING",(Wellpath!K41-Wellpath!K39)/2*Model!$W$36,Model!$W$36*((drdp!C40+drdp!L40)*XYM4E!$B40+(drdp!F40+drdp!O40)*XYM4E!$C40+(drdp!I40+drdp!R40)*XYM4E!$D40))</f>
        <v>8.7027264088538711E-2</v>
      </c>
      <c r="G40" s="20">
        <f>IF(D40="SING",0,Model!$W$36*((drdp!D40+drdp!M40)*XYM4E!$B40+(drdp!G40+drdp!P40)*XYM4E!$C40+(drdp!J40+drdp!S40)*XYM4E!$D40))</f>
        <v>0</v>
      </c>
      <c r="H40" s="18">
        <f>IF(D40="SING",0,Model!$W$36*((drdp!B40)*XYM4E!$B40+(drdp!E40)*XYM4E!$C40+(drdp!H40)*XYM4E!$D40))</f>
        <v>0</v>
      </c>
      <c r="I40" s="18">
        <f>IF(D40="SING",(Wellpath!K40-Wellpath!K39)/2*Model!$W$36,Model!$W$36*((drdp!C40)*XYM4E!$B40+(drdp!F40)*XYM4E!$C40+(drdp!I40)*XYM4E!$D40))</f>
        <v>5.2216358453123238E-2</v>
      </c>
      <c r="J40" s="18">
        <f>IF(D40="SING",0,Model!$W$36*((drdp!D40)*XYM4E!$B40+(drdp!G40)*XYM4E!$C40+(drdp!J40)*XYM4E!$D40))</f>
        <v>0</v>
      </c>
      <c r="K40" s="21">
        <f t="shared" si="11"/>
        <v>0</v>
      </c>
      <c r="L40" s="21">
        <f t="shared" si="12"/>
        <v>0.7956450104958751</v>
      </c>
      <c r="M40" s="21">
        <f t="shared" si="13"/>
        <v>0</v>
      </c>
      <c r="N40" s="21">
        <f t="shared" si="14"/>
        <v>0</v>
      </c>
      <c r="O40" s="21">
        <f t="shared" si="15"/>
        <v>0</v>
      </c>
      <c r="P40" s="21">
        <f t="shared" si="16"/>
        <v>0</v>
      </c>
      <c r="Q40" s="19">
        <f t="shared" si="17"/>
        <v>0</v>
      </c>
      <c r="R40" s="19">
        <f t="shared" si="18"/>
        <v>0.79079781389124393</v>
      </c>
      <c r="S40" s="19">
        <f t="shared" si="19"/>
        <v>0</v>
      </c>
      <c r="T40" s="19">
        <f t="shared" si="20"/>
        <v>0</v>
      </c>
      <c r="U40" s="19">
        <f t="shared" si="21"/>
        <v>0</v>
      </c>
      <c r="V40" s="19">
        <f t="shared" si="22"/>
        <v>0</v>
      </c>
    </row>
    <row r="41" spans="1:22" x14ac:dyDescent="0.25">
      <c r="A41" s="26">
        <f>Wellpath!E41</f>
        <v>1100</v>
      </c>
      <c r="B41" s="22">
        <v>0</v>
      </c>
      <c r="C41" s="22">
        <f>ABS(COS(Wellpath!$L41))*SIN(Wellpath!$M41)*MAX(1,SQRT(10/(Wellpath!K41-Wellpath!K40)))</f>
        <v>0</v>
      </c>
      <c r="D41" s="22">
        <f>IF(ABS(Wellpath!$L41)&lt;VerticalInc,"SING",ABS(COS(Wellpath!$L41))*COS(Wellpath!$M41)/SIN(Wellpath!$L41)*MAX(1,SQRT(10/(Wellpath!K41-Wellpath!K40))))</f>
        <v>0.83909963117728004</v>
      </c>
      <c r="E41" s="20">
        <f>IF(D41="SING",0,Model!$W$36*((drdp!B41+drdp!K41)*XYM4E!$B41+(drdp!E41+drdp!N41)*XYM4E!$C41+(drdp!H41+drdp!Q41)*XYM4E!$D41))</f>
        <v>0</v>
      </c>
      <c r="F41" s="20">
        <f>IF(D41="SING",(Wellpath!K42-Wellpath!K40)/2*Model!$W$36,Model!$W$36*((drdp!C41+drdp!L41)*XYM4E!$B41+(drdp!F41+drdp!O41)*XYM4E!$C41+(drdp!I41+drdp!R41)*XYM4E!$D41))</f>
        <v>5.0484420810244381E-2</v>
      </c>
      <c r="G41" s="20">
        <f>IF(D41="SING",0,Model!$W$36*((drdp!D41+drdp!M41)*XYM4E!$B41+(drdp!G41+drdp!P41)*XYM4E!$C41+(drdp!J41+drdp!S41)*XYM4E!$D41))</f>
        <v>0</v>
      </c>
      <c r="H41" s="18">
        <f>IF(D41="SING",0,Model!$W$36*((drdp!B41)*XYM4E!$B41+(drdp!E41)*XYM4E!$C41+(drdp!H41)*XYM4E!$D41))</f>
        <v>0</v>
      </c>
      <c r="I41" s="18">
        <f>IF(D41="SING",(Wellpath!K41-Wellpath!K40)/2*Model!$W$36,Model!$W$36*((drdp!C41)*XYM4E!$B41+(drdp!F41)*XYM4E!$C41+(drdp!I41)*XYM4E!$D41))</f>
        <v>3.3656280540162918E-2</v>
      </c>
      <c r="J41" s="18">
        <f>IF(D41="SING",0,Model!$W$36*((drdp!D41)*XYM4E!$B41+(drdp!G41)*XYM4E!$C41+(drdp!J41)*XYM4E!$D41))</f>
        <v>0</v>
      </c>
      <c r="K41" s="21">
        <f t="shared" si="11"/>
        <v>0</v>
      </c>
      <c r="L41" s="21">
        <f t="shared" si="12"/>
        <v>0.79819368724042095</v>
      </c>
      <c r="M41" s="21">
        <f t="shared" si="13"/>
        <v>0</v>
      </c>
      <c r="N41" s="21">
        <f t="shared" si="14"/>
        <v>0</v>
      </c>
      <c r="O41" s="21">
        <f t="shared" si="15"/>
        <v>0</v>
      </c>
      <c r="P41" s="21">
        <f t="shared" si="16"/>
        <v>0</v>
      </c>
      <c r="Q41" s="19">
        <f t="shared" si="17"/>
        <v>0</v>
      </c>
      <c r="R41" s="19">
        <f t="shared" si="18"/>
        <v>0.79677775571567322</v>
      </c>
      <c r="S41" s="19">
        <f t="shared" si="19"/>
        <v>0</v>
      </c>
      <c r="T41" s="19">
        <f t="shared" si="20"/>
        <v>0</v>
      </c>
      <c r="U41" s="19">
        <f t="shared" si="21"/>
        <v>0</v>
      </c>
      <c r="V41" s="19">
        <f t="shared" si="22"/>
        <v>0</v>
      </c>
    </row>
    <row r="42" spans="1:22" x14ac:dyDescent="0.25">
      <c r="A42" s="26">
        <f>Wellpath!E42</f>
        <v>1110</v>
      </c>
      <c r="B42" s="22">
        <v>0</v>
      </c>
      <c r="C42" s="22">
        <f>ABS(COS(Wellpath!$L42))*SIN(Wellpath!$M42)*MAX(1,SQRT(10/(Wellpath!K42-Wellpath!K41)))</f>
        <v>0</v>
      </c>
      <c r="D42" s="22">
        <f>IF(ABS(Wellpath!$L42)&lt;VerticalInc,"SING",ABS(COS(Wellpath!$L42))*COS(Wellpath!$M42)/SIN(Wellpath!$L42)*MAX(1,SQRT(10/(Wellpath!K42-Wellpath!K41))))</f>
        <v>0.83909963117728004</v>
      </c>
      <c r="E42" s="20">
        <f>IF(D42="SING",0,Model!$W$36*((drdp!B42+drdp!K42)*XYM4E!$B42+(drdp!E42+drdp!N42)*XYM4E!$C42+(drdp!H42+drdp!Q42)*XYM4E!$D42))</f>
        <v>0</v>
      </c>
      <c r="F42" s="20">
        <f>IF(D42="SING",(Wellpath!K43-Wellpath!K41)/2*Model!$W$36,Model!$W$36*((drdp!C42+drdp!L42)*XYM4E!$B42+(drdp!F42+drdp!O42)*XYM4E!$C42+(drdp!I42+drdp!R42)*XYM4E!$D42))</f>
        <v>6.7312561080325836E-2</v>
      </c>
      <c r="G42" s="20">
        <f>IF(D42="SING",0,Model!$W$36*((drdp!D42+drdp!M42)*XYM4E!$B42+(drdp!G42+drdp!P42)*XYM4E!$C42+(drdp!J42+drdp!S42)*XYM4E!$D42))</f>
        <v>0</v>
      </c>
      <c r="H42" s="18">
        <f>IF(D42="SING",0,Model!$W$36*((drdp!B42)*XYM4E!$B42+(drdp!E42)*XYM4E!$C42+(drdp!H42)*XYM4E!$D42))</f>
        <v>0</v>
      </c>
      <c r="I42" s="18">
        <f>IF(D42="SING",(Wellpath!K42-Wellpath!K41)/2*Model!$W$36,Model!$W$36*((drdp!C42)*XYM4E!$B42+(drdp!F42)*XYM4E!$C42+(drdp!I42)*XYM4E!$D42))</f>
        <v>1.6828140270081459E-2</v>
      </c>
      <c r="J42" s="18">
        <f>IF(D42="SING",0,Model!$W$36*((drdp!D42)*XYM4E!$B42+(drdp!G42)*XYM4E!$C42+(drdp!J42)*XYM4E!$D42))</f>
        <v>0</v>
      </c>
      <c r="K42" s="21">
        <f t="shared" si="11"/>
        <v>0</v>
      </c>
      <c r="L42" s="21">
        <f t="shared" si="12"/>
        <v>0.80272466811961352</v>
      </c>
      <c r="M42" s="21">
        <f t="shared" si="13"/>
        <v>0</v>
      </c>
      <c r="N42" s="21">
        <f t="shared" si="14"/>
        <v>0</v>
      </c>
      <c r="O42" s="21">
        <f t="shared" si="15"/>
        <v>0</v>
      </c>
      <c r="P42" s="21">
        <f t="shared" si="16"/>
        <v>0</v>
      </c>
      <c r="Q42" s="19">
        <f t="shared" si="17"/>
        <v>0</v>
      </c>
      <c r="R42" s="19">
        <f t="shared" si="18"/>
        <v>0.79847687354537045</v>
      </c>
      <c r="S42" s="19">
        <f t="shared" si="19"/>
        <v>0</v>
      </c>
      <c r="T42" s="19">
        <f t="shared" si="20"/>
        <v>0</v>
      </c>
      <c r="U42" s="19">
        <f t="shared" si="21"/>
        <v>0</v>
      </c>
      <c r="V42" s="19">
        <f t="shared" si="22"/>
        <v>0</v>
      </c>
    </row>
    <row r="43" spans="1:22" x14ac:dyDescent="0.25">
      <c r="A43" s="26">
        <f>Wellpath!E43</f>
        <v>1140</v>
      </c>
      <c r="B43" s="22">
        <v>0</v>
      </c>
      <c r="C43" s="22">
        <f>ABS(COS(Wellpath!$L43))*SIN(Wellpath!$M43)*MAX(1,SQRT(10/(Wellpath!K43-Wellpath!K42)))</f>
        <v>0</v>
      </c>
      <c r="D43" s="22">
        <f>IF(ABS(Wellpath!$L43)&lt;VerticalInc,"SING",ABS(COS(Wellpath!$L43))*COS(Wellpath!$M43)/SIN(Wellpath!$L43)*MAX(1,SQRT(10/(Wellpath!K43-Wellpath!K42))))</f>
        <v>0.83909963117728004</v>
      </c>
      <c r="E43" s="20">
        <f>IF(D43="SING",0,Model!$W$36*((drdp!B43+drdp!K43)*XYM4E!$B43+(drdp!E43+drdp!N43)*XYM4E!$C43+(drdp!H43+drdp!Q43)*XYM4E!$D43))</f>
        <v>0</v>
      </c>
      <c r="F43" s="20">
        <f>IF(D43="SING",(Wellpath!K44-Wellpath!K42)/2*Model!$W$36,Model!$W$36*((drdp!C43+drdp!L43)*XYM4E!$B43+(drdp!F43+drdp!O43)*XYM4E!$C43+(drdp!I43+drdp!R43)*XYM4E!$D43))</f>
        <v>0.10096884162048876</v>
      </c>
      <c r="G43" s="20">
        <f>IF(D43="SING",0,Model!$W$36*((drdp!D43+drdp!M43)*XYM4E!$B43+(drdp!G43+drdp!P43)*XYM4E!$C43+(drdp!J43+drdp!S43)*XYM4E!$D43))</f>
        <v>0</v>
      </c>
      <c r="H43" s="18">
        <f>IF(D43="SING",0,Model!$W$36*((drdp!B43)*XYM4E!$B43+(drdp!E43)*XYM4E!$C43+(drdp!H43)*XYM4E!$D43))</f>
        <v>0</v>
      </c>
      <c r="I43" s="18">
        <f>IF(D43="SING",(Wellpath!K43-Wellpath!K42)/2*Model!$W$36,Model!$W$36*((drdp!C43)*XYM4E!$B43+(drdp!F43)*XYM4E!$C43+(drdp!I43)*XYM4E!$D43))</f>
        <v>5.0484420810244381E-2</v>
      </c>
      <c r="J43" s="18">
        <f>IF(D43="SING",0,Model!$W$36*((drdp!D43)*XYM4E!$B43+(drdp!G43)*XYM4E!$C43+(drdp!J43)*XYM4E!$D43))</f>
        <v>0</v>
      </c>
      <c r="K43" s="21">
        <f t="shared" si="11"/>
        <v>0</v>
      </c>
      <c r="L43" s="21">
        <f t="shared" si="12"/>
        <v>0.81291937509779688</v>
      </c>
      <c r="M43" s="21">
        <f t="shared" si="13"/>
        <v>0</v>
      </c>
      <c r="N43" s="21">
        <f t="shared" si="14"/>
        <v>0</v>
      </c>
      <c r="O43" s="21">
        <f t="shared" si="15"/>
        <v>0</v>
      </c>
      <c r="P43" s="21">
        <f t="shared" si="16"/>
        <v>0</v>
      </c>
      <c r="Q43" s="19">
        <f t="shared" si="17"/>
        <v>0</v>
      </c>
      <c r="R43" s="19">
        <f t="shared" si="18"/>
        <v>0.80527334486415936</v>
      </c>
      <c r="S43" s="19">
        <f t="shared" si="19"/>
        <v>0</v>
      </c>
      <c r="T43" s="19">
        <f t="shared" si="20"/>
        <v>0</v>
      </c>
      <c r="U43" s="19">
        <f t="shared" si="21"/>
        <v>0</v>
      </c>
      <c r="V43" s="19">
        <f t="shared" si="22"/>
        <v>0</v>
      </c>
    </row>
    <row r="44" spans="1:22" s="36" customFormat="1" x14ac:dyDescent="0.25">
      <c r="A44" s="26">
        <f>Wellpath!E44</f>
        <v>1170</v>
      </c>
      <c r="B44" s="33">
        <v>0</v>
      </c>
      <c r="C44" s="22">
        <f>ABS(COS(Wellpath!$L44))*SIN(Wellpath!$M44)*MAX(1,SQRT(10/(Wellpath!K44-Wellpath!K43)))</f>
        <v>0</v>
      </c>
      <c r="D44" s="22">
        <f>IF(ABS(Wellpath!$L44)&lt;VerticalInc,"SING",ABS(COS(Wellpath!$L44))*COS(Wellpath!$M44)/SIN(Wellpath!$L44)*MAX(1,SQRT(10/(Wellpath!K44-Wellpath!K43))))</f>
        <v>0.83909963117728004</v>
      </c>
      <c r="E44" s="20">
        <f>IF(D44="SING",0,Model!$W$36*((drdp!B44+drdp!K44)*XYM4E!$B44+(drdp!E44+drdp!N44)*XYM4E!$C44+(drdp!H44+drdp!Q44)*XYM4E!$D44))</f>
        <v>0</v>
      </c>
      <c r="F44" s="20">
        <f>IF(D44="SING",(Wellpath!K45-Wellpath!K43)/2*Model!$W$36,Model!$W$36*((drdp!C44+drdp!L44)*XYM4E!$B44+(drdp!F44+drdp!O44)*XYM4E!$C44+(drdp!I44+drdp!R44)*XYM4E!$D44))</f>
        <v>0.10096884162048876</v>
      </c>
      <c r="G44" s="20">
        <f>IF(D44="SING",0,Model!$W$36*((drdp!D44+drdp!M44)*XYM4E!$B44+(drdp!G44+drdp!P44)*XYM4E!$C44+(drdp!J44+drdp!S44)*XYM4E!$D44))</f>
        <v>0</v>
      </c>
      <c r="H44" s="18">
        <f>IF(D44="SING",0,Model!$W$36*((drdp!B44)*XYM4E!$B44+(drdp!E44)*XYM4E!$C44+(drdp!H44)*XYM4E!$D44))</f>
        <v>0</v>
      </c>
      <c r="I44" s="18">
        <f>IF(D44="SING",(Wellpath!K44-Wellpath!K43)/2*Model!$W$36,Model!$W$36*((drdp!C44)*XYM4E!$B44+(drdp!F44)*XYM4E!$C44+(drdp!I44)*XYM4E!$D44))</f>
        <v>5.0484420810244381E-2</v>
      </c>
      <c r="J44" s="18">
        <f>IF(D44="SING",0,Model!$W$36*((drdp!D44)*XYM4E!$B44+(drdp!G44)*XYM4E!$C44+(drdp!J44)*XYM4E!$D44))</f>
        <v>0</v>
      </c>
      <c r="K44" s="21">
        <f t="shared" si="11"/>
        <v>0</v>
      </c>
      <c r="L44" s="21">
        <f t="shared" si="12"/>
        <v>0.82311408207598025</v>
      </c>
      <c r="M44" s="21">
        <f t="shared" si="13"/>
        <v>0</v>
      </c>
      <c r="N44" s="21">
        <f t="shared" si="14"/>
        <v>0</v>
      </c>
      <c r="O44" s="21">
        <f t="shared" si="15"/>
        <v>0</v>
      </c>
      <c r="P44" s="21">
        <f t="shared" si="16"/>
        <v>0</v>
      </c>
      <c r="Q44" s="19">
        <f t="shared" si="17"/>
        <v>0</v>
      </c>
      <c r="R44" s="19">
        <f t="shared" si="18"/>
        <v>0.81546805184234272</v>
      </c>
      <c r="S44" s="19">
        <f t="shared" si="19"/>
        <v>0</v>
      </c>
      <c r="T44" s="19">
        <f t="shared" si="20"/>
        <v>0</v>
      </c>
      <c r="U44" s="19">
        <f t="shared" si="21"/>
        <v>0</v>
      </c>
      <c r="V44" s="19">
        <f t="shared" si="22"/>
        <v>0</v>
      </c>
    </row>
    <row r="45" spans="1:22" x14ac:dyDescent="0.25">
      <c r="A45" s="26">
        <f>Wellpath!E45</f>
        <v>1200</v>
      </c>
      <c r="B45" s="22">
        <v>0</v>
      </c>
      <c r="C45" s="22">
        <f>ABS(COS(Wellpath!$L45))*SIN(Wellpath!$M45)*MAX(1,SQRT(10/(Wellpath!K45-Wellpath!K44)))</f>
        <v>0</v>
      </c>
      <c r="D45" s="22">
        <f>IF(ABS(Wellpath!$L45)&lt;VerticalInc,"SING",ABS(COS(Wellpath!$L45))*COS(Wellpath!$M45)/SIN(Wellpath!$L45)*MAX(1,SQRT(10/(Wellpath!K45-Wellpath!K44))))</f>
        <v>0.83909963117728004</v>
      </c>
      <c r="E45" s="20">
        <f>IF(D45="SING",0,Model!$W$36*((drdp!B45+drdp!K45)*XYM4E!$B45+(drdp!E45+drdp!N45)*XYM4E!$C45+(drdp!H45+drdp!Q45)*XYM4E!$D45))</f>
        <v>0</v>
      </c>
      <c r="F45" s="20">
        <f>IF(D45="SING",(Wellpath!K46-Wellpath!K44)/2*Model!$W$36,Model!$W$36*((drdp!C45+drdp!L45)*XYM4E!$B45+(drdp!F45+drdp!O45)*XYM4E!$C45+(drdp!I45+drdp!R45)*XYM4E!$D45))</f>
        <v>0.10096884162048876</v>
      </c>
      <c r="G45" s="20">
        <f>IF(D45="SING",0,Model!$W$36*((drdp!D45+drdp!M45)*XYM4E!$B45+(drdp!G45+drdp!P45)*XYM4E!$C45+(drdp!J45+drdp!S45)*XYM4E!$D45))</f>
        <v>0</v>
      </c>
      <c r="H45" s="18">
        <f>IF(D45="SING",0,Model!$W$36*((drdp!B45)*XYM4E!$B45+(drdp!E45)*XYM4E!$C45+(drdp!H45)*XYM4E!$D45))</f>
        <v>0</v>
      </c>
      <c r="I45" s="18">
        <f>IF(D45="SING",(Wellpath!K45-Wellpath!K44)/2*Model!$W$36,Model!$W$36*((drdp!C45)*XYM4E!$B45+(drdp!F45)*XYM4E!$C45+(drdp!I45)*XYM4E!$D45))</f>
        <v>5.0484420810244381E-2</v>
      </c>
      <c r="J45" s="18">
        <f>IF(D45="SING",0,Model!$W$36*((drdp!D45)*XYM4E!$B45+(drdp!G45)*XYM4E!$C45+(drdp!J45)*XYM4E!$D45))</f>
        <v>0</v>
      </c>
      <c r="K45" s="21">
        <f t="shared" si="11"/>
        <v>0</v>
      </c>
      <c r="L45" s="21">
        <f t="shared" si="12"/>
        <v>0.83330878905416361</v>
      </c>
      <c r="M45" s="21">
        <f t="shared" si="13"/>
        <v>0</v>
      </c>
      <c r="N45" s="21">
        <f t="shared" si="14"/>
        <v>0</v>
      </c>
      <c r="O45" s="21">
        <f t="shared" si="15"/>
        <v>0</v>
      </c>
      <c r="P45" s="21">
        <f t="shared" si="16"/>
        <v>0</v>
      </c>
      <c r="Q45" s="19">
        <f t="shared" si="17"/>
        <v>0</v>
      </c>
      <c r="R45" s="19">
        <f t="shared" si="18"/>
        <v>0.82566275882052609</v>
      </c>
      <c r="S45" s="19">
        <f t="shared" si="19"/>
        <v>0</v>
      </c>
      <c r="T45" s="19">
        <f t="shared" si="20"/>
        <v>0</v>
      </c>
      <c r="U45" s="19">
        <f t="shared" si="21"/>
        <v>0</v>
      </c>
      <c r="V45" s="19">
        <f t="shared" si="22"/>
        <v>0</v>
      </c>
    </row>
    <row r="46" spans="1:22" x14ac:dyDescent="0.25">
      <c r="A46" s="26">
        <f>Wellpath!E46</f>
        <v>1230</v>
      </c>
      <c r="B46" s="22">
        <v>0</v>
      </c>
      <c r="C46" s="22">
        <f>ABS(COS(Wellpath!$L46))*SIN(Wellpath!$M46)*MAX(1,SQRT(10/(Wellpath!K46-Wellpath!K45)))</f>
        <v>0</v>
      </c>
      <c r="D46" s="22">
        <f>IF(ABS(Wellpath!$L46)&lt;VerticalInc,"SING",ABS(COS(Wellpath!$L46))*COS(Wellpath!$M46)/SIN(Wellpath!$L46)*MAX(1,SQRT(10/(Wellpath!K46-Wellpath!K45))))</f>
        <v>0.83909963117728004</v>
      </c>
      <c r="E46" s="20">
        <f>IF(D46="SING",0,Model!$W$36*((drdp!B46+drdp!K46)*XYM4E!$B46+(drdp!E46+drdp!N46)*XYM4E!$C46+(drdp!H46+drdp!Q46)*XYM4E!$D46))</f>
        <v>0</v>
      </c>
      <c r="F46" s="20">
        <f>IF(D46="SING",(Wellpath!K47-Wellpath!K45)/2*Model!$W$36,Model!$W$36*((drdp!C46+drdp!L46)*XYM4E!$B46+(drdp!F46+drdp!O46)*XYM4E!$C46+(drdp!I46+drdp!R46)*XYM4E!$D46))</f>
        <v>0.10096884162048876</v>
      </c>
      <c r="G46" s="20">
        <f>IF(D46="SING",0,Model!$W$36*((drdp!D46+drdp!M46)*XYM4E!$B46+(drdp!G46+drdp!P46)*XYM4E!$C46+(drdp!J46+drdp!S46)*XYM4E!$D46))</f>
        <v>0</v>
      </c>
      <c r="H46" s="18">
        <f>IF(D46="SING",0,Model!$W$36*((drdp!B46)*XYM4E!$B46+(drdp!E46)*XYM4E!$C46+(drdp!H46)*XYM4E!$D46))</f>
        <v>0</v>
      </c>
      <c r="I46" s="18">
        <f>IF(D46="SING",(Wellpath!K46-Wellpath!K45)/2*Model!$W$36,Model!$W$36*((drdp!C46)*XYM4E!$B46+(drdp!F46)*XYM4E!$C46+(drdp!I46)*XYM4E!$D46))</f>
        <v>5.0484420810244381E-2</v>
      </c>
      <c r="J46" s="18">
        <f>IF(D46="SING",0,Model!$W$36*((drdp!D46)*XYM4E!$B46+(drdp!G46)*XYM4E!$C46+(drdp!J46)*XYM4E!$D46))</f>
        <v>0</v>
      </c>
      <c r="K46" s="21">
        <f t="shared" si="11"/>
        <v>0</v>
      </c>
      <c r="L46" s="21">
        <f t="shared" si="12"/>
        <v>0.84350349603234698</v>
      </c>
      <c r="M46" s="21">
        <f t="shared" si="13"/>
        <v>0</v>
      </c>
      <c r="N46" s="21">
        <f t="shared" si="14"/>
        <v>0</v>
      </c>
      <c r="O46" s="21">
        <f t="shared" si="15"/>
        <v>0</v>
      </c>
      <c r="P46" s="21">
        <f t="shared" si="16"/>
        <v>0</v>
      </c>
      <c r="Q46" s="19">
        <f t="shared" si="17"/>
        <v>0</v>
      </c>
      <c r="R46" s="19">
        <f t="shared" si="18"/>
        <v>0.83585746579870945</v>
      </c>
      <c r="S46" s="19">
        <f t="shared" si="19"/>
        <v>0</v>
      </c>
      <c r="T46" s="19">
        <f t="shared" si="20"/>
        <v>0</v>
      </c>
      <c r="U46" s="19">
        <f t="shared" si="21"/>
        <v>0</v>
      </c>
      <c r="V46" s="19">
        <f t="shared" si="22"/>
        <v>0</v>
      </c>
    </row>
    <row r="47" spans="1:22" x14ac:dyDescent="0.25">
      <c r="A47" s="26">
        <f>Wellpath!E47</f>
        <v>1260</v>
      </c>
      <c r="B47" s="22">
        <v>0</v>
      </c>
      <c r="C47" s="22">
        <f>ABS(COS(Wellpath!$L47))*SIN(Wellpath!$M47)*MAX(1,SQRT(10/(Wellpath!K47-Wellpath!K46)))</f>
        <v>0</v>
      </c>
      <c r="D47" s="22">
        <f>IF(ABS(Wellpath!$L47)&lt;VerticalInc,"SING",ABS(COS(Wellpath!$L47))*COS(Wellpath!$M47)/SIN(Wellpath!$L47)*MAX(1,SQRT(10/(Wellpath!K47-Wellpath!K46))))</f>
        <v>0.83909963117728004</v>
      </c>
      <c r="E47" s="20">
        <f>IF(D47="SING",0,Model!$W$36*((drdp!B47+drdp!K47)*XYM4E!$B47+(drdp!E47+drdp!N47)*XYM4E!$C47+(drdp!H47+drdp!Q47)*XYM4E!$D47))</f>
        <v>0</v>
      </c>
      <c r="F47" s="20">
        <f>IF(D47="SING",(Wellpath!K48-Wellpath!K46)/2*Model!$W$36,Model!$W$36*((drdp!C47+drdp!L47)*XYM4E!$B47+(drdp!F47+drdp!O47)*XYM4E!$C47+(drdp!I47+drdp!R47)*XYM4E!$D47))</f>
        <v>0.10096884162048876</v>
      </c>
      <c r="G47" s="20">
        <f>IF(D47="SING",0,Model!$W$36*((drdp!D47+drdp!M47)*XYM4E!$B47+(drdp!G47+drdp!P47)*XYM4E!$C47+(drdp!J47+drdp!S47)*XYM4E!$D47))</f>
        <v>0</v>
      </c>
      <c r="H47" s="18">
        <f>IF(D47="SING",0,Model!$W$36*((drdp!B47)*XYM4E!$B47+(drdp!E47)*XYM4E!$C47+(drdp!H47)*XYM4E!$D47))</f>
        <v>0</v>
      </c>
      <c r="I47" s="18">
        <f>IF(D47="SING",(Wellpath!K47-Wellpath!K46)/2*Model!$W$36,Model!$W$36*((drdp!C47)*XYM4E!$B47+(drdp!F47)*XYM4E!$C47+(drdp!I47)*XYM4E!$D47))</f>
        <v>5.0484420810244381E-2</v>
      </c>
      <c r="J47" s="18">
        <f>IF(D47="SING",0,Model!$W$36*((drdp!D47)*XYM4E!$B47+(drdp!G47)*XYM4E!$C47+(drdp!J47)*XYM4E!$D47))</f>
        <v>0</v>
      </c>
      <c r="K47" s="21">
        <f t="shared" si="11"/>
        <v>0</v>
      </c>
      <c r="L47" s="21">
        <f t="shared" si="12"/>
        <v>0.85369820301053034</v>
      </c>
      <c r="M47" s="21">
        <f t="shared" si="13"/>
        <v>0</v>
      </c>
      <c r="N47" s="21">
        <f t="shared" si="14"/>
        <v>0</v>
      </c>
      <c r="O47" s="21">
        <f t="shared" si="15"/>
        <v>0</v>
      </c>
      <c r="P47" s="21">
        <f t="shared" si="16"/>
        <v>0</v>
      </c>
      <c r="Q47" s="19">
        <f t="shared" si="17"/>
        <v>0</v>
      </c>
      <c r="R47" s="19">
        <f t="shared" si="18"/>
        <v>0.84605217277689282</v>
      </c>
      <c r="S47" s="19">
        <f t="shared" si="19"/>
        <v>0</v>
      </c>
      <c r="T47" s="19">
        <f t="shared" si="20"/>
        <v>0</v>
      </c>
      <c r="U47" s="19">
        <f t="shared" si="21"/>
        <v>0</v>
      </c>
      <c r="V47" s="19">
        <f t="shared" si="22"/>
        <v>0</v>
      </c>
    </row>
    <row r="48" spans="1:22" x14ac:dyDescent="0.25">
      <c r="A48" s="26">
        <f>Wellpath!E48</f>
        <v>1290</v>
      </c>
      <c r="B48" s="22">
        <v>0</v>
      </c>
      <c r="C48" s="22">
        <f>ABS(COS(Wellpath!$L48))*SIN(Wellpath!$M48)*MAX(1,SQRT(10/(Wellpath!K48-Wellpath!K47)))</f>
        <v>0</v>
      </c>
      <c r="D48" s="22">
        <f>IF(ABS(Wellpath!$L48)&lt;VerticalInc,"SING",ABS(COS(Wellpath!$L48))*COS(Wellpath!$M48)/SIN(Wellpath!$L48)*MAX(1,SQRT(10/(Wellpath!K48-Wellpath!K47))))</f>
        <v>0.83909963117728004</v>
      </c>
      <c r="E48" s="20">
        <f>IF(D48="SING",0,Model!$W$36*((drdp!B48+drdp!K48)*XYM4E!$B48+(drdp!E48+drdp!N48)*XYM4E!$C48+(drdp!H48+drdp!Q48)*XYM4E!$D48))</f>
        <v>0</v>
      </c>
      <c r="F48" s="20">
        <f>IF(D48="SING",(Wellpath!K49-Wellpath!K47)/2*Model!$W$36,Model!$W$36*((drdp!C48+drdp!L48)*XYM4E!$B48+(drdp!F48+drdp!O48)*XYM4E!$C48+(drdp!I48+drdp!R48)*XYM4E!$D48))</f>
        <v>0.10096884162048876</v>
      </c>
      <c r="G48" s="20">
        <f>IF(D48="SING",0,Model!$W$36*((drdp!D48+drdp!M48)*XYM4E!$B48+(drdp!G48+drdp!P48)*XYM4E!$C48+(drdp!J48+drdp!S48)*XYM4E!$D48))</f>
        <v>0</v>
      </c>
      <c r="H48" s="18">
        <f>IF(D48="SING",0,Model!$W$36*((drdp!B48)*XYM4E!$B48+(drdp!E48)*XYM4E!$C48+(drdp!H48)*XYM4E!$D48))</f>
        <v>0</v>
      </c>
      <c r="I48" s="18">
        <f>IF(D48="SING",(Wellpath!K48-Wellpath!K47)/2*Model!$W$36,Model!$W$36*((drdp!C48)*XYM4E!$B48+(drdp!F48)*XYM4E!$C48+(drdp!I48)*XYM4E!$D48))</f>
        <v>5.0484420810244381E-2</v>
      </c>
      <c r="J48" s="18">
        <f>IF(D48="SING",0,Model!$W$36*((drdp!D48)*XYM4E!$B48+(drdp!G48)*XYM4E!$C48+(drdp!J48)*XYM4E!$D48))</f>
        <v>0</v>
      </c>
      <c r="K48" s="21">
        <f t="shared" si="11"/>
        <v>0</v>
      </c>
      <c r="L48" s="21">
        <f t="shared" si="12"/>
        <v>0.86389290998871371</v>
      </c>
      <c r="M48" s="21">
        <f t="shared" si="13"/>
        <v>0</v>
      </c>
      <c r="N48" s="21">
        <f t="shared" si="14"/>
        <v>0</v>
      </c>
      <c r="O48" s="21">
        <f t="shared" si="15"/>
        <v>0</v>
      </c>
      <c r="P48" s="21">
        <f t="shared" si="16"/>
        <v>0</v>
      </c>
      <c r="Q48" s="19">
        <f t="shared" si="17"/>
        <v>0</v>
      </c>
      <c r="R48" s="19">
        <f t="shared" si="18"/>
        <v>0.85624687975507618</v>
      </c>
      <c r="S48" s="19">
        <f t="shared" si="19"/>
        <v>0</v>
      </c>
      <c r="T48" s="19">
        <f t="shared" si="20"/>
        <v>0</v>
      </c>
      <c r="U48" s="19">
        <f t="shared" si="21"/>
        <v>0</v>
      </c>
      <c r="V48" s="19">
        <f t="shared" si="22"/>
        <v>0</v>
      </c>
    </row>
    <row r="49" spans="1:22" x14ac:dyDescent="0.25">
      <c r="A49" s="26">
        <f>Wellpath!E49</f>
        <v>1320</v>
      </c>
      <c r="B49" s="22">
        <v>0</v>
      </c>
      <c r="C49" s="22">
        <f>ABS(COS(Wellpath!$L49))*SIN(Wellpath!$M49)*MAX(1,SQRT(10/(Wellpath!K49-Wellpath!K48)))</f>
        <v>0</v>
      </c>
      <c r="D49" s="22">
        <f>IF(ABS(Wellpath!$L49)&lt;VerticalInc,"SING",ABS(COS(Wellpath!$L49))*COS(Wellpath!$M49)/SIN(Wellpath!$L49)*MAX(1,SQRT(10/(Wellpath!K49-Wellpath!K48))))</f>
        <v>0.83909963117728004</v>
      </c>
      <c r="E49" s="20">
        <f>IF(D49="SING",0,Model!$W$36*((drdp!B49+drdp!K49)*XYM4E!$B49+(drdp!E49+drdp!N49)*XYM4E!$C49+(drdp!H49+drdp!Q49)*XYM4E!$D49))</f>
        <v>0</v>
      </c>
      <c r="F49" s="20">
        <f>IF(D49="SING",(Wellpath!K50-Wellpath!K48)/2*Model!$W$36,Model!$W$36*((drdp!C49+drdp!L49)*XYM4E!$B49+(drdp!F49+drdp!O49)*XYM4E!$C49+(drdp!I49+drdp!R49)*XYM4E!$D49))</f>
        <v>0.10096884162048876</v>
      </c>
      <c r="G49" s="20">
        <f>IF(D49="SING",0,Model!$W$36*((drdp!D49+drdp!M49)*XYM4E!$B49+(drdp!G49+drdp!P49)*XYM4E!$C49+(drdp!J49+drdp!S49)*XYM4E!$D49))</f>
        <v>0</v>
      </c>
      <c r="H49" s="18">
        <f>IF(D49="SING",0,Model!$W$36*((drdp!B49)*XYM4E!$B49+(drdp!E49)*XYM4E!$C49+(drdp!H49)*XYM4E!$D49))</f>
        <v>0</v>
      </c>
      <c r="I49" s="18">
        <f>IF(D49="SING",(Wellpath!K49-Wellpath!K48)/2*Model!$W$36,Model!$W$36*((drdp!C49)*XYM4E!$B49+(drdp!F49)*XYM4E!$C49+(drdp!I49)*XYM4E!$D49))</f>
        <v>5.0484420810244381E-2</v>
      </c>
      <c r="J49" s="18">
        <f>IF(D49="SING",0,Model!$W$36*((drdp!D49)*XYM4E!$B49+(drdp!G49)*XYM4E!$C49+(drdp!J49)*XYM4E!$D49))</f>
        <v>0</v>
      </c>
      <c r="K49" s="21">
        <f t="shared" si="11"/>
        <v>0</v>
      </c>
      <c r="L49" s="21">
        <f t="shared" si="12"/>
        <v>0.87408761696689707</v>
      </c>
      <c r="M49" s="21">
        <f t="shared" si="13"/>
        <v>0</v>
      </c>
      <c r="N49" s="21">
        <f t="shared" si="14"/>
        <v>0</v>
      </c>
      <c r="O49" s="21">
        <f t="shared" si="15"/>
        <v>0</v>
      </c>
      <c r="P49" s="21">
        <f t="shared" si="16"/>
        <v>0</v>
      </c>
      <c r="Q49" s="19">
        <f t="shared" si="17"/>
        <v>0</v>
      </c>
      <c r="R49" s="19">
        <f t="shared" si="18"/>
        <v>0.86644158673325955</v>
      </c>
      <c r="S49" s="19">
        <f t="shared" si="19"/>
        <v>0</v>
      </c>
      <c r="T49" s="19">
        <f t="shared" si="20"/>
        <v>0</v>
      </c>
      <c r="U49" s="19">
        <f t="shared" si="21"/>
        <v>0</v>
      </c>
      <c r="V49" s="19">
        <f t="shared" si="22"/>
        <v>0</v>
      </c>
    </row>
    <row r="50" spans="1:22" x14ac:dyDescent="0.25">
      <c r="A50" s="26">
        <f>Wellpath!E50</f>
        <v>1350</v>
      </c>
      <c r="B50" s="22">
        <v>0</v>
      </c>
      <c r="C50" s="22">
        <f>ABS(COS(Wellpath!$L50))*SIN(Wellpath!$M50)*MAX(1,SQRT(10/(Wellpath!K50-Wellpath!K49)))</f>
        <v>0</v>
      </c>
      <c r="D50" s="22">
        <f>IF(ABS(Wellpath!$L50)&lt;VerticalInc,"SING",ABS(COS(Wellpath!$L50))*COS(Wellpath!$M50)/SIN(Wellpath!$L50)*MAX(1,SQRT(10/(Wellpath!K50-Wellpath!K49))))</f>
        <v>0.83909963117728004</v>
      </c>
      <c r="E50" s="20">
        <f>IF(D50="SING",0,Model!$W$36*((drdp!B50+drdp!K50)*XYM4E!$B50+(drdp!E50+drdp!N50)*XYM4E!$C50+(drdp!H50+drdp!Q50)*XYM4E!$D50))</f>
        <v>0</v>
      </c>
      <c r="F50" s="20">
        <f>IF(D50="SING",(Wellpath!K51-Wellpath!K49)/2*Model!$W$36,Model!$W$36*((drdp!C50+drdp!L50)*XYM4E!$B50+(drdp!F50+drdp!O50)*XYM4E!$C50+(drdp!I50+drdp!R50)*XYM4E!$D50))</f>
        <v>0.10096884162048876</v>
      </c>
      <c r="G50" s="20">
        <f>IF(D50="SING",0,Model!$W$36*((drdp!D50+drdp!M50)*XYM4E!$B50+(drdp!G50+drdp!P50)*XYM4E!$C50+(drdp!J50+drdp!S50)*XYM4E!$D50))</f>
        <v>0</v>
      </c>
      <c r="H50" s="18">
        <f>IF(D50="SING",0,Model!$W$36*((drdp!B50)*XYM4E!$B50+(drdp!E50)*XYM4E!$C50+(drdp!H50)*XYM4E!$D50))</f>
        <v>0</v>
      </c>
      <c r="I50" s="18">
        <f>IF(D50="SING",(Wellpath!K50-Wellpath!K49)/2*Model!$W$36,Model!$W$36*((drdp!C50)*XYM4E!$B50+(drdp!F50)*XYM4E!$C50+(drdp!I50)*XYM4E!$D50))</f>
        <v>5.0484420810244381E-2</v>
      </c>
      <c r="J50" s="18">
        <f>IF(D50="SING",0,Model!$W$36*((drdp!D50)*XYM4E!$B50+(drdp!G50)*XYM4E!$C50+(drdp!J50)*XYM4E!$D50))</f>
        <v>0</v>
      </c>
      <c r="K50" s="21">
        <f t="shared" si="11"/>
        <v>0</v>
      </c>
      <c r="L50" s="21">
        <f t="shared" si="12"/>
        <v>0.88428232394508044</v>
      </c>
      <c r="M50" s="21">
        <f t="shared" si="13"/>
        <v>0</v>
      </c>
      <c r="N50" s="21">
        <f t="shared" si="14"/>
        <v>0</v>
      </c>
      <c r="O50" s="21">
        <f t="shared" si="15"/>
        <v>0</v>
      </c>
      <c r="P50" s="21">
        <f t="shared" si="16"/>
        <v>0</v>
      </c>
      <c r="Q50" s="19">
        <f t="shared" si="17"/>
        <v>0</v>
      </c>
      <c r="R50" s="19">
        <f t="shared" si="18"/>
        <v>0.87663629371144292</v>
      </c>
      <c r="S50" s="19">
        <f t="shared" si="19"/>
        <v>0</v>
      </c>
      <c r="T50" s="19">
        <f t="shared" si="20"/>
        <v>0</v>
      </c>
      <c r="U50" s="19">
        <f t="shared" si="21"/>
        <v>0</v>
      </c>
      <c r="V50" s="19">
        <f t="shared" si="22"/>
        <v>0</v>
      </c>
    </row>
    <row r="51" spans="1:22" x14ac:dyDescent="0.25">
      <c r="A51" s="26">
        <f>Wellpath!E51</f>
        <v>1380</v>
      </c>
      <c r="B51" s="22">
        <v>0</v>
      </c>
      <c r="C51" s="22">
        <f>ABS(COS(Wellpath!$L51))*SIN(Wellpath!$M51)*MAX(1,SQRT(10/(Wellpath!K51-Wellpath!K50)))</f>
        <v>0</v>
      </c>
      <c r="D51" s="22">
        <f>IF(ABS(Wellpath!$L51)&lt;VerticalInc,"SING",ABS(COS(Wellpath!$L51))*COS(Wellpath!$M51)/SIN(Wellpath!$L51)*MAX(1,SQRT(10/(Wellpath!K51-Wellpath!K50))))</f>
        <v>0.83909963117728004</v>
      </c>
      <c r="E51" s="20">
        <f>IF(D51="SING",0,Model!$W$36*((drdp!B51+drdp!K51)*XYM4E!$B51+(drdp!E51+drdp!N51)*XYM4E!$C51+(drdp!H51+drdp!Q51)*XYM4E!$D51))</f>
        <v>0</v>
      </c>
      <c r="F51" s="20">
        <f>IF(D51="SING",(Wellpath!K52-Wellpath!K50)/2*Model!$W$36,Model!$W$36*((drdp!C51+drdp!L51)*XYM4E!$B51+(drdp!F51+drdp!O51)*XYM4E!$C51+(drdp!I51+drdp!R51)*XYM4E!$D51))</f>
        <v>0.10096884162048876</v>
      </c>
      <c r="G51" s="20">
        <f>IF(D51="SING",0,Model!$W$36*((drdp!D51+drdp!M51)*XYM4E!$B51+(drdp!G51+drdp!P51)*XYM4E!$C51+(drdp!J51+drdp!S51)*XYM4E!$D51))</f>
        <v>0</v>
      </c>
      <c r="H51" s="18">
        <f>IF(D51="SING",0,Model!$W$36*((drdp!B51)*XYM4E!$B51+(drdp!E51)*XYM4E!$C51+(drdp!H51)*XYM4E!$D51))</f>
        <v>0</v>
      </c>
      <c r="I51" s="18">
        <f>IF(D51="SING",(Wellpath!K51-Wellpath!K50)/2*Model!$W$36,Model!$W$36*((drdp!C51)*XYM4E!$B51+(drdp!F51)*XYM4E!$C51+(drdp!I51)*XYM4E!$D51))</f>
        <v>5.0484420810244381E-2</v>
      </c>
      <c r="J51" s="18">
        <f>IF(D51="SING",0,Model!$W$36*((drdp!D51)*XYM4E!$B51+(drdp!G51)*XYM4E!$C51+(drdp!J51)*XYM4E!$D51))</f>
        <v>0</v>
      </c>
      <c r="K51" s="21">
        <f t="shared" si="11"/>
        <v>0</v>
      </c>
      <c r="L51" s="21">
        <f t="shared" si="12"/>
        <v>0.89447703092326381</v>
      </c>
      <c r="M51" s="21">
        <f t="shared" si="13"/>
        <v>0</v>
      </c>
      <c r="N51" s="21">
        <f t="shared" si="14"/>
        <v>0</v>
      </c>
      <c r="O51" s="21">
        <f t="shared" si="15"/>
        <v>0</v>
      </c>
      <c r="P51" s="21">
        <f t="shared" si="16"/>
        <v>0</v>
      </c>
      <c r="Q51" s="19">
        <f t="shared" si="17"/>
        <v>0</v>
      </c>
      <c r="R51" s="19">
        <f t="shared" si="18"/>
        <v>0.88683100068962628</v>
      </c>
      <c r="S51" s="19">
        <f t="shared" si="19"/>
        <v>0</v>
      </c>
      <c r="T51" s="19">
        <f t="shared" si="20"/>
        <v>0</v>
      </c>
      <c r="U51" s="19">
        <f t="shared" si="21"/>
        <v>0</v>
      </c>
      <c r="V51" s="19">
        <f t="shared" si="22"/>
        <v>0</v>
      </c>
    </row>
    <row r="52" spans="1:22" x14ac:dyDescent="0.25">
      <c r="A52" s="26">
        <f>Wellpath!E52</f>
        <v>1410</v>
      </c>
      <c r="B52" s="22">
        <v>0</v>
      </c>
      <c r="C52" s="22">
        <f>ABS(COS(Wellpath!$L52))*SIN(Wellpath!$M52)*MAX(1,SQRT(10/(Wellpath!K52-Wellpath!K51)))</f>
        <v>0</v>
      </c>
      <c r="D52" s="22">
        <f>IF(ABS(Wellpath!$L52)&lt;VerticalInc,"SING",ABS(COS(Wellpath!$L52))*COS(Wellpath!$M52)/SIN(Wellpath!$L52)*MAX(1,SQRT(10/(Wellpath!K52-Wellpath!K51))))</f>
        <v>0.83909963117728004</v>
      </c>
      <c r="E52" s="20">
        <f>IF(D52="SING",0,Model!$W$36*((drdp!B52+drdp!K52)*XYM4E!$B52+(drdp!E52+drdp!N52)*XYM4E!$C52+(drdp!H52+drdp!Q52)*XYM4E!$D52))</f>
        <v>0</v>
      </c>
      <c r="F52" s="20">
        <f>IF(D52="SING",(Wellpath!K53-Wellpath!K51)/2*Model!$W$36,Model!$W$36*((drdp!C52+drdp!L52)*XYM4E!$B52+(drdp!F52+drdp!O52)*XYM4E!$C52+(drdp!I52+drdp!R52)*XYM4E!$D52))</f>
        <v>0.10096884162048876</v>
      </c>
      <c r="G52" s="20">
        <f>IF(D52="SING",0,Model!$W$36*((drdp!D52+drdp!M52)*XYM4E!$B52+(drdp!G52+drdp!P52)*XYM4E!$C52+(drdp!J52+drdp!S52)*XYM4E!$D52))</f>
        <v>0</v>
      </c>
      <c r="H52" s="18">
        <f>IF(D52="SING",0,Model!$W$36*((drdp!B52)*XYM4E!$B52+(drdp!E52)*XYM4E!$C52+(drdp!H52)*XYM4E!$D52))</f>
        <v>0</v>
      </c>
      <c r="I52" s="18">
        <f>IF(D52="SING",(Wellpath!K52-Wellpath!K51)/2*Model!$W$36,Model!$W$36*((drdp!C52)*XYM4E!$B52+(drdp!F52)*XYM4E!$C52+(drdp!I52)*XYM4E!$D52))</f>
        <v>5.0484420810244381E-2</v>
      </c>
      <c r="J52" s="18">
        <f>IF(D52="SING",0,Model!$W$36*((drdp!D52)*XYM4E!$B52+(drdp!G52)*XYM4E!$C52+(drdp!J52)*XYM4E!$D52))</f>
        <v>0</v>
      </c>
      <c r="K52" s="21">
        <f t="shared" si="11"/>
        <v>0</v>
      </c>
      <c r="L52" s="21">
        <f t="shared" si="12"/>
        <v>0.90467173790144717</v>
      </c>
      <c r="M52" s="21">
        <f t="shared" si="13"/>
        <v>0</v>
      </c>
      <c r="N52" s="21">
        <f t="shared" si="14"/>
        <v>0</v>
      </c>
      <c r="O52" s="21">
        <f t="shared" si="15"/>
        <v>0</v>
      </c>
      <c r="P52" s="21">
        <f t="shared" si="16"/>
        <v>0</v>
      </c>
      <c r="Q52" s="19">
        <f t="shared" si="17"/>
        <v>0</v>
      </c>
      <c r="R52" s="19">
        <f t="shared" si="18"/>
        <v>0.89702570766780965</v>
      </c>
      <c r="S52" s="19">
        <f t="shared" si="19"/>
        <v>0</v>
      </c>
      <c r="T52" s="19">
        <f t="shared" si="20"/>
        <v>0</v>
      </c>
      <c r="U52" s="19">
        <f t="shared" si="21"/>
        <v>0</v>
      </c>
      <c r="V52" s="19">
        <f t="shared" si="22"/>
        <v>0</v>
      </c>
    </row>
    <row r="53" spans="1:22" x14ac:dyDescent="0.25">
      <c r="A53" s="26">
        <f>Wellpath!E53</f>
        <v>1440</v>
      </c>
      <c r="B53" s="22">
        <v>0</v>
      </c>
      <c r="C53" s="22">
        <f>ABS(COS(Wellpath!$L53))*SIN(Wellpath!$M53)*MAX(1,SQRT(10/(Wellpath!K53-Wellpath!K52)))</f>
        <v>0</v>
      </c>
      <c r="D53" s="22">
        <f>IF(ABS(Wellpath!$L53)&lt;VerticalInc,"SING",ABS(COS(Wellpath!$L53))*COS(Wellpath!$M53)/SIN(Wellpath!$L53)*MAX(1,SQRT(10/(Wellpath!K53-Wellpath!K52))))</f>
        <v>0.83909963117728004</v>
      </c>
      <c r="E53" s="20">
        <f>IF(D53="SING",0,Model!$W$36*((drdp!B53+drdp!K53)*XYM4E!$B53+(drdp!E53+drdp!N53)*XYM4E!$C53+(drdp!H53+drdp!Q53)*XYM4E!$D53))</f>
        <v>0</v>
      </c>
      <c r="F53" s="20">
        <f>IF(D53="SING",(Wellpath!K54-Wellpath!K52)/2*Model!$W$36,Model!$W$36*((drdp!C53+drdp!L53)*XYM4E!$B53+(drdp!F53+drdp!O53)*XYM4E!$C53+(drdp!I53+drdp!R53)*XYM4E!$D53))</f>
        <v>0.10096884162048876</v>
      </c>
      <c r="G53" s="20">
        <f>IF(D53="SING",0,Model!$W$36*((drdp!D53+drdp!M53)*XYM4E!$B53+(drdp!G53+drdp!P53)*XYM4E!$C53+(drdp!J53+drdp!S53)*XYM4E!$D53))</f>
        <v>0</v>
      </c>
      <c r="H53" s="18">
        <f>IF(D53="SING",0,Model!$W$36*((drdp!B53)*XYM4E!$B53+(drdp!E53)*XYM4E!$C53+(drdp!H53)*XYM4E!$D53))</f>
        <v>0</v>
      </c>
      <c r="I53" s="18">
        <f>IF(D53="SING",(Wellpath!K53-Wellpath!K52)/2*Model!$W$36,Model!$W$36*((drdp!C53)*XYM4E!$B53+(drdp!F53)*XYM4E!$C53+(drdp!I53)*XYM4E!$D53))</f>
        <v>5.0484420810244381E-2</v>
      </c>
      <c r="J53" s="18">
        <f>IF(D53="SING",0,Model!$W$36*((drdp!D53)*XYM4E!$B53+(drdp!G53)*XYM4E!$C53+(drdp!J53)*XYM4E!$D53))</f>
        <v>0</v>
      </c>
      <c r="K53" s="21">
        <f t="shared" si="11"/>
        <v>0</v>
      </c>
      <c r="L53" s="21">
        <f t="shared" si="12"/>
        <v>0.91486644487963054</v>
      </c>
      <c r="M53" s="21">
        <f t="shared" si="13"/>
        <v>0</v>
      </c>
      <c r="N53" s="21">
        <f t="shared" si="14"/>
        <v>0</v>
      </c>
      <c r="O53" s="21">
        <f t="shared" si="15"/>
        <v>0</v>
      </c>
      <c r="P53" s="21">
        <f t="shared" si="16"/>
        <v>0</v>
      </c>
      <c r="Q53" s="19">
        <f t="shared" si="17"/>
        <v>0</v>
      </c>
      <c r="R53" s="19">
        <f t="shared" si="18"/>
        <v>0.90722041464599301</v>
      </c>
      <c r="S53" s="19">
        <f t="shared" si="19"/>
        <v>0</v>
      </c>
      <c r="T53" s="19">
        <f t="shared" si="20"/>
        <v>0</v>
      </c>
      <c r="U53" s="19">
        <f t="shared" si="21"/>
        <v>0</v>
      </c>
      <c r="V53" s="19">
        <f t="shared" si="22"/>
        <v>0</v>
      </c>
    </row>
    <row r="54" spans="1:22" x14ac:dyDescent="0.25">
      <c r="A54" s="26">
        <f>Wellpath!E54</f>
        <v>1470</v>
      </c>
      <c r="B54" s="22">
        <v>0</v>
      </c>
      <c r="C54" s="22">
        <f>ABS(COS(Wellpath!$L54))*SIN(Wellpath!$M54)*MAX(1,SQRT(10/(Wellpath!K54-Wellpath!K53)))</f>
        <v>0</v>
      </c>
      <c r="D54" s="22">
        <f>IF(ABS(Wellpath!$L54)&lt;VerticalInc,"SING",ABS(COS(Wellpath!$L54))*COS(Wellpath!$M54)/SIN(Wellpath!$L54)*MAX(1,SQRT(10/(Wellpath!K54-Wellpath!K53))))</f>
        <v>0.83909963117728004</v>
      </c>
      <c r="E54" s="20">
        <f>IF(D54="SING",0,Model!$W$36*((drdp!B54+drdp!K54)*XYM4E!$B54+(drdp!E54+drdp!N54)*XYM4E!$C54+(drdp!H54+drdp!Q54)*XYM4E!$D54))</f>
        <v>0</v>
      </c>
      <c r="F54" s="20">
        <f>IF(D54="SING",(Wellpath!K55-Wellpath!K53)/2*Model!$W$36,Model!$W$36*((drdp!C54+drdp!L54)*XYM4E!$B54+(drdp!F54+drdp!O54)*XYM4E!$C54+(drdp!I54+drdp!R54)*XYM4E!$D54))</f>
        <v>0.10096884162048876</v>
      </c>
      <c r="G54" s="20">
        <f>IF(D54="SING",0,Model!$W$36*((drdp!D54+drdp!M54)*XYM4E!$B54+(drdp!G54+drdp!P54)*XYM4E!$C54+(drdp!J54+drdp!S54)*XYM4E!$D54))</f>
        <v>0</v>
      </c>
      <c r="H54" s="18">
        <f>IF(D54="SING",0,Model!$W$36*((drdp!B54)*XYM4E!$B54+(drdp!E54)*XYM4E!$C54+(drdp!H54)*XYM4E!$D54))</f>
        <v>0</v>
      </c>
      <c r="I54" s="18">
        <f>IF(D54="SING",(Wellpath!K54-Wellpath!K53)/2*Model!$W$36,Model!$W$36*((drdp!C54)*XYM4E!$B54+(drdp!F54)*XYM4E!$C54+(drdp!I54)*XYM4E!$D54))</f>
        <v>5.0484420810244381E-2</v>
      </c>
      <c r="J54" s="18">
        <f>IF(D54="SING",0,Model!$W$36*((drdp!D54)*XYM4E!$B54+(drdp!G54)*XYM4E!$C54+(drdp!J54)*XYM4E!$D54))</f>
        <v>0</v>
      </c>
      <c r="K54" s="21">
        <f t="shared" si="11"/>
        <v>0</v>
      </c>
      <c r="L54" s="21">
        <f t="shared" si="12"/>
        <v>0.9250611518578139</v>
      </c>
      <c r="M54" s="21">
        <f t="shared" si="13"/>
        <v>0</v>
      </c>
      <c r="N54" s="21">
        <f t="shared" si="14"/>
        <v>0</v>
      </c>
      <c r="O54" s="21">
        <f t="shared" si="15"/>
        <v>0</v>
      </c>
      <c r="P54" s="21">
        <f t="shared" si="16"/>
        <v>0</v>
      </c>
      <c r="Q54" s="19">
        <f t="shared" si="17"/>
        <v>0</v>
      </c>
      <c r="R54" s="19">
        <f t="shared" si="18"/>
        <v>0.91741512162417638</v>
      </c>
      <c r="S54" s="19">
        <f t="shared" si="19"/>
        <v>0</v>
      </c>
      <c r="T54" s="19">
        <f t="shared" si="20"/>
        <v>0</v>
      </c>
      <c r="U54" s="19">
        <f t="shared" si="21"/>
        <v>0</v>
      </c>
      <c r="V54" s="19">
        <f t="shared" si="22"/>
        <v>0</v>
      </c>
    </row>
    <row r="55" spans="1:22" x14ac:dyDescent="0.25">
      <c r="A55" s="26">
        <f>Wellpath!E55</f>
        <v>1500</v>
      </c>
      <c r="B55" s="22">
        <v>0</v>
      </c>
      <c r="C55" s="22">
        <f>ABS(COS(Wellpath!$L55))*SIN(Wellpath!$M55)*MAX(1,SQRT(10/(Wellpath!K55-Wellpath!K54)))</f>
        <v>0</v>
      </c>
      <c r="D55" s="22">
        <f>IF(ABS(Wellpath!$L55)&lt;VerticalInc,"SING",ABS(COS(Wellpath!$L55))*COS(Wellpath!$M55)/SIN(Wellpath!$L55)*MAX(1,SQRT(10/(Wellpath!K55-Wellpath!K54))))</f>
        <v>0.83909963117728004</v>
      </c>
      <c r="E55" s="20">
        <f>IF(D55="SING",0,Model!$W$36*((drdp!B55+drdp!K55)*XYM4E!$B55+(drdp!E55+drdp!N55)*XYM4E!$C55+(drdp!H55+drdp!Q55)*XYM4E!$D55))</f>
        <v>0</v>
      </c>
      <c r="F55" s="20">
        <f>IF(D55="SING",(Wellpath!K56-Wellpath!K54)/2*Model!$W$36,Model!$W$36*((drdp!C55+drdp!L55)*XYM4E!$B55+(drdp!F55+drdp!O55)*XYM4E!$C55+(drdp!I55+drdp!R55)*XYM4E!$D55))</f>
        <v>0.10096884162048876</v>
      </c>
      <c r="G55" s="20">
        <f>IF(D55="SING",0,Model!$W$36*((drdp!D55+drdp!M55)*XYM4E!$B55+(drdp!G55+drdp!P55)*XYM4E!$C55+(drdp!J55+drdp!S55)*XYM4E!$D55))</f>
        <v>0</v>
      </c>
      <c r="H55" s="18">
        <f>IF(D55="SING",0,Model!$W$36*((drdp!B55)*XYM4E!$B55+(drdp!E55)*XYM4E!$C55+(drdp!H55)*XYM4E!$D55))</f>
        <v>0</v>
      </c>
      <c r="I55" s="18">
        <f>IF(D55="SING",(Wellpath!K55-Wellpath!K54)/2*Model!$W$36,Model!$W$36*((drdp!C55)*XYM4E!$B55+(drdp!F55)*XYM4E!$C55+(drdp!I55)*XYM4E!$D55))</f>
        <v>5.0484420810244381E-2</v>
      </c>
      <c r="J55" s="18">
        <f>IF(D55="SING",0,Model!$W$36*((drdp!D55)*XYM4E!$B55+(drdp!G55)*XYM4E!$C55+(drdp!J55)*XYM4E!$D55))</f>
        <v>0</v>
      </c>
      <c r="K55" s="21">
        <f t="shared" si="11"/>
        <v>0</v>
      </c>
      <c r="L55" s="21">
        <f t="shared" si="12"/>
        <v>0.93525585883599727</v>
      </c>
      <c r="M55" s="21">
        <f t="shared" si="13"/>
        <v>0</v>
      </c>
      <c r="N55" s="21">
        <f t="shared" si="14"/>
        <v>0</v>
      </c>
      <c r="O55" s="21">
        <f t="shared" si="15"/>
        <v>0</v>
      </c>
      <c r="P55" s="21">
        <f t="shared" si="16"/>
        <v>0</v>
      </c>
      <c r="Q55" s="19">
        <f t="shared" si="17"/>
        <v>0</v>
      </c>
      <c r="R55" s="19">
        <f t="shared" si="18"/>
        <v>0.92760982860235974</v>
      </c>
      <c r="S55" s="19">
        <f t="shared" si="19"/>
        <v>0</v>
      </c>
      <c r="T55" s="19">
        <f t="shared" si="20"/>
        <v>0</v>
      </c>
      <c r="U55" s="19">
        <f t="shared" si="21"/>
        <v>0</v>
      </c>
      <c r="V55" s="19">
        <f t="shared" si="22"/>
        <v>0</v>
      </c>
    </row>
    <row r="56" spans="1:22" x14ac:dyDescent="0.25">
      <c r="A56" s="26">
        <f>Wellpath!E56</f>
        <v>1530</v>
      </c>
      <c r="B56" s="22">
        <v>0</v>
      </c>
      <c r="C56" s="22">
        <f>ABS(COS(Wellpath!$L56))*SIN(Wellpath!$M56)*MAX(1,SQRT(10/(Wellpath!K56-Wellpath!K55)))</f>
        <v>0</v>
      </c>
      <c r="D56" s="22">
        <f>IF(ABS(Wellpath!$L56)&lt;VerticalInc,"SING",ABS(COS(Wellpath!$L56))*COS(Wellpath!$M56)/SIN(Wellpath!$L56)*MAX(1,SQRT(10/(Wellpath!K56-Wellpath!K55))))</f>
        <v>0.83909963117728004</v>
      </c>
      <c r="E56" s="20">
        <f>IF(D56="SING",0,Model!$W$36*((drdp!B56+drdp!K56)*XYM4E!$B56+(drdp!E56+drdp!N56)*XYM4E!$C56+(drdp!H56+drdp!Q56)*XYM4E!$D56))</f>
        <v>0</v>
      </c>
      <c r="F56" s="20">
        <f>IF(D56="SING",(Wellpath!K57-Wellpath!K55)/2*Model!$W$36,Model!$W$36*((drdp!C56+drdp!L56)*XYM4E!$B56+(drdp!F56+drdp!O56)*XYM4E!$C56+(drdp!I56+drdp!R56)*XYM4E!$D56))</f>
        <v>0.10096884162048876</v>
      </c>
      <c r="G56" s="20">
        <f>IF(D56="SING",0,Model!$W$36*((drdp!D56+drdp!M56)*XYM4E!$B56+(drdp!G56+drdp!P56)*XYM4E!$C56+(drdp!J56+drdp!S56)*XYM4E!$D56))</f>
        <v>0</v>
      </c>
      <c r="H56" s="18">
        <f>IF(D56="SING",0,Model!$W$36*((drdp!B56)*XYM4E!$B56+(drdp!E56)*XYM4E!$C56+(drdp!H56)*XYM4E!$D56))</f>
        <v>0</v>
      </c>
      <c r="I56" s="18">
        <f>IF(D56="SING",(Wellpath!K56-Wellpath!K55)/2*Model!$W$36,Model!$W$36*((drdp!C56)*XYM4E!$B56+(drdp!F56)*XYM4E!$C56+(drdp!I56)*XYM4E!$D56))</f>
        <v>5.0484420810244381E-2</v>
      </c>
      <c r="J56" s="18">
        <f>IF(D56="SING",0,Model!$W$36*((drdp!D56)*XYM4E!$B56+(drdp!G56)*XYM4E!$C56+(drdp!J56)*XYM4E!$D56))</f>
        <v>0</v>
      </c>
      <c r="K56" s="21">
        <f t="shared" si="11"/>
        <v>0</v>
      </c>
      <c r="L56" s="21">
        <f t="shared" si="12"/>
        <v>0.94545056581418063</v>
      </c>
      <c r="M56" s="21">
        <f t="shared" si="13"/>
        <v>0</v>
      </c>
      <c r="N56" s="21">
        <f t="shared" si="14"/>
        <v>0</v>
      </c>
      <c r="O56" s="21">
        <f t="shared" si="15"/>
        <v>0</v>
      </c>
      <c r="P56" s="21">
        <f t="shared" si="16"/>
        <v>0</v>
      </c>
      <c r="Q56" s="19">
        <f t="shared" si="17"/>
        <v>0</v>
      </c>
      <c r="R56" s="19">
        <f t="shared" si="18"/>
        <v>0.93780453558054311</v>
      </c>
      <c r="S56" s="19">
        <f t="shared" si="19"/>
        <v>0</v>
      </c>
      <c r="T56" s="19">
        <f t="shared" si="20"/>
        <v>0</v>
      </c>
      <c r="U56" s="19">
        <f t="shared" si="21"/>
        <v>0</v>
      </c>
      <c r="V56" s="19">
        <f t="shared" si="22"/>
        <v>0</v>
      </c>
    </row>
    <row r="57" spans="1:22" x14ac:dyDescent="0.25">
      <c r="A57" s="26">
        <f>Wellpath!E57</f>
        <v>1560</v>
      </c>
      <c r="B57" s="22">
        <v>0</v>
      </c>
      <c r="C57" s="22">
        <f>ABS(COS(Wellpath!$L57))*SIN(Wellpath!$M57)*MAX(1,SQRT(10/(Wellpath!K57-Wellpath!K56)))</f>
        <v>0</v>
      </c>
      <c r="D57" s="22">
        <f>IF(ABS(Wellpath!$L57)&lt;VerticalInc,"SING",ABS(COS(Wellpath!$L57))*COS(Wellpath!$M57)/SIN(Wellpath!$L57)*MAX(1,SQRT(10/(Wellpath!K57-Wellpath!K56))))</f>
        <v>0.83909963117728004</v>
      </c>
      <c r="E57" s="20">
        <f>IF(D57="SING",0,Model!$W$36*((drdp!B57+drdp!K57)*XYM4E!$B57+(drdp!E57+drdp!N57)*XYM4E!$C57+(drdp!H57+drdp!Q57)*XYM4E!$D57))</f>
        <v>0</v>
      </c>
      <c r="F57" s="20">
        <f>IF(D57="SING",(Wellpath!K58-Wellpath!K56)/2*Model!$W$36,Model!$W$36*((drdp!C57+drdp!L57)*XYM4E!$B57+(drdp!F57+drdp!O57)*XYM4E!$C57+(drdp!I57+drdp!R57)*XYM4E!$D57))</f>
        <v>0.10096884162048876</v>
      </c>
      <c r="G57" s="20">
        <f>IF(D57="SING",0,Model!$W$36*((drdp!D57+drdp!M57)*XYM4E!$B57+(drdp!G57+drdp!P57)*XYM4E!$C57+(drdp!J57+drdp!S57)*XYM4E!$D57))</f>
        <v>0</v>
      </c>
      <c r="H57" s="18">
        <f>IF(D57="SING",0,Model!$W$36*((drdp!B57)*XYM4E!$B57+(drdp!E57)*XYM4E!$C57+(drdp!H57)*XYM4E!$D57))</f>
        <v>0</v>
      </c>
      <c r="I57" s="18">
        <f>IF(D57="SING",(Wellpath!K57-Wellpath!K56)/2*Model!$W$36,Model!$W$36*((drdp!C57)*XYM4E!$B57+(drdp!F57)*XYM4E!$C57+(drdp!I57)*XYM4E!$D57))</f>
        <v>5.0484420810244381E-2</v>
      </c>
      <c r="J57" s="18">
        <f>IF(D57="SING",0,Model!$W$36*((drdp!D57)*XYM4E!$B57+(drdp!G57)*XYM4E!$C57+(drdp!J57)*XYM4E!$D57))</f>
        <v>0</v>
      </c>
      <c r="K57" s="21">
        <f t="shared" si="11"/>
        <v>0</v>
      </c>
      <c r="L57" s="21">
        <f t="shared" si="12"/>
        <v>0.955645272792364</v>
      </c>
      <c r="M57" s="21">
        <f t="shared" si="13"/>
        <v>0</v>
      </c>
      <c r="N57" s="21">
        <f t="shared" si="14"/>
        <v>0</v>
      </c>
      <c r="O57" s="21">
        <f t="shared" si="15"/>
        <v>0</v>
      </c>
      <c r="P57" s="21">
        <f t="shared" si="16"/>
        <v>0</v>
      </c>
      <c r="Q57" s="19">
        <f t="shared" si="17"/>
        <v>0</v>
      </c>
      <c r="R57" s="19">
        <f t="shared" si="18"/>
        <v>0.94799924255872647</v>
      </c>
      <c r="S57" s="19">
        <f t="shared" si="19"/>
        <v>0</v>
      </c>
      <c r="T57" s="19">
        <f t="shared" si="20"/>
        <v>0</v>
      </c>
      <c r="U57" s="19">
        <f t="shared" si="21"/>
        <v>0</v>
      </c>
      <c r="V57" s="19">
        <f t="shared" si="22"/>
        <v>0</v>
      </c>
    </row>
    <row r="58" spans="1:22" x14ac:dyDescent="0.25">
      <c r="A58" s="26">
        <f>Wellpath!E58</f>
        <v>1590</v>
      </c>
      <c r="B58" s="22">
        <v>0</v>
      </c>
      <c r="C58" s="22">
        <f>ABS(COS(Wellpath!$L58))*SIN(Wellpath!$M58)*MAX(1,SQRT(10/(Wellpath!K58-Wellpath!K57)))</f>
        <v>0</v>
      </c>
      <c r="D58" s="22">
        <f>IF(ABS(Wellpath!$L58)&lt;VerticalInc,"SING",ABS(COS(Wellpath!$L58))*COS(Wellpath!$M58)/SIN(Wellpath!$L58)*MAX(1,SQRT(10/(Wellpath!K58-Wellpath!K57))))</f>
        <v>0.83909963117728004</v>
      </c>
      <c r="E58" s="20">
        <f>IF(D58="SING",0,Model!$W$36*((drdp!B58+drdp!K58)*XYM4E!$B58+(drdp!E58+drdp!N58)*XYM4E!$C58+(drdp!H58+drdp!Q58)*XYM4E!$D58))</f>
        <v>0</v>
      </c>
      <c r="F58" s="20">
        <f>IF(D58="SING",(Wellpath!K59-Wellpath!K57)/2*Model!$W$36,Model!$W$36*((drdp!C58+drdp!L58)*XYM4E!$B58+(drdp!F58+drdp!O58)*XYM4E!$C58+(drdp!I58+drdp!R58)*XYM4E!$D58))</f>
        <v>0.10096884162048876</v>
      </c>
      <c r="G58" s="20">
        <f>IF(D58="SING",0,Model!$W$36*((drdp!D58+drdp!M58)*XYM4E!$B58+(drdp!G58+drdp!P58)*XYM4E!$C58+(drdp!J58+drdp!S58)*XYM4E!$D58))</f>
        <v>0</v>
      </c>
      <c r="H58" s="18">
        <f>IF(D58="SING",0,Model!$W$36*((drdp!B58)*XYM4E!$B58+(drdp!E58)*XYM4E!$C58+(drdp!H58)*XYM4E!$D58))</f>
        <v>0</v>
      </c>
      <c r="I58" s="18">
        <f>IF(D58="SING",(Wellpath!K58-Wellpath!K57)/2*Model!$W$36,Model!$W$36*((drdp!C58)*XYM4E!$B58+(drdp!F58)*XYM4E!$C58+(drdp!I58)*XYM4E!$D58))</f>
        <v>5.0484420810244381E-2</v>
      </c>
      <c r="J58" s="18">
        <f>IF(D58="SING",0,Model!$W$36*((drdp!D58)*XYM4E!$B58+(drdp!G58)*XYM4E!$C58+(drdp!J58)*XYM4E!$D58))</f>
        <v>0</v>
      </c>
      <c r="K58" s="21">
        <f t="shared" si="11"/>
        <v>0</v>
      </c>
      <c r="L58" s="21">
        <f t="shared" si="12"/>
        <v>0.96583997977054736</v>
      </c>
      <c r="M58" s="21">
        <f t="shared" si="13"/>
        <v>0</v>
      </c>
      <c r="N58" s="21">
        <f t="shared" si="14"/>
        <v>0</v>
      </c>
      <c r="O58" s="21">
        <f t="shared" si="15"/>
        <v>0</v>
      </c>
      <c r="P58" s="21">
        <f t="shared" si="16"/>
        <v>0</v>
      </c>
      <c r="Q58" s="19">
        <f t="shared" si="17"/>
        <v>0</v>
      </c>
      <c r="R58" s="19">
        <f t="shared" si="18"/>
        <v>0.95819394953690984</v>
      </c>
      <c r="S58" s="19">
        <f t="shared" si="19"/>
        <v>0</v>
      </c>
      <c r="T58" s="19">
        <f t="shared" si="20"/>
        <v>0</v>
      </c>
      <c r="U58" s="19">
        <f t="shared" si="21"/>
        <v>0</v>
      </c>
      <c r="V58" s="19">
        <f t="shared" si="22"/>
        <v>0</v>
      </c>
    </row>
    <row r="59" spans="1:22" x14ac:dyDescent="0.25">
      <c r="A59" s="26">
        <f>Wellpath!E59</f>
        <v>1620</v>
      </c>
      <c r="B59" s="22">
        <v>0</v>
      </c>
      <c r="C59" s="22">
        <f>ABS(COS(Wellpath!$L59))*SIN(Wellpath!$M59)*MAX(1,SQRT(10/(Wellpath!K59-Wellpath!K58)))</f>
        <v>0</v>
      </c>
      <c r="D59" s="22">
        <f>IF(ABS(Wellpath!$L59)&lt;VerticalInc,"SING",ABS(COS(Wellpath!$L59))*COS(Wellpath!$M59)/SIN(Wellpath!$L59)*MAX(1,SQRT(10/(Wellpath!K59-Wellpath!K58))))</f>
        <v>0.83909963117728004</v>
      </c>
      <c r="E59" s="20">
        <f>IF(D59="SING",0,Model!$W$36*((drdp!B59+drdp!K59)*XYM4E!$B59+(drdp!E59+drdp!N59)*XYM4E!$C59+(drdp!H59+drdp!Q59)*XYM4E!$D59))</f>
        <v>0</v>
      </c>
      <c r="F59" s="20">
        <f>IF(D59="SING",(Wellpath!K60-Wellpath!K58)/2*Model!$W$36,Model!$W$36*((drdp!C59+drdp!L59)*XYM4E!$B59+(drdp!F59+drdp!O59)*XYM4E!$C59+(drdp!I59+drdp!R59)*XYM4E!$D59))</f>
        <v>0.10096884162048876</v>
      </c>
      <c r="G59" s="20">
        <f>IF(D59="SING",0,Model!$W$36*((drdp!D59+drdp!M59)*XYM4E!$B59+(drdp!G59+drdp!P59)*XYM4E!$C59+(drdp!J59+drdp!S59)*XYM4E!$D59))</f>
        <v>0</v>
      </c>
      <c r="H59" s="18">
        <f>IF(D59="SING",0,Model!$W$36*((drdp!B59)*XYM4E!$B59+(drdp!E59)*XYM4E!$C59+(drdp!H59)*XYM4E!$D59))</f>
        <v>0</v>
      </c>
      <c r="I59" s="18">
        <f>IF(D59="SING",(Wellpath!K59-Wellpath!K58)/2*Model!$W$36,Model!$W$36*((drdp!C59)*XYM4E!$B59+(drdp!F59)*XYM4E!$C59+(drdp!I59)*XYM4E!$D59))</f>
        <v>5.0484420810244381E-2</v>
      </c>
      <c r="J59" s="18">
        <f>IF(D59="SING",0,Model!$W$36*((drdp!D59)*XYM4E!$B59+(drdp!G59)*XYM4E!$C59+(drdp!J59)*XYM4E!$D59))</f>
        <v>0</v>
      </c>
      <c r="K59" s="21">
        <f t="shared" si="11"/>
        <v>0</v>
      </c>
      <c r="L59" s="21">
        <f t="shared" si="12"/>
        <v>0.97603468674873073</v>
      </c>
      <c r="M59" s="21">
        <f t="shared" si="13"/>
        <v>0</v>
      </c>
      <c r="N59" s="21">
        <f t="shared" si="14"/>
        <v>0</v>
      </c>
      <c r="O59" s="21">
        <f t="shared" si="15"/>
        <v>0</v>
      </c>
      <c r="P59" s="21">
        <f t="shared" si="16"/>
        <v>0</v>
      </c>
      <c r="Q59" s="19">
        <f t="shared" si="17"/>
        <v>0</v>
      </c>
      <c r="R59" s="19">
        <f t="shared" si="18"/>
        <v>0.9683886565150932</v>
      </c>
      <c r="S59" s="19">
        <f t="shared" si="19"/>
        <v>0</v>
      </c>
      <c r="T59" s="19">
        <f t="shared" si="20"/>
        <v>0</v>
      </c>
      <c r="U59" s="19">
        <f t="shared" si="21"/>
        <v>0</v>
      </c>
      <c r="V59" s="19">
        <f t="shared" si="22"/>
        <v>0</v>
      </c>
    </row>
    <row r="60" spans="1:22" x14ac:dyDescent="0.25">
      <c r="A60" s="26">
        <f>Wellpath!E60</f>
        <v>1650</v>
      </c>
      <c r="B60" s="22">
        <v>0</v>
      </c>
      <c r="C60" s="22">
        <f>ABS(COS(Wellpath!$L60))*SIN(Wellpath!$M60)*MAX(1,SQRT(10/(Wellpath!K60-Wellpath!K59)))</f>
        <v>0</v>
      </c>
      <c r="D60" s="22">
        <f>IF(ABS(Wellpath!$L60)&lt;VerticalInc,"SING",ABS(COS(Wellpath!$L60))*COS(Wellpath!$M60)/SIN(Wellpath!$L60)*MAX(1,SQRT(10/(Wellpath!K60-Wellpath!K59))))</f>
        <v>0.83909963117728004</v>
      </c>
      <c r="E60" s="20">
        <f>IF(D60="SING",0,Model!$W$36*((drdp!B60+drdp!K60)*XYM4E!$B60+(drdp!E60+drdp!N60)*XYM4E!$C60+(drdp!H60+drdp!Q60)*XYM4E!$D60))</f>
        <v>0</v>
      </c>
      <c r="F60" s="20">
        <f>IF(D60="SING",(Wellpath!K61-Wellpath!K59)/2*Model!$W$36,Model!$W$36*((drdp!C60+drdp!L60)*XYM4E!$B60+(drdp!F60+drdp!O60)*XYM4E!$C60+(drdp!I60+drdp!R60)*XYM4E!$D60))</f>
        <v>0.10096884162048876</v>
      </c>
      <c r="G60" s="20">
        <f>IF(D60="SING",0,Model!$W$36*((drdp!D60+drdp!M60)*XYM4E!$B60+(drdp!G60+drdp!P60)*XYM4E!$C60+(drdp!J60+drdp!S60)*XYM4E!$D60))</f>
        <v>0</v>
      </c>
      <c r="H60" s="18">
        <f>IF(D60="SING",0,Model!$W$36*((drdp!B60)*XYM4E!$B60+(drdp!E60)*XYM4E!$C60+(drdp!H60)*XYM4E!$D60))</f>
        <v>0</v>
      </c>
      <c r="I60" s="18">
        <f>IF(D60="SING",(Wellpath!K60-Wellpath!K59)/2*Model!$W$36,Model!$W$36*((drdp!C60)*XYM4E!$B60+(drdp!F60)*XYM4E!$C60+(drdp!I60)*XYM4E!$D60))</f>
        <v>5.0484420810244381E-2</v>
      </c>
      <c r="J60" s="18">
        <f>IF(D60="SING",0,Model!$W$36*((drdp!D60)*XYM4E!$B60+(drdp!G60)*XYM4E!$C60+(drdp!J60)*XYM4E!$D60))</f>
        <v>0</v>
      </c>
      <c r="K60" s="21">
        <f t="shared" si="11"/>
        <v>0</v>
      </c>
      <c r="L60" s="21">
        <f t="shared" si="12"/>
        <v>0.98622939372691409</v>
      </c>
      <c r="M60" s="21">
        <f t="shared" si="13"/>
        <v>0</v>
      </c>
      <c r="N60" s="21">
        <f t="shared" si="14"/>
        <v>0</v>
      </c>
      <c r="O60" s="21">
        <f t="shared" si="15"/>
        <v>0</v>
      </c>
      <c r="P60" s="21">
        <f t="shared" si="16"/>
        <v>0</v>
      </c>
      <c r="Q60" s="19">
        <f t="shared" si="17"/>
        <v>0</v>
      </c>
      <c r="R60" s="19">
        <f t="shared" si="18"/>
        <v>0.97858336349327657</v>
      </c>
      <c r="S60" s="19">
        <f t="shared" si="19"/>
        <v>0</v>
      </c>
      <c r="T60" s="19">
        <f t="shared" si="20"/>
        <v>0</v>
      </c>
      <c r="U60" s="19">
        <f t="shared" si="21"/>
        <v>0</v>
      </c>
      <c r="V60" s="19">
        <f t="shared" si="22"/>
        <v>0</v>
      </c>
    </row>
    <row r="61" spans="1:22" x14ac:dyDescent="0.25">
      <c r="A61" s="26">
        <f>Wellpath!E61</f>
        <v>1680</v>
      </c>
      <c r="B61" s="22">
        <v>0</v>
      </c>
      <c r="C61" s="22">
        <f>ABS(COS(Wellpath!$L61))*SIN(Wellpath!$M61)*MAX(1,SQRT(10/(Wellpath!K61-Wellpath!K60)))</f>
        <v>0</v>
      </c>
      <c r="D61" s="22">
        <f>IF(ABS(Wellpath!$L61)&lt;VerticalInc,"SING",ABS(COS(Wellpath!$L61))*COS(Wellpath!$M61)/SIN(Wellpath!$L61)*MAX(1,SQRT(10/(Wellpath!K61-Wellpath!K60))))</f>
        <v>0.83909963117728004</v>
      </c>
      <c r="E61" s="20">
        <f>IF(D61="SING",0,Model!$W$36*((drdp!B61+drdp!K61)*XYM4E!$B61+(drdp!E61+drdp!N61)*XYM4E!$C61+(drdp!H61+drdp!Q61)*XYM4E!$D61))</f>
        <v>0</v>
      </c>
      <c r="F61" s="20">
        <f>IF(D61="SING",(Wellpath!K62-Wellpath!K60)/2*Model!$W$36,Model!$W$36*((drdp!C61+drdp!L61)*XYM4E!$B61+(drdp!F61+drdp!O61)*XYM4E!$C61+(drdp!I61+drdp!R61)*XYM4E!$D61))</f>
        <v>8.4140701350407285E-2</v>
      </c>
      <c r="G61" s="20">
        <f>IF(D61="SING",0,Model!$W$36*((drdp!D61+drdp!M61)*XYM4E!$B61+(drdp!G61+drdp!P61)*XYM4E!$C61+(drdp!J61+drdp!S61)*XYM4E!$D61))</f>
        <v>0</v>
      </c>
      <c r="H61" s="18">
        <f>IF(D61="SING",0,Model!$W$36*((drdp!B61)*XYM4E!$B61+(drdp!E61)*XYM4E!$C61+(drdp!H61)*XYM4E!$D61))</f>
        <v>0</v>
      </c>
      <c r="I61" s="18">
        <f>IF(D61="SING",(Wellpath!K61-Wellpath!K60)/2*Model!$W$36,Model!$W$36*((drdp!C61)*XYM4E!$B61+(drdp!F61)*XYM4E!$C61+(drdp!I61)*XYM4E!$D61))</f>
        <v>5.0484420810244381E-2</v>
      </c>
      <c r="J61" s="18">
        <f>IF(D61="SING",0,Model!$W$36*((drdp!D61)*XYM4E!$B61+(drdp!G61)*XYM4E!$C61+(drdp!J61)*XYM4E!$D61))</f>
        <v>0</v>
      </c>
      <c r="K61" s="21">
        <f t="shared" si="11"/>
        <v>0</v>
      </c>
      <c r="L61" s="21">
        <f t="shared" si="12"/>
        <v>0.99330905135065251</v>
      </c>
      <c r="M61" s="21">
        <f t="shared" si="13"/>
        <v>0</v>
      </c>
      <c r="N61" s="21">
        <f t="shared" si="14"/>
        <v>0</v>
      </c>
      <c r="O61" s="21">
        <f t="shared" si="15"/>
        <v>0</v>
      </c>
      <c r="P61" s="21">
        <f t="shared" si="16"/>
        <v>0</v>
      </c>
      <c r="Q61" s="19">
        <f t="shared" si="17"/>
        <v>0</v>
      </c>
      <c r="R61" s="19">
        <f t="shared" si="18"/>
        <v>0.98877807047145994</v>
      </c>
      <c r="S61" s="19">
        <f t="shared" si="19"/>
        <v>0</v>
      </c>
      <c r="T61" s="19">
        <f t="shared" si="20"/>
        <v>0</v>
      </c>
      <c r="U61" s="19">
        <f t="shared" si="21"/>
        <v>0</v>
      </c>
      <c r="V61" s="19">
        <f t="shared" si="22"/>
        <v>0</v>
      </c>
    </row>
    <row r="62" spans="1:22" x14ac:dyDescent="0.25">
      <c r="A62" s="26">
        <f>Wellpath!E62</f>
        <v>1700</v>
      </c>
      <c r="B62" s="22">
        <v>0</v>
      </c>
      <c r="C62" s="22">
        <f>ABS(COS(Wellpath!$L62))*SIN(Wellpath!$M62)*MAX(1,SQRT(10/(Wellpath!K62-Wellpath!K61)))</f>
        <v>0</v>
      </c>
      <c r="D62" s="22">
        <f>IF(ABS(Wellpath!$L62)&lt;VerticalInc,"SING",ABS(COS(Wellpath!$L62))*COS(Wellpath!$M62)/SIN(Wellpath!$L62)*MAX(1,SQRT(10/(Wellpath!K62-Wellpath!K61))))</f>
        <v>0.83909963117728004</v>
      </c>
      <c r="E62" s="20">
        <f>IF(D62="SING",0,Model!$W$36*((drdp!B62+drdp!K62)*XYM4E!$B62+(drdp!E62+drdp!N62)*XYM4E!$C62+(drdp!H62+drdp!Q62)*XYM4E!$D62))</f>
        <v>0</v>
      </c>
      <c r="F62" s="20">
        <f>IF(D62="SING",(Wellpath!K63-Wellpath!K61)/2*Model!$W$36,Model!$W$36*((drdp!C62+drdp!L62)*XYM4E!$B62+(drdp!F62+drdp!O62)*XYM4E!$C62+(drdp!I62+drdp!R62)*XYM4E!$D62))</f>
        <v>5.0484420810244381E-2</v>
      </c>
      <c r="G62" s="20">
        <f>IF(D62="SING",0,Model!$W$36*((drdp!D62+drdp!M62)*XYM4E!$B62+(drdp!G62+drdp!P62)*XYM4E!$C62+(drdp!J62+drdp!S62)*XYM4E!$D62))</f>
        <v>0</v>
      </c>
      <c r="H62" s="18">
        <f>IF(D62="SING",0,Model!$W$36*((drdp!B62)*XYM4E!$B62+(drdp!E62)*XYM4E!$C62+(drdp!H62)*XYM4E!$D62))</f>
        <v>0</v>
      </c>
      <c r="I62" s="18">
        <f>IF(D62="SING",(Wellpath!K62-Wellpath!K61)/2*Model!$W$36,Model!$W$36*((drdp!C62)*XYM4E!$B62+(drdp!F62)*XYM4E!$C62+(drdp!I62)*XYM4E!$D62))</f>
        <v>3.3656280540162918E-2</v>
      </c>
      <c r="J62" s="18">
        <f>IF(D62="SING",0,Model!$W$36*((drdp!D62)*XYM4E!$B62+(drdp!G62)*XYM4E!$C62+(drdp!J62)*XYM4E!$D62))</f>
        <v>0</v>
      </c>
      <c r="K62" s="21">
        <f t="shared" si="11"/>
        <v>0</v>
      </c>
      <c r="L62" s="21">
        <f t="shared" si="12"/>
        <v>0.99585772809519835</v>
      </c>
      <c r="M62" s="21">
        <f t="shared" si="13"/>
        <v>0</v>
      </c>
      <c r="N62" s="21">
        <f t="shared" si="14"/>
        <v>0</v>
      </c>
      <c r="O62" s="21">
        <f t="shared" si="15"/>
        <v>0</v>
      </c>
      <c r="P62" s="21">
        <f t="shared" si="16"/>
        <v>0</v>
      </c>
      <c r="Q62" s="19">
        <f t="shared" si="17"/>
        <v>0</v>
      </c>
      <c r="R62" s="19">
        <f t="shared" si="18"/>
        <v>0.99444179657045062</v>
      </c>
      <c r="S62" s="19">
        <f t="shared" si="19"/>
        <v>0</v>
      </c>
      <c r="T62" s="19">
        <f t="shared" si="20"/>
        <v>0</v>
      </c>
      <c r="U62" s="19">
        <f t="shared" si="21"/>
        <v>0</v>
      </c>
      <c r="V62" s="19">
        <f t="shared" si="22"/>
        <v>0</v>
      </c>
    </row>
    <row r="63" spans="1:22" x14ac:dyDescent="0.25">
      <c r="A63" s="26">
        <f>Wellpath!E63</f>
        <v>1710</v>
      </c>
      <c r="B63" s="22">
        <v>0</v>
      </c>
      <c r="C63" s="22">
        <f>ABS(COS(Wellpath!$L63))*SIN(Wellpath!$M63)*MAX(1,SQRT(10/(Wellpath!K63-Wellpath!K62)))</f>
        <v>0</v>
      </c>
      <c r="D63" s="22">
        <f>IF(ABS(Wellpath!$L63)&lt;VerticalInc,"SING",ABS(COS(Wellpath!$L63))*COS(Wellpath!$M63)/SIN(Wellpath!$L63)*MAX(1,SQRT(10/(Wellpath!K63-Wellpath!K62))))</f>
        <v>0.85922512991304567</v>
      </c>
      <c r="E63" s="20">
        <f>IF(D63="SING",0,Model!$W$36*((drdp!B63+drdp!K63)*XYM4E!$B63+(drdp!E63+drdp!N63)*XYM4E!$C63+(drdp!H63+drdp!Q63)*XYM4E!$D63))</f>
        <v>0</v>
      </c>
      <c r="F63" s="20">
        <f>IF(D63="SING",(Wellpath!K64-Wellpath!K62)/2*Model!$W$36,Model!$W$36*((drdp!C63+drdp!L63)*XYM4E!$B63+(drdp!F63+drdp!O63)*XYM4E!$C63+(drdp!I63+drdp!R63)*XYM4E!$D63))</f>
        <v>6.8246006437662751E-2</v>
      </c>
      <c r="G63" s="20">
        <f>IF(D63="SING",0,Model!$W$36*((drdp!D63+drdp!M63)*XYM4E!$B63+(drdp!G63+drdp!P63)*XYM4E!$C63+(drdp!J63+drdp!S63)*XYM4E!$D63))</f>
        <v>0</v>
      </c>
      <c r="H63" s="18">
        <f>IF(D63="SING",0,Model!$W$36*((drdp!B63)*XYM4E!$B63+(drdp!E63)*XYM4E!$C63+(drdp!H63)*XYM4E!$D63))</f>
        <v>0</v>
      </c>
      <c r="I63" s="18">
        <f>IF(D63="SING",(Wellpath!K63-Wellpath!K62)/2*Model!$W$36,Model!$W$36*((drdp!C63)*XYM4E!$B63+(drdp!F63)*XYM4E!$C63+(drdp!I63)*XYM4E!$D63))</f>
        <v>1.7061501609415688E-2</v>
      </c>
      <c r="J63" s="18">
        <f>IF(D63="SING",0,Model!$W$36*((drdp!D63)*XYM4E!$B63+(drdp!G63)*XYM4E!$C63+(drdp!J63)*XYM4E!$D63))</f>
        <v>0</v>
      </c>
      <c r="K63" s="21">
        <f t="shared" si="11"/>
        <v>0</v>
      </c>
      <c r="L63" s="21">
        <f t="shared" si="12"/>
        <v>1.0005152454898878</v>
      </c>
      <c r="M63" s="21">
        <f t="shared" si="13"/>
        <v>0</v>
      </c>
      <c r="N63" s="21">
        <f t="shared" si="14"/>
        <v>0</v>
      </c>
      <c r="O63" s="21">
        <f t="shared" si="15"/>
        <v>0</v>
      </c>
      <c r="P63" s="21">
        <f t="shared" si="16"/>
        <v>0</v>
      </c>
      <c r="Q63" s="19">
        <f t="shared" si="17"/>
        <v>0</v>
      </c>
      <c r="R63" s="19">
        <f t="shared" si="18"/>
        <v>0.9961488229323664</v>
      </c>
      <c r="S63" s="19">
        <f t="shared" si="19"/>
        <v>0</v>
      </c>
      <c r="T63" s="19">
        <f t="shared" si="20"/>
        <v>0</v>
      </c>
      <c r="U63" s="19">
        <f t="shared" si="21"/>
        <v>0</v>
      </c>
      <c r="V63" s="19">
        <f t="shared" si="22"/>
        <v>0</v>
      </c>
    </row>
    <row r="64" spans="1:22" x14ac:dyDescent="0.25">
      <c r="A64" s="26">
        <f>Wellpath!E64</f>
        <v>1740</v>
      </c>
      <c r="B64" s="22">
        <v>0</v>
      </c>
      <c r="C64" s="22">
        <f>ABS(COS(Wellpath!$L64))*SIN(Wellpath!$M64)*MAX(1,SQRT(10/(Wellpath!K64-Wellpath!K63)))</f>
        <v>0</v>
      </c>
      <c r="D64" s="22">
        <f>IF(ABS(Wellpath!$L64)&lt;VerticalInc,"SING",ABS(COS(Wellpath!$L64))*COS(Wellpath!$M64)/SIN(Wellpath!$L64)*MAX(1,SQRT(10/(Wellpath!K64-Wellpath!K63))))</f>
        <v>0.92180446036910779</v>
      </c>
      <c r="E64" s="20">
        <f>IF(D64="SING",0,Model!$W$36*((drdp!B64+drdp!K64)*XYM4E!$B64+(drdp!E64+drdp!N64)*XYM4E!$C64+(drdp!H64+drdp!Q64)*XYM4E!$D64))</f>
        <v>0</v>
      </c>
      <c r="F64" s="20">
        <f>IF(D64="SING",(Wellpath!K65-Wellpath!K63)/2*Model!$W$36,Model!$W$36*((drdp!C64+drdp!L64)*XYM4E!$B64+(drdp!F64+drdp!O64)*XYM4E!$C64+(drdp!I64+drdp!R64)*XYM4E!$D64))</f>
        <v>0.10646461293876676</v>
      </c>
      <c r="G64" s="20">
        <f>IF(D64="SING",0,Model!$W$36*((drdp!D64+drdp!M64)*XYM4E!$B64+(drdp!G64+drdp!P64)*XYM4E!$C64+(drdp!J64+drdp!S64)*XYM4E!$D64))</f>
        <v>0</v>
      </c>
      <c r="H64" s="18">
        <f>IF(D64="SING",0,Model!$W$36*((drdp!B64)*XYM4E!$B64+(drdp!E64)*XYM4E!$C64+(drdp!H64)*XYM4E!$D64))</f>
        <v>0</v>
      </c>
      <c r="I64" s="18">
        <f>IF(D64="SING",(Wellpath!K64-Wellpath!K63)/2*Model!$W$36,Model!$W$36*((drdp!C64)*XYM4E!$B64+(drdp!F64)*XYM4E!$C64+(drdp!I64)*XYM4E!$D64))</f>
        <v>5.3232306469383379E-2</v>
      </c>
      <c r="J64" s="18">
        <f>IF(D64="SING",0,Model!$W$36*((drdp!D64)*XYM4E!$B64+(drdp!G64)*XYM4E!$C64+(drdp!J64)*XYM4E!$D64))</f>
        <v>0</v>
      </c>
      <c r="K64" s="21">
        <f t="shared" si="11"/>
        <v>0</v>
      </c>
      <c r="L64" s="21">
        <f t="shared" si="12"/>
        <v>1.0118499592980892</v>
      </c>
      <c r="M64" s="21">
        <f t="shared" si="13"/>
        <v>0</v>
      </c>
      <c r="N64" s="21">
        <f t="shared" si="14"/>
        <v>0</v>
      </c>
      <c r="O64" s="21">
        <f t="shared" si="15"/>
        <v>0</v>
      </c>
      <c r="P64" s="21">
        <f t="shared" si="16"/>
        <v>0</v>
      </c>
      <c r="Q64" s="19">
        <f t="shared" si="17"/>
        <v>0</v>
      </c>
      <c r="R64" s="19">
        <f t="shared" si="18"/>
        <v>1.0033489239419382</v>
      </c>
      <c r="S64" s="19">
        <f t="shared" si="19"/>
        <v>0</v>
      </c>
      <c r="T64" s="19">
        <f t="shared" si="20"/>
        <v>0</v>
      </c>
      <c r="U64" s="19">
        <f t="shared" si="21"/>
        <v>0</v>
      </c>
      <c r="V64" s="19">
        <f t="shared" si="22"/>
        <v>0</v>
      </c>
    </row>
    <row r="65" spans="1:22" x14ac:dyDescent="0.25">
      <c r="A65" s="26">
        <f>Wellpath!E65</f>
        <v>1770</v>
      </c>
      <c r="B65" s="22">
        <v>0</v>
      </c>
      <c r="C65" s="22">
        <f>ABS(COS(Wellpath!$L65))*SIN(Wellpath!$M65)*MAX(1,SQRT(10/(Wellpath!K65-Wellpath!K64)))</f>
        <v>0</v>
      </c>
      <c r="D65" s="22">
        <f>IF(ABS(Wellpath!$L65)&lt;VerticalInc,"SING",ABS(COS(Wellpath!$L65))*COS(Wellpath!$M65)/SIN(Wellpath!$L65)*MAX(1,SQRT(10/(Wellpath!K65-Wellpath!K64))))</f>
        <v>0.9885466667539442</v>
      </c>
      <c r="E65" s="20">
        <f>IF(D65="SING",0,Model!$W$36*((drdp!B65+drdp!K65)*XYM4E!$B65+(drdp!E65+drdp!N65)*XYM4E!$C65+(drdp!H65+drdp!Q65)*XYM4E!$D65))</f>
        <v>0</v>
      </c>
      <c r="F65" s="20">
        <f>IF(D65="SING",(Wellpath!K66-Wellpath!K64)/2*Model!$W$36,Model!$W$36*((drdp!C65+drdp!L65)*XYM4E!$B65+(drdp!F65+drdp!O65)*XYM4E!$C65+(drdp!I65+drdp!R65)*XYM4E!$D65))</f>
        <v>0.11043050548978993</v>
      </c>
      <c r="G65" s="20">
        <f>IF(D65="SING",0,Model!$W$36*((drdp!D65+drdp!M65)*XYM4E!$B65+(drdp!G65+drdp!P65)*XYM4E!$C65+(drdp!J65+drdp!S65)*XYM4E!$D65))</f>
        <v>0</v>
      </c>
      <c r="H65" s="18">
        <f>IF(D65="SING",0,Model!$W$36*((drdp!B65)*XYM4E!$B65+(drdp!E65)*XYM4E!$C65+(drdp!H65)*XYM4E!$D65))</f>
        <v>0</v>
      </c>
      <c r="I65" s="18">
        <f>IF(D65="SING",(Wellpath!K65-Wellpath!K64)/2*Model!$W$36,Model!$W$36*((drdp!C65)*XYM4E!$B65+(drdp!F65)*XYM4E!$C65+(drdp!I65)*XYM4E!$D65))</f>
        <v>5.5215252744894965E-2</v>
      </c>
      <c r="J65" s="18">
        <f>IF(D65="SING",0,Model!$W$36*((drdp!D65)*XYM4E!$B65+(drdp!G65)*XYM4E!$C65+(drdp!J65)*XYM4E!$D65))</f>
        <v>0</v>
      </c>
      <c r="K65" s="21">
        <f t="shared" si="11"/>
        <v>0</v>
      </c>
      <c r="L65" s="21">
        <f t="shared" si="12"/>
        <v>1.0240448558408197</v>
      </c>
      <c r="M65" s="21">
        <f t="shared" si="13"/>
        <v>0</v>
      </c>
      <c r="N65" s="21">
        <f t="shared" si="14"/>
        <v>0</v>
      </c>
      <c r="O65" s="21">
        <f t="shared" si="15"/>
        <v>0</v>
      </c>
      <c r="P65" s="21">
        <f t="shared" si="16"/>
        <v>0</v>
      </c>
      <c r="Q65" s="19">
        <f t="shared" si="17"/>
        <v>0</v>
      </c>
      <c r="R65" s="19">
        <f t="shared" si="18"/>
        <v>1.0148986834337719</v>
      </c>
      <c r="S65" s="19">
        <f t="shared" si="19"/>
        <v>0</v>
      </c>
      <c r="T65" s="19">
        <f t="shared" si="20"/>
        <v>0</v>
      </c>
      <c r="U65" s="19">
        <f t="shared" si="21"/>
        <v>0</v>
      </c>
      <c r="V65" s="19">
        <f t="shared" si="22"/>
        <v>0</v>
      </c>
    </row>
    <row r="66" spans="1:22" x14ac:dyDescent="0.25">
      <c r="A66" s="26">
        <f>Wellpath!E66</f>
        <v>1800</v>
      </c>
      <c r="B66" s="22">
        <v>0</v>
      </c>
      <c r="C66" s="22">
        <f>ABS(COS(Wellpath!$L66))*SIN(Wellpath!$M66)*MAX(1,SQRT(10/(Wellpath!K66-Wellpath!K65)))</f>
        <v>0</v>
      </c>
      <c r="D66" s="22">
        <f>IF(ABS(Wellpath!$L66)&lt;VerticalInc,"SING",ABS(COS(Wellpath!$L66))*COS(Wellpath!$M66)/SIN(Wellpath!$L66)*MAX(1,SQRT(10/(Wellpath!K66-Wellpath!K65))))</f>
        <v>1.0600616223992898</v>
      </c>
      <c r="E66" s="20">
        <f>IF(D66="SING",0,Model!$W$36*((drdp!B66+drdp!K66)*XYM4E!$B66+(drdp!E66+drdp!N66)*XYM4E!$C66+(drdp!H66+drdp!Q66)*XYM4E!$D66))</f>
        <v>0</v>
      </c>
      <c r="F66" s="20">
        <f>IF(D66="SING",(Wellpath!K67-Wellpath!K65)/2*Model!$W$36,Model!$W$36*((drdp!C66+drdp!L66)*XYM4E!$B66+(drdp!F66+drdp!O66)*XYM4E!$C66+(drdp!I66+drdp!R66)*XYM4E!$D66))</f>
        <v>0.11426185548038917</v>
      </c>
      <c r="G66" s="20">
        <f>IF(D66="SING",0,Model!$W$36*((drdp!D66+drdp!M66)*XYM4E!$B66+(drdp!G66+drdp!P66)*XYM4E!$C66+(drdp!J66+drdp!S66)*XYM4E!$D66))</f>
        <v>0</v>
      </c>
      <c r="H66" s="18">
        <f>IF(D66="SING",0,Model!$W$36*((drdp!B66)*XYM4E!$B66+(drdp!E66)*XYM4E!$C66+(drdp!H66)*XYM4E!$D66))</f>
        <v>0</v>
      </c>
      <c r="I66" s="18">
        <f>IF(D66="SING",(Wellpath!K66-Wellpath!K65)/2*Model!$W$36,Model!$W$36*((drdp!C66)*XYM4E!$B66+(drdp!F66)*XYM4E!$C66+(drdp!I66)*XYM4E!$D66))</f>
        <v>5.7130927740194584E-2</v>
      </c>
      <c r="J66" s="18">
        <f>IF(D66="SING",0,Model!$W$36*((drdp!D66)*XYM4E!$B66+(drdp!G66)*XYM4E!$C66+(drdp!J66)*XYM4E!$D66))</f>
        <v>0</v>
      </c>
      <c r="K66" s="21">
        <f t="shared" si="11"/>
        <v>0</v>
      </c>
      <c r="L66" s="21">
        <f t="shared" si="12"/>
        <v>1.037100627458641</v>
      </c>
      <c r="M66" s="21">
        <f t="shared" si="13"/>
        <v>0</v>
      </c>
      <c r="N66" s="21">
        <f t="shared" si="14"/>
        <v>0</v>
      </c>
      <c r="O66" s="21">
        <f t="shared" si="15"/>
        <v>0</v>
      </c>
      <c r="P66" s="21">
        <f t="shared" si="16"/>
        <v>0</v>
      </c>
      <c r="Q66" s="19">
        <f t="shared" si="17"/>
        <v>0</v>
      </c>
      <c r="R66" s="19">
        <f t="shared" si="18"/>
        <v>1.0273087987452751</v>
      </c>
      <c r="S66" s="19">
        <f t="shared" si="19"/>
        <v>0</v>
      </c>
      <c r="T66" s="19">
        <f t="shared" si="20"/>
        <v>0</v>
      </c>
      <c r="U66" s="19">
        <f t="shared" si="21"/>
        <v>0</v>
      </c>
      <c r="V66" s="19">
        <f t="shared" si="22"/>
        <v>0</v>
      </c>
    </row>
    <row r="67" spans="1:22" x14ac:dyDescent="0.25">
      <c r="A67" s="26">
        <f>Wellpath!E67</f>
        <v>1830</v>
      </c>
      <c r="B67" s="22">
        <v>0</v>
      </c>
      <c r="C67" s="22">
        <f>ABS(COS(Wellpath!$L67))*SIN(Wellpath!$M67)*MAX(1,SQRT(10/(Wellpath!K67-Wellpath!K66)))</f>
        <v>0</v>
      </c>
      <c r="D67" s="22">
        <f>IF(ABS(Wellpath!$L67)&lt;VerticalInc,"SING",ABS(COS(Wellpath!$L67))*COS(Wellpath!$M67)/SIN(Wellpath!$L67)*MAX(1,SQRT(10/(Wellpath!K67-Wellpath!K66))))</f>
        <v>1.1370748180366184</v>
      </c>
      <c r="E67" s="20">
        <f>IF(D67="SING",0,Model!$W$36*((drdp!B67+drdp!K67)*XYM4E!$B67+(drdp!E67+drdp!N67)*XYM4E!$C67+(drdp!H67+drdp!Q67)*XYM4E!$D67))</f>
        <v>0</v>
      </c>
      <c r="F67" s="20">
        <f>IF(D67="SING",(Wellpath!K68-Wellpath!K66)/2*Model!$W$36,Model!$W$36*((drdp!C67+drdp!L67)*XYM4E!$B67+(drdp!F67+drdp!O67)*XYM4E!$C67+(drdp!I67+drdp!R67)*XYM4E!$D67))</f>
        <v>0.11795399500077508</v>
      </c>
      <c r="G67" s="20">
        <f>IF(D67="SING",0,Model!$W$36*((drdp!D67+drdp!M67)*XYM4E!$B67+(drdp!G67+drdp!P67)*XYM4E!$C67+(drdp!J67+drdp!S67)*XYM4E!$D67))</f>
        <v>0</v>
      </c>
      <c r="H67" s="18">
        <f>IF(D67="SING",0,Model!$W$36*((drdp!B67)*XYM4E!$B67+(drdp!E67)*XYM4E!$C67+(drdp!H67)*XYM4E!$D67))</f>
        <v>0</v>
      </c>
      <c r="I67" s="18">
        <f>IF(D67="SING",(Wellpath!K67-Wellpath!K66)/2*Model!$W$36,Model!$W$36*((drdp!C67)*XYM4E!$B67+(drdp!F67)*XYM4E!$C67+(drdp!I67)*XYM4E!$D67))</f>
        <v>5.897699750038754E-2</v>
      </c>
      <c r="J67" s="18">
        <f>IF(D67="SING",0,Model!$W$36*((drdp!D67)*XYM4E!$B67+(drdp!G67)*XYM4E!$C67+(drdp!J67)*XYM4E!$D67))</f>
        <v>0</v>
      </c>
      <c r="K67" s="21">
        <f t="shared" si="11"/>
        <v>0</v>
      </c>
      <c r="L67" s="21">
        <f t="shared" si="12"/>
        <v>1.0510137723952839</v>
      </c>
      <c r="M67" s="21">
        <f t="shared" si="13"/>
        <v>0</v>
      </c>
      <c r="N67" s="21">
        <f t="shared" si="14"/>
        <v>0</v>
      </c>
      <c r="O67" s="21">
        <f t="shared" si="15"/>
        <v>0</v>
      </c>
      <c r="P67" s="21">
        <f t="shared" si="16"/>
        <v>0</v>
      </c>
      <c r="Q67" s="19">
        <f t="shared" si="17"/>
        <v>0</v>
      </c>
      <c r="R67" s="19">
        <f t="shared" si="18"/>
        <v>1.0405789136928016</v>
      </c>
      <c r="S67" s="19">
        <f t="shared" si="19"/>
        <v>0</v>
      </c>
      <c r="T67" s="19">
        <f t="shared" si="20"/>
        <v>0</v>
      </c>
      <c r="U67" s="19">
        <f t="shared" si="21"/>
        <v>0</v>
      </c>
      <c r="V67" s="19">
        <f t="shared" si="22"/>
        <v>0</v>
      </c>
    </row>
    <row r="68" spans="1:22" x14ac:dyDescent="0.25">
      <c r="A68" s="26">
        <f>Wellpath!E68</f>
        <v>1860</v>
      </c>
      <c r="B68" s="22">
        <v>0</v>
      </c>
      <c r="C68" s="22">
        <f>ABS(COS(Wellpath!$L68))*SIN(Wellpath!$M68)*MAX(1,SQRT(10/(Wellpath!K68-Wellpath!K67)))</f>
        <v>0</v>
      </c>
      <c r="D68" s="22">
        <f>IF(ABS(Wellpath!$L68)&lt;VerticalInc,"SING",ABS(COS(Wellpath!$L68))*COS(Wellpath!$M68)/SIN(Wellpath!$L68)*MAX(1,SQRT(10/(Wellpath!K68-Wellpath!K67))))</f>
        <v>1.2204569141505617</v>
      </c>
      <c r="E68" s="20">
        <f>IF(D68="SING",0,Model!$W$36*((drdp!B68+drdp!K68)*XYM4E!$B68+(drdp!E68+drdp!N68)*XYM4E!$C68+(drdp!H68+drdp!Q68)*XYM4E!$D68))</f>
        <v>0</v>
      </c>
      <c r="F68" s="20">
        <f>IF(D68="SING",(Wellpath!K69-Wellpath!K67)/2*Model!$W$36,Model!$W$36*((drdp!C68+drdp!L68)*XYM4E!$B68+(drdp!F68+drdp!O68)*XYM4E!$C68+(drdp!I68+drdp!R68)*XYM4E!$D68))</f>
        <v>0.12150242574767266</v>
      </c>
      <c r="G68" s="20">
        <f>IF(D68="SING",0,Model!$W$36*((drdp!D68+drdp!M68)*XYM4E!$B68+(drdp!G68+drdp!P68)*XYM4E!$C68+(drdp!J68+drdp!S68)*XYM4E!$D68))</f>
        <v>0</v>
      </c>
      <c r="H68" s="18">
        <f>IF(D68="SING",0,Model!$W$36*((drdp!B68)*XYM4E!$B68+(drdp!E68)*XYM4E!$C68+(drdp!H68)*XYM4E!$D68))</f>
        <v>0</v>
      </c>
      <c r="I68" s="18">
        <f>IF(D68="SING",(Wellpath!K68-Wellpath!K67)/2*Model!$W$36,Model!$W$36*((drdp!C68)*XYM4E!$B68+(drdp!F68)*XYM4E!$C68+(drdp!I68)*XYM4E!$D68))</f>
        <v>6.0751212873836329E-2</v>
      </c>
      <c r="J68" s="18">
        <f>IF(D68="SING",0,Model!$W$36*((drdp!D68)*XYM4E!$B68+(drdp!G68)*XYM4E!$C68+(drdp!J68)*XYM4E!$D68))</f>
        <v>0</v>
      </c>
      <c r="K68" s="21">
        <f t="shared" si="11"/>
        <v>0</v>
      </c>
      <c r="L68" s="21">
        <f t="shared" si="12"/>
        <v>1.0657766118578527</v>
      </c>
      <c r="M68" s="21">
        <f t="shared" si="13"/>
        <v>0</v>
      </c>
      <c r="N68" s="21">
        <f t="shared" si="14"/>
        <v>0</v>
      </c>
      <c r="O68" s="21">
        <f t="shared" si="15"/>
        <v>0</v>
      </c>
      <c r="P68" s="21">
        <f t="shared" si="16"/>
        <v>0</v>
      </c>
      <c r="Q68" s="19">
        <f t="shared" si="17"/>
        <v>0</v>
      </c>
      <c r="R68" s="19">
        <f t="shared" si="18"/>
        <v>1.0547044822609262</v>
      </c>
      <c r="S68" s="19">
        <f t="shared" si="19"/>
        <v>0</v>
      </c>
      <c r="T68" s="19">
        <f t="shared" si="20"/>
        <v>0</v>
      </c>
      <c r="U68" s="19">
        <f t="shared" si="21"/>
        <v>0</v>
      </c>
      <c r="V68" s="19">
        <f t="shared" si="22"/>
        <v>0</v>
      </c>
    </row>
    <row r="69" spans="1:22" x14ac:dyDescent="0.25">
      <c r="A69" s="26">
        <f>Wellpath!E69</f>
        <v>1890</v>
      </c>
      <c r="B69" s="22">
        <v>0</v>
      </c>
      <c r="C69" s="22">
        <f>ABS(COS(Wellpath!$L69))*SIN(Wellpath!$M69)*MAX(1,SQRT(10/(Wellpath!K69-Wellpath!K68)))</f>
        <v>0</v>
      </c>
      <c r="D69" s="22">
        <f>IF(ABS(Wellpath!$L69)&lt;VerticalInc,"SING",ABS(COS(Wellpath!$L69))*COS(Wellpath!$M69)/SIN(Wellpath!$L69)*MAX(1,SQRT(10/(Wellpath!K69-Wellpath!K68))))</f>
        <v>1.311262778252114</v>
      </c>
      <c r="E69" s="20">
        <f>IF(D69="SING",0,Model!$W$36*((drdp!B69+drdp!K69)*XYM4E!$B69+(drdp!E69+drdp!N69)*XYM4E!$C69+(drdp!H69+drdp!Q69)*XYM4E!$D69))</f>
        <v>0</v>
      </c>
      <c r="F69" s="20">
        <f>IF(D69="SING",(Wellpath!K70-Wellpath!K68)/2*Model!$W$36,Model!$W$36*((drdp!C69+drdp!L69)*XYM4E!$B69+(drdp!F69+drdp!O69)*XYM4E!$C69+(drdp!I69+drdp!R69)*XYM4E!$D69))</f>
        <v>0.12490282450481058</v>
      </c>
      <c r="G69" s="20">
        <f>IF(D69="SING",0,Model!$W$36*((drdp!D69+drdp!M69)*XYM4E!$B69+(drdp!G69+drdp!P69)*XYM4E!$C69+(drdp!J69+drdp!S69)*XYM4E!$D69))</f>
        <v>0</v>
      </c>
      <c r="H69" s="18">
        <f>IF(D69="SING",0,Model!$W$36*((drdp!B69)*XYM4E!$B69+(drdp!E69)*XYM4E!$C69+(drdp!H69)*XYM4E!$D69))</f>
        <v>0</v>
      </c>
      <c r="I69" s="18">
        <f>IF(D69="SING",(Wellpath!K69-Wellpath!K68)/2*Model!$W$36,Model!$W$36*((drdp!C69)*XYM4E!$B69+(drdp!F69)*XYM4E!$C69+(drdp!I69)*XYM4E!$D69))</f>
        <v>6.2451412252405289E-2</v>
      </c>
      <c r="J69" s="18">
        <f>IF(D69="SING",0,Model!$W$36*((drdp!D69)*XYM4E!$B69+(drdp!G69)*XYM4E!$C69+(drdp!J69)*XYM4E!$D69))</f>
        <v>0</v>
      </c>
      <c r="K69" s="21">
        <f t="shared" si="11"/>
        <v>0</v>
      </c>
      <c r="L69" s="21">
        <f t="shared" si="12"/>
        <v>1.0813773274271321</v>
      </c>
      <c r="M69" s="21">
        <f t="shared" si="13"/>
        <v>0</v>
      </c>
      <c r="N69" s="21">
        <f t="shared" si="14"/>
        <v>0</v>
      </c>
      <c r="O69" s="21">
        <f t="shared" si="15"/>
        <v>0</v>
      </c>
      <c r="P69" s="21">
        <f t="shared" si="16"/>
        <v>0</v>
      </c>
      <c r="Q69" s="19">
        <f t="shared" si="17"/>
        <v>0</v>
      </c>
      <c r="R69" s="19">
        <f t="shared" si="18"/>
        <v>1.0696767907501725</v>
      </c>
      <c r="S69" s="19">
        <f t="shared" si="19"/>
        <v>0</v>
      </c>
      <c r="T69" s="19">
        <f t="shared" si="20"/>
        <v>0</v>
      </c>
      <c r="U69" s="19">
        <f t="shared" si="21"/>
        <v>0</v>
      </c>
      <c r="V69" s="19">
        <f t="shared" si="22"/>
        <v>0</v>
      </c>
    </row>
    <row r="70" spans="1:22" x14ac:dyDescent="0.25">
      <c r="A70" s="26">
        <f>Wellpath!E70</f>
        <v>1920</v>
      </c>
      <c r="B70" s="22">
        <v>0</v>
      </c>
      <c r="C70" s="22">
        <f>ABS(COS(Wellpath!$L70))*SIN(Wellpath!$M70)*MAX(1,SQRT(10/(Wellpath!K70-Wellpath!K69)))</f>
        <v>0</v>
      </c>
      <c r="D70" s="22">
        <f>IF(ABS(Wellpath!$L70)&lt;VerticalInc,"SING",ABS(COS(Wellpath!$L70))*COS(Wellpath!$M70)/SIN(Wellpath!$L70)*MAX(1,SQRT(10/(Wellpath!K70-Wellpath!K69))))</f>
        <v>1.4107837670394783</v>
      </c>
      <c r="E70" s="20">
        <f>IF(D70="SING",0,Model!$W$36*((drdp!B70+drdp!K70)*XYM4E!$B70+(drdp!E70+drdp!N70)*XYM4E!$C70+(drdp!H70+drdp!Q70)*XYM4E!$D70))</f>
        <v>0</v>
      </c>
      <c r="F70" s="20">
        <f>IF(D70="SING",(Wellpath!K71-Wellpath!K69)/2*Model!$W$36,Model!$W$36*((drdp!C70+drdp!L70)*XYM4E!$B70+(drdp!F70+drdp!O70)*XYM4E!$C70+(drdp!I70+drdp!R70)*XYM4E!$D70))</f>
        <v>0.12815104841009461</v>
      </c>
      <c r="G70" s="20">
        <f>IF(D70="SING",0,Model!$W$36*((drdp!D70+drdp!M70)*XYM4E!$B70+(drdp!G70+drdp!P70)*XYM4E!$C70+(drdp!J70+drdp!S70)*XYM4E!$D70))</f>
        <v>0</v>
      </c>
      <c r="H70" s="18">
        <f>IF(D70="SING",0,Model!$W$36*((drdp!B70)*XYM4E!$B70+(drdp!E70)*XYM4E!$C70+(drdp!H70)*XYM4E!$D70))</f>
        <v>0</v>
      </c>
      <c r="I70" s="18">
        <f>IF(D70="SING",(Wellpath!K70-Wellpath!K69)/2*Model!$W$36,Model!$W$36*((drdp!C70)*XYM4E!$B70+(drdp!F70)*XYM4E!$C70+(drdp!I70)*XYM4E!$D70))</f>
        <v>6.4075524205047307E-2</v>
      </c>
      <c r="J70" s="18">
        <f>IF(D70="SING",0,Model!$W$36*((drdp!D70)*XYM4E!$B70+(drdp!G70)*XYM4E!$C70+(drdp!J70)*XYM4E!$D70))</f>
        <v>0</v>
      </c>
      <c r="K70" s="21">
        <f t="shared" si="11"/>
        <v>0</v>
      </c>
      <c r="L70" s="21">
        <f t="shared" si="12"/>
        <v>1.0978000186357386</v>
      </c>
      <c r="M70" s="21">
        <f t="shared" si="13"/>
        <v>0</v>
      </c>
      <c r="N70" s="21">
        <f t="shared" si="14"/>
        <v>0</v>
      </c>
      <c r="O70" s="21">
        <f t="shared" si="15"/>
        <v>0</v>
      </c>
      <c r="P70" s="21">
        <f t="shared" si="16"/>
        <v>0</v>
      </c>
      <c r="Q70" s="19">
        <f t="shared" si="17"/>
        <v>0</v>
      </c>
      <c r="R70" s="19">
        <f t="shared" si="18"/>
        <v>1.0854830002292837</v>
      </c>
      <c r="S70" s="19">
        <f t="shared" si="19"/>
        <v>0</v>
      </c>
      <c r="T70" s="19">
        <f t="shared" si="20"/>
        <v>0</v>
      </c>
      <c r="U70" s="19">
        <f t="shared" si="21"/>
        <v>0</v>
      </c>
      <c r="V70" s="19">
        <f t="shared" si="22"/>
        <v>0</v>
      </c>
    </row>
    <row r="71" spans="1:22" x14ac:dyDescent="0.25">
      <c r="A71" s="26">
        <f>Wellpath!E71</f>
        <v>1950</v>
      </c>
      <c r="B71" s="22">
        <v>0</v>
      </c>
      <c r="C71" s="22">
        <f>ABS(COS(Wellpath!$L71))*SIN(Wellpath!$M71)*MAX(1,SQRT(10/(Wellpath!K71-Wellpath!K70)))</f>
        <v>0</v>
      </c>
      <c r="D71" s="22">
        <f>IF(ABS(Wellpath!$L71)&lt;VerticalInc,"SING",ABS(COS(Wellpath!$L71))*COS(Wellpath!$M71)/SIN(Wellpath!$L71)*MAX(1,SQRT(10/(Wellpath!K71-Wellpath!K70))))</f>
        <v>1.5206188182072218</v>
      </c>
      <c r="E71" s="20">
        <f>IF(D71="SING",0,Model!$W$36*((drdp!B71+drdp!K71)*XYM4E!$B71+(drdp!E71+drdp!N71)*XYM4E!$C71+(drdp!H71+drdp!Q71)*XYM4E!$D71))</f>
        <v>0</v>
      </c>
      <c r="F71" s="20">
        <f>IF(D71="SING",(Wellpath!K72-Wellpath!K70)/2*Model!$W$36,Model!$W$36*((drdp!C71+drdp!L71)*XYM4E!$B71+(drdp!F71+drdp!O71)*XYM4E!$C71+(drdp!I71+drdp!R71)*XYM4E!$D71))</f>
        <v>0.13124314000304665</v>
      </c>
      <c r="G71" s="20">
        <f>IF(D71="SING",0,Model!$W$36*((drdp!D71+drdp!M71)*XYM4E!$B71+(drdp!G71+drdp!P71)*XYM4E!$C71+(drdp!J71+drdp!S71)*XYM4E!$D71))</f>
        <v>0</v>
      </c>
      <c r="H71" s="18">
        <f>IF(D71="SING",0,Model!$W$36*((drdp!B71)*XYM4E!$B71+(drdp!E71)*XYM4E!$C71+(drdp!H71)*XYM4E!$D71))</f>
        <v>0</v>
      </c>
      <c r="I71" s="18">
        <f>IF(D71="SING",(Wellpath!K71-Wellpath!K70)/2*Model!$W$36,Model!$W$36*((drdp!C71)*XYM4E!$B71+(drdp!F71)*XYM4E!$C71+(drdp!I71)*XYM4E!$D71))</f>
        <v>6.5621570001523327E-2</v>
      </c>
      <c r="J71" s="18">
        <f>IF(D71="SING",0,Model!$W$36*((drdp!D71)*XYM4E!$B71+(drdp!G71)*XYM4E!$C71+(drdp!J71)*XYM4E!$D71))</f>
        <v>0</v>
      </c>
      <c r="K71" s="21">
        <f t="shared" ref="K71:K134" si="23">K70+E71^2</f>
        <v>0</v>
      </c>
      <c r="L71" s="21">
        <f t="shared" ref="L71:L134" si="24">L70+F71^2</f>
        <v>1.115024780433598</v>
      </c>
      <c r="M71" s="21">
        <f t="shared" ref="M71:M134" si="25">M70+G71^2</f>
        <v>0</v>
      </c>
      <c r="N71" s="21">
        <f t="shared" ref="N71:N134" si="26">N70+E71*F71</f>
        <v>0</v>
      </c>
      <c r="O71" s="21">
        <f t="shared" ref="O71:O134" si="27">O70+E71*G71</f>
        <v>0</v>
      </c>
      <c r="P71" s="21">
        <f t="shared" ref="P71:P134" si="28">P70+F71*G71</f>
        <v>0</v>
      </c>
      <c r="Q71" s="19">
        <f t="shared" ref="Q71:Q134" si="29">K70+H71^2</f>
        <v>0</v>
      </c>
      <c r="R71" s="19">
        <f t="shared" ref="R71:R134" si="30">L70+I71^2</f>
        <v>1.1021062090852034</v>
      </c>
      <c r="S71" s="19">
        <f t="shared" ref="S71:S134" si="31">M70+J71^2</f>
        <v>0</v>
      </c>
      <c r="T71" s="19">
        <f t="shared" ref="T71:T134" si="32">N70+H71*I71</f>
        <v>0</v>
      </c>
      <c r="U71" s="19">
        <f t="shared" ref="U71:U134" si="33">O70+H71*J71</f>
        <v>0</v>
      </c>
      <c r="V71" s="19">
        <f t="shared" ref="V71:V134" si="34">P70+I71*J71</f>
        <v>0</v>
      </c>
    </row>
    <row r="72" spans="1:22" x14ac:dyDescent="0.25">
      <c r="A72" s="26">
        <f>Wellpath!E72</f>
        <v>1980</v>
      </c>
      <c r="B72" s="22">
        <v>0</v>
      </c>
      <c r="C72" s="22">
        <f>ABS(COS(Wellpath!$L72))*SIN(Wellpath!$M72)*MAX(1,SQRT(10/(Wellpath!K72-Wellpath!K71)))</f>
        <v>0</v>
      </c>
      <c r="D72" s="22">
        <f>IF(ABS(Wellpath!$L72)&lt;VerticalInc,"SING",ABS(COS(Wellpath!$L72))*COS(Wellpath!$M72)/SIN(Wellpath!$L72)*MAX(1,SQRT(10/(Wellpath!K72-Wellpath!K71))))</f>
        <v>1.6427727583850533</v>
      </c>
      <c r="E72" s="20">
        <f>IF(D72="SING",0,Model!$W$36*((drdp!B72+drdp!K72)*XYM4E!$B72+(drdp!E72+drdp!N72)*XYM4E!$C72+(drdp!H72+drdp!Q72)*XYM4E!$D72))</f>
        <v>0</v>
      </c>
      <c r="F72" s="20">
        <f>IF(D72="SING",(Wellpath!K73-Wellpath!K71)/2*Model!$W$36,Model!$W$36*((drdp!C72+drdp!L72)*XYM4E!$B72+(drdp!F72+drdp!O72)*XYM4E!$C72+(drdp!I72+drdp!R72)*XYM4E!$D72))</f>
        <v>0.13417533204636095</v>
      </c>
      <c r="G72" s="20">
        <f>IF(D72="SING",0,Model!$W$36*((drdp!D72+drdp!M72)*XYM4E!$B72+(drdp!G72+drdp!P72)*XYM4E!$C72+(drdp!J72+drdp!S72)*XYM4E!$D72))</f>
        <v>0</v>
      </c>
      <c r="H72" s="18">
        <f>IF(D72="SING",0,Model!$W$36*((drdp!B72)*XYM4E!$B72+(drdp!E72)*XYM4E!$C72+(drdp!H72)*XYM4E!$D72))</f>
        <v>0</v>
      </c>
      <c r="I72" s="18">
        <f>IF(D72="SING",(Wellpath!K72-Wellpath!K71)/2*Model!$W$36,Model!$W$36*((drdp!C72)*XYM4E!$B72+(drdp!F72)*XYM4E!$C72+(drdp!I72)*XYM4E!$D72))</f>
        <v>6.7087666023180476E-2</v>
      </c>
      <c r="J72" s="18">
        <f>IF(D72="SING",0,Model!$W$36*((drdp!D72)*XYM4E!$B72+(drdp!G72)*XYM4E!$C72+(drdp!J72)*XYM4E!$D72))</f>
        <v>0</v>
      </c>
      <c r="K72" s="21">
        <f t="shared" si="23"/>
        <v>0</v>
      </c>
      <c r="L72" s="21">
        <f t="shared" si="24"/>
        <v>1.1330278001633491</v>
      </c>
      <c r="M72" s="21">
        <f t="shared" si="25"/>
        <v>0</v>
      </c>
      <c r="N72" s="21">
        <f t="shared" si="26"/>
        <v>0</v>
      </c>
      <c r="O72" s="21">
        <f t="shared" si="27"/>
        <v>0</v>
      </c>
      <c r="P72" s="21">
        <f t="shared" si="28"/>
        <v>0</v>
      </c>
      <c r="Q72" s="19">
        <f t="shared" si="29"/>
        <v>0</v>
      </c>
      <c r="R72" s="19">
        <f t="shared" si="30"/>
        <v>1.1195255353660358</v>
      </c>
      <c r="S72" s="19">
        <f t="shared" si="31"/>
        <v>0</v>
      </c>
      <c r="T72" s="19">
        <f t="shared" si="32"/>
        <v>0</v>
      </c>
      <c r="U72" s="19">
        <f t="shared" si="33"/>
        <v>0</v>
      </c>
      <c r="V72" s="19">
        <f t="shared" si="34"/>
        <v>0</v>
      </c>
    </row>
    <row r="73" spans="1:22" x14ac:dyDescent="0.25">
      <c r="A73" s="26">
        <f>Wellpath!E73</f>
        <v>2010</v>
      </c>
      <c r="B73" s="22">
        <v>0</v>
      </c>
      <c r="C73" s="22">
        <f>ABS(COS(Wellpath!$L73))*SIN(Wellpath!$M73)*MAX(1,SQRT(10/(Wellpath!K73-Wellpath!K72)))</f>
        <v>0</v>
      </c>
      <c r="D73" s="22">
        <f>IF(ABS(Wellpath!$L73)&lt;VerticalInc,"SING",ABS(COS(Wellpath!$L73))*COS(Wellpath!$M73)/SIN(Wellpath!$L73)*MAX(1,SQRT(10/(Wellpath!K73-Wellpath!K72))))</f>
        <v>1.7797948194094106</v>
      </c>
      <c r="E73" s="20">
        <f>IF(D73="SING",0,Model!$W$36*((drdp!B73+drdp!K73)*XYM4E!$B73+(drdp!E73+drdp!N73)*XYM4E!$C73+(drdp!H73+drdp!Q73)*XYM4E!$D73))</f>
        <v>0</v>
      </c>
      <c r="F73" s="20">
        <f>IF(D73="SING",(Wellpath!K74-Wellpath!K72)/2*Model!$W$36,Model!$W$36*((drdp!C73+drdp!L73)*XYM4E!$B73+(drdp!F73+drdp!O73)*XYM4E!$C73+(drdp!I73+drdp!R73)*XYM4E!$D73))</f>
        <v>0.13694405211570218</v>
      </c>
      <c r="G73" s="20">
        <f>IF(D73="SING",0,Model!$W$36*((drdp!D73+drdp!M73)*XYM4E!$B73+(drdp!G73+drdp!P73)*XYM4E!$C73+(drdp!J73+drdp!S73)*XYM4E!$D73))</f>
        <v>0</v>
      </c>
      <c r="H73" s="18">
        <f>IF(D73="SING",0,Model!$W$36*((drdp!B73)*XYM4E!$B73+(drdp!E73)*XYM4E!$C73+(drdp!H73)*XYM4E!$D73))</f>
        <v>0</v>
      </c>
      <c r="I73" s="18">
        <f>IF(D73="SING",(Wellpath!K73-Wellpath!K72)/2*Model!$W$36,Model!$W$36*((drdp!C73)*XYM4E!$B73+(drdp!F73)*XYM4E!$C73+(drdp!I73)*XYM4E!$D73))</f>
        <v>6.847202605785109E-2</v>
      </c>
      <c r="J73" s="18">
        <f>IF(D73="SING",0,Model!$W$36*((drdp!D73)*XYM4E!$B73+(drdp!G73)*XYM4E!$C73+(drdp!J73)*XYM4E!$D73))</f>
        <v>0</v>
      </c>
      <c r="K73" s="21">
        <f t="shared" si="23"/>
        <v>0</v>
      </c>
      <c r="L73" s="21">
        <f t="shared" si="24"/>
        <v>1.1517814735732173</v>
      </c>
      <c r="M73" s="21">
        <f t="shared" si="25"/>
        <v>0</v>
      </c>
      <c r="N73" s="21">
        <f t="shared" si="26"/>
        <v>0</v>
      </c>
      <c r="O73" s="21">
        <f t="shared" si="27"/>
        <v>0</v>
      </c>
      <c r="P73" s="21">
        <f t="shared" si="28"/>
        <v>0</v>
      </c>
      <c r="Q73" s="19">
        <f t="shared" si="29"/>
        <v>0</v>
      </c>
      <c r="R73" s="19">
        <f t="shared" si="30"/>
        <v>1.1377162185158163</v>
      </c>
      <c r="S73" s="19">
        <f t="shared" si="31"/>
        <v>0</v>
      </c>
      <c r="T73" s="19">
        <f t="shared" si="32"/>
        <v>0</v>
      </c>
      <c r="U73" s="19">
        <f t="shared" si="33"/>
        <v>0</v>
      </c>
      <c r="V73" s="19">
        <f t="shared" si="34"/>
        <v>0</v>
      </c>
    </row>
    <row r="74" spans="1:22" x14ac:dyDescent="0.25">
      <c r="A74" s="26">
        <f>Wellpath!E74</f>
        <v>2040</v>
      </c>
      <c r="B74" s="22">
        <v>0</v>
      </c>
      <c r="C74" s="22">
        <f>ABS(COS(Wellpath!$L74))*SIN(Wellpath!$M74)*MAX(1,SQRT(10/(Wellpath!K74-Wellpath!K73)))</f>
        <v>0</v>
      </c>
      <c r="D74" s="22">
        <f>IF(ABS(Wellpath!$L74)&lt;VerticalInc,"SING",ABS(COS(Wellpath!$L74))*COS(Wellpath!$M74)/SIN(Wellpath!$L74)*MAX(1,SQRT(10/(Wellpath!K74-Wellpath!K73))))</f>
        <v>1.9349779611054687</v>
      </c>
      <c r="E74" s="20">
        <f>IF(D74="SING",0,Model!$W$36*((drdp!B74+drdp!K74)*XYM4E!$B74+(drdp!E74+drdp!N74)*XYM4E!$C74+(drdp!H74+drdp!Q74)*XYM4E!$D74))</f>
        <v>0</v>
      </c>
      <c r="F74" s="20">
        <f>IF(D74="SING",(Wellpath!K75-Wellpath!K73)/2*Model!$W$36,Model!$W$36*((drdp!C74+drdp!L74)*XYM4E!$B74+(drdp!F74+drdp!O74)*XYM4E!$C74+(drdp!I74+drdp!R74)*XYM4E!$D74))</f>
        <v>0.13954592695215459</v>
      </c>
      <c r="G74" s="20">
        <f>IF(D74="SING",0,Model!$W$36*((drdp!D74+drdp!M74)*XYM4E!$B74+(drdp!G74+drdp!P74)*XYM4E!$C74+(drdp!J74+drdp!S74)*XYM4E!$D74))</f>
        <v>0</v>
      </c>
      <c r="H74" s="18">
        <f>IF(D74="SING",0,Model!$W$36*((drdp!B74)*XYM4E!$B74+(drdp!E74)*XYM4E!$C74+(drdp!H74)*XYM4E!$D74))</f>
        <v>0</v>
      </c>
      <c r="I74" s="18">
        <f>IF(D74="SING",(Wellpath!K74-Wellpath!K73)/2*Model!$W$36,Model!$W$36*((drdp!C74)*XYM4E!$B74+(drdp!F74)*XYM4E!$C74+(drdp!I74)*XYM4E!$D74))</f>
        <v>6.9772963476077296E-2</v>
      </c>
      <c r="J74" s="18">
        <f>IF(D74="SING",0,Model!$W$36*((drdp!D74)*XYM4E!$B74+(drdp!G74)*XYM4E!$C74+(drdp!J74)*XYM4E!$D74))</f>
        <v>0</v>
      </c>
      <c r="K74" s="21">
        <f t="shared" si="23"/>
        <v>0</v>
      </c>
      <c r="L74" s="21">
        <f t="shared" si="24"/>
        <v>1.1712545393021534</v>
      </c>
      <c r="M74" s="21">
        <f t="shared" si="25"/>
        <v>0</v>
      </c>
      <c r="N74" s="21">
        <f t="shared" si="26"/>
        <v>0</v>
      </c>
      <c r="O74" s="21">
        <f t="shared" si="27"/>
        <v>0</v>
      </c>
      <c r="P74" s="21">
        <f t="shared" si="28"/>
        <v>0</v>
      </c>
      <c r="Q74" s="19">
        <f t="shared" si="29"/>
        <v>0</v>
      </c>
      <c r="R74" s="19">
        <f t="shared" si="30"/>
        <v>1.1566497400054512</v>
      </c>
      <c r="S74" s="19">
        <f t="shared" si="31"/>
        <v>0</v>
      </c>
      <c r="T74" s="19">
        <f t="shared" si="32"/>
        <v>0</v>
      </c>
      <c r="U74" s="19">
        <f t="shared" si="33"/>
        <v>0</v>
      </c>
      <c r="V74" s="19">
        <f t="shared" si="34"/>
        <v>0</v>
      </c>
    </row>
    <row r="75" spans="1:22" x14ac:dyDescent="0.25">
      <c r="A75" s="26">
        <f>Wellpath!E75</f>
        <v>2070</v>
      </c>
      <c r="B75" s="22">
        <v>0</v>
      </c>
      <c r="C75" s="22">
        <f>ABS(COS(Wellpath!$L75))*SIN(Wellpath!$M75)*MAX(1,SQRT(10/(Wellpath!K75-Wellpath!K74)))</f>
        <v>0</v>
      </c>
      <c r="D75" s="22">
        <f>IF(ABS(Wellpath!$L75)&lt;VerticalInc,"SING",ABS(COS(Wellpath!$L75))*COS(Wellpath!$M75)/SIN(Wellpath!$L75)*MAX(1,SQRT(10/(Wellpath!K75-Wellpath!K74))))</f>
        <v>2.112652609705072</v>
      </c>
      <c r="E75" s="20">
        <f>IF(D75="SING",0,Model!$W$36*((drdp!B75+drdp!K75)*XYM4E!$B75+(drdp!E75+drdp!N75)*XYM4E!$C75+(drdp!H75+drdp!Q75)*XYM4E!$D75))</f>
        <v>0</v>
      </c>
      <c r="F75" s="20">
        <f>IF(D75="SING",(Wellpath!K76-Wellpath!K74)/2*Model!$W$36,Model!$W$36*((drdp!C75+drdp!L75)*XYM4E!$B75+(drdp!F75+drdp!O75)*XYM4E!$C75+(drdp!I75+drdp!R75)*XYM4E!$D75))</f>
        <v>0.14197778657201801</v>
      </c>
      <c r="G75" s="20">
        <f>IF(D75="SING",0,Model!$W$36*((drdp!D75+drdp!M75)*XYM4E!$B75+(drdp!G75+drdp!P75)*XYM4E!$C75+(drdp!J75+drdp!S75)*XYM4E!$D75))</f>
        <v>0</v>
      </c>
      <c r="H75" s="18">
        <f>IF(D75="SING",0,Model!$W$36*((drdp!B75)*XYM4E!$B75+(drdp!E75)*XYM4E!$C75+(drdp!H75)*XYM4E!$D75))</f>
        <v>0</v>
      </c>
      <c r="I75" s="18">
        <f>IF(D75="SING",(Wellpath!K75-Wellpath!K74)/2*Model!$W$36,Model!$W$36*((drdp!C75)*XYM4E!$B75+(drdp!F75)*XYM4E!$C75+(drdp!I75)*XYM4E!$D75))</f>
        <v>7.0988893286009006E-2</v>
      </c>
      <c r="J75" s="18">
        <f>IF(D75="SING",0,Model!$W$36*((drdp!D75)*XYM4E!$B75+(drdp!G75)*XYM4E!$C75+(drdp!J75)*XYM4E!$D75))</f>
        <v>0</v>
      </c>
      <c r="K75" s="21">
        <f t="shared" si="23"/>
        <v>0</v>
      </c>
      <c r="L75" s="21">
        <f t="shared" si="24"/>
        <v>1.191412231182043</v>
      </c>
      <c r="M75" s="21">
        <f t="shared" si="25"/>
        <v>0</v>
      </c>
      <c r="N75" s="21">
        <f t="shared" si="26"/>
        <v>0</v>
      </c>
      <c r="O75" s="21">
        <f t="shared" si="27"/>
        <v>0</v>
      </c>
      <c r="P75" s="21">
        <f t="shared" si="28"/>
        <v>0</v>
      </c>
      <c r="Q75" s="19">
        <f t="shared" si="29"/>
        <v>0</v>
      </c>
      <c r="R75" s="19">
        <f t="shared" si="30"/>
        <v>1.1762939622721258</v>
      </c>
      <c r="S75" s="19">
        <f t="shared" si="31"/>
        <v>0</v>
      </c>
      <c r="T75" s="19">
        <f t="shared" si="32"/>
        <v>0</v>
      </c>
      <c r="U75" s="19">
        <f t="shared" si="33"/>
        <v>0</v>
      </c>
      <c r="V75" s="19">
        <f t="shared" si="34"/>
        <v>0</v>
      </c>
    </row>
    <row r="76" spans="1:22" x14ac:dyDescent="0.25">
      <c r="A76" s="26">
        <f>Wellpath!E76</f>
        <v>2100</v>
      </c>
      <c r="B76" s="22">
        <v>0</v>
      </c>
      <c r="C76" s="22">
        <f>ABS(COS(Wellpath!$L76))*SIN(Wellpath!$M76)*MAX(1,SQRT(10/(Wellpath!K76-Wellpath!K75)))</f>
        <v>0</v>
      </c>
      <c r="D76" s="22">
        <f>IF(ABS(Wellpath!$L76)&lt;VerticalInc,"SING",ABS(COS(Wellpath!$L76))*COS(Wellpath!$M76)/SIN(Wellpath!$L76)*MAX(1,SQRT(10/(Wellpath!K76-Wellpath!K75))))</f>
        <v>2.3186314704414168</v>
      </c>
      <c r="E76" s="20">
        <f>IF(D76="SING",0,Model!$W$36*((drdp!B76+drdp!K76)*XYM4E!$B76+(drdp!E76+drdp!N76)*XYM4E!$C76+(drdp!H76+drdp!Q76)*XYM4E!$D76))</f>
        <v>0</v>
      </c>
      <c r="F76" s="20">
        <f>IF(D76="SING",(Wellpath!K77-Wellpath!K75)/2*Model!$W$36,Model!$W$36*((drdp!C76+drdp!L76)*XYM4E!$B76+(drdp!F76+drdp!O76)*XYM4E!$C76+(drdp!I76+drdp!R76)*XYM4E!$D76))</f>
        <v>0.14423666812894489</v>
      </c>
      <c r="G76" s="20">
        <f>IF(D76="SING",0,Model!$W$36*((drdp!D76+drdp!M76)*XYM4E!$B76+(drdp!G76+drdp!P76)*XYM4E!$C76+(drdp!J76+drdp!S76)*XYM4E!$D76))</f>
        <v>0</v>
      </c>
      <c r="H76" s="18">
        <f>IF(D76="SING",0,Model!$W$36*((drdp!B76)*XYM4E!$B76+(drdp!E76)*XYM4E!$C76+(drdp!H76)*XYM4E!$D76))</f>
        <v>0</v>
      </c>
      <c r="I76" s="18">
        <f>IF(D76="SING",(Wellpath!K76-Wellpath!K75)/2*Model!$W$36,Model!$W$36*((drdp!C76)*XYM4E!$B76+(drdp!F76)*XYM4E!$C76+(drdp!I76)*XYM4E!$D76))</f>
        <v>7.2118334064472447E-2</v>
      </c>
      <c r="J76" s="18">
        <f>IF(D76="SING",0,Model!$W$36*((drdp!D76)*XYM4E!$B76+(drdp!G76)*XYM4E!$C76+(drdp!J76)*XYM4E!$D76))</f>
        <v>0</v>
      </c>
      <c r="K76" s="21">
        <f t="shared" si="23"/>
        <v>0</v>
      </c>
      <c r="L76" s="21">
        <f t="shared" si="24"/>
        <v>1.2122164476149824</v>
      </c>
      <c r="M76" s="21">
        <f t="shared" si="25"/>
        <v>0</v>
      </c>
      <c r="N76" s="21">
        <f t="shared" si="26"/>
        <v>0</v>
      </c>
      <c r="O76" s="21">
        <f t="shared" si="27"/>
        <v>0</v>
      </c>
      <c r="P76" s="21">
        <f t="shared" si="28"/>
        <v>0</v>
      </c>
      <c r="Q76" s="19">
        <f t="shared" si="29"/>
        <v>0</v>
      </c>
      <c r="R76" s="19">
        <f t="shared" si="30"/>
        <v>1.1966132852902778</v>
      </c>
      <c r="S76" s="19">
        <f t="shared" si="31"/>
        <v>0</v>
      </c>
      <c r="T76" s="19">
        <f t="shared" si="32"/>
        <v>0</v>
      </c>
      <c r="U76" s="19">
        <f t="shared" si="33"/>
        <v>0</v>
      </c>
      <c r="V76" s="19">
        <f t="shared" si="34"/>
        <v>0</v>
      </c>
    </row>
    <row r="77" spans="1:22" x14ac:dyDescent="0.25">
      <c r="A77" s="26">
        <f>Wellpath!E77</f>
        <v>2130</v>
      </c>
      <c r="B77" s="22">
        <v>0</v>
      </c>
      <c r="C77" s="22">
        <f>ABS(COS(Wellpath!$L77))*SIN(Wellpath!$M77)*MAX(1,SQRT(10/(Wellpath!K77-Wellpath!K76)))</f>
        <v>0</v>
      </c>
      <c r="D77" s="22">
        <f>IF(ABS(Wellpath!$L77)&lt;VerticalInc,"SING",ABS(COS(Wellpath!$L77))*COS(Wellpath!$M77)/SIN(Wellpath!$L77)*MAX(1,SQRT(10/(Wellpath!K77-Wellpath!K76))))</f>
        <v>2.5609045732754718</v>
      </c>
      <c r="E77" s="20">
        <f>IF(D77="SING",0,Model!$W$36*((drdp!B77+drdp!K77)*XYM4E!$B77+(drdp!E77+drdp!N77)*XYM4E!$C77+(drdp!H77+drdp!Q77)*XYM4E!$D77))</f>
        <v>0</v>
      </c>
      <c r="F77" s="20">
        <f>IF(D77="SING",(Wellpath!K78-Wellpath!K76)/2*Model!$W$36,Model!$W$36*((drdp!C77+drdp!L77)*XYM4E!$B77+(drdp!F77+drdp!O77)*XYM4E!$C77+(drdp!I77+drdp!R77)*XYM4E!$D77))</f>
        <v>0.14631981952371215</v>
      </c>
      <c r="G77" s="20">
        <f>IF(D77="SING",0,Model!$W$36*((drdp!D77+drdp!M77)*XYM4E!$B77+(drdp!G77+drdp!P77)*XYM4E!$C77+(drdp!J77+drdp!S77)*XYM4E!$D77))</f>
        <v>0</v>
      </c>
      <c r="H77" s="18">
        <f>IF(D77="SING",0,Model!$W$36*((drdp!B77)*XYM4E!$B77+(drdp!E77)*XYM4E!$C77+(drdp!H77)*XYM4E!$D77))</f>
        <v>0</v>
      </c>
      <c r="I77" s="18">
        <f>IF(D77="SING",(Wellpath!K77-Wellpath!K76)/2*Model!$W$36,Model!$W$36*((drdp!C77)*XYM4E!$B77+(drdp!F77)*XYM4E!$C77+(drdp!I77)*XYM4E!$D77))</f>
        <v>7.3159909761856073E-2</v>
      </c>
      <c r="J77" s="18">
        <f>IF(D77="SING",0,Model!$W$36*((drdp!D77)*XYM4E!$B77+(drdp!G77)*XYM4E!$C77+(drdp!J77)*XYM4E!$D77))</f>
        <v>0</v>
      </c>
      <c r="K77" s="21">
        <f t="shared" si="23"/>
        <v>0</v>
      </c>
      <c r="L77" s="21">
        <f t="shared" si="24"/>
        <v>1.2336259372004341</v>
      </c>
      <c r="M77" s="21">
        <f t="shared" si="25"/>
        <v>0</v>
      </c>
      <c r="N77" s="21">
        <f t="shared" si="26"/>
        <v>0</v>
      </c>
      <c r="O77" s="21">
        <f t="shared" si="27"/>
        <v>0</v>
      </c>
      <c r="P77" s="21">
        <f t="shared" si="28"/>
        <v>0</v>
      </c>
      <c r="Q77" s="19">
        <f t="shared" si="29"/>
        <v>0</v>
      </c>
      <c r="R77" s="19">
        <f t="shared" si="30"/>
        <v>1.2175688200113453</v>
      </c>
      <c r="S77" s="19">
        <f t="shared" si="31"/>
        <v>0</v>
      </c>
      <c r="T77" s="19">
        <f t="shared" si="32"/>
        <v>0</v>
      </c>
      <c r="U77" s="19">
        <f t="shared" si="33"/>
        <v>0</v>
      </c>
      <c r="V77" s="19">
        <f t="shared" si="34"/>
        <v>0</v>
      </c>
    </row>
    <row r="78" spans="1:22" x14ac:dyDescent="0.25">
      <c r="A78" s="26">
        <f>Wellpath!E78</f>
        <v>2160</v>
      </c>
      <c r="B78" s="22">
        <v>0</v>
      </c>
      <c r="C78" s="22">
        <f>ABS(COS(Wellpath!$L78))*SIN(Wellpath!$M78)*MAX(1,SQRT(10/(Wellpath!K78-Wellpath!K77)))</f>
        <v>0</v>
      </c>
      <c r="D78" s="22">
        <f>IF(ABS(Wellpath!$L78)&lt;VerticalInc,"SING",ABS(COS(Wellpath!$L78))*COS(Wellpath!$M78)/SIN(Wellpath!$L78)*MAX(1,SQRT(10/(Wellpath!K78-Wellpath!K77))))</f>
        <v>2.8507657873128101</v>
      </c>
      <c r="E78" s="20">
        <f>IF(D78="SING",0,Model!$W$36*((drdp!B78+drdp!K78)*XYM4E!$B78+(drdp!E78+drdp!N78)*XYM4E!$C78+(drdp!H78+drdp!Q78)*XYM4E!$D78))</f>
        <v>0</v>
      </c>
      <c r="F78" s="20">
        <f>IF(D78="SING",(Wellpath!K79-Wellpath!K77)/2*Model!$W$36,Model!$W$36*((drdp!C78+drdp!L78)*XYM4E!$B78+(drdp!F78+drdp!O78)*XYM4E!$C78+(drdp!I78+drdp!R78)*XYM4E!$D78))</f>
        <v>0.14822470275723015</v>
      </c>
      <c r="G78" s="20">
        <f>IF(D78="SING",0,Model!$W$36*((drdp!D78+drdp!M78)*XYM4E!$B78+(drdp!G78+drdp!P78)*XYM4E!$C78+(drdp!J78+drdp!S78)*XYM4E!$D78))</f>
        <v>0</v>
      </c>
      <c r="H78" s="18">
        <f>IF(D78="SING",0,Model!$W$36*((drdp!B78)*XYM4E!$B78+(drdp!E78)*XYM4E!$C78+(drdp!H78)*XYM4E!$D78))</f>
        <v>0</v>
      </c>
      <c r="I78" s="18">
        <f>IF(D78="SING",(Wellpath!K78-Wellpath!K77)/2*Model!$W$36,Model!$W$36*((drdp!C78)*XYM4E!$B78+(drdp!F78)*XYM4E!$C78+(drdp!I78)*XYM4E!$D78))</f>
        <v>7.4112351378615077E-2</v>
      </c>
      <c r="J78" s="18">
        <f>IF(D78="SING",0,Model!$W$36*((drdp!D78)*XYM4E!$B78+(drdp!G78)*XYM4E!$C78+(drdp!J78)*XYM4E!$D78))</f>
        <v>0</v>
      </c>
      <c r="K78" s="21">
        <f t="shared" si="23"/>
        <v>0</v>
      </c>
      <c r="L78" s="21">
        <f t="shared" si="24"/>
        <v>1.2555964997079034</v>
      </c>
      <c r="M78" s="21">
        <f t="shared" si="25"/>
        <v>0</v>
      </c>
      <c r="N78" s="21">
        <f t="shared" si="26"/>
        <v>0</v>
      </c>
      <c r="O78" s="21">
        <f t="shared" si="27"/>
        <v>0</v>
      </c>
      <c r="P78" s="21">
        <f t="shared" si="28"/>
        <v>0</v>
      </c>
      <c r="Q78" s="19">
        <f t="shared" si="29"/>
        <v>0</v>
      </c>
      <c r="R78" s="19">
        <f t="shared" si="30"/>
        <v>1.2391185778273015</v>
      </c>
      <c r="S78" s="19">
        <f t="shared" si="31"/>
        <v>0</v>
      </c>
      <c r="T78" s="19">
        <f t="shared" si="32"/>
        <v>0</v>
      </c>
      <c r="U78" s="19">
        <f t="shared" si="33"/>
        <v>0</v>
      </c>
      <c r="V78" s="19">
        <f t="shared" si="34"/>
        <v>0</v>
      </c>
    </row>
    <row r="79" spans="1:22" x14ac:dyDescent="0.25">
      <c r="A79" s="26">
        <f>Wellpath!E79</f>
        <v>2190</v>
      </c>
      <c r="B79" s="22">
        <v>0</v>
      </c>
      <c r="C79" s="22">
        <f>ABS(COS(Wellpath!$L79))*SIN(Wellpath!$M79)*MAX(1,SQRT(10/(Wellpath!K79-Wellpath!K78)))</f>
        <v>0</v>
      </c>
      <c r="D79" s="22">
        <f>IF(ABS(Wellpath!$L79)&lt;VerticalInc,"SING",ABS(COS(Wellpath!$L79))*COS(Wellpath!$M79)/SIN(Wellpath!$L79)*MAX(1,SQRT(10/(Wellpath!K79-Wellpath!K78))))</f>
        <v>3.2047193658778705</v>
      </c>
      <c r="E79" s="20">
        <f>IF(D79="SING",0,Model!$W$36*((drdp!B79+drdp!K79)*XYM4E!$B79+(drdp!E79+drdp!N79)*XYM4E!$C79+(drdp!H79+drdp!Q79)*XYM4E!$D79))</f>
        <v>0</v>
      </c>
      <c r="F79" s="20">
        <f>IF(D79="SING",(Wellpath!K80-Wellpath!K78)/2*Model!$W$36,Model!$W$36*((drdp!C79+drdp!L79)*XYM4E!$B79+(drdp!F79+drdp!O79)*XYM4E!$C79+(drdp!I79+drdp!R79)*XYM4E!$D79))</f>
        <v>0.14994899702270359</v>
      </c>
      <c r="G79" s="20">
        <f>IF(D79="SING",0,Model!$W$36*((drdp!D79+drdp!M79)*XYM4E!$B79+(drdp!G79+drdp!P79)*XYM4E!$C79+(drdp!J79+drdp!S79)*XYM4E!$D79))</f>
        <v>0</v>
      </c>
      <c r="H79" s="18">
        <f>IF(D79="SING",0,Model!$W$36*((drdp!B79)*XYM4E!$B79+(drdp!E79)*XYM4E!$C79+(drdp!H79)*XYM4E!$D79))</f>
        <v>0</v>
      </c>
      <c r="I79" s="18">
        <f>IF(D79="SING",(Wellpath!K79-Wellpath!K78)/2*Model!$W$36,Model!$W$36*((drdp!C79)*XYM4E!$B79+(drdp!F79)*XYM4E!$C79+(drdp!I79)*XYM4E!$D79))</f>
        <v>7.4974498511351795E-2</v>
      </c>
      <c r="J79" s="18">
        <f>IF(D79="SING",0,Model!$W$36*((drdp!D79)*XYM4E!$B79+(drdp!G79)*XYM4E!$C79+(drdp!J79)*XYM4E!$D79))</f>
        <v>0</v>
      </c>
      <c r="K79" s="21">
        <f t="shared" si="23"/>
        <v>0</v>
      </c>
      <c r="L79" s="21">
        <f t="shared" si="24"/>
        <v>1.2780812014160181</v>
      </c>
      <c r="M79" s="21">
        <f t="shared" si="25"/>
        <v>0</v>
      </c>
      <c r="N79" s="21">
        <f t="shared" si="26"/>
        <v>0</v>
      </c>
      <c r="O79" s="21">
        <f t="shared" si="27"/>
        <v>0</v>
      </c>
      <c r="P79" s="21">
        <f t="shared" si="28"/>
        <v>0</v>
      </c>
      <c r="Q79" s="19">
        <f t="shared" si="29"/>
        <v>0</v>
      </c>
      <c r="R79" s="19">
        <f t="shared" si="30"/>
        <v>1.2612176751349322</v>
      </c>
      <c r="S79" s="19">
        <f t="shared" si="31"/>
        <v>0</v>
      </c>
      <c r="T79" s="19">
        <f t="shared" si="32"/>
        <v>0</v>
      </c>
      <c r="U79" s="19">
        <f t="shared" si="33"/>
        <v>0</v>
      </c>
      <c r="V79" s="19">
        <f t="shared" si="34"/>
        <v>0</v>
      </c>
    </row>
    <row r="80" spans="1:22" x14ac:dyDescent="0.25">
      <c r="A80" s="26">
        <f>Wellpath!E80</f>
        <v>2220</v>
      </c>
      <c r="B80" s="22">
        <v>0</v>
      </c>
      <c r="C80" s="22">
        <f>ABS(COS(Wellpath!$L80))*SIN(Wellpath!$M80)*MAX(1,SQRT(10/(Wellpath!K80-Wellpath!K79)))</f>
        <v>0</v>
      </c>
      <c r="D80" s="22">
        <f>IF(ABS(Wellpath!$L80)&lt;VerticalInc,"SING",ABS(COS(Wellpath!$L80))*COS(Wellpath!$M80)/SIN(Wellpath!$L80)*MAX(1,SQRT(10/(Wellpath!K80-Wellpath!K79))))</f>
        <v>3.6478788799991246</v>
      </c>
      <c r="E80" s="20">
        <f>IF(D80="SING",0,Model!$W$36*((drdp!B80+drdp!K80)*XYM4E!$B80+(drdp!E80+drdp!N80)*XYM4E!$C80+(drdp!H80+drdp!Q80)*XYM4E!$D80))</f>
        <v>0</v>
      </c>
      <c r="F80" s="20">
        <f>IF(D80="SING",(Wellpath!K81-Wellpath!K79)/2*Model!$W$36,Model!$W$36*((drdp!C80+drdp!L80)*XYM4E!$B80+(drdp!F80+drdp!O80)*XYM4E!$C80+(drdp!I80+drdp!R80)*XYM4E!$D80))</f>
        <v>0.1514906015331772</v>
      </c>
      <c r="G80" s="20">
        <f>IF(D80="SING",0,Model!$W$36*((drdp!D80+drdp!M80)*XYM4E!$B80+(drdp!G80+drdp!P80)*XYM4E!$C80+(drdp!J80+drdp!S80)*XYM4E!$D80))</f>
        <v>0</v>
      </c>
      <c r="H80" s="18">
        <f>IF(D80="SING",0,Model!$W$36*((drdp!B80)*XYM4E!$B80+(drdp!E80)*XYM4E!$C80+(drdp!H80)*XYM4E!$D80))</f>
        <v>0</v>
      </c>
      <c r="I80" s="18">
        <f>IF(D80="SING",(Wellpath!K80-Wellpath!K79)/2*Model!$W$36,Model!$W$36*((drdp!C80)*XYM4E!$B80+(drdp!F80)*XYM4E!$C80+(drdp!I80)*XYM4E!$D80))</f>
        <v>7.57453007665886E-2</v>
      </c>
      <c r="J80" s="18">
        <f>IF(D80="SING",0,Model!$W$36*((drdp!D80)*XYM4E!$B80+(drdp!G80)*XYM4E!$C80+(drdp!J80)*XYM4E!$D80))</f>
        <v>0</v>
      </c>
      <c r="K80" s="21">
        <f t="shared" si="23"/>
        <v>0</v>
      </c>
      <c r="L80" s="21">
        <f t="shared" si="24"/>
        <v>1.3010306037689019</v>
      </c>
      <c r="M80" s="21">
        <f t="shared" si="25"/>
        <v>0</v>
      </c>
      <c r="N80" s="21">
        <f t="shared" si="26"/>
        <v>0</v>
      </c>
      <c r="O80" s="21">
        <f t="shared" si="27"/>
        <v>0</v>
      </c>
      <c r="P80" s="21">
        <f t="shared" si="28"/>
        <v>0</v>
      </c>
      <c r="Q80" s="19">
        <f t="shared" si="29"/>
        <v>0</v>
      </c>
      <c r="R80" s="19">
        <f t="shared" si="30"/>
        <v>1.2838185520042391</v>
      </c>
      <c r="S80" s="19">
        <f t="shared" si="31"/>
        <v>0</v>
      </c>
      <c r="T80" s="19">
        <f t="shared" si="32"/>
        <v>0</v>
      </c>
      <c r="U80" s="19">
        <f t="shared" si="33"/>
        <v>0</v>
      </c>
      <c r="V80" s="19">
        <f t="shared" si="34"/>
        <v>0</v>
      </c>
    </row>
    <row r="81" spans="1:22" x14ac:dyDescent="0.25">
      <c r="A81" s="26">
        <f>Wellpath!E81</f>
        <v>2250</v>
      </c>
      <c r="B81" s="22">
        <v>0</v>
      </c>
      <c r="C81" s="22">
        <f>ABS(COS(Wellpath!$L81))*SIN(Wellpath!$M81)*MAX(1,SQRT(10/(Wellpath!K81-Wellpath!K80)))</f>
        <v>0</v>
      </c>
      <c r="D81" s="22">
        <f>IF(ABS(Wellpath!$L81)&lt;VerticalInc,"SING",ABS(COS(Wellpath!$L81))*COS(Wellpath!$M81)/SIN(Wellpath!$L81)*MAX(1,SQRT(10/(Wellpath!K81-Wellpath!K80))))</f>
        <v>4.2204259409825662</v>
      </c>
      <c r="E81" s="20">
        <f>IF(D81="SING",0,Model!$W$36*((drdp!B81+drdp!K81)*XYM4E!$B81+(drdp!E81+drdp!N81)*XYM4E!$C81+(drdp!H81+drdp!Q81)*XYM4E!$D81))</f>
        <v>0</v>
      </c>
      <c r="F81" s="20">
        <f>IF(D81="SING",(Wellpath!K82-Wellpath!K80)/2*Model!$W$36,Model!$W$36*((drdp!C81+drdp!L81)*XYM4E!$B81+(drdp!F81+drdp!O81)*XYM4E!$C81+(drdp!I81+drdp!R81)*XYM4E!$D81))</f>
        <v>0.15284763808102092</v>
      </c>
      <c r="G81" s="20">
        <f>IF(D81="SING",0,Model!$W$36*((drdp!D81+drdp!M81)*XYM4E!$B81+(drdp!G81+drdp!P81)*XYM4E!$C81+(drdp!J81+drdp!S81)*XYM4E!$D81))</f>
        <v>0</v>
      </c>
      <c r="H81" s="18">
        <f>IF(D81="SING",0,Model!$W$36*((drdp!B81)*XYM4E!$B81+(drdp!E81)*XYM4E!$C81+(drdp!H81)*XYM4E!$D81))</f>
        <v>0</v>
      </c>
      <c r="I81" s="18">
        <f>IF(D81="SING",(Wellpath!K81-Wellpath!K80)/2*Model!$W$36,Model!$W$36*((drdp!C81)*XYM4E!$B81+(drdp!F81)*XYM4E!$C81+(drdp!I81)*XYM4E!$D81))</f>
        <v>7.642381904051046E-2</v>
      </c>
      <c r="J81" s="18">
        <f>IF(D81="SING",0,Model!$W$36*((drdp!D81)*XYM4E!$B81+(drdp!G81)*XYM4E!$C81+(drdp!J81)*XYM4E!$D81))</f>
        <v>0</v>
      </c>
      <c r="K81" s="21">
        <f t="shared" si="23"/>
        <v>0</v>
      </c>
      <c r="L81" s="21">
        <f t="shared" si="24"/>
        <v>1.3243930042358487</v>
      </c>
      <c r="M81" s="21">
        <f t="shared" si="25"/>
        <v>0</v>
      </c>
      <c r="N81" s="21">
        <f t="shared" si="26"/>
        <v>0</v>
      </c>
      <c r="O81" s="21">
        <f t="shared" si="27"/>
        <v>0</v>
      </c>
      <c r="P81" s="21">
        <f t="shared" si="28"/>
        <v>0</v>
      </c>
      <c r="Q81" s="19">
        <f t="shared" si="29"/>
        <v>0</v>
      </c>
      <c r="R81" s="19">
        <f t="shared" si="30"/>
        <v>1.3068712038856385</v>
      </c>
      <c r="S81" s="19">
        <f t="shared" si="31"/>
        <v>0</v>
      </c>
      <c r="T81" s="19">
        <f t="shared" si="32"/>
        <v>0</v>
      </c>
      <c r="U81" s="19">
        <f t="shared" si="33"/>
        <v>0</v>
      </c>
      <c r="V81" s="19">
        <f t="shared" si="34"/>
        <v>0</v>
      </c>
    </row>
    <row r="82" spans="1:22" x14ac:dyDescent="0.25">
      <c r="A82" s="26">
        <f>Wellpath!E82</f>
        <v>2280</v>
      </c>
      <c r="B82" s="22">
        <v>0</v>
      </c>
      <c r="C82" s="22">
        <f>ABS(COS(Wellpath!$L82))*SIN(Wellpath!$M82)*MAX(1,SQRT(10/(Wellpath!K82-Wellpath!K81)))</f>
        <v>0</v>
      </c>
      <c r="D82" s="22">
        <f>IF(ABS(Wellpath!$L82)&lt;VerticalInc,"SING",ABS(COS(Wellpath!$L82))*COS(Wellpath!$M82)/SIN(Wellpath!$L82)*MAX(1,SQRT(10/(Wellpath!K82-Wellpath!K81))))</f>
        <v>4.9909095645708543</v>
      </c>
      <c r="E82" s="20">
        <f>IF(D82="SING",0,Model!$W$36*((drdp!B82+drdp!K82)*XYM4E!$B82+(drdp!E82+drdp!N82)*XYM4E!$C82+(drdp!H82+drdp!Q82)*XYM4E!$D82))</f>
        <v>0</v>
      </c>
      <c r="F82" s="20">
        <f>IF(D82="SING",(Wellpath!K83-Wellpath!K81)/2*Model!$W$36,Model!$W$36*((drdp!C82+drdp!L82)*XYM4E!$B82+(drdp!F82+drdp!O82)*XYM4E!$C82+(drdp!I82+drdp!R82)*XYM4E!$D82))</f>
        <v>0.15401845332623662</v>
      </c>
      <c r="G82" s="20">
        <f>IF(D82="SING",0,Model!$W$36*((drdp!D82+drdp!M82)*XYM4E!$B82+(drdp!G82+drdp!P82)*XYM4E!$C82+(drdp!J82+drdp!S82)*XYM4E!$D82))</f>
        <v>0</v>
      </c>
      <c r="H82" s="18">
        <f>IF(D82="SING",0,Model!$W$36*((drdp!B82)*XYM4E!$B82+(drdp!E82)*XYM4E!$C82+(drdp!H82)*XYM4E!$D82))</f>
        <v>0</v>
      </c>
      <c r="I82" s="18">
        <f>IF(D82="SING",(Wellpath!K82-Wellpath!K81)/2*Model!$W$36,Model!$W$36*((drdp!C82)*XYM4E!$B82+(drdp!F82)*XYM4E!$C82+(drdp!I82)*XYM4E!$D82))</f>
        <v>7.700922666311831E-2</v>
      </c>
      <c r="J82" s="18">
        <f>IF(D82="SING",0,Model!$W$36*((drdp!D82)*XYM4E!$B82+(drdp!G82)*XYM4E!$C82+(drdp!J82)*XYM4E!$D82))</f>
        <v>0</v>
      </c>
      <c r="K82" s="21">
        <f t="shared" si="23"/>
        <v>0</v>
      </c>
      <c r="L82" s="21">
        <f t="shared" si="24"/>
        <v>1.3481146882008548</v>
      </c>
      <c r="M82" s="21">
        <f t="shared" si="25"/>
        <v>0</v>
      </c>
      <c r="N82" s="21">
        <f t="shared" si="26"/>
        <v>0</v>
      </c>
      <c r="O82" s="21">
        <f t="shared" si="27"/>
        <v>0</v>
      </c>
      <c r="P82" s="21">
        <f t="shared" si="28"/>
        <v>0</v>
      </c>
      <c r="Q82" s="19">
        <f t="shared" si="29"/>
        <v>0</v>
      </c>
      <c r="R82" s="19">
        <f t="shared" si="30"/>
        <v>1.3303234252271003</v>
      </c>
      <c r="S82" s="19">
        <f t="shared" si="31"/>
        <v>0</v>
      </c>
      <c r="T82" s="19">
        <f t="shared" si="32"/>
        <v>0</v>
      </c>
      <c r="U82" s="19">
        <f t="shared" si="33"/>
        <v>0</v>
      </c>
      <c r="V82" s="19">
        <f t="shared" si="34"/>
        <v>0</v>
      </c>
    </row>
    <row r="83" spans="1:22" x14ac:dyDescent="0.25">
      <c r="A83" s="26">
        <f>Wellpath!E83</f>
        <v>2310</v>
      </c>
      <c r="B83" s="22">
        <v>0</v>
      </c>
      <c r="C83" s="22">
        <f>ABS(COS(Wellpath!$L83))*SIN(Wellpath!$M83)*MAX(1,SQRT(10/(Wellpath!K83-Wellpath!K82)))</f>
        <v>0</v>
      </c>
      <c r="D83" s="22">
        <f>IF(ABS(Wellpath!$L83)&lt;VerticalInc,"SING",ABS(COS(Wellpath!$L83))*COS(Wellpath!$M83)/SIN(Wellpath!$L83)*MAX(1,SQRT(10/(Wellpath!K83-Wellpath!K82))))</f>
        <v>6.0866508060747258</v>
      </c>
      <c r="E83" s="20">
        <f>IF(D83="SING",0,Model!$W$36*((drdp!B83+drdp!K83)*XYM4E!$B83+(drdp!E83+drdp!N83)*XYM4E!$C83+(drdp!H83+drdp!Q83)*XYM4E!$D83))</f>
        <v>0</v>
      </c>
      <c r="F83" s="20">
        <f>IF(D83="SING",(Wellpath!K84-Wellpath!K82)/2*Model!$W$36,Model!$W$36*((drdp!C83+drdp!L83)*XYM4E!$B83+(drdp!F83+drdp!O83)*XYM4E!$C83+(drdp!I83+drdp!R83)*XYM4E!$D83))</f>
        <v>0.15500162081079835</v>
      </c>
      <c r="G83" s="20">
        <f>IF(D83="SING",0,Model!$W$36*((drdp!D83+drdp!M83)*XYM4E!$B83+(drdp!G83+drdp!P83)*XYM4E!$C83+(drdp!J83+drdp!S83)*XYM4E!$D83))</f>
        <v>0</v>
      </c>
      <c r="H83" s="18">
        <f>IF(D83="SING",0,Model!$W$36*((drdp!B83)*XYM4E!$B83+(drdp!E83)*XYM4E!$C83+(drdp!H83)*XYM4E!$D83))</f>
        <v>0</v>
      </c>
      <c r="I83" s="18">
        <f>IF(D83="SING",(Wellpath!K83-Wellpath!K82)/2*Model!$W$36,Model!$W$36*((drdp!C83)*XYM4E!$B83+(drdp!F83)*XYM4E!$C83+(drdp!I83)*XYM4E!$D83))</f>
        <v>7.7500810405399176E-2</v>
      </c>
      <c r="J83" s="18">
        <f>IF(D83="SING",0,Model!$W$36*((drdp!D83)*XYM4E!$B83+(drdp!G83)*XYM4E!$C83+(drdp!J83)*XYM4E!$D83))</f>
        <v>0</v>
      </c>
      <c r="K83" s="21">
        <f t="shared" si="23"/>
        <v>0</v>
      </c>
      <c r="L83" s="21">
        <f t="shared" si="24"/>
        <v>1.3721401906548294</v>
      </c>
      <c r="M83" s="21">
        <f t="shared" si="25"/>
        <v>0</v>
      </c>
      <c r="N83" s="21">
        <f t="shared" si="26"/>
        <v>0</v>
      </c>
      <c r="O83" s="21">
        <f t="shared" si="27"/>
        <v>0</v>
      </c>
      <c r="P83" s="21">
        <f t="shared" si="28"/>
        <v>0</v>
      </c>
      <c r="Q83" s="19">
        <f t="shared" si="29"/>
        <v>0</v>
      </c>
      <c r="R83" s="19">
        <f t="shared" si="30"/>
        <v>1.3541210638143484</v>
      </c>
      <c r="S83" s="19">
        <f t="shared" si="31"/>
        <v>0</v>
      </c>
      <c r="T83" s="19">
        <f t="shared" si="32"/>
        <v>0</v>
      </c>
      <c r="U83" s="19">
        <f t="shared" si="33"/>
        <v>0</v>
      </c>
      <c r="V83" s="19">
        <f t="shared" si="34"/>
        <v>0</v>
      </c>
    </row>
    <row r="84" spans="1:22" x14ac:dyDescent="0.25">
      <c r="A84" s="26">
        <f>Wellpath!E84</f>
        <v>2340</v>
      </c>
      <c r="B84" s="22">
        <v>0</v>
      </c>
      <c r="C84" s="22">
        <f>ABS(COS(Wellpath!$L84))*SIN(Wellpath!$M84)*MAX(1,SQRT(10/(Wellpath!K84-Wellpath!K83)))</f>
        <v>0</v>
      </c>
      <c r="D84" s="22">
        <f>IF(ABS(Wellpath!$L84)&lt;VerticalInc,"SING",ABS(COS(Wellpath!$L84))*COS(Wellpath!$M84)/SIN(Wellpath!$L84)*MAX(1,SQRT(10/(Wellpath!K84-Wellpath!K83))))</f>
        <v>7.7739230351158293</v>
      </c>
      <c r="E84" s="20">
        <f>IF(D84="SING",0,Model!$W$36*((drdp!B84+drdp!K84)*XYM4E!$B84+(drdp!E84+drdp!N84)*XYM4E!$C84+(drdp!H84+drdp!Q84)*XYM4E!$D84))</f>
        <v>0</v>
      </c>
      <c r="F84" s="20">
        <f>IF(D84="SING",(Wellpath!K85-Wellpath!K83)/2*Model!$W$36,Model!$W$36*((drdp!C84+drdp!L84)*XYM4E!$B84+(drdp!F84+drdp!O84)*XYM4E!$C84+(drdp!I84+drdp!R84)*XYM4E!$D84))</f>
        <v>0.1557959426965714</v>
      </c>
      <c r="G84" s="20">
        <f>IF(D84="SING",0,Model!$W$36*((drdp!D84+drdp!M84)*XYM4E!$B84+(drdp!G84+drdp!P84)*XYM4E!$C84+(drdp!J84+drdp!S84)*XYM4E!$D84))</f>
        <v>0</v>
      </c>
      <c r="H84" s="18">
        <f>IF(D84="SING",0,Model!$W$36*((drdp!B84)*XYM4E!$B84+(drdp!E84)*XYM4E!$C84+(drdp!H84)*XYM4E!$D84))</f>
        <v>0</v>
      </c>
      <c r="I84" s="18">
        <f>IF(D84="SING",(Wellpath!K84-Wellpath!K83)/2*Model!$W$36,Model!$W$36*((drdp!C84)*XYM4E!$B84+(drdp!F84)*XYM4E!$C84+(drdp!I84)*XYM4E!$D84))</f>
        <v>7.7897971348285702E-2</v>
      </c>
      <c r="J84" s="18">
        <f>IF(D84="SING",0,Model!$W$36*((drdp!D84)*XYM4E!$B84+(drdp!G84)*XYM4E!$C84+(drdp!J84)*XYM4E!$D84))</f>
        <v>0</v>
      </c>
      <c r="K84" s="21">
        <f t="shared" si="23"/>
        <v>0</v>
      </c>
      <c r="L84" s="21">
        <f t="shared" si="24"/>
        <v>1.3964125664155427</v>
      </c>
      <c r="M84" s="21">
        <f t="shared" si="25"/>
        <v>0</v>
      </c>
      <c r="N84" s="21">
        <f t="shared" si="26"/>
        <v>0</v>
      </c>
      <c r="O84" s="21">
        <f t="shared" si="27"/>
        <v>0</v>
      </c>
      <c r="P84" s="21">
        <f t="shared" si="28"/>
        <v>0</v>
      </c>
      <c r="Q84" s="19">
        <f t="shared" si="29"/>
        <v>0</v>
      </c>
      <c r="R84" s="19">
        <f t="shared" si="30"/>
        <v>1.3782082845950077</v>
      </c>
      <c r="S84" s="19">
        <f t="shared" si="31"/>
        <v>0</v>
      </c>
      <c r="T84" s="19">
        <f t="shared" si="32"/>
        <v>0</v>
      </c>
      <c r="U84" s="19">
        <f t="shared" si="33"/>
        <v>0</v>
      </c>
      <c r="V84" s="19">
        <f t="shared" si="34"/>
        <v>0</v>
      </c>
    </row>
    <row r="85" spans="1:22" x14ac:dyDescent="0.25">
      <c r="A85" s="26">
        <f>Wellpath!E85</f>
        <v>2370</v>
      </c>
      <c r="B85" s="22">
        <v>0</v>
      </c>
      <c r="C85" s="22">
        <f>ABS(COS(Wellpath!$L85))*SIN(Wellpath!$M85)*MAX(1,SQRT(10/(Wellpath!K85-Wellpath!K84)))</f>
        <v>0</v>
      </c>
      <c r="D85" s="22">
        <f>IF(ABS(Wellpath!$L85)&lt;VerticalInc,"SING",ABS(COS(Wellpath!$L85))*COS(Wellpath!$M85)/SIN(Wellpath!$L85)*MAX(1,SQRT(10/(Wellpath!K85-Wellpath!K84))))</f>
        <v>10.718650619532415</v>
      </c>
      <c r="E85" s="20">
        <f>IF(D85="SING",0,Model!$W$36*((drdp!B85+drdp!K85)*XYM4E!$B85+(drdp!E85+drdp!N85)*XYM4E!$C85+(drdp!H85+drdp!Q85)*XYM4E!$D85))</f>
        <v>0</v>
      </c>
      <c r="F85" s="20">
        <f>IF(D85="SING",(Wellpath!K86-Wellpath!K84)/2*Model!$W$36,Model!$W$36*((drdp!C85+drdp!L85)*XYM4E!$B85+(drdp!F85+drdp!O85)*XYM4E!$C85+(drdp!I85+drdp!R85)*XYM4E!$D85))</f>
        <v>0.15640045122469398</v>
      </c>
      <c r="G85" s="20">
        <f>IF(D85="SING",0,Model!$W$36*((drdp!D85+drdp!M85)*XYM4E!$B85+(drdp!G85+drdp!P85)*XYM4E!$C85+(drdp!J85+drdp!S85)*XYM4E!$D85))</f>
        <v>0</v>
      </c>
      <c r="H85" s="18">
        <f>IF(D85="SING",0,Model!$W$36*((drdp!B85)*XYM4E!$B85+(drdp!E85)*XYM4E!$C85+(drdp!H85)*XYM4E!$D85))</f>
        <v>0</v>
      </c>
      <c r="I85" s="18">
        <f>IF(D85="SING",(Wellpath!K85-Wellpath!K84)/2*Model!$W$36,Model!$W$36*((drdp!C85)*XYM4E!$B85+(drdp!F85)*XYM4E!$C85+(drdp!I85)*XYM4E!$D85))</f>
        <v>7.8200225612346991E-2</v>
      </c>
      <c r="J85" s="18">
        <f>IF(D85="SING",0,Model!$W$36*((drdp!D85)*XYM4E!$B85+(drdp!G85)*XYM4E!$C85+(drdp!J85)*XYM4E!$D85))</f>
        <v>0</v>
      </c>
      <c r="K85" s="21">
        <f t="shared" si="23"/>
        <v>0</v>
      </c>
      <c r="L85" s="21">
        <f t="shared" si="24"/>
        <v>1.4208736675588305</v>
      </c>
      <c r="M85" s="21">
        <f t="shared" si="25"/>
        <v>0</v>
      </c>
      <c r="N85" s="21">
        <f t="shared" si="26"/>
        <v>0</v>
      </c>
      <c r="O85" s="21">
        <f t="shared" si="27"/>
        <v>0</v>
      </c>
      <c r="P85" s="21">
        <f t="shared" si="28"/>
        <v>0</v>
      </c>
      <c r="Q85" s="19">
        <f t="shared" si="29"/>
        <v>0</v>
      </c>
      <c r="R85" s="19">
        <f t="shared" si="30"/>
        <v>1.4025278417013647</v>
      </c>
      <c r="S85" s="19">
        <f t="shared" si="31"/>
        <v>0</v>
      </c>
      <c r="T85" s="19">
        <f t="shared" si="32"/>
        <v>0</v>
      </c>
      <c r="U85" s="19">
        <f t="shared" si="33"/>
        <v>0</v>
      </c>
      <c r="V85" s="19">
        <f t="shared" si="34"/>
        <v>0</v>
      </c>
    </row>
    <row r="86" spans="1:22" x14ac:dyDescent="0.25">
      <c r="A86" s="26">
        <f>Wellpath!E86</f>
        <v>2400</v>
      </c>
      <c r="B86" s="22">
        <v>0</v>
      </c>
      <c r="C86" s="22">
        <f>ABS(COS(Wellpath!$L86))*SIN(Wellpath!$M86)*MAX(1,SQRT(10/(Wellpath!K86-Wellpath!K85)))</f>
        <v>0</v>
      </c>
      <c r="D86" s="22">
        <f>IF(ABS(Wellpath!$L86)&lt;VerticalInc,"SING",ABS(COS(Wellpath!$L86))*COS(Wellpath!$M86)/SIN(Wellpath!$L86)*MAX(1,SQRT(10/(Wellpath!K86-Wellpath!K85))))</f>
        <v>17.186562274948066</v>
      </c>
      <c r="E86" s="20">
        <f>IF(D86="SING",0,Model!$W$36*((drdp!B86+drdp!K86)*XYM4E!$B86+(drdp!E86+drdp!N86)*XYM4E!$C86+(drdp!H86+drdp!Q86)*XYM4E!$D86))</f>
        <v>0</v>
      </c>
      <c r="F86" s="20">
        <f>IF(D86="SING",(Wellpath!K87-Wellpath!K85)/2*Model!$W$36,Model!$W$36*((drdp!C86+drdp!L86)*XYM4E!$B86+(drdp!F86+drdp!O86)*XYM4E!$C86+(drdp!I86+drdp!R86)*XYM4E!$D86))</f>
        <v>0.1568144098946419</v>
      </c>
      <c r="G86" s="20">
        <f>IF(D86="SING",0,Model!$W$36*((drdp!D86+drdp!M86)*XYM4E!$B86+(drdp!G86+drdp!P86)*XYM4E!$C86+(drdp!J86+drdp!S86)*XYM4E!$D86))</f>
        <v>0</v>
      </c>
      <c r="H86" s="18">
        <f>IF(D86="SING",0,Model!$W$36*((drdp!B86)*XYM4E!$B86+(drdp!E86)*XYM4E!$C86+(drdp!H86)*XYM4E!$D86))</f>
        <v>0</v>
      </c>
      <c r="I86" s="18">
        <f>IF(D86="SING",(Wellpath!K86-Wellpath!K85)/2*Model!$W$36,Model!$W$36*((drdp!C86)*XYM4E!$B86+(drdp!F86)*XYM4E!$C86+(drdp!I86)*XYM4E!$D86))</f>
        <v>7.8407204947320952E-2</v>
      </c>
      <c r="J86" s="18">
        <f>IF(D86="SING",0,Model!$W$36*((drdp!D86)*XYM4E!$B86+(drdp!G86)*XYM4E!$C86+(drdp!J86)*XYM4E!$D86))</f>
        <v>0</v>
      </c>
      <c r="K86" s="21">
        <f t="shared" si="23"/>
        <v>0</v>
      </c>
      <c r="L86" s="21">
        <f t="shared" si="24"/>
        <v>1.4454644267094352</v>
      </c>
      <c r="M86" s="21">
        <f t="shared" si="25"/>
        <v>0</v>
      </c>
      <c r="N86" s="21">
        <f t="shared" si="26"/>
        <v>0</v>
      </c>
      <c r="O86" s="21">
        <f t="shared" si="27"/>
        <v>0</v>
      </c>
      <c r="P86" s="21">
        <f t="shared" si="28"/>
        <v>0</v>
      </c>
      <c r="Q86" s="19">
        <f t="shared" si="29"/>
        <v>0</v>
      </c>
      <c r="R86" s="19">
        <f t="shared" si="30"/>
        <v>1.4270213573464816</v>
      </c>
      <c r="S86" s="19">
        <f t="shared" si="31"/>
        <v>0</v>
      </c>
      <c r="T86" s="19">
        <f t="shared" si="32"/>
        <v>0</v>
      </c>
      <c r="U86" s="19">
        <f t="shared" si="33"/>
        <v>0</v>
      </c>
      <c r="V86" s="19">
        <f t="shared" si="34"/>
        <v>0</v>
      </c>
    </row>
    <row r="87" spans="1:22" x14ac:dyDescent="0.25">
      <c r="A87" s="26">
        <f>Wellpath!E87</f>
        <v>2430</v>
      </c>
      <c r="B87" s="22">
        <v>0</v>
      </c>
      <c r="C87" s="22">
        <f>ABS(COS(Wellpath!$L87))*SIN(Wellpath!$M87)*MAX(1,SQRT(10/(Wellpath!K87-Wellpath!K86)))</f>
        <v>0</v>
      </c>
      <c r="D87" s="22">
        <f>IF(ABS(Wellpath!$L87)&lt;VerticalInc,"SING",ABS(COS(Wellpath!$L87))*COS(Wellpath!$M87)/SIN(Wellpath!$L87)*MAX(1,SQRT(10/(Wellpath!K87-Wellpath!K86))))</f>
        <v>43.071795564163153</v>
      </c>
      <c r="E87" s="20">
        <f>IF(D87="SING",0,Model!$W$36*((drdp!B87+drdp!K87)*XYM4E!$B87+(drdp!E87+drdp!N87)*XYM4E!$C87+(drdp!H87+drdp!Q87)*XYM4E!$D87))</f>
        <v>0</v>
      </c>
      <c r="F87" s="20">
        <f>IF(D87="SING",(Wellpath!K88-Wellpath!K86)/2*Model!$W$36,Model!$W$36*((drdp!C87+drdp!L87)*XYM4E!$B87+(drdp!F87+drdp!O87)*XYM4E!$C87+(drdp!I87+drdp!R87)*XYM4E!$D87))</f>
        <v>0.13086442863461778</v>
      </c>
      <c r="G87" s="20">
        <f>IF(D87="SING",0,Model!$W$36*((drdp!D87+drdp!M87)*XYM4E!$B87+(drdp!G87+drdp!P87)*XYM4E!$C87+(drdp!J87+drdp!S87)*XYM4E!$D87))</f>
        <v>0</v>
      </c>
      <c r="H87" s="18">
        <f>IF(D87="SING",0,Model!$W$36*((drdp!B87)*XYM4E!$B87+(drdp!E87)*XYM4E!$C87+(drdp!H87)*XYM4E!$D87))</f>
        <v>0</v>
      </c>
      <c r="I87" s="18">
        <f>IF(D87="SING",(Wellpath!K87-Wellpath!K86)/2*Model!$W$36,Model!$W$36*((drdp!C87)*XYM4E!$B87+(drdp!F87)*XYM4E!$C87+(drdp!I87)*XYM4E!$D87))</f>
        <v>7.8518657180770654E-2</v>
      </c>
      <c r="J87" s="18">
        <f>IF(D87="SING",0,Model!$W$36*((drdp!D87)*XYM4E!$B87+(drdp!G87)*XYM4E!$C87+(drdp!J87)*XYM4E!$D87))</f>
        <v>0</v>
      </c>
      <c r="K87" s="21">
        <f t="shared" si="23"/>
        <v>0</v>
      </c>
      <c r="L87" s="21">
        <f t="shared" si="24"/>
        <v>1.4625899253913002</v>
      </c>
      <c r="M87" s="21">
        <f t="shared" si="25"/>
        <v>0</v>
      </c>
      <c r="N87" s="21">
        <f t="shared" si="26"/>
        <v>0</v>
      </c>
      <c r="O87" s="21">
        <f t="shared" si="27"/>
        <v>0</v>
      </c>
      <c r="P87" s="21">
        <f t="shared" si="28"/>
        <v>0</v>
      </c>
      <c r="Q87" s="19">
        <f t="shared" si="29"/>
        <v>0</v>
      </c>
      <c r="R87" s="19">
        <f t="shared" si="30"/>
        <v>1.4516296062349066</v>
      </c>
      <c r="S87" s="19">
        <f t="shared" si="31"/>
        <v>0</v>
      </c>
      <c r="T87" s="19">
        <f t="shared" si="32"/>
        <v>0</v>
      </c>
      <c r="U87" s="19">
        <f t="shared" si="33"/>
        <v>0</v>
      </c>
      <c r="V87" s="19">
        <f t="shared" si="34"/>
        <v>0</v>
      </c>
    </row>
    <row r="88" spans="1:22" x14ac:dyDescent="0.25">
      <c r="A88" s="26">
        <f>Wellpath!E88</f>
        <v>2450</v>
      </c>
      <c r="B88" s="22">
        <v>0</v>
      </c>
      <c r="C88" s="22">
        <f>ABS(COS(Wellpath!$L88))*SIN(Wellpath!$M88)*MAX(1,SQRT(10/(Wellpath!K88-Wellpath!K87)))</f>
        <v>0</v>
      </c>
      <c r="D88" s="22" t="str">
        <f>IF(ABS(Wellpath!$L88)&lt;VerticalInc,"SING",ABS(COS(Wellpath!$L88))*COS(Wellpath!$M88)/SIN(Wellpath!$L88)*MAX(1,SQRT(10/(Wellpath!K88-Wellpath!K87))))</f>
        <v>SING</v>
      </c>
      <c r="E88" s="20">
        <f>IF(D88="SING",0,Model!$W$36*((drdp!B88+drdp!K88)*XYM4E!$B88+(drdp!E88+drdp!N88)*XYM4E!$C88+(drdp!H88+drdp!Q88)*XYM4E!$D88))</f>
        <v>0</v>
      </c>
      <c r="F88" s="20">
        <f>IF(D88="SING",(Wellpath!K89-Wellpath!K87)/2*Model!$W$36,Model!$W$36*((drdp!C88+drdp!L88)*XYM4E!$B88+(drdp!F88+drdp!O88)*XYM4E!$C88+(drdp!I88+drdp!R88)*XYM4E!$D88))</f>
        <v>7.8539816339744828E-2</v>
      </c>
      <c r="G88" s="20">
        <f>IF(D88="SING",0,Model!$W$36*((drdp!D88+drdp!M88)*XYM4E!$B88+(drdp!G88+drdp!P88)*XYM4E!$C88+(drdp!J88+drdp!S88)*XYM4E!$D88))</f>
        <v>0</v>
      </c>
      <c r="H88" s="18">
        <f>IF(D88="SING",0,Model!$W$36*((drdp!B88)*XYM4E!$B88+(drdp!E88)*XYM4E!$C88+(drdp!H88)*XYM4E!$D88))</f>
        <v>0</v>
      </c>
      <c r="I88" s="18">
        <f>IF(D88="SING",(Wellpath!K88-Wellpath!K87)/2*Model!$W$36,Model!$W$36*((drdp!C88)*XYM4E!$B88+(drdp!F88)*XYM4E!$C88+(drdp!I88)*XYM4E!$D88))</f>
        <v>5.2359877559829883E-2</v>
      </c>
      <c r="J88" s="18">
        <f>IF(D88="SING",0,Model!$W$36*((drdp!D88)*XYM4E!$B88+(drdp!G88)*XYM4E!$C88+(drdp!J88)*XYM4E!$D88))</f>
        <v>0</v>
      </c>
      <c r="K88" s="21">
        <f t="shared" si="23"/>
        <v>0</v>
      </c>
      <c r="L88" s="21">
        <f t="shared" si="24"/>
        <v>1.468758428141981</v>
      </c>
      <c r="M88" s="21">
        <f t="shared" si="25"/>
        <v>0</v>
      </c>
      <c r="N88" s="21">
        <f t="shared" si="26"/>
        <v>0</v>
      </c>
      <c r="O88" s="21">
        <f t="shared" si="27"/>
        <v>0</v>
      </c>
      <c r="P88" s="21">
        <f t="shared" si="28"/>
        <v>0</v>
      </c>
      <c r="Q88" s="19">
        <f t="shared" si="29"/>
        <v>0</v>
      </c>
      <c r="R88" s="19">
        <f t="shared" si="30"/>
        <v>1.4653314821693806</v>
      </c>
      <c r="S88" s="19">
        <f t="shared" si="31"/>
        <v>0</v>
      </c>
      <c r="T88" s="19">
        <f t="shared" si="32"/>
        <v>0</v>
      </c>
      <c r="U88" s="19">
        <f t="shared" si="33"/>
        <v>0</v>
      </c>
      <c r="V88" s="19">
        <f t="shared" si="34"/>
        <v>0</v>
      </c>
    </row>
    <row r="89" spans="1:22" x14ac:dyDescent="0.25">
      <c r="A89" s="26">
        <f>Wellpath!E89</f>
        <v>2460</v>
      </c>
      <c r="B89" s="22">
        <v>0</v>
      </c>
      <c r="C89" s="22">
        <f>ABS(COS(Wellpath!$L89))*SIN(Wellpath!$M89)*MAX(1,SQRT(10/(Wellpath!K89-Wellpath!K88)))</f>
        <v>0</v>
      </c>
      <c r="D89" s="22" t="str">
        <f>IF(ABS(Wellpath!$L89)&lt;VerticalInc,"SING",ABS(COS(Wellpath!$L89))*COS(Wellpath!$M89)/SIN(Wellpath!$L89)*MAX(1,SQRT(10/(Wellpath!K89-Wellpath!K88))))</f>
        <v>SING</v>
      </c>
      <c r="E89" s="20">
        <f>IF(D89="SING",0,Model!$W$36*((drdp!B89+drdp!K89)*XYM4E!$B89+(drdp!E89+drdp!N89)*XYM4E!$C89+(drdp!H89+drdp!Q89)*XYM4E!$D89))</f>
        <v>0</v>
      </c>
      <c r="F89" s="20">
        <f>IF(D89="SING",(Wellpath!K90-Wellpath!K88)/2*Model!$W$36,Model!$W$36*((drdp!C89+drdp!L89)*XYM4E!$B89+(drdp!F89+drdp!O89)*XYM4E!$C89+(drdp!I89+drdp!R89)*XYM4E!$D89))</f>
        <v>0.10471975511965977</v>
      </c>
      <c r="G89" s="20">
        <f>IF(D89="SING",0,Model!$W$36*((drdp!D89+drdp!M89)*XYM4E!$B89+(drdp!G89+drdp!P89)*XYM4E!$C89+(drdp!J89+drdp!S89)*XYM4E!$D89))</f>
        <v>0</v>
      </c>
      <c r="H89" s="18">
        <f>IF(D89="SING",0,Model!$W$36*((drdp!B89)*XYM4E!$B89+(drdp!E89)*XYM4E!$C89+(drdp!H89)*XYM4E!$D89))</f>
        <v>0</v>
      </c>
      <c r="I89" s="18">
        <f>IF(D89="SING",(Wellpath!K89-Wellpath!K88)/2*Model!$W$36,Model!$W$36*((drdp!C89)*XYM4E!$B89+(drdp!F89)*XYM4E!$C89+(drdp!I89)*XYM4E!$D89))</f>
        <v>2.6179938779914941E-2</v>
      </c>
      <c r="J89" s="18">
        <f>IF(D89="SING",0,Model!$W$36*((drdp!D89)*XYM4E!$B89+(drdp!G89)*XYM4E!$C89+(drdp!J89)*XYM4E!$D89))</f>
        <v>0</v>
      </c>
      <c r="K89" s="21">
        <f t="shared" si="23"/>
        <v>0</v>
      </c>
      <c r="L89" s="21">
        <f t="shared" si="24"/>
        <v>1.4797246552543024</v>
      </c>
      <c r="M89" s="21">
        <f t="shared" si="25"/>
        <v>0</v>
      </c>
      <c r="N89" s="21">
        <f t="shared" si="26"/>
        <v>0</v>
      </c>
      <c r="O89" s="21">
        <f t="shared" si="27"/>
        <v>0</v>
      </c>
      <c r="P89" s="21">
        <f t="shared" si="28"/>
        <v>0</v>
      </c>
      <c r="Q89" s="19">
        <f t="shared" si="29"/>
        <v>0</v>
      </c>
      <c r="R89" s="19">
        <f t="shared" si="30"/>
        <v>1.469443817336501</v>
      </c>
      <c r="S89" s="19">
        <f t="shared" si="31"/>
        <v>0</v>
      </c>
      <c r="T89" s="19">
        <f t="shared" si="32"/>
        <v>0</v>
      </c>
      <c r="U89" s="19">
        <f t="shared" si="33"/>
        <v>0</v>
      </c>
      <c r="V89" s="19">
        <f t="shared" si="34"/>
        <v>0</v>
      </c>
    </row>
    <row r="90" spans="1:22" x14ac:dyDescent="0.25">
      <c r="A90" s="26">
        <f>Wellpath!E90</f>
        <v>2490</v>
      </c>
      <c r="B90" s="22">
        <v>0</v>
      </c>
      <c r="C90" s="22">
        <f>ABS(COS(Wellpath!$L90))*SIN(Wellpath!$M90)*MAX(1,SQRT(10/(Wellpath!K90-Wellpath!K89)))</f>
        <v>0</v>
      </c>
      <c r="D90" s="22" t="str">
        <f>IF(ABS(Wellpath!$L90)&lt;VerticalInc,"SING",ABS(COS(Wellpath!$L90))*COS(Wellpath!$M90)/SIN(Wellpath!$L90)*MAX(1,SQRT(10/(Wellpath!K90-Wellpath!K89))))</f>
        <v>SING</v>
      </c>
      <c r="E90" s="20">
        <f>IF(D90="SING",0,Model!$W$36*((drdp!B90+drdp!K90)*XYM4E!$B90+(drdp!E90+drdp!N90)*XYM4E!$C90+(drdp!H90+drdp!Q90)*XYM4E!$D90))</f>
        <v>0</v>
      </c>
      <c r="F90" s="20">
        <f>IF(D90="SING",(Wellpath!K91-Wellpath!K89)/2*Model!$W$36,Model!$W$36*((drdp!C90+drdp!L90)*XYM4E!$B90+(drdp!F90+drdp!O90)*XYM4E!$C90+(drdp!I90+drdp!R90)*XYM4E!$D90))</f>
        <v>0.15707963267948966</v>
      </c>
      <c r="G90" s="20">
        <f>IF(D90="SING",0,Model!$W$36*((drdp!D90+drdp!M90)*XYM4E!$B90+(drdp!G90+drdp!P90)*XYM4E!$C90+(drdp!J90+drdp!S90)*XYM4E!$D90))</f>
        <v>0</v>
      </c>
      <c r="H90" s="18">
        <f>IF(D90="SING",0,Model!$W$36*((drdp!B90)*XYM4E!$B90+(drdp!E90)*XYM4E!$C90+(drdp!H90)*XYM4E!$D90))</f>
        <v>0</v>
      </c>
      <c r="I90" s="18">
        <f>IF(D90="SING",(Wellpath!K90-Wellpath!K89)/2*Model!$W$36,Model!$W$36*((drdp!C90)*XYM4E!$B90+(drdp!F90)*XYM4E!$C90+(drdp!I90)*XYM4E!$D90))</f>
        <v>7.8539816339744828E-2</v>
      </c>
      <c r="J90" s="18">
        <f>IF(D90="SING",0,Model!$W$36*((drdp!D90)*XYM4E!$B90+(drdp!G90)*XYM4E!$C90+(drdp!J90)*XYM4E!$D90))</f>
        <v>0</v>
      </c>
      <c r="K90" s="21">
        <f t="shared" si="23"/>
        <v>0</v>
      </c>
      <c r="L90" s="21">
        <f t="shared" si="24"/>
        <v>1.5043986662570259</v>
      </c>
      <c r="M90" s="21">
        <f t="shared" si="25"/>
        <v>0</v>
      </c>
      <c r="N90" s="21">
        <f t="shared" si="26"/>
        <v>0</v>
      </c>
      <c r="O90" s="21">
        <f t="shared" si="27"/>
        <v>0</v>
      </c>
      <c r="P90" s="21">
        <f t="shared" si="28"/>
        <v>0</v>
      </c>
      <c r="Q90" s="19">
        <f t="shared" si="29"/>
        <v>0</v>
      </c>
      <c r="R90" s="19">
        <f t="shared" si="30"/>
        <v>1.4858931580049832</v>
      </c>
      <c r="S90" s="19">
        <f t="shared" si="31"/>
        <v>0</v>
      </c>
      <c r="T90" s="19">
        <f t="shared" si="32"/>
        <v>0</v>
      </c>
      <c r="U90" s="19">
        <f t="shared" si="33"/>
        <v>0</v>
      </c>
      <c r="V90" s="19">
        <f t="shared" si="34"/>
        <v>0</v>
      </c>
    </row>
    <row r="91" spans="1:22" x14ac:dyDescent="0.25">
      <c r="A91" s="26">
        <f>Wellpath!E91</f>
        <v>2520</v>
      </c>
      <c r="B91" s="22">
        <v>0</v>
      </c>
      <c r="C91" s="22">
        <f>ABS(COS(Wellpath!$L91))*SIN(Wellpath!$M91)*MAX(1,SQRT(10/(Wellpath!K91-Wellpath!K90)))</f>
        <v>0</v>
      </c>
      <c r="D91" s="22" t="str">
        <f>IF(ABS(Wellpath!$L91)&lt;VerticalInc,"SING",ABS(COS(Wellpath!$L91))*COS(Wellpath!$M91)/SIN(Wellpath!$L91)*MAX(1,SQRT(10/(Wellpath!K91-Wellpath!K90))))</f>
        <v>SING</v>
      </c>
      <c r="E91" s="20">
        <f>IF(D91="SING",0,Model!$W$36*((drdp!B91+drdp!K91)*XYM4E!$B91+(drdp!E91+drdp!N91)*XYM4E!$C91+(drdp!H91+drdp!Q91)*XYM4E!$D91))</f>
        <v>0</v>
      </c>
      <c r="F91" s="20">
        <f>IF(D91="SING",(Wellpath!K92-Wellpath!K90)/2*Model!$W$36,Model!$W$36*((drdp!C91+drdp!L91)*XYM4E!$B91+(drdp!F91+drdp!O91)*XYM4E!$C91+(drdp!I91+drdp!R91)*XYM4E!$D91))</f>
        <v>0.15707963267948966</v>
      </c>
      <c r="G91" s="20">
        <f>IF(D91="SING",0,Model!$W$36*((drdp!D91+drdp!M91)*XYM4E!$B91+(drdp!G91+drdp!P91)*XYM4E!$C91+(drdp!J91+drdp!S91)*XYM4E!$D91))</f>
        <v>0</v>
      </c>
      <c r="H91" s="18">
        <f>IF(D91="SING",0,Model!$W$36*((drdp!B91)*XYM4E!$B91+(drdp!E91)*XYM4E!$C91+(drdp!H91)*XYM4E!$D91))</f>
        <v>0</v>
      </c>
      <c r="I91" s="18">
        <f>IF(D91="SING",(Wellpath!K91-Wellpath!K90)/2*Model!$W$36,Model!$W$36*((drdp!C91)*XYM4E!$B91+(drdp!F91)*XYM4E!$C91+(drdp!I91)*XYM4E!$D91))</f>
        <v>7.8539816339744828E-2</v>
      </c>
      <c r="J91" s="18">
        <f>IF(D91="SING",0,Model!$W$36*((drdp!D91)*XYM4E!$B91+(drdp!G91)*XYM4E!$C91+(drdp!J91)*XYM4E!$D91))</f>
        <v>0</v>
      </c>
      <c r="K91" s="21">
        <f t="shared" si="23"/>
        <v>0</v>
      </c>
      <c r="L91" s="21">
        <f t="shared" si="24"/>
        <v>1.5290726772597494</v>
      </c>
      <c r="M91" s="21">
        <f t="shared" si="25"/>
        <v>0</v>
      </c>
      <c r="N91" s="21">
        <f t="shared" si="26"/>
        <v>0</v>
      </c>
      <c r="O91" s="21">
        <f t="shared" si="27"/>
        <v>0</v>
      </c>
      <c r="P91" s="21">
        <f t="shared" si="28"/>
        <v>0</v>
      </c>
      <c r="Q91" s="19">
        <f t="shared" si="29"/>
        <v>0</v>
      </c>
      <c r="R91" s="19">
        <f t="shared" si="30"/>
        <v>1.5105671690077067</v>
      </c>
      <c r="S91" s="19">
        <f t="shared" si="31"/>
        <v>0</v>
      </c>
      <c r="T91" s="19">
        <f t="shared" si="32"/>
        <v>0</v>
      </c>
      <c r="U91" s="19">
        <f t="shared" si="33"/>
        <v>0</v>
      </c>
      <c r="V91" s="19">
        <f t="shared" si="34"/>
        <v>0</v>
      </c>
    </row>
    <row r="92" spans="1:22" x14ac:dyDescent="0.25">
      <c r="A92" s="26">
        <f>Wellpath!E92</f>
        <v>2550</v>
      </c>
      <c r="B92" s="22">
        <v>0</v>
      </c>
      <c r="C92" s="22">
        <f>ABS(COS(Wellpath!$L92))*SIN(Wellpath!$M92)*MAX(1,SQRT(10/(Wellpath!K92-Wellpath!K91)))</f>
        <v>0</v>
      </c>
      <c r="D92" s="22" t="str">
        <f>IF(ABS(Wellpath!$L92)&lt;VerticalInc,"SING",ABS(COS(Wellpath!$L92))*COS(Wellpath!$M92)/SIN(Wellpath!$L92)*MAX(1,SQRT(10/(Wellpath!K92-Wellpath!K91))))</f>
        <v>SING</v>
      </c>
      <c r="E92" s="20">
        <f>IF(D92="SING",0,Model!$W$36*((drdp!B92+drdp!K92)*XYM4E!$B92+(drdp!E92+drdp!N92)*XYM4E!$C92+(drdp!H92+drdp!Q92)*XYM4E!$D92))</f>
        <v>0</v>
      </c>
      <c r="F92" s="20">
        <f>IF(D92="SING",(Wellpath!K93-Wellpath!K91)/2*Model!$W$36,Model!$W$36*((drdp!C92+drdp!L92)*XYM4E!$B92+(drdp!F92+drdp!O92)*XYM4E!$C92+(drdp!I92+drdp!R92)*XYM4E!$D92))</f>
        <v>0.15707963267948966</v>
      </c>
      <c r="G92" s="20">
        <f>IF(D92="SING",0,Model!$W$36*((drdp!D92+drdp!M92)*XYM4E!$B92+(drdp!G92+drdp!P92)*XYM4E!$C92+(drdp!J92+drdp!S92)*XYM4E!$D92))</f>
        <v>0</v>
      </c>
      <c r="H92" s="18">
        <f>IF(D92="SING",0,Model!$W$36*((drdp!B92)*XYM4E!$B92+(drdp!E92)*XYM4E!$C92+(drdp!H92)*XYM4E!$D92))</f>
        <v>0</v>
      </c>
      <c r="I92" s="18">
        <f>IF(D92="SING",(Wellpath!K92-Wellpath!K91)/2*Model!$W$36,Model!$W$36*((drdp!C92)*XYM4E!$B92+(drdp!F92)*XYM4E!$C92+(drdp!I92)*XYM4E!$D92))</f>
        <v>7.8539816339744828E-2</v>
      </c>
      <c r="J92" s="18">
        <f>IF(D92="SING",0,Model!$W$36*((drdp!D92)*XYM4E!$B92+(drdp!G92)*XYM4E!$C92+(drdp!J92)*XYM4E!$D92))</f>
        <v>0</v>
      </c>
      <c r="K92" s="21">
        <f t="shared" si="23"/>
        <v>0</v>
      </c>
      <c r="L92" s="21">
        <f t="shared" si="24"/>
        <v>1.5537466882624729</v>
      </c>
      <c r="M92" s="21">
        <f t="shared" si="25"/>
        <v>0</v>
      </c>
      <c r="N92" s="21">
        <f t="shared" si="26"/>
        <v>0</v>
      </c>
      <c r="O92" s="21">
        <f t="shared" si="27"/>
        <v>0</v>
      </c>
      <c r="P92" s="21">
        <f t="shared" si="28"/>
        <v>0</v>
      </c>
      <c r="Q92" s="19">
        <f t="shared" si="29"/>
        <v>0</v>
      </c>
      <c r="R92" s="19">
        <f t="shared" si="30"/>
        <v>1.5352411800104302</v>
      </c>
      <c r="S92" s="19">
        <f t="shared" si="31"/>
        <v>0</v>
      </c>
      <c r="T92" s="19">
        <f t="shared" si="32"/>
        <v>0</v>
      </c>
      <c r="U92" s="19">
        <f t="shared" si="33"/>
        <v>0</v>
      </c>
      <c r="V92" s="19">
        <f t="shared" si="34"/>
        <v>0</v>
      </c>
    </row>
    <row r="93" spans="1:22" x14ac:dyDescent="0.25">
      <c r="A93" s="26">
        <f>Wellpath!E93</f>
        <v>2580</v>
      </c>
      <c r="B93" s="22">
        <v>0</v>
      </c>
      <c r="C93" s="22">
        <f>ABS(COS(Wellpath!$L93))*SIN(Wellpath!$M93)*MAX(1,SQRT(10/(Wellpath!K93-Wellpath!K92)))</f>
        <v>0</v>
      </c>
      <c r="D93" s="22" t="str">
        <f>IF(ABS(Wellpath!$L93)&lt;VerticalInc,"SING",ABS(COS(Wellpath!$L93))*COS(Wellpath!$M93)/SIN(Wellpath!$L93)*MAX(1,SQRT(10/(Wellpath!K93-Wellpath!K92))))</f>
        <v>SING</v>
      </c>
      <c r="E93" s="20">
        <f>IF(D93="SING",0,Model!$W$36*((drdp!B93+drdp!K93)*XYM4E!$B93+(drdp!E93+drdp!N93)*XYM4E!$C93+(drdp!H93+drdp!Q93)*XYM4E!$D93))</f>
        <v>0</v>
      </c>
      <c r="F93" s="20">
        <f>IF(D93="SING",(Wellpath!K94-Wellpath!K92)/2*Model!$W$36,Model!$W$36*((drdp!C93+drdp!L93)*XYM4E!$B93+(drdp!F93+drdp!O93)*XYM4E!$C93+(drdp!I93+drdp!R93)*XYM4E!$D93))</f>
        <v>0.15707963267948966</v>
      </c>
      <c r="G93" s="20">
        <f>IF(D93="SING",0,Model!$W$36*((drdp!D93+drdp!M93)*XYM4E!$B93+(drdp!G93+drdp!P93)*XYM4E!$C93+(drdp!J93+drdp!S93)*XYM4E!$D93))</f>
        <v>0</v>
      </c>
      <c r="H93" s="18">
        <f>IF(D93="SING",0,Model!$W$36*((drdp!B93)*XYM4E!$B93+(drdp!E93)*XYM4E!$C93+(drdp!H93)*XYM4E!$D93))</f>
        <v>0</v>
      </c>
      <c r="I93" s="18">
        <f>IF(D93="SING",(Wellpath!K93-Wellpath!K92)/2*Model!$W$36,Model!$W$36*((drdp!C93)*XYM4E!$B93+(drdp!F93)*XYM4E!$C93+(drdp!I93)*XYM4E!$D93))</f>
        <v>7.8539816339744828E-2</v>
      </c>
      <c r="J93" s="18">
        <f>IF(D93="SING",0,Model!$W$36*((drdp!D93)*XYM4E!$B93+(drdp!G93)*XYM4E!$C93+(drdp!J93)*XYM4E!$D93))</f>
        <v>0</v>
      </c>
      <c r="K93" s="21">
        <f t="shared" si="23"/>
        <v>0</v>
      </c>
      <c r="L93" s="21">
        <f t="shared" si="24"/>
        <v>1.5784206992651963</v>
      </c>
      <c r="M93" s="21">
        <f t="shared" si="25"/>
        <v>0</v>
      </c>
      <c r="N93" s="21">
        <f t="shared" si="26"/>
        <v>0</v>
      </c>
      <c r="O93" s="21">
        <f t="shared" si="27"/>
        <v>0</v>
      </c>
      <c r="P93" s="21">
        <f t="shared" si="28"/>
        <v>0</v>
      </c>
      <c r="Q93" s="19">
        <f t="shared" si="29"/>
        <v>0</v>
      </c>
      <c r="R93" s="19">
        <f t="shared" si="30"/>
        <v>1.5599151910131537</v>
      </c>
      <c r="S93" s="19">
        <f t="shared" si="31"/>
        <v>0</v>
      </c>
      <c r="T93" s="19">
        <f t="shared" si="32"/>
        <v>0</v>
      </c>
      <c r="U93" s="19">
        <f t="shared" si="33"/>
        <v>0</v>
      </c>
      <c r="V93" s="19">
        <f t="shared" si="34"/>
        <v>0</v>
      </c>
    </row>
    <row r="94" spans="1:22" x14ac:dyDescent="0.25">
      <c r="A94" s="26">
        <f>Wellpath!E94</f>
        <v>2610</v>
      </c>
      <c r="B94" s="22">
        <v>0</v>
      </c>
      <c r="C94" s="22">
        <f>ABS(COS(Wellpath!$L94))*SIN(Wellpath!$M94)*MAX(1,SQRT(10/(Wellpath!K94-Wellpath!K93)))</f>
        <v>0</v>
      </c>
      <c r="D94" s="22" t="str">
        <f>IF(ABS(Wellpath!$L94)&lt;VerticalInc,"SING",ABS(COS(Wellpath!$L94))*COS(Wellpath!$M94)/SIN(Wellpath!$L94)*MAX(1,SQRT(10/(Wellpath!K94-Wellpath!K93))))</f>
        <v>SING</v>
      </c>
      <c r="E94" s="20">
        <f>IF(D94="SING",0,Model!$W$36*((drdp!B94+drdp!K94)*XYM4E!$B94+(drdp!E94+drdp!N94)*XYM4E!$C94+(drdp!H94+drdp!Q94)*XYM4E!$D94))</f>
        <v>0</v>
      </c>
      <c r="F94" s="20">
        <f>IF(D94="SING",(Wellpath!K95-Wellpath!K93)/2*Model!$W$36,Model!$W$36*((drdp!C94+drdp!L94)*XYM4E!$B94+(drdp!F94+drdp!O94)*XYM4E!$C94+(drdp!I94+drdp!R94)*XYM4E!$D94))</f>
        <v>0.15707963267948966</v>
      </c>
      <c r="G94" s="20">
        <f>IF(D94="SING",0,Model!$W$36*((drdp!D94+drdp!M94)*XYM4E!$B94+(drdp!G94+drdp!P94)*XYM4E!$C94+(drdp!J94+drdp!S94)*XYM4E!$D94))</f>
        <v>0</v>
      </c>
      <c r="H94" s="18">
        <f>IF(D94="SING",0,Model!$W$36*((drdp!B94)*XYM4E!$B94+(drdp!E94)*XYM4E!$C94+(drdp!H94)*XYM4E!$D94))</f>
        <v>0</v>
      </c>
      <c r="I94" s="18">
        <f>IF(D94="SING",(Wellpath!K94-Wellpath!K93)/2*Model!$W$36,Model!$W$36*((drdp!C94)*XYM4E!$B94+(drdp!F94)*XYM4E!$C94+(drdp!I94)*XYM4E!$D94))</f>
        <v>7.8539816339744828E-2</v>
      </c>
      <c r="J94" s="18">
        <f>IF(D94="SING",0,Model!$W$36*((drdp!D94)*XYM4E!$B94+(drdp!G94)*XYM4E!$C94+(drdp!J94)*XYM4E!$D94))</f>
        <v>0</v>
      </c>
      <c r="K94" s="21">
        <f t="shared" si="23"/>
        <v>0</v>
      </c>
      <c r="L94" s="21">
        <f t="shared" si="24"/>
        <v>1.6030947102679198</v>
      </c>
      <c r="M94" s="21">
        <f t="shared" si="25"/>
        <v>0</v>
      </c>
      <c r="N94" s="21">
        <f t="shared" si="26"/>
        <v>0</v>
      </c>
      <c r="O94" s="21">
        <f t="shared" si="27"/>
        <v>0</v>
      </c>
      <c r="P94" s="21">
        <f t="shared" si="28"/>
        <v>0</v>
      </c>
      <c r="Q94" s="19">
        <f t="shared" si="29"/>
        <v>0</v>
      </c>
      <c r="R94" s="19">
        <f t="shared" si="30"/>
        <v>1.5845892020158772</v>
      </c>
      <c r="S94" s="19">
        <f t="shared" si="31"/>
        <v>0</v>
      </c>
      <c r="T94" s="19">
        <f t="shared" si="32"/>
        <v>0</v>
      </c>
      <c r="U94" s="19">
        <f t="shared" si="33"/>
        <v>0</v>
      </c>
      <c r="V94" s="19">
        <f t="shared" si="34"/>
        <v>0</v>
      </c>
    </row>
    <row r="95" spans="1:22" x14ac:dyDescent="0.25">
      <c r="A95" s="26">
        <f>Wellpath!E95</f>
        <v>2640</v>
      </c>
      <c r="B95" s="22">
        <v>0</v>
      </c>
      <c r="C95" s="22">
        <f>ABS(COS(Wellpath!$L95))*SIN(Wellpath!$M95)*MAX(1,SQRT(10/(Wellpath!K95-Wellpath!K94)))</f>
        <v>0</v>
      </c>
      <c r="D95" s="22" t="str">
        <f>IF(ABS(Wellpath!$L95)&lt;VerticalInc,"SING",ABS(COS(Wellpath!$L95))*COS(Wellpath!$M95)/SIN(Wellpath!$L95)*MAX(1,SQRT(10/(Wellpath!K95-Wellpath!K94))))</f>
        <v>SING</v>
      </c>
      <c r="E95" s="20">
        <f>IF(D95="SING",0,Model!$W$36*((drdp!B95+drdp!K95)*XYM4E!$B95+(drdp!E95+drdp!N95)*XYM4E!$C95+(drdp!H95+drdp!Q95)*XYM4E!$D95))</f>
        <v>0</v>
      </c>
      <c r="F95" s="20">
        <f>IF(D95="SING",(Wellpath!K96-Wellpath!K94)/2*Model!$W$36,Model!$W$36*((drdp!C95+drdp!L95)*XYM4E!$B95+(drdp!F95+drdp!O95)*XYM4E!$C95+(drdp!I95+drdp!R95)*XYM4E!$D95))</f>
        <v>0.15707963267948966</v>
      </c>
      <c r="G95" s="20">
        <f>IF(D95="SING",0,Model!$W$36*((drdp!D95+drdp!M95)*XYM4E!$B95+(drdp!G95+drdp!P95)*XYM4E!$C95+(drdp!J95+drdp!S95)*XYM4E!$D95))</f>
        <v>0</v>
      </c>
      <c r="H95" s="18">
        <f>IF(D95="SING",0,Model!$W$36*((drdp!B95)*XYM4E!$B95+(drdp!E95)*XYM4E!$C95+(drdp!H95)*XYM4E!$D95))</f>
        <v>0</v>
      </c>
      <c r="I95" s="18">
        <f>IF(D95="SING",(Wellpath!K95-Wellpath!K94)/2*Model!$W$36,Model!$W$36*((drdp!C95)*XYM4E!$B95+(drdp!F95)*XYM4E!$C95+(drdp!I95)*XYM4E!$D95))</f>
        <v>7.8539816339744828E-2</v>
      </c>
      <c r="J95" s="18">
        <f>IF(D95="SING",0,Model!$W$36*((drdp!D95)*XYM4E!$B95+(drdp!G95)*XYM4E!$C95+(drdp!J95)*XYM4E!$D95))</f>
        <v>0</v>
      </c>
      <c r="K95" s="21">
        <f t="shared" si="23"/>
        <v>0</v>
      </c>
      <c r="L95" s="21">
        <f t="shared" si="24"/>
        <v>1.6277687212706433</v>
      </c>
      <c r="M95" s="21">
        <f t="shared" si="25"/>
        <v>0</v>
      </c>
      <c r="N95" s="21">
        <f t="shared" si="26"/>
        <v>0</v>
      </c>
      <c r="O95" s="21">
        <f t="shared" si="27"/>
        <v>0</v>
      </c>
      <c r="P95" s="21">
        <f t="shared" si="28"/>
        <v>0</v>
      </c>
      <c r="Q95" s="19">
        <f t="shared" si="29"/>
        <v>0</v>
      </c>
      <c r="R95" s="19">
        <f t="shared" si="30"/>
        <v>1.6092632130186006</v>
      </c>
      <c r="S95" s="19">
        <f t="shared" si="31"/>
        <v>0</v>
      </c>
      <c r="T95" s="19">
        <f t="shared" si="32"/>
        <v>0</v>
      </c>
      <c r="U95" s="19">
        <f t="shared" si="33"/>
        <v>0</v>
      </c>
      <c r="V95" s="19">
        <f t="shared" si="34"/>
        <v>0</v>
      </c>
    </row>
    <row r="96" spans="1:22" x14ac:dyDescent="0.25">
      <c r="A96" s="26">
        <f>Wellpath!E96</f>
        <v>2670</v>
      </c>
      <c r="B96" s="22">
        <v>0</v>
      </c>
      <c r="C96" s="22">
        <f>ABS(COS(Wellpath!$L96))*SIN(Wellpath!$M96)*MAX(1,SQRT(10/(Wellpath!K96-Wellpath!K95)))</f>
        <v>0</v>
      </c>
      <c r="D96" s="22" t="str">
        <f>IF(ABS(Wellpath!$L96)&lt;VerticalInc,"SING",ABS(COS(Wellpath!$L96))*COS(Wellpath!$M96)/SIN(Wellpath!$L96)*MAX(1,SQRT(10/(Wellpath!K96-Wellpath!K95))))</f>
        <v>SING</v>
      </c>
      <c r="E96" s="20">
        <f>IF(D96="SING",0,Model!$W$36*((drdp!B96+drdp!K96)*XYM4E!$B96+(drdp!E96+drdp!N96)*XYM4E!$C96+(drdp!H96+drdp!Q96)*XYM4E!$D96))</f>
        <v>0</v>
      </c>
      <c r="F96" s="20">
        <f>IF(D96="SING",(Wellpath!K97-Wellpath!K95)/2*Model!$W$36,Model!$W$36*((drdp!C96+drdp!L96)*XYM4E!$B96+(drdp!F96+drdp!O96)*XYM4E!$C96+(drdp!I96+drdp!R96)*XYM4E!$D96))</f>
        <v>0.15707963267948966</v>
      </c>
      <c r="G96" s="20">
        <f>IF(D96="SING",0,Model!$W$36*((drdp!D96+drdp!M96)*XYM4E!$B96+(drdp!G96+drdp!P96)*XYM4E!$C96+(drdp!J96+drdp!S96)*XYM4E!$D96))</f>
        <v>0</v>
      </c>
      <c r="H96" s="18">
        <f>IF(D96="SING",0,Model!$W$36*((drdp!B96)*XYM4E!$B96+(drdp!E96)*XYM4E!$C96+(drdp!H96)*XYM4E!$D96))</f>
        <v>0</v>
      </c>
      <c r="I96" s="18">
        <f>IF(D96="SING",(Wellpath!K96-Wellpath!K95)/2*Model!$W$36,Model!$W$36*((drdp!C96)*XYM4E!$B96+(drdp!F96)*XYM4E!$C96+(drdp!I96)*XYM4E!$D96))</f>
        <v>7.8539816339744828E-2</v>
      </c>
      <c r="J96" s="18">
        <f>IF(D96="SING",0,Model!$W$36*((drdp!D96)*XYM4E!$B96+(drdp!G96)*XYM4E!$C96+(drdp!J96)*XYM4E!$D96))</f>
        <v>0</v>
      </c>
      <c r="K96" s="21">
        <f t="shared" si="23"/>
        <v>0</v>
      </c>
      <c r="L96" s="21">
        <f t="shared" si="24"/>
        <v>1.6524427322733668</v>
      </c>
      <c r="M96" s="21">
        <f t="shared" si="25"/>
        <v>0</v>
      </c>
      <c r="N96" s="21">
        <f t="shared" si="26"/>
        <v>0</v>
      </c>
      <c r="O96" s="21">
        <f t="shared" si="27"/>
        <v>0</v>
      </c>
      <c r="P96" s="21">
        <f t="shared" si="28"/>
        <v>0</v>
      </c>
      <c r="Q96" s="19">
        <f t="shared" si="29"/>
        <v>0</v>
      </c>
      <c r="R96" s="19">
        <f t="shared" si="30"/>
        <v>1.6339372240213241</v>
      </c>
      <c r="S96" s="19">
        <f t="shared" si="31"/>
        <v>0</v>
      </c>
      <c r="T96" s="19">
        <f t="shared" si="32"/>
        <v>0</v>
      </c>
      <c r="U96" s="19">
        <f t="shared" si="33"/>
        <v>0</v>
      </c>
      <c r="V96" s="19">
        <f t="shared" si="34"/>
        <v>0</v>
      </c>
    </row>
    <row r="97" spans="1:22" x14ac:dyDescent="0.25">
      <c r="A97" s="26">
        <f>Wellpath!E97</f>
        <v>2700</v>
      </c>
      <c r="B97" s="22">
        <v>0</v>
      </c>
      <c r="C97" s="22">
        <f>ABS(COS(Wellpath!$L97))*SIN(Wellpath!$M97)*MAX(1,SQRT(10/(Wellpath!K97-Wellpath!K96)))</f>
        <v>0</v>
      </c>
      <c r="D97" s="22" t="str">
        <f>IF(ABS(Wellpath!$L97)&lt;VerticalInc,"SING",ABS(COS(Wellpath!$L97))*COS(Wellpath!$M97)/SIN(Wellpath!$L97)*MAX(1,SQRT(10/(Wellpath!K97-Wellpath!K96))))</f>
        <v>SING</v>
      </c>
      <c r="E97" s="20">
        <f>IF(D97="SING",0,Model!$W$36*((drdp!B97+drdp!K97)*XYM4E!$B97+(drdp!E97+drdp!N97)*XYM4E!$C97+(drdp!H97+drdp!Q97)*XYM4E!$D97))</f>
        <v>0</v>
      </c>
      <c r="F97" s="20">
        <f>IF(D97="SING",(Wellpath!K98-Wellpath!K96)/2*Model!$W$36,Model!$W$36*((drdp!C97+drdp!L97)*XYM4E!$B97+(drdp!F97+drdp!O97)*XYM4E!$C97+(drdp!I97+drdp!R97)*XYM4E!$D97))</f>
        <v>0.15707963267948966</v>
      </c>
      <c r="G97" s="20">
        <f>IF(D97="SING",0,Model!$W$36*((drdp!D97+drdp!M97)*XYM4E!$B97+(drdp!G97+drdp!P97)*XYM4E!$C97+(drdp!J97+drdp!S97)*XYM4E!$D97))</f>
        <v>0</v>
      </c>
      <c r="H97" s="18">
        <f>IF(D97="SING",0,Model!$W$36*((drdp!B97)*XYM4E!$B97+(drdp!E97)*XYM4E!$C97+(drdp!H97)*XYM4E!$D97))</f>
        <v>0</v>
      </c>
      <c r="I97" s="18">
        <f>IF(D97="SING",(Wellpath!K97-Wellpath!K96)/2*Model!$W$36,Model!$W$36*((drdp!C97)*XYM4E!$B97+(drdp!F97)*XYM4E!$C97+(drdp!I97)*XYM4E!$D97))</f>
        <v>7.8539816339744828E-2</v>
      </c>
      <c r="J97" s="18">
        <f>IF(D97="SING",0,Model!$W$36*((drdp!D97)*XYM4E!$B97+(drdp!G97)*XYM4E!$C97+(drdp!J97)*XYM4E!$D97))</f>
        <v>0</v>
      </c>
      <c r="K97" s="21">
        <f t="shared" si="23"/>
        <v>0</v>
      </c>
      <c r="L97" s="21">
        <f t="shared" si="24"/>
        <v>1.6771167432760903</v>
      </c>
      <c r="M97" s="21">
        <f t="shared" si="25"/>
        <v>0</v>
      </c>
      <c r="N97" s="21">
        <f t="shared" si="26"/>
        <v>0</v>
      </c>
      <c r="O97" s="21">
        <f t="shared" si="27"/>
        <v>0</v>
      </c>
      <c r="P97" s="21">
        <f t="shared" si="28"/>
        <v>0</v>
      </c>
      <c r="Q97" s="19">
        <f t="shared" si="29"/>
        <v>0</v>
      </c>
      <c r="R97" s="19">
        <f t="shared" si="30"/>
        <v>1.6586112350240476</v>
      </c>
      <c r="S97" s="19">
        <f t="shared" si="31"/>
        <v>0</v>
      </c>
      <c r="T97" s="19">
        <f t="shared" si="32"/>
        <v>0</v>
      </c>
      <c r="U97" s="19">
        <f t="shared" si="33"/>
        <v>0</v>
      </c>
      <c r="V97" s="19">
        <f t="shared" si="34"/>
        <v>0</v>
      </c>
    </row>
    <row r="98" spans="1:22" x14ac:dyDescent="0.25">
      <c r="A98" s="26">
        <f>Wellpath!E98</f>
        <v>2730</v>
      </c>
      <c r="B98" s="22">
        <v>0</v>
      </c>
      <c r="C98" s="22">
        <f>ABS(COS(Wellpath!$L98))*SIN(Wellpath!$M98)*MAX(1,SQRT(10/(Wellpath!K98-Wellpath!K97)))</f>
        <v>0</v>
      </c>
      <c r="D98" s="22" t="str">
        <f>IF(ABS(Wellpath!$L98)&lt;VerticalInc,"SING",ABS(COS(Wellpath!$L98))*COS(Wellpath!$M98)/SIN(Wellpath!$L98)*MAX(1,SQRT(10/(Wellpath!K98-Wellpath!K97))))</f>
        <v>SING</v>
      </c>
      <c r="E98" s="20">
        <f>IF(D98="SING",0,Model!$W$36*((drdp!B98+drdp!K98)*XYM4E!$B98+(drdp!E98+drdp!N98)*XYM4E!$C98+(drdp!H98+drdp!Q98)*XYM4E!$D98))</f>
        <v>0</v>
      </c>
      <c r="F98" s="20">
        <f>IF(D98="SING",(Wellpath!K99-Wellpath!K97)/2*Model!$W$36,Model!$W$36*((drdp!C98+drdp!L98)*XYM4E!$B98+(drdp!F98+drdp!O98)*XYM4E!$C98+(drdp!I98+drdp!R98)*XYM4E!$D98))</f>
        <v>0.15707963267948966</v>
      </c>
      <c r="G98" s="20">
        <f>IF(D98="SING",0,Model!$W$36*((drdp!D98+drdp!M98)*XYM4E!$B98+(drdp!G98+drdp!P98)*XYM4E!$C98+(drdp!J98+drdp!S98)*XYM4E!$D98))</f>
        <v>0</v>
      </c>
      <c r="H98" s="18">
        <f>IF(D98="SING",0,Model!$W$36*((drdp!B98)*XYM4E!$B98+(drdp!E98)*XYM4E!$C98+(drdp!H98)*XYM4E!$D98))</f>
        <v>0</v>
      </c>
      <c r="I98" s="18">
        <f>IF(D98="SING",(Wellpath!K98-Wellpath!K97)/2*Model!$W$36,Model!$W$36*((drdp!C98)*XYM4E!$B98+(drdp!F98)*XYM4E!$C98+(drdp!I98)*XYM4E!$D98))</f>
        <v>7.8539816339744828E-2</v>
      </c>
      <c r="J98" s="18">
        <f>IF(D98="SING",0,Model!$W$36*((drdp!D98)*XYM4E!$B98+(drdp!G98)*XYM4E!$C98+(drdp!J98)*XYM4E!$D98))</f>
        <v>0</v>
      </c>
      <c r="K98" s="21">
        <f t="shared" si="23"/>
        <v>0</v>
      </c>
      <c r="L98" s="21">
        <f t="shared" si="24"/>
        <v>1.7017907542788138</v>
      </c>
      <c r="M98" s="21">
        <f t="shared" si="25"/>
        <v>0</v>
      </c>
      <c r="N98" s="21">
        <f t="shared" si="26"/>
        <v>0</v>
      </c>
      <c r="O98" s="21">
        <f t="shared" si="27"/>
        <v>0</v>
      </c>
      <c r="P98" s="21">
        <f t="shared" si="28"/>
        <v>0</v>
      </c>
      <c r="Q98" s="19">
        <f t="shared" si="29"/>
        <v>0</v>
      </c>
      <c r="R98" s="19">
        <f t="shared" si="30"/>
        <v>1.6832852460267711</v>
      </c>
      <c r="S98" s="19">
        <f t="shared" si="31"/>
        <v>0</v>
      </c>
      <c r="T98" s="19">
        <f t="shared" si="32"/>
        <v>0</v>
      </c>
      <c r="U98" s="19">
        <f t="shared" si="33"/>
        <v>0</v>
      </c>
      <c r="V98" s="19">
        <f t="shared" si="34"/>
        <v>0</v>
      </c>
    </row>
    <row r="99" spans="1:22" x14ac:dyDescent="0.25">
      <c r="A99" s="26">
        <f>Wellpath!E99</f>
        <v>2760</v>
      </c>
      <c r="B99" s="22">
        <v>0</v>
      </c>
      <c r="C99" s="22">
        <f>ABS(COS(Wellpath!$L99))*SIN(Wellpath!$M99)*MAX(1,SQRT(10/(Wellpath!K99-Wellpath!K98)))</f>
        <v>0</v>
      </c>
      <c r="D99" s="22" t="str">
        <f>IF(ABS(Wellpath!$L99)&lt;VerticalInc,"SING",ABS(COS(Wellpath!$L99))*COS(Wellpath!$M99)/SIN(Wellpath!$L99)*MAX(1,SQRT(10/(Wellpath!K99-Wellpath!K98))))</f>
        <v>SING</v>
      </c>
      <c r="E99" s="20">
        <f>IF(D99="SING",0,Model!$W$36*((drdp!B99+drdp!K99)*XYM4E!$B99+(drdp!E99+drdp!N99)*XYM4E!$C99+(drdp!H99+drdp!Q99)*XYM4E!$D99))</f>
        <v>0</v>
      </c>
      <c r="F99" s="20">
        <f>IF(D99="SING",(Wellpath!K100-Wellpath!K98)/2*Model!$W$36,Model!$W$36*((drdp!C99+drdp!L99)*XYM4E!$B99+(drdp!F99+drdp!O99)*XYM4E!$C99+(drdp!I99+drdp!R99)*XYM4E!$D99))</f>
        <v>0.15707963267948966</v>
      </c>
      <c r="G99" s="20">
        <f>IF(D99="SING",0,Model!$W$36*((drdp!D99+drdp!M99)*XYM4E!$B99+(drdp!G99+drdp!P99)*XYM4E!$C99+(drdp!J99+drdp!S99)*XYM4E!$D99))</f>
        <v>0</v>
      </c>
      <c r="H99" s="18">
        <f>IF(D99="SING",0,Model!$W$36*((drdp!B99)*XYM4E!$B99+(drdp!E99)*XYM4E!$C99+(drdp!H99)*XYM4E!$D99))</f>
        <v>0</v>
      </c>
      <c r="I99" s="18">
        <f>IF(D99="SING",(Wellpath!K99-Wellpath!K98)/2*Model!$W$36,Model!$W$36*((drdp!C99)*XYM4E!$B99+(drdp!F99)*XYM4E!$C99+(drdp!I99)*XYM4E!$D99))</f>
        <v>7.8539816339744828E-2</v>
      </c>
      <c r="J99" s="18">
        <f>IF(D99="SING",0,Model!$W$36*((drdp!D99)*XYM4E!$B99+(drdp!G99)*XYM4E!$C99+(drdp!J99)*XYM4E!$D99))</f>
        <v>0</v>
      </c>
      <c r="K99" s="21">
        <f t="shared" si="23"/>
        <v>0</v>
      </c>
      <c r="L99" s="21">
        <f t="shared" si="24"/>
        <v>1.7264647652815373</v>
      </c>
      <c r="M99" s="21">
        <f t="shared" si="25"/>
        <v>0</v>
      </c>
      <c r="N99" s="21">
        <f t="shared" si="26"/>
        <v>0</v>
      </c>
      <c r="O99" s="21">
        <f t="shared" si="27"/>
        <v>0</v>
      </c>
      <c r="P99" s="21">
        <f t="shared" si="28"/>
        <v>0</v>
      </c>
      <c r="Q99" s="19">
        <f t="shared" si="29"/>
        <v>0</v>
      </c>
      <c r="R99" s="19">
        <f t="shared" si="30"/>
        <v>1.7079592570294946</v>
      </c>
      <c r="S99" s="19">
        <f t="shared" si="31"/>
        <v>0</v>
      </c>
      <c r="T99" s="19">
        <f t="shared" si="32"/>
        <v>0</v>
      </c>
      <c r="U99" s="19">
        <f t="shared" si="33"/>
        <v>0</v>
      </c>
      <c r="V99" s="19">
        <f t="shared" si="34"/>
        <v>0</v>
      </c>
    </row>
    <row r="100" spans="1:22" x14ac:dyDescent="0.25">
      <c r="A100" s="26">
        <f>Wellpath!E100</f>
        <v>2790</v>
      </c>
      <c r="B100" s="22">
        <v>0</v>
      </c>
      <c r="C100" s="22">
        <f>ABS(COS(Wellpath!$L100))*SIN(Wellpath!$M100)*MAX(1,SQRT(10/(Wellpath!K100-Wellpath!K99)))</f>
        <v>0</v>
      </c>
      <c r="D100" s="22" t="str">
        <f>IF(ABS(Wellpath!$L100)&lt;VerticalInc,"SING",ABS(COS(Wellpath!$L100))*COS(Wellpath!$M100)/SIN(Wellpath!$L100)*MAX(1,SQRT(10/(Wellpath!K100-Wellpath!K99))))</f>
        <v>SING</v>
      </c>
      <c r="E100" s="20">
        <f>IF(D100="SING",0,Model!$W$36*((drdp!B100+drdp!K100)*XYM4E!$B100+(drdp!E100+drdp!N100)*XYM4E!$C100+(drdp!H100+drdp!Q100)*XYM4E!$D100))</f>
        <v>0</v>
      </c>
      <c r="F100" s="20">
        <f>IF(D100="SING",(Wellpath!K101-Wellpath!K99)/2*Model!$W$36,Model!$W$36*((drdp!C100+drdp!L100)*XYM4E!$B100+(drdp!F100+drdp!O100)*XYM4E!$C100+(drdp!I100+drdp!R100)*XYM4E!$D100))</f>
        <v>0.15707963267948966</v>
      </c>
      <c r="G100" s="20">
        <f>IF(D100="SING",0,Model!$W$36*((drdp!D100+drdp!M100)*XYM4E!$B100+(drdp!G100+drdp!P100)*XYM4E!$C100+(drdp!J100+drdp!S100)*XYM4E!$D100))</f>
        <v>0</v>
      </c>
      <c r="H100" s="18">
        <f>IF(D100="SING",0,Model!$W$36*((drdp!B100)*XYM4E!$B100+(drdp!E100)*XYM4E!$C100+(drdp!H100)*XYM4E!$D100))</f>
        <v>0</v>
      </c>
      <c r="I100" s="18">
        <f>IF(D100="SING",(Wellpath!K100-Wellpath!K99)/2*Model!$W$36,Model!$W$36*((drdp!C100)*XYM4E!$B100+(drdp!F100)*XYM4E!$C100+(drdp!I100)*XYM4E!$D100))</f>
        <v>7.8539816339744828E-2</v>
      </c>
      <c r="J100" s="18">
        <f>IF(D100="SING",0,Model!$W$36*((drdp!D100)*XYM4E!$B100+(drdp!G100)*XYM4E!$C100+(drdp!J100)*XYM4E!$D100))</f>
        <v>0</v>
      </c>
      <c r="K100" s="21">
        <f t="shared" si="23"/>
        <v>0</v>
      </c>
      <c r="L100" s="21">
        <f t="shared" si="24"/>
        <v>1.7511387762842607</v>
      </c>
      <c r="M100" s="21">
        <f t="shared" si="25"/>
        <v>0</v>
      </c>
      <c r="N100" s="21">
        <f t="shared" si="26"/>
        <v>0</v>
      </c>
      <c r="O100" s="21">
        <f t="shared" si="27"/>
        <v>0</v>
      </c>
      <c r="P100" s="21">
        <f t="shared" si="28"/>
        <v>0</v>
      </c>
      <c r="Q100" s="19">
        <f t="shared" si="29"/>
        <v>0</v>
      </c>
      <c r="R100" s="19">
        <f t="shared" si="30"/>
        <v>1.7326332680322181</v>
      </c>
      <c r="S100" s="19">
        <f t="shared" si="31"/>
        <v>0</v>
      </c>
      <c r="T100" s="19">
        <f t="shared" si="32"/>
        <v>0</v>
      </c>
      <c r="U100" s="19">
        <f t="shared" si="33"/>
        <v>0</v>
      </c>
      <c r="V100" s="19">
        <f t="shared" si="34"/>
        <v>0</v>
      </c>
    </row>
    <row r="101" spans="1:22" x14ac:dyDescent="0.25">
      <c r="A101" s="26">
        <f>Wellpath!E101</f>
        <v>2820</v>
      </c>
      <c r="B101" s="22">
        <v>0</v>
      </c>
      <c r="C101" s="22">
        <f>ABS(COS(Wellpath!$L101))*SIN(Wellpath!$M101)*MAX(1,SQRT(10/(Wellpath!K101-Wellpath!K100)))</f>
        <v>0</v>
      </c>
      <c r="D101" s="22" t="str">
        <f>IF(ABS(Wellpath!$L101)&lt;VerticalInc,"SING",ABS(COS(Wellpath!$L101))*COS(Wellpath!$M101)/SIN(Wellpath!$L101)*MAX(1,SQRT(10/(Wellpath!K101-Wellpath!K100))))</f>
        <v>SING</v>
      </c>
      <c r="E101" s="20">
        <f>IF(D101="SING",0,Model!$W$36*((drdp!B101+drdp!K101)*XYM4E!$B101+(drdp!E101+drdp!N101)*XYM4E!$C101+(drdp!H101+drdp!Q101)*XYM4E!$D101))</f>
        <v>0</v>
      </c>
      <c r="F101" s="20">
        <f>IF(D101="SING",(Wellpath!K102-Wellpath!K100)/2*Model!$W$36,Model!$W$36*((drdp!C101+drdp!L101)*XYM4E!$B101+(drdp!F101+drdp!O101)*XYM4E!$C101+(drdp!I101+drdp!R101)*XYM4E!$D101))</f>
        <v>0.15707963267948966</v>
      </c>
      <c r="G101" s="20">
        <f>IF(D101="SING",0,Model!$W$36*((drdp!D101+drdp!M101)*XYM4E!$B101+(drdp!G101+drdp!P101)*XYM4E!$C101+(drdp!J101+drdp!S101)*XYM4E!$D101))</f>
        <v>0</v>
      </c>
      <c r="H101" s="18">
        <f>IF(D101="SING",0,Model!$W$36*((drdp!B101)*XYM4E!$B101+(drdp!E101)*XYM4E!$C101+(drdp!H101)*XYM4E!$D101))</f>
        <v>0</v>
      </c>
      <c r="I101" s="18">
        <f>IF(D101="SING",(Wellpath!K101-Wellpath!K100)/2*Model!$W$36,Model!$W$36*((drdp!C101)*XYM4E!$B101+(drdp!F101)*XYM4E!$C101+(drdp!I101)*XYM4E!$D101))</f>
        <v>7.8539816339744828E-2</v>
      </c>
      <c r="J101" s="18">
        <f>IF(D101="SING",0,Model!$W$36*((drdp!D101)*XYM4E!$B101+(drdp!G101)*XYM4E!$C101+(drdp!J101)*XYM4E!$D101))</f>
        <v>0</v>
      </c>
      <c r="K101" s="21">
        <f t="shared" si="23"/>
        <v>0</v>
      </c>
      <c r="L101" s="21">
        <f t="shared" si="24"/>
        <v>1.7758127872869842</v>
      </c>
      <c r="M101" s="21">
        <f t="shared" si="25"/>
        <v>0</v>
      </c>
      <c r="N101" s="21">
        <f t="shared" si="26"/>
        <v>0</v>
      </c>
      <c r="O101" s="21">
        <f t="shared" si="27"/>
        <v>0</v>
      </c>
      <c r="P101" s="21">
        <f t="shared" si="28"/>
        <v>0</v>
      </c>
      <c r="Q101" s="19">
        <f t="shared" si="29"/>
        <v>0</v>
      </c>
      <c r="R101" s="19">
        <f t="shared" si="30"/>
        <v>1.7573072790349415</v>
      </c>
      <c r="S101" s="19">
        <f t="shared" si="31"/>
        <v>0</v>
      </c>
      <c r="T101" s="19">
        <f t="shared" si="32"/>
        <v>0</v>
      </c>
      <c r="U101" s="19">
        <f t="shared" si="33"/>
        <v>0</v>
      </c>
      <c r="V101" s="19">
        <f t="shared" si="34"/>
        <v>0</v>
      </c>
    </row>
    <row r="102" spans="1:22" x14ac:dyDescent="0.25">
      <c r="A102" s="26">
        <f>Wellpath!E102</f>
        <v>2850</v>
      </c>
      <c r="B102" s="22">
        <v>0</v>
      </c>
      <c r="C102" s="22">
        <f>ABS(COS(Wellpath!$L102))*SIN(Wellpath!$M102)*MAX(1,SQRT(10/(Wellpath!K102-Wellpath!K101)))</f>
        <v>0</v>
      </c>
      <c r="D102" s="22" t="str">
        <f>IF(ABS(Wellpath!$L102)&lt;VerticalInc,"SING",ABS(COS(Wellpath!$L102))*COS(Wellpath!$M102)/SIN(Wellpath!$L102)*MAX(1,SQRT(10/(Wellpath!K102-Wellpath!K101))))</f>
        <v>SING</v>
      </c>
      <c r="E102" s="20">
        <f>IF(D102="SING",0,Model!$W$36*((drdp!B102+drdp!K102)*XYM4E!$B102+(drdp!E102+drdp!N102)*XYM4E!$C102+(drdp!H102+drdp!Q102)*XYM4E!$D102))</f>
        <v>0</v>
      </c>
      <c r="F102" s="20">
        <f>IF(D102="SING",(Wellpath!K103-Wellpath!K101)/2*Model!$W$36,Model!$W$36*((drdp!C102+drdp!L102)*XYM4E!$B102+(drdp!F102+drdp!O102)*XYM4E!$C102+(drdp!I102+drdp!R102)*XYM4E!$D102))</f>
        <v>0.15707963267948966</v>
      </c>
      <c r="G102" s="20">
        <f>IF(D102="SING",0,Model!$W$36*((drdp!D102+drdp!M102)*XYM4E!$B102+(drdp!G102+drdp!P102)*XYM4E!$C102+(drdp!J102+drdp!S102)*XYM4E!$D102))</f>
        <v>0</v>
      </c>
      <c r="H102" s="18">
        <f>IF(D102="SING",0,Model!$W$36*((drdp!B102)*XYM4E!$B102+(drdp!E102)*XYM4E!$C102+(drdp!H102)*XYM4E!$D102))</f>
        <v>0</v>
      </c>
      <c r="I102" s="18">
        <f>IF(D102="SING",(Wellpath!K102-Wellpath!K101)/2*Model!$W$36,Model!$W$36*((drdp!C102)*XYM4E!$B102+(drdp!F102)*XYM4E!$C102+(drdp!I102)*XYM4E!$D102))</f>
        <v>7.8539816339744828E-2</v>
      </c>
      <c r="J102" s="18">
        <f>IF(D102="SING",0,Model!$W$36*((drdp!D102)*XYM4E!$B102+(drdp!G102)*XYM4E!$C102+(drdp!J102)*XYM4E!$D102))</f>
        <v>0</v>
      </c>
      <c r="K102" s="21">
        <f t="shared" si="23"/>
        <v>0</v>
      </c>
      <c r="L102" s="21">
        <f t="shared" si="24"/>
        <v>1.8004867982897077</v>
      </c>
      <c r="M102" s="21">
        <f t="shared" si="25"/>
        <v>0</v>
      </c>
      <c r="N102" s="21">
        <f t="shared" si="26"/>
        <v>0</v>
      </c>
      <c r="O102" s="21">
        <f t="shared" si="27"/>
        <v>0</v>
      </c>
      <c r="P102" s="21">
        <f t="shared" si="28"/>
        <v>0</v>
      </c>
      <c r="Q102" s="19">
        <f t="shared" si="29"/>
        <v>0</v>
      </c>
      <c r="R102" s="19">
        <f t="shared" si="30"/>
        <v>1.781981290037665</v>
      </c>
      <c r="S102" s="19">
        <f t="shared" si="31"/>
        <v>0</v>
      </c>
      <c r="T102" s="19">
        <f t="shared" si="32"/>
        <v>0</v>
      </c>
      <c r="U102" s="19">
        <f t="shared" si="33"/>
        <v>0</v>
      </c>
      <c r="V102" s="19">
        <f t="shared" si="34"/>
        <v>0</v>
      </c>
    </row>
    <row r="103" spans="1:22" x14ac:dyDescent="0.25">
      <c r="A103" s="26">
        <f>Wellpath!E103</f>
        <v>2880</v>
      </c>
      <c r="B103" s="22">
        <v>0</v>
      </c>
      <c r="C103" s="22">
        <f>ABS(COS(Wellpath!$L103))*SIN(Wellpath!$M103)*MAX(1,SQRT(10/(Wellpath!K103-Wellpath!K102)))</f>
        <v>-0.94116920993901143</v>
      </c>
      <c r="D103" s="22">
        <f>IF(ABS(Wellpath!$L103)&lt;VerticalInc,"SING",ABS(COS(Wellpath!$L103))*COS(Wellpath!$M103)/SIN(Wellpath!$L103)*MAX(1,SQRT(10/(Wellpath!K103-Wellpath!K102))))</f>
        <v>0.83952876402749155</v>
      </c>
      <c r="E103" s="20">
        <f>IF(D103="SING",0,Model!$W$36*((drdp!B103+drdp!K103)*XYM4E!$B103+(drdp!E103+drdp!N103)*XYM4E!$C103+(drdp!H103+drdp!Q103)*XYM4E!$D103))</f>
        <v>1.1331853574544212E-3</v>
      </c>
      <c r="F103" s="20">
        <f>IF(D103="SING",(Wellpath!K104-Wellpath!K102)/2*Model!$W$36,Model!$W$36*((drdp!C103+drdp!L103)*XYM4E!$B103+(drdp!F103+drdp!O103)*XYM4E!$C103+(drdp!I103+drdp!R103)*XYM4E!$D103))</f>
        <v>0.14681890895221347</v>
      </c>
      <c r="G103" s="20">
        <f>IF(D103="SING",0,Model!$W$36*((drdp!D103+drdp!M103)*XYM4E!$B103+(drdp!G103+drdp!P103)*XYM4E!$C103+(drdp!J103+drdp!S103)*XYM4E!$D103))</f>
        <v>3.826342296758882E-2</v>
      </c>
      <c r="H103" s="18">
        <f>IF(D103="SING",0,Model!$W$36*((drdp!B103)*XYM4E!$B103+(drdp!E103)*XYM4E!$C103+(drdp!H103)*XYM4E!$D103))</f>
        <v>5.665926787272106E-4</v>
      </c>
      <c r="I103" s="18">
        <f>IF(D103="SING",(Wellpath!K103-Wellpath!K102)/2*Model!$W$36,Model!$W$36*((drdp!C103)*XYM4E!$B103+(drdp!F103)*XYM4E!$C103+(drdp!I103)*XYM4E!$D103))</f>
        <v>7.3409454476106736E-2</v>
      </c>
      <c r="J103" s="18">
        <f>IF(D103="SING",0,Model!$W$36*((drdp!D103)*XYM4E!$B103+(drdp!G103)*XYM4E!$C103+(drdp!J103)*XYM4E!$D103))</f>
        <v>1.913171148379441E-2</v>
      </c>
      <c r="K103" s="21">
        <f t="shared" si="23"/>
        <v>1.2841090543491043E-6</v>
      </c>
      <c r="L103" s="21">
        <f t="shared" si="24"/>
        <v>1.8220425903156261</v>
      </c>
      <c r="M103" s="21">
        <f t="shared" si="25"/>
        <v>1.4640895371966036E-3</v>
      </c>
      <c r="N103" s="21">
        <f t="shared" si="26"/>
        <v>1.6637303782208215E-4</v>
      </c>
      <c r="O103" s="21">
        <f t="shared" si="27"/>
        <v>4.3359550632956849E-5</v>
      </c>
      <c r="P103" s="21">
        <f t="shared" si="28"/>
        <v>5.6177940128784567E-3</v>
      </c>
      <c r="Q103" s="19">
        <f t="shared" si="29"/>
        <v>3.2102726358727609E-7</v>
      </c>
      <c r="R103" s="19">
        <f t="shared" si="30"/>
        <v>1.8058757462961872</v>
      </c>
      <c r="S103" s="19">
        <f t="shared" si="31"/>
        <v>3.6602238429915091E-4</v>
      </c>
      <c r="T103" s="19">
        <f t="shared" si="32"/>
        <v>4.1593259455520538E-5</v>
      </c>
      <c r="U103" s="19">
        <f t="shared" si="33"/>
        <v>1.0839887658239212E-5</v>
      </c>
      <c r="V103" s="19">
        <f t="shared" si="34"/>
        <v>1.4044485032196142E-3</v>
      </c>
    </row>
    <row r="104" spans="1:22" x14ac:dyDescent="0.25">
      <c r="A104" s="26">
        <f>Wellpath!E104</f>
        <v>2910</v>
      </c>
      <c r="B104" s="22">
        <v>0</v>
      </c>
      <c r="C104" s="22">
        <f>ABS(COS(Wellpath!$L104))*SIN(Wellpath!$M104)*MAX(1,SQRT(10/(Wellpath!K104-Wellpath!K103)))</f>
        <v>-0.843829228791103</v>
      </c>
      <c r="D104" s="22">
        <f>IF(ABS(Wellpath!$L104)&lt;VerticalInc,"SING",ABS(COS(Wellpath!$L104))*COS(Wellpath!$M104)/SIN(Wellpath!$L104)*MAX(1,SQRT(10/(Wellpath!K104-Wellpath!K103))))</f>
        <v>0.38962665533976171</v>
      </c>
      <c r="E104" s="20">
        <f>IF(D104="SING",0,Model!$W$36*((drdp!B104+drdp!K104)*XYM4E!$B104+(drdp!E104+drdp!N104)*XYM4E!$C104+(drdp!H104+drdp!Q104)*XYM4E!$D104))</f>
        <v>3.9947070073314142E-3</v>
      </c>
      <c r="F104" s="20">
        <f>IF(D104="SING",(Wellpath!K105-Wellpath!K103)/2*Model!$W$36,Model!$W$36*((drdp!C104+drdp!L104)*XYM4E!$B104+(drdp!F104+drdp!O104)*XYM4E!$C104+(drdp!I104+drdp!R104)*XYM4E!$D104))</f>
        <v>0.11873197529047645</v>
      </c>
      <c r="G104" s="20">
        <f>IF(D104="SING",0,Model!$W$36*((drdp!D104+drdp!M104)*XYM4E!$B104+(drdp!G104+drdp!P104)*XYM4E!$C104+(drdp!J104+drdp!S104)*XYM4E!$D104))</f>
        <v>6.6274192651361738E-2</v>
      </c>
      <c r="H104" s="18">
        <f>IF(D104="SING",0,Model!$W$36*((drdp!B104)*XYM4E!$B104+(drdp!E104)*XYM4E!$C104+(drdp!H104)*XYM4E!$D104))</f>
        <v>1.9973535036657071E-3</v>
      </c>
      <c r="I104" s="18">
        <f>IF(D104="SING",(Wellpath!K104-Wellpath!K103)/2*Model!$W$36,Model!$W$36*((drdp!C104)*XYM4E!$B104+(drdp!F104)*XYM4E!$C104+(drdp!I104)*XYM4E!$D104))</f>
        <v>5.9365987645238226E-2</v>
      </c>
      <c r="J104" s="18">
        <f>IF(D104="SING",0,Model!$W$36*((drdp!D104)*XYM4E!$B104+(drdp!G104)*XYM4E!$C104+(drdp!J104)*XYM4E!$D104))</f>
        <v>3.3137096325680869E-2</v>
      </c>
      <c r="K104" s="21">
        <f t="shared" si="23"/>
        <v>1.7241793128771809E-5</v>
      </c>
      <c r="L104" s="21">
        <f t="shared" si="24"/>
        <v>1.8361398722720044</v>
      </c>
      <c r="M104" s="21">
        <f t="shared" si="25"/>
        <v>5.8563581487864145E-3</v>
      </c>
      <c r="N104" s="21">
        <f t="shared" si="26"/>
        <v>6.4067249150924878E-4</v>
      </c>
      <c r="O104" s="21">
        <f t="shared" si="27"/>
        <v>3.081055324225837E-4</v>
      </c>
      <c r="P104" s="21">
        <f t="shared" si="28"/>
        <v>1.3486659817156216E-2</v>
      </c>
      <c r="Q104" s="19">
        <f t="shared" si="29"/>
        <v>5.27353007295478E-6</v>
      </c>
      <c r="R104" s="19">
        <f t="shared" si="30"/>
        <v>1.8255669108047208</v>
      </c>
      <c r="S104" s="19">
        <f t="shared" si="31"/>
        <v>2.562156690094056E-3</v>
      </c>
      <c r="T104" s="19">
        <f t="shared" si="32"/>
        <v>2.8494790124387382E-4</v>
      </c>
      <c r="U104" s="19">
        <f t="shared" si="33"/>
        <v>1.0954604608036356E-4</v>
      </c>
      <c r="V104" s="19">
        <f t="shared" si="34"/>
        <v>7.5850104639478963E-3</v>
      </c>
    </row>
    <row r="105" spans="1:22" x14ac:dyDescent="0.25">
      <c r="A105" s="26">
        <f>Wellpath!E105</f>
        <v>2940</v>
      </c>
      <c r="B105" s="22">
        <v>0</v>
      </c>
      <c r="C105" s="22">
        <f>ABS(COS(Wellpath!$L105))*SIN(Wellpath!$M105)*MAX(1,SQRT(10/(Wellpath!K105-Wellpath!K104)))</f>
        <v>-0.68898368019481548</v>
      </c>
      <c r="D105" s="22">
        <f>IF(ABS(Wellpath!$L105)&lt;VerticalInc,"SING",ABS(COS(Wellpath!$L105))*COS(Wellpath!$M105)/SIN(Wellpath!$L105)*MAX(1,SQRT(10/(Wellpath!K105-Wellpath!K104))))</f>
        <v>0.22495105434386498</v>
      </c>
      <c r="E105" s="20">
        <f>IF(D105="SING",0,Model!$W$36*((drdp!B105+drdp!K105)*XYM4E!$B105+(drdp!E105+drdp!N105)*XYM4E!$C105+(drdp!H105+drdp!Q105)*XYM4E!$D105))</f>
        <v>7.130601429397628E-3</v>
      </c>
      <c r="F105" s="20">
        <f>IF(D105="SING",(Wellpath!K106-Wellpath!K104)/2*Model!$W$36,Model!$W$36*((drdp!C105+drdp!L105)*XYM4E!$B105+(drdp!F105+drdp!O105)*XYM4E!$C105+(drdp!I105+drdp!R105)*XYM4E!$D105))</f>
        <v>8.0186045393387223E-2</v>
      </c>
      <c r="G105" s="20">
        <f>IF(D105="SING",0,Model!$W$36*((drdp!D105+drdp!M105)*XYM4E!$B105+(drdp!G105+drdp!P105)*XYM4E!$C105+(drdp!J105+drdp!S105)*XYM4E!$D105))</f>
        <v>7.6526845935177626E-2</v>
      </c>
      <c r="H105" s="18">
        <f>IF(D105="SING",0,Model!$W$36*((drdp!B105)*XYM4E!$B105+(drdp!E105)*XYM4E!$C105+(drdp!H105)*XYM4E!$D105))</f>
        <v>3.565300714698814E-3</v>
      </c>
      <c r="I105" s="18">
        <f>IF(D105="SING",(Wellpath!K105-Wellpath!K104)/2*Model!$W$36,Model!$W$36*((drdp!C105)*XYM4E!$B105+(drdp!F105)*XYM4E!$C105+(drdp!I105)*XYM4E!$D105))</f>
        <v>4.0093022696693612E-2</v>
      </c>
      <c r="J105" s="18">
        <f>IF(D105="SING",0,Model!$W$36*((drdp!D105)*XYM4E!$B105+(drdp!G105)*XYM4E!$C105+(drdp!J105)*XYM4E!$D105))</f>
        <v>3.8263422967588813E-2</v>
      </c>
      <c r="K105" s="21">
        <f t="shared" si="23"/>
        <v>6.8087269873699303E-5</v>
      </c>
      <c r="L105" s="21">
        <f t="shared" si="24"/>
        <v>1.8425696741478348</v>
      </c>
      <c r="M105" s="21">
        <f t="shared" si="25"/>
        <v>1.1712716297572827E-2</v>
      </c>
      <c r="N105" s="21">
        <f t="shared" si="26"/>
        <v>1.2124472214090787E-3</v>
      </c>
      <c r="O105" s="21">
        <f t="shared" si="27"/>
        <v>8.5378796943525338E-4</v>
      </c>
      <c r="P105" s="21">
        <f t="shared" si="28"/>
        <v>1.9623044959127117E-2</v>
      </c>
      <c r="Q105" s="19">
        <f t="shared" si="29"/>
        <v>2.9953162315003685E-5</v>
      </c>
      <c r="R105" s="19">
        <f t="shared" si="30"/>
        <v>1.837747322740962</v>
      </c>
      <c r="S105" s="19">
        <f t="shared" si="31"/>
        <v>7.3204476859830177E-3</v>
      </c>
      <c r="T105" s="19">
        <f t="shared" si="32"/>
        <v>7.8361617398420627E-4</v>
      </c>
      <c r="U105" s="19">
        <f t="shared" si="33"/>
        <v>4.4452614167575109E-4</v>
      </c>
      <c r="V105" s="19">
        <f t="shared" si="34"/>
        <v>1.5020756102648941E-2</v>
      </c>
    </row>
    <row r="106" spans="1:22" x14ac:dyDescent="0.25">
      <c r="A106" s="26">
        <f>Wellpath!E106</f>
        <v>2970</v>
      </c>
      <c r="B106" s="22">
        <v>0</v>
      </c>
      <c r="C106" s="22">
        <f>ABS(COS(Wellpath!$L106))*SIN(Wellpath!$M106)*MAX(1,SQRT(10/(Wellpath!K106-Wellpath!K105)))</f>
        <v>-0.48718503239261773</v>
      </c>
      <c r="D106" s="22">
        <f>IF(ABS(Wellpath!$L106)&lt;VerticalInc,"SING",ABS(COS(Wellpath!$L106))*COS(Wellpath!$M106)/SIN(Wellpath!$L106)*MAX(1,SQRT(10/(Wellpath!K106-Wellpath!K105))))</f>
        <v>0.12987555177992058</v>
      </c>
      <c r="E106" s="20">
        <f>IF(D106="SING",0,Model!$W$36*((drdp!B106+drdp!K106)*XYM4E!$B106+(drdp!E106+drdp!N106)*XYM4E!$C106+(drdp!H106+drdp!Q106)*XYM4E!$D106))</f>
        <v>8.6073973393643588E-3</v>
      </c>
      <c r="F106" s="20">
        <f>IF(D106="SING",(Wellpath!K107-Wellpath!K105)/2*Model!$W$36,Model!$W$36*((drdp!C106+drdp!L106)*XYM4E!$B106+(drdp!F106+drdp!O106)*XYM4E!$C106+(drdp!I106+drdp!R106)*XYM4E!$D106))</f>
        <v>4.1257082423910456E-2</v>
      </c>
      <c r="G106" s="20">
        <f>IF(D106="SING",0,Model!$W$36*((drdp!D106+drdp!M106)*XYM4E!$B106+(drdp!G106+drdp!P106)*XYM4E!$C106+(drdp!J106+drdp!S106)*XYM4E!$D106))</f>
        <v>6.6274192651361752E-2</v>
      </c>
      <c r="H106" s="18">
        <f>IF(D106="SING",0,Model!$W$36*((drdp!B106)*XYM4E!$B106+(drdp!E106)*XYM4E!$C106+(drdp!H106)*XYM4E!$D106))</f>
        <v>4.3036986696821794E-3</v>
      </c>
      <c r="I106" s="18">
        <f>IF(D106="SING",(Wellpath!K106-Wellpath!K105)/2*Model!$W$36,Model!$W$36*((drdp!C106)*XYM4E!$B106+(drdp!F106)*XYM4E!$C106+(drdp!I106)*XYM4E!$D106))</f>
        <v>2.0628541211955228E-2</v>
      </c>
      <c r="J106" s="18">
        <f>IF(D106="SING",0,Model!$W$36*((drdp!D106)*XYM4E!$B106+(drdp!G106)*XYM4E!$C106+(drdp!J106)*XYM4E!$D106))</f>
        <v>3.3137096325680876E-2</v>
      </c>
      <c r="K106" s="21">
        <f t="shared" si="23"/>
        <v>1.4217455883139594E-4</v>
      </c>
      <c r="L106" s="21">
        <f t="shared" si="24"/>
        <v>1.844271820997968</v>
      </c>
      <c r="M106" s="21">
        <f t="shared" si="25"/>
        <v>1.610498490916264E-2</v>
      </c>
      <c r="N106" s="21">
        <f t="shared" si="26"/>
        <v>1.5675633228945816E-3</v>
      </c>
      <c r="O106" s="21">
        <f t="shared" si="27"/>
        <v>1.4242362789311054E-3</v>
      </c>
      <c r="P106" s="21">
        <f t="shared" si="28"/>
        <v>2.2357324787922468E-2</v>
      </c>
      <c r="Q106" s="19">
        <f t="shared" si="29"/>
        <v>8.6609092113123468E-5</v>
      </c>
      <c r="R106" s="19">
        <f t="shared" si="30"/>
        <v>1.8429952108603682</v>
      </c>
      <c r="S106" s="19">
        <f t="shared" si="31"/>
        <v>1.281078345047028E-2</v>
      </c>
      <c r="T106" s="19">
        <f t="shared" si="32"/>
        <v>1.3012262467804545E-3</v>
      </c>
      <c r="U106" s="19">
        <f t="shared" si="33"/>
        <v>9.9640004680921638E-4</v>
      </c>
      <c r="V106" s="19">
        <f t="shared" si="34"/>
        <v>2.0306614916325957E-2</v>
      </c>
    </row>
    <row r="107" spans="1:22" x14ac:dyDescent="0.25">
      <c r="A107" s="26">
        <f>Wellpath!E107</f>
        <v>3000</v>
      </c>
      <c r="B107" s="22">
        <v>0</v>
      </c>
      <c r="C107" s="22">
        <f>ABS(COS(Wellpath!$L107))*SIN(Wellpath!$M107)*MAX(1,SQRT(10/(Wellpath!K107-Wellpath!K106)))</f>
        <v>-0.25218552974419584</v>
      </c>
      <c r="D107" s="22">
        <f>IF(ABS(Wellpath!$L107)&lt;VerticalInc,"SING",ABS(COS(Wellpath!$L107))*COS(Wellpath!$M107)/SIN(Wellpath!$L107)*MAX(1,SQRT(10/(Wellpath!K107-Wellpath!K106))))</f>
        <v>6.0275453347968196E-2</v>
      </c>
      <c r="E107" s="20">
        <f>IF(D107="SING",0,Model!$W$36*((drdp!B107+drdp!K107)*XYM4E!$B107+(drdp!E107+drdp!N107)*XYM4E!$C107+(drdp!H107+drdp!Q107)*XYM4E!$D107))</f>
        <v>6.6046882747525732E-3</v>
      </c>
      <c r="F107" s="20">
        <f>IF(D107="SING",(Wellpath!K108-Wellpath!K106)/2*Model!$W$36,Model!$W$36*((drdp!C107+drdp!L107)*XYM4E!$B107+(drdp!F107+drdp!O107)*XYM4E!$C107+(drdp!I107+drdp!R107)*XYM4E!$D107))</f>
        <v>1.2047152615902E-2</v>
      </c>
      <c r="G107" s="20">
        <f>IF(D107="SING",0,Model!$W$36*((drdp!D107+drdp!M107)*XYM4E!$B107+(drdp!G107+drdp!P107)*XYM4E!$C107+(drdp!J107+drdp!S107)*XYM4E!$D107))</f>
        <v>3.8263422967588813E-2</v>
      </c>
      <c r="H107" s="18">
        <f>IF(D107="SING",0,Model!$W$36*((drdp!B107)*XYM4E!$B107+(drdp!E107)*XYM4E!$C107+(drdp!H107)*XYM4E!$D107))</f>
        <v>3.3023441373762866E-3</v>
      </c>
      <c r="I107" s="18">
        <f>IF(D107="SING",(Wellpath!K107-Wellpath!K106)/2*Model!$W$36,Model!$W$36*((drdp!C107)*XYM4E!$B107+(drdp!F107)*XYM4E!$C107+(drdp!I107)*XYM4E!$D107))</f>
        <v>6.0235763079509999E-3</v>
      </c>
      <c r="J107" s="18">
        <f>IF(D107="SING",0,Model!$W$36*((drdp!D107)*XYM4E!$B107+(drdp!G107)*XYM4E!$C107+(drdp!J107)*XYM4E!$D107))</f>
        <v>1.9131711483794406E-2</v>
      </c>
      <c r="K107" s="21">
        <f t="shared" si="23"/>
        <v>1.8579646603805006E-4</v>
      </c>
      <c r="L107" s="21">
        <f t="shared" si="24"/>
        <v>1.8444169548841189</v>
      </c>
      <c r="M107" s="21">
        <f t="shared" si="25"/>
        <v>1.7569074446359245E-2</v>
      </c>
      <c r="N107" s="21">
        <f t="shared" si="26"/>
        <v>1.6471310105209843E-3</v>
      </c>
      <c r="O107" s="21">
        <f t="shared" si="27"/>
        <v>1.6769542599570375E-3</v>
      </c>
      <c r="P107" s="21">
        <f t="shared" si="28"/>
        <v>2.281829008401982E-2</v>
      </c>
      <c r="Q107" s="19">
        <f t="shared" si="29"/>
        <v>1.5308003563305946E-4</v>
      </c>
      <c r="R107" s="19">
        <f t="shared" si="30"/>
        <v>1.8443081044695058</v>
      </c>
      <c r="S107" s="19">
        <f t="shared" si="31"/>
        <v>1.6471007293461792E-2</v>
      </c>
      <c r="T107" s="19">
        <f t="shared" si="32"/>
        <v>1.5874552448011823E-3</v>
      </c>
      <c r="U107" s="19">
        <f t="shared" si="33"/>
        <v>1.4874157741875883E-3</v>
      </c>
      <c r="V107" s="19">
        <f t="shared" si="34"/>
        <v>2.2472566111946805E-2</v>
      </c>
    </row>
    <row r="108" spans="1:22" x14ac:dyDescent="0.25">
      <c r="A108" s="26">
        <f>Wellpath!E108</f>
        <v>3030</v>
      </c>
      <c r="B108" s="22">
        <v>0</v>
      </c>
      <c r="C108" s="22">
        <f>ABS(COS(Wellpath!$L108))*SIN(Wellpath!$M108)*MAX(1,SQRT(10/(Wellpath!K108-Wellpath!K107)))</f>
        <v>-5.9687398969042147E-17</v>
      </c>
      <c r="D108" s="22">
        <f>IF(ABS(Wellpath!$L108)&lt;VerticalInc,"SING",ABS(COS(Wellpath!$L108))*COS(Wellpath!$M108)/SIN(Wellpath!$L108)*MAX(1,SQRT(10/(Wellpath!K108-Wellpath!K107))))</f>
        <v>1.3779921832972556E-17</v>
      </c>
      <c r="E108" s="20">
        <f>IF(D108="SING",0,Model!$W$36*((drdp!B108+drdp!K108)*XYM4E!$B108+(drdp!E108+drdp!N108)*XYM4E!$C108+(drdp!H108+drdp!Q108)*XYM4E!$D108))</f>
        <v>2.1090679102213628E-18</v>
      </c>
      <c r="F108" s="20">
        <f>IF(D108="SING",(Wellpath!K109-Wellpath!K107)/2*Model!$W$36,Model!$W$36*((drdp!C108+drdp!L108)*XYM4E!$B108+(drdp!F108+drdp!O108)*XYM4E!$C108+(drdp!I108+drdp!R108)*XYM4E!$D108))</f>
        <v>4.8691669339377803E-19</v>
      </c>
      <c r="G108" s="20">
        <f>IF(D108="SING",0,Model!$W$36*((drdp!D108+drdp!M108)*XYM4E!$B108+(drdp!G108+drdp!P108)*XYM4E!$C108+(drdp!J108+drdp!S108)*XYM4E!$D108))</f>
        <v>9.3756747056512904E-18</v>
      </c>
      <c r="H108" s="18">
        <f>IF(D108="SING",0,Model!$W$36*((drdp!B108)*XYM4E!$B108+(drdp!E108)*XYM4E!$C108+(drdp!H108)*XYM4E!$D108))</f>
        <v>1.0545339551106814E-18</v>
      </c>
      <c r="I108" s="18">
        <f>IF(D108="SING",(Wellpath!K108-Wellpath!K107)/2*Model!$W$36,Model!$W$36*((drdp!C108)*XYM4E!$B108+(drdp!F108)*XYM4E!$C108+(drdp!I108)*XYM4E!$D108))</f>
        <v>2.4345834669688901E-19</v>
      </c>
      <c r="J108" s="18">
        <f>IF(D108="SING",0,Model!$W$36*((drdp!D108)*XYM4E!$B108+(drdp!G108)*XYM4E!$C108+(drdp!J108)*XYM4E!$D108))</f>
        <v>4.6878373528256452E-18</v>
      </c>
      <c r="K108" s="21">
        <f t="shared" si="23"/>
        <v>1.8579646603805006E-4</v>
      </c>
      <c r="L108" s="21">
        <f t="shared" si="24"/>
        <v>1.8444169548841189</v>
      </c>
      <c r="M108" s="21">
        <f t="shared" si="25"/>
        <v>1.7569074446359245E-2</v>
      </c>
      <c r="N108" s="21">
        <f t="shared" si="26"/>
        <v>1.6471310105209843E-3</v>
      </c>
      <c r="O108" s="21">
        <f t="shared" si="27"/>
        <v>1.6769542599570375E-3</v>
      </c>
      <c r="P108" s="21">
        <f t="shared" si="28"/>
        <v>2.281829008401982E-2</v>
      </c>
      <c r="Q108" s="19">
        <f t="shared" si="29"/>
        <v>1.8579646603805006E-4</v>
      </c>
      <c r="R108" s="19">
        <f t="shared" si="30"/>
        <v>1.8444169548841189</v>
      </c>
      <c r="S108" s="19">
        <f t="shared" si="31"/>
        <v>1.7569074446359245E-2</v>
      </c>
      <c r="T108" s="19">
        <f t="shared" si="32"/>
        <v>1.6471310105209843E-3</v>
      </c>
      <c r="U108" s="19">
        <f t="shared" si="33"/>
        <v>1.6769542599570375E-3</v>
      </c>
      <c r="V108" s="19">
        <f t="shared" si="34"/>
        <v>2.281829008401982E-2</v>
      </c>
    </row>
    <row r="109" spans="1:22" x14ac:dyDescent="0.25">
      <c r="A109" s="26">
        <f>Wellpath!E109</f>
        <v>3060</v>
      </c>
      <c r="B109" s="22">
        <v>0</v>
      </c>
      <c r="C109" s="22">
        <f>ABS(COS(Wellpath!$L109))*SIN(Wellpath!$M109)*MAX(1,SQRT(10/(Wellpath!K109-Wellpath!K108)))</f>
        <v>-5.9687398969042147E-17</v>
      </c>
      <c r="D109" s="22">
        <f>IF(ABS(Wellpath!$L109)&lt;VerticalInc,"SING",ABS(COS(Wellpath!$L109))*COS(Wellpath!$M109)/SIN(Wellpath!$L109)*MAX(1,SQRT(10/(Wellpath!K109-Wellpath!K108))))</f>
        <v>1.3779921832972556E-17</v>
      </c>
      <c r="E109" s="20">
        <f>IF(D109="SING",0,Model!$W$36*((drdp!B109+drdp!K109)*XYM4E!$B109+(drdp!E109+drdp!N109)*XYM4E!$C109+(drdp!H109+drdp!Q109)*XYM4E!$D109))</f>
        <v>2.1090679102213628E-18</v>
      </c>
      <c r="F109" s="20">
        <f>IF(D109="SING",(Wellpath!K110-Wellpath!K108)/2*Model!$W$36,Model!$W$36*((drdp!C109+drdp!L109)*XYM4E!$B109+(drdp!F109+drdp!O109)*XYM4E!$C109+(drdp!I109+drdp!R109)*XYM4E!$D109))</f>
        <v>4.8691669339377803E-19</v>
      </c>
      <c r="G109" s="20">
        <f>IF(D109="SING",0,Model!$W$36*((drdp!D109+drdp!M109)*XYM4E!$B109+(drdp!G109+drdp!P109)*XYM4E!$C109+(drdp!J109+drdp!S109)*XYM4E!$D109))</f>
        <v>9.3756747056512904E-18</v>
      </c>
      <c r="H109" s="18">
        <f>IF(D109="SING",0,Model!$W$36*((drdp!B109)*XYM4E!$B109+(drdp!E109)*XYM4E!$C109+(drdp!H109)*XYM4E!$D109))</f>
        <v>1.0545339551106814E-18</v>
      </c>
      <c r="I109" s="18">
        <f>IF(D109="SING",(Wellpath!K109-Wellpath!K108)/2*Model!$W$36,Model!$W$36*((drdp!C109)*XYM4E!$B109+(drdp!F109)*XYM4E!$C109+(drdp!I109)*XYM4E!$D109))</f>
        <v>2.4345834669688901E-19</v>
      </c>
      <c r="J109" s="18">
        <f>IF(D109="SING",0,Model!$W$36*((drdp!D109)*XYM4E!$B109+(drdp!G109)*XYM4E!$C109+(drdp!J109)*XYM4E!$D109))</f>
        <v>4.6878373528256452E-18</v>
      </c>
      <c r="K109" s="21">
        <f t="shared" si="23"/>
        <v>1.8579646603805006E-4</v>
      </c>
      <c r="L109" s="21">
        <f t="shared" si="24"/>
        <v>1.8444169548841189</v>
      </c>
      <c r="M109" s="21">
        <f t="shared" si="25"/>
        <v>1.7569074446359245E-2</v>
      </c>
      <c r="N109" s="21">
        <f t="shared" si="26"/>
        <v>1.6471310105209843E-3</v>
      </c>
      <c r="O109" s="21">
        <f t="shared" si="27"/>
        <v>1.6769542599570375E-3</v>
      </c>
      <c r="P109" s="21">
        <f t="shared" si="28"/>
        <v>2.281829008401982E-2</v>
      </c>
      <c r="Q109" s="19">
        <f t="shared" si="29"/>
        <v>1.8579646603805006E-4</v>
      </c>
      <c r="R109" s="19">
        <f t="shared" si="30"/>
        <v>1.8444169548841189</v>
      </c>
      <c r="S109" s="19">
        <f t="shared" si="31"/>
        <v>1.7569074446359245E-2</v>
      </c>
      <c r="T109" s="19">
        <f t="shared" si="32"/>
        <v>1.6471310105209843E-3</v>
      </c>
      <c r="U109" s="19">
        <f t="shared" si="33"/>
        <v>1.6769542599570375E-3</v>
      </c>
      <c r="V109" s="19">
        <f t="shared" si="34"/>
        <v>2.281829008401982E-2</v>
      </c>
    </row>
    <row r="110" spans="1:22" x14ac:dyDescent="0.25">
      <c r="A110" s="26">
        <f>Wellpath!E110</f>
        <v>3090</v>
      </c>
      <c r="B110" s="22">
        <v>0</v>
      </c>
      <c r="C110" s="22">
        <f>ABS(COS(Wellpath!$L110))*SIN(Wellpath!$M110)*MAX(1,SQRT(10/(Wellpath!K110-Wellpath!K109)))</f>
        <v>-5.9687398969042147E-17</v>
      </c>
      <c r="D110" s="22">
        <f>IF(ABS(Wellpath!$L110)&lt;VerticalInc,"SING",ABS(COS(Wellpath!$L110))*COS(Wellpath!$M110)/SIN(Wellpath!$L110)*MAX(1,SQRT(10/(Wellpath!K110-Wellpath!K109))))</f>
        <v>1.3779921832972556E-17</v>
      </c>
      <c r="E110" s="20">
        <f>IF(D110="SING",0,Model!$W$36*((drdp!B110+drdp!K110)*XYM4E!$B110+(drdp!E110+drdp!N110)*XYM4E!$C110+(drdp!H110+drdp!Q110)*XYM4E!$D110))</f>
        <v>2.1090679102213628E-18</v>
      </c>
      <c r="F110" s="20">
        <f>IF(D110="SING",(Wellpath!K111-Wellpath!K109)/2*Model!$W$36,Model!$W$36*((drdp!C110+drdp!L110)*XYM4E!$B110+(drdp!F110+drdp!O110)*XYM4E!$C110+(drdp!I110+drdp!R110)*XYM4E!$D110))</f>
        <v>4.8691669339377803E-19</v>
      </c>
      <c r="G110" s="20">
        <f>IF(D110="SING",0,Model!$W$36*((drdp!D110+drdp!M110)*XYM4E!$B110+(drdp!G110+drdp!P110)*XYM4E!$C110+(drdp!J110+drdp!S110)*XYM4E!$D110))</f>
        <v>9.3756747056512904E-18</v>
      </c>
      <c r="H110" s="18">
        <f>IF(D110="SING",0,Model!$W$36*((drdp!B110)*XYM4E!$B110+(drdp!E110)*XYM4E!$C110+(drdp!H110)*XYM4E!$D110))</f>
        <v>1.0545339551106814E-18</v>
      </c>
      <c r="I110" s="18">
        <f>IF(D110="SING",(Wellpath!K110-Wellpath!K109)/2*Model!$W$36,Model!$W$36*((drdp!C110)*XYM4E!$B110+(drdp!F110)*XYM4E!$C110+(drdp!I110)*XYM4E!$D110))</f>
        <v>2.4345834669688901E-19</v>
      </c>
      <c r="J110" s="18">
        <f>IF(D110="SING",0,Model!$W$36*((drdp!D110)*XYM4E!$B110+(drdp!G110)*XYM4E!$C110+(drdp!J110)*XYM4E!$D110))</f>
        <v>4.6878373528256452E-18</v>
      </c>
      <c r="K110" s="21">
        <f t="shared" si="23"/>
        <v>1.8579646603805006E-4</v>
      </c>
      <c r="L110" s="21">
        <f t="shared" si="24"/>
        <v>1.8444169548841189</v>
      </c>
      <c r="M110" s="21">
        <f t="shared" si="25"/>
        <v>1.7569074446359245E-2</v>
      </c>
      <c r="N110" s="21">
        <f t="shared" si="26"/>
        <v>1.6471310105209843E-3</v>
      </c>
      <c r="O110" s="21">
        <f t="shared" si="27"/>
        <v>1.6769542599570375E-3</v>
      </c>
      <c r="P110" s="21">
        <f t="shared" si="28"/>
        <v>2.281829008401982E-2</v>
      </c>
      <c r="Q110" s="19">
        <f t="shared" si="29"/>
        <v>1.8579646603805006E-4</v>
      </c>
      <c r="R110" s="19">
        <f t="shared" si="30"/>
        <v>1.8444169548841189</v>
      </c>
      <c r="S110" s="19">
        <f t="shared" si="31"/>
        <v>1.7569074446359245E-2</v>
      </c>
      <c r="T110" s="19">
        <f t="shared" si="32"/>
        <v>1.6471310105209843E-3</v>
      </c>
      <c r="U110" s="19">
        <f t="shared" si="33"/>
        <v>1.6769542599570375E-3</v>
      </c>
      <c r="V110" s="19">
        <f t="shared" si="34"/>
        <v>2.281829008401982E-2</v>
      </c>
    </row>
    <row r="111" spans="1:22" x14ac:dyDescent="0.25">
      <c r="A111" s="26">
        <f>Wellpath!E111</f>
        <v>3120</v>
      </c>
      <c r="B111" s="22">
        <v>0</v>
      </c>
      <c r="C111" s="22">
        <f>ABS(COS(Wellpath!$L111))*SIN(Wellpath!$M111)*MAX(1,SQRT(10/(Wellpath!K111-Wellpath!K110)))</f>
        <v>-5.9687398969042147E-17</v>
      </c>
      <c r="D111" s="22">
        <f>IF(ABS(Wellpath!$L111)&lt;VerticalInc,"SING",ABS(COS(Wellpath!$L111))*COS(Wellpath!$M111)/SIN(Wellpath!$L111)*MAX(1,SQRT(10/(Wellpath!K111-Wellpath!K110))))</f>
        <v>1.3779921832972556E-17</v>
      </c>
      <c r="E111" s="20">
        <f>IF(D111="SING",0,Model!$W$36*((drdp!B111+drdp!K111)*XYM4E!$B111+(drdp!E111+drdp!N111)*XYM4E!$C111+(drdp!H111+drdp!Q111)*XYM4E!$D111))</f>
        <v>2.1090679102213628E-18</v>
      </c>
      <c r="F111" s="20">
        <f>IF(D111="SING",(Wellpath!K112-Wellpath!K110)/2*Model!$W$36,Model!$W$36*((drdp!C111+drdp!L111)*XYM4E!$B111+(drdp!F111+drdp!O111)*XYM4E!$C111+(drdp!I111+drdp!R111)*XYM4E!$D111))</f>
        <v>4.8691669339377803E-19</v>
      </c>
      <c r="G111" s="20">
        <f>IF(D111="SING",0,Model!$W$36*((drdp!D111+drdp!M111)*XYM4E!$B111+(drdp!G111+drdp!P111)*XYM4E!$C111+(drdp!J111+drdp!S111)*XYM4E!$D111))</f>
        <v>9.3756747056512904E-18</v>
      </c>
      <c r="H111" s="18">
        <f>IF(D111="SING",0,Model!$W$36*((drdp!B111)*XYM4E!$B111+(drdp!E111)*XYM4E!$C111+(drdp!H111)*XYM4E!$D111))</f>
        <v>1.0545339551106814E-18</v>
      </c>
      <c r="I111" s="18">
        <f>IF(D111="SING",(Wellpath!K111-Wellpath!K110)/2*Model!$W$36,Model!$W$36*((drdp!C111)*XYM4E!$B111+(drdp!F111)*XYM4E!$C111+(drdp!I111)*XYM4E!$D111))</f>
        <v>2.4345834669688901E-19</v>
      </c>
      <c r="J111" s="18">
        <f>IF(D111="SING",0,Model!$W$36*((drdp!D111)*XYM4E!$B111+(drdp!G111)*XYM4E!$C111+(drdp!J111)*XYM4E!$D111))</f>
        <v>4.6878373528256452E-18</v>
      </c>
      <c r="K111" s="21">
        <f t="shared" si="23"/>
        <v>1.8579646603805006E-4</v>
      </c>
      <c r="L111" s="21">
        <f t="shared" si="24"/>
        <v>1.8444169548841189</v>
      </c>
      <c r="M111" s="21">
        <f t="shared" si="25"/>
        <v>1.7569074446359245E-2</v>
      </c>
      <c r="N111" s="21">
        <f t="shared" si="26"/>
        <v>1.6471310105209843E-3</v>
      </c>
      <c r="O111" s="21">
        <f t="shared" si="27"/>
        <v>1.6769542599570375E-3</v>
      </c>
      <c r="P111" s="21">
        <f t="shared" si="28"/>
        <v>2.281829008401982E-2</v>
      </c>
      <c r="Q111" s="19">
        <f t="shared" si="29"/>
        <v>1.8579646603805006E-4</v>
      </c>
      <c r="R111" s="19">
        <f t="shared" si="30"/>
        <v>1.8444169548841189</v>
      </c>
      <c r="S111" s="19">
        <f t="shared" si="31"/>
        <v>1.7569074446359245E-2</v>
      </c>
      <c r="T111" s="19">
        <f t="shared" si="32"/>
        <v>1.6471310105209843E-3</v>
      </c>
      <c r="U111" s="19">
        <f t="shared" si="33"/>
        <v>1.6769542599570375E-3</v>
      </c>
      <c r="V111" s="19">
        <f t="shared" si="34"/>
        <v>2.281829008401982E-2</v>
      </c>
    </row>
    <row r="112" spans="1:22" x14ac:dyDescent="0.25">
      <c r="A112" s="26">
        <f>Wellpath!E112</f>
        <v>3150</v>
      </c>
      <c r="B112" s="22">
        <v>0</v>
      </c>
      <c r="C112" s="22">
        <f>ABS(COS(Wellpath!$L112))*SIN(Wellpath!$M112)*MAX(1,SQRT(10/(Wellpath!K112-Wellpath!K111)))</f>
        <v>-5.9687398969042147E-17</v>
      </c>
      <c r="D112" s="22">
        <f>IF(ABS(Wellpath!$L112)&lt;VerticalInc,"SING",ABS(COS(Wellpath!$L112))*COS(Wellpath!$M112)/SIN(Wellpath!$L112)*MAX(1,SQRT(10/(Wellpath!K112-Wellpath!K111))))</f>
        <v>1.3779921832972556E-17</v>
      </c>
      <c r="E112" s="20">
        <f>IF(D112="SING",0,Model!$W$36*((drdp!B112+drdp!K112)*XYM4E!$B112+(drdp!E112+drdp!N112)*XYM4E!$C112+(drdp!H112+drdp!Q112)*XYM4E!$D112))</f>
        <v>2.1090679102213628E-18</v>
      </c>
      <c r="F112" s="20">
        <f>IF(D112="SING",(Wellpath!K113-Wellpath!K111)/2*Model!$W$36,Model!$W$36*((drdp!C112+drdp!L112)*XYM4E!$B112+(drdp!F112+drdp!O112)*XYM4E!$C112+(drdp!I112+drdp!R112)*XYM4E!$D112))</f>
        <v>4.8691669339377803E-19</v>
      </c>
      <c r="G112" s="20">
        <f>IF(D112="SING",0,Model!$W$36*((drdp!D112+drdp!M112)*XYM4E!$B112+(drdp!G112+drdp!P112)*XYM4E!$C112+(drdp!J112+drdp!S112)*XYM4E!$D112))</f>
        <v>9.3756747056512904E-18</v>
      </c>
      <c r="H112" s="18">
        <f>IF(D112="SING",0,Model!$W$36*((drdp!B112)*XYM4E!$B112+(drdp!E112)*XYM4E!$C112+(drdp!H112)*XYM4E!$D112))</f>
        <v>1.0545339551106814E-18</v>
      </c>
      <c r="I112" s="18">
        <f>IF(D112="SING",(Wellpath!K112-Wellpath!K111)/2*Model!$W$36,Model!$W$36*((drdp!C112)*XYM4E!$B112+(drdp!F112)*XYM4E!$C112+(drdp!I112)*XYM4E!$D112))</f>
        <v>2.4345834669688901E-19</v>
      </c>
      <c r="J112" s="18">
        <f>IF(D112="SING",0,Model!$W$36*((drdp!D112)*XYM4E!$B112+(drdp!G112)*XYM4E!$C112+(drdp!J112)*XYM4E!$D112))</f>
        <v>4.6878373528256452E-18</v>
      </c>
      <c r="K112" s="21">
        <f t="shared" si="23"/>
        <v>1.8579646603805006E-4</v>
      </c>
      <c r="L112" s="21">
        <f t="shared" si="24"/>
        <v>1.8444169548841189</v>
      </c>
      <c r="M112" s="21">
        <f t="shared" si="25"/>
        <v>1.7569074446359245E-2</v>
      </c>
      <c r="N112" s="21">
        <f t="shared" si="26"/>
        <v>1.6471310105209843E-3</v>
      </c>
      <c r="O112" s="21">
        <f t="shared" si="27"/>
        <v>1.6769542599570375E-3</v>
      </c>
      <c r="P112" s="21">
        <f t="shared" si="28"/>
        <v>2.281829008401982E-2</v>
      </c>
      <c r="Q112" s="19">
        <f t="shared" si="29"/>
        <v>1.8579646603805006E-4</v>
      </c>
      <c r="R112" s="19">
        <f t="shared" si="30"/>
        <v>1.8444169548841189</v>
      </c>
      <c r="S112" s="19">
        <f t="shared" si="31"/>
        <v>1.7569074446359245E-2</v>
      </c>
      <c r="T112" s="19">
        <f t="shared" si="32"/>
        <v>1.6471310105209843E-3</v>
      </c>
      <c r="U112" s="19">
        <f t="shared" si="33"/>
        <v>1.6769542599570375E-3</v>
      </c>
      <c r="V112" s="19">
        <f t="shared" si="34"/>
        <v>2.281829008401982E-2</v>
      </c>
    </row>
    <row r="113" spans="1:22" x14ac:dyDescent="0.25">
      <c r="A113" s="26">
        <f>Wellpath!E113</f>
        <v>3180</v>
      </c>
      <c r="B113" s="22">
        <v>0</v>
      </c>
      <c r="C113" s="22">
        <f>ABS(COS(Wellpath!$L113))*SIN(Wellpath!$M113)*MAX(1,SQRT(10/(Wellpath!K113-Wellpath!K112)))</f>
        <v>-5.9687398969042147E-17</v>
      </c>
      <c r="D113" s="22">
        <f>IF(ABS(Wellpath!$L113)&lt;VerticalInc,"SING",ABS(COS(Wellpath!$L113))*COS(Wellpath!$M113)/SIN(Wellpath!$L113)*MAX(1,SQRT(10/(Wellpath!K113-Wellpath!K112))))</f>
        <v>1.3779921832972556E-17</v>
      </c>
      <c r="E113" s="20">
        <f>IF(D113="SING",0,Model!$W$36*((drdp!B113+drdp!K113)*XYM4E!$B113+(drdp!E113+drdp!N113)*XYM4E!$C113+(drdp!H113+drdp!Q113)*XYM4E!$D113))</f>
        <v>2.1090679102213628E-18</v>
      </c>
      <c r="F113" s="20">
        <f>IF(D113="SING",(Wellpath!K114-Wellpath!K112)/2*Model!$W$36,Model!$W$36*((drdp!C113+drdp!L113)*XYM4E!$B113+(drdp!F113+drdp!O113)*XYM4E!$C113+(drdp!I113+drdp!R113)*XYM4E!$D113))</f>
        <v>4.8691669339377803E-19</v>
      </c>
      <c r="G113" s="20">
        <f>IF(D113="SING",0,Model!$W$36*((drdp!D113+drdp!M113)*XYM4E!$B113+(drdp!G113+drdp!P113)*XYM4E!$C113+(drdp!J113+drdp!S113)*XYM4E!$D113))</f>
        <v>9.3756747056512904E-18</v>
      </c>
      <c r="H113" s="18">
        <f>IF(D113="SING",0,Model!$W$36*((drdp!B113)*XYM4E!$B113+(drdp!E113)*XYM4E!$C113+(drdp!H113)*XYM4E!$D113))</f>
        <v>1.0545339551106814E-18</v>
      </c>
      <c r="I113" s="18">
        <f>IF(D113="SING",(Wellpath!K113-Wellpath!K112)/2*Model!$W$36,Model!$W$36*((drdp!C113)*XYM4E!$B113+(drdp!F113)*XYM4E!$C113+(drdp!I113)*XYM4E!$D113))</f>
        <v>2.4345834669688901E-19</v>
      </c>
      <c r="J113" s="18">
        <f>IF(D113="SING",0,Model!$W$36*((drdp!D113)*XYM4E!$B113+(drdp!G113)*XYM4E!$C113+(drdp!J113)*XYM4E!$D113))</f>
        <v>4.6878373528256452E-18</v>
      </c>
      <c r="K113" s="21">
        <f t="shared" si="23"/>
        <v>1.8579646603805006E-4</v>
      </c>
      <c r="L113" s="21">
        <f t="shared" si="24"/>
        <v>1.8444169548841189</v>
      </c>
      <c r="M113" s="21">
        <f t="shared" si="25"/>
        <v>1.7569074446359245E-2</v>
      </c>
      <c r="N113" s="21">
        <f t="shared" si="26"/>
        <v>1.6471310105209843E-3</v>
      </c>
      <c r="O113" s="21">
        <f t="shared" si="27"/>
        <v>1.6769542599570375E-3</v>
      </c>
      <c r="P113" s="21">
        <f t="shared" si="28"/>
        <v>2.281829008401982E-2</v>
      </c>
      <c r="Q113" s="19">
        <f t="shared" si="29"/>
        <v>1.8579646603805006E-4</v>
      </c>
      <c r="R113" s="19">
        <f t="shared" si="30"/>
        <v>1.8444169548841189</v>
      </c>
      <c r="S113" s="19">
        <f t="shared" si="31"/>
        <v>1.7569074446359245E-2</v>
      </c>
      <c r="T113" s="19">
        <f t="shared" si="32"/>
        <v>1.6471310105209843E-3</v>
      </c>
      <c r="U113" s="19">
        <f t="shared" si="33"/>
        <v>1.6769542599570375E-3</v>
      </c>
      <c r="V113" s="19">
        <f t="shared" si="34"/>
        <v>2.281829008401982E-2</v>
      </c>
    </row>
    <row r="114" spans="1:22" x14ac:dyDescent="0.25">
      <c r="A114" s="26">
        <f>Wellpath!E114</f>
        <v>3210</v>
      </c>
      <c r="B114" s="22">
        <v>0</v>
      </c>
      <c r="C114" s="22">
        <f>ABS(COS(Wellpath!$L114))*SIN(Wellpath!$M114)*MAX(1,SQRT(10/(Wellpath!K114-Wellpath!K113)))</f>
        <v>-5.9687398969042147E-17</v>
      </c>
      <c r="D114" s="22">
        <f>IF(ABS(Wellpath!$L114)&lt;VerticalInc,"SING",ABS(COS(Wellpath!$L114))*COS(Wellpath!$M114)/SIN(Wellpath!$L114)*MAX(1,SQRT(10/(Wellpath!K114-Wellpath!K113))))</f>
        <v>1.3779921832972556E-17</v>
      </c>
      <c r="E114" s="20">
        <f>IF(D114="SING",0,Model!$W$36*((drdp!B114+drdp!K114)*XYM4E!$B114+(drdp!E114+drdp!N114)*XYM4E!$C114+(drdp!H114+drdp!Q114)*XYM4E!$D114))</f>
        <v>2.1090679102213628E-18</v>
      </c>
      <c r="F114" s="20">
        <f>IF(D114="SING",(Wellpath!K115-Wellpath!K113)/2*Model!$W$36,Model!$W$36*((drdp!C114+drdp!L114)*XYM4E!$B114+(drdp!F114+drdp!O114)*XYM4E!$C114+(drdp!I114+drdp!R114)*XYM4E!$D114))</f>
        <v>4.8691669339377803E-19</v>
      </c>
      <c r="G114" s="20">
        <f>IF(D114="SING",0,Model!$W$36*((drdp!D114+drdp!M114)*XYM4E!$B114+(drdp!G114+drdp!P114)*XYM4E!$C114+(drdp!J114+drdp!S114)*XYM4E!$D114))</f>
        <v>9.3756747056512904E-18</v>
      </c>
      <c r="H114" s="18">
        <f>IF(D114="SING",0,Model!$W$36*((drdp!B114)*XYM4E!$B114+(drdp!E114)*XYM4E!$C114+(drdp!H114)*XYM4E!$D114))</f>
        <v>1.0545339551106814E-18</v>
      </c>
      <c r="I114" s="18">
        <f>IF(D114="SING",(Wellpath!K114-Wellpath!K113)/2*Model!$W$36,Model!$W$36*((drdp!C114)*XYM4E!$B114+(drdp!F114)*XYM4E!$C114+(drdp!I114)*XYM4E!$D114))</f>
        <v>2.4345834669688901E-19</v>
      </c>
      <c r="J114" s="18">
        <f>IF(D114="SING",0,Model!$W$36*((drdp!D114)*XYM4E!$B114+(drdp!G114)*XYM4E!$C114+(drdp!J114)*XYM4E!$D114))</f>
        <v>4.6878373528256452E-18</v>
      </c>
      <c r="K114" s="21">
        <f t="shared" si="23"/>
        <v>1.8579646603805006E-4</v>
      </c>
      <c r="L114" s="21">
        <f t="shared" si="24"/>
        <v>1.8444169548841189</v>
      </c>
      <c r="M114" s="21">
        <f t="shared" si="25"/>
        <v>1.7569074446359245E-2</v>
      </c>
      <c r="N114" s="21">
        <f t="shared" si="26"/>
        <v>1.6471310105209843E-3</v>
      </c>
      <c r="O114" s="21">
        <f t="shared" si="27"/>
        <v>1.6769542599570375E-3</v>
      </c>
      <c r="P114" s="21">
        <f t="shared" si="28"/>
        <v>2.281829008401982E-2</v>
      </c>
      <c r="Q114" s="19">
        <f t="shared" si="29"/>
        <v>1.8579646603805006E-4</v>
      </c>
      <c r="R114" s="19">
        <f t="shared" si="30"/>
        <v>1.8444169548841189</v>
      </c>
      <c r="S114" s="19">
        <f t="shared" si="31"/>
        <v>1.7569074446359245E-2</v>
      </c>
      <c r="T114" s="19">
        <f t="shared" si="32"/>
        <v>1.6471310105209843E-3</v>
      </c>
      <c r="U114" s="19">
        <f t="shared" si="33"/>
        <v>1.6769542599570375E-3</v>
      </c>
      <c r="V114" s="19">
        <f t="shared" si="34"/>
        <v>2.281829008401982E-2</v>
      </c>
    </row>
    <row r="115" spans="1:22" x14ac:dyDescent="0.25">
      <c r="A115" s="26">
        <f>Wellpath!E115</f>
        <v>3240</v>
      </c>
      <c r="B115" s="22">
        <v>0</v>
      </c>
      <c r="C115" s="22">
        <f>ABS(COS(Wellpath!$L115))*SIN(Wellpath!$M115)*MAX(1,SQRT(10/(Wellpath!K115-Wellpath!K114)))</f>
        <v>-5.9687398969042147E-17</v>
      </c>
      <c r="D115" s="22">
        <f>IF(ABS(Wellpath!$L115)&lt;VerticalInc,"SING",ABS(COS(Wellpath!$L115))*COS(Wellpath!$M115)/SIN(Wellpath!$L115)*MAX(1,SQRT(10/(Wellpath!K115-Wellpath!K114))))</f>
        <v>1.3779921832972556E-17</v>
      </c>
      <c r="E115" s="20">
        <f>IF(D115="SING",0,Model!$W$36*((drdp!B115+drdp!K115)*XYM4E!$B115+(drdp!E115+drdp!N115)*XYM4E!$C115+(drdp!H115+drdp!Q115)*XYM4E!$D115))</f>
        <v>2.1090679102213628E-18</v>
      </c>
      <c r="F115" s="20">
        <f>IF(D115="SING",(Wellpath!K116-Wellpath!K114)/2*Model!$W$36,Model!$W$36*((drdp!C115+drdp!L115)*XYM4E!$B115+(drdp!F115+drdp!O115)*XYM4E!$C115+(drdp!I115+drdp!R115)*XYM4E!$D115))</f>
        <v>4.8691669339377803E-19</v>
      </c>
      <c r="G115" s="20">
        <f>IF(D115="SING",0,Model!$W$36*((drdp!D115+drdp!M115)*XYM4E!$B115+(drdp!G115+drdp!P115)*XYM4E!$C115+(drdp!J115+drdp!S115)*XYM4E!$D115))</f>
        <v>9.3756747056512904E-18</v>
      </c>
      <c r="H115" s="18">
        <f>IF(D115="SING",0,Model!$W$36*((drdp!B115)*XYM4E!$B115+(drdp!E115)*XYM4E!$C115+(drdp!H115)*XYM4E!$D115))</f>
        <v>1.0545339551106814E-18</v>
      </c>
      <c r="I115" s="18">
        <f>IF(D115="SING",(Wellpath!K115-Wellpath!K114)/2*Model!$W$36,Model!$W$36*((drdp!C115)*XYM4E!$B115+(drdp!F115)*XYM4E!$C115+(drdp!I115)*XYM4E!$D115))</f>
        <v>2.4345834669688901E-19</v>
      </c>
      <c r="J115" s="18">
        <f>IF(D115="SING",0,Model!$W$36*((drdp!D115)*XYM4E!$B115+(drdp!G115)*XYM4E!$C115+(drdp!J115)*XYM4E!$D115))</f>
        <v>4.6878373528256452E-18</v>
      </c>
      <c r="K115" s="21">
        <f t="shared" si="23"/>
        <v>1.8579646603805006E-4</v>
      </c>
      <c r="L115" s="21">
        <f t="shared" si="24"/>
        <v>1.8444169548841189</v>
      </c>
      <c r="M115" s="21">
        <f t="shared" si="25"/>
        <v>1.7569074446359245E-2</v>
      </c>
      <c r="N115" s="21">
        <f t="shared" si="26"/>
        <v>1.6471310105209843E-3</v>
      </c>
      <c r="O115" s="21">
        <f t="shared" si="27"/>
        <v>1.6769542599570375E-3</v>
      </c>
      <c r="P115" s="21">
        <f t="shared" si="28"/>
        <v>2.281829008401982E-2</v>
      </c>
      <c r="Q115" s="19">
        <f t="shared" si="29"/>
        <v>1.8579646603805006E-4</v>
      </c>
      <c r="R115" s="19">
        <f t="shared" si="30"/>
        <v>1.8444169548841189</v>
      </c>
      <c r="S115" s="19">
        <f t="shared" si="31"/>
        <v>1.7569074446359245E-2</v>
      </c>
      <c r="T115" s="19">
        <f t="shared" si="32"/>
        <v>1.6471310105209843E-3</v>
      </c>
      <c r="U115" s="19">
        <f t="shared" si="33"/>
        <v>1.6769542599570375E-3</v>
      </c>
      <c r="V115" s="19">
        <f t="shared" si="34"/>
        <v>2.281829008401982E-2</v>
      </c>
    </row>
    <row r="116" spans="1:22" x14ac:dyDescent="0.25">
      <c r="A116" s="26">
        <f>Wellpath!E116</f>
        <v>3270</v>
      </c>
      <c r="B116" s="22">
        <v>0</v>
      </c>
      <c r="C116" s="22">
        <f>ABS(COS(Wellpath!$L116))*SIN(Wellpath!$M116)*MAX(1,SQRT(10/(Wellpath!K116-Wellpath!K115)))</f>
        <v>-5.9687398969042147E-17</v>
      </c>
      <c r="D116" s="22">
        <f>IF(ABS(Wellpath!$L116)&lt;VerticalInc,"SING",ABS(COS(Wellpath!$L116))*COS(Wellpath!$M116)/SIN(Wellpath!$L116)*MAX(1,SQRT(10/(Wellpath!K116-Wellpath!K115))))</f>
        <v>1.3779921832972556E-17</v>
      </c>
      <c r="E116" s="20">
        <f>IF(D116="SING",0,Model!$W$36*((drdp!B116+drdp!K116)*XYM4E!$B116+(drdp!E116+drdp!N116)*XYM4E!$C116+(drdp!H116+drdp!Q116)*XYM4E!$D116))</f>
        <v>2.1090679102213628E-18</v>
      </c>
      <c r="F116" s="20">
        <f>IF(D116="SING",(Wellpath!K117-Wellpath!K115)/2*Model!$W$36,Model!$W$36*((drdp!C116+drdp!L116)*XYM4E!$B116+(drdp!F116+drdp!O116)*XYM4E!$C116+(drdp!I116+drdp!R116)*XYM4E!$D116))</f>
        <v>4.8691669339377803E-19</v>
      </c>
      <c r="G116" s="20">
        <f>IF(D116="SING",0,Model!$W$36*((drdp!D116+drdp!M116)*XYM4E!$B116+(drdp!G116+drdp!P116)*XYM4E!$C116+(drdp!J116+drdp!S116)*XYM4E!$D116))</f>
        <v>9.3756747056512904E-18</v>
      </c>
      <c r="H116" s="18">
        <f>IF(D116="SING",0,Model!$W$36*((drdp!B116)*XYM4E!$B116+(drdp!E116)*XYM4E!$C116+(drdp!H116)*XYM4E!$D116))</f>
        <v>1.0545339551106814E-18</v>
      </c>
      <c r="I116" s="18">
        <f>IF(D116="SING",(Wellpath!K116-Wellpath!K115)/2*Model!$W$36,Model!$W$36*((drdp!C116)*XYM4E!$B116+(drdp!F116)*XYM4E!$C116+(drdp!I116)*XYM4E!$D116))</f>
        <v>2.4345834669688901E-19</v>
      </c>
      <c r="J116" s="18">
        <f>IF(D116="SING",0,Model!$W$36*((drdp!D116)*XYM4E!$B116+(drdp!G116)*XYM4E!$C116+(drdp!J116)*XYM4E!$D116))</f>
        <v>4.6878373528256452E-18</v>
      </c>
      <c r="K116" s="21">
        <f t="shared" si="23"/>
        <v>1.8579646603805006E-4</v>
      </c>
      <c r="L116" s="21">
        <f t="shared" si="24"/>
        <v>1.8444169548841189</v>
      </c>
      <c r="M116" s="21">
        <f t="shared" si="25"/>
        <v>1.7569074446359245E-2</v>
      </c>
      <c r="N116" s="21">
        <f t="shared" si="26"/>
        <v>1.6471310105209843E-3</v>
      </c>
      <c r="O116" s="21">
        <f t="shared" si="27"/>
        <v>1.6769542599570375E-3</v>
      </c>
      <c r="P116" s="21">
        <f t="shared" si="28"/>
        <v>2.281829008401982E-2</v>
      </c>
      <c r="Q116" s="19">
        <f t="shared" si="29"/>
        <v>1.8579646603805006E-4</v>
      </c>
      <c r="R116" s="19">
        <f t="shared" si="30"/>
        <v>1.8444169548841189</v>
      </c>
      <c r="S116" s="19">
        <f t="shared" si="31"/>
        <v>1.7569074446359245E-2</v>
      </c>
      <c r="T116" s="19">
        <f t="shared" si="32"/>
        <v>1.6471310105209843E-3</v>
      </c>
      <c r="U116" s="19">
        <f t="shared" si="33"/>
        <v>1.6769542599570375E-3</v>
      </c>
      <c r="V116" s="19">
        <f t="shared" si="34"/>
        <v>2.281829008401982E-2</v>
      </c>
    </row>
    <row r="117" spans="1:22" x14ac:dyDescent="0.25">
      <c r="A117" s="26">
        <f>Wellpath!E117</f>
        <v>3300</v>
      </c>
      <c r="B117" s="22">
        <v>0</v>
      </c>
      <c r="C117" s="22">
        <f>ABS(COS(Wellpath!$L117))*SIN(Wellpath!$M117)*MAX(1,SQRT(10/(Wellpath!K117-Wellpath!K116)))</f>
        <v>-5.9687398969042147E-17</v>
      </c>
      <c r="D117" s="22">
        <f>IF(ABS(Wellpath!$L117)&lt;VerticalInc,"SING",ABS(COS(Wellpath!$L117))*COS(Wellpath!$M117)/SIN(Wellpath!$L117)*MAX(1,SQRT(10/(Wellpath!K117-Wellpath!K116))))</f>
        <v>1.3779921832972556E-17</v>
      </c>
      <c r="E117" s="20">
        <f>IF(D117="SING",0,Model!$W$36*((drdp!B117+drdp!K117)*XYM4E!$B117+(drdp!E117+drdp!N117)*XYM4E!$C117+(drdp!H117+drdp!Q117)*XYM4E!$D117))</f>
        <v>2.1090679102213628E-18</v>
      </c>
      <c r="F117" s="20">
        <f>IF(D117="SING",(Wellpath!K118-Wellpath!K116)/2*Model!$W$36,Model!$W$36*((drdp!C117+drdp!L117)*XYM4E!$B117+(drdp!F117+drdp!O117)*XYM4E!$C117+(drdp!I117+drdp!R117)*XYM4E!$D117))</f>
        <v>4.8691669339377803E-19</v>
      </c>
      <c r="G117" s="20">
        <f>IF(D117="SING",0,Model!$W$36*((drdp!D117+drdp!M117)*XYM4E!$B117+(drdp!G117+drdp!P117)*XYM4E!$C117+(drdp!J117+drdp!S117)*XYM4E!$D117))</f>
        <v>9.3756747056512904E-18</v>
      </c>
      <c r="H117" s="18">
        <f>IF(D117="SING",0,Model!$W$36*((drdp!B117)*XYM4E!$B117+(drdp!E117)*XYM4E!$C117+(drdp!H117)*XYM4E!$D117))</f>
        <v>1.0545339551106814E-18</v>
      </c>
      <c r="I117" s="18">
        <f>IF(D117="SING",(Wellpath!K117-Wellpath!K116)/2*Model!$W$36,Model!$W$36*((drdp!C117)*XYM4E!$B117+(drdp!F117)*XYM4E!$C117+(drdp!I117)*XYM4E!$D117))</f>
        <v>2.4345834669688901E-19</v>
      </c>
      <c r="J117" s="18">
        <f>IF(D117="SING",0,Model!$W$36*((drdp!D117)*XYM4E!$B117+(drdp!G117)*XYM4E!$C117+(drdp!J117)*XYM4E!$D117))</f>
        <v>4.6878373528256452E-18</v>
      </c>
      <c r="K117" s="21">
        <f t="shared" si="23"/>
        <v>1.8579646603805006E-4</v>
      </c>
      <c r="L117" s="21">
        <f t="shared" si="24"/>
        <v>1.8444169548841189</v>
      </c>
      <c r="M117" s="21">
        <f t="shared" si="25"/>
        <v>1.7569074446359245E-2</v>
      </c>
      <c r="N117" s="21">
        <f t="shared" si="26"/>
        <v>1.6471310105209843E-3</v>
      </c>
      <c r="O117" s="21">
        <f t="shared" si="27"/>
        <v>1.6769542599570375E-3</v>
      </c>
      <c r="P117" s="21">
        <f t="shared" si="28"/>
        <v>2.281829008401982E-2</v>
      </c>
      <c r="Q117" s="19">
        <f t="shared" si="29"/>
        <v>1.8579646603805006E-4</v>
      </c>
      <c r="R117" s="19">
        <f t="shared" si="30"/>
        <v>1.8444169548841189</v>
      </c>
      <c r="S117" s="19">
        <f t="shared" si="31"/>
        <v>1.7569074446359245E-2</v>
      </c>
      <c r="T117" s="19">
        <f t="shared" si="32"/>
        <v>1.6471310105209843E-3</v>
      </c>
      <c r="U117" s="19">
        <f t="shared" si="33"/>
        <v>1.6769542599570375E-3</v>
      </c>
      <c r="V117" s="19">
        <f t="shared" si="34"/>
        <v>2.281829008401982E-2</v>
      </c>
    </row>
    <row r="118" spans="1:22" x14ac:dyDescent="0.25">
      <c r="A118" s="26">
        <f>Wellpath!E118</f>
        <v>3330</v>
      </c>
      <c r="B118" s="22">
        <v>0</v>
      </c>
      <c r="C118" s="22">
        <f>ABS(COS(Wellpath!$L118))*SIN(Wellpath!$M118)*MAX(1,SQRT(10/(Wellpath!K118-Wellpath!K117)))</f>
        <v>-5.9687398969042147E-17</v>
      </c>
      <c r="D118" s="22">
        <f>IF(ABS(Wellpath!$L118)&lt;VerticalInc,"SING",ABS(COS(Wellpath!$L118))*COS(Wellpath!$M118)/SIN(Wellpath!$L118)*MAX(1,SQRT(10/(Wellpath!K118-Wellpath!K117))))</f>
        <v>1.3779921832972556E-17</v>
      </c>
      <c r="E118" s="20">
        <f>IF(D118="SING",0,Model!$W$36*((drdp!B118+drdp!K118)*XYM4E!$B118+(drdp!E118+drdp!N118)*XYM4E!$C118+(drdp!H118+drdp!Q118)*XYM4E!$D118))</f>
        <v>2.1090679102213628E-18</v>
      </c>
      <c r="F118" s="20">
        <f>IF(D118="SING",(Wellpath!K119-Wellpath!K117)/2*Model!$W$36,Model!$W$36*((drdp!C118+drdp!L118)*XYM4E!$B118+(drdp!F118+drdp!O118)*XYM4E!$C118+(drdp!I118+drdp!R118)*XYM4E!$D118))</f>
        <v>4.8691669339377803E-19</v>
      </c>
      <c r="G118" s="20">
        <f>IF(D118="SING",0,Model!$W$36*((drdp!D118+drdp!M118)*XYM4E!$B118+(drdp!G118+drdp!P118)*XYM4E!$C118+(drdp!J118+drdp!S118)*XYM4E!$D118))</f>
        <v>9.3756747056512904E-18</v>
      </c>
      <c r="H118" s="18">
        <f>IF(D118="SING",0,Model!$W$36*((drdp!B118)*XYM4E!$B118+(drdp!E118)*XYM4E!$C118+(drdp!H118)*XYM4E!$D118))</f>
        <v>1.0545339551106814E-18</v>
      </c>
      <c r="I118" s="18">
        <f>IF(D118="SING",(Wellpath!K118-Wellpath!K117)/2*Model!$W$36,Model!$W$36*((drdp!C118)*XYM4E!$B118+(drdp!F118)*XYM4E!$C118+(drdp!I118)*XYM4E!$D118))</f>
        <v>2.4345834669688901E-19</v>
      </c>
      <c r="J118" s="18">
        <f>IF(D118="SING",0,Model!$W$36*((drdp!D118)*XYM4E!$B118+(drdp!G118)*XYM4E!$C118+(drdp!J118)*XYM4E!$D118))</f>
        <v>4.6878373528256452E-18</v>
      </c>
      <c r="K118" s="21">
        <f t="shared" si="23"/>
        <v>1.8579646603805006E-4</v>
      </c>
      <c r="L118" s="21">
        <f t="shared" si="24"/>
        <v>1.8444169548841189</v>
      </c>
      <c r="M118" s="21">
        <f t="shared" si="25"/>
        <v>1.7569074446359245E-2</v>
      </c>
      <c r="N118" s="21">
        <f t="shared" si="26"/>
        <v>1.6471310105209843E-3</v>
      </c>
      <c r="O118" s="21">
        <f t="shared" si="27"/>
        <v>1.6769542599570375E-3</v>
      </c>
      <c r="P118" s="21">
        <f t="shared" si="28"/>
        <v>2.281829008401982E-2</v>
      </c>
      <c r="Q118" s="19">
        <f t="shared" si="29"/>
        <v>1.8579646603805006E-4</v>
      </c>
      <c r="R118" s="19">
        <f t="shared" si="30"/>
        <v>1.8444169548841189</v>
      </c>
      <c r="S118" s="19">
        <f t="shared" si="31"/>
        <v>1.7569074446359245E-2</v>
      </c>
      <c r="T118" s="19">
        <f t="shared" si="32"/>
        <v>1.6471310105209843E-3</v>
      </c>
      <c r="U118" s="19">
        <f t="shared" si="33"/>
        <v>1.6769542599570375E-3</v>
      </c>
      <c r="V118" s="19">
        <f t="shared" si="34"/>
        <v>2.281829008401982E-2</v>
      </c>
    </row>
    <row r="119" spans="1:22" x14ac:dyDescent="0.25">
      <c r="A119" s="26">
        <f>Wellpath!E119</f>
        <v>3360</v>
      </c>
      <c r="B119" s="22">
        <v>0</v>
      </c>
      <c r="C119" s="22">
        <f>ABS(COS(Wellpath!$L119))*SIN(Wellpath!$M119)*MAX(1,SQRT(10/(Wellpath!K119-Wellpath!K118)))</f>
        <v>-5.9687398969042147E-17</v>
      </c>
      <c r="D119" s="22">
        <f>IF(ABS(Wellpath!$L119)&lt;VerticalInc,"SING",ABS(COS(Wellpath!$L119))*COS(Wellpath!$M119)/SIN(Wellpath!$L119)*MAX(1,SQRT(10/(Wellpath!K119-Wellpath!K118))))</f>
        <v>1.3779921832972556E-17</v>
      </c>
      <c r="E119" s="20">
        <f>IF(D119="SING",0,Model!$W$36*((drdp!B119+drdp!K119)*XYM4E!$B119+(drdp!E119+drdp!N119)*XYM4E!$C119+(drdp!H119+drdp!Q119)*XYM4E!$D119))</f>
        <v>2.1090679102213628E-18</v>
      </c>
      <c r="F119" s="20">
        <f>IF(D119="SING",(Wellpath!K120-Wellpath!K118)/2*Model!$W$36,Model!$W$36*((drdp!C119+drdp!L119)*XYM4E!$B119+(drdp!F119+drdp!O119)*XYM4E!$C119+(drdp!I119+drdp!R119)*XYM4E!$D119))</f>
        <v>4.8691669339377803E-19</v>
      </c>
      <c r="G119" s="20">
        <f>IF(D119="SING",0,Model!$W$36*((drdp!D119+drdp!M119)*XYM4E!$B119+(drdp!G119+drdp!P119)*XYM4E!$C119+(drdp!J119+drdp!S119)*XYM4E!$D119))</f>
        <v>9.3756747056512904E-18</v>
      </c>
      <c r="H119" s="18">
        <f>IF(D119="SING",0,Model!$W$36*((drdp!B119)*XYM4E!$B119+(drdp!E119)*XYM4E!$C119+(drdp!H119)*XYM4E!$D119))</f>
        <v>1.0545339551106814E-18</v>
      </c>
      <c r="I119" s="18">
        <f>IF(D119="SING",(Wellpath!K119-Wellpath!K118)/2*Model!$W$36,Model!$W$36*((drdp!C119)*XYM4E!$B119+(drdp!F119)*XYM4E!$C119+(drdp!I119)*XYM4E!$D119))</f>
        <v>2.4345834669688901E-19</v>
      </c>
      <c r="J119" s="18">
        <f>IF(D119="SING",0,Model!$W$36*((drdp!D119)*XYM4E!$B119+(drdp!G119)*XYM4E!$C119+(drdp!J119)*XYM4E!$D119))</f>
        <v>4.6878373528256452E-18</v>
      </c>
      <c r="K119" s="21">
        <f t="shared" si="23"/>
        <v>1.8579646603805006E-4</v>
      </c>
      <c r="L119" s="21">
        <f t="shared" si="24"/>
        <v>1.8444169548841189</v>
      </c>
      <c r="M119" s="21">
        <f t="shared" si="25"/>
        <v>1.7569074446359245E-2</v>
      </c>
      <c r="N119" s="21">
        <f t="shared" si="26"/>
        <v>1.6471310105209843E-3</v>
      </c>
      <c r="O119" s="21">
        <f t="shared" si="27"/>
        <v>1.6769542599570375E-3</v>
      </c>
      <c r="P119" s="21">
        <f t="shared" si="28"/>
        <v>2.281829008401982E-2</v>
      </c>
      <c r="Q119" s="19">
        <f t="shared" si="29"/>
        <v>1.8579646603805006E-4</v>
      </c>
      <c r="R119" s="19">
        <f t="shared" si="30"/>
        <v>1.8444169548841189</v>
      </c>
      <c r="S119" s="19">
        <f t="shared" si="31"/>
        <v>1.7569074446359245E-2</v>
      </c>
      <c r="T119" s="19">
        <f t="shared" si="32"/>
        <v>1.6471310105209843E-3</v>
      </c>
      <c r="U119" s="19">
        <f t="shared" si="33"/>
        <v>1.6769542599570375E-3</v>
      </c>
      <c r="V119" s="19">
        <f t="shared" si="34"/>
        <v>2.281829008401982E-2</v>
      </c>
    </row>
    <row r="120" spans="1:22" x14ac:dyDescent="0.25">
      <c r="A120" s="26">
        <f>Wellpath!E120</f>
        <v>3390</v>
      </c>
      <c r="B120" s="22">
        <v>0</v>
      </c>
      <c r="C120" s="22">
        <f>ABS(COS(Wellpath!$L120))*SIN(Wellpath!$M120)*MAX(1,SQRT(10/(Wellpath!K120-Wellpath!K119)))</f>
        <v>-5.9687398969042147E-17</v>
      </c>
      <c r="D120" s="22">
        <f>IF(ABS(Wellpath!$L120)&lt;VerticalInc,"SING",ABS(COS(Wellpath!$L120))*COS(Wellpath!$M120)/SIN(Wellpath!$L120)*MAX(1,SQRT(10/(Wellpath!K120-Wellpath!K119))))</f>
        <v>1.3779921832972556E-17</v>
      </c>
      <c r="E120" s="20">
        <f>IF(D120="SING",0,Model!$W$36*((drdp!B120+drdp!K120)*XYM4E!$B120+(drdp!E120+drdp!N120)*XYM4E!$C120+(drdp!H120+drdp!Q120)*XYM4E!$D120))</f>
        <v>2.1090679102213628E-18</v>
      </c>
      <c r="F120" s="20">
        <f>IF(D120="SING",(Wellpath!K121-Wellpath!K119)/2*Model!$W$36,Model!$W$36*((drdp!C120+drdp!L120)*XYM4E!$B120+(drdp!F120+drdp!O120)*XYM4E!$C120+(drdp!I120+drdp!R120)*XYM4E!$D120))</f>
        <v>4.8691669339377803E-19</v>
      </c>
      <c r="G120" s="20">
        <f>IF(D120="SING",0,Model!$W$36*((drdp!D120+drdp!M120)*XYM4E!$B120+(drdp!G120+drdp!P120)*XYM4E!$C120+(drdp!J120+drdp!S120)*XYM4E!$D120))</f>
        <v>9.3756747056512904E-18</v>
      </c>
      <c r="H120" s="18">
        <f>IF(D120="SING",0,Model!$W$36*((drdp!B120)*XYM4E!$B120+(drdp!E120)*XYM4E!$C120+(drdp!H120)*XYM4E!$D120))</f>
        <v>1.0545339551106814E-18</v>
      </c>
      <c r="I120" s="18">
        <f>IF(D120="SING",(Wellpath!K120-Wellpath!K119)/2*Model!$W$36,Model!$W$36*((drdp!C120)*XYM4E!$B120+(drdp!F120)*XYM4E!$C120+(drdp!I120)*XYM4E!$D120))</f>
        <v>2.4345834669688901E-19</v>
      </c>
      <c r="J120" s="18">
        <f>IF(D120="SING",0,Model!$W$36*((drdp!D120)*XYM4E!$B120+(drdp!G120)*XYM4E!$C120+(drdp!J120)*XYM4E!$D120))</f>
        <v>4.6878373528256452E-18</v>
      </c>
      <c r="K120" s="21">
        <f t="shared" si="23"/>
        <v>1.8579646603805006E-4</v>
      </c>
      <c r="L120" s="21">
        <f t="shared" si="24"/>
        <v>1.8444169548841189</v>
      </c>
      <c r="M120" s="21">
        <f t="shared" si="25"/>
        <v>1.7569074446359245E-2</v>
      </c>
      <c r="N120" s="21">
        <f t="shared" si="26"/>
        <v>1.6471310105209843E-3</v>
      </c>
      <c r="O120" s="21">
        <f t="shared" si="27"/>
        <v>1.6769542599570375E-3</v>
      </c>
      <c r="P120" s="21">
        <f t="shared" si="28"/>
        <v>2.281829008401982E-2</v>
      </c>
      <c r="Q120" s="19">
        <f t="shared" si="29"/>
        <v>1.8579646603805006E-4</v>
      </c>
      <c r="R120" s="19">
        <f t="shared" si="30"/>
        <v>1.8444169548841189</v>
      </c>
      <c r="S120" s="19">
        <f t="shared" si="31"/>
        <v>1.7569074446359245E-2</v>
      </c>
      <c r="T120" s="19">
        <f t="shared" si="32"/>
        <v>1.6471310105209843E-3</v>
      </c>
      <c r="U120" s="19">
        <f t="shared" si="33"/>
        <v>1.6769542599570375E-3</v>
      </c>
      <c r="V120" s="19">
        <f t="shared" si="34"/>
        <v>2.281829008401982E-2</v>
      </c>
    </row>
    <row r="121" spans="1:22" x14ac:dyDescent="0.25">
      <c r="A121" s="26">
        <f>Wellpath!E121</f>
        <v>3420</v>
      </c>
      <c r="B121" s="22">
        <v>0</v>
      </c>
      <c r="C121" s="22">
        <f>ABS(COS(Wellpath!$L121))*SIN(Wellpath!$M121)*MAX(1,SQRT(10/(Wellpath!K121-Wellpath!K120)))</f>
        <v>-5.9687398969042147E-17</v>
      </c>
      <c r="D121" s="22">
        <f>IF(ABS(Wellpath!$L121)&lt;VerticalInc,"SING",ABS(COS(Wellpath!$L121))*COS(Wellpath!$M121)/SIN(Wellpath!$L121)*MAX(1,SQRT(10/(Wellpath!K121-Wellpath!K120))))</f>
        <v>1.3779921832972556E-17</v>
      </c>
      <c r="E121" s="20">
        <f>IF(D121="SING",0,Model!$W$36*((drdp!B121+drdp!K121)*XYM4E!$B121+(drdp!E121+drdp!N121)*XYM4E!$C121+(drdp!H121+drdp!Q121)*XYM4E!$D121))</f>
        <v>1.4060452734809085E-18</v>
      </c>
      <c r="F121" s="20">
        <f>IF(D121="SING",(Wellpath!K122-Wellpath!K120)/2*Model!$W$36,Model!$W$36*((drdp!C121+drdp!L121)*XYM4E!$B121+(drdp!F121+drdp!O121)*XYM4E!$C121+(drdp!I121+drdp!R121)*XYM4E!$D121))</f>
        <v>3.246111289291853E-19</v>
      </c>
      <c r="G121" s="20">
        <f>IF(D121="SING",0,Model!$W$36*((drdp!D121+drdp!M121)*XYM4E!$B121+(drdp!G121+drdp!P121)*XYM4E!$C121+(drdp!J121+drdp!S121)*XYM4E!$D121))</f>
        <v>6.2504498037675262E-18</v>
      </c>
      <c r="H121" s="18">
        <f>IF(D121="SING",0,Model!$W$36*((drdp!B121)*XYM4E!$B121+(drdp!E121)*XYM4E!$C121+(drdp!H121)*XYM4E!$D121))</f>
        <v>1.0545339551106814E-18</v>
      </c>
      <c r="I121" s="18">
        <f>IF(D121="SING",(Wellpath!K121-Wellpath!K120)/2*Model!$W$36,Model!$W$36*((drdp!C121)*XYM4E!$B121+(drdp!F121)*XYM4E!$C121+(drdp!I121)*XYM4E!$D121))</f>
        <v>2.4345834669688901E-19</v>
      </c>
      <c r="J121" s="18">
        <f>IF(D121="SING",0,Model!$W$36*((drdp!D121)*XYM4E!$B121+(drdp!G121)*XYM4E!$C121+(drdp!J121)*XYM4E!$D121))</f>
        <v>4.6878373528256452E-18</v>
      </c>
      <c r="K121" s="21">
        <f t="shared" si="23"/>
        <v>1.8579646603805006E-4</v>
      </c>
      <c r="L121" s="21">
        <f t="shared" si="24"/>
        <v>1.8444169548841189</v>
      </c>
      <c r="M121" s="21">
        <f t="shared" si="25"/>
        <v>1.7569074446359245E-2</v>
      </c>
      <c r="N121" s="21">
        <f t="shared" si="26"/>
        <v>1.6471310105209843E-3</v>
      </c>
      <c r="O121" s="21">
        <f t="shared" si="27"/>
        <v>1.6769542599570375E-3</v>
      </c>
      <c r="P121" s="21">
        <f t="shared" si="28"/>
        <v>2.281829008401982E-2</v>
      </c>
      <c r="Q121" s="19">
        <f t="shared" si="29"/>
        <v>1.8579646603805006E-4</v>
      </c>
      <c r="R121" s="19">
        <f t="shared" si="30"/>
        <v>1.8444169548841189</v>
      </c>
      <c r="S121" s="19">
        <f t="shared" si="31"/>
        <v>1.7569074446359245E-2</v>
      </c>
      <c r="T121" s="19">
        <f t="shared" si="32"/>
        <v>1.6471310105209843E-3</v>
      </c>
      <c r="U121" s="19">
        <f t="shared" si="33"/>
        <v>1.6769542599570375E-3</v>
      </c>
      <c r="V121" s="19">
        <f t="shared" si="34"/>
        <v>2.281829008401982E-2</v>
      </c>
    </row>
    <row r="122" spans="1:22" x14ac:dyDescent="0.25">
      <c r="A122" s="26">
        <f>Wellpath!E122</f>
        <v>3430</v>
      </c>
      <c r="B122" s="22">
        <v>0</v>
      </c>
      <c r="C122" s="22">
        <f>ABS(COS(Wellpath!$L122))*SIN(Wellpath!$M122)*MAX(1,SQRT(10/(Wellpath!K122-Wellpath!K121)))</f>
        <v>-5.9687398969042147E-17</v>
      </c>
      <c r="D122" s="22">
        <f>IF(ABS(Wellpath!$L122)&lt;VerticalInc,"SING",ABS(COS(Wellpath!$L122))*COS(Wellpath!$M122)/SIN(Wellpath!$L122)*MAX(1,SQRT(10/(Wellpath!K122-Wellpath!K121))))</f>
        <v>1.3779921832972556E-17</v>
      </c>
      <c r="E122" s="20">
        <f>IF(D122="SING",0,Model!$W$36*((drdp!B122+drdp!K122)*XYM4E!$B122+(drdp!E122+drdp!N122)*XYM4E!$C122+(drdp!H122+drdp!Q122)*XYM4E!$D122))</f>
        <v>1.0545339551106814E-18</v>
      </c>
      <c r="F122" s="20">
        <f>IF(D122="SING",(Wellpath!K123-Wellpath!K121)/2*Model!$W$36,Model!$W$36*((drdp!C122+drdp!L122)*XYM4E!$B122+(drdp!F122+drdp!O122)*XYM4E!$C122+(drdp!I122+drdp!R122)*XYM4E!$D122))</f>
        <v>2.4345834669688901E-19</v>
      </c>
      <c r="G122" s="20">
        <f>IF(D122="SING",0,Model!$W$36*((drdp!D122+drdp!M122)*XYM4E!$B122+(drdp!G122+drdp!P122)*XYM4E!$C122+(drdp!J122+drdp!S122)*XYM4E!$D122))</f>
        <v>4.6878373528256452E-18</v>
      </c>
      <c r="H122" s="18">
        <f>IF(D122="SING",0,Model!$W$36*((drdp!B122)*XYM4E!$B122+(drdp!E122)*XYM4E!$C122+(drdp!H122)*XYM4E!$D122))</f>
        <v>3.5151131837022714E-19</v>
      </c>
      <c r="I122" s="18">
        <f>IF(D122="SING",(Wellpath!K122-Wellpath!K121)/2*Model!$W$36,Model!$W$36*((drdp!C122)*XYM4E!$B122+(drdp!F122)*XYM4E!$C122+(drdp!I122)*XYM4E!$D122))</f>
        <v>8.1152782232296326E-20</v>
      </c>
      <c r="J122" s="18">
        <f>IF(D122="SING",0,Model!$W$36*((drdp!D122)*XYM4E!$B122+(drdp!G122)*XYM4E!$C122+(drdp!J122)*XYM4E!$D122))</f>
        <v>1.5626124509418815E-18</v>
      </c>
      <c r="K122" s="21">
        <f t="shared" si="23"/>
        <v>1.8579646603805006E-4</v>
      </c>
      <c r="L122" s="21">
        <f t="shared" si="24"/>
        <v>1.8444169548841189</v>
      </c>
      <c r="M122" s="21">
        <f t="shared" si="25"/>
        <v>1.7569074446359245E-2</v>
      </c>
      <c r="N122" s="21">
        <f t="shared" si="26"/>
        <v>1.6471310105209843E-3</v>
      </c>
      <c r="O122" s="21">
        <f t="shared" si="27"/>
        <v>1.6769542599570375E-3</v>
      </c>
      <c r="P122" s="21">
        <f t="shared" si="28"/>
        <v>2.281829008401982E-2</v>
      </c>
      <c r="Q122" s="19">
        <f t="shared" si="29"/>
        <v>1.8579646603805006E-4</v>
      </c>
      <c r="R122" s="19">
        <f t="shared" si="30"/>
        <v>1.8444169548841189</v>
      </c>
      <c r="S122" s="19">
        <f t="shared" si="31"/>
        <v>1.7569074446359245E-2</v>
      </c>
      <c r="T122" s="19">
        <f t="shared" si="32"/>
        <v>1.6471310105209843E-3</v>
      </c>
      <c r="U122" s="19">
        <f t="shared" si="33"/>
        <v>1.6769542599570375E-3</v>
      </c>
      <c r="V122" s="19">
        <f t="shared" si="34"/>
        <v>2.281829008401982E-2</v>
      </c>
    </row>
    <row r="123" spans="1:22" x14ac:dyDescent="0.25">
      <c r="A123" s="26">
        <f>Wellpath!E123</f>
        <v>3450</v>
      </c>
      <c r="B123" s="22">
        <v>0</v>
      </c>
      <c r="C123" s="22">
        <f>ABS(COS(Wellpath!$L123))*SIN(Wellpath!$M123)*MAX(1,SQRT(10/(Wellpath!K123-Wellpath!K122)))</f>
        <v>-3.5476888147687305E-2</v>
      </c>
      <c r="D123" s="22">
        <f>IF(ABS(Wellpath!$L123)&lt;VerticalInc,"SING",ABS(COS(Wellpath!$L123))*COS(Wellpath!$M123)/SIN(Wellpath!$L123)*MAX(1,SQRT(10/(Wellpath!K123-Wellpath!K122))))</f>
        <v>4.585394937999073E-3</v>
      </c>
      <c r="E123" s="20">
        <f>IF(D123="SING",0,Model!$W$36*((drdp!B123+drdp!K123)*XYM4E!$B123+(drdp!E123+drdp!N123)*XYM4E!$C123+(drdp!H123+drdp!Q123)*XYM4E!$D123))</f>
        <v>6.1618099224638675E-4</v>
      </c>
      <c r="F123" s="20">
        <f>IF(D123="SING",(Wellpath!K124-Wellpath!K122)/2*Model!$W$36,Model!$W$36*((drdp!C123+drdp!L123)*XYM4E!$B123+(drdp!F123+drdp!O123)*XYM4E!$C123+(drdp!I123+drdp!R123)*XYM4E!$D123))</f>
        <v>-8.7909819430337401E-5</v>
      </c>
      <c r="G123" s="20">
        <f>IF(D123="SING",0,Model!$W$36*((drdp!D123+drdp!M123)*XYM4E!$B123+(drdp!G123+drdp!P123)*XYM4E!$C123+(drdp!J123+drdp!S123)*XYM4E!$D123))</f>
        <v>4.6409416520757727E-3</v>
      </c>
      <c r="H123" s="18">
        <f>IF(D123="SING",0,Model!$W$36*((drdp!B123)*XYM4E!$B123+(drdp!E123)*XYM4E!$C123+(drdp!H123)*XYM4E!$D123))</f>
        <v>2.4647239689855468E-4</v>
      </c>
      <c r="I123" s="18">
        <f>IF(D123="SING",(Wellpath!K123-Wellpath!K122)/2*Model!$W$36,Model!$W$36*((drdp!C123)*XYM4E!$B123+(drdp!F123)*XYM4E!$C123+(drdp!I123)*XYM4E!$D123))</f>
        <v>-3.5163927772134971E-5</v>
      </c>
      <c r="J123" s="18">
        <f>IF(D123="SING",0,Model!$W$36*((drdp!D123)*XYM4E!$B123+(drdp!G123)*XYM4E!$C123+(drdp!J123)*XYM4E!$D123))</f>
        <v>1.8563766608303092E-3</v>
      </c>
      <c r="K123" s="21">
        <f t="shared" si="23"/>
        <v>1.8617614505325581E-4</v>
      </c>
      <c r="L123" s="21">
        <f t="shared" si="24"/>
        <v>1.8444169626122553</v>
      </c>
      <c r="M123" s="21">
        <f t="shared" si="25"/>
        <v>1.7590612785777216E-2</v>
      </c>
      <c r="N123" s="21">
        <f t="shared" si="26"/>
        <v>1.6470768421612196E-3</v>
      </c>
      <c r="O123" s="21">
        <f t="shared" si="27"/>
        <v>1.6798139199891711E-3</v>
      </c>
      <c r="P123" s="21">
        <f t="shared" si="28"/>
        <v>2.2817882099677198E-2</v>
      </c>
      <c r="Q123" s="19">
        <f t="shared" si="29"/>
        <v>1.8585721468048299E-4</v>
      </c>
      <c r="R123" s="19">
        <f t="shared" si="30"/>
        <v>1.8444169561206207</v>
      </c>
      <c r="S123" s="19">
        <f t="shared" si="31"/>
        <v>1.7572520580666121E-2</v>
      </c>
      <c r="T123" s="19">
        <f t="shared" si="32"/>
        <v>1.6471223435834219E-3</v>
      </c>
      <c r="U123" s="19">
        <f t="shared" si="33"/>
        <v>1.6774118055621788E-3</v>
      </c>
      <c r="V123" s="19">
        <f t="shared" si="34"/>
        <v>2.2818224806525001E-2</v>
      </c>
    </row>
    <row r="124" spans="1:22" x14ac:dyDescent="0.25">
      <c r="A124" s="26">
        <f>Wellpath!E124</f>
        <v>3480</v>
      </c>
      <c r="B124" s="22">
        <v>0</v>
      </c>
      <c r="C124" s="22">
        <f>ABS(COS(Wellpath!$L124))*SIN(Wellpath!$M124)*MAX(1,SQRT(10/(Wellpath!K124-Wellpath!K123)))</f>
        <v>-8.8529387285272113E-2</v>
      </c>
      <c r="D124" s="22">
        <f>IF(ABS(Wellpath!$L124)&lt;VerticalInc,"SING",ABS(COS(Wellpath!$L124))*COS(Wellpath!$M124)/SIN(Wellpath!$L124)*MAX(1,SQRT(10/(Wellpath!K124-Wellpath!K123))))</f>
        <v>-1.753108663916404E-3</v>
      </c>
      <c r="E124" s="20">
        <f>IF(D124="SING",0,Model!$W$36*((drdp!B124+drdp!K124)*XYM4E!$B124+(drdp!E124+drdp!N124)*XYM4E!$C124+(drdp!H124+drdp!Q124)*XYM4E!$D124))</f>
        <v>-2.9852590290793441E-4</v>
      </c>
      <c r="F124" s="20">
        <f>IF(D124="SING",(Wellpath!K125-Wellpath!K123)/2*Model!$W$36,Model!$W$36*((drdp!C124+drdp!L124)*XYM4E!$B124+(drdp!F124+drdp!O124)*XYM4E!$C124+(drdp!I124+drdp!R124)*XYM4E!$D124))</f>
        <v>-1.2256947708557057E-3</v>
      </c>
      <c r="G124" s="20">
        <f>IF(D124="SING",0,Model!$W$36*((drdp!D124+drdp!M124)*XYM4E!$B124+(drdp!G124+drdp!P124)*XYM4E!$C124+(drdp!J124+drdp!S124)*XYM4E!$D124))</f>
        <v>1.3851540707769398E-2</v>
      </c>
      <c r="H124" s="18">
        <f>IF(D124="SING",0,Model!$W$36*((drdp!B124)*XYM4E!$B124+(drdp!E124)*XYM4E!$C124+(drdp!H124)*XYM4E!$D124))</f>
        <v>-1.492629514539672E-4</v>
      </c>
      <c r="I124" s="18">
        <f>IF(D124="SING",(Wellpath!K124-Wellpath!K123)/2*Model!$W$36,Model!$W$36*((drdp!C124)*XYM4E!$B124+(drdp!F124)*XYM4E!$C124+(drdp!I124)*XYM4E!$D124))</f>
        <v>-6.1284738542785285E-4</v>
      </c>
      <c r="J124" s="18">
        <f>IF(D124="SING",0,Model!$W$36*((drdp!D124)*XYM4E!$B124+(drdp!G124)*XYM4E!$C124+(drdp!J124)*XYM4E!$D124))</f>
        <v>6.9257703538846988E-3</v>
      </c>
      <c r="K124" s="21">
        <f t="shared" si="23"/>
        <v>1.8626526276796282E-4</v>
      </c>
      <c r="L124" s="21">
        <f t="shared" si="24"/>
        <v>1.8444184649399267</v>
      </c>
      <c r="M124" s="21">
        <f t="shared" si="25"/>
        <v>1.7782477965756209E-2</v>
      </c>
      <c r="N124" s="21">
        <f t="shared" si="26"/>
        <v>1.6474427437993789E-3</v>
      </c>
      <c r="O124" s="21">
        <f t="shared" si="27"/>
        <v>1.6756788762927182E-3</v>
      </c>
      <c r="P124" s="21">
        <f t="shared" si="28"/>
        <v>2.2800904338663389E-2</v>
      </c>
      <c r="Q124" s="19">
        <f t="shared" si="29"/>
        <v>1.8619842448193256E-4</v>
      </c>
      <c r="R124" s="19">
        <f t="shared" si="30"/>
        <v>1.8444173381941731</v>
      </c>
      <c r="S124" s="19">
        <f t="shared" si="31"/>
        <v>1.7638579080771963E-2</v>
      </c>
      <c r="T124" s="19">
        <f t="shared" si="32"/>
        <v>1.6471683175707595E-3</v>
      </c>
      <c r="U124" s="19">
        <f t="shared" si="33"/>
        <v>1.6787801590650579E-3</v>
      </c>
      <c r="V124" s="19">
        <f t="shared" si="34"/>
        <v>2.2813637659423746E-2</v>
      </c>
    </row>
    <row r="125" spans="1:22" x14ac:dyDescent="0.25">
      <c r="A125" s="26">
        <f>Wellpath!E125</f>
        <v>3510</v>
      </c>
      <c r="B125" s="22">
        <v>0</v>
      </c>
      <c r="C125" s="22">
        <f>ABS(COS(Wellpath!$L125))*SIN(Wellpath!$M125)*MAX(1,SQRT(10/(Wellpath!K125-Wellpath!K124)))</f>
        <v>-0.13718340842018967</v>
      </c>
      <c r="D125" s="22">
        <f>IF(ABS(Wellpath!$L125)&lt;VerticalInc,"SING",ABS(COS(Wellpath!$L125))*COS(Wellpath!$M125)/SIN(Wellpath!$L125)*MAX(1,SQRT(10/(Wellpath!K125-Wellpath!K124))))</f>
        <v>-2.3679638042553547E-2</v>
      </c>
      <c r="E125" s="20">
        <f>IF(D125="SING",0,Model!$W$36*((drdp!B125+drdp!K125)*XYM4E!$B125+(drdp!E125+drdp!N125)*XYM4E!$C125+(drdp!H125+drdp!Q125)*XYM4E!$D125))</f>
        <v>-4.1360303662109068E-3</v>
      </c>
      <c r="F125" s="20">
        <f>IF(D125="SING",(Wellpath!K126-Wellpath!K124)/2*Model!$W$36,Model!$W$36*((drdp!C125+drdp!L125)*XYM4E!$B125+(drdp!F125+drdp!O125)*XYM4E!$C125+(drdp!I125+drdp!R125)*XYM4E!$D125))</f>
        <v>-2.3355146686120029E-3</v>
      </c>
      <c r="G125" s="20">
        <f>IF(D125="SING",0,Model!$W$36*((drdp!D125+drdp!M125)*XYM4E!$B125+(drdp!G125+drdp!P125)*XYM4E!$C125+(drdp!J125+drdp!S125)*XYM4E!$D125))</f>
        <v>2.1339008748413341E-2</v>
      </c>
      <c r="H125" s="18">
        <f>IF(D125="SING",0,Model!$W$36*((drdp!B125)*XYM4E!$B125+(drdp!E125)*XYM4E!$C125+(drdp!H125)*XYM4E!$D125))</f>
        <v>-2.0680151831054534E-3</v>
      </c>
      <c r="I125" s="18">
        <f>IF(D125="SING",(Wellpath!K125-Wellpath!K124)/2*Model!$W$36,Model!$W$36*((drdp!C125)*XYM4E!$B125+(drdp!F125)*XYM4E!$C125+(drdp!I125)*XYM4E!$D125))</f>
        <v>-1.1677573343060015E-3</v>
      </c>
      <c r="J125" s="18">
        <f>IF(D125="SING",0,Model!$W$36*((drdp!D125)*XYM4E!$B125+(drdp!G125)*XYM4E!$C125+(drdp!J125)*XYM4E!$D125))</f>
        <v>1.0669504374206671E-2</v>
      </c>
      <c r="K125" s="21">
        <f t="shared" si="23"/>
        <v>2.0337200995818155E-4</v>
      </c>
      <c r="L125" s="21">
        <f t="shared" si="24"/>
        <v>1.844423919568694</v>
      </c>
      <c r="M125" s="21">
        <f t="shared" si="25"/>
        <v>1.823783126012107E-2</v>
      </c>
      <c r="N125" s="21">
        <f t="shared" si="26"/>
        <v>1.6571025033894891E-3</v>
      </c>
      <c r="O125" s="21">
        <f t="shared" si="27"/>
        <v>1.5874200881244404E-3</v>
      </c>
      <c r="P125" s="21">
        <f t="shared" si="28"/>
        <v>2.275106677071783E-2</v>
      </c>
      <c r="Q125" s="19">
        <f t="shared" si="29"/>
        <v>1.9054194956551749E-4</v>
      </c>
      <c r="R125" s="19">
        <f t="shared" si="30"/>
        <v>1.8444198285971185</v>
      </c>
      <c r="S125" s="19">
        <f t="shared" si="31"/>
        <v>1.7896316289347423E-2</v>
      </c>
      <c r="T125" s="19">
        <f t="shared" si="32"/>
        <v>1.6498576836969064E-3</v>
      </c>
      <c r="U125" s="19">
        <f t="shared" si="33"/>
        <v>1.6536141792506487E-3</v>
      </c>
      <c r="V125" s="19">
        <f t="shared" si="34"/>
        <v>2.2788444946676999E-2</v>
      </c>
    </row>
    <row r="126" spans="1:22" x14ac:dyDescent="0.25">
      <c r="A126" s="26">
        <f>Wellpath!E126</f>
        <v>3540</v>
      </c>
      <c r="B126" s="22">
        <v>0</v>
      </c>
      <c r="C126" s="22">
        <f>ABS(COS(Wellpath!$L126))*SIN(Wellpath!$M126)*MAX(1,SQRT(10/(Wellpath!K126-Wellpath!K125)))</f>
        <v>-0.1768357406381825</v>
      </c>
      <c r="D126" s="22">
        <f>IF(ABS(Wellpath!$L126)&lt;VerticalInc,"SING",ABS(COS(Wellpath!$L126))*COS(Wellpath!$M126)/SIN(Wellpath!$L126)*MAX(1,SQRT(10/(Wellpath!K126-Wellpath!K125))))</f>
        <v>-5.9839354065964565E-2</v>
      </c>
      <c r="E126" s="20">
        <f>IF(D126="SING",0,Model!$W$36*((drdp!B126+drdp!K126)*XYM4E!$B126+(drdp!E126+drdp!N126)*XYM4E!$C126+(drdp!H126+drdp!Q126)*XYM4E!$D126))</f>
        <v>-1.0396334361839475E-2</v>
      </c>
      <c r="F126" s="20">
        <f>IF(D126="SING",(Wellpath!K127-Wellpath!K125)/2*Model!$W$36,Model!$W$36*((drdp!C126+drdp!L126)*XYM4E!$B126+(drdp!F126+drdp!O126)*XYM4E!$C126+(drdp!I126+drdp!R126)*XYM4E!$D126))</f>
        <v>-1.9985630848922838E-3</v>
      </c>
      <c r="G126" s="20">
        <f>IF(D126="SING",0,Model!$W$36*((drdp!D126+drdp!M126)*XYM4E!$B126+(drdp!G126+drdp!P126)*XYM4E!$C126+(drdp!J126+drdp!S126)*XYM4E!$D126))</f>
        <v>2.7290716599026373E-2</v>
      </c>
      <c r="H126" s="18">
        <f>IF(D126="SING",0,Model!$W$36*((drdp!B126)*XYM4E!$B126+(drdp!E126)*XYM4E!$C126+(drdp!H126)*XYM4E!$D126))</f>
        <v>-5.1981671809197376E-3</v>
      </c>
      <c r="I126" s="18">
        <f>IF(D126="SING",(Wellpath!K126-Wellpath!K125)/2*Model!$W$36,Model!$W$36*((drdp!C126)*XYM4E!$B126+(drdp!F126)*XYM4E!$C126+(drdp!I126)*XYM4E!$D126))</f>
        <v>-9.9928154244614191E-4</v>
      </c>
      <c r="J126" s="18">
        <f>IF(D126="SING",0,Model!$W$36*((drdp!D126)*XYM4E!$B126+(drdp!G126)*XYM4E!$C126+(drdp!J126)*XYM4E!$D126))</f>
        <v>1.3645358299513187E-2</v>
      </c>
      <c r="K126" s="21">
        <f t="shared" si="23"/>
        <v>3.1145577812134576E-4</v>
      </c>
      <c r="L126" s="21">
        <f t="shared" si="24"/>
        <v>1.8444279138230983</v>
      </c>
      <c r="M126" s="21">
        <f t="shared" si="25"/>
        <v>1.8982614472609443E-2</v>
      </c>
      <c r="N126" s="21">
        <f t="shared" si="26"/>
        <v>1.6778802334632586E-3</v>
      </c>
      <c r="O126" s="21">
        <f t="shared" si="27"/>
        <v>1.3036966733867596E-3</v>
      </c>
      <c r="P126" s="21">
        <f t="shared" si="28"/>
        <v>2.2696524551962759E-2</v>
      </c>
      <c r="Q126" s="19">
        <f t="shared" si="29"/>
        <v>2.303929519989726E-4</v>
      </c>
      <c r="R126" s="19">
        <f t="shared" si="30"/>
        <v>1.8444249181322951</v>
      </c>
      <c r="S126" s="19">
        <f t="shared" si="31"/>
        <v>1.8424027063243163E-2</v>
      </c>
      <c r="T126" s="19">
        <f t="shared" si="32"/>
        <v>1.6622969359079314E-3</v>
      </c>
      <c r="U126" s="19">
        <f t="shared" si="33"/>
        <v>1.5164892344400203E-3</v>
      </c>
      <c r="V126" s="19">
        <f t="shared" si="34"/>
        <v>2.2737431216029062E-2</v>
      </c>
    </row>
    <row r="127" spans="1:22" x14ac:dyDescent="0.25">
      <c r="A127" s="26">
        <f>Wellpath!E127</f>
        <v>3570</v>
      </c>
      <c r="B127" s="22">
        <v>0</v>
      </c>
      <c r="C127" s="22">
        <f>ABS(COS(Wellpath!$L127))*SIN(Wellpath!$M127)*MAX(1,SQRT(10/(Wellpath!K127-Wellpath!K126)))</f>
        <v>-0.2034975654985165</v>
      </c>
      <c r="D127" s="22">
        <f>IF(ABS(Wellpath!$L127)&lt;VerticalInc,"SING",ABS(COS(Wellpath!$L127))*COS(Wellpath!$M127)/SIN(Wellpath!$L127)*MAX(1,SQRT(10/(Wellpath!K127-Wellpath!K126))))</f>
        <v>-0.10757335522263481</v>
      </c>
      <c r="E127" s="20">
        <f>IF(D127="SING",0,Model!$W$36*((drdp!B127+drdp!K127)*XYM4E!$B127+(drdp!E127+drdp!N127)*XYM4E!$C127+(drdp!H127+drdp!Q127)*XYM4E!$D127))</f>
        <v>-1.7973520369163779E-2</v>
      </c>
      <c r="F127" s="20">
        <f>IF(D127="SING",(Wellpath!K128-Wellpath!K126)/2*Model!$W$36,Model!$W$36*((drdp!C127+drdp!L127)*XYM4E!$B127+(drdp!F127+drdp!O127)*XYM4E!$C127+(drdp!I127+drdp!R127)*XYM4E!$D127))</f>
        <v>1.0216469909155026E-3</v>
      </c>
      <c r="G127" s="20">
        <f>IF(D127="SING",0,Model!$W$36*((drdp!D127+drdp!M127)*XYM4E!$B127+(drdp!G127+drdp!P127)*XYM4E!$C127+(drdp!J127+drdp!S127)*XYM4E!$D127))</f>
        <v>3.1116937765043397E-2</v>
      </c>
      <c r="H127" s="18">
        <f>IF(D127="SING",0,Model!$W$36*((drdp!B127)*XYM4E!$B127+(drdp!E127)*XYM4E!$C127+(drdp!H127)*XYM4E!$D127))</f>
        <v>-8.9867601845818896E-3</v>
      </c>
      <c r="I127" s="18">
        <f>IF(D127="SING",(Wellpath!K127-Wellpath!K126)/2*Model!$W$36,Model!$W$36*((drdp!C127)*XYM4E!$B127+(drdp!F127)*XYM4E!$C127+(drdp!I127)*XYM4E!$D127))</f>
        <v>5.1082349545775131E-4</v>
      </c>
      <c r="J127" s="18">
        <f>IF(D127="SING",0,Model!$W$36*((drdp!D127)*XYM4E!$B127+(drdp!G127)*XYM4E!$C127+(drdp!J127)*XYM4E!$D127))</f>
        <v>1.5558468882521699E-2</v>
      </c>
      <c r="K127" s="21">
        <f t="shared" si="23"/>
        <v>6.3450321258209106E-4</v>
      </c>
      <c r="L127" s="21">
        <f t="shared" si="24"/>
        <v>1.8444289575856725</v>
      </c>
      <c r="M127" s="21">
        <f t="shared" si="25"/>
        <v>1.9950878288483027E-2</v>
      </c>
      <c r="N127" s="21">
        <f t="shared" si="26"/>
        <v>1.659517640461944E-3</v>
      </c>
      <c r="O127" s="21">
        <f t="shared" si="27"/>
        <v>7.4441575864075038E-4</v>
      </c>
      <c r="P127" s="21">
        <f t="shared" si="28"/>
        <v>2.2728315077796921E-2</v>
      </c>
      <c r="Q127" s="19">
        <f t="shared" si="29"/>
        <v>3.9221763673653209E-4</v>
      </c>
      <c r="R127" s="19">
        <f t="shared" si="30"/>
        <v>1.8444281747637419</v>
      </c>
      <c r="S127" s="19">
        <f t="shared" si="31"/>
        <v>1.922468042657784E-2</v>
      </c>
      <c r="T127" s="19">
        <f t="shared" si="32"/>
        <v>1.6732895852129299E-3</v>
      </c>
      <c r="U127" s="19">
        <f t="shared" si="33"/>
        <v>1.1638764447002572E-3</v>
      </c>
      <c r="V127" s="19">
        <f t="shared" si="34"/>
        <v>2.2704472183421299E-2</v>
      </c>
    </row>
    <row r="128" spans="1:22" x14ac:dyDescent="0.25">
      <c r="A128" s="26">
        <f>Wellpath!E128</f>
        <v>3600</v>
      </c>
      <c r="B128" s="22">
        <v>0</v>
      </c>
      <c r="C128" s="22">
        <f>ABS(COS(Wellpath!$L128))*SIN(Wellpath!$M128)*MAX(1,SQRT(10/(Wellpath!K128-Wellpath!K127)))</f>
        <v>-0.2142919923381425</v>
      </c>
      <c r="D128" s="22">
        <f>IF(ABS(Wellpath!$L128)&lt;VerticalInc,"SING",ABS(COS(Wellpath!$L128))*COS(Wellpath!$M128)/SIN(Wellpath!$L128)*MAX(1,SQRT(10/(Wellpath!K128-Wellpath!K127))))</f>
        <v>-0.16298485126259166</v>
      </c>
      <c r="E128" s="20">
        <f>IF(D128="SING",0,Model!$W$36*((drdp!B128+drdp!K128)*XYM4E!$B128+(drdp!E128+drdp!N128)*XYM4E!$C128+(drdp!H128+drdp!Q128)*XYM4E!$D128))</f>
        <v>-2.5193002539725024E-2</v>
      </c>
      <c r="F128" s="20">
        <f>IF(D128="SING",(Wellpath!K129-Wellpath!K127)/2*Model!$W$36,Model!$W$36*((drdp!C128+drdp!L128)*XYM4E!$B128+(drdp!F128+drdp!O128)*XYM4E!$C128+(drdp!I128+drdp!R128)*XYM4E!$D128))</f>
        <v>7.3809678764062024E-3</v>
      </c>
      <c r="G128" s="20">
        <f>IF(D128="SING",0,Model!$W$36*((drdp!D128+drdp!M128)*XYM4E!$B128+(drdp!G128+drdp!P128)*XYM4E!$C128+(drdp!J128+drdp!S128)*XYM4E!$D128))</f>
        <v>3.2450765548156631E-2</v>
      </c>
      <c r="H128" s="18">
        <f>IF(D128="SING",0,Model!$W$36*((drdp!B128)*XYM4E!$B128+(drdp!E128)*XYM4E!$C128+(drdp!H128)*XYM4E!$D128))</f>
        <v>-1.2596501269862512E-2</v>
      </c>
      <c r="I128" s="18">
        <f>IF(D128="SING",(Wellpath!K128-Wellpath!K127)/2*Model!$W$36,Model!$W$36*((drdp!C128)*XYM4E!$B128+(drdp!F128)*XYM4E!$C128+(drdp!I128)*XYM4E!$D128))</f>
        <v>3.6904839382031012E-3</v>
      </c>
      <c r="J128" s="18">
        <f>IF(D128="SING",0,Model!$W$36*((drdp!D128)*XYM4E!$B128+(drdp!G128)*XYM4E!$C128+(drdp!J128)*XYM4E!$D128))</f>
        <v>1.6225382774078315E-2</v>
      </c>
      <c r="K128" s="21">
        <f t="shared" si="23"/>
        <v>1.2691905895486826E-3</v>
      </c>
      <c r="L128" s="21">
        <f t="shared" si="24"/>
        <v>1.8444834362724651</v>
      </c>
      <c r="M128" s="21">
        <f t="shared" si="25"/>
        <v>2.1003930473144458E-2</v>
      </c>
      <c r="N128" s="21">
        <f t="shared" si="26"/>
        <v>1.4735688980060137E-3</v>
      </c>
      <c r="O128" s="21">
        <f t="shared" si="27"/>
        <v>-7.3116460229980884E-5</v>
      </c>
      <c r="P128" s="21">
        <f t="shared" si="28"/>
        <v>2.2967833135872653E-2</v>
      </c>
      <c r="Q128" s="19">
        <f t="shared" si="29"/>
        <v>7.9317505682373899E-4</v>
      </c>
      <c r="R128" s="19">
        <f t="shared" si="30"/>
        <v>1.8444425772573707</v>
      </c>
      <c r="S128" s="19">
        <f t="shared" si="31"/>
        <v>2.0214141334648383E-2</v>
      </c>
      <c r="T128" s="19">
        <f t="shared" si="32"/>
        <v>1.6130304548479615E-3</v>
      </c>
      <c r="U128" s="19">
        <f t="shared" si="33"/>
        <v>5.4003270392306759E-4</v>
      </c>
      <c r="V128" s="19">
        <f t="shared" si="34"/>
        <v>2.2788194592315854E-2</v>
      </c>
    </row>
    <row r="129" spans="1:22" x14ac:dyDescent="0.25">
      <c r="A129" s="26">
        <f>Wellpath!E129</f>
        <v>3630</v>
      </c>
      <c r="B129" s="22">
        <v>0</v>
      </c>
      <c r="C129" s="22">
        <f>ABS(COS(Wellpath!$L129))*SIN(Wellpath!$M129)*MAX(1,SQRT(10/(Wellpath!K129-Wellpath!K128)))</f>
        <v>-0.20787302673387031</v>
      </c>
      <c r="D129" s="22">
        <f>IF(ABS(Wellpath!$L129)&lt;VerticalInc,"SING",ABS(COS(Wellpath!$L129))*COS(Wellpath!$M129)/SIN(Wellpath!$L129)*MAX(1,SQRT(10/(Wellpath!K129-Wellpath!K128))))</f>
        <v>-0.22093147234559068</v>
      </c>
      <c r="E129" s="20">
        <f>IF(D129="SING",0,Model!$W$36*((drdp!B129+drdp!K129)*XYM4E!$B129+(drdp!E129+drdp!N129)*XYM4E!$C129+(drdp!H129+drdp!Q129)*XYM4E!$D129))</f>
        <v>-3.0151768124170683E-2</v>
      </c>
      <c r="F129" s="20">
        <f>IF(D129="SING",(Wellpath!K130-Wellpath!K128)/2*Model!$W$36,Model!$W$36*((drdp!C129+drdp!L129)*XYM4E!$B129+(drdp!F129+drdp!O129)*XYM4E!$C129+(drdp!I129+drdp!R129)*XYM4E!$D129))</f>
        <v>1.6825715993070801E-2</v>
      </c>
      <c r="G129" s="20">
        <f>IF(D129="SING",0,Model!$W$36*((drdp!D129+drdp!M129)*XYM4E!$B129+(drdp!G129+drdp!P129)*XYM4E!$C129+(drdp!J129+drdp!S129)*XYM4E!$D129))</f>
        <v>3.1187280136836169E-2</v>
      </c>
      <c r="H129" s="18">
        <f>IF(D129="SING",0,Model!$W$36*((drdp!B129)*XYM4E!$B129+(drdp!E129)*XYM4E!$C129+(drdp!H129)*XYM4E!$D129))</f>
        <v>-1.5075884062085342E-2</v>
      </c>
      <c r="I129" s="18">
        <f>IF(D129="SING",(Wellpath!K129-Wellpath!K128)/2*Model!$W$36,Model!$W$36*((drdp!C129)*XYM4E!$B129+(drdp!F129)*XYM4E!$C129+(drdp!I129)*XYM4E!$D129))</f>
        <v>8.4128579965354004E-3</v>
      </c>
      <c r="J129" s="18">
        <f>IF(D129="SING",0,Model!$W$36*((drdp!D129)*XYM4E!$B129+(drdp!G129)*XYM4E!$C129+(drdp!J129)*XYM4E!$D129))</f>
        <v>1.5593640068418084E-2</v>
      </c>
      <c r="K129" s="21">
        <f t="shared" si="23"/>
        <v>2.1783197105624376E-3</v>
      </c>
      <c r="L129" s="21">
        <f t="shared" si="24"/>
        <v>1.8447665409911447</v>
      </c>
      <c r="M129" s="21">
        <f t="shared" si="25"/>
        <v>2.1976576915477955E-2</v>
      </c>
      <c r="N129" s="21">
        <f t="shared" si="26"/>
        <v>9.6624381085979271E-4</v>
      </c>
      <c r="O129" s="21">
        <f t="shared" si="27"/>
        <v>-1.0134680993394191E-3</v>
      </c>
      <c r="P129" s="21">
        <f t="shared" si="28"/>
        <v>2.3492581454051396E-2</v>
      </c>
      <c r="Q129" s="19">
        <f t="shared" si="29"/>
        <v>1.4964728698021214E-3</v>
      </c>
      <c r="R129" s="19">
        <f t="shared" si="30"/>
        <v>1.844554212452135</v>
      </c>
      <c r="S129" s="19">
        <f t="shared" si="31"/>
        <v>2.1247092083727832E-2</v>
      </c>
      <c r="T129" s="19">
        <f t="shared" si="32"/>
        <v>1.3467376262194584E-3</v>
      </c>
      <c r="U129" s="19">
        <f t="shared" si="33"/>
        <v>-3.0820437000734049E-4</v>
      </c>
      <c r="V129" s="19">
        <f t="shared" si="34"/>
        <v>2.3099020215417338E-2</v>
      </c>
    </row>
    <row r="130" spans="1:22" x14ac:dyDescent="0.25">
      <c r="A130" s="26">
        <f>Wellpath!E130</f>
        <v>3660</v>
      </c>
      <c r="B130" s="22">
        <v>0</v>
      </c>
      <c r="C130" s="22">
        <f>ABS(COS(Wellpath!$L130))*SIN(Wellpath!$M130)*MAX(1,SQRT(10/(Wellpath!K130-Wellpath!K129)))</f>
        <v>-0.18414020765082609</v>
      </c>
      <c r="D130" s="22">
        <f>IF(ABS(Wellpath!$L130)&lt;VerticalInc,"SING",ABS(COS(Wellpath!$L130))*COS(Wellpath!$M130)/SIN(Wellpath!$L130)*MAX(1,SQRT(10/(Wellpath!K130-Wellpath!K129))))</f>
        <v>-0.27524941019200777</v>
      </c>
      <c r="E130" s="20">
        <f>IF(D130="SING",0,Model!$W$36*((drdp!B130+drdp!K130)*XYM4E!$B130+(drdp!E130+drdp!N130)*XYM4E!$C130+(drdp!H130+drdp!Q130)*XYM4E!$D130))</f>
        <v>-3.1174601495917286E-2</v>
      </c>
      <c r="F130" s="20">
        <f>IF(D130="SING",(Wellpath!K131-Wellpath!K129)/2*Model!$W$36,Model!$W$36*((drdp!C130+drdp!L130)*XYM4E!$B130+(drdp!F130+drdp!O130)*XYM4E!$C130+(drdp!I130+drdp!R130)*XYM4E!$D130))</f>
        <v>2.8146411963708276E-2</v>
      </c>
      <c r="G130" s="20">
        <f>IF(D130="SING",0,Model!$W$36*((drdp!D130+drdp!M130)*XYM4E!$B130+(drdp!G130+drdp!P130)*XYM4E!$C130+(drdp!J130+drdp!S130)*XYM4E!$D130))</f>
        <v>2.741067227254353E-2</v>
      </c>
      <c r="H130" s="18">
        <f>IF(D130="SING",0,Model!$W$36*((drdp!B130)*XYM4E!$B130+(drdp!E130)*XYM4E!$C130+(drdp!H130)*XYM4E!$D130))</f>
        <v>-1.5587300747958643E-2</v>
      </c>
      <c r="I130" s="18">
        <f>IF(D130="SING",(Wellpath!K130-Wellpath!K129)/2*Model!$W$36,Model!$W$36*((drdp!C130)*XYM4E!$B130+(drdp!F130)*XYM4E!$C130+(drdp!I130)*XYM4E!$D130))</f>
        <v>1.4073205981854138E-2</v>
      </c>
      <c r="J130" s="18">
        <f>IF(D130="SING",0,Model!$W$36*((drdp!D130)*XYM4E!$B130+(drdp!G130)*XYM4E!$C130+(drdp!J130)*XYM4E!$D130))</f>
        <v>1.3705336136271765E-2</v>
      </c>
      <c r="K130" s="21">
        <f t="shared" si="23"/>
        <v>3.150175488991686E-3</v>
      </c>
      <c r="L130" s="21">
        <f t="shared" si="24"/>
        <v>1.8455587614975755</v>
      </c>
      <c r="M130" s="21">
        <f t="shared" si="25"/>
        <v>2.2727921869910742E-2</v>
      </c>
      <c r="N130" s="21">
        <f t="shared" si="26"/>
        <v>8.8790634351268503E-5</v>
      </c>
      <c r="O130" s="21">
        <f t="shared" si="27"/>
        <v>-1.867984884171153E-3</v>
      </c>
      <c r="P130" s="21">
        <f t="shared" si="28"/>
        <v>2.4264093528036601E-2</v>
      </c>
      <c r="Q130" s="19">
        <f t="shared" si="29"/>
        <v>2.4212836551697498E-3</v>
      </c>
      <c r="R130" s="19">
        <f t="shared" si="30"/>
        <v>1.8449645961177523</v>
      </c>
      <c r="S130" s="19">
        <f t="shared" si="31"/>
        <v>2.2164413154086151E-2</v>
      </c>
      <c r="T130" s="19">
        <f t="shared" si="32"/>
        <v>7.4688051673266166E-4</v>
      </c>
      <c r="U130" s="19">
        <f t="shared" si="33"/>
        <v>-1.2270972955473526E-3</v>
      </c>
      <c r="V130" s="19">
        <f t="shared" si="34"/>
        <v>2.3685459472547698E-2</v>
      </c>
    </row>
    <row r="131" spans="1:22" x14ac:dyDescent="0.25">
      <c r="A131" s="26">
        <f>Wellpath!E131</f>
        <v>3690</v>
      </c>
      <c r="B131" s="22">
        <v>0</v>
      </c>
      <c r="C131" s="22">
        <f>ABS(COS(Wellpath!$L131))*SIN(Wellpath!$M131)*MAX(1,SQRT(10/(Wellpath!K131-Wellpath!K130)))</f>
        <v>-0.14530667468959479</v>
      </c>
      <c r="D131" s="22">
        <f>IF(ABS(Wellpath!$L131)&lt;VerticalInc,"SING",ABS(COS(Wellpath!$L131))*COS(Wellpath!$M131)/SIN(Wellpath!$L131)*MAX(1,SQRT(10/(Wellpath!K131-Wellpath!K130))))</f>
        <v>-0.31966180813870632</v>
      </c>
      <c r="E131" s="20">
        <f>IF(D131="SING",0,Model!$W$36*((drdp!B131+drdp!K131)*XYM4E!$B131+(drdp!E131+drdp!N131)*XYM4E!$C131+(drdp!H131+drdp!Q131)*XYM4E!$D131))</f>
        <v>-2.7434174643639429E-2</v>
      </c>
      <c r="F131" s="20">
        <f>IF(D131="SING",(Wellpath!K132-Wellpath!K130)/2*Model!$W$36,Model!$W$36*((drdp!C131+drdp!L131)*XYM4E!$B131+(drdp!F131+drdp!O131)*XYM4E!$C131+(drdp!I131+drdp!R131)*XYM4E!$D131))</f>
        <v>3.930494326511462E-2</v>
      </c>
      <c r="G131" s="20">
        <f>IF(D131="SING",0,Model!$W$36*((drdp!D131+drdp!M131)*XYM4E!$B131+(drdp!G131+drdp!P131)*XYM4E!$C131+(drdp!J131+drdp!S131)*XYM4E!$D131))</f>
        <v>2.1510202891535893E-2</v>
      </c>
      <c r="H131" s="18">
        <f>IF(D131="SING",0,Model!$W$36*((drdp!B131)*XYM4E!$B131+(drdp!E131)*XYM4E!$C131+(drdp!H131)*XYM4E!$D131))</f>
        <v>-1.3717087321819714E-2</v>
      </c>
      <c r="I131" s="18">
        <f>IF(D131="SING",(Wellpath!K131-Wellpath!K130)/2*Model!$W$36,Model!$W$36*((drdp!C131)*XYM4E!$B131+(drdp!F131)*XYM4E!$C131+(drdp!I131)*XYM4E!$D131))</f>
        <v>1.965247163255731E-2</v>
      </c>
      <c r="J131" s="18">
        <f>IF(D131="SING",0,Model!$W$36*((drdp!D131)*XYM4E!$B131+(drdp!G131)*XYM4E!$C131+(drdp!J131)*XYM4E!$D131))</f>
        <v>1.0755101445767946E-2</v>
      </c>
      <c r="K131" s="21">
        <f t="shared" si="23"/>
        <v>3.9028094273693944E-3</v>
      </c>
      <c r="L131" s="21">
        <f t="shared" si="24"/>
        <v>1.8471036400626493</v>
      </c>
      <c r="M131" s="21">
        <f t="shared" si="25"/>
        <v>2.3190610698345781E-2</v>
      </c>
      <c r="N131" s="21">
        <f t="shared" si="26"/>
        <v>-9.8950804354222544E-4</v>
      </c>
      <c r="O131" s="21">
        <f t="shared" si="27"/>
        <v>-2.4580995469176666E-3</v>
      </c>
      <c r="P131" s="21">
        <f t="shared" si="28"/>
        <v>2.5109550832309525E-2</v>
      </c>
      <c r="Q131" s="19">
        <f t="shared" si="29"/>
        <v>3.338333973586113E-3</v>
      </c>
      <c r="R131" s="19">
        <f t="shared" si="30"/>
        <v>1.845944981138844</v>
      </c>
      <c r="S131" s="19">
        <f t="shared" si="31"/>
        <v>2.2843594077019504E-2</v>
      </c>
      <c r="T131" s="19">
        <f t="shared" si="32"/>
        <v>-1.8078403512210495E-4</v>
      </c>
      <c r="U131" s="19">
        <f t="shared" si="33"/>
        <v>-2.0155135498577813E-3</v>
      </c>
      <c r="V131" s="19">
        <f t="shared" si="34"/>
        <v>2.4475457854104831E-2</v>
      </c>
    </row>
    <row r="132" spans="1:22" x14ac:dyDescent="0.25">
      <c r="A132" s="26">
        <f>Wellpath!E132</f>
        <v>3720</v>
      </c>
      <c r="B132" s="22">
        <v>0</v>
      </c>
      <c r="C132" s="22">
        <f>ABS(COS(Wellpath!$L132))*SIN(Wellpath!$M132)*MAX(1,SQRT(10/(Wellpath!K132-Wellpath!K131)))</f>
        <v>-9.5226052729611585E-2</v>
      </c>
      <c r="D132" s="22">
        <f>IF(ABS(Wellpath!$L132)&lt;VerticalInc,"SING",ABS(COS(Wellpath!$L132))*COS(Wellpath!$M132)/SIN(Wellpath!$L132)*MAX(1,SQRT(10/(Wellpath!K132-Wellpath!K131))))</f>
        <v>-0.34896669702180128</v>
      </c>
      <c r="E132" s="20">
        <f>IF(D132="SING",0,Model!$W$36*((drdp!B132+drdp!K132)*XYM4E!$B132+(drdp!E132+drdp!N132)*XYM4E!$C132+(drdp!H132+drdp!Q132)*XYM4E!$D132))</f>
        <v>-1.2847252321222006E-2</v>
      </c>
      <c r="F132" s="20">
        <f>IF(D132="SING",(Wellpath!K133-Wellpath!K131)/2*Model!$W$36,Model!$W$36*((drdp!C132+drdp!L132)*XYM4E!$B132+(drdp!F132+drdp!O132)*XYM4E!$C132+(drdp!I132+drdp!R132)*XYM4E!$D132))</f>
        <v>3.2034695905646185E-2</v>
      </c>
      <c r="G132" s="20">
        <f>IF(D132="SING",0,Model!$W$36*((drdp!D132+drdp!M132)*XYM4E!$B132+(drdp!G132+drdp!P132)*XYM4E!$C132+(drdp!J132+drdp!S132)*XYM4E!$D132))</f>
        <v>9.3724453100997706E-3</v>
      </c>
      <c r="H132" s="18">
        <f>IF(D132="SING",0,Model!$W$36*((drdp!B132)*XYM4E!$B132+(drdp!E132)*XYM4E!$C132+(drdp!H132)*XYM4E!$D132))</f>
        <v>-9.6354392409165046E-3</v>
      </c>
      <c r="I132" s="18">
        <f>IF(D132="SING",(Wellpath!K132-Wellpath!K131)/2*Model!$W$36,Model!$W$36*((drdp!C132)*XYM4E!$B132+(drdp!F132)*XYM4E!$C132+(drdp!I132)*XYM4E!$D132))</f>
        <v>2.4026021929234639E-2</v>
      </c>
      <c r="J132" s="18">
        <f>IF(D132="SING",0,Model!$W$36*((drdp!D132)*XYM4E!$B132+(drdp!G132)*XYM4E!$C132+(drdp!J132)*XYM4E!$D132))</f>
        <v>7.0293339825748275E-3</v>
      </c>
      <c r="K132" s="21">
        <f t="shared" si="23"/>
        <v>4.0678613195745386E-3</v>
      </c>
      <c r="L132" s="21">
        <f t="shared" si="24"/>
        <v>1.8481298618044164</v>
      </c>
      <c r="M132" s="21">
        <f t="shared" si="25"/>
        <v>2.3278453429436591E-2</v>
      </c>
      <c r="N132" s="21">
        <f t="shared" si="26"/>
        <v>-1.4010658648756795E-3</v>
      </c>
      <c r="O132" s="21">
        <f t="shared" si="27"/>
        <v>-2.578509716683372E-3</v>
      </c>
      <c r="P132" s="21">
        <f t="shared" si="28"/>
        <v>2.540979426771087E-2</v>
      </c>
      <c r="Q132" s="19">
        <f t="shared" si="29"/>
        <v>3.9956511167347879E-3</v>
      </c>
      <c r="R132" s="19">
        <f t="shared" si="30"/>
        <v>1.8476808897923933</v>
      </c>
      <c r="S132" s="19">
        <f t="shared" si="31"/>
        <v>2.3240022234584361E-2</v>
      </c>
      <c r="T132" s="19">
        <f t="shared" si="32"/>
        <v>-1.2210093180422934E-3</v>
      </c>
      <c r="U132" s="19">
        <f t="shared" si="33"/>
        <v>-2.5258302674108762E-3</v>
      </c>
      <c r="V132" s="19">
        <f t="shared" si="34"/>
        <v>2.5278437764722782E-2</v>
      </c>
    </row>
    <row r="133" spans="1:22" x14ac:dyDescent="0.25">
      <c r="A133" s="26">
        <f>Wellpath!E133</f>
        <v>3730</v>
      </c>
      <c r="B133" s="22">
        <v>0</v>
      </c>
      <c r="C133" s="22">
        <f>ABS(COS(Wellpath!$L133))*SIN(Wellpath!$M133)*MAX(1,SQRT(10/(Wellpath!K133-Wellpath!K132)))</f>
        <v>-7.6937791847948994E-2</v>
      </c>
      <c r="D133" s="22">
        <f>IF(ABS(Wellpath!$L133)&lt;VerticalInc,"SING",ABS(COS(Wellpath!$L133))*COS(Wellpath!$M133)/SIN(Wellpath!$L133)*MAX(1,SQRT(10/(Wellpath!K133-Wellpath!K132))))</f>
        <v>-0.3546417007418568</v>
      </c>
      <c r="E133" s="20">
        <f>IF(D133="SING",0,Model!$W$36*((drdp!B133+drdp!K133)*XYM4E!$B133+(drdp!E133+drdp!N133)*XYM4E!$C133+(drdp!H133+drdp!Q133)*XYM4E!$D133))</f>
        <v>-7.9015549811679731E-3</v>
      </c>
      <c r="F133" s="20">
        <f>IF(D133="SING",(Wellpath!K134-Wellpath!K132)/2*Model!$W$36,Model!$W$36*((drdp!C133+drdp!L133)*XYM4E!$B133+(drdp!F133+drdp!O133)*XYM4E!$C133+(drdp!I133+drdp!R133)*XYM4E!$D133))</f>
        <v>2.5037981535709793E-2</v>
      </c>
      <c r="G133" s="20">
        <f>IF(D133="SING",0,Model!$W$36*((drdp!D133+drdp!M133)*XYM4E!$B133+(drdp!G133+drdp!P133)*XYM4E!$C133+(drdp!J133+drdp!S133)*XYM4E!$D133))</f>
        <v>5.6782618446019157E-3</v>
      </c>
      <c r="H133" s="18">
        <f>IF(D133="SING",0,Model!$W$36*((drdp!B133)*XYM4E!$B133+(drdp!E133)*XYM4E!$C133+(drdp!H133)*XYM4E!$D133))</f>
        <v>-2.6338516603893248E-3</v>
      </c>
      <c r="I133" s="18">
        <f>IF(D133="SING",(Wellpath!K133-Wellpath!K132)/2*Model!$W$36,Model!$W$36*((drdp!C133)*XYM4E!$B133+(drdp!F133)*XYM4E!$C133+(drdp!I133)*XYM4E!$D133))</f>
        <v>8.3459938452365972E-3</v>
      </c>
      <c r="J133" s="18">
        <f>IF(D133="SING",0,Model!$W$36*((drdp!D133)*XYM4E!$B133+(drdp!G133)*XYM4E!$C133+(drdp!J133)*XYM4E!$D133))</f>
        <v>1.8927539482006389E-3</v>
      </c>
      <c r="K133" s="21">
        <f t="shared" si="23"/>
        <v>4.1302958906949587E-3</v>
      </c>
      <c r="L133" s="21">
        <f t="shared" si="24"/>
        <v>1.848756762323799</v>
      </c>
      <c r="M133" s="21">
        <f t="shared" si="25"/>
        <v>2.3310696087012455E-2</v>
      </c>
      <c r="N133" s="21">
        <f t="shared" si="26"/>
        <v>-1.5989048525975589E-3</v>
      </c>
      <c r="O133" s="21">
        <f t="shared" si="27"/>
        <v>-2.6233768148459622E-3</v>
      </c>
      <c r="P133" s="21">
        <f t="shared" si="28"/>
        <v>2.5551966482930937E-2</v>
      </c>
      <c r="Q133" s="19">
        <f t="shared" si="29"/>
        <v>4.0747984941434745E-3</v>
      </c>
      <c r="R133" s="19">
        <f t="shared" si="30"/>
        <v>1.8481995174176811</v>
      </c>
      <c r="S133" s="19">
        <f t="shared" si="31"/>
        <v>2.3282035946945022E-2</v>
      </c>
      <c r="T133" s="19">
        <f t="shared" si="32"/>
        <v>-1.423047974622555E-3</v>
      </c>
      <c r="U133" s="19">
        <f t="shared" si="33"/>
        <v>-2.5834949498125489E-3</v>
      </c>
      <c r="V133" s="19">
        <f t="shared" si="34"/>
        <v>2.5425591180513098E-2</v>
      </c>
    </row>
    <row r="134" spans="1:22" x14ac:dyDescent="0.25">
      <c r="A134" s="26">
        <f>Wellpath!E134</f>
        <v>3750</v>
      </c>
      <c r="B134" s="22">
        <v>0</v>
      </c>
      <c r="C134" s="22">
        <f>ABS(COS(Wellpath!$L134))*SIN(Wellpath!$M134)*MAX(1,SQRT(10/(Wellpath!K134-Wellpath!K133)))</f>
        <v>-7.6937791847948994E-2</v>
      </c>
      <c r="D134" s="22">
        <f>IF(ABS(Wellpath!$L134)&lt;VerticalInc,"SING",ABS(COS(Wellpath!$L134))*COS(Wellpath!$M134)/SIN(Wellpath!$L134)*MAX(1,SQRT(10/(Wellpath!K134-Wellpath!K133))))</f>
        <v>-0.3546417007418568</v>
      </c>
      <c r="E134" s="20">
        <f>IF(D134="SING",0,Model!$W$36*((drdp!B134+drdp!K134)*XYM4E!$B134+(drdp!E134+drdp!N134)*XYM4E!$C134+(drdp!H134+drdp!Q134)*XYM4E!$D134))</f>
        <v>-1.3169258301946624E-2</v>
      </c>
      <c r="F134" s="20">
        <f>IF(D134="SING",(Wellpath!K135-Wellpath!K133)/2*Model!$W$36,Model!$W$36*((drdp!C134+drdp!L134)*XYM4E!$B134+(drdp!F134+drdp!O134)*XYM4E!$C134+(drdp!I134+drdp!R134)*XYM4E!$D134))</f>
        <v>4.1729969226182981E-2</v>
      </c>
      <c r="G134" s="20">
        <f>IF(D134="SING",0,Model!$W$36*((drdp!D134+drdp!M134)*XYM4E!$B134+(drdp!G134+drdp!P134)*XYM4E!$C134+(drdp!J134+drdp!S134)*XYM4E!$D134))</f>
        <v>9.4637697410031932E-3</v>
      </c>
      <c r="H134" s="18">
        <f>IF(D134="SING",0,Model!$W$36*((drdp!B134)*XYM4E!$B134+(drdp!E134)*XYM4E!$C134+(drdp!H134)*XYM4E!$D134))</f>
        <v>-5.2677033207786496E-3</v>
      </c>
      <c r="I134" s="18">
        <f>IF(D134="SING",(Wellpath!K134-Wellpath!K133)/2*Model!$W$36,Model!$W$36*((drdp!C134)*XYM4E!$B134+(drdp!F134)*XYM4E!$C134+(drdp!I134)*XYM4E!$D134))</f>
        <v>1.6691987690473194E-2</v>
      </c>
      <c r="J134" s="18">
        <f>IF(D134="SING",0,Model!$W$36*((drdp!D134)*XYM4E!$B134+(drdp!G134)*XYM4E!$C134+(drdp!J134)*XYM4E!$D134))</f>
        <v>3.7855078964012779E-3</v>
      </c>
      <c r="K134" s="21">
        <f t="shared" si="23"/>
        <v>4.303725254918349E-3</v>
      </c>
      <c r="L134" s="21">
        <f t="shared" si="24"/>
        <v>1.8504981526554172</v>
      </c>
      <c r="M134" s="21">
        <f t="shared" si="25"/>
        <v>2.3400259024723181E-2</v>
      </c>
      <c r="N134" s="21">
        <f t="shared" si="26"/>
        <v>-2.1484575962694465E-3</v>
      </c>
      <c r="O134" s="21">
        <f t="shared" si="27"/>
        <v>-2.7480076430753796E-3</v>
      </c>
      <c r="P134" s="21">
        <f t="shared" si="28"/>
        <v>2.5946889302986682E-2</v>
      </c>
      <c r="Q134" s="19">
        <f t="shared" si="29"/>
        <v>4.1580445889707008E-3</v>
      </c>
      <c r="R134" s="19">
        <f t="shared" si="30"/>
        <v>1.8490353847768579</v>
      </c>
      <c r="S134" s="19">
        <f t="shared" si="31"/>
        <v>2.332502615704617E-2</v>
      </c>
      <c r="T134" s="19">
        <f t="shared" si="32"/>
        <v>-1.686833291585061E-3</v>
      </c>
      <c r="U134" s="19">
        <f t="shared" si="33"/>
        <v>-2.6433177473626688E-3</v>
      </c>
      <c r="V134" s="19">
        <f t="shared" si="34"/>
        <v>2.5615154134139857E-2</v>
      </c>
    </row>
    <row r="135" spans="1:22" x14ac:dyDescent="0.25">
      <c r="A135" s="26">
        <f>Wellpath!E135</f>
        <v>3780</v>
      </c>
      <c r="B135" s="22">
        <v>0</v>
      </c>
      <c r="C135" s="22">
        <f>ABS(COS(Wellpath!$L135))*SIN(Wellpath!$M135)*MAX(1,SQRT(10/(Wellpath!K135-Wellpath!K134)))</f>
        <v>-7.6937791847948994E-2</v>
      </c>
      <c r="D135" s="22">
        <f>IF(ABS(Wellpath!$L135)&lt;VerticalInc,"SING",ABS(COS(Wellpath!$L135))*COS(Wellpath!$M135)/SIN(Wellpath!$L135)*MAX(1,SQRT(10/(Wellpath!K135-Wellpath!K134))))</f>
        <v>-0.3546417007418568</v>
      </c>
      <c r="E135" s="20">
        <f>IF(D135="SING",0,Model!$W$36*((drdp!B135+drdp!K135)*XYM4E!$B135+(drdp!E135+drdp!N135)*XYM4E!$C135+(drdp!H135+drdp!Q135)*XYM4E!$D135))</f>
        <v>-1.5803109962335946E-2</v>
      </c>
      <c r="F135" s="20">
        <f>IF(D135="SING",(Wellpath!K136-Wellpath!K134)/2*Model!$W$36,Model!$W$36*((drdp!C135+drdp!L135)*XYM4E!$B135+(drdp!F135+drdp!O135)*XYM4E!$C135+(drdp!I135+drdp!R135)*XYM4E!$D135))</f>
        <v>5.0075963071419573E-2</v>
      </c>
      <c r="G135" s="20">
        <f>IF(D135="SING",0,Model!$W$36*((drdp!D135+drdp!M135)*XYM4E!$B135+(drdp!G135+drdp!P135)*XYM4E!$C135+(drdp!J135+drdp!S135)*XYM4E!$D135))</f>
        <v>1.1356523689203831E-2</v>
      </c>
      <c r="H135" s="18">
        <f>IF(D135="SING",0,Model!$W$36*((drdp!B135)*XYM4E!$B135+(drdp!E135)*XYM4E!$C135+(drdp!H135)*XYM4E!$D135))</f>
        <v>-7.9015549811679731E-3</v>
      </c>
      <c r="I135" s="18">
        <f>IF(D135="SING",(Wellpath!K135-Wellpath!K134)/2*Model!$W$36,Model!$W$36*((drdp!C135)*XYM4E!$B135+(drdp!F135)*XYM4E!$C135+(drdp!I135)*XYM4E!$D135))</f>
        <v>2.5037981535709786E-2</v>
      </c>
      <c r="J135" s="18">
        <f>IF(D135="SING",0,Model!$W$36*((drdp!D135)*XYM4E!$B135+(drdp!G135)*XYM4E!$C135+(drdp!J135)*XYM4E!$D135))</f>
        <v>5.6782618446019157E-3</v>
      </c>
      <c r="K135" s="21">
        <f t="shared" ref="K135:K198" si="35">K134+E135^2</f>
        <v>4.5534635394000305E-3</v>
      </c>
      <c r="L135" s="21">
        <f t="shared" ref="L135:L198" si="36">L134+F135^2</f>
        <v>1.8530057547329473</v>
      </c>
      <c r="M135" s="21">
        <f t="shared" ref="M135:M198" si="37">M134+G135^2</f>
        <v>2.3529229655026629E-2</v>
      </c>
      <c r="N135" s="21">
        <f t="shared" ref="N135:N198" si="38">N134+E135*F135</f>
        <v>-2.9398135471569642E-3</v>
      </c>
      <c r="O135" s="21">
        <f t="shared" ref="O135:O198" si="39">O134+E135*G135</f>
        <v>-2.927476035725741E-3</v>
      </c>
      <c r="P135" s="21">
        <f t="shared" ref="P135:P198" si="40">P134+F135*G135</f>
        <v>2.6515578163866953E-2</v>
      </c>
      <c r="Q135" s="19">
        <f t="shared" ref="Q135:Q198" si="41">K134+H135^2</f>
        <v>4.3661598260387692E-3</v>
      </c>
      <c r="R135" s="19">
        <f t="shared" ref="R135:R198" si="42">L134+I135^2</f>
        <v>1.8511250531747998</v>
      </c>
      <c r="S135" s="19">
        <f t="shared" ref="S135:S198" si="43">M134+J135^2</f>
        <v>2.3432501682299045E-2</v>
      </c>
      <c r="T135" s="19">
        <f t="shared" ref="T135:T198" si="44">N134+H135*I135</f>
        <v>-2.3462965839913257E-3</v>
      </c>
      <c r="U135" s="19">
        <f t="shared" ref="U135:U198" si="45">O134+H135*J135</f>
        <v>-2.7928747412379698E-3</v>
      </c>
      <c r="V135" s="19">
        <f t="shared" ref="V135:V198" si="46">P134+I135*J135</f>
        <v>2.6089061518206749E-2</v>
      </c>
    </row>
    <row r="136" spans="1:22" x14ac:dyDescent="0.25">
      <c r="A136" s="26">
        <f>Wellpath!E136</f>
        <v>3810</v>
      </c>
      <c r="B136" s="22">
        <v>0</v>
      </c>
      <c r="C136" s="22">
        <f>ABS(COS(Wellpath!$L136))*SIN(Wellpath!$M136)*MAX(1,SQRT(10/(Wellpath!K136-Wellpath!K135)))</f>
        <v>-7.6937791847948994E-2</v>
      </c>
      <c r="D136" s="22">
        <f>IF(ABS(Wellpath!$L136)&lt;VerticalInc,"SING",ABS(COS(Wellpath!$L136))*COS(Wellpath!$M136)/SIN(Wellpath!$L136)*MAX(1,SQRT(10/(Wellpath!K136-Wellpath!K135))))</f>
        <v>-0.3546417007418568</v>
      </c>
      <c r="E136" s="20">
        <f>IF(D136="SING",0,Model!$W$36*((drdp!B136+drdp!K136)*XYM4E!$B136+(drdp!E136+drdp!N136)*XYM4E!$C136+(drdp!H136+drdp!Q136)*XYM4E!$D136))</f>
        <v>-1.5803109962335946E-2</v>
      </c>
      <c r="F136" s="20">
        <f>IF(D136="SING",(Wellpath!K137-Wellpath!K135)/2*Model!$W$36,Model!$W$36*((drdp!C136+drdp!L136)*XYM4E!$B136+(drdp!F136+drdp!O136)*XYM4E!$C136+(drdp!I136+drdp!R136)*XYM4E!$D136))</f>
        <v>5.0075963071419573E-2</v>
      </c>
      <c r="G136" s="20">
        <f>IF(D136="SING",0,Model!$W$36*((drdp!D136+drdp!M136)*XYM4E!$B136+(drdp!G136+drdp!P136)*XYM4E!$C136+(drdp!J136+drdp!S136)*XYM4E!$D136))</f>
        <v>1.1356523689203831E-2</v>
      </c>
      <c r="H136" s="18">
        <f>IF(D136="SING",0,Model!$W$36*((drdp!B136)*XYM4E!$B136+(drdp!E136)*XYM4E!$C136+(drdp!H136)*XYM4E!$D136))</f>
        <v>-7.9015549811679731E-3</v>
      </c>
      <c r="I136" s="18">
        <f>IF(D136="SING",(Wellpath!K136-Wellpath!K135)/2*Model!$W$36,Model!$W$36*((drdp!C136)*XYM4E!$B136+(drdp!F136)*XYM4E!$C136+(drdp!I136)*XYM4E!$D136))</f>
        <v>2.5037981535709786E-2</v>
      </c>
      <c r="J136" s="18">
        <f>IF(D136="SING",0,Model!$W$36*((drdp!D136)*XYM4E!$B136+(drdp!G136)*XYM4E!$C136+(drdp!J136)*XYM4E!$D136))</f>
        <v>5.6782618446019157E-3</v>
      </c>
      <c r="K136" s="21">
        <f t="shared" si="35"/>
        <v>4.803201823881712E-3</v>
      </c>
      <c r="L136" s="21">
        <f t="shared" si="36"/>
        <v>1.8555133568104774</v>
      </c>
      <c r="M136" s="21">
        <f t="shared" si="37"/>
        <v>2.3658200285330076E-2</v>
      </c>
      <c r="N136" s="21">
        <f t="shared" si="38"/>
        <v>-3.7311694980444818E-3</v>
      </c>
      <c r="O136" s="21">
        <f t="shared" si="39"/>
        <v>-3.1069444283761023E-3</v>
      </c>
      <c r="P136" s="21">
        <f t="shared" si="40"/>
        <v>2.7084267024747224E-2</v>
      </c>
      <c r="Q136" s="19">
        <f t="shared" si="41"/>
        <v>4.6158981105204507E-3</v>
      </c>
      <c r="R136" s="19">
        <f t="shared" si="42"/>
        <v>1.8536326552523299</v>
      </c>
      <c r="S136" s="19">
        <f t="shared" si="43"/>
        <v>2.3561472312602492E-2</v>
      </c>
      <c r="T136" s="19">
        <f t="shared" si="44"/>
        <v>-3.1376525348788434E-3</v>
      </c>
      <c r="U136" s="19">
        <f t="shared" si="45"/>
        <v>-2.9723431338883311E-3</v>
      </c>
      <c r="V136" s="19">
        <f t="shared" si="46"/>
        <v>2.665775037908702E-2</v>
      </c>
    </row>
    <row r="137" spans="1:22" x14ac:dyDescent="0.25">
      <c r="A137" s="26">
        <f>Wellpath!E137</f>
        <v>3840</v>
      </c>
      <c r="B137" s="22">
        <v>0</v>
      </c>
      <c r="C137" s="22">
        <f>ABS(COS(Wellpath!$L137))*SIN(Wellpath!$M137)*MAX(1,SQRT(10/(Wellpath!K137-Wellpath!K136)))</f>
        <v>-7.6937791847948994E-2</v>
      </c>
      <c r="D137" s="22">
        <f>IF(ABS(Wellpath!$L137)&lt;VerticalInc,"SING",ABS(COS(Wellpath!$L137))*COS(Wellpath!$M137)/SIN(Wellpath!$L137)*MAX(1,SQRT(10/(Wellpath!K137-Wellpath!K136))))</f>
        <v>-0.3546417007418568</v>
      </c>
      <c r="E137" s="20">
        <f>IF(D137="SING",0,Model!$W$36*((drdp!B137+drdp!K137)*XYM4E!$B137+(drdp!E137+drdp!N137)*XYM4E!$C137+(drdp!H137+drdp!Q137)*XYM4E!$D137))</f>
        <v>-1.5803109962335946E-2</v>
      </c>
      <c r="F137" s="20">
        <f>IF(D137="SING",(Wellpath!K138-Wellpath!K136)/2*Model!$W$36,Model!$W$36*((drdp!C137+drdp!L137)*XYM4E!$B137+(drdp!F137+drdp!O137)*XYM4E!$C137+(drdp!I137+drdp!R137)*XYM4E!$D137))</f>
        <v>5.0075963071419573E-2</v>
      </c>
      <c r="G137" s="20">
        <f>IF(D137="SING",0,Model!$W$36*((drdp!D137+drdp!M137)*XYM4E!$B137+(drdp!G137+drdp!P137)*XYM4E!$C137+(drdp!J137+drdp!S137)*XYM4E!$D137))</f>
        <v>1.1356523689203831E-2</v>
      </c>
      <c r="H137" s="18">
        <f>IF(D137="SING",0,Model!$W$36*((drdp!B137)*XYM4E!$B137+(drdp!E137)*XYM4E!$C137+(drdp!H137)*XYM4E!$D137))</f>
        <v>-7.9015549811679731E-3</v>
      </c>
      <c r="I137" s="18">
        <f>IF(D137="SING",(Wellpath!K137-Wellpath!K136)/2*Model!$W$36,Model!$W$36*((drdp!C137)*XYM4E!$B137+(drdp!F137)*XYM4E!$C137+(drdp!I137)*XYM4E!$D137))</f>
        <v>2.5037981535709786E-2</v>
      </c>
      <c r="J137" s="18">
        <f>IF(D137="SING",0,Model!$W$36*((drdp!D137)*XYM4E!$B137+(drdp!G137)*XYM4E!$C137+(drdp!J137)*XYM4E!$D137))</f>
        <v>5.6782618446019157E-3</v>
      </c>
      <c r="K137" s="21">
        <f t="shared" si="35"/>
        <v>5.0529401083633935E-3</v>
      </c>
      <c r="L137" s="21">
        <f t="shared" si="36"/>
        <v>1.8580209588880074</v>
      </c>
      <c r="M137" s="21">
        <f t="shared" si="37"/>
        <v>2.3787170915633524E-2</v>
      </c>
      <c r="N137" s="21">
        <f t="shared" si="38"/>
        <v>-4.5225254489319995E-3</v>
      </c>
      <c r="O137" s="21">
        <f t="shared" si="39"/>
        <v>-3.2864128210264637E-3</v>
      </c>
      <c r="P137" s="21">
        <f t="shared" si="40"/>
        <v>2.7652955885627495E-2</v>
      </c>
      <c r="Q137" s="19">
        <f t="shared" si="41"/>
        <v>4.8656363950021321E-3</v>
      </c>
      <c r="R137" s="19">
        <f t="shared" si="42"/>
        <v>1.85614025732986</v>
      </c>
      <c r="S137" s="19">
        <f t="shared" si="43"/>
        <v>2.369044294290594E-2</v>
      </c>
      <c r="T137" s="19">
        <f t="shared" si="44"/>
        <v>-3.9290084857663615E-3</v>
      </c>
      <c r="U137" s="19">
        <f t="shared" si="45"/>
        <v>-3.1518115265386924E-3</v>
      </c>
      <c r="V137" s="19">
        <f t="shared" si="46"/>
        <v>2.7226439239967291E-2</v>
      </c>
    </row>
    <row r="138" spans="1:22" x14ac:dyDescent="0.25">
      <c r="A138" s="26">
        <f>Wellpath!E138</f>
        <v>3870</v>
      </c>
      <c r="B138" s="22">
        <v>0</v>
      </c>
      <c r="C138" s="22">
        <f>ABS(COS(Wellpath!$L138))*SIN(Wellpath!$M138)*MAX(1,SQRT(10/(Wellpath!K138-Wellpath!K137)))</f>
        <v>-7.6937791847948994E-2</v>
      </c>
      <c r="D138" s="22">
        <f>IF(ABS(Wellpath!$L138)&lt;VerticalInc,"SING",ABS(COS(Wellpath!$L138))*COS(Wellpath!$M138)/SIN(Wellpath!$L138)*MAX(1,SQRT(10/(Wellpath!K138-Wellpath!K137))))</f>
        <v>-0.3546417007418568</v>
      </c>
      <c r="E138" s="20">
        <f>IF(D138="SING",0,Model!$W$36*((drdp!B138+drdp!K138)*XYM4E!$B138+(drdp!E138+drdp!N138)*XYM4E!$C138+(drdp!H138+drdp!Q138)*XYM4E!$D138))</f>
        <v>-1.5803109962335946E-2</v>
      </c>
      <c r="F138" s="20">
        <f>IF(D138="SING",(Wellpath!K139-Wellpath!K137)/2*Model!$W$36,Model!$W$36*((drdp!C138+drdp!L138)*XYM4E!$B138+(drdp!F138+drdp!O138)*XYM4E!$C138+(drdp!I138+drdp!R138)*XYM4E!$D138))</f>
        <v>5.0075963071419573E-2</v>
      </c>
      <c r="G138" s="20">
        <f>IF(D138="SING",0,Model!$W$36*((drdp!D138+drdp!M138)*XYM4E!$B138+(drdp!G138+drdp!P138)*XYM4E!$C138+(drdp!J138+drdp!S138)*XYM4E!$D138))</f>
        <v>1.1356523689203831E-2</v>
      </c>
      <c r="H138" s="18">
        <f>IF(D138="SING",0,Model!$W$36*((drdp!B138)*XYM4E!$B138+(drdp!E138)*XYM4E!$C138+(drdp!H138)*XYM4E!$D138))</f>
        <v>-7.9015549811679731E-3</v>
      </c>
      <c r="I138" s="18">
        <f>IF(D138="SING",(Wellpath!K138-Wellpath!K137)/2*Model!$W$36,Model!$W$36*((drdp!C138)*XYM4E!$B138+(drdp!F138)*XYM4E!$C138+(drdp!I138)*XYM4E!$D138))</f>
        <v>2.5037981535709786E-2</v>
      </c>
      <c r="J138" s="18">
        <f>IF(D138="SING",0,Model!$W$36*((drdp!D138)*XYM4E!$B138+(drdp!G138)*XYM4E!$C138+(drdp!J138)*XYM4E!$D138))</f>
        <v>5.6782618446019157E-3</v>
      </c>
      <c r="K138" s="21">
        <f t="shared" si="35"/>
        <v>5.302678392845075E-3</v>
      </c>
      <c r="L138" s="21">
        <f t="shared" si="36"/>
        <v>1.8605285609655375</v>
      </c>
      <c r="M138" s="21">
        <f t="shared" si="37"/>
        <v>2.3916141545936971E-2</v>
      </c>
      <c r="N138" s="21">
        <f t="shared" si="38"/>
        <v>-5.3138813998195172E-3</v>
      </c>
      <c r="O138" s="21">
        <f t="shared" si="39"/>
        <v>-3.465881213676825E-3</v>
      </c>
      <c r="P138" s="21">
        <f t="shared" si="40"/>
        <v>2.8221644746507766E-2</v>
      </c>
      <c r="Q138" s="19">
        <f t="shared" si="41"/>
        <v>5.1153746794838136E-3</v>
      </c>
      <c r="R138" s="19">
        <f t="shared" si="42"/>
        <v>1.8586478594073901</v>
      </c>
      <c r="S138" s="19">
        <f t="shared" si="43"/>
        <v>2.3819413573209387E-2</v>
      </c>
      <c r="T138" s="19">
        <f t="shared" si="44"/>
        <v>-4.7203644366538792E-3</v>
      </c>
      <c r="U138" s="19">
        <f t="shared" si="45"/>
        <v>-3.3312799191890538E-3</v>
      </c>
      <c r="V138" s="19">
        <f t="shared" si="46"/>
        <v>2.7795128100847562E-2</v>
      </c>
    </row>
    <row r="139" spans="1:22" x14ac:dyDescent="0.25">
      <c r="A139" s="26">
        <f>Wellpath!E139</f>
        <v>3900</v>
      </c>
      <c r="B139" s="22">
        <v>0</v>
      </c>
      <c r="C139" s="22">
        <f>ABS(COS(Wellpath!$L139))*SIN(Wellpath!$M139)*MAX(1,SQRT(10/(Wellpath!K139-Wellpath!K138)))</f>
        <v>-7.6937791847948994E-2</v>
      </c>
      <c r="D139" s="22">
        <f>IF(ABS(Wellpath!$L139)&lt;VerticalInc,"SING",ABS(COS(Wellpath!$L139))*COS(Wellpath!$M139)/SIN(Wellpath!$L139)*MAX(1,SQRT(10/(Wellpath!K139-Wellpath!K138))))</f>
        <v>-0.3546417007418568</v>
      </c>
      <c r="E139" s="20">
        <f>IF(D139="SING",0,Model!$W$36*((drdp!B139+drdp!K139)*XYM4E!$B139+(drdp!E139+drdp!N139)*XYM4E!$C139+(drdp!H139+drdp!Q139)*XYM4E!$D139))</f>
        <v>-1.5803109962335946E-2</v>
      </c>
      <c r="F139" s="20">
        <f>IF(D139="SING",(Wellpath!K140-Wellpath!K138)/2*Model!$W$36,Model!$W$36*((drdp!C139+drdp!L139)*XYM4E!$B139+(drdp!F139+drdp!O139)*XYM4E!$C139+(drdp!I139+drdp!R139)*XYM4E!$D139))</f>
        <v>5.0075963071419573E-2</v>
      </c>
      <c r="G139" s="20">
        <f>IF(D139="SING",0,Model!$W$36*((drdp!D139+drdp!M139)*XYM4E!$B139+(drdp!G139+drdp!P139)*XYM4E!$C139+(drdp!J139+drdp!S139)*XYM4E!$D139))</f>
        <v>1.1356523689203831E-2</v>
      </c>
      <c r="H139" s="18">
        <f>IF(D139="SING",0,Model!$W$36*((drdp!B139)*XYM4E!$B139+(drdp!E139)*XYM4E!$C139+(drdp!H139)*XYM4E!$D139))</f>
        <v>-7.9015549811679731E-3</v>
      </c>
      <c r="I139" s="18">
        <f>IF(D139="SING",(Wellpath!K139-Wellpath!K138)/2*Model!$W$36,Model!$W$36*((drdp!C139)*XYM4E!$B139+(drdp!F139)*XYM4E!$C139+(drdp!I139)*XYM4E!$D139))</f>
        <v>2.5037981535709786E-2</v>
      </c>
      <c r="J139" s="18">
        <f>IF(D139="SING",0,Model!$W$36*((drdp!D139)*XYM4E!$B139+(drdp!G139)*XYM4E!$C139+(drdp!J139)*XYM4E!$D139))</f>
        <v>5.6782618446019157E-3</v>
      </c>
      <c r="K139" s="21">
        <f t="shared" si="35"/>
        <v>5.5524166773267564E-3</v>
      </c>
      <c r="L139" s="21">
        <f t="shared" si="36"/>
        <v>1.8630361630430676</v>
      </c>
      <c r="M139" s="21">
        <f t="shared" si="37"/>
        <v>2.4045112176240419E-2</v>
      </c>
      <c r="N139" s="21">
        <f t="shared" si="38"/>
        <v>-6.1052373507070349E-3</v>
      </c>
      <c r="O139" s="21">
        <f t="shared" si="39"/>
        <v>-3.6453496063271864E-3</v>
      </c>
      <c r="P139" s="21">
        <f t="shared" si="40"/>
        <v>2.8790333607388037E-2</v>
      </c>
      <c r="Q139" s="19">
        <f t="shared" si="41"/>
        <v>5.3651129639654951E-3</v>
      </c>
      <c r="R139" s="19">
        <f t="shared" si="42"/>
        <v>1.8611554614849202</v>
      </c>
      <c r="S139" s="19">
        <f t="shared" si="43"/>
        <v>2.3948384203512835E-2</v>
      </c>
      <c r="T139" s="19">
        <f t="shared" si="44"/>
        <v>-5.5117203875413969E-3</v>
      </c>
      <c r="U139" s="19">
        <f t="shared" si="45"/>
        <v>-3.5107483118394151E-3</v>
      </c>
      <c r="V139" s="19">
        <f t="shared" si="46"/>
        <v>2.8363816961727833E-2</v>
      </c>
    </row>
    <row r="140" spans="1:22" x14ac:dyDescent="0.25">
      <c r="A140" s="26">
        <f>Wellpath!E140</f>
        <v>3930</v>
      </c>
      <c r="B140" s="22">
        <v>0</v>
      </c>
      <c r="C140" s="22">
        <f>ABS(COS(Wellpath!$L140))*SIN(Wellpath!$M140)*MAX(1,SQRT(10/(Wellpath!K140-Wellpath!K139)))</f>
        <v>-7.6937791847948994E-2</v>
      </c>
      <c r="D140" s="22">
        <f>IF(ABS(Wellpath!$L140)&lt;VerticalInc,"SING",ABS(COS(Wellpath!$L140))*COS(Wellpath!$M140)/SIN(Wellpath!$L140)*MAX(1,SQRT(10/(Wellpath!K140-Wellpath!K139))))</f>
        <v>-0.3546417007418568</v>
      </c>
      <c r="E140" s="20">
        <f>IF(D140="SING",0,Model!$W$36*((drdp!B140+drdp!K140)*XYM4E!$B140+(drdp!E140+drdp!N140)*XYM4E!$C140+(drdp!H140+drdp!Q140)*XYM4E!$D140))</f>
        <v>-1.5803109962335946E-2</v>
      </c>
      <c r="F140" s="20">
        <f>IF(D140="SING",(Wellpath!K141-Wellpath!K139)/2*Model!$W$36,Model!$W$36*((drdp!C140+drdp!L140)*XYM4E!$B140+(drdp!F140+drdp!O140)*XYM4E!$C140+(drdp!I140+drdp!R140)*XYM4E!$D140))</f>
        <v>5.0075963071419573E-2</v>
      </c>
      <c r="G140" s="20">
        <f>IF(D140="SING",0,Model!$W$36*((drdp!D140+drdp!M140)*XYM4E!$B140+(drdp!G140+drdp!P140)*XYM4E!$C140+(drdp!J140+drdp!S140)*XYM4E!$D140))</f>
        <v>1.1356523689203831E-2</v>
      </c>
      <c r="H140" s="18">
        <f>IF(D140="SING",0,Model!$W$36*((drdp!B140)*XYM4E!$B140+(drdp!E140)*XYM4E!$C140+(drdp!H140)*XYM4E!$D140))</f>
        <v>-7.9015549811679731E-3</v>
      </c>
      <c r="I140" s="18">
        <f>IF(D140="SING",(Wellpath!K140-Wellpath!K139)/2*Model!$W$36,Model!$W$36*((drdp!C140)*XYM4E!$B140+(drdp!F140)*XYM4E!$C140+(drdp!I140)*XYM4E!$D140))</f>
        <v>2.5037981535709786E-2</v>
      </c>
      <c r="J140" s="18">
        <f>IF(D140="SING",0,Model!$W$36*((drdp!D140)*XYM4E!$B140+(drdp!G140)*XYM4E!$C140+(drdp!J140)*XYM4E!$D140))</f>
        <v>5.6782618446019157E-3</v>
      </c>
      <c r="K140" s="21">
        <f t="shared" si="35"/>
        <v>5.8021549618084379E-3</v>
      </c>
      <c r="L140" s="21">
        <f t="shared" si="36"/>
        <v>1.8655437651205977</v>
      </c>
      <c r="M140" s="21">
        <f t="shared" si="37"/>
        <v>2.4174082806543866E-2</v>
      </c>
      <c r="N140" s="21">
        <f t="shared" si="38"/>
        <v>-6.8965933015945526E-3</v>
      </c>
      <c r="O140" s="21">
        <f t="shared" si="39"/>
        <v>-3.8248179989775477E-3</v>
      </c>
      <c r="P140" s="21">
        <f t="shared" si="40"/>
        <v>2.9359022468268308E-2</v>
      </c>
      <c r="Q140" s="19">
        <f t="shared" si="41"/>
        <v>5.6148512484471766E-3</v>
      </c>
      <c r="R140" s="19">
        <f t="shared" si="42"/>
        <v>1.8636630635624503</v>
      </c>
      <c r="S140" s="19">
        <f t="shared" si="43"/>
        <v>2.4077354833816282E-2</v>
      </c>
      <c r="T140" s="19">
        <f t="shared" si="44"/>
        <v>-6.3030763384289146E-3</v>
      </c>
      <c r="U140" s="19">
        <f t="shared" si="45"/>
        <v>-3.6902167044897765E-3</v>
      </c>
      <c r="V140" s="19">
        <f t="shared" si="46"/>
        <v>2.8932505822608104E-2</v>
      </c>
    </row>
    <row r="141" spans="1:22" x14ac:dyDescent="0.25">
      <c r="A141" s="26">
        <f>Wellpath!E141</f>
        <v>3960</v>
      </c>
      <c r="B141" s="22">
        <v>0</v>
      </c>
      <c r="C141" s="22">
        <f>ABS(COS(Wellpath!$L141))*SIN(Wellpath!$M141)*MAX(1,SQRT(10/(Wellpath!K141-Wellpath!K140)))</f>
        <v>-7.6937791847948994E-2</v>
      </c>
      <c r="D141" s="22">
        <f>IF(ABS(Wellpath!$L141)&lt;VerticalInc,"SING",ABS(COS(Wellpath!$L141))*COS(Wellpath!$M141)/SIN(Wellpath!$L141)*MAX(1,SQRT(10/(Wellpath!K141-Wellpath!K140))))</f>
        <v>-0.3546417007418568</v>
      </c>
      <c r="E141" s="20">
        <f>IF(D141="SING",0,Model!$W$36*((drdp!B141+drdp!K141)*XYM4E!$B141+(drdp!E141+drdp!N141)*XYM4E!$C141+(drdp!H141+drdp!Q141)*XYM4E!$D141))</f>
        <v>-1.5803109962335946E-2</v>
      </c>
      <c r="F141" s="20">
        <f>IF(D141="SING",(Wellpath!K142-Wellpath!K140)/2*Model!$W$36,Model!$W$36*((drdp!C141+drdp!L141)*XYM4E!$B141+(drdp!F141+drdp!O141)*XYM4E!$C141+(drdp!I141+drdp!R141)*XYM4E!$D141))</f>
        <v>5.0075963071419573E-2</v>
      </c>
      <c r="G141" s="20">
        <f>IF(D141="SING",0,Model!$W$36*((drdp!D141+drdp!M141)*XYM4E!$B141+(drdp!G141+drdp!P141)*XYM4E!$C141+(drdp!J141+drdp!S141)*XYM4E!$D141))</f>
        <v>1.1356523689203831E-2</v>
      </c>
      <c r="H141" s="18">
        <f>IF(D141="SING",0,Model!$W$36*((drdp!B141)*XYM4E!$B141+(drdp!E141)*XYM4E!$C141+(drdp!H141)*XYM4E!$D141))</f>
        <v>-7.9015549811679731E-3</v>
      </c>
      <c r="I141" s="18">
        <f>IF(D141="SING",(Wellpath!K141-Wellpath!K140)/2*Model!$W$36,Model!$W$36*((drdp!C141)*XYM4E!$B141+(drdp!F141)*XYM4E!$C141+(drdp!I141)*XYM4E!$D141))</f>
        <v>2.5037981535709786E-2</v>
      </c>
      <c r="J141" s="18">
        <f>IF(D141="SING",0,Model!$W$36*((drdp!D141)*XYM4E!$B141+(drdp!G141)*XYM4E!$C141+(drdp!J141)*XYM4E!$D141))</f>
        <v>5.6782618446019157E-3</v>
      </c>
      <c r="K141" s="21">
        <f t="shared" si="35"/>
        <v>6.0518932462901194E-3</v>
      </c>
      <c r="L141" s="21">
        <f t="shared" si="36"/>
        <v>1.8680513671981278</v>
      </c>
      <c r="M141" s="21">
        <f t="shared" si="37"/>
        <v>2.4303053436847313E-2</v>
      </c>
      <c r="N141" s="21">
        <f t="shared" si="38"/>
        <v>-7.6879492524820703E-3</v>
      </c>
      <c r="O141" s="21">
        <f t="shared" si="39"/>
        <v>-4.0042863916279091E-3</v>
      </c>
      <c r="P141" s="21">
        <f t="shared" si="40"/>
        <v>2.9927711329148579E-2</v>
      </c>
      <c r="Q141" s="19">
        <f t="shared" si="41"/>
        <v>5.8645895329288581E-3</v>
      </c>
      <c r="R141" s="19">
        <f t="shared" si="42"/>
        <v>1.8661706656399804</v>
      </c>
      <c r="S141" s="19">
        <f t="shared" si="43"/>
        <v>2.420632546411973E-2</v>
      </c>
      <c r="T141" s="19">
        <f t="shared" si="44"/>
        <v>-7.0944322893164323E-3</v>
      </c>
      <c r="U141" s="19">
        <f t="shared" si="45"/>
        <v>-3.8696850971401378E-3</v>
      </c>
      <c r="V141" s="19">
        <f t="shared" si="46"/>
        <v>2.9501194683488375E-2</v>
      </c>
    </row>
    <row r="142" spans="1:22" x14ac:dyDescent="0.25">
      <c r="A142" s="26">
        <f>Wellpath!E142</f>
        <v>3990</v>
      </c>
      <c r="B142" s="22">
        <v>0</v>
      </c>
      <c r="C142" s="22">
        <f>ABS(COS(Wellpath!$L142))*SIN(Wellpath!$M142)*MAX(1,SQRT(10/(Wellpath!K142-Wellpath!K141)))</f>
        <v>-7.6937791847948994E-2</v>
      </c>
      <c r="D142" s="22">
        <f>IF(ABS(Wellpath!$L142)&lt;VerticalInc,"SING",ABS(COS(Wellpath!$L142))*COS(Wellpath!$M142)/SIN(Wellpath!$L142)*MAX(1,SQRT(10/(Wellpath!K142-Wellpath!K141))))</f>
        <v>-0.3546417007418568</v>
      </c>
      <c r="E142" s="20">
        <f>IF(D142="SING",0,Model!$W$36*((drdp!B142+drdp!K142)*XYM4E!$B142+(drdp!E142+drdp!N142)*XYM4E!$C142+(drdp!H142+drdp!Q142)*XYM4E!$D142))</f>
        <v>-1.5803109962335946E-2</v>
      </c>
      <c r="F142" s="20">
        <f>IF(D142="SING",(Wellpath!K143-Wellpath!K141)/2*Model!$W$36,Model!$W$36*((drdp!C142+drdp!L142)*XYM4E!$B142+(drdp!F142+drdp!O142)*XYM4E!$C142+(drdp!I142+drdp!R142)*XYM4E!$D142))</f>
        <v>5.0075963071419573E-2</v>
      </c>
      <c r="G142" s="20">
        <f>IF(D142="SING",0,Model!$W$36*((drdp!D142+drdp!M142)*XYM4E!$B142+(drdp!G142+drdp!P142)*XYM4E!$C142+(drdp!J142+drdp!S142)*XYM4E!$D142))</f>
        <v>1.1356523689203831E-2</v>
      </c>
      <c r="H142" s="18">
        <f>IF(D142="SING",0,Model!$W$36*((drdp!B142)*XYM4E!$B142+(drdp!E142)*XYM4E!$C142+(drdp!H142)*XYM4E!$D142))</f>
        <v>-7.9015549811679731E-3</v>
      </c>
      <c r="I142" s="18">
        <f>IF(D142="SING",(Wellpath!K142-Wellpath!K141)/2*Model!$W$36,Model!$W$36*((drdp!C142)*XYM4E!$B142+(drdp!F142)*XYM4E!$C142+(drdp!I142)*XYM4E!$D142))</f>
        <v>2.5037981535709786E-2</v>
      </c>
      <c r="J142" s="18">
        <f>IF(D142="SING",0,Model!$W$36*((drdp!D142)*XYM4E!$B142+(drdp!G142)*XYM4E!$C142+(drdp!J142)*XYM4E!$D142))</f>
        <v>5.6782618446019157E-3</v>
      </c>
      <c r="K142" s="21">
        <f t="shared" si="35"/>
        <v>6.3016315307718009E-3</v>
      </c>
      <c r="L142" s="21">
        <f t="shared" si="36"/>
        <v>1.8705589692756579</v>
      </c>
      <c r="M142" s="21">
        <f t="shared" si="37"/>
        <v>2.4432024067150761E-2</v>
      </c>
      <c r="N142" s="21">
        <f t="shared" si="38"/>
        <v>-8.479305203369588E-3</v>
      </c>
      <c r="O142" s="21">
        <f t="shared" si="39"/>
        <v>-4.1837547842782704E-3</v>
      </c>
      <c r="P142" s="21">
        <f t="shared" si="40"/>
        <v>3.049640019002885E-2</v>
      </c>
      <c r="Q142" s="19">
        <f t="shared" si="41"/>
        <v>6.1143278174105396E-3</v>
      </c>
      <c r="R142" s="19">
        <f t="shared" si="42"/>
        <v>1.8686782677175104</v>
      </c>
      <c r="S142" s="19">
        <f t="shared" si="43"/>
        <v>2.4335296094423177E-2</v>
      </c>
      <c r="T142" s="19">
        <f t="shared" si="44"/>
        <v>-7.88578824020395E-3</v>
      </c>
      <c r="U142" s="19">
        <f t="shared" si="45"/>
        <v>-4.0491534897904996E-3</v>
      </c>
      <c r="V142" s="19">
        <f t="shared" si="46"/>
        <v>3.0069883544368646E-2</v>
      </c>
    </row>
    <row r="143" spans="1:22" x14ac:dyDescent="0.25">
      <c r="A143" s="26">
        <f>Wellpath!E143</f>
        <v>4020</v>
      </c>
      <c r="B143" s="22">
        <v>0</v>
      </c>
      <c r="C143" s="22">
        <f>ABS(COS(Wellpath!$L143))*SIN(Wellpath!$M143)*MAX(1,SQRT(10/(Wellpath!K143-Wellpath!K142)))</f>
        <v>-7.6937791847948994E-2</v>
      </c>
      <c r="D143" s="22">
        <f>IF(ABS(Wellpath!$L143)&lt;VerticalInc,"SING",ABS(COS(Wellpath!$L143))*COS(Wellpath!$M143)/SIN(Wellpath!$L143)*MAX(1,SQRT(10/(Wellpath!K143-Wellpath!K142))))</f>
        <v>-0.3546417007418568</v>
      </c>
      <c r="E143" s="20">
        <f>IF(D143="SING",0,Model!$W$36*((drdp!B143+drdp!K143)*XYM4E!$B143+(drdp!E143+drdp!N143)*XYM4E!$C143+(drdp!H143+drdp!Q143)*XYM4E!$D143))</f>
        <v>-1.0535406641557299E-2</v>
      </c>
      <c r="F143" s="20">
        <f>IF(D143="SING",(Wellpath!K144-Wellpath!K142)/2*Model!$W$36,Model!$W$36*((drdp!C143+drdp!L143)*XYM4E!$B143+(drdp!F143+drdp!O143)*XYM4E!$C143+(drdp!I143+drdp!R143)*XYM4E!$D143))</f>
        <v>3.3383975380946389E-2</v>
      </c>
      <c r="G143" s="20">
        <f>IF(D143="SING",0,Model!$W$36*((drdp!D143+drdp!M143)*XYM4E!$B143+(drdp!G143+drdp!P143)*XYM4E!$C143+(drdp!J143+drdp!S143)*XYM4E!$D143))</f>
        <v>7.5710157928025558E-3</v>
      </c>
      <c r="H143" s="18">
        <f>IF(D143="SING",0,Model!$W$36*((drdp!B143)*XYM4E!$B143+(drdp!E143)*XYM4E!$C143+(drdp!H143)*XYM4E!$D143))</f>
        <v>-7.9015549811679731E-3</v>
      </c>
      <c r="I143" s="18">
        <f>IF(D143="SING",(Wellpath!K143-Wellpath!K142)/2*Model!$W$36,Model!$W$36*((drdp!C143)*XYM4E!$B143+(drdp!F143)*XYM4E!$C143+(drdp!I143)*XYM4E!$D143))</f>
        <v>2.5037981535709786E-2</v>
      </c>
      <c r="J143" s="18">
        <f>IF(D143="SING",0,Model!$W$36*((drdp!D143)*XYM4E!$B143+(drdp!G143)*XYM4E!$C143+(drdp!J143)*XYM4E!$D143))</f>
        <v>5.6782618446019157E-3</v>
      </c>
      <c r="K143" s="21">
        <f t="shared" si="35"/>
        <v>6.4126263238747701E-3</v>
      </c>
      <c r="L143" s="21">
        <f t="shared" si="36"/>
        <v>1.8716734590878936</v>
      </c>
      <c r="M143" s="21">
        <f t="shared" si="37"/>
        <v>2.4489344347285627E-2</v>
      </c>
      <c r="N143" s="21">
        <f t="shared" si="38"/>
        <v>-8.8310189593195955E-3</v>
      </c>
      <c r="O143" s="21">
        <f t="shared" si="39"/>
        <v>-4.2635185143450978E-3</v>
      </c>
      <c r="P143" s="21">
        <f t="shared" si="40"/>
        <v>3.0749150794864528E-2</v>
      </c>
      <c r="Q143" s="19">
        <f t="shared" si="41"/>
        <v>6.364066101892221E-3</v>
      </c>
      <c r="R143" s="19">
        <f t="shared" si="42"/>
        <v>1.8711858697950405</v>
      </c>
      <c r="S143" s="19">
        <f t="shared" si="43"/>
        <v>2.4464266724726624E-2</v>
      </c>
      <c r="T143" s="19">
        <f t="shared" si="44"/>
        <v>-8.6771441910914668E-3</v>
      </c>
      <c r="U143" s="19">
        <f t="shared" si="45"/>
        <v>-4.228621882440861E-3</v>
      </c>
      <c r="V143" s="19">
        <f t="shared" si="46"/>
        <v>3.0638572405248917E-2</v>
      </c>
    </row>
    <row r="144" spans="1:22" x14ac:dyDescent="0.25">
      <c r="A144" s="26">
        <f>Wellpath!E144</f>
        <v>4030</v>
      </c>
      <c r="B144" s="22">
        <v>0</v>
      </c>
      <c r="C144" s="22">
        <f>ABS(COS(Wellpath!$L144))*SIN(Wellpath!$M144)*MAX(1,SQRT(10/(Wellpath!K144-Wellpath!K143)))</f>
        <v>-7.6937791847948994E-2</v>
      </c>
      <c r="D144" s="22">
        <f>IF(ABS(Wellpath!$L144)&lt;VerticalInc,"SING",ABS(COS(Wellpath!$L144))*COS(Wellpath!$M144)/SIN(Wellpath!$L144)*MAX(1,SQRT(10/(Wellpath!K144-Wellpath!K143))))</f>
        <v>-0.3546417007418568</v>
      </c>
      <c r="E144" s="20">
        <f>IF(D144="SING",0,Model!$W$36*((drdp!B144+drdp!K144)*XYM4E!$B144+(drdp!E144+drdp!N144)*XYM4E!$C144+(drdp!H144+drdp!Q144)*XYM4E!$D144))</f>
        <v>1.0588083674765087</v>
      </c>
      <c r="F144" s="20">
        <f>IF(D144="SING",(Wellpath!K145-Wellpath!K143)/2*Model!$W$36,Model!$W$36*((drdp!C144+drdp!L144)*XYM4E!$B144+(drdp!F144+drdp!O144)*XYM4E!$C144+(drdp!I144+drdp!R144)*XYM4E!$D144))</f>
        <v>-3.3550895257851119</v>
      </c>
      <c r="G144" s="20">
        <f>IF(D144="SING",0,Model!$W$36*((drdp!D144+drdp!M144)*XYM4E!$B144+(drdp!G144+drdp!P144)*XYM4E!$C144+(drdp!J144+drdp!S144)*XYM4E!$D144))</f>
        <v>-0.76088708717665676</v>
      </c>
      <c r="H144" s="18">
        <f>IF(D144="SING",0,Model!$W$36*((drdp!B144)*XYM4E!$B144+(drdp!E144)*XYM4E!$C144+(drdp!H144)*XYM4E!$D144))</f>
        <v>-2.6338516603893248E-3</v>
      </c>
      <c r="I144" s="18">
        <f>IF(D144="SING",(Wellpath!K144-Wellpath!K143)/2*Model!$W$36,Model!$W$36*((drdp!C144)*XYM4E!$B144+(drdp!F144)*XYM4E!$C144+(drdp!I144)*XYM4E!$D144))</f>
        <v>8.3459938452365972E-3</v>
      </c>
      <c r="J144" s="18">
        <f>IF(D144="SING",0,Model!$W$36*((drdp!D144)*XYM4E!$B144+(drdp!G144)*XYM4E!$C144+(drdp!J144)*XYM4E!$D144))</f>
        <v>1.8927539482006389E-3</v>
      </c>
      <c r="K144" s="21">
        <f t="shared" si="35"/>
        <v>1.1274877853621443</v>
      </c>
      <c r="L144" s="21">
        <f t="shared" si="36"/>
        <v>13.128299185120861</v>
      </c>
      <c r="M144" s="21">
        <f t="shared" si="37"/>
        <v>0.60343850377946295</v>
      </c>
      <c r="N144" s="21">
        <f t="shared" si="38"/>
        <v>-3.5612278824933878</v>
      </c>
      <c r="O144" s="21">
        <f t="shared" si="39"/>
        <v>-0.8098971331218171</v>
      </c>
      <c r="P144" s="21">
        <f t="shared" si="40"/>
        <v>2.5835934472864093</v>
      </c>
      <c r="Q144" s="19">
        <f t="shared" si="41"/>
        <v>6.4195634984437061E-3</v>
      </c>
      <c r="R144" s="19">
        <f t="shared" si="42"/>
        <v>1.8717431147011583</v>
      </c>
      <c r="S144" s="19">
        <f t="shared" si="43"/>
        <v>2.4492926864794057E-2</v>
      </c>
      <c r="T144" s="19">
        <f t="shared" si="44"/>
        <v>-8.8530010690664705E-3</v>
      </c>
      <c r="U144" s="19">
        <f t="shared" si="45"/>
        <v>-4.2685037474742742E-3</v>
      </c>
      <c r="V144" s="19">
        <f t="shared" si="46"/>
        <v>3.0764947707666756E-2</v>
      </c>
    </row>
    <row r="145" spans="1:22" x14ac:dyDescent="0.25">
      <c r="A145" s="26">
        <f>Wellpath!E145</f>
        <v>0</v>
      </c>
      <c r="B145" s="22">
        <v>0</v>
      </c>
      <c r="C145" s="22" t="e">
        <f>ABS(COS(Wellpath!$L145))*SIN(Wellpath!$M145)*MAX(1,SQRT(10/(Wellpath!K145-Wellpath!K144)))</f>
        <v>#NUM!</v>
      </c>
      <c r="D145" s="22" t="str">
        <f>IF(ABS(Wellpath!$L145)&lt;VerticalInc,"SING",ABS(COS(Wellpath!$L145))*COS(Wellpath!$M145)/SIN(Wellpath!$L145)*MAX(1,SQRT(10/(Wellpath!K145-Wellpath!K144))))</f>
        <v>SING</v>
      </c>
      <c r="E145" s="20">
        <f>IF(D145="SING",0,Model!$W$36*((drdp!B145+drdp!K145)*XYM4E!$B145+(drdp!E145+drdp!N145)*XYM4E!$C145+(drdp!H145+drdp!Q145)*XYM4E!$D145))</f>
        <v>0</v>
      </c>
      <c r="F145" s="20">
        <f>IF(D145="SING",(Wellpath!K146-Wellpath!K144)/2*Model!$W$36,Model!$W$36*((drdp!C145+drdp!L145)*XYM4E!$B145+(drdp!F145+drdp!O145)*XYM4E!$C145+(drdp!I145+drdp!R145)*XYM4E!$D145))</f>
        <v>-10.550515328305721</v>
      </c>
      <c r="G145" s="20">
        <f>IF(D145="SING",0,Model!$W$36*((drdp!D145+drdp!M145)*XYM4E!$B145+(drdp!G145+drdp!P145)*XYM4E!$C145+(drdp!J145+drdp!S145)*XYM4E!$D145))</f>
        <v>0</v>
      </c>
      <c r="H145" s="18">
        <f>IF(D145="SING",0,Model!$W$36*((drdp!B145)*XYM4E!$B145+(drdp!E145)*XYM4E!$C145+(drdp!H145)*XYM4E!$D145))</f>
        <v>0</v>
      </c>
      <c r="I145" s="18">
        <f>IF(D145="SING",(Wellpath!K145-Wellpath!K144)/2*Model!$W$36,Model!$W$36*((drdp!C145)*XYM4E!$B145+(drdp!F145)*XYM4E!$C145+(drdp!I145)*XYM4E!$D145))</f>
        <v>-10.550515328305721</v>
      </c>
      <c r="J145" s="18">
        <f>IF(D145="SING",0,Model!$W$36*((drdp!D145)*XYM4E!$B145+(drdp!G145)*XYM4E!$C145+(drdp!J145)*XYM4E!$D145))</f>
        <v>0</v>
      </c>
      <c r="K145" s="21">
        <f t="shared" si="35"/>
        <v>1.1274877853621443</v>
      </c>
      <c r="L145" s="21">
        <f t="shared" si="36"/>
        <v>124.44167287793485</v>
      </c>
      <c r="M145" s="21">
        <f t="shared" si="37"/>
        <v>0.60343850377946295</v>
      </c>
      <c r="N145" s="21">
        <f t="shared" si="38"/>
        <v>-3.5612278824933878</v>
      </c>
      <c r="O145" s="21">
        <f t="shared" si="39"/>
        <v>-0.8098971331218171</v>
      </c>
      <c r="P145" s="21">
        <f t="shared" si="40"/>
        <v>2.5835934472864093</v>
      </c>
      <c r="Q145" s="19">
        <f t="shared" si="41"/>
        <v>1.1274877853621443</v>
      </c>
      <c r="R145" s="19">
        <f t="shared" si="42"/>
        <v>124.44167287793485</v>
      </c>
      <c r="S145" s="19">
        <f t="shared" si="43"/>
        <v>0.60343850377946295</v>
      </c>
      <c r="T145" s="19">
        <f t="shared" si="44"/>
        <v>-3.5612278824933878</v>
      </c>
      <c r="U145" s="19">
        <f t="shared" si="45"/>
        <v>-0.8098971331218171</v>
      </c>
      <c r="V145" s="19">
        <f t="shared" si="46"/>
        <v>2.5835934472864093</v>
      </c>
    </row>
    <row r="146" spans="1:22" x14ac:dyDescent="0.25">
      <c r="A146" s="26">
        <f>Wellpath!E146</f>
        <v>0</v>
      </c>
      <c r="B146" s="22">
        <v>0</v>
      </c>
      <c r="C146" s="22" t="e">
        <f>ABS(COS(Wellpath!$L146))*SIN(Wellpath!$M146)*MAX(1,SQRT(10/(Wellpath!K146-Wellpath!K145)))</f>
        <v>#DIV/0!</v>
      </c>
      <c r="D146" s="22" t="str">
        <f>IF(ABS(Wellpath!$L146)&lt;VerticalInc,"SING",ABS(COS(Wellpath!$L146))*COS(Wellpath!$M146)/SIN(Wellpath!$L146)*MAX(1,SQRT(10/(Wellpath!K146-Wellpath!K145))))</f>
        <v>SING</v>
      </c>
      <c r="E146" s="20">
        <f>IF(D146="SING",0,Model!$W$36*((drdp!B146+drdp!K146)*XYM4E!$B146+(drdp!E146+drdp!N146)*XYM4E!$C146+(drdp!H146+drdp!Q146)*XYM4E!$D146))</f>
        <v>0</v>
      </c>
      <c r="F146" s="20">
        <f>IF(D146="SING",(Wellpath!K147-Wellpath!K145)/2*Model!$W$36,Model!$W$36*((drdp!C146+drdp!L146)*XYM4E!$B146+(drdp!F146+drdp!O146)*XYM4E!$C146+(drdp!I146+drdp!R146)*XYM4E!$D146))</f>
        <v>0</v>
      </c>
      <c r="G146" s="20">
        <f>IF(D146="SING",0,Model!$W$36*((drdp!D146+drdp!M146)*XYM4E!$B146+(drdp!G146+drdp!P146)*XYM4E!$C146+(drdp!J146+drdp!S146)*XYM4E!$D146))</f>
        <v>0</v>
      </c>
      <c r="H146" s="18">
        <f>IF(D146="SING",0,Model!$W$36*((drdp!B146)*XYM4E!$B146+(drdp!E146)*XYM4E!$C146+(drdp!H146)*XYM4E!$D146))</f>
        <v>0</v>
      </c>
      <c r="I146" s="18">
        <f>IF(D146="SING",(Wellpath!K146-Wellpath!K145)/2*Model!$W$36,Model!$W$36*((drdp!C146)*XYM4E!$B146+(drdp!F146)*XYM4E!$C146+(drdp!I146)*XYM4E!$D146))</f>
        <v>0</v>
      </c>
      <c r="J146" s="18">
        <f>IF(D146="SING",0,Model!$W$36*((drdp!D146)*XYM4E!$B146+(drdp!G146)*XYM4E!$C146+(drdp!J146)*XYM4E!$D146))</f>
        <v>0</v>
      </c>
      <c r="K146" s="21">
        <f t="shared" si="35"/>
        <v>1.1274877853621443</v>
      </c>
      <c r="L146" s="21">
        <f t="shared" si="36"/>
        <v>124.44167287793485</v>
      </c>
      <c r="M146" s="21">
        <f t="shared" si="37"/>
        <v>0.60343850377946295</v>
      </c>
      <c r="N146" s="21">
        <f t="shared" si="38"/>
        <v>-3.5612278824933878</v>
      </c>
      <c r="O146" s="21">
        <f t="shared" si="39"/>
        <v>-0.8098971331218171</v>
      </c>
      <c r="P146" s="21">
        <f t="shared" si="40"/>
        <v>2.5835934472864093</v>
      </c>
      <c r="Q146" s="19">
        <f t="shared" si="41"/>
        <v>1.1274877853621443</v>
      </c>
      <c r="R146" s="19">
        <f t="shared" si="42"/>
        <v>124.44167287793485</v>
      </c>
      <c r="S146" s="19">
        <f t="shared" si="43"/>
        <v>0.60343850377946295</v>
      </c>
      <c r="T146" s="19">
        <f t="shared" si="44"/>
        <v>-3.5612278824933878</v>
      </c>
      <c r="U146" s="19">
        <f t="shared" si="45"/>
        <v>-0.8098971331218171</v>
      </c>
      <c r="V146" s="19">
        <f t="shared" si="46"/>
        <v>2.5835934472864093</v>
      </c>
    </row>
    <row r="147" spans="1:22" x14ac:dyDescent="0.25">
      <c r="A147" s="26">
        <f>Wellpath!E147</f>
        <v>0</v>
      </c>
      <c r="B147" s="22">
        <v>0</v>
      </c>
      <c r="C147" s="22" t="e">
        <f>ABS(COS(Wellpath!$L147))*SIN(Wellpath!$M147)*MAX(1,SQRT(10/(Wellpath!K147-Wellpath!K146)))</f>
        <v>#DIV/0!</v>
      </c>
      <c r="D147" s="22" t="str">
        <f>IF(ABS(Wellpath!$L147)&lt;VerticalInc,"SING",ABS(COS(Wellpath!$L147))*COS(Wellpath!$M147)/SIN(Wellpath!$L147)*MAX(1,SQRT(10/(Wellpath!K147-Wellpath!K146))))</f>
        <v>SING</v>
      </c>
      <c r="E147" s="20">
        <f>IF(D147="SING",0,Model!$W$36*((drdp!B147+drdp!K147)*XYM4E!$B147+(drdp!E147+drdp!N147)*XYM4E!$C147+(drdp!H147+drdp!Q147)*XYM4E!$D147))</f>
        <v>0</v>
      </c>
      <c r="F147" s="20">
        <f>IF(D147="SING",(Wellpath!K148-Wellpath!K146)/2*Model!$W$36,Model!$W$36*((drdp!C147+drdp!L147)*XYM4E!$B147+(drdp!F147+drdp!O147)*XYM4E!$C147+(drdp!I147+drdp!R147)*XYM4E!$D147))</f>
        <v>0</v>
      </c>
      <c r="G147" s="20">
        <f>IF(D147="SING",0,Model!$W$36*((drdp!D147+drdp!M147)*XYM4E!$B147+(drdp!G147+drdp!P147)*XYM4E!$C147+(drdp!J147+drdp!S147)*XYM4E!$D147))</f>
        <v>0</v>
      </c>
      <c r="H147" s="18">
        <f>IF(D147="SING",0,Model!$W$36*((drdp!B147)*XYM4E!$B147+(drdp!E147)*XYM4E!$C147+(drdp!H147)*XYM4E!$D147))</f>
        <v>0</v>
      </c>
      <c r="I147" s="18">
        <f>IF(D147="SING",(Wellpath!K147-Wellpath!K146)/2*Model!$W$36,Model!$W$36*((drdp!C147)*XYM4E!$B147+(drdp!F147)*XYM4E!$C147+(drdp!I147)*XYM4E!$D147))</f>
        <v>0</v>
      </c>
      <c r="J147" s="18">
        <f>IF(D147="SING",0,Model!$W$36*((drdp!D147)*XYM4E!$B147+(drdp!G147)*XYM4E!$C147+(drdp!J147)*XYM4E!$D147))</f>
        <v>0</v>
      </c>
      <c r="K147" s="21">
        <f t="shared" si="35"/>
        <v>1.1274877853621443</v>
      </c>
      <c r="L147" s="21">
        <f t="shared" si="36"/>
        <v>124.44167287793485</v>
      </c>
      <c r="M147" s="21">
        <f t="shared" si="37"/>
        <v>0.60343850377946295</v>
      </c>
      <c r="N147" s="21">
        <f t="shared" si="38"/>
        <v>-3.5612278824933878</v>
      </c>
      <c r="O147" s="21">
        <f t="shared" si="39"/>
        <v>-0.8098971331218171</v>
      </c>
      <c r="P147" s="21">
        <f t="shared" si="40"/>
        <v>2.5835934472864093</v>
      </c>
      <c r="Q147" s="19">
        <f t="shared" si="41"/>
        <v>1.1274877853621443</v>
      </c>
      <c r="R147" s="19">
        <f t="shared" si="42"/>
        <v>124.44167287793485</v>
      </c>
      <c r="S147" s="19">
        <f t="shared" si="43"/>
        <v>0.60343850377946295</v>
      </c>
      <c r="T147" s="19">
        <f t="shared" si="44"/>
        <v>-3.5612278824933878</v>
      </c>
      <c r="U147" s="19">
        <f t="shared" si="45"/>
        <v>-0.8098971331218171</v>
      </c>
      <c r="V147" s="19">
        <f t="shared" si="46"/>
        <v>2.5835934472864093</v>
      </c>
    </row>
    <row r="148" spans="1:22" x14ac:dyDescent="0.25">
      <c r="A148" s="26">
        <f>Wellpath!E148</f>
        <v>0</v>
      </c>
      <c r="B148" s="22">
        <v>0</v>
      </c>
      <c r="C148" s="22" t="e">
        <f>ABS(COS(Wellpath!$L148))*SIN(Wellpath!$M148)*MAX(1,SQRT(10/(Wellpath!K148-Wellpath!K147)))</f>
        <v>#DIV/0!</v>
      </c>
      <c r="D148" s="22" t="str">
        <f>IF(ABS(Wellpath!$L148)&lt;VerticalInc,"SING",ABS(COS(Wellpath!$L148))*COS(Wellpath!$M148)/SIN(Wellpath!$L148)*MAX(1,SQRT(10/(Wellpath!K148-Wellpath!K147))))</f>
        <v>SING</v>
      </c>
      <c r="E148" s="20">
        <f>IF(D148="SING",0,Model!$W$36*((drdp!B148+drdp!K148)*XYM4E!$B148+(drdp!E148+drdp!N148)*XYM4E!$C148+(drdp!H148+drdp!Q148)*XYM4E!$D148))</f>
        <v>0</v>
      </c>
      <c r="F148" s="20">
        <f>IF(D148="SING",(Wellpath!K149-Wellpath!K147)/2*Model!$W$36,Model!$W$36*((drdp!C148+drdp!L148)*XYM4E!$B148+(drdp!F148+drdp!O148)*XYM4E!$C148+(drdp!I148+drdp!R148)*XYM4E!$D148))</f>
        <v>0</v>
      </c>
      <c r="G148" s="20">
        <f>IF(D148="SING",0,Model!$W$36*((drdp!D148+drdp!M148)*XYM4E!$B148+(drdp!G148+drdp!P148)*XYM4E!$C148+(drdp!J148+drdp!S148)*XYM4E!$D148))</f>
        <v>0</v>
      </c>
      <c r="H148" s="18">
        <f>IF(D148="SING",0,Model!$W$36*((drdp!B148)*XYM4E!$B148+(drdp!E148)*XYM4E!$C148+(drdp!H148)*XYM4E!$D148))</f>
        <v>0</v>
      </c>
      <c r="I148" s="18">
        <f>IF(D148="SING",(Wellpath!K148-Wellpath!K147)/2*Model!$W$36,Model!$W$36*((drdp!C148)*XYM4E!$B148+(drdp!F148)*XYM4E!$C148+(drdp!I148)*XYM4E!$D148))</f>
        <v>0</v>
      </c>
      <c r="J148" s="18">
        <f>IF(D148="SING",0,Model!$W$36*((drdp!D148)*XYM4E!$B148+(drdp!G148)*XYM4E!$C148+(drdp!J148)*XYM4E!$D148))</f>
        <v>0</v>
      </c>
      <c r="K148" s="21">
        <f t="shared" si="35"/>
        <v>1.1274877853621443</v>
      </c>
      <c r="L148" s="21">
        <f t="shared" si="36"/>
        <v>124.44167287793485</v>
      </c>
      <c r="M148" s="21">
        <f t="shared" si="37"/>
        <v>0.60343850377946295</v>
      </c>
      <c r="N148" s="21">
        <f t="shared" si="38"/>
        <v>-3.5612278824933878</v>
      </c>
      <c r="O148" s="21">
        <f t="shared" si="39"/>
        <v>-0.8098971331218171</v>
      </c>
      <c r="P148" s="21">
        <f t="shared" si="40"/>
        <v>2.5835934472864093</v>
      </c>
      <c r="Q148" s="19">
        <f t="shared" si="41"/>
        <v>1.1274877853621443</v>
      </c>
      <c r="R148" s="19">
        <f t="shared" si="42"/>
        <v>124.44167287793485</v>
      </c>
      <c r="S148" s="19">
        <f t="shared" si="43"/>
        <v>0.60343850377946295</v>
      </c>
      <c r="T148" s="19">
        <f t="shared" si="44"/>
        <v>-3.5612278824933878</v>
      </c>
      <c r="U148" s="19">
        <f t="shared" si="45"/>
        <v>-0.8098971331218171</v>
      </c>
      <c r="V148" s="19">
        <f t="shared" si="46"/>
        <v>2.5835934472864093</v>
      </c>
    </row>
    <row r="149" spans="1:22" x14ac:dyDescent="0.25">
      <c r="A149" s="26">
        <f>Wellpath!E149</f>
        <v>0</v>
      </c>
      <c r="B149" s="22">
        <v>0</v>
      </c>
      <c r="C149" s="22" t="e">
        <f>ABS(COS(Wellpath!$L149))*SIN(Wellpath!$M149)*MAX(1,SQRT(10/(Wellpath!K149-Wellpath!K148)))</f>
        <v>#DIV/0!</v>
      </c>
      <c r="D149" s="22" t="str">
        <f>IF(ABS(Wellpath!$L149)&lt;VerticalInc,"SING",ABS(COS(Wellpath!$L149))*COS(Wellpath!$M149)/SIN(Wellpath!$L149)*MAX(1,SQRT(10/(Wellpath!K149-Wellpath!K148))))</f>
        <v>SING</v>
      </c>
      <c r="E149" s="20">
        <f>IF(D149="SING",0,Model!$W$36*((drdp!B149+drdp!K149)*XYM4E!$B149+(drdp!E149+drdp!N149)*XYM4E!$C149+(drdp!H149+drdp!Q149)*XYM4E!$D149))</f>
        <v>0</v>
      </c>
      <c r="F149" s="20">
        <f>IF(D149="SING",(Wellpath!K150-Wellpath!K148)/2*Model!$W$36,Model!$W$36*((drdp!C149+drdp!L149)*XYM4E!$B149+(drdp!F149+drdp!O149)*XYM4E!$C149+(drdp!I149+drdp!R149)*XYM4E!$D149))</f>
        <v>0</v>
      </c>
      <c r="G149" s="20">
        <f>IF(D149="SING",0,Model!$W$36*((drdp!D149+drdp!M149)*XYM4E!$B149+(drdp!G149+drdp!P149)*XYM4E!$C149+(drdp!J149+drdp!S149)*XYM4E!$D149))</f>
        <v>0</v>
      </c>
      <c r="H149" s="18">
        <f>IF(D149="SING",0,Model!$W$36*((drdp!B149)*XYM4E!$B149+(drdp!E149)*XYM4E!$C149+(drdp!H149)*XYM4E!$D149))</f>
        <v>0</v>
      </c>
      <c r="I149" s="18">
        <f>IF(D149="SING",(Wellpath!K149-Wellpath!K148)/2*Model!$W$36,Model!$W$36*((drdp!C149)*XYM4E!$B149+(drdp!F149)*XYM4E!$C149+(drdp!I149)*XYM4E!$D149))</f>
        <v>0</v>
      </c>
      <c r="J149" s="18">
        <f>IF(D149="SING",0,Model!$W$36*((drdp!D149)*XYM4E!$B149+(drdp!G149)*XYM4E!$C149+(drdp!J149)*XYM4E!$D149))</f>
        <v>0</v>
      </c>
      <c r="K149" s="21">
        <f t="shared" si="35"/>
        <v>1.1274877853621443</v>
      </c>
      <c r="L149" s="21">
        <f t="shared" si="36"/>
        <v>124.44167287793485</v>
      </c>
      <c r="M149" s="21">
        <f t="shared" si="37"/>
        <v>0.60343850377946295</v>
      </c>
      <c r="N149" s="21">
        <f t="shared" si="38"/>
        <v>-3.5612278824933878</v>
      </c>
      <c r="O149" s="21">
        <f t="shared" si="39"/>
        <v>-0.8098971331218171</v>
      </c>
      <c r="P149" s="21">
        <f t="shared" si="40"/>
        <v>2.5835934472864093</v>
      </c>
      <c r="Q149" s="19">
        <f t="shared" si="41"/>
        <v>1.1274877853621443</v>
      </c>
      <c r="R149" s="19">
        <f t="shared" si="42"/>
        <v>124.44167287793485</v>
      </c>
      <c r="S149" s="19">
        <f t="shared" si="43"/>
        <v>0.60343850377946295</v>
      </c>
      <c r="T149" s="19">
        <f t="shared" si="44"/>
        <v>-3.5612278824933878</v>
      </c>
      <c r="U149" s="19">
        <f t="shared" si="45"/>
        <v>-0.8098971331218171</v>
      </c>
      <c r="V149" s="19">
        <f t="shared" si="46"/>
        <v>2.5835934472864093</v>
      </c>
    </row>
    <row r="150" spans="1:22" x14ac:dyDescent="0.25">
      <c r="A150" s="26">
        <f>Wellpath!E150</f>
        <v>0</v>
      </c>
      <c r="B150" s="22">
        <v>0</v>
      </c>
      <c r="C150" s="22" t="e">
        <f>ABS(COS(Wellpath!$L150))*SIN(Wellpath!$M150)*MAX(1,SQRT(10/(Wellpath!K150-Wellpath!K149)))</f>
        <v>#DIV/0!</v>
      </c>
      <c r="D150" s="22" t="str">
        <f>IF(ABS(Wellpath!$L150)&lt;VerticalInc,"SING",ABS(COS(Wellpath!$L150))*COS(Wellpath!$M150)/SIN(Wellpath!$L150)*MAX(1,SQRT(10/(Wellpath!K150-Wellpath!K149))))</f>
        <v>SING</v>
      </c>
      <c r="E150" s="20">
        <f>IF(D150="SING",0,Model!$W$36*((drdp!B150+drdp!K150)*XYM4E!$B150+(drdp!E150+drdp!N150)*XYM4E!$C150+(drdp!H150+drdp!Q150)*XYM4E!$D150))</f>
        <v>0</v>
      </c>
      <c r="F150" s="20">
        <f>IF(D150="SING",(Wellpath!K151-Wellpath!K149)/2*Model!$W$36,Model!$W$36*((drdp!C150+drdp!L150)*XYM4E!$B150+(drdp!F150+drdp!O150)*XYM4E!$C150+(drdp!I150+drdp!R150)*XYM4E!$D150))</f>
        <v>0</v>
      </c>
      <c r="G150" s="20">
        <f>IF(D150="SING",0,Model!$W$36*((drdp!D150+drdp!M150)*XYM4E!$B150+(drdp!G150+drdp!P150)*XYM4E!$C150+(drdp!J150+drdp!S150)*XYM4E!$D150))</f>
        <v>0</v>
      </c>
      <c r="H150" s="18">
        <f>IF(D150="SING",0,Model!$W$36*((drdp!B150)*XYM4E!$B150+(drdp!E150)*XYM4E!$C150+(drdp!H150)*XYM4E!$D150))</f>
        <v>0</v>
      </c>
      <c r="I150" s="18">
        <f>IF(D150="SING",(Wellpath!K150-Wellpath!K149)/2*Model!$W$36,Model!$W$36*((drdp!C150)*XYM4E!$B150+(drdp!F150)*XYM4E!$C150+(drdp!I150)*XYM4E!$D150))</f>
        <v>0</v>
      </c>
      <c r="J150" s="18">
        <f>IF(D150="SING",0,Model!$W$36*((drdp!D150)*XYM4E!$B150+(drdp!G150)*XYM4E!$C150+(drdp!J150)*XYM4E!$D150))</f>
        <v>0</v>
      </c>
      <c r="K150" s="21">
        <f t="shared" si="35"/>
        <v>1.1274877853621443</v>
      </c>
      <c r="L150" s="21">
        <f t="shared" si="36"/>
        <v>124.44167287793485</v>
      </c>
      <c r="M150" s="21">
        <f t="shared" si="37"/>
        <v>0.60343850377946295</v>
      </c>
      <c r="N150" s="21">
        <f t="shared" si="38"/>
        <v>-3.5612278824933878</v>
      </c>
      <c r="O150" s="21">
        <f t="shared" si="39"/>
        <v>-0.8098971331218171</v>
      </c>
      <c r="P150" s="21">
        <f t="shared" si="40"/>
        <v>2.5835934472864093</v>
      </c>
      <c r="Q150" s="19">
        <f t="shared" si="41"/>
        <v>1.1274877853621443</v>
      </c>
      <c r="R150" s="19">
        <f t="shared" si="42"/>
        <v>124.44167287793485</v>
      </c>
      <c r="S150" s="19">
        <f t="shared" si="43"/>
        <v>0.60343850377946295</v>
      </c>
      <c r="T150" s="19">
        <f t="shared" si="44"/>
        <v>-3.5612278824933878</v>
      </c>
      <c r="U150" s="19">
        <f t="shared" si="45"/>
        <v>-0.8098971331218171</v>
      </c>
      <c r="V150" s="19">
        <f t="shared" si="46"/>
        <v>2.5835934472864093</v>
      </c>
    </row>
    <row r="151" spans="1:22" x14ac:dyDescent="0.25">
      <c r="A151" s="26">
        <f>Wellpath!E151</f>
        <v>0</v>
      </c>
      <c r="B151" s="22">
        <v>0</v>
      </c>
      <c r="C151" s="22" t="e">
        <f>ABS(COS(Wellpath!$L151))*SIN(Wellpath!$M151)*MAX(1,SQRT(10/(Wellpath!K151-Wellpath!K150)))</f>
        <v>#DIV/0!</v>
      </c>
      <c r="D151" s="22" t="str">
        <f>IF(ABS(Wellpath!$L151)&lt;VerticalInc,"SING",ABS(COS(Wellpath!$L151))*COS(Wellpath!$M151)/SIN(Wellpath!$L151)*MAX(1,SQRT(10/(Wellpath!K151-Wellpath!K150))))</f>
        <v>SING</v>
      </c>
      <c r="E151" s="20">
        <f>IF(D151="SING",0,Model!$W$36*((drdp!B151+drdp!K151)*XYM4E!$B151+(drdp!E151+drdp!N151)*XYM4E!$C151+(drdp!H151+drdp!Q151)*XYM4E!$D151))</f>
        <v>0</v>
      </c>
      <c r="F151" s="20">
        <f>IF(D151="SING",(Wellpath!K152-Wellpath!K150)/2*Model!$W$36,Model!$W$36*((drdp!C151+drdp!L151)*XYM4E!$B151+(drdp!F151+drdp!O151)*XYM4E!$C151+(drdp!I151+drdp!R151)*XYM4E!$D151))</f>
        <v>0</v>
      </c>
      <c r="G151" s="20">
        <f>IF(D151="SING",0,Model!$W$36*((drdp!D151+drdp!M151)*XYM4E!$B151+(drdp!G151+drdp!P151)*XYM4E!$C151+(drdp!J151+drdp!S151)*XYM4E!$D151))</f>
        <v>0</v>
      </c>
      <c r="H151" s="18">
        <f>IF(D151="SING",0,Model!$W$36*((drdp!B151)*XYM4E!$B151+(drdp!E151)*XYM4E!$C151+(drdp!H151)*XYM4E!$D151))</f>
        <v>0</v>
      </c>
      <c r="I151" s="18">
        <f>IF(D151="SING",(Wellpath!K151-Wellpath!K150)/2*Model!$W$36,Model!$W$36*((drdp!C151)*XYM4E!$B151+(drdp!F151)*XYM4E!$C151+(drdp!I151)*XYM4E!$D151))</f>
        <v>0</v>
      </c>
      <c r="J151" s="18">
        <f>IF(D151="SING",0,Model!$W$36*((drdp!D151)*XYM4E!$B151+(drdp!G151)*XYM4E!$C151+(drdp!J151)*XYM4E!$D151))</f>
        <v>0</v>
      </c>
      <c r="K151" s="21">
        <f t="shared" si="35"/>
        <v>1.1274877853621443</v>
      </c>
      <c r="L151" s="21">
        <f t="shared" si="36"/>
        <v>124.44167287793485</v>
      </c>
      <c r="M151" s="21">
        <f t="shared" si="37"/>
        <v>0.60343850377946295</v>
      </c>
      <c r="N151" s="21">
        <f t="shared" si="38"/>
        <v>-3.5612278824933878</v>
      </c>
      <c r="O151" s="21">
        <f t="shared" si="39"/>
        <v>-0.8098971331218171</v>
      </c>
      <c r="P151" s="21">
        <f t="shared" si="40"/>
        <v>2.5835934472864093</v>
      </c>
      <c r="Q151" s="19">
        <f t="shared" si="41"/>
        <v>1.1274877853621443</v>
      </c>
      <c r="R151" s="19">
        <f t="shared" si="42"/>
        <v>124.44167287793485</v>
      </c>
      <c r="S151" s="19">
        <f t="shared" si="43"/>
        <v>0.60343850377946295</v>
      </c>
      <c r="T151" s="19">
        <f t="shared" si="44"/>
        <v>-3.5612278824933878</v>
      </c>
      <c r="U151" s="19">
        <f t="shared" si="45"/>
        <v>-0.8098971331218171</v>
      </c>
      <c r="V151" s="19">
        <f t="shared" si="46"/>
        <v>2.5835934472864093</v>
      </c>
    </row>
    <row r="152" spans="1:22" x14ac:dyDescent="0.25">
      <c r="A152" s="26">
        <f>Wellpath!E152</f>
        <v>0</v>
      </c>
      <c r="B152" s="22">
        <v>0</v>
      </c>
      <c r="C152" s="22" t="e">
        <f>ABS(COS(Wellpath!$L152))*SIN(Wellpath!$M152)*MAX(1,SQRT(10/(Wellpath!K152-Wellpath!K151)))</f>
        <v>#DIV/0!</v>
      </c>
      <c r="D152" s="22" t="str">
        <f>IF(ABS(Wellpath!$L152)&lt;VerticalInc,"SING",ABS(COS(Wellpath!$L152))*COS(Wellpath!$M152)/SIN(Wellpath!$L152)*MAX(1,SQRT(10/(Wellpath!K152-Wellpath!K151))))</f>
        <v>SING</v>
      </c>
      <c r="E152" s="20">
        <f>IF(D152="SING",0,Model!$W$36*((drdp!B152+drdp!K152)*XYM4E!$B152+(drdp!E152+drdp!N152)*XYM4E!$C152+(drdp!H152+drdp!Q152)*XYM4E!$D152))</f>
        <v>0</v>
      </c>
      <c r="F152" s="20">
        <f>IF(D152="SING",(Wellpath!K153-Wellpath!K151)/2*Model!$W$36,Model!$W$36*((drdp!C152+drdp!L152)*XYM4E!$B152+(drdp!F152+drdp!O152)*XYM4E!$C152+(drdp!I152+drdp!R152)*XYM4E!$D152))</f>
        <v>0</v>
      </c>
      <c r="G152" s="20">
        <f>IF(D152="SING",0,Model!$W$36*((drdp!D152+drdp!M152)*XYM4E!$B152+(drdp!G152+drdp!P152)*XYM4E!$C152+(drdp!J152+drdp!S152)*XYM4E!$D152))</f>
        <v>0</v>
      </c>
      <c r="H152" s="18">
        <f>IF(D152="SING",0,Model!$W$36*((drdp!B152)*XYM4E!$B152+(drdp!E152)*XYM4E!$C152+(drdp!H152)*XYM4E!$D152))</f>
        <v>0</v>
      </c>
      <c r="I152" s="18">
        <f>IF(D152="SING",(Wellpath!K152-Wellpath!K151)/2*Model!$W$36,Model!$W$36*((drdp!C152)*XYM4E!$B152+(drdp!F152)*XYM4E!$C152+(drdp!I152)*XYM4E!$D152))</f>
        <v>0</v>
      </c>
      <c r="J152" s="18">
        <f>IF(D152="SING",0,Model!$W$36*((drdp!D152)*XYM4E!$B152+(drdp!G152)*XYM4E!$C152+(drdp!J152)*XYM4E!$D152))</f>
        <v>0</v>
      </c>
      <c r="K152" s="21">
        <f t="shared" si="35"/>
        <v>1.1274877853621443</v>
      </c>
      <c r="L152" s="21">
        <f t="shared" si="36"/>
        <v>124.44167287793485</v>
      </c>
      <c r="M152" s="21">
        <f t="shared" si="37"/>
        <v>0.60343850377946295</v>
      </c>
      <c r="N152" s="21">
        <f t="shared" si="38"/>
        <v>-3.5612278824933878</v>
      </c>
      <c r="O152" s="21">
        <f t="shared" si="39"/>
        <v>-0.8098971331218171</v>
      </c>
      <c r="P152" s="21">
        <f t="shared" si="40"/>
        <v>2.5835934472864093</v>
      </c>
      <c r="Q152" s="19">
        <f t="shared" si="41"/>
        <v>1.1274877853621443</v>
      </c>
      <c r="R152" s="19">
        <f t="shared" si="42"/>
        <v>124.44167287793485</v>
      </c>
      <c r="S152" s="19">
        <f t="shared" si="43"/>
        <v>0.60343850377946295</v>
      </c>
      <c r="T152" s="19">
        <f t="shared" si="44"/>
        <v>-3.5612278824933878</v>
      </c>
      <c r="U152" s="19">
        <f t="shared" si="45"/>
        <v>-0.8098971331218171</v>
      </c>
      <c r="V152" s="19">
        <f t="shared" si="46"/>
        <v>2.5835934472864093</v>
      </c>
    </row>
    <row r="153" spans="1:22" x14ac:dyDescent="0.25">
      <c r="A153" s="26">
        <f>Wellpath!E153</f>
        <v>0</v>
      </c>
      <c r="B153" s="22">
        <v>0</v>
      </c>
      <c r="C153" s="22" t="e">
        <f>ABS(COS(Wellpath!$L153))*SIN(Wellpath!$M153)*MAX(1,SQRT(10/(Wellpath!K153-Wellpath!K152)))</f>
        <v>#DIV/0!</v>
      </c>
      <c r="D153" s="22" t="str">
        <f>IF(ABS(Wellpath!$L153)&lt;VerticalInc,"SING",ABS(COS(Wellpath!$L153))*COS(Wellpath!$M153)/SIN(Wellpath!$L153)*MAX(1,SQRT(10/(Wellpath!K153-Wellpath!K152))))</f>
        <v>SING</v>
      </c>
      <c r="E153" s="20">
        <f>IF(D153="SING",0,Model!$W$36*((drdp!B153+drdp!K153)*XYM4E!$B153+(drdp!E153+drdp!N153)*XYM4E!$C153+(drdp!H153+drdp!Q153)*XYM4E!$D153))</f>
        <v>0</v>
      </c>
      <c r="F153" s="20">
        <f>IF(D153="SING",(Wellpath!K154-Wellpath!K152)/2*Model!$W$36,Model!$W$36*((drdp!C153+drdp!L153)*XYM4E!$B153+(drdp!F153+drdp!O153)*XYM4E!$C153+(drdp!I153+drdp!R153)*XYM4E!$D153))</f>
        <v>0</v>
      </c>
      <c r="G153" s="20">
        <f>IF(D153="SING",0,Model!$W$36*((drdp!D153+drdp!M153)*XYM4E!$B153+(drdp!G153+drdp!P153)*XYM4E!$C153+(drdp!J153+drdp!S153)*XYM4E!$D153))</f>
        <v>0</v>
      </c>
      <c r="H153" s="18">
        <f>IF(D153="SING",0,Model!$W$36*((drdp!B153)*XYM4E!$B153+(drdp!E153)*XYM4E!$C153+(drdp!H153)*XYM4E!$D153))</f>
        <v>0</v>
      </c>
      <c r="I153" s="18">
        <f>IF(D153="SING",(Wellpath!K153-Wellpath!K152)/2*Model!$W$36,Model!$W$36*((drdp!C153)*XYM4E!$B153+(drdp!F153)*XYM4E!$C153+(drdp!I153)*XYM4E!$D153))</f>
        <v>0</v>
      </c>
      <c r="J153" s="18">
        <f>IF(D153="SING",0,Model!$W$36*((drdp!D153)*XYM4E!$B153+(drdp!G153)*XYM4E!$C153+(drdp!J153)*XYM4E!$D153))</f>
        <v>0</v>
      </c>
      <c r="K153" s="21">
        <f t="shared" si="35"/>
        <v>1.1274877853621443</v>
      </c>
      <c r="L153" s="21">
        <f t="shared" si="36"/>
        <v>124.44167287793485</v>
      </c>
      <c r="M153" s="21">
        <f t="shared" si="37"/>
        <v>0.60343850377946295</v>
      </c>
      <c r="N153" s="21">
        <f t="shared" si="38"/>
        <v>-3.5612278824933878</v>
      </c>
      <c r="O153" s="21">
        <f t="shared" si="39"/>
        <v>-0.8098971331218171</v>
      </c>
      <c r="P153" s="21">
        <f t="shared" si="40"/>
        <v>2.5835934472864093</v>
      </c>
      <c r="Q153" s="19">
        <f t="shared" si="41"/>
        <v>1.1274877853621443</v>
      </c>
      <c r="R153" s="19">
        <f t="shared" si="42"/>
        <v>124.44167287793485</v>
      </c>
      <c r="S153" s="19">
        <f t="shared" si="43"/>
        <v>0.60343850377946295</v>
      </c>
      <c r="T153" s="19">
        <f t="shared" si="44"/>
        <v>-3.5612278824933878</v>
      </c>
      <c r="U153" s="19">
        <f t="shared" si="45"/>
        <v>-0.8098971331218171</v>
      </c>
      <c r="V153" s="19">
        <f t="shared" si="46"/>
        <v>2.5835934472864093</v>
      </c>
    </row>
    <row r="154" spans="1:22" x14ac:dyDescent="0.25">
      <c r="A154" s="26">
        <f>Wellpath!E154</f>
        <v>0</v>
      </c>
      <c r="B154" s="22">
        <v>0</v>
      </c>
      <c r="C154" s="22" t="e">
        <f>ABS(COS(Wellpath!$L154))*SIN(Wellpath!$M154)*MAX(1,SQRT(10/(Wellpath!K154-Wellpath!K153)))</f>
        <v>#DIV/0!</v>
      </c>
      <c r="D154" s="22" t="str">
        <f>IF(ABS(Wellpath!$L154)&lt;VerticalInc,"SING",ABS(COS(Wellpath!$L154))*COS(Wellpath!$M154)/SIN(Wellpath!$L154)*MAX(1,SQRT(10/(Wellpath!K154-Wellpath!K153))))</f>
        <v>SING</v>
      </c>
      <c r="E154" s="20">
        <f>IF(D154="SING",0,Model!$W$36*((drdp!B154+drdp!K154)*XYM4E!$B154+(drdp!E154+drdp!N154)*XYM4E!$C154+(drdp!H154+drdp!Q154)*XYM4E!$D154))</f>
        <v>0</v>
      </c>
      <c r="F154" s="20">
        <f>IF(D154="SING",(Wellpath!K155-Wellpath!K153)/2*Model!$W$36,Model!$W$36*((drdp!C154+drdp!L154)*XYM4E!$B154+(drdp!F154+drdp!O154)*XYM4E!$C154+(drdp!I154+drdp!R154)*XYM4E!$D154))</f>
        <v>0</v>
      </c>
      <c r="G154" s="20">
        <f>IF(D154="SING",0,Model!$W$36*((drdp!D154+drdp!M154)*XYM4E!$B154+(drdp!G154+drdp!P154)*XYM4E!$C154+(drdp!J154+drdp!S154)*XYM4E!$D154))</f>
        <v>0</v>
      </c>
      <c r="H154" s="18">
        <f>IF(D154="SING",0,Model!$W$36*((drdp!B154)*XYM4E!$B154+(drdp!E154)*XYM4E!$C154+(drdp!H154)*XYM4E!$D154))</f>
        <v>0</v>
      </c>
      <c r="I154" s="18">
        <f>IF(D154="SING",(Wellpath!K154-Wellpath!K153)/2*Model!$W$36,Model!$W$36*((drdp!C154)*XYM4E!$B154+(drdp!F154)*XYM4E!$C154+(drdp!I154)*XYM4E!$D154))</f>
        <v>0</v>
      </c>
      <c r="J154" s="18">
        <f>IF(D154="SING",0,Model!$W$36*((drdp!D154)*XYM4E!$B154+(drdp!G154)*XYM4E!$C154+(drdp!J154)*XYM4E!$D154))</f>
        <v>0</v>
      </c>
      <c r="K154" s="21">
        <f t="shared" si="35"/>
        <v>1.1274877853621443</v>
      </c>
      <c r="L154" s="21">
        <f t="shared" si="36"/>
        <v>124.44167287793485</v>
      </c>
      <c r="M154" s="21">
        <f t="shared" si="37"/>
        <v>0.60343850377946295</v>
      </c>
      <c r="N154" s="21">
        <f t="shared" si="38"/>
        <v>-3.5612278824933878</v>
      </c>
      <c r="O154" s="21">
        <f t="shared" si="39"/>
        <v>-0.8098971331218171</v>
      </c>
      <c r="P154" s="21">
        <f t="shared" si="40"/>
        <v>2.5835934472864093</v>
      </c>
      <c r="Q154" s="19">
        <f t="shared" si="41"/>
        <v>1.1274877853621443</v>
      </c>
      <c r="R154" s="19">
        <f t="shared" si="42"/>
        <v>124.44167287793485</v>
      </c>
      <c r="S154" s="19">
        <f t="shared" si="43"/>
        <v>0.60343850377946295</v>
      </c>
      <c r="T154" s="19">
        <f t="shared" si="44"/>
        <v>-3.5612278824933878</v>
      </c>
      <c r="U154" s="19">
        <f t="shared" si="45"/>
        <v>-0.8098971331218171</v>
      </c>
      <c r="V154" s="19">
        <f t="shared" si="46"/>
        <v>2.5835934472864093</v>
      </c>
    </row>
    <row r="155" spans="1:22" x14ac:dyDescent="0.25">
      <c r="A155" s="26">
        <f>Wellpath!E155</f>
        <v>0</v>
      </c>
      <c r="B155" s="22">
        <v>0</v>
      </c>
      <c r="C155" s="22" t="e">
        <f>ABS(COS(Wellpath!$L155))*SIN(Wellpath!$M155)*MAX(1,SQRT(10/(Wellpath!K155-Wellpath!K154)))</f>
        <v>#DIV/0!</v>
      </c>
      <c r="D155" s="22" t="str">
        <f>IF(ABS(Wellpath!$L155)&lt;VerticalInc,"SING",ABS(COS(Wellpath!$L155))*COS(Wellpath!$M155)/SIN(Wellpath!$L155)*MAX(1,SQRT(10/(Wellpath!K155-Wellpath!K154))))</f>
        <v>SING</v>
      </c>
      <c r="E155" s="20">
        <f>IF(D155="SING",0,Model!$W$36*((drdp!B155+drdp!K155)*XYM4E!$B155+(drdp!E155+drdp!N155)*XYM4E!$C155+(drdp!H155+drdp!Q155)*XYM4E!$D155))</f>
        <v>0</v>
      </c>
      <c r="F155" s="20">
        <f>IF(D155="SING",(Wellpath!K156-Wellpath!K154)/2*Model!$W$36,Model!$W$36*((drdp!C155+drdp!L155)*XYM4E!$B155+(drdp!F155+drdp!O155)*XYM4E!$C155+(drdp!I155+drdp!R155)*XYM4E!$D155))</f>
        <v>0</v>
      </c>
      <c r="G155" s="20">
        <f>IF(D155="SING",0,Model!$W$36*((drdp!D155+drdp!M155)*XYM4E!$B155+(drdp!G155+drdp!P155)*XYM4E!$C155+(drdp!J155+drdp!S155)*XYM4E!$D155))</f>
        <v>0</v>
      </c>
      <c r="H155" s="18">
        <f>IF(D155="SING",0,Model!$W$36*((drdp!B155)*XYM4E!$B155+(drdp!E155)*XYM4E!$C155+(drdp!H155)*XYM4E!$D155))</f>
        <v>0</v>
      </c>
      <c r="I155" s="18">
        <f>IF(D155="SING",(Wellpath!K155-Wellpath!K154)/2*Model!$W$36,Model!$W$36*((drdp!C155)*XYM4E!$B155+(drdp!F155)*XYM4E!$C155+(drdp!I155)*XYM4E!$D155))</f>
        <v>0</v>
      </c>
      <c r="J155" s="18">
        <f>IF(D155="SING",0,Model!$W$36*((drdp!D155)*XYM4E!$B155+(drdp!G155)*XYM4E!$C155+(drdp!J155)*XYM4E!$D155))</f>
        <v>0</v>
      </c>
      <c r="K155" s="21">
        <f t="shared" si="35"/>
        <v>1.1274877853621443</v>
      </c>
      <c r="L155" s="21">
        <f t="shared" si="36"/>
        <v>124.44167287793485</v>
      </c>
      <c r="M155" s="21">
        <f t="shared" si="37"/>
        <v>0.60343850377946295</v>
      </c>
      <c r="N155" s="21">
        <f t="shared" si="38"/>
        <v>-3.5612278824933878</v>
      </c>
      <c r="O155" s="21">
        <f t="shared" si="39"/>
        <v>-0.8098971331218171</v>
      </c>
      <c r="P155" s="21">
        <f t="shared" si="40"/>
        <v>2.5835934472864093</v>
      </c>
      <c r="Q155" s="19">
        <f t="shared" si="41"/>
        <v>1.1274877853621443</v>
      </c>
      <c r="R155" s="19">
        <f t="shared" si="42"/>
        <v>124.44167287793485</v>
      </c>
      <c r="S155" s="19">
        <f t="shared" si="43"/>
        <v>0.60343850377946295</v>
      </c>
      <c r="T155" s="19">
        <f t="shared" si="44"/>
        <v>-3.5612278824933878</v>
      </c>
      <c r="U155" s="19">
        <f t="shared" si="45"/>
        <v>-0.8098971331218171</v>
      </c>
      <c r="V155" s="19">
        <f t="shared" si="46"/>
        <v>2.5835934472864093</v>
      </c>
    </row>
    <row r="156" spans="1:22" x14ac:dyDescent="0.25">
      <c r="A156" s="26">
        <f>Wellpath!E156</f>
        <v>0</v>
      </c>
      <c r="B156" s="22">
        <v>0</v>
      </c>
      <c r="C156" s="22" t="e">
        <f>ABS(COS(Wellpath!$L156))*SIN(Wellpath!$M156)*MAX(1,SQRT(10/(Wellpath!K156-Wellpath!K155)))</f>
        <v>#DIV/0!</v>
      </c>
      <c r="D156" s="22" t="str">
        <f>IF(ABS(Wellpath!$L156)&lt;VerticalInc,"SING",ABS(COS(Wellpath!$L156))*COS(Wellpath!$M156)/SIN(Wellpath!$L156)*MAX(1,SQRT(10/(Wellpath!K156-Wellpath!K155))))</f>
        <v>SING</v>
      </c>
      <c r="E156" s="20">
        <f>IF(D156="SING",0,Model!$W$36*((drdp!B156+drdp!K156)*XYM4E!$B156+(drdp!E156+drdp!N156)*XYM4E!$C156+(drdp!H156+drdp!Q156)*XYM4E!$D156))</f>
        <v>0</v>
      </c>
      <c r="F156" s="20">
        <f>IF(D156="SING",(Wellpath!K157-Wellpath!K155)/2*Model!$W$36,Model!$W$36*((drdp!C156+drdp!L156)*XYM4E!$B156+(drdp!F156+drdp!O156)*XYM4E!$C156+(drdp!I156+drdp!R156)*XYM4E!$D156))</f>
        <v>0</v>
      </c>
      <c r="G156" s="20">
        <f>IF(D156="SING",0,Model!$W$36*((drdp!D156+drdp!M156)*XYM4E!$B156+(drdp!G156+drdp!P156)*XYM4E!$C156+(drdp!J156+drdp!S156)*XYM4E!$D156))</f>
        <v>0</v>
      </c>
      <c r="H156" s="18">
        <f>IF(D156="SING",0,Model!$W$36*((drdp!B156)*XYM4E!$B156+(drdp!E156)*XYM4E!$C156+(drdp!H156)*XYM4E!$D156))</f>
        <v>0</v>
      </c>
      <c r="I156" s="18">
        <f>IF(D156="SING",(Wellpath!K156-Wellpath!K155)/2*Model!$W$36,Model!$W$36*((drdp!C156)*XYM4E!$B156+(drdp!F156)*XYM4E!$C156+(drdp!I156)*XYM4E!$D156))</f>
        <v>0</v>
      </c>
      <c r="J156" s="18">
        <f>IF(D156="SING",0,Model!$W$36*((drdp!D156)*XYM4E!$B156+(drdp!G156)*XYM4E!$C156+(drdp!J156)*XYM4E!$D156))</f>
        <v>0</v>
      </c>
      <c r="K156" s="21">
        <f t="shared" si="35"/>
        <v>1.1274877853621443</v>
      </c>
      <c r="L156" s="21">
        <f t="shared" si="36"/>
        <v>124.44167287793485</v>
      </c>
      <c r="M156" s="21">
        <f t="shared" si="37"/>
        <v>0.60343850377946295</v>
      </c>
      <c r="N156" s="21">
        <f t="shared" si="38"/>
        <v>-3.5612278824933878</v>
      </c>
      <c r="O156" s="21">
        <f t="shared" si="39"/>
        <v>-0.8098971331218171</v>
      </c>
      <c r="P156" s="21">
        <f t="shared" si="40"/>
        <v>2.5835934472864093</v>
      </c>
      <c r="Q156" s="19">
        <f t="shared" si="41"/>
        <v>1.1274877853621443</v>
      </c>
      <c r="R156" s="19">
        <f t="shared" si="42"/>
        <v>124.44167287793485</v>
      </c>
      <c r="S156" s="19">
        <f t="shared" si="43"/>
        <v>0.60343850377946295</v>
      </c>
      <c r="T156" s="19">
        <f t="shared" si="44"/>
        <v>-3.5612278824933878</v>
      </c>
      <c r="U156" s="19">
        <f t="shared" si="45"/>
        <v>-0.8098971331218171</v>
      </c>
      <c r="V156" s="19">
        <f t="shared" si="46"/>
        <v>2.5835934472864093</v>
      </c>
    </row>
    <row r="157" spans="1:22" x14ac:dyDescent="0.25">
      <c r="A157" s="26">
        <f>Wellpath!E157</f>
        <v>0</v>
      </c>
      <c r="B157" s="22">
        <v>0</v>
      </c>
      <c r="C157" s="22" t="e">
        <f>ABS(COS(Wellpath!$L157))*SIN(Wellpath!$M157)*MAX(1,SQRT(10/(Wellpath!K157-Wellpath!K156)))</f>
        <v>#DIV/0!</v>
      </c>
      <c r="D157" s="22" t="str">
        <f>IF(ABS(Wellpath!$L157)&lt;VerticalInc,"SING",ABS(COS(Wellpath!$L157))*COS(Wellpath!$M157)/SIN(Wellpath!$L157)*MAX(1,SQRT(10/(Wellpath!K157-Wellpath!K156))))</f>
        <v>SING</v>
      </c>
      <c r="E157" s="20">
        <f>IF(D157="SING",0,Model!$W$36*((drdp!B157+drdp!K157)*XYM4E!$B157+(drdp!E157+drdp!N157)*XYM4E!$C157+(drdp!H157+drdp!Q157)*XYM4E!$D157))</f>
        <v>0</v>
      </c>
      <c r="F157" s="20">
        <f>IF(D157="SING",(Wellpath!K158-Wellpath!K156)/2*Model!$W$36,Model!$W$36*((drdp!C157+drdp!L157)*XYM4E!$B157+(drdp!F157+drdp!O157)*XYM4E!$C157+(drdp!I157+drdp!R157)*XYM4E!$D157))</f>
        <v>0</v>
      </c>
      <c r="G157" s="20">
        <f>IF(D157="SING",0,Model!$W$36*((drdp!D157+drdp!M157)*XYM4E!$B157+(drdp!G157+drdp!P157)*XYM4E!$C157+(drdp!J157+drdp!S157)*XYM4E!$D157))</f>
        <v>0</v>
      </c>
      <c r="H157" s="18">
        <f>IF(D157="SING",0,Model!$W$36*((drdp!B157)*XYM4E!$B157+(drdp!E157)*XYM4E!$C157+(drdp!H157)*XYM4E!$D157))</f>
        <v>0</v>
      </c>
      <c r="I157" s="18">
        <f>IF(D157="SING",(Wellpath!K157-Wellpath!K156)/2*Model!$W$36,Model!$W$36*((drdp!C157)*XYM4E!$B157+(drdp!F157)*XYM4E!$C157+(drdp!I157)*XYM4E!$D157))</f>
        <v>0</v>
      </c>
      <c r="J157" s="18">
        <f>IF(D157="SING",0,Model!$W$36*((drdp!D157)*XYM4E!$B157+(drdp!G157)*XYM4E!$C157+(drdp!J157)*XYM4E!$D157))</f>
        <v>0</v>
      </c>
      <c r="K157" s="21">
        <f t="shared" si="35"/>
        <v>1.1274877853621443</v>
      </c>
      <c r="L157" s="21">
        <f t="shared" si="36"/>
        <v>124.44167287793485</v>
      </c>
      <c r="M157" s="21">
        <f t="shared" si="37"/>
        <v>0.60343850377946295</v>
      </c>
      <c r="N157" s="21">
        <f t="shared" si="38"/>
        <v>-3.5612278824933878</v>
      </c>
      <c r="O157" s="21">
        <f t="shared" si="39"/>
        <v>-0.8098971331218171</v>
      </c>
      <c r="P157" s="21">
        <f t="shared" si="40"/>
        <v>2.5835934472864093</v>
      </c>
      <c r="Q157" s="19">
        <f t="shared" si="41"/>
        <v>1.1274877853621443</v>
      </c>
      <c r="R157" s="19">
        <f t="shared" si="42"/>
        <v>124.44167287793485</v>
      </c>
      <c r="S157" s="19">
        <f t="shared" si="43"/>
        <v>0.60343850377946295</v>
      </c>
      <c r="T157" s="19">
        <f t="shared" si="44"/>
        <v>-3.5612278824933878</v>
      </c>
      <c r="U157" s="19">
        <f t="shared" si="45"/>
        <v>-0.8098971331218171</v>
      </c>
      <c r="V157" s="19">
        <f t="shared" si="46"/>
        <v>2.5835934472864093</v>
      </c>
    </row>
    <row r="158" spans="1:22" x14ac:dyDescent="0.25">
      <c r="A158" s="26">
        <f>Wellpath!E158</f>
        <v>0</v>
      </c>
      <c r="B158" s="22">
        <v>0</v>
      </c>
      <c r="C158" s="22" t="e">
        <f>ABS(COS(Wellpath!$L158))*SIN(Wellpath!$M158)*MAX(1,SQRT(10/(Wellpath!K158-Wellpath!K157)))</f>
        <v>#DIV/0!</v>
      </c>
      <c r="D158" s="22" t="str">
        <f>IF(ABS(Wellpath!$L158)&lt;VerticalInc,"SING",ABS(COS(Wellpath!$L158))*COS(Wellpath!$M158)/SIN(Wellpath!$L158)*MAX(1,SQRT(10/(Wellpath!K158-Wellpath!K157))))</f>
        <v>SING</v>
      </c>
      <c r="E158" s="20">
        <f>IF(D158="SING",0,Model!$W$36*((drdp!B158+drdp!K158)*XYM4E!$B158+(drdp!E158+drdp!N158)*XYM4E!$C158+(drdp!H158+drdp!Q158)*XYM4E!$D158))</f>
        <v>0</v>
      </c>
      <c r="F158" s="20">
        <f>IF(D158="SING",(Wellpath!K159-Wellpath!K157)/2*Model!$W$36,Model!$W$36*((drdp!C158+drdp!L158)*XYM4E!$B158+(drdp!F158+drdp!O158)*XYM4E!$C158+(drdp!I158+drdp!R158)*XYM4E!$D158))</f>
        <v>0</v>
      </c>
      <c r="G158" s="20">
        <f>IF(D158="SING",0,Model!$W$36*((drdp!D158+drdp!M158)*XYM4E!$B158+(drdp!G158+drdp!P158)*XYM4E!$C158+(drdp!J158+drdp!S158)*XYM4E!$D158))</f>
        <v>0</v>
      </c>
      <c r="H158" s="18">
        <f>IF(D158="SING",0,Model!$W$36*((drdp!B158)*XYM4E!$B158+(drdp!E158)*XYM4E!$C158+(drdp!H158)*XYM4E!$D158))</f>
        <v>0</v>
      </c>
      <c r="I158" s="18">
        <f>IF(D158="SING",(Wellpath!K158-Wellpath!K157)/2*Model!$W$36,Model!$W$36*((drdp!C158)*XYM4E!$B158+(drdp!F158)*XYM4E!$C158+(drdp!I158)*XYM4E!$D158))</f>
        <v>0</v>
      </c>
      <c r="J158" s="18">
        <f>IF(D158="SING",0,Model!$W$36*((drdp!D158)*XYM4E!$B158+(drdp!G158)*XYM4E!$C158+(drdp!J158)*XYM4E!$D158))</f>
        <v>0</v>
      </c>
      <c r="K158" s="21">
        <f t="shared" si="35"/>
        <v>1.1274877853621443</v>
      </c>
      <c r="L158" s="21">
        <f t="shared" si="36"/>
        <v>124.44167287793485</v>
      </c>
      <c r="M158" s="21">
        <f t="shared" si="37"/>
        <v>0.60343850377946295</v>
      </c>
      <c r="N158" s="21">
        <f t="shared" si="38"/>
        <v>-3.5612278824933878</v>
      </c>
      <c r="O158" s="21">
        <f t="shared" si="39"/>
        <v>-0.8098971331218171</v>
      </c>
      <c r="P158" s="21">
        <f t="shared" si="40"/>
        <v>2.5835934472864093</v>
      </c>
      <c r="Q158" s="19">
        <f t="shared" si="41"/>
        <v>1.1274877853621443</v>
      </c>
      <c r="R158" s="19">
        <f t="shared" si="42"/>
        <v>124.44167287793485</v>
      </c>
      <c r="S158" s="19">
        <f t="shared" si="43"/>
        <v>0.60343850377946295</v>
      </c>
      <c r="T158" s="19">
        <f t="shared" si="44"/>
        <v>-3.5612278824933878</v>
      </c>
      <c r="U158" s="19">
        <f t="shared" si="45"/>
        <v>-0.8098971331218171</v>
      </c>
      <c r="V158" s="19">
        <f t="shared" si="46"/>
        <v>2.5835934472864093</v>
      </c>
    </row>
    <row r="159" spans="1:22" x14ac:dyDescent="0.25">
      <c r="A159" s="26">
        <f>Wellpath!E159</f>
        <v>0</v>
      </c>
      <c r="B159" s="22">
        <v>0</v>
      </c>
      <c r="C159" s="22" t="e">
        <f>ABS(COS(Wellpath!$L159))*SIN(Wellpath!$M159)*MAX(1,SQRT(10/(Wellpath!K159-Wellpath!K158)))</f>
        <v>#DIV/0!</v>
      </c>
      <c r="D159" s="22" t="str">
        <f>IF(ABS(Wellpath!$L159)&lt;VerticalInc,"SING",ABS(COS(Wellpath!$L159))*COS(Wellpath!$M159)/SIN(Wellpath!$L159)*MAX(1,SQRT(10/(Wellpath!K159-Wellpath!K158))))</f>
        <v>SING</v>
      </c>
      <c r="E159" s="20">
        <f>IF(D159="SING",0,Model!$W$36*((drdp!B159+drdp!K159)*XYM4E!$B159+(drdp!E159+drdp!N159)*XYM4E!$C159+(drdp!H159+drdp!Q159)*XYM4E!$D159))</f>
        <v>0</v>
      </c>
      <c r="F159" s="20">
        <f>IF(D159="SING",(Wellpath!K160-Wellpath!K158)/2*Model!$W$36,Model!$W$36*((drdp!C159+drdp!L159)*XYM4E!$B159+(drdp!F159+drdp!O159)*XYM4E!$C159+(drdp!I159+drdp!R159)*XYM4E!$D159))</f>
        <v>0</v>
      </c>
      <c r="G159" s="20">
        <f>IF(D159="SING",0,Model!$W$36*((drdp!D159+drdp!M159)*XYM4E!$B159+(drdp!G159+drdp!P159)*XYM4E!$C159+(drdp!J159+drdp!S159)*XYM4E!$D159))</f>
        <v>0</v>
      </c>
      <c r="H159" s="18">
        <f>IF(D159="SING",0,Model!$W$36*((drdp!B159)*XYM4E!$B159+(drdp!E159)*XYM4E!$C159+(drdp!H159)*XYM4E!$D159))</f>
        <v>0</v>
      </c>
      <c r="I159" s="18">
        <f>IF(D159="SING",(Wellpath!K159-Wellpath!K158)/2*Model!$W$36,Model!$W$36*((drdp!C159)*XYM4E!$B159+(drdp!F159)*XYM4E!$C159+(drdp!I159)*XYM4E!$D159))</f>
        <v>0</v>
      </c>
      <c r="J159" s="18">
        <f>IF(D159="SING",0,Model!$W$36*((drdp!D159)*XYM4E!$B159+(drdp!G159)*XYM4E!$C159+(drdp!J159)*XYM4E!$D159))</f>
        <v>0</v>
      </c>
      <c r="K159" s="21">
        <f t="shared" si="35"/>
        <v>1.1274877853621443</v>
      </c>
      <c r="L159" s="21">
        <f t="shared" si="36"/>
        <v>124.44167287793485</v>
      </c>
      <c r="M159" s="21">
        <f t="shared" si="37"/>
        <v>0.60343850377946295</v>
      </c>
      <c r="N159" s="21">
        <f t="shared" si="38"/>
        <v>-3.5612278824933878</v>
      </c>
      <c r="O159" s="21">
        <f t="shared" si="39"/>
        <v>-0.8098971331218171</v>
      </c>
      <c r="P159" s="21">
        <f t="shared" si="40"/>
        <v>2.5835934472864093</v>
      </c>
      <c r="Q159" s="19">
        <f t="shared" si="41"/>
        <v>1.1274877853621443</v>
      </c>
      <c r="R159" s="19">
        <f t="shared" si="42"/>
        <v>124.44167287793485</v>
      </c>
      <c r="S159" s="19">
        <f t="shared" si="43"/>
        <v>0.60343850377946295</v>
      </c>
      <c r="T159" s="19">
        <f t="shared" si="44"/>
        <v>-3.5612278824933878</v>
      </c>
      <c r="U159" s="19">
        <f t="shared" si="45"/>
        <v>-0.8098971331218171</v>
      </c>
      <c r="V159" s="19">
        <f t="shared" si="46"/>
        <v>2.5835934472864093</v>
      </c>
    </row>
    <row r="160" spans="1:22" x14ac:dyDescent="0.25">
      <c r="A160" s="26">
        <f>Wellpath!E160</f>
        <v>0</v>
      </c>
      <c r="B160" s="22">
        <v>0</v>
      </c>
      <c r="C160" s="22" t="e">
        <f>ABS(COS(Wellpath!$L160))*SIN(Wellpath!$M160)*MAX(1,SQRT(10/(Wellpath!K160-Wellpath!K159)))</f>
        <v>#DIV/0!</v>
      </c>
      <c r="D160" s="22" t="str">
        <f>IF(ABS(Wellpath!$L160)&lt;VerticalInc,"SING",ABS(COS(Wellpath!$L160))*COS(Wellpath!$M160)/SIN(Wellpath!$L160)*MAX(1,SQRT(10/(Wellpath!K160-Wellpath!K159))))</f>
        <v>SING</v>
      </c>
      <c r="E160" s="20">
        <f>IF(D160="SING",0,Model!$W$36*((drdp!B160+drdp!K160)*XYM4E!$B160+(drdp!E160+drdp!N160)*XYM4E!$C160+(drdp!H160+drdp!Q160)*XYM4E!$D160))</f>
        <v>0</v>
      </c>
      <c r="F160" s="20">
        <f>IF(D160="SING",(Wellpath!K161-Wellpath!K159)/2*Model!$W$36,Model!$W$36*((drdp!C160+drdp!L160)*XYM4E!$B160+(drdp!F160+drdp!O160)*XYM4E!$C160+(drdp!I160+drdp!R160)*XYM4E!$D160))</f>
        <v>0</v>
      </c>
      <c r="G160" s="20">
        <f>IF(D160="SING",0,Model!$W$36*((drdp!D160+drdp!M160)*XYM4E!$B160+(drdp!G160+drdp!P160)*XYM4E!$C160+(drdp!J160+drdp!S160)*XYM4E!$D160))</f>
        <v>0</v>
      </c>
      <c r="H160" s="18">
        <f>IF(D160="SING",0,Model!$W$36*((drdp!B160)*XYM4E!$B160+(drdp!E160)*XYM4E!$C160+(drdp!H160)*XYM4E!$D160))</f>
        <v>0</v>
      </c>
      <c r="I160" s="18">
        <f>IF(D160="SING",(Wellpath!K160-Wellpath!K159)/2*Model!$W$36,Model!$W$36*((drdp!C160)*XYM4E!$B160+(drdp!F160)*XYM4E!$C160+(drdp!I160)*XYM4E!$D160))</f>
        <v>0</v>
      </c>
      <c r="J160" s="18">
        <f>IF(D160="SING",0,Model!$W$36*((drdp!D160)*XYM4E!$B160+(drdp!G160)*XYM4E!$C160+(drdp!J160)*XYM4E!$D160))</f>
        <v>0</v>
      </c>
      <c r="K160" s="21">
        <f t="shared" si="35"/>
        <v>1.1274877853621443</v>
      </c>
      <c r="L160" s="21">
        <f t="shared" si="36"/>
        <v>124.44167287793485</v>
      </c>
      <c r="M160" s="21">
        <f t="shared" si="37"/>
        <v>0.60343850377946295</v>
      </c>
      <c r="N160" s="21">
        <f t="shared" si="38"/>
        <v>-3.5612278824933878</v>
      </c>
      <c r="O160" s="21">
        <f t="shared" si="39"/>
        <v>-0.8098971331218171</v>
      </c>
      <c r="P160" s="21">
        <f t="shared" si="40"/>
        <v>2.5835934472864093</v>
      </c>
      <c r="Q160" s="19">
        <f t="shared" si="41"/>
        <v>1.1274877853621443</v>
      </c>
      <c r="R160" s="19">
        <f t="shared" si="42"/>
        <v>124.44167287793485</v>
      </c>
      <c r="S160" s="19">
        <f t="shared" si="43"/>
        <v>0.60343850377946295</v>
      </c>
      <c r="T160" s="19">
        <f t="shared" si="44"/>
        <v>-3.5612278824933878</v>
      </c>
      <c r="U160" s="19">
        <f t="shared" si="45"/>
        <v>-0.8098971331218171</v>
      </c>
      <c r="V160" s="19">
        <f t="shared" si="46"/>
        <v>2.5835934472864093</v>
      </c>
    </row>
    <row r="161" spans="1:22" x14ac:dyDescent="0.25">
      <c r="A161" s="26">
        <f>Wellpath!E161</f>
        <v>0</v>
      </c>
      <c r="B161" s="22">
        <v>0</v>
      </c>
      <c r="C161" s="22" t="e">
        <f>ABS(COS(Wellpath!$L161))*SIN(Wellpath!$M161)*MAX(1,SQRT(10/(Wellpath!K161-Wellpath!K160)))</f>
        <v>#DIV/0!</v>
      </c>
      <c r="D161" s="22" t="str">
        <f>IF(ABS(Wellpath!$L161)&lt;VerticalInc,"SING",ABS(COS(Wellpath!$L161))*COS(Wellpath!$M161)/SIN(Wellpath!$L161)*MAX(1,SQRT(10/(Wellpath!K161-Wellpath!K160))))</f>
        <v>SING</v>
      </c>
      <c r="E161" s="20">
        <f>IF(D161="SING",0,Model!$W$36*((drdp!B161+drdp!K161)*XYM4E!$B161+(drdp!E161+drdp!N161)*XYM4E!$C161+(drdp!H161+drdp!Q161)*XYM4E!$D161))</f>
        <v>0</v>
      </c>
      <c r="F161" s="20">
        <f>IF(D161="SING",(Wellpath!K162-Wellpath!K160)/2*Model!$W$36,Model!$W$36*((drdp!C161+drdp!L161)*XYM4E!$B161+(drdp!F161+drdp!O161)*XYM4E!$C161+(drdp!I161+drdp!R161)*XYM4E!$D161))</f>
        <v>0</v>
      </c>
      <c r="G161" s="20">
        <f>IF(D161="SING",0,Model!$W$36*((drdp!D161+drdp!M161)*XYM4E!$B161+(drdp!G161+drdp!P161)*XYM4E!$C161+(drdp!J161+drdp!S161)*XYM4E!$D161))</f>
        <v>0</v>
      </c>
      <c r="H161" s="18">
        <f>IF(D161="SING",0,Model!$W$36*((drdp!B161)*XYM4E!$B161+(drdp!E161)*XYM4E!$C161+(drdp!H161)*XYM4E!$D161))</f>
        <v>0</v>
      </c>
      <c r="I161" s="18">
        <f>IF(D161="SING",(Wellpath!K161-Wellpath!K160)/2*Model!$W$36,Model!$W$36*((drdp!C161)*XYM4E!$B161+(drdp!F161)*XYM4E!$C161+(drdp!I161)*XYM4E!$D161))</f>
        <v>0</v>
      </c>
      <c r="J161" s="18">
        <f>IF(D161="SING",0,Model!$W$36*((drdp!D161)*XYM4E!$B161+(drdp!G161)*XYM4E!$C161+(drdp!J161)*XYM4E!$D161))</f>
        <v>0</v>
      </c>
      <c r="K161" s="21">
        <f t="shared" si="35"/>
        <v>1.1274877853621443</v>
      </c>
      <c r="L161" s="21">
        <f t="shared" si="36"/>
        <v>124.44167287793485</v>
      </c>
      <c r="M161" s="21">
        <f t="shared" si="37"/>
        <v>0.60343850377946295</v>
      </c>
      <c r="N161" s="21">
        <f t="shared" si="38"/>
        <v>-3.5612278824933878</v>
      </c>
      <c r="O161" s="21">
        <f t="shared" si="39"/>
        <v>-0.8098971331218171</v>
      </c>
      <c r="P161" s="21">
        <f t="shared" si="40"/>
        <v>2.5835934472864093</v>
      </c>
      <c r="Q161" s="19">
        <f t="shared" si="41"/>
        <v>1.1274877853621443</v>
      </c>
      <c r="R161" s="19">
        <f t="shared" si="42"/>
        <v>124.44167287793485</v>
      </c>
      <c r="S161" s="19">
        <f t="shared" si="43"/>
        <v>0.60343850377946295</v>
      </c>
      <c r="T161" s="19">
        <f t="shared" si="44"/>
        <v>-3.5612278824933878</v>
      </c>
      <c r="U161" s="19">
        <f t="shared" si="45"/>
        <v>-0.8098971331218171</v>
      </c>
      <c r="V161" s="19">
        <f t="shared" si="46"/>
        <v>2.5835934472864093</v>
      </c>
    </row>
    <row r="162" spans="1:22" x14ac:dyDescent="0.25">
      <c r="A162" s="26">
        <f>Wellpath!E162</f>
        <v>0</v>
      </c>
      <c r="B162" s="22">
        <v>0</v>
      </c>
      <c r="C162" s="22" t="e">
        <f>ABS(COS(Wellpath!$L162))*SIN(Wellpath!$M162)*MAX(1,SQRT(10/(Wellpath!K162-Wellpath!K161)))</f>
        <v>#DIV/0!</v>
      </c>
      <c r="D162" s="22" t="str">
        <f>IF(ABS(Wellpath!$L162)&lt;VerticalInc,"SING",ABS(COS(Wellpath!$L162))*COS(Wellpath!$M162)/SIN(Wellpath!$L162)*MAX(1,SQRT(10/(Wellpath!K162-Wellpath!K161))))</f>
        <v>SING</v>
      </c>
      <c r="E162" s="20">
        <f>IF(D162="SING",0,Model!$W$36*((drdp!B162+drdp!K162)*XYM4E!$B162+(drdp!E162+drdp!N162)*XYM4E!$C162+(drdp!H162+drdp!Q162)*XYM4E!$D162))</f>
        <v>0</v>
      </c>
      <c r="F162" s="20">
        <f>IF(D162="SING",(Wellpath!K163-Wellpath!K161)/2*Model!$W$36,Model!$W$36*((drdp!C162+drdp!L162)*XYM4E!$B162+(drdp!F162+drdp!O162)*XYM4E!$C162+(drdp!I162+drdp!R162)*XYM4E!$D162))</f>
        <v>0</v>
      </c>
      <c r="G162" s="20">
        <f>IF(D162="SING",0,Model!$W$36*((drdp!D162+drdp!M162)*XYM4E!$B162+(drdp!G162+drdp!P162)*XYM4E!$C162+(drdp!J162+drdp!S162)*XYM4E!$D162))</f>
        <v>0</v>
      </c>
      <c r="H162" s="18">
        <f>IF(D162="SING",0,Model!$W$36*((drdp!B162)*XYM4E!$B162+(drdp!E162)*XYM4E!$C162+(drdp!H162)*XYM4E!$D162))</f>
        <v>0</v>
      </c>
      <c r="I162" s="18">
        <f>IF(D162="SING",(Wellpath!K162-Wellpath!K161)/2*Model!$W$36,Model!$W$36*((drdp!C162)*XYM4E!$B162+(drdp!F162)*XYM4E!$C162+(drdp!I162)*XYM4E!$D162))</f>
        <v>0</v>
      </c>
      <c r="J162" s="18">
        <f>IF(D162="SING",0,Model!$W$36*((drdp!D162)*XYM4E!$B162+(drdp!G162)*XYM4E!$C162+(drdp!J162)*XYM4E!$D162))</f>
        <v>0</v>
      </c>
      <c r="K162" s="21">
        <f t="shared" si="35"/>
        <v>1.1274877853621443</v>
      </c>
      <c r="L162" s="21">
        <f t="shared" si="36"/>
        <v>124.44167287793485</v>
      </c>
      <c r="M162" s="21">
        <f t="shared" si="37"/>
        <v>0.60343850377946295</v>
      </c>
      <c r="N162" s="21">
        <f t="shared" si="38"/>
        <v>-3.5612278824933878</v>
      </c>
      <c r="O162" s="21">
        <f t="shared" si="39"/>
        <v>-0.8098971331218171</v>
      </c>
      <c r="P162" s="21">
        <f t="shared" si="40"/>
        <v>2.5835934472864093</v>
      </c>
      <c r="Q162" s="19">
        <f t="shared" si="41"/>
        <v>1.1274877853621443</v>
      </c>
      <c r="R162" s="19">
        <f t="shared" si="42"/>
        <v>124.44167287793485</v>
      </c>
      <c r="S162" s="19">
        <f t="shared" si="43"/>
        <v>0.60343850377946295</v>
      </c>
      <c r="T162" s="19">
        <f t="shared" si="44"/>
        <v>-3.5612278824933878</v>
      </c>
      <c r="U162" s="19">
        <f t="shared" si="45"/>
        <v>-0.8098971331218171</v>
      </c>
      <c r="V162" s="19">
        <f t="shared" si="46"/>
        <v>2.5835934472864093</v>
      </c>
    </row>
    <row r="163" spans="1:22" x14ac:dyDescent="0.25">
      <c r="A163" s="26">
        <f>Wellpath!E163</f>
        <v>0</v>
      </c>
      <c r="B163" s="22">
        <v>0</v>
      </c>
      <c r="C163" s="22" t="e">
        <f>ABS(COS(Wellpath!$L163))*SIN(Wellpath!$M163)*MAX(1,SQRT(10/(Wellpath!K163-Wellpath!K162)))</f>
        <v>#DIV/0!</v>
      </c>
      <c r="D163" s="22" t="str">
        <f>IF(ABS(Wellpath!$L163)&lt;VerticalInc,"SING",ABS(COS(Wellpath!$L163))*COS(Wellpath!$M163)/SIN(Wellpath!$L163)*MAX(1,SQRT(10/(Wellpath!K163-Wellpath!K162))))</f>
        <v>SING</v>
      </c>
      <c r="E163" s="20">
        <f>IF(D163="SING",0,Model!$W$36*((drdp!B163+drdp!K163)*XYM4E!$B163+(drdp!E163+drdp!N163)*XYM4E!$C163+(drdp!H163+drdp!Q163)*XYM4E!$D163))</f>
        <v>0</v>
      </c>
      <c r="F163" s="20">
        <f>IF(D163="SING",(Wellpath!K164-Wellpath!K162)/2*Model!$W$36,Model!$W$36*((drdp!C163+drdp!L163)*XYM4E!$B163+(drdp!F163+drdp!O163)*XYM4E!$C163+(drdp!I163+drdp!R163)*XYM4E!$D163))</f>
        <v>0</v>
      </c>
      <c r="G163" s="20">
        <f>IF(D163="SING",0,Model!$W$36*((drdp!D163+drdp!M163)*XYM4E!$B163+(drdp!G163+drdp!P163)*XYM4E!$C163+(drdp!J163+drdp!S163)*XYM4E!$D163))</f>
        <v>0</v>
      </c>
      <c r="H163" s="18">
        <f>IF(D163="SING",0,Model!$W$36*((drdp!B163)*XYM4E!$B163+(drdp!E163)*XYM4E!$C163+(drdp!H163)*XYM4E!$D163))</f>
        <v>0</v>
      </c>
      <c r="I163" s="18">
        <f>IF(D163="SING",(Wellpath!K163-Wellpath!K162)/2*Model!$W$36,Model!$W$36*((drdp!C163)*XYM4E!$B163+(drdp!F163)*XYM4E!$C163+(drdp!I163)*XYM4E!$D163))</f>
        <v>0</v>
      </c>
      <c r="J163" s="18">
        <f>IF(D163="SING",0,Model!$W$36*((drdp!D163)*XYM4E!$B163+(drdp!G163)*XYM4E!$C163+(drdp!J163)*XYM4E!$D163))</f>
        <v>0</v>
      </c>
      <c r="K163" s="21">
        <f t="shared" si="35"/>
        <v>1.1274877853621443</v>
      </c>
      <c r="L163" s="21">
        <f t="shared" si="36"/>
        <v>124.44167287793485</v>
      </c>
      <c r="M163" s="21">
        <f t="shared" si="37"/>
        <v>0.60343850377946295</v>
      </c>
      <c r="N163" s="21">
        <f t="shared" si="38"/>
        <v>-3.5612278824933878</v>
      </c>
      <c r="O163" s="21">
        <f t="shared" si="39"/>
        <v>-0.8098971331218171</v>
      </c>
      <c r="P163" s="21">
        <f t="shared" si="40"/>
        <v>2.5835934472864093</v>
      </c>
      <c r="Q163" s="19">
        <f t="shared" si="41"/>
        <v>1.1274877853621443</v>
      </c>
      <c r="R163" s="19">
        <f t="shared" si="42"/>
        <v>124.44167287793485</v>
      </c>
      <c r="S163" s="19">
        <f t="shared" si="43"/>
        <v>0.60343850377946295</v>
      </c>
      <c r="T163" s="19">
        <f t="shared" si="44"/>
        <v>-3.5612278824933878</v>
      </c>
      <c r="U163" s="19">
        <f t="shared" si="45"/>
        <v>-0.8098971331218171</v>
      </c>
      <c r="V163" s="19">
        <f t="shared" si="46"/>
        <v>2.5835934472864093</v>
      </c>
    </row>
    <row r="164" spans="1:22" x14ac:dyDescent="0.25">
      <c r="A164" s="26">
        <f>Wellpath!E164</f>
        <v>0</v>
      </c>
      <c r="B164" s="22">
        <v>0</v>
      </c>
      <c r="C164" s="22" t="e">
        <f>ABS(COS(Wellpath!$L164))*SIN(Wellpath!$M164)*MAX(1,SQRT(10/(Wellpath!K164-Wellpath!K163)))</f>
        <v>#DIV/0!</v>
      </c>
      <c r="D164" s="22" t="str">
        <f>IF(ABS(Wellpath!$L164)&lt;VerticalInc,"SING",ABS(COS(Wellpath!$L164))*COS(Wellpath!$M164)/SIN(Wellpath!$L164)*MAX(1,SQRT(10/(Wellpath!K164-Wellpath!K163))))</f>
        <v>SING</v>
      </c>
      <c r="E164" s="20">
        <f>IF(D164="SING",0,Model!$W$36*((drdp!B164+drdp!K164)*XYM4E!$B164+(drdp!E164+drdp!N164)*XYM4E!$C164+(drdp!H164+drdp!Q164)*XYM4E!$D164))</f>
        <v>0</v>
      </c>
      <c r="F164" s="20">
        <f>IF(D164="SING",(Wellpath!K165-Wellpath!K163)/2*Model!$W$36,Model!$W$36*((drdp!C164+drdp!L164)*XYM4E!$B164+(drdp!F164+drdp!O164)*XYM4E!$C164+(drdp!I164+drdp!R164)*XYM4E!$D164))</f>
        <v>0</v>
      </c>
      <c r="G164" s="20">
        <f>IF(D164="SING",0,Model!$W$36*((drdp!D164+drdp!M164)*XYM4E!$B164+(drdp!G164+drdp!P164)*XYM4E!$C164+(drdp!J164+drdp!S164)*XYM4E!$D164))</f>
        <v>0</v>
      </c>
      <c r="H164" s="18">
        <f>IF(D164="SING",0,Model!$W$36*((drdp!B164)*XYM4E!$B164+(drdp!E164)*XYM4E!$C164+(drdp!H164)*XYM4E!$D164))</f>
        <v>0</v>
      </c>
      <c r="I164" s="18">
        <f>IF(D164="SING",(Wellpath!K164-Wellpath!K163)/2*Model!$W$36,Model!$W$36*((drdp!C164)*XYM4E!$B164+(drdp!F164)*XYM4E!$C164+(drdp!I164)*XYM4E!$D164))</f>
        <v>0</v>
      </c>
      <c r="J164" s="18">
        <f>IF(D164="SING",0,Model!$W$36*((drdp!D164)*XYM4E!$B164+(drdp!G164)*XYM4E!$C164+(drdp!J164)*XYM4E!$D164))</f>
        <v>0</v>
      </c>
      <c r="K164" s="21">
        <f t="shared" si="35"/>
        <v>1.1274877853621443</v>
      </c>
      <c r="L164" s="21">
        <f t="shared" si="36"/>
        <v>124.44167287793485</v>
      </c>
      <c r="M164" s="21">
        <f t="shared" si="37"/>
        <v>0.60343850377946295</v>
      </c>
      <c r="N164" s="21">
        <f t="shared" si="38"/>
        <v>-3.5612278824933878</v>
      </c>
      <c r="O164" s="21">
        <f t="shared" si="39"/>
        <v>-0.8098971331218171</v>
      </c>
      <c r="P164" s="21">
        <f t="shared" si="40"/>
        <v>2.5835934472864093</v>
      </c>
      <c r="Q164" s="19">
        <f t="shared" si="41"/>
        <v>1.1274877853621443</v>
      </c>
      <c r="R164" s="19">
        <f t="shared" si="42"/>
        <v>124.44167287793485</v>
      </c>
      <c r="S164" s="19">
        <f t="shared" si="43"/>
        <v>0.60343850377946295</v>
      </c>
      <c r="T164" s="19">
        <f t="shared" si="44"/>
        <v>-3.5612278824933878</v>
      </c>
      <c r="U164" s="19">
        <f t="shared" si="45"/>
        <v>-0.8098971331218171</v>
      </c>
      <c r="V164" s="19">
        <f t="shared" si="46"/>
        <v>2.5835934472864093</v>
      </c>
    </row>
    <row r="165" spans="1:22" x14ac:dyDescent="0.25">
      <c r="A165" s="26">
        <f>Wellpath!E165</f>
        <v>0</v>
      </c>
      <c r="B165" s="22">
        <v>0</v>
      </c>
      <c r="C165" s="22" t="e">
        <f>ABS(COS(Wellpath!$L165))*SIN(Wellpath!$M165)*MAX(1,SQRT(10/(Wellpath!K165-Wellpath!K164)))</f>
        <v>#DIV/0!</v>
      </c>
      <c r="D165" s="22" t="str">
        <f>IF(ABS(Wellpath!$L165)&lt;VerticalInc,"SING",ABS(COS(Wellpath!$L165))*COS(Wellpath!$M165)/SIN(Wellpath!$L165)*MAX(1,SQRT(10/(Wellpath!K165-Wellpath!K164))))</f>
        <v>SING</v>
      </c>
      <c r="E165" s="20">
        <f>IF(D165="SING",0,Model!$W$36*((drdp!B165+drdp!K165)*XYM4E!$B165+(drdp!E165+drdp!N165)*XYM4E!$C165+(drdp!H165+drdp!Q165)*XYM4E!$D165))</f>
        <v>0</v>
      </c>
      <c r="F165" s="20">
        <f>IF(D165="SING",(Wellpath!K166-Wellpath!K164)/2*Model!$W$36,Model!$W$36*((drdp!C165+drdp!L165)*XYM4E!$B165+(drdp!F165+drdp!O165)*XYM4E!$C165+(drdp!I165+drdp!R165)*XYM4E!$D165))</f>
        <v>0</v>
      </c>
      <c r="G165" s="20">
        <f>IF(D165="SING",0,Model!$W$36*((drdp!D165+drdp!M165)*XYM4E!$B165+(drdp!G165+drdp!P165)*XYM4E!$C165+(drdp!J165+drdp!S165)*XYM4E!$D165))</f>
        <v>0</v>
      </c>
      <c r="H165" s="18">
        <f>IF(D165="SING",0,Model!$W$36*((drdp!B165)*XYM4E!$B165+(drdp!E165)*XYM4E!$C165+(drdp!H165)*XYM4E!$D165))</f>
        <v>0</v>
      </c>
      <c r="I165" s="18">
        <f>IF(D165="SING",(Wellpath!K165-Wellpath!K164)/2*Model!$W$36,Model!$W$36*((drdp!C165)*XYM4E!$B165+(drdp!F165)*XYM4E!$C165+(drdp!I165)*XYM4E!$D165))</f>
        <v>0</v>
      </c>
      <c r="J165" s="18">
        <f>IF(D165="SING",0,Model!$W$36*((drdp!D165)*XYM4E!$B165+(drdp!G165)*XYM4E!$C165+(drdp!J165)*XYM4E!$D165))</f>
        <v>0</v>
      </c>
      <c r="K165" s="21">
        <f t="shared" si="35"/>
        <v>1.1274877853621443</v>
      </c>
      <c r="L165" s="21">
        <f t="shared" si="36"/>
        <v>124.44167287793485</v>
      </c>
      <c r="M165" s="21">
        <f t="shared" si="37"/>
        <v>0.60343850377946295</v>
      </c>
      <c r="N165" s="21">
        <f t="shared" si="38"/>
        <v>-3.5612278824933878</v>
      </c>
      <c r="O165" s="21">
        <f t="shared" si="39"/>
        <v>-0.8098971331218171</v>
      </c>
      <c r="P165" s="21">
        <f t="shared" si="40"/>
        <v>2.5835934472864093</v>
      </c>
      <c r="Q165" s="19">
        <f t="shared" si="41"/>
        <v>1.1274877853621443</v>
      </c>
      <c r="R165" s="19">
        <f t="shared" si="42"/>
        <v>124.44167287793485</v>
      </c>
      <c r="S165" s="19">
        <f t="shared" si="43"/>
        <v>0.60343850377946295</v>
      </c>
      <c r="T165" s="19">
        <f t="shared" si="44"/>
        <v>-3.5612278824933878</v>
      </c>
      <c r="U165" s="19">
        <f t="shared" si="45"/>
        <v>-0.8098971331218171</v>
      </c>
      <c r="V165" s="19">
        <f t="shared" si="46"/>
        <v>2.5835934472864093</v>
      </c>
    </row>
    <row r="166" spans="1:22" x14ac:dyDescent="0.25">
      <c r="A166" s="26">
        <f>Wellpath!E166</f>
        <v>0</v>
      </c>
      <c r="B166" s="22">
        <v>0</v>
      </c>
      <c r="C166" s="22" t="e">
        <f>ABS(COS(Wellpath!$L166))*SIN(Wellpath!$M166)*MAX(1,SQRT(10/(Wellpath!K166-Wellpath!K165)))</f>
        <v>#DIV/0!</v>
      </c>
      <c r="D166" s="22" t="str">
        <f>IF(ABS(Wellpath!$L166)&lt;VerticalInc,"SING",ABS(COS(Wellpath!$L166))*COS(Wellpath!$M166)/SIN(Wellpath!$L166)*MAX(1,SQRT(10/(Wellpath!K166-Wellpath!K165))))</f>
        <v>SING</v>
      </c>
      <c r="E166" s="20">
        <f>IF(D166="SING",0,Model!$W$36*((drdp!B166+drdp!K166)*XYM4E!$B166+(drdp!E166+drdp!N166)*XYM4E!$C166+(drdp!H166+drdp!Q166)*XYM4E!$D166))</f>
        <v>0</v>
      </c>
      <c r="F166" s="20">
        <f>IF(D166="SING",(Wellpath!K167-Wellpath!K165)/2*Model!$W$36,Model!$W$36*((drdp!C166+drdp!L166)*XYM4E!$B166+(drdp!F166+drdp!O166)*XYM4E!$C166+(drdp!I166+drdp!R166)*XYM4E!$D166))</f>
        <v>0</v>
      </c>
      <c r="G166" s="20">
        <f>IF(D166="SING",0,Model!$W$36*((drdp!D166+drdp!M166)*XYM4E!$B166+(drdp!G166+drdp!P166)*XYM4E!$C166+(drdp!J166+drdp!S166)*XYM4E!$D166))</f>
        <v>0</v>
      </c>
      <c r="H166" s="18">
        <f>IF(D166="SING",0,Model!$W$36*((drdp!B166)*XYM4E!$B166+(drdp!E166)*XYM4E!$C166+(drdp!H166)*XYM4E!$D166))</f>
        <v>0</v>
      </c>
      <c r="I166" s="18">
        <f>IF(D166="SING",(Wellpath!K166-Wellpath!K165)/2*Model!$W$36,Model!$W$36*((drdp!C166)*XYM4E!$B166+(drdp!F166)*XYM4E!$C166+(drdp!I166)*XYM4E!$D166))</f>
        <v>0</v>
      </c>
      <c r="J166" s="18">
        <f>IF(D166="SING",0,Model!$W$36*((drdp!D166)*XYM4E!$B166+(drdp!G166)*XYM4E!$C166+(drdp!J166)*XYM4E!$D166))</f>
        <v>0</v>
      </c>
      <c r="K166" s="21">
        <f t="shared" si="35"/>
        <v>1.1274877853621443</v>
      </c>
      <c r="L166" s="21">
        <f t="shared" si="36"/>
        <v>124.44167287793485</v>
      </c>
      <c r="M166" s="21">
        <f t="shared" si="37"/>
        <v>0.60343850377946295</v>
      </c>
      <c r="N166" s="21">
        <f t="shared" si="38"/>
        <v>-3.5612278824933878</v>
      </c>
      <c r="O166" s="21">
        <f t="shared" si="39"/>
        <v>-0.8098971331218171</v>
      </c>
      <c r="P166" s="21">
        <f t="shared" si="40"/>
        <v>2.5835934472864093</v>
      </c>
      <c r="Q166" s="19">
        <f t="shared" si="41"/>
        <v>1.1274877853621443</v>
      </c>
      <c r="R166" s="19">
        <f t="shared" si="42"/>
        <v>124.44167287793485</v>
      </c>
      <c r="S166" s="19">
        <f t="shared" si="43"/>
        <v>0.60343850377946295</v>
      </c>
      <c r="T166" s="19">
        <f t="shared" si="44"/>
        <v>-3.5612278824933878</v>
      </c>
      <c r="U166" s="19">
        <f t="shared" si="45"/>
        <v>-0.8098971331218171</v>
      </c>
      <c r="V166" s="19">
        <f t="shared" si="46"/>
        <v>2.5835934472864093</v>
      </c>
    </row>
    <row r="167" spans="1:22" x14ac:dyDescent="0.25">
      <c r="A167" s="26">
        <f>Wellpath!E167</f>
        <v>0</v>
      </c>
      <c r="B167" s="22">
        <v>0</v>
      </c>
      <c r="C167" s="22" t="e">
        <f>ABS(COS(Wellpath!$L167))*SIN(Wellpath!$M167)*MAX(1,SQRT(10/(Wellpath!K167-Wellpath!K166)))</f>
        <v>#DIV/0!</v>
      </c>
      <c r="D167" s="22" t="str">
        <f>IF(ABS(Wellpath!$L167)&lt;VerticalInc,"SING",ABS(COS(Wellpath!$L167))*COS(Wellpath!$M167)/SIN(Wellpath!$L167)*MAX(1,SQRT(10/(Wellpath!K167-Wellpath!K166))))</f>
        <v>SING</v>
      </c>
      <c r="E167" s="20">
        <f>IF(D167="SING",0,Model!$W$36*((drdp!B167+drdp!K167)*XYM4E!$B167+(drdp!E167+drdp!N167)*XYM4E!$C167+(drdp!H167+drdp!Q167)*XYM4E!$D167))</f>
        <v>0</v>
      </c>
      <c r="F167" s="20">
        <f>IF(D167="SING",(Wellpath!K168-Wellpath!K166)/2*Model!$W$36,Model!$W$36*((drdp!C167+drdp!L167)*XYM4E!$B167+(drdp!F167+drdp!O167)*XYM4E!$C167+(drdp!I167+drdp!R167)*XYM4E!$D167))</f>
        <v>0</v>
      </c>
      <c r="G167" s="20">
        <f>IF(D167="SING",0,Model!$W$36*((drdp!D167+drdp!M167)*XYM4E!$B167+(drdp!G167+drdp!P167)*XYM4E!$C167+(drdp!J167+drdp!S167)*XYM4E!$D167))</f>
        <v>0</v>
      </c>
      <c r="H167" s="18">
        <f>IF(D167="SING",0,Model!$W$36*((drdp!B167)*XYM4E!$B167+(drdp!E167)*XYM4E!$C167+(drdp!H167)*XYM4E!$D167))</f>
        <v>0</v>
      </c>
      <c r="I167" s="18">
        <f>IF(D167="SING",(Wellpath!K167-Wellpath!K166)/2*Model!$W$36,Model!$W$36*((drdp!C167)*XYM4E!$B167+(drdp!F167)*XYM4E!$C167+(drdp!I167)*XYM4E!$D167))</f>
        <v>0</v>
      </c>
      <c r="J167" s="18">
        <f>IF(D167="SING",0,Model!$W$36*((drdp!D167)*XYM4E!$B167+(drdp!G167)*XYM4E!$C167+(drdp!J167)*XYM4E!$D167))</f>
        <v>0</v>
      </c>
      <c r="K167" s="21">
        <f t="shared" si="35"/>
        <v>1.1274877853621443</v>
      </c>
      <c r="L167" s="21">
        <f t="shared" si="36"/>
        <v>124.44167287793485</v>
      </c>
      <c r="M167" s="21">
        <f t="shared" si="37"/>
        <v>0.60343850377946295</v>
      </c>
      <c r="N167" s="21">
        <f t="shared" si="38"/>
        <v>-3.5612278824933878</v>
      </c>
      <c r="O167" s="21">
        <f t="shared" si="39"/>
        <v>-0.8098971331218171</v>
      </c>
      <c r="P167" s="21">
        <f t="shared" si="40"/>
        <v>2.5835934472864093</v>
      </c>
      <c r="Q167" s="19">
        <f t="shared" si="41"/>
        <v>1.1274877853621443</v>
      </c>
      <c r="R167" s="19">
        <f t="shared" si="42"/>
        <v>124.44167287793485</v>
      </c>
      <c r="S167" s="19">
        <f t="shared" si="43"/>
        <v>0.60343850377946295</v>
      </c>
      <c r="T167" s="19">
        <f t="shared" si="44"/>
        <v>-3.5612278824933878</v>
      </c>
      <c r="U167" s="19">
        <f t="shared" si="45"/>
        <v>-0.8098971331218171</v>
      </c>
      <c r="V167" s="19">
        <f t="shared" si="46"/>
        <v>2.5835934472864093</v>
      </c>
    </row>
    <row r="168" spans="1:22" x14ac:dyDescent="0.25">
      <c r="A168" s="26">
        <f>Wellpath!E168</f>
        <v>0</v>
      </c>
      <c r="B168" s="22">
        <v>0</v>
      </c>
      <c r="C168" s="22" t="e">
        <f>ABS(COS(Wellpath!$L168))*SIN(Wellpath!$M168)*MAX(1,SQRT(10/(Wellpath!K168-Wellpath!K167)))</f>
        <v>#DIV/0!</v>
      </c>
      <c r="D168" s="22" t="str">
        <f>IF(ABS(Wellpath!$L168)&lt;VerticalInc,"SING",ABS(COS(Wellpath!$L168))*COS(Wellpath!$M168)/SIN(Wellpath!$L168)*MAX(1,SQRT(10/(Wellpath!K168-Wellpath!K167))))</f>
        <v>SING</v>
      </c>
      <c r="E168" s="20">
        <f>IF(D168="SING",0,Model!$W$36*((drdp!B168+drdp!K168)*XYM4E!$B168+(drdp!E168+drdp!N168)*XYM4E!$C168+(drdp!H168+drdp!Q168)*XYM4E!$D168))</f>
        <v>0</v>
      </c>
      <c r="F168" s="20">
        <f>IF(D168="SING",(Wellpath!K169-Wellpath!K167)/2*Model!$W$36,Model!$W$36*((drdp!C168+drdp!L168)*XYM4E!$B168+(drdp!F168+drdp!O168)*XYM4E!$C168+(drdp!I168+drdp!R168)*XYM4E!$D168))</f>
        <v>0</v>
      </c>
      <c r="G168" s="20">
        <f>IF(D168="SING",0,Model!$W$36*((drdp!D168+drdp!M168)*XYM4E!$B168+(drdp!G168+drdp!P168)*XYM4E!$C168+(drdp!J168+drdp!S168)*XYM4E!$D168))</f>
        <v>0</v>
      </c>
      <c r="H168" s="18">
        <f>IF(D168="SING",0,Model!$W$36*((drdp!B168)*XYM4E!$B168+(drdp!E168)*XYM4E!$C168+(drdp!H168)*XYM4E!$D168))</f>
        <v>0</v>
      </c>
      <c r="I168" s="18">
        <f>IF(D168="SING",(Wellpath!K168-Wellpath!K167)/2*Model!$W$36,Model!$W$36*((drdp!C168)*XYM4E!$B168+(drdp!F168)*XYM4E!$C168+(drdp!I168)*XYM4E!$D168))</f>
        <v>0</v>
      </c>
      <c r="J168" s="18">
        <f>IF(D168="SING",0,Model!$W$36*((drdp!D168)*XYM4E!$B168+(drdp!G168)*XYM4E!$C168+(drdp!J168)*XYM4E!$D168))</f>
        <v>0</v>
      </c>
      <c r="K168" s="21">
        <f t="shared" si="35"/>
        <v>1.1274877853621443</v>
      </c>
      <c r="L168" s="21">
        <f t="shared" si="36"/>
        <v>124.44167287793485</v>
      </c>
      <c r="M168" s="21">
        <f t="shared" si="37"/>
        <v>0.60343850377946295</v>
      </c>
      <c r="N168" s="21">
        <f t="shared" si="38"/>
        <v>-3.5612278824933878</v>
      </c>
      <c r="O168" s="21">
        <f t="shared" si="39"/>
        <v>-0.8098971331218171</v>
      </c>
      <c r="P168" s="21">
        <f t="shared" si="40"/>
        <v>2.5835934472864093</v>
      </c>
      <c r="Q168" s="19">
        <f t="shared" si="41"/>
        <v>1.1274877853621443</v>
      </c>
      <c r="R168" s="19">
        <f t="shared" si="42"/>
        <v>124.44167287793485</v>
      </c>
      <c r="S168" s="19">
        <f t="shared" si="43"/>
        <v>0.60343850377946295</v>
      </c>
      <c r="T168" s="19">
        <f t="shared" si="44"/>
        <v>-3.5612278824933878</v>
      </c>
      <c r="U168" s="19">
        <f t="shared" si="45"/>
        <v>-0.8098971331218171</v>
      </c>
      <c r="V168" s="19">
        <f t="shared" si="46"/>
        <v>2.5835934472864093</v>
      </c>
    </row>
    <row r="169" spans="1:22" x14ac:dyDescent="0.25">
      <c r="A169" s="26">
        <f>Wellpath!E169</f>
        <v>0</v>
      </c>
      <c r="B169" s="22">
        <v>0</v>
      </c>
      <c r="C169" s="22" t="e">
        <f>ABS(COS(Wellpath!$L169))*SIN(Wellpath!$M169)*MAX(1,SQRT(10/(Wellpath!K169-Wellpath!K168)))</f>
        <v>#DIV/0!</v>
      </c>
      <c r="D169" s="22" t="str">
        <f>IF(ABS(Wellpath!$L169)&lt;VerticalInc,"SING",ABS(COS(Wellpath!$L169))*COS(Wellpath!$M169)/SIN(Wellpath!$L169)*MAX(1,SQRT(10/(Wellpath!K169-Wellpath!K168))))</f>
        <v>SING</v>
      </c>
      <c r="E169" s="20">
        <f>IF(D169="SING",0,Model!$W$36*((drdp!B169+drdp!K169)*XYM4E!$B169+(drdp!E169+drdp!N169)*XYM4E!$C169+(drdp!H169+drdp!Q169)*XYM4E!$D169))</f>
        <v>0</v>
      </c>
      <c r="F169" s="20">
        <f>IF(D169="SING",(Wellpath!K170-Wellpath!K168)/2*Model!$W$36,Model!$W$36*((drdp!C169+drdp!L169)*XYM4E!$B169+(drdp!F169+drdp!O169)*XYM4E!$C169+(drdp!I169+drdp!R169)*XYM4E!$D169))</f>
        <v>0</v>
      </c>
      <c r="G169" s="20">
        <f>IF(D169="SING",0,Model!$W$36*((drdp!D169+drdp!M169)*XYM4E!$B169+(drdp!G169+drdp!P169)*XYM4E!$C169+(drdp!J169+drdp!S169)*XYM4E!$D169))</f>
        <v>0</v>
      </c>
      <c r="H169" s="18">
        <f>IF(D169="SING",0,Model!$W$36*((drdp!B169)*XYM4E!$B169+(drdp!E169)*XYM4E!$C169+(drdp!H169)*XYM4E!$D169))</f>
        <v>0</v>
      </c>
      <c r="I169" s="18">
        <f>IF(D169="SING",(Wellpath!K169-Wellpath!K168)/2*Model!$W$36,Model!$W$36*((drdp!C169)*XYM4E!$B169+(drdp!F169)*XYM4E!$C169+(drdp!I169)*XYM4E!$D169))</f>
        <v>0</v>
      </c>
      <c r="J169" s="18">
        <f>IF(D169="SING",0,Model!$W$36*((drdp!D169)*XYM4E!$B169+(drdp!G169)*XYM4E!$C169+(drdp!J169)*XYM4E!$D169))</f>
        <v>0</v>
      </c>
      <c r="K169" s="21">
        <f t="shared" si="35"/>
        <v>1.1274877853621443</v>
      </c>
      <c r="L169" s="21">
        <f t="shared" si="36"/>
        <v>124.44167287793485</v>
      </c>
      <c r="M169" s="21">
        <f t="shared" si="37"/>
        <v>0.60343850377946295</v>
      </c>
      <c r="N169" s="21">
        <f t="shared" si="38"/>
        <v>-3.5612278824933878</v>
      </c>
      <c r="O169" s="21">
        <f t="shared" si="39"/>
        <v>-0.8098971331218171</v>
      </c>
      <c r="P169" s="21">
        <f t="shared" si="40"/>
        <v>2.5835934472864093</v>
      </c>
      <c r="Q169" s="19">
        <f t="shared" si="41"/>
        <v>1.1274877853621443</v>
      </c>
      <c r="R169" s="19">
        <f t="shared" si="42"/>
        <v>124.44167287793485</v>
      </c>
      <c r="S169" s="19">
        <f t="shared" si="43"/>
        <v>0.60343850377946295</v>
      </c>
      <c r="T169" s="19">
        <f t="shared" si="44"/>
        <v>-3.5612278824933878</v>
      </c>
      <c r="U169" s="19">
        <f t="shared" si="45"/>
        <v>-0.8098971331218171</v>
      </c>
      <c r="V169" s="19">
        <f t="shared" si="46"/>
        <v>2.5835934472864093</v>
      </c>
    </row>
    <row r="170" spans="1:22" x14ac:dyDescent="0.25">
      <c r="A170" s="26">
        <f>Wellpath!E170</f>
        <v>0</v>
      </c>
      <c r="B170" s="22">
        <v>0</v>
      </c>
      <c r="C170" s="22" t="e">
        <f>ABS(COS(Wellpath!$L170))*SIN(Wellpath!$M170)*MAX(1,SQRT(10/(Wellpath!K170-Wellpath!K169)))</f>
        <v>#DIV/0!</v>
      </c>
      <c r="D170" s="22" t="str">
        <f>IF(ABS(Wellpath!$L170)&lt;VerticalInc,"SING",ABS(COS(Wellpath!$L170))*COS(Wellpath!$M170)/SIN(Wellpath!$L170)*MAX(1,SQRT(10/(Wellpath!K170-Wellpath!K169))))</f>
        <v>SING</v>
      </c>
      <c r="E170" s="20">
        <f>IF(D170="SING",0,Model!$W$36*((drdp!B170+drdp!K170)*XYM4E!$B170+(drdp!E170+drdp!N170)*XYM4E!$C170+(drdp!H170+drdp!Q170)*XYM4E!$D170))</f>
        <v>0</v>
      </c>
      <c r="F170" s="20">
        <f>IF(D170="SING",(Wellpath!K171-Wellpath!K169)/2*Model!$W$36,Model!$W$36*((drdp!C170+drdp!L170)*XYM4E!$B170+(drdp!F170+drdp!O170)*XYM4E!$C170+(drdp!I170+drdp!R170)*XYM4E!$D170))</f>
        <v>0</v>
      </c>
      <c r="G170" s="20">
        <f>IF(D170="SING",0,Model!$W$36*((drdp!D170+drdp!M170)*XYM4E!$B170+(drdp!G170+drdp!P170)*XYM4E!$C170+(drdp!J170+drdp!S170)*XYM4E!$D170))</f>
        <v>0</v>
      </c>
      <c r="H170" s="18">
        <f>IF(D170="SING",0,Model!$W$36*((drdp!B170)*XYM4E!$B170+(drdp!E170)*XYM4E!$C170+(drdp!H170)*XYM4E!$D170))</f>
        <v>0</v>
      </c>
      <c r="I170" s="18">
        <f>IF(D170="SING",(Wellpath!K170-Wellpath!K169)/2*Model!$W$36,Model!$W$36*((drdp!C170)*XYM4E!$B170+(drdp!F170)*XYM4E!$C170+(drdp!I170)*XYM4E!$D170))</f>
        <v>0</v>
      </c>
      <c r="J170" s="18">
        <f>IF(D170="SING",0,Model!$W$36*((drdp!D170)*XYM4E!$B170+(drdp!G170)*XYM4E!$C170+(drdp!J170)*XYM4E!$D170))</f>
        <v>0</v>
      </c>
      <c r="K170" s="21">
        <f t="shared" si="35"/>
        <v>1.1274877853621443</v>
      </c>
      <c r="L170" s="21">
        <f t="shared" si="36"/>
        <v>124.44167287793485</v>
      </c>
      <c r="M170" s="21">
        <f t="shared" si="37"/>
        <v>0.60343850377946295</v>
      </c>
      <c r="N170" s="21">
        <f t="shared" si="38"/>
        <v>-3.5612278824933878</v>
      </c>
      <c r="O170" s="21">
        <f t="shared" si="39"/>
        <v>-0.8098971331218171</v>
      </c>
      <c r="P170" s="21">
        <f t="shared" si="40"/>
        <v>2.5835934472864093</v>
      </c>
      <c r="Q170" s="19">
        <f t="shared" si="41"/>
        <v>1.1274877853621443</v>
      </c>
      <c r="R170" s="19">
        <f t="shared" si="42"/>
        <v>124.44167287793485</v>
      </c>
      <c r="S170" s="19">
        <f t="shared" si="43"/>
        <v>0.60343850377946295</v>
      </c>
      <c r="T170" s="19">
        <f t="shared" si="44"/>
        <v>-3.5612278824933878</v>
      </c>
      <c r="U170" s="19">
        <f t="shared" si="45"/>
        <v>-0.8098971331218171</v>
      </c>
      <c r="V170" s="19">
        <f t="shared" si="46"/>
        <v>2.5835934472864093</v>
      </c>
    </row>
    <row r="171" spans="1:22" x14ac:dyDescent="0.25">
      <c r="A171" s="26">
        <f>Wellpath!E171</f>
        <v>0</v>
      </c>
      <c r="B171" s="22">
        <v>0</v>
      </c>
      <c r="C171" s="22" t="e">
        <f>ABS(COS(Wellpath!$L171))*SIN(Wellpath!$M171)*MAX(1,SQRT(10/(Wellpath!K171-Wellpath!K170)))</f>
        <v>#DIV/0!</v>
      </c>
      <c r="D171" s="22" t="str">
        <f>IF(ABS(Wellpath!$L171)&lt;VerticalInc,"SING",ABS(COS(Wellpath!$L171))*COS(Wellpath!$M171)/SIN(Wellpath!$L171)*MAX(1,SQRT(10/(Wellpath!K171-Wellpath!K170))))</f>
        <v>SING</v>
      </c>
      <c r="E171" s="20">
        <f>IF(D171="SING",0,Model!$W$36*((drdp!B171+drdp!K171)*XYM4E!$B171+(drdp!E171+drdp!N171)*XYM4E!$C171+(drdp!H171+drdp!Q171)*XYM4E!$D171))</f>
        <v>0</v>
      </c>
      <c r="F171" s="20">
        <f>IF(D171="SING",(Wellpath!K172-Wellpath!K170)/2*Model!$W$36,Model!$W$36*((drdp!C171+drdp!L171)*XYM4E!$B171+(drdp!F171+drdp!O171)*XYM4E!$C171+(drdp!I171+drdp!R171)*XYM4E!$D171))</f>
        <v>0</v>
      </c>
      <c r="G171" s="20">
        <f>IF(D171="SING",0,Model!$W$36*((drdp!D171+drdp!M171)*XYM4E!$B171+(drdp!G171+drdp!P171)*XYM4E!$C171+(drdp!J171+drdp!S171)*XYM4E!$D171))</f>
        <v>0</v>
      </c>
      <c r="H171" s="18">
        <f>IF(D171="SING",0,Model!$W$36*((drdp!B171)*XYM4E!$B171+(drdp!E171)*XYM4E!$C171+(drdp!H171)*XYM4E!$D171))</f>
        <v>0</v>
      </c>
      <c r="I171" s="18">
        <f>IF(D171="SING",(Wellpath!K171-Wellpath!K170)/2*Model!$W$36,Model!$W$36*((drdp!C171)*XYM4E!$B171+(drdp!F171)*XYM4E!$C171+(drdp!I171)*XYM4E!$D171))</f>
        <v>0</v>
      </c>
      <c r="J171" s="18">
        <f>IF(D171="SING",0,Model!$W$36*((drdp!D171)*XYM4E!$B171+(drdp!G171)*XYM4E!$C171+(drdp!J171)*XYM4E!$D171))</f>
        <v>0</v>
      </c>
      <c r="K171" s="21">
        <f t="shared" si="35"/>
        <v>1.1274877853621443</v>
      </c>
      <c r="L171" s="21">
        <f t="shared" si="36"/>
        <v>124.44167287793485</v>
      </c>
      <c r="M171" s="21">
        <f t="shared" si="37"/>
        <v>0.60343850377946295</v>
      </c>
      <c r="N171" s="21">
        <f t="shared" si="38"/>
        <v>-3.5612278824933878</v>
      </c>
      <c r="O171" s="21">
        <f t="shared" si="39"/>
        <v>-0.8098971331218171</v>
      </c>
      <c r="P171" s="21">
        <f t="shared" si="40"/>
        <v>2.5835934472864093</v>
      </c>
      <c r="Q171" s="19">
        <f t="shared" si="41"/>
        <v>1.1274877853621443</v>
      </c>
      <c r="R171" s="19">
        <f t="shared" si="42"/>
        <v>124.44167287793485</v>
      </c>
      <c r="S171" s="19">
        <f t="shared" si="43"/>
        <v>0.60343850377946295</v>
      </c>
      <c r="T171" s="19">
        <f t="shared" si="44"/>
        <v>-3.5612278824933878</v>
      </c>
      <c r="U171" s="19">
        <f t="shared" si="45"/>
        <v>-0.8098971331218171</v>
      </c>
      <c r="V171" s="19">
        <f t="shared" si="46"/>
        <v>2.5835934472864093</v>
      </c>
    </row>
    <row r="172" spans="1:22" x14ac:dyDescent="0.25">
      <c r="A172" s="26">
        <f>Wellpath!E172</f>
        <v>0</v>
      </c>
      <c r="B172" s="22">
        <v>0</v>
      </c>
      <c r="C172" s="22" t="e">
        <f>ABS(COS(Wellpath!$L172))*SIN(Wellpath!$M172)*MAX(1,SQRT(10/(Wellpath!K172-Wellpath!K171)))</f>
        <v>#DIV/0!</v>
      </c>
      <c r="D172" s="22" t="str">
        <f>IF(ABS(Wellpath!$L172)&lt;VerticalInc,"SING",ABS(COS(Wellpath!$L172))*COS(Wellpath!$M172)/SIN(Wellpath!$L172)*MAX(1,SQRT(10/(Wellpath!K172-Wellpath!K171))))</f>
        <v>SING</v>
      </c>
      <c r="E172" s="20">
        <f>IF(D172="SING",0,Model!$W$36*((drdp!B172+drdp!K172)*XYM4E!$B172+(drdp!E172+drdp!N172)*XYM4E!$C172+(drdp!H172+drdp!Q172)*XYM4E!$D172))</f>
        <v>0</v>
      </c>
      <c r="F172" s="20">
        <f>IF(D172="SING",(Wellpath!K173-Wellpath!K171)/2*Model!$W$36,Model!$W$36*((drdp!C172+drdp!L172)*XYM4E!$B172+(drdp!F172+drdp!O172)*XYM4E!$C172+(drdp!I172+drdp!R172)*XYM4E!$D172))</f>
        <v>0</v>
      </c>
      <c r="G172" s="20">
        <f>IF(D172="SING",0,Model!$W$36*((drdp!D172+drdp!M172)*XYM4E!$B172+(drdp!G172+drdp!P172)*XYM4E!$C172+(drdp!J172+drdp!S172)*XYM4E!$D172))</f>
        <v>0</v>
      </c>
      <c r="H172" s="18">
        <f>IF(D172="SING",0,Model!$W$36*((drdp!B172)*XYM4E!$B172+(drdp!E172)*XYM4E!$C172+(drdp!H172)*XYM4E!$D172))</f>
        <v>0</v>
      </c>
      <c r="I172" s="18">
        <f>IF(D172="SING",(Wellpath!K172-Wellpath!K171)/2*Model!$W$36,Model!$W$36*((drdp!C172)*XYM4E!$B172+(drdp!F172)*XYM4E!$C172+(drdp!I172)*XYM4E!$D172))</f>
        <v>0</v>
      </c>
      <c r="J172" s="18">
        <f>IF(D172="SING",0,Model!$W$36*((drdp!D172)*XYM4E!$B172+(drdp!G172)*XYM4E!$C172+(drdp!J172)*XYM4E!$D172))</f>
        <v>0</v>
      </c>
      <c r="K172" s="21">
        <f t="shared" si="35"/>
        <v>1.1274877853621443</v>
      </c>
      <c r="L172" s="21">
        <f t="shared" si="36"/>
        <v>124.44167287793485</v>
      </c>
      <c r="M172" s="21">
        <f t="shared" si="37"/>
        <v>0.60343850377946295</v>
      </c>
      <c r="N172" s="21">
        <f t="shared" si="38"/>
        <v>-3.5612278824933878</v>
      </c>
      <c r="O172" s="21">
        <f t="shared" si="39"/>
        <v>-0.8098971331218171</v>
      </c>
      <c r="P172" s="21">
        <f t="shared" si="40"/>
        <v>2.5835934472864093</v>
      </c>
      <c r="Q172" s="19">
        <f t="shared" si="41"/>
        <v>1.1274877853621443</v>
      </c>
      <c r="R172" s="19">
        <f t="shared" si="42"/>
        <v>124.44167287793485</v>
      </c>
      <c r="S172" s="19">
        <f t="shared" si="43"/>
        <v>0.60343850377946295</v>
      </c>
      <c r="T172" s="19">
        <f t="shared" si="44"/>
        <v>-3.5612278824933878</v>
      </c>
      <c r="U172" s="19">
        <f t="shared" si="45"/>
        <v>-0.8098971331218171</v>
      </c>
      <c r="V172" s="19">
        <f t="shared" si="46"/>
        <v>2.5835934472864093</v>
      </c>
    </row>
    <row r="173" spans="1:22" x14ac:dyDescent="0.25">
      <c r="A173" s="26">
        <f>Wellpath!E173</f>
        <v>0</v>
      </c>
      <c r="B173" s="22">
        <v>0</v>
      </c>
      <c r="C173" s="22" t="e">
        <f>ABS(COS(Wellpath!$L173))*SIN(Wellpath!$M173)*MAX(1,SQRT(10/(Wellpath!K173-Wellpath!K172)))</f>
        <v>#DIV/0!</v>
      </c>
      <c r="D173" s="22" t="str">
        <f>IF(ABS(Wellpath!$L173)&lt;VerticalInc,"SING",ABS(COS(Wellpath!$L173))*COS(Wellpath!$M173)/SIN(Wellpath!$L173)*MAX(1,SQRT(10/(Wellpath!K173-Wellpath!K172))))</f>
        <v>SING</v>
      </c>
      <c r="E173" s="20">
        <f>IF(D173="SING",0,Model!$W$36*((drdp!B173+drdp!K173)*XYM4E!$B173+(drdp!E173+drdp!N173)*XYM4E!$C173+(drdp!H173+drdp!Q173)*XYM4E!$D173))</f>
        <v>0</v>
      </c>
      <c r="F173" s="20">
        <f>IF(D173="SING",(Wellpath!K174-Wellpath!K172)/2*Model!$W$36,Model!$W$36*((drdp!C173+drdp!L173)*XYM4E!$B173+(drdp!F173+drdp!O173)*XYM4E!$C173+(drdp!I173+drdp!R173)*XYM4E!$D173))</f>
        <v>0</v>
      </c>
      <c r="G173" s="20">
        <f>IF(D173="SING",0,Model!$W$36*((drdp!D173+drdp!M173)*XYM4E!$B173+(drdp!G173+drdp!P173)*XYM4E!$C173+(drdp!J173+drdp!S173)*XYM4E!$D173))</f>
        <v>0</v>
      </c>
      <c r="H173" s="18">
        <f>IF(D173="SING",0,Model!$W$36*((drdp!B173)*XYM4E!$B173+(drdp!E173)*XYM4E!$C173+(drdp!H173)*XYM4E!$D173))</f>
        <v>0</v>
      </c>
      <c r="I173" s="18">
        <f>IF(D173="SING",(Wellpath!K173-Wellpath!K172)/2*Model!$W$36,Model!$W$36*((drdp!C173)*XYM4E!$B173+(drdp!F173)*XYM4E!$C173+(drdp!I173)*XYM4E!$D173))</f>
        <v>0</v>
      </c>
      <c r="J173" s="18">
        <f>IF(D173="SING",0,Model!$W$36*((drdp!D173)*XYM4E!$B173+(drdp!G173)*XYM4E!$C173+(drdp!J173)*XYM4E!$D173))</f>
        <v>0</v>
      </c>
      <c r="K173" s="21">
        <f t="shared" si="35"/>
        <v>1.1274877853621443</v>
      </c>
      <c r="L173" s="21">
        <f t="shared" si="36"/>
        <v>124.44167287793485</v>
      </c>
      <c r="M173" s="21">
        <f t="shared" si="37"/>
        <v>0.60343850377946295</v>
      </c>
      <c r="N173" s="21">
        <f t="shared" si="38"/>
        <v>-3.5612278824933878</v>
      </c>
      <c r="O173" s="21">
        <f t="shared" si="39"/>
        <v>-0.8098971331218171</v>
      </c>
      <c r="P173" s="21">
        <f t="shared" si="40"/>
        <v>2.5835934472864093</v>
      </c>
      <c r="Q173" s="19">
        <f t="shared" si="41"/>
        <v>1.1274877853621443</v>
      </c>
      <c r="R173" s="19">
        <f t="shared" si="42"/>
        <v>124.44167287793485</v>
      </c>
      <c r="S173" s="19">
        <f t="shared" si="43"/>
        <v>0.60343850377946295</v>
      </c>
      <c r="T173" s="19">
        <f t="shared" si="44"/>
        <v>-3.5612278824933878</v>
      </c>
      <c r="U173" s="19">
        <f t="shared" si="45"/>
        <v>-0.8098971331218171</v>
      </c>
      <c r="V173" s="19">
        <f t="shared" si="46"/>
        <v>2.5835934472864093</v>
      </c>
    </row>
    <row r="174" spans="1:22" x14ac:dyDescent="0.25">
      <c r="A174" s="26">
        <f>Wellpath!E174</f>
        <v>0</v>
      </c>
      <c r="B174" s="22">
        <v>0</v>
      </c>
      <c r="C174" s="22" t="e">
        <f>ABS(COS(Wellpath!$L174))*SIN(Wellpath!$M174)*MAX(1,SQRT(10/(Wellpath!K174-Wellpath!K173)))</f>
        <v>#DIV/0!</v>
      </c>
      <c r="D174" s="22" t="str">
        <f>IF(ABS(Wellpath!$L174)&lt;VerticalInc,"SING",ABS(COS(Wellpath!$L174))*COS(Wellpath!$M174)/SIN(Wellpath!$L174)*MAX(1,SQRT(10/(Wellpath!K174-Wellpath!K173))))</f>
        <v>SING</v>
      </c>
      <c r="E174" s="20">
        <f>IF(D174="SING",0,Model!$W$36*((drdp!B174+drdp!K174)*XYM4E!$B174+(drdp!E174+drdp!N174)*XYM4E!$C174+(drdp!H174+drdp!Q174)*XYM4E!$D174))</f>
        <v>0</v>
      </c>
      <c r="F174" s="20">
        <f>IF(D174="SING",(Wellpath!K175-Wellpath!K173)/2*Model!$W$36,Model!$W$36*((drdp!C174+drdp!L174)*XYM4E!$B174+(drdp!F174+drdp!O174)*XYM4E!$C174+(drdp!I174+drdp!R174)*XYM4E!$D174))</f>
        <v>0</v>
      </c>
      <c r="G174" s="20">
        <f>IF(D174="SING",0,Model!$W$36*((drdp!D174+drdp!M174)*XYM4E!$B174+(drdp!G174+drdp!P174)*XYM4E!$C174+(drdp!J174+drdp!S174)*XYM4E!$D174))</f>
        <v>0</v>
      </c>
      <c r="H174" s="18">
        <f>IF(D174="SING",0,Model!$W$36*((drdp!B174)*XYM4E!$B174+(drdp!E174)*XYM4E!$C174+(drdp!H174)*XYM4E!$D174))</f>
        <v>0</v>
      </c>
      <c r="I174" s="18">
        <f>IF(D174="SING",(Wellpath!K174-Wellpath!K173)/2*Model!$W$36,Model!$W$36*((drdp!C174)*XYM4E!$B174+(drdp!F174)*XYM4E!$C174+(drdp!I174)*XYM4E!$D174))</f>
        <v>0</v>
      </c>
      <c r="J174" s="18">
        <f>IF(D174="SING",0,Model!$W$36*((drdp!D174)*XYM4E!$B174+(drdp!G174)*XYM4E!$C174+(drdp!J174)*XYM4E!$D174))</f>
        <v>0</v>
      </c>
      <c r="K174" s="21">
        <f t="shared" si="35"/>
        <v>1.1274877853621443</v>
      </c>
      <c r="L174" s="21">
        <f t="shared" si="36"/>
        <v>124.44167287793485</v>
      </c>
      <c r="M174" s="21">
        <f t="shared" si="37"/>
        <v>0.60343850377946295</v>
      </c>
      <c r="N174" s="21">
        <f t="shared" si="38"/>
        <v>-3.5612278824933878</v>
      </c>
      <c r="O174" s="21">
        <f t="shared" si="39"/>
        <v>-0.8098971331218171</v>
      </c>
      <c r="P174" s="21">
        <f t="shared" si="40"/>
        <v>2.5835934472864093</v>
      </c>
      <c r="Q174" s="19">
        <f t="shared" si="41"/>
        <v>1.1274877853621443</v>
      </c>
      <c r="R174" s="19">
        <f t="shared" si="42"/>
        <v>124.44167287793485</v>
      </c>
      <c r="S174" s="19">
        <f t="shared" si="43"/>
        <v>0.60343850377946295</v>
      </c>
      <c r="T174" s="19">
        <f t="shared" si="44"/>
        <v>-3.5612278824933878</v>
      </c>
      <c r="U174" s="19">
        <f t="shared" si="45"/>
        <v>-0.8098971331218171</v>
      </c>
      <c r="V174" s="19">
        <f t="shared" si="46"/>
        <v>2.5835934472864093</v>
      </c>
    </row>
    <row r="175" spans="1:22" x14ac:dyDescent="0.25">
      <c r="A175" s="26">
        <f>Wellpath!E175</f>
        <v>0</v>
      </c>
      <c r="B175" s="22">
        <v>0</v>
      </c>
      <c r="C175" s="22" t="e">
        <f>ABS(COS(Wellpath!$L175))*SIN(Wellpath!$M175)*MAX(1,SQRT(10/(Wellpath!K175-Wellpath!K174)))</f>
        <v>#DIV/0!</v>
      </c>
      <c r="D175" s="22" t="str">
        <f>IF(ABS(Wellpath!$L175)&lt;VerticalInc,"SING",ABS(COS(Wellpath!$L175))*COS(Wellpath!$M175)/SIN(Wellpath!$L175)*MAX(1,SQRT(10/(Wellpath!K175-Wellpath!K174))))</f>
        <v>SING</v>
      </c>
      <c r="E175" s="20">
        <f>IF(D175="SING",0,Model!$W$36*((drdp!B175+drdp!K175)*XYM4E!$B175+(drdp!E175+drdp!N175)*XYM4E!$C175+(drdp!H175+drdp!Q175)*XYM4E!$D175))</f>
        <v>0</v>
      </c>
      <c r="F175" s="20">
        <f>IF(D175="SING",(Wellpath!K176-Wellpath!K174)/2*Model!$W$36,Model!$W$36*((drdp!C175+drdp!L175)*XYM4E!$B175+(drdp!F175+drdp!O175)*XYM4E!$C175+(drdp!I175+drdp!R175)*XYM4E!$D175))</f>
        <v>0</v>
      </c>
      <c r="G175" s="20">
        <f>IF(D175="SING",0,Model!$W$36*((drdp!D175+drdp!M175)*XYM4E!$B175+(drdp!G175+drdp!P175)*XYM4E!$C175+(drdp!J175+drdp!S175)*XYM4E!$D175))</f>
        <v>0</v>
      </c>
      <c r="H175" s="18">
        <f>IF(D175="SING",0,Model!$W$36*((drdp!B175)*XYM4E!$B175+(drdp!E175)*XYM4E!$C175+(drdp!H175)*XYM4E!$D175))</f>
        <v>0</v>
      </c>
      <c r="I175" s="18">
        <f>IF(D175="SING",(Wellpath!K175-Wellpath!K174)/2*Model!$W$36,Model!$W$36*((drdp!C175)*XYM4E!$B175+(drdp!F175)*XYM4E!$C175+(drdp!I175)*XYM4E!$D175))</f>
        <v>0</v>
      </c>
      <c r="J175" s="18">
        <f>IF(D175="SING",0,Model!$W$36*((drdp!D175)*XYM4E!$B175+(drdp!G175)*XYM4E!$C175+(drdp!J175)*XYM4E!$D175))</f>
        <v>0</v>
      </c>
      <c r="K175" s="21">
        <f t="shared" si="35"/>
        <v>1.1274877853621443</v>
      </c>
      <c r="L175" s="21">
        <f t="shared" si="36"/>
        <v>124.44167287793485</v>
      </c>
      <c r="M175" s="21">
        <f t="shared" si="37"/>
        <v>0.60343850377946295</v>
      </c>
      <c r="N175" s="21">
        <f t="shared" si="38"/>
        <v>-3.5612278824933878</v>
      </c>
      <c r="O175" s="21">
        <f t="shared" si="39"/>
        <v>-0.8098971331218171</v>
      </c>
      <c r="P175" s="21">
        <f t="shared" si="40"/>
        <v>2.5835934472864093</v>
      </c>
      <c r="Q175" s="19">
        <f t="shared" si="41"/>
        <v>1.1274877853621443</v>
      </c>
      <c r="R175" s="19">
        <f t="shared" si="42"/>
        <v>124.44167287793485</v>
      </c>
      <c r="S175" s="19">
        <f t="shared" si="43"/>
        <v>0.60343850377946295</v>
      </c>
      <c r="T175" s="19">
        <f t="shared" si="44"/>
        <v>-3.5612278824933878</v>
      </c>
      <c r="U175" s="19">
        <f t="shared" si="45"/>
        <v>-0.8098971331218171</v>
      </c>
      <c r="V175" s="19">
        <f t="shared" si="46"/>
        <v>2.5835934472864093</v>
      </c>
    </row>
    <row r="176" spans="1:22" x14ac:dyDescent="0.25">
      <c r="A176" s="26">
        <f>Wellpath!E176</f>
        <v>0</v>
      </c>
      <c r="B176" s="22">
        <v>0</v>
      </c>
      <c r="C176" s="22" t="e">
        <f>ABS(COS(Wellpath!$L176))*SIN(Wellpath!$M176)*MAX(1,SQRT(10/(Wellpath!K176-Wellpath!K175)))</f>
        <v>#DIV/0!</v>
      </c>
      <c r="D176" s="22" t="str">
        <f>IF(ABS(Wellpath!$L176)&lt;VerticalInc,"SING",ABS(COS(Wellpath!$L176))*COS(Wellpath!$M176)/SIN(Wellpath!$L176)*MAX(1,SQRT(10/(Wellpath!K176-Wellpath!K175))))</f>
        <v>SING</v>
      </c>
      <c r="E176" s="20">
        <f>IF(D176="SING",0,Model!$W$36*((drdp!B176+drdp!K176)*XYM4E!$B176+(drdp!E176+drdp!N176)*XYM4E!$C176+(drdp!H176+drdp!Q176)*XYM4E!$D176))</f>
        <v>0</v>
      </c>
      <c r="F176" s="20">
        <f>IF(D176="SING",(Wellpath!K177-Wellpath!K175)/2*Model!$W$36,Model!$W$36*((drdp!C176+drdp!L176)*XYM4E!$B176+(drdp!F176+drdp!O176)*XYM4E!$C176+(drdp!I176+drdp!R176)*XYM4E!$D176))</f>
        <v>0</v>
      </c>
      <c r="G176" s="20">
        <f>IF(D176="SING",0,Model!$W$36*((drdp!D176+drdp!M176)*XYM4E!$B176+(drdp!G176+drdp!P176)*XYM4E!$C176+(drdp!J176+drdp!S176)*XYM4E!$D176))</f>
        <v>0</v>
      </c>
      <c r="H176" s="18">
        <f>IF(D176="SING",0,Model!$W$36*((drdp!B176)*XYM4E!$B176+(drdp!E176)*XYM4E!$C176+(drdp!H176)*XYM4E!$D176))</f>
        <v>0</v>
      </c>
      <c r="I176" s="18">
        <f>IF(D176="SING",(Wellpath!K176-Wellpath!K175)/2*Model!$W$36,Model!$W$36*((drdp!C176)*XYM4E!$B176+(drdp!F176)*XYM4E!$C176+(drdp!I176)*XYM4E!$D176))</f>
        <v>0</v>
      </c>
      <c r="J176" s="18">
        <f>IF(D176="SING",0,Model!$W$36*((drdp!D176)*XYM4E!$B176+(drdp!G176)*XYM4E!$C176+(drdp!J176)*XYM4E!$D176))</f>
        <v>0</v>
      </c>
      <c r="K176" s="21">
        <f t="shared" si="35"/>
        <v>1.1274877853621443</v>
      </c>
      <c r="L176" s="21">
        <f t="shared" si="36"/>
        <v>124.44167287793485</v>
      </c>
      <c r="M176" s="21">
        <f t="shared" si="37"/>
        <v>0.60343850377946295</v>
      </c>
      <c r="N176" s="21">
        <f t="shared" si="38"/>
        <v>-3.5612278824933878</v>
      </c>
      <c r="O176" s="21">
        <f t="shared" si="39"/>
        <v>-0.8098971331218171</v>
      </c>
      <c r="P176" s="21">
        <f t="shared" si="40"/>
        <v>2.5835934472864093</v>
      </c>
      <c r="Q176" s="19">
        <f t="shared" si="41"/>
        <v>1.1274877853621443</v>
      </c>
      <c r="R176" s="19">
        <f t="shared" si="42"/>
        <v>124.44167287793485</v>
      </c>
      <c r="S176" s="19">
        <f t="shared" si="43"/>
        <v>0.60343850377946295</v>
      </c>
      <c r="T176" s="19">
        <f t="shared" si="44"/>
        <v>-3.5612278824933878</v>
      </c>
      <c r="U176" s="19">
        <f t="shared" si="45"/>
        <v>-0.8098971331218171</v>
      </c>
      <c r="V176" s="19">
        <f t="shared" si="46"/>
        <v>2.5835934472864093</v>
      </c>
    </row>
    <row r="177" spans="1:22" x14ac:dyDescent="0.25">
      <c r="A177" s="26">
        <f>Wellpath!E177</f>
        <v>0</v>
      </c>
      <c r="B177" s="22">
        <v>0</v>
      </c>
      <c r="C177" s="22" t="e">
        <f>ABS(COS(Wellpath!$L177))*SIN(Wellpath!$M177)*MAX(1,SQRT(10/(Wellpath!K177-Wellpath!K176)))</f>
        <v>#DIV/0!</v>
      </c>
      <c r="D177" s="22" t="str">
        <f>IF(ABS(Wellpath!$L177)&lt;VerticalInc,"SING",ABS(COS(Wellpath!$L177))*COS(Wellpath!$M177)/SIN(Wellpath!$L177)*MAX(1,SQRT(10/(Wellpath!K177-Wellpath!K176))))</f>
        <v>SING</v>
      </c>
      <c r="E177" s="20">
        <f>IF(D177="SING",0,Model!$W$36*((drdp!B177+drdp!K177)*XYM4E!$B177+(drdp!E177+drdp!N177)*XYM4E!$C177+(drdp!H177+drdp!Q177)*XYM4E!$D177))</f>
        <v>0</v>
      </c>
      <c r="F177" s="20">
        <f>IF(D177="SING",(Wellpath!K178-Wellpath!K176)/2*Model!$W$36,Model!$W$36*((drdp!C177+drdp!L177)*XYM4E!$B177+(drdp!F177+drdp!O177)*XYM4E!$C177+(drdp!I177+drdp!R177)*XYM4E!$D177))</f>
        <v>0</v>
      </c>
      <c r="G177" s="20">
        <f>IF(D177="SING",0,Model!$W$36*((drdp!D177+drdp!M177)*XYM4E!$B177+(drdp!G177+drdp!P177)*XYM4E!$C177+(drdp!J177+drdp!S177)*XYM4E!$D177))</f>
        <v>0</v>
      </c>
      <c r="H177" s="18">
        <f>IF(D177="SING",0,Model!$W$36*((drdp!B177)*XYM4E!$B177+(drdp!E177)*XYM4E!$C177+(drdp!H177)*XYM4E!$D177))</f>
        <v>0</v>
      </c>
      <c r="I177" s="18">
        <f>IF(D177="SING",(Wellpath!K177-Wellpath!K176)/2*Model!$W$36,Model!$W$36*((drdp!C177)*XYM4E!$B177+(drdp!F177)*XYM4E!$C177+(drdp!I177)*XYM4E!$D177))</f>
        <v>0</v>
      </c>
      <c r="J177" s="18">
        <f>IF(D177="SING",0,Model!$W$36*((drdp!D177)*XYM4E!$B177+(drdp!G177)*XYM4E!$C177+(drdp!J177)*XYM4E!$D177))</f>
        <v>0</v>
      </c>
      <c r="K177" s="21">
        <f t="shared" si="35"/>
        <v>1.1274877853621443</v>
      </c>
      <c r="L177" s="21">
        <f t="shared" si="36"/>
        <v>124.44167287793485</v>
      </c>
      <c r="M177" s="21">
        <f t="shared" si="37"/>
        <v>0.60343850377946295</v>
      </c>
      <c r="N177" s="21">
        <f t="shared" si="38"/>
        <v>-3.5612278824933878</v>
      </c>
      <c r="O177" s="21">
        <f t="shared" si="39"/>
        <v>-0.8098971331218171</v>
      </c>
      <c r="P177" s="21">
        <f t="shared" si="40"/>
        <v>2.5835934472864093</v>
      </c>
      <c r="Q177" s="19">
        <f t="shared" si="41"/>
        <v>1.1274877853621443</v>
      </c>
      <c r="R177" s="19">
        <f t="shared" si="42"/>
        <v>124.44167287793485</v>
      </c>
      <c r="S177" s="19">
        <f t="shared" si="43"/>
        <v>0.60343850377946295</v>
      </c>
      <c r="T177" s="19">
        <f t="shared" si="44"/>
        <v>-3.5612278824933878</v>
      </c>
      <c r="U177" s="19">
        <f t="shared" si="45"/>
        <v>-0.8098971331218171</v>
      </c>
      <c r="V177" s="19">
        <f t="shared" si="46"/>
        <v>2.5835934472864093</v>
      </c>
    </row>
    <row r="178" spans="1:22" x14ac:dyDescent="0.25">
      <c r="A178" s="26">
        <f>Wellpath!E178</f>
        <v>0</v>
      </c>
      <c r="B178" s="22">
        <v>0</v>
      </c>
      <c r="C178" s="22" t="e">
        <f>ABS(COS(Wellpath!$L178))*SIN(Wellpath!$M178)*MAX(1,SQRT(10/(Wellpath!K178-Wellpath!K177)))</f>
        <v>#DIV/0!</v>
      </c>
      <c r="D178" s="22" t="str">
        <f>IF(ABS(Wellpath!$L178)&lt;VerticalInc,"SING",ABS(COS(Wellpath!$L178))*COS(Wellpath!$M178)/SIN(Wellpath!$L178)*MAX(1,SQRT(10/(Wellpath!K178-Wellpath!K177))))</f>
        <v>SING</v>
      </c>
      <c r="E178" s="20">
        <f>IF(D178="SING",0,Model!$W$36*((drdp!B178+drdp!K178)*XYM4E!$B178+(drdp!E178+drdp!N178)*XYM4E!$C178+(drdp!H178+drdp!Q178)*XYM4E!$D178))</f>
        <v>0</v>
      </c>
      <c r="F178" s="20">
        <f>IF(D178="SING",(Wellpath!K179-Wellpath!K177)/2*Model!$W$36,Model!$W$36*((drdp!C178+drdp!L178)*XYM4E!$B178+(drdp!F178+drdp!O178)*XYM4E!$C178+(drdp!I178+drdp!R178)*XYM4E!$D178))</f>
        <v>0</v>
      </c>
      <c r="G178" s="20">
        <f>IF(D178="SING",0,Model!$W$36*((drdp!D178+drdp!M178)*XYM4E!$B178+(drdp!G178+drdp!P178)*XYM4E!$C178+(drdp!J178+drdp!S178)*XYM4E!$D178))</f>
        <v>0</v>
      </c>
      <c r="H178" s="18">
        <f>IF(D178="SING",0,Model!$W$36*((drdp!B178)*XYM4E!$B178+(drdp!E178)*XYM4E!$C178+(drdp!H178)*XYM4E!$D178))</f>
        <v>0</v>
      </c>
      <c r="I178" s="18">
        <f>IF(D178="SING",(Wellpath!K178-Wellpath!K177)/2*Model!$W$36,Model!$W$36*((drdp!C178)*XYM4E!$B178+(drdp!F178)*XYM4E!$C178+(drdp!I178)*XYM4E!$D178))</f>
        <v>0</v>
      </c>
      <c r="J178" s="18">
        <f>IF(D178="SING",0,Model!$W$36*((drdp!D178)*XYM4E!$B178+(drdp!G178)*XYM4E!$C178+(drdp!J178)*XYM4E!$D178))</f>
        <v>0</v>
      </c>
      <c r="K178" s="21">
        <f t="shared" si="35"/>
        <v>1.1274877853621443</v>
      </c>
      <c r="L178" s="21">
        <f t="shared" si="36"/>
        <v>124.44167287793485</v>
      </c>
      <c r="M178" s="21">
        <f t="shared" si="37"/>
        <v>0.60343850377946295</v>
      </c>
      <c r="N178" s="21">
        <f t="shared" si="38"/>
        <v>-3.5612278824933878</v>
      </c>
      <c r="O178" s="21">
        <f t="shared" si="39"/>
        <v>-0.8098971331218171</v>
      </c>
      <c r="P178" s="21">
        <f t="shared" si="40"/>
        <v>2.5835934472864093</v>
      </c>
      <c r="Q178" s="19">
        <f t="shared" si="41"/>
        <v>1.1274877853621443</v>
      </c>
      <c r="R178" s="19">
        <f t="shared" si="42"/>
        <v>124.44167287793485</v>
      </c>
      <c r="S178" s="19">
        <f t="shared" si="43"/>
        <v>0.60343850377946295</v>
      </c>
      <c r="T178" s="19">
        <f t="shared" si="44"/>
        <v>-3.5612278824933878</v>
      </c>
      <c r="U178" s="19">
        <f t="shared" si="45"/>
        <v>-0.8098971331218171</v>
      </c>
      <c r="V178" s="19">
        <f t="shared" si="46"/>
        <v>2.5835934472864093</v>
      </c>
    </row>
    <row r="179" spans="1:22" x14ac:dyDescent="0.25">
      <c r="A179" s="26">
        <f>Wellpath!E179</f>
        <v>0</v>
      </c>
      <c r="B179" s="22">
        <v>0</v>
      </c>
      <c r="C179" s="22" t="e">
        <f>ABS(COS(Wellpath!$L179))*SIN(Wellpath!$M179)*MAX(1,SQRT(10/(Wellpath!K179-Wellpath!K178)))</f>
        <v>#DIV/0!</v>
      </c>
      <c r="D179" s="22" t="str">
        <f>IF(ABS(Wellpath!$L179)&lt;VerticalInc,"SING",ABS(COS(Wellpath!$L179))*COS(Wellpath!$M179)/SIN(Wellpath!$L179)*MAX(1,SQRT(10/(Wellpath!K179-Wellpath!K178))))</f>
        <v>SING</v>
      </c>
      <c r="E179" s="20">
        <f>IF(D179="SING",0,Model!$W$36*((drdp!B179+drdp!K179)*XYM4E!$B179+(drdp!E179+drdp!N179)*XYM4E!$C179+(drdp!H179+drdp!Q179)*XYM4E!$D179))</f>
        <v>0</v>
      </c>
      <c r="F179" s="20">
        <f>IF(D179="SING",(Wellpath!K180-Wellpath!K178)/2*Model!$W$36,Model!$W$36*((drdp!C179+drdp!L179)*XYM4E!$B179+(drdp!F179+drdp!O179)*XYM4E!$C179+(drdp!I179+drdp!R179)*XYM4E!$D179))</f>
        <v>0</v>
      </c>
      <c r="G179" s="20">
        <f>IF(D179="SING",0,Model!$W$36*((drdp!D179+drdp!M179)*XYM4E!$B179+(drdp!G179+drdp!P179)*XYM4E!$C179+(drdp!J179+drdp!S179)*XYM4E!$D179))</f>
        <v>0</v>
      </c>
      <c r="H179" s="18">
        <f>IF(D179="SING",0,Model!$W$36*((drdp!B179)*XYM4E!$B179+(drdp!E179)*XYM4E!$C179+(drdp!H179)*XYM4E!$D179))</f>
        <v>0</v>
      </c>
      <c r="I179" s="18">
        <f>IF(D179="SING",(Wellpath!K179-Wellpath!K178)/2*Model!$W$36,Model!$W$36*((drdp!C179)*XYM4E!$B179+(drdp!F179)*XYM4E!$C179+(drdp!I179)*XYM4E!$D179))</f>
        <v>0</v>
      </c>
      <c r="J179" s="18">
        <f>IF(D179="SING",0,Model!$W$36*((drdp!D179)*XYM4E!$B179+(drdp!G179)*XYM4E!$C179+(drdp!J179)*XYM4E!$D179))</f>
        <v>0</v>
      </c>
      <c r="K179" s="21">
        <f t="shared" si="35"/>
        <v>1.1274877853621443</v>
      </c>
      <c r="L179" s="21">
        <f t="shared" si="36"/>
        <v>124.44167287793485</v>
      </c>
      <c r="M179" s="21">
        <f t="shared" si="37"/>
        <v>0.60343850377946295</v>
      </c>
      <c r="N179" s="21">
        <f t="shared" si="38"/>
        <v>-3.5612278824933878</v>
      </c>
      <c r="O179" s="21">
        <f t="shared" si="39"/>
        <v>-0.8098971331218171</v>
      </c>
      <c r="P179" s="21">
        <f t="shared" si="40"/>
        <v>2.5835934472864093</v>
      </c>
      <c r="Q179" s="19">
        <f t="shared" si="41"/>
        <v>1.1274877853621443</v>
      </c>
      <c r="R179" s="19">
        <f t="shared" si="42"/>
        <v>124.44167287793485</v>
      </c>
      <c r="S179" s="19">
        <f t="shared" si="43"/>
        <v>0.60343850377946295</v>
      </c>
      <c r="T179" s="19">
        <f t="shared" si="44"/>
        <v>-3.5612278824933878</v>
      </c>
      <c r="U179" s="19">
        <f t="shared" si="45"/>
        <v>-0.8098971331218171</v>
      </c>
      <c r="V179" s="19">
        <f t="shared" si="46"/>
        <v>2.5835934472864093</v>
      </c>
    </row>
    <row r="180" spans="1:22" x14ac:dyDescent="0.25">
      <c r="A180" s="26">
        <f>Wellpath!E180</f>
        <v>0</v>
      </c>
      <c r="B180" s="22">
        <v>0</v>
      </c>
      <c r="C180" s="22" t="e">
        <f>ABS(COS(Wellpath!$L180))*SIN(Wellpath!$M180)*MAX(1,SQRT(10/(Wellpath!K180-Wellpath!K179)))</f>
        <v>#DIV/0!</v>
      </c>
      <c r="D180" s="22" t="str">
        <f>IF(ABS(Wellpath!$L180)&lt;VerticalInc,"SING",ABS(COS(Wellpath!$L180))*COS(Wellpath!$M180)/SIN(Wellpath!$L180)*MAX(1,SQRT(10/(Wellpath!K180-Wellpath!K179))))</f>
        <v>SING</v>
      </c>
      <c r="E180" s="20">
        <f>IF(D180="SING",0,Model!$W$36*((drdp!B180+drdp!K180)*XYM4E!$B180+(drdp!E180+drdp!N180)*XYM4E!$C180+(drdp!H180+drdp!Q180)*XYM4E!$D180))</f>
        <v>0</v>
      </c>
      <c r="F180" s="20">
        <f>IF(D180="SING",(Wellpath!K181-Wellpath!K179)/2*Model!$W$36,Model!$W$36*((drdp!C180+drdp!L180)*XYM4E!$B180+(drdp!F180+drdp!O180)*XYM4E!$C180+(drdp!I180+drdp!R180)*XYM4E!$D180))</f>
        <v>0</v>
      </c>
      <c r="G180" s="20">
        <f>IF(D180="SING",0,Model!$W$36*((drdp!D180+drdp!M180)*XYM4E!$B180+(drdp!G180+drdp!P180)*XYM4E!$C180+(drdp!J180+drdp!S180)*XYM4E!$D180))</f>
        <v>0</v>
      </c>
      <c r="H180" s="18">
        <f>IF(D180="SING",0,Model!$W$36*((drdp!B180)*XYM4E!$B180+(drdp!E180)*XYM4E!$C180+(drdp!H180)*XYM4E!$D180))</f>
        <v>0</v>
      </c>
      <c r="I180" s="18">
        <f>IF(D180="SING",(Wellpath!K180-Wellpath!K179)/2*Model!$W$36,Model!$W$36*((drdp!C180)*XYM4E!$B180+(drdp!F180)*XYM4E!$C180+(drdp!I180)*XYM4E!$D180))</f>
        <v>0</v>
      </c>
      <c r="J180" s="18">
        <f>IF(D180="SING",0,Model!$W$36*((drdp!D180)*XYM4E!$B180+(drdp!G180)*XYM4E!$C180+(drdp!J180)*XYM4E!$D180))</f>
        <v>0</v>
      </c>
      <c r="K180" s="21">
        <f t="shared" si="35"/>
        <v>1.1274877853621443</v>
      </c>
      <c r="L180" s="21">
        <f t="shared" si="36"/>
        <v>124.44167287793485</v>
      </c>
      <c r="M180" s="21">
        <f t="shared" si="37"/>
        <v>0.60343850377946295</v>
      </c>
      <c r="N180" s="21">
        <f t="shared" si="38"/>
        <v>-3.5612278824933878</v>
      </c>
      <c r="O180" s="21">
        <f t="shared" si="39"/>
        <v>-0.8098971331218171</v>
      </c>
      <c r="P180" s="21">
        <f t="shared" si="40"/>
        <v>2.5835934472864093</v>
      </c>
      <c r="Q180" s="19">
        <f t="shared" si="41"/>
        <v>1.1274877853621443</v>
      </c>
      <c r="R180" s="19">
        <f t="shared" si="42"/>
        <v>124.44167287793485</v>
      </c>
      <c r="S180" s="19">
        <f t="shared" si="43"/>
        <v>0.60343850377946295</v>
      </c>
      <c r="T180" s="19">
        <f t="shared" si="44"/>
        <v>-3.5612278824933878</v>
      </c>
      <c r="U180" s="19">
        <f t="shared" si="45"/>
        <v>-0.8098971331218171</v>
      </c>
      <c r="V180" s="19">
        <f t="shared" si="46"/>
        <v>2.5835934472864093</v>
      </c>
    </row>
    <row r="181" spans="1:22" x14ac:dyDescent="0.25">
      <c r="A181" s="26">
        <f>Wellpath!E181</f>
        <v>0</v>
      </c>
      <c r="B181" s="22">
        <v>0</v>
      </c>
      <c r="C181" s="22" t="e">
        <f>ABS(COS(Wellpath!$L181))*SIN(Wellpath!$M181)*MAX(1,SQRT(10/(Wellpath!K181-Wellpath!K180)))</f>
        <v>#DIV/0!</v>
      </c>
      <c r="D181" s="22" t="str">
        <f>IF(ABS(Wellpath!$L181)&lt;VerticalInc,"SING",ABS(COS(Wellpath!$L181))*COS(Wellpath!$M181)/SIN(Wellpath!$L181)*MAX(1,SQRT(10/(Wellpath!K181-Wellpath!K180))))</f>
        <v>SING</v>
      </c>
      <c r="E181" s="20">
        <f>IF(D181="SING",0,Model!$W$36*((drdp!B181+drdp!K181)*XYM4E!$B181+(drdp!E181+drdp!N181)*XYM4E!$C181+(drdp!H181+drdp!Q181)*XYM4E!$D181))</f>
        <v>0</v>
      </c>
      <c r="F181" s="20">
        <f>IF(D181="SING",(Wellpath!K182-Wellpath!K180)/2*Model!$W$36,Model!$W$36*((drdp!C181+drdp!L181)*XYM4E!$B181+(drdp!F181+drdp!O181)*XYM4E!$C181+(drdp!I181+drdp!R181)*XYM4E!$D181))</f>
        <v>0</v>
      </c>
      <c r="G181" s="20">
        <f>IF(D181="SING",0,Model!$W$36*((drdp!D181+drdp!M181)*XYM4E!$B181+(drdp!G181+drdp!P181)*XYM4E!$C181+(drdp!J181+drdp!S181)*XYM4E!$D181))</f>
        <v>0</v>
      </c>
      <c r="H181" s="18">
        <f>IF(D181="SING",0,Model!$W$36*((drdp!B181)*XYM4E!$B181+(drdp!E181)*XYM4E!$C181+(drdp!H181)*XYM4E!$D181))</f>
        <v>0</v>
      </c>
      <c r="I181" s="18">
        <f>IF(D181="SING",(Wellpath!K181-Wellpath!K180)/2*Model!$W$36,Model!$W$36*((drdp!C181)*XYM4E!$B181+(drdp!F181)*XYM4E!$C181+(drdp!I181)*XYM4E!$D181))</f>
        <v>0</v>
      </c>
      <c r="J181" s="18">
        <f>IF(D181="SING",0,Model!$W$36*((drdp!D181)*XYM4E!$B181+(drdp!G181)*XYM4E!$C181+(drdp!J181)*XYM4E!$D181))</f>
        <v>0</v>
      </c>
      <c r="K181" s="21">
        <f t="shared" si="35"/>
        <v>1.1274877853621443</v>
      </c>
      <c r="L181" s="21">
        <f t="shared" si="36"/>
        <v>124.44167287793485</v>
      </c>
      <c r="M181" s="21">
        <f t="shared" si="37"/>
        <v>0.60343850377946295</v>
      </c>
      <c r="N181" s="21">
        <f t="shared" si="38"/>
        <v>-3.5612278824933878</v>
      </c>
      <c r="O181" s="21">
        <f t="shared" si="39"/>
        <v>-0.8098971331218171</v>
      </c>
      <c r="P181" s="21">
        <f t="shared" si="40"/>
        <v>2.5835934472864093</v>
      </c>
      <c r="Q181" s="19">
        <f t="shared" si="41"/>
        <v>1.1274877853621443</v>
      </c>
      <c r="R181" s="19">
        <f t="shared" si="42"/>
        <v>124.44167287793485</v>
      </c>
      <c r="S181" s="19">
        <f t="shared" si="43"/>
        <v>0.60343850377946295</v>
      </c>
      <c r="T181" s="19">
        <f t="shared" si="44"/>
        <v>-3.5612278824933878</v>
      </c>
      <c r="U181" s="19">
        <f t="shared" si="45"/>
        <v>-0.8098971331218171</v>
      </c>
      <c r="V181" s="19">
        <f t="shared" si="46"/>
        <v>2.5835934472864093</v>
      </c>
    </row>
    <row r="182" spans="1:22" x14ac:dyDescent="0.25">
      <c r="A182" s="26">
        <f>Wellpath!E182</f>
        <v>0</v>
      </c>
      <c r="B182" s="22">
        <v>0</v>
      </c>
      <c r="C182" s="22" t="e">
        <f>ABS(COS(Wellpath!$L182))*SIN(Wellpath!$M182)*MAX(1,SQRT(10/(Wellpath!K182-Wellpath!K181)))</f>
        <v>#DIV/0!</v>
      </c>
      <c r="D182" s="22" t="str">
        <f>IF(ABS(Wellpath!$L182)&lt;VerticalInc,"SING",ABS(COS(Wellpath!$L182))*COS(Wellpath!$M182)/SIN(Wellpath!$L182)*MAX(1,SQRT(10/(Wellpath!K182-Wellpath!K181))))</f>
        <v>SING</v>
      </c>
      <c r="E182" s="20">
        <f>IF(D182="SING",0,Model!$W$36*((drdp!B182+drdp!K182)*XYM4E!$B182+(drdp!E182+drdp!N182)*XYM4E!$C182+(drdp!H182+drdp!Q182)*XYM4E!$D182))</f>
        <v>0</v>
      </c>
      <c r="F182" s="20">
        <f>IF(D182="SING",(Wellpath!K183-Wellpath!K181)/2*Model!$W$36,Model!$W$36*((drdp!C182+drdp!L182)*XYM4E!$B182+(drdp!F182+drdp!O182)*XYM4E!$C182+(drdp!I182+drdp!R182)*XYM4E!$D182))</f>
        <v>0</v>
      </c>
      <c r="G182" s="20">
        <f>IF(D182="SING",0,Model!$W$36*((drdp!D182+drdp!M182)*XYM4E!$B182+(drdp!G182+drdp!P182)*XYM4E!$C182+(drdp!J182+drdp!S182)*XYM4E!$D182))</f>
        <v>0</v>
      </c>
      <c r="H182" s="18">
        <f>IF(D182="SING",0,Model!$W$36*((drdp!B182)*XYM4E!$B182+(drdp!E182)*XYM4E!$C182+(drdp!H182)*XYM4E!$D182))</f>
        <v>0</v>
      </c>
      <c r="I182" s="18">
        <f>IF(D182="SING",(Wellpath!K182-Wellpath!K181)/2*Model!$W$36,Model!$W$36*((drdp!C182)*XYM4E!$B182+(drdp!F182)*XYM4E!$C182+(drdp!I182)*XYM4E!$D182))</f>
        <v>0</v>
      </c>
      <c r="J182" s="18">
        <f>IF(D182="SING",0,Model!$W$36*((drdp!D182)*XYM4E!$B182+(drdp!G182)*XYM4E!$C182+(drdp!J182)*XYM4E!$D182))</f>
        <v>0</v>
      </c>
      <c r="K182" s="21">
        <f t="shared" si="35"/>
        <v>1.1274877853621443</v>
      </c>
      <c r="L182" s="21">
        <f t="shared" si="36"/>
        <v>124.44167287793485</v>
      </c>
      <c r="M182" s="21">
        <f t="shared" si="37"/>
        <v>0.60343850377946295</v>
      </c>
      <c r="N182" s="21">
        <f t="shared" si="38"/>
        <v>-3.5612278824933878</v>
      </c>
      <c r="O182" s="21">
        <f t="shared" si="39"/>
        <v>-0.8098971331218171</v>
      </c>
      <c r="P182" s="21">
        <f t="shared" si="40"/>
        <v>2.5835934472864093</v>
      </c>
      <c r="Q182" s="19">
        <f t="shared" si="41"/>
        <v>1.1274877853621443</v>
      </c>
      <c r="R182" s="19">
        <f t="shared" si="42"/>
        <v>124.44167287793485</v>
      </c>
      <c r="S182" s="19">
        <f t="shared" si="43"/>
        <v>0.60343850377946295</v>
      </c>
      <c r="T182" s="19">
        <f t="shared" si="44"/>
        <v>-3.5612278824933878</v>
      </c>
      <c r="U182" s="19">
        <f t="shared" si="45"/>
        <v>-0.8098971331218171</v>
      </c>
      <c r="V182" s="19">
        <f t="shared" si="46"/>
        <v>2.5835934472864093</v>
      </c>
    </row>
    <row r="183" spans="1:22" x14ac:dyDescent="0.25">
      <c r="A183" s="26">
        <f>Wellpath!E183</f>
        <v>0</v>
      </c>
      <c r="B183" s="22">
        <v>0</v>
      </c>
      <c r="C183" s="22" t="e">
        <f>ABS(COS(Wellpath!$L183))*SIN(Wellpath!$M183)*MAX(1,SQRT(10/(Wellpath!K183-Wellpath!K182)))</f>
        <v>#DIV/0!</v>
      </c>
      <c r="D183" s="22" t="str">
        <f>IF(ABS(Wellpath!$L183)&lt;VerticalInc,"SING",ABS(COS(Wellpath!$L183))*COS(Wellpath!$M183)/SIN(Wellpath!$L183)*MAX(1,SQRT(10/(Wellpath!K183-Wellpath!K182))))</f>
        <v>SING</v>
      </c>
      <c r="E183" s="20">
        <f>IF(D183="SING",0,Model!$W$36*((drdp!B183+drdp!K183)*XYM4E!$B183+(drdp!E183+drdp!N183)*XYM4E!$C183+(drdp!H183+drdp!Q183)*XYM4E!$D183))</f>
        <v>0</v>
      </c>
      <c r="F183" s="20">
        <f>IF(D183="SING",(Wellpath!K184-Wellpath!K182)/2*Model!$W$36,Model!$W$36*((drdp!C183+drdp!L183)*XYM4E!$B183+(drdp!F183+drdp!O183)*XYM4E!$C183+(drdp!I183+drdp!R183)*XYM4E!$D183))</f>
        <v>0</v>
      </c>
      <c r="G183" s="20">
        <f>IF(D183="SING",0,Model!$W$36*((drdp!D183+drdp!M183)*XYM4E!$B183+(drdp!G183+drdp!P183)*XYM4E!$C183+(drdp!J183+drdp!S183)*XYM4E!$D183))</f>
        <v>0</v>
      </c>
      <c r="H183" s="18">
        <f>IF(D183="SING",0,Model!$W$36*((drdp!B183)*XYM4E!$B183+(drdp!E183)*XYM4E!$C183+(drdp!H183)*XYM4E!$D183))</f>
        <v>0</v>
      </c>
      <c r="I183" s="18">
        <f>IF(D183="SING",(Wellpath!K183-Wellpath!K182)/2*Model!$W$36,Model!$W$36*((drdp!C183)*XYM4E!$B183+(drdp!F183)*XYM4E!$C183+(drdp!I183)*XYM4E!$D183))</f>
        <v>0</v>
      </c>
      <c r="J183" s="18">
        <f>IF(D183="SING",0,Model!$W$36*((drdp!D183)*XYM4E!$B183+(drdp!G183)*XYM4E!$C183+(drdp!J183)*XYM4E!$D183))</f>
        <v>0</v>
      </c>
      <c r="K183" s="21">
        <f t="shared" si="35"/>
        <v>1.1274877853621443</v>
      </c>
      <c r="L183" s="21">
        <f t="shared" si="36"/>
        <v>124.44167287793485</v>
      </c>
      <c r="M183" s="21">
        <f t="shared" si="37"/>
        <v>0.60343850377946295</v>
      </c>
      <c r="N183" s="21">
        <f t="shared" si="38"/>
        <v>-3.5612278824933878</v>
      </c>
      <c r="O183" s="21">
        <f t="shared" si="39"/>
        <v>-0.8098971331218171</v>
      </c>
      <c r="P183" s="21">
        <f t="shared" si="40"/>
        <v>2.5835934472864093</v>
      </c>
      <c r="Q183" s="19">
        <f t="shared" si="41"/>
        <v>1.1274877853621443</v>
      </c>
      <c r="R183" s="19">
        <f t="shared" si="42"/>
        <v>124.44167287793485</v>
      </c>
      <c r="S183" s="19">
        <f t="shared" si="43"/>
        <v>0.60343850377946295</v>
      </c>
      <c r="T183" s="19">
        <f t="shared" si="44"/>
        <v>-3.5612278824933878</v>
      </c>
      <c r="U183" s="19">
        <f t="shared" si="45"/>
        <v>-0.8098971331218171</v>
      </c>
      <c r="V183" s="19">
        <f t="shared" si="46"/>
        <v>2.5835934472864093</v>
      </c>
    </row>
    <row r="184" spans="1:22" x14ac:dyDescent="0.25">
      <c r="A184" s="26">
        <f>Wellpath!E184</f>
        <v>0</v>
      </c>
      <c r="B184" s="22">
        <v>0</v>
      </c>
      <c r="C184" s="22" t="e">
        <f>ABS(COS(Wellpath!$L184))*SIN(Wellpath!$M184)*MAX(1,SQRT(10/(Wellpath!K184-Wellpath!K183)))</f>
        <v>#DIV/0!</v>
      </c>
      <c r="D184" s="22" t="str">
        <f>IF(ABS(Wellpath!$L184)&lt;VerticalInc,"SING",ABS(COS(Wellpath!$L184))*COS(Wellpath!$M184)/SIN(Wellpath!$L184)*MAX(1,SQRT(10/(Wellpath!K184-Wellpath!K183))))</f>
        <v>SING</v>
      </c>
      <c r="E184" s="20">
        <f>IF(D184="SING",0,Model!$W$36*((drdp!B184+drdp!K184)*XYM4E!$B184+(drdp!E184+drdp!N184)*XYM4E!$C184+(drdp!H184+drdp!Q184)*XYM4E!$D184))</f>
        <v>0</v>
      </c>
      <c r="F184" s="20">
        <f>IF(D184="SING",(Wellpath!K185-Wellpath!K183)/2*Model!$W$36,Model!$W$36*((drdp!C184+drdp!L184)*XYM4E!$B184+(drdp!F184+drdp!O184)*XYM4E!$C184+(drdp!I184+drdp!R184)*XYM4E!$D184))</f>
        <v>0</v>
      </c>
      <c r="G184" s="20">
        <f>IF(D184="SING",0,Model!$W$36*((drdp!D184+drdp!M184)*XYM4E!$B184+(drdp!G184+drdp!P184)*XYM4E!$C184+(drdp!J184+drdp!S184)*XYM4E!$D184))</f>
        <v>0</v>
      </c>
      <c r="H184" s="18">
        <f>IF(D184="SING",0,Model!$W$36*((drdp!B184)*XYM4E!$B184+(drdp!E184)*XYM4E!$C184+(drdp!H184)*XYM4E!$D184))</f>
        <v>0</v>
      </c>
      <c r="I184" s="18">
        <f>IF(D184="SING",(Wellpath!K184-Wellpath!K183)/2*Model!$W$36,Model!$W$36*((drdp!C184)*XYM4E!$B184+(drdp!F184)*XYM4E!$C184+(drdp!I184)*XYM4E!$D184))</f>
        <v>0</v>
      </c>
      <c r="J184" s="18">
        <f>IF(D184="SING",0,Model!$W$36*((drdp!D184)*XYM4E!$B184+(drdp!G184)*XYM4E!$C184+(drdp!J184)*XYM4E!$D184))</f>
        <v>0</v>
      </c>
      <c r="K184" s="21">
        <f t="shared" si="35"/>
        <v>1.1274877853621443</v>
      </c>
      <c r="L184" s="21">
        <f t="shared" si="36"/>
        <v>124.44167287793485</v>
      </c>
      <c r="M184" s="21">
        <f t="shared" si="37"/>
        <v>0.60343850377946295</v>
      </c>
      <c r="N184" s="21">
        <f t="shared" si="38"/>
        <v>-3.5612278824933878</v>
      </c>
      <c r="O184" s="21">
        <f t="shared" si="39"/>
        <v>-0.8098971331218171</v>
      </c>
      <c r="P184" s="21">
        <f t="shared" si="40"/>
        <v>2.5835934472864093</v>
      </c>
      <c r="Q184" s="19">
        <f t="shared" si="41"/>
        <v>1.1274877853621443</v>
      </c>
      <c r="R184" s="19">
        <f t="shared" si="42"/>
        <v>124.44167287793485</v>
      </c>
      <c r="S184" s="19">
        <f t="shared" si="43"/>
        <v>0.60343850377946295</v>
      </c>
      <c r="T184" s="19">
        <f t="shared" si="44"/>
        <v>-3.5612278824933878</v>
      </c>
      <c r="U184" s="19">
        <f t="shared" si="45"/>
        <v>-0.8098971331218171</v>
      </c>
      <c r="V184" s="19">
        <f t="shared" si="46"/>
        <v>2.5835934472864093</v>
      </c>
    </row>
    <row r="185" spans="1:22" x14ac:dyDescent="0.25">
      <c r="A185" s="26">
        <f>Wellpath!E185</f>
        <v>0</v>
      </c>
      <c r="B185" s="22">
        <v>0</v>
      </c>
      <c r="C185" s="22" t="e">
        <f>ABS(COS(Wellpath!$L185))*SIN(Wellpath!$M185)*MAX(1,SQRT(10/(Wellpath!K185-Wellpath!K184)))</f>
        <v>#DIV/0!</v>
      </c>
      <c r="D185" s="22" t="str">
        <f>IF(ABS(Wellpath!$L185)&lt;VerticalInc,"SING",ABS(COS(Wellpath!$L185))*COS(Wellpath!$M185)/SIN(Wellpath!$L185)*MAX(1,SQRT(10/(Wellpath!K185-Wellpath!K184))))</f>
        <v>SING</v>
      </c>
      <c r="E185" s="20">
        <f>IF(D185="SING",0,Model!$W$36*((drdp!B185+drdp!K185)*XYM4E!$B185+(drdp!E185+drdp!N185)*XYM4E!$C185+(drdp!H185+drdp!Q185)*XYM4E!$D185))</f>
        <v>0</v>
      </c>
      <c r="F185" s="20">
        <f>IF(D185="SING",(Wellpath!K186-Wellpath!K184)/2*Model!$W$36,Model!$W$36*((drdp!C185+drdp!L185)*XYM4E!$B185+(drdp!F185+drdp!O185)*XYM4E!$C185+(drdp!I185+drdp!R185)*XYM4E!$D185))</f>
        <v>0</v>
      </c>
      <c r="G185" s="20">
        <f>IF(D185="SING",0,Model!$W$36*((drdp!D185+drdp!M185)*XYM4E!$B185+(drdp!G185+drdp!P185)*XYM4E!$C185+(drdp!J185+drdp!S185)*XYM4E!$D185))</f>
        <v>0</v>
      </c>
      <c r="H185" s="18">
        <f>IF(D185="SING",0,Model!$W$36*((drdp!B185)*XYM4E!$B185+(drdp!E185)*XYM4E!$C185+(drdp!H185)*XYM4E!$D185))</f>
        <v>0</v>
      </c>
      <c r="I185" s="18">
        <f>IF(D185="SING",(Wellpath!K185-Wellpath!K184)/2*Model!$W$36,Model!$W$36*((drdp!C185)*XYM4E!$B185+(drdp!F185)*XYM4E!$C185+(drdp!I185)*XYM4E!$D185))</f>
        <v>0</v>
      </c>
      <c r="J185" s="18">
        <f>IF(D185="SING",0,Model!$W$36*((drdp!D185)*XYM4E!$B185+(drdp!G185)*XYM4E!$C185+(drdp!J185)*XYM4E!$D185))</f>
        <v>0</v>
      </c>
      <c r="K185" s="21">
        <f t="shared" si="35"/>
        <v>1.1274877853621443</v>
      </c>
      <c r="L185" s="21">
        <f t="shared" si="36"/>
        <v>124.44167287793485</v>
      </c>
      <c r="M185" s="21">
        <f t="shared" si="37"/>
        <v>0.60343850377946295</v>
      </c>
      <c r="N185" s="21">
        <f t="shared" si="38"/>
        <v>-3.5612278824933878</v>
      </c>
      <c r="O185" s="21">
        <f t="shared" si="39"/>
        <v>-0.8098971331218171</v>
      </c>
      <c r="P185" s="21">
        <f t="shared" si="40"/>
        <v>2.5835934472864093</v>
      </c>
      <c r="Q185" s="19">
        <f t="shared" si="41"/>
        <v>1.1274877853621443</v>
      </c>
      <c r="R185" s="19">
        <f t="shared" si="42"/>
        <v>124.44167287793485</v>
      </c>
      <c r="S185" s="19">
        <f t="shared" si="43"/>
        <v>0.60343850377946295</v>
      </c>
      <c r="T185" s="19">
        <f t="shared" si="44"/>
        <v>-3.5612278824933878</v>
      </c>
      <c r="U185" s="19">
        <f t="shared" si="45"/>
        <v>-0.8098971331218171</v>
      </c>
      <c r="V185" s="19">
        <f t="shared" si="46"/>
        <v>2.5835934472864093</v>
      </c>
    </row>
    <row r="186" spans="1:22" x14ac:dyDescent="0.25">
      <c r="A186" s="26">
        <f>Wellpath!E186</f>
        <v>0</v>
      </c>
      <c r="B186" s="22">
        <v>0</v>
      </c>
      <c r="C186" s="22" t="e">
        <f>ABS(COS(Wellpath!$L186))*SIN(Wellpath!$M186)*MAX(1,SQRT(10/(Wellpath!K186-Wellpath!K185)))</f>
        <v>#DIV/0!</v>
      </c>
      <c r="D186" s="22" t="str">
        <f>IF(ABS(Wellpath!$L186)&lt;VerticalInc,"SING",ABS(COS(Wellpath!$L186))*COS(Wellpath!$M186)/SIN(Wellpath!$L186)*MAX(1,SQRT(10/(Wellpath!K186-Wellpath!K185))))</f>
        <v>SING</v>
      </c>
      <c r="E186" s="20">
        <f>IF(D186="SING",0,Model!$W$36*((drdp!B186+drdp!K186)*XYM4E!$B186+(drdp!E186+drdp!N186)*XYM4E!$C186+(drdp!H186+drdp!Q186)*XYM4E!$D186))</f>
        <v>0</v>
      </c>
      <c r="F186" s="20">
        <f>IF(D186="SING",(Wellpath!K187-Wellpath!K185)/2*Model!$W$36,Model!$W$36*((drdp!C186+drdp!L186)*XYM4E!$B186+(drdp!F186+drdp!O186)*XYM4E!$C186+(drdp!I186+drdp!R186)*XYM4E!$D186))</f>
        <v>0</v>
      </c>
      <c r="G186" s="20">
        <f>IF(D186="SING",0,Model!$W$36*((drdp!D186+drdp!M186)*XYM4E!$B186+(drdp!G186+drdp!P186)*XYM4E!$C186+(drdp!J186+drdp!S186)*XYM4E!$D186))</f>
        <v>0</v>
      </c>
      <c r="H186" s="18">
        <f>IF(D186="SING",0,Model!$W$36*((drdp!B186)*XYM4E!$B186+(drdp!E186)*XYM4E!$C186+(drdp!H186)*XYM4E!$D186))</f>
        <v>0</v>
      </c>
      <c r="I186" s="18">
        <f>IF(D186="SING",(Wellpath!K186-Wellpath!K185)/2*Model!$W$36,Model!$W$36*((drdp!C186)*XYM4E!$B186+(drdp!F186)*XYM4E!$C186+(drdp!I186)*XYM4E!$D186))</f>
        <v>0</v>
      </c>
      <c r="J186" s="18">
        <f>IF(D186="SING",0,Model!$W$36*((drdp!D186)*XYM4E!$B186+(drdp!G186)*XYM4E!$C186+(drdp!J186)*XYM4E!$D186))</f>
        <v>0</v>
      </c>
      <c r="K186" s="21">
        <f t="shared" si="35"/>
        <v>1.1274877853621443</v>
      </c>
      <c r="L186" s="21">
        <f t="shared" si="36"/>
        <v>124.44167287793485</v>
      </c>
      <c r="M186" s="21">
        <f t="shared" si="37"/>
        <v>0.60343850377946295</v>
      </c>
      <c r="N186" s="21">
        <f t="shared" si="38"/>
        <v>-3.5612278824933878</v>
      </c>
      <c r="O186" s="21">
        <f t="shared" si="39"/>
        <v>-0.8098971331218171</v>
      </c>
      <c r="P186" s="21">
        <f t="shared" si="40"/>
        <v>2.5835934472864093</v>
      </c>
      <c r="Q186" s="19">
        <f t="shared" si="41"/>
        <v>1.1274877853621443</v>
      </c>
      <c r="R186" s="19">
        <f t="shared" si="42"/>
        <v>124.44167287793485</v>
      </c>
      <c r="S186" s="19">
        <f t="shared" si="43"/>
        <v>0.60343850377946295</v>
      </c>
      <c r="T186" s="19">
        <f t="shared" si="44"/>
        <v>-3.5612278824933878</v>
      </c>
      <c r="U186" s="19">
        <f t="shared" si="45"/>
        <v>-0.8098971331218171</v>
      </c>
      <c r="V186" s="19">
        <f t="shared" si="46"/>
        <v>2.5835934472864093</v>
      </c>
    </row>
    <row r="187" spans="1:22" x14ac:dyDescent="0.25">
      <c r="A187" s="26">
        <f>Wellpath!E187</f>
        <v>0</v>
      </c>
      <c r="B187" s="22">
        <v>0</v>
      </c>
      <c r="C187" s="22" t="e">
        <f>ABS(COS(Wellpath!$L187))*SIN(Wellpath!$M187)*MAX(1,SQRT(10/(Wellpath!K187-Wellpath!K186)))</f>
        <v>#DIV/0!</v>
      </c>
      <c r="D187" s="22" t="str">
        <f>IF(ABS(Wellpath!$L187)&lt;VerticalInc,"SING",ABS(COS(Wellpath!$L187))*COS(Wellpath!$M187)/SIN(Wellpath!$L187)*MAX(1,SQRT(10/(Wellpath!K187-Wellpath!K186))))</f>
        <v>SING</v>
      </c>
      <c r="E187" s="20">
        <f>IF(D187="SING",0,Model!$W$36*((drdp!B187+drdp!K187)*XYM4E!$B187+(drdp!E187+drdp!N187)*XYM4E!$C187+(drdp!H187+drdp!Q187)*XYM4E!$D187))</f>
        <v>0</v>
      </c>
      <c r="F187" s="20">
        <f>IF(D187="SING",(Wellpath!K188-Wellpath!K186)/2*Model!$W$36,Model!$W$36*((drdp!C187+drdp!L187)*XYM4E!$B187+(drdp!F187+drdp!O187)*XYM4E!$C187+(drdp!I187+drdp!R187)*XYM4E!$D187))</f>
        <v>0</v>
      </c>
      <c r="G187" s="20">
        <f>IF(D187="SING",0,Model!$W$36*((drdp!D187+drdp!M187)*XYM4E!$B187+(drdp!G187+drdp!P187)*XYM4E!$C187+(drdp!J187+drdp!S187)*XYM4E!$D187))</f>
        <v>0</v>
      </c>
      <c r="H187" s="18">
        <f>IF(D187="SING",0,Model!$W$36*((drdp!B187)*XYM4E!$B187+(drdp!E187)*XYM4E!$C187+(drdp!H187)*XYM4E!$D187))</f>
        <v>0</v>
      </c>
      <c r="I187" s="18">
        <f>IF(D187="SING",(Wellpath!K187-Wellpath!K186)/2*Model!$W$36,Model!$W$36*((drdp!C187)*XYM4E!$B187+(drdp!F187)*XYM4E!$C187+(drdp!I187)*XYM4E!$D187))</f>
        <v>0</v>
      </c>
      <c r="J187" s="18">
        <f>IF(D187="SING",0,Model!$W$36*((drdp!D187)*XYM4E!$B187+(drdp!G187)*XYM4E!$C187+(drdp!J187)*XYM4E!$D187))</f>
        <v>0</v>
      </c>
      <c r="K187" s="21">
        <f t="shared" si="35"/>
        <v>1.1274877853621443</v>
      </c>
      <c r="L187" s="21">
        <f t="shared" si="36"/>
        <v>124.44167287793485</v>
      </c>
      <c r="M187" s="21">
        <f t="shared" si="37"/>
        <v>0.60343850377946295</v>
      </c>
      <c r="N187" s="21">
        <f t="shared" si="38"/>
        <v>-3.5612278824933878</v>
      </c>
      <c r="O187" s="21">
        <f t="shared" si="39"/>
        <v>-0.8098971331218171</v>
      </c>
      <c r="P187" s="21">
        <f t="shared" si="40"/>
        <v>2.5835934472864093</v>
      </c>
      <c r="Q187" s="19">
        <f t="shared" si="41"/>
        <v>1.1274877853621443</v>
      </c>
      <c r="R187" s="19">
        <f t="shared" si="42"/>
        <v>124.44167287793485</v>
      </c>
      <c r="S187" s="19">
        <f t="shared" si="43"/>
        <v>0.60343850377946295</v>
      </c>
      <c r="T187" s="19">
        <f t="shared" si="44"/>
        <v>-3.5612278824933878</v>
      </c>
      <c r="U187" s="19">
        <f t="shared" si="45"/>
        <v>-0.8098971331218171</v>
      </c>
      <c r="V187" s="19">
        <f t="shared" si="46"/>
        <v>2.5835934472864093</v>
      </c>
    </row>
    <row r="188" spans="1:22" x14ac:dyDescent="0.25">
      <c r="A188" s="26">
        <f>Wellpath!E188</f>
        <v>0</v>
      </c>
      <c r="B188" s="22">
        <v>0</v>
      </c>
      <c r="C188" s="22" t="e">
        <f>ABS(COS(Wellpath!$L188))*SIN(Wellpath!$M188)*MAX(1,SQRT(10/(Wellpath!K188-Wellpath!K187)))</f>
        <v>#DIV/0!</v>
      </c>
      <c r="D188" s="22" t="str">
        <f>IF(ABS(Wellpath!$L188)&lt;VerticalInc,"SING",ABS(COS(Wellpath!$L188))*COS(Wellpath!$M188)/SIN(Wellpath!$L188)*MAX(1,SQRT(10/(Wellpath!K188-Wellpath!K187))))</f>
        <v>SING</v>
      </c>
      <c r="E188" s="20">
        <f>IF(D188="SING",0,Model!$W$36*((drdp!B188+drdp!K188)*XYM4E!$B188+(drdp!E188+drdp!N188)*XYM4E!$C188+(drdp!H188+drdp!Q188)*XYM4E!$D188))</f>
        <v>0</v>
      </c>
      <c r="F188" s="20">
        <f>IF(D188="SING",(Wellpath!K189-Wellpath!K187)/2*Model!$W$36,Model!$W$36*((drdp!C188+drdp!L188)*XYM4E!$B188+(drdp!F188+drdp!O188)*XYM4E!$C188+(drdp!I188+drdp!R188)*XYM4E!$D188))</f>
        <v>0</v>
      </c>
      <c r="G188" s="20">
        <f>IF(D188="SING",0,Model!$W$36*((drdp!D188+drdp!M188)*XYM4E!$B188+(drdp!G188+drdp!P188)*XYM4E!$C188+(drdp!J188+drdp!S188)*XYM4E!$D188))</f>
        <v>0</v>
      </c>
      <c r="H188" s="18">
        <f>IF(D188="SING",0,Model!$W$36*((drdp!B188)*XYM4E!$B188+(drdp!E188)*XYM4E!$C188+(drdp!H188)*XYM4E!$D188))</f>
        <v>0</v>
      </c>
      <c r="I188" s="18">
        <f>IF(D188="SING",(Wellpath!K188-Wellpath!K187)/2*Model!$W$36,Model!$W$36*((drdp!C188)*XYM4E!$B188+(drdp!F188)*XYM4E!$C188+(drdp!I188)*XYM4E!$D188))</f>
        <v>0</v>
      </c>
      <c r="J188" s="18">
        <f>IF(D188="SING",0,Model!$W$36*((drdp!D188)*XYM4E!$B188+(drdp!G188)*XYM4E!$C188+(drdp!J188)*XYM4E!$D188))</f>
        <v>0</v>
      </c>
      <c r="K188" s="21">
        <f t="shared" si="35"/>
        <v>1.1274877853621443</v>
      </c>
      <c r="L188" s="21">
        <f t="shared" si="36"/>
        <v>124.44167287793485</v>
      </c>
      <c r="M188" s="21">
        <f t="shared" si="37"/>
        <v>0.60343850377946295</v>
      </c>
      <c r="N188" s="21">
        <f t="shared" si="38"/>
        <v>-3.5612278824933878</v>
      </c>
      <c r="O188" s="21">
        <f t="shared" si="39"/>
        <v>-0.8098971331218171</v>
      </c>
      <c r="P188" s="21">
        <f t="shared" si="40"/>
        <v>2.5835934472864093</v>
      </c>
      <c r="Q188" s="19">
        <f t="shared" si="41"/>
        <v>1.1274877853621443</v>
      </c>
      <c r="R188" s="19">
        <f t="shared" si="42"/>
        <v>124.44167287793485</v>
      </c>
      <c r="S188" s="19">
        <f t="shared" si="43"/>
        <v>0.60343850377946295</v>
      </c>
      <c r="T188" s="19">
        <f t="shared" si="44"/>
        <v>-3.5612278824933878</v>
      </c>
      <c r="U188" s="19">
        <f t="shared" si="45"/>
        <v>-0.8098971331218171</v>
      </c>
      <c r="V188" s="19">
        <f t="shared" si="46"/>
        <v>2.5835934472864093</v>
      </c>
    </row>
    <row r="189" spans="1:22" x14ac:dyDescent="0.25">
      <c r="A189" s="26">
        <f>Wellpath!E189</f>
        <v>0</v>
      </c>
      <c r="B189" s="22">
        <v>0</v>
      </c>
      <c r="C189" s="22" t="e">
        <f>ABS(COS(Wellpath!$L189))*SIN(Wellpath!$M189)*MAX(1,SQRT(10/(Wellpath!K189-Wellpath!K188)))</f>
        <v>#DIV/0!</v>
      </c>
      <c r="D189" s="22" t="str">
        <f>IF(ABS(Wellpath!$L189)&lt;VerticalInc,"SING",ABS(COS(Wellpath!$L189))*COS(Wellpath!$M189)/SIN(Wellpath!$L189)*MAX(1,SQRT(10/(Wellpath!K189-Wellpath!K188))))</f>
        <v>SING</v>
      </c>
      <c r="E189" s="20">
        <f>IF(D189="SING",0,Model!$W$36*((drdp!B189+drdp!K189)*XYM4E!$B189+(drdp!E189+drdp!N189)*XYM4E!$C189+(drdp!H189+drdp!Q189)*XYM4E!$D189))</f>
        <v>0</v>
      </c>
      <c r="F189" s="20">
        <f>IF(D189="SING",(Wellpath!K190-Wellpath!K188)/2*Model!$W$36,Model!$W$36*((drdp!C189+drdp!L189)*XYM4E!$B189+(drdp!F189+drdp!O189)*XYM4E!$C189+(drdp!I189+drdp!R189)*XYM4E!$D189))</f>
        <v>0</v>
      </c>
      <c r="G189" s="20">
        <f>IF(D189="SING",0,Model!$W$36*((drdp!D189+drdp!M189)*XYM4E!$B189+(drdp!G189+drdp!P189)*XYM4E!$C189+(drdp!J189+drdp!S189)*XYM4E!$D189))</f>
        <v>0</v>
      </c>
      <c r="H189" s="18">
        <f>IF(D189="SING",0,Model!$W$36*((drdp!B189)*XYM4E!$B189+(drdp!E189)*XYM4E!$C189+(drdp!H189)*XYM4E!$D189))</f>
        <v>0</v>
      </c>
      <c r="I189" s="18">
        <f>IF(D189="SING",(Wellpath!K189-Wellpath!K188)/2*Model!$W$36,Model!$W$36*((drdp!C189)*XYM4E!$B189+(drdp!F189)*XYM4E!$C189+(drdp!I189)*XYM4E!$D189))</f>
        <v>0</v>
      </c>
      <c r="J189" s="18">
        <f>IF(D189="SING",0,Model!$W$36*((drdp!D189)*XYM4E!$B189+(drdp!G189)*XYM4E!$C189+(drdp!J189)*XYM4E!$D189))</f>
        <v>0</v>
      </c>
      <c r="K189" s="21">
        <f t="shared" si="35"/>
        <v>1.1274877853621443</v>
      </c>
      <c r="L189" s="21">
        <f t="shared" si="36"/>
        <v>124.44167287793485</v>
      </c>
      <c r="M189" s="21">
        <f t="shared" si="37"/>
        <v>0.60343850377946295</v>
      </c>
      <c r="N189" s="21">
        <f t="shared" si="38"/>
        <v>-3.5612278824933878</v>
      </c>
      <c r="O189" s="21">
        <f t="shared" si="39"/>
        <v>-0.8098971331218171</v>
      </c>
      <c r="P189" s="21">
        <f t="shared" si="40"/>
        <v>2.5835934472864093</v>
      </c>
      <c r="Q189" s="19">
        <f t="shared" si="41"/>
        <v>1.1274877853621443</v>
      </c>
      <c r="R189" s="19">
        <f t="shared" si="42"/>
        <v>124.44167287793485</v>
      </c>
      <c r="S189" s="19">
        <f t="shared" si="43"/>
        <v>0.60343850377946295</v>
      </c>
      <c r="T189" s="19">
        <f t="shared" si="44"/>
        <v>-3.5612278824933878</v>
      </c>
      <c r="U189" s="19">
        <f t="shared" si="45"/>
        <v>-0.8098971331218171</v>
      </c>
      <c r="V189" s="19">
        <f t="shared" si="46"/>
        <v>2.5835934472864093</v>
      </c>
    </row>
    <row r="190" spans="1:22" x14ac:dyDescent="0.25">
      <c r="A190" s="26">
        <f>Wellpath!E190</f>
        <v>0</v>
      </c>
      <c r="B190" s="22">
        <v>0</v>
      </c>
      <c r="C190" s="22" t="e">
        <f>ABS(COS(Wellpath!$L190))*SIN(Wellpath!$M190)*MAX(1,SQRT(10/(Wellpath!K190-Wellpath!K189)))</f>
        <v>#DIV/0!</v>
      </c>
      <c r="D190" s="22" t="str">
        <f>IF(ABS(Wellpath!$L190)&lt;VerticalInc,"SING",ABS(COS(Wellpath!$L190))*COS(Wellpath!$M190)/SIN(Wellpath!$L190)*MAX(1,SQRT(10/(Wellpath!K190-Wellpath!K189))))</f>
        <v>SING</v>
      </c>
      <c r="E190" s="20">
        <f>IF(D190="SING",0,Model!$W$36*((drdp!B190+drdp!K190)*XYM4E!$B190+(drdp!E190+drdp!N190)*XYM4E!$C190+(drdp!H190+drdp!Q190)*XYM4E!$D190))</f>
        <v>0</v>
      </c>
      <c r="F190" s="20">
        <f>IF(D190="SING",(Wellpath!K191-Wellpath!K189)/2*Model!$W$36,Model!$W$36*((drdp!C190+drdp!L190)*XYM4E!$B190+(drdp!F190+drdp!O190)*XYM4E!$C190+(drdp!I190+drdp!R190)*XYM4E!$D190))</f>
        <v>0</v>
      </c>
      <c r="G190" s="20">
        <f>IF(D190="SING",0,Model!$W$36*((drdp!D190+drdp!M190)*XYM4E!$B190+(drdp!G190+drdp!P190)*XYM4E!$C190+(drdp!J190+drdp!S190)*XYM4E!$D190))</f>
        <v>0</v>
      </c>
      <c r="H190" s="18">
        <f>IF(D190="SING",0,Model!$W$36*((drdp!B190)*XYM4E!$B190+(drdp!E190)*XYM4E!$C190+(drdp!H190)*XYM4E!$D190))</f>
        <v>0</v>
      </c>
      <c r="I190" s="18">
        <f>IF(D190="SING",(Wellpath!K190-Wellpath!K189)/2*Model!$W$36,Model!$W$36*((drdp!C190)*XYM4E!$B190+(drdp!F190)*XYM4E!$C190+(drdp!I190)*XYM4E!$D190))</f>
        <v>0</v>
      </c>
      <c r="J190" s="18">
        <f>IF(D190="SING",0,Model!$W$36*((drdp!D190)*XYM4E!$B190+(drdp!G190)*XYM4E!$C190+(drdp!J190)*XYM4E!$D190))</f>
        <v>0</v>
      </c>
      <c r="K190" s="21">
        <f t="shared" si="35"/>
        <v>1.1274877853621443</v>
      </c>
      <c r="L190" s="21">
        <f t="shared" si="36"/>
        <v>124.44167287793485</v>
      </c>
      <c r="M190" s="21">
        <f t="shared" si="37"/>
        <v>0.60343850377946295</v>
      </c>
      <c r="N190" s="21">
        <f t="shared" si="38"/>
        <v>-3.5612278824933878</v>
      </c>
      <c r="O190" s="21">
        <f t="shared" si="39"/>
        <v>-0.8098971331218171</v>
      </c>
      <c r="P190" s="21">
        <f t="shared" si="40"/>
        <v>2.5835934472864093</v>
      </c>
      <c r="Q190" s="19">
        <f t="shared" si="41"/>
        <v>1.1274877853621443</v>
      </c>
      <c r="R190" s="19">
        <f t="shared" si="42"/>
        <v>124.44167287793485</v>
      </c>
      <c r="S190" s="19">
        <f t="shared" si="43"/>
        <v>0.60343850377946295</v>
      </c>
      <c r="T190" s="19">
        <f t="shared" si="44"/>
        <v>-3.5612278824933878</v>
      </c>
      <c r="U190" s="19">
        <f t="shared" si="45"/>
        <v>-0.8098971331218171</v>
      </c>
      <c r="V190" s="19">
        <f t="shared" si="46"/>
        <v>2.5835934472864093</v>
      </c>
    </row>
    <row r="191" spans="1:22" x14ac:dyDescent="0.25">
      <c r="A191" s="26">
        <f>Wellpath!E191</f>
        <v>0</v>
      </c>
      <c r="B191" s="22">
        <v>0</v>
      </c>
      <c r="C191" s="22" t="e">
        <f>ABS(COS(Wellpath!$L191))*SIN(Wellpath!$M191)*MAX(1,SQRT(10/(Wellpath!K191-Wellpath!K190)))</f>
        <v>#DIV/0!</v>
      </c>
      <c r="D191" s="22" t="str">
        <f>IF(ABS(Wellpath!$L191)&lt;VerticalInc,"SING",ABS(COS(Wellpath!$L191))*COS(Wellpath!$M191)/SIN(Wellpath!$L191)*MAX(1,SQRT(10/(Wellpath!K191-Wellpath!K190))))</f>
        <v>SING</v>
      </c>
      <c r="E191" s="20">
        <f>IF(D191="SING",0,Model!$W$36*((drdp!B191+drdp!K191)*XYM4E!$B191+(drdp!E191+drdp!N191)*XYM4E!$C191+(drdp!H191+drdp!Q191)*XYM4E!$D191))</f>
        <v>0</v>
      </c>
      <c r="F191" s="20">
        <f>IF(D191="SING",(Wellpath!K192-Wellpath!K190)/2*Model!$W$36,Model!$W$36*((drdp!C191+drdp!L191)*XYM4E!$B191+(drdp!F191+drdp!O191)*XYM4E!$C191+(drdp!I191+drdp!R191)*XYM4E!$D191))</f>
        <v>0</v>
      </c>
      <c r="G191" s="20">
        <f>IF(D191="SING",0,Model!$W$36*((drdp!D191+drdp!M191)*XYM4E!$B191+(drdp!G191+drdp!P191)*XYM4E!$C191+(drdp!J191+drdp!S191)*XYM4E!$D191))</f>
        <v>0</v>
      </c>
      <c r="H191" s="18">
        <f>IF(D191="SING",0,Model!$W$36*((drdp!B191)*XYM4E!$B191+(drdp!E191)*XYM4E!$C191+(drdp!H191)*XYM4E!$D191))</f>
        <v>0</v>
      </c>
      <c r="I191" s="18">
        <f>IF(D191="SING",(Wellpath!K191-Wellpath!K190)/2*Model!$W$36,Model!$W$36*((drdp!C191)*XYM4E!$B191+(drdp!F191)*XYM4E!$C191+(drdp!I191)*XYM4E!$D191))</f>
        <v>0</v>
      </c>
      <c r="J191" s="18">
        <f>IF(D191="SING",0,Model!$W$36*((drdp!D191)*XYM4E!$B191+(drdp!G191)*XYM4E!$C191+(drdp!J191)*XYM4E!$D191))</f>
        <v>0</v>
      </c>
      <c r="K191" s="21">
        <f t="shared" si="35"/>
        <v>1.1274877853621443</v>
      </c>
      <c r="L191" s="21">
        <f t="shared" si="36"/>
        <v>124.44167287793485</v>
      </c>
      <c r="M191" s="21">
        <f t="shared" si="37"/>
        <v>0.60343850377946295</v>
      </c>
      <c r="N191" s="21">
        <f t="shared" si="38"/>
        <v>-3.5612278824933878</v>
      </c>
      <c r="O191" s="21">
        <f t="shared" si="39"/>
        <v>-0.8098971331218171</v>
      </c>
      <c r="P191" s="21">
        <f t="shared" si="40"/>
        <v>2.5835934472864093</v>
      </c>
      <c r="Q191" s="19">
        <f t="shared" si="41"/>
        <v>1.1274877853621443</v>
      </c>
      <c r="R191" s="19">
        <f t="shared" si="42"/>
        <v>124.44167287793485</v>
      </c>
      <c r="S191" s="19">
        <f t="shared" si="43"/>
        <v>0.60343850377946295</v>
      </c>
      <c r="T191" s="19">
        <f t="shared" si="44"/>
        <v>-3.5612278824933878</v>
      </c>
      <c r="U191" s="19">
        <f t="shared" si="45"/>
        <v>-0.8098971331218171</v>
      </c>
      <c r="V191" s="19">
        <f t="shared" si="46"/>
        <v>2.5835934472864093</v>
      </c>
    </row>
    <row r="192" spans="1:22" x14ac:dyDescent="0.25">
      <c r="A192" s="26">
        <f>Wellpath!E192</f>
        <v>0</v>
      </c>
      <c r="B192" s="22">
        <v>0</v>
      </c>
      <c r="C192" s="22" t="e">
        <f>ABS(COS(Wellpath!$L192))*SIN(Wellpath!$M192)*MAX(1,SQRT(10/(Wellpath!K192-Wellpath!K191)))</f>
        <v>#DIV/0!</v>
      </c>
      <c r="D192" s="22" t="str">
        <f>IF(ABS(Wellpath!$L192)&lt;VerticalInc,"SING",ABS(COS(Wellpath!$L192))*COS(Wellpath!$M192)/SIN(Wellpath!$L192)*MAX(1,SQRT(10/(Wellpath!K192-Wellpath!K191))))</f>
        <v>SING</v>
      </c>
      <c r="E192" s="20">
        <f>IF(D192="SING",0,Model!$W$36*((drdp!B192+drdp!K192)*XYM4E!$B192+(drdp!E192+drdp!N192)*XYM4E!$C192+(drdp!H192+drdp!Q192)*XYM4E!$D192))</f>
        <v>0</v>
      </c>
      <c r="F192" s="20">
        <f>IF(D192="SING",(Wellpath!K193-Wellpath!K191)/2*Model!$W$36,Model!$W$36*((drdp!C192+drdp!L192)*XYM4E!$B192+(drdp!F192+drdp!O192)*XYM4E!$C192+(drdp!I192+drdp!R192)*XYM4E!$D192))</f>
        <v>0</v>
      </c>
      <c r="G192" s="20">
        <f>IF(D192="SING",0,Model!$W$36*((drdp!D192+drdp!M192)*XYM4E!$B192+(drdp!G192+drdp!P192)*XYM4E!$C192+(drdp!J192+drdp!S192)*XYM4E!$D192))</f>
        <v>0</v>
      </c>
      <c r="H192" s="18">
        <f>IF(D192="SING",0,Model!$W$36*((drdp!B192)*XYM4E!$B192+(drdp!E192)*XYM4E!$C192+(drdp!H192)*XYM4E!$D192))</f>
        <v>0</v>
      </c>
      <c r="I192" s="18">
        <f>IF(D192="SING",(Wellpath!K192-Wellpath!K191)/2*Model!$W$36,Model!$W$36*((drdp!C192)*XYM4E!$B192+(drdp!F192)*XYM4E!$C192+(drdp!I192)*XYM4E!$D192))</f>
        <v>0</v>
      </c>
      <c r="J192" s="18">
        <f>IF(D192="SING",0,Model!$W$36*((drdp!D192)*XYM4E!$B192+(drdp!G192)*XYM4E!$C192+(drdp!J192)*XYM4E!$D192))</f>
        <v>0</v>
      </c>
      <c r="K192" s="21">
        <f t="shared" si="35"/>
        <v>1.1274877853621443</v>
      </c>
      <c r="L192" s="21">
        <f t="shared" si="36"/>
        <v>124.44167287793485</v>
      </c>
      <c r="M192" s="21">
        <f t="shared" si="37"/>
        <v>0.60343850377946295</v>
      </c>
      <c r="N192" s="21">
        <f t="shared" si="38"/>
        <v>-3.5612278824933878</v>
      </c>
      <c r="O192" s="21">
        <f t="shared" si="39"/>
        <v>-0.8098971331218171</v>
      </c>
      <c r="P192" s="21">
        <f t="shared" si="40"/>
        <v>2.5835934472864093</v>
      </c>
      <c r="Q192" s="19">
        <f t="shared" si="41"/>
        <v>1.1274877853621443</v>
      </c>
      <c r="R192" s="19">
        <f t="shared" si="42"/>
        <v>124.44167287793485</v>
      </c>
      <c r="S192" s="19">
        <f t="shared" si="43"/>
        <v>0.60343850377946295</v>
      </c>
      <c r="T192" s="19">
        <f t="shared" si="44"/>
        <v>-3.5612278824933878</v>
      </c>
      <c r="U192" s="19">
        <f t="shared" si="45"/>
        <v>-0.8098971331218171</v>
      </c>
      <c r="V192" s="19">
        <f t="shared" si="46"/>
        <v>2.5835934472864093</v>
      </c>
    </row>
    <row r="193" spans="1:22" x14ac:dyDescent="0.25">
      <c r="A193" s="26">
        <f>Wellpath!E193</f>
        <v>0</v>
      </c>
      <c r="B193" s="22">
        <v>0</v>
      </c>
      <c r="C193" s="22" t="e">
        <f>ABS(COS(Wellpath!$L193))*SIN(Wellpath!$M193)*MAX(1,SQRT(10/(Wellpath!K193-Wellpath!K192)))</f>
        <v>#DIV/0!</v>
      </c>
      <c r="D193" s="22" t="str">
        <f>IF(ABS(Wellpath!$L193)&lt;VerticalInc,"SING",ABS(COS(Wellpath!$L193))*COS(Wellpath!$M193)/SIN(Wellpath!$L193)*MAX(1,SQRT(10/(Wellpath!K193-Wellpath!K192))))</f>
        <v>SING</v>
      </c>
      <c r="E193" s="20">
        <f>IF(D193="SING",0,Model!$W$36*((drdp!B193+drdp!K193)*XYM4E!$B193+(drdp!E193+drdp!N193)*XYM4E!$C193+(drdp!H193+drdp!Q193)*XYM4E!$D193))</f>
        <v>0</v>
      </c>
      <c r="F193" s="20">
        <f>IF(D193="SING",(Wellpath!K194-Wellpath!K192)/2*Model!$W$36,Model!$W$36*((drdp!C193+drdp!L193)*XYM4E!$B193+(drdp!F193+drdp!O193)*XYM4E!$C193+(drdp!I193+drdp!R193)*XYM4E!$D193))</f>
        <v>0</v>
      </c>
      <c r="G193" s="20">
        <f>IF(D193="SING",0,Model!$W$36*((drdp!D193+drdp!M193)*XYM4E!$B193+(drdp!G193+drdp!P193)*XYM4E!$C193+(drdp!J193+drdp!S193)*XYM4E!$D193))</f>
        <v>0</v>
      </c>
      <c r="H193" s="18">
        <f>IF(D193="SING",0,Model!$W$36*((drdp!B193)*XYM4E!$B193+(drdp!E193)*XYM4E!$C193+(drdp!H193)*XYM4E!$D193))</f>
        <v>0</v>
      </c>
      <c r="I193" s="18">
        <f>IF(D193="SING",(Wellpath!K193-Wellpath!K192)/2*Model!$W$36,Model!$W$36*((drdp!C193)*XYM4E!$B193+(drdp!F193)*XYM4E!$C193+(drdp!I193)*XYM4E!$D193))</f>
        <v>0</v>
      </c>
      <c r="J193" s="18">
        <f>IF(D193="SING",0,Model!$W$36*((drdp!D193)*XYM4E!$B193+(drdp!G193)*XYM4E!$C193+(drdp!J193)*XYM4E!$D193))</f>
        <v>0</v>
      </c>
      <c r="K193" s="21">
        <f t="shared" si="35"/>
        <v>1.1274877853621443</v>
      </c>
      <c r="L193" s="21">
        <f t="shared" si="36"/>
        <v>124.44167287793485</v>
      </c>
      <c r="M193" s="21">
        <f t="shared" si="37"/>
        <v>0.60343850377946295</v>
      </c>
      <c r="N193" s="21">
        <f t="shared" si="38"/>
        <v>-3.5612278824933878</v>
      </c>
      <c r="O193" s="21">
        <f t="shared" si="39"/>
        <v>-0.8098971331218171</v>
      </c>
      <c r="P193" s="21">
        <f t="shared" si="40"/>
        <v>2.5835934472864093</v>
      </c>
      <c r="Q193" s="19">
        <f t="shared" si="41"/>
        <v>1.1274877853621443</v>
      </c>
      <c r="R193" s="19">
        <f t="shared" si="42"/>
        <v>124.44167287793485</v>
      </c>
      <c r="S193" s="19">
        <f t="shared" si="43"/>
        <v>0.60343850377946295</v>
      </c>
      <c r="T193" s="19">
        <f t="shared" si="44"/>
        <v>-3.5612278824933878</v>
      </c>
      <c r="U193" s="19">
        <f t="shared" si="45"/>
        <v>-0.8098971331218171</v>
      </c>
      <c r="V193" s="19">
        <f t="shared" si="46"/>
        <v>2.5835934472864093</v>
      </c>
    </row>
    <row r="194" spans="1:22" x14ac:dyDescent="0.25">
      <c r="A194" s="26">
        <f>Wellpath!E194</f>
        <v>0</v>
      </c>
      <c r="B194" s="22">
        <v>0</v>
      </c>
      <c r="C194" s="22" t="e">
        <f>ABS(COS(Wellpath!$L194))*SIN(Wellpath!$M194)*MAX(1,SQRT(10/(Wellpath!K194-Wellpath!K193)))</f>
        <v>#DIV/0!</v>
      </c>
      <c r="D194" s="22" t="str">
        <f>IF(ABS(Wellpath!$L194)&lt;VerticalInc,"SING",ABS(COS(Wellpath!$L194))*COS(Wellpath!$M194)/SIN(Wellpath!$L194)*MAX(1,SQRT(10/(Wellpath!K194-Wellpath!K193))))</f>
        <v>SING</v>
      </c>
      <c r="E194" s="20">
        <f>IF(D194="SING",0,Model!$W$36*((drdp!B194+drdp!K194)*XYM4E!$B194+(drdp!E194+drdp!N194)*XYM4E!$C194+(drdp!H194+drdp!Q194)*XYM4E!$D194))</f>
        <v>0</v>
      </c>
      <c r="F194" s="20">
        <f>IF(D194="SING",(Wellpath!K195-Wellpath!K193)/2*Model!$W$36,Model!$W$36*((drdp!C194+drdp!L194)*XYM4E!$B194+(drdp!F194+drdp!O194)*XYM4E!$C194+(drdp!I194+drdp!R194)*XYM4E!$D194))</f>
        <v>0</v>
      </c>
      <c r="G194" s="20">
        <f>IF(D194="SING",0,Model!$W$36*((drdp!D194+drdp!M194)*XYM4E!$B194+(drdp!G194+drdp!P194)*XYM4E!$C194+(drdp!J194+drdp!S194)*XYM4E!$D194))</f>
        <v>0</v>
      </c>
      <c r="H194" s="18">
        <f>IF(D194="SING",0,Model!$W$36*((drdp!B194)*XYM4E!$B194+(drdp!E194)*XYM4E!$C194+(drdp!H194)*XYM4E!$D194))</f>
        <v>0</v>
      </c>
      <c r="I194" s="18">
        <f>IF(D194="SING",(Wellpath!K194-Wellpath!K193)/2*Model!$W$36,Model!$W$36*((drdp!C194)*XYM4E!$B194+(drdp!F194)*XYM4E!$C194+(drdp!I194)*XYM4E!$D194))</f>
        <v>0</v>
      </c>
      <c r="J194" s="18">
        <f>IF(D194="SING",0,Model!$W$36*((drdp!D194)*XYM4E!$B194+(drdp!G194)*XYM4E!$C194+(drdp!J194)*XYM4E!$D194))</f>
        <v>0</v>
      </c>
      <c r="K194" s="21">
        <f t="shared" si="35"/>
        <v>1.1274877853621443</v>
      </c>
      <c r="L194" s="21">
        <f t="shared" si="36"/>
        <v>124.44167287793485</v>
      </c>
      <c r="M194" s="21">
        <f t="shared" si="37"/>
        <v>0.60343850377946295</v>
      </c>
      <c r="N194" s="21">
        <f t="shared" si="38"/>
        <v>-3.5612278824933878</v>
      </c>
      <c r="O194" s="21">
        <f t="shared" si="39"/>
        <v>-0.8098971331218171</v>
      </c>
      <c r="P194" s="21">
        <f t="shared" si="40"/>
        <v>2.5835934472864093</v>
      </c>
      <c r="Q194" s="19">
        <f t="shared" si="41"/>
        <v>1.1274877853621443</v>
      </c>
      <c r="R194" s="19">
        <f t="shared" si="42"/>
        <v>124.44167287793485</v>
      </c>
      <c r="S194" s="19">
        <f t="shared" si="43"/>
        <v>0.60343850377946295</v>
      </c>
      <c r="T194" s="19">
        <f t="shared" si="44"/>
        <v>-3.5612278824933878</v>
      </c>
      <c r="U194" s="19">
        <f t="shared" si="45"/>
        <v>-0.8098971331218171</v>
      </c>
      <c r="V194" s="19">
        <f t="shared" si="46"/>
        <v>2.5835934472864093</v>
      </c>
    </row>
    <row r="195" spans="1:22" x14ac:dyDescent="0.25">
      <c r="A195" s="26">
        <f>Wellpath!E195</f>
        <v>0</v>
      </c>
      <c r="B195" s="22">
        <v>0</v>
      </c>
      <c r="C195" s="22" t="e">
        <f>ABS(COS(Wellpath!$L195))*SIN(Wellpath!$M195)*MAX(1,SQRT(10/(Wellpath!K195-Wellpath!K194)))</f>
        <v>#DIV/0!</v>
      </c>
      <c r="D195" s="22" t="str">
        <f>IF(ABS(Wellpath!$L195)&lt;VerticalInc,"SING",ABS(COS(Wellpath!$L195))*COS(Wellpath!$M195)/SIN(Wellpath!$L195)*MAX(1,SQRT(10/(Wellpath!K195-Wellpath!K194))))</f>
        <v>SING</v>
      </c>
      <c r="E195" s="20">
        <f>IF(D195="SING",0,Model!$W$36*((drdp!B195+drdp!K195)*XYM4E!$B195+(drdp!E195+drdp!N195)*XYM4E!$C195+(drdp!H195+drdp!Q195)*XYM4E!$D195))</f>
        <v>0</v>
      </c>
      <c r="F195" s="20">
        <f>IF(D195="SING",(Wellpath!K196-Wellpath!K194)/2*Model!$W$36,Model!$W$36*((drdp!C195+drdp!L195)*XYM4E!$B195+(drdp!F195+drdp!O195)*XYM4E!$C195+(drdp!I195+drdp!R195)*XYM4E!$D195))</f>
        <v>0</v>
      </c>
      <c r="G195" s="20">
        <f>IF(D195="SING",0,Model!$W$36*((drdp!D195+drdp!M195)*XYM4E!$B195+(drdp!G195+drdp!P195)*XYM4E!$C195+(drdp!J195+drdp!S195)*XYM4E!$D195))</f>
        <v>0</v>
      </c>
      <c r="H195" s="18">
        <f>IF(D195="SING",0,Model!$W$36*((drdp!B195)*XYM4E!$B195+(drdp!E195)*XYM4E!$C195+(drdp!H195)*XYM4E!$D195))</f>
        <v>0</v>
      </c>
      <c r="I195" s="18">
        <f>IF(D195="SING",(Wellpath!K195-Wellpath!K194)/2*Model!$W$36,Model!$W$36*((drdp!C195)*XYM4E!$B195+(drdp!F195)*XYM4E!$C195+(drdp!I195)*XYM4E!$D195))</f>
        <v>0</v>
      </c>
      <c r="J195" s="18">
        <f>IF(D195="SING",0,Model!$W$36*((drdp!D195)*XYM4E!$B195+(drdp!G195)*XYM4E!$C195+(drdp!J195)*XYM4E!$D195))</f>
        <v>0</v>
      </c>
      <c r="K195" s="21">
        <f t="shared" si="35"/>
        <v>1.1274877853621443</v>
      </c>
      <c r="L195" s="21">
        <f t="shared" si="36"/>
        <v>124.44167287793485</v>
      </c>
      <c r="M195" s="21">
        <f t="shared" si="37"/>
        <v>0.60343850377946295</v>
      </c>
      <c r="N195" s="21">
        <f t="shared" si="38"/>
        <v>-3.5612278824933878</v>
      </c>
      <c r="O195" s="21">
        <f t="shared" si="39"/>
        <v>-0.8098971331218171</v>
      </c>
      <c r="P195" s="21">
        <f t="shared" si="40"/>
        <v>2.5835934472864093</v>
      </c>
      <c r="Q195" s="19">
        <f t="shared" si="41"/>
        <v>1.1274877853621443</v>
      </c>
      <c r="R195" s="19">
        <f t="shared" si="42"/>
        <v>124.44167287793485</v>
      </c>
      <c r="S195" s="19">
        <f t="shared" si="43"/>
        <v>0.60343850377946295</v>
      </c>
      <c r="T195" s="19">
        <f t="shared" si="44"/>
        <v>-3.5612278824933878</v>
      </c>
      <c r="U195" s="19">
        <f t="shared" si="45"/>
        <v>-0.8098971331218171</v>
      </c>
      <c r="V195" s="19">
        <f t="shared" si="46"/>
        <v>2.5835934472864093</v>
      </c>
    </row>
    <row r="196" spans="1:22" x14ac:dyDescent="0.25">
      <c r="A196" s="26">
        <f>Wellpath!E196</f>
        <v>0</v>
      </c>
      <c r="B196" s="22">
        <v>0</v>
      </c>
      <c r="C196" s="22" t="e">
        <f>ABS(COS(Wellpath!$L196))*SIN(Wellpath!$M196)*MAX(1,SQRT(10/(Wellpath!K196-Wellpath!K195)))</f>
        <v>#DIV/0!</v>
      </c>
      <c r="D196" s="22" t="str">
        <f>IF(ABS(Wellpath!$L196)&lt;VerticalInc,"SING",ABS(COS(Wellpath!$L196))*COS(Wellpath!$M196)/SIN(Wellpath!$L196)*MAX(1,SQRT(10/(Wellpath!K196-Wellpath!K195))))</f>
        <v>SING</v>
      </c>
      <c r="E196" s="20">
        <f>IF(D196="SING",0,Model!$W$36*((drdp!B196+drdp!K196)*XYM4E!$B196+(drdp!E196+drdp!N196)*XYM4E!$C196+(drdp!H196+drdp!Q196)*XYM4E!$D196))</f>
        <v>0</v>
      </c>
      <c r="F196" s="20">
        <f>IF(D196="SING",(Wellpath!K197-Wellpath!K195)/2*Model!$W$36,Model!$W$36*((drdp!C196+drdp!L196)*XYM4E!$B196+(drdp!F196+drdp!O196)*XYM4E!$C196+(drdp!I196+drdp!R196)*XYM4E!$D196))</f>
        <v>0</v>
      </c>
      <c r="G196" s="20">
        <f>IF(D196="SING",0,Model!$W$36*((drdp!D196+drdp!M196)*XYM4E!$B196+(drdp!G196+drdp!P196)*XYM4E!$C196+(drdp!J196+drdp!S196)*XYM4E!$D196))</f>
        <v>0</v>
      </c>
      <c r="H196" s="18">
        <f>IF(D196="SING",0,Model!$W$36*((drdp!B196)*XYM4E!$B196+(drdp!E196)*XYM4E!$C196+(drdp!H196)*XYM4E!$D196))</f>
        <v>0</v>
      </c>
      <c r="I196" s="18">
        <f>IF(D196="SING",(Wellpath!K196-Wellpath!K195)/2*Model!$W$36,Model!$W$36*((drdp!C196)*XYM4E!$B196+(drdp!F196)*XYM4E!$C196+(drdp!I196)*XYM4E!$D196))</f>
        <v>0</v>
      </c>
      <c r="J196" s="18">
        <f>IF(D196="SING",0,Model!$W$36*((drdp!D196)*XYM4E!$B196+(drdp!G196)*XYM4E!$C196+(drdp!J196)*XYM4E!$D196))</f>
        <v>0</v>
      </c>
      <c r="K196" s="21">
        <f t="shared" si="35"/>
        <v>1.1274877853621443</v>
      </c>
      <c r="L196" s="21">
        <f t="shared" si="36"/>
        <v>124.44167287793485</v>
      </c>
      <c r="M196" s="21">
        <f t="shared" si="37"/>
        <v>0.60343850377946295</v>
      </c>
      <c r="N196" s="21">
        <f t="shared" si="38"/>
        <v>-3.5612278824933878</v>
      </c>
      <c r="O196" s="21">
        <f t="shared" si="39"/>
        <v>-0.8098971331218171</v>
      </c>
      <c r="P196" s="21">
        <f t="shared" si="40"/>
        <v>2.5835934472864093</v>
      </c>
      <c r="Q196" s="19">
        <f t="shared" si="41"/>
        <v>1.1274877853621443</v>
      </c>
      <c r="R196" s="19">
        <f t="shared" si="42"/>
        <v>124.44167287793485</v>
      </c>
      <c r="S196" s="19">
        <f t="shared" si="43"/>
        <v>0.60343850377946295</v>
      </c>
      <c r="T196" s="19">
        <f t="shared" si="44"/>
        <v>-3.5612278824933878</v>
      </c>
      <c r="U196" s="19">
        <f t="shared" si="45"/>
        <v>-0.8098971331218171</v>
      </c>
      <c r="V196" s="19">
        <f t="shared" si="46"/>
        <v>2.5835934472864093</v>
      </c>
    </row>
    <row r="197" spans="1:22" x14ac:dyDescent="0.25">
      <c r="A197" s="26">
        <f>Wellpath!E197</f>
        <v>0</v>
      </c>
      <c r="B197" s="22">
        <v>0</v>
      </c>
      <c r="C197" s="22" t="e">
        <f>ABS(COS(Wellpath!$L197))*SIN(Wellpath!$M197)*MAX(1,SQRT(10/(Wellpath!K197-Wellpath!K196)))</f>
        <v>#DIV/0!</v>
      </c>
      <c r="D197" s="22" t="str">
        <f>IF(ABS(Wellpath!$L197)&lt;VerticalInc,"SING",ABS(COS(Wellpath!$L197))*COS(Wellpath!$M197)/SIN(Wellpath!$L197)*MAX(1,SQRT(10/(Wellpath!K197-Wellpath!K196))))</f>
        <v>SING</v>
      </c>
      <c r="E197" s="20">
        <f>IF(D197="SING",0,Model!$W$36*((drdp!B197+drdp!K197)*XYM4E!$B197+(drdp!E197+drdp!N197)*XYM4E!$C197+(drdp!H197+drdp!Q197)*XYM4E!$D197))</f>
        <v>0</v>
      </c>
      <c r="F197" s="20">
        <f>IF(D197="SING",(Wellpath!K198-Wellpath!K196)/2*Model!$W$36,Model!$W$36*((drdp!C197+drdp!L197)*XYM4E!$B197+(drdp!F197+drdp!O197)*XYM4E!$C197+(drdp!I197+drdp!R197)*XYM4E!$D197))</f>
        <v>0</v>
      </c>
      <c r="G197" s="20">
        <f>IF(D197="SING",0,Model!$W$36*((drdp!D197+drdp!M197)*XYM4E!$B197+(drdp!G197+drdp!P197)*XYM4E!$C197+(drdp!J197+drdp!S197)*XYM4E!$D197))</f>
        <v>0</v>
      </c>
      <c r="H197" s="18">
        <f>IF(D197="SING",0,Model!$W$36*((drdp!B197)*XYM4E!$B197+(drdp!E197)*XYM4E!$C197+(drdp!H197)*XYM4E!$D197))</f>
        <v>0</v>
      </c>
      <c r="I197" s="18">
        <f>IF(D197="SING",(Wellpath!K197-Wellpath!K196)/2*Model!$W$36,Model!$W$36*((drdp!C197)*XYM4E!$B197+(drdp!F197)*XYM4E!$C197+(drdp!I197)*XYM4E!$D197))</f>
        <v>0</v>
      </c>
      <c r="J197" s="18">
        <f>IF(D197="SING",0,Model!$W$36*((drdp!D197)*XYM4E!$B197+(drdp!G197)*XYM4E!$C197+(drdp!J197)*XYM4E!$D197))</f>
        <v>0</v>
      </c>
      <c r="K197" s="21">
        <f t="shared" si="35"/>
        <v>1.1274877853621443</v>
      </c>
      <c r="L197" s="21">
        <f t="shared" si="36"/>
        <v>124.44167287793485</v>
      </c>
      <c r="M197" s="21">
        <f t="shared" si="37"/>
        <v>0.60343850377946295</v>
      </c>
      <c r="N197" s="21">
        <f t="shared" si="38"/>
        <v>-3.5612278824933878</v>
      </c>
      <c r="O197" s="21">
        <f t="shared" si="39"/>
        <v>-0.8098971331218171</v>
      </c>
      <c r="P197" s="21">
        <f t="shared" si="40"/>
        <v>2.5835934472864093</v>
      </c>
      <c r="Q197" s="19">
        <f t="shared" si="41"/>
        <v>1.1274877853621443</v>
      </c>
      <c r="R197" s="19">
        <f t="shared" si="42"/>
        <v>124.44167287793485</v>
      </c>
      <c r="S197" s="19">
        <f t="shared" si="43"/>
        <v>0.60343850377946295</v>
      </c>
      <c r="T197" s="19">
        <f t="shared" si="44"/>
        <v>-3.5612278824933878</v>
      </c>
      <c r="U197" s="19">
        <f t="shared" si="45"/>
        <v>-0.8098971331218171</v>
      </c>
      <c r="V197" s="19">
        <f t="shared" si="46"/>
        <v>2.5835934472864093</v>
      </c>
    </row>
    <row r="198" spans="1:22" x14ac:dyDescent="0.25">
      <c r="A198" s="26">
        <f>Wellpath!E198</f>
        <v>0</v>
      </c>
      <c r="B198" s="22">
        <v>0</v>
      </c>
      <c r="C198" s="22" t="e">
        <f>ABS(COS(Wellpath!$L198))*SIN(Wellpath!$M198)*MAX(1,SQRT(10/(Wellpath!K198-Wellpath!K197)))</f>
        <v>#DIV/0!</v>
      </c>
      <c r="D198" s="22" t="str">
        <f>IF(ABS(Wellpath!$L198)&lt;VerticalInc,"SING",ABS(COS(Wellpath!$L198))*COS(Wellpath!$M198)/SIN(Wellpath!$L198)*MAX(1,SQRT(10/(Wellpath!K198-Wellpath!K197))))</f>
        <v>SING</v>
      </c>
      <c r="E198" s="20">
        <f>IF(D198="SING",0,Model!$W$36*((drdp!B198+drdp!K198)*XYM4E!$B198+(drdp!E198+drdp!N198)*XYM4E!$C198+(drdp!H198+drdp!Q198)*XYM4E!$D198))</f>
        <v>0</v>
      </c>
      <c r="F198" s="20">
        <f>IF(D198="SING",(Wellpath!K199-Wellpath!K197)/2*Model!$W$36,Model!$W$36*((drdp!C198+drdp!L198)*XYM4E!$B198+(drdp!F198+drdp!O198)*XYM4E!$C198+(drdp!I198+drdp!R198)*XYM4E!$D198))</f>
        <v>0</v>
      </c>
      <c r="G198" s="20">
        <f>IF(D198="SING",0,Model!$W$36*((drdp!D198+drdp!M198)*XYM4E!$B198+(drdp!G198+drdp!P198)*XYM4E!$C198+(drdp!J198+drdp!S198)*XYM4E!$D198))</f>
        <v>0</v>
      </c>
      <c r="H198" s="18">
        <f>IF(D198="SING",0,Model!$W$36*((drdp!B198)*XYM4E!$B198+(drdp!E198)*XYM4E!$C198+(drdp!H198)*XYM4E!$D198))</f>
        <v>0</v>
      </c>
      <c r="I198" s="18">
        <f>IF(D198="SING",(Wellpath!K198-Wellpath!K197)/2*Model!$W$36,Model!$W$36*((drdp!C198)*XYM4E!$B198+(drdp!F198)*XYM4E!$C198+(drdp!I198)*XYM4E!$D198))</f>
        <v>0</v>
      </c>
      <c r="J198" s="18">
        <f>IF(D198="SING",0,Model!$W$36*((drdp!D198)*XYM4E!$B198+(drdp!G198)*XYM4E!$C198+(drdp!J198)*XYM4E!$D198))</f>
        <v>0</v>
      </c>
      <c r="K198" s="21">
        <f t="shared" si="35"/>
        <v>1.1274877853621443</v>
      </c>
      <c r="L198" s="21">
        <f t="shared" si="36"/>
        <v>124.44167287793485</v>
      </c>
      <c r="M198" s="21">
        <f t="shared" si="37"/>
        <v>0.60343850377946295</v>
      </c>
      <c r="N198" s="21">
        <f t="shared" si="38"/>
        <v>-3.5612278824933878</v>
      </c>
      <c r="O198" s="21">
        <f t="shared" si="39"/>
        <v>-0.8098971331218171</v>
      </c>
      <c r="P198" s="21">
        <f t="shared" si="40"/>
        <v>2.5835934472864093</v>
      </c>
      <c r="Q198" s="19">
        <f t="shared" si="41"/>
        <v>1.1274877853621443</v>
      </c>
      <c r="R198" s="19">
        <f t="shared" si="42"/>
        <v>124.44167287793485</v>
      </c>
      <c r="S198" s="19">
        <f t="shared" si="43"/>
        <v>0.60343850377946295</v>
      </c>
      <c r="T198" s="19">
        <f t="shared" si="44"/>
        <v>-3.5612278824933878</v>
      </c>
      <c r="U198" s="19">
        <f t="shared" si="45"/>
        <v>-0.8098971331218171</v>
      </c>
      <c r="V198" s="19">
        <f t="shared" si="46"/>
        <v>2.5835934472864093</v>
      </c>
    </row>
    <row r="199" spans="1:22" x14ac:dyDescent="0.25">
      <c r="A199" s="26">
        <f>Wellpath!E199</f>
        <v>0</v>
      </c>
      <c r="B199" s="22">
        <v>0</v>
      </c>
      <c r="C199" s="22" t="e">
        <f>ABS(COS(Wellpath!$L199))*SIN(Wellpath!$M199)*MAX(1,SQRT(10/(Wellpath!K199-Wellpath!K198)))</f>
        <v>#DIV/0!</v>
      </c>
      <c r="D199" s="22" t="str">
        <f>IF(ABS(Wellpath!$L199)&lt;VerticalInc,"SING",ABS(COS(Wellpath!$L199))*COS(Wellpath!$M199)/SIN(Wellpath!$L199)*MAX(1,SQRT(10/(Wellpath!K199-Wellpath!K198))))</f>
        <v>SING</v>
      </c>
      <c r="E199" s="20">
        <f>IF(D199="SING",0,Model!$W$36*((drdp!B199+drdp!K199)*XYM4E!$B199+(drdp!E199+drdp!N199)*XYM4E!$C199+(drdp!H199+drdp!Q199)*XYM4E!$D199))</f>
        <v>0</v>
      </c>
      <c r="F199" s="20">
        <f>IF(D199="SING",(Wellpath!K200-Wellpath!K198)/2*Model!$W$36,Model!$W$36*((drdp!C199+drdp!L199)*XYM4E!$B199+(drdp!F199+drdp!O199)*XYM4E!$C199+(drdp!I199+drdp!R199)*XYM4E!$D199))</f>
        <v>0</v>
      </c>
      <c r="G199" s="20">
        <f>IF(D199="SING",0,Model!$W$36*((drdp!D199+drdp!M199)*XYM4E!$B199+(drdp!G199+drdp!P199)*XYM4E!$C199+(drdp!J199+drdp!S199)*XYM4E!$D199))</f>
        <v>0</v>
      </c>
      <c r="H199" s="18">
        <f>IF(D199="SING",0,Model!$W$36*((drdp!B199)*XYM4E!$B199+(drdp!E199)*XYM4E!$C199+(drdp!H199)*XYM4E!$D199))</f>
        <v>0</v>
      </c>
      <c r="I199" s="18">
        <f>IF(D199="SING",(Wellpath!K199-Wellpath!K198)/2*Model!$W$36,Model!$W$36*((drdp!C199)*XYM4E!$B199+(drdp!F199)*XYM4E!$C199+(drdp!I199)*XYM4E!$D199))</f>
        <v>0</v>
      </c>
      <c r="J199" s="18">
        <f>IF(D199="SING",0,Model!$W$36*((drdp!D199)*XYM4E!$B199+(drdp!G199)*XYM4E!$C199+(drdp!J199)*XYM4E!$D199))</f>
        <v>0</v>
      </c>
      <c r="K199" s="21">
        <f t="shared" ref="K199:K262" si="47">K198+E199^2</f>
        <v>1.1274877853621443</v>
      </c>
      <c r="L199" s="21">
        <f t="shared" ref="L199:L262" si="48">L198+F199^2</f>
        <v>124.44167287793485</v>
      </c>
      <c r="M199" s="21">
        <f t="shared" ref="M199:M262" si="49">M198+G199^2</f>
        <v>0.60343850377946295</v>
      </c>
      <c r="N199" s="21">
        <f t="shared" ref="N199:N262" si="50">N198+E199*F199</f>
        <v>-3.5612278824933878</v>
      </c>
      <c r="O199" s="21">
        <f t="shared" ref="O199:O262" si="51">O198+E199*G199</f>
        <v>-0.8098971331218171</v>
      </c>
      <c r="P199" s="21">
        <f t="shared" ref="P199:P262" si="52">P198+F199*G199</f>
        <v>2.5835934472864093</v>
      </c>
      <c r="Q199" s="19">
        <f t="shared" ref="Q199:Q262" si="53">K198+H199^2</f>
        <v>1.1274877853621443</v>
      </c>
      <c r="R199" s="19">
        <f t="shared" ref="R199:R262" si="54">L198+I199^2</f>
        <v>124.44167287793485</v>
      </c>
      <c r="S199" s="19">
        <f t="shared" ref="S199:S262" si="55">M198+J199^2</f>
        <v>0.60343850377946295</v>
      </c>
      <c r="T199" s="19">
        <f t="shared" ref="T199:T262" si="56">N198+H199*I199</f>
        <v>-3.5612278824933878</v>
      </c>
      <c r="U199" s="19">
        <f t="shared" ref="U199:U262" si="57">O198+H199*J199</f>
        <v>-0.8098971331218171</v>
      </c>
      <c r="V199" s="19">
        <f t="shared" ref="V199:V262" si="58">P198+I199*J199</f>
        <v>2.5835934472864093</v>
      </c>
    </row>
    <row r="200" spans="1:22" x14ac:dyDescent="0.25">
      <c r="A200" s="26">
        <f>Wellpath!E200</f>
        <v>0</v>
      </c>
      <c r="B200" s="22">
        <v>0</v>
      </c>
      <c r="C200" s="22" t="e">
        <f>ABS(COS(Wellpath!$L200))*SIN(Wellpath!$M200)*MAX(1,SQRT(10/(Wellpath!K200-Wellpath!K199)))</f>
        <v>#DIV/0!</v>
      </c>
      <c r="D200" s="22" t="str">
        <f>IF(ABS(Wellpath!$L200)&lt;VerticalInc,"SING",ABS(COS(Wellpath!$L200))*COS(Wellpath!$M200)/SIN(Wellpath!$L200)*MAX(1,SQRT(10/(Wellpath!K200-Wellpath!K199))))</f>
        <v>SING</v>
      </c>
      <c r="E200" s="20">
        <f>IF(D200="SING",0,Model!$W$36*((drdp!B200+drdp!K200)*XYM4E!$B200+(drdp!E200+drdp!N200)*XYM4E!$C200+(drdp!H200+drdp!Q200)*XYM4E!$D200))</f>
        <v>0</v>
      </c>
      <c r="F200" s="20">
        <f>IF(D200="SING",(Wellpath!K201-Wellpath!K199)/2*Model!$W$36,Model!$W$36*((drdp!C200+drdp!L200)*XYM4E!$B200+(drdp!F200+drdp!O200)*XYM4E!$C200+(drdp!I200+drdp!R200)*XYM4E!$D200))</f>
        <v>0</v>
      </c>
      <c r="G200" s="20">
        <f>IF(D200="SING",0,Model!$W$36*((drdp!D200+drdp!M200)*XYM4E!$B200+(drdp!G200+drdp!P200)*XYM4E!$C200+(drdp!J200+drdp!S200)*XYM4E!$D200))</f>
        <v>0</v>
      </c>
      <c r="H200" s="18">
        <f>IF(D200="SING",0,Model!$W$36*((drdp!B200)*XYM4E!$B200+(drdp!E200)*XYM4E!$C200+(drdp!H200)*XYM4E!$D200))</f>
        <v>0</v>
      </c>
      <c r="I200" s="18">
        <f>IF(D200="SING",(Wellpath!K200-Wellpath!K199)/2*Model!$W$36,Model!$W$36*((drdp!C200)*XYM4E!$B200+(drdp!F200)*XYM4E!$C200+(drdp!I200)*XYM4E!$D200))</f>
        <v>0</v>
      </c>
      <c r="J200" s="18">
        <f>IF(D200="SING",0,Model!$W$36*((drdp!D200)*XYM4E!$B200+(drdp!G200)*XYM4E!$C200+(drdp!J200)*XYM4E!$D200))</f>
        <v>0</v>
      </c>
      <c r="K200" s="21">
        <f t="shared" si="47"/>
        <v>1.1274877853621443</v>
      </c>
      <c r="L200" s="21">
        <f t="shared" si="48"/>
        <v>124.44167287793485</v>
      </c>
      <c r="M200" s="21">
        <f t="shared" si="49"/>
        <v>0.60343850377946295</v>
      </c>
      <c r="N200" s="21">
        <f t="shared" si="50"/>
        <v>-3.5612278824933878</v>
      </c>
      <c r="O200" s="21">
        <f t="shared" si="51"/>
        <v>-0.8098971331218171</v>
      </c>
      <c r="P200" s="21">
        <f t="shared" si="52"/>
        <v>2.5835934472864093</v>
      </c>
      <c r="Q200" s="19">
        <f t="shared" si="53"/>
        <v>1.1274877853621443</v>
      </c>
      <c r="R200" s="19">
        <f t="shared" si="54"/>
        <v>124.44167287793485</v>
      </c>
      <c r="S200" s="19">
        <f t="shared" si="55"/>
        <v>0.60343850377946295</v>
      </c>
      <c r="T200" s="19">
        <f t="shared" si="56"/>
        <v>-3.5612278824933878</v>
      </c>
      <c r="U200" s="19">
        <f t="shared" si="57"/>
        <v>-0.8098971331218171</v>
      </c>
      <c r="V200" s="19">
        <f t="shared" si="58"/>
        <v>2.5835934472864093</v>
      </c>
    </row>
    <row r="201" spans="1:22" x14ac:dyDescent="0.25">
      <c r="A201" s="26">
        <f>Wellpath!E201</f>
        <v>0</v>
      </c>
      <c r="B201" s="22">
        <v>0</v>
      </c>
      <c r="C201" s="22" t="e">
        <f>ABS(COS(Wellpath!$L201))*SIN(Wellpath!$M201)*MAX(1,SQRT(10/(Wellpath!K201-Wellpath!K200)))</f>
        <v>#DIV/0!</v>
      </c>
      <c r="D201" s="22" t="str">
        <f>IF(ABS(Wellpath!$L201)&lt;VerticalInc,"SING",ABS(COS(Wellpath!$L201))*COS(Wellpath!$M201)/SIN(Wellpath!$L201)*MAX(1,SQRT(10/(Wellpath!K201-Wellpath!K200))))</f>
        <v>SING</v>
      </c>
      <c r="E201" s="20">
        <f>IF(D201="SING",0,Model!$W$36*((drdp!B201+drdp!K201)*XYM4E!$B201+(drdp!E201+drdp!N201)*XYM4E!$C201+(drdp!H201+drdp!Q201)*XYM4E!$D201))</f>
        <v>0</v>
      </c>
      <c r="F201" s="20">
        <f>IF(D201="SING",(Wellpath!K202-Wellpath!K200)/2*Model!$W$36,Model!$W$36*((drdp!C201+drdp!L201)*XYM4E!$B201+(drdp!F201+drdp!O201)*XYM4E!$C201+(drdp!I201+drdp!R201)*XYM4E!$D201))</f>
        <v>0</v>
      </c>
      <c r="G201" s="20">
        <f>IF(D201="SING",0,Model!$W$36*((drdp!D201+drdp!M201)*XYM4E!$B201+(drdp!G201+drdp!P201)*XYM4E!$C201+(drdp!J201+drdp!S201)*XYM4E!$D201))</f>
        <v>0</v>
      </c>
      <c r="H201" s="18">
        <f>IF(D201="SING",0,Model!$W$36*((drdp!B201)*XYM4E!$B201+(drdp!E201)*XYM4E!$C201+(drdp!H201)*XYM4E!$D201))</f>
        <v>0</v>
      </c>
      <c r="I201" s="18">
        <f>IF(D201="SING",(Wellpath!K201-Wellpath!K200)/2*Model!$W$36,Model!$W$36*((drdp!C201)*XYM4E!$B201+(drdp!F201)*XYM4E!$C201+(drdp!I201)*XYM4E!$D201))</f>
        <v>0</v>
      </c>
      <c r="J201" s="18">
        <f>IF(D201="SING",0,Model!$W$36*((drdp!D201)*XYM4E!$B201+(drdp!G201)*XYM4E!$C201+(drdp!J201)*XYM4E!$D201))</f>
        <v>0</v>
      </c>
      <c r="K201" s="21">
        <f t="shared" si="47"/>
        <v>1.1274877853621443</v>
      </c>
      <c r="L201" s="21">
        <f t="shared" si="48"/>
        <v>124.44167287793485</v>
      </c>
      <c r="M201" s="21">
        <f t="shared" si="49"/>
        <v>0.60343850377946295</v>
      </c>
      <c r="N201" s="21">
        <f t="shared" si="50"/>
        <v>-3.5612278824933878</v>
      </c>
      <c r="O201" s="21">
        <f t="shared" si="51"/>
        <v>-0.8098971331218171</v>
      </c>
      <c r="P201" s="21">
        <f t="shared" si="52"/>
        <v>2.5835934472864093</v>
      </c>
      <c r="Q201" s="19">
        <f t="shared" si="53"/>
        <v>1.1274877853621443</v>
      </c>
      <c r="R201" s="19">
        <f t="shared" si="54"/>
        <v>124.44167287793485</v>
      </c>
      <c r="S201" s="19">
        <f t="shared" si="55"/>
        <v>0.60343850377946295</v>
      </c>
      <c r="T201" s="19">
        <f t="shared" si="56"/>
        <v>-3.5612278824933878</v>
      </c>
      <c r="U201" s="19">
        <f t="shared" si="57"/>
        <v>-0.8098971331218171</v>
      </c>
      <c r="V201" s="19">
        <f t="shared" si="58"/>
        <v>2.5835934472864093</v>
      </c>
    </row>
    <row r="202" spans="1:22" x14ac:dyDescent="0.25">
      <c r="A202" s="26">
        <f>Wellpath!E202</f>
        <v>0</v>
      </c>
      <c r="B202" s="22">
        <v>0</v>
      </c>
      <c r="C202" s="22" t="e">
        <f>ABS(COS(Wellpath!$L202))*SIN(Wellpath!$M202)*MAX(1,SQRT(10/(Wellpath!K202-Wellpath!K201)))</f>
        <v>#DIV/0!</v>
      </c>
      <c r="D202" s="22" t="str">
        <f>IF(ABS(Wellpath!$L202)&lt;VerticalInc,"SING",ABS(COS(Wellpath!$L202))*COS(Wellpath!$M202)/SIN(Wellpath!$L202)*MAX(1,SQRT(10/(Wellpath!K202-Wellpath!K201))))</f>
        <v>SING</v>
      </c>
      <c r="E202" s="20">
        <f>IF(D202="SING",0,Model!$W$36*((drdp!B202+drdp!K202)*XYM4E!$B202+(drdp!E202+drdp!N202)*XYM4E!$C202+(drdp!H202+drdp!Q202)*XYM4E!$D202))</f>
        <v>0</v>
      </c>
      <c r="F202" s="20">
        <f>IF(D202="SING",(Wellpath!K203-Wellpath!K201)/2*Model!$W$36,Model!$W$36*((drdp!C202+drdp!L202)*XYM4E!$B202+(drdp!F202+drdp!O202)*XYM4E!$C202+(drdp!I202+drdp!R202)*XYM4E!$D202))</f>
        <v>0</v>
      </c>
      <c r="G202" s="20">
        <f>IF(D202="SING",0,Model!$W$36*((drdp!D202+drdp!M202)*XYM4E!$B202+(drdp!G202+drdp!P202)*XYM4E!$C202+(drdp!J202+drdp!S202)*XYM4E!$D202))</f>
        <v>0</v>
      </c>
      <c r="H202" s="18">
        <f>IF(D202="SING",0,Model!$W$36*((drdp!B202)*XYM4E!$B202+(drdp!E202)*XYM4E!$C202+(drdp!H202)*XYM4E!$D202))</f>
        <v>0</v>
      </c>
      <c r="I202" s="18">
        <f>IF(D202="SING",(Wellpath!K202-Wellpath!K201)/2*Model!$W$36,Model!$W$36*((drdp!C202)*XYM4E!$B202+(drdp!F202)*XYM4E!$C202+(drdp!I202)*XYM4E!$D202))</f>
        <v>0</v>
      </c>
      <c r="J202" s="18">
        <f>IF(D202="SING",0,Model!$W$36*((drdp!D202)*XYM4E!$B202+(drdp!G202)*XYM4E!$C202+(drdp!J202)*XYM4E!$D202))</f>
        <v>0</v>
      </c>
      <c r="K202" s="21">
        <f t="shared" si="47"/>
        <v>1.1274877853621443</v>
      </c>
      <c r="L202" s="21">
        <f t="shared" si="48"/>
        <v>124.44167287793485</v>
      </c>
      <c r="M202" s="21">
        <f t="shared" si="49"/>
        <v>0.60343850377946295</v>
      </c>
      <c r="N202" s="21">
        <f t="shared" si="50"/>
        <v>-3.5612278824933878</v>
      </c>
      <c r="O202" s="21">
        <f t="shared" si="51"/>
        <v>-0.8098971331218171</v>
      </c>
      <c r="P202" s="21">
        <f t="shared" si="52"/>
        <v>2.5835934472864093</v>
      </c>
      <c r="Q202" s="19">
        <f t="shared" si="53"/>
        <v>1.1274877853621443</v>
      </c>
      <c r="R202" s="19">
        <f t="shared" si="54"/>
        <v>124.44167287793485</v>
      </c>
      <c r="S202" s="19">
        <f t="shared" si="55"/>
        <v>0.60343850377946295</v>
      </c>
      <c r="T202" s="19">
        <f t="shared" si="56"/>
        <v>-3.5612278824933878</v>
      </c>
      <c r="U202" s="19">
        <f t="shared" si="57"/>
        <v>-0.8098971331218171</v>
      </c>
      <c r="V202" s="19">
        <f t="shared" si="58"/>
        <v>2.5835934472864093</v>
      </c>
    </row>
    <row r="203" spans="1:22" x14ac:dyDescent="0.25">
      <c r="A203" s="26">
        <f>Wellpath!E203</f>
        <v>0</v>
      </c>
      <c r="B203" s="22">
        <v>0</v>
      </c>
      <c r="C203" s="22" t="e">
        <f>ABS(COS(Wellpath!$L203))*SIN(Wellpath!$M203)*MAX(1,SQRT(10/(Wellpath!K203-Wellpath!K202)))</f>
        <v>#DIV/0!</v>
      </c>
      <c r="D203" s="22" t="str">
        <f>IF(ABS(Wellpath!$L203)&lt;VerticalInc,"SING",ABS(COS(Wellpath!$L203))*COS(Wellpath!$M203)/SIN(Wellpath!$L203)*MAX(1,SQRT(10/(Wellpath!K203-Wellpath!K202))))</f>
        <v>SING</v>
      </c>
      <c r="E203" s="20">
        <f>IF(D203="SING",0,Model!$W$36*((drdp!B203+drdp!K203)*XYM4E!$B203+(drdp!E203+drdp!N203)*XYM4E!$C203+(drdp!H203+drdp!Q203)*XYM4E!$D203))</f>
        <v>0</v>
      </c>
      <c r="F203" s="20">
        <f>IF(D203="SING",(Wellpath!K204-Wellpath!K202)/2*Model!$W$36,Model!$W$36*((drdp!C203+drdp!L203)*XYM4E!$B203+(drdp!F203+drdp!O203)*XYM4E!$C203+(drdp!I203+drdp!R203)*XYM4E!$D203))</f>
        <v>0</v>
      </c>
      <c r="G203" s="20">
        <f>IF(D203="SING",0,Model!$W$36*((drdp!D203+drdp!M203)*XYM4E!$B203+(drdp!G203+drdp!P203)*XYM4E!$C203+(drdp!J203+drdp!S203)*XYM4E!$D203))</f>
        <v>0</v>
      </c>
      <c r="H203" s="18">
        <f>IF(D203="SING",0,Model!$W$36*((drdp!B203)*XYM4E!$B203+(drdp!E203)*XYM4E!$C203+(drdp!H203)*XYM4E!$D203))</f>
        <v>0</v>
      </c>
      <c r="I203" s="18">
        <f>IF(D203="SING",(Wellpath!K203-Wellpath!K202)/2*Model!$W$36,Model!$W$36*((drdp!C203)*XYM4E!$B203+(drdp!F203)*XYM4E!$C203+(drdp!I203)*XYM4E!$D203))</f>
        <v>0</v>
      </c>
      <c r="J203" s="18">
        <f>IF(D203="SING",0,Model!$W$36*((drdp!D203)*XYM4E!$B203+(drdp!G203)*XYM4E!$C203+(drdp!J203)*XYM4E!$D203))</f>
        <v>0</v>
      </c>
      <c r="K203" s="21">
        <f t="shared" si="47"/>
        <v>1.1274877853621443</v>
      </c>
      <c r="L203" s="21">
        <f t="shared" si="48"/>
        <v>124.44167287793485</v>
      </c>
      <c r="M203" s="21">
        <f t="shared" si="49"/>
        <v>0.60343850377946295</v>
      </c>
      <c r="N203" s="21">
        <f t="shared" si="50"/>
        <v>-3.5612278824933878</v>
      </c>
      <c r="O203" s="21">
        <f t="shared" si="51"/>
        <v>-0.8098971331218171</v>
      </c>
      <c r="P203" s="21">
        <f t="shared" si="52"/>
        <v>2.5835934472864093</v>
      </c>
      <c r="Q203" s="19">
        <f t="shared" si="53"/>
        <v>1.1274877853621443</v>
      </c>
      <c r="R203" s="19">
        <f t="shared" si="54"/>
        <v>124.44167287793485</v>
      </c>
      <c r="S203" s="19">
        <f t="shared" si="55"/>
        <v>0.60343850377946295</v>
      </c>
      <c r="T203" s="19">
        <f t="shared" si="56"/>
        <v>-3.5612278824933878</v>
      </c>
      <c r="U203" s="19">
        <f t="shared" si="57"/>
        <v>-0.8098971331218171</v>
      </c>
      <c r="V203" s="19">
        <f t="shared" si="58"/>
        <v>2.5835934472864093</v>
      </c>
    </row>
    <row r="204" spans="1:22" x14ac:dyDescent="0.25">
      <c r="A204" s="26">
        <f>Wellpath!E204</f>
        <v>0</v>
      </c>
      <c r="B204" s="22">
        <v>0</v>
      </c>
      <c r="C204" s="22" t="e">
        <f>ABS(COS(Wellpath!$L204))*SIN(Wellpath!$M204)*MAX(1,SQRT(10/(Wellpath!K204-Wellpath!K203)))</f>
        <v>#DIV/0!</v>
      </c>
      <c r="D204" s="22" t="str">
        <f>IF(ABS(Wellpath!$L204)&lt;VerticalInc,"SING",ABS(COS(Wellpath!$L204))*COS(Wellpath!$M204)/SIN(Wellpath!$L204)*MAX(1,SQRT(10/(Wellpath!K204-Wellpath!K203))))</f>
        <v>SING</v>
      </c>
      <c r="E204" s="20">
        <f>IF(D204="SING",0,Model!$W$36*((drdp!B204+drdp!K204)*XYM4E!$B204+(drdp!E204+drdp!N204)*XYM4E!$C204+(drdp!H204+drdp!Q204)*XYM4E!$D204))</f>
        <v>0</v>
      </c>
      <c r="F204" s="20">
        <f>IF(D204="SING",(Wellpath!K205-Wellpath!K203)/2*Model!$W$36,Model!$W$36*((drdp!C204+drdp!L204)*XYM4E!$B204+(drdp!F204+drdp!O204)*XYM4E!$C204+(drdp!I204+drdp!R204)*XYM4E!$D204))</f>
        <v>0</v>
      </c>
      <c r="G204" s="20">
        <f>IF(D204="SING",0,Model!$W$36*((drdp!D204+drdp!M204)*XYM4E!$B204+(drdp!G204+drdp!P204)*XYM4E!$C204+(drdp!J204+drdp!S204)*XYM4E!$D204))</f>
        <v>0</v>
      </c>
      <c r="H204" s="18">
        <f>IF(D204="SING",0,Model!$W$36*((drdp!B204)*XYM4E!$B204+(drdp!E204)*XYM4E!$C204+(drdp!H204)*XYM4E!$D204))</f>
        <v>0</v>
      </c>
      <c r="I204" s="18">
        <f>IF(D204="SING",(Wellpath!K204-Wellpath!K203)/2*Model!$W$36,Model!$W$36*((drdp!C204)*XYM4E!$B204+(drdp!F204)*XYM4E!$C204+(drdp!I204)*XYM4E!$D204))</f>
        <v>0</v>
      </c>
      <c r="J204" s="18">
        <f>IF(D204="SING",0,Model!$W$36*((drdp!D204)*XYM4E!$B204+(drdp!G204)*XYM4E!$C204+(drdp!J204)*XYM4E!$D204))</f>
        <v>0</v>
      </c>
      <c r="K204" s="21">
        <f t="shared" si="47"/>
        <v>1.1274877853621443</v>
      </c>
      <c r="L204" s="21">
        <f t="shared" si="48"/>
        <v>124.44167287793485</v>
      </c>
      <c r="M204" s="21">
        <f t="shared" si="49"/>
        <v>0.60343850377946295</v>
      </c>
      <c r="N204" s="21">
        <f t="shared" si="50"/>
        <v>-3.5612278824933878</v>
      </c>
      <c r="O204" s="21">
        <f t="shared" si="51"/>
        <v>-0.8098971331218171</v>
      </c>
      <c r="P204" s="21">
        <f t="shared" si="52"/>
        <v>2.5835934472864093</v>
      </c>
      <c r="Q204" s="19">
        <f t="shared" si="53"/>
        <v>1.1274877853621443</v>
      </c>
      <c r="R204" s="19">
        <f t="shared" si="54"/>
        <v>124.44167287793485</v>
      </c>
      <c r="S204" s="19">
        <f t="shared" si="55"/>
        <v>0.60343850377946295</v>
      </c>
      <c r="T204" s="19">
        <f t="shared" si="56"/>
        <v>-3.5612278824933878</v>
      </c>
      <c r="U204" s="19">
        <f t="shared" si="57"/>
        <v>-0.8098971331218171</v>
      </c>
      <c r="V204" s="19">
        <f t="shared" si="58"/>
        <v>2.5835934472864093</v>
      </c>
    </row>
    <row r="205" spans="1:22" x14ac:dyDescent="0.25">
      <c r="A205" s="26">
        <f>Wellpath!E205</f>
        <v>0</v>
      </c>
      <c r="B205" s="22">
        <v>0</v>
      </c>
      <c r="C205" s="22" t="e">
        <f>ABS(COS(Wellpath!$L205))*SIN(Wellpath!$M205)*MAX(1,SQRT(10/(Wellpath!K205-Wellpath!K204)))</f>
        <v>#DIV/0!</v>
      </c>
      <c r="D205" s="22" t="str">
        <f>IF(ABS(Wellpath!$L205)&lt;VerticalInc,"SING",ABS(COS(Wellpath!$L205))*COS(Wellpath!$M205)/SIN(Wellpath!$L205)*MAX(1,SQRT(10/(Wellpath!K205-Wellpath!K204))))</f>
        <v>SING</v>
      </c>
      <c r="E205" s="20">
        <f>IF(D205="SING",0,Model!$W$36*((drdp!B205+drdp!K205)*XYM4E!$B205+(drdp!E205+drdp!N205)*XYM4E!$C205+(drdp!H205+drdp!Q205)*XYM4E!$D205))</f>
        <v>0</v>
      </c>
      <c r="F205" s="20">
        <f>IF(D205="SING",(Wellpath!K206-Wellpath!K204)/2*Model!$W$36,Model!$W$36*((drdp!C205+drdp!L205)*XYM4E!$B205+(drdp!F205+drdp!O205)*XYM4E!$C205+(drdp!I205+drdp!R205)*XYM4E!$D205))</f>
        <v>0</v>
      </c>
      <c r="G205" s="20">
        <f>IF(D205="SING",0,Model!$W$36*((drdp!D205+drdp!M205)*XYM4E!$B205+(drdp!G205+drdp!P205)*XYM4E!$C205+(drdp!J205+drdp!S205)*XYM4E!$D205))</f>
        <v>0</v>
      </c>
      <c r="H205" s="18">
        <f>IF(D205="SING",0,Model!$W$36*((drdp!B205)*XYM4E!$B205+(drdp!E205)*XYM4E!$C205+(drdp!H205)*XYM4E!$D205))</f>
        <v>0</v>
      </c>
      <c r="I205" s="18">
        <f>IF(D205="SING",(Wellpath!K205-Wellpath!K204)/2*Model!$W$36,Model!$W$36*((drdp!C205)*XYM4E!$B205+(drdp!F205)*XYM4E!$C205+(drdp!I205)*XYM4E!$D205))</f>
        <v>0</v>
      </c>
      <c r="J205" s="18">
        <f>IF(D205="SING",0,Model!$W$36*((drdp!D205)*XYM4E!$B205+(drdp!G205)*XYM4E!$C205+(drdp!J205)*XYM4E!$D205))</f>
        <v>0</v>
      </c>
      <c r="K205" s="21">
        <f t="shared" si="47"/>
        <v>1.1274877853621443</v>
      </c>
      <c r="L205" s="21">
        <f t="shared" si="48"/>
        <v>124.44167287793485</v>
      </c>
      <c r="M205" s="21">
        <f t="shared" si="49"/>
        <v>0.60343850377946295</v>
      </c>
      <c r="N205" s="21">
        <f t="shared" si="50"/>
        <v>-3.5612278824933878</v>
      </c>
      <c r="O205" s="21">
        <f t="shared" si="51"/>
        <v>-0.8098971331218171</v>
      </c>
      <c r="P205" s="21">
        <f t="shared" si="52"/>
        <v>2.5835934472864093</v>
      </c>
      <c r="Q205" s="19">
        <f t="shared" si="53"/>
        <v>1.1274877853621443</v>
      </c>
      <c r="R205" s="19">
        <f t="shared" si="54"/>
        <v>124.44167287793485</v>
      </c>
      <c r="S205" s="19">
        <f t="shared" si="55"/>
        <v>0.60343850377946295</v>
      </c>
      <c r="T205" s="19">
        <f t="shared" si="56"/>
        <v>-3.5612278824933878</v>
      </c>
      <c r="U205" s="19">
        <f t="shared" si="57"/>
        <v>-0.8098971331218171</v>
      </c>
      <c r="V205" s="19">
        <f t="shared" si="58"/>
        <v>2.5835934472864093</v>
      </c>
    </row>
    <row r="206" spans="1:22" x14ac:dyDescent="0.25">
      <c r="A206" s="26">
        <f>Wellpath!E206</f>
        <v>0</v>
      </c>
      <c r="B206" s="22">
        <v>0</v>
      </c>
      <c r="C206" s="22" t="e">
        <f>ABS(COS(Wellpath!$L206))*SIN(Wellpath!$M206)*MAX(1,SQRT(10/(Wellpath!K206-Wellpath!K205)))</f>
        <v>#DIV/0!</v>
      </c>
      <c r="D206" s="22" t="str">
        <f>IF(ABS(Wellpath!$L206)&lt;VerticalInc,"SING",ABS(COS(Wellpath!$L206))*COS(Wellpath!$M206)/SIN(Wellpath!$L206)*MAX(1,SQRT(10/(Wellpath!K206-Wellpath!K205))))</f>
        <v>SING</v>
      </c>
      <c r="E206" s="20">
        <f>IF(D206="SING",0,Model!$W$36*((drdp!B206+drdp!K206)*XYM4E!$B206+(drdp!E206+drdp!N206)*XYM4E!$C206+(drdp!H206+drdp!Q206)*XYM4E!$D206))</f>
        <v>0</v>
      </c>
      <c r="F206" s="20">
        <f>IF(D206="SING",(Wellpath!K207-Wellpath!K205)/2*Model!$W$36,Model!$W$36*((drdp!C206+drdp!L206)*XYM4E!$B206+(drdp!F206+drdp!O206)*XYM4E!$C206+(drdp!I206+drdp!R206)*XYM4E!$D206))</f>
        <v>0</v>
      </c>
      <c r="G206" s="20">
        <f>IF(D206="SING",0,Model!$W$36*((drdp!D206+drdp!M206)*XYM4E!$B206+(drdp!G206+drdp!P206)*XYM4E!$C206+(drdp!J206+drdp!S206)*XYM4E!$D206))</f>
        <v>0</v>
      </c>
      <c r="H206" s="18">
        <f>IF(D206="SING",0,Model!$W$36*((drdp!B206)*XYM4E!$B206+(drdp!E206)*XYM4E!$C206+(drdp!H206)*XYM4E!$D206))</f>
        <v>0</v>
      </c>
      <c r="I206" s="18">
        <f>IF(D206="SING",(Wellpath!K206-Wellpath!K205)/2*Model!$W$36,Model!$W$36*((drdp!C206)*XYM4E!$B206+(drdp!F206)*XYM4E!$C206+(drdp!I206)*XYM4E!$D206))</f>
        <v>0</v>
      </c>
      <c r="J206" s="18">
        <f>IF(D206="SING",0,Model!$W$36*((drdp!D206)*XYM4E!$B206+(drdp!G206)*XYM4E!$C206+(drdp!J206)*XYM4E!$D206))</f>
        <v>0</v>
      </c>
      <c r="K206" s="21">
        <f t="shared" si="47"/>
        <v>1.1274877853621443</v>
      </c>
      <c r="L206" s="21">
        <f t="shared" si="48"/>
        <v>124.44167287793485</v>
      </c>
      <c r="M206" s="21">
        <f t="shared" si="49"/>
        <v>0.60343850377946295</v>
      </c>
      <c r="N206" s="21">
        <f t="shared" si="50"/>
        <v>-3.5612278824933878</v>
      </c>
      <c r="O206" s="21">
        <f t="shared" si="51"/>
        <v>-0.8098971331218171</v>
      </c>
      <c r="P206" s="21">
        <f t="shared" si="52"/>
        <v>2.5835934472864093</v>
      </c>
      <c r="Q206" s="19">
        <f t="shared" si="53"/>
        <v>1.1274877853621443</v>
      </c>
      <c r="R206" s="19">
        <f t="shared" si="54"/>
        <v>124.44167287793485</v>
      </c>
      <c r="S206" s="19">
        <f t="shared" si="55"/>
        <v>0.60343850377946295</v>
      </c>
      <c r="T206" s="19">
        <f t="shared" si="56"/>
        <v>-3.5612278824933878</v>
      </c>
      <c r="U206" s="19">
        <f t="shared" si="57"/>
        <v>-0.8098971331218171</v>
      </c>
      <c r="V206" s="19">
        <f t="shared" si="58"/>
        <v>2.5835934472864093</v>
      </c>
    </row>
    <row r="207" spans="1:22" x14ac:dyDescent="0.25">
      <c r="A207" s="26">
        <f>Wellpath!E207</f>
        <v>0</v>
      </c>
      <c r="B207" s="22">
        <v>0</v>
      </c>
      <c r="C207" s="22" t="e">
        <f>ABS(COS(Wellpath!$L207))*SIN(Wellpath!$M207)*MAX(1,SQRT(10/(Wellpath!K207-Wellpath!K206)))</f>
        <v>#DIV/0!</v>
      </c>
      <c r="D207" s="22" t="str">
        <f>IF(ABS(Wellpath!$L207)&lt;VerticalInc,"SING",ABS(COS(Wellpath!$L207))*COS(Wellpath!$M207)/SIN(Wellpath!$L207)*MAX(1,SQRT(10/(Wellpath!K207-Wellpath!K206))))</f>
        <v>SING</v>
      </c>
      <c r="E207" s="20">
        <f>IF(D207="SING",0,Model!$W$36*((drdp!B207+drdp!K207)*XYM4E!$B207+(drdp!E207+drdp!N207)*XYM4E!$C207+(drdp!H207+drdp!Q207)*XYM4E!$D207))</f>
        <v>0</v>
      </c>
      <c r="F207" s="20">
        <f>IF(D207="SING",(Wellpath!K208-Wellpath!K206)/2*Model!$W$36,Model!$W$36*((drdp!C207+drdp!L207)*XYM4E!$B207+(drdp!F207+drdp!O207)*XYM4E!$C207+(drdp!I207+drdp!R207)*XYM4E!$D207))</f>
        <v>0</v>
      </c>
      <c r="G207" s="20">
        <f>IF(D207="SING",0,Model!$W$36*((drdp!D207+drdp!M207)*XYM4E!$B207+(drdp!G207+drdp!P207)*XYM4E!$C207+(drdp!J207+drdp!S207)*XYM4E!$D207))</f>
        <v>0</v>
      </c>
      <c r="H207" s="18">
        <f>IF(D207="SING",0,Model!$W$36*((drdp!B207)*XYM4E!$B207+(drdp!E207)*XYM4E!$C207+(drdp!H207)*XYM4E!$D207))</f>
        <v>0</v>
      </c>
      <c r="I207" s="18">
        <f>IF(D207="SING",(Wellpath!K207-Wellpath!K206)/2*Model!$W$36,Model!$W$36*((drdp!C207)*XYM4E!$B207+(drdp!F207)*XYM4E!$C207+(drdp!I207)*XYM4E!$D207))</f>
        <v>0</v>
      </c>
      <c r="J207" s="18">
        <f>IF(D207="SING",0,Model!$W$36*((drdp!D207)*XYM4E!$B207+(drdp!G207)*XYM4E!$C207+(drdp!J207)*XYM4E!$D207))</f>
        <v>0</v>
      </c>
      <c r="K207" s="21">
        <f t="shared" si="47"/>
        <v>1.1274877853621443</v>
      </c>
      <c r="L207" s="21">
        <f t="shared" si="48"/>
        <v>124.44167287793485</v>
      </c>
      <c r="M207" s="21">
        <f t="shared" si="49"/>
        <v>0.60343850377946295</v>
      </c>
      <c r="N207" s="21">
        <f t="shared" si="50"/>
        <v>-3.5612278824933878</v>
      </c>
      <c r="O207" s="21">
        <f t="shared" si="51"/>
        <v>-0.8098971331218171</v>
      </c>
      <c r="P207" s="21">
        <f t="shared" si="52"/>
        <v>2.5835934472864093</v>
      </c>
      <c r="Q207" s="19">
        <f t="shared" si="53"/>
        <v>1.1274877853621443</v>
      </c>
      <c r="R207" s="19">
        <f t="shared" si="54"/>
        <v>124.44167287793485</v>
      </c>
      <c r="S207" s="19">
        <f t="shared" si="55"/>
        <v>0.60343850377946295</v>
      </c>
      <c r="T207" s="19">
        <f t="shared" si="56"/>
        <v>-3.5612278824933878</v>
      </c>
      <c r="U207" s="19">
        <f t="shared" si="57"/>
        <v>-0.8098971331218171</v>
      </c>
      <c r="V207" s="19">
        <f t="shared" si="58"/>
        <v>2.5835934472864093</v>
      </c>
    </row>
    <row r="208" spans="1:22" x14ac:dyDescent="0.25">
      <c r="A208" s="26">
        <f>Wellpath!E208</f>
        <v>0</v>
      </c>
      <c r="B208" s="22">
        <v>0</v>
      </c>
      <c r="C208" s="22" t="e">
        <f>ABS(COS(Wellpath!$L208))*SIN(Wellpath!$M208)*MAX(1,SQRT(10/(Wellpath!K208-Wellpath!K207)))</f>
        <v>#DIV/0!</v>
      </c>
      <c r="D208" s="22" t="str">
        <f>IF(ABS(Wellpath!$L208)&lt;VerticalInc,"SING",ABS(COS(Wellpath!$L208))*COS(Wellpath!$M208)/SIN(Wellpath!$L208)*MAX(1,SQRT(10/(Wellpath!K208-Wellpath!K207))))</f>
        <v>SING</v>
      </c>
      <c r="E208" s="20">
        <f>IF(D208="SING",0,Model!$W$36*((drdp!B208+drdp!K208)*XYM4E!$B208+(drdp!E208+drdp!N208)*XYM4E!$C208+(drdp!H208+drdp!Q208)*XYM4E!$D208))</f>
        <v>0</v>
      </c>
      <c r="F208" s="20">
        <f>IF(D208="SING",(Wellpath!K209-Wellpath!K207)/2*Model!$W$36,Model!$W$36*((drdp!C208+drdp!L208)*XYM4E!$B208+(drdp!F208+drdp!O208)*XYM4E!$C208+(drdp!I208+drdp!R208)*XYM4E!$D208))</f>
        <v>0</v>
      </c>
      <c r="G208" s="20">
        <f>IF(D208="SING",0,Model!$W$36*((drdp!D208+drdp!M208)*XYM4E!$B208+(drdp!G208+drdp!P208)*XYM4E!$C208+(drdp!J208+drdp!S208)*XYM4E!$D208))</f>
        <v>0</v>
      </c>
      <c r="H208" s="18">
        <f>IF(D208="SING",0,Model!$W$36*((drdp!B208)*XYM4E!$B208+(drdp!E208)*XYM4E!$C208+(drdp!H208)*XYM4E!$D208))</f>
        <v>0</v>
      </c>
      <c r="I208" s="18">
        <f>IF(D208="SING",(Wellpath!K208-Wellpath!K207)/2*Model!$W$36,Model!$W$36*((drdp!C208)*XYM4E!$B208+(drdp!F208)*XYM4E!$C208+(drdp!I208)*XYM4E!$D208))</f>
        <v>0</v>
      </c>
      <c r="J208" s="18">
        <f>IF(D208="SING",0,Model!$W$36*((drdp!D208)*XYM4E!$B208+(drdp!G208)*XYM4E!$C208+(drdp!J208)*XYM4E!$D208))</f>
        <v>0</v>
      </c>
      <c r="K208" s="21">
        <f t="shared" si="47"/>
        <v>1.1274877853621443</v>
      </c>
      <c r="L208" s="21">
        <f t="shared" si="48"/>
        <v>124.44167287793485</v>
      </c>
      <c r="M208" s="21">
        <f t="shared" si="49"/>
        <v>0.60343850377946295</v>
      </c>
      <c r="N208" s="21">
        <f t="shared" si="50"/>
        <v>-3.5612278824933878</v>
      </c>
      <c r="O208" s="21">
        <f t="shared" si="51"/>
        <v>-0.8098971331218171</v>
      </c>
      <c r="P208" s="21">
        <f t="shared" si="52"/>
        <v>2.5835934472864093</v>
      </c>
      <c r="Q208" s="19">
        <f t="shared" si="53"/>
        <v>1.1274877853621443</v>
      </c>
      <c r="R208" s="19">
        <f t="shared" si="54"/>
        <v>124.44167287793485</v>
      </c>
      <c r="S208" s="19">
        <f t="shared" si="55"/>
        <v>0.60343850377946295</v>
      </c>
      <c r="T208" s="19">
        <f t="shared" si="56"/>
        <v>-3.5612278824933878</v>
      </c>
      <c r="U208" s="19">
        <f t="shared" si="57"/>
        <v>-0.8098971331218171</v>
      </c>
      <c r="V208" s="19">
        <f t="shared" si="58"/>
        <v>2.5835934472864093</v>
      </c>
    </row>
    <row r="209" spans="1:22" x14ac:dyDescent="0.25">
      <c r="A209" s="26">
        <f>Wellpath!E209</f>
        <v>0</v>
      </c>
      <c r="B209" s="22">
        <v>0</v>
      </c>
      <c r="C209" s="22" t="e">
        <f>ABS(COS(Wellpath!$L209))*SIN(Wellpath!$M209)*MAX(1,SQRT(10/(Wellpath!K209-Wellpath!K208)))</f>
        <v>#DIV/0!</v>
      </c>
      <c r="D209" s="22" t="str">
        <f>IF(ABS(Wellpath!$L209)&lt;VerticalInc,"SING",ABS(COS(Wellpath!$L209))*COS(Wellpath!$M209)/SIN(Wellpath!$L209)*MAX(1,SQRT(10/(Wellpath!K209-Wellpath!K208))))</f>
        <v>SING</v>
      </c>
      <c r="E209" s="20">
        <f>IF(D209="SING",0,Model!$W$36*((drdp!B209+drdp!K209)*XYM4E!$B209+(drdp!E209+drdp!N209)*XYM4E!$C209+(drdp!H209+drdp!Q209)*XYM4E!$D209))</f>
        <v>0</v>
      </c>
      <c r="F209" s="20">
        <f>IF(D209="SING",(Wellpath!K210-Wellpath!K208)/2*Model!$W$36,Model!$W$36*((drdp!C209+drdp!L209)*XYM4E!$B209+(drdp!F209+drdp!O209)*XYM4E!$C209+(drdp!I209+drdp!R209)*XYM4E!$D209))</f>
        <v>0</v>
      </c>
      <c r="G209" s="20">
        <f>IF(D209="SING",0,Model!$W$36*((drdp!D209+drdp!M209)*XYM4E!$B209+(drdp!G209+drdp!P209)*XYM4E!$C209+(drdp!J209+drdp!S209)*XYM4E!$D209))</f>
        <v>0</v>
      </c>
      <c r="H209" s="18">
        <f>IF(D209="SING",0,Model!$W$36*((drdp!B209)*XYM4E!$B209+(drdp!E209)*XYM4E!$C209+(drdp!H209)*XYM4E!$D209))</f>
        <v>0</v>
      </c>
      <c r="I209" s="18">
        <f>IF(D209="SING",(Wellpath!K209-Wellpath!K208)/2*Model!$W$36,Model!$W$36*((drdp!C209)*XYM4E!$B209+(drdp!F209)*XYM4E!$C209+(drdp!I209)*XYM4E!$D209))</f>
        <v>0</v>
      </c>
      <c r="J209" s="18">
        <f>IF(D209="SING",0,Model!$W$36*((drdp!D209)*XYM4E!$B209+(drdp!G209)*XYM4E!$C209+(drdp!J209)*XYM4E!$D209))</f>
        <v>0</v>
      </c>
      <c r="K209" s="21">
        <f t="shared" si="47"/>
        <v>1.1274877853621443</v>
      </c>
      <c r="L209" s="21">
        <f t="shared" si="48"/>
        <v>124.44167287793485</v>
      </c>
      <c r="M209" s="21">
        <f t="shared" si="49"/>
        <v>0.60343850377946295</v>
      </c>
      <c r="N209" s="21">
        <f t="shared" si="50"/>
        <v>-3.5612278824933878</v>
      </c>
      <c r="O209" s="21">
        <f t="shared" si="51"/>
        <v>-0.8098971331218171</v>
      </c>
      <c r="P209" s="21">
        <f t="shared" si="52"/>
        <v>2.5835934472864093</v>
      </c>
      <c r="Q209" s="19">
        <f t="shared" si="53"/>
        <v>1.1274877853621443</v>
      </c>
      <c r="R209" s="19">
        <f t="shared" si="54"/>
        <v>124.44167287793485</v>
      </c>
      <c r="S209" s="19">
        <f t="shared" si="55"/>
        <v>0.60343850377946295</v>
      </c>
      <c r="T209" s="19">
        <f t="shared" si="56"/>
        <v>-3.5612278824933878</v>
      </c>
      <c r="U209" s="19">
        <f t="shared" si="57"/>
        <v>-0.8098971331218171</v>
      </c>
      <c r="V209" s="19">
        <f t="shared" si="58"/>
        <v>2.5835934472864093</v>
      </c>
    </row>
    <row r="210" spans="1:22" x14ac:dyDescent="0.25">
      <c r="A210" s="26">
        <f>Wellpath!E210</f>
        <v>0</v>
      </c>
      <c r="B210" s="22">
        <v>0</v>
      </c>
      <c r="C210" s="22" t="e">
        <f>ABS(COS(Wellpath!$L210))*SIN(Wellpath!$M210)*MAX(1,SQRT(10/(Wellpath!K210-Wellpath!K209)))</f>
        <v>#DIV/0!</v>
      </c>
      <c r="D210" s="22" t="str">
        <f>IF(ABS(Wellpath!$L210)&lt;VerticalInc,"SING",ABS(COS(Wellpath!$L210))*COS(Wellpath!$M210)/SIN(Wellpath!$L210)*MAX(1,SQRT(10/(Wellpath!K210-Wellpath!K209))))</f>
        <v>SING</v>
      </c>
      <c r="E210" s="20">
        <f>IF(D210="SING",0,Model!$W$36*((drdp!B210+drdp!K210)*XYM4E!$B210+(drdp!E210+drdp!N210)*XYM4E!$C210+(drdp!H210+drdp!Q210)*XYM4E!$D210))</f>
        <v>0</v>
      </c>
      <c r="F210" s="20">
        <f>IF(D210="SING",(Wellpath!K211-Wellpath!K209)/2*Model!$W$36,Model!$W$36*((drdp!C210+drdp!L210)*XYM4E!$B210+(drdp!F210+drdp!O210)*XYM4E!$C210+(drdp!I210+drdp!R210)*XYM4E!$D210))</f>
        <v>0</v>
      </c>
      <c r="G210" s="20">
        <f>IF(D210="SING",0,Model!$W$36*((drdp!D210+drdp!M210)*XYM4E!$B210+(drdp!G210+drdp!P210)*XYM4E!$C210+(drdp!J210+drdp!S210)*XYM4E!$D210))</f>
        <v>0</v>
      </c>
      <c r="H210" s="18">
        <f>IF(D210="SING",0,Model!$W$36*((drdp!B210)*XYM4E!$B210+(drdp!E210)*XYM4E!$C210+(drdp!H210)*XYM4E!$D210))</f>
        <v>0</v>
      </c>
      <c r="I210" s="18">
        <f>IF(D210="SING",(Wellpath!K210-Wellpath!K209)/2*Model!$W$36,Model!$W$36*((drdp!C210)*XYM4E!$B210+(drdp!F210)*XYM4E!$C210+(drdp!I210)*XYM4E!$D210))</f>
        <v>0</v>
      </c>
      <c r="J210" s="18">
        <f>IF(D210="SING",0,Model!$W$36*((drdp!D210)*XYM4E!$B210+(drdp!G210)*XYM4E!$C210+(drdp!J210)*XYM4E!$D210))</f>
        <v>0</v>
      </c>
      <c r="K210" s="21">
        <f t="shared" si="47"/>
        <v>1.1274877853621443</v>
      </c>
      <c r="L210" s="21">
        <f t="shared" si="48"/>
        <v>124.44167287793485</v>
      </c>
      <c r="M210" s="21">
        <f t="shared" si="49"/>
        <v>0.60343850377946295</v>
      </c>
      <c r="N210" s="21">
        <f t="shared" si="50"/>
        <v>-3.5612278824933878</v>
      </c>
      <c r="O210" s="21">
        <f t="shared" si="51"/>
        <v>-0.8098971331218171</v>
      </c>
      <c r="P210" s="21">
        <f t="shared" si="52"/>
        <v>2.5835934472864093</v>
      </c>
      <c r="Q210" s="19">
        <f t="shared" si="53"/>
        <v>1.1274877853621443</v>
      </c>
      <c r="R210" s="19">
        <f t="shared" si="54"/>
        <v>124.44167287793485</v>
      </c>
      <c r="S210" s="19">
        <f t="shared" si="55"/>
        <v>0.60343850377946295</v>
      </c>
      <c r="T210" s="19">
        <f t="shared" si="56"/>
        <v>-3.5612278824933878</v>
      </c>
      <c r="U210" s="19">
        <f t="shared" si="57"/>
        <v>-0.8098971331218171</v>
      </c>
      <c r="V210" s="19">
        <f t="shared" si="58"/>
        <v>2.5835934472864093</v>
      </c>
    </row>
    <row r="211" spans="1:22" x14ac:dyDescent="0.25">
      <c r="A211" s="26">
        <f>Wellpath!E211</f>
        <v>0</v>
      </c>
      <c r="B211" s="22">
        <v>0</v>
      </c>
      <c r="C211" s="22" t="e">
        <f>ABS(COS(Wellpath!$L211))*SIN(Wellpath!$M211)*MAX(1,SQRT(10/(Wellpath!K211-Wellpath!K210)))</f>
        <v>#DIV/0!</v>
      </c>
      <c r="D211" s="22" t="str">
        <f>IF(ABS(Wellpath!$L211)&lt;VerticalInc,"SING",ABS(COS(Wellpath!$L211))*COS(Wellpath!$M211)/SIN(Wellpath!$L211)*MAX(1,SQRT(10/(Wellpath!K211-Wellpath!K210))))</f>
        <v>SING</v>
      </c>
      <c r="E211" s="20">
        <f>IF(D211="SING",0,Model!$W$36*((drdp!B211+drdp!K211)*XYM4E!$B211+(drdp!E211+drdp!N211)*XYM4E!$C211+(drdp!H211+drdp!Q211)*XYM4E!$D211))</f>
        <v>0</v>
      </c>
      <c r="F211" s="20">
        <f>IF(D211="SING",(Wellpath!K212-Wellpath!K210)/2*Model!$W$36,Model!$W$36*((drdp!C211+drdp!L211)*XYM4E!$B211+(drdp!F211+drdp!O211)*XYM4E!$C211+(drdp!I211+drdp!R211)*XYM4E!$D211))</f>
        <v>0</v>
      </c>
      <c r="G211" s="20">
        <f>IF(D211="SING",0,Model!$W$36*((drdp!D211+drdp!M211)*XYM4E!$B211+(drdp!G211+drdp!P211)*XYM4E!$C211+(drdp!J211+drdp!S211)*XYM4E!$D211))</f>
        <v>0</v>
      </c>
      <c r="H211" s="18">
        <f>IF(D211="SING",0,Model!$W$36*((drdp!B211)*XYM4E!$B211+(drdp!E211)*XYM4E!$C211+(drdp!H211)*XYM4E!$D211))</f>
        <v>0</v>
      </c>
      <c r="I211" s="18">
        <f>IF(D211="SING",(Wellpath!K211-Wellpath!K210)/2*Model!$W$36,Model!$W$36*((drdp!C211)*XYM4E!$B211+(drdp!F211)*XYM4E!$C211+(drdp!I211)*XYM4E!$D211))</f>
        <v>0</v>
      </c>
      <c r="J211" s="18">
        <f>IF(D211="SING",0,Model!$W$36*((drdp!D211)*XYM4E!$B211+(drdp!G211)*XYM4E!$C211+(drdp!J211)*XYM4E!$D211))</f>
        <v>0</v>
      </c>
      <c r="K211" s="21">
        <f t="shared" si="47"/>
        <v>1.1274877853621443</v>
      </c>
      <c r="L211" s="21">
        <f t="shared" si="48"/>
        <v>124.44167287793485</v>
      </c>
      <c r="M211" s="21">
        <f t="shared" si="49"/>
        <v>0.60343850377946295</v>
      </c>
      <c r="N211" s="21">
        <f t="shared" si="50"/>
        <v>-3.5612278824933878</v>
      </c>
      <c r="O211" s="21">
        <f t="shared" si="51"/>
        <v>-0.8098971331218171</v>
      </c>
      <c r="P211" s="21">
        <f t="shared" si="52"/>
        <v>2.5835934472864093</v>
      </c>
      <c r="Q211" s="19">
        <f t="shared" si="53"/>
        <v>1.1274877853621443</v>
      </c>
      <c r="R211" s="19">
        <f t="shared" si="54"/>
        <v>124.44167287793485</v>
      </c>
      <c r="S211" s="19">
        <f t="shared" si="55"/>
        <v>0.60343850377946295</v>
      </c>
      <c r="T211" s="19">
        <f t="shared" si="56"/>
        <v>-3.5612278824933878</v>
      </c>
      <c r="U211" s="19">
        <f t="shared" si="57"/>
        <v>-0.8098971331218171</v>
      </c>
      <c r="V211" s="19">
        <f t="shared" si="58"/>
        <v>2.5835934472864093</v>
      </c>
    </row>
    <row r="212" spans="1:22" x14ac:dyDescent="0.25">
      <c r="A212" s="26">
        <f>Wellpath!E212</f>
        <v>0</v>
      </c>
      <c r="B212" s="22">
        <v>0</v>
      </c>
      <c r="C212" s="22" t="e">
        <f>ABS(COS(Wellpath!$L212))*SIN(Wellpath!$M212)*MAX(1,SQRT(10/(Wellpath!K212-Wellpath!K211)))</f>
        <v>#DIV/0!</v>
      </c>
      <c r="D212" s="22" t="str">
        <f>IF(ABS(Wellpath!$L212)&lt;VerticalInc,"SING",ABS(COS(Wellpath!$L212))*COS(Wellpath!$M212)/SIN(Wellpath!$L212)*MAX(1,SQRT(10/(Wellpath!K212-Wellpath!K211))))</f>
        <v>SING</v>
      </c>
      <c r="E212" s="20">
        <f>IF(D212="SING",0,Model!$W$36*((drdp!B212+drdp!K212)*XYM4E!$B212+(drdp!E212+drdp!N212)*XYM4E!$C212+(drdp!H212+drdp!Q212)*XYM4E!$D212))</f>
        <v>0</v>
      </c>
      <c r="F212" s="20">
        <f>IF(D212="SING",(Wellpath!K213-Wellpath!K211)/2*Model!$W$36,Model!$W$36*((drdp!C212+drdp!L212)*XYM4E!$B212+(drdp!F212+drdp!O212)*XYM4E!$C212+(drdp!I212+drdp!R212)*XYM4E!$D212))</f>
        <v>0</v>
      </c>
      <c r="G212" s="20">
        <f>IF(D212="SING",0,Model!$W$36*((drdp!D212+drdp!M212)*XYM4E!$B212+(drdp!G212+drdp!P212)*XYM4E!$C212+(drdp!J212+drdp!S212)*XYM4E!$D212))</f>
        <v>0</v>
      </c>
      <c r="H212" s="18">
        <f>IF(D212="SING",0,Model!$W$36*((drdp!B212)*XYM4E!$B212+(drdp!E212)*XYM4E!$C212+(drdp!H212)*XYM4E!$D212))</f>
        <v>0</v>
      </c>
      <c r="I212" s="18">
        <f>IF(D212="SING",(Wellpath!K212-Wellpath!K211)/2*Model!$W$36,Model!$W$36*((drdp!C212)*XYM4E!$B212+(drdp!F212)*XYM4E!$C212+(drdp!I212)*XYM4E!$D212))</f>
        <v>0</v>
      </c>
      <c r="J212" s="18">
        <f>IF(D212="SING",0,Model!$W$36*((drdp!D212)*XYM4E!$B212+(drdp!G212)*XYM4E!$C212+(drdp!J212)*XYM4E!$D212))</f>
        <v>0</v>
      </c>
      <c r="K212" s="21">
        <f t="shared" si="47"/>
        <v>1.1274877853621443</v>
      </c>
      <c r="L212" s="21">
        <f t="shared" si="48"/>
        <v>124.44167287793485</v>
      </c>
      <c r="M212" s="21">
        <f t="shared" si="49"/>
        <v>0.60343850377946295</v>
      </c>
      <c r="N212" s="21">
        <f t="shared" si="50"/>
        <v>-3.5612278824933878</v>
      </c>
      <c r="O212" s="21">
        <f t="shared" si="51"/>
        <v>-0.8098971331218171</v>
      </c>
      <c r="P212" s="21">
        <f t="shared" si="52"/>
        <v>2.5835934472864093</v>
      </c>
      <c r="Q212" s="19">
        <f t="shared" si="53"/>
        <v>1.1274877853621443</v>
      </c>
      <c r="R212" s="19">
        <f t="shared" si="54"/>
        <v>124.44167287793485</v>
      </c>
      <c r="S212" s="19">
        <f t="shared" si="55"/>
        <v>0.60343850377946295</v>
      </c>
      <c r="T212" s="19">
        <f t="shared" si="56"/>
        <v>-3.5612278824933878</v>
      </c>
      <c r="U212" s="19">
        <f t="shared" si="57"/>
        <v>-0.8098971331218171</v>
      </c>
      <c r="V212" s="19">
        <f t="shared" si="58"/>
        <v>2.5835934472864093</v>
      </c>
    </row>
    <row r="213" spans="1:22" x14ac:dyDescent="0.25">
      <c r="A213" s="26">
        <f>Wellpath!E213</f>
        <v>0</v>
      </c>
      <c r="B213" s="22">
        <v>0</v>
      </c>
      <c r="C213" s="22" t="e">
        <f>ABS(COS(Wellpath!$L213))*SIN(Wellpath!$M213)*MAX(1,SQRT(10/(Wellpath!K213-Wellpath!K212)))</f>
        <v>#DIV/0!</v>
      </c>
      <c r="D213" s="22" t="str">
        <f>IF(ABS(Wellpath!$L213)&lt;VerticalInc,"SING",ABS(COS(Wellpath!$L213))*COS(Wellpath!$M213)/SIN(Wellpath!$L213)*MAX(1,SQRT(10/(Wellpath!K213-Wellpath!K212))))</f>
        <v>SING</v>
      </c>
      <c r="E213" s="20">
        <f>IF(D213="SING",0,Model!$W$36*((drdp!B213+drdp!K213)*XYM4E!$B213+(drdp!E213+drdp!N213)*XYM4E!$C213+(drdp!H213+drdp!Q213)*XYM4E!$D213))</f>
        <v>0</v>
      </c>
      <c r="F213" s="20">
        <f>IF(D213="SING",(Wellpath!K214-Wellpath!K212)/2*Model!$W$36,Model!$W$36*((drdp!C213+drdp!L213)*XYM4E!$B213+(drdp!F213+drdp!O213)*XYM4E!$C213+(drdp!I213+drdp!R213)*XYM4E!$D213))</f>
        <v>0</v>
      </c>
      <c r="G213" s="20">
        <f>IF(D213="SING",0,Model!$W$36*((drdp!D213+drdp!M213)*XYM4E!$B213+(drdp!G213+drdp!P213)*XYM4E!$C213+(drdp!J213+drdp!S213)*XYM4E!$D213))</f>
        <v>0</v>
      </c>
      <c r="H213" s="18">
        <f>IF(D213="SING",0,Model!$W$36*((drdp!B213)*XYM4E!$B213+(drdp!E213)*XYM4E!$C213+(drdp!H213)*XYM4E!$D213))</f>
        <v>0</v>
      </c>
      <c r="I213" s="18">
        <f>IF(D213="SING",(Wellpath!K213-Wellpath!K212)/2*Model!$W$36,Model!$W$36*((drdp!C213)*XYM4E!$B213+(drdp!F213)*XYM4E!$C213+(drdp!I213)*XYM4E!$D213))</f>
        <v>0</v>
      </c>
      <c r="J213" s="18">
        <f>IF(D213="SING",0,Model!$W$36*((drdp!D213)*XYM4E!$B213+(drdp!G213)*XYM4E!$C213+(drdp!J213)*XYM4E!$D213))</f>
        <v>0</v>
      </c>
      <c r="K213" s="21">
        <f t="shared" si="47"/>
        <v>1.1274877853621443</v>
      </c>
      <c r="L213" s="21">
        <f t="shared" si="48"/>
        <v>124.44167287793485</v>
      </c>
      <c r="M213" s="21">
        <f t="shared" si="49"/>
        <v>0.60343850377946295</v>
      </c>
      <c r="N213" s="21">
        <f t="shared" si="50"/>
        <v>-3.5612278824933878</v>
      </c>
      <c r="O213" s="21">
        <f t="shared" si="51"/>
        <v>-0.8098971331218171</v>
      </c>
      <c r="P213" s="21">
        <f t="shared" si="52"/>
        <v>2.5835934472864093</v>
      </c>
      <c r="Q213" s="19">
        <f t="shared" si="53"/>
        <v>1.1274877853621443</v>
      </c>
      <c r="R213" s="19">
        <f t="shared" si="54"/>
        <v>124.44167287793485</v>
      </c>
      <c r="S213" s="19">
        <f t="shared" si="55"/>
        <v>0.60343850377946295</v>
      </c>
      <c r="T213" s="19">
        <f t="shared" si="56"/>
        <v>-3.5612278824933878</v>
      </c>
      <c r="U213" s="19">
        <f t="shared" si="57"/>
        <v>-0.8098971331218171</v>
      </c>
      <c r="V213" s="19">
        <f t="shared" si="58"/>
        <v>2.5835934472864093</v>
      </c>
    </row>
    <row r="214" spans="1:22" x14ac:dyDescent="0.25">
      <c r="A214" s="26">
        <f>Wellpath!E214</f>
        <v>0</v>
      </c>
      <c r="B214" s="22">
        <v>0</v>
      </c>
      <c r="C214" s="22" t="e">
        <f>ABS(COS(Wellpath!$L214))*SIN(Wellpath!$M214)*MAX(1,SQRT(10/(Wellpath!K214-Wellpath!K213)))</f>
        <v>#DIV/0!</v>
      </c>
      <c r="D214" s="22" t="str">
        <f>IF(ABS(Wellpath!$L214)&lt;VerticalInc,"SING",ABS(COS(Wellpath!$L214))*COS(Wellpath!$M214)/SIN(Wellpath!$L214)*MAX(1,SQRT(10/(Wellpath!K214-Wellpath!K213))))</f>
        <v>SING</v>
      </c>
      <c r="E214" s="20">
        <f>IF(D214="SING",0,Model!$W$36*((drdp!B214+drdp!K214)*XYM4E!$B214+(drdp!E214+drdp!N214)*XYM4E!$C214+(drdp!H214+drdp!Q214)*XYM4E!$D214))</f>
        <v>0</v>
      </c>
      <c r="F214" s="20">
        <f>IF(D214="SING",(Wellpath!K215-Wellpath!K213)/2*Model!$W$36,Model!$W$36*((drdp!C214+drdp!L214)*XYM4E!$B214+(drdp!F214+drdp!O214)*XYM4E!$C214+(drdp!I214+drdp!R214)*XYM4E!$D214))</f>
        <v>0</v>
      </c>
      <c r="G214" s="20">
        <f>IF(D214="SING",0,Model!$W$36*((drdp!D214+drdp!M214)*XYM4E!$B214+(drdp!G214+drdp!P214)*XYM4E!$C214+(drdp!J214+drdp!S214)*XYM4E!$D214))</f>
        <v>0</v>
      </c>
      <c r="H214" s="18">
        <f>IF(D214="SING",0,Model!$W$36*((drdp!B214)*XYM4E!$B214+(drdp!E214)*XYM4E!$C214+(drdp!H214)*XYM4E!$D214))</f>
        <v>0</v>
      </c>
      <c r="I214" s="18">
        <f>IF(D214="SING",(Wellpath!K214-Wellpath!K213)/2*Model!$W$36,Model!$W$36*((drdp!C214)*XYM4E!$B214+(drdp!F214)*XYM4E!$C214+(drdp!I214)*XYM4E!$D214))</f>
        <v>0</v>
      </c>
      <c r="J214" s="18">
        <f>IF(D214="SING",0,Model!$W$36*((drdp!D214)*XYM4E!$B214+(drdp!G214)*XYM4E!$C214+(drdp!J214)*XYM4E!$D214))</f>
        <v>0</v>
      </c>
      <c r="K214" s="21">
        <f t="shared" si="47"/>
        <v>1.1274877853621443</v>
      </c>
      <c r="L214" s="21">
        <f t="shared" si="48"/>
        <v>124.44167287793485</v>
      </c>
      <c r="M214" s="21">
        <f t="shared" si="49"/>
        <v>0.60343850377946295</v>
      </c>
      <c r="N214" s="21">
        <f t="shared" si="50"/>
        <v>-3.5612278824933878</v>
      </c>
      <c r="O214" s="21">
        <f t="shared" si="51"/>
        <v>-0.8098971331218171</v>
      </c>
      <c r="P214" s="21">
        <f t="shared" si="52"/>
        <v>2.5835934472864093</v>
      </c>
      <c r="Q214" s="19">
        <f t="shared" si="53"/>
        <v>1.1274877853621443</v>
      </c>
      <c r="R214" s="19">
        <f t="shared" si="54"/>
        <v>124.44167287793485</v>
      </c>
      <c r="S214" s="19">
        <f t="shared" si="55"/>
        <v>0.60343850377946295</v>
      </c>
      <c r="T214" s="19">
        <f t="shared" si="56"/>
        <v>-3.5612278824933878</v>
      </c>
      <c r="U214" s="19">
        <f t="shared" si="57"/>
        <v>-0.8098971331218171</v>
      </c>
      <c r="V214" s="19">
        <f t="shared" si="58"/>
        <v>2.5835934472864093</v>
      </c>
    </row>
    <row r="215" spans="1:22" x14ac:dyDescent="0.25">
      <c r="A215" s="26">
        <f>Wellpath!E215</f>
        <v>0</v>
      </c>
      <c r="B215" s="22">
        <v>0</v>
      </c>
      <c r="C215" s="22" t="e">
        <f>ABS(COS(Wellpath!$L215))*SIN(Wellpath!$M215)*MAX(1,SQRT(10/(Wellpath!K215-Wellpath!K214)))</f>
        <v>#DIV/0!</v>
      </c>
      <c r="D215" s="22" t="str">
        <f>IF(ABS(Wellpath!$L215)&lt;VerticalInc,"SING",ABS(COS(Wellpath!$L215))*COS(Wellpath!$M215)/SIN(Wellpath!$L215)*MAX(1,SQRT(10/(Wellpath!K215-Wellpath!K214))))</f>
        <v>SING</v>
      </c>
      <c r="E215" s="20">
        <f>IF(D215="SING",0,Model!$W$36*((drdp!B215+drdp!K215)*XYM4E!$B215+(drdp!E215+drdp!N215)*XYM4E!$C215+(drdp!H215+drdp!Q215)*XYM4E!$D215))</f>
        <v>0</v>
      </c>
      <c r="F215" s="20">
        <f>IF(D215="SING",(Wellpath!K216-Wellpath!K214)/2*Model!$W$36,Model!$W$36*((drdp!C215+drdp!L215)*XYM4E!$B215+(drdp!F215+drdp!O215)*XYM4E!$C215+(drdp!I215+drdp!R215)*XYM4E!$D215))</f>
        <v>0</v>
      </c>
      <c r="G215" s="20">
        <f>IF(D215="SING",0,Model!$W$36*((drdp!D215+drdp!M215)*XYM4E!$B215+(drdp!G215+drdp!P215)*XYM4E!$C215+(drdp!J215+drdp!S215)*XYM4E!$D215))</f>
        <v>0</v>
      </c>
      <c r="H215" s="18">
        <f>IF(D215="SING",0,Model!$W$36*((drdp!B215)*XYM4E!$B215+(drdp!E215)*XYM4E!$C215+(drdp!H215)*XYM4E!$D215))</f>
        <v>0</v>
      </c>
      <c r="I215" s="18">
        <f>IF(D215="SING",(Wellpath!K215-Wellpath!K214)/2*Model!$W$36,Model!$W$36*((drdp!C215)*XYM4E!$B215+(drdp!F215)*XYM4E!$C215+(drdp!I215)*XYM4E!$D215))</f>
        <v>0</v>
      </c>
      <c r="J215" s="18">
        <f>IF(D215="SING",0,Model!$W$36*((drdp!D215)*XYM4E!$B215+(drdp!G215)*XYM4E!$C215+(drdp!J215)*XYM4E!$D215))</f>
        <v>0</v>
      </c>
      <c r="K215" s="21">
        <f t="shared" si="47"/>
        <v>1.1274877853621443</v>
      </c>
      <c r="L215" s="21">
        <f t="shared" si="48"/>
        <v>124.44167287793485</v>
      </c>
      <c r="M215" s="21">
        <f t="shared" si="49"/>
        <v>0.60343850377946295</v>
      </c>
      <c r="N215" s="21">
        <f t="shared" si="50"/>
        <v>-3.5612278824933878</v>
      </c>
      <c r="O215" s="21">
        <f t="shared" si="51"/>
        <v>-0.8098971331218171</v>
      </c>
      <c r="P215" s="21">
        <f t="shared" si="52"/>
        <v>2.5835934472864093</v>
      </c>
      <c r="Q215" s="19">
        <f t="shared" si="53"/>
        <v>1.1274877853621443</v>
      </c>
      <c r="R215" s="19">
        <f t="shared" si="54"/>
        <v>124.44167287793485</v>
      </c>
      <c r="S215" s="19">
        <f t="shared" si="55"/>
        <v>0.60343850377946295</v>
      </c>
      <c r="T215" s="19">
        <f t="shared" si="56"/>
        <v>-3.5612278824933878</v>
      </c>
      <c r="U215" s="19">
        <f t="shared" si="57"/>
        <v>-0.8098971331218171</v>
      </c>
      <c r="V215" s="19">
        <f t="shared" si="58"/>
        <v>2.5835934472864093</v>
      </c>
    </row>
    <row r="216" spans="1:22" x14ac:dyDescent="0.25">
      <c r="A216" s="26">
        <f>Wellpath!E216</f>
        <v>0</v>
      </c>
      <c r="B216" s="22">
        <v>0</v>
      </c>
      <c r="C216" s="22" t="e">
        <f>ABS(COS(Wellpath!$L216))*SIN(Wellpath!$M216)*MAX(1,SQRT(10/(Wellpath!K216-Wellpath!K215)))</f>
        <v>#DIV/0!</v>
      </c>
      <c r="D216" s="22" t="str">
        <f>IF(ABS(Wellpath!$L216)&lt;VerticalInc,"SING",ABS(COS(Wellpath!$L216))*COS(Wellpath!$M216)/SIN(Wellpath!$L216)*MAX(1,SQRT(10/(Wellpath!K216-Wellpath!K215))))</f>
        <v>SING</v>
      </c>
      <c r="E216" s="20">
        <f>IF(D216="SING",0,Model!$W$36*((drdp!B216+drdp!K216)*XYM4E!$B216+(drdp!E216+drdp!N216)*XYM4E!$C216+(drdp!H216+drdp!Q216)*XYM4E!$D216))</f>
        <v>0</v>
      </c>
      <c r="F216" s="20">
        <f>IF(D216="SING",(Wellpath!K217-Wellpath!K215)/2*Model!$W$36,Model!$W$36*((drdp!C216+drdp!L216)*XYM4E!$B216+(drdp!F216+drdp!O216)*XYM4E!$C216+(drdp!I216+drdp!R216)*XYM4E!$D216))</f>
        <v>0</v>
      </c>
      <c r="G216" s="20">
        <f>IF(D216="SING",0,Model!$W$36*((drdp!D216+drdp!M216)*XYM4E!$B216+(drdp!G216+drdp!P216)*XYM4E!$C216+(drdp!J216+drdp!S216)*XYM4E!$D216))</f>
        <v>0</v>
      </c>
      <c r="H216" s="18">
        <f>IF(D216="SING",0,Model!$W$36*((drdp!B216)*XYM4E!$B216+(drdp!E216)*XYM4E!$C216+(drdp!H216)*XYM4E!$D216))</f>
        <v>0</v>
      </c>
      <c r="I216" s="18">
        <f>IF(D216="SING",(Wellpath!K216-Wellpath!K215)/2*Model!$W$36,Model!$W$36*((drdp!C216)*XYM4E!$B216+(drdp!F216)*XYM4E!$C216+(drdp!I216)*XYM4E!$D216))</f>
        <v>0</v>
      </c>
      <c r="J216" s="18">
        <f>IF(D216="SING",0,Model!$W$36*((drdp!D216)*XYM4E!$B216+(drdp!G216)*XYM4E!$C216+(drdp!J216)*XYM4E!$D216))</f>
        <v>0</v>
      </c>
      <c r="K216" s="21">
        <f t="shared" si="47"/>
        <v>1.1274877853621443</v>
      </c>
      <c r="L216" s="21">
        <f t="shared" si="48"/>
        <v>124.44167287793485</v>
      </c>
      <c r="M216" s="21">
        <f t="shared" si="49"/>
        <v>0.60343850377946295</v>
      </c>
      <c r="N216" s="21">
        <f t="shared" si="50"/>
        <v>-3.5612278824933878</v>
      </c>
      <c r="O216" s="21">
        <f t="shared" si="51"/>
        <v>-0.8098971331218171</v>
      </c>
      <c r="P216" s="21">
        <f t="shared" si="52"/>
        <v>2.5835934472864093</v>
      </c>
      <c r="Q216" s="19">
        <f t="shared" si="53"/>
        <v>1.1274877853621443</v>
      </c>
      <c r="R216" s="19">
        <f t="shared" si="54"/>
        <v>124.44167287793485</v>
      </c>
      <c r="S216" s="19">
        <f t="shared" si="55"/>
        <v>0.60343850377946295</v>
      </c>
      <c r="T216" s="19">
        <f t="shared" si="56"/>
        <v>-3.5612278824933878</v>
      </c>
      <c r="U216" s="19">
        <f t="shared" si="57"/>
        <v>-0.8098971331218171</v>
      </c>
      <c r="V216" s="19">
        <f t="shared" si="58"/>
        <v>2.5835934472864093</v>
      </c>
    </row>
    <row r="217" spans="1:22" x14ac:dyDescent="0.25">
      <c r="A217" s="26">
        <f>Wellpath!E217</f>
        <v>0</v>
      </c>
      <c r="B217" s="22">
        <v>0</v>
      </c>
      <c r="C217" s="22" t="e">
        <f>ABS(COS(Wellpath!$L217))*SIN(Wellpath!$M217)*MAX(1,SQRT(10/(Wellpath!K217-Wellpath!K216)))</f>
        <v>#DIV/0!</v>
      </c>
      <c r="D217" s="22" t="str">
        <f>IF(ABS(Wellpath!$L217)&lt;VerticalInc,"SING",ABS(COS(Wellpath!$L217))*COS(Wellpath!$M217)/SIN(Wellpath!$L217)*MAX(1,SQRT(10/(Wellpath!K217-Wellpath!K216))))</f>
        <v>SING</v>
      </c>
      <c r="E217" s="20">
        <f>IF(D217="SING",0,Model!$W$36*((drdp!B217+drdp!K217)*XYM4E!$B217+(drdp!E217+drdp!N217)*XYM4E!$C217+(drdp!H217+drdp!Q217)*XYM4E!$D217))</f>
        <v>0</v>
      </c>
      <c r="F217" s="20">
        <f>IF(D217="SING",(Wellpath!K218-Wellpath!K216)/2*Model!$W$36,Model!$W$36*((drdp!C217+drdp!L217)*XYM4E!$B217+(drdp!F217+drdp!O217)*XYM4E!$C217+(drdp!I217+drdp!R217)*XYM4E!$D217))</f>
        <v>0</v>
      </c>
      <c r="G217" s="20">
        <f>IF(D217="SING",0,Model!$W$36*((drdp!D217+drdp!M217)*XYM4E!$B217+(drdp!G217+drdp!P217)*XYM4E!$C217+(drdp!J217+drdp!S217)*XYM4E!$D217))</f>
        <v>0</v>
      </c>
      <c r="H217" s="18">
        <f>IF(D217="SING",0,Model!$W$36*((drdp!B217)*XYM4E!$B217+(drdp!E217)*XYM4E!$C217+(drdp!H217)*XYM4E!$D217))</f>
        <v>0</v>
      </c>
      <c r="I217" s="18">
        <f>IF(D217="SING",(Wellpath!K217-Wellpath!K216)/2*Model!$W$36,Model!$W$36*((drdp!C217)*XYM4E!$B217+(drdp!F217)*XYM4E!$C217+(drdp!I217)*XYM4E!$D217))</f>
        <v>0</v>
      </c>
      <c r="J217" s="18">
        <f>IF(D217="SING",0,Model!$W$36*((drdp!D217)*XYM4E!$B217+(drdp!G217)*XYM4E!$C217+(drdp!J217)*XYM4E!$D217))</f>
        <v>0</v>
      </c>
      <c r="K217" s="21">
        <f t="shared" si="47"/>
        <v>1.1274877853621443</v>
      </c>
      <c r="L217" s="21">
        <f t="shared" si="48"/>
        <v>124.44167287793485</v>
      </c>
      <c r="M217" s="21">
        <f t="shared" si="49"/>
        <v>0.60343850377946295</v>
      </c>
      <c r="N217" s="21">
        <f t="shared" si="50"/>
        <v>-3.5612278824933878</v>
      </c>
      <c r="O217" s="21">
        <f t="shared" si="51"/>
        <v>-0.8098971331218171</v>
      </c>
      <c r="P217" s="21">
        <f t="shared" si="52"/>
        <v>2.5835934472864093</v>
      </c>
      <c r="Q217" s="19">
        <f t="shared" si="53"/>
        <v>1.1274877853621443</v>
      </c>
      <c r="R217" s="19">
        <f t="shared" si="54"/>
        <v>124.44167287793485</v>
      </c>
      <c r="S217" s="19">
        <f t="shared" si="55"/>
        <v>0.60343850377946295</v>
      </c>
      <c r="T217" s="19">
        <f t="shared" si="56"/>
        <v>-3.5612278824933878</v>
      </c>
      <c r="U217" s="19">
        <f t="shared" si="57"/>
        <v>-0.8098971331218171</v>
      </c>
      <c r="V217" s="19">
        <f t="shared" si="58"/>
        <v>2.5835934472864093</v>
      </c>
    </row>
    <row r="218" spans="1:22" x14ac:dyDescent="0.25">
      <c r="A218" s="26">
        <f>Wellpath!E218</f>
        <v>0</v>
      </c>
      <c r="B218" s="22">
        <v>0</v>
      </c>
      <c r="C218" s="22" t="e">
        <f>ABS(COS(Wellpath!$L218))*SIN(Wellpath!$M218)*MAX(1,SQRT(10/(Wellpath!K218-Wellpath!K217)))</f>
        <v>#DIV/0!</v>
      </c>
      <c r="D218" s="22" t="str">
        <f>IF(ABS(Wellpath!$L218)&lt;VerticalInc,"SING",ABS(COS(Wellpath!$L218))*COS(Wellpath!$M218)/SIN(Wellpath!$L218)*MAX(1,SQRT(10/(Wellpath!K218-Wellpath!K217))))</f>
        <v>SING</v>
      </c>
      <c r="E218" s="20">
        <f>IF(D218="SING",0,Model!$W$36*((drdp!B218+drdp!K218)*XYM4E!$B218+(drdp!E218+drdp!N218)*XYM4E!$C218+(drdp!H218+drdp!Q218)*XYM4E!$D218))</f>
        <v>0</v>
      </c>
      <c r="F218" s="20">
        <f>IF(D218="SING",(Wellpath!K219-Wellpath!K217)/2*Model!$W$36,Model!$W$36*((drdp!C218+drdp!L218)*XYM4E!$B218+(drdp!F218+drdp!O218)*XYM4E!$C218+(drdp!I218+drdp!R218)*XYM4E!$D218))</f>
        <v>0</v>
      </c>
      <c r="G218" s="20">
        <f>IF(D218="SING",0,Model!$W$36*((drdp!D218+drdp!M218)*XYM4E!$B218+(drdp!G218+drdp!P218)*XYM4E!$C218+(drdp!J218+drdp!S218)*XYM4E!$D218))</f>
        <v>0</v>
      </c>
      <c r="H218" s="18">
        <f>IF(D218="SING",0,Model!$W$36*((drdp!B218)*XYM4E!$B218+(drdp!E218)*XYM4E!$C218+(drdp!H218)*XYM4E!$D218))</f>
        <v>0</v>
      </c>
      <c r="I218" s="18">
        <f>IF(D218="SING",(Wellpath!K218-Wellpath!K217)/2*Model!$W$36,Model!$W$36*((drdp!C218)*XYM4E!$B218+(drdp!F218)*XYM4E!$C218+(drdp!I218)*XYM4E!$D218))</f>
        <v>0</v>
      </c>
      <c r="J218" s="18">
        <f>IF(D218="SING",0,Model!$W$36*((drdp!D218)*XYM4E!$B218+(drdp!G218)*XYM4E!$C218+(drdp!J218)*XYM4E!$D218))</f>
        <v>0</v>
      </c>
      <c r="K218" s="21">
        <f t="shared" si="47"/>
        <v>1.1274877853621443</v>
      </c>
      <c r="L218" s="21">
        <f t="shared" si="48"/>
        <v>124.44167287793485</v>
      </c>
      <c r="M218" s="21">
        <f t="shared" si="49"/>
        <v>0.60343850377946295</v>
      </c>
      <c r="N218" s="21">
        <f t="shared" si="50"/>
        <v>-3.5612278824933878</v>
      </c>
      <c r="O218" s="21">
        <f t="shared" si="51"/>
        <v>-0.8098971331218171</v>
      </c>
      <c r="P218" s="21">
        <f t="shared" si="52"/>
        <v>2.5835934472864093</v>
      </c>
      <c r="Q218" s="19">
        <f t="shared" si="53"/>
        <v>1.1274877853621443</v>
      </c>
      <c r="R218" s="19">
        <f t="shared" si="54"/>
        <v>124.44167287793485</v>
      </c>
      <c r="S218" s="19">
        <f t="shared" si="55"/>
        <v>0.60343850377946295</v>
      </c>
      <c r="T218" s="19">
        <f t="shared" si="56"/>
        <v>-3.5612278824933878</v>
      </c>
      <c r="U218" s="19">
        <f t="shared" si="57"/>
        <v>-0.8098971331218171</v>
      </c>
      <c r="V218" s="19">
        <f t="shared" si="58"/>
        <v>2.5835934472864093</v>
      </c>
    </row>
    <row r="219" spans="1:22" x14ac:dyDescent="0.25">
      <c r="A219" s="26">
        <f>Wellpath!E219</f>
        <v>0</v>
      </c>
      <c r="B219" s="22">
        <v>0</v>
      </c>
      <c r="C219" s="22" t="e">
        <f>ABS(COS(Wellpath!$L219))*SIN(Wellpath!$M219)*MAX(1,SQRT(10/(Wellpath!K219-Wellpath!K218)))</f>
        <v>#DIV/0!</v>
      </c>
      <c r="D219" s="22" t="str">
        <f>IF(ABS(Wellpath!$L219)&lt;VerticalInc,"SING",ABS(COS(Wellpath!$L219))*COS(Wellpath!$M219)/SIN(Wellpath!$L219)*MAX(1,SQRT(10/(Wellpath!K219-Wellpath!K218))))</f>
        <v>SING</v>
      </c>
      <c r="E219" s="20">
        <f>IF(D219="SING",0,Model!$W$36*((drdp!B219+drdp!K219)*XYM4E!$B219+(drdp!E219+drdp!N219)*XYM4E!$C219+(drdp!H219+drdp!Q219)*XYM4E!$D219))</f>
        <v>0</v>
      </c>
      <c r="F219" s="20">
        <f>IF(D219="SING",(Wellpath!K220-Wellpath!K218)/2*Model!$W$36,Model!$W$36*((drdp!C219+drdp!L219)*XYM4E!$B219+(drdp!F219+drdp!O219)*XYM4E!$C219+(drdp!I219+drdp!R219)*XYM4E!$D219))</f>
        <v>0</v>
      </c>
      <c r="G219" s="20">
        <f>IF(D219="SING",0,Model!$W$36*((drdp!D219+drdp!M219)*XYM4E!$B219+(drdp!G219+drdp!P219)*XYM4E!$C219+(drdp!J219+drdp!S219)*XYM4E!$D219))</f>
        <v>0</v>
      </c>
      <c r="H219" s="18">
        <f>IF(D219="SING",0,Model!$W$36*((drdp!B219)*XYM4E!$B219+(drdp!E219)*XYM4E!$C219+(drdp!H219)*XYM4E!$D219))</f>
        <v>0</v>
      </c>
      <c r="I219" s="18">
        <f>IF(D219="SING",(Wellpath!K219-Wellpath!K218)/2*Model!$W$36,Model!$W$36*((drdp!C219)*XYM4E!$B219+(drdp!F219)*XYM4E!$C219+(drdp!I219)*XYM4E!$D219))</f>
        <v>0</v>
      </c>
      <c r="J219" s="18">
        <f>IF(D219="SING",0,Model!$W$36*((drdp!D219)*XYM4E!$B219+(drdp!G219)*XYM4E!$C219+(drdp!J219)*XYM4E!$D219))</f>
        <v>0</v>
      </c>
      <c r="K219" s="21">
        <f t="shared" si="47"/>
        <v>1.1274877853621443</v>
      </c>
      <c r="L219" s="21">
        <f t="shared" si="48"/>
        <v>124.44167287793485</v>
      </c>
      <c r="M219" s="21">
        <f t="shared" si="49"/>
        <v>0.60343850377946295</v>
      </c>
      <c r="N219" s="21">
        <f t="shared" si="50"/>
        <v>-3.5612278824933878</v>
      </c>
      <c r="O219" s="21">
        <f t="shared" si="51"/>
        <v>-0.8098971331218171</v>
      </c>
      <c r="P219" s="21">
        <f t="shared" si="52"/>
        <v>2.5835934472864093</v>
      </c>
      <c r="Q219" s="19">
        <f t="shared" si="53"/>
        <v>1.1274877853621443</v>
      </c>
      <c r="R219" s="19">
        <f t="shared" si="54"/>
        <v>124.44167287793485</v>
      </c>
      <c r="S219" s="19">
        <f t="shared" si="55"/>
        <v>0.60343850377946295</v>
      </c>
      <c r="T219" s="19">
        <f t="shared" si="56"/>
        <v>-3.5612278824933878</v>
      </c>
      <c r="U219" s="19">
        <f t="shared" si="57"/>
        <v>-0.8098971331218171</v>
      </c>
      <c r="V219" s="19">
        <f t="shared" si="58"/>
        <v>2.5835934472864093</v>
      </c>
    </row>
    <row r="220" spans="1:22" x14ac:dyDescent="0.25">
      <c r="A220" s="26">
        <f>Wellpath!E220</f>
        <v>0</v>
      </c>
      <c r="B220" s="22">
        <v>0</v>
      </c>
      <c r="C220" s="22" t="e">
        <f>ABS(COS(Wellpath!$L220))*SIN(Wellpath!$M220)*MAX(1,SQRT(10/(Wellpath!K220-Wellpath!K219)))</f>
        <v>#DIV/0!</v>
      </c>
      <c r="D220" s="22" t="str">
        <f>IF(ABS(Wellpath!$L220)&lt;VerticalInc,"SING",ABS(COS(Wellpath!$L220))*COS(Wellpath!$M220)/SIN(Wellpath!$L220)*MAX(1,SQRT(10/(Wellpath!K220-Wellpath!K219))))</f>
        <v>SING</v>
      </c>
      <c r="E220" s="20">
        <f>IF(D220="SING",0,Model!$W$36*((drdp!B220+drdp!K220)*XYM4E!$B220+(drdp!E220+drdp!N220)*XYM4E!$C220+(drdp!H220+drdp!Q220)*XYM4E!$D220))</f>
        <v>0</v>
      </c>
      <c r="F220" s="20">
        <f>IF(D220="SING",(Wellpath!K221-Wellpath!K219)/2*Model!$W$36,Model!$W$36*((drdp!C220+drdp!L220)*XYM4E!$B220+(drdp!F220+drdp!O220)*XYM4E!$C220+(drdp!I220+drdp!R220)*XYM4E!$D220))</f>
        <v>0</v>
      </c>
      <c r="G220" s="20">
        <f>IF(D220="SING",0,Model!$W$36*((drdp!D220+drdp!M220)*XYM4E!$B220+(drdp!G220+drdp!P220)*XYM4E!$C220+(drdp!J220+drdp!S220)*XYM4E!$D220))</f>
        <v>0</v>
      </c>
      <c r="H220" s="18">
        <f>IF(D220="SING",0,Model!$W$36*((drdp!B220)*XYM4E!$B220+(drdp!E220)*XYM4E!$C220+(drdp!H220)*XYM4E!$D220))</f>
        <v>0</v>
      </c>
      <c r="I220" s="18">
        <f>IF(D220="SING",(Wellpath!K220-Wellpath!K219)/2*Model!$W$36,Model!$W$36*((drdp!C220)*XYM4E!$B220+(drdp!F220)*XYM4E!$C220+(drdp!I220)*XYM4E!$D220))</f>
        <v>0</v>
      </c>
      <c r="J220" s="18">
        <f>IF(D220="SING",0,Model!$W$36*((drdp!D220)*XYM4E!$B220+(drdp!G220)*XYM4E!$C220+(drdp!J220)*XYM4E!$D220))</f>
        <v>0</v>
      </c>
      <c r="K220" s="21">
        <f t="shared" si="47"/>
        <v>1.1274877853621443</v>
      </c>
      <c r="L220" s="21">
        <f t="shared" si="48"/>
        <v>124.44167287793485</v>
      </c>
      <c r="M220" s="21">
        <f t="shared" si="49"/>
        <v>0.60343850377946295</v>
      </c>
      <c r="N220" s="21">
        <f t="shared" si="50"/>
        <v>-3.5612278824933878</v>
      </c>
      <c r="O220" s="21">
        <f t="shared" si="51"/>
        <v>-0.8098971331218171</v>
      </c>
      <c r="P220" s="21">
        <f t="shared" si="52"/>
        <v>2.5835934472864093</v>
      </c>
      <c r="Q220" s="19">
        <f t="shared" si="53"/>
        <v>1.1274877853621443</v>
      </c>
      <c r="R220" s="19">
        <f t="shared" si="54"/>
        <v>124.44167287793485</v>
      </c>
      <c r="S220" s="19">
        <f t="shared" si="55"/>
        <v>0.60343850377946295</v>
      </c>
      <c r="T220" s="19">
        <f t="shared" si="56"/>
        <v>-3.5612278824933878</v>
      </c>
      <c r="U220" s="19">
        <f t="shared" si="57"/>
        <v>-0.8098971331218171</v>
      </c>
      <c r="V220" s="19">
        <f t="shared" si="58"/>
        <v>2.5835934472864093</v>
      </c>
    </row>
    <row r="221" spans="1:22" x14ac:dyDescent="0.25">
      <c r="A221" s="26">
        <f>Wellpath!E221</f>
        <v>0</v>
      </c>
      <c r="B221" s="22">
        <v>0</v>
      </c>
      <c r="C221" s="22" t="e">
        <f>ABS(COS(Wellpath!$L221))*SIN(Wellpath!$M221)*MAX(1,SQRT(10/(Wellpath!K221-Wellpath!K220)))</f>
        <v>#DIV/0!</v>
      </c>
      <c r="D221" s="22" t="str">
        <f>IF(ABS(Wellpath!$L221)&lt;VerticalInc,"SING",ABS(COS(Wellpath!$L221))*COS(Wellpath!$M221)/SIN(Wellpath!$L221)*MAX(1,SQRT(10/(Wellpath!K221-Wellpath!K220))))</f>
        <v>SING</v>
      </c>
      <c r="E221" s="20">
        <f>IF(D221="SING",0,Model!$W$36*((drdp!B221+drdp!K221)*XYM4E!$B221+(drdp!E221+drdp!N221)*XYM4E!$C221+(drdp!H221+drdp!Q221)*XYM4E!$D221))</f>
        <v>0</v>
      </c>
      <c r="F221" s="20">
        <f>IF(D221="SING",(Wellpath!K222-Wellpath!K220)/2*Model!$W$36,Model!$W$36*((drdp!C221+drdp!L221)*XYM4E!$B221+(drdp!F221+drdp!O221)*XYM4E!$C221+(drdp!I221+drdp!R221)*XYM4E!$D221))</f>
        <v>0</v>
      </c>
      <c r="G221" s="20">
        <f>IF(D221="SING",0,Model!$W$36*((drdp!D221+drdp!M221)*XYM4E!$B221+(drdp!G221+drdp!P221)*XYM4E!$C221+(drdp!J221+drdp!S221)*XYM4E!$D221))</f>
        <v>0</v>
      </c>
      <c r="H221" s="18">
        <f>IF(D221="SING",0,Model!$W$36*((drdp!B221)*XYM4E!$B221+(drdp!E221)*XYM4E!$C221+(drdp!H221)*XYM4E!$D221))</f>
        <v>0</v>
      </c>
      <c r="I221" s="18">
        <f>IF(D221="SING",(Wellpath!K221-Wellpath!K220)/2*Model!$W$36,Model!$W$36*((drdp!C221)*XYM4E!$B221+(drdp!F221)*XYM4E!$C221+(drdp!I221)*XYM4E!$D221))</f>
        <v>0</v>
      </c>
      <c r="J221" s="18">
        <f>IF(D221="SING",0,Model!$W$36*((drdp!D221)*XYM4E!$B221+(drdp!G221)*XYM4E!$C221+(drdp!J221)*XYM4E!$D221))</f>
        <v>0</v>
      </c>
      <c r="K221" s="21">
        <f t="shared" si="47"/>
        <v>1.1274877853621443</v>
      </c>
      <c r="L221" s="21">
        <f t="shared" si="48"/>
        <v>124.44167287793485</v>
      </c>
      <c r="M221" s="21">
        <f t="shared" si="49"/>
        <v>0.60343850377946295</v>
      </c>
      <c r="N221" s="21">
        <f t="shared" si="50"/>
        <v>-3.5612278824933878</v>
      </c>
      <c r="O221" s="21">
        <f t="shared" si="51"/>
        <v>-0.8098971331218171</v>
      </c>
      <c r="P221" s="21">
        <f t="shared" si="52"/>
        <v>2.5835934472864093</v>
      </c>
      <c r="Q221" s="19">
        <f t="shared" si="53"/>
        <v>1.1274877853621443</v>
      </c>
      <c r="R221" s="19">
        <f t="shared" si="54"/>
        <v>124.44167287793485</v>
      </c>
      <c r="S221" s="19">
        <f t="shared" si="55"/>
        <v>0.60343850377946295</v>
      </c>
      <c r="T221" s="19">
        <f t="shared" si="56"/>
        <v>-3.5612278824933878</v>
      </c>
      <c r="U221" s="19">
        <f t="shared" si="57"/>
        <v>-0.8098971331218171</v>
      </c>
      <c r="V221" s="19">
        <f t="shared" si="58"/>
        <v>2.5835934472864093</v>
      </c>
    </row>
    <row r="222" spans="1:22" x14ac:dyDescent="0.25">
      <c r="A222" s="26">
        <f>Wellpath!E222</f>
        <v>0</v>
      </c>
      <c r="B222" s="22">
        <v>0</v>
      </c>
      <c r="C222" s="22" t="e">
        <f>ABS(COS(Wellpath!$L222))*SIN(Wellpath!$M222)*MAX(1,SQRT(10/(Wellpath!K222-Wellpath!K221)))</f>
        <v>#DIV/0!</v>
      </c>
      <c r="D222" s="22" t="str">
        <f>IF(ABS(Wellpath!$L222)&lt;VerticalInc,"SING",ABS(COS(Wellpath!$L222))*COS(Wellpath!$M222)/SIN(Wellpath!$L222)*MAX(1,SQRT(10/(Wellpath!K222-Wellpath!K221))))</f>
        <v>SING</v>
      </c>
      <c r="E222" s="20">
        <f>IF(D222="SING",0,Model!$W$36*((drdp!B222+drdp!K222)*XYM4E!$B222+(drdp!E222+drdp!N222)*XYM4E!$C222+(drdp!H222+drdp!Q222)*XYM4E!$D222))</f>
        <v>0</v>
      </c>
      <c r="F222" s="20">
        <f>IF(D222="SING",(Wellpath!K223-Wellpath!K221)/2*Model!$W$36,Model!$W$36*((drdp!C222+drdp!L222)*XYM4E!$B222+(drdp!F222+drdp!O222)*XYM4E!$C222+(drdp!I222+drdp!R222)*XYM4E!$D222))</f>
        <v>0</v>
      </c>
      <c r="G222" s="20">
        <f>IF(D222="SING",0,Model!$W$36*((drdp!D222+drdp!M222)*XYM4E!$B222+(drdp!G222+drdp!P222)*XYM4E!$C222+(drdp!J222+drdp!S222)*XYM4E!$D222))</f>
        <v>0</v>
      </c>
      <c r="H222" s="18">
        <f>IF(D222="SING",0,Model!$W$36*((drdp!B222)*XYM4E!$B222+(drdp!E222)*XYM4E!$C222+(drdp!H222)*XYM4E!$D222))</f>
        <v>0</v>
      </c>
      <c r="I222" s="18">
        <f>IF(D222="SING",(Wellpath!K222-Wellpath!K221)/2*Model!$W$36,Model!$W$36*((drdp!C222)*XYM4E!$B222+(drdp!F222)*XYM4E!$C222+(drdp!I222)*XYM4E!$D222))</f>
        <v>0</v>
      </c>
      <c r="J222" s="18">
        <f>IF(D222="SING",0,Model!$W$36*((drdp!D222)*XYM4E!$B222+(drdp!G222)*XYM4E!$C222+(drdp!J222)*XYM4E!$D222))</f>
        <v>0</v>
      </c>
      <c r="K222" s="21">
        <f t="shared" si="47"/>
        <v>1.1274877853621443</v>
      </c>
      <c r="L222" s="21">
        <f t="shared" si="48"/>
        <v>124.44167287793485</v>
      </c>
      <c r="M222" s="21">
        <f t="shared" si="49"/>
        <v>0.60343850377946295</v>
      </c>
      <c r="N222" s="21">
        <f t="shared" si="50"/>
        <v>-3.5612278824933878</v>
      </c>
      <c r="O222" s="21">
        <f t="shared" si="51"/>
        <v>-0.8098971331218171</v>
      </c>
      <c r="P222" s="21">
        <f t="shared" si="52"/>
        <v>2.5835934472864093</v>
      </c>
      <c r="Q222" s="19">
        <f t="shared" si="53"/>
        <v>1.1274877853621443</v>
      </c>
      <c r="R222" s="19">
        <f t="shared" si="54"/>
        <v>124.44167287793485</v>
      </c>
      <c r="S222" s="19">
        <f t="shared" si="55"/>
        <v>0.60343850377946295</v>
      </c>
      <c r="T222" s="19">
        <f t="shared" si="56"/>
        <v>-3.5612278824933878</v>
      </c>
      <c r="U222" s="19">
        <f t="shared" si="57"/>
        <v>-0.8098971331218171</v>
      </c>
      <c r="V222" s="19">
        <f t="shared" si="58"/>
        <v>2.5835934472864093</v>
      </c>
    </row>
    <row r="223" spans="1:22" x14ac:dyDescent="0.25">
      <c r="A223" s="26">
        <f>Wellpath!E223</f>
        <v>0</v>
      </c>
      <c r="B223" s="22">
        <v>0</v>
      </c>
      <c r="C223" s="22" t="e">
        <f>ABS(COS(Wellpath!$L223))*SIN(Wellpath!$M223)*MAX(1,SQRT(10/(Wellpath!K223-Wellpath!K222)))</f>
        <v>#DIV/0!</v>
      </c>
      <c r="D223" s="22" t="str">
        <f>IF(ABS(Wellpath!$L223)&lt;VerticalInc,"SING",ABS(COS(Wellpath!$L223))*COS(Wellpath!$M223)/SIN(Wellpath!$L223)*MAX(1,SQRT(10/(Wellpath!K223-Wellpath!K222))))</f>
        <v>SING</v>
      </c>
      <c r="E223" s="20">
        <f>IF(D223="SING",0,Model!$W$36*((drdp!B223+drdp!K223)*XYM4E!$B223+(drdp!E223+drdp!N223)*XYM4E!$C223+(drdp!H223+drdp!Q223)*XYM4E!$D223))</f>
        <v>0</v>
      </c>
      <c r="F223" s="20">
        <f>IF(D223="SING",(Wellpath!K224-Wellpath!K222)/2*Model!$W$36,Model!$W$36*((drdp!C223+drdp!L223)*XYM4E!$B223+(drdp!F223+drdp!O223)*XYM4E!$C223+(drdp!I223+drdp!R223)*XYM4E!$D223))</f>
        <v>0</v>
      </c>
      <c r="G223" s="20">
        <f>IF(D223="SING",0,Model!$W$36*((drdp!D223+drdp!M223)*XYM4E!$B223+(drdp!G223+drdp!P223)*XYM4E!$C223+(drdp!J223+drdp!S223)*XYM4E!$D223))</f>
        <v>0</v>
      </c>
      <c r="H223" s="18">
        <f>IF(D223="SING",0,Model!$W$36*((drdp!B223)*XYM4E!$B223+(drdp!E223)*XYM4E!$C223+(drdp!H223)*XYM4E!$D223))</f>
        <v>0</v>
      </c>
      <c r="I223" s="18">
        <f>IF(D223="SING",(Wellpath!K223-Wellpath!K222)/2*Model!$W$36,Model!$W$36*((drdp!C223)*XYM4E!$B223+(drdp!F223)*XYM4E!$C223+(drdp!I223)*XYM4E!$D223))</f>
        <v>0</v>
      </c>
      <c r="J223" s="18">
        <f>IF(D223="SING",0,Model!$W$36*((drdp!D223)*XYM4E!$B223+(drdp!G223)*XYM4E!$C223+(drdp!J223)*XYM4E!$D223))</f>
        <v>0</v>
      </c>
      <c r="K223" s="21">
        <f t="shared" si="47"/>
        <v>1.1274877853621443</v>
      </c>
      <c r="L223" s="21">
        <f t="shared" si="48"/>
        <v>124.44167287793485</v>
      </c>
      <c r="M223" s="21">
        <f t="shared" si="49"/>
        <v>0.60343850377946295</v>
      </c>
      <c r="N223" s="21">
        <f t="shared" si="50"/>
        <v>-3.5612278824933878</v>
      </c>
      <c r="O223" s="21">
        <f t="shared" si="51"/>
        <v>-0.8098971331218171</v>
      </c>
      <c r="P223" s="21">
        <f t="shared" si="52"/>
        <v>2.5835934472864093</v>
      </c>
      <c r="Q223" s="19">
        <f t="shared" si="53"/>
        <v>1.1274877853621443</v>
      </c>
      <c r="R223" s="19">
        <f t="shared" si="54"/>
        <v>124.44167287793485</v>
      </c>
      <c r="S223" s="19">
        <f t="shared" si="55"/>
        <v>0.60343850377946295</v>
      </c>
      <c r="T223" s="19">
        <f t="shared" si="56"/>
        <v>-3.5612278824933878</v>
      </c>
      <c r="U223" s="19">
        <f t="shared" si="57"/>
        <v>-0.8098971331218171</v>
      </c>
      <c r="V223" s="19">
        <f t="shared" si="58"/>
        <v>2.5835934472864093</v>
      </c>
    </row>
    <row r="224" spans="1:22" x14ac:dyDescent="0.25">
      <c r="A224" s="26">
        <f>Wellpath!E224</f>
        <v>0</v>
      </c>
      <c r="B224" s="22">
        <v>0</v>
      </c>
      <c r="C224" s="22" t="e">
        <f>ABS(COS(Wellpath!$L224))*SIN(Wellpath!$M224)*MAX(1,SQRT(10/(Wellpath!K224-Wellpath!K223)))</f>
        <v>#DIV/0!</v>
      </c>
      <c r="D224" s="22" t="str">
        <f>IF(ABS(Wellpath!$L224)&lt;VerticalInc,"SING",ABS(COS(Wellpath!$L224))*COS(Wellpath!$M224)/SIN(Wellpath!$L224)*MAX(1,SQRT(10/(Wellpath!K224-Wellpath!K223))))</f>
        <v>SING</v>
      </c>
      <c r="E224" s="20">
        <f>IF(D224="SING",0,Model!$W$36*((drdp!B224+drdp!K224)*XYM4E!$B224+(drdp!E224+drdp!N224)*XYM4E!$C224+(drdp!H224+drdp!Q224)*XYM4E!$D224))</f>
        <v>0</v>
      </c>
      <c r="F224" s="20">
        <f>IF(D224="SING",(Wellpath!K225-Wellpath!K223)/2*Model!$W$36,Model!$W$36*((drdp!C224+drdp!L224)*XYM4E!$B224+(drdp!F224+drdp!O224)*XYM4E!$C224+(drdp!I224+drdp!R224)*XYM4E!$D224))</f>
        <v>0</v>
      </c>
      <c r="G224" s="20">
        <f>IF(D224="SING",0,Model!$W$36*((drdp!D224+drdp!M224)*XYM4E!$B224+(drdp!G224+drdp!P224)*XYM4E!$C224+(drdp!J224+drdp!S224)*XYM4E!$D224))</f>
        <v>0</v>
      </c>
      <c r="H224" s="18">
        <f>IF(D224="SING",0,Model!$W$36*((drdp!B224)*XYM4E!$B224+(drdp!E224)*XYM4E!$C224+(drdp!H224)*XYM4E!$D224))</f>
        <v>0</v>
      </c>
      <c r="I224" s="18">
        <f>IF(D224="SING",(Wellpath!K224-Wellpath!K223)/2*Model!$W$36,Model!$W$36*((drdp!C224)*XYM4E!$B224+(drdp!F224)*XYM4E!$C224+(drdp!I224)*XYM4E!$D224))</f>
        <v>0</v>
      </c>
      <c r="J224" s="18">
        <f>IF(D224="SING",0,Model!$W$36*((drdp!D224)*XYM4E!$B224+(drdp!G224)*XYM4E!$C224+(drdp!J224)*XYM4E!$D224))</f>
        <v>0</v>
      </c>
      <c r="K224" s="21">
        <f t="shared" si="47"/>
        <v>1.1274877853621443</v>
      </c>
      <c r="L224" s="21">
        <f t="shared" si="48"/>
        <v>124.44167287793485</v>
      </c>
      <c r="M224" s="21">
        <f t="shared" si="49"/>
        <v>0.60343850377946295</v>
      </c>
      <c r="N224" s="21">
        <f t="shared" si="50"/>
        <v>-3.5612278824933878</v>
      </c>
      <c r="O224" s="21">
        <f t="shared" si="51"/>
        <v>-0.8098971331218171</v>
      </c>
      <c r="P224" s="21">
        <f t="shared" si="52"/>
        <v>2.5835934472864093</v>
      </c>
      <c r="Q224" s="19">
        <f t="shared" si="53"/>
        <v>1.1274877853621443</v>
      </c>
      <c r="R224" s="19">
        <f t="shared" si="54"/>
        <v>124.44167287793485</v>
      </c>
      <c r="S224" s="19">
        <f t="shared" si="55"/>
        <v>0.60343850377946295</v>
      </c>
      <c r="T224" s="19">
        <f t="shared" si="56"/>
        <v>-3.5612278824933878</v>
      </c>
      <c r="U224" s="19">
        <f t="shared" si="57"/>
        <v>-0.8098971331218171</v>
      </c>
      <c r="V224" s="19">
        <f t="shared" si="58"/>
        <v>2.5835934472864093</v>
      </c>
    </row>
    <row r="225" spans="1:22" x14ac:dyDescent="0.25">
      <c r="A225" s="26">
        <f>Wellpath!E225</f>
        <v>0</v>
      </c>
      <c r="B225" s="22">
        <v>0</v>
      </c>
      <c r="C225" s="22" t="e">
        <f>ABS(COS(Wellpath!$L225))*SIN(Wellpath!$M225)*MAX(1,SQRT(10/(Wellpath!K225-Wellpath!K224)))</f>
        <v>#DIV/0!</v>
      </c>
      <c r="D225" s="22" t="str">
        <f>IF(ABS(Wellpath!$L225)&lt;VerticalInc,"SING",ABS(COS(Wellpath!$L225))*COS(Wellpath!$M225)/SIN(Wellpath!$L225)*MAX(1,SQRT(10/(Wellpath!K225-Wellpath!K224))))</f>
        <v>SING</v>
      </c>
      <c r="E225" s="20">
        <f>IF(D225="SING",0,Model!$W$36*((drdp!B225+drdp!K225)*XYM4E!$B225+(drdp!E225+drdp!N225)*XYM4E!$C225+(drdp!H225+drdp!Q225)*XYM4E!$D225))</f>
        <v>0</v>
      </c>
      <c r="F225" s="20">
        <f>IF(D225="SING",(Wellpath!K226-Wellpath!K224)/2*Model!$W$36,Model!$W$36*((drdp!C225+drdp!L225)*XYM4E!$B225+(drdp!F225+drdp!O225)*XYM4E!$C225+(drdp!I225+drdp!R225)*XYM4E!$D225))</f>
        <v>0</v>
      </c>
      <c r="G225" s="20">
        <f>IF(D225="SING",0,Model!$W$36*((drdp!D225+drdp!M225)*XYM4E!$B225+(drdp!G225+drdp!P225)*XYM4E!$C225+(drdp!J225+drdp!S225)*XYM4E!$D225))</f>
        <v>0</v>
      </c>
      <c r="H225" s="18">
        <f>IF(D225="SING",0,Model!$W$36*((drdp!B225)*XYM4E!$B225+(drdp!E225)*XYM4E!$C225+(drdp!H225)*XYM4E!$D225))</f>
        <v>0</v>
      </c>
      <c r="I225" s="18">
        <f>IF(D225="SING",(Wellpath!K225-Wellpath!K224)/2*Model!$W$36,Model!$W$36*((drdp!C225)*XYM4E!$B225+(drdp!F225)*XYM4E!$C225+(drdp!I225)*XYM4E!$D225))</f>
        <v>0</v>
      </c>
      <c r="J225" s="18">
        <f>IF(D225="SING",0,Model!$W$36*((drdp!D225)*XYM4E!$B225+(drdp!G225)*XYM4E!$C225+(drdp!J225)*XYM4E!$D225))</f>
        <v>0</v>
      </c>
      <c r="K225" s="21">
        <f t="shared" si="47"/>
        <v>1.1274877853621443</v>
      </c>
      <c r="L225" s="21">
        <f t="shared" si="48"/>
        <v>124.44167287793485</v>
      </c>
      <c r="M225" s="21">
        <f t="shared" si="49"/>
        <v>0.60343850377946295</v>
      </c>
      <c r="N225" s="21">
        <f t="shared" si="50"/>
        <v>-3.5612278824933878</v>
      </c>
      <c r="O225" s="21">
        <f t="shared" si="51"/>
        <v>-0.8098971331218171</v>
      </c>
      <c r="P225" s="21">
        <f t="shared" si="52"/>
        <v>2.5835934472864093</v>
      </c>
      <c r="Q225" s="19">
        <f t="shared" si="53"/>
        <v>1.1274877853621443</v>
      </c>
      <c r="R225" s="19">
        <f t="shared" si="54"/>
        <v>124.44167287793485</v>
      </c>
      <c r="S225" s="19">
        <f t="shared" si="55"/>
        <v>0.60343850377946295</v>
      </c>
      <c r="T225" s="19">
        <f t="shared" si="56"/>
        <v>-3.5612278824933878</v>
      </c>
      <c r="U225" s="19">
        <f t="shared" si="57"/>
        <v>-0.8098971331218171</v>
      </c>
      <c r="V225" s="19">
        <f t="shared" si="58"/>
        <v>2.5835934472864093</v>
      </c>
    </row>
    <row r="226" spans="1:22" x14ac:dyDescent="0.25">
      <c r="A226" s="26">
        <f>Wellpath!E226</f>
        <v>0</v>
      </c>
      <c r="B226" s="22">
        <v>0</v>
      </c>
      <c r="C226" s="22" t="e">
        <f>ABS(COS(Wellpath!$L226))*SIN(Wellpath!$M226)*MAX(1,SQRT(10/(Wellpath!K226-Wellpath!K225)))</f>
        <v>#DIV/0!</v>
      </c>
      <c r="D226" s="22" t="str">
        <f>IF(ABS(Wellpath!$L226)&lt;VerticalInc,"SING",ABS(COS(Wellpath!$L226))*COS(Wellpath!$M226)/SIN(Wellpath!$L226)*MAX(1,SQRT(10/(Wellpath!K226-Wellpath!K225))))</f>
        <v>SING</v>
      </c>
      <c r="E226" s="20">
        <f>IF(D226="SING",0,Model!$W$36*((drdp!B226+drdp!K226)*XYM4E!$B226+(drdp!E226+drdp!N226)*XYM4E!$C226+(drdp!H226+drdp!Q226)*XYM4E!$D226))</f>
        <v>0</v>
      </c>
      <c r="F226" s="20">
        <f>IF(D226="SING",(Wellpath!K227-Wellpath!K225)/2*Model!$W$36,Model!$W$36*((drdp!C226+drdp!L226)*XYM4E!$B226+(drdp!F226+drdp!O226)*XYM4E!$C226+(drdp!I226+drdp!R226)*XYM4E!$D226))</f>
        <v>0</v>
      </c>
      <c r="G226" s="20">
        <f>IF(D226="SING",0,Model!$W$36*((drdp!D226+drdp!M226)*XYM4E!$B226+(drdp!G226+drdp!P226)*XYM4E!$C226+(drdp!J226+drdp!S226)*XYM4E!$D226))</f>
        <v>0</v>
      </c>
      <c r="H226" s="18">
        <f>IF(D226="SING",0,Model!$W$36*((drdp!B226)*XYM4E!$B226+(drdp!E226)*XYM4E!$C226+(drdp!H226)*XYM4E!$D226))</f>
        <v>0</v>
      </c>
      <c r="I226" s="18">
        <f>IF(D226="SING",(Wellpath!K226-Wellpath!K225)/2*Model!$W$36,Model!$W$36*((drdp!C226)*XYM4E!$B226+(drdp!F226)*XYM4E!$C226+(drdp!I226)*XYM4E!$D226))</f>
        <v>0</v>
      </c>
      <c r="J226" s="18">
        <f>IF(D226="SING",0,Model!$W$36*((drdp!D226)*XYM4E!$B226+(drdp!G226)*XYM4E!$C226+(drdp!J226)*XYM4E!$D226))</f>
        <v>0</v>
      </c>
      <c r="K226" s="21">
        <f t="shared" si="47"/>
        <v>1.1274877853621443</v>
      </c>
      <c r="L226" s="21">
        <f t="shared" si="48"/>
        <v>124.44167287793485</v>
      </c>
      <c r="M226" s="21">
        <f t="shared" si="49"/>
        <v>0.60343850377946295</v>
      </c>
      <c r="N226" s="21">
        <f t="shared" si="50"/>
        <v>-3.5612278824933878</v>
      </c>
      <c r="O226" s="21">
        <f t="shared" si="51"/>
        <v>-0.8098971331218171</v>
      </c>
      <c r="P226" s="21">
        <f t="shared" si="52"/>
        <v>2.5835934472864093</v>
      </c>
      <c r="Q226" s="19">
        <f t="shared" si="53"/>
        <v>1.1274877853621443</v>
      </c>
      <c r="R226" s="19">
        <f t="shared" si="54"/>
        <v>124.44167287793485</v>
      </c>
      <c r="S226" s="19">
        <f t="shared" si="55"/>
        <v>0.60343850377946295</v>
      </c>
      <c r="T226" s="19">
        <f t="shared" si="56"/>
        <v>-3.5612278824933878</v>
      </c>
      <c r="U226" s="19">
        <f t="shared" si="57"/>
        <v>-0.8098971331218171</v>
      </c>
      <c r="V226" s="19">
        <f t="shared" si="58"/>
        <v>2.5835934472864093</v>
      </c>
    </row>
    <row r="227" spans="1:22" x14ac:dyDescent="0.25">
      <c r="A227" s="26">
        <f>Wellpath!E227</f>
        <v>0</v>
      </c>
      <c r="B227" s="22">
        <v>0</v>
      </c>
      <c r="C227" s="22" t="e">
        <f>ABS(COS(Wellpath!$L227))*SIN(Wellpath!$M227)*MAX(1,SQRT(10/(Wellpath!K227-Wellpath!K226)))</f>
        <v>#DIV/0!</v>
      </c>
      <c r="D227" s="22" t="str">
        <f>IF(ABS(Wellpath!$L227)&lt;VerticalInc,"SING",ABS(COS(Wellpath!$L227))*COS(Wellpath!$M227)/SIN(Wellpath!$L227)*MAX(1,SQRT(10/(Wellpath!K227-Wellpath!K226))))</f>
        <v>SING</v>
      </c>
      <c r="E227" s="20">
        <f>IF(D227="SING",0,Model!$W$36*((drdp!B227+drdp!K227)*XYM4E!$B227+(drdp!E227+drdp!N227)*XYM4E!$C227+(drdp!H227+drdp!Q227)*XYM4E!$D227))</f>
        <v>0</v>
      </c>
      <c r="F227" s="20">
        <f>IF(D227="SING",(Wellpath!K228-Wellpath!K226)/2*Model!$W$36,Model!$W$36*((drdp!C227+drdp!L227)*XYM4E!$B227+(drdp!F227+drdp!O227)*XYM4E!$C227+(drdp!I227+drdp!R227)*XYM4E!$D227))</f>
        <v>0</v>
      </c>
      <c r="G227" s="20">
        <f>IF(D227="SING",0,Model!$W$36*((drdp!D227+drdp!M227)*XYM4E!$B227+(drdp!G227+drdp!P227)*XYM4E!$C227+(drdp!J227+drdp!S227)*XYM4E!$D227))</f>
        <v>0</v>
      </c>
      <c r="H227" s="18">
        <f>IF(D227="SING",0,Model!$W$36*((drdp!B227)*XYM4E!$B227+(drdp!E227)*XYM4E!$C227+(drdp!H227)*XYM4E!$D227))</f>
        <v>0</v>
      </c>
      <c r="I227" s="18">
        <f>IF(D227="SING",(Wellpath!K227-Wellpath!K226)/2*Model!$W$36,Model!$W$36*((drdp!C227)*XYM4E!$B227+(drdp!F227)*XYM4E!$C227+(drdp!I227)*XYM4E!$D227))</f>
        <v>0</v>
      </c>
      <c r="J227" s="18">
        <f>IF(D227="SING",0,Model!$W$36*((drdp!D227)*XYM4E!$B227+(drdp!G227)*XYM4E!$C227+(drdp!J227)*XYM4E!$D227))</f>
        <v>0</v>
      </c>
      <c r="K227" s="21">
        <f t="shared" si="47"/>
        <v>1.1274877853621443</v>
      </c>
      <c r="L227" s="21">
        <f t="shared" si="48"/>
        <v>124.44167287793485</v>
      </c>
      <c r="M227" s="21">
        <f t="shared" si="49"/>
        <v>0.60343850377946295</v>
      </c>
      <c r="N227" s="21">
        <f t="shared" si="50"/>
        <v>-3.5612278824933878</v>
      </c>
      <c r="O227" s="21">
        <f t="shared" si="51"/>
        <v>-0.8098971331218171</v>
      </c>
      <c r="P227" s="21">
        <f t="shared" si="52"/>
        <v>2.5835934472864093</v>
      </c>
      <c r="Q227" s="19">
        <f t="shared" si="53"/>
        <v>1.1274877853621443</v>
      </c>
      <c r="R227" s="19">
        <f t="shared" si="54"/>
        <v>124.44167287793485</v>
      </c>
      <c r="S227" s="19">
        <f t="shared" si="55"/>
        <v>0.60343850377946295</v>
      </c>
      <c r="T227" s="19">
        <f t="shared" si="56"/>
        <v>-3.5612278824933878</v>
      </c>
      <c r="U227" s="19">
        <f t="shared" si="57"/>
        <v>-0.8098971331218171</v>
      </c>
      <c r="V227" s="19">
        <f t="shared" si="58"/>
        <v>2.5835934472864093</v>
      </c>
    </row>
    <row r="228" spans="1:22" x14ac:dyDescent="0.25">
      <c r="A228" s="26">
        <f>Wellpath!E228</f>
        <v>0</v>
      </c>
      <c r="B228" s="22">
        <v>0</v>
      </c>
      <c r="C228" s="22" t="e">
        <f>ABS(COS(Wellpath!$L228))*SIN(Wellpath!$M228)*MAX(1,SQRT(10/(Wellpath!K228-Wellpath!K227)))</f>
        <v>#DIV/0!</v>
      </c>
      <c r="D228" s="22" t="str">
        <f>IF(ABS(Wellpath!$L228)&lt;VerticalInc,"SING",ABS(COS(Wellpath!$L228))*COS(Wellpath!$M228)/SIN(Wellpath!$L228)*MAX(1,SQRT(10/(Wellpath!K228-Wellpath!K227))))</f>
        <v>SING</v>
      </c>
      <c r="E228" s="20">
        <f>IF(D228="SING",0,Model!$W$36*((drdp!B228+drdp!K228)*XYM4E!$B228+(drdp!E228+drdp!N228)*XYM4E!$C228+(drdp!H228+drdp!Q228)*XYM4E!$D228))</f>
        <v>0</v>
      </c>
      <c r="F228" s="20">
        <f>IF(D228="SING",(Wellpath!K229-Wellpath!K227)/2*Model!$W$36,Model!$W$36*((drdp!C228+drdp!L228)*XYM4E!$B228+(drdp!F228+drdp!O228)*XYM4E!$C228+(drdp!I228+drdp!R228)*XYM4E!$D228))</f>
        <v>0</v>
      </c>
      <c r="G228" s="20">
        <f>IF(D228="SING",0,Model!$W$36*((drdp!D228+drdp!M228)*XYM4E!$B228+(drdp!G228+drdp!P228)*XYM4E!$C228+(drdp!J228+drdp!S228)*XYM4E!$D228))</f>
        <v>0</v>
      </c>
      <c r="H228" s="18">
        <f>IF(D228="SING",0,Model!$W$36*((drdp!B228)*XYM4E!$B228+(drdp!E228)*XYM4E!$C228+(drdp!H228)*XYM4E!$D228))</f>
        <v>0</v>
      </c>
      <c r="I228" s="18">
        <f>IF(D228="SING",(Wellpath!K228-Wellpath!K227)/2*Model!$W$36,Model!$W$36*((drdp!C228)*XYM4E!$B228+(drdp!F228)*XYM4E!$C228+(drdp!I228)*XYM4E!$D228))</f>
        <v>0</v>
      </c>
      <c r="J228" s="18">
        <f>IF(D228="SING",0,Model!$W$36*((drdp!D228)*XYM4E!$B228+(drdp!G228)*XYM4E!$C228+(drdp!J228)*XYM4E!$D228))</f>
        <v>0</v>
      </c>
      <c r="K228" s="21">
        <f t="shared" si="47"/>
        <v>1.1274877853621443</v>
      </c>
      <c r="L228" s="21">
        <f t="shared" si="48"/>
        <v>124.44167287793485</v>
      </c>
      <c r="M228" s="21">
        <f t="shared" si="49"/>
        <v>0.60343850377946295</v>
      </c>
      <c r="N228" s="21">
        <f t="shared" si="50"/>
        <v>-3.5612278824933878</v>
      </c>
      <c r="O228" s="21">
        <f t="shared" si="51"/>
        <v>-0.8098971331218171</v>
      </c>
      <c r="P228" s="21">
        <f t="shared" si="52"/>
        <v>2.5835934472864093</v>
      </c>
      <c r="Q228" s="19">
        <f t="shared" si="53"/>
        <v>1.1274877853621443</v>
      </c>
      <c r="R228" s="19">
        <f t="shared" si="54"/>
        <v>124.44167287793485</v>
      </c>
      <c r="S228" s="19">
        <f t="shared" si="55"/>
        <v>0.60343850377946295</v>
      </c>
      <c r="T228" s="19">
        <f t="shared" si="56"/>
        <v>-3.5612278824933878</v>
      </c>
      <c r="U228" s="19">
        <f t="shared" si="57"/>
        <v>-0.8098971331218171</v>
      </c>
      <c r="V228" s="19">
        <f t="shared" si="58"/>
        <v>2.5835934472864093</v>
      </c>
    </row>
    <row r="229" spans="1:22" x14ac:dyDescent="0.25">
      <c r="A229" s="26">
        <f>Wellpath!E229</f>
        <v>0</v>
      </c>
      <c r="B229" s="22">
        <v>0</v>
      </c>
      <c r="C229" s="22" t="e">
        <f>ABS(COS(Wellpath!$L229))*SIN(Wellpath!$M229)*MAX(1,SQRT(10/(Wellpath!K229-Wellpath!K228)))</f>
        <v>#DIV/0!</v>
      </c>
      <c r="D229" s="22" t="str">
        <f>IF(ABS(Wellpath!$L229)&lt;VerticalInc,"SING",ABS(COS(Wellpath!$L229))*COS(Wellpath!$M229)/SIN(Wellpath!$L229)*MAX(1,SQRT(10/(Wellpath!K229-Wellpath!K228))))</f>
        <v>SING</v>
      </c>
      <c r="E229" s="20">
        <f>IF(D229="SING",0,Model!$W$36*((drdp!B229+drdp!K229)*XYM4E!$B229+(drdp!E229+drdp!N229)*XYM4E!$C229+(drdp!H229+drdp!Q229)*XYM4E!$D229))</f>
        <v>0</v>
      </c>
      <c r="F229" s="20">
        <f>IF(D229="SING",(Wellpath!K230-Wellpath!K228)/2*Model!$W$36,Model!$W$36*((drdp!C229+drdp!L229)*XYM4E!$B229+(drdp!F229+drdp!O229)*XYM4E!$C229+(drdp!I229+drdp!R229)*XYM4E!$D229))</f>
        <v>0</v>
      </c>
      <c r="G229" s="20">
        <f>IF(D229="SING",0,Model!$W$36*((drdp!D229+drdp!M229)*XYM4E!$B229+(drdp!G229+drdp!P229)*XYM4E!$C229+(drdp!J229+drdp!S229)*XYM4E!$D229))</f>
        <v>0</v>
      </c>
      <c r="H229" s="18">
        <f>IF(D229="SING",0,Model!$W$36*((drdp!B229)*XYM4E!$B229+(drdp!E229)*XYM4E!$C229+(drdp!H229)*XYM4E!$D229))</f>
        <v>0</v>
      </c>
      <c r="I229" s="18">
        <f>IF(D229="SING",(Wellpath!K229-Wellpath!K228)/2*Model!$W$36,Model!$W$36*((drdp!C229)*XYM4E!$B229+(drdp!F229)*XYM4E!$C229+(drdp!I229)*XYM4E!$D229))</f>
        <v>0</v>
      </c>
      <c r="J229" s="18">
        <f>IF(D229="SING",0,Model!$W$36*((drdp!D229)*XYM4E!$B229+(drdp!G229)*XYM4E!$C229+(drdp!J229)*XYM4E!$D229))</f>
        <v>0</v>
      </c>
      <c r="K229" s="21">
        <f t="shared" si="47"/>
        <v>1.1274877853621443</v>
      </c>
      <c r="L229" s="21">
        <f t="shared" si="48"/>
        <v>124.44167287793485</v>
      </c>
      <c r="M229" s="21">
        <f t="shared" si="49"/>
        <v>0.60343850377946295</v>
      </c>
      <c r="N229" s="21">
        <f t="shared" si="50"/>
        <v>-3.5612278824933878</v>
      </c>
      <c r="O229" s="21">
        <f t="shared" si="51"/>
        <v>-0.8098971331218171</v>
      </c>
      <c r="P229" s="21">
        <f t="shared" si="52"/>
        <v>2.5835934472864093</v>
      </c>
      <c r="Q229" s="19">
        <f t="shared" si="53"/>
        <v>1.1274877853621443</v>
      </c>
      <c r="R229" s="19">
        <f t="shared" si="54"/>
        <v>124.44167287793485</v>
      </c>
      <c r="S229" s="19">
        <f t="shared" si="55"/>
        <v>0.60343850377946295</v>
      </c>
      <c r="T229" s="19">
        <f t="shared" si="56"/>
        <v>-3.5612278824933878</v>
      </c>
      <c r="U229" s="19">
        <f t="shared" si="57"/>
        <v>-0.8098971331218171</v>
      </c>
      <c r="V229" s="19">
        <f t="shared" si="58"/>
        <v>2.5835934472864093</v>
      </c>
    </row>
    <row r="230" spans="1:22" x14ac:dyDescent="0.25">
      <c r="A230" s="26">
        <f>Wellpath!E230</f>
        <v>0</v>
      </c>
      <c r="B230" s="22">
        <v>0</v>
      </c>
      <c r="C230" s="22" t="e">
        <f>ABS(COS(Wellpath!$L230))*SIN(Wellpath!$M230)*MAX(1,SQRT(10/(Wellpath!K230-Wellpath!K229)))</f>
        <v>#DIV/0!</v>
      </c>
      <c r="D230" s="22" t="str">
        <f>IF(ABS(Wellpath!$L230)&lt;VerticalInc,"SING",ABS(COS(Wellpath!$L230))*COS(Wellpath!$M230)/SIN(Wellpath!$L230)*MAX(1,SQRT(10/(Wellpath!K230-Wellpath!K229))))</f>
        <v>SING</v>
      </c>
      <c r="E230" s="20">
        <f>IF(D230="SING",0,Model!$W$36*((drdp!B230+drdp!K230)*XYM4E!$B230+(drdp!E230+drdp!N230)*XYM4E!$C230+(drdp!H230+drdp!Q230)*XYM4E!$D230))</f>
        <v>0</v>
      </c>
      <c r="F230" s="20">
        <f>IF(D230="SING",(Wellpath!K231-Wellpath!K229)/2*Model!$W$36,Model!$W$36*((drdp!C230+drdp!L230)*XYM4E!$B230+(drdp!F230+drdp!O230)*XYM4E!$C230+(drdp!I230+drdp!R230)*XYM4E!$D230))</f>
        <v>0</v>
      </c>
      <c r="G230" s="20">
        <f>IF(D230="SING",0,Model!$W$36*((drdp!D230+drdp!M230)*XYM4E!$B230+(drdp!G230+drdp!P230)*XYM4E!$C230+(drdp!J230+drdp!S230)*XYM4E!$D230))</f>
        <v>0</v>
      </c>
      <c r="H230" s="18">
        <f>IF(D230="SING",0,Model!$W$36*((drdp!B230)*XYM4E!$B230+(drdp!E230)*XYM4E!$C230+(drdp!H230)*XYM4E!$D230))</f>
        <v>0</v>
      </c>
      <c r="I230" s="18">
        <f>IF(D230="SING",(Wellpath!K230-Wellpath!K229)/2*Model!$W$36,Model!$W$36*((drdp!C230)*XYM4E!$B230+(drdp!F230)*XYM4E!$C230+(drdp!I230)*XYM4E!$D230))</f>
        <v>0</v>
      </c>
      <c r="J230" s="18">
        <f>IF(D230="SING",0,Model!$W$36*((drdp!D230)*XYM4E!$B230+(drdp!G230)*XYM4E!$C230+(drdp!J230)*XYM4E!$D230))</f>
        <v>0</v>
      </c>
      <c r="K230" s="21">
        <f t="shared" si="47"/>
        <v>1.1274877853621443</v>
      </c>
      <c r="L230" s="21">
        <f t="shared" si="48"/>
        <v>124.44167287793485</v>
      </c>
      <c r="M230" s="21">
        <f t="shared" si="49"/>
        <v>0.60343850377946295</v>
      </c>
      <c r="N230" s="21">
        <f t="shared" si="50"/>
        <v>-3.5612278824933878</v>
      </c>
      <c r="O230" s="21">
        <f t="shared" si="51"/>
        <v>-0.8098971331218171</v>
      </c>
      <c r="P230" s="21">
        <f t="shared" si="52"/>
        <v>2.5835934472864093</v>
      </c>
      <c r="Q230" s="19">
        <f t="shared" si="53"/>
        <v>1.1274877853621443</v>
      </c>
      <c r="R230" s="19">
        <f t="shared" si="54"/>
        <v>124.44167287793485</v>
      </c>
      <c r="S230" s="19">
        <f t="shared" si="55"/>
        <v>0.60343850377946295</v>
      </c>
      <c r="T230" s="19">
        <f t="shared" si="56"/>
        <v>-3.5612278824933878</v>
      </c>
      <c r="U230" s="19">
        <f t="shared" si="57"/>
        <v>-0.8098971331218171</v>
      </c>
      <c r="V230" s="19">
        <f t="shared" si="58"/>
        <v>2.5835934472864093</v>
      </c>
    </row>
    <row r="231" spans="1:22" x14ac:dyDescent="0.25">
      <c r="A231" s="26">
        <f>Wellpath!E231</f>
        <v>0</v>
      </c>
      <c r="B231" s="22">
        <v>0</v>
      </c>
      <c r="C231" s="22" t="e">
        <f>ABS(COS(Wellpath!$L231))*SIN(Wellpath!$M231)*MAX(1,SQRT(10/(Wellpath!K231-Wellpath!K230)))</f>
        <v>#DIV/0!</v>
      </c>
      <c r="D231" s="22" t="str">
        <f>IF(ABS(Wellpath!$L231)&lt;VerticalInc,"SING",ABS(COS(Wellpath!$L231))*COS(Wellpath!$M231)/SIN(Wellpath!$L231)*MAX(1,SQRT(10/(Wellpath!K231-Wellpath!K230))))</f>
        <v>SING</v>
      </c>
      <c r="E231" s="20">
        <f>IF(D231="SING",0,Model!$W$36*((drdp!B231+drdp!K231)*XYM4E!$B231+(drdp!E231+drdp!N231)*XYM4E!$C231+(drdp!H231+drdp!Q231)*XYM4E!$D231))</f>
        <v>0</v>
      </c>
      <c r="F231" s="20">
        <f>IF(D231="SING",(Wellpath!K232-Wellpath!K230)/2*Model!$W$36,Model!$W$36*((drdp!C231+drdp!L231)*XYM4E!$B231+(drdp!F231+drdp!O231)*XYM4E!$C231+(drdp!I231+drdp!R231)*XYM4E!$D231))</f>
        <v>0</v>
      </c>
      <c r="G231" s="20">
        <f>IF(D231="SING",0,Model!$W$36*((drdp!D231+drdp!M231)*XYM4E!$B231+(drdp!G231+drdp!P231)*XYM4E!$C231+(drdp!J231+drdp!S231)*XYM4E!$D231))</f>
        <v>0</v>
      </c>
      <c r="H231" s="18">
        <f>IF(D231="SING",0,Model!$W$36*((drdp!B231)*XYM4E!$B231+(drdp!E231)*XYM4E!$C231+(drdp!H231)*XYM4E!$D231))</f>
        <v>0</v>
      </c>
      <c r="I231" s="18">
        <f>IF(D231="SING",(Wellpath!K231-Wellpath!K230)/2*Model!$W$36,Model!$W$36*((drdp!C231)*XYM4E!$B231+(drdp!F231)*XYM4E!$C231+(drdp!I231)*XYM4E!$D231))</f>
        <v>0</v>
      </c>
      <c r="J231" s="18">
        <f>IF(D231="SING",0,Model!$W$36*((drdp!D231)*XYM4E!$B231+(drdp!G231)*XYM4E!$C231+(drdp!J231)*XYM4E!$D231))</f>
        <v>0</v>
      </c>
      <c r="K231" s="21">
        <f t="shared" si="47"/>
        <v>1.1274877853621443</v>
      </c>
      <c r="L231" s="21">
        <f t="shared" si="48"/>
        <v>124.44167287793485</v>
      </c>
      <c r="M231" s="21">
        <f t="shared" si="49"/>
        <v>0.60343850377946295</v>
      </c>
      <c r="N231" s="21">
        <f t="shared" si="50"/>
        <v>-3.5612278824933878</v>
      </c>
      <c r="O231" s="21">
        <f t="shared" si="51"/>
        <v>-0.8098971331218171</v>
      </c>
      <c r="P231" s="21">
        <f t="shared" si="52"/>
        <v>2.5835934472864093</v>
      </c>
      <c r="Q231" s="19">
        <f t="shared" si="53"/>
        <v>1.1274877853621443</v>
      </c>
      <c r="R231" s="19">
        <f t="shared" si="54"/>
        <v>124.44167287793485</v>
      </c>
      <c r="S231" s="19">
        <f t="shared" si="55"/>
        <v>0.60343850377946295</v>
      </c>
      <c r="T231" s="19">
        <f t="shared" si="56"/>
        <v>-3.5612278824933878</v>
      </c>
      <c r="U231" s="19">
        <f t="shared" si="57"/>
        <v>-0.8098971331218171</v>
      </c>
      <c r="V231" s="19">
        <f t="shared" si="58"/>
        <v>2.5835934472864093</v>
      </c>
    </row>
    <row r="232" spans="1:22" x14ac:dyDescent="0.25">
      <c r="A232" s="26">
        <f>Wellpath!E232</f>
        <v>0</v>
      </c>
      <c r="B232" s="22">
        <v>0</v>
      </c>
      <c r="C232" s="22" t="e">
        <f>ABS(COS(Wellpath!$L232))*SIN(Wellpath!$M232)*MAX(1,SQRT(10/(Wellpath!K232-Wellpath!K231)))</f>
        <v>#DIV/0!</v>
      </c>
      <c r="D232" s="22" t="str">
        <f>IF(ABS(Wellpath!$L232)&lt;VerticalInc,"SING",ABS(COS(Wellpath!$L232))*COS(Wellpath!$M232)/SIN(Wellpath!$L232)*MAX(1,SQRT(10/(Wellpath!K232-Wellpath!K231))))</f>
        <v>SING</v>
      </c>
      <c r="E232" s="20">
        <f>IF(D232="SING",0,Model!$W$36*((drdp!B232+drdp!K232)*XYM4E!$B232+(drdp!E232+drdp!N232)*XYM4E!$C232+(drdp!H232+drdp!Q232)*XYM4E!$D232))</f>
        <v>0</v>
      </c>
      <c r="F232" s="20">
        <f>IF(D232="SING",(Wellpath!K233-Wellpath!K231)/2*Model!$W$36,Model!$W$36*((drdp!C232+drdp!L232)*XYM4E!$B232+(drdp!F232+drdp!O232)*XYM4E!$C232+(drdp!I232+drdp!R232)*XYM4E!$D232))</f>
        <v>0</v>
      </c>
      <c r="G232" s="20">
        <f>IF(D232="SING",0,Model!$W$36*((drdp!D232+drdp!M232)*XYM4E!$B232+(drdp!G232+drdp!P232)*XYM4E!$C232+(drdp!J232+drdp!S232)*XYM4E!$D232))</f>
        <v>0</v>
      </c>
      <c r="H232" s="18">
        <f>IF(D232="SING",0,Model!$W$36*((drdp!B232)*XYM4E!$B232+(drdp!E232)*XYM4E!$C232+(drdp!H232)*XYM4E!$D232))</f>
        <v>0</v>
      </c>
      <c r="I232" s="18">
        <f>IF(D232="SING",(Wellpath!K232-Wellpath!K231)/2*Model!$W$36,Model!$W$36*((drdp!C232)*XYM4E!$B232+(drdp!F232)*XYM4E!$C232+(drdp!I232)*XYM4E!$D232))</f>
        <v>0</v>
      </c>
      <c r="J232" s="18">
        <f>IF(D232="SING",0,Model!$W$36*((drdp!D232)*XYM4E!$B232+(drdp!G232)*XYM4E!$C232+(drdp!J232)*XYM4E!$D232))</f>
        <v>0</v>
      </c>
      <c r="K232" s="21">
        <f t="shared" si="47"/>
        <v>1.1274877853621443</v>
      </c>
      <c r="L232" s="21">
        <f t="shared" si="48"/>
        <v>124.44167287793485</v>
      </c>
      <c r="M232" s="21">
        <f t="shared" si="49"/>
        <v>0.60343850377946295</v>
      </c>
      <c r="N232" s="21">
        <f t="shared" si="50"/>
        <v>-3.5612278824933878</v>
      </c>
      <c r="O232" s="21">
        <f t="shared" si="51"/>
        <v>-0.8098971331218171</v>
      </c>
      <c r="P232" s="21">
        <f t="shared" si="52"/>
        <v>2.5835934472864093</v>
      </c>
      <c r="Q232" s="19">
        <f t="shared" si="53"/>
        <v>1.1274877853621443</v>
      </c>
      <c r="R232" s="19">
        <f t="shared" si="54"/>
        <v>124.44167287793485</v>
      </c>
      <c r="S232" s="19">
        <f t="shared" si="55"/>
        <v>0.60343850377946295</v>
      </c>
      <c r="T232" s="19">
        <f t="shared" si="56"/>
        <v>-3.5612278824933878</v>
      </c>
      <c r="U232" s="19">
        <f t="shared" si="57"/>
        <v>-0.8098971331218171</v>
      </c>
      <c r="V232" s="19">
        <f t="shared" si="58"/>
        <v>2.5835934472864093</v>
      </c>
    </row>
    <row r="233" spans="1:22" x14ac:dyDescent="0.25">
      <c r="A233" s="26">
        <f>Wellpath!E233</f>
        <v>0</v>
      </c>
      <c r="B233" s="22">
        <v>0</v>
      </c>
      <c r="C233" s="22" t="e">
        <f>ABS(COS(Wellpath!$L233))*SIN(Wellpath!$M233)*MAX(1,SQRT(10/(Wellpath!K233-Wellpath!K232)))</f>
        <v>#DIV/0!</v>
      </c>
      <c r="D233" s="22" t="str">
        <f>IF(ABS(Wellpath!$L233)&lt;VerticalInc,"SING",ABS(COS(Wellpath!$L233))*COS(Wellpath!$M233)/SIN(Wellpath!$L233)*MAX(1,SQRT(10/(Wellpath!K233-Wellpath!K232))))</f>
        <v>SING</v>
      </c>
      <c r="E233" s="20">
        <f>IF(D233="SING",0,Model!$W$36*((drdp!B233+drdp!K233)*XYM4E!$B233+(drdp!E233+drdp!N233)*XYM4E!$C233+(drdp!H233+drdp!Q233)*XYM4E!$D233))</f>
        <v>0</v>
      </c>
      <c r="F233" s="20">
        <f>IF(D233="SING",(Wellpath!K234-Wellpath!K232)/2*Model!$W$36,Model!$W$36*((drdp!C233+drdp!L233)*XYM4E!$B233+(drdp!F233+drdp!O233)*XYM4E!$C233+(drdp!I233+drdp!R233)*XYM4E!$D233))</f>
        <v>0</v>
      </c>
      <c r="G233" s="20">
        <f>IF(D233="SING",0,Model!$W$36*((drdp!D233+drdp!M233)*XYM4E!$B233+(drdp!G233+drdp!P233)*XYM4E!$C233+(drdp!J233+drdp!S233)*XYM4E!$D233))</f>
        <v>0</v>
      </c>
      <c r="H233" s="18">
        <f>IF(D233="SING",0,Model!$W$36*((drdp!B233)*XYM4E!$B233+(drdp!E233)*XYM4E!$C233+(drdp!H233)*XYM4E!$D233))</f>
        <v>0</v>
      </c>
      <c r="I233" s="18">
        <f>IF(D233="SING",(Wellpath!K233-Wellpath!K232)/2*Model!$W$36,Model!$W$36*((drdp!C233)*XYM4E!$B233+(drdp!F233)*XYM4E!$C233+(drdp!I233)*XYM4E!$D233))</f>
        <v>0</v>
      </c>
      <c r="J233" s="18">
        <f>IF(D233="SING",0,Model!$W$36*((drdp!D233)*XYM4E!$B233+(drdp!G233)*XYM4E!$C233+(drdp!J233)*XYM4E!$D233))</f>
        <v>0</v>
      </c>
      <c r="K233" s="21">
        <f t="shared" si="47"/>
        <v>1.1274877853621443</v>
      </c>
      <c r="L233" s="21">
        <f t="shared" si="48"/>
        <v>124.44167287793485</v>
      </c>
      <c r="M233" s="21">
        <f t="shared" si="49"/>
        <v>0.60343850377946295</v>
      </c>
      <c r="N233" s="21">
        <f t="shared" si="50"/>
        <v>-3.5612278824933878</v>
      </c>
      <c r="O233" s="21">
        <f t="shared" si="51"/>
        <v>-0.8098971331218171</v>
      </c>
      <c r="P233" s="21">
        <f t="shared" si="52"/>
        <v>2.5835934472864093</v>
      </c>
      <c r="Q233" s="19">
        <f t="shared" si="53"/>
        <v>1.1274877853621443</v>
      </c>
      <c r="R233" s="19">
        <f t="shared" si="54"/>
        <v>124.44167287793485</v>
      </c>
      <c r="S233" s="19">
        <f t="shared" si="55"/>
        <v>0.60343850377946295</v>
      </c>
      <c r="T233" s="19">
        <f t="shared" si="56"/>
        <v>-3.5612278824933878</v>
      </c>
      <c r="U233" s="19">
        <f t="shared" si="57"/>
        <v>-0.8098971331218171</v>
      </c>
      <c r="V233" s="19">
        <f t="shared" si="58"/>
        <v>2.5835934472864093</v>
      </c>
    </row>
    <row r="234" spans="1:22" x14ac:dyDescent="0.25">
      <c r="A234" s="26">
        <f>Wellpath!E234</f>
        <v>0</v>
      </c>
      <c r="B234" s="22">
        <v>0</v>
      </c>
      <c r="C234" s="22" t="e">
        <f>ABS(COS(Wellpath!$L234))*SIN(Wellpath!$M234)*MAX(1,SQRT(10/(Wellpath!K234-Wellpath!K233)))</f>
        <v>#DIV/0!</v>
      </c>
      <c r="D234" s="22" t="str">
        <f>IF(ABS(Wellpath!$L234)&lt;VerticalInc,"SING",ABS(COS(Wellpath!$L234))*COS(Wellpath!$M234)/SIN(Wellpath!$L234)*MAX(1,SQRT(10/(Wellpath!K234-Wellpath!K233))))</f>
        <v>SING</v>
      </c>
      <c r="E234" s="20">
        <f>IF(D234="SING",0,Model!$W$36*((drdp!B234+drdp!K234)*XYM4E!$B234+(drdp!E234+drdp!N234)*XYM4E!$C234+(drdp!H234+drdp!Q234)*XYM4E!$D234))</f>
        <v>0</v>
      </c>
      <c r="F234" s="20">
        <f>IF(D234="SING",(Wellpath!K235-Wellpath!K233)/2*Model!$W$36,Model!$W$36*((drdp!C234+drdp!L234)*XYM4E!$B234+(drdp!F234+drdp!O234)*XYM4E!$C234+(drdp!I234+drdp!R234)*XYM4E!$D234))</f>
        <v>0</v>
      </c>
      <c r="G234" s="20">
        <f>IF(D234="SING",0,Model!$W$36*((drdp!D234+drdp!M234)*XYM4E!$B234+(drdp!G234+drdp!P234)*XYM4E!$C234+(drdp!J234+drdp!S234)*XYM4E!$D234))</f>
        <v>0</v>
      </c>
      <c r="H234" s="18">
        <f>IF(D234="SING",0,Model!$W$36*((drdp!B234)*XYM4E!$B234+(drdp!E234)*XYM4E!$C234+(drdp!H234)*XYM4E!$D234))</f>
        <v>0</v>
      </c>
      <c r="I234" s="18">
        <f>IF(D234="SING",(Wellpath!K234-Wellpath!K233)/2*Model!$W$36,Model!$W$36*((drdp!C234)*XYM4E!$B234+(drdp!F234)*XYM4E!$C234+(drdp!I234)*XYM4E!$D234))</f>
        <v>0</v>
      </c>
      <c r="J234" s="18">
        <f>IF(D234="SING",0,Model!$W$36*((drdp!D234)*XYM4E!$B234+(drdp!G234)*XYM4E!$C234+(drdp!J234)*XYM4E!$D234))</f>
        <v>0</v>
      </c>
      <c r="K234" s="21">
        <f t="shared" si="47"/>
        <v>1.1274877853621443</v>
      </c>
      <c r="L234" s="21">
        <f t="shared" si="48"/>
        <v>124.44167287793485</v>
      </c>
      <c r="M234" s="21">
        <f t="shared" si="49"/>
        <v>0.60343850377946295</v>
      </c>
      <c r="N234" s="21">
        <f t="shared" si="50"/>
        <v>-3.5612278824933878</v>
      </c>
      <c r="O234" s="21">
        <f t="shared" si="51"/>
        <v>-0.8098971331218171</v>
      </c>
      <c r="P234" s="21">
        <f t="shared" si="52"/>
        <v>2.5835934472864093</v>
      </c>
      <c r="Q234" s="19">
        <f t="shared" si="53"/>
        <v>1.1274877853621443</v>
      </c>
      <c r="R234" s="19">
        <f t="shared" si="54"/>
        <v>124.44167287793485</v>
      </c>
      <c r="S234" s="19">
        <f t="shared" si="55"/>
        <v>0.60343850377946295</v>
      </c>
      <c r="T234" s="19">
        <f t="shared" si="56"/>
        <v>-3.5612278824933878</v>
      </c>
      <c r="U234" s="19">
        <f t="shared" si="57"/>
        <v>-0.8098971331218171</v>
      </c>
      <c r="V234" s="19">
        <f t="shared" si="58"/>
        <v>2.5835934472864093</v>
      </c>
    </row>
    <row r="235" spans="1:22" x14ac:dyDescent="0.25">
      <c r="A235" s="26">
        <f>Wellpath!E235</f>
        <v>0</v>
      </c>
      <c r="B235" s="22">
        <v>0</v>
      </c>
      <c r="C235" s="22" t="e">
        <f>ABS(COS(Wellpath!$L235))*SIN(Wellpath!$M235)*MAX(1,SQRT(10/(Wellpath!K235-Wellpath!K234)))</f>
        <v>#DIV/0!</v>
      </c>
      <c r="D235" s="22" t="str">
        <f>IF(ABS(Wellpath!$L235)&lt;VerticalInc,"SING",ABS(COS(Wellpath!$L235))*COS(Wellpath!$M235)/SIN(Wellpath!$L235)*MAX(1,SQRT(10/(Wellpath!K235-Wellpath!K234))))</f>
        <v>SING</v>
      </c>
      <c r="E235" s="20">
        <f>IF(D235="SING",0,Model!$W$36*((drdp!B235+drdp!K235)*XYM4E!$B235+(drdp!E235+drdp!N235)*XYM4E!$C235+(drdp!H235+drdp!Q235)*XYM4E!$D235))</f>
        <v>0</v>
      </c>
      <c r="F235" s="20">
        <f>IF(D235="SING",(Wellpath!K236-Wellpath!K234)/2*Model!$W$36,Model!$W$36*((drdp!C235+drdp!L235)*XYM4E!$B235+(drdp!F235+drdp!O235)*XYM4E!$C235+(drdp!I235+drdp!R235)*XYM4E!$D235))</f>
        <v>0</v>
      </c>
      <c r="G235" s="20">
        <f>IF(D235="SING",0,Model!$W$36*((drdp!D235+drdp!M235)*XYM4E!$B235+(drdp!G235+drdp!P235)*XYM4E!$C235+(drdp!J235+drdp!S235)*XYM4E!$D235))</f>
        <v>0</v>
      </c>
      <c r="H235" s="18">
        <f>IF(D235="SING",0,Model!$W$36*((drdp!B235)*XYM4E!$B235+(drdp!E235)*XYM4E!$C235+(drdp!H235)*XYM4E!$D235))</f>
        <v>0</v>
      </c>
      <c r="I235" s="18">
        <f>IF(D235="SING",(Wellpath!K235-Wellpath!K234)/2*Model!$W$36,Model!$W$36*((drdp!C235)*XYM4E!$B235+(drdp!F235)*XYM4E!$C235+(drdp!I235)*XYM4E!$D235))</f>
        <v>0</v>
      </c>
      <c r="J235" s="18">
        <f>IF(D235="SING",0,Model!$W$36*((drdp!D235)*XYM4E!$B235+(drdp!G235)*XYM4E!$C235+(drdp!J235)*XYM4E!$D235))</f>
        <v>0</v>
      </c>
      <c r="K235" s="21">
        <f t="shared" si="47"/>
        <v>1.1274877853621443</v>
      </c>
      <c r="L235" s="21">
        <f t="shared" si="48"/>
        <v>124.44167287793485</v>
      </c>
      <c r="M235" s="21">
        <f t="shared" si="49"/>
        <v>0.60343850377946295</v>
      </c>
      <c r="N235" s="21">
        <f t="shared" si="50"/>
        <v>-3.5612278824933878</v>
      </c>
      <c r="O235" s="21">
        <f t="shared" si="51"/>
        <v>-0.8098971331218171</v>
      </c>
      <c r="P235" s="21">
        <f t="shared" si="52"/>
        <v>2.5835934472864093</v>
      </c>
      <c r="Q235" s="19">
        <f t="shared" si="53"/>
        <v>1.1274877853621443</v>
      </c>
      <c r="R235" s="19">
        <f t="shared" si="54"/>
        <v>124.44167287793485</v>
      </c>
      <c r="S235" s="19">
        <f t="shared" si="55"/>
        <v>0.60343850377946295</v>
      </c>
      <c r="T235" s="19">
        <f t="shared" si="56"/>
        <v>-3.5612278824933878</v>
      </c>
      <c r="U235" s="19">
        <f t="shared" si="57"/>
        <v>-0.8098971331218171</v>
      </c>
      <c r="V235" s="19">
        <f t="shared" si="58"/>
        <v>2.5835934472864093</v>
      </c>
    </row>
    <row r="236" spans="1:22" x14ac:dyDescent="0.25">
      <c r="A236" s="26">
        <f>Wellpath!E236</f>
        <v>0</v>
      </c>
      <c r="B236" s="22">
        <v>0</v>
      </c>
      <c r="C236" s="22" t="e">
        <f>ABS(COS(Wellpath!$L236))*SIN(Wellpath!$M236)*MAX(1,SQRT(10/(Wellpath!K236-Wellpath!K235)))</f>
        <v>#DIV/0!</v>
      </c>
      <c r="D236" s="22" t="str">
        <f>IF(ABS(Wellpath!$L236)&lt;VerticalInc,"SING",ABS(COS(Wellpath!$L236))*COS(Wellpath!$M236)/SIN(Wellpath!$L236)*MAX(1,SQRT(10/(Wellpath!K236-Wellpath!K235))))</f>
        <v>SING</v>
      </c>
      <c r="E236" s="20">
        <f>IF(D236="SING",0,Model!$W$36*((drdp!B236+drdp!K236)*XYM4E!$B236+(drdp!E236+drdp!N236)*XYM4E!$C236+(drdp!H236+drdp!Q236)*XYM4E!$D236))</f>
        <v>0</v>
      </c>
      <c r="F236" s="20">
        <f>IF(D236="SING",(Wellpath!K237-Wellpath!K235)/2*Model!$W$36,Model!$W$36*((drdp!C236+drdp!L236)*XYM4E!$B236+(drdp!F236+drdp!O236)*XYM4E!$C236+(drdp!I236+drdp!R236)*XYM4E!$D236))</f>
        <v>0</v>
      </c>
      <c r="G236" s="20">
        <f>IF(D236="SING",0,Model!$W$36*((drdp!D236+drdp!M236)*XYM4E!$B236+(drdp!G236+drdp!P236)*XYM4E!$C236+(drdp!J236+drdp!S236)*XYM4E!$D236))</f>
        <v>0</v>
      </c>
      <c r="H236" s="18">
        <f>IF(D236="SING",0,Model!$W$36*((drdp!B236)*XYM4E!$B236+(drdp!E236)*XYM4E!$C236+(drdp!H236)*XYM4E!$D236))</f>
        <v>0</v>
      </c>
      <c r="I236" s="18">
        <f>IF(D236="SING",(Wellpath!K236-Wellpath!K235)/2*Model!$W$36,Model!$W$36*((drdp!C236)*XYM4E!$B236+(drdp!F236)*XYM4E!$C236+(drdp!I236)*XYM4E!$D236))</f>
        <v>0</v>
      </c>
      <c r="J236" s="18">
        <f>IF(D236="SING",0,Model!$W$36*((drdp!D236)*XYM4E!$B236+(drdp!G236)*XYM4E!$C236+(drdp!J236)*XYM4E!$D236))</f>
        <v>0</v>
      </c>
      <c r="K236" s="21">
        <f t="shared" si="47"/>
        <v>1.1274877853621443</v>
      </c>
      <c r="L236" s="21">
        <f t="shared" si="48"/>
        <v>124.44167287793485</v>
      </c>
      <c r="M236" s="21">
        <f t="shared" si="49"/>
        <v>0.60343850377946295</v>
      </c>
      <c r="N236" s="21">
        <f t="shared" si="50"/>
        <v>-3.5612278824933878</v>
      </c>
      <c r="O236" s="21">
        <f t="shared" si="51"/>
        <v>-0.8098971331218171</v>
      </c>
      <c r="P236" s="21">
        <f t="shared" si="52"/>
        <v>2.5835934472864093</v>
      </c>
      <c r="Q236" s="19">
        <f t="shared" si="53"/>
        <v>1.1274877853621443</v>
      </c>
      <c r="R236" s="19">
        <f t="shared" si="54"/>
        <v>124.44167287793485</v>
      </c>
      <c r="S236" s="19">
        <f t="shared" si="55"/>
        <v>0.60343850377946295</v>
      </c>
      <c r="T236" s="19">
        <f t="shared" si="56"/>
        <v>-3.5612278824933878</v>
      </c>
      <c r="U236" s="19">
        <f t="shared" si="57"/>
        <v>-0.8098971331218171</v>
      </c>
      <c r="V236" s="19">
        <f t="shared" si="58"/>
        <v>2.5835934472864093</v>
      </c>
    </row>
    <row r="237" spans="1:22" x14ac:dyDescent="0.25">
      <c r="A237" s="26">
        <f>Wellpath!E237</f>
        <v>0</v>
      </c>
      <c r="B237" s="22">
        <v>0</v>
      </c>
      <c r="C237" s="22" t="e">
        <f>ABS(COS(Wellpath!$L237))*SIN(Wellpath!$M237)*MAX(1,SQRT(10/(Wellpath!K237-Wellpath!K236)))</f>
        <v>#DIV/0!</v>
      </c>
      <c r="D237" s="22" t="str">
        <f>IF(ABS(Wellpath!$L237)&lt;VerticalInc,"SING",ABS(COS(Wellpath!$L237))*COS(Wellpath!$M237)/SIN(Wellpath!$L237)*MAX(1,SQRT(10/(Wellpath!K237-Wellpath!K236))))</f>
        <v>SING</v>
      </c>
      <c r="E237" s="20">
        <f>IF(D237="SING",0,Model!$W$36*((drdp!B237+drdp!K237)*XYM4E!$B237+(drdp!E237+drdp!N237)*XYM4E!$C237+(drdp!H237+drdp!Q237)*XYM4E!$D237))</f>
        <v>0</v>
      </c>
      <c r="F237" s="20">
        <f>IF(D237="SING",(Wellpath!K238-Wellpath!K236)/2*Model!$W$36,Model!$W$36*((drdp!C237+drdp!L237)*XYM4E!$B237+(drdp!F237+drdp!O237)*XYM4E!$C237+(drdp!I237+drdp!R237)*XYM4E!$D237))</f>
        <v>0</v>
      </c>
      <c r="G237" s="20">
        <f>IF(D237="SING",0,Model!$W$36*((drdp!D237+drdp!M237)*XYM4E!$B237+(drdp!G237+drdp!P237)*XYM4E!$C237+(drdp!J237+drdp!S237)*XYM4E!$D237))</f>
        <v>0</v>
      </c>
      <c r="H237" s="18">
        <f>IF(D237="SING",0,Model!$W$36*((drdp!B237)*XYM4E!$B237+(drdp!E237)*XYM4E!$C237+(drdp!H237)*XYM4E!$D237))</f>
        <v>0</v>
      </c>
      <c r="I237" s="18">
        <f>IF(D237="SING",(Wellpath!K237-Wellpath!K236)/2*Model!$W$36,Model!$W$36*((drdp!C237)*XYM4E!$B237+(drdp!F237)*XYM4E!$C237+(drdp!I237)*XYM4E!$D237))</f>
        <v>0</v>
      </c>
      <c r="J237" s="18">
        <f>IF(D237="SING",0,Model!$W$36*((drdp!D237)*XYM4E!$B237+(drdp!G237)*XYM4E!$C237+(drdp!J237)*XYM4E!$D237))</f>
        <v>0</v>
      </c>
      <c r="K237" s="21">
        <f t="shared" si="47"/>
        <v>1.1274877853621443</v>
      </c>
      <c r="L237" s="21">
        <f t="shared" si="48"/>
        <v>124.44167287793485</v>
      </c>
      <c r="M237" s="21">
        <f t="shared" si="49"/>
        <v>0.60343850377946295</v>
      </c>
      <c r="N237" s="21">
        <f t="shared" si="50"/>
        <v>-3.5612278824933878</v>
      </c>
      <c r="O237" s="21">
        <f t="shared" si="51"/>
        <v>-0.8098971331218171</v>
      </c>
      <c r="P237" s="21">
        <f t="shared" si="52"/>
        <v>2.5835934472864093</v>
      </c>
      <c r="Q237" s="19">
        <f t="shared" si="53"/>
        <v>1.1274877853621443</v>
      </c>
      <c r="R237" s="19">
        <f t="shared" si="54"/>
        <v>124.44167287793485</v>
      </c>
      <c r="S237" s="19">
        <f t="shared" si="55"/>
        <v>0.60343850377946295</v>
      </c>
      <c r="T237" s="19">
        <f t="shared" si="56"/>
        <v>-3.5612278824933878</v>
      </c>
      <c r="U237" s="19">
        <f t="shared" si="57"/>
        <v>-0.8098971331218171</v>
      </c>
      <c r="V237" s="19">
        <f t="shared" si="58"/>
        <v>2.5835934472864093</v>
      </c>
    </row>
    <row r="238" spans="1:22" x14ac:dyDescent="0.25">
      <c r="A238" s="26">
        <f>Wellpath!E238</f>
        <v>0</v>
      </c>
      <c r="B238" s="22">
        <v>0</v>
      </c>
      <c r="C238" s="22" t="e">
        <f>ABS(COS(Wellpath!$L238))*SIN(Wellpath!$M238)*MAX(1,SQRT(10/(Wellpath!K238-Wellpath!K237)))</f>
        <v>#DIV/0!</v>
      </c>
      <c r="D238" s="22" t="str">
        <f>IF(ABS(Wellpath!$L238)&lt;VerticalInc,"SING",ABS(COS(Wellpath!$L238))*COS(Wellpath!$M238)/SIN(Wellpath!$L238)*MAX(1,SQRT(10/(Wellpath!K238-Wellpath!K237))))</f>
        <v>SING</v>
      </c>
      <c r="E238" s="20">
        <f>IF(D238="SING",0,Model!$W$36*((drdp!B238+drdp!K238)*XYM4E!$B238+(drdp!E238+drdp!N238)*XYM4E!$C238+(drdp!H238+drdp!Q238)*XYM4E!$D238))</f>
        <v>0</v>
      </c>
      <c r="F238" s="20">
        <f>IF(D238="SING",(Wellpath!K239-Wellpath!K237)/2*Model!$W$36,Model!$W$36*((drdp!C238+drdp!L238)*XYM4E!$B238+(drdp!F238+drdp!O238)*XYM4E!$C238+(drdp!I238+drdp!R238)*XYM4E!$D238))</f>
        <v>0</v>
      </c>
      <c r="G238" s="20">
        <f>IF(D238="SING",0,Model!$W$36*((drdp!D238+drdp!M238)*XYM4E!$B238+(drdp!G238+drdp!P238)*XYM4E!$C238+(drdp!J238+drdp!S238)*XYM4E!$D238))</f>
        <v>0</v>
      </c>
      <c r="H238" s="18">
        <f>IF(D238="SING",0,Model!$W$36*((drdp!B238)*XYM4E!$B238+(drdp!E238)*XYM4E!$C238+(drdp!H238)*XYM4E!$D238))</f>
        <v>0</v>
      </c>
      <c r="I238" s="18">
        <f>IF(D238="SING",(Wellpath!K238-Wellpath!K237)/2*Model!$W$36,Model!$W$36*((drdp!C238)*XYM4E!$B238+(drdp!F238)*XYM4E!$C238+(drdp!I238)*XYM4E!$D238))</f>
        <v>0</v>
      </c>
      <c r="J238" s="18">
        <f>IF(D238="SING",0,Model!$W$36*((drdp!D238)*XYM4E!$B238+(drdp!G238)*XYM4E!$C238+(drdp!J238)*XYM4E!$D238))</f>
        <v>0</v>
      </c>
      <c r="K238" s="21">
        <f t="shared" si="47"/>
        <v>1.1274877853621443</v>
      </c>
      <c r="L238" s="21">
        <f t="shared" si="48"/>
        <v>124.44167287793485</v>
      </c>
      <c r="M238" s="21">
        <f t="shared" si="49"/>
        <v>0.60343850377946295</v>
      </c>
      <c r="N238" s="21">
        <f t="shared" si="50"/>
        <v>-3.5612278824933878</v>
      </c>
      <c r="O238" s="21">
        <f t="shared" si="51"/>
        <v>-0.8098971331218171</v>
      </c>
      <c r="P238" s="21">
        <f t="shared" si="52"/>
        <v>2.5835934472864093</v>
      </c>
      <c r="Q238" s="19">
        <f t="shared" si="53"/>
        <v>1.1274877853621443</v>
      </c>
      <c r="R238" s="19">
        <f t="shared" si="54"/>
        <v>124.44167287793485</v>
      </c>
      <c r="S238" s="19">
        <f t="shared" si="55"/>
        <v>0.60343850377946295</v>
      </c>
      <c r="T238" s="19">
        <f t="shared" si="56"/>
        <v>-3.5612278824933878</v>
      </c>
      <c r="U238" s="19">
        <f t="shared" si="57"/>
        <v>-0.8098971331218171</v>
      </c>
      <c r="V238" s="19">
        <f t="shared" si="58"/>
        <v>2.5835934472864093</v>
      </c>
    </row>
    <row r="239" spans="1:22" x14ac:dyDescent="0.25">
      <c r="A239" s="26">
        <f>Wellpath!E239</f>
        <v>0</v>
      </c>
      <c r="B239" s="22">
        <v>0</v>
      </c>
      <c r="C239" s="22" t="e">
        <f>ABS(COS(Wellpath!$L239))*SIN(Wellpath!$M239)*MAX(1,SQRT(10/(Wellpath!K239-Wellpath!K238)))</f>
        <v>#DIV/0!</v>
      </c>
      <c r="D239" s="22" t="str">
        <f>IF(ABS(Wellpath!$L239)&lt;VerticalInc,"SING",ABS(COS(Wellpath!$L239))*COS(Wellpath!$M239)/SIN(Wellpath!$L239)*MAX(1,SQRT(10/(Wellpath!K239-Wellpath!K238))))</f>
        <v>SING</v>
      </c>
      <c r="E239" s="20">
        <f>IF(D239="SING",0,Model!$W$36*((drdp!B239+drdp!K239)*XYM4E!$B239+(drdp!E239+drdp!N239)*XYM4E!$C239+(drdp!H239+drdp!Q239)*XYM4E!$D239))</f>
        <v>0</v>
      </c>
      <c r="F239" s="20">
        <f>IF(D239="SING",(Wellpath!K240-Wellpath!K238)/2*Model!$W$36,Model!$W$36*((drdp!C239+drdp!L239)*XYM4E!$B239+(drdp!F239+drdp!O239)*XYM4E!$C239+(drdp!I239+drdp!R239)*XYM4E!$D239))</f>
        <v>0</v>
      </c>
      <c r="G239" s="20">
        <f>IF(D239="SING",0,Model!$W$36*((drdp!D239+drdp!M239)*XYM4E!$B239+(drdp!G239+drdp!P239)*XYM4E!$C239+(drdp!J239+drdp!S239)*XYM4E!$D239))</f>
        <v>0</v>
      </c>
      <c r="H239" s="18">
        <f>IF(D239="SING",0,Model!$W$36*((drdp!B239)*XYM4E!$B239+(drdp!E239)*XYM4E!$C239+(drdp!H239)*XYM4E!$D239))</f>
        <v>0</v>
      </c>
      <c r="I239" s="18">
        <f>IF(D239="SING",(Wellpath!K239-Wellpath!K238)/2*Model!$W$36,Model!$W$36*((drdp!C239)*XYM4E!$B239+(drdp!F239)*XYM4E!$C239+(drdp!I239)*XYM4E!$D239))</f>
        <v>0</v>
      </c>
      <c r="J239" s="18">
        <f>IF(D239="SING",0,Model!$W$36*((drdp!D239)*XYM4E!$B239+(drdp!G239)*XYM4E!$C239+(drdp!J239)*XYM4E!$D239))</f>
        <v>0</v>
      </c>
      <c r="K239" s="21">
        <f t="shared" si="47"/>
        <v>1.1274877853621443</v>
      </c>
      <c r="L239" s="21">
        <f t="shared" si="48"/>
        <v>124.44167287793485</v>
      </c>
      <c r="M239" s="21">
        <f t="shared" si="49"/>
        <v>0.60343850377946295</v>
      </c>
      <c r="N239" s="21">
        <f t="shared" si="50"/>
        <v>-3.5612278824933878</v>
      </c>
      <c r="O239" s="21">
        <f t="shared" si="51"/>
        <v>-0.8098971331218171</v>
      </c>
      <c r="P239" s="21">
        <f t="shared" si="52"/>
        <v>2.5835934472864093</v>
      </c>
      <c r="Q239" s="19">
        <f t="shared" si="53"/>
        <v>1.1274877853621443</v>
      </c>
      <c r="R239" s="19">
        <f t="shared" si="54"/>
        <v>124.44167287793485</v>
      </c>
      <c r="S239" s="19">
        <f t="shared" si="55"/>
        <v>0.60343850377946295</v>
      </c>
      <c r="T239" s="19">
        <f t="shared" si="56"/>
        <v>-3.5612278824933878</v>
      </c>
      <c r="U239" s="19">
        <f t="shared" si="57"/>
        <v>-0.8098971331218171</v>
      </c>
      <c r="V239" s="19">
        <f t="shared" si="58"/>
        <v>2.5835934472864093</v>
      </c>
    </row>
    <row r="240" spans="1:22" x14ac:dyDescent="0.25">
      <c r="A240" s="26">
        <f>Wellpath!E240</f>
        <v>0</v>
      </c>
      <c r="B240" s="22">
        <v>0</v>
      </c>
      <c r="C240" s="22" t="e">
        <f>ABS(COS(Wellpath!$L240))*SIN(Wellpath!$M240)*MAX(1,SQRT(10/(Wellpath!K240-Wellpath!K239)))</f>
        <v>#DIV/0!</v>
      </c>
      <c r="D240" s="22" t="str">
        <f>IF(ABS(Wellpath!$L240)&lt;VerticalInc,"SING",ABS(COS(Wellpath!$L240))*COS(Wellpath!$M240)/SIN(Wellpath!$L240)*MAX(1,SQRT(10/(Wellpath!K240-Wellpath!K239))))</f>
        <v>SING</v>
      </c>
      <c r="E240" s="20">
        <f>IF(D240="SING",0,Model!$W$36*((drdp!B240+drdp!K240)*XYM4E!$B240+(drdp!E240+drdp!N240)*XYM4E!$C240+(drdp!H240+drdp!Q240)*XYM4E!$D240))</f>
        <v>0</v>
      </c>
      <c r="F240" s="20">
        <f>IF(D240="SING",(Wellpath!K241-Wellpath!K239)/2*Model!$W$36,Model!$W$36*((drdp!C240+drdp!L240)*XYM4E!$B240+(drdp!F240+drdp!O240)*XYM4E!$C240+(drdp!I240+drdp!R240)*XYM4E!$D240))</f>
        <v>0</v>
      </c>
      <c r="G240" s="20">
        <f>IF(D240="SING",0,Model!$W$36*((drdp!D240+drdp!M240)*XYM4E!$B240+(drdp!G240+drdp!P240)*XYM4E!$C240+(drdp!J240+drdp!S240)*XYM4E!$D240))</f>
        <v>0</v>
      </c>
      <c r="H240" s="18">
        <f>IF(D240="SING",0,Model!$W$36*((drdp!B240)*XYM4E!$B240+(drdp!E240)*XYM4E!$C240+(drdp!H240)*XYM4E!$D240))</f>
        <v>0</v>
      </c>
      <c r="I240" s="18">
        <f>IF(D240="SING",(Wellpath!K240-Wellpath!K239)/2*Model!$W$36,Model!$W$36*((drdp!C240)*XYM4E!$B240+(drdp!F240)*XYM4E!$C240+(drdp!I240)*XYM4E!$D240))</f>
        <v>0</v>
      </c>
      <c r="J240" s="18">
        <f>IF(D240="SING",0,Model!$W$36*((drdp!D240)*XYM4E!$B240+(drdp!G240)*XYM4E!$C240+(drdp!J240)*XYM4E!$D240))</f>
        <v>0</v>
      </c>
      <c r="K240" s="21">
        <f t="shared" si="47"/>
        <v>1.1274877853621443</v>
      </c>
      <c r="L240" s="21">
        <f t="shared" si="48"/>
        <v>124.44167287793485</v>
      </c>
      <c r="M240" s="21">
        <f t="shared" si="49"/>
        <v>0.60343850377946295</v>
      </c>
      <c r="N240" s="21">
        <f t="shared" si="50"/>
        <v>-3.5612278824933878</v>
      </c>
      <c r="O240" s="21">
        <f t="shared" si="51"/>
        <v>-0.8098971331218171</v>
      </c>
      <c r="P240" s="21">
        <f t="shared" si="52"/>
        <v>2.5835934472864093</v>
      </c>
      <c r="Q240" s="19">
        <f t="shared" si="53"/>
        <v>1.1274877853621443</v>
      </c>
      <c r="R240" s="19">
        <f t="shared" si="54"/>
        <v>124.44167287793485</v>
      </c>
      <c r="S240" s="19">
        <f t="shared" si="55"/>
        <v>0.60343850377946295</v>
      </c>
      <c r="T240" s="19">
        <f t="shared" si="56"/>
        <v>-3.5612278824933878</v>
      </c>
      <c r="U240" s="19">
        <f t="shared" si="57"/>
        <v>-0.8098971331218171</v>
      </c>
      <c r="V240" s="19">
        <f t="shared" si="58"/>
        <v>2.5835934472864093</v>
      </c>
    </row>
    <row r="241" spans="1:22" x14ac:dyDescent="0.25">
      <c r="A241" s="26">
        <f>Wellpath!E241</f>
        <v>0</v>
      </c>
      <c r="B241" s="22">
        <v>0</v>
      </c>
      <c r="C241" s="22" t="e">
        <f>ABS(COS(Wellpath!$L241))*SIN(Wellpath!$M241)*MAX(1,SQRT(10/(Wellpath!K241-Wellpath!K240)))</f>
        <v>#DIV/0!</v>
      </c>
      <c r="D241" s="22" t="str">
        <f>IF(ABS(Wellpath!$L241)&lt;VerticalInc,"SING",ABS(COS(Wellpath!$L241))*COS(Wellpath!$M241)/SIN(Wellpath!$L241)*MAX(1,SQRT(10/(Wellpath!K241-Wellpath!K240))))</f>
        <v>SING</v>
      </c>
      <c r="E241" s="20">
        <f>IF(D241="SING",0,Model!$W$36*((drdp!B241+drdp!K241)*XYM4E!$B241+(drdp!E241+drdp!N241)*XYM4E!$C241+(drdp!H241+drdp!Q241)*XYM4E!$D241))</f>
        <v>0</v>
      </c>
      <c r="F241" s="20">
        <f>IF(D241="SING",(Wellpath!K242-Wellpath!K240)/2*Model!$W$36,Model!$W$36*((drdp!C241+drdp!L241)*XYM4E!$B241+(drdp!F241+drdp!O241)*XYM4E!$C241+(drdp!I241+drdp!R241)*XYM4E!$D241))</f>
        <v>0</v>
      </c>
      <c r="G241" s="20">
        <f>IF(D241="SING",0,Model!$W$36*((drdp!D241+drdp!M241)*XYM4E!$B241+(drdp!G241+drdp!P241)*XYM4E!$C241+(drdp!J241+drdp!S241)*XYM4E!$D241))</f>
        <v>0</v>
      </c>
      <c r="H241" s="18">
        <f>IF(D241="SING",0,Model!$W$36*((drdp!B241)*XYM4E!$B241+(drdp!E241)*XYM4E!$C241+(drdp!H241)*XYM4E!$D241))</f>
        <v>0</v>
      </c>
      <c r="I241" s="18">
        <f>IF(D241="SING",(Wellpath!K241-Wellpath!K240)/2*Model!$W$36,Model!$W$36*((drdp!C241)*XYM4E!$B241+(drdp!F241)*XYM4E!$C241+(drdp!I241)*XYM4E!$D241))</f>
        <v>0</v>
      </c>
      <c r="J241" s="18">
        <f>IF(D241="SING",0,Model!$W$36*((drdp!D241)*XYM4E!$B241+(drdp!G241)*XYM4E!$C241+(drdp!J241)*XYM4E!$D241))</f>
        <v>0</v>
      </c>
      <c r="K241" s="21">
        <f t="shared" si="47"/>
        <v>1.1274877853621443</v>
      </c>
      <c r="L241" s="21">
        <f t="shared" si="48"/>
        <v>124.44167287793485</v>
      </c>
      <c r="M241" s="21">
        <f t="shared" si="49"/>
        <v>0.60343850377946295</v>
      </c>
      <c r="N241" s="21">
        <f t="shared" si="50"/>
        <v>-3.5612278824933878</v>
      </c>
      <c r="O241" s="21">
        <f t="shared" si="51"/>
        <v>-0.8098971331218171</v>
      </c>
      <c r="P241" s="21">
        <f t="shared" si="52"/>
        <v>2.5835934472864093</v>
      </c>
      <c r="Q241" s="19">
        <f t="shared" si="53"/>
        <v>1.1274877853621443</v>
      </c>
      <c r="R241" s="19">
        <f t="shared" si="54"/>
        <v>124.44167287793485</v>
      </c>
      <c r="S241" s="19">
        <f t="shared" si="55"/>
        <v>0.60343850377946295</v>
      </c>
      <c r="T241" s="19">
        <f t="shared" si="56"/>
        <v>-3.5612278824933878</v>
      </c>
      <c r="U241" s="19">
        <f t="shared" si="57"/>
        <v>-0.8098971331218171</v>
      </c>
      <c r="V241" s="19">
        <f t="shared" si="58"/>
        <v>2.5835934472864093</v>
      </c>
    </row>
    <row r="242" spans="1:22" x14ac:dyDescent="0.25">
      <c r="A242" s="26">
        <f>Wellpath!E242</f>
        <v>0</v>
      </c>
      <c r="B242" s="22">
        <v>0</v>
      </c>
      <c r="C242" s="22" t="e">
        <f>ABS(COS(Wellpath!$L242))*SIN(Wellpath!$M242)*MAX(1,SQRT(10/(Wellpath!K242-Wellpath!K241)))</f>
        <v>#DIV/0!</v>
      </c>
      <c r="D242" s="22" t="str">
        <f>IF(ABS(Wellpath!$L242)&lt;VerticalInc,"SING",ABS(COS(Wellpath!$L242))*COS(Wellpath!$M242)/SIN(Wellpath!$L242)*MAX(1,SQRT(10/(Wellpath!K242-Wellpath!K241))))</f>
        <v>SING</v>
      </c>
      <c r="E242" s="20">
        <f>IF(D242="SING",0,Model!$W$36*((drdp!B242+drdp!K242)*XYM4E!$B242+(drdp!E242+drdp!N242)*XYM4E!$C242+(drdp!H242+drdp!Q242)*XYM4E!$D242))</f>
        <v>0</v>
      </c>
      <c r="F242" s="20">
        <f>IF(D242="SING",(Wellpath!K243-Wellpath!K241)/2*Model!$W$36,Model!$W$36*((drdp!C242+drdp!L242)*XYM4E!$B242+(drdp!F242+drdp!O242)*XYM4E!$C242+(drdp!I242+drdp!R242)*XYM4E!$D242))</f>
        <v>0</v>
      </c>
      <c r="G242" s="20">
        <f>IF(D242="SING",0,Model!$W$36*((drdp!D242+drdp!M242)*XYM4E!$B242+(drdp!G242+drdp!P242)*XYM4E!$C242+(drdp!J242+drdp!S242)*XYM4E!$D242))</f>
        <v>0</v>
      </c>
      <c r="H242" s="18">
        <f>IF(D242="SING",0,Model!$W$36*((drdp!B242)*XYM4E!$B242+(drdp!E242)*XYM4E!$C242+(drdp!H242)*XYM4E!$D242))</f>
        <v>0</v>
      </c>
      <c r="I242" s="18">
        <f>IF(D242="SING",(Wellpath!K242-Wellpath!K241)/2*Model!$W$36,Model!$W$36*((drdp!C242)*XYM4E!$B242+(drdp!F242)*XYM4E!$C242+(drdp!I242)*XYM4E!$D242))</f>
        <v>0</v>
      </c>
      <c r="J242" s="18">
        <f>IF(D242="SING",0,Model!$W$36*((drdp!D242)*XYM4E!$B242+(drdp!G242)*XYM4E!$C242+(drdp!J242)*XYM4E!$D242))</f>
        <v>0</v>
      </c>
      <c r="K242" s="21">
        <f t="shared" si="47"/>
        <v>1.1274877853621443</v>
      </c>
      <c r="L242" s="21">
        <f t="shared" si="48"/>
        <v>124.44167287793485</v>
      </c>
      <c r="M242" s="21">
        <f t="shared" si="49"/>
        <v>0.60343850377946295</v>
      </c>
      <c r="N242" s="21">
        <f t="shared" si="50"/>
        <v>-3.5612278824933878</v>
      </c>
      <c r="O242" s="21">
        <f t="shared" si="51"/>
        <v>-0.8098971331218171</v>
      </c>
      <c r="P242" s="21">
        <f t="shared" si="52"/>
        <v>2.5835934472864093</v>
      </c>
      <c r="Q242" s="19">
        <f t="shared" si="53"/>
        <v>1.1274877853621443</v>
      </c>
      <c r="R242" s="19">
        <f t="shared" si="54"/>
        <v>124.44167287793485</v>
      </c>
      <c r="S242" s="19">
        <f t="shared" si="55"/>
        <v>0.60343850377946295</v>
      </c>
      <c r="T242" s="19">
        <f t="shared" si="56"/>
        <v>-3.5612278824933878</v>
      </c>
      <c r="U242" s="19">
        <f t="shared" si="57"/>
        <v>-0.8098971331218171</v>
      </c>
      <c r="V242" s="19">
        <f t="shared" si="58"/>
        <v>2.5835934472864093</v>
      </c>
    </row>
    <row r="243" spans="1:22" x14ac:dyDescent="0.25">
      <c r="A243" s="26">
        <f>Wellpath!E243</f>
        <v>0</v>
      </c>
      <c r="B243" s="22">
        <v>0</v>
      </c>
      <c r="C243" s="22" t="e">
        <f>ABS(COS(Wellpath!$L243))*SIN(Wellpath!$M243)*MAX(1,SQRT(10/(Wellpath!K243-Wellpath!K242)))</f>
        <v>#DIV/0!</v>
      </c>
      <c r="D243" s="22" t="str">
        <f>IF(ABS(Wellpath!$L243)&lt;VerticalInc,"SING",ABS(COS(Wellpath!$L243))*COS(Wellpath!$M243)/SIN(Wellpath!$L243)*MAX(1,SQRT(10/(Wellpath!K243-Wellpath!K242))))</f>
        <v>SING</v>
      </c>
      <c r="E243" s="20">
        <f>IF(D243="SING",0,Model!$W$36*((drdp!B243+drdp!K243)*XYM4E!$B243+(drdp!E243+drdp!N243)*XYM4E!$C243+(drdp!H243+drdp!Q243)*XYM4E!$D243))</f>
        <v>0</v>
      </c>
      <c r="F243" s="20">
        <f>IF(D243="SING",(Wellpath!K244-Wellpath!K242)/2*Model!$W$36,Model!$W$36*((drdp!C243+drdp!L243)*XYM4E!$B243+(drdp!F243+drdp!O243)*XYM4E!$C243+(drdp!I243+drdp!R243)*XYM4E!$D243))</f>
        <v>0</v>
      </c>
      <c r="G243" s="20">
        <f>IF(D243="SING",0,Model!$W$36*((drdp!D243+drdp!M243)*XYM4E!$B243+(drdp!G243+drdp!P243)*XYM4E!$C243+(drdp!J243+drdp!S243)*XYM4E!$D243))</f>
        <v>0</v>
      </c>
      <c r="H243" s="18">
        <f>IF(D243="SING",0,Model!$W$36*((drdp!B243)*XYM4E!$B243+(drdp!E243)*XYM4E!$C243+(drdp!H243)*XYM4E!$D243))</f>
        <v>0</v>
      </c>
      <c r="I243" s="18">
        <f>IF(D243="SING",(Wellpath!K243-Wellpath!K242)/2*Model!$W$36,Model!$W$36*((drdp!C243)*XYM4E!$B243+(drdp!F243)*XYM4E!$C243+(drdp!I243)*XYM4E!$D243))</f>
        <v>0</v>
      </c>
      <c r="J243" s="18">
        <f>IF(D243="SING",0,Model!$W$36*((drdp!D243)*XYM4E!$B243+(drdp!G243)*XYM4E!$C243+(drdp!J243)*XYM4E!$D243))</f>
        <v>0</v>
      </c>
      <c r="K243" s="21">
        <f t="shared" si="47"/>
        <v>1.1274877853621443</v>
      </c>
      <c r="L243" s="21">
        <f t="shared" si="48"/>
        <v>124.44167287793485</v>
      </c>
      <c r="M243" s="21">
        <f t="shared" si="49"/>
        <v>0.60343850377946295</v>
      </c>
      <c r="N243" s="21">
        <f t="shared" si="50"/>
        <v>-3.5612278824933878</v>
      </c>
      <c r="O243" s="21">
        <f t="shared" si="51"/>
        <v>-0.8098971331218171</v>
      </c>
      <c r="P243" s="21">
        <f t="shared" si="52"/>
        <v>2.5835934472864093</v>
      </c>
      <c r="Q243" s="19">
        <f t="shared" si="53"/>
        <v>1.1274877853621443</v>
      </c>
      <c r="R243" s="19">
        <f t="shared" si="54"/>
        <v>124.44167287793485</v>
      </c>
      <c r="S243" s="19">
        <f t="shared" si="55"/>
        <v>0.60343850377946295</v>
      </c>
      <c r="T243" s="19">
        <f t="shared" si="56"/>
        <v>-3.5612278824933878</v>
      </c>
      <c r="U243" s="19">
        <f t="shared" si="57"/>
        <v>-0.8098971331218171</v>
      </c>
      <c r="V243" s="19">
        <f t="shared" si="58"/>
        <v>2.5835934472864093</v>
      </c>
    </row>
    <row r="244" spans="1:22" x14ac:dyDescent="0.25">
      <c r="A244" s="26">
        <f>Wellpath!E244</f>
        <v>0</v>
      </c>
      <c r="B244" s="22">
        <v>0</v>
      </c>
      <c r="C244" s="22" t="e">
        <f>ABS(COS(Wellpath!$L244))*SIN(Wellpath!$M244)*MAX(1,SQRT(10/(Wellpath!K244-Wellpath!K243)))</f>
        <v>#DIV/0!</v>
      </c>
      <c r="D244" s="22" t="str">
        <f>IF(ABS(Wellpath!$L244)&lt;VerticalInc,"SING",ABS(COS(Wellpath!$L244))*COS(Wellpath!$M244)/SIN(Wellpath!$L244)*MAX(1,SQRT(10/(Wellpath!K244-Wellpath!K243))))</f>
        <v>SING</v>
      </c>
      <c r="E244" s="20">
        <f>IF(D244="SING",0,Model!$W$36*((drdp!B244+drdp!K244)*XYM4E!$B244+(drdp!E244+drdp!N244)*XYM4E!$C244+(drdp!H244+drdp!Q244)*XYM4E!$D244))</f>
        <v>0</v>
      </c>
      <c r="F244" s="20">
        <f>IF(D244="SING",(Wellpath!K245-Wellpath!K243)/2*Model!$W$36,Model!$W$36*((drdp!C244+drdp!L244)*XYM4E!$B244+(drdp!F244+drdp!O244)*XYM4E!$C244+(drdp!I244+drdp!R244)*XYM4E!$D244))</f>
        <v>0</v>
      </c>
      <c r="G244" s="20">
        <f>IF(D244="SING",0,Model!$W$36*((drdp!D244+drdp!M244)*XYM4E!$B244+(drdp!G244+drdp!P244)*XYM4E!$C244+(drdp!J244+drdp!S244)*XYM4E!$D244))</f>
        <v>0</v>
      </c>
      <c r="H244" s="18">
        <f>IF(D244="SING",0,Model!$W$36*((drdp!B244)*XYM4E!$B244+(drdp!E244)*XYM4E!$C244+(drdp!H244)*XYM4E!$D244))</f>
        <v>0</v>
      </c>
      <c r="I244" s="18">
        <f>IF(D244="SING",(Wellpath!K244-Wellpath!K243)/2*Model!$W$36,Model!$W$36*((drdp!C244)*XYM4E!$B244+(drdp!F244)*XYM4E!$C244+(drdp!I244)*XYM4E!$D244))</f>
        <v>0</v>
      </c>
      <c r="J244" s="18">
        <f>IF(D244="SING",0,Model!$W$36*((drdp!D244)*XYM4E!$B244+(drdp!G244)*XYM4E!$C244+(drdp!J244)*XYM4E!$D244))</f>
        <v>0</v>
      </c>
      <c r="K244" s="21">
        <f t="shared" si="47"/>
        <v>1.1274877853621443</v>
      </c>
      <c r="L244" s="21">
        <f t="shared" si="48"/>
        <v>124.44167287793485</v>
      </c>
      <c r="M244" s="21">
        <f t="shared" si="49"/>
        <v>0.60343850377946295</v>
      </c>
      <c r="N244" s="21">
        <f t="shared" si="50"/>
        <v>-3.5612278824933878</v>
      </c>
      <c r="O244" s="21">
        <f t="shared" si="51"/>
        <v>-0.8098971331218171</v>
      </c>
      <c r="P244" s="21">
        <f t="shared" si="52"/>
        <v>2.5835934472864093</v>
      </c>
      <c r="Q244" s="19">
        <f t="shared" si="53"/>
        <v>1.1274877853621443</v>
      </c>
      <c r="R244" s="19">
        <f t="shared" si="54"/>
        <v>124.44167287793485</v>
      </c>
      <c r="S244" s="19">
        <f t="shared" si="55"/>
        <v>0.60343850377946295</v>
      </c>
      <c r="T244" s="19">
        <f t="shared" si="56"/>
        <v>-3.5612278824933878</v>
      </c>
      <c r="U244" s="19">
        <f t="shared" si="57"/>
        <v>-0.8098971331218171</v>
      </c>
      <c r="V244" s="19">
        <f t="shared" si="58"/>
        <v>2.5835934472864093</v>
      </c>
    </row>
    <row r="245" spans="1:22" x14ac:dyDescent="0.25">
      <c r="A245" s="26">
        <f>Wellpath!E245</f>
        <v>0</v>
      </c>
      <c r="B245" s="22">
        <v>0</v>
      </c>
      <c r="C245" s="22" t="e">
        <f>ABS(COS(Wellpath!$L245))*SIN(Wellpath!$M245)*MAX(1,SQRT(10/(Wellpath!K245-Wellpath!K244)))</f>
        <v>#DIV/0!</v>
      </c>
      <c r="D245" s="22" t="str">
        <f>IF(ABS(Wellpath!$L245)&lt;VerticalInc,"SING",ABS(COS(Wellpath!$L245))*COS(Wellpath!$M245)/SIN(Wellpath!$L245)*MAX(1,SQRT(10/(Wellpath!K245-Wellpath!K244))))</f>
        <v>SING</v>
      </c>
      <c r="E245" s="20">
        <f>IF(D245="SING",0,Model!$W$36*((drdp!B245+drdp!K245)*XYM4E!$B245+(drdp!E245+drdp!N245)*XYM4E!$C245+(drdp!H245+drdp!Q245)*XYM4E!$D245))</f>
        <v>0</v>
      </c>
      <c r="F245" s="20">
        <f>IF(D245="SING",(Wellpath!K246-Wellpath!K244)/2*Model!$W$36,Model!$W$36*((drdp!C245+drdp!L245)*XYM4E!$B245+(drdp!F245+drdp!O245)*XYM4E!$C245+(drdp!I245+drdp!R245)*XYM4E!$D245))</f>
        <v>0</v>
      </c>
      <c r="G245" s="20">
        <f>IF(D245="SING",0,Model!$W$36*((drdp!D245+drdp!M245)*XYM4E!$B245+(drdp!G245+drdp!P245)*XYM4E!$C245+(drdp!J245+drdp!S245)*XYM4E!$D245))</f>
        <v>0</v>
      </c>
      <c r="H245" s="18">
        <f>IF(D245="SING",0,Model!$W$36*((drdp!B245)*XYM4E!$B245+(drdp!E245)*XYM4E!$C245+(drdp!H245)*XYM4E!$D245))</f>
        <v>0</v>
      </c>
      <c r="I245" s="18">
        <f>IF(D245="SING",(Wellpath!K245-Wellpath!K244)/2*Model!$W$36,Model!$W$36*((drdp!C245)*XYM4E!$B245+(drdp!F245)*XYM4E!$C245+(drdp!I245)*XYM4E!$D245))</f>
        <v>0</v>
      </c>
      <c r="J245" s="18">
        <f>IF(D245="SING",0,Model!$W$36*((drdp!D245)*XYM4E!$B245+(drdp!G245)*XYM4E!$C245+(drdp!J245)*XYM4E!$D245))</f>
        <v>0</v>
      </c>
      <c r="K245" s="21">
        <f t="shared" si="47"/>
        <v>1.1274877853621443</v>
      </c>
      <c r="L245" s="21">
        <f t="shared" si="48"/>
        <v>124.44167287793485</v>
      </c>
      <c r="M245" s="21">
        <f t="shared" si="49"/>
        <v>0.60343850377946295</v>
      </c>
      <c r="N245" s="21">
        <f t="shared" si="50"/>
        <v>-3.5612278824933878</v>
      </c>
      <c r="O245" s="21">
        <f t="shared" si="51"/>
        <v>-0.8098971331218171</v>
      </c>
      <c r="P245" s="21">
        <f t="shared" si="52"/>
        <v>2.5835934472864093</v>
      </c>
      <c r="Q245" s="19">
        <f t="shared" si="53"/>
        <v>1.1274877853621443</v>
      </c>
      <c r="R245" s="19">
        <f t="shared" si="54"/>
        <v>124.44167287793485</v>
      </c>
      <c r="S245" s="19">
        <f t="shared" si="55"/>
        <v>0.60343850377946295</v>
      </c>
      <c r="T245" s="19">
        <f t="shared" si="56"/>
        <v>-3.5612278824933878</v>
      </c>
      <c r="U245" s="19">
        <f t="shared" si="57"/>
        <v>-0.8098971331218171</v>
      </c>
      <c r="V245" s="19">
        <f t="shared" si="58"/>
        <v>2.5835934472864093</v>
      </c>
    </row>
    <row r="246" spans="1:22" x14ac:dyDescent="0.25">
      <c r="A246" s="26">
        <f>Wellpath!E246</f>
        <v>0</v>
      </c>
      <c r="B246" s="22">
        <v>0</v>
      </c>
      <c r="C246" s="22" t="e">
        <f>ABS(COS(Wellpath!$L246))*SIN(Wellpath!$M246)*MAX(1,SQRT(10/(Wellpath!K246-Wellpath!K245)))</f>
        <v>#DIV/0!</v>
      </c>
      <c r="D246" s="22" t="str">
        <f>IF(ABS(Wellpath!$L246)&lt;VerticalInc,"SING",ABS(COS(Wellpath!$L246))*COS(Wellpath!$M246)/SIN(Wellpath!$L246)*MAX(1,SQRT(10/(Wellpath!K246-Wellpath!K245))))</f>
        <v>SING</v>
      </c>
      <c r="E246" s="20">
        <f>IF(D246="SING",0,Model!$W$36*((drdp!B246+drdp!K246)*XYM4E!$B246+(drdp!E246+drdp!N246)*XYM4E!$C246+(drdp!H246+drdp!Q246)*XYM4E!$D246))</f>
        <v>0</v>
      </c>
      <c r="F246" s="20">
        <f>IF(D246="SING",(Wellpath!K247-Wellpath!K245)/2*Model!$W$36,Model!$W$36*((drdp!C246+drdp!L246)*XYM4E!$B246+(drdp!F246+drdp!O246)*XYM4E!$C246+(drdp!I246+drdp!R246)*XYM4E!$D246))</f>
        <v>0</v>
      </c>
      <c r="G246" s="20">
        <f>IF(D246="SING",0,Model!$W$36*((drdp!D246+drdp!M246)*XYM4E!$B246+(drdp!G246+drdp!P246)*XYM4E!$C246+(drdp!J246+drdp!S246)*XYM4E!$D246))</f>
        <v>0</v>
      </c>
      <c r="H246" s="18">
        <f>IF(D246="SING",0,Model!$W$36*((drdp!B246)*XYM4E!$B246+(drdp!E246)*XYM4E!$C246+(drdp!H246)*XYM4E!$D246))</f>
        <v>0</v>
      </c>
      <c r="I246" s="18">
        <f>IF(D246="SING",(Wellpath!K246-Wellpath!K245)/2*Model!$W$36,Model!$W$36*((drdp!C246)*XYM4E!$B246+(drdp!F246)*XYM4E!$C246+(drdp!I246)*XYM4E!$D246))</f>
        <v>0</v>
      </c>
      <c r="J246" s="18">
        <f>IF(D246="SING",0,Model!$W$36*((drdp!D246)*XYM4E!$B246+(drdp!G246)*XYM4E!$C246+(drdp!J246)*XYM4E!$D246))</f>
        <v>0</v>
      </c>
      <c r="K246" s="21">
        <f t="shared" si="47"/>
        <v>1.1274877853621443</v>
      </c>
      <c r="L246" s="21">
        <f t="shared" si="48"/>
        <v>124.44167287793485</v>
      </c>
      <c r="M246" s="21">
        <f t="shared" si="49"/>
        <v>0.60343850377946295</v>
      </c>
      <c r="N246" s="21">
        <f t="shared" si="50"/>
        <v>-3.5612278824933878</v>
      </c>
      <c r="O246" s="21">
        <f t="shared" si="51"/>
        <v>-0.8098971331218171</v>
      </c>
      <c r="P246" s="21">
        <f t="shared" si="52"/>
        <v>2.5835934472864093</v>
      </c>
      <c r="Q246" s="19">
        <f t="shared" si="53"/>
        <v>1.1274877853621443</v>
      </c>
      <c r="R246" s="19">
        <f t="shared" si="54"/>
        <v>124.44167287793485</v>
      </c>
      <c r="S246" s="19">
        <f t="shared" si="55"/>
        <v>0.60343850377946295</v>
      </c>
      <c r="T246" s="19">
        <f t="shared" si="56"/>
        <v>-3.5612278824933878</v>
      </c>
      <c r="U246" s="19">
        <f t="shared" si="57"/>
        <v>-0.8098971331218171</v>
      </c>
      <c r="V246" s="19">
        <f t="shared" si="58"/>
        <v>2.5835934472864093</v>
      </c>
    </row>
    <row r="247" spans="1:22" x14ac:dyDescent="0.25">
      <c r="A247" s="26">
        <f>Wellpath!E247</f>
        <v>0</v>
      </c>
      <c r="B247" s="22">
        <v>0</v>
      </c>
      <c r="C247" s="22" t="e">
        <f>ABS(COS(Wellpath!$L247))*SIN(Wellpath!$M247)*MAX(1,SQRT(10/(Wellpath!K247-Wellpath!K246)))</f>
        <v>#DIV/0!</v>
      </c>
      <c r="D247" s="22" t="str">
        <f>IF(ABS(Wellpath!$L247)&lt;VerticalInc,"SING",ABS(COS(Wellpath!$L247))*COS(Wellpath!$M247)/SIN(Wellpath!$L247)*MAX(1,SQRT(10/(Wellpath!K247-Wellpath!K246))))</f>
        <v>SING</v>
      </c>
      <c r="E247" s="20">
        <f>IF(D247="SING",0,Model!$W$36*((drdp!B247+drdp!K247)*XYM4E!$B247+(drdp!E247+drdp!N247)*XYM4E!$C247+(drdp!H247+drdp!Q247)*XYM4E!$D247))</f>
        <v>0</v>
      </c>
      <c r="F247" s="20">
        <f>IF(D247="SING",(Wellpath!K248-Wellpath!K246)/2*Model!$W$36,Model!$W$36*((drdp!C247+drdp!L247)*XYM4E!$B247+(drdp!F247+drdp!O247)*XYM4E!$C247+(drdp!I247+drdp!R247)*XYM4E!$D247))</f>
        <v>0</v>
      </c>
      <c r="G247" s="20">
        <f>IF(D247="SING",0,Model!$W$36*((drdp!D247+drdp!M247)*XYM4E!$B247+(drdp!G247+drdp!P247)*XYM4E!$C247+(drdp!J247+drdp!S247)*XYM4E!$D247))</f>
        <v>0</v>
      </c>
      <c r="H247" s="18">
        <f>IF(D247="SING",0,Model!$W$36*((drdp!B247)*XYM4E!$B247+(drdp!E247)*XYM4E!$C247+(drdp!H247)*XYM4E!$D247))</f>
        <v>0</v>
      </c>
      <c r="I247" s="18">
        <f>IF(D247="SING",(Wellpath!K247-Wellpath!K246)/2*Model!$W$36,Model!$W$36*((drdp!C247)*XYM4E!$B247+(drdp!F247)*XYM4E!$C247+(drdp!I247)*XYM4E!$D247))</f>
        <v>0</v>
      </c>
      <c r="J247" s="18">
        <f>IF(D247="SING",0,Model!$W$36*((drdp!D247)*XYM4E!$B247+(drdp!G247)*XYM4E!$C247+(drdp!J247)*XYM4E!$D247))</f>
        <v>0</v>
      </c>
      <c r="K247" s="21">
        <f t="shared" si="47"/>
        <v>1.1274877853621443</v>
      </c>
      <c r="L247" s="21">
        <f t="shared" si="48"/>
        <v>124.44167287793485</v>
      </c>
      <c r="M247" s="21">
        <f t="shared" si="49"/>
        <v>0.60343850377946295</v>
      </c>
      <c r="N247" s="21">
        <f t="shared" si="50"/>
        <v>-3.5612278824933878</v>
      </c>
      <c r="O247" s="21">
        <f t="shared" si="51"/>
        <v>-0.8098971331218171</v>
      </c>
      <c r="P247" s="21">
        <f t="shared" si="52"/>
        <v>2.5835934472864093</v>
      </c>
      <c r="Q247" s="19">
        <f t="shared" si="53"/>
        <v>1.1274877853621443</v>
      </c>
      <c r="R247" s="19">
        <f t="shared" si="54"/>
        <v>124.44167287793485</v>
      </c>
      <c r="S247" s="19">
        <f t="shared" si="55"/>
        <v>0.60343850377946295</v>
      </c>
      <c r="T247" s="19">
        <f t="shared" si="56"/>
        <v>-3.5612278824933878</v>
      </c>
      <c r="U247" s="19">
        <f t="shared" si="57"/>
        <v>-0.8098971331218171</v>
      </c>
      <c r="V247" s="19">
        <f t="shared" si="58"/>
        <v>2.5835934472864093</v>
      </c>
    </row>
    <row r="248" spans="1:22" x14ac:dyDescent="0.25">
      <c r="A248" s="26">
        <f>Wellpath!E248</f>
        <v>0</v>
      </c>
      <c r="B248" s="22">
        <v>0</v>
      </c>
      <c r="C248" s="22" t="e">
        <f>ABS(COS(Wellpath!$L248))*SIN(Wellpath!$M248)*MAX(1,SQRT(10/(Wellpath!K248-Wellpath!K247)))</f>
        <v>#DIV/0!</v>
      </c>
      <c r="D248" s="22" t="str">
        <f>IF(ABS(Wellpath!$L248)&lt;VerticalInc,"SING",ABS(COS(Wellpath!$L248))*COS(Wellpath!$M248)/SIN(Wellpath!$L248)*MAX(1,SQRT(10/(Wellpath!K248-Wellpath!K247))))</f>
        <v>SING</v>
      </c>
      <c r="E248" s="20">
        <f>IF(D248="SING",0,Model!$W$36*((drdp!B248+drdp!K248)*XYM4E!$B248+(drdp!E248+drdp!N248)*XYM4E!$C248+(drdp!H248+drdp!Q248)*XYM4E!$D248))</f>
        <v>0</v>
      </c>
      <c r="F248" s="20">
        <f>IF(D248="SING",(Wellpath!K249-Wellpath!K247)/2*Model!$W$36,Model!$W$36*((drdp!C248+drdp!L248)*XYM4E!$B248+(drdp!F248+drdp!O248)*XYM4E!$C248+(drdp!I248+drdp!R248)*XYM4E!$D248))</f>
        <v>0</v>
      </c>
      <c r="G248" s="20">
        <f>IF(D248="SING",0,Model!$W$36*((drdp!D248+drdp!M248)*XYM4E!$B248+(drdp!G248+drdp!P248)*XYM4E!$C248+(drdp!J248+drdp!S248)*XYM4E!$D248))</f>
        <v>0</v>
      </c>
      <c r="H248" s="18">
        <f>IF(D248="SING",0,Model!$W$36*((drdp!B248)*XYM4E!$B248+(drdp!E248)*XYM4E!$C248+(drdp!H248)*XYM4E!$D248))</f>
        <v>0</v>
      </c>
      <c r="I248" s="18">
        <f>IF(D248="SING",(Wellpath!K248-Wellpath!K247)/2*Model!$W$36,Model!$W$36*((drdp!C248)*XYM4E!$B248+(drdp!F248)*XYM4E!$C248+(drdp!I248)*XYM4E!$D248))</f>
        <v>0</v>
      </c>
      <c r="J248" s="18">
        <f>IF(D248="SING",0,Model!$W$36*((drdp!D248)*XYM4E!$B248+(drdp!G248)*XYM4E!$C248+(drdp!J248)*XYM4E!$D248))</f>
        <v>0</v>
      </c>
      <c r="K248" s="21">
        <f t="shared" si="47"/>
        <v>1.1274877853621443</v>
      </c>
      <c r="L248" s="21">
        <f t="shared" si="48"/>
        <v>124.44167287793485</v>
      </c>
      <c r="M248" s="21">
        <f t="shared" si="49"/>
        <v>0.60343850377946295</v>
      </c>
      <c r="N248" s="21">
        <f t="shared" si="50"/>
        <v>-3.5612278824933878</v>
      </c>
      <c r="O248" s="21">
        <f t="shared" si="51"/>
        <v>-0.8098971331218171</v>
      </c>
      <c r="P248" s="21">
        <f t="shared" si="52"/>
        <v>2.5835934472864093</v>
      </c>
      <c r="Q248" s="19">
        <f t="shared" si="53"/>
        <v>1.1274877853621443</v>
      </c>
      <c r="R248" s="19">
        <f t="shared" si="54"/>
        <v>124.44167287793485</v>
      </c>
      <c r="S248" s="19">
        <f t="shared" si="55"/>
        <v>0.60343850377946295</v>
      </c>
      <c r="T248" s="19">
        <f t="shared" si="56"/>
        <v>-3.5612278824933878</v>
      </c>
      <c r="U248" s="19">
        <f t="shared" si="57"/>
        <v>-0.8098971331218171</v>
      </c>
      <c r="V248" s="19">
        <f t="shared" si="58"/>
        <v>2.5835934472864093</v>
      </c>
    </row>
    <row r="249" spans="1:22" x14ac:dyDescent="0.25">
      <c r="A249" s="26">
        <f>Wellpath!E249</f>
        <v>0</v>
      </c>
      <c r="B249" s="22">
        <v>0</v>
      </c>
      <c r="C249" s="22" t="e">
        <f>ABS(COS(Wellpath!$L249))*SIN(Wellpath!$M249)*MAX(1,SQRT(10/(Wellpath!K249-Wellpath!K248)))</f>
        <v>#DIV/0!</v>
      </c>
      <c r="D249" s="22" t="str">
        <f>IF(ABS(Wellpath!$L249)&lt;VerticalInc,"SING",ABS(COS(Wellpath!$L249))*COS(Wellpath!$M249)/SIN(Wellpath!$L249)*MAX(1,SQRT(10/(Wellpath!K249-Wellpath!K248))))</f>
        <v>SING</v>
      </c>
      <c r="E249" s="20">
        <f>IF(D249="SING",0,Model!$W$36*((drdp!B249+drdp!K249)*XYM4E!$B249+(drdp!E249+drdp!N249)*XYM4E!$C249+(drdp!H249+drdp!Q249)*XYM4E!$D249))</f>
        <v>0</v>
      </c>
      <c r="F249" s="20">
        <f>IF(D249="SING",(Wellpath!K250-Wellpath!K248)/2*Model!$W$36,Model!$W$36*((drdp!C249+drdp!L249)*XYM4E!$B249+(drdp!F249+drdp!O249)*XYM4E!$C249+(drdp!I249+drdp!R249)*XYM4E!$D249))</f>
        <v>0</v>
      </c>
      <c r="G249" s="20">
        <f>IF(D249="SING",0,Model!$W$36*((drdp!D249+drdp!M249)*XYM4E!$B249+(drdp!G249+drdp!P249)*XYM4E!$C249+(drdp!J249+drdp!S249)*XYM4E!$D249))</f>
        <v>0</v>
      </c>
      <c r="H249" s="18">
        <f>IF(D249="SING",0,Model!$W$36*((drdp!B249)*XYM4E!$B249+(drdp!E249)*XYM4E!$C249+(drdp!H249)*XYM4E!$D249))</f>
        <v>0</v>
      </c>
      <c r="I249" s="18">
        <f>IF(D249="SING",(Wellpath!K249-Wellpath!K248)/2*Model!$W$36,Model!$W$36*((drdp!C249)*XYM4E!$B249+(drdp!F249)*XYM4E!$C249+(drdp!I249)*XYM4E!$D249))</f>
        <v>0</v>
      </c>
      <c r="J249" s="18">
        <f>IF(D249="SING",0,Model!$W$36*((drdp!D249)*XYM4E!$B249+(drdp!G249)*XYM4E!$C249+(drdp!J249)*XYM4E!$D249))</f>
        <v>0</v>
      </c>
      <c r="K249" s="21">
        <f t="shared" si="47"/>
        <v>1.1274877853621443</v>
      </c>
      <c r="L249" s="21">
        <f t="shared" si="48"/>
        <v>124.44167287793485</v>
      </c>
      <c r="M249" s="21">
        <f t="shared" si="49"/>
        <v>0.60343850377946295</v>
      </c>
      <c r="N249" s="21">
        <f t="shared" si="50"/>
        <v>-3.5612278824933878</v>
      </c>
      <c r="O249" s="21">
        <f t="shared" si="51"/>
        <v>-0.8098971331218171</v>
      </c>
      <c r="P249" s="21">
        <f t="shared" si="52"/>
        <v>2.5835934472864093</v>
      </c>
      <c r="Q249" s="19">
        <f t="shared" si="53"/>
        <v>1.1274877853621443</v>
      </c>
      <c r="R249" s="19">
        <f t="shared" si="54"/>
        <v>124.44167287793485</v>
      </c>
      <c r="S249" s="19">
        <f t="shared" si="55"/>
        <v>0.60343850377946295</v>
      </c>
      <c r="T249" s="19">
        <f t="shared" si="56"/>
        <v>-3.5612278824933878</v>
      </c>
      <c r="U249" s="19">
        <f t="shared" si="57"/>
        <v>-0.8098971331218171</v>
      </c>
      <c r="V249" s="19">
        <f t="shared" si="58"/>
        <v>2.5835934472864093</v>
      </c>
    </row>
    <row r="250" spans="1:22" x14ac:dyDescent="0.25">
      <c r="A250" s="26">
        <f>Wellpath!E250</f>
        <v>0</v>
      </c>
      <c r="B250" s="22">
        <v>0</v>
      </c>
      <c r="C250" s="22" t="e">
        <f>ABS(COS(Wellpath!$L250))*SIN(Wellpath!$M250)*MAX(1,SQRT(10/(Wellpath!K250-Wellpath!K249)))</f>
        <v>#DIV/0!</v>
      </c>
      <c r="D250" s="22" t="str">
        <f>IF(ABS(Wellpath!$L250)&lt;VerticalInc,"SING",ABS(COS(Wellpath!$L250))*COS(Wellpath!$M250)/SIN(Wellpath!$L250)*MAX(1,SQRT(10/(Wellpath!K250-Wellpath!K249))))</f>
        <v>SING</v>
      </c>
      <c r="E250" s="20">
        <f>IF(D250="SING",0,Model!$W$36*((drdp!B250+drdp!K250)*XYM4E!$B250+(drdp!E250+drdp!N250)*XYM4E!$C250+(drdp!H250+drdp!Q250)*XYM4E!$D250))</f>
        <v>0</v>
      </c>
      <c r="F250" s="20">
        <f>IF(D250="SING",(Wellpath!K251-Wellpath!K249)/2*Model!$W$36,Model!$W$36*((drdp!C250+drdp!L250)*XYM4E!$B250+(drdp!F250+drdp!O250)*XYM4E!$C250+(drdp!I250+drdp!R250)*XYM4E!$D250))</f>
        <v>0</v>
      </c>
      <c r="G250" s="20">
        <f>IF(D250="SING",0,Model!$W$36*((drdp!D250+drdp!M250)*XYM4E!$B250+(drdp!G250+drdp!P250)*XYM4E!$C250+(drdp!J250+drdp!S250)*XYM4E!$D250))</f>
        <v>0</v>
      </c>
      <c r="H250" s="18">
        <f>IF(D250="SING",0,Model!$W$36*((drdp!B250)*XYM4E!$B250+(drdp!E250)*XYM4E!$C250+(drdp!H250)*XYM4E!$D250))</f>
        <v>0</v>
      </c>
      <c r="I250" s="18">
        <f>IF(D250="SING",(Wellpath!K250-Wellpath!K249)/2*Model!$W$36,Model!$W$36*((drdp!C250)*XYM4E!$B250+(drdp!F250)*XYM4E!$C250+(drdp!I250)*XYM4E!$D250))</f>
        <v>0</v>
      </c>
      <c r="J250" s="18">
        <f>IF(D250="SING",0,Model!$W$36*((drdp!D250)*XYM4E!$B250+(drdp!G250)*XYM4E!$C250+(drdp!J250)*XYM4E!$D250))</f>
        <v>0</v>
      </c>
      <c r="K250" s="21">
        <f t="shared" si="47"/>
        <v>1.1274877853621443</v>
      </c>
      <c r="L250" s="21">
        <f t="shared" si="48"/>
        <v>124.44167287793485</v>
      </c>
      <c r="M250" s="21">
        <f t="shared" si="49"/>
        <v>0.60343850377946295</v>
      </c>
      <c r="N250" s="21">
        <f t="shared" si="50"/>
        <v>-3.5612278824933878</v>
      </c>
      <c r="O250" s="21">
        <f t="shared" si="51"/>
        <v>-0.8098971331218171</v>
      </c>
      <c r="P250" s="21">
        <f t="shared" si="52"/>
        <v>2.5835934472864093</v>
      </c>
      <c r="Q250" s="19">
        <f t="shared" si="53"/>
        <v>1.1274877853621443</v>
      </c>
      <c r="R250" s="19">
        <f t="shared" si="54"/>
        <v>124.44167287793485</v>
      </c>
      <c r="S250" s="19">
        <f t="shared" si="55"/>
        <v>0.60343850377946295</v>
      </c>
      <c r="T250" s="19">
        <f t="shared" si="56"/>
        <v>-3.5612278824933878</v>
      </c>
      <c r="U250" s="19">
        <f t="shared" si="57"/>
        <v>-0.8098971331218171</v>
      </c>
      <c r="V250" s="19">
        <f t="shared" si="58"/>
        <v>2.5835934472864093</v>
      </c>
    </row>
    <row r="251" spans="1:22" x14ac:dyDescent="0.25">
      <c r="A251" s="26">
        <f>Wellpath!E251</f>
        <v>0</v>
      </c>
      <c r="B251" s="22">
        <v>0</v>
      </c>
      <c r="C251" s="22" t="e">
        <f>ABS(COS(Wellpath!$L251))*SIN(Wellpath!$M251)*MAX(1,SQRT(10/(Wellpath!K251-Wellpath!K250)))</f>
        <v>#DIV/0!</v>
      </c>
      <c r="D251" s="22" t="str">
        <f>IF(ABS(Wellpath!$L251)&lt;VerticalInc,"SING",ABS(COS(Wellpath!$L251))*COS(Wellpath!$M251)/SIN(Wellpath!$L251)*MAX(1,SQRT(10/(Wellpath!K251-Wellpath!K250))))</f>
        <v>SING</v>
      </c>
      <c r="E251" s="20">
        <f>IF(D251="SING",0,Model!$W$36*((drdp!B251+drdp!K251)*XYM4E!$B251+(drdp!E251+drdp!N251)*XYM4E!$C251+(drdp!H251+drdp!Q251)*XYM4E!$D251))</f>
        <v>0</v>
      </c>
      <c r="F251" s="20">
        <f>IF(D251="SING",(Wellpath!K252-Wellpath!K250)/2*Model!$W$36,Model!$W$36*((drdp!C251+drdp!L251)*XYM4E!$B251+(drdp!F251+drdp!O251)*XYM4E!$C251+(drdp!I251+drdp!R251)*XYM4E!$D251))</f>
        <v>0</v>
      </c>
      <c r="G251" s="20">
        <f>IF(D251="SING",0,Model!$W$36*((drdp!D251+drdp!M251)*XYM4E!$B251+(drdp!G251+drdp!P251)*XYM4E!$C251+(drdp!J251+drdp!S251)*XYM4E!$D251))</f>
        <v>0</v>
      </c>
      <c r="H251" s="18">
        <f>IF(D251="SING",0,Model!$W$36*((drdp!B251)*XYM4E!$B251+(drdp!E251)*XYM4E!$C251+(drdp!H251)*XYM4E!$D251))</f>
        <v>0</v>
      </c>
      <c r="I251" s="18">
        <f>IF(D251="SING",(Wellpath!K251-Wellpath!K250)/2*Model!$W$36,Model!$W$36*((drdp!C251)*XYM4E!$B251+(drdp!F251)*XYM4E!$C251+(drdp!I251)*XYM4E!$D251))</f>
        <v>0</v>
      </c>
      <c r="J251" s="18">
        <f>IF(D251="SING",0,Model!$W$36*((drdp!D251)*XYM4E!$B251+(drdp!G251)*XYM4E!$C251+(drdp!J251)*XYM4E!$D251))</f>
        <v>0</v>
      </c>
      <c r="K251" s="21">
        <f t="shared" si="47"/>
        <v>1.1274877853621443</v>
      </c>
      <c r="L251" s="21">
        <f t="shared" si="48"/>
        <v>124.44167287793485</v>
      </c>
      <c r="M251" s="21">
        <f t="shared" si="49"/>
        <v>0.60343850377946295</v>
      </c>
      <c r="N251" s="21">
        <f t="shared" si="50"/>
        <v>-3.5612278824933878</v>
      </c>
      <c r="O251" s="21">
        <f t="shared" si="51"/>
        <v>-0.8098971331218171</v>
      </c>
      <c r="P251" s="21">
        <f t="shared" si="52"/>
        <v>2.5835934472864093</v>
      </c>
      <c r="Q251" s="19">
        <f t="shared" si="53"/>
        <v>1.1274877853621443</v>
      </c>
      <c r="R251" s="19">
        <f t="shared" si="54"/>
        <v>124.44167287793485</v>
      </c>
      <c r="S251" s="19">
        <f t="shared" si="55"/>
        <v>0.60343850377946295</v>
      </c>
      <c r="T251" s="19">
        <f t="shared" si="56"/>
        <v>-3.5612278824933878</v>
      </c>
      <c r="U251" s="19">
        <f t="shared" si="57"/>
        <v>-0.8098971331218171</v>
      </c>
      <c r="V251" s="19">
        <f t="shared" si="58"/>
        <v>2.5835934472864093</v>
      </c>
    </row>
    <row r="252" spans="1:22" x14ac:dyDescent="0.25">
      <c r="A252" s="26">
        <f>Wellpath!E252</f>
        <v>0</v>
      </c>
      <c r="B252" s="22">
        <v>0</v>
      </c>
      <c r="C252" s="22" t="e">
        <f>ABS(COS(Wellpath!$L252))*SIN(Wellpath!$M252)*MAX(1,SQRT(10/(Wellpath!K252-Wellpath!K251)))</f>
        <v>#DIV/0!</v>
      </c>
      <c r="D252" s="22" t="str">
        <f>IF(ABS(Wellpath!$L252)&lt;VerticalInc,"SING",ABS(COS(Wellpath!$L252))*COS(Wellpath!$M252)/SIN(Wellpath!$L252)*MAX(1,SQRT(10/(Wellpath!K252-Wellpath!K251))))</f>
        <v>SING</v>
      </c>
      <c r="E252" s="20">
        <f>IF(D252="SING",0,Model!$W$36*((drdp!B252+drdp!K252)*XYM4E!$B252+(drdp!E252+drdp!N252)*XYM4E!$C252+(drdp!H252+drdp!Q252)*XYM4E!$D252))</f>
        <v>0</v>
      </c>
      <c r="F252" s="20">
        <f>IF(D252="SING",(Wellpath!K253-Wellpath!K251)/2*Model!$W$36,Model!$W$36*((drdp!C252+drdp!L252)*XYM4E!$B252+(drdp!F252+drdp!O252)*XYM4E!$C252+(drdp!I252+drdp!R252)*XYM4E!$D252))</f>
        <v>0</v>
      </c>
      <c r="G252" s="20">
        <f>IF(D252="SING",0,Model!$W$36*((drdp!D252+drdp!M252)*XYM4E!$B252+(drdp!G252+drdp!P252)*XYM4E!$C252+(drdp!J252+drdp!S252)*XYM4E!$D252))</f>
        <v>0</v>
      </c>
      <c r="H252" s="18">
        <f>IF(D252="SING",0,Model!$W$36*((drdp!B252)*XYM4E!$B252+(drdp!E252)*XYM4E!$C252+(drdp!H252)*XYM4E!$D252))</f>
        <v>0</v>
      </c>
      <c r="I252" s="18">
        <f>IF(D252="SING",(Wellpath!K252-Wellpath!K251)/2*Model!$W$36,Model!$W$36*((drdp!C252)*XYM4E!$B252+(drdp!F252)*XYM4E!$C252+(drdp!I252)*XYM4E!$D252))</f>
        <v>0</v>
      </c>
      <c r="J252" s="18">
        <f>IF(D252="SING",0,Model!$W$36*((drdp!D252)*XYM4E!$B252+(drdp!G252)*XYM4E!$C252+(drdp!J252)*XYM4E!$D252))</f>
        <v>0</v>
      </c>
      <c r="K252" s="21">
        <f t="shared" si="47"/>
        <v>1.1274877853621443</v>
      </c>
      <c r="L252" s="21">
        <f t="shared" si="48"/>
        <v>124.44167287793485</v>
      </c>
      <c r="M252" s="21">
        <f t="shared" si="49"/>
        <v>0.60343850377946295</v>
      </c>
      <c r="N252" s="21">
        <f t="shared" si="50"/>
        <v>-3.5612278824933878</v>
      </c>
      <c r="O252" s="21">
        <f t="shared" si="51"/>
        <v>-0.8098971331218171</v>
      </c>
      <c r="P252" s="21">
        <f t="shared" si="52"/>
        <v>2.5835934472864093</v>
      </c>
      <c r="Q252" s="19">
        <f t="shared" si="53"/>
        <v>1.1274877853621443</v>
      </c>
      <c r="R252" s="19">
        <f t="shared" si="54"/>
        <v>124.44167287793485</v>
      </c>
      <c r="S252" s="19">
        <f t="shared" si="55"/>
        <v>0.60343850377946295</v>
      </c>
      <c r="T252" s="19">
        <f t="shared" si="56"/>
        <v>-3.5612278824933878</v>
      </c>
      <c r="U252" s="19">
        <f t="shared" si="57"/>
        <v>-0.8098971331218171</v>
      </c>
      <c r="V252" s="19">
        <f t="shared" si="58"/>
        <v>2.5835934472864093</v>
      </c>
    </row>
    <row r="253" spans="1:22" x14ac:dyDescent="0.25">
      <c r="A253" s="26">
        <f>Wellpath!E253</f>
        <v>0</v>
      </c>
      <c r="B253" s="22">
        <v>0</v>
      </c>
      <c r="C253" s="22" t="e">
        <f>ABS(COS(Wellpath!$L253))*SIN(Wellpath!$M253)*MAX(1,SQRT(10/(Wellpath!K253-Wellpath!K252)))</f>
        <v>#DIV/0!</v>
      </c>
      <c r="D253" s="22" t="str">
        <f>IF(ABS(Wellpath!$L253)&lt;VerticalInc,"SING",ABS(COS(Wellpath!$L253))*COS(Wellpath!$M253)/SIN(Wellpath!$L253)*MAX(1,SQRT(10/(Wellpath!K253-Wellpath!K252))))</f>
        <v>SING</v>
      </c>
      <c r="E253" s="20">
        <f>IF(D253="SING",0,Model!$W$36*((drdp!B253+drdp!K253)*XYM4E!$B253+(drdp!E253+drdp!N253)*XYM4E!$C253+(drdp!H253+drdp!Q253)*XYM4E!$D253))</f>
        <v>0</v>
      </c>
      <c r="F253" s="20">
        <f>IF(D253="SING",(Wellpath!K254-Wellpath!K252)/2*Model!$W$36,Model!$W$36*((drdp!C253+drdp!L253)*XYM4E!$B253+(drdp!F253+drdp!O253)*XYM4E!$C253+(drdp!I253+drdp!R253)*XYM4E!$D253))</f>
        <v>0</v>
      </c>
      <c r="G253" s="20">
        <f>IF(D253="SING",0,Model!$W$36*((drdp!D253+drdp!M253)*XYM4E!$B253+(drdp!G253+drdp!P253)*XYM4E!$C253+(drdp!J253+drdp!S253)*XYM4E!$D253))</f>
        <v>0</v>
      </c>
      <c r="H253" s="18">
        <f>IF(D253="SING",0,Model!$W$36*((drdp!B253)*XYM4E!$B253+(drdp!E253)*XYM4E!$C253+(drdp!H253)*XYM4E!$D253))</f>
        <v>0</v>
      </c>
      <c r="I253" s="18">
        <f>IF(D253="SING",(Wellpath!K253-Wellpath!K252)/2*Model!$W$36,Model!$W$36*((drdp!C253)*XYM4E!$B253+(drdp!F253)*XYM4E!$C253+(drdp!I253)*XYM4E!$D253))</f>
        <v>0</v>
      </c>
      <c r="J253" s="18">
        <f>IF(D253="SING",0,Model!$W$36*((drdp!D253)*XYM4E!$B253+(drdp!G253)*XYM4E!$C253+(drdp!J253)*XYM4E!$D253))</f>
        <v>0</v>
      </c>
      <c r="K253" s="21">
        <f t="shared" si="47"/>
        <v>1.1274877853621443</v>
      </c>
      <c r="L253" s="21">
        <f t="shared" si="48"/>
        <v>124.44167287793485</v>
      </c>
      <c r="M253" s="21">
        <f t="shared" si="49"/>
        <v>0.60343850377946295</v>
      </c>
      <c r="N253" s="21">
        <f t="shared" si="50"/>
        <v>-3.5612278824933878</v>
      </c>
      <c r="O253" s="21">
        <f t="shared" si="51"/>
        <v>-0.8098971331218171</v>
      </c>
      <c r="P253" s="21">
        <f t="shared" si="52"/>
        <v>2.5835934472864093</v>
      </c>
      <c r="Q253" s="19">
        <f t="shared" si="53"/>
        <v>1.1274877853621443</v>
      </c>
      <c r="R253" s="19">
        <f t="shared" si="54"/>
        <v>124.44167287793485</v>
      </c>
      <c r="S253" s="19">
        <f t="shared" si="55"/>
        <v>0.60343850377946295</v>
      </c>
      <c r="T253" s="19">
        <f t="shared" si="56"/>
        <v>-3.5612278824933878</v>
      </c>
      <c r="U253" s="19">
        <f t="shared" si="57"/>
        <v>-0.8098971331218171</v>
      </c>
      <c r="V253" s="19">
        <f t="shared" si="58"/>
        <v>2.5835934472864093</v>
      </c>
    </row>
    <row r="254" spans="1:22" x14ac:dyDescent="0.25">
      <c r="A254" s="26">
        <f>Wellpath!E254</f>
        <v>0</v>
      </c>
      <c r="B254" s="22">
        <v>0</v>
      </c>
      <c r="C254" s="22" t="e">
        <f>ABS(COS(Wellpath!$L254))*SIN(Wellpath!$M254)*MAX(1,SQRT(10/(Wellpath!K254-Wellpath!K253)))</f>
        <v>#DIV/0!</v>
      </c>
      <c r="D254" s="22" t="str">
        <f>IF(ABS(Wellpath!$L254)&lt;VerticalInc,"SING",ABS(COS(Wellpath!$L254))*COS(Wellpath!$M254)/SIN(Wellpath!$L254)*MAX(1,SQRT(10/(Wellpath!K254-Wellpath!K253))))</f>
        <v>SING</v>
      </c>
      <c r="E254" s="20">
        <f>IF(D254="SING",0,Model!$W$36*((drdp!B254+drdp!K254)*XYM4E!$B254+(drdp!E254+drdp!N254)*XYM4E!$C254+(drdp!H254+drdp!Q254)*XYM4E!$D254))</f>
        <v>0</v>
      </c>
      <c r="F254" s="20">
        <f>IF(D254="SING",(Wellpath!K255-Wellpath!K253)/2*Model!$W$36,Model!$W$36*((drdp!C254+drdp!L254)*XYM4E!$B254+(drdp!F254+drdp!O254)*XYM4E!$C254+(drdp!I254+drdp!R254)*XYM4E!$D254))</f>
        <v>0</v>
      </c>
      <c r="G254" s="20">
        <f>IF(D254="SING",0,Model!$W$36*((drdp!D254+drdp!M254)*XYM4E!$B254+(drdp!G254+drdp!P254)*XYM4E!$C254+(drdp!J254+drdp!S254)*XYM4E!$D254))</f>
        <v>0</v>
      </c>
      <c r="H254" s="18">
        <f>IF(D254="SING",0,Model!$W$36*((drdp!B254)*XYM4E!$B254+(drdp!E254)*XYM4E!$C254+(drdp!H254)*XYM4E!$D254))</f>
        <v>0</v>
      </c>
      <c r="I254" s="18">
        <f>IF(D254="SING",(Wellpath!K254-Wellpath!K253)/2*Model!$W$36,Model!$W$36*((drdp!C254)*XYM4E!$B254+(drdp!F254)*XYM4E!$C254+(drdp!I254)*XYM4E!$D254))</f>
        <v>0</v>
      </c>
      <c r="J254" s="18">
        <f>IF(D254="SING",0,Model!$W$36*((drdp!D254)*XYM4E!$B254+(drdp!G254)*XYM4E!$C254+(drdp!J254)*XYM4E!$D254))</f>
        <v>0</v>
      </c>
      <c r="K254" s="21">
        <f t="shared" si="47"/>
        <v>1.1274877853621443</v>
      </c>
      <c r="L254" s="21">
        <f t="shared" si="48"/>
        <v>124.44167287793485</v>
      </c>
      <c r="M254" s="21">
        <f t="shared" si="49"/>
        <v>0.60343850377946295</v>
      </c>
      <c r="N254" s="21">
        <f t="shared" si="50"/>
        <v>-3.5612278824933878</v>
      </c>
      <c r="O254" s="21">
        <f t="shared" si="51"/>
        <v>-0.8098971331218171</v>
      </c>
      <c r="P254" s="21">
        <f t="shared" si="52"/>
        <v>2.5835934472864093</v>
      </c>
      <c r="Q254" s="19">
        <f t="shared" si="53"/>
        <v>1.1274877853621443</v>
      </c>
      <c r="R254" s="19">
        <f t="shared" si="54"/>
        <v>124.44167287793485</v>
      </c>
      <c r="S254" s="19">
        <f t="shared" si="55"/>
        <v>0.60343850377946295</v>
      </c>
      <c r="T254" s="19">
        <f t="shared" si="56"/>
        <v>-3.5612278824933878</v>
      </c>
      <c r="U254" s="19">
        <f t="shared" si="57"/>
        <v>-0.8098971331218171</v>
      </c>
      <c r="V254" s="19">
        <f t="shared" si="58"/>
        <v>2.5835934472864093</v>
      </c>
    </row>
    <row r="255" spans="1:22" x14ac:dyDescent="0.25">
      <c r="A255" s="26">
        <f>Wellpath!E255</f>
        <v>0</v>
      </c>
      <c r="B255" s="22">
        <v>0</v>
      </c>
      <c r="C255" s="22" t="e">
        <f>ABS(COS(Wellpath!$L255))*SIN(Wellpath!$M255)*MAX(1,SQRT(10/(Wellpath!K255-Wellpath!K254)))</f>
        <v>#DIV/0!</v>
      </c>
      <c r="D255" s="22" t="str">
        <f>IF(ABS(Wellpath!$L255)&lt;VerticalInc,"SING",ABS(COS(Wellpath!$L255))*COS(Wellpath!$M255)/SIN(Wellpath!$L255)*MAX(1,SQRT(10/(Wellpath!K255-Wellpath!K254))))</f>
        <v>SING</v>
      </c>
      <c r="E255" s="20">
        <f>IF(D255="SING",0,Model!$W$36*((drdp!B255+drdp!K255)*XYM4E!$B255+(drdp!E255+drdp!N255)*XYM4E!$C255+(drdp!H255+drdp!Q255)*XYM4E!$D255))</f>
        <v>0</v>
      </c>
      <c r="F255" s="20">
        <f>IF(D255="SING",(Wellpath!K256-Wellpath!K254)/2*Model!$W$36,Model!$W$36*((drdp!C255+drdp!L255)*XYM4E!$B255+(drdp!F255+drdp!O255)*XYM4E!$C255+(drdp!I255+drdp!R255)*XYM4E!$D255))</f>
        <v>0</v>
      </c>
      <c r="G255" s="20">
        <f>IF(D255="SING",0,Model!$W$36*((drdp!D255+drdp!M255)*XYM4E!$B255+(drdp!G255+drdp!P255)*XYM4E!$C255+(drdp!J255+drdp!S255)*XYM4E!$D255))</f>
        <v>0</v>
      </c>
      <c r="H255" s="18">
        <f>IF(D255="SING",0,Model!$W$36*((drdp!B255)*XYM4E!$B255+(drdp!E255)*XYM4E!$C255+(drdp!H255)*XYM4E!$D255))</f>
        <v>0</v>
      </c>
      <c r="I255" s="18">
        <f>IF(D255="SING",(Wellpath!K255-Wellpath!K254)/2*Model!$W$36,Model!$W$36*((drdp!C255)*XYM4E!$B255+(drdp!F255)*XYM4E!$C255+(drdp!I255)*XYM4E!$D255))</f>
        <v>0</v>
      </c>
      <c r="J255" s="18">
        <f>IF(D255="SING",0,Model!$W$36*((drdp!D255)*XYM4E!$B255+(drdp!G255)*XYM4E!$C255+(drdp!J255)*XYM4E!$D255))</f>
        <v>0</v>
      </c>
      <c r="K255" s="21">
        <f t="shared" si="47"/>
        <v>1.1274877853621443</v>
      </c>
      <c r="L255" s="21">
        <f t="shared" si="48"/>
        <v>124.44167287793485</v>
      </c>
      <c r="M255" s="21">
        <f t="shared" si="49"/>
        <v>0.60343850377946295</v>
      </c>
      <c r="N255" s="21">
        <f t="shared" si="50"/>
        <v>-3.5612278824933878</v>
      </c>
      <c r="O255" s="21">
        <f t="shared" si="51"/>
        <v>-0.8098971331218171</v>
      </c>
      <c r="P255" s="21">
        <f t="shared" si="52"/>
        <v>2.5835934472864093</v>
      </c>
      <c r="Q255" s="19">
        <f t="shared" si="53"/>
        <v>1.1274877853621443</v>
      </c>
      <c r="R255" s="19">
        <f t="shared" si="54"/>
        <v>124.44167287793485</v>
      </c>
      <c r="S255" s="19">
        <f t="shared" si="55"/>
        <v>0.60343850377946295</v>
      </c>
      <c r="T255" s="19">
        <f t="shared" si="56"/>
        <v>-3.5612278824933878</v>
      </c>
      <c r="U255" s="19">
        <f t="shared" si="57"/>
        <v>-0.8098971331218171</v>
      </c>
      <c r="V255" s="19">
        <f t="shared" si="58"/>
        <v>2.5835934472864093</v>
      </c>
    </row>
    <row r="256" spans="1:22" x14ac:dyDescent="0.25">
      <c r="A256" s="26">
        <f>Wellpath!E256</f>
        <v>0</v>
      </c>
      <c r="B256" s="22">
        <v>0</v>
      </c>
      <c r="C256" s="22" t="e">
        <f>ABS(COS(Wellpath!$L256))*SIN(Wellpath!$M256)*MAX(1,SQRT(10/(Wellpath!K256-Wellpath!K255)))</f>
        <v>#DIV/0!</v>
      </c>
      <c r="D256" s="22" t="str">
        <f>IF(ABS(Wellpath!$L256)&lt;VerticalInc,"SING",ABS(COS(Wellpath!$L256))*COS(Wellpath!$M256)/SIN(Wellpath!$L256)*MAX(1,SQRT(10/(Wellpath!K256-Wellpath!K255))))</f>
        <v>SING</v>
      </c>
      <c r="E256" s="20">
        <f>IF(D256="SING",0,Model!$W$36*((drdp!B256+drdp!K256)*XYM4E!$B256+(drdp!E256+drdp!N256)*XYM4E!$C256+(drdp!H256+drdp!Q256)*XYM4E!$D256))</f>
        <v>0</v>
      </c>
      <c r="F256" s="20">
        <f>IF(D256="SING",(Wellpath!K257-Wellpath!K255)/2*Model!$W$36,Model!$W$36*((drdp!C256+drdp!L256)*XYM4E!$B256+(drdp!F256+drdp!O256)*XYM4E!$C256+(drdp!I256+drdp!R256)*XYM4E!$D256))</f>
        <v>0</v>
      </c>
      <c r="G256" s="20">
        <f>IF(D256="SING",0,Model!$W$36*((drdp!D256+drdp!M256)*XYM4E!$B256+(drdp!G256+drdp!P256)*XYM4E!$C256+(drdp!J256+drdp!S256)*XYM4E!$D256))</f>
        <v>0</v>
      </c>
      <c r="H256" s="18">
        <f>IF(D256="SING",0,Model!$W$36*((drdp!B256)*XYM4E!$B256+(drdp!E256)*XYM4E!$C256+(drdp!H256)*XYM4E!$D256))</f>
        <v>0</v>
      </c>
      <c r="I256" s="18">
        <f>IF(D256="SING",(Wellpath!K256-Wellpath!K255)/2*Model!$W$36,Model!$W$36*((drdp!C256)*XYM4E!$B256+(drdp!F256)*XYM4E!$C256+(drdp!I256)*XYM4E!$D256))</f>
        <v>0</v>
      </c>
      <c r="J256" s="18">
        <f>IF(D256="SING",0,Model!$W$36*((drdp!D256)*XYM4E!$B256+(drdp!G256)*XYM4E!$C256+(drdp!J256)*XYM4E!$D256))</f>
        <v>0</v>
      </c>
      <c r="K256" s="21">
        <f t="shared" si="47"/>
        <v>1.1274877853621443</v>
      </c>
      <c r="L256" s="21">
        <f t="shared" si="48"/>
        <v>124.44167287793485</v>
      </c>
      <c r="M256" s="21">
        <f t="shared" si="49"/>
        <v>0.60343850377946295</v>
      </c>
      <c r="N256" s="21">
        <f t="shared" si="50"/>
        <v>-3.5612278824933878</v>
      </c>
      <c r="O256" s="21">
        <f t="shared" si="51"/>
        <v>-0.8098971331218171</v>
      </c>
      <c r="P256" s="21">
        <f t="shared" si="52"/>
        <v>2.5835934472864093</v>
      </c>
      <c r="Q256" s="19">
        <f t="shared" si="53"/>
        <v>1.1274877853621443</v>
      </c>
      <c r="R256" s="19">
        <f t="shared" si="54"/>
        <v>124.44167287793485</v>
      </c>
      <c r="S256" s="19">
        <f t="shared" si="55"/>
        <v>0.60343850377946295</v>
      </c>
      <c r="T256" s="19">
        <f t="shared" si="56"/>
        <v>-3.5612278824933878</v>
      </c>
      <c r="U256" s="19">
        <f t="shared" si="57"/>
        <v>-0.8098971331218171</v>
      </c>
      <c r="V256" s="19">
        <f t="shared" si="58"/>
        <v>2.5835934472864093</v>
      </c>
    </row>
    <row r="257" spans="1:22" x14ac:dyDescent="0.25">
      <c r="A257" s="26">
        <f>Wellpath!E257</f>
        <v>0</v>
      </c>
      <c r="B257" s="22">
        <v>0</v>
      </c>
      <c r="C257" s="22" t="e">
        <f>ABS(COS(Wellpath!$L257))*SIN(Wellpath!$M257)*MAX(1,SQRT(10/(Wellpath!K257-Wellpath!K256)))</f>
        <v>#DIV/0!</v>
      </c>
      <c r="D257" s="22" t="str">
        <f>IF(ABS(Wellpath!$L257)&lt;VerticalInc,"SING",ABS(COS(Wellpath!$L257))*COS(Wellpath!$M257)/SIN(Wellpath!$L257)*MAX(1,SQRT(10/(Wellpath!K257-Wellpath!K256))))</f>
        <v>SING</v>
      </c>
      <c r="E257" s="20">
        <f>IF(D257="SING",0,Model!$W$36*((drdp!B257+drdp!K257)*XYM4E!$B257+(drdp!E257+drdp!N257)*XYM4E!$C257+(drdp!H257+drdp!Q257)*XYM4E!$D257))</f>
        <v>0</v>
      </c>
      <c r="F257" s="20">
        <f>IF(D257="SING",(Wellpath!K258-Wellpath!K256)/2*Model!$W$36,Model!$W$36*((drdp!C257+drdp!L257)*XYM4E!$B257+(drdp!F257+drdp!O257)*XYM4E!$C257+(drdp!I257+drdp!R257)*XYM4E!$D257))</f>
        <v>0</v>
      </c>
      <c r="G257" s="20">
        <f>IF(D257="SING",0,Model!$W$36*((drdp!D257+drdp!M257)*XYM4E!$B257+(drdp!G257+drdp!P257)*XYM4E!$C257+(drdp!J257+drdp!S257)*XYM4E!$D257))</f>
        <v>0</v>
      </c>
      <c r="H257" s="18">
        <f>IF(D257="SING",0,Model!$W$36*((drdp!B257)*XYM4E!$B257+(drdp!E257)*XYM4E!$C257+(drdp!H257)*XYM4E!$D257))</f>
        <v>0</v>
      </c>
      <c r="I257" s="18">
        <f>IF(D257="SING",(Wellpath!K257-Wellpath!K256)/2*Model!$W$36,Model!$W$36*((drdp!C257)*XYM4E!$B257+(drdp!F257)*XYM4E!$C257+(drdp!I257)*XYM4E!$D257))</f>
        <v>0</v>
      </c>
      <c r="J257" s="18">
        <f>IF(D257="SING",0,Model!$W$36*((drdp!D257)*XYM4E!$B257+(drdp!G257)*XYM4E!$C257+(drdp!J257)*XYM4E!$D257))</f>
        <v>0</v>
      </c>
      <c r="K257" s="21">
        <f t="shared" si="47"/>
        <v>1.1274877853621443</v>
      </c>
      <c r="L257" s="21">
        <f t="shared" si="48"/>
        <v>124.44167287793485</v>
      </c>
      <c r="M257" s="21">
        <f t="shared" si="49"/>
        <v>0.60343850377946295</v>
      </c>
      <c r="N257" s="21">
        <f t="shared" si="50"/>
        <v>-3.5612278824933878</v>
      </c>
      <c r="O257" s="21">
        <f t="shared" si="51"/>
        <v>-0.8098971331218171</v>
      </c>
      <c r="P257" s="21">
        <f t="shared" si="52"/>
        <v>2.5835934472864093</v>
      </c>
      <c r="Q257" s="19">
        <f t="shared" si="53"/>
        <v>1.1274877853621443</v>
      </c>
      <c r="R257" s="19">
        <f t="shared" si="54"/>
        <v>124.44167287793485</v>
      </c>
      <c r="S257" s="19">
        <f t="shared" si="55"/>
        <v>0.60343850377946295</v>
      </c>
      <c r="T257" s="19">
        <f t="shared" si="56"/>
        <v>-3.5612278824933878</v>
      </c>
      <c r="U257" s="19">
        <f t="shared" si="57"/>
        <v>-0.8098971331218171</v>
      </c>
      <c r="V257" s="19">
        <f t="shared" si="58"/>
        <v>2.5835934472864093</v>
      </c>
    </row>
    <row r="258" spans="1:22" x14ac:dyDescent="0.25">
      <c r="A258" s="26">
        <f>Wellpath!E258</f>
        <v>0</v>
      </c>
      <c r="B258" s="22">
        <v>0</v>
      </c>
      <c r="C258" s="22" t="e">
        <f>ABS(COS(Wellpath!$L258))*SIN(Wellpath!$M258)*MAX(1,SQRT(10/(Wellpath!K258-Wellpath!K257)))</f>
        <v>#DIV/0!</v>
      </c>
      <c r="D258" s="22" t="str">
        <f>IF(ABS(Wellpath!$L258)&lt;VerticalInc,"SING",ABS(COS(Wellpath!$L258))*COS(Wellpath!$M258)/SIN(Wellpath!$L258)*MAX(1,SQRT(10/(Wellpath!K258-Wellpath!K257))))</f>
        <v>SING</v>
      </c>
      <c r="E258" s="20">
        <f>IF(D258="SING",0,Model!$W$36*((drdp!B258+drdp!K258)*XYM4E!$B258+(drdp!E258+drdp!N258)*XYM4E!$C258+(drdp!H258+drdp!Q258)*XYM4E!$D258))</f>
        <v>0</v>
      </c>
      <c r="F258" s="20">
        <f>IF(D258="SING",(Wellpath!K259-Wellpath!K257)/2*Model!$W$36,Model!$W$36*((drdp!C258+drdp!L258)*XYM4E!$B258+(drdp!F258+drdp!O258)*XYM4E!$C258+(drdp!I258+drdp!R258)*XYM4E!$D258))</f>
        <v>0</v>
      </c>
      <c r="G258" s="20">
        <f>IF(D258="SING",0,Model!$W$36*((drdp!D258+drdp!M258)*XYM4E!$B258+(drdp!G258+drdp!P258)*XYM4E!$C258+(drdp!J258+drdp!S258)*XYM4E!$D258))</f>
        <v>0</v>
      </c>
      <c r="H258" s="18">
        <f>IF(D258="SING",0,Model!$W$36*((drdp!B258)*XYM4E!$B258+(drdp!E258)*XYM4E!$C258+(drdp!H258)*XYM4E!$D258))</f>
        <v>0</v>
      </c>
      <c r="I258" s="18">
        <f>IF(D258="SING",(Wellpath!K258-Wellpath!K257)/2*Model!$W$36,Model!$W$36*((drdp!C258)*XYM4E!$B258+(drdp!F258)*XYM4E!$C258+(drdp!I258)*XYM4E!$D258))</f>
        <v>0</v>
      </c>
      <c r="J258" s="18">
        <f>IF(D258="SING",0,Model!$W$36*((drdp!D258)*XYM4E!$B258+(drdp!G258)*XYM4E!$C258+(drdp!J258)*XYM4E!$D258))</f>
        <v>0</v>
      </c>
      <c r="K258" s="21">
        <f t="shared" si="47"/>
        <v>1.1274877853621443</v>
      </c>
      <c r="L258" s="21">
        <f t="shared" si="48"/>
        <v>124.44167287793485</v>
      </c>
      <c r="M258" s="21">
        <f t="shared" si="49"/>
        <v>0.60343850377946295</v>
      </c>
      <c r="N258" s="21">
        <f t="shared" si="50"/>
        <v>-3.5612278824933878</v>
      </c>
      <c r="O258" s="21">
        <f t="shared" si="51"/>
        <v>-0.8098971331218171</v>
      </c>
      <c r="P258" s="21">
        <f t="shared" si="52"/>
        <v>2.5835934472864093</v>
      </c>
      <c r="Q258" s="19">
        <f t="shared" si="53"/>
        <v>1.1274877853621443</v>
      </c>
      <c r="R258" s="19">
        <f t="shared" si="54"/>
        <v>124.44167287793485</v>
      </c>
      <c r="S258" s="19">
        <f t="shared" si="55"/>
        <v>0.60343850377946295</v>
      </c>
      <c r="T258" s="19">
        <f t="shared" si="56"/>
        <v>-3.5612278824933878</v>
      </c>
      <c r="U258" s="19">
        <f t="shared" si="57"/>
        <v>-0.8098971331218171</v>
      </c>
      <c r="V258" s="19">
        <f t="shared" si="58"/>
        <v>2.5835934472864093</v>
      </c>
    </row>
    <row r="259" spans="1:22" x14ac:dyDescent="0.25">
      <c r="A259" s="26">
        <f>Wellpath!E259</f>
        <v>0</v>
      </c>
      <c r="B259" s="22">
        <v>0</v>
      </c>
      <c r="C259" s="22" t="e">
        <f>ABS(COS(Wellpath!$L259))*SIN(Wellpath!$M259)*MAX(1,SQRT(10/(Wellpath!K259-Wellpath!K258)))</f>
        <v>#DIV/0!</v>
      </c>
      <c r="D259" s="22" t="str">
        <f>IF(ABS(Wellpath!$L259)&lt;VerticalInc,"SING",ABS(COS(Wellpath!$L259))*COS(Wellpath!$M259)/SIN(Wellpath!$L259)*MAX(1,SQRT(10/(Wellpath!K259-Wellpath!K258))))</f>
        <v>SING</v>
      </c>
      <c r="E259" s="20">
        <f>IF(D259="SING",0,Model!$W$36*((drdp!B259+drdp!K259)*XYM4E!$B259+(drdp!E259+drdp!N259)*XYM4E!$C259+(drdp!H259+drdp!Q259)*XYM4E!$D259))</f>
        <v>0</v>
      </c>
      <c r="F259" s="20">
        <f>IF(D259="SING",(Wellpath!K260-Wellpath!K258)/2*Model!$W$36,Model!$W$36*((drdp!C259+drdp!L259)*XYM4E!$B259+(drdp!F259+drdp!O259)*XYM4E!$C259+(drdp!I259+drdp!R259)*XYM4E!$D259))</f>
        <v>0</v>
      </c>
      <c r="G259" s="20">
        <f>IF(D259="SING",0,Model!$W$36*((drdp!D259+drdp!M259)*XYM4E!$B259+(drdp!G259+drdp!P259)*XYM4E!$C259+(drdp!J259+drdp!S259)*XYM4E!$D259))</f>
        <v>0</v>
      </c>
      <c r="H259" s="18">
        <f>IF(D259="SING",0,Model!$W$36*((drdp!B259)*XYM4E!$B259+(drdp!E259)*XYM4E!$C259+(drdp!H259)*XYM4E!$D259))</f>
        <v>0</v>
      </c>
      <c r="I259" s="18">
        <f>IF(D259="SING",(Wellpath!K259-Wellpath!K258)/2*Model!$W$36,Model!$W$36*((drdp!C259)*XYM4E!$B259+(drdp!F259)*XYM4E!$C259+(drdp!I259)*XYM4E!$D259))</f>
        <v>0</v>
      </c>
      <c r="J259" s="18">
        <f>IF(D259="SING",0,Model!$W$36*((drdp!D259)*XYM4E!$B259+(drdp!G259)*XYM4E!$C259+(drdp!J259)*XYM4E!$D259))</f>
        <v>0</v>
      </c>
      <c r="K259" s="21">
        <f t="shared" si="47"/>
        <v>1.1274877853621443</v>
      </c>
      <c r="L259" s="21">
        <f t="shared" si="48"/>
        <v>124.44167287793485</v>
      </c>
      <c r="M259" s="21">
        <f t="shared" si="49"/>
        <v>0.60343850377946295</v>
      </c>
      <c r="N259" s="21">
        <f t="shared" si="50"/>
        <v>-3.5612278824933878</v>
      </c>
      <c r="O259" s="21">
        <f t="shared" si="51"/>
        <v>-0.8098971331218171</v>
      </c>
      <c r="P259" s="21">
        <f t="shared" si="52"/>
        <v>2.5835934472864093</v>
      </c>
      <c r="Q259" s="19">
        <f t="shared" si="53"/>
        <v>1.1274877853621443</v>
      </c>
      <c r="R259" s="19">
        <f t="shared" si="54"/>
        <v>124.44167287793485</v>
      </c>
      <c r="S259" s="19">
        <f t="shared" si="55"/>
        <v>0.60343850377946295</v>
      </c>
      <c r="T259" s="19">
        <f t="shared" si="56"/>
        <v>-3.5612278824933878</v>
      </c>
      <c r="U259" s="19">
        <f t="shared" si="57"/>
        <v>-0.8098971331218171</v>
      </c>
      <c r="V259" s="19">
        <f t="shared" si="58"/>
        <v>2.5835934472864093</v>
      </c>
    </row>
    <row r="260" spans="1:22" x14ac:dyDescent="0.25">
      <c r="A260" s="26">
        <f>Wellpath!E260</f>
        <v>0</v>
      </c>
      <c r="B260" s="22">
        <v>0</v>
      </c>
      <c r="C260" s="22" t="e">
        <f>ABS(COS(Wellpath!$L260))*SIN(Wellpath!$M260)*MAX(1,SQRT(10/(Wellpath!K260-Wellpath!K259)))</f>
        <v>#DIV/0!</v>
      </c>
      <c r="D260" s="22" t="str">
        <f>IF(ABS(Wellpath!$L260)&lt;VerticalInc,"SING",ABS(COS(Wellpath!$L260))*COS(Wellpath!$M260)/SIN(Wellpath!$L260)*MAX(1,SQRT(10/(Wellpath!K260-Wellpath!K259))))</f>
        <v>SING</v>
      </c>
      <c r="E260" s="20">
        <f>IF(D260="SING",0,Model!$W$36*((drdp!B260+drdp!K260)*XYM4E!$B260+(drdp!E260+drdp!N260)*XYM4E!$C260+(drdp!H260+drdp!Q260)*XYM4E!$D260))</f>
        <v>0</v>
      </c>
      <c r="F260" s="20">
        <f>IF(D260="SING",(Wellpath!K261-Wellpath!K259)/2*Model!$W$36,Model!$W$36*((drdp!C260+drdp!L260)*XYM4E!$B260+(drdp!F260+drdp!O260)*XYM4E!$C260+(drdp!I260+drdp!R260)*XYM4E!$D260))</f>
        <v>0</v>
      </c>
      <c r="G260" s="20">
        <f>IF(D260="SING",0,Model!$W$36*((drdp!D260+drdp!M260)*XYM4E!$B260+(drdp!G260+drdp!P260)*XYM4E!$C260+(drdp!J260+drdp!S260)*XYM4E!$D260))</f>
        <v>0</v>
      </c>
      <c r="H260" s="18">
        <f>IF(D260="SING",0,Model!$W$36*((drdp!B260)*XYM4E!$B260+(drdp!E260)*XYM4E!$C260+(drdp!H260)*XYM4E!$D260))</f>
        <v>0</v>
      </c>
      <c r="I260" s="18">
        <f>IF(D260="SING",(Wellpath!K260-Wellpath!K259)/2*Model!$W$36,Model!$W$36*((drdp!C260)*XYM4E!$B260+(drdp!F260)*XYM4E!$C260+(drdp!I260)*XYM4E!$D260))</f>
        <v>0</v>
      </c>
      <c r="J260" s="18">
        <f>IF(D260="SING",0,Model!$W$36*((drdp!D260)*XYM4E!$B260+(drdp!G260)*XYM4E!$C260+(drdp!J260)*XYM4E!$D260))</f>
        <v>0</v>
      </c>
      <c r="K260" s="21">
        <f t="shared" si="47"/>
        <v>1.1274877853621443</v>
      </c>
      <c r="L260" s="21">
        <f t="shared" si="48"/>
        <v>124.44167287793485</v>
      </c>
      <c r="M260" s="21">
        <f t="shared" si="49"/>
        <v>0.60343850377946295</v>
      </c>
      <c r="N260" s="21">
        <f t="shared" si="50"/>
        <v>-3.5612278824933878</v>
      </c>
      <c r="O260" s="21">
        <f t="shared" si="51"/>
        <v>-0.8098971331218171</v>
      </c>
      <c r="P260" s="21">
        <f t="shared" si="52"/>
        <v>2.5835934472864093</v>
      </c>
      <c r="Q260" s="19">
        <f t="shared" si="53"/>
        <v>1.1274877853621443</v>
      </c>
      <c r="R260" s="19">
        <f t="shared" si="54"/>
        <v>124.44167287793485</v>
      </c>
      <c r="S260" s="19">
        <f t="shared" si="55"/>
        <v>0.60343850377946295</v>
      </c>
      <c r="T260" s="19">
        <f t="shared" si="56"/>
        <v>-3.5612278824933878</v>
      </c>
      <c r="U260" s="19">
        <f t="shared" si="57"/>
        <v>-0.8098971331218171</v>
      </c>
      <c r="V260" s="19">
        <f t="shared" si="58"/>
        <v>2.5835934472864093</v>
      </c>
    </row>
    <row r="261" spans="1:22" x14ac:dyDescent="0.25">
      <c r="A261" s="26">
        <f>Wellpath!E261</f>
        <v>0</v>
      </c>
      <c r="B261" s="22">
        <v>0</v>
      </c>
      <c r="C261" s="22" t="e">
        <f>ABS(COS(Wellpath!$L261))*SIN(Wellpath!$M261)*MAX(1,SQRT(10/(Wellpath!K261-Wellpath!K260)))</f>
        <v>#DIV/0!</v>
      </c>
      <c r="D261" s="22" t="str">
        <f>IF(ABS(Wellpath!$L261)&lt;VerticalInc,"SING",ABS(COS(Wellpath!$L261))*COS(Wellpath!$M261)/SIN(Wellpath!$L261)*MAX(1,SQRT(10/(Wellpath!K261-Wellpath!K260))))</f>
        <v>SING</v>
      </c>
      <c r="E261" s="20">
        <f>IF(D261="SING",0,Model!$W$36*((drdp!B261+drdp!K261)*XYM4E!$B261+(drdp!E261+drdp!N261)*XYM4E!$C261+(drdp!H261+drdp!Q261)*XYM4E!$D261))</f>
        <v>0</v>
      </c>
      <c r="F261" s="20">
        <f>IF(D261="SING",(Wellpath!K262-Wellpath!K260)/2*Model!$W$36,Model!$W$36*((drdp!C261+drdp!L261)*XYM4E!$B261+(drdp!F261+drdp!O261)*XYM4E!$C261+(drdp!I261+drdp!R261)*XYM4E!$D261))</f>
        <v>0</v>
      </c>
      <c r="G261" s="20">
        <f>IF(D261="SING",0,Model!$W$36*((drdp!D261+drdp!M261)*XYM4E!$B261+(drdp!G261+drdp!P261)*XYM4E!$C261+(drdp!J261+drdp!S261)*XYM4E!$D261))</f>
        <v>0</v>
      </c>
      <c r="H261" s="18">
        <f>IF(D261="SING",0,Model!$W$36*((drdp!B261)*XYM4E!$B261+(drdp!E261)*XYM4E!$C261+(drdp!H261)*XYM4E!$D261))</f>
        <v>0</v>
      </c>
      <c r="I261" s="18">
        <f>IF(D261="SING",(Wellpath!K261-Wellpath!K260)/2*Model!$W$36,Model!$W$36*((drdp!C261)*XYM4E!$B261+(drdp!F261)*XYM4E!$C261+(drdp!I261)*XYM4E!$D261))</f>
        <v>0</v>
      </c>
      <c r="J261" s="18">
        <f>IF(D261="SING",0,Model!$W$36*((drdp!D261)*XYM4E!$B261+(drdp!G261)*XYM4E!$C261+(drdp!J261)*XYM4E!$D261))</f>
        <v>0</v>
      </c>
      <c r="K261" s="21">
        <f t="shared" si="47"/>
        <v>1.1274877853621443</v>
      </c>
      <c r="L261" s="21">
        <f t="shared" si="48"/>
        <v>124.44167287793485</v>
      </c>
      <c r="M261" s="21">
        <f t="shared" si="49"/>
        <v>0.60343850377946295</v>
      </c>
      <c r="N261" s="21">
        <f t="shared" si="50"/>
        <v>-3.5612278824933878</v>
      </c>
      <c r="O261" s="21">
        <f t="shared" si="51"/>
        <v>-0.8098971331218171</v>
      </c>
      <c r="P261" s="21">
        <f t="shared" si="52"/>
        <v>2.5835934472864093</v>
      </c>
      <c r="Q261" s="19">
        <f t="shared" si="53"/>
        <v>1.1274877853621443</v>
      </c>
      <c r="R261" s="19">
        <f t="shared" si="54"/>
        <v>124.44167287793485</v>
      </c>
      <c r="S261" s="19">
        <f t="shared" si="55"/>
        <v>0.60343850377946295</v>
      </c>
      <c r="T261" s="19">
        <f t="shared" si="56"/>
        <v>-3.5612278824933878</v>
      </c>
      <c r="U261" s="19">
        <f t="shared" si="57"/>
        <v>-0.8098971331218171</v>
      </c>
      <c r="V261" s="19">
        <f t="shared" si="58"/>
        <v>2.5835934472864093</v>
      </c>
    </row>
    <row r="262" spans="1:22" x14ac:dyDescent="0.25">
      <c r="A262" s="26">
        <f>Wellpath!E262</f>
        <v>0</v>
      </c>
      <c r="B262" s="22">
        <v>0</v>
      </c>
      <c r="C262" s="22" t="e">
        <f>ABS(COS(Wellpath!$L262))*SIN(Wellpath!$M262)*MAX(1,SQRT(10/(Wellpath!K262-Wellpath!K261)))</f>
        <v>#DIV/0!</v>
      </c>
      <c r="D262" s="22" t="str">
        <f>IF(ABS(Wellpath!$L262)&lt;VerticalInc,"SING",ABS(COS(Wellpath!$L262))*COS(Wellpath!$M262)/SIN(Wellpath!$L262)*MAX(1,SQRT(10/(Wellpath!K262-Wellpath!K261))))</f>
        <v>SING</v>
      </c>
      <c r="E262" s="20">
        <f>IF(D262="SING",0,Model!$W$36*((drdp!B262+drdp!K262)*XYM4E!$B262+(drdp!E262+drdp!N262)*XYM4E!$C262+(drdp!H262+drdp!Q262)*XYM4E!$D262))</f>
        <v>0</v>
      </c>
      <c r="F262" s="20">
        <f>IF(D262="SING",(Wellpath!K263-Wellpath!K261)/2*Model!$W$36,Model!$W$36*((drdp!C262+drdp!L262)*XYM4E!$B262+(drdp!F262+drdp!O262)*XYM4E!$C262+(drdp!I262+drdp!R262)*XYM4E!$D262))</f>
        <v>0</v>
      </c>
      <c r="G262" s="20">
        <f>IF(D262="SING",0,Model!$W$36*((drdp!D262+drdp!M262)*XYM4E!$B262+(drdp!G262+drdp!P262)*XYM4E!$C262+(drdp!J262+drdp!S262)*XYM4E!$D262))</f>
        <v>0</v>
      </c>
      <c r="H262" s="18">
        <f>IF(D262="SING",0,Model!$W$36*((drdp!B262)*XYM4E!$B262+(drdp!E262)*XYM4E!$C262+(drdp!H262)*XYM4E!$D262))</f>
        <v>0</v>
      </c>
      <c r="I262" s="18">
        <f>IF(D262="SING",(Wellpath!K262-Wellpath!K261)/2*Model!$W$36,Model!$W$36*((drdp!C262)*XYM4E!$B262+(drdp!F262)*XYM4E!$C262+(drdp!I262)*XYM4E!$D262))</f>
        <v>0</v>
      </c>
      <c r="J262" s="18">
        <f>IF(D262="SING",0,Model!$W$36*((drdp!D262)*XYM4E!$B262+(drdp!G262)*XYM4E!$C262+(drdp!J262)*XYM4E!$D262))</f>
        <v>0</v>
      </c>
      <c r="K262" s="21">
        <f t="shared" si="47"/>
        <v>1.1274877853621443</v>
      </c>
      <c r="L262" s="21">
        <f t="shared" si="48"/>
        <v>124.44167287793485</v>
      </c>
      <c r="M262" s="21">
        <f t="shared" si="49"/>
        <v>0.60343850377946295</v>
      </c>
      <c r="N262" s="21">
        <f t="shared" si="50"/>
        <v>-3.5612278824933878</v>
      </c>
      <c r="O262" s="21">
        <f t="shared" si="51"/>
        <v>-0.8098971331218171</v>
      </c>
      <c r="P262" s="21">
        <f t="shared" si="52"/>
        <v>2.5835934472864093</v>
      </c>
      <c r="Q262" s="19">
        <f t="shared" si="53"/>
        <v>1.1274877853621443</v>
      </c>
      <c r="R262" s="19">
        <f t="shared" si="54"/>
        <v>124.44167287793485</v>
      </c>
      <c r="S262" s="19">
        <f t="shared" si="55"/>
        <v>0.60343850377946295</v>
      </c>
      <c r="T262" s="19">
        <f t="shared" si="56"/>
        <v>-3.5612278824933878</v>
      </c>
      <c r="U262" s="19">
        <f t="shared" si="57"/>
        <v>-0.8098971331218171</v>
      </c>
      <c r="V262" s="19">
        <f t="shared" si="58"/>
        <v>2.5835934472864093</v>
      </c>
    </row>
    <row r="263" spans="1:22" x14ac:dyDescent="0.25">
      <c r="A263" s="26">
        <f>Wellpath!E263</f>
        <v>0</v>
      </c>
      <c r="B263" s="22">
        <v>0</v>
      </c>
      <c r="C263" s="22" t="e">
        <f>ABS(COS(Wellpath!$L263))*SIN(Wellpath!$M263)*MAX(1,SQRT(10/(Wellpath!K263-Wellpath!K262)))</f>
        <v>#DIV/0!</v>
      </c>
      <c r="D263" s="22" t="str">
        <f>IF(ABS(Wellpath!$L263)&lt;VerticalInc,"SING",ABS(COS(Wellpath!$L263))*COS(Wellpath!$M263)/SIN(Wellpath!$L263)*MAX(1,SQRT(10/(Wellpath!K263-Wellpath!K262))))</f>
        <v>SING</v>
      </c>
      <c r="E263" s="20">
        <f>IF(D263="SING",0,Model!$W$36*((drdp!B263+drdp!K263)*XYM4E!$B263+(drdp!E263+drdp!N263)*XYM4E!$C263+(drdp!H263+drdp!Q263)*XYM4E!$D263))</f>
        <v>0</v>
      </c>
      <c r="F263" s="20">
        <f>IF(D263="SING",(Wellpath!K264-Wellpath!K262)/2*Model!$W$36,Model!$W$36*((drdp!C263+drdp!L263)*XYM4E!$B263+(drdp!F263+drdp!O263)*XYM4E!$C263+(drdp!I263+drdp!R263)*XYM4E!$D263))</f>
        <v>0</v>
      </c>
      <c r="G263" s="20">
        <f>IF(D263="SING",0,Model!$W$36*((drdp!D263+drdp!M263)*XYM4E!$B263+(drdp!G263+drdp!P263)*XYM4E!$C263+(drdp!J263+drdp!S263)*XYM4E!$D263))</f>
        <v>0</v>
      </c>
      <c r="H263" s="18">
        <f>IF(D263="SING",0,Model!$W$36*((drdp!B263)*XYM4E!$B263+(drdp!E263)*XYM4E!$C263+(drdp!H263)*XYM4E!$D263))</f>
        <v>0</v>
      </c>
      <c r="I263" s="18">
        <f>IF(D263="SING",(Wellpath!K263-Wellpath!K262)/2*Model!$W$36,Model!$W$36*((drdp!C263)*XYM4E!$B263+(drdp!F263)*XYM4E!$C263+(drdp!I263)*XYM4E!$D263))</f>
        <v>0</v>
      </c>
      <c r="J263" s="18">
        <f>IF(D263="SING",0,Model!$W$36*((drdp!D263)*XYM4E!$B263+(drdp!G263)*XYM4E!$C263+(drdp!J263)*XYM4E!$D263))</f>
        <v>0</v>
      </c>
      <c r="K263" s="21">
        <f t="shared" ref="K263:K271" si="59">K262+E263^2</f>
        <v>1.1274877853621443</v>
      </c>
      <c r="L263" s="21">
        <f t="shared" ref="L263:L271" si="60">L262+F263^2</f>
        <v>124.44167287793485</v>
      </c>
      <c r="M263" s="21">
        <f t="shared" ref="M263:M271" si="61">M262+G263^2</f>
        <v>0.60343850377946295</v>
      </c>
      <c r="N263" s="21">
        <f t="shared" ref="N263:N271" si="62">N262+E263*F263</f>
        <v>-3.5612278824933878</v>
      </c>
      <c r="O263" s="21">
        <f t="shared" ref="O263:O271" si="63">O262+E263*G263</f>
        <v>-0.8098971331218171</v>
      </c>
      <c r="P263" s="21">
        <f t="shared" ref="P263:P271" si="64">P262+F263*G263</f>
        <v>2.5835934472864093</v>
      </c>
      <c r="Q263" s="19">
        <f t="shared" ref="Q263:Q271" si="65">K262+H263^2</f>
        <v>1.1274877853621443</v>
      </c>
      <c r="R263" s="19">
        <f t="shared" ref="R263:R271" si="66">L262+I263^2</f>
        <v>124.44167287793485</v>
      </c>
      <c r="S263" s="19">
        <f t="shared" ref="S263:S271" si="67">M262+J263^2</f>
        <v>0.60343850377946295</v>
      </c>
      <c r="T263" s="19">
        <f t="shared" ref="T263:T271" si="68">N262+H263*I263</f>
        <v>-3.5612278824933878</v>
      </c>
      <c r="U263" s="19">
        <f t="shared" ref="U263:U271" si="69">O262+H263*J263</f>
        <v>-0.8098971331218171</v>
      </c>
      <c r="V263" s="19">
        <f t="shared" ref="V263:V271" si="70">P262+I263*J263</f>
        <v>2.5835934472864093</v>
      </c>
    </row>
    <row r="264" spans="1:22" x14ac:dyDescent="0.25">
      <c r="A264" s="26">
        <f>Wellpath!E264</f>
        <v>0</v>
      </c>
      <c r="B264" s="22">
        <v>0</v>
      </c>
      <c r="C264" s="22" t="e">
        <f>ABS(COS(Wellpath!$L264))*SIN(Wellpath!$M264)*MAX(1,SQRT(10/(Wellpath!K264-Wellpath!K263)))</f>
        <v>#DIV/0!</v>
      </c>
      <c r="D264" s="22" t="str">
        <f>IF(ABS(Wellpath!$L264)&lt;VerticalInc,"SING",ABS(COS(Wellpath!$L264))*COS(Wellpath!$M264)/SIN(Wellpath!$L264)*MAX(1,SQRT(10/(Wellpath!K264-Wellpath!K263))))</f>
        <v>SING</v>
      </c>
      <c r="E264" s="20">
        <f>IF(D264="SING",0,Model!$W$36*((drdp!B264+drdp!K264)*XYM4E!$B264+(drdp!E264+drdp!N264)*XYM4E!$C264+(drdp!H264+drdp!Q264)*XYM4E!$D264))</f>
        <v>0</v>
      </c>
      <c r="F264" s="20">
        <f>IF(D264="SING",(Wellpath!K265-Wellpath!K263)/2*Model!$W$36,Model!$W$36*((drdp!C264+drdp!L264)*XYM4E!$B264+(drdp!F264+drdp!O264)*XYM4E!$C264+(drdp!I264+drdp!R264)*XYM4E!$D264))</f>
        <v>0</v>
      </c>
      <c r="G264" s="20">
        <f>IF(D264="SING",0,Model!$W$36*((drdp!D264+drdp!M264)*XYM4E!$B264+(drdp!G264+drdp!P264)*XYM4E!$C264+(drdp!J264+drdp!S264)*XYM4E!$D264))</f>
        <v>0</v>
      </c>
      <c r="H264" s="18">
        <f>IF(D264="SING",0,Model!$W$36*((drdp!B264)*XYM4E!$B264+(drdp!E264)*XYM4E!$C264+(drdp!H264)*XYM4E!$D264))</f>
        <v>0</v>
      </c>
      <c r="I264" s="18">
        <f>IF(D264="SING",(Wellpath!K264-Wellpath!K263)/2*Model!$W$36,Model!$W$36*((drdp!C264)*XYM4E!$B264+(drdp!F264)*XYM4E!$C264+(drdp!I264)*XYM4E!$D264))</f>
        <v>0</v>
      </c>
      <c r="J264" s="18">
        <f>IF(D264="SING",0,Model!$W$36*((drdp!D264)*XYM4E!$B264+(drdp!G264)*XYM4E!$C264+(drdp!J264)*XYM4E!$D264))</f>
        <v>0</v>
      </c>
      <c r="K264" s="21">
        <f t="shared" si="59"/>
        <v>1.1274877853621443</v>
      </c>
      <c r="L264" s="21">
        <f t="shared" si="60"/>
        <v>124.44167287793485</v>
      </c>
      <c r="M264" s="21">
        <f t="shared" si="61"/>
        <v>0.60343850377946295</v>
      </c>
      <c r="N264" s="21">
        <f t="shared" si="62"/>
        <v>-3.5612278824933878</v>
      </c>
      <c r="O264" s="21">
        <f t="shared" si="63"/>
        <v>-0.8098971331218171</v>
      </c>
      <c r="P264" s="21">
        <f t="shared" si="64"/>
        <v>2.5835934472864093</v>
      </c>
      <c r="Q264" s="19">
        <f t="shared" si="65"/>
        <v>1.1274877853621443</v>
      </c>
      <c r="R264" s="19">
        <f t="shared" si="66"/>
        <v>124.44167287793485</v>
      </c>
      <c r="S264" s="19">
        <f t="shared" si="67"/>
        <v>0.60343850377946295</v>
      </c>
      <c r="T264" s="19">
        <f t="shared" si="68"/>
        <v>-3.5612278824933878</v>
      </c>
      <c r="U264" s="19">
        <f t="shared" si="69"/>
        <v>-0.8098971331218171</v>
      </c>
      <c r="V264" s="19">
        <f t="shared" si="70"/>
        <v>2.5835934472864093</v>
      </c>
    </row>
    <row r="265" spans="1:22" x14ac:dyDescent="0.25">
      <c r="A265" s="26">
        <f>Wellpath!E265</f>
        <v>0</v>
      </c>
      <c r="B265" s="22">
        <v>0</v>
      </c>
      <c r="C265" s="22" t="e">
        <f>ABS(COS(Wellpath!$L265))*SIN(Wellpath!$M265)*MAX(1,SQRT(10/(Wellpath!K265-Wellpath!K264)))</f>
        <v>#DIV/0!</v>
      </c>
      <c r="D265" s="22" t="str">
        <f>IF(ABS(Wellpath!$L265)&lt;VerticalInc,"SING",ABS(COS(Wellpath!$L265))*COS(Wellpath!$M265)/SIN(Wellpath!$L265)*MAX(1,SQRT(10/(Wellpath!K265-Wellpath!K264))))</f>
        <v>SING</v>
      </c>
      <c r="E265" s="20">
        <f>IF(D265="SING",0,Model!$W$36*((drdp!B265+drdp!K265)*XYM4E!$B265+(drdp!E265+drdp!N265)*XYM4E!$C265+(drdp!H265+drdp!Q265)*XYM4E!$D265))</f>
        <v>0</v>
      </c>
      <c r="F265" s="20">
        <f>IF(D265="SING",(Wellpath!K266-Wellpath!K264)/2*Model!$W$36,Model!$W$36*((drdp!C265+drdp!L265)*XYM4E!$B265+(drdp!F265+drdp!O265)*XYM4E!$C265+(drdp!I265+drdp!R265)*XYM4E!$D265))</f>
        <v>0</v>
      </c>
      <c r="G265" s="20">
        <f>IF(D265="SING",0,Model!$W$36*((drdp!D265+drdp!M265)*XYM4E!$B265+(drdp!G265+drdp!P265)*XYM4E!$C265+(drdp!J265+drdp!S265)*XYM4E!$D265))</f>
        <v>0</v>
      </c>
      <c r="H265" s="18">
        <f>IF(D265="SING",0,Model!$W$36*((drdp!B265)*XYM4E!$B265+(drdp!E265)*XYM4E!$C265+(drdp!H265)*XYM4E!$D265))</f>
        <v>0</v>
      </c>
      <c r="I265" s="18">
        <f>IF(D265="SING",(Wellpath!K265-Wellpath!K264)/2*Model!$W$36,Model!$W$36*((drdp!C265)*XYM4E!$B265+(drdp!F265)*XYM4E!$C265+(drdp!I265)*XYM4E!$D265))</f>
        <v>0</v>
      </c>
      <c r="J265" s="18">
        <f>IF(D265="SING",0,Model!$W$36*((drdp!D265)*XYM4E!$B265+(drdp!G265)*XYM4E!$C265+(drdp!J265)*XYM4E!$D265))</f>
        <v>0</v>
      </c>
      <c r="K265" s="21">
        <f t="shared" si="59"/>
        <v>1.1274877853621443</v>
      </c>
      <c r="L265" s="21">
        <f t="shared" si="60"/>
        <v>124.44167287793485</v>
      </c>
      <c r="M265" s="21">
        <f t="shared" si="61"/>
        <v>0.60343850377946295</v>
      </c>
      <c r="N265" s="21">
        <f t="shared" si="62"/>
        <v>-3.5612278824933878</v>
      </c>
      <c r="O265" s="21">
        <f t="shared" si="63"/>
        <v>-0.8098971331218171</v>
      </c>
      <c r="P265" s="21">
        <f t="shared" si="64"/>
        <v>2.5835934472864093</v>
      </c>
      <c r="Q265" s="19">
        <f t="shared" si="65"/>
        <v>1.1274877853621443</v>
      </c>
      <c r="R265" s="19">
        <f t="shared" si="66"/>
        <v>124.44167287793485</v>
      </c>
      <c r="S265" s="19">
        <f t="shared" si="67"/>
        <v>0.60343850377946295</v>
      </c>
      <c r="T265" s="19">
        <f t="shared" si="68"/>
        <v>-3.5612278824933878</v>
      </c>
      <c r="U265" s="19">
        <f t="shared" si="69"/>
        <v>-0.8098971331218171</v>
      </c>
      <c r="V265" s="19">
        <f t="shared" si="70"/>
        <v>2.5835934472864093</v>
      </c>
    </row>
    <row r="266" spans="1:22" x14ac:dyDescent="0.25">
      <c r="A266" s="26">
        <f>Wellpath!E266</f>
        <v>0</v>
      </c>
      <c r="B266" s="22">
        <v>0</v>
      </c>
      <c r="C266" s="22" t="e">
        <f>ABS(COS(Wellpath!$L266))*SIN(Wellpath!$M266)*MAX(1,SQRT(10/(Wellpath!K266-Wellpath!K265)))</f>
        <v>#DIV/0!</v>
      </c>
      <c r="D266" s="22" t="str">
        <f>IF(ABS(Wellpath!$L266)&lt;VerticalInc,"SING",ABS(COS(Wellpath!$L266))*COS(Wellpath!$M266)/SIN(Wellpath!$L266)*MAX(1,SQRT(10/(Wellpath!K266-Wellpath!K265))))</f>
        <v>SING</v>
      </c>
      <c r="E266" s="20">
        <f>IF(D266="SING",0,Model!$W$36*((drdp!B266+drdp!K266)*XYM4E!$B266+(drdp!E266+drdp!N266)*XYM4E!$C266+(drdp!H266+drdp!Q266)*XYM4E!$D266))</f>
        <v>0</v>
      </c>
      <c r="F266" s="20">
        <f>IF(D266="SING",(Wellpath!K267-Wellpath!K265)/2*Model!$W$36,Model!$W$36*((drdp!C266+drdp!L266)*XYM4E!$B266+(drdp!F266+drdp!O266)*XYM4E!$C266+(drdp!I266+drdp!R266)*XYM4E!$D266))</f>
        <v>0</v>
      </c>
      <c r="G266" s="20">
        <f>IF(D266="SING",0,Model!$W$36*((drdp!D266+drdp!M266)*XYM4E!$B266+(drdp!G266+drdp!P266)*XYM4E!$C266+(drdp!J266+drdp!S266)*XYM4E!$D266))</f>
        <v>0</v>
      </c>
      <c r="H266" s="18">
        <f>IF(D266="SING",0,Model!$W$36*((drdp!B266)*XYM4E!$B266+(drdp!E266)*XYM4E!$C266+(drdp!H266)*XYM4E!$D266))</f>
        <v>0</v>
      </c>
      <c r="I266" s="18">
        <f>IF(D266="SING",(Wellpath!K266-Wellpath!K265)/2*Model!$W$36,Model!$W$36*((drdp!C266)*XYM4E!$B266+(drdp!F266)*XYM4E!$C266+(drdp!I266)*XYM4E!$D266))</f>
        <v>0</v>
      </c>
      <c r="J266" s="18">
        <f>IF(D266="SING",0,Model!$W$36*((drdp!D266)*XYM4E!$B266+(drdp!G266)*XYM4E!$C266+(drdp!J266)*XYM4E!$D266))</f>
        <v>0</v>
      </c>
      <c r="K266" s="21">
        <f t="shared" si="59"/>
        <v>1.1274877853621443</v>
      </c>
      <c r="L266" s="21">
        <f t="shared" si="60"/>
        <v>124.44167287793485</v>
      </c>
      <c r="M266" s="21">
        <f t="shared" si="61"/>
        <v>0.60343850377946295</v>
      </c>
      <c r="N266" s="21">
        <f t="shared" si="62"/>
        <v>-3.5612278824933878</v>
      </c>
      <c r="O266" s="21">
        <f t="shared" si="63"/>
        <v>-0.8098971331218171</v>
      </c>
      <c r="P266" s="21">
        <f t="shared" si="64"/>
        <v>2.5835934472864093</v>
      </c>
      <c r="Q266" s="19">
        <f t="shared" si="65"/>
        <v>1.1274877853621443</v>
      </c>
      <c r="R266" s="19">
        <f t="shared" si="66"/>
        <v>124.44167287793485</v>
      </c>
      <c r="S266" s="19">
        <f t="shared" si="67"/>
        <v>0.60343850377946295</v>
      </c>
      <c r="T266" s="19">
        <f t="shared" si="68"/>
        <v>-3.5612278824933878</v>
      </c>
      <c r="U266" s="19">
        <f t="shared" si="69"/>
        <v>-0.8098971331218171</v>
      </c>
      <c r="V266" s="19">
        <f t="shared" si="70"/>
        <v>2.5835934472864093</v>
      </c>
    </row>
    <row r="267" spans="1:22" x14ac:dyDescent="0.25">
      <c r="A267" s="26">
        <f>Wellpath!E267</f>
        <v>0</v>
      </c>
      <c r="B267" s="22">
        <v>0</v>
      </c>
      <c r="C267" s="22" t="e">
        <f>ABS(COS(Wellpath!$L267))*SIN(Wellpath!$M267)*MAX(1,SQRT(10/(Wellpath!K267-Wellpath!K266)))</f>
        <v>#DIV/0!</v>
      </c>
      <c r="D267" s="22" t="str">
        <f>IF(ABS(Wellpath!$L267)&lt;VerticalInc,"SING",ABS(COS(Wellpath!$L267))*COS(Wellpath!$M267)/SIN(Wellpath!$L267)*MAX(1,SQRT(10/(Wellpath!K267-Wellpath!K266))))</f>
        <v>SING</v>
      </c>
      <c r="E267" s="20">
        <f>IF(D267="SING",0,Model!$W$36*((drdp!B267+drdp!K267)*XYM4E!$B267+(drdp!E267+drdp!N267)*XYM4E!$C267+(drdp!H267+drdp!Q267)*XYM4E!$D267))</f>
        <v>0</v>
      </c>
      <c r="F267" s="20">
        <f>IF(D267="SING",(Wellpath!K268-Wellpath!K266)/2*Model!$W$36,Model!$W$36*((drdp!C267+drdp!L267)*XYM4E!$B267+(drdp!F267+drdp!O267)*XYM4E!$C267+(drdp!I267+drdp!R267)*XYM4E!$D267))</f>
        <v>0</v>
      </c>
      <c r="G267" s="20">
        <f>IF(D267="SING",0,Model!$W$36*((drdp!D267+drdp!M267)*XYM4E!$B267+(drdp!G267+drdp!P267)*XYM4E!$C267+(drdp!J267+drdp!S267)*XYM4E!$D267))</f>
        <v>0</v>
      </c>
      <c r="H267" s="18">
        <f>IF(D267="SING",0,Model!$W$36*((drdp!B267)*XYM4E!$B267+(drdp!E267)*XYM4E!$C267+(drdp!H267)*XYM4E!$D267))</f>
        <v>0</v>
      </c>
      <c r="I267" s="18">
        <f>IF(D267="SING",(Wellpath!K267-Wellpath!K266)/2*Model!$W$36,Model!$W$36*((drdp!C267)*XYM4E!$B267+(drdp!F267)*XYM4E!$C267+(drdp!I267)*XYM4E!$D267))</f>
        <v>0</v>
      </c>
      <c r="J267" s="18">
        <f>IF(D267="SING",0,Model!$W$36*((drdp!D267)*XYM4E!$B267+(drdp!G267)*XYM4E!$C267+(drdp!J267)*XYM4E!$D267))</f>
        <v>0</v>
      </c>
      <c r="K267" s="21">
        <f t="shared" si="59"/>
        <v>1.1274877853621443</v>
      </c>
      <c r="L267" s="21">
        <f t="shared" si="60"/>
        <v>124.44167287793485</v>
      </c>
      <c r="M267" s="21">
        <f t="shared" si="61"/>
        <v>0.60343850377946295</v>
      </c>
      <c r="N267" s="21">
        <f t="shared" si="62"/>
        <v>-3.5612278824933878</v>
      </c>
      <c r="O267" s="21">
        <f t="shared" si="63"/>
        <v>-0.8098971331218171</v>
      </c>
      <c r="P267" s="21">
        <f t="shared" si="64"/>
        <v>2.5835934472864093</v>
      </c>
      <c r="Q267" s="19">
        <f t="shared" si="65"/>
        <v>1.1274877853621443</v>
      </c>
      <c r="R267" s="19">
        <f t="shared" si="66"/>
        <v>124.44167287793485</v>
      </c>
      <c r="S267" s="19">
        <f t="shared" si="67"/>
        <v>0.60343850377946295</v>
      </c>
      <c r="T267" s="19">
        <f t="shared" si="68"/>
        <v>-3.5612278824933878</v>
      </c>
      <c r="U267" s="19">
        <f t="shared" si="69"/>
        <v>-0.8098971331218171</v>
      </c>
      <c r="V267" s="19">
        <f t="shared" si="70"/>
        <v>2.5835934472864093</v>
      </c>
    </row>
    <row r="268" spans="1:22" x14ac:dyDescent="0.25">
      <c r="A268" s="26">
        <f>Wellpath!E268</f>
        <v>0</v>
      </c>
      <c r="B268" s="22">
        <v>0</v>
      </c>
      <c r="C268" s="22" t="e">
        <f>ABS(COS(Wellpath!$L268))*SIN(Wellpath!$M268)*MAX(1,SQRT(10/(Wellpath!K268-Wellpath!K267)))</f>
        <v>#DIV/0!</v>
      </c>
      <c r="D268" s="22" t="str">
        <f>IF(ABS(Wellpath!$L268)&lt;VerticalInc,"SING",ABS(COS(Wellpath!$L268))*COS(Wellpath!$M268)/SIN(Wellpath!$L268)*MAX(1,SQRT(10/(Wellpath!K268-Wellpath!K267))))</f>
        <v>SING</v>
      </c>
      <c r="E268" s="20">
        <f>IF(D268="SING",0,Model!$W$36*((drdp!B268+drdp!K268)*XYM4E!$B268+(drdp!E268+drdp!N268)*XYM4E!$C268+(drdp!H268+drdp!Q268)*XYM4E!$D268))</f>
        <v>0</v>
      </c>
      <c r="F268" s="20">
        <f>IF(D268="SING",(Wellpath!K269-Wellpath!K267)/2*Model!$W$36,Model!$W$36*((drdp!C268+drdp!L268)*XYM4E!$B268+(drdp!F268+drdp!O268)*XYM4E!$C268+(drdp!I268+drdp!R268)*XYM4E!$D268))</f>
        <v>0</v>
      </c>
      <c r="G268" s="20">
        <f>IF(D268="SING",0,Model!$W$36*((drdp!D268+drdp!M268)*XYM4E!$B268+(drdp!G268+drdp!P268)*XYM4E!$C268+(drdp!J268+drdp!S268)*XYM4E!$D268))</f>
        <v>0</v>
      </c>
      <c r="H268" s="18">
        <f>IF(D268="SING",0,Model!$W$36*((drdp!B268)*XYM4E!$B268+(drdp!E268)*XYM4E!$C268+(drdp!H268)*XYM4E!$D268))</f>
        <v>0</v>
      </c>
      <c r="I268" s="18">
        <f>IF(D268="SING",(Wellpath!K268-Wellpath!K267)/2*Model!$W$36,Model!$W$36*((drdp!C268)*XYM4E!$B268+(drdp!F268)*XYM4E!$C268+(drdp!I268)*XYM4E!$D268))</f>
        <v>0</v>
      </c>
      <c r="J268" s="18">
        <f>IF(D268="SING",0,Model!$W$36*((drdp!D268)*XYM4E!$B268+(drdp!G268)*XYM4E!$C268+(drdp!J268)*XYM4E!$D268))</f>
        <v>0</v>
      </c>
      <c r="K268" s="21">
        <f t="shared" si="59"/>
        <v>1.1274877853621443</v>
      </c>
      <c r="L268" s="21">
        <f t="shared" si="60"/>
        <v>124.44167287793485</v>
      </c>
      <c r="M268" s="21">
        <f t="shared" si="61"/>
        <v>0.60343850377946295</v>
      </c>
      <c r="N268" s="21">
        <f t="shared" si="62"/>
        <v>-3.5612278824933878</v>
      </c>
      <c r="O268" s="21">
        <f t="shared" si="63"/>
        <v>-0.8098971331218171</v>
      </c>
      <c r="P268" s="21">
        <f t="shared" si="64"/>
        <v>2.5835934472864093</v>
      </c>
      <c r="Q268" s="19">
        <f t="shared" si="65"/>
        <v>1.1274877853621443</v>
      </c>
      <c r="R268" s="19">
        <f t="shared" si="66"/>
        <v>124.44167287793485</v>
      </c>
      <c r="S268" s="19">
        <f t="shared" si="67"/>
        <v>0.60343850377946295</v>
      </c>
      <c r="T268" s="19">
        <f t="shared" si="68"/>
        <v>-3.5612278824933878</v>
      </c>
      <c r="U268" s="19">
        <f t="shared" si="69"/>
        <v>-0.8098971331218171</v>
      </c>
      <c r="V268" s="19">
        <f t="shared" si="70"/>
        <v>2.5835934472864093</v>
      </c>
    </row>
    <row r="269" spans="1:22" x14ac:dyDescent="0.25">
      <c r="A269" s="26">
        <f>Wellpath!E269</f>
        <v>0</v>
      </c>
      <c r="B269" s="22">
        <v>0</v>
      </c>
      <c r="C269" s="22" t="e">
        <f>ABS(COS(Wellpath!$L269))*SIN(Wellpath!$M269)*MAX(1,SQRT(10/(Wellpath!K269-Wellpath!K268)))</f>
        <v>#DIV/0!</v>
      </c>
      <c r="D269" s="22" t="str">
        <f>IF(ABS(Wellpath!$L269)&lt;VerticalInc,"SING",ABS(COS(Wellpath!$L269))*COS(Wellpath!$M269)/SIN(Wellpath!$L269)*MAX(1,SQRT(10/(Wellpath!K269-Wellpath!K268))))</f>
        <v>SING</v>
      </c>
      <c r="E269" s="20">
        <f>IF(D269="SING",0,Model!$W$36*((drdp!B269+drdp!K269)*XYM4E!$B269+(drdp!E269+drdp!N269)*XYM4E!$C269+(drdp!H269+drdp!Q269)*XYM4E!$D269))</f>
        <v>0</v>
      </c>
      <c r="F269" s="20">
        <f>IF(D269="SING",(Wellpath!K270-Wellpath!K268)/2*Model!$W$36,Model!$W$36*((drdp!C269+drdp!L269)*XYM4E!$B269+(drdp!F269+drdp!O269)*XYM4E!$C269+(drdp!I269+drdp!R269)*XYM4E!$D269))</f>
        <v>0</v>
      </c>
      <c r="G269" s="20">
        <f>IF(D269="SING",0,Model!$W$36*((drdp!D269+drdp!M269)*XYM4E!$B269+(drdp!G269+drdp!P269)*XYM4E!$C269+(drdp!J269+drdp!S269)*XYM4E!$D269))</f>
        <v>0</v>
      </c>
      <c r="H269" s="18">
        <f>IF(D269="SING",0,Model!$W$36*((drdp!B269)*XYM4E!$B269+(drdp!E269)*XYM4E!$C269+(drdp!H269)*XYM4E!$D269))</f>
        <v>0</v>
      </c>
      <c r="I269" s="18">
        <f>IF(D269="SING",(Wellpath!K269-Wellpath!K268)/2*Model!$W$36,Model!$W$36*((drdp!C269)*XYM4E!$B269+(drdp!F269)*XYM4E!$C269+(drdp!I269)*XYM4E!$D269))</f>
        <v>0</v>
      </c>
      <c r="J269" s="18">
        <f>IF(D269="SING",0,Model!$W$36*((drdp!D269)*XYM4E!$B269+(drdp!G269)*XYM4E!$C269+(drdp!J269)*XYM4E!$D269))</f>
        <v>0</v>
      </c>
      <c r="K269" s="21">
        <f t="shared" si="59"/>
        <v>1.1274877853621443</v>
      </c>
      <c r="L269" s="21">
        <f t="shared" si="60"/>
        <v>124.44167287793485</v>
      </c>
      <c r="M269" s="21">
        <f t="shared" si="61"/>
        <v>0.60343850377946295</v>
      </c>
      <c r="N269" s="21">
        <f t="shared" si="62"/>
        <v>-3.5612278824933878</v>
      </c>
      <c r="O269" s="21">
        <f t="shared" si="63"/>
        <v>-0.8098971331218171</v>
      </c>
      <c r="P269" s="21">
        <f t="shared" si="64"/>
        <v>2.5835934472864093</v>
      </c>
      <c r="Q269" s="19">
        <f t="shared" si="65"/>
        <v>1.1274877853621443</v>
      </c>
      <c r="R269" s="19">
        <f t="shared" si="66"/>
        <v>124.44167287793485</v>
      </c>
      <c r="S269" s="19">
        <f t="shared" si="67"/>
        <v>0.60343850377946295</v>
      </c>
      <c r="T269" s="19">
        <f t="shared" si="68"/>
        <v>-3.5612278824933878</v>
      </c>
      <c r="U269" s="19">
        <f t="shared" si="69"/>
        <v>-0.8098971331218171</v>
      </c>
      <c r="V269" s="19">
        <f t="shared" si="70"/>
        <v>2.5835934472864093</v>
      </c>
    </row>
    <row r="270" spans="1:22" x14ac:dyDescent="0.25">
      <c r="A270" s="26">
        <f>Wellpath!E270</f>
        <v>0</v>
      </c>
      <c r="B270" s="22">
        <v>0</v>
      </c>
      <c r="C270" s="22" t="e">
        <f>ABS(COS(Wellpath!$L270))*SIN(Wellpath!$M270)*MAX(1,SQRT(10/(Wellpath!K270-Wellpath!K269)))</f>
        <v>#DIV/0!</v>
      </c>
      <c r="D270" s="22" t="str">
        <f>IF(ABS(Wellpath!$L270)&lt;VerticalInc,"SING",ABS(COS(Wellpath!$L270))*COS(Wellpath!$M270)/SIN(Wellpath!$L270)*MAX(1,SQRT(10/(Wellpath!K270-Wellpath!K269))))</f>
        <v>SING</v>
      </c>
      <c r="E270" s="20">
        <f>IF(D270="SING",0,Model!$W$36*((drdp!B270+drdp!K270)*XYM4E!$B270+(drdp!E270+drdp!N270)*XYM4E!$C270+(drdp!H270+drdp!Q270)*XYM4E!$D270))</f>
        <v>0</v>
      </c>
      <c r="F270" s="20">
        <f>IF(D270="SING",(Wellpath!K271-Wellpath!K269)/2*Model!$W$36,Model!$W$36*((drdp!C270+drdp!L270)*XYM4E!$B270+(drdp!F270+drdp!O270)*XYM4E!$C270+(drdp!I270+drdp!R270)*XYM4E!$D270))</f>
        <v>0</v>
      </c>
      <c r="G270" s="20">
        <f>IF(D270="SING",0,Model!$W$36*((drdp!D270+drdp!M270)*XYM4E!$B270+(drdp!G270+drdp!P270)*XYM4E!$C270+(drdp!J270+drdp!S270)*XYM4E!$D270))</f>
        <v>0</v>
      </c>
      <c r="H270" s="18">
        <f>IF(D270="SING",0,Model!$W$36*((drdp!B270)*XYM4E!$B270+(drdp!E270)*XYM4E!$C270+(drdp!H270)*XYM4E!$D270))</f>
        <v>0</v>
      </c>
      <c r="I270" s="18">
        <f>IF(D270="SING",(Wellpath!K270-Wellpath!K269)/2*Model!$W$36,Model!$W$36*((drdp!C270)*XYM4E!$B270+(drdp!F270)*XYM4E!$C270+(drdp!I270)*XYM4E!$D270))</f>
        <v>0</v>
      </c>
      <c r="J270" s="18">
        <f>IF(D270="SING",0,Model!$W$36*((drdp!D270)*XYM4E!$B270+(drdp!G270)*XYM4E!$C270+(drdp!J270)*XYM4E!$D270))</f>
        <v>0</v>
      </c>
      <c r="K270" s="21">
        <f t="shared" si="59"/>
        <v>1.1274877853621443</v>
      </c>
      <c r="L270" s="21">
        <f t="shared" si="60"/>
        <v>124.44167287793485</v>
      </c>
      <c r="M270" s="21">
        <f t="shared" si="61"/>
        <v>0.60343850377946295</v>
      </c>
      <c r="N270" s="21">
        <f t="shared" si="62"/>
        <v>-3.5612278824933878</v>
      </c>
      <c r="O270" s="21">
        <f t="shared" si="63"/>
        <v>-0.8098971331218171</v>
      </c>
      <c r="P270" s="21">
        <f t="shared" si="64"/>
        <v>2.5835934472864093</v>
      </c>
      <c r="Q270" s="19">
        <f t="shared" si="65"/>
        <v>1.1274877853621443</v>
      </c>
      <c r="R270" s="19">
        <f t="shared" si="66"/>
        <v>124.44167287793485</v>
      </c>
      <c r="S270" s="19">
        <f t="shared" si="67"/>
        <v>0.60343850377946295</v>
      </c>
      <c r="T270" s="19">
        <f t="shared" si="68"/>
        <v>-3.5612278824933878</v>
      </c>
      <c r="U270" s="19">
        <f t="shared" si="69"/>
        <v>-0.8098971331218171</v>
      </c>
      <c r="V270" s="19">
        <f t="shared" si="70"/>
        <v>2.5835934472864093</v>
      </c>
    </row>
    <row r="271" spans="1:22" x14ac:dyDescent="0.25">
      <c r="A271" s="26">
        <f>Wellpath!E271</f>
        <v>0</v>
      </c>
      <c r="B271" s="22">
        <v>0</v>
      </c>
      <c r="C271" s="22" t="e">
        <f>ABS(COS(Wellpath!$L271))*SIN(Wellpath!$M271)*MAX(1,SQRT(10/(Wellpath!K271-Wellpath!K270)))</f>
        <v>#DIV/0!</v>
      </c>
      <c r="D271" s="22" t="str">
        <f>IF(ABS(Wellpath!$L271)&lt;VerticalInc,"SING",ABS(COS(Wellpath!$L271))*COS(Wellpath!$M271)/SIN(Wellpath!$L271)*MAX(1,SQRT(10/(Wellpath!K271-Wellpath!K270))))</f>
        <v>SING</v>
      </c>
      <c r="E271" s="20">
        <f>IF(D271="SING",0,Model!$W$36*((drdp!B271+drdp!K271)*XYM4E!$B271+(drdp!E271+drdp!N271)*XYM4E!$C271+(drdp!H271+drdp!Q271)*XYM4E!$D271))</f>
        <v>0</v>
      </c>
      <c r="F271" s="20">
        <f>IF(D271="SING",(Wellpath!K272-Wellpath!K270)/2*Model!$W$36,Model!$W$36*((drdp!C271+drdp!L271)*XYM4E!$B271+(drdp!F271+drdp!O271)*XYM4E!$C271+(drdp!I271+drdp!R271)*XYM4E!$D271))</f>
        <v>0</v>
      </c>
      <c r="G271" s="20">
        <f>IF(D271="SING",0,Model!$W$36*((drdp!D271+drdp!M271)*XYM4E!$B271+(drdp!G271+drdp!P271)*XYM4E!$C271+(drdp!J271+drdp!S271)*XYM4E!$D271))</f>
        <v>0</v>
      </c>
      <c r="H271" s="18">
        <f>IF(D271="SING",0,Model!$W$36*((drdp!B271)*XYM4E!$B271+(drdp!E271)*XYM4E!$C271+(drdp!H271)*XYM4E!$D271))</f>
        <v>0</v>
      </c>
      <c r="I271" s="18">
        <f>IF(D271="SING",(Wellpath!K271-Wellpath!K270)/2*Model!$W$36,Model!$W$36*((drdp!C271)*XYM4E!$B271+(drdp!F271)*XYM4E!$C271+(drdp!I271)*XYM4E!$D271))</f>
        <v>0</v>
      </c>
      <c r="J271" s="18">
        <f>IF(D271="SING",0,Model!$W$36*((drdp!D271)*XYM4E!$B271+(drdp!G271)*XYM4E!$C271+(drdp!J271)*XYM4E!$D271))</f>
        <v>0</v>
      </c>
      <c r="K271" s="21">
        <f t="shared" si="59"/>
        <v>1.1274877853621443</v>
      </c>
      <c r="L271" s="21">
        <f t="shared" si="60"/>
        <v>124.44167287793485</v>
      </c>
      <c r="M271" s="21">
        <f t="shared" si="61"/>
        <v>0.60343850377946295</v>
      </c>
      <c r="N271" s="21">
        <f t="shared" si="62"/>
        <v>-3.5612278824933878</v>
      </c>
      <c r="O271" s="21">
        <f t="shared" si="63"/>
        <v>-0.8098971331218171</v>
      </c>
      <c r="P271" s="21">
        <f t="shared" si="64"/>
        <v>2.5835934472864093</v>
      </c>
      <c r="Q271" s="19">
        <f t="shared" si="65"/>
        <v>1.1274877853621443</v>
      </c>
      <c r="R271" s="19">
        <f t="shared" si="66"/>
        <v>124.44167287793485</v>
      </c>
      <c r="S271" s="19">
        <f t="shared" si="67"/>
        <v>0.60343850377946295</v>
      </c>
      <c r="T271" s="19">
        <f t="shared" si="68"/>
        <v>-3.5612278824933878</v>
      </c>
      <c r="U271" s="19">
        <f t="shared" si="69"/>
        <v>-0.8098971331218171</v>
      </c>
      <c r="V271" s="19">
        <f t="shared" si="70"/>
        <v>2.5835934472864093</v>
      </c>
    </row>
  </sheetData>
  <mergeCells count="5">
    <mergeCell ref="B1:D1"/>
    <mergeCell ref="E1:G1"/>
    <mergeCell ref="H1:J1"/>
    <mergeCell ref="K1:P1"/>
    <mergeCell ref="Q1:V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39997558519241921"/>
  </sheetPr>
  <dimension ref="A1:V270"/>
  <sheetViews>
    <sheetView workbookViewId="0">
      <pane xSplit="1" ySplit="2" topLeftCell="B144" activePane="bottomRight" state="frozen"/>
      <selection pane="topRight" activeCell="B1" sqref="B1"/>
      <selection pane="bottomLeft" activeCell="A3" sqref="A3"/>
      <selection pane="bottomRight" activeCell="A144" sqref="A144:G144"/>
    </sheetView>
  </sheetViews>
  <sheetFormatPr defaultRowHeight="15" x14ac:dyDescent="0.25"/>
  <cols>
    <col min="2" max="2" width="11.7109375" customWidth="1"/>
    <col min="4" max="4" width="11.28515625" customWidth="1"/>
    <col min="5" max="5" width="11.42578125" customWidth="1"/>
    <col min="8" max="8" width="9.140625" style="20"/>
    <col min="9" max="9" width="10.5703125" style="20" customWidth="1"/>
    <col min="10" max="13" width="9.140625" style="20"/>
    <col min="14" max="19" width="9.140625" style="88"/>
    <col min="20" max="22" width="9.140625" style="89"/>
  </cols>
  <sheetData>
    <row r="1" spans="1:22" x14ac:dyDescent="0.25">
      <c r="A1" s="14"/>
      <c r="B1" s="124" t="s">
        <v>49</v>
      </c>
      <c r="C1" s="124"/>
      <c r="D1" s="124"/>
      <c r="E1" s="124"/>
      <c r="F1" s="124"/>
      <c r="G1" s="124"/>
      <c r="H1" s="125" t="s">
        <v>49</v>
      </c>
      <c r="I1" s="125"/>
      <c r="J1" s="125"/>
      <c r="K1" s="125"/>
      <c r="L1" s="125"/>
      <c r="M1" s="125"/>
      <c r="N1" s="126" t="s">
        <v>258</v>
      </c>
      <c r="O1" s="127"/>
      <c r="P1" s="127"/>
      <c r="Q1" s="127"/>
      <c r="R1" s="127"/>
      <c r="S1" s="127"/>
      <c r="T1" s="127"/>
      <c r="U1" s="127"/>
      <c r="V1" s="127"/>
    </row>
    <row r="2" spans="1:22" x14ac:dyDescent="0.25">
      <c r="A2" s="14" t="s">
        <v>37</v>
      </c>
      <c r="B2" s="31" t="s">
        <v>50</v>
      </c>
      <c r="C2" s="31" t="s">
        <v>51</v>
      </c>
      <c r="D2" s="31" t="s">
        <v>52</v>
      </c>
      <c r="E2" s="31" t="s">
        <v>53</v>
      </c>
      <c r="F2" s="31" t="s">
        <v>54</v>
      </c>
      <c r="G2" s="31" t="s">
        <v>55</v>
      </c>
      <c r="H2" s="81" t="s">
        <v>252</v>
      </c>
      <c r="I2" s="81" t="s">
        <v>253</v>
      </c>
      <c r="J2" s="81" t="s">
        <v>254</v>
      </c>
      <c r="K2" s="81" t="s">
        <v>255</v>
      </c>
      <c r="L2" s="81" t="s">
        <v>256</v>
      </c>
      <c r="M2" s="81" t="s">
        <v>257</v>
      </c>
      <c r="N2" s="87"/>
      <c r="O2" s="87"/>
      <c r="P2" s="87"/>
      <c r="Q2" s="87"/>
      <c r="R2" s="87"/>
      <c r="S2" s="87"/>
      <c r="T2" s="87"/>
      <c r="U2" s="87"/>
      <c r="V2" s="87"/>
    </row>
    <row r="3" spans="1:22" x14ac:dyDescent="0.25">
      <c r="A3" s="26">
        <f>Wellpath!E3</f>
        <v>0</v>
      </c>
      <c r="B3" s="19">
        <f>'DEC-OS'!Q3+'DEC-OH'!Q3+'DEC-OI'!Q3+'DBH-OS'!Q3+'DBH-OH'!Q3+'DBH-OI'!Q3+XCLH!Q3+XCLA!Q3+DRFR!Q3+DSFS!Q3+DSTG!Q3+XYM1!Q3+XYM2!Q3+XYM3E!Q3+XYM4E!Q3+SAGE!Q3+'ABXY-TI1S'!Q3+'ABXY-TI2S'!Q3+ABZ!Q3+'ASXY-TI1S'!Q3+'ASXY-TI2S'!Q3+'ASXY-TI3S'!Q3+ASZ!Q3+'MBXY-TI1S'!Q3+'MBXY-TI2S'!Q3+MBZ!Q3+'MSXY-TI1S'!Q3+'MSXY-TI2S'!Q3++'MSXY-TI3S'!Q3+MSZ!Q3+'DEC-U'!Q3+DECR!Q3+'DBH-U'!Q3+DBHR!Q3+AMIL!Q3</f>
        <v>0</v>
      </c>
      <c r="C3" s="19">
        <f>'DEC-OS'!R3+'DEC-OH'!R3+'DEC-OI'!R3+'DBH-OS'!R3+'DBH-OH'!R3+'DBH-OI'!R3+XCLH!R3+XCLA!R3+DRFR!R3+DSFS!R3+DSTG!R3+XYM1!R3+XYM2!R3+XYM3E!R3+XYM4E!R3+SAGE!R3+'ABXY-TI1S'!R3+'ABXY-TI2S'!R3+ABZ!R3+'ASXY-TI1S'!R3+'ASXY-TI2S'!R3+'ASXY-TI3S'!R3+ASZ!R3+'MBXY-TI1S'!R3+'MBXY-TI2S'!R3+MBZ!R3+'MSXY-TI1S'!R3+'MSXY-TI2S'!R3++'MSXY-TI3S'!R3+MSZ!R3+'DEC-U'!R3+DECR!R3+'DBH-U'!R3+DBHR!R3+AMIL!R3</f>
        <v>0</v>
      </c>
      <c r="D3" s="19">
        <f>'DEC-OS'!S3+'DEC-OH'!S3+'DEC-OI'!S3+'DBH-OS'!S3+'DBH-OH'!S3+'DBH-OI'!S3+XCLH!S3+XCLA!S3+DRFR!S3+DSFS!S3+DSTG!S3+XYM1!S3+XYM2!S3+XYM3E!S3+XYM4E!S3+SAGE!S3+'ABXY-TI1S'!S3+'ABXY-TI2S'!S3+ABZ!S3+'ASXY-TI1S'!S3+'ASXY-TI2S'!S3+'ASXY-TI3S'!S3+ASZ!S3+'MBXY-TI1S'!S3+'MBXY-TI2S'!S3+MBZ!S3+'MSXY-TI1S'!S3+'MSXY-TI2S'!S3++'MSXY-TI3S'!S3+MSZ!S3+'DEC-U'!S3+DECR!S3+'DBH-U'!S3+DBHR!S3+AMIL!S3</f>
        <v>0</v>
      </c>
      <c r="E3" s="19">
        <f>'DEC-OS'!T3+'DEC-OH'!T3+'DEC-OI'!T3+'DBH-OS'!T3+'DBH-OH'!T3+'DBH-OI'!T3+XCLH!T3+XCLA!T3+DRFR!T3+DSFS!T3+DSTG!T3+XYM1!T3+XYM2!T3+XYM3E!T3+XYM4E!T3+SAGE!T3+'ABXY-TI1S'!T3+'ABXY-TI2S'!T3+ABZ!T3+'ASXY-TI1S'!T3+'ASXY-TI2S'!T3+'ASXY-TI3S'!T3+ASZ!T3+'MBXY-TI1S'!T3+'MBXY-TI2S'!T3+MBZ!T3+'MSXY-TI1S'!T3+'MSXY-TI2S'!T3++'MSXY-TI3S'!T3+MSZ!T3+'DEC-U'!T3+DECR!T3+'DBH-U'!T3+DBHR!T3+AMIL!T3</f>
        <v>0</v>
      </c>
      <c r="F3" s="19">
        <f>'DEC-OS'!U3+'DEC-OH'!U3+'DEC-OI'!U3+'DBH-OS'!U3+'DBH-OH'!U3+'DBH-OI'!U3+XCLH!U3+XCLA!U3+DRFR!U3+DSFS!U3+DSTG!U3+XYM1!U3+XYM2!U3+XYM3E!U3+XYM4E!U3+SAGE!U3+'ABXY-TI1S'!U3+'ABXY-TI2S'!U3+ABZ!U3+'ASXY-TI1S'!U3+'ASXY-TI2S'!U3+'ASXY-TI3S'!U3+ASZ!U3+'MBXY-TI1S'!U3+'MBXY-TI2S'!U3+MBZ!U3+'MSXY-TI1S'!U3+'MSXY-TI2S'!U3++'MSXY-TI3S'!U3+MSZ!U3+'DEC-U'!U3+DECR!U3+'DBH-U'!U3+DBHR!U3+AMIL!U3</f>
        <v>0</v>
      </c>
      <c r="G3" s="19">
        <f>'DEC-OS'!V3+'DEC-OH'!V3+'DEC-OI'!V3+'DBH-OS'!V3+'DBH-OH'!V3+'DBH-OI'!V3+XCLH!V3+XCLA!V3+DRFR!V3+DSFS!V3+DSTG!V3+XYM1!V3+XYM2!V3+XYM3E!V3+XYM4E!V3+SAGE!V3+'ABXY-TI1S'!V3+'ABXY-TI2S'!V3+ABZ!V3+'ASXY-TI1S'!V3+'ASXY-TI2S'!V3+'ASXY-TI3S'!V3+ASZ!V3+'MBXY-TI1S'!V3+'MBXY-TI2S'!V3+MBZ!V3+'MSXY-TI1S'!V3+'MSXY-TI2S'!V3++'MSXY-TI3S'!V3+MSZ!V3+'DEC-U'!V3+DECR!V3+'DBH-U'!V3+DBHR!V3+AMIL!V3</f>
        <v>0</v>
      </c>
      <c r="H3" s="20">
        <f t="shared" ref="H3:H34" si="0">N3*(B3*N3+E3*Q3+F3*T3) + Q3*(E3*N3+C3*Q3+G3*T3)+ T3*(F3*N3+G3*Q3+D3*T3)</f>
        <v>0</v>
      </c>
      <c r="I3" s="20">
        <f t="shared" ref="I3:I34" si="1">O3*(B3*O3+E3*R3+F3*U3) + R3*(E3*O3+C3*R3+G3*U3)+ U3*(F3*O3+G3*R3+D3*U3)</f>
        <v>0</v>
      </c>
      <c r="J3" s="20">
        <f t="shared" ref="J3:J34" si="2">P3*(B3*P3+E3*S3+F3*V3) + S3*(E3*P3+C3*S3+G3*V3)+ V3*(F3*P3+G3*S3+D3*V3)</f>
        <v>0</v>
      </c>
      <c r="K3" s="20">
        <f t="shared" ref="K3:K34" si="3">N3*(B3*O3+E3*R3+F3*U3) + Q3*(E3*O3+C3*R3+G3*U3)+ T3*(F3*O3+G3*R3+D3*U3)</f>
        <v>0</v>
      </c>
      <c r="L3" s="20">
        <f t="shared" ref="L3:L34" si="4">N3*(B3*P3+E3*S3+F3*V3) + Q3*(E3*P3+C3*S3+G3*V3)+ T3*(F3*P3+G3*S3+D3*V3)</f>
        <v>0</v>
      </c>
      <c r="M3" s="20">
        <f t="shared" ref="M3:M34" si="5">O3*(B3*P3+E3*S3+F3*V3) + R3*(E3*P3+C3*S3+G3*V3)+ U3*(F3*P3+G3*S3+D3*V3)</f>
        <v>0</v>
      </c>
      <c r="N3" s="88">
        <f>COS(Wellpath!$L3)*COS(Wellpath!$M3)</f>
        <v>1</v>
      </c>
      <c r="O3" s="88">
        <f>-SIN(Wellpath!$M3)</f>
        <v>0</v>
      </c>
      <c r="P3" s="88">
        <f>SIN(Wellpath!$L3)*COS(Wellpath!$M3)</f>
        <v>0</v>
      </c>
      <c r="Q3" s="88">
        <f>COS(Wellpath!$L3)*SIN(Wellpath!$M3)</f>
        <v>0</v>
      </c>
      <c r="R3" s="88">
        <f>COS(Wellpath!$M3)</f>
        <v>1</v>
      </c>
      <c r="S3" s="88">
        <f>SIN(Wellpath!$L3)*SIN(Wellpath!$M3)</f>
        <v>0</v>
      </c>
      <c r="T3" s="88">
        <f>-SIN(Wellpath!$L3)</f>
        <v>0</v>
      </c>
      <c r="U3" s="88">
        <v>0</v>
      </c>
      <c r="V3" s="88">
        <f>COS(Wellpath!$L3)</f>
        <v>1</v>
      </c>
    </row>
    <row r="4" spans="1:22" x14ac:dyDescent="0.25">
      <c r="A4" s="26">
        <f>Wellpath!E4</f>
        <v>30</v>
      </c>
      <c r="B4" s="19">
        <f>'DEC-OS'!Q4+'DEC-OH'!Q4+'DEC-OI'!Q4+'DBH-OS'!Q4+'DBH-OH'!Q4+'DBH-OI'!Q4+XCLH!Q4+XCLA!Q4+DRFR!Q4+DSFS!Q4+DSTG!Q4+XYM1!Q4+XYM2!Q4+XYM3E!Q4+XYM4E!Q4+SAGE!Q4+'ABXY-TI1S'!Q4+'ABXY-TI2S'!Q4+ABZ!Q4+'ASXY-TI1S'!Q4+'ASXY-TI2S'!Q4+'ASXY-TI3S'!Q4+ASZ!Q4+'MBXY-TI1S'!Q4+'MBXY-TI2S'!Q4+MBZ!Q4+'MSXY-TI1S'!Q4+'MSXY-TI2S'!Q4++'MSXY-TI3S'!Q4+MSZ!Q4+'DEC-U'!Q4+DECR!Q4+'DBH-U'!Q4+DBHR!Q4+AMIL!Q4</f>
        <v>3.2230763283462034E-2</v>
      </c>
      <c r="C4" s="19">
        <f>'DEC-OS'!R4+'DEC-OH'!R4+'DEC-OI'!R4+'DBH-OS'!R4+'DBH-OH'!R4+'DBH-OI'!R4+XCLH!R4+XCLA!R4+DRFR!R4+DSFS!R4+DSTG!R4+XYM1!R4+XYM2!R4+XYM3E!R4+XYM4E!R4+SAGE!R4+'ABXY-TI1S'!R4+'ABXY-TI2S'!R4+ABZ!R4+'ASXY-TI1S'!R4+'ASXY-TI2S'!R4+'ASXY-TI3S'!R4+ASZ!R4+'MBXY-TI1S'!R4+'MBXY-TI2S'!R4+MBZ!R4+'MSXY-TI1S'!R4+'MSXY-TI2S'!R4++'MSXY-TI3S'!R4+MSZ!R4+'DEC-U'!R4+DECR!R4+'DBH-U'!R4+DBHR!R4+AMIL!R4</f>
        <v>3.2230763283462034E-2</v>
      </c>
      <c r="D4" s="19">
        <f>'DEC-OS'!S4+'DEC-OH'!S4+'DEC-OI'!S4+'DBH-OS'!S4+'DBH-OH'!S4+'DBH-OI'!S4+XCLH!S4+XCLA!S4+DRFR!S4+DSFS!S4+DSTG!S4+XYM1!S4+XYM2!S4+XYM3E!S4+XYM4E!S4+SAGE!S4+'ABXY-TI1S'!S4+'ABXY-TI2S'!S4+ABZ!S4+'ASXY-TI1S'!S4+'ASXY-TI2S'!S4+'ASXY-TI3S'!S4+ASZ!S4+'MBXY-TI1S'!S4+'MBXY-TI2S'!S4+MBZ!S4+'MSXY-TI1S'!S4+'MSXY-TI2S'!S4++'MSXY-TI3S'!S4+MSZ!S4+'DEC-U'!S4+DECR!S4+'DBH-U'!S4+DBHR!S4+AMIL!S4</f>
        <v>0.12278229062499998</v>
      </c>
      <c r="E4" s="19">
        <f>'DEC-OS'!T4+'DEC-OH'!T4+'DEC-OI'!T4+'DBH-OS'!T4+'DBH-OH'!T4+'DBH-OI'!T4+XCLH!T4+XCLA!T4+DRFR!T4+DSFS!T4+DSTG!T4+XYM1!T4+XYM2!T4+XYM3E!T4+XYM4E!T4+SAGE!T4+'ABXY-TI1S'!T4+'ABXY-TI2S'!T4+ABZ!T4+'ASXY-TI1S'!T4+'ASXY-TI2S'!T4+'ASXY-TI3S'!T4+ASZ!T4+'MBXY-TI1S'!T4+'MBXY-TI2S'!T4+MBZ!T4+'MSXY-TI1S'!T4+'MSXY-TI2S'!T4++'MSXY-TI3S'!T4+MSZ!T4+'DEC-U'!T4+DECR!T4+'DBH-U'!T4+DBHR!T4+AMIL!T4</f>
        <v>0</v>
      </c>
      <c r="F4" s="19">
        <f>'DEC-OS'!U4+'DEC-OH'!U4+'DEC-OI'!U4+'DBH-OS'!U4+'DBH-OH'!U4+'DBH-OI'!U4+XCLH!U4+XCLA!U4+DRFR!U4+DSFS!U4+DSTG!U4+XYM1!U4+XYM2!U4+XYM3E!U4+XYM4E!U4+SAGE!U4+'ABXY-TI1S'!U4+'ABXY-TI2S'!U4+ABZ!U4+'ASXY-TI1S'!U4+'ASXY-TI2S'!U4+'ASXY-TI3S'!U4+ASZ!U4+'MBXY-TI1S'!U4+'MBXY-TI2S'!U4+MBZ!U4+'MSXY-TI1S'!U4+'MSXY-TI2S'!U4++'MSXY-TI3S'!U4+MSZ!U4+'DEC-U'!U4+DECR!U4+'DBH-U'!U4+DBHR!U4+AMIL!U4</f>
        <v>0</v>
      </c>
      <c r="G4" s="19">
        <f>'DEC-OS'!V4+'DEC-OH'!V4+'DEC-OI'!V4+'DBH-OS'!V4+'DBH-OH'!V4+'DBH-OI'!V4+XCLH!V4+XCLA!V4+DRFR!V4+DSFS!V4+DSTG!V4+XYM1!V4+XYM2!V4+XYM3E!V4+XYM4E!V4+SAGE!V4+'ABXY-TI1S'!V4+'ABXY-TI2S'!V4+ABZ!V4+'ASXY-TI1S'!V4+'ASXY-TI2S'!V4+'ASXY-TI3S'!V4+ASZ!V4+'MBXY-TI1S'!V4+'MBXY-TI2S'!V4+MBZ!V4+'MSXY-TI1S'!V4+'MSXY-TI2S'!V4++'MSXY-TI3S'!V4+MSZ!V4+'DEC-U'!V4+DECR!V4+'DBH-U'!V4+DBHR!V4+AMIL!V4</f>
        <v>0</v>
      </c>
      <c r="H4" s="20">
        <f t="shared" si="0"/>
        <v>3.2230763283462034E-2</v>
      </c>
      <c r="I4" s="20">
        <f t="shared" si="1"/>
        <v>3.2230763283462034E-2</v>
      </c>
      <c r="J4" s="20">
        <f t="shared" si="2"/>
        <v>0.12278229062499998</v>
      </c>
      <c r="K4" s="20">
        <f t="shared" si="3"/>
        <v>0</v>
      </c>
      <c r="L4" s="20">
        <f t="shared" si="4"/>
        <v>0</v>
      </c>
      <c r="M4" s="20">
        <f t="shared" si="5"/>
        <v>0</v>
      </c>
      <c r="N4" s="88">
        <f>COS(Wellpath!$L4)*COS(Wellpath!$M4)</f>
        <v>1</v>
      </c>
      <c r="O4" s="88">
        <f>-SIN(Wellpath!$M4)</f>
        <v>0</v>
      </c>
      <c r="P4" s="88">
        <f>SIN(Wellpath!$L4)*COS(Wellpath!$M4)</f>
        <v>0</v>
      </c>
      <c r="Q4" s="88">
        <f>COS(Wellpath!$L4)*SIN(Wellpath!$M4)</f>
        <v>0</v>
      </c>
      <c r="R4" s="88">
        <f>COS(Wellpath!$M4)</f>
        <v>1</v>
      </c>
      <c r="S4" s="88">
        <f>SIN(Wellpath!$L4)*SIN(Wellpath!$M4)</f>
        <v>0</v>
      </c>
      <c r="T4" s="88">
        <f>-SIN(Wellpath!$L4)</f>
        <v>0</v>
      </c>
      <c r="U4" s="88">
        <v>0</v>
      </c>
      <c r="V4" s="88">
        <f>COS(Wellpath!$L4)</f>
        <v>1</v>
      </c>
    </row>
    <row r="5" spans="1:22" x14ac:dyDescent="0.25">
      <c r="A5" s="26">
        <f>Wellpath!E5</f>
        <v>60</v>
      </c>
      <c r="B5" s="19">
        <f>'DEC-OS'!Q5+'DEC-OH'!Q5+'DEC-OI'!Q5+'DBH-OS'!Q5+'DBH-OH'!Q5+'DBH-OI'!Q5+XCLH!Q5+XCLA!Q5+DRFR!Q5+DSFS!Q5+DSTG!Q5+XYM1!Q5+XYM2!Q5+XYM3E!Q5+XYM4E!Q5+SAGE!Q5+'ABXY-TI1S'!Q5+'ABXY-TI2S'!Q5+ABZ!Q5+'ASXY-TI1S'!Q5+'ASXY-TI2S'!Q5+'ASXY-TI3S'!Q5+ASZ!Q5+'MBXY-TI1S'!Q5+'MBXY-TI2S'!Q5+MBZ!Q5+'MSXY-TI1S'!Q5+'MSXY-TI2S'!Q5++'MSXY-TI3S'!Q5+MSZ!Q5+'DEC-U'!Q5+DECR!Q5+'DBH-U'!Q5+DBHR!Q5+AMIL!Q5</f>
        <v>7.7098000560928651E-2</v>
      </c>
      <c r="C5" s="19">
        <f>'DEC-OS'!R5+'DEC-OH'!R5+'DEC-OI'!R5+'DBH-OS'!R5+'DBH-OH'!R5+'DBH-OI'!R5+XCLH!R5+XCLA!R5+DRFR!R5+DSFS!R5+DSTG!R5+XYM1!R5+XYM2!R5+XYM3E!R5+XYM4E!R5+SAGE!R5+'ABXY-TI1S'!R5+'ABXY-TI2S'!R5+ABZ!R5+'ASXY-TI1S'!R5+'ASXY-TI2S'!R5+'ASXY-TI3S'!R5+ASZ!R5+'MBXY-TI1S'!R5+'MBXY-TI2S'!R5+MBZ!R5+'MSXY-TI1S'!R5+'MSXY-TI2S'!R5++'MSXY-TI3S'!R5+MSZ!R5+'DEC-U'!R5+DECR!R5+'DBH-U'!R5+DBHR!R5+AMIL!R5</f>
        <v>7.7098000560928651E-2</v>
      </c>
      <c r="D5" s="19">
        <f>'DEC-OS'!S5+'DEC-OH'!S5+'DEC-OI'!S5+'DBH-OS'!S5+'DBH-OH'!S5+'DBH-OI'!S5+XCLH!S5+XCLA!S5+DRFR!S5+DSFS!S5+DSTG!S5+XYM1!S5+XYM2!S5+XYM3E!S5+XYM4E!S5+SAGE!S5+'ABXY-TI1S'!S5+'ABXY-TI2S'!S5+ABZ!S5+'ASXY-TI1S'!S5+'ASXY-TI2S'!S5+'ASXY-TI3S'!S5+ASZ!S5+'MBXY-TI1S'!S5+'MBXY-TI2S'!S5+MBZ!S5+'MSXY-TI1S'!S5+'MSXY-TI2S'!S5++'MSXY-TI3S'!S5+MSZ!S5+'DEC-U'!S5+DECR!S5+'DBH-U'!S5+DBHR!S5+AMIL!S5</f>
        <v>0.12362976999999999</v>
      </c>
      <c r="E5" s="19">
        <f>'DEC-OS'!T5+'DEC-OH'!T5+'DEC-OI'!T5+'DBH-OS'!T5+'DBH-OH'!T5+'DBH-OI'!T5+XCLH!T5+XCLA!T5+DRFR!T5+DSFS!T5+DSTG!T5+XYM1!T5+XYM2!T5+XYM3E!T5+XYM4E!T5+SAGE!T5+'ABXY-TI1S'!T5+'ABXY-TI2S'!T5+ABZ!T5+'ASXY-TI1S'!T5+'ASXY-TI2S'!T5+'ASXY-TI3S'!T5+ASZ!T5+'MBXY-TI1S'!T5+'MBXY-TI2S'!T5+MBZ!T5+'MSXY-TI1S'!T5+'MSXY-TI2S'!T5++'MSXY-TI3S'!T5+MSZ!T5+'DEC-U'!T5+DECR!T5+'DBH-U'!T5+DBHR!T5+AMIL!T5</f>
        <v>0</v>
      </c>
      <c r="F5" s="19">
        <f>'DEC-OS'!U5+'DEC-OH'!U5+'DEC-OI'!U5+'DBH-OS'!U5+'DBH-OH'!U5+'DBH-OI'!U5+XCLH!U5+XCLA!U5+DRFR!U5+DSFS!U5+DSTG!U5+XYM1!U5+XYM2!U5+XYM3E!U5+XYM4E!U5+SAGE!U5+'ABXY-TI1S'!U5+'ABXY-TI2S'!U5+ABZ!U5+'ASXY-TI1S'!U5+'ASXY-TI2S'!U5+'ASXY-TI3S'!U5+ASZ!U5+'MBXY-TI1S'!U5+'MBXY-TI2S'!U5+MBZ!U5+'MSXY-TI1S'!U5+'MSXY-TI2S'!U5++'MSXY-TI3S'!U5+MSZ!U5+'DEC-U'!U5+DECR!U5+'DBH-U'!U5+DBHR!U5+AMIL!U5</f>
        <v>0</v>
      </c>
      <c r="G5" s="19">
        <f>'DEC-OS'!V5+'DEC-OH'!V5+'DEC-OI'!V5+'DBH-OS'!V5+'DBH-OH'!V5+'DBH-OI'!V5+XCLH!V5+XCLA!V5+DRFR!V5+DSFS!V5+DSTG!V5+XYM1!V5+XYM2!V5+XYM3E!V5+XYM4E!V5+SAGE!V5+'ABXY-TI1S'!V5+'ABXY-TI2S'!V5+ABZ!V5+'ASXY-TI1S'!V5+'ASXY-TI2S'!V5+'ASXY-TI3S'!V5+ASZ!V5+'MBXY-TI1S'!V5+'MBXY-TI2S'!V5+MBZ!V5+'MSXY-TI1S'!V5+'MSXY-TI2S'!V5++'MSXY-TI3S'!V5+MSZ!V5+'DEC-U'!V5+DECR!V5+'DBH-U'!V5+DBHR!V5+AMIL!V5</f>
        <v>0</v>
      </c>
      <c r="H5" s="20">
        <f t="shared" si="0"/>
        <v>7.7098000560928651E-2</v>
      </c>
      <c r="I5" s="20">
        <f t="shared" si="1"/>
        <v>7.7098000560928651E-2</v>
      </c>
      <c r="J5" s="20">
        <f t="shared" si="2"/>
        <v>0.12362976999999999</v>
      </c>
      <c r="K5" s="20">
        <f t="shared" si="3"/>
        <v>0</v>
      </c>
      <c r="L5" s="20">
        <f t="shared" si="4"/>
        <v>0</v>
      </c>
      <c r="M5" s="20">
        <f t="shared" si="5"/>
        <v>0</v>
      </c>
      <c r="N5" s="88">
        <f>COS(Wellpath!$L5)*COS(Wellpath!$M5)</f>
        <v>1</v>
      </c>
      <c r="O5" s="88">
        <f>-SIN(Wellpath!$M5)</f>
        <v>0</v>
      </c>
      <c r="P5" s="88">
        <f>SIN(Wellpath!$L5)*COS(Wellpath!$M5)</f>
        <v>0</v>
      </c>
      <c r="Q5" s="88">
        <f>COS(Wellpath!$L5)*SIN(Wellpath!$M5)</f>
        <v>0</v>
      </c>
      <c r="R5" s="88">
        <f>COS(Wellpath!$M5)</f>
        <v>1</v>
      </c>
      <c r="S5" s="88">
        <f>SIN(Wellpath!$L5)*SIN(Wellpath!$M5)</f>
        <v>0</v>
      </c>
      <c r="T5" s="88">
        <f>-SIN(Wellpath!$L5)</f>
        <v>0</v>
      </c>
      <c r="U5" s="88">
        <v>0</v>
      </c>
      <c r="V5" s="88">
        <f>COS(Wellpath!$L5)</f>
        <v>1</v>
      </c>
    </row>
    <row r="6" spans="1:22" x14ac:dyDescent="0.25">
      <c r="A6" s="26">
        <f>Wellpath!E6</f>
        <v>90</v>
      </c>
      <c r="B6" s="19">
        <f>'DEC-OS'!Q6+'DEC-OH'!Q6+'DEC-OI'!Q6+'DBH-OS'!Q6+'DBH-OH'!Q6+'DBH-OI'!Q6+XCLH!Q6+XCLA!Q6+DRFR!Q6+DSFS!Q6+DSTG!Q6+XYM1!Q6+XYM2!Q6+XYM3E!Q6+XYM4E!Q6+SAGE!Q6+'ABXY-TI1S'!Q6+'ABXY-TI2S'!Q6+ABZ!Q6+'ASXY-TI1S'!Q6+'ASXY-TI2S'!Q6+'ASXY-TI3S'!Q6+ASZ!Q6+'MBXY-TI1S'!Q6+'MBXY-TI2S'!Q6+MBZ!Q6+'MSXY-TI1S'!Q6+'MSXY-TI2S'!Q6++'MSXY-TI3S'!Q6+MSZ!Q6+'DEC-U'!Q6+DECR!Q6+'DBH-U'!Q6+DBHR!Q6+AMIL!Q6</f>
        <v>0.10992770082967644</v>
      </c>
      <c r="C6" s="19">
        <f>'DEC-OS'!R6+'DEC-OH'!R6+'DEC-OI'!R6+'DBH-OS'!R6+'DBH-OH'!R6+'DBH-OI'!R6+XCLH!R6+XCLA!R6+DRFR!R6+DSFS!R6+DSTG!R6+XYM1!R6+XYM2!R6+XYM3E!R6+XYM4E!R6+SAGE!R6+'ABXY-TI1S'!R6+'ABXY-TI2S'!R6+ABZ!R6+'ASXY-TI1S'!R6+'ASXY-TI2S'!R6+'ASXY-TI3S'!R6+ASZ!R6+'MBXY-TI1S'!R6+'MBXY-TI2S'!R6+MBZ!R6+'MSXY-TI1S'!R6+'MSXY-TI2S'!R6++'MSXY-TI3S'!R6+MSZ!R6+'DEC-U'!R6+DECR!R6+'DBH-U'!R6+DBHR!R6+AMIL!R6</f>
        <v>0.10992770082967644</v>
      </c>
      <c r="D6" s="19">
        <f>'DEC-OS'!S6+'DEC-OH'!S6+'DEC-OI'!S6+'DBH-OS'!S6+'DBH-OH'!S6+'DBH-OI'!S6+XCLH!S6+XCLA!S6+DRFR!S6+DSFS!S6+DSTG!S6+XYM1!S6+XYM2!S6+XYM3E!S6+XYM4E!S6+SAGE!S6+'ABXY-TI1S'!S6+'ABXY-TI2S'!S6+ABZ!S6+'ASXY-TI1S'!S6+'ASXY-TI2S'!S6+'ASXY-TI3S'!S6+ASZ!S6+'MBXY-TI1S'!S6+'MBXY-TI2S'!S6+MBZ!S6+'MSXY-TI1S'!S6+'MSXY-TI2S'!S6++'MSXY-TI3S'!S6+MSZ!S6+'DEC-U'!S6+DECR!S6+'DBH-U'!S6+DBHR!S6+AMIL!S6</f>
        <v>0.12504426062499999</v>
      </c>
      <c r="E6" s="19">
        <f>'DEC-OS'!T6+'DEC-OH'!T6+'DEC-OI'!T6+'DBH-OS'!T6+'DBH-OH'!T6+'DBH-OI'!T6+XCLH!T6+XCLA!T6+DRFR!T6+DSFS!T6+DSTG!T6+XYM1!T6+XYM2!T6+XYM3E!T6+XYM4E!T6+SAGE!T6+'ABXY-TI1S'!T6+'ABXY-TI2S'!T6+ABZ!T6+'ASXY-TI1S'!T6+'ASXY-TI2S'!T6+'ASXY-TI3S'!T6+ASZ!T6+'MBXY-TI1S'!T6+'MBXY-TI2S'!T6+MBZ!T6+'MSXY-TI1S'!T6+'MSXY-TI2S'!T6++'MSXY-TI3S'!T6+MSZ!T6+'DEC-U'!T6+DECR!T6+'DBH-U'!T6+DBHR!T6+AMIL!T6</f>
        <v>0</v>
      </c>
      <c r="F6" s="19">
        <f>'DEC-OS'!U6+'DEC-OH'!U6+'DEC-OI'!U6+'DBH-OS'!U6+'DBH-OH'!U6+'DBH-OI'!U6+XCLH!U6+XCLA!U6+DRFR!U6+DSFS!U6+DSTG!U6+XYM1!U6+XYM2!U6+XYM3E!U6+XYM4E!U6+SAGE!U6+'ABXY-TI1S'!U6+'ABXY-TI2S'!U6+ABZ!U6+'ASXY-TI1S'!U6+'ASXY-TI2S'!U6+'ASXY-TI3S'!U6+ASZ!U6+'MBXY-TI1S'!U6+'MBXY-TI2S'!U6+MBZ!U6+'MSXY-TI1S'!U6+'MSXY-TI2S'!U6++'MSXY-TI3S'!U6+MSZ!U6+'DEC-U'!U6+DECR!U6+'DBH-U'!U6+DBHR!U6+AMIL!U6</f>
        <v>0</v>
      </c>
      <c r="G6" s="19">
        <f>'DEC-OS'!V6+'DEC-OH'!V6+'DEC-OI'!V6+'DBH-OS'!V6+'DBH-OH'!V6+'DBH-OI'!V6+XCLH!V6+XCLA!V6+DRFR!V6+DSFS!V6+DSTG!V6+XYM1!V6+XYM2!V6+XYM3E!V6+XYM4E!V6+SAGE!V6+'ABXY-TI1S'!V6+'ABXY-TI2S'!V6+ABZ!V6+'ASXY-TI1S'!V6+'ASXY-TI2S'!V6+'ASXY-TI3S'!V6+ASZ!V6+'MBXY-TI1S'!V6+'MBXY-TI2S'!V6+MBZ!V6+'MSXY-TI1S'!V6+'MSXY-TI2S'!V6++'MSXY-TI3S'!V6+MSZ!V6+'DEC-U'!V6+DECR!V6+'DBH-U'!V6+DBHR!V6+AMIL!V6</f>
        <v>0</v>
      </c>
      <c r="H6" s="20">
        <f t="shared" si="0"/>
        <v>0.10992770082967644</v>
      </c>
      <c r="I6" s="20">
        <f t="shared" si="1"/>
        <v>0.10992770082967644</v>
      </c>
      <c r="J6" s="20">
        <f t="shared" si="2"/>
        <v>0.12504426062499999</v>
      </c>
      <c r="K6" s="20">
        <f t="shared" si="3"/>
        <v>0</v>
      </c>
      <c r="L6" s="20">
        <f t="shared" si="4"/>
        <v>0</v>
      </c>
      <c r="M6" s="20">
        <f t="shared" si="5"/>
        <v>0</v>
      </c>
      <c r="N6" s="88">
        <f>COS(Wellpath!$L6)*COS(Wellpath!$M6)</f>
        <v>1</v>
      </c>
      <c r="O6" s="88">
        <f>-SIN(Wellpath!$M6)</f>
        <v>0</v>
      </c>
      <c r="P6" s="88">
        <f>SIN(Wellpath!$L6)*COS(Wellpath!$M6)</f>
        <v>0</v>
      </c>
      <c r="Q6" s="88">
        <f>COS(Wellpath!$L6)*SIN(Wellpath!$M6)</f>
        <v>0</v>
      </c>
      <c r="R6" s="88">
        <f>COS(Wellpath!$M6)</f>
        <v>1</v>
      </c>
      <c r="S6" s="88">
        <f>SIN(Wellpath!$L6)*SIN(Wellpath!$M6)</f>
        <v>0</v>
      </c>
      <c r="T6" s="88">
        <f>-SIN(Wellpath!$L6)</f>
        <v>0</v>
      </c>
      <c r="U6" s="88">
        <v>0</v>
      </c>
      <c r="V6" s="88">
        <f>COS(Wellpath!$L6)</f>
        <v>1</v>
      </c>
    </row>
    <row r="7" spans="1:22" x14ac:dyDescent="0.25">
      <c r="A7" s="26">
        <f>Wellpath!E7</f>
        <v>120</v>
      </c>
      <c r="B7" s="19">
        <f>'DEC-OS'!Q7+'DEC-OH'!Q7+'DEC-OI'!Q7+'DBH-OS'!Q7+'DBH-OH'!Q7+'DBH-OI'!Q7+XCLH!Q7+XCLA!Q7+DRFR!Q7+DSFS!Q7+DSTG!Q7+XYM1!Q7+XYM2!Q7+XYM3E!Q7+XYM4E!Q7+SAGE!Q7+'ABXY-TI1S'!Q7+'ABXY-TI2S'!Q7+ABZ!Q7+'ASXY-TI1S'!Q7+'ASXY-TI2S'!Q7+'ASXY-TI3S'!Q7+ASZ!Q7+'MBXY-TI1S'!Q7+'MBXY-TI2S'!Q7+MBZ!Q7+'MSXY-TI1S'!Q7+'MSXY-TI2S'!Q7++'MSXY-TI3S'!Q7+MSZ!Q7+'DEC-U'!Q7+DECR!Q7+'DBH-U'!Q7+DBHR!Q7+AMIL!Q7</f>
        <v>0.14305686959106717</v>
      </c>
      <c r="C7" s="19">
        <f>'DEC-OS'!R7+'DEC-OH'!R7+'DEC-OI'!R7+'DBH-OS'!R7+'DBH-OH'!R7+'DBH-OI'!R7+XCLH!R7+XCLA!R7+DRFR!R7+DSFS!R7+DSTG!R7+XYM1!R7+XYM2!R7+XYM3E!R7+XYM4E!R7+SAGE!R7+'ABXY-TI1S'!R7+'ABXY-TI2S'!R7+ABZ!R7+'ASXY-TI1S'!R7+'ASXY-TI2S'!R7+'ASXY-TI3S'!R7+ASZ!R7+'MBXY-TI1S'!R7+'MBXY-TI2S'!R7+MBZ!R7+'MSXY-TI1S'!R7+'MSXY-TI2S'!R7++'MSXY-TI3S'!R7+MSZ!R7+'DEC-U'!R7+DECR!R7+'DBH-U'!R7+DBHR!R7+AMIL!R7</f>
        <v>0.14305686959106717</v>
      </c>
      <c r="D7" s="19">
        <f>'DEC-OS'!S7+'DEC-OH'!S7+'DEC-OI'!S7+'DBH-OS'!S7+'DBH-OH'!S7+'DBH-OI'!S7+XCLH!S7+XCLA!S7+DRFR!S7+DSFS!S7+DSTG!S7+XYM1!S7+XYM2!S7+XYM3E!S7+XYM4E!S7+SAGE!S7+'ABXY-TI1S'!S7+'ABXY-TI2S'!S7+ABZ!S7+'ASXY-TI1S'!S7+'ASXY-TI2S'!S7+'ASXY-TI3S'!S7+ASZ!S7+'MBXY-TI1S'!S7+'MBXY-TI2S'!S7+MBZ!S7+'MSXY-TI1S'!S7+'MSXY-TI2S'!S7++'MSXY-TI3S'!S7+MSZ!S7+'DEC-U'!S7+DECR!S7+'DBH-U'!S7+DBHR!S7+AMIL!S7</f>
        <v>0.1270288</v>
      </c>
      <c r="E7" s="19">
        <f>'DEC-OS'!T7+'DEC-OH'!T7+'DEC-OI'!T7+'DBH-OS'!T7+'DBH-OH'!T7+'DBH-OI'!T7+XCLH!T7+XCLA!T7+DRFR!T7+DSFS!T7+DSTG!T7+XYM1!T7+XYM2!T7+XYM3E!T7+XYM4E!T7+SAGE!T7+'ABXY-TI1S'!T7+'ABXY-TI2S'!T7+ABZ!T7+'ASXY-TI1S'!T7+'ASXY-TI2S'!T7+'ASXY-TI3S'!T7+ASZ!T7+'MBXY-TI1S'!T7+'MBXY-TI2S'!T7+MBZ!T7+'MSXY-TI1S'!T7+'MSXY-TI2S'!T7++'MSXY-TI3S'!T7+MSZ!T7+'DEC-U'!T7+DECR!T7+'DBH-U'!T7+DBHR!T7+AMIL!T7</f>
        <v>0</v>
      </c>
      <c r="F7" s="19">
        <f>'DEC-OS'!U7+'DEC-OH'!U7+'DEC-OI'!U7+'DBH-OS'!U7+'DBH-OH'!U7+'DBH-OI'!U7+XCLH!U7+XCLA!U7+DRFR!U7+DSFS!U7+DSTG!U7+XYM1!U7+XYM2!U7+XYM3E!U7+XYM4E!U7+SAGE!U7+'ABXY-TI1S'!U7+'ABXY-TI2S'!U7+ABZ!U7+'ASXY-TI1S'!U7+'ASXY-TI2S'!U7+'ASXY-TI3S'!U7+ASZ!U7+'MBXY-TI1S'!U7+'MBXY-TI2S'!U7+MBZ!U7+'MSXY-TI1S'!U7+'MSXY-TI2S'!U7++'MSXY-TI3S'!U7+MSZ!U7+'DEC-U'!U7+DECR!U7+'DBH-U'!U7+DBHR!U7+AMIL!U7</f>
        <v>0</v>
      </c>
      <c r="G7" s="19">
        <f>'DEC-OS'!V7+'DEC-OH'!V7+'DEC-OI'!V7+'DBH-OS'!V7+'DBH-OH'!V7+'DBH-OI'!V7+XCLH!V7+XCLA!V7+DRFR!V7+DSFS!V7+DSTG!V7+XYM1!V7+XYM2!V7+XYM3E!V7+XYM4E!V7+SAGE!V7+'ABXY-TI1S'!V7+'ABXY-TI2S'!V7+ABZ!V7+'ASXY-TI1S'!V7+'ASXY-TI2S'!V7+'ASXY-TI3S'!V7+ASZ!V7+'MBXY-TI1S'!V7+'MBXY-TI2S'!V7+MBZ!V7+'MSXY-TI1S'!V7+'MSXY-TI2S'!V7++'MSXY-TI3S'!V7+MSZ!V7+'DEC-U'!V7+DECR!V7+'DBH-U'!V7+DBHR!V7+AMIL!V7</f>
        <v>0</v>
      </c>
      <c r="H7" s="20">
        <f t="shared" si="0"/>
        <v>0.14305686959106717</v>
      </c>
      <c r="I7" s="20">
        <f t="shared" si="1"/>
        <v>0.14305686959106717</v>
      </c>
      <c r="J7" s="20">
        <f t="shared" si="2"/>
        <v>0.1270288</v>
      </c>
      <c r="K7" s="20">
        <f t="shared" si="3"/>
        <v>0</v>
      </c>
      <c r="L7" s="20">
        <f t="shared" si="4"/>
        <v>0</v>
      </c>
      <c r="M7" s="20">
        <f t="shared" si="5"/>
        <v>0</v>
      </c>
      <c r="N7" s="88">
        <f>COS(Wellpath!$L7)*COS(Wellpath!$M7)</f>
        <v>1</v>
      </c>
      <c r="O7" s="88">
        <f>-SIN(Wellpath!$M7)</f>
        <v>0</v>
      </c>
      <c r="P7" s="88">
        <f>SIN(Wellpath!$L7)*COS(Wellpath!$M7)</f>
        <v>0</v>
      </c>
      <c r="Q7" s="88">
        <f>COS(Wellpath!$L7)*SIN(Wellpath!$M7)</f>
        <v>0</v>
      </c>
      <c r="R7" s="88">
        <f>COS(Wellpath!$M7)</f>
        <v>1</v>
      </c>
      <c r="S7" s="88">
        <f>SIN(Wellpath!$L7)*SIN(Wellpath!$M7)</f>
        <v>0</v>
      </c>
      <c r="T7" s="88">
        <f>-SIN(Wellpath!$L7)</f>
        <v>0</v>
      </c>
      <c r="U7" s="88">
        <v>0</v>
      </c>
      <c r="V7" s="88">
        <f>COS(Wellpath!$L7)</f>
        <v>1</v>
      </c>
    </row>
    <row r="8" spans="1:22" x14ac:dyDescent="0.25">
      <c r="A8" s="26">
        <f>Wellpath!E8</f>
        <v>150</v>
      </c>
      <c r="B8" s="19">
        <f>'DEC-OS'!Q8+'DEC-OH'!Q8+'DEC-OI'!Q8+'DBH-OS'!Q8+'DBH-OH'!Q8+'DBH-OI'!Q8+XCLH!Q8+XCLA!Q8+DRFR!Q8+DSFS!Q8+DSTG!Q8+XYM1!Q8+XYM2!Q8+XYM3E!Q8+XYM4E!Q8+SAGE!Q8+'ABXY-TI1S'!Q8+'ABXY-TI2S'!Q8+ABZ!Q8+'ASXY-TI1S'!Q8+'ASXY-TI2S'!Q8+'ASXY-TI3S'!Q8+ASZ!Q8+'MBXY-TI1S'!Q8+'MBXY-TI2S'!Q8+MBZ!Q8+'MSXY-TI1S'!Q8+'MSXY-TI2S'!Q8++'MSXY-TI3S'!Q8+MSZ!Q8+'DEC-U'!Q8+DECR!Q8+'DBH-U'!Q8+DBHR!Q8+AMIL!Q8</f>
        <v>0.17648550684510078</v>
      </c>
      <c r="C8" s="19">
        <f>'DEC-OS'!R8+'DEC-OH'!R8+'DEC-OI'!R8+'DBH-OS'!R8+'DBH-OH'!R8+'DBH-OI'!R8+XCLH!R8+XCLA!R8+DRFR!R8+DSFS!R8+DSTG!R8+XYM1!R8+XYM2!R8+XYM3E!R8+XYM4E!R8+SAGE!R8+'ABXY-TI1S'!R8+'ABXY-TI2S'!R8+ABZ!R8+'ASXY-TI1S'!R8+'ASXY-TI2S'!R8+'ASXY-TI3S'!R8+ASZ!R8+'MBXY-TI1S'!R8+'MBXY-TI2S'!R8+MBZ!R8+'MSXY-TI1S'!R8+'MSXY-TI2S'!R8++'MSXY-TI3S'!R8+MSZ!R8+'DEC-U'!R8+DECR!R8+'DBH-U'!R8+DBHR!R8+AMIL!R8</f>
        <v>0.17648550684510078</v>
      </c>
      <c r="D8" s="19">
        <f>'DEC-OS'!S8+'DEC-OH'!S8+'DEC-OI'!S8+'DBH-OS'!S8+'DBH-OH'!S8+'DBH-OI'!S8+XCLH!S8+XCLA!S8+DRFR!S8+DSFS!S8+DSTG!S8+XYM1!S8+XYM2!S8+XYM3E!S8+XYM4E!S8+SAGE!S8+'ABXY-TI1S'!S8+'ABXY-TI2S'!S8+ABZ!S8+'ASXY-TI1S'!S8+'ASXY-TI2S'!S8+'ASXY-TI3S'!S8+ASZ!S8+'MBXY-TI1S'!S8+'MBXY-TI2S'!S8+MBZ!S8+'MSXY-TI1S'!S8+'MSXY-TI2S'!S8++'MSXY-TI3S'!S8+MSZ!S8+'DEC-U'!S8+DECR!S8+'DBH-U'!S8+DBHR!S8+AMIL!S8</f>
        <v>0.12958764062499997</v>
      </c>
      <c r="E8" s="19">
        <f>'DEC-OS'!T8+'DEC-OH'!T8+'DEC-OI'!T8+'DBH-OS'!T8+'DBH-OH'!T8+'DBH-OI'!T8+XCLH!T8+XCLA!T8+DRFR!T8+DSFS!T8+DSTG!T8+XYM1!T8+XYM2!T8+XYM3E!T8+XYM4E!T8+SAGE!T8+'ABXY-TI1S'!T8+'ABXY-TI2S'!T8+ABZ!T8+'ASXY-TI1S'!T8+'ASXY-TI2S'!T8+'ASXY-TI3S'!T8+ASZ!T8+'MBXY-TI1S'!T8+'MBXY-TI2S'!T8+MBZ!T8+'MSXY-TI1S'!T8+'MSXY-TI2S'!T8++'MSXY-TI3S'!T8+MSZ!T8+'DEC-U'!T8+DECR!T8+'DBH-U'!T8+DBHR!T8+AMIL!T8</f>
        <v>0</v>
      </c>
      <c r="F8" s="19">
        <f>'DEC-OS'!U8+'DEC-OH'!U8+'DEC-OI'!U8+'DBH-OS'!U8+'DBH-OH'!U8+'DBH-OI'!U8+XCLH!U8+XCLA!U8+DRFR!U8+DSFS!U8+DSTG!U8+XYM1!U8+XYM2!U8+XYM3E!U8+XYM4E!U8+SAGE!U8+'ABXY-TI1S'!U8+'ABXY-TI2S'!U8+ABZ!U8+'ASXY-TI1S'!U8+'ASXY-TI2S'!U8+'ASXY-TI3S'!U8+ASZ!U8+'MBXY-TI1S'!U8+'MBXY-TI2S'!U8+MBZ!U8+'MSXY-TI1S'!U8+'MSXY-TI2S'!U8++'MSXY-TI3S'!U8+MSZ!U8+'DEC-U'!U8+DECR!U8+'DBH-U'!U8+DBHR!U8+AMIL!U8</f>
        <v>0</v>
      </c>
      <c r="G8" s="19">
        <f>'DEC-OS'!V8+'DEC-OH'!V8+'DEC-OI'!V8+'DBH-OS'!V8+'DBH-OH'!V8+'DBH-OI'!V8+XCLH!V8+XCLA!V8+DRFR!V8+DSFS!V8+DSTG!V8+XYM1!V8+XYM2!V8+XYM3E!V8+XYM4E!V8+SAGE!V8+'ABXY-TI1S'!V8+'ABXY-TI2S'!V8+ABZ!V8+'ASXY-TI1S'!V8+'ASXY-TI2S'!V8+'ASXY-TI3S'!V8+ASZ!V8+'MBXY-TI1S'!V8+'MBXY-TI2S'!V8+MBZ!V8+'MSXY-TI1S'!V8+'MSXY-TI2S'!V8++'MSXY-TI3S'!V8+MSZ!V8+'DEC-U'!V8+DECR!V8+'DBH-U'!V8+DBHR!V8+AMIL!V8</f>
        <v>0</v>
      </c>
      <c r="H8" s="20">
        <f t="shared" si="0"/>
        <v>0.17648550684510078</v>
      </c>
      <c r="I8" s="20">
        <f t="shared" si="1"/>
        <v>0.17648550684510078</v>
      </c>
      <c r="J8" s="20">
        <f t="shared" si="2"/>
        <v>0.12958764062499997</v>
      </c>
      <c r="K8" s="20">
        <f t="shared" si="3"/>
        <v>0</v>
      </c>
      <c r="L8" s="20">
        <f t="shared" si="4"/>
        <v>0</v>
      </c>
      <c r="M8" s="20">
        <f t="shared" si="5"/>
        <v>0</v>
      </c>
      <c r="N8" s="88">
        <f>COS(Wellpath!$L8)*COS(Wellpath!$M8)</f>
        <v>1</v>
      </c>
      <c r="O8" s="88">
        <f>-SIN(Wellpath!$M8)</f>
        <v>0</v>
      </c>
      <c r="P8" s="88">
        <f>SIN(Wellpath!$L8)*COS(Wellpath!$M8)</f>
        <v>0</v>
      </c>
      <c r="Q8" s="88">
        <f>COS(Wellpath!$L8)*SIN(Wellpath!$M8)</f>
        <v>0</v>
      </c>
      <c r="R8" s="88">
        <f>COS(Wellpath!$M8)</f>
        <v>1</v>
      </c>
      <c r="S8" s="88">
        <f>SIN(Wellpath!$L8)*SIN(Wellpath!$M8)</f>
        <v>0</v>
      </c>
      <c r="T8" s="88">
        <f>-SIN(Wellpath!$L8)</f>
        <v>0</v>
      </c>
      <c r="U8" s="88">
        <v>0</v>
      </c>
      <c r="V8" s="88">
        <f>COS(Wellpath!$L8)</f>
        <v>1</v>
      </c>
    </row>
    <row r="9" spans="1:22" x14ac:dyDescent="0.25">
      <c r="A9" s="26">
        <f>Wellpath!E9</f>
        <v>180</v>
      </c>
      <c r="B9" s="19">
        <f>'DEC-OS'!Q9+'DEC-OH'!Q9+'DEC-OI'!Q9+'DBH-OS'!Q9+'DBH-OH'!Q9+'DBH-OI'!Q9+XCLH!Q9+XCLA!Q9+DRFR!Q9+DSFS!Q9+DSTG!Q9+XYM1!Q9+XYM2!Q9+XYM3E!Q9+XYM4E!Q9+SAGE!Q9+'ABXY-TI1S'!Q9+'ABXY-TI2S'!Q9+ABZ!Q9+'ASXY-TI1S'!Q9+'ASXY-TI2S'!Q9+'ASXY-TI3S'!Q9+ASZ!Q9+'MBXY-TI1S'!Q9+'MBXY-TI2S'!Q9+MBZ!Q9+'MSXY-TI1S'!Q9+'MSXY-TI2S'!Q9++'MSXY-TI3S'!Q9+MSZ!Q9+'DEC-U'!Q9+DECR!Q9+'DBH-U'!Q9+DBHR!Q9+AMIL!Q9</f>
        <v>0.21021361259177732</v>
      </c>
      <c r="C9" s="19">
        <f>'DEC-OS'!R9+'DEC-OH'!R9+'DEC-OI'!R9+'DBH-OS'!R9+'DBH-OH'!R9+'DBH-OI'!R9+XCLH!R9+XCLA!R9+DRFR!R9+DSFS!R9+DSTG!R9+XYM1!R9+XYM2!R9+XYM3E!R9+XYM4E!R9+SAGE!R9+'ABXY-TI1S'!R9+'ABXY-TI2S'!R9+ABZ!R9+'ASXY-TI1S'!R9+'ASXY-TI2S'!R9+'ASXY-TI3S'!R9+ASZ!R9+'MBXY-TI1S'!R9+'MBXY-TI2S'!R9+MBZ!R9+'MSXY-TI1S'!R9+'MSXY-TI2S'!R9++'MSXY-TI3S'!R9+MSZ!R9+'DEC-U'!R9+DECR!R9+'DBH-U'!R9+DBHR!R9+AMIL!R9</f>
        <v>0.21021361259177732</v>
      </c>
      <c r="D9" s="19">
        <f>'DEC-OS'!S9+'DEC-OH'!S9+'DEC-OI'!S9+'DBH-OS'!S9+'DBH-OH'!S9+'DBH-OI'!S9+XCLH!S9+XCLA!S9+DRFR!S9+DSFS!S9+DSTG!S9+XYM1!S9+XYM2!S9+XYM3E!S9+XYM4E!S9+SAGE!S9+'ABXY-TI1S'!S9+'ABXY-TI2S'!S9+ABZ!S9+'ASXY-TI1S'!S9+'ASXY-TI2S'!S9+'ASXY-TI3S'!S9+ASZ!S9+'MBXY-TI1S'!S9+'MBXY-TI2S'!S9+MBZ!S9+'MSXY-TI1S'!S9+'MSXY-TI2S'!S9++'MSXY-TI3S'!S9+MSZ!S9+'DEC-U'!S9+DECR!S9+'DBH-U'!S9+DBHR!S9+AMIL!S9</f>
        <v>0.13272624999999996</v>
      </c>
      <c r="E9" s="19">
        <f>'DEC-OS'!T9+'DEC-OH'!T9+'DEC-OI'!T9+'DBH-OS'!T9+'DBH-OH'!T9+'DBH-OI'!T9+XCLH!T9+XCLA!T9+DRFR!T9+DSFS!T9+DSTG!T9+XYM1!T9+XYM2!T9+XYM3E!T9+XYM4E!T9+SAGE!T9+'ABXY-TI1S'!T9+'ABXY-TI2S'!T9+ABZ!T9+'ASXY-TI1S'!T9+'ASXY-TI2S'!T9+'ASXY-TI3S'!T9+ASZ!T9+'MBXY-TI1S'!T9+'MBXY-TI2S'!T9+MBZ!T9+'MSXY-TI1S'!T9+'MSXY-TI2S'!T9++'MSXY-TI3S'!T9+MSZ!T9+'DEC-U'!T9+DECR!T9+'DBH-U'!T9+DBHR!T9+AMIL!T9</f>
        <v>0</v>
      </c>
      <c r="F9" s="19">
        <f>'DEC-OS'!U9+'DEC-OH'!U9+'DEC-OI'!U9+'DBH-OS'!U9+'DBH-OH'!U9+'DBH-OI'!U9+XCLH!U9+XCLA!U9+DRFR!U9+DSFS!U9+DSTG!U9+XYM1!U9+XYM2!U9+XYM3E!U9+XYM4E!U9+SAGE!U9+'ABXY-TI1S'!U9+'ABXY-TI2S'!U9+ABZ!U9+'ASXY-TI1S'!U9+'ASXY-TI2S'!U9+'ASXY-TI3S'!U9+ASZ!U9+'MBXY-TI1S'!U9+'MBXY-TI2S'!U9+MBZ!U9+'MSXY-TI1S'!U9+'MSXY-TI2S'!U9++'MSXY-TI3S'!U9+MSZ!U9+'DEC-U'!U9+DECR!U9+'DBH-U'!U9+DBHR!U9+AMIL!U9</f>
        <v>0</v>
      </c>
      <c r="G9" s="19">
        <f>'DEC-OS'!V9+'DEC-OH'!V9+'DEC-OI'!V9+'DBH-OS'!V9+'DBH-OH'!V9+'DBH-OI'!V9+XCLH!V9+XCLA!V9+DRFR!V9+DSFS!V9+DSTG!V9+XYM1!V9+XYM2!V9+XYM3E!V9+XYM4E!V9+SAGE!V9+'ABXY-TI1S'!V9+'ABXY-TI2S'!V9+ABZ!V9+'ASXY-TI1S'!V9+'ASXY-TI2S'!V9+'ASXY-TI3S'!V9+ASZ!V9+'MBXY-TI1S'!V9+'MBXY-TI2S'!V9+MBZ!V9+'MSXY-TI1S'!V9+'MSXY-TI2S'!V9++'MSXY-TI3S'!V9+MSZ!V9+'DEC-U'!V9+DECR!V9+'DBH-U'!V9+DBHR!V9+AMIL!V9</f>
        <v>0</v>
      </c>
      <c r="H9" s="20">
        <f t="shared" si="0"/>
        <v>0.21021361259177732</v>
      </c>
      <c r="I9" s="20">
        <f t="shared" si="1"/>
        <v>0.21021361259177732</v>
      </c>
      <c r="J9" s="20">
        <f t="shared" si="2"/>
        <v>0.13272624999999996</v>
      </c>
      <c r="K9" s="20">
        <f t="shared" si="3"/>
        <v>0</v>
      </c>
      <c r="L9" s="20">
        <f t="shared" si="4"/>
        <v>0</v>
      </c>
      <c r="M9" s="20">
        <f t="shared" si="5"/>
        <v>0</v>
      </c>
      <c r="N9" s="88">
        <f>COS(Wellpath!$L9)*COS(Wellpath!$M9)</f>
        <v>1</v>
      </c>
      <c r="O9" s="88">
        <f>-SIN(Wellpath!$M9)</f>
        <v>0</v>
      </c>
      <c r="P9" s="88">
        <f>SIN(Wellpath!$L9)*COS(Wellpath!$M9)</f>
        <v>0</v>
      </c>
      <c r="Q9" s="88">
        <f>COS(Wellpath!$L9)*SIN(Wellpath!$M9)</f>
        <v>0</v>
      </c>
      <c r="R9" s="88">
        <f>COS(Wellpath!$M9)</f>
        <v>1</v>
      </c>
      <c r="S9" s="88">
        <f>SIN(Wellpath!$L9)*SIN(Wellpath!$M9)</f>
        <v>0</v>
      </c>
      <c r="T9" s="88">
        <f>-SIN(Wellpath!$L9)</f>
        <v>0</v>
      </c>
      <c r="U9" s="88">
        <v>0</v>
      </c>
      <c r="V9" s="88">
        <f>COS(Wellpath!$L9)</f>
        <v>1</v>
      </c>
    </row>
    <row r="10" spans="1:22" x14ac:dyDescent="0.25">
      <c r="A10" s="26">
        <f>Wellpath!E10</f>
        <v>210</v>
      </c>
      <c r="B10" s="19">
        <f>'DEC-OS'!Q10+'DEC-OH'!Q10+'DEC-OI'!Q10+'DBH-OS'!Q10+'DBH-OH'!Q10+'DBH-OI'!Q10+XCLH!Q10+XCLA!Q10+DRFR!Q10+DSFS!Q10+DSTG!Q10+XYM1!Q10+XYM2!Q10+XYM3E!Q10+XYM4E!Q10+SAGE!Q10+'ABXY-TI1S'!Q10+'ABXY-TI2S'!Q10+ABZ!Q10+'ASXY-TI1S'!Q10+'ASXY-TI2S'!Q10+'ASXY-TI3S'!Q10+ASZ!Q10+'MBXY-TI1S'!Q10+'MBXY-TI2S'!Q10+MBZ!Q10+'MSXY-TI1S'!Q10+'MSXY-TI2S'!Q10++'MSXY-TI3S'!Q10+MSZ!Q10+'DEC-U'!Q10+DECR!Q10+'DBH-U'!Q10+DBHR!Q10+AMIL!Q10</f>
        <v>0.24424118683109669</v>
      </c>
      <c r="C10" s="19">
        <f>'DEC-OS'!R10+'DEC-OH'!R10+'DEC-OI'!R10+'DBH-OS'!R10+'DBH-OH'!R10+'DBH-OI'!R10+XCLH!R10+XCLA!R10+DRFR!R10+DSFS!R10+DSTG!R10+XYM1!R10+XYM2!R10+XYM3E!R10+XYM4E!R10+SAGE!R10+'ABXY-TI1S'!R10+'ABXY-TI2S'!R10+ABZ!R10+'ASXY-TI1S'!R10+'ASXY-TI2S'!R10+'ASXY-TI3S'!R10+ASZ!R10+'MBXY-TI1S'!R10+'MBXY-TI2S'!R10+MBZ!R10+'MSXY-TI1S'!R10+'MSXY-TI2S'!R10++'MSXY-TI3S'!R10+MSZ!R10+'DEC-U'!R10+DECR!R10+'DBH-U'!R10+DBHR!R10+AMIL!R10</f>
        <v>0.24424118683109669</v>
      </c>
      <c r="D10" s="19">
        <f>'DEC-OS'!S10+'DEC-OH'!S10+'DEC-OI'!S10+'DBH-OS'!S10+'DBH-OH'!S10+'DBH-OI'!S10+XCLH!S10+XCLA!S10+DRFR!S10+DSFS!S10+DSTG!S10+XYM1!S10+XYM2!S10+XYM3E!S10+XYM4E!S10+SAGE!S10+'ABXY-TI1S'!S10+'ABXY-TI2S'!S10+ABZ!S10+'ASXY-TI1S'!S10+'ASXY-TI2S'!S10+'ASXY-TI3S'!S10+ASZ!S10+'MBXY-TI1S'!S10+'MBXY-TI2S'!S10+MBZ!S10+'MSXY-TI1S'!S10+'MSXY-TI2S'!S10++'MSXY-TI3S'!S10+MSZ!S10+'DEC-U'!S10+DECR!S10+'DBH-U'!S10+DBHR!S10+AMIL!S10</f>
        <v>0.13645131062499999</v>
      </c>
      <c r="E10" s="19">
        <f>'DEC-OS'!T10+'DEC-OH'!T10+'DEC-OI'!T10+'DBH-OS'!T10+'DBH-OH'!T10+'DBH-OI'!T10+XCLH!T10+XCLA!T10+DRFR!T10+DSFS!T10+DSTG!T10+XYM1!T10+XYM2!T10+XYM3E!T10+XYM4E!T10+SAGE!T10+'ABXY-TI1S'!T10+'ABXY-TI2S'!T10+ABZ!T10+'ASXY-TI1S'!T10+'ASXY-TI2S'!T10+'ASXY-TI3S'!T10+ASZ!T10+'MBXY-TI1S'!T10+'MBXY-TI2S'!T10+MBZ!T10+'MSXY-TI1S'!T10+'MSXY-TI2S'!T10++'MSXY-TI3S'!T10+MSZ!T10+'DEC-U'!T10+DECR!T10+'DBH-U'!T10+DBHR!T10+AMIL!T10</f>
        <v>0</v>
      </c>
      <c r="F10" s="19">
        <f>'DEC-OS'!U10+'DEC-OH'!U10+'DEC-OI'!U10+'DBH-OS'!U10+'DBH-OH'!U10+'DBH-OI'!U10+XCLH!U10+XCLA!U10+DRFR!U10+DSFS!U10+DSTG!U10+XYM1!U10+XYM2!U10+XYM3E!U10+XYM4E!U10+SAGE!U10+'ABXY-TI1S'!U10+'ABXY-TI2S'!U10+ABZ!U10+'ASXY-TI1S'!U10+'ASXY-TI2S'!U10+'ASXY-TI3S'!U10+ASZ!U10+'MBXY-TI1S'!U10+'MBXY-TI2S'!U10+MBZ!U10+'MSXY-TI1S'!U10+'MSXY-TI2S'!U10++'MSXY-TI3S'!U10+MSZ!U10+'DEC-U'!U10+DECR!U10+'DBH-U'!U10+DBHR!U10+AMIL!U10</f>
        <v>0</v>
      </c>
      <c r="G10" s="19">
        <f>'DEC-OS'!V10+'DEC-OH'!V10+'DEC-OI'!V10+'DBH-OS'!V10+'DBH-OH'!V10+'DBH-OI'!V10+XCLH!V10+XCLA!V10+DRFR!V10+DSFS!V10+DSTG!V10+XYM1!V10+XYM2!V10+XYM3E!V10+XYM4E!V10+SAGE!V10+'ABXY-TI1S'!V10+'ABXY-TI2S'!V10+ABZ!V10+'ASXY-TI1S'!V10+'ASXY-TI2S'!V10+'ASXY-TI3S'!V10+ASZ!V10+'MBXY-TI1S'!V10+'MBXY-TI2S'!V10+MBZ!V10+'MSXY-TI1S'!V10+'MSXY-TI2S'!V10++'MSXY-TI3S'!V10+MSZ!V10+'DEC-U'!V10+DECR!V10+'DBH-U'!V10+DBHR!V10+AMIL!V10</f>
        <v>0</v>
      </c>
      <c r="H10" s="20">
        <f t="shared" si="0"/>
        <v>0.24424118683109669</v>
      </c>
      <c r="I10" s="20">
        <f t="shared" si="1"/>
        <v>0.24424118683109669</v>
      </c>
      <c r="J10" s="20">
        <f t="shared" si="2"/>
        <v>0.13645131062499999</v>
      </c>
      <c r="K10" s="20">
        <f t="shared" si="3"/>
        <v>0</v>
      </c>
      <c r="L10" s="20">
        <f t="shared" si="4"/>
        <v>0</v>
      </c>
      <c r="M10" s="20">
        <f t="shared" si="5"/>
        <v>0</v>
      </c>
      <c r="N10" s="88">
        <f>COS(Wellpath!$L10)*COS(Wellpath!$M10)</f>
        <v>1</v>
      </c>
      <c r="O10" s="88">
        <f>-SIN(Wellpath!$M10)</f>
        <v>0</v>
      </c>
      <c r="P10" s="88">
        <f>SIN(Wellpath!$L10)*COS(Wellpath!$M10)</f>
        <v>0</v>
      </c>
      <c r="Q10" s="88">
        <f>COS(Wellpath!$L10)*SIN(Wellpath!$M10)</f>
        <v>0</v>
      </c>
      <c r="R10" s="88">
        <f>COS(Wellpath!$M10)</f>
        <v>1</v>
      </c>
      <c r="S10" s="88">
        <f>SIN(Wellpath!$L10)*SIN(Wellpath!$M10)</f>
        <v>0</v>
      </c>
      <c r="T10" s="88">
        <f>-SIN(Wellpath!$L10)</f>
        <v>0</v>
      </c>
      <c r="U10" s="88">
        <v>0</v>
      </c>
      <c r="V10" s="88">
        <f>COS(Wellpath!$L10)</f>
        <v>1</v>
      </c>
    </row>
    <row r="11" spans="1:22" x14ac:dyDescent="0.25">
      <c r="A11" s="26">
        <f>Wellpath!E11</f>
        <v>240</v>
      </c>
      <c r="B11" s="19">
        <f>'DEC-OS'!Q11+'DEC-OH'!Q11+'DEC-OI'!Q11+'DBH-OS'!Q11+'DBH-OH'!Q11+'DBH-OI'!Q11+XCLH!Q11+XCLA!Q11+DRFR!Q11+DSFS!Q11+DSTG!Q11+XYM1!Q11+XYM2!Q11+XYM3E!Q11+XYM4E!Q11+SAGE!Q11+'ABXY-TI1S'!Q11+'ABXY-TI2S'!Q11+ABZ!Q11+'ASXY-TI1S'!Q11+'ASXY-TI2S'!Q11+'ASXY-TI3S'!Q11+ASZ!Q11+'MBXY-TI1S'!Q11+'MBXY-TI2S'!Q11+MBZ!Q11+'MSXY-TI1S'!Q11+'MSXY-TI2S'!Q11++'MSXY-TI3S'!Q11+MSZ!Q11+'DEC-U'!Q11+DECR!Q11+'DBH-U'!Q11+DBHR!Q11+AMIL!Q11</f>
        <v>0.27856822956305899</v>
      </c>
      <c r="C11" s="19">
        <f>'DEC-OS'!R11+'DEC-OH'!R11+'DEC-OI'!R11+'DBH-OS'!R11+'DBH-OH'!R11+'DBH-OI'!R11+XCLH!R11+XCLA!R11+DRFR!R11+DSFS!R11+DSTG!R11+XYM1!R11+XYM2!R11+XYM3E!R11+XYM4E!R11+SAGE!R11+'ABXY-TI1S'!R11+'ABXY-TI2S'!R11+ABZ!R11+'ASXY-TI1S'!R11+'ASXY-TI2S'!R11+'ASXY-TI3S'!R11+ASZ!R11+'MBXY-TI1S'!R11+'MBXY-TI2S'!R11+MBZ!R11+'MSXY-TI1S'!R11+'MSXY-TI2S'!R11++'MSXY-TI3S'!R11+MSZ!R11+'DEC-U'!R11+DECR!R11+'DBH-U'!R11+DBHR!R11+AMIL!R11</f>
        <v>0.27856822956305899</v>
      </c>
      <c r="D11" s="19">
        <f>'DEC-OS'!S11+'DEC-OH'!S11+'DEC-OI'!S11+'DBH-OS'!S11+'DBH-OH'!S11+'DBH-OI'!S11+XCLH!S11+XCLA!S11+DRFR!S11+DSFS!S11+DSTG!S11+XYM1!S11+XYM2!S11+XYM3E!S11+XYM4E!S11+SAGE!S11+'ABXY-TI1S'!S11+'ABXY-TI2S'!S11+ABZ!S11+'ASXY-TI1S'!S11+'ASXY-TI2S'!S11+'ASXY-TI3S'!S11+ASZ!S11+'MBXY-TI1S'!S11+'MBXY-TI2S'!S11+MBZ!S11+'MSXY-TI1S'!S11+'MSXY-TI2S'!S11++'MSXY-TI3S'!S11+MSZ!S11+'DEC-U'!S11+DECR!S11+'DBH-U'!S11+DBHR!S11+AMIL!S11</f>
        <v>0.14077071999999996</v>
      </c>
      <c r="E11" s="19">
        <f>'DEC-OS'!T11+'DEC-OH'!T11+'DEC-OI'!T11+'DBH-OS'!T11+'DBH-OH'!T11+'DBH-OI'!T11+XCLH!T11+XCLA!T11+DRFR!T11+DSFS!T11+DSTG!T11+XYM1!T11+XYM2!T11+XYM3E!T11+XYM4E!T11+SAGE!T11+'ABXY-TI1S'!T11+'ABXY-TI2S'!T11+ABZ!T11+'ASXY-TI1S'!T11+'ASXY-TI2S'!T11+'ASXY-TI3S'!T11+ASZ!T11+'MBXY-TI1S'!T11+'MBXY-TI2S'!T11+MBZ!T11+'MSXY-TI1S'!T11+'MSXY-TI2S'!T11++'MSXY-TI3S'!T11+MSZ!T11+'DEC-U'!T11+DECR!T11+'DBH-U'!T11+DBHR!T11+AMIL!T11</f>
        <v>0</v>
      </c>
      <c r="F11" s="19">
        <f>'DEC-OS'!U11+'DEC-OH'!U11+'DEC-OI'!U11+'DBH-OS'!U11+'DBH-OH'!U11+'DBH-OI'!U11+XCLH!U11+XCLA!U11+DRFR!U11+DSFS!U11+DSTG!U11+XYM1!U11+XYM2!U11+XYM3E!U11+XYM4E!U11+SAGE!U11+'ABXY-TI1S'!U11+'ABXY-TI2S'!U11+ABZ!U11+'ASXY-TI1S'!U11+'ASXY-TI2S'!U11+'ASXY-TI3S'!U11+ASZ!U11+'MBXY-TI1S'!U11+'MBXY-TI2S'!U11+MBZ!U11+'MSXY-TI1S'!U11+'MSXY-TI2S'!U11++'MSXY-TI3S'!U11+MSZ!U11+'DEC-U'!U11+DECR!U11+'DBH-U'!U11+DBHR!U11+AMIL!U11</f>
        <v>0</v>
      </c>
      <c r="G11" s="19">
        <f>'DEC-OS'!V11+'DEC-OH'!V11+'DEC-OI'!V11+'DBH-OS'!V11+'DBH-OH'!V11+'DBH-OI'!V11+XCLH!V11+XCLA!V11+DRFR!V11+DSFS!V11+DSTG!V11+XYM1!V11+XYM2!V11+XYM3E!V11+XYM4E!V11+SAGE!V11+'ABXY-TI1S'!V11+'ABXY-TI2S'!V11+ABZ!V11+'ASXY-TI1S'!V11+'ASXY-TI2S'!V11+'ASXY-TI3S'!V11+ASZ!V11+'MBXY-TI1S'!V11+'MBXY-TI2S'!V11+MBZ!V11+'MSXY-TI1S'!V11+'MSXY-TI2S'!V11++'MSXY-TI3S'!V11+MSZ!V11+'DEC-U'!V11+DECR!V11+'DBH-U'!V11+DBHR!V11+AMIL!V11</f>
        <v>0</v>
      </c>
      <c r="H11" s="20">
        <f t="shared" si="0"/>
        <v>0.27856822956305899</v>
      </c>
      <c r="I11" s="20">
        <f t="shared" si="1"/>
        <v>0.27856822956305899</v>
      </c>
      <c r="J11" s="20">
        <f t="shared" si="2"/>
        <v>0.14077071999999996</v>
      </c>
      <c r="K11" s="20">
        <f t="shared" si="3"/>
        <v>0</v>
      </c>
      <c r="L11" s="20">
        <f t="shared" si="4"/>
        <v>0</v>
      </c>
      <c r="M11" s="20">
        <f t="shared" si="5"/>
        <v>0</v>
      </c>
      <c r="N11" s="88">
        <f>COS(Wellpath!$L11)*COS(Wellpath!$M11)</f>
        <v>1</v>
      </c>
      <c r="O11" s="88">
        <f>-SIN(Wellpath!$M11)</f>
        <v>0</v>
      </c>
      <c r="P11" s="88">
        <f>SIN(Wellpath!$L11)*COS(Wellpath!$M11)</f>
        <v>0</v>
      </c>
      <c r="Q11" s="88">
        <f>COS(Wellpath!$L11)*SIN(Wellpath!$M11)</f>
        <v>0</v>
      </c>
      <c r="R11" s="88">
        <f>COS(Wellpath!$M11)</f>
        <v>1</v>
      </c>
      <c r="S11" s="88">
        <f>SIN(Wellpath!$L11)*SIN(Wellpath!$M11)</f>
        <v>0</v>
      </c>
      <c r="T11" s="88">
        <f>-SIN(Wellpath!$L11)</f>
        <v>0</v>
      </c>
      <c r="U11" s="88">
        <v>0</v>
      </c>
      <c r="V11" s="88">
        <f>COS(Wellpath!$L11)</f>
        <v>1</v>
      </c>
    </row>
    <row r="12" spans="1:22" x14ac:dyDescent="0.25">
      <c r="A12" s="26">
        <f>Wellpath!E12</f>
        <v>270</v>
      </c>
      <c r="B12" s="19">
        <f>'DEC-OS'!Q12+'DEC-OH'!Q12+'DEC-OI'!Q12+'DBH-OS'!Q12+'DBH-OH'!Q12+'DBH-OI'!Q12+XCLH!Q12+XCLA!Q12+DRFR!Q12+DSFS!Q12+DSTG!Q12+XYM1!Q12+XYM2!Q12+XYM3E!Q12+XYM4E!Q12+SAGE!Q12+'ABXY-TI1S'!Q12+'ABXY-TI2S'!Q12+ABZ!Q12+'ASXY-TI1S'!Q12+'ASXY-TI2S'!Q12+'ASXY-TI3S'!Q12+ASZ!Q12+'MBXY-TI1S'!Q12+'MBXY-TI2S'!Q12+MBZ!Q12+'MSXY-TI1S'!Q12+'MSXY-TI2S'!Q12++'MSXY-TI3S'!Q12+MSZ!Q12+'DEC-U'!Q12+DECR!Q12+'DBH-U'!Q12+DBHR!Q12+AMIL!Q12</f>
        <v>0.31319474078766418</v>
      </c>
      <c r="C12" s="19">
        <f>'DEC-OS'!R12+'DEC-OH'!R12+'DEC-OI'!R12+'DBH-OS'!R12+'DBH-OH'!R12+'DBH-OI'!R12+XCLH!R12+XCLA!R12+DRFR!R12+DSFS!R12+DSTG!R12+XYM1!R12+XYM2!R12+XYM3E!R12+XYM4E!R12+SAGE!R12+'ABXY-TI1S'!R12+'ABXY-TI2S'!R12+ABZ!R12+'ASXY-TI1S'!R12+'ASXY-TI2S'!R12+'ASXY-TI3S'!R12+ASZ!R12+'MBXY-TI1S'!R12+'MBXY-TI2S'!R12+MBZ!R12+'MSXY-TI1S'!R12+'MSXY-TI2S'!R12++'MSXY-TI3S'!R12+MSZ!R12+'DEC-U'!R12+DECR!R12+'DBH-U'!R12+DBHR!R12+AMIL!R12</f>
        <v>0.31319474078766418</v>
      </c>
      <c r="D12" s="19">
        <f>'DEC-OS'!S12+'DEC-OH'!S12+'DEC-OI'!S12+'DBH-OS'!S12+'DBH-OH'!S12+'DBH-OI'!S12+XCLH!S12+XCLA!S12+DRFR!S12+DSFS!S12+DSTG!S12+XYM1!S12+XYM2!S12+XYM3E!S12+XYM4E!S12+SAGE!S12+'ABXY-TI1S'!S12+'ABXY-TI2S'!S12+ABZ!S12+'ASXY-TI1S'!S12+'ASXY-TI2S'!S12+'ASXY-TI3S'!S12+ASZ!S12+'MBXY-TI1S'!S12+'MBXY-TI2S'!S12+MBZ!S12+'MSXY-TI1S'!S12+'MSXY-TI2S'!S12++'MSXY-TI3S'!S12+MSZ!S12+'DEC-U'!S12+DECR!S12+'DBH-U'!S12+DBHR!S12+AMIL!S12</f>
        <v>0.14569359062499998</v>
      </c>
      <c r="E12" s="19">
        <f>'DEC-OS'!T12+'DEC-OH'!T12+'DEC-OI'!T12+'DBH-OS'!T12+'DBH-OH'!T12+'DBH-OI'!T12+XCLH!T12+XCLA!T12+DRFR!T12+DSFS!T12+DSTG!T12+XYM1!T12+XYM2!T12+XYM3E!T12+XYM4E!T12+SAGE!T12+'ABXY-TI1S'!T12+'ABXY-TI2S'!T12+ABZ!T12+'ASXY-TI1S'!T12+'ASXY-TI2S'!T12+'ASXY-TI3S'!T12+ASZ!T12+'MBXY-TI1S'!T12+'MBXY-TI2S'!T12+MBZ!T12+'MSXY-TI1S'!T12+'MSXY-TI2S'!T12++'MSXY-TI3S'!T12+MSZ!T12+'DEC-U'!T12+DECR!T12+'DBH-U'!T12+DBHR!T12+AMIL!T12</f>
        <v>0</v>
      </c>
      <c r="F12" s="19">
        <f>'DEC-OS'!U12+'DEC-OH'!U12+'DEC-OI'!U12+'DBH-OS'!U12+'DBH-OH'!U12+'DBH-OI'!U12+XCLH!U12+XCLA!U12+DRFR!U12+DSFS!U12+DSTG!U12+XYM1!U12+XYM2!U12+XYM3E!U12+XYM4E!U12+SAGE!U12+'ABXY-TI1S'!U12+'ABXY-TI2S'!U12+ABZ!U12+'ASXY-TI1S'!U12+'ASXY-TI2S'!U12+'ASXY-TI3S'!U12+ASZ!U12+'MBXY-TI1S'!U12+'MBXY-TI2S'!U12+MBZ!U12+'MSXY-TI1S'!U12+'MSXY-TI2S'!U12++'MSXY-TI3S'!U12+MSZ!U12+'DEC-U'!U12+DECR!U12+'DBH-U'!U12+DBHR!U12+AMIL!U12</f>
        <v>0</v>
      </c>
      <c r="G12" s="19">
        <f>'DEC-OS'!V12+'DEC-OH'!V12+'DEC-OI'!V12+'DBH-OS'!V12+'DBH-OH'!V12+'DBH-OI'!V12+XCLH!V12+XCLA!V12+DRFR!V12+DSFS!V12+DSTG!V12+XYM1!V12+XYM2!V12+XYM3E!V12+XYM4E!V12+SAGE!V12+'ABXY-TI1S'!V12+'ABXY-TI2S'!V12+ABZ!V12+'ASXY-TI1S'!V12+'ASXY-TI2S'!V12+'ASXY-TI3S'!V12+ASZ!V12+'MBXY-TI1S'!V12+'MBXY-TI2S'!V12+MBZ!V12+'MSXY-TI1S'!V12+'MSXY-TI2S'!V12++'MSXY-TI3S'!V12+MSZ!V12+'DEC-U'!V12+DECR!V12+'DBH-U'!V12+DBHR!V12+AMIL!V12</f>
        <v>0</v>
      </c>
      <c r="H12" s="20">
        <f t="shared" si="0"/>
        <v>0.31319474078766418</v>
      </c>
      <c r="I12" s="20">
        <f t="shared" si="1"/>
        <v>0.31319474078766418</v>
      </c>
      <c r="J12" s="20">
        <f t="shared" si="2"/>
        <v>0.14569359062499998</v>
      </c>
      <c r="K12" s="20">
        <f t="shared" si="3"/>
        <v>0</v>
      </c>
      <c r="L12" s="20">
        <f t="shared" si="4"/>
        <v>0</v>
      </c>
      <c r="M12" s="20">
        <f t="shared" si="5"/>
        <v>0</v>
      </c>
      <c r="N12" s="88">
        <f>COS(Wellpath!$L12)*COS(Wellpath!$M12)</f>
        <v>1</v>
      </c>
      <c r="O12" s="88">
        <f>-SIN(Wellpath!$M12)</f>
        <v>0</v>
      </c>
      <c r="P12" s="88">
        <f>SIN(Wellpath!$L12)*COS(Wellpath!$M12)</f>
        <v>0</v>
      </c>
      <c r="Q12" s="88">
        <f>COS(Wellpath!$L12)*SIN(Wellpath!$M12)</f>
        <v>0</v>
      </c>
      <c r="R12" s="88">
        <f>COS(Wellpath!$M12)</f>
        <v>1</v>
      </c>
      <c r="S12" s="88">
        <f>SIN(Wellpath!$L12)*SIN(Wellpath!$M12)</f>
        <v>0</v>
      </c>
      <c r="T12" s="88">
        <f>-SIN(Wellpath!$L12)</f>
        <v>0</v>
      </c>
      <c r="U12" s="88">
        <v>0</v>
      </c>
      <c r="V12" s="88">
        <f>COS(Wellpath!$L12)</f>
        <v>1</v>
      </c>
    </row>
    <row r="13" spans="1:22" x14ac:dyDescent="0.25">
      <c r="A13" s="26">
        <f>Wellpath!E13</f>
        <v>300</v>
      </c>
      <c r="B13" s="19">
        <f>'DEC-OS'!Q13+'DEC-OH'!Q13+'DEC-OI'!Q13+'DBH-OS'!Q13+'DBH-OH'!Q13+'DBH-OI'!Q13+XCLH!Q13+XCLA!Q13+DRFR!Q13+DSFS!Q13+DSTG!Q13+XYM1!Q13+XYM2!Q13+XYM3E!Q13+XYM4E!Q13+SAGE!Q13+'ABXY-TI1S'!Q13+'ABXY-TI2S'!Q13+ABZ!Q13+'ASXY-TI1S'!Q13+'ASXY-TI2S'!Q13+'ASXY-TI3S'!Q13+ASZ!Q13+'MBXY-TI1S'!Q13+'MBXY-TI2S'!Q13+MBZ!Q13+'MSXY-TI1S'!Q13+'MSXY-TI2S'!Q13++'MSXY-TI3S'!Q13+MSZ!Q13+'DEC-U'!Q13+DECR!Q13+'DBH-U'!Q13+DBHR!Q13+AMIL!Q13</f>
        <v>0.34812072050491227</v>
      </c>
      <c r="C13" s="19">
        <f>'DEC-OS'!R13+'DEC-OH'!R13+'DEC-OI'!R13+'DBH-OS'!R13+'DBH-OH'!R13+'DBH-OI'!R13+XCLH!R13+XCLA!R13+DRFR!R13+DSFS!R13+DSTG!R13+XYM1!R13+XYM2!R13+XYM3E!R13+XYM4E!R13+SAGE!R13+'ABXY-TI1S'!R13+'ABXY-TI2S'!R13+ABZ!R13+'ASXY-TI1S'!R13+'ASXY-TI2S'!R13+'ASXY-TI3S'!R13+ASZ!R13+'MBXY-TI1S'!R13+'MBXY-TI2S'!R13+MBZ!R13+'MSXY-TI1S'!R13+'MSXY-TI2S'!R13++'MSXY-TI3S'!R13+MSZ!R13+'DEC-U'!R13+DECR!R13+'DBH-U'!R13+DBHR!R13+AMIL!R13</f>
        <v>0.34812072050491227</v>
      </c>
      <c r="D13" s="19">
        <f>'DEC-OS'!S13+'DEC-OH'!S13+'DEC-OI'!S13+'DBH-OS'!S13+'DBH-OH'!S13+'DBH-OI'!S13+XCLH!S13+XCLA!S13+DRFR!S13+DSFS!S13+DSTG!S13+XYM1!S13+XYM2!S13+XYM3E!S13+XYM4E!S13+SAGE!S13+'ABXY-TI1S'!S13+'ABXY-TI2S'!S13+ABZ!S13+'ASXY-TI1S'!S13+'ASXY-TI2S'!S13+'ASXY-TI3S'!S13+ASZ!S13+'MBXY-TI1S'!S13+'MBXY-TI2S'!S13+MBZ!S13+'MSXY-TI1S'!S13+'MSXY-TI2S'!S13++'MSXY-TI3S'!S13+MSZ!S13+'DEC-U'!S13+DECR!S13+'DBH-U'!S13+DBHR!S13+AMIL!S13</f>
        <v>0.15123024999999998</v>
      </c>
      <c r="E13" s="19">
        <f>'DEC-OS'!T13+'DEC-OH'!T13+'DEC-OI'!T13+'DBH-OS'!T13+'DBH-OH'!T13+'DBH-OI'!T13+XCLH!T13+XCLA!T13+DRFR!T13+DSFS!T13+DSTG!T13+XYM1!T13+XYM2!T13+XYM3E!T13+XYM4E!T13+SAGE!T13+'ABXY-TI1S'!T13+'ABXY-TI2S'!T13+ABZ!T13+'ASXY-TI1S'!T13+'ASXY-TI2S'!T13+'ASXY-TI3S'!T13+ASZ!T13+'MBXY-TI1S'!T13+'MBXY-TI2S'!T13+MBZ!T13+'MSXY-TI1S'!T13+'MSXY-TI2S'!T13++'MSXY-TI3S'!T13+MSZ!T13+'DEC-U'!T13+DECR!T13+'DBH-U'!T13+DBHR!T13+AMIL!T13</f>
        <v>0</v>
      </c>
      <c r="F13" s="19">
        <f>'DEC-OS'!U13+'DEC-OH'!U13+'DEC-OI'!U13+'DBH-OS'!U13+'DBH-OH'!U13+'DBH-OI'!U13+XCLH!U13+XCLA!U13+DRFR!U13+DSFS!U13+DSTG!U13+XYM1!U13+XYM2!U13+XYM3E!U13+XYM4E!U13+SAGE!U13+'ABXY-TI1S'!U13+'ABXY-TI2S'!U13+ABZ!U13+'ASXY-TI1S'!U13+'ASXY-TI2S'!U13+'ASXY-TI3S'!U13+ASZ!U13+'MBXY-TI1S'!U13+'MBXY-TI2S'!U13+MBZ!U13+'MSXY-TI1S'!U13+'MSXY-TI2S'!U13++'MSXY-TI3S'!U13+MSZ!U13+'DEC-U'!U13+DECR!U13+'DBH-U'!U13+DBHR!U13+AMIL!U13</f>
        <v>0</v>
      </c>
      <c r="G13" s="19">
        <f>'DEC-OS'!V13+'DEC-OH'!V13+'DEC-OI'!V13+'DBH-OS'!V13+'DBH-OH'!V13+'DBH-OI'!V13+XCLH!V13+XCLA!V13+DRFR!V13+DSFS!V13+DSTG!V13+XYM1!V13+XYM2!V13+XYM3E!V13+XYM4E!V13+SAGE!V13+'ABXY-TI1S'!V13+'ABXY-TI2S'!V13+ABZ!V13+'ASXY-TI1S'!V13+'ASXY-TI2S'!V13+'ASXY-TI3S'!V13+ASZ!V13+'MBXY-TI1S'!V13+'MBXY-TI2S'!V13+MBZ!V13+'MSXY-TI1S'!V13+'MSXY-TI2S'!V13++'MSXY-TI3S'!V13+MSZ!V13+'DEC-U'!V13+DECR!V13+'DBH-U'!V13+DBHR!V13+AMIL!V13</f>
        <v>0</v>
      </c>
      <c r="H13" s="20">
        <f t="shared" si="0"/>
        <v>0.34812072050491227</v>
      </c>
      <c r="I13" s="20">
        <f t="shared" si="1"/>
        <v>0.34812072050491227</v>
      </c>
      <c r="J13" s="20">
        <f t="shared" si="2"/>
        <v>0.15123024999999998</v>
      </c>
      <c r="K13" s="20">
        <f t="shared" si="3"/>
        <v>0</v>
      </c>
      <c r="L13" s="20">
        <f t="shared" si="4"/>
        <v>0</v>
      </c>
      <c r="M13" s="20">
        <f t="shared" si="5"/>
        <v>0</v>
      </c>
      <c r="N13" s="88">
        <f>COS(Wellpath!$L13)*COS(Wellpath!$M13)</f>
        <v>1</v>
      </c>
      <c r="O13" s="88">
        <f>-SIN(Wellpath!$M13)</f>
        <v>0</v>
      </c>
      <c r="P13" s="88">
        <f>SIN(Wellpath!$L13)*COS(Wellpath!$M13)</f>
        <v>0</v>
      </c>
      <c r="Q13" s="88">
        <f>COS(Wellpath!$L13)*SIN(Wellpath!$M13)</f>
        <v>0</v>
      </c>
      <c r="R13" s="88">
        <f>COS(Wellpath!$M13)</f>
        <v>1</v>
      </c>
      <c r="S13" s="88">
        <f>SIN(Wellpath!$L13)*SIN(Wellpath!$M13)</f>
        <v>0</v>
      </c>
      <c r="T13" s="88">
        <f>-SIN(Wellpath!$L13)</f>
        <v>0</v>
      </c>
      <c r="U13" s="88">
        <v>0</v>
      </c>
      <c r="V13" s="88">
        <f>COS(Wellpath!$L13)</f>
        <v>1</v>
      </c>
    </row>
    <row r="14" spans="1:22" x14ac:dyDescent="0.25">
      <c r="A14" s="26">
        <f>Wellpath!E14</f>
        <v>330</v>
      </c>
      <c r="B14" s="19">
        <f>'DEC-OS'!Q14+'DEC-OH'!Q14+'DEC-OI'!Q14+'DBH-OS'!Q14+'DBH-OH'!Q14+'DBH-OI'!Q14+XCLH!Q14+XCLA!Q14+DRFR!Q14+DSFS!Q14+DSTG!Q14+XYM1!Q14+XYM2!Q14+XYM3E!Q14+XYM4E!Q14+SAGE!Q14+'ABXY-TI1S'!Q14+'ABXY-TI2S'!Q14+ABZ!Q14+'ASXY-TI1S'!Q14+'ASXY-TI2S'!Q14+'ASXY-TI3S'!Q14+ASZ!Q14+'MBXY-TI1S'!Q14+'MBXY-TI2S'!Q14+MBZ!Q14+'MSXY-TI1S'!Q14+'MSXY-TI2S'!Q14++'MSXY-TI3S'!Q14+MSZ!Q14+'DEC-U'!Q14+DECR!Q14+'DBH-U'!Q14+DBHR!Q14+AMIL!Q14</f>
        <v>0.38334616871480326</v>
      </c>
      <c r="C14" s="19">
        <f>'DEC-OS'!R14+'DEC-OH'!R14+'DEC-OI'!R14+'DBH-OS'!R14+'DBH-OH'!R14+'DBH-OI'!R14+XCLH!R14+XCLA!R14+DRFR!R14+DSFS!R14+DSTG!R14+XYM1!R14+XYM2!R14+XYM3E!R14+XYM4E!R14+SAGE!R14+'ABXY-TI1S'!R14+'ABXY-TI2S'!R14+ABZ!R14+'ASXY-TI1S'!R14+'ASXY-TI2S'!R14+'ASXY-TI3S'!R14+ASZ!R14+'MBXY-TI1S'!R14+'MBXY-TI2S'!R14+MBZ!R14+'MSXY-TI1S'!R14+'MSXY-TI2S'!R14++'MSXY-TI3S'!R14+MSZ!R14+'DEC-U'!R14+DECR!R14+'DBH-U'!R14+DBHR!R14+AMIL!R14</f>
        <v>0.38334616871480326</v>
      </c>
      <c r="D14" s="19">
        <f>'DEC-OS'!S14+'DEC-OH'!S14+'DEC-OI'!S14+'DBH-OS'!S14+'DBH-OH'!S14+'DBH-OI'!S14+XCLH!S14+XCLA!S14+DRFR!S14+DSFS!S14+DSTG!S14+XYM1!S14+XYM2!S14+XYM3E!S14+XYM4E!S14+SAGE!S14+'ABXY-TI1S'!S14+'ABXY-TI2S'!S14+ABZ!S14+'ASXY-TI1S'!S14+'ASXY-TI2S'!S14+'ASXY-TI3S'!S14+ASZ!S14+'MBXY-TI1S'!S14+'MBXY-TI2S'!S14+MBZ!S14+'MSXY-TI1S'!S14+'MSXY-TI2S'!S14++'MSXY-TI3S'!S14+MSZ!S14+'DEC-U'!S14+DECR!S14+'DBH-U'!S14+DBHR!S14+AMIL!S14</f>
        <v>0.15739224062499996</v>
      </c>
      <c r="E14" s="19">
        <f>'DEC-OS'!T14+'DEC-OH'!T14+'DEC-OI'!T14+'DBH-OS'!T14+'DBH-OH'!T14+'DBH-OI'!T14+XCLH!T14+XCLA!T14+DRFR!T14+DSFS!T14+DSTG!T14+XYM1!T14+XYM2!T14+XYM3E!T14+XYM4E!T14+SAGE!T14+'ABXY-TI1S'!T14+'ABXY-TI2S'!T14+ABZ!T14+'ASXY-TI1S'!T14+'ASXY-TI2S'!T14+'ASXY-TI3S'!T14+ASZ!T14+'MBXY-TI1S'!T14+'MBXY-TI2S'!T14+MBZ!T14+'MSXY-TI1S'!T14+'MSXY-TI2S'!T14++'MSXY-TI3S'!T14+MSZ!T14+'DEC-U'!T14+DECR!T14+'DBH-U'!T14+DBHR!T14+AMIL!T14</f>
        <v>0</v>
      </c>
      <c r="F14" s="19">
        <f>'DEC-OS'!U14+'DEC-OH'!U14+'DEC-OI'!U14+'DBH-OS'!U14+'DBH-OH'!U14+'DBH-OI'!U14+XCLH!U14+XCLA!U14+DRFR!U14+DSFS!U14+DSTG!U14+XYM1!U14+XYM2!U14+XYM3E!U14+XYM4E!U14+SAGE!U14+'ABXY-TI1S'!U14+'ABXY-TI2S'!U14+ABZ!U14+'ASXY-TI1S'!U14+'ASXY-TI2S'!U14+'ASXY-TI3S'!U14+ASZ!U14+'MBXY-TI1S'!U14+'MBXY-TI2S'!U14+MBZ!U14+'MSXY-TI1S'!U14+'MSXY-TI2S'!U14++'MSXY-TI3S'!U14+MSZ!U14+'DEC-U'!U14+DECR!U14+'DBH-U'!U14+DBHR!U14+AMIL!U14</f>
        <v>0</v>
      </c>
      <c r="G14" s="19">
        <f>'DEC-OS'!V14+'DEC-OH'!V14+'DEC-OI'!V14+'DBH-OS'!V14+'DBH-OH'!V14+'DBH-OI'!V14+XCLH!V14+XCLA!V14+DRFR!V14+DSFS!V14+DSTG!V14+XYM1!V14+XYM2!V14+XYM3E!V14+XYM4E!V14+SAGE!V14+'ABXY-TI1S'!V14+'ABXY-TI2S'!V14+ABZ!V14+'ASXY-TI1S'!V14+'ASXY-TI2S'!V14+'ASXY-TI3S'!V14+ASZ!V14+'MBXY-TI1S'!V14+'MBXY-TI2S'!V14+MBZ!V14+'MSXY-TI1S'!V14+'MSXY-TI2S'!V14++'MSXY-TI3S'!V14+MSZ!V14+'DEC-U'!V14+DECR!V14+'DBH-U'!V14+DBHR!V14+AMIL!V14</f>
        <v>0</v>
      </c>
      <c r="H14" s="20">
        <f t="shared" si="0"/>
        <v>0.38334616871480326</v>
      </c>
      <c r="I14" s="20">
        <f t="shared" si="1"/>
        <v>0.38334616871480326</v>
      </c>
      <c r="J14" s="20">
        <f t="shared" si="2"/>
        <v>0.15739224062499996</v>
      </c>
      <c r="K14" s="20">
        <f t="shared" si="3"/>
        <v>0</v>
      </c>
      <c r="L14" s="20">
        <f t="shared" si="4"/>
        <v>0</v>
      </c>
      <c r="M14" s="20">
        <f t="shared" si="5"/>
        <v>0</v>
      </c>
      <c r="N14" s="88">
        <f>COS(Wellpath!$L14)*COS(Wellpath!$M14)</f>
        <v>1</v>
      </c>
      <c r="O14" s="88">
        <f>-SIN(Wellpath!$M14)</f>
        <v>0</v>
      </c>
      <c r="P14" s="88">
        <f>SIN(Wellpath!$L14)*COS(Wellpath!$M14)</f>
        <v>0</v>
      </c>
      <c r="Q14" s="88">
        <f>COS(Wellpath!$L14)*SIN(Wellpath!$M14)</f>
        <v>0</v>
      </c>
      <c r="R14" s="88">
        <f>COS(Wellpath!$M14)</f>
        <v>1</v>
      </c>
      <c r="S14" s="88">
        <f>SIN(Wellpath!$L14)*SIN(Wellpath!$M14)</f>
        <v>0</v>
      </c>
      <c r="T14" s="88">
        <f>-SIN(Wellpath!$L14)</f>
        <v>0</v>
      </c>
      <c r="U14" s="88">
        <v>0</v>
      </c>
      <c r="V14" s="88">
        <f>COS(Wellpath!$L14)</f>
        <v>1</v>
      </c>
    </row>
    <row r="15" spans="1:22" x14ac:dyDescent="0.25">
      <c r="A15" s="26">
        <f>Wellpath!E15</f>
        <v>360</v>
      </c>
      <c r="B15" s="19">
        <f>'DEC-OS'!Q15+'DEC-OH'!Q15+'DEC-OI'!Q15+'DBH-OS'!Q15+'DBH-OH'!Q15+'DBH-OI'!Q15+XCLH!Q15+XCLA!Q15+DRFR!Q15+DSFS!Q15+DSTG!Q15+XYM1!Q15+XYM2!Q15+XYM3E!Q15+XYM4E!Q15+SAGE!Q15+'ABXY-TI1S'!Q15+'ABXY-TI2S'!Q15+ABZ!Q15+'ASXY-TI1S'!Q15+'ASXY-TI2S'!Q15+'ASXY-TI3S'!Q15+ASZ!Q15+'MBXY-TI1S'!Q15+'MBXY-TI2S'!Q15+MBZ!Q15+'MSXY-TI1S'!Q15+'MSXY-TI2S'!Q15++'MSXY-TI3S'!Q15+MSZ!Q15+'DEC-U'!Q15+DECR!Q15+'DBH-U'!Q15+DBHR!Q15+AMIL!Q15</f>
        <v>0.41887108541733709</v>
      </c>
      <c r="C15" s="19">
        <f>'DEC-OS'!R15+'DEC-OH'!R15+'DEC-OI'!R15+'DBH-OS'!R15+'DBH-OH'!R15+'DBH-OI'!R15+XCLH!R15+XCLA!R15+DRFR!R15+DSFS!R15+DSTG!R15+XYM1!R15+XYM2!R15+XYM3E!R15+XYM4E!R15+SAGE!R15+'ABXY-TI1S'!R15+'ABXY-TI2S'!R15+ABZ!R15+'ASXY-TI1S'!R15+'ASXY-TI2S'!R15+'ASXY-TI3S'!R15+ASZ!R15+'MBXY-TI1S'!R15+'MBXY-TI2S'!R15+MBZ!R15+'MSXY-TI1S'!R15+'MSXY-TI2S'!R15++'MSXY-TI3S'!R15+MSZ!R15+'DEC-U'!R15+DECR!R15+'DBH-U'!R15+DBHR!R15+AMIL!R15</f>
        <v>0.41887108541733709</v>
      </c>
      <c r="D15" s="19">
        <f>'DEC-OS'!S15+'DEC-OH'!S15+'DEC-OI'!S15+'DBH-OS'!S15+'DBH-OH'!S15+'DBH-OI'!S15+XCLH!S15+XCLA!S15+DRFR!S15+DSFS!S15+DSTG!S15+XYM1!S15+XYM2!S15+XYM3E!S15+XYM4E!S15+SAGE!S15+'ABXY-TI1S'!S15+'ABXY-TI2S'!S15+ABZ!S15+'ASXY-TI1S'!S15+'ASXY-TI2S'!S15+'ASXY-TI3S'!S15+ASZ!S15+'MBXY-TI1S'!S15+'MBXY-TI2S'!S15+MBZ!S15+'MSXY-TI1S'!S15+'MSXY-TI2S'!S15++'MSXY-TI3S'!S15+MSZ!S15+'DEC-U'!S15+DECR!S15+'DBH-U'!S15+DBHR!S15+AMIL!S15</f>
        <v>0.16419231999999997</v>
      </c>
      <c r="E15" s="19">
        <f>'DEC-OS'!T15+'DEC-OH'!T15+'DEC-OI'!T15+'DBH-OS'!T15+'DBH-OH'!T15+'DBH-OI'!T15+XCLH!T15+XCLA!T15+DRFR!T15+DSFS!T15+DSTG!T15+XYM1!T15+XYM2!T15+XYM3E!T15+XYM4E!T15+SAGE!T15+'ABXY-TI1S'!T15+'ABXY-TI2S'!T15+ABZ!T15+'ASXY-TI1S'!T15+'ASXY-TI2S'!T15+'ASXY-TI3S'!T15+ASZ!T15+'MBXY-TI1S'!T15+'MBXY-TI2S'!T15+MBZ!T15+'MSXY-TI1S'!T15+'MSXY-TI2S'!T15++'MSXY-TI3S'!T15+MSZ!T15+'DEC-U'!T15+DECR!T15+'DBH-U'!T15+DBHR!T15+AMIL!T15</f>
        <v>0</v>
      </c>
      <c r="F15" s="19">
        <f>'DEC-OS'!U15+'DEC-OH'!U15+'DEC-OI'!U15+'DBH-OS'!U15+'DBH-OH'!U15+'DBH-OI'!U15+XCLH!U15+XCLA!U15+DRFR!U15+DSFS!U15+DSTG!U15+XYM1!U15+XYM2!U15+XYM3E!U15+XYM4E!U15+SAGE!U15+'ABXY-TI1S'!U15+'ABXY-TI2S'!U15+ABZ!U15+'ASXY-TI1S'!U15+'ASXY-TI2S'!U15+'ASXY-TI3S'!U15+ASZ!U15+'MBXY-TI1S'!U15+'MBXY-TI2S'!U15+MBZ!U15+'MSXY-TI1S'!U15+'MSXY-TI2S'!U15++'MSXY-TI3S'!U15+MSZ!U15+'DEC-U'!U15+DECR!U15+'DBH-U'!U15+DBHR!U15+AMIL!U15</f>
        <v>0</v>
      </c>
      <c r="G15" s="19">
        <f>'DEC-OS'!V15+'DEC-OH'!V15+'DEC-OI'!V15+'DBH-OS'!V15+'DBH-OH'!V15+'DBH-OI'!V15+XCLH!V15+XCLA!V15+DRFR!V15+DSFS!V15+DSTG!V15+XYM1!V15+XYM2!V15+XYM3E!V15+XYM4E!V15+SAGE!V15+'ABXY-TI1S'!V15+'ABXY-TI2S'!V15+ABZ!V15+'ASXY-TI1S'!V15+'ASXY-TI2S'!V15+'ASXY-TI3S'!V15+ASZ!V15+'MBXY-TI1S'!V15+'MBXY-TI2S'!V15+MBZ!V15+'MSXY-TI1S'!V15+'MSXY-TI2S'!V15++'MSXY-TI3S'!V15+MSZ!V15+'DEC-U'!V15+DECR!V15+'DBH-U'!V15+DBHR!V15+AMIL!V15</f>
        <v>0</v>
      </c>
      <c r="H15" s="20">
        <f t="shared" si="0"/>
        <v>0.41887108541733709</v>
      </c>
      <c r="I15" s="20">
        <f t="shared" si="1"/>
        <v>0.41887108541733709</v>
      </c>
      <c r="J15" s="20">
        <f t="shared" si="2"/>
        <v>0.16419231999999997</v>
      </c>
      <c r="K15" s="20">
        <f t="shared" si="3"/>
        <v>0</v>
      </c>
      <c r="L15" s="20">
        <f t="shared" si="4"/>
        <v>0</v>
      </c>
      <c r="M15" s="20">
        <f t="shared" si="5"/>
        <v>0</v>
      </c>
      <c r="N15" s="88">
        <f>COS(Wellpath!$L15)*COS(Wellpath!$M15)</f>
        <v>1</v>
      </c>
      <c r="O15" s="88">
        <f>-SIN(Wellpath!$M15)</f>
        <v>0</v>
      </c>
      <c r="P15" s="88">
        <f>SIN(Wellpath!$L15)*COS(Wellpath!$M15)</f>
        <v>0</v>
      </c>
      <c r="Q15" s="88">
        <f>COS(Wellpath!$L15)*SIN(Wellpath!$M15)</f>
        <v>0</v>
      </c>
      <c r="R15" s="88">
        <f>COS(Wellpath!$M15)</f>
        <v>1</v>
      </c>
      <c r="S15" s="88">
        <f>SIN(Wellpath!$L15)*SIN(Wellpath!$M15)</f>
        <v>0</v>
      </c>
      <c r="T15" s="88">
        <f>-SIN(Wellpath!$L15)</f>
        <v>0</v>
      </c>
      <c r="U15" s="88">
        <v>0</v>
      </c>
      <c r="V15" s="88">
        <f>COS(Wellpath!$L15)</f>
        <v>1</v>
      </c>
    </row>
    <row r="16" spans="1:22" x14ac:dyDescent="0.25">
      <c r="A16" s="26">
        <f>Wellpath!E16</f>
        <v>390</v>
      </c>
      <c r="B16" s="19">
        <f>'DEC-OS'!Q16+'DEC-OH'!Q16+'DEC-OI'!Q16+'DBH-OS'!Q16+'DBH-OH'!Q16+'DBH-OI'!Q16+XCLH!Q16+XCLA!Q16+DRFR!Q16+DSFS!Q16+DSTG!Q16+XYM1!Q16+XYM2!Q16+XYM3E!Q16+XYM4E!Q16+SAGE!Q16+'ABXY-TI1S'!Q16+'ABXY-TI2S'!Q16+ABZ!Q16+'ASXY-TI1S'!Q16+'ASXY-TI2S'!Q16+'ASXY-TI3S'!Q16+ASZ!Q16+'MBXY-TI1S'!Q16+'MBXY-TI2S'!Q16+MBZ!Q16+'MSXY-TI1S'!Q16+'MSXY-TI2S'!Q16++'MSXY-TI3S'!Q16+MSZ!Q16+'DEC-U'!Q16+DECR!Q16+'DBH-U'!Q16+DBHR!Q16+AMIL!Q16</f>
        <v>0.45469547061251381</v>
      </c>
      <c r="C16" s="19">
        <f>'DEC-OS'!R16+'DEC-OH'!R16+'DEC-OI'!R16+'DBH-OS'!R16+'DBH-OH'!R16+'DBH-OI'!R16+XCLH!R16+XCLA!R16+DRFR!R16+DSFS!R16+DSTG!R16+XYM1!R16+XYM2!R16+XYM3E!R16+XYM4E!R16+SAGE!R16+'ABXY-TI1S'!R16+'ABXY-TI2S'!R16+ABZ!R16+'ASXY-TI1S'!R16+'ASXY-TI2S'!R16+'ASXY-TI3S'!R16+ASZ!R16+'MBXY-TI1S'!R16+'MBXY-TI2S'!R16+MBZ!R16+'MSXY-TI1S'!R16+'MSXY-TI2S'!R16++'MSXY-TI3S'!R16+MSZ!R16+'DEC-U'!R16+DECR!R16+'DBH-U'!R16+DBHR!R16+AMIL!R16</f>
        <v>0.45469547061251381</v>
      </c>
      <c r="D16" s="19">
        <f>'DEC-OS'!S16+'DEC-OH'!S16+'DEC-OI'!S16+'DBH-OS'!S16+'DBH-OH'!S16+'DBH-OI'!S16+XCLH!S16+XCLA!S16+DRFR!S16+DSFS!S16+DSTG!S16+XYM1!S16+XYM2!S16+XYM3E!S16+XYM4E!S16+SAGE!S16+'ABXY-TI1S'!S16+'ABXY-TI2S'!S16+ABZ!S16+'ASXY-TI1S'!S16+'ASXY-TI2S'!S16+'ASXY-TI3S'!S16+ASZ!S16+'MBXY-TI1S'!S16+'MBXY-TI2S'!S16+MBZ!S16+'MSXY-TI1S'!S16+'MSXY-TI2S'!S16++'MSXY-TI3S'!S16+MSZ!S16+'DEC-U'!S16+DECR!S16+'DBH-U'!S16+DBHR!S16+AMIL!S16</f>
        <v>0.17164446062499997</v>
      </c>
      <c r="E16" s="19">
        <f>'DEC-OS'!T16+'DEC-OH'!T16+'DEC-OI'!T16+'DBH-OS'!T16+'DBH-OH'!T16+'DBH-OI'!T16+XCLH!T16+XCLA!T16+DRFR!T16+DSFS!T16+DSTG!T16+XYM1!T16+XYM2!T16+XYM3E!T16+XYM4E!T16+SAGE!T16+'ABXY-TI1S'!T16+'ABXY-TI2S'!T16+ABZ!T16+'ASXY-TI1S'!T16+'ASXY-TI2S'!T16+'ASXY-TI3S'!T16+ASZ!T16+'MBXY-TI1S'!T16+'MBXY-TI2S'!T16+MBZ!T16+'MSXY-TI1S'!T16+'MSXY-TI2S'!T16++'MSXY-TI3S'!T16+MSZ!T16+'DEC-U'!T16+DECR!T16+'DBH-U'!T16+DBHR!T16+AMIL!T16</f>
        <v>0</v>
      </c>
      <c r="F16" s="19">
        <f>'DEC-OS'!U16+'DEC-OH'!U16+'DEC-OI'!U16+'DBH-OS'!U16+'DBH-OH'!U16+'DBH-OI'!U16+XCLH!U16+XCLA!U16+DRFR!U16+DSFS!U16+DSTG!U16+XYM1!U16+XYM2!U16+XYM3E!U16+XYM4E!U16+SAGE!U16+'ABXY-TI1S'!U16+'ABXY-TI2S'!U16+ABZ!U16+'ASXY-TI1S'!U16+'ASXY-TI2S'!U16+'ASXY-TI3S'!U16+ASZ!U16+'MBXY-TI1S'!U16+'MBXY-TI2S'!U16+MBZ!U16+'MSXY-TI1S'!U16+'MSXY-TI2S'!U16++'MSXY-TI3S'!U16+MSZ!U16+'DEC-U'!U16+DECR!U16+'DBH-U'!U16+DBHR!U16+AMIL!U16</f>
        <v>0</v>
      </c>
      <c r="G16" s="19">
        <f>'DEC-OS'!V16+'DEC-OH'!V16+'DEC-OI'!V16+'DBH-OS'!V16+'DBH-OH'!V16+'DBH-OI'!V16+XCLH!V16+XCLA!V16+DRFR!V16+DSFS!V16+DSTG!V16+XYM1!V16+XYM2!V16+XYM3E!V16+XYM4E!V16+SAGE!V16+'ABXY-TI1S'!V16+'ABXY-TI2S'!V16+ABZ!V16+'ASXY-TI1S'!V16+'ASXY-TI2S'!V16+'ASXY-TI3S'!V16+ASZ!V16+'MBXY-TI1S'!V16+'MBXY-TI2S'!V16+MBZ!V16+'MSXY-TI1S'!V16+'MSXY-TI2S'!V16++'MSXY-TI3S'!V16+MSZ!V16+'DEC-U'!V16+DECR!V16+'DBH-U'!V16+DBHR!V16+AMIL!V16</f>
        <v>0</v>
      </c>
      <c r="H16" s="20">
        <f t="shared" si="0"/>
        <v>0.45469547061251381</v>
      </c>
      <c r="I16" s="20">
        <f t="shared" si="1"/>
        <v>0.45469547061251381</v>
      </c>
      <c r="J16" s="20">
        <f t="shared" si="2"/>
        <v>0.17164446062499997</v>
      </c>
      <c r="K16" s="20">
        <f t="shared" si="3"/>
        <v>0</v>
      </c>
      <c r="L16" s="20">
        <f t="shared" si="4"/>
        <v>0</v>
      </c>
      <c r="M16" s="20">
        <f t="shared" si="5"/>
        <v>0</v>
      </c>
      <c r="N16" s="88">
        <f>COS(Wellpath!$L16)*COS(Wellpath!$M16)</f>
        <v>1</v>
      </c>
      <c r="O16" s="88">
        <f>-SIN(Wellpath!$M16)</f>
        <v>0</v>
      </c>
      <c r="P16" s="88">
        <f>SIN(Wellpath!$L16)*COS(Wellpath!$M16)</f>
        <v>0</v>
      </c>
      <c r="Q16" s="88">
        <f>COS(Wellpath!$L16)*SIN(Wellpath!$M16)</f>
        <v>0</v>
      </c>
      <c r="R16" s="88">
        <f>COS(Wellpath!$M16)</f>
        <v>1</v>
      </c>
      <c r="S16" s="88">
        <f>SIN(Wellpath!$L16)*SIN(Wellpath!$M16)</f>
        <v>0</v>
      </c>
      <c r="T16" s="88">
        <f>-SIN(Wellpath!$L16)</f>
        <v>0</v>
      </c>
      <c r="U16" s="88">
        <v>0</v>
      </c>
      <c r="V16" s="88">
        <f>COS(Wellpath!$L16)</f>
        <v>1</v>
      </c>
    </row>
    <row r="17" spans="1:22" x14ac:dyDescent="0.25">
      <c r="A17" s="26">
        <f>Wellpath!E17</f>
        <v>420</v>
      </c>
      <c r="B17" s="19">
        <f>'DEC-OS'!Q17+'DEC-OH'!Q17+'DEC-OI'!Q17+'DBH-OS'!Q17+'DBH-OH'!Q17+'DBH-OI'!Q17+XCLH!Q17+XCLA!Q17+DRFR!Q17+DSFS!Q17+DSTG!Q17+XYM1!Q17+XYM2!Q17+XYM3E!Q17+XYM4E!Q17+SAGE!Q17+'ABXY-TI1S'!Q17+'ABXY-TI2S'!Q17+ABZ!Q17+'ASXY-TI1S'!Q17+'ASXY-TI2S'!Q17+'ASXY-TI3S'!Q17+ASZ!Q17+'MBXY-TI1S'!Q17+'MBXY-TI2S'!Q17+MBZ!Q17+'MSXY-TI1S'!Q17+'MSXY-TI2S'!Q17++'MSXY-TI3S'!Q17+MSZ!Q17+'DEC-U'!Q17+DECR!Q17+'DBH-U'!Q17+DBHR!Q17+AMIL!Q17</f>
        <v>0.49081932430033343</v>
      </c>
      <c r="C17" s="19">
        <f>'DEC-OS'!R17+'DEC-OH'!R17+'DEC-OI'!R17+'DBH-OS'!R17+'DBH-OH'!R17+'DBH-OI'!R17+XCLH!R17+XCLA!R17+DRFR!R17+DSFS!R17+DSTG!R17+XYM1!R17+XYM2!R17+XYM3E!R17+XYM4E!R17+SAGE!R17+'ABXY-TI1S'!R17+'ABXY-TI2S'!R17+ABZ!R17+'ASXY-TI1S'!R17+'ASXY-TI2S'!R17+'ASXY-TI3S'!R17+ASZ!R17+'MBXY-TI1S'!R17+'MBXY-TI2S'!R17+MBZ!R17+'MSXY-TI1S'!R17+'MSXY-TI2S'!R17++'MSXY-TI3S'!R17+MSZ!R17+'DEC-U'!R17+DECR!R17+'DBH-U'!R17+DBHR!R17+AMIL!R17</f>
        <v>0.49081932430033343</v>
      </c>
      <c r="D17" s="19">
        <f>'DEC-OS'!S17+'DEC-OH'!S17+'DEC-OI'!S17+'DBH-OS'!S17+'DBH-OH'!S17+'DBH-OI'!S17+XCLH!S17+XCLA!S17+DRFR!S17+DSFS!S17+DSTG!S17+XYM1!S17+XYM2!S17+XYM3E!S17+XYM4E!S17+SAGE!S17+'ABXY-TI1S'!S17+'ABXY-TI2S'!S17+ABZ!S17+'ASXY-TI1S'!S17+'ASXY-TI2S'!S17+'ASXY-TI3S'!S17+ASZ!S17+'MBXY-TI1S'!S17+'MBXY-TI2S'!S17+MBZ!S17+'MSXY-TI1S'!S17+'MSXY-TI2S'!S17++'MSXY-TI3S'!S17+MSZ!S17+'DEC-U'!S17+DECR!S17+'DBH-U'!S17+DBHR!S17+AMIL!S17</f>
        <v>0.17976384999999998</v>
      </c>
      <c r="E17" s="19">
        <f>'DEC-OS'!T17+'DEC-OH'!T17+'DEC-OI'!T17+'DBH-OS'!T17+'DBH-OH'!T17+'DBH-OI'!T17+XCLH!T17+XCLA!T17+DRFR!T17+DSFS!T17+DSTG!T17+XYM1!T17+XYM2!T17+XYM3E!T17+XYM4E!T17+SAGE!T17+'ABXY-TI1S'!T17+'ABXY-TI2S'!T17+ABZ!T17+'ASXY-TI1S'!T17+'ASXY-TI2S'!T17+'ASXY-TI3S'!T17+ASZ!T17+'MBXY-TI1S'!T17+'MBXY-TI2S'!T17+MBZ!T17+'MSXY-TI1S'!T17+'MSXY-TI2S'!T17++'MSXY-TI3S'!T17+MSZ!T17+'DEC-U'!T17+DECR!T17+'DBH-U'!T17+DBHR!T17+AMIL!T17</f>
        <v>0</v>
      </c>
      <c r="F17" s="19">
        <f>'DEC-OS'!U17+'DEC-OH'!U17+'DEC-OI'!U17+'DBH-OS'!U17+'DBH-OH'!U17+'DBH-OI'!U17+XCLH!U17+XCLA!U17+DRFR!U17+DSFS!U17+DSTG!U17+XYM1!U17+XYM2!U17+XYM3E!U17+XYM4E!U17+SAGE!U17+'ABXY-TI1S'!U17+'ABXY-TI2S'!U17+ABZ!U17+'ASXY-TI1S'!U17+'ASXY-TI2S'!U17+'ASXY-TI3S'!U17+ASZ!U17+'MBXY-TI1S'!U17+'MBXY-TI2S'!U17+MBZ!U17+'MSXY-TI1S'!U17+'MSXY-TI2S'!U17++'MSXY-TI3S'!U17+MSZ!U17+'DEC-U'!U17+DECR!U17+'DBH-U'!U17+DBHR!U17+AMIL!U17</f>
        <v>0</v>
      </c>
      <c r="G17" s="19">
        <f>'DEC-OS'!V17+'DEC-OH'!V17+'DEC-OI'!V17+'DBH-OS'!V17+'DBH-OH'!V17+'DBH-OI'!V17+XCLH!V17+XCLA!V17+DRFR!V17+DSFS!V17+DSTG!V17+XYM1!V17+XYM2!V17+XYM3E!V17+XYM4E!V17+SAGE!V17+'ABXY-TI1S'!V17+'ABXY-TI2S'!V17+ABZ!V17+'ASXY-TI1S'!V17+'ASXY-TI2S'!V17+'ASXY-TI3S'!V17+ASZ!V17+'MBXY-TI1S'!V17+'MBXY-TI2S'!V17+MBZ!V17+'MSXY-TI1S'!V17+'MSXY-TI2S'!V17++'MSXY-TI3S'!V17+MSZ!V17+'DEC-U'!V17+DECR!V17+'DBH-U'!V17+DBHR!V17+AMIL!V17</f>
        <v>0</v>
      </c>
      <c r="H17" s="20">
        <f t="shared" si="0"/>
        <v>0.49081932430033343</v>
      </c>
      <c r="I17" s="20">
        <f t="shared" si="1"/>
        <v>0.49081932430033343</v>
      </c>
      <c r="J17" s="20">
        <f t="shared" si="2"/>
        <v>0.17976384999999998</v>
      </c>
      <c r="K17" s="20">
        <f t="shared" si="3"/>
        <v>0</v>
      </c>
      <c r="L17" s="20">
        <f t="shared" si="4"/>
        <v>0</v>
      </c>
      <c r="M17" s="20">
        <f t="shared" si="5"/>
        <v>0</v>
      </c>
      <c r="N17" s="88">
        <f>COS(Wellpath!$L17)*COS(Wellpath!$M17)</f>
        <v>1</v>
      </c>
      <c r="O17" s="88">
        <f>-SIN(Wellpath!$M17)</f>
        <v>0</v>
      </c>
      <c r="P17" s="88">
        <f>SIN(Wellpath!$L17)*COS(Wellpath!$M17)</f>
        <v>0</v>
      </c>
      <c r="Q17" s="88">
        <f>COS(Wellpath!$L17)*SIN(Wellpath!$M17)</f>
        <v>0</v>
      </c>
      <c r="R17" s="88">
        <f>COS(Wellpath!$M17)</f>
        <v>1</v>
      </c>
      <c r="S17" s="88">
        <f>SIN(Wellpath!$L17)*SIN(Wellpath!$M17)</f>
        <v>0</v>
      </c>
      <c r="T17" s="88">
        <f>-SIN(Wellpath!$L17)</f>
        <v>0</v>
      </c>
      <c r="U17" s="88">
        <v>0</v>
      </c>
      <c r="V17" s="88">
        <f>COS(Wellpath!$L17)</f>
        <v>1</v>
      </c>
    </row>
    <row r="18" spans="1:22" x14ac:dyDescent="0.25">
      <c r="A18" s="26">
        <f>Wellpath!E18</f>
        <v>450</v>
      </c>
      <c r="B18" s="19">
        <f>'DEC-OS'!Q18+'DEC-OH'!Q18+'DEC-OI'!Q18+'DBH-OS'!Q18+'DBH-OH'!Q18+'DBH-OI'!Q18+XCLH!Q18+XCLA!Q18+DRFR!Q18+DSFS!Q18+DSTG!Q18+XYM1!Q18+XYM2!Q18+XYM3E!Q18+XYM4E!Q18+SAGE!Q18+'ABXY-TI1S'!Q18+'ABXY-TI2S'!Q18+ABZ!Q18+'ASXY-TI1S'!Q18+'ASXY-TI2S'!Q18+'ASXY-TI3S'!Q18+ASZ!Q18+'MBXY-TI1S'!Q18+'MBXY-TI2S'!Q18+MBZ!Q18+'MSXY-TI1S'!Q18+'MSXY-TI2S'!Q18++'MSXY-TI3S'!Q18+MSZ!Q18+'DEC-U'!Q18+DECR!Q18+'DBH-U'!Q18+DBHR!Q18+AMIL!Q18</f>
        <v>0.527242646480796</v>
      </c>
      <c r="C18" s="19">
        <f>'DEC-OS'!R18+'DEC-OH'!R18+'DEC-OI'!R18+'DBH-OS'!R18+'DBH-OH'!R18+'DBH-OI'!R18+XCLH!R18+XCLA!R18+DRFR!R18+DSFS!R18+DSTG!R18+XYM1!R18+XYM2!R18+XYM3E!R18+XYM4E!R18+SAGE!R18+'ABXY-TI1S'!R18+'ABXY-TI2S'!R18+ABZ!R18+'ASXY-TI1S'!R18+'ASXY-TI2S'!R18+'ASXY-TI3S'!R18+ASZ!R18+'MBXY-TI1S'!R18+'MBXY-TI2S'!R18+MBZ!R18+'MSXY-TI1S'!R18+'MSXY-TI2S'!R18++'MSXY-TI3S'!R18+MSZ!R18+'DEC-U'!R18+DECR!R18+'DBH-U'!R18+DBHR!R18+AMIL!R18</f>
        <v>0.527242646480796</v>
      </c>
      <c r="D18" s="19">
        <f>'DEC-OS'!S18+'DEC-OH'!S18+'DEC-OI'!S18+'DBH-OS'!S18+'DBH-OH'!S18+'DBH-OI'!S18+XCLH!S18+XCLA!S18+DRFR!S18+DSFS!S18+DSTG!S18+XYM1!S18+XYM2!S18+XYM3E!S18+XYM4E!S18+SAGE!S18+'ABXY-TI1S'!S18+'ABXY-TI2S'!S18+ABZ!S18+'ASXY-TI1S'!S18+'ASXY-TI2S'!S18+'ASXY-TI3S'!S18+ASZ!S18+'MBXY-TI1S'!S18+'MBXY-TI2S'!S18+MBZ!S18+'MSXY-TI1S'!S18+'MSXY-TI2S'!S18++'MSXY-TI3S'!S18+MSZ!S18+'DEC-U'!S18+DECR!S18+'DBH-U'!S18+DBHR!S18+AMIL!S18</f>
        <v>0.18856689062500001</v>
      </c>
      <c r="E18" s="19">
        <f>'DEC-OS'!T18+'DEC-OH'!T18+'DEC-OI'!T18+'DBH-OS'!T18+'DBH-OH'!T18+'DBH-OI'!T18+XCLH!T18+XCLA!T18+DRFR!T18+DSFS!T18+DSTG!T18+XYM1!T18+XYM2!T18+XYM3E!T18+XYM4E!T18+SAGE!T18+'ABXY-TI1S'!T18+'ABXY-TI2S'!T18+ABZ!T18+'ASXY-TI1S'!T18+'ASXY-TI2S'!T18+'ASXY-TI3S'!T18+ASZ!T18+'MBXY-TI1S'!T18+'MBXY-TI2S'!T18+MBZ!T18+'MSXY-TI1S'!T18+'MSXY-TI2S'!T18++'MSXY-TI3S'!T18+MSZ!T18+'DEC-U'!T18+DECR!T18+'DBH-U'!T18+DBHR!T18+AMIL!T18</f>
        <v>0</v>
      </c>
      <c r="F18" s="19">
        <f>'DEC-OS'!U18+'DEC-OH'!U18+'DEC-OI'!U18+'DBH-OS'!U18+'DBH-OH'!U18+'DBH-OI'!U18+XCLH!U18+XCLA!U18+DRFR!U18+DSFS!U18+DSTG!U18+XYM1!U18+XYM2!U18+XYM3E!U18+XYM4E!U18+SAGE!U18+'ABXY-TI1S'!U18+'ABXY-TI2S'!U18+ABZ!U18+'ASXY-TI1S'!U18+'ASXY-TI2S'!U18+'ASXY-TI3S'!U18+ASZ!U18+'MBXY-TI1S'!U18+'MBXY-TI2S'!U18+MBZ!U18+'MSXY-TI1S'!U18+'MSXY-TI2S'!U18++'MSXY-TI3S'!U18+MSZ!U18+'DEC-U'!U18+DECR!U18+'DBH-U'!U18+DBHR!U18+AMIL!U18</f>
        <v>0</v>
      </c>
      <c r="G18" s="19">
        <f>'DEC-OS'!V18+'DEC-OH'!V18+'DEC-OI'!V18+'DBH-OS'!V18+'DBH-OH'!V18+'DBH-OI'!V18+XCLH!V18+XCLA!V18+DRFR!V18+DSFS!V18+DSTG!V18+XYM1!V18+XYM2!V18+XYM3E!V18+XYM4E!V18+SAGE!V18+'ABXY-TI1S'!V18+'ABXY-TI2S'!V18+ABZ!V18+'ASXY-TI1S'!V18+'ASXY-TI2S'!V18+'ASXY-TI3S'!V18+ASZ!V18+'MBXY-TI1S'!V18+'MBXY-TI2S'!V18+MBZ!V18+'MSXY-TI1S'!V18+'MSXY-TI2S'!V18++'MSXY-TI3S'!V18+MSZ!V18+'DEC-U'!V18+DECR!V18+'DBH-U'!V18+DBHR!V18+AMIL!V18</f>
        <v>0</v>
      </c>
      <c r="H18" s="20">
        <f t="shared" si="0"/>
        <v>0.527242646480796</v>
      </c>
      <c r="I18" s="20">
        <f t="shared" si="1"/>
        <v>0.527242646480796</v>
      </c>
      <c r="J18" s="20">
        <f t="shared" si="2"/>
        <v>0.18856689062500001</v>
      </c>
      <c r="K18" s="20">
        <f t="shared" si="3"/>
        <v>0</v>
      </c>
      <c r="L18" s="20">
        <f t="shared" si="4"/>
        <v>0</v>
      </c>
      <c r="M18" s="20">
        <f t="shared" si="5"/>
        <v>0</v>
      </c>
      <c r="N18" s="88">
        <f>COS(Wellpath!$L18)*COS(Wellpath!$M18)</f>
        <v>1</v>
      </c>
      <c r="O18" s="88">
        <f>-SIN(Wellpath!$M18)</f>
        <v>0</v>
      </c>
      <c r="P18" s="88">
        <f>SIN(Wellpath!$L18)*COS(Wellpath!$M18)</f>
        <v>0</v>
      </c>
      <c r="Q18" s="88">
        <f>COS(Wellpath!$L18)*SIN(Wellpath!$M18)</f>
        <v>0</v>
      </c>
      <c r="R18" s="88">
        <f>COS(Wellpath!$M18)</f>
        <v>1</v>
      </c>
      <c r="S18" s="88">
        <f>SIN(Wellpath!$L18)*SIN(Wellpath!$M18)</f>
        <v>0</v>
      </c>
      <c r="T18" s="88">
        <f>-SIN(Wellpath!$L18)</f>
        <v>0</v>
      </c>
      <c r="U18" s="88">
        <v>0</v>
      </c>
      <c r="V18" s="88">
        <f>COS(Wellpath!$L18)</f>
        <v>1</v>
      </c>
    </row>
    <row r="19" spans="1:22" x14ac:dyDescent="0.25">
      <c r="A19" s="26">
        <f>Wellpath!E19</f>
        <v>480</v>
      </c>
      <c r="B19" s="19">
        <f>'DEC-OS'!Q19+'DEC-OH'!Q19+'DEC-OI'!Q19+'DBH-OS'!Q19+'DBH-OH'!Q19+'DBH-OI'!Q19+XCLH!Q19+XCLA!Q19+DRFR!Q19+DSFS!Q19+DSTG!Q19+XYM1!Q19+XYM2!Q19+XYM3E!Q19+XYM4E!Q19+SAGE!Q19+'ABXY-TI1S'!Q19+'ABXY-TI2S'!Q19+ABZ!Q19+'ASXY-TI1S'!Q19+'ASXY-TI2S'!Q19+'ASXY-TI3S'!Q19+ASZ!Q19+'MBXY-TI1S'!Q19+'MBXY-TI2S'!Q19+MBZ!Q19+'MSXY-TI1S'!Q19+'MSXY-TI2S'!Q19++'MSXY-TI3S'!Q19+MSZ!Q19+'DEC-U'!Q19+DECR!Q19+'DBH-U'!Q19+DBHR!Q19+AMIL!Q19</f>
        <v>0.56396543715390146</v>
      </c>
      <c r="C19" s="19">
        <f>'DEC-OS'!R19+'DEC-OH'!R19+'DEC-OI'!R19+'DBH-OS'!R19+'DBH-OH'!R19+'DBH-OI'!R19+XCLH!R19+XCLA!R19+DRFR!R19+DSFS!R19+DSTG!R19+XYM1!R19+XYM2!R19+XYM3E!R19+XYM4E!R19+SAGE!R19+'ABXY-TI1S'!R19+'ABXY-TI2S'!R19+ABZ!R19+'ASXY-TI1S'!R19+'ASXY-TI2S'!R19+'ASXY-TI3S'!R19+ASZ!R19+'MBXY-TI1S'!R19+'MBXY-TI2S'!R19+MBZ!R19+'MSXY-TI1S'!R19+'MSXY-TI2S'!R19++'MSXY-TI3S'!R19+MSZ!R19+'DEC-U'!R19+DECR!R19+'DBH-U'!R19+DBHR!R19+AMIL!R19</f>
        <v>0.56396543715390146</v>
      </c>
      <c r="D19" s="19">
        <f>'DEC-OS'!S19+'DEC-OH'!S19+'DEC-OI'!S19+'DBH-OS'!S19+'DBH-OH'!S19+'DBH-OI'!S19+XCLH!S19+XCLA!S19+DRFR!S19+DSFS!S19+DSTG!S19+XYM1!S19+XYM2!S19+XYM3E!S19+XYM4E!S19+SAGE!S19+'ABXY-TI1S'!S19+'ABXY-TI2S'!S19+ABZ!S19+'ASXY-TI1S'!S19+'ASXY-TI2S'!S19+'ASXY-TI3S'!S19+ASZ!S19+'MBXY-TI1S'!S19+'MBXY-TI2S'!S19+MBZ!S19+'MSXY-TI1S'!S19+'MSXY-TI2S'!S19++'MSXY-TI3S'!S19+MSZ!S19+'DEC-U'!S19+DECR!S19+'DBH-U'!S19+DBHR!S19+AMIL!S19</f>
        <v>0.19807119999999998</v>
      </c>
      <c r="E19" s="19">
        <f>'DEC-OS'!T19+'DEC-OH'!T19+'DEC-OI'!T19+'DBH-OS'!T19+'DBH-OH'!T19+'DBH-OI'!T19+XCLH!T19+XCLA!T19+DRFR!T19+DSFS!T19+DSTG!T19+XYM1!T19+XYM2!T19+XYM3E!T19+XYM4E!T19+SAGE!T19+'ABXY-TI1S'!T19+'ABXY-TI2S'!T19+ABZ!T19+'ASXY-TI1S'!T19+'ASXY-TI2S'!T19+'ASXY-TI3S'!T19+ASZ!T19+'MBXY-TI1S'!T19+'MBXY-TI2S'!T19+MBZ!T19+'MSXY-TI1S'!T19+'MSXY-TI2S'!T19++'MSXY-TI3S'!T19+MSZ!T19+'DEC-U'!T19+DECR!T19+'DBH-U'!T19+DBHR!T19+AMIL!T19</f>
        <v>0</v>
      </c>
      <c r="F19" s="19">
        <f>'DEC-OS'!U19+'DEC-OH'!U19+'DEC-OI'!U19+'DBH-OS'!U19+'DBH-OH'!U19+'DBH-OI'!U19+XCLH!U19+XCLA!U19+DRFR!U19+DSFS!U19+DSTG!U19+XYM1!U19+XYM2!U19+XYM3E!U19+XYM4E!U19+SAGE!U19+'ABXY-TI1S'!U19+'ABXY-TI2S'!U19+ABZ!U19+'ASXY-TI1S'!U19+'ASXY-TI2S'!U19+'ASXY-TI3S'!U19+ASZ!U19+'MBXY-TI1S'!U19+'MBXY-TI2S'!U19+MBZ!U19+'MSXY-TI1S'!U19+'MSXY-TI2S'!U19++'MSXY-TI3S'!U19+MSZ!U19+'DEC-U'!U19+DECR!U19+'DBH-U'!U19+DBHR!U19+AMIL!U19</f>
        <v>0</v>
      </c>
      <c r="G19" s="19">
        <f>'DEC-OS'!V19+'DEC-OH'!V19+'DEC-OI'!V19+'DBH-OS'!V19+'DBH-OH'!V19+'DBH-OI'!V19+XCLH!V19+XCLA!V19+DRFR!V19+DSFS!V19+DSTG!V19+XYM1!V19+XYM2!V19+XYM3E!V19+XYM4E!V19+SAGE!V19+'ABXY-TI1S'!V19+'ABXY-TI2S'!V19+ABZ!V19+'ASXY-TI1S'!V19+'ASXY-TI2S'!V19+'ASXY-TI3S'!V19+ASZ!V19+'MBXY-TI1S'!V19+'MBXY-TI2S'!V19+MBZ!V19+'MSXY-TI1S'!V19+'MSXY-TI2S'!V19++'MSXY-TI3S'!V19+MSZ!V19+'DEC-U'!V19+DECR!V19+'DBH-U'!V19+DBHR!V19+AMIL!V19</f>
        <v>0</v>
      </c>
      <c r="H19" s="20">
        <f t="shared" si="0"/>
        <v>0.56396543715390146</v>
      </c>
      <c r="I19" s="20">
        <f t="shared" si="1"/>
        <v>0.56396543715390146</v>
      </c>
      <c r="J19" s="20">
        <f t="shared" si="2"/>
        <v>0.19807119999999998</v>
      </c>
      <c r="K19" s="20">
        <f t="shared" si="3"/>
        <v>0</v>
      </c>
      <c r="L19" s="20">
        <f t="shared" si="4"/>
        <v>0</v>
      </c>
      <c r="M19" s="20">
        <f t="shared" si="5"/>
        <v>0</v>
      </c>
      <c r="N19" s="88">
        <f>COS(Wellpath!$L19)*COS(Wellpath!$M19)</f>
        <v>1</v>
      </c>
      <c r="O19" s="88">
        <f>-SIN(Wellpath!$M19)</f>
        <v>0</v>
      </c>
      <c r="P19" s="88">
        <f>SIN(Wellpath!$L19)*COS(Wellpath!$M19)</f>
        <v>0</v>
      </c>
      <c r="Q19" s="88">
        <f>COS(Wellpath!$L19)*SIN(Wellpath!$M19)</f>
        <v>0</v>
      </c>
      <c r="R19" s="88">
        <f>COS(Wellpath!$M19)</f>
        <v>1</v>
      </c>
      <c r="S19" s="88">
        <f>SIN(Wellpath!$L19)*SIN(Wellpath!$M19)</f>
        <v>0</v>
      </c>
      <c r="T19" s="88">
        <f>-SIN(Wellpath!$L19)</f>
        <v>0</v>
      </c>
      <c r="U19" s="88">
        <v>0</v>
      </c>
      <c r="V19" s="88">
        <f>COS(Wellpath!$L19)</f>
        <v>1</v>
      </c>
    </row>
    <row r="20" spans="1:22" x14ac:dyDescent="0.25">
      <c r="A20" s="26">
        <f>Wellpath!E20</f>
        <v>500</v>
      </c>
      <c r="B20" s="19">
        <f>'DEC-OS'!Q20+'DEC-OH'!Q20+'DEC-OI'!Q20+'DBH-OS'!Q20+'DBH-OH'!Q20+'DBH-OI'!Q20+XCLH!Q20+XCLA!Q20+DRFR!Q20+DSFS!Q20+DSTG!Q20+XYM1!Q20+XYM2!Q20+XYM3E!Q20+XYM4E!Q20+SAGE!Q20+'ABXY-TI1S'!Q20+'ABXY-TI2S'!Q20+ABZ!Q20+'ASXY-TI1S'!Q20+'ASXY-TI2S'!Q20+'ASXY-TI3S'!Q20+ASZ!Q20+'MBXY-TI1S'!Q20+'MBXY-TI2S'!Q20+MBZ!Q20+'MSXY-TI1S'!Q20+'MSXY-TI2S'!Q20++'MSXY-TI3S'!Q20+MSZ!Q20+'DEC-U'!Q20+DECR!Q20+'DBH-U'!Q20+DBHR!Q20+AMIL!Q20</f>
        <v>0.58239721485987983</v>
      </c>
      <c r="C20" s="19">
        <f>'DEC-OS'!R20+'DEC-OH'!R20+'DEC-OI'!R20+'DBH-OS'!R20+'DBH-OH'!R20+'DBH-OI'!R20+XCLH!R20+XCLA!R20+DRFR!R20+DSFS!R20+DSTG!R20+XYM1!R20+XYM2!R20+XYM3E!R20+XYM4E!R20+SAGE!R20+'ABXY-TI1S'!R20+'ABXY-TI2S'!R20+ABZ!R20+'ASXY-TI1S'!R20+'ASXY-TI2S'!R20+'ASXY-TI3S'!R20+ASZ!R20+'MBXY-TI1S'!R20+'MBXY-TI2S'!R20+MBZ!R20+'MSXY-TI1S'!R20+'MSXY-TI2S'!R20++'MSXY-TI3S'!R20+MSZ!R20+'DEC-U'!R20+DECR!R20+'DBH-U'!R20+DBHR!R20+AMIL!R20</f>
        <v>0.58239721485987983</v>
      </c>
      <c r="D20" s="19">
        <f>'DEC-OS'!S20+'DEC-OH'!S20+'DEC-OI'!S20+'DBH-OS'!S20+'DBH-OH'!S20+'DBH-OI'!S20+XCLH!S20+XCLA!S20+DRFR!S20+DSFS!S20+DSTG!S20+XYM1!S20+XYM2!S20+XYM3E!S20+XYM4E!S20+SAGE!S20+'ABXY-TI1S'!S20+'ABXY-TI2S'!S20+ABZ!S20+'ASXY-TI1S'!S20+'ASXY-TI2S'!S20+'ASXY-TI3S'!S20+ASZ!S20+'MBXY-TI1S'!S20+'MBXY-TI2S'!S20+MBZ!S20+'MSXY-TI1S'!S20+'MSXY-TI2S'!S20++'MSXY-TI3S'!S20+MSZ!S20+'DEC-U'!S20+DECR!S20+'DBH-U'!S20+DBHR!S20+AMIL!S20</f>
        <v>0.20480624999999997</v>
      </c>
      <c r="E20" s="19">
        <f>'DEC-OS'!T20+'DEC-OH'!T20+'DEC-OI'!T20+'DBH-OS'!T20+'DBH-OH'!T20+'DBH-OI'!T20+XCLH!T20+XCLA!T20+DRFR!T20+DSFS!T20+DSTG!T20+XYM1!T20+XYM2!T20+XYM3E!T20+XYM4E!T20+SAGE!T20+'ABXY-TI1S'!T20+'ABXY-TI2S'!T20+ABZ!T20+'ASXY-TI1S'!T20+'ASXY-TI2S'!T20+'ASXY-TI3S'!T20+ASZ!T20+'MBXY-TI1S'!T20+'MBXY-TI2S'!T20+MBZ!T20+'MSXY-TI1S'!T20+'MSXY-TI2S'!T20++'MSXY-TI3S'!T20+MSZ!T20+'DEC-U'!T20+DECR!T20+'DBH-U'!T20+DBHR!T20+AMIL!T20</f>
        <v>0</v>
      </c>
      <c r="F20" s="19">
        <f>'DEC-OS'!U20+'DEC-OH'!U20+'DEC-OI'!U20+'DBH-OS'!U20+'DBH-OH'!U20+'DBH-OI'!U20+XCLH!U20+XCLA!U20+DRFR!U20+DSFS!U20+DSTG!U20+XYM1!U20+XYM2!U20+XYM3E!U20+XYM4E!U20+SAGE!U20+'ABXY-TI1S'!U20+'ABXY-TI2S'!U20+ABZ!U20+'ASXY-TI1S'!U20+'ASXY-TI2S'!U20+'ASXY-TI3S'!U20+ASZ!U20+'MBXY-TI1S'!U20+'MBXY-TI2S'!U20+MBZ!U20+'MSXY-TI1S'!U20+'MSXY-TI2S'!U20++'MSXY-TI3S'!U20+MSZ!U20+'DEC-U'!U20+DECR!U20+'DBH-U'!U20+DBHR!U20+AMIL!U20</f>
        <v>0</v>
      </c>
      <c r="G20" s="19">
        <f>'DEC-OS'!V20+'DEC-OH'!V20+'DEC-OI'!V20+'DBH-OS'!V20+'DBH-OH'!V20+'DBH-OI'!V20+XCLH!V20+XCLA!V20+DRFR!V20+DSFS!V20+DSTG!V20+XYM1!V20+XYM2!V20+XYM3E!V20+XYM4E!V20+SAGE!V20+'ABXY-TI1S'!V20+'ABXY-TI2S'!V20+ABZ!V20+'ASXY-TI1S'!V20+'ASXY-TI2S'!V20+'ASXY-TI3S'!V20+ASZ!V20+'MBXY-TI1S'!V20+'MBXY-TI2S'!V20+MBZ!V20+'MSXY-TI1S'!V20+'MSXY-TI2S'!V20++'MSXY-TI3S'!V20+MSZ!V20+'DEC-U'!V20+DECR!V20+'DBH-U'!V20+DBHR!V20+AMIL!V20</f>
        <v>0</v>
      </c>
      <c r="H20" s="20">
        <f t="shared" si="0"/>
        <v>0.58239721485987983</v>
      </c>
      <c r="I20" s="20">
        <f t="shared" si="1"/>
        <v>0.58239721485987983</v>
      </c>
      <c r="J20" s="20">
        <f t="shared" si="2"/>
        <v>0.20480624999999997</v>
      </c>
      <c r="K20" s="20">
        <f t="shared" si="3"/>
        <v>0</v>
      </c>
      <c r="L20" s="20">
        <f t="shared" si="4"/>
        <v>0</v>
      </c>
      <c r="M20" s="20">
        <f t="shared" si="5"/>
        <v>0</v>
      </c>
      <c r="N20" s="88">
        <f>COS(Wellpath!$L20)*COS(Wellpath!$M20)</f>
        <v>1</v>
      </c>
      <c r="O20" s="88">
        <f>-SIN(Wellpath!$M20)</f>
        <v>0</v>
      </c>
      <c r="P20" s="88">
        <f>SIN(Wellpath!$L20)*COS(Wellpath!$M20)</f>
        <v>0</v>
      </c>
      <c r="Q20" s="88">
        <f>COS(Wellpath!$L20)*SIN(Wellpath!$M20)</f>
        <v>0</v>
      </c>
      <c r="R20" s="88">
        <f>COS(Wellpath!$M20)</f>
        <v>1</v>
      </c>
      <c r="S20" s="88">
        <f>SIN(Wellpath!$L20)*SIN(Wellpath!$M20)</f>
        <v>0</v>
      </c>
      <c r="T20" s="88">
        <f>-SIN(Wellpath!$L20)</f>
        <v>0</v>
      </c>
      <c r="U20" s="88">
        <v>0</v>
      </c>
      <c r="V20" s="88">
        <f>COS(Wellpath!$L20)</f>
        <v>1</v>
      </c>
    </row>
    <row r="21" spans="1:22" x14ac:dyDescent="0.25">
      <c r="A21" s="26">
        <f>Wellpath!E21</f>
        <v>510</v>
      </c>
      <c r="B21" s="19">
        <f>'DEC-OS'!Q21+'DEC-OH'!Q21+'DEC-OI'!Q21+'DBH-OS'!Q21+'DBH-OH'!Q21+'DBH-OI'!Q21+XCLH!Q21+XCLA!Q21+DRFR!Q21+DSFS!Q21+DSTG!Q21+XYM1!Q21+XYM2!Q21+XYM3E!Q21+XYM4E!Q21+SAGE!Q21+'ABXY-TI1S'!Q21+'ABXY-TI2S'!Q21+ABZ!Q21+'ASXY-TI1S'!Q21+'ASXY-TI2S'!Q21+'ASXY-TI3S'!Q21+ASZ!Q21+'MBXY-TI1S'!Q21+'MBXY-TI2S'!Q21+MBZ!Q21+'MSXY-TI1S'!Q21+'MSXY-TI2S'!Q21++'MSXY-TI3S'!Q21+MSZ!Q21+'DEC-U'!Q21+DECR!Q21+'DBH-U'!Q21+DBHR!Q21+AMIL!Q21</f>
        <v>0.58882409447722939</v>
      </c>
      <c r="C21" s="19">
        <f>'DEC-OS'!R21+'DEC-OH'!R21+'DEC-OI'!R21+'DBH-OS'!R21+'DBH-OH'!R21+'DBH-OI'!R21+XCLH!R21+XCLA!R21+DRFR!R21+DSFS!R21+DSTG!R21+XYM1!R21+XYM2!R21+XYM3E!R21+XYM4E!R21+SAGE!R21+'ABXY-TI1S'!R21+'ABXY-TI2S'!R21+ABZ!R21+'ASXY-TI1S'!R21+'ASXY-TI2S'!R21+'ASXY-TI3S'!R21+ASZ!R21+'MBXY-TI1S'!R21+'MBXY-TI2S'!R21+MBZ!R21+'MSXY-TI1S'!R21+'MSXY-TI2S'!R21++'MSXY-TI3S'!R21+MSZ!R21+'DEC-U'!R21+DECR!R21+'DBH-U'!R21+DBHR!R21+AMIL!R21</f>
        <v>0.58831445050251285</v>
      </c>
      <c r="D21" s="19">
        <f>'DEC-OS'!S21+'DEC-OH'!S21+'DEC-OI'!S21+'DBH-OS'!S21+'DBH-OH'!S21+'DBH-OI'!S21+XCLH!S21+XCLA!S21+DRFR!S21+DSFS!S21+DSTG!S21+XYM1!S21+XYM2!S21+XYM3E!S21+XYM4E!S21+SAGE!S21+'ABXY-TI1S'!S21+'ABXY-TI2S'!S21+ABZ!S21+'ASXY-TI1S'!S21+'ASXY-TI2S'!S21+'ASXY-TI3S'!S21+ASZ!S21+'MBXY-TI1S'!S21+'MBXY-TI2S'!S21+MBZ!S21+'MSXY-TI1S'!S21+'MSXY-TI2S'!S21++'MSXY-TI3S'!S21+MSZ!S21+'DEC-U'!S21+DECR!S21+'DBH-U'!S21+DBHR!S21+AMIL!S21</f>
        <v>0.20828284828265531</v>
      </c>
      <c r="E21" s="19">
        <f>'DEC-OS'!T21+'DEC-OH'!T21+'DEC-OI'!T21+'DBH-OS'!T21+'DBH-OH'!T21+'DBH-OI'!T21+XCLH!T21+XCLA!T21+DRFR!T21+DSFS!T21+DSTG!T21+XYM1!T21+XYM2!T21+XYM3E!T21+XYM4E!T21+SAGE!T21+'ABXY-TI1S'!T21+'ABXY-TI2S'!T21+ABZ!T21+'ASXY-TI1S'!T21+'ASXY-TI2S'!T21+'ASXY-TI3S'!T21+ASZ!T21+'MBXY-TI1S'!T21+'MBXY-TI2S'!T21+MBZ!T21+'MSXY-TI1S'!T21+'MSXY-TI2S'!T21++'MSXY-TI3S'!T21+MSZ!T21+'DEC-U'!T21+DECR!T21+'DBH-U'!T21+DBHR!T21+AMIL!T21</f>
        <v>-3.7978519070667896E-6</v>
      </c>
      <c r="F21" s="19">
        <f>'DEC-OS'!U21+'DEC-OH'!U21+'DEC-OI'!U21+'DBH-OS'!U21+'DBH-OH'!U21+'DBH-OI'!U21+XCLH!U21+XCLA!U21+DRFR!U21+DSFS!U21+DSTG!U21+XYM1!U21+XYM2!U21+XYM3E!U21+XYM4E!U21+SAGE!U21+'ABXY-TI1S'!U21+'ABXY-TI2S'!U21+ABZ!U21+'ASXY-TI1S'!U21+'ASXY-TI2S'!U21+'ASXY-TI3S'!U21+ASZ!U21+'MBXY-TI1S'!U21+'MBXY-TI2S'!U21+MBZ!U21+'MSXY-TI1S'!U21+'MSXY-TI2S'!U21++'MSXY-TI3S'!U21+MSZ!U21+'DEC-U'!U21+DECR!U21+'DBH-U'!U21+DBHR!U21+AMIL!U21</f>
        <v>8.7485241417936731E-4</v>
      </c>
      <c r="G21" s="19">
        <f>'DEC-OS'!V21+'DEC-OH'!V21+'DEC-OI'!V21+'DBH-OS'!V21+'DBH-OH'!V21+'DBH-OI'!V21+XCLH!V21+XCLA!V21+DRFR!V21+DSFS!V21+DSTG!V21+XYM1!V21+XYM2!V21+XYM3E!V21+XYM4E!V21+SAGE!V21+'ABXY-TI1S'!V21+'ABXY-TI2S'!V21+ABZ!V21+'ASXY-TI1S'!V21+'ASXY-TI2S'!V21+'ASXY-TI3S'!V21+ASZ!V21+'MBXY-TI1S'!V21+'MBXY-TI2S'!V21+MBZ!V21+'MSXY-TI1S'!V21+'MSXY-TI2S'!V21++'MSXY-TI3S'!V21+MSZ!V21+'DEC-U'!V21+DECR!V21+'DBH-U'!V21+DBHR!V21+AMIL!V21</f>
        <v>5.3971050596024323E-10</v>
      </c>
      <c r="H21" s="20">
        <f t="shared" si="0"/>
        <v>0.58871890003908212</v>
      </c>
      <c r="I21" s="20">
        <f t="shared" si="1"/>
        <v>0.58831445050251285</v>
      </c>
      <c r="J21" s="20">
        <f t="shared" si="2"/>
        <v>0.20838804272080261</v>
      </c>
      <c r="K21" s="20">
        <f t="shared" si="3"/>
        <v>-3.7974612407367019E-6</v>
      </c>
      <c r="L21" s="20">
        <f t="shared" si="4"/>
        <v>6.3863231567222022E-3</v>
      </c>
      <c r="M21" s="20">
        <f t="shared" si="5"/>
        <v>-5.4474988763181886E-8</v>
      </c>
      <c r="N21" s="88">
        <f>COS(Wellpath!$L21)*COS(Wellpath!$M21)</f>
        <v>0.99989507636463404</v>
      </c>
      <c r="O21" s="88">
        <f>-SIN(Wellpath!$M21)</f>
        <v>0</v>
      </c>
      <c r="P21" s="88">
        <f>SIN(Wellpath!$L21)*COS(Wellpath!$M21)</f>
        <v>1.4485726138606464E-2</v>
      </c>
      <c r="Q21" s="88">
        <f>COS(Wellpath!$L21)*SIN(Wellpath!$M21)</f>
        <v>0</v>
      </c>
      <c r="R21" s="88">
        <f>COS(Wellpath!$M21)</f>
        <v>1</v>
      </c>
      <c r="S21" s="88">
        <f>SIN(Wellpath!$L21)*SIN(Wellpath!$M21)</f>
        <v>0</v>
      </c>
      <c r="T21" s="88">
        <f>-SIN(Wellpath!$L21)</f>
        <v>-1.4485726138606464E-2</v>
      </c>
      <c r="U21" s="88">
        <v>0</v>
      </c>
      <c r="V21" s="88">
        <f>COS(Wellpath!$L21)</f>
        <v>0.99989507636463404</v>
      </c>
    </row>
    <row r="22" spans="1:22" x14ac:dyDescent="0.25">
      <c r="A22" s="26">
        <f>Wellpath!E22</f>
        <v>540</v>
      </c>
      <c r="B22" s="19">
        <f>'DEC-OS'!Q22+'DEC-OH'!Q22+'DEC-OI'!Q22+'DBH-OS'!Q22+'DBH-OH'!Q22+'DBH-OI'!Q22+XCLH!Q22+XCLA!Q22+DRFR!Q22+DSFS!Q22+DSTG!Q22+XYM1!Q22+XYM2!Q22+XYM3E!Q22+XYM4E!Q22+SAGE!Q22+'ABXY-TI1S'!Q22+'ABXY-TI2S'!Q22+ABZ!Q22+'ASXY-TI1S'!Q22+'ASXY-TI2S'!Q22+'ASXY-TI3S'!Q22+ASZ!Q22+'MBXY-TI1S'!Q22+'MBXY-TI2S'!Q22+MBZ!Q22+'MSXY-TI1S'!Q22+'MSXY-TI2S'!Q22++'MSXY-TI3S'!Q22+MSZ!Q22+'DEC-U'!Q22+DECR!Q22+'DBH-U'!Q22+DBHR!Q22+AMIL!Q22</f>
        <v>0.66079926238982523</v>
      </c>
      <c r="C22" s="19">
        <f>'DEC-OS'!R22+'DEC-OH'!R22+'DEC-OI'!R22+'DBH-OS'!R22+'DBH-OH'!R22+'DBH-OI'!R22+XCLH!R22+XCLA!R22+DRFR!R22+DSFS!R22+DSTG!R22+XYM1!R22+XYM2!R22+XYM3E!R22+XYM4E!R22+SAGE!R22+'ABXY-TI1S'!R22+'ABXY-TI2S'!R22+ABZ!R22+'ASXY-TI1S'!R22+'ASXY-TI2S'!R22+'ASXY-TI3S'!R22+ASZ!R22+'MBXY-TI1S'!R22+'MBXY-TI2S'!R22+MBZ!R22+'MSXY-TI1S'!R22+'MSXY-TI2S'!R22++'MSXY-TI3S'!R22+MSZ!R22+'DEC-U'!R22+DECR!R22+'DBH-U'!R22+DBHR!R22+AMIL!R22</f>
        <v>0.61801575233894801</v>
      </c>
      <c r="D22" s="19">
        <f>'DEC-OS'!S22+'DEC-OH'!S22+'DEC-OI'!S22+'DBH-OS'!S22+'DBH-OH'!S22+'DBH-OI'!S22+XCLH!S22+XCLA!S22+DRFR!S22+DSFS!S22+DSTG!S22+XYM1!S22+XYM2!S22+XYM3E!S22+XYM4E!S22+SAGE!S22+'ABXY-TI1S'!S22+'ABXY-TI2S'!S22+ABZ!S22+'ASXY-TI1S'!S22+'ASXY-TI2S'!S22+'ASXY-TI3S'!S22+ASZ!S22+'MBXY-TI1S'!S22+'MBXY-TI2S'!S22+MBZ!S22+'MSXY-TI1S'!S22+'MSXY-TI2S'!S22++'MSXY-TI3S'!S22+MSZ!S22+'DEC-U'!S22+DECR!S22+'DBH-U'!S22+DBHR!S22+AMIL!S22</f>
        <v>0.21921797395670084</v>
      </c>
      <c r="E22" s="19">
        <f>'DEC-OS'!T22+'DEC-OH'!T22+'DEC-OI'!T22+'DBH-OS'!T22+'DBH-OH'!T22+'DBH-OI'!T22+XCLH!T22+XCLA!T22+DRFR!T22+DSFS!T22+DSTG!T22+XYM1!T22+XYM2!T22+XYM3E!T22+XYM4E!T22+SAGE!T22+'ABXY-TI1S'!T22+'ABXY-TI2S'!T22+ABZ!T22+'ASXY-TI1S'!T22+'ASXY-TI2S'!T22+'ASXY-TI3S'!T22+ASZ!T22+'MBXY-TI1S'!T22+'MBXY-TI2S'!T22+MBZ!T22+'MSXY-TI1S'!T22+'MSXY-TI2S'!T22++'MSXY-TI3S'!T22+MSZ!T22+'DEC-U'!T22+DECR!T22+'DBH-U'!T22+DBHR!T22+AMIL!T22</f>
        <v>-6.4400049061271559E-5</v>
      </c>
      <c r="F22" s="19">
        <f>'DEC-OS'!U22+'DEC-OH'!U22+'DEC-OI'!U22+'DBH-OS'!U22+'DBH-OH'!U22+'DBH-OI'!U22+XCLH!U22+XCLA!U22+DRFR!U22+DSFS!U22+DSTG!U22+XYM1!U22+XYM2!U22+XYM3E!U22+XYM4E!U22+SAGE!U22+'ABXY-TI1S'!U22+'ABXY-TI2S'!U22+ABZ!U22+'ASXY-TI1S'!U22+'ASXY-TI2S'!U22+'ASXY-TI3S'!U22+ASZ!U22+'MBXY-TI1S'!U22+'MBXY-TI2S'!U22+MBZ!U22+'MSXY-TI1S'!U22+'MSXY-TI2S'!U22++'MSXY-TI3S'!U22+MSZ!U22+'DEC-U'!U22+DECR!U22+'DBH-U'!U22+DBHR!U22+AMIL!U22</f>
        <v>1.1655314589667284E-3</v>
      </c>
      <c r="G22" s="19">
        <f>'DEC-OS'!V22+'DEC-OH'!V22+'DEC-OI'!V22+'DBH-OS'!V22+'DBH-OH'!V22+'DBH-OI'!V22+XCLH!V22+XCLA!V22+DRFR!V22+DSFS!V22+DSTG!V22+XYM1!V22+XYM2!V22+XYM3E!V22+XYM4E!V22+SAGE!V22+'ABXY-TI1S'!V22+'ABXY-TI2S'!V22+ABZ!V22+'ASXY-TI1S'!V22+'ASXY-TI2S'!V22+'ASXY-TI3S'!V22+ASZ!V22+'MBXY-TI1S'!V22+'MBXY-TI2S'!V22+MBZ!V22+'MSXY-TI1S'!V22+'MSXY-TI2S'!V22++'MSXY-TI3S'!V22+MSZ!V22+'DEC-U'!V22+DECR!V22+'DBH-U'!V22+DBHR!V22+AMIL!V22</f>
        <v>1.3936469232111911E-7</v>
      </c>
      <c r="H22" s="20">
        <f t="shared" si="0"/>
        <v>0.65917416075661683</v>
      </c>
      <c r="I22" s="20">
        <f t="shared" si="1"/>
        <v>0.61801575233894801</v>
      </c>
      <c r="J22" s="20">
        <f t="shared" si="2"/>
        <v>0.22084307558990915</v>
      </c>
      <c r="K22" s="20">
        <f t="shared" si="3"/>
        <v>-6.4299407352036951E-5</v>
      </c>
      <c r="L22" s="20">
        <f t="shared" si="4"/>
        <v>2.6764378963287979E-2</v>
      </c>
      <c r="M22" s="20">
        <f t="shared" si="5"/>
        <v>-3.6016601433874338E-6</v>
      </c>
      <c r="N22" s="88">
        <f>COS(Wellpath!$L22)*COS(Wellpath!$M22)</f>
        <v>0.99831153931083538</v>
      </c>
      <c r="O22" s="88">
        <f>-SIN(Wellpath!$M22)</f>
        <v>0</v>
      </c>
      <c r="P22" s="88">
        <f>SIN(Wellpath!$L22)*COS(Wellpath!$M22)</f>
        <v>5.8086749597737811E-2</v>
      </c>
      <c r="Q22" s="88">
        <f>COS(Wellpath!$L22)*SIN(Wellpath!$M22)</f>
        <v>0</v>
      </c>
      <c r="R22" s="88">
        <f>COS(Wellpath!$M22)</f>
        <v>1</v>
      </c>
      <c r="S22" s="88">
        <f>SIN(Wellpath!$L22)*SIN(Wellpath!$M22)</f>
        <v>0</v>
      </c>
      <c r="T22" s="88">
        <f>-SIN(Wellpath!$L22)</f>
        <v>-5.8086749597737811E-2</v>
      </c>
      <c r="U22" s="88">
        <v>0</v>
      </c>
      <c r="V22" s="88">
        <f>COS(Wellpath!$L22)</f>
        <v>0.99831153931083538</v>
      </c>
    </row>
    <row r="23" spans="1:22" x14ac:dyDescent="0.25">
      <c r="A23" s="26">
        <f>Wellpath!E23</f>
        <v>570</v>
      </c>
      <c r="B23" s="19">
        <f>'DEC-OS'!Q23+'DEC-OH'!Q23+'DEC-OI'!Q23+'DBH-OS'!Q23+'DBH-OH'!Q23+'DBH-OI'!Q23+XCLH!Q23+XCLA!Q23+DRFR!Q23+DSFS!Q23+DSTG!Q23+XYM1!Q23+XYM2!Q23+XYM3E!Q23+XYM4E!Q23+SAGE!Q23+'ABXY-TI1S'!Q23+'ABXY-TI2S'!Q23+ABZ!Q23+'ASXY-TI1S'!Q23+'ASXY-TI2S'!Q23+'ASXY-TI3S'!Q23+ASZ!Q23+'MBXY-TI1S'!Q23+'MBXY-TI2S'!Q23+MBZ!Q23+'MSXY-TI1S'!Q23+'MSXY-TI2S'!Q23++'MSXY-TI3S'!Q23+MSZ!Q23+'DEC-U'!Q23+DECR!Q23+'DBH-U'!Q23+DBHR!Q23+AMIL!Q23</f>
        <v>0.74743966833461806</v>
      </c>
      <c r="C23" s="19">
        <f>'DEC-OS'!R23+'DEC-OH'!R23+'DEC-OI'!R23+'DBH-OS'!R23+'DBH-OH'!R23+'DBH-OI'!R23+XCLH!R23+XCLA!R23+DRFR!R23+DSFS!R23+DSTG!R23+XYM1!R23+XYM2!R23+XYM3E!R23+XYM4E!R23+SAGE!R23+'ABXY-TI1S'!R23+'ABXY-TI2S'!R23+ABZ!R23+'ASXY-TI1S'!R23+'ASXY-TI2S'!R23+'ASXY-TI3S'!R23+ASZ!R23+'MBXY-TI1S'!R23+'MBXY-TI2S'!R23+MBZ!R23+'MSXY-TI1S'!R23+'MSXY-TI2S'!R23++'MSXY-TI3S'!R23+MSZ!R23+'DEC-U'!R23+DECR!R23+'DBH-U'!R23+DBHR!R23+AMIL!R23</f>
        <v>0.6576127020369964</v>
      </c>
      <c r="D23" s="19">
        <f>'DEC-OS'!S23+'DEC-OH'!S23+'DEC-OI'!S23+'DBH-OS'!S23+'DBH-OH'!S23+'DBH-OI'!S23+XCLH!S23+XCLA!S23+DRFR!S23+DSFS!S23+DSTG!S23+XYM1!S23+XYM2!S23+XYM3E!S23+XYM4E!S23+SAGE!S23+'ABXY-TI1S'!S23+'ABXY-TI2S'!S23+ABZ!S23+'ASXY-TI1S'!S23+'ASXY-TI2S'!S23+'ASXY-TI3S'!S23+ASZ!S23+'MBXY-TI1S'!S23+'MBXY-TI2S'!S23+MBZ!S23+'MSXY-TI1S'!S23+'MSXY-TI2S'!S23++'MSXY-TI3S'!S23+MSZ!S23+'DEC-U'!S23+DECR!S23+'DBH-U'!S23+DBHR!S23+AMIL!S23</f>
        <v>0.23093805580765381</v>
      </c>
      <c r="E23" s="19">
        <f>'DEC-OS'!T23+'DEC-OH'!T23+'DEC-OI'!T23+'DBH-OS'!T23+'DBH-OH'!T23+'DBH-OI'!T23+XCLH!T23+XCLA!T23+DRFR!T23+DSFS!T23+DSTG!T23+XYM1!T23+XYM2!T23+XYM3E!T23+XYM4E!T23+SAGE!T23+'ABXY-TI1S'!T23+'ABXY-TI2S'!T23+ABZ!T23+'ASXY-TI1S'!T23+'ASXY-TI2S'!T23+'ASXY-TI3S'!T23+ASZ!T23+'MBXY-TI1S'!T23+'MBXY-TI2S'!T23+MBZ!T23+'MSXY-TI1S'!T23+'MSXY-TI2S'!T23++'MSXY-TI3S'!T23+MSZ!T23+'DEC-U'!T23+DECR!T23+'DBH-U'!T23+DBHR!T23+AMIL!T23</f>
        <v>-2.0802917167150577E-4</v>
      </c>
      <c r="F23" s="19">
        <f>'DEC-OS'!U23+'DEC-OH'!U23+'DEC-OI'!U23+'DBH-OS'!U23+'DBH-OH'!U23+'DBH-OI'!U23+XCLH!U23+XCLA!U23+DRFR!U23+DSFS!U23+DSTG!U23+XYM1!U23+XYM2!U23+XYM3E!U23+XYM4E!U23+SAGE!U23+'ABXY-TI1S'!U23+'ABXY-TI2S'!U23+ABZ!U23+'ASXY-TI1S'!U23+'ASXY-TI2S'!U23+'ASXY-TI3S'!U23+ASZ!U23+'MBXY-TI1S'!U23+'MBXY-TI2S'!U23+MBZ!U23+'MSXY-TI1S'!U23+'MSXY-TI2S'!U23++'MSXY-TI3S'!U23+MSZ!U23+'DEC-U'!U23+DECR!U23+'DBH-U'!U23+DBHR!U23+AMIL!U23</f>
        <v>-3.7165664020071416E-4</v>
      </c>
      <c r="G23" s="19">
        <f>'DEC-OS'!V23+'DEC-OH'!V23+'DEC-OI'!V23+'DBH-OS'!V23+'DBH-OH'!V23+'DBH-OI'!V23+XCLH!V23+XCLA!V23+DRFR!V23+DSFS!V23+DSTG!V23+XYM1!V23+XYM2!V23+XYM3E!V23+XYM4E!V23+SAGE!V23+'ABXY-TI1S'!V23+'ABXY-TI2S'!V23+ABZ!V23+'ASXY-TI1S'!V23+'ASXY-TI2S'!V23+'ASXY-TI3S'!V23+ASZ!V23+'MBXY-TI1S'!V23+'MBXY-TI2S'!V23+MBZ!V23+'MSXY-TI1S'!V23+'MSXY-TI2S'!V23++'MSXY-TI3S'!V23+MSZ!V23+'DEC-U'!V23+DECR!V23+'DBH-U'!V23+DBHR!V23+AMIL!V23</f>
        <v>1.3174287965634395E-6</v>
      </c>
      <c r="H23" s="20">
        <f t="shared" si="0"/>
        <v>0.7421855550934422</v>
      </c>
      <c r="I23" s="20">
        <f t="shared" si="1"/>
        <v>0.6576127020369964</v>
      </c>
      <c r="J23" s="20">
        <f t="shared" si="2"/>
        <v>0.23619216904882964</v>
      </c>
      <c r="K23" s="20">
        <f t="shared" si="3"/>
        <v>-2.0708699469252744E-4</v>
      </c>
      <c r="L23" s="20">
        <f t="shared" si="4"/>
        <v>5.1829435499276877E-2</v>
      </c>
      <c r="M23" s="20">
        <f t="shared" si="5"/>
        <v>-1.9820406509048652E-5</v>
      </c>
      <c r="N23" s="88">
        <f>COS(Wellpath!$L23)*COS(Wellpath!$M23)</f>
        <v>0.99482765950163998</v>
      </c>
      <c r="O23" s="88">
        <f>-SIN(Wellpath!$M23)</f>
        <v>0</v>
      </c>
      <c r="P23" s="88">
        <f>SIN(Wellpath!$L23)*COS(Wellpath!$M23)</f>
        <v>0.10157720162757483</v>
      </c>
      <c r="Q23" s="88">
        <f>COS(Wellpath!$L23)*SIN(Wellpath!$M23)</f>
        <v>0</v>
      </c>
      <c r="R23" s="88">
        <f>COS(Wellpath!$M23)</f>
        <v>1</v>
      </c>
      <c r="S23" s="88">
        <f>SIN(Wellpath!$L23)*SIN(Wellpath!$M23)</f>
        <v>0</v>
      </c>
      <c r="T23" s="88">
        <f>-SIN(Wellpath!$L23)</f>
        <v>-0.10157720162757483</v>
      </c>
      <c r="U23" s="88">
        <v>0</v>
      </c>
      <c r="V23" s="88">
        <f>COS(Wellpath!$L23)</f>
        <v>0.99482765950163998</v>
      </c>
    </row>
    <row r="24" spans="1:22" x14ac:dyDescent="0.25">
      <c r="A24" s="26">
        <f>Wellpath!E24</f>
        <v>600</v>
      </c>
      <c r="B24" s="19">
        <f>'DEC-OS'!Q24+'DEC-OH'!Q24+'DEC-OI'!Q24+'DBH-OS'!Q24+'DBH-OH'!Q24+'DBH-OI'!Q24+XCLH!Q24+XCLA!Q24+DRFR!Q24+DSFS!Q24+DSTG!Q24+XYM1!Q24+XYM2!Q24+XYM3E!Q24+XYM4E!Q24+SAGE!Q24+'ABXY-TI1S'!Q24+'ABXY-TI2S'!Q24+ABZ!Q24+'ASXY-TI1S'!Q24+'ASXY-TI2S'!Q24+'ASXY-TI3S'!Q24+ASZ!Q24+'MBXY-TI1S'!Q24+'MBXY-TI2S'!Q24+MBZ!Q24+'MSXY-TI1S'!Q24+'MSXY-TI2S'!Q24++'MSXY-TI3S'!Q24+MSZ!Q24+'DEC-U'!Q24+DECR!Q24+'DBH-U'!Q24+DBHR!Q24+AMIL!Q24</f>
        <v>0.84212173860191186</v>
      </c>
      <c r="C24" s="19">
        <f>'DEC-OS'!R24+'DEC-OH'!R24+'DEC-OI'!R24+'DBH-OS'!R24+'DBH-OH'!R24+'DBH-OI'!R24+XCLH!R24+XCLA!R24+DRFR!R24+DSFS!R24+DSTG!R24+XYM1!R24+XYM2!R24+XYM3E!R24+XYM4E!R24+SAGE!R24+'ABXY-TI1S'!R24+'ABXY-TI2S'!R24+ABZ!R24+'ASXY-TI1S'!R24+'ASXY-TI2S'!R24+'ASXY-TI3S'!R24+ASZ!R24+'MBXY-TI1S'!R24+'MBXY-TI2S'!R24+MBZ!R24+'MSXY-TI1S'!R24+'MSXY-TI2S'!R24++'MSXY-TI3S'!R24+MSZ!R24+'DEC-U'!R24+DECR!R24+'DBH-U'!R24+DBHR!R24+AMIL!R24</f>
        <v>0.70029302447005792</v>
      </c>
      <c r="D24" s="19">
        <f>'DEC-OS'!S24+'DEC-OH'!S24+'DEC-OI'!S24+'DBH-OS'!S24+'DBH-OH'!S24+'DBH-OI'!S24+XCLH!S24+XCLA!S24+DRFR!S24+DSFS!S24+DSTG!S24+XYM1!S24+XYM2!S24+XYM3E!S24+XYM4E!S24+SAGE!S24+'ABXY-TI1S'!S24+'ABXY-TI2S'!S24+ABZ!S24+'ASXY-TI1S'!S24+'ASXY-TI2S'!S24+'ASXY-TI3S'!S24+ASZ!S24+'MBXY-TI1S'!S24+'MBXY-TI2S'!S24+MBZ!S24+'MSXY-TI1S'!S24+'MSXY-TI2S'!S24++'MSXY-TI3S'!S24+MSZ!S24+'DEC-U'!S24+DECR!S24+'DBH-U'!S24+DBHR!S24+AMIL!S24</f>
        <v>0.24374349436834902</v>
      </c>
      <c r="E24" s="19">
        <f>'DEC-OS'!T24+'DEC-OH'!T24+'DEC-OI'!T24+'DBH-OS'!T24+'DBH-OH'!T24+'DBH-OI'!T24+XCLH!T24+XCLA!T24+DRFR!T24+DSFS!T24+DSTG!T24+XYM1!T24+XYM2!T24+XYM3E!T24+XYM4E!T24+SAGE!T24+'ABXY-TI1S'!T24+'ABXY-TI2S'!T24+ABZ!T24+'ASXY-TI1S'!T24+'ASXY-TI2S'!T24+'ASXY-TI3S'!T24+ASZ!T24+'MBXY-TI1S'!T24+'MBXY-TI2S'!T24+MBZ!T24+'MSXY-TI1S'!T24+'MSXY-TI2S'!T24++'MSXY-TI3S'!T24+MSZ!T24+'DEC-U'!T24+DECR!T24+'DBH-U'!T24+DBHR!T24+AMIL!T24</f>
        <v>-4.4629506929442191E-4</v>
      </c>
      <c r="F24" s="19">
        <f>'DEC-OS'!U24+'DEC-OH'!U24+'DEC-OI'!U24+'DBH-OS'!U24+'DBH-OH'!U24+'DBH-OI'!U24+XCLH!U24+XCLA!U24+DRFR!U24+DSFS!U24+DSTG!U24+XYM1!U24+XYM2!U24+XYM3E!U24+XYM4E!U24+SAGE!U24+'ABXY-TI1S'!U24+'ABXY-TI2S'!U24+ABZ!U24+'ASXY-TI1S'!U24+'ASXY-TI2S'!U24+'ASXY-TI3S'!U24+ASZ!U24+'MBXY-TI1S'!U24+'MBXY-TI2S'!U24+MBZ!U24+'MSXY-TI1S'!U24+'MSXY-TI2S'!U24++'MSXY-TI3S'!U24+MSZ!U24+'DEC-U'!U24+DECR!U24+'DBH-U'!U24+DBHR!U24+AMIL!U24</f>
        <v>-5.9630789260377631E-3</v>
      </c>
      <c r="G24" s="19">
        <f>'DEC-OS'!V24+'DEC-OH'!V24+'DEC-OI'!V24+'DBH-OS'!V24+'DBH-OH'!V24+'DBH-OI'!V24+XCLH!V24+XCLA!V24+DRFR!V24+DSFS!V24+DSTG!V24+XYM1!V24+XYM2!V24+XYM3E!V24+XYM4E!V24+SAGE!V24+'ABXY-TI1S'!V24+'ABXY-TI2S'!V24+ABZ!V24+'ASXY-TI1S'!V24+'ASXY-TI2S'!V24+'ASXY-TI3S'!V24+ASZ!V24+'MBXY-TI1S'!V24+'MBXY-TI2S'!V24+MBZ!V24+'MSXY-TI1S'!V24+'MSXY-TI2S'!V24++'MSXY-TI3S'!V24+MSZ!V24+'DEC-U'!V24+DECR!V24+'DBH-U'!V24+DBHR!V24+AMIL!V24</f>
        <v>5.5436715752886052E-6</v>
      </c>
      <c r="H24" s="20">
        <f t="shared" si="0"/>
        <v>0.83127220560718351</v>
      </c>
      <c r="I24" s="20">
        <f t="shared" si="1"/>
        <v>0.70029302447005792</v>
      </c>
      <c r="J24" s="20">
        <f t="shared" si="2"/>
        <v>0.25459302736307743</v>
      </c>
      <c r="K24" s="20">
        <f t="shared" si="3"/>
        <v>-4.4238982248891574E-4</v>
      </c>
      <c r="L24" s="20">
        <f t="shared" si="4"/>
        <v>8.0062291050244982E-2</v>
      </c>
      <c r="M24" s="20">
        <f t="shared" si="5"/>
        <v>-5.9171497608841346E-5</v>
      </c>
      <c r="N24" s="88">
        <f>COS(Wellpath!$L24)*COS(Wellpath!$M24)</f>
        <v>0.98945006870027541</v>
      </c>
      <c r="O24" s="88">
        <f>-SIN(Wellpath!$M24)</f>
        <v>0</v>
      </c>
      <c r="P24" s="88">
        <f>SIN(Wellpath!$L24)*COS(Wellpath!$M24)</f>
        <v>0.14487429568084306</v>
      </c>
      <c r="Q24" s="88">
        <f>COS(Wellpath!$L24)*SIN(Wellpath!$M24)</f>
        <v>0</v>
      </c>
      <c r="R24" s="88">
        <f>COS(Wellpath!$M24)</f>
        <v>1</v>
      </c>
      <c r="S24" s="88">
        <f>SIN(Wellpath!$L24)*SIN(Wellpath!$M24)</f>
        <v>0</v>
      </c>
      <c r="T24" s="88">
        <f>-SIN(Wellpath!$L24)</f>
        <v>-0.14487429568084306</v>
      </c>
      <c r="U24" s="88">
        <v>0</v>
      </c>
      <c r="V24" s="88">
        <f>COS(Wellpath!$L24)</f>
        <v>0.98945006870027541</v>
      </c>
    </row>
    <row r="25" spans="1:22" x14ac:dyDescent="0.25">
      <c r="A25" s="26">
        <f>Wellpath!E25</f>
        <v>630</v>
      </c>
      <c r="B25" s="19">
        <f>'DEC-OS'!Q25+'DEC-OH'!Q25+'DEC-OI'!Q25+'DBH-OS'!Q25+'DBH-OH'!Q25+'DBH-OI'!Q25+XCLH!Q25+XCLA!Q25+DRFR!Q25+DSFS!Q25+DSTG!Q25+XYM1!Q25+XYM2!Q25+XYM3E!Q25+XYM4E!Q25+SAGE!Q25+'ABXY-TI1S'!Q25+'ABXY-TI2S'!Q25+ABZ!Q25+'ASXY-TI1S'!Q25+'ASXY-TI2S'!Q25+'ASXY-TI3S'!Q25+ASZ!Q25+'MBXY-TI1S'!Q25+'MBXY-TI2S'!Q25+MBZ!Q25+'MSXY-TI1S'!Q25+'MSXY-TI2S'!Q25++'MSXY-TI3S'!Q25+MSZ!Q25+'DEC-U'!Q25+DECR!Q25+'DBH-U'!Q25+DBHR!Q25+AMIL!Q25</f>
        <v>0.94602579201918213</v>
      </c>
      <c r="C25" s="19">
        <f>'DEC-OS'!R25+'DEC-OH'!R25+'DEC-OI'!R25+'DBH-OS'!R25+'DBH-OH'!R25+'DBH-OI'!R25+XCLH!R25+XCLA!R25+DRFR!R25+DSFS!R25+DSTG!R25+XYM1!R25+XYM2!R25+XYM3E!R25+XYM4E!R25+SAGE!R25+'ABXY-TI1S'!R25+'ABXY-TI2S'!R25+ABZ!R25+'ASXY-TI1S'!R25+'ASXY-TI2S'!R25+'ASXY-TI3S'!R25+ASZ!R25+'MBXY-TI1S'!R25+'MBXY-TI2S'!R25+MBZ!R25+'MSXY-TI1S'!R25+'MSXY-TI2S'!R25++'MSXY-TI3S'!R25+MSZ!R25+'DEC-U'!R25+DECR!R25+'DBH-U'!R25+DBHR!R25+AMIL!R25</f>
        <v>0.74821697900755135</v>
      </c>
      <c r="D25" s="19">
        <f>'DEC-OS'!S25+'DEC-OH'!S25+'DEC-OI'!S25+'DBH-OS'!S25+'DBH-OH'!S25+'DBH-OI'!S25+XCLH!S25+XCLA!S25+DRFR!S25+DSFS!S25+DSTG!S25+XYM1!S25+XYM2!S25+XYM3E!S25+XYM4E!S25+SAGE!S25+'ABXY-TI1S'!S25+'ABXY-TI2S'!S25+ABZ!S25+'ASXY-TI1S'!S25+'ASXY-TI2S'!S25+'ASXY-TI3S'!S25+ASZ!S25+'MBXY-TI1S'!S25+'MBXY-TI2S'!S25+MBZ!S25+'MSXY-TI1S'!S25+'MSXY-TI2S'!S25++'MSXY-TI3S'!S25+MSZ!S25+'DEC-U'!S25+DECR!S25+'DBH-U'!S25+DBHR!S25+AMIL!S25</f>
        <v>0.25805535152319858</v>
      </c>
      <c r="E25" s="19">
        <f>'DEC-OS'!T25+'DEC-OH'!T25+'DEC-OI'!T25+'DBH-OS'!T25+'DBH-OH'!T25+'DBH-OI'!T25+XCLH!T25+XCLA!T25+DRFR!T25+DSFS!T25+DSTG!T25+XYM1!T25+XYM2!T25+XYM3E!T25+XYM4E!T25+SAGE!T25+'ABXY-TI1S'!T25+'ABXY-TI2S'!T25+ABZ!T25+'ASXY-TI1S'!T25+'ASXY-TI2S'!T25+'ASXY-TI3S'!T25+ASZ!T25+'MBXY-TI1S'!T25+'MBXY-TI2S'!T25+MBZ!T25+'MSXY-TI1S'!T25+'MSXY-TI2S'!T25++'MSXY-TI3S'!T25+MSZ!T25+'DEC-U'!T25+DECR!T25+'DBH-U'!T25+DBHR!T25+AMIL!T25</f>
        <v>-7.9080713458425653E-4</v>
      </c>
      <c r="F25" s="19">
        <f>'DEC-OS'!U25+'DEC-OH'!U25+'DEC-OI'!U25+'DBH-OS'!U25+'DBH-OH'!U25+'DBH-OI'!U25+XCLH!U25+XCLA!U25+DRFR!U25+DSFS!U25+DSTG!U25+XYM1!U25+XYM2!U25+XYM3E!U25+XYM4E!U25+SAGE!U25+'ABXY-TI1S'!U25+'ABXY-TI2S'!U25+ABZ!U25+'ASXY-TI1S'!U25+'ASXY-TI2S'!U25+'ASXY-TI3S'!U25+ASZ!U25+'MBXY-TI1S'!U25+'MBXY-TI2S'!U25+MBZ!U25+'MSXY-TI1S'!U25+'MSXY-TI2S'!U25++'MSXY-TI3S'!U25+MSZ!U25+'DEC-U'!U25+DECR!U25+'DBH-U'!U25+DBHR!U25+AMIL!U25</f>
        <v>-1.6285362433448275E-2</v>
      </c>
      <c r="G25" s="19">
        <f>'DEC-OS'!V25+'DEC-OH'!V25+'DEC-OI'!V25+'DBH-OS'!V25+'DBH-OH'!V25+'DBH-OI'!V25+XCLH!V25+XCLA!V25+DRFR!V25+DSFS!V25+DSTG!V25+XYM1!V25+XYM2!V25+XYM3E!V25+XYM4E!V25+SAGE!V25+'ABXY-TI1S'!V25+'ABXY-TI2S'!V25+ABZ!V25+'ASXY-TI1S'!V25+'ASXY-TI2S'!V25+'ASXY-TI3S'!V25+ASZ!V25+'MBXY-TI1S'!V25+'MBXY-TI2S'!V25+MBZ!V25+'MSXY-TI1S'!V25+'MSXY-TI2S'!V25++'MSXY-TI3S'!V25+MSZ!V25+'DEC-U'!V25+DECR!V25+'DBH-U'!V25+DBHR!V25+AMIL!V25</f>
        <v>1.6037959177276528E-5</v>
      </c>
      <c r="H25" s="20">
        <f t="shared" si="0"/>
        <v>0.92774805457737708</v>
      </c>
      <c r="I25" s="20">
        <f t="shared" si="1"/>
        <v>0.74821697900755135</v>
      </c>
      <c r="J25" s="20">
        <f t="shared" si="2"/>
        <v>0.27633308896500375</v>
      </c>
      <c r="K25" s="20">
        <f t="shared" si="3"/>
        <v>-7.7973553361892535E-4</v>
      </c>
      <c r="L25" s="20">
        <f t="shared" si="4"/>
        <v>0.1118287996122011</v>
      </c>
      <c r="M25" s="20">
        <f t="shared" si="5"/>
        <v>-1.3283688439565328E-4</v>
      </c>
      <c r="N25" s="88">
        <f>COS(Wellpath!$L25)*COS(Wellpath!$M25)</f>
        <v>0.9821890034564742</v>
      </c>
      <c r="O25" s="88">
        <f>-SIN(Wellpath!$M25)</f>
        <v>0</v>
      </c>
      <c r="P25" s="88">
        <f>SIN(Wellpath!$L25)*COS(Wellpath!$M25)</f>
        <v>0.18789561327816609</v>
      </c>
      <c r="Q25" s="88">
        <f>COS(Wellpath!$L25)*SIN(Wellpath!$M25)</f>
        <v>0</v>
      </c>
      <c r="R25" s="88">
        <f>COS(Wellpath!$M25)</f>
        <v>1</v>
      </c>
      <c r="S25" s="88">
        <f>SIN(Wellpath!$L25)*SIN(Wellpath!$M25)</f>
        <v>0</v>
      </c>
      <c r="T25" s="88">
        <f>-SIN(Wellpath!$L25)</f>
        <v>-0.18789561327816609</v>
      </c>
      <c r="U25" s="88">
        <v>0</v>
      </c>
      <c r="V25" s="88">
        <f>COS(Wellpath!$L25)</f>
        <v>0.9821890034564742</v>
      </c>
    </row>
    <row r="26" spans="1:22" x14ac:dyDescent="0.25">
      <c r="A26" s="26">
        <f>Wellpath!E26</f>
        <v>660</v>
      </c>
      <c r="B26" s="19">
        <f>'DEC-OS'!Q26+'DEC-OH'!Q26+'DEC-OI'!Q26+'DBH-OS'!Q26+'DBH-OH'!Q26+'DBH-OI'!Q26+XCLH!Q26+XCLA!Q26+DRFR!Q26+DSFS!Q26+DSTG!Q26+XYM1!Q26+XYM2!Q26+XYM3E!Q26+XYM4E!Q26+SAGE!Q26+'ABXY-TI1S'!Q26+'ABXY-TI2S'!Q26+ABZ!Q26+'ASXY-TI1S'!Q26+'ASXY-TI2S'!Q26+'ASXY-TI3S'!Q26+ASZ!Q26+'MBXY-TI1S'!Q26+'MBXY-TI2S'!Q26+MBZ!Q26+'MSXY-TI1S'!Q26+'MSXY-TI2S'!Q26++'MSXY-TI3S'!Q26+MSZ!Q26+'DEC-U'!Q26+DECR!Q26+'DBH-U'!Q26+DBHR!Q26+AMIL!Q26</f>
        <v>1.0600042181132316</v>
      </c>
      <c r="C26" s="19">
        <f>'DEC-OS'!R26+'DEC-OH'!R26+'DEC-OI'!R26+'DBH-OS'!R26+'DBH-OH'!R26+'DBH-OI'!R26+XCLH!R26+XCLA!R26+DRFR!R26+DSFS!R26+DSTG!R26+XYM1!R26+XYM2!R26+XYM3E!R26+XYM4E!R26+SAGE!R26+'ABXY-TI1S'!R26+'ABXY-TI2S'!R26+ABZ!R26+'ASXY-TI1S'!R26+'ASXY-TI2S'!R26+'ASXY-TI3S'!R26+ASZ!R26+'MBXY-TI1S'!R26+'MBXY-TI2S'!R26+MBZ!R26+'MSXY-TI1S'!R26+'MSXY-TI2S'!R26++'MSXY-TI3S'!R26+MSZ!R26+'DEC-U'!R26+DECR!R26+'DBH-U'!R26+DBHR!R26+AMIL!R26</f>
        <v>0.80428561230950812</v>
      </c>
      <c r="D26" s="19">
        <f>'DEC-OS'!S26+'DEC-OH'!S26+'DEC-OI'!S26+'DBH-OS'!S26+'DBH-OH'!S26+'DBH-OI'!S26+XCLH!S26+XCLA!S26+DRFR!S26+DSFS!S26+DSTG!S26+XYM1!S26+XYM2!S26+XYM3E!S26+XYM4E!S26+SAGE!S26+'ABXY-TI1S'!S26+'ABXY-TI2S'!S26+ABZ!S26+'ASXY-TI1S'!S26+'ASXY-TI2S'!S26+'ASXY-TI3S'!S26+ASZ!S26+'MBXY-TI1S'!S26+'MBXY-TI2S'!S26+MBZ!S26+'MSXY-TI1S'!S26+'MSXY-TI2S'!S26++'MSXY-TI3S'!S26+MSZ!S26+'DEC-U'!S26+DECR!S26+'DBH-U'!S26+DBHR!S26+AMIL!S26</f>
        <v>0.27437278488086336</v>
      </c>
      <c r="E26" s="19">
        <f>'DEC-OS'!T26+'DEC-OH'!T26+'DEC-OI'!T26+'DBH-OS'!T26+'DBH-OH'!T26+'DBH-OI'!T26+XCLH!T26+XCLA!T26+DRFR!T26+DSFS!T26+DSTG!T26+XYM1!T26+XYM2!T26+XYM3E!T26+XYM4E!T26+SAGE!T26+'ABXY-TI1S'!T26+'ABXY-TI2S'!T26+ABZ!T26+'ASXY-TI1S'!T26+'ASXY-TI2S'!T26+'ASXY-TI3S'!T26+ASZ!T26+'MBXY-TI1S'!T26+'MBXY-TI2S'!T26+MBZ!T26+'MSXY-TI1S'!T26+'MSXY-TI2S'!T26++'MSXY-TI3S'!T26+MSZ!T26+'DEC-U'!T26+DECR!T26+'DBH-U'!T26+DBHR!T26+AMIL!T26</f>
        <v>-1.2533027711285503E-3</v>
      </c>
      <c r="F26" s="19">
        <f>'DEC-OS'!U26+'DEC-OH'!U26+'DEC-OI'!U26+'DBH-OS'!U26+'DBH-OH'!U26+'DBH-OI'!U26+XCLH!U26+XCLA!U26+DRFR!U26+DSFS!U26+DSTG!U26+XYM1!U26+XYM2!U26+XYM3E!U26+XYM4E!U26+SAGE!U26+'ABXY-TI1S'!U26+'ABXY-TI2S'!U26+ABZ!U26+'ASXY-TI1S'!U26+'ASXY-TI2S'!U26+'ASXY-TI3S'!U26+ASZ!U26+'MBXY-TI1S'!U26+'MBXY-TI2S'!U26+MBZ!U26+'MSXY-TI1S'!U26+'MSXY-TI2S'!U26++'MSXY-TI3S'!U26+MSZ!U26+'DEC-U'!U26+DECR!U26+'DBH-U'!U26+DBHR!U26+AMIL!U26</f>
        <v>-3.2096957990847566E-2</v>
      </c>
      <c r="G26" s="19">
        <f>'DEC-OS'!V26+'DEC-OH'!V26+'DEC-OI'!V26+'DBH-OS'!V26+'DBH-OH'!V26+'DBH-OI'!V26+XCLH!V26+XCLA!V26+DRFR!V26+DSFS!V26+DSTG!V26+XYM1!V26+XYM2!V26+XYM3E!V26+XYM4E!V26+SAGE!V26+'ABXY-TI1S'!V26+'ABXY-TI2S'!V26+ABZ!V26+'ASXY-TI1S'!V26+'ASXY-TI2S'!V26+'ASXY-TI3S'!V26+ASZ!V26+'MBXY-TI1S'!V26+'MBXY-TI2S'!V26+MBZ!V26+'MSXY-TI1S'!V26+'MSXY-TI2S'!V26++'MSXY-TI3S'!V26+MSZ!V26+'DEC-U'!V26+DECR!V26+'DBH-U'!V26+DBHR!V26+AMIL!V26</f>
        <v>3.7361327773316291E-5</v>
      </c>
      <c r="H26" s="20">
        <f t="shared" si="0"/>
        <v>1.0326437089489506</v>
      </c>
      <c r="I26" s="20">
        <f t="shared" si="1"/>
        <v>0.80428561230950812</v>
      </c>
      <c r="J26" s="20">
        <f t="shared" si="2"/>
        <v>0.30173329404514432</v>
      </c>
      <c r="K26" s="20">
        <f t="shared" si="3"/>
        <v>-1.2281506459554405E-3</v>
      </c>
      <c r="L26" s="20">
        <f t="shared" si="4"/>
        <v>0.1475699606262702</v>
      </c>
      <c r="M26" s="20">
        <f t="shared" si="5"/>
        <v>-2.5260581103910213E-4</v>
      </c>
      <c r="N26" s="88">
        <f>COS(Wellpath!$L26)*COS(Wellpath!$M26)</f>
        <v>0.97305828562062002</v>
      </c>
      <c r="O26" s="88">
        <f>-SIN(Wellpath!$M26)</f>
        <v>0</v>
      </c>
      <c r="P26" s="88">
        <f>SIN(Wellpath!$L26)*COS(Wellpath!$M26)</f>
        <v>0.23055926089632564</v>
      </c>
      <c r="Q26" s="88">
        <f>COS(Wellpath!$L26)*SIN(Wellpath!$M26)</f>
        <v>0</v>
      </c>
      <c r="R26" s="88">
        <f>COS(Wellpath!$M26)</f>
        <v>1</v>
      </c>
      <c r="S26" s="88">
        <f>SIN(Wellpath!$L26)*SIN(Wellpath!$M26)</f>
        <v>0</v>
      </c>
      <c r="T26" s="88">
        <f>-SIN(Wellpath!$L26)</f>
        <v>-0.23055926089632564</v>
      </c>
      <c r="U26" s="88">
        <v>0</v>
      </c>
      <c r="V26" s="88">
        <f>COS(Wellpath!$L26)</f>
        <v>0.97305828562062002</v>
      </c>
    </row>
    <row r="27" spans="1:22" x14ac:dyDescent="0.25">
      <c r="A27" s="26">
        <f>Wellpath!E27</f>
        <v>690</v>
      </c>
      <c r="B27" s="19">
        <f>'DEC-OS'!Q27+'DEC-OH'!Q27+'DEC-OI'!Q27+'DBH-OS'!Q27+'DBH-OH'!Q27+'DBH-OI'!Q27+XCLH!Q27+XCLA!Q27+DRFR!Q27+DSFS!Q27+DSTG!Q27+XYM1!Q27+XYM2!Q27+XYM3E!Q27+XYM4E!Q27+SAGE!Q27+'ABXY-TI1S'!Q27+'ABXY-TI2S'!Q27+ABZ!Q27+'ASXY-TI1S'!Q27+'ASXY-TI2S'!Q27+'ASXY-TI3S'!Q27+ASZ!Q27+'MBXY-TI1S'!Q27+'MBXY-TI2S'!Q27+MBZ!Q27+'MSXY-TI1S'!Q27+'MSXY-TI2S'!Q27++'MSXY-TI3S'!Q27+MSZ!Q27+'DEC-U'!Q27+DECR!Q27+'DBH-U'!Q27+DBHR!Q27+AMIL!Q27</f>
        <v>1.184655481598093</v>
      </c>
      <c r="C27" s="19">
        <f>'DEC-OS'!R27+'DEC-OH'!R27+'DEC-OI'!R27+'DBH-OS'!R27+'DBH-OH'!R27+'DBH-OI'!R27+XCLH!R27+XCLA!R27+DRFR!R27+DSFS!R27+DSTG!R27+XYM1!R27+XYM2!R27+XYM3E!R27+XYM4E!R27+SAGE!R27+'ABXY-TI1S'!R27+'ABXY-TI2S'!R27+ABZ!R27+'ASXY-TI1S'!R27+'ASXY-TI2S'!R27+'ASXY-TI3S'!R27+ASZ!R27+'MBXY-TI1S'!R27+'MBXY-TI2S'!R27+MBZ!R27+'MSXY-TI1S'!R27+'MSXY-TI2S'!R27++'MSXY-TI3S'!R27+MSZ!R27+'DEC-U'!R27+DECR!R27+'DBH-U'!R27+DBHR!R27+AMIL!R27</f>
        <v>0.87212696901705633</v>
      </c>
      <c r="D27" s="19">
        <f>'DEC-OS'!S27+'DEC-OH'!S27+'DEC-OI'!S27+'DBH-OS'!S27+'DBH-OH'!S27+'DBH-OI'!S27+XCLH!S27+XCLA!S27+DRFR!S27+DSFS!S27+DSTG!S27+XYM1!S27+XYM2!S27+XYM3E!S27+XYM4E!S27+SAGE!S27+'ABXY-TI1S'!S27+'ABXY-TI2S'!S27+ABZ!S27+'ASXY-TI1S'!S27+'ASXY-TI2S'!S27+'ASXY-TI3S'!S27+ASZ!S27+'MBXY-TI1S'!S27+'MBXY-TI2S'!S27+MBZ!S27+'MSXY-TI1S'!S27+'MSXY-TI2S'!S27++'MSXY-TI3S'!S27+MSZ!S27+'DEC-U'!S27+DECR!S27+'DBH-U'!S27+DBHR!S27+AMIL!S27</f>
        <v>0.29328171514931428</v>
      </c>
      <c r="E27" s="19">
        <f>'DEC-OS'!T27+'DEC-OH'!T27+'DEC-OI'!T27+'DBH-OS'!T27+'DBH-OH'!T27+'DBH-OI'!T27+XCLH!T27+XCLA!T27+DRFR!T27+DSFS!T27+DSTG!T27+XYM1!T27+XYM2!T27+XYM3E!T27+XYM4E!T27+SAGE!T27+'ABXY-TI1S'!T27+'ABXY-TI2S'!T27+ABZ!T27+'ASXY-TI1S'!T27+'ASXY-TI2S'!T27+'ASXY-TI3S'!T27+ASZ!T27+'MBXY-TI1S'!T27+'MBXY-TI2S'!T27+MBZ!T27+'MSXY-TI1S'!T27+'MSXY-TI2S'!T27++'MSXY-TI3S'!T27+MSZ!T27+'DEC-U'!T27+DECR!T27+'DBH-U'!T27+DBHR!T27+AMIL!T27</f>
        <v>-1.8456853285392907E-3</v>
      </c>
      <c r="F27" s="19">
        <f>'DEC-OS'!U27+'DEC-OH'!U27+'DEC-OI'!U27+'DBH-OS'!U27+'DBH-OH'!U27+'DBH-OI'!U27+XCLH!U27+XCLA!U27+DRFR!U27+DSFS!U27+DSTG!U27+XYM1!U27+XYM2!U27+XYM3E!U27+XYM4E!U27+SAGE!U27+'ABXY-TI1S'!U27+'ABXY-TI2S'!U27+ABZ!U27+'ASXY-TI1S'!U27+'ASXY-TI2S'!U27+'ASXY-TI3S'!U27+ASZ!U27+'MBXY-TI1S'!U27+'MBXY-TI2S'!U27+MBZ!U27+'MSXY-TI1S'!U27+'MSXY-TI2S'!U27++'MSXY-TI3S'!U27+MSZ!U27+'DEC-U'!U27+DECR!U27+'DBH-U'!U27+DBHR!U27+AMIL!U27</f>
        <v>-5.4214228626739108E-2</v>
      </c>
      <c r="G27" s="19">
        <f>'DEC-OS'!V27+'DEC-OH'!V27+'DEC-OI'!V27+'DBH-OS'!V27+'DBH-OH'!V27+'DBH-OI'!V27+XCLH!V27+XCLA!V27+DRFR!V27+DSFS!V27+DSTG!V27+XYM1!V27+XYM2!V27+XYM3E!V27+XYM4E!V27+SAGE!V27+'ABXY-TI1S'!V27+'ABXY-TI2S'!V27+ABZ!V27+'ASXY-TI1S'!V27+'ASXY-TI2S'!V27+'ASXY-TI3S'!V27+ASZ!V27+'MBXY-TI1S'!V27+'MBXY-TI2S'!V27+MBZ!V27+'MSXY-TI1S'!V27+'MSXY-TI2S'!V27++'MSXY-TI3S'!V27+MSZ!V27+'DEC-U'!V27+DECR!V27+'DBH-U'!V27+DBHR!V27+AMIL!V27</f>
        <v>7.5564195429219598E-5</v>
      </c>
      <c r="H27" s="20">
        <f t="shared" si="0"/>
        <v>1.1467831882705612</v>
      </c>
      <c r="I27" s="20">
        <f t="shared" si="1"/>
        <v>0.87212696901705633</v>
      </c>
      <c r="J27" s="20">
        <f t="shared" si="2"/>
        <v>0.33115400847684595</v>
      </c>
      <c r="K27" s="20">
        <f t="shared" si="3"/>
        <v>-1.7963009642781766E-3</v>
      </c>
      <c r="L27" s="20">
        <f t="shared" si="4"/>
        <v>0.18778509187664649</v>
      </c>
      <c r="M27" s="20">
        <f t="shared" si="5"/>
        <v>-4.3077502869751821E-4</v>
      </c>
      <c r="N27" s="88">
        <f>COS(Wellpath!$L27)*COS(Wellpath!$M27)</f>
        <v>0.9620752960330694</v>
      </c>
      <c r="O27" s="88">
        <f>-SIN(Wellpath!$M27)</f>
        <v>0</v>
      </c>
      <c r="P27" s="88">
        <f>SIN(Wellpath!$L27)*COS(Wellpath!$M27)</f>
        <v>0.27278402585723727</v>
      </c>
      <c r="Q27" s="88">
        <f>COS(Wellpath!$L27)*SIN(Wellpath!$M27)</f>
        <v>0</v>
      </c>
      <c r="R27" s="88">
        <f>COS(Wellpath!$M27)</f>
        <v>1</v>
      </c>
      <c r="S27" s="88">
        <f>SIN(Wellpath!$L27)*SIN(Wellpath!$M27)</f>
        <v>0</v>
      </c>
      <c r="T27" s="88">
        <f>-SIN(Wellpath!$L27)</f>
        <v>-0.27278402585723727</v>
      </c>
      <c r="U27" s="88">
        <v>0</v>
      </c>
      <c r="V27" s="88">
        <f>COS(Wellpath!$L27)</f>
        <v>0.9620752960330694</v>
      </c>
    </row>
    <row r="28" spans="1:22" x14ac:dyDescent="0.25">
      <c r="A28" s="26">
        <f>Wellpath!E28</f>
        <v>720</v>
      </c>
      <c r="B28" s="19">
        <f>'DEC-OS'!Q28+'DEC-OH'!Q28+'DEC-OI'!Q28+'DBH-OS'!Q28+'DBH-OH'!Q28+'DBH-OI'!Q28+XCLH!Q28+XCLA!Q28+DRFR!Q28+DSFS!Q28+DSTG!Q28+XYM1!Q28+XYM2!Q28+XYM3E!Q28+XYM4E!Q28+SAGE!Q28+'ABXY-TI1S'!Q28+'ABXY-TI2S'!Q28+ABZ!Q28+'ASXY-TI1S'!Q28+'ASXY-TI2S'!Q28+'ASXY-TI3S'!Q28+ASZ!Q28+'MBXY-TI1S'!Q28+'MBXY-TI2S'!Q28+MBZ!Q28+'MSXY-TI1S'!Q28+'MSXY-TI2S'!Q28++'MSXY-TI3S'!Q28+MSZ!Q28+'DEC-U'!Q28+DECR!Q28+'DBH-U'!Q28+DBHR!Q28+AMIL!Q28</f>
        <v>1.3203578055222776</v>
      </c>
      <c r="C28" s="19">
        <f>'DEC-OS'!R28+'DEC-OH'!R28+'DEC-OI'!R28+'DBH-OS'!R28+'DBH-OH'!R28+'DBH-OI'!R28+XCLH!R28+XCLA!R28+DRFR!R28+DSFS!R28+DSTG!R28+XYM1!R28+XYM2!R28+XYM3E!R28+XYM4E!R28+SAGE!R28+'ABXY-TI1S'!R28+'ABXY-TI2S'!R28+ABZ!R28+'ASXY-TI1S'!R28+'ASXY-TI2S'!R28+'ASXY-TI3S'!R28+ASZ!R28+'MBXY-TI1S'!R28+'MBXY-TI2S'!R28+MBZ!R28+'MSXY-TI1S'!R28+'MSXY-TI2S'!R28++'MSXY-TI3S'!R28+MSZ!R28+'DEC-U'!R28+DECR!R28+'DBH-U'!R28+DBHR!R28+AMIL!R28</f>
        <v>0.95607621505380236</v>
      </c>
      <c r="D28" s="19">
        <f>'DEC-OS'!S28+'DEC-OH'!S28+'DEC-OI'!S28+'DBH-OS'!S28+'DBH-OH'!S28+'DBH-OI'!S28+XCLH!S28+XCLA!S28+DRFR!S28+DSFS!S28+DSTG!S28+XYM1!S28+XYM2!S28+XYM3E!S28+XYM4E!S28+SAGE!S28+'ABXY-TI1S'!S28+'ABXY-TI2S'!S28+ABZ!S28+'ASXY-TI1S'!S28+'ASXY-TI2S'!S28+'ASXY-TI3S'!S28+ASZ!S28+'MBXY-TI1S'!S28+'MBXY-TI2S'!S28+MBZ!S28+'MSXY-TI1S'!S28+'MSXY-TI2S'!S28++'MSXY-TI3S'!S28+MSZ!S28+'DEC-U'!S28+DECR!S28+'DBH-U'!S28+DBHR!S28+AMIL!S28</f>
        <v>0.31546081301407752</v>
      </c>
      <c r="E28" s="19">
        <f>'DEC-OS'!T28+'DEC-OH'!T28+'DEC-OI'!T28+'DBH-OS'!T28+'DBH-OH'!T28+'DBH-OI'!T28+XCLH!T28+XCLA!T28+DRFR!T28+DSFS!T28+DSTG!T28+XYM1!T28+XYM2!T28+XYM3E!T28+XYM4E!T28+SAGE!T28+'ABXY-TI1S'!T28+'ABXY-TI2S'!T28+ABZ!T28+'ASXY-TI1S'!T28+'ASXY-TI2S'!T28+'ASXY-TI3S'!T28+ASZ!T28+'MBXY-TI1S'!T28+'MBXY-TI2S'!T28+MBZ!T28+'MSXY-TI1S'!T28+'MSXY-TI2S'!T28++'MSXY-TI3S'!T28+MSZ!T28+'DEC-U'!T28+DECR!T28+'DBH-U'!T28+DBHR!T28+AMIL!T28</f>
        <v>-2.5799553348940744E-3</v>
      </c>
      <c r="F28" s="19">
        <f>'DEC-OS'!U28+'DEC-OH'!U28+'DEC-OI'!U28+'DBH-OS'!U28+'DBH-OH'!U28+'DBH-OI'!U28+XCLH!U28+XCLA!U28+DRFR!U28+DSFS!U28+DSTG!U28+XYM1!U28+XYM2!U28+XYM3E!U28+XYM4E!U28+SAGE!U28+'ABXY-TI1S'!U28+'ABXY-TI2S'!U28+ABZ!U28+'ASXY-TI1S'!U28+'ASXY-TI2S'!U28+'ASXY-TI3S'!U28+ASZ!U28+'MBXY-TI1S'!U28+'MBXY-TI2S'!U28+MBZ!U28+'MSXY-TI1S'!U28+'MSXY-TI2S'!U28++'MSXY-TI3S'!U28+MSZ!U28+'DEC-U'!U28+DECR!U28+'DBH-U'!U28+DBHR!U28+AMIL!U28</f>
        <v>-8.3491305445274722E-2</v>
      </c>
      <c r="G28" s="19">
        <f>'DEC-OS'!V28+'DEC-OH'!V28+'DEC-OI'!V28+'DBH-OS'!V28+'DBH-OH'!V28+'DBH-OI'!V28+XCLH!V28+XCLA!V28+DRFR!V28+DSFS!V28+DSTG!V28+XYM1!V28+XYM2!V28+XYM3E!V28+XYM4E!V28+SAGE!V28+'ABXY-TI1S'!V28+'ABXY-TI2S'!V28+ABZ!V28+'ASXY-TI1S'!V28+'ASXY-TI2S'!V28+'ASXY-TI3S'!V28+ASZ!V28+'MBXY-TI1S'!V28+'MBXY-TI2S'!V28+MBZ!V28+'MSXY-TI1S'!V28+'MSXY-TI2S'!V28++'MSXY-TI3S'!V28+MSZ!V28+'DEC-U'!V28+DECR!V28+'DBH-U'!V28+DBHR!V28+AMIL!V28</f>
        <v>1.3833022081273551E-4</v>
      </c>
      <c r="H28" s="20">
        <f t="shared" si="0"/>
        <v>1.2708195676485552</v>
      </c>
      <c r="I28" s="20">
        <f t="shared" si="1"/>
        <v>0.95607621505380236</v>
      </c>
      <c r="J28" s="20">
        <f t="shared" si="2"/>
        <v>0.3649990508877996</v>
      </c>
      <c r="K28" s="20">
        <f t="shared" si="3"/>
        <v>-2.4925542363270167E-3</v>
      </c>
      <c r="L28" s="20">
        <f t="shared" si="4"/>
        <v>0.23301842701121689</v>
      </c>
      <c r="M28" s="20">
        <f t="shared" si="5"/>
        <v>-6.8005746742958329E-4</v>
      </c>
      <c r="N28" s="88">
        <f>COS(Wellpath!$L28)*COS(Wellpath!$M28)</f>
        <v>0.94926094143873463</v>
      </c>
      <c r="O28" s="88">
        <f>-SIN(Wellpath!$M28)</f>
        <v>0</v>
      </c>
      <c r="P28" s="88">
        <f>SIN(Wellpath!$L28)*COS(Wellpath!$M28)</f>
        <v>0.3144895309208991</v>
      </c>
      <c r="Q28" s="88">
        <f>COS(Wellpath!$L28)*SIN(Wellpath!$M28)</f>
        <v>0</v>
      </c>
      <c r="R28" s="88">
        <f>COS(Wellpath!$M28)</f>
        <v>1</v>
      </c>
      <c r="S28" s="88">
        <f>SIN(Wellpath!$L28)*SIN(Wellpath!$M28)</f>
        <v>0</v>
      </c>
      <c r="T28" s="88">
        <f>-SIN(Wellpath!$L28)</f>
        <v>-0.3144895309208991</v>
      </c>
      <c r="U28" s="88">
        <v>0</v>
      </c>
      <c r="V28" s="88">
        <f>COS(Wellpath!$L28)</f>
        <v>0.94926094143873463</v>
      </c>
    </row>
    <row r="29" spans="1:22" x14ac:dyDescent="0.25">
      <c r="A29" s="26">
        <f>Wellpath!E29</f>
        <v>750</v>
      </c>
      <c r="B29" s="19">
        <f>'DEC-OS'!Q29+'DEC-OH'!Q29+'DEC-OI'!Q29+'DBH-OS'!Q29+'DBH-OH'!Q29+'DBH-OI'!Q29+XCLH!Q29+XCLA!Q29+DRFR!Q29+DSFS!Q29+DSTG!Q29+XYM1!Q29+XYM2!Q29+XYM3E!Q29+XYM4E!Q29+SAGE!Q29+'ABXY-TI1S'!Q29+'ABXY-TI2S'!Q29+ABZ!Q29+'ASXY-TI1S'!Q29+'ASXY-TI2S'!Q29+'ASXY-TI3S'!Q29+ASZ!Q29+'MBXY-TI1S'!Q29+'MBXY-TI2S'!Q29+MBZ!Q29+'MSXY-TI1S'!Q29+'MSXY-TI2S'!Q29++'MSXY-TI3S'!Q29+MSZ!Q29+'DEC-U'!Q29+DECR!Q29+'DBH-U'!Q29+DBHR!Q29+AMIL!Q29</f>
        <v>1.4672865154334078</v>
      </c>
      <c r="C29" s="19">
        <f>'DEC-OS'!R29+'DEC-OH'!R29+'DEC-OI'!R29+'DBH-OS'!R29+'DBH-OH'!R29+'DBH-OI'!R29+XCLH!R29+XCLA!R29+DRFR!R29+DSFS!R29+DSTG!R29+XYM1!R29+XYM2!R29+XYM3E!R29+XYM4E!R29+SAGE!R29+'ABXY-TI1S'!R29+'ABXY-TI2S'!R29+ABZ!R29+'ASXY-TI1S'!R29+'ASXY-TI2S'!R29+'ASXY-TI3S'!R29+ASZ!R29+'MBXY-TI1S'!R29+'MBXY-TI2S'!R29+MBZ!R29+'MSXY-TI1S'!R29+'MSXY-TI2S'!R29++'MSXY-TI3S'!R29+MSZ!R29+'DEC-U'!R29+DECR!R29+'DBH-U'!R29+DBHR!R29+AMIL!R29</f>
        <v>1.0611491792726417</v>
      </c>
      <c r="D29" s="19">
        <f>'DEC-OS'!S29+'DEC-OH'!S29+'DEC-OI'!S29+'DBH-OS'!S29+'DBH-OH'!S29+'DBH-OI'!S29+XCLH!S29+XCLA!S29+DRFR!S29+DSFS!S29+DSTG!S29+XYM1!S29+XYM2!S29+XYM3E!S29+XYM4E!S29+SAGE!S29+'ABXY-TI1S'!S29+'ABXY-TI2S'!S29+ABZ!S29+'ASXY-TI1S'!S29+'ASXY-TI2S'!S29+'ASXY-TI3S'!S29+ASZ!S29+'MBXY-TI1S'!S29+'MBXY-TI2S'!S29+MBZ!S29+'MSXY-TI1S'!S29+'MSXY-TI2S'!S29++'MSXY-TI3S'!S29+MSZ!S29+'DEC-U'!S29+DECR!S29+'DBH-U'!S29+DBHR!S29+AMIL!S29</f>
        <v>0.34168487259739078</v>
      </c>
      <c r="E29" s="19">
        <f>'DEC-OS'!T29+'DEC-OH'!T29+'DEC-OI'!T29+'DBH-OS'!T29+'DBH-OH'!T29+'DBH-OI'!T29+XCLH!T29+XCLA!T29+DRFR!T29+DSFS!T29+DSTG!T29+XYM1!T29+XYM2!T29+XYM3E!T29+XYM4E!T29+SAGE!T29+'ABXY-TI1S'!T29+'ABXY-TI2S'!T29+ABZ!T29+'ASXY-TI1S'!T29+'ASXY-TI2S'!T29+'ASXY-TI3S'!T29+ASZ!T29+'MBXY-TI1S'!T29+'MBXY-TI2S'!T29+MBZ!T29+'MSXY-TI1S'!T29+'MSXY-TI2S'!T29++'MSXY-TI3S'!T29+MSZ!T29+'DEC-U'!T29+DECR!T29+'DBH-U'!T29+DBHR!T29+AMIL!T29</f>
        <v>-3.4680272467172697E-3</v>
      </c>
      <c r="F29" s="19">
        <f>'DEC-OS'!U29+'DEC-OH'!U29+'DEC-OI'!U29+'DBH-OS'!U29+'DBH-OH'!U29+'DBH-OI'!U29+XCLH!U29+XCLA!U29+DRFR!U29+DSFS!U29+DSTG!U29+XYM1!U29+XYM2!U29+XYM3E!U29+XYM4E!U29+SAGE!U29+'ABXY-TI1S'!U29+'ABXY-TI2S'!U29+ABZ!U29+'ASXY-TI1S'!U29+'ASXY-TI2S'!U29+'ASXY-TI3S'!U29+ASZ!U29+'MBXY-TI1S'!U29+'MBXY-TI2S'!U29+MBZ!U29+'MSXY-TI1S'!U29+'MSXY-TI2S'!U29++'MSXY-TI3S'!U29+MSZ!U29+'DEC-U'!U29+DECR!U29+'DBH-U'!U29+DBHR!U29+AMIL!U29</f>
        <v>-0.12080172085439447</v>
      </c>
      <c r="G29" s="19">
        <f>'DEC-OS'!V29+'DEC-OH'!V29+'DEC-OI'!V29+'DBH-OS'!V29+'DBH-OH'!V29+'DBH-OI'!V29+XCLH!V29+XCLA!V29+DRFR!V29+DSFS!V29+DSTG!V29+XYM1!V29+XYM2!V29+XYM3E!V29+XYM4E!V29+SAGE!V29+'ABXY-TI1S'!V29+'ABXY-TI2S'!V29+ABZ!V29+'ASXY-TI1S'!V29+'ASXY-TI2S'!V29+'ASXY-TI3S'!V29+ASZ!V29+'MBXY-TI1S'!V29+'MBXY-TI2S'!V29+MBZ!V29+'MSXY-TI1S'!V29+'MSXY-TI2S'!V29++'MSXY-TI3S'!V29+MSZ!V29+'DEC-U'!V29+DECR!V29+'DBH-U'!V29+DBHR!V29+AMIL!V29</f>
        <v>2.3509120758309334E-4</v>
      </c>
      <c r="H29" s="20">
        <f t="shared" si="0"/>
        <v>1.4052535328564928</v>
      </c>
      <c r="I29" s="20">
        <f t="shared" si="1"/>
        <v>1.0611491792726417</v>
      </c>
      <c r="J29" s="20">
        <f t="shared" si="2"/>
        <v>0.40371785517430597</v>
      </c>
      <c r="K29" s="20">
        <f t="shared" si="3"/>
        <v>-3.3249532337056558E-3</v>
      </c>
      <c r="L29" s="20">
        <f t="shared" si="4"/>
        <v>0.28384748005326543</v>
      </c>
      <c r="M29" s="20">
        <f t="shared" si="5"/>
        <v>-1.0134924042766904E-3</v>
      </c>
      <c r="N29" s="88">
        <f>COS(Wellpath!$L29)*COS(Wellpath!$M29)</f>
        <v>0.93463961468990642</v>
      </c>
      <c r="O29" s="88">
        <f>-SIN(Wellpath!$M29)</f>
        <v>0</v>
      </c>
      <c r="P29" s="88">
        <f>SIN(Wellpath!$L29)*COS(Wellpath!$M29)</f>
        <v>0.35559638728803661</v>
      </c>
      <c r="Q29" s="88">
        <f>COS(Wellpath!$L29)*SIN(Wellpath!$M29)</f>
        <v>0</v>
      </c>
      <c r="R29" s="88">
        <f>COS(Wellpath!$M29)</f>
        <v>1</v>
      </c>
      <c r="S29" s="88">
        <f>SIN(Wellpath!$L29)*SIN(Wellpath!$M29)</f>
        <v>0</v>
      </c>
      <c r="T29" s="88">
        <f>-SIN(Wellpath!$L29)</f>
        <v>-0.35559638728803661</v>
      </c>
      <c r="U29" s="88">
        <v>0</v>
      </c>
      <c r="V29" s="88">
        <f>COS(Wellpath!$L29)</f>
        <v>0.93463961468990642</v>
      </c>
    </row>
    <row r="30" spans="1:22" x14ac:dyDescent="0.25">
      <c r="A30" s="26">
        <f>Wellpath!E30</f>
        <v>780</v>
      </c>
      <c r="B30" s="19">
        <f>'DEC-OS'!Q30+'DEC-OH'!Q30+'DEC-OI'!Q30+'DBH-OS'!Q30+'DBH-OH'!Q30+'DBH-OI'!Q30+XCLH!Q30+XCLA!Q30+DRFR!Q30+DSFS!Q30+DSTG!Q30+XYM1!Q30+XYM2!Q30+XYM3E!Q30+XYM4E!Q30+SAGE!Q30+'ABXY-TI1S'!Q30+'ABXY-TI2S'!Q30+ABZ!Q30+'ASXY-TI1S'!Q30+'ASXY-TI2S'!Q30+'ASXY-TI3S'!Q30+ASZ!Q30+'MBXY-TI1S'!Q30+'MBXY-TI2S'!Q30+MBZ!Q30+'MSXY-TI1S'!Q30+'MSXY-TI2S'!Q30++'MSXY-TI3S'!Q30+MSZ!Q30+'DEC-U'!Q30+DECR!Q30+'DBH-U'!Q30+DBHR!Q30+AMIL!Q30</f>
        <v>1.625423899367888</v>
      </c>
      <c r="C30" s="19">
        <f>'DEC-OS'!R30+'DEC-OH'!R30+'DEC-OI'!R30+'DBH-OS'!R30+'DBH-OH'!R30+'DBH-OI'!R30+XCLH!R30+XCLA!R30+DRFR!R30+DSFS!R30+DSTG!R30+XYM1!R30+XYM2!R30+XYM3E!R30+XYM4E!R30+SAGE!R30+'ABXY-TI1S'!R30+'ABXY-TI2S'!R30+ABZ!R30+'ASXY-TI1S'!R30+'ASXY-TI2S'!R30+'ASXY-TI3S'!R30+ASZ!R30+'MBXY-TI1S'!R30+'MBXY-TI2S'!R30+MBZ!R30+'MSXY-TI1S'!R30+'MSXY-TI2S'!R30++'MSXY-TI3S'!R30+MSZ!R30+'DEC-U'!R30+DECR!R30+'DBH-U'!R30+DBHR!R30+AMIL!R30</f>
        <v>1.1930088706443407</v>
      </c>
      <c r="D30" s="19">
        <f>'DEC-OS'!S30+'DEC-OH'!S30+'DEC-OI'!S30+'DBH-OS'!S30+'DBH-OH'!S30+'DBH-OI'!S30+XCLH!S30+XCLA!S30+DRFR!S30+DSFS!S30+DSTG!S30+XYM1!S30+XYM2!S30+XYM3E!S30+XYM4E!S30+SAGE!S30+'ABXY-TI1S'!S30+'ABXY-TI2S'!S30+ABZ!S30+'ASXY-TI1S'!S30+'ASXY-TI2S'!S30+'ASXY-TI3S'!S30+ASZ!S30+'MBXY-TI1S'!S30+'MBXY-TI2S'!S30+MBZ!S30+'MSXY-TI1S'!S30+'MSXY-TI2S'!S30++'MSXY-TI3S'!S30+MSZ!S30+'DEC-U'!S30+DECR!S30+'DBH-U'!S30+DBHR!S30+AMIL!S30</f>
        <v>0.37282898137100023</v>
      </c>
      <c r="E30" s="19">
        <f>'DEC-OS'!T30+'DEC-OH'!T30+'DEC-OI'!T30+'DBH-OS'!T30+'DBH-OH'!T30+'DBH-OI'!T30+XCLH!T30+XCLA!T30+DRFR!T30+DSFS!T30+DSTG!T30+XYM1!T30+XYM2!T30+XYM3E!T30+XYM4E!T30+SAGE!T30+'ABXY-TI1S'!T30+'ABXY-TI2S'!T30+ABZ!T30+'ASXY-TI1S'!T30+'ASXY-TI2S'!T30+'ASXY-TI3S'!T30+ASZ!T30+'MBXY-TI1S'!T30+'MBXY-TI2S'!T30+MBZ!T30+'MSXY-TI1S'!T30+'MSXY-TI2S'!T30++'MSXY-TI3S'!T30+MSZ!T30+'DEC-U'!T30+DECR!T30+'DBH-U'!T30+DBHR!T30+AMIL!T30</f>
        <v>-4.521433031316041E-3</v>
      </c>
      <c r="F30" s="19">
        <f>'DEC-OS'!U30+'DEC-OH'!U30+'DEC-OI'!U30+'DBH-OS'!U30+'DBH-OH'!U30+'DBH-OI'!U30+XCLH!U30+XCLA!U30+DRFR!U30+DSFS!U30+DSTG!U30+XYM1!U30+XYM2!U30+XYM3E!U30+XYM4E!U30+SAGE!U30+'ABXY-TI1S'!U30+'ABXY-TI2S'!U30+ABZ!U30+'ASXY-TI1S'!U30+'ASXY-TI2S'!U30+'ASXY-TI3S'!U30+ASZ!U30+'MBXY-TI1S'!U30+'MBXY-TI2S'!U30+MBZ!U30+'MSXY-TI1S'!U30+'MSXY-TI2S'!U30++'MSXY-TI3S'!U30+MSZ!U30+'DEC-U'!U30+DECR!U30+'DBH-U'!U30+DBHR!U30+AMIL!U30</f>
        <v>-0.16702015084571106</v>
      </c>
      <c r="G30" s="19">
        <f>'DEC-OS'!V30+'DEC-OH'!V30+'DEC-OI'!V30+'DBH-OS'!V30+'DBH-OH'!V30+'DBH-OI'!V30+XCLH!V30+XCLA!V30+DRFR!V30+DSFS!V30+DSTG!V30+XYM1!V30+XYM2!V30+XYM3E!V30+XYM4E!V30+SAGE!V30+'ABXY-TI1S'!V30+'ABXY-TI2S'!V30+ABZ!V30+'ASXY-TI1S'!V30+'ASXY-TI2S'!V30+'ASXY-TI3S'!V30+ASZ!V30+'MBXY-TI1S'!V30+'MBXY-TI2S'!V30+MBZ!V30+'MSXY-TI1S'!V30+'MSXY-TI2S'!V30++'MSXY-TI3S'!V30+MSZ!V30+'DEC-U'!V30+DECR!V30+'DBH-U'!V30+DBHR!V30+AMIL!V30</f>
        <v>3.7708824931355453E-4</v>
      </c>
      <c r="H30" s="20">
        <f t="shared" si="0"/>
        <v>1.5504435557448653</v>
      </c>
      <c r="I30" s="20">
        <f t="shared" si="1"/>
        <v>1.1930088706443407</v>
      </c>
      <c r="J30" s="20">
        <f t="shared" si="2"/>
        <v>0.44780932499402309</v>
      </c>
      <c r="K30" s="20">
        <f t="shared" si="3"/>
        <v>-4.3010936972202865E-3</v>
      </c>
      <c r="L30" s="20">
        <f t="shared" si="4"/>
        <v>0.34087193523456316</v>
      </c>
      <c r="M30" s="20">
        <f t="shared" si="5"/>
        <v>-1.4443494079266464E-3</v>
      </c>
      <c r="N30" s="88">
        <f>COS(Wellpath!$L30)*COS(Wellpath!$M30)</f>
        <v>0.91823914831307285</v>
      </c>
      <c r="O30" s="88">
        <f>-SIN(Wellpath!$M30)</f>
        <v>0</v>
      </c>
      <c r="P30" s="88">
        <f>SIN(Wellpath!$L30)*COS(Wellpath!$M30)</f>
        <v>0.39602634572119394</v>
      </c>
      <c r="Q30" s="88">
        <f>COS(Wellpath!$L30)*SIN(Wellpath!$M30)</f>
        <v>0</v>
      </c>
      <c r="R30" s="88">
        <f>COS(Wellpath!$M30)</f>
        <v>1</v>
      </c>
      <c r="S30" s="88">
        <f>SIN(Wellpath!$L30)*SIN(Wellpath!$M30)</f>
        <v>0</v>
      </c>
      <c r="T30" s="88">
        <f>-SIN(Wellpath!$L30)</f>
        <v>-0.39602634572119394</v>
      </c>
      <c r="U30" s="88">
        <v>0</v>
      </c>
      <c r="V30" s="88">
        <f>COS(Wellpath!$L30)</f>
        <v>0.91823914831307285</v>
      </c>
    </row>
    <row r="31" spans="1:22" x14ac:dyDescent="0.25">
      <c r="A31" s="26">
        <f>Wellpath!E31</f>
        <v>810</v>
      </c>
      <c r="B31" s="19">
        <f>'DEC-OS'!Q31+'DEC-OH'!Q31+'DEC-OI'!Q31+'DBH-OS'!Q31+'DBH-OH'!Q31+'DBH-OI'!Q31+XCLH!Q31+XCLA!Q31+DRFR!Q31+DSFS!Q31+DSTG!Q31+XYM1!Q31+XYM2!Q31+XYM3E!Q31+XYM4E!Q31+SAGE!Q31+'ABXY-TI1S'!Q31+'ABXY-TI2S'!Q31+ABZ!Q31+'ASXY-TI1S'!Q31+'ASXY-TI2S'!Q31+'ASXY-TI3S'!Q31+ASZ!Q31+'MBXY-TI1S'!Q31+'MBXY-TI2S'!Q31+MBZ!Q31+'MSXY-TI1S'!Q31+'MSXY-TI2S'!Q31++'MSXY-TI3S'!Q31+MSZ!Q31+'DEC-U'!Q31+DECR!Q31+'DBH-U'!Q31+DBHR!Q31+AMIL!Q31</f>
        <v>1.7945655217900922</v>
      </c>
      <c r="C31" s="19">
        <f>'DEC-OS'!R31+'DEC-OH'!R31+'DEC-OI'!R31+'DBH-OS'!R31+'DBH-OH'!R31+'DBH-OI'!R31+XCLH!R31+XCLA!R31+DRFR!R31+DSFS!R31+DSTG!R31+XYM1!R31+XYM2!R31+XYM3E!R31+XYM4E!R31+SAGE!R31+'ABXY-TI1S'!R31+'ABXY-TI2S'!R31+ABZ!R31+'ASXY-TI1S'!R31+'ASXY-TI2S'!R31+'ASXY-TI3S'!R31+ASZ!R31+'MBXY-TI1S'!R31+'MBXY-TI2S'!R31+MBZ!R31+'MSXY-TI1S'!R31+'MSXY-TI2S'!R31++'MSXY-TI3S'!R31+MSZ!R31+'DEC-U'!R31+DECR!R31+'DBH-U'!R31+DBHR!R31+AMIL!R31</f>
        <v>1.3579246115042327</v>
      </c>
      <c r="D31" s="19">
        <f>'DEC-OS'!S31+'DEC-OH'!S31+'DEC-OI'!S31+'DBH-OS'!S31+'DBH-OH'!S31+'DBH-OI'!S31+XCLH!S31+XCLA!S31+DRFR!S31+DSFS!S31+DSTG!S31+XYM1!S31+XYM2!S31+XYM3E!S31+XYM4E!S31+SAGE!S31+'ABXY-TI1S'!S31+'ABXY-TI2S'!S31+ABZ!S31+'ASXY-TI1S'!S31+'ASXY-TI2S'!S31+'ASXY-TI3S'!S31+ASZ!S31+'MBXY-TI1S'!S31+'MBXY-TI2S'!S31+MBZ!S31+'MSXY-TI1S'!S31+'MSXY-TI2S'!S31++'MSXY-TI3S'!S31+MSZ!S31+'DEC-U'!S31+DECR!S31+'DBH-U'!S31+DBHR!S31+AMIL!S31</f>
        <v>0.4098691036484311</v>
      </c>
      <c r="E31" s="19">
        <f>'DEC-OS'!T31+'DEC-OH'!T31+'DEC-OI'!T31+'DBH-OS'!T31+'DBH-OH'!T31+'DBH-OI'!T31+XCLH!T31+XCLA!T31+DRFR!T31+DSFS!T31+DSTG!T31+XYM1!T31+XYM2!T31+XYM3E!T31+XYM4E!T31+SAGE!T31+'ABXY-TI1S'!T31+'ABXY-TI2S'!T31+ABZ!T31+'ASXY-TI1S'!T31+'ASXY-TI2S'!T31+'ASXY-TI3S'!T31+ASZ!T31+'MBXY-TI1S'!T31+'MBXY-TI2S'!T31+MBZ!T31+'MSXY-TI1S'!T31+'MSXY-TI2S'!T31++'MSXY-TI3S'!T31+MSZ!T31+'DEC-U'!T31+DECR!T31+'DBH-U'!T31+DBHR!T31+AMIL!T31</f>
        <v>-5.750923059174011E-3</v>
      </c>
      <c r="F31" s="19">
        <f>'DEC-OS'!U31+'DEC-OH'!U31+'DEC-OI'!U31+'DBH-OS'!U31+'DBH-OH'!U31+'DBH-OI'!U31+XCLH!U31+XCLA!U31+DRFR!U31+DSFS!U31+DSTG!U31+XYM1!U31+XYM2!U31+XYM3E!U31+XYM4E!U31+SAGE!U31+'ABXY-TI1S'!U31+'ABXY-TI2S'!U31+ABZ!U31+'ASXY-TI1S'!U31+'ASXY-TI2S'!U31+'ASXY-TI3S'!U31+ASZ!U31+'MBXY-TI1S'!U31+'MBXY-TI2S'!U31+MBZ!U31+'MSXY-TI1S'!U31+'MSXY-TI2S'!U31++'MSXY-TI3S'!U31+MSZ!U31+'DEC-U'!U31+DECR!U31+'DBH-U'!U31+DBHR!U31+AMIL!U31</f>
        <v>-0.22300457256613718</v>
      </c>
      <c r="G31" s="19">
        <f>'DEC-OS'!V31+'DEC-OH'!V31+'DEC-OI'!V31+'DBH-OS'!V31+'DBH-OH'!V31+'DBH-OI'!V31+XCLH!V31+XCLA!V31+DRFR!V31+DSFS!V31+DSTG!V31+XYM1!V31+XYM2!V31+XYM3E!V31+XYM4E!V31+SAGE!V31+'ABXY-TI1S'!V31+'ABXY-TI2S'!V31+ABZ!V31+'ASXY-TI1S'!V31+'ASXY-TI2S'!V31+'ASXY-TI3S'!V31+ASZ!V31+'MBXY-TI1S'!V31+'MBXY-TI2S'!V31+MBZ!V31+'MSXY-TI1S'!V31+'MSXY-TI2S'!V31++'MSXY-TI3S'!V31+MSZ!V31+'DEC-U'!V31+DECR!V31+'DBH-U'!V31+DBHR!V31+AMIL!V31</f>
        <v>5.7735625232823362E-4</v>
      </c>
      <c r="H31" s="20">
        <f t="shared" si="0"/>
        <v>1.7066116178066866</v>
      </c>
      <c r="I31" s="20">
        <f t="shared" si="1"/>
        <v>1.3579246115042327</v>
      </c>
      <c r="J31" s="20">
        <f t="shared" si="2"/>
        <v>0.49782300763183696</v>
      </c>
      <c r="K31" s="20">
        <f t="shared" si="3"/>
        <v>-5.4279082468837499E-3</v>
      </c>
      <c r="L31" s="20">
        <f t="shared" si="4"/>
        <v>0.40470310842255841</v>
      </c>
      <c r="M31" s="20">
        <f t="shared" si="5"/>
        <v>-1.9860182119137895E-3</v>
      </c>
      <c r="N31" s="88">
        <f>COS(Wellpath!$L31)*COS(Wellpath!$M31)</f>
        <v>0.90009076152812395</v>
      </c>
      <c r="O31" s="88">
        <f>-SIN(Wellpath!$M31)</f>
        <v>0</v>
      </c>
      <c r="P31" s="88">
        <f>SIN(Wellpath!$L31)*COS(Wellpath!$M31)</f>
        <v>0.43570244549660492</v>
      </c>
      <c r="Q31" s="88">
        <f>COS(Wellpath!$L31)*SIN(Wellpath!$M31)</f>
        <v>0</v>
      </c>
      <c r="R31" s="88">
        <f>COS(Wellpath!$M31)</f>
        <v>1</v>
      </c>
      <c r="S31" s="88">
        <f>SIN(Wellpath!$L31)*SIN(Wellpath!$M31)</f>
        <v>0</v>
      </c>
      <c r="T31" s="88">
        <f>-SIN(Wellpath!$L31)</f>
        <v>-0.43570244549660492</v>
      </c>
      <c r="U31" s="88">
        <v>0</v>
      </c>
      <c r="V31" s="88">
        <f>COS(Wellpath!$L31)</f>
        <v>0.90009076152812395</v>
      </c>
    </row>
    <row r="32" spans="1:22" x14ac:dyDescent="0.25">
      <c r="A32" s="26">
        <f>Wellpath!E32</f>
        <v>840</v>
      </c>
      <c r="B32" s="19">
        <f>'DEC-OS'!Q32+'DEC-OH'!Q32+'DEC-OI'!Q32+'DBH-OS'!Q32+'DBH-OH'!Q32+'DBH-OI'!Q32+XCLH!Q32+XCLA!Q32+DRFR!Q32+DSFS!Q32+DSTG!Q32+XYM1!Q32+XYM2!Q32+XYM3E!Q32+XYM4E!Q32+SAGE!Q32+'ABXY-TI1S'!Q32+'ABXY-TI2S'!Q32+ABZ!Q32+'ASXY-TI1S'!Q32+'ASXY-TI2S'!Q32+'ASXY-TI3S'!Q32+ASZ!Q32+'MBXY-TI1S'!Q32+'MBXY-TI2S'!Q32+MBZ!Q32+'MSXY-TI1S'!Q32+'MSXY-TI2S'!Q32++'MSXY-TI3S'!Q32+MSZ!Q32+'DEC-U'!Q32+DECR!Q32+'DBH-U'!Q32+DBHR!Q32+AMIL!Q32</f>
        <v>1.9743249933174134</v>
      </c>
      <c r="C32" s="19">
        <f>'DEC-OS'!R32+'DEC-OH'!R32+'DEC-OI'!R32+'DBH-OS'!R32+'DBH-OH'!R32+'DBH-OI'!R32+XCLH!R32+XCLA!R32+DRFR!R32+DSFS!R32+DSTG!R32+XYM1!R32+XYM2!R32+XYM3E!R32+XYM4E!R32+SAGE!R32+'ABXY-TI1S'!R32+'ABXY-TI2S'!R32+ABZ!R32+'ASXY-TI1S'!R32+'ASXY-TI2S'!R32+'ASXY-TI3S'!R32+ASZ!R32+'MBXY-TI1S'!R32+'MBXY-TI2S'!R32+MBZ!R32+'MSXY-TI1S'!R32+'MSXY-TI2S'!R32++'MSXY-TI3S'!R32+MSZ!R32+'DEC-U'!R32+DECR!R32+'DBH-U'!R32+DBHR!R32+AMIL!R32</f>
        <v>1.5627235395707628</v>
      </c>
      <c r="D32" s="19">
        <f>'DEC-OS'!S32+'DEC-OH'!S32+'DEC-OI'!S32+'DBH-OS'!S32+'DBH-OH'!S32+'DBH-OI'!S32+XCLH!S32+XCLA!S32+DRFR!S32+DSFS!S32+DSTG!S32+XYM1!S32+XYM2!S32+XYM3E!S32+XYM4E!S32+SAGE!S32+'ABXY-TI1S'!S32+'ABXY-TI2S'!S32+ABZ!S32+'ASXY-TI1S'!S32+'ASXY-TI2S'!S32+'ASXY-TI3S'!S32+ASZ!S32+'MBXY-TI1S'!S32+'MBXY-TI2S'!S32+MBZ!S32+'MSXY-TI1S'!S32+'MSXY-TI2S'!S32++'MSXY-TI3S'!S32+MSZ!S32+'DEC-U'!S32+DECR!S32+'DBH-U'!S32+DBHR!S32+AMIL!S32</f>
        <v>0.45387922740106901</v>
      </c>
      <c r="E32" s="19">
        <f>'DEC-OS'!T32+'DEC-OH'!T32+'DEC-OI'!T32+'DBH-OS'!T32+'DBH-OH'!T32+'DBH-OI'!T32+XCLH!T32+XCLA!T32+DRFR!T32+DSFS!T32+DSTG!T32+XYM1!T32+XYM2!T32+XYM3E!T32+XYM4E!T32+SAGE!T32+'ABXY-TI1S'!T32+'ABXY-TI2S'!T32+ABZ!T32+'ASXY-TI1S'!T32+'ASXY-TI2S'!T32+'ASXY-TI3S'!T32+ASZ!T32+'MBXY-TI1S'!T32+'MBXY-TI2S'!T32+MBZ!T32+'MSXY-TI1S'!T32+'MSXY-TI2S'!T32++'MSXY-TI3S'!T32+MSZ!T32+'DEC-U'!T32+DECR!T32+'DBH-U'!T32+DBHR!T32+AMIL!T32</f>
        <v>-7.1659833721338809E-3</v>
      </c>
      <c r="F32" s="19">
        <f>'DEC-OS'!U32+'DEC-OH'!U32+'DEC-OI'!U32+'DBH-OS'!U32+'DBH-OH'!U32+'DBH-OI'!U32+XCLH!U32+XCLA!U32+DRFR!U32+DSFS!U32+DSTG!U32+XYM1!U32+XYM2!U32+XYM3E!U32+XYM4E!U32+SAGE!U32+'ABXY-TI1S'!U32+'ABXY-TI2S'!U32+ABZ!U32+'ASXY-TI1S'!U32+'ASXY-TI2S'!U32+'ASXY-TI3S'!U32+ASZ!U32+'MBXY-TI1S'!U32+'MBXY-TI2S'!U32+MBZ!U32+'MSXY-TI1S'!U32+'MSXY-TI2S'!U32++'MSXY-TI3S'!U32+MSZ!U32+'DEC-U'!U32+DECR!U32+'DBH-U'!U32+DBHR!U32+AMIL!U32</f>
        <v>-0.28957896838868535</v>
      </c>
      <c r="G32" s="19">
        <f>'DEC-OS'!V32+'DEC-OH'!V32+'DEC-OI'!V32+'DBH-OS'!V32+'DBH-OH'!V32+'DBH-OI'!V32+XCLH!V32+XCLA!V32+DRFR!V32+DSFS!V32+DSTG!V32+XYM1!V32+XYM2!V32+XYM3E!V32+XYM4E!V32+SAGE!V32+'ABXY-TI1S'!V32+'ABXY-TI2S'!V32+ABZ!V32+'ASXY-TI1S'!V32+'ASXY-TI2S'!V32+'ASXY-TI3S'!V32+ASZ!V32+'MBXY-TI1S'!V32+'MBXY-TI2S'!V32+MBZ!V32+'MSXY-TI1S'!V32+'MSXY-TI2S'!V32++'MSXY-TI3S'!V32+MSZ!V32+'DEC-U'!V32+DECR!V32+'DBH-U'!V32+DBHR!V32+AMIL!V32</f>
        <v>8.5061297451151591E-4</v>
      </c>
      <c r="H32" s="20">
        <f t="shared" si="0"/>
        <v>1.8738464926323284</v>
      </c>
      <c r="I32" s="20">
        <f t="shared" si="1"/>
        <v>1.5627235395707628</v>
      </c>
      <c r="J32" s="20">
        <f t="shared" si="2"/>
        <v>0.55435772808615391</v>
      </c>
      <c r="K32" s="20">
        <f t="shared" si="3"/>
        <v>-6.7113640568597166E-3</v>
      </c>
      <c r="L32" s="20">
        <f t="shared" si="4"/>
        <v>0.47595394815611364</v>
      </c>
      <c r="M32" s="20">
        <f t="shared" si="5"/>
        <v>-2.6518771876536959E-3</v>
      </c>
      <c r="N32" s="88">
        <f>COS(Wellpath!$L32)*COS(Wellpath!$M32)</f>
        <v>0.88022900082079159</v>
      </c>
      <c r="O32" s="88">
        <f>-SIN(Wellpath!$M32)</f>
        <v>0</v>
      </c>
      <c r="P32" s="88">
        <f>SIN(Wellpath!$L32)*COS(Wellpath!$M32)</f>
        <v>0.47454916090330496</v>
      </c>
      <c r="Q32" s="88">
        <f>COS(Wellpath!$L32)*SIN(Wellpath!$M32)</f>
        <v>0</v>
      </c>
      <c r="R32" s="88">
        <f>COS(Wellpath!$M32)</f>
        <v>1</v>
      </c>
      <c r="S32" s="88">
        <f>SIN(Wellpath!$L32)*SIN(Wellpath!$M32)</f>
        <v>0</v>
      </c>
      <c r="T32" s="88">
        <f>-SIN(Wellpath!$L32)</f>
        <v>-0.47454916090330496</v>
      </c>
      <c r="U32" s="88">
        <v>0</v>
      </c>
      <c r="V32" s="88">
        <f>COS(Wellpath!$L32)</f>
        <v>0.88022900082079159</v>
      </c>
    </row>
    <row r="33" spans="1:22" x14ac:dyDescent="0.25">
      <c r="A33" s="26">
        <f>Wellpath!E33</f>
        <v>870</v>
      </c>
      <c r="B33" s="19">
        <f>'DEC-OS'!Q33+'DEC-OH'!Q33+'DEC-OI'!Q33+'DBH-OS'!Q33+'DBH-OH'!Q33+'DBH-OI'!Q33+XCLH!Q33+XCLA!Q33+DRFR!Q33+DSFS!Q33+DSTG!Q33+XYM1!Q33+XYM2!Q33+XYM3E!Q33+XYM4E!Q33+SAGE!Q33+'ABXY-TI1S'!Q33+'ABXY-TI2S'!Q33+ABZ!Q33+'ASXY-TI1S'!Q33+'ASXY-TI2S'!Q33+'ASXY-TI3S'!Q33+ASZ!Q33+'MBXY-TI1S'!Q33+'MBXY-TI2S'!Q33+MBZ!Q33+'MSXY-TI1S'!Q33+'MSXY-TI2S'!Q33++'MSXY-TI3S'!Q33+MSZ!Q33+'DEC-U'!Q33+DECR!Q33+'DBH-U'!Q33+DBHR!Q33+AMIL!Q33</f>
        <v>2.1641387440856557</v>
      </c>
      <c r="C33" s="19">
        <f>'DEC-OS'!R33+'DEC-OH'!R33+'DEC-OI'!R33+'DBH-OS'!R33+'DBH-OH'!R33+'DBH-OI'!R33+XCLH!R33+XCLA!R33+DRFR!R33+DSFS!R33+DSTG!R33+XYM1!R33+XYM2!R33+XYM3E!R33+XYM4E!R33+SAGE!R33+'ABXY-TI1S'!R33+'ABXY-TI2S'!R33+ABZ!R33+'ASXY-TI1S'!R33+'ASXY-TI2S'!R33+'ASXY-TI3S'!R33+ASZ!R33+'MBXY-TI1S'!R33+'MBXY-TI2S'!R33+MBZ!R33+'MSXY-TI1S'!R33+'MSXY-TI2S'!R33++'MSXY-TI3S'!R33+MSZ!R33+'DEC-U'!R33+DECR!R33+'DBH-U'!R33+DBHR!R33+AMIL!R33</f>
        <v>1.8147343681019947</v>
      </c>
      <c r="D33" s="19">
        <f>'DEC-OS'!S33+'DEC-OH'!S33+'DEC-OI'!S33+'DBH-OS'!S33+'DBH-OH'!S33+'DBH-OI'!S33+XCLH!S33+XCLA!S33+DRFR!S33+DSFS!S33+DSTG!S33+XYM1!S33+XYM2!S33+XYM3E!S33+XYM4E!S33+SAGE!S33+'ABXY-TI1S'!S33+'ABXY-TI2S'!S33+ABZ!S33+'ASXY-TI1S'!S33+'ASXY-TI2S'!S33+'ASXY-TI3S'!S33+ASZ!S33+'MBXY-TI1S'!S33+'MBXY-TI2S'!S33+MBZ!S33+'MSXY-TI1S'!S33+'MSXY-TI2S'!S33++'MSXY-TI3S'!S33+MSZ!S33+'DEC-U'!S33+DECR!S33+'DBH-U'!S33+DBHR!S33+AMIL!S33</f>
        <v>0.50602970673469516</v>
      </c>
      <c r="E33" s="19">
        <f>'DEC-OS'!T33+'DEC-OH'!T33+'DEC-OI'!T33+'DBH-OS'!T33+'DBH-OH'!T33+'DBH-OI'!T33+XCLH!T33+XCLA!T33+DRFR!T33+DSFS!T33+DSTG!T33+XYM1!T33+XYM2!T33+XYM3E!T33+XYM4E!T33+SAGE!T33+'ABXY-TI1S'!T33+'ABXY-TI2S'!T33+ABZ!T33+'ASXY-TI1S'!T33+'ASXY-TI2S'!T33+'ASXY-TI3S'!T33+ASZ!T33+'MBXY-TI1S'!T33+'MBXY-TI2S'!T33+MBZ!T33+'MSXY-TI1S'!T33+'MSXY-TI2S'!T33++'MSXY-TI3S'!T33+MSZ!T33+'DEC-U'!T33+DECR!T33+'DBH-U'!T33+DBHR!T33+AMIL!T33</f>
        <v>-8.7742958003795522E-3</v>
      </c>
      <c r="F33" s="19">
        <f>'DEC-OS'!U33+'DEC-OH'!U33+'DEC-OI'!U33+'DBH-OS'!U33+'DBH-OH'!U33+'DBH-OI'!U33+XCLH!U33+XCLA!U33+DRFR!U33+DSFS!U33+DSTG!U33+XYM1!U33+XYM2!U33+XYM3E!U33+XYM4E!U33+SAGE!U33+'ABXY-TI1S'!U33+'ABXY-TI2S'!U33+ABZ!U33+'ASXY-TI1S'!U33+'ASXY-TI2S'!U33+'ASXY-TI3S'!U33+ASZ!U33+'MBXY-TI1S'!U33+'MBXY-TI2S'!U33+MBZ!U33+'MSXY-TI1S'!U33+'MSXY-TI2S'!U33++'MSXY-TI3S'!U33+MSZ!U33+'DEC-U'!U33+DECR!U33+'DBH-U'!U33+DBHR!U33+AMIL!U33</f>
        <v>-0.36751514617130199</v>
      </c>
      <c r="G33" s="19">
        <f>'DEC-OS'!V33+'DEC-OH'!V33+'DEC-OI'!V33+'DBH-OS'!V33+'DBH-OH'!V33+'DBH-OI'!V33+XCLH!V33+XCLA!V33+DRFR!V33+DSFS!V33+DSTG!V33+XYM1!V33+XYM2!V33+XYM3E!V33+XYM4E!V33+SAGE!V33+'ABXY-TI1S'!V33+'ABXY-TI2S'!V33+ABZ!V33+'ASXY-TI1S'!V33+'ASXY-TI2S'!V33+'ASXY-TI3S'!V33+ASZ!V33+'MBXY-TI1S'!V33+'MBXY-TI2S'!V33+MBZ!V33+'MSXY-TI1S'!V33+'MSXY-TI2S'!V33++'MSXY-TI3S'!V33+MSZ!V33+'DEC-U'!V33+DECR!V33+'DBH-U'!V33+DBHR!V33+AMIL!V33</f>
        <v>1.2130395340127173E-3</v>
      </c>
      <c r="H33" s="20">
        <f t="shared" si="0"/>
        <v>2.0521057580995481</v>
      </c>
      <c r="I33" s="20">
        <f t="shared" si="1"/>
        <v>1.8147343681019947</v>
      </c>
      <c r="J33" s="20">
        <f t="shared" si="2"/>
        <v>0.61806269272080272</v>
      </c>
      <c r="K33" s="20">
        <f t="shared" si="3"/>
        <v>-8.156088468575861E-3</v>
      </c>
      <c r="L33" s="20">
        <f t="shared" si="4"/>
        <v>0.55522869095655403</v>
      </c>
      <c r="M33" s="20">
        <f t="shared" si="5"/>
        <v>-3.4551342371027952E-3</v>
      </c>
      <c r="N33" s="88">
        <f>COS(Wellpath!$L33)*COS(Wellpath!$M33)</f>
        <v>0.85869167418145109</v>
      </c>
      <c r="O33" s="88">
        <f>-SIN(Wellpath!$M33)</f>
        <v>0</v>
      </c>
      <c r="P33" s="88">
        <f>SIN(Wellpath!$L33)*COS(Wellpath!$M33)</f>
        <v>0.51249254501061436</v>
      </c>
      <c r="Q33" s="88">
        <f>COS(Wellpath!$L33)*SIN(Wellpath!$M33)</f>
        <v>0</v>
      </c>
      <c r="R33" s="88">
        <f>COS(Wellpath!$M33)</f>
        <v>1</v>
      </c>
      <c r="S33" s="88">
        <f>SIN(Wellpath!$L33)*SIN(Wellpath!$M33)</f>
        <v>0</v>
      </c>
      <c r="T33" s="88">
        <f>-SIN(Wellpath!$L33)</f>
        <v>-0.51249254501061436</v>
      </c>
      <c r="U33" s="88">
        <v>0</v>
      </c>
      <c r="V33" s="88">
        <f>COS(Wellpath!$L33)</f>
        <v>0.85869167418145109</v>
      </c>
    </row>
    <row r="34" spans="1:22" x14ac:dyDescent="0.25">
      <c r="A34" s="26">
        <f>Wellpath!E34</f>
        <v>900</v>
      </c>
      <c r="B34" s="19">
        <f>'DEC-OS'!Q34+'DEC-OH'!Q34+'DEC-OI'!Q34+'DBH-OS'!Q34+'DBH-OH'!Q34+'DBH-OI'!Q34+XCLH!Q34+XCLA!Q34+DRFR!Q34+DSFS!Q34+DSTG!Q34+XYM1!Q34+XYM2!Q34+XYM3E!Q34+XYM4E!Q34+SAGE!Q34+'ABXY-TI1S'!Q34+'ABXY-TI2S'!Q34+ABZ!Q34+'ASXY-TI1S'!Q34+'ASXY-TI2S'!Q34+'ASXY-TI3S'!Q34+ASZ!Q34+'MBXY-TI1S'!Q34+'MBXY-TI2S'!Q34+MBZ!Q34+'MSXY-TI1S'!Q34+'MSXY-TI2S'!Q34++'MSXY-TI3S'!Q34+MSZ!Q34+'DEC-U'!Q34+DECR!Q34+'DBH-U'!Q34+DBHR!Q34+AMIL!Q34</f>
        <v>2.3632712441269819</v>
      </c>
      <c r="C34" s="19">
        <f>'DEC-OS'!R34+'DEC-OH'!R34+'DEC-OI'!R34+'DBH-OS'!R34+'DBH-OH'!R34+'DBH-OI'!R34+XCLH!R34+XCLA!R34+DRFR!R34+DSFS!R34+DSTG!R34+XYM1!R34+XYM2!R34+XYM3E!R34+XYM4E!R34+SAGE!R34+'ABXY-TI1S'!R34+'ABXY-TI2S'!R34+ABZ!R34+'ASXY-TI1S'!R34+'ASXY-TI2S'!R34+'ASXY-TI3S'!R34+ASZ!R34+'MBXY-TI1S'!R34+'MBXY-TI2S'!R34+MBZ!R34+'MSXY-TI1S'!R34+'MSXY-TI2S'!R34++'MSXY-TI3S'!R34+MSZ!R34+'DEC-U'!R34+DECR!R34+'DBH-U'!R34+DBHR!R34+AMIL!R34</f>
        <v>2.1217234490786749</v>
      </c>
      <c r="D34" s="19">
        <f>'DEC-OS'!S34+'DEC-OH'!S34+'DEC-OI'!S34+'DBH-OS'!S34+'DBH-OH'!S34+'DBH-OI'!S34+XCLH!S34+XCLA!S34+DRFR!S34+DSFS!S34+DSTG!S34+XYM1!S34+XYM2!S34+XYM3E!S34+XYM4E!S34+SAGE!S34+'ABXY-TI1S'!S34+'ABXY-TI2S'!S34+ABZ!S34+'ASXY-TI1S'!S34+'ASXY-TI2S'!S34+'ASXY-TI3S'!S34+ASZ!S34+'MBXY-TI1S'!S34+'MBXY-TI2S'!S34+MBZ!S34+'MSXY-TI1S'!S34+'MSXY-TI2S'!S34++'MSXY-TI3S'!S34+MSZ!S34+'DEC-U'!S34+DECR!S34+'DBH-U'!S34+DBHR!S34+AMIL!S34</f>
        <v>0.56758082615547023</v>
      </c>
      <c r="E34" s="19">
        <f>'DEC-OS'!T34+'DEC-OH'!T34+'DEC-OI'!T34+'DBH-OS'!T34+'DBH-OH'!T34+'DBH-OI'!T34+XCLH!T34+XCLA!T34+DRFR!T34+DSFS!T34+DSTG!T34+XYM1!T34+XYM2!T34+XYM3E!T34+XYM4E!T34+SAGE!T34+'ABXY-TI1S'!T34+'ABXY-TI2S'!T34+ABZ!T34+'ASXY-TI1S'!T34+'ASXY-TI2S'!T34+'ASXY-TI3S'!T34+ASZ!T34+'MBXY-TI1S'!T34+'MBXY-TI2S'!T34+MBZ!T34+'MSXY-TI1S'!T34+'MSXY-TI2S'!T34++'MSXY-TI3S'!T34+MSZ!T34+'DEC-U'!T34+DECR!T34+'DBH-U'!T34+DBHR!T34+AMIL!T34</f>
        <v>-1.0581173100680252E-2</v>
      </c>
      <c r="F34" s="19">
        <f>'DEC-OS'!U34+'DEC-OH'!U34+'DEC-OI'!U34+'DBH-OS'!U34+'DBH-OH'!U34+'DBH-OI'!U34+XCLH!U34+XCLA!U34+DRFR!U34+DSFS!U34+DSTG!U34+XYM1!U34+XYM2!U34+XYM3E!U34+XYM4E!U34+SAGE!U34+'ABXY-TI1S'!U34+'ABXY-TI2S'!U34+ABZ!U34+'ASXY-TI1S'!U34+'ASXY-TI2S'!U34+'ASXY-TI3S'!U34+ASZ!U34+'MBXY-TI1S'!U34+'MBXY-TI2S'!U34+MBZ!U34+'MSXY-TI1S'!U34+'MSXY-TI2S'!U34++'MSXY-TI3S'!U34+MSZ!U34+'DEC-U'!U34+DECR!U34+'DBH-U'!U34+DBHR!U34+AMIL!U34</f>
        <v>-0.45751547475808352</v>
      </c>
      <c r="G34" s="19">
        <f>'DEC-OS'!V34+'DEC-OH'!V34+'DEC-OI'!V34+'DBH-OS'!V34+'DBH-OH'!V34+'DBH-OI'!V34+XCLH!V34+XCLA!V34+DRFR!V34+DSFS!V34+DSTG!V34+XYM1!V34+XYM2!V34+XYM3E!V34+XYM4E!V34+SAGE!V34+'ABXY-TI1S'!V34+'ABXY-TI2S'!V34+ABZ!V34+'ASXY-TI1S'!V34+'ASXY-TI2S'!V34+'ASXY-TI3S'!V34+ASZ!V34+'MBXY-TI1S'!V34+'MBXY-TI2S'!V34+MBZ!V34+'MSXY-TI1S'!V34+'MSXY-TI2S'!V34++'MSXY-TI3S'!V34+MSZ!V34+'DEC-U'!V34+DECR!V34+'DBH-U'!V34+DBHR!V34+AMIL!V34</f>
        <v>1.68194659104226E-3</v>
      </c>
      <c r="H34" s="20">
        <f t="shared" si="0"/>
        <v>2.2412172683778042</v>
      </c>
      <c r="I34" s="20">
        <f t="shared" si="1"/>
        <v>2.1217234490786749</v>
      </c>
      <c r="J34" s="20">
        <f t="shared" si="2"/>
        <v>0.68963480190464765</v>
      </c>
      <c r="K34" s="20">
        <f t="shared" si="3"/>
        <v>-9.7649424090325548E-3</v>
      </c>
      <c r="L34" s="20">
        <f t="shared" si="4"/>
        <v>0.64311304711929063</v>
      </c>
      <c r="M34" s="20">
        <f t="shared" si="5"/>
        <v>-4.4086356472218804E-3</v>
      </c>
      <c r="N34" s="88">
        <f>COS(Wellpath!$L34)*COS(Wellpath!$M34)</f>
        <v>0.83551977913546183</v>
      </c>
      <c r="O34" s="88">
        <f>-SIN(Wellpath!$M34)</f>
        <v>0</v>
      </c>
      <c r="P34" s="88">
        <f>SIN(Wellpath!$L34)*COS(Wellpath!$M34)</f>
        <v>0.54946037043032414</v>
      </c>
      <c r="Q34" s="88">
        <f>COS(Wellpath!$L34)*SIN(Wellpath!$M34)</f>
        <v>0</v>
      </c>
      <c r="R34" s="88">
        <f>COS(Wellpath!$M34)</f>
        <v>1</v>
      </c>
      <c r="S34" s="88">
        <f>SIN(Wellpath!$L34)*SIN(Wellpath!$M34)</f>
        <v>0</v>
      </c>
      <c r="T34" s="88">
        <f>-SIN(Wellpath!$L34)</f>
        <v>-0.54946037043032414</v>
      </c>
      <c r="U34" s="88">
        <v>0</v>
      </c>
      <c r="V34" s="88">
        <f>COS(Wellpath!$L34)</f>
        <v>0.83551977913546183</v>
      </c>
    </row>
    <row r="35" spans="1:22" x14ac:dyDescent="0.25">
      <c r="A35" s="26">
        <f>Wellpath!E35</f>
        <v>930</v>
      </c>
      <c r="B35" s="19">
        <f>'DEC-OS'!Q35+'DEC-OH'!Q35+'DEC-OI'!Q35+'DBH-OS'!Q35+'DBH-OH'!Q35+'DBH-OI'!Q35+XCLH!Q35+XCLA!Q35+DRFR!Q35+DSFS!Q35+DSTG!Q35+XYM1!Q35+XYM2!Q35+XYM3E!Q35+XYM4E!Q35+SAGE!Q35+'ABXY-TI1S'!Q35+'ABXY-TI2S'!Q35+ABZ!Q35+'ASXY-TI1S'!Q35+'ASXY-TI2S'!Q35+'ASXY-TI3S'!Q35+ASZ!Q35+'MBXY-TI1S'!Q35+'MBXY-TI2S'!Q35+MBZ!Q35+'MSXY-TI1S'!Q35+'MSXY-TI2S'!Q35++'MSXY-TI3S'!Q35+MSZ!Q35+'DEC-U'!Q35+DECR!Q35+'DBH-U'!Q35+DBHR!Q35+AMIL!Q35</f>
        <v>2.5708218951249653</v>
      </c>
      <c r="C35" s="19">
        <f>'DEC-OS'!R35+'DEC-OH'!R35+'DEC-OI'!R35+'DBH-OS'!R35+'DBH-OH'!R35+'DBH-OI'!R35+XCLH!R35+XCLA!R35+DRFR!R35+DSFS!R35+DSTG!R35+XYM1!R35+XYM2!R35+XYM3E!R35+XYM4E!R35+SAGE!R35+'ABXY-TI1S'!R35+'ABXY-TI2S'!R35+ABZ!R35+'ASXY-TI1S'!R35+'ASXY-TI2S'!R35+'ASXY-TI3S'!R35+ASZ!R35+'MBXY-TI1S'!R35+'MBXY-TI2S'!R35+MBZ!R35+'MSXY-TI1S'!R35+'MSXY-TI2S'!R35++'MSXY-TI3S'!R35+MSZ!R35+'DEC-U'!R35+DECR!R35+'DBH-U'!R35+DBHR!R35+AMIL!R35</f>
        <v>2.4918233522846194</v>
      </c>
      <c r="D35" s="19">
        <f>'DEC-OS'!S35+'DEC-OH'!S35+'DEC-OI'!S35+'DBH-OS'!S35+'DBH-OH'!S35+'DBH-OI'!S35+XCLH!S35+XCLA!S35+DRFR!S35+DSFS!S35+DSTG!S35+XYM1!S35+XYM2!S35+XYM3E!S35+XYM4E!S35+SAGE!S35+'ABXY-TI1S'!S35+'ABXY-TI2S'!S35+ABZ!S35+'ASXY-TI1S'!S35+'ASXY-TI2S'!S35+'ASXY-TI3S'!S35+ASZ!S35+'MBXY-TI1S'!S35+'MBXY-TI2S'!S35+MBZ!S35+'MSXY-TI1S'!S35+'MSXY-TI2S'!S35++'MSXY-TI3S'!S35+MSZ!S35+'DEC-U'!S35+DECR!S35+'DBH-U'!S35+DBHR!S35+AMIL!S35</f>
        <v>0.63987829342722435</v>
      </c>
      <c r="E35" s="19">
        <f>'DEC-OS'!T35+'DEC-OH'!T35+'DEC-OI'!T35+'DBH-OS'!T35+'DBH-OH'!T35+'DBH-OI'!T35+XCLH!T35+XCLA!T35+DRFR!T35+DSFS!T35+DSTG!T35+XYM1!T35+XYM2!T35+XYM3E!T35+XYM4E!T35+SAGE!T35+'ABXY-TI1S'!T35+'ABXY-TI2S'!T35+ABZ!T35+'ASXY-TI1S'!T35+'ASXY-TI2S'!T35+'ASXY-TI3S'!T35+ASZ!T35+'MBXY-TI1S'!T35+'MBXY-TI2S'!T35+MBZ!T35+'MSXY-TI1S'!T35+'MSXY-TI2S'!T35++'MSXY-TI3S'!T35+MSZ!T35+'DEC-U'!T35+DECR!T35+'DBH-U'!T35+DBHR!T35+AMIL!T35</f>
        <v>-1.2589004867949642E-2</v>
      </c>
      <c r="F35" s="19">
        <f>'DEC-OS'!U35+'DEC-OH'!U35+'DEC-OI'!U35+'DBH-OS'!U35+'DBH-OH'!U35+'DBH-OI'!U35+XCLH!U35+XCLA!U35+DRFR!U35+DSFS!U35+DSTG!U35+XYM1!U35+XYM2!U35+XYM3E!U35+XYM4E!U35+SAGE!U35+'ABXY-TI1S'!U35+'ABXY-TI2S'!U35+ABZ!U35+'ASXY-TI1S'!U35+'ASXY-TI2S'!U35+'ASXY-TI3S'!U35+ASZ!U35+'MBXY-TI1S'!U35+'MBXY-TI2S'!U35+MBZ!U35+'MSXY-TI1S'!U35+'MSXY-TI2S'!U35++'MSXY-TI3S'!U35+MSZ!U35+'DEC-U'!U35+DECR!U35+'DBH-U'!U35+DBHR!U35+AMIL!U35</f>
        <v>-0.56019424600833623</v>
      </c>
      <c r="G35" s="19">
        <f>'DEC-OS'!V35+'DEC-OH'!V35+'DEC-OI'!V35+'DBH-OS'!V35+'DBH-OH'!V35+'DBH-OI'!V35+XCLH!V35+XCLA!V35+DRFR!V35+DSFS!V35+DSTG!V35+XYM1!V35+XYM2!V35+XYM3E!V35+XYM4E!V35+SAGE!V35+'ABXY-TI1S'!V35+'ABXY-TI2S'!V35+ABZ!V35+'ASXY-TI1S'!V35+'ASXY-TI2S'!V35+'ASXY-TI3S'!V35+ASZ!V35+'MBXY-TI1S'!V35+'MBXY-TI2S'!V35+MBZ!V35+'MSXY-TI1S'!V35+'MSXY-TI2S'!V35++'MSXY-TI3S'!V35+MSZ!V35+'DEC-U'!V35+DECR!V35+'DBH-U'!V35+DBHR!V35+AMIL!V35</f>
        <v>2.2753285937076382E-3</v>
      </c>
      <c r="H35" s="20">
        <f t="shared" ref="H35:H66" si="6">N35*(B35*N35+E35*Q35+F35*T35) + Q35*(E35*N35+C35*Q35+G35*T35)+ T35*(F35*N35+G35*Q35+D35*T35)</f>
        <v>2.4408805810452829</v>
      </c>
      <c r="I35" s="20">
        <f t="shared" ref="I35:I66" si="7">O35*(B35*O35+E35*R35+F35*U35) + R35*(E35*O35+C35*R35+G35*U35)+ U35*(F35*O35+G35*R35+D35*U35)</f>
        <v>2.4918233522846194</v>
      </c>
      <c r="J35" s="20">
        <f t="shared" ref="J35:J66" si="8">P35*(B35*P35+E35*S35+F35*V35) + S35*(E35*P35+C35*S35+G35*V35)+ V35*(F35*P35+G35*S35+D35*V35)</f>
        <v>0.76981960750690681</v>
      </c>
      <c r="K35" s="20">
        <f t="shared" ref="K35:K66" si="9">N35*(B35*O35+E35*R35+F35*U35) + Q35*(E35*O35+C35*R35+G35*U35)+ T35*(F35*O35+G35*R35+D35*U35)</f>
        <v>-1.1538566176212656E-2</v>
      </c>
      <c r="L35" s="20">
        <f t="shared" ref="L35:L66" si="10">N35*(B35*P35+E35*S35+F35*V35) + Q35*(E35*P35+C35*S35+G35*V35)+ T35*(F35*P35+G35*S35+D35*V35)</f>
        <v>0.74016362864872864</v>
      </c>
      <c r="M35" s="20">
        <f t="shared" ref="M35:M66" si="11">O35*(B35*P35+E35*S35+F35*V35) + R35*(E35*P35+C35*S35+G35*V35)+ U35*(F35*P35+G35*S35+D35*V35)</f>
        <v>-5.5246406554421805E-3</v>
      </c>
      <c r="N35" s="88">
        <f>COS(Wellpath!$L35)*COS(Wellpath!$M35)</f>
        <v>0.81075742470204848</v>
      </c>
      <c r="O35" s="88">
        <f>-SIN(Wellpath!$M35)</f>
        <v>0</v>
      </c>
      <c r="P35" s="88">
        <f>SIN(Wellpath!$L35)*COS(Wellpath!$M35)</f>
        <v>0.58538226680563377</v>
      </c>
      <c r="Q35" s="88">
        <f>COS(Wellpath!$L35)*SIN(Wellpath!$M35)</f>
        <v>0</v>
      </c>
      <c r="R35" s="88">
        <f>COS(Wellpath!$M35)</f>
        <v>1</v>
      </c>
      <c r="S35" s="88">
        <f>SIN(Wellpath!$L35)*SIN(Wellpath!$M35)</f>
        <v>0</v>
      </c>
      <c r="T35" s="88">
        <f>-SIN(Wellpath!$L35)</f>
        <v>-0.58538226680563377</v>
      </c>
      <c r="U35" s="88">
        <v>0</v>
      </c>
      <c r="V35" s="88">
        <f>COS(Wellpath!$L35)</f>
        <v>0.81075742470204848</v>
      </c>
    </row>
    <row r="36" spans="1:22" x14ac:dyDescent="0.25">
      <c r="A36" s="26">
        <f>Wellpath!E36</f>
        <v>960</v>
      </c>
      <c r="B36" s="19">
        <f>'DEC-OS'!Q36+'DEC-OH'!Q36+'DEC-OI'!Q36+'DBH-OS'!Q36+'DBH-OH'!Q36+'DBH-OI'!Q36+XCLH!Q36+XCLA!Q36+DRFR!Q36+DSFS!Q36+DSTG!Q36+XYM1!Q36+XYM2!Q36+XYM3E!Q36+XYM4E!Q36+SAGE!Q36+'ABXY-TI1S'!Q36+'ABXY-TI2S'!Q36+ABZ!Q36+'ASXY-TI1S'!Q36+'ASXY-TI2S'!Q36+'ASXY-TI3S'!Q36+ASZ!Q36+'MBXY-TI1S'!Q36+'MBXY-TI2S'!Q36+MBZ!Q36+'MSXY-TI1S'!Q36+'MSXY-TI2S'!Q36++'MSXY-TI3S'!Q36+MSZ!Q36+'DEC-U'!Q36+DECR!Q36+'DBH-U'!Q36+DBHR!Q36+AMIL!Q36</f>
        <v>2.785732567834116</v>
      </c>
      <c r="C36" s="19">
        <f>'DEC-OS'!R36+'DEC-OH'!R36+'DEC-OI'!R36+'DBH-OS'!R36+'DBH-OH'!R36+'DBH-OI'!R36+XCLH!R36+XCLA!R36+DRFR!R36+DSFS!R36+DSTG!R36+XYM1!R36+XYM2!R36+XYM3E!R36+XYM4E!R36+SAGE!R36+'ABXY-TI1S'!R36+'ABXY-TI2S'!R36+ABZ!R36+'ASXY-TI1S'!R36+'ASXY-TI2S'!R36+'ASXY-TI3S'!R36+ASZ!R36+'MBXY-TI1S'!R36+'MBXY-TI2S'!R36+MBZ!R36+'MSXY-TI1S'!R36+'MSXY-TI2S'!R36++'MSXY-TI3S'!R36+MSZ!R36+'DEC-U'!R36+DECR!R36+'DBH-U'!R36+DBHR!R36+AMIL!R36</f>
        <v>2.9334543467338428</v>
      </c>
      <c r="D36" s="19">
        <f>'DEC-OS'!S36+'DEC-OH'!S36+'DEC-OI'!S36+'DBH-OS'!S36+'DBH-OH'!S36+'DBH-OI'!S36+XCLH!S36+XCLA!S36+DRFR!S36+DSFS!S36+DSTG!S36+XYM1!S36+XYM2!S36+XYM3E!S36+XYM4E!S36+SAGE!S36+'ABXY-TI1S'!S36+'ABXY-TI2S'!S36+ABZ!S36+'ASXY-TI1S'!S36+'ASXY-TI2S'!S36+'ASXY-TI3S'!S36+ASZ!S36+'MBXY-TI1S'!S36+'MBXY-TI2S'!S36+MBZ!S36+'MSXY-TI1S'!S36+'MSXY-TI2S'!S36++'MSXY-TI3S'!S36+MSZ!S36+'DEC-U'!S36+DECR!S36+'DBH-U'!S36+DBHR!S36+AMIL!S36</f>
        <v>0.72433966328947097</v>
      </c>
      <c r="E36" s="19">
        <f>'DEC-OS'!T36+'DEC-OH'!T36+'DEC-OI'!T36+'DBH-OS'!T36+'DBH-OH'!T36+'DBH-OI'!T36+XCLH!T36+XCLA!T36+DRFR!T36+DSFS!T36+DSTG!T36+XYM1!T36+XYM2!T36+XYM3E!T36+XYM4E!T36+SAGE!T36+'ABXY-TI1S'!T36+'ABXY-TI2S'!T36+ABZ!T36+'ASXY-TI1S'!T36+'ASXY-TI2S'!T36+'ASXY-TI3S'!T36+ASZ!T36+'MBXY-TI1S'!T36+'MBXY-TI2S'!T36+MBZ!T36+'MSXY-TI1S'!T36+'MSXY-TI2S'!T36++'MSXY-TI3S'!T36+MSZ!T36+'DEC-U'!T36+DECR!T36+'DBH-U'!T36+DBHR!T36+AMIL!T36</f>
        <v>-1.4796751163322876E-2</v>
      </c>
      <c r="F36" s="19">
        <f>'DEC-OS'!U36+'DEC-OH'!U36+'DEC-OI'!U36+'DBH-OS'!U36+'DBH-OH'!U36+'DBH-OI'!U36+XCLH!U36+XCLA!U36+DRFR!U36+DSFS!U36+DSTG!U36+XYM1!U36+XYM2!U36+XYM3E!U36+XYM4E!U36+SAGE!U36+'ABXY-TI1S'!U36+'ABXY-TI2S'!U36+ABZ!U36+'ASXY-TI1S'!U36+'ASXY-TI2S'!U36+'ASXY-TI3S'!U36+ASZ!U36+'MBXY-TI1S'!U36+'MBXY-TI2S'!U36+MBZ!U36+'MSXY-TI1S'!U36+'MSXY-TI2S'!U36++'MSXY-TI3S'!U36+MSZ!U36+'DEC-U'!U36+DECR!U36+'DBH-U'!U36+DBHR!U36+AMIL!U36</f>
        <v>-0.67606237849964113</v>
      </c>
      <c r="G36" s="19">
        <f>'DEC-OS'!V36+'DEC-OH'!V36+'DEC-OI'!V36+'DBH-OS'!V36+'DBH-OH'!V36+'DBH-OI'!V36+XCLH!V36+XCLA!V36+DRFR!V36+DSFS!V36+DSTG!V36+XYM1!V36+XYM2!V36+XYM3E!V36+XYM4E!V36+SAGE!V36+'ABXY-TI1S'!V36+'ABXY-TI2S'!V36+ABZ!V36+'ASXY-TI1S'!V36+'ASXY-TI2S'!V36+'ASXY-TI3S'!V36+ASZ!V36+'MBXY-TI1S'!V36+'MBXY-TI2S'!V36+MBZ!V36+'MSXY-TI1S'!V36+'MSXY-TI2S'!V36++'MSXY-TI3S'!V36+MSZ!V36+'DEC-U'!V36+DECR!V36+'DBH-U'!V36+DBHR!V36+AMIL!V36</f>
        <v>3.0113170308194116E-3</v>
      </c>
      <c r="H36" s="20">
        <f t="shared" si="6"/>
        <v>2.6506686521977794</v>
      </c>
      <c r="I36" s="20">
        <f t="shared" si="7"/>
        <v>2.9334543467338428</v>
      </c>
      <c r="J36" s="20">
        <f t="shared" si="8"/>
        <v>0.85940357892580721</v>
      </c>
      <c r="K36" s="20">
        <f t="shared" si="9"/>
        <v>-1.3474925578355227E-2</v>
      </c>
      <c r="L36" s="20">
        <f t="shared" si="10"/>
        <v>0.84689897606995179</v>
      </c>
      <c r="M36" s="20">
        <f t="shared" si="11"/>
        <v>-6.8145620480840876E-3</v>
      </c>
      <c r="N36" s="88">
        <f>COS(Wellpath!$L36)*COS(Wellpath!$M36)</f>
        <v>0.78445174743027501</v>
      </c>
      <c r="O36" s="88">
        <f>-SIN(Wellpath!$M36)</f>
        <v>0</v>
      </c>
      <c r="P36" s="88">
        <f>SIN(Wellpath!$L36)*COS(Wellpath!$M36)</f>
        <v>0.62018985476512589</v>
      </c>
      <c r="Q36" s="88">
        <f>COS(Wellpath!$L36)*SIN(Wellpath!$M36)</f>
        <v>0</v>
      </c>
      <c r="R36" s="88">
        <f>COS(Wellpath!$M36)</f>
        <v>1</v>
      </c>
      <c r="S36" s="88">
        <f>SIN(Wellpath!$L36)*SIN(Wellpath!$M36)</f>
        <v>0</v>
      </c>
      <c r="T36" s="88">
        <f>-SIN(Wellpath!$L36)</f>
        <v>-0.62018985476512589</v>
      </c>
      <c r="U36" s="88">
        <v>0</v>
      </c>
      <c r="V36" s="88">
        <f>COS(Wellpath!$L36)</f>
        <v>0.78445174743027501</v>
      </c>
    </row>
    <row r="37" spans="1:22" x14ac:dyDescent="0.25">
      <c r="A37" s="26">
        <f>Wellpath!E37</f>
        <v>990</v>
      </c>
      <c r="B37" s="19">
        <f>'DEC-OS'!Q37+'DEC-OH'!Q37+'DEC-OI'!Q37+'DBH-OS'!Q37+'DBH-OH'!Q37+'DBH-OI'!Q37+XCLH!Q37+XCLA!Q37+DRFR!Q37+DSFS!Q37+DSTG!Q37+XYM1!Q37+XYM2!Q37+XYM3E!Q37+XYM4E!Q37+SAGE!Q37+'ABXY-TI1S'!Q37+'ABXY-TI2S'!Q37+ABZ!Q37+'ASXY-TI1S'!Q37+'ASXY-TI2S'!Q37+'ASXY-TI3S'!Q37+ASZ!Q37+'MBXY-TI1S'!Q37+'MBXY-TI2S'!Q37+MBZ!Q37+'MSXY-TI1S'!Q37+'MSXY-TI2S'!Q37++'MSXY-TI3S'!Q37+MSZ!Q37+'DEC-U'!Q37+DECR!Q37+'DBH-U'!Q37+DBHR!Q37+AMIL!Q37</f>
        <v>3.0067979936003986</v>
      </c>
      <c r="C37" s="19">
        <f>'DEC-OS'!R37+'DEC-OH'!R37+'DEC-OI'!R37+'DBH-OS'!R37+'DBH-OH'!R37+'DBH-OI'!R37+XCLH!R37+XCLA!R37+DRFR!R37+DSFS!R37+DSTG!R37+XYM1!R37+XYM2!R37+XYM3E!R37+XYM4E!R37+SAGE!R37+'ABXY-TI1S'!R37+'ABXY-TI2S'!R37+ABZ!R37+'ASXY-TI1S'!R37+'ASXY-TI2S'!R37+'ASXY-TI3S'!R37+ASZ!R37+'MBXY-TI1S'!R37+'MBXY-TI2S'!R37+MBZ!R37+'MSXY-TI1S'!R37+'MSXY-TI2S'!R37++'MSXY-TI3S'!R37+MSZ!R37+'DEC-U'!R37+DECR!R37+'DBH-U'!R37+DBHR!R37+AMIL!R37</f>
        <v>3.4552393431369874</v>
      </c>
      <c r="D37" s="19">
        <f>'DEC-OS'!S37+'DEC-OH'!S37+'DEC-OI'!S37+'DBH-OS'!S37+'DBH-OH'!S37+'DBH-OI'!S37+XCLH!S37+XCLA!S37+DRFR!S37+DSFS!S37+DSTG!S37+XYM1!S37+XYM2!S37+XYM3E!S37+XYM4E!S37+SAGE!S37+'ABXY-TI1S'!S37+'ABXY-TI2S'!S37+ABZ!S37+'ASXY-TI1S'!S37+'ASXY-TI2S'!S37+'ASXY-TI3S'!S37+ASZ!S37+'MBXY-TI1S'!S37+'MBXY-TI2S'!S37+MBZ!S37+'MSXY-TI1S'!S37+'MSXY-TI2S'!S37++'MSXY-TI3S'!S37+MSZ!S37+'DEC-U'!S37+DECR!S37+'DBH-U'!S37+DBHR!S37+AMIL!S37</f>
        <v>0.82244633548200807</v>
      </c>
      <c r="E37" s="19">
        <f>'DEC-OS'!T37+'DEC-OH'!T37+'DEC-OI'!T37+'DBH-OS'!T37+'DBH-OH'!T37+'DBH-OI'!T37+XCLH!T37+XCLA!T37+DRFR!T37+DSFS!T37+DSTG!T37+XYM1!T37+XYM2!T37+XYM3E!T37+XYM4E!T37+SAGE!T37+'ABXY-TI1S'!T37+'ABXY-TI2S'!T37+ABZ!T37+'ASXY-TI1S'!T37+'ASXY-TI2S'!T37+'ASXY-TI3S'!T37+ASZ!T37+'MBXY-TI1S'!T37+'MBXY-TI2S'!T37+MBZ!T37+'MSXY-TI1S'!T37+'MSXY-TI2S'!T37++'MSXY-TI3S'!T37+MSZ!T37+'DEC-U'!T37+DECR!T37+'DBH-U'!T37+DBHR!T37+AMIL!T37</f>
        <v>-1.7199519498190187E-2</v>
      </c>
      <c r="F37" s="19">
        <f>'DEC-OS'!U37+'DEC-OH'!U37+'DEC-OI'!U37+'DBH-OS'!U37+'DBH-OH'!U37+'DBH-OI'!U37+XCLH!U37+XCLA!U37+DRFR!U37+DSFS!U37+DSTG!U37+XYM1!U37+XYM2!U37+XYM3E!U37+XYM4E!U37+SAGE!U37+'ABXY-TI1S'!U37+'ABXY-TI2S'!U37+ABZ!U37+'ASXY-TI1S'!U37+'ASXY-TI2S'!U37+'ASXY-TI3S'!U37+ASZ!U37+'MBXY-TI1S'!U37+'MBXY-TI2S'!U37+MBZ!U37+'MSXY-TI1S'!U37+'MSXY-TI2S'!U37++'MSXY-TI3S'!U37+MSZ!U37+'DEC-U'!U37+DECR!U37+'DBH-U'!U37+DBHR!U37+AMIL!U37</f>
        <v>-0.80550951391283143</v>
      </c>
      <c r="G37" s="19">
        <f>'DEC-OS'!V37+'DEC-OH'!V37+'DEC-OI'!V37+'DBH-OS'!V37+'DBH-OH'!V37+'DBH-OI'!V37+XCLH!V37+XCLA!V37+DRFR!V37+DSFS!V37+DSTG!V37+XYM1!V37+XYM2!V37+XYM3E!V37+XYM4E!V37+SAGE!V37+'ABXY-TI1S'!V37+'ABXY-TI2S'!V37+ABZ!V37+'ASXY-TI1S'!V37+'ASXY-TI2S'!V37+'ASXY-TI3S'!V37+ASZ!V37+'MBXY-TI1S'!V37+'MBXY-TI2S'!V37+MBZ!V37+'MSXY-TI1S'!V37+'MSXY-TI2S'!V37++'MSXY-TI3S'!V37+MSZ!V37+'DEC-U'!V37+DECR!V37+'DBH-U'!V37+DBHR!V37+AMIL!V37</f>
        <v>3.9075519369389114E-3</v>
      </c>
      <c r="H37" s="20">
        <f t="shared" si="6"/>
        <v>2.8700300398955916</v>
      </c>
      <c r="I37" s="20">
        <f t="shared" si="7"/>
        <v>3.4552393431369874</v>
      </c>
      <c r="J37" s="20">
        <f t="shared" si="8"/>
        <v>0.95921428918681562</v>
      </c>
      <c r="K37" s="20">
        <f t="shared" si="9"/>
        <v>-1.5568888360263516E-2</v>
      </c>
      <c r="L37" s="20">
        <f t="shared" si="10"/>
        <v>0.96378909015201097</v>
      </c>
      <c r="M37" s="20">
        <f t="shared" si="11"/>
        <v>-8.2886759095859644E-3</v>
      </c>
      <c r="N37" s="88">
        <f>COS(Wellpath!$L37)*COS(Wellpath!$M37)</f>
        <v>0.75665282167194547</v>
      </c>
      <c r="O37" s="88">
        <f>-SIN(Wellpath!$M37)</f>
        <v>0</v>
      </c>
      <c r="P37" s="88">
        <f>SIN(Wellpath!$L37)*COS(Wellpath!$M37)</f>
        <v>0.65381687608678563</v>
      </c>
      <c r="Q37" s="88">
        <f>COS(Wellpath!$L37)*SIN(Wellpath!$M37)</f>
        <v>0</v>
      </c>
      <c r="R37" s="88">
        <f>COS(Wellpath!$M37)</f>
        <v>1</v>
      </c>
      <c r="S37" s="88">
        <f>SIN(Wellpath!$L37)*SIN(Wellpath!$M37)</f>
        <v>0</v>
      </c>
      <c r="T37" s="88">
        <f>-SIN(Wellpath!$L37)</f>
        <v>-0.65381687608678563</v>
      </c>
      <c r="U37" s="88">
        <v>0</v>
      </c>
      <c r="V37" s="88">
        <f>COS(Wellpath!$L37)</f>
        <v>0.75665282167194547</v>
      </c>
    </row>
    <row r="38" spans="1:22" x14ac:dyDescent="0.25">
      <c r="A38" s="26">
        <f>Wellpath!E38</f>
        <v>1020</v>
      </c>
      <c r="B38" s="19">
        <f>'DEC-OS'!Q38+'DEC-OH'!Q38+'DEC-OI'!Q38+'DBH-OS'!Q38+'DBH-OH'!Q38+'DBH-OI'!Q38+XCLH!Q38+XCLA!Q38+DRFR!Q38+DSFS!Q38+DSTG!Q38+XYM1!Q38+XYM2!Q38+XYM3E!Q38+XYM4E!Q38+SAGE!Q38+'ABXY-TI1S'!Q38+'ABXY-TI2S'!Q38+ABZ!Q38+'ASXY-TI1S'!Q38+'ASXY-TI2S'!Q38+'ASXY-TI3S'!Q38+ASZ!Q38+'MBXY-TI1S'!Q38+'MBXY-TI2S'!Q38+MBZ!Q38+'MSXY-TI1S'!Q38+'MSXY-TI2S'!Q38++'MSXY-TI3S'!Q38+MSZ!Q38+'DEC-U'!Q38+DECR!Q38+'DBH-U'!Q38+DBHR!Q38+AMIL!Q38</f>
        <v>3.2326771925876892</v>
      </c>
      <c r="C38" s="19">
        <f>'DEC-OS'!R38+'DEC-OH'!R38+'DEC-OI'!R38+'DBH-OS'!R38+'DBH-OH'!R38+'DBH-OI'!R38+XCLH!R38+XCLA!R38+DRFR!R38+DSFS!R38+DSTG!R38+XYM1!R38+XYM2!R38+XYM3E!R38+XYM4E!R38+SAGE!R38+'ABXY-TI1S'!R38+'ABXY-TI2S'!R38+ABZ!R38+'ASXY-TI1S'!R38+'ASXY-TI2S'!R38+'ASXY-TI3S'!R38+ASZ!R38+'MBXY-TI1S'!R38+'MBXY-TI2S'!R38+MBZ!R38+'MSXY-TI1S'!R38+'MSXY-TI2S'!R38++'MSXY-TI3S'!R38+MSZ!R38+'DEC-U'!R38+DECR!R38+'DBH-U'!R38+DBHR!R38+AMIL!R38</f>
        <v>4.0659130203784946</v>
      </c>
      <c r="D38" s="19">
        <f>'DEC-OS'!S38+'DEC-OH'!S38+'DEC-OI'!S38+'DBH-OS'!S38+'DBH-OH'!S38+'DBH-OI'!S38+XCLH!S38+XCLA!S38+DRFR!S38+DSFS!S38+DSTG!S38+XYM1!S38+XYM2!S38+XYM3E!S38+XYM4E!S38+SAGE!S38+'ABXY-TI1S'!S38+'ABXY-TI2S'!S38+ABZ!S38+'ASXY-TI1S'!S38+'ASXY-TI2S'!S38+'ASXY-TI3S'!S38+ASZ!S38+'MBXY-TI1S'!S38+'MBXY-TI2S'!S38+MBZ!S38+'MSXY-TI1S'!S38+'MSXY-TI2S'!S38++'MSXY-TI3S'!S38+MSZ!S38+'DEC-U'!S38+DECR!S38+'DBH-U'!S38+DBHR!S38+AMIL!S38</f>
        <v>0.93572777120098871</v>
      </c>
      <c r="E38" s="19">
        <f>'DEC-OS'!T38+'DEC-OH'!T38+'DEC-OI'!T38+'DBH-OS'!T38+'DBH-OH'!T38+'DBH-OI'!T38+XCLH!T38+XCLA!T38+DRFR!T38+DSFS!T38+DSTG!T38+XYM1!T38+XYM2!T38+XYM3E!T38+XYM4E!T38+SAGE!T38+'ABXY-TI1S'!T38+'ABXY-TI2S'!T38+ABZ!T38+'ASXY-TI1S'!T38+'ASXY-TI2S'!T38+'ASXY-TI3S'!T38+ASZ!T38+'MBXY-TI1S'!T38+'MBXY-TI2S'!T38+MBZ!T38+'MSXY-TI1S'!T38+'MSXY-TI2S'!T38++'MSXY-TI3S'!T38+MSZ!T38+'DEC-U'!T38+DECR!T38+'DBH-U'!T38+DBHR!T38+AMIL!T38</f>
        <v>-1.978825707818696E-2</v>
      </c>
      <c r="F38" s="19">
        <f>'DEC-OS'!U38+'DEC-OH'!U38+'DEC-OI'!U38+'DBH-OS'!U38+'DBH-OH'!U38+'DBH-OI'!U38+XCLH!U38+XCLA!U38+DRFR!U38+DSFS!U38+DSTG!U38+XYM1!U38+XYM2!U38+XYM3E!U38+XYM4E!U38+SAGE!U38+'ABXY-TI1S'!U38+'ABXY-TI2S'!U38+ABZ!U38+'ASXY-TI1S'!U38+'ASXY-TI2S'!U38+'ASXY-TI3S'!U38+ASZ!U38+'MBXY-TI1S'!U38+'MBXY-TI2S'!U38+MBZ!U38+'MSXY-TI1S'!U38+'MSXY-TI2S'!U38++'MSXY-TI3S'!U38+MSZ!U38+'DEC-U'!U38+DECR!U38+'DBH-U'!U38+DBHR!U38+AMIL!U38</f>
        <v>-0.94878969058379903</v>
      </c>
      <c r="G38" s="19">
        <f>'DEC-OS'!V38+'DEC-OH'!V38+'DEC-OI'!V38+'DBH-OS'!V38+'DBH-OH'!V38+'DBH-OI'!V38+XCLH!V38+XCLA!V38+DRFR!V38+DSFS!V38+DSTG!V38+XYM1!V38+XYM2!V38+XYM3E!V38+XYM4E!V38+SAGE!V38+'ABXY-TI1S'!V38+'ABXY-TI2S'!V38+ABZ!V38+'ASXY-TI1S'!V38+'ASXY-TI2S'!V38+'ASXY-TI3S'!V38+ASZ!V38+'MBXY-TI1S'!V38+'MBXY-TI2S'!V38+MBZ!V38+'MSXY-TI1S'!V38+'MSXY-TI2S'!V38++'MSXY-TI3S'!V38+MSZ!V38+'DEC-U'!V38+DECR!V38+'DBH-U'!V38+DBHR!V38+AMIL!V38</f>
        <v>4.9804983369794173E-3</v>
      </c>
      <c r="H38" s="20">
        <f t="shared" si="6"/>
        <v>3.0982918152060077</v>
      </c>
      <c r="I38" s="20">
        <f t="shared" si="7"/>
        <v>4.0659130203784946</v>
      </c>
      <c r="J38" s="20">
        <f t="shared" si="8"/>
        <v>1.0701131485826703</v>
      </c>
      <c r="K38" s="20">
        <f t="shared" si="9"/>
        <v>-1.7811861183002538E-2</v>
      </c>
      <c r="L38" s="20">
        <f t="shared" si="10"/>
        <v>1.091246471757765</v>
      </c>
      <c r="M38" s="20">
        <f t="shared" si="11"/>
        <v>-9.9558065004558289E-3</v>
      </c>
      <c r="N38" s="88">
        <f>COS(Wellpath!$L38)*COS(Wellpath!$M38)</f>
        <v>0.72741356426222825</v>
      </c>
      <c r="O38" s="88">
        <f>-SIN(Wellpath!$M38)</f>
        <v>0</v>
      </c>
      <c r="P38" s="88">
        <f>SIN(Wellpath!$L38)*COS(Wellpath!$M38)</f>
        <v>0.68619931982429216</v>
      </c>
      <c r="Q38" s="88">
        <f>COS(Wellpath!$L38)*SIN(Wellpath!$M38)</f>
        <v>0</v>
      </c>
      <c r="R38" s="88">
        <f>COS(Wellpath!$M38)</f>
        <v>1</v>
      </c>
      <c r="S38" s="88">
        <f>SIN(Wellpath!$L38)*SIN(Wellpath!$M38)</f>
        <v>0</v>
      </c>
      <c r="T38" s="88">
        <f>-SIN(Wellpath!$L38)</f>
        <v>-0.68619931982429216</v>
      </c>
      <c r="U38" s="88">
        <v>0</v>
      </c>
      <c r="V38" s="88">
        <f>COS(Wellpath!$L38)</f>
        <v>0.72741356426222825</v>
      </c>
    </row>
    <row r="39" spans="1:22" x14ac:dyDescent="0.25">
      <c r="A39" s="26">
        <f>Wellpath!E39</f>
        <v>1050</v>
      </c>
      <c r="B39" s="19">
        <f>'DEC-OS'!Q39+'DEC-OH'!Q39+'DEC-OI'!Q39+'DBH-OS'!Q39+'DBH-OH'!Q39+'DBH-OI'!Q39+XCLH!Q39+XCLA!Q39+DRFR!Q39+DSFS!Q39+DSTG!Q39+XYM1!Q39+XYM2!Q39+XYM3E!Q39+XYM4E!Q39+SAGE!Q39+'ABXY-TI1S'!Q39+'ABXY-TI2S'!Q39+ABZ!Q39+'ASXY-TI1S'!Q39+'ASXY-TI2S'!Q39+'ASXY-TI3S'!Q39+ASZ!Q39+'MBXY-TI1S'!Q39+'MBXY-TI2S'!Q39+MBZ!Q39+'MSXY-TI1S'!Q39+'MSXY-TI2S'!Q39++'MSXY-TI3S'!Q39+MSZ!Q39+'DEC-U'!Q39+DECR!Q39+'DBH-U'!Q39+DBHR!Q39+AMIL!Q39</f>
        <v>3.461907949318364</v>
      </c>
      <c r="C39" s="19">
        <f>'DEC-OS'!R39+'DEC-OH'!R39+'DEC-OI'!R39+'DBH-OS'!R39+'DBH-OH'!R39+'DBH-OI'!R39+XCLH!R39+XCLA!R39+DRFR!R39+DSFS!R39+DSTG!R39+XYM1!R39+XYM2!R39+XYM3E!R39+XYM4E!R39+SAGE!R39+'ABXY-TI1S'!R39+'ABXY-TI2S'!R39+ABZ!R39+'ASXY-TI1S'!R39+'ASXY-TI2S'!R39+'ASXY-TI3S'!R39+ASZ!R39+'MBXY-TI1S'!R39+'MBXY-TI2S'!R39+MBZ!R39+'MSXY-TI1S'!R39+'MSXY-TI2S'!R39++'MSXY-TI3S'!R39+MSZ!R39+'DEC-U'!R39+DECR!R39+'DBH-U'!R39+DBHR!R39+AMIL!R39</f>
        <v>4.774226009301664</v>
      </c>
      <c r="D39" s="19">
        <f>'DEC-OS'!S39+'DEC-OH'!S39+'DEC-OI'!S39+'DBH-OS'!S39+'DBH-OH'!S39+'DBH-OI'!S39+XCLH!S39+XCLA!S39+DRFR!S39+DSFS!S39+DSTG!S39+XYM1!S39+XYM2!S39+XYM3E!S39+XYM4E!S39+SAGE!S39+'ABXY-TI1S'!S39+'ABXY-TI2S'!S39+ABZ!S39+'ASXY-TI1S'!S39+'ASXY-TI2S'!S39+'ASXY-TI3S'!S39+ASZ!S39+'MBXY-TI1S'!S39+'MBXY-TI2S'!S39+MBZ!S39+'MSXY-TI1S'!S39+'MSXY-TI2S'!S39++'MSXY-TI3S'!S39+MSZ!S39+'DEC-U'!S39+DECR!S39+'DBH-U'!S39+DBHR!S39+AMIL!S39</f>
        <v>1.0657484497519394</v>
      </c>
      <c r="E39" s="19">
        <f>'DEC-OS'!T39+'DEC-OH'!T39+'DEC-OI'!T39+'DBH-OS'!T39+'DBH-OH'!T39+'DBH-OI'!T39+XCLH!T39+XCLA!T39+DRFR!T39+DSFS!T39+DSTG!T39+XYM1!T39+XYM2!T39+XYM3E!T39+XYM4E!T39+SAGE!T39+'ABXY-TI1S'!T39+'ABXY-TI2S'!T39+ABZ!T39+'ASXY-TI1S'!T39+'ASXY-TI2S'!T39+'ASXY-TI3S'!T39+ASZ!T39+'MBXY-TI1S'!T39+'MBXY-TI2S'!T39+MBZ!T39+'MSXY-TI1S'!T39+'MSXY-TI2S'!T39++'MSXY-TI3S'!T39+MSZ!T39+'DEC-U'!T39+DECR!T39+'DBH-U'!T39+DBHR!T39+AMIL!T39</f>
        <v>-2.2549584273033951E-2</v>
      </c>
      <c r="F39" s="19">
        <f>'DEC-OS'!U39+'DEC-OH'!U39+'DEC-OI'!U39+'DBH-OS'!U39+'DBH-OH'!U39+'DBH-OI'!U39+XCLH!U39+XCLA!U39+DRFR!U39+DSFS!U39+DSTG!U39+XYM1!U39+XYM2!U39+XYM3E!U39+XYM4E!U39+SAGE!U39+'ABXY-TI1S'!U39+'ABXY-TI2S'!U39+ABZ!U39+'ASXY-TI1S'!U39+'ASXY-TI2S'!U39+'ASXY-TI3S'!U39+ASZ!U39+'MBXY-TI1S'!U39+'MBXY-TI2S'!U39+MBZ!U39+'MSXY-TI1S'!U39+'MSXY-TI2S'!U39++'MSXY-TI3S'!U39+MSZ!U39+'DEC-U'!U39+DECR!U39+'DBH-U'!U39+DBHR!U39+AMIL!U39</f>
        <v>-1.1060057313152152</v>
      </c>
      <c r="G39" s="19">
        <f>'DEC-OS'!V39+'DEC-OH'!V39+'DEC-OI'!V39+'DBH-OS'!V39+'DBH-OH'!V39+'DBH-OI'!V39+XCLH!V39+XCLA!V39+DRFR!V39+DSFS!V39+DSTG!V39+XYM1!V39+XYM2!V39+XYM3E!V39+XYM4E!V39+SAGE!V39+'ABXY-TI1S'!V39+'ABXY-TI2S'!V39+ABZ!V39+'ASXY-TI1S'!V39+'ASXY-TI2S'!V39+'ASXY-TI3S'!V39+ASZ!V39+'MBXY-TI1S'!V39+'MBXY-TI2S'!V39+MBZ!V39+'MSXY-TI1S'!V39+'MSXY-TI2S'!V39++'MSXY-TI3S'!V39+MSZ!V39+'DEC-U'!V39+DECR!V39+'DBH-U'!V39+DBHR!V39+AMIL!V39</f>
        <v>6.2447403349789035E-3</v>
      </c>
      <c r="H39" s="20">
        <f t="shared" si="6"/>
        <v>3.334663302249889</v>
      </c>
      <c r="I39" s="20">
        <f t="shared" si="7"/>
        <v>4.774226009301664</v>
      </c>
      <c r="J39" s="20">
        <f t="shared" si="8"/>
        <v>1.1929930968204145</v>
      </c>
      <c r="K39" s="20">
        <f t="shared" si="9"/>
        <v>-2.0191516089593499E-2</v>
      </c>
      <c r="L39" s="20">
        <f t="shared" si="10"/>
        <v>1.229616178869092</v>
      </c>
      <c r="M39" s="20">
        <f t="shared" si="11"/>
        <v>-1.18229949988004E-2</v>
      </c>
      <c r="N39" s="88">
        <f>COS(Wellpath!$L39)*COS(Wellpath!$M39)</f>
        <v>0.69678963378945369</v>
      </c>
      <c r="O39" s="88">
        <f>-SIN(Wellpath!$M39)</f>
        <v>0</v>
      </c>
      <c r="P39" s="88">
        <f>SIN(Wellpath!$L39)*COS(Wellpath!$M39)</f>
        <v>0.71727554415549333</v>
      </c>
      <c r="Q39" s="88">
        <f>COS(Wellpath!$L39)*SIN(Wellpath!$M39)</f>
        <v>0</v>
      </c>
      <c r="R39" s="88">
        <f>COS(Wellpath!$M39)</f>
        <v>1</v>
      </c>
      <c r="S39" s="88">
        <f>SIN(Wellpath!$L39)*SIN(Wellpath!$M39)</f>
        <v>0</v>
      </c>
      <c r="T39" s="88">
        <f>-SIN(Wellpath!$L39)</f>
        <v>-0.71727554415549333</v>
      </c>
      <c r="U39" s="88">
        <v>0</v>
      </c>
      <c r="V39" s="88">
        <f>COS(Wellpath!$L39)</f>
        <v>0.69678963378945369</v>
      </c>
    </row>
    <row r="40" spans="1:22" x14ac:dyDescent="0.25">
      <c r="A40" s="26">
        <f>Wellpath!E40</f>
        <v>1080</v>
      </c>
      <c r="B40" s="19">
        <f>'DEC-OS'!Q40+'DEC-OH'!Q40+'DEC-OI'!Q40+'DBH-OS'!Q40+'DBH-OH'!Q40+'DBH-OI'!Q40+XCLH!Q40+XCLA!Q40+DRFR!Q40+DSFS!Q40+DSTG!Q40+XYM1!Q40+XYM2!Q40+XYM3E!Q40+XYM4E!Q40+SAGE!Q40+'ABXY-TI1S'!Q40+'ABXY-TI2S'!Q40+ABZ!Q40+'ASXY-TI1S'!Q40+'ASXY-TI2S'!Q40+'ASXY-TI3S'!Q40+ASZ!Q40+'MBXY-TI1S'!Q40+'MBXY-TI2S'!Q40+MBZ!Q40+'MSXY-TI1S'!Q40+'MSXY-TI2S'!Q40++'MSXY-TI3S'!Q40+MSZ!Q40+'DEC-U'!Q40+DECR!Q40+'DBH-U'!Q40+DBHR!Q40+AMIL!Q40</f>
        <v>3.6929216793039572</v>
      </c>
      <c r="C40" s="19">
        <f>'DEC-OS'!R40+'DEC-OH'!R40+'DEC-OI'!R40+'DBH-OS'!R40+'DBH-OH'!R40+'DBH-OI'!R40+XCLH!R40+XCLA!R40+DRFR!R40+DSFS!R40+DSTG!R40+XYM1!R40+XYM2!R40+XYM3E!R40+XYM4E!R40+SAGE!R40+'ABXY-TI1S'!R40+'ABXY-TI2S'!R40+ABZ!R40+'ASXY-TI1S'!R40+'ASXY-TI2S'!R40+'ASXY-TI3S'!R40+ASZ!R40+'MBXY-TI1S'!R40+'MBXY-TI2S'!R40+MBZ!R40+'MSXY-TI1S'!R40+'MSXY-TI2S'!R40++'MSXY-TI3S'!R40+MSZ!R40+'DEC-U'!R40+DECR!R40+'DBH-U'!R40+DBHR!R40+AMIL!R40</f>
        <v>5.5888451384038982</v>
      </c>
      <c r="D40" s="19">
        <f>'DEC-OS'!S40+'DEC-OH'!S40+'DEC-OI'!S40+'DBH-OS'!S40+'DBH-OH'!S40+'DBH-OI'!S40+XCLH!S40+XCLA!S40+DRFR!S40+DSFS!S40+DSTG!S40+XYM1!S40+XYM2!S40+XYM3E!S40+XYM4E!S40+SAGE!S40+'ABXY-TI1S'!S40+'ABXY-TI2S'!S40+ABZ!S40+'ASXY-TI1S'!S40+'ASXY-TI2S'!S40+'ASXY-TI3S'!S40+ASZ!S40+'MBXY-TI1S'!S40+'MBXY-TI2S'!S40+MBZ!S40+'MSXY-TI1S'!S40+'MSXY-TI2S'!S40++'MSXY-TI3S'!S40+MSZ!S40+'DEC-U'!S40+DECR!S40+'DBH-U'!S40+DBHR!S40+AMIL!S40</f>
        <v>1.2140871785979064</v>
      </c>
      <c r="E40" s="19">
        <f>'DEC-OS'!T40+'DEC-OH'!T40+'DEC-OI'!T40+'DBH-OS'!T40+'DBH-OH'!T40+'DBH-OI'!T40+XCLH!T40+XCLA!T40+DRFR!T40+DSFS!T40+DSTG!T40+XYM1!T40+XYM2!T40+XYM3E!T40+XYM4E!T40+SAGE!T40+'ABXY-TI1S'!T40+'ABXY-TI2S'!T40+ABZ!T40+'ASXY-TI1S'!T40+'ASXY-TI2S'!T40+'ASXY-TI3S'!T40+ASZ!T40+'MBXY-TI1S'!T40+'MBXY-TI2S'!T40+MBZ!T40+'MSXY-TI1S'!T40+'MSXY-TI2S'!T40++'MSXY-TI3S'!T40+MSZ!T40+'DEC-U'!T40+DECR!T40+'DBH-U'!T40+DBHR!T40+AMIL!T40</f>
        <v>-2.5465787516865984E-2</v>
      </c>
      <c r="F40" s="19">
        <f>'DEC-OS'!U40+'DEC-OH'!U40+'DEC-OI'!U40+'DBH-OS'!U40+'DBH-OH'!U40+'DBH-OI'!U40+XCLH!U40+XCLA!U40+DRFR!U40+DSFS!U40+DSTG!U40+XYM1!U40+XYM2!U40+XYM3E!U40+XYM4E!U40+SAGE!U40+'ABXY-TI1S'!U40+'ABXY-TI2S'!U40+ABZ!U40+'ASXY-TI1S'!U40+'ASXY-TI2S'!U40+'ASXY-TI3S'!U40+ASZ!U40+'MBXY-TI1S'!U40+'MBXY-TI2S'!U40+MBZ!U40+'MSXY-TI1S'!U40+'MSXY-TI2S'!U40++'MSXY-TI3S'!U40+MSZ!U40+'DEC-U'!U40+DECR!U40+'DBH-U'!U40+DBHR!U40+AMIL!U40</f>
        <v>-1.2770986576049761</v>
      </c>
      <c r="G40" s="19">
        <f>'DEC-OS'!V40+'DEC-OH'!V40+'DEC-OI'!V40+'DBH-OS'!V40+'DBH-OH'!V40+'DBH-OI'!V40+XCLH!V40+XCLA!V40+DRFR!V40+DSFS!V40+DSTG!V40+XYM1!V40+XYM2!V40+XYM3E!V40+XYM4E!V40+SAGE!V40+'ABXY-TI1S'!V40+'ABXY-TI2S'!V40+ABZ!V40+'ASXY-TI1S'!V40+'ASXY-TI2S'!V40+'ASXY-TI3S'!V40+ASZ!V40+'MBXY-TI1S'!V40+'MBXY-TI2S'!V40+MBZ!V40+'MSXY-TI1S'!V40+'MSXY-TI2S'!V40++'MSXY-TI3S'!V40+MSZ!V40+'DEC-U'!V40+DECR!V40+'DBH-U'!V40+DBHR!V40+AMIL!V40</f>
        <v>7.7122896662618493E-3</v>
      </c>
      <c r="H40" s="20">
        <f t="shared" si="6"/>
        <v>3.5782407229911835</v>
      </c>
      <c r="I40" s="20">
        <f t="shared" si="7"/>
        <v>5.5888451384038982</v>
      </c>
      <c r="J40" s="20">
        <f t="shared" si="8"/>
        <v>1.3287681349106808</v>
      </c>
      <c r="K40" s="20">
        <f t="shared" si="9"/>
        <v>-2.2691632419420894E-2</v>
      </c>
      <c r="L40" s="20">
        <f t="shared" si="10"/>
        <v>1.3791679994104009</v>
      </c>
      <c r="M40" s="20">
        <f t="shared" si="11"/>
        <v>-1.3895163327301457E-2</v>
      </c>
      <c r="N40" s="88">
        <f>COS(Wellpath!$L40)*COS(Wellpath!$M40)</f>
        <v>0.66483932464582707</v>
      </c>
      <c r="O40" s="88">
        <f>-SIN(Wellpath!$M40)</f>
        <v>0</v>
      </c>
      <c r="P40" s="88">
        <f>SIN(Wellpath!$L40)*COS(Wellpath!$M40)</f>
        <v>0.74698639372111764</v>
      </c>
      <c r="Q40" s="88">
        <f>COS(Wellpath!$L40)*SIN(Wellpath!$M40)</f>
        <v>0</v>
      </c>
      <c r="R40" s="88">
        <f>COS(Wellpath!$M40)</f>
        <v>1</v>
      </c>
      <c r="S40" s="88">
        <f>SIN(Wellpath!$L40)*SIN(Wellpath!$M40)</f>
        <v>0</v>
      </c>
      <c r="T40" s="88">
        <f>-SIN(Wellpath!$L40)</f>
        <v>-0.74698639372111764</v>
      </c>
      <c r="U40" s="88">
        <v>0</v>
      </c>
      <c r="V40" s="88">
        <f>COS(Wellpath!$L40)</f>
        <v>0.66483932464582707</v>
      </c>
    </row>
    <row r="41" spans="1:22" x14ac:dyDescent="0.25">
      <c r="A41" s="26">
        <f>Wellpath!E41</f>
        <v>1100</v>
      </c>
      <c r="B41" s="19">
        <f>'DEC-OS'!Q41+'DEC-OH'!Q41+'DEC-OI'!Q41+'DBH-OS'!Q41+'DBH-OH'!Q41+'DBH-OI'!Q41+XCLH!Q41+XCLA!Q41+DRFR!Q41+DSFS!Q41+DSTG!Q41+XYM1!Q41+XYM2!Q41+XYM3E!Q41+XYM4E!Q41+SAGE!Q41+'ABXY-TI1S'!Q41+'ABXY-TI2S'!Q41+ABZ!Q41+'ASXY-TI1S'!Q41+'ASXY-TI2S'!Q41+'ASXY-TI3S'!Q41+ASZ!Q41+'MBXY-TI1S'!Q41+'MBXY-TI2S'!Q41+MBZ!Q41+'MSXY-TI1S'!Q41+'MSXY-TI2S'!Q41++'MSXY-TI3S'!Q41+MSZ!Q41+'DEC-U'!Q41+DECR!Q41+'DBH-U'!Q41+DBHR!Q41+AMIL!Q41</f>
        <v>3.8384574680056058</v>
      </c>
      <c r="C41" s="19">
        <f>'DEC-OS'!R41+'DEC-OH'!R41+'DEC-OI'!R41+'DBH-OS'!R41+'DBH-OH'!R41+'DBH-OI'!R41+XCLH!R41+XCLA!R41+DRFR!R41+DSFS!R41+DSTG!R41+XYM1!R41+XYM2!R41+XYM3E!R41+XYM4E!R41+SAGE!R41+'ABXY-TI1S'!R41+'ABXY-TI2S'!R41+ABZ!R41+'ASXY-TI1S'!R41+'ASXY-TI2S'!R41+'ASXY-TI3S'!R41+ASZ!R41+'MBXY-TI1S'!R41+'MBXY-TI2S'!R41+MBZ!R41+'MSXY-TI1S'!R41+'MSXY-TI2S'!R41++'MSXY-TI3S'!R41+MSZ!R41+'DEC-U'!R41+DECR!R41+'DBH-U'!R41+DBHR!R41+AMIL!R41</f>
        <v>6.1900317510935352</v>
      </c>
      <c r="D41" s="19">
        <f>'DEC-OS'!S41+'DEC-OH'!S41+'DEC-OI'!S41+'DBH-OS'!S41+'DBH-OH'!S41+'DBH-OI'!S41+XCLH!S41+XCLA!S41+DRFR!S41+DSFS!S41+DSTG!S41+XYM1!S41+XYM2!S41+XYM3E!S41+XYM4E!S41+SAGE!S41+'ABXY-TI1S'!S41+'ABXY-TI2S'!S41+ABZ!S41+'ASXY-TI1S'!S41+'ASXY-TI2S'!S41+'ASXY-TI3S'!S41+ASZ!S41+'MBXY-TI1S'!S41+'MBXY-TI2S'!S41+MBZ!S41+'MSXY-TI1S'!S41+'MSXY-TI2S'!S41++'MSXY-TI3S'!S41+MSZ!S41+'DEC-U'!S41+DECR!S41+'DBH-U'!S41+DBHR!S41+AMIL!S41</f>
        <v>1.3090412217227037</v>
      </c>
      <c r="E41" s="19">
        <f>'DEC-OS'!T41+'DEC-OH'!T41+'DEC-OI'!T41+'DBH-OS'!T41+'DBH-OH'!T41+'DBH-OI'!T41+XCLH!T41+XCLA!T41+DRFR!T41+DSFS!T41+DSTG!T41+XYM1!T41+XYM2!T41+XYM3E!T41+XYM4E!T41+SAGE!T41+'ABXY-TI1S'!T41+'ABXY-TI2S'!T41+ABZ!T41+'ASXY-TI1S'!T41+'ASXY-TI2S'!T41+'ASXY-TI3S'!T41+ASZ!T41+'MBXY-TI1S'!T41+'MBXY-TI2S'!T41+MBZ!T41+'MSXY-TI1S'!T41+'MSXY-TI2S'!T41++'MSXY-TI3S'!T41+MSZ!T41+'DEC-U'!T41+DECR!T41+'DBH-U'!T41+DBHR!T41+AMIL!T41</f>
        <v>-2.748593417277035E-2</v>
      </c>
      <c r="F41" s="19">
        <f>'DEC-OS'!U41+'DEC-OH'!U41+'DEC-OI'!U41+'DBH-OS'!U41+'DBH-OH'!U41+'DBH-OI'!U41+XCLH!U41+XCLA!U41+DRFR!U41+DSFS!U41+DSTG!U41+XYM1!U41+XYM2!U41+XYM3E!U41+XYM4E!U41+SAGE!U41+'ABXY-TI1S'!U41+'ABXY-TI2S'!U41+ABZ!U41+'ASXY-TI1S'!U41+'ASXY-TI2S'!U41+'ASXY-TI3S'!U41+ASZ!U41+'MBXY-TI1S'!U41+'MBXY-TI2S'!U41+MBZ!U41+'MSXY-TI1S'!U41+'MSXY-TI2S'!U41++'MSXY-TI3S'!U41+MSZ!U41+'DEC-U'!U41+DECR!U41+'DBH-U'!U41+DBHR!U41+AMIL!U41</f>
        <v>-1.3872939623128397</v>
      </c>
      <c r="G41" s="19">
        <f>'DEC-OS'!V41+'DEC-OH'!V41+'DEC-OI'!V41+'DBH-OS'!V41+'DBH-OH'!V41+'DBH-OI'!V41+XCLH!V41+XCLA!V41+DRFR!V41+DSFS!V41+DSTG!V41+XYM1!V41+XYM2!V41+XYM3E!V41+XYM4E!V41+SAGE!V41+'ABXY-TI1S'!V41+'ABXY-TI2S'!V41+ABZ!V41+'ASXY-TI1S'!V41+'ASXY-TI2S'!V41+'ASXY-TI3S'!V41+ASZ!V41+'MBXY-TI1S'!V41+'MBXY-TI2S'!V41+MBZ!V41+'MSXY-TI1S'!V41+'MSXY-TI2S'!V41++'MSXY-TI3S'!V41+MSZ!V41+'DEC-U'!V41+DECR!V41+'DBH-U'!V41+DBHR!V41+AMIL!V41</f>
        <v>8.8084779979548944E-3</v>
      </c>
      <c r="H41" s="20">
        <f t="shared" si="6"/>
        <v>3.720352933792789</v>
      </c>
      <c r="I41" s="20">
        <f t="shared" si="7"/>
        <v>6.1900317510935352</v>
      </c>
      <c r="J41" s="20">
        <f t="shared" si="8"/>
        <v>1.4271457559355207</v>
      </c>
      <c r="K41" s="20">
        <f t="shared" si="9"/>
        <v>-2.4415303549585751E-2</v>
      </c>
      <c r="L41" s="20">
        <f t="shared" si="10"/>
        <v>1.4863954334111791</v>
      </c>
      <c r="M41" s="20">
        <f t="shared" si="11"/>
        <v>-1.5393466619702851E-2</v>
      </c>
      <c r="N41" s="88">
        <f>COS(Wellpath!$L41)*COS(Wellpath!$M41)</f>
        <v>0.64278760968653936</v>
      </c>
      <c r="O41" s="88">
        <f>-SIN(Wellpath!$M41)</f>
        <v>0</v>
      </c>
      <c r="P41" s="88">
        <f>SIN(Wellpath!$L41)*COS(Wellpath!$M41)</f>
        <v>0.76604444311897801</v>
      </c>
      <c r="Q41" s="88">
        <f>COS(Wellpath!$L41)*SIN(Wellpath!$M41)</f>
        <v>0</v>
      </c>
      <c r="R41" s="88">
        <f>COS(Wellpath!$M41)</f>
        <v>1</v>
      </c>
      <c r="S41" s="88">
        <f>SIN(Wellpath!$L41)*SIN(Wellpath!$M41)</f>
        <v>0</v>
      </c>
      <c r="T41" s="88">
        <f>-SIN(Wellpath!$L41)</f>
        <v>-0.76604444311897801</v>
      </c>
      <c r="U41" s="88">
        <v>0</v>
      </c>
      <c r="V41" s="88">
        <f>COS(Wellpath!$L41)</f>
        <v>0.64278760968653936</v>
      </c>
    </row>
    <row r="42" spans="1:22" x14ac:dyDescent="0.25">
      <c r="A42" s="26">
        <f>Wellpath!E42</f>
        <v>1110</v>
      </c>
      <c r="B42" s="19">
        <f>'DEC-OS'!Q42+'DEC-OH'!Q42+'DEC-OI'!Q42+'DBH-OS'!Q42+'DBH-OH'!Q42+'DBH-OI'!Q42+XCLH!Q42+XCLA!Q42+DRFR!Q42+DSFS!Q42+DSTG!Q42+XYM1!Q42+XYM2!Q42+XYM3E!Q42+XYM4E!Q42+SAGE!Q42+'ABXY-TI1S'!Q42+'ABXY-TI2S'!Q42+ABZ!Q42+'ASXY-TI1S'!Q42+'ASXY-TI2S'!Q42+'ASXY-TI3S'!Q42+ASZ!Q42+'MBXY-TI1S'!Q42+'MBXY-TI2S'!Q42+MBZ!Q42+'MSXY-TI1S'!Q42+'MSXY-TI2S'!Q42++'MSXY-TI3S'!Q42+MSZ!Q42+'DEC-U'!Q42+DECR!Q42+'DBH-U'!Q42+DBHR!Q42+AMIL!Q42</f>
        <v>3.9090635211721629</v>
      </c>
      <c r="C42" s="19">
        <f>'DEC-OS'!R42+'DEC-OH'!R42+'DEC-OI'!R42+'DBH-OS'!R42+'DBH-OH'!R42+'DBH-OI'!R42+XCLH!R42+XCLA!R42+DRFR!R42+DSFS!R42+DSTG!R42+XYM1!R42+XYM2!R42+XYM3E!R42+XYM4E!R42+SAGE!R42+'ABXY-TI1S'!R42+'ABXY-TI2S'!R42+ABZ!R42+'ASXY-TI1S'!R42+'ASXY-TI2S'!R42+'ASXY-TI3S'!R42+ASZ!R42+'MBXY-TI1S'!R42+'MBXY-TI2S'!R42+MBZ!R42+'MSXY-TI1S'!R42+'MSXY-TI2S'!R42++'MSXY-TI3S'!R42+MSZ!R42+'DEC-U'!R42+DECR!R42+'DBH-U'!R42+DBHR!R42+AMIL!R42</f>
        <v>6.5062906031896963</v>
      </c>
      <c r="D42" s="19">
        <f>'DEC-OS'!S42+'DEC-OH'!S42+'DEC-OI'!S42+'DBH-OS'!S42+'DBH-OH'!S42+'DBH-OI'!S42+XCLH!S42+XCLA!S42+DRFR!S42+DSFS!S42+DSTG!S42+XYM1!S42+XYM2!S42+XYM3E!S42+XYM4E!S42+SAGE!S42+'ABXY-TI1S'!S42+'ABXY-TI2S'!S42+ABZ!S42+'ASXY-TI1S'!S42+'ASXY-TI2S'!S42+'ASXY-TI3S'!S42+ASZ!S42+'MBXY-TI1S'!S42+'MBXY-TI2S'!S42+MBZ!S42+'MSXY-TI1S'!S42+'MSXY-TI2S'!S42++'MSXY-TI3S'!S42+MSZ!S42+'DEC-U'!S42+DECR!S42+'DBH-U'!S42+DBHR!S42+AMIL!S42</f>
        <v>1.356377648735881</v>
      </c>
      <c r="E42" s="19">
        <f>'DEC-OS'!T42+'DEC-OH'!T42+'DEC-OI'!T42+'DBH-OS'!T42+'DBH-OH'!T42+'DBH-OI'!T42+XCLH!T42+XCLA!T42+DRFR!T42+DSFS!T42+DSTG!T42+XYM1!T42+XYM2!T42+XYM3E!T42+XYM4E!T42+SAGE!T42+'ABXY-TI1S'!T42+'ABXY-TI2S'!T42+ABZ!T42+'ASXY-TI1S'!T42+'ASXY-TI2S'!T42+'ASXY-TI3S'!T42+ASZ!T42+'MBXY-TI1S'!T42+'MBXY-TI2S'!T42+MBZ!T42+'MSXY-TI1S'!T42+'MSXY-TI2S'!T42++'MSXY-TI3S'!T42+MSZ!T42+'DEC-U'!T42+DECR!T42+'DBH-U'!T42+DBHR!T42+AMIL!T42</f>
        <v>-2.8518135084348965E-2</v>
      </c>
      <c r="F42" s="19">
        <f>'DEC-OS'!U42+'DEC-OH'!U42+'DEC-OI'!U42+'DBH-OS'!U42+'DBH-OH'!U42+'DBH-OI'!U42+XCLH!U42+XCLA!U42+DRFR!U42+DSFS!U42+DSTG!U42+XYM1!U42+XYM2!U42+XYM3E!U42+XYM4E!U42+SAGE!U42+'ABXY-TI1S'!U42+'ABXY-TI2S'!U42+ABZ!U42+'ASXY-TI1S'!U42+'ASXY-TI2S'!U42+'ASXY-TI3S'!U42+ASZ!U42+'MBXY-TI1S'!U42+'MBXY-TI2S'!U42+MBZ!U42+'MSXY-TI1S'!U42+'MSXY-TI2S'!U42++'MSXY-TI3S'!U42+MSZ!U42+'DEC-U'!U42+DECR!U42+'DBH-U'!U42+DBHR!U42+AMIL!U42</f>
        <v>-1.4416303086715143</v>
      </c>
      <c r="G42" s="19">
        <f>'DEC-OS'!V42+'DEC-OH'!V42+'DEC-OI'!V42+'DBH-OS'!V42+'DBH-OH'!V42+'DBH-OI'!V42+XCLH!V42+XCLA!V42+DRFR!V42+DSFS!V42+DSTG!V42+XYM1!V42+XYM2!V42+XYM3E!V42+XYM4E!V42+SAGE!V42+'ABXY-TI1S'!V42+'ABXY-TI2S'!V42+ABZ!V42+'ASXY-TI1S'!V42+'ASXY-TI2S'!V42+'ASXY-TI3S'!V42+ASZ!V42+'MBXY-TI1S'!V42+'MBXY-TI2S'!V42+MBZ!V42+'MSXY-TI1S'!V42+'MSXY-TI2S'!V42++'MSXY-TI3S'!V42+MSZ!V42+'DEC-U'!V42+DECR!V42+'DBH-U'!V42+DBHR!V42+AMIL!V42</f>
        <v>9.3905276409015914E-3</v>
      </c>
      <c r="H42" s="20">
        <f t="shared" si="6"/>
        <v>3.8308146649587727</v>
      </c>
      <c r="I42" s="20">
        <f t="shared" si="7"/>
        <v>6.5062906031896963</v>
      </c>
      <c r="J42" s="20">
        <f t="shared" si="8"/>
        <v>1.434626504949271</v>
      </c>
      <c r="K42" s="20">
        <f t="shared" si="9"/>
        <v>-2.5524665400854338E-2</v>
      </c>
      <c r="L42" s="20">
        <f t="shared" si="10"/>
        <v>1.5072888950602141</v>
      </c>
      <c r="M42" s="20">
        <f t="shared" si="11"/>
        <v>-1.5810044093491384E-2</v>
      </c>
      <c r="N42" s="88">
        <f>COS(Wellpath!$L42)*COS(Wellpath!$M42)</f>
        <v>0.64278760968653936</v>
      </c>
      <c r="O42" s="88">
        <f>-SIN(Wellpath!$M42)</f>
        <v>0</v>
      </c>
      <c r="P42" s="88">
        <f>SIN(Wellpath!$L42)*COS(Wellpath!$M42)</f>
        <v>0.76604444311897801</v>
      </c>
      <c r="Q42" s="88">
        <f>COS(Wellpath!$L42)*SIN(Wellpath!$M42)</f>
        <v>0</v>
      </c>
      <c r="R42" s="88">
        <f>COS(Wellpath!$M42)</f>
        <v>1</v>
      </c>
      <c r="S42" s="88">
        <f>SIN(Wellpath!$L42)*SIN(Wellpath!$M42)</f>
        <v>0</v>
      </c>
      <c r="T42" s="88">
        <f>-SIN(Wellpath!$L42)</f>
        <v>-0.76604444311897801</v>
      </c>
      <c r="U42" s="88">
        <v>0</v>
      </c>
      <c r="V42" s="88">
        <f>COS(Wellpath!$L42)</f>
        <v>0.64278760968653936</v>
      </c>
    </row>
    <row r="43" spans="1:22" x14ac:dyDescent="0.25">
      <c r="A43" s="26">
        <f>Wellpath!E43</f>
        <v>1140</v>
      </c>
      <c r="B43" s="19">
        <f>'DEC-OS'!Q43+'DEC-OH'!Q43+'DEC-OI'!Q43+'DBH-OS'!Q43+'DBH-OH'!Q43+'DBH-OI'!Q43+XCLH!Q43+XCLA!Q43+DRFR!Q43+DSFS!Q43+DSTG!Q43+XYM1!Q43+XYM2!Q43+XYM3E!Q43+XYM4E!Q43+SAGE!Q43+'ABXY-TI1S'!Q43+'ABXY-TI2S'!Q43+ABZ!Q43+'ASXY-TI1S'!Q43+'ASXY-TI2S'!Q43+'ASXY-TI3S'!Q43+ASZ!Q43+'MBXY-TI1S'!Q43+'MBXY-TI2S'!Q43+MBZ!Q43+'MSXY-TI1S'!Q43+'MSXY-TI2S'!Q43++'MSXY-TI3S'!Q43+MSZ!Q43+'DEC-U'!Q43+DECR!Q43+'DBH-U'!Q43+DBHR!Q43+AMIL!Q43</f>
        <v>4.1258608945748758</v>
      </c>
      <c r="C43" s="19">
        <f>'DEC-OS'!R43+'DEC-OH'!R43+'DEC-OI'!R43+'DBH-OS'!R43+'DBH-OH'!R43+'DBH-OI'!R43+XCLH!R43+XCLA!R43+DRFR!R43+DSFS!R43+DSTG!R43+XYM1!R43+XYM2!R43+XYM3E!R43+XYM4E!R43+SAGE!R43+'ABXY-TI1S'!R43+'ABXY-TI2S'!R43+ABZ!R43+'ASXY-TI1S'!R43+'ASXY-TI2S'!R43+'ASXY-TI3S'!R43+ASZ!R43+'MBXY-TI1S'!R43+'MBXY-TI2S'!R43+MBZ!R43+'MSXY-TI1S'!R43+'MSXY-TI2S'!R43++'MSXY-TI3S'!R43+MSZ!R43+'DEC-U'!R43+DECR!R43+'DBH-U'!R43+DBHR!R43+AMIL!R43</f>
        <v>7.5224895330836707</v>
      </c>
      <c r="D43" s="19">
        <f>'DEC-OS'!S43+'DEC-OH'!S43+'DEC-OI'!S43+'DBH-OS'!S43+'DBH-OH'!S43+'DBH-OI'!S43+XCLH!S43+XCLA!S43+DRFR!S43+DSFS!S43+DSTG!S43+XYM1!S43+XYM2!S43+XYM3E!S43+XYM4E!S43+SAGE!S43+'ABXY-TI1S'!S43+'ABXY-TI2S'!S43+ABZ!S43+'ASXY-TI1S'!S43+'ASXY-TI2S'!S43+'ASXY-TI3S'!S43+ASZ!S43+'MBXY-TI1S'!S43+'MBXY-TI2S'!S43+MBZ!S43+'MSXY-TI1S'!S43+'MSXY-TI2S'!S43++'MSXY-TI3S'!S43+MSZ!S43+'DEC-U'!S43+DECR!S43+'DBH-U'!S43+DBHR!S43+AMIL!S43</f>
        <v>1.5180530023459025</v>
      </c>
      <c r="E43" s="19">
        <f>'DEC-OS'!T43+'DEC-OH'!T43+'DEC-OI'!T43+'DBH-OS'!T43+'DBH-OH'!T43+'DBH-OI'!T43+XCLH!T43+XCLA!T43+DRFR!T43+DSFS!T43+DSTG!T43+XYM1!T43+XYM2!T43+XYM3E!T43+XYM4E!T43+SAGE!T43+'ABXY-TI1S'!T43+'ABXY-TI2S'!T43+ABZ!T43+'ASXY-TI1S'!T43+'ASXY-TI2S'!T43+'ASXY-TI3S'!T43+ASZ!T43+'MBXY-TI1S'!T43+'MBXY-TI2S'!T43+MBZ!T43+'MSXY-TI1S'!T43+'MSXY-TI2S'!T43++'MSXY-TI3S'!T43+MSZ!T43+'DEC-U'!T43+DECR!T43+'DBH-U'!T43+DBHR!T43+AMIL!T43</f>
        <v>-3.1714234596898261E-2</v>
      </c>
      <c r="F43" s="19">
        <f>'DEC-OS'!U43+'DEC-OH'!U43+'DEC-OI'!U43+'DBH-OS'!U43+'DBH-OH'!U43+'DBH-OI'!U43+XCLH!U43+XCLA!U43+DRFR!U43+DSFS!U43+DSTG!U43+XYM1!U43+XYM2!U43+XYM3E!U43+XYM4E!U43+SAGE!U43+'ABXY-TI1S'!U43+'ABXY-TI2S'!U43+ABZ!U43+'ASXY-TI1S'!U43+'ASXY-TI2S'!U43+'ASXY-TI3S'!U43+ASZ!U43+'MBXY-TI1S'!U43+'MBXY-TI2S'!U43+MBZ!U43+'MSXY-TI1S'!U43+'MSXY-TI2S'!U43++'MSXY-TI3S'!U43+MSZ!U43+'DEC-U'!U43+DECR!U43+'DBH-U'!U43+DBHR!U43+AMIL!U43</f>
        <v>-1.6153048215225274</v>
      </c>
      <c r="G43" s="19">
        <f>'DEC-OS'!V43+'DEC-OH'!V43+'DEC-OI'!V43+'DBH-OS'!V43+'DBH-OH'!V43+'DBH-OI'!V43+XCLH!V43+XCLA!V43+DRFR!V43+DSFS!V43+DSTG!V43+XYM1!V43+XYM2!V43+XYM3E!V43+XYM4E!V43+SAGE!V43+'ABXY-TI1S'!V43+'ABXY-TI2S'!V43+ABZ!V43+'ASXY-TI1S'!V43+'ASXY-TI2S'!V43+'ASXY-TI3S'!V43+ASZ!V43+'MBXY-TI1S'!V43+'MBXY-TI2S'!V43+MBZ!V43+'MSXY-TI1S'!V43+'MSXY-TI2S'!V43++'MSXY-TI3S'!V43+MSZ!V43+'DEC-U'!V43+DECR!V43+'DBH-U'!V43+DBHR!V43+AMIL!V43</f>
        <v>1.1255252212152398E-2</v>
      </c>
      <c r="H43" s="20">
        <f t="shared" si="6"/>
        <v>4.1863011160782762</v>
      </c>
      <c r="I43" s="20">
        <f t="shared" si="7"/>
        <v>7.5224895330836707</v>
      </c>
      <c r="J43" s="20">
        <f t="shared" si="8"/>
        <v>1.4576127808425032</v>
      </c>
      <c r="K43" s="20">
        <f t="shared" si="9"/>
        <v>-2.9007540462600311E-2</v>
      </c>
      <c r="L43" s="20">
        <f t="shared" si="10"/>
        <v>1.5645894539507519</v>
      </c>
      <c r="M43" s="20">
        <f t="shared" si="11"/>
        <v>-1.7059776514856979E-2</v>
      </c>
      <c r="N43" s="88">
        <f>COS(Wellpath!$L43)*COS(Wellpath!$M43)</f>
        <v>0.64278760968653936</v>
      </c>
      <c r="O43" s="88">
        <f>-SIN(Wellpath!$M43)</f>
        <v>0</v>
      </c>
      <c r="P43" s="88">
        <f>SIN(Wellpath!$L43)*COS(Wellpath!$M43)</f>
        <v>0.76604444311897801</v>
      </c>
      <c r="Q43" s="88">
        <f>COS(Wellpath!$L43)*SIN(Wellpath!$M43)</f>
        <v>0</v>
      </c>
      <c r="R43" s="88">
        <f>COS(Wellpath!$M43)</f>
        <v>1</v>
      </c>
      <c r="S43" s="88">
        <f>SIN(Wellpath!$L43)*SIN(Wellpath!$M43)</f>
        <v>0</v>
      </c>
      <c r="T43" s="88">
        <f>-SIN(Wellpath!$L43)</f>
        <v>-0.76604444311897801</v>
      </c>
      <c r="U43" s="88">
        <v>0</v>
      </c>
      <c r="V43" s="88">
        <f>COS(Wellpath!$L43)</f>
        <v>0.64278760968653936</v>
      </c>
    </row>
    <row r="44" spans="1:22" x14ac:dyDescent="0.25">
      <c r="A44" s="26">
        <f>Wellpath!E44</f>
        <v>1170</v>
      </c>
      <c r="B44" s="19">
        <f>'DEC-OS'!Q44+'DEC-OH'!Q44+'DEC-OI'!Q44+'DBH-OS'!Q44+'DBH-OH'!Q44+'DBH-OI'!Q44+XCLH!Q44+XCLA!Q44+DRFR!Q44+DSFS!Q44+DSTG!Q44+XYM1!Q44+XYM2!Q44+XYM3E!Q44+XYM4E!Q44+SAGE!Q44+'ABXY-TI1S'!Q44+'ABXY-TI2S'!Q44+ABZ!Q44+'ASXY-TI1S'!Q44+'ASXY-TI2S'!Q44+'ASXY-TI3S'!Q44+ASZ!Q44+'MBXY-TI1S'!Q44+'MBXY-TI2S'!Q44+MBZ!Q44+'MSXY-TI1S'!Q44+'MSXY-TI2S'!Q44++'MSXY-TI3S'!Q44+MSZ!Q44+'DEC-U'!Q44+DECR!Q44+'DBH-U'!Q44+DBHR!Q44+AMIL!Q44</f>
        <v>4.3541170825244624</v>
      </c>
      <c r="C44" s="19">
        <f>'DEC-OS'!R44+'DEC-OH'!R44+'DEC-OI'!R44+'DBH-OS'!R44+'DBH-OH'!R44+'DBH-OI'!R44+XCLH!R44+XCLA!R44+DRFR!R44+DSFS!R44+DSTG!R44+XYM1!R44+XYM2!R44+XYM3E!R44+XYM4E!R44+SAGE!R44+'ABXY-TI1S'!R44+'ABXY-TI2S'!R44+ABZ!R44+'ASXY-TI1S'!R44+'ASXY-TI2S'!R44+'ASXY-TI3S'!R44+ASZ!R44+'MBXY-TI1S'!R44+'MBXY-TI2S'!R44+MBZ!R44+'MSXY-TI1S'!R44+'MSXY-TI2S'!R44++'MSXY-TI3S'!R44+MSZ!R44+'DEC-U'!R44+DECR!R44+'DBH-U'!R44+DBHR!R44+AMIL!R44</f>
        <v>8.6303838303759566</v>
      </c>
      <c r="D44" s="19">
        <f>'DEC-OS'!S44+'DEC-OH'!S44+'DEC-OI'!S44+'DBH-OS'!S44+'DBH-OH'!S44+'DBH-OI'!S44+XCLH!S44+XCLA!S44+DRFR!S44+DSFS!S44+DSTG!S44+XYM1!S44+XYM2!S44+XYM3E!S44+XYM4E!S44+SAGE!S44+'ABXY-TI1S'!S44+'ABXY-TI2S'!S44+ABZ!S44+'ASXY-TI1S'!S44+'ASXY-TI2S'!S44+'ASXY-TI3S'!S44+ASZ!S44+'MBXY-TI1S'!S44+'MBXY-TI2S'!S44+MBZ!S44+'MSXY-TI1S'!S44+'MSXY-TI2S'!S44++'MSXY-TI3S'!S44+MSZ!S44+'DEC-U'!S44+DECR!S44+'DBH-U'!S44+DBHR!S44+AMIL!S44</f>
        <v>1.6956436016420429</v>
      </c>
      <c r="E44" s="19">
        <f>'DEC-OS'!T44+'DEC-OH'!T44+'DEC-OI'!T44+'DBH-OS'!T44+'DBH-OH'!T44+'DBH-OI'!T44+XCLH!T44+XCLA!T44+DRFR!T44+DSFS!T44+DSTG!T44+XYM1!T44+XYM2!T44+XYM3E!T44+XYM4E!T44+SAGE!T44+'ABXY-TI1S'!T44+'ABXY-TI2S'!T44+ABZ!T44+'ASXY-TI1S'!T44+'ASXY-TI2S'!T44+'ASXY-TI3S'!T44+ASZ!T44+'MBXY-TI1S'!T44+'MBXY-TI2S'!T44+MBZ!T44+'MSXY-TI1S'!T44+'MSXY-TI2S'!T44++'MSXY-TI3S'!T44+MSZ!T44+'DEC-U'!T44+DECR!T44+'DBH-U'!T44+DBHR!T44+AMIL!T44</f>
        <v>-3.5059579276167707E-2</v>
      </c>
      <c r="F44" s="19">
        <f>'DEC-OS'!U44+'DEC-OH'!U44+'DEC-OI'!U44+'DBH-OS'!U44+'DBH-OH'!U44+'DBH-OI'!U44+XCLH!U44+XCLA!U44+DRFR!U44+DSFS!U44+DSTG!U44+XYM1!U44+XYM2!U44+XYM3E!U44+XYM4E!U44+SAGE!U44+'ABXY-TI1S'!U44+'ABXY-TI2S'!U44+ABZ!U44+'ASXY-TI1S'!U44+'ASXY-TI2S'!U44+'ASXY-TI3S'!U44+ASZ!U44+'MBXY-TI1S'!U44+'MBXY-TI2S'!U44+MBZ!U44+'MSXY-TI1S'!U44+'MSXY-TI2S'!U44++'MSXY-TI3S'!U44+MSZ!U44+'DEC-U'!U44+DECR!U44+'DBH-U'!U44+DBHR!U44+AMIL!U44</f>
        <v>-1.8013964417434272</v>
      </c>
      <c r="G44" s="19">
        <f>'DEC-OS'!V44+'DEC-OH'!V44+'DEC-OI'!V44+'DBH-OS'!V44+'DBH-OH'!V44+'DBH-OI'!V44+XCLH!V44+XCLA!V44+DRFR!V44+DSFS!V44+DSTG!V44+XYM1!V44+XYM2!V44+XYM3E!V44+XYM4E!V44+SAGE!V44+'ABXY-TI1S'!V44+'ABXY-TI2S'!V44+ABZ!V44+'ASXY-TI1S'!V44+'ASXY-TI2S'!V44+'ASXY-TI3S'!V44+ASZ!V44+'MBXY-TI1S'!V44+'MBXY-TI2S'!V44+MBZ!V44+'MSXY-TI1S'!V44+'MSXY-TI2S'!V44++'MSXY-TI3S'!V44+MSZ!V44+'DEC-U'!V44+DECR!V44+'DBH-U'!V44+DBHR!V44+AMIL!V44</f>
        <v>1.3297840247019273E-2</v>
      </c>
      <c r="H44" s="20">
        <f t="shared" si="6"/>
        <v>4.5680899864952371</v>
      </c>
      <c r="I44" s="20">
        <f t="shared" si="7"/>
        <v>8.6303838303759566</v>
      </c>
      <c r="J44" s="20">
        <f t="shared" si="8"/>
        <v>1.4816706976712677</v>
      </c>
      <c r="K44" s="20">
        <f t="shared" si="9"/>
        <v>-3.2722599786256586E-2</v>
      </c>
      <c r="L44" s="20">
        <f t="shared" si="10"/>
        <v>1.6218518569396181</v>
      </c>
      <c r="M44" s="20">
        <f t="shared" si="11"/>
        <v>-1.8309508936222574E-2</v>
      </c>
      <c r="N44" s="88">
        <f>COS(Wellpath!$L44)*COS(Wellpath!$M44)</f>
        <v>0.64278760968653936</v>
      </c>
      <c r="O44" s="88">
        <f>-SIN(Wellpath!$M44)</f>
        <v>0</v>
      </c>
      <c r="P44" s="88">
        <f>SIN(Wellpath!$L44)*COS(Wellpath!$M44)</f>
        <v>0.76604444311897801</v>
      </c>
      <c r="Q44" s="88">
        <f>COS(Wellpath!$L44)*SIN(Wellpath!$M44)</f>
        <v>0</v>
      </c>
      <c r="R44" s="88">
        <f>COS(Wellpath!$M44)</f>
        <v>1</v>
      </c>
      <c r="S44" s="88">
        <f>SIN(Wellpath!$L44)*SIN(Wellpath!$M44)</f>
        <v>0</v>
      </c>
      <c r="T44" s="88">
        <f>-SIN(Wellpath!$L44)</f>
        <v>-0.76604444311897801</v>
      </c>
      <c r="U44" s="88">
        <v>0</v>
      </c>
      <c r="V44" s="88">
        <f>COS(Wellpath!$L44)</f>
        <v>0.64278760968653936</v>
      </c>
    </row>
    <row r="45" spans="1:22" x14ac:dyDescent="0.25">
      <c r="A45" s="26">
        <f>Wellpath!E45</f>
        <v>1200</v>
      </c>
      <c r="B45" s="19">
        <f>'DEC-OS'!Q45+'DEC-OH'!Q45+'DEC-OI'!Q45+'DBH-OS'!Q45+'DBH-OH'!Q45+'DBH-OI'!Q45+XCLH!Q45+XCLA!Q45+DRFR!Q45+DSFS!Q45+DSTG!Q45+XYM1!Q45+XYM2!Q45+XYM3E!Q45+XYM4E!Q45+SAGE!Q45+'ABXY-TI1S'!Q45+'ABXY-TI2S'!Q45+ABZ!Q45+'ASXY-TI1S'!Q45+'ASXY-TI2S'!Q45+'ASXY-TI3S'!Q45+ASZ!Q45+'MBXY-TI1S'!Q45+'MBXY-TI2S'!Q45+MBZ!Q45+'MSXY-TI1S'!Q45+'MSXY-TI2S'!Q45++'MSXY-TI3S'!Q45+MSZ!Q45+'DEC-U'!Q45+DECR!Q45+'DBH-U'!Q45+DBHR!Q45+AMIL!Q45</f>
        <v>4.5924407715611659</v>
      </c>
      <c r="C45" s="19">
        <f>'DEC-OS'!R45+'DEC-OH'!R45+'DEC-OI'!R45+'DBH-OS'!R45+'DBH-OH'!R45+'DBH-OI'!R45+XCLH!R45+XCLA!R45+DRFR!R45+DSFS!R45+DSTG!R45+XYM1!R45+XYM2!R45+XYM3E!R45+XYM4E!R45+SAGE!R45+'ABXY-TI1S'!R45+'ABXY-TI2S'!R45+ABZ!R45+'ASXY-TI1S'!R45+'ASXY-TI2S'!R45+'ASXY-TI3S'!R45+ASZ!R45+'MBXY-TI1S'!R45+'MBXY-TI2S'!R45+MBZ!R45+'MSXY-TI1S'!R45+'MSXY-TI2S'!R45++'MSXY-TI3S'!R45+MSZ!R45+'DEC-U'!R45+DECR!R45+'DBH-U'!R45+DBHR!R45+AMIL!R45</f>
        <v>9.8249301629073553</v>
      </c>
      <c r="D45" s="19">
        <f>'DEC-OS'!S45+'DEC-OH'!S45+'DEC-OI'!S45+'DBH-OS'!S45+'DBH-OH'!S45+'DBH-OI'!S45+XCLH!S45+XCLA!S45+DRFR!S45+DSFS!S45+DSTG!S45+XYM1!S45+XYM2!S45+XYM3E!S45+XYM4E!S45+SAGE!S45+'ABXY-TI1S'!S45+'ABXY-TI2S'!S45+ABZ!S45+'ASXY-TI1S'!S45+'ASXY-TI2S'!S45+'ASXY-TI3S'!S45+ASZ!S45+'MBXY-TI1S'!S45+'MBXY-TI2S'!S45+MBZ!S45+'MSXY-TI1S'!S45+'MSXY-TI2S'!S45++'MSXY-TI3S'!S45+MSZ!S45+'DEC-U'!S45+DECR!S45+'DBH-U'!S45+DBHR!S45+AMIL!S45</f>
        <v>1.8871629953177518</v>
      </c>
      <c r="E45" s="19">
        <f>'DEC-OS'!T45+'DEC-OH'!T45+'DEC-OI'!T45+'DBH-OS'!T45+'DBH-OH'!T45+'DBH-OI'!T45+XCLH!T45+XCLA!T45+DRFR!T45+DSFS!T45+DSTG!T45+XYM1!T45+XYM2!T45+XYM3E!T45+XYM4E!T45+SAGE!T45+'ABXY-TI1S'!T45+'ABXY-TI2S'!T45+ABZ!T45+'ASXY-TI1S'!T45+'ASXY-TI2S'!T45+'ASXY-TI3S'!T45+ASZ!T45+'MBXY-TI1S'!T45+'MBXY-TI2S'!T45+MBZ!T45+'MSXY-TI1S'!T45+'MSXY-TI2S'!T45++'MSXY-TI3S'!T45+MSZ!T45+'DEC-U'!T45+DECR!T45+'DBH-U'!T45+DBHR!T45+AMIL!T45</f>
        <v>-3.8554169122157311E-2</v>
      </c>
      <c r="F45" s="19">
        <f>'DEC-OS'!U45+'DEC-OH'!U45+'DEC-OI'!U45+'DBH-OS'!U45+'DBH-OH'!U45+'DBH-OI'!U45+XCLH!U45+XCLA!U45+DRFR!U45+DSFS!U45+DSTG!U45+XYM1!U45+XYM2!U45+XYM3E!U45+XYM4E!U45+SAGE!U45+'ABXY-TI1S'!U45+'ABXY-TI2S'!U45+ABZ!U45+'ASXY-TI1S'!U45+'ASXY-TI2S'!U45+'ASXY-TI3S'!U45+ASZ!U45+'MBXY-TI1S'!U45+'MBXY-TI2S'!U45+MBZ!U45+'MSXY-TI1S'!U45+'MSXY-TI2S'!U45++'MSXY-TI3S'!U45+MSZ!U45+'DEC-U'!U45+DECR!U45+'DBH-U'!U45+DBHR!U45+AMIL!U45</f>
        <v>-1.9982219159582211</v>
      </c>
      <c r="G45" s="19">
        <f>'DEC-OS'!V45+'DEC-OH'!V45+'DEC-OI'!V45+'DBH-OS'!V45+'DBH-OH'!V45+'DBH-OI'!V45+XCLH!V45+XCLA!V45+DRFR!V45+DSFS!V45+DSTG!V45+XYM1!V45+XYM2!V45+XYM3E!V45+XYM4E!V45+SAGE!V45+'ABXY-TI1S'!V45+'ABXY-TI2S'!V45+ABZ!V45+'ASXY-TI1S'!V45+'ASXY-TI2S'!V45+'ASXY-TI3S'!V45+ASZ!V45+'MBXY-TI1S'!V45+'MBXY-TI2S'!V45+MBZ!V45+'MSXY-TI1S'!V45+'MSXY-TI2S'!V45++'MSXY-TI3S'!V45+MSZ!V45+'DEC-U'!V45+DECR!V45+'DBH-U'!V45+DBHR!V45+AMIL!V45</f>
        <v>1.5518291745502212E-2</v>
      </c>
      <c r="H45" s="20">
        <f t="shared" si="6"/>
        <v>4.9727830405502669</v>
      </c>
      <c r="I45" s="20">
        <f t="shared" si="7"/>
        <v>9.8249301629073553</v>
      </c>
      <c r="J45" s="20">
        <f t="shared" si="8"/>
        <v>1.5068207263286508</v>
      </c>
      <c r="K45" s="20">
        <f t="shared" si="9"/>
        <v>-3.6669843371823156E-2</v>
      </c>
      <c r="L45" s="20">
        <f t="shared" si="10"/>
        <v>1.6790768583283366</v>
      </c>
      <c r="M45" s="20">
        <f t="shared" si="11"/>
        <v>-1.9559241357588172E-2</v>
      </c>
      <c r="N45" s="88">
        <f>COS(Wellpath!$L45)*COS(Wellpath!$M45)</f>
        <v>0.64278760968653936</v>
      </c>
      <c r="O45" s="88">
        <f>-SIN(Wellpath!$M45)</f>
        <v>0</v>
      </c>
      <c r="P45" s="88">
        <f>SIN(Wellpath!$L45)*COS(Wellpath!$M45)</f>
        <v>0.76604444311897801</v>
      </c>
      <c r="Q45" s="88">
        <f>COS(Wellpath!$L45)*SIN(Wellpath!$M45)</f>
        <v>0</v>
      </c>
      <c r="R45" s="88">
        <f>COS(Wellpath!$M45)</f>
        <v>1</v>
      </c>
      <c r="S45" s="88">
        <f>SIN(Wellpath!$L45)*SIN(Wellpath!$M45)</f>
        <v>0</v>
      </c>
      <c r="T45" s="88">
        <f>-SIN(Wellpath!$L45)</f>
        <v>-0.76604444311897801</v>
      </c>
      <c r="U45" s="88">
        <v>0</v>
      </c>
      <c r="V45" s="88">
        <f>COS(Wellpath!$L45)</f>
        <v>0.64278760968653936</v>
      </c>
    </row>
    <row r="46" spans="1:22" x14ac:dyDescent="0.25">
      <c r="A46" s="26">
        <f>Wellpath!E46</f>
        <v>1230</v>
      </c>
      <c r="B46" s="19">
        <f>'DEC-OS'!Q46+'DEC-OH'!Q46+'DEC-OI'!Q46+'DBH-OS'!Q46+'DBH-OH'!Q46+'DBH-OI'!Q46+XCLH!Q46+XCLA!Q46+DRFR!Q46+DSFS!Q46+DSTG!Q46+XYM1!Q46+XYM2!Q46+XYM3E!Q46+XYM4E!Q46+SAGE!Q46+'ABXY-TI1S'!Q46+'ABXY-TI2S'!Q46+ABZ!Q46+'ASXY-TI1S'!Q46+'ASXY-TI2S'!Q46+'ASXY-TI3S'!Q46+ASZ!Q46+'MBXY-TI1S'!Q46+'MBXY-TI2S'!Q46+MBZ!Q46+'MSXY-TI1S'!Q46+'MSXY-TI2S'!Q46++'MSXY-TI3S'!Q46+MSZ!Q46+'DEC-U'!Q46+DECR!Q46+'DBH-U'!Q46+DBHR!Q46+AMIL!Q46</f>
        <v>4.8408471915880726</v>
      </c>
      <c r="C46" s="19">
        <f>'DEC-OS'!R46+'DEC-OH'!R46+'DEC-OI'!R46+'DBH-OS'!R46+'DBH-OH'!R46+'DBH-OI'!R46+XCLH!R46+XCLA!R46+DRFR!R46+DSFS!R46+DSTG!R46+XYM1!R46+XYM2!R46+XYM3E!R46+XYM4E!R46+SAGE!R46+'ABXY-TI1S'!R46+'ABXY-TI2S'!R46+ABZ!R46+'ASXY-TI1S'!R46+'ASXY-TI2S'!R46+'ASXY-TI3S'!R46+ASZ!R46+'MBXY-TI1S'!R46+'MBXY-TI2S'!R46+MBZ!R46+'MSXY-TI1S'!R46+'MSXY-TI2S'!R46++'MSXY-TI3S'!R46+MSZ!R46+'DEC-U'!R46+DECR!R46+'DBH-U'!R46+DBHR!R46+AMIL!R46</f>
        <v>11.106128530677864</v>
      </c>
      <c r="D46" s="19">
        <f>'DEC-OS'!S46+'DEC-OH'!S46+'DEC-OI'!S46+'DBH-OS'!S46+'DBH-OH'!S46+'DBH-OI'!S46+XCLH!S46+XCLA!S46+DRFR!S46+DSFS!S46+DSTG!S46+XYM1!S46+XYM2!S46+XYM3E!S46+XYM4E!S46+SAGE!S46+'ABXY-TI1S'!S46+'ABXY-TI2S'!S46+ABZ!S46+'ASXY-TI1S'!S46+'ASXY-TI2S'!S46+'ASXY-TI3S'!S46+ASZ!S46+'MBXY-TI1S'!S46+'MBXY-TI2S'!S46+MBZ!S46+'MSXY-TI1S'!S46+'MSXY-TI2S'!S46++'MSXY-TI3S'!S46+MSZ!S46+'DEC-U'!S46+DECR!S46+'DBH-U'!S46+DBHR!S46+AMIL!S46</f>
        <v>2.0926232053158986</v>
      </c>
      <c r="E46" s="19">
        <f>'DEC-OS'!T46+'DEC-OH'!T46+'DEC-OI'!T46+'DBH-OS'!T46+'DBH-OH'!T46+'DBH-OI'!T46+XCLH!T46+XCLA!T46+DRFR!T46+DSFS!T46+DSTG!T46+XYM1!T46+XYM2!T46+XYM3E!T46+XYM4E!T46+SAGE!T46+'ABXY-TI1S'!T46+'ABXY-TI2S'!T46+ABZ!T46+'ASXY-TI1S'!T46+'ASXY-TI2S'!T46+'ASXY-TI3S'!T46+ASZ!T46+'MBXY-TI1S'!T46+'MBXY-TI2S'!T46+MBZ!T46+'MSXY-TI1S'!T46+'MSXY-TI2S'!T46++'MSXY-TI3S'!T46+MSZ!T46+'DEC-U'!T46+DECR!T46+'DBH-U'!T46+DBHR!T46+AMIL!T46</f>
        <v>-4.2198004134867073E-2</v>
      </c>
      <c r="F46" s="19">
        <f>'DEC-OS'!U46+'DEC-OH'!U46+'DEC-OI'!U46+'DBH-OS'!U46+'DBH-OH'!U46+'DBH-OI'!U46+XCLH!U46+XCLA!U46+DRFR!U46+DSFS!U46+DSTG!U46+XYM1!U46+XYM2!U46+XYM3E!U46+XYM4E!U46+SAGE!U46+'ABXY-TI1S'!U46+'ABXY-TI2S'!U46+ABZ!U46+'ASXY-TI1S'!U46+'ASXY-TI2S'!U46+'ASXY-TI3S'!U46+ASZ!U46+'MBXY-TI1S'!U46+'MBXY-TI2S'!U46+MBZ!U46+'MSXY-TI1S'!U46+'MSXY-TI2S'!U46++'MSXY-TI3S'!U46+MSZ!U46+'DEC-U'!U46+DECR!U46+'DBH-U'!U46+DBHR!U46+AMIL!U46</f>
        <v>-2.205767690867074</v>
      </c>
      <c r="G46" s="19">
        <f>'DEC-OS'!V46+'DEC-OH'!V46+'DEC-OI'!V46+'DBH-OS'!V46+'DBH-OH'!V46+'DBH-OI'!V46+XCLH!V46+XCLA!V46+DRFR!V46+DSFS!V46+DSTG!V46+XYM1!V46+XYM2!V46+XYM3E!V46+XYM4E!V46+SAGE!V46+'ABXY-TI1S'!V46+'ABXY-TI2S'!V46+ABZ!V46+'ASXY-TI1S'!V46+'ASXY-TI2S'!V46+'ASXY-TI3S'!V46+ASZ!V46+'MBXY-TI1S'!V46+'MBXY-TI2S'!V46+MBZ!V46+'MSXY-TI1S'!V46+'MSXY-TI2S'!V46++'MSXY-TI3S'!V46+MSZ!V46+'DEC-U'!V46+DECR!V46+'DBH-U'!V46+DBHR!V46+AMIL!V46</f>
        <v>1.7916606707601219E-2</v>
      </c>
      <c r="H46" s="20">
        <f t="shared" si="6"/>
        <v>5.400380278243361</v>
      </c>
      <c r="I46" s="20">
        <f t="shared" si="7"/>
        <v>11.106128530677864</v>
      </c>
      <c r="J46" s="20">
        <f t="shared" si="8"/>
        <v>1.5330901186606105</v>
      </c>
      <c r="K46" s="20">
        <f t="shared" si="9"/>
        <v>-4.0849271219300029E-2</v>
      </c>
      <c r="L46" s="20">
        <f t="shared" si="10"/>
        <v>1.7362636842231367</v>
      </c>
      <c r="M46" s="20">
        <f t="shared" si="11"/>
        <v>-2.0808973778953778E-2</v>
      </c>
      <c r="N46" s="88">
        <f>COS(Wellpath!$L46)*COS(Wellpath!$M46)</f>
        <v>0.64278760968653936</v>
      </c>
      <c r="O46" s="88">
        <f>-SIN(Wellpath!$M46)</f>
        <v>0</v>
      </c>
      <c r="P46" s="88">
        <f>SIN(Wellpath!$L46)*COS(Wellpath!$M46)</f>
        <v>0.76604444311897801</v>
      </c>
      <c r="Q46" s="88">
        <f>COS(Wellpath!$L46)*SIN(Wellpath!$M46)</f>
        <v>0</v>
      </c>
      <c r="R46" s="88">
        <f>COS(Wellpath!$M46)</f>
        <v>1</v>
      </c>
      <c r="S46" s="88">
        <f>SIN(Wellpath!$L46)*SIN(Wellpath!$M46)</f>
        <v>0</v>
      </c>
      <c r="T46" s="88">
        <f>-SIN(Wellpath!$L46)</f>
        <v>-0.76604444311897801</v>
      </c>
      <c r="U46" s="88">
        <v>0</v>
      </c>
      <c r="V46" s="88">
        <f>COS(Wellpath!$L46)</f>
        <v>0.64278760968653936</v>
      </c>
    </row>
    <row r="47" spans="1:22" x14ac:dyDescent="0.25">
      <c r="A47" s="26">
        <f>Wellpath!E47</f>
        <v>1260</v>
      </c>
      <c r="B47" s="19">
        <f>'DEC-OS'!Q47+'DEC-OH'!Q47+'DEC-OI'!Q47+'DBH-OS'!Q47+'DBH-OH'!Q47+'DBH-OI'!Q47+XCLH!Q47+XCLA!Q47+DRFR!Q47+DSFS!Q47+DSTG!Q47+XYM1!Q47+XYM2!Q47+XYM3E!Q47+XYM4E!Q47+SAGE!Q47+'ABXY-TI1S'!Q47+'ABXY-TI2S'!Q47+ABZ!Q47+'ASXY-TI1S'!Q47+'ASXY-TI2S'!Q47+'ASXY-TI3S'!Q47+ASZ!Q47+'MBXY-TI1S'!Q47+'MBXY-TI2S'!Q47+MBZ!Q47+'MSXY-TI1S'!Q47+'MSXY-TI2S'!Q47++'MSXY-TI3S'!Q47+MSZ!Q47+'DEC-U'!Q47+DECR!Q47+'DBH-U'!Q47+DBHR!Q47+AMIL!Q47</f>
        <v>5.099349436977616</v>
      </c>
      <c r="C47" s="19">
        <f>'DEC-OS'!R47+'DEC-OH'!R47+'DEC-OI'!R47+'DBH-OS'!R47+'DBH-OH'!R47+'DBH-OI'!R47+XCLH!R47+XCLA!R47+DRFR!R47+DSFS!R47+DSTG!R47+XYM1!R47+XYM2!R47+XYM3E!R47+XYM4E!R47+SAGE!R47+'ABXY-TI1S'!R47+'ABXY-TI2S'!R47+ABZ!R47+'ASXY-TI1S'!R47+'ASXY-TI2S'!R47+'ASXY-TI3S'!R47+ASZ!R47+'MBXY-TI1S'!R47+'MBXY-TI2S'!R47+MBZ!R47+'MSXY-TI1S'!R47+'MSXY-TI2S'!R47++'MSXY-TI3S'!R47+MSZ!R47+'DEC-U'!R47+DECR!R47+'DBH-U'!R47+DBHR!R47+AMIL!R47</f>
        <v>12.473978933687492</v>
      </c>
      <c r="D47" s="19">
        <f>'DEC-OS'!S47+'DEC-OH'!S47+'DEC-OI'!S47+'DBH-OS'!S47+'DBH-OH'!S47+'DBH-OI'!S47+XCLH!S47+XCLA!S47+DRFR!S47+DSFS!S47+DSTG!S47+XYM1!S47+XYM2!S47+XYM3E!S47+XYM4E!S47+SAGE!S47+'ABXY-TI1S'!S47+'ABXY-TI2S'!S47+ABZ!S47+'ASXY-TI1S'!S47+'ASXY-TI2S'!S47+'ASXY-TI3S'!S47+ASZ!S47+'MBXY-TI1S'!S47+'MBXY-TI2S'!S47+MBZ!S47+'MSXY-TI1S'!S47+'MSXY-TI2S'!S47++'MSXY-TI3S'!S47+MSZ!S47+'DEC-U'!S47+DECR!S47+'DBH-U'!S47+DBHR!S47+AMIL!S47</f>
        <v>2.3120321196018314</v>
      </c>
      <c r="E47" s="19">
        <f>'DEC-OS'!T47+'DEC-OH'!T47+'DEC-OI'!T47+'DBH-OS'!T47+'DBH-OH'!T47+'DBH-OI'!T47+XCLH!T47+XCLA!T47+DRFR!T47+DSFS!T47+DSTG!T47+XYM1!T47+XYM2!T47+XYM3E!T47+XYM4E!T47+SAGE!T47+'ABXY-TI1S'!T47+'ABXY-TI2S'!T47+ABZ!T47+'ASXY-TI1S'!T47+'ASXY-TI2S'!T47+'ASXY-TI3S'!T47+ASZ!T47+'MBXY-TI1S'!T47+'MBXY-TI2S'!T47+MBZ!T47+'MSXY-TI1S'!T47+'MSXY-TI2S'!T47++'MSXY-TI3S'!T47+MSZ!T47+'DEC-U'!T47+DECR!T47+'DBH-U'!T47+DBHR!T47+AMIL!T47</f>
        <v>-4.5991084314296979E-2</v>
      </c>
      <c r="F47" s="19">
        <f>'DEC-OS'!U47+'DEC-OH'!U47+'DEC-OI'!U47+'DBH-OS'!U47+'DBH-OH'!U47+'DBH-OI'!U47+XCLH!U47+XCLA!U47+DRFR!U47+DSFS!U47+DSTG!U47+XYM1!U47+XYM2!U47+XYM3E!U47+XYM4E!U47+SAGE!U47+'ABXY-TI1S'!U47+'ABXY-TI2S'!U47+ABZ!U47+'ASXY-TI1S'!U47+'ASXY-TI2S'!U47+'ASXY-TI3S'!U47+ASZ!U47+'MBXY-TI1S'!U47+'MBXY-TI2S'!U47+MBZ!U47+'MSXY-TI1S'!U47+'MSXY-TI2S'!U47++'MSXY-TI3S'!U47+MSZ!U47+'DEC-U'!U47+DECR!U47+'DBH-U'!U47+DBHR!U47+AMIL!U47</f>
        <v>-2.4240235724729278</v>
      </c>
      <c r="G47" s="19">
        <f>'DEC-OS'!V47+'DEC-OH'!V47+'DEC-OI'!V47+'DBH-OS'!V47+'DBH-OH'!V47+'DBH-OI'!V47+XCLH!V47+XCLA!V47+DRFR!V47+DSFS!V47+DSTG!V47+XYM1!V47+XYM2!V47+XYM3E!V47+XYM4E!V47+SAGE!V47+'ABXY-TI1S'!V47+'ABXY-TI2S'!V47+ABZ!V47+'ASXY-TI1S'!V47+'ASXY-TI2S'!V47+'ASXY-TI3S'!V47+ASZ!V47+'MBXY-TI1S'!V47+'MBXY-TI2S'!V47+MBZ!V47+'MSXY-TI1S'!V47+'MSXY-TI2S'!V47++'MSXY-TI3S'!V47+MSZ!V47+'DEC-U'!V47+DECR!V47+'DBH-U'!V47+DBHR!V47+AMIL!V47</f>
        <v>2.0492785133316295E-2</v>
      </c>
      <c r="H47" s="20">
        <f t="shared" si="6"/>
        <v>5.8508816995745221</v>
      </c>
      <c r="I47" s="20">
        <f t="shared" si="7"/>
        <v>12.473978933687492</v>
      </c>
      <c r="J47" s="20">
        <f t="shared" si="8"/>
        <v>1.5604998570049253</v>
      </c>
      <c r="K47" s="20">
        <f t="shared" si="9"/>
        <v>-4.5260883328687204E-2</v>
      </c>
      <c r="L47" s="20">
        <f t="shared" si="10"/>
        <v>1.7934131281100372</v>
      </c>
      <c r="M47" s="20">
        <f t="shared" si="11"/>
        <v>-2.2058706200319363E-2</v>
      </c>
      <c r="N47" s="88">
        <f>COS(Wellpath!$L47)*COS(Wellpath!$M47)</f>
        <v>0.64278760968653936</v>
      </c>
      <c r="O47" s="88">
        <f>-SIN(Wellpath!$M47)</f>
        <v>0</v>
      </c>
      <c r="P47" s="88">
        <f>SIN(Wellpath!$L47)*COS(Wellpath!$M47)</f>
        <v>0.76604444311897801</v>
      </c>
      <c r="Q47" s="88">
        <f>COS(Wellpath!$L47)*SIN(Wellpath!$M47)</f>
        <v>0</v>
      </c>
      <c r="R47" s="88">
        <f>COS(Wellpath!$M47)</f>
        <v>1</v>
      </c>
      <c r="S47" s="88">
        <f>SIN(Wellpath!$L47)*SIN(Wellpath!$M47)</f>
        <v>0</v>
      </c>
      <c r="T47" s="88">
        <f>-SIN(Wellpath!$L47)</f>
        <v>-0.76604444311897801</v>
      </c>
      <c r="U47" s="88">
        <v>0</v>
      </c>
      <c r="V47" s="88">
        <f>COS(Wellpath!$L47)</f>
        <v>0.64278760968653936</v>
      </c>
    </row>
    <row r="48" spans="1:22" x14ac:dyDescent="0.25">
      <c r="A48" s="26">
        <f>Wellpath!E48</f>
        <v>1290</v>
      </c>
      <c r="B48" s="19">
        <f>'DEC-OS'!Q48+'DEC-OH'!Q48+'DEC-OI'!Q48+'DBH-OS'!Q48+'DBH-OH'!Q48+'DBH-OI'!Q48+XCLH!Q48+XCLA!Q48+DRFR!Q48+DSFS!Q48+DSTG!Q48+XYM1!Q48+XYM2!Q48+XYM3E!Q48+XYM4E!Q48+SAGE!Q48+'ABXY-TI1S'!Q48+'ABXY-TI2S'!Q48+ABZ!Q48+'ASXY-TI1S'!Q48+'ASXY-TI2S'!Q48+'ASXY-TI3S'!Q48+ASZ!Q48+'MBXY-TI1S'!Q48+'MBXY-TI2S'!Q48+MBZ!Q48+'MSXY-TI1S'!Q48+'MSXY-TI2S'!Q48++'MSXY-TI3S'!Q48+MSZ!Q48+'DEC-U'!Q48+DECR!Q48+'DBH-U'!Q48+DBHR!Q48+AMIL!Q48</f>
        <v>5.3679627765903515</v>
      </c>
      <c r="C48" s="19">
        <f>'DEC-OS'!R48+'DEC-OH'!R48+'DEC-OI'!R48+'DBH-OS'!R48+'DBH-OH'!R48+'DBH-OI'!R48+XCLH!R48+XCLA!R48+DRFR!R48+DSFS!R48+DSTG!R48+XYM1!R48+XYM2!R48+XYM3E!R48+XYM4E!R48+SAGE!R48+'ABXY-TI1S'!R48+'ABXY-TI2S'!R48+ABZ!R48+'ASXY-TI1S'!R48+'ASXY-TI2S'!R48+'ASXY-TI3S'!R48+ASZ!R48+'MBXY-TI1S'!R48+'MBXY-TI2S'!R48+MBZ!R48+'MSXY-TI1S'!R48+'MSXY-TI2S'!R48++'MSXY-TI3S'!R48+MSZ!R48+'DEC-U'!R48+DECR!R48+'DBH-U'!R48+DBHR!R48+AMIL!R48</f>
        <v>13.928481371936233</v>
      </c>
      <c r="D48" s="19">
        <f>'DEC-OS'!S48+'DEC-OH'!S48+'DEC-OI'!S48+'DBH-OS'!S48+'DBH-OH'!S48+'DBH-OI'!S48+XCLH!S48+XCLA!S48+DRFR!S48+DSFS!S48+DSTG!S48+XYM1!S48+XYM2!S48+XYM3E!S48+XYM4E!S48+SAGE!S48+'ABXY-TI1S'!S48+'ABXY-TI2S'!S48+ABZ!S48+'ASXY-TI1S'!S48+'ASXY-TI2S'!S48+'ASXY-TI3S'!S48+ASZ!S48+'MBXY-TI1S'!S48+'MBXY-TI2S'!S48+MBZ!S48+'MSXY-TI1S'!S48+'MSXY-TI2S'!S48++'MSXY-TI3S'!S48+MSZ!S48+'DEC-U'!S48+DECR!S48+'DBH-U'!S48+DBHR!S48+AMIL!S48</f>
        <v>2.5454011463938615</v>
      </c>
      <c r="E48" s="19">
        <f>'DEC-OS'!T48+'DEC-OH'!T48+'DEC-OI'!T48+'DBH-OS'!T48+'DBH-OH'!T48+'DBH-OI'!T48+XCLH!T48+XCLA!T48+DRFR!T48+DSFS!T48+DSTG!T48+XYM1!T48+XYM2!T48+XYM3E!T48+XYM4E!T48+SAGE!T48+'ABXY-TI1S'!T48+'ABXY-TI2S'!T48+ABZ!T48+'ASXY-TI1S'!T48+'ASXY-TI2S'!T48+'ASXY-TI3S'!T48+ASZ!T48+'MBXY-TI1S'!T48+'MBXY-TI2S'!T48+MBZ!T48+'MSXY-TI1S'!T48+'MSXY-TI2S'!T48++'MSXY-TI3S'!T48+MSZ!T48+'DEC-U'!T48+DECR!T48+'DBH-U'!T48+DBHR!T48+AMIL!T48</f>
        <v>-4.9933409660447049E-2</v>
      </c>
      <c r="F48" s="19">
        <f>'DEC-OS'!U48+'DEC-OH'!U48+'DEC-OI'!U48+'DBH-OS'!U48+'DBH-OH'!U48+'DBH-OI'!U48+XCLH!U48+XCLA!U48+DRFR!U48+DSFS!U48+DSTG!U48+XYM1!U48+XYM2!U48+XYM3E!U48+XYM4E!U48+SAGE!U48+'ABXY-TI1S'!U48+'ABXY-TI2S'!U48+ABZ!U48+'ASXY-TI1S'!U48+'ASXY-TI2S'!U48+'ASXY-TI3S'!U48+ASZ!U48+'MBXY-TI1S'!U48+'MBXY-TI2S'!U48+MBZ!U48+'MSXY-TI1S'!U48+'MSXY-TI2S'!U48++'MSXY-TI3S'!U48+MSZ!U48+'DEC-U'!U48+DECR!U48+'DBH-U'!U48+DBHR!U48+AMIL!U48</f>
        <v>-2.6529763568355698</v>
      </c>
      <c r="G48" s="19">
        <f>'DEC-OS'!V48+'DEC-OH'!V48+'DEC-OI'!V48+'DBH-OS'!V48+'DBH-OH'!V48+'DBH-OI'!V48+XCLH!V48+XCLA!V48+DRFR!V48+DSFS!V48+DSTG!V48+XYM1!V48+XYM2!V48+XYM3E!V48+XYM4E!V48+SAGE!V48+'ABXY-TI1S'!V48+'ABXY-TI2S'!V48+ABZ!V48+'ASXY-TI1S'!V48+'ASXY-TI2S'!V48+'ASXY-TI3S'!V48+ASZ!V48+'MBXY-TI1S'!V48+'MBXY-TI2S'!V48+MBZ!V48+'MSXY-TI1S'!V48+'MSXY-TI2S'!V48++'MSXY-TI3S'!V48+MSZ!V48+'DEC-U'!V48+DECR!V48+'DBH-U'!V48+DBHR!V48+AMIL!V48</f>
        <v>2.324682702264743E-2</v>
      </c>
      <c r="H48" s="20">
        <f t="shared" si="6"/>
        <v>6.3242873045437484</v>
      </c>
      <c r="I48" s="20">
        <f t="shared" si="7"/>
        <v>13.928481371936233</v>
      </c>
      <c r="J48" s="20">
        <f t="shared" si="8"/>
        <v>1.5890766184404654</v>
      </c>
      <c r="K48" s="20">
        <f t="shared" si="9"/>
        <v>-4.9904679699984675E-2</v>
      </c>
      <c r="L48" s="20">
        <f t="shared" si="10"/>
        <v>1.8505247981440887</v>
      </c>
      <c r="M48" s="20">
        <f t="shared" si="11"/>
        <v>-2.3308438621684968E-2</v>
      </c>
      <c r="N48" s="88">
        <f>COS(Wellpath!$L48)*COS(Wellpath!$M48)</f>
        <v>0.64278760968653936</v>
      </c>
      <c r="O48" s="88">
        <f>-SIN(Wellpath!$M48)</f>
        <v>0</v>
      </c>
      <c r="P48" s="88">
        <f>SIN(Wellpath!$L48)*COS(Wellpath!$M48)</f>
        <v>0.76604444311897801</v>
      </c>
      <c r="Q48" s="88">
        <f>COS(Wellpath!$L48)*SIN(Wellpath!$M48)</f>
        <v>0</v>
      </c>
      <c r="R48" s="88">
        <f>COS(Wellpath!$M48)</f>
        <v>1</v>
      </c>
      <c r="S48" s="88">
        <f>SIN(Wellpath!$L48)*SIN(Wellpath!$M48)</f>
        <v>0</v>
      </c>
      <c r="T48" s="88">
        <f>-SIN(Wellpath!$L48)</f>
        <v>-0.76604444311897801</v>
      </c>
      <c r="U48" s="88">
        <v>0</v>
      </c>
      <c r="V48" s="88">
        <f>COS(Wellpath!$L48)</f>
        <v>0.64278760968653936</v>
      </c>
    </row>
    <row r="49" spans="1:22" x14ac:dyDescent="0.25">
      <c r="A49" s="26">
        <f>Wellpath!E49</f>
        <v>1320</v>
      </c>
      <c r="B49" s="19">
        <f>'DEC-OS'!Q49+'DEC-OH'!Q49+'DEC-OI'!Q49+'DBH-OS'!Q49+'DBH-OH'!Q49+'DBH-OI'!Q49+XCLH!Q49+XCLA!Q49+DRFR!Q49+DSFS!Q49+DSTG!Q49+XYM1!Q49+XYM2!Q49+XYM3E!Q49+XYM4E!Q49+SAGE!Q49+'ABXY-TI1S'!Q49+'ABXY-TI2S'!Q49+ABZ!Q49+'ASXY-TI1S'!Q49+'ASXY-TI2S'!Q49+'ASXY-TI3S'!Q49+ASZ!Q49+'MBXY-TI1S'!Q49+'MBXY-TI2S'!Q49+MBZ!Q49+'MSXY-TI1S'!Q49+'MSXY-TI2S'!Q49++'MSXY-TI3S'!Q49+MSZ!Q49+'DEC-U'!Q49+DECR!Q49+'DBH-U'!Q49+DBHR!Q49+AMIL!Q49</f>
        <v>5.6467030596890169</v>
      </c>
      <c r="C49" s="19">
        <f>'DEC-OS'!R49+'DEC-OH'!R49+'DEC-OI'!R49+'DBH-OS'!R49+'DBH-OH'!R49+'DBH-OI'!R49+XCLH!R49+XCLA!R49+DRFR!R49+DSFS!R49+DSTG!R49+XYM1!R49+XYM2!R49+XYM3E!R49+XYM4E!R49+SAGE!R49+'ABXY-TI1S'!R49+'ABXY-TI2S'!R49+ABZ!R49+'ASXY-TI1S'!R49+'ASXY-TI2S'!R49+'ASXY-TI3S'!R49+ASZ!R49+'MBXY-TI1S'!R49+'MBXY-TI2S'!R49+MBZ!R49+'MSXY-TI1S'!R49+'MSXY-TI2S'!R49++'MSXY-TI3S'!R49+MSZ!R49+'DEC-U'!R49+DECR!R49+'DBH-U'!R49+DBHR!R49+AMIL!R49</f>
        <v>15.469635845424083</v>
      </c>
      <c r="D49" s="19">
        <f>'DEC-OS'!S49+'DEC-OH'!S49+'DEC-OI'!S49+'DBH-OS'!S49+'DBH-OH'!S49+'DBH-OI'!S49+XCLH!S49+XCLA!S49+DRFR!S49+DSFS!S49+DSTG!S49+XYM1!S49+XYM2!S49+XYM3E!S49+XYM4E!S49+SAGE!S49+'ABXY-TI1S'!S49+'ABXY-TI2S'!S49+ABZ!S49+'ASXY-TI1S'!S49+'ASXY-TI2S'!S49+'ASXY-TI3S'!S49+ASZ!S49+'MBXY-TI1S'!S49+'MBXY-TI2S'!S49+MBZ!S49+'MSXY-TI1S'!S49+'MSXY-TI2S'!S49++'MSXY-TI3S'!S49+MSZ!S49+'DEC-U'!S49+DECR!S49+'DBH-U'!S49+DBHR!S49+AMIL!S49</f>
        <v>2.7927421683240077</v>
      </c>
      <c r="E49" s="19">
        <f>'DEC-OS'!T49+'DEC-OH'!T49+'DEC-OI'!T49+'DBH-OS'!T49+'DBH-OH'!T49+'DBH-OI'!T49+XCLH!T49+XCLA!T49+DRFR!T49+DSFS!T49+DSTG!T49+XYM1!T49+XYM2!T49+XYM3E!T49+XYM4E!T49+SAGE!T49+'ABXY-TI1S'!T49+'ABXY-TI2S'!T49+ABZ!T49+'ASXY-TI1S'!T49+'ASXY-TI2S'!T49+'ASXY-TI3S'!T49+ASZ!T49+'MBXY-TI1S'!T49+'MBXY-TI2S'!T49+MBZ!T49+'MSXY-TI1S'!T49+'MSXY-TI2S'!T49++'MSXY-TI3S'!T49+MSZ!T49+'DEC-U'!T49+DECR!T49+'DBH-U'!T49+DBHR!T49+AMIL!T49</f>
        <v>-5.4024980173317264E-2</v>
      </c>
      <c r="F49" s="19">
        <f>'DEC-OS'!U49+'DEC-OH'!U49+'DEC-OI'!U49+'DBH-OS'!U49+'DBH-OH'!U49+'DBH-OI'!U49+XCLH!U49+XCLA!U49+DRFR!U49+DSFS!U49+DSTG!U49+XYM1!U49+XYM2!U49+XYM3E!U49+XYM4E!U49+SAGE!U49+'ABXY-TI1S'!U49+'ABXY-TI2S'!U49+ABZ!U49+'ASXY-TI1S'!U49+'ASXY-TI2S'!U49+'ASXY-TI3S'!U49+ASZ!U49+'MBXY-TI1S'!U49+'MBXY-TI2S'!U49+MBZ!U49+'MSXY-TI1S'!U49+'MSXY-TI2S'!U49++'MSXY-TI3S'!U49+MSZ!U49+'DEC-U'!U49+DECR!U49+'DBH-U'!U49+DBHR!U49+AMIL!U49</f>
        <v>-2.8926123138150439</v>
      </c>
      <c r="G49" s="19">
        <f>'DEC-OS'!V49+'DEC-OH'!V49+'DEC-OI'!V49+'DBH-OS'!V49+'DBH-OH'!V49+'DBH-OI'!V49+XCLH!V49+XCLA!V49+DRFR!V49+DSFS!V49+DSTG!V49+XYM1!V49+XYM2!V49+XYM3E!V49+XYM4E!V49+SAGE!V49+'ABXY-TI1S'!V49+'ABXY-TI2S'!V49+ABZ!V49+'ASXY-TI1S'!V49+'ASXY-TI2S'!V49+'ASXY-TI3S'!V49+ASZ!V49+'MBXY-TI1S'!V49+'MBXY-TI2S'!V49+MBZ!V49+'MSXY-TI1S'!V49+'MSXY-TI2S'!V49++'MSXY-TI3S'!V49+MSZ!V49+'DEC-U'!V49+DECR!V49+'DBH-U'!V49+DBHR!V49+AMIL!V49</f>
        <v>2.6178732375594642E-2</v>
      </c>
      <c r="H49" s="20">
        <f t="shared" si="6"/>
        <v>6.8205970931510391</v>
      </c>
      <c r="I49" s="20">
        <f t="shared" si="7"/>
        <v>15.469635845424083</v>
      </c>
      <c r="J49" s="20">
        <f t="shared" si="8"/>
        <v>1.6188481348619859</v>
      </c>
      <c r="K49" s="20">
        <f t="shared" si="9"/>
        <v>-5.4780660333192441E-2</v>
      </c>
      <c r="L49" s="20">
        <f t="shared" si="10"/>
        <v>1.9075982632958519</v>
      </c>
      <c r="M49" s="20">
        <f t="shared" si="11"/>
        <v>-2.4558171043050553E-2</v>
      </c>
      <c r="N49" s="88">
        <f>COS(Wellpath!$L49)*COS(Wellpath!$M49)</f>
        <v>0.64278760968653936</v>
      </c>
      <c r="O49" s="88">
        <f>-SIN(Wellpath!$M49)</f>
        <v>0</v>
      </c>
      <c r="P49" s="88">
        <f>SIN(Wellpath!$L49)*COS(Wellpath!$M49)</f>
        <v>0.76604444311897801</v>
      </c>
      <c r="Q49" s="88">
        <f>COS(Wellpath!$L49)*SIN(Wellpath!$M49)</f>
        <v>0</v>
      </c>
      <c r="R49" s="88">
        <f>COS(Wellpath!$M49)</f>
        <v>1</v>
      </c>
      <c r="S49" s="88">
        <f>SIN(Wellpath!$L49)*SIN(Wellpath!$M49)</f>
        <v>0</v>
      </c>
      <c r="T49" s="88">
        <f>-SIN(Wellpath!$L49)</f>
        <v>-0.76604444311897801</v>
      </c>
      <c r="U49" s="88">
        <v>0</v>
      </c>
      <c r="V49" s="88">
        <f>COS(Wellpath!$L49)</f>
        <v>0.64278760968653936</v>
      </c>
    </row>
    <row r="50" spans="1:22" x14ac:dyDescent="0.25">
      <c r="A50" s="26">
        <f>Wellpath!E50</f>
        <v>1350</v>
      </c>
      <c r="B50" s="19">
        <f>'DEC-OS'!Q50+'DEC-OH'!Q50+'DEC-OI'!Q50+'DBH-OS'!Q50+'DBH-OH'!Q50+'DBH-OI'!Q50+XCLH!Q50+XCLA!Q50+DRFR!Q50+DSFS!Q50+DSTG!Q50+XYM1!Q50+XYM2!Q50+XYM3E!Q50+XYM4E!Q50+SAGE!Q50+'ABXY-TI1S'!Q50+'ABXY-TI2S'!Q50+ABZ!Q50+'ASXY-TI1S'!Q50+'ASXY-TI2S'!Q50+'ASXY-TI3S'!Q50+ASZ!Q50+'MBXY-TI1S'!Q50+'MBXY-TI2S'!Q50+MBZ!Q50+'MSXY-TI1S'!Q50+'MSXY-TI2S'!Q50++'MSXY-TI3S'!Q50+MSZ!Q50+'DEC-U'!Q50+DECR!Q50+'DBH-U'!Q50+DBHR!Q50+AMIL!Q50</f>
        <v>5.9355838355786847</v>
      </c>
      <c r="C50" s="19">
        <f>'DEC-OS'!R50+'DEC-OH'!R50+'DEC-OI'!R50+'DBH-OS'!R50+'DBH-OH'!R50+'DBH-OI'!R50+XCLH!R50+XCLA!R50+DRFR!R50+DSFS!R50+DSTG!R50+XYM1!R50+XYM2!R50+XYM3E!R50+XYM4E!R50+SAGE!R50+'ABXY-TI1S'!R50+'ABXY-TI2S'!R50+ABZ!R50+'ASXY-TI1S'!R50+'ASXY-TI2S'!R50+'ASXY-TI3S'!R50+ASZ!R50+'MBXY-TI1S'!R50+'MBXY-TI2S'!R50+MBZ!R50+'MSXY-TI1S'!R50+'MSXY-TI2S'!R50++'MSXY-TI3S'!R50+MSZ!R50+'DEC-U'!R50+DECR!R50+'DBH-U'!R50+DBHR!R50+AMIL!R50</f>
        <v>17.097442354151053</v>
      </c>
      <c r="D50" s="19">
        <f>'DEC-OS'!S50+'DEC-OH'!S50+'DEC-OI'!S50+'DBH-OS'!S50+'DBH-OH'!S50+'DBH-OI'!S50+XCLH!S50+XCLA!S50+DRFR!S50+DSFS!S50+DSTG!S50+XYM1!S50+XYM2!S50+XYM3E!S50+XYM4E!S50+SAGE!S50+'ABXY-TI1S'!S50+'ABXY-TI2S'!S50+ABZ!S50+'ASXY-TI1S'!S50+'ASXY-TI2S'!S50+'ASXY-TI3S'!S50+ASZ!S50+'MBXY-TI1S'!S50+'MBXY-TI2S'!S50+MBZ!S50+'MSXY-TI1S'!S50+'MSXY-TI2S'!S50++'MSXY-TI3S'!S50+MSZ!S50+'DEC-U'!S50+DECR!S50+'DBH-U'!S50+DBHR!S50+AMIL!S50</f>
        <v>3.0540632950312374</v>
      </c>
      <c r="E50" s="19">
        <f>'DEC-OS'!T50+'DEC-OH'!T50+'DEC-OI'!T50+'DBH-OS'!T50+'DBH-OH'!T50+'DBH-OI'!T50+XCLH!T50+XCLA!T50+DRFR!T50+DSFS!T50+DSTG!T50+XYM1!T50+XYM2!T50+XYM3E!T50+XYM4E!T50+SAGE!T50+'ABXY-TI1S'!T50+'ABXY-TI2S'!T50+ABZ!T50+'ASXY-TI1S'!T50+'ASXY-TI2S'!T50+'ASXY-TI3S'!T50+ASZ!T50+'MBXY-TI1S'!T50+'MBXY-TI2S'!T50+MBZ!T50+'MSXY-TI1S'!T50+'MSXY-TI2S'!T50++'MSXY-TI3S'!T50+MSZ!T50+'DEC-U'!T50+DECR!T50+'DBH-U'!T50+DBHR!T50+AMIL!T50</f>
        <v>-5.8265795852907643E-2</v>
      </c>
      <c r="F50" s="19">
        <f>'DEC-OS'!U50+'DEC-OH'!U50+'DEC-OI'!U50+'DBH-OS'!U50+'DBH-OH'!U50+'DBH-OI'!U50+XCLH!U50+XCLA!U50+DRFR!U50+DSFS!U50+DSTG!U50+XYM1!U50+XYM2!U50+XYM3E!U50+XYM4E!U50+SAGE!U50+'ABXY-TI1S'!U50+'ABXY-TI2S'!U50+ABZ!U50+'ASXY-TI1S'!U50+'ASXY-TI2S'!U50+'ASXY-TI3S'!U50+ASZ!U50+'MBXY-TI1S'!U50+'MBXY-TI2S'!U50+MBZ!U50+'MSXY-TI1S'!U50+'MSXY-TI2S'!U50++'MSXY-TI3S'!U50+MSZ!U50+'DEC-U'!U50+DECR!U50+'DBH-U'!U50+DBHR!U50+AMIL!U50</f>
        <v>-3.1429209264572191</v>
      </c>
      <c r="G50" s="19">
        <f>'DEC-OS'!V50+'DEC-OH'!V50+'DEC-OI'!V50+'DBH-OS'!V50+'DBH-OH'!V50+'DBH-OI'!V50+XCLH!V50+XCLA!V50+DRFR!V50+DSFS!V50+DSTG!V50+XYM1!V50+XYM2!V50+XYM3E!V50+XYM4E!V50+SAGE!V50+'ABXY-TI1S'!V50+'ABXY-TI2S'!V50+ABZ!V50+'ASXY-TI1S'!V50+'ASXY-TI2S'!V50+'ASXY-TI3S'!V50+ASZ!V50+'MBXY-TI1S'!V50+'MBXY-TI2S'!V50+MBZ!V50+'MSXY-TI1S'!V50+'MSXY-TI2S'!V50++'MSXY-TI3S'!V50+MSZ!V50+'DEC-U'!V50+DECR!V50+'DBH-U'!V50+DBHR!V50+AMIL!V50</f>
        <v>2.9288501192157916E-2</v>
      </c>
      <c r="H50" s="20">
        <f t="shared" si="6"/>
        <v>7.3398110653963968</v>
      </c>
      <c r="I50" s="20">
        <f t="shared" si="7"/>
        <v>17.097442354151053</v>
      </c>
      <c r="J50" s="20">
        <f t="shared" si="8"/>
        <v>1.6498360652135255</v>
      </c>
      <c r="K50" s="20">
        <f t="shared" si="9"/>
        <v>-5.9888825228310516E-2</v>
      </c>
      <c r="L50" s="20">
        <f t="shared" si="10"/>
        <v>1.9646343758280833</v>
      </c>
      <c r="M50" s="20">
        <f t="shared" si="11"/>
        <v>-2.5807903464416148E-2</v>
      </c>
      <c r="N50" s="88">
        <f>COS(Wellpath!$L50)*COS(Wellpath!$M50)</f>
        <v>0.64278760968653936</v>
      </c>
      <c r="O50" s="88">
        <f>-SIN(Wellpath!$M50)</f>
        <v>0</v>
      </c>
      <c r="P50" s="88">
        <f>SIN(Wellpath!$L50)*COS(Wellpath!$M50)</f>
        <v>0.76604444311897801</v>
      </c>
      <c r="Q50" s="88">
        <f>COS(Wellpath!$L50)*SIN(Wellpath!$M50)</f>
        <v>0</v>
      </c>
      <c r="R50" s="88">
        <f>COS(Wellpath!$M50)</f>
        <v>1</v>
      </c>
      <c r="S50" s="88">
        <f>SIN(Wellpath!$L50)*SIN(Wellpath!$M50)</f>
        <v>0</v>
      </c>
      <c r="T50" s="88">
        <f>-SIN(Wellpath!$L50)</f>
        <v>-0.76604444311897801</v>
      </c>
      <c r="U50" s="88">
        <v>0</v>
      </c>
      <c r="V50" s="88">
        <f>COS(Wellpath!$L50)</f>
        <v>0.64278760968653936</v>
      </c>
    </row>
    <row r="51" spans="1:22" x14ac:dyDescent="0.25">
      <c r="A51" s="26">
        <f>Wellpath!E51</f>
        <v>1380</v>
      </c>
      <c r="B51" s="19">
        <f>'DEC-OS'!Q51+'DEC-OH'!Q51+'DEC-OI'!Q51+'DBH-OS'!Q51+'DBH-OH'!Q51+'DBH-OI'!Q51+XCLH!Q51+XCLA!Q51+DRFR!Q51+DSFS!Q51+DSTG!Q51+XYM1!Q51+XYM2!Q51+XYM3E!Q51+XYM4E!Q51+SAGE!Q51+'ABXY-TI1S'!Q51+'ABXY-TI2S'!Q51+ABZ!Q51+'ASXY-TI1S'!Q51+'ASXY-TI2S'!Q51+'ASXY-TI3S'!Q51+ASZ!Q51+'MBXY-TI1S'!Q51+'MBXY-TI2S'!Q51+MBZ!Q51+'MSXY-TI1S'!Q51+'MSXY-TI2S'!Q51++'MSXY-TI3S'!Q51+MSZ!Q51+'DEC-U'!Q51+DECR!Q51+'DBH-U'!Q51+DBHR!Q51+AMIL!Q51</f>
        <v>6.2346214655976988</v>
      </c>
      <c r="C51" s="19">
        <f>'DEC-OS'!R51+'DEC-OH'!R51+'DEC-OI'!R51+'DBH-OS'!R51+'DBH-OH'!R51+'DBH-OI'!R51+XCLH!R51+XCLA!R51+DRFR!R51+DSFS!R51+DSTG!R51+XYM1!R51+XYM2!R51+XYM3E!R51+XYM4E!R51+SAGE!R51+'ABXY-TI1S'!R51+'ABXY-TI2S'!R51+ABZ!R51+'ASXY-TI1S'!R51+'ASXY-TI2S'!R51+'ASXY-TI3S'!R51+ASZ!R51+'MBXY-TI1S'!R51+'MBXY-TI2S'!R51+MBZ!R51+'MSXY-TI1S'!R51+'MSXY-TI2S'!R51++'MSXY-TI3S'!R51+MSZ!R51+'DEC-U'!R51+DECR!R51+'DBH-U'!R51+DBHR!R51+AMIL!R51</f>
        <v>18.811900898117134</v>
      </c>
      <c r="D51" s="19">
        <f>'DEC-OS'!S51+'DEC-OH'!S51+'DEC-OI'!S51+'DBH-OS'!S51+'DBH-OH'!S51+'DBH-OI'!S51+XCLH!S51+XCLA!S51+DRFR!S51+DSFS!S51+DSTG!S51+XYM1!S51+XYM2!S51+XYM3E!S51+XYM4E!S51+SAGE!S51+'ABXY-TI1S'!S51+'ABXY-TI2S'!S51+ABZ!S51+'ASXY-TI1S'!S51+'ASXY-TI2S'!S51+'ASXY-TI3S'!S51+ASZ!S51+'MBXY-TI1S'!S51+'MBXY-TI2S'!S51+MBZ!S51+'MSXY-TI1S'!S51+'MSXY-TI2S'!S51++'MSXY-TI3S'!S51+MSZ!S51+'DEC-U'!S51+DECR!S51+'DBH-U'!S51+DBHR!S51+AMIL!S51</f>
        <v>3.3293767532541088</v>
      </c>
      <c r="E51" s="19">
        <f>'DEC-OS'!T51+'DEC-OH'!T51+'DEC-OI'!T51+'DBH-OS'!T51+'DBH-OH'!T51+'DBH-OI'!T51+XCLH!T51+XCLA!T51+DRFR!T51+DSFS!T51+DSTG!T51+XYM1!T51+XYM2!T51+XYM3E!T51+XYM4E!T51+SAGE!T51+'ABXY-TI1S'!T51+'ABXY-TI2S'!T51+ABZ!T51+'ASXY-TI1S'!T51+'ASXY-TI2S'!T51+'ASXY-TI3S'!T51+ASZ!T51+'MBXY-TI1S'!T51+'MBXY-TI2S'!T51+MBZ!T51+'MSXY-TI1S'!T51+'MSXY-TI2S'!T51++'MSXY-TI3S'!T51+MSZ!T51+'DEC-U'!T51+DECR!T51+'DBH-U'!T51+DBHR!T51+AMIL!T51</f>
        <v>-6.2655856699218179E-2</v>
      </c>
      <c r="F51" s="19">
        <f>'DEC-OS'!U51+'DEC-OH'!U51+'DEC-OI'!U51+'DBH-OS'!U51+'DBH-OH'!U51+'DBH-OI'!U51+XCLH!U51+XCLA!U51+DRFR!U51+DSFS!U51+DSTG!U51+XYM1!U51+XYM2!U51+XYM3E!U51+XYM4E!U51+SAGE!U51+'ABXY-TI1S'!U51+'ABXY-TI2S'!U51+ABZ!U51+'ASXY-TI1S'!U51+'ASXY-TI2S'!U51+'ASXY-TI3S'!U51+ASZ!U51+'MBXY-TI1S'!U51+'MBXY-TI2S'!U51+MBZ!U51+'MSXY-TI1S'!U51+'MSXY-TI2S'!U51++'MSXY-TI3S'!U51+MSZ!U51+'DEC-U'!U51+DECR!U51+'DBH-U'!U51+DBHR!U51+AMIL!U51</f>
        <v>-3.4038880447358113</v>
      </c>
      <c r="G51" s="19">
        <f>'DEC-OS'!V51+'DEC-OH'!V51+'DEC-OI'!V51+'DBH-OS'!V51+'DBH-OH'!V51+'DBH-OI'!V51+XCLH!V51+XCLA!V51+DRFR!V51+DSFS!V51+DSTG!V51+XYM1!V51+XYM2!V51+XYM3E!V51+XYM4E!V51+SAGE!V51+'ABXY-TI1S'!V51+'ABXY-TI2S'!V51+ABZ!V51+'ASXY-TI1S'!V51+'ASXY-TI2S'!V51+'ASXY-TI3S'!V51+ASZ!V51+'MBXY-TI1S'!V51+'MBXY-TI2S'!V51+MBZ!V51+'MSXY-TI1S'!V51+'MSXY-TI2S'!V51++'MSXY-TI3S'!V51+MSZ!V51+'DEC-U'!V51+DECR!V51+'DBH-U'!V51+DBHR!V51+AMIL!V51</f>
        <v>3.257613347233726E-2</v>
      </c>
      <c r="H51" s="20">
        <f t="shared" si="6"/>
        <v>7.8819292212798215</v>
      </c>
      <c r="I51" s="20">
        <f t="shared" si="7"/>
        <v>18.811900898117134</v>
      </c>
      <c r="J51" s="20">
        <f t="shared" si="8"/>
        <v>1.6820689975719858</v>
      </c>
      <c r="K51" s="20">
        <f t="shared" si="9"/>
        <v>-6.5229174385338901E-2</v>
      </c>
      <c r="L51" s="20">
        <f t="shared" si="10"/>
        <v>2.0216327145074691</v>
      </c>
      <c r="M51" s="20">
        <f t="shared" si="11"/>
        <v>-2.7057635885781747E-2</v>
      </c>
      <c r="N51" s="88">
        <f>COS(Wellpath!$L51)*COS(Wellpath!$M51)</f>
        <v>0.64278760968653936</v>
      </c>
      <c r="O51" s="88">
        <f>-SIN(Wellpath!$M51)</f>
        <v>0</v>
      </c>
      <c r="P51" s="88">
        <f>SIN(Wellpath!$L51)*COS(Wellpath!$M51)</f>
        <v>0.76604444311897801</v>
      </c>
      <c r="Q51" s="88">
        <f>COS(Wellpath!$L51)*SIN(Wellpath!$M51)</f>
        <v>0</v>
      </c>
      <c r="R51" s="88">
        <f>COS(Wellpath!$M51)</f>
        <v>1</v>
      </c>
      <c r="S51" s="88">
        <f>SIN(Wellpath!$L51)*SIN(Wellpath!$M51)</f>
        <v>0</v>
      </c>
      <c r="T51" s="88">
        <f>-SIN(Wellpath!$L51)</f>
        <v>-0.76604444311897801</v>
      </c>
      <c r="U51" s="88">
        <v>0</v>
      </c>
      <c r="V51" s="88">
        <f>COS(Wellpath!$L51)</f>
        <v>0.64278760968653936</v>
      </c>
    </row>
    <row r="52" spans="1:22" x14ac:dyDescent="0.25">
      <c r="A52" s="26">
        <f>Wellpath!E52</f>
        <v>1410</v>
      </c>
      <c r="B52" s="19">
        <f>'DEC-OS'!Q52+'DEC-OH'!Q52+'DEC-OI'!Q52+'DBH-OS'!Q52+'DBH-OH'!Q52+'DBH-OI'!Q52+XCLH!Q52+XCLA!Q52+DRFR!Q52+DSFS!Q52+DSTG!Q52+XYM1!Q52+XYM2!Q52+XYM3E!Q52+XYM4E!Q52+SAGE!Q52+'ABXY-TI1S'!Q52+'ABXY-TI2S'!Q52+ABZ!Q52+'ASXY-TI1S'!Q52+'ASXY-TI2S'!Q52+'ASXY-TI3S'!Q52+ASZ!Q52+'MBXY-TI1S'!Q52+'MBXY-TI2S'!Q52+MBZ!Q52+'MSXY-TI1S'!Q52+'MSXY-TI2S'!Q52++'MSXY-TI3S'!Q52+MSZ!Q52+'DEC-U'!Q52+DECR!Q52+'DBH-U'!Q52+DBHR!Q52+AMIL!Q52</f>
        <v>6.5438329364221195</v>
      </c>
      <c r="C52" s="19">
        <f>'DEC-OS'!R52+'DEC-OH'!R52+'DEC-OI'!R52+'DBH-OS'!R52+'DBH-OH'!R52+'DBH-OI'!R52+XCLH!R52+XCLA!R52+DRFR!R52+DSFS!R52+DSTG!R52+XYM1!R52+XYM2!R52+XYM3E!R52+XYM4E!R52+SAGE!R52+'ABXY-TI1S'!R52+'ABXY-TI2S'!R52+ABZ!R52+'ASXY-TI1S'!R52+'ASXY-TI2S'!R52+'ASXY-TI3S'!R52+ASZ!R52+'MBXY-TI1S'!R52+'MBXY-TI2S'!R52+MBZ!R52+'MSXY-TI1S'!R52+'MSXY-TI2S'!R52++'MSXY-TI3S'!R52+MSZ!R52+'DEC-U'!R52+DECR!R52+'DBH-U'!R52+DBHR!R52+AMIL!R52</f>
        <v>20.613011477322335</v>
      </c>
      <c r="D52" s="19">
        <f>'DEC-OS'!S52+'DEC-OH'!S52+'DEC-OI'!S52+'DBH-OS'!S52+'DBH-OH'!S52+'DBH-OI'!S52+XCLH!S52+XCLA!S52+DRFR!S52+DSFS!S52+DSTG!S52+XYM1!S52+XYM2!S52+XYM3E!S52+XYM4E!S52+SAGE!S52+'ABXY-TI1S'!S52+'ABXY-TI2S'!S52+ABZ!S52+'ASXY-TI1S'!S52+'ASXY-TI2S'!S52+'ASXY-TI3S'!S52+ASZ!S52+'MBXY-TI1S'!S52+'MBXY-TI2S'!S52+MBZ!S52+'MSXY-TI1S'!S52+'MSXY-TI2S'!S52++'MSXY-TI3S'!S52+MSZ!S52+'DEC-U'!S52+DECR!S52+'DBH-U'!S52+DBHR!S52+AMIL!S52</f>
        <v>3.6186952757834745</v>
      </c>
      <c r="E52" s="19">
        <f>'DEC-OS'!T52+'DEC-OH'!T52+'DEC-OI'!T52+'DBH-OS'!T52+'DBH-OH'!T52+'DBH-OI'!T52+XCLH!T52+XCLA!T52+DRFR!T52+DSFS!T52+DSTG!T52+XYM1!T52+XYM2!T52+XYM3E!T52+XYM4E!T52+SAGE!T52+'ABXY-TI1S'!T52+'ABXY-TI2S'!T52+ABZ!T52+'ASXY-TI1S'!T52+'ASXY-TI2S'!T52+'ASXY-TI3S'!T52+ASZ!T52+'MBXY-TI1S'!T52+'MBXY-TI2S'!T52+MBZ!T52+'MSXY-TI1S'!T52+'MSXY-TI2S'!T52++'MSXY-TI3S'!T52+MSZ!T52+'DEC-U'!T52+DECR!T52+'DBH-U'!T52+DBHR!T52+AMIL!T52</f>
        <v>-6.7195162712248874E-2</v>
      </c>
      <c r="F52" s="19">
        <f>'DEC-OS'!U52+'DEC-OH'!U52+'DEC-OI'!U52+'DBH-OS'!U52+'DBH-OH'!U52+'DBH-OI'!U52+XCLH!U52+XCLA!U52+DRFR!U52+DSFS!U52+DSTG!U52+XYM1!U52+XYM2!U52+XYM3E!U52+XYM4E!U52+SAGE!U52+'ABXY-TI1S'!U52+'ABXY-TI2S'!U52+ABZ!U52+'ASXY-TI1S'!U52+'ASXY-TI2S'!U52+'ASXY-TI3S'!U52+ASZ!U52+'MBXY-TI1S'!U52+'MBXY-TI2S'!U52+MBZ!U52+'MSXY-TI1S'!U52+'MSXY-TI2S'!U52++'MSXY-TI3S'!U52+MSZ!U52+'DEC-U'!U52+DECR!U52+'DBH-U'!U52+DBHR!U52+AMIL!U52</f>
        <v>-3.6754989547193864</v>
      </c>
      <c r="G52" s="19">
        <f>'DEC-OS'!V52+'DEC-OH'!V52+'DEC-OI'!V52+'DBH-OS'!V52+'DBH-OH'!V52+'DBH-OI'!V52+XCLH!V52+XCLA!V52+DRFR!V52+DSFS!V52+DSTG!V52+XYM1!V52+XYM2!V52+XYM3E!V52+XYM4E!V52+SAGE!V52+'ABXY-TI1S'!V52+'ABXY-TI2S'!V52+ABZ!V52+'ASXY-TI1S'!V52+'ASXY-TI2S'!V52+'ASXY-TI3S'!V52+ASZ!V52+'MBXY-TI1S'!V52+'MBXY-TI2S'!V52+MBZ!V52+'MSXY-TI1S'!V52+'MSXY-TI2S'!V52++'MSXY-TI3S'!V52+MSZ!V52+'DEC-U'!V52+DECR!V52+'DBH-U'!V52+DBHR!V52+AMIL!V52</f>
        <v>3.6041629216132673E-2</v>
      </c>
      <c r="H52" s="20">
        <f t="shared" si="6"/>
        <v>8.4469515608013115</v>
      </c>
      <c r="I52" s="20">
        <f t="shared" si="7"/>
        <v>20.613011477322335</v>
      </c>
      <c r="J52" s="20">
        <f t="shared" si="8"/>
        <v>1.7155766514042827</v>
      </c>
      <c r="K52" s="20">
        <f t="shared" si="9"/>
        <v>-7.080170780427758E-2</v>
      </c>
      <c r="L52" s="20">
        <f t="shared" si="10"/>
        <v>2.078592818916194</v>
      </c>
      <c r="M52" s="20">
        <f t="shared" si="11"/>
        <v>-2.8307368307147345E-2</v>
      </c>
      <c r="N52" s="88">
        <f>COS(Wellpath!$L52)*COS(Wellpath!$M52)</f>
        <v>0.64278760968653936</v>
      </c>
      <c r="O52" s="88">
        <f>-SIN(Wellpath!$M52)</f>
        <v>0</v>
      </c>
      <c r="P52" s="88">
        <f>SIN(Wellpath!$L52)*COS(Wellpath!$M52)</f>
        <v>0.76604444311897801</v>
      </c>
      <c r="Q52" s="88">
        <f>COS(Wellpath!$L52)*SIN(Wellpath!$M52)</f>
        <v>0</v>
      </c>
      <c r="R52" s="88">
        <f>COS(Wellpath!$M52)</f>
        <v>1</v>
      </c>
      <c r="S52" s="88">
        <f>SIN(Wellpath!$L52)*SIN(Wellpath!$M52)</f>
        <v>0</v>
      </c>
      <c r="T52" s="88">
        <f>-SIN(Wellpath!$L52)</f>
        <v>-0.76604444311897801</v>
      </c>
      <c r="U52" s="88">
        <v>0</v>
      </c>
      <c r="V52" s="88">
        <f>COS(Wellpath!$L52)</f>
        <v>0.64278760968653936</v>
      </c>
    </row>
    <row r="53" spans="1:22" x14ac:dyDescent="0.25">
      <c r="A53" s="26">
        <f>Wellpath!E53</f>
        <v>1440</v>
      </c>
      <c r="B53" s="19">
        <f>'DEC-OS'!Q53+'DEC-OH'!Q53+'DEC-OI'!Q53+'DBH-OS'!Q53+'DBH-OH'!Q53+'DBH-OI'!Q53+XCLH!Q53+XCLA!Q53+DRFR!Q53+DSFS!Q53+DSTG!Q53+XYM1!Q53+XYM2!Q53+XYM3E!Q53+XYM4E!Q53+SAGE!Q53+'ABXY-TI1S'!Q53+'ABXY-TI2S'!Q53+ABZ!Q53+'ASXY-TI1S'!Q53+'ASXY-TI2S'!Q53+'ASXY-TI3S'!Q53+ASZ!Q53+'MBXY-TI1S'!Q53+'MBXY-TI2S'!Q53+MBZ!Q53+'MSXY-TI1S'!Q53+'MSXY-TI2S'!Q53++'MSXY-TI3S'!Q53+MSZ!Q53+'DEC-U'!Q53+DECR!Q53+'DBH-U'!Q53+DBHR!Q53+AMIL!Q53</f>
        <v>6.8632321848854874</v>
      </c>
      <c r="C53" s="19">
        <f>'DEC-OS'!R53+'DEC-OH'!R53+'DEC-OI'!R53+'DBH-OS'!R53+'DBH-OH'!R53+'DBH-OI'!R53+XCLH!R53+XCLA!R53+DRFR!R53+DSFS!R53+DSTG!R53+XYM1!R53+XYM2!R53+XYM3E!R53+XYM4E!R53+SAGE!R53+'ABXY-TI1S'!R53+'ABXY-TI2S'!R53+ABZ!R53+'ASXY-TI1S'!R53+'ASXY-TI2S'!R53+'ASXY-TI3S'!R53+ASZ!R53+'MBXY-TI1S'!R53+'MBXY-TI2S'!R53+MBZ!R53+'MSXY-TI1S'!R53+'MSXY-TI2S'!R53++'MSXY-TI3S'!R53+MSZ!R53+'DEC-U'!R53+DECR!R53+'DBH-U'!R53+DBHR!R53+AMIL!R53</f>
        <v>22.500774091766633</v>
      </c>
      <c r="D53" s="19">
        <f>'DEC-OS'!S53+'DEC-OH'!S53+'DEC-OI'!S53+'DBH-OS'!S53+'DBH-OH'!S53+'DBH-OI'!S53+XCLH!S53+XCLA!S53+DRFR!S53+DSFS!S53+DSTG!S53+XYM1!S53+XYM2!S53+XYM3E!S53+XYM4E!S53+SAGE!S53+'ABXY-TI1S'!S53+'ABXY-TI2S'!S53+ABZ!S53+'ASXY-TI1S'!S53+'ASXY-TI2S'!S53+'ASXY-TI3S'!S53+ASZ!S53+'MBXY-TI1S'!S53+'MBXY-TI2S'!S53+MBZ!S53+'MSXY-TI1S'!S53+'MSXY-TI2S'!S53++'MSXY-TI3S'!S53+MSZ!S53+'DEC-U'!S53+DECR!S53+'DBH-U'!S53+DBHR!S53+AMIL!S53</f>
        <v>3.9220271464734333</v>
      </c>
      <c r="E53" s="19">
        <f>'DEC-OS'!T53+'DEC-OH'!T53+'DEC-OI'!T53+'DBH-OS'!T53+'DBH-OH'!T53+'DBH-OI'!T53+XCLH!T53+XCLA!T53+DRFR!T53+DSFS!T53+DSTG!T53+XYM1!T53+XYM2!T53+XYM3E!T53+XYM4E!T53+SAGE!T53+'ABXY-TI1S'!T53+'ABXY-TI2S'!T53+ABZ!T53+'ASXY-TI1S'!T53+'ASXY-TI2S'!T53+'ASXY-TI3S'!T53+ASZ!T53+'MBXY-TI1S'!T53+'MBXY-TI2S'!T53+MBZ!T53+'MSXY-TI1S'!T53+'MSXY-TI2S'!T53++'MSXY-TI3S'!T53+MSZ!T53+'DEC-U'!T53+DECR!T53+'DBH-U'!T53+DBHR!T53+AMIL!T53</f>
        <v>-7.1883713891999712E-2</v>
      </c>
      <c r="F53" s="19">
        <f>'DEC-OS'!U53+'DEC-OH'!U53+'DEC-OI'!U53+'DBH-OS'!U53+'DBH-OH'!U53+'DBH-OI'!U53+XCLH!U53+XCLA!U53+DRFR!U53+DSFS!U53+DSTG!U53+XYM1!U53+XYM2!U53+XYM3E!U53+XYM4E!U53+SAGE!U53+'ABXY-TI1S'!U53+'ABXY-TI2S'!U53+ABZ!U53+'ASXY-TI1S'!U53+'ASXY-TI2S'!U53+'ASXY-TI3S'!U53+ASZ!U53+'MBXY-TI1S'!U53+'MBXY-TI2S'!U53+MBZ!U53+'MSXY-TI1S'!U53+'MSXY-TI2S'!U53++'MSXY-TI3S'!U53+MSZ!U53+'DEC-U'!U53+DECR!U53+'DBH-U'!U53+DBHR!U53+AMIL!U53</f>
        <v>-3.9577428730555639</v>
      </c>
      <c r="G53" s="19">
        <f>'DEC-OS'!V53+'DEC-OH'!V53+'DEC-OI'!V53+'DBH-OS'!V53+'DBH-OH'!V53+'DBH-OI'!V53+XCLH!V53+XCLA!V53+DRFR!V53+DSFS!V53+DSTG!V53+XYM1!V53+XYM2!V53+XYM3E!V53+XYM4E!V53+SAGE!V53+'ABXY-TI1S'!V53+'ABXY-TI2S'!V53+ABZ!V53+'ASXY-TI1S'!V53+'ASXY-TI2S'!V53+'ASXY-TI3S'!V53+ASZ!V53+'MBXY-TI1S'!V53+'MBXY-TI2S'!V53+MBZ!V53+'MSXY-TI1S'!V53+'MSXY-TI2S'!V53++'MSXY-TI3S'!V53+MSZ!V53+'DEC-U'!V53+DECR!V53+'DBH-U'!V53+DBHR!V53+AMIL!V53</f>
        <v>3.9684988423544149E-2</v>
      </c>
      <c r="H53" s="20">
        <f t="shared" si="6"/>
        <v>9.0348780839608693</v>
      </c>
      <c r="I53" s="20">
        <f t="shared" si="7"/>
        <v>22.500774091766633</v>
      </c>
      <c r="J53" s="20">
        <f t="shared" si="8"/>
        <v>1.7503812473980533</v>
      </c>
      <c r="K53" s="20">
        <f t="shared" si="9"/>
        <v>-7.6606425485126542E-2</v>
      </c>
      <c r="L53" s="20">
        <f t="shared" si="10"/>
        <v>2.1355156000937598</v>
      </c>
      <c r="M53" s="20">
        <f t="shared" si="11"/>
        <v>-2.9557100728512933E-2</v>
      </c>
      <c r="N53" s="88">
        <f>COS(Wellpath!$L53)*COS(Wellpath!$M53)</f>
        <v>0.64278760968653936</v>
      </c>
      <c r="O53" s="88">
        <f>-SIN(Wellpath!$M53)</f>
        <v>0</v>
      </c>
      <c r="P53" s="88">
        <f>SIN(Wellpath!$L53)*COS(Wellpath!$M53)</f>
        <v>0.76604444311897801</v>
      </c>
      <c r="Q53" s="88">
        <f>COS(Wellpath!$L53)*SIN(Wellpath!$M53)</f>
        <v>0</v>
      </c>
      <c r="R53" s="88">
        <f>COS(Wellpath!$M53)</f>
        <v>1</v>
      </c>
      <c r="S53" s="88">
        <f>SIN(Wellpath!$L53)*SIN(Wellpath!$M53)</f>
        <v>0</v>
      </c>
      <c r="T53" s="88">
        <f>-SIN(Wellpath!$L53)</f>
        <v>-0.76604444311897801</v>
      </c>
      <c r="U53" s="88">
        <v>0</v>
      </c>
      <c r="V53" s="88">
        <f>COS(Wellpath!$L53)</f>
        <v>0.64278760968653936</v>
      </c>
    </row>
    <row r="54" spans="1:22" x14ac:dyDescent="0.25">
      <c r="A54" s="26">
        <f>Wellpath!E54</f>
        <v>1470</v>
      </c>
      <c r="B54" s="19">
        <f>'DEC-OS'!Q54+'DEC-OH'!Q54+'DEC-OI'!Q54+'DBH-OS'!Q54+'DBH-OH'!Q54+'DBH-OI'!Q54+XCLH!Q54+XCLA!Q54+DRFR!Q54+DSFS!Q54+DSTG!Q54+XYM1!Q54+XYM2!Q54+XYM3E!Q54+XYM4E!Q54+SAGE!Q54+'ABXY-TI1S'!Q54+'ABXY-TI2S'!Q54+ABZ!Q54+'ASXY-TI1S'!Q54+'ASXY-TI2S'!Q54+'ASXY-TI3S'!Q54+ASZ!Q54+'MBXY-TI1S'!Q54+'MBXY-TI2S'!Q54+MBZ!Q54+'MSXY-TI1S'!Q54+'MSXY-TI2S'!Q54++'MSXY-TI3S'!Q54+MSZ!Q54+'DEC-U'!Q54+DECR!Q54+'DBH-U'!Q54+DBHR!Q54+AMIL!Q54</f>
        <v>7.1928366981623153</v>
      </c>
      <c r="C54" s="19">
        <f>'DEC-OS'!R54+'DEC-OH'!R54+'DEC-OI'!R54+'DBH-OS'!R54+'DBH-OH'!R54+'DBH-OI'!R54+XCLH!R54+XCLA!R54+DRFR!R54+DSFS!R54+DSTG!R54+XYM1!R54+XYM2!R54+XYM3E!R54+XYM4E!R54+SAGE!R54+'ABXY-TI1S'!R54+'ABXY-TI2S'!R54+ABZ!R54+'ASXY-TI1S'!R54+'ASXY-TI2S'!R54+'ASXY-TI3S'!R54+ASZ!R54+'MBXY-TI1S'!R54+'MBXY-TI2S'!R54+MBZ!R54+'MSXY-TI1S'!R54+'MSXY-TI2S'!R54++'MSXY-TI3S'!R54+MSZ!R54+'DEC-U'!R54+DECR!R54+'DBH-U'!R54+DBHR!R54+AMIL!R54</f>
        <v>24.475188741450058</v>
      </c>
      <c r="D54" s="19">
        <f>'DEC-OS'!S54+'DEC-OH'!S54+'DEC-OI'!S54+'DBH-OS'!S54+'DBH-OH'!S54+'DBH-OI'!S54+XCLH!S54+XCLA!S54+DRFR!S54+DSFS!S54+DSTG!S54+XYM1!S54+XYM2!S54+XYM3E!S54+XYM4E!S54+SAGE!S54+'ABXY-TI1S'!S54+'ABXY-TI2S'!S54+ABZ!S54+'ASXY-TI1S'!S54+'ASXY-TI2S'!S54+'ASXY-TI3S'!S54+ASZ!S54+'MBXY-TI1S'!S54+'MBXY-TI2S'!S54+MBZ!S54+'MSXY-TI1S'!S54+'MSXY-TI2S'!S54++'MSXY-TI3S'!S54+MSZ!S54+'DEC-U'!S54+DECR!S54+'DBH-U'!S54+DBHR!S54+AMIL!S54</f>
        <v>4.239385434070039</v>
      </c>
      <c r="E54" s="19">
        <f>'DEC-OS'!T54+'DEC-OH'!T54+'DEC-OI'!T54+'DBH-OS'!T54+'DBH-OH'!T54+'DBH-OI'!T54+XCLH!T54+XCLA!T54+DRFR!T54+DSFS!T54+DSTG!T54+XYM1!T54+XYM2!T54+XYM3E!T54+XYM4E!T54+SAGE!T54+'ABXY-TI1S'!T54+'ABXY-TI2S'!T54+ABZ!T54+'ASXY-TI1S'!T54+'ASXY-TI2S'!T54+'ASXY-TI3S'!T54+ASZ!T54+'MBXY-TI1S'!T54+'MBXY-TI2S'!T54+MBZ!T54+'MSXY-TI1S'!T54+'MSXY-TI2S'!T54++'MSXY-TI3S'!T54+MSZ!T54+'DEC-U'!T54+DECR!T54+'DBH-U'!T54+DBHR!T54+AMIL!T54</f>
        <v>-7.6721510238470708E-2</v>
      </c>
      <c r="F54" s="19">
        <f>'DEC-OS'!U54+'DEC-OH'!U54+'DEC-OI'!U54+'DBH-OS'!U54+'DBH-OH'!U54+'DBH-OI'!U54+XCLH!U54+XCLA!U54+DRFR!U54+DSFS!U54+DSTG!U54+XYM1!U54+XYM2!U54+XYM3E!U54+XYM4E!U54+SAGE!U54+'ABXY-TI1S'!U54+'ABXY-TI2S'!U54+ABZ!U54+'ASXY-TI1S'!U54+'ASXY-TI2S'!U54+'ASXY-TI3S'!U54+ASZ!U54+'MBXY-TI1S'!U54+'MBXY-TI2S'!U54+MBZ!U54+'MSXY-TI1S'!U54+'MSXY-TI2S'!U54++'MSXY-TI3S'!U54+MSZ!U54+'DEC-U'!U54+DECR!U54+'DBH-U'!U54+DBHR!U54+AMIL!U54</f>
        <v>-4.2506046756409708</v>
      </c>
      <c r="G54" s="19">
        <f>'DEC-OS'!V54+'DEC-OH'!V54+'DEC-OI'!V54+'DBH-OS'!V54+'DBH-OH'!V54+'DBH-OI'!V54+XCLH!V54+XCLA!V54+DRFR!V54+DSFS!V54+DSTG!V54+XYM1!V54+XYM2!V54+XYM3E!V54+XYM4E!V54+SAGE!V54+'ABXY-TI1S'!V54+'ABXY-TI2S'!V54+ABZ!V54+'ASXY-TI1S'!V54+'ASXY-TI2S'!V54+'ASXY-TI3S'!V54+ASZ!V54+'MBXY-TI1S'!V54+'MBXY-TI2S'!V54+MBZ!V54+'MSXY-TI1S'!V54+'MSXY-TI2S'!V54++'MSXY-TI3S'!V54+MSZ!V54+'DEC-U'!V54+DECR!V54+'DBH-U'!V54+DBHR!V54+AMIL!V54</f>
        <v>4.3506211094571701E-2</v>
      </c>
      <c r="H54" s="20">
        <f t="shared" si="6"/>
        <v>9.6457087907584906</v>
      </c>
      <c r="I54" s="20">
        <f t="shared" si="7"/>
        <v>24.475188741450058</v>
      </c>
      <c r="J54" s="20">
        <f t="shared" si="8"/>
        <v>1.7865133414738648</v>
      </c>
      <c r="K54" s="20">
        <f t="shared" si="9"/>
        <v>-8.2643327427885827E-2</v>
      </c>
      <c r="L54" s="20">
        <f t="shared" si="10"/>
        <v>2.1924006074184774</v>
      </c>
      <c r="M54" s="20">
        <f t="shared" si="11"/>
        <v>-3.0806833149878522E-2</v>
      </c>
      <c r="N54" s="88">
        <f>COS(Wellpath!$L54)*COS(Wellpath!$M54)</f>
        <v>0.64278760968653936</v>
      </c>
      <c r="O54" s="88">
        <f>-SIN(Wellpath!$M54)</f>
        <v>0</v>
      </c>
      <c r="P54" s="88">
        <f>SIN(Wellpath!$L54)*COS(Wellpath!$M54)</f>
        <v>0.76604444311897801</v>
      </c>
      <c r="Q54" s="88">
        <f>COS(Wellpath!$L54)*SIN(Wellpath!$M54)</f>
        <v>0</v>
      </c>
      <c r="R54" s="88">
        <f>COS(Wellpath!$M54)</f>
        <v>1</v>
      </c>
      <c r="S54" s="88">
        <f>SIN(Wellpath!$L54)*SIN(Wellpath!$M54)</f>
        <v>0</v>
      </c>
      <c r="T54" s="88">
        <f>-SIN(Wellpath!$L54)</f>
        <v>-0.76604444311897801</v>
      </c>
      <c r="U54" s="88">
        <v>0</v>
      </c>
      <c r="V54" s="88">
        <f>COS(Wellpath!$L54)</f>
        <v>0.64278760968653936</v>
      </c>
    </row>
    <row r="55" spans="1:22" x14ac:dyDescent="0.25">
      <c r="A55" s="26">
        <f>Wellpath!E55</f>
        <v>1500</v>
      </c>
      <c r="B55" s="19">
        <f>'DEC-OS'!Q55+'DEC-OH'!Q55+'DEC-OI'!Q55+'DBH-OS'!Q55+'DBH-OH'!Q55+'DBH-OI'!Q55+XCLH!Q55+XCLA!Q55+DRFR!Q55+DSFS!Q55+DSTG!Q55+XYM1!Q55+XYM2!Q55+XYM3E!Q55+XYM4E!Q55+SAGE!Q55+'ABXY-TI1S'!Q55+'ABXY-TI2S'!Q55+ABZ!Q55+'ASXY-TI1S'!Q55+'ASXY-TI2S'!Q55+'ASXY-TI3S'!Q55+ASZ!Q55+'MBXY-TI1S'!Q55+'MBXY-TI2S'!Q55+MBZ!Q55+'MSXY-TI1S'!Q55+'MSXY-TI2S'!Q55++'MSXY-TI3S'!Q55+MSZ!Q55+'DEC-U'!Q55+DECR!Q55+'DBH-U'!Q55+DBHR!Q55+AMIL!Q55</f>
        <v>7.5326646364501038</v>
      </c>
      <c r="C55" s="19">
        <f>'DEC-OS'!R55+'DEC-OH'!R55+'DEC-OI'!R55+'DBH-OS'!R55+'DBH-OH'!R55+'DBH-OI'!R55+XCLH!R55+XCLA!R55+DRFR!R55+DSFS!R55+DSTG!R55+XYM1!R55+XYM2!R55+XYM3E!R55+XYM4E!R55+SAGE!R55+'ABXY-TI1S'!R55+'ABXY-TI2S'!R55+ABZ!R55+'ASXY-TI1S'!R55+'ASXY-TI2S'!R55+'ASXY-TI3S'!R55+ASZ!R55+'MBXY-TI1S'!R55+'MBXY-TI2S'!R55+MBZ!R55+'MSXY-TI1S'!R55+'MSXY-TI2S'!R55++'MSXY-TI3S'!R55+MSZ!R55+'DEC-U'!R55+DECR!R55+'DBH-U'!R55+DBHR!R55+AMIL!R55</f>
        <v>26.536255426372595</v>
      </c>
      <c r="D55" s="19">
        <f>'DEC-OS'!S55+'DEC-OH'!S55+'DEC-OI'!S55+'DBH-OS'!S55+'DBH-OH'!S55+'DBH-OI'!S55+XCLH!S55+XCLA!S55+DRFR!S55+DSFS!S55+DSTG!S55+XYM1!S55+XYM2!S55+XYM3E!S55+XYM4E!S55+SAGE!S55+'ABXY-TI1S'!S55+'ABXY-TI2S'!S55+ABZ!S55+'ASXY-TI1S'!S55+'ASXY-TI2S'!S55+'ASXY-TI3S'!S55+ASZ!S55+'MBXY-TI1S'!S55+'MBXY-TI2S'!S55+MBZ!S55+'MSXY-TI1S'!S55+'MSXY-TI2S'!S55++'MSXY-TI3S'!S55+MSZ!S55+'DEC-U'!S55+DECR!S55+'DBH-U'!S55+DBHR!S55+AMIL!S55</f>
        <v>4.5707837469462751</v>
      </c>
      <c r="E55" s="19">
        <f>'DEC-OS'!T55+'DEC-OH'!T55+'DEC-OI'!T55+'DBH-OS'!T55+'DBH-OH'!T55+'DBH-OI'!T55+XCLH!T55+XCLA!T55+DRFR!T55+DSFS!T55+DSTG!T55+XYM1!T55+XYM2!T55+XYM3E!T55+XYM4E!T55+SAGE!T55+'ABXY-TI1S'!T55+'ABXY-TI2S'!T55+ABZ!T55+'ASXY-TI1S'!T55+'ASXY-TI2S'!T55+'ASXY-TI3S'!T55+ASZ!T55+'MBXY-TI1S'!T55+'MBXY-TI2S'!T55+MBZ!T55+'MSXY-TI1S'!T55+'MSXY-TI2S'!T55++'MSXY-TI3S'!T55+MSZ!T55+'DEC-U'!T55+DECR!T55+'DBH-U'!T55+DBHR!T55+AMIL!T55</f>
        <v>-8.170855175166189E-2</v>
      </c>
      <c r="F55" s="19">
        <f>'DEC-OS'!U55+'DEC-OH'!U55+'DEC-OI'!U55+'DBH-OS'!U55+'DBH-OH'!U55+'DBH-OI'!U55+XCLH!U55+XCLA!U55+DRFR!U55+DSFS!U55+DSTG!U55+XYM1!U55+XYM2!U55+XYM3E!U55+XYM4E!U55+SAGE!U55+'ABXY-TI1S'!U55+'ABXY-TI2S'!U55+ABZ!U55+'ASXY-TI1S'!U55+'ASXY-TI2S'!U55+'ASXY-TI3S'!U55+ASZ!U55+'MBXY-TI1S'!U55+'MBXY-TI2S'!U55+MBZ!U55+'MSXY-TI1S'!U55+'MSXY-TI2S'!U55++'MSXY-TI3S'!U55+MSZ!U55+'DEC-U'!U55+DECR!U55+'DBH-U'!U55+DBHR!U55+AMIL!U55</f>
        <v>-4.5540686344543975</v>
      </c>
      <c r="G55" s="19">
        <f>'DEC-OS'!V55+'DEC-OH'!V55+'DEC-OI'!V55+'DBH-OS'!V55+'DBH-OH'!V55+'DBH-OI'!V55+XCLH!V55+XCLA!V55+DRFR!V55+DSFS!V55+DSTG!V55+XYM1!V55+XYM2!V55+XYM3E!V55+XYM4E!V55+SAGE!V55+'ABXY-TI1S'!V55+'ABXY-TI2S'!V55+ABZ!V55+'ASXY-TI1S'!V55+'ASXY-TI2S'!V55+'ASXY-TI3S'!V55+ASZ!V55+'MBXY-TI1S'!V55+'MBXY-TI2S'!V55+MBZ!V55+'MSXY-TI1S'!V55+'MSXY-TI2S'!V55++'MSXY-TI3S'!V55+MSZ!V55+'DEC-U'!V55+DECR!V55+'DBH-U'!V55+DBHR!V55+AMIL!V55</f>
        <v>4.7505297229215308E-2</v>
      </c>
      <c r="H55" s="20">
        <f t="shared" si="6"/>
        <v>10.279443681194177</v>
      </c>
      <c r="I55" s="20">
        <f t="shared" si="7"/>
        <v>26.536255426372595</v>
      </c>
      <c r="J55" s="20">
        <f t="shared" si="8"/>
        <v>1.8240047022022026</v>
      </c>
      <c r="K55" s="20">
        <f t="shared" si="9"/>
        <v>-8.891241363255542E-2</v>
      </c>
      <c r="L55" s="20">
        <f t="shared" si="10"/>
        <v>2.2492473510841648</v>
      </c>
      <c r="M55" s="20">
        <f t="shared" si="11"/>
        <v>-3.2056565571244137E-2</v>
      </c>
      <c r="N55" s="88">
        <f>COS(Wellpath!$L55)*COS(Wellpath!$M55)</f>
        <v>0.64278760968653936</v>
      </c>
      <c r="O55" s="88">
        <f>-SIN(Wellpath!$M55)</f>
        <v>0</v>
      </c>
      <c r="P55" s="88">
        <f>SIN(Wellpath!$L55)*COS(Wellpath!$M55)</f>
        <v>0.76604444311897801</v>
      </c>
      <c r="Q55" s="88">
        <f>COS(Wellpath!$L55)*SIN(Wellpath!$M55)</f>
        <v>0</v>
      </c>
      <c r="R55" s="88">
        <f>COS(Wellpath!$M55)</f>
        <v>1</v>
      </c>
      <c r="S55" s="88">
        <f>SIN(Wellpath!$L55)*SIN(Wellpath!$M55)</f>
        <v>0</v>
      </c>
      <c r="T55" s="88">
        <f>-SIN(Wellpath!$L55)</f>
        <v>-0.76604444311897801</v>
      </c>
      <c r="U55" s="88">
        <v>0</v>
      </c>
      <c r="V55" s="88">
        <f>COS(Wellpath!$L55)</f>
        <v>0.64278760968653936</v>
      </c>
    </row>
    <row r="56" spans="1:22" x14ac:dyDescent="0.25">
      <c r="A56" s="26">
        <f>Wellpath!E56</f>
        <v>1530</v>
      </c>
      <c r="B56" s="19">
        <f>'DEC-OS'!Q56+'DEC-OH'!Q56+'DEC-OI'!Q56+'DBH-OS'!Q56+'DBH-OH'!Q56+'DBH-OI'!Q56+XCLH!Q56+XCLA!Q56+DRFR!Q56+DSFS!Q56+DSTG!Q56+XYM1!Q56+XYM2!Q56+XYM3E!Q56+XYM4E!Q56+SAGE!Q56+'ABXY-TI1S'!Q56+'ABXY-TI2S'!Q56+ABZ!Q56+'ASXY-TI1S'!Q56+'ASXY-TI2S'!Q56+'ASXY-TI3S'!Q56+ASZ!Q56+'MBXY-TI1S'!Q56+'MBXY-TI2S'!Q56+MBZ!Q56+'MSXY-TI1S'!Q56+'MSXY-TI2S'!Q56++'MSXY-TI3S'!Q56+MSZ!Q56+'DEC-U'!Q56+DECR!Q56+'DBH-U'!Q56+DBHR!Q56+AMIL!Q56</f>
        <v>7.882730252582034</v>
      </c>
      <c r="C56" s="19">
        <f>'DEC-OS'!R56+'DEC-OH'!R56+'DEC-OI'!R56+'DBH-OS'!R56+'DBH-OH'!R56+'DBH-OI'!R56+XCLH!R56+XCLA!R56+DRFR!R56+DSFS!R56+DSTG!R56+XYM1!R56+XYM2!R56+XYM3E!R56+XYM4E!R56+SAGE!R56+'ABXY-TI1S'!R56+'ABXY-TI2S'!R56+ABZ!R56+'ASXY-TI1S'!R56+'ASXY-TI2S'!R56+'ASXY-TI3S'!R56+ASZ!R56+'MBXY-TI1S'!R56+'MBXY-TI2S'!R56+MBZ!R56+'MSXY-TI1S'!R56+'MSXY-TI2S'!R56++'MSXY-TI3S'!R56+MSZ!R56+'DEC-U'!R56+DECR!R56+'DBH-U'!R56+DBHR!R56+AMIL!R56</f>
        <v>28.68397414653424</v>
      </c>
      <c r="D56" s="19">
        <f>'DEC-OS'!S56+'DEC-OH'!S56+'DEC-OI'!S56+'DBH-OS'!S56+'DBH-OH'!S56+'DBH-OI'!S56+XCLH!S56+XCLA!S56+DRFR!S56+DSFS!S56+DSTG!S56+XYM1!S56+XYM2!S56+XYM3E!S56+XYM4E!S56+SAGE!S56+'ABXY-TI1S'!S56+'ABXY-TI2S'!S56+ABZ!S56+'ASXY-TI1S'!S56+'ASXY-TI2S'!S56+'ASXY-TI3S'!S56+ASZ!S56+'MBXY-TI1S'!S56+'MBXY-TI2S'!S56+MBZ!S56+'MSXY-TI1S'!S56+'MSXY-TI2S'!S56++'MSXY-TI3S'!S56+MSZ!S56+'DEC-U'!S56+DECR!S56+'DBH-U'!S56+DBHR!S56+AMIL!S56</f>
        <v>4.9162304928087694</v>
      </c>
      <c r="E56" s="19">
        <f>'DEC-OS'!T56+'DEC-OH'!T56+'DEC-OI'!T56+'DBH-OS'!T56+'DBH-OH'!T56+'DBH-OI'!T56+XCLH!T56+XCLA!T56+DRFR!T56+DSFS!T56+DSTG!T56+XYM1!T56+XYM2!T56+XYM3E!T56+XYM4E!T56+SAGE!T56+'ABXY-TI1S'!T56+'ABXY-TI2S'!T56+ABZ!T56+'ASXY-TI1S'!T56+'ASXY-TI2S'!T56+'ASXY-TI3S'!T56+ASZ!T56+'MBXY-TI1S'!T56+'MBXY-TI2S'!T56+MBZ!T56+'MSXY-TI1S'!T56+'MSXY-TI2S'!T56++'MSXY-TI3S'!T56+MSZ!T56+'DEC-U'!T56+DECR!T56+'DBH-U'!T56+DBHR!T56+AMIL!T56</f>
        <v>-8.6844838431573201E-2</v>
      </c>
      <c r="F56" s="19">
        <f>'DEC-OS'!U56+'DEC-OH'!U56+'DEC-OI'!U56+'DBH-OS'!U56+'DBH-OH'!U56+'DBH-OI'!U56+XCLH!U56+XCLA!U56+DRFR!U56+DSFS!U56+DSTG!U56+XYM1!U56+XYM2!U56+XYM3E!U56+XYM4E!U56+SAGE!U56+'ABXY-TI1S'!U56+'ABXY-TI2S'!U56+ABZ!U56+'ASXY-TI1S'!U56+'ASXY-TI2S'!U56+'ASXY-TI3S'!U56+ASZ!U56+'MBXY-TI1S'!U56+'MBXY-TI2S'!U56+MBZ!U56+'MSXY-TI1S'!U56+'MSXY-TI2S'!U56++'MSXY-TI3S'!U56+MSZ!U56+'DEC-U'!U56+DECR!U56+'DBH-U'!U56+DBHR!U56+AMIL!U56</f>
        <v>-4.868123759765024</v>
      </c>
      <c r="G56" s="19">
        <f>'DEC-OS'!V56+'DEC-OH'!V56+'DEC-OI'!V56+'DBH-OS'!V56+'DBH-OH'!V56+'DBH-OI'!V56+XCLH!V56+XCLA!V56+DRFR!V56+DSFS!V56+DSTG!V56+XYM1!V56+XYM2!V56+XYM3E!V56+XYM4E!V56+SAGE!V56+'ABXY-TI1S'!V56+'ABXY-TI2S'!V56+ABZ!V56+'ASXY-TI1S'!V56+'ASXY-TI2S'!V56+'ASXY-TI3S'!V56+ASZ!V56+'MBXY-TI1S'!V56+'MBXY-TI2S'!V56+MBZ!V56+'MSXY-TI1S'!V56+'MSXY-TI2S'!V56++'MSXY-TI3S'!V56+MSZ!V56+'DEC-U'!V56+DECR!V56+'DBH-U'!V56+DBHR!V56+AMIL!V56</f>
        <v>5.1682246827474985E-2</v>
      </c>
      <c r="H56" s="20">
        <f t="shared" si="6"/>
        <v>10.936082755267931</v>
      </c>
      <c r="I56" s="20">
        <f t="shared" si="7"/>
        <v>28.68397414653424</v>
      </c>
      <c r="J56" s="20">
        <f t="shared" si="8"/>
        <v>1.8628779901228729</v>
      </c>
      <c r="K56" s="20">
        <f t="shared" si="9"/>
        <v>-9.5413684099135282E-2</v>
      </c>
      <c r="L56" s="20">
        <f t="shared" si="10"/>
        <v>2.3060568009070632</v>
      </c>
      <c r="M56" s="20">
        <f t="shared" si="11"/>
        <v>-3.3306297992609729E-2</v>
      </c>
      <c r="N56" s="88">
        <f>COS(Wellpath!$L56)*COS(Wellpath!$M56)</f>
        <v>0.64278760968653936</v>
      </c>
      <c r="O56" s="88">
        <f>-SIN(Wellpath!$M56)</f>
        <v>0</v>
      </c>
      <c r="P56" s="88">
        <f>SIN(Wellpath!$L56)*COS(Wellpath!$M56)</f>
        <v>0.76604444311897801</v>
      </c>
      <c r="Q56" s="88">
        <f>COS(Wellpath!$L56)*SIN(Wellpath!$M56)</f>
        <v>0</v>
      </c>
      <c r="R56" s="88">
        <f>COS(Wellpath!$M56)</f>
        <v>1</v>
      </c>
      <c r="S56" s="88">
        <f>SIN(Wellpath!$L56)*SIN(Wellpath!$M56)</f>
        <v>0</v>
      </c>
      <c r="T56" s="88">
        <f>-SIN(Wellpath!$L56)</f>
        <v>-0.76604444311897801</v>
      </c>
      <c r="U56" s="88">
        <v>0</v>
      </c>
      <c r="V56" s="88">
        <f>COS(Wellpath!$L56)</f>
        <v>0.64278760968653936</v>
      </c>
    </row>
    <row r="57" spans="1:22" x14ac:dyDescent="0.25">
      <c r="A57" s="26">
        <f>Wellpath!E57</f>
        <v>1560</v>
      </c>
      <c r="B57" s="19">
        <f>'DEC-OS'!Q57+'DEC-OH'!Q57+'DEC-OI'!Q57+'DBH-OS'!Q57+'DBH-OH'!Q57+'DBH-OI'!Q57+XCLH!Q57+XCLA!Q57+DRFR!Q57+DSFS!Q57+DSTG!Q57+XYM1!Q57+XYM2!Q57+XYM3E!Q57+XYM4E!Q57+SAGE!Q57+'ABXY-TI1S'!Q57+'ABXY-TI2S'!Q57+ABZ!Q57+'ASXY-TI1S'!Q57+'ASXY-TI2S'!Q57+'ASXY-TI3S'!Q57+ASZ!Q57+'MBXY-TI1S'!Q57+'MBXY-TI2S'!Q57+MBZ!Q57+'MSXY-TI1S'!Q57+'MSXY-TI2S'!Q57++'MSXY-TI3S'!Q57+MSZ!Q57+'DEC-U'!Q57+DECR!Q57+'DBH-U'!Q57+DBHR!Q57+AMIL!Q57</f>
        <v>8.2430538450398672</v>
      </c>
      <c r="C57" s="19">
        <f>'DEC-OS'!R57+'DEC-OH'!R57+'DEC-OI'!R57+'DBH-OS'!R57+'DBH-OH'!R57+'DBH-OI'!R57+XCLH!R57+XCLA!R57+DRFR!R57+DSFS!R57+DSTG!R57+XYM1!R57+XYM2!R57+XYM3E!R57+XYM4E!R57+SAGE!R57+'ABXY-TI1S'!R57+'ABXY-TI2S'!R57+ABZ!R57+'ASXY-TI1S'!R57+'ASXY-TI2S'!R57+'ASXY-TI3S'!R57+ASZ!R57+'MBXY-TI1S'!R57+'MBXY-TI2S'!R57+MBZ!R57+'MSXY-TI1S'!R57+'MSXY-TI2S'!R57++'MSXY-TI3S'!R57+MSZ!R57+'DEC-U'!R57+DECR!R57+'DBH-U'!R57+DBHR!R57+AMIL!R57</f>
        <v>30.918344901934997</v>
      </c>
      <c r="D57" s="19">
        <f>'DEC-OS'!S57+'DEC-OH'!S57+'DEC-OI'!S57+'DBH-OS'!S57+'DBH-OH'!S57+'DBH-OI'!S57+XCLH!S57+XCLA!S57+DRFR!S57+DSFS!S57+DSTG!S57+XYM1!S57+XYM2!S57+XYM3E!S57+XYM4E!S57+SAGE!S57+'ABXY-TI1S'!S57+'ABXY-TI2S'!S57+ABZ!S57+'ASXY-TI1S'!S57+'ASXY-TI2S'!S57+'ASXY-TI3S'!S57+ASZ!S57+'MBXY-TI1S'!S57+'MBXY-TI2S'!S57+MBZ!S57+'MSXY-TI1S'!S57+'MSXY-TI2S'!S57++'MSXY-TI3S'!S57+MSZ!S57+'DEC-U'!S57+DECR!S57+'DBH-U'!S57+DBHR!S57+AMIL!S57</f>
        <v>5.2757416240034214</v>
      </c>
      <c r="E57" s="19">
        <f>'DEC-OS'!T57+'DEC-OH'!T57+'DEC-OI'!T57+'DBH-OS'!T57+'DBH-OH'!T57+'DBH-OI'!T57+XCLH!T57+XCLA!T57+DRFR!T57+DSFS!T57+DSTG!T57+XYM1!T57+XYM2!T57+XYM3E!T57+XYM4E!T57+SAGE!T57+'ABXY-TI1S'!T57+'ABXY-TI2S'!T57+ABZ!T57+'ASXY-TI1S'!T57+'ASXY-TI2S'!T57+'ASXY-TI3S'!T57+ASZ!T57+'MBXY-TI1S'!T57+'MBXY-TI2S'!T57+MBZ!T57+'MSXY-TI1S'!T57+'MSXY-TI2S'!T57++'MSXY-TI3S'!T57+MSZ!T57+'DEC-U'!T57+DECR!T57+'DBH-U'!T57+DBHR!T57+AMIL!T57</f>
        <v>-9.2130370278204671E-2</v>
      </c>
      <c r="F57" s="19">
        <f>'DEC-OS'!U57+'DEC-OH'!U57+'DEC-OI'!U57+'DBH-OS'!U57+'DBH-OH'!U57+'DBH-OI'!U57+XCLH!U57+XCLA!U57+DRFR!U57+DSFS!U57+DSTG!U57+XYM1!U57+XYM2!U57+XYM3E!U57+XYM4E!U57+SAGE!U57+'ABXY-TI1S'!U57+'ABXY-TI2S'!U57+ABZ!U57+'ASXY-TI1S'!U57+'ASXY-TI2S'!U57+'ASXY-TI3S'!U57+ASZ!U57+'MBXY-TI1S'!U57+'MBXY-TI2S'!U57+MBZ!U57+'MSXY-TI1S'!U57+'MSXY-TI2S'!U57++'MSXY-TI3S'!U57+MSZ!U57+'DEC-U'!U57+DECR!U57+'DBH-U'!U57+DBHR!U57+AMIL!U57</f>
        <v>-5.192752029715801</v>
      </c>
      <c r="G57" s="19">
        <f>'DEC-OS'!V57+'DEC-OH'!V57+'DEC-OI'!V57+'DBH-OS'!V57+'DBH-OH'!V57+'DBH-OI'!V57+XCLH!V57+XCLA!V57+DRFR!V57+DSFS!V57+DSTG!V57+XYM1!V57+XYM2!V57+XYM3E!V57+XYM4E!V57+SAGE!V57+'ABXY-TI1S'!V57+'ABXY-TI2S'!V57+ABZ!V57+'ASXY-TI1S'!V57+'ASXY-TI2S'!V57+'ASXY-TI3S'!V57+ASZ!V57+'MBXY-TI1S'!V57+'MBXY-TI2S'!V57+MBZ!V57+'MSXY-TI1S'!V57+'MSXY-TI2S'!V57++'MSXY-TI3S'!V57+MSZ!V57+'DEC-U'!V57+DECR!V57+'DBH-U'!V57+DBHR!V57+AMIL!V57</f>
        <v>5.6037059889350746E-2</v>
      </c>
      <c r="H57" s="20">
        <f t="shared" si="6"/>
        <v>11.61562601297975</v>
      </c>
      <c r="I57" s="20">
        <f t="shared" si="7"/>
        <v>30.918344901934997</v>
      </c>
      <c r="J57" s="20">
        <f t="shared" si="8"/>
        <v>1.903169456063539</v>
      </c>
      <c r="K57" s="20">
        <f t="shared" si="9"/>
        <v>-0.10214713882762549</v>
      </c>
      <c r="L57" s="20">
        <f t="shared" si="10"/>
        <v>2.3628279674786854</v>
      </c>
      <c r="M57" s="20">
        <f t="shared" si="11"/>
        <v>-3.4556030413975321E-2</v>
      </c>
      <c r="N57" s="88">
        <f>COS(Wellpath!$L57)*COS(Wellpath!$M57)</f>
        <v>0.64278760968653936</v>
      </c>
      <c r="O57" s="88">
        <f>-SIN(Wellpath!$M57)</f>
        <v>0</v>
      </c>
      <c r="P57" s="88">
        <f>SIN(Wellpath!$L57)*COS(Wellpath!$M57)</f>
        <v>0.76604444311897801</v>
      </c>
      <c r="Q57" s="88">
        <f>COS(Wellpath!$L57)*SIN(Wellpath!$M57)</f>
        <v>0</v>
      </c>
      <c r="R57" s="88">
        <f>COS(Wellpath!$M57)</f>
        <v>1</v>
      </c>
      <c r="S57" s="88">
        <f>SIN(Wellpath!$L57)*SIN(Wellpath!$M57)</f>
        <v>0</v>
      </c>
      <c r="T57" s="88">
        <f>-SIN(Wellpath!$L57)</f>
        <v>-0.76604444311897801</v>
      </c>
      <c r="U57" s="88">
        <v>0</v>
      </c>
      <c r="V57" s="88">
        <f>COS(Wellpath!$L57)</f>
        <v>0.64278760968653936</v>
      </c>
    </row>
    <row r="58" spans="1:22" x14ac:dyDescent="0.25">
      <c r="A58" s="26">
        <f>Wellpath!E58</f>
        <v>1590</v>
      </c>
      <c r="B58" s="19">
        <f>'DEC-OS'!Q58+'DEC-OH'!Q58+'DEC-OI'!Q58+'DBH-OS'!Q58+'DBH-OH'!Q58+'DBH-OI'!Q58+XCLH!Q58+XCLA!Q58+DRFR!Q58+DSFS!Q58+DSTG!Q58+XYM1!Q58+XYM2!Q58+XYM3E!Q58+XYM4E!Q58+SAGE!Q58+'ABXY-TI1S'!Q58+'ABXY-TI2S'!Q58+ABZ!Q58+'ASXY-TI1S'!Q58+'ASXY-TI2S'!Q58+'ASXY-TI3S'!Q58+ASZ!Q58+'MBXY-TI1S'!Q58+'MBXY-TI2S'!Q58+MBZ!Q58+'MSXY-TI1S'!Q58+'MSXY-TI2S'!Q58++'MSXY-TI3S'!Q58+MSZ!Q58+'DEC-U'!Q58+DECR!Q58+'DBH-U'!Q58+DBHR!Q58+AMIL!Q58</f>
        <v>8.6136498355618851</v>
      </c>
      <c r="C58" s="19">
        <f>'DEC-OS'!R58+'DEC-OH'!R58+'DEC-OI'!R58+'DBH-OS'!R58+'DBH-OH'!R58+'DBH-OI'!R58+XCLH!R58+XCLA!R58+DRFR!R58+DSFS!R58+DSTG!R58+XYM1!R58+XYM2!R58+XYM3E!R58+XYM4E!R58+SAGE!R58+'ABXY-TI1S'!R58+'ABXY-TI2S'!R58+ABZ!R58+'ASXY-TI1S'!R58+'ASXY-TI2S'!R58+'ASXY-TI3S'!R58+ASZ!R58+'MBXY-TI1S'!R58+'MBXY-TI2S'!R58+MBZ!R58+'MSXY-TI1S'!R58+'MSXY-TI2S'!R58++'MSXY-TI3S'!R58+MSZ!R58+'DEC-U'!R58+DECR!R58+'DBH-U'!R58+DBHR!R58+AMIL!R58</f>
        <v>33.239367692574895</v>
      </c>
      <c r="D58" s="19">
        <f>'DEC-OS'!S58+'DEC-OH'!S58+'DEC-OI'!S58+'DBH-OS'!S58+'DBH-OH'!S58+'DBH-OI'!S58+XCLH!S58+XCLA!S58+DRFR!S58+DSFS!S58+DSTG!S58+XYM1!S58+XYM2!S58+XYM3E!S58+XYM4E!S58+SAGE!S58+'ABXY-TI1S'!S58+'ABXY-TI2S'!S58+ABZ!S58+'ASXY-TI1S'!S58+'ASXY-TI2S'!S58+'ASXY-TI3S'!S58+ASZ!S58+'MBXY-TI1S'!S58+'MBXY-TI2S'!S58+MBZ!S58+'MSXY-TI1S'!S58+'MSXY-TI2S'!S58++'MSXY-TI3S'!S58+MSZ!S58+'DEC-U'!S58+DECR!S58+'DBH-U'!S58+DBHR!S58+AMIL!S58</f>
        <v>5.649325601401566</v>
      </c>
      <c r="E58" s="19">
        <f>'DEC-OS'!T58+'DEC-OH'!T58+'DEC-OI'!T58+'DBH-OS'!T58+'DBH-OH'!T58+'DBH-OI'!T58+XCLH!T58+XCLA!T58+DRFR!T58+DSFS!T58+DSTG!T58+XYM1!T58+XYM2!T58+XYM3E!T58+XYM4E!T58+SAGE!T58+'ABXY-TI1S'!T58+'ABXY-TI2S'!T58+ABZ!T58+'ASXY-TI1S'!T58+'ASXY-TI2S'!T58+'ASXY-TI3S'!T58+ASZ!T58+'MBXY-TI1S'!T58+'MBXY-TI2S'!T58+MBZ!T58+'MSXY-TI1S'!T58+'MSXY-TI2S'!T58++'MSXY-TI3S'!T58+MSZ!T58+'DEC-U'!T58+DECR!T58+'DBH-U'!T58+DBHR!T58+AMIL!T58</f>
        <v>-9.7565147291556284E-2</v>
      </c>
      <c r="F58" s="19">
        <f>'DEC-OS'!U58+'DEC-OH'!U58+'DEC-OI'!U58+'DBH-OS'!U58+'DBH-OH'!U58+'DBH-OI'!U58+XCLH!U58+XCLA!U58+DRFR!U58+DSFS!U58+DSTG!U58+XYM1!U58+XYM2!U58+XYM3E!U58+XYM4E!U58+SAGE!U58+'ABXY-TI1S'!U58+'ABXY-TI2S'!U58+ABZ!U58+'ASXY-TI1S'!U58+'ASXY-TI2S'!U58+'ASXY-TI3S'!U58+ASZ!U58+'MBXY-TI1S'!U58+'MBXY-TI2S'!U58+MBZ!U58+'MSXY-TI1S'!U58+'MSXY-TI2S'!U58++'MSXY-TI3S'!U58+MSZ!U58+'DEC-U'!U58+DECR!U58+'DBH-U'!U58+DBHR!U58+AMIL!U58</f>
        <v>-5.5279423520321842</v>
      </c>
      <c r="G58" s="19">
        <f>'DEC-OS'!V58+'DEC-OH'!V58+'DEC-OI'!V58+'DBH-OS'!V58+'DBH-OH'!V58+'DBH-OI'!V58+XCLH!V58+XCLA!V58+DRFR!V58+DSFS!V58+DSTG!V58+XYM1!V58+XYM2!V58+XYM3E!V58+XYM4E!V58+SAGE!V58+'ABXY-TI1S'!V58+'ABXY-TI2S'!V58+ABZ!V58+'ASXY-TI1S'!V58+'ASXY-TI2S'!V58+'ASXY-TI3S'!V58+ASZ!V58+'MBXY-TI1S'!V58+'MBXY-TI2S'!V58+MBZ!V58+'MSXY-TI1S'!V58+'MSXY-TI2S'!V58++'MSXY-TI3S'!V58+MSZ!V58+'DEC-U'!V58+DECR!V58+'DBH-U'!V58+DBHR!V58+AMIL!V58</f>
        <v>6.0569736414842548E-2</v>
      </c>
      <c r="H58" s="20">
        <f t="shared" si="6"/>
        <v>12.318073454329632</v>
      </c>
      <c r="I58" s="20">
        <f t="shared" si="7"/>
        <v>33.239367692574895</v>
      </c>
      <c r="J58" s="20">
        <f t="shared" si="8"/>
        <v>1.9449019826338185</v>
      </c>
      <c r="K58" s="20">
        <f t="shared" si="9"/>
        <v>-0.10911277781802595</v>
      </c>
      <c r="L58" s="20">
        <f t="shared" si="10"/>
        <v>2.4195618597997623</v>
      </c>
      <c r="M58" s="20">
        <f t="shared" si="11"/>
        <v>-3.5805762835340912E-2</v>
      </c>
      <c r="N58" s="88">
        <f>COS(Wellpath!$L58)*COS(Wellpath!$M58)</f>
        <v>0.64278760968653936</v>
      </c>
      <c r="O58" s="88">
        <f>-SIN(Wellpath!$M58)</f>
        <v>0</v>
      </c>
      <c r="P58" s="88">
        <f>SIN(Wellpath!$L58)*COS(Wellpath!$M58)</f>
        <v>0.76604444311897801</v>
      </c>
      <c r="Q58" s="88">
        <f>COS(Wellpath!$L58)*SIN(Wellpath!$M58)</f>
        <v>0</v>
      </c>
      <c r="R58" s="88">
        <f>COS(Wellpath!$M58)</f>
        <v>1</v>
      </c>
      <c r="S58" s="88">
        <f>SIN(Wellpath!$L58)*SIN(Wellpath!$M58)</f>
        <v>0</v>
      </c>
      <c r="T58" s="88">
        <f>-SIN(Wellpath!$L58)</f>
        <v>-0.76604444311897801</v>
      </c>
      <c r="U58" s="88">
        <v>0</v>
      </c>
      <c r="V58" s="88">
        <f>COS(Wellpath!$L58)</f>
        <v>0.64278760968653936</v>
      </c>
    </row>
    <row r="59" spans="1:22" x14ac:dyDescent="0.25">
      <c r="A59" s="26">
        <f>Wellpath!E59</f>
        <v>1620</v>
      </c>
      <c r="B59" s="19">
        <f>'DEC-OS'!Q59+'DEC-OH'!Q59+'DEC-OI'!Q59+'DBH-OS'!Q59+'DBH-OH'!Q59+'DBH-OI'!Q59+XCLH!Q59+XCLA!Q59+DRFR!Q59+DSFS!Q59+DSTG!Q59+XYM1!Q59+XYM2!Q59+XYM3E!Q59+XYM4E!Q59+SAGE!Q59+'ABXY-TI1S'!Q59+'ABXY-TI2S'!Q59+ABZ!Q59+'ASXY-TI1S'!Q59+'ASXY-TI2S'!Q59+'ASXY-TI3S'!Q59+ASZ!Q59+'MBXY-TI1S'!Q59+'MBXY-TI2S'!Q59+MBZ!Q59+'MSXY-TI1S'!Q59+'MSXY-TI2S'!Q59++'MSXY-TI3S'!Q59+MSZ!Q59+'DEC-U'!Q59+DECR!Q59+'DBH-U'!Q59+DBHR!Q59+AMIL!Q59</f>
        <v>8.9945376674785322</v>
      </c>
      <c r="C59" s="19">
        <f>'DEC-OS'!R59+'DEC-OH'!R59+'DEC-OI'!R59+'DBH-OS'!R59+'DBH-OH'!R59+'DBH-OI'!R59+XCLH!R59+XCLA!R59+DRFR!R59+DSFS!R59+DSTG!R59+XYM1!R59+XYM2!R59+XYM3E!R59+XYM4E!R59+SAGE!R59+'ABXY-TI1S'!R59+'ABXY-TI2S'!R59+ABZ!R59+'ASXY-TI1S'!R59+'ASXY-TI2S'!R59+'ASXY-TI3S'!R59+ASZ!R59+'MBXY-TI1S'!R59+'MBXY-TI2S'!R59+MBZ!R59+'MSXY-TI1S'!R59+'MSXY-TI2S'!R59++'MSXY-TI3S'!R59+MSZ!R59+'DEC-U'!R59+DECR!R59+'DBH-U'!R59+DBHR!R59+AMIL!R59</f>
        <v>35.647042518453887</v>
      </c>
      <c r="D59" s="19">
        <f>'DEC-OS'!S59+'DEC-OH'!S59+'DEC-OI'!S59+'DBH-OS'!S59+'DBH-OH'!S59+'DBH-OI'!S59+XCLH!S59+XCLA!S59+DRFR!S59+DSFS!S59+DSTG!S59+XYM1!S59+XYM2!S59+XYM3E!S59+XYM4E!S59+SAGE!S59+'ABXY-TI1S'!S59+'ABXY-TI2S'!S59+ABZ!S59+'ASXY-TI1S'!S59+'ASXY-TI2S'!S59+'ASXY-TI3S'!S59+ASZ!S59+'MBXY-TI1S'!S59+'MBXY-TI2S'!S59+MBZ!S59+'MSXY-TI1S'!S59+'MSXY-TI2S'!S59++'MSXY-TI3S'!S59+MSZ!S59+'DEC-U'!S59+DECR!S59+'DBH-U'!S59+DBHR!S59+AMIL!S59</f>
        <v>6.0369969532547731</v>
      </c>
      <c r="E59" s="19">
        <f>'DEC-OS'!T59+'DEC-OH'!T59+'DEC-OI'!T59+'DBH-OS'!T59+'DBH-OH'!T59+'DBH-OI'!T59+XCLH!T59+XCLA!T59+DRFR!T59+DSFS!T59+DSTG!T59+XYM1!T59+XYM2!T59+XYM3E!T59+XYM4E!T59+SAGE!T59+'ABXY-TI1S'!T59+'ABXY-TI2S'!T59+ABZ!T59+'ASXY-TI1S'!T59+'ASXY-TI2S'!T59+'ASXY-TI3S'!T59+ASZ!T59+'MBXY-TI1S'!T59+'MBXY-TI2S'!T59+MBZ!T59+'MSXY-TI1S'!T59+'MSXY-TI2S'!T59++'MSXY-TI3S'!T59+MSZ!T59+'DEC-U'!T59+DECR!T59+'DBH-U'!T59+DBHR!T59+AMIL!T59</f>
        <v>-0.10314916947162805</v>
      </c>
      <c r="F59" s="19">
        <f>'DEC-OS'!U59+'DEC-OH'!U59+'DEC-OI'!U59+'DBH-OS'!U59+'DBH-OH'!U59+'DBH-OI'!U59+XCLH!U59+XCLA!U59+DRFR!U59+DSFS!U59+DSTG!U59+XYM1!U59+XYM2!U59+XYM3E!U59+XYM4E!U59+SAGE!U59+'ABXY-TI1S'!U59+'ABXY-TI2S'!U59+ABZ!U59+'ASXY-TI1S'!U59+'ASXY-TI2S'!U59+'ASXY-TI3S'!U59+ASZ!U59+'MBXY-TI1S'!U59+'MBXY-TI2S'!U59+MBZ!U59+'MSXY-TI1S'!U59+'MSXY-TI2S'!U59++'MSXY-TI3S'!U59+MSZ!U59+'DEC-U'!U59+DECR!U59+'DBH-U'!U59+DBHR!U59+AMIL!U59</f>
        <v>-5.8736779122204759</v>
      </c>
      <c r="G59" s="19">
        <f>'DEC-OS'!V59+'DEC-OH'!V59+'DEC-OI'!V59+'DBH-OS'!V59+'DBH-OH'!V59+'DBH-OI'!V59+XCLH!V59+XCLA!V59+DRFR!V59+DSFS!V59+DSTG!V59+XYM1!V59+XYM2!V59+XYM3E!V59+XYM4E!V59+SAGE!V59+'ABXY-TI1S'!V59+'ABXY-TI2S'!V59+ABZ!V59+'ASXY-TI1S'!V59+'ASXY-TI2S'!V59+'ASXY-TI3S'!V59+ASZ!V59+'MBXY-TI1S'!V59+'MBXY-TI2S'!V59+MBZ!V59+'MSXY-TI1S'!V59+'MSXY-TI2S'!V59++'MSXY-TI3S'!V59+MSZ!V59+'DEC-U'!V59+DECR!V59+'DBH-U'!V59+DBHR!V59+AMIL!V59</f>
        <v>6.5280276403950441E-2</v>
      </c>
      <c r="H59" s="20">
        <f t="shared" si="6"/>
        <v>13.043425079317583</v>
      </c>
      <c r="I59" s="20">
        <f t="shared" si="7"/>
        <v>35.647042518453887</v>
      </c>
      <c r="J59" s="20">
        <f t="shared" si="8"/>
        <v>1.9881095414157222</v>
      </c>
      <c r="K59" s="20">
        <f t="shared" si="9"/>
        <v>-0.11631060107033672</v>
      </c>
      <c r="L59" s="20">
        <f t="shared" si="10"/>
        <v>2.4762579782679959</v>
      </c>
      <c r="M59" s="20">
        <f t="shared" si="11"/>
        <v>-3.7055495256706497E-2</v>
      </c>
      <c r="N59" s="88">
        <f>COS(Wellpath!$L59)*COS(Wellpath!$M59)</f>
        <v>0.64278760968653936</v>
      </c>
      <c r="O59" s="88">
        <f>-SIN(Wellpath!$M59)</f>
        <v>0</v>
      </c>
      <c r="P59" s="88">
        <f>SIN(Wellpath!$L59)*COS(Wellpath!$M59)</f>
        <v>0.76604444311897801</v>
      </c>
      <c r="Q59" s="88">
        <f>COS(Wellpath!$L59)*SIN(Wellpath!$M59)</f>
        <v>0</v>
      </c>
      <c r="R59" s="88">
        <f>COS(Wellpath!$M59)</f>
        <v>1</v>
      </c>
      <c r="S59" s="88">
        <f>SIN(Wellpath!$L59)*SIN(Wellpath!$M59)</f>
        <v>0</v>
      </c>
      <c r="T59" s="88">
        <f>-SIN(Wellpath!$L59)</f>
        <v>-0.76604444311897801</v>
      </c>
      <c r="U59" s="88">
        <v>0</v>
      </c>
      <c r="V59" s="88">
        <f>COS(Wellpath!$L59)</f>
        <v>0.64278760968653936</v>
      </c>
    </row>
    <row r="60" spans="1:22" x14ac:dyDescent="0.25">
      <c r="A60" s="26">
        <f>Wellpath!E60</f>
        <v>1650</v>
      </c>
      <c r="B60" s="19">
        <f>'DEC-OS'!Q60+'DEC-OH'!Q60+'DEC-OI'!Q60+'DBH-OS'!Q60+'DBH-OH'!Q60+'DBH-OI'!Q60+XCLH!Q60+XCLA!Q60+DRFR!Q60+DSFS!Q60+DSTG!Q60+XYM1!Q60+XYM2!Q60+XYM3E!Q60+XYM4E!Q60+SAGE!Q60+'ABXY-TI1S'!Q60+'ABXY-TI2S'!Q60+ABZ!Q60+'ASXY-TI1S'!Q60+'ASXY-TI2S'!Q60+'ASXY-TI3S'!Q60+ASZ!Q60+'MBXY-TI1S'!Q60+'MBXY-TI2S'!Q60+MBZ!Q60+'MSXY-TI1S'!Q60+'MSXY-TI2S'!Q60++'MSXY-TI3S'!Q60+MSZ!Q60+'DEC-U'!Q60+DECR!Q60+'DBH-U'!Q60+DBHR!Q60+AMIL!Q60</f>
        <v>9.3857375427301282</v>
      </c>
      <c r="C60" s="19">
        <f>'DEC-OS'!R60+'DEC-OH'!R60+'DEC-OI'!R60+'DBH-OS'!R60+'DBH-OH'!R60+'DBH-OI'!R60+XCLH!R60+XCLA!R60+DRFR!R60+DSFS!R60+DSTG!R60+XYM1!R60+XYM2!R60+XYM3E!R60+XYM4E!R60+SAGE!R60+'ABXY-TI1S'!R60+'ABXY-TI2S'!R60+ABZ!R60+'ASXY-TI1S'!R60+'ASXY-TI2S'!R60+'ASXY-TI3S'!R60+ASZ!R60+'MBXY-TI1S'!R60+'MBXY-TI2S'!R60+MBZ!R60+'MSXY-TI1S'!R60+'MSXY-TI2S'!R60++'MSXY-TI3S'!R60+MSZ!R60+'DEC-U'!R60+DECR!R60+'DBH-U'!R60+DBHR!R60+AMIL!R60</f>
        <v>38.141369379571991</v>
      </c>
      <c r="D60" s="19">
        <f>'DEC-OS'!S60+'DEC-OH'!S60+'DEC-OI'!S60+'DBH-OS'!S60+'DBH-OH'!S60+'DBH-OI'!S60+XCLH!S60+XCLA!S60+DRFR!S60+DSFS!S60+DSTG!S60+XYM1!S60+XYM2!S60+XYM3E!S60+XYM4E!S60+SAGE!S60+'ABXY-TI1S'!S60+'ABXY-TI2S'!S60+ABZ!S60+'ASXY-TI1S'!S60+'ASXY-TI2S'!S60+'ASXY-TI3S'!S60+ASZ!S60+'MBXY-TI1S'!S60+'MBXY-TI2S'!S60+MBZ!S60+'MSXY-TI1S'!S60+'MSXY-TI2S'!S60++'MSXY-TI3S'!S60+MSZ!S60+'DEC-U'!S60+DECR!S60+'DBH-U'!S60+DBHR!S60+AMIL!S60</f>
        <v>6.4387708077022801</v>
      </c>
      <c r="E60" s="19">
        <f>'DEC-OS'!T60+'DEC-OH'!T60+'DEC-OI'!T60+'DBH-OS'!T60+'DBH-OH'!T60+'DBH-OI'!T60+XCLH!T60+XCLA!T60+DRFR!T60+DSFS!T60+DSTG!T60+XYM1!T60+XYM2!T60+XYM3E!T60+XYM4E!T60+SAGE!T60+'ABXY-TI1S'!T60+'ABXY-TI2S'!T60+ABZ!T60+'ASXY-TI1S'!T60+'ASXY-TI2S'!T60+'ASXY-TI3S'!T60+ASZ!T60+'MBXY-TI1S'!T60+'MBXY-TI2S'!T60+MBZ!T60+'MSXY-TI1S'!T60+'MSXY-TI2S'!T60++'MSXY-TI3S'!T60+MSZ!T60+'DEC-U'!T60+DECR!T60+'DBH-U'!T60+DBHR!T60+AMIL!T60</f>
        <v>-0.10888243681842</v>
      </c>
      <c r="F60" s="19">
        <f>'DEC-OS'!U60+'DEC-OH'!U60+'DEC-OI'!U60+'DBH-OS'!U60+'DBH-OH'!U60+'DBH-OI'!U60+XCLH!U60+XCLA!U60+DRFR!U60+DSFS!U60+DSTG!U60+XYM1!U60+XYM2!U60+XYM3E!U60+XYM4E!U60+SAGE!U60+'ABXY-TI1S'!U60+'ABXY-TI2S'!U60+ABZ!U60+'ASXY-TI1S'!U60+'ASXY-TI2S'!U60+'ASXY-TI3S'!U60+ASZ!U60+'MBXY-TI1S'!U60+'MBXY-TI2S'!U60+MBZ!U60+'MSXY-TI1S'!U60+'MSXY-TI2S'!U60++'MSXY-TI3S'!U60+MSZ!U60+'DEC-U'!U60+DECR!U60+'DBH-U'!U60+DBHR!U60+AMIL!U60</f>
        <v>-6.2299412200531963</v>
      </c>
      <c r="G60" s="19">
        <f>'DEC-OS'!V60+'DEC-OH'!V60+'DEC-OI'!V60+'DBH-OS'!V60+'DBH-OH'!V60+'DBH-OI'!V60+XCLH!V60+XCLA!V60+DRFR!V60+DSFS!V60+DSTG!V60+XYM1!V60+XYM2!V60+XYM3E!V60+XYM4E!V60+SAGE!V60+'ABXY-TI1S'!V60+'ABXY-TI2S'!V60+ABZ!V60+'ASXY-TI1S'!V60+'ASXY-TI2S'!V60+'ASXY-TI3S'!V60+ASZ!V60+'MBXY-TI1S'!V60+'MBXY-TI2S'!V60+MBZ!V60+'MSXY-TI1S'!V60+'MSXY-TI2S'!V60++'MSXY-TI3S'!V60+MSZ!V60+'DEC-U'!V60+DECR!V60+'DBH-U'!V60+DBHR!V60+AMIL!V60</f>
        <v>7.0168679856674396E-2</v>
      </c>
      <c r="H60" s="20">
        <f t="shared" si="6"/>
        <v>13.791680887943603</v>
      </c>
      <c r="I60" s="20">
        <f t="shared" si="7"/>
        <v>38.141369379571991</v>
      </c>
      <c r="J60" s="20">
        <f t="shared" si="8"/>
        <v>2.0328274624888061</v>
      </c>
      <c r="K60" s="20">
        <f t="shared" si="9"/>
        <v>-0.12374060858455782</v>
      </c>
      <c r="L60" s="20">
        <f t="shared" si="10"/>
        <v>2.5329157840965797</v>
      </c>
      <c r="M60" s="20">
        <f t="shared" si="11"/>
        <v>-3.8305227678072103E-2</v>
      </c>
      <c r="N60" s="88">
        <f>COS(Wellpath!$L60)*COS(Wellpath!$M60)</f>
        <v>0.64278760968653936</v>
      </c>
      <c r="O60" s="88">
        <f>-SIN(Wellpath!$M60)</f>
        <v>0</v>
      </c>
      <c r="P60" s="88">
        <f>SIN(Wellpath!$L60)*COS(Wellpath!$M60)</f>
        <v>0.76604444311897801</v>
      </c>
      <c r="Q60" s="88">
        <f>COS(Wellpath!$L60)*SIN(Wellpath!$M60)</f>
        <v>0</v>
      </c>
      <c r="R60" s="88">
        <f>COS(Wellpath!$M60)</f>
        <v>1</v>
      </c>
      <c r="S60" s="88">
        <f>SIN(Wellpath!$L60)*SIN(Wellpath!$M60)</f>
        <v>0</v>
      </c>
      <c r="T60" s="88">
        <f>-SIN(Wellpath!$L60)</f>
        <v>-0.76604444311897801</v>
      </c>
      <c r="U60" s="88">
        <v>0</v>
      </c>
      <c r="V60" s="88">
        <f>COS(Wellpath!$L60)</f>
        <v>0.64278760968653936</v>
      </c>
    </row>
    <row r="61" spans="1:22" x14ac:dyDescent="0.25">
      <c r="A61" s="26">
        <f>Wellpath!E61</f>
        <v>1680</v>
      </c>
      <c r="B61" s="19">
        <f>'DEC-OS'!Q61+'DEC-OH'!Q61+'DEC-OI'!Q61+'DBH-OS'!Q61+'DBH-OH'!Q61+'DBH-OI'!Q61+XCLH!Q61+XCLA!Q61+DRFR!Q61+DSFS!Q61+DSTG!Q61+XYM1!Q61+XYM2!Q61+XYM3E!Q61+XYM4E!Q61+SAGE!Q61+'ABXY-TI1S'!Q61+'ABXY-TI2S'!Q61+ABZ!Q61+'ASXY-TI1S'!Q61+'ASXY-TI2S'!Q61+'ASXY-TI3S'!Q61+ASZ!Q61+'MBXY-TI1S'!Q61+'MBXY-TI2S'!Q61+MBZ!Q61+'MSXY-TI1S'!Q61+'MSXY-TI2S'!Q61++'MSXY-TI3S'!Q61+MSZ!Q61+'DEC-U'!Q61+DECR!Q61+'DBH-U'!Q61+DBHR!Q61+AMIL!Q61</f>
        <v>9.7872640706725846</v>
      </c>
      <c r="C61" s="19">
        <f>'DEC-OS'!R61+'DEC-OH'!R61+'DEC-OI'!R61+'DBH-OS'!R61+'DBH-OH'!R61+'DBH-OI'!R61+XCLH!R61+XCLA!R61+DRFR!R61+DSFS!R61+DSTG!R61+XYM1!R61+XYM2!R61+XYM3E!R61+XYM4E!R61+SAGE!R61+'ABXY-TI1S'!R61+'ABXY-TI2S'!R61+ABZ!R61+'ASXY-TI1S'!R61+'ASXY-TI2S'!R61+'ASXY-TI3S'!R61+ASZ!R61+'MBXY-TI1S'!R61+'MBXY-TI2S'!R61+MBZ!R61+'MSXY-TI1S'!R61+'MSXY-TI2S'!R61++'MSXY-TI3S'!R61+MSZ!R61+'DEC-U'!R61+DECR!R61+'DBH-U'!R61+DBHR!R61+AMIL!R61</f>
        <v>40.722348275929207</v>
      </c>
      <c r="D61" s="19">
        <f>'DEC-OS'!S61+'DEC-OH'!S61+'DEC-OI'!S61+'DBH-OS'!S61+'DBH-OH'!S61+'DBH-OI'!S61+XCLH!S61+XCLA!S61+DRFR!S61+DSFS!S61+DSTG!S61+XYM1!S61+XYM2!S61+XYM3E!S61+XYM4E!S61+SAGE!S61+'ABXY-TI1S'!S61+'ABXY-TI2S'!S61+ABZ!S61+'ASXY-TI1S'!S61+'ASXY-TI2S'!S61+'ASXY-TI3S'!S61+ASZ!S61+'MBXY-TI1S'!S61+'MBXY-TI2S'!S61+MBZ!S61+'MSXY-TI1S'!S61+'MSXY-TI2S'!S61++'MSXY-TI3S'!S61+MSZ!S61+'DEC-U'!S61+DECR!S61+'DBH-U'!S61+DBHR!S61+AMIL!S61</f>
        <v>6.8546556590756849</v>
      </c>
      <c r="E61" s="19">
        <f>'DEC-OS'!T61+'DEC-OH'!T61+'DEC-OI'!T61+'DBH-OS'!T61+'DBH-OH'!T61+'DBH-OI'!T61+XCLH!T61+XCLA!T61+DRFR!T61+DSFS!T61+DSTG!T61+XYM1!T61+XYM2!T61+XYM3E!T61+XYM4E!T61+SAGE!T61+'ABXY-TI1S'!T61+'ABXY-TI2S'!T61+ABZ!T61+'ASXY-TI1S'!T61+'ASXY-TI2S'!T61+'ASXY-TI3S'!T61+ASZ!T61+'MBXY-TI1S'!T61+'MBXY-TI2S'!T61+MBZ!T61+'MSXY-TI1S'!T61+'MSXY-TI2S'!T61++'MSXY-TI3S'!T61+MSZ!T61+'DEC-U'!T61+DECR!T61+'DBH-U'!T61+DBHR!T61+AMIL!T61</f>
        <v>-0.1147649493319321</v>
      </c>
      <c r="F61" s="19">
        <f>'DEC-OS'!U61+'DEC-OH'!U61+'DEC-OI'!U61+'DBH-OS'!U61+'DBH-OH'!U61+'DBH-OI'!U61+XCLH!U61+XCLA!U61+DRFR!U61+DSFS!U61+DSTG!U61+XYM1!U61+XYM2!U61+XYM3E!U61+XYM4E!U61+SAGE!U61+'ABXY-TI1S'!U61+'ABXY-TI2S'!U61+ABZ!U61+'ASXY-TI1S'!U61+'ASXY-TI2S'!U61+'ASXY-TI3S'!U61+ASZ!U61+'MBXY-TI1S'!U61+'MBXY-TI2S'!U61+MBZ!U61+'MSXY-TI1S'!U61+'MSXY-TI2S'!U61++'MSXY-TI3S'!U61+MSZ!U61+'DEC-U'!U61+DECR!U61+'DBH-U'!U61+DBHR!U61+AMIL!U61</f>
        <v>-6.5967210846026658</v>
      </c>
      <c r="G61" s="19">
        <f>'DEC-OS'!V61+'DEC-OH'!V61+'DEC-OI'!V61+'DBH-OS'!V61+'DBH-OH'!V61+'DBH-OI'!V61+XCLH!V61+XCLA!V61+DRFR!V61+DSFS!V61+DSTG!V61+XYM1!V61+XYM2!V61+XYM3E!V61+XYM4E!V61+SAGE!V61+'ABXY-TI1S'!V61+'ABXY-TI2S'!V61+ABZ!V61+'ASXY-TI1S'!V61+'ASXY-TI2S'!V61+'ASXY-TI3S'!V61+ASZ!V61+'MBXY-TI1S'!V61+'MBXY-TI2S'!V61+MBZ!V61+'MSXY-TI1S'!V61+'MSXY-TI2S'!V61++'MSXY-TI3S'!V61+MSZ!V61+'DEC-U'!V61+DECR!V61+'DBH-U'!V61+DBHR!V61+AMIL!V61</f>
        <v>7.5234946773014399E-2</v>
      </c>
      <c r="H61" s="20">
        <f t="shared" si="6"/>
        <v>14.562840880207688</v>
      </c>
      <c r="I61" s="20">
        <f t="shared" si="7"/>
        <v>40.722348275929207</v>
      </c>
      <c r="J61" s="20">
        <f t="shared" si="8"/>
        <v>2.0790788495405836</v>
      </c>
      <c r="K61" s="20">
        <f t="shared" si="9"/>
        <v>-0.13140280036068921</v>
      </c>
      <c r="L61" s="20">
        <f t="shared" si="10"/>
        <v>2.5895363450629896</v>
      </c>
      <c r="M61" s="20">
        <f t="shared" si="11"/>
        <v>-3.9554960099437701E-2</v>
      </c>
      <c r="N61" s="88">
        <f>COS(Wellpath!$L61)*COS(Wellpath!$M61)</f>
        <v>0.64278760968653936</v>
      </c>
      <c r="O61" s="88">
        <f>-SIN(Wellpath!$M61)</f>
        <v>0</v>
      </c>
      <c r="P61" s="88">
        <f>SIN(Wellpath!$L61)*COS(Wellpath!$M61)</f>
        <v>0.76604444311897801</v>
      </c>
      <c r="Q61" s="88">
        <f>COS(Wellpath!$L61)*SIN(Wellpath!$M61)</f>
        <v>0</v>
      </c>
      <c r="R61" s="88">
        <f>COS(Wellpath!$M61)</f>
        <v>1</v>
      </c>
      <c r="S61" s="88">
        <f>SIN(Wellpath!$L61)*SIN(Wellpath!$M61)</f>
        <v>0</v>
      </c>
      <c r="T61" s="88">
        <f>-SIN(Wellpath!$L61)</f>
        <v>-0.76604444311897801</v>
      </c>
      <c r="U61" s="88">
        <v>0</v>
      </c>
      <c r="V61" s="88">
        <f>COS(Wellpath!$L61)</f>
        <v>0.64278760968653936</v>
      </c>
    </row>
    <row r="62" spans="1:22" x14ac:dyDescent="0.25">
      <c r="A62" s="26">
        <f>Wellpath!E62</f>
        <v>1700</v>
      </c>
      <c r="B62" s="19">
        <f>'DEC-OS'!Q62+'DEC-OH'!Q62+'DEC-OI'!Q62+'DBH-OS'!Q62+'DBH-OH'!Q62+'DBH-OI'!Q62+XCLH!Q62+XCLA!Q62+DRFR!Q62+DSFS!Q62+DSTG!Q62+XYM1!Q62+XYM2!Q62+XYM3E!Q62+XYM4E!Q62+SAGE!Q62+'ABXY-TI1S'!Q62+'ABXY-TI2S'!Q62+ABZ!Q62+'ASXY-TI1S'!Q62+'ASXY-TI2S'!Q62+'ASXY-TI3S'!Q62+ASZ!Q62+'MBXY-TI1S'!Q62+'MBXY-TI2S'!Q62+MBZ!Q62+'MSXY-TI1S'!Q62+'MSXY-TI2S'!Q62++'MSXY-TI3S'!Q62+MSZ!Q62+'DEC-U'!Q62+DECR!Q62+'DBH-U'!Q62+DBHR!Q62+AMIL!Q62</f>
        <v>10.05879347541241</v>
      </c>
      <c r="C62" s="19">
        <f>'DEC-OS'!R62+'DEC-OH'!R62+'DEC-OI'!R62+'DBH-OS'!R62+'DBH-OH'!R62+'DBH-OI'!R62+XCLH!R62+XCLA!R62+DRFR!R62+DSFS!R62+DSTG!R62+XYM1!R62+XYM2!R62+XYM3E!R62+XYM4E!R62+SAGE!R62+'ABXY-TI1S'!R62+'ABXY-TI2S'!R62+ABZ!R62+'ASXY-TI1S'!R62+'ASXY-TI2S'!R62+'ASXY-TI3S'!R62+ASZ!R62+'MBXY-TI1S'!R62+'MBXY-TI2S'!R62+MBZ!R62+'MSXY-TI1S'!R62+'MSXY-TI2S'!R62++'MSXY-TI3S'!R62+MSZ!R62+'DEC-U'!R62+DECR!R62+'DBH-U'!R62+DBHR!R62+AMIL!R62</f>
        <v>42.485984885008762</v>
      </c>
      <c r="D62" s="19">
        <f>'DEC-OS'!S62+'DEC-OH'!S62+'DEC-OI'!S62+'DBH-OS'!S62+'DBH-OH'!S62+'DBH-OI'!S62+XCLH!S62+XCLA!S62+DRFR!S62+DSFS!S62+DSTG!S62+XYM1!S62+XYM2!S62+XYM3E!S62+XYM4E!S62+SAGE!S62+'ABXY-TI1S'!S62+'ABXY-TI2S'!S62+ABZ!S62+'ASXY-TI1S'!S62+'ASXY-TI2S'!S62+'ASXY-TI3S'!S62+ASZ!S62+'MBXY-TI1S'!S62+'MBXY-TI2S'!S62+MBZ!S62+'MSXY-TI1S'!S62+'MSXY-TI2S'!S62++'MSXY-TI3S'!S62+MSZ!S62+'DEC-U'!S62+DECR!S62+'DBH-U'!S62+DBHR!S62+AMIL!S62</f>
        <v>7.1370572094956657</v>
      </c>
      <c r="E62" s="19">
        <f>'DEC-OS'!T62+'DEC-OH'!T62+'DEC-OI'!T62+'DBH-OS'!T62+'DBH-OH'!T62+'DBH-OI'!T62+XCLH!T62+XCLA!T62+DRFR!T62+DSFS!T62+DSTG!T62+XYM1!T62+XYM2!T62+XYM3E!T62+XYM4E!T62+SAGE!T62+'ABXY-TI1S'!T62+'ABXY-TI2S'!T62+ABZ!T62+'ASXY-TI1S'!T62+'ASXY-TI2S'!T62+'ASXY-TI3S'!T62+ASZ!T62+'MBXY-TI1S'!T62+'MBXY-TI2S'!T62+MBZ!T62+'MSXY-TI1S'!T62+'MSXY-TI2S'!T62++'MSXY-TI3S'!T62+MSZ!T62+'DEC-U'!T62+DECR!T62+'DBH-U'!T62+DBHR!T62+AMIL!T62</f>
        <v>-0.11876953832245135</v>
      </c>
      <c r="F62" s="19">
        <f>'DEC-OS'!U62+'DEC-OH'!U62+'DEC-OI'!U62+'DBH-OS'!U62+'DBH-OH'!U62+'DBH-OI'!U62+XCLH!U62+XCLA!U62+DRFR!U62+DSFS!U62+DSTG!U62+XYM1!U62+XYM2!U62+XYM3E!U62+XYM4E!U62+SAGE!U62+'ABXY-TI1S'!U62+'ABXY-TI2S'!U62+ABZ!U62+'ASXY-TI1S'!U62+'ASXY-TI2S'!U62+'ASXY-TI3S'!U62+ASZ!U62+'MBXY-TI1S'!U62+'MBXY-TI2S'!U62+MBZ!U62+'MSXY-TI1S'!U62+'MSXY-TI2S'!U62++'MSXY-TI3S'!U62+MSZ!U62+'DEC-U'!U62+DECR!U62+'DBH-U'!U62+DBHR!U62+AMIL!U62</f>
        <v>-6.8448041474503922</v>
      </c>
      <c r="G62" s="19">
        <f>'DEC-OS'!V62+'DEC-OH'!V62+'DEC-OI'!V62+'DBH-OS'!V62+'DBH-OH'!V62+'DBH-OI'!V62+XCLH!V62+XCLA!V62+DRFR!V62+DSFS!V62+DSTG!V62+XYM1!V62+XYM2!V62+XYM3E!V62+XYM4E!V62+SAGE!V62+'ABXY-TI1S'!V62+'ABXY-TI2S'!V62+ABZ!V62+'ASXY-TI1S'!V62+'ASXY-TI2S'!V62+'ASXY-TI3S'!V62+ASZ!V62+'MBXY-TI1S'!V62+'MBXY-TI2S'!V62+MBZ!V62+'MSXY-TI1S'!V62+'MSXY-TI2S'!V62++'MSXY-TI3S'!V62+MSZ!V62+'DEC-U'!V62+DECR!V62+'DBH-U'!V62+DBHR!V62+AMIL!V62</f>
        <v>7.871127108591669E-2</v>
      </c>
      <c r="H62" s="20">
        <f t="shared" si="6"/>
        <v>15.085064445613391</v>
      </c>
      <c r="I62" s="20">
        <f t="shared" si="7"/>
        <v>42.485984885008762</v>
      </c>
      <c r="J62" s="20">
        <f t="shared" si="8"/>
        <v>2.1107862392946863</v>
      </c>
      <c r="K62" s="20">
        <f t="shared" si="9"/>
        <v>-0.13663991946806031</v>
      </c>
      <c r="L62" s="20">
        <f t="shared" si="10"/>
        <v>2.6272620301576808</v>
      </c>
      <c r="M62" s="20">
        <f t="shared" si="11"/>
        <v>-4.0388115047014755E-2</v>
      </c>
      <c r="N62" s="88">
        <f>COS(Wellpath!$L62)*COS(Wellpath!$M62)</f>
        <v>0.64278760968653936</v>
      </c>
      <c r="O62" s="88">
        <f>-SIN(Wellpath!$M62)</f>
        <v>0</v>
      </c>
      <c r="P62" s="88">
        <f>SIN(Wellpath!$L62)*COS(Wellpath!$M62)</f>
        <v>0.76604444311897801</v>
      </c>
      <c r="Q62" s="88">
        <f>COS(Wellpath!$L62)*SIN(Wellpath!$M62)</f>
        <v>0</v>
      </c>
      <c r="R62" s="88">
        <f>COS(Wellpath!$M62)</f>
        <v>1</v>
      </c>
      <c r="S62" s="88">
        <f>SIN(Wellpath!$L62)*SIN(Wellpath!$M62)</f>
        <v>0</v>
      </c>
      <c r="T62" s="88">
        <f>-SIN(Wellpath!$L62)</f>
        <v>-0.76604444311897801</v>
      </c>
      <c r="U62" s="88">
        <v>0</v>
      </c>
      <c r="V62" s="88">
        <f>COS(Wellpath!$L62)</f>
        <v>0.64278760968653936</v>
      </c>
    </row>
    <row r="63" spans="1:22" x14ac:dyDescent="0.25">
      <c r="A63" s="26">
        <f>Wellpath!E63</f>
        <v>1710</v>
      </c>
      <c r="B63" s="19">
        <f>'DEC-OS'!Q63+'DEC-OH'!Q63+'DEC-OI'!Q63+'DBH-OS'!Q63+'DBH-OH'!Q63+'DBH-OI'!Q63+XCLH!Q63+XCLA!Q63+DRFR!Q63+DSFS!Q63+DSTG!Q63+XYM1!Q63+XYM2!Q63+XYM3E!Q63+XYM4E!Q63+SAGE!Q63+'ABXY-TI1S'!Q63+'ABXY-TI2S'!Q63+ABZ!Q63+'ASXY-TI1S'!Q63+'ASXY-TI2S'!Q63+'ASXY-TI3S'!Q63+ASZ!Q63+'MBXY-TI1S'!Q63+'MBXY-TI2S'!Q63+MBZ!Q63+'MSXY-TI1S'!Q63+'MSXY-TI2S'!Q63++'MSXY-TI3S'!Q63+MSZ!Q63+'DEC-U'!Q63+DECR!Q63+'DBH-U'!Q63+DBHR!Q63+AMIL!Q63</f>
        <v>10.195646366414254</v>
      </c>
      <c r="C63" s="19">
        <f>'DEC-OS'!R63+'DEC-OH'!R63+'DEC-OI'!R63+'DBH-OS'!R63+'DBH-OH'!R63+'DBH-OI'!R63+XCLH!R63+XCLA!R63+DRFR!R63+DSFS!R63+DSTG!R63+XYM1!R63+XYM2!R63+XYM3E!R63+XYM4E!R63+SAGE!R63+'ABXY-TI1S'!R63+'ABXY-TI2S'!R63+ABZ!R63+'ASXY-TI1S'!R63+'ASXY-TI2S'!R63+'ASXY-TI3S'!R63+ASZ!R63+'MBXY-TI1S'!R63+'MBXY-TI2S'!R63+MBZ!R63+'MSXY-TI1S'!R63+'MSXY-TI2S'!R63++'MSXY-TI3S'!R63+MSZ!R63+'DEC-U'!R63+DECR!R63+'DBH-U'!R63+DBHR!R63+AMIL!R63</f>
        <v>43.37534081199486</v>
      </c>
      <c r="D63" s="19">
        <f>'DEC-OS'!S63+'DEC-OH'!S63+'DEC-OI'!S63+'DBH-OS'!S63+'DBH-OH'!S63+'DBH-OI'!S63+XCLH!S63+XCLA!S63+DRFR!S63+DSFS!S63+DSTG!S63+XYM1!S63+XYM2!S63+XYM3E!S63+XYM4E!S63+SAGE!S63+'ABXY-TI1S'!S63+'ABXY-TI2S'!S63+ABZ!S63+'ASXY-TI1S'!S63+'ASXY-TI2S'!S63+'ASXY-TI3S'!S63+ASZ!S63+'MBXY-TI1S'!S63+'MBXY-TI2S'!S63+MBZ!S63+'MSXY-TI1S'!S63+'MSXY-TI2S'!S63++'MSXY-TI3S'!S63+MSZ!S63+'DEC-U'!S63+DECR!S63+'DBH-U'!S63+DBHR!S63+AMIL!S63</f>
        <v>7.2796462503918562</v>
      </c>
      <c r="E63" s="19">
        <f>'DEC-OS'!T63+'DEC-OH'!T63+'DEC-OI'!T63+'DBH-OS'!T63+'DBH-OH'!T63+'DBH-OI'!T63+XCLH!T63+XCLA!T63+DRFR!T63+DSFS!T63+DSTG!T63+XYM1!T63+XYM2!T63+XYM3E!T63+XYM4E!T63+SAGE!T63+'ABXY-TI1S'!T63+'ABXY-TI2S'!T63+ABZ!T63+'ASXY-TI1S'!T63+'ASXY-TI2S'!T63+'ASXY-TI3S'!T63+ASZ!T63+'MBXY-TI1S'!T63+'MBXY-TI2S'!T63+MBZ!T63+'MSXY-TI1S'!T63+'MSXY-TI2S'!T63++'MSXY-TI3S'!T63+MSZ!T63+'DEC-U'!T63+DECR!T63+'DBH-U'!T63+DBHR!T63+AMIL!T63</f>
        <v>-0.12079978894385524</v>
      </c>
      <c r="F63" s="19">
        <f>'DEC-OS'!U63+'DEC-OH'!U63+'DEC-OI'!U63+'DBH-OS'!U63+'DBH-OH'!U63+'DBH-OI'!U63+XCLH!U63+XCLA!U63+DRFR!U63+DSFS!U63+DSTG!U63+XYM1!U63+XYM2!U63+XYM3E!U63+XYM4E!U63+SAGE!U63+'ABXY-TI1S'!U63+'ABXY-TI2S'!U63+ABZ!U63+'ASXY-TI1S'!U63+'ASXY-TI2S'!U63+'ASXY-TI3S'!U63+ASZ!U63+'MBXY-TI1S'!U63+'MBXY-TI2S'!U63+MBZ!U63+'MSXY-TI1S'!U63+'MSXY-TI2S'!U63++'MSXY-TI3S'!U63+MSZ!U63+'DEC-U'!U63+DECR!U63+'DBH-U'!U63+DBHR!U63+AMIL!U63</f>
        <v>-6.9695408533542489</v>
      </c>
      <c r="G63" s="19">
        <f>'DEC-OS'!V63+'DEC-OH'!V63+'DEC-OI'!V63+'DBH-OS'!V63+'DBH-OH'!V63+'DBH-OI'!V63+XCLH!V63+XCLA!V63+DRFR!V63+DSFS!V63+DSTG!V63+XYM1!V63+XYM2!V63+XYM3E!V63+XYM4E!V63+SAGE!V63+'ABXY-TI1S'!V63+'ABXY-TI2S'!V63+ABZ!V63+'ASXY-TI1S'!V63+'ASXY-TI2S'!V63+'ASXY-TI3S'!V63+ASZ!V63+'MBXY-TI1S'!V63+'MBXY-TI2S'!V63+MBZ!V63+'MSXY-TI1S'!V63+'MSXY-TI2S'!V63++'MSXY-TI3S'!V63+MSZ!V63+'DEC-U'!V63+DECR!V63+'DBH-U'!V63+DBHR!V63+AMIL!V63</f>
        <v>8.0472195030661609E-2</v>
      </c>
      <c r="H63" s="20">
        <f t="shared" si="6"/>
        <v>15.40819707341571</v>
      </c>
      <c r="I63" s="20">
        <f t="shared" si="7"/>
        <v>43.37534081199486</v>
      </c>
      <c r="J63" s="20">
        <f t="shared" si="8"/>
        <v>2.0670955433904012</v>
      </c>
      <c r="K63" s="20">
        <f t="shared" si="9"/>
        <v>-0.13976158834653374</v>
      </c>
      <c r="L63" s="20">
        <f t="shared" si="10"/>
        <v>2.4907862949525863</v>
      </c>
      <c r="M63" s="20">
        <f t="shared" si="11"/>
        <v>-3.9179862235424613E-2</v>
      </c>
      <c r="N63" s="88">
        <f>COS(Wellpath!$L63)*COS(Wellpath!$M63)</f>
        <v>0.65170135625012027</v>
      </c>
      <c r="O63" s="88">
        <f>-SIN(Wellpath!$M63)</f>
        <v>0</v>
      </c>
      <c r="P63" s="88">
        <f>SIN(Wellpath!$L63)*COS(Wellpath!$M63)</f>
        <v>0.75847567018445217</v>
      </c>
      <c r="Q63" s="88">
        <f>COS(Wellpath!$L63)*SIN(Wellpath!$M63)</f>
        <v>0</v>
      </c>
      <c r="R63" s="88">
        <f>COS(Wellpath!$M63)</f>
        <v>1</v>
      </c>
      <c r="S63" s="88">
        <f>SIN(Wellpath!$L63)*SIN(Wellpath!$M63)</f>
        <v>0</v>
      </c>
      <c r="T63" s="88">
        <f>-SIN(Wellpath!$L63)</f>
        <v>-0.75847567018445217</v>
      </c>
      <c r="U63" s="88">
        <v>0</v>
      </c>
      <c r="V63" s="88">
        <f>COS(Wellpath!$L63)</f>
        <v>0.65170135625012027</v>
      </c>
    </row>
    <row r="64" spans="1:22" x14ac:dyDescent="0.25">
      <c r="A64" s="26">
        <f>Wellpath!E64</f>
        <v>1740</v>
      </c>
      <c r="B64" s="19">
        <f>'DEC-OS'!Q64+'DEC-OH'!Q64+'DEC-OI'!Q64+'DBH-OS'!Q64+'DBH-OH'!Q64+'DBH-OI'!Q64+XCLH!Q64+XCLA!Q64+DRFR!Q64+DSFS!Q64+DSTG!Q64+XYM1!Q64+XYM2!Q64+XYM3E!Q64+XYM4E!Q64+SAGE!Q64+'ABXY-TI1S'!Q64+'ABXY-TI2S'!Q64+ABZ!Q64+'ASXY-TI1S'!Q64+'ASXY-TI2S'!Q64+'ASXY-TI3S'!Q64+ASZ!Q64+'MBXY-TI1S'!Q64+'MBXY-TI2S'!Q64+MBZ!Q64+'MSXY-TI1S'!Q64+'MSXY-TI2S'!Q64++'MSXY-TI3S'!Q64+MSZ!Q64+'DEC-U'!Q64+DECR!Q64+'DBH-U'!Q64+DBHR!Q64+AMIL!Q64</f>
        <v>10.634930168121297</v>
      </c>
      <c r="C64" s="19">
        <f>'DEC-OS'!R64+'DEC-OH'!R64+'DEC-OI'!R64+'DBH-OS'!R64+'DBH-OH'!R64+'DBH-OI'!R64+XCLH!R64+XCLA!R64+DRFR!R64+DSFS!R64+DSTG!R64+XYM1!R64+XYM2!R64+XYM3E!R64+XYM4E!R64+SAGE!R64+'ABXY-TI1S'!R64+'ABXY-TI2S'!R64+ABZ!R64+'ASXY-TI1S'!R64+'ASXY-TI2S'!R64+'ASXY-TI3S'!R64+ASZ!R64+'MBXY-TI1S'!R64+'MBXY-TI2S'!R64+MBZ!R64+'MSXY-TI1S'!R64+'MSXY-TI2S'!R64++'MSXY-TI3S'!R64+MSZ!R64+'DEC-U'!R64+DECR!R64+'DBH-U'!R64+DBHR!R64+AMIL!R64</f>
        <v>46.052731605840613</v>
      </c>
      <c r="D64" s="19">
        <f>'DEC-OS'!S64+'DEC-OH'!S64+'DEC-OI'!S64+'DBH-OS'!S64+'DBH-OH'!S64+'DBH-OI'!S64+XCLH!S64+XCLA!S64+DRFR!S64+DSFS!S64+DSTG!S64+XYM1!S64+XYM2!S64+XYM3E!S64+XYM4E!S64+SAGE!S64+'ABXY-TI1S'!S64+'ABXY-TI2S'!S64+ABZ!S64+'ASXY-TI1S'!S64+'ASXY-TI2S'!S64+'ASXY-TI3S'!S64+ASZ!S64+'MBXY-TI1S'!S64+'MBXY-TI2S'!S64+MBZ!S64+'MSXY-TI1S'!S64+'MSXY-TI2S'!S64++'MSXY-TI3S'!S64+MSZ!S64+'DEC-U'!S64+DECR!S64+'DBH-U'!S64+DBHR!S64+AMIL!S64</f>
        <v>7.7243303510938182</v>
      </c>
      <c r="E64" s="19">
        <f>'DEC-OS'!T64+'DEC-OH'!T64+'DEC-OI'!T64+'DBH-OS'!T64+'DBH-OH'!T64+'DBH-OI'!T64+XCLH!T64+XCLA!T64+DRFR!T64+DSFS!T64+DSTG!T64+XYM1!T64+XYM2!T64+XYM3E!T64+XYM4E!T64+SAGE!T64+'ABXY-TI1S'!T64+'ABXY-TI2S'!T64+ABZ!T64+'ASXY-TI1S'!T64+'ASXY-TI2S'!T64+'ASXY-TI3S'!T64+ASZ!T64+'MBXY-TI1S'!T64+'MBXY-TI2S'!T64+MBZ!T64+'MSXY-TI1S'!T64+'MSXY-TI2S'!T64++'MSXY-TI3S'!T64+MSZ!T64+'DEC-U'!T64+DECR!T64+'DBH-U'!T64+DBHR!T64+AMIL!T64</f>
        <v>-0.12701978885114984</v>
      </c>
      <c r="F64" s="19">
        <f>'DEC-OS'!U64+'DEC-OH'!U64+'DEC-OI'!U64+'DBH-OS'!U64+'DBH-OH'!U64+'DBH-OI'!U64+XCLH!U64+XCLA!U64+DRFR!U64+DSFS!U64+DSTG!U64+XYM1!U64+XYM2!U64+XYM3E!U64+XYM4E!U64+SAGE!U64+'ABXY-TI1S'!U64+'ABXY-TI2S'!U64+ABZ!U64+'ASXY-TI1S'!U64+'ASXY-TI2S'!U64+'ASXY-TI3S'!U64+ASZ!U64+'MBXY-TI1S'!U64+'MBXY-TI2S'!U64+MBZ!U64+'MSXY-TI1S'!U64+'MSXY-TI2S'!U64++'MSXY-TI3S'!U64+MSZ!U64+'DEC-U'!U64+DECR!U64+'DBH-U'!U64+DBHR!U64+AMIL!U64</f>
        <v>-7.3636124394579419</v>
      </c>
      <c r="G64" s="19">
        <f>'DEC-OS'!V64+'DEC-OH'!V64+'DEC-OI'!V64+'DBH-OS'!V64+'DBH-OH'!V64+'DBH-OI'!V64+XCLH!V64+XCLA!V64+DRFR!V64+DSFS!V64+DSTG!V64+XYM1!V64+XYM2!V64+XYM3E!V64+XYM4E!V64+SAGE!V64+'ABXY-TI1S'!V64+'ABXY-TI2S'!V64+ABZ!V64+'ASXY-TI1S'!V64+'ASXY-TI2S'!V64+'ASXY-TI3S'!V64+ASZ!V64+'MBXY-TI1S'!V64+'MBXY-TI2S'!V64+MBZ!V64+'MSXY-TI1S'!V64+'MSXY-TI2S'!V64++'MSXY-TI3S'!V64+MSZ!V64+'DEC-U'!V64+DECR!V64+'DBH-U'!V64+DBHR!V64+AMIL!V64</f>
        <v>8.5779813915062134E-2</v>
      </c>
      <c r="H64" s="20">
        <f t="shared" si="6"/>
        <v>16.400668656953137</v>
      </c>
      <c r="I64" s="20">
        <f t="shared" si="7"/>
        <v>46.052731605840613</v>
      </c>
      <c r="J64" s="20">
        <f t="shared" si="8"/>
        <v>1.9585918622619785</v>
      </c>
      <c r="K64" s="20">
        <f t="shared" si="9"/>
        <v>-0.149162096580435</v>
      </c>
      <c r="L64" s="20">
        <f t="shared" si="10"/>
        <v>2.0487289831309128</v>
      </c>
      <c r="M64" s="20">
        <f t="shared" si="11"/>
        <v>-3.5254392333755456E-2</v>
      </c>
      <c r="N64" s="88">
        <f>COS(Wellpath!$L64)*COS(Wellpath!$M64)</f>
        <v>0.67777477654280349</v>
      </c>
      <c r="O64" s="88">
        <f>-SIN(Wellpath!$M64)</f>
        <v>0</v>
      </c>
      <c r="P64" s="88">
        <f>SIN(Wellpath!$L64)*COS(Wellpath!$M64)</f>
        <v>0.73526957796603609</v>
      </c>
      <c r="Q64" s="88">
        <f>COS(Wellpath!$L64)*SIN(Wellpath!$M64)</f>
        <v>0</v>
      </c>
      <c r="R64" s="88">
        <f>COS(Wellpath!$M64)</f>
        <v>1</v>
      </c>
      <c r="S64" s="88">
        <f>SIN(Wellpath!$L64)*SIN(Wellpath!$M64)</f>
        <v>0</v>
      </c>
      <c r="T64" s="88">
        <f>-SIN(Wellpath!$L64)</f>
        <v>-0.73526957796603609</v>
      </c>
      <c r="U64" s="88">
        <v>0</v>
      </c>
      <c r="V64" s="88">
        <f>COS(Wellpath!$L64)</f>
        <v>0.67777477654280349</v>
      </c>
    </row>
    <row r="65" spans="1:22" x14ac:dyDescent="0.25">
      <c r="A65" s="26">
        <f>Wellpath!E65</f>
        <v>1770</v>
      </c>
      <c r="B65" s="19">
        <f>'DEC-OS'!Q65+'DEC-OH'!Q65+'DEC-OI'!Q65+'DBH-OS'!Q65+'DBH-OH'!Q65+'DBH-OI'!Q65+XCLH!Q65+XCLA!Q65+DRFR!Q65+DSFS!Q65+DSTG!Q65+XYM1!Q65+XYM2!Q65+XYM3E!Q65+XYM4E!Q65+SAGE!Q65+'ABXY-TI1S'!Q65+'ABXY-TI2S'!Q65+ABZ!Q65+'ASXY-TI1S'!Q65+'ASXY-TI2S'!Q65+'ASXY-TI3S'!Q65+ASZ!Q65+'MBXY-TI1S'!Q65+'MBXY-TI2S'!Q65+MBZ!Q65+'MSXY-TI1S'!Q65+'MSXY-TI2S'!Q65++'MSXY-TI3S'!Q65+MSZ!Q65+'DEC-U'!Q65+DECR!Q65+'DBH-U'!Q65+DBHR!Q65+AMIL!Q65</f>
        <v>11.098268332684487</v>
      </c>
      <c r="C65" s="19">
        <f>'DEC-OS'!R65+'DEC-OH'!R65+'DEC-OI'!R65+'DBH-OS'!R65+'DBH-OH'!R65+'DBH-OI'!R65+XCLH!R65+XCLA!R65+DRFR!R65+DSFS!R65+DSTG!R65+XYM1!R65+XYM2!R65+XYM3E!R65+XYM4E!R65+SAGE!R65+'ABXY-TI1S'!R65+'ABXY-TI2S'!R65+ABZ!R65+'ASXY-TI1S'!R65+'ASXY-TI2S'!R65+'ASXY-TI3S'!R65+ASZ!R65+'MBXY-TI1S'!R65+'MBXY-TI2S'!R65+MBZ!R65+'MSXY-TI1S'!R65+'MSXY-TI2S'!R65++'MSXY-TI3S'!R65+MSZ!R65+'DEC-U'!R65+DECR!R65+'DBH-U'!R65+DBHR!R65+AMIL!R65</f>
        <v>48.726576537305938</v>
      </c>
      <c r="D65" s="19">
        <f>'DEC-OS'!S65+'DEC-OH'!S65+'DEC-OI'!S65+'DBH-OS'!S65+'DBH-OH'!S65+'DBH-OI'!S65+XCLH!S65+XCLA!S65+DRFR!S65+DSFS!S65+DSTG!S65+XYM1!S65+XYM2!S65+XYM3E!S65+XYM4E!S65+SAGE!S65+'ABXY-TI1S'!S65+'ABXY-TI2S'!S65+ABZ!S65+'ASXY-TI1S'!S65+'ASXY-TI2S'!S65+'ASXY-TI3S'!S65+ASZ!S65+'MBXY-TI1S'!S65+'MBXY-TI2S'!S65+MBZ!S65+'MSXY-TI1S'!S65+'MSXY-TI2S'!S65++'MSXY-TI3S'!S65+MSZ!S65+'DEC-U'!S65+DECR!S65+'DBH-U'!S65+DBHR!S65+AMIL!S65</f>
        <v>8.1690044071445058</v>
      </c>
      <c r="E65" s="19">
        <f>'DEC-OS'!T65+'DEC-OH'!T65+'DEC-OI'!T65+'DBH-OS'!T65+'DBH-OH'!T65+'DBH-OI'!T65+XCLH!T65+XCLA!T65+DRFR!T65+DSFS!T65+DSTG!T65+XYM1!T65+XYM2!T65+XYM3E!T65+XYM4E!T65+SAGE!T65+'ABXY-TI1S'!T65+'ABXY-TI2S'!T65+ABZ!T65+'ASXY-TI1S'!T65+'ASXY-TI2S'!T65+'ASXY-TI3S'!T65+ASZ!T65+'MBXY-TI1S'!T65+'MBXY-TI2S'!T65+MBZ!T65+'MSXY-TI1S'!T65+'MSXY-TI2S'!T65++'MSXY-TI3S'!T65+MSZ!T65+'DEC-U'!T65+DECR!T65+'DBH-U'!T65+DBHR!T65+AMIL!T65</f>
        <v>-0.13341900816071328</v>
      </c>
      <c r="F65" s="19">
        <f>'DEC-OS'!U65+'DEC-OH'!U65+'DEC-OI'!U65+'DBH-OS'!U65+'DBH-OH'!U65+'DBH-OI'!U65+XCLH!U65+XCLA!U65+DRFR!U65+DSFS!U65+DSTG!U65+XYM1!U65+XYM2!U65+XYM3E!U65+XYM4E!U65+SAGE!U65+'ABXY-TI1S'!U65+'ABXY-TI2S'!U65+ABZ!U65+'ASXY-TI1S'!U65+'ASXY-TI2S'!U65+'ASXY-TI3S'!U65+ASZ!U65+'MBXY-TI1S'!U65+'MBXY-TI2S'!U65+MBZ!U65+'MSXY-TI1S'!U65+'MSXY-TI2S'!U65++'MSXY-TI3S'!U65+MSZ!U65+'DEC-U'!U65+DECR!U65+'DBH-U'!U65+DBHR!U65+AMIL!U65</f>
        <v>-7.7655123049788584</v>
      </c>
      <c r="G65" s="19">
        <f>'DEC-OS'!V65+'DEC-OH'!V65+'DEC-OI'!V65+'DBH-OS'!V65+'DBH-OH'!V65+'DBH-OI'!V65+XCLH!V65+XCLA!V65+DRFR!V65+DSFS!V65+DSTG!V65+XYM1!V65+XYM2!V65+XYM3E!V65+XYM4E!V65+SAGE!V65+'ABXY-TI1S'!V65+'ABXY-TI2S'!V65+ABZ!V65+'ASXY-TI1S'!V65+'ASXY-TI2S'!V65+'ASXY-TI3S'!V65+ASZ!V65+'MBXY-TI1S'!V65+'MBXY-TI2S'!V65+MBZ!V65+'MSXY-TI1S'!V65+'MSXY-TI2S'!V65++'MSXY-TI3S'!V65+MSZ!V65+'DEC-U'!V65+DECR!V65+'DBH-U'!V65+DBHR!V65+AMIL!V65</f>
        <v>9.1099164604791616E-2</v>
      </c>
      <c r="H65" s="20">
        <f t="shared" si="6"/>
        <v>17.381762496500457</v>
      </c>
      <c r="I65" s="20">
        <f t="shared" si="7"/>
        <v>48.726576537305938</v>
      </c>
      <c r="J65" s="20">
        <f t="shared" si="8"/>
        <v>1.8855102433285369</v>
      </c>
      <c r="K65" s="20">
        <f t="shared" si="9"/>
        <v>-0.15858333658867074</v>
      </c>
      <c r="L65" s="20">
        <f t="shared" si="10"/>
        <v>1.5539850937707209</v>
      </c>
      <c r="M65" s="20">
        <f t="shared" si="11"/>
        <v>-3.0838529256171823E-2</v>
      </c>
      <c r="N65" s="88">
        <f>COS(Wellpath!$L65)*COS(Wellpath!$M65)</f>
        <v>0.7030224326734702</v>
      </c>
      <c r="O65" s="88">
        <f>-SIN(Wellpath!$M65)</f>
        <v>0</v>
      </c>
      <c r="P65" s="88">
        <f>SIN(Wellpath!$L65)*COS(Wellpath!$M65)</f>
        <v>0.71116767302646433</v>
      </c>
      <c r="Q65" s="88">
        <f>COS(Wellpath!$L65)*SIN(Wellpath!$M65)</f>
        <v>0</v>
      </c>
      <c r="R65" s="88">
        <f>COS(Wellpath!$M65)</f>
        <v>1</v>
      </c>
      <c r="S65" s="88">
        <f>SIN(Wellpath!$L65)*SIN(Wellpath!$M65)</f>
        <v>0</v>
      </c>
      <c r="T65" s="88">
        <f>-SIN(Wellpath!$L65)</f>
        <v>-0.71116767302646433</v>
      </c>
      <c r="U65" s="88">
        <v>0</v>
      </c>
      <c r="V65" s="88">
        <f>COS(Wellpath!$L65)</f>
        <v>0.7030224326734702</v>
      </c>
    </row>
    <row r="66" spans="1:22" x14ac:dyDescent="0.25">
      <c r="A66" s="26">
        <f>Wellpath!E66</f>
        <v>1800</v>
      </c>
      <c r="B66" s="19">
        <f>'DEC-OS'!Q66+'DEC-OH'!Q66+'DEC-OI'!Q66+'DBH-OS'!Q66+'DBH-OH'!Q66+'DBH-OI'!Q66+XCLH!Q66+XCLA!Q66+DRFR!Q66+DSFS!Q66+DSTG!Q66+XYM1!Q66+XYM2!Q66+XYM3E!Q66+XYM4E!Q66+SAGE!Q66+'ABXY-TI1S'!Q66+'ABXY-TI2S'!Q66+ABZ!Q66+'ASXY-TI1S'!Q66+'ASXY-TI2S'!Q66+'ASXY-TI3S'!Q66+ASZ!Q66+'MBXY-TI1S'!Q66+'MBXY-TI2S'!Q66+MBZ!Q66+'MSXY-TI1S'!Q66+'MSXY-TI2S'!Q66++'MSXY-TI3S'!Q66+MSZ!Q66+'DEC-U'!Q66+DECR!Q66+'DBH-U'!Q66+DBHR!Q66+AMIL!Q66</f>
        <v>11.585203330429497</v>
      </c>
      <c r="C66" s="19">
        <f>'DEC-OS'!R66+'DEC-OH'!R66+'DEC-OI'!R66+'DBH-OS'!R66+'DBH-OH'!R66+'DBH-OI'!R66+XCLH!R66+XCLA!R66+DRFR!R66+DSFS!R66+DSTG!R66+XYM1!R66+XYM2!R66+XYM3E!R66+XYM4E!R66+SAGE!R66+'ABXY-TI1S'!R66+'ABXY-TI2S'!R66+ABZ!R66+'ASXY-TI1S'!R66+'ASXY-TI2S'!R66+'ASXY-TI3S'!R66+ASZ!R66+'MBXY-TI1S'!R66+'MBXY-TI2S'!R66+MBZ!R66+'MSXY-TI1S'!R66+'MSXY-TI2S'!R66++'MSXY-TI3S'!R66+MSZ!R66+'DEC-U'!R66+DECR!R66+'DBH-U'!R66+DBHR!R66+AMIL!R66</f>
        <v>51.380489404043132</v>
      </c>
      <c r="D66" s="19">
        <f>'DEC-OS'!S66+'DEC-OH'!S66+'DEC-OI'!S66+'DBH-OS'!S66+'DBH-OH'!S66+'DBH-OI'!S66+XCLH!S66+XCLA!S66+DRFR!S66+DSFS!S66+DSTG!S66+XYM1!S66+XYM2!S66+XYM3E!S66+XYM4E!S66+SAGE!S66+'ABXY-TI1S'!S66+'ABXY-TI2S'!S66+ABZ!S66+'ASXY-TI1S'!S66+'ASXY-TI2S'!S66+'ASXY-TI3S'!S66+ASZ!S66+'MBXY-TI1S'!S66+'MBXY-TI2S'!S66+MBZ!S66+'MSXY-TI1S'!S66+'MSXY-TI2S'!S66++'MSXY-TI3S'!S66+MSZ!S66+'DEC-U'!S66+DECR!S66+'DBH-U'!S66+DBHR!S66+AMIL!S66</f>
        <v>8.6082474116679375</v>
      </c>
      <c r="E66" s="19">
        <f>'DEC-OS'!T66+'DEC-OH'!T66+'DEC-OI'!T66+'DBH-OS'!T66+'DBH-OH'!T66+'DBH-OI'!T66+XCLH!T66+XCLA!T66+DRFR!T66+DSFS!T66+DSTG!T66+XYM1!T66+XYM2!T66+XYM3E!T66+XYM4E!T66+SAGE!T66+'ABXY-TI1S'!T66+'ABXY-TI2S'!T66+ABZ!T66+'ASXY-TI1S'!T66+'ASXY-TI2S'!T66+'ASXY-TI3S'!T66+ASZ!T66+'MBXY-TI1S'!T66+'MBXY-TI2S'!T66+MBZ!T66+'MSXY-TI1S'!T66+'MSXY-TI2S'!T66++'MSXY-TI3S'!T66+MSZ!T66+'DEC-U'!T66+DECR!T66+'DBH-U'!T66+DBHR!T66+AMIL!T66</f>
        <v>-0.13997295153685602</v>
      </c>
      <c r="F66" s="19">
        <f>'DEC-OS'!U66+'DEC-OH'!U66+'DEC-OI'!U66+'DBH-OS'!U66+'DBH-OH'!U66+'DBH-OI'!U66+XCLH!U66+XCLA!U66+DRFR!U66+DSFS!U66+DSTG!U66+XYM1!U66+XYM2!U66+XYM3E!U66+XYM4E!U66+SAGE!U66+'ABXY-TI1S'!U66+'ABXY-TI2S'!U66+ABZ!U66+'ASXY-TI1S'!U66+'ASXY-TI2S'!U66+'ASXY-TI3S'!U66+ASZ!U66+'MBXY-TI1S'!U66+'MBXY-TI2S'!U66+MBZ!U66+'MSXY-TI1S'!U66+'MSXY-TI2S'!U66++'MSXY-TI3S'!U66+MSZ!U66+'DEC-U'!U66+DECR!U66+'DBH-U'!U66+DBHR!U66+AMIL!U66</f>
        <v>-8.1725540912815617</v>
      </c>
      <c r="G66" s="19">
        <f>'DEC-OS'!V66+'DEC-OH'!V66+'DEC-OI'!V66+'DBH-OS'!V66+'DBH-OH'!V66+'DBH-OI'!V66+XCLH!V66+XCLA!V66+DRFR!V66+DSFS!V66+DSTG!V66+XYM1!V66+XYM2!V66+XYM3E!V66+XYM4E!V66+SAGE!V66+'ABXY-TI1S'!V66+'ABXY-TI2S'!V66+ABZ!V66+'ASXY-TI1S'!V66+'ASXY-TI2S'!V66+'ASXY-TI3S'!V66+ASZ!V66+'MBXY-TI1S'!V66+'MBXY-TI2S'!V66+MBZ!V66+'MSXY-TI1S'!V66+'MSXY-TI2S'!V66++'MSXY-TI3S'!V66+MSZ!V66+'DEC-U'!V66+DECR!V66+'DBH-U'!V66+DBHR!V66+AMIL!V66</f>
        <v>9.6393766009394838E-2</v>
      </c>
      <c r="H66" s="20">
        <f t="shared" si="6"/>
        <v>18.342117642947848</v>
      </c>
      <c r="I66" s="20">
        <f t="shared" si="7"/>
        <v>51.380489404043132</v>
      </c>
      <c r="J66" s="20">
        <f t="shared" si="8"/>
        <v>1.8513330991495862</v>
      </c>
      <c r="K66" s="20">
        <f t="shared" si="9"/>
        <v>-0.16796356024867728</v>
      </c>
      <c r="L66" s="20">
        <f t="shared" si="10"/>
        <v>1.0098085427403767</v>
      </c>
      <c r="M66" s="20">
        <f t="shared" si="11"/>
        <v>-2.5931211232836093E-2</v>
      </c>
      <c r="N66" s="88">
        <f>COS(Wellpath!$L66)*COS(Wellpath!$M66)</f>
        <v>0.72741356426222825</v>
      </c>
      <c r="O66" s="88">
        <f>-SIN(Wellpath!$M66)</f>
        <v>0</v>
      </c>
      <c r="P66" s="88">
        <f>SIN(Wellpath!$L66)*COS(Wellpath!$M66)</f>
        <v>0.68619931982429216</v>
      </c>
      <c r="Q66" s="88">
        <f>COS(Wellpath!$L66)*SIN(Wellpath!$M66)</f>
        <v>0</v>
      </c>
      <c r="R66" s="88">
        <f>COS(Wellpath!$M66)</f>
        <v>1</v>
      </c>
      <c r="S66" s="88">
        <f>SIN(Wellpath!$L66)*SIN(Wellpath!$M66)</f>
        <v>0</v>
      </c>
      <c r="T66" s="88">
        <f>-SIN(Wellpath!$L66)</f>
        <v>-0.68619931982429216</v>
      </c>
      <c r="U66" s="88">
        <v>0</v>
      </c>
      <c r="V66" s="88">
        <f>COS(Wellpath!$L66)</f>
        <v>0.72741356426222825</v>
      </c>
    </row>
    <row r="67" spans="1:22" x14ac:dyDescent="0.25">
      <c r="A67" s="26">
        <f>Wellpath!E67</f>
        <v>1830</v>
      </c>
      <c r="B67" s="19">
        <f>'DEC-OS'!Q67+'DEC-OH'!Q67+'DEC-OI'!Q67+'DBH-OS'!Q67+'DBH-OH'!Q67+'DBH-OI'!Q67+XCLH!Q67+XCLA!Q67+DRFR!Q67+DSFS!Q67+DSTG!Q67+XYM1!Q67+XYM2!Q67+XYM3E!Q67+XYM4E!Q67+SAGE!Q67+'ABXY-TI1S'!Q67+'ABXY-TI2S'!Q67+ABZ!Q67+'ASXY-TI1S'!Q67+'ASXY-TI2S'!Q67+'ASXY-TI3S'!Q67+ASZ!Q67+'MBXY-TI1S'!Q67+'MBXY-TI2S'!Q67+MBZ!Q67+'MSXY-TI1S'!Q67+'MSXY-TI2S'!Q67++'MSXY-TI3S'!Q67+MSZ!Q67+'DEC-U'!Q67+DECR!Q67+'DBH-U'!Q67+DBHR!Q67+AMIL!Q67</f>
        <v>12.095261959151674</v>
      </c>
      <c r="C67" s="19">
        <f>'DEC-OS'!R67+'DEC-OH'!R67+'DEC-OI'!R67+'DBH-OS'!R67+'DBH-OH'!R67+'DBH-OI'!R67+XCLH!R67+XCLA!R67+DRFR!R67+DSFS!R67+DSTG!R67+XYM1!R67+XYM2!R67+XYM3E!R67+XYM4E!R67+SAGE!R67+'ABXY-TI1S'!R67+'ABXY-TI2S'!R67+ABZ!R67+'ASXY-TI1S'!R67+'ASXY-TI2S'!R67+'ASXY-TI3S'!R67+ASZ!R67+'MBXY-TI1S'!R67+'MBXY-TI2S'!R67+MBZ!R67+'MSXY-TI1S'!R67+'MSXY-TI2S'!R67++'MSXY-TI3S'!R67+MSZ!R67+'DEC-U'!R67+DECR!R67+'DBH-U'!R67+DBHR!R67+AMIL!R67</f>
        <v>54.003301838475892</v>
      </c>
      <c r="D67" s="19">
        <f>'DEC-OS'!S67+'DEC-OH'!S67+'DEC-OI'!S67+'DBH-OS'!S67+'DBH-OH'!S67+'DBH-OI'!S67+XCLH!S67+XCLA!S67+DRFR!S67+DSFS!S67+DSTG!S67+XYM1!S67+XYM2!S67+XYM3E!S67+XYM4E!S67+SAGE!S67+'ABXY-TI1S'!S67+'ABXY-TI2S'!S67+ABZ!S67+'ASXY-TI1S'!S67+'ASXY-TI2S'!S67+'ASXY-TI3S'!S67+ASZ!S67+'MBXY-TI1S'!S67+'MBXY-TI2S'!S67+MBZ!S67+'MSXY-TI1S'!S67+'MSXY-TI2S'!S67++'MSXY-TI3S'!S67+MSZ!S67+'DEC-U'!S67+DECR!S67+'DBH-U'!S67+DBHR!S67+AMIL!S67</f>
        <v>9.0401940035938289</v>
      </c>
      <c r="E67" s="19">
        <f>'DEC-OS'!T67+'DEC-OH'!T67+'DEC-OI'!T67+'DBH-OS'!T67+'DBH-OH'!T67+'DBH-OI'!T67+XCLH!T67+XCLA!T67+DRFR!T67+DSFS!T67+DSTG!T67+XYM1!T67+XYM2!T67+XYM3E!T67+XYM4E!T67+SAGE!T67+'ABXY-TI1S'!T67+'ABXY-TI2S'!T67+ABZ!T67+'ASXY-TI1S'!T67+'ASXY-TI2S'!T67+'ASXY-TI3S'!T67+ASZ!T67+'MBXY-TI1S'!T67+'MBXY-TI2S'!T67+MBZ!T67+'MSXY-TI1S'!T67+'MSXY-TI2S'!T67++'MSXY-TI3S'!T67+MSZ!T67+'DEC-U'!T67+DECR!T67+'DBH-U'!T67+DBHR!T67+AMIL!T67</f>
        <v>-0.14665454165090022</v>
      </c>
      <c r="F67" s="19">
        <f>'DEC-OS'!U67+'DEC-OH'!U67+'DEC-OI'!U67+'DBH-OS'!U67+'DBH-OH'!U67+'DBH-OI'!U67+XCLH!U67+XCLA!U67+DRFR!U67+DSFS!U67+DSTG!U67+XYM1!U67+XYM2!U67+XYM3E!U67+XYM4E!U67+SAGE!U67+'ABXY-TI1S'!U67+'ABXY-TI2S'!U67+ABZ!U67+'ASXY-TI1S'!U67+'ASXY-TI2S'!U67+'ASXY-TI3S'!U67+ASZ!U67+'MBXY-TI1S'!U67+'MBXY-TI2S'!U67+MBZ!U67+'MSXY-TI1S'!U67+'MSXY-TI2S'!U67++'MSXY-TI3S'!U67+MSZ!U67+'DEC-U'!U67+DECR!U67+'DBH-U'!U67+DBHR!U67+AMIL!U67</f>
        <v>-8.5834522144890517</v>
      </c>
      <c r="G67" s="19">
        <f>'DEC-OS'!V67+'DEC-OH'!V67+'DEC-OI'!V67+'DBH-OS'!V67+'DBH-OH'!V67+'DBH-OI'!V67+XCLH!V67+XCLA!V67+DRFR!V67+DSFS!V67+DSTG!V67+XYM1!V67+XYM2!V67+XYM3E!V67+XYM4E!V67+SAGE!V67+'ABXY-TI1S'!V67+'ABXY-TI2S'!V67+ABZ!V67+'ASXY-TI1S'!V67+'ASXY-TI2S'!V67+'ASXY-TI3S'!V67+ASZ!V67+'MBXY-TI1S'!V67+'MBXY-TI2S'!V67+MBZ!V67+'MSXY-TI1S'!V67+'MSXY-TI2S'!V67++'MSXY-TI3S'!V67+MSZ!V67+'DEC-U'!V67+DECR!V67+'DBH-U'!V67+DBHR!V67+AMIL!V67</f>
        <v>0.10162724658516377</v>
      </c>
      <c r="H67" s="20">
        <f t="shared" ref="H67:H98" si="12">N67*(B67*N67+E67*Q67+F67*T67) + Q67*(E67*N67+C67*Q67+G67*T67)+ T67*(F67*N67+G67*Q67+D67*T67)</f>
        <v>19.275996272603933</v>
      </c>
      <c r="I67" s="20">
        <f t="shared" ref="I67:I98" si="13">O67*(B67*O67+E67*R67+F67*U67) + R67*(E67*O67+C67*R67+G67*U67)+ U67*(F67*O67+G67*R67+D67*U67)</f>
        <v>54.003301838475892</v>
      </c>
      <c r="J67" s="20">
        <f t="shared" ref="J67:J98" si="14">P67*(B67*P67+E67*S67+F67*V67) + S67*(E67*P67+C67*S67+G67*V67)+ V67*(F67*P67+G67*S67+D67*V67)</f>
        <v>1.859459690141569</v>
      </c>
      <c r="K67" s="20">
        <f t="shared" ref="K67:K98" si="15">N67*(B67*O67+E67*R67+F67*U67) + Q67*(E67*O67+C67*R67+G67*U67)+ T67*(F67*O67+G67*R67+D67*U67)</f>
        <v>-0.17723972101148938</v>
      </c>
      <c r="L67" s="20">
        <f t="shared" ref="L67:L98" si="16">N67*(B67*P67+E67*S67+F67*V67) + Q67*(E67*P67+C67*S67+G67*V67)+ T67*(F67*P67+G67*S67+D67*V67)</f>
        <v>0.41842005165102136</v>
      </c>
      <c r="M67" s="20">
        <f t="shared" ref="M67:M98" si="17">O67*(B67*P67+E67*S67+F67*V67) + R67*(E67*P67+C67*S67+G67*V67)+ U67*(F67*P67+G67*S67+D67*V67)</f>
        <v>-2.0536142069208618E-2</v>
      </c>
      <c r="N67" s="88">
        <f>COS(Wellpath!$L67)*COS(Wellpath!$M67)</f>
        <v>0.75091845447240269</v>
      </c>
      <c r="O67" s="88">
        <f>-SIN(Wellpath!$M67)</f>
        <v>0</v>
      </c>
      <c r="P67" s="88">
        <f>SIN(Wellpath!$L67)*COS(Wellpath!$M67)</f>
        <v>0.66039493845181618</v>
      </c>
      <c r="Q67" s="88">
        <f>COS(Wellpath!$L67)*SIN(Wellpath!$M67)</f>
        <v>0</v>
      </c>
      <c r="R67" s="88">
        <f>COS(Wellpath!$M67)</f>
        <v>1</v>
      </c>
      <c r="S67" s="88">
        <f>SIN(Wellpath!$L67)*SIN(Wellpath!$M67)</f>
        <v>0</v>
      </c>
      <c r="T67" s="88">
        <f>-SIN(Wellpath!$L67)</f>
        <v>-0.66039493845181618</v>
      </c>
      <c r="U67" s="88">
        <v>0</v>
      </c>
      <c r="V67" s="88">
        <f>COS(Wellpath!$L67)</f>
        <v>0.75091845447240269</v>
      </c>
    </row>
    <row r="68" spans="1:22" x14ac:dyDescent="0.25">
      <c r="A68" s="26">
        <f>Wellpath!E68</f>
        <v>1860</v>
      </c>
      <c r="B68" s="19">
        <f>'DEC-OS'!Q68+'DEC-OH'!Q68+'DEC-OI'!Q68+'DBH-OS'!Q68+'DBH-OH'!Q68+'DBH-OI'!Q68+XCLH!Q68+XCLA!Q68+DRFR!Q68+DSFS!Q68+DSTG!Q68+XYM1!Q68+XYM2!Q68+XYM3E!Q68+XYM4E!Q68+SAGE!Q68+'ABXY-TI1S'!Q68+'ABXY-TI2S'!Q68+ABZ!Q68+'ASXY-TI1S'!Q68+'ASXY-TI2S'!Q68+'ASXY-TI3S'!Q68+ASZ!Q68+'MBXY-TI1S'!Q68+'MBXY-TI2S'!Q68+MBZ!Q68+'MSXY-TI1S'!Q68+'MSXY-TI2S'!Q68++'MSXY-TI3S'!Q68+MSZ!Q68+'DEC-U'!Q68+DECR!Q68+'DBH-U'!Q68+DBHR!Q68+AMIL!Q68</f>
        <v>12.627809721756101</v>
      </c>
      <c r="C68" s="19">
        <f>'DEC-OS'!R68+'DEC-OH'!R68+'DEC-OI'!R68+'DBH-OS'!R68+'DBH-OH'!R68+'DBH-OI'!R68+XCLH!R68+XCLA!R68+DRFR!R68+DSFS!R68+DSTG!R68+XYM1!R68+XYM2!R68+XYM3E!R68+XYM4E!R68+SAGE!R68+'ABXY-TI1S'!R68+'ABXY-TI2S'!R68+ABZ!R68+'ASXY-TI1S'!R68+'ASXY-TI2S'!R68+'ASXY-TI3S'!R68+ASZ!R68+'MBXY-TI1S'!R68+'MBXY-TI2S'!R68+MBZ!R68+'MSXY-TI1S'!R68+'MSXY-TI2S'!R68++'MSXY-TI3S'!R68+MSZ!R68+'DEC-U'!R68+DECR!R68+'DBH-U'!R68+DBHR!R68+AMIL!R68</f>
        <v>56.584017117109269</v>
      </c>
      <c r="D68" s="19">
        <f>'DEC-OS'!S68+'DEC-OH'!S68+'DEC-OI'!S68+'DBH-OS'!S68+'DBH-OH'!S68+'DBH-OI'!S68+XCLH!S68+XCLA!S68+DRFR!S68+DSFS!S68+DSTG!S68+XYM1!S68+XYM2!S68+XYM3E!S68+XYM4E!S68+SAGE!S68+'ABXY-TI1S'!S68+'ABXY-TI2S'!S68+ABZ!S68+'ASXY-TI1S'!S68+'ASXY-TI2S'!S68+'ASXY-TI3S'!S68+ASZ!S68+'MBXY-TI1S'!S68+'MBXY-TI2S'!S68+MBZ!S68+'MSXY-TI1S'!S68+'MSXY-TI2S'!S68++'MSXY-TI3S'!S68+MSZ!S68+'DEC-U'!S68+DECR!S68+'DBH-U'!S68+DBHR!S68+AMIL!S68</f>
        <v>9.4630799876542557</v>
      </c>
      <c r="E68" s="19">
        <f>'DEC-OS'!T68+'DEC-OH'!T68+'DEC-OI'!T68+'DBH-OS'!T68+'DBH-OH'!T68+'DBH-OI'!T68+XCLH!T68+XCLA!T68+DRFR!T68+DSFS!T68+DSTG!T68+XYM1!T68+XYM2!T68+XYM3E!T68+XYM4E!T68+SAGE!T68+'ABXY-TI1S'!T68+'ABXY-TI2S'!T68+ABZ!T68+'ASXY-TI1S'!T68+'ASXY-TI2S'!T68+'ASXY-TI3S'!T68+ASZ!T68+'MBXY-TI1S'!T68+'MBXY-TI2S'!T68+MBZ!T68+'MSXY-TI1S'!T68+'MSXY-TI2S'!T68++'MSXY-TI3S'!T68+MSZ!T68+'DEC-U'!T68+DECR!T68+'DBH-U'!T68+DBHR!T68+AMIL!T68</f>
        <v>-0.1534343355337964</v>
      </c>
      <c r="F68" s="19">
        <f>'DEC-OS'!U68+'DEC-OH'!U68+'DEC-OI'!U68+'DBH-OS'!U68+'DBH-OH'!U68+'DBH-OI'!U68+XCLH!U68+XCLA!U68+DRFR!U68+DSFS!U68+DSTG!U68+XYM1!U68+XYM2!U68+XYM3E!U68+XYM4E!U68+SAGE!U68+'ABXY-TI1S'!U68+'ABXY-TI2S'!U68+ABZ!U68+'ASXY-TI1S'!U68+'ASXY-TI2S'!U68+'ASXY-TI3S'!U68+ASZ!U68+'MBXY-TI1S'!U68+'MBXY-TI2S'!U68+MBZ!U68+'MSXY-TI1S'!U68+'MSXY-TI2S'!U68++'MSXY-TI3S'!U68+MSZ!U68+'DEC-U'!U68+DECR!U68+'DBH-U'!U68+DBHR!U68+AMIL!U68</f>
        <v>-8.9968251908406192</v>
      </c>
      <c r="G68" s="19">
        <f>'DEC-OS'!V68+'DEC-OH'!V68+'DEC-OI'!V68+'DBH-OS'!V68+'DBH-OH'!V68+'DBH-OI'!V68+XCLH!V68+XCLA!V68+DRFR!V68+DSFS!V68+DSTG!V68+XYM1!V68+XYM2!V68+XYM3E!V68+XYM4E!V68+SAGE!V68+'ABXY-TI1S'!V68+'ABXY-TI2S'!V68+ABZ!V68+'ASXY-TI1S'!V68+'ASXY-TI2S'!V68+'ASXY-TI3S'!V68+ASZ!V68+'MBXY-TI1S'!V68+'MBXY-TI2S'!V68+MBZ!V68+'MSXY-TI1S'!V68+'MSXY-TI2S'!V68++'MSXY-TI3S'!V68+MSZ!V68+'DEC-U'!V68+DECR!V68+'DBH-U'!V68+DBHR!V68+AMIL!V68</f>
        <v>0.10676388408662482</v>
      </c>
      <c r="H68" s="20">
        <f t="shared" si="12"/>
        <v>20.177772138665688</v>
      </c>
      <c r="I68" s="20">
        <f t="shared" si="13"/>
        <v>56.584017117109269</v>
      </c>
      <c r="J68" s="20">
        <f t="shared" si="14"/>
        <v>1.9131175707446717</v>
      </c>
      <c r="K68" s="20">
        <f t="shared" si="15"/>
        <v>-0.18634820912128636</v>
      </c>
      <c r="L68" s="20">
        <f t="shared" si="16"/>
        <v>-0.21757864245356762</v>
      </c>
      <c r="M68" s="20">
        <f t="shared" si="17"/>
        <v>-1.4661760578089059E-2</v>
      </c>
      <c r="N68" s="88">
        <f>COS(Wellpath!$L68)*COS(Wellpath!$M68)</f>
        <v>0.77350846621592328</v>
      </c>
      <c r="O68" s="88">
        <f>-SIN(Wellpath!$M68)</f>
        <v>0</v>
      </c>
      <c r="P68" s="88">
        <f>SIN(Wellpath!$L68)*COS(Wellpath!$M68)</f>
        <v>0.63378596757287853</v>
      </c>
      <c r="Q68" s="88">
        <f>COS(Wellpath!$L68)*SIN(Wellpath!$M68)</f>
        <v>0</v>
      </c>
      <c r="R68" s="88">
        <f>COS(Wellpath!$M68)</f>
        <v>1</v>
      </c>
      <c r="S68" s="88">
        <f>SIN(Wellpath!$L68)*SIN(Wellpath!$M68)</f>
        <v>0</v>
      </c>
      <c r="T68" s="88">
        <f>-SIN(Wellpath!$L68)</f>
        <v>-0.63378596757287853</v>
      </c>
      <c r="U68" s="88">
        <v>0</v>
      </c>
      <c r="V68" s="88">
        <f>COS(Wellpath!$L68)</f>
        <v>0.77350846621592328</v>
      </c>
    </row>
    <row r="69" spans="1:22" x14ac:dyDescent="0.25">
      <c r="A69" s="26">
        <f>Wellpath!E69</f>
        <v>1890</v>
      </c>
      <c r="B69" s="19">
        <f>'DEC-OS'!Q69+'DEC-OH'!Q69+'DEC-OI'!Q69+'DBH-OS'!Q69+'DBH-OH'!Q69+'DBH-OI'!Q69+XCLH!Q69+XCLA!Q69+DRFR!Q69+DSFS!Q69+DSTG!Q69+XYM1!Q69+XYM2!Q69+XYM3E!Q69+XYM4E!Q69+SAGE!Q69+'ABXY-TI1S'!Q69+'ABXY-TI2S'!Q69+ABZ!Q69+'ASXY-TI1S'!Q69+'ASXY-TI2S'!Q69+'ASXY-TI3S'!Q69+ASZ!Q69+'MBXY-TI1S'!Q69+'MBXY-TI2S'!Q69+MBZ!Q69+'MSXY-TI1S'!Q69+'MSXY-TI2S'!Q69++'MSXY-TI3S'!Q69+MSZ!Q69+'DEC-U'!Q69+DECR!Q69+'DBH-U'!Q69+DBHR!Q69+AMIL!Q69</f>
        <v>13.182041018980053</v>
      </c>
      <c r="C69" s="19">
        <f>'DEC-OS'!R69+'DEC-OH'!R69+'DEC-OI'!R69+'DBH-OS'!R69+'DBH-OH'!R69+'DBH-OI'!R69+XCLH!R69+XCLA!R69+DRFR!R69+DSFS!R69+DSTG!R69+XYM1!R69+XYM2!R69+XYM3E!R69+XYM4E!R69+SAGE!R69+'ABXY-TI1S'!R69+'ABXY-TI2S'!R69+ABZ!R69+'ASXY-TI1S'!R69+'ASXY-TI2S'!R69+'ASXY-TI3S'!R69+ASZ!R69+'MBXY-TI1S'!R69+'MBXY-TI2S'!R69+MBZ!R69+'MSXY-TI1S'!R69+'MSXY-TI2S'!R69++'MSXY-TI3S'!R69+MSZ!R69+'DEC-U'!R69+DECR!R69+'DBH-U'!R69+DBHR!R69+AMIL!R69</f>
        <v>59.111868049109624</v>
      </c>
      <c r="D69" s="19">
        <f>'DEC-OS'!S69+'DEC-OH'!S69+'DEC-OI'!S69+'DBH-OS'!S69+'DBH-OH'!S69+'DBH-OI'!S69+XCLH!S69+XCLA!S69+DRFR!S69+DSFS!S69+DSTG!S69+XYM1!S69+XYM2!S69+XYM3E!S69+XYM4E!S69+SAGE!S69+'ABXY-TI1S'!S69+'ABXY-TI2S'!S69+ABZ!S69+'ASXY-TI1S'!S69+'ASXY-TI2S'!S69+'ASXY-TI3S'!S69+ASZ!S69+'MBXY-TI1S'!S69+'MBXY-TI2S'!S69+MBZ!S69+'MSXY-TI1S'!S69+'MSXY-TI2S'!S69++'MSXY-TI3S'!S69+MSZ!S69+'DEC-U'!S69+DECR!S69+'DBH-U'!S69+DBHR!S69+AMIL!S69</f>
        <v>9.8752557436371529</v>
      </c>
      <c r="E69" s="19">
        <f>'DEC-OS'!T69+'DEC-OH'!T69+'DEC-OI'!T69+'DBH-OS'!T69+'DBH-OH'!T69+'DBH-OI'!T69+XCLH!T69+XCLA!T69+DRFR!T69+DSFS!T69+DSTG!T69+XYM1!T69+XYM2!T69+XYM3E!T69+XYM4E!T69+SAGE!T69+'ABXY-TI1S'!T69+'ABXY-TI2S'!T69+ABZ!T69+'ASXY-TI1S'!T69+'ASXY-TI2S'!T69+'ASXY-TI3S'!T69+ASZ!T69+'MBXY-TI1S'!T69+'MBXY-TI2S'!T69+MBZ!T69+'MSXY-TI1S'!T69+'MSXY-TI2S'!T69++'MSXY-TI3S'!T69+MSZ!T69+'DEC-U'!T69+DECR!T69+'DBH-U'!T69+DBHR!T69+AMIL!T69</f>
        <v>-0.16028080635842831</v>
      </c>
      <c r="F69" s="19">
        <f>'DEC-OS'!U69+'DEC-OH'!U69+'DEC-OI'!U69+'DBH-OS'!U69+'DBH-OH'!U69+'DBH-OI'!U69+XCLH!U69+XCLA!U69+DRFR!U69+DSFS!U69+DSTG!U69+XYM1!U69+XYM2!U69+XYM3E!U69+XYM4E!U69+SAGE!U69+'ABXY-TI1S'!U69+'ABXY-TI2S'!U69+ABZ!U69+'ASXY-TI1S'!U69+'ASXY-TI2S'!U69+'ASXY-TI3S'!U69+ASZ!U69+'MBXY-TI1S'!U69+'MBXY-TI2S'!U69+MBZ!U69+'MSXY-TI1S'!U69+'MSXY-TI2S'!U69++'MSXY-TI3S'!U69+MSZ!U69+'DEC-U'!U69+DECR!U69+'DBH-U'!U69+DBHR!U69+AMIL!U69</f>
        <v>-9.4112067504320045</v>
      </c>
      <c r="G69" s="19">
        <f>'DEC-OS'!V69+'DEC-OH'!V69+'DEC-OI'!V69+'DBH-OS'!V69+'DBH-OH'!V69+'DBH-OI'!V69+XCLH!V69+XCLA!V69+DRFR!V69+DSFS!V69+DSTG!V69+XYM1!V69+XYM2!V69+XYM3E!V69+XYM4E!V69+SAGE!V69+'ABXY-TI1S'!V69+'ABXY-TI2S'!V69+ABZ!V69+'ASXY-TI1S'!V69+'ASXY-TI2S'!V69+'ASXY-TI3S'!V69+ASZ!V69+'MBXY-TI1S'!V69+'MBXY-TI2S'!V69+MBZ!V69+'MSXY-TI1S'!V69+'MSXY-TI2S'!V69++'MSXY-TI3S'!V69+MSZ!V69+'DEC-U'!V69+DECR!V69+'DBH-U'!V69+DBHR!V69+AMIL!V69</f>
        <v>0.11176914579753566</v>
      </c>
      <c r="H69" s="20">
        <f t="shared" si="12"/>
        <v>21.041960768664197</v>
      </c>
      <c r="I69" s="20">
        <f t="shared" si="13"/>
        <v>59.111868049109624</v>
      </c>
      <c r="J69" s="20">
        <f t="shared" si="14"/>
        <v>2.0153359939530118</v>
      </c>
      <c r="K69" s="20">
        <f t="shared" si="15"/>
        <v>-0.19522560663219118</v>
      </c>
      <c r="L69" s="20">
        <f t="shared" si="16"/>
        <v>-0.89521345737748259</v>
      </c>
      <c r="M69" s="20">
        <f t="shared" si="17"/>
        <v>-8.3211390032691818E-3</v>
      </c>
      <c r="N69" s="88">
        <f>COS(Wellpath!$L69)*COS(Wellpath!$M69)</f>
        <v>0.7951560770432049</v>
      </c>
      <c r="O69" s="88">
        <f>-SIN(Wellpath!$M69)</f>
        <v>0</v>
      </c>
      <c r="P69" s="88">
        <f>SIN(Wellpath!$L69)*COS(Wellpath!$M69)</f>
        <v>0.6064048261196977</v>
      </c>
      <c r="Q69" s="88">
        <f>COS(Wellpath!$L69)*SIN(Wellpath!$M69)</f>
        <v>0</v>
      </c>
      <c r="R69" s="88">
        <f>COS(Wellpath!$M69)</f>
        <v>1</v>
      </c>
      <c r="S69" s="88">
        <f>SIN(Wellpath!$L69)*SIN(Wellpath!$M69)</f>
        <v>0</v>
      </c>
      <c r="T69" s="88">
        <f>-SIN(Wellpath!$L69)</f>
        <v>-0.6064048261196977</v>
      </c>
      <c r="U69" s="88">
        <v>0</v>
      </c>
      <c r="V69" s="88">
        <f>COS(Wellpath!$L69)</f>
        <v>0.7951560770432049</v>
      </c>
    </row>
    <row r="70" spans="1:22" x14ac:dyDescent="0.25">
      <c r="A70" s="26">
        <f>Wellpath!E70</f>
        <v>1920</v>
      </c>
      <c r="B70" s="19">
        <f>'DEC-OS'!Q70+'DEC-OH'!Q70+'DEC-OI'!Q70+'DBH-OS'!Q70+'DBH-OH'!Q70+'DBH-OI'!Q70+XCLH!Q70+XCLA!Q70+DRFR!Q70+DSFS!Q70+DSTG!Q70+XYM1!Q70+XYM2!Q70+XYM3E!Q70+XYM4E!Q70+SAGE!Q70+'ABXY-TI1S'!Q70+'ABXY-TI2S'!Q70+ABZ!Q70+'ASXY-TI1S'!Q70+'ASXY-TI2S'!Q70+'ASXY-TI3S'!Q70+ASZ!Q70+'MBXY-TI1S'!Q70+'MBXY-TI2S'!Q70+MBZ!Q70+'MSXY-TI1S'!Q70+'MSXY-TI2S'!Q70++'MSXY-TI3S'!Q70+MSZ!Q70+'DEC-U'!Q70+DECR!Q70+'DBH-U'!Q70+DBHR!Q70+AMIL!Q70</f>
        <v>13.756969845132016</v>
      </c>
      <c r="C70" s="19">
        <f>'DEC-OS'!R70+'DEC-OH'!R70+'DEC-OI'!R70+'DBH-OS'!R70+'DBH-OH'!R70+'DBH-OI'!R70+XCLH!R70+XCLA!R70+DRFR!R70+DSFS!R70+DSTG!R70+XYM1!R70+XYM2!R70+XYM3E!R70+XYM4E!R70+SAGE!R70+'ABXY-TI1S'!R70+'ABXY-TI2S'!R70+ABZ!R70+'ASXY-TI1S'!R70+'ASXY-TI2S'!R70+'ASXY-TI3S'!R70+ASZ!R70+'MBXY-TI1S'!R70+'MBXY-TI2S'!R70+MBZ!R70+'MSXY-TI1S'!R70+'MSXY-TI2S'!R70++'MSXY-TI3S'!R70+MSZ!R70+'DEC-U'!R70+DECR!R70+'DBH-U'!R70+DBHR!R70+AMIL!R70</f>
        <v>61.576372665574816</v>
      </c>
      <c r="D70" s="19">
        <f>'DEC-OS'!S70+'DEC-OH'!S70+'DEC-OI'!S70+'DBH-OS'!S70+'DBH-OH'!S70+'DBH-OI'!S70+XCLH!S70+XCLA!S70+DRFR!S70+DSFS!S70+DSTG!S70+XYM1!S70+XYM2!S70+XYM3E!S70+XYM4E!S70+SAGE!S70+'ABXY-TI1S'!S70+'ABXY-TI2S'!S70+ABZ!S70+'ASXY-TI1S'!S70+'ASXY-TI2S'!S70+'ASXY-TI3S'!S70+ASZ!S70+'MBXY-TI1S'!S70+'MBXY-TI2S'!S70+MBZ!S70+'MSXY-TI1S'!S70+'MSXY-TI2S'!S70++'MSXY-TI3S'!S70+MSZ!S70+'DEC-U'!S70+DECR!S70+'DBH-U'!S70+DBHR!S70+AMIL!S70</f>
        <v>10.275198512004556</v>
      </c>
      <c r="E70" s="19">
        <f>'DEC-OS'!T70+'DEC-OH'!T70+'DEC-OI'!T70+'DBH-OS'!T70+'DBH-OH'!T70+'DBH-OI'!T70+XCLH!T70+XCLA!T70+DRFR!T70+DSFS!T70+DSTG!T70+XYM1!T70+XYM2!T70+XYM3E!T70+XYM4E!T70+SAGE!T70+'ABXY-TI1S'!T70+'ABXY-TI2S'!T70+ABZ!T70+'ASXY-TI1S'!T70+'ASXY-TI2S'!T70+'ASXY-TI3S'!T70+ASZ!T70+'MBXY-TI1S'!T70+'MBXY-TI2S'!T70+MBZ!T70+'MSXY-TI1S'!T70+'MSXY-TI2S'!T70++'MSXY-TI3S'!T70+MSZ!T70+'DEC-U'!T70+DECR!T70+'DBH-U'!T70+DBHR!T70+AMIL!T70</f>
        <v>-0.16716068551578625</v>
      </c>
      <c r="F70" s="19">
        <f>'DEC-OS'!U70+'DEC-OH'!U70+'DEC-OI'!U70+'DBH-OS'!U70+'DBH-OH'!U70+'DBH-OI'!U70+XCLH!U70+XCLA!U70+DRFR!U70+DSFS!U70+DSTG!U70+XYM1!U70+XYM2!U70+XYM3E!U70+XYM4E!U70+SAGE!U70+'ABXY-TI1S'!U70+'ABXY-TI2S'!U70+ABZ!U70+'ASXY-TI1S'!U70+'ASXY-TI2S'!U70+'ASXY-TI3S'!U70+ASZ!U70+'MBXY-TI1S'!U70+'MBXY-TI2S'!U70+MBZ!U70+'MSXY-TI1S'!U70+'MSXY-TI2S'!U70++'MSXY-TI3S'!U70+MSZ!U70+'DEC-U'!U70+DECR!U70+'DBH-U'!U70+DBHR!U70+AMIL!U70</f>
        <v>-9.8250577123688512</v>
      </c>
      <c r="G70" s="19">
        <f>'DEC-OS'!V70+'DEC-OH'!V70+'DEC-OI'!V70+'DBH-OS'!V70+'DBH-OH'!V70+'DBH-OI'!V70+XCLH!V70+XCLA!V70+DRFR!V70+DSFS!V70+DSTG!V70+XYM1!V70+XYM2!V70+XYM3E!V70+XYM4E!V70+SAGE!V70+'ABXY-TI1S'!V70+'ABXY-TI2S'!V70+ABZ!V70+'ASXY-TI1S'!V70+'ASXY-TI2S'!V70+'ASXY-TI3S'!V70+ASZ!V70+'MBXY-TI1S'!V70+'MBXY-TI2S'!V70+MBZ!V70+'MSXY-TI1S'!V70+'MSXY-TI2S'!V70++'MSXY-TI3S'!V70+MSZ!V70+'DEC-U'!V70+DECR!V70+'DBH-U'!V70+DBHR!V70+AMIL!V70</f>
        <v>0.11661021473769356</v>
      </c>
      <c r="H70" s="20">
        <f t="shared" si="12"/>
        <v>21.86324837171162</v>
      </c>
      <c r="I70" s="20">
        <f t="shared" si="13"/>
        <v>61.576372665574816</v>
      </c>
      <c r="J70" s="20">
        <f t="shared" si="14"/>
        <v>2.1689199854249508</v>
      </c>
      <c r="K70" s="20">
        <f t="shared" si="15"/>
        <v>-0.20380944658330763</v>
      </c>
      <c r="L70" s="20">
        <f t="shared" si="16"/>
        <v>-1.6111484440303558</v>
      </c>
      <c r="M70" s="20">
        <f t="shared" si="17"/>
        <v>-1.531811569507005E-3</v>
      </c>
      <c r="N70" s="88">
        <f>COS(Wellpath!$L70)*COS(Wellpath!$M70)</f>
        <v>0.8158349126750134</v>
      </c>
      <c r="O70" s="88">
        <f>-SIN(Wellpath!$M70)</f>
        <v>0</v>
      </c>
      <c r="P70" s="88">
        <f>SIN(Wellpath!$L70)*COS(Wellpath!$M70)</f>
        <v>0.57828487379539273</v>
      </c>
      <c r="Q70" s="88">
        <f>COS(Wellpath!$L70)*SIN(Wellpath!$M70)</f>
        <v>0</v>
      </c>
      <c r="R70" s="88">
        <f>COS(Wellpath!$M70)</f>
        <v>1</v>
      </c>
      <c r="S70" s="88">
        <f>SIN(Wellpath!$L70)*SIN(Wellpath!$M70)</f>
        <v>0</v>
      </c>
      <c r="T70" s="88">
        <f>-SIN(Wellpath!$L70)</f>
        <v>-0.57828487379539273</v>
      </c>
      <c r="U70" s="88">
        <v>0</v>
      </c>
      <c r="V70" s="88">
        <f>COS(Wellpath!$L70)</f>
        <v>0.8158349126750134</v>
      </c>
    </row>
    <row r="71" spans="1:22" x14ac:dyDescent="0.25">
      <c r="A71" s="26">
        <f>Wellpath!E71</f>
        <v>1950</v>
      </c>
      <c r="B71" s="19">
        <f>'DEC-OS'!Q71+'DEC-OH'!Q71+'DEC-OI'!Q71+'DBH-OS'!Q71+'DBH-OH'!Q71+'DBH-OI'!Q71+XCLH!Q71+XCLA!Q71+DRFR!Q71+DSFS!Q71+DSTG!Q71+XYM1!Q71+XYM2!Q71+XYM3E!Q71+XYM4E!Q71+SAGE!Q71+'ABXY-TI1S'!Q71+'ABXY-TI2S'!Q71+ABZ!Q71+'ASXY-TI1S'!Q71+'ASXY-TI2S'!Q71+'ASXY-TI3S'!Q71+ASZ!Q71+'MBXY-TI1S'!Q71+'MBXY-TI2S'!Q71+MBZ!Q71+'MSXY-TI1S'!Q71+'MSXY-TI2S'!Q71++'MSXY-TI3S'!Q71+MSZ!Q71+'DEC-U'!Q71+DECR!Q71+'DBH-U'!Q71+DBHR!Q71+AMIL!Q71</f>
        <v>14.351423362743365</v>
      </c>
      <c r="C71" s="19">
        <f>'DEC-OS'!R71+'DEC-OH'!R71+'DEC-OI'!R71+'DBH-OS'!R71+'DBH-OH'!R71+'DBH-OI'!R71+XCLH!R71+XCLA!R71+DRFR!R71+DSFS!R71+DSTG!R71+XYM1!R71+XYM2!R71+XYM3E!R71+XYM4E!R71+SAGE!R71+'ABXY-TI1S'!R71+'ABXY-TI2S'!R71+ABZ!R71+'ASXY-TI1S'!R71+'ASXY-TI2S'!R71+'ASXY-TI3S'!R71+ASZ!R71+'MBXY-TI1S'!R71+'MBXY-TI2S'!R71+MBZ!R71+'MSXY-TI1S'!R71+'MSXY-TI2S'!R71++'MSXY-TI3S'!R71+MSZ!R71+'DEC-U'!R71+DECR!R71+'DBH-U'!R71+DBHR!R71+AMIL!R71</f>
        <v>63.967387348261312</v>
      </c>
      <c r="D71" s="19">
        <f>'DEC-OS'!S71+'DEC-OH'!S71+'DEC-OI'!S71+'DBH-OS'!S71+'DBH-OH'!S71+'DBH-OI'!S71+XCLH!S71+XCLA!S71+DRFR!S71+DSFS!S71+DSTG!S71+XYM1!S71+XYM2!S71+XYM3E!S71+XYM4E!S71+SAGE!S71+'ABXY-TI1S'!S71+'ABXY-TI2S'!S71+ABZ!S71+'ASXY-TI1S'!S71+'ASXY-TI2S'!S71+'ASXY-TI3S'!S71+ASZ!S71+'MBXY-TI1S'!S71+'MBXY-TI2S'!S71+MBZ!S71+'MSXY-TI1S'!S71+'MSXY-TI2S'!S71++'MSXY-TI3S'!S71+MSZ!S71+'DEC-U'!S71+DECR!S71+'DBH-U'!S71+DBHR!S71+AMIL!S71</f>
        <v>10.661528226465402</v>
      </c>
      <c r="E71" s="19">
        <f>'DEC-OS'!T71+'DEC-OH'!T71+'DEC-OI'!T71+'DBH-OS'!T71+'DBH-OH'!T71+'DBH-OI'!T71+XCLH!T71+XCLA!T71+DRFR!T71+DSFS!T71+DSTG!T71+XYM1!T71+XYM2!T71+XYM3E!T71+XYM4E!T71+SAGE!T71+'ABXY-TI1S'!T71+'ABXY-TI2S'!T71+ABZ!T71+'ASXY-TI1S'!T71+'ASXY-TI2S'!T71+'ASXY-TI3S'!T71+ASZ!T71+'MBXY-TI1S'!T71+'MBXY-TI2S'!T71+MBZ!T71+'MSXY-TI1S'!T71+'MSXY-TI2S'!T71++'MSXY-TI3S'!T71+MSZ!T71+'DEC-U'!T71+DECR!T71+'DBH-U'!T71+DBHR!T71+AMIL!T71</f>
        <v>-0.17403935746098481</v>
      </c>
      <c r="F71" s="19">
        <f>'DEC-OS'!U71+'DEC-OH'!U71+'DEC-OI'!U71+'DBH-OS'!U71+'DBH-OH'!U71+'DBH-OI'!U71+XCLH!U71+XCLA!U71+DRFR!U71+DSFS!U71+DSTG!U71+XYM1!U71+XYM2!U71+XYM3E!U71+XYM4E!U71+SAGE!U71+'ABXY-TI1S'!U71+'ABXY-TI2S'!U71+ABZ!U71+'ASXY-TI1S'!U71+'ASXY-TI2S'!U71+'ASXY-TI3S'!U71+ASZ!U71+'MBXY-TI1S'!U71+'MBXY-TI2S'!U71+MBZ!U71+'MSXY-TI1S'!U71+'MSXY-TI2S'!U71++'MSXY-TI3S'!U71+MSZ!U71+'DEC-U'!U71+DECR!U71+'DBH-U'!U71+DBHR!U71+AMIL!U71</f>
        <v>-10.236774955071793</v>
      </c>
      <c r="G71" s="19">
        <f>'DEC-OS'!V71+'DEC-OH'!V71+'DEC-OI'!V71+'DBH-OS'!V71+'DBH-OH'!V71+'DBH-OI'!V71+XCLH!V71+XCLA!V71+DRFR!V71+DSFS!V71+DSTG!V71+XYM1!V71+XYM2!V71+XYM3E!V71+XYM4E!V71+SAGE!V71+'ABXY-TI1S'!V71+'ABXY-TI2S'!V71+ABZ!V71+'ASXY-TI1S'!V71+'ASXY-TI2S'!V71+'ASXY-TI3S'!V71+ASZ!V71+'MBXY-TI1S'!V71+'MBXY-TI2S'!V71+MBZ!V71+'MSXY-TI1S'!V71+'MSXY-TI2S'!V71++'MSXY-TI3S'!V71+MSZ!V71+'DEC-U'!V71+DECR!V71+'DBH-U'!V71+DBHR!V71+AMIL!V71</f>
        <v>0.12125648793810553</v>
      </c>
      <c r="H71" s="20">
        <f t="shared" si="12"/>
        <v>22.636519114588005</v>
      </c>
      <c r="I71" s="20">
        <f t="shared" si="13"/>
        <v>63.967387348261312</v>
      </c>
      <c r="J71" s="20">
        <f t="shared" si="14"/>
        <v>2.3764324746207621</v>
      </c>
      <c r="K71" s="20">
        <f t="shared" si="15"/>
        <v>-0.21203896028623131</v>
      </c>
      <c r="L71" s="20">
        <f t="shared" si="16"/>
        <v>-2.3616975558318769</v>
      </c>
      <c r="M71" s="20">
        <f t="shared" si="17"/>
        <v>5.6844642008194168E-3</v>
      </c>
      <c r="N71" s="88">
        <f>COS(Wellpath!$L71)*COS(Wellpath!$M71)</f>
        <v>0.83551977913546183</v>
      </c>
      <c r="O71" s="88">
        <f>-SIN(Wellpath!$M71)</f>
        <v>0</v>
      </c>
      <c r="P71" s="88">
        <f>SIN(Wellpath!$L71)*COS(Wellpath!$M71)</f>
        <v>0.54946037043032414</v>
      </c>
      <c r="Q71" s="88">
        <f>COS(Wellpath!$L71)*SIN(Wellpath!$M71)</f>
        <v>0</v>
      </c>
      <c r="R71" s="88">
        <f>COS(Wellpath!$M71)</f>
        <v>1</v>
      </c>
      <c r="S71" s="88">
        <f>SIN(Wellpath!$L71)*SIN(Wellpath!$M71)</f>
        <v>0</v>
      </c>
      <c r="T71" s="88">
        <f>-SIN(Wellpath!$L71)</f>
        <v>-0.54946037043032414</v>
      </c>
      <c r="U71" s="88">
        <v>0</v>
      </c>
      <c r="V71" s="88">
        <f>COS(Wellpath!$L71)</f>
        <v>0.83551977913546183</v>
      </c>
    </row>
    <row r="72" spans="1:22" x14ac:dyDescent="0.25">
      <c r="A72" s="26">
        <f>Wellpath!E72</f>
        <v>1980</v>
      </c>
      <c r="B72" s="19">
        <f>'DEC-OS'!Q72+'DEC-OH'!Q72+'DEC-OI'!Q72+'DBH-OS'!Q72+'DBH-OH'!Q72+'DBH-OI'!Q72+XCLH!Q72+XCLA!Q72+DRFR!Q72+DSFS!Q72+DSTG!Q72+XYM1!Q72+XYM2!Q72+XYM3E!Q72+XYM4E!Q72+SAGE!Q72+'ABXY-TI1S'!Q72+'ABXY-TI2S'!Q72+ABZ!Q72+'ASXY-TI1S'!Q72+'ASXY-TI2S'!Q72+'ASXY-TI3S'!Q72+ASZ!Q72+'MBXY-TI1S'!Q72+'MBXY-TI2S'!Q72+MBZ!Q72+'MSXY-TI1S'!Q72+'MSXY-TI2S'!Q72++'MSXY-TI3S'!Q72+MSZ!Q72+'DEC-U'!Q72+DECR!Q72+'DBH-U'!Q72+DBHR!Q72+AMIL!Q72</f>
        <v>14.964028091798381</v>
      </c>
      <c r="C72" s="19">
        <f>'DEC-OS'!R72+'DEC-OH'!R72+'DEC-OI'!R72+'DBH-OS'!R72+'DBH-OH'!R72+'DBH-OI'!R72+XCLH!R72+XCLA!R72+DRFR!R72+DSFS!R72+DSTG!R72+XYM1!R72+XYM2!R72+XYM3E!R72+XYM4E!R72+SAGE!R72+'ABXY-TI1S'!R72+'ABXY-TI2S'!R72+ABZ!R72+'ASXY-TI1S'!R72+'ASXY-TI2S'!R72+'ASXY-TI3S'!R72+ASZ!R72+'MBXY-TI1S'!R72+'MBXY-TI2S'!R72+MBZ!R72+'MSXY-TI1S'!R72+'MSXY-TI2S'!R72++'MSXY-TI3S'!R72+MSZ!R72+'DEC-U'!R72+DECR!R72+'DBH-U'!R72+DBHR!R72+AMIL!R72</f>
        <v>66.275157072135329</v>
      </c>
      <c r="D72" s="19">
        <f>'DEC-OS'!S72+'DEC-OH'!S72+'DEC-OI'!S72+'DBH-OS'!S72+'DBH-OH'!S72+'DBH-OI'!S72+XCLH!S72+XCLA!S72+DRFR!S72+DSFS!S72+DSTG!S72+XYM1!S72+XYM2!S72+XYM3E!S72+XYM4E!S72+SAGE!S72+'ABXY-TI1S'!S72+'ABXY-TI2S'!S72+ABZ!S72+'ASXY-TI1S'!S72+'ASXY-TI2S'!S72+'ASXY-TI3S'!S72+ASZ!S72+'MBXY-TI1S'!S72+'MBXY-TI2S'!S72+MBZ!S72+'MSXY-TI1S'!S72+'MSXY-TI2S'!S72++'MSXY-TI3S'!S72+MSZ!S72+'DEC-U'!S72+DECR!S72+'DBH-U'!S72+DBHR!S72+AMIL!S72</f>
        <v>11.033008781493214</v>
      </c>
      <c r="E72" s="19">
        <f>'DEC-OS'!T72+'DEC-OH'!T72+'DEC-OI'!T72+'DBH-OS'!T72+'DBH-OH'!T72+'DBH-OI'!T72+XCLH!T72+XCLA!T72+DRFR!T72+DSFS!T72+DSTG!T72+XYM1!T72+XYM2!T72+XYM3E!T72+XYM4E!T72+SAGE!T72+'ABXY-TI1S'!T72+'ABXY-TI2S'!T72+ABZ!T72+'ASXY-TI1S'!T72+'ASXY-TI2S'!T72+'ASXY-TI3S'!T72+ASZ!T72+'MBXY-TI1S'!T72+'MBXY-TI2S'!T72+MBZ!T72+'MSXY-TI1S'!T72+'MSXY-TI2S'!T72++'MSXY-TI3S'!T72+MSZ!T72+'DEC-U'!T72+DECR!T72+'DBH-U'!T72+DBHR!T72+AMIL!T72</f>
        <v>-0.18088129768276826</v>
      </c>
      <c r="F72" s="19">
        <f>'DEC-OS'!U72+'DEC-OH'!U72+'DEC-OI'!U72+'DBH-OS'!U72+'DBH-OH'!U72+'DBH-OI'!U72+XCLH!U72+XCLA!U72+DRFR!U72+DSFS!U72+DSTG!U72+XYM1!U72+XYM2!U72+XYM3E!U72+XYM4E!U72+SAGE!U72+'ABXY-TI1S'!U72+'ABXY-TI2S'!U72+ABZ!U72+'ASXY-TI1S'!U72+'ASXY-TI2S'!U72+'ASXY-TI3S'!U72+ASZ!U72+'MBXY-TI1S'!U72+'MBXY-TI2S'!U72+MBZ!U72+'MSXY-TI1S'!U72+'MSXY-TI2S'!U72++'MSXY-TI3S'!U72+MSZ!U72+'DEC-U'!U72+DECR!U72+'DBH-U'!U72+DBHR!U72+AMIL!U72</f>
        <v>-10.644710727716747</v>
      </c>
      <c r="G72" s="19">
        <f>'DEC-OS'!V72+'DEC-OH'!V72+'DEC-OI'!V72+'DBH-OS'!V72+'DBH-OH'!V72+'DBH-OI'!V72+XCLH!V72+XCLA!V72+DRFR!V72+DSFS!V72+DSTG!V72+XYM1!V72+XYM2!V72+XYM3E!V72+XYM4E!V72+SAGE!V72+'ABXY-TI1S'!V72+'ABXY-TI2S'!V72+ABZ!V72+'ASXY-TI1S'!V72+'ASXY-TI2S'!V72+'ASXY-TI3S'!V72+ASZ!V72+'MBXY-TI1S'!V72+'MBXY-TI2S'!V72+MBZ!V72+'MSXY-TI1S'!V72+'MSXY-TI2S'!V72++'MSXY-TI3S'!V72+MSZ!V72+'DEC-U'!V72+DECR!V72+'DBH-U'!V72+DBHR!V72+AMIL!V72</f>
        <v>0.12568003398357189</v>
      </c>
      <c r="H72" s="20">
        <f t="shared" si="12"/>
        <v>23.356880362958794</v>
      </c>
      <c r="I72" s="20">
        <f t="shared" si="13"/>
        <v>66.275157072135329</v>
      </c>
      <c r="J72" s="20">
        <f t="shared" si="14"/>
        <v>2.6401565103327975</v>
      </c>
      <c r="K72" s="20">
        <f t="shared" si="15"/>
        <v>-0.21985579669986649</v>
      </c>
      <c r="L72" s="20">
        <f t="shared" si="16"/>
        <v>-3.1428383484957103</v>
      </c>
      <c r="M72" s="20">
        <f t="shared" si="17"/>
        <v>1.3302009283599772E-2</v>
      </c>
      <c r="N72" s="88">
        <f>COS(Wellpath!$L72)*COS(Wellpath!$M72)</f>
        <v>0.8541866934469895</v>
      </c>
      <c r="O72" s="88">
        <f>-SIN(Wellpath!$M72)</f>
        <v>0</v>
      </c>
      <c r="P72" s="88">
        <f>SIN(Wellpath!$L72)*COS(Wellpath!$M72)</f>
        <v>0.51996643424176792</v>
      </c>
      <c r="Q72" s="88">
        <f>COS(Wellpath!$L72)*SIN(Wellpath!$M72)</f>
        <v>0</v>
      </c>
      <c r="R72" s="88">
        <f>COS(Wellpath!$M72)</f>
        <v>1</v>
      </c>
      <c r="S72" s="88">
        <f>SIN(Wellpath!$L72)*SIN(Wellpath!$M72)</f>
        <v>0</v>
      </c>
      <c r="T72" s="88">
        <f>-SIN(Wellpath!$L72)</f>
        <v>-0.51996643424176792</v>
      </c>
      <c r="U72" s="88">
        <v>0</v>
      </c>
      <c r="V72" s="88">
        <f>COS(Wellpath!$L72)</f>
        <v>0.8541866934469895</v>
      </c>
    </row>
    <row r="73" spans="1:22" x14ac:dyDescent="0.25">
      <c r="A73" s="26">
        <f>Wellpath!E73</f>
        <v>2010</v>
      </c>
      <c r="B73" s="19">
        <f>'DEC-OS'!Q73+'DEC-OH'!Q73+'DEC-OI'!Q73+'DBH-OS'!Q73+'DBH-OH'!Q73+'DBH-OI'!Q73+XCLH!Q73+XCLA!Q73+DRFR!Q73+DSFS!Q73+DSTG!Q73+XYM1!Q73+XYM2!Q73+XYM3E!Q73+XYM4E!Q73+SAGE!Q73+'ABXY-TI1S'!Q73+'ABXY-TI2S'!Q73+ABZ!Q73+'ASXY-TI1S'!Q73+'ASXY-TI2S'!Q73+'ASXY-TI3S'!Q73+ASZ!Q73+'MBXY-TI1S'!Q73+'MBXY-TI2S'!Q73+MBZ!Q73+'MSXY-TI1S'!Q73+'MSXY-TI2S'!Q73++'MSXY-TI3S'!Q73+MSZ!Q73+'DEC-U'!Q73+DECR!Q73+'DBH-U'!Q73+DBHR!Q73+AMIL!Q73</f>
        <v>15.593200774375871</v>
      </c>
      <c r="C73" s="19">
        <f>'DEC-OS'!R73+'DEC-OH'!R73+'DEC-OI'!R73+'DBH-OS'!R73+'DBH-OH'!R73+'DBH-OI'!R73+XCLH!R73+XCLA!R73+DRFR!R73+DSFS!R73+DSTG!R73+XYM1!R73+XYM2!R73+XYM3E!R73+XYM4E!R73+SAGE!R73+'ABXY-TI1S'!R73+'ABXY-TI2S'!R73+ABZ!R73+'ASXY-TI1S'!R73+'ASXY-TI2S'!R73+'ASXY-TI3S'!R73+ASZ!R73+'MBXY-TI1S'!R73+'MBXY-TI2S'!R73+MBZ!R73+'MSXY-TI1S'!R73+'MSXY-TI2S'!R73++'MSXY-TI3S'!R73+MSZ!R73+'DEC-U'!R73+DECR!R73+'DBH-U'!R73+DBHR!R73+AMIL!R73</f>
        <v>68.490362476315141</v>
      </c>
      <c r="D73" s="19">
        <f>'DEC-OS'!S73+'DEC-OH'!S73+'DEC-OI'!S73+'DBH-OS'!S73+'DBH-OH'!S73+'DBH-OI'!S73+XCLH!S73+XCLA!S73+DRFR!S73+DSFS!S73+DSTG!S73+XYM1!S73+XYM2!S73+XYM3E!S73+XYM4E!S73+SAGE!S73+'ABXY-TI1S'!S73+'ABXY-TI2S'!S73+ABZ!S73+'ASXY-TI1S'!S73+'ASXY-TI2S'!S73+'ASXY-TI3S'!S73+ASZ!S73+'MBXY-TI1S'!S73+'MBXY-TI2S'!S73+MBZ!S73+'MSXY-TI1S'!S73+'MSXY-TI2S'!S73++'MSXY-TI3S'!S73+MSZ!S73+'DEC-U'!S73+DECR!S73+'DBH-U'!S73+DBHR!S73+AMIL!S73</f>
        <v>11.388554964494057</v>
      </c>
      <c r="E73" s="19">
        <f>'DEC-OS'!T73+'DEC-OH'!T73+'DEC-OI'!T73+'DBH-OS'!T73+'DBH-OH'!T73+'DBH-OI'!T73+XCLH!T73+XCLA!T73+DRFR!T73+DSFS!T73+DSTG!T73+XYM1!T73+XYM2!T73+XYM3E!T73+XYM4E!T73+SAGE!T73+'ABXY-TI1S'!T73+'ABXY-TI2S'!T73+ABZ!T73+'ASXY-TI1S'!T73+'ASXY-TI2S'!T73+'ASXY-TI3S'!T73+ASZ!T73+'MBXY-TI1S'!T73+'MBXY-TI2S'!T73+MBZ!T73+'MSXY-TI1S'!T73+'MSXY-TI2S'!T73++'MSXY-TI3S'!T73+MSZ!T73+'DEC-U'!T73+DECR!T73+'DBH-U'!T73+DBHR!T73+AMIL!T73</f>
        <v>-0.18765054238531581</v>
      </c>
      <c r="F73" s="19">
        <f>'DEC-OS'!U73+'DEC-OH'!U73+'DEC-OI'!U73+'DBH-OS'!U73+'DBH-OH'!U73+'DBH-OI'!U73+XCLH!U73+XCLA!U73+DRFR!U73+DSFS!U73+DSTG!U73+XYM1!U73+XYM2!U73+XYM3E!U73+XYM4E!U73+SAGE!U73+'ABXY-TI1S'!U73+'ABXY-TI2S'!U73+ABZ!U73+'ASXY-TI1S'!U73+'ASXY-TI2S'!U73+'ASXY-TI3S'!U73+ASZ!U73+'MBXY-TI1S'!U73+'MBXY-TI2S'!U73+MBZ!U73+'MSXY-TI1S'!U73+'MSXY-TI2S'!U73++'MSXY-TI3S'!U73+MSZ!U73+'DEC-U'!U73+DECR!U73+'DBH-U'!U73+DBHR!U73+AMIL!U73</f>
        <v>-11.047186163967751</v>
      </c>
      <c r="G73" s="19">
        <f>'DEC-OS'!V73+'DEC-OH'!V73+'DEC-OI'!V73+'DBH-OS'!V73+'DBH-OH'!V73+'DBH-OI'!V73+XCLH!V73+XCLA!V73+DRFR!V73+DSFS!V73+DSTG!V73+XYM1!V73+XYM2!V73+XYM3E!V73+XYM4E!V73+SAGE!V73+'ABXY-TI1S'!V73+'ABXY-TI2S'!V73+ABZ!V73+'ASXY-TI1S'!V73+'ASXY-TI2S'!V73+'ASXY-TI3S'!V73+ASZ!V73+'MBXY-TI1S'!V73+'MBXY-TI2S'!V73+MBZ!V73+'MSXY-TI1S'!V73+'MSXY-TI2S'!V73++'MSXY-TI3S'!V73+MSZ!V73+'DEC-U'!V73+DECR!V73+'DBH-U'!V73+DBHR!V73+AMIL!V73</f>
        <v>0.12985599858487609</v>
      </c>
      <c r="H73" s="20">
        <f t="shared" si="12"/>
        <v>24.019685350852484</v>
      </c>
      <c r="I73" s="20">
        <f t="shared" si="13"/>
        <v>68.490362476315141</v>
      </c>
      <c r="J73" s="20">
        <f t="shared" si="14"/>
        <v>2.962070388017441</v>
      </c>
      <c r="K73" s="20">
        <f t="shared" si="15"/>
        <v>-0.22720469832197585</v>
      </c>
      <c r="L73" s="20">
        <f t="shared" si="16"/>
        <v>-3.9502274310786314</v>
      </c>
      <c r="M73" s="20">
        <f t="shared" si="17"/>
        <v>2.1291582524520999E-2</v>
      </c>
      <c r="N73" s="88">
        <f>COS(Wellpath!$L73)*COS(Wellpath!$M73)</f>
        <v>0.87181291284992535</v>
      </c>
      <c r="O73" s="88">
        <f>-SIN(Wellpath!$M73)</f>
        <v>0</v>
      </c>
      <c r="P73" s="88">
        <f>SIN(Wellpath!$L73)*COS(Wellpath!$M73)</f>
        <v>0.48983899904777733</v>
      </c>
      <c r="Q73" s="88">
        <f>COS(Wellpath!$L73)*SIN(Wellpath!$M73)</f>
        <v>0</v>
      </c>
      <c r="R73" s="88">
        <f>COS(Wellpath!$M73)</f>
        <v>1</v>
      </c>
      <c r="S73" s="88">
        <f>SIN(Wellpath!$L73)*SIN(Wellpath!$M73)</f>
        <v>0</v>
      </c>
      <c r="T73" s="88">
        <f>-SIN(Wellpath!$L73)</f>
        <v>-0.48983899904777733</v>
      </c>
      <c r="U73" s="88">
        <v>0</v>
      </c>
      <c r="V73" s="88">
        <f>COS(Wellpath!$L73)</f>
        <v>0.87181291284992535</v>
      </c>
    </row>
    <row r="74" spans="1:22" x14ac:dyDescent="0.25">
      <c r="A74" s="26">
        <f>Wellpath!E74</f>
        <v>2040</v>
      </c>
      <c r="B74" s="19">
        <f>'DEC-OS'!Q74+'DEC-OH'!Q74+'DEC-OI'!Q74+'DBH-OS'!Q74+'DBH-OH'!Q74+'DBH-OI'!Q74+XCLH!Q74+XCLA!Q74+DRFR!Q74+DSFS!Q74+DSTG!Q74+XYM1!Q74+XYM2!Q74+XYM3E!Q74+XYM4E!Q74+SAGE!Q74+'ABXY-TI1S'!Q74+'ABXY-TI2S'!Q74+ABZ!Q74+'ASXY-TI1S'!Q74+'ASXY-TI2S'!Q74+'ASXY-TI3S'!Q74+ASZ!Q74+'MBXY-TI1S'!Q74+'MBXY-TI2S'!Q74+MBZ!Q74+'MSXY-TI1S'!Q74+'MSXY-TI2S'!Q74++'MSXY-TI3S'!Q74+MSZ!Q74+'DEC-U'!Q74+DECR!Q74+'DBH-U'!Q74+DBHR!Q74+AMIL!Q74</f>
        <v>16.237145831232649</v>
      </c>
      <c r="C74" s="19">
        <f>'DEC-OS'!R74+'DEC-OH'!R74+'DEC-OI'!R74+'DBH-OS'!R74+'DBH-OH'!R74+'DBH-OI'!R74+XCLH!R74+XCLA!R74+DRFR!R74+DSFS!R74+DSTG!R74+XYM1!R74+XYM2!R74+XYM3E!R74+XYM4E!R74+SAGE!R74+'ABXY-TI1S'!R74+'ABXY-TI2S'!R74+ABZ!R74+'ASXY-TI1S'!R74+'ASXY-TI2S'!R74+'ASXY-TI3S'!R74+ASZ!R74+'MBXY-TI1S'!R74+'MBXY-TI2S'!R74+MBZ!R74+'MSXY-TI1S'!R74+'MSXY-TI2S'!R74++'MSXY-TI3S'!R74+MSZ!R74+'DEC-U'!R74+DECR!R74+'DBH-U'!R74+DBHR!R74+AMIL!R74</f>
        <v>70.604163522000917</v>
      </c>
      <c r="D74" s="19">
        <f>'DEC-OS'!S74+'DEC-OH'!S74+'DEC-OI'!S74+'DBH-OS'!S74+'DBH-OH'!S74+'DBH-OI'!S74+XCLH!S74+XCLA!S74+DRFR!S74+DSFS!S74+DSTG!S74+XYM1!S74+XYM2!S74+XYM3E!S74+XYM4E!S74+SAGE!S74+'ABXY-TI1S'!S74+'ABXY-TI2S'!S74+ABZ!S74+'ASXY-TI1S'!S74+'ASXY-TI2S'!S74+'ASXY-TI3S'!S74+ASZ!S74+'MBXY-TI1S'!S74+'MBXY-TI2S'!S74+MBZ!S74+'MSXY-TI1S'!S74+'MSXY-TI2S'!S74++'MSXY-TI3S'!S74+MSZ!S74+'DEC-U'!S74+DECR!S74+'DBH-U'!S74+DBHR!S74+AMIL!S74</f>
        <v>11.727255477268324</v>
      </c>
      <c r="E74" s="19">
        <f>'DEC-OS'!T74+'DEC-OH'!T74+'DEC-OI'!T74+'DBH-OS'!T74+'DBH-OH'!T74+'DBH-OI'!T74+XCLH!T74+XCLA!T74+DRFR!T74+DSFS!T74+DSTG!T74+XYM1!T74+XYM2!T74+XYM3E!T74+XYM4E!T74+SAGE!T74+'ABXY-TI1S'!T74+'ABXY-TI2S'!T74+ABZ!T74+'ASXY-TI1S'!T74+'ASXY-TI2S'!T74+'ASXY-TI3S'!T74+ASZ!T74+'MBXY-TI1S'!T74+'MBXY-TI2S'!T74+MBZ!T74+'MSXY-TI1S'!T74+'MSXY-TI2S'!T74++'MSXY-TI3S'!T74+MSZ!T74+'DEC-U'!T74+DECR!T74+'DBH-U'!T74+DBHR!T74+AMIL!T74</f>
        <v>-0.1943111771404194</v>
      </c>
      <c r="F74" s="19">
        <f>'DEC-OS'!U74+'DEC-OH'!U74+'DEC-OI'!U74+'DBH-OS'!U74+'DBH-OH'!U74+'DBH-OI'!U74+XCLH!U74+XCLA!U74+DRFR!U74+DSFS!U74+DSTG!U74+XYM1!U74+XYM2!U74+XYM3E!U74+XYM4E!U74+SAGE!U74+'ABXY-TI1S'!U74+'ABXY-TI2S'!U74+ABZ!U74+'ASXY-TI1S'!U74+'ASXY-TI2S'!U74+'ASXY-TI3S'!U74+ASZ!U74+'MBXY-TI1S'!U74+'MBXY-TI2S'!U74+MBZ!U74+'MSXY-TI1S'!U74+'MSXY-TI2S'!U74++'MSXY-TI3S'!U74+MSZ!U74+'DEC-U'!U74+DECR!U74+'DBH-U'!U74+DBHR!U74+AMIL!U74</f>
        <v>-11.442493086768557</v>
      </c>
      <c r="G74" s="19">
        <f>'DEC-OS'!V74+'DEC-OH'!V74+'DEC-OI'!V74+'DBH-OS'!V74+'DBH-OH'!V74+'DBH-OI'!V74+XCLH!V74+XCLA!V74+DRFR!V74+DSFS!V74+DSTG!V74+XYM1!V74+XYM2!V74+XYM3E!V74+XYM4E!V74+SAGE!V74+'ABXY-TI1S'!V74+'ABXY-TI2S'!V74+ABZ!V74+'ASXY-TI1S'!V74+'ASXY-TI2S'!V74+'ASXY-TI3S'!V74+ASZ!V74+'MBXY-TI1S'!V74+'MBXY-TI2S'!V74+MBZ!V74+'MSXY-TI1S'!V74+'MSXY-TI2S'!V74++'MSXY-TI3S'!V74+MSZ!V74+'DEC-U'!V74+DECR!V74+'DBH-U'!V74+DBHR!V74+AMIL!V74</f>
        <v>0.13376294889039692</v>
      </c>
      <c r="H74" s="20">
        <f t="shared" si="12"/>
        <v>24.620552721316876</v>
      </c>
      <c r="I74" s="20">
        <f t="shared" si="13"/>
        <v>70.604163522000917</v>
      </c>
      <c r="J74" s="20">
        <f t="shared" si="14"/>
        <v>3.3438485871840955</v>
      </c>
      <c r="K74" s="20">
        <f t="shared" si="15"/>
        <v>-0.23403411890947715</v>
      </c>
      <c r="L74" s="20">
        <f t="shared" si="16"/>
        <v>-4.7792144845241626</v>
      </c>
      <c r="M74" s="20">
        <f t="shared" si="17"/>
        <v>2.962079073581754E-2</v>
      </c>
      <c r="N74" s="88">
        <f>COS(Wellpath!$L74)*COS(Wellpath!$M74)</f>
        <v>0.88837696251103804</v>
      </c>
      <c r="O74" s="88">
        <f>-SIN(Wellpath!$M74)</f>
        <v>0</v>
      </c>
      <c r="P74" s="88">
        <f>SIN(Wellpath!$L74)*COS(Wellpath!$M74)</f>
        <v>0.45911477048736049</v>
      </c>
      <c r="Q74" s="88">
        <f>COS(Wellpath!$L74)*SIN(Wellpath!$M74)</f>
        <v>0</v>
      </c>
      <c r="R74" s="88">
        <f>COS(Wellpath!$M74)</f>
        <v>1</v>
      </c>
      <c r="S74" s="88">
        <f>SIN(Wellpath!$L74)*SIN(Wellpath!$M74)</f>
        <v>0</v>
      </c>
      <c r="T74" s="88">
        <f>-SIN(Wellpath!$L74)</f>
        <v>-0.45911477048736049</v>
      </c>
      <c r="U74" s="88">
        <v>0</v>
      </c>
      <c r="V74" s="88">
        <f>COS(Wellpath!$L74)</f>
        <v>0.88837696251103804</v>
      </c>
    </row>
    <row r="75" spans="1:22" x14ac:dyDescent="0.25">
      <c r="A75" s="26">
        <f>Wellpath!E75</f>
        <v>2070</v>
      </c>
      <c r="B75" s="19">
        <f>'DEC-OS'!Q75+'DEC-OH'!Q75+'DEC-OI'!Q75+'DBH-OS'!Q75+'DBH-OH'!Q75+'DBH-OI'!Q75+XCLH!Q75+XCLA!Q75+DRFR!Q75+DSFS!Q75+DSTG!Q75+XYM1!Q75+XYM2!Q75+XYM3E!Q75+XYM4E!Q75+SAGE!Q75+'ABXY-TI1S'!Q75+'ABXY-TI2S'!Q75+ABZ!Q75+'ASXY-TI1S'!Q75+'ASXY-TI2S'!Q75+'ASXY-TI3S'!Q75+ASZ!Q75+'MBXY-TI1S'!Q75+'MBXY-TI2S'!Q75+MBZ!Q75+'MSXY-TI1S'!Q75+'MSXY-TI2S'!Q75++'MSXY-TI3S'!Q75+MSZ!Q75+'DEC-U'!Q75+DECR!Q75+'DBH-U'!Q75+DBHR!Q75+AMIL!Q75</f>
        <v>16.89383196824916</v>
      </c>
      <c r="C75" s="19">
        <f>'DEC-OS'!R75+'DEC-OH'!R75+'DEC-OI'!R75+'DBH-OS'!R75+'DBH-OH'!R75+'DBH-OI'!R75+XCLH!R75+XCLA!R75+DRFR!R75+DSFS!R75+DSTG!R75+XYM1!R75+XYM2!R75+XYM3E!R75+XYM4E!R75+SAGE!R75+'ABXY-TI1S'!R75+'ABXY-TI2S'!R75+ABZ!R75+'ASXY-TI1S'!R75+'ASXY-TI2S'!R75+'ASXY-TI3S'!R75+ASZ!R75+'MBXY-TI1S'!R75+'MBXY-TI2S'!R75+MBZ!R75+'MSXY-TI1S'!R75+'MSXY-TI2S'!R75++'MSXY-TI3S'!R75+MSZ!R75+'DEC-U'!R75+DECR!R75+'DBH-U'!R75+DBHR!R75+AMIL!R75</f>
        <v>72.608239542930392</v>
      </c>
      <c r="D75" s="19">
        <f>'DEC-OS'!S75+'DEC-OH'!S75+'DEC-OI'!S75+'DBH-OS'!S75+'DBH-OH'!S75+'DBH-OI'!S75+XCLH!S75+XCLA!S75+DRFR!S75+DSFS!S75+DSTG!S75+XYM1!S75+XYM2!S75+XYM3E!S75+XYM4E!S75+SAGE!S75+'ABXY-TI1S'!S75+'ABXY-TI2S'!S75+ABZ!S75+'ASXY-TI1S'!S75+'ASXY-TI2S'!S75+'ASXY-TI3S'!S75+ASZ!S75+'MBXY-TI1S'!S75+'MBXY-TI2S'!S75+MBZ!S75+'MSXY-TI1S'!S75+'MSXY-TI2S'!S75++'MSXY-TI3S'!S75+MSZ!S75+'DEC-U'!S75+DECR!S75+'DBH-U'!S75+DBHR!S75+AMIL!S75</f>
        <v>12.048351149294724</v>
      </c>
      <c r="E75" s="19">
        <f>'DEC-OS'!T75+'DEC-OH'!T75+'DEC-OI'!T75+'DBH-OS'!T75+'DBH-OH'!T75+'DBH-OI'!T75+XCLH!T75+XCLA!T75+DRFR!T75+DSFS!T75+DSTG!T75+XYM1!T75+XYM2!T75+XYM3E!T75+XYM4E!T75+SAGE!T75+'ABXY-TI1S'!T75+'ABXY-TI2S'!T75+ABZ!T75+'ASXY-TI1S'!T75+'ASXY-TI2S'!T75+'ASXY-TI3S'!T75+ASZ!T75+'MBXY-TI1S'!T75+'MBXY-TI2S'!T75+MBZ!T75+'MSXY-TI1S'!T75+'MSXY-TI2S'!T75++'MSXY-TI3S'!T75+MSZ!T75+'DEC-U'!T75+DECR!T75+'DBH-U'!T75+DBHR!T75+AMIL!T75</f>
        <v>-0.2008278309296973</v>
      </c>
      <c r="F75" s="19">
        <f>'DEC-OS'!U75+'DEC-OH'!U75+'DEC-OI'!U75+'DBH-OS'!U75+'DBH-OH'!U75+'DBH-OI'!U75+XCLH!U75+XCLA!U75+DRFR!U75+DSFS!U75+DSTG!U75+XYM1!U75+XYM2!U75+XYM3E!U75+XYM4E!U75+SAGE!U75+'ABXY-TI1S'!U75+'ABXY-TI2S'!U75+ABZ!U75+'ASXY-TI1S'!U75+'ASXY-TI2S'!U75+'ASXY-TI3S'!U75+ASZ!U75+'MBXY-TI1S'!U75+'MBXY-TI2S'!U75+MBZ!U75+'MSXY-TI1S'!U75+'MSXY-TI2S'!U75++'MSXY-TI3S'!U75+MSZ!U75+'DEC-U'!U75+DECR!U75+'DBH-U'!U75+DBHR!U75+AMIL!U75</f>
        <v>-11.828924467471101</v>
      </c>
      <c r="G75" s="19">
        <f>'DEC-OS'!V75+'DEC-OH'!V75+'DEC-OI'!V75+'DBH-OS'!V75+'DBH-OH'!V75+'DBH-OI'!V75+XCLH!V75+XCLA!V75+DRFR!V75+DSFS!V75+DSTG!V75+XYM1!V75+XYM2!V75+XYM3E!V75+XYM4E!V75+SAGE!V75+'ABXY-TI1S'!V75+'ABXY-TI2S'!V75+ABZ!V75+'ASXY-TI1S'!V75+'ASXY-TI2S'!V75+'ASXY-TI3S'!V75+ASZ!V75+'MBXY-TI1S'!V75+'MBXY-TI2S'!V75+MBZ!V75+'MSXY-TI1S'!V75+'MSXY-TI2S'!V75++'MSXY-TI3S'!V75+MSZ!V75+'DEC-U'!V75+DECR!V75+'DBH-U'!V75+DBHR!V75+AMIL!V75</f>
        <v>0.13738314949167046</v>
      </c>
      <c r="H75" s="20">
        <f t="shared" si="12"/>
        <v>25.155382094485585</v>
      </c>
      <c r="I75" s="20">
        <f t="shared" si="13"/>
        <v>72.608239542930392</v>
      </c>
      <c r="J75" s="20">
        <f t="shared" si="14"/>
        <v>3.7868010230582989</v>
      </c>
      <c r="K75" s="20">
        <f t="shared" si="15"/>
        <v>-0.24029676963146088</v>
      </c>
      <c r="L75" s="20">
        <f t="shared" si="16"/>
        <v>-5.6248609669315535</v>
      </c>
      <c r="M75" s="20">
        <f t="shared" si="17"/>
        <v>3.8254541493297059E-2</v>
      </c>
      <c r="N75" s="88">
        <f>COS(Wellpath!$L75)*COS(Wellpath!$M75)</f>
        <v>0.90385866168731166</v>
      </c>
      <c r="O75" s="88">
        <f>-SIN(Wellpath!$M75)</f>
        <v>0</v>
      </c>
      <c r="P75" s="88">
        <f>SIN(Wellpath!$L75)*COS(Wellpath!$M75)</f>
        <v>0.42783118130031372</v>
      </c>
      <c r="Q75" s="88">
        <f>COS(Wellpath!$L75)*SIN(Wellpath!$M75)</f>
        <v>0</v>
      </c>
      <c r="R75" s="88">
        <f>COS(Wellpath!$M75)</f>
        <v>1</v>
      </c>
      <c r="S75" s="88">
        <f>SIN(Wellpath!$L75)*SIN(Wellpath!$M75)</f>
        <v>0</v>
      </c>
      <c r="T75" s="88">
        <f>-SIN(Wellpath!$L75)</f>
        <v>-0.42783118130031372</v>
      </c>
      <c r="U75" s="88">
        <v>0</v>
      </c>
      <c r="V75" s="88">
        <f>COS(Wellpath!$L75)</f>
        <v>0.90385866168731166</v>
      </c>
    </row>
    <row r="76" spans="1:22" x14ac:dyDescent="0.25">
      <c r="A76" s="26">
        <f>Wellpath!E76</f>
        <v>2100</v>
      </c>
      <c r="B76" s="19">
        <f>'DEC-OS'!Q76+'DEC-OH'!Q76+'DEC-OI'!Q76+'DBH-OS'!Q76+'DBH-OH'!Q76+'DBH-OI'!Q76+XCLH!Q76+XCLA!Q76+DRFR!Q76+DSFS!Q76+DSTG!Q76+XYM1!Q76+XYM2!Q76+XYM3E!Q76+XYM4E!Q76+SAGE!Q76+'ABXY-TI1S'!Q76+'ABXY-TI2S'!Q76+ABZ!Q76+'ASXY-TI1S'!Q76+'ASXY-TI2S'!Q76+'ASXY-TI3S'!Q76+ASZ!Q76+'MBXY-TI1S'!Q76+'MBXY-TI2S'!Q76+MBZ!Q76+'MSXY-TI1S'!Q76+'MSXY-TI2S'!Q76++'MSXY-TI3S'!Q76+MSZ!Q76+'DEC-U'!Q76+DECR!Q76+'DBH-U'!Q76+DBHR!Q76+AMIL!Q76</f>
        <v>17.560994354825652</v>
      </c>
      <c r="C76" s="19">
        <f>'DEC-OS'!R76+'DEC-OH'!R76+'DEC-OI'!R76+'DBH-OS'!R76+'DBH-OH'!R76+'DBH-OI'!R76+XCLH!R76+XCLA!R76+DRFR!R76+DSFS!R76+DSTG!R76+XYM1!R76+XYM2!R76+XYM3E!R76+XYM4E!R76+SAGE!R76+'ABXY-TI1S'!R76+'ABXY-TI2S'!R76+ABZ!R76+'ASXY-TI1S'!R76+'ASXY-TI2S'!R76+'ASXY-TI3S'!R76+ASZ!R76+'MBXY-TI1S'!R76+'MBXY-TI2S'!R76+MBZ!R76+'MSXY-TI1S'!R76+'MSXY-TI2S'!R76++'MSXY-TI3S'!R76+MSZ!R76+'DEC-U'!R76+DECR!R76+'DBH-U'!R76+DBHR!R76+AMIL!R76</f>
        <v>74.494825542718786</v>
      </c>
      <c r="D76" s="19">
        <f>'DEC-OS'!S76+'DEC-OH'!S76+'DEC-OI'!S76+'DBH-OS'!S76+'DBH-OH'!S76+'DBH-OI'!S76+XCLH!S76+XCLA!S76+DRFR!S76+DSFS!S76+DSTG!S76+XYM1!S76+XYM2!S76+XYM3E!S76+XYM4E!S76+SAGE!S76+'ABXY-TI1S'!S76+'ABXY-TI2S'!S76+ABZ!S76+'ASXY-TI1S'!S76+'ASXY-TI2S'!S76+'ASXY-TI3S'!S76+ASZ!S76+'MBXY-TI1S'!S76+'MBXY-TI2S'!S76+MBZ!S76+'MSXY-TI1S'!S76+'MSXY-TI2S'!S76++'MSXY-TI3S'!S76+MSZ!S76+'DEC-U'!S76+DECR!S76+'DBH-U'!S76+DBHR!S76+AMIL!S76</f>
        <v>12.351280916225909</v>
      </c>
      <c r="E76" s="19">
        <f>'DEC-OS'!T76+'DEC-OH'!T76+'DEC-OI'!T76+'DBH-OS'!T76+'DBH-OH'!T76+'DBH-OI'!T76+XCLH!T76+XCLA!T76+DRFR!T76+DSFS!T76+DSTG!T76+XYM1!T76+XYM2!T76+XYM3E!T76+XYM4E!T76+SAGE!T76+'ABXY-TI1S'!T76+'ABXY-TI2S'!T76+ABZ!T76+'ASXY-TI1S'!T76+'ASXY-TI2S'!T76+'ASXY-TI3S'!T76+ASZ!T76+'MBXY-TI1S'!T76+'MBXY-TI2S'!T76+MBZ!T76+'MSXY-TI1S'!T76+'MSXY-TI2S'!T76++'MSXY-TI3S'!T76+MSZ!T76+'DEC-U'!T76+DECR!T76+'DBH-U'!T76+DBHR!T76+AMIL!T76</f>
        <v>-0.20716616168772897</v>
      </c>
      <c r="F76" s="19">
        <f>'DEC-OS'!U76+'DEC-OH'!U76+'DEC-OI'!U76+'DBH-OS'!U76+'DBH-OH'!U76+'DBH-OI'!U76+XCLH!U76+XCLA!U76+DRFR!U76+DSFS!U76+DSTG!U76+XYM1!U76+XYM2!U76+XYM3E!U76+XYM4E!U76+SAGE!U76+'ABXY-TI1S'!U76+'ABXY-TI2S'!U76+ABZ!U76+'ASXY-TI1S'!U76+'ASXY-TI2S'!U76+'ASXY-TI3S'!U76+ASZ!U76+'MBXY-TI1S'!U76+'MBXY-TI2S'!U76+MBZ!U76+'MSXY-TI1S'!U76+'MSXY-TI2S'!U76++'MSXY-TI3S'!U76+MSZ!U76+'DEC-U'!U76+DECR!U76+'DBH-U'!U76+DBHR!U76+AMIL!U76</f>
        <v>-12.204759017757977</v>
      </c>
      <c r="G76" s="19">
        <f>'DEC-OS'!V76+'DEC-OH'!V76+'DEC-OI'!V76+'DBH-OS'!V76+'DBH-OH'!V76+'DBH-OI'!V76+XCLH!V76+XCLA!V76+DRFR!V76+DSFS!V76+DSTG!V76+XYM1!V76+XYM2!V76+XYM3E!V76+XYM4E!V76+SAGE!V76+'ABXY-TI1S'!V76+'ABXY-TI2S'!V76+ABZ!V76+'ASXY-TI1S'!V76+'ASXY-TI2S'!V76+'ASXY-TI3S'!V76+ASZ!V76+'MBXY-TI1S'!V76+'MBXY-TI2S'!V76+MBZ!V76+'MSXY-TI1S'!V76+'MSXY-TI2S'!V76++'MSXY-TI3S'!V76+MSZ!V76+'DEC-U'!V76+DECR!V76+'DBH-U'!V76+DBHR!V76+AMIL!V76</f>
        <v>0.14070276552054192</v>
      </c>
      <c r="H76" s="20">
        <f t="shared" si="12"/>
        <v>25.620364651252864</v>
      </c>
      <c r="I76" s="20">
        <f t="shared" si="13"/>
        <v>74.494825542718786</v>
      </c>
      <c r="J76" s="20">
        <f t="shared" si="14"/>
        <v>4.2919106197986929</v>
      </c>
      <c r="K76" s="20">
        <f t="shared" si="15"/>
        <v>-0.24595008192939483</v>
      </c>
      <c r="L76" s="20">
        <f t="shared" si="16"/>
        <v>-6.4819505834789339</v>
      </c>
      <c r="M76" s="20">
        <f t="shared" si="17"/>
        <v>4.7155529606599106E-2</v>
      </c>
      <c r="N76" s="88">
        <f>COS(Wellpath!$L76)*COS(Wellpath!$M76)</f>
        <v>0.91823914831307285</v>
      </c>
      <c r="O76" s="88">
        <f>-SIN(Wellpath!$M76)</f>
        <v>0</v>
      </c>
      <c r="P76" s="88">
        <f>SIN(Wellpath!$L76)*COS(Wellpath!$M76)</f>
        <v>0.39602634572119394</v>
      </c>
      <c r="Q76" s="88">
        <f>COS(Wellpath!$L76)*SIN(Wellpath!$M76)</f>
        <v>0</v>
      </c>
      <c r="R76" s="88">
        <f>COS(Wellpath!$M76)</f>
        <v>1</v>
      </c>
      <c r="S76" s="88">
        <f>SIN(Wellpath!$L76)*SIN(Wellpath!$M76)</f>
        <v>0</v>
      </c>
      <c r="T76" s="88">
        <f>-SIN(Wellpath!$L76)</f>
        <v>-0.39602634572119394</v>
      </c>
      <c r="U76" s="88">
        <v>0</v>
      </c>
      <c r="V76" s="88">
        <f>COS(Wellpath!$L76)</f>
        <v>0.91823914831307285</v>
      </c>
    </row>
    <row r="77" spans="1:22" x14ac:dyDescent="0.25">
      <c r="A77" s="26">
        <f>Wellpath!E77</f>
        <v>2130</v>
      </c>
      <c r="B77" s="19">
        <f>'DEC-OS'!Q77+'DEC-OH'!Q77+'DEC-OI'!Q77+'DBH-OS'!Q77+'DBH-OH'!Q77+'DBH-OI'!Q77+XCLH!Q77+XCLA!Q77+DRFR!Q77+DSFS!Q77+DSTG!Q77+XYM1!Q77+XYM2!Q77+XYM3E!Q77+XYM4E!Q77+SAGE!Q77+'ABXY-TI1S'!Q77+'ABXY-TI2S'!Q77+ABZ!Q77+'ASXY-TI1S'!Q77+'ASXY-TI2S'!Q77+'ASXY-TI3S'!Q77+ASZ!Q77+'MBXY-TI1S'!Q77+'MBXY-TI2S'!Q77+MBZ!Q77+'MSXY-TI1S'!Q77+'MSXY-TI2S'!Q77++'MSXY-TI3S'!Q77+MSZ!Q77+'DEC-U'!Q77+DECR!Q77+'DBH-U'!Q77+DBHR!Q77+AMIL!Q77</f>
        <v>18.236097638760619</v>
      </c>
      <c r="C77" s="19">
        <f>'DEC-OS'!R77+'DEC-OH'!R77+'DEC-OI'!R77+'DBH-OS'!R77+'DBH-OH'!R77+'DBH-OI'!R77+XCLH!R77+XCLA!R77+DRFR!R77+DSFS!R77+DSTG!R77+XYM1!R77+XYM2!R77+XYM3E!R77+XYM4E!R77+SAGE!R77+'ABXY-TI1S'!R77+'ABXY-TI2S'!R77+ABZ!R77+'ASXY-TI1S'!R77+'ASXY-TI2S'!R77+'ASXY-TI3S'!R77+ASZ!R77+'MBXY-TI1S'!R77+'MBXY-TI2S'!R77+MBZ!R77+'MSXY-TI1S'!R77+'MSXY-TI2S'!R77++'MSXY-TI3S'!R77+MSZ!R77+'DEC-U'!R77+DECR!R77+'DBH-U'!R77+DBHR!R77+AMIL!R77</f>
        <v>76.256744643003685</v>
      </c>
      <c r="D77" s="19">
        <f>'DEC-OS'!S77+'DEC-OH'!S77+'DEC-OI'!S77+'DBH-OS'!S77+'DBH-OH'!S77+'DBH-OI'!S77+XCLH!S77+XCLA!S77+DRFR!S77+DSFS!S77+DSTG!S77+XYM1!S77+XYM2!S77+XYM3E!S77+XYM4E!S77+SAGE!S77+'ABXY-TI1S'!S77+'ABXY-TI2S'!S77+ABZ!S77+'ASXY-TI1S'!S77+'ASXY-TI2S'!S77+'ASXY-TI3S'!S77+ASZ!S77+'MBXY-TI1S'!S77+'MBXY-TI2S'!S77+MBZ!S77+'MSXY-TI1S'!S77+'MSXY-TI2S'!S77++'MSXY-TI3S'!S77+MSZ!S77+'DEC-U'!S77+DECR!S77+'DBH-U'!S77+DBHR!S77+AMIL!S77</f>
        <v>12.635636367751914</v>
      </c>
      <c r="E77" s="19">
        <f>'DEC-OS'!T77+'DEC-OH'!T77+'DEC-OI'!T77+'DBH-OS'!T77+'DBH-OH'!T77+'DBH-OI'!T77+XCLH!T77+XCLA!T77+DRFR!T77+DSFS!T77+DSTG!T77+XYM1!T77+XYM2!T77+XYM3E!T77+XYM4E!T77+SAGE!T77+'ABXY-TI1S'!T77+'ABXY-TI2S'!T77+ABZ!T77+'ASXY-TI1S'!T77+'ASXY-TI2S'!T77+'ASXY-TI3S'!T77+ASZ!T77+'MBXY-TI1S'!T77+'MBXY-TI2S'!T77+MBZ!T77+'MSXY-TI1S'!T77+'MSXY-TI2S'!T77++'MSXY-TI3S'!T77+MSZ!T77+'DEC-U'!T77+DECR!T77+'DBH-U'!T77+DBHR!T77+AMIL!T77</f>
        <v>-0.21329331969259835</v>
      </c>
      <c r="F77" s="19">
        <f>'DEC-OS'!U77+'DEC-OH'!U77+'DEC-OI'!U77+'DBH-OS'!U77+'DBH-OH'!U77+'DBH-OI'!U77+XCLH!U77+XCLA!U77+DRFR!U77+DSFS!U77+DSTG!U77+XYM1!U77+XYM2!U77+XYM3E!U77+XYM4E!U77+SAGE!U77+'ABXY-TI1S'!U77+'ABXY-TI2S'!U77+ABZ!U77+'ASXY-TI1S'!U77+'ASXY-TI2S'!U77+'ASXY-TI3S'!U77+ASZ!U77+'MBXY-TI1S'!U77+'MBXY-TI2S'!U77+MBZ!U77+'MSXY-TI1S'!U77+'MSXY-TI2S'!U77++'MSXY-TI3S'!U77+MSZ!U77+'DEC-U'!U77+DECR!U77+'DBH-U'!U77+DBHR!U77+AMIL!U77</f>
        <v>-12.568301161801353</v>
      </c>
      <c r="G77" s="19">
        <f>'DEC-OS'!V77+'DEC-OH'!V77+'DEC-OI'!V77+'DBH-OS'!V77+'DBH-OH'!V77+'DBH-OI'!V77+XCLH!V77+XCLA!V77+DRFR!V77+DSFS!V77+DSTG!V77+XYM1!V77+XYM2!V77+XYM3E!V77+XYM4E!V77+SAGE!V77+'ABXY-TI1S'!V77+'ABXY-TI2S'!V77+ABZ!V77+'ASXY-TI1S'!V77+'ASXY-TI2S'!V77+'ASXY-TI3S'!V77+ASZ!V77+'MBXY-TI1S'!V77+'MBXY-TI2S'!V77+MBZ!V77+'MSXY-TI1S'!V77+'MSXY-TI2S'!V77++'MSXY-TI3S'!V77+MSZ!V77+'DEC-U'!V77+DECR!V77+'DBH-U'!V77+DBHR!V77+AMIL!V77</f>
        <v>0.14371199077149044</v>
      </c>
      <c r="H77" s="20">
        <f t="shared" si="12"/>
        <v>26.01198712733931</v>
      </c>
      <c r="I77" s="20">
        <f t="shared" si="13"/>
        <v>76.256744643003685</v>
      </c>
      <c r="J77" s="20">
        <f t="shared" si="14"/>
        <v>4.8597468791732226</v>
      </c>
      <c r="K77" s="20">
        <f t="shared" si="15"/>
        <v>-0.25095657736573906</v>
      </c>
      <c r="L77" s="20">
        <f t="shared" si="16"/>
        <v>-7.3450097907844896</v>
      </c>
      <c r="M77" s="20">
        <f t="shared" si="17"/>
        <v>5.6284747435408691E-2</v>
      </c>
      <c r="N77" s="88">
        <f>COS(Wellpath!$L77)*COS(Wellpath!$M77)</f>
        <v>0.93150090198051227</v>
      </c>
      <c r="O77" s="88">
        <f>-SIN(Wellpath!$M77)</f>
        <v>0</v>
      </c>
      <c r="P77" s="88">
        <f>SIN(Wellpath!$L77)*COS(Wellpath!$M77)</f>
        <v>0.36373901304299494</v>
      </c>
      <c r="Q77" s="88">
        <f>COS(Wellpath!$L77)*SIN(Wellpath!$M77)</f>
        <v>0</v>
      </c>
      <c r="R77" s="88">
        <f>COS(Wellpath!$M77)</f>
        <v>1</v>
      </c>
      <c r="S77" s="88">
        <f>SIN(Wellpath!$L77)*SIN(Wellpath!$M77)</f>
        <v>0</v>
      </c>
      <c r="T77" s="88">
        <f>-SIN(Wellpath!$L77)</f>
        <v>-0.36373901304299494</v>
      </c>
      <c r="U77" s="88">
        <v>0</v>
      </c>
      <c r="V77" s="88">
        <f>COS(Wellpath!$L77)</f>
        <v>0.93150090198051227</v>
      </c>
    </row>
    <row r="78" spans="1:22" x14ac:dyDescent="0.25">
      <c r="A78" s="26">
        <f>Wellpath!E78</f>
        <v>2160</v>
      </c>
      <c r="B78" s="19">
        <f>'DEC-OS'!Q78+'DEC-OH'!Q78+'DEC-OI'!Q78+'DBH-OS'!Q78+'DBH-OH'!Q78+'DBH-OI'!Q78+XCLH!Q78+XCLA!Q78+DRFR!Q78+DSFS!Q78+DSTG!Q78+XYM1!Q78+XYM2!Q78+XYM3E!Q78+XYM4E!Q78+SAGE!Q78+'ABXY-TI1S'!Q78+'ABXY-TI2S'!Q78+ABZ!Q78+'ASXY-TI1S'!Q78+'ASXY-TI2S'!Q78+'ASXY-TI3S'!Q78+ASZ!Q78+'MBXY-TI1S'!Q78+'MBXY-TI2S'!Q78+MBZ!Q78+'MSXY-TI1S'!Q78+'MSXY-TI2S'!Q78++'MSXY-TI3S'!Q78+MSZ!Q78+'DEC-U'!Q78+DECR!Q78+'DBH-U'!Q78+DBHR!Q78+AMIL!Q78</f>
        <v>18.916321522138517</v>
      </c>
      <c r="C78" s="19">
        <f>'DEC-OS'!R78+'DEC-OH'!R78+'DEC-OI'!R78+'DBH-OS'!R78+'DBH-OH'!R78+'DBH-OI'!R78+XCLH!R78+XCLA!R78+DRFR!R78+DSFS!R78+DSTG!R78+XYM1!R78+XYM2!R78+XYM3E!R78+XYM4E!R78+SAGE!R78+'ABXY-TI1S'!R78+'ABXY-TI2S'!R78+ABZ!R78+'ASXY-TI1S'!R78+'ASXY-TI2S'!R78+'ASXY-TI3S'!R78+ASZ!R78+'MBXY-TI1S'!R78+'MBXY-TI2S'!R78+MBZ!R78+'MSXY-TI1S'!R78+'MSXY-TI2S'!R78++'MSXY-TI3S'!R78+MSZ!R78+'DEC-U'!R78+DECR!R78+'DBH-U'!R78+DBHR!R78+AMIL!R78</f>
        <v>77.887436635436757</v>
      </c>
      <c r="D78" s="19">
        <f>'DEC-OS'!S78+'DEC-OH'!S78+'DEC-OI'!S78+'DBH-OS'!S78+'DBH-OH'!S78+'DBH-OI'!S78+XCLH!S78+XCLA!S78+DRFR!S78+DSFS!S78+DSTG!S78+XYM1!S78+XYM2!S78+XYM3E!S78+XYM4E!S78+SAGE!S78+'ABXY-TI1S'!S78+'ABXY-TI2S'!S78+ABZ!S78+'ASXY-TI1S'!S78+'ASXY-TI2S'!S78+'ASXY-TI3S'!S78+ASZ!S78+'MBXY-TI1S'!S78+'MBXY-TI2S'!S78+MBZ!S78+'MSXY-TI1S'!S78+'MSXY-TI2S'!S78++'MSXY-TI3S'!S78+MSZ!S78+'DEC-U'!S78+DECR!S78+'DBH-U'!S78+DBHR!S78+AMIL!S78</f>
        <v>12.901194453529504</v>
      </c>
      <c r="E78" s="19">
        <f>'DEC-OS'!T78+'DEC-OH'!T78+'DEC-OI'!T78+'DBH-OS'!T78+'DBH-OH'!T78+'DBH-OI'!T78+XCLH!T78+XCLA!T78+DRFR!T78+DSFS!T78+DSTG!T78+XYM1!T78+XYM2!T78+XYM3E!T78+XYM4E!T78+SAGE!T78+'ABXY-TI1S'!T78+'ABXY-TI2S'!T78+ABZ!T78+'ASXY-TI1S'!T78+'ASXY-TI2S'!T78+'ASXY-TI3S'!T78+ASZ!T78+'MBXY-TI1S'!T78+'MBXY-TI2S'!T78+MBZ!T78+'MSXY-TI1S'!T78+'MSXY-TI2S'!T78++'MSXY-TI3S'!T78+MSZ!T78+'DEC-U'!T78+DECR!T78+'DBH-U'!T78+DBHR!T78+AMIL!T78</f>
        <v>-0.21917837592182515</v>
      </c>
      <c r="F78" s="19">
        <f>'DEC-OS'!U78+'DEC-OH'!U78+'DEC-OI'!U78+'DBH-OS'!U78+'DBH-OH'!U78+'DBH-OI'!U78+XCLH!U78+XCLA!U78+DRFR!U78+DSFS!U78+DSTG!U78+XYM1!U78+XYM2!U78+XYM3E!U78+XYM4E!U78+SAGE!U78+'ABXY-TI1S'!U78+'ABXY-TI2S'!U78+ABZ!U78+'ASXY-TI1S'!U78+'ASXY-TI2S'!U78+'ASXY-TI3S'!U78+ASZ!U78+'MBXY-TI1S'!U78+'MBXY-TI2S'!U78+MBZ!U78+'MSXY-TI1S'!U78+'MSXY-TI2S'!U78++'MSXY-TI3S'!U78+MSZ!U78+'DEC-U'!U78+DECR!U78+'DBH-U'!U78+DBHR!U78+AMIL!U78</f>
        <v>-12.917868924150509</v>
      </c>
      <c r="G78" s="19">
        <f>'DEC-OS'!V78+'DEC-OH'!V78+'DEC-OI'!V78+'DBH-OS'!V78+'DBH-OH'!V78+'DBH-OI'!V78+XCLH!V78+XCLA!V78+DRFR!V78+DSFS!V78+DSTG!V78+XYM1!V78+XYM2!V78+XYM3E!V78+XYM4E!V78+SAGE!V78+'ABXY-TI1S'!V78+'ABXY-TI2S'!V78+ABZ!V78+'ASXY-TI1S'!V78+'ASXY-TI2S'!V78+'ASXY-TI3S'!V78+ASZ!V78+'MBXY-TI1S'!V78+'MBXY-TI2S'!V78+MBZ!V78+'MSXY-TI1S'!V78+'MSXY-TI2S'!V78++'MSXY-TI3S'!V78+MSZ!V78+'DEC-U'!V78+DECR!V78+'DBH-U'!V78+DBHR!V78+AMIL!V78</f>
        <v>0.14640510130371071</v>
      </c>
      <c r="H78" s="20">
        <f t="shared" si="12"/>
        <v>26.327026756052501</v>
      </c>
      <c r="I78" s="20">
        <f t="shared" si="13"/>
        <v>77.887436635436757</v>
      </c>
      <c r="J78" s="20">
        <f t="shared" si="14"/>
        <v>5.4904892196155224</v>
      </c>
      <c r="K78" s="20">
        <f t="shared" si="15"/>
        <v>-0.25528413703263292</v>
      </c>
      <c r="L78" s="20">
        <f t="shared" si="16"/>
        <v>-8.2083160165514393</v>
      </c>
      <c r="M78" s="20">
        <f t="shared" si="17"/>
        <v>6.5602008650517712E-2</v>
      </c>
      <c r="N78" s="88">
        <f>COS(Wellpath!$L78)*COS(Wellpath!$M78)</f>
        <v>0.94362776528560277</v>
      </c>
      <c r="O78" s="88">
        <f>-SIN(Wellpath!$M78)</f>
        <v>0</v>
      </c>
      <c r="P78" s="88">
        <f>SIN(Wellpath!$L78)*COS(Wellpath!$M78)</f>
        <v>0.33100852040710282</v>
      </c>
      <c r="Q78" s="88">
        <f>COS(Wellpath!$L78)*SIN(Wellpath!$M78)</f>
        <v>0</v>
      </c>
      <c r="R78" s="88">
        <f>COS(Wellpath!$M78)</f>
        <v>1</v>
      </c>
      <c r="S78" s="88">
        <f>SIN(Wellpath!$L78)*SIN(Wellpath!$M78)</f>
        <v>0</v>
      </c>
      <c r="T78" s="88">
        <f>-SIN(Wellpath!$L78)</f>
        <v>-0.33100852040710282</v>
      </c>
      <c r="U78" s="88">
        <v>0</v>
      </c>
      <c r="V78" s="88">
        <f>COS(Wellpath!$L78)</f>
        <v>0.94362776528560277</v>
      </c>
    </row>
    <row r="79" spans="1:22" x14ac:dyDescent="0.25">
      <c r="A79" s="26">
        <f>Wellpath!E79</f>
        <v>2190</v>
      </c>
      <c r="B79" s="19">
        <f>'DEC-OS'!Q79+'DEC-OH'!Q79+'DEC-OI'!Q79+'DBH-OS'!Q79+'DBH-OH'!Q79+'DBH-OI'!Q79+XCLH!Q79+XCLA!Q79+DRFR!Q79+DSFS!Q79+DSTG!Q79+XYM1!Q79+XYM2!Q79+XYM3E!Q79+XYM4E!Q79+SAGE!Q79+'ABXY-TI1S'!Q79+'ABXY-TI2S'!Q79+ABZ!Q79+'ASXY-TI1S'!Q79+'ASXY-TI2S'!Q79+'ASXY-TI3S'!Q79+ASZ!Q79+'MBXY-TI1S'!Q79+'MBXY-TI2S'!Q79+MBZ!Q79+'MSXY-TI1S'!Q79+'MSXY-TI2S'!Q79++'MSXY-TI3S'!Q79+MSZ!Q79+'DEC-U'!Q79+DECR!Q79+'DBH-U'!Q79+DBHR!Q79+AMIL!Q79</f>
        <v>19.598526906268436</v>
      </c>
      <c r="C79" s="19">
        <f>'DEC-OS'!R79+'DEC-OH'!R79+'DEC-OI'!R79+'DBH-OS'!R79+'DBH-OH'!R79+'DBH-OI'!R79+XCLH!R79+XCLA!R79+DRFR!R79+DSFS!R79+DSTG!R79+XYM1!R79+XYM2!R79+XYM3E!R79+XYM4E!R79+SAGE!R79+'ABXY-TI1S'!R79+'ABXY-TI2S'!R79+ABZ!R79+'ASXY-TI1S'!R79+'ASXY-TI2S'!R79+'ASXY-TI3S'!R79+ASZ!R79+'MBXY-TI1S'!R79+'MBXY-TI2S'!R79+MBZ!R79+'MSXY-TI1S'!R79+'MSXY-TI2S'!R79++'MSXY-TI3S'!R79+MSZ!R79+'DEC-U'!R79+DECR!R79+'DBH-U'!R79+DBHR!R79+AMIL!R79</f>
        <v>79.380982638039839</v>
      </c>
      <c r="D79" s="19">
        <f>'DEC-OS'!S79+'DEC-OH'!S79+'DEC-OI'!S79+'DBH-OS'!S79+'DBH-OH'!S79+'DBH-OI'!S79+XCLH!S79+XCLA!S79+DRFR!S79+DSFS!S79+DSTG!S79+XYM1!S79+XYM2!S79+XYM3E!S79+XYM4E!S79+SAGE!S79+'ABXY-TI1S'!S79+'ABXY-TI2S'!S79+ABZ!S79+'ASXY-TI1S'!S79+'ASXY-TI2S'!S79+'ASXY-TI3S'!S79+ASZ!S79+'MBXY-TI1S'!S79+'MBXY-TI2S'!S79+MBZ!S79+'MSXY-TI1S'!S79+'MSXY-TI2S'!S79++'MSXY-TI3S'!S79+MSZ!S79+'DEC-U'!S79+DECR!S79+'DBH-U'!S79+DBHR!S79+AMIL!S79</f>
        <v>13.147938342181495</v>
      </c>
      <c r="E79" s="19">
        <f>'DEC-OS'!T79+'DEC-OH'!T79+'DEC-OI'!T79+'DBH-OS'!T79+'DBH-OH'!T79+'DBH-OI'!T79+XCLH!T79+XCLA!T79+DRFR!T79+DSFS!T79+DSTG!T79+XYM1!T79+XYM2!T79+XYM3E!T79+XYM4E!T79+SAGE!T79+'ABXY-TI1S'!T79+'ABXY-TI2S'!T79+ABZ!T79+'ASXY-TI1S'!T79+'ASXY-TI2S'!T79+'ASXY-TI3S'!T79+ASZ!T79+'MBXY-TI1S'!T79+'MBXY-TI2S'!T79+MBZ!T79+'MSXY-TI1S'!T79+'MSXY-TI2S'!T79++'MSXY-TI3S'!T79+MSZ!T79+'DEC-U'!T79+DECR!T79+'DBH-U'!T79+DBHR!T79+AMIL!T79</f>
        <v>-0.22479270376768767</v>
      </c>
      <c r="F79" s="19">
        <f>'DEC-OS'!U79+'DEC-OH'!U79+'DEC-OI'!U79+'DBH-OS'!U79+'DBH-OH'!U79+'DBH-OI'!U79+XCLH!U79+XCLA!U79+DRFR!U79+DSFS!U79+DSTG!U79+XYM1!U79+XYM2!U79+XYM3E!U79+XYM4E!U79+SAGE!U79+'ABXY-TI1S'!U79+'ABXY-TI2S'!U79+ABZ!U79+'ASXY-TI1S'!U79+'ASXY-TI2S'!U79+'ASXY-TI3S'!U79+ASZ!U79+'MBXY-TI1S'!U79+'MBXY-TI2S'!U79+MBZ!U79+'MSXY-TI1S'!U79+'MSXY-TI2S'!U79++'MSXY-TI3S'!U79+MSZ!U79+'DEC-U'!U79+DECR!U79+'DBH-U'!U79+DBHR!U79+AMIL!U79</f>
        <v>-13.251787900236858</v>
      </c>
      <c r="G79" s="19">
        <f>'DEC-OS'!V79+'DEC-OH'!V79+'DEC-OI'!V79+'DBH-OS'!V79+'DBH-OH'!V79+'DBH-OI'!V79+XCLH!V79+XCLA!V79+DRFR!V79+DSFS!V79+DSTG!V79+XYM1!V79+XYM2!V79+XYM3E!V79+XYM4E!V79+SAGE!V79+'ABXY-TI1S'!V79+'ABXY-TI2S'!V79+ABZ!V79+'ASXY-TI1S'!V79+'ASXY-TI2S'!V79+'ASXY-TI3S'!V79+ASZ!V79+'MBXY-TI1S'!V79+'MBXY-TI2S'!V79+MBZ!V79+'MSXY-TI1S'!V79+'MSXY-TI2S'!V79++'MSXY-TI3S'!V79+MSZ!V79+'DEC-U'!V79+DECR!V79+'DBH-U'!V79+DBHR!V79+AMIL!V79</f>
        <v>0.14878043737835775</v>
      </c>
      <c r="H79" s="20">
        <f t="shared" si="12"/>
        <v>26.562533890527519</v>
      </c>
      <c r="I79" s="20">
        <f t="shared" si="13"/>
        <v>79.380982638039839</v>
      </c>
      <c r="J79" s="20">
        <f t="shared" si="14"/>
        <v>6.1839313579224111</v>
      </c>
      <c r="K79" s="20">
        <f t="shared" si="15"/>
        <v>-0.25890616560500762</v>
      </c>
      <c r="L79" s="20">
        <f t="shared" si="16"/>
        <v>-9.0659001463269728</v>
      </c>
      <c r="M79" s="20">
        <f t="shared" si="17"/>
        <v>7.5066474710054065E-2</v>
      </c>
      <c r="N79" s="88">
        <f>COS(Wellpath!$L79)*COS(Wellpath!$M79)</f>
        <v>0.95460496351340707</v>
      </c>
      <c r="O79" s="88">
        <f>-SIN(Wellpath!$M79)</f>
        <v>0</v>
      </c>
      <c r="P79" s="88">
        <f>SIN(Wellpath!$L79)*COS(Wellpath!$M79)</f>
        <v>0.2978747448770484</v>
      </c>
      <c r="Q79" s="88">
        <f>COS(Wellpath!$L79)*SIN(Wellpath!$M79)</f>
        <v>0</v>
      </c>
      <c r="R79" s="88">
        <f>COS(Wellpath!$M79)</f>
        <v>1</v>
      </c>
      <c r="S79" s="88">
        <f>SIN(Wellpath!$L79)*SIN(Wellpath!$M79)</f>
        <v>0</v>
      </c>
      <c r="T79" s="88">
        <f>-SIN(Wellpath!$L79)</f>
        <v>-0.2978747448770484</v>
      </c>
      <c r="U79" s="88">
        <v>0</v>
      </c>
      <c r="V79" s="88">
        <f>COS(Wellpath!$L79)</f>
        <v>0.95460496351340707</v>
      </c>
    </row>
    <row r="80" spans="1:22" x14ac:dyDescent="0.25">
      <c r="A80" s="26">
        <f>Wellpath!E80</f>
        <v>2220</v>
      </c>
      <c r="B80" s="19">
        <f>'DEC-OS'!Q80+'DEC-OH'!Q80+'DEC-OI'!Q80+'DBH-OS'!Q80+'DBH-OH'!Q80+'DBH-OI'!Q80+XCLH!Q80+XCLA!Q80+DRFR!Q80+DSFS!Q80+DSTG!Q80+XYM1!Q80+XYM2!Q80+XYM3E!Q80+XYM4E!Q80+SAGE!Q80+'ABXY-TI1S'!Q80+'ABXY-TI2S'!Q80+ABZ!Q80+'ASXY-TI1S'!Q80+'ASXY-TI2S'!Q80+'ASXY-TI3S'!Q80+ASZ!Q80+'MBXY-TI1S'!Q80+'MBXY-TI2S'!Q80+MBZ!Q80+'MSXY-TI1S'!Q80+'MSXY-TI2S'!Q80++'MSXY-TI3S'!Q80+MSZ!Q80+'DEC-U'!Q80+DECR!Q80+'DBH-U'!Q80+DBHR!Q80+AMIL!Q80</f>
        <v>20.279186237315699</v>
      </c>
      <c r="C80" s="19">
        <f>'DEC-OS'!R80+'DEC-OH'!R80+'DEC-OI'!R80+'DBH-OS'!R80+'DBH-OH'!R80+'DBH-OI'!R80+XCLH!R80+XCLA!R80+DRFR!R80+DSFS!R80+DSTG!R80+XYM1!R80+XYM2!R80+XYM3E!R80+XYM4E!R80+SAGE!R80+'ABXY-TI1S'!R80+'ABXY-TI2S'!R80+ABZ!R80+'ASXY-TI1S'!R80+'ASXY-TI2S'!R80+'ASXY-TI3S'!R80+ASZ!R80+'MBXY-TI1S'!R80+'MBXY-TI2S'!R80+MBZ!R80+'MSXY-TI1S'!R80+'MSXY-TI2S'!R80++'MSXY-TI3S'!R80+MSZ!R80+'DEC-U'!R80+DECR!R80+'DBH-U'!R80+DBHR!R80+AMIL!R80</f>
        <v>80.732125901091351</v>
      </c>
      <c r="D80" s="19">
        <f>'DEC-OS'!S80+'DEC-OH'!S80+'DEC-OI'!S80+'DBH-OS'!S80+'DBH-OH'!S80+'DBH-OI'!S80+XCLH!S80+XCLA!S80+DRFR!S80+DSFS!S80+DSTG!S80+XYM1!S80+XYM2!S80+XYM3E!S80+XYM4E!S80+SAGE!S80+'ABXY-TI1S'!S80+'ABXY-TI2S'!S80+ABZ!S80+'ASXY-TI1S'!S80+'ASXY-TI2S'!S80+'ASXY-TI3S'!S80+ASZ!S80+'MBXY-TI1S'!S80+'MBXY-TI2S'!S80+MBZ!S80+'MSXY-TI1S'!S80+'MSXY-TI2S'!S80++'MSXY-TI3S'!S80+MSZ!S80+'DEC-U'!S80+DECR!S80+'DBH-U'!S80+DBHR!S80+AMIL!S80</f>
        <v>13.37600665022733</v>
      </c>
      <c r="E80" s="19">
        <f>'DEC-OS'!T80+'DEC-OH'!T80+'DEC-OI'!T80+'DBH-OS'!T80+'DBH-OH'!T80+'DBH-OI'!T80+XCLH!T80+XCLA!T80+DRFR!T80+DSFS!T80+DSTG!T80+XYM1!T80+XYM2!T80+XYM3E!T80+XYM4E!T80+SAGE!T80+'ABXY-TI1S'!T80+'ABXY-TI2S'!T80+ABZ!T80+'ASXY-TI1S'!T80+'ASXY-TI2S'!T80+'ASXY-TI3S'!T80+ASZ!T80+'MBXY-TI1S'!T80+'MBXY-TI2S'!T80+MBZ!T80+'MSXY-TI1S'!T80+'MSXY-TI2S'!T80++'MSXY-TI3S'!T80+MSZ!T80+'DEC-U'!T80+DECR!T80+'DBH-U'!T80+DBHR!T80+AMIL!T80</f>
        <v>-0.23011030423359213</v>
      </c>
      <c r="F80" s="19">
        <f>'DEC-OS'!U80+'DEC-OH'!U80+'DEC-OI'!U80+'DBH-OS'!U80+'DBH-OH'!U80+'DBH-OI'!U80+XCLH!U80+XCLA!U80+DRFR!U80+DSFS!U80+DSTG!U80+XYM1!U80+XYM2!U80+XYM3E!U80+XYM4E!U80+SAGE!U80+'ABXY-TI1S'!U80+'ABXY-TI2S'!U80+ABZ!U80+'ASXY-TI1S'!U80+'ASXY-TI2S'!U80+'ASXY-TI3S'!U80+ASZ!U80+'MBXY-TI1S'!U80+'MBXY-TI2S'!U80+MBZ!U80+'MSXY-TI1S'!U80+'MSXY-TI2S'!U80++'MSXY-TI3S'!U80+MSZ!U80+'DEC-U'!U80+DECR!U80+'DBH-U'!U80+DBHR!U80+AMIL!U80</f>
        <v>-13.568416864708112</v>
      </c>
      <c r="G80" s="19">
        <f>'DEC-OS'!V80+'DEC-OH'!V80+'DEC-OI'!V80+'DBH-OS'!V80+'DBH-OH'!V80+'DBH-OI'!V80+XCLH!V80+XCLA!V80+DRFR!V80+DSFS!V80+DSTG!V80+XYM1!V80+XYM2!V80+XYM3E!V80+XYM4E!V80+SAGE!V80+'ABXY-TI1S'!V80+'ABXY-TI2S'!V80+ABZ!V80+'ASXY-TI1S'!V80+'ASXY-TI2S'!V80+'ASXY-TI3S'!V80+ASZ!V80+'MBXY-TI1S'!V80+'MBXY-TI2S'!V80+MBZ!V80+'MSXY-TI1S'!V80+'MSXY-TI2S'!V80++'MSXY-TI3S'!V80+MSZ!V80+'DEC-U'!V80+DECR!V80+'DBH-U'!V80+DBHR!V80+AMIL!V80</f>
        <v>0.15084031876889265</v>
      </c>
      <c r="H80" s="20">
        <f t="shared" si="12"/>
        <v>26.715795745413633</v>
      </c>
      <c r="I80" s="20">
        <f t="shared" si="13"/>
        <v>80.732125901091351</v>
      </c>
      <c r="J80" s="20">
        <f t="shared" si="14"/>
        <v>6.9393971421293923</v>
      </c>
      <c r="K80" s="20">
        <f t="shared" si="15"/>
        <v>-0.26180164778885134</v>
      </c>
      <c r="L80" s="20">
        <f t="shared" si="16"/>
        <v>-9.9115550186839076</v>
      </c>
      <c r="M80" s="20">
        <f t="shared" si="17"/>
        <v>8.4637173250408787E-2</v>
      </c>
      <c r="N80" s="88">
        <f>COS(Wellpath!$L80)*COS(Wellpath!$M80)</f>
        <v>0.96441912263879248</v>
      </c>
      <c r="O80" s="88">
        <f>-SIN(Wellpath!$M80)</f>
        <v>0</v>
      </c>
      <c r="P80" s="88">
        <f>SIN(Wellpath!$L80)*COS(Wellpath!$M80)</f>
        <v>0.26437805485444843</v>
      </c>
      <c r="Q80" s="88">
        <f>COS(Wellpath!$L80)*SIN(Wellpath!$M80)</f>
        <v>0</v>
      </c>
      <c r="R80" s="88">
        <f>COS(Wellpath!$M80)</f>
        <v>1</v>
      </c>
      <c r="S80" s="88">
        <f>SIN(Wellpath!$L80)*SIN(Wellpath!$M80)</f>
        <v>0</v>
      </c>
      <c r="T80" s="88">
        <f>-SIN(Wellpath!$L80)</f>
        <v>-0.26437805485444843</v>
      </c>
      <c r="U80" s="88">
        <v>0</v>
      </c>
      <c r="V80" s="88">
        <f>COS(Wellpath!$L80)</f>
        <v>0.96441912263879248</v>
      </c>
    </row>
    <row r="81" spans="1:22" x14ac:dyDescent="0.25">
      <c r="A81" s="26">
        <f>Wellpath!E81</f>
        <v>2250</v>
      </c>
      <c r="B81" s="19">
        <f>'DEC-OS'!Q81+'DEC-OH'!Q81+'DEC-OI'!Q81+'DBH-OS'!Q81+'DBH-OH'!Q81+'DBH-OI'!Q81+XCLH!Q81+XCLA!Q81+DRFR!Q81+DSFS!Q81+DSTG!Q81+XYM1!Q81+XYM2!Q81+XYM3E!Q81+XYM4E!Q81+SAGE!Q81+'ABXY-TI1S'!Q81+'ABXY-TI2S'!Q81+ABZ!Q81+'ASXY-TI1S'!Q81+'ASXY-TI2S'!Q81+'ASXY-TI3S'!Q81+ASZ!Q81+'MBXY-TI1S'!Q81+'MBXY-TI2S'!Q81+MBZ!Q81+'MSXY-TI1S'!Q81+'MSXY-TI2S'!Q81++'MSXY-TI3S'!Q81+MSZ!Q81+'DEC-U'!Q81+DECR!Q81+'DBH-U'!Q81+DBHR!Q81+AMIL!Q81</f>
        <v>20.954306796563678</v>
      </c>
      <c r="C81" s="19">
        <f>'DEC-OS'!R81+'DEC-OH'!R81+'DEC-OI'!R81+'DBH-OS'!R81+'DBH-OH'!R81+'DBH-OI'!R81+XCLH!R81+XCLA!R81+DRFR!R81+DSFS!R81+DSTG!R81+XYM1!R81+XYM2!R81+XYM3E!R81+XYM4E!R81+SAGE!R81+'ABXY-TI1S'!R81+'ABXY-TI2S'!R81+ABZ!R81+'ASXY-TI1S'!R81+'ASXY-TI2S'!R81+'ASXY-TI3S'!R81+ASZ!R81+'MBXY-TI1S'!R81+'MBXY-TI2S'!R81+MBZ!R81+'MSXY-TI1S'!R81+'MSXY-TI2S'!R81++'MSXY-TI3S'!R81+MSZ!R81+'DEC-U'!R81+DECR!R81+'DBH-U'!R81+DBHR!R81+AMIL!R81</f>
        <v>81.936288848420702</v>
      </c>
      <c r="D81" s="19">
        <f>'DEC-OS'!S81+'DEC-OH'!S81+'DEC-OI'!S81+'DBH-OS'!S81+'DBH-OH'!S81+'DBH-OI'!S81+XCLH!S81+XCLA!S81+DRFR!S81+DSFS!S81+DSTG!S81+XYM1!S81+XYM2!S81+XYM3E!S81+XYM4E!S81+SAGE!S81+'ABXY-TI1S'!S81+'ABXY-TI2S'!S81+ABZ!S81+'ASXY-TI1S'!S81+'ASXY-TI2S'!S81+'ASXY-TI3S'!S81+ASZ!S81+'MBXY-TI1S'!S81+'MBXY-TI2S'!S81+MBZ!S81+'MSXY-TI1S'!S81+'MSXY-TI2S'!S81++'MSXY-TI3S'!S81+MSZ!S81+'DEC-U'!S81+DECR!S81+'DBH-U'!S81+DBHR!S81+AMIL!S81</f>
        <v>13.585733184602921</v>
      </c>
      <c r="E81" s="19">
        <f>'DEC-OS'!T81+'DEC-OH'!T81+'DEC-OI'!T81+'DBH-OS'!T81+'DBH-OH'!T81+'DBH-OI'!T81+XCLH!T81+XCLA!T81+DRFR!T81+DSFS!T81+DSTG!T81+XYM1!T81+XYM2!T81+XYM3E!T81+XYM4E!T81+SAGE!T81+'ABXY-TI1S'!T81+'ABXY-TI2S'!T81+ABZ!T81+'ASXY-TI1S'!T81+'ASXY-TI2S'!T81+'ASXY-TI3S'!T81+ASZ!T81+'MBXY-TI1S'!T81+'MBXY-TI2S'!T81+MBZ!T81+'MSXY-TI1S'!T81+'MSXY-TI2S'!T81++'MSXY-TI3S'!T81+MSZ!T81+'DEC-U'!T81+DECR!T81+'DBH-U'!T81+DBHR!T81+AMIL!T81</f>
        <v>-0.23510806684026056</v>
      </c>
      <c r="F81" s="19">
        <f>'DEC-OS'!U81+'DEC-OH'!U81+'DEC-OI'!U81+'DBH-OS'!U81+'DBH-OH'!U81+'DBH-OI'!U81+XCLH!U81+XCLA!U81+DRFR!U81+DSFS!U81+DSTG!U81+XYM1!U81+XYM2!U81+XYM3E!U81+XYM4E!U81+SAGE!U81+'ABXY-TI1S'!U81+'ABXY-TI2S'!U81+ABZ!U81+'ASXY-TI1S'!U81+'ASXY-TI2S'!U81+'ASXY-TI3S'!U81+ASZ!U81+'MBXY-TI1S'!U81+'MBXY-TI2S'!U81+MBZ!U81+'MSXY-TI1S'!U81+'MSXY-TI2S'!U81++'MSXY-TI3S'!U81+MSZ!U81+'DEC-U'!U81+DECR!U81+'DBH-U'!U81+DBHR!U81+AMIL!U81</f>
        <v>-13.866114756692141</v>
      </c>
      <c r="G81" s="19">
        <f>'DEC-OS'!V81+'DEC-OH'!V81+'DEC-OI'!V81+'DBH-OS'!V81+'DBH-OH'!V81+'DBH-OI'!V81+XCLH!V81+XCLA!V81+DRFR!V81+DSFS!V81+DSTG!V81+XYM1!V81+XYM2!V81+XYM3E!V81+XYM4E!V81+SAGE!V81+'ABXY-TI1S'!V81+'ABXY-TI2S'!V81+ABZ!V81+'ASXY-TI1S'!V81+'ASXY-TI2S'!V81+'ASXY-TI3S'!V81+ASZ!V81+'MBXY-TI1S'!V81+'MBXY-TI2S'!V81+MBZ!V81+'MSXY-TI1S'!V81+'MSXY-TI2S'!V81++'MSXY-TI3S'!V81+MSZ!V81+'DEC-U'!V81+DECR!V81+'DBH-U'!V81+DBHR!V81+AMIL!V81</f>
        <v>0.15259090035998152</v>
      </c>
      <c r="H81" s="20">
        <f t="shared" si="12"/>
        <v>26.78427041863916</v>
      </c>
      <c r="I81" s="20">
        <f t="shared" si="13"/>
        <v>81.936288848420702</v>
      </c>
      <c r="J81" s="20">
        <f t="shared" si="14"/>
        <v>7.755769562527445</v>
      </c>
      <c r="K81" s="20">
        <f t="shared" si="15"/>
        <v>-0.26395509766166431</v>
      </c>
      <c r="L81" s="20">
        <f t="shared" si="16"/>
        <v>-10.738814948899885</v>
      </c>
      <c r="M81" s="20">
        <f t="shared" si="17"/>
        <v>9.4273497784136073E-2</v>
      </c>
      <c r="N81" s="88">
        <f>COS(Wellpath!$L81)*COS(Wellpath!$M81)</f>
        <v>0.97305828562062002</v>
      </c>
      <c r="O81" s="88">
        <f>-SIN(Wellpath!$M81)</f>
        <v>0</v>
      </c>
      <c r="P81" s="88">
        <f>SIN(Wellpath!$L81)*COS(Wellpath!$M81)</f>
        <v>0.23055926089632564</v>
      </c>
      <c r="Q81" s="88">
        <f>COS(Wellpath!$L81)*SIN(Wellpath!$M81)</f>
        <v>0</v>
      </c>
      <c r="R81" s="88">
        <f>COS(Wellpath!$M81)</f>
        <v>1</v>
      </c>
      <c r="S81" s="88">
        <f>SIN(Wellpath!$L81)*SIN(Wellpath!$M81)</f>
        <v>0</v>
      </c>
      <c r="T81" s="88">
        <f>-SIN(Wellpath!$L81)</f>
        <v>-0.23055926089632564</v>
      </c>
      <c r="U81" s="88">
        <v>0</v>
      </c>
      <c r="V81" s="88">
        <f>COS(Wellpath!$L81)</f>
        <v>0.97305828562062002</v>
      </c>
    </row>
    <row r="82" spans="1:22" x14ac:dyDescent="0.25">
      <c r="A82" s="26">
        <f>Wellpath!E82</f>
        <v>2280</v>
      </c>
      <c r="B82" s="19">
        <f>'DEC-OS'!Q82+'DEC-OH'!Q82+'DEC-OI'!Q82+'DBH-OS'!Q82+'DBH-OH'!Q82+'DBH-OI'!Q82+XCLH!Q82+XCLA!Q82+DRFR!Q82+DSFS!Q82+DSTG!Q82+XYM1!Q82+XYM2!Q82+XYM3E!Q82+XYM4E!Q82+SAGE!Q82+'ABXY-TI1S'!Q82+'ABXY-TI2S'!Q82+ABZ!Q82+'ASXY-TI1S'!Q82+'ASXY-TI2S'!Q82+'ASXY-TI3S'!Q82+ASZ!Q82+'MBXY-TI1S'!Q82+'MBXY-TI2S'!Q82+MBZ!Q82+'MSXY-TI1S'!Q82+'MSXY-TI2S'!Q82++'MSXY-TI3S'!Q82+MSZ!Q82+'DEC-U'!Q82+DECR!Q82+'DBH-U'!Q82+DBHR!Q82+AMIL!Q82</f>
        <v>21.619290907148862</v>
      </c>
      <c r="C82" s="19">
        <f>'DEC-OS'!R82+'DEC-OH'!R82+'DEC-OI'!R82+'DBH-OS'!R82+'DBH-OH'!R82+'DBH-OI'!R82+XCLH!R82+XCLA!R82+DRFR!R82+DSFS!R82+DSTG!R82+XYM1!R82+XYM2!R82+XYM3E!R82+XYM4E!R82+SAGE!R82+'ABXY-TI1S'!R82+'ABXY-TI2S'!R82+ABZ!R82+'ASXY-TI1S'!R82+'ASXY-TI2S'!R82+'ASXY-TI3S'!R82+ASZ!R82+'MBXY-TI1S'!R82+'MBXY-TI2S'!R82+MBZ!R82+'MSXY-TI1S'!R82+'MSXY-TI2S'!R82++'MSXY-TI3S'!R82+MSZ!R82+'DEC-U'!R82+DECR!R82+'DBH-U'!R82+DBHR!R82+AMIL!R82</f>
        <v>82.989586475754408</v>
      </c>
      <c r="D82" s="19">
        <f>'DEC-OS'!S82+'DEC-OH'!S82+'DEC-OI'!S82+'DBH-OS'!S82+'DBH-OH'!S82+'DBH-OI'!S82+XCLH!S82+XCLA!S82+DRFR!S82+DSFS!S82+DSTG!S82+XYM1!S82+XYM2!S82+XYM3E!S82+XYM4E!S82+SAGE!S82+'ABXY-TI1S'!S82+'ABXY-TI2S'!S82+ABZ!S82+'ASXY-TI1S'!S82+'ASXY-TI2S'!S82+'ASXY-TI3S'!S82+ASZ!S82+'MBXY-TI1S'!S82+'MBXY-TI2S'!S82+MBZ!S82+'MSXY-TI1S'!S82+'MSXY-TI2S'!S82++'MSXY-TI3S'!S82+MSZ!S82+'DEC-U'!S82+DECR!S82+'DBH-U'!S82+DBHR!S82+AMIL!S82</f>
        <v>13.777664697257949</v>
      </c>
      <c r="E82" s="19">
        <f>'DEC-OS'!T82+'DEC-OH'!T82+'DEC-OI'!T82+'DBH-OS'!T82+'DBH-OH'!T82+'DBH-OI'!T82+XCLH!T82+XCLA!T82+DRFR!T82+DSFS!T82+DSTG!T82+XYM1!T82+XYM2!T82+XYM3E!T82+XYM4E!T82+SAGE!T82+'ABXY-TI1S'!T82+'ABXY-TI2S'!T82+ABZ!T82+'ASXY-TI1S'!T82+'ASXY-TI2S'!T82+'ASXY-TI3S'!T82+ASZ!T82+'MBXY-TI1S'!T82+'MBXY-TI2S'!T82+MBZ!T82+'MSXY-TI1S'!T82+'MSXY-TI2S'!T82++'MSXY-TI3S'!T82+MSZ!T82+'DEC-U'!T82+DECR!T82+'DBH-U'!T82+DBHR!T82+AMIL!T82</f>
        <v>-0.23976596086878491</v>
      </c>
      <c r="F82" s="19">
        <f>'DEC-OS'!U82+'DEC-OH'!U82+'DEC-OI'!U82+'DBH-OS'!U82+'DBH-OH'!U82+'DBH-OI'!U82+XCLH!U82+XCLA!U82+DRFR!U82+DSFS!U82+DSTG!U82+XYM1!U82+XYM2!U82+XYM3E!U82+XYM4E!U82+SAGE!U82+'ABXY-TI1S'!U82+'ABXY-TI2S'!U82+ABZ!U82+'ASXY-TI1S'!U82+'ASXY-TI2S'!U82+'ASXY-TI3S'!U82+ASZ!U82+'MBXY-TI1S'!U82+'MBXY-TI2S'!U82+MBZ!U82+'MSXY-TI1S'!U82+'MSXY-TI2S'!U82++'MSXY-TI3S'!U82+MSZ!U82+'DEC-U'!U82+DECR!U82+'DBH-U'!U82+DBHR!U82+AMIL!U82</f>
        <v>-14.143206430347599</v>
      </c>
      <c r="G82" s="19">
        <f>'DEC-OS'!V82+'DEC-OH'!V82+'DEC-OI'!V82+'DBH-OS'!V82+'DBH-OH'!V82+'DBH-OI'!V82+XCLH!V82+XCLA!V82+DRFR!V82+DSFS!V82+DSTG!V82+XYM1!V82+XYM2!V82+XYM3E!V82+XYM4E!V82+SAGE!V82+'ABXY-TI1S'!V82+'ABXY-TI2S'!V82+ABZ!V82+'ASXY-TI1S'!V82+'ASXY-TI2S'!V82+'ASXY-TI3S'!V82+ASZ!V82+'MBXY-TI1S'!V82+'MBXY-TI2S'!V82+MBZ!V82+'MSXY-TI1S'!V82+'MSXY-TI2S'!V82++'MSXY-TI3S'!V82+MSZ!V82+'DEC-U'!V82+DECR!V82+'DBH-U'!V82+DBHR!V82+AMIL!V82</f>
        <v>0.15404197645124418</v>
      </c>
      <c r="H82" s="20">
        <f t="shared" si="12"/>
        <v>26.765471184815173</v>
      </c>
      <c r="I82" s="20">
        <f t="shared" si="13"/>
        <v>82.989586475754408</v>
      </c>
      <c r="J82" s="20">
        <f t="shared" si="14"/>
        <v>8.6314844195916329</v>
      </c>
      <c r="K82" s="20">
        <f t="shared" si="15"/>
        <v>-0.2653564041515879</v>
      </c>
      <c r="L82" s="20">
        <f t="shared" si="16"/>
        <v>-11.540913938463108</v>
      </c>
      <c r="M82" s="20">
        <f t="shared" si="17"/>
        <v>0.1039356785520569</v>
      </c>
      <c r="N82" s="88">
        <f>COS(Wellpath!$L82)*COS(Wellpath!$M82)</f>
        <v>0.98051192696955725</v>
      </c>
      <c r="O82" s="88">
        <f>-SIN(Wellpath!$M82)</f>
        <v>0</v>
      </c>
      <c r="P82" s="88">
        <f>SIN(Wellpath!$L82)*COS(Wellpath!$M82)</f>
        <v>0.19645956599373224</v>
      </c>
      <c r="Q82" s="88">
        <f>COS(Wellpath!$L82)*SIN(Wellpath!$M82)</f>
        <v>0</v>
      </c>
      <c r="R82" s="88">
        <f>COS(Wellpath!$M82)</f>
        <v>1</v>
      </c>
      <c r="S82" s="88">
        <f>SIN(Wellpath!$L82)*SIN(Wellpath!$M82)</f>
        <v>0</v>
      </c>
      <c r="T82" s="88">
        <f>-SIN(Wellpath!$L82)</f>
        <v>-0.19645956599373224</v>
      </c>
      <c r="U82" s="88">
        <v>0</v>
      </c>
      <c r="V82" s="88">
        <f>COS(Wellpath!$L82)</f>
        <v>0.98051192696955725</v>
      </c>
    </row>
    <row r="83" spans="1:22" x14ac:dyDescent="0.25">
      <c r="A83" s="26">
        <f>Wellpath!E83</f>
        <v>2310</v>
      </c>
      <c r="B83" s="19">
        <f>'DEC-OS'!Q83+'DEC-OH'!Q83+'DEC-OI'!Q83+'DBH-OS'!Q83+'DBH-OH'!Q83+'DBH-OI'!Q83+XCLH!Q83+XCLA!Q83+DRFR!Q83+DSFS!Q83+DSTG!Q83+XYM1!Q83+XYM2!Q83+XYM3E!Q83+XYM4E!Q83+SAGE!Q83+'ABXY-TI1S'!Q83+'ABXY-TI2S'!Q83+ABZ!Q83+'ASXY-TI1S'!Q83+'ASXY-TI2S'!Q83+'ASXY-TI3S'!Q83+ASZ!Q83+'MBXY-TI1S'!Q83+'MBXY-TI2S'!Q83+MBZ!Q83+'MSXY-TI1S'!Q83+'MSXY-TI2S'!Q83++'MSXY-TI3S'!Q83+MSZ!Q83+'DEC-U'!Q83+DECR!Q83+'DBH-U'!Q83+DBHR!Q83+AMIL!Q83</f>
        <v>22.268687098709204</v>
      </c>
      <c r="C83" s="19">
        <f>'DEC-OS'!R83+'DEC-OH'!R83+'DEC-OI'!R83+'DBH-OS'!R83+'DBH-OH'!R83+'DBH-OI'!R83+XCLH!R83+XCLA!R83+DRFR!R83+DSFS!R83+DSTG!R83+XYM1!R83+XYM2!R83+XYM3E!R83+XYM4E!R83+SAGE!R83+'ABXY-TI1S'!R83+'ABXY-TI2S'!R83+ABZ!R83+'ASXY-TI1S'!R83+'ASXY-TI2S'!R83+'ASXY-TI3S'!R83+ASZ!R83+'MBXY-TI1S'!R83+'MBXY-TI2S'!R83+MBZ!R83+'MSXY-TI1S'!R83+'MSXY-TI2S'!R83++'MSXY-TI3S'!R83+MSZ!R83+'DEC-U'!R83+DECR!R83+'DBH-U'!R83+DBHR!R83+AMIL!R83</f>
        <v>83.888836257721337</v>
      </c>
      <c r="D83" s="19">
        <f>'DEC-OS'!S83+'DEC-OH'!S83+'DEC-OI'!S83+'DBH-OS'!S83+'DBH-OH'!S83+'DBH-OI'!S83+XCLH!S83+XCLA!S83+DRFR!S83+DSFS!S83+DSTG!S83+XYM1!S83+XYM2!S83+XYM3E!S83+XYM4E!S83+SAGE!S83+'ABXY-TI1S'!S83+'ABXY-TI2S'!S83+ABZ!S83+'ASXY-TI1S'!S83+'ASXY-TI2S'!S83+'ASXY-TI3S'!S83+ASZ!S83+'MBXY-TI1S'!S83+'MBXY-TI2S'!S83+MBZ!S83+'MSXY-TI1S'!S83+'MSXY-TI2S'!S83++'MSXY-TI3S'!S83+MSZ!S83+'DEC-U'!S83+DECR!S83+'DBH-U'!S83+DBHR!S83+AMIL!S83</f>
        <v>13.952525141368982</v>
      </c>
      <c r="E83" s="19">
        <f>'DEC-OS'!T83+'DEC-OH'!T83+'DEC-OI'!T83+'DBH-OS'!T83+'DBH-OH'!T83+'DBH-OI'!T83+XCLH!T83+XCLA!T83+DRFR!T83+DSFS!T83+DSTG!T83+XYM1!T83+XYM2!T83+XYM3E!T83+XYM4E!T83+SAGE!T83+'ABXY-TI1S'!T83+'ABXY-TI2S'!T83+ABZ!T83+'ASXY-TI1S'!T83+'ASXY-TI2S'!T83+'ASXY-TI3S'!T83+ASZ!T83+'MBXY-TI1S'!T83+'MBXY-TI2S'!T83+MBZ!T83+'MSXY-TI1S'!T83+'MSXY-TI2S'!T83++'MSXY-TI3S'!T83+MSZ!T83+'DEC-U'!T83+DECR!T83+'DBH-U'!T83+DBHR!T83+AMIL!T83</f>
        <v>-0.24406715415640204</v>
      </c>
      <c r="F83" s="19">
        <f>'DEC-OS'!U83+'DEC-OH'!U83+'DEC-OI'!U83+'DBH-OS'!U83+'DBH-OH'!U83+'DBH-OI'!U83+XCLH!U83+XCLA!U83+DRFR!U83+DSFS!U83+DSTG!U83+XYM1!U83+XYM2!U83+XYM3E!U83+XYM4E!U83+SAGE!U83+'ABXY-TI1S'!U83+'ABXY-TI2S'!U83+ABZ!U83+'ASXY-TI1S'!U83+'ASXY-TI2S'!U83+'ASXY-TI3S'!U83+ASZ!U83+'MBXY-TI1S'!U83+'MBXY-TI2S'!U83+MBZ!U83+'MSXY-TI1S'!U83+'MSXY-TI2S'!U83++'MSXY-TI3S'!U83+MSZ!U83+'DEC-U'!U83+DECR!U83+'DBH-U'!U83+DBHR!U83+AMIL!U83</f>
        <v>-14.397942538295593</v>
      </c>
      <c r="G83" s="19">
        <f>'DEC-OS'!V83+'DEC-OH'!V83+'DEC-OI'!V83+'DBH-OS'!V83+'DBH-OH'!V83+'DBH-OI'!V83+XCLH!V83+XCLA!V83+DRFR!V83+DSFS!V83+DSTG!V83+XYM1!V83+XYM2!V83+XYM3E!V83+XYM4E!V83+SAGE!V83+'ABXY-TI1S'!V83+'ABXY-TI2S'!V83+ABZ!V83+'ASXY-TI1S'!V83+'ASXY-TI2S'!V83+'ASXY-TI3S'!V83+ASZ!V83+'MBXY-TI1S'!V83+'MBXY-TI2S'!V83+MBZ!V83+'MSXY-TI1S'!V83+'MSXY-TI2S'!V83++'MSXY-TI3S'!V83+MSZ!V83+'DEC-U'!V83+DECR!V83+'DBH-U'!V83+DBHR!V83+AMIL!V83</f>
        <v>0.15520674325278444</v>
      </c>
      <c r="H83" s="20">
        <f t="shared" si="12"/>
        <v>26.656758158060903</v>
      </c>
      <c r="I83" s="20">
        <f t="shared" si="13"/>
        <v>83.888836257721337</v>
      </c>
      <c r="J83" s="20">
        <f t="shared" si="14"/>
        <v>9.5644540820172868</v>
      </c>
      <c r="K83" s="20">
        <f t="shared" si="15"/>
        <v>-0.26600057857665604</v>
      </c>
      <c r="L83" s="20">
        <f t="shared" si="16"/>
        <v>-12.310713712220576</v>
      </c>
      <c r="M83" s="20">
        <f t="shared" si="17"/>
        <v>0.11358521508552456</v>
      </c>
      <c r="N83" s="88">
        <f>COS(Wellpath!$L83)*COS(Wellpath!$M83)</f>
        <v>0.98677096557176602</v>
      </c>
      <c r="O83" s="88">
        <f>-SIN(Wellpath!$M83)</f>
        <v>0</v>
      </c>
      <c r="P83" s="88">
        <f>SIN(Wellpath!$L83)*COS(Wellpath!$M83)</f>
        <v>0.16212051537225175</v>
      </c>
      <c r="Q83" s="88">
        <f>COS(Wellpath!$L83)*SIN(Wellpath!$M83)</f>
        <v>0</v>
      </c>
      <c r="R83" s="88">
        <f>COS(Wellpath!$M83)</f>
        <v>1</v>
      </c>
      <c r="S83" s="88">
        <f>SIN(Wellpath!$L83)*SIN(Wellpath!$M83)</f>
        <v>0</v>
      </c>
      <c r="T83" s="88">
        <f>-SIN(Wellpath!$L83)</f>
        <v>-0.16212051537225175</v>
      </c>
      <c r="U83" s="88">
        <v>0</v>
      </c>
      <c r="V83" s="88">
        <f>COS(Wellpath!$L83)</f>
        <v>0.98677096557176602</v>
      </c>
    </row>
    <row r="84" spans="1:22" x14ac:dyDescent="0.25">
      <c r="A84" s="26">
        <f>Wellpath!E84</f>
        <v>2340</v>
      </c>
      <c r="B84" s="19">
        <f>'DEC-OS'!Q84+'DEC-OH'!Q84+'DEC-OI'!Q84+'DBH-OS'!Q84+'DBH-OH'!Q84+'DBH-OI'!Q84+XCLH!Q84+XCLA!Q84+DRFR!Q84+DSFS!Q84+DSTG!Q84+XYM1!Q84+XYM2!Q84+XYM3E!Q84+XYM4E!Q84+SAGE!Q84+'ABXY-TI1S'!Q84+'ABXY-TI2S'!Q84+ABZ!Q84+'ASXY-TI1S'!Q84+'ASXY-TI2S'!Q84+'ASXY-TI3S'!Q84+ASZ!Q84+'MBXY-TI1S'!Q84+'MBXY-TI2S'!Q84+MBZ!Q84+'MSXY-TI1S'!Q84+'MSXY-TI2S'!Q84++'MSXY-TI3S'!Q84+MSZ!Q84+'DEC-U'!Q84+DECR!Q84+'DBH-U'!Q84+DBHR!Q84+AMIL!Q84</f>
        <v>22.895748620563484</v>
      </c>
      <c r="C84" s="19">
        <f>'DEC-OS'!R84+'DEC-OH'!R84+'DEC-OI'!R84+'DBH-OS'!R84+'DBH-OH'!R84+'DBH-OI'!R84+XCLH!R84+XCLA!R84+DRFR!R84+DSFS!R84+DSTG!R84+XYM1!R84+XYM2!R84+XYM3E!R84+XYM4E!R84+SAGE!R84+'ABXY-TI1S'!R84+'ABXY-TI2S'!R84+ABZ!R84+'ASXY-TI1S'!R84+'ASXY-TI2S'!R84+'ASXY-TI3S'!R84+ASZ!R84+'MBXY-TI1S'!R84+'MBXY-TI2S'!R84+MBZ!R84+'MSXY-TI1S'!R84+'MSXY-TI2S'!R84++'MSXY-TI3S'!R84+MSZ!R84+'DEC-U'!R84+DECR!R84+'DBH-U'!R84+DBHR!R84+AMIL!R84</f>
        <v>84.631564738599636</v>
      </c>
      <c r="D84" s="19">
        <f>'DEC-OS'!S84+'DEC-OH'!S84+'DEC-OI'!S84+'DBH-OS'!S84+'DBH-OH'!S84+'DBH-OI'!S84+XCLH!S84+XCLA!S84+DRFR!S84+DSFS!S84+DSTG!S84+XYM1!S84+XYM2!S84+XYM3E!S84+XYM4E!S84+SAGE!S84+'ABXY-TI1S'!S84+'ABXY-TI2S'!S84+ABZ!S84+'ASXY-TI1S'!S84+'ASXY-TI2S'!S84+'ASXY-TI3S'!S84+ASZ!S84+'MBXY-TI1S'!S84+'MBXY-TI2S'!S84+MBZ!S84+'MSXY-TI1S'!S84+'MSXY-TI2S'!S84++'MSXY-TI3S'!S84+MSZ!S84+'DEC-U'!S84+DECR!S84+'DBH-U'!S84+DBHR!S84+AMIL!S84</f>
        <v>14.111281091335025</v>
      </c>
      <c r="E84" s="19">
        <f>'DEC-OS'!T84+'DEC-OH'!T84+'DEC-OI'!T84+'DBH-OS'!T84+'DBH-OH'!T84+'DBH-OI'!T84+XCLH!T84+XCLA!T84+DRFR!T84+DSFS!T84+DSTG!T84+XYM1!T84+XYM2!T84+XYM3E!T84+XYM4E!T84+SAGE!T84+'ABXY-TI1S'!T84+'ABXY-TI2S'!T84+ABZ!T84+'ASXY-TI1S'!T84+'ASXY-TI2S'!T84+'ASXY-TI3S'!T84+ASZ!T84+'MBXY-TI1S'!T84+'MBXY-TI2S'!T84+MBZ!T84+'MSXY-TI1S'!T84+'MSXY-TI2S'!T84++'MSXY-TI3S'!T84+MSZ!T84+'DEC-U'!T84+DECR!T84+'DBH-U'!T84+DBHR!T84+AMIL!T84</f>
        <v>-0.24799805933156638</v>
      </c>
      <c r="F84" s="19">
        <f>'DEC-OS'!U84+'DEC-OH'!U84+'DEC-OI'!U84+'DBH-OS'!U84+'DBH-OH'!U84+'DBH-OI'!U84+XCLH!U84+XCLA!U84+DRFR!U84+DSFS!U84+DSTG!U84+XYM1!U84+XYM2!U84+XYM3E!U84+XYM4E!U84+SAGE!U84+'ABXY-TI1S'!U84+'ABXY-TI2S'!U84+ABZ!U84+'ASXY-TI1S'!U84+'ASXY-TI2S'!U84+'ASXY-TI3S'!U84+ASZ!U84+'MBXY-TI1S'!U84+'MBXY-TI2S'!U84+MBZ!U84+'MSXY-TI1S'!U84+'MSXY-TI2S'!U84++'MSXY-TI3S'!U84+MSZ!U84+'DEC-U'!U84+DECR!U84+'DBH-U'!U84+DBHR!U84+AMIL!U84</f>
        <v>-14.628352260919346</v>
      </c>
      <c r="G84" s="19">
        <f>'DEC-OS'!V84+'DEC-OH'!V84+'DEC-OI'!V84+'DBH-OS'!V84+'DBH-OH'!V84+'DBH-OI'!V84+XCLH!V84+XCLA!V84+DRFR!V84+DSFS!V84+DSTG!V84+XYM1!V84+XYM2!V84+XYM3E!V84+XYM4E!V84+SAGE!V84+'ABXY-TI1S'!V84+'ABXY-TI2S'!V84+ABZ!V84+'ASXY-TI1S'!V84+'ASXY-TI2S'!V84+'ASXY-TI3S'!V84+ASZ!V84+'MBXY-TI1S'!V84+'MBXY-TI2S'!V84+MBZ!V84+'MSXY-TI1S'!V84+'MSXY-TI2S'!V84++'MSXY-TI3S'!V84+MSZ!V84+'DEC-U'!V84+DECR!V84+'DBH-U'!V84+DBHR!V84+AMIL!V84</f>
        <v>0.15610152966660579</v>
      </c>
      <c r="H84" s="20">
        <f t="shared" si="12"/>
        <v>26.454939477092967</v>
      </c>
      <c r="I84" s="20">
        <f t="shared" si="13"/>
        <v>84.631564738599636</v>
      </c>
      <c r="J84" s="20">
        <f t="shared" si="14"/>
        <v>10.552090234805542</v>
      </c>
      <c r="K84" s="20">
        <f t="shared" si="15"/>
        <v>-0.26588741268992189</v>
      </c>
      <c r="L84" s="20">
        <f t="shared" si="16"/>
        <v>-13.040523525028853</v>
      </c>
      <c r="M84" s="20">
        <f t="shared" si="17"/>
        <v>0.12318526198184787</v>
      </c>
      <c r="N84" s="88">
        <f>COS(Wellpath!$L84)*COS(Wellpath!$M84)</f>
        <v>0.99182777575284053</v>
      </c>
      <c r="O84" s="88">
        <f>-SIN(Wellpath!$M84)</f>
        <v>0</v>
      </c>
      <c r="P84" s="88">
        <f>SIN(Wellpath!$L84)*COS(Wellpath!$M84)</f>
        <v>0.12758394587554114</v>
      </c>
      <c r="Q84" s="88">
        <f>COS(Wellpath!$L84)*SIN(Wellpath!$M84)</f>
        <v>0</v>
      </c>
      <c r="R84" s="88">
        <f>COS(Wellpath!$M84)</f>
        <v>1</v>
      </c>
      <c r="S84" s="88">
        <f>SIN(Wellpath!$L84)*SIN(Wellpath!$M84)</f>
        <v>0</v>
      </c>
      <c r="T84" s="88">
        <f>-SIN(Wellpath!$L84)</f>
        <v>-0.12758394587554114</v>
      </c>
      <c r="U84" s="88">
        <v>0</v>
      </c>
      <c r="V84" s="88">
        <f>COS(Wellpath!$L84)</f>
        <v>0.99182777575284053</v>
      </c>
    </row>
    <row r="85" spans="1:22" x14ac:dyDescent="0.25">
      <c r="A85" s="26">
        <f>Wellpath!E85</f>
        <v>2370</v>
      </c>
      <c r="B85" s="19">
        <f>'DEC-OS'!Q85+'DEC-OH'!Q85+'DEC-OI'!Q85+'DBH-OS'!Q85+'DBH-OH'!Q85+'DBH-OI'!Q85+XCLH!Q85+XCLA!Q85+DRFR!Q85+DSFS!Q85+DSTG!Q85+XYM1!Q85+XYM2!Q85+XYM3E!Q85+XYM4E!Q85+SAGE!Q85+'ABXY-TI1S'!Q85+'ABXY-TI2S'!Q85+ABZ!Q85+'ASXY-TI1S'!Q85+'ASXY-TI2S'!Q85+'ASXY-TI3S'!Q85+ASZ!Q85+'MBXY-TI1S'!Q85+'MBXY-TI2S'!Q85+MBZ!Q85+'MSXY-TI1S'!Q85+'MSXY-TI2S'!Q85++'MSXY-TI3S'!Q85+MSZ!Q85+'DEC-U'!Q85+DECR!Q85+'DBH-U'!Q85+DBHR!Q85+AMIL!Q85</f>
        <v>23.491489425644062</v>
      </c>
      <c r="C85" s="19">
        <f>'DEC-OS'!R85+'DEC-OH'!R85+'DEC-OI'!R85+'DBH-OS'!R85+'DBH-OH'!R85+'DBH-OI'!R85+XCLH!R85+XCLA!R85+DRFR!R85+DSFS!R85+DSTG!R85+XYM1!R85+XYM2!R85+XYM3E!R85+XYM4E!R85+SAGE!R85+'ABXY-TI1S'!R85+'ABXY-TI2S'!R85+ABZ!R85+'ASXY-TI1S'!R85+'ASXY-TI2S'!R85+'ASXY-TI3S'!R85+ASZ!R85+'MBXY-TI1S'!R85+'MBXY-TI2S'!R85+MBZ!R85+'MSXY-TI1S'!R85+'MSXY-TI2S'!R85++'MSXY-TI3S'!R85+MSZ!R85+'DEC-U'!R85+DECR!R85+'DBH-U'!R85+DBHR!R85+AMIL!R85</f>
        <v>85.216010998402311</v>
      </c>
      <c r="D85" s="19">
        <f>'DEC-OS'!S85+'DEC-OH'!S85+'DEC-OI'!S85+'DBH-OS'!S85+'DBH-OH'!S85+'DBH-OI'!S85+XCLH!S85+XCLA!S85+DRFR!S85+DSFS!S85+DSTG!S85+XYM1!S85+XYM2!S85+XYM3E!S85+XYM4E!S85+SAGE!S85+'ABXY-TI1S'!S85+'ABXY-TI2S'!S85+ABZ!S85+'ASXY-TI1S'!S85+'ASXY-TI2S'!S85+'ASXY-TI3S'!S85+ASZ!S85+'MBXY-TI1S'!S85+'MBXY-TI2S'!S85+MBZ!S85+'MSXY-TI1S'!S85+'MSXY-TI2S'!S85++'MSXY-TI3S'!S85+MSZ!S85+'DEC-U'!S85+DECR!S85+'DBH-U'!S85+DBHR!S85+AMIL!S85</f>
        <v>14.255162677313892</v>
      </c>
      <c r="E85" s="19">
        <f>'DEC-OS'!T85+'DEC-OH'!T85+'DEC-OI'!T85+'DBH-OS'!T85+'DBH-OH'!T85+'DBH-OI'!T85+XCLH!T85+XCLA!T85+DRFR!T85+DSFS!T85+DSTG!T85+XYM1!T85+XYM2!T85+XYM3E!T85+XYM4E!T85+SAGE!T85+'ABXY-TI1S'!T85+'ABXY-TI2S'!T85+ABZ!T85+'ASXY-TI1S'!T85+'ASXY-TI2S'!T85+'ASXY-TI3S'!T85+ASZ!T85+'MBXY-TI1S'!T85+'MBXY-TI2S'!T85+MBZ!T85+'MSXY-TI1S'!T85+'MSXY-TI2S'!T85++'MSXY-TI3S'!T85+MSZ!T85+'DEC-U'!T85+DECR!T85+'DBH-U'!T85+DBHR!T85+AMIL!T85</f>
        <v>-0.2515483100156547</v>
      </c>
      <c r="F85" s="19">
        <f>'DEC-OS'!U85+'DEC-OH'!U85+'DEC-OI'!U85+'DBH-OS'!U85+'DBH-OH'!U85+'DBH-OI'!U85+XCLH!U85+XCLA!U85+DRFR!U85+DSFS!U85+DSTG!U85+XYM1!U85+XYM2!U85+XYM3E!U85+XYM4E!U85+SAGE!U85+'ABXY-TI1S'!U85+'ABXY-TI2S'!U85+ABZ!U85+'ASXY-TI1S'!U85+'ASXY-TI2S'!U85+'ASXY-TI3S'!U85+ASZ!U85+'MBXY-TI1S'!U85+'MBXY-TI2S'!U85+MBZ!U85+'MSXY-TI1S'!U85+'MSXY-TI2S'!U85++'MSXY-TI3S'!U85+MSZ!U85+'DEC-U'!U85+DECR!U85+'DBH-U'!U85+DBHR!U85+AMIL!U85</f>
        <v>-14.831966946634198</v>
      </c>
      <c r="G85" s="19">
        <f>'DEC-OS'!V85+'DEC-OH'!V85+'DEC-OI'!V85+'DBH-OS'!V85+'DBH-OH'!V85+'DBH-OI'!V85+XCLH!V85+XCLA!V85+DRFR!V85+DSFS!V85+DSTG!V85+XYM1!V85+XYM2!V85+XYM3E!V85+XYM4E!V85+SAGE!V85+'ABXY-TI1S'!V85+'ABXY-TI2S'!V85+ABZ!V85+'ASXY-TI1S'!V85+'ASXY-TI2S'!V85+'ASXY-TI3S'!V85+ASZ!V85+'MBXY-TI1S'!V85+'MBXY-TI2S'!V85+MBZ!V85+'MSXY-TI1S'!V85+'MSXY-TI2S'!V85++'MSXY-TI3S'!V85+MSZ!V85+'DEC-U'!V85+DECR!V85+'DBH-U'!V85+DBHR!V85+AMIL!V85</f>
        <v>0.15674550658003975</v>
      </c>
      <c r="H85" s="20">
        <f t="shared" si="12"/>
        <v>26.155415783358904</v>
      </c>
      <c r="I85" s="20">
        <f t="shared" si="13"/>
        <v>85.216010998402311</v>
      </c>
      <c r="J85" s="20">
        <f t="shared" si="14"/>
        <v>11.591236319599048</v>
      </c>
      <c r="K85" s="20">
        <f t="shared" si="15"/>
        <v>-0.26502105797739434</v>
      </c>
      <c r="L85" s="20">
        <f t="shared" si="16"/>
        <v>-13.721728957874737</v>
      </c>
      <c r="M85" s="20">
        <f t="shared" si="17"/>
        <v>0.13270096055909997</v>
      </c>
      <c r="N85" s="88">
        <f>COS(Wellpath!$L85)*COS(Wellpath!$M85)</f>
        <v>0.99567619656851702</v>
      </c>
      <c r="O85" s="88">
        <f>-SIN(Wellpath!$M85)</f>
        <v>0</v>
      </c>
      <c r="P85" s="88">
        <f>SIN(Wellpath!$L85)*COS(Wellpath!$M85)</f>
        <v>9.289193499358149E-2</v>
      </c>
      <c r="Q85" s="88">
        <f>COS(Wellpath!$L85)*SIN(Wellpath!$M85)</f>
        <v>0</v>
      </c>
      <c r="R85" s="88">
        <f>COS(Wellpath!$M85)</f>
        <v>1</v>
      </c>
      <c r="S85" s="88">
        <f>SIN(Wellpath!$L85)*SIN(Wellpath!$M85)</f>
        <v>0</v>
      </c>
      <c r="T85" s="88">
        <f>-SIN(Wellpath!$L85)</f>
        <v>-9.289193499358149E-2</v>
      </c>
      <c r="U85" s="88">
        <v>0</v>
      </c>
      <c r="V85" s="88">
        <f>COS(Wellpath!$L85)</f>
        <v>0.99567619656851702</v>
      </c>
    </row>
    <row r="86" spans="1:22" x14ac:dyDescent="0.25">
      <c r="A86" s="26">
        <f>Wellpath!E86</f>
        <v>2400</v>
      </c>
      <c r="B86" s="19">
        <f>'DEC-OS'!Q86+'DEC-OH'!Q86+'DEC-OI'!Q86+'DBH-OS'!Q86+'DBH-OH'!Q86+'DBH-OI'!Q86+XCLH!Q86+XCLA!Q86+DRFR!Q86+DSFS!Q86+DSTG!Q86+XYM1!Q86+XYM2!Q86+XYM3E!Q86+XYM4E!Q86+SAGE!Q86+'ABXY-TI1S'!Q86+'ABXY-TI2S'!Q86+ABZ!Q86+'ASXY-TI1S'!Q86+'ASXY-TI2S'!Q86+'ASXY-TI3S'!Q86+ASZ!Q86+'MBXY-TI1S'!Q86+'MBXY-TI2S'!Q86+MBZ!Q86+'MSXY-TI1S'!Q86+'MSXY-TI2S'!Q86++'MSXY-TI3S'!Q86+MSZ!Q86+'DEC-U'!Q86+DECR!Q86+'DBH-U'!Q86+DBHR!Q86+AMIL!Q86</f>
        <v>24.042266327803976</v>
      </c>
      <c r="C86" s="19">
        <f>'DEC-OS'!R86+'DEC-OH'!R86+'DEC-OI'!R86+'DBH-OS'!R86+'DBH-OH'!R86+'DBH-OI'!R86+XCLH!R86+XCLA!R86+DRFR!R86+DSFS!R86+DSTG!R86+XYM1!R86+XYM2!R86+XYM3E!R86+XYM4E!R86+SAGE!R86+'ABXY-TI1S'!R86+'ABXY-TI2S'!R86+ABZ!R86+'ASXY-TI1S'!R86+'ASXY-TI2S'!R86+'ASXY-TI3S'!R86+ASZ!R86+'MBXY-TI1S'!R86+'MBXY-TI2S'!R86+MBZ!R86+'MSXY-TI1S'!R86+'MSXY-TI2S'!R86++'MSXY-TI3S'!R86+MSZ!R86+'DEC-U'!R86+DECR!R86+'DBH-U'!R86+DBHR!R86+AMIL!R86</f>
        <v>85.641127195201975</v>
      </c>
      <c r="D86" s="19">
        <f>'DEC-OS'!S86+'DEC-OH'!S86+'DEC-OI'!S86+'DBH-OS'!S86+'DBH-OH'!S86+'DBH-OI'!S86+XCLH!S86+XCLA!S86+DRFR!S86+DSFS!S86+DSTG!S86+XYM1!S86+XYM2!S86+XYM3E!S86+XYM4E!S86+SAGE!S86+'ABXY-TI1S'!S86+'ABXY-TI2S'!S86+ABZ!S86+'ASXY-TI1S'!S86+'ASXY-TI2S'!S86+'ASXY-TI3S'!S86+ASZ!S86+'MBXY-TI1S'!S86+'MBXY-TI2S'!S86+MBZ!S86+'MSXY-TI1S'!S86+'MSXY-TI2S'!S86++'MSXY-TI3S'!S86+MSZ!S86+'DEC-U'!S86+DECR!S86+'DBH-U'!S86+DBHR!S86+AMIL!S86</f>
        <v>14.385723872453683</v>
      </c>
      <c r="E86" s="19">
        <f>'DEC-OS'!T86+'DEC-OH'!T86+'DEC-OI'!T86+'DBH-OS'!T86+'DBH-OH'!T86+'DBH-OI'!T86+XCLH!T86+XCLA!T86+DRFR!T86+DSFS!T86+DSTG!T86+XYM1!T86+XYM2!T86+XYM3E!T86+XYM4E!T86+SAGE!T86+'ABXY-TI1S'!T86+'ABXY-TI2S'!T86+ABZ!T86+'ASXY-TI1S'!T86+'ASXY-TI2S'!T86+'ASXY-TI3S'!T86+ASZ!T86+'MBXY-TI1S'!T86+'MBXY-TI2S'!T86+MBZ!T86+'MSXY-TI1S'!T86+'MSXY-TI2S'!T86++'MSXY-TI3S'!T86+MSZ!T86+'DEC-U'!T86+DECR!T86+'DBH-U'!T86+DBHR!T86+AMIL!T86</f>
        <v>-0.25471067201910946</v>
      </c>
      <c r="F86" s="19">
        <f>'DEC-OS'!U86+'DEC-OH'!U86+'DEC-OI'!U86+'DBH-OS'!U86+'DBH-OH'!U86+'DBH-OI'!U86+XCLH!U86+XCLA!U86+DRFR!U86+DSFS!U86+DSTG!U86+XYM1!U86+XYM2!U86+XYM3E!U86+XYM4E!U86+SAGE!U86+'ABXY-TI1S'!U86+'ABXY-TI2S'!U86+ABZ!U86+'ASXY-TI1S'!U86+'ASXY-TI2S'!U86+'ASXY-TI3S'!U86+ASZ!U86+'MBXY-TI1S'!U86+'MBXY-TI2S'!U86+MBZ!U86+'MSXY-TI1S'!U86+'MSXY-TI2S'!U86++'MSXY-TI3S'!U86+MSZ!U86+'DEC-U'!U86+DECR!U86+'DBH-U'!U86+DBHR!U86+AMIL!U86</f>
        <v>-15.005056679376148</v>
      </c>
      <c r="G86" s="19">
        <f>'DEC-OS'!V86+'DEC-OH'!V86+'DEC-OI'!V86+'DBH-OS'!V86+'DBH-OH'!V86+'DBH-OI'!V86+XCLH!V86+XCLA!V86+DRFR!V86+DSFS!V86+DSTG!V86+XYM1!V86+XYM2!V86+XYM3E!V86+XYM4E!V86+SAGE!V86+'ABXY-TI1S'!V86+'ABXY-TI2S'!V86+ABZ!V86+'ASXY-TI1S'!V86+'ASXY-TI2S'!V86+'ASXY-TI3S'!V86+ASZ!V86+'MBXY-TI1S'!V86+'MBXY-TI2S'!V86+MBZ!V86+'MSXY-TI1S'!V86+'MSXY-TI2S'!V86++'MSXY-TI3S'!V86+MSZ!V86+'DEC-U'!V86+DECR!V86+'DBH-U'!V86+DBHR!V86+AMIL!V86</f>
        <v>0.15716038456436346</v>
      </c>
      <c r="H86" s="20">
        <f t="shared" si="12"/>
        <v>25.749931105359821</v>
      </c>
      <c r="I86" s="20">
        <f t="shared" si="13"/>
        <v>85.641127195201975</v>
      </c>
      <c r="J86" s="20">
        <f t="shared" si="14"/>
        <v>12.678059094897835</v>
      </c>
      <c r="K86" s="20">
        <f t="shared" si="15"/>
        <v>-0.26340953896716884</v>
      </c>
      <c r="L86" s="20">
        <f t="shared" si="16"/>
        <v>-14.343830364822763</v>
      </c>
      <c r="M86" s="20">
        <f t="shared" si="17"/>
        <v>0.14209971040768701</v>
      </c>
      <c r="N86" s="88">
        <f>COS(Wellpath!$L86)*COS(Wellpath!$M86)</f>
        <v>0.99831153931083538</v>
      </c>
      <c r="O86" s="88">
        <f>-SIN(Wellpath!$M86)</f>
        <v>0</v>
      </c>
      <c r="P86" s="88">
        <f>SIN(Wellpath!$L86)*COS(Wellpath!$M86)</f>
        <v>5.8086749597737811E-2</v>
      </c>
      <c r="Q86" s="88">
        <f>COS(Wellpath!$L86)*SIN(Wellpath!$M86)</f>
        <v>0</v>
      </c>
      <c r="R86" s="88">
        <f>COS(Wellpath!$M86)</f>
        <v>1</v>
      </c>
      <c r="S86" s="88">
        <f>SIN(Wellpath!$L86)*SIN(Wellpath!$M86)</f>
        <v>0</v>
      </c>
      <c r="T86" s="88">
        <f>-SIN(Wellpath!$L86)</f>
        <v>-5.8086749597737811E-2</v>
      </c>
      <c r="U86" s="88">
        <v>0</v>
      </c>
      <c r="V86" s="88">
        <f>COS(Wellpath!$L86)</f>
        <v>0.99831153931083538</v>
      </c>
    </row>
    <row r="87" spans="1:22" x14ac:dyDescent="0.25">
      <c r="A87" s="26">
        <f>Wellpath!E87</f>
        <v>2430</v>
      </c>
      <c r="B87" s="19">
        <f>'DEC-OS'!Q87+'DEC-OH'!Q87+'DEC-OI'!Q87+'DBH-OS'!Q87+'DBH-OH'!Q87+'DBH-OI'!Q87+XCLH!Q87+XCLA!Q87+DRFR!Q87+DSFS!Q87+DSTG!Q87+XYM1!Q87+XYM2!Q87+XYM3E!Q87+XYM4E!Q87+SAGE!Q87+'ABXY-TI1S'!Q87+'ABXY-TI2S'!Q87+ABZ!Q87+'ASXY-TI1S'!Q87+'ASXY-TI2S'!Q87+'ASXY-TI3S'!Q87+ASZ!Q87+'MBXY-TI1S'!Q87+'MBXY-TI2S'!Q87+MBZ!Q87+'MSXY-TI1S'!Q87+'MSXY-TI2S'!Q87++'MSXY-TI3S'!Q87+MSZ!Q87+'DEC-U'!Q87+DECR!Q87+'DBH-U'!Q87+DBHR!Q87+AMIL!Q87</f>
        <v>24.520177584970483</v>
      </c>
      <c r="C87" s="19">
        <f>'DEC-OS'!R87+'DEC-OH'!R87+'DEC-OI'!R87+'DBH-OS'!R87+'DBH-OH'!R87+'DBH-OI'!R87+XCLH!R87+XCLA!R87+DRFR!R87+DSFS!R87+DSTG!R87+XYM1!R87+XYM2!R87+XYM3E!R87+XYM4E!R87+SAGE!R87+'ABXY-TI1S'!R87+'ABXY-TI2S'!R87+ABZ!R87+'ASXY-TI1S'!R87+'ASXY-TI2S'!R87+'ASXY-TI3S'!R87+ASZ!R87+'MBXY-TI1S'!R87+'MBXY-TI2S'!R87+MBZ!R87+'MSXY-TI1S'!R87+'MSXY-TI2S'!R87++'MSXY-TI3S'!R87+MSZ!R87+'DEC-U'!R87+DECR!R87+'DBH-U'!R87+DBHR!R87+AMIL!R87</f>
        <v>85.906576386673407</v>
      </c>
      <c r="D87" s="19">
        <f>'DEC-OS'!S87+'DEC-OH'!S87+'DEC-OI'!S87+'DBH-OS'!S87+'DBH-OH'!S87+'DBH-OI'!S87+XCLH!S87+XCLA!S87+DRFR!S87+DSFS!S87+DSTG!S87+XYM1!S87+XYM2!S87+XYM3E!S87+XYM4E!S87+SAGE!S87+'ABXY-TI1S'!S87+'ABXY-TI2S'!S87+ABZ!S87+'ASXY-TI1S'!S87+'ASXY-TI2S'!S87+'ASXY-TI3S'!S87+ASZ!S87+'MBXY-TI1S'!S87+'MBXY-TI2S'!S87+MBZ!S87+'MSXY-TI1S'!S87+'MSXY-TI2S'!S87++'MSXY-TI3S'!S87+MSZ!S87+'DEC-U'!S87+DECR!S87+'DBH-U'!S87+DBHR!S87+AMIL!S87</f>
        <v>14.505121585045078</v>
      </c>
      <c r="E87" s="19">
        <f>'DEC-OS'!T87+'DEC-OH'!T87+'DEC-OI'!T87+'DBH-OS'!T87+'DBH-OH'!T87+'DBH-OI'!T87+XCLH!T87+XCLA!T87+DRFR!T87+DSFS!T87+DSTG!T87+XYM1!T87+XYM2!T87+XYM3E!T87+XYM4E!T87+SAGE!T87+'ABXY-TI1S'!T87+'ABXY-TI2S'!T87+ABZ!T87+'ASXY-TI1S'!T87+'ASXY-TI2S'!T87+'ASXY-TI3S'!T87+ASZ!T87+'MBXY-TI1S'!T87+'MBXY-TI2S'!T87+MBZ!T87+'MSXY-TI1S'!T87+'MSXY-TI2S'!T87++'MSXY-TI3S'!T87+MSZ!T87+'DEC-U'!T87+DECR!T87+'DBH-U'!T87+DBHR!T87+AMIL!T87</f>
        <v>-0.25748089681601005</v>
      </c>
      <c r="F87" s="19">
        <f>'DEC-OS'!U87+'DEC-OH'!U87+'DEC-OI'!U87+'DBH-OS'!U87+'DBH-OH'!U87+'DBH-OI'!U87+XCLH!U87+XCLA!U87+DRFR!U87+DSFS!U87+DSTG!U87+XYM1!U87+XYM2!U87+XYM3E!U87+XYM4E!U87+SAGE!U87+'ABXY-TI1S'!U87+'ABXY-TI2S'!U87+ABZ!U87+'ASXY-TI1S'!U87+'ASXY-TI2S'!U87+'ASXY-TI3S'!U87+ASZ!U87+'MBXY-TI1S'!U87+'MBXY-TI2S'!U87+MBZ!U87+'MSXY-TI1S'!U87+'MSXY-TI2S'!U87++'MSXY-TI3S'!U87+MSZ!U87+'DEC-U'!U87+DECR!U87+'DBH-U'!U87+DBHR!U87+AMIL!U87</f>
        <v>-15.139396499085585</v>
      </c>
      <c r="G87" s="19">
        <f>'DEC-OS'!V87+'DEC-OH'!V87+'DEC-OI'!V87+'DBH-OS'!V87+'DBH-OH'!V87+'DBH-OI'!V87+XCLH!V87+XCLA!V87+DRFR!V87+DSFS!V87+DSTG!V87+XYM1!V87+XYM2!V87+XYM3E!V87+XYM4E!V87+SAGE!V87+'ABXY-TI1S'!V87+'ABXY-TI2S'!V87+ABZ!V87+'ASXY-TI1S'!V87+'ASXY-TI2S'!V87+'ASXY-TI3S'!V87+ASZ!V87+'MBXY-TI1S'!V87+'MBXY-TI2S'!V87+MBZ!V87+'MSXY-TI1S'!V87+'MSXY-TI2S'!V87++'MSXY-TI3S'!V87+MSZ!V87+'DEC-U'!V87+DECR!V87+'DBH-U'!V87+DBHR!V87+AMIL!V87</f>
        <v>0.1573701091052159</v>
      </c>
      <c r="H87" s="20">
        <f t="shared" si="12"/>
        <v>25.217387566530011</v>
      </c>
      <c r="I87" s="20">
        <f t="shared" si="13"/>
        <v>85.906576386673407</v>
      </c>
      <c r="J87" s="20">
        <f t="shared" si="14"/>
        <v>13.807911603485545</v>
      </c>
      <c r="K87" s="20">
        <f t="shared" si="15"/>
        <v>-0.2610642149710859</v>
      </c>
      <c r="L87" s="20">
        <f t="shared" si="16"/>
        <v>-14.890689291940548</v>
      </c>
      <c r="M87" s="20">
        <f t="shared" si="17"/>
        <v>0.1513513763614161</v>
      </c>
      <c r="N87" s="88">
        <f>COS(Wellpath!$L87)*COS(Wellpath!$M87)</f>
        <v>0.99973059322060753</v>
      </c>
      <c r="O87" s="88">
        <f>-SIN(Wellpath!$M87)</f>
        <v>0</v>
      </c>
      <c r="P87" s="88">
        <f>SIN(Wellpath!$L87)*COS(Wellpath!$M87)</f>
        <v>2.3210794445087151E-2</v>
      </c>
      <c r="Q87" s="88">
        <f>COS(Wellpath!$L87)*SIN(Wellpath!$M87)</f>
        <v>0</v>
      </c>
      <c r="R87" s="88">
        <f>COS(Wellpath!$M87)</f>
        <v>1</v>
      </c>
      <c r="S87" s="88">
        <f>SIN(Wellpath!$L87)*SIN(Wellpath!$M87)</f>
        <v>0</v>
      </c>
      <c r="T87" s="88">
        <f>-SIN(Wellpath!$L87)</f>
        <v>-2.3210794445087151E-2</v>
      </c>
      <c r="U87" s="88">
        <v>0</v>
      </c>
      <c r="V87" s="88">
        <f>COS(Wellpath!$L87)</f>
        <v>0.99973059322060753</v>
      </c>
    </row>
    <row r="88" spans="1:22" x14ac:dyDescent="0.25">
      <c r="A88" s="26">
        <f>Wellpath!E88</f>
        <v>2450</v>
      </c>
      <c r="B88" s="19">
        <f>'DEC-OS'!Q88+'DEC-OH'!Q88+'DEC-OI'!Q88+'DBH-OS'!Q88+'DBH-OH'!Q88+'DBH-OI'!Q88+XCLH!Q88+XCLA!Q88+DRFR!Q88+DSFS!Q88+DSTG!Q88+XYM1!Q88+XYM2!Q88+XYM3E!Q88+XYM4E!Q88+SAGE!Q88+'ABXY-TI1S'!Q88+'ABXY-TI2S'!Q88+ABZ!Q88+'ASXY-TI1S'!Q88+'ASXY-TI2S'!Q88+'ASXY-TI3S'!Q88+ASZ!Q88+'MBXY-TI1S'!Q88+'MBXY-TI2S'!Q88+MBZ!Q88+'MSXY-TI1S'!Q88+'MSXY-TI2S'!Q88++'MSXY-TI3S'!Q88+MSZ!Q88+'DEC-U'!Q88+DECR!Q88+'DBH-U'!Q88+DBHR!Q88+AMIL!Q88</f>
        <v>24.671464983012733</v>
      </c>
      <c r="C88" s="19">
        <f>'DEC-OS'!R88+'DEC-OH'!R88+'DEC-OI'!R88+'DBH-OS'!R88+'DBH-OH'!R88+'DBH-OI'!R88+XCLH!R88+XCLA!R88+DRFR!R88+DSFS!R88+DSTG!R88+XYM1!R88+XYM2!R88+XYM3E!R88+XYM4E!R88+SAGE!R88+'ABXY-TI1S'!R88+'ABXY-TI2S'!R88+ABZ!R88+'ASXY-TI1S'!R88+'ASXY-TI2S'!R88+'ASXY-TI3S'!R88+ASZ!R88+'MBXY-TI1S'!R88+'MBXY-TI2S'!R88+MBZ!R88+'MSXY-TI1S'!R88+'MSXY-TI2S'!R88++'MSXY-TI3S'!R88+MSZ!R88+'DEC-U'!R88+DECR!R88+'DBH-U'!R88+DBHR!R88+AMIL!R88</f>
        <v>85.988828261854906</v>
      </c>
      <c r="D88" s="19">
        <f>'DEC-OS'!S88+'DEC-OH'!S88+'DEC-OI'!S88+'DBH-OS'!S88+'DBH-OH'!S88+'DBH-OI'!S88+XCLH!S88+XCLA!S88+DRFR!S88+DSFS!S88+DSTG!S88+XYM1!S88+XYM2!S88+XYM3E!S88+XYM4E!S88+SAGE!S88+'ABXY-TI1S'!S88+'ABXY-TI2S'!S88+ABZ!S88+'ASXY-TI1S'!S88+'ASXY-TI2S'!S88+'ASXY-TI3S'!S88+ASZ!S88+'MBXY-TI1S'!S88+'MBXY-TI2S'!S88+MBZ!S88+'MSXY-TI1S'!S88+'MSXY-TI2S'!S88++'MSXY-TI3S'!S88+MSZ!S88+'DEC-U'!S88+DECR!S88+'DBH-U'!S88+DBHR!S88+AMIL!S88</f>
        <v>14.580193693120025</v>
      </c>
      <c r="E88" s="19">
        <f>'DEC-OS'!T88+'DEC-OH'!T88+'DEC-OI'!T88+'DBH-OS'!T88+'DBH-OH'!T88+'DBH-OI'!T88+XCLH!T88+XCLA!T88+DRFR!T88+DSFS!T88+DSTG!T88+XYM1!T88+XYM2!T88+XYM3E!T88+XYM4E!T88+SAGE!T88+'ABXY-TI1S'!T88+'ABXY-TI2S'!T88+ABZ!T88+'ASXY-TI1S'!T88+'ASXY-TI2S'!T88+'ASXY-TI3S'!T88+ASZ!T88+'MBXY-TI1S'!T88+'MBXY-TI2S'!T88+MBZ!T88+'MSXY-TI1S'!T88+'MSXY-TI2S'!T88++'MSXY-TI3S'!T88+MSZ!T88+'DEC-U'!T88+DECR!T88+'DBH-U'!T88+DBHR!T88+AMIL!T88</f>
        <v>-0.2591089279600301</v>
      </c>
      <c r="F88" s="19">
        <f>'DEC-OS'!U88+'DEC-OH'!U88+'DEC-OI'!U88+'DBH-OS'!U88+'DBH-OH'!U88+'DBH-OI'!U88+XCLH!U88+XCLA!U88+DRFR!U88+DSFS!U88+DSTG!U88+XYM1!U88+XYM2!U88+XYM3E!U88+XYM4E!U88+SAGE!U88+'ABXY-TI1S'!U88+'ABXY-TI2S'!U88+ABZ!U88+'ASXY-TI1S'!U88+'ASXY-TI2S'!U88+'ASXY-TI3S'!U88+ASZ!U88+'MBXY-TI1S'!U88+'MBXY-TI2S'!U88+MBZ!U88+'MSXY-TI1S'!U88+'MSXY-TI2S'!U88++'MSXY-TI3S'!U88+MSZ!U88+'DEC-U'!U88+DECR!U88+'DBH-U'!U88+DBHR!U88+AMIL!U88</f>
        <v>-15.170209092821047</v>
      </c>
      <c r="G88" s="19">
        <f>'DEC-OS'!V88+'DEC-OH'!V88+'DEC-OI'!V88+'DBH-OS'!V88+'DBH-OH'!V88+'DBH-OI'!V88+XCLH!V88+XCLA!V88+DRFR!V88+DSFS!V88+DSTG!V88+XYM1!V88+XYM2!V88+XYM3E!V88+XYM4E!V88+SAGE!V88+'ABXY-TI1S'!V88+'ABXY-TI2S'!V88+ABZ!V88+'ASXY-TI1S'!V88+'ASXY-TI2S'!V88+'ASXY-TI3S'!V88+ASZ!V88+'MBXY-TI1S'!V88+'MBXY-TI2S'!V88+MBZ!V88+'MSXY-TI1S'!V88+'MSXY-TI2S'!V88++'MSXY-TI3S'!V88+MSZ!V88+'DEC-U'!V88+DECR!V88+'DBH-U'!V88+DBHR!V88+AMIL!V88</f>
        <v>0.15740790034738791</v>
      </c>
      <c r="H88" s="20">
        <f t="shared" si="12"/>
        <v>24.671464983012733</v>
      </c>
      <c r="I88" s="20">
        <f t="shared" si="13"/>
        <v>85.988828261854906</v>
      </c>
      <c r="J88" s="20">
        <f t="shared" si="14"/>
        <v>14.580193693120025</v>
      </c>
      <c r="K88" s="20">
        <f t="shared" si="15"/>
        <v>-0.2591089279600301</v>
      </c>
      <c r="L88" s="20">
        <f t="shared" si="16"/>
        <v>-15.170209092821047</v>
      </c>
      <c r="M88" s="20">
        <f t="shared" si="17"/>
        <v>0.15740790034738791</v>
      </c>
      <c r="N88" s="88">
        <f>COS(Wellpath!$L88)*COS(Wellpath!$M88)</f>
        <v>1</v>
      </c>
      <c r="O88" s="88">
        <f>-SIN(Wellpath!$M88)</f>
        <v>0</v>
      </c>
      <c r="P88" s="88">
        <f>SIN(Wellpath!$L88)*COS(Wellpath!$M88)</f>
        <v>0</v>
      </c>
      <c r="Q88" s="88">
        <f>COS(Wellpath!$L88)*SIN(Wellpath!$M88)</f>
        <v>0</v>
      </c>
      <c r="R88" s="88">
        <f>COS(Wellpath!$M88)</f>
        <v>1</v>
      </c>
      <c r="S88" s="88">
        <f>SIN(Wellpath!$L88)*SIN(Wellpath!$M88)</f>
        <v>0</v>
      </c>
      <c r="T88" s="88">
        <f>-SIN(Wellpath!$L88)</f>
        <v>0</v>
      </c>
      <c r="U88" s="88">
        <v>0</v>
      </c>
      <c r="V88" s="88">
        <f>COS(Wellpath!$L88)</f>
        <v>1</v>
      </c>
    </row>
    <row r="89" spans="1:22" x14ac:dyDescent="0.25">
      <c r="A89" s="26">
        <f>Wellpath!E89</f>
        <v>2460</v>
      </c>
      <c r="B89" s="19">
        <f>'DEC-OS'!Q89+'DEC-OH'!Q89+'DEC-OI'!Q89+'DBH-OS'!Q89+'DBH-OH'!Q89+'DBH-OI'!Q89+XCLH!Q89+XCLA!Q89+DRFR!Q89+DSFS!Q89+DSTG!Q89+XYM1!Q89+XYM2!Q89+XYM3E!Q89+XYM4E!Q89+SAGE!Q89+'ABXY-TI1S'!Q89+'ABXY-TI2S'!Q89+ABZ!Q89+'ASXY-TI1S'!Q89+'ASXY-TI2S'!Q89+'ASXY-TI3S'!Q89+ASZ!Q89+'MBXY-TI1S'!Q89+'MBXY-TI2S'!Q89+MBZ!Q89+'MSXY-TI1S'!Q89+'MSXY-TI2S'!Q89++'MSXY-TI3S'!Q89+MSZ!Q89+'DEC-U'!Q89+DECR!Q89+'DBH-U'!Q89+DBHR!Q89+AMIL!Q89</f>
        <v>24.68168687941704</v>
      </c>
      <c r="C89" s="19">
        <f>'DEC-OS'!R89+'DEC-OH'!R89+'DEC-OI'!R89+'DBH-OS'!R89+'DBH-OH'!R89+'DBH-OI'!R89+XCLH!R89+XCLA!R89+DRFR!R89+DSFS!R89+DSTG!R89+XYM1!R89+XYM2!R89+XYM3E!R89+XYM4E!R89+SAGE!R89+'ABXY-TI1S'!R89+'ABXY-TI2S'!R89+ABZ!R89+'ASXY-TI1S'!R89+'ASXY-TI2S'!R89+'ASXY-TI3S'!R89+ASZ!R89+'MBXY-TI1S'!R89+'MBXY-TI2S'!R89+MBZ!R89+'MSXY-TI1S'!R89+'MSXY-TI2S'!R89++'MSXY-TI3S'!R89+MSZ!R89+'DEC-U'!R89+DECR!R89+'DBH-U'!R89+DBHR!R89+AMIL!R89</f>
        <v>86.008953960043783</v>
      </c>
      <c r="D89" s="19">
        <f>'DEC-OS'!S89+'DEC-OH'!S89+'DEC-OI'!S89+'DBH-OS'!S89+'DBH-OH'!S89+'DBH-OI'!S89+XCLH!S89+XCLA!S89+DRFR!S89+DSFS!S89+DSTG!S89+XYM1!S89+XYM2!S89+XYM3E!S89+XYM4E!S89+SAGE!S89+'ABXY-TI1S'!S89+'ABXY-TI2S'!S89+ABZ!S89+'ASXY-TI1S'!S89+'ASXY-TI2S'!S89+'ASXY-TI3S'!S89+ASZ!S89+'MBXY-TI1S'!S89+'MBXY-TI2S'!S89+MBZ!S89+'MSXY-TI1S'!S89+'MSXY-TI2S'!S89++'MSXY-TI3S'!S89+MSZ!S89+'DEC-U'!S89+DECR!S89+'DBH-U'!S89+DBHR!S89+AMIL!S89</f>
        <v>14.617265815668253</v>
      </c>
      <c r="E89" s="19">
        <f>'DEC-OS'!T89+'DEC-OH'!T89+'DEC-OI'!T89+'DBH-OS'!T89+'DBH-OH'!T89+'DBH-OI'!T89+XCLH!T89+XCLA!T89+DRFR!T89+DSFS!T89+DSTG!T89+XYM1!T89+XYM2!T89+XYM3E!T89+XYM4E!T89+SAGE!T89+'ABXY-TI1S'!T89+'ABXY-TI2S'!T89+ABZ!T89+'ASXY-TI1S'!T89+'ASXY-TI2S'!T89+'ASXY-TI3S'!T89+ASZ!T89+'MBXY-TI1S'!T89+'MBXY-TI2S'!T89+MBZ!T89+'MSXY-TI1S'!T89+'MSXY-TI2S'!T89++'MSXY-TI3S'!T89+MSZ!T89+'DEC-U'!T89+DECR!T89+'DBH-U'!T89+DBHR!T89+AMIL!T89</f>
        <v>-0.25987917108071795</v>
      </c>
      <c r="F89" s="19">
        <f>'DEC-OS'!U89+'DEC-OH'!U89+'DEC-OI'!U89+'DBH-OS'!U89+'DBH-OH'!U89+'DBH-OI'!U89+XCLH!U89+XCLA!U89+DRFR!U89+DSFS!U89+DSTG!U89+XYM1!U89+XYM2!U89+XYM3E!U89+XYM4E!U89+SAGE!U89+'ABXY-TI1S'!U89+'ABXY-TI2S'!U89+ABZ!U89+'ASXY-TI1S'!U89+'ASXY-TI2S'!U89+'ASXY-TI3S'!U89+ASZ!U89+'MBXY-TI1S'!U89+'MBXY-TI2S'!U89+MBZ!U89+'MSXY-TI1S'!U89+'MSXY-TI2S'!U89++'MSXY-TI3S'!U89+MSZ!U89+'DEC-U'!U89+DECR!U89+'DBH-U'!U89+DBHR!U89+AMIL!U89</f>
        <v>-15.163026702209262</v>
      </c>
      <c r="G89" s="19">
        <f>'DEC-OS'!V89+'DEC-OH'!V89+'DEC-OI'!V89+'DBH-OS'!V89+'DBH-OH'!V89+'DBH-OI'!V89+XCLH!V89+XCLA!V89+DRFR!V89+DSFS!V89+DSTG!V89+XYM1!V89+XYM2!V89+XYM3E!V89+XYM4E!V89+SAGE!V89+'ABXY-TI1S'!V89+'ABXY-TI2S'!V89+ABZ!V89+'ASXY-TI1S'!V89+'ASXY-TI2S'!V89+'ASXY-TI3S'!V89+ASZ!V89+'MBXY-TI1S'!V89+'MBXY-TI2S'!V89+MBZ!V89+'MSXY-TI1S'!V89+'MSXY-TI2S'!V89++'MSXY-TI3S'!V89+MSZ!V89+'DEC-U'!V89+DECR!V89+'DBH-U'!V89+DBHR!V89+AMIL!V89</f>
        <v>0.15740790034738791</v>
      </c>
      <c r="H89" s="20">
        <f t="shared" si="12"/>
        <v>24.68168687941704</v>
      </c>
      <c r="I89" s="20">
        <f t="shared" si="13"/>
        <v>86.008953960043783</v>
      </c>
      <c r="J89" s="20">
        <f t="shared" si="14"/>
        <v>14.617265815668253</v>
      </c>
      <c r="K89" s="20">
        <f t="shared" si="15"/>
        <v>-0.25987917108071795</v>
      </c>
      <c r="L89" s="20">
        <f t="shared" si="16"/>
        <v>-15.163026702209262</v>
      </c>
      <c r="M89" s="20">
        <f t="shared" si="17"/>
        <v>0.15740790034738791</v>
      </c>
      <c r="N89" s="88">
        <f>COS(Wellpath!$L89)*COS(Wellpath!$M89)</f>
        <v>1</v>
      </c>
      <c r="O89" s="88">
        <f>-SIN(Wellpath!$M89)</f>
        <v>0</v>
      </c>
      <c r="P89" s="88">
        <f>SIN(Wellpath!$L89)*COS(Wellpath!$M89)</f>
        <v>0</v>
      </c>
      <c r="Q89" s="88">
        <f>COS(Wellpath!$L89)*SIN(Wellpath!$M89)</f>
        <v>0</v>
      </c>
      <c r="R89" s="88">
        <f>COS(Wellpath!$M89)</f>
        <v>1</v>
      </c>
      <c r="S89" s="88">
        <f>SIN(Wellpath!$L89)*SIN(Wellpath!$M89)</f>
        <v>0</v>
      </c>
      <c r="T89" s="88">
        <f>-SIN(Wellpath!$L89)</f>
        <v>0</v>
      </c>
      <c r="U89" s="88">
        <v>0</v>
      </c>
      <c r="V89" s="88">
        <f>COS(Wellpath!$L89)</f>
        <v>1</v>
      </c>
    </row>
    <row r="90" spans="1:22" x14ac:dyDescent="0.25">
      <c r="A90" s="26">
        <f>Wellpath!E90</f>
        <v>2490</v>
      </c>
      <c r="B90" s="19">
        <f>'DEC-OS'!Q90+'DEC-OH'!Q90+'DEC-OI'!Q90+'DBH-OS'!Q90+'DBH-OH'!Q90+'DBH-OI'!Q90+XCLH!Q90+XCLA!Q90+DRFR!Q90+DSFS!Q90+DSTG!Q90+XYM1!Q90+XYM2!Q90+XYM3E!Q90+XYM4E!Q90+SAGE!Q90+'ABXY-TI1S'!Q90+'ABXY-TI2S'!Q90+ABZ!Q90+'ASXY-TI1S'!Q90+'ASXY-TI2S'!Q90+'ASXY-TI3S'!Q90+ASZ!Q90+'MBXY-TI1S'!Q90+'MBXY-TI2S'!Q90+MBZ!Q90+'MSXY-TI1S'!Q90+'MSXY-TI2S'!Q90++'MSXY-TI3S'!Q90+MSZ!Q90+'DEC-U'!Q90+DECR!Q90+'DBH-U'!Q90+DBHR!Q90+AMIL!Q90</f>
        <v>24.723797233491986</v>
      </c>
      <c r="C90" s="19">
        <f>'DEC-OS'!R90+'DEC-OH'!R90+'DEC-OI'!R90+'DBH-OS'!R90+'DBH-OH'!R90+'DBH-OI'!R90+XCLH!R90+XCLA!R90+DRFR!R90+DSFS!R90+DSTG!R90+XYM1!R90+XYM2!R90+XYM3E!R90+XYM4E!R90+SAGE!R90+'ABXY-TI1S'!R90+'ABXY-TI2S'!R90+ABZ!R90+'ASXY-TI1S'!R90+'ASXY-TI2S'!R90+'ASXY-TI3S'!R90+ASZ!R90+'MBXY-TI1S'!R90+'MBXY-TI2S'!R90+MBZ!R90+'MSXY-TI1S'!R90+'MSXY-TI2S'!R90++'MSXY-TI3S'!R90+MSZ!R90+'DEC-U'!R90+DECR!R90+'DBH-U'!R90+DBHR!R90+AMIL!R90</f>
        <v>86.080775719472456</v>
      </c>
      <c r="D90" s="19">
        <f>'DEC-OS'!S90+'DEC-OH'!S90+'DEC-OI'!S90+'DBH-OS'!S90+'DBH-OH'!S90+'DBH-OI'!S90+XCLH!S90+XCLA!S90+DRFR!S90+DSFS!S90+DSTG!S90+XYM1!S90+XYM2!S90+XYM3E!S90+XYM4E!S90+SAGE!S90+'ABXY-TI1S'!S90+'ABXY-TI2S'!S90+ABZ!S90+'ASXY-TI1S'!S90+'ASXY-TI2S'!S90+'ASXY-TI3S'!S90+ASZ!S90+'MBXY-TI1S'!S90+'MBXY-TI2S'!S90+MBZ!S90+'MSXY-TI1S'!S90+'MSXY-TI2S'!S90++'MSXY-TI3S'!S90+MSZ!S90+'DEC-U'!S90+DECR!S90+'DBH-U'!S90+DBHR!S90+AMIL!S90</f>
        <v>14.73095914746242</v>
      </c>
      <c r="E90" s="19">
        <f>'DEC-OS'!T90+'DEC-OH'!T90+'DEC-OI'!T90+'DBH-OS'!T90+'DBH-OH'!T90+'DBH-OI'!T90+XCLH!T90+XCLA!T90+DRFR!T90+DSFS!T90+DSTG!T90+XYM1!T90+XYM2!T90+XYM3E!T90+XYM4E!T90+SAGE!T90+'ABXY-TI1S'!T90+'ABXY-TI2S'!T90+ABZ!T90+'ASXY-TI1S'!T90+'ASXY-TI2S'!T90+'ASXY-TI3S'!T90+ASZ!T90+'MBXY-TI1S'!T90+'MBXY-TI2S'!T90+MBZ!T90+'MSXY-TI1S'!T90+'MSXY-TI2S'!T90++'MSXY-TI3S'!T90+MSZ!T90+'DEC-U'!T90+DECR!T90+'DBH-U'!T90+DBHR!T90+AMIL!T90</f>
        <v>-0.26218990044278151</v>
      </c>
      <c r="F90" s="19">
        <f>'DEC-OS'!U90+'DEC-OH'!U90+'DEC-OI'!U90+'DBH-OS'!U90+'DBH-OH'!U90+'DBH-OI'!U90+XCLH!U90+XCLA!U90+DRFR!U90+DSFS!U90+DSTG!U90+XYM1!U90+XYM2!U90+XYM3E!U90+XYM4E!U90+SAGE!U90+'ABXY-TI1S'!U90+'ABXY-TI2S'!U90+ABZ!U90+'ASXY-TI1S'!U90+'ASXY-TI2S'!U90+'ASXY-TI3S'!U90+ASZ!U90+'MBXY-TI1S'!U90+'MBXY-TI2S'!U90+MBZ!U90+'MSXY-TI1S'!U90+'MSXY-TI2S'!U90++'MSXY-TI3S'!U90+MSZ!U90+'DEC-U'!U90+DECR!U90+'DBH-U'!U90+DBHR!U90+AMIL!U90</f>
        <v>-15.137037717708358</v>
      </c>
      <c r="G90" s="19">
        <f>'DEC-OS'!V90+'DEC-OH'!V90+'DEC-OI'!V90+'DBH-OS'!V90+'DBH-OH'!V90+'DBH-OI'!V90+XCLH!V90+XCLA!V90+DRFR!V90+DSFS!V90+DSTG!V90+XYM1!V90+XYM2!V90+XYM3E!V90+XYM4E!V90+SAGE!V90+'ABXY-TI1S'!V90+'ABXY-TI2S'!V90+ABZ!V90+'ASXY-TI1S'!V90+'ASXY-TI2S'!V90+'ASXY-TI3S'!V90+ASZ!V90+'MBXY-TI1S'!V90+'MBXY-TI2S'!V90+MBZ!V90+'MSXY-TI1S'!V90+'MSXY-TI2S'!V90++'MSXY-TI3S'!V90+MSZ!V90+'DEC-U'!V90+DECR!V90+'DBH-U'!V90+DBHR!V90+AMIL!V90</f>
        <v>0.15740790034738791</v>
      </c>
      <c r="H90" s="20">
        <f t="shared" si="12"/>
        <v>24.723797233491986</v>
      </c>
      <c r="I90" s="20">
        <f t="shared" si="13"/>
        <v>86.080775719472456</v>
      </c>
      <c r="J90" s="20">
        <f t="shared" si="14"/>
        <v>14.73095914746242</v>
      </c>
      <c r="K90" s="20">
        <f t="shared" si="15"/>
        <v>-0.26218990044278151</v>
      </c>
      <c r="L90" s="20">
        <f t="shared" si="16"/>
        <v>-15.137037717708358</v>
      </c>
      <c r="M90" s="20">
        <f t="shared" si="17"/>
        <v>0.15740790034738791</v>
      </c>
      <c r="N90" s="88">
        <f>COS(Wellpath!$L90)*COS(Wellpath!$M90)</f>
        <v>1</v>
      </c>
      <c r="O90" s="88">
        <f>-SIN(Wellpath!$M90)</f>
        <v>0</v>
      </c>
      <c r="P90" s="88">
        <f>SIN(Wellpath!$L90)*COS(Wellpath!$M90)</f>
        <v>0</v>
      </c>
      <c r="Q90" s="88">
        <f>COS(Wellpath!$L90)*SIN(Wellpath!$M90)</f>
        <v>0</v>
      </c>
      <c r="R90" s="88">
        <f>COS(Wellpath!$M90)</f>
        <v>1</v>
      </c>
      <c r="S90" s="88">
        <f>SIN(Wellpath!$L90)*SIN(Wellpath!$M90)</f>
        <v>0</v>
      </c>
      <c r="T90" s="88">
        <f>-SIN(Wellpath!$L90)</f>
        <v>0</v>
      </c>
      <c r="U90" s="88">
        <v>0</v>
      </c>
      <c r="V90" s="88">
        <f>COS(Wellpath!$L90)</f>
        <v>1</v>
      </c>
    </row>
    <row r="91" spans="1:22" x14ac:dyDescent="0.25">
      <c r="A91" s="26">
        <f>Wellpath!E91</f>
        <v>2520</v>
      </c>
      <c r="B91" s="19">
        <f>'DEC-OS'!Q91+'DEC-OH'!Q91+'DEC-OI'!Q91+'DBH-OS'!Q91+'DBH-OH'!Q91+'DBH-OI'!Q91+XCLH!Q91+XCLA!Q91+DRFR!Q91+DSFS!Q91+DSTG!Q91+XYM1!Q91+XYM2!Q91+XYM3E!Q91+XYM4E!Q91+SAGE!Q91+'ABXY-TI1S'!Q91+'ABXY-TI2S'!Q91+ABZ!Q91+'ASXY-TI1S'!Q91+'ASXY-TI2S'!Q91+'ASXY-TI3S'!Q91+ASZ!Q91+'MBXY-TI1S'!Q91+'MBXY-TI2S'!Q91+MBZ!Q91+'MSXY-TI1S'!Q91+'MSXY-TI2S'!Q91++'MSXY-TI3S'!Q91+MSZ!Q91+'DEC-U'!Q91+DECR!Q91+'DBH-U'!Q91+DBHR!Q91+AMIL!Q91</f>
        <v>24.774431726393818</v>
      </c>
      <c r="C91" s="19">
        <f>'DEC-OS'!R91+'DEC-OH'!R91+'DEC-OI'!R91+'DBH-OS'!R91+'DBH-OH'!R91+'DBH-OI'!R91+XCLH!R91+XCLA!R91+DRFR!R91+DSFS!R91+DSTG!R91+XYM1!R91+XYM2!R91+XYM3E!R91+XYM4E!R91+SAGE!R91+'ABXY-TI1S'!R91+'ABXY-TI2S'!R91+ABZ!R91+'ASXY-TI1S'!R91+'ASXY-TI2S'!R91+'ASXY-TI3S'!R91+ASZ!R91+'MBXY-TI1S'!R91+'MBXY-TI2S'!R91+MBZ!R91+'MSXY-TI1S'!R91+'MSXY-TI2S'!R91++'MSXY-TI3S'!R91+MSZ!R91+'DEC-U'!R91+DECR!R91+'DBH-U'!R91+DBHR!R91+AMIL!R91</f>
        <v>86.161121617728014</v>
      </c>
      <c r="D91" s="19">
        <f>'DEC-OS'!S91+'DEC-OH'!S91+'DEC-OI'!S91+'DBH-OS'!S91+'DBH-OH'!S91+'DBH-OI'!S91+XCLH!S91+XCLA!S91+DRFR!S91+DSFS!S91+DSTG!S91+XYM1!S91+XYM2!S91+XYM3E!S91+XYM4E!S91+SAGE!S91+'ABXY-TI1S'!S91+'ABXY-TI2S'!S91+ABZ!S91+'ASXY-TI1S'!S91+'ASXY-TI2S'!S91+'ASXY-TI3S'!S91+ASZ!S91+'MBXY-TI1S'!S91+'MBXY-TI2S'!S91+MBZ!S91+'MSXY-TI1S'!S91+'MSXY-TI2S'!S91++'MSXY-TI3S'!S91+MSZ!S91+'DEC-U'!S91+DECR!S91+'DBH-U'!S91+DBHR!S91+AMIL!S91</f>
        <v>14.848588582465442</v>
      </c>
      <c r="E91" s="19">
        <f>'DEC-OS'!T91+'DEC-OH'!T91+'DEC-OI'!T91+'DBH-OS'!T91+'DBH-OH'!T91+'DBH-OI'!T91+XCLH!T91+XCLA!T91+DRFR!T91+DSFS!T91+DSTG!T91+XYM1!T91+XYM2!T91+XYM3E!T91+XYM4E!T91+SAGE!T91+'ABXY-TI1S'!T91+'ABXY-TI2S'!T91+ABZ!T91+'ASXY-TI1S'!T91+'ASXY-TI2S'!T91+'ASXY-TI3S'!T91+ASZ!T91+'MBXY-TI1S'!T91+'MBXY-TI2S'!T91+MBZ!T91+'MSXY-TI1S'!T91+'MSXY-TI2S'!T91++'MSXY-TI3S'!T91+MSZ!T91+'DEC-U'!T91+DECR!T91+'DBH-U'!T91+DBHR!T91+AMIL!T91</f>
        <v>-0.26450062980484512</v>
      </c>
      <c r="F91" s="19">
        <f>'DEC-OS'!U91+'DEC-OH'!U91+'DEC-OI'!U91+'DBH-OS'!U91+'DBH-OH'!U91+'DBH-OI'!U91+XCLH!U91+XCLA!U91+DRFR!U91+DSFS!U91+DSTG!U91+XYM1!U91+XYM2!U91+XYM3E!U91+XYM4E!U91+SAGE!U91+'ABXY-TI1S'!U91+'ABXY-TI2S'!U91+ABZ!U91+'ASXY-TI1S'!U91+'ASXY-TI2S'!U91+'ASXY-TI3S'!U91+ASZ!U91+'MBXY-TI1S'!U91+'MBXY-TI2S'!U91+MBZ!U91+'MSXY-TI1S'!U91+'MSXY-TI2S'!U91++'MSXY-TI3S'!U91+MSZ!U91+'DEC-U'!U91+DECR!U91+'DBH-U'!U91+DBHR!U91+AMIL!U91</f>
        <v>-15.11078348942806</v>
      </c>
      <c r="G91" s="19">
        <f>'DEC-OS'!V91+'DEC-OH'!V91+'DEC-OI'!V91+'DBH-OS'!V91+'DBH-OH'!V91+'DBH-OI'!V91+XCLH!V91+XCLA!V91+DRFR!V91+DSFS!V91+DSTG!V91+XYM1!V91+XYM2!V91+XYM3E!V91+XYM4E!V91+SAGE!V91+'ABXY-TI1S'!V91+'ABXY-TI2S'!V91+ABZ!V91+'ASXY-TI1S'!V91+'ASXY-TI2S'!V91+'ASXY-TI3S'!V91+ASZ!V91+'MBXY-TI1S'!V91+'MBXY-TI2S'!V91+MBZ!V91+'MSXY-TI1S'!V91+'MSXY-TI2S'!V91++'MSXY-TI3S'!V91+MSZ!V91+'DEC-U'!V91+DECR!V91+'DBH-U'!V91+DBHR!V91+AMIL!V91</f>
        <v>0.15740790034738791</v>
      </c>
      <c r="H91" s="20">
        <f t="shared" si="12"/>
        <v>24.774431726393818</v>
      </c>
      <c r="I91" s="20">
        <f t="shared" si="13"/>
        <v>86.161121617728014</v>
      </c>
      <c r="J91" s="20">
        <f t="shared" si="14"/>
        <v>14.848588582465442</v>
      </c>
      <c r="K91" s="20">
        <f t="shared" si="15"/>
        <v>-0.26450062980484512</v>
      </c>
      <c r="L91" s="20">
        <f t="shared" si="16"/>
        <v>-15.11078348942806</v>
      </c>
      <c r="M91" s="20">
        <f t="shared" si="17"/>
        <v>0.15740790034738791</v>
      </c>
      <c r="N91" s="88">
        <f>COS(Wellpath!$L91)*COS(Wellpath!$M91)</f>
        <v>1</v>
      </c>
      <c r="O91" s="88">
        <f>-SIN(Wellpath!$M91)</f>
        <v>0</v>
      </c>
      <c r="P91" s="88">
        <f>SIN(Wellpath!$L91)*COS(Wellpath!$M91)</f>
        <v>0</v>
      </c>
      <c r="Q91" s="88">
        <f>COS(Wellpath!$L91)*SIN(Wellpath!$M91)</f>
        <v>0</v>
      </c>
      <c r="R91" s="88">
        <f>COS(Wellpath!$M91)</f>
        <v>1</v>
      </c>
      <c r="S91" s="88">
        <f>SIN(Wellpath!$L91)*SIN(Wellpath!$M91)</f>
        <v>0</v>
      </c>
      <c r="T91" s="88">
        <f>-SIN(Wellpath!$L91)</f>
        <v>0</v>
      </c>
      <c r="U91" s="88">
        <v>0</v>
      </c>
      <c r="V91" s="88">
        <f>COS(Wellpath!$L91)</f>
        <v>1</v>
      </c>
    </row>
    <row r="92" spans="1:22" x14ac:dyDescent="0.25">
      <c r="A92" s="26">
        <f>Wellpath!E92</f>
        <v>2550</v>
      </c>
      <c r="B92" s="19">
        <f>'DEC-OS'!Q92+'DEC-OH'!Q92+'DEC-OI'!Q92+'DBH-OS'!Q92+'DBH-OH'!Q92+'DBH-OI'!Q92+XCLH!Q92+XCLA!Q92+DRFR!Q92+DSFS!Q92+DSTG!Q92+XYM1!Q92+XYM2!Q92+XYM3E!Q92+XYM4E!Q92+SAGE!Q92+'ABXY-TI1S'!Q92+'ABXY-TI2S'!Q92+ABZ!Q92+'ASXY-TI1S'!Q92+'ASXY-TI2S'!Q92+'ASXY-TI3S'!Q92+ASZ!Q92+'MBXY-TI1S'!Q92+'MBXY-TI2S'!Q92+MBZ!Q92+'MSXY-TI1S'!Q92+'MSXY-TI2S'!Q92++'MSXY-TI3S'!Q92+MSZ!Q92+'DEC-U'!Q92+DECR!Q92+'DBH-U'!Q92+DBHR!Q92+AMIL!Q92</f>
        <v>24.825365687788285</v>
      </c>
      <c r="C92" s="19">
        <f>'DEC-OS'!R92+'DEC-OH'!R92+'DEC-OI'!R92+'DBH-OS'!R92+'DBH-OH'!R92+'DBH-OI'!R92+XCLH!R92+XCLA!R92+DRFR!R92+DSFS!R92+DSTG!R92+XYM1!R92+XYM2!R92+XYM3E!R92+XYM4E!R92+SAGE!R92+'ABXY-TI1S'!R92+'ABXY-TI2S'!R92+ABZ!R92+'ASXY-TI1S'!R92+'ASXY-TI2S'!R92+'ASXY-TI3S'!R92+ASZ!R92+'MBXY-TI1S'!R92+'MBXY-TI2S'!R92+MBZ!R92+'MSXY-TI1S'!R92+'MSXY-TI2S'!R92++'MSXY-TI3S'!R92+MSZ!R92+'DEC-U'!R92+DECR!R92+'DBH-U'!R92+DBHR!R92+AMIL!R92</f>
        <v>86.241766984476214</v>
      </c>
      <c r="D92" s="19">
        <f>'DEC-OS'!S92+'DEC-OH'!S92+'DEC-OI'!S92+'DBH-OS'!S92+'DBH-OH'!S92+'DBH-OI'!S92+XCLH!S92+XCLA!S92+DRFR!S92+DSFS!S92+DSTG!S92+XYM1!S92+XYM2!S92+XYM3E!S92+XYM4E!S92+SAGE!S92+'ABXY-TI1S'!S92+'ABXY-TI2S'!S92+ABZ!S92+'ASXY-TI1S'!S92+'ASXY-TI2S'!S92+'ASXY-TI3S'!S92+ASZ!S92+'MBXY-TI1S'!S92+'MBXY-TI2S'!S92+MBZ!S92+'MSXY-TI1S'!S92+'MSXY-TI2S'!S92++'MSXY-TI3S'!S92+MSZ!S92+'DEC-U'!S92+DECR!S92+'DBH-U'!S92+DBHR!S92+AMIL!S92</f>
        <v>14.970247892959824</v>
      </c>
      <c r="E92" s="19">
        <f>'DEC-OS'!T92+'DEC-OH'!T92+'DEC-OI'!T92+'DBH-OS'!T92+'DBH-OH'!T92+'DBH-OI'!T92+XCLH!T92+XCLA!T92+DRFR!T92+DSFS!T92+DSTG!T92+XYM1!T92+XYM2!T92+XYM3E!T92+XYM4E!T92+SAGE!T92+'ABXY-TI1S'!T92+'ABXY-TI2S'!T92+ABZ!T92+'ASXY-TI1S'!T92+'ASXY-TI2S'!T92+'ASXY-TI3S'!T92+ASZ!T92+'MBXY-TI1S'!T92+'MBXY-TI2S'!T92+MBZ!T92+'MSXY-TI1S'!T92+'MSXY-TI2S'!T92++'MSXY-TI3S'!T92+MSZ!T92+'DEC-U'!T92+DECR!T92+'DBH-U'!T92+DBHR!T92+AMIL!T92</f>
        <v>-0.26681135916690868</v>
      </c>
      <c r="F92" s="19">
        <f>'DEC-OS'!U92+'DEC-OH'!U92+'DEC-OI'!U92+'DBH-OS'!U92+'DBH-OH'!U92+'DBH-OI'!U92+XCLH!U92+XCLA!U92+DRFR!U92+DSFS!U92+DSTG!U92+XYM1!U92+XYM2!U92+XYM3E!U92+XYM4E!U92+SAGE!U92+'ABXY-TI1S'!U92+'ABXY-TI2S'!U92+ABZ!U92+'ASXY-TI1S'!U92+'ASXY-TI2S'!U92+'ASXY-TI3S'!U92+ASZ!U92+'MBXY-TI1S'!U92+'MBXY-TI2S'!U92+MBZ!U92+'MSXY-TI1S'!U92+'MSXY-TI2S'!U92++'MSXY-TI3S'!U92+MSZ!U92+'DEC-U'!U92+DECR!U92+'DBH-U'!U92+DBHR!U92+AMIL!U92</f>
        <v>-15.084264017368367</v>
      </c>
      <c r="G92" s="19">
        <f>'DEC-OS'!V92+'DEC-OH'!V92+'DEC-OI'!V92+'DBH-OS'!V92+'DBH-OH'!V92+'DBH-OI'!V92+XCLH!V92+XCLA!V92+DRFR!V92+DSFS!V92+DSTG!V92+XYM1!V92+XYM2!V92+XYM3E!V92+XYM4E!V92+SAGE!V92+'ABXY-TI1S'!V92+'ABXY-TI2S'!V92+ABZ!V92+'ASXY-TI1S'!V92+'ASXY-TI2S'!V92+'ASXY-TI3S'!V92+ASZ!V92+'MBXY-TI1S'!V92+'MBXY-TI2S'!V92+MBZ!V92+'MSXY-TI1S'!V92+'MSXY-TI2S'!V92++'MSXY-TI3S'!V92+MSZ!V92+'DEC-U'!V92+DECR!V92+'DBH-U'!V92+DBHR!V92+AMIL!V92</f>
        <v>0.15740790034738791</v>
      </c>
      <c r="H92" s="20">
        <f t="shared" si="12"/>
        <v>24.825365687788285</v>
      </c>
      <c r="I92" s="20">
        <f t="shared" si="13"/>
        <v>86.241766984476214</v>
      </c>
      <c r="J92" s="20">
        <f t="shared" si="14"/>
        <v>14.970247892959824</v>
      </c>
      <c r="K92" s="20">
        <f t="shared" si="15"/>
        <v>-0.26681135916690868</v>
      </c>
      <c r="L92" s="20">
        <f t="shared" si="16"/>
        <v>-15.084264017368367</v>
      </c>
      <c r="M92" s="20">
        <f t="shared" si="17"/>
        <v>0.15740790034738791</v>
      </c>
      <c r="N92" s="88">
        <f>COS(Wellpath!$L92)*COS(Wellpath!$M92)</f>
        <v>1</v>
      </c>
      <c r="O92" s="88">
        <f>-SIN(Wellpath!$M92)</f>
        <v>0</v>
      </c>
      <c r="P92" s="88">
        <f>SIN(Wellpath!$L92)*COS(Wellpath!$M92)</f>
        <v>0</v>
      </c>
      <c r="Q92" s="88">
        <f>COS(Wellpath!$L92)*SIN(Wellpath!$M92)</f>
        <v>0</v>
      </c>
      <c r="R92" s="88">
        <f>COS(Wellpath!$M92)</f>
        <v>1</v>
      </c>
      <c r="S92" s="88">
        <f>SIN(Wellpath!$L92)*SIN(Wellpath!$M92)</f>
        <v>0</v>
      </c>
      <c r="T92" s="88">
        <f>-SIN(Wellpath!$L92)</f>
        <v>0</v>
      </c>
      <c r="U92" s="88">
        <v>0</v>
      </c>
      <c r="V92" s="88">
        <f>COS(Wellpath!$L92)</f>
        <v>1</v>
      </c>
    </row>
    <row r="93" spans="1:22" x14ac:dyDescent="0.25">
      <c r="A93" s="26">
        <f>Wellpath!E93</f>
        <v>2580</v>
      </c>
      <c r="B93" s="19">
        <f>'DEC-OS'!Q93+'DEC-OH'!Q93+'DEC-OI'!Q93+'DBH-OS'!Q93+'DBH-OH'!Q93+'DBH-OI'!Q93+XCLH!Q93+XCLA!Q93+DRFR!Q93+DSFS!Q93+DSTG!Q93+XYM1!Q93+XYM2!Q93+XYM3E!Q93+XYM4E!Q93+SAGE!Q93+'ABXY-TI1S'!Q93+'ABXY-TI2S'!Q93+ABZ!Q93+'ASXY-TI1S'!Q93+'ASXY-TI2S'!Q93+'ASXY-TI3S'!Q93+ASZ!Q93+'MBXY-TI1S'!Q93+'MBXY-TI2S'!Q93+MBZ!Q93+'MSXY-TI1S'!Q93+'MSXY-TI2S'!Q93++'MSXY-TI3S'!Q93+MSZ!Q93+'DEC-U'!Q93+DECR!Q93+'DBH-U'!Q93+DBHR!Q93+AMIL!Q93</f>
        <v>24.876599117675404</v>
      </c>
      <c r="C93" s="19">
        <f>'DEC-OS'!R93+'DEC-OH'!R93+'DEC-OI'!R93+'DBH-OS'!R93+'DBH-OH'!R93+'DBH-OI'!R93+XCLH!R93+XCLA!R93+DRFR!R93+DSFS!R93+DSTG!R93+XYM1!R93+XYM2!R93+XYM3E!R93+XYM4E!R93+SAGE!R93+'ABXY-TI1S'!R93+'ABXY-TI2S'!R93+ABZ!R93+'ASXY-TI1S'!R93+'ASXY-TI2S'!R93+'ASXY-TI3S'!R93+ASZ!R93+'MBXY-TI1S'!R93+'MBXY-TI2S'!R93+MBZ!R93+'MSXY-TI1S'!R93+'MSXY-TI2S'!R93++'MSXY-TI3S'!R93+MSZ!R93+'DEC-U'!R93+DECR!R93+'DBH-U'!R93+DBHR!R93+AMIL!R93</f>
        <v>86.322711819717057</v>
      </c>
      <c r="D93" s="19">
        <f>'DEC-OS'!S93+'DEC-OH'!S93+'DEC-OI'!S93+'DBH-OS'!S93+'DBH-OH'!S93+'DBH-OI'!S93+XCLH!S93+XCLA!S93+DRFR!S93+DSFS!S93+DSTG!S93+XYM1!S93+XYM2!S93+XYM3E!S93+XYM4E!S93+SAGE!S93+'ABXY-TI1S'!S93+'ABXY-TI2S'!S93+ABZ!S93+'ASXY-TI1S'!S93+'ASXY-TI2S'!S93+'ASXY-TI3S'!S93+ASZ!S93+'MBXY-TI1S'!S93+'MBXY-TI2S'!S93+MBZ!S93+'MSXY-TI1S'!S93+'MSXY-TI2S'!S93++'MSXY-TI3S'!S93+MSZ!S93+'DEC-U'!S93+DECR!S93+'DBH-U'!S93+DBHR!S93+AMIL!S93</f>
        <v>15.09603206622806</v>
      </c>
      <c r="E93" s="19">
        <f>'DEC-OS'!T93+'DEC-OH'!T93+'DEC-OI'!T93+'DBH-OS'!T93+'DBH-OH'!T93+'DBH-OI'!T93+XCLH!T93+XCLA!T93+DRFR!T93+DSFS!T93+DSTG!T93+XYM1!T93+XYM2!T93+XYM3E!T93+XYM4E!T93+SAGE!T93+'ABXY-TI1S'!T93+'ABXY-TI2S'!T93+ABZ!T93+'ASXY-TI1S'!T93+'ASXY-TI2S'!T93+'ASXY-TI3S'!T93+ASZ!T93+'MBXY-TI1S'!T93+'MBXY-TI2S'!T93+MBZ!T93+'MSXY-TI1S'!T93+'MSXY-TI2S'!T93++'MSXY-TI3S'!T93+MSZ!T93+'DEC-U'!T93+DECR!T93+'DBH-U'!T93+DBHR!T93+AMIL!T93</f>
        <v>-0.26912208852897224</v>
      </c>
      <c r="F93" s="19">
        <f>'DEC-OS'!U93+'DEC-OH'!U93+'DEC-OI'!U93+'DBH-OS'!U93+'DBH-OH'!U93+'DBH-OI'!U93+XCLH!U93+XCLA!U93+DRFR!U93+DSFS!U93+DSTG!U93+XYM1!U93+XYM2!U93+XYM3E!U93+XYM4E!U93+SAGE!U93+'ABXY-TI1S'!U93+'ABXY-TI2S'!U93+ABZ!U93+'ASXY-TI1S'!U93+'ASXY-TI2S'!U93+'ASXY-TI3S'!U93+ASZ!U93+'MBXY-TI1S'!U93+'MBXY-TI2S'!U93+MBZ!U93+'MSXY-TI1S'!U93+'MSXY-TI2S'!U93++'MSXY-TI3S'!U93+MSZ!U93+'DEC-U'!U93+DECR!U93+'DBH-U'!U93+DBHR!U93+AMIL!U93</f>
        <v>-15.057479301529279</v>
      </c>
      <c r="G93" s="19">
        <f>'DEC-OS'!V93+'DEC-OH'!V93+'DEC-OI'!V93+'DBH-OS'!V93+'DBH-OH'!V93+'DBH-OI'!V93+XCLH!V93+XCLA!V93+DRFR!V93+DSFS!V93+DSTG!V93+XYM1!V93+XYM2!V93+XYM3E!V93+XYM4E!V93+SAGE!V93+'ABXY-TI1S'!V93+'ABXY-TI2S'!V93+ABZ!V93+'ASXY-TI1S'!V93+'ASXY-TI2S'!V93+'ASXY-TI3S'!V93+ASZ!V93+'MBXY-TI1S'!V93+'MBXY-TI2S'!V93+MBZ!V93+'MSXY-TI1S'!V93+'MSXY-TI2S'!V93++'MSXY-TI3S'!V93+MSZ!V93+'DEC-U'!V93+DECR!V93+'DBH-U'!V93+DBHR!V93+AMIL!V93</f>
        <v>0.15740790034738791</v>
      </c>
      <c r="H93" s="20">
        <f t="shared" si="12"/>
        <v>24.876599117675404</v>
      </c>
      <c r="I93" s="20">
        <f t="shared" si="13"/>
        <v>86.322711819717057</v>
      </c>
      <c r="J93" s="20">
        <f t="shared" si="14"/>
        <v>15.09603206622806</v>
      </c>
      <c r="K93" s="20">
        <f t="shared" si="15"/>
        <v>-0.26912208852897224</v>
      </c>
      <c r="L93" s="20">
        <f t="shared" si="16"/>
        <v>-15.057479301529279</v>
      </c>
      <c r="M93" s="20">
        <f t="shared" si="17"/>
        <v>0.15740790034738791</v>
      </c>
      <c r="N93" s="88">
        <f>COS(Wellpath!$L93)*COS(Wellpath!$M93)</f>
        <v>1</v>
      </c>
      <c r="O93" s="88">
        <f>-SIN(Wellpath!$M93)</f>
        <v>0</v>
      </c>
      <c r="P93" s="88">
        <f>SIN(Wellpath!$L93)*COS(Wellpath!$M93)</f>
        <v>0</v>
      </c>
      <c r="Q93" s="88">
        <f>COS(Wellpath!$L93)*SIN(Wellpath!$M93)</f>
        <v>0</v>
      </c>
      <c r="R93" s="88">
        <f>COS(Wellpath!$M93)</f>
        <v>1</v>
      </c>
      <c r="S93" s="88">
        <f>SIN(Wellpath!$L93)*SIN(Wellpath!$M93)</f>
        <v>0</v>
      </c>
      <c r="T93" s="88">
        <f>-SIN(Wellpath!$L93)</f>
        <v>0</v>
      </c>
      <c r="U93" s="88">
        <v>0</v>
      </c>
      <c r="V93" s="88">
        <f>COS(Wellpath!$L93)</f>
        <v>1</v>
      </c>
    </row>
    <row r="94" spans="1:22" x14ac:dyDescent="0.25">
      <c r="A94" s="26">
        <f>Wellpath!E94</f>
        <v>2610</v>
      </c>
      <c r="B94" s="19">
        <f>'DEC-OS'!Q94+'DEC-OH'!Q94+'DEC-OI'!Q94+'DBH-OS'!Q94+'DBH-OH'!Q94+'DBH-OI'!Q94+XCLH!Q94+XCLA!Q94+DRFR!Q94+DSFS!Q94+DSTG!Q94+XYM1!Q94+XYM2!Q94+XYM3E!Q94+XYM4E!Q94+SAGE!Q94+'ABXY-TI1S'!Q94+'ABXY-TI2S'!Q94+ABZ!Q94+'ASXY-TI1S'!Q94+'ASXY-TI2S'!Q94+'ASXY-TI3S'!Q94+ASZ!Q94+'MBXY-TI1S'!Q94+'MBXY-TI2S'!Q94+MBZ!Q94+'MSXY-TI1S'!Q94+'MSXY-TI2S'!Q94++'MSXY-TI3S'!Q94+MSZ!Q94+'DEC-U'!Q94+DECR!Q94+'DBH-U'!Q94+DBHR!Q94+AMIL!Q94</f>
        <v>24.928132016055159</v>
      </c>
      <c r="C94" s="19">
        <f>'DEC-OS'!R94+'DEC-OH'!R94+'DEC-OI'!R94+'DBH-OS'!R94+'DBH-OH'!R94+'DBH-OI'!R94+XCLH!R94+XCLA!R94+DRFR!R94+DSFS!R94+DSTG!R94+XYM1!R94+XYM2!R94+XYM3E!R94+XYM4E!R94+SAGE!R94+'ABXY-TI1S'!R94+'ABXY-TI2S'!R94+ABZ!R94+'ASXY-TI1S'!R94+'ASXY-TI2S'!R94+'ASXY-TI3S'!R94+ASZ!R94+'MBXY-TI1S'!R94+'MBXY-TI2S'!R94+MBZ!R94+'MSXY-TI1S'!R94+'MSXY-TI2S'!R94++'MSXY-TI3S'!R94+MSZ!R94+'DEC-U'!R94+DECR!R94+'DBH-U'!R94+DBHR!R94+AMIL!R94</f>
        <v>86.403956123450541</v>
      </c>
      <c r="D94" s="19">
        <f>'DEC-OS'!S94+'DEC-OH'!S94+'DEC-OI'!S94+'DBH-OS'!S94+'DBH-OH'!S94+'DBH-OI'!S94+XCLH!S94+XCLA!S94+DRFR!S94+DSFS!S94+DSTG!S94+XYM1!S94+XYM2!S94+XYM3E!S94+XYM4E!S94+SAGE!S94+'ABXY-TI1S'!S94+'ABXY-TI2S'!S94+ABZ!S94+'ASXY-TI1S'!S94+'ASXY-TI2S'!S94+'ASXY-TI3S'!S94+ASZ!S94+'MBXY-TI1S'!S94+'MBXY-TI2S'!S94+MBZ!S94+'MSXY-TI1S'!S94+'MSXY-TI2S'!S94++'MSXY-TI3S'!S94+MSZ!S94+'DEC-U'!S94+DECR!S94+'DBH-U'!S94+DBHR!S94+AMIL!S94</f>
        <v>15.226037304552657</v>
      </c>
      <c r="E94" s="19">
        <f>'DEC-OS'!T94+'DEC-OH'!T94+'DEC-OI'!T94+'DBH-OS'!T94+'DBH-OH'!T94+'DBH-OI'!T94+XCLH!T94+XCLA!T94+DRFR!T94+DSFS!T94+DSTG!T94+XYM1!T94+XYM2!T94+XYM3E!T94+XYM4E!T94+SAGE!T94+'ABXY-TI1S'!T94+'ABXY-TI2S'!T94+ABZ!T94+'ASXY-TI1S'!T94+'ASXY-TI2S'!T94+'ASXY-TI3S'!T94+ASZ!T94+'MBXY-TI1S'!T94+'MBXY-TI2S'!T94+MBZ!T94+'MSXY-TI1S'!T94+'MSXY-TI2S'!T94++'MSXY-TI3S'!T94+MSZ!T94+'DEC-U'!T94+DECR!T94+'DBH-U'!T94+DBHR!T94+AMIL!T94</f>
        <v>-0.27143281789103579</v>
      </c>
      <c r="F94" s="19">
        <f>'DEC-OS'!U94+'DEC-OH'!U94+'DEC-OI'!U94+'DBH-OS'!U94+'DBH-OH'!U94+'DBH-OI'!U94+XCLH!U94+XCLA!U94+DRFR!U94+DSFS!U94+DSTG!U94+XYM1!U94+XYM2!U94+XYM3E!U94+XYM4E!U94+SAGE!U94+'ABXY-TI1S'!U94+'ABXY-TI2S'!U94+ABZ!U94+'ASXY-TI1S'!U94+'ASXY-TI2S'!U94+'ASXY-TI3S'!U94+ASZ!U94+'MBXY-TI1S'!U94+'MBXY-TI2S'!U94+MBZ!U94+'MSXY-TI1S'!U94+'MSXY-TI2S'!U94++'MSXY-TI3S'!U94+MSZ!U94+'DEC-U'!U94+DECR!U94+'DBH-U'!U94+DBHR!U94+AMIL!U94</f>
        <v>-15.030429341910795</v>
      </c>
      <c r="G94" s="19">
        <f>'DEC-OS'!V94+'DEC-OH'!V94+'DEC-OI'!V94+'DBH-OS'!V94+'DBH-OH'!V94+'DBH-OI'!V94+XCLH!V94+XCLA!V94+DRFR!V94+DSFS!V94+DSTG!V94+XYM1!V94+XYM2!V94+XYM3E!V94+XYM4E!V94+SAGE!V94+'ABXY-TI1S'!V94+'ABXY-TI2S'!V94+ABZ!V94+'ASXY-TI1S'!V94+'ASXY-TI2S'!V94+'ASXY-TI3S'!V94+ASZ!V94+'MBXY-TI1S'!V94+'MBXY-TI2S'!V94+MBZ!V94+'MSXY-TI1S'!V94+'MSXY-TI2S'!V94++'MSXY-TI3S'!V94+MSZ!V94+'DEC-U'!V94+DECR!V94+'DBH-U'!V94+DBHR!V94+AMIL!V94</f>
        <v>0.15740790034738791</v>
      </c>
      <c r="H94" s="20">
        <f t="shared" si="12"/>
        <v>24.928132016055159</v>
      </c>
      <c r="I94" s="20">
        <f t="shared" si="13"/>
        <v>86.403956123450541</v>
      </c>
      <c r="J94" s="20">
        <f t="shared" si="14"/>
        <v>15.226037304552657</v>
      </c>
      <c r="K94" s="20">
        <f t="shared" si="15"/>
        <v>-0.27143281789103579</v>
      </c>
      <c r="L94" s="20">
        <f t="shared" si="16"/>
        <v>-15.030429341910795</v>
      </c>
      <c r="M94" s="20">
        <f t="shared" si="17"/>
        <v>0.15740790034738791</v>
      </c>
      <c r="N94" s="88">
        <f>COS(Wellpath!$L94)*COS(Wellpath!$M94)</f>
        <v>1</v>
      </c>
      <c r="O94" s="88">
        <f>-SIN(Wellpath!$M94)</f>
        <v>0</v>
      </c>
      <c r="P94" s="88">
        <f>SIN(Wellpath!$L94)*COS(Wellpath!$M94)</f>
        <v>0</v>
      </c>
      <c r="Q94" s="88">
        <f>COS(Wellpath!$L94)*SIN(Wellpath!$M94)</f>
        <v>0</v>
      </c>
      <c r="R94" s="88">
        <f>COS(Wellpath!$M94)</f>
        <v>1</v>
      </c>
      <c r="S94" s="88">
        <f>SIN(Wellpath!$L94)*SIN(Wellpath!$M94)</f>
        <v>0</v>
      </c>
      <c r="T94" s="88">
        <f>-SIN(Wellpath!$L94)</f>
        <v>0</v>
      </c>
      <c r="U94" s="88">
        <v>0</v>
      </c>
      <c r="V94" s="88">
        <f>COS(Wellpath!$L94)</f>
        <v>1</v>
      </c>
    </row>
    <row r="95" spans="1:22" x14ac:dyDescent="0.25">
      <c r="A95" s="26">
        <f>Wellpath!E95</f>
        <v>2640</v>
      </c>
      <c r="B95" s="19">
        <f>'DEC-OS'!Q95+'DEC-OH'!Q95+'DEC-OI'!Q95+'DBH-OS'!Q95+'DBH-OH'!Q95+'DBH-OI'!Q95+XCLH!Q95+XCLA!Q95+DRFR!Q95+DSFS!Q95+DSTG!Q95+XYM1!Q95+XYM2!Q95+XYM3E!Q95+XYM4E!Q95+SAGE!Q95+'ABXY-TI1S'!Q95+'ABXY-TI2S'!Q95+ABZ!Q95+'ASXY-TI1S'!Q95+'ASXY-TI2S'!Q95+'ASXY-TI3S'!Q95+ASZ!Q95+'MBXY-TI1S'!Q95+'MBXY-TI2S'!Q95+MBZ!Q95+'MSXY-TI1S'!Q95+'MSXY-TI2S'!Q95++'MSXY-TI3S'!Q95+MSZ!Q95+'DEC-U'!Q95+DECR!Q95+'DBH-U'!Q95+DBHR!Q95+AMIL!Q95</f>
        <v>24.979964382927562</v>
      </c>
      <c r="C95" s="19">
        <f>'DEC-OS'!R95+'DEC-OH'!R95+'DEC-OI'!R95+'DBH-OS'!R95+'DBH-OH'!R95+'DBH-OI'!R95+XCLH!R95+XCLA!R95+DRFR!R95+DSFS!R95+DSTG!R95+XYM1!R95+XYM2!R95+XYM3E!R95+XYM4E!R95+SAGE!R95+'ABXY-TI1S'!R95+'ABXY-TI2S'!R95+ABZ!R95+'ASXY-TI1S'!R95+'ASXY-TI2S'!R95+'ASXY-TI3S'!R95+ASZ!R95+'MBXY-TI1S'!R95+'MBXY-TI2S'!R95+MBZ!R95+'MSXY-TI1S'!R95+'MSXY-TI2S'!R95++'MSXY-TI3S'!R95+MSZ!R95+'DEC-U'!R95+DECR!R95+'DBH-U'!R95+DBHR!R95+AMIL!R95</f>
        <v>86.485499895676682</v>
      </c>
      <c r="D95" s="19">
        <f>'DEC-OS'!S95+'DEC-OH'!S95+'DEC-OI'!S95+'DBH-OS'!S95+'DBH-OH'!S95+'DBH-OI'!S95+XCLH!S95+XCLA!S95+DRFR!S95+DSFS!S95+DSTG!S95+XYM1!S95+XYM2!S95+XYM3E!S95+XYM4E!S95+SAGE!S95+'ABXY-TI1S'!S95+'ABXY-TI2S'!S95+ABZ!S95+'ASXY-TI1S'!S95+'ASXY-TI2S'!S95+'ASXY-TI3S'!S95+ASZ!S95+'MBXY-TI1S'!S95+'MBXY-TI2S'!S95+MBZ!S95+'MSXY-TI1S'!S95+'MSXY-TI2S'!S95++'MSXY-TI3S'!S95+MSZ!S95+'DEC-U'!S95+DECR!S95+'DBH-U'!S95+DBHR!S95+AMIL!S95</f>
        <v>15.360361025216109</v>
      </c>
      <c r="E95" s="19">
        <f>'DEC-OS'!T95+'DEC-OH'!T95+'DEC-OI'!T95+'DBH-OS'!T95+'DBH-OH'!T95+'DBH-OI'!T95+XCLH!T95+XCLA!T95+DRFR!T95+DSFS!T95+DSTG!T95+XYM1!T95+XYM2!T95+XYM3E!T95+XYM4E!T95+SAGE!T95+'ABXY-TI1S'!T95+'ABXY-TI2S'!T95+ABZ!T95+'ASXY-TI1S'!T95+'ASXY-TI2S'!T95+'ASXY-TI3S'!T95+ASZ!T95+'MBXY-TI1S'!T95+'MBXY-TI2S'!T95+MBZ!T95+'MSXY-TI1S'!T95+'MSXY-TI2S'!T95++'MSXY-TI3S'!T95+MSZ!T95+'DEC-U'!T95+DECR!T95+'DBH-U'!T95+DBHR!T95+AMIL!T95</f>
        <v>-0.27374354725309935</v>
      </c>
      <c r="F95" s="19">
        <f>'DEC-OS'!U95+'DEC-OH'!U95+'DEC-OI'!U95+'DBH-OS'!U95+'DBH-OH'!U95+'DBH-OI'!U95+XCLH!U95+XCLA!U95+DRFR!U95+DSFS!U95+DSTG!U95+XYM1!U95+XYM2!U95+XYM3E!U95+XYM4E!U95+SAGE!U95+'ABXY-TI1S'!U95+'ABXY-TI2S'!U95+ABZ!U95+'ASXY-TI1S'!U95+'ASXY-TI2S'!U95+'ASXY-TI3S'!U95+ASZ!U95+'MBXY-TI1S'!U95+'MBXY-TI2S'!U95+MBZ!U95+'MSXY-TI1S'!U95+'MSXY-TI2S'!U95++'MSXY-TI3S'!U95+MSZ!U95+'DEC-U'!U95+DECR!U95+'DBH-U'!U95+DBHR!U95+AMIL!U95</f>
        <v>-15.003114138512915</v>
      </c>
      <c r="G95" s="19">
        <f>'DEC-OS'!V95+'DEC-OH'!V95+'DEC-OI'!V95+'DBH-OS'!V95+'DBH-OH'!V95+'DBH-OI'!V95+XCLH!V95+XCLA!V95+DRFR!V95+DSFS!V95+DSTG!V95+XYM1!V95+XYM2!V95+XYM3E!V95+XYM4E!V95+SAGE!V95+'ABXY-TI1S'!V95+'ABXY-TI2S'!V95+ABZ!V95+'ASXY-TI1S'!V95+'ASXY-TI2S'!V95+'ASXY-TI3S'!V95+ASZ!V95+'MBXY-TI1S'!V95+'MBXY-TI2S'!V95+MBZ!V95+'MSXY-TI1S'!V95+'MSXY-TI2S'!V95++'MSXY-TI3S'!V95+MSZ!V95+'DEC-U'!V95+DECR!V95+'DBH-U'!V95+DBHR!V95+AMIL!V95</f>
        <v>0.15740790034738791</v>
      </c>
      <c r="H95" s="20">
        <f t="shared" si="12"/>
        <v>24.979964382927562</v>
      </c>
      <c r="I95" s="20">
        <f t="shared" si="13"/>
        <v>86.485499895676682</v>
      </c>
      <c r="J95" s="20">
        <f t="shared" si="14"/>
        <v>15.360361025216109</v>
      </c>
      <c r="K95" s="20">
        <f t="shared" si="15"/>
        <v>-0.27374354725309935</v>
      </c>
      <c r="L95" s="20">
        <f t="shared" si="16"/>
        <v>-15.003114138512915</v>
      </c>
      <c r="M95" s="20">
        <f t="shared" si="17"/>
        <v>0.15740790034738791</v>
      </c>
      <c r="N95" s="88">
        <f>COS(Wellpath!$L95)*COS(Wellpath!$M95)</f>
        <v>1</v>
      </c>
      <c r="O95" s="88">
        <f>-SIN(Wellpath!$M95)</f>
        <v>0</v>
      </c>
      <c r="P95" s="88">
        <f>SIN(Wellpath!$L95)*COS(Wellpath!$M95)</f>
        <v>0</v>
      </c>
      <c r="Q95" s="88">
        <f>COS(Wellpath!$L95)*SIN(Wellpath!$M95)</f>
        <v>0</v>
      </c>
      <c r="R95" s="88">
        <f>COS(Wellpath!$M95)</f>
        <v>1</v>
      </c>
      <c r="S95" s="88">
        <f>SIN(Wellpath!$L95)*SIN(Wellpath!$M95)</f>
        <v>0</v>
      </c>
      <c r="T95" s="88">
        <f>-SIN(Wellpath!$L95)</f>
        <v>0</v>
      </c>
      <c r="U95" s="88">
        <v>0</v>
      </c>
      <c r="V95" s="88">
        <f>COS(Wellpath!$L95)</f>
        <v>1</v>
      </c>
    </row>
    <row r="96" spans="1:22" x14ac:dyDescent="0.25">
      <c r="A96" s="26">
        <f>Wellpath!E96</f>
        <v>2670</v>
      </c>
      <c r="B96" s="19">
        <f>'DEC-OS'!Q96+'DEC-OH'!Q96+'DEC-OI'!Q96+'DBH-OS'!Q96+'DBH-OH'!Q96+'DBH-OI'!Q96+XCLH!Q96+XCLA!Q96+DRFR!Q96+DSFS!Q96+DSTG!Q96+XYM1!Q96+XYM2!Q96+XYM3E!Q96+XYM4E!Q96+SAGE!Q96+'ABXY-TI1S'!Q96+'ABXY-TI2S'!Q96+ABZ!Q96+'ASXY-TI1S'!Q96+'ASXY-TI2S'!Q96+'ASXY-TI3S'!Q96+ASZ!Q96+'MBXY-TI1S'!Q96+'MBXY-TI2S'!Q96+MBZ!Q96+'MSXY-TI1S'!Q96+'MSXY-TI2S'!Q96++'MSXY-TI3S'!Q96+MSZ!Q96+'DEC-U'!Q96+DECR!Q96+'DBH-U'!Q96+DBHR!Q96+AMIL!Q96</f>
        <v>25.032096218292605</v>
      </c>
      <c r="C96" s="19">
        <f>'DEC-OS'!R96+'DEC-OH'!R96+'DEC-OI'!R96+'DBH-OS'!R96+'DBH-OH'!R96+'DBH-OI'!R96+XCLH!R96+XCLA!R96+DRFR!R96+DSFS!R96+DSTG!R96+XYM1!R96+XYM2!R96+XYM3E!R96+XYM4E!R96+SAGE!R96+'ABXY-TI1S'!R96+'ABXY-TI2S'!R96+ABZ!R96+'ASXY-TI1S'!R96+'ASXY-TI2S'!R96+'ASXY-TI3S'!R96+ASZ!R96+'MBXY-TI1S'!R96+'MBXY-TI2S'!R96+MBZ!R96+'MSXY-TI1S'!R96+'MSXY-TI2S'!R96++'MSXY-TI3S'!R96+MSZ!R96+'DEC-U'!R96+DECR!R96+'DBH-U'!R96+DBHR!R96+AMIL!R96</f>
        <v>86.567343136395451</v>
      </c>
      <c r="D96" s="19">
        <f>'DEC-OS'!S96+'DEC-OH'!S96+'DEC-OI'!S96+'DBH-OS'!S96+'DBH-OH'!S96+'DBH-OI'!S96+XCLH!S96+XCLA!S96+DRFR!S96+DSFS!S96+DSTG!S96+XYM1!S96+XYM2!S96+XYM3E!S96+XYM4E!S96+SAGE!S96+'ABXY-TI1S'!S96+'ABXY-TI2S'!S96+ABZ!S96+'ASXY-TI1S'!S96+'ASXY-TI2S'!S96+'ASXY-TI3S'!S96+ASZ!S96+'MBXY-TI1S'!S96+'MBXY-TI2S'!S96+MBZ!S96+'MSXY-TI1S'!S96+'MSXY-TI2S'!S96++'MSXY-TI3S'!S96+MSZ!S96+'DEC-U'!S96+DECR!S96+'DBH-U'!S96+DBHR!S96+AMIL!S96</f>
        <v>15.499101860500918</v>
      </c>
      <c r="E96" s="19">
        <f>'DEC-OS'!T96+'DEC-OH'!T96+'DEC-OI'!T96+'DBH-OS'!T96+'DBH-OH'!T96+'DBH-OI'!T96+XCLH!T96+XCLA!T96+DRFR!T96+DSFS!T96+DSTG!T96+XYM1!T96+XYM2!T96+XYM3E!T96+XYM4E!T96+SAGE!T96+'ABXY-TI1S'!T96+'ABXY-TI2S'!T96+ABZ!T96+'ASXY-TI1S'!T96+'ASXY-TI2S'!T96+'ASXY-TI3S'!T96+ASZ!T96+'MBXY-TI1S'!T96+'MBXY-TI2S'!T96+MBZ!T96+'MSXY-TI1S'!T96+'MSXY-TI2S'!T96++'MSXY-TI3S'!T96+MSZ!T96+'DEC-U'!T96+DECR!T96+'DBH-U'!T96+DBHR!T96+AMIL!T96</f>
        <v>-0.27605427661516296</v>
      </c>
      <c r="F96" s="19">
        <f>'DEC-OS'!U96+'DEC-OH'!U96+'DEC-OI'!U96+'DBH-OS'!U96+'DBH-OH'!U96+'DBH-OI'!U96+XCLH!U96+XCLA!U96+DRFR!U96+DSFS!U96+DSTG!U96+XYM1!U96+XYM2!U96+XYM3E!U96+XYM4E!U96+SAGE!U96+'ABXY-TI1S'!U96+'ABXY-TI2S'!U96+ABZ!U96+'ASXY-TI1S'!U96+'ASXY-TI2S'!U96+'ASXY-TI3S'!U96+ASZ!U96+'MBXY-TI1S'!U96+'MBXY-TI2S'!U96+MBZ!U96+'MSXY-TI1S'!U96+'MSXY-TI2S'!U96++'MSXY-TI3S'!U96+MSZ!U96+'DEC-U'!U96+DECR!U96+'DBH-U'!U96+DBHR!U96+AMIL!U96</f>
        <v>-14.975533691335642</v>
      </c>
      <c r="G96" s="19">
        <f>'DEC-OS'!V96+'DEC-OH'!V96+'DEC-OI'!V96+'DBH-OS'!V96+'DBH-OH'!V96+'DBH-OI'!V96+XCLH!V96+XCLA!V96+DRFR!V96+DSFS!V96+DSTG!V96+XYM1!V96+XYM2!V96+XYM3E!V96+XYM4E!V96+SAGE!V96+'ABXY-TI1S'!V96+'ABXY-TI2S'!V96+ABZ!V96+'ASXY-TI1S'!V96+'ASXY-TI2S'!V96+'ASXY-TI3S'!V96+ASZ!V96+'MBXY-TI1S'!V96+'MBXY-TI2S'!V96+MBZ!V96+'MSXY-TI1S'!V96+'MSXY-TI2S'!V96++'MSXY-TI3S'!V96+MSZ!V96+'DEC-U'!V96+DECR!V96+'DBH-U'!V96+DBHR!V96+AMIL!V96</f>
        <v>0.15740790034738791</v>
      </c>
      <c r="H96" s="20">
        <f t="shared" si="12"/>
        <v>25.032096218292605</v>
      </c>
      <c r="I96" s="20">
        <f t="shared" si="13"/>
        <v>86.567343136395451</v>
      </c>
      <c r="J96" s="20">
        <f t="shared" si="14"/>
        <v>15.499101860500918</v>
      </c>
      <c r="K96" s="20">
        <f t="shared" si="15"/>
        <v>-0.27605427661516296</v>
      </c>
      <c r="L96" s="20">
        <f t="shared" si="16"/>
        <v>-14.975533691335642</v>
      </c>
      <c r="M96" s="20">
        <f t="shared" si="17"/>
        <v>0.15740790034738791</v>
      </c>
      <c r="N96" s="88">
        <f>COS(Wellpath!$L96)*COS(Wellpath!$M96)</f>
        <v>1</v>
      </c>
      <c r="O96" s="88">
        <f>-SIN(Wellpath!$M96)</f>
        <v>0</v>
      </c>
      <c r="P96" s="88">
        <f>SIN(Wellpath!$L96)*COS(Wellpath!$M96)</f>
        <v>0</v>
      </c>
      <c r="Q96" s="88">
        <f>COS(Wellpath!$L96)*SIN(Wellpath!$M96)</f>
        <v>0</v>
      </c>
      <c r="R96" s="88">
        <f>COS(Wellpath!$M96)</f>
        <v>1</v>
      </c>
      <c r="S96" s="88">
        <f>SIN(Wellpath!$L96)*SIN(Wellpath!$M96)</f>
        <v>0</v>
      </c>
      <c r="T96" s="88">
        <f>-SIN(Wellpath!$L96)</f>
        <v>0</v>
      </c>
      <c r="U96" s="88">
        <v>0</v>
      </c>
      <c r="V96" s="88">
        <f>COS(Wellpath!$L96)</f>
        <v>1</v>
      </c>
    </row>
    <row r="97" spans="1:22" x14ac:dyDescent="0.25">
      <c r="A97" s="26">
        <f>Wellpath!E97</f>
        <v>2700</v>
      </c>
      <c r="B97" s="19">
        <f>'DEC-OS'!Q97+'DEC-OH'!Q97+'DEC-OI'!Q97+'DBH-OS'!Q97+'DBH-OH'!Q97+'DBH-OI'!Q97+XCLH!Q97+XCLA!Q97+DRFR!Q97+DSFS!Q97+DSTG!Q97+XYM1!Q97+XYM2!Q97+XYM3E!Q97+XYM4E!Q97+SAGE!Q97+'ABXY-TI1S'!Q97+'ABXY-TI2S'!Q97+ABZ!Q97+'ASXY-TI1S'!Q97+'ASXY-TI2S'!Q97+'ASXY-TI3S'!Q97+ASZ!Q97+'MBXY-TI1S'!Q97+'MBXY-TI2S'!Q97+MBZ!Q97+'MSXY-TI1S'!Q97+'MSXY-TI2S'!Q97++'MSXY-TI3S'!Q97+MSZ!Q97+'DEC-U'!Q97+DECR!Q97+'DBH-U'!Q97+DBHR!Q97+AMIL!Q97</f>
        <v>25.084527522150292</v>
      </c>
      <c r="C97" s="19">
        <f>'DEC-OS'!R97+'DEC-OH'!R97+'DEC-OI'!R97+'DBH-OS'!R97+'DBH-OH'!R97+'DBH-OI'!R97+XCLH!R97+XCLA!R97+DRFR!R97+DSFS!R97+DSTG!R97+XYM1!R97+XYM2!R97+XYM3E!R97+XYM4E!R97+SAGE!R97+'ABXY-TI1S'!R97+'ABXY-TI2S'!R97+ABZ!R97+'ASXY-TI1S'!R97+'ASXY-TI2S'!R97+'ASXY-TI3S'!R97+ASZ!R97+'MBXY-TI1S'!R97+'MBXY-TI2S'!R97+MBZ!R97+'MSXY-TI1S'!R97+'MSXY-TI2S'!R97++'MSXY-TI3S'!R97+MSZ!R97+'DEC-U'!R97+DECR!R97+'DBH-U'!R97+DBHR!R97+AMIL!R97</f>
        <v>86.649485845606861</v>
      </c>
      <c r="D97" s="19">
        <f>'DEC-OS'!S97+'DEC-OH'!S97+'DEC-OI'!S97+'DBH-OS'!S97+'DBH-OH'!S97+'DBH-OI'!S97+XCLH!S97+XCLA!S97+DRFR!S97+DSFS!S97+DSTG!S97+XYM1!S97+XYM2!S97+XYM3E!S97+XYM4E!S97+SAGE!S97+'ABXY-TI1S'!S97+'ABXY-TI2S'!S97+ABZ!S97+'ASXY-TI1S'!S97+'ASXY-TI2S'!S97+'ASXY-TI3S'!S97+ASZ!S97+'MBXY-TI1S'!S97+'MBXY-TI2S'!S97+MBZ!S97+'MSXY-TI1S'!S97+'MSXY-TI2S'!S97++'MSXY-TI3S'!S97+MSZ!S97+'DEC-U'!S97+DECR!S97+'DBH-U'!S97+DBHR!S97+AMIL!S97</f>
        <v>15.642359657689584</v>
      </c>
      <c r="E97" s="19">
        <f>'DEC-OS'!T97+'DEC-OH'!T97+'DEC-OI'!T97+'DBH-OS'!T97+'DBH-OH'!T97+'DBH-OI'!T97+XCLH!T97+XCLA!T97+DRFR!T97+DSFS!T97+DSTG!T97+XYM1!T97+XYM2!T97+XYM3E!T97+XYM4E!T97+SAGE!T97+'ABXY-TI1S'!T97+'ABXY-TI2S'!T97+ABZ!T97+'ASXY-TI1S'!T97+'ASXY-TI2S'!T97+'ASXY-TI3S'!T97+ASZ!T97+'MBXY-TI1S'!T97+'MBXY-TI2S'!T97+MBZ!T97+'MSXY-TI1S'!T97+'MSXY-TI2S'!T97++'MSXY-TI3S'!T97+MSZ!T97+'DEC-U'!T97+DECR!T97+'DBH-U'!T97+DBHR!T97+AMIL!T97</f>
        <v>-0.27836500597722652</v>
      </c>
      <c r="F97" s="19">
        <f>'DEC-OS'!U97+'DEC-OH'!U97+'DEC-OI'!U97+'DBH-OS'!U97+'DBH-OH'!U97+'DBH-OI'!U97+XCLH!U97+XCLA!U97+DRFR!U97+DSFS!U97+DSTG!U97+XYM1!U97+XYM2!U97+XYM3E!U97+XYM4E!U97+SAGE!U97+'ABXY-TI1S'!U97+'ABXY-TI2S'!U97+ABZ!U97+'ASXY-TI1S'!U97+'ASXY-TI2S'!U97+'ASXY-TI3S'!U97+ASZ!U97+'MBXY-TI1S'!U97+'MBXY-TI2S'!U97+MBZ!U97+'MSXY-TI1S'!U97+'MSXY-TI2S'!U97++'MSXY-TI3S'!U97+MSZ!U97+'DEC-U'!U97+DECR!U97+'DBH-U'!U97+DBHR!U97+AMIL!U97</f>
        <v>-14.947688000378973</v>
      </c>
      <c r="G97" s="19">
        <f>'DEC-OS'!V97+'DEC-OH'!V97+'DEC-OI'!V97+'DBH-OS'!V97+'DBH-OH'!V97+'DBH-OI'!V97+XCLH!V97+XCLA!V97+DRFR!V97+DSFS!V97+DSTG!V97+XYM1!V97+XYM2!V97+XYM3E!V97+XYM4E!V97+SAGE!V97+'ABXY-TI1S'!V97+'ABXY-TI2S'!V97+ABZ!V97+'ASXY-TI1S'!V97+'ASXY-TI2S'!V97+'ASXY-TI3S'!V97+ASZ!V97+'MBXY-TI1S'!V97+'MBXY-TI2S'!V97+MBZ!V97+'MSXY-TI1S'!V97+'MSXY-TI2S'!V97++'MSXY-TI3S'!V97+MSZ!V97+'DEC-U'!V97+DECR!V97+'DBH-U'!V97+DBHR!V97+AMIL!V97</f>
        <v>0.15740790034738791</v>
      </c>
      <c r="H97" s="20">
        <f t="shared" si="12"/>
        <v>25.084527522150292</v>
      </c>
      <c r="I97" s="20">
        <f t="shared" si="13"/>
        <v>86.649485845606861</v>
      </c>
      <c r="J97" s="20">
        <f t="shared" si="14"/>
        <v>15.642359657689584</v>
      </c>
      <c r="K97" s="20">
        <f t="shared" si="15"/>
        <v>-0.27836500597722652</v>
      </c>
      <c r="L97" s="20">
        <f t="shared" si="16"/>
        <v>-14.947688000378973</v>
      </c>
      <c r="M97" s="20">
        <f t="shared" si="17"/>
        <v>0.15740790034738791</v>
      </c>
      <c r="N97" s="88">
        <f>COS(Wellpath!$L97)*COS(Wellpath!$M97)</f>
        <v>1</v>
      </c>
      <c r="O97" s="88">
        <f>-SIN(Wellpath!$M97)</f>
        <v>0</v>
      </c>
      <c r="P97" s="88">
        <f>SIN(Wellpath!$L97)*COS(Wellpath!$M97)</f>
        <v>0</v>
      </c>
      <c r="Q97" s="88">
        <f>COS(Wellpath!$L97)*SIN(Wellpath!$M97)</f>
        <v>0</v>
      </c>
      <c r="R97" s="88">
        <f>COS(Wellpath!$M97)</f>
        <v>1</v>
      </c>
      <c r="S97" s="88">
        <f>SIN(Wellpath!$L97)*SIN(Wellpath!$M97)</f>
        <v>0</v>
      </c>
      <c r="T97" s="88">
        <f>-SIN(Wellpath!$L97)</f>
        <v>0</v>
      </c>
      <c r="U97" s="88">
        <v>0</v>
      </c>
      <c r="V97" s="88">
        <f>COS(Wellpath!$L97)</f>
        <v>1</v>
      </c>
    </row>
    <row r="98" spans="1:22" x14ac:dyDescent="0.25">
      <c r="A98" s="26">
        <f>Wellpath!E98</f>
        <v>2730</v>
      </c>
      <c r="B98" s="19">
        <f>'DEC-OS'!Q98+'DEC-OH'!Q98+'DEC-OI'!Q98+'DBH-OS'!Q98+'DBH-OH'!Q98+'DBH-OI'!Q98+XCLH!Q98+XCLA!Q98+DRFR!Q98+DSFS!Q98+DSTG!Q98+XYM1!Q98+XYM2!Q98+XYM3E!Q98+XYM4E!Q98+SAGE!Q98+'ABXY-TI1S'!Q98+'ABXY-TI2S'!Q98+ABZ!Q98+'ASXY-TI1S'!Q98+'ASXY-TI2S'!Q98+'ASXY-TI3S'!Q98+ASZ!Q98+'MBXY-TI1S'!Q98+'MBXY-TI2S'!Q98+MBZ!Q98+'MSXY-TI1S'!Q98+'MSXY-TI2S'!Q98++'MSXY-TI3S'!Q98+MSZ!Q98+'DEC-U'!Q98+DECR!Q98+'DBH-U'!Q98+DBHR!Q98+AMIL!Q98</f>
        <v>25.137258294500622</v>
      </c>
      <c r="C98" s="19">
        <f>'DEC-OS'!R98+'DEC-OH'!R98+'DEC-OI'!R98+'DBH-OS'!R98+'DBH-OH'!R98+'DBH-OI'!R98+XCLH!R98+XCLA!R98+DRFR!R98+DSFS!R98+DSTG!R98+XYM1!R98+XYM2!R98+XYM3E!R98+XYM4E!R98+SAGE!R98+'ABXY-TI1S'!R98+'ABXY-TI2S'!R98+ABZ!R98+'ASXY-TI1S'!R98+'ASXY-TI2S'!R98+'ASXY-TI3S'!R98+ASZ!R98+'MBXY-TI1S'!R98+'MBXY-TI2S'!R98+MBZ!R98+'MSXY-TI1S'!R98+'MSXY-TI2S'!R98++'MSXY-TI3S'!R98+MSZ!R98+'DEC-U'!R98+DECR!R98+'DBH-U'!R98+DBHR!R98+AMIL!R98</f>
        <v>86.731928023310928</v>
      </c>
      <c r="D98" s="19">
        <f>'DEC-OS'!S98+'DEC-OH'!S98+'DEC-OI'!S98+'DBH-OS'!S98+'DBH-OH'!S98+'DBH-OI'!S98+XCLH!S98+XCLA!S98+DRFR!S98+DSFS!S98+DSTG!S98+XYM1!S98+XYM2!S98+XYM3E!S98+XYM4E!S98+SAGE!S98+'ABXY-TI1S'!S98+'ABXY-TI2S'!S98+ABZ!S98+'ASXY-TI1S'!S98+'ASXY-TI2S'!S98+'ASXY-TI3S'!S98+ASZ!S98+'MBXY-TI1S'!S98+'MBXY-TI2S'!S98+MBZ!S98+'MSXY-TI1S'!S98+'MSXY-TI2S'!S98++'MSXY-TI3S'!S98+MSZ!S98+'DEC-U'!S98+DECR!S98+'DBH-U'!S98+DBHR!S98+AMIL!S98</f>
        <v>15.790235479064611</v>
      </c>
      <c r="E98" s="19">
        <f>'DEC-OS'!T98+'DEC-OH'!T98+'DEC-OI'!T98+'DBH-OS'!T98+'DBH-OH'!T98+'DBH-OI'!T98+XCLH!T98+XCLA!T98+DRFR!T98+DSFS!T98+DSTG!T98+XYM1!T98+XYM2!T98+XYM3E!T98+XYM4E!T98+SAGE!T98+'ABXY-TI1S'!T98+'ABXY-TI2S'!T98+ABZ!T98+'ASXY-TI1S'!T98+'ASXY-TI2S'!T98+'ASXY-TI3S'!T98+ASZ!T98+'MBXY-TI1S'!T98+'MBXY-TI2S'!T98+MBZ!T98+'MSXY-TI1S'!T98+'MSXY-TI2S'!T98++'MSXY-TI3S'!T98+MSZ!T98+'DEC-U'!T98+DECR!T98+'DBH-U'!T98+DBHR!T98+AMIL!T98</f>
        <v>-0.28067573533929008</v>
      </c>
      <c r="F98" s="19">
        <f>'DEC-OS'!U98+'DEC-OH'!U98+'DEC-OI'!U98+'DBH-OS'!U98+'DBH-OH'!U98+'DBH-OI'!U98+XCLH!U98+XCLA!U98+DRFR!U98+DSFS!U98+DSTG!U98+XYM1!U98+XYM2!U98+XYM3E!U98+XYM4E!U98+SAGE!U98+'ABXY-TI1S'!U98+'ABXY-TI2S'!U98+ABZ!U98+'ASXY-TI1S'!U98+'ASXY-TI2S'!U98+'ASXY-TI3S'!U98+ASZ!U98+'MBXY-TI1S'!U98+'MBXY-TI2S'!U98+MBZ!U98+'MSXY-TI1S'!U98+'MSXY-TI2S'!U98++'MSXY-TI3S'!U98+MSZ!U98+'DEC-U'!U98+DECR!U98+'DBH-U'!U98+DBHR!U98+AMIL!U98</f>
        <v>-14.919577065642907</v>
      </c>
      <c r="G98" s="19">
        <f>'DEC-OS'!V98+'DEC-OH'!V98+'DEC-OI'!V98+'DBH-OS'!V98+'DBH-OH'!V98+'DBH-OI'!V98+XCLH!V98+XCLA!V98+DRFR!V98+DSFS!V98+DSTG!V98+XYM1!V98+XYM2!V98+XYM3E!V98+XYM4E!V98+SAGE!V98+'ABXY-TI1S'!V98+'ABXY-TI2S'!V98+ABZ!V98+'ASXY-TI1S'!V98+'ASXY-TI2S'!V98+'ASXY-TI3S'!V98+ASZ!V98+'MBXY-TI1S'!V98+'MBXY-TI2S'!V98+MBZ!V98+'MSXY-TI1S'!V98+'MSXY-TI2S'!V98++'MSXY-TI3S'!V98+MSZ!V98+'DEC-U'!V98+DECR!V98+'DBH-U'!V98+DBHR!V98+AMIL!V98</f>
        <v>0.15740790034738791</v>
      </c>
      <c r="H98" s="20">
        <f t="shared" si="12"/>
        <v>25.137258294500622</v>
      </c>
      <c r="I98" s="20">
        <f t="shared" si="13"/>
        <v>86.731928023310928</v>
      </c>
      <c r="J98" s="20">
        <f t="shared" si="14"/>
        <v>15.790235479064611</v>
      </c>
      <c r="K98" s="20">
        <f t="shared" si="15"/>
        <v>-0.28067573533929008</v>
      </c>
      <c r="L98" s="20">
        <f t="shared" si="16"/>
        <v>-14.919577065642907</v>
      </c>
      <c r="M98" s="20">
        <f t="shared" si="17"/>
        <v>0.15740790034738791</v>
      </c>
      <c r="N98" s="88">
        <f>COS(Wellpath!$L98)*COS(Wellpath!$M98)</f>
        <v>1</v>
      </c>
      <c r="O98" s="88">
        <f>-SIN(Wellpath!$M98)</f>
        <v>0</v>
      </c>
      <c r="P98" s="88">
        <f>SIN(Wellpath!$L98)*COS(Wellpath!$M98)</f>
        <v>0</v>
      </c>
      <c r="Q98" s="88">
        <f>COS(Wellpath!$L98)*SIN(Wellpath!$M98)</f>
        <v>0</v>
      </c>
      <c r="R98" s="88">
        <f>COS(Wellpath!$M98)</f>
        <v>1</v>
      </c>
      <c r="S98" s="88">
        <f>SIN(Wellpath!$L98)*SIN(Wellpath!$M98)</f>
        <v>0</v>
      </c>
      <c r="T98" s="88">
        <f>-SIN(Wellpath!$L98)</f>
        <v>0</v>
      </c>
      <c r="U98" s="88">
        <v>0</v>
      </c>
      <c r="V98" s="88">
        <f>COS(Wellpath!$L98)</f>
        <v>1</v>
      </c>
    </row>
    <row r="99" spans="1:22" x14ac:dyDescent="0.25">
      <c r="A99" s="26">
        <f>Wellpath!E99</f>
        <v>2760</v>
      </c>
      <c r="B99" s="19">
        <f>'DEC-OS'!Q99+'DEC-OH'!Q99+'DEC-OI'!Q99+'DBH-OS'!Q99+'DBH-OH'!Q99+'DBH-OI'!Q99+XCLH!Q99+XCLA!Q99+DRFR!Q99+DSFS!Q99+DSTG!Q99+XYM1!Q99+XYM2!Q99+XYM3E!Q99+XYM4E!Q99+SAGE!Q99+'ABXY-TI1S'!Q99+'ABXY-TI2S'!Q99+ABZ!Q99+'ASXY-TI1S'!Q99+'ASXY-TI2S'!Q99+'ASXY-TI3S'!Q99+ASZ!Q99+'MBXY-TI1S'!Q99+'MBXY-TI2S'!Q99+MBZ!Q99+'MSXY-TI1S'!Q99+'MSXY-TI2S'!Q99++'MSXY-TI3S'!Q99+MSZ!Q99+'DEC-U'!Q99+DECR!Q99+'DBH-U'!Q99+DBHR!Q99+AMIL!Q99</f>
        <v>25.190288535343594</v>
      </c>
      <c r="C99" s="19">
        <f>'DEC-OS'!R99+'DEC-OH'!R99+'DEC-OI'!R99+'DBH-OS'!R99+'DBH-OH'!R99+'DBH-OI'!R99+XCLH!R99+XCLA!R99+DRFR!R99+DSFS!R99+DSTG!R99+XYM1!R99+XYM2!R99+XYM3E!R99+XYM4E!R99+SAGE!R99+'ABXY-TI1S'!R99+'ABXY-TI2S'!R99+ABZ!R99+'ASXY-TI1S'!R99+'ASXY-TI2S'!R99+'ASXY-TI3S'!R99+ASZ!R99+'MBXY-TI1S'!R99+'MBXY-TI2S'!R99+MBZ!R99+'MSXY-TI1S'!R99+'MSXY-TI2S'!R99++'MSXY-TI3S'!R99+MSZ!R99+'DEC-U'!R99+DECR!R99+'DBH-U'!R99+DBHR!R99+AMIL!R99</f>
        <v>86.814669669507623</v>
      </c>
      <c r="D99" s="19">
        <f>'DEC-OS'!S99+'DEC-OH'!S99+'DEC-OI'!S99+'DBH-OS'!S99+'DBH-OH'!S99+'DBH-OI'!S99+XCLH!S99+XCLA!S99+DRFR!S99+DSFS!S99+DSTG!S99+XYM1!S99+XYM2!S99+XYM3E!S99+XYM4E!S99+SAGE!S99+'ABXY-TI1S'!S99+'ABXY-TI2S'!S99+ABZ!S99+'ASXY-TI1S'!S99+'ASXY-TI2S'!S99+'ASXY-TI3S'!S99+ASZ!S99+'MBXY-TI1S'!S99+'MBXY-TI2S'!S99+MBZ!S99+'MSXY-TI1S'!S99+'MSXY-TI2S'!S99++'MSXY-TI3S'!S99+MSZ!S99+'DEC-U'!S99+DECR!S99+'DBH-U'!S99+DBHR!S99+AMIL!S99</f>
        <v>15.942831601908491</v>
      </c>
      <c r="E99" s="19">
        <f>'DEC-OS'!T99+'DEC-OH'!T99+'DEC-OI'!T99+'DBH-OS'!T99+'DBH-OH'!T99+'DBH-OI'!T99+XCLH!T99+XCLA!T99+DRFR!T99+DSFS!T99+DSTG!T99+XYM1!T99+XYM2!T99+XYM3E!T99+XYM4E!T99+SAGE!T99+'ABXY-TI1S'!T99+'ABXY-TI2S'!T99+ABZ!T99+'ASXY-TI1S'!T99+'ASXY-TI2S'!T99+'ASXY-TI3S'!T99+ASZ!T99+'MBXY-TI1S'!T99+'MBXY-TI2S'!T99+MBZ!T99+'MSXY-TI1S'!T99+'MSXY-TI2S'!T99++'MSXY-TI3S'!T99+MSZ!T99+'DEC-U'!T99+DECR!T99+'DBH-U'!T99+DBHR!T99+AMIL!T99</f>
        <v>-0.28298646470135363</v>
      </c>
      <c r="F99" s="19">
        <f>'DEC-OS'!U99+'DEC-OH'!U99+'DEC-OI'!U99+'DBH-OS'!U99+'DBH-OH'!U99+'DBH-OI'!U99+XCLH!U99+XCLA!U99+DRFR!U99+DSFS!U99+DSTG!U99+XYM1!U99+XYM2!U99+XYM3E!U99+XYM4E!U99+SAGE!U99+'ABXY-TI1S'!U99+'ABXY-TI2S'!U99+ABZ!U99+'ASXY-TI1S'!U99+'ASXY-TI2S'!U99+'ASXY-TI3S'!U99+ASZ!U99+'MBXY-TI1S'!U99+'MBXY-TI2S'!U99+MBZ!U99+'MSXY-TI1S'!U99+'MSXY-TI2S'!U99++'MSXY-TI3S'!U99+MSZ!U99+'DEC-U'!U99+DECR!U99+'DBH-U'!U99+DBHR!U99+AMIL!U99</f>
        <v>-14.891200887127447</v>
      </c>
      <c r="G99" s="19">
        <f>'DEC-OS'!V99+'DEC-OH'!V99+'DEC-OI'!V99+'DBH-OS'!V99+'DBH-OH'!V99+'DBH-OI'!V99+XCLH!V99+XCLA!V99+DRFR!V99+DSFS!V99+DSTG!V99+XYM1!V99+XYM2!V99+XYM3E!V99+XYM4E!V99+SAGE!V99+'ABXY-TI1S'!V99+'ABXY-TI2S'!V99+ABZ!V99+'ASXY-TI1S'!V99+'ASXY-TI2S'!V99+'ASXY-TI3S'!V99+ASZ!V99+'MBXY-TI1S'!V99+'MBXY-TI2S'!V99+MBZ!V99+'MSXY-TI1S'!V99+'MSXY-TI2S'!V99++'MSXY-TI3S'!V99+MSZ!V99+'DEC-U'!V99+DECR!V99+'DBH-U'!V99+DBHR!V99+AMIL!V99</f>
        <v>0.15740790034738791</v>
      </c>
      <c r="H99" s="20">
        <f t="shared" ref="H99:H130" si="18">N99*(B99*N99+E99*Q99+F99*T99) + Q99*(E99*N99+C99*Q99+G99*T99)+ T99*(F99*N99+G99*Q99+D99*T99)</f>
        <v>25.190288535343594</v>
      </c>
      <c r="I99" s="20">
        <f t="shared" ref="I99:I133" si="19">O99*(B99*O99+E99*R99+F99*U99) + R99*(E99*O99+C99*R99+G99*U99)+ U99*(F99*O99+G99*R99+D99*U99)</f>
        <v>86.814669669507623</v>
      </c>
      <c r="J99" s="20">
        <f t="shared" ref="J99:J133" si="20">P99*(B99*P99+E99*S99+F99*V99) + S99*(E99*P99+C99*S99+G99*V99)+ V99*(F99*P99+G99*S99+D99*V99)</f>
        <v>15.942831601908491</v>
      </c>
      <c r="K99" s="20">
        <f t="shared" ref="K99:K133" si="21">N99*(B99*O99+E99*R99+F99*U99) + Q99*(E99*O99+C99*R99+G99*U99)+ T99*(F99*O99+G99*R99+D99*U99)</f>
        <v>-0.28298646470135363</v>
      </c>
      <c r="L99" s="20">
        <f t="shared" ref="L99:L133" si="22">N99*(B99*P99+E99*S99+F99*V99) + Q99*(E99*P99+C99*S99+G99*V99)+ T99*(F99*P99+G99*S99+D99*V99)</f>
        <v>-14.891200887127447</v>
      </c>
      <c r="M99" s="20">
        <f t="shared" ref="M99:M133" si="23">O99*(B99*P99+E99*S99+F99*V99) + R99*(E99*P99+C99*S99+G99*V99)+ U99*(F99*P99+G99*S99+D99*V99)</f>
        <v>0.15740790034738791</v>
      </c>
      <c r="N99" s="88">
        <f>COS(Wellpath!$L99)*COS(Wellpath!$M99)</f>
        <v>1</v>
      </c>
      <c r="O99" s="88">
        <f>-SIN(Wellpath!$M99)</f>
        <v>0</v>
      </c>
      <c r="P99" s="88">
        <f>SIN(Wellpath!$L99)*COS(Wellpath!$M99)</f>
        <v>0</v>
      </c>
      <c r="Q99" s="88">
        <f>COS(Wellpath!$L99)*SIN(Wellpath!$M99)</f>
        <v>0</v>
      </c>
      <c r="R99" s="88">
        <f>COS(Wellpath!$M99)</f>
        <v>1</v>
      </c>
      <c r="S99" s="88">
        <f>SIN(Wellpath!$L99)*SIN(Wellpath!$M99)</f>
        <v>0</v>
      </c>
      <c r="T99" s="88">
        <f>-SIN(Wellpath!$L99)</f>
        <v>0</v>
      </c>
      <c r="U99" s="88">
        <v>0</v>
      </c>
      <c r="V99" s="88">
        <f>COS(Wellpath!$L99)</f>
        <v>1</v>
      </c>
    </row>
    <row r="100" spans="1:22" x14ac:dyDescent="0.25">
      <c r="A100" s="26">
        <f>Wellpath!E100</f>
        <v>2790</v>
      </c>
      <c r="B100" s="19">
        <f>'DEC-OS'!Q100+'DEC-OH'!Q100+'DEC-OI'!Q100+'DBH-OS'!Q100+'DBH-OH'!Q100+'DBH-OI'!Q100+XCLH!Q100+XCLA!Q100+DRFR!Q100+DSFS!Q100+DSTG!Q100+XYM1!Q100+XYM2!Q100+XYM3E!Q100+XYM4E!Q100+SAGE!Q100+'ABXY-TI1S'!Q100+'ABXY-TI2S'!Q100+ABZ!Q100+'ASXY-TI1S'!Q100+'ASXY-TI2S'!Q100+'ASXY-TI3S'!Q100+ASZ!Q100+'MBXY-TI1S'!Q100+'MBXY-TI2S'!Q100+MBZ!Q100+'MSXY-TI1S'!Q100+'MSXY-TI2S'!Q100++'MSXY-TI3S'!Q100+MSZ!Q100+'DEC-U'!Q100+DECR!Q100+'DBH-U'!Q100+DBHR!Q100+AMIL!Q100</f>
        <v>25.243618244679208</v>
      </c>
      <c r="C100" s="19">
        <f>'DEC-OS'!R100+'DEC-OH'!R100+'DEC-OI'!R100+'DBH-OS'!R100+'DBH-OH'!R100+'DBH-OI'!R100+XCLH!R100+XCLA!R100+DRFR!R100+DSFS!R100+DSTG!R100+XYM1!R100+XYM2!R100+XYM3E!R100+XYM4E!R100+SAGE!R100+'ABXY-TI1S'!R100+'ABXY-TI2S'!R100+ABZ!R100+'ASXY-TI1S'!R100+'ASXY-TI2S'!R100+'ASXY-TI3S'!R100+ASZ!R100+'MBXY-TI1S'!R100+'MBXY-TI2S'!R100+MBZ!R100+'MSXY-TI1S'!R100+'MSXY-TI2S'!R100++'MSXY-TI3S'!R100+MSZ!R100+'DEC-U'!R100+DECR!R100+'DBH-U'!R100+DBHR!R100+AMIL!R100</f>
        <v>86.897710784196974</v>
      </c>
      <c r="D100" s="19">
        <f>'DEC-OS'!S100+'DEC-OH'!S100+'DEC-OI'!S100+'DBH-OS'!S100+'DBH-OH'!S100+'DBH-OI'!S100+XCLH!S100+XCLA!S100+DRFR!S100+DSFS!S100+DSTG!S100+XYM1!S100+XYM2!S100+XYM3E!S100+XYM4E!S100+SAGE!S100+'ABXY-TI1S'!S100+'ABXY-TI2S'!S100+ABZ!S100+'ASXY-TI1S'!S100+'ASXY-TI2S'!S100+'ASXY-TI3S'!S100+ASZ!S100+'MBXY-TI1S'!S100+'MBXY-TI2S'!S100+MBZ!S100+'MSXY-TI1S'!S100+'MSXY-TI2S'!S100++'MSXY-TI3S'!S100+MSZ!S100+'DEC-U'!S100+DECR!S100+'DBH-U'!S100+DBHR!S100+AMIL!S100</f>
        <v>16.100251518503732</v>
      </c>
      <c r="E100" s="19">
        <f>'DEC-OS'!T100+'DEC-OH'!T100+'DEC-OI'!T100+'DBH-OS'!T100+'DBH-OH'!T100+'DBH-OI'!T100+XCLH!T100+XCLA!T100+DRFR!T100+DSFS!T100+DSTG!T100+XYM1!T100+XYM2!T100+XYM3E!T100+XYM4E!T100+SAGE!T100+'ABXY-TI1S'!T100+'ABXY-TI2S'!T100+ABZ!T100+'ASXY-TI1S'!T100+'ASXY-TI2S'!T100+'ASXY-TI3S'!T100+ASZ!T100+'MBXY-TI1S'!T100+'MBXY-TI2S'!T100+MBZ!T100+'MSXY-TI1S'!T100+'MSXY-TI2S'!T100++'MSXY-TI3S'!T100+MSZ!T100+'DEC-U'!T100+DECR!T100+'DBH-U'!T100+DBHR!T100+AMIL!T100</f>
        <v>-0.28529719406341719</v>
      </c>
      <c r="F100" s="19">
        <f>'DEC-OS'!U100+'DEC-OH'!U100+'DEC-OI'!U100+'DBH-OS'!U100+'DBH-OH'!U100+'DBH-OI'!U100+XCLH!U100+XCLA!U100+DRFR!U100+DSFS!U100+DSTG!U100+XYM1!U100+XYM2!U100+XYM3E!U100+XYM4E!U100+SAGE!U100+'ABXY-TI1S'!U100+'ABXY-TI2S'!U100+ABZ!U100+'ASXY-TI1S'!U100+'ASXY-TI2S'!U100+'ASXY-TI3S'!U100+ASZ!U100+'MBXY-TI1S'!U100+'MBXY-TI2S'!U100+MBZ!U100+'MSXY-TI1S'!U100+'MSXY-TI2S'!U100++'MSXY-TI3S'!U100+MSZ!U100+'DEC-U'!U100+DECR!U100+'DBH-U'!U100+DBHR!U100+AMIL!U100</f>
        <v>-14.862559464832591</v>
      </c>
      <c r="G100" s="19">
        <f>'DEC-OS'!V100+'DEC-OH'!V100+'DEC-OI'!V100+'DBH-OS'!V100+'DBH-OH'!V100+'DBH-OI'!V100+XCLH!V100+XCLA!V100+DRFR!V100+DSFS!V100+DSTG!V100+XYM1!V100+XYM2!V100+XYM3E!V100+XYM4E!V100+SAGE!V100+'ABXY-TI1S'!V100+'ABXY-TI2S'!V100+ABZ!V100+'ASXY-TI1S'!V100+'ASXY-TI2S'!V100+'ASXY-TI3S'!V100+ASZ!V100+'MBXY-TI1S'!V100+'MBXY-TI2S'!V100+MBZ!V100+'MSXY-TI1S'!V100+'MSXY-TI2S'!V100++'MSXY-TI3S'!V100+MSZ!V100+'DEC-U'!V100+DECR!V100+'DBH-U'!V100+DBHR!V100+AMIL!V100</f>
        <v>0.15740790034738791</v>
      </c>
      <c r="H100" s="20">
        <f t="shared" si="18"/>
        <v>25.243618244679208</v>
      </c>
      <c r="I100" s="20">
        <f t="shared" si="19"/>
        <v>86.897710784196974</v>
      </c>
      <c r="J100" s="20">
        <f t="shared" si="20"/>
        <v>16.100251518503732</v>
      </c>
      <c r="K100" s="20">
        <f t="shared" si="21"/>
        <v>-0.28529719406341719</v>
      </c>
      <c r="L100" s="20">
        <f t="shared" si="22"/>
        <v>-14.862559464832591</v>
      </c>
      <c r="M100" s="20">
        <f t="shared" si="23"/>
        <v>0.15740790034738791</v>
      </c>
      <c r="N100" s="88">
        <f>COS(Wellpath!$L100)*COS(Wellpath!$M100)</f>
        <v>1</v>
      </c>
      <c r="O100" s="88">
        <f>-SIN(Wellpath!$M100)</f>
        <v>0</v>
      </c>
      <c r="P100" s="88">
        <f>SIN(Wellpath!$L100)*COS(Wellpath!$M100)</f>
        <v>0</v>
      </c>
      <c r="Q100" s="88">
        <f>COS(Wellpath!$L100)*SIN(Wellpath!$M100)</f>
        <v>0</v>
      </c>
      <c r="R100" s="88">
        <f>COS(Wellpath!$M100)</f>
        <v>1</v>
      </c>
      <c r="S100" s="88">
        <f>SIN(Wellpath!$L100)*SIN(Wellpath!$M100)</f>
        <v>0</v>
      </c>
      <c r="T100" s="88">
        <f>-SIN(Wellpath!$L100)</f>
        <v>0</v>
      </c>
      <c r="U100" s="88">
        <v>0</v>
      </c>
      <c r="V100" s="88">
        <f>COS(Wellpath!$L100)</f>
        <v>1</v>
      </c>
    </row>
    <row r="101" spans="1:22" x14ac:dyDescent="0.25">
      <c r="A101" s="26">
        <f>Wellpath!E101</f>
        <v>2820</v>
      </c>
      <c r="B101" s="19">
        <f>'DEC-OS'!Q101+'DEC-OH'!Q101+'DEC-OI'!Q101+'DBH-OS'!Q101+'DBH-OH'!Q101+'DBH-OI'!Q101+XCLH!Q101+XCLA!Q101+DRFR!Q101+DSFS!Q101+DSTG!Q101+XYM1!Q101+XYM2!Q101+XYM3E!Q101+XYM4E!Q101+SAGE!Q101+'ABXY-TI1S'!Q101+'ABXY-TI2S'!Q101+ABZ!Q101+'ASXY-TI1S'!Q101+'ASXY-TI2S'!Q101+'ASXY-TI3S'!Q101+ASZ!Q101+'MBXY-TI1S'!Q101+'MBXY-TI2S'!Q101+MBZ!Q101+'MSXY-TI1S'!Q101+'MSXY-TI2S'!Q101++'MSXY-TI3S'!Q101+MSZ!Q101+'DEC-U'!Q101+DECR!Q101+'DBH-U'!Q101+DBHR!Q101+AMIL!Q101</f>
        <v>25.297247422507468</v>
      </c>
      <c r="C101" s="19">
        <f>'DEC-OS'!R101+'DEC-OH'!R101+'DEC-OI'!R101+'DBH-OS'!R101+'DBH-OH'!R101+'DBH-OI'!R101+XCLH!R101+XCLA!R101+DRFR!R101+DSFS!R101+DSTG!R101+XYM1!R101+XYM2!R101+XYM3E!R101+XYM4E!R101+SAGE!R101+'ABXY-TI1S'!R101+'ABXY-TI2S'!R101+ABZ!R101+'ASXY-TI1S'!R101+'ASXY-TI2S'!R101+'ASXY-TI3S'!R101+ASZ!R101+'MBXY-TI1S'!R101+'MBXY-TI2S'!R101+MBZ!R101+'MSXY-TI1S'!R101+'MSXY-TI2S'!R101++'MSXY-TI3S'!R101+MSZ!R101+'DEC-U'!R101+DECR!R101+'DBH-U'!R101+DBHR!R101+AMIL!R101</f>
        <v>86.981051367378953</v>
      </c>
      <c r="D101" s="19">
        <f>'DEC-OS'!S101+'DEC-OH'!S101+'DEC-OI'!S101+'DBH-OS'!S101+'DBH-OH'!S101+'DBH-OI'!S101+XCLH!S101+XCLA!S101+DRFR!S101+DSFS!S101+DSTG!S101+XYM1!S101+XYM2!S101+XYM3E!S101+XYM4E!S101+SAGE!S101+'ABXY-TI1S'!S101+'ABXY-TI2S'!S101+ABZ!S101+'ASXY-TI1S'!S101+'ASXY-TI2S'!S101+'ASXY-TI3S'!S101+ASZ!S101+'MBXY-TI1S'!S101+'MBXY-TI2S'!S101+MBZ!S101+'MSXY-TI1S'!S101+'MSXY-TI2S'!S101++'MSXY-TI3S'!S101+MSZ!S101+'DEC-U'!S101+DECR!S101+'DBH-U'!S101+DBHR!S101+AMIL!S101</f>
        <v>16.26259993613283</v>
      </c>
      <c r="E101" s="19">
        <f>'DEC-OS'!T101+'DEC-OH'!T101+'DEC-OI'!T101+'DBH-OS'!T101+'DBH-OH'!T101+'DBH-OI'!T101+XCLH!T101+XCLA!T101+DRFR!T101+DSFS!T101+DSTG!T101+XYM1!T101+XYM2!T101+XYM3E!T101+XYM4E!T101+SAGE!T101+'ABXY-TI1S'!T101+'ABXY-TI2S'!T101+ABZ!T101+'ASXY-TI1S'!T101+'ASXY-TI2S'!T101+'ASXY-TI3S'!T101+ASZ!T101+'MBXY-TI1S'!T101+'MBXY-TI2S'!T101+MBZ!T101+'MSXY-TI1S'!T101+'MSXY-TI2S'!T101++'MSXY-TI3S'!T101+MSZ!T101+'DEC-U'!T101+DECR!T101+'DBH-U'!T101+DBHR!T101+AMIL!T101</f>
        <v>-0.28760792342548075</v>
      </c>
      <c r="F101" s="19">
        <f>'DEC-OS'!U101+'DEC-OH'!U101+'DEC-OI'!U101+'DBH-OS'!U101+'DBH-OH'!U101+'DBH-OI'!U101+XCLH!U101+XCLA!U101+DRFR!U101+DSFS!U101+DSTG!U101+XYM1!U101+XYM2!U101+XYM3E!U101+XYM4E!U101+SAGE!U101+'ABXY-TI1S'!U101+'ABXY-TI2S'!U101+ABZ!U101+'ASXY-TI1S'!U101+'ASXY-TI2S'!U101+'ASXY-TI3S'!U101+ASZ!U101+'MBXY-TI1S'!U101+'MBXY-TI2S'!U101+MBZ!U101+'MSXY-TI1S'!U101+'MSXY-TI2S'!U101++'MSXY-TI3S'!U101+MSZ!U101+'DEC-U'!U101+DECR!U101+'DBH-U'!U101+DBHR!U101+AMIL!U101</f>
        <v>-14.83365279875834</v>
      </c>
      <c r="G101" s="19">
        <f>'DEC-OS'!V101+'DEC-OH'!V101+'DEC-OI'!V101+'DBH-OS'!V101+'DBH-OH'!V101+'DBH-OI'!V101+XCLH!V101+XCLA!V101+DRFR!V101+DSFS!V101+DSTG!V101+XYM1!V101+XYM2!V101+XYM3E!V101+XYM4E!V101+SAGE!V101+'ABXY-TI1S'!V101+'ABXY-TI2S'!V101+ABZ!V101+'ASXY-TI1S'!V101+'ASXY-TI2S'!V101+'ASXY-TI3S'!V101+ASZ!V101+'MBXY-TI1S'!V101+'MBXY-TI2S'!V101+MBZ!V101+'MSXY-TI1S'!V101+'MSXY-TI2S'!V101++'MSXY-TI3S'!V101+MSZ!V101+'DEC-U'!V101+DECR!V101+'DBH-U'!V101+DBHR!V101+AMIL!V101</f>
        <v>0.15740790034738791</v>
      </c>
      <c r="H101" s="20">
        <f t="shared" si="18"/>
        <v>25.297247422507468</v>
      </c>
      <c r="I101" s="20">
        <f t="shared" si="19"/>
        <v>86.981051367378953</v>
      </c>
      <c r="J101" s="20">
        <f t="shared" si="20"/>
        <v>16.26259993613283</v>
      </c>
      <c r="K101" s="20">
        <f t="shared" si="21"/>
        <v>-0.28760792342548075</v>
      </c>
      <c r="L101" s="20">
        <f t="shared" si="22"/>
        <v>-14.83365279875834</v>
      </c>
      <c r="M101" s="20">
        <f t="shared" si="23"/>
        <v>0.15740790034738791</v>
      </c>
      <c r="N101" s="88">
        <f>COS(Wellpath!$L101)*COS(Wellpath!$M101)</f>
        <v>1</v>
      </c>
      <c r="O101" s="88">
        <f>-SIN(Wellpath!$M101)</f>
        <v>0</v>
      </c>
      <c r="P101" s="88">
        <f>SIN(Wellpath!$L101)*COS(Wellpath!$M101)</f>
        <v>0</v>
      </c>
      <c r="Q101" s="88">
        <f>COS(Wellpath!$L101)*SIN(Wellpath!$M101)</f>
        <v>0</v>
      </c>
      <c r="R101" s="88">
        <f>COS(Wellpath!$M101)</f>
        <v>1</v>
      </c>
      <c r="S101" s="88">
        <f>SIN(Wellpath!$L101)*SIN(Wellpath!$M101)</f>
        <v>0</v>
      </c>
      <c r="T101" s="88">
        <f>-SIN(Wellpath!$L101)</f>
        <v>0</v>
      </c>
      <c r="U101" s="88">
        <v>0</v>
      </c>
      <c r="V101" s="88">
        <f>COS(Wellpath!$L101)</f>
        <v>1</v>
      </c>
    </row>
    <row r="102" spans="1:22" x14ac:dyDescent="0.25">
      <c r="A102" s="26">
        <f>Wellpath!E102</f>
        <v>2850</v>
      </c>
      <c r="B102" s="19">
        <f>'DEC-OS'!Q102+'DEC-OH'!Q102+'DEC-OI'!Q102+'DBH-OS'!Q102+'DBH-OH'!Q102+'DBH-OI'!Q102+XCLH!Q102+XCLA!Q102+DRFR!Q102+DSFS!Q102+DSTG!Q102+XYM1!Q102+XYM2!Q102+XYM3E!Q102+XYM4E!Q102+SAGE!Q102+'ABXY-TI1S'!Q102+'ABXY-TI2S'!Q102+ABZ!Q102+'ASXY-TI1S'!Q102+'ASXY-TI2S'!Q102+'ASXY-TI3S'!Q102+ASZ!Q102+'MBXY-TI1S'!Q102+'MBXY-TI2S'!Q102+MBZ!Q102+'MSXY-TI1S'!Q102+'MSXY-TI2S'!Q102++'MSXY-TI3S'!Q102+MSZ!Q102+'DEC-U'!Q102+DECR!Q102+'DBH-U'!Q102+DBHR!Q102+AMIL!Q102</f>
        <v>25.351176068828369</v>
      </c>
      <c r="C102" s="19">
        <f>'DEC-OS'!R102+'DEC-OH'!R102+'DEC-OI'!R102+'DBH-OS'!R102+'DBH-OH'!R102+'DBH-OI'!R102+XCLH!R102+XCLA!R102+DRFR!R102+DSFS!R102+DSTG!R102+XYM1!R102+XYM2!R102+XYM3E!R102+XYM4E!R102+SAGE!R102+'ABXY-TI1S'!R102+'ABXY-TI2S'!R102+ABZ!R102+'ASXY-TI1S'!R102+'ASXY-TI2S'!R102+'ASXY-TI3S'!R102+ASZ!R102+'MBXY-TI1S'!R102+'MBXY-TI2S'!R102+MBZ!R102+'MSXY-TI1S'!R102+'MSXY-TI2S'!R102++'MSXY-TI3S'!R102+MSZ!R102+'DEC-U'!R102+DECR!R102+'DBH-U'!R102+DBHR!R102+AMIL!R102</f>
        <v>87.064691419053588</v>
      </c>
      <c r="D102" s="19">
        <f>'DEC-OS'!S102+'DEC-OH'!S102+'DEC-OI'!S102+'DBH-OS'!S102+'DBH-OH'!S102+'DBH-OI'!S102+XCLH!S102+XCLA!S102+DRFR!S102+DSFS!S102+DSTG!S102+XYM1!S102+XYM2!S102+XYM3E!S102+XYM4E!S102+SAGE!S102+'ABXY-TI1S'!S102+'ABXY-TI2S'!S102+ABZ!S102+'ASXY-TI1S'!S102+'ASXY-TI2S'!S102+'ASXY-TI3S'!S102+ASZ!S102+'MBXY-TI1S'!S102+'MBXY-TI2S'!S102+MBZ!S102+'MSXY-TI1S'!S102+'MSXY-TI2S'!S102++'MSXY-TI3S'!S102+MSZ!S102+'DEC-U'!S102+DECR!S102+'DBH-U'!S102+DBHR!S102+AMIL!S102</f>
        <v>16.42998277707828</v>
      </c>
      <c r="E102" s="19">
        <f>'DEC-OS'!T102+'DEC-OH'!T102+'DEC-OI'!T102+'DBH-OS'!T102+'DBH-OH'!T102+'DBH-OI'!T102+XCLH!T102+XCLA!T102+DRFR!T102+DSFS!T102+DSTG!T102+XYM1!T102+XYM2!T102+XYM3E!T102+XYM4E!T102+SAGE!T102+'ABXY-TI1S'!T102+'ABXY-TI2S'!T102+ABZ!T102+'ASXY-TI1S'!T102+'ASXY-TI2S'!T102+'ASXY-TI3S'!T102+ASZ!T102+'MBXY-TI1S'!T102+'MBXY-TI2S'!T102+MBZ!T102+'MSXY-TI1S'!T102+'MSXY-TI2S'!T102++'MSXY-TI3S'!T102+MSZ!T102+'DEC-U'!T102+DECR!T102+'DBH-U'!T102+DBHR!T102+AMIL!T102</f>
        <v>-0.28991865278754436</v>
      </c>
      <c r="F102" s="19">
        <f>'DEC-OS'!U102+'DEC-OH'!U102+'DEC-OI'!U102+'DBH-OS'!U102+'DBH-OH'!U102+'DBH-OI'!U102+XCLH!U102+XCLA!U102+DRFR!U102+DSFS!U102+DSTG!U102+XYM1!U102+XYM2!U102+XYM3E!U102+XYM4E!U102+SAGE!U102+'ABXY-TI1S'!U102+'ABXY-TI2S'!U102+ABZ!U102+'ASXY-TI1S'!U102+'ASXY-TI2S'!U102+'ASXY-TI3S'!U102+ASZ!U102+'MBXY-TI1S'!U102+'MBXY-TI2S'!U102+MBZ!U102+'MSXY-TI1S'!U102+'MSXY-TI2S'!U102++'MSXY-TI3S'!U102+MSZ!U102+'DEC-U'!U102+DECR!U102+'DBH-U'!U102+DBHR!U102+AMIL!U102</f>
        <v>-14.804480888904695</v>
      </c>
      <c r="G102" s="19">
        <f>'DEC-OS'!V102+'DEC-OH'!V102+'DEC-OI'!V102+'DBH-OS'!V102+'DBH-OH'!V102+'DBH-OI'!V102+XCLH!V102+XCLA!V102+DRFR!V102+DSFS!V102+DSTG!V102+XYM1!V102+XYM2!V102+XYM3E!V102+XYM4E!V102+SAGE!V102+'ABXY-TI1S'!V102+'ABXY-TI2S'!V102+ABZ!V102+'ASXY-TI1S'!V102+'ASXY-TI2S'!V102+'ASXY-TI3S'!V102+ASZ!V102+'MBXY-TI1S'!V102+'MBXY-TI2S'!V102+MBZ!V102+'MSXY-TI1S'!V102+'MSXY-TI2S'!V102++'MSXY-TI3S'!V102+MSZ!V102+'DEC-U'!V102+DECR!V102+'DBH-U'!V102+DBHR!V102+AMIL!V102</f>
        <v>0.15740790034738791</v>
      </c>
      <c r="H102" s="20">
        <f t="shared" si="18"/>
        <v>25.351176068828369</v>
      </c>
      <c r="I102" s="20">
        <f t="shared" si="19"/>
        <v>87.064691419053588</v>
      </c>
      <c r="J102" s="20">
        <f t="shared" si="20"/>
        <v>16.42998277707828</v>
      </c>
      <c r="K102" s="20">
        <f t="shared" si="21"/>
        <v>-0.28991865278754436</v>
      </c>
      <c r="L102" s="20">
        <f t="shared" si="22"/>
        <v>-14.804480888904695</v>
      </c>
      <c r="M102" s="20">
        <f t="shared" si="23"/>
        <v>0.15740790034738791</v>
      </c>
      <c r="N102" s="88">
        <f>COS(Wellpath!$L102)*COS(Wellpath!$M102)</f>
        <v>1</v>
      </c>
      <c r="O102" s="88">
        <f>-SIN(Wellpath!$M102)</f>
        <v>0</v>
      </c>
      <c r="P102" s="88">
        <f>SIN(Wellpath!$L102)*COS(Wellpath!$M102)</f>
        <v>0</v>
      </c>
      <c r="Q102" s="88">
        <f>COS(Wellpath!$L102)*SIN(Wellpath!$M102)</f>
        <v>0</v>
      </c>
      <c r="R102" s="88">
        <f>COS(Wellpath!$M102)</f>
        <v>1</v>
      </c>
      <c r="S102" s="88">
        <f>SIN(Wellpath!$L102)*SIN(Wellpath!$M102)</f>
        <v>0</v>
      </c>
      <c r="T102" s="88">
        <f>-SIN(Wellpath!$L102)</f>
        <v>0</v>
      </c>
      <c r="U102" s="88">
        <v>0</v>
      </c>
      <c r="V102" s="88">
        <f>COS(Wellpath!$L102)</f>
        <v>1</v>
      </c>
    </row>
    <row r="103" spans="1:22" x14ac:dyDescent="0.25">
      <c r="A103" s="26">
        <f>Wellpath!E103</f>
        <v>2880</v>
      </c>
      <c r="B103" s="19">
        <f>'DEC-OS'!Q103+'DEC-OH'!Q103+'DEC-OI'!Q103+'DBH-OS'!Q103+'DBH-OH'!Q103+'DBH-OI'!Q103+XCLH!Q103+XCLA!Q103+DRFR!Q103+DSFS!Q103+DSTG!Q103+XYM1!Q103+XYM2!Q103+XYM3E!Q103+XYM4E!Q103+SAGE!Q103+'ABXY-TI1S'!Q103+'ABXY-TI2S'!Q103+ABZ!Q103+'ASXY-TI1S'!Q103+'ASXY-TI2S'!Q103+'ASXY-TI3S'!Q103+ASZ!Q103+'MBXY-TI1S'!Q103+'MBXY-TI2S'!Q103+MBZ!Q103+'MSXY-TI1S'!Q103+'MSXY-TI2S'!Q103++'MSXY-TI3S'!Q103+MSZ!Q103+'DEC-U'!Q103+DECR!Q103+'DBH-U'!Q103+DBHR!Q103+AMIL!Q103</f>
        <v>25.546102823277959</v>
      </c>
      <c r="C103" s="19">
        <f>'DEC-OS'!R103+'DEC-OH'!R103+'DEC-OI'!R103+'DBH-OS'!R103+'DBH-OH'!R103+'DBH-OI'!R103+XCLH!R103+XCLA!R103+DRFR!R103+DSFS!R103+DSTG!R103+XYM1!R103+XYM2!R103+XYM3E!R103+XYM4E!R103+SAGE!R103+'ABXY-TI1S'!R103+'ABXY-TI2S'!R103+ABZ!R103+'ASXY-TI1S'!R103+'ASXY-TI2S'!R103+'ASXY-TI3S'!R103+ASZ!R103+'MBXY-TI1S'!R103+'MBXY-TI2S'!R103+MBZ!R103+'MSXY-TI1S'!R103+'MSXY-TI2S'!R103++'MSXY-TI3S'!R103+MSZ!R103+'DEC-U'!R103+DECR!R103+'DBH-U'!R103+DBHR!R103+AMIL!R103</f>
        <v>88.77019381086285</v>
      </c>
      <c r="D103" s="19">
        <f>'DEC-OS'!S103+'DEC-OH'!S103+'DEC-OI'!S103+'DBH-OS'!S103+'DBH-OH'!S103+'DBH-OI'!S103+XCLH!S103+XCLA!S103+DRFR!S103+DSFS!S103+DSTG!S103+XYM1!S103+XYM2!S103+XYM3E!S103+XYM4E!S103+SAGE!S103+'ABXY-TI1S'!S103+'ABXY-TI2S'!S103+ABZ!S103+'ASXY-TI1S'!S103+'ASXY-TI2S'!S103+'ASXY-TI3S'!S103+ASZ!S103+'MBXY-TI1S'!S103+'MBXY-TI2S'!S103+MBZ!S103+'MSXY-TI1S'!S103+'MSXY-TI2S'!S103++'MSXY-TI3S'!S103+MSZ!S103+'DEC-U'!S103+DECR!S103+'DBH-U'!S103+DBHR!S103+AMIL!S103</f>
        <v>16.776294226836196</v>
      </c>
      <c r="E103" s="19">
        <f>'DEC-OS'!T103+'DEC-OH'!T103+'DEC-OI'!T103+'DBH-OS'!T103+'DBH-OH'!T103+'DBH-OI'!T103+XCLH!T103+XCLA!T103+DRFR!T103+DSFS!T103+DSTG!T103+XYM1!T103+XYM2!T103+XYM3E!T103+XYM4E!T103+SAGE!T103+'ABXY-TI1S'!T103+'ABXY-TI2S'!T103+ABZ!T103+'ASXY-TI1S'!T103+'ASXY-TI2S'!T103+'ASXY-TI3S'!T103+ASZ!T103+'MBXY-TI1S'!T103+'MBXY-TI2S'!T103+MBZ!T103+'MSXY-TI1S'!T103+'MSXY-TI2S'!T103++'MSXY-TI3S'!T103+MSZ!T103+'DEC-U'!T103+DECR!T103+'DBH-U'!T103+DBHR!T103+AMIL!T103</f>
        <v>-0.54924126385312499</v>
      </c>
      <c r="F103" s="19">
        <f>'DEC-OS'!U103+'DEC-OH'!U103+'DEC-OI'!U103+'DBH-OS'!U103+'DBH-OH'!U103+'DBH-OI'!U103+XCLH!U103+XCLA!U103+DRFR!U103+DSFS!U103+DSTG!U103+XYM1!U103+XYM2!U103+XYM3E!U103+XYM4E!U103+SAGE!U103+'ABXY-TI1S'!U103+'ABXY-TI2S'!U103+ABZ!U103+'ASXY-TI1S'!U103+'ASXY-TI2S'!U103+'ASXY-TI3S'!U103+ASZ!U103+'MBXY-TI1S'!U103+'MBXY-TI2S'!U103+MBZ!U103+'MSXY-TI1S'!U103+'MSXY-TI2S'!U103++'MSXY-TI3S'!U103+MSZ!U103+'DEC-U'!U103+DECR!U103+'DBH-U'!U103+DBHR!U103+AMIL!U103</f>
        <v>-14.93665112191208</v>
      </c>
      <c r="G103" s="19">
        <f>'DEC-OS'!V103+'DEC-OH'!V103+'DEC-OI'!V103+'DBH-OS'!V103+'DBH-OH'!V103+'DBH-OI'!V103+XCLH!V103+XCLA!V103+DRFR!V103+DSFS!V103+DSTG!V103+XYM1!V103+XYM2!V103+XYM3E!V103+XYM4E!V103+SAGE!V103+'ABXY-TI1S'!V103+'ABXY-TI2S'!V103+ABZ!V103+'ASXY-TI1S'!V103+'ASXY-TI2S'!V103+'ASXY-TI3S'!V103+ASZ!V103+'MBXY-TI1S'!V103+'MBXY-TI2S'!V103+MBZ!V103+'MSXY-TI1S'!V103+'MSXY-TI2S'!V103++'MSXY-TI3S'!V103+MSZ!V103+'DEC-U'!V103+DECR!V103+'DBH-U'!V103+DBHR!V103+AMIL!V103</f>
        <v>0.67314046629047242</v>
      </c>
      <c r="H103" s="20">
        <f t="shared" si="18"/>
        <v>83.195098628516718</v>
      </c>
      <c r="I103" s="20">
        <f t="shared" si="19"/>
        <v>28.504658513212167</v>
      </c>
      <c r="J103" s="20">
        <f t="shared" si="20"/>
        <v>19.392833719248117</v>
      </c>
      <c r="K103" s="20">
        <f t="shared" si="21"/>
        <v>-9.1811654081740279</v>
      </c>
      <c r="L103" s="20">
        <f t="shared" si="22"/>
        <v>13.780961663681383</v>
      </c>
      <c r="M103" s="20">
        <f t="shared" si="23"/>
        <v>-17.370549653953439</v>
      </c>
      <c r="N103" s="88">
        <f>COS(Wellpath!$L103)*COS(Wellpath!$M103)</f>
        <v>0.21728603304169483</v>
      </c>
      <c r="O103" s="88">
        <f>-SIN(Wellpath!$M103)</f>
        <v>0.97437006478523525</v>
      </c>
      <c r="P103" s="88">
        <f>SIN(Wellpath!$L103)*COS(Wellpath!$M103)</f>
        <v>5.8221617080084366E-2</v>
      </c>
      <c r="Q103" s="88">
        <f>COS(Wellpath!$L103)*SIN(Wellpath!$M103)</f>
        <v>-0.94116920993901143</v>
      </c>
      <c r="R103" s="88">
        <f>COS(Wellpath!$M103)</f>
        <v>0.22495105434386492</v>
      </c>
      <c r="S103" s="88">
        <f>SIN(Wellpath!$L103)*SIN(Wellpath!$M103)</f>
        <v>-0.25218552974419584</v>
      </c>
      <c r="T103" s="88">
        <f>-SIN(Wellpath!$L103)</f>
        <v>-0.25881904510252074</v>
      </c>
      <c r="U103" s="88">
        <v>0</v>
      </c>
      <c r="V103" s="88">
        <f>COS(Wellpath!$L103)</f>
        <v>0.96592582628906831</v>
      </c>
    </row>
    <row r="104" spans="1:22" x14ac:dyDescent="0.25">
      <c r="A104" s="26">
        <f>Wellpath!E104</f>
        <v>2910</v>
      </c>
      <c r="B104" s="19">
        <f>'DEC-OS'!Q104+'DEC-OH'!Q104+'DEC-OI'!Q104+'DBH-OS'!Q104+'DBH-OH'!Q104+'DBH-OI'!Q104+XCLH!Q104+XCLA!Q104+DRFR!Q104+DSFS!Q104+DSTG!Q104+XYM1!Q104+XYM2!Q104+XYM3E!Q104+XYM4E!Q104+SAGE!Q104+'ABXY-TI1S'!Q104+'ABXY-TI2S'!Q104+ABZ!Q104+'ASXY-TI1S'!Q104+'ASXY-TI2S'!Q104+'ASXY-TI3S'!Q104+ASZ!Q104+'MBXY-TI1S'!Q104+'MBXY-TI2S'!Q104+MBZ!Q104+'MSXY-TI1S'!Q104+'MSXY-TI2S'!Q104++'MSXY-TI3S'!Q104+MSZ!Q104+'DEC-U'!Q104+DECR!Q104+'DBH-U'!Q104+DBHR!Q104+AMIL!Q104</f>
        <v>25.800098806779943</v>
      </c>
      <c r="C104" s="19">
        <f>'DEC-OS'!R104+'DEC-OH'!R104+'DEC-OI'!R104+'DBH-OS'!R104+'DBH-OH'!R104+'DBH-OI'!R104+XCLH!R104+XCLA!R104+DRFR!R104+DSFS!R104+DSTG!R104+XYM1!R104+XYM2!R104+XYM3E!R104+XYM4E!R104+SAGE!R104+'ABXY-TI1S'!R104+'ABXY-TI2S'!R104+ABZ!R104+'ASXY-TI1S'!R104+'ASXY-TI2S'!R104+'ASXY-TI3S'!R104+ASZ!R104+'MBXY-TI1S'!R104+'MBXY-TI2S'!R104+MBZ!R104+'MSXY-TI1S'!R104+'MSXY-TI2S'!R104++'MSXY-TI3S'!R104+MSZ!R104+'DEC-U'!R104+DECR!R104+'DBH-U'!R104+DBHR!R104+AMIL!R104</f>
        <v>90.42779336553302</v>
      </c>
      <c r="D104" s="19">
        <f>'DEC-OS'!S104+'DEC-OH'!S104+'DEC-OI'!S104+'DBH-OS'!S104+'DBH-OH'!S104+'DBH-OI'!S104+XCLH!S104+XCLA!S104+DRFR!S104+DSFS!S104+DSTG!S104+XYM1!S104+XYM2!S104+XYM3E!S104+XYM4E!S104+SAGE!S104+'ABXY-TI1S'!S104+'ABXY-TI2S'!S104+ABZ!S104+'ASXY-TI1S'!S104+'ASXY-TI2S'!S104+'ASXY-TI3S'!S104+ASZ!S104+'MBXY-TI1S'!S104+'MBXY-TI2S'!S104+MBZ!S104+'MSXY-TI1S'!S104+'MSXY-TI2S'!S104++'MSXY-TI3S'!S104+MSZ!S104+'DEC-U'!S104+DECR!S104+'DBH-U'!S104+DBHR!S104+AMIL!S104</f>
        <v>17.57488162691617</v>
      </c>
      <c r="E104" s="19">
        <f>'DEC-OS'!T104+'DEC-OH'!T104+'DEC-OI'!T104+'DBH-OS'!T104+'DBH-OH'!T104+'DBH-OI'!T104+XCLH!T104+XCLA!T104+DRFR!T104+DSFS!T104+DSTG!T104+XYM1!T104+XYM2!T104+XYM3E!T104+XYM4E!T104+SAGE!T104+'ABXY-TI1S'!T104+'ABXY-TI2S'!T104+ABZ!T104+'ASXY-TI1S'!T104+'ASXY-TI2S'!T104+'ASXY-TI3S'!T104+ASZ!T104+'MBXY-TI1S'!T104+'MBXY-TI2S'!T104+MBZ!T104+'MSXY-TI1S'!T104+'MSXY-TI2S'!T104++'MSXY-TI3S'!T104+MSZ!T104+'DEC-U'!T104+DECR!T104+'DBH-U'!T104+DBHR!T104+AMIL!T104</f>
        <v>-0.39584512326434018</v>
      </c>
      <c r="F104" s="19">
        <f>'DEC-OS'!U104+'DEC-OH'!U104+'DEC-OI'!U104+'DBH-OS'!U104+'DBH-OH'!U104+'DBH-OI'!U104+XCLH!U104+XCLA!U104+DRFR!U104+DSFS!U104+DSTG!U104+XYM1!U104+XYM2!U104+XYM3E!U104+XYM4E!U104+SAGE!U104+'ABXY-TI1S'!U104+'ABXY-TI2S'!U104+ABZ!U104+'ASXY-TI1S'!U104+'ASXY-TI2S'!U104+'ASXY-TI3S'!U104+ASZ!U104+'MBXY-TI1S'!U104+'MBXY-TI2S'!U104+MBZ!U104+'MSXY-TI1S'!U104+'MSXY-TI2S'!U104++'MSXY-TI3S'!U104+MSZ!U104+'DEC-U'!U104+DECR!U104+'DBH-U'!U104+DBHR!U104+AMIL!U104</f>
        <v>-15.268554552951331</v>
      </c>
      <c r="G104" s="19">
        <f>'DEC-OS'!V104+'DEC-OH'!V104+'DEC-OI'!V104+'DBH-OS'!V104+'DBH-OH'!V104+'DBH-OI'!V104+XCLH!V104+XCLA!V104+DRFR!V104+DSFS!V104+DSTG!V104+XYM1!V104+XYM2!V104+XYM3E!V104+XYM4E!V104+SAGE!V104+'ABXY-TI1S'!V104+'ABXY-TI2S'!V104+ABZ!V104+'ASXY-TI1S'!V104+'ASXY-TI2S'!V104+'ASXY-TI3S'!V104+ASZ!V104+'MBXY-TI1S'!V104+'MBXY-TI2S'!V104+MBZ!V104+'MSXY-TI1S'!V104+'MSXY-TI2S'!V104++'MSXY-TI3S'!V104+MSZ!V104+'DEC-U'!V104+DECR!V104+'DBH-U'!V104+DBHR!V104+AMIL!V104</f>
        <v>1.6077778101032809</v>
      </c>
      <c r="H104" s="20">
        <f t="shared" si="18"/>
        <v>74.223153273353162</v>
      </c>
      <c r="I104" s="20">
        <f t="shared" si="19"/>
        <v>28.896925457796058</v>
      </c>
      <c r="J104" s="20">
        <f t="shared" si="20"/>
        <v>30.682695068079894</v>
      </c>
      <c r="K104" s="20">
        <f t="shared" si="21"/>
        <v>-4.7017538227241875</v>
      </c>
      <c r="L104" s="20">
        <f t="shared" si="22"/>
        <v>27.704646870213637</v>
      </c>
      <c r="M104" s="20">
        <f t="shared" si="23"/>
        <v>-19.475673592322217</v>
      </c>
      <c r="N104" s="88">
        <f>COS(Wellpath!$L104)*COS(Wellpath!$M104)</f>
        <v>0.19481332766988083</v>
      </c>
      <c r="O104" s="88">
        <f>-SIN(Wellpath!$M104)</f>
        <v>0.97437006478523525</v>
      </c>
      <c r="P104" s="88">
        <f>SIN(Wellpath!$L104)*COS(Wellpath!$M104)</f>
        <v>0.11247552717193245</v>
      </c>
      <c r="Q104" s="88">
        <f>COS(Wellpath!$L104)*SIN(Wellpath!$M104)</f>
        <v>-0.843829228791103</v>
      </c>
      <c r="R104" s="88">
        <f>COS(Wellpath!$M104)</f>
        <v>0.22495105434386492</v>
      </c>
      <c r="S104" s="88">
        <f>SIN(Wellpath!$L104)*SIN(Wellpath!$M104)</f>
        <v>-0.48718503239261757</v>
      </c>
      <c r="T104" s="88">
        <f>-SIN(Wellpath!$L104)</f>
        <v>-0.49999999999999994</v>
      </c>
      <c r="U104" s="88">
        <v>0</v>
      </c>
      <c r="V104" s="88">
        <f>COS(Wellpath!$L104)</f>
        <v>0.86602540378443871</v>
      </c>
    </row>
    <row r="105" spans="1:22" x14ac:dyDescent="0.25">
      <c r="A105" s="26">
        <f>Wellpath!E105</f>
        <v>2940</v>
      </c>
      <c r="B105" s="19">
        <f>'DEC-OS'!Q105+'DEC-OH'!Q105+'DEC-OI'!Q105+'DBH-OS'!Q105+'DBH-OH'!Q105+'DBH-OI'!Q105+XCLH!Q105+XCLA!Q105+DRFR!Q105+DSFS!Q105+DSTG!Q105+XYM1!Q105+XYM2!Q105+XYM3E!Q105+XYM4E!Q105+SAGE!Q105+'ABXY-TI1S'!Q105+'ABXY-TI2S'!Q105+ABZ!Q105+'ASXY-TI1S'!Q105+'ASXY-TI2S'!Q105+'ASXY-TI3S'!Q105+ASZ!Q105+'MBXY-TI1S'!Q105+'MBXY-TI2S'!Q105+MBZ!Q105+'MSXY-TI1S'!Q105+'MSXY-TI2S'!Q105++'MSXY-TI3S'!Q105+MSZ!Q105+'DEC-U'!Q105+DECR!Q105+'DBH-U'!Q105+DBHR!Q105+AMIL!Q105</f>
        <v>26.088263683693285</v>
      </c>
      <c r="C105" s="19">
        <f>'DEC-OS'!R105+'DEC-OH'!R105+'DEC-OI'!R105+'DBH-OS'!R105+'DBH-OH'!R105+'DBH-OI'!R105+XCLH!R105+XCLA!R105+DRFR!R105+DSFS!R105+DSTG!R105+XYM1!R105+XYM2!R105+XYM3E!R105+XYM4E!R105+SAGE!R105+'ABXY-TI1S'!R105+'ABXY-TI2S'!R105+ABZ!R105+'ASXY-TI1S'!R105+'ASXY-TI2S'!R105+'ASXY-TI3S'!R105+ASZ!R105+'MBXY-TI1S'!R105+'MBXY-TI2S'!R105+MBZ!R105+'MSXY-TI1S'!R105+'MSXY-TI2S'!R105++'MSXY-TI3S'!R105+MSZ!R105+'DEC-U'!R105+DECR!R105+'DBH-U'!R105+DBHR!R105+AMIL!R105</f>
        <v>91.938365871816359</v>
      </c>
      <c r="D105" s="19">
        <f>'DEC-OS'!S105+'DEC-OH'!S105+'DEC-OI'!S105+'DBH-OS'!S105+'DBH-OH'!S105+'DBH-OI'!S105+XCLH!S105+XCLA!S105+DRFR!S105+DSFS!S105+DSTG!S105+XYM1!S105+XYM2!S105+XYM3E!S105+XYM4E!S105+SAGE!S105+'ABXY-TI1S'!S105+'ABXY-TI2S'!S105+ABZ!S105+'ASXY-TI1S'!S105+'ASXY-TI2S'!S105+'ASXY-TI3S'!S105+ASZ!S105+'MBXY-TI1S'!S105+'MBXY-TI2S'!S105+MBZ!S105+'MSXY-TI1S'!S105+'MSXY-TI2S'!S105++'MSXY-TI3S'!S105+MSZ!S105+'DEC-U'!S105+DECR!S105+'DBH-U'!S105+DBHR!S105+AMIL!S105</f>
        <v>18.958500531742349</v>
      </c>
      <c r="E105" s="19">
        <f>'DEC-OS'!T105+'DEC-OH'!T105+'DEC-OI'!T105+'DBH-OS'!T105+'DBH-OH'!T105+'DBH-OI'!T105+XCLH!T105+XCLA!T105+DRFR!T105+DSFS!T105+DSTG!T105+XYM1!T105+XYM2!T105+XYM3E!T105+XYM4E!T105+SAGE!T105+'ABXY-TI1S'!T105+'ABXY-TI2S'!T105+ABZ!T105+'ASXY-TI1S'!T105+'ASXY-TI2S'!T105+'ASXY-TI3S'!T105+ASZ!T105+'MBXY-TI1S'!T105+'MBXY-TI2S'!T105+MBZ!T105+'MSXY-TI1S'!T105+'MSXY-TI2S'!T105++'MSXY-TI3S'!T105+MSZ!T105+'DEC-U'!T105+DECR!T105+'DBH-U'!T105+DBHR!T105+AMIL!T105</f>
        <v>0.38534802778972954</v>
      </c>
      <c r="F105" s="19">
        <f>'DEC-OS'!U105+'DEC-OH'!U105+'DEC-OI'!U105+'DBH-OS'!U105+'DBH-OH'!U105+'DBH-OI'!U105+XCLH!U105+XCLA!U105+DRFR!U105+DSFS!U105+DSTG!U105+XYM1!U105+XYM2!U105+XYM3E!U105+XYM4E!U105+SAGE!U105+'ABXY-TI1S'!U105+'ABXY-TI2S'!U105+ABZ!U105+'ASXY-TI1S'!U105+'ASXY-TI2S'!U105+'ASXY-TI3S'!U105+ASZ!U105+'MBXY-TI1S'!U105+'MBXY-TI2S'!U105+MBZ!U105+'MSXY-TI1S'!U105+'MSXY-TI2S'!U105++'MSXY-TI3S'!U105+MSZ!U105+'DEC-U'!U105+DECR!U105+'DBH-U'!U105+DBHR!U105+AMIL!U105</f>
        <v>-15.750833119465492</v>
      </c>
      <c r="G105" s="19">
        <f>'DEC-OS'!V105+'DEC-OH'!V105+'DEC-OI'!V105+'DBH-OS'!V105+'DBH-OH'!V105+'DBH-OI'!V105+XCLH!V105+XCLA!V105+DRFR!V105+DSFS!V105+DSTG!V105+XYM1!V105+XYM2!V105+XYM3E!V105+XYM4E!V105+SAGE!V105+'ABXY-TI1S'!V105+'ABXY-TI2S'!V105+ABZ!V105+'ASXY-TI1S'!V105+'ASXY-TI2S'!V105+'ASXY-TI3S'!V105+ASZ!V105+'MBXY-TI1S'!V105+'MBXY-TI2S'!V105+MBZ!V105+'MSXY-TI1S'!V105+'MSXY-TI2S'!V105++'MSXY-TI3S'!V105+MSZ!V105+'DEC-U'!V105+DECR!V105+'DBH-U'!V105+DBHR!V105+AMIL!V105</f>
        <v>2.6638737979826823</v>
      </c>
      <c r="H105" s="20">
        <f t="shared" si="18"/>
        <v>59.836630277178337</v>
      </c>
      <c r="I105" s="20">
        <f t="shared" si="19"/>
        <v>29.589400337171529</v>
      </c>
      <c r="J105" s="20">
        <f t="shared" si="20"/>
        <v>47.559099472902119</v>
      </c>
      <c r="K105" s="20">
        <f t="shared" si="21"/>
        <v>-2.2515589321601581E-2</v>
      </c>
      <c r="L105" s="20">
        <f t="shared" si="22"/>
        <v>34.739364343297879</v>
      </c>
      <c r="M105" s="20">
        <f t="shared" si="23"/>
        <v>-20.87919446714594</v>
      </c>
      <c r="N105" s="88">
        <f>COS(Wellpath!$L105)*COS(Wellpath!$M105)</f>
        <v>0.15906441596161047</v>
      </c>
      <c r="O105" s="88">
        <f>-SIN(Wellpath!$M105)</f>
        <v>0.97437006478523525</v>
      </c>
      <c r="P105" s="88">
        <f>SIN(Wellpath!$L105)*COS(Wellpath!$M105)</f>
        <v>0.15906441596161044</v>
      </c>
      <c r="Q105" s="88">
        <f>COS(Wellpath!$L105)*SIN(Wellpath!$M105)</f>
        <v>-0.68898368019481548</v>
      </c>
      <c r="R105" s="88">
        <f>COS(Wellpath!$M105)</f>
        <v>0.22495105434386492</v>
      </c>
      <c r="S105" s="88">
        <f>SIN(Wellpath!$L105)*SIN(Wellpath!$M105)</f>
        <v>-0.68898368019481537</v>
      </c>
      <c r="T105" s="88">
        <f>-SIN(Wellpath!$L105)</f>
        <v>-0.70710678118654746</v>
      </c>
      <c r="U105" s="88">
        <v>0</v>
      </c>
      <c r="V105" s="88">
        <f>COS(Wellpath!$L105)</f>
        <v>0.70710678118654757</v>
      </c>
    </row>
    <row r="106" spans="1:22" x14ac:dyDescent="0.25">
      <c r="A106" s="26">
        <f>Wellpath!E106</f>
        <v>2970</v>
      </c>
      <c r="B106" s="19">
        <f>'DEC-OS'!Q106+'DEC-OH'!Q106+'DEC-OI'!Q106+'DBH-OS'!Q106+'DBH-OH'!Q106+'DBH-OI'!Q106+XCLH!Q106+XCLA!Q106+DRFR!Q106+DSFS!Q106+DSTG!Q106+XYM1!Q106+XYM2!Q106+XYM3E!Q106+XYM4E!Q106+SAGE!Q106+'ABXY-TI1S'!Q106+'ABXY-TI2S'!Q106+ABZ!Q106+'ASXY-TI1S'!Q106+'ASXY-TI2S'!Q106+'ASXY-TI3S'!Q106+ASZ!Q106+'MBXY-TI1S'!Q106+'MBXY-TI2S'!Q106+MBZ!Q106+'MSXY-TI1S'!Q106+'MSXY-TI2S'!Q106++'MSXY-TI3S'!Q106+MSZ!Q106+'DEC-U'!Q106+DECR!Q106+'DBH-U'!Q106+DBHR!Q106+AMIL!Q106</f>
        <v>26.489102350828741</v>
      </c>
      <c r="C106" s="19">
        <f>'DEC-OS'!R106+'DEC-OH'!R106+'DEC-OI'!R106+'DBH-OS'!R106+'DBH-OH'!R106+'DBH-OI'!R106+XCLH!R106+XCLA!R106+DRFR!R106+DSFS!R106+DSTG!R106+XYM1!R106+XYM2!R106+XYM3E!R106+XYM4E!R106+SAGE!R106+'ABXY-TI1S'!R106+'ABXY-TI2S'!R106+ABZ!R106+'ASXY-TI1S'!R106+'ASXY-TI2S'!R106+'ASXY-TI3S'!R106+ASZ!R106+'MBXY-TI1S'!R106+'MBXY-TI2S'!R106+MBZ!R106+'MSXY-TI1S'!R106+'MSXY-TI2S'!R106++'MSXY-TI3S'!R106+MSZ!R106+'DEC-U'!R106+DECR!R106+'DBH-U'!R106+DBHR!R106+AMIL!R106</f>
        <v>93.262686436802809</v>
      </c>
      <c r="D106" s="19">
        <f>'DEC-OS'!S106+'DEC-OH'!S106+'DEC-OI'!S106+'DBH-OS'!S106+'DBH-OH'!S106+'DBH-OI'!S106+XCLH!S106+XCLA!S106+DRFR!S106+DSFS!S106+DSTG!S106+XYM1!S106+XYM2!S106+XYM3E!S106+XYM4E!S106+SAGE!S106+'ABXY-TI1S'!S106+'ABXY-TI2S'!S106+ABZ!S106+'ASXY-TI1S'!S106+'ASXY-TI2S'!S106+'ASXY-TI3S'!S106+ASZ!S106+'MBXY-TI1S'!S106+'MBXY-TI2S'!S106+MBZ!S106+'MSXY-TI1S'!S106+'MSXY-TI2S'!S106++'MSXY-TI3S'!S106+MSZ!S106+'DEC-U'!S106+DECR!S106+'DBH-U'!S106+DBHR!S106+AMIL!S106</f>
        <v>20.917921791167686</v>
      </c>
      <c r="E106" s="19">
        <f>'DEC-OS'!T106+'DEC-OH'!T106+'DEC-OI'!T106+'DBH-OS'!T106+'DBH-OH'!T106+'DBH-OI'!T106+XCLH!T106+XCLA!T106+DRFR!T106+DSFS!T106+DSTG!T106+XYM1!T106+XYM2!T106+XYM3E!T106+XYM4E!T106+SAGE!T106+'ABXY-TI1S'!T106+'ABXY-TI2S'!T106+ABZ!T106+'ASXY-TI1S'!T106+'ASXY-TI2S'!T106+'ASXY-TI3S'!T106+ASZ!T106+'MBXY-TI1S'!T106+'MBXY-TI2S'!T106+MBZ!T106+'MSXY-TI1S'!T106+'MSXY-TI2S'!T106++'MSXY-TI3S'!T106+MSZ!T106+'DEC-U'!T106+DECR!T106+'DBH-U'!T106+DBHR!T106+AMIL!T106</f>
        <v>1.8127385596231405</v>
      </c>
      <c r="F106" s="19">
        <f>'DEC-OS'!U106+'DEC-OH'!U106+'DEC-OI'!U106+'DBH-OS'!U106+'DBH-OH'!U106+'DBH-OI'!U106+XCLH!U106+XCLA!U106+DRFR!U106+DSFS!U106+DSTG!U106+XYM1!U106+XYM2!U106+XYM3E!U106+XYM4E!U106+SAGE!U106+'ABXY-TI1S'!U106+'ABXY-TI2S'!U106+ABZ!U106+'ASXY-TI1S'!U106+'ASXY-TI2S'!U106+'ASXY-TI3S'!U106+ASZ!U106+'MBXY-TI1S'!U106+'MBXY-TI2S'!U106+MBZ!U106+'MSXY-TI1S'!U106+'MSXY-TI2S'!U106++'MSXY-TI3S'!U106+MSZ!U106+'DEC-U'!U106+DECR!U106+'DBH-U'!U106+DBHR!U106+AMIL!U106</f>
        <v>-16.3170934049535</v>
      </c>
      <c r="G106" s="19">
        <f>'DEC-OS'!V106+'DEC-OH'!V106+'DEC-OI'!V106+'DBH-OS'!V106+'DBH-OH'!V106+'DBH-OI'!V106+XCLH!V106+XCLA!V106+DRFR!V106+DSFS!V106+DSTG!V106+XYM1!V106+XYM2!V106+XYM3E!V106+XYM4E!V106+SAGE!V106+'ABXY-TI1S'!V106+'ABXY-TI2S'!V106+ABZ!V106+'ASXY-TI1S'!V106+'ASXY-TI2S'!V106+'ASXY-TI3S'!V106+ASZ!V106+'MBXY-TI1S'!V106+'MBXY-TI2S'!V106+MBZ!V106+'MSXY-TI1S'!V106+'MSXY-TI2S'!V106++'MSXY-TI3S'!V106+MSZ!V106+'DEC-U'!V106+DECR!V106+'DBH-U'!V106+DBHR!V106+AMIL!V106</f>
        <v>3.5843429487285583</v>
      </c>
      <c r="H106" s="20">
        <f t="shared" si="18"/>
        <v>44.164074960111016</v>
      </c>
      <c r="I106" s="20">
        <f t="shared" si="19"/>
        <v>30.662696761761403</v>
      </c>
      <c r="J106" s="20">
        <f t="shared" si="20"/>
        <v>65.842938856926821</v>
      </c>
      <c r="K106" s="20">
        <f t="shared" si="21"/>
        <v>4.9380200964729859</v>
      </c>
      <c r="L106" s="20">
        <f t="shared" si="22"/>
        <v>33.100494532701333</v>
      </c>
      <c r="M106" s="20">
        <f t="shared" si="23"/>
        <v>-21.632269569402204</v>
      </c>
      <c r="N106" s="88">
        <f>COS(Wellpath!$L106)*COS(Wellpath!$M106)</f>
        <v>0.11247552717193249</v>
      </c>
      <c r="O106" s="88">
        <f>-SIN(Wellpath!$M106)</f>
        <v>0.97437006478523525</v>
      </c>
      <c r="P106" s="88">
        <f>SIN(Wellpath!$L106)*COS(Wellpath!$M106)</f>
        <v>0.1948133276698808</v>
      </c>
      <c r="Q106" s="88">
        <f>COS(Wellpath!$L106)*SIN(Wellpath!$M106)</f>
        <v>-0.48718503239261773</v>
      </c>
      <c r="R106" s="88">
        <f>COS(Wellpath!$M106)</f>
        <v>0.22495105434386492</v>
      </c>
      <c r="S106" s="88">
        <f>SIN(Wellpath!$L106)*SIN(Wellpath!$M106)</f>
        <v>-0.843829228791103</v>
      </c>
      <c r="T106" s="88">
        <f>-SIN(Wellpath!$L106)</f>
        <v>-0.8660254037844386</v>
      </c>
      <c r="U106" s="88">
        <v>0</v>
      </c>
      <c r="V106" s="88">
        <f>COS(Wellpath!$L106)</f>
        <v>0.50000000000000011</v>
      </c>
    </row>
    <row r="107" spans="1:22" x14ac:dyDescent="0.25">
      <c r="A107" s="26">
        <f>Wellpath!E107</f>
        <v>3000</v>
      </c>
      <c r="B107" s="19">
        <f>'DEC-OS'!Q107+'DEC-OH'!Q107+'DEC-OI'!Q107+'DBH-OS'!Q107+'DBH-OH'!Q107+'DBH-OI'!Q107+XCLH!Q107+XCLA!Q107+DRFR!Q107+DSFS!Q107+DSTG!Q107+XYM1!Q107+XYM2!Q107+XYM3E!Q107+XYM4E!Q107+SAGE!Q107+'ABXY-TI1S'!Q107+'ABXY-TI2S'!Q107+ABZ!Q107+'ASXY-TI1S'!Q107+'ASXY-TI2S'!Q107+'ASXY-TI3S'!Q107+ASZ!Q107+'MBXY-TI1S'!Q107+'MBXY-TI2S'!Q107+MBZ!Q107+'MSXY-TI1S'!Q107+'MSXY-TI2S'!Q107++'MSXY-TI3S'!Q107+MSZ!Q107+'DEC-U'!Q107+DECR!Q107+'DBH-U'!Q107+DBHR!Q107+AMIL!Q107</f>
        <v>27.104601095505437</v>
      </c>
      <c r="C107" s="19">
        <f>'DEC-OS'!R107+'DEC-OH'!R107+'DEC-OI'!R107+'DBH-OS'!R107+'DBH-OH'!R107+'DBH-OI'!R107+XCLH!R107+XCLA!R107+DRFR!R107+DSFS!R107+DSTG!R107+XYM1!R107+XYM2!R107+XYM3E!R107+XYM4E!R107+SAGE!R107+'ABXY-TI1S'!R107+'ABXY-TI2S'!R107+ABZ!R107+'ASXY-TI1S'!R107+'ASXY-TI2S'!R107+'ASXY-TI3S'!R107+ASZ!R107+'MBXY-TI1S'!R107+'MBXY-TI2S'!R107+MBZ!R107+'MSXY-TI1S'!R107+'MSXY-TI2S'!R107++'MSXY-TI3S'!R107+MSZ!R107+'DEC-U'!R107+DECR!R107+'DBH-U'!R107+DBHR!R107+AMIL!R107</f>
        <v>94.439746135803532</v>
      </c>
      <c r="D107" s="19">
        <f>'DEC-OS'!S107+'DEC-OH'!S107+'DEC-OI'!S107+'DBH-OS'!S107+'DBH-OH'!S107+'DBH-OI'!S107+XCLH!S107+XCLA!S107+DRFR!S107+DSFS!S107+DSTG!S107+XYM1!S107+XYM2!S107+XYM3E!S107+XYM4E!S107+SAGE!S107+'ABXY-TI1S'!S107+'ABXY-TI2S'!S107+ABZ!S107+'ASXY-TI1S'!S107+'ASXY-TI2S'!S107+'ASXY-TI3S'!S107+ASZ!S107+'MBXY-TI1S'!S107+'MBXY-TI2S'!S107+MBZ!S107+'MSXY-TI1S'!S107+'MSXY-TI2S'!S107++'MSXY-TI3S'!S107+MSZ!S107+'DEC-U'!S107+DECR!S107+'DBH-U'!S107+DBHR!S107+AMIL!S107</f>
        <v>23.307527361151827</v>
      </c>
      <c r="E107" s="19">
        <f>'DEC-OS'!T107+'DEC-OH'!T107+'DEC-OI'!T107+'DBH-OS'!T107+'DBH-OH'!T107+'DBH-OI'!T107+XCLH!T107+XCLA!T107+DRFR!T107+DSFS!T107+DSTG!T107+XYM1!T107+XYM2!T107+XYM3E!T107+XYM4E!T107+SAGE!T107+'ABXY-TI1S'!T107+'ABXY-TI2S'!T107+ABZ!T107+'ASXY-TI1S'!T107+'ASXY-TI2S'!T107+'ASXY-TI3S'!T107+ASZ!T107+'MBXY-TI1S'!T107+'MBXY-TI2S'!T107+MBZ!T107+'MSXY-TI1S'!T107+'MSXY-TI2S'!T107++'MSXY-TI3S'!T107+MSZ!T107+'DEC-U'!T107+DECR!T107+'DBH-U'!T107+DBHR!T107+AMIL!T107</f>
        <v>3.8034721082374006</v>
      </c>
      <c r="F107" s="19">
        <f>'DEC-OS'!U107+'DEC-OH'!U107+'DEC-OI'!U107+'DBH-OS'!U107+'DBH-OH'!U107+'DBH-OI'!U107+XCLH!U107+XCLA!U107+DRFR!U107+DSFS!U107+DSTG!U107+XYM1!U107+XYM2!U107+XYM3E!U107+XYM4E!U107+SAGE!U107+'ABXY-TI1S'!U107+'ABXY-TI2S'!U107+ABZ!U107+'ASXY-TI1S'!U107+'ASXY-TI2S'!U107+'ASXY-TI3S'!U107+ASZ!U107+'MBXY-TI1S'!U107+'MBXY-TI2S'!U107+MBZ!U107+'MSXY-TI1S'!U107+'MSXY-TI2S'!U107++'MSXY-TI3S'!U107+MSZ!U107+'DEC-U'!U107+DECR!U107+'DBH-U'!U107+DBHR!U107+AMIL!U107</f>
        <v>-16.891432714391669</v>
      </c>
      <c r="G107" s="19">
        <f>'DEC-OS'!V107+'DEC-OH'!V107+'DEC-OI'!V107+'DBH-OS'!V107+'DBH-OH'!V107+'DBH-OI'!V107+XCLH!V107+XCLA!V107+DRFR!V107+DSFS!V107+DSTG!V107+XYM1!V107+XYM2!V107+XYM3E!V107+XYM4E!V107+SAGE!V107+'ABXY-TI1S'!V107+'ABXY-TI2S'!V107+ABZ!V107+'ASXY-TI1S'!V107+'ASXY-TI2S'!V107+'ASXY-TI3S'!V107+ASZ!V107+'MBXY-TI1S'!V107+'MBXY-TI2S'!V107+MBZ!V107+'MSXY-TI1S'!V107+'MSXY-TI2S'!V107++'MSXY-TI3S'!V107+MSZ!V107+'DEC-U'!V107+DECR!V107+'DBH-U'!V107+DBHR!V107+AMIL!V107</f>
        <v>4.1452418848161354</v>
      </c>
      <c r="H107" s="20">
        <f t="shared" si="18"/>
        <v>31.651915253185322</v>
      </c>
      <c r="I107" s="20">
        <f t="shared" si="19"/>
        <v>32.179292311067378</v>
      </c>
      <c r="J107" s="20">
        <f t="shared" si="20"/>
        <v>81.020667028208123</v>
      </c>
      <c r="K107" s="20">
        <f t="shared" si="21"/>
        <v>10.292328022952168</v>
      </c>
      <c r="L107" s="20">
        <f t="shared" si="22"/>
        <v>23.302934368791949</v>
      </c>
      <c r="M107" s="20">
        <f t="shared" si="23"/>
        <v>-21.576481759745597</v>
      </c>
      <c r="N107" s="88">
        <f>COS(Wellpath!$L107)*COS(Wellpath!$M107)</f>
        <v>5.8221617080084366E-2</v>
      </c>
      <c r="O107" s="88">
        <f>-SIN(Wellpath!$M107)</f>
        <v>0.97437006478523525</v>
      </c>
      <c r="P107" s="88">
        <f>SIN(Wellpath!$L107)*COS(Wellpath!$M107)</f>
        <v>0.21728603304169483</v>
      </c>
      <c r="Q107" s="88">
        <f>COS(Wellpath!$L107)*SIN(Wellpath!$M107)</f>
        <v>-0.25218552974419584</v>
      </c>
      <c r="R107" s="88">
        <f>COS(Wellpath!$M107)</f>
        <v>0.22495105434386492</v>
      </c>
      <c r="S107" s="88">
        <f>SIN(Wellpath!$L107)*SIN(Wellpath!$M107)</f>
        <v>-0.94116920993901143</v>
      </c>
      <c r="T107" s="88">
        <f>-SIN(Wellpath!$L107)</f>
        <v>-0.96592582628906831</v>
      </c>
      <c r="U107" s="88">
        <v>0</v>
      </c>
      <c r="V107" s="88">
        <f>COS(Wellpath!$L107)</f>
        <v>0.25881904510252074</v>
      </c>
    </row>
    <row r="108" spans="1:22" x14ac:dyDescent="0.25">
      <c r="A108" s="26">
        <f>Wellpath!E108</f>
        <v>3030</v>
      </c>
      <c r="B108" s="19">
        <f>'DEC-OS'!Q108+'DEC-OH'!Q108+'DEC-OI'!Q108+'DBH-OS'!Q108+'DBH-OH'!Q108+'DBH-OI'!Q108+XCLH!Q108+XCLA!Q108+DRFR!Q108+DSFS!Q108+DSTG!Q108+XYM1!Q108+XYM2!Q108+XYM3E!Q108+XYM4E!Q108+SAGE!Q108+'ABXY-TI1S'!Q108+'ABXY-TI2S'!Q108+ABZ!Q108+'ASXY-TI1S'!Q108+'ASXY-TI2S'!Q108+'ASXY-TI3S'!Q108+ASZ!Q108+'MBXY-TI1S'!Q108+'MBXY-TI2S'!Q108+MBZ!Q108+'MSXY-TI1S'!Q108+'MSXY-TI2S'!Q108++'MSXY-TI3S'!Q108+MSZ!Q108+'DEC-U'!Q108+DECR!Q108+'DBH-U'!Q108+DBHR!Q108+AMIL!Q108</f>
        <v>27.992736822425698</v>
      </c>
      <c r="C108" s="19">
        <f>'DEC-OS'!R108+'DEC-OH'!R108+'DEC-OI'!R108+'DBH-OS'!R108+'DBH-OH'!R108+'DBH-OI'!R108+XCLH!R108+XCLA!R108+DRFR!R108+DSFS!R108+DSTG!R108+XYM1!R108+XYM2!R108+XYM3E!R108+XYM4E!R108+SAGE!R108+'ABXY-TI1S'!R108+'ABXY-TI2S'!R108+ABZ!R108+'ASXY-TI1S'!R108+'ASXY-TI2S'!R108+'ASXY-TI3S'!R108+ASZ!R108+'MBXY-TI1S'!R108+'MBXY-TI2S'!R108+MBZ!R108+'MSXY-TI1S'!R108+'MSXY-TI2S'!R108++'MSXY-TI3S'!R108+MSZ!R108+'DEC-U'!R108+DECR!R108+'DBH-U'!R108+DBHR!R108+AMIL!R108</f>
        <v>95.56767672496926</v>
      </c>
      <c r="D108" s="19">
        <f>'DEC-OS'!S108+'DEC-OH'!S108+'DEC-OI'!S108+'DBH-OS'!S108+'DBH-OH'!S108+'DBH-OI'!S108+XCLH!S108+XCLA!S108+DRFR!S108+DSFS!S108+DSTG!S108+XYM1!S108+XYM2!S108+XYM3E!S108+XYM4E!S108+SAGE!S108+'ABXY-TI1S'!S108+'ABXY-TI2S'!S108+ABZ!S108+'ASXY-TI1S'!S108+'ASXY-TI2S'!S108+'ASXY-TI3S'!S108+ASZ!S108+'MBXY-TI1S'!S108+'MBXY-TI2S'!S108+MBZ!S108+'MSXY-TI1S'!S108+'MSXY-TI2S'!S108++'MSXY-TI3S'!S108+MSZ!S108+'DEC-U'!S108+DECR!S108+'DBH-U'!S108+DBHR!S108+AMIL!S108</f>
        <v>25.880285320123534</v>
      </c>
      <c r="E108" s="19">
        <f>'DEC-OS'!T108+'DEC-OH'!T108+'DEC-OI'!T108+'DBH-OS'!T108+'DBH-OH'!T108+'DBH-OI'!T108+XCLH!T108+XCLA!T108+DRFR!T108+DSFS!T108+DSTG!T108+XYM1!T108+XYM2!T108+XYM3E!T108+XYM4E!T108+SAGE!T108+'ABXY-TI1S'!T108+'ABXY-TI2S'!T108+ABZ!T108+'ASXY-TI1S'!T108+'ASXY-TI2S'!T108+'ASXY-TI3S'!T108+ASZ!T108+'MBXY-TI1S'!T108+'MBXY-TI2S'!T108+MBZ!T108+'MSXY-TI1S'!T108+'MSXY-TI2S'!T108++'MSXY-TI3S'!T108+MSZ!T108+'DEC-U'!T108+DECR!T108+'DBH-U'!T108+DBHR!T108+AMIL!T108</f>
        <v>6.1819249142100245</v>
      </c>
      <c r="F108" s="19">
        <f>'DEC-OS'!U108+'DEC-OH'!U108+'DEC-OI'!U108+'DBH-OS'!U108+'DBH-OH'!U108+'DBH-OI'!U108+XCLH!U108+XCLA!U108+DRFR!U108+DSFS!U108+DSTG!U108+XYM1!U108+XYM2!U108+XYM3E!U108+XYM4E!U108+SAGE!U108+'ABXY-TI1S'!U108+'ABXY-TI2S'!U108+ABZ!U108+'ASXY-TI1S'!U108+'ASXY-TI2S'!U108+'ASXY-TI3S'!U108+ASZ!U108+'MBXY-TI1S'!U108+'MBXY-TI2S'!U108+MBZ!U108+'MSXY-TI1S'!U108+'MSXY-TI2S'!U108++'MSXY-TI3S'!U108+MSZ!U108+'DEC-U'!U108+DECR!U108+'DBH-U'!U108+DBHR!U108+AMIL!U108</f>
        <v>-17.404471716681869</v>
      </c>
      <c r="G108" s="19">
        <f>'DEC-OS'!V108+'DEC-OH'!V108+'DEC-OI'!V108+'DBH-OS'!V108+'DBH-OH'!V108+'DBH-OI'!V108+XCLH!V108+XCLA!V108+DRFR!V108+DSFS!V108+DSTG!V108+XYM1!V108+XYM2!V108+XYM3E!V108+XYM4E!V108+SAGE!V108+'ABXY-TI1S'!V108+'ABXY-TI2S'!V108+ABZ!V108+'ASXY-TI1S'!V108+'ASXY-TI2S'!V108+'ASXY-TI3S'!V108+ASZ!V108+'MBXY-TI1S'!V108+'MBXY-TI2S'!V108+MBZ!V108+'MSXY-TI1S'!V108+'MSXY-TI2S'!V108++'MSXY-TI3S'!V108+MSZ!V108+'DEC-U'!V108+DECR!V108+'DBH-U'!V108+DBHR!V108+AMIL!V108</f>
        <v>4.2076776763399693</v>
      </c>
      <c r="H108" s="20">
        <f t="shared" si="18"/>
        <v>25.880285320123534</v>
      </c>
      <c r="I108" s="20">
        <f t="shared" si="19"/>
        <v>34.122207455988615</v>
      </c>
      <c r="J108" s="20">
        <f t="shared" si="20"/>
        <v>89.438206091406343</v>
      </c>
      <c r="K108" s="20">
        <f t="shared" si="21"/>
        <v>16.011874704504287</v>
      </c>
      <c r="L108" s="20">
        <f t="shared" si="22"/>
        <v>8.0149894330563303</v>
      </c>
      <c r="M108" s="20">
        <f t="shared" si="23"/>
        <v>-20.36772925720096</v>
      </c>
      <c r="N108" s="88">
        <f>COS(Wellpath!$L108)*COS(Wellpath!$M108)</f>
        <v>1.3779921832972556E-17</v>
      </c>
      <c r="O108" s="88">
        <f>-SIN(Wellpath!$M108)</f>
        <v>0.97437006478523525</v>
      </c>
      <c r="P108" s="88">
        <f>SIN(Wellpath!$L108)*COS(Wellpath!$M108)</f>
        <v>0.22495105434386492</v>
      </c>
      <c r="Q108" s="88">
        <f>COS(Wellpath!$L108)*SIN(Wellpath!$M108)</f>
        <v>-5.9687398969042147E-17</v>
      </c>
      <c r="R108" s="88">
        <f>COS(Wellpath!$M108)</f>
        <v>0.22495105434386492</v>
      </c>
      <c r="S108" s="88">
        <f>SIN(Wellpath!$L108)*SIN(Wellpath!$M108)</f>
        <v>-0.97437006478523525</v>
      </c>
      <c r="T108" s="88">
        <f>-SIN(Wellpath!$L108)</f>
        <v>-1</v>
      </c>
      <c r="U108" s="88">
        <v>0</v>
      </c>
      <c r="V108" s="88">
        <f>COS(Wellpath!$L108)</f>
        <v>6.1257422745431001E-17</v>
      </c>
    </row>
    <row r="109" spans="1:22" x14ac:dyDescent="0.25">
      <c r="A109" s="26">
        <f>Wellpath!E109</f>
        <v>3060</v>
      </c>
      <c r="B109" s="19">
        <f>'DEC-OS'!Q109+'DEC-OH'!Q109+'DEC-OI'!Q109+'DBH-OS'!Q109+'DBH-OH'!Q109+'DBH-OI'!Q109+XCLH!Q109+XCLA!Q109+DRFR!Q109+DSFS!Q109+DSTG!Q109+XYM1!Q109+XYM2!Q109+XYM3E!Q109+XYM4E!Q109+SAGE!Q109+'ABXY-TI1S'!Q109+'ABXY-TI2S'!Q109+ABZ!Q109+'ASXY-TI1S'!Q109+'ASXY-TI2S'!Q109+'ASXY-TI3S'!Q109+ASZ!Q109+'MBXY-TI1S'!Q109+'MBXY-TI2S'!Q109+MBZ!Q109+'MSXY-TI1S'!Q109+'MSXY-TI2S'!Q109++'MSXY-TI3S'!Q109+MSZ!Q109+'DEC-U'!Q109+DECR!Q109+'DBH-U'!Q109+DBHR!Q109+AMIL!Q109</f>
        <v>29.178589874974708</v>
      </c>
      <c r="C109" s="19">
        <f>'DEC-OS'!R109+'DEC-OH'!R109+'DEC-OI'!R109+'DBH-OS'!R109+'DBH-OH'!R109+'DBH-OI'!R109+XCLH!R109+XCLA!R109+DRFR!R109+DSFS!R109+DSTG!R109+XYM1!R109+XYM2!R109+XYM3E!R109+XYM4E!R109+SAGE!R109+'ABXY-TI1S'!R109+'ABXY-TI2S'!R109+ABZ!R109+'ASXY-TI1S'!R109+'ASXY-TI2S'!R109+'ASXY-TI3S'!R109+ASZ!R109+'MBXY-TI1S'!R109+'MBXY-TI2S'!R109+MBZ!R109+'MSXY-TI1S'!R109+'MSXY-TI2S'!R109++'MSXY-TI3S'!R109+MSZ!R109+'DEC-U'!R109+DECR!R109+'DBH-U'!R109+DBHR!R109+AMIL!R109</f>
        <v>96.706105818405732</v>
      </c>
      <c r="D109" s="19">
        <f>'DEC-OS'!S109+'DEC-OH'!S109+'DEC-OI'!S109+'DBH-OS'!S109+'DBH-OH'!S109+'DBH-OI'!S109+XCLH!S109+XCLA!S109+DRFR!S109+DSFS!S109+DSTG!S109+XYM1!S109+XYM2!S109+XYM3E!S109+XYM4E!S109+SAGE!S109+'ABXY-TI1S'!S109+'ABXY-TI2S'!S109+ABZ!S109+'ASXY-TI1S'!S109+'ASXY-TI2S'!S109+'ASXY-TI3S'!S109+ASZ!S109+'MBXY-TI1S'!S109+'MBXY-TI2S'!S109+MBZ!S109+'MSXY-TI1S'!S109+'MSXY-TI2S'!S109++'MSXY-TI3S'!S109+MSZ!S109+'DEC-U'!S109+DECR!S109+'DBH-U'!S109+DBHR!S109+AMIL!S109</f>
        <v>26.775660351278809</v>
      </c>
      <c r="E109" s="19">
        <f>'DEC-OS'!T109+'DEC-OH'!T109+'DEC-OI'!T109+'DBH-OS'!T109+'DBH-OH'!T109+'DBH-OI'!T109+XCLH!T109+XCLA!T109+DRFR!T109+DSFS!T109+DSTG!T109+XYM1!T109+XYM2!T109+XYM3E!T109+XYM4E!T109+SAGE!T109+'ABXY-TI1S'!T109+'ABXY-TI2S'!T109+ABZ!T109+'ASXY-TI1S'!T109+'ASXY-TI2S'!T109+'ASXY-TI3S'!T109+ASZ!T109+'MBXY-TI1S'!T109+'MBXY-TI2S'!T109+MBZ!T109+'MSXY-TI1S'!T109+'MSXY-TI2S'!T109++'MSXY-TI3S'!T109+MSZ!T109+'DEC-U'!T109+DECR!T109+'DBH-U'!T109+DBHR!T109+AMIL!T109</f>
        <v>8.7367611450931761</v>
      </c>
      <c r="F109" s="19">
        <f>'DEC-OS'!U109+'DEC-OH'!U109+'DEC-OI'!U109+'DBH-OS'!U109+'DBH-OH'!U109+'DBH-OI'!U109+XCLH!U109+XCLA!U109+DRFR!U109+DSFS!U109+DSTG!U109+XYM1!U109+XYM2!U109+XYM3E!U109+XYM4E!U109+SAGE!U109+'ABXY-TI1S'!U109+'ABXY-TI2S'!U109+ABZ!U109+'ASXY-TI1S'!U109+'ASXY-TI2S'!U109+'ASXY-TI3S'!U109+ASZ!U109+'MBXY-TI1S'!U109+'MBXY-TI2S'!U109+MBZ!U109+'MSXY-TI1S'!U109+'MSXY-TI2S'!U109++'MSXY-TI3S'!U109+MSZ!U109+'DEC-U'!U109+DECR!U109+'DBH-U'!U109+DBHR!U109+AMIL!U109</f>
        <v>-17.918580282113631</v>
      </c>
      <c r="G109" s="19">
        <f>'DEC-OS'!V109+'DEC-OH'!V109+'DEC-OI'!V109+'DBH-OS'!V109+'DBH-OH'!V109+'DBH-OI'!V109+XCLH!V109+XCLA!V109+DRFR!V109+DSFS!V109+DSTG!V109+XYM1!V109+XYM2!V109+XYM3E!V109+XYM4E!V109+SAGE!V109+'ABXY-TI1S'!V109+'ABXY-TI2S'!V109+ABZ!V109+'ASXY-TI1S'!V109+'ASXY-TI2S'!V109+'ASXY-TI3S'!V109+ASZ!V109+'MBXY-TI1S'!V109+'MBXY-TI2S'!V109+MBZ!V109+'MSXY-TI1S'!V109+'MSXY-TI2S'!V109++'MSXY-TI3S'!V109+MSZ!V109+'DEC-U'!V109+DECR!V109+'DBH-U'!V109+DBHR!V109+AMIL!V109</f>
        <v>4.2074874778682396</v>
      </c>
      <c r="H109" s="20">
        <f t="shared" si="18"/>
        <v>26.775660351278809</v>
      </c>
      <c r="I109" s="20">
        <f t="shared" si="19"/>
        <v>36.425627203423026</v>
      </c>
      <c r="J109" s="20">
        <f t="shared" si="20"/>
        <v>89.459068489957417</v>
      </c>
      <c r="K109" s="20">
        <f t="shared" si="21"/>
        <v>16.512849486057426</v>
      </c>
      <c r="L109" s="20">
        <f t="shared" si="22"/>
        <v>8.1304533732001971</v>
      </c>
      <c r="M109" s="20">
        <f t="shared" si="23"/>
        <v>-22.65360620311742</v>
      </c>
      <c r="N109" s="88">
        <f>COS(Wellpath!$L109)*COS(Wellpath!$M109)</f>
        <v>1.3779921832972556E-17</v>
      </c>
      <c r="O109" s="88">
        <f>-SIN(Wellpath!$M109)</f>
        <v>0.97437006478523525</v>
      </c>
      <c r="P109" s="88">
        <f>SIN(Wellpath!$L109)*COS(Wellpath!$M109)</f>
        <v>0.22495105434386492</v>
      </c>
      <c r="Q109" s="88">
        <f>COS(Wellpath!$L109)*SIN(Wellpath!$M109)</f>
        <v>-5.9687398969042147E-17</v>
      </c>
      <c r="R109" s="88">
        <f>COS(Wellpath!$M109)</f>
        <v>0.22495105434386492</v>
      </c>
      <c r="S109" s="88">
        <f>SIN(Wellpath!$L109)*SIN(Wellpath!$M109)</f>
        <v>-0.97437006478523525</v>
      </c>
      <c r="T109" s="88">
        <f>-SIN(Wellpath!$L109)</f>
        <v>-1</v>
      </c>
      <c r="U109" s="88">
        <v>0</v>
      </c>
      <c r="V109" s="88">
        <f>COS(Wellpath!$L109)</f>
        <v>6.1257422745431001E-17</v>
      </c>
    </row>
    <row r="110" spans="1:22" x14ac:dyDescent="0.25">
      <c r="A110" s="26">
        <f>Wellpath!E110</f>
        <v>3090</v>
      </c>
      <c r="B110" s="19">
        <f>'DEC-OS'!Q110+'DEC-OH'!Q110+'DEC-OI'!Q110+'DBH-OS'!Q110+'DBH-OH'!Q110+'DBH-OI'!Q110+XCLH!Q110+XCLA!Q110+DRFR!Q110+DSFS!Q110+DSTG!Q110+XYM1!Q110+XYM2!Q110+XYM3E!Q110+XYM4E!Q110+SAGE!Q110+'ABXY-TI1S'!Q110+'ABXY-TI2S'!Q110+ABZ!Q110+'ASXY-TI1S'!Q110+'ASXY-TI2S'!Q110+'ASXY-TI3S'!Q110+ASZ!Q110+'MBXY-TI1S'!Q110+'MBXY-TI2S'!Q110+MBZ!Q110+'MSXY-TI1S'!Q110+'MSXY-TI2S'!Q110++'MSXY-TI3S'!Q110+MSZ!Q110+'DEC-U'!Q110+DECR!Q110+'DBH-U'!Q110+DBHR!Q110+AMIL!Q110</f>
        <v>30.678374661127997</v>
      </c>
      <c r="C110" s="19">
        <f>'DEC-OS'!R110+'DEC-OH'!R110+'DEC-OI'!R110+'DBH-OS'!R110+'DBH-OH'!R110+'DBH-OI'!R110+XCLH!R110+XCLA!R110+DRFR!R110+DSFS!R110+DSTG!R110+XYM1!R110+XYM2!R110+XYM3E!R110+XYM4E!R110+SAGE!R110+'ABXY-TI1S'!R110+'ABXY-TI2S'!R110+ABZ!R110+'ASXY-TI1S'!R110+'ASXY-TI2S'!R110+'ASXY-TI3S'!R110+ASZ!R110+'MBXY-TI1S'!R110+'MBXY-TI2S'!R110+MBZ!R110+'MSXY-TI1S'!R110+'MSXY-TI2S'!R110++'MSXY-TI3S'!R110+MSZ!R110+'DEC-U'!R110+DECR!R110+'DBH-U'!R110+DBHR!R110+AMIL!R110</f>
        <v>97.85856215575491</v>
      </c>
      <c r="D110" s="19">
        <f>'DEC-OS'!S110+'DEC-OH'!S110+'DEC-OI'!S110+'DBH-OS'!S110+'DBH-OH'!S110+'DBH-OI'!S110+XCLH!S110+XCLA!S110+DRFR!S110+DSFS!S110+DSTG!S110+XYM1!S110+XYM2!S110+XYM3E!S110+XYM4E!S110+SAGE!S110+'ABXY-TI1S'!S110+'ABXY-TI2S'!S110+ABZ!S110+'ASXY-TI1S'!S110+'ASXY-TI2S'!S110+'ASXY-TI3S'!S110+ASZ!S110+'MBXY-TI1S'!S110+'MBXY-TI2S'!S110+MBZ!S110+'MSXY-TI1S'!S110+'MSXY-TI2S'!S110++'MSXY-TI3S'!S110+MSZ!S110+'DEC-U'!S110+DECR!S110+'DBH-U'!S110+DBHR!S110+AMIL!S110</f>
        <v>27.698750418707533</v>
      </c>
      <c r="E110" s="19">
        <f>'DEC-OS'!T110+'DEC-OH'!T110+'DEC-OI'!T110+'DBH-OS'!T110+'DBH-OH'!T110+'DBH-OI'!T110+XCLH!T110+XCLA!T110+DRFR!T110+DSFS!T110+DSTG!T110+XYM1!T110+XYM2!T110+XYM3E!T110+XYM4E!T110+SAGE!T110+'ABXY-TI1S'!T110+'ABXY-TI2S'!T110+ABZ!T110+'ASXY-TI1S'!T110+'ASXY-TI2S'!T110+'ASXY-TI3S'!T110+ASZ!T110+'MBXY-TI1S'!T110+'MBXY-TI2S'!T110+MBZ!T110+'MSXY-TI1S'!T110+'MSXY-TI2S'!T110++'MSXY-TI3S'!T110+MSZ!T110+'DEC-U'!T110+DECR!T110+'DBH-U'!T110+DBHR!T110+AMIL!T110</f>
        <v>11.36473397251623</v>
      </c>
      <c r="F110" s="19">
        <f>'DEC-OS'!U110+'DEC-OH'!U110+'DEC-OI'!U110+'DBH-OS'!U110+'DBH-OH'!U110+'DBH-OI'!U110+XCLH!U110+XCLA!U110+DRFR!U110+DSFS!U110+DSTG!U110+XYM1!U110+XYM2!U110+XYM3E!U110+XYM4E!U110+SAGE!U110+'ABXY-TI1S'!U110+'ABXY-TI2S'!U110+ABZ!U110+'ASXY-TI1S'!U110+'ASXY-TI2S'!U110+'ASXY-TI3S'!U110+ASZ!U110+'MBXY-TI1S'!U110+'MBXY-TI2S'!U110+MBZ!U110+'MSXY-TI1S'!U110+'MSXY-TI2S'!U110++'MSXY-TI3S'!U110+MSZ!U110+'DEC-U'!U110+DECR!U110+'DBH-U'!U110+DBHR!U110+AMIL!U110</f>
        <v>-18.428321078450836</v>
      </c>
      <c r="G110" s="19">
        <f>'DEC-OS'!V110+'DEC-OH'!V110+'DEC-OI'!V110+'DBH-OS'!V110+'DBH-OH'!V110+'DBH-OI'!V110+XCLH!V110+XCLA!V110+DRFR!V110+DSFS!V110+DSTG!V110+XYM1!V110+XYM2!V110+XYM3E!V110+XYM4E!V110+SAGE!V110+'ABXY-TI1S'!V110+'ABXY-TI2S'!V110+ABZ!V110+'ASXY-TI1S'!V110+'ASXY-TI2S'!V110+'ASXY-TI3S'!V110+ASZ!V110+'MBXY-TI1S'!V110+'MBXY-TI2S'!V110+MBZ!V110+'MSXY-TI1S'!V110+'MSXY-TI2S'!V110++'MSXY-TI3S'!V110+MSZ!V110+'DEC-U'!V110+DECR!V110+'DBH-U'!V110+DBHR!V110+AMIL!V110</f>
        <v>4.1920360015853362</v>
      </c>
      <c r="H110" s="20">
        <f t="shared" si="18"/>
        <v>27.698750418707533</v>
      </c>
      <c r="I110" s="20">
        <f t="shared" si="19"/>
        <v>39.059863598209965</v>
      </c>
      <c r="J110" s="20">
        <f t="shared" si="20"/>
        <v>89.477073218672942</v>
      </c>
      <c r="K110" s="20">
        <f t="shared" si="21"/>
        <v>17.013001484689195</v>
      </c>
      <c r="L110" s="20">
        <f t="shared" si="22"/>
        <v>8.230064646831531</v>
      </c>
      <c r="M110" s="20">
        <f t="shared" si="23"/>
        <v>-24.939483149033883</v>
      </c>
      <c r="N110" s="88">
        <f>COS(Wellpath!$L110)*COS(Wellpath!$M110)</f>
        <v>1.3779921832972556E-17</v>
      </c>
      <c r="O110" s="88">
        <f>-SIN(Wellpath!$M110)</f>
        <v>0.97437006478523525</v>
      </c>
      <c r="P110" s="88">
        <f>SIN(Wellpath!$L110)*COS(Wellpath!$M110)</f>
        <v>0.22495105434386492</v>
      </c>
      <c r="Q110" s="88">
        <f>COS(Wellpath!$L110)*SIN(Wellpath!$M110)</f>
        <v>-5.9687398969042147E-17</v>
      </c>
      <c r="R110" s="88">
        <f>COS(Wellpath!$M110)</f>
        <v>0.22495105434386492</v>
      </c>
      <c r="S110" s="88">
        <f>SIN(Wellpath!$L110)*SIN(Wellpath!$M110)</f>
        <v>-0.97437006478523525</v>
      </c>
      <c r="T110" s="88">
        <f>-SIN(Wellpath!$L110)</f>
        <v>-1</v>
      </c>
      <c r="U110" s="88">
        <v>0</v>
      </c>
      <c r="V110" s="88">
        <f>COS(Wellpath!$L110)</f>
        <v>6.1257422745431001E-17</v>
      </c>
    </row>
    <row r="111" spans="1:22" x14ac:dyDescent="0.25">
      <c r="A111" s="26">
        <f>Wellpath!E111</f>
        <v>3120</v>
      </c>
      <c r="B111" s="19">
        <f>'DEC-OS'!Q111+'DEC-OH'!Q111+'DEC-OI'!Q111+'DBH-OS'!Q111+'DBH-OH'!Q111+'DBH-OI'!Q111+XCLH!Q111+XCLA!Q111+DRFR!Q111+DSFS!Q111+DSTG!Q111+XYM1!Q111+XYM2!Q111+XYM3E!Q111+XYM4E!Q111+SAGE!Q111+'ABXY-TI1S'!Q111+'ABXY-TI2S'!Q111+ABZ!Q111+'ASXY-TI1S'!Q111+'ASXY-TI2S'!Q111+'ASXY-TI3S'!Q111+ASZ!Q111+'MBXY-TI1S'!Q111+'MBXY-TI2S'!Q111+MBZ!Q111+'MSXY-TI1S'!Q111+'MSXY-TI2S'!Q111++'MSXY-TI3S'!Q111+MSZ!Q111+'DEC-U'!Q111+DECR!Q111+'DBH-U'!Q111+DBHR!Q111+AMIL!Q111</f>
        <v>32.492302402076952</v>
      </c>
      <c r="C111" s="19">
        <f>'DEC-OS'!R111+'DEC-OH'!R111+'DEC-OI'!R111+'DBH-OS'!R111+'DBH-OH'!R111+'DBH-OI'!R111+XCLH!R111+XCLA!R111+DRFR!R111+DSFS!R111+DSTG!R111+XYM1!R111+XYM2!R111+XYM3E!R111+XYM4E!R111+SAGE!R111+'ABXY-TI1S'!R111+'ABXY-TI2S'!R111+ABZ!R111+'ASXY-TI1S'!R111+'ASXY-TI2S'!R111+'ASXY-TI3S'!R111+ASZ!R111+'MBXY-TI1S'!R111+'MBXY-TI2S'!R111+MBZ!R111+'MSXY-TI1S'!R111+'MSXY-TI2S'!R111++'MSXY-TI3S'!R111+MSZ!R111+'DEC-U'!R111+DECR!R111+'DBH-U'!R111+DBHR!R111+AMIL!R111</f>
        <v>99.029008602104966</v>
      </c>
      <c r="D111" s="19">
        <f>'DEC-OS'!S111+'DEC-OH'!S111+'DEC-OI'!S111+'DBH-OS'!S111+'DBH-OH'!S111+'DBH-OI'!S111+XCLH!S111+XCLA!S111+DRFR!S111+DSFS!S111+DSTG!S111+XYM1!S111+XYM2!S111+XYM3E!S111+XYM4E!S111+SAGE!S111+'ABXY-TI1S'!S111+'ABXY-TI2S'!S111+ABZ!S111+'ASXY-TI1S'!S111+'ASXY-TI2S'!S111+'ASXY-TI3S'!S111+ASZ!S111+'MBXY-TI1S'!S111+'MBXY-TI2S'!S111+MBZ!S111+'MSXY-TI1S'!S111+'MSXY-TI2S'!S111++'MSXY-TI3S'!S111+MSZ!S111+'DEC-U'!S111+DECR!S111+'DBH-U'!S111+DBHR!S111+AMIL!S111</f>
        <v>28.649555522409695</v>
      </c>
      <c r="E111" s="19">
        <f>'DEC-OS'!T111+'DEC-OH'!T111+'DEC-OI'!T111+'DBH-OS'!T111+'DBH-OH'!T111+'DBH-OI'!T111+XCLH!T111+XCLA!T111+DRFR!T111+DSFS!T111+DSTG!T111+XYM1!T111+XYM2!T111+XYM3E!T111+XYM4E!T111+SAGE!T111+'ABXY-TI1S'!T111+'ABXY-TI2S'!T111+ABZ!T111+'ASXY-TI1S'!T111+'ASXY-TI2S'!T111+'ASXY-TI3S'!T111+ASZ!T111+'MBXY-TI1S'!T111+'MBXY-TI2S'!T111+MBZ!T111+'MSXY-TI1S'!T111+'MSXY-TI2S'!T111++'MSXY-TI3S'!T111+MSZ!T111+'DEC-U'!T111+DECR!T111+'DBH-U'!T111+DBHR!T111+AMIL!T111</f>
        <v>14.064928496984601</v>
      </c>
      <c r="F111" s="19">
        <f>'DEC-OS'!U111+'DEC-OH'!U111+'DEC-OI'!U111+'DBH-OS'!U111+'DBH-OH'!U111+'DBH-OI'!U111+XCLH!U111+XCLA!U111+DRFR!U111+DSFS!U111+DSTG!U111+XYM1!U111+XYM2!U111+XYM3E!U111+XYM4E!U111+SAGE!U111+'ABXY-TI1S'!U111+'ABXY-TI2S'!U111+ABZ!U111+'ASXY-TI1S'!U111+'ASXY-TI2S'!U111+'ASXY-TI3S'!U111+ASZ!U111+'MBXY-TI1S'!U111+'MBXY-TI2S'!U111+MBZ!U111+'MSXY-TI1S'!U111+'MSXY-TI2S'!U111++'MSXY-TI3S'!U111+MSZ!U111+'DEC-U'!U111+DECR!U111+'DBH-U'!U111+DBHR!U111+AMIL!U111</f>
        <v>-18.937260179739635</v>
      </c>
      <c r="G111" s="19">
        <f>'DEC-OS'!V111+'DEC-OH'!V111+'DEC-OI'!V111+'DBH-OS'!V111+'DBH-OH'!V111+'DBH-OI'!V111+XCLH!V111+XCLA!V111+DRFR!V111+DSFS!V111+DSTG!V111+XYM1!V111+XYM2!V111+XYM3E!V111+XYM4E!V111+SAGE!V111+'ABXY-TI1S'!V111+'ABXY-TI2S'!V111+ABZ!V111+'ASXY-TI1S'!V111+'ASXY-TI2S'!V111+'ASXY-TI3S'!V111+ASZ!V111+'MBXY-TI1S'!V111+'MBXY-TI2S'!V111+MBZ!V111+'MSXY-TI1S'!V111+'MSXY-TI2S'!V111++'MSXY-TI3S'!V111+MSZ!V111+'DEC-U'!V111+DECR!V111+'DBH-U'!V111+DBHR!V111+AMIL!V111</f>
        <v>4.1767696111880932</v>
      </c>
      <c r="H111" s="20">
        <f t="shared" si="18"/>
        <v>28.649555522409695</v>
      </c>
      <c r="I111" s="20">
        <f t="shared" si="19"/>
        <v>42.024916640349453</v>
      </c>
      <c r="J111" s="20">
        <f t="shared" si="20"/>
        <v>89.496394363832451</v>
      </c>
      <c r="K111" s="20">
        <f t="shared" si="21"/>
        <v>17.512330700399588</v>
      </c>
      <c r="L111" s="20">
        <f t="shared" si="22"/>
        <v>8.3296759204628685</v>
      </c>
      <c r="M111" s="20">
        <f t="shared" si="23"/>
        <v>-27.225360094950346</v>
      </c>
      <c r="N111" s="88">
        <f>COS(Wellpath!$L111)*COS(Wellpath!$M111)</f>
        <v>1.3779921832972556E-17</v>
      </c>
      <c r="O111" s="88">
        <f>-SIN(Wellpath!$M111)</f>
        <v>0.97437006478523525</v>
      </c>
      <c r="P111" s="88">
        <f>SIN(Wellpath!$L111)*COS(Wellpath!$M111)</f>
        <v>0.22495105434386492</v>
      </c>
      <c r="Q111" s="88">
        <f>COS(Wellpath!$L111)*SIN(Wellpath!$M111)</f>
        <v>-5.9687398969042147E-17</v>
      </c>
      <c r="R111" s="88">
        <f>COS(Wellpath!$M111)</f>
        <v>0.22495105434386492</v>
      </c>
      <c r="S111" s="88">
        <f>SIN(Wellpath!$L111)*SIN(Wellpath!$M111)</f>
        <v>-0.97437006478523525</v>
      </c>
      <c r="T111" s="88">
        <f>-SIN(Wellpath!$L111)</f>
        <v>-1</v>
      </c>
      <c r="U111" s="88">
        <v>0</v>
      </c>
      <c r="V111" s="88">
        <f>COS(Wellpath!$L111)</f>
        <v>6.1257422745431001E-17</v>
      </c>
    </row>
    <row r="112" spans="1:22" x14ac:dyDescent="0.25">
      <c r="A112" s="26">
        <f>Wellpath!E112</f>
        <v>3150</v>
      </c>
      <c r="B112" s="19">
        <f>'DEC-OS'!Q112+'DEC-OH'!Q112+'DEC-OI'!Q112+'DBH-OS'!Q112+'DBH-OH'!Q112+'DBH-OI'!Q112+XCLH!Q112+XCLA!Q112+DRFR!Q112+DSFS!Q112+DSTG!Q112+XYM1!Q112+XYM2!Q112+XYM3E!Q112+XYM4E!Q112+SAGE!Q112+'ABXY-TI1S'!Q112+'ABXY-TI2S'!Q112+ABZ!Q112+'ASXY-TI1S'!Q112+'ASXY-TI2S'!Q112+'ASXY-TI3S'!Q112+ASZ!Q112+'MBXY-TI1S'!Q112+'MBXY-TI2S'!Q112+MBZ!Q112+'MSXY-TI1S'!Q112+'MSXY-TI2S'!Q112++'MSXY-TI3S'!Q112+MSZ!Q112+'DEC-U'!Q112+DECR!Q112+'DBH-U'!Q112+DBHR!Q112+AMIL!Q112</f>
        <v>34.62037309782157</v>
      </c>
      <c r="C112" s="19">
        <f>'DEC-OS'!R112+'DEC-OH'!R112+'DEC-OI'!R112+'DBH-OS'!R112+'DBH-OH'!R112+'DBH-OI'!R112+XCLH!R112+XCLA!R112+DRFR!R112+DSFS!R112+DSTG!R112+XYM1!R112+XYM2!R112+XYM3E!R112+XYM4E!R112+SAGE!R112+'ABXY-TI1S'!R112+'ABXY-TI2S'!R112+ABZ!R112+'ASXY-TI1S'!R112+'ASXY-TI2S'!R112+'ASXY-TI3S'!R112+ASZ!R112+'MBXY-TI1S'!R112+'MBXY-TI2S'!R112+MBZ!R112+'MSXY-TI1S'!R112+'MSXY-TI2S'!R112++'MSXY-TI3S'!R112+MSZ!R112+'DEC-U'!R112+DECR!R112+'DBH-U'!R112+DBHR!R112+AMIL!R112</f>
        <v>100.21744515745593</v>
      </c>
      <c r="D112" s="19">
        <f>'DEC-OS'!S112+'DEC-OH'!S112+'DEC-OI'!S112+'DBH-OS'!S112+'DBH-OH'!S112+'DBH-OI'!S112+XCLH!S112+XCLA!S112+DRFR!S112+DSFS!S112+DSTG!S112+XYM1!S112+XYM2!S112+XYM3E!S112+XYM4E!S112+SAGE!S112+'ABXY-TI1S'!S112+'ABXY-TI2S'!S112+ABZ!S112+'ASXY-TI1S'!S112+'ASXY-TI2S'!S112+'ASXY-TI3S'!S112+ASZ!S112+'MBXY-TI1S'!S112+'MBXY-TI2S'!S112+MBZ!S112+'MSXY-TI1S'!S112+'MSXY-TI2S'!S112++'MSXY-TI3S'!S112+MSZ!S112+'DEC-U'!S112+DECR!S112+'DBH-U'!S112+DBHR!S112+AMIL!S112</f>
        <v>29.628075662385314</v>
      </c>
      <c r="E112" s="19">
        <f>'DEC-OS'!T112+'DEC-OH'!T112+'DEC-OI'!T112+'DBH-OS'!T112+'DBH-OH'!T112+'DBH-OI'!T112+XCLH!T112+XCLA!T112+DRFR!T112+DSFS!T112+DSTG!T112+XYM1!T112+XYM2!T112+XYM3E!T112+XYM4E!T112+SAGE!T112+'ABXY-TI1S'!T112+'ABXY-TI2S'!T112+ABZ!T112+'ASXY-TI1S'!T112+'ASXY-TI2S'!T112+'ASXY-TI3S'!T112+ASZ!T112+'MBXY-TI1S'!T112+'MBXY-TI2S'!T112+MBZ!T112+'MSXY-TI1S'!T112+'MSXY-TI2S'!T112++'MSXY-TI3S'!T112+MSZ!T112+'DEC-U'!T112+DECR!T112+'DBH-U'!T112+DBHR!T112+AMIL!T112</f>
        <v>16.837344718498294</v>
      </c>
      <c r="F112" s="19">
        <f>'DEC-OS'!U112+'DEC-OH'!U112+'DEC-OI'!U112+'DBH-OS'!U112+'DBH-OH'!U112+'DBH-OI'!U112+XCLH!U112+XCLA!U112+DRFR!U112+DSFS!U112+DSTG!U112+XYM1!U112+XYM2!U112+XYM3E!U112+XYM4E!U112+SAGE!U112+'ABXY-TI1S'!U112+'ABXY-TI2S'!U112+ABZ!U112+'ASXY-TI1S'!U112+'ASXY-TI2S'!U112+'ASXY-TI3S'!U112+ASZ!U112+'MBXY-TI1S'!U112+'MBXY-TI2S'!U112+MBZ!U112+'MSXY-TI1S'!U112+'MSXY-TI2S'!U112++'MSXY-TI3S'!U112+MSZ!U112+'DEC-U'!U112+DECR!U112+'DBH-U'!U112+DBHR!U112+AMIL!U112</f>
        <v>-19.445397585980032</v>
      </c>
      <c r="G112" s="19">
        <f>'DEC-OS'!V112+'DEC-OH'!V112+'DEC-OI'!V112+'DBH-OS'!V112+'DBH-OH'!V112+'DBH-OI'!V112+XCLH!V112+XCLA!V112+DRFR!V112+DSFS!V112+DSTG!V112+XYM1!V112+XYM2!V112+XYM3E!V112+XYM4E!V112+SAGE!V112+'ABXY-TI1S'!V112+'ABXY-TI2S'!V112+ABZ!V112+'ASXY-TI1S'!V112+'ASXY-TI2S'!V112+'ASXY-TI3S'!V112+ASZ!V112+'MBXY-TI1S'!V112+'MBXY-TI2S'!V112+MBZ!V112+'MSXY-TI1S'!V112+'MSXY-TI2S'!V112++'MSXY-TI3S'!V112+MSZ!V112+'DEC-U'!V112+DECR!V112+'DBH-U'!V112+DBHR!V112+AMIL!V112</f>
        <v>4.1616883066765089</v>
      </c>
      <c r="H112" s="20">
        <f t="shared" si="18"/>
        <v>29.628075662385314</v>
      </c>
      <c r="I112" s="20">
        <f t="shared" si="19"/>
        <v>45.320786329841461</v>
      </c>
      <c r="J112" s="20">
        <f t="shared" si="20"/>
        <v>89.517031925436015</v>
      </c>
      <c r="K112" s="20">
        <f t="shared" si="21"/>
        <v>18.010837133188605</v>
      </c>
      <c r="L112" s="20">
        <f t="shared" si="22"/>
        <v>8.4292871940942042</v>
      </c>
      <c r="M112" s="20">
        <f t="shared" si="23"/>
        <v>-29.511237040866817</v>
      </c>
      <c r="N112" s="88">
        <f>COS(Wellpath!$L112)*COS(Wellpath!$M112)</f>
        <v>1.3779921832972556E-17</v>
      </c>
      <c r="O112" s="88">
        <f>-SIN(Wellpath!$M112)</f>
        <v>0.97437006478523525</v>
      </c>
      <c r="P112" s="88">
        <f>SIN(Wellpath!$L112)*COS(Wellpath!$M112)</f>
        <v>0.22495105434386492</v>
      </c>
      <c r="Q112" s="88">
        <f>COS(Wellpath!$L112)*SIN(Wellpath!$M112)</f>
        <v>-5.9687398969042147E-17</v>
      </c>
      <c r="R112" s="88">
        <f>COS(Wellpath!$M112)</f>
        <v>0.22495105434386492</v>
      </c>
      <c r="S112" s="88">
        <f>SIN(Wellpath!$L112)*SIN(Wellpath!$M112)</f>
        <v>-0.97437006478523525</v>
      </c>
      <c r="T112" s="88">
        <f>-SIN(Wellpath!$L112)</f>
        <v>-1</v>
      </c>
      <c r="U112" s="88">
        <v>0</v>
      </c>
      <c r="V112" s="88">
        <f>COS(Wellpath!$L112)</f>
        <v>6.1257422745431001E-17</v>
      </c>
    </row>
    <row r="113" spans="1:22" x14ac:dyDescent="0.25">
      <c r="A113" s="26">
        <f>Wellpath!E113</f>
        <v>3180</v>
      </c>
      <c r="B113" s="19">
        <f>'DEC-OS'!Q113+'DEC-OH'!Q113+'DEC-OI'!Q113+'DBH-OS'!Q113+'DBH-OH'!Q113+'DBH-OI'!Q113+XCLH!Q113+XCLA!Q113+DRFR!Q113+DSFS!Q113+DSTG!Q113+XYM1!Q113+XYM2!Q113+XYM3E!Q113+XYM4E!Q113+SAGE!Q113+'ABXY-TI1S'!Q113+'ABXY-TI2S'!Q113+ABZ!Q113+'ASXY-TI1S'!Q113+'ASXY-TI2S'!Q113+'ASXY-TI3S'!Q113+ASZ!Q113+'MBXY-TI1S'!Q113+'MBXY-TI2S'!Q113+MBZ!Q113+'MSXY-TI1S'!Q113+'MSXY-TI2S'!Q113++'MSXY-TI3S'!Q113+MSZ!Q113+'DEC-U'!Q113+DECR!Q113+'DBH-U'!Q113+DBHR!Q113+AMIL!Q113</f>
        <v>37.062586748361873</v>
      </c>
      <c r="C113" s="19">
        <f>'DEC-OS'!R113+'DEC-OH'!R113+'DEC-OI'!R113+'DBH-OS'!R113+'DBH-OH'!R113+'DBH-OI'!R113+XCLH!R113+XCLA!R113+DRFR!R113+DSFS!R113+DSTG!R113+XYM1!R113+XYM2!R113+XYM3E!R113+XYM4E!R113+SAGE!R113+'ABXY-TI1S'!R113+'ABXY-TI2S'!R113+ABZ!R113+'ASXY-TI1S'!R113+'ASXY-TI2S'!R113+'ASXY-TI3S'!R113+ASZ!R113+'MBXY-TI1S'!R113+'MBXY-TI2S'!R113+MBZ!R113+'MSXY-TI1S'!R113+'MSXY-TI2S'!R113++'MSXY-TI3S'!R113+MSZ!R113+'DEC-U'!R113+DECR!R113+'DBH-U'!R113+DBHR!R113+AMIL!R113</f>
        <v>101.42387182180778</v>
      </c>
      <c r="D113" s="19">
        <f>'DEC-OS'!S113+'DEC-OH'!S113+'DEC-OI'!S113+'DBH-OS'!S113+'DBH-OH'!S113+'DBH-OI'!S113+XCLH!S113+XCLA!S113+DRFR!S113+DSFS!S113+DSTG!S113+XYM1!S113+XYM2!S113+XYM3E!S113+XYM4E!S113+SAGE!S113+'ABXY-TI1S'!S113+'ABXY-TI2S'!S113+ABZ!S113+'ASXY-TI1S'!S113+'ASXY-TI2S'!S113+'ASXY-TI3S'!S113+ASZ!S113+'MBXY-TI1S'!S113+'MBXY-TI2S'!S113+MBZ!S113+'MSXY-TI1S'!S113+'MSXY-TI2S'!S113++'MSXY-TI3S'!S113+MSZ!S113+'DEC-U'!S113+DECR!S113+'DBH-U'!S113+DBHR!S113+AMIL!S113</f>
        <v>30.63431083863437</v>
      </c>
      <c r="E113" s="19">
        <f>'DEC-OS'!T113+'DEC-OH'!T113+'DEC-OI'!T113+'DBH-OS'!T113+'DBH-OH'!T113+'DBH-OI'!T113+XCLH!T113+XCLA!T113+DRFR!T113+DSFS!T113+DSTG!T113+XYM1!T113+XYM2!T113+XYM3E!T113+XYM4E!T113+SAGE!T113+'ABXY-TI1S'!T113+'ABXY-TI2S'!T113+ABZ!T113+'ASXY-TI1S'!T113+'ASXY-TI2S'!T113+'ASXY-TI3S'!T113+ASZ!T113+'MBXY-TI1S'!T113+'MBXY-TI2S'!T113+MBZ!T113+'MSXY-TI1S'!T113+'MSXY-TI2S'!T113++'MSXY-TI3S'!T113+MSZ!T113+'DEC-U'!T113+DECR!T113+'DBH-U'!T113+DBHR!T113+AMIL!T113</f>
        <v>19.681982637057295</v>
      </c>
      <c r="F113" s="19">
        <f>'DEC-OS'!U113+'DEC-OH'!U113+'DEC-OI'!U113+'DBH-OS'!U113+'DBH-OH'!U113+'DBH-OI'!U113+XCLH!U113+XCLA!U113+DRFR!U113+DSFS!U113+DSTG!U113+XYM1!U113+XYM2!U113+XYM3E!U113+XYM4E!U113+SAGE!U113+'ABXY-TI1S'!U113+'ABXY-TI2S'!U113+ABZ!U113+'ASXY-TI1S'!U113+'ASXY-TI2S'!U113+'ASXY-TI3S'!U113+ASZ!U113+'MBXY-TI1S'!U113+'MBXY-TI2S'!U113+MBZ!U113+'MSXY-TI1S'!U113+'MSXY-TI2S'!U113++'MSXY-TI3S'!U113+MSZ!U113+'DEC-U'!U113+DECR!U113+'DBH-U'!U113+DBHR!U113+AMIL!U113</f>
        <v>-19.952733297172028</v>
      </c>
      <c r="G113" s="19">
        <f>'DEC-OS'!V113+'DEC-OH'!V113+'DEC-OI'!V113+'DBH-OS'!V113+'DBH-OH'!V113+'DBH-OI'!V113+XCLH!V113+XCLA!V113+DRFR!V113+DSFS!V113+DSTG!V113+XYM1!V113+XYM2!V113+XYM3E!V113+XYM4E!V113+SAGE!V113+'ABXY-TI1S'!V113+'ABXY-TI2S'!V113+ABZ!V113+'ASXY-TI1S'!V113+'ASXY-TI2S'!V113+'ASXY-TI3S'!V113+ASZ!V113+'MBXY-TI1S'!V113+'MBXY-TI2S'!V113+MBZ!V113+'MSXY-TI1S'!V113+'MSXY-TI2S'!V113++'MSXY-TI3S'!V113+MSZ!V113+'DEC-U'!V113+DECR!V113+'DBH-U'!V113+DBHR!V113+AMIL!V113</f>
        <v>4.1467920880505842</v>
      </c>
      <c r="H113" s="20">
        <f t="shared" si="18"/>
        <v>30.63431083863437</v>
      </c>
      <c r="I113" s="20">
        <f t="shared" si="19"/>
        <v>48.947472666686025</v>
      </c>
      <c r="J113" s="20">
        <f t="shared" si="20"/>
        <v>89.538985903483635</v>
      </c>
      <c r="K113" s="20">
        <f t="shared" si="21"/>
        <v>18.508520783056248</v>
      </c>
      <c r="L113" s="20">
        <f t="shared" si="22"/>
        <v>8.5288984677255399</v>
      </c>
      <c r="M113" s="20">
        <f t="shared" si="23"/>
        <v>-31.79711398678328</v>
      </c>
      <c r="N113" s="88">
        <f>COS(Wellpath!$L113)*COS(Wellpath!$M113)</f>
        <v>1.3779921832972556E-17</v>
      </c>
      <c r="O113" s="88">
        <f>-SIN(Wellpath!$M113)</f>
        <v>0.97437006478523525</v>
      </c>
      <c r="P113" s="88">
        <f>SIN(Wellpath!$L113)*COS(Wellpath!$M113)</f>
        <v>0.22495105434386492</v>
      </c>
      <c r="Q113" s="88">
        <f>COS(Wellpath!$L113)*SIN(Wellpath!$M113)</f>
        <v>-5.9687398969042147E-17</v>
      </c>
      <c r="R113" s="88">
        <f>COS(Wellpath!$M113)</f>
        <v>0.22495105434386492</v>
      </c>
      <c r="S113" s="88">
        <f>SIN(Wellpath!$L113)*SIN(Wellpath!$M113)</f>
        <v>-0.97437006478523525</v>
      </c>
      <c r="T113" s="88">
        <f>-SIN(Wellpath!$L113)</f>
        <v>-1</v>
      </c>
      <c r="U113" s="88">
        <v>0</v>
      </c>
      <c r="V113" s="88">
        <f>COS(Wellpath!$L113)</f>
        <v>6.1257422745431001E-17</v>
      </c>
    </row>
    <row r="114" spans="1:22" x14ac:dyDescent="0.25">
      <c r="A114" s="26">
        <f>Wellpath!E114</f>
        <v>3210</v>
      </c>
      <c r="B114" s="19">
        <f>'DEC-OS'!Q114+'DEC-OH'!Q114+'DEC-OI'!Q114+'DBH-OS'!Q114+'DBH-OH'!Q114+'DBH-OI'!Q114+XCLH!Q114+XCLA!Q114+DRFR!Q114+DSFS!Q114+DSTG!Q114+XYM1!Q114+XYM2!Q114+XYM3E!Q114+XYM4E!Q114+SAGE!Q114+'ABXY-TI1S'!Q114+'ABXY-TI2S'!Q114+ABZ!Q114+'ASXY-TI1S'!Q114+'ASXY-TI2S'!Q114+'ASXY-TI3S'!Q114+ASZ!Q114+'MBXY-TI1S'!Q114+'MBXY-TI2S'!Q114+MBZ!Q114+'MSXY-TI1S'!Q114+'MSXY-TI2S'!Q114++'MSXY-TI3S'!Q114+MSZ!Q114+'DEC-U'!Q114+DECR!Q114+'DBH-U'!Q114+DBHR!Q114+AMIL!Q114</f>
        <v>39.818943353697833</v>
      </c>
      <c r="C114" s="19">
        <f>'DEC-OS'!R114+'DEC-OH'!R114+'DEC-OI'!R114+'DBH-OS'!R114+'DBH-OH'!R114+'DBH-OI'!R114+XCLH!R114+XCLA!R114+DRFR!R114+DSFS!R114+DSTG!R114+XYM1!R114+XYM2!R114+XYM3E!R114+XYM4E!R114+SAGE!R114+'ABXY-TI1S'!R114+'ABXY-TI2S'!R114+ABZ!R114+'ASXY-TI1S'!R114+'ASXY-TI2S'!R114+'ASXY-TI3S'!R114+ASZ!R114+'MBXY-TI1S'!R114+'MBXY-TI2S'!R114+MBZ!R114+'MSXY-TI1S'!R114+'MSXY-TI2S'!R114++'MSXY-TI3S'!R114+MSZ!R114+'DEC-U'!R114+DECR!R114+'DBH-U'!R114+DBHR!R114+AMIL!R114</f>
        <v>102.64828859516052</v>
      </c>
      <c r="D114" s="19">
        <f>'DEC-OS'!S114+'DEC-OH'!S114+'DEC-OI'!S114+'DBH-OS'!S114+'DBH-OH'!S114+'DBH-OI'!S114+XCLH!S114+XCLA!S114+DRFR!S114+DSFS!S114+DSTG!S114+XYM1!S114+XYM2!S114+XYM3E!S114+XYM4E!S114+SAGE!S114+'ABXY-TI1S'!S114+'ABXY-TI2S'!S114+ABZ!S114+'ASXY-TI1S'!S114+'ASXY-TI2S'!S114+'ASXY-TI3S'!S114+ASZ!S114+'MBXY-TI1S'!S114+'MBXY-TI2S'!S114+MBZ!S114+'MSXY-TI1S'!S114+'MSXY-TI2S'!S114++'MSXY-TI3S'!S114+MSZ!S114+'DEC-U'!S114+DECR!S114+'DBH-U'!S114+DBHR!S114+AMIL!S114</f>
        <v>31.668261051156883</v>
      </c>
      <c r="E114" s="19">
        <f>'DEC-OS'!T114+'DEC-OH'!T114+'DEC-OI'!T114+'DBH-OS'!T114+'DBH-OH'!T114+'DBH-OI'!T114+XCLH!T114+XCLA!T114+DRFR!T114+DSFS!T114+DSTG!T114+XYM1!T114+XYM2!T114+XYM3E!T114+XYM4E!T114+SAGE!T114+'ABXY-TI1S'!T114+'ABXY-TI2S'!T114+ABZ!T114+'ASXY-TI1S'!T114+'ASXY-TI2S'!T114+'ASXY-TI3S'!T114+ASZ!T114+'MBXY-TI1S'!T114+'MBXY-TI2S'!T114+MBZ!T114+'MSXY-TI1S'!T114+'MSXY-TI2S'!T114++'MSXY-TI3S'!T114+MSZ!T114+'DEC-U'!T114+DECR!T114+'DBH-U'!T114+DBHR!T114+AMIL!T114</f>
        <v>22.598842252661619</v>
      </c>
      <c r="F114" s="19">
        <f>'DEC-OS'!U114+'DEC-OH'!U114+'DEC-OI'!U114+'DBH-OS'!U114+'DBH-OH'!U114+'DBH-OI'!U114+XCLH!U114+XCLA!U114+DRFR!U114+DSFS!U114+DSTG!U114+XYM1!U114+XYM2!U114+XYM3E!U114+XYM4E!U114+SAGE!U114+'ABXY-TI1S'!U114+'ABXY-TI2S'!U114+ABZ!U114+'ASXY-TI1S'!U114+'ASXY-TI2S'!U114+'ASXY-TI3S'!U114+ASZ!U114+'MBXY-TI1S'!U114+'MBXY-TI2S'!U114+MBZ!U114+'MSXY-TI1S'!U114+'MSXY-TI2S'!U114++'MSXY-TI3S'!U114+MSZ!U114+'DEC-U'!U114+DECR!U114+'DBH-U'!U114+DBHR!U114+AMIL!U114</f>
        <v>-20.459267313315618</v>
      </c>
      <c r="G114" s="19">
        <f>'DEC-OS'!V114+'DEC-OH'!V114+'DEC-OI'!V114+'DBH-OS'!V114+'DBH-OH'!V114+'DBH-OI'!V114+XCLH!V114+XCLA!V114+DRFR!V114+DSFS!V114+DSTG!V114+XYM1!V114+XYM2!V114+XYM3E!V114+XYM4E!V114+SAGE!V114+'ABXY-TI1S'!V114+'ABXY-TI2S'!V114+ABZ!V114+'ASXY-TI1S'!V114+'ASXY-TI2S'!V114+'ASXY-TI3S'!V114+ASZ!V114+'MBXY-TI1S'!V114+'MBXY-TI2S'!V114+MBZ!V114+'MSXY-TI1S'!V114+'MSXY-TI2S'!V114++'MSXY-TI3S'!V114+MSZ!V114+'DEC-U'!V114+DECR!V114+'DBH-U'!V114+DBHR!V114+AMIL!V114</f>
        <v>4.132080955310319</v>
      </c>
      <c r="H114" s="20">
        <f t="shared" si="18"/>
        <v>31.668261051156883</v>
      </c>
      <c r="I114" s="20">
        <f t="shared" si="19"/>
        <v>52.904975650883124</v>
      </c>
      <c r="J114" s="20">
        <f t="shared" si="20"/>
        <v>89.562256297975239</v>
      </c>
      <c r="K114" s="20">
        <f t="shared" si="21"/>
        <v>19.005381650002519</v>
      </c>
      <c r="L114" s="20">
        <f t="shared" si="22"/>
        <v>8.6285097413568757</v>
      </c>
      <c r="M114" s="20">
        <f t="shared" si="23"/>
        <v>-34.082990932699744</v>
      </c>
      <c r="N114" s="88">
        <f>COS(Wellpath!$L114)*COS(Wellpath!$M114)</f>
        <v>1.3779921832972556E-17</v>
      </c>
      <c r="O114" s="88">
        <f>-SIN(Wellpath!$M114)</f>
        <v>0.97437006478523525</v>
      </c>
      <c r="P114" s="88">
        <f>SIN(Wellpath!$L114)*COS(Wellpath!$M114)</f>
        <v>0.22495105434386492</v>
      </c>
      <c r="Q114" s="88">
        <f>COS(Wellpath!$L114)*SIN(Wellpath!$M114)</f>
        <v>-5.9687398969042147E-17</v>
      </c>
      <c r="R114" s="88">
        <f>COS(Wellpath!$M114)</f>
        <v>0.22495105434386492</v>
      </c>
      <c r="S114" s="88">
        <f>SIN(Wellpath!$L114)*SIN(Wellpath!$M114)</f>
        <v>-0.97437006478523525</v>
      </c>
      <c r="T114" s="88">
        <f>-SIN(Wellpath!$L114)</f>
        <v>-1</v>
      </c>
      <c r="U114" s="88">
        <v>0</v>
      </c>
      <c r="V114" s="88">
        <f>COS(Wellpath!$L114)</f>
        <v>6.1257422745431001E-17</v>
      </c>
    </row>
    <row r="115" spans="1:22" x14ac:dyDescent="0.25">
      <c r="A115" s="26">
        <f>Wellpath!E115</f>
        <v>3240</v>
      </c>
      <c r="B115" s="19">
        <f>'DEC-OS'!Q115+'DEC-OH'!Q115+'DEC-OI'!Q115+'DBH-OS'!Q115+'DBH-OH'!Q115+'DBH-OI'!Q115+XCLH!Q115+XCLA!Q115+DRFR!Q115+DSFS!Q115+DSTG!Q115+XYM1!Q115+XYM2!Q115+XYM3E!Q115+XYM4E!Q115+SAGE!Q115+'ABXY-TI1S'!Q115+'ABXY-TI2S'!Q115+ABZ!Q115+'ASXY-TI1S'!Q115+'ASXY-TI2S'!Q115+'ASXY-TI3S'!Q115+ASZ!Q115+'MBXY-TI1S'!Q115+'MBXY-TI2S'!Q115+MBZ!Q115+'MSXY-TI1S'!Q115+'MSXY-TI2S'!Q115++'MSXY-TI3S'!Q115+MSZ!Q115+'DEC-U'!Q115+DECR!Q115+'DBH-U'!Q115+DBHR!Q115+AMIL!Q115</f>
        <v>42.889442913829463</v>
      </c>
      <c r="C115" s="19">
        <f>'DEC-OS'!R115+'DEC-OH'!R115+'DEC-OI'!R115+'DBH-OS'!R115+'DBH-OH'!R115+'DBH-OI'!R115+XCLH!R115+XCLA!R115+DRFR!R115+DSFS!R115+DSTG!R115+XYM1!R115+XYM2!R115+XYM3E!R115+XYM4E!R115+SAGE!R115+'ABXY-TI1S'!R115+'ABXY-TI2S'!R115+ABZ!R115+'ASXY-TI1S'!R115+'ASXY-TI2S'!R115+'ASXY-TI3S'!R115+ASZ!R115+'MBXY-TI1S'!R115+'MBXY-TI2S'!R115+MBZ!R115+'MSXY-TI1S'!R115+'MSXY-TI2S'!R115++'MSXY-TI3S'!R115+MSZ!R115+'DEC-U'!R115+DECR!R115+'DBH-U'!R115+DBHR!R115+AMIL!R115</f>
        <v>103.89069547751416</v>
      </c>
      <c r="D115" s="19">
        <f>'DEC-OS'!S115+'DEC-OH'!S115+'DEC-OI'!S115+'DBH-OS'!S115+'DBH-OH'!S115+'DBH-OI'!S115+XCLH!S115+XCLA!S115+DRFR!S115+DSFS!S115+DSTG!S115+XYM1!S115+XYM2!S115+XYM3E!S115+XYM4E!S115+SAGE!S115+'ABXY-TI1S'!S115+'ABXY-TI2S'!S115+ABZ!S115+'ASXY-TI1S'!S115+'ASXY-TI2S'!S115+'ASXY-TI3S'!S115+ASZ!S115+'MBXY-TI1S'!S115+'MBXY-TI2S'!S115+MBZ!S115+'MSXY-TI1S'!S115+'MSXY-TI2S'!S115++'MSXY-TI3S'!S115+MSZ!S115+'DEC-U'!S115+DECR!S115+'DBH-U'!S115+DBHR!S115+AMIL!S115</f>
        <v>32.729926299952837</v>
      </c>
      <c r="E115" s="19">
        <f>'DEC-OS'!T115+'DEC-OH'!T115+'DEC-OI'!T115+'DBH-OS'!T115+'DBH-OH'!T115+'DBH-OI'!T115+XCLH!T115+XCLA!T115+DRFR!T115+DSFS!T115+DSTG!T115+XYM1!T115+XYM2!T115+XYM3E!T115+XYM4E!T115+SAGE!T115+'ABXY-TI1S'!T115+'ABXY-TI2S'!T115+ABZ!T115+'ASXY-TI1S'!T115+'ASXY-TI2S'!T115+'ASXY-TI3S'!T115+ASZ!T115+'MBXY-TI1S'!T115+'MBXY-TI2S'!T115+MBZ!T115+'MSXY-TI1S'!T115+'MSXY-TI2S'!T115++'MSXY-TI3S'!T115+MSZ!T115+'DEC-U'!T115+DECR!T115+'DBH-U'!T115+DBHR!T115+AMIL!T115</f>
        <v>25.587923565311257</v>
      </c>
      <c r="F115" s="19">
        <f>'DEC-OS'!U115+'DEC-OH'!U115+'DEC-OI'!U115+'DBH-OS'!U115+'DBH-OH'!U115+'DBH-OI'!U115+XCLH!U115+XCLA!U115+DRFR!U115+DSFS!U115+DSTG!U115+XYM1!U115+XYM2!U115+XYM3E!U115+XYM4E!U115+SAGE!U115+'ABXY-TI1S'!U115+'ABXY-TI2S'!U115+ABZ!U115+'ASXY-TI1S'!U115+'ASXY-TI2S'!U115+'ASXY-TI3S'!U115+ASZ!U115+'MBXY-TI1S'!U115+'MBXY-TI2S'!U115+MBZ!U115+'MSXY-TI1S'!U115+'MSXY-TI2S'!U115++'MSXY-TI3S'!U115+MSZ!U115+'DEC-U'!U115+DECR!U115+'DBH-U'!U115+DBHR!U115+AMIL!U115</f>
        <v>-20.964999634410805</v>
      </c>
      <c r="G115" s="19">
        <f>'DEC-OS'!V115+'DEC-OH'!V115+'DEC-OI'!V115+'DBH-OS'!V115+'DBH-OH'!V115+'DBH-OI'!V115+XCLH!V115+XCLA!V115+DRFR!V115+DSFS!V115+DSTG!V115+XYM1!V115+XYM2!V115+XYM3E!V115+XYM4E!V115+SAGE!V115+'ABXY-TI1S'!V115+'ABXY-TI2S'!V115+ABZ!V115+'ASXY-TI1S'!V115+'ASXY-TI2S'!V115+'ASXY-TI3S'!V115+ASZ!V115+'MBXY-TI1S'!V115+'MBXY-TI2S'!V115+MBZ!V115+'MSXY-TI1S'!V115+'MSXY-TI2S'!V115++'MSXY-TI3S'!V115+MSZ!V115+'DEC-U'!V115+DECR!V115+'DBH-U'!V115+DBHR!V115+AMIL!V115</f>
        <v>4.1175549084557126</v>
      </c>
      <c r="H115" s="20">
        <f t="shared" si="18"/>
        <v>32.729926299952837</v>
      </c>
      <c r="I115" s="20">
        <f t="shared" si="19"/>
        <v>57.193295282432764</v>
      </c>
      <c r="J115" s="20">
        <f t="shared" si="20"/>
        <v>89.58684310891087</v>
      </c>
      <c r="K115" s="20">
        <f t="shared" si="21"/>
        <v>19.501419734027419</v>
      </c>
      <c r="L115" s="20">
        <f t="shared" si="22"/>
        <v>8.7281210149882131</v>
      </c>
      <c r="M115" s="20">
        <f t="shared" si="23"/>
        <v>-36.368867878616214</v>
      </c>
      <c r="N115" s="88">
        <f>COS(Wellpath!$L115)*COS(Wellpath!$M115)</f>
        <v>1.3779921832972556E-17</v>
      </c>
      <c r="O115" s="88">
        <f>-SIN(Wellpath!$M115)</f>
        <v>0.97437006478523525</v>
      </c>
      <c r="P115" s="88">
        <f>SIN(Wellpath!$L115)*COS(Wellpath!$M115)</f>
        <v>0.22495105434386492</v>
      </c>
      <c r="Q115" s="88">
        <f>COS(Wellpath!$L115)*SIN(Wellpath!$M115)</f>
        <v>-5.9687398969042147E-17</v>
      </c>
      <c r="R115" s="88">
        <f>COS(Wellpath!$M115)</f>
        <v>0.22495105434386492</v>
      </c>
      <c r="S115" s="88">
        <f>SIN(Wellpath!$L115)*SIN(Wellpath!$M115)</f>
        <v>-0.97437006478523525</v>
      </c>
      <c r="T115" s="88">
        <f>-SIN(Wellpath!$L115)</f>
        <v>-1</v>
      </c>
      <c r="U115" s="88">
        <v>0</v>
      </c>
      <c r="V115" s="88">
        <f>COS(Wellpath!$L115)</f>
        <v>6.1257422745431001E-17</v>
      </c>
    </row>
    <row r="116" spans="1:22" x14ac:dyDescent="0.25">
      <c r="A116" s="26">
        <f>Wellpath!E116</f>
        <v>3270</v>
      </c>
      <c r="B116" s="19">
        <f>'DEC-OS'!Q116+'DEC-OH'!Q116+'DEC-OI'!Q116+'DBH-OS'!Q116+'DBH-OH'!Q116+'DBH-OI'!Q116+XCLH!Q116+XCLA!Q116+DRFR!Q116+DSFS!Q116+DSTG!Q116+XYM1!Q116+XYM2!Q116+XYM3E!Q116+XYM4E!Q116+SAGE!Q116+'ABXY-TI1S'!Q116+'ABXY-TI2S'!Q116+ABZ!Q116+'ASXY-TI1S'!Q116+'ASXY-TI2S'!Q116+'ASXY-TI3S'!Q116+ASZ!Q116+'MBXY-TI1S'!Q116+'MBXY-TI2S'!Q116+MBZ!Q116+'MSXY-TI1S'!Q116+'MSXY-TI2S'!Q116++'MSXY-TI3S'!Q116+MSZ!Q116+'DEC-U'!Q116+DECR!Q116+'DBH-U'!Q116+DBHR!Q116+AMIL!Q116</f>
        <v>46.274085428756756</v>
      </c>
      <c r="C116" s="19">
        <f>'DEC-OS'!R116+'DEC-OH'!R116+'DEC-OI'!R116+'DBH-OS'!R116+'DBH-OH'!R116+'DBH-OI'!R116+XCLH!R116+XCLA!R116+DRFR!R116+DSFS!R116+DSTG!R116+XYM1!R116+XYM2!R116+XYM3E!R116+XYM4E!R116+SAGE!R116+'ABXY-TI1S'!R116+'ABXY-TI2S'!R116+ABZ!R116+'ASXY-TI1S'!R116+'ASXY-TI2S'!R116+'ASXY-TI3S'!R116+ASZ!R116+'MBXY-TI1S'!R116+'MBXY-TI2S'!R116+MBZ!R116+'MSXY-TI1S'!R116+'MSXY-TI2S'!R116++'MSXY-TI3S'!R116+MSZ!R116+'DEC-U'!R116+DECR!R116+'DBH-U'!R116+DBHR!R116+AMIL!R116</f>
        <v>105.1510924688687</v>
      </c>
      <c r="D116" s="19">
        <f>'DEC-OS'!S116+'DEC-OH'!S116+'DEC-OI'!S116+'DBH-OS'!S116+'DBH-OH'!S116+'DBH-OI'!S116+XCLH!S116+XCLA!S116+DRFR!S116+DSFS!S116+DSTG!S116+XYM1!S116+XYM2!S116+XYM3E!S116+XYM4E!S116+SAGE!S116+'ABXY-TI1S'!S116+'ABXY-TI2S'!S116+ABZ!S116+'ASXY-TI1S'!S116+'ASXY-TI2S'!S116+'ASXY-TI3S'!S116+ASZ!S116+'MBXY-TI1S'!S116+'MBXY-TI2S'!S116+MBZ!S116+'MSXY-TI1S'!S116+'MSXY-TI2S'!S116++'MSXY-TI3S'!S116+MSZ!S116+'DEC-U'!S116+DECR!S116+'DBH-U'!S116+DBHR!S116+AMIL!S116</f>
        <v>33.819306585022233</v>
      </c>
      <c r="E116" s="19">
        <f>'DEC-OS'!T116+'DEC-OH'!T116+'DEC-OI'!T116+'DBH-OS'!T116+'DBH-OH'!T116+'DBH-OI'!T116+XCLH!T116+XCLA!T116+DRFR!T116+DSFS!T116+DSTG!T116+XYM1!T116+XYM2!T116+XYM3E!T116+XYM4E!T116+SAGE!T116+'ABXY-TI1S'!T116+'ABXY-TI2S'!T116+ABZ!T116+'ASXY-TI1S'!T116+'ASXY-TI2S'!T116+'ASXY-TI3S'!T116+ASZ!T116+'MBXY-TI1S'!T116+'MBXY-TI2S'!T116+MBZ!T116+'MSXY-TI1S'!T116+'MSXY-TI2S'!T116++'MSXY-TI3S'!T116+MSZ!T116+'DEC-U'!T116+DECR!T116+'DBH-U'!T116+DBHR!T116+AMIL!T116</f>
        <v>28.649226575006203</v>
      </c>
      <c r="F116" s="19">
        <f>'DEC-OS'!U116+'DEC-OH'!U116+'DEC-OI'!U116+'DBH-OS'!U116+'DBH-OH'!U116+'DBH-OI'!U116+XCLH!U116+XCLA!U116+DRFR!U116+DSFS!U116+DSTG!U116+XYM1!U116+XYM2!U116+XYM3E!U116+XYM4E!U116+SAGE!U116+'ABXY-TI1S'!U116+'ABXY-TI2S'!U116+ABZ!U116+'ASXY-TI1S'!U116+'ASXY-TI2S'!U116+'ASXY-TI3S'!U116+ASZ!U116+'MBXY-TI1S'!U116+'MBXY-TI2S'!U116+MBZ!U116+'MSXY-TI1S'!U116+'MSXY-TI2S'!U116++'MSXY-TI3S'!U116+MSZ!U116+'DEC-U'!U116+DECR!U116+'DBH-U'!U116+DBHR!U116+AMIL!U116</f>
        <v>-21.469930260457577</v>
      </c>
      <c r="G116" s="19">
        <f>'DEC-OS'!V116+'DEC-OH'!V116+'DEC-OI'!V116+'DBH-OS'!V116+'DBH-OH'!V116+'DBH-OI'!V116+XCLH!V116+XCLA!V116+DRFR!V116+DSFS!V116+DSTG!V116+XYM1!V116+XYM2!V116+XYM3E!V116+XYM4E!V116+SAGE!V116+'ABXY-TI1S'!V116+'ABXY-TI2S'!V116+ABZ!V116+'ASXY-TI1S'!V116+'ASXY-TI2S'!V116+'ASXY-TI3S'!V116+ASZ!V116+'MBXY-TI1S'!V116+'MBXY-TI2S'!V116+MBZ!V116+'MSXY-TI1S'!V116+'MSXY-TI2S'!V116++'MSXY-TI3S'!V116+MSZ!V116+'DEC-U'!V116+DECR!V116+'DBH-U'!V116+DBHR!V116+AMIL!V116</f>
        <v>4.1032139474867657</v>
      </c>
      <c r="H116" s="20">
        <f t="shared" si="18"/>
        <v>33.819306585022233</v>
      </c>
      <c r="I116" s="20">
        <f t="shared" si="19"/>
        <v>61.812431561334925</v>
      </c>
      <c r="J116" s="20">
        <f t="shared" si="20"/>
        <v>89.612746336290527</v>
      </c>
      <c r="K116" s="20">
        <f t="shared" si="21"/>
        <v>19.996635035130929</v>
      </c>
      <c r="L116" s="20">
        <f t="shared" si="22"/>
        <v>8.8277322886195471</v>
      </c>
      <c r="M116" s="20">
        <f t="shared" si="23"/>
        <v>-38.654744824532678</v>
      </c>
      <c r="N116" s="88">
        <f>COS(Wellpath!$L116)*COS(Wellpath!$M116)</f>
        <v>1.3779921832972556E-17</v>
      </c>
      <c r="O116" s="88">
        <f>-SIN(Wellpath!$M116)</f>
        <v>0.97437006478523525</v>
      </c>
      <c r="P116" s="88">
        <f>SIN(Wellpath!$L116)*COS(Wellpath!$M116)</f>
        <v>0.22495105434386492</v>
      </c>
      <c r="Q116" s="88">
        <f>COS(Wellpath!$L116)*SIN(Wellpath!$M116)</f>
        <v>-5.9687398969042147E-17</v>
      </c>
      <c r="R116" s="88">
        <f>COS(Wellpath!$M116)</f>
        <v>0.22495105434386492</v>
      </c>
      <c r="S116" s="88">
        <f>SIN(Wellpath!$L116)*SIN(Wellpath!$M116)</f>
        <v>-0.97437006478523525</v>
      </c>
      <c r="T116" s="88">
        <f>-SIN(Wellpath!$L116)</f>
        <v>-1</v>
      </c>
      <c r="U116" s="88">
        <v>0</v>
      </c>
      <c r="V116" s="88">
        <f>COS(Wellpath!$L116)</f>
        <v>6.1257422745431001E-17</v>
      </c>
    </row>
    <row r="117" spans="1:22" x14ac:dyDescent="0.25">
      <c r="A117" s="26">
        <f>Wellpath!E117</f>
        <v>3300</v>
      </c>
      <c r="B117" s="19">
        <f>'DEC-OS'!Q117+'DEC-OH'!Q117+'DEC-OI'!Q117+'DBH-OS'!Q117+'DBH-OH'!Q117+'DBH-OI'!Q117+XCLH!Q117+XCLA!Q117+DRFR!Q117+DSFS!Q117+DSTG!Q117+XYM1!Q117+XYM2!Q117+XYM3E!Q117+XYM4E!Q117+SAGE!Q117+'ABXY-TI1S'!Q117+'ABXY-TI2S'!Q117+ABZ!Q117+'ASXY-TI1S'!Q117+'ASXY-TI2S'!Q117+'ASXY-TI3S'!Q117+ASZ!Q117+'MBXY-TI1S'!Q117+'MBXY-TI2S'!Q117+MBZ!Q117+'MSXY-TI1S'!Q117+'MSXY-TI2S'!Q117++'MSXY-TI3S'!Q117+MSZ!Q117+'DEC-U'!Q117+DECR!Q117+'DBH-U'!Q117+DBHR!Q117+AMIL!Q117</f>
        <v>49.972870898479727</v>
      </c>
      <c r="C117" s="19">
        <f>'DEC-OS'!R117+'DEC-OH'!R117+'DEC-OI'!R117+'DBH-OS'!R117+'DBH-OH'!R117+'DBH-OI'!R117+XCLH!R117+XCLA!R117+DRFR!R117+DSFS!R117+DSTG!R117+XYM1!R117+XYM2!R117+XYM3E!R117+XYM4E!R117+SAGE!R117+'ABXY-TI1S'!R117+'ABXY-TI2S'!R117+ABZ!R117+'ASXY-TI1S'!R117+'ASXY-TI2S'!R117+'ASXY-TI3S'!R117+ASZ!R117+'MBXY-TI1S'!R117+'MBXY-TI2S'!R117+MBZ!R117+'MSXY-TI1S'!R117+'MSXY-TI2S'!R117++'MSXY-TI3S'!R117+MSZ!R117+'DEC-U'!R117+DECR!R117+'DBH-U'!R117+DBHR!R117+AMIL!R117</f>
        <v>106.42947956922409</v>
      </c>
      <c r="D117" s="19">
        <f>'DEC-OS'!S117+'DEC-OH'!S117+'DEC-OI'!S117+'DBH-OS'!S117+'DBH-OH'!S117+'DBH-OI'!S117+XCLH!S117+XCLA!S117+DRFR!S117+DSFS!S117+DSTG!S117+XYM1!S117+XYM2!S117+XYM3E!S117+XYM4E!S117+SAGE!S117+'ABXY-TI1S'!S117+'ABXY-TI2S'!S117+ABZ!S117+'ASXY-TI1S'!S117+'ASXY-TI2S'!S117+'ASXY-TI3S'!S117+ASZ!S117+'MBXY-TI1S'!S117+'MBXY-TI2S'!S117+MBZ!S117+'MSXY-TI1S'!S117+'MSXY-TI2S'!S117++'MSXY-TI3S'!S117+MSZ!S117+'DEC-U'!S117+DECR!S117+'DBH-U'!S117+DBHR!S117+AMIL!S117</f>
        <v>34.936401906365077</v>
      </c>
      <c r="E117" s="19">
        <f>'DEC-OS'!T117+'DEC-OH'!T117+'DEC-OI'!T117+'DBH-OS'!T117+'DBH-OH'!T117+'DBH-OI'!T117+XCLH!T117+XCLA!T117+DRFR!T117+DSFS!T117+DSTG!T117+XYM1!T117+XYM2!T117+XYM3E!T117+XYM4E!T117+SAGE!T117+'ABXY-TI1S'!T117+'ABXY-TI2S'!T117+ABZ!T117+'ASXY-TI1S'!T117+'ASXY-TI2S'!T117+'ASXY-TI3S'!T117+ASZ!T117+'MBXY-TI1S'!T117+'MBXY-TI2S'!T117+MBZ!T117+'MSXY-TI1S'!T117+'MSXY-TI2S'!T117++'MSXY-TI3S'!T117+MSZ!T117+'DEC-U'!T117+DECR!T117+'DBH-U'!T117+DBHR!T117+AMIL!T117</f>
        <v>31.782751281746478</v>
      </c>
      <c r="F117" s="19">
        <f>'DEC-OS'!U117+'DEC-OH'!U117+'DEC-OI'!U117+'DBH-OS'!U117+'DBH-OH'!U117+'DBH-OI'!U117+XCLH!U117+XCLA!U117+DRFR!U117+DSFS!U117+DSTG!U117+XYM1!U117+XYM2!U117+XYM3E!U117+XYM4E!U117+SAGE!U117+'ABXY-TI1S'!U117+'ABXY-TI2S'!U117+ABZ!U117+'ASXY-TI1S'!U117+'ASXY-TI2S'!U117+'ASXY-TI3S'!U117+ASZ!U117+'MBXY-TI1S'!U117+'MBXY-TI2S'!U117+MBZ!U117+'MSXY-TI1S'!U117+'MSXY-TI2S'!U117++'MSXY-TI3S'!U117+MSZ!U117+'DEC-U'!U117+DECR!U117+'DBH-U'!U117+DBHR!U117+AMIL!U117</f>
        <v>-21.974059191455957</v>
      </c>
      <c r="G117" s="19">
        <f>'DEC-OS'!V117+'DEC-OH'!V117+'DEC-OI'!V117+'DBH-OS'!V117+'DBH-OH'!V117+'DBH-OI'!V117+XCLH!V117+XCLA!V117+DRFR!V117+DSFS!V117+DSTG!V117+XYM1!V117+XYM2!V117+XYM3E!V117+XYM4E!V117+SAGE!V117+'ABXY-TI1S'!V117+'ABXY-TI2S'!V117+ABZ!V117+'ASXY-TI1S'!V117+'ASXY-TI2S'!V117+'ASXY-TI3S'!V117+ASZ!V117+'MBXY-TI1S'!V117+'MBXY-TI2S'!V117+MBZ!V117+'MSXY-TI1S'!V117+'MSXY-TI2S'!V117++'MSXY-TI3S'!V117+MSZ!V117+'DEC-U'!V117+DECR!V117+'DBH-U'!V117+DBHR!V117+AMIL!V117</f>
        <v>4.0890580724034775</v>
      </c>
      <c r="H117" s="20">
        <f t="shared" si="18"/>
        <v>34.936401906365077</v>
      </c>
      <c r="I117" s="20">
        <f t="shared" si="19"/>
        <v>66.762384487589642</v>
      </c>
      <c r="J117" s="20">
        <f t="shared" si="20"/>
        <v>89.639965980114169</v>
      </c>
      <c r="K117" s="20">
        <f t="shared" si="21"/>
        <v>20.491027553313078</v>
      </c>
      <c r="L117" s="20">
        <f t="shared" si="22"/>
        <v>8.9273435622508828</v>
      </c>
      <c r="M117" s="20">
        <f t="shared" si="23"/>
        <v>-40.940621770449141</v>
      </c>
      <c r="N117" s="88">
        <f>COS(Wellpath!$L117)*COS(Wellpath!$M117)</f>
        <v>1.3779921832972556E-17</v>
      </c>
      <c r="O117" s="88">
        <f>-SIN(Wellpath!$M117)</f>
        <v>0.97437006478523525</v>
      </c>
      <c r="P117" s="88">
        <f>SIN(Wellpath!$L117)*COS(Wellpath!$M117)</f>
        <v>0.22495105434386492</v>
      </c>
      <c r="Q117" s="88">
        <f>COS(Wellpath!$L117)*SIN(Wellpath!$M117)</f>
        <v>-5.9687398969042147E-17</v>
      </c>
      <c r="R117" s="88">
        <f>COS(Wellpath!$M117)</f>
        <v>0.22495105434386492</v>
      </c>
      <c r="S117" s="88">
        <f>SIN(Wellpath!$L117)*SIN(Wellpath!$M117)</f>
        <v>-0.97437006478523525</v>
      </c>
      <c r="T117" s="88">
        <f>-SIN(Wellpath!$L117)</f>
        <v>-1</v>
      </c>
      <c r="U117" s="88">
        <v>0</v>
      </c>
      <c r="V117" s="88">
        <f>COS(Wellpath!$L117)</f>
        <v>6.1257422745431001E-17</v>
      </c>
    </row>
    <row r="118" spans="1:22" x14ac:dyDescent="0.25">
      <c r="A118" s="26">
        <f>Wellpath!E118</f>
        <v>3330</v>
      </c>
      <c r="B118" s="19">
        <f>'DEC-OS'!Q118+'DEC-OH'!Q118+'DEC-OI'!Q118+'DBH-OS'!Q118+'DBH-OH'!Q118+'DBH-OI'!Q118+XCLH!Q118+XCLA!Q118+DRFR!Q118+DSFS!Q118+DSTG!Q118+XYM1!Q118+XYM2!Q118+XYM3E!Q118+XYM4E!Q118+SAGE!Q118+'ABXY-TI1S'!Q118+'ABXY-TI2S'!Q118+ABZ!Q118+'ASXY-TI1S'!Q118+'ASXY-TI2S'!Q118+'ASXY-TI3S'!Q118+ASZ!Q118+'MBXY-TI1S'!Q118+'MBXY-TI2S'!Q118+MBZ!Q118+'MSXY-TI1S'!Q118+'MSXY-TI2S'!Q118++'MSXY-TI3S'!Q118+MSZ!Q118+'DEC-U'!Q118+DECR!Q118+'DBH-U'!Q118+DBHR!Q118+AMIL!Q118</f>
        <v>53.985799322998361</v>
      </c>
      <c r="C118" s="19">
        <f>'DEC-OS'!R118+'DEC-OH'!R118+'DEC-OI'!R118+'DBH-OS'!R118+'DBH-OH'!R118+'DBH-OI'!R118+XCLH!R118+XCLA!R118+DRFR!R118+DSFS!R118+DSTG!R118+XYM1!R118+XYM2!R118+XYM3E!R118+XYM4E!R118+SAGE!R118+'ABXY-TI1S'!R118+'ABXY-TI2S'!R118+ABZ!R118+'ASXY-TI1S'!R118+'ASXY-TI2S'!R118+'ASXY-TI3S'!R118+ASZ!R118+'MBXY-TI1S'!R118+'MBXY-TI2S'!R118+MBZ!R118+'MSXY-TI1S'!R118+'MSXY-TI2S'!R118++'MSXY-TI3S'!R118+MSZ!R118+'DEC-U'!R118+DECR!R118+'DBH-U'!R118+DBHR!R118+AMIL!R118</f>
        <v>107.72585677858039</v>
      </c>
      <c r="D118" s="19">
        <f>'DEC-OS'!S118+'DEC-OH'!S118+'DEC-OI'!S118+'DBH-OS'!S118+'DBH-OH'!S118+'DBH-OI'!S118+XCLH!S118+XCLA!S118+DRFR!S118+DSFS!S118+DSTG!S118+XYM1!S118+XYM2!S118+XYM3E!S118+XYM4E!S118+SAGE!S118+'ABXY-TI1S'!S118+'ABXY-TI2S'!S118+ABZ!S118+'ASXY-TI1S'!S118+'ASXY-TI2S'!S118+'ASXY-TI3S'!S118+ASZ!S118+'MBXY-TI1S'!S118+'MBXY-TI2S'!S118+MBZ!S118+'MSXY-TI1S'!S118+'MSXY-TI2S'!S118++'MSXY-TI3S'!S118+MSZ!S118+'DEC-U'!S118+DECR!S118+'DBH-U'!S118+DBHR!S118+AMIL!S118</f>
        <v>36.081212263981364</v>
      </c>
      <c r="E118" s="19">
        <f>'DEC-OS'!T118+'DEC-OH'!T118+'DEC-OI'!T118+'DBH-OS'!T118+'DBH-OH'!T118+'DBH-OI'!T118+XCLH!T118+XCLA!T118+DRFR!T118+DSFS!T118+DSTG!T118+XYM1!T118+XYM2!T118+XYM3E!T118+XYM4E!T118+SAGE!T118+'ABXY-TI1S'!T118+'ABXY-TI2S'!T118+ABZ!T118+'ASXY-TI1S'!T118+'ASXY-TI2S'!T118+'ASXY-TI3S'!T118+ASZ!T118+'MBXY-TI1S'!T118+'MBXY-TI2S'!T118+MBZ!T118+'MSXY-TI1S'!T118+'MSXY-TI2S'!T118++'MSXY-TI3S'!T118+MSZ!T118+'DEC-U'!T118+DECR!T118+'DBH-U'!T118+DBHR!T118+AMIL!T118</f>
        <v>34.988497685532067</v>
      </c>
      <c r="F118" s="19">
        <f>'DEC-OS'!U118+'DEC-OH'!U118+'DEC-OI'!U118+'DBH-OS'!U118+'DBH-OH'!U118+'DBH-OI'!U118+XCLH!U118+XCLA!U118+DRFR!U118+DSFS!U118+DSTG!U118+XYM1!U118+XYM2!U118+XYM3E!U118+XYM4E!U118+SAGE!U118+'ABXY-TI1S'!U118+'ABXY-TI2S'!U118+ABZ!U118+'ASXY-TI1S'!U118+'ASXY-TI2S'!U118+'ASXY-TI3S'!U118+ASZ!U118+'MBXY-TI1S'!U118+'MBXY-TI2S'!U118+MBZ!U118+'MSXY-TI1S'!U118+'MSXY-TI2S'!U118++'MSXY-TI3S'!U118+MSZ!U118+'DEC-U'!U118+DECR!U118+'DBH-U'!U118+DBHR!U118+AMIL!U118</f>
        <v>-22.477386427405929</v>
      </c>
      <c r="G118" s="19">
        <f>'DEC-OS'!V118+'DEC-OH'!V118+'DEC-OI'!V118+'DBH-OS'!V118+'DBH-OH'!V118+'DBH-OI'!V118+XCLH!V118+XCLA!V118+DRFR!V118+DSFS!V118+DSTG!V118+XYM1!V118+XYM2!V118+XYM3E!V118+XYM4E!V118+SAGE!V118+'ABXY-TI1S'!V118+'ABXY-TI2S'!V118+ABZ!V118+'ASXY-TI1S'!V118+'ASXY-TI2S'!V118+'ASXY-TI3S'!V118+ASZ!V118+'MBXY-TI1S'!V118+'MBXY-TI2S'!V118+MBZ!V118+'MSXY-TI1S'!V118+'MSXY-TI2S'!V118++'MSXY-TI3S'!V118+MSZ!V118+'DEC-U'!V118+DECR!V118+'DBH-U'!V118+DBHR!V118+AMIL!V118</f>
        <v>4.0750872832058498</v>
      </c>
      <c r="H118" s="20">
        <f t="shared" si="18"/>
        <v>36.081212263981364</v>
      </c>
      <c r="I118" s="20">
        <f t="shared" si="19"/>
        <v>72.043154061196901</v>
      </c>
      <c r="J118" s="20">
        <f t="shared" si="20"/>
        <v>89.668502040381853</v>
      </c>
      <c r="K118" s="20">
        <f t="shared" si="21"/>
        <v>20.984597288573845</v>
      </c>
      <c r="L118" s="20">
        <f t="shared" si="22"/>
        <v>9.0269548358822185</v>
      </c>
      <c r="M118" s="20">
        <f t="shared" si="23"/>
        <v>-43.226498716365612</v>
      </c>
      <c r="N118" s="88">
        <f>COS(Wellpath!$L118)*COS(Wellpath!$M118)</f>
        <v>1.3779921832972556E-17</v>
      </c>
      <c r="O118" s="88">
        <f>-SIN(Wellpath!$M118)</f>
        <v>0.97437006478523525</v>
      </c>
      <c r="P118" s="88">
        <f>SIN(Wellpath!$L118)*COS(Wellpath!$M118)</f>
        <v>0.22495105434386492</v>
      </c>
      <c r="Q118" s="88">
        <f>COS(Wellpath!$L118)*SIN(Wellpath!$M118)</f>
        <v>-5.9687398969042147E-17</v>
      </c>
      <c r="R118" s="88">
        <f>COS(Wellpath!$M118)</f>
        <v>0.22495105434386492</v>
      </c>
      <c r="S118" s="88">
        <f>SIN(Wellpath!$L118)*SIN(Wellpath!$M118)</f>
        <v>-0.97437006478523525</v>
      </c>
      <c r="T118" s="88">
        <f>-SIN(Wellpath!$L118)</f>
        <v>-1</v>
      </c>
      <c r="U118" s="88">
        <v>0</v>
      </c>
      <c r="V118" s="88">
        <f>COS(Wellpath!$L118)</f>
        <v>6.1257422745431001E-17</v>
      </c>
    </row>
    <row r="119" spans="1:22" x14ac:dyDescent="0.25">
      <c r="A119" s="26">
        <f>Wellpath!E119</f>
        <v>3360</v>
      </c>
      <c r="B119" s="19">
        <f>'DEC-OS'!Q119+'DEC-OH'!Q119+'DEC-OI'!Q119+'DBH-OS'!Q119+'DBH-OH'!Q119+'DBH-OI'!Q119+XCLH!Q119+XCLA!Q119+DRFR!Q119+DSFS!Q119+DSTG!Q119+XYM1!Q119+XYM2!Q119+XYM3E!Q119+XYM4E!Q119+SAGE!Q119+'ABXY-TI1S'!Q119+'ABXY-TI2S'!Q119+ABZ!Q119+'ASXY-TI1S'!Q119+'ASXY-TI2S'!Q119+'ASXY-TI3S'!Q119+ASZ!Q119+'MBXY-TI1S'!Q119+'MBXY-TI2S'!Q119+MBZ!Q119+'MSXY-TI1S'!Q119+'MSXY-TI2S'!Q119++'MSXY-TI3S'!Q119+MSZ!Q119+'DEC-U'!Q119+DECR!Q119+'DBH-U'!Q119+DBHR!Q119+AMIL!Q119</f>
        <v>58.312870702312644</v>
      </c>
      <c r="C119" s="19">
        <f>'DEC-OS'!R119+'DEC-OH'!R119+'DEC-OI'!R119+'DBH-OS'!R119+'DBH-OH'!R119+'DBH-OI'!R119+XCLH!R119+XCLA!R119+DRFR!R119+DSFS!R119+DSTG!R119+XYM1!R119+XYM2!R119+XYM3E!R119+XYM4E!R119+SAGE!R119+'ABXY-TI1S'!R119+'ABXY-TI2S'!R119+ABZ!R119+'ASXY-TI1S'!R119+'ASXY-TI2S'!R119+'ASXY-TI3S'!R119+ASZ!R119+'MBXY-TI1S'!R119+'MBXY-TI2S'!R119+MBZ!R119+'MSXY-TI1S'!R119+'MSXY-TI2S'!R119++'MSXY-TI3S'!R119+MSZ!R119+'DEC-U'!R119+DECR!R119+'DBH-U'!R119+DBHR!R119+AMIL!R119</f>
        <v>109.04022409693758</v>
      </c>
      <c r="D119" s="19">
        <f>'DEC-OS'!S119+'DEC-OH'!S119+'DEC-OI'!S119+'DBH-OS'!S119+'DBH-OH'!S119+'DBH-OI'!S119+XCLH!S119+XCLA!S119+DRFR!S119+DSFS!S119+DSTG!S119+XYM1!S119+XYM2!S119+XYM3E!S119+XYM4E!S119+SAGE!S119+'ABXY-TI1S'!S119+'ABXY-TI2S'!S119+ABZ!S119+'ASXY-TI1S'!S119+'ASXY-TI2S'!S119+'ASXY-TI3S'!S119+ASZ!S119+'MBXY-TI1S'!S119+'MBXY-TI2S'!S119+MBZ!S119+'MSXY-TI1S'!S119+'MSXY-TI2S'!S119++'MSXY-TI3S'!S119+MSZ!S119+'DEC-U'!S119+DECR!S119+'DBH-U'!S119+DBHR!S119+AMIL!S119</f>
        <v>37.253737657871106</v>
      </c>
      <c r="E119" s="19">
        <f>'DEC-OS'!T119+'DEC-OH'!T119+'DEC-OI'!T119+'DBH-OS'!T119+'DBH-OH'!T119+'DBH-OI'!T119+XCLH!T119+XCLA!T119+DRFR!T119+DSFS!T119+DSTG!T119+XYM1!T119+XYM2!T119+XYM3E!T119+XYM4E!T119+SAGE!T119+'ABXY-TI1S'!T119+'ABXY-TI2S'!T119+ABZ!T119+'ASXY-TI1S'!T119+'ASXY-TI2S'!T119+'ASXY-TI3S'!T119+ASZ!T119+'MBXY-TI1S'!T119+'MBXY-TI2S'!T119+MBZ!T119+'MSXY-TI1S'!T119+'MSXY-TI2S'!T119++'MSXY-TI3S'!T119+MSZ!T119+'DEC-U'!T119+DECR!T119+'DBH-U'!T119+DBHR!T119+AMIL!T119</f>
        <v>38.266465786362964</v>
      </c>
      <c r="F119" s="19">
        <f>'DEC-OS'!U119+'DEC-OH'!U119+'DEC-OI'!U119+'DBH-OS'!U119+'DBH-OH'!U119+'DBH-OI'!U119+XCLH!U119+XCLA!U119+DRFR!U119+DSFS!U119+DSTG!U119+XYM1!U119+XYM2!U119+XYM3E!U119+XYM4E!U119+SAGE!U119+'ABXY-TI1S'!U119+'ABXY-TI2S'!U119+ABZ!U119+'ASXY-TI1S'!U119+'ASXY-TI2S'!U119+'ASXY-TI3S'!U119+ASZ!U119+'MBXY-TI1S'!U119+'MBXY-TI2S'!U119+MBZ!U119+'MSXY-TI1S'!U119+'MSXY-TI2S'!U119++'MSXY-TI3S'!U119+MSZ!U119+'DEC-U'!U119+DECR!U119+'DBH-U'!U119+DBHR!U119+AMIL!U119</f>
        <v>-22.979911968307498</v>
      </c>
      <c r="G119" s="19">
        <f>'DEC-OS'!V119+'DEC-OH'!V119+'DEC-OI'!V119+'DBH-OS'!V119+'DBH-OH'!V119+'DBH-OI'!V119+XCLH!V119+XCLA!V119+DRFR!V119+DSFS!V119+DSTG!V119+XYM1!V119+XYM2!V119+XYM3E!V119+XYM4E!V119+SAGE!V119+'ABXY-TI1S'!V119+'ABXY-TI2S'!V119+ABZ!V119+'ASXY-TI1S'!V119+'ASXY-TI2S'!V119+'ASXY-TI3S'!V119+ASZ!V119+'MBXY-TI1S'!V119+'MBXY-TI2S'!V119+MBZ!V119+'MSXY-TI1S'!V119+'MSXY-TI2S'!V119++'MSXY-TI3S'!V119+MSZ!V119+'DEC-U'!V119+DECR!V119+'DBH-U'!V119+DBHR!V119+AMIL!V119</f>
        <v>4.0613015798938807</v>
      </c>
      <c r="H119" s="20">
        <f t="shared" si="18"/>
        <v>37.253737657871106</v>
      </c>
      <c r="I119" s="20">
        <f t="shared" si="19"/>
        <v>77.654740282156666</v>
      </c>
      <c r="J119" s="20">
        <f t="shared" si="20"/>
        <v>89.698354517093549</v>
      </c>
      <c r="K119" s="20">
        <f t="shared" si="21"/>
        <v>21.477344240913244</v>
      </c>
      <c r="L119" s="20">
        <f t="shared" si="22"/>
        <v>9.1265661095135542</v>
      </c>
      <c r="M119" s="20">
        <f t="shared" si="23"/>
        <v>-45.512375662282068</v>
      </c>
      <c r="N119" s="88">
        <f>COS(Wellpath!$L119)*COS(Wellpath!$M119)</f>
        <v>1.3779921832972556E-17</v>
      </c>
      <c r="O119" s="88">
        <f>-SIN(Wellpath!$M119)</f>
        <v>0.97437006478523525</v>
      </c>
      <c r="P119" s="88">
        <f>SIN(Wellpath!$L119)*COS(Wellpath!$M119)</f>
        <v>0.22495105434386492</v>
      </c>
      <c r="Q119" s="88">
        <f>COS(Wellpath!$L119)*SIN(Wellpath!$M119)</f>
        <v>-5.9687398969042147E-17</v>
      </c>
      <c r="R119" s="88">
        <f>COS(Wellpath!$M119)</f>
        <v>0.22495105434386492</v>
      </c>
      <c r="S119" s="88">
        <f>SIN(Wellpath!$L119)*SIN(Wellpath!$M119)</f>
        <v>-0.97437006478523525</v>
      </c>
      <c r="T119" s="88">
        <f>-SIN(Wellpath!$L119)</f>
        <v>-1</v>
      </c>
      <c r="U119" s="88">
        <v>0</v>
      </c>
      <c r="V119" s="88">
        <f>COS(Wellpath!$L119)</f>
        <v>6.1257422745431001E-17</v>
      </c>
    </row>
    <row r="120" spans="1:22" x14ac:dyDescent="0.25">
      <c r="A120" s="26">
        <f>Wellpath!E120</f>
        <v>3390</v>
      </c>
      <c r="B120" s="19">
        <f>'DEC-OS'!Q120+'DEC-OH'!Q120+'DEC-OI'!Q120+'DBH-OS'!Q120+'DBH-OH'!Q120+'DBH-OI'!Q120+XCLH!Q120+XCLA!Q120+DRFR!Q120+DSFS!Q120+DSTG!Q120+XYM1!Q120+XYM2!Q120+XYM3E!Q120+XYM4E!Q120+SAGE!Q120+'ABXY-TI1S'!Q120+'ABXY-TI2S'!Q120+ABZ!Q120+'ASXY-TI1S'!Q120+'ASXY-TI2S'!Q120+'ASXY-TI3S'!Q120+ASZ!Q120+'MBXY-TI1S'!Q120+'MBXY-TI2S'!Q120+MBZ!Q120+'MSXY-TI1S'!Q120+'MSXY-TI2S'!Q120++'MSXY-TI3S'!Q120+MSZ!Q120+'DEC-U'!Q120+DECR!Q120+'DBH-U'!Q120+DBHR!Q120+AMIL!Q120</f>
        <v>62.954085036422612</v>
      </c>
      <c r="C120" s="19">
        <f>'DEC-OS'!R120+'DEC-OH'!R120+'DEC-OI'!R120+'DBH-OS'!R120+'DBH-OH'!R120+'DBH-OI'!R120+XCLH!R120+XCLA!R120+DRFR!R120+DSFS!R120+DSTG!R120+XYM1!R120+XYM2!R120+XYM3E!R120+XYM4E!R120+SAGE!R120+'ABXY-TI1S'!R120+'ABXY-TI2S'!R120+ABZ!R120+'ASXY-TI1S'!R120+'ASXY-TI2S'!R120+'ASXY-TI3S'!R120+ASZ!R120+'MBXY-TI1S'!R120+'MBXY-TI2S'!R120+MBZ!R120+'MSXY-TI1S'!R120+'MSXY-TI2S'!R120++'MSXY-TI3S'!R120+MSZ!R120+'DEC-U'!R120+DECR!R120+'DBH-U'!R120+DBHR!R120+AMIL!R120</f>
        <v>110.37258152429565</v>
      </c>
      <c r="D120" s="19">
        <f>'DEC-OS'!S120+'DEC-OH'!S120+'DEC-OI'!S120+'DBH-OS'!S120+'DBH-OH'!S120+'DBH-OI'!S120+XCLH!S120+XCLA!S120+DRFR!S120+DSFS!S120+DSTG!S120+XYM1!S120+XYM2!S120+XYM3E!S120+XYM4E!S120+SAGE!S120+'ABXY-TI1S'!S120+'ABXY-TI2S'!S120+ABZ!S120+'ASXY-TI1S'!S120+'ASXY-TI2S'!S120+'ASXY-TI3S'!S120+ASZ!S120+'MBXY-TI1S'!S120+'MBXY-TI2S'!S120+MBZ!S120+'MSXY-TI1S'!S120+'MSXY-TI2S'!S120++'MSXY-TI3S'!S120+MSZ!S120+'DEC-U'!S120+DECR!S120+'DBH-U'!S120+DBHR!S120+AMIL!S120</f>
        <v>38.45397808803429</v>
      </c>
      <c r="E120" s="19">
        <f>'DEC-OS'!T120+'DEC-OH'!T120+'DEC-OI'!T120+'DBH-OS'!T120+'DBH-OH'!T120+'DBH-OI'!T120+XCLH!T120+XCLA!T120+DRFR!T120+DSFS!T120+DSTG!T120+XYM1!T120+XYM2!T120+XYM3E!T120+XYM4E!T120+SAGE!T120+'ABXY-TI1S'!T120+'ABXY-TI2S'!T120+ABZ!T120+'ASXY-TI1S'!T120+'ASXY-TI2S'!T120+'ASXY-TI3S'!T120+ASZ!T120+'MBXY-TI1S'!T120+'MBXY-TI2S'!T120+MBZ!T120+'MSXY-TI1S'!T120+'MSXY-TI2S'!T120++'MSXY-TI3S'!T120+MSZ!T120+'DEC-U'!T120+DECR!T120+'DBH-U'!T120+DBHR!T120+AMIL!T120</f>
        <v>41.61665558423919</v>
      </c>
      <c r="F120" s="19">
        <f>'DEC-OS'!U120+'DEC-OH'!U120+'DEC-OI'!U120+'DBH-OS'!U120+'DBH-OH'!U120+'DBH-OI'!U120+XCLH!U120+XCLA!U120+DRFR!U120+DSFS!U120+DSTG!U120+XYM1!U120+XYM2!U120+XYM3E!U120+XYM4E!U120+SAGE!U120+'ABXY-TI1S'!U120+'ABXY-TI2S'!U120+ABZ!U120+'ASXY-TI1S'!U120+'ASXY-TI2S'!U120+'ASXY-TI3S'!U120+ASZ!U120+'MBXY-TI1S'!U120+'MBXY-TI2S'!U120+MBZ!U120+'MSXY-TI1S'!U120+'MSXY-TI2S'!U120++'MSXY-TI3S'!U120+MSZ!U120+'DEC-U'!U120+DECR!U120+'DBH-U'!U120+DBHR!U120+AMIL!U120</f>
        <v>-23.481635814160658</v>
      </c>
      <c r="G120" s="19">
        <f>'DEC-OS'!V120+'DEC-OH'!V120+'DEC-OI'!V120+'DBH-OS'!V120+'DBH-OH'!V120+'DBH-OI'!V120+XCLH!V120+XCLA!V120+DRFR!V120+DSFS!V120+DSTG!V120+XYM1!V120+XYM2!V120+XYM3E!V120+XYM4E!V120+SAGE!V120+'ABXY-TI1S'!V120+'ABXY-TI2S'!V120+ABZ!V120+'ASXY-TI1S'!V120+'ASXY-TI2S'!V120+'ASXY-TI3S'!V120+ASZ!V120+'MBXY-TI1S'!V120+'MBXY-TI2S'!V120+MBZ!V120+'MSXY-TI1S'!V120+'MSXY-TI2S'!V120++'MSXY-TI3S'!V120+MSZ!V120+'DEC-U'!V120+DECR!V120+'DBH-U'!V120+DBHR!V120+AMIL!V120</f>
        <v>4.0477009624675713</v>
      </c>
      <c r="H120" s="20">
        <f t="shared" si="18"/>
        <v>38.45397808803429</v>
      </c>
      <c r="I120" s="20">
        <f t="shared" si="19"/>
        <v>83.597143150468995</v>
      </c>
      <c r="J120" s="20">
        <f t="shared" si="20"/>
        <v>89.729523410249271</v>
      </c>
      <c r="K120" s="20">
        <f t="shared" si="21"/>
        <v>21.96926841033126</v>
      </c>
      <c r="L120" s="20">
        <f t="shared" si="22"/>
        <v>9.2261773831448881</v>
      </c>
      <c r="M120" s="20">
        <f t="shared" si="23"/>
        <v>-47.798252608198538</v>
      </c>
      <c r="N120" s="88">
        <f>COS(Wellpath!$L120)*COS(Wellpath!$M120)</f>
        <v>1.3779921832972556E-17</v>
      </c>
      <c r="O120" s="88">
        <f>-SIN(Wellpath!$M120)</f>
        <v>0.97437006478523525</v>
      </c>
      <c r="P120" s="88">
        <f>SIN(Wellpath!$L120)*COS(Wellpath!$M120)</f>
        <v>0.22495105434386492</v>
      </c>
      <c r="Q120" s="88">
        <f>COS(Wellpath!$L120)*SIN(Wellpath!$M120)</f>
        <v>-5.9687398969042147E-17</v>
      </c>
      <c r="R120" s="88">
        <f>COS(Wellpath!$M120)</f>
        <v>0.22495105434386492</v>
      </c>
      <c r="S120" s="88">
        <f>SIN(Wellpath!$L120)*SIN(Wellpath!$M120)</f>
        <v>-0.97437006478523525</v>
      </c>
      <c r="T120" s="88">
        <f>-SIN(Wellpath!$L120)</f>
        <v>-1</v>
      </c>
      <c r="U120" s="88">
        <v>0</v>
      </c>
      <c r="V120" s="88">
        <f>COS(Wellpath!$L120)</f>
        <v>6.1257422745431001E-17</v>
      </c>
    </row>
    <row r="121" spans="1:22" x14ac:dyDescent="0.25">
      <c r="A121" s="26">
        <f>Wellpath!E121</f>
        <v>3420</v>
      </c>
      <c r="B121" s="19">
        <f>'DEC-OS'!Q121+'DEC-OH'!Q121+'DEC-OI'!Q121+'DBH-OS'!Q121+'DBH-OH'!Q121+'DBH-OI'!Q121+XCLH!Q121+XCLA!Q121+DRFR!Q121+DSFS!Q121+DSTG!Q121+XYM1!Q121+XYM2!Q121+XYM3E!Q121+XYM4E!Q121+SAGE!Q121+'ABXY-TI1S'!Q121+'ABXY-TI2S'!Q121+ABZ!Q121+'ASXY-TI1S'!Q121+'ASXY-TI2S'!Q121+'ASXY-TI3S'!Q121+ASZ!Q121+'MBXY-TI1S'!Q121+'MBXY-TI2S'!Q121+MBZ!Q121+'MSXY-TI1S'!Q121+'MSXY-TI2S'!Q121++'MSXY-TI3S'!Q121+MSZ!Q121+'DEC-U'!Q121+DECR!Q121+'DBH-U'!Q121+DBHR!Q121+AMIL!Q121</f>
        <v>67.909442325328257</v>
      </c>
      <c r="C121" s="19">
        <f>'DEC-OS'!R121+'DEC-OH'!R121+'DEC-OI'!R121+'DBH-OS'!R121+'DBH-OH'!R121+'DBH-OI'!R121+XCLH!R121+XCLA!R121+DRFR!R121+DSFS!R121+DSTG!R121+XYM1!R121+XYM2!R121+XYM3E!R121+XYM4E!R121+SAGE!R121+'ABXY-TI1S'!R121+'ABXY-TI2S'!R121+ABZ!R121+'ASXY-TI1S'!R121+'ASXY-TI2S'!R121+'ASXY-TI3S'!R121+ASZ!R121+'MBXY-TI1S'!R121+'MBXY-TI2S'!R121+MBZ!R121+'MSXY-TI1S'!R121+'MSXY-TI2S'!R121++'MSXY-TI3S'!R121+MSZ!R121+'DEC-U'!R121+DECR!R121+'DBH-U'!R121+DBHR!R121+AMIL!R121</f>
        <v>111.72292906065464</v>
      </c>
      <c r="D121" s="19">
        <f>'DEC-OS'!S121+'DEC-OH'!S121+'DEC-OI'!S121+'DBH-OS'!S121+'DBH-OH'!S121+'DBH-OI'!S121+XCLH!S121+XCLA!S121+DRFR!S121+DSFS!S121+DSTG!S121+XYM1!S121+XYM2!S121+XYM3E!S121+XYM4E!S121+SAGE!S121+'ABXY-TI1S'!S121+'ABXY-TI2S'!S121+ABZ!S121+'ASXY-TI1S'!S121+'ASXY-TI2S'!S121+'ASXY-TI3S'!S121+ASZ!S121+'MBXY-TI1S'!S121+'MBXY-TI2S'!S121+MBZ!S121+'MSXY-TI1S'!S121+'MSXY-TI2S'!S121++'MSXY-TI3S'!S121+MSZ!S121+'DEC-U'!S121+DECR!S121+'DBH-U'!S121+DBHR!S121+AMIL!S121</f>
        <v>39.681933554470923</v>
      </c>
      <c r="E121" s="19">
        <f>'DEC-OS'!T121+'DEC-OH'!T121+'DEC-OI'!T121+'DBH-OS'!T121+'DBH-OH'!T121+'DBH-OI'!T121+XCLH!T121+XCLA!T121+DRFR!T121+DSFS!T121+DSTG!T121+XYM1!T121+XYM2!T121+XYM3E!T121+XYM4E!T121+SAGE!T121+'ABXY-TI1S'!T121+'ABXY-TI2S'!T121+ABZ!T121+'ASXY-TI1S'!T121+'ASXY-TI2S'!T121+'ASXY-TI3S'!T121+ASZ!T121+'MBXY-TI1S'!T121+'MBXY-TI2S'!T121+MBZ!T121+'MSXY-TI1S'!T121+'MSXY-TI2S'!T121++'MSXY-TI3S'!T121+MSZ!T121+'DEC-U'!T121+DECR!T121+'DBH-U'!T121+DBHR!T121+AMIL!T121</f>
        <v>45.039067079160731</v>
      </c>
      <c r="F121" s="19">
        <f>'DEC-OS'!U121+'DEC-OH'!U121+'DEC-OI'!U121+'DBH-OS'!U121+'DBH-OH'!U121+'DBH-OI'!U121+XCLH!U121+XCLA!U121+DRFR!U121+DSFS!U121+DSTG!U121+XYM1!U121+XYM2!U121+XYM3E!U121+XYM4E!U121+SAGE!U121+'ABXY-TI1S'!U121+'ABXY-TI2S'!U121+ABZ!U121+'ASXY-TI1S'!U121+'ASXY-TI2S'!U121+'ASXY-TI3S'!U121+ASZ!U121+'MBXY-TI1S'!U121+'MBXY-TI2S'!U121+MBZ!U121+'MSXY-TI1S'!U121+'MSXY-TI2S'!U121++'MSXY-TI3S'!U121+MSZ!U121+'DEC-U'!U121+DECR!U121+'DBH-U'!U121+DBHR!U121+AMIL!U121</f>
        <v>-23.982557964965423</v>
      </c>
      <c r="G121" s="19">
        <f>'DEC-OS'!V121+'DEC-OH'!V121+'DEC-OI'!V121+'DBH-OS'!V121+'DBH-OH'!V121+'DBH-OI'!V121+XCLH!V121+XCLA!V121+DRFR!V121+DSFS!V121+DSTG!V121+XYM1!V121+XYM2!V121+XYM3E!V121+XYM4E!V121+SAGE!V121+'ABXY-TI1S'!V121+'ABXY-TI2S'!V121+ABZ!V121+'ASXY-TI1S'!V121+'ASXY-TI2S'!V121+'ASXY-TI3S'!V121+ASZ!V121+'MBXY-TI1S'!V121+'MBXY-TI2S'!V121+MBZ!V121+'MSXY-TI1S'!V121+'MSXY-TI2S'!V121++'MSXY-TI3S'!V121+MSZ!V121+'DEC-U'!V121+DECR!V121+'DBH-U'!V121+DBHR!V121+AMIL!V121</f>
        <v>4.0342854309269205</v>
      </c>
      <c r="H121" s="20">
        <f t="shared" si="18"/>
        <v>39.681933554470923</v>
      </c>
      <c r="I121" s="20">
        <f t="shared" si="19"/>
        <v>89.870362666133872</v>
      </c>
      <c r="J121" s="20">
        <f t="shared" si="20"/>
        <v>89.762008719849021</v>
      </c>
      <c r="K121" s="20">
        <f t="shared" si="21"/>
        <v>22.460369796827909</v>
      </c>
      <c r="L121" s="20">
        <f t="shared" si="22"/>
        <v>9.3257886567762256</v>
      </c>
      <c r="M121" s="20">
        <f t="shared" si="23"/>
        <v>-50.084129554115009</v>
      </c>
      <c r="N121" s="88">
        <f>COS(Wellpath!$L121)*COS(Wellpath!$M121)</f>
        <v>1.3779921832972556E-17</v>
      </c>
      <c r="O121" s="88">
        <f>-SIN(Wellpath!$M121)</f>
        <v>0.97437006478523525</v>
      </c>
      <c r="P121" s="88">
        <f>SIN(Wellpath!$L121)*COS(Wellpath!$M121)</f>
        <v>0.22495105434386492</v>
      </c>
      <c r="Q121" s="88">
        <f>COS(Wellpath!$L121)*SIN(Wellpath!$M121)</f>
        <v>-5.9687398969042147E-17</v>
      </c>
      <c r="R121" s="88">
        <f>COS(Wellpath!$M121)</f>
        <v>0.22495105434386492</v>
      </c>
      <c r="S121" s="88">
        <f>SIN(Wellpath!$L121)*SIN(Wellpath!$M121)</f>
        <v>-0.97437006478523525</v>
      </c>
      <c r="T121" s="88">
        <f>-SIN(Wellpath!$L121)</f>
        <v>-1</v>
      </c>
      <c r="U121" s="88">
        <v>0</v>
      </c>
      <c r="V121" s="88">
        <f>COS(Wellpath!$L121)</f>
        <v>6.1257422745431001E-17</v>
      </c>
    </row>
    <row r="122" spans="1:22" x14ac:dyDescent="0.25">
      <c r="A122" s="26">
        <f>Wellpath!E122</f>
        <v>3430</v>
      </c>
      <c r="B122" s="19">
        <f>'DEC-OS'!Q122+'DEC-OH'!Q122+'DEC-OI'!Q122+'DBH-OS'!Q122+'DBH-OH'!Q122+'DBH-OI'!Q122+XCLH!Q122+XCLA!Q122+DRFR!Q122+DSFS!Q122+DSTG!Q122+XYM1!Q122+XYM2!Q122+XYM3E!Q122+XYM4E!Q122+SAGE!Q122+'ABXY-TI1S'!Q122+'ABXY-TI2S'!Q122+ABZ!Q122+'ASXY-TI1S'!Q122+'ASXY-TI2S'!Q122+'ASXY-TI3S'!Q122+ASZ!Q122+'MBXY-TI1S'!Q122+'MBXY-TI2S'!Q122+MBZ!Q122+'MSXY-TI1S'!Q122+'MSXY-TI2S'!Q122++'MSXY-TI3S'!Q122+MSZ!Q122+'DEC-U'!Q122+DECR!Q122+'DBH-U'!Q122+DBHR!Q122+AMIL!Q122</f>
        <v>69.627893207589722</v>
      </c>
      <c r="C122" s="19">
        <f>'DEC-OS'!R122+'DEC-OH'!R122+'DEC-OI'!R122+'DBH-OS'!R122+'DBH-OH'!R122+'DBH-OI'!R122+XCLH!R122+XCLA!R122+DRFR!R122+DSFS!R122+DSTG!R122+XYM1!R122+XYM2!R122+XYM3E!R122+XYM4E!R122+SAGE!R122+'ABXY-TI1S'!R122+'ABXY-TI2S'!R122+ABZ!R122+'ASXY-TI1S'!R122+'ASXY-TI2S'!R122+'ASXY-TI3S'!R122+ASZ!R122+'MBXY-TI1S'!R122+'MBXY-TI2S'!R122+MBZ!R122+'MSXY-TI1S'!R122+'MSXY-TI2S'!R122++'MSXY-TI3S'!R122+MSZ!R122+'DEC-U'!R122+DECR!R122+'DBH-U'!R122+DBHR!R122+AMIL!R122</f>
        <v>112.17687510980787</v>
      </c>
      <c r="D122" s="19">
        <f>'DEC-OS'!S122+'DEC-OH'!S122+'DEC-OI'!S122+'DBH-OS'!S122+'DBH-OH'!S122+'DBH-OI'!S122+XCLH!S122+XCLA!S122+DRFR!S122+DSFS!S122+DSTG!S122+XYM1!S122+XYM2!S122+XYM3E!S122+XYM4E!S122+SAGE!S122+'ABXY-TI1S'!S122+'ABXY-TI2S'!S122+ABZ!S122+'ASXY-TI1S'!S122+'ASXY-TI2S'!S122+'ASXY-TI3S'!S122+ASZ!S122+'MBXY-TI1S'!S122+'MBXY-TI2S'!S122+MBZ!S122+'MSXY-TI1S'!S122+'MSXY-TI2S'!S122++'MSXY-TI3S'!S122+MSZ!S122+'DEC-U'!S122+DECR!S122+'DBH-U'!S122+DBHR!S122+AMIL!S122</f>
        <v>40.095033378888402</v>
      </c>
      <c r="E122" s="19">
        <f>'DEC-OS'!T122+'DEC-OH'!T122+'DEC-OI'!T122+'DBH-OS'!T122+'DBH-OH'!T122+'DBH-OI'!T122+XCLH!T122+XCLA!T122+DRFR!T122+DSFS!T122+DSTG!T122+XYM1!T122+XYM2!T122+XYM3E!T122+XYM4E!T122+SAGE!T122+'ABXY-TI1S'!T122+'ABXY-TI2S'!T122+ABZ!T122+'ASXY-TI1S'!T122+'ASXY-TI2S'!T122+'ASXY-TI3S'!T122+ASZ!T122+'MBXY-TI1S'!T122+'MBXY-TI2S'!T122+MBZ!T122+'MSXY-TI1S'!T122+'MSXY-TI2S'!T122++'MSXY-TI3S'!T122+MSZ!T122+'DEC-U'!T122+DECR!T122+'DBH-U'!T122+DBHR!T122+AMIL!T122</f>
        <v>46.195194228818416</v>
      </c>
      <c r="F122" s="19">
        <f>'DEC-OS'!U122+'DEC-OH'!U122+'DEC-OI'!U122+'DBH-OS'!U122+'DBH-OH'!U122+'DBH-OI'!U122+XCLH!U122+XCLA!U122+DRFR!U122+DSFS!U122+DSTG!U122+XYM1!U122+XYM2!U122+XYM3E!U122+XYM4E!U122+SAGE!U122+'ABXY-TI1S'!U122+'ABXY-TI2S'!U122+ABZ!U122+'ASXY-TI1S'!U122+'ASXY-TI2S'!U122+'ASXY-TI3S'!U122+ASZ!U122+'MBXY-TI1S'!U122+'MBXY-TI2S'!U122+MBZ!U122+'MSXY-TI1S'!U122+'MSXY-TI2S'!U122++'MSXY-TI3S'!U122+MSZ!U122+'DEC-U'!U122+DECR!U122+'DBH-U'!U122+DBHR!U122+AMIL!U122</f>
        <v>-24.149353860778476</v>
      </c>
      <c r="G122" s="19">
        <f>'DEC-OS'!V122+'DEC-OH'!V122+'DEC-OI'!V122+'DBH-OS'!V122+'DBH-OH'!V122+'DBH-OI'!V122+XCLH!V122+XCLA!V122+DRFR!V122+DSFS!V122+DSTG!V122+XYM1!V122+XYM2!V122+XYM3E!V122+XYM4E!V122+SAGE!V122+'ABXY-TI1S'!V122+'ABXY-TI2S'!V122+ABZ!V122+'ASXY-TI1S'!V122+'ASXY-TI2S'!V122+'ASXY-TI3S'!V122+ASZ!V122+'MBXY-TI1S'!V122+'MBXY-TI2S'!V122+MBZ!V122+'MSXY-TI1S'!V122+'MSXY-TI2S'!V122++'MSXY-TI3S'!V122+MSZ!V122+'DEC-U'!V122+DECR!V122+'DBH-U'!V122+DBHR!V122+AMIL!V122</f>
        <v>4.0298547172768489</v>
      </c>
      <c r="H122" s="20">
        <f t="shared" si="18"/>
        <v>40.095033378888402</v>
      </c>
      <c r="I122" s="20">
        <f t="shared" si="19"/>
        <v>92.031638624027735</v>
      </c>
      <c r="J122" s="20">
        <f t="shared" si="20"/>
        <v>89.773129693369839</v>
      </c>
      <c r="K122" s="20">
        <f t="shared" si="21"/>
        <v>22.623887418344264</v>
      </c>
      <c r="L122" s="20">
        <f t="shared" si="22"/>
        <v>9.3589924146533363</v>
      </c>
      <c r="M122" s="20">
        <f t="shared" si="23"/>
        <v>-50.846088536087166</v>
      </c>
      <c r="N122" s="88">
        <f>COS(Wellpath!$L122)*COS(Wellpath!$M122)</f>
        <v>1.3779921832972556E-17</v>
      </c>
      <c r="O122" s="88">
        <f>-SIN(Wellpath!$M122)</f>
        <v>0.97437006478523525</v>
      </c>
      <c r="P122" s="88">
        <f>SIN(Wellpath!$L122)*COS(Wellpath!$M122)</f>
        <v>0.22495105434386492</v>
      </c>
      <c r="Q122" s="88">
        <f>COS(Wellpath!$L122)*SIN(Wellpath!$M122)</f>
        <v>-5.9687398969042147E-17</v>
      </c>
      <c r="R122" s="88">
        <f>COS(Wellpath!$M122)</f>
        <v>0.22495105434386492</v>
      </c>
      <c r="S122" s="88">
        <f>SIN(Wellpath!$L122)*SIN(Wellpath!$M122)</f>
        <v>-0.97437006478523525</v>
      </c>
      <c r="T122" s="88">
        <f>-SIN(Wellpath!$L122)</f>
        <v>-1</v>
      </c>
      <c r="U122" s="88">
        <v>0</v>
      </c>
      <c r="V122" s="88">
        <f>COS(Wellpath!$L122)</f>
        <v>6.1257422745431001E-17</v>
      </c>
    </row>
    <row r="123" spans="1:22" x14ac:dyDescent="0.25">
      <c r="A123" s="26">
        <f>Wellpath!E123</f>
        <v>3450</v>
      </c>
      <c r="B123" s="19">
        <f>'DEC-OS'!Q123+'DEC-OH'!Q123+'DEC-OI'!Q123+'DBH-OS'!Q123+'DBH-OH'!Q123+'DBH-OI'!Q123+XCLH!Q123+XCLA!Q123+DRFR!Q123+DSFS!Q123+DSTG!Q123+XYM1!Q123+XYM2!Q123+XYM3E!Q123+XYM4E!Q123+SAGE!Q123+'ABXY-TI1S'!Q123+'ABXY-TI2S'!Q123+ABZ!Q123+'ASXY-TI1S'!Q123+'ASXY-TI2S'!Q123+'ASXY-TI3S'!Q123+ASZ!Q123+'MBXY-TI1S'!Q123+'MBXY-TI2S'!Q123+MBZ!Q123+'MSXY-TI1S'!Q123+'MSXY-TI2S'!Q123++'MSXY-TI3S'!Q123+MSZ!Q123+'DEC-U'!Q123+DECR!Q123+'DBH-U'!Q123+DBHR!Q123+AMIL!Q123</f>
        <v>73.293795643220065</v>
      </c>
      <c r="C123" s="19">
        <f>'DEC-OS'!R123+'DEC-OH'!R123+'DEC-OI'!R123+'DBH-OS'!R123+'DBH-OH'!R123+'DBH-OI'!R123+XCLH!R123+XCLA!R123+DRFR!R123+DSFS!R123+DSTG!R123+XYM1!R123+XYM2!R123+XYM3E!R123+XYM4E!R123+SAGE!R123+'ABXY-TI1S'!R123+'ABXY-TI2S'!R123+ABZ!R123+'ASXY-TI1S'!R123+'ASXY-TI2S'!R123+'ASXY-TI3S'!R123+ASZ!R123+'MBXY-TI1S'!R123+'MBXY-TI2S'!R123+MBZ!R123+'MSXY-TI1S'!R123+'MSXY-TI2S'!R123++'MSXY-TI3S'!R123+MSZ!R123+'DEC-U'!R123+DECR!R123+'DBH-U'!R123+DBHR!R123+AMIL!R123</f>
        <v>112.89393336315739</v>
      </c>
      <c r="D123" s="19">
        <f>'DEC-OS'!S123+'DEC-OH'!S123+'DEC-OI'!S123+'DBH-OS'!S123+'DBH-OH'!S123+'DBH-OI'!S123+XCLH!S123+XCLA!S123+DRFR!S123+DSFS!S123+DSTG!S123+XYM1!S123+XYM2!S123+XYM3E!S123+XYM4E!S123+SAGE!S123+'ABXY-TI1S'!S123+'ABXY-TI2S'!S123+ABZ!S123+'ASXY-TI1S'!S123+'ASXY-TI2S'!S123+'ASXY-TI3S'!S123+ASZ!S123+'MBXY-TI1S'!S123+'MBXY-TI2S'!S123+MBZ!S123+'MSXY-TI1S'!S123+'MSXY-TI2S'!S123++'MSXY-TI3S'!S123+MSZ!S123+'DEC-U'!S123+DECR!S123+'DBH-U'!S123+DBHR!S123+AMIL!S123</f>
        <v>40.942670173107693</v>
      </c>
      <c r="E123" s="19">
        <f>'DEC-OS'!T123+'DEC-OH'!T123+'DEC-OI'!T123+'DBH-OS'!T123+'DBH-OH'!T123+'DBH-OI'!T123+XCLH!T123+XCLA!T123+DRFR!T123+DSFS!T123+DSTG!T123+XYM1!T123+XYM2!T123+XYM3E!T123+XYM4E!T123+SAGE!T123+'ABXY-TI1S'!T123+'ABXY-TI2S'!T123+ABZ!T123+'ASXY-TI1S'!T123+'ASXY-TI2S'!T123+'ASXY-TI3S'!T123+ASZ!T123+'MBXY-TI1S'!T123+'MBXY-TI2S'!T123+MBZ!T123+'MSXY-TI1S'!T123+'MSXY-TI2S'!T123++'MSXY-TI3S'!T123+MSZ!T123+'DEC-U'!T123+DECR!T123+'DBH-U'!T123+DBHR!T123+AMIL!T123</f>
        <v>48.463124582612608</v>
      </c>
      <c r="F123" s="19">
        <f>'DEC-OS'!U123+'DEC-OH'!U123+'DEC-OI'!U123+'DBH-OS'!U123+'DBH-OH'!U123+'DBH-OI'!U123+XCLH!U123+XCLA!U123+DRFR!U123+DSFS!U123+DSTG!U123+XYM1!U123+XYM2!U123+XYM3E!U123+XYM4E!U123+SAGE!U123+'ABXY-TI1S'!U123+'ABXY-TI2S'!U123+ABZ!U123+'ASXY-TI1S'!U123+'ASXY-TI2S'!U123+'ASXY-TI3S'!U123+ASZ!U123+'MBXY-TI1S'!U123+'MBXY-TI2S'!U123+MBZ!U123+'MSXY-TI1S'!U123+'MSXY-TI2S'!U123++'MSXY-TI3S'!U123+MSZ!U123+'DEC-U'!U123+DECR!U123+'DBH-U'!U123+DBHR!U123+AMIL!U123</f>
        <v>-24.484069699881726</v>
      </c>
      <c r="G123" s="19">
        <f>'DEC-OS'!V123+'DEC-OH'!V123+'DEC-OI'!V123+'DBH-OS'!V123+'DBH-OH'!V123+'DBH-OI'!V123+XCLH!V123+XCLA!V123+DRFR!V123+DSFS!V123+DSTG!V123+XYM1!V123+XYM2!V123+XYM3E!V123+XYM4E!V123+SAGE!V123+'ABXY-TI1S'!V123+'ABXY-TI2S'!V123+ABZ!V123+'ASXY-TI1S'!V123+'ASXY-TI2S'!V123+'ASXY-TI3S'!V123+ASZ!V123+'MBXY-TI1S'!V123+'MBXY-TI2S'!V123+MBZ!V123+'MSXY-TI1S'!V123+'MSXY-TI2S'!V123++'MSXY-TI3S'!V123+MSZ!V123+'DEC-U'!V123+DECR!V123+'DBH-U'!V123+DBHR!V123+AMIL!V123</f>
        <v>4.0149291798621514</v>
      </c>
      <c r="H123" s="20">
        <f t="shared" si="18"/>
        <v>40.509207621549429</v>
      </c>
      <c r="I123" s="20">
        <f t="shared" si="19"/>
        <v>86.257916642955507</v>
      </c>
      <c r="J123" s="20">
        <f t="shared" si="20"/>
        <v>100.36327491498021</v>
      </c>
      <c r="K123" s="20">
        <f t="shared" si="21"/>
        <v>25.609481044300558</v>
      </c>
      <c r="L123" s="20">
        <f t="shared" si="22"/>
        <v>4.9914060503029551</v>
      </c>
      <c r="M123" s="20">
        <f t="shared" si="23"/>
        <v>-51.020192598083568</v>
      </c>
      <c r="N123" s="88">
        <f>COS(Wellpath!$L123)*COS(Wellpath!$M123)</f>
        <v>-4.5824602436351407E-3</v>
      </c>
      <c r="O123" s="88">
        <f>-SIN(Wellpath!$M123)</f>
        <v>0.9917608370004416</v>
      </c>
      <c r="P123" s="88">
        <f>SIN(Wellpath!$L123)*COS(Wellpath!$M123)</f>
        <v>0.12802126093074942</v>
      </c>
      <c r="Q123" s="88">
        <f>COS(Wellpath!$L123)*SIN(Wellpath!$M123)</f>
        <v>3.5476888147687305E-2</v>
      </c>
      <c r="R123" s="88">
        <f>COS(Wellpath!$M123)</f>
        <v>0.12810324817186927</v>
      </c>
      <c r="S123" s="88">
        <f>SIN(Wellpath!$L123)*SIN(Wellpath!$M123)</f>
        <v>-0.99112610106644505</v>
      </c>
      <c r="T123" s="88">
        <f>-SIN(Wellpath!$L123)</f>
        <v>-0.99935999092692918</v>
      </c>
      <c r="U123" s="88">
        <v>0</v>
      </c>
      <c r="V123" s="88">
        <f>COS(Wellpath!$L123)</f>
        <v>-3.5771616325349524E-2</v>
      </c>
    </row>
    <row r="124" spans="1:22" x14ac:dyDescent="0.25">
      <c r="A124" s="26">
        <f>Wellpath!E124</f>
        <v>3480</v>
      </c>
      <c r="B124" s="19">
        <f>'DEC-OS'!Q124+'DEC-OH'!Q124+'DEC-OI'!Q124+'DBH-OS'!Q124+'DBH-OH'!Q124+'DBH-OI'!Q124+XCLH!Q124+XCLA!Q124+DRFR!Q124+DSFS!Q124+DSTG!Q124+XYM1!Q124+XYM2!Q124+XYM3E!Q124+XYM4E!Q124+SAGE!Q124+'ABXY-TI1S'!Q124+'ABXY-TI2S'!Q124+ABZ!Q124+'ASXY-TI1S'!Q124+'ASXY-TI2S'!Q124+'ASXY-TI3S'!Q124+ASZ!Q124+'MBXY-TI1S'!Q124+'MBXY-TI2S'!Q124+MBZ!Q124+'MSXY-TI1S'!Q124+'MSXY-TI2S'!Q124++'MSXY-TI3S'!Q124+MSZ!Q124+'DEC-U'!Q124+DECR!Q124+'DBH-U'!Q124+DBHR!Q124+AMIL!Q124</f>
        <v>79.440852460953153</v>
      </c>
      <c r="C124" s="19">
        <f>'DEC-OS'!R124+'DEC-OH'!R124+'DEC-OI'!R124+'DBH-OS'!R124+'DBH-OH'!R124+'DBH-OI'!R124+XCLH!R124+XCLA!R124+DRFR!R124+DSFS!R124+DSTG!R124+XYM1!R124+XYM2!R124+XYM3E!R124+XYM4E!R124+SAGE!R124+'ABXY-TI1S'!R124+'ABXY-TI2S'!R124+ABZ!R124+'ASXY-TI1S'!R124+'ASXY-TI2S'!R124+'ASXY-TI3S'!R124+ASZ!R124+'MBXY-TI1S'!R124+'MBXY-TI2S'!R124+MBZ!R124+'MSXY-TI1S'!R124+'MSXY-TI2S'!R124++'MSXY-TI3S'!R124+MSZ!R124+'DEC-U'!R124+DECR!R124+'DBH-U'!R124+DBHR!R124+AMIL!R124</f>
        <v>113.23745718254901</v>
      </c>
      <c r="D124" s="19">
        <f>'DEC-OS'!S124+'DEC-OH'!S124+'DEC-OI'!S124+'DBH-OS'!S124+'DBH-OH'!S124+'DBH-OI'!S124+XCLH!S124+XCLA!S124+DRFR!S124+DSFS!S124+DSTG!S124+XYM1!S124+XYM2!S124+XYM3E!S124+XYM4E!S124+SAGE!S124+'ABXY-TI1S'!S124+'ABXY-TI2S'!S124+ABZ!S124+'ASXY-TI1S'!S124+'ASXY-TI2S'!S124+'ASXY-TI3S'!S124+ASZ!S124+'MBXY-TI1S'!S124+'MBXY-TI2S'!S124+MBZ!S124+'MSXY-TI1S'!S124+'MSXY-TI2S'!S124++'MSXY-TI3S'!S124+MSZ!S124+'DEC-U'!S124+DECR!S124+'DBH-U'!S124+DBHR!S124+AMIL!S124</f>
        <v>42.276920720996827</v>
      </c>
      <c r="E124" s="19">
        <f>'DEC-OS'!T124+'DEC-OH'!T124+'DEC-OI'!T124+'DBH-OS'!T124+'DBH-OH'!T124+'DBH-OI'!T124+XCLH!T124+XCLA!T124+DRFR!T124+DSFS!T124+DSTG!T124+XYM1!T124+XYM2!T124+XYM3E!T124+XYM4E!T124+SAGE!T124+'ABXY-TI1S'!T124+'ABXY-TI2S'!T124+ABZ!T124+'ASXY-TI1S'!T124+'ASXY-TI2S'!T124+'ASXY-TI3S'!T124+ASZ!T124+'MBXY-TI1S'!T124+'MBXY-TI2S'!T124+MBZ!T124+'MSXY-TI1S'!T124+'MSXY-TI2S'!T124++'MSXY-TI3S'!T124+MSZ!T124+'DEC-U'!T124+DECR!T124+'DBH-U'!T124+DBHR!T124+AMIL!T124</f>
        <v>51.498458876607387</v>
      </c>
      <c r="F124" s="19">
        <f>'DEC-OS'!U124+'DEC-OH'!U124+'DEC-OI'!U124+'DBH-OS'!U124+'DBH-OH'!U124+'DBH-OI'!U124+XCLH!U124+XCLA!U124+DRFR!U124+DSFS!U124+DSTG!U124+XYM1!U124+XYM2!U124+XYM3E!U124+XYM4E!U124+SAGE!U124+'ABXY-TI1S'!U124+'ABXY-TI2S'!U124+ABZ!U124+'ASXY-TI1S'!U124+'ASXY-TI2S'!U124+'ASXY-TI3S'!U124+ASZ!U124+'MBXY-TI1S'!U124+'MBXY-TI2S'!U124+MBZ!U124+'MSXY-TI1S'!U124+'MSXY-TI2S'!U124++'MSXY-TI3S'!U124+MSZ!U124+'DEC-U'!U124+DECR!U124+'DBH-U'!U124+DBHR!U124+AMIL!U124</f>
        <v>-24.992314630276802</v>
      </c>
      <c r="G124" s="19">
        <f>'DEC-OS'!V124+'DEC-OH'!V124+'DEC-OI'!V124+'DBH-OS'!V124+'DBH-OH'!V124+'DBH-OI'!V124+XCLH!V124+XCLA!V124+DRFR!V124+DSFS!V124+DSTG!V124+XYM1!V124+XYM2!V124+XYM3E!V124+XYM4E!V124+SAGE!V124+'ABXY-TI1S'!V124+'ABXY-TI2S'!V124+ABZ!V124+'ASXY-TI1S'!V124+'ASXY-TI2S'!V124+'ASXY-TI3S'!V124+ASZ!V124+'MBXY-TI1S'!V124+'MBXY-TI2S'!V124+MBZ!V124+'MSXY-TI1S'!V124+'MSXY-TI2S'!V124++'MSXY-TI3S'!V124+MSZ!V124+'DEC-U'!V124+DECR!V124+'DBH-U'!V124+DBHR!V124+AMIL!V124</f>
        <v>3.9600914570312509</v>
      </c>
      <c r="H124" s="20">
        <f t="shared" si="18"/>
        <v>42.237633034926432</v>
      </c>
      <c r="I124" s="20">
        <f t="shared" si="19"/>
        <v>77.423195262571838</v>
      </c>
      <c r="J124" s="20">
        <f t="shared" si="20"/>
        <v>115.29440206700066</v>
      </c>
      <c r="K124" s="20">
        <f t="shared" si="21"/>
        <v>29.46455631871666</v>
      </c>
      <c r="L124" s="20">
        <f t="shared" si="22"/>
        <v>-3.0244971529904205</v>
      </c>
      <c r="M124" s="20">
        <f t="shared" si="23"/>
        <v>-48.373051673972583</v>
      </c>
      <c r="N124" s="88">
        <f>COS(Wellpath!$L124)*COS(Wellpath!$M124)</f>
        <v>1.7462225139019477E-3</v>
      </c>
      <c r="O124" s="88">
        <f>-SIN(Wellpath!$M124)</f>
        <v>0.99980552331219441</v>
      </c>
      <c r="P124" s="88">
        <f>SIN(Wellpath!$L124)*COS(Wellpath!$M124)</f>
        <v>-1.9643478850777312E-2</v>
      </c>
      <c r="Q124" s="88">
        <f>COS(Wellpath!$L124)*SIN(Wellpath!$M124)</f>
        <v>8.8529387285272113E-2</v>
      </c>
      <c r="R124" s="88">
        <f>COS(Wellpath!$M124)</f>
        <v>-1.9720942026916301E-2</v>
      </c>
      <c r="S124" s="88">
        <f>SIN(Wellpath!$L124)*SIN(Wellpath!$M124)</f>
        <v>-0.99587832190105696</v>
      </c>
      <c r="T124" s="88">
        <f>-SIN(Wellpath!$L124)</f>
        <v>-0.99607203469117944</v>
      </c>
      <c r="U124" s="88">
        <v>0</v>
      </c>
      <c r="V124" s="88">
        <f>COS(Wellpath!$L124)</f>
        <v>-8.8546607536222177E-2</v>
      </c>
    </row>
    <row r="125" spans="1:22" x14ac:dyDescent="0.25">
      <c r="A125" s="26">
        <f>Wellpath!E125</f>
        <v>3510</v>
      </c>
      <c r="B125" s="19">
        <f>'DEC-OS'!Q125+'DEC-OH'!Q125+'DEC-OI'!Q125+'DBH-OS'!Q125+'DBH-OH'!Q125+'DBH-OI'!Q125+XCLH!Q125+XCLA!Q125+DRFR!Q125+DSFS!Q125+DSTG!Q125+XYM1!Q125+XYM2!Q125+XYM3E!Q125+XYM4E!Q125+SAGE!Q125+'ABXY-TI1S'!Q125+'ABXY-TI2S'!Q125+ABZ!Q125+'ASXY-TI1S'!Q125+'ASXY-TI2S'!Q125+'ASXY-TI3S'!Q125+ASZ!Q125+'MBXY-TI1S'!Q125+'MBXY-TI2S'!Q125+MBZ!Q125+'MSXY-TI1S'!Q125+'MSXY-TI2S'!Q125++'MSXY-TI3S'!Q125+MSZ!Q125+'DEC-U'!Q125+DECR!Q125+'DBH-U'!Q125+DBHR!Q125+AMIL!Q125</f>
        <v>85.706077184755401</v>
      </c>
      <c r="C125" s="19">
        <f>'DEC-OS'!R125+'DEC-OH'!R125+'DEC-OI'!R125+'DBH-OS'!R125+'DBH-OH'!R125+'DBH-OI'!R125+XCLH!R125+XCLA!R125+DRFR!R125+DSFS!R125+DSTG!R125+XYM1!R125+XYM2!R125+XYM3E!R125+XYM4E!R125+SAGE!R125+'ABXY-TI1S'!R125+'ABXY-TI2S'!R125+ABZ!R125+'ASXY-TI1S'!R125+'ASXY-TI2S'!R125+'ASXY-TI3S'!R125+ASZ!R125+'MBXY-TI1S'!R125+'MBXY-TI2S'!R125+MBZ!R125+'MSXY-TI1S'!R125+'MSXY-TI2S'!R125++'MSXY-TI3S'!R125+MSZ!R125+'DEC-U'!R125+DECR!R125+'DBH-U'!R125+DBHR!R125+AMIL!R125</f>
        <v>112.76325878203272</v>
      </c>
      <c r="D125" s="19">
        <f>'DEC-OS'!S125+'DEC-OH'!S125+'DEC-OI'!S125+'DBH-OS'!S125+'DBH-OH'!S125+'DBH-OI'!S125+XCLH!S125+XCLA!S125+DRFR!S125+DSFS!S125+DSTG!S125+XYM1!S125+XYM2!S125+XYM3E!S125+XYM4E!S125+SAGE!S125+'ABXY-TI1S'!S125+'ABXY-TI2S'!S125+ABZ!S125+'ASXY-TI1S'!S125+'ASXY-TI2S'!S125+'ASXY-TI3S'!S125+ASZ!S125+'MBXY-TI1S'!S125+'MBXY-TI2S'!S125+MBZ!S125+'MSXY-TI1S'!S125+'MSXY-TI2S'!S125++'MSXY-TI3S'!S125+MSZ!S125+'DEC-U'!S125+DECR!S125+'DBH-U'!S125+DBHR!S125+AMIL!S125</f>
        <v>43.619576904699116</v>
      </c>
      <c r="E125" s="19">
        <f>'DEC-OS'!T125+'DEC-OH'!T125+'DEC-OI'!T125+'DBH-OS'!T125+'DBH-OH'!T125+'DBH-OI'!T125+XCLH!T125+XCLA!T125+DRFR!T125+DSFS!T125+DSTG!T125+XYM1!T125+XYM2!T125+XYM3E!T125+XYM4E!T125+SAGE!T125+'ABXY-TI1S'!T125+'ABXY-TI2S'!T125+ABZ!T125+'ASXY-TI1S'!T125+'ASXY-TI2S'!T125+'ASXY-TI3S'!T125+ASZ!T125+'MBXY-TI1S'!T125+'MBXY-TI2S'!T125+MBZ!T125+'MSXY-TI1S'!T125+'MSXY-TI2S'!T125++'MSXY-TI3S'!T125+MSZ!T125+'DEC-U'!T125+DECR!T125+'DBH-U'!T125+DBHR!T125+AMIL!T125</f>
        <v>53.91762888383068</v>
      </c>
      <c r="F125" s="19">
        <f>'DEC-OS'!U125+'DEC-OH'!U125+'DEC-OI'!U125+'DBH-OS'!U125+'DBH-OH'!U125+'DBH-OI'!U125+XCLH!U125+XCLA!U125+DRFR!U125+DSFS!U125+DSTG!U125+XYM1!U125+XYM2!U125+XYM3E!U125+XYM4E!U125+SAGE!U125+'ABXY-TI1S'!U125+'ABXY-TI2S'!U125+ABZ!U125+'ASXY-TI1S'!U125+'ASXY-TI2S'!U125+'ASXY-TI3S'!U125+ASZ!U125+'MBXY-TI1S'!U125+'MBXY-TI2S'!U125+MBZ!U125+'MSXY-TI1S'!U125+'MSXY-TI2S'!U125++'MSXY-TI3S'!U125+MSZ!U125+'DEC-U'!U125+DECR!U125+'DBH-U'!U125+DBHR!U125+AMIL!U125</f>
        <v>-25.515103353850012</v>
      </c>
      <c r="G125" s="19">
        <f>'DEC-OS'!V125+'DEC-OH'!V125+'DEC-OI'!V125+'DBH-OS'!V125+'DBH-OH'!V125+'DBH-OI'!V125+XCLH!V125+XCLA!V125+DRFR!V125+DSFS!V125+DSTG!V125+XYM1!V125+XYM2!V125+XYM3E!V125+XYM4E!V125+SAGE!V125+'ABXY-TI1S'!V125+'ABXY-TI2S'!V125+ABZ!V125+'ASXY-TI1S'!V125+'ASXY-TI2S'!V125+'ASXY-TI3S'!V125+ASZ!V125+'MBXY-TI1S'!V125+'MBXY-TI2S'!V125+MBZ!V125+'MSXY-TI1S'!V125+'MSXY-TI2S'!V125++'MSXY-TI3S'!V125+MSZ!V125+'DEC-U'!V125+DECR!V125+'DBH-U'!V125+DBHR!V125+AMIL!V125</f>
        <v>3.8691360636405396</v>
      </c>
      <c r="H125" s="20">
        <f t="shared" si="18"/>
        <v>45.424582447003985</v>
      </c>
      <c r="I125" s="20">
        <f t="shared" si="19"/>
        <v>68.564853973477966</v>
      </c>
      <c r="J125" s="20">
        <f t="shared" si="20"/>
        <v>128.0994764510053</v>
      </c>
      <c r="K125" s="20">
        <f t="shared" si="21"/>
        <v>32.003563425453542</v>
      </c>
      <c r="L125" s="20">
        <f t="shared" si="22"/>
        <v>-12.358078691131883</v>
      </c>
      <c r="M125" s="20">
        <f t="shared" si="23"/>
        <v>-42.320482052033327</v>
      </c>
      <c r="N125" s="88">
        <f>COS(Wellpath!$L125)*COS(Wellpath!$M125)</f>
        <v>2.344918943289892E-2</v>
      </c>
      <c r="O125" s="88">
        <f>-SIN(Wellpath!$M125)</f>
        <v>0.98570346908885353</v>
      </c>
      <c r="P125" s="88">
        <f>SIN(Wellpath!$L125)*COS(Wellpath!$M125)</f>
        <v>-0.16684965250530084</v>
      </c>
      <c r="Q125" s="88">
        <f>COS(Wellpath!$L125)*SIN(Wellpath!$M125)</f>
        <v>0.13718340842018967</v>
      </c>
      <c r="R125" s="88">
        <f>COS(Wellpath!$M125)</f>
        <v>-0.1684893795650029</v>
      </c>
      <c r="S125" s="88">
        <f>SIN(Wellpath!$L125)*SIN(Wellpath!$M125)</f>
        <v>-0.97611067068648516</v>
      </c>
      <c r="T125" s="88">
        <f>-SIN(Wellpath!$L125)</f>
        <v>-0.99026806874157036</v>
      </c>
      <c r="U125" s="88">
        <v>0</v>
      </c>
      <c r="V125" s="88">
        <f>COS(Wellpath!$L125)</f>
        <v>-0.13917310096006535</v>
      </c>
    </row>
    <row r="126" spans="1:22" x14ac:dyDescent="0.25">
      <c r="A126" s="26">
        <f>Wellpath!E126</f>
        <v>3540</v>
      </c>
      <c r="B126" s="19">
        <f>'DEC-OS'!Q126+'DEC-OH'!Q126+'DEC-OI'!Q126+'DBH-OS'!Q126+'DBH-OH'!Q126+'DBH-OI'!Q126+XCLH!Q126+XCLA!Q126+DRFR!Q126+DSFS!Q126+DSTG!Q126+XYM1!Q126+XYM2!Q126+XYM3E!Q126+XYM4E!Q126+SAGE!Q126+'ABXY-TI1S'!Q126+'ABXY-TI2S'!Q126+ABZ!Q126+'ASXY-TI1S'!Q126+'ASXY-TI2S'!Q126+'ASXY-TI3S'!Q126+ASZ!Q126+'MBXY-TI1S'!Q126+'MBXY-TI2S'!Q126+MBZ!Q126+'MSXY-TI1S'!Q126+'MSXY-TI2S'!Q126++'MSXY-TI3S'!Q126+MSZ!Q126+'DEC-U'!Q126+DECR!Q126+'DBH-U'!Q126+DBHR!Q126+AMIL!Q126</f>
        <v>91.816850396452452</v>
      </c>
      <c r="C126" s="19">
        <f>'DEC-OS'!R126+'DEC-OH'!R126+'DEC-OI'!R126+'DBH-OS'!R126+'DBH-OH'!R126+'DBH-OI'!R126+XCLH!R126+XCLA!R126+DRFR!R126+DSFS!R126+DSTG!R126+XYM1!R126+XYM2!R126+XYM3E!R126+XYM4E!R126+SAGE!R126+'ABXY-TI1S'!R126+'ABXY-TI2S'!R126+ABZ!R126+'ASXY-TI1S'!R126+'ASXY-TI2S'!R126+'ASXY-TI3S'!R126+ASZ!R126+'MBXY-TI1S'!R126+'MBXY-TI2S'!R126+MBZ!R126+'MSXY-TI1S'!R126+'MSXY-TI2S'!R126++'MSXY-TI3S'!R126+MSZ!R126+'DEC-U'!R126+DECR!R126+'DBH-U'!R126+DBHR!R126+AMIL!R126</f>
        <v>111.60024940153436</v>
      </c>
      <c r="D126" s="19">
        <f>'DEC-OS'!S126+'DEC-OH'!S126+'DEC-OI'!S126+'DBH-OS'!S126+'DBH-OH'!S126+'DBH-OI'!S126+XCLH!S126+XCLA!S126+DRFR!S126+DSFS!S126+DSTG!S126+XYM1!S126+XYM2!S126+XYM3E!S126+XYM4E!S126+SAGE!S126+'ABXY-TI1S'!S126+'ABXY-TI2S'!S126+ABZ!S126+'ASXY-TI1S'!S126+'ASXY-TI2S'!S126+'ASXY-TI3S'!S126+ASZ!S126+'MBXY-TI1S'!S126+'MBXY-TI2S'!S126+MBZ!S126+'MSXY-TI1S'!S126+'MSXY-TI2S'!S126++'MSXY-TI3S'!S126+MSZ!S126+'DEC-U'!S126+DECR!S126+'DBH-U'!S126+DBHR!S126+AMIL!S126</f>
        <v>44.963868665123108</v>
      </c>
      <c r="E126" s="19">
        <f>'DEC-OS'!T126+'DEC-OH'!T126+'DEC-OI'!T126+'DBH-OS'!T126+'DBH-OH'!T126+'DBH-OI'!T126+XCLH!T126+XCLA!T126+DRFR!T126+DSFS!T126+DSTG!T126+XYM1!T126+XYM2!T126+XYM3E!T126+XYM4E!T126+SAGE!T126+'ABXY-TI1S'!T126+'ABXY-TI2S'!T126+ABZ!T126+'ASXY-TI1S'!T126+'ASXY-TI2S'!T126+'ASXY-TI3S'!T126+ASZ!T126+'MBXY-TI1S'!T126+'MBXY-TI2S'!T126+MBZ!T126+'MSXY-TI1S'!T126+'MSXY-TI2S'!T126++'MSXY-TI3S'!T126+MSZ!T126+'DEC-U'!T126+DECR!T126+'DBH-U'!T126+DBHR!T126+AMIL!T126</f>
        <v>55.616188219482453</v>
      </c>
      <c r="F126" s="19">
        <f>'DEC-OS'!U126+'DEC-OH'!U126+'DEC-OI'!U126+'DBH-OS'!U126+'DBH-OH'!U126+'DBH-OI'!U126+XCLH!U126+XCLA!U126+DRFR!U126+DSFS!U126+DSTG!U126+XYM1!U126+XYM2!U126+XYM3E!U126+XYM4E!U126+SAGE!U126+'ABXY-TI1S'!U126+'ABXY-TI2S'!U126+ABZ!U126+'ASXY-TI1S'!U126+'ASXY-TI2S'!U126+'ASXY-TI3S'!U126+ASZ!U126+'MBXY-TI1S'!U126+'MBXY-TI2S'!U126+MBZ!U126+'MSXY-TI1S'!U126+'MSXY-TI2S'!U126++'MSXY-TI3S'!U126+MSZ!U126+'DEC-U'!U126+DECR!U126+'DBH-U'!U126+DBHR!U126+AMIL!U126</f>
        <v>-26.061254866480482</v>
      </c>
      <c r="G126" s="19">
        <f>'DEC-OS'!V126+'DEC-OH'!V126+'DEC-OI'!V126+'DBH-OS'!V126+'DBH-OH'!V126+'DBH-OI'!V126+XCLH!V126+XCLA!V126+DRFR!V126+DSFS!V126+DSTG!V126+XYM1!V126+XYM2!V126+XYM3E!V126+XYM4E!V126+SAGE!V126+'ABXY-TI1S'!V126+'ABXY-TI2S'!V126+ABZ!V126+'ASXY-TI1S'!V126+'ASXY-TI2S'!V126+'ASXY-TI3S'!V126+ASZ!V126+'MBXY-TI1S'!V126+'MBXY-TI2S'!V126+MBZ!V126+'MSXY-TI1S'!V126+'MSXY-TI2S'!V126++'MSXY-TI3S'!V126+MSZ!V126+'DEC-U'!V126+DECR!V126+'DBH-U'!V126+DBHR!V126+AMIL!V126</f>
        <v>3.7459851403101059</v>
      </c>
      <c r="H126" s="20">
        <f t="shared" si="18"/>
        <v>50.075026074515762</v>
      </c>
      <c r="I126" s="20">
        <f t="shared" si="19"/>
        <v>60.486025931251099</v>
      </c>
      <c r="J126" s="20">
        <f t="shared" si="20"/>
        <v>137.81991645734308</v>
      </c>
      <c r="K126" s="20">
        <f t="shared" si="21"/>
        <v>32.655657848821356</v>
      </c>
      <c r="L126" s="20">
        <f t="shared" si="22"/>
        <v>-22.2796935700548</v>
      </c>
      <c r="M126" s="20">
        <f t="shared" si="23"/>
        <v>-33.117309375834715</v>
      </c>
      <c r="N126" s="88">
        <f>COS(Wellpath!$L126)*COS(Wellpath!$M126)</f>
        <v>5.8791144351699583E-2</v>
      </c>
      <c r="O126" s="88">
        <f>-SIN(Wellpath!$M126)</f>
        <v>0.94893108834176365</v>
      </c>
      <c r="P126" s="88">
        <f>SIN(Wellpath!$L126)*COS(Wellpath!$M126)</f>
        <v>-0.30995707916473481</v>
      </c>
      <c r="Q126" s="88">
        <f>COS(Wellpath!$L126)*SIN(Wellpath!$M126)</f>
        <v>0.1768357406381825</v>
      </c>
      <c r="R126" s="88">
        <f>COS(Wellpath!$M126)</f>
        <v>-0.31548342203436941</v>
      </c>
      <c r="S126" s="88">
        <f>SIN(Wellpath!$L126)*SIN(Wellpath!$M126)</f>
        <v>-0.93230860301427532</v>
      </c>
      <c r="T126" s="88">
        <f>-SIN(Wellpath!$L126)</f>
        <v>-0.98248293734739389</v>
      </c>
      <c r="U126" s="88">
        <v>0</v>
      </c>
      <c r="V126" s="88">
        <f>COS(Wellpath!$L126)</f>
        <v>-0.18635256322690311</v>
      </c>
    </row>
    <row r="127" spans="1:22" x14ac:dyDescent="0.25">
      <c r="A127" s="26">
        <f>Wellpath!E127</f>
        <v>3570</v>
      </c>
      <c r="B127" s="19">
        <f>'DEC-OS'!Q127+'DEC-OH'!Q127+'DEC-OI'!Q127+'DBH-OS'!Q127+'DBH-OH'!Q127+'DBH-OI'!Q127+XCLH!Q127+XCLA!Q127+DRFR!Q127+DSFS!Q127+DSTG!Q127+XYM1!Q127+XYM2!Q127+XYM3E!Q127+XYM4E!Q127+SAGE!Q127+'ABXY-TI1S'!Q127+'ABXY-TI2S'!Q127+ABZ!Q127+'ASXY-TI1S'!Q127+'ASXY-TI2S'!Q127+'ASXY-TI3S'!Q127+ASZ!Q127+'MBXY-TI1S'!Q127+'MBXY-TI2S'!Q127+MBZ!Q127+'MSXY-TI1S'!Q127+'MSXY-TI2S'!Q127++'MSXY-TI3S'!Q127+MSZ!Q127+'DEC-U'!Q127+DECR!Q127+'DBH-U'!Q127+DBHR!Q127+AMIL!Q127</f>
        <v>97.502098151060821</v>
      </c>
      <c r="C127" s="19">
        <f>'DEC-OS'!R127+'DEC-OH'!R127+'DEC-OI'!R127+'DBH-OS'!R127+'DBH-OH'!R127+'DBH-OI'!R127+XCLH!R127+XCLA!R127+DRFR!R127+DSFS!R127+DSTG!R127+XYM1!R127+XYM2!R127+XYM3E!R127+XYM4E!R127+SAGE!R127+'ABXY-TI1S'!R127+'ABXY-TI2S'!R127+ABZ!R127+'ASXY-TI1S'!R127+'ASXY-TI2S'!R127+'ASXY-TI3S'!R127+ASZ!R127+'MBXY-TI1S'!R127+'MBXY-TI2S'!R127+MBZ!R127+'MSXY-TI1S'!R127+'MSXY-TI2S'!R127++'MSXY-TI3S'!R127+MSZ!R127+'DEC-U'!R127+DECR!R127+'DBH-U'!R127+DBHR!R127+AMIL!R127</f>
        <v>109.9209112730635</v>
      </c>
      <c r="D127" s="19">
        <f>'DEC-OS'!S127+'DEC-OH'!S127+'DEC-OI'!S127+'DBH-OS'!S127+'DBH-OH'!S127+'DBH-OI'!S127+XCLH!S127+XCLA!S127+DRFR!S127+DSFS!S127+DSTG!S127+XYM1!S127+XYM2!S127+XYM3E!S127+XYM4E!S127+SAGE!S127+'ABXY-TI1S'!S127+'ABXY-TI2S'!S127+ABZ!S127+'ASXY-TI1S'!S127+'ASXY-TI2S'!S127+'ASXY-TI3S'!S127+ASZ!S127+'MBXY-TI1S'!S127+'MBXY-TI2S'!S127+MBZ!S127+'MSXY-TI1S'!S127+'MSXY-TI2S'!S127++'MSXY-TI3S'!S127+MSZ!S127+'DEC-U'!S127+DECR!S127+'DBH-U'!S127+DBHR!S127+AMIL!S127</f>
        <v>46.304892247494941</v>
      </c>
      <c r="E127" s="19">
        <f>'DEC-OS'!T127+'DEC-OH'!T127+'DEC-OI'!T127+'DBH-OS'!T127+'DBH-OH'!T127+'DBH-OI'!T127+XCLH!T127+XCLA!T127+DRFR!T127+DSFS!T127+DSTG!T127+XYM1!T127+XYM2!T127+XYM3E!T127+XYM4E!T127+SAGE!T127+'ABXY-TI1S'!T127+'ABXY-TI2S'!T127+ABZ!T127+'ASXY-TI1S'!T127+'ASXY-TI2S'!T127+'ASXY-TI3S'!T127+ASZ!T127+'MBXY-TI1S'!T127+'MBXY-TI2S'!T127+MBZ!T127+'MSXY-TI1S'!T127+'MSXY-TI2S'!T127++'MSXY-TI3S'!T127+MSZ!T127+'DEC-U'!T127+DECR!T127+'DBH-U'!T127+DBHR!T127+AMIL!T127</f>
        <v>56.562935209246177</v>
      </c>
      <c r="F127" s="19">
        <f>'DEC-OS'!U127+'DEC-OH'!U127+'DEC-OI'!U127+'DBH-OS'!U127+'DBH-OH'!U127+'DBH-OI'!U127+XCLH!U127+XCLA!U127+DRFR!U127+DSFS!U127+DSTG!U127+XYM1!U127+XYM2!U127+XYM3E!U127+XYM4E!U127+SAGE!U127+'ABXY-TI1S'!U127+'ABXY-TI2S'!U127+ABZ!U127+'ASXY-TI1S'!U127+'ASXY-TI2S'!U127+'ASXY-TI3S'!U127+ASZ!U127+'MBXY-TI1S'!U127+'MBXY-TI2S'!U127+MBZ!U127+'MSXY-TI1S'!U127+'MSXY-TI2S'!U127++'MSXY-TI3S'!U127+MSZ!U127+'DEC-U'!U127+DECR!U127+'DBH-U'!U127+DBHR!U127+AMIL!U127</f>
        <v>-26.638112397741686</v>
      </c>
      <c r="G127" s="19">
        <f>'DEC-OS'!V127+'DEC-OH'!V127+'DEC-OI'!V127+'DBH-OS'!V127+'DBH-OH'!V127+'DBH-OI'!V127+XCLH!V127+XCLA!V127+DRFR!V127+DSFS!V127+DSTG!V127+XYM1!V127+XYM2!V127+XYM3E!V127+XYM4E!V127+SAGE!V127+'ABXY-TI1S'!V127+'ABXY-TI2S'!V127+ABZ!V127+'ASXY-TI1S'!V127+'ASXY-TI2S'!V127+'ASXY-TI3S'!V127+ASZ!V127+'MBXY-TI1S'!V127+'MBXY-TI2S'!V127+MBZ!V127+'MSXY-TI1S'!V127+'MSXY-TI2S'!V127++'MSXY-TI3S'!V127+MSZ!V127+'DEC-U'!V127+DECR!V127+'DBH-U'!V127+DBHR!V127+AMIL!V127</f>
        <v>3.5990790943738995</v>
      </c>
      <c r="H127" s="20">
        <f t="shared" si="18"/>
        <v>55.916431312527592</v>
      </c>
      <c r="I127" s="20">
        <f t="shared" si="19"/>
        <v>54.076334590714765</v>
      </c>
      <c r="J127" s="20">
        <f t="shared" si="20"/>
        <v>143.73513576837692</v>
      </c>
      <c r="K127" s="20">
        <f t="shared" si="21"/>
        <v>31.028666862524162</v>
      </c>
      <c r="L127" s="20">
        <f t="shared" si="22"/>
        <v>-31.894296256462251</v>
      </c>
      <c r="M127" s="20">
        <f t="shared" si="23"/>
        <v>-21.289550242982656</v>
      </c>
      <c r="N127" s="88">
        <f>COS(Wellpath!$L127)*COS(Wellpath!$M127)</f>
        <v>0.10471827287427517</v>
      </c>
      <c r="O127" s="88">
        <f>-SIN(Wellpath!$M127)</f>
        <v>0.88917691546802546</v>
      </c>
      <c r="P127" s="88">
        <f>SIN(Wellpath!$L127)*COS(Wellpath!$M127)</f>
        <v>-0.44541946109818414</v>
      </c>
      <c r="Q127" s="88">
        <f>COS(Wellpath!$L127)*SIN(Wellpath!$M127)</f>
        <v>0.2034975654985165</v>
      </c>
      <c r="R127" s="88">
        <f>COS(Wellpath!$M127)</f>
        <v>-0.45756356170347301</v>
      </c>
      <c r="S127" s="88">
        <f>SIN(Wellpath!$L127)*SIN(Wellpath!$M127)</f>
        <v>-0.86557745340172132</v>
      </c>
      <c r="T127" s="88">
        <f>-SIN(Wellpath!$L127)</f>
        <v>-0.97345920518653772</v>
      </c>
      <c r="U127" s="88">
        <v>0</v>
      </c>
      <c r="V127" s="88">
        <f>COS(Wellpath!$L127)</f>
        <v>-0.2288606035070129</v>
      </c>
    </row>
    <row r="128" spans="1:22" x14ac:dyDescent="0.25">
      <c r="A128" s="26">
        <f>Wellpath!E128</f>
        <v>3600</v>
      </c>
      <c r="B128" s="19">
        <f>'DEC-OS'!Q128+'DEC-OH'!Q128+'DEC-OI'!Q128+'DBH-OS'!Q128+'DBH-OH'!Q128+'DBH-OI'!Q128+XCLH!Q128+XCLA!Q128+DRFR!Q128+DSFS!Q128+DSTG!Q128+XYM1!Q128+XYM2!Q128+XYM3E!Q128+XYM4E!Q128+SAGE!Q128+'ABXY-TI1S'!Q128+'ABXY-TI2S'!Q128+ABZ!Q128+'ASXY-TI1S'!Q128+'ASXY-TI2S'!Q128+'ASXY-TI3S'!Q128+ASZ!Q128+'MBXY-TI1S'!Q128+'MBXY-TI2S'!Q128+MBZ!Q128+'MSXY-TI1S'!Q128+'MSXY-TI2S'!Q128++'MSXY-TI3S'!Q128+MSZ!Q128+'DEC-U'!Q128+DECR!Q128+'DBH-U'!Q128+DBHR!Q128+AMIL!Q128</f>
        <v>102.52486075536522</v>
      </c>
      <c r="C128" s="19">
        <f>'DEC-OS'!R128+'DEC-OH'!R128+'DEC-OI'!R128+'DBH-OS'!R128+'DBH-OH'!R128+'DBH-OI'!R128+XCLH!R128+XCLA!R128+DRFR!R128+DSFS!R128+DSTG!R128+XYM1!R128+XYM2!R128+XYM3E!R128+XYM4E!R128+SAGE!R128+'ABXY-TI1S'!R128+'ABXY-TI2S'!R128+ABZ!R128+'ASXY-TI1S'!R128+'ASXY-TI2S'!R128+'ASXY-TI3S'!R128+ASZ!R128+'MBXY-TI1S'!R128+'MBXY-TI2S'!R128+MBZ!R128+'MSXY-TI1S'!R128+'MSXY-TI2S'!R128++'MSXY-TI3S'!R128+MSZ!R128+'DEC-U'!R128+DECR!R128+'DBH-U'!R128+DBHR!R128+AMIL!R128</f>
        <v>107.91761817013217</v>
      </c>
      <c r="D128" s="19">
        <f>'DEC-OS'!S128+'DEC-OH'!S128+'DEC-OI'!S128+'DBH-OS'!S128+'DBH-OH'!S128+'DBH-OI'!S128+XCLH!S128+XCLA!S128+DRFR!S128+DSFS!S128+DSTG!S128+XYM1!S128+XYM2!S128+XYM3E!S128+XYM4E!S128+SAGE!S128+'ABXY-TI1S'!S128+'ABXY-TI2S'!S128+ABZ!S128+'ASXY-TI1S'!S128+'ASXY-TI2S'!S128+'ASXY-TI3S'!S128+ASZ!S128+'MBXY-TI1S'!S128+'MBXY-TI2S'!S128+MBZ!S128+'MSXY-TI1S'!S128+'MSXY-TI2S'!S128++'MSXY-TI3S'!S128+MSZ!S128+'DEC-U'!S128+DECR!S128+'DBH-U'!S128+DBHR!S128+AMIL!S128</f>
        <v>47.640308008792296</v>
      </c>
      <c r="E128" s="19">
        <f>'DEC-OS'!T128+'DEC-OH'!T128+'DEC-OI'!T128+'DBH-OS'!T128+'DBH-OH'!T128+'DBH-OI'!T128+XCLH!T128+XCLA!T128+DRFR!T128+DSFS!T128+DSTG!T128+XYM1!T128+XYM2!T128+XYM3E!T128+XYM4E!T128+SAGE!T128+'ABXY-TI1S'!T128+'ABXY-TI2S'!T128+ABZ!T128+'ASXY-TI1S'!T128+'ASXY-TI2S'!T128+'ASXY-TI3S'!T128+ASZ!T128+'MBXY-TI1S'!T128+'MBXY-TI2S'!T128+MBZ!T128+'MSXY-TI1S'!T128+'MSXY-TI2S'!T128++'MSXY-TI3S'!T128+MSZ!T128+'DEC-U'!T128+DECR!T128+'DBH-U'!T128+DBHR!T128+AMIL!T128</f>
        <v>56.800154074814891</v>
      </c>
      <c r="F128" s="19">
        <f>'DEC-OS'!U128+'DEC-OH'!U128+'DEC-OI'!U128+'DBH-OS'!U128+'DBH-OH'!U128+'DBH-OI'!U128+XCLH!U128+XCLA!U128+DRFR!U128+DSFS!U128+DSTG!U128+XYM1!U128+XYM2!U128+XYM3E!U128+XYM4E!U128+SAGE!U128+'ABXY-TI1S'!U128+'ABXY-TI2S'!U128+ABZ!U128+'ASXY-TI1S'!U128+'ASXY-TI2S'!U128+'ASXY-TI3S'!U128+ASZ!U128+'MBXY-TI1S'!U128+'MBXY-TI2S'!U128+MBZ!U128+'MSXY-TI1S'!U128+'MSXY-TI2S'!U128++'MSXY-TI3S'!U128+MSZ!U128+'DEC-U'!U128+DECR!U128+'DBH-U'!U128+DBHR!U128+AMIL!U128</f>
        <v>-27.250994025745477</v>
      </c>
      <c r="G128" s="19">
        <f>'DEC-OS'!V128+'DEC-OH'!V128+'DEC-OI'!V128+'DBH-OS'!V128+'DBH-OH'!V128+'DBH-OI'!V128+XCLH!V128+XCLA!V128+DRFR!V128+DSFS!V128+DSTG!V128+XYM1!V128+XYM2!V128+XYM3E!V128+XYM4E!V128+SAGE!V128+'ABXY-TI1S'!V128+'ABXY-TI2S'!V128+ABZ!V128+'ASXY-TI1S'!V128+'ASXY-TI2S'!V128+'ASXY-TI3S'!V128+ASZ!V128+'MBXY-TI1S'!V128+'MBXY-TI2S'!V128+MBZ!V128+'MSXY-TI1S'!V128+'MSXY-TI2S'!V128++'MSXY-TI3S'!V128+MSZ!V128+'DEC-U'!V128+DECR!V128+'DBH-U'!V128+DBHR!V128+AMIL!V128</f>
        <v>3.4393230268085064</v>
      </c>
      <c r="H128" s="20">
        <f t="shared" si="18"/>
        <v>62.42304950633185</v>
      </c>
      <c r="I128" s="20">
        <f t="shared" si="19"/>
        <v>50.239153001516726</v>
      </c>
      <c r="J128" s="20">
        <f t="shared" si="20"/>
        <v>145.42058442644111</v>
      </c>
      <c r="K128" s="20">
        <f t="shared" si="21"/>
        <v>27.002211502619943</v>
      </c>
      <c r="L128" s="20">
        <f t="shared" si="22"/>
        <v>-40.291689099561282</v>
      </c>
      <c r="M128" s="20">
        <f t="shared" si="23"/>
        <v>-7.6068824765500267</v>
      </c>
      <c r="N128" s="88">
        <f>COS(Wellpath!$L128)*COS(Wellpath!$M128)</f>
        <v>0.15712538960031305</v>
      </c>
      <c r="O128" s="88">
        <f>-SIN(Wellpath!$M128)</f>
        <v>0.80644460426748266</v>
      </c>
      <c r="P128" s="88">
        <f>SIN(Wellpath!$L128)*COS(Wellpath!$M128)</f>
        <v>-0.57005149959526735</v>
      </c>
      <c r="Q128" s="88">
        <f>COS(Wellpath!$L128)*SIN(Wellpath!$M128)</f>
        <v>0.2142919923381425</v>
      </c>
      <c r="R128" s="88">
        <f>COS(Wellpath!$M128)</f>
        <v>-0.59130964836358224</v>
      </c>
      <c r="S128" s="88">
        <f>SIN(Wellpath!$L128)*SIN(Wellpath!$M128)</f>
        <v>-0.77745214757686931</v>
      </c>
      <c r="T128" s="88">
        <f>-SIN(Wellpath!$L128)</f>
        <v>-0.96404904126434321</v>
      </c>
      <c r="U128" s="88">
        <v>0</v>
      </c>
      <c r="V128" s="88">
        <f>COS(Wellpath!$L128)</f>
        <v>-0.26572437983237573</v>
      </c>
    </row>
    <row r="129" spans="1:22" x14ac:dyDescent="0.25">
      <c r="A129" s="26">
        <f>Wellpath!E129</f>
        <v>3630</v>
      </c>
      <c r="B129" s="19">
        <f>'DEC-OS'!Q129+'DEC-OH'!Q129+'DEC-OI'!Q129+'DBH-OS'!Q129+'DBH-OH'!Q129+'DBH-OI'!Q129+XCLH!Q129+XCLA!Q129+DRFR!Q129+DSFS!Q129+DSTG!Q129+XYM1!Q129+XYM2!Q129+XYM3E!Q129+XYM4E!Q129+SAGE!Q129+'ABXY-TI1S'!Q129+'ABXY-TI2S'!Q129+ABZ!Q129+'ASXY-TI1S'!Q129+'ASXY-TI2S'!Q129+'ASXY-TI3S'!Q129+ASZ!Q129+'MBXY-TI1S'!Q129+'MBXY-TI2S'!Q129+MBZ!Q129+'MSXY-TI1S'!Q129+'MSXY-TI2S'!Q129++'MSXY-TI3S'!Q129+MSZ!Q129+'DEC-U'!Q129+DECR!Q129+'DBH-U'!Q129+DBHR!Q129+AMIL!Q129</f>
        <v>106.70964389481406</v>
      </c>
      <c r="C129" s="19">
        <f>'DEC-OS'!R129+'DEC-OH'!R129+'DEC-OI'!R129+'DBH-OS'!R129+'DBH-OH'!R129+'DBH-OI'!R129+XCLH!R129+XCLA!R129+DRFR!R129+DSFS!R129+DSTG!R129+XYM1!R129+XYM2!R129+XYM3E!R129+XYM4E!R129+SAGE!R129+'ABXY-TI1S'!R129+'ABXY-TI2S'!R129+ABZ!R129+'ASXY-TI1S'!R129+'ASXY-TI2S'!R129+'ASXY-TI3S'!R129+ASZ!R129+'MBXY-TI1S'!R129+'MBXY-TI2S'!R129+MBZ!R129+'MSXY-TI1S'!R129+'MSXY-TI2S'!R129++'MSXY-TI3S'!R129+MSZ!R129+'DEC-U'!R129+DECR!R129+'DBH-U'!R129+DBHR!R129+AMIL!R129</f>
        <v>105.77654869733064</v>
      </c>
      <c r="D129" s="19">
        <f>'DEC-OS'!S129+'DEC-OH'!S129+'DEC-OI'!S129+'DBH-OS'!S129+'DBH-OH'!S129+'DBH-OI'!S129+XCLH!S129+XCLA!S129+DRFR!S129+DSFS!S129+DSTG!S129+XYM1!S129+XYM2!S129+XYM3E!S129+XYM4E!S129+SAGE!S129+'ABXY-TI1S'!S129+'ABXY-TI2S'!S129+ABZ!S129+'ASXY-TI1S'!S129+'ASXY-TI2S'!S129+'ASXY-TI3S'!S129+ASZ!S129+'MBXY-TI1S'!S129+'MBXY-TI2S'!S129+MBZ!S129+'MSXY-TI1S'!S129+'MSXY-TI2S'!S129++'MSXY-TI3S'!S129+MSZ!S129+'DEC-U'!S129+DECR!S129+'DBH-U'!S129+DBHR!S129+AMIL!S129</f>
        <v>48.970405057488264</v>
      </c>
      <c r="E129" s="19">
        <f>'DEC-OS'!T129+'DEC-OH'!T129+'DEC-OI'!T129+'DBH-OS'!T129+'DBH-OH'!T129+'DBH-OI'!T129+XCLH!T129+XCLA!T129+DRFR!T129+DSFS!T129+DSTG!T129+XYM1!T129+XYM2!T129+XYM3E!T129+XYM4E!T129+SAGE!T129+'ABXY-TI1S'!T129+'ABXY-TI2S'!T129+ABZ!T129+'ASXY-TI1S'!T129+'ASXY-TI2S'!T129+'ASXY-TI3S'!T129+ASZ!T129+'MBXY-TI1S'!T129+'MBXY-TI2S'!T129+MBZ!T129+'MSXY-TI1S'!T129+'MSXY-TI2S'!T129++'MSXY-TI3S'!T129+MSZ!T129+'DEC-U'!T129+DECR!T129+'DBH-U'!T129+DBHR!T129+AMIL!T129</f>
        <v>56.439745495938688</v>
      </c>
      <c r="F129" s="19">
        <f>'DEC-OS'!U129+'DEC-OH'!U129+'DEC-OI'!U129+'DBH-OS'!U129+'DBH-OH'!U129+'DBH-OI'!U129+XCLH!U129+XCLA!U129+DRFR!U129+DSFS!U129+DSTG!U129+XYM1!U129+XYM2!U129+XYM3E!U129+XYM4E!U129+SAGE!U129+'ABXY-TI1S'!U129+'ABXY-TI2S'!U129+ABZ!U129+'ASXY-TI1S'!U129+'ASXY-TI2S'!U129+'ASXY-TI3S'!U129+ASZ!U129+'MBXY-TI1S'!U129+'MBXY-TI2S'!U129+MBZ!U129+'MSXY-TI1S'!U129+'MSXY-TI2S'!U129++'MSXY-TI3S'!U129+MSZ!U129+'DEC-U'!U129+DECR!U129+'DBH-U'!U129+DBHR!U129+AMIL!U129</f>
        <v>-27.902755945526952</v>
      </c>
      <c r="G129" s="19">
        <f>'DEC-OS'!V129+'DEC-OH'!V129+'DEC-OI'!V129+'DBH-OS'!V129+'DBH-OH'!V129+'DBH-OI'!V129+XCLH!V129+XCLA!V129+DRFR!V129+DSFS!V129+DSTG!V129+XYM1!V129+XYM2!V129+XYM3E!V129+XYM4E!V129+SAGE!V129+'ABXY-TI1S'!V129+'ABXY-TI2S'!V129+ABZ!V129+'ASXY-TI1S'!V129+'ASXY-TI2S'!V129+'ASXY-TI3S'!V129+ASZ!V129+'MBXY-TI1S'!V129+'MBXY-TI2S'!V129+MBZ!V129+'MSXY-TI1S'!V129+'MSXY-TI2S'!V129++'MSXY-TI3S'!V129+MSZ!V129+'DEC-U'!V129+DECR!V129+'DBH-U'!V129+DBHR!V129+AMIL!V129</f>
        <v>3.2790011629186164</v>
      </c>
      <c r="H129" s="20">
        <f t="shared" si="18"/>
        <v>68.892895013368886</v>
      </c>
      <c r="I129" s="20">
        <f t="shared" si="19"/>
        <v>49.80270594030403</v>
      </c>
      <c r="J129" s="20">
        <f t="shared" si="20"/>
        <v>142.76099669596007</v>
      </c>
      <c r="K129" s="20">
        <f t="shared" si="21"/>
        <v>20.821210734294823</v>
      </c>
      <c r="L129" s="20">
        <f t="shared" si="22"/>
        <v>-46.66346776161275</v>
      </c>
      <c r="M129" s="20">
        <f t="shared" si="23"/>
        <v>6.8556978252652812</v>
      </c>
      <c r="N129" s="88">
        <f>COS(Wellpath!$L129)*COS(Wellpath!$M129)</f>
        <v>0.21101681877059503</v>
      </c>
      <c r="O129" s="88">
        <f>-SIN(Wellpath!$M129)</f>
        <v>0.70178014079670137</v>
      </c>
      <c r="P129" s="88">
        <f>SIN(Wellpath!$L129)*COS(Wellpath!$M129)</f>
        <v>-0.68042379160292432</v>
      </c>
      <c r="Q129" s="88">
        <f>COS(Wellpath!$L129)*SIN(Wellpath!$M129)</f>
        <v>0.20787302673387031</v>
      </c>
      <c r="R129" s="88">
        <f>COS(Wellpath!$M129)</f>
        <v>-0.71239359485003928</v>
      </c>
      <c r="S129" s="88">
        <f>SIN(Wellpath!$L129)*SIN(Wellpath!$M129)</f>
        <v>-0.67028663329439719</v>
      </c>
      <c r="T129" s="88">
        <f>-SIN(Wellpath!$L129)</f>
        <v>-0.95512339880899033</v>
      </c>
      <c r="U129" s="88">
        <v>0</v>
      </c>
      <c r="V129" s="88">
        <f>COS(Wellpath!$L129)</f>
        <v>-0.29620819206693544</v>
      </c>
    </row>
    <row r="130" spans="1:22" x14ac:dyDescent="0.25">
      <c r="A130" s="26">
        <f>Wellpath!E130</f>
        <v>3660</v>
      </c>
      <c r="B130" s="19">
        <f>'DEC-OS'!Q130+'DEC-OH'!Q130+'DEC-OI'!Q130+'DBH-OS'!Q130+'DBH-OH'!Q130+'DBH-OI'!Q130+XCLH!Q130+XCLA!Q130+DRFR!Q130+DSFS!Q130+DSTG!Q130+XYM1!Q130+XYM2!Q130+XYM3E!Q130+XYM4E!Q130+SAGE!Q130+'ABXY-TI1S'!Q130+'ABXY-TI2S'!Q130+ABZ!Q130+'ASXY-TI1S'!Q130+'ASXY-TI2S'!Q130+'ASXY-TI3S'!Q130+ASZ!Q130+'MBXY-TI1S'!Q130+'MBXY-TI2S'!Q130+MBZ!Q130+'MSXY-TI1S'!Q130+'MSXY-TI2S'!Q130++'MSXY-TI3S'!Q130+MSZ!Q130+'DEC-U'!Q130+DECR!Q130+'DBH-U'!Q130+DBHR!Q130+AMIL!Q130</f>
        <v>109.96939522765811</v>
      </c>
      <c r="C130" s="19">
        <f>'DEC-OS'!R130+'DEC-OH'!R130+'DEC-OI'!R130+'DBH-OS'!R130+'DBH-OH'!R130+'DBH-OI'!R130+XCLH!R130+XCLA!R130+DRFR!R130+DSFS!R130+DSTG!R130+XYM1!R130+XYM2!R130+XYM3E!R130+XYM4E!R130+SAGE!R130+'ABXY-TI1S'!R130+'ABXY-TI2S'!R130+ABZ!R130+'ASXY-TI1S'!R130+'ASXY-TI2S'!R130+'ASXY-TI3S'!R130+ASZ!R130+'MBXY-TI1S'!R130+'MBXY-TI2S'!R130+MBZ!R130+'MSXY-TI1S'!R130+'MSXY-TI2S'!R130++'MSXY-TI3S'!R130+MSZ!R130+'DEC-U'!R130+DECR!R130+'DBH-U'!R130+DBHR!R130+AMIL!R130</f>
        <v>103.66077518350318</v>
      </c>
      <c r="D130" s="19">
        <f>'DEC-OS'!S130+'DEC-OH'!S130+'DEC-OI'!S130+'DBH-OS'!S130+'DBH-OH'!S130+'DBH-OI'!S130+XCLH!S130+XCLA!S130+DRFR!S130+DSFS!S130+DSTG!S130+XYM1!S130+XYM2!S130+XYM3E!S130+XYM4E!S130+SAGE!S130+'ABXY-TI1S'!S130+'ABXY-TI2S'!S130+ABZ!S130+'ASXY-TI1S'!S130+'ASXY-TI2S'!S130+'ASXY-TI3S'!S130+ASZ!S130+'MBXY-TI1S'!S130+'MBXY-TI2S'!S130+MBZ!S130+'MSXY-TI1S'!S130+'MSXY-TI2S'!S130++'MSXY-TI3S'!S130+MSZ!S130+'DEC-U'!S130+DECR!S130+'DBH-U'!S130+DBHR!S130+AMIL!S130</f>
        <v>50.297548012780645</v>
      </c>
      <c r="E130" s="19">
        <f>'DEC-OS'!T130+'DEC-OH'!T130+'DEC-OI'!T130+'DBH-OS'!T130+'DBH-OH'!T130+'DBH-OI'!T130+XCLH!T130+XCLA!T130+DRFR!T130+DSFS!T130+DSTG!T130+XYM1!T130+XYM2!T130+XYM3E!T130+XYM4E!T130+SAGE!T130+'ABXY-TI1S'!T130+'ABXY-TI2S'!T130+ABZ!T130+'ASXY-TI1S'!T130+'ASXY-TI2S'!T130+'ASXY-TI3S'!T130+ASZ!T130+'MBXY-TI1S'!T130+'MBXY-TI2S'!T130+MBZ!T130+'MSXY-TI1S'!T130+'MSXY-TI2S'!T130++'MSXY-TI3S'!T130+MSZ!T130+'DEC-U'!T130+DECR!T130+'DBH-U'!T130+DBHR!T130+AMIL!T130</f>
        <v>55.639831507371817</v>
      </c>
      <c r="F130" s="19">
        <f>'DEC-OS'!U130+'DEC-OH'!U130+'DEC-OI'!U130+'DBH-OS'!U130+'DBH-OH'!U130+'DBH-OI'!U130+XCLH!U130+XCLA!U130+DRFR!U130+DSFS!U130+DSTG!U130+XYM1!U130+XYM2!U130+XYM3E!U130+XYM4E!U130+SAGE!U130+'ABXY-TI1S'!U130+'ABXY-TI2S'!U130+ABZ!U130+'ASXY-TI1S'!U130+'ASXY-TI2S'!U130+'ASXY-TI3S'!U130+ASZ!U130+'MBXY-TI1S'!U130+'MBXY-TI2S'!U130+MBZ!U130+'MSXY-TI1S'!U130+'MSXY-TI2S'!U130++'MSXY-TI3S'!U130+MSZ!U130+'DEC-U'!U130+DECR!U130+'DBH-U'!U130+DBHR!U130+AMIL!U130</f>
        <v>-28.593391102571044</v>
      </c>
      <c r="G130" s="19">
        <f>'DEC-OS'!V130+'DEC-OH'!V130+'DEC-OI'!V130+'DBH-OS'!V130+'DBH-OH'!V130+'DBH-OI'!V130+XCLH!V130+XCLA!V130+DRFR!V130+DSFS!V130+DSTG!V130+XYM1!V130+XYM2!V130+XYM3E!V130+XYM4E!V130+SAGE!V130+'ABXY-TI1S'!V130+'ABXY-TI2S'!V130+ABZ!V130+'ASXY-TI1S'!V130+'ASXY-TI2S'!V130+'ASXY-TI3S'!V130+ASZ!V130+'MBXY-TI1S'!V130+'MBXY-TI2S'!V130+MBZ!V130+'MSXY-TI1S'!V130+'MSXY-TI2S'!V130++'MSXY-TI3S'!V130+MSZ!V130+'DEC-U'!V130+DECR!V130+'DBH-U'!V130+DBHR!V130+AMIL!V130</f>
        <v>3.1309830425528422</v>
      </c>
      <c r="H130" s="20">
        <f t="shared" si="18"/>
        <v>74.555091664554283</v>
      </c>
      <c r="I130" s="20">
        <f t="shared" si="19"/>
        <v>53.330106315829966</v>
      </c>
      <c r="J130" s="20">
        <f t="shared" si="20"/>
        <v>136.04252044355769</v>
      </c>
      <c r="K130" s="20">
        <f t="shared" si="21"/>
        <v>13.052433544732803</v>
      </c>
      <c r="L130" s="20">
        <f t="shared" si="22"/>
        <v>-50.443191873739089</v>
      </c>
      <c r="M130" s="20">
        <f t="shared" si="23"/>
        <v>20.918016359433999</v>
      </c>
      <c r="N130" s="88">
        <f>COS(Wellpath!$L130)*COS(Wellpath!$M130)</f>
        <v>0.2608420342966225</v>
      </c>
      <c r="O130" s="88">
        <f>-SIN(Wellpath!$M130)</f>
        <v>0.57671751842457242</v>
      </c>
      <c r="P130" s="88">
        <f>SIN(Wellpath!$L130)*COS(Wellpath!$M130)</f>
        <v>-0.7741823668143073</v>
      </c>
      <c r="Q130" s="88">
        <f>COS(Wellpath!$L130)*SIN(Wellpath!$M130)</f>
        <v>0.18414020765082609</v>
      </c>
      <c r="R130" s="88">
        <f>COS(Wellpath!$M130)</f>
        <v>-0.81694363571925999</v>
      </c>
      <c r="S130" s="88">
        <f>SIN(Wellpath!$L130)*SIN(Wellpath!$M130)</f>
        <v>-0.54653040170159584</v>
      </c>
      <c r="T130" s="88">
        <f>-SIN(Wellpath!$L130)</f>
        <v>-0.94765701446795103</v>
      </c>
      <c r="U130" s="88">
        <v>0</v>
      </c>
      <c r="V130" s="88">
        <f>COS(Wellpath!$L130)</f>
        <v>-0.31929012344526059</v>
      </c>
    </row>
    <row r="131" spans="1:22" x14ac:dyDescent="0.25">
      <c r="A131" s="26">
        <f>Wellpath!E131</f>
        <v>3690</v>
      </c>
      <c r="B131" s="19">
        <f>'DEC-OS'!Q131+'DEC-OH'!Q131+'DEC-OI'!Q131+'DBH-OS'!Q131+'DBH-OH'!Q131+'DBH-OI'!Q131+XCLH!Q131+XCLA!Q131+DRFR!Q131+DSFS!Q131+DSTG!Q131+XYM1!Q131+XYM2!Q131+XYM3E!Q131+XYM4E!Q131+SAGE!Q131+'ABXY-TI1S'!Q131+'ABXY-TI2S'!Q131+ABZ!Q131+'ASXY-TI1S'!Q131+'ASXY-TI2S'!Q131+'ASXY-TI3S'!Q131+ASZ!Q131+'MBXY-TI1S'!Q131+'MBXY-TI2S'!Q131+MBZ!Q131+'MSXY-TI1S'!Q131+'MSXY-TI2S'!Q131++'MSXY-TI3S'!Q131+MSZ!Q131+'DEC-U'!Q131+DECR!Q131+'DBH-U'!Q131+DBHR!Q131+AMIL!Q131</f>
        <v>112.30901528236876</v>
      </c>
      <c r="C131" s="19">
        <f>'DEC-OS'!R131+'DEC-OH'!R131+'DEC-OI'!R131+'DBH-OS'!R131+'DBH-OH'!R131+'DBH-OI'!R131+XCLH!R131+XCLA!R131+DRFR!R131+DSFS!R131+DSTG!R131+XYM1!R131+XYM2!R131+XYM3E!R131+XYM4E!R131+SAGE!R131+'ABXY-TI1S'!R131+'ABXY-TI2S'!R131+ABZ!R131+'ASXY-TI1S'!R131+'ASXY-TI2S'!R131+'ASXY-TI3S'!R131+ASZ!R131+'MBXY-TI1S'!R131+'MBXY-TI2S'!R131+MBZ!R131+'MSXY-TI1S'!R131+'MSXY-TI2S'!R131++'MSXY-TI3S'!R131+MSZ!R131+'DEC-U'!R131+DECR!R131+'DBH-U'!R131+DBHR!R131+AMIL!R131</f>
        <v>101.69017816515378</v>
      </c>
      <c r="D131" s="19">
        <f>'DEC-OS'!S131+'DEC-OH'!S131+'DEC-OI'!S131+'DBH-OS'!S131+'DBH-OH'!S131+'DBH-OI'!S131+XCLH!S131+XCLA!S131+DRFR!S131+DSFS!S131+DSTG!S131+XYM1!S131+XYM2!S131+XYM3E!S131+XYM4E!S131+SAGE!S131+'ABXY-TI1S'!S131+'ABXY-TI2S'!S131+ABZ!S131+'ASXY-TI1S'!S131+'ASXY-TI2S'!S131+'ASXY-TI3S'!S131+ASZ!S131+'MBXY-TI1S'!S131+'MBXY-TI2S'!S131+MBZ!S131+'MSXY-TI1S'!S131+'MSXY-TI2S'!S131++'MSXY-TI3S'!S131+MSZ!S131+'DEC-U'!S131+DECR!S131+'DBH-U'!S131+DBHR!S131+AMIL!S131</f>
        <v>51.628203421071753</v>
      </c>
      <c r="E131" s="19">
        <f>'DEC-OS'!T131+'DEC-OH'!T131+'DEC-OI'!T131+'DBH-OS'!T131+'DBH-OH'!T131+'DBH-OI'!T131+XCLH!T131+XCLA!T131+DRFR!T131+DSFS!T131+DSTG!T131+XYM1!T131+XYM2!T131+XYM3E!T131+XYM4E!T131+SAGE!T131+'ABXY-TI1S'!T131+'ABXY-TI2S'!T131+ABZ!T131+'ASXY-TI1S'!T131+'ASXY-TI2S'!T131+'ASXY-TI3S'!T131+ASZ!T131+'MBXY-TI1S'!T131+'MBXY-TI2S'!T131+MBZ!T131+'MSXY-TI1S'!T131+'MSXY-TI2S'!T131++'MSXY-TI3S'!T131+MSZ!T131+'DEC-U'!T131+DECR!T131+'DBH-U'!T131+DBHR!T131+AMIL!T131</f>
        <v>54.585396552510986</v>
      </c>
      <c r="F131" s="19">
        <f>'DEC-OS'!U131+'DEC-OH'!U131+'DEC-OI'!U131+'DBH-OS'!U131+'DBH-OH'!U131+'DBH-OI'!U131+XCLH!U131+XCLA!U131+DRFR!U131+DSFS!U131+DSTG!U131+XYM1!U131+XYM2!U131+XYM3E!U131+XYM4E!U131+SAGE!U131+'ABXY-TI1S'!U131+'ABXY-TI2S'!U131+ABZ!U131+'ASXY-TI1S'!U131+'ASXY-TI2S'!U131+'ASXY-TI3S'!U131+ASZ!U131+'MBXY-TI1S'!U131+'MBXY-TI2S'!U131+MBZ!U131+'MSXY-TI1S'!U131+'MSXY-TI2S'!U131++'MSXY-TI3S'!U131+MSZ!U131+'DEC-U'!U131+DECR!U131+'DBH-U'!U131+DBHR!U131+AMIL!U131</f>
        <v>-29.320551181018015</v>
      </c>
      <c r="G131" s="19">
        <f>'DEC-OS'!V131+'DEC-OH'!V131+'DEC-OI'!V131+'DBH-OS'!V131+'DBH-OH'!V131+'DBH-OI'!V131+XCLH!V131+XCLA!V131+DRFR!V131+DSFS!V131+DSTG!V131+XYM1!V131+XYM2!V131+XYM3E!V131+XYM4E!V131+SAGE!V131+'ABXY-TI1S'!V131+'ABXY-TI2S'!V131+ABZ!V131+'ASXY-TI1S'!V131+'ASXY-TI2S'!V131+'ASXY-TI3S'!V131+ASZ!V131+'MBXY-TI1S'!V131+'MBXY-TI2S'!V131+MBZ!V131+'MSXY-TI1S'!V131+'MSXY-TI2S'!V131++'MSXY-TI3S'!V131+MSZ!V131+'DEC-U'!V131+DECR!V131+'DBH-U'!V131+DBHR!V131+AMIL!V131</f>
        <v>3.0073076529219809</v>
      </c>
      <c r="H131" s="20">
        <f t="shared" ref="H131:H133" si="24">N131*(B131*N131+E131*Q131+F131*T131) + Q131*(E131*N131+C131*Q131+G131*T131)+ T131*(F131*N131+G131*Q131+D131*T131)</f>
        <v>78.795707033098381</v>
      </c>
      <c r="I131" s="20">
        <f t="shared" si="19"/>
        <v>60.975429371973981</v>
      </c>
      <c r="J131" s="20">
        <f t="shared" si="20"/>
        <v>125.85626046352199</v>
      </c>
      <c r="K131" s="20">
        <f t="shared" si="21"/>
        <v>4.5818201531775369</v>
      </c>
      <c r="L131" s="20">
        <f t="shared" si="22"/>
        <v>-51.446325615929275</v>
      </c>
      <c r="M131" s="20">
        <f t="shared" si="23"/>
        <v>33.273767373056231</v>
      </c>
      <c r="N131" s="88">
        <f>COS(Wellpath!$L131)*COS(Wellpath!$M131)</f>
        <v>0.30125191568820997</v>
      </c>
      <c r="O131" s="88">
        <f>-SIN(Wellpath!$M131)</f>
        <v>0.43444525740441697</v>
      </c>
      <c r="P131" s="88">
        <f>SIN(Wellpath!$L131)*COS(Wellpath!$M131)</f>
        <v>-0.84882542469756039</v>
      </c>
      <c r="Q131" s="88">
        <f>COS(Wellpath!$L131)*SIN(Wellpath!$M131)</f>
        <v>0.14530667468959479</v>
      </c>
      <c r="R131" s="88">
        <f>COS(Wellpath!$M131)</f>
        <v>-0.90069823932258797</v>
      </c>
      <c r="S131" s="88">
        <f>SIN(Wellpath!$L131)*SIN(Wellpath!$M131)</f>
        <v>-0.4094247818242594</v>
      </c>
      <c r="T131" s="88">
        <f>-SIN(Wellpath!$L131)</f>
        <v>-0.94240822024472815</v>
      </c>
      <c r="U131" s="88">
        <v>0</v>
      </c>
      <c r="V131" s="88">
        <f>COS(Wellpath!$L131)</f>
        <v>-0.33446486574102829</v>
      </c>
    </row>
    <row r="132" spans="1:22" x14ac:dyDescent="0.25">
      <c r="A132" s="26">
        <f>Wellpath!E132</f>
        <v>3720</v>
      </c>
      <c r="B132" s="19">
        <f>'DEC-OS'!Q132+'DEC-OH'!Q132+'DEC-OI'!Q132+'DBH-OS'!Q132+'DBH-OH'!Q132+'DBH-OI'!Q132+XCLH!Q132+XCLA!Q132+DRFR!Q132+DSFS!Q132+DSTG!Q132+XYM1!Q132+XYM2!Q132+XYM3E!Q132+XYM4E!Q132+SAGE!Q132+'ABXY-TI1S'!Q132+'ABXY-TI2S'!Q132+ABZ!Q132+'ASXY-TI1S'!Q132+'ASXY-TI2S'!Q132+'ASXY-TI3S'!Q132+ASZ!Q132+'MBXY-TI1S'!Q132+'MBXY-TI2S'!Q132+MBZ!Q132+'MSXY-TI1S'!Q132+'MSXY-TI2S'!Q132++'MSXY-TI3S'!Q132+MSZ!Q132+'DEC-U'!Q132+DECR!Q132+'DBH-U'!Q132+DBHR!Q132+AMIL!Q132</f>
        <v>113.82464984357102</v>
      </c>
      <c r="C132" s="19">
        <f>'DEC-OS'!R132+'DEC-OH'!R132+'DEC-OI'!R132+'DBH-OS'!R132+'DBH-OH'!R132+'DBH-OI'!R132+XCLH!R132+XCLA!R132+DRFR!R132+DSFS!R132+DSTG!R132+XYM1!R132+XYM2!R132+XYM3E!R132+XYM4E!R132+SAGE!R132+'ABXY-TI1S'!R132+'ABXY-TI2S'!R132+ABZ!R132+'ASXY-TI1S'!R132+'ASXY-TI2S'!R132+'ASXY-TI3S'!R132+ASZ!R132+'MBXY-TI1S'!R132+'MBXY-TI2S'!R132+MBZ!R132+'MSXY-TI1S'!R132+'MSXY-TI2S'!R132++'MSXY-TI3S'!R132+MSZ!R132+'DEC-U'!R132+DECR!R132+'DBH-U'!R132+DBHR!R132+AMIL!R132</f>
        <v>99.944030773175541</v>
      </c>
      <c r="D132" s="19">
        <f>'DEC-OS'!S132+'DEC-OH'!S132+'DEC-OI'!S132+'DBH-OS'!S132+'DBH-OH'!S132+'DBH-OI'!S132+XCLH!S132+XCLA!S132+DRFR!S132+DSFS!S132+DSTG!S132+XYM1!S132+XYM2!S132+XYM3E!S132+XYM4E!S132+SAGE!S132+'ABXY-TI1S'!S132+'ABXY-TI2S'!S132+ABZ!S132+'ASXY-TI1S'!S132+'ASXY-TI2S'!S132+'ASXY-TI3S'!S132+ASZ!S132+'MBXY-TI1S'!S132+'MBXY-TI2S'!S132+MBZ!S132+'MSXY-TI1S'!S132+'MSXY-TI2S'!S132++'MSXY-TI3S'!S132+MSZ!S132+'DEC-U'!S132+DECR!S132+'DBH-U'!S132+DBHR!S132+AMIL!S132</f>
        <v>52.973776884410142</v>
      </c>
      <c r="E132" s="19">
        <f>'DEC-OS'!T132+'DEC-OH'!T132+'DEC-OI'!T132+'DBH-OS'!T132+'DBH-OH'!T132+'DBH-OI'!T132+XCLH!T132+XCLA!T132+DRFR!T132+DSFS!T132+DSTG!T132+XYM1!T132+XYM2!T132+XYM3E!T132+XYM4E!T132+SAGE!T132+'ABXY-TI1S'!T132+'ABXY-TI2S'!T132+ABZ!T132+'ASXY-TI1S'!T132+'ASXY-TI2S'!T132+'ASXY-TI3S'!T132+ASZ!T132+'MBXY-TI1S'!T132+'MBXY-TI2S'!T132+MBZ!T132+'MSXY-TI1S'!T132+'MSXY-TI2S'!T132++'MSXY-TI3S'!T132+MSZ!T132+'DEC-U'!T132+DECR!T132+'DBH-U'!T132+DBHR!T132+AMIL!T132</f>
        <v>53.458474535879667</v>
      </c>
      <c r="F132" s="19">
        <f>'DEC-OS'!U132+'DEC-OH'!U132+'DEC-OI'!U132+'DBH-OS'!U132+'DBH-OH'!U132+'DBH-OI'!U132+XCLH!U132+XCLA!U132+DRFR!U132+DSFS!U132+DSTG!U132+XYM1!U132+XYM2!U132+XYM3E!U132+XYM4E!U132+SAGE!U132+'ABXY-TI1S'!U132+'ABXY-TI2S'!U132+ABZ!U132+'ASXY-TI1S'!U132+'ASXY-TI2S'!U132+'ASXY-TI3S'!U132+ASZ!U132+'MBXY-TI1S'!U132+'MBXY-TI2S'!U132+MBZ!U132+'MSXY-TI1S'!U132+'MSXY-TI2S'!U132++'MSXY-TI3S'!U132+MSZ!U132+'DEC-U'!U132+DECR!U132+'DBH-U'!U132+DBHR!U132+AMIL!U132</f>
        <v>-30.080417206177533</v>
      </c>
      <c r="G132" s="19">
        <f>'DEC-OS'!V132+'DEC-OH'!V132+'DEC-OI'!V132+'DBH-OS'!V132+'DBH-OH'!V132+'DBH-OI'!V132+XCLH!V132+XCLA!V132+DRFR!V132+DSFS!V132+DSTG!V132+XYM1!V132+XYM2!V132+XYM3E!V132+XYM4E!V132+SAGE!V132+'ABXY-TI1S'!V132+'ABXY-TI2S'!V132+ABZ!V132+'ASXY-TI1S'!V132+'ASXY-TI2S'!V132+'ASXY-TI3S'!V132+ASZ!V132+'MBXY-TI1S'!V132+'MBXY-TI2S'!V132+MBZ!V132+'MSXY-TI1S'!V132+'MSXY-TI2S'!V132++'MSXY-TI3S'!V132+MSZ!V132+'DEC-U'!V132+DECR!V132+'DBH-U'!V132+DBHR!V132+AMIL!V132</f>
        <v>2.9182905062471773</v>
      </c>
      <c r="H132" s="20">
        <f t="shared" si="24"/>
        <v>81.307902551119298</v>
      </c>
      <c r="I132" s="20">
        <f t="shared" si="19"/>
        <v>72.394419680358084</v>
      </c>
      <c r="J132" s="20">
        <f t="shared" si="20"/>
        <v>113.04013526967933</v>
      </c>
      <c r="K132" s="20">
        <f t="shared" si="21"/>
        <v>-3.6325457840817883</v>
      </c>
      <c r="L132" s="20">
        <f t="shared" si="22"/>
        <v>-49.900567243350636</v>
      </c>
      <c r="M132" s="20">
        <f t="shared" si="23"/>
        <v>42.76020856761123</v>
      </c>
      <c r="N132" s="88">
        <f>COS(Wellpath!$L132)*COS(Wellpath!$M132)</f>
        <v>0.32798387855742955</v>
      </c>
      <c r="O132" s="88">
        <f>-SIN(Wellpath!$M132)</f>
        <v>0.27882349892479097</v>
      </c>
      <c r="P132" s="88">
        <f>SIN(Wellpath!$L132)*COS(Wellpath!$M132)</f>
        <v>-0.90259848872782988</v>
      </c>
      <c r="Q132" s="88">
        <f>COS(Wellpath!$L132)*SIN(Wellpath!$M132)</f>
        <v>9.5226052729611585E-2</v>
      </c>
      <c r="R132" s="88">
        <f>COS(Wellpath!$M132)</f>
        <v>-0.96034236418442831</v>
      </c>
      <c r="S132" s="88">
        <f>SIN(Wellpath!$L132)*SIN(Wellpath!$M132)</f>
        <v>-0.26205828060605169</v>
      </c>
      <c r="T132" s="88">
        <f>-SIN(Wellpath!$L132)</f>
        <v>-0.93987157329497018</v>
      </c>
      <c r="U132" s="88">
        <v>0</v>
      </c>
      <c r="V132" s="88">
        <f>COS(Wellpath!$L132)</f>
        <v>-0.34152807455908724</v>
      </c>
    </row>
    <row r="133" spans="1:22" x14ac:dyDescent="0.25">
      <c r="A133" s="26">
        <f>Wellpath!E133</f>
        <v>3730</v>
      </c>
      <c r="B133" s="19">
        <f>'DEC-OS'!Q133+'DEC-OH'!Q133+'DEC-OI'!Q133+'DBH-OS'!Q133+'DBH-OH'!Q133+'DBH-OI'!Q133+XCLH!Q133+XCLA!Q133+DRFR!Q133+DSFS!Q133+DSTG!Q133+XYM1!Q133+XYM2!Q133+XYM3E!Q133+XYM4E!Q133+SAGE!Q133+'ABXY-TI1S'!Q133+'ABXY-TI2S'!Q133+ABZ!Q133+'ASXY-TI1S'!Q133+'ASXY-TI2S'!Q133+'ASXY-TI3S'!Q133+ASZ!Q133+'MBXY-TI1S'!Q133+'MBXY-TI2S'!Q133+MBZ!Q133+'MSXY-TI1S'!Q133+'MSXY-TI2S'!Q133++'MSXY-TI3S'!Q133+MSZ!Q133+'DEC-U'!Q133+DECR!Q133+'DBH-U'!Q133+DBHR!Q133+AMIL!Q133</f>
        <v>114.16750469961174</v>
      </c>
      <c r="C133" s="19">
        <f>'DEC-OS'!R133+'DEC-OH'!R133+'DEC-OI'!R133+'DBH-OS'!R133+'DBH-OH'!R133+'DBH-OI'!R133+XCLH!R133+XCLA!R133+DRFR!R133+DSFS!R133+DSTG!R133+XYM1!R133+XYM2!R133+XYM3E!R133+XYM4E!R133+SAGE!R133+'ABXY-TI1S'!R133+'ABXY-TI2S'!R133+ABZ!R133+'ASXY-TI1S'!R133+'ASXY-TI2S'!R133+'ASXY-TI3S'!R133+ASZ!R133+'MBXY-TI1S'!R133+'MBXY-TI2S'!R133+MBZ!R133+'MSXY-TI1S'!R133+'MSXY-TI2S'!R133++'MSXY-TI3S'!R133+MSZ!R133+'DEC-U'!R133+DECR!R133+'DBH-U'!R133+DBHR!R133+AMIL!R133</f>
        <v>99.222245130386327</v>
      </c>
      <c r="D133" s="19">
        <f>'DEC-OS'!S133+'DEC-OH'!S133+'DEC-OI'!S133+'DBH-OS'!S133+'DBH-OH'!S133+'DBH-OI'!S133+XCLH!S133+XCLA!S133+DRFR!S133+DSFS!S133+DSTG!S133+XYM1!S133+XYM2!S133+XYM3E!S133+XYM4E!S133+SAGE!S133+'ABXY-TI1S'!S133+'ABXY-TI2S'!S133+ABZ!S133+'ASXY-TI1S'!S133+'ASXY-TI2S'!S133+'ASXY-TI3S'!S133+ASZ!S133+'MBXY-TI1S'!S133+'MBXY-TI2S'!S133+MBZ!S133+'MSXY-TI1S'!S133+'MSXY-TI2S'!S133++'MSXY-TI3S'!S133+MSZ!S133+'DEC-U'!S133+DECR!S133+'DBH-U'!S133+DBHR!S133+AMIL!S133</f>
        <v>53.424223845230422</v>
      </c>
      <c r="E133" s="19">
        <f>'DEC-OS'!T133+'DEC-OH'!T133+'DEC-OI'!T133+'DBH-OS'!T133+'DBH-OH'!T133+'DBH-OI'!T133+XCLH!T133+XCLA!T133+DRFR!T133+DSFS!T133+DSTG!T133+XYM1!T133+XYM2!T133+XYM3E!T133+XYM4E!T133+SAGE!T133+'ABXY-TI1S'!T133+'ABXY-TI2S'!T133+ABZ!T133+'ASXY-TI1S'!T133+'ASXY-TI2S'!T133+'ASXY-TI3S'!T133+ASZ!T133+'MBXY-TI1S'!T133+'MBXY-TI2S'!T133+MBZ!T133+'MSXY-TI1S'!T133+'MSXY-TI2S'!T133++'MSXY-TI3S'!T133+MSZ!T133+'DEC-U'!T133+DECR!T133+'DBH-U'!T133+DBHR!T133+AMIL!T133</f>
        <v>53.121020627007667</v>
      </c>
      <c r="F133" s="19">
        <f>'DEC-OS'!U133+'DEC-OH'!U133+'DEC-OI'!U133+'DBH-OS'!U133+'DBH-OH'!U133+'DBH-OI'!U133+XCLH!U133+XCLA!U133+DRFR!U133+DSFS!U133+DSTG!U133+XYM1!U133+XYM2!U133+XYM3E!U133+XYM4E!U133+SAGE!U133+'ABXY-TI1S'!U133+'ABXY-TI2S'!U133+ABZ!U133+'ASXY-TI1S'!U133+'ASXY-TI2S'!U133+'ASXY-TI3S'!U133+ASZ!U133+'MBXY-TI1S'!U133+'MBXY-TI2S'!U133+MBZ!U133+'MSXY-TI1S'!U133+'MSXY-TI2S'!U133++'MSXY-TI3S'!U133+MSZ!U133+'DEC-U'!U133+DECR!U133+'DBH-U'!U133+DBHR!U133+AMIL!U133</f>
        <v>-30.338077283296393</v>
      </c>
      <c r="G133" s="19">
        <f>'DEC-OS'!V133+'DEC-OH'!V133+'DEC-OI'!V133+'DBH-OS'!V133+'DBH-OH'!V133+'DBH-OI'!V133+XCLH!V133+XCLA!V133+DRFR!V133+DSFS!V133+DSTG!V133+XYM1!V133+XYM2!V133+XYM3E!V133+XYM4E!V133+SAGE!V133+'ABXY-TI1S'!V133+'ABXY-TI2S'!V133+ABZ!V133+'ASXY-TI1S'!V133+'ASXY-TI2S'!V133+'ASXY-TI3S'!V133+ASZ!V133+'MBXY-TI1S'!V133+'MBXY-TI2S'!V133+MBZ!V133+'MSXY-TI1S'!V133+'MSXY-TI2S'!V133++'MSXY-TI3S'!V133+MSZ!V133+'DEC-U'!V133+DECR!V133+'DBH-U'!V133+DBHR!V133+AMIL!V133</f>
        <v>2.8960024464167029</v>
      </c>
      <c r="H133" s="20">
        <f t="shared" si="24"/>
        <v>81.747782360322091</v>
      </c>
      <c r="I133" s="20">
        <f t="shared" si="19"/>
        <v>76.691797023523733</v>
      </c>
      <c r="J133" s="20">
        <f t="shared" si="20"/>
        <v>108.37439429138269</v>
      </c>
      <c r="K133" s="20">
        <f t="shared" si="21"/>
        <v>-6.1447044668861626</v>
      </c>
      <c r="L133" s="20">
        <f t="shared" si="22"/>
        <v>-48.909281934534917</v>
      </c>
      <c r="M133" s="20">
        <f t="shared" si="23"/>
        <v>45.086508231581846</v>
      </c>
      <c r="N133" s="88">
        <f>COS(Wellpath!$L133)*COS(Wellpath!$M133)</f>
        <v>0.33325418921008726</v>
      </c>
      <c r="O133" s="88">
        <f>-SIN(Wellpath!$M133)</f>
        <v>0.22495105434386498</v>
      </c>
      <c r="P133" s="88">
        <f>SIN(Wellpath!$L133)*COS(Wellpath!$M133)</f>
        <v>-0.91560835979337307</v>
      </c>
      <c r="Q133" s="88">
        <f>COS(Wellpath!$L133)*SIN(Wellpath!$M133)</f>
        <v>7.6937791847948994E-2</v>
      </c>
      <c r="R133" s="88">
        <f>COS(Wellpath!$M133)</f>
        <v>-0.97437006478523525</v>
      </c>
      <c r="S133" s="88">
        <f>SIN(Wellpath!$L133)*SIN(Wellpath!$M133)</f>
        <v>-0.2113848458049398</v>
      </c>
      <c r="T133" s="88">
        <f>-SIN(Wellpath!$L133)</f>
        <v>-0.93969262078590843</v>
      </c>
      <c r="U133" s="88">
        <v>0</v>
      </c>
      <c r="V133" s="88">
        <f>COS(Wellpath!$L133)</f>
        <v>-0.34202014332566871</v>
      </c>
    </row>
    <row r="134" spans="1:22" x14ac:dyDescent="0.25">
      <c r="A134" s="26">
        <f>Wellpath!E134</f>
        <v>3750</v>
      </c>
      <c r="B134" s="19">
        <f>'DEC-OS'!Q134+'DEC-OH'!Q134+'DEC-OI'!Q134+'DBH-OS'!Q134+'DBH-OH'!Q134+'DBH-OI'!Q134+XCLH!Q134+XCLA!Q134+DRFR!Q134+DSFS!Q134+DSTG!Q134+XYM1!Q134+XYM2!Q134+XYM3E!Q134+XYM4E!Q134+SAGE!Q134+'ABXY-TI1S'!Q134+'ABXY-TI2S'!Q134+ABZ!Q134+'ASXY-TI1S'!Q134+'ASXY-TI2S'!Q134+'ASXY-TI3S'!Q134+ASZ!Q134+'MBXY-TI1S'!Q134+'MBXY-TI2S'!Q134+MBZ!Q134+'MSXY-TI1S'!Q134+'MSXY-TI2S'!Q134++'MSXY-TI3S'!Q134+MSZ!Q134+'DEC-U'!Q134+DECR!Q134+'DBH-U'!Q134+DBHR!Q134+AMIL!Q134</f>
        <v>114.77589281054325</v>
      </c>
      <c r="C134" s="19">
        <f>'DEC-OS'!R134+'DEC-OH'!R134+'DEC-OI'!R134+'DBH-OS'!R134+'DBH-OH'!R134+'DBH-OI'!R134+XCLH!R134+XCLA!R134+DRFR!R134+DSFS!R134+DSTG!R134+XYM1!R134+XYM2!R134+XYM3E!R134+XYM4E!R134+SAGE!R134+'ABXY-TI1S'!R134+'ABXY-TI2S'!R134+ABZ!R134+'ASXY-TI1S'!R134+'ASXY-TI2S'!R134+'ASXY-TI3S'!R134+ASZ!R134+'MBXY-TI1S'!R134+'MBXY-TI2S'!R134+MBZ!R134+'MSXY-TI1S'!R134+'MSXY-TI2S'!R134++'MSXY-TI3S'!R134+MSZ!R134+'DEC-U'!R134+DECR!R134+'DBH-U'!R134+DBHR!R134+AMIL!R134</f>
        <v>97.826380449317284</v>
      </c>
      <c r="D134" s="19">
        <f>'DEC-OS'!S134+'DEC-OH'!S134+'DEC-OI'!S134+'DBH-OS'!S134+'DBH-OH'!S134+'DBH-OI'!S134+XCLH!S134+XCLA!S134+DRFR!S134+DSFS!S134+DSTG!S134+XYM1!S134+XYM2!S134+XYM3E!S134+XYM4E!S134+SAGE!S134+'ABXY-TI1S'!S134+'ABXY-TI2S'!S134+ABZ!S134+'ASXY-TI1S'!S134+'ASXY-TI2S'!S134+'ASXY-TI3S'!S134+ASZ!S134+'MBXY-TI1S'!S134+'MBXY-TI2S'!S134+MBZ!S134+'MSXY-TI1S'!S134+'MSXY-TI2S'!S134++'MSXY-TI3S'!S134+MSZ!S134+'DEC-U'!S134+DECR!S134+'DBH-U'!S134+DBHR!S134+AMIL!S134</f>
        <v>54.333101764213104</v>
      </c>
      <c r="E134" s="19">
        <f>'DEC-OS'!T134+'DEC-OH'!T134+'DEC-OI'!T134+'DBH-OS'!T134+'DBH-OH'!T134+'DBH-OI'!T134+XCLH!T134+XCLA!T134+DRFR!T134+DSFS!T134+DSTG!T134+XYM1!T134+XYM2!T134+XYM3E!T134+XYM4E!T134+SAGE!T134+'ABXY-TI1S'!T134+'ABXY-TI2S'!T134+ABZ!T134+'ASXY-TI1S'!T134+'ASXY-TI2S'!T134+'ASXY-TI3S'!T134+ASZ!T134+'MBXY-TI1S'!T134+'MBXY-TI2S'!T134+MBZ!T134+'MSXY-TI1S'!T134+'MSXY-TI2S'!T134++'MSXY-TI3S'!T134+MSZ!T134+'DEC-U'!T134+DECR!T134+'DBH-U'!T134+DBHR!T134+AMIL!T134</f>
        <v>52.463522653245114</v>
      </c>
      <c r="F134" s="19">
        <f>'DEC-OS'!U134+'DEC-OH'!U134+'DEC-OI'!U134+'DBH-OS'!U134+'DBH-OH'!U134+'DBH-OI'!U134+XCLH!U134+XCLA!U134+DRFR!U134+DSFS!U134+DSTG!U134+XYM1!U134+XYM2!U134+XYM3E!U134+XYM4E!U134+SAGE!U134+'ABXY-TI1S'!U134+'ABXY-TI2S'!U134+ABZ!U134+'ASXY-TI1S'!U134+'ASXY-TI2S'!U134+'ASXY-TI3S'!U134+ASZ!U134+'MBXY-TI1S'!U134+'MBXY-TI2S'!U134+MBZ!U134+'MSXY-TI1S'!U134+'MSXY-TI2S'!U134++'MSXY-TI3S'!U134+MSZ!U134+'DEC-U'!U134+DECR!U134+'DBH-U'!U134+DBHR!U134+AMIL!U134</f>
        <v>-30.861090524314701</v>
      </c>
      <c r="G134" s="19">
        <f>'DEC-OS'!V134+'DEC-OH'!V134+'DEC-OI'!V134+'DBH-OS'!V134+'DBH-OH'!V134+'DBH-OI'!V134+XCLH!V134+XCLA!V134+DRFR!V134+DSFS!V134+DSTG!V134+XYM1!V134+XYM2!V134+XYM3E!V134+XYM4E!V134+SAGE!V134+'ABXY-TI1S'!V134+'ABXY-TI2S'!V134+ABZ!V134+'ASXY-TI1S'!V134+'ASXY-TI2S'!V134+'ASXY-TI3S'!V134+ASZ!V134+'MBXY-TI1S'!V134+'MBXY-TI2S'!V134+MBZ!V134+'MSXY-TI1S'!V134+'MSXY-TI2S'!V134++'MSXY-TI3S'!V134+MSZ!V134+'DEC-U'!V134+DECR!V134+'DBH-U'!V134+DBHR!V134+AMIL!V134</f>
        <v>2.8630551259253023</v>
      </c>
      <c r="H134" s="20">
        <f t="shared" ref="H134:H197" si="25">N134*(B134*N134+E134*Q134+F134*T134) + Q134*(E134*N134+C134*Q134+G134*T134)+ T134*(F134*N134+G134*Q134+D134*T134)</f>
        <v>82.908263376931757</v>
      </c>
      <c r="I134" s="20">
        <f t="shared" ref="I134:I197" si="26">O134*(B134*O134+E134*R134+F134*U134) + R134*(E134*O134+C134*R134+G134*U134)+ U134*(F134*O134+G134*R134+D134*U134)</f>
        <v>75.685581640860448</v>
      </c>
      <c r="J134" s="20">
        <f t="shared" ref="J134:J197" si="27">P134*(B134*P134+E134*S134+F134*V134) + S134*(E134*P134+C134*S134+G134*V134)+ V134*(F134*P134+G134*S134+D134*V134)</f>
        <v>108.34153000628143</v>
      </c>
      <c r="K134" s="20">
        <f t="shared" ref="K134:K197" si="28">N134*(B134*O134+E134*R134+F134*U134) + Q134*(E134*O134+C134*R134+G134*U134)+ T134*(F134*O134+G134*R134+D134*U134)</f>
        <v>-5.7119450547144339</v>
      </c>
      <c r="L134" s="20">
        <f t="shared" ref="L134:L197" si="29">N134*(B134*P134+E134*S134+F134*V134) + Q134*(E134*P134+C134*S134+G134*V134)+ T134*(F134*P134+G134*S134+D134*V134)</f>
        <v>-49.083535783913007</v>
      </c>
      <c r="M134" s="20">
        <f t="shared" ref="M134:M197" si="30">O134*(B134*P134+E134*S134+F134*V134) + R134*(E134*P134+C134*S134+G134*V134)+ U134*(F134*P134+G134*S134+D134*V134)</f>
        <v>44.147641514932062</v>
      </c>
      <c r="N134" s="88">
        <f>COS(Wellpath!$L134)*COS(Wellpath!$M134)</f>
        <v>0.33325418921008726</v>
      </c>
      <c r="O134" s="88">
        <f>-SIN(Wellpath!$M134)</f>
        <v>0.22495105434386498</v>
      </c>
      <c r="P134" s="88">
        <f>SIN(Wellpath!$L134)*COS(Wellpath!$M134)</f>
        <v>-0.91560835979337307</v>
      </c>
      <c r="Q134" s="88">
        <f>COS(Wellpath!$L134)*SIN(Wellpath!$M134)</f>
        <v>7.6937791847948994E-2</v>
      </c>
      <c r="R134" s="88">
        <f>COS(Wellpath!$M134)</f>
        <v>-0.97437006478523525</v>
      </c>
      <c r="S134" s="88">
        <f>SIN(Wellpath!$L134)*SIN(Wellpath!$M134)</f>
        <v>-0.2113848458049398</v>
      </c>
      <c r="T134" s="88">
        <f>-SIN(Wellpath!$L134)</f>
        <v>-0.93969262078590843</v>
      </c>
      <c r="U134" s="88">
        <v>0</v>
      </c>
      <c r="V134" s="88">
        <f>COS(Wellpath!$L134)</f>
        <v>-0.34202014332566871</v>
      </c>
    </row>
    <row r="135" spans="1:22" x14ac:dyDescent="0.25">
      <c r="A135" s="26">
        <f>Wellpath!E135</f>
        <v>3780</v>
      </c>
      <c r="B135" s="19">
        <f>'DEC-OS'!Q135+'DEC-OH'!Q135+'DEC-OI'!Q135+'DBH-OS'!Q135+'DBH-OH'!Q135+'DBH-OI'!Q135+XCLH!Q135+XCLA!Q135+DRFR!Q135+DSFS!Q135+DSTG!Q135+XYM1!Q135+XYM2!Q135+XYM3E!Q135+XYM4E!Q135+SAGE!Q135+'ABXY-TI1S'!Q135+'ABXY-TI2S'!Q135+ABZ!Q135+'ASXY-TI1S'!Q135+'ASXY-TI2S'!Q135+'ASXY-TI3S'!Q135+ASZ!Q135+'MBXY-TI1S'!Q135+'MBXY-TI2S'!Q135+MBZ!Q135+'MSXY-TI1S'!Q135+'MSXY-TI2S'!Q135++'MSXY-TI3S'!Q135+MSZ!Q135+'DEC-U'!Q135+DECR!Q135+'DBH-U'!Q135+DBHR!Q135+AMIL!Q135</f>
        <v>115.69581078063848</v>
      </c>
      <c r="C135" s="19">
        <f>'DEC-OS'!R135+'DEC-OH'!R135+'DEC-OI'!R135+'DBH-OS'!R135+'DBH-OH'!R135+'DBH-OI'!R135+XCLH!R135+XCLA!R135+DRFR!R135+DSFS!R135+DSTG!R135+XYM1!R135+XYM2!R135+XYM3E!R135+XYM4E!R135+SAGE!R135+'ABXY-TI1S'!R135+'ABXY-TI2S'!R135+ABZ!R135+'ASXY-TI1S'!R135+'ASXY-TI2S'!R135+'ASXY-TI3S'!R135+ASZ!R135+'MBXY-TI1S'!R135+'MBXY-TI2S'!R135+MBZ!R135+'MSXY-TI1S'!R135+'MSXY-TI2S'!R135++'MSXY-TI3S'!R135+MSZ!R135+'DEC-U'!R135+DECR!R135+'DBH-U'!R135+DBHR!R135+AMIL!R135</f>
        <v>95.842216795957896</v>
      </c>
      <c r="D135" s="19">
        <f>'DEC-OS'!S135+'DEC-OH'!S135+'DEC-OI'!S135+'DBH-OS'!S135+'DBH-OH'!S135+'DBH-OI'!S135+XCLH!S135+XCLA!S135+DRFR!S135+DSFS!S135+DSTG!S135+XYM1!S135+XYM2!S135+XYM3E!S135+XYM4E!S135+SAGE!S135+'ABXY-TI1S'!S135+'ABXY-TI2S'!S135+ABZ!S135+'ASXY-TI1S'!S135+'ASXY-TI2S'!S135+'ASXY-TI3S'!S135+ASZ!S135+'MBXY-TI1S'!S135+'MBXY-TI2S'!S135+MBZ!S135+'MSXY-TI1S'!S135+'MSXY-TI2S'!S135++'MSXY-TI3S'!S135+MSZ!S135+'DEC-U'!S135+DECR!S135+'DBH-U'!S135+DBHR!S135+AMIL!S135</f>
        <v>55.721544499413831</v>
      </c>
      <c r="E135" s="19">
        <f>'DEC-OS'!T135+'DEC-OH'!T135+'DEC-OI'!T135+'DBH-OS'!T135+'DBH-OH'!T135+'DBH-OI'!T135+XCLH!T135+XCLA!T135+DRFR!T135+DSFS!T135+DSTG!T135+XYM1!T135+XYM2!T135+XYM3E!T135+XYM4E!T135+SAGE!T135+'ABXY-TI1S'!T135+'ABXY-TI2S'!T135+ABZ!T135+'ASXY-TI1S'!T135+'ASXY-TI2S'!T135+'ASXY-TI3S'!T135+ASZ!T135+'MBXY-TI1S'!T135+'MBXY-TI2S'!T135+MBZ!T135+'MSXY-TI1S'!T135+'MSXY-TI2S'!T135++'MSXY-TI3S'!T135+MSZ!T135+'DEC-U'!T135+DECR!T135+'DBH-U'!T135+DBHR!T135+AMIL!T135</f>
        <v>51.457272220246438</v>
      </c>
      <c r="F135" s="19">
        <f>'DEC-OS'!U135+'DEC-OH'!U135+'DEC-OI'!U135+'DBH-OS'!U135+'DBH-OH'!U135+'DBH-OI'!U135+XCLH!U135+XCLA!U135+DRFR!U135+DSFS!U135+DSTG!U135+XYM1!U135+XYM2!U135+XYM3E!U135+XYM4E!U135+SAGE!U135+'ABXY-TI1S'!U135+'ABXY-TI2S'!U135+ABZ!U135+'ASXY-TI1S'!U135+'ASXY-TI2S'!U135+'ASXY-TI3S'!U135+ASZ!U135+'MBXY-TI1S'!U135+'MBXY-TI2S'!U135+MBZ!U135+'MSXY-TI1S'!U135+'MSXY-TI2S'!U135++'MSXY-TI3S'!U135+MSZ!U135+'DEC-U'!U135+DECR!U135+'DBH-U'!U135+DBHR!U135+AMIL!U135</f>
        <v>-31.654492222919473</v>
      </c>
      <c r="G135" s="19">
        <f>'DEC-OS'!V135+'DEC-OH'!V135+'DEC-OI'!V135+'DBH-OS'!V135+'DBH-OH'!V135+'DBH-OI'!V135+XCLH!V135+XCLA!V135+DRFR!V135+DSFS!V135+DSTG!V135+XYM1!V135+XYM2!V135+XYM3E!V135+XYM4E!V135+SAGE!V135+'ABXY-TI1S'!V135+'ABXY-TI2S'!V135+ABZ!V135+'ASXY-TI1S'!V135+'ASXY-TI2S'!V135+'ASXY-TI3S'!V135+ASZ!V135+'MBXY-TI1S'!V135+'MBXY-TI2S'!V135+MBZ!V135+'MSXY-TI1S'!V135+'MSXY-TI2S'!V135++'MSXY-TI3S'!V135+MSZ!V135+'DEC-U'!V135+DECR!V135+'DBH-U'!V135+DBHR!V135+AMIL!V135</f>
        <v>2.8132433236367551</v>
      </c>
      <c r="H135" s="20">
        <f t="shared" si="25"/>
        <v>84.67722880981654</v>
      </c>
      <c r="I135" s="20">
        <f t="shared" si="26"/>
        <v>74.289484318935095</v>
      </c>
      <c r="J135" s="20">
        <f t="shared" si="27"/>
        <v>108.29285894725859</v>
      </c>
      <c r="K135" s="20">
        <f t="shared" si="28"/>
        <v>-5.0628059364568241</v>
      </c>
      <c r="L135" s="20">
        <f t="shared" si="29"/>
        <v>-49.344741221476085</v>
      </c>
      <c r="M135" s="20">
        <f t="shared" si="30"/>
        <v>42.744069739813966</v>
      </c>
      <c r="N135" s="88">
        <f>COS(Wellpath!$L135)*COS(Wellpath!$M135)</f>
        <v>0.33325418921008726</v>
      </c>
      <c r="O135" s="88">
        <f>-SIN(Wellpath!$M135)</f>
        <v>0.22495105434386498</v>
      </c>
      <c r="P135" s="88">
        <f>SIN(Wellpath!$L135)*COS(Wellpath!$M135)</f>
        <v>-0.91560835979337307</v>
      </c>
      <c r="Q135" s="88">
        <f>COS(Wellpath!$L135)*SIN(Wellpath!$M135)</f>
        <v>7.6937791847948994E-2</v>
      </c>
      <c r="R135" s="88">
        <f>COS(Wellpath!$M135)</f>
        <v>-0.97437006478523525</v>
      </c>
      <c r="S135" s="88">
        <f>SIN(Wellpath!$L135)*SIN(Wellpath!$M135)</f>
        <v>-0.2113848458049398</v>
      </c>
      <c r="T135" s="88">
        <f>-SIN(Wellpath!$L135)</f>
        <v>-0.93969262078590843</v>
      </c>
      <c r="U135" s="88">
        <v>0</v>
      </c>
      <c r="V135" s="88">
        <f>COS(Wellpath!$L135)</f>
        <v>-0.34202014332566871</v>
      </c>
    </row>
    <row r="136" spans="1:22" x14ac:dyDescent="0.25">
      <c r="A136" s="26">
        <f>Wellpath!E136</f>
        <v>3810</v>
      </c>
      <c r="B136" s="19">
        <f>'DEC-OS'!Q136+'DEC-OH'!Q136+'DEC-OI'!Q136+'DBH-OS'!Q136+'DBH-OH'!Q136+'DBH-OI'!Q136+XCLH!Q136+XCLA!Q136+DRFR!Q136+DSFS!Q136+DSTG!Q136+XYM1!Q136+XYM2!Q136+XYM3E!Q136+XYM4E!Q136+SAGE!Q136+'ABXY-TI1S'!Q136+'ABXY-TI2S'!Q136+ABZ!Q136+'ASXY-TI1S'!Q136+'ASXY-TI2S'!Q136+'ASXY-TI3S'!Q136+ASZ!Q136+'MBXY-TI1S'!Q136+'MBXY-TI2S'!Q136+MBZ!Q136+'MSXY-TI1S'!Q136+'MSXY-TI2S'!Q136++'MSXY-TI3S'!Q136+MSZ!Q136+'DEC-U'!Q136+DECR!Q136+'DBH-U'!Q136+DBHR!Q136+AMIL!Q136</f>
        <v>116.62594428797651</v>
      </c>
      <c r="C136" s="19">
        <f>'DEC-OS'!R136+'DEC-OH'!R136+'DEC-OI'!R136+'DBH-OS'!R136+'DBH-OH'!R136+'DBH-OI'!R136+XCLH!R136+XCLA!R136+DRFR!R136+DSFS!R136+DSTG!R136+XYM1!R136+XYM2!R136+XYM3E!R136+XYM4E!R136+SAGE!R136+'ABXY-TI1S'!R136+'ABXY-TI2S'!R136+ABZ!R136+'ASXY-TI1S'!R136+'ASXY-TI2S'!R136+'ASXY-TI3S'!R136+ASZ!R136+'MBXY-TI1S'!R136+'MBXY-TI2S'!R136+MBZ!R136+'MSXY-TI1S'!R136+'MSXY-TI2S'!R136++'MSXY-TI3S'!R136+MSZ!R136+'DEC-U'!R136+DECR!R136+'DBH-U'!R136+DBHR!R136+AMIL!R136</f>
        <v>93.978987102137381</v>
      </c>
      <c r="D136" s="19">
        <f>'DEC-OS'!S136+'DEC-OH'!S136+'DEC-OI'!S136+'DBH-OS'!S136+'DBH-OH'!S136+'DBH-OI'!S136+XCLH!S136+XCLA!S136+DRFR!S136+DSFS!S136+DSTG!S136+XYM1!S136+XYM2!S136+XYM3E!S136+XYM4E!S136+SAGE!S136+'ABXY-TI1S'!S136+'ABXY-TI2S'!S136+ABZ!S136+'ASXY-TI1S'!S136+'ASXY-TI2S'!S136+'ASXY-TI3S'!S136+ASZ!S136+'MBXY-TI1S'!S136+'MBXY-TI2S'!S136+MBZ!S136+'MSXY-TI1S'!S136+'MSXY-TI2S'!S136++'MSXY-TI3S'!S136+MSZ!S136+'DEC-U'!S136+DECR!S136+'DBH-U'!S136+DBHR!S136+AMIL!S136</f>
        <v>57.134056662593267</v>
      </c>
      <c r="E136" s="19">
        <f>'DEC-OS'!T136+'DEC-OH'!T136+'DEC-OI'!T136+'DBH-OS'!T136+'DBH-OH'!T136+'DBH-OI'!T136+XCLH!T136+XCLA!T136+DRFR!T136+DSFS!T136+DSTG!T136+XYM1!T136+XYM2!T136+XYM3E!T136+XYM4E!T136+SAGE!T136+'ABXY-TI1S'!T136+'ABXY-TI2S'!T136+ABZ!T136+'ASXY-TI1S'!T136+'ASXY-TI2S'!T136+'ASXY-TI3S'!T136+ASZ!T136+'MBXY-TI1S'!T136+'MBXY-TI2S'!T136+MBZ!T136+'MSXY-TI1S'!T136+'MSXY-TI2S'!T136++'MSXY-TI3S'!T136+MSZ!T136+'DEC-U'!T136+DECR!T136+'DBH-U'!T136+DBHR!T136+AMIL!T136</f>
        <v>50.423924843642624</v>
      </c>
      <c r="F136" s="19">
        <f>'DEC-OS'!U136+'DEC-OH'!U136+'DEC-OI'!U136+'DBH-OS'!U136+'DBH-OH'!U136+'DBH-OI'!U136+XCLH!U136+XCLA!U136+DRFR!U136+DSFS!U136+DSTG!U136+XYM1!U136+XYM2!U136+XYM3E!U136+XYM4E!U136+SAGE!U136+'ABXY-TI1S'!U136+'ABXY-TI2S'!U136+ABZ!U136+'ASXY-TI1S'!U136+'ASXY-TI2S'!U136+'ASXY-TI3S'!U136+ASZ!U136+'MBXY-TI1S'!U136+'MBXY-TI2S'!U136+MBZ!U136+'MSXY-TI1S'!U136+'MSXY-TI2S'!U136++'MSXY-TI3S'!U136+MSZ!U136+'DEC-U'!U136+DECR!U136+'DBH-U'!U136+DBHR!U136+AMIL!U136</f>
        <v>-32.455844592151905</v>
      </c>
      <c r="G136" s="19">
        <f>'DEC-OS'!V136+'DEC-OH'!V136+'DEC-OI'!V136+'DBH-OS'!V136+'DBH-OH'!V136+'DBH-OI'!V136+XCLH!V136+XCLA!V136+DRFR!V136+DSFS!V136+DSTG!V136+XYM1!V136+XYM2!V136+XYM3E!V136+XYM4E!V136+SAGE!V136+'ABXY-TI1S'!V136+'ABXY-TI2S'!V136+ABZ!V136+'ASXY-TI1S'!V136+'ASXY-TI2S'!V136+'ASXY-TI3S'!V136+ASZ!V136+'MBXY-TI1S'!V136+'MBXY-TI2S'!V136+MBZ!V136+'MSXY-TI1S'!V136+'MSXY-TI2S'!V136++'MSXY-TI3S'!V136+MSZ!V136+'DEC-U'!V136+DECR!V136+'DBH-U'!V136+DBHR!V136+AMIL!V136</f>
        <v>2.7615635815952815</v>
      </c>
      <c r="H136" s="20">
        <f t="shared" si="25"/>
        <v>86.473158644471667</v>
      </c>
      <c r="I136" s="20">
        <f t="shared" si="26"/>
        <v>73.020596793030919</v>
      </c>
      <c r="J136" s="20">
        <f t="shared" si="27"/>
        <v>108.24523261520461</v>
      </c>
      <c r="K136" s="20">
        <f t="shared" si="28"/>
        <v>-4.4136668181992267</v>
      </c>
      <c r="L136" s="20">
        <f t="shared" si="29"/>
        <v>-49.605733443690134</v>
      </c>
      <c r="M136" s="20">
        <f t="shared" si="30"/>
        <v>41.340405710370398</v>
      </c>
      <c r="N136" s="88">
        <f>COS(Wellpath!$L136)*COS(Wellpath!$M136)</f>
        <v>0.33325418921008726</v>
      </c>
      <c r="O136" s="88">
        <f>-SIN(Wellpath!$M136)</f>
        <v>0.22495105434386498</v>
      </c>
      <c r="P136" s="88">
        <f>SIN(Wellpath!$L136)*COS(Wellpath!$M136)</f>
        <v>-0.91560835979337307</v>
      </c>
      <c r="Q136" s="88">
        <f>COS(Wellpath!$L136)*SIN(Wellpath!$M136)</f>
        <v>7.6937791847948994E-2</v>
      </c>
      <c r="R136" s="88">
        <f>COS(Wellpath!$M136)</f>
        <v>-0.97437006478523525</v>
      </c>
      <c r="S136" s="88">
        <f>SIN(Wellpath!$L136)*SIN(Wellpath!$M136)</f>
        <v>-0.2113848458049398</v>
      </c>
      <c r="T136" s="88">
        <f>-SIN(Wellpath!$L136)</f>
        <v>-0.93969262078590843</v>
      </c>
      <c r="U136" s="88">
        <v>0</v>
      </c>
      <c r="V136" s="88">
        <f>COS(Wellpath!$L136)</f>
        <v>-0.34202014332566871</v>
      </c>
    </row>
    <row r="137" spans="1:22" x14ac:dyDescent="0.25">
      <c r="A137" s="26">
        <f>Wellpath!E137</f>
        <v>3840</v>
      </c>
      <c r="B137" s="19">
        <f>'DEC-OS'!Q137+'DEC-OH'!Q137+'DEC-OI'!Q137+'DBH-OS'!Q137+'DBH-OH'!Q137+'DBH-OI'!Q137+XCLH!Q137+XCLA!Q137+DRFR!Q137+DSFS!Q137+DSTG!Q137+XYM1!Q137+XYM2!Q137+XYM3E!Q137+XYM4E!Q137+SAGE!Q137+'ABXY-TI1S'!Q137+'ABXY-TI2S'!Q137+ABZ!Q137+'ASXY-TI1S'!Q137+'ASXY-TI2S'!Q137+'ASXY-TI3S'!Q137+ASZ!Q137+'MBXY-TI1S'!Q137+'MBXY-TI2S'!Q137+MBZ!Q137+'MSXY-TI1S'!Q137+'MSXY-TI2S'!Q137++'MSXY-TI3S'!Q137+MSZ!Q137+'DEC-U'!Q137+DECR!Q137+'DBH-U'!Q137+DBHR!Q137+AMIL!Q137</f>
        <v>117.56614596597494</v>
      </c>
      <c r="C137" s="19">
        <f>'DEC-OS'!R137+'DEC-OH'!R137+'DEC-OI'!R137+'DBH-OS'!R137+'DBH-OH'!R137+'DBH-OI'!R137+XCLH!R137+XCLA!R137+DRFR!R137+DSFS!R137+DSTG!R137+XYM1!R137+XYM2!R137+XYM3E!R137+XYM4E!R137+SAGE!R137+'ABXY-TI1S'!R137+'ABXY-TI2S'!R137+ABZ!R137+'ASXY-TI1S'!R137+'ASXY-TI2S'!R137+'ASXY-TI3S'!R137+ASZ!R137+'MBXY-TI1S'!R137+'MBXY-TI2S'!R137+MBZ!R137+'MSXY-TI1S'!R137+'MSXY-TI2S'!R137++'MSXY-TI3S'!R137+MSZ!R137+'DEC-U'!R137+DECR!R137+'DBH-U'!R137+DBHR!R137+AMIL!R137</f>
        <v>92.235056344900613</v>
      </c>
      <c r="D137" s="19">
        <f>'DEC-OS'!S137+'DEC-OH'!S137+'DEC-OI'!S137+'DBH-OS'!S137+'DBH-OH'!S137+'DBH-OI'!S137+XCLH!S137+XCLA!S137+DRFR!S137+DSFS!S137+DSTG!S137+XYM1!S137+XYM2!S137+XYM3E!S137+XYM4E!S137+SAGE!S137+'ABXY-TI1S'!S137+'ABXY-TI2S'!S137+ABZ!S137+'ASXY-TI1S'!S137+'ASXY-TI2S'!S137+'ASXY-TI3S'!S137+ASZ!S137+'MBXY-TI1S'!S137+'MBXY-TI2S'!S137+MBZ!S137+'MSXY-TI1S'!S137+'MSXY-TI2S'!S137++'MSXY-TI3S'!S137+MSZ!S137+'DEC-U'!S137+DECR!S137+'DBH-U'!S137+DBHR!S137+AMIL!S137</f>
        <v>58.570212502235734</v>
      </c>
      <c r="E137" s="19">
        <f>'DEC-OS'!T137+'DEC-OH'!T137+'DEC-OI'!T137+'DBH-OS'!T137+'DBH-OH'!T137+'DBH-OI'!T137+XCLH!T137+XCLA!T137+DRFR!T137+DSFS!T137+DSTG!T137+XYM1!T137+XYM2!T137+XYM3E!T137+XYM4E!T137+SAGE!T137+'ABXY-TI1S'!T137+'ABXY-TI2S'!T137+ABZ!T137+'ASXY-TI1S'!T137+'ASXY-TI2S'!T137+'ASXY-TI3S'!T137+ASZ!T137+'MBXY-TI1S'!T137+'MBXY-TI2S'!T137+MBZ!T137+'MSXY-TI1S'!T137+'MSXY-TI2S'!T137++'MSXY-TI3S'!T137+MSZ!T137+'DEC-U'!T137+DECR!T137+'DBH-U'!T137+DBHR!T137+AMIL!T137</f>
        <v>49.363843312680387</v>
      </c>
      <c r="F137" s="19">
        <f>'DEC-OS'!U137+'DEC-OH'!U137+'DEC-OI'!U137+'DBH-OS'!U137+'DBH-OH'!U137+'DBH-OI'!U137+XCLH!U137+XCLA!U137+DRFR!U137+DSFS!U137+DSTG!U137+XYM1!U137+XYM2!U137+XYM3E!U137+XYM4E!U137+SAGE!U137+'ABXY-TI1S'!U137+'ABXY-TI2S'!U137+ABZ!U137+'ASXY-TI1S'!U137+'ASXY-TI2S'!U137+'ASXY-TI3S'!U137+ASZ!U137+'MBXY-TI1S'!U137+'MBXY-TI2S'!U137+MBZ!U137+'MSXY-TI1S'!U137+'MSXY-TI2S'!U137++'MSXY-TI3S'!U137+MSZ!U137+'DEC-U'!U137+DECR!U137+'DBH-U'!U137+DBHR!U137+AMIL!U137</f>
        <v>-33.26499958976094</v>
      </c>
      <c r="G137" s="19">
        <f>'DEC-OS'!V137+'DEC-OH'!V137+'DEC-OI'!V137+'DBH-OS'!V137+'DBH-OH'!V137+'DBH-OI'!V137+XCLH!V137+XCLA!V137+DRFR!V137+DSFS!V137+DSTG!V137+XYM1!V137+XYM2!V137+XYM3E!V137+XYM4E!V137+SAGE!V137+'ABXY-TI1S'!V137+'ABXY-TI2S'!V137+ABZ!V137+'ASXY-TI1S'!V137+'ASXY-TI2S'!V137+'ASXY-TI3S'!V137+ASZ!V137+'MBXY-TI1S'!V137+'MBXY-TI2S'!V137+MBZ!V137+'MSXY-TI1S'!V137+'MSXY-TI2S'!V137++'MSXY-TI3S'!V137+MSZ!V137+'DEC-U'!V137+DECR!V137+'DBH-U'!V137+DBHR!V137+AMIL!V137</f>
        <v>2.7080500780475907</v>
      </c>
      <c r="H137" s="20">
        <f t="shared" si="25"/>
        <v>88.295571829065096</v>
      </c>
      <c r="I137" s="20">
        <f t="shared" si="26"/>
        <v>71.877200283695629</v>
      </c>
      <c r="J137" s="20">
        <f t="shared" si="27"/>
        <v>108.19864270035056</v>
      </c>
      <c r="K137" s="20">
        <f t="shared" si="28"/>
        <v>-3.7645276999416257</v>
      </c>
      <c r="L137" s="20">
        <f t="shared" si="29"/>
        <v>-49.86651245055512</v>
      </c>
      <c r="M137" s="20">
        <f t="shared" si="30"/>
        <v>39.936649426601264</v>
      </c>
      <c r="N137" s="88">
        <f>COS(Wellpath!$L137)*COS(Wellpath!$M137)</f>
        <v>0.33325418921008726</v>
      </c>
      <c r="O137" s="88">
        <f>-SIN(Wellpath!$M137)</f>
        <v>0.22495105434386498</v>
      </c>
      <c r="P137" s="88">
        <f>SIN(Wellpath!$L137)*COS(Wellpath!$M137)</f>
        <v>-0.91560835979337307</v>
      </c>
      <c r="Q137" s="88">
        <f>COS(Wellpath!$L137)*SIN(Wellpath!$M137)</f>
        <v>7.6937791847948994E-2</v>
      </c>
      <c r="R137" s="88">
        <f>COS(Wellpath!$M137)</f>
        <v>-0.97437006478523525</v>
      </c>
      <c r="S137" s="88">
        <f>SIN(Wellpath!$L137)*SIN(Wellpath!$M137)</f>
        <v>-0.2113848458049398</v>
      </c>
      <c r="T137" s="88">
        <f>-SIN(Wellpath!$L137)</f>
        <v>-0.93969262078590843</v>
      </c>
      <c r="U137" s="88">
        <v>0</v>
      </c>
      <c r="V137" s="88">
        <f>COS(Wellpath!$L137)</f>
        <v>-0.34202014332566871</v>
      </c>
    </row>
    <row r="138" spans="1:22" x14ac:dyDescent="0.25">
      <c r="A138" s="26">
        <f>Wellpath!E138</f>
        <v>3870</v>
      </c>
      <c r="B138" s="19">
        <f>'DEC-OS'!Q138+'DEC-OH'!Q138+'DEC-OI'!Q138+'DBH-OS'!Q138+'DBH-OH'!Q138+'DBH-OI'!Q138+XCLH!Q138+XCLA!Q138+DRFR!Q138+DSFS!Q138+DSTG!Q138+XYM1!Q138+XYM2!Q138+XYM3E!Q138+XYM4E!Q138+SAGE!Q138+'ABXY-TI1S'!Q138+'ABXY-TI2S'!Q138+ABZ!Q138+'ASXY-TI1S'!Q138+'ASXY-TI2S'!Q138+'ASXY-TI3S'!Q138+ASZ!Q138+'MBXY-TI1S'!Q138+'MBXY-TI2S'!Q138+MBZ!Q138+'MSXY-TI1S'!Q138+'MSXY-TI2S'!Q138++'MSXY-TI3S'!Q138+MSZ!Q138+'DEC-U'!Q138+DECR!Q138+'DBH-U'!Q138+DBHR!Q138+AMIL!Q138</f>
        <v>118.51640896737059</v>
      </c>
      <c r="C138" s="19">
        <f>'DEC-OS'!R138+'DEC-OH'!R138+'DEC-OI'!R138+'DBH-OS'!R138+'DBH-OH'!R138+'DBH-OI'!R138+XCLH!R138+XCLA!R138+DRFR!R138+DSFS!R138+DSTG!R138+XYM1!R138+XYM2!R138+XYM3E!R138+XYM4E!R138+SAGE!R138+'ABXY-TI1S'!R138+'ABXY-TI2S'!R138+ABZ!R138+'ASXY-TI1S'!R138+'ASXY-TI2S'!R138+'ASXY-TI3S'!R138+ASZ!R138+'MBXY-TI1S'!R138+'MBXY-TI2S'!R138+MBZ!R138+'MSXY-TI1S'!R138+'MSXY-TI2S'!R138++'MSXY-TI3S'!R138+MSZ!R138+'DEC-U'!R138+DECR!R138+'DBH-U'!R138+DBHR!R138+AMIL!R138</f>
        <v>90.61042415928766</v>
      </c>
      <c r="D138" s="19">
        <f>'DEC-OS'!S138+'DEC-OH'!S138+'DEC-OI'!S138+'DBH-OS'!S138+'DBH-OH'!S138+'DBH-OI'!S138+XCLH!S138+XCLA!S138+DRFR!S138+DSFS!S138+DSTG!S138+XYM1!S138+XYM2!S138+XYM3E!S138+XYM4E!S138+SAGE!S138+'ABXY-TI1S'!S138+'ABXY-TI2S'!S138+ABZ!S138+'ASXY-TI1S'!S138+'ASXY-TI2S'!S138+'ASXY-TI3S'!S138+ASZ!S138+'MBXY-TI1S'!S138+'MBXY-TI2S'!S138+MBZ!S138+'MSXY-TI1S'!S138+'MSXY-TI2S'!S138++'MSXY-TI3S'!S138+MSZ!S138+'DEC-U'!S138+DECR!S138+'DBH-U'!S138+DBHR!S138+AMIL!S138</f>
        <v>60.030011062906738</v>
      </c>
      <c r="E138" s="19">
        <f>'DEC-OS'!T138+'DEC-OH'!T138+'DEC-OI'!T138+'DBH-OS'!T138+'DBH-OH'!T138+'DBH-OI'!T138+XCLH!T138+XCLA!T138+DRFR!T138+DSFS!T138+DSTG!T138+XYM1!T138+XYM2!T138+XYM3E!T138+XYM4E!T138+SAGE!T138+'ABXY-TI1S'!T138+'ABXY-TI2S'!T138+ABZ!T138+'ASXY-TI1S'!T138+'ASXY-TI2S'!T138+'ASXY-TI3S'!T138+ASZ!T138+'MBXY-TI1S'!T138+'MBXY-TI2S'!T138+MBZ!T138+'MSXY-TI1S'!T138+'MSXY-TI2S'!T138++'MSXY-TI3S'!T138+MSZ!T138+'DEC-U'!T138+DECR!T138+'DBH-U'!T138+DBHR!T138+AMIL!T138</f>
        <v>48.277026046544492</v>
      </c>
      <c r="F138" s="19">
        <f>'DEC-OS'!U138+'DEC-OH'!U138+'DEC-OI'!U138+'DBH-OS'!U138+'DBH-OH'!U138+'DBH-OI'!U138+XCLH!U138+XCLA!U138+DRFR!U138+DSFS!U138+DSTG!U138+XYM1!U138+XYM2!U138+XYM3E!U138+XYM4E!U138+SAGE!U138+'ABXY-TI1S'!U138+'ABXY-TI2S'!U138+ABZ!U138+'ASXY-TI1S'!U138+'ASXY-TI2S'!U138+'ASXY-TI3S'!U138+ASZ!U138+'MBXY-TI1S'!U138+'MBXY-TI2S'!U138+MBZ!U138+'MSXY-TI1S'!U138+'MSXY-TI2S'!U138++'MSXY-TI3S'!U138+MSZ!U138+'DEC-U'!U138+DECR!U138+'DBH-U'!U138+DBHR!U138+AMIL!U138</f>
        <v>-34.081959773501708</v>
      </c>
      <c r="G138" s="19">
        <f>'DEC-OS'!V138+'DEC-OH'!V138+'DEC-OI'!V138+'DBH-OS'!V138+'DBH-OH'!V138+'DBH-OI'!V138+XCLH!V138+XCLA!V138+DRFR!V138+DSFS!V138+DSTG!V138+XYM1!V138+XYM2!V138+XYM3E!V138+XYM4E!V138+SAGE!V138+'ABXY-TI1S'!V138+'ABXY-TI2S'!V138+ABZ!V138+'ASXY-TI1S'!V138+'ASXY-TI2S'!V138+'ASXY-TI3S'!V138+ASZ!V138+'MBXY-TI1S'!V138+'MBXY-TI2S'!V138+MBZ!V138+'MSXY-TI1S'!V138+'MSXY-TI2S'!V138++'MSXY-TI3S'!V138+MSZ!V138+'DEC-U'!V138+DECR!V138+'DBH-U'!V138+DBHR!V138+AMIL!V138</f>
        <v>2.6527022224893861</v>
      </c>
      <c r="H138" s="20">
        <f t="shared" si="25"/>
        <v>90.144468363596843</v>
      </c>
      <c r="I138" s="20">
        <f t="shared" si="26"/>
        <v>70.859294790929297</v>
      </c>
      <c r="J138" s="20">
        <f t="shared" si="27"/>
        <v>108.15308103503887</v>
      </c>
      <c r="K138" s="20">
        <f t="shared" si="28"/>
        <v>-3.115388581684023</v>
      </c>
      <c r="L138" s="20">
        <f t="shared" si="29"/>
        <v>-50.127078242071121</v>
      </c>
      <c r="M138" s="20">
        <f t="shared" si="30"/>
        <v>38.532800888506586</v>
      </c>
      <c r="N138" s="88">
        <f>COS(Wellpath!$L138)*COS(Wellpath!$M138)</f>
        <v>0.33325418921008726</v>
      </c>
      <c r="O138" s="88">
        <f>-SIN(Wellpath!$M138)</f>
        <v>0.22495105434386498</v>
      </c>
      <c r="P138" s="88">
        <f>SIN(Wellpath!$L138)*COS(Wellpath!$M138)</f>
        <v>-0.91560835979337307</v>
      </c>
      <c r="Q138" s="88">
        <f>COS(Wellpath!$L138)*SIN(Wellpath!$M138)</f>
        <v>7.6937791847948994E-2</v>
      </c>
      <c r="R138" s="88">
        <f>COS(Wellpath!$M138)</f>
        <v>-0.97437006478523525</v>
      </c>
      <c r="S138" s="88">
        <f>SIN(Wellpath!$L138)*SIN(Wellpath!$M138)</f>
        <v>-0.2113848458049398</v>
      </c>
      <c r="T138" s="88">
        <f>-SIN(Wellpath!$L138)</f>
        <v>-0.93969262078590843</v>
      </c>
      <c r="U138" s="88">
        <v>0</v>
      </c>
      <c r="V138" s="88">
        <f>COS(Wellpath!$L138)</f>
        <v>-0.34202014332566871</v>
      </c>
    </row>
    <row r="139" spans="1:22" x14ac:dyDescent="0.25">
      <c r="A139" s="26">
        <f>Wellpath!E139</f>
        <v>3900</v>
      </c>
      <c r="B139" s="19">
        <f>'DEC-OS'!Q139+'DEC-OH'!Q139+'DEC-OI'!Q139+'DBH-OS'!Q139+'DBH-OH'!Q139+'DBH-OI'!Q139+XCLH!Q139+XCLA!Q139+DRFR!Q139+DSFS!Q139+DSTG!Q139+XYM1!Q139+XYM2!Q139+XYM3E!Q139+XYM4E!Q139+SAGE!Q139+'ABXY-TI1S'!Q139+'ABXY-TI2S'!Q139+ABZ!Q139+'ASXY-TI1S'!Q139+'ASXY-TI2S'!Q139+'ASXY-TI3S'!Q139+ASZ!Q139+'MBXY-TI1S'!Q139+'MBXY-TI2S'!Q139+MBZ!Q139+'MSXY-TI1S'!Q139+'MSXY-TI2S'!Q139++'MSXY-TI3S'!Q139+MSZ!Q139+'DEC-U'!Q139+DECR!Q139+'DBH-U'!Q139+DBHR!Q139+AMIL!Q139</f>
        <v>119.47672656403746</v>
      </c>
      <c r="C139" s="19">
        <f>'DEC-OS'!R139+'DEC-OH'!R139+'DEC-OI'!R139+'DBH-OS'!R139+'DBH-OH'!R139+'DBH-OI'!R139+XCLH!R139+XCLA!R139+DRFR!R139+DSFS!R139+DSTG!R139+XYM1!R139+XYM2!R139+XYM3E!R139+XYM4E!R139+SAGE!R139+'ABXY-TI1S'!R139+'ABXY-TI2S'!R139+ABZ!R139+'ASXY-TI1S'!R139+'ASXY-TI2S'!R139+'ASXY-TI3S'!R139+ASZ!R139+'MBXY-TI1S'!R139+'MBXY-TI2S'!R139+MBZ!R139+'MSXY-TI1S'!R139+'MSXY-TI2S'!R139++'MSXY-TI3S'!R139+MSZ!R139+'DEC-U'!R139+DECR!R139+'DBH-U'!R139+DBHR!R139+AMIL!R139</f>
        <v>89.105090186688514</v>
      </c>
      <c r="D139" s="19">
        <f>'DEC-OS'!S139+'DEC-OH'!S139+'DEC-OI'!S139+'DBH-OS'!S139+'DBH-OH'!S139+'DBH-OI'!S139+XCLH!S139+XCLA!S139+DRFR!S139+DSFS!S139+DSTG!S139+XYM1!S139+XYM2!S139+XYM3E!S139+XYM4E!S139+SAGE!S139+'ABXY-TI1S'!S139+'ABXY-TI2S'!S139+ABZ!S139+'ASXY-TI1S'!S139+'ASXY-TI2S'!S139+'ASXY-TI3S'!S139+ASZ!S139+'MBXY-TI1S'!S139+'MBXY-TI2S'!S139+MBZ!S139+'MSXY-TI1S'!S139+'MSXY-TI2S'!S139++'MSXY-TI3S'!S139+MSZ!S139+'DEC-U'!S139+DECR!S139+'DBH-U'!S139+DBHR!S139+AMIL!S139</f>
        <v>61.51345140579572</v>
      </c>
      <c r="E139" s="19">
        <f>'DEC-OS'!T139+'DEC-OH'!T139+'DEC-OI'!T139+'DBH-OS'!T139+'DBH-OH'!T139+'DBH-OI'!T139+XCLH!T139+XCLA!T139+DRFR!T139+DSFS!T139+DSTG!T139+XYM1!T139+XYM2!T139+XYM3E!T139+XYM4E!T139+SAGE!T139+'ABXY-TI1S'!T139+'ABXY-TI2S'!T139+ABZ!T139+'ASXY-TI1S'!T139+'ASXY-TI2S'!T139+'ASXY-TI3S'!T139+ASZ!T139+'MBXY-TI1S'!T139+'MBXY-TI2S'!T139+MBZ!T139+'MSXY-TI1S'!T139+'MSXY-TI2S'!T139++'MSXY-TI3S'!T139+MSZ!T139+'DEC-U'!T139+DECR!T139+'DBH-U'!T139+DBHR!T139+AMIL!T139</f>
        <v>47.163471491924639</v>
      </c>
      <c r="F139" s="19">
        <f>'DEC-OS'!U139+'DEC-OH'!U139+'DEC-OI'!U139+'DBH-OS'!U139+'DBH-OH'!U139+'DBH-OI'!U139+XCLH!U139+XCLA!U139+DRFR!U139+DSFS!U139+DSTG!U139+XYM1!U139+XYM2!U139+XYM3E!U139+XYM4E!U139+SAGE!U139+'ABXY-TI1S'!U139+'ABXY-TI2S'!U139+ABZ!U139+'ASXY-TI1S'!U139+'ASXY-TI2S'!U139+'ASXY-TI3S'!U139+ASZ!U139+'MBXY-TI1S'!U139+'MBXY-TI2S'!U139+MBZ!U139+'MSXY-TI1S'!U139+'MSXY-TI2S'!U139++'MSXY-TI3S'!U139+MSZ!U139+'DEC-U'!U139+DECR!U139+'DBH-U'!U139+DBHR!U139+AMIL!U139</f>
        <v>-34.906727656626238</v>
      </c>
      <c r="G139" s="19">
        <f>'DEC-OS'!V139+'DEC-OH'!V139+'DEC-OI'!V139+'DBH-OS'!V139+'DBH-OH'!V139+'DBH-OI'!V139+XCLH!V139+XCLA!V139+DRFR!V139+DSFS!V139+DSTG!V139+XYM1!V139+XYM2!V139+XYM3E!V139+XYM4E!V139+SAGE!V139+'ABXY-TI1S'!V139+'ABXY-TI2S'!V139+ABZ!V139+'ASXY-TI1S'!V139+'ASXY-TI2S'!V139+'ASXY-TI3S'!V139+ASZ!V139+'MBXY-TI1S'!V139+'MBXY-TI2S'!V139+MBZ!V139+'MSXY-TI1S'!V139+'MSXY-TI2S'!V139++'MSXY-TI3S'!V139+MSZ!V139+'DEC-U'!V139+DECR!V139+'DBH-U'!V139+DBHR!V139+AMIL!V139</f>
        <v>2.5955194346907136</v>
      </c>
      <c r="H139" s="20">
        <f t="shared" si="25"/>
        <v>92.019848248066907</v>
      </c>
      <c r="I139" s="20">
        <f t="shared" si="26"/>
        <v>69.96688031473181</v>
      </c>
      <c r="J139" s="20">
        <f t="shared" si="27"/>
        <v>108.10853959372301</v>
      </c>
      <c r="K139" s="20">
        <f t="shared" si="28"/>
        <v>-2.4662494634264203</v>
      </c>
      <c r="L139" s="20">
        <f t="shared" si="29"/>
        <v>-50.387430818238045</v>
      </c>
      <c r="M139" s="20">
        <f t="shared" si="30"/>
        <v>37.12886009608637</v>
      </c>
      <c r="N139" s="88">
        <f>COS(Wellpath!$L139)*COS(Wellpath!$M139)</f>
        <v>0.33325418921008726</v>
      </c>
      <c r="O139" s="88">
        <f>-SIN(Wellpath!$M139)</f>
        <v>0.22495105434386498</v>
      </c>
      <c r="P139" s="88">
        <f>SIN(Wellpath!$L139)*COS(Wellpath!$M139)</f>
        <v>-0.91560835979337307</v>
      </c>
      <c r="Q139" s="88">
        <f>COS(Wellpath!$L139)*SIN(Wellpath!$M139)</f>
        <v>7.6937791847948994E-2</v>
      </c>
      <c r="R139" s="88">
        <f>COS(Wellpath!$M139)</f>
        <v>-0.97437006478523525</v>
      </c>
      <c r="S139" s="88">
        <f>SIN(Wellpath!$L139)*SIN(Wellpath!$M139)</f>
        <v>-0.2113848458049398</v>
      </c>
      <c r="T139" s="88">
        <f>-SIN(Wellpath!$L139)</f>
        <v>-0.93969262078590843</v>
      </c>
      <c r="U139" s="88">
        <v>0</v>
      </c>
      <c r="V139" s="88">
        <f>COS(Wellpath!$L139)</f>
        <v>-0.34202014332566871</v>
      </c>
    </row>
    <row r="140" spans="1:22" x14ac:dyDescent="0.25">
      <c r="A140" s="26">
        <f>Wellpath!E140</f>
        <v>3930</v>
      </c>
      <c r="B140" s="19">
        <f>'DEC-OS'!Q140+'DEC-OH'!Q140+'DEC-OI'!Q140+'DBH-OS'!Q140+'DBH-OH'!Q140+'DBH-OI'!Q140+XCLH!Q140+XCLA!Q140+DRFR!Q140+DSFS!Q140+DSTG!Q140+XYM1!Q140+XYM2!Q140+XYM3E!Q140+XYM4E!Q140+SAGE!Q140+'ABXY-TI1S'!Q140+'ABXY-TI2S'!Q140+ABZ!Q140+'ASXY-TI1S'!Q140+'ASXY-TI2S'!Q140+'ASXY-TI3S'!Q140+ASZ!Q140+'MBXY-TI1S'!Q140+'MBXY-TI2S'!Q140+MBZ!Q140+'MSXY-TI1S'!Q140+'MSXY-TI2S'!Q140++'MSXY-TI3S'!Q140+MSZ!Q140+'DEC-U'!Q140+DECR!Q140+'DBH-U'!Q140+DBHR!Q140+AMIL!Q140</f>
        <v>120.4470921469871</v>
      </c>
      <c r="C140" s="19">
        <f>'DEC-OS'!R140+'DEC-OH'!R140+'DEC-OI'!R140+'DBH-OS'!R140+'DBH-OH'!R140+'DBH-OI'!R140+XCLH!R140+XCLA!R140+DRFR!R140+DSFS!R140+DSTG!R140+XYM1!R140+XYM2!R140+XYM3E!R140+XYM4E!R140+SAGE!R140+'ABXY-TI1S'!R140+'ABXY-TI2S'!R140+ABZ!R140+'ASXY-TI1S'!R140+'ASXY-TI2S'!R140+'ASXY-TI3S'!R140+ASZ!R140+'MBXY-TI1S'!R140+'MBXY-TI2S'!R140+MBZ!R140+'MSXY-TI1S'!R140+'MSXY-TI2S'!R140++'MSXY-TI3S'!R140+MSZ!R140+'DEC-U'!R140+DECR!R140+'DBH-U'!R140+DBHR!R140+AMIL!R140</f>
        <v>87.719054074843342</v>
      </c>
      <c r="D140" s="19">
        <f>'DEC-OS'!S140+'DEC-OH'!S140+'DEC-OI'!S140+'DBH-OS'!S140+'DBH-OH'!S140+'DBH-OI'!S140+XCLH!S140+XCLA!S140+DRFR!S140+DSFS!S140+DSTG!S140+XYM1!S140+XYM2!S140+XYM3E!S140+XYM4E!S140+SAGE!S140+'ABXY-TI1S'!S140+'ABXY-TI2S'!S140+ABZ!S140+'ASXY-TI1S'!S140+'ASXY-TI2S'!S140+'ASXY-TI3S'!S140+ASZ!S140+'MBXY-TI1S'!S140+'MBXY-TI2S'!S140+MBZ!S140+'MSXY-TI1S'!S140+'MSXY-TI2S'!S140++'MSXY-TI3S'!S140+MSZ!S140+'DEC-U'!S140+DECR!S140+'DBH-U'!S140+DBHR!S140+AMIL!S140</f>
        <v>63.020532608715932</v>
      </c>
      <c r="E140" s="19">
        <f>'DEC-OS'!T140+'DEC-OH'!T140+'DEC-OI'!T140+'DBH-OS'!T140+'DBH-OH'!T140+'DBH-OI'!T140+XCLH!T140+XCLA!T140+DRFR!T140+DSFS!T140+DSTG!T140+XYM1!T140+XYM2!T140+XYM3E!T140+XYM4E!T140+SAGE!T140+'ABXY-TI1S'!T140+'ABXY-TI2S'!T140+ABZ!T140+'ASXY-TI1S'!T140+'ASXY-TI2S'!T140+'ASXY-TI3S'!T140+ASZ!T140+'MBXY-TI1S'!T140+'MBXY-TI2S'!T140+MBZ!T140+'MSXY-TI1S'!T140+'MSXY-TI2S'!T140++'MSXY-TI3S'!T140+MSZ!T140+'DEC-U'!T140+DECR!T140+'DBH-U'!T140+DBHR!T140+AMIL!T140</f>
        <v>46.023178123015647</v>
      </c>
      <c r="F140" s="19">
        <f>'DEC-OS'!U140+'DEC-OH'!U140+'DEC-OI'!U140+'DBH-OS'!U140+'DBH-OH'!U140+'DBH-OI'!U140+XCLH!U140+XCLA!U140+DRFR!U140+DSFS!U140+DSTG!U140+XYM1!U140+XYM2!U140+XYM3E!U140+XYM4E!U140+SAGE!U140+'ABXY-TI1S'!U140+'ABXY-TI2S'!U140+ABZ!U140+'ASXY-TI1S'!U140+'ASXY-TI2S'!U140+'ASXY-TI3S'!U140+ASZ!U140+'MBXY-TI1S'!U140+'MBXY-TI2S'!U140+MBZ!U140+'MSXY-TI1S'!U140+'MSXY-TI2S'!U140++'MSXY-TI3S'!U140+MSZ!U140+'DEC-U'!U140+DECR!U140+'DBH-U'!U140+DBHR!U140+AMIL!U140</f>
        <v>-35.739305707883517</v>
      </c>
      <c r="G140" s="19">
        <f>'DEC-OS'!V140+'DEC-OH'!V140+'DEC-OI'!V140+'DBH-OS'!V140+'DBH-OH'!V140+'DBH-OI'!V140+XCLH!V140+XCLA!V140+DRFR!V140+DSFS!V140+DSTG!V140+XYM1!V140+XYM2!V140+XYM3E!V140+XYM4E!V140+SAGE!V140+'ABXY-TI1S'!V140+'ABXY-TI2S'!V140+ABZ!V140+'ASXY-TI1S'!V140+'ASXY-TI2S'!V140+'ASXY-TI3S'!V140+ASZ!V140+'MBXY-TI1S'!V140+'MBXY-TI2S'!V140+MBZ!V140+'MSXY-TI1S'!V140+'MSXY-TI2S'!V140++'MSXY-TI3S'!V140+MSZ!V140+'DEC-U'!V140+DECR!V140+'DBH-U'!V140+DBHR!V140+AMIL!V140</f>
        <v>2.5365011446959618</v>
      </c>
      <c r="H140" s="20">
        <f t="shared" si="25"/>
        <v>93.92171148247526</v>
      </c>
      <c r="I140" s="20">
        <f t="shared" si="26"/>
        <v>69.199956855103238</v>
      </c>
      <c r="J140" s="20">
        <f t="shared" si="27"/>
        <v>108.0650104929679</v>
      </c>
      <c r="K140" s="20">
        <f t="shared" si="28"/>
        <v>-1.8171103451688229</v>
      </c>
      <c r="L140" s="20">
        <f t="shared" si="29"/>
        <v>-50.647570179055975</v>
      </c>
      <c r="M140" s="20">
        <f t="shared" si="30"/>
        <v>35.724827049340647</v>
      </c>
      <c r="N140" s="88">
        <f>COS(Wellpath!$L140)*COS(Wellpath!$M140)</f>
        <v>0.33325418921008726</v>
      </c>
      <c r="O140" s="88">
        <f>-SIN(Wellpath!$M140)</f>
        <v>0.22495105434386498</v>
      </c>
      <c r="P140" s="88">
        <f>SIN(Wellpath!$L140)*COS(Wellpath!$M140)</f>
        <v>-0.91560835979337307</v>
      </c>
      <c r="Q140" s="88">
        <f>COS(Wellpath!$L140)*SIN(Wellpath!$M140)</f>
        <v>7.6937791847948994E-2</v>
      </c>
      <c r="R140" s="88">
        <f>COS(Wellpath!$M140)</f>
        <v>-0.97437006478523525</v>
      </c>
      <c r="S140" s="88">
        <f>SIN(Wellpath!$L140)*SIN(Wellpath!$M140)</f>
        <v>-0.2113848458049398</v>
      </c>
      <c r="T140" s="88">
        <f>-SIN(Wellpath!$L140)</f>
        <v>-0.93969262078590843</v>
      </c>
      <c r="U140" s="88">
        <v>0</v>
      </c>
      <c r="V140" s="88">
        <f>COS(Wellpath!$L140)</f>
        <v>-0.34202014332566871</v>
      </c>
    </row>
    <row r="141" spans="1:22" x14ac:dyDescent="0.25">
      <c r="A141" s="26">
        <f>Wellpath!E141</f>
        <v>3960</v>
      </c>
      <c r="B141" s="19">
        <f>'DEC-OS'!Q141+'DEC-OH'!Q141+'DEC-OI'!Q141+'DBH-OS'!Q141+'DBH-OH'!Q141+'DBH-OI'!Q141+XCLH!Q141+XCLA!Q141+DRFR!Q141+DSFS!Q141+DSTG!Q141+XYM1!Q141+XYM2!Q141+XYM3E!Q141+XYM4E!Q141+SAGE!Q141+'ABXY-TI1S'!Q141+'ABXY-TI2S'!Q141+ABZ!Q141+'ASXY-TI1S'!Q141+'ASXY-TI2S'!Q141+'ASXY-TI3S'!Q141+ASZ!Q141+'MBXY-TI1S'!Q141+'MBXY-TI2S'!Q141+MBZ!Q141+'MSXY-TI1S'!Q141+'MSXY-TI2S'!Q141++'MSXY-TI3S'!Q141+MSZ!Q141+'DEC-U'!Q141+DECR!Q141+'DBH-U'!Q141+DBHR!Q141+AMIL!Q141</f>
        <v>121.42749922636827</v>
      </c>
      <c r="C141" s="19">
        <f>'DEC-OS'!R141+'DEC-OH'!R141+'DEC-OI'!R141+'DBH-OS'!R141+'DBH-OH'!R141+'DBH-OI'!R141+XCLH!R141+XCLA!R141+DRFR!R141+DSFS!R141+DSTG!R141+XYM1!R141+XYM2!R141+XYM3E!R141+XYM4E!R141+SAGE!R141+'ABXY-TI1S'!R141+'ABXY-TI2S'!R141+ABZ!R141+'ASXY-TI1S'!R141+'ASXY-TI2S'!R141+'ASXY-TI3S'!R141+ASZ!R141+'MBXY-TI1S'!R141+'MBXY-TI2S'!R141+MBZ!R141+'MSXY-TI1S'!R141+'MSXY-TI2S'!R141++'MSXY-TI3S'!R141+MSZ!R141+'DEC-U'!R141+DECR!R141+'DBH-U'!R141+DBHR!R141+AMIL!R141</f>
        <v>86.452315477842262</v>
      </c>
      <c r="D141" s="19">
        <f>'DEC-OS'!S141+'DEC-OH'!S141+'DEC-OI'!S141+'DBH-OS'!S141+'DBH-OH'!S141+'DBH-OI'!S141+XCLH!S141+XCLA!S141+DRFR!S141+DSFS!S141+DSTG!S141+XYM1!S141+XYM2!S141+XYM3E!S141+XYM4E!S141+SAGE!S141+'ABXY-TI1S'!S141+'ABXY-TI2S'!S141+ABZ!S141+'ASXY-TI1S'!S141+'ASXY-TI2S'!S141+'ASXY-TI3S'!S141+ASZ!S141+'MBXY-TI1S'!S141+'MBXY-TI2S'!S141+MBZ!S141+'MSXY-TI1S'!S141+'MSXY-TI2S'!S141++'MSXY-TI3S'!S141+MSZ!S141+'DEC-U'!S141+DECR!S141+'DBH-U'!S141+DBHR!S141+AMIL!S141</f>
        <v>64.551253766104495</v>
      </c>
      <c r="E141" s="19">
        <f>'DEC-OS'!T141+'DEC-OH'!T141+'DEC-OI'!T141+'DBH-OS'!T141+'DBH-OH'!T141+'DBH-OI'!T141+XCLH!T141+XCLA!T141+DRFR!T141+DSFS!T141+DSTG!T141+XYM1!T141+XYM2!T141+XYM3E!T141+XYM4E!T141+SAGE!T141+'ABXY-TI1S'!T141+'ABXY-TI2S'!T141+ABZ!T141+'ASXY-TI1S'!T141+'ASXY-TI2S'!T141+'ASXY-TI3S'!T141+ASZ!T141+'MBXY-TI1S'!T141+'MBXY-TI2S'!T141+MBZ!T141+'MSXY-TI1S'!T141+'MSXY-TI2S'!T141++'MSXY-TI3S'!T141+MSZ!T141+'DEC-U'!T141+DECR!T141+'DBH-U'!T141+DBHR!T141+AMIL!T141</f>
        <v>44.85614444151728</v>
      </c>
      <c r="F141" s="19">
        <f>'DEC-OS'!U141+'DEC-OH'!U141+'DEC-OI'!U141+'DBH-OS'!U141+'DBH-OH'!U141+'DBH-OI'!U141+XCLH!U141+XCLA!U141+DRFR!U141+DSFS!U141+DSTG!U141+XYM1!U141+XYM2!U141+XYM3E!U141+XYM4E!U141+SAGE!U141+'ABXY-TI1S'!U141+'ABXY-TI2S'!U141+ABZ!U141+'ASXY-TI1S'!U141+'ASXY-TI2S'!U141+'ASXY-TI3S'!U141+ASZ!U141+'MBXY-TI1S'!U141+'MBXY-TI2S'!U141+MBZ!U141+'MSXY-TI1S'!U141+'MSXY-TI2S'!U141++'MSXY-TI3S'!U141+MSZ!U141+'DEC-U'!U141+DECR!U141+'DBH-U'!U141+DBHR!U141+AMIL!U141</f>
        <v>-36.579696351519466</v>
      </c>
      <c r="G141" s="19">
        <f>'DEC-OS'!V141+'DEC-OH'!V141+'DEC-OI'!V141+'DBH-OS'!V141+'DBH-OH'!V141+'DBH-OI'!V141+XCLH!V141+XCLA!V141+DRFR!V141+DSFS!V141+DSTG!V141+XYM1!V141+XYM2!V141+XYM3E!V141+XYM4E!V141+SAGE!V141+'ABXY-TI1S'!V141+'ABXY-TI2S'!V141+ABZ!V141+'ASXY-TI1S'!V141+'ASXY-TI2S'!V141+'ASXY-TI3S'!V141+ASZ!V141+'MBXY-TI1S'!V141+'MBXY-TI2S'!V141+MBZ!V141+'MSXY-TI1S'!V141+'MSXY-TI2S'!V141++'MSXY-TI3S'!V141+MSZ!V141+'DEC-U'!V141+DECR!V141+'DBH-U'!V141+DBHR!V141+AMIL!V141</f>
        <v>2.4756467928238606</v>
      </c>
      <c r="H141" s="20">
        <f t="shared" si="25"/>
        <v>95.85005806682193</v>
      </c>
      <c r="I141" s="20">
        <f t="shared" si="26"/>
        <v>68.558524412043553</v>
      </c>
      <c r="J141" s="20">
        <f t="shared" si="27"/>
        <v>108.02248599144954</v>
      </c>
      <c r="K141" s="20">
        <f t="shared" si="28"/>
        <v>-1.1679712269112219</v>
      </c>
      <c r="L141" s="20">
        <f t="shared" si="29"/>
        <v>-50.907496324524843</v>
      </c>
      <c r="M141" s="20">
        <f t="shared" si="30"/>
        <v>34.320701748269371</v>
      </c>
      <c r="N141" s="88">
        <f>COS(Wellpath!$L141)*COS(Wellpath!$M141)</f>
        <v>0.33325418921008726</v>
      </c>
      <c r="O141" s="88">
        <f>-SIN(Wellpath!$M141)</f>
        <v>0.22495105434386498</v>
      </c>
      <c r="P141" s="88">
        <f>SIN(Wellpath!$L141)*COS(Wellpath!$M141)</f>
        <v>-0.91560835979337307</v>
      </c>
      <c r="Q141" s="88">
        <f>COS(Wellpath!$L141)*SIN(Wellpath!$M141)</f>
        <v>7.6937791847948994E-2</v>
      </c>
      <c r="R141" s="88">
        <f>COS(Wellpath!$M141)</f>
        <v>-0.97437006478523525</v>
      </c>
      <c r="S141" s="88">
        <f>SIN(Wellpath!$L141)*SIN(Wellpath!$M141)</f>
        <v>-0.2113848458049398</v>
      </c>
      <c r="T141" s="88">
        <f>-SIN(Wellpath!$L141)</f>
        <v>-0.93969262078590843</v>
      </c>
      <c r="U141" s="88">
        <v>0</v>
      </c>
      <c r="V141" s="88">
        <f>COS(Wellpath!$L141)</f>
        <v>-0.34202014332566871</v>
      </c>
    </row>
    <row r="142" spans="1:22" x14ac:dyDescent="0.25">
      <c r="A142" s="26">
        <f>Wellpath!E142</f>
        <v>3990</v>
      </c>
      <c r="B142" s="19">
        <f>'DEC-OS'!Q142+'DEC-OH'!Q142+'DEC-OI'!Q142+'DBH-OS'!Q142+'DBH-OH'!Q142+'DBH-OI'!Q142+XCLH!Q142+XCLA!Q142+DRFR!Q142+DSFS!Q142+DSTG!Q142+XYM1!Q142+XYM2!Q142+XYM3E!Q142+XYM4E!Q142+SAGE!Q142+'ABXY-TI1S'!Q142+'ABXY-TI2S'!Q142+ABZ!Q142+'ASXY-TI1S'!Q142+'ASXY-TI2S'!Q142+'ASXY-TI3S'!Q142+ASZ!Q142+'MBXY-TI1S'!Q142+'MBXY-TI2S'!Q142+MBZ!Q142+'MSXY-TI1S'!Q142+'MSXY-TI2S'!Q142++'MSXY-TI3S'!Q142+MSZ!Q142+'DEC-U'!Q142+DECR!Q142+'DBH-U'!Q142+DBHR!Q142+AMIL!Q142</f>
        <v>122.4179414314672</v>
      </c>
      <c r="C142" s="19">
        <f>'DEC-OS'!R142+'DEC-OH'!R142+'DEC-OI'!R142+'DBH-OS'!R142+'DBH-OH'!R142+'DBH-OI'!R142+XCLH!R142+XCLA!R142+DRFR!R142+DSFS!R142+DSTG!R142+XYM1!R142+XYM2!R142+XYM3E!R142+XYM4E!R142+SAGE!R142+'ABXY-TI1S'!R142+'ABXY-TI2S'!R142+ABZ!R142+'ASXY-TI1S'!R142+'ASXY-TI2S'!R142+'ASXY-TI3S'!R142+ASZ!R142+'MBXY-TI1S'!R142+'MBXY-TI2S'!R142+MBZ!R142+'MSXY-TI1S'!R142+'MSXY-TI2S'!R142++'MSXY-TI3S'!R142+MSZ!R142+'DEC-U'!R142+DECR!R142+'DBH-U'!R142+DBHR!R142+AMIL!R142</f>
        <v>85.304874056125513</v>
      </c>
      <c r="D142" s="19">
        <f>'DEC-OS'!S142+'DEC-OH'!S142+'DEC-OI'!S142+'DBH-OS'!S142+'DBH-OH'!S142+'DBH-OI'!S142+XCLH!S142+XCLA!S142+DRFR!S142+DSFS!S142+DSTG!S142+XYM1!S142+XYM2!S142+XYM3E!S142+XYM4E!S142+SAGE!S142+'ABXY-TI1S'!S142+'ABXY-TI2S'!S142+ABZ!S142+'ASXY-TI1S'!S142+'ASXY-TI2S'!S142+'ASXY-TI3S'!S142+ASZ!S142+'MBXY-TI1S'!S142+'MBXY-TI2S'!S142+MBZ!S142+'MSXY-TI1S'!S142+'MSXY-TI2S'!S142++'MSXY-TI3S'!S142+MSZ!S142+'DEC-U'!S142+DECR!S142+'DBH-U'!S142+DBHR!S142+AMIL!S142</f>
        <v>66.10561398902243</v>
      </c>
      <c r="E142" s="19">
        <f>'DEC-OS'!T142+'DEC-OH'!T142+'DEC-OI'!T142+'DBH-OS'!T142+'DBH-OH'!T142+'DBH-OI'!T142+XCLH!T142+XCLA!T142+DRFR!T142+DSFS!T142+DSTG!T142+XYM1!T142+XYM2!T142+XYM3E!T142+XYM4E!T142+SAGE!T142+'ABXY-TI1S'!T142+'ABXY-TI2S'!T142+ABZ!T142+'ASXY-TI1S'!T142+'ASXY-TI2S'!T142+'ASXY-TI3S'!T142+ASZ!T142+'MBXY-TI1S'!T142+'MBXY-TI2S'!T142+MBZ!T142+'MSXY-TI1S'!T142+'MSXY-TI2S'!T142++'MSXY-TI3S'!T142+MSZ!T142+'DEC-U'!T142+DECR!T142+'DBH-U'!T142+DBHR!T142+AMIL!T142</f>
        <v>43.662368976634383</v>
      </c>
      <c r="F142" s="19">
        <f>'DEC-OS'!U142+'DEC-OH'!U142+'DEC-OI'!U142+'DBH-OS'!U142+'DBH-OH'!U142+'DBH-OI'!U142+XCLH!U142+XCLA!U142+DRFR!U142+DSFS!U142+DSTG!U142+XYM1!U142+XYM2!U142+XYM3E!U142+XYM4E!U142+SAGE!U142+'ABXY-TI1S'!U142+'ABXY-TI2S'!U142+ABZ!U142+'ASXY-TI1S'!U142+'ASXY-TI2S'!U142+'ASXY-TI3S'!U142+ASZ!U142+'MBXY-TI1S'!U142+'MBXY-TI2S'!U142+MBZ!U142+'MSXY-TI1S'!U142+'MSXY-TI2S'!U142++'MSXY-TI3S'!U142+MSZ!U142+'DEC-U'!U142+DECR!U142+'DBH-U'!U142+DBHR!U142+AMIL!U142</f>
        <v>-37.427901967276931</v>
      </c>
      <c r="G142" s="19">
        <f>'DEC-OS'!V142+'DEC-OH'!V142+'DEC-OI'!V142+'DBH-OS'!V142+'DBH-OH'!V142+'DBH-OI'!V142+XCLH!V142+XCLA!V142+DRFR!V142+DSFS!V142+DSTG!V142+XYM1!V142+XYM2!V142+XYM3E!V142+XYM4E!V142+SAGE!V142+'ABXY-TI1S'!V142+'ABXY-TI2S'!V142+ABZ!V142+'ASXY-TI1S'!V142+'ASXY-TI2S'!V142+'ASXY-TI3S'!V142+ASZ!V142+'MBXY-TI1S'!V142+'MBXY-TI2S'!V142+MBZ!V142+'MSXY-TI1S'!V142+'MSXY-TI2S'!V142++'MSXY-TI3S'!V142+MSZ!V142+'DEC-U'!V142+DECR!V142+'DBH-U'!V142+DBHR!V142+AMIL!V142</f>
        <v>2.4129558296674829</v>
      </c>
      <c r="H142" s="20">
        <f t="shared" si="25"/>
        <v>97.804888001106931</v>
      </c>
      <c r="I142" s="20">
        <f t="shared" si="26"/>
        <v>68.042582985552826</v>
      </c>
      <c r="J142" s="20">
        <f t="shared" si="27"/>
        <v>107.9809584899554</v>
      </c>
      <c r="K142" s="20">
        <f t="shared" si="28"/>
        <v>-0.51883210865362628</v>
      </c>
      <c r="L142" s="20">
        <f t="shared" si="29"/>
        <v>-51.167209254644675</v>
      </c>
      <c r="M142" s="20">
        <f t="shared" si="30"/>
        <v>32.916484192872559</v>
      </c>
      <c r="N142" s="88">
        <f>COS(Wellpath!$L142)*COS(Wellpath!$M142)</f>
        <v>0.33325418921008726</v>
      </c>
      <c r="O142" s="88">
        <f>-SIN(Wellpath!$M142)</f>
        <v>0.22495105434386498</v>
      </c>
      <c r="P142" s="88">
        <f>SIN(Wellpath!$L142)*COS(Wellpath!$M142)</f>
        <v>-0.91560835979337307</v>
      </c>
      <c r="Q142" s="88">
        <f>COS(Wellpath!$L142)*SIN(Wellpath!$M142)</f>
        <v>7.6937791847948994E-2</v>
      </c>
      <c r="R142" s="88">
        <f>COS(Wellpath!$M142)</f>
        <v>-0.97437006478523525</v>
      </c>
      <c r="S142" s="88">
        <f>SIN(Wellpath!$L142)*SIN(Wellpath!$M142)</f>
        <v>-0.2113848458049398</v>
      </c>
      <c r="T142" s="88">
        <f>-SIN(Wellpath!$L142)</f>
        <v>-0.93969262078590843</v>
      </c>
      <c r="U142" s="88">
        <v>0</v>
      </c>
      <c r="V142" s="88">
        <f>COS(Wellpath!$L142)</f>
        <v>-0.34202014332566871</v>
      </c>
    </row>
    <row r="143" spans="1:22" x14ac:dyDescent="0.25">
      <c r="A143" s="26">
        <f>Wellpath!E143</f>
        <v>4020</v>
      </c>
      <c r="B143" s="19">
        <f>'DEC-OS'!Q143+'DEC-OH'!Q143+'DEC-OI'!Q143+'DBH-OS'!Q143+'DBH-OH'!Q143+'DBH-OI'!Q143+XCLH!Q143+XCLA!Q143+DRFR!Q143+DSFS!Q143+DSTG!Q143+XYM1!Q143+XYM2!Q143+XYM3E!Q143+XYM4E!Q143+SAGE!Q143+'ABXY-TI1S'!Q143+'ABXY-TI2S'!Q143+ABZ!Q143+'ASXY-TI1S'!Q143+'ASXY-TI2S'!Q143+'ASXY-TI3S'!Q143+ASZ!Q143+'MBXY-TI1S'!Q143+'MBXY-TI2S'!Q143+MBZ!Q143+'MSXY-TI1S'!Q143+'MSXY-TI2S'!Q143++'MSXY-TI3S'!Q143+MSZ!Q143+'DEC-U'!Q143+DECR!Q143+'DBH-U'!Q143+DBHR!Q143+AMIL!Q143</f>
        <v>123.41841251070744</v>
      </c>
      <c r="C143" s="19">
        <f>'DEC-OS'!R143+'DEC-OH'!R143+'DEC-OI'!R143+'DBH-OS'!R143+'DBH-OH'!R143+'DBH-OI'!R143+XCLH!R143+XCLA!R143+DRFR!R143+DSFS!R143+DSTG!R143+XYM1!R143+XYM2!R143+XYM3E!R143+XYM4E!R143+SAGE!R143+'ABXY-TI1S'!R143+'ABXY-TI2S'!R143+ABZ!R143+'ASXY-TI1S'!R143+'ASXY-TI2S'!R143+'ASXY-TI3S'!R143+ASZ!R143+'MBXY-TI1S'!R143+'MBXY-TI2S'!R143+MBZ!R143+'MSXY-TI1S'!R143+'MSXY-TI2S'!R143++'MSXY-TI3S'!R143+MSZ!R143+'DEC-U'!R143+DECR!R143+'DBH-U'!R143+DBHR!R143+AMIL!R143</f>
        <v>84.276729476483254</v>
      </c>
      <c r="D143" s="19">
        <f>'DEC-OS'!S143+'DEC-OH'!S143+'DEC-OI'!S143+'DBH-OS'!S143+'DBH-OH'!S143+'DBH-OI'!S143+XCLH!S143+XCLA!S143+DRFR!S143+DSFS!S143+DSTG!S143+XYM1!S143+XYM2!S143+XYM3E!S143+XYM4E!S143+SAGE!S143+'ABXY-TI1S'!S143+'ABXY-TI2S'!S143+ABZ!S143+'ASXY-TI1S'!S143+'ASXY-TI2S'!S143+'ASXY-TI3S'!S143+ASZ!S143+'MBXY-TI1S'!S143+'MBXY-TI2S'!S143+MBZ!S143+'MSXY-TI1S'!S143+'MSXY-TI2S'!S143++'MSXY-TI3S'!S143+MSZ!S143+'DEC-U'!S143+DECR!S143+'DBH-U'!S143+DBHR!S143+AMIL!S143</f>
        <v>67.683612405154548</v>
      </c>
      <c r="E143" s="19">
        <f>'DEC-OS'!T143+'DEC-OH'!T143+'DEC-OI'!T143+'DBH-OS'!T143+'DBH-OH'!T143+'DBH-OI'!T143+XCLH!T143+XCLA!T143+DRFR!T143+DSFS!T143+DSTG!T143+XYM1!T143+XYM2!T143+XYM3E!T143+XYM4E!T143+SAGE!T143+'ABXY-TI1S'!T143+'ABXY-TI2S'!T143+ABZ!T143+'ASXY-TI1S'!T143+'ASXY-TI2S'!T143+'ASXY-TI3S'!T143+ASZ!T143+'MBXY-TI1S'!T143+'MBXY-TI2S'!T143+MBZ!T143+'MSXY-TI1S'!T143+'MSXY-TI2S'!T143++'MSXY-TI3S'!T143+MSZ!T143+'DEC-U'!T143+DECR!T143+'DBH-U'!T143+DBHR!T143+AMIL!T143</f>
        <v>42.441850285076796</v>
      </c>
      <c r="F143" s="19">
        <f>'DEC-OS'!U143+'DEC-OH'!U143+'DEC-OI'!U143+'DBH-OS'!U143+'DBH-OH'!U143+'DBH-OI'!U143+XCLH!U143+XCLA!U143+DRFR!U143+DSFS!U143+DSTG!U143+XYM1!U143+XYM2!U143+XYM3E!U143+XYM4E!U143+SAGE!U143+'ABXY-TI1S'!U143+'ABXY-TI2S'!U143+ABZ!U143+'ASXY-TI1S'!U143+'ASXY-TI2S'!U143+'ASXY-TI3S'!U143+ASZ!U143+'MBXY-TI1S'!U143+'MBXY-TI2S'!U143+MBZ!U143+'MSXY-TI1S'!U143+'MSXY-TI2S'!U143++'MSXY-TI3S'!U143+MSZ!U143+'DEC-U'!U143+DECR!U143+'DBH-U'!U143+DBHR!U143+AMIL!U143</f>
        <v>-38.283924890395703</v>
      </c>
      <c r="G143" s="19">
        <f>'DEC-OS'!V143+'DEC-OH'!V143+'DEC-OI'!V143+'DBH-OS'!V143+'DBH-OH'!V143+'DBH-OI'!V143+XCLH!V143+XCLA!V143+DRFR!V143+DSFS!V143+DSTG!V143+XYM1!V143+XYM2!V143+XYM3E!V143+XYM4E!V143+SAGE!V143+'ABXY-TI1S'!V143+'ABXY-TI2S'!V143+ABZ!V143+'ASXY-TI1S'!V143+'ASXY-TI2S'!V143+'ASXY-TI3S'!V143+ASZ!V143+'MBXY-TI1S'!V143+'MBXY-TI2S'!V143+MBZ!V143+'MSXY-TI1S'!V143+'MSXY-TI2S'!V143++'MSXY-TI3S'!V143+MSZ!V143+'DEC-U'!V143+DECR!V143+'DBH-U'!V143+DBHR!V143+AMIL!V143</f>
        <v>2.3484277160942435</v>
      </c>
      <c r="H143" s="20">
        <f t="shared" si="25"/>
        <v>99.786201285330208</v>
      </c>
      <c r="I143" s="20">
        <f t="shared" si="26"/>
        <v>67.652132575631001</v>
      </c>
      <c r="J143" s="20">
        <f t="shared" si="27"/>
        <v>107.94042053138405</v>
      </c>
      <c r="K143" s="20">
        <f t="shared" si="28"/>
        <v>0.1303070096039729</v>
      </c>
      <c r="L143" s="20">
        <f t="shared" si="29"/>
        <v>-51.426708969415493</v>
      </c>
      <c r="M143" s="20">
        <f t="shared" si="30"/>
        <v>31.512174383150235</v>
      </c>
      <c r="N143" s="88">
        <f>COS(Wellpath!$L143)*COS(Wellpath!$M143)</f>
        <v>0.33325418921008726</v>
      </c>
      <c r="O143" s="88">
        <f>-SIN(Wellpath!$M143)</f>
        <v>0.22495105434386498</v>
      </c>
      <c r="P143" s="88">
        <f>SIN(Wellpath!$L143)*COS(Wellpath!$M143)</f>
        <v>-0.91560835979337307</v>
      </c>
      <c r="Q143" s="88">
        <f>COS(Wellpath!$L143)*SIN(Wellpath!$M143)</f>
        <v>7.6937791847948994E-2</v>
      </c>
      <c r="R143" s="88">
        <f>COS(Wellpath!$M143)</f>
        <v>-0.97437006478523525</v>
      </c>
      <c r="S143" s="88">
        <f>SIN(Wellpath!$L143)*SIN(Wellpath!$M143)</f>
        <v>-0.2113848458049398</v>
      </c>
      <c r="T143" s="88">
        <f>-SIN(Wellpath!$L143)</f>
        <v>-0.93969262078590843</v>
      </c>
      <c r="U143" s="88">
        <v>0</v>
      </c>
      <c r="V143" s="88">
        <f>COS(Wellpath!$L143)</f>
        <v>-0.34202014332566871</v>
      </c>
    </row>
    <row r="144" spans="1:22" x14ac:dyDescent="0.25">
      <c r="A144" s="26">
        <f>Wellpath!E144</f>
        <v>4030</v>
      </c>
      <c r="B144" s="19">
        <f>'DEC-OS'!Q144+'DEC-OH'!Q144+'DEC-OI'!Q144+'DBH-OS'!Q144+'DBH-OH'!Q144+'DBH-OI'!Q144+XCLH!Q144+XCLA!Q144+DRFR!Q144+DSFS!Q144+DSTG!Q144+XYM1!Q144+XYM2!Q144+XYM3E!Q144+XYM4E!Q144+SAGE!Q144+'ABXY-TI1S'!Q144+'ABXY-TI2S'!Q144+ABZ!Q144+'ASXY-TI1S'!Q144+'ASXY-TI2S'!Q144+'ASXY-TI3S'!Q144+ASZ!Q144+'MBXY-TI1S'!Q144+'MBXY-TI2S'!Q144+MBZ!Q144+'MSXY-TI1S'!Q144+'MSXY-TI2S'!Q144++'MSXY-TI3S'!Q144+MSZ!Q144+'DEC-U'!Q144+DECR!Q144+'DBH-U'!Q144+DBHR!Q144+AMIL!Q144</f>
        <v>123.75365248593877</v>
      </c>
      <c r="C144" s="19">
        <f>'DEC-OS'!R144+'DEC-OH'!R144+'DEC-OI'!R144+'DBH-OS'!R144+'DBH-OH'!R144+'DBH-OI'!R144+XCLH!R144+XCLA!R144+DRFR!R144+DSFS!R144+DSTG!R144+XYM1!R144+XYM2!R144+XYM3E!R144+XYM4E!R144+SAGE!R144+'ABXY-TI1S'!R144+'ABXY-TI2S'!R144+ABZ!R144+'ASXY-TI1S'!R144+'ASXY-TI2S'!R144+'ASXY-TI3S'!R144+ASZ!R144+'MBXY-TI1S'!R144+'MBXY-TI2S'!R144+MBZ!R144+'MSXY-TI1S'!R144+'MSXY-TI2S'!R144++'MSXY-TI3S'!R144+MSZ!R144+'DEC-U'!R144+DECR!R144+'DBH-U'!R144+DBHR!R144+AMIL!R144</f>
        <v>83.957163878055837</v>
      </c>
      <c r="D144" s="19">
        <f>'DEC-OS'!S144+'DEC-OH'!S144+'DEC-OI'!S144+'DBH-OS'!S144+'DBH-OH'!S144+'DBH-OI'!S144+XCLH!S144+XCLA!S144+DRFR!S144+DSFS!S144+DSTG!S144+XYM1!S144+XYM2!S144+XYM3E!S144+XYM4E!S144+SAGE!S144+'ABXY-TI1S'!S144+'ABXY-TI2S'!S144+ABZ!S144+'ASXY-TI1S'!S144+'ASXY-TI2S'!S144+'ASXY-TI3S'!S144+ASZ!S144+'MBXY-TI1S'!S144+'MBXY-TI2S'!S144+MBZ!S144+'MSXY-TI1S'!S144+'MSXY-TI2S'!S144++'MSXY-TI3S'!S144+MSZ!S144+'DEC-U'!S144+DECR!S144+'DBH-U'!S144+DBHR!S144+AMIL!S144</f>
        <v>68.212482034842679</v>
      </c>
      <c r="E144" s="19">
        <f>'DEC-OS'!T144+'DEC-OH'!T144+'DEC-OI'!T144+'DBH-OS'!T144+'DBH-OH'!T144+'DBH-OI'!T144+XCLH!T144+XCLA!T144+DRFR!T144+DSFS!T144+DSTG!T144+XYM1!T144+XYM2!T144+XYM3E!T144+XYM4E!T144+SAGE!T144+'ABXY-TI1S'!T144+'ABXY-TI2S'!T144+ABZ!T144+'ASXY-TI1S'!T144+'ASXY-TI2S'!T144+'ASXY-TI3S'!T144+ASZ!T144+'MBXY-TI1S'!T144+'MBXY-TI2S'!T144+MBZ!T144+'MSXY-TI1S'!T144+'MSXY-TI2S'!T144++'MSXY-TI3S'!T144+MSZ!T144+'DEC-U'!T144+DECR!T144+'DBH-U'!T144+DBHR!T144+AMIL!T144</f>
        <v>42.029770635029344</v>
      </c>
      <c r="F144" s="19">
        <f>'DEC-OS'!U144+'DEC-OH'!U144+'DEC-OI'!U144+'DBH-OS'!U144+'DBH-OH'!U144+'DBH-OI'!U144+XCLH!U144+XCLA!U144+DRFR!U144+DSFS!U144+DSTG!U144+XYM1!U144+XYM2!U144+XYM3E!U144+XYM4E!U144+SAGE!U144+'ABXY-TI1S'!U144+'ABXY-TI2S'!U144+ABZ!U144+'ASXY-TI1S'!U144+'ASXY-TI2S'!U144+'ASXY-TI3S'!U144+ASZ!U144+'MBXY-TI1S'!U144+'MBXY-TI2S'!U144+MBZ!U144+'MSXY-TI1S'!U144+'MSXY-TI2S'!U144++'MSXY-TI3S'!U144+MSZ!U144+'DEC-U'!U144+DECR!U144+'DBH-U'!U144+DBHR!U144+AMIL!U144</f>
        <v>-38.57015846292628</v>
      </c>
      <c r="G144" s="19">
        <f>'DEC-OS'!V144+'DEC-OH'!V144+'DEC-OI'!V144+'DBH-OS'!V144+'DBH-OH'!V144+'DBH-OI'!V144+XCLH!V144+XCLA!V144+DRFR!V144+DSFS!V144+DSTG!V144+XYM1!V144+XYM2!V144+XYM3E!V144+XYM4E!V144+SAGE!V144+'ABXY-TI1S'!V144+'ABXY-TI2S'!V144+ABZ!V144+'ASXY-TI1S'!V144+'ASXY-TI2S'!V144+'ASXY-TI3S'!V144+ASZ!V144+'MBXY-TI1S'!V144+'MBXY-TI2S'!V144+MBZ!V144+'MSXY-TI1S'!V144+'MSXY-TI2S'!V144++'MSXY-TI3S'!V144+MSZ!V144+'DEC-U'!V144+DECR!V144+'DBH-U'!V144+DBHR!V144+AMIL!V144</f>
        <v>2.3267050762018009</v>
      </c>
      <c r="H144" s="20">
        <f t="shared" si="25"/>
        <v>100.44982597304742</v>
      </c>
      <c r="I144" s="20">
        <f t="shared" si="26"/>
        <v>67.546345917248701</v>
      </c>
      <c r="J144" s="20">
        <f t="shared" si="27"/>
        <v>107.92712650854118</v>
      </c>
      <c r="K144" s="20">
        <f t="shared" si="28"/>
        <v>0.34668671568984344</v>
      </c>
      <c r="L144" s="20">
        <f t="shared" si="29"/>
        <v>-51.513161493150434</v>
      </c>
      <c r="M144" s="20">
        <f t="shared" si="30"/>
        <v>31.044050612281548</v>
      </c>
      <c r="N144" s="88">
        <f>COS(Wellpath!$L144)*COS(Wellpath!$M144)</f>
        <v>0.33325418921008726</v>
      </c>
      <c r="O144" s="88">
        <f>-SIN(Wellpath!$M144)</f>
        <v>0.22495105434386498</v>
      </c>
      <c r="P144" s="88">
        <f>SIN(Wellpath!$L144)*COS(Wellpath!$M144)</f>
        <v>-0.91560835979337307</v>
      </c>
      <c r="Q144" s="88">
        <f>COS(Wellpath!$L144)*SIN(Wellpath!$M144)</f>
        <v>7.6937791847948994E-2</v>
      </c>
      <c r="R144" s="88">
        <f>COS(Wellpath!$M144)</f>
        <v>-0.97437006478523525</v>
      </c>
      <c r="S144" s="88">
        <f>SIN(Wellpath!$L144)*SIN(Wellpath!$M144)</f>
        <v>-0.2113848458049398</v>
      </c>
      <c r="T144" s="88">
        <f>-SIN(Wellpath!$L144)</f>
        <v>-0.93969262078590843</v>
      </c>
      <c r="U144" s="88">
        <v>0</v>
      </c>
      <c r="V144" s="88">
        <f>COS(Wellpath!$L144)</f>
        <v>-0.34202014332566871</v>
      </c>
    </row>
    <row r="145" spans="1:22" x14ac:dyDescent="0.25">
      <c r="A145" s="26"/>
      <c r="B145" s="19"/>
      <c r="C145" s="19"/>
      <c r="D145" s="19"/>
      <c r="E145" s="19"/>
      <c r="F145" s="19"/>
      <c r="G145" s="19"/>
      <c r="T145" s="88"/>
      <c r="U145" s="88"/>
      <c r="V145" s="88"/>
    </row>
    <row r="146" spans="1:22" x14ac:dyDescent="0.25">
      <c r="A146" s="26"/>
      <c r="B146" s="19"/>
      <c r="C146" s="19"/>
      <c r="D146" s="19"/>
      <c r="E146" s="19"/>
      <c r="F146" s="19"/>
      <c r="G146" s="19"/>
      <c r="T146" s="88"/>
      <c r="U146" s="88"/>
      <c r="V146" s="88"/>
    </row>
    <row r="147" spans="1:22" x14ac:dyDescent="0.25">
      <c r="A147" s="26"/>
      <c r="B147" s="19"/>
      <c r="C147" s="19"/>
      <c r="D147" s="19"/>
      <c r="E147" s="19"/>
      <c r="F147" s="19"/>
      <c r="G147" s="19"/>
      <c r="T147" s="88"/>
      <c r="U147" s="88"/>
      <c r="V147" s="88"/>
    </row>
    <row r="148" spans="1:22" x14ac:dyDescent="0.25">
      <c r="A148" s="26"/>
      <c r="B148" s="19"/>
      <c r="C148" s="19"/>
      <c r="D148" s="19"/>
      <c r="E148" s="19"/>
      <c r="F148" s="19"/>
      <c r="G148" s="19"/>
      <c r="T148" s="88"/>
      <c r="U148" s="88"/>
      <c r="V148" s="88"/>
    </row>
    <row r="149" spans="1:22" x14ac:dyDescent="0.25">
      <c r="A149" s="26"/>
      <c r="B149" s="19"/>
      <c r="C149" s="19"/>
      <c r="D149" s="19"/>
      <c r="E149" s="19"/>
      <c r="F149" s="19"/>
      <c r="G149" s="19"/>
      <c r="T149" s="88"/>
      <c r="U149" s="88"/>
      <c r="V149" s="88"/>
    </row>
    <row r="150" spans="1:22" x14ac:dyDescent="0.25">
      <c r="A150" s="26"/>
      <c r="B150" s="19"/>
      <c r="C150" s="19"/>
      <c r="D150" s="19"/>
      <c r="E150" s="19"/>
      <c r="F150" s="19"/>
      <c r="G150" s="19"/>
      <c r="T150" s="88"/>
      <c r="U150" s="88"/>
      <c r="V150" s="88"/>
    </row>
    <row r="151" spans="1:22" x14ac:dyDescent="0.25">
      <c r="A151" s="26"/>
      <c r="B151" s="19"/>
      <c r="C151" s="19"/>
      <c r="D151" s="19"/>
      <c r="E151" s="19"/>
      <c r="F151" s="19"/>
      <c r="G151" s="19"/>
      <c r="T151" s="88"/>
      <c r="U151" s="88"/>
      <c r="V151" s="88"/>
    </row>
    <row r="152" spans="1:22" x14ac:dyDescent="0.25">
      <c r="A152" s="26"/>
      <c r="B152" s="19"/>
      <c r="C152" s="19"/>
      <c r="D152" s="19"/>
      <c r="E152" s="19"/>
      <c r="F152" s="19"/>
      <c r="G152" s="19"/>
      <c r="T152" s="88"/>
      <c r="U152" s="88"/>
      <c r="V152" s="88"/>
    </row>
    <row r="153" spans="1:22" x14ac:dyDescent="0.25">
      <c r="A153" s="26"/>
      <c r="B153" s="19"/>
      <c r="C153" s="19"/>
      <c r="D153" s="19"/>
      <c r="E153" s="19"/>
      <c r="F153" s="19"/>
      <c r="G153" s="19"/>
      <c r="T153" s="88"/>
      <c r="U153" s="88"/>
      <c r="V153" s="88"/>
    </row>
    <row r="154" spans="1:22" x14ac:dyDescent="0.25">
      <c r="A154" s="26"/>
      <c r="B154" s="19"/>
      <c r="C154" s="19"/>
      <c r="D154" s="19"/>
      <c r="E154" s="19"/>
      <c r="F154" s="19"/>
      <c r="G154" s="19"/>
      <c r="T154" s="88"/>
      <c r="U154" s="88"/>
      <c r="V154" s="88"/>
    </row>
    <row r="155" spans="1:22" x14ac:dyDescent="0.25">
      <c r="A155" s="26"/>
      <c r="B155" s="19"/>
      <c r="C155" s="19"/>
      <c r="D155" s="19"/>
      <c r="E155" s="19"/>
      <c r="F155" s="19"/>
      <c r="G155" s="19"/>
      <c r="T155" s="88"/>
      <c r="U155" s="88"/>
      <c r="V155" s="88"/>
    </row>
    <row r="156" spans="1:22" x14ac:dyDescent="0.25">
      <c r="A156" s="26"/>
      <c r="B156" s="19"/>
      <c r="C156" s="19"/>
      <c r="D156" s="19"/>
      <c r="E156" s="19"/>
      <c r="F156" s="19"/>
      <c r="G156" s="19"/>
      <c r="T156" s="88"/>
      <c r="U156" s="88"/>
      <c r="V156" s="88"/>
    </row>
    <row r="157" spans="1:22" x14ac:dyDescent="0.25">
      <c r="A157" s="26"/>
      <c r="B157" s="19"/>
      <c r="C157" s="19"/>
      <c r="D157" s="19"/>
      <c r="E157" s="19"/>
      <c r="F157" s="19"/>
      <c r="G157" s="19"/>
      <c r="T157" s="88"/>
      <c r="U157" s="88"/>
      <c r="V157" s="88"/>
    </row>
    <row r="158" spans="1:22" x14ac:dyDescent="0.25">
      <c r="A158" s="26"/>
      <c r="B158" s="19"/>
      <c r="C158" s="19"/>
      <c r="D158" s="19"/>
      <c r="E158" s="19"/>
      <c r="F158" s="19"/>
      <c r="G158" s="19"/>
      <c r="T158" s="88"/>
      <c r="U158" s="88"/>
      <c r="V158" s="88"/>
    </row>
    <row r="159" spans="1:22" x14ac:dyDescent="0.25">
      <c r="A159" s="26"/>
      <c r="B159" s="19"/>
      <c r="C159" s="19"/>
      <c r="D159" s="19"/>
      <c r="E159" s="19"/>
      <c r="F159" s="19"/>
      <c r="G159" s="19"/>
      <c r="T159" s="88"/>
      <c r="U159" s="88"/>
      <c r="V159" s="88"/>
    </row>
    <row r="160" spans="1:22" x14ac:dyDescent="0.25">
      <c r="A160" s="26"/>
      <c r="B160" s="19"/>
      <c r="C160" s="19"/>
      <c r="D160" s="19"/>
      <c r="E160" s="19"/>
      <c r="F160" s="19"/>
      <c r="G160" s="19"/>
      <c r="T160" s="88"/>
      <c r="U160" s="88"/>
      <c r="V160" s="88"/>
    </row>
    <row r="161" spans="1:22" x14ac:dyDescent="0.25">
      <c r="A161" s="26"/>
      <c r="B161" s="19"/>
      <c r="C161" s="19"/>
      <c r="D161" s="19"/>
      <c r="E161" s="19"/>
      <c r="F161" s="19"/>
      <c r="G161" s="19"/>
      <c r="T161" s="88"/>
      <c r="U161" s="88"/>
      <c r="V161" s="88"/>
    </row>
    <row r="162" spans="1:22" x14ac:dyDescent="0.25">
      <c r="A162" s="26"/>
      <c r="B162" s="19"/>
      <c r="C162" s="19"/>
      <c r="D162" s="19"/>
      <c r="E162" s="19"/>
      <c r="F162" s="19"/>
      <c r="G162" s="19"/>
      <c r="T162" s="88"/>
      <c r="U162" s="88"/>
      <c r="V162" s="88"/>
    </row>
    <row r="163" spans="1:22" x14ac:dyDescent="0.25">
      <c r="A163" s="26"/>
      <c r="B163" s="19"/>
      <c r="C163" s="19"/>
      <c r="D163" s="19"/>
      <c r="E163" s="19"/>
      <c r="F163" s="19"/>
      <c r="G163" s="19"/>
      <c r="T163" s="88"/>
      <c r="U163" s="88"/>
      <c r="V163" s="88"/>
    </row>
    <row r="164" spans="1:22" x14ac:dyDescent="0.25">
      <c r="A164" s="26"/>
      <c r="B164" s="19"/>
      <c r="C164" s="19"/>
      <c r="D164" s="19"/>
      <c r="E164" s="19"/>
      <c r="F164" s="19"/>
      <c r="G164" s="19"/>
      <c r="T164" s="88"/>
      <c r="U164" s="88"/>
      <c r="V164" s="88"/>
    </row>
    <row r="165" spans="1:22" x14ac:dyDescent="0.25">
      <c r="A165" s="26"/>
      <c r="B165" s="19"/>
      <c r="C165" s="19"/>
      <c r="D165" s="19"/>
      <c r="E165" s="19"/>
      <c r="F165" s="19"/>
      <c r="G165" s="19"/>
      <c r="T165" s="88"/>
      <c r="U165" s="88"/>
      <c r="V165" s="88"/>
    </row>
    <row r="166" spans="1:22" x14ac:dyDescent="0.25">
      <c r="A166" s="26"/>
      <c r="B166" s="19"/>
      <c r="C166" s="19"/>
      <c r="D166" s="19"/>
      <c r="E166" s="19"/>
      <c r="F166" s="19"/>
      <c r="G166" s="19"/>
      <c r="T166" s="88"/>
      <c r="U166" s="88"/>
      <c r="V166" s="88"/>
    </row>
    <row r="167" spans="1:22" x14ac:dyDescent="0.25">
      <c r="A167" s="26"/>
      <c r="B167" s="19"/>
      <c r="C167" s="19"/>
      <c r="D167" s="19"/>
      <c r="E167" s="19"/>
      <c r="F167" s="19"/>
      <c r="G167" s="19"/>
      <c r="T167" s="88"/>
      <c r="U167" s="88"/>
      <c r="V167" s="88"/>
    </row>
    <row r="168" spans="1:22" x14ac:dyDescent="0.25">
      <c r="A168" s="26"/>
      <c r="B168" s="19"/>
      <c r="C168" s="19"/>
      <c r="D168" s="19"/>
      <c r="E168" s="19"/>
      <c r="F168" s="19"/>
      <c r="G168" s="19"/>
      <c r="T168" s="88"/>
      <c r="U168" s="88"/>
      <c r="V168" s="88"/>
    </row>
    <row r="169" spans="1:22" x14ac:dyDescent="0.25">
      <c r="A169" s="26"/>
      <c r="B169" s="19"/>
      <c r="C169" s="19"/>
      <c r="D169" s="19"/>
      <c r="E169" s="19"/>
      <c r="F169" s="19"/>
      <c r="G169" s="19"/>
      <c r="T169" s="88"/>
      <c r="U169" s="88"/>
      <c r="V169" s="88"/>
    </row>
    <row r="170" spans="1:22" x14ac:dyDescent="0.25">
      <c r="A170" s="26"/>
      <c r="B170" s="19"/>
      <c r="C170" s="19"/>
      <c r="D170" s="19"/>
      <c r="E170" s="19"/>
      <c r="F170" s="19"/>
      <c r="G170" s="19"/>
      <c r="T170" s="88"/>
      <c r="U170" s="88"/>
      <c r="V170" s="88"/>
    </row>
    <row r="171" spans="1:22" x14ac:dyDescent="0.25">
      <c r="A171" s="26"/>
      <c r="B171" s="19"/>
      <c r="C171" s="19"/>
      <c r="D171" s="19"/>
      <c r="E171" s="19"/>
      <c r="F171" s="19"/>
      <c r="G171" s="19"/>
      <c r="T171" s="88"/>
      <c r="U171" s="88"/>
      <c r="V171" s="88"/>
    </row>
    <row r="172" spans="1:22" x14ac:dyDescent="0.25">
      <c r="A172" s="26"/>
      <c r="B172" s="19"/>
      <c r="C172" s="19"/>
      <c r="D172" s="19"/>
      <c r="E172" s="19"/>
      <c r="F172" s="19"/>
      <c r="G172" s="19"/>
      <c r="T172" s="88"/>
      <c r="U172" s="88"/>
      <c r="V172" s="88"/>
    </row>
    <row r="173" spans="1:22" x14ac:dyDescent="0.25">
      <c r="A173" s="26"/>
      <c r="B173" s="19"/>
      <c r="C173" s="19"/>
      <c r="D173" s="19"/>
      <c r="E173" s="19"/>
      <c r="F173" s="19"/>
      <c r="G173" s="19"/>
      <c r="T173" s="88"/>
      <c r="U173" s="88"/>
      <c r="V173" s="88"/>
    </row>
    <row r="174" spans="1:22" x14ac:dyDescent="0.25">
      <c r="A174" s="26"/>
      <c r="B174" s="19"/>
      <c r="C174" s="19"/>
      <c r="D174" s="19"/>
      <c r="E174" s="19"/>
      <c r="F174" s="19"/>
      <c r="G174" s="19"/>
      <c r="T174" s="88"/>
      <c r="U174" s="88"/>
      <c r="V174" s="88"/>
    </row>
    <row r="175" spans="1:22" x14ac:dyDescent="0.25">
      <c r="A175" s="26"/>
      <c r="B175" s="19"/>
      <c r="C175" s="19"/>
      <c r="D175" s="19"/>
      <c r="E175" s="19"/>
      <c r="F175" s="19"/>
      <c r="G175" s="19"/>
      <c r="T175" s="88"/>
      <c r="U175" s="88"/>
      <c r="V175" s="88"/>
    </row>
    <row r="176" spans="1:22" x14ac:dyDescent="0.25">
      <c r="A176" s="26"/>
      <c r="B176" s="19"/>
      <c r="C176" s="19"/>
      <c r="D176" s="19"/>
      <c r="E176" s="19"/>
      <c r="F176" s="19"/>
      <c r="G176" s="19"/>
      <c r="T176" s="88"/>
      <c r="U176" s="88"/>
      <c r="V176" s="88"/>
    </row>
    <row r="177" spans="1:22" x14ac:dyDescent="0.25">
      <c r="A177" s="26"/>
      <c r="B177" s="19"/>
      <c r="C177" s="19"/>
      <c r="D177" s="19"/>
      <c r="E177" s="19"/>
      <c r="F177" s="19"/>
      <c r="G177" s="19"/>
      <c r="T177" s="88"/>
      <c r="U177" s="88"/>
      <c r="V177" s="88"/>
    </row>
    <row r="178" spans="1:22" x14ac:dyDescent="0.25">
      <c r="A178" s="26"/>
      <c r="B178" s="19"/>
      <c r="C178" s="19"/>
      <c r="D178" s="19"/>
      <c r="E178" s="19"/>
      <c r="F178" s="19"/>
      <c r="G178" s="19"/>
      <c r="T178" s="88"/>
      <c r="U178" s="88"/>
      <c r="V178" s="88"/>
    </row>
    <row r="179" spans="1:22" x14ac:dyDescent="0.25">
      <c r="A179" s="26"/>
      <c r="B179" s="19"/>
      <c r="C179" s="19"/>
      <c r="D179" s="19"/>
      <c r="E179" s="19"/>
      <c r="F179" s="19"/>
      <c r="G179" s="19"/>
      <c r="T179" s="88"/>
      <c r="U179" s="88"/>
      <c r="V179" s="88"/>
    </row>
    <row r="180" spans="1:22" x14ac:dyDescent="0.25">
      <c r="A180" s="26"/>
      <c r="B180" s="19"/>
      <c r="C180" s="19"/>
      <c r="D180" s="19"/>
      <c r="E180" s="19"/>
      <c r="F180" s="19"/>
      <c r="G180" s="19"/>
      <c r="T180" s="88"/>
      <c r="U180" s="88"/>
      <c r="V180" s="88"/>
    </row>
    <row r="181" spans="1:22" x14ac:dyDescent="0.25">
      <c r="A181" s="26"/>
      <c r="B181" s="19"/>
      <c r="C181" s="19"/>
      <c r="D181" s="19"/>
      <c r="E181" s="19"/>
      <c r="F181" s="19"/>
      <c r="G181" s="19"/>
      <c r="T181" s="88"/>
      <c r="U181" s="88"/>
      <c r="V181" s="88"/>
    </row>
    <row r="182" spans="1:22" x14ac:dyDescent="0.25">
      <c r="A182" s="26"/>
      <c r="B182" s="19"/>
      <c r="C182" s="19"/>
      <c r="D182" s="19"/>
      <c r="E182" s="19"/>
      <c r="F182" s="19"/>
      <c r="G182" s="19"/>
      <c r="T182" s="88"/>
      <c r="U182" s="88"/>
      <c r="V182" s="88"/>
    </row>
    <row r="183" spans="1:22" x14ac:dyDescent="0.25">
      <c r="A183" s="26"/>
      <c r="B183" s="19"/>
      <c r="C183" s="19"/>
      <c r="D183" s="19"/>
      <c r="E183" s="19"/>
      <c r="F183" s="19"/>
      <c r="G183" s="19"/>
      <c r="T183" s="88"/>
      <c r="U183" s="88"/>
      <c r="V183" s="88"/>
    </row>
    <row r="184" spans="1:22" x14ac:dyDescent="0.25">
      <c r="A184" s="26"/>
      <c r="B184" s="19"/>
      <c r="C184" s="19"/>
      <c r="D184" s="19"/>
      <c r="E184" s="19"/>
      <c r="F184" s="19"/>
      <c r="G184" s="19"/>
      <c r="T184" s="88"/>
      <c r="U184" s="88"/>
      <c r="V184" s="88"/>
    </row>
    <row r="185" spans="1:22" x14ac:dyDescent="0.25">
      <c r="A185" s="26"/>
      <c r="B185" s="19"/>
      <c r="C185" s="19"/>
      <c r="D185" s="19"/>
      <c r="E185" s="19"/>
      <c r="F185" s="19"/>
      <c r="G185" s="19"/>
      <c r="T185" s="88"/>
      <c r="U185" s="88"/>
      <c r="V185" s="88"/>
    </row>
    <row r="186" spans="1:22" x14ac:dyDescent="0.25">
      <c r="A186" s="26"/>
      <c r="B186" s="19"/>
      <c r="C186" s="19"/>
      <c r="D186" s="19"/>
      <c r="E186" s="19"/>
      <c r="F186" s="19"/>
      <c r="G186" s="19"/>
      <c r="T186" s="88"/>
      <c r="U186" s="88"/>
      <c r="V186" s="88"/>
    </row>
    <row r="187" spans="1:22" x14ac:dyDescent="0.25">
      <c r="A187" s="26"/>
      <c r="B187" s="19"/>
      <c r="C187" s="19"/>
      <c r="D187" s="19"/>
      <c r="E187" s="19"/>
      <c r="F187" s="19"/>
      <c r="G187" s="19"/>
      <c r="T187" s="88"/>
      <c r="U187" s="88"/>
      <c r="V187" s="88"/>
    </row>
    <row r="188" spans="1:22" x14ac:dyDescent="0.25">
      <c r="A188" s="26"/>
      <c r="B188" s="19"/>
      <c r="C188" s="19"/>
      <c r="D188" s="19"/>
      <c r="E188" s="19"/>
      <c r="F188" s="19"/>
      <c r="G188" s="19"/>
      <c r="T188" s="88"/>
      <c r="U188" s="88"/>
      <c r="V188" s="88"/>
    </row>
    <row r="189" spans="1:22" x14ac:dyDescent="0.25">
      <c r="A189" s="26"/>
      <c r="B189" s="19"/>
      <c r="C189" s="19"/>
      <c r="D189" s="19"/>
      <c r="E189" s="19"/>
      <c r="F189" s="19"/>
      <c r="G189" s="19"/>
      <c r="T189" s="88"/>
      <c r="U189" s="88"/>
      <c r="V189" s="88"/>
    </row>
    <row r="190" spans="1:22" x14ac:dyDescent="0.25">
      <c r="A190" s="26"/>
      <c r="B190" s="19"/>
      <c r="C190" s="19"/>
      <c r="D190" s="19"/>
      <c r="E190" s="19"/>
      <c r="F190" s="19"/>
      <c r="G190" s="19"/>
      <c r="T190" s="88"/>
      <c r="U190" s="88"/>
      <c r="V190" s="88"/>
    </row>
    <row r="191" spans="1:22" x14ac:dyDescent="0.25">
      <c r="A191" s="26"/>
      <c r="B191" s="19"/>
      <c r="C191" s="19"/>
      <c r="D191" s="19"/>
      <c r="E191" s="19"/>
      <c r="F191" s="19"/>
      <c r="G191" s="19"/>
      <c r="T191" s="88"/>
      <c r="U191" s="88"/>
      <c r="V191" s="88"/>
    </row>
    <row r="192" spans="1:22" x14ac:dyDescent="0.25">
      <c r="A192" s="26"/>
      <c r="B192" s="19"/>
      <c r="C192" s="19"/>
      <c r="D192" s="19"/>
      <c r="E192" s="19"/>
      <c r="F192" s="19"/>
      <c r="G192" s="19"/>
      <c r="T192" s="88"/>
      <c r="U192" s="88"/>
      <c r="V192" s="88"/>
    </row>
    <row r="193" spans="1:22" x14ac:dyDescent="0.25">
      <c r="A193" s="26"/>
      <c r="B193" s="19"/>
      <c r="C193" s="19"/>
      <c r="D193" s="19"/>
      <c r="E193" s="19"/>
      <c r="F193" s="19"/>
      <c r="G193" s="19"/>
      <c r="T193" s="88"/>
      <c r="U193" s="88"/>
      <c r="V193" s="88"/>
    </row>
    <row r="194" spans="1:22" x14ac:dyDescent="0.25">
      <c r="A194" s="26"/>
      <c r="B194" s="19"/>
      <c r="C194" s="19"/>
      <c r="D194" s="19"/>
      <c r="E194" s="19"/>
      <c r="F194" s="19"/>
      <c r="G194" s="19"/>
      <c r="T194" s="88"/>
      <c r="U194" s="88"/>
      <c r="V194" s="88"/>
    </row>
    <row r="195" spans="1:22" x14ac:dyDescent="0.25">
      <c r="A195" s="26"/>
      <c r="B195" s="19"/>
      <c r="C195" s="19"/>
      <c r="D195" s="19"/>
      <c r="E195" s="19"/>
      <c r="F195" s="19"/>
      <c r="G195" s="19"/>
      <c r="T195" s="88"/>
      <c r="U195" s="88"/>
      <c r="V195" s="88"/>
    </row>
    <row r="196" spans="1:22" x14ac:dyDescent="0.25">
      <c r="A196" s="26"/>
      <c r="B196" s="19"/>
      <c r="C196" s="19"/>
      <c r="D196" s="19"/>
      <c r="E196" s="19"/>
      <c r="F196" s="19"/>
      <c r="G196" s="19"/>
      <c r="T196" s="88"/>
      <c r="U196" s="88"/>
      <c r="V196" s="88"/>
    </row>
    <row r="197" spans="1:22" x14ac:dyDescent="0.25">
      <c r="A197" s="26"/>
      <c r="B197" s="19"/>
      <c r="C197" s="19"/>
      <c r="D197" s="19"/>
      <c r="E197" s="19"/>
      <c r="F197" s="19"/>
      <c r="G197" s="19"/>
      <c r="T197" s="88"/>
      <c r="U197" s="88"/>
      <c r="V197" s="88"/>
    </row>
    <row r="198" spans="1:22" x14ac:dyDescent="0.25">
      <c r="A198" s="26"/>
      <c r="B198" s="19"/>
      <c r="C198" s="19"/>
      <c r="D198" s="19"/>
      <c r="E198" s="19"/>
      <c r="F198" s="19"/>
      <c r="G198" s="19"/>
      <c r="T198" s="88"/>
      <c r="U198" s="88"/>
      <c r="V198" s="88"/>
    </row>
    <row r="199" spans="1:22" x14ac:dyDescent="0.25">
      <c r="A199" s="26"/>
      <c r="B199" s="19"/>
      <c r="C199" s="19"/>
      <c r="D199" s="19"/>
      <c r="E199" s="19"/>
      <c r="F199" s="19"/>
      <c r="G199" s="19"/>
      <c r="T199" s="88"/>
      <c r="U199" s="88"/>
      <c r="V199" s="88"/>
    </row>
    <row r="200" spans="1:22" x14ac:dyDescent="0.25">
      <c r="A200" s="26"/>
      <c r="B200" s="19"/>
      <c r="C200" s="19"/>
      <c r="D200" s="19"/>
      <c r="E200" s="19"/>
      <c r="F200" s="19"/>
      <c r="G200" s="19"/>
      <c r="T200" s="88"/>
      <c r="U200" s="88"/>
      <c r="V200" s="88"/>
    </row>
    <row r="201" spans="1:22" x14ac:dyDescent="0.25">
      <c r="A201" s="26"/>
      <c r="B201" s="19"/>
      <c r="C201" s="19"/>
      <c r="D201" s="19"/>
      <c r="E201" s="19"/>
      <c r="F201" s="19"/>
      <c r="G201" s="19"/>
      <c r="T201" s="88"/>
      <c r="U201" s="88"/>
      <c r="V201" s="88"/>
    </row>
    <row r="202" spans="1:22" x14ac:dyDescent="0.25">
      <c r="A202" s="26"/>
      <c r="B202" s="19"/>
      <c r="C202" s="19"/>
      <c r="D202" s="19"/>
      <c r="E202" s="19"/>
      <c r="F202" s="19"/>
      <c r="G202" s="19"/>
      <c r="T202" s="88"/>
      <c r="U202" s="88"/>
      <c r="V202" s="88"/>
    </row>
    <row r="203" spans="1:22" x14ac:dyDescent="0.25">
      <c r="A203" s="26"/>
      <c r="B203" s="19"/>
      <c r="C203" s="19"/>
      <c r="D203" s="19"/>
      <c r="E203" s="19"/>
      <c r="F203" s="19"/>
      <c r="G203" s="19"/>
      <c r="T203" s="88"/>
      <c r="U203" s="88"/>
      <c r="V203" s="88"/>
    </row>
    <row r="204" spans="1:22" x14ac:dyDescent="0.25">
      <c r="A204" s="26"/>
      <c r="B204" s="19"/>
      <c r="C204" s="19"/>
      <c r="D204" s="19"/>
      <c r="E204" s="19"/>
      <c r="F204" s="19"/>
      <c r="G204" s="19"/>
      <c r="T204" s="88"/>
      <c r="U204" s="88"/>
      <c r="V204" s="88"/>
    </row>
    <row r="205" spans="1:22" x14ac:dyDescent="0.25">
      <c r="A205" s="26"/>
      <c r="B205" s="19"/>
      <c r="C205" s="19"/>
      <c r="D205" s="19"/>
      <c r="E205" s="19"/>
      <c r="F205" s="19"/>
      <c r="G205" s="19"/>
      <c r="T205" s="88"/>
      <c r="U205" s="88"/>
      <c r="V205" s="88"/>
    </row>
    <row r="206" spans="1:22" x14ac:dyDescent="0.25">
      <c r="A206" s="26"/>
      <c r="B206" s="19"/>
      <c r="C206" s="19"/>
      <c r="D206" s="19"/>
      <c r="E206" s="19"/>
      <c r="F206" s="19"/>
      <c r="G206" s="19"/>
      <c r="T206" s="88"/>
      <c r="U206" s="88"/>
      <c r="V206" s="88"/>
    </row>
    <row r="207" spans="1:22" x14ac:dyDescent="0.25">
      <c r="A207" s="26"/>
      <c r="B207" s="19"/>
      <c r="C207" s="19"/>
      <c r="D207" s="19"/>
      <c r="E207" s="19"/>
      <c r="F207" s="19"/>
      <c r="G207" s="19"/>
      <c r="T207" s="88"/>
      <c r="U207" s="88"/>
      <c r="V207" s="88"/>
    </row>
    <row r="208" spans="1:22" x14ac:dyDescent="0.25">
      <c r="A208" s="26"/>
      <c r="B208" s="19"/>
      <c r="C208" s="19"/>
      <c r="D208" s="19"/>
      <c r="E208" s="19"/>
      <c r="F208" s="19"/>
      <c r="G208" s="19"/>
      <c r="T208" s="88"/>
      <c r="U208" s="88"/>
      <c r="V208" s="88"/>
    </row>
    <row r="209" spans="1:22" x14ac:dyDescent="0.25">
      <c r="A209" s="26"/>
      <c r="B209" s="19"/>
      <c r="C209" s="19"/>
      <c r="D209" s="19"/>
      <c r="E209" s="19"/>
      <c r="F209" s="19"/>
      <c r="G209" s="19"/>
      <c r="T209" s="88"/>
      <c r="U209" s="88"/>
      <c r="V209" s="88"/>
    </row>
    <row r="210" spans="1:22" x14ac:dyDescent="0.25">
      <c r="A210" s="26"/>
      <c r="B210" s="19"/>
      <c r="C210" s="19"/>
      <c r="D210" s="19"/>
      <c r="E210" s="19"/>
      <c r="F210" s="19"/>
      <c r="G210" s="19"/>
      <c r="T210" s="88"/>
      <c r="U210" s="88"/>
      <c r="V210" s="88"/>
    </row>
    <row r="211" spans="1:22" x14ac:dyDescent="0.25">
      <c r="A211" s="26"/>
      <c r="B211" s="19"/>
      <c r="C211" s="19"/>
      <c r="D211" s="19"/>
      <c r="E211" s="19"/>
      <c r="F211" s="19"/>
      <c r="G211" s="19"/>
      <c r="T211" s="88"/>
      <c r="U211" s="88"/>
      <c r="V211" s="88"/>
    </row>
    <row r="212" spans="1:22" x14ac:dyDescent="0.25">
      <c r="A212" s="26"/>
      <c r="B212" s="19"/>
      <c r="C212" s="19"/>
      <c r="D212" s="19"/>
      <c r="E212" s="19"/>
      <c r="F212" s="19"/>
      <c r="G212" s="19"/>
      <c r="T212" s="88"/>
      <c r="U212" s="88"/>
      <c r="V212" s="88"/>
    </row>
    <row r="213" spans="1:22" x14ac:dyDescent="0.25">
      <c r="A213" s="26"/>
      <c r="B213" s="19"/>
      <c r="C213" s="19"/>
      <c r="D213" s="19"/>
      <c r="E213" s="19"/>
      <c r="F213" s="19"/>
      <c r="G213" s="19"/>
      <c r="T213" s="88"/>
      <c r="U213" s="88"/>
      <c r="V213" s="88"/>
    </row>
    <row r="214" spans="1:22" x14ac:dyDescent="0.25">
      <c r="A214" s="26"/>
      <c r="B214" s="19"/>
      <c r="C214" s="19"/>
      <c r="D214" s="19"/>
      <c r="E214" s="19"/>
      <c r="F214" s="19"/>
      <c r="G214" s="19"/>
      <c r="T214" s="88"/>
      <c r="U214" s="88"/>
      <c r="V214" s="88"/>
    </row>
    <row r="215" spans="1:22" x14ac:dyDescent="0.25">
      <c r="A215" s="26"/>
      <c r="B215" s="19"/>
      <c r="C215" s="19"/>
      <c r="D215" s="19"/>
      <c r="E215" s="19"/>
      <c r="F215" s="19"/>
      <c r="G215" s="19"/>
      <c r="T215" s="88"/>
      <c r="U215" s="88"/>
      <c r="V215" s="88"/>
    </row>
    <row r="216" spans="1:22" x14ac:dyDescent="0.25">
      <c r="A216" s="26"/>
      <c r="B216" s="19"/>
      <c r="C216" s="19"/>
      <c r="D216" s="19"/>
      <c r="E216" s="19"/>
      <c r="F216" s="19"/>
      <c r="G216" s="19"/>
      <c r="T216" s="88"/>
      <c r="U216" s="88"/>
      <c r="V216" s="88"/>
    </row>
    <row r="217" spans="1:22" x14ac:dyDescent="0.25">
      <c r="A217" s="26"/>
      <c r="B217" s="19"/>
      <c r="C217" s="19"/>
      <c r="D217" s="19"/>
      <c r="E217" s="19"/>
      <c r="F217" s="19"/>
      <c r="G217" s="19"/>
      <c r="T217" s="88"/>
      <c r="U217" s="88"/>
      <c r="V217" s="88"/>
    </row>
    <row r="218" spans="1:22" x14ac:dyDescent="0.25">
      <c r="A218" s="26"/>
      <c r="B218" s="19"/>
      <c r="C218" s="19"/>
      <c r="D218" s="19"/>
      <c r="E218" s="19"/>
      <c r="F218" s="19"/>
      <c r="G218" s="19"/>
      <c r="T218" s="88"/>
      <c r="U218" s="88"/>
      <c r="V218" s="88"/>
    </row>
    <row r="219" spans="1:22" x14ac:dyDescent="0.25">
      <c r="A219" s="26"/>
      <c r="B219" s="19"/>
      <c r="C219" s="19"/>
      <c r="D219" s="19"/>
      <c r="E219" s="19"/>
      <c r="F219" s="19"/>
      <c r="G219" s="19"/>
      <c r="T219" s="88"/>
      <c r="U219" s="88"/>
      <c r="V219" s="88"/>
    </row>
    <row r="220" spans="1:22" x14ac:dyDescent="0.25">
      <c r="A220" s="26"/>
      <c r="B220" s="19"/>
      <c r="C220" s="19"/>
      <c r="D220" s="19"/>
      <c r="E220" s="19"/>
      <c r="F220" s="19"/>
      <c r="G220" s="19"/>
      <c r="T220" s="88"/>
      <c r="U220" s="88"/>
      <c r="V220" s="88"/>
    </row>
    <row r="221" spans="1:22" x14ac:dyDescent="0.25">
      <c r="A221" s="26"/>
      <c r="B221" s="19"/>
      <c r="C221" s="19"/>
      <c r="D221" s="19"/>
      <c r="E221" s="19"/>
      <c r="F221" s="19"/>
      <c r="G221" s="19"/>
      <c r="T221" s="88"/>
      <c r="U221" s="88"/>
      <c r="V221" s="88"/>
    </row>
    <row r="222" spans="1:22" x14ac:dyDescent="0.25">
      <c r="A222" s="26"/>
      <c r="B222" s="19"/>
      <c r="C222" s="19"/>
      <c r="D222" s="19"/>
      <c r="E222" s="19"/>
      <c r="F222" s="19"/>
      <c r="G222" s="19"/>
      <c r="T222" s="88"/>
      <c r="U222" s="88"/>
      <c r="V222" s="88"/>
    </row>
    <row r="223" spans="1:22" x14ac:dyDescent="0.25">
      <c r="A223" s="26"/>
      <c r="B223" s="19"/>
      <c r="C223" s="19"/>
      <c r="D223" s="19"/>
      <c r="E223" s="19"/>
      <c r="F223" s="19"/>
      <c r="G223" s="19"/>
      <c r="T223" s="88"/>
      <c r="U223" s="88"/>
      <c r="V223" s="88"/>
    </row>
    <row r="224" spans="1:22" x14ac:dyDescent="0.25">
      <c r="A224" s="26"/>
      <c r="B224" s="19"/>
      <c r="C224" s="19"/>
      <c r="D224" s="19"/>
      <c r="E224" s="19"/>
      <c r="F224" s="19"/>
      <c r="G224" s="19"/>
      <c r="T224" s="88"/>
      <c r="U224" s="88"/>
      <c r="V224" s="88"/>
    </row>
    <row r="225" spans="1:22" x14ac:dyDescent="0.25">
      <c r="A225" s="26"/>
      <c r="B225" s="19"/>
      <c r="C225" s="19"/>
      <c r="D225" s="19"/>
      <c r="E225" s="19"/>
      <c r="F225" s="19"/>
      <c r="G225" s="19"/>
      <c r="T225" s="88"/>
      <c r="U225" s="88"/>
      <c r="V225" s="88"/>
    </row>
    <row r="226" spans="1:22" x14ac:dyDescent="0.25">
      <c r="A226" s="26"/>
      <c r="B226" s="19"/>
      <c r="C226" s="19"/>
      <c r="D226" s="19"/>
      <c r="E226" s="19"/>
      <c r="F226" s="19"/>
      <c r="G226" s="19"/>
      <c r="T226" s="88"/>
      <c r="U226" s="88"/>
      <c r="V226" s="88"/>
    </row>
    <row r="227" spans="1:22" x14ac:dyDescent="0.25">
      <c r="A227" s="26"/>
      <c r="B227" s="19"/>
      <c r="C227" s="19"/>
      <c r="D227" s="19"/>
      <c r="E227" s="19"/>
      <c r="F227" s="19"/>
      <c r="G227" s="19"/>
      <c r="T227" s="88"/>
      <c r="U227" s="88"/>
      <c r="V227" s="88"/>
    </row>
    <row r="228" spans="1:22" x14ac:dyDescent="0.25">
      <c r="A228" s="26"/>
      <c r="B228" s="19"/>
      <c r="C228" s="19"/>
      <c r="D228" s="19"/>
      <c r="E228" s="19"/>
      <c r="F228" s="19"/>
      <c r="G228" s="19"/>
      <c r="T228" s="88"/>
      <c r="U228" s="88"/>
      <c r="V228" s="88"/>
    </row>
    <row r="229" spans="1:22" x14ac:dyDescent="0.25">
      <c r="A229" s="26"/>
      <c r="B229" s="19"/>
      <c r="C229" s="19"/>
      <c r="D229" s="19"/>
      <c r="E229" s="19"/>
      <c r="F229" s="19"/>
      <c r="G229" s="19"/>
      <c r="T229" s="88"/>
      <c r="U229" s="88"/>
      <c r="V229" s="88"/>
    </row>
    <row r="230" spans="1:22" x14ac:dyDescent="0.25">
      <c r="A230" s="26"/>
      <c r="B230" s="19"/>
      <c r="C230" s="19"/>
      <c r="D230" s="19"/>
      <c r="E230" s="19"/>
      <c r="F230" s="19"/>
      <c r="G230" s="19"/>
      <c r="T230" s="88"/>
      <c r="U230" s="88"/>
      <c r="V230" s="88"/>
    </row>
    <row r="231" spans="1:22" x14ac:dyDescent="0.25">
      <c r="A231" s="26"/>
      <c r="B231" s="19"/>
      <c r="C231" s="19"/>
      <c r="D231" s="19"/>
      <c r="E231" s="19"/>
      <c r="F231" s="19"/>
      <c r="G231" s="19"/>
      <c r="T231" s="88"/>
      <c r="U231" s="88"/>
      <c r="V231" s="88"/>
    </row>
    <row r="232" spans="1:22" x14ac:dyDescent="0.25">
      <c r="A232" s="26"/>
      <c r="B232" s="19"/>
      <c r="C232" s="19"/>
      <c r="D232" s="19"/>
      <c r="E232" s="19"/>
      <c r="F232" s="19"/>
      <c r="G232" s="19"/>
      <c r="T232" s="88"/>
      <c r="U232" s="88"/>
      <c r="V232" s="88"/>
    </row>
    <row r="233" spans="1:22" x14ac:dyDescent="0.25">
      <c r="A233" s="26"/>
      <c r="B233" s="19"/>
      <c r="C233" s="19"/>
      <c r="D233" s="19"/>
      <c r="E233" s="19"/>
      <c r="F233" s="19"/>
      <c r="G233" s="19"/>
      <c r="T233" s="88"/>
      <c r="U233" s="88"/>
      <c r="V233" s="88"/>
    </row>
    <row r="234" spans="1:22" x14ac:dyDescent="0.25">
      <c r="A234" s="26"/>
      <c r="B234" s="19"/>
      <c r="C234" s="19"/>
      <c r="D234" s="19"/>
      <c r="E234" s="19"/>
      <c r="F234" s="19"/>
      <c r="G234" s="19"/>
      <c r="T234" s="88"/>
      <c r="U234" s="88"/>
      <c r="V234" s="88"/>
    </row>
    <row r="235" spans="1:22" x14ac:dyDescent="0.25">
      <c r="A235" s="26"/>
      <c r="B235" s="19"/>
      <c r="C235" s="19"/>
      <c r="D235" s="19"/>
      <c r="E235" s="19"/>
      <c r="F235" s="19"/>
      <c r="G235" s="19"/>
      <c r="T235" s="88"/>
      <c r="U235" s="88"/>
      <c r="V235" s="88"/>
    </row>
    <row r="236" spans="1:22" x14ac:dyDescent="0.25">
      <c r="A236" s="26"/>
      <c r="B236" s="19"/>
      <c r="C236" s="19"/>
      <c r="D236" s="19"/>
      <c r="E236" s="19"/>
      <c r="F236" s="19"/>
      <c r="G236" s="19"/>
      <c r="T236" s="88"/>
      <c r="U236" s="88"/>
      <c r="V236" s="88"/>
    </row>
    <row r="237" spans="1:22" x14ac:dyDescent="0.25">
      <c r="A237" s="26"/>
      <c r="B237" s="19"/>
      <c r="C237" s="19"/>
      <c r="D237" s="19"/>
      <c r="E237" s="19"/>
      <c r="F237" s="19"/>
      <c r="G237" s="19"/>
      <c r="T237" s="88"/>
      <c r="U237" s="88"/>
      <c r="V237" s="88"/>
    </row>
    <row r="238" spans="1:22" x14ac:dyDescent="0.25">
      <c r="A238" s="26"/>
      <c r="B238" s="19"/>
      <c r="C238" s="19"/>
      <c r="D238" s="19"/>
      <c r="E238" s="19"/>
      <c r="F238" s="19"/>
      <c r="G238" s="19"/>
      <c r="T238" s="88"/>
      <c r="U238" s="88"/>
      <c r="V238" s="88"/>
    </row>
    <row r="239" spans="1:22" x14ac:dyDescent="0.25">
      <c r="A239" s="26"/>
      <c r="B239" s="19"/>
      <c r="C239" s="19"/>
      <c r="D239" s="19"/>
      <c r="E239" s="19"/>
      <c r="F239" s="19"/>
      <c r="G239" s="19"/>
      <c r="T239" s="88"/>
      <c r="U239" s="88"/>
      <c r="V239" s="88"/>
    </row>
    <row r="240" spans="1:22" x14ac:dyDescent="0.25">
      <c r="A240" s="26"/>
      <c r="B240" s="19"/>
      <c r="C240" s="19"/>
      <c r="D240" s="19"/>
      <c r="E240" s="19"/>
      <c r="F240" s="19"/>
      <c r="G240" s="19"/>
      <c r="T240" s="88"/>
      <c r="U240" s="88"/>
      <c r="V240" s="88"/>
    </row>
    <row r="241" spans="1:22" x14ac:dyDescent="0.25">
      <c r="A241" s="26"/>
      <c r="B241" s="19"/>
      <c r="C241" s="19"/>
      <c r="D241" s="19"/>
      <c r="E241" s="19"/>
      <c r="F241" s="19"/>
      <c r="G241" s="19"/>
      <c r="T241" s="88"/>
      <c r="U241" s="88"/>
      <c r="V241" s="88"/>
    </row>
    <row r="242" spans="1:22" x14ac:dyDescent="0.25">
      <c r="A242" s="26"/>
      <c r="B242" s="19"/>
      <c r="C242" s="19"/>
      <c r="D242" s="19"/>
      <c r="E242" s="19"/>
      <c r="F242" s="19"/>
      <c r="G242" s="19"/>
      <c r="T242" s="88"/>
      <c r="U242" s="88"/>
      <c r="V242" s="88"/>
    </row>
    <row r="243" spans="1:22" x14ac:dyDescent="0.25">
      <c r="A243" s="26"/>
      <c r="B243" s="19"/>
      <c r="C243" s="19"/>
      <c r="D243" s="19"/>
      <c r="E243" s="19"/>
      <c r="F243" s="19"/>
      <c r="G243" s="19"/>
      <c r="T243" s="88"/>
      <c r="U243" s="88"/>
      <c r="V243" s="88"/>
    </row>
    <row r="244" spans="1:22" x14ac:dyDescent="0.25">
      <c r="A244" s="26"/>
      <c r="B244" s="19"/>
      <c r="C244" s="19"/>
      <c r="D244" s="19"/>
      <c r="E244" s="19"/>
      <c r="F244" s="19"/>
      <c r="G244" s="19"/>
      <c r="T244" s="88"/>
      <c r="U244" s="88"/>
      <c r="V244" s="88"/>
    </row>
    <row r="245" spans="1:22" x14ac:dyDescent="0.25">
      <c r="A245" s="26"/>
      <c r="B245" s="19"/>
      <c r="C245" s="19"/>
      <c r="D245" s="19"/>
      <c r="E245" s="19"/>
      <c r="F245" s="19"/>
      <c r="G245" s="19"/>
      <c r="T245" s="88"/>
      <c r="U245" s="88"/>
      <c r="V245" s="88"/>
    </row>
    <row r="246" spans="1:22" x14ac:dyDescent="0.25">
      <c r="A246" s="26"/>
      <c r="B246" s="19"/>
      <c r="C246" s="19"/>
      <c r="D246" s="19"/>
      <c r="E246" s="19"/>
      <c r="F246" s="19"/>
      <c r="G246" s="19"/>
      <c r="T246" s="88"/>
      <c r="U246" s="88"/>
      <c r="V246" s="88"/>
    </row>
    <row r="247" spans="1:22" x14ac:dyDescent="0.25">
      <c r="A247" s="26"/>
      <c r="B247" s="19"/>
      <c r="C247" s="19"/>
      <c r="D247" s="19"/>
      <c r="E247" s="19"/>
      <c r="F247" s="19"/>
      <c r="G247" s="19"/>
      <c r="T247" s="88"/>
      <c r="U247" s="88"/>
      <c r="V247" s="88"/>
    </row>
    <row r="248" spans="1:22" x14ac:dyDescent="0.25">
      <c r="A248" s="26"/>
      <c r="B248" s="19"/>
      <c r="C248" s="19"/>
      <c r="D248" s="19"/>
      <c r="E248" s="19"/>
      <c r="F248" s="19"/>
      <c r="G248" s="19"/>
      <c r="T248" s="88"/>
      <c r="U248" s="88"/>
      <c r="V248" s="88"/>
    </row>
    <row r="249" spans="1:22" x14ac:dyDescent="0.25">
      <c r="A249" s="26"/>
      <c r="B249" s="19"/>
      <c r="C249" s="19"/>
      <c r="D249" s="19"/>
      <c r="E249" s="19"/>
      <c r="F249" s="19"/>
      <c r="G249" s="19"/>
      <c r="T249" s="88"/>
      <c r="U249" s="88"/>
      <c r="V249" s="88"/>
    </row>
    <row r="250" spans="1:22" x14ac:dyDescent="0.25">
      <c r="A250" s="26"/>
      <c r="B250" s="19"/>
      <c r="C250" s="19"/>
      <c r="D250" s="19"/>
      <c r="E250" s="19"/>
      <c r="F250" s="19"/>
      <c r="G250" s="19"/>
      <c r="T250" s="88"/>
      <c r="U250" s="88"/>
      <c r="V250" s="88"/>
    </row>
    <row r="251" spans="1:22" x14ac:dyDescent="0.25">
      <c r="A251" s="26"/>
      <c r="B251" s="19"/>
      <c r="C251" s="19"/>
      <c r="D251" s="19"/>
      <c r="E251" s="19"/>
      <c r="F251" s="19"/>
      <c r="G251" s="19"/>
      <c r="T251" s="88"/>
      <c r="U251" s="88"/>
      <c r="V251" s="88"/>
    </row>
    <row r="252" spans="1:22" x14ac:dyDescent="0.25">
      <c r="A252" s="26"/>
      <c r="B252" s="19"/>
      <c r="C252" s="19"/>
      <c r="D252" s="19"/>
      <c r="E252" s="19"/>
      <c r="F252" s="19"/>
      <c r="G252" s="19"/>
      <c r="T252" s="88"/>
      <c r="U252" s="88"/>
      <c r="V252" s="88"/>
    </row>
    <row r="253" spans="1:22" x14ac:dyDescent="0.25">
      <c r="A253" s="26"/>
      <c r="B253" s="19"/>
      <c r="C253" s="19"/>
      <c r="D253" s="19"/>
      <c r="E253" s="19"/>
      <c r="F253" s="19"/>
      <c r="G253" s="19"/>
      <c r="T253" s="88"/>
      <c r="U253" s="88"/>
      <c r="V253" s="88"/>
    </row>
    <row r="254" spans="1:22" x14ac:dyDescent="0.25">
      <c r="A254" s="26"/>
      <c r="B254" s="19"/>
      <c r="C254" s="19"/>
      <c r="D254" s="19"/>
      <c r="E254" s="19"/>
      <c r="F254" s="19"/>
      <c r="G254" s="19"/>
      <c r="T254" s="88"/>
      <c r="U254" s="88"/>
      <c r="V254" s="88"/>
    </row>
    <row r="255" spans="1:22" x14ac:dyDescent="0.25">
      <c r="A255" s="26"/>
      <c r="B255" s="19"/>
      <c r="C255" s="19"/>
      <c r="D255" s="19"/>
      <c r="E255" s="19"/>
      <c r="F255" s="19"/>
      <c r="G255" s="19"/>
      <c r="T255" s="88"/>
      <c r="U255" s="88"/>
      <c r="V255" s="88"/>
    </row>
    <row r="256" spans="1:22" x14ac:dyDescent="0.25">
      <c r="A256" s="26"/>
      <c r="B256" s="19"/>
      <c r="C256" s="19"/>
      <c r="D256" s="19"/>
      <c r="E256" s="19"/>
      <c r="F256" s="19"/>
      <c r="G256" s="19"/>
      <c r="T256" s="88"/>
      <c r="U256" s="88"/>
      <c r="V256" s="88"/>
    </row>
    <row r="257" spans="1:22" x14ac:dyDescent="0.25">
      <c r="A257" s="26"/>
      <c r="B257" s="19"/>
      <c r="C257" s="19"/>
      <c r="D257" s="19"/>
      <c r="E257" s="19"/>
      <c r="F257" s="19"/>
      <c r="G257" s="19"/>
      <c r="T257" s="88"/>
      <c r="U257" s="88"/>
      <c r="V257" s="88"/>
    </row>
    <row r="258" spans="1:22" x14ac:dyDescent="0.25">
      <c r="A258" s="26"/>
      <c r="B258" s="19"/>
      <c r="C258" s="19"/>
      <c r="D258" s="19"/>
      <c r="E258" s="19"/>
      <c r="F258" s="19"/>
      <c r="G258" s="19"/>
      <c r="T258" s="88"/>
      <c r="U258" s="88"/>
      <c r="V258" s="88"/>
    </row>
    <row r="259" spans="1:22" x14ac:dyDescent="0.25">
      <c r="A259" s="26"/>
      <c r="B259" s="19"/>
      <c r="C259" s="19"/>
      <c r="D259" s="19"/>
      <c r="E259" s="19"/>
      <c r="F259" s="19"/>
      <c r="G259" s="19"/>
      <c r="T259" s="88"/>
      <c r="U259" s="88"/>
      <c r="V259" s="88"/>
    </row>
    <row r="260" spans="1:22" x14ac:dyDescent="0.25">
      <c r="A260" s="26"/>
      <c r="B260" s="19"/>
      <c r="C260" s="19"/>
      <c r="D260" s="19"/>
      <c r="E260" s="19"/>
      <c r="F260" s="19"/>
      <c r="G260" s="19"/>
      <c r="T260" s="88"/>
      <c r="U260" s="88"/>
      <c r="V260" s="88"/>
    </row>
    <row r="261" spans="1:22" x14ac:dyDescent="0.25">
      <c r="A261" s="26"/>
      <c r="B261" s="19"/>
      <c r="C261" s="19"/>
      <c r="D261" s="19"/>
      <c r="E261" s="19"/>
      <c r="F261" s="19"/>
      <c r="G261" s="19"/>
      <c r="T261" s="88"/>
      <c r="U261" s="88"/>
      <c r="V261" s="88"/>
    </row>
    <row r="262" spans="1:22" x14ac:dyDescent="0.25">
      <c r="A262" s="26"/>
      <c r="B262" s="19"/>
      <c r="C262" s="19"/>
      <c r="D262" s="19"/>
      <c r="E262" s="19"/>
      <c r="F262" s="19"/>
      <c r="G262" s="19"/>
      <c r="T262" s="88"/>
      <c r="U262" s="88"/>
      <c r="V262" s="88"/>
    </row>
    <row r="263" spans="1:22" x14ac:dyDescent="0.25">
      <c r="A263" s="26"/>
      <c r="B263" s="19"/>
      <c r="C263" s="19"/>
      <c r="D263" s="19"/>
      <c r="E263" s="19"/>
      <c r="F263" s="19"/>
      <c r="G263" s="19"/>
      <c r="T263" s="88"/>
      <c r="U263" s="88"/>
      <c r="V263" s="88"/>
    </row>
    <row r="264" spans="1:22" x14ac:dyDescent="0.25">
      <c r="A264" s="26"/>
      <c r="B264" s="19"/>
      <c r="C264" s="19"/>
      <c r="D264" s="19"/>
      <c r="E264" s="19"/>
      <c r="F264" s="19"/>
      <c r="G264" s="19"/>
      <c r="T264" s="88"/>
      <c r="U264" s="88"/>
      <c r="V264" s="88"/>
    </row>
    <row r="265" spans="1:22" x14ac:dyDescent="0.25">
      <c r="A265" s="26"/>
      <c r="B265" s="19"/>
      <c r="C265" s="19"/>
      <c r="D265" s="19"/>
      <c r="E265" s="19"/>
      <c r="F265" s="19"/>
      <c r="G265" s="19"/>
      <c r="T265" s="88"/>
      <c r="U265" s="88"/>
      <c r="V265" s="88"/>
    </row>
    <row r="266" spans="1:22" x14ac:dyDescent="0.25">
      <c r="A266" s="26"/>
      <c r="B266" s="19"/>
      <c r="C266" s="19"/>
      <c r="D266" s="19"/>
      <c r="E266" s="19"/>
      <c r="F266" s="19"/>
      <c r="G266" s="19"/>
      <c r="T266" s="88"/>
      <c r="U266" s="88"/>
      <c r="V266" s="88"/>
    </row>
    <row r="267" spans="1:22" x14ac:dyDescent="0.25">
      <c r="A267" s="26"/>
      <c r="B267" s="19"/>
      <c r="C267" s="19"/>
      <c r="D267" s="19"/>
      <c r="E267" s="19"/>
      <c r="F267" s="19"/>
      <c r="G267" s="19"/>
      <c r="T267" s="88"/>
      <c r="U267" s="88"/>
      <c r="V267" s="88"/>
    </row>
    <row r="268" spans="1:22" x14ac:dyDescent="0.25">
      <c r="A268" s="26"/>
      <c r="B268" s="19"/>
      <c r="C268" s="19"/>
      <c r="D268" s="19"/>
      <c r="E268" s="19"/>
      <c r="F268" s="19"/>
      <c r="G268" s="19"/>
      <c r="T268" s="88"/>
      <c r="U268" s="88"/>
      <c r="V268" s="88"/>
    </row>
    <row r="269" spans="1:22" x14ac:dyDescent="0.25">
      <c r="A269" s="26"/>
      <c r="B269" s="19"/>
      <c r="C269" s="19"/>
      <c r="D269" s="19"/>
      <c r="E269" s="19"/>
      <c r="F269" s="19"/>
      <c r="G269" s="19"/>
      <c r="T269" s="88"/>
      <c r="U269" s="88"/>
      <c r="V269" s="88"/>
    </row>
    <row r="270" spans="1:22" x14ac:dyDescent="0.25">
      <c r="A270" s="26"/>
      <c r="B270" s="19"/>
      <c r="C270" s="19"/>
      <c r="D270" s="19"/>
      <c r="E270" s="19"/>
      <c r="F270" s="19"/>
      <c r="G270" s="19"/>
      <c r="T270" s="88"/>
      <c r="U270" s="88"/>
      <c r="V270" s="88"/>
    </row>
  </sheetData>
  <mergeCells count="3">
    <mergeCell ref="B1:G1"/>
    <mergeCell ref="H1:M1"/>
    <mergeCell ref="N1:V1"/>
  </mergeCell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59999389629810485"/>
  </sheetPr>
  <dimension ref="A1:AP271"/>
  <sheetViews>
    <sheetView workbookViewId="0">
      <pane xSplit="1" ySplit="2" topLeftCell="B3" activePane="bottomRight" state="frozen"/>
      <selection pane="topRight" activeCell="B1" sqref="B1"/>
      <selection pane="bottomLeft" activeCell="A3" sqref="A3"/>
      <selection pane="bottomRight" activeCell="G15" sqref="G15"/>
    </sheetView>
  </sheetViews>
  <sheetFormatPr defaultRowHeight="15" x14ac:dyDescent="0.25"/>
  <cols>
    <col min="1" max="1" width="9.140625" style="1"/>
    <col min="2" max="13" width="9.140625" style="17"/>
    <col min="15" max="15" width="9.140625" style="10"/>
    <col min="16" max="16" width="8.42578125" style="10" customWidth="1"/>
    <col min="17" max="19" width="9.140625" style="10"/>
  </cols>
  <sheetData>
    <row r="1" spans="1:42" s="10" customFormat="1" x14ac:dyDescent="0.25">
      <c r="A1" s="13"/>
      <c r="B1" s="128" t="s">
        <v>56</v>
      </c>
      <c r="C1" s="128"/>
      <c r="D1" s="128"/>
      <c r="E1" s="128" t="s">
        <v>57</v>
      </c>
      <c r="F1" s="128"/>
      <c r="G1" s="128"/>
      <c r="H1" s="128" t="s">
        <v>58</v>
      </c>
      <c r="I1" s="128"/>
      <c r="J1" s="128"/>
      <c r="K1" s="129" t="s">
        <v>63</v>
      </c>
      <c r="L1" s="130"/>
      <c r="M1" s="131"/>
      <c r="N1" s="132" t="s">
        <v>60</v>
      </c>
      <c r="O1" s="133"/>
      <c r="P1" s="133"/>
      <c r="Q1" s="133" t="s">
        <v>61</v>
      </c>
      <c r="R1" s="133"/>
      <c r="S1" s="133"/>
    </row>
    <row r="2" spans="1:42" x14ac:dyDescent="0.25">
      <c r="A2" s="13" t="s">
        <v>37</v>
      </c>
      <c r="B2" s="23" t="s">
        <v>38</v>
      </c>
      <c r="C2" s="23" t="s">
        <v>39</v>
      </c>
      <c r="D2" s="23" t="s">
        <v>40</v>
      </c>
      <c r="E2" s="23" t="s">
        <v>38</v>
      </c>
      <c r="F2" s="23" t="s">
        <v>39</v>
      </c>
      <c r="G2" s="23" t="s">
        <v>40</v>
      </c>
      <c r="H2" s="23" t="s">
        <v>38</v>
      </c>
      <c r="I2" s="23" t="s">
        <v>39</v>
      </c>
      <c r="J2" s="23" t="s">
        <v>40</v>
      </c>
      <c r="K2" s="23" t="s">
        <v>38</v>
      </c>
      <c r="L2" s="23" t="s">
        <v>39</v>
      </c>
      <c r="M2" s="23" t="s">
        <v>40</v>
      </c>
      <c r="N2" s="23" t="s">
        <v>38</v>
      </c>
      <c r="O2" s="23" t="s">
        <v>39</v>
      </c>
      <c r="P2" s="23" t="s">
        <v>40</v>
      </c>
      <c r="Q2" s="23" t="s">
        <v>38</v>
      </c>
      <c r="R2" s="23" t="s">
        <v>39</v>
      </c>
      <c r="S2" s="23" t="s">
        <v>40</v>
      </c>
    </row>
    <row r="3" spans="1:42" x14ac:dyDescent="0.25">
      <c r="A3" s="26">
        <f>Wellpath!E3</f>
        <v>0</v>
      </c>
      <c r="B3" s="17">
        <v>0</v>
      </c>
      <c r="C3" s="17">
        <v>0</v>
      </c>
      <c r="D3" s="17">
        <v>0</v>
      </c>
      <c r="E3" s="17">
        <v>0</v>
      </c>
      <c r="F3" s="17">
        <v>0</v>
      </c>
      <c r="G3" s="17">
        <v>0</v>
      </c>
      <c r="H3" s="17">
        <v>0</v>
      </c>
      <c r="I3" s="17">
        <v>0</v>
      </c>
      <c r="J3" s="17">
        <v>0</v>
      </c>
      <c r="K3" s="17">
        <f>-B4</f>
        <v>0</v>
      </c>
      <c r="L3" s="17">
        <f>-C4</f>
        <v>0</v>
      </c>
      <c r="M3" s="17">
        <v>0</v>
      </c>
      <c r="N3" s="17">
        <v>0</v>
      </c>
      <c r="O3" s="17">
        <f>0.5*((Wellpath!$K4-Wellpath!$K3)*COS(Wellpath!$L3)*SIN(Wellpath!$M3))</f>
        <v>0</v>
      </c>
      <c r="P3" s="17">
        <f>0.5*(-(Wellpath!$K4-Wellpath!$K3)*SIN(Wellpath!$L3))</f>
        <v>0</v>
      </c>
      <c r="Q3" s="17">
        <f>-0.5*((Wellpath!$K4-Wellpath!$K3)*SIN(Wellpath!$L3)*SIN(Wellpath!$M3))</f>
        <v>0</v>
      </c>
      <c r="R3" s="17">
        <f>0.5*((Wellpath!$K4-Wellpath!$K3)*SIN(Wellpath!$L3)*COS(Wellpath!$M3))</f>
        <v>0</v>
      </c>
      <c r="S3" s="17">
        <v>0</v>
      </c>
      <c r="U3" s="12"/>
    </row>
    <row r="4" spans="1:42" x14ac:dyDescent="0.25">
      <c r="A4" s="26">
        <f>Wellpath!E4</f>
        <v>30</v>
      </c>
      <c r="B4" s="17">
        <f>0.5*(SIN(Wellpath!$L3)*COS(Wellpath!$M3)+SIN(Wellpath!$L4)*COS(Wellpath!$M4))</f>
        <v>0</v>
      </c>
      <c r="C4" s="17">
        <f>0.5*(SIN(Wellpath!$L3)*SIN(Wellpath!$M3)+SIN(Wellpath!$L4)*SIN(Wellpath!$M4))</f>
        <v>0</v>
      </c>
      <c r="D4" s="17">
        <f>0.5*(COS(Wellpath!$L3)+COS(Wellpath!$L4))</f>
        <v>1</v>
      </c>
      <c r="E4" s="17">
        <f>0.5*((Wellpath!$K4-Wellpath!$K3)*COS(Wellpath!$L4)*COS(Wellpath!$M4))*2</f>
        <v>30</v>
      </c>
      <c r="F4" s="17">
        <f>0.5*((Wellpath!$K4-Wellpath!$K3)*COS(Wellpath!$L4)*SIN(Wellpath!$M4))*2</f>
        <v>0</v>
      </c>
      <c r="G4" s="17">
        <f>0.5*(-(Wellpath!$K4-Wellpath!$K3)*SIN(Wellpath!$L4))*2</f>
        <v>0</v>
      </c>
      <c r="H4" s="17">
        <f>-0.5*((Wellpath!$K4-Wellpath!$K3)*SIN(Wellpath!$L4)*SIN(Wellpath!$M4))*2</f>
        <v>0</v>
      </c>
      <c r="I4" s="17">
        <f>0.5*((Wellpath!$K4-Wellpath!$K3)*SIN(Wellpath!$L4)*COS(Wellpath!$M4))*2</f>
        <v>0</v>
      </c>
      <c r="J4" s="17">
        <v>0</v>
      </c>
      <c r="K4" s="17">
        <f t="shared" ref="K4:K67" si="0">-B5</f>
        <v>0</v>
      </c>
      <c r="L4" s="17">
        <f t="shared" ref="L4:L67" si="1">-C5</f>
        <v>0</v>
      </c>
      <c r="M4" s="17">
        <f t="shared" ref="M4:M67" si="2">-D5</f>
        <v>-1</v>
      </c>
      <c r="N4" s="17">
        <f>0.5*((Wellpath!$K5-Wellpath!$K4)*COS(Wellpath!$L4)*COS(Wellpath!$M4))</f>
        <v>15</v>
      </c>
      <c r="O4" s="17">
        <f>0.5*((Wellpath!$K5-Wellpath!$K4)*COS(Wellpath!$L4)*SIN(Wellpath!$M4))</f>
        <v>0</v>
      </c>
      <c r="P4" s="17">
        <f>0.5*(-(Wellpath!$K5-Wellpath!$K4)*SIN(Wellpath!$L4))</f>
        <v>0</v>
      </c>
      <c r="Q4" s="17">
        <f>-0.5*((Wellpath!$K5-Wellpath!$K4)*SIN(Wellpath!$L4)*SIN(Wellpath!$M4))</f>
        <v>0</v>
      </c>
      <c r="R4" s="17">
        <f>0.5*((Wellpath!$K5-Wellpath!$K4)*SIN(Wellpath!$L4)*COS(Wellpath!$M4))</f>
        <v>0</v>
      </c>
      <c r="S4" s="17">
        <v>0</v>
      </c>
      <c r="U4" s="1"/>
      <c r="V4" s="1"/>
      <c r="AA4" s="10"/>
      <c r="AB4" s="10"/>
      <c r="AC4" s="10"/>
      <c r="AD4" s="10"/>
      <c r="AE4" s="10"/>
      <c r="AF4" s="10"/>
      <c r="AG4" s="10"/>
      <c r="AH4" s="10"/>
      <c r="AI4" s="10"/>
      <c r="AK4" s="24"/>
      <c r="AL4" s="24"/>
      <c r="AM4" s="24"/>
      <c r="AN4" s="24"/>
      <c r="AO4" s="24"/>
      <c r="AP4" s="24"/>
    </row>
    <row r="5" spans="1:42" x14ac:dyDescent="0.25">
      <c r="A5" s="26">
        <f>Wellpath!E5</f>
        <v>60</v>
      </c>
      <c r="B5" s="17">
        <f>0.5*(SIN(Wellpath!$L4)*COS(Wellpath!$M4)+SIN(Wellpath!$L5)*COS(Wellpath!$M5))</f>
        <v>0</v>
      </c>
      <c r="C5" s="17">
        <f>0.5*(SIN(Wellpath!$L4)*SIN(Wellpath!$M4)+SIN(Wellpath!$L5)*SIN(Wellpath!$M5))</f>
        <v>0</v>
      </c>
      <c r="D5" s="17">
        <f>0.5*(COS(Wellpath!$L4)+COS(Wellpath!$L5))</f>
        <v>1</v>
      </c>
      <c r="E5" s="17">
        <f>0.5*((Wellpath!$K5-Wellpath!$K4)*COS(Wellpath!$L5)*COS(Wellpath!$M5))</f>
        <v>15</v>
      </c>
      <c r="F5" s="17">
        <f>0.5*((Wellpath!$K5-Wellpath!$K4)*COS(Wellpath!$L5)*SIN(Wellpath!$M5))</f>
        <v>0</v>
      </c>
      <c r="G5" s="17">
        <f>0.5*(-(Wellpath!$K5-Wellpath!$K4)*SIN(Wellpath!$L5))</f>
        <v>0</v>
      </c>
      <c r="H5" s="17">
        <f>-0.5*((Wellpath!$K5-Wellpath!$K4)*SIN(Wellpath!$L5)*SIN(Wellpath!$M5))</f>
        <v>0</v>
      </c>
      <c r="I5" s="17">
        <f>0.5*((Wellpath!$K5-Wellpath!$K4)*SIN(Wellpath!$L5)*COS(Wellpath!$M5))</f>
        <v>0</v>
      </c>
      <c r="J5" s="17">
        <v>0</v>
      </c>
      <c r="K5" s="17">
        <f t="shared" si="0"/>
        <v>0</v>
      </c>
      <c r="L5" s="17">
        <f t="shared" si="1"/>
        <v>0</v>
      </c>
      <c r="M5" s="17">
        <f t="shared" si="2"/>
        <v>-1</v>
      </c>
      <c r="N5" s="17">
        <f>0.5*((Wellpath!$K6-Wellpath!$K5)*COS(Wellpath!$L5)*COS(Wellpath!$M5))</f>
        <v>15</v>
      </c>
      <c r="O5" s="17">
        <f>0.5*((Wellpath!$K6-Wellpath!$K5)*COS(Wellpath!$L5)*SIN(Wellpath!$M5))</f>
        <v>0</v>
      </c>
      <c r="P5" s="17">
        <f>0.5*(-(Wellpath!$K6-Wellpath!$K5)*SIN(Wellpath!$L5))</f>
        <v>0</v>
      </c>
      <c r="Q5" s="17">
        <f>-0.5*((Wellpath!$K6-Wellpath!$K5)*SIN(Wellpath!$L5)*SIN(Wellpath!$M5))</f>
        <v>0</v>
      </c>
      <c r="R5" s="17">
        <f>0.5*((Wellpath!$K6-Wellpath!$K5)*SIN(Wellpath!$L5)*COS(Wellpath!$M5))</f>
        <v>0</v>
      </c>
      <c r="S5" s="17">
        <v>0</v>
      </c>
      <c r="T5" s="17"/>
      <c r="U5" s="1"/>
      <c r="V5" s="1"/>
      <c r="AA5" s="10"/>
      <c r="AB5" s="10"/>
      <c r="AC5" s="10"/>
      <c r="AD5" s="10"/>
      <c r="AE5" s="10"/>
      <c r="AF5" s="10"/>
      <c r="AG5" s="10"/>
      <c r="AH5" s="10"/>
      <c r="AI5" s="10"/>
      <c r="AK5" s="24"/>
      <c r="AL5" s="24"/>
      <c r="AM5" s="24"/>
      <c r="AN5" s="24"/>
      <c r="AO5" s="24"/>
      <c r="AP5" s="24"/>
    </row>
    <row r="6" spans="1:42" x14ac:dyDescent="0.25">
      <c r="A6" s="26">
        <f>Wellpath!E6</f>
        <v>90</v>
      </c>
      <c r="B6" s="17">
        <f>0.5*(SIN(Wellpath!$L5)*COS(Wellpath!$M5)+SIN(Wellpath!$L6)*COS(Wellpath!$M6))</f>
        <v>0</v>
      </c>
      <c r="C6" s="17">
        <f>0.5*(SIN(Wellpath!$L5)*SIN(Wellpath!$M5)+SIN(Wellpath!$L6)*SIN(Wellpath!$M6))</f>
        <v>0</v>
      </c>
      <c r="D6" s="17">
        <f>0.5*(COS(Wellpath!$L5)+COS(Wellpath!$L6))</f>
        <v>1</v>
      </c>
      <c r="E6" s="17">
        <f>0.5*((Wellpath!$K6-Wellpath!$K5)*COS(Wellpath!$L6)*COS(Wellpath!$M6))</f>
        <v>15</v>
      </c>
      <c r="F6" s="17">
        <f>0.5*((Wellpath!$K6-Wellpath!$K5)*COS(Wellpath!$L6)*SIN(Wellpath!$M6))</f>
        <v>0</v>
      </c>
      <c r="G6" s="17">
        <f>0.5*(-(Wellpath!$K6-Wellpath!$K5)*SIN(Wellpath!$L6))</f>
        <v>0</v>
      </c>
      <c r="H6" s="17">
        <f>-0.5*((Wellpath!$K6-Wellpath!$K5)*SIN(Wellpath!$L6)*SIN(Wellpath!$M6))</f>
        <v>0</v>
      </c>
      <c r="I6" s="17">
        <f>0.5*((Wellpath!$K6-Wellpath!$K5)*SIN(Wellpath!$L6)*COS(Wellpath!$M6))</f>
        <v>0</v>
      </c>
      <c r="J6" s="17">
        <v>0</v>
      </c>
      <c r="K6" s="17">
        <f t="shared" si="0"/>
        <v>0</v>
      </c>
      <c r="L6" s="17">
        <f t="shared" si="1"/>
        <v>0</v>
      </c>
      <c r="M6" s="17">
        <f t="shared" si="2"/>
        <v>-1</v>
      </c>
      <c r="N6" s="17">
        <f>0.5*((Wellpath!$K7-Wellpath!$K6)*COS(Wellpath!$L6)*COS(Wellpath!$M6))</f>
        <v>15</v>
      </c>
      <c r="O6" s="17">
        <f>0.5*((Wellpath!$K7-Wellpath!$K6)*COS(Wellpath!$L6)*SIN(Wellpath!$M6))</f>
        <v>0</v>
      </c>
      <c r="P6" s="17">
        <f>0.5*(-(Wellpath!$K7-Wellpath!$K6)*SIN(Wellpath!$L6))</f>
        <v>0</v>
      </c>
      <c r="Q6" s="17">
        <f>-0.5*((Wellpath!$K7-Wellpath!$K6)*SIN(Wellpath!$L6)*SIN(Wellpath!$M6))</f>
        <v>0</v>
      </c>
      <c r="R6" s="17">
        <f>0.5*((Wellpath!$K7-Wellpath!$K6)*SIN(Wellpath!$L6)*COS(Wellpath!$M6))</f>
        <v>0</v>
      </c>
      <c r="S6" s="17">
        <v>0</v>
      </c>
      <c r="U6" s="1"/>
      <c r="V6" s="1"/>
      <c r="AA6" s="10"/>
      <c r="AB6" s="10"/>
      <c r="AC6" s="10"/>
      <c r="AD6" s="10"/>
      <c r="AE6" s="10"/>
      <c r="AF6" s="10"/>
      <c r="AG6" s="10"/>
      <c r="AH6" s="10"/>
      <c r="AI6" s="10"/>
      <c r="AK6" s="24"/>
      <c r="AL6" s="24"/>
      <c r="AM6" s="24"/>
      <c r="AN6" s="24"/>
      <c r="AO6" s="24"/>
      <c r="AP6" s="24"/>
    </row>
    <row r="7" spans="1:42" x14ac:dyDescent="0.25">
      <c r="A7" s="26">
        <f>Wellpath!E7</f>
        <v>120</v>
      </c>
      <c r="B7" s="17">
        <f>0.5*(SIN(Wellpath!$L6)*COS(Wellpath!$M6)+SIN(Wellpath!$L7)*COS(Wellpath!$M7))</f>
        <v>0</v>
      </c>
      <c r="C7" s="17">
        <f>0.5*(SIN(Wellpath!$L6)*SIN(Wellpath!$M6)+SIN(Wellpath!$L7)*SIN(Wellpath!$M7))</f>
        <v>0</v>
      </c>
      <c r="D7" s="17">
        <f>0.5*(COS(Wellpath!$L6)+COS(Wellpath!$L7))</f>
        <v>1</v>
      </c>
      <c r="E7" s="17">
        <f>0.5*((Wellpath!$K7-Wellpath!$K6)*COS(Wellpath!$L7)*COS(Wellpath!$M7))</f>
        <v>15</v>
      </c>
      <c r="F7" s="17">
        <f>0.5*((Wellpath!$K7-Wellpath!$K6)*COS(Wellpath!$L7)*SIN(Wellpath!$M7))</f>
        <v>0</v>
      </c>
      <c r="G7" s="17">
        <f>0.5*(-(Wellpath!$K7-Wellpath!$K6)*SIN(Wellpath!$L7))</f>
        <v>0</v>
      </c>
      <c r="H7" s="17">
        <f>-0.5*((Wellpath!$K7-Wellpath!$K6)*SIN(Wellpath!$L7)*SIN(Wellpath!$M7))</f>
        <v>0</v>
      </c>
      <c r="I7" s="17">
        <f>0.5*((Wellpath!$K7-Wellpath!$K6)*SIN(Wellpath!$L7)*COS(Wellpath!$M7))</f>
        <v>0</v>
      </c>
      <c r="J7" s="17">
        <v>0</v>
      </c>
      <c r="K7" s="17">
        <f t="shared" si="0"/>
        <v>0</v>
      </c>
      <c r="L7" s="17">
        <f t="shared" si="1"/>
        <v>0</v>
      </c>
      <c r="M7" s="17">
        <f t="shared" si="2"/>
        <v>-1</v>
      </c>
      <c r="N7" s="17">
        <f>0.5*((Wellpath!$K8-Wellpath!$K7)*COS(Wellpath!$L7)*COS(Wellpath!$M7))</f>
        <v>15</v>
      </c>
      <c r="O7" s="17">
        <f>0.5*((Wellpath!$K8-Wellpath!$K7)*COS(Wellpath!$L7)*SIN(Wellpath!$M7))</f>
        <v>0</v>
      </c>
      <c r="P7" s="17">
        <f>0.5*(-(Wellpath!$K8-Wellpath!$K7)*SIN(Wellpath!$L7))</f>
        <v>0</v>
      </c>
      <c r="Q7" s="17">
        <f>-0.5*((Wellpath!$K8-Wellpath!$K7)*SIN(Wellpath!$L7)*SIN(Wellpath!$M7))</f>
        <v>0</v>
      </c>
      <c r="R7" s="17">
        <f>0.5*((Wellpath!$K8-Wellpath!$K7)*SIN(Wellpath!$L7)*COS(Wellpath!$M7))</f>
        <v>0</v>
      </c>
      <c r="S7" s="17">
        <v>0</v>
      </c>
      <c r="AA7" s="10"/>
      <c r="AB7" s="10"/>
      <c r="AC7" s="10"/>
      <c r="AD7" s="10"/>
      <c r="AE7" s="10"/>
      <c r="AF7" s="10"/>
      <c r="AG7" s="10"/>
      <c r="AH7" s="10"/>
      <c r="AI7" s="10"/>
      <c r="AK7" s="24"/>
      <c r="AL7" s="24"/>
      <c r="AM7" s="24"/>
      <c r="AN7" s="24"/>
      <c r="AO7" s="24"/>
      <c r="AP7" s="24"/>
    </row>
    <row r="8" spans="1:42" x14ac:dyDescent="0.25">
      <c r="A8" s="26">
        <f>Wellpath!E8</f>
        <v>150</v>
      </c>
      <c r="B8" s="17">
        <f>0.5*(SIN(Wellpath!$L7)*COS(Wellpath!$M7)+SIN(Wellpath!$L8)*COS(Wellpath!$M8))</f>
        <v>0</v>
      </c>
      <c r="C8" s="17">
        <f>0.5*(SIN(Wellpath!$L7)*SIN(Wellpath!$M7)+SIN(Wellpath!$L8)*SIN(Wellpath!$M8))</f>
        <v>0</v>
      </c>
      <c r="D8" s="17">
        <f>0.5*(COS(Wellpath!$L7)+COS(Wellpath!$L8))</f>
        <v>1</v>
      </c>
      <c r="E8" s="17">
        <f>0.5*((Wellpath!$K8-Wellpath!$K7)*COS(Wellpath!$L8)*COS(Wellpath!$M8))</f>
        <v>15</v>
      </c>
      <c r="F8" s="17">
        <f>0.5*((Wellpath!$K8-Wellpath!$K7)*COS(Wellpath!$L8)*SIN(Wellpath!$M8))</f>
        <v>0</v>
      </c>
      <c r="G8" s="17">
        <f>0.5*(-(Wellpath!$K8-Wellpath!$K7)*SIN(Wellpath!$L8))</f>
        <v>0</v>
      </c>
      <c r="H8" s="17">
        <f>-0.5*((Wellpath!$K8-Wellpath!$K7)*SIN(Wellpath!$L8)*SIN(Wellpath!$M8))</f>
        <v>0</v>
      </c>
      <c r="I8" s="17">
        <f>0.5*((Wellpath!$K8-Wellpath!$K7)*SIN(Wellpath!$L8)*COS(Wellpath!$M8))</f>
        <v>0</v>
      </c>
      <c r="J8" s="17">
        <v>0</v>
      </c>
      <c r="K8" s="17">
        <f t="shared" si="0"/>
        <v>0</v>
      </c>
      <c r="L8" s="17">
        <f t="shared" si="1"/>
        <v>0</v>
      </c>
      <c r="M8" s="17">
        <f t="shared" si="2"/>
        <v>-1</v>
      </c>
      <c r="N8" s="17">
        <f>0.5*((Wellpath!$K9-Wellpath!$K8)*COS(Wellpath!$L8)*COS(Wellpath!$M8))</f>
        <v>15</v>
      </c>
      <c r="O8" s="17">
        <f>0.5*((Wellpath!$K9-Wellpath!$K8)*COS(Wellpath!$L8)*SIN(Wellpath!$M8))</f>
        <v>0</v>
      </c>
      <c r="P8" s="17">
        <f>0.5*(-(Wellpath!$K9-Wellpath!$K8)*SIN(Wellpath!$L8))</f>
        <v>0</v>
      </c>
      <c r="Q8" s="17">
        <f>-0.5*((Wellpath!$K9-Wellpath!$K8)*SIN(Wellpath!$L8)*SIN(Wellpath!$M8))</f>
        <v>0</v>
      </c>
      <c r="R8" s="17">
        <f>0.5*((Wellpath!$K9-Wellpath!$K8)*SIN(Wellpath!$L8)*COS(Wellpath!$M8))</f>
        <v>0</v>
      </c>
      <c r="S8" s="17">
        <v>0</v>
      </c>
      <c r="AA8" s="10"/>
      <c r="AB8" s="10"/>
      <c r="AC8" s="10"/>
      <c r="AD8" s="10"/>
      <c r="AE8" s="10"/>
      <c r="AF8" s="10"/>
      <c r="AG8" s="10"/>
      <c r="AH8" s="10"/>
      <c r="AI8" s="10"/>
      <c r="AK8" s="24"/>
      <c r="AL8" s="24"/>
      <c r="AM8" s="24"/>
      <c r="AN8" s="24"/>
      <c r="AO8" s="24"/>
      <c r="AP8" s="24"/>
    </row>
    <row r="9" spans="1:42" x14ac:dyDescent="0.25">
      <c r="A9" s="26">
        <f>Wellpath!E9</f>
        <v>180</v>
      </c>
      <c r="B9" s="17">
        <f>0.5*(SIN(Wellpath!$L8)*COS(Wellpath!$M8)+SIN(Wellpath!$L9)*COS(Wellpath!$M9))</f>
        <v>0</v>
      </c>
      <c r="C9" s="17">
        <f>0.5*(SIN(Wellpath!$L8)*SIN(Wellpath!$M8)+SIN(Wellpath!$L9)*SIN(Wellpath!$M9))</f>
        <v>0</v>
      </c>
      <c r="D9" s="17">
        <f>0.5*(COS(Wellpath!$L8)+COS(Wellpath!$L9))</f>
        <v>1</v>
      </c>
      <c r="E9" s="17">
        <f>0.5*((Wellpath!$K9-Wellpath!$K8)*COS(Wellpath!$L9)*COS(Wellpath!$M9))</f>
        <v>15</v>
      </c>
      <c r="F9" s="17">
        <f>0.5*((Wellpath!$K9-Wellpath!$K8)*COS(Wellpath!$L9)*SIN(Wellpath!$M9))</f>
        <v>0</v>
      </c>
      <c r="G9" s="17">
        <f>0.5*(-(Wellpath!$K9-Wellpath!$K8)*SIN(Wellpath!$L9))</f>
        <v>0</v>
      </c>
      <c r="H9" s="17">
        <f>-0.5*((Wellpath!$K9-Wellpath!$K8)*SIN(Wellpath!$L9)*SIN(Wellpath!$M9))</f>
        <v>0</v>
      </c>
      <c r="I9" s="17">
        <f>0.5*((Wellpath!$K9-Wellpath!$K8)*SIN(Wellpath!$L9)*COS(Wellpath!$M9))</f>
        <v>0</v>
      </c>
      <c r="J9" s="17">
        <v>0</v>
      </c>
      <c r="K9" s="17">
        <f t="shared" si="0"/>
        <v>0</v>
      </c>
      <c r="L9" s="17">
        <f t="shared" si="1"/>
        <v>0</v>
      </c>
      <c r="M9" s="17">
        <f t="shared" si="2"/>
        <v>-1</v>
      </c>
      <c r="N9" s="17">
        <f>0.5*((Wellpath!$K10-Wellpath!$K9)*COS(Wellpath!$L9)*COS(Wellpath!$M9))</f>
        <v>15</v>
      </c>
      <c r="O9" s="17">
        <f>0.5*((Wellpath!$K10-Wellpath!$K9)*COS(Wellpath!$L9)*SIN(Wellpath!$M9))</f>
        <v>0</v>
      </c>
      <c r="P9" s="17">
        <f>0.5*(-(Wellpath!$K10-Wellpath!$K9)*SIN(Wellpath!$L9))</f>
        <v>0</v>
      </c>
      <c r="Q9" s="17">
        <f>-0.5*((Wellpath!$K10-Wellpath!$K9)*SIN(Wellpath!$L9)*SIN(Wellpath!$M9))</f>
        <v>0</v>
      </c>
      <c r="R9" s="17">
        <f>0.5*((Wellpath!$K10-Wellpath!$K9)*SIN(Wellpath!$L9)*COS(Wellpath!$M9))</f>
        <v>0</v>
      </c>
      <c r="S9" s="17">
        <v>0</v>
      </c>
      <c r="AA9" s="10"/>
      <c r="AB9" s="10"/>
      <c r="AC9" s="10"/>
      <c r="AD9" s="10"/>
      <c r="AE9" s="10"/>
      <c r="AF9" s="10"/>
      <c r="AG9" s="10"/>
      <c r="AH9" s="10"/>
      <c r="AI9" s="10"/>
      <c r="AK9" s="24"/>
      <c r="AL9" s="24"/>
      <c r="AM9" s="24"/>
      <c r="AN9" s="24"/>
      <c r="AO9" s="24"/>
      <c r="AP9" s="24"/>
    </row>
    <row r="10" spans="1:42" x14ac:dyDescent="0.25">
      <c r="A10" s="26">
        <f>Wellpath!E10</f>
        <v>210</v>
      </c>
      <c r="B10" s="17">
        <f>0.5*(SIN(Wellpath!$L9)*COS(Wellpath!$M9)+SIN(Wellpath!$L10)*COS(Wellpath!$M10))</f>
        <v>0</v>
      </c>
      <c r="C10" s="17">
        <f>0.5*(SIN(Wellpath!$L9)*SIN(Wellpath!$M9)+SIN(Wellpath!$L10)*SIN(Wellpath!$M10))</f>
        <v>0</v>
      </c>
      <c r="D10" s="17">
        <f>0.5*(COS(Wellpath!$L9)+COS(Wellpath!$L10))</f>
        <v>1</v>
      </c>
      <c r="E10" s="17">
        <f>0.5*((Wellpath!$K10-Wellpath!$K9)*COS(Wellpath!$L10)*COS(Wellpath!$M10))</f>
        <v>15</v>
      </c>
      <c r="F10" s="17">
        <f>0.5*((Wellpath!$K10-Wellpath!$K9)*COS(Wellpath!$L10)*SIN(Wellpath!$M10))</f>
        <v>0</v>
      </c>
      <c r="G10" s="17">
        <f>0.5*(-(Wellpath!$K10-Wellpath!$K9)*SIN(Wellpath!$L10))</f>
        <v>0</v>
      </c>
      <c r="H10" s="17">
        <f>-0.5*((Wellpath!$K10-Wellpath!$K9)*SIN(Wellpath!$L10)*SIN(Wellpath!$M10))</f>
        <v>0</v>
      </c>
      <c r="I10" s="17">
        <f>0.5*((Wellpath!$K10-Wellpath!$K9)*SIN(Wellpath!$L10)*COS(Wellpath!$M10))</f>
        <v>0</v>
      </c>
      <c r="J10" s="17">
        <v>0</v>
      </c>
      <c r="K10" s="17">
        <f t="shared" si="0"/>
        <v>0</v>
      </c>
      <c r="L10" s="17">
        <f t="shared" si="1"/>
        <v>0</v>
      </c>
      <c r="M10" s="17">
        <f t="shared" si="2"/>
        <v>-1</v>
      </c>
      <c r="N10" s="17">
        <f>0.5*((Wellpath!$K11-Wellpath!$K10)*COS(Wellpath!$L10)*COS(Wellpath!$M10))</f>
        <v>15</v>
      </c>
      <c r="O10" s="17">
        <f>0.5*((Wellpath!$K11-Wellpath!$K10)*COS(Wellpath!$L10)*SIN(Wellpath!$M10))</f>
        <v>0</v>
      </c>
      <c r="P10" s="17">
        <f>0.5*(-(Wellpath!$K11-Wellpath!$K10)*SIN(Wellpath!$L10))</f>
        <v>0</v>
      </c>
      <c r="Q10" s="17">
        <f>-0.5*((Wellpath!$K11-Wellpath!$K10)*SIN(Wellpath!$L10)*SIN(Wellpath!$M10))</f>
        <v>0</v>
      </c>
      <c r="R10" s="17">
        <f>0.5*((Wellpath!$K11-Wellpath!$K10)*SIN(Wellpath!$L10)*COS(Wellpath!$M10))</f>
        <v>0</v>
      </c>
      <c r="S10" s="17">
        <v>0</v>
      </c>
      <c r="AA10" s="10"/>
      <c r="AB10" s="10"/>
      <c r="AC10" s="10"/>
      <c r="AD10" s="10"/>
      <c r="AE10" s="10"/>
      <c r="AF10" s="10"/>
      <c r="AG10" s="10"/>
      <c r="AH10" s="10"/>
      <c r="AI10" s="10"/>
      <c r="AK10" s="24"/>
      <c r="AL10" s="24"/>
      <c r="AM10" s="24"/>
      <c r="AN10" s="24"/>
      <c r="AO10" s="24"/>
      <c r="AP10" s="24"/>
    </row>
    <row r="11" spans="1:42" x14ac:dyDescent="0.25">
      <c r="A11" s="26">
        <f>Wellpath!E11</f>
        <v>240</v>
      </c>
      <c r="B11" s="17">
        <f>0.5*(SIN(Wellpath!$L10)*COS(Wellpath!$M10)+SIN(Wellpath!$L11)*COS(Wellpath!$M11))</f>
        <v>0</v>
      </c>
      <c r="C11" s="17">
        <f>0.5*(SIN(Wellpath!$L10)*SIN(Wellpath!$M10)+SIN(Wellpath!$L11)*SIN(Wellpath!$M11))</f>
        <v>0</v>
      </c>
      <c r="D11" s="17">
        <f>0.5*(COS(Wellpath!$L10)+COS(Wellpath!$L11))</f>
        <v>1</v>
      </c>
      <c r="E11" s="17">
        <f>0.5*((Wellpath!$K11-Wellpath!$K10)*COS(Wellpath!$L11)*COS(Wellpath!$M11))</f>
        <v>15</v>
      </c>
      <c r="F11" s="17">
        <f>0.5*((Wellpath!$K11-Wellpath!$K10)*COS(Wellpath!$L11)*SIN(Wellpath!$M11))</f>
        <v>0</v>
      </c>
      <c r="G11" s="17">
        <f>0.5*(-(Wellpath!$K11-Wellpath!$K10)*SIN(Wellpath!$L11))</f>
        <v>0</v>
      </c>
      <c r="H11" s="17">
        <f>-0.5*((Wellpath!$K11-Wellpath!$K10)*SIN(Wellpath!$L11)*SIN(Wellpath!$M11))</f>
        <v>0</v>
      </c>
      <c r="I11" s="17">
        <f>0.5*((Wellpath!$K11-Wellpath!$K10)*SIN(Wellpath!$L11)*COS(Wellpath!$M11))</f>
        <v>0</v>
      </c>
      <c r="J11" s="17">
        <v>0</v>
      </c>
      <c r="K11" s="17">
        <f t="shared" si="0"/>
        <v>0</v>
      </c>
      <c r="L11" s="17">
        <f t="shared" si="1"/>
        <v>0</v>
      </c>
      <c r="M11" s="17">
        <f t="shared" si="2"/>
        <v>-1</v>
      </c>
      <c r="N11" s="17">
        <f>0.5*((Wellpath!$K12-Wellpath!$K11)*COS(Wellpath!$L11)*COS(Wellpath!$M11))</f>
        <v>15</v>
      </c>
      <c r="O11" s="17">
        <f>0.5*((Wellpath!$K12-Wellpath!$K11)*COS(Wellpath!$L11)*SIN(Wellpath!$M11))</f>
        <v>0</v>
      </c>
      <c r="P11" s="17">
        <f>0.5*(-(Wellpath!$K12-Wellpath!$K11)*SIN(Wellpath!$L11))</f>
        <v>0</v>
      </c>
      <c r="Q11" s="17">
        <f>-0.5*((Wellpath!$K12-Wellpath!$K11)*SIN(Wellpath!$L11)*SIN(Wellpath!$M11))</f>
        <v>0</v>
      </c>
      <c r="R11" s="17">
        <f>0.5*((Wellpath!$K12-Wellpath!$K11)*SIN(Wellpath!$L11)*COS(Wellpath!$M11))</f>
        <v>0</v>
      </c>
      <c r="S11" s="17">
        <v>0</v>
      </c>
      <c r="AA11" s="10"/>
      <c r="AB11" s="10"/>
      <c r="AC11" s="10"/>
      <c r="AD11" s="10"/>
      <c r="AE11" s="10"/>
      <c r="AF11" s="10"/>
      <c r="AG11" s="10"/>
      <c r="AH11" s="10"/>
      <c r="AI11" s="10"/>
      <c r="AK11" s="24"/>
      <c r="AL11" s="24"/>
      <c r="AM11" s="24"/>
      <c r="AN11" s="24"/>
      <c r="AO11" s="24"/>
      <c r="AP11" s="24"/>
    </row>
    <row r="12" spans="1:42" x14ac:dyDescent="0.25">
      <c r="A12" s="26">
        <f>Wellpath!E12</f>
        <v>270</v>
      </c>
      <c r="B12" s="17">
        <f>0.5*(SIN(Wellpath!$L11)*COS(Wellpath!$M11)+SIN(Wellpath!$L12)*COS(Wellpath!$M12))</f>
        <v>0</v>
      </c>
      <c r="C12" s="17">
        <f>0.5*(SIN(Wellpath!$L11)*SIN(Wellpath!$M11)+SIN(Wellpath!$L12)*SIN(Wellpath!$M12))</f>
        <v>0</v>
      </c>
      <c r="D12" s="17">
        <f>0.5*(COS(Wellpath!$L11)+COS(Wellpath!$L12))</f>
        <v>1</v>
      </c>
      <c r="E12" s="17">
        <f>0.5*((Wellpath!$K12-Wellpath!$K11)*COS(Wellpath!$L12)*COS(Wellpath!$M12))</f>
        <v>15</v>
      </c>
      <c r="F12" s="17">
        <f>0.5*((Wellpath!$K12-Wellpath!$K11)*COS(Wellpath!$L12)*SIN(Wellpath!$M12))</f>
        <v>0</v>
      </c>
      <c r="G12" s="17">
        <f>0.5*(-(Wellpath!$K12-Wellpath!$K11)*SIN(Wellpath!$L12))</f>
        <v>0</v>
      </c>
      <c r="H12" s="17">
        <f>-0.5*((Wellpath!$K12-Wellpath!$K11)*SIN(Wellpath!$L12)*SIN(Wellpath!$M12))</f>
        <v>0</v>
      </c>
      <c r="I12" s="17">
        <f>0.5*((Wellpath!$K12-Wellpath!$K11)*SIN(Wellpath!$L12)*COS(Wellpath!$M12))</f>
        <v>0</v>
      </c>
      <c r="J12" s="17">
        <v>0</v>
      </c>
      <c r="K12" s="17">
        <f t="shared" si="0"/>
        <v>0</v>
      </c>
      <c r="L12" s="17">
        <f t="shared" si="1"/>
        <v>0</v>
      </c>
      <c r="M12" s="17">
        <f t="shared" si="2"/>
        <v>-1</v>
      </c>
      <c r="N12" s="17">
        <f>0.5*((Wellpath!$K13-Wellpath!$K12)*COS(Wellpath!$L12)*COS(Wellpath!$M12))</f>
        <v>15</v>
      </c>
      <c r="O12" s="17">
        <f>0.5*((Wellpath!$K13-Wellpath!$K12)*COS(Wellpath!$L12)*SIN(Wellpath!$M12))</f>
        <v>0</v>
      </c>
      <c r="P12" s="17">
        <f>0.5*(-(Wellpath!$K13-Wellpath!$K12)*SIN(Wellpath!$L12))</f>
        <v>0</v>
      </c>
      <c r="Q12" s="17">
        <f>-0.5*((Wellpath!$K13-Wellpath!$K12)*SIN(Wellpath!$L12)*SIN(Wellpath!$M12))</f>
        <v>0</v>
      </c>
      <c r="R12" s="17">
        <f>0.5*((Wellpath!$K13-Wellpath!$K12)*SIN(Wellpath!$L12)*COS(Wellpath!$M12))</f>
        <v>0</v>
      </c>
      <c r="S12" s="17">
        <v>0</v>
      </c>
      <c r="AA12" s="10"/>
      <c r="AB12" s="10"/>
      <c r="AC12" s="10"/>
      <c r="AD12" s="10"/>
      <c r="AE12" s="10"/>
      <c r="AF12" s="10"/>
      <c r="AG12" s="10"/>
      <c r="AH12" s="10"/>
      <c r="AI12" s="10"/>
      <c r="AK12" s="24"/>
      <c r="AL12" s="24"/>
      <c r="AM12" s="24"/>
      <c r="AN12" s="24"/>
      <c r="AO12" s="24"/>
      <c r="AP12" s="24"/>
    </row>
    <row r="13" spans="1:42" x14ac:dyDescent="0.25">
      <c r="A13" s="26">
        <f>Wellpath!E13</f>
        <v>300</v>
      </c>
      <c r="B13" s="17">
        <f>0.5*(SIN(Wellpath!$L12)*COS(Wellpath!$M12)+SIN(Wellpath!$L13)*COS(Wellpath!$M13))</f>
        <v>0</v>
      </c>
      <c r="C13" s="17">
        <f>0.5*(SIN(Wellpath!$L12)*SIN(Wellpath!$M12)+SIN(Wellpath!$L13)*SIN(Wellpath!$M13))</f>
        <v>0</v>
      </c>
      <c r="D13" s="17">
        <f>0.5*(COS(Wellpath!$L12)+COS(Wellpath!$L13))</f>
        <v>1</v>
      </c>
      <c r="E13" s="17">
        <f>0.5*((Wellpath!$K13-Wellpath!$K12)*COS(Wellpath!$L13)*COS(Wellpath!$M13))</f>
        <v>15</v>
      </c>
      <c r="F13" s="17">
        <f>0.5*((Wellpath!$K13-Wellpath!$K12)*COS(Wellpath!$L13)*SIN(Wellpath!$M13))</f>
        <v>0</v>
      </c>
      <c r="G13" s="17">
        <f>0.5*(-(Wellpath!$K13-Wellpath!$K12)*SIN(Wellpath!$L13))</f>
        <v>0</v>
      </c>
      <c r="H13" s="17">
        <f>-0.5*((Wellpath!$K13-Wellpath!$K12)*SIN(Wellpath!$L13)*SIN(Wellpath!$M13))</f>
        <v>0</v>
      </c>
      <c r="I13" s="17">
        <f>0.5*((Wellpath!$K13-Wellpath!$K12)*SIN(Wellpath!$L13)*COS(Wellpath!$M13))</f>
        <v>0</v>
      </c>
      <c r="J13" s="17">
        <v>0</v>
      </c>
      <c r="K13" s="17">
        <f t="shared" si="0"/>
        <v>0</v>
      </c>
      <c r="L13" s="17">
        <f t="shared" si="1"/>
        <v>0</v>
      </c>
      <c r="M13" s="17">
        <f t="shared" si="2"/>
        <v>-1</v>
      </c>
      <c r="N13" s="17">
        <f>0.5*((Wellpath!$K14-Wellpath!$K13)*COS(Wellpath!$L13)*COS(Wellpath!$M13))</f>
        <v>15</v>
      </c>
      <c r="O13" s="17">
        <f>0.5*((Wellpath!$K14-Wellpath!$K13)*COS(Wellpath!$L13)*SIN(Wellpath!$M13))</f>
        <v>0</v>
      </c>
      <c r="P13" s="17">
        <f>0.5*(-(Wellpath!$K14-Wellpath!$K13)*SIN(Wellpath!$L13))</f>
        <v>0</v>
      </c>
      <c r="Q13" s="17">
        <f>-0.5*((Wellpath!$K14-Wellpath!$K13)*SIN(Wellpath!$L13)*SIN(Wellpath!$M13))</f>
        <v>0</v>
      </c>
      <c r="R13" s="17">
        <f>0.5*((Wellpath!$K14-Wellpath!$K13)*SIN(Wellpath!$L13)*COS(Wellpath!$M13))</f>
        <v>0</v>
      </c>
      <c r="S13" s="17">
        <v>0</v>
      </c>
      <c r="AA13" s="10"/>
      <c r="AB13" s="10"/>
      <c r="AC13" s="10"/>
      <c r="AD13" s="10"/>
      <c r="AE13" s="10"/>
      <c r="AF13" s="10"/>
      <c r="AG13" s="10"/>
      <c r="AH13" s="10"/>
      <c r="AI13" s="10"/>
      <c r="AK13" s="24"/>
      <c r="AL13" s="24"/>
      <c r="AM13" s="24"/>
      <c r="AN13" s="24"/>
      <c r="AO13" s="24"/>
      <c r="AP13" s="24"/>
    </row>
    <row r="14" spans="1:42" x14ac:dyDescent="0.25">
      <c r="A14" s="26">
        <f>Wellpath!E14</f>
        <v>330</v>
      </c>
      <c r="B14" s="17">
        <f>0.5*(SIN(Wellpath!$L13)*COS(Wellpath!$M13)+SIN(Wellpath!$L14)*COS(Wellpath!$M14))</f>
        <v>0</v>
      </c>
      <c r="C14" s="17">
        <f>0.5*(SIN(Wellpath!$L13)*SIN(Wellpath!$M13)+SIN(Wellpath!$L14)*SIN(Wellpath!$M14))</f>
        <v>0</v>
      </c>
      <c r="D14" s="17">
        <f>0.5*(COS(Wellpath!$L13)+COS(Wellpath!$L14))</f>
        <v>1</v>
      </c>
      <c r="E14" s="17">
        <f>0.5*((Wellpath!$K14-Wellpath!$K13)*COS(Wellpath!$L14)*COS(Wellpath!$M14))</f>
        <v>15</v>
      </c>
      <c r="F14" s="17">
        <f>0.5*((Wellpath!$K14-Wellpath!$K13)*COS(Wellpath!$L14)*SIN(Wellpath!$M14))</f>
        <v>0</v>
      </c>
      <c r="G14" s="17">
        <f>0.5*(-(Wellpath!$K14-Wellpath!$K13)*SIN(Wellpath!$L14))</f>
        <v>0</v>
      </c>
      <c r="H14" s="17">
        <f>-0.5*((Wellpath!$K14-Wellpath!$K13)*SIN(Wellpath!$L14)*SIN(Wellpath!$M14))</f>
        <v>0</v>
      </c>
      <c r="I14" s="17">
        <f>0.5*((Wellpath!$K14-Wellpath!$K13)*SIN(Wellpath!$L14)*COS(Wellpath!$M14))</f>
        <v>0</v>
      </c>
      <c r="J14" s="17">
        <v>0</v>
      </c>
      <c r="K14" s="17">
        <f t="shared" si="0"/>
        <v>0</v>
      </c>
      <c r="L14" s="17">
        <f t="shared" si="1"/>
        <v>0</v>
      </c>
      <c r="M14" s="17">
        <f t="shared" si="2"/>
        <v>-1</v>
      </c>
      <c r="N14" s="17">
        <f>0.5*((Wellpath!$K15-Wellpath!$K14)*COS(Wellpath!$L14)*COS(Wellpath!$M14))</f>
        <v>15</v>
      </c>
      <c r="O14" s="17">
        <f>0.5*((Wellpath!$K15-Wellpath!$K14)*COS(Wellpath!$L14)*SIN(Wellpath!$M14))</f>
        <v>0</v>
      </c>
      <c r="P14" s="17">
        <f>0.5*(-(Wellpath!$K15-Wellpath!$K14)*SIN(Wellpath!$L14))</f>
        <v>0</v>
      </c>
      <c r="Q14" s="17">
        <f>-0.5*((Wellpath!$K15-Wellpath!$K14)*SIN(Wellpath!$L14)*SIN(Wellpath!$M14))</f>
        <v>0</v>
      </c>
      <c r="R14" s="17">
        <f>0.5*((Wellpath!$K15-Wellpath!$K14)*SIN(Wellpath!$L14)*COS(Wellpath!$M14))</f>
        <v>0</v>
      </c>
      <c r="S14" s="17">
        <v>0</v>
      </c>
      <c r="AA14" s="10"/>
      <c r="AB14" s="10"/>
      <c r="AC14" s="10"/>
      <c r="AD14" s="10"/>
      <c r="AE14" s="10"/>
      <c r="AF14" s="10"/>
      <c r="AG14" s="10"/>
      <c r="AH14" s="10"/>
      <c r="AI14" s="10"/>
      <c r="AK14" s="24"/>
      <c r="AL14" s="24"/>
      <c r="AM14" s="24"/>
      <c r="AN14" s="24"/>
      <c r="AO14" s="24"/>
      <c r="AP14" s="24"/>
    </row>
    <row r="15" spans="1:42" x14ac:dyDescent="0.25">
      <c r="A15" s="26">
        <f>Wellpath!E15</f>
        <v>360</v>
      </c>
      <c r="B15" s="17">
        <f>0.5*(SIN(Wellpath!$L14)*COS(Wellpath!$M14)+SIN(Wellpath!$L15)*COS(Wellpath!$M15))</f>
        <v>0</v>
      </c>
      <c r="C15" s="17">
        <f>0.5*(SIN(Wellpath!$L14)*SIN(Wellpath!$M14)+SIN(Wellpath!$L15)*SIN(Wellpath!$M15))</f>
        <v>0</v>
      </c>
      <c r="D15" s="17">
        <f>0.5*(COS(Wellpath!$L14)+COS(Wellpath!$L15))</f>
        <v>1</v>
      </c>
      <c r="E15" s="17">
        <f>0.5*((Wellpath!$K15-Wellpath!$K14)*COS(Wellpath!$L15)*COS(Wellpath!$M15))</f>
        <v>15</v>
      </c>
      <c r="F15" s="17">
        <f>0.5*((Wellpath!$K15-Wellpath!$K14)*COS(Wellpath!$L15)*SIN(Wellpath!$M15))</f>
        <v>0</v>
      </c>
      <c r="G15" s="17">
        <f>0.5*(-(Wellpath!$K15-Wellpath!$K14)*SIN(Wellpath!$L15))</f>
        <v>0</v>
      </c>
      <c r="H15" s="17">
        <f>-0.5*((Wellpath!$K15-Wellpath!$K14)*SIN(Wellpath!$L15)*SIN(Wellpath!$M15))</f>
        <v>0</v>
      </c>
      <c r="I15" s="17">
        <f>0.5*((Wellpath!$K15-Wellpath!$K14)*SIN(Wellpath!$L15)*COS(Wellpath!$M15))</f>
        <v>0</v>
      </c>
      <c r="J15" s="17">
        <v>0</v>
      </c>
      <c r="K15" s="17">
        <f t="shared" si="0"/>
        <v>0</v>
      </c>
      <c r="L15" s="17">
        <f t="shared" si="1"/>
        <v>0</v>
      </c>
      <c r="M15" s="17">
        <f t="shared" si="2"/>
        <v>-1</v>
      </c>
      <c r="N15" s="17">
        <f>0.5*((Wellpath!$K16-Wellpath!$K15)*COS(Wellpath!$L15)*COS(Wellpath!$M15))</f>
        <v>15</v>
      </c>
      <c r="O15" s="17">
        <f>0.5*((Wellpath!$K16-Wellpath!$K15)*COS(Wellpath!$L15)*SIN(Wellpath!$M15))</f>
        <v>0</v>
      </c>
      <c r="P15" s="17">
        <f>0.5*(-(Wellpath!$K16-Wellpath!$K15)*SIN(Wellpath!$L15))</f>
        <v>0</v>
      </c>
      <c r="Q15" s="17">
        <f>-0.5*((Wellpath!$K16-Wellpath!$K15)*SIN(Wellpath!$L15)*SIN(Wellpath!$M15))</f>
        <v>0</v>
      </c>
      <c r="R15" s="17">
        <f>0.5*((Wellpath!$K16-Wellpath!$K15)*SIN(Wellpath!$L15)*COS(Wellpath!$M15))</f>
        <v>0</v>
      </c>
      <c r="S15" s="17">
        <v>0</v>
      </c>
      <c r="AA15" s="10"/>
      <c r="AB15" s="10"/>
      <c r="AC15" s="10"/>
      <c r="AD15" s="10"/>
      <c r="AE15" s="10"/>
      <c r="AF15" s="10"/>
      <c r="AG15" s="10"/>
      <c r="AH15" s="10"/>
      <c r="AI15" s="10"/>
      <c r="AK15" s="24"/>
      <c r="AL15" s="24"/>
      <c r="AM15" s="24"/>
      <c r="AN15" s="24"/>
      <c r="AO15" s="24"/>
      <c r="AP15" s="24"/>
    </row>
    <row r="16" spans="1:42" x14ac:dyDescent="0.25">
      <c r="A16" s="26">
        <f>Wellpath!E16</f>
        <v>390</v>
      </c>
      <c r="B16" s="17">
        <f>0.5*(SIN(Wellpath!$L15)*COS(Wellpath!$M15)+SIN(Wellpath!$L16)*COS(Wellpath!$M16))</f>
        <v>0</v>
      </c>
      <c r="C16" s="17">
        <f>0.5*(SIN(Wellpath!$L15)*SIN(Wellpath!$M15)+SIN(Wellpath!$L16)*SIN(Wellpath!$M16))</f>
        <v>0</v>
      </c>
      <c r="D16" s="17">
        <f>0.5*(COS(Wellpath!$L15)+COS(Wellpath!$L16))</f>
        <v>1</v>
      </c>
      <c r="E16" s="17">
        <f>0.5*((Wellpath!$K16-Wellpath!$K15)*COS(Wellpath!$L16)*COS(Wellpath!$M16))</f>
        <v>15</v>
      </c>
      <c r="F16" s="17">
        <f>0.5*((Wellpath!$K16-Wellpath!$K15)*COS(Wellpath!$L16)*SIN(Wellpath!$M16))</f>
        <v>0</v>
      </c>
      <c r="G16" s="17">
        <f>0.5*(-(Wellpath!$K16-Wellpath!$K15)*SIN(Wellpath!$L16))</f>
        <v>0</v>
      </c>
      <c r="H16" s="17">
        <f>-0.5*((Wellpath!$K16-Wellpath!$K15)*SIN(Wellpath!$L16)*SIN(Wellpath!$M16))</f>
        <v>0</v>
      </c>
      <c r="I16" s="17">
        <f>0.5*((Wellpath!$K16-Wellpath!$K15)*SIN(Wellpath!$L16)*COS(Wellpath!$M16))</f>
        <v>0</v>
      </c>
      <c r="J16" s="17">
        <v>0</v>
      </c>
      <c r="K16" s="17">
        <f t="shared" si="0"/>
        <v>0</v>
      </c>
      <c r="L16" s="17">
        <f t="shared" si="1"/>
        <v>0</v>
      </c>
      <c r="M16" s="17">
        <f t="shared" si="2"/>
        <v>-1</v>
      </c>
      <c r="N16" s="17">
        <f>0.5*((Wellpath!$K17-Wellpath!$K16)*COS(Wellpath!$L16)*COS(Wellpath!$M16))</f>
        <v>15</v>
      </c>
      <c r="O16" s="17">
        <f>0.5*((Wellpath!$K17-Wellpath!$K16)*COS(Wellpath!$L16)*SIN(Wellpath!$M16))</f>
        <v>0</v>
      </c>
      <c r="P16" s="17">
        <f>0.5*(-(Wellpath!$K17-Wellpath!$K16)*SIN(Wellpath!$L16))</f>
        <v>0</v>
      </c>
      <c r="Q16" s="17">
        <f>-0.5*((Wellpath!$K17-Wellpath!$K16)*SIN(Wellpath!$L16)*SIN(Wellpath!$M16))</f>
        <v>0</v>
      </c>
      <c r="R16" s="17">
        <f>0.5*((Wellpath!$K17-Wellpath!$K16)*SIN(Wellpath!$L16)*COS(Wellpath!$M16))</f>
        <v>0</v>
      </c>
      <c r="S16" s="17">
        <v>0</v>
      </c>
      <c r="AA16" s="10"/>
      <c r="AB16" s="10"/>
      <c r="AC16" s="10"/>
      <c r="AD16" s="10"/>
      <c r="AE16" s="10"/>
      <c r="AF16" s="10"/>
      <c r="AG16" s="10"/>
      <c r="AH16" s="10"/>
      <c r="AI16" s="10"/>
      <c r="AK16" s="24"/>
      <c r="AL16" s="24"/>
      <c r="AM16" s="24"/>
      <c r="AN16" s="24"/>
      <c r="AO16" s="24"/>
      <c r="AP16" s="24"/>
    </row>
    <row r="17" spans="1:42" x14ac:dyDescent="0.25">
      <c r="A17" s="26">
        <f>Wellpath!E17</f>
        <v>420</v>
      </c>
      <c r="B17" s="17">
        <f>0.5*(SIN(Wellpath!$L16)*COS(Wellpath!$M16)+SIN(Wellpath!$L17)*COS(Wellpath!$M17))</f>
        <v>0</v>
      </c>
      <c r="C17" s="17">
        <f>0.5*(SIN(Wellpath!$L16)*SIN(Wellpath!$M16)+SIN(Wellpath!$L17)*SIN(Wellpath!$M17))</f>
        <v>0</v>
      </c>
      <c r="D17" s="17">
        <f>0.5*(COS(Wellpath!$L16)+COS(Wellpath!$L17))</f>
        <v>1</v>
      </c>
      <c r="E17" s="17">
        <f>0.5*((Wellpath!$K17-Wellpath!$K16)*COS(Wellpath!$L17)*COS(Wellpath!$M17))</f>
        <v>15</v>
      </c>
      <c r="F17" s="17">
        <f>0.5*((Wellpath!$K17-Wellpath!$K16)*COS(Wellpath!$L17)*SIN(Wellpath!$M17))</f>
        <v>0</v>
      </c>
      <c r="G17" s="17">
        <f>0.5*(-(Wellpath!$K17-Wellpath!$K16)*SIN(Wellpath!$L17))</f>
        <v>0</v>
      </c>
      <c r="H17" s="17">
        <f>-0.5*((Wellpath!$K17-Wellpath!$K16)*SIN(Wellpath!$L17)*SIN(Wellpath!$M17))</f>
        <v>0</v>
      </c>
      <c r="I17" s="17">
        <f>0.5*((Wellpath!$K17-Wellpath!$K16)*SIN(Wellpath!$L17)*COS(Wellpath!$M17))</f>
        <v>0</v>
      </c>
      <c r="J17" s="17">
        <v>0</v>
      </c>
      <c r="K17" s="17">
        <f t="shared" si="0"/>
        <v>0</v>
      </c>
      <c r="L17" s="17">
        <f t="shared" si="1"/>
        <v>0</v>
      </c>
      <c r="M17" s="17">
        <f t="shared" si="2"/>
        <v>-1</v>
      </c>
      <c r="N17" s="17">
        <f>0.5*((Wellpath!$K18-Wellpath!$K17)*COS(Wellpath!$L17)*COS(Wellpath!$M17))</f>
        <v>15</v>
      </c>
      <c r="O17" s="17">
        <f>0.5*((Wellpath!$K18-Wellpath!$K17)*COS(Wellpath!$L17)*SIN(Wellpath!$M17))</f>
        <v>0</v>
      </c>
      <c r="P17" s="17">
        <f>0.5*(-(Wellpath!$K18-Wellpath!$K17)*SIN(Wellpath!$L17))</f>
        <v>0</v>
      </c>
      <c r="Q17" s="17">
        <f>-0.5*((Wellpath!$K18-Wellpath!$K17)*SIN(Wellpath!$L17)*SIN(Wellpath!$M17))</f>
        <v>0</v>
      </c>
      <c r="R17" s="17">
        <f>0.5*((Wellpath!$K18-Wellpath!$K17)*SIN(Wellpath!$L17)*COS(Wellpath!$M17))</f>
        <v>0</v>
      </c>
      <c r="S17" s="17">
        <v>0</v>
      </c>
      <c r="AA17" s="10"/>
      <c r="AB17" s="10"/>
      <c r="AC17" s="10"/>
      <c r="AD17" s="10"/>
      <c r="AE17" s="10"/>
      <c r="AF17" s="10"/>
      <c r="AG17" s="10"/>
      <c r="AH17" s="10"/>
      <c r="AI17" s="10"/>
      <c r="AK17" s="24"/>
      <c r="AL17" s="24"/>
      <c r="AM17" s="24"/>
      <c r="AN17" s="24"/>
      <c r="AO17" s="24"/>
      <c r="AP17" s="24"/>
    </row>
    <row r="18" spans="1:42" x14ac:dyDescent="0.25">
      <c r="A18" s="26">
        <f>Wellpath!E18</f>
        <v>450</v>
      </c>
      <c r="B18" s="17">
        <f>0.5*(SIN(Wellpath!$L17)*COS(Wellpath!$M17)+SIN(Wellpath!$L18)*COS(Wellpath!$M18))</f>
        <v>0</v>
      </c>
      <c r="C18" s="17">
        <f>0.5*(SIN(Wellpath!$L17)*SIN(Wellpath!$M17)+SIN(Wellpath!$L18)*SIN(Wellpath!$M18))</f>
        <v>0</v>
      </c>
      <c r="D18" s="17">
        <f>0.5*(COS(Wellpath!$L17)+COS(Wellpath!$L18))</f>
        <v>1</v>
      </c>
      <c r="E18" s="17">
        <f>0.5*((Wellpath!$K18-Wellpath!$K17)*COS(Wellpath!$L18)*COS(Wellpath!$M18))</f>
        <v>15</v>
      </c>
      <c r="F18" s="17">
        <f>0.5*((Wellpath!$K18-Wellpath!$K17)*COS(Wellpath!$L18)*SIN(Wellpath!$M18))</f>
        <v>0</v>
      </c>
      <c r="G18" s="17">
        <f>0.5*(-(Wellpath!$K18-Wellpath!$K17)*SIN(Wellpath!$L18))</f>
        <v>0</v>
      </c>
      <c r="H18" s="17">
        <f>-0.5*((Wellpath!$K18-Wellpath!$K17)*SIN(Wellpath!$L18)*SIN(Wellpath!$M18))</f>
        <v>0</v>
      </c>
      <c r="I18" s="17">
        <f>0.5*((Wellpath!$K18-Wellpath!$K17)*SIN(Wellpath!$L18)*COS(Wellpath!$M18))</f>
        <v>0</v>
      </c>
      <c r="J18" s="17">
        <v>0</v>
      </c>
      <c r="K18" s="17">
        <f t="shared" si="0"/>
        <v>0</v>
      </c>
      <c r="L18" s="17">
        <f t="shared" si="1"/>
        <v>0</v>
      </c>
      <c r="M18" s="17">
        <f t="shared" si="2"/>
        <v>-1</v>
      </c>
      <c r="N18" s="17">
        <f>0.5*((Wellpath!$K19-Wellpath!$K18)*COS(Wellpath!$L18)*COS(Wellpath!$M18))</f>
        <v>15</v>
      </c>
      <c r="O18" s="17">
        <f>0.5*((Wellpath!$K19-Wellpath!$K18)*COS(Wellpath!$L18)*SIN(Wellpath!$M18))</f>
        <v>0</v>
      </c>
      <c r="P18" s="17">
        <f>0.5*(-(Wellpath!$K19-Wellpath!$K18)*SIN(Wellpath!$L18))</f>
        <v>0</v>
      </c>
      <c r="Q18" s="17">
        <f>-0.5*((Wellpath!$K19-Wellpath!$K18)*SIN(Wellpath!$L18)*SIN(Wellpath!$M18))</f>
        <v>0</v>
      </c>
      <c r="R18" s="17">
        <f>0.5*((Wellpath!$K19-Wellpath!$K18)*SIN(Wellpath!$L18)*COS(Wellpath!$M18))</f>
        <v>0</v>
      </c>
      <c r="S18" s="17">
        <v>0</v>
      </c>
      <c r="AA18" s="10"/>
      <c r="AB18" s="10"/>
      <c r="AC18" s="10"/>
      <c r="AD18" s="10"/>
      <c r="AE18" s="10"/>
      <c r="AF18" s="10"/>
      <c r="AG18" s="10"/>
      <c r="AH18" s="10"/>
      <c r="AI18" s="10"/>
      <c r="AK18" s="24"/>
      <c r="AL18" s="24"/>
      <c r="AM18" s="24"/>
      <c r="AN18" s="24"/>
      <c r="AO18" s="24"/>
      <c r="AP18" s="24"/>
    </row>
    <row r="19" spans="1:42" x14ac:dyDescent="0.25">
      <c r="A19" s="26">
        <f>Wellpath!E19</f>
        <v>480</v>
      </c>
      <c r="B19" s="17">
        <f>0.5*(SIN(Wellpath!$L18)*COS(Wellpath!$M18)+SIN(Wellpath!$L19)*COS(Wellpath!$M19))</f>
        <v>0</v>
      </c>
      <c r="C19" s="17">
        <f>0.5*(SIN(Wellpath!$L18)*SIN(Wellpath!$M18)+SIN(Wellpath!$L19)*SIN(Wellpath!$M19))</f>
        <v>0</v>
      </c>
      <c r="D19" s="17">
        <f>0.5*(COS(Wellpath!$L18)+COS(Wellpath!$L19))</f>
        <v>1</v>
      </c>
      <c r="E19" s="17">
        <f>0.5*((Wellpath!$K19-Wellpath!$K18)*COS(Wellpath!$L19)*COS(Wellpath!$M19))</f>
        <v>15</v>
      </c>
      <c r="F19" s="17">
        <f>0.5*((Wellpath!$K19-Wellpath!$K18)*COS(Wellpath!$L19)*SIN(Wellpath!$M19))</f>
        <v>0</v>
      </c>
      <c r="G19" s="17">
        <f>0.5*(-(Wellpath!$K19-Wellpath!$K18)*SIN(Wellpath!$L19))</f>
        <v>0</v>
      </c>
      <c r="H19" s="17">
        <f>-0.5*((Wellpath!$K19-Wellpath!$K18)*SIN(Wellpath!$L19)*SIN(Wellpath!$M19))</f>
        <v>0</v>
      </c>
      <c r="I19" s="17">
        <f>0.5*((Wellpath!$K19-Wellpath!$K18)*SIN(Wellpath!$L19)*COS(Wellpath!$M19))</f>
        <v>0</v>
      </c>
      <c r="J19" s="17">
        <v>0</v>
      </c>
      <c r="K19" s="17">
        <f t="shared" si="0"/>
        <v>0</v>
      </c>
      <c r="L19" s="17">
        <f t="shared" si="1"/>
        <v>0</v>
      </c>
      <c r="M19" s="17">
        <f t="shared" si="2"/>
        <v>-1</v>
      </c>
      <c r="N19" s="17">
        <f>0.5*((Wellpath!$K20-Wellpath!$K19)*COS(Wellpath!$L19)*COS(Wellpath!$M19))</f>
        <v>10</v>
      </c>
      <c r="O19" s="17">
        <f>0.5*((Wellpath!$K20-Wellpath!$K19)*COS(Wellpath!$L19)*SIN(Wellpath!$M19))</f>
        <v>0</v>
      </c>
      <c r="P19" s="17">
        <f>0.5*(-(Wellpath!$K20-Wellpath!$K19)*SIN(Wellpath!$L19))</f>
        <v>0</v>
      </c>
      <c r="Q19" s="17">
        <f>-0.5*((Wellpath!$K20-Wellpath!$K19)*SIN(Wellpath!$L19)*SIN(Wellpath!$M19))</f>
        <v>0</v>
      </c>
      <c r="R19" s="17">
        <f>0.5*((Wellpath!$K20-Wellpath!$K19)*SIN(Wellpath!$L19)*COS(Wellpath!$M19))</f>
        <v>0</v>
      </c>
      <c r="S19" s="17">
        <v>0</v>
      </c>
      <c r="AA19" s="10"/>
      <c r="AB19" s="10"/>
      <c r="AC19" s="10"/>
      <c r="AD19" s="10"/>
      <c r="AE19" s="10"/>
      <c r="AF19" s="10"/>
      <c r="AG19" s="10"/>
      <c r="AH19" s="10"/>
      <c r="AI19" s="10"/>
      <c r="AK19" s="24"/>
      <c r="AL19" s="24"/>
      <c r="AM19" s="24"/>
      <c r="AN19" s="24"/>
      <c r="AO19" s="24"/>
      <c r="AP19" s="24"/>
    </row>
    <row r="20" spans="1:42" x14ac:dyDescent="0.25">
      <c r="A20" s="26">
        <f>Wellpath!E20</f>
        <v>500</v>
      </c>
      <c r="B20" s="17">
        <f>0.5*(SIN(Wellpath!$L19)*COS(Wellpath!$M19)+SIN(Wellpath!$L20)*COS(Wellpath!$M20))</f>
        <v>0</v>
      </c>
      <c r="C20" s="17">
        <f>0.5*(SIN(Wellpath!$L19)*SIN(Wellpath!$M19)+SIN(Wellpath!$L20)*SIN(Wellpath!$M20))</f>
        <v>0</v>
      </c>
      <c r="D20" s="17">
        <f>0.5*(COS(Wellpath!$L19)+COS(Wellpath!$L20))</f>
        <v>1</v>
      </c>
      <c r="E20" s="17">
        <f>0.5*((Wellpath!$K20-Wellpath!$K19)*COS(Wellpath!$L20)*COS(Wellpath!$M20))</f>
        <v>10</v>
      </c>
      <c r="F20" s="17">
        <f>0.5*((Wellpath!$K20-Wellpath!$K19)*COS(Wellpath!$L20)*SIN(Wellpath!$M20))</f>
        <v>0</v>
      </c>
      <c r="G20" s="17">
        <f>0.5*(-(Wellpath!$K20-Wellpath!$K19)*SIN(Wellpath!$L20))</f>
        <v>0</v>
      </c>
      <c r="H20" s="17">
        <f>-0.5*((Wellpath!$K20-Wellpath!$K19)*SIN(Wellpath!$L20)*SIN(Wellpath!$M20))</f>
        <v>0</v>
      </c>
      <c r="I20" s="17">
        <f>0.5*((Wellpath!$K20-Wellpath!$K19)*SIN(Wellpath!$L20)*COS(Wellpath!$M20))</f>
        <v>0</v>
      </c>
      <c r="J20" s="17">
        <v>0</v>
      </c>
      <c r="K20" s="17">
        <f t="shared" si="0"/>
        <v>-7.242863069303232E-3</v>
      </c>
      <c r="L20" s="17">
        <f t="shared" si="1"/>
        <v>0</v>
      </c>
      <c r="M20" s="17">
        <f t="shared" si="2"/>
        <v>-0.99994753818231707</v>
      </c>
      <c r="N20" s="17">
        <f>0.5*((Wellpath!$K21-Wellpath!$K20)*COS(Wellpath!$L20)*COS(Wellpath!$M20))</f>
        <v>5</v>
      </c>
      <c r="O20" s="17">
        <f>0.5*((Wellpath!$K21-Wellpath!$K20)*COS(Wellpath!$L20)*SIN(Wellpath!$M20))</f>
        <v>0</v>
      </c>
      <c r="P20" s="17">
        <f>0.5*(-(Wellpath!$K21-Wellpath!$K20)*SIN(Wellpath!$L20))</f>
        <v>0</v>
      </c>
      <c r="Q20" s="17">
        <f>-0.5*((Wellpath!$K21-Wellpath!$K20)*SIN(Wellpath!$L20)*SIN(Wellpath!$M20))</f>
        <v>0</v>
      </c>
      <c r="R20" s="17">
        <f>0.5*((Wellpath!$K21-Wellpath!$K20)*SIN(Wellpath!$L20)*COS(Wellpath!$M20))</f>
        <v>0</v>
      </c>
      <c r="S20" s="17">
        <v>0</v>
      </c>
      <c r="AA20" s="10"/>
      <c r="AB20" s="10"/>
      <c r="AC20" s="10"/>
      <c r="AD20" s="10"/>
      <c r="AE20" s="10"/>
      <c r="AF20" s="10"/>
      <c r="AG20" s="10"/>
      <c r="AH20" s="10"/>
      <c r="AI20" s="10"/>
      <c r="AK20" s="24"/>
      <c r="AL20" s="24"/>
      <c r="AM20" s="24"/>
      <c r="AN20" s="24"/>
      <c r="AO20" s="24"/>
      <c r="AP20" s="24"/>
    </row>
    <row r="21" spans="1:42" x14ac:dyDescent="0.25">
      <c r="A21" s="26">
        <f>Wellpath!E21</f>
        <v>510</v>
      </c>
      <c r="B21" s="17">
        <f>0.5*(SIN(Wellpath!$L20)*COS(Wellpath!$M20)+SIN(Wellpath!$L21)*COS(Wellpath!$M21))</f>
        <v>7.242863069303232E-3</v>
      </c>
      <c r="C21" s="17">
        <f>0.5*(SIN(Wellpath!$L20)*SIN(Wellpath!$M20)+SIN(Wellpath!$L21)*SIN(Wellpath!$M21))</f>
        <v>0</v>
      </c>
      <c r="D21" s="17">
        <f>0.5*(COS(Wellpath!$L20)+COS(Wellpath!$L21))</f>
        <v>0.99994753818231707</v>
      </c>
      <c r="E21" s="17">
        <f>0.5*((Wellpath!$K21-Wellpath!$K20)*COS(Wellpath!$L21)*COS(Wellpath!$M21))</f>
        <v>4.9994753818231699</v>
      </c>
      <c r="F21" s="17">
        <f>0.5*((Wellpath!$K21-Wellpath!$K20)*COS(Wellpath!$L21)*SIN(Wellpath!$M21))</f>
        <v>0</v>
      </c>
      <c r="G21" s="17">
        <f>0.5*(-(Wellpath!$K21-Wellpath!$K20)*SIN(Wellpath!$L21))</f>
        <v>-7.242863069303232E-2</v>
      </c>
      <c r="H21" s="17">
        <f>-0.5*((Wellpath!$K21-Wellpath!$K20)*SIN(Wellpath!$L21)*SIN(Wellpath!$M21))</f>
        <v>0</v>
      </c>
      <c r="I21" s="17">
        <f>0.5*((Wellpath!$K21-Wellpath!$K20)*SIN(Wellpath!$L21)*COS(Wellpath!$M21))</f>
        <v>7.242863069303232E-2</v>
      </c>
      <c r="J21" s="17">
        <v>0</v>
      </c>
      <c r="K21" s="17">
        <f t="shared" si="0"/>
        <v>-3.6286237868172137E-2</v>
      </c>
      <c r="L21" s="17">
        <f t="shared" si="1"/>
        <v>0</v>
      </c>
      <c r="M21" s="17">
        <f t="shared" si="2"/>
        <v>-0.99910330783773471</v>
      </c>
      <c r="N21" s="17">
        <f>0.5*((Wellpath!$K22-Wellpath!$K21)*COS(Wellpath!$L21)*COS(Wellpath!$M21))</f>
        <v>14.99842614546951</v>
      </c>
      <c r="O21" s="17">
        <f>0.5*((Wellpath!$K22-Wellpath!$K21)*COS(Wellpath!$L21)*SIN(Wellpath!$M21))</f>
        <v>0</v>
      </c>
      <c r="P21" s="17">
        <f>0.5*(-(Wellpath!$K22-Wellpath!$K21)*SIN(Wellpath!$L21))</f>
        <v>-0.21728589207909696</v>
      </c>
      <c r="Q21" s="17">
        <f>-0.5*((Wellpath!$K22-Wellpath!$K21)*SIN(Wellpath!$L21)*SIN(Wellpath!$M21))</f>
        <v>0</v>
      </c>
      <c r="R21" s="17">
        <f>0.5*((Wellpath!$K22-Wellpath!$K21)*SIN(Wellpath!$L21)*COS(Wellpath!$M21))</f>
        <v>0.21728589207909696</v>
      </c>
      <c r="S21" s="17">
        <v>0</v>
      </c>
      <c r="AA21" s="10"/>
      <c r="AB21" s="10"/>
      <c r="AC21" s="10"/>
      <c r="AD21" s="10"/>
      <c r="AE21" s="10"/>
      <c r="AF21" s="10"/>
      <c r="AG21" s="10"/>
      <c r="AH21" s="10"/>
      <c r="AI21" s="10"/>
      <c r="AK21" s="24"/>
      <c r="AL21" s="24"/>
      <c r="AM21" s="24"/>
      <c r="AN21" s="24"/>
      <c r="AO21" s="24"/>
      <c r="AP21" s="24"/>
    </row>
    <row r="22" spans="1:42" x14ac:dyDescent="0.25">
      <c r="A22" s="26">
        <f>Wellpath!E22</f>
        <v>540</v>
      </c>
      <c r="B22" s="17">
        <f>0.5*(SIN(Wellpath!$L21)*COS(Wellpath!$M21)+SIN(Wellpath!$L22)*COS(Wellpath!$M22))</f>
        <v>3.6286237868172137E-2</v>
      </c>
      <c r="C22" s="17">
        <f>0.5*(SIN(Wellpath!$L21)*SIN(Wellpath!$M21)+SIN(Wellpath!$L22)*SIN(Wellpath!$M22))</f>
        <v>0</v>
      </c>
      <c r="D22" s="17">
        <f>0.5*(COS(Wellpath!$L21)+COS(Wellpath!$L22))</f>
        <v>0.99910330783773471</v>
      </c>
      <c r="E22" s="17">
        <f>0.5*((Wellpath!$K22-Wellpath!$K21)*COS(Wellpath!$L22)*COS(Wellpath!$M22))</f>
        <v>14.974673089662531</v>
      </c>
      <c r="F22" s="17">
        <f>0.5*((Wellpath!$K22-Wellpath!$K21)*COS(Wellpath!$L22)*SIN(Wellpath!$M22))</f>
        <v>0</v>
      </c>
      <c r="G22" s="17">
        <f>0.5*(-(Wellpath!$K22-Wellpath!$K21)*SIN(Wellpath!$L22))</f>
        <v>-0.87130124396606712</v>
      </c>
      <c r="H22" s="17">
        <f>-0.5*((Wellpath!$K22-Wellpath!$K21)*SIN(Wellpath!$L22)*SIN(Wellpath!$M22))</f>
        <v>0</v>
      </c>
      <c r="I22" s="17">
        <f>0.5*((Wellpath!$K22-Wellpath!$K21)*SIN(Wellpath!$L22)*COS(Wellpath!$M22))</f>
        <v>0.87130124396606712</v>
      </c>
      <c r="J22" s="17">
        <v>0</v>
      </c>
      <c r="K22" s="17">
        <f t="shared" si="0"/>
        <v>-7.9831975612656314E-2</v>
      </c>
      <c r="L22" s="17">
        <f t="shared" si="1"/>
        <v>0</v>
      </c>
      <c r="M22" s="17">
        <f t="shared" si="2"/>
        <v>-0.99656959940623768</v>
      </c>
      <c r="N22" s="17">
        <f>0.5*((Wellpath!$K23-Wellpath!$K22)*COS(Wellpath!$L22)*COS(Wellpath!$M22))</f>
        <v>14.974673089662531</v>
      </c>
      <c r="O22" s="17">
        <f>0.5*((Wellpath!$K23-Wellpath!$K22)*COS(Wellpath!$L22)*SIN(Wellpath!$M22))</f>
        <v>0</v>
      </c>
      <c r="P22" s="17">
        <f>0.5*(-(Wellpath!$K23-Wellpath!$K22)*SIN(Wellpath!$L22))</f>
        <v>-0.87130124396606712</v>
      </c>
      <c r="Q22" s="17">
        <f>-0.5*((Wellpath!$K23-Wellpath!$K22)*SIN(Wellpath!$L22)*SIN(Wellpath!$M22))</f>
        <v>0</v>
      </c>
      <c r="R22" s="17">
        <f>0.5*((Wellpath!$K23-Wellpath!$K22)*SIN(Wellpath!$L22)*COS(Wellpath!$M22))</f>
        <v>0.87130124396606712</v>
      </c>
      <c r="S22" s="17">
        <v>0</v>
      </c>
      <c r="AA22" s="10"/>
      <c r="AB22" s="10"/>
      <c r="AC22" s="10"/>
      <c r="AD22" s="10"/>
      <c r="AE22" s="10"/>
      <c r="AF22" s="10"/>
      <c r="AG22" s="10"/>
      <c r="AH22" s="10"/>
      <c r="AI22" s="10"/>
      <c r="AK22" s="24"/>
      <c r="AL22" s="24"/>
      <c r="AM22" s="24"/>
      <c r="AN22" s="24"/>
      <c r="AO22" s="24"/>
      <c r="AP22" s="24"/>
    </row>
    <row r="23" spans="1:42" x14ac:dyDescent="0.25">
      <c r="A23" s="26">
        <f>Wellpath!E23</f>
        <v>570</v>
      </c>
      <c r="B23" s="17">
        <f>0.5*(SIN(Wellpath!$L22)*COS(Wellpath!$M22)+SIN(Wellpath!$L23)*COS(Wellpath!$M23))</f>
        <v>7.9831975612656314E-2</v>
      </c>
      <c r="C23" s="17">
        <f>0.5*(SIN(Wellpath!$L22)*SIN(Wellpath!$M22)+SIN(Wellpath!$L23)*SIN(Wellpath!$M23))</f>
        <v>0</v>
      </c>
      <c r="D23" s="17">
        <f>0.5*(COS(Wellpath!$L22)+COS(Wellpath!$L23))</f>
        <v>0.99656959940623768</v>
      </c>
      <c r="E23" s="17">
        <f>0.5*((Wellpath!$K23-Wellpath!$K22)*COS(Wellpath!$L23)*COS(Wellpath!$M23))</f>
        <v>14.9224148925246</v>
      </c>
      <c r="F23" s="17">
        <f>0.5*((Wellpath!$K23-Wellpath!$K22)*COS(Wellpath!$L23)*SIN(Wellpath!$M23))</f>
        <v>0</v>
      </c>
      <c r="G23" s="17">
        <f>0.5*(-(Wellpath!$K23-Wellpath!$K22)*SIN(Wellpath!$L23))</f>
        <v>-1.5236580244136224</v>
      </c>
      <c r="H23" s="17">
        <f>-0.5*((Wellpath!$K23-Wellpath!$K22)*SIN(Wellpath!$L23)*SIN(Wellpath!$M23))</f>
        <v>0</v>
      </c>
      <c r="I23" s="17">
        <f>0.5*((Wellpath!$K23-Wellpath!$K22)*SIN(Wellpath!$L23)*COS(Wellpath!$M23))</f>
        <v>1.5236580244136224</v>
      </c>
      <c r="J23" s="17">
        <v>0</v>
      </c>
      <c r="K23" s="17">
        <f t="shared" si="0"/>
        <v>-0.12322574865420895</v>
      </c>
      <c r="L23" s="17">
        <f t="shared" si="1"/>
        <v>0</v>
      </c>
      <c r="M23" s="17">
        <f t="shared" si="2"/>
        <v>-0.99213886410095764</v>
      </c>
      <c r="N23" s="17">
        <f>0.5*((Wellpath!$K24-Wellpath!$K23)*COS(Wellpath!$L23)*COS(Wellpath!$M23))</f>
        <v>14.9224148925246</v>
      </c>
      <c r="O23" s="17">
        <f>0.5*((Wellpath!$K24-Wellpath!$K23)*COS(Wellpath!$L23)*SIN(Wellpath!$M23))</f>
        <v>0</v>
      </c>
      <c r="P23" s="17">
        <f>0.5*(-(Wellpath!$K24-Wellpath!$K23)*SIN(Wellpath!$L23))</f>
        <v>-1.5236580244136224</v>
      </c>
      <c r="Q23" s="17">
        <f>-0.5*((Wellpath!$K24-Wellpath!$K23)*SIN(Wellpath!$L23)*SIN(Wellpath!$M23))</f>
        <v>0</v>
      </c>
      <c r="R23" s="17">
        <f>0.5*((Wellpath!$K24-Wellpath!$K23)*SIN(Wellpath!$L23)*COS(Wellpath!$M23))</f>
        <v>1.5236580244136224</v>
      </c>
      <c r="S23" s="17">
        <v>0</v>
      </c>
      <c r="AA23" s="10"/>
      <c r="AB23" s="10"/>
      <c r="AC23" s="10"/>
      <c r="AD23" s="10"/>
      <c r="AE23" s="10"/>
      <c r="AF23" s="10"/>
      <c r="AG23" s="10"/>
      <c r="AH23" s="10"/>
      <c r="AI23" s="10"/>
      <c r="AK23" s="24"/>
      <c r="AL23" s="24"/>
      <c r="AM23" s="24"/>
      <c r="AN23" s="24"/>
      <c r="AO23" s="24"/>
      <c r="AP23" s="24"/>
    </row>
    <row r="24" spans="1:42" x14ac:dyDescent="0.25">
      <c r="A24" s="26">
        <f>Wellpath!E24</f>
        <v>600</v>
      </c>
      <c r="B24" s="17">
        <f>0.5*(SIN(Wellpath!$L23)*COS(Wellpath!$M23)+SIN(Wellpath!$L24)*COS(Wellpath!$M24))</f>
        <v>0.12322574865420895</v>
      </c>
      <c r="C24" s="17">
        <f>0.5*(SIN(Wellpath!$L23)*SIN(Wellpath!$M23)+SIN(Wellpath!$L24)*SIN(Wellpath!$M24))</f>
        <v>0</v>
      </c>
      <c r="D24" s="17">
        <f>0.5*(COS(Wellpath!$L23)+COS(Wellpath!$L24))</f>
        <v>0.99213886410095764</v>
      </c>
      <c r="E24" s="17">
        <f>0.5*((Wellpath!$K24-Wellpath!$K23)*COS(Wellpath!$L24)*COS(Wellpath!$M24))</f>
        <v>14.841751030504131</v>
      </c>
      <c r="F24" s="17">
        <f>0.5*((Wellpath!$K24-Wellpath!$K23)*COS(Wellpath!$L24)*SIN(Wellpath!$M24))</f>
        <v>0</v>
      </c>
      <c r="G24" s="17">
        <f>0.5*(-(Wellpath!$K24-Wellpath!$K23)*SIN(Wellpath!$L24))</f>
        <v>-2.1731144352126459</v>
      </c>
      <c r="H24" s="17">
        <f>-0.5*((Wellpath!$K24-Wellpath!$K23)*SIN(Wellpath!$L24)*SIN(Wellpath!$M24))</f>
        <v>0</v>
      </c>
      <c r="I24" s="17">
        <f>0.5*((Wellpath!$K24-Wellpath!$K23)*SIN(Wellpath!$L24)*COS(Wellpath!$M24))</f>
        <v>2.1731144352126459</v>
      </c>
      <c r="J24" s="17">
        <v>0</v>
      </c>
      <c r="K24" s="17">
        <f t="shared" si="0"/>
        <v>-0.16638495447950458</v>
      </c>
      <c r="L24" s="17">
        <f t="shared" si="1"/>
        <v>0</v>
      </c>
      <c r="M24" s="17">
        <f t="shared" si="2"/>
        <v>-0.9858195360783748</v>
      </c>
      <c r="N24" s="17">
        <f>0.5*((Wellpath!$K25-Wellpath!$K24)*COS(Wellpath!$L24)*COS(Wellpath!$M24))</f>
        <v>14.841751030504131</v>
      </c>
      <c r="O24" s="17">
        <f>0.5*((Wellpath!$K25-Wellpath!$K24)*COS(Wellpath!$L24)*SIN(Wellpath!$M24))</f>
        <v>0</v>
      </c>
      <c r="P24" s="17">
        <f>0.5*(-(Wellpath!$K25-Wellpath!$K24)*SIN(Wellpath!$L24))</f>
        <v>-2.1731144352126459</v>
      </c>
      <c r="Q24" s="17">
        <f>-0.5*((Wellpath!$K25-Wellpath!$K24)*SIN(Wellpath!$L24)*SIN(Wellpath!$M24))</f>
        <v>0</v>
      </c>
      <c r="R24" s="17">
        <f>0.5*((Wellpath!$K25-Wellpath!$K24)*SIN(Wellpath!$L24)*COS(Wellpath!$M24))</f>
        <v>2.1731144352126459</v>
      </c>
      <c r="S24" s="17">
        <v>0</v>
      </c>
      <c r="AA24" s="10"/>
      <c r="AB24" s="10"/>
      <c r="AC24" s="10"/>
      <c r="AD24" s="10"/>
      <c r="AE24" s="10"/>
      <c r="AF24" s="10"/>
      <c r="AG24" s="10"/>
      <c r="AH24" s="10"/>
      <c r="AI24" s="10"/>
      <c r="AK24" s="24"/>
      <c r="AL24" s="24"/>
      <c r="AM24" s="24"/>
      <c r="AN24" s="24"/>
      <c r="AO24" s="24"/>
      <c r="AP24" s="24"/>
    </row>
    <row r="25" spans="1:42" x14ac:dyDescent="0.25">
      <c r="A25" s="26">
        <f>Wellpath!E25</f>
        <v>630</v>
      </c>
      <c r="B25" s="17">
        <f>0.5*(SIN(Wellpath!$L24)*COS(Wellpath!$M24)+SIN(Wellpath!$L25)*COS(Wellpath!$M25))</f>
        <v>0.16638495447950458</v>
      </c>
      <c r="C25" s="17">
        <f>0.5*(SIN(Wellpath!$L24)*SIN(Wellpath!$M24)+SIN(Wellpath!$L25)*SIN(Wellpath!$M25))</f>
        <v>0</v>
      </c>
      <c r="D25" s="17">
        <f>0.5*(COS(Wellpath!$L24)+COS(Wellpath!$L25))</f>
        <v>0.9858195360783748</v>
      </c>
      <c r="E25" s="17">
        <f>0.5*((Wellpath!$K25-Wellpath!$K24)*COS(Wellpath!$L25)*COS(Wellpath!$M25))</f>
        <v>14.732835051847113</v>
      </c>
      <c r="F25" s="17">
        <f>0.5*((Wellpath!$K25-Wellpath!$K24)*COS(Wellpath!$L25)*SIN(Wellpath!$M25))</f>
        <v>0</v>
      </c>
      <c r="G25" s="17">
        <f>0.5*(-(Wellpath!$K25-Wellpath!$K24)*SIN(Wellpath!$L25))</f>
        <v>-2.8184341991724913</v>
      </c>
      <c r="H25" s="17">
        <f>-0.5*((Wellpath!$K25-Wellpath!$K24)*SIN(Wellpath!$L25)*SIN(Wellpath!$M25))</f>
        <v>0</v>
      </c>
      <c r="I25" s="17">
        <f>0.5*((Wellpath!$K25-Wellpath!$K24)*SIN(Wellpath!$L25)*COS(Wellpath!$M25))</f>
        <v>2.8184341991724913</v>
      </c>
      <c r="J25" s="17">
        <v>0</v>
      </c>
      <c r="K25" s="17">
        <f t="shared" si="0"/>
        <v>-0.20922743708724587</v>
      </c>
      <c r="L25" s="17">
        <f t="shared" si="1"/>
        <v>0</v>
      </c>
      <c r="M25" s="17">
        <f t="shared" si="2"/>
        <v>-0.97762364453854711</v>
      </c>
      <c r="N25" s="17">
        <f>0.5*((Wellpath!$K26-Wellpath!$K25)*COS(Wellpath!$L25)*COS(Wellpath!$M25))</f>
        <v>14.732835051847113</v>
      </c>
      <c r="O25" s="17">
        <f>0.5*((Wellpath!$K26-Wellpath!$K25)*COS(Wellpath!$L25)*SIN(Wellpath!$M25))</f>
        <v>0</v>
      </c>
      <c r="P25" s="17">
        <f>0.5*(-(Wellpath!$K26-Wellpath!$K25)*SIN(Wellpath!$L25))</f>
        <v>-2.8184341991724913</v>
      </c>
      <c r="Q25" s="17">
        <f>-0.5*((Wellpath!$K26-Wellpath!$K25)*SIN(Wellpath!$L25)*SIN(Wellpath!$M25))</f>
        <v>0</v>
      </c>
      <c r="R25" s="17">
        <f>0.5*((Wellpath!$K26-Wellpath!$K25)*SIN(Wellpath!$L25)*COS(Wellpath!$M25))</f>
        <v>2.8184341991724913</v>
      </c>
      <c r="S25" s="17">
        <v>0</v>
      </c>
      <c r="AA25" s="10"/>
      <c r="AB25" s="10"/>
      <c r="AC25" s="10"/>
      <c r="AD25" s="10"/>
      <c r="AE25" s="10"/>
      <c r="AF25" s="10"/>
      <c r="AG25" s="10"/>
      <c r="AH25" s="10"/>
      <c r="AI25" s="10"/>
      <c r="AK25" s="24"/>
      <c r="AL25" s="24"/>
      <c r="AM25" s="24"/>
      <c r="AN25" s="24"/>
      <c r="AO25" s="24"/>
      <c r="AP25" s="24"/>
    </row>
    <row r="26" spans="1:42" x14ac:dyDescent="0.25">
      <c r="A26" s="26">
        <f>Wellpath!E26</f>
        <v>660</v>
      </c>
      <c r="B26" s="17">
        <f>0.5*(SIN(Wellpath!$L25)*COS(Wellpath!$M25)+SIN(Wellpath!$L26)*COS(Wellpath!$M26))</f>
        <v>0.20922743708724587</v>
      </c>
      <c r="C26" s="17">
        <f>0.5*(SIN(Wellpath!$L25)*SIN(Wellpath!$M25)+SIN(Wellpath!$L26)*SIN(Wellpath!$M26))</f>
        <v>0</v>
      </c>
      <c r="D26" s="17">
        <f>0.5*(COS(Wellpath!$L25)+COS(Wellpath!$L26))</f>
        <v>0.97762364453854711</v>
      </c>
      <c r="E26" s="17">
        <f>0.5*((Wellpath!$K26-Wellpath!$K25)*COS(Wellpath!$L26)*COS(Wellpath!$M26))</f>
        <v>14.5958742843093</v>
      </c>
      <c r="F26" s="17">
        <f>0.5*((Wellpath!$K26-Wellpath!$K25)*COS(Wellpath!$L26)*SIN(Wellpath!$M26))</f>
        <v>0</v>
      </c>
      <c r="G26" s="17">
        <f>0.5*(-(Wellpath!$K26-Wellpath!$K25)*SIN(Wellpath!$L26))</f>
        <v>-3.4583889134448844</v>
      </c>
      <c r="H26" s="17">
        <f>-0.5*((Wellpath!$K26-Wellpath!$K25)*SIN(Wellpath!$L26)*SIN(Wellpath!$M26))</f>
        <v>0</v>
      </c>
      <c r="I26" s="17">
        <f>0.5*((Wellpath!$K26-Wellpath!$K25)*SIN(Wellpath!$L26)*COS(Wellpath!$M26))</f>
        <v>3.4583889134448844</v>
      </c>
      <c r="J26" s="17">
        <v>0</v>
      </c>
      <c r="K26" s="17">
        <f t="shared" si="0"/>
        <v>-0.25167164337678144</v>
      </c>
      <c r="L26" s="17">
        <f t="shared" si="1"/>
        <v>0</v>
      </c>
      <c r="M26" s="17">
        <f t="shared" si="2"/>
        <v>-0.96756679082684471</v>
      </c>
      <c r="N26" s="17">
        <f>0.5*((Wellpath!$K27-Wellpath!$K26)*COS(Wellpath!$L26)*COS(Wellpath!$M26))</f>
        <v>14.5958742843093</v>
      </c>
      <c r="O26" s="17">
        <f>0.5*((Wellpath!$K27-Wellpath!$K26)*COS(Wellpath!$L26)*SIN(Wellpath!$M26))</f>
        <v>0</v>
      </c>
      <c r="P26" s="17">
        <f>0.5*(-(Wellpath!$K27-Wellpath!$K26)*SIN(Wellpath!$L26))</f>
        <v>-3.4583889134448844</v>
      </c>
      <c r="Q26" s="17">
        <f>-0.5*((Wellpath!$K27-Wellpath!$K26)*SIN(Wellpath!$L26)*SIN(Wellpath!$M26))</f>
        <v>0</v>
      </c>
      <c r="R26" s="17">
        <f>0.5*((Wellpath!$K27-Wellpath!$K26)*SIN(Wellpath!$L26)*COS(Wellpath!$M26))</f>
        <v>3.4583889134448844</v>
      </c>
      <c r="S26" s="17">
        <v>0</v>
      </c>
      <c r="AA26" s="10"/>
      <c r="AB26" s="10"/>
      <c r="AC26" s="10"/>
      <c r="AD26" s="10"/>
      <c r="AE26" s="10"/>
      <c r="AF26" s="10"/>
      <c r="AG26" s="10"/>
      <c r="AH26" s="10"/>
      <c r="AI26" s="10"/>
      <c r="AK26" s="24"/>
      <c r="AL26" s="24"/>
      <c r="AM26" s="24"/>
      <c r="AN26" s="24"/>
      <c r="AO26" s="24"/>
      <c r="AP26" s="24"/>
    </row>
    <row r="27" spans="1:42" x14ac:dyDescent="0.25">
      <c r="A27" s="26">
        <f>Wellpath!E27</f>
        <v>690</v>
      </c>
      <c r="B27" s="17">
        <f>0.5*(SIN(Wellpath!$L26)*COS(Wellpath!$M26)+SIN(Wellpath!$L27)*COS(Wellpath!$M27))</f>
        <v>0.25167164337678144</v>
      </c>
      <c r="C27" s="17">
        <f>0.5*(SIN(Wellpath!$L26)*SIN(Wellpath!$M26)+SIN(Wellpath!$L27)*SIN(Wellpath!$M27))</f>
        <v>0</v>
      </c>
      <c r="D27" s="17">
        <f>0.5*(COS(Wellpath!$L26)+COS(Wellpath!$L27))</f>
        <v>0.96756679082684471</v>
      </c>
      <c r="E27" s="17">
        <f>0.5*((Wellpath!$K27-Wellpath!$K26)*COS(Wellpath!$L27)*COS(Wellpath!$M27))</f>
        <v>14.431129440496042</v>
      </c>
      <c r="F27" s="17">
        <f>0.5*((Wellpath!$K27-Wellpath!$K26)*COS(Wellpath!$L27)*SIN(Wellpath!$M27))</f>
        <v>0</v>
      </c>
      <c r="G27" s="17">
        <f>0.5*(-(Wellpath!$K27-Wellpath!$K26)*SIN(Wellpath!$L27))</f>
        <v>-4.0917603878585593</v>
      </c>
      <c r="H27" s="17">
        <f>-0.5*((Wellpath!$K27-Wellpath!$K26)*SIN(Wellpath!$L27)*SIN(Wellpath!$M27))</f>
        <v>0</v>
      </c>
      <c r="I27" s="17">
        <f>0.5*((Wellpath!$K27-Wellpath!$K26)*SIN(Wellpath!$L27)*COS(Wellpath!$M27))</f>
        <v>4.0917603878585593</v>
      </c>
      <c r="J27" s="17">
        <v>0</v>
      </c>
      <c r="K27" s="17">
        <f t="shared" si="0"/>
        <v>-0.29363677838906821</v>
      </c>
      <c r="L27" s="17">
        <f t="shared" si="1"/>
        <v>0</v>
      </c>
      <c r="M27" s="17">
        <f t="shared" si="2"/>
        <v>-0.95566811873590196</v>
      </c>
      <c r="N27" s="17">
        <f>0.5*((Wellpath!$K28-Wellpath!$K27)*COS(Wellpath!$L27)*COS(Wellpath!$M27))</f>
        <v>14.431129440496042</v>
      </c>
      <c r="O27" s="17">
        <f>0.5*((Wellpath!$K28-Wellpath!$K27)*COS(Wellpath!$L27)*SIN(Wellpath!$M27))</f>
        <v>0</v>
      </c>
      <c r="P27" s="17">
        <f>0.5*(-(Wellpath!$K28-Wellpath!$K27)*SIN(Wellpath!$L27))</f>
        <v>-4.0917603878585593</v>
      </c>
      <c r="Q27" s="17">
        <f>-0.5*((Wellpath!$K28-Wellpath!$K27)*SIN(Wellpath!$L27)*SIN(Wellpath!$M27))</f>
        <v>0</v>
      </c>
      <c r="R27" s="17">
        <f>0.5*((Wellpath!$K28-Wellpath!$K27)*SIN(Wellpath!$L27)*COS(Wellpath!$M27))</f>
        <v>4.0917603878585593</v>
      </c>
      <c r="S27" s="17">
        <v>0</v>
      </c>
      <c r="AA27" s="10"/>
      <c r="AB27" s="10"/>
      <c r="AC27" s="10"/>
      <c r="AD27" s="10"/>
      <c r="AE27" s="10"/>
      <c r="AF27" s="10"/>
      <c r="AG27" s="10"/>
      <c r="AH27" s="10"/>
      <c r="AI27" s="10"/>
      <c r="AK27" s="24"/>
      <c r="AL27" s="24"/>
      <c r="AM27" s="24"/>
      <c r="AN27" s="24"/>
      <c r="AO27" s="24"/>
      <c r="AP27" s="24"/>
    </row>
    <row r="28" spans="1:42" x14ac:dyDescent="0.25">
      <c r="A28" s="26">
        <f>Wellpath!E28</f>
        <v>720</v>
      </c>
      <c r="B28" s="17">
        <f>0.5*(SIN(Wellpath!$L27)*COS(Wellpath!$M27)+SIN(Wellpath!$L28)*COS(Wellpath!$M28))</f>
        <v>0.29363677838906821</v>
      </c>
      <c r="C28" s="17">
        <f>0.5*(SIN(Wellpath!$L27)*SIN(Wellpath!$M27)+SIN(Wellpath!$L28)*SIN(Wellpath!$M28))</f>
        <v>0</v>
      </c>
      <c r="D28" s="17">
        <f>0.5*(COS(Wellpath!$L27)+COS(Wellpath!$L28))</f>
        <v>0.95566811873590196</v>
      </c>
      <c r="E28" s="17">
        <f>0.5*((Wellpath!$K28-Wellpath!$K27)*COS(Wellpath!$L28)*COS(Wellpath!$M28))</f>
        <v>14.23891412158102</v>
      </c>
      <c r="F28" s="17">
        <f>0.5*((Wellpath!$K28-Wellpath!$K27)*COS(Wellpath!$L28)*SIN(Wellpath!$M28))</f>
        <v>0</v>
      </c>
      <c r="G28" s="17">
        <f>0.5*(-(Wellpath!$K28-Wellpath!$K27)*SIN(Wellpath!$L28))</f>
        <v>-4.7173429638134863</v>
      </c>
      <c r="H28" s="17">
        <f>-0.5*((Wellpath!$K28-Wellpath!$K27)*SIN(Wellpath!$L28)*SIN(Wellpath!$M28))</f>
        <v>0</v>
      </c>
      <c r="I28" s="17">
        <f>0.5*((Wellpath!$K28-Wellpath!$K27)*SIN(Wellpath!$L28)*COS(Wellpath!$M28))</f>
        <v>4.7173429638134863</v>
      </c>
      <c r="J28" s="17">
        <v>0</v>
      </c>
      <c r="K28" s="17">
        <f t="shared" si="0"/>
        <v>-0.33504295910446785</v>
      </c>
      <c r="L28" s="17">
        <f t="shared" si="1"/>
        <v>0</v>
      </c>
      <c r="M28" s="17">
        <f t="shared" si="2"/>
        <v>-0.94195027806432052</v>
      </c>
      <c r="N28" s="17">
        <f>0.5*((Wellpath!$K29-Wellpath!$K28)*COS(Wellpath!$L28)*COS(Wellpath!$M28))</f>
        <v>14.23891412158102</v>
      </c>
      <c r="O28" s="17">
        <f>0.5*((Wellpath!$K29-Wellpath!$K28)*COS(Wellpath!$L28)*SIN(Wellpath!$M28))</f>
        <v>0</v>
      </c>
      <c r="P28" s="17">
        <f>0.5*(-(Wellpath!$K29-Wellpath!$K28)*SIN(Wellpath!$L28))</f>
        <v>-4.7173429638134863</v>
      </c>
      <c r="Q28" s="17">
        <f>-0.5*((Wellpath!$K29-Wellpath!$K28)*SIN(Wellpath!$L28)*SIN(Wellpath!$M28))</f>
        <v>0</v>
      </c>
      <c r="R28" s="17">
        <f>0.5*((Wellpath!$K29-Wellpath!$K28)*SIN(Wellpath!$L28)*COS(Wellpath!$M28))</f>
        <v>4.7173429638134863</v>
      </c>
      <c r="S28" s="17">
        <v>0</v>
      </c>
      <c r="AA28" s="10"/>
      <c r="AB28" s="10"/>
      <c r="AC28" s="10"/>
      <c r="AD28" s="10"/>
      <c r="AE28" s="10"/>
      <c r="AF28" s="10"/>
      <c r="AG28" s="10"/>
      <c r="AH28" s="10"/>
      <c r="AI28" s="10"/>
      <c r="AK28" s="24"/>
      <c r="AL28" s="24"/>
      <c r="AM28" s="24"/>
      <c r="AN28" s="24"/>
      <c r="AO28" s="24"/>
      <c r="AP28" s="24"/>
    </row>
    <row r="29" spans="1:42" x14ac:dyDescent="0.25">
      <c r="A29" s="26">
        <f>Wellpath!E29</f>
        <v>750</v>
      </c>
      <c r="B29" s="17">
        <f>0.5*(SIN(Wellpath!$L28)*COS(Wellpath!$M28)+SIN(Wellpath!$L29)*COS(Wellpath!$M29))</f>
        <v>0.33504295910446785</v>
      </c>
      <c r="C29" s="17">
        <f>0.5*(SIN(Wellpath!$L28)*SIN(Wellpath!$M28)+SIN(Wellpath!$L29)*SIN(Wellpath!$M29))</f>
        <v>0</v>
      </c>
      <c r="D29" s="17">
        <f>0.5*(COS(Wellpath!$L28)+COS(Wellpath!$L29))</f>
        <v>0.94195027806432052</v>
      </c>
      <c r="E29" s="17">
        <f>0.5*((Wellpath!$K29-Wellpath!$K28)*COS(Wellpath!$L29)*COS(Wellpath!$M29))</f>
        <v>14.019594220348596</v>
      </c>
      <c r="F29" s="17">
        <f>0.5*((Wellpath!$K29-Wellpath!$K28)*COS(Wellpath!$L29)*SIN(Wellpath!$M29))</f>
        <v>0</v>
      </c>
      <c r="G29" s="17">
        <f>0.5*(-(Wellpath!$K29-Wellpath!$K28)*SIN(Wellpath!$L29))</f>
        <v>-5.3339458093205492</v>
      </c>
      <c r="H29" s="17">
        <f>-0.5*((Wellpath!$K29-Wellpath!$K28)*SIN(Wellpath!$L29)*SIN(Wellpath!$M29))</f>
        <v>0</v>
      </c>
      <c r="I29" s="17">
        <f>0.5*((Wellpath!$K29-Wellpath!$K28)*SIN(Wellpath!$L29)*COS(Wellpath!$M29))</f>
        <v>5.3339458093205492</v>
      </c>
      <c r="J29" s="17">
        <v>0</v>
      </c>
      <c r="K29" s="17">
        <f t="shared" si="0"/>
        <v>-0.37581136650461527</v>
      </c>
      <c r="L29" s="17">
        <f t="shared" si="1"/>
        <v>0</v>
      </c>
      <c r="M29" s="17">
        <f t="shared" si="2"/>
        <v>-0.92643938150148963</v>
      </c>
      <c r="N29" s="17">
        <f>0.5*((Wellpath!$K30-Wellpath!$K29)*COS(Wellpath!$L29)*COS(Wellpath!$M29))</f>
        <v>14.019594220348596</v>
      </c>
      <c r="O29" s="17">
        <f>0.5*((Wellpath!$K30-Wellpath!$K29)*COS(Wellpath!$L29)*SIN(Wellpath!$M29))</f>
        <v>0</v>
      </c>
      <c r="P29" s="17">
        <f>0.5*(-(Wellpath!$K30-Wellpath!$K29)*SIN(Wellpath!$L29))</f>
        <v>-5.3339458093205492</v>
      </c>
      <c r="Q29" s="17">
        <f>-0.5*((Wellpath!$K30-Wellpath!$K29)*SIN(Wellpath!$L29)*SIN(Wellpath!$M29))</f>
        <v>0</v>
      </c>
      <c r="R29" s="17">
        <f>0.5*((Wellpath!$K30-Wellpath!$K29)*SIN(Wellpath!$L29)*COS(Wellpath!$M29))</f>
        <v>5.3339458093205492</v>
      </c>
      <c r="S29" s="17">
        <v>0</v>
      </c>
      <c r="AA29" s="10"/>
      <c r="AB29" s="10"/>
      <c r="AC29" s="10"/>
      <c r="AD29" s="10"/>
      <c r="AE29" s="10"/>
      <c r="AF29" s="10"/>
      <c r="AG29" s="10"/>
      <c r="AH29" s="10"/>
      <c r="AI29" s="10"/>
      <c r="AK29" s="24"/>
      <c r="AL29" s="24"/>
      <c r="AM29" s="24"/>
      <c r="AN29" s="24"/>
      <c r="AO29" s="24"/>
      <c r="AP29" s="24"/>
    </row>
    <row r="30" spans="1:42" x14ac:dyDescent="0.25">
      <c r="A30" s="26">
        <f>Wellpath!E30</f>
        <v>780</v>
      </c>
      <c r="B30" s="17">
        <f>0.5*(SIN(Wellpath!$L29)*COS(Wellpath!$M29)+SIN(Wellpath!$L30)*COS(Wellpath!$M30))</f>
        <v>0.37581136650461527</v>
      </c>
      <c r="C30" s="17">
        <f>0.5*(SIN(Wellpath!$L29)*SIN(Wellpath!$M29)+SIN(Wellpath!$L30)*SIN(Wellpath!$M30))</f>
        <v>0</v>
      </c>
      <c r="D30" s="17">
        <f>0.5*(COS(Wellpath!$L29)+COS(Wellpath!$L30))</f>
        <v>0.92643938150148963</v>
      </c>
      <c r="E30" s="17">
        <f>0.5*((Wellpath!$K30-Wellpath!$K29)*COS(Wellpath!$L30)*COS(Wellpath!$M30))</f>
        <v>13.773587224696092</v>
      </c>
      <c r="F30" s="17">
        <f>0.5*((Wellpath!$K30-Wellpath!$K29)*COS(Wellpath!$L30)*SIN(Wellpath!$M30))</f>
        <v>0</v>
      </c>
      <c r="G30" s="17">
        <f>0.5*(-(Wellpath!$K30-Wellpath!$K29)*SIN(Wellpath!$L30))</f>
        <v>-5.9403951858179092</v>
      </c>
      <c r="H30" s="17">
        <f>-0.5*((Wellpath!$K30-Wellpath!$K29)*SIN(Wellpath!$L30)*SIN(Wellpath!$M30))</f>
        <v>0</v>
      </c>
      <c r="I30" s="17">
        <f>0.5*((Wellpath!$K30-Wellpath!$K29)*SIN(Wellpath!$L30)*COS(Wellpath!$M30))</f>
        <v>5.9403951858179092</v>
      </c>
      <c r="J30" s="17">
        <v>0</v>
      </c>
      <c r="K30" s="17">
        <f t="shared" si="0"/>
        <v>-0.41586439560889943</v>
      </c>
      <c r="L30" s="17">
        <f t="shared" si="1"/>
        <v>0</v>
      </c>
      <c r="M30" s="17">
        <f t="shared" si="2"/>
        <v>-0.90916495492059846</v>
      </c>
      <c r="N30" s="17">
        <f>0.5*((Wellpath!$K31-Wellpath!$K30)*COS(Wellpath!$L30)*COS(Wellpath!$M30))</f>
        <v>13.773587224696092</v>
      </c>
      <c r="O30" s="17">
        <f>0.5*((Wellpath!$K31-Wellpath!$K30)*COS(Wellpath!$L30)*SIN(Wellpath!$M30))</f>
        <v>0</v>
      </c>
      <c r="P30" s="17">
        <f>0.5*(-(Wellpath!$K31-Wellpath!$K30)*SIN(Wellpath!$L30))</f>
        <v>-5.9403951858179092</v>
      </c>
      <c r="Q30" s="17">
        <f>-0.5*((Wellpath!$K31-Wellpath!$K30)*SIN(Wellpath!$L30)*SIN(Wellpath!$M30))</f>
        <v>0</v>
      </c>
      <c r="R30" s="17">
        <f>0.5*((Wellpath!$K31-Wellpath!$K30)*SIN(Wellpath!$L30)*COS(Wellpath!$M30))</f>
        <v>5.9403951858179092</v>
      </c>
      <c r="S30" s="17">
        <v>0</v>
      </c>
      <c r="AA30" s="10"/>
      <c r="AB30" s="10"/>
      <c r="AC30" s="10"/>
      <c r="AD30" s="10"/>
      <c r="AE30" s="10"/>
      <c r="AF30" s="10"/>
      <c r="AG30" s="10"/>
      <c r="AH30" s="10"/>
      <c r="AI30" s="10"/>
      <c r="AK30" s="24"/>
      <c r="AL30" s="24"/>
      <c r="AM30" s="24"/>
      <c r="AN30" s="24"/>
      <c r="AO30" s="24"/>
      <c r="AP30" s="24"/>
    </row>
    <row r="31" spans="1:42" x14ac:dyDescent="0.25">
      <c r="A31" s="26">
        <f>Wellpath!E31</f>
        <v>810</v>
      </c>
      <c r="B31" s="17">
        <f>0.5*(SIN(Wellpath!$L30)*COS(Wellpath!$M30)+SIN(Wellpath!$L31)*COS(Wellpath!$M31))</f>
        <v>0.41586439560889943</v>
      </c>
      <c r="C31" s="17">
        <f>0.5*(SIN(Wellpath!$L30)*SIN(Wellpath!$M30)+SIN(Wellpath!$L31)*SIN(Wellpath!$M31))</f>
        <v>0</v>
      </c>
      <c r="D31" s="17">
        <f>0.5*(COS(Wellpath!$L30)+COS(Wellpath!$L31))</f>
        <v>0.90916495492059846</v>
      </c>
      <c r="E31" s="17">
        <f>0.5*((Wellpath!$K31-Wellpath!$K30)*COS(Wellpath!$L31)*COS(Wellpath!$M31))</f>
        <v>13.501361422921859</v>
      </c>
      <c r="F31" s="17">
        <f>0.5*((Wellpath!$K31-Wellpath!$K30)*COS(Wellpath!$L31)*SIN(Wellpath!$M31))</f>
        <v>0</v>
      </c>
      <c r="G31" s="17">
        <f>0.5*(-(Wellpath!$K31-Wellpath!$K30)*SIN(Wellpath!$L31))</f>
        <v>-6.5355366824490737</v>
      </c>
      <c r="H31" s="17">
        <f>-0.5*((Wellpath!$K31-Wellpath!$K30)*SIN(Wellpath!$L31)*SIN(Wellpath!$M31))</f>
        <v>0</v>
      </c>
      <c r="I31" s="17">
        <f>0.5*((Wellpath!$K31-Wellpath!$K30)*SIN(Wellpath!$L31)*COS(Wellpath!$M31))</f>
        <v>6.5355366824490737</v>
      </c>
      <c r="J31" s="17">
        <v>0</v>
      </c>
      <c r="K31" s="17">
        <f t="shared" si="0"/>
        <v>-0.45512580319995494</v>
      </c>
      <c r="L31" s="17">
        <f t="shared" si="1"/>
        <v>0</v>
      </c>
      <c r="M31" s="17">
        <f t="shared" si="2"/>
        <v>-0.89015988117445777</v>
      </c>
      <c r="N31" s="17">
        <f>0.5*((Wellpath!$K32-Wellpath!$K31)*COS(Wellpath!$L31)*COS(Wellpath!$M31))</f>
        <v>13.501361422921859</v>
      </c>
      <c r="O31" s="17">
        <f>0.5*((Wellpath!$K32-Wellpath!$K31)*COS(Wellpath!$L31)*SIN(Wellpath!$M31))</f>
        <v>0</v>
      </c>
      <c r="P31" s="17">
        <f>0.5*(-(Wellpath!$K32-Wellpath!$K31)*SIN(Wellpath!$L31))</f>
        <v>-6.5355366824490737</v>
      </c>
      <c r="Q31" s="17">
        <f>-0.5*((Wellpath!$K32-Wellpath!$K31)*SIN(Wellpath!$L31)*SIN(Wellpath!$M31))</f>
        <v>0</v>
      </c>
      <c r="R31" s="17">
        <f>0.5*((Wellpath!$K32-Wellpath!$K31)*SIN(Wellpath!$L31)*COS(Wellpath!$M31))</f>
        <v>6.5355366824490737</v>
      </c>
      <c r="S31" s="17">
        <v>0</v>
      </c>
      <c r="AA31" s="10"/>
      <c r="AB31" s="10"/>
      <c r="AC31" s="10"/>
      <c r="AD31" s="10"/>
      <c r="AE31" s="10"/>
      <c r="AF31" s="10"/>
      <c r="AG31" s="10"/>
      <c r="AH31" s="10"/>
      <c r="AI31" s="10"/>
      <c r="AK31" s="24"/>
      <c r="AL31" s="24"/>
      <c r="AM31" s="24"/>
      <c r="AN31" s="24"/>
      <c r="AO31" s="24"/>
      <c r="AP31" s="24"/>
    </row>
    <row r="32" spans="1:42" x14ac:dyDescent="0.25">
      <c r="A32" s="26">
        <f>Wellpath!E32</f>
        <v>840</v>
      </c>
      <c r="B32" s="17">
        <f>0.5*(SIN(Wellpath!$L31)*COS(Wellpath!$M31)+SIN(Wellpath!$L32)*COS(Wellpath!$M32))</f>
        <v>0.45512580319995494</v>
      </c>
      <c r="C32" s="17">
        <f>0.5*(SIN(Wellpath!$L31)*SIN(Wellpath!$M31)+SIN(Wellpath!$L32)*SIN(Wellpath!$M32))</f>
        <v>0</v>
      </c>
      <c r="D32" s="17">
        <f>0.5*(COS(Wellpath!$L31)+COS(Wellpath!$L32))</f>
        <v>0.89015988117445777</v>
      </c>
      <c r="E32" s="17">
        <f>0.5*((Wellpath!$K32-Wellpath!$K31)*COS(Wellpath!$L32)*COS(Wellpath!$M32))</f>
        <v>13.203435012311873</v>
      </c>
      <c r="F32" s="17">
        <f>0.5*((Wellpath!$K32-Wellpath!$K31)*COS(Wellpath!$L32)*SIN(Wellpath!$M32))</f>
        <v>0</v>
      </c>
      <c r="G32" s="17">
        <f>0.5*(-(Wellpath!$K32-Wellpath!$K31)*SIN(Wellpath!$L32))</f>
        <v>-7.1182374135495747</v>
      </c>
      <c r="H32" s="17">
        <f>-0.5*((Wellpath!$K32-Wellpath!$K31)*SIN(Wellpath!$L32)*SIN(Wellpath!$M32))</f>
        <v>0</v>
      </c>
      <c r="I32" s="17">
        <f>0.5*((Wellpath!$K32-Wellpath!$K31)*SIN(Wellpath!$L32)*COS(Wellpath!$M32))</f>
        <v>7.1182374135495747</v>
      </c>
      <c r="J32" s="17">
        <v>0</v>
      </c>
      <c r="K32" s="17">
        <f t="shared" si="0"/>
        <v>-0.49352085295695969</v>
      </c>
      <c r="L32" s="17">
        <f t="shared" si="1"/>
        <v>0</v>
      </c>
      <c r="M32" s="17">
        <f t="shared" si="2"/>
        <v>-0.86946033750112139</v>
      </c>
      <c r="N32" s="17">
        <f>0.5*((Wellpath!$K33-Wellpath!$K32)*COS(Wellpath!$L32)*COS(Wellpath!$M32))</f>
        <v>13.203435012311873</v>
      </c>
      <c r="O32" s="17">
        <f>0.5*((Wellpath!$K33-Wellpath!$K32)*COS(Wellpath!$L32)*SIN(Wellpath!$M32))</f>
        <v>0</v>
      </c>
      <c r="P32" s="17">
        <f>0.5*(-(Wellpath!$K33-Wellpath!$K32)*SIN(Wellpath!$L32))</f>
        <v>-7.1182374135495747</v>
      </c>
      <c r="Q32" s="17">
        <f>-0.5*((Wellpath!$K33-Wellpath!$K32)*SIN(Wellpath!$L32)*SIN(Wellpath!$M32))</f>
        <v>0</v>
      </c>
      <c r="R32" s="17">
        <f>0.5*((Wellpath!$K33-Wellpath!$K32)*SIN(Wellpath!$L32)*COS(Wellpath!$M32))</f>
        <v>7.1182374135495747</v>
      </c>
      <c r="S32" s="17">
        <v>0</v>
      </c>
      <c r="AA32" s="10"/>
      <c r="AB32" s="10"/>
      <c r="AC32" s="10"/>
      <c r="AD32" s="10"/>
      <c r="AE32" s="10"/>
      <c r="AF32" s="10"/>
      <c r="AG32" s="10"/>
      <c r="AH32" s="10"/>
      <c r="AI32" s="10"/>
      <c r="AK32" s="24"/>
      <c r="AL32" s="24"/>
      <c r="AM32" s="24"/>
      <c r="AN32" s="24"/>
      <c r="AO32" s="24"/>
      <c r="AP32" s="24"/>
    </row>
    <row r="33" spans="1:42" x14ac:dyDescent="0.25">
      <c r="A33" s="26">
        <f>Wellpath!E33</f>
        <v>870</v>
      </c>
      <c r="B33" s="17">
        <f>0.5*(SIN(Wellpath!$L32)*COS(Wellpath!$M32)+SIN(Wellpath!$L33)*COS(Wellpath!$M33))</f>
        <v>0.49352085295695969</v>
      </c>
      <c r="C33" s="17">
        <f>0.5*(SIN(Wellpath!$L32)*SIN(Wellpath!$M32)+SIN(Wellpath!$L33)*SIN(Wellpath!$M33))</f>
        <v>0</v>
      </c>
      <c r="D33" s="17">
        <f>0.5*(COS(Wellpath!$L32)+COS(Wellpath!$L33))</f>
        <v>0.86946033750112139</v>
      </c>
      <c r="E33" s="17">
        <f>0.5*((Wellpath!$K33-Wellpath!$K32)*COS(Wellpath!$L33)*COS(Wellpath!$M33))</f>
        <v>12.880375112721767</v>
      </c>
      <c r="F33" s="17">
        <f>0.5*((Wellpath!$K33-Wellpath!$K32)*COS(Wellpath!$L33)*SIN(Wellpath!$M33))</f>
        <v>0</v>
      </c>
      <c r="G33" s="17">
        <f>0.5*(-(Wellpath!$K33-Wellpath!$K32)*SIN(Wellpath!$L33))</f>
        <v>-7.6873881751592155</v>
      </c>
      <c r="H33" s="17">
        <f>-0.5*((Wellpath!$K33-Wellpath!$K32)*SIN(Wellpath!$L33)*SIN(Wellpath!$M33))</f>
        <v>0</v>
      </c>
      <c r="I33" s="17">
        <f>0.5*((Wellpath!$K33-Wellpath!$K32)*SIN(Wellpath!$L33)*COS(Wellpath!$M33))</f>
        <v>7.6873881751592155</v>
      </c>
      <c r="J33" s="17">
        <v>0</v>
      </c>
      <c r="K33" s="17">
        <f t="shared" si="0"/>
        <v>-0.5309764577204692</v>
      </c>
      <c r="L33" s="17">
        <f t="shared" si="1"/>
        <v>0</v>
      </c>
      <c r="M33" s="17">
        <f t="shared" si="2"/>
        <v>-0.84710572665845651</v>
      </c>
      <c r="N33" s="17">
        <f>0.5*((Wellpath!$K34-Wellpath!$K33)*COS(Wellpath!$L33)*COS(Wellpath!$M33))</f>
        <v>12.880375112721767</v>
      </c>
      <c r="O33" s="17">
        <f>0.5*((Wellpath!$K34-Wellpath!$K33)*COS(Wellpath!$L33)*SIN(Wellpath!$M33))</f>
        <v>0</v>
      </c>
      <c r="P33" s="17">
        <f>0.5*(-(Wellpath!$K34-Wellpath!$K33)*SIN(Wellpath!$L33))</f>
        <v>-7.6873881751592155</v>
      </c>
      <c r="Q33" s="17">
        <f>-0.5*((Wellpath!$K34-Wellpath!$K33)*SIN(Wellpath!$L33)*SIN(Wellpath!$M33))</f>
        <v>0</v>
      </c>
      <c r="R33" s="17">
        <f>0.5*((Wellpath!$K34-Wellpath!$K33)*SIN(Wellpath!$L33)*COS(Wellpath!$M33))</f>
        <v>7.6873881751592155</v>
      </c>
      <c r="S33" s="17">
        <v>0</v>
      </c>
      <c r="AA33" s="10"/>
      <c r="AB33" s="10"/>
      <c r="AC33" s="10"/>
      <c r="AD33" s="10"/>
      <c r="AE33" s="10"/>
      <c r="AF33" s="10"/>
      <c r="AG33" s="10"/>
      <c r="AH33" s="10"/>
      <c r="AI33" s="10"/>
      <c r="AK33" s="24"/>
      <c r="AL33" s="24"/>
      <c r="AM33" s="24"/>
      <c r="AN33" s="24"/>
      <c r="AO33" s="24"/>
      <c r="AP33" s="24"/>
    </row>
    <row r="34" spans="1:42" x14ac:dyDescent="0.25">
      <c r="A34" s="26">
        <f>Wellpath!E34</f>
        <v>900</v>
      </c>
      <c r="B34" s="17">
        <f>0.5*(SIN(Wellpath!$L33)*COS(Wellpath!$M33)+SIN(Wellpath!$L34)*COS(Wellpath!$M34))</f>
        <v>0.5309764577204692</v>
      </c>
      <c r="C34" s="17">
        <f>0.5*(SIN(Wellpath!$L33)*SIN(Wellpath!$M33)+SIN(Wellpath!$L34)*SIN(Wellpath!$M34))</f>
        <v>0</v>
      </c>
      <c r="D34" s="17">
        <f>0.5*(COS(Wellpath!$L33)+COS(Wellpath!$L34))</f>
        <v>0.84710572665845651</v>
      </c>
      <c r="E34" s="17">
        <f>0.5*((Wellpath!$K34-Wellpath!$K33)*COS(Wellpath!$L34)*COS(Wellpath!$M34))</f>
        <v>12.532796687031928</v>
      </c>
      <c r="F34" s="17">
        <f>0.5*((Wellpath!$K34-Wellpath!$K33)*COS(Wellpath!$L34)*SIN(Wellpath!$M34))</f>
        <v>0</v>
      </c>
      <c r="G34" s="17">
        <f>0.5*(-(Wellpath!$K34-Wellpath!$K33)*SIN(Wellpath!$L34))</f>
        <v>-8.2419055564548618</v>
      </c>
      <c r="H34" s="17">
        <f>-0.5*((Wellpath!$K34-Wellpath!$K33)*SIN(Wellpath!$L34)*SIN(Wellpath!$M34))</f>
        <v>0</v>
      </c>
      <c r="I34" s="17">
        <f>0.5*((Wellpath!$K34-Wellpath!$K33)*SIN(Wellpath!$L34)*COS(Wellpath!$M34))</f>
        <v>8.2419055564548618</v>
      </c>
      <c r="J34" s="17">
        <v>0</v>
      </c>
      <c r="K34" s="17">
        <f t="shared" si="0"/>
        <v>-0.56742131861797895</v>
      </c>
      <c r="L34" s="17">
        <f t="shared" si="1"/>
        <v>0</v>
      </c>
      <c r="M34" s="17">
        <f t="shared" si="2"/>
        <v>-0.82313860191875521</v>
      </c>
      <c r="N34" s="17">
        <f>0.5*((Wellpath!$K35-Wellpath!$K34)*COS(Wellpath!$L34)*COS(Wellpath!$M34))</f>
        <v>12.532796687031928</v>
      </c>
      <c r="O34" s="17">
        <f>0.5*((Wellpath!$K35-Wellpath!$K34)*COS(Wellpath!$L34)*SIN(Wellpath!$M34))</f>
        <v>0</v>
      </c>
      <c r="P34" s="17">
        <f>0.5*(-(Wellpath!$K35-Wellpath!$K34)*SIN(Wellpath!$L34))</f>
        <v>-8.2419055564548618</v>
      </c>
      <c r="Q34" s="17">
        <f>-0.5*((Wellpath!$K35-Wellpath!$K34)*SIN(Wellpath!$L34)*SIN(Wellpath!$M34))</f>
        <v>0</v>
      </c>
      <c r="R34" s="17">
        <f>0.5*((Wellpath!$K35-Wellpath!$K34)*SIN(Wellpath!$L34)*COS(Wellpath!$M34))</f>
        <v>8.2419055564548618</v>
      </c>
      <c r="S34" s="17">
        <v>0</v>
      </c>
      <c r="AA34" s="10"/>
      <c r="AB34" s="10"/>
      <c r="AC34" s="10"/>
      <c r="AD34" s="10"/>
      <c r="AE34" s="10"/>
      <c r="AF34" s="10"/>
      <c r="AG34" s="10"/>
      <c r="AH34" s="10"/>
      <c r="AI34" s="10"/>
      <c r="AK34" s="24"/>
      <c r="AL34" s="24"/>
      <c r="AM34" s="24"/>
      <c r="AN34" s="24"/>
      <c r="AO34" s="24"/>
      <c r="AP34" s="24"/>
    </row>
    <row r="35" spans="1:42" x14ac:dyDescent="0.25">
      <c r="A35" s="26">
        <f>Wellpath!E35</f>
        <v>930</v>
      </c>
      <c r="B35" s="17">
        <f>0.5*(SIN(Wellpath!$L34)*COS(Wellpath!$M34)+SIN(Wellpath!$L35)*COS(Wellpath!$M35))</f>
        <v>0.56742131861797895</v>
      </c>
      <c r="C35" s="17">
        <f>0.5*(SIN(Wellpath!$L34)*SIN(Wellpath!$M34)+SIN(Wellpath!$L35)*SIN(Wellpath!$M35))</f>
        <v>0</v>
      </c>
      <c r="D35" s="17">
        <f>0.5*(COS(Wellpath!$L34)+COS(Wellpath!$L35))</f>
        <v>0.82313860191875521</v>
      </c>
      <c r="E35" s="17">
        <f>0.5*((Wellpath!$K35-Wellpath!$K34)*COS(Wellpath!$L35)*COS(Wellpath!$M35))</f>
        <v>12.161361370530727</v>
      </c>
      <c r="F35" s="17">
        <f>0.5*((Wellpath!$K35-Wellpath!$K34)*COS(Wellpath!$L35)*SIN(Wellpath!$M35))</f>
        <v>0</v>
      </c>
      <c r="G35" s="17">
        <f>0.5*(-(Wellpath!$K35-Wellpath!$K34)*SIN(Wellpath!$L35))</f>
        <v>-8.7807340020845057</v>
      </c>
      <c r="H35" s="17">
        <f>-0.5*((Wellpath!$K35-Wellpath!$K34)*SIN(Wellpath!$L35)*SIN(Wellpath!$M35))</f>
        <v>0</v>
      </c>
      <c r="I35" s="17">
        <f>0.5*((Wellpath!$K35-Wellpath!$K34)*SIN(Wellpath!$L35)*COS(Wellpath!$M35))</f>
        <v>8.7807340020845057</v>
      </c>
      <c r="J35" s="17">
        <v>0</v>
      </c>
      <c r="K35" s="17">
        <f t="shared" si="0"/>
        <v>-0.60278606078537988</v>
      </c>
      <c r="L35" s="17">
        <f t="shared" si="1"/>
        <v>0</v>
      </c>
      <c r="M35" s="17">
        <f t="shared" si="2"/>
        <v>-0.7976045860661618</v>
      </c>
      <c r="N35" s="17">
        <f>0.5*((Wellpath!$K36-Wellpath!$K35)*COS(Wellpath!$L35)*COS(Wellpath!$M35))</f>
        <v>12.161361370530727</v>
      </c>
      <c r="O35" s="17">
        <f>0.5*((Wellpath!$K36-Wellpath!$K35)*COS(Wellpath!$L35)*SIN(Wellpath!$M35))</f>
        <v>0</v>
      </c>
      <c r="P35" s="17">
        <f>0.5*(-(Wellpath!$K36-Wellpath!$K35)*SIN(Wellpath!$L35))</f>
        <v>-8.7807340020845057</v>
      </c>
      <c r="Q35" s="17">
        <f>-0.5*((Wellpath!$K36-Wellpath!$K35)*SIN(Wellpath!$L35)*SIN(Wellpath!$M35))</f>
        <v>0</v>
      </c>
      <c r="R35" s="17">
        <f>0.5*((Wellpath!$K36-Wellpath!$K35)*SIN(Wellpath!$L35)*COS(Wellpath!$M35))</f>
        <v>8.7807340020845057</v>
      </c>
      <c r="S35" s="17">
        <v>0</v>
      </c>
      <c r="AA35" s="10"/>
      <c r="AB35" s="10"/>
      <c r="AC35" s="10"/>
      <c r="AD35" s="10"/>
      <c r="AE35" s="10"/>
      <c r="AF35" s="10"/>
      <c r="AG35" s="10"/>
      <c r="AH35" s="10"/>
      <c r="AI35" s="10"/>
      <c r="AK35" s="24"/>
      <c r="AL35" s="24"/>
      <c r="AM35" s="24"/>
      <c r="AN35" s="24"/>
      <c r="AO35" s="24"/>
      <c r="AP35" s="24"/>
    </row>
    <row r="36" spans="1:42" x14ac:dyDescent="0.25">
      <c r="A36" s="26">
        <f>Wellpath!E36</f>
        <v>960</v>
      </c>
      <c r="B36" s="17">
        <f>0.5*(SIN(Wellpath!$L35)*COS(Wellpath!$M35)+SIN(Wellpath!$L36)*COS(Wellpath!$M36))</f>
        <v>0.60278606078537988</v>
      </c>
      <c r="C36" s="17">
        <f>0.5*(SIN(Wellpath!$L35)*SIN(Wellpath!$M35)+SIN(Wellpath!$L36)*SIN(Wellpath!$M36))</f>
        <v>0</v>
      </c>
      <c r="D36" s="17">
        <f>0.5*(COS(Wellpath!$L35)+COS(Wellpath!$L36))</f>
        <v>0.7976045860661618</v>
      </c>
      <c r="E36" s="17">
        <f>0.5*((Wellpath!$K36-Wellpath!$K35)*COS(Wellpath!$L36)*COS(Wellpath!$M36))</f>
        <v>11.766776211454125</v>
      </c>
      <c r="F36" s="17">
        <f>0.5*((Wellpath!$K36-Wellpath!$K35)*COS(Wellpath!$L36)*SIN(Wellpath!$M36))</f>
        <v>0</v>
      </c>
      <c r="G36" s="17">
        <f>0.5*(-(Wellpath!$K36-Wellpath!$K35)*SIN(Wellpath!$L36))</f>
        <v>-9.3028478214768882</v>
      </c>
      <c r="H36" s="17">
        <f>-0.5*((Wellpath!$K36-Wellpath!$K35)*SIN(Wellpath!$L36)*SIN(Wellpath!$M36))</f>
        <v>0</v>
      </c>
      <c r="I36" s="17">
        <f>0.5*((Wellpath!$K36-Wellpath!$K35)*SIN(Wellpath!$L36)*COS(Wellpath!$M36))</f>
        <v>9.3028478214768882</v>
      </c>
      <c r="J36" s="17">
        <v>0</v>
      </c>
      <c r="K36" s="17">
        <f t="shared" si="0"/>
        <v>-0.6370033654259557</v>
      </c>
      <c r="L36" s="17">
        <f t="shared" si="1"/>
        <v>0</v>
      </c>
      <c r="M36" s="17">
        <f t="shared" si="2"/>
        <v>-0.77055228455111024</v>
      </c>
      <c r="N36" s="17">
        <f>0.5*((Wellpath!$K37-Wellpath!$K36)*COS(Wellpath!$L36)*COS(Wellpath!$M36))</f>
        <v>11.766776211454125</v>
      </c>
      <c r="O36" s="17">
        <f>0.5*((Wellpath!$K37-Wellpath!$K36)*COS(Wellpath!$L36)*SIN(Wellpath!$M36))</f>
        <v>0</v>
      </c>
      <c r="P36" s="17">
        <f>0.5*(-(Wellpath!$K37-Wellpath!$K36)*SIN(Wellpath!$L36))</f>
        <v>-9.3028478214768882</v>
      </c>
      <c r="Q36" s="17">
        <f>-0.5*((Wellpath!$K37-Wellpath!$K36)*SIN(Wellpath!$L36)*SIN(Wellpath!$M36))</f>
        <v>0</v>
      </c>
      <c r="R36" s="17">
        <f>0.5*((Wellpath!$K37-Wellpath!$K36)*SIN(Wellpath!$L36)*COS(Wellpath!$M36))</f>
        <v>9.3028478214768882</v>
      </c>
      <c r="S36" s="17">
        <v>0</v>
      </c>
      <c r="AA36" s="10"/>
      <c r="AB36" s="10"/>
      <c r="AC36" s="10"/>
      <c r="AD36" s="10"/>
      <c r="AE36" s="10"/>
      <c r="AF36" s="10"/>
      <c r="AG36" s="10"/>
      <c r="AH36" s="10"/>
      <c r="AI36" s="10"/>
      <c r="AK36" s="24"/>
      <c r="AL36" s="24"/>
      <c r="AM36" s="24"/>
      <c r="AN36" s="24"/>
      <c r="AO36" s="24"/>
      <c r="AP36" s="24"/>
    </row>
    <row r="37" spans="1:42" x14ac:dyDescent="0.25">
      <c r="A37" s="26">
        <f>Wellpath!E37</f>
        <v>990</v>
      </c>
      <c r="B37" s="17">
        <f>0.5*(SIN(Wellpath!$L36)*COS(Wellpath!$M36)+SIN(Wellpath!$L37)*COS(Wellpath!$M37))</f>
        <v>0.6370033654259557</v>
      </c>
      <c r="C37" s="17">
        <f>0.5*(SIN(Wellpath!$L36)*SIN(Wellpath!$M36)+SIN(Wellpath!$L37)*SIN(Wellpath!$M37))</f>
        <v>0</v>
      </c>
      <c r="D37" s="17">
        <f>0.5*(COS(Wellpath!$L36)+COS(Wellpath!$L37))</f>
        <v>0.77055228455111024</v>
      </c>
      <c r="E37" s="17">
        <f>0.5*((Wellpath!$K37-Wellpath!$K36)*COS(Wellpath!$L37)*COS(Wellpath!$M37))</f>
        <v>11.349792325079182</v>
      </c>
      <c r="F37" s="17">
        <f>0.5*((Wellpath!$K37-Wellpath!$K36)*COS(Wellpath!$L37)*SIN(Wellpath!$M37))</f>
        <v>0</v>
      </c>
      <c r="G37" s="17">
        <f>0.5*(-(Wellpath!$K37-Wellpath!$K36)*SIN(Wellpath!$L37))</f>
        <v>-9.8072531413017838</v>
      </c>
      <c r="H37" s="17">
        <f>-0.5*((Wellpath!$K37-Wellpath!$K36)*SIN(Wellpath!$L37)*SIN(Wellpath!$M37))</f>
        <v>0</v>
      </c>
      <c r="I37" s="17">
        <f>0.5*((Wellpath!$K37-Wellpath!$K36)*SIN(Wellpath!$L37)*COS(Wellpath!$M37))</f>
        <v>9.8072531413017838</v>
      </c>
      <c r="J37" s="17">
        <v>0</v>
      </c>
      <c r="K37" s="17">
        <f t="shared" si="0"/>
        <v>-0.67000809795553895</v>
      </c>
      <c r="L37" s="17">
        <f t="shared" si="1"/>
        <v>0</v>
      </c>
      <c r="M37" s="17">
        <f t="shared" si="2"/>
        <v>-0.74203319296708692</v>
      </c>
      <c r="N37" s="17">
        <f>0.5*((Wellpath!$K38-Wellpath!$K37)*COS(Wellpath!$L37)*COS(Wellpath!$M37))</f>
        <v>11.349792325079182</v>
      </c>
      <c r="O37" s="17">
        <f>0.5*((Wellpath!$K38-Wellpath!$K37)*COS(Wellpath!$L37)*SIN(Wellpath!$M37))</f>
        <v>0</v>
      </c>
      <c r="P37" s="17">
        <f>0.5*(-(Wellpath!$K38-Wellpath!$K37)*SIN(Wellpath!$L37))</f>
        <v>-9.8072531413017838</v>
      </c>
      <c r="Q37" s="17">
        <f>-0.5*((Wellpath!$K38-Wellpath!$K37)*SIN(Wellpath!$L37)*SIN(Wellpath!$M37))</f>
        <v>0</v>
      </c>
      <c r="R37" s="17">
        <f>0.5*((Wellpath!$K38-Wellpath!$K37)*SIN(Wellpath!$L37)*COS(Wellpath!$M37))</f>
        <v>9.8072531413017838</v>
      </c>
      <c r="S37" s="17">
        <v>0</v>
      </c>
      <c r="AA37" s="10"/>
      <c r="AB37" s="10"/>
      <c r="AC37" s="10"/>
      <c r="AD37" s="10"/>
      <c r="AE37" s="10"/>
      <c r="AF37" s="10"/>
      <c r="AG37" s="10"/>
      <c r="AH37" s="10"/>
      <c r="AI37" s="10"/>
      <c r="AK37" s="24"/>
      <c r="AL37" s="24"/>
      <c r="AM37" s="24"/>
      <c r="AN37" s="24"/>
      <c r="AO37" s="24"/>
      <c r="AP37" s="24"/>
    </row>
    <row r="38" spans="1:42" x14ac:dyDescent="0.25">
      <c r="A38" s="26">
        <f>Wellpath!E38</f>
        <v>1020</v>
      </c>
      <c r="B38" s="17">
        <f>0.5*(SIN(Wellpath!$L37)*COS(Wellpath!$M37)+SIN(Wellpath!$L38)*COS(Wellpath!$M38))</f>
        <v>0.67000809795553895</v>
      </c>
      <c r="C38" s="17">
        <f>0.5*(SIN(Wellpath!$L37)*SIN(Wellpath!$M37)+SIN(Wellpath!$L38)*SIN(Wellpath!$M38))</f>
        <v>0</v>
      </c>
      <c r="D38" s="17">
        <f>0.5*(COS(Wellpath!$L37)+COS(Wellpath!$L38))</f>
        <v>0.74203319296708692</v>
      </c>
      <c r="E38" s="17">
        <f>0.5*((Wellpath!$K38-Wellpath!$K37)*COS(Wellpath!$L38)*COS(Wellpath!$M38))</f>
        <v>10.911203463933424</v>
      </c>
      <c r="F38" s="17">
        <f>0.5*((Wellpath!$K38-Wellpath!$K37)*COS(Wellpath!$L38)*SIN(Wellpath!$M38))</f>
        <v>0</v>
      </c>
      <c r="G38" s="17">
        <f>0.5*(-(Wellpath!$K38-Wellpath!$K37)*SIN(Wellpath!$L38))</f>
        <v>-10.292989797364383</v>
      </c>
      <c r="H38" s="17">
        <f>-0.5*((Wellpath!$K38-Wellpath!$K37)*SIN(Wellpath!$L38)*SIN(Wellpath!$M38))</f>
        <v>0</v>
      </c>
      <c r="I38" s="17">
        <f>0.5*((Wellpath!$K38-Wellpath!$K37)*SIN(Wellpath!$L38)*COS(Wellpath!$M38))</f>
        <v>10.292989797364383</v>
      </c>
      <c r="J38" s="17">
        <v>0</v>
      </c>
      <c r="K38" s="17">
        <f t="shared" si="0"/>
        <v>-0.7017374319898928</v>
      </c>
      <c r="L38" s="17">
        <f t="shared" si="1"/>
        <v>0</v>
      </c>
      <c r="M38" s="17">
        <f t="shared" si="2"/>
        <v>-0.71210159902584103</v>
      </c>
      <c r="N38" s="17">
        <f>0.5*((Wellpath!$K39-Wellpath!$K38)*COS(Wellpath!$L38)*COS(Wellpath!$M38))</f>
        <v>10.911203463933424</v>
      </c>
      <c r="O38" s="17">
        <f>0.5*((Wellpath!$K39-Wellpath!$K38)*COS(Wellpath!$L38)*SIN(Wellpath!$M38))</f>
        <v>0</v>
      </c>
      <c r="P38" s="17">
        <f>0.5*(-(Wellpath!$K39-Wellpath!$K38)*SIN(Wellpath!$L38))</f>
        <v>-10.292989797364383</v>
      </c>
      <c r="Q38" s="17">
        <f>-0.5*((Wellpath!$K39-Wellpath!$K38)*SIN(Wellpath!$L38)*SIN(Wellpath!$M38))</f>
        <v>0</v>
      </c>
      <c r="R38" s="17">
        <f>0.5*((Wellpath!$K39-Wellpath!$K38)*SIN(Wellpath!$L38)*COS(Wellpath!$M38))</f>
        <v>10.292989797364383</v>
      </c>
      <c r="S38" s="17">
        <v>0</v>
      </c>
      <c r="AA38" s="10"/>
      <c r="AB38" s="10"/>
      <c r="AC38" s="10"/>
      <c r="AD38" s="10"/>
      <c r="AE38" s="10"/>
      <c r="AF38" s="10"/>
      <c r="AG38" s="10"/>
      <c r="AH38" s="10"/>
      <c r="AI38" s="10"/>
      <c r="AK38" s="24"/>
      <c r="AL38" s="24"/>
      <c r="AM38" s="24"/>
      <c r="AN38" s="24"/>
      <c r="AO38" s="24"/>
      <c r="AP38" s="24"/>
    </row>
    <row r="39" spans="1:42" x14ac:dyDescent="0.25">
      <c r="A39" s="26">
        <f>Wellpath!E39</f>
        <v>1050</v>
      </c>
      <c r="B39" s="17">
        <f>0.5*(SIN(Wellpath!$L38)*COS(Wellpath!$M38)+SIN(Wellpath!$L39)*COS(Wellpath!$M39))</f>
        <v>0.7017374319898928</v>
      </c>
      <c r="C39" s="17">
        <f>0.5*(SIN(Wellpath!$L38)*SIN(Wellpath!$M38)+SIN(Wellpath!$L39)*SIN(Wellpath!$M39))</f>
        <v>0</v>
      </c>
      <c r="D39" s="17">
        <f>0.5*(COS(Wellpath!$L38)+COS(Wellpath!$L39))</f>
        <v>0.71210159902584103</v>
      </c>
      <c r="E39" s="17">
        <f>0.5*((Wellpath!$K39-Wellpath!$K38)*COS(Wellpath!$L39)*COS(Wellpath!$M39))</f>
        <v>10.451844506841805</v>
      </c>
      <c r="F39" s="17">
        <f>0.5*((Wellpath!$K39-Wellpath!$K38)*COS(Wellpath!$L39)*SIN(Wellpath!$M39))</f>
        <v>0</v>
      </c>
      <c r="G39" s="17">
        <f>0.5*(-(Wellpath!$K39-Wellpath!$K38)*SIN(Wellpath!$L39))</f>
        <v>-10.7591331623324</v>
      </c>
      <c r="H39" s="17">
        <f>-0.5*((Wellpath!$K39-Wellpath!$K38)*SIN(Wellpath!$L39)*SIN(Wellpath!$M39))</f>
        <v>0</v>
      </c>
      <c r="I39" s="17">
        <f>0.5*((Wellpath!$K39-Wellpath!$K38)*SIN(Wellpath!$L39)*COS(Wellpath!$M39))</f>
        <v>10.7591331623324</v>
      </c>
      <c r="J39" s="17">
        <v>0</v>
      </c>
      <c r="K39" s="17">
        <f t="shared" si="0"/>
        <v>-0.73213096893830554</v>
      </c>
      <c r="L39" s="17">
        <f t="shared" si="1"/>
        <v>0</v>
      </c>
      <c r="M39" s="17">
        <f t="shared" si="2"/>
        <v>-0.68081447921764038</v>
      </c>
      <c r="N39" s="17">
        <f>0.5*((Wellpath!$K40-Wellpath!$K39)*COS(Wellpath!$L39)*COS(Wellpath!$M39))</f>
        <v>10.451844506841805</v>
      </c>
      <c r="O39" s="17">
        <f>0.5*((Wellpath!$K40-Wellpath!$K39)*COS(Wellpath!$L39)*SIN(Wellpath!$M39))</f>
        <v>0</v>
      </c>
      <c r="P39" s="17">
        <f>0.5*(-(Wellpath!$K40-Wellpath!$K39)*SIN(Wellpath!$L39))</f>
        <v>-10.7591331623324</v>
      </c>
      <c r="Q39" s="17">
        <f>-0.5*((Wellpath!$K40-Wellpath!$K39)*SIN(Wellpath!$L39)*SIN(Wellpath!$M39))</f>
        <v>0</v>
      </c>
      <c r="R39" s="17">
        <f>0.5*((Wellpath!$K40-Wellpath!$K39)*SIN(Wellpath!$L39)*COS(Wellpath!$M39))</f>
        <v>10.7591331623324</v>
      </c>
      <c r="S39" s="17">
        <v>0</v>
      </c>
      <c r="AA39" s="10"/>
      <c r="AB39" s="10"/>
      <c r="AC39" s="10"/>
      <c r="AD39" s="10"/>
      <c r="AE39" s="10"/>
      <c r="AF39" s="10"/>
      <c r="AG39" s="10"/>
      <c r="AH39" s="10"/>
      <c r="AI39" s="10"/>
      <c r="AK39" s="24"/>
      <c r="AL39" s="24"/>
      <c r="AM39" s="24"/>
      <c r="AN39" s="24"/>
      <c r="AO39" s="24"/>
      <c r="AP39" s="24"/>
    </row>
    <row r="40" spans="1:42" x14ac:dyDescent="0.25">
      <c r="A40" s="26">
        <f>Wellpath!E40</f>
        <v>1080</v>
      </c>
      <c r="B40" s="17">
        <f>0.5*(SIN(Wellpath!$L39)*COS(Wellpath!$M39)+SIN(Wellpath!$L40)*COS(Wellpath!$M40))</f>
        <v>0.73213096893830554</v>
      </c>
      <c r="C40" s="17">
        <f>0.5*(SIN(Wellpath!$L39)*SIN(Wellpath!$M39)+SIN(Wellpath!$L40)*SIN(Wellpath!$M40))</f>
        <v>0</v>
      </c>
      <c r="D40" s="17">
        <f>0.5*(COS(Wellpath!$L39)+COS(Wellpath!$L40))</f>
        <v>0.68081447921764038</v>
      </c>
      <c r="E40" s="17">
        <f>0.5*((Wellpath!$K40-Wellpath!$K39)*COS(Wellpath!$L40)*COS(Wellpath!$M40))</f>
        <v>9.9725898696874058</v>
      </c>
      <c r="F40" s="17">
        <f>0.5*((Wellpath!$K40-Wellpath!$K39)*COS(Wellpath!$L40)*SIN(Wellpath!$M40))</f>
        <v>0</v>
      </c>
      <c r="G40" s="17">
        <f>0.5*(-(Wellpath!$K40-Wellpath!$K39)*SIN(Wellpath!$L40))</f>
        <v>-11.204795905816765</v>
      </c>
      <c r="H40" s="17">
        <f>-0.5*((Wellpath!$K40-Wellpath!$K39)*SIN(Wellpath!$L40)*SIN(Wellpath!$M40))</f>
        <v>0</v>
      </c>
      <c r="I40" s="17">
        <f>0.5*((Wellpath!$K40-Wellpath!$K39)*SIN(Wellpath!$L40)*COS(Wellpath!$M40))</f>
        <v>11.204795905816765</v>
      </c>
      <c r="J40" s="17">
        <v>0</v>
      </c>
      <c r="K40" s="17">
        <f t="shared" si="0"/>
        <v>-0.75651541842004777</v>
      </c>
      <c r="L40" s="17">
        <f t="shared" si="1"/>
        <v>0</v>
      </c>
      <c r="M40" s="17">
        <f t="shared" si="2"/>
        <v>-0.65381346716618327</v>
      </c>
      <c r="N40" s="17">
        <f>0.5*((Wellpath!$K41-Wellpath!$K40)*COS(Wellpath!$L40)*COS(Wellpath!$M40))</f>
        <v>6.6483932464582711</v>
      </c>
      <c r="O40" s="17">
        <f>0.5*((Wellpath!$K41-Wellpath!$K40)*COS(Wellpath!$L40)*SIN(Wellpath!$M40))</f>
        <v>0</v>
      </c>
      <c r="P40" s="17">
        <f>0.5*(-(Wellpath!$K41-Wellpath!$K40)*SIN(Wellpath!$L40))</f>
        <v>-7.4698639372111764</v>
      </c>
      <c r="Q40" s="17">
        <f>-0.5*((Wellpath!$K41-Wellpath!$K40)*SIN(Wellpath!$L40)*SIN(Wellpath!$M40))</f>
        <v>0</v>
      </c>
      <c r="R40" s="17">
        <f>0.5*((Wellpath!$K41-Wellpath!$K40)*SIN(Wellpath!$L40)*COS(Wellpath!$M40))</f>
        <v>7.4698639372111764</v>
      </c>
      <c r="S40" s="17">
        <v>0</v>
      </c>
      <c r="AA40" s="10"/>
      <c r="AB40" s="10"/>
      <c r="AC40" s="10"/>
      <c r="AD40" s="10"/>
      <c r="AE40" s="10"/>
      <c r="AF40" s="10"/>
      <c r="AG40" s="10"/>
      <c r="AH40" s="10"/>
      <c r="AI40" s="10"/>
      <c r="AK40" s="24"/>
      <c r="AL40" s="24"/>
      <c r="AM40" s="24"/>
      <c r="AN40" s="24"/>
      <c r="AO40" s="24"/>
      <c r="AP40" s="24"/>
    </row>
    <row r="41" spans="1:42" x14ac:dyDescent="0.25">
      <c r="A41" s="26">
        <f>Wellpath!E41</f>
        <v>1100</v>
      </c>
      <c r="B41" s="17">
        <f>0.5*(SIN(Wellpath!$L40)*COS(Wellpath!$M40)+SIN(Wellpath!$L41)*COS(Wellpath!$M41))</f>
        <v>0.75651541842004777</v>
      </c>
      <c r="C41" s="17">
        <f>0.5*(SIN(Wellpath!$L40)*SIN(Wellpath!$M40)+SIN(Wellpath!$L41)*SIN(Wellpath!$M41))</f>
        <v>0</v>
      </c>
      <c r="D41" s="17">
        <f>0.5*(COS(Wellpath!$L40)+COS(Wellpath!$L41))</f>
        <v>0.65381346716618327</v>
      </c>
      <c r="E41" s="17">
        <f>0.5*((Wellpath!$K41-Wellpath!$K40)*COS(Wellpath!$L41)*COS(Wellpath!$M41))</f>
        <v>6.4278760968653934</v>
      </c>
      <c r="F41" s="17">
        <f>0.5*((Wellpath!$K41-Wellpath!$K40)*COS(Wellpath!$L41)*SIN(Wellpath!$M41))</f>
        <v>0</v>
      </c>
      <c r="G41" s="17">
        <f>0.5*(-(Wellpath!$K41-Wellpath!$K40)*SIN(Wellpath!$L41))</f>
        <v>-7.6604444311897799</v>
      </c>
      <c r="H41" s="17">
        <f>-0.5*((Wellpath!$K41-Wellpath!$K40)*SIN(Wellpath!$L41)*SIN(Wellpath!$M41))</f>
        <v>0</v>
      </c>
      <c r="I41" s="17">
        <f>0.5*((Wellpath!$K41-Wellpath!$K40)*SIN(Wellpath!$L41)*COS(Wellpath!$M41))</f>
        <v>7.6604444311897799</v>
      </c>
      <c r="J41" s="17">
        <v>0</v>
      </c>
      <c r="K41" s="17">
        <f t="shared" si="0"/>
        <v>-0.76604444311897801</v>
      </c>
      <c r="L41" s="17">
        <f t="shared" si="1"/>
        <v>0</v>
      </c>
      <c r="M41" s="17">
        <f t="shared" si="2"/>
        <v>-0.64278760968653936</v>
      </c>
      <c r="N41" s="17">
        <f>0.5*((Wellpath!$K42-Wellpath!$K41)*COS(Wellpath!$L41)*COS(Wellpath!$M41))</f>
        <v>3.2139380484326967</v>
      </c>
      <c r="O41" s="17">
        <f>0.5*((Wellpath!$K42-Wellpath!$K41)*COS(Wellpath!$L41)*SIN(Wellpath!$M41))</f>
        <v>0</v>
      </c>
      <c r="P41" s="17">
        <f>0.5*(-(Wellpath!$K42-Wellpath!$K41)*SIN(Wellpath!$L41))</f>
        <v>-3.83022221559489</v>
      </c>
      <c r="Q41" s="17">
        <f>-0.5*((Wellpath!$K42-Wellpath!$K41)*SIN(Wellpath!$L41)*SIN(Wellpath!$M41))</f>
        <v>0</v>
      </c>
      <c r="R41" s="17">
        <f>0.5*((Wellpath!$K42-Wellpath!$K41)*SIN(Wellpath!$L41)*COS(Wellpath!$M41))</f>
        <v>3.83022221559489</v>
      </c>
      <c r="S41" s="17">
        <v>0</v>
      </c>
      <c r="AA41" s="10"/>
      <c r="AB41" s="10"/>
      <c r="AC41" s="10"/>
      <c r="AD41" s="10"/>
      <c r="AE41" s="10"/>
      <c r="AF41" s="10"/>
      <c r="AG41" s="10"/>
      <c r="AH41" s="10"/>
      <c r="AI41" s="10"/>
      <c r="AK41" s="24"/>
      <c r="AL41" s="24"/>
      <c r="AM41" s="24"/>
      <c r="AN41" s="24"/>
      <c r="AO41" s="24"/>
      <c r="AP41" s="24"/>
    </row>
    <row r="42" spans="1:42" x14ac:dyDescent="0.25">
      <c r="A42" s="26">
        <f>Wellpath!E42</f>
        <v>1110</v>
      </c>
      <c r="B42" s="17">
        <f>0.5*(SIN(Wellpath!$L41)*COS(Wellpath!$M41)+SIN(Wellpath!$L42)*COS(Wellpath!$M42))</f>
        <v>0.76604444311897801</v>
      </c>
      <c r="C42" s="17">
        <f>0.5*(SIN(Wellpath!$L41)*SIN(Wellpath!$M41)+SIN(Wellpath!$L42)*SIN(Wellpath!$M42))</f>
        <v>0</v>
      </c>
      <c r="D42" s="17">
        <f>0.5*(COS(Wellpath!$L41)+COS(Wellpath!$L42))</f>
        <v>0.64278760968653936</v>
      </c>
      <c r="E42" s="17">
        <f>0.5*((Wellpath!$K42-Wellpath!$K41)*COS(Wellpath!$L42)*COS(Wellpath!$M42))</f>
        <v>3.2139380484326967</v>
      </c>
      <c r="F42" s="17">
        <f>0.5*((Wellpath!$K42-Wellpath!$K41)*COS(Wellpath!$L42)*SIN(Wellpath!$M42))</f>
        <v>0</v>
      </c>
      <c r="G42" s="17">
        <f>0.5*(-(Wellpath!$K42-Wellpath!$K41)*SIN(Wellpath!$L42))</f>
        <v>-3.83022221559489</v>
      </c>
      <c r="H42" s="17">
        <f>-0.5*((Wellpath!$K42-Wellpath!$K41)*SIN(Wellpath!$L42)*SIN(Wellpath!$M42))</f>
        <v>0</v>
      </c>
      <c r="I42" s="17">
        <f>0.5*((Wellpath!$K42-Wellpath!$K41)*SIN(Wellpath!$L42)*COS(Wellpath!$M42))</f>
        <v>3.83022221559489</v>
      </c>
      <c r="J42" s="17">
        <v>0</v>
      </c>
      <c r="K42" s="17">
        <f t="shared" si="0"/>
        <v>-0.76604444311897801</v>
      </c>
      <c r="L42" s="17">
        <f t="shared" si="1"/>
        <v>0</v>
      </c>
      <c r="M42" s="17">
        <f t="shared" si="2"/>
        <v>-0.64278760968653936</v>
      </c>
      <c r="N42" s="17">
        <f>0.5*((Wellpath!$K43-Wellpath!$K42)*COS(Wellpath!$L42)*COS(Wellpath!$M42))</f>
        <v>9.6418141452980901</v>
      </c>
      <c r="O42" s="17">
        <f>0.5*((Wellpath!$K43-Wellpath!$K42)*COS(Wellpath!$L42)*SIN(Wellpath!$M42))</f>
        <v>0</v>
      </c>
      <c r="P42" s="17">
        <f>0.5*(-(Wellpath!$K43-Wellpath!$K42)*SIN(Wellpath!$L42))</f>
        <v>-11.490666646784669</v>
      </c>
      <c r="Q42" s="17">
        <f>-0.5*((Wellpath!$K43-Wellpath!$K42)*SIN(Wellpath!$L42)*SIN(Wellpath!$M42))</f>
        <v>0</v>
      </c>
      <c r="R42" s="17">
        <f>0.5*((Wellpath!$K43-Wellpath!$K42)*SIN(Wellpath!$L42)*COS(Wellpath!$M42))</f>
        <v>11.490666646784669</v>
      </c>
      <c r="S42" s="17">
        <v>0</v>
      </c>
      <c r="AA42" s="10"/>
      <c r="AB42" s="10"/>
      <c r="AC42" s="10"/>
      <c r="AD42" s="10"/>
      <c r="AE42" s="10"/>
      <c r="AF42" s="10"/>
      <c r="AG42" s="10"/>
      <c r="AH42" s="10"/>
      <c r="AI42" s="10"/>
      <c r="AK42" s="24"/>
      <c r="AL42" s="24"/>
      <c r="AM42" s="24"/>
      <c r="AN42" s="24"/>
      <c r="AO42" s="24"/>
      <c r="AP42" s="24"/>
    </row>
    <row r="43" spans="1:42" x14ac:dyDescent="0.25">
      <c r="A43" s="26">
        <f>Wellpath!E43</f>
        <v>1140</v>
      </c>
      <c r="B43" s="17">
        <f>0.5*(SIN(Wellpath!$L42)*COS(Wellpath!$M42)+SIN(Wellpath!$L43)*COS(Wellpath!$M43))</f>
        <v>0.76604444311897801</v>
      </c>
      <c r="C43" s="17">
        <f>0.5*(SIN(Wellpath!$L42)*SIN(Wellpath!$M42)+SIN(Wellpath!$L43)*SIN(Wellpath!$M43))</f>
        <v>0</v>
      </c>
      <c r="D43" s="17">
        <f>0.5*(COS(Wellpath!$L42)+COS(Wellpath!$L43))</f>
        <v>0.64278760968653936</v>
      </c>
      <c r="E43" s="17">
        <f>0.5*((Wellpath!$K43-Wellpath!$K42)*COS(Wellpath!$L43)*COS(Wellpath!$M43))</f>
        <v>9.6418141452980901</v>
      </c>
      <c r="F43" s="17">
        <f>0.5*((Wellpath!$K43-Wellpath!$K42)*COS(Wellpath!$L43)*SIN(Wellpath!$M43))</f>
        <v>0</v>
      </c>
      <c r="G43" s="17">
        <f>0.5*(-(Wellpath!$K43-Wellpath!$K42)*SIN(Wellpath!$L43))</f>
        <v>-11.490666646784669</v>
      </c>
      <c r="H43" s="17">
        <f>-0.5*((Wellpath!$K43-Wellpath!$K42)*SIN(Wellpath!$L43)*SIN(Wellpath!$M43))</f>
        <v>0</v>
      </c>
      <c r="I43" s="17">
        <f>0.5*((Wellpath!$K43-Wellpath!$K42)*SIN(Wellpath!$L43)*COS(Wellpath!$M43))</f>
        <v>11.490666646784669</v>
      </c>
      <c r="J43" s="17">
        <v>0</v>
      </c>
      <c r="K43" s="17">
        <f t="shared" si="0"/>
        <v>-0.76604444311897801</v>
      </c>
      <c r="L43" s="17">
        <f t="shared" si="1"/>
        <v>0</v>
      </c>
      <c r="M43" s="17">
        <f t="shared" si="2"/>
        <v>-0.64278760968653936</v>
      </c>
      <c r="N43" s="17">
        <f>0.5*((Wellpath!$K44-Wellpath!$K43)*COS(Wellpath!$L43)*COS(Wellpath!$M43))</f>
        <v>9.6418141452980901</v>
      </c>
      <c r="O43" s="17">
        <f>0.5*((Wellpath!$K44-Wellpath!$K43)*COS(Wellpath!$L43)*SIN(Wellpath!$M43))</f>
        <v>0</v>
      </c>
      <c r="P43" s="17">
        <f>0.5*(-(Wellpath!$K44-Wellpath!$K43)*SIN(Wellpath!$L43))</f>
        <v>-11.490666646784669</v>
      </c>
      <c r="Q43" s="17">
        <f>-0.5*((Wellpath!$K44-Wellpath!$K43)*SIN(Wellpath!$L43)*SIN(Wellpath!$M43))</f>
        <v>0</v>
      </c>
      <c r="R43" s="17">
        <f>0.5*((Wellpath!$K44-Wellpath!$K43)*SIN(Wellpath!$L43)*COS(Wellpath!$M43))</f>
        <v>11.490666646784669</v>
      </c>
      <c r="S43" s="17">
        <v>0</v>
      </c>
      <c r="AA43" s="10"/>
      <c r="AB43" s="10"/>
      <c r="AC43" s="10"/>
      <c r="AD43" s="10"/>
      <c r="AE43" s="10"/>
      <c r="AF43" s="10"/>
      <c r="AG43" s="10"/>
      <c r="AH43" s="10"/>
      <c r="AI43" s="10"/>
      <c r="AK43" s="24"/>
      <c r="AL43" s="24"/>
      <c r="AM43" s="24"/>
      <c r="AN43" s="24"/>
      <c r="AO43" s="24"/>
      <c r="AP43" s="24"/>
    </row>
    <row r="44" spans="1:42" x14ac:dyDescent="0.25">
      <c r="A44" s="26">
        <f>Wellpath!E44</f>
        <v>1170</v>
      </c>
      <c r="B44" s="17">
        <f>0.5*(SIN(Wellpath!$L43)*COS(Wellpath!$M43)+SIN(Wellpath!$L44)*COS(Wellpath!$M44))</f>
        <v>0.76604444311897801</v>
      </c>
      <c r="C44" s="17">
        <f>0.5*(SIN(Wellpath!$L43)*SIN(Wellpath!$M43)+SIN(Wellpath!$L44)*SIN(Wellpath!$M44))</f>
        <v>0</v>
      </c>
      <c r="D44" s="17">
        <f>0.5*(COS(Wellpath!$L43)+COS(Wellpath!$L44))</f>
        <v>0.64278760968653936</v>
      </c>
      <c r="E44" s="17">
        <f>0.5*((Wellpath!$K44-Wellpath!$K43)*COS(Wellpath!$L44)*COS(Wellpath!$M44))</f>
        <v>9.6418141452980901</v>
      </c>
      <c r="F44" s="17">
        <f>0.5*((Wellpath!$K44-Wellpath!$K43)*COS(Wellpath!$L44)*SIN(Wellpath!$M44))</f>
        <v>0</v>
      </c>
      <c r="G44" s="17">
        <f>0.5*(-(Wellpath!$K44-Wellpath!$K43)*SIN(Wellpath!$L44))</f>
        <v>-11.490666646784669</v>
      </c>
      <c r="H44" s="17">
        <f>-0.5*((Wellpath!$K44-Wellpath!$K43)*SIN(Wellpath!$L44)*SIN(Wellpath!$M44))</f>
        <v>0</v>
      </c>
      <c r="I44" s="17">
        <f>0.5*((Wellpath!$K44-Wellpath!$K43)*SIN(Wellpath!$L44)*COS(Wellpath!$M44))</f>
        <v>11.490666646784669</v>
      </c>
      <c r="J44" s="17">
        <v>0</v>
      </c>
      <c r="K44" s="17">
        <f t="shared" si="0"/>
        <v>-0.76604444311897801</v>
      </c>
      <c r="L44" s="17">
        <f t="shared" si="1"/>
        <v>0</v>
      </c>
      <c r="M44" s="17">
        <f t="shared" si="2"/>
        <v>-0.64278760968653936</v>
      </c>
      <c r="N44" s="17">
        <f>0.5*((Wellpath!$K45-Wellpath!$K44)*COS(Wellpath!$L44)*COS(Wellpath!$M44))</f>
        <v>9.6418141452980901</v>
      </c>
      <c r="O44" s="17">
        <f>0.5*((Wellpath!$K45-Wellpath!$K44)*COS(Wellpath!$L44)*SIN(Wellpath!$M44))</f>
        <v>0</v>
      </c>
      <c r="P44" s="17">
        <f>0.5*(-(Wellpath!$K45-Wellpath!$K44)*SIN(Wellpath!$L44))</f>
        <v>-11.490666646784669</v>
      </c>
      <c r="Q44" s="17">
        <f>-0.5*((Wellpath!$K45-Wellpath!$K44)*SIN(Wellpath!$L44)*SIN(Wellpath!$M44))</f>
        <v>0</v>
      </c>
      <c r="R44" s="17">
        <f>0.5*((Wellpath!$K45-Wellpath!$K44)*SIN(Wellpath!$L44)*COS(Wellpath!$M44))</f>
        <v>11.490666646784669</v>
      </c>
      <c r="S44" s="17">
        <v>0</v>
      </c>
      <c r="AA44" s="10"/>
      <c r="AB44" s="10"/>
      <c r="AC44" s="10"/>
      <c r="AD44" s="10"/>
      <c r="AE44" s="10"/>
      <c r="AF44" s="10"/>
      <c r="AG44" s="10"/>
      <c r="AH44" s="10"/>
      <c r="AI44" s="10"/>
      <c r="AK44" s="24"/>
      <c r="AL44" s="24"/>
      <c r="AM44" s="24"/>
      <c r="AN44" s="24"/>
      <c r="AO44" s="24"/>
      <c r="AP44" s="24"/>
    </row>
    <row r="45" spans="1:42" x14ac:dyDescent="0.25">
      <c r="A45" s="26">
        <f>Wellpath!E45</f>
        <v>1200</v>
      </c>
      <c r="B45" s="17">
        <f>0.5*(SIN(Wellpath!$L44)*COS(Wellpath!$M44)+SIN(Wellpath!$L45)*COS(Wellpath!$M45))</f>
        <v>0.76604444311897801</v>
      </c>
      <c r="C45" s="17">
        <f>0.5*(SIN(Wellpath!$L44)*SIN(Wellpath!$M44)+SIN(Wellpath!$L45)*SIN(Wellpath!$M45))</f>
        <v>0</v>
      </c>
      <c r="D45" s="17">
        <f>0.5*(COS(Wellpath!$L44)+COS(Wellpath!$L45))</f>
        <v>0.64278760968653936</v>
      </c>
      <c r="E45" s="17">
        <f>0.5*((Wellpath!$K45-Wellpath!$K44)*COS(Wellpath!$L45)*COS(Wellpath!$M45))</f>
        <v>9.6418141452980901</v>
      </c>
      <c r="F45" s="17">
        <f>0.5*((Wellpath!$K45-Wellpath!$K44)*COS(Wellpath!$L45)*SIN(Wellpath!$M45))</f>
        <v>0</v>
      </c>
      <c r="G45" s="17">
        <f>0.5*(-(Wellpath!$K45-Wellpath!$K44)*SIN(Wellpath!$L45))</f>
        <v>-11.490666646784669</v>
      </c>
      <c r="H45" s="17">
        <f>-0.5*((Wellpath!$K45-Wellpath!$K44)*SIN(Wellpath!$L45)*SIN(Wellpath!$M45))</f>
        <v>0</v>
      </c>
      <c r="I45" s="17">
        <f>0.5*((Wellpath!$K45-Wellpath!$K44)*SIN(Wellpath!$L45)*COS(Wellpath!$M45))</f>
        <v>11.490666646784669</v>
      </c>
      <c r="J45" s="17">
        <v>0</v>
      </c>
      <c r="K45" s="17">
        <f t="shared" si="0"/>
        <v>-0.76604444311897801</v>
      </c>
      <c r="L45" s="17">
        <f t="shared" si="1"/>
        <v>0</v>
      </c>
      <c r="M45" s="17">
        <f t="shared" si="2"/>
        <v>-0.64278760968653936</v>
      </c>
      <c r="N45" s="17">
        <f>0.5*((Wellpath!$K46-Wellpath!$K45)*COS(Wellpath!$L45)*COS(Wellpath!$M45))</f>
        <v>9.6418141452980901</v>
      </c>
      <c r="O45" s="17">
        <f>0.5*((Wellpath!$K46-Wellpath!$K45)*COS(Wellpath!$L45)*SIN(Wellpath!$M45))</f>
        <v>0</v>
      </c>
      <c r="P45" s="17">
        <f>0.5*(-(Wellpath!$K46-Wellpath!$K45)*SIN(Wellpath!$L45))</f>
        <v>-11.490666646784669</v>
      </c>
      <c r="Q45" s="17">
        <f>-0.5*((Wellpath!$K46-Wellpath!$K45)*SIN(Wellpath!$L45)*SIN(Wellpath!$M45))</f>
        <v>0</v>
      </c>
      <c r="R45" s="17">
        <f>0.5*((Wellpath!$K46-Wellpath!$K45)*SIN(Wellpath!$L45)*COS(Wellpath!$M45))</f>
        <v>11.490666646784669</v>
      </c>
      <c r="S45" s="17">
        <v>0</v>
      </c>
      <c r="AA45" s="10"/>
      <c r="AB45" s="10"/>
      <c r="AC45" s="10"/>
      <c r="AD45" s="10"/>
      <c r="AE45" s="10"/>
      <c r="AF45" s="10"/>
      <c r="AG45" s="10"/>
      <c r="AH45" s="10"/>
      <c r="AI45" s="10"/>
      <c r="AK45" s="24"/>
      <c r="AL45" s="24"/>
      <c r="AM45" s="24"/>
      <c r="AN45" s="24"/>
      <c r="AO45" s="24"/>
      <c r="AP45" s="24"/>
    </row>
    <row r="46" spans="1:42" x14ac:dyDescent="0.25">
      <c r="A46" s="26">
        <f>Wellpath!E46</f>
        <v>1230</v>
      </c>
      <c r="B46" s="17">
        <f>0.5*(SIN(Wellpath!$L45)*COS(Wellpath!$M45)+SIN(Wellpath!$L46)*COS(Wellpath!$M46))</f>
        <v>0.76604444311897801</v>
      </c>
      <c r="C46" s="17">
        <f>0.5*(SIN(Wellpath!$L45)*SIN(Wellpath!$M45)+SIN(Wellpath!$L46)*SIN(Wellpath!$M46))</f>
        <v>0</v>
      </c>
      <c r="D46" s="17">
        <f>0.5*(COS(Wellpath!$L45)+COS(Wellpath!$L46))</f>
        <v>0.64278760968653936</v>
      </c>
      <c r="E46" s="17">
        <f>0.5*((Wellpath!$K46-Wellpath!$K45)*COS(Wellpath!$L46)*COS(Wellpath!$M46))</f>
        <v>9.6418141452980901</v>
      </c>
      <c r="F46" s="17">
        <f>0.5*((Wellpath!$K46-Wellpath!$K45)*COS(Wellpath!$L46)*SIN(Wellpath!$M46))</f>
        <v>0</v>
      </c>
      <c r="G46" s="17">
        <f>0.5*(-(Wellpath!$K46-Wellpath!$K45)*SIN(Wellpath!$L46))</f>
        <v>-11.490666646784669</v>
      </c>
      <c r="H46" s="17">
        <f>-0.5*((Wellpath!$K46-Wellpath!$K45)*SIN(Wellpath!$L46)*SIN(Wellpath!$M46))</f>
        <v>0</v>
      </c>
      <c r="I46" s="17">
        <f>0.5*((Wellpath!$K46-Wellpath!$K45)*SIN(Wellpath!$L46)*COS(Wellpath!$M46))</f>
        <v>11.490666646784669</v>
      </c>
      <c r="J46" s="17">
        <v>0</v>
      </c>
      <c r="K46" s="17">
        <f t="shared" si="0"/>
        <v>-0.76604444311897801</v>
      </c>
      <c r="L46" s="17">
        <f t="shared" si="1"/>
        <v>0</v>
      </c>
      <c r="M46" s="17">
        <f t="shared" si="2"/>
        <v>-0.64278760968653936</v>
      </c>
      <c r="N46" s="17">
        <f>0.5*((Wellpath!$K47-Wellpath!$K46)*COS(Wellpath!$L46)*COS(Wellpath!$M46))</f>
        <v>9.6418141452980901</v>
      </c>
      <c r="O46" s="17">
        <f>0.5*((Wellpath!$K47-Wellpath!$K46)*COS(Wellpath!$L46)*SIN(Wellpath!$M46))</f>
        <v>0</v>
      </c>
      <c r="P46" s="17">
        <f>0.5*(-(Wellpath!$K47-Wellpath!$K46)*SIN(Wellpath!$L46))</f>
        <v>-11.490666646784669</v>
      </c>
      <c r="Q46" s="17">
        <f>-0.5*((Wellpath!$K47-Wellpath!$K46)*SIN(Wellpath!$L46)*SIN(Wellpath!$M46))</f>
        <v>0</v>
      </c>
      <c r="R46" s="17">
        <f>0.5*((Wellpath!$K47-Wellpath!$K46)*SIN(Wellpath!$L46)*COS(Wellpath!$M46))</f>
        <v>11.490666646784669</v>
      </c>
      <c r="S46" s="17">
        <v>0</v>
      </c>
      <c r="AA46" s="10"/>
      <c r="AB46" s="10"/>
      <c r="AC46" s="10"/>
      <c r="AD46" s="10"/>
      <c r="AE46" s="10"/>
      <c r="AF46" s="10"/>
      <c r="AG46" s="10"/>
      <c r="AH46" s="10"/>
      <c r="AI46" s="10"/>
      <c r="AK46" s="24"/>
      <c r="AL46" s="24"/>
      <c r="AM46" s="24"/>
      <c r="AN46" s="24"/>
      <c r="AO46" s="24"/>
      <c r="AP46" s="24"/>
    </row>
    <row r="47" spans="1:42" x14ac:dyDescent="0.25">
      <c r="A47" s="26">
        <f>Wellpath!E47</f>
        <v>1260</v>
      </c>
      <c r="B47" s="17">
        <f>0.5*(SIN(Wellpath!$L46)*COS(Wellpath!$M46)+SIN(Wellpath!$L47)*COS(Wellpath!$M47))</f>
        <v>0.76604444311897801</v>
      </c>
      <c r="C47" s="17">
        <f>0.5*(SIN(Wellpath!$L46)*SIN(Wellpath!$M46)+SIN(Wellpath!$L47)*SIN(Wellpath!$M47))</f>
        <v>0</v>
      </c>
      <c r="D47" s="17">
        <f>0.5*(COS(Wellpath!$L46)+COS(Wellpath!$L47))</f>
        <v>0.64278760968653936</v>
      </c>
      <c r="E47" s="17">
        <f>0.5*((Wellpath!$K47-Wellpath!$K46)*COS(Wellpath!$L47)*COS(Wellpath!$M47))</f>
        <v>9.6418141452980901</v>
      </c>
      <c r="F47" s="17">
        <f>0.5*((Wellpath!$K47-Wellpath!$K46)*COS(Wellpath!$L47)*SIN(Wellpath!$M47))</f>
        <v>0</v>
      </c>
      <c r="G47" s="17">
        <f>0.5*(-(Wellpath!$K47-Wellpath!$K46)*SIN(Wellpath!$L47))</f>
        <v>-11.490666646784669</v>
      </c>
      <c r="H47" s="17">
        <f>-0.5*((Wellpath!$K47-Wellpath!$K46)*SIN(Wellpath!$L47)*SIN(Wellpath!$M47))</f>
        <v>0</v>
      </c>
      <c r="I47" s="17">
        <f>0.5*((Wellpath!$K47-Wellpath!$K46)*SIN(Wellpath!$L47)*COS(Wellpath!$M47))</f>
        <v>11.490666646784669</v>
      </c>
      <c r="J47" s="17">
        <v>0</v>
      </c>
      <c r="K47" s="17">
        <f t="shared" si="0"/>
        <v>-0.76604444311897801</v>
      </c>
      <c r="L47" s="17">
        <f t="shared" si="1"/>
        <v>0</v>
      </c>
      <c r="M47" s="17">
        <f t="shared" si="2"/>
        <v>-0.64278760968653936</v>
      </c>
      <c r="N47" s="17">
        <f>0.5*((Wellpath!$K48-Wellpath!$K47)*COS(Wellpath!$L47)*COS(Wellpath!$M47))</f>
        <v>9.6418141452980901</v>
      </c>
      <c r="O47" s="17">
        <f>0.5*((Wellpath!$K48-Wellpath!$K47)*COS(Wellpath!$L47)*SIN(Wellpath!$M47))</f>
        <v>0</v>
      </c>
      <c r="P47" s="17">
        <f>0.5*(-(Wellpath!$K48-Wellpath!$K47)*SIN(Wellpath!$L47))</f>
        <v>-11.490666646784669</v>
      </c>
      <c r="Q47" s="17">
        <f>-0.5*((Wellpath!$K48-Wellpath!$K47)*SIN(Wellpath!$L47)*SIN(Wellpath!$M47))</f>
        <v>0</v>
      </c>
      <c r="R47" s="17">
        <f>0.5*((Wellpath!$K48-Wellpath!$K47)*SIN(Wellpath!$L47)*COS(Wellpath!$M47))</f>
        <v>11.490666646784669</v>
      </c>
      <c r="S47" s="17">
        <v>0</v>
      </c>
      <c r="AA47" s="10"/>
      <c r="AB47" s="10"/>
      <c r="AC47" s="10"/>
      <c r="AD47" s="10"/>
      <c r="AE47" s="10"/>
      <c r="AF47" s="10"/>
      <c r="AG47" s="10"/>
      <c r="AH47" s="10"/>
      <c r="AI47" s="10"/>
      <c r="AK47" s="24"/>
      <c r="AL47" s="24"/>
      <c r="AM47" s="24"/>
      <c r="AN47" s="24"/>
      <c r="AO47" s="24"/>
      <c r="AP47" s="24"/>
    </row>
    <row r="48" spans="1:42" x14ac:dyDescent="0.25">
      <c r="A48" s="26">
        <f>Wellpath!E48</f>
        <v>1290</v>
      </c>
      <c r="B48" s="17">
        <f>0.5*(SIN(Wellpath!$L47)*COS(Wellpath!$M47)+SIN(Wellpath!$L48)*COS(Wellpath!$M48))</f>
        <v>0.76604444311897801</v>
      </c>
      <c r="C48" s="17">
        <f>0.5*(SIN(Wellpath!$L47)*SIN(Wellpath!$M47)+SIN(Wellpath!$L48)*SIN(Wellpath!$M48))</f>
        <v>0</v>
      </c>
      <c r="D48" s="17">
        <f>0.5*(COS(Wellpath!$L47)+COS(Wellpath!$L48))</f>
        <v>0.64278760968653936</v>
      </c>
      <c r="E48" s="17">
        <f>0.5*((Wellpath!$K48-Wellpath!$K47)*COS(Wellpath!$L48)*COS(Wellpath!$M48))</f>
        <v>9.6418141452980901</v>
      </c>
      <c r="F48" s="17">
        <f>0.5*((Wellpath!$K48-Wellpath!$K47)*COS(Wellpath!$L48)*SIN(Wellpath!$M48))</f>
        <v>0</v>
      </c>
      <c r="G48" s="17">
        <f>0.5*(-(Wellpath!$K48-Wellpath!$K47)*SIN(Wellpath!$L48))</f>
        <v>-11.490666646784669</v>
      </c>
      <c r="H48" s="17">
        <f>-0.5*((Wellpath!$K48-Wellpath!$K47)*SIN(Wellpath!$L48)*SIN(Wellpath!$M48))</f>
        <v>0</v>
      </c>
      <c r="I48" s="17">
        <f>0.5*((Wellpath!$K48-Wellpath!$K47)*SIN(Wellpath!$L48)*COS(Wellpath!$M48))</f>
        <v>11.490666646784669</v>
      </c>
      <c r="J48" s="17">
        <v>0</v>
      </c>
      <c r="K48" s="17">
        <f t="shared" si="0"/>
        <v>-0.76604444311897801</v>
      </c>
      <c r="L48" s="17">
        <f t="shared" si="1"/>
        <v>0</v>
      </c>
      <c r="M48" s="17">
        <f t="shared" si="2"/>
        <v>-0.64278760968653936</v>
      </c>
      <c r="N48" s="17">
        <f>0.5*((Wellpath!$K49-Wellpath!$K48)*COS(Wellpath!$L48)*COS(Wellpath!$M48))</f>
        <v>9.6418141452980901</v>
      </c>
      <c r="O48" s="17">
        <f>0.5*((Wellpath!$K49-Wellpath!$K48)*COS(Wellpath!$L48)*SIN(Wellpath!$M48))</f>
        <v>0</v>
      </c>
      <c r="P48" s="17">
        <f>0.5*(-(Wellpath!$K49-Wellpath!$K48)*SIN(Wellpath!$L48))</f>
        <v>-11.490666646784669</v>
      </c>
      <c r="Q48" s="17">
        <f>-0.5*((Wellpath!$K49-Wellpath!$K48)*SIN(Wellpath!$L48)*SIN(Wellpath!$M48))</f>
        <v>0</v>
      </c>
      <c r="R48" s="17">
        <f>0.5*((Wellpath!$K49-Wellpath!$K48)*SIN(Wellpath!$L48)*COS(Wellpath!$M48))</f>
        <v>11.490666646784669</v>
      </c>
      <c r="S48" s="17">
        <v>0</v>
      </c>
      <c r="AA48" s="10"/>
      <c r="AB48" s="10"/>
      <c r="AC48" s="10"/>
      <c r="AD48" s="10"/>
      <c r="AE48" s="10"/>
      <c r="AF48" s="10"/>
      <c r="AG48" s="10"/>
      <c r="AH48" s="10"/>
      <c r="AI48" s="10"/>
      <c r="AK48" s="24"/>
      <c r="AL48" s="24"/>
      <c r="AM48" s="24"/>
      <c r="AN48" s="24"/>
      <c r="AO48" s="24"/>
      <c r="AP48" s="24"/>
    </row>
    <row r="49" spans="1:42" x14ac:dyDescent="0.25">
      <c r="A49" s="26">
        <f>Wellpath!E49</f>
        <v>1320</v>
      </c>
      <c r="B49" s="17">
        <f>0.5*(SIN(Wellpath!$L48)*COS(Wellpath!$M48)+SIN(Wellpath!$L49)*COS(Wellpath!$M49))</f>
        <v>0.76604444311897801</v>
      </c>
      <c r="C49" s="17">
        <f>0.5*(SIN(Wellpath!$L48)*SIN(Wellpath!$M48)+SIN(Wellpath!$L49)*SIN(Wellpath!$M49))</f>
        <v>0</v>
      </c>
      <c r="D49" s="17">
        <f>0.5*(COS(Wellpath!$L48)+COS(Wellpath!$L49))</f>
        <v>0.64278760968653936</v>
      </c>
      <c r="E49" s="17">
        <f>0.5*((Wellpath!$K49-Wellpath!$K48)*COS(Wellpath!$L49)*COS(Wellpath!$M49))</f>
        <v>9.6418141452980901</v>
      </c>
      <c r="F49" s="17">
        <f>0.5*((Wellpath!$K49-Wellpath!$K48)*COS(Wellpath!$L49)*SIN(Wellpath!$M49))</f>
        <v>0</v>
      </c>
      <c r="G49" s="17">
        <f>0.5*(-(Wellpath!$K49-Wellpath!$K48)*SIN(Wellpath!$L49))</f>
        <v>-11.490666646784669</v>
      </c>
      <c r="H49" s="17">
        <f>-0.5*((Wellpath!$K49-Wellpath!$K48)*SIN(Wellpath!$L49)*SIN(Wellpath!$M49))</f>
        <v>0</v>
      </c>
      <c r="I49" s="17">
        <f>0.5*((Wellpath!$K49-Wellpath!$K48)*SIN(Wellpath!$L49)*COS(Wellpath!$M49))</f>
        <v>11.490666646784669</v>
      </c>
      <c r="J49" s="17">
        <v>0</v>
      </c>
      <c r="K49" s="17">
        <f t="shared" si="0"/>
        <v>-0.76604444311897801</v>
      </c>
      <c r="L49" s="17">
        <f t="shared" si="1"/>
        <v>0</v>
      </c>
      <c r="M49" s="17">
        <f t="shared" si="2"/>
        <v>-0.64278760968653936</v>
      </c>
      <c r="N49" s="17">
        <f>0.5*((Wellpath!$K50-Wellpath!$K49)*COS(Wellpath!$L49)*COS(Wellpath!$M49))</f>
        <v>9.6418141452980901</v>
      </c>
      <c r="O49" s="17">
        <f>0.5*((Wellpath!$K50-Wellpath!$K49)*COS(Wellpath!$L49)*SIN(Wellpath!$M49))</f>
        <v>0</v>
      </c>
      <c r="P49" s="17">
        <f>0.5*(-(Wellpath!$K50-Wellpath!$K49)*SIN(Wellpath!$L49))</f>
        <v>-11.490666646784669</v>
      </c>
      <c r="Q49" s="17">
        <f>-0.5*((Wellpath!$K50-Wellpath!$K49)*SIN(Wellpath!$L49)*SIN(Wellpath!$M49))</f>
        <v>0</v>
      </c>
      <c r="R49" s="17">
        <f>0.5*((Wellpath!$K50-Wellpath!$K49)*SIN(Wellpath!$L49)*COS(Wellpath!$M49))</f>
        <v>11.490666646784669</v>
      </c>
      <c r="S49" s="17">
        <v>0</v>
      </c>
      <c r="AA49" s="10"/>
      <c r="AB49" s="10"/>
      <c r="AC49" s="10"/>
      <c r="AD49" s="10"/>
      <c r="AE49" s="10"/>
      <c r="AF49" s="10"/>
      <c r="AG49" s="10"/>
      <c r="AH49" s="10"/>
      <c r="AI49" s="10"/>
      <c r="AK49" s="24"/>
      <c r="AL49" s="24"/>
      <c r="AM49" s="24"/>
      <c r="AN49" s="24"/>
      <c r="AO49" s="24"/>
      <c r="AP49" s="24"/>
    </row>
    <row r="50" spans="1:42" x14ac:dyDescent="0.25">
      <c r="A50" s="26">
        <f>Wellpath!E50</f>
        <v>1350</v>
      </c>
      <c r="B50" s="17">
        <f>0.5*(SIN(Wellpath!$L49)*COS(Wellpath!$M49)+SIN(Wellpath!$L50)*COS(Wellpath!$M50))</f>
        <v>0.76604444311897801</v>
      </c>
      <c r="C50" s="17">
        <f>0.5*(SIN(Wellpath!$L49)*SIN(Wellpath!$M49)+SIN(Wellpath!$L50)*SIN(Wellpath!$M50))</f>
        <v>0</v>
      </c>
      <c r="D50" s="17">
        <f>0.5*(COS(Wellpath!$L49)+COS(Wellpath!$L50))</f>
        <v>0.64278760968653936</v>
      </c>
      <c r="E50" s="17">
        <f>0.5*((Wellpath!$K50-Wellpath!$K49)*COS(Wellpath!$L50)*COS(Wellpath!$M50))</f>
        <v>9.6418141452980901</v>
      </c>
      <c r="F50" s="17">
        <f>0.5*((Wellpath!$K50-Wellpath!$K49)*COS(Wellpath!$L50)*SIN(Wellpath!$M50))</f>
        <v>0</v>
      </c>
      <c r="G50" s="17">
        <f>0.5*(-(Wellpath!$K50-Wellpath!$K49)*SIN(Wellpath!$L50))</f>
        <v>-11.490666646784669</v>
      </c>
      <c r="H50" s="17">
        <f>-0.5*((Wellpath!$K50-Wellpath!$K49)*SIN(Wellpath!$L50)*SIN(Wellpath!$M50))</f>
        <v>0</v>
      </c>
      <c r="I50" s="17">
        <f>0.5*((Wellpath!$K50-Wellpath!$K49)*SIN(Wellpath!$L50)*COS(Wellpath!$M50))</f>
        <v>11.490666646784669</v>
      </c>
      <c r="J50" s="17">
        <v>0</v>
      </c>
      <c r="K50" s="17">
        <f t="shared" si="0"/>
        <v>-0.76604444311897801</v>
      </c>
      <c r="L50" s="17">
        <f t="shared" si="1"/>
        <v>0</v>
      </c>
      <c r="M50" s="17">
        <f t="shared" si="2"/>
        <v>-0.64278760968653936</v>
      </c>
      <c r="N50" s="17">
        <f>0.5*((Wellpath!$K51-Wellpath!$K50)*COS(Wellpath!$L50)*COS(Wellpath!$M50))</f>
        <v>9.6418141452980901</v>
      </c>
      <c r="O50" s="17">
        <f>0.5*((Wellpath!$K51-Wellpath!$K50)*COS(Wellpath!$L50)*SIN(Wellpath!$M50))</f>
        <v>0</v>
      </c>
      <c r="P50" s="17">
        <f>0.5*(-(Wellpath!$K51-Wellpath!$K50)*SIN(Wellpath!$L50))</f>
        <v>-11.490666646784669</v>
      </c>
      <c r="Q50" s="17">
        <f>-0.5*((Wellpath!$K51-Wellpath!$K50)*SIN(Wellpath!$L50)*SIN(Wellpath!$M50))</f>
        <v>0</v>
      </c>
      <c r="R50" s="17">
        <f>0.5*((Wellpath!$K51-Wellpath!$K50)*SIN(Wellpath!$L50)*COS(Wellpath!$M50))</f>
        <v>11.490666646784669</v>
      </c>
      <c r="S50" s="17">
        <v>0</v>
      </c>
      <c r="AA50" s="10"/>
      <c r="AB50" s="10"/>
      <c r="AC50" s="10"/>
      <c r="AD50" s="10"/>
      <c r="AE50" s="10"/>
      <c r="AF50" s="10"/>
      <c r="AG50" s="10"/>
      <c r="AH50" s="10"/>
      <c r="AI50" s="10"/>
      <c r="AK50" s="24"/>
      <c r="AL50" s="24"/>
      <c r="AM50" s="24"/>
      <c r="AN50" s="24"/>
      <c r="AO50" s="24"/>
      <c r="AP50" s="24"/>
    </row>
    <row r="51" spans="1:42" x14ac:dyDescent="0.25">
      <c r="A51" s="26">
        <f>Wellpath!E51</f>
        <v>1380</v>
      </c>
      <c r="B51" s="17">
        <f>0.5*(SIN(Wellpath!$L50)*COS(Wellpath!$M50)+SIN(Wellpath!$L51)*COS(Wellpath!$M51))</f>
        <v>0.76604444311897801</v>
      </c>
      <c r="C51" s="17">
        <f>0.5*(SIN(Wellpath!$L50)*SIN(Wellpath!$M50)+SIN(Wellpath!$L51)*SIN(Wellpath!$M51))</f>
        <v>0</v>
      </c>
      <c r="D51" s="17">
        <f>0.5*(COS(Wellpath!$L50)+COS(Wellpath!$L51))</f>
        <v>0.64278760968653936</v>
      </c>
      <c r="E51" s="17">
        <f>0.5*((Wellpath!$K51-Wellpath!$K50)*COS(Wellpath!$L51)*COS(Wellpath!$M51))</f>
        <v>9.6418141452980901</v>
      </c>
      <c r="F51" s="17">
        <f>0.5*((Wellpath!$K51-Wellpath!$K50)*COS(Wellpath!$L51)*SIN(Wellpath!$M51))</f>
        <v>0</v>
      </c>
      <c r="G51" s="17">
        <f>0.5*(-(Wellpath!$K51-Wellpath!$K50)*SIN(Wellpath!$L51))</f>
        <v>-11.490666646784669</v>
      </c>
      <c r="H51" s="17">
        <f>-0.5*((Wellpath!$K51-Wellpath!$K50)*SIN(Wellpath!$L51)*SIN(Wellpath!$M51))</f>
        <v>0</v>
      </c>
      <c r="I51" s="17">
        <f>0.5*((Wellpath!$K51-Wellpath!$K50)*SIN(Wellpath!$L51)*COS(Wellpath!$M51))</f>
        <v>11.490666646784669</v>
      </c>
      <c r="J51" s="17">
        <v>0</v>
      </c>
      <c r="K51" s="17">
        <f t="shared" si="0"/>
        <v>-0.76604444311897801</v>
      </c>
      <c r="L51" s="17">
        <f t="shared" si="1"/>
        <v>0</v>
      </c>
      <c r="M51" s="17">
        <f t="shared" si="2"/>
        <v>-0.64278760968653936</v>
      </c>
      <c r="N51" s="17">
        <f>0.5*((Wellpath!$K52-Wellpath!$K51)*COS(Wellpath!$L51)*COS(Wellpath!$M51))</f>
        <v>9.6418141452980901</v>
      </c>
      <c r="O51" s="17">
        <f>0.5*((Wellpath!$K52-Wellpath!$K51)*COS(Wellpath!$L51)*SIN(Wellpath!$M51))</f>
        <v>0</v>
      </c>
      <c r="P51" s="17">
        <f>0.5*(-(Wellpath!$K52-Wellpath!$K51)*SIN(Wellpath!$L51))</f>
        <v>-11.490666646784669</v>
      </c>
      <c r="Q51" s="17">
        <f>-0.5*((Wellpath!$K52-Wellpath!$K51)*SIN(Wellpath!$L51)*SIN(Wellpath!$M51))</f>
        <v>0</v>
      </c>
      <c r="R51" s="17">
        <f>0.5*((Wellpath!$K52-Wellpath!$K51)*SIN(Wellpath!$L51)*COS(Wellpath!$M51))</f>
        <v>11.490666646784669</v>
      </c>
      <c r="S51" s="17">
        <v>0</v>
      </c>
      <c r="AA51" s="10"/>
      <c r="AB51" s="10"/>
      <c r="AC51" s="10"/>
      <c r="AD51" s="10"/>
      <c r="AE51" s="10"/>
      <c r="AF51" s="10"/>
      <c r="AG51" s="10"/>
      <c r="AH51" s="10"/>
      <c r="AI51" s="10"/>
      <c r="AK51" s="24"/>
      <c r="AL51" s="24"/>
      <c r="AM51" s="24"/>
      <c r="AN51" s="24"/>
      <c r="AO51" s="24"/>
      <c r="AP51" s="24"/>
    </row>
    <row r="52" spans="1:42" x14ac:dyDescent="0.25">
      <c r="A52" s="26">
        <f>Wellpath!E52</f>
        <v>1410</v>
      </c>
      <c r="B52" s="17">
        <f>0.5*(SIN(Wellpath!$L51)*COS(Wellpath!$M51)+SIN(Wellpath!$L52)*COS(Wellpath!$M52))</f>
        <v>0.76604444311897801</v>
      </c>
      <c r="C52" s="17">
        <f>0.5*(SIN(Wellpath!$L51)*SIN(Wellpath!$M51)+SIN(Wellpath!$L52)*SIN(Wellpath!$M52))</f>
        <v>0</v>
      </c>
      <c r="D52" s="17">
        <f>0.5*(COS(Wellpath!$L51)+COS(Wellpath!$L52))</f>
        <v>0.64278760968653936</v>
      </c>
      <c r="E52" s="17">
        <f>0.5*((Wellpath!$K52-Wellpath!$K51)*COS(Wellpath!$L52)*COS(Wellpath!$M52))</f>
        <v>9.6418141452980901</v>
      </c>
      <c r="F52" s="17">
        <f>0.5*((Wellpath!$K52-Wellpath!$K51)*COS(Wellpath!$L52)*SIN(Wellpath!$M52))</f>
        <v>0</v>
      </c>
      <c r="G52" s="17">
        <f>0.5*(-(Wellpath!$K52-Wellpath!$K51)*SIN(Wellpath!$L52))</f>
        <v>-11.490666646784669</v>
      </c>
      <c r="H52" s="17">
        <f>-0.5*((Wellpath!$K52-Wellpath!$K51)*SIN(Wellpath!$L52)*SIN(Wellpath!$M52))</f>
        <v>0</v>
      </c>
      <c r="I52" s="17">
        <f>0.5*((Wellpath!$K52-Wellpath!$K51)*SIN(Wellpath!$L52)*COS(Wellpath!$M52))</f>
        <v>11.490666646784669</v>
      </c>
      <c r="J52" s="17">
        <v>0</v>
      </c>
      <c r="K52" s="17">
        <f t="shared" si="0"/>
        <v>-0.76604444311897801</v>
      </c>
      <c r="L52" s="17">
        <f t="shared" si="1"/>
        <v>0</v>
      </c>
      <c r="M52" s="17">
        <f t="shared" si="2"/>
        <v>-0.64278760968653936</v>
      </c>
      <c r="N52" s="17">
        <f>0.5*((Wellpath!$K53-Wellpath!$K52)*COS(Wellpath!$L52)*COS(Wellpath!$M52))</f>
        <v>9.6418141452980901</v>
      </c>
      <c r="O52" s="17">
        <f>0.5*((Wellpath!$K53-Wellpath!$K52)*COS(Wellpath!$L52)*SIN(Wellpath!$M52))</f>
        <v>0</v>
      </c>
      <c r="P52" s="17">
        <f>0.5*(-(Wellpath!$K53-Wellpath!$K52)*SIN(Wellpath!$L52))</f>
        <v>-11.490666646784669</v>
      </c>
      <c r="Q52" s="17">
        <f>-0.5*((Wellpath!$K53-Wellpath!$K52)*SIN(Wellpath!$L52)*SIN(Wellpath!$M52))</f>
        <v>0</v>
      </c>
      <c r="R52" s="17">
        <f>0.5*((Wellpath!$K53-Wellpath!$K52)*SIN(Wellpath!$L52)*COS(Wellpath!$M52))</f>
        <v>11.490666646784669</v>
      </c>
      <c r="S52" s="17">
        <v>0</v>
      </c>
      <c r="AA52" s="10"/>
      <c r="AB52" s="10"/>
      <c r="AC52" s="10"/>
      <c r="AD52" s="10"/>
      <c r="AE52" s="10"/>
      <c r="AF52" s="10"/>
      <c r="AG52" s="10"/>
      <c r="AH52" s="10"/>
      <c r="AI52" s="10"/>
      <c r="AK52" s="24"/>
      <c r="AL52" s="24"/>
      <c r="AM52" s="24"/>
      <c r="AN52" s="24"/>
      <c r="AO52" s="24"/>
      <c r="AP52" s="24"/>
    </row>
    <row r="53" spans="1:42" x14ac:dyDescent="0.25">
      <c r="A53" s="26">
        <f>Wellpath!E53</f>
        <v>1440</v>
      </c>
      <c r="B53" s="17">
        <f>0.5*(SIN(Wellpath!$L52)*COS(Wellpath!$M52)+SIN(Wellpath!$L53)*COS(Wellpath!$M53))</f>
        <v>0.76604444311897801</v>
      </c>
      <c r="C53" s="17">
        <f>0.5*(SIN(Wellpath!$L52)*SIN(Wellpath!$M52)+SIN(Wellpath!$L53)*SIN(Wellpath!$M53))</f>
        <v>0</v>
      </c>
      <c r="D53" s="17">
        <f>0.5*(COS(Wellpath!$L52)+COS(Wellpath!$L53))</f>
        <v>0.64278760968653936</v>
      </c>
      <c r="E53" s="17">
        <f>0.5*((Wellpath!$K53-Wellpath!$K52)*COS(Wellpath!$L53)*COS(Wellpath!$M53))</f>
        <v>9.6418141452980901</v>
      </c>
      <c r="F53" s="17">
        <f>0.5*((Wellpath!$K53-Wellpath!$K52)*COS(Wellpath!$L53)*SIN(Wellpath!$M53))</f>
        <v>0</v>
      </c>
      <c r="G53" s="17">
        <f>0.5*(-(Wellpath!$K53-Wellpath!$K52)*SIN(Wellpath!$L53))</f>
        <v>-11.490666646784669</v>
      </c>
      <c r="H53" s="17">
        <f>-0.5*((Wellpath!$K53-Wellpath!$K52)*SIN(Wellpath!$L53)*SIN(Wellpath!$M53))</f>
        <v>0</v>
      </c>
      <c r="I53" s="17">
        <f>0.5*((Wellpath!$K53-Wellpath!$K52)*SIN(Wellpath!$L53)*COS(Wellpath!$M53))</f>
        <v>11.490666646784669</v>
      </c>
      <c r="J53" s="17">
        <v>0</v>
      </c>
      <c r="K53" s="17">
        <f t="shared" si="0"/>
        <v>-0.76604444311897801</v>
      </c>
      <c r="L53" s="17">
        <f t="shared" si="1"/>
        <v>0</v>
      </c>
      <c r="M53" s="17">
        <f t="shared" si="2"/>
        <v>-0.64278760968653936</v>
      </c>
      <c r="N53" s="17">
        <f>0.5*((Wellpath!$K54-Wellpath!$K53)*COS(Wellpath!$L53)*COS(Wellpath!$M53))</f>
        <v>9.6418141452980901</v>
      </c>
      <c r="O53" s="17">
        <f>0.5*((Wellpath!$K54-Wellpath!$K53)*COS(Wellpath!$L53)*SIN(Wellpath!$M53))</f>
        <v>0</v>
      </c>
      <c r="P53" s="17">
        <f>0.5*(-(Wellpath!$K54-Wellpath!$K53)*SIN(Wellpath!$L53))</f>
        <v>-11.490666646784669</v>
      </c>
      <c r="Q53" s="17">
        <f>-0.5*((Wellpath!$K54-Wellpath!$K53)*SIN(Wellpath!$L53)*SIN(Wellpath!$M53))</f>
        <v>0</v>
      </c>
      <c r="R53" s="17">
        <f>0.5*((Wellpath!$K54-Wellpath!$K53)*SIN(Wellpath!$L53)*COS(Wellpath!$M53))</f>
        <v>11.490666646784669</v>
      </c>
      <c r="S53" s="17">
        <v>0</v>
      </c>
      <c r="AA53" s="10"/>
      <c r="AB53" s="10"/>
      <c r="AC53" s="10"/>
      <c r="AD53" s="10"/>
      <c r="AE53" s="10"/>
      <c r="AF53" s="10"/>
      <c r="AG53" s="10"/>
      <c r="AH53" s="10"/>
      <c r="AI53" s="10"/>
      <c r="AK53" s="24"/>
      <c r="AL53" s="24"/>
      <c r="AM53" s="24"/>
      <c r="AN53" s="24"/>
      <c r="AO53" s="24"/>
      <c r="AP53" s="24"/>
    </row>
    <row r="54" spans="1:42" x14ac:dyDescent="0.25">
      <c r="A54" s="26">
        <f>Wellpath!E54</f>
        <v>1470</v>
      </c>
      <c r="B54" s="17">
        <f>0.5*(SIN(Wellpath!$L53)*COS(Wellpath!$M53)+SIN(Wellpath!$L54)*COS(Wellpath!$M54))</f>
        <v>0.76604444311897801</v>
      </c>
      <c r="C54" s="17">
        <f>0.5*(SIN(Wellpath!$L53)*SIN(Wellpath!$M53)+SIN(Wellpath!$L54)*SIN(Wellpath!$M54))</f>
        <v>0</v>
      </c>
      <c r="D54" s="17">
        <f>0.5*(COS(Wellpath!$L53)+COS(Wellpath!$L54))</f>
        <v>0.64278760968653936</v>
      </c>
      <c r="E54" s="17">
        <f>0.5*((Wellpath!$K54-Wellpath!$K53)*COS(Wellpath!$L54)*COS(Wellpath!$M54))</f>
        <v>9.6418141452980901</v>
      </c>
      <c r="F54" s="17">
        <f>0.5*((Wellpath!$K54-Wellpath!$K53)*COS(Wellpath!$L54)*SIN(Wellpath!$M54))</f>
        <v>0</v>
      </c>
      <c r="G54" s="17">
        <f>0.5*(-(Wellpath!$K54-Wellpath!$K53)*SIN(Wellpath!$L54))</f>
        <v>-11.490666646784669</v>
      </c>
      <c r="H54" s="17">
        <f>-0.5*((Wellpath!$K54-Wellpath!$K53)*SIN(Wellpath!$L54)*SIN(Wellpath!$M54))</f>
        <v>0</v>
      </c>
      <c r="I54" s="17">
        <f>0.5*((Wellpath!$K54-Wellpath!$K53)*SIN(Wellpath!$L54)*COS(Wellpath!$M54))</f>
        <v>11.490666646784669</v>
      </c>
      <c r="J54" s="17">
        <v>0</v>
      </c>
      <c r="K54" s="17">
        <f t="shared" si="0"/>
        <v>-0.76604444311897801</v>
      </c>
      <c r="L54" s="17">
        <f t="shared" si="1"/>
        <v>0</v>
      </c>
      <c r="M54" s="17">
        <f t="shared" si="2"/>
        <v>-0.64278760968653936</v>
      </c>
      <c r="N54" s="17">
        <f>0.5*((Wellpath!$K55-Wellpath!$K54)*COS(Wellpath!$L54)*COS(Wellpath!$M54))</f>
        <v>9.6418141452980901</v>
      </c>
      <c r="O54" s="17">
        <f>0.5*((Wellpath!$K55-Wellpath!$K54)*COS(Wellpath!$L54)*SIN(Wellpath!$M54))</f>
        <v>0</v>
      </c>
      <c r="P54" s="17">
        <f>0.5*(-(Wellpath!$K55-Wellpath!$K54)*SIN(Wellpath!$L54))</f>
        <v>-11.490666646784669</v>
      </c>
      <c r="Q54" s="17">
        <f>-0.5*((Wellpath!$K55-Wellpath!$K54)*SIN(Wellpath!$L54)*SIN(Wellpath!$M54))</f>
        <v>0</v>
      </c>
      <c r="R54" s="17">
        <f>0.5*((Wellpath!$K55-Wellpath!$K54)*SIN(Wellpath!$L54)*COS(Wellpath!$M54))</f>
        <v>11.490666646784669</v>
      </c>
      <c r="S54" s="17">
        <v>0</v>
      </c>
      <c r="AA54" s="10"/>
      <c r="AB54" s="10"/>
      <c r="AC54" s="10"/>
      <c r="AD54" s="10"/>
      <c r="AE54" s="10"/>
      <c r="AF54" s="10"/>
      <c r="AG54" s="10"/>
      <c r="AH54" s="10"/>
      <c r="AI54" s="10"/>
      <c r="AK54" s="24"/>
      <c r="AL54" s="24"/>
      <c r="AM54" s="24"/>
      <c r="AN54" s="24"/>
      <c r="AO54" s="24"/>
      <c r="AP54" s="24"/>
    </row>
    <row r="55" spans="1:42" x14ac:dyDescent="0.25">
      <c r="A55" s="26">
        <f>Wellpath!E55</f>
        <v>1500</v>
      </c>
      <c r="B55" s="17">
        <f>0.5*(SIN(Wellpath!$L54)*COS(Wellpath!$M54)+SIN(Wellpath!$L55)*COS(Wellpath!$M55))</f>
        <v>0.76604444311897801</v>
      </c>
      <c r="C55" s="17">
        <f>0.5*(SIN(Wellpath!$L54)*SIN(Wellpath!$M54)+SIN(Wellpath!$L55)*SIN(Wellpath!$M55))</f>
        <v>0</v>
      </c>
      <c r="D55" s="17">
        <f>0.5*(COS(Wellpath!$L54)+COS(Wellpath!$L55))</f>
        <v>0.64278760968653936</v>
      </c>
      <c r="E55" s="17">
        <f>0.5*((Wellpath!$K55-Wellpath!$K54)*COS(Wellpath!$L55)*COS(Wellpath!$M55))</f>
        <v>9.6418141452980901</v>
      </c>
      <c r="F55" s="17">
        <f>0.5*((Wellpath!$K55-Wellpath!$K54)*COS(Wellpath!$L55)*SIN(Wellpath!$M55))</f>
        <v>0</v>
      </c>
      <c r="G55" s="17">
        <f>0.5*(-(Wellpath!$K55-Wellpath!$K54)*SIN(Wellpath!$L55))</f>
        <v>-11.490666646784669</v>
      </c>
      <c r="H55" s="17">
        <f>-0.5*((Wellpath!$K55-Wellpath!$K54)*SIN(Wellpath!$L55)*SIN(Wellpath!$M55))</f>
        <v>0</v>
      </c>
      <c r="I55" s="17">
        <f>0.5*((Wellpath!$K55-Wellpath!$K54)*SIN(Wellpath!$L55)*COS(Wellpath!$M55))</f>
        <v>11.490666646784669</v>
      </c>
      <c r="J55" s="17">
        <v>0</v>
      </c>
      <c r="K55" s="17">
        <f t="shared" si="0"/>
        <v>-0.76604444311897801</v>
      </c>
      <c r="L55" s="17">
        <f t="shared" si="1"/>
        <v>0</v>
      </c>
      <c r="M55" s="17">
        <f t="shared" si="2"/>
        <v>-0.64278760968653936</v>
      </c>
      <c r="N55" s="17">
        <f>0.5*((Wellpath!$K56-Wellpath!$K55)*COS(Wellpath!$L55)*COS(Wellpath!$M55))</f>
        <v>9.6418141452980901</v>
      </c>
      <c r="O55" s="17">
        <f>0.5*((Wellpath!$K56-Wellpath!$K55)*COS(Wellpath!$L55)*SIN(Wellpath!$M55))</f>
        <v>0</v>
      </c>
      <c r="P55" s="17">
        <f>0.5*(-(Wellpath!$K56-Wellpath!$K55)*SIN(Wellpath!$L55))</f>
        <v>-11.490666646784669</v>
      </c>
      <c r="Q55" s="17">
        <f>-0.5*((Wellpath!$K56-Wellpath!$K55)*SIN(Wellpath!$L55)*SIN(Wellpath!$M55))</f>
        <v>0</v>
      </c>
      <c r="R55" s="17">
        <f>0.5*((Wellpath!$K56-Wellpath!$K55)*SIN(Wellpath!$L55)*COS(Wellpath!$M55))</f>
        <v>11.490666646784669</v>
      </c>
      <c r="S55" s="17">
        <v>0</v>
      </c>
      <c r="AA55" s="10"/>
      <c r="AB55" s="10"/>
      <c r="AC55" s="10"/>
      <c r="AD55" s="10"/>
      <c r="AE55" s="10"/>
      <c r="AF55" s="10"/>
      <c r="AG55" s="10"/>
      <c r="AH55" s="10"/>
      <c r="AI55" s="10"/>
      <c r="AK55" s="24"/>
      <c r="AL55" s="24"/>
      <c r="AM55" s="24"/>
      <c r="AN55" s="24"/>
      <c r="AO55" s="24"/>
      <c r="AP55" s="24"/>
    </row>
    <row r="56" spans="1:42" x14ac:dyDescent="0.25">
      <c r="A56" s="26">
        <f>Wellpath!E56</f>
        <v>1530</v>
      </c>
      <c r="B56" s="17">
        <f>0.5*(SIN(Wellpath!$L55)*COS(Wellpath!$M55)+SIN(Wellpath!$L56)*COS(Wellpath!$M56))</f>
        <v>0.76604444311897801</v>
      </c>
      <c r="C56" s="17">
        <f>0.5*(SIN(Wellpath!$L55)*SIN(Wellpath!$M55)+SIN(Wellpath!$L56)*SIN(Wellpath!$M56))</f>
        <v>0</v>
      </c>
      <c r="D56" s="17">
        <f>0.5*(COS(Wellpath!$L55)+COS(Wellpath!$L56))</f>
        <v>0.64278760968653936</v>
      </c>
      <c r="E56" s="17">
        <f>0.5*((Wellpath!$K56-Wellpath!$K55)*COS(Wellpath!$L56)*COS(Wellpath!$M56))</f>
        <v>9.6418141452980901</v>
      </c>
      <c r="F56" s="17">
        <f>0.5*((Wellpath!$K56-Wellpath!$K55)*COS(Wellpath!$L56)*SIN(Wellpath!$M56))</f>
        <v>0</v>
      </c>
      <c r="G56" s="17">
        <f>0.5*(-(Wellpath!$K56-Wellpath!$K55)*SIN(Wellpath!$L56))</f>
        <v>-11.490666646784669</v>
      </c>
      <c r="H56" s="17">
        <f>-0.5*((Wellpath!$K56-Wellpath!$K55)*SIN(Wellpath!$L56)*SIN(Wellpath!$M56))</f>
        <v>0</v>
      </c>
      <c r="I56" s="17">
        <f>0.5*((Wellpath!$K56-Wellpath!$K55)*SIN(Wellpath!$L56)*COS(Wellpath!$M56))</f>
        <v>11.490666646784669</v>
      </c>
      <c r="J56" s="17">
        <v>0</v>
      </c>
      <c r="K56" s="17">
        <f t="shared" si="0"/>
        <v>-0.76604444311897801</v>
      </c>
      <c r="L56" s="17">
        <f t="shared" si="1"/>
        <v>0</v>
      </c>
      <c r="M56" s="17">
        <f t="shared" si="2"/>
        <v>-0.64278760968653936</v>
      </c>
      <c r="N56" s="17">
        <f>0.5*((Wellpath!$K57-Wellpath!$K56)*COS(Wellpath!$L56)*COS(Wellpath!$M56))</f>
        <v>9.6418141452980901</v>
      </c>
      <c r="O56" s="17">
        <f>0.5*((Wellpath!$K57-Wellpath!$K56)*COS(Wellpath!$L56)*SIN(Wellpath!$M56))</f>
        <v>0</v>
      </c>
      <c r="P56" s="17">
        <f>0.5*(-(Wellpath!$K57-Wellpath!$K56)*SIN(Wellpath!$L56))</f>
        <v>-11.490666646784669</v>
      </c>
      <c r="Q56" s="17">
        <f>-0.5*((Wellpath!$K57-Wellpath!$K56)*SIN(Wellpath!$L56)*SIN(Wellpath!$M56))</f>
        <v>0</v>
      </c>
      <c r="R56" s="17">
        <f>0.5*((Wellpath!$K57-Wellpath!$K56)*SIN(Wellpath!$L56)*COS(Wellpath!$M56))</f>
        <v>11.490666646784669</v>
      </c>
      <c r="S56" s="17">
        <v>0</v>
      </c>
      <c r="AA56" s="10"/>
      <c r="AB56" s="10"/>
      <c r="AC56" s="10"/>
      <c r="AD56" s="10"/>
      <c r="AE56" s="10"/>
      <c r="AF56" s="10"/>
      <c r="AG56" s="10"/>
      <c r="AH56" s="10"/>
      <c r="AI56" s="10"/>
      <c r="AK56" s="24"/>
      <c r="AL56" s="24"/>
      <c r="AM56" s="24"/>
      <c r="AN56" s="24"/>
      <c r="AO56" s="24"/>
      <c r="AP56" s="24"/>
    </row>
    <row r="57" spans="1:42" x14ac:dyDescent="0.25">
      <c r="A57" s="26">
        <f>Wellpath!E57</f>
        <v>1560</v>
      </c>
      <c r="B57" s="17">
        <f>0.5*(SIN(Wellpath!$L56)*COS(Wellpath!$M56)+SIN(Wellpath!$L57)*COS(Wellpath!$M57))</f>
        <v>0.76604444311897801</v>
      </c>
      <c r="C57" s="17">
        <f>0.5*(SIN(Wellpath!$L56)*SIN(Wellpath!$M56)+SIN(Wellpath!$L57)*SIN(Wellpath!$M57))</f>
        <v>0</v>
      </c>
      <c r="D57" s="17">
        <f>0.5*(COS(Wellpath!$L56)+COS(Wellpath!$L57))</f>
        <v>0.64278760968653936</v>
      </c>
      <c r="E57" s="17">
        <f>0.5*((Wellpath!$K57-Wellpath!$K56)*COS(Wellpath!$L57)*COS(Wellpath!$M57))</f>
        <v>9.6418141452980901</v>
      </c>
      <c r="F57" s="17">
        <f>0.5*((Wellpath!$K57-Wellpath!$K56)*COS(Wellpath!$L57)*SIN(Wellpath!$M57))</f>
        <v>0</v>
      </c>
      <c r="G57" s="17">
        <f>0.5*(-(Wellpath!$K57-Wellpath!$K56)*SIN(Wellpath!$L57))</f>
        <v>-11.490666646784669</v>
      </c>
      <c r="H57" s="17">
        <f>-0.5*((Wellpath!$K57-Wellpath!$K56)*SIN(Wellpath!$L57)*SIN(Wellpath!$M57))</f>
        <v>0</v>
      </c>
      <c r="I57" s="17">
        <f>0.5*((Wellpath!$K57-Wellpath!$K56)*SIN(Wellpath!$L57)*COS(Wellpath!$M57))</f>
        <v>11.490666646784669</v>
      </c>
      <c r="J57" s="17">
        <v>0</v>
      </c>
      <c r="K57" s="17">
        <f t="shared" si="0"/>
        <v>-0.76604444311897801</v>
      </c>
      <c r="L57" s="17">
        <f t="shared" si="1"/>
        <v>0</v>
      </c>
      <c r="M57" s="17">
        <f t="shared" si="2"/>
        <v>-0.64278760968653936</v>
      </c>
      <c r="N57" s="17">
        <f>0.5*((Wellpath!$K58-Wellpath!$K57)*COS(Wellpath!$L57)*COS(Wellpath!$M57))</f>
        <v>9.6418141452980901</v>
      </c>
      <c r="O57" s="17">
        <f>0.5*((Wellpath!$K58-Wellpath!$K57)*COS(Wellpath!$L57)*SIN(Wellpath!$M57))</f>
        <v>0</v>
      </c>
      <c r="P57" s="17">
        <f>0.5*(-(Wellpath!$K58-Wellpath!$K57)*SIN(Wellpath!$L57))</f>
        <v>-11.490666646784669</v>
      </c>
      <c r="Q57" s="17">
        <f>-0.5*((Wellpath!$K58-Wellpath!$K57)*SIN(Wellpath!$L57)*SIN(Wellpath!$M57))</f>
        <v>0</v>
      </c>
      <c r="R57" s="17">
        <f>0.5*((Wellpath!$K58-Wellpath!$K57)*SIN(Wellpath!$L57)*COS(Wellpath!$M57))</f>
        <v>11.490666646784669</v>
      </c>
      <c r="S57" s="17">
        <v>0</v>
      </c>
      <c r="AA57" s="10"/>
      <c r="AB57" s="10"/>
      <c r="AC57" s="10"/>
      <c r="AD57" s="10"/>
      <c r="AE57" s="10"/>
      <c r="AF57" s="10"/>
      <c r="AG57" s="10"/>
      <c r="AH57" s="10"/>
      <c r="AI57" s="10"/>
      <c r="AK57" s="24"/>
      <c r="AL57" s="24"/>
      <c r="AM57" s="24"/>
      <c r="AN57" s="24"/>
      <c r="AO57" s="24"/>
      <c r="AP57" s="24"/>
    </row>
    <row r="58" spans="1:42" x14ac:dyDescent="0.25">
      <c r="A58" s="26">
        <f>Wellpath!E58</f>
        <v>1590</v>
      </c>
      <c r="B58" s="17">
        <f>0.5*(SIN(Wellpath!$L57)*COS(Wellpath!$M57)+SIN(Wellpath!$L58)*COS(Wellpath!$M58))</f>
        <v>0.76604444311897801</v>
      </c>
      <c r="C58" s="17">
        <f>0.5*(SIN(Wellpath!$L57)*SIN(Wellpath!$M57)+SIN(Wellpath!$L58)*SIN(Wellpath!$M58))</f>
        <v>0</v>
      </c>
      <c r="D58" s="17">
        <f>0.5*(COS(Wellpath!$L57)+COS(Wellpath!$L58))</f>
        <v>0.64278760968653936</v>
      </c>
      <c r="E58" s="17">
        <f>0.5*((Wellpath!$K58-Wellpath!$K57)*COS(Wellpath!$L58)*COS(Wellpath!$M58))</f>
        <v>9.6418141452980901</v>
      </c>
      <c r="F58" s="17">
        <f>0.5*((Wellpath!$K58-Wellpath!$K57)*COS(Wellpath!$L58)*SIN(Wellpath!$M58))</f>
        <v>0</v>
      </c>
      <c r="G58" s="17">
        <f>0.5*(-(Wellpath!$K58-Wellpath!$K57)*SIN(Wellpath!$L58))</f>
        <v>-11.490666646784669</v>
      </c>
      <c r="H58" s="17">
        <f>-0.5*((Wellpath!$K58-Wellpath!$K57)*SIN(Wellpath!$L58)*SIN(Wellpath!$M58))</f>
        <v>0</v>
      </c>
      <c r="I58" s="17">
        <f>0.5*((Wellpath!$K58-Wellpath!$K57)*SIN(Wellpath!$L58)*COS(Wellpath!$M58))</f>
        <v>11.490666646784669</v>
      </c>
      <c r="J58" s="17">
        <v>0</v>
      </c>
      <c r="K58" s="17">
        <f t="shared" si="0"/>
        <v>-0.76604444311897801</v>
      </c>
      <c r="L58" s="17">
        <f t="shared" si="1"/>
        <v>0</v>
      </c>
      <c r="M58" s="17">
        <f t="shared" si="2"/>
        <v>-0.64278760968653936</v>
      </c>
      <c r="N58" s="17">
        <f>0.5*((Wellpath!$K59-Wellpath!$K58)*COS(Wellpath!$L58)*COS(Wellpath!$M58))</f>
        <v>9.6418141452980901</v>
      </c>
      <c r="O58" s="17">
        <f>0.5*((Wellpath!$K59-Wellpath!$K58)*COS(Wellpath!$L58)*SIN(Wellpath!$M58))</f>
        <v>0</v>
      </c>
      <c r="P58" s="17">
        <f>0.5*(-(Wellpath!$K59-Wellpath!$K58)*SIN(Wellpath!$L58))</f>
        <v>-11.490666646784669</v>
      </c>
      <c r="Q58" s="17">
        <f>-0.5*((Wellpath!$K59-Wellpath!$K58)*SIN(Wellpath!$L58)*SIN(Wellpath!$M58))</f>
        <v>0</v>
      </c>
      <c r="R58" s="17">
        <f>0.5*((Wellpath!$K59-Wellpath!$K58)*SIN(Wellpath!$L58)*COS(Wellpath!$M58))</f>
        <v>11.490666646784669</v>
      </c>
      <c r="S58" s="17">
        <v>0</v>
      </c>
      <c r="AA58" s="10"/>
      <c r="AB58" s="10"/>
      <c r="AC58" s="10"/>
      <c r="AD58" s="10"/>
      <c r="AE58" s="10"/>
      <c r="AF58" s="10"/>
      <c r="AG58" s="10"/>
      <c r="AH58" s="10"/>
      <c r="AI58" s="10"/>
      <c r="AK58" s="24"/>
      <c r="AL58" s="24"/>
      <c r="AM58" s="24"/>
      <c r="AN58" s="24"/>
      <c r="AO58" s="24"/>
      <c r="AP58" s="24"/>
    </row>
    <row r="59" spans="1:42" x14ac:dyDescent="0.25">
      <c r="A59" s="26">
        <f>Wellpath!E59</f>
        <v>1620</v>
      </c>
      <c r="B59" s="17">
        <f>0.5*(SIN(Wellpath!$L58)*COS(Wellpath!$M58)+SIN(Wellpath!$L59)*COS(Wellpath!$M59))</f>
        <v>0.76604444311897801</v>
      </c>
      <c r="C59" s="17">
        <f>0.5*(SIN(Wellpath!$L58)*SIN(Wellpath!$M58)+SIN(Wellpath!$L59)*SIN(Wellpath!$M59))</f>
        <v>0</v>
      </c>
      <c r="D59" s="17">
        <f>0.5*(COS(Wellpath!$L58)+COS(Wellpath!$L59))</f>
        <v>0.64278760968653936</v>
      </c>
      <c r="E59" s="17">
        <f>0.5*((Wellpath!$K59-Wellpath!$K58)*COS(Wellpath!$L59)*COS(Wellpath!$M59))</f>
        <v>9.6418141452980901</v>
      </c>
      <c r="F59" s="17">
        <f>0.5*((Wellpath!$K59-Wellpath!$K58)*COS(Wellpath!$L59)*SIN(Wellpath!$M59))</f>
        <v>0</v>
      </c>
      <c r="G59" s="17">
        <f>0.5*(-(Wellpath!$K59-Wellpath!$K58)*SIN(Wellpath!$L59))</f>
        <v>-11.490666646784669</v>
      </c>
      <c r="H59" s="17">
        <f>-0.5*((Wellpath!$K59-Wellpath!$K58)*SIN(Wellpath!$L59)*SIN(Wellpath!$M59))</f>
        <v>0</v>
      </c>
      <c r="I59" s="17">
        <f>0.5*((Wellpath!$K59-Wellpath!$K58)*SIN(Wellpath!$L59)*COS(Wellpath!$M59))</f>
        <v>11.490666646784669</v>
      </c>
      <c r="J59" s="17">
        <v>0</v>
      </c>
      <c r="K59" s="17">
        <f t="shared" si="0"/>
        <v>-0.76604444311897801</v>
      </c>
      <c r="L59" s="17">
        <f t="shared" si="1"/>
        <v>0</v>
      </c>
      <c r="M59" s="17">
        <f t="shared" si="2"/>
        <v>-0.64278760968653936</v>
      </c>
      <c r="N59" s="17">
        <f>0.5*((Wellpath!$K60-Wellpath!$K59)*COS(Wellpath!$L59)*COS(Wellpath!$M59))</f>
        <v>9.6418141452980901</v>
      </c>
      <c r="O59" s="17">
        <f>0.5*((Wellpath!$K60-Wellpath!$K59)*COS(Wellpath!$L59)*SIN(Wellpath!$M59))</f>
        <v>0</v>
      </c>
      <c r="P59" s="17">
        <f>0.5*(-(Wellpath!$K60-Wellpath!$K59)*SIN(Wellpath!$L59))</f>
        <v>-11.490666646784669</v>
      </c>
      <c r="Q59" s="17">
        <f>-0.5*((Wellpath!$K60-Wellpath!$K59)*SIN(Wellpath!$L59)*SIN(Wellpath!$M59))</f>
        <v>0</v>
      </c>
      <c r="R59" s="17">
        <f>0.5*((Wellpath!$K60-Wellpath!$K59)*SIN(Wellpath!$L59)*COS(Wellpath!$M59))</f>
        <v>11.490666646784669</v>
      </c>
      <c r="S59" s="17">
        <v>0</v>
      </c>
      <c r="AA59" s="10"/>
      <c r="AB59" s="10"/>
      <c r="AC59" s="10"/>
      <c r="AD59" s="10"/>
      <c r="AE59" s="10"/>
      <c r="AF59" s="10"/>
      <c r="AG59" s="10"/>
      <c r="AH59" s="10"/>
      <c r="AI59" s="10"/>
      <c r="AK59" s="24"/>
      <c r="AL59" s="24"/>
      <c r="AM59" s="24"/>
      <c r="AN59" s="24"/>
      <c r="AO59" s="24"/>
      <c r="AP59" s="24"/>
    </row>
    <row r="60" spans="1:42" x14ac:dyDescent="0.25">
      <c r="A60" s="26">
        <f>Wellpath!E60</f>
        <v>1650</v>
      </c>
      <c r="B60" s="17">
        <f>0.5*(SIN(Wellpath!$L59)*COS(Wellpath!$M59)+SIN(Wellpath!$L60)*COS(Wellpath!$M60))</f>
        <v>0.76604444311897801</v>
      </c>
      <c r="C60" s="17">
        <f>0.5*(SIN(Wellpath!$L59)*SIN(Wellpath!$M59)+SIN(Wellpath!$L60)*SIN(Wellpath!$M60))</f>
        <v>0</v>
      </c>
      <c r="D60" s="17">
        <f>0.5*(COS(Wellpath!$L59)+COS(Wellpath!$L60))</f>
        <v>0.64278760968653936</v>
      </c>
      <c r="E60" s="17">
        <f>0.5*((Wellpath!$K60-Wellpath!$K59)*COS(Wellpath!$L60)*COS(Wellpath!$M60))</f>
        <v>9.6418141452980901</v>
      </c>
      <c r="F60" s="17">
        <f>0.5*((Wellpath!$K60-Wellpath!$K59)*COS(Wellpath!$L60)*SIN(Wellpath!$M60))</f>
        <v>0</v>
      </c>
      <c r="G60" s="17">
        <f>0.5*(-(Wellpath!$K60-Wellpath!$K59)*SIN(Wellpath!$L60))</f>
        <v>-11.490666646784669</v>
      </c>
      <c r="H60" s="17">
        <f>-0.5*((Wellpath!$K60-Wellpath!$K59)*SIN(Wellpath!$L60)*SIN(Wellpath!$M60))</f>
        <v>0</v>
      </c>
      <c r="I60" s="17">
        <f>0.5*((Wellpath!$K60-Wellpath!$K59)*SIN(Wellpath!$L60)*COS(Wellpath!$M60))</f>
        <v>11.490666646784669</v>
      </c>
      <c r="J60" s="17">
        <v>0</v>
      </c>
      <c r="K60" s="17">
        <f t="shared" si="0"/>
        <v>-0.76604444311897801</v>
      </c>
      <c r="L60" s="17">
        <f t="shared" si="1"/>
        <v>0</v>
      </c>
      <c r="M60" s="17">
        <f t="shared" si="2"/>
        <v>-0.64278760968653936</v>
      </c>
      <c r="N60" s="17">
        <f>0.5*((Wellpath!$K61-Wellpath!$K60)*COS(Wellpath!$L60)*COS(Wellpath!$M60))</f>
        <v>9.6418141452980901</v>
      </c>
      <c r="O60" s="17">
        <f>0.5*((Wellpath!$K61-Wellpath!$K60)*COS(Wellpath!$L60)*SIN(Wellpath!$M60))</f>
        <v>0</v>
      </c>
      <c r="P60" s="17">
        <f>0.5*(-(Wellpath!$K61-Wellpath!$K60)*SIN(Wellpath!$L60))</f>
        <v>-11.490666646784669</v>
      </c>
      <c r="Q60" s="17">
        <f>-0.5*((Wellpath!$K61-Wellpath!$K60)*SIN(Wellpath!$L60)*SIN(Wellpath!$M60))</f>
        <v>0</v>
      </c>
      <c r="R60" s="17">
        <f>0.5*((Wellpath!$K61-Wellpath!$K60)*SIN(Wellpath!$L60)*COS(Wellpath!$M60))</f>
        <v>11.490666646784669</v>
      </c>
      <c r="S60" s="17">
        <v>0</v>
      </c>
      <c r="AA60" s="10"/>
      <c r="AB60" s="10"/>
      <c r="AC60" s="10"/>
      <c r="AD60" s="10"/>
      <c r="AE60" s="10"/>
      <c r="AF60" s="10"/>
      <c r="AG60" s="10"/>
      <c r="AH60" s="10"/>
      <c r="AI60" s="10"/>
      <c r="AK60" s="24"/>
      <c r="AL60" s="24"/>
      <c r="AM60" s="24"/>
      <c r="AN60" s="24"/>
      <c r="AO60" s="24"/>
      <c r="AP60" s="24"/>
    </row>
    <row r="61" spans="1:42" x14ac:dyDescent="0.25">
      <c r="A61" s="26">
        <f>Wellpath!E61</f>
        <v>1680</v>
      </c>
      <c r="B61" s="17">
        <f>0.5*(SIN(Wellpath!$L60)*COS(Wellpath!$M60)+SIN(Wellpath!$L61)*COS(Wellpath!$M61))</f>
        <v>0.76604444311897801</v>
      </c>
      <c r="C61" s="17">
        <f>0.5*(SIN(Wellpath!$L60)*SIN(Wellpath!$M60)+SIN(Wellpath!$L61)*SIN(Wellpath!$M61))</f>
        <v>0</v>
      </c>
      <c r="D61" s="17">
        <f>0.5*(COS(Wellpath!$L60)+COS(Wellpath!$L61))</f>
        <v>0.64278760968653936</v>
      </c>
      <c r="E61" s="17">
        <f>0.5*((Wellpath!$K61-Wellpath!$K60)*COS(Wellpath!$L61)*COS(Wellpath!$M61))</f>
        <v>9.6418141452980901</v>
      </c>
      <c r="F61" s="17">
        <f>0.5*((Wellpath!$K61-Wellpath!$K60)*COS(Wellpath!$L61)*SIN(Wellpath!$M61))</f>
        <v>0</v>
      </c>
      <c r="G61" s="17">
        <f>0.5*(-(Wellpath!$K61-Wellpath!$K60)*SIN(Wellpath!$L61))</f>
        <v>-11.490666646784669</v>
      </c>
      <c r="H61" s="17">
        <f>-0.5*((Wellpath!$K61-Wellpath!$K60)*SIN(Wellpath!$L61)*SIN(Wellpath!$M61))</f>
        <v>0</v>
      </c>
      <c r="I61" s="17">
        <f>0.5*((Wellpath!$K61-Wellpath!$K60)*SIN(Wellpath!$L61)*COS(Wellpath!$M61))</f>
        <v>11.490666646784669</v>
      </c>
      <c r="J61" s="17">
        <v>0</v>
      </c>
      <c r="K61" s="17">
        <f t="shared" si="0"/>
        <v>-0.76604444311897801</v>
      </c>
      <c r="L61" s="17">
        <f t="shared" si="1"/>
        <v>0</v>
      </c>
      <c r="M61" s="17">
        <f t="shared" si="2"/>
        <v>-0.64278760968653936</v>
      </c>
      <c r="N61" s="17">
        <f>0.5*((Wellpath!$K62-Wellpath!$K61)*COS(Wellpath!$L61)*COS(Wellpath!$M61))</f>
        <v>6.4278760968653934</v>
      </c>
      <c r="O61" s="17">
        <f>0.5*((Wellpath!$K62-Wellpath!$K61)*COS(Wellpath!$L61)*SIN(Wellpath!$M61))</f>
        <v>0</v>
      </c>
      <c r="P61" s="17">
        <f>0.5*(-(Wellpath!$K62-Wellpath!$K61)*SIN(Wellpath!$L61))</f>
        <v>-7.6604444311897799</v>
      </c>
      <c r="Q61" s="17">
        <f>-0.5*((Wellpath!$K62-Wellpath!$K61)*SIN(Wellpath!$L61)*SIN(Wellpath!$M61))</f>
        <v>0</v>
      </c>
      <c r="R61" s="17">
        <f>0.5*((Wellpath!$K62-Wellpath!$K61)*SIN(Wellpath!$L61)*COS(Wellpath!$M61))</f>
        <v>7.6604444311897799</v>
      </c>
      <c r="S61" s="17">
        <v>0</v>
      </c>
      <c r="AA61" s="10"/>
      <c r="AB61" s="10"/>
      <c r="AC61" s="10"/>
      <c r="AD61" s="10"/>
      <c r="AE61" s="10"/>
      <c r="AF61" s="10"/>
      <c r="AG61" s="10"/>
      <c r="AH61" s="10"/>
      <c r="AI61" s="10"/>
      <c r="AK61" s="24"/>
      <c r="AL61" s="24"/>
      <c r="AM61" s="24"/>
      <c r="AN61" s="24"/>
      <c r="AO61" s="24"/>
      <c r="AP61" s="24"/>
    </row>
    <row r="62" spans="1:42" x14ac:dyDescent="0.25">
      <c r="A62" s="26">
        <f>Wellpath!E62</f>
        <v>1700</v>
      </c>
      <c r="B62" s="17">
        <f>0.5*(SIN(Wellpath!$L61)*COS(Wellpath!$M61)+SIN(Wellpath!$L62)*COS(Wellpath!$M62))</f>
        <v>0.76604444311897801</v>
      </c>
      <c r="C62" s="17">
        <f>0.5*(SIN(Wellpath!$L61)*SIN(Wellpath!$M61)+SIN(Wellpath!$L62)*SIN(Wellpath!$M62))</f>
        <v>0</v>
      </c>
      <c r="D62" s="17">
        <f>0.5*(COS(Wellpath!$L61)+COS(Wellpath!$L62))</f>
        <v>0.64278760968653936</v>
      </c>
      <c r="E62" s="17">
        <f>0.5*((Wellpath!$K62-Wellpath!$K61)*COS(Wellpath!$L62)*COS(Wellpath!$M62))</f>
        <v>6.4278760968653934</v>
      </c>
      <c r="F62" s="17">
        <f>0.5*((Wellpath!$K62-Wellpath!$K61)*COS(Wellpath!$L62)*SIN(Wellpath!$M62))</f>
        <v>0</v>
      </c>
      <c r="G62" s="17">
        <f>0.5*(-(Wellpath!$K62-Wellpath!$K61)*SIN(Wellpath!$L62))</f>
        <v>-7.6604444311897799</v>
      </c>
      <c r="H62" s="17">
        <f>-0.5*((Wellpath!$K62-Wellpath!$K61)*SIN(Wellpath!$L62)*SIN(Wellpath!$M62))</f>
        <v>0</v>
      </c>
      <c r="I62" s="17">
        <f>0.5*((Wellpath!$K62-Wellpath!$K61)*SIN(Wellpath!$L62)*COS(Wellpath!$M62))</f>
        <v>7.6604444311897799</v>
      </c>
      <c r="J62" s="17">
        <v>0</v>
      </c>
      <c r="K62" s="17">
        <f t="shared" si="0"/>
        <v>-0.76226005665171503</v>
      </c>
      <c r="L62" s="17">
        <f t="shared" si="1"/>
        <v>0</v>
      </c>
      <c r="M62" s="17">
        <f t="shared" si="2"/>
        <v>-0.64724448296832982</v>
      </c>
      <c r="N62" s="17">
        <f>0.5*((Wellpath!$K63-Wellpath!$K62)*COS(Wellpath!$L62)*COS(Wellpath!$M62))</f>
        <v>3.2139380484326967</v>
      </c>
      <c r="O62" s="17">
        <f>0.5*((Wellpath!$K63-Wellpath!$K62)*COS(Wellpath!$L62)*SIN(Wellpath!$M62))</f>
        <v>0</v>
      </c>
      <c r="P62" s="17">
        <f>0.5*(-(Wellpath!$K63-Wellpath!$K62)*SIN(Wellpath!$L62))</f>
        <v>-3.83022221559489</v>
      </c>
      <c r="Q62" s="17">
        <f>-0.5*((Wellpath!$K63-Wellpath!$K62)*SIN(Wellpath!$L62)*SIN(Wellpath!$M62))</f>
        <v>0</v>
      </c>
      <c r="R62" s="17">
        <f>0.5*((Wellpath!$K63-Wellpath!$K62)*SIN(Wellpath!$L62)*COS(Wellpath!$M62))</f>
        <v>3.83022221559489</v>
      </c>
      <c r="S62" s="17">
        <v>0</v>
      </c>
      <c r="AA62" s="10"/>
      <c r="AB62" s="10"/>
      <c r="AC62" s="10"/>
      <c r="AD62" s="10"/>
      <c r="AE62" s="10"/>
      <c r="AF62" s="10"/>
      <c r="AG62" s="10"/>
      <c r="AH62" s="10"/>
      <c r="AI62" s="10"/>
      <c r="AK62" s="24"/>
      <c r="AL62" s="24"/>
      <c r="AM62" s="24"/>
      <c r="AN62" s="24"/>
      <c r="AO62" s="24"/>
      <c r="AP62" s="24"/>
    </row>
    <row r="63" spans="1:42" x14ac:dyDescent="0.25">
      <c r="A63" s="26">
        <f>Wellpath!E63</f>
        <v>1710</v>
      </c>
      <c r="B63" s="17">
        <f>0.5*(SIN(Wellpath!$L62)*COS(Wellpath!$M62)+SIN(Wellpath!$L63)*COS(Wellpath!$M63))</f>
        <v>0.76226005665171503</v>
      </c>
      <c r="C63" s="17">
        <f>0.5*(SIN(Wellpath!$L62)*SIN(Wellpath!$M62)+SIN(Wellpath!$L63)*SIN(Wellpath!$M63))</f>
        <v>0</v>
      </c>
      <c r="D63" s="17">
        <f>0.5*(COS(Wellpath!$L62)+COS(Wellpath!$L63))</f>
        <v>0.64724448296832982</v>
      </c>
      <c r="E63" s="17">
        <f>0.5*((Wellpath!$K63-Wellpath!$K62)*COS(Wellpath!$L63)*COS(Wellpath!$M63))</f>
        <v>3.2585067812506012</v>
      </c>
      <c r="F63" s="17">
        <f>0.5*((Wellpath!$K63-Wellpath!$K62)*COS(Wellpath!$L63)*SIN(Wellpath!$M63))</f>
        <v>0</v>
      </c>
      <c r="G63" s="17">
        <f>0.5*(-(Wellpath!$K63-Wellpath!$K62)*SIN(Wellpath!$L63))</f>
        <v>-3.7923783509222608</v>
      </c>
      <c r="H63" s="17">
        <f>-0.5*((Wellpath!$K63-Wellpath!$K62)*SIN(Wellpath!$L63)*SIN(Wellpath!$M63))</f>
        <v>0</v>
      </c>
      <c r="I63" s="17">
        <f>0.5*((Wellpath!$K63-Wellpath!$K62)*SIN(Wellpath!$L63)*COS(Wellpath!$M63))</f>
        <v>3.7923783509222608</v>
      </c>
      <c r="J63" s="17">
        <v>0</v>
      </c>
      <c r="K63" s="17">
        <f t="shared" si="0"/>
        <v>-0.74687262407524413</v>
      </c>
      <c r="L63" s="17">
        <f t="shared" si="1"/>
        <v>0</v>
      </c>
      <c r="M63" s="17">
        <f t="shared" si="2"/>
        <v>-0.66473806639646194</v>
      </c>
      <c r="N63" s="17">
        <f>0.5*((Wellpath!$K64-Wellpath!$K63)*COS(Wellpath!$L63)*COS(Wellpath!$M63))</f>
        <v>9.7755203437518041</v>
      </c>
      <c r="O63" s="17">
        <f>0.5*((Wellpath!$K64-Wellpath!$K63)*COS(Wellpath!$L63)*SIN(Wellpath!$M63))</f>
        <v>0</v>
      </c>
      <c r="P63" s="17">
        <f>0.5*(-(Wellpath!$K64-Wellpath!$K63)*SIN(Wellpath!$L63))</f>
        <v>-11.377135052766782</v>
      </c>
      <c r="Q63" s="17">
        <f>-0.5*((Wellpath!$K64-Wellpath!$K63)*SIN(Wellpath!$L63)*SIN(Wellpath!$M63))</f>
        <v>0</v>
      </c>
      <c r="R63" s="17">
        <f>0.5*((Wellpath!$K64-Wellpath!$K63)*SIN(Wellpath!$L63)*COS(Wellpath!$M63))</f>
        <v>11.377135052766782</v>
      </c>
      <c r="S63" s="17">
        <v>0</v>
      </c>
      <c r="AA63" s="10"/>
      <c r="AB63" s="10"/>
      <c r="AC63" s="10"/>
      <c r="AD63" s="10"/>
      <c r="AE63" s="10"/>
      <c r="AF63" s="10"/>
      <c r="AG63" s="10"/>
      <c r="AH63" s="10"/>
      <c r="AI63" s="10"/>
      <c r="AK63" s="24"/>
      <c r="AL63" s="24"/>
      <c r="AM63" s="24"/>
      <c r="AN63" s="24"/>
      <c r="AO63" s="24"/>
      <c r="AP63" s="24"/>
    </row>
    <row r="64" spans="1:42" x14ac:dyDescent="0.25">
      <c r="A64" s="26">
        <f>Wellpath!E64</f>
        <v>1740</v>
      </c>
      <c r="B64" s="17">
        <f>0.5*(SIN(Wellpath!$L63)*COS(Wellpath!$M63)+SIN(Wellpath!$L64)*COS(Wellpath!$M64))</f>
        <v>0.74687262407524413</v>
      </c>
      <c r="C64" s="17">
        <f>0.5*(SIN(Wellpath!$L63)*SIN(Wellpath!$M63)+SIN(Wellpath!$L64)*SIN(Wellpath!$M64))</f>
        <v>0</v>
      </c>
      <c r="D64" s="17">
        <f>0.5*(COS(Wellpath!$L63)+COS(Wellpath!$L64))</f>
        <v>0.66473806639646194</v>
      </c>
      <c r="E64" s="17">
        <f>0.5*((Wellpath!$K64-Wellpath!$K63)*COS(Wellpath!$L64)*COS(Wellpath!$M64))</f>
        <v>10.166621648142053</v>
      </c>
      <c r="F64" s="17">
        <f>0.5*((Wellpath!$K64-Wellpath!$K63)*COS(Wellpath!$L64)*SIN(Wellpath!$M64))</f>
        <v>0</v>
      </c>
      <c r="G64" s="17">
        <f>0.5*(-(Wellpath!$K64-Wellpath!$K63)*SIN(Wellpath!$L64))</f>
        <v>-11.029043669490541</v>
      </c>
      <c r="H64" s="17">
        <f>-0.5*((Wellpath!$K64-Wellpath!$K63)*SIN(Wellpath!$L64)*SIN(Wellpath!$M64))</f>
        <v>0</v>
      </c>
      <c r="I64" s="17">
        <f>0.5*((Wellpath!$K64-Wellpath!$K63)*SIN(Wellpath!$L64)*COS(Wellpath!$M64))</f>
        <v>11.029043669490541</v>
      </c>
      <c r="J64" s="17">
        <v>0</v>
      </c>
      <c r="K64" s="17">
        <f t="shared" si="0"/>
        <v>-0.72321862549625027</v>
      </c>
      <c r="L64" s="17">
        <f t="shared" si="1"/>
        <v>0</v>
      </c>
      <c r="M64" s="17">
        <f t="shared" si="2"/>
        <v>-0.69039860460813685</v>
      </c>
      <c r="N64" s="17">
        <f>0.5*((Wellpath!$K65-Wellpath!$K64)*COS(Wellpath!$L64)*COS(Wellpath!$M64))</f>
        <v>10.166621648142053</v>
      </c>
      <c r="O64" s="17">
        <f>0.5*((Wellpath!$K65-Wellpath!$K64)*COS(Wellpath!$L64)*SIN(Wellpath!$M64))</f>
        <v>0</v>
      </c>
      <c r="P64" s="17">
        <f>0.5*(-(Wellpath!$K65-Wellpath!$K64)*SIN(Wellpath!$L64))</f>
        <v>-11.029043669490541</v>
      </c>
      <c r="Q64" s="17">
        <f>-0.5*((Wellpath!$K65-Wellpath!$K64)*SIN(Wellpath!$L64)*SIN(Wellpath!$M64))</f>
        <v>0</v>
      </c>
      <c r="R64" s="17">
        <f>0.5*((Wellpath!$K65-Wellpath!$K64)*SIN(Wellpath!$L64)*COS(Wellpath!$M64))</f>
        <v>11.029043669490541</v>
      </c>
      <c r="S64" s="17">
        <v>0</v>
      </c>
      <c r="AA64" s="10"/>
      <c r="AB64" s="10"/>
      <c r="AC64" s="10"/>
      <c r="AD64" s="10"/>
      <c r="AE64" s="10"/>
      <c r="AF64" s="10"/>
      <c r="AG64" s="10"/>
      <c r="AH64" s="10"/>
      <c r="AI64" s="10"/>
      <c r="AK64" s="24"/>
      <c r="AL64" s="24"/>
      <c r="AM64" s="24"/>
      <c r="AN64" s="24"/>
      <c r="AO64" s="24"/>
      <c r="AP64" s="24"/>
    </row>
    <row r="65" spans="1:42" x14ac:dyDescent="0.25">
      <c r="A65" s="26">
        <f>Wellpath!E65</f>
        <v>1770</v>
      </c>
      <c r="B65" s="17">
        <f>0.5*(SIN(Wellpath!$L64)*COS(Wellpath!$M64)+SIN(Wellpath!$L65)*COS(Wellpath!$M65))</f>
        <v>0.72321862549625027</v>
      </c>
      <c r="C65" s="17">
        <f>0.5*(SIN(Wellpath!$L64)*SIN(Wellpath!$M64)+SIN(Wellpath!$L65)*SIN(Wellpath!$M65))</f>
        <v>0</v>
      </c>
      <c r="D65" s="17">
        <f>0.5*(COS(Wellpath!$L64)+COS(Wellpath!$L65))</f>
        <v>0.69039860460813685</v>
      </c>
      <c r="E65" s="17">
        <f>0.5*((Wellpath!$K65-Wellpath!$K64)*COS(Wellpath!$L65)*COS(Wellpath!$M65))</f>
        <v>10.545336490102052</v>
      </c>
      <c r="F65" s="17">
        <f>0.5*((Wellpath!$K65-Wellpath!$K64)*COS(Wellpath!$L65)*SIN(Wellpath!$M65))</f>
        <v>0</v>
      </c>
      <c r="G65" s="17">
        <f>0.5*(-(Wellpath!$K65-Wellpath!$K64)*SIN(Wellpath!$L65))</f>
        <v>-10.667515095396965</v>
      </c>
      <c r="H65" s="17">
        <f>-0.5*((Wellpath!$K65-Wellpath!$K64)*SIN(Wellpath!$L65)*SIN(Wellpath!$M65))</f>
        <v>0</v>
      </c>
      <c r="I65" s="17">
        <f>0.5*((Wellpath!$K65-Wellpath!$K64)*SIN(Wellpath!$L65)*COS(Wellpath!$M65))</f>
        <v>10.667515095396965</v>
      </c>
      <c r="J65" s="17">
        <v>0</v>
      </c>
      <c r="K65" s="17">
        <f t="shared" si="0"/>
        <v>-0.6986834964253783</v>
      </c>
      <c r="L65" s="17">
        <f t="shared" si="1"/>
        <v>0</v>
      </c>
      <c r="M65" s="17">
        <f t="shared" si="2"/>
        <v>-0.71521799846784928</v>
      </c>
      <c r="N65" s="17">
        <f>0.5*((Wellpath!$K66-Wellpath!$K65)*COS(Wellpath!$L65)*COS(Wellpath!$M65))</f>
        <v>10.545336490102052</v>
      </c>
      <c r="O65" s="17">
        <f>0.5*((Wellpath!$K66-Wellpath!$K65)*COS(Wellpath!$L65)*SIN(Wellpath!$M65))</f>
        <v>0</v>
      </c>
      <c r="P65" s="17">
        <f>0.5*(-(Wellpath!$K66-Wellpath!$K65)*SIN(Wellpath!$L65))</f>
        <v>-10.667515095396965</v>
      </c>
      <c r="Q65" s="17">
        <f>-0.5*((Wellpath!$K66-Wellpath!$K65)*SIN(Wellpath!$L65)*SIN(Wellpath!$M65))</f>
        <v>0</v>
      </c>
      <c r="R65" s="17">
        <f>0.5*((Wellpath!$K66-Wellpath!$K65)*SIN(Wellpath!$L65)*COS(Wellpath!$M65))</f>
        <v>10.667515095396965</v>
      </c>
      <c r="S65" s="17">
        <v>0</v>
      </c>
      <c r="AA65" s="10"/>
      <c r="AB65" s="10"/>
      <c r="AC65" s="10"/>
      <c r="AD65" s="10"/>
      <c r="AE65" s="10"/>
      <c r="AF65" s="10"/>
      <c r="AG65" s="10"/>
      <c r="AH65" s="10"/>
      <c r="AI65" s="10"/>
      <c r="AK65" s="24"/>
      <c r="AL65" s="24"/>
      <c r="AM65" s="24"/>
      <c r="AN65" s="24"/>
      <c r="AO65" s="24"/>
      <c r="AP65" s="24"/>
    </row>
    <row r="66" spans="1:42" x14ac:dyDescent="0.25">
      <c r="A66" s="26">
        <f>Wellpath!E66</f>
        <v>1800</v>
      </c>
      <c r="B66" s="17">
        <f>0.5*(SIN(Wellpath!$L65)*COS(Wellpath!$M65)+SIN(Wellpath!$L66)*COS(Wellpath!$M66))</f>
        <v>0.6986834964253783</v>
      </c>
      <c r="C66" s="17">
        <f>0.5*(SIN(Wellpath!$L65)*SIN(Wellpath!$M65)+SIN(Wellpath!$L66)*SIN(Wellpath!$M66))</f>
        <v>0</v>
      </c>
      <c r="D66" s="17">
        <f>0.5*(COS(Wellpath!$L65)+COS(Wellpath!$L66))</f>
        <v>0.71521799846784928</v>
      </c>
      <c r="E66" s="17">
        <f>0.5*((Wellpath!$K66-Wellpath!$K65)*COS(Wellpath!$L66)*COS(Wellpath!$M66))</f>
        <v>10.911203463933424</v>
      </c>
      <c r="F66" s="17">
        <f>0.5*((Wellpath!$K66-Wellpath!$K65)*COS(Wellpath!$L66)*SIN(Wellpath!$M66))</f>
        <v>0</v>
      </c>
      <c r="G66" s="17">
        <f>0.5*(-(Wellpath!$K66-Wellpath!$K65)*SIN(Wellpath!$L66))</f>
        <v>-10.292989797364383</v>
      </c>
      <c r="H66" s="17">
        <f>-0.5*((Wellpath!$K66-Wellpath!$K65)*SIN(Wellpath!$L66)*SIN(Wellpath!$M66))</f>
        <v>0</v>
      </c>
      <c r="I66" s="17">
        <f>0.5*((Wellpath!$K66-Wellpath!$K65)*SIN(Wellpath!$L66)*COS(Wellpath!$M66))</f>
        <v>10.292989797364383</v>
      </c>
      <c r="J66" s="17">
        <v>0</v>
      </c>
      <c r="K66" s="17">
        <f t="shared" si="0"/>
        <v>-0.67329712913805417</v>
      </c>
      <c r="L66" s="17">
        <f t="shared" si="1"/>
        <v>0</v>
      </c>
      <c r="M66" s="17">
        <f t="shared" si="2"/>
        <v>-0.73916600936731547</v>
      </c>
      <c r="N66" s="17">
        <f>0.5*((Wellpath!$K67-Wellpath!$K66)*COS(Wellpath!$L66)*COS(Wellpath!$M66))</f>
        <v>10.911203463933424</v>
      </c>
      <c r="O66" s="17">
        <f>0.5*((Wellpath!$K67-Wellpath!$K66)*COS(Wellpath!$L66)*SIN(Wellpath!$M66))</f>
        <v>0</v>
      </c>
      <c r="P66" s="17">
        <f>0.5*(-(Wellpath!$K67-Wellpath!$K66)*SIN(Wellpath!$L66))</f>
        <v>-10.292989797364383</v>
      </c>
      <c r="Q66" s="17">
        <f>-0.5*((Wellpath!$K67-Wellpath!$K66)*SIN(Wellpath!$L66)*SIN(Wellpath!$M66))</f>
        <v>0</v>
      </c>
      <c r="R66" s="17">
        <f>0.5*((Wellpath!$K67-Wellpath!$K66)*SIN(Wellpath!$L66)*COS(Wellpath!$M66))</f>
        <v>10.292989797364383</v>
      </c>
      <c r="S66" s="17">
        <v>0</v>
      </c>
      <c r="AA66" s="10"/>
      <c r="AB66" s="10"/>
      <c r="AC66" s="10"/>
      <c r="AD66" s="10"/>
      <c r="AE66" s="10"/>
      <c r="AF66" s="10"/>
      <c r="AG66" s="10"/>
      <c r="AH66" s="10"/>
      <c r="AI66" s="10"/>
      <c r="AK66" s="24"/>
      <c r="AL66" s="24"/>
      <c r="AM66" s="24"/>
      <c r="AN66" s="24"/>
      <c r="AO66" s="24"/>
      <c r="AP66" s="24"/>
    </row>
    <row r="67" spans="1:42" x14ac:dyDescent="0.25">
      <c r="A67" s="26">
        <f>Wellpath!E67</f>
        <v>1830</v>
      </c>
      <c r="B67" s="17">
        <f>0.5*(SIN(Wellpath!$L66)*COS(Wellpath!$M66)+SIN(Wellpath!$L67)*COS(Wellpath!$M67))</f>
        <v>0.67329712913805417</v>
      </c>
      <c r="C67" s="17">
        <f>0.5*(SIN(Wellpath!$L66)*SIN(Wellpath!$M66)+SIN(Wellpath!$L67)*SIN(Wellpath!$M67))</f>
        <v>0</v>
      </c>
      <c r="D67" s="17">
        <f>0.5*(COS(Wellpath!$L66)+COS(Wellpath!$L67))</f>
        <v>0.73916600936731547</v>
      </c>
      <c r="E67" s="17">
        <f>0.5*((Wellpath!$K67-Wellpath!$K66)*COS(Wellpath!$L67)*COS(Wellpath!$M67))</f>
        <v>11.26377681708604</v>
      </c>
      <c r="F67" s="17">
        <f>0.5*((Wellpath!$K67-Wellpath!$K66)*COS(Wellpath!$L67)*SIN(Wellpath!$M67))</f>
        <v>0</v>
      </c>
      <c r="G67" s="17">
        <f>0.5*(-(Wellpath!$K67-Wellpath!$K66)*SIN(Wellpath!$L67))</f>
        <v>-9.905924076777243</v>
      </c>
      <c r="H67" s="17">
        <f>-0.5*((Wellpath!$K67-Wellpath!$K66)*SIN(Wellpath!$L67)*SIN(Wellpath!$M67))</f>
        <v>0</v>
      </c>
      <c r="I67" s="17">
        <f>0.5*((Wellpath!$K67-Wellpath!$K66)*SIN(Wellpath!$L67)*COS(Wellpath!$M67))</f>
        <v>9.905924076777243</v>
      </c>
      <c r="J67" s="17">
        <v>0</v>
      </c>
      <c r="K67" s="17">
        <f t="shared" si="0"/>
        <v>-0.64709045301234736</v>
      </c>
      <c r="L67" s="17">
        <f t="shared" si="1"/>
        <v>0</v>
      </c>
      <c r="M67" s="17">
        <f t="shared" si="2"/>
        <v>-0.76221346034416304</v>
      </c>
      <c r="N67" s="17">
        <f>0.5*((Wellpath!$K68-Wellpath!$K67)*COS(Wellpath!$L67)*COS(Wellpath!$M67))</f>
        <v>11.26377681708604</v>
      </c>
      <c r="O67" s="17">
        <f>0.5*((Wellpath!$K68-Wellpath!$K67)*COS(Wellpath!$L67)*SIN(Wellpath!$M67))</f>
        <v>0</v>
      </c>
      <c r="P67" s="17">
        <f>0.5*(-(Wellpath!$K68-Wellpath!$K67)*SIN(Wellpath!$L67))</f>
        <v>-9.905924076777243</v>
      </c>
      <c r="Q67" s="17">
        <f>-0.5*((Wellpath!$K68-Wellpath!$K67)*SIN(Wellpath!$L67)*SIN(Wellpath!$M67))</f>
        <v>0</v>
      </c>
      <c r="R67" s="17">
        <f>0.5*((Wellpath!$K68-Wellpath!$K67)*SIN(Wellpath!$L67)*COS(Wellpath!$M67))</f>
        <v>9.905924076777243</v>
      </c>
      <c r="S67" s="17">
        <v>0</v>
      </c>
      <c r="AA67" s="10"/>
      <c r="AB67" s="10"/>
      <c r="AC67" s="10"/>
      <c r="AD67" s="10"/>
      <c r="AE67" s="10"/>
      <c r="AF67" s="10"/>
      <c r="AG67" s="10"/>
      <c r="AH67" s="10"/>
      <c r="AI67" s="10"/>
      <c r="AK67" s="24"/>
      <c r="AL67" s="24"/>
      <c r="AM67" s="24"/>
      <c r="AN67" s="24"/>
      <c r="AO67" s="24"/>
      <c r="AP67" s="24"/>
    </row>
    <row r="68" spans="1:42" x14ac:dyDescent="0.25">
      <c r="A68" s="26">
        <f>Wellpath!E68</f>
        <v>1860</v>
      </c>
      <c r="B68" s="17">
        <f>0.5*(SIN(Wellpath!$L67)*COS(Wellpath!$M67)+SIN(Wellpath!$L68)*COS(Wellpath!$M68))</f>
        <v>0.64709045301234736</v>
      </c>
      <c r="C68" s="17">
        <f>0.5*(SIN(Wellpath!$L67)*SIN(Wellpath!$M67)+SIN(Wellpath!$L68)*SIN(Wellpath!$M68))</f>
        <v>0</v>
      </c>
      <c r="D68" s="17">
        <f>0.5*(COS(Wellpath!$L67)+COS(Wellpath!$L68))</f>
        <v>0.76221346034416304</v>
      </c>
      <c r="E68" s="17">
        <f>0.5*((Wellpath!$K68-Wellpath!$K67)*COS(Wellpath!$L68)*COS(Wellpath!$M68))</f>
        <v>11.60262699323885</v>
      </c>
      <c r="F68" s="17">
        <f>0.5*((Wellpath!$K68-Wellpath!$K67)*COS(Wellpath!$L68)*SIN(Wellpath!$M68))</f>
        <v>0</v>
      </c>
      <c r="G68" s="17">
        <f>0.5*(-(Wellpath!$K68-Wellpath!$K67)*SIN(Wellpath!$L68))</f>
        <v>-9.5067895135931781</v>
      </c>
      <c r="H68" s="17">
        <f>-0.5*((Wellpath!$K68-Wellpath!$K67)*SIN(Wellpath!$L68)*SIN(Wellpath!$M68))</f>
        <v>0</v>
      </c>
      <c r="I68" s="17">
        <f>0.5*((Wellpath!$K68-Wellpath!$K67)*SIN(Wellpath!$L68)*COS(Wellpath!$M68))</f>
        <v>9.5067895135931781</v>
      </c>
      <c r="J68" s="17">
        <v>0</v>
      </c>
      <c r="K68" s="17">
        <f t="shared" ref="K68:K131" si="3">-B69</f>
        <v>-0.62009539684628812</v>
      </c>
      <c r="L68" s="17">
        <f t="shared" ref="L68:L131" si="4">-C69</f>
        <v>0</v>
      </c>
      <c r="M68" s="17">
        <f t="shared" ref="M68:M131" si="5">-D69</f>
        <v>-0.78433227162956409</v>
      </c>
      <c r="N68" s="17">
        <f>0.5*((Wellpath!$K69-Wellpath!$K68)*COS(Wellpath!$L68)*COS(Wellpath!$M68))</f>
        <v>11.60262699323885</v>
      </c>
      <c r="O68" s="17">
        <f>0.5*((Wellpath!$K69-Wellpath!$K68)*COS(Wellpath!$L68)*SIN(Wellpath!$M68))</f>
        <v>0</v>
      </c>
      <c r="P68" s="17">
        <f>0.5*(-(Wellpath!$K69-Wellpath!$K68)*SIN(Wellpath!$L68))</f>
        <v>-9.5067895135931781</v>
      </c>
      <c r="Q68" s="17">
        <f>-0.5*((Wellpath!$K69-Wellpath!$K68)*SIN(Wellpath!$L68)*SIN(Wellpath!$M68))</f>
        <v>0</v>
      </c>
      <c r="R68" s="17">
        <f>0.5*((Wellpath!$K69-Wellpath!$K68)*SIN(Wellpath!$L68)*COS(Wellpath!$M68))</f>
        <v>9.5067895135931781</v>
      </c>
      <c r="S68" s="17">
        <v>0</v>
      </c>
      <c r="AA68" s="10"/>
      <c r="AB68" s="10"/>
      <c r="AC68" s="10"/>
      <c r="AD68" s="10"/>
      <c r="AE68" s="10"/>
      <c r="AF68" s="10"/>
      <c r="AG68" s="10"/>
      <c r="AH68" s="10"/>
      <c r="AI68" s="10"/>
      <c r="AK68" s="24"/>
      <c r="AL68" s="24"/>
      <c r="AM68" s="24"/>
      <c r="AN68" s="24"/>
      <c r="AO68" s="24"/>
      <c r="AP68" s="24"/>
    </row>
    <row r="69" spans="1:42" x14ac:dyDescent="0.25">
      <c r="A69" s="26">
        <f>Wellpath!E69</f>
        <v>1890</v>
      </c>
      <c r="B69" s="17">
        <f>0.5*(SIN(Wellpath!$L68)*COS(Wellpath!$M68)+SIN(Wellpath!$L69)*COS(Wellpath!$M69))</f>
        <v>0.62009539684628812</v>
      </c>
      <c r="C69" s="17">
        <f>0.5*(SIN(Wellpath!$L68)*SIN(Wellpath!$M68)+SIN(Wellpath!$L69)*SIN(Wellpath!$M69))</f>
        <v>0</v>
      </c>
      <c r="D69" s="17">
        <f>0.5*(COS(Wellpath!$L68)+COS(Wellpath!$L69))</f>
        <v>0.78433227162956409</v>
      </c>
      <c r="E69" s="17">
        <f>0.5*((Wellpath!$K69-Wellpath!$K68)*COS(Wellpath!$L69)*COS(Wellpath!$M69))</f>
        <v>11.927341155648074</v>
      </c>
      <c r="F69" s="17">
        <f>0.5*((Wellpath!$K69-Wellpath!$K68)*COS(Wellpath!$L69)*SIN(Wellpath!$M69))</f>
        <v>0</v>
      </c>
      <c r="G69" s="17">
        <f>0.5*(-(Wellpath!$K69-Wellpath!$K68)*SIN(Wellpath!$L69))</f>
        <v>-9.0960723917954649</v>
      </c>
      <c r="H69" s="17">
        <f>-0.5*((Wellpath!$K69-Wellpath!$K68)*SIN(Wellpath!$L69)*SIN(Wellpath!$M69))</f>
        <v>0</v>
      </c>
      <c r="I69" s="17">
        <f>0.5*((Wellpath!$K69-Wellpath!$K68)*SIN(Wellpath!$L69)*COS(Wellpath!$M69))</f>
        <v>9.0960723917954649</v>
      </c>
      <c r="J69" s="17">
        <v>0</v>
      </c>
      <c r="K69" s="17">
        <f t="shared" si="3"/>
        <v>-0.59234484995754522</v>
      </c>
      <c r="L69" s="17">
        <f t="shared" si="4"/>
        <v>0</v>
      </c>
      <c r="M69" s="17">
        <f t="shared" si="5"/>
        <v>-0.8054954948591091</v>
      </c>
      <c r="N69" s="17">
        <f>0.5*((Wellpath!$K70-Wellpath!$K69)*COS(Wellpath!$L69)*COS(Wellpath!$M69))</f>
        <v>11.927341155648074</v>
      </c>
      <c r="O69" s="17">
        <f>0.5*((Wellpath!$K70-Wellpath!$K69)*COS(Wellpath!$L69)*SIN(Wellpath!$M69))</f>
        <v>0</v>
      </c>
      <c r="P69" s="17">
        <f>0.5*(-(Wellpath!$K70-Wellpath!$K69)*SIN(Wellpath!$L69))</f>
        <v>-9.0960723917954649</v>
      </c>
      <c r="Q69" s="17">
        <f>-0.5*((Wellpath!$K70-Wellpath!$K69)*SIN(Wellpath!$L69)*SIN(Wellpath!$M69))</f>
        <v>0</v>
      </c>
      <c r="R69" s="17">
        <f>0.5*((Wellpath!$K70-Wellpath!$K69)*SIN(Wellpath!$L69)*COS(Wellpath!$M69))</f>
        <v>9.0960723917954649</v>
      </c>
      <c r="S69" s="17">
        <v>0</v>
      </c>
      <c r="AA69" s="10"/>
      <c r="AB69" s="10"/>
      <c r="AC69" s="10"/>
      <c r="AD69" s="10"/>
      <c r="AE69" s="10"/>
      <c r="AF69" s="10"/>
      <c r="AG69" s="10"/>
      <c r="AH69" s="10"/>
      <c r="AI69" s="10"/>
      <c r="AK69" s="24"/>
      <c r="AL69" s="24"/>
      <c r="AM69" s="24"/>
      <c r="AN69" s="24"/>
      <c r="AO69" s="24"/>
      <c r="AP69" s="24"/>
    </row>
    <row r="70" spans="1:42" x14ac:dyDescent="0.25">
      <c r="A70" s="26">
        <f>Wellpath!E70</f>
        <v>1920</v>
      </c>
      <c r="B70" s="17">
        <f>0.5*(SIN(Wellpath!$L69)*COS(Wellpath!$M69)+SIN(Wellpath!$L70)*COS(Wellpath!$M70))</f>
        <v>0.59234484995754522</v>
      </c>
      <c r="C70" s="17">
        <f>0.5*(SIN(Wellpath!$L69)*SIN(Wellpath!$M69)+SIN(Wellpath!$L70)*SIN(Wellpath!$M70))</f>
        <v>0</v>
      </c>
      <c r="D70" s="17">
        <f>0.5*(COS(Wellpath!$L69)+COS(Wellpath!$L70))</f>
        <v>0.8054954948591091</v>
      </c>
      <c r="E70" s="17">
        <f>0.5*((Wellpath!$K70-Wellpath!$K69)*COS(Wellpath!$L70)*COS(Wellpath!$M70))</f>
        <v>12.237523690125201</v>
      </c>
      <c r="F70" s="17">
        <f>0.5*((Wellpath!$K70-Wellpath!$K69)*COS(Wellpath!$L70)*SIN(Wellpath!$M70))</f>
        <v>0</v>
      </c>
      <c r="G70" s="17">
        <f>0.5*(-(Wellpath!$K70-Wellpath!$K69)*SIN(Wellpath!$L70))</f>
        <v>-8.6742731069308903</v>
      </c>
      <c r="H70" s="17">
        <f>-0.5*((Wellpath!$K70-Wellpath!$K69)*SIN(Wellpath!$L70)*SIN(Wellpath!$M70))</f>
        <v>0</v>
      </c>
      <c r="I70" s="17">
        <f>0.5*((Wellpath!$K70-Wellpath!$K69)*SIN(Wellpath!$L70)*COS(Wellpath!$M70))</f>
        <v>8.6742731069308903</v>
      </c>
      <c r="J70" s="17">
        <v>0</v>
      </c>
      <c r="K70" s="17">
        <f t="shared" si="3"/>
        <v>-0.56387262211285849</v>
      </c>
      <c r="L70" s="17">
        <f t="shared" si="4"/>
        <v>0</v>
      </c>
      <c r="M70" s="17">
        <f t="shared" si="5"/>
        <v>-0.82567734590523756</v>
      </c>
      <c r="N70" s="17">
        <f>0.5*((Wellpath!$K71-Wellpath!$K70)*COS(Wellpath!$L70)*COS(Wellpath!$M70))</f>
        <v>12.237523690125201</v>
      </c>
      <c r="O70" s="17">
        <f>0.5*((Wellpath!$K71-Wellpath!$K70)*COS(Wellpath!$L70)*SIN(Wellpath!$M70))</f>
        <v>0</v>
      </c>
      <c r="P70" s="17">
        <f>0.5*(-(Wellpath!$K71-Wellpath!$K70)*SIN(Wellpath!$L70))</f>
        <v>-8.6742731069308903</v>
      </c>
      <c r="Q70" s="17">
        <f>-0.5*((Wellpath!$K71-Wellpath!$K70)*SIN(Wellpath!$L70)*SIN(Wellpath!$M70))</f>
        <v>0</v>
      </c>
      <c r="R70" s="17">
        <f>0.5*((Wellpath!$K71-Wellpath!$K70)*SIN(Wellpath!$L70)*COS(Wellpath!$M70))</f>
        <v>8.6742731069308903</v>
      </c>
      <c r="S70" s="17">
        <v>0</v>
      </c>
      <c r="AA70" s="10"/>
      <c r="AB70" s="10"/>
      <c r="AC70" s="10"/>
      <c r="AD70" s="10"/>
      <c r="AE70" s="10"/>
      <c r="AF70" s="10"/>
      <c r="AG70" s="10"/>
      <c r="AH70" s="10"/>
      <c r="AI70" s="10"/>
      <c r="AK70" s="24"/>
      <c r="AL70" s="24"/>
      <c r="AM70" s="24"/>
      <c r="AN70" s="24"/>
      <c r="AO70" s="24"/>
      <c r="AP70" s="24"/>
    </row>
    <row r="71" spans="1:42" x14ac:dyDescent="0.25">
      <c r="A71" s="26">
        <f>Wellpath!E71</f>
        <v>1950</v>
      </c>
      <c r="B71" s="17">
        <f>0.5*(SIN(Wellpath!$L70)*COS(Wellpath!$M70)+SIN(Wellpath!$L71)*COS(Wellpath!$M71))</f>
        <v>0.56387262211285849</v>
      </c>
      <c r="C71" s="17">
        <f>0.5*(SIN(Wellpath!$L70)*SIN(Wellpath!$M70)+SIN(Wellpath!$L71)*SIN(Wellpath!$M71))</f>
        <v>0</v>
      </c>
      <c r="D71" s="17">
        <f>0.5*(COS(Wellpath!$L70)+COS(Wellpath!$L71))</f>
        <v>0.82567734590523756</v>
      </c>
      <c r="E71" s="17">
        <f>0.5*((Wellpath!$K71-Wellpath!$K70)*COS(Wellpath!$L71)*COS(Wellpath!$M71))</f>
        <v>12.532796687031928</v>
      </c>
      <c r="F71" s="17">
        <f>0.5*((Wellpath!$K71-Wellpath!$K70)*COS(Wellpath!$L71)*SIN(Wellpath!$M71))</f>
        <v>0</v>
      </c>
      <c r="G71" s="17">
        <f>0.5*(-(Wellpath!$K71-Wellpath!$K70)*SIN(Wellpath!$L71))</f>
        <v>-8.2419055564548618</v>
      </c>
      <c r="H71" s="17">
        <f>-0.5*((Wellpath!$K71-Wellpath!$K70)*SIN(Wellpath!$L71)*SIN(Wellpath!$M71))</f>
        <v>0</v>
      </c>
      <c r="I71" s="17">
        <f>0.5*((Wellpath!$K71-Wellpath!$K70)*SIN(Wellpath!$L71)*COS(Wellpath!$M71))</f>
        <v>8.2419055564548618</v>
      </c>
      <c r="J71" s="17">
        <v>0</v>
      </c>
      <c r="K71" s="17">
        <f t="shared" si="3"/>
        <v>-0.53471340233604603</v>
      </c>
      <c r="L71" s="17">
        <f t="shared" si="4"/>
        <v>0</v>
      </c>
      <c r="M71" s="17">
        <f t="shared" si="5"/>
        <v>-0.84485323629122566</v>
      </c>
      <c r="N71" s="17">
        <f>0.5*((Wellpath!$K72-Wellpath!$K71)*COS(Wellpath!$L71)*COS(Wellpath!$M71))</f>
        <v>12.532796687031928</v>
      </c>
      <c r="O71" s="17">
        <f>0.5*((Wellpath!$K72-Wellpath!$K71)*COS(Wellpath!$L71)*SIN(Wellpath!$M71))</f>
        <v>0</v>
      </c>
      <c r="P71" s="17">
        <f>0.5*(-(Wellpath!$K72-Wellpath!$K71)*SIN(Wellpath!$L71))</f>
        <v>-8.2419055564548618</v>
      </c>
      <c r="Q71" s="17">
        <f>-0.5*((Wellpath!$K72-Wellpath!$K71)*SIN(Wellpath!$L71)*SIN(Wellpath!$M71))</f>
        <v>0</v>
      </c>
      <c r="R71" s="17">
        <f>0.5*((Wellpath!$K72-Wellpath!$K71)*SIN(Wellpath!$L71)*COS(Wellpath!$M71))</f>
        <v>8.2419055564548618</v>
      </c>
      <c r="S71" s="17">
        <v>0</v>
      </c>
      <c r="AA71" s="10"/>
      <c r="AB71" s="10"/>
      <c r="AC71" s="10"/>
      <c r="AD71" s="10"/>
      <c r="AE71" s="10"/>
      <c r="AF71" s="10"/>
      <c r="AG71" s="10"/>
      <c r="AH71" s="10"/>
      <c r="AI71" s="10"/>
      <c r="AK71" s="24"/>
      <c r="AL71" s="24"/>
      <c r="AM71" s="24"/>
      <c r="AN71" s="24"/>
      <c r="AO71" s="24"/>
      <c r="AP71" s="24"/>
    </row>
    <row r="72" spans="1:42" x14ac:dyDescent="0.25">
      <c r="A72" s="26">
        <f>Wellpath!E72</f>
        <v>1980</v>
      </c>
      <c r="B72" s="17">
        <f>0.5*(SIN(Wellpath!$L71)*COS(Wellpath!$M71)+SIN(Wellpath!$L72)*COS(Wellpath!$M72))</f>
        <v>0.53471340233604603</v>
      </c>
      <c r="C72" s="17">
        <f>0.5*(SIN(Wellpath!$L71)*SIN(Wellpath!$M71)+SIN(Wellpath!$L72)*SIN(Wellpath!$M72))</f>
        <v>0</v>
      </c>
      <c r="D72" s="17">
        <f>0.5*(COS(Wellpath!$L71)+COS(Wellpath!$L72))</f>
        <v>0.84485323629122566</v>
      </c>
      <c r="E72" s="17">
        <f>0.5*((Wellpath!$K72-Wellpath!$K71)*COS(Wellpath!$L72)*COS(Wellpath!$M72))</f>
        <v>12.812800401704843</v>
      </c>
      <c r="F72" s="17">
        <f>0.5*((Wellpath!$K72-Wellpath!$K71)*COS(Wellpath!$L72)*SIN(Wellpath!$M72))</f>
        <v>0</v>
      </c>
      <c r="G72" s="17">
        <f>0.5*(-(Wellpath!$K72-Wellpath!$K71)*SIN(Wellpath!$L72))</f>
        <v>-7.7994965136265186</v>
      </c>
      <c r="H72" s="17">
        <f>-0.5*((Wellpath!$K72-Wellpath!$K71)*SIN(Wellpath!$L72)*SIN(Wellpath!$M72))</f>
        <v>0</v>
      </c>
      <c r="I72" s="17">
        <f>0.5*((Wellpath!$K72-Wellpath!$K71)*SIN(Wellpath!$L72)*COS(Wellpath!$M72))</f>
        <v>7.7994965136265186</v>
      </c>
      <c r="J72" s="17">
        <v>0</v>
      </c>
      <c r="K72" s="17">
        <f t="shared" si="3"/>
        <v>-0.5049027166447726</v>
      </c>
      <c r="L72" s="17">
        <f t="shared" si="4"/>
        <v>0</v>
      </c>
      <c r="M72" s="17">
        <f t="shared" si="5"/>
        <v>-0.86299980314845737</v>
      </c>
      <c r="N72" s="17">
        <f>0.5*((Wellpath!$K73-Wellpath!$K72)*COS(Wellpath!$L72)*COS(Wellpath!$M72))</f>
        <v>12.812800401704843</v>
      </c>
      <c r="O72" s="17">
        <f>0.5*((Wellpath!$K73-Wellpath!$K72)*COS(Wellpath!$L72)*SIN(Wellpath!$M72))</f>
        <v>0</v>
      </c>
      <c r="P72" s="17">
        <f>0.5*(-(Wellpath!$K73-Wellpath!$K72)*SIN(Wellpath!$L72))</f>
        <v>-7.7994965136265186</v>
      </c>
      <c r="Q72" s="17">
        <f>-0.5*((Wellpath!$K73-Wellpath!$K72)*SIN(Wellpath!$L72)*SIN(Wellpath!$M72))</f>
        <v>0</v>
      </c>
      <c r="R72" s="17">
        <f>0.5*((Wellpath!$K73-Wellpath!$K72)*SIN(Wellpath!$L72)*COS(Wellpath!$M72))</f>
        <v>7.7994965136265186</v>
      </c>
      <c r="S72" s="17">
        <v>0</v>
      </c>
      <c r="AA72" s="10"/>
      <c r="AB72" s="10"/>
      <c r="AC72" s="10"/>
      <c r="AD72" s="10"/>
      <c r="AE72" s="10"/>
      <c r="AF72" s="10"/>
      <c r="AG72" s="10"/>
      <c r="AH72" s="10"/>
      <c r="AI72" s="10"/>
      <c r="AK72" s="24"/>
      <c r="AL72" s="24"/>
      <c r="AM72" s="24"/>
      <c r="AN72" s="24"/>
      <c r="AO72" s="24"/>
      <c r="AP72" s="24"/>
    </row>
    <row r="73" spans="1:42" x14ac:dyDescent="0.25">
      <c r="A73" s="26">
        <f>Wellpath!E73</f>
        <v>2010</v>
      </c>
      <c r="B73" s="17">
        <f>0.5*(SIN(Wellpath!$L72)*COS(Wellpath!$M72)+SIN(Wellpath!$L73)*COS(Wellpath!$M73))</f>
        <v>0.5049027166447726</v>
      </c>
      <c r="C73" s="17">
        <f>0.5*(SIN(Wellpath!$L72)*SIN(Wellpath!$M72)+SIN(Wellpath!$L73)*SIN(Wellpath!$M73))</f>
        <v>0</v>
      </c>
      <c r="D73" s="17">
        <f>0.5*(COS(Wellpath!$L72)+COS(Wellpath!$L73))</f>
        <v>0.86299980314845737</v>
      </c>
      <c r="E73" s="17">
        <f>0.5*((Wellpath!$K73-Wellpath!$K72)*COS(Wellpath!$L73)*COS(Wellpath!$M73))</f>
        <v>13.07719369274888</v>
      </c>
      <c r="F73" s="17">
        <f>0.5*((Wellpath!$K73-Wellpath!$K72)*COS(Wellpath!$L73)*SIN(Wellpath!$M73))</f>
        <v>0</v>
      </c>
      <c r="G73" s="17">
        <f>0.5*(-(Wellpath!$K73-Wellpath!$K72)*SIN(Wellpath!$L73))</f>
        <v>-7.3475849857166597</v>
      </c>
      <c r="H73" s="17">
        <f>-0.5*((Wellpath!$K73-Wellpath!$K72)*SIN(Wellpath!$L73)*SIN(Wellpath!$M73))</f>
        <v>0</v>
      </c>
      <c r="I73" s="17">
        <f>0.5*((Wellpath!$K73-Wellpath!$K72)*SIN(Wellpath!$L73)*COS(Wellpath!$M73))</f>
        <v>7.3475849857166597</v>
      </c>
      <c r="J73" s="17">
        <v>0</v>
      </c>
      <c r="K73" s="17">
        <f t="shared" si="3"/>
        <v>-0.47447688476756888</v>
      </c>
      <c r="L73" s="17">
        <f t="shared" si="4"/>
        <v>0</v>
      </c>
      <c r="M73" s="17">
        <f t="shared" si="5"/>
        <v>-0.88009493768048164</v>
      </c>
      <c r="N73" s="17">
        <f>0.5*((Wellpath!$K74-Wellpath!$K73)*COS(Wellpath!$L73)*COS(Wellpath!$M73))</f>
        <v>13.07719369274888</v>
      </c>
      <c r="O73" s="17">
        <f>0.5*((Wellpath!$K74-Wellpath!$K73)*COS(Wellpath!$L73)*SIN(Wellpath!$M73))</f>
        <v>0</v>
      </c>
      <c r="P73" s="17">
        <f>0.5*(-(Wellpath!$K74-Wellpath!$K73)*SIN(Wellpath!$L73))</f>
        <v>-7.3475849857166597</v>
      </c>
      <c r="Q73" s="17">
        <f>-0.5*((Wellpath!$K74-Wellpath!$K73)*SIN(Wellpath!$L73)*SIN(Wellpath!$M73))</f>
        <v>0</v>
      </c>
      <c r="R73" s="17">
        <f>0.5*((Wellpath!$K74-Wellpath!$K73)*SIN(Wellpath!$L73)*COS(Wellpath!$M73))</f>
        <v>7.3475849857166597</v>
      </c>
      <c r="S73" s="17">
        <v>0</v>
      </c>
      <c r="AA73" s="10"/>
      <c r="AB73" s="10"/>
      <c r="AC73" s="10"/>
      <c r="AD73" s="10"/>
      <c r="AE73" s="10"/>
      <c r="AF73" s="10"/>
      <c r="AG73" s="10"/>
      <c r="AH73" s="10"/>
      <c r="AI73" s="10"/>
      <c r="AK73" s="24"/>
      <c r="AL73" s="24"/>
      <c r="AM73" s="24"/>
      <c r="AN73" s="24"/>
      <c r="AO73" s="24"/>
      <c r="AP73" s="24"/>
    </row>
    <row r="74" spans="1:42" x14ac:dyDescent="0.25">
      <c r="A74" s="26">
        <f>Wellpath!E74</f>
        <v>2040</v>
      </c>
      <c r="B74" s="17">
        <f>0.5*(SIN(Wellpath!$L73)*COS(Wellpath!$M73)+SIN(Wellpath!$L74)*COS(Wellpath!$M74))</f>
        <v>0.47447688476756888</v>
      </c>
      <c r="C74" s="17">
        <f>0.5*(SIN(Wellpath!$L73)*SIN(Wellpath!$M73)+SIN(Wellpath!$L74)*SIN(Wellpath!$M74))</f>
        <v>0</v>
      </c>
      <c r="D74" s="17">
        <f>0.5*(COS(Wellpath!$L73)+COS(Wellpath!$L74))</f>
        <v>0.88009493768048164</v>
      </c>
      <c r="E74" s="17">
        <f>0.5*((Wellpath!$K74-Wellpath!$K73)*COS(Wellpath!$L74)*COS(Wellpath!$M74))</f>
        <v>13.32565443766557</v>
      </c>
      <c r="F74" s="17">
        <f>0.5*((Wellpath!$K74-Wellpath!$K73)*COS(Wellpath!$L74)*SIN(Wellpath!$M74))</f>
        <v>0</v>
      </c>
      <c r="G74" s="17">
        <f>0.5*(-(Wellpath!$K74-Wellpath!$K73)*SIN(Wellpath!$L74))</f>
        <v>-6.8867215573104072</v>
      </c>
      <c r="H74" s="17">
        <f>-0.5*((Wellpath!$K74-Wellpath!$K73)*SIN(Wellpath!$L74)*SIN(Wellpath!$M74))</f>
        <v>0</v>
      </c>
      <c r="I74" s="17">
        <f>0.5*((Wellpath!$K74-Wellpath!$K73)*SIN(Wellpath!$L74)*COS(Wellpath!$M74))</f>
        <v>6.8867215573104072</v>
      </c>
      <c r="J74" s="17">
        <v>0</v>
      </c>
      <c r="K74" s="17">
        <f t="shared" si="3"/>
        <v>-0.44347297589383711</v>
      </c>
      <c r="L74" s="17">
        <f t="shared" si="4"/>
        <v>0</v>
      </c>
      <c r="M74" s="17">
        <f t="shared" si="5"/>
        <v>-0.89611781209917485</v>
      </c>
      <c r="N74" s="17">
        <f>0.5*((Wellpath!$K75-Wellpath!$K74)*COS(Wellpath!$L74)*COS(Wellpath!$M74))</f>
        <v>13.32565443766557</v>
      </c>
      <c r="O74" s="17">
        <f>0.5*((Wellpath!$K75-Wellpath!$K74)*COS(Wellpath!$L74)*SIN(Wellpath!$M74))</f>
        <v>0</v>
      </c>
      <c r="P74" s="17">
        <f>0.5*(-(Wellpath!$K75-Wellpath!$K74)*SIN(Wellpath!$L74))</f>
        <v>-6.8867215573104072</v>
      </c>
      <c r="Q74" s="17">
        <f>-0.5*((Wellpath!$K75-Wellpath!$K74)*SIN(Wellpath!$L74)*SIN(Wellpath!$M74))</f>
        <v>0</v>
      </c>
      <c r="R74" s="17">
        <f>0.5*((Wellpath!$K75-Wellpath!$K74)*SIN(Wellpath!$L74)*COS(Wellpath!$M74))</f>
        <v>6.8867215573104072</v>
      </c>
      <c r="S74" s="17">
        <v>0</v>
      </c>
      <c r="AA74" s="10"/>
      <c r="AB74" s="10"/>
      <c r="AC74" s="10"/>
      <c r="AD74" s="10"/>
      <c r="AE74" s="10"/>
      <c r="AF74" s="10"/>
      <c r="AG74" s="10"/>
      <c r="AH74" s="10"/>
      <c r="AI74" s="10"/>
      <c r="AK74" s="24"/>
      <c r="AL74" s="24"/>
      <c r="AM74" s="24"/>
      <c r="AN74" s="24"/>
      <c r="AO74" s="24"/>
      <c r="AP74" s="24"/>
    </row>
    <row r="75" spans="1:42" x14ac:dyDescent="0.25">
      <c r="A75" s="26">
        <f>Wellpath!E75</f>
        <v>2070</v>
      </c>
      <c r="B75" s="17">
        <f>0.5*(SIN(Wellpath!$L74)*COS(Wellpath!$M74)+SIN(Wellpath!$L75)*COS(Wellpath!$M75))</f>
        <v>0.44347297589383711</v>
      </c>
      <c r="C75" s="17">
        <f>0.5*(SIN(Wellpath!$L74)*SIN(Wellpath!$M74)+SIN(Wellpath!$L75)*SIN(Wellpath!$M75))</f>
        <v>0</v>
      </c>
      <c r="D75" s="17">
        <f>0.5*(COS(Wellpath!$L74)+COS(Wellpath!$L75))</f>
        <v>0.89611781209917485</v>
      </c>
      <c r="E75" s="17">
        <f>0.5*((Wellpath!$K75-Wellpath!$K74)*COS(Wellpath!$L75)*COS(Wellpath!$M75))</f>
        <v>13.557879925309674</v>
      </c>
      <c r="F75" s="17">
        <f>0.5*((Wellpath!$K75-Wellpath!$K74)*COS(Wellpath!$L75)*SIN(Wellpath!$M75))</f>
        <v>0</v>
      </c>
      <c r="G75" s="17">
        <f>0.5*(-(Wellpath!$K75-Wellpath!$K74)*SIN(Wellpath!$L75))</f>
        <v>-6.4174677195047058</v>
      </c>
      <c r="H75" s="17">
        <f>-0.5*((Wellpath!$K75-Wellpath!$K74)*SIN(Wellpath!$L75)*SIN(Wellpath!$M75))</f>
        <v>0</v>
      </c>
      <c r="I75" s="17">
        <f>0.5*((Wellpath!$K75-Wellpath!$K74)*SIN(Wellpath!$L75)*COS(Wellpath!$M75))</f>
        <v>6.4174677195047058</v>
      </c>
      <c r="J75" s="17">
        <v>0</v>
      </c>
      <c r="K75" s="17">
        <f t="shared" si="3"/>
        <v>-0.4119287635107538</v>
      </c>
      <c r="L75" s="17">
        <f t="shared" si="4"/>
        <v>0</v>
      </c>
      <c r="M75" s="17">
        <f t="shared" si="5"/>
        <v>-0.9110489050001922</v>
      </c>
      <c r="N75" s="17">
        <f>0.5*((Wellpath!$K76-Wellpath!$K75)*COS(Wellpath!$L75)*COS(Wellpath!$M75))</f>
        <v>13.557879925309674</v>
      </c>
      <c r="O75" s="17">
        <f>0.5*((Wellpath!$K76-Wellpath!$K75)*COS(Wellpath!$L75)*SIN(Wellpath!$M75))</f>
        <v>0</v>
      </c>
      <c r="P75" s="17">
        <f>0.5*(-(Wellpath!$K76-Wellpath!$K75)*SIN(Wellpath!$L75))</f>
        <v>-6.4174677195047058</v>
      </c>
      <c r="Q75" s="17">
        <f>-0.5*((Wellpath!$K76-Wellpath!$K75)*SIN(Wellpath!$L75)*SIN(Wellpath!$M75))</f>
        <v>0</v>
      </c>
      <c r="R75" s="17">
        <f>0.5*((Wellpath!$K76-Wellpath!$K75)*SIN(Wellpath!$L75)*COS(Wellpath!$M75))</f>
        <v>6.4174677195047058</v>
      </c>
      <c r="S75" s="17">
        <v>0</v>
      </c>
      <c r="AA75" s="10"/>
      <c r="AB75" s="10"/>
      <c r="AC75" s="10"/>
      <c r="AD75" s="10"/>
      <c r="AE75" s="10"/>
      <c r="AF75" s="10"/>
      <c r="AG75" s="10"/>
      <c r="AH75" s="10"/>
      <c r="AI75" s="10"/>
      <c r="AK75" s="24"/>
      <c r="AL75" s="24"/>
      <c r="AM75" s="24"/>
      <c r="AN75" s="24"/>
      <c r="AO75" s="24"/>
      <c r="AP75" s="24"/>
    </row>
    <row r="76" spans="1:42" x14ac:dyDescent="0.25">
      <c r="A76" s="26">
        <f>Wellpath!E76</f>
        <v>2100</v>
      </c>
      <c r="B76" s="17">
        <f>0.5*(SIN(Wellpath!$L75)*COS(Wellpath!$M75)+SIN(Wellpath!$L76)*COS(Wellpath!$M76))</f>
        <v>0.4119287635107538</v>
      </c>
      <c r="C76" s="17">
        <f>0.5*(SIN(Wellpath!$L75)*SIN(Wellpath!$M75)+SIN(Wellpath!$L76)*SIN(Wellpath!$M76))</f>
        <v>0</v>
      </c>
      <c r="D76" s="17">
        <f>0.5*(COS(Wellpath!$L75)+COS(Wellpath!$L76))</f>
        <v>0.9110489050001922</v>
      </c>
      <c r="E76" s="17">
        <f>0.5*((Wellpath!$K76-Wellpath!$K75)*COS(Wellpath!$L76)*COS(Wellpath!$M76))</f>
        <v>13.773587224696092</v>
      </c>
      <c r="F76" s="17">
        <f>0.5*((Wellpath!$K76-Wellpath!$K75)*COS(Wellpath!$L76)*SIN(Wellpath!$M76))</f>
        <v>0</v>
      </c>
      <c r="G76" s="17">
        <f>0.5*(-(Wellpath!$K76-Wellpath!$K75)*SIN(Wellpath!$L76))</f>
        <v>-5.9403951858179092</v>
      </c>
      <c r="H76" s="17">
        <f>-0.5*((Wellpath!$K76-Wellpath!$K75)*SIN(Wellpath!$L76)*SIN(Wellpath!$M76))</f>
        <v>0</v>
      </c>
      <c r="I76" s="17">
        <f>0.5*((Wellpath!$K76-Wellpath!$K75)*SIN(Wellpath!$L76)*COS(Wellpath!$M76))</f>
        <v>5.9403951858179092</v>
      </c>
      <c r="J76" s="17">
        <v>0</v>
      </c>
      <c r="K76" s="17">
        <f t="shared" si="3"/>
        <v>-0.37988267938209441</v>
      </c>
      <c r="L76" s="17">
        <f t="shared" si="4"/>
        <v>0</v>
      </c>
      <c r="M76" s="17">
        <f t="shared" si="5"/>
        <v>-0.92487002514679251</v>
      </c>
      <c r="N76" s="17">
        <f>0.5*((Wellpath!$K77-Wellpath!$K76)*COS(Wellpath!$L76)*COS(Wellpath!$M76))</f>
        <v>13.773587224696092</v>
      </c>
      <c r="O76" s="17">
        <f>0.5*((Wellpath!$K77-Wellpath!$K76)*COS(Wellpath!$L76)*SIN(Wellpath!$M76))</f>
        <v>0</v>
      </c>
      <c r="P76" s="17">
        <f>0.5*(-(Wellpath!$K77-Wellpath!$K76)*SIN(Wellpath!$L76))</f>
        <v>-5.9403951858179092</v>
      </c>
      <c r="Q76" s="17">
        <f>-0.5*((Wellpath!$K77-Wellpath!$K76)*SIN(Wellpath!$L76)*SIN(Wellpath!$M76))</f>
        <v>0</v>
      </c>
      <c r="R76" s="17">
        <f>0.5*((Wellpath!$K77-Wellpath!$K76)*SIN(Wellpath!$L76)*COS(Wellpath!$M76))</f>
        <v>5.9403951858179092</v>
      </c>
      <c r="S76" s="17">
        <v>0</v>
      </c>
      <c r="AA76" s="10"/>
      <c r="AB76" s="10"/>
      <c r="AC76" s="10"/>
      <c r="AD76" s="10"/>
      <c r="AE76" s="10"/>
      <c r="AF76" s="10"/>
      <c r="AG76" s="10"/>
      <c r="AH76" s="10"/>
      <c r="AI76" s="10"/>
      <c r="AK76" s="24"/>
      <c r="AL76" s="24"/>
      <c r="AM76" s="24"/>
      <c r="AN76" s="24"/>
      <c r="AO76" s="24"/>
      <c r="AP76" s="24"/>
    </row>
    <row r="77" spans="1:42" x14ac:dyDescent="0.25">
      <c r="A77" s="26">
        <f>Wellpath!E77</f>
        <v>2130</v>
      </c>
      <c r="B77" s="17">
        <f>0.5*(SIN(Wellpath!$L76)*COS(Wellpath!$M76)+SIN(Wellpath!$L77)*COS(Wellpath!$M77))</f>
        <v>0.37988267938209441</v>
      </c>
      <c r="C77" s="17">
        <f>0.5*(SIN(Wellpath!$L76)*SIN(Wellpath!$M76)+SIN(Wellpath!$L77)*SIN(Wellpath!$M77))</f>
        <v>0</v>
      </c>
      <c r="D77" s="17">
        <f>0.5*(COS(Wellpath!$L76)+COS(Wellpath!$L77))</f>
        <v>0.92487002514679251</v>
      </c>
      <c r="E77" s="17">
        <f>0.5*((Wellpath!$K77-Wellpath!$K76)*COS(Wellpath!$L77)*COS(Wellpath!$M77))</f>
        <v>13.972513529707683</v>
      </c>
      <c r="F77" s="17">
        <f>0.5*((Wellpath!$K77-Wellpath!$K76)*COS(Wellpath!$L77)*SIN(Wellpath!$M77))</f>
        <v>0</v>
      </c>
      <c r="G77" s="17">
        <f>0.5*(-(Wellpath!$K77-Wellpath!$K76)*SIN(Wellpath!$L77))</f>
        <v>-5.4560851956449241</v>
      </c>
      <c r="H77" s="17">
        <f>-0.5*((Wellpath!$K77-Wellpath!$K76)*SIN(Wellpath!$L77)*SIN(Wellpath!$M77))</f>
        <v>0</v>
      </c>
      <c r="I77" s="17">
        <f>0.5*((Wellpath!$K77-Wellpath!$K76)*SIN(Wellpath!$L77)*COS(Wellpath!$M77))</f>
        <v>5.4560851956449241</v>
      </c>
      <c r="J77" s="17">
        <v>0</v>
      </c>
      <c r="K77" s="17">
        <f t="shared" si="3"/>
        <v>-0.34737376672504888</v>
      </c>
      <c r="L77" s="17">
        <f t="shared" si="4"/>
        <v>0</v>
      </c>
      <c r="M77" s="17">
        <f t="shared" si="5"/>
        <v>-0.93756433363305747</v>
      </c>
      <c r="N77" s="17">
        <f>0.5*((Wellpath!$K78-Wellpath!$K77)*COS(Wellpath!$L77)*COS(Wellpath!$M77))</f>
        <v>13.972513529707683</v>
      </c>
      <c r="O77" s="17">
        <f>0.5*((Wellpath!$K78-Wellpath!$K77)*COS(Wellpath!$L77)*SIN(Wellpath!$M77))</f>
        <v>0</v>
      </c>
      <c r="P77" s="17">
        <f>0.5*(-(Wellpath!$K78-Wellpath!$K77)*SIN(Wellpath!$L77))</f>
        <v>-5.4560851956449241</v>
      </c>
      <c r="Q77" s="17">
        <f>-0.5*((Wellpath!$K78-Wellpath!$K77)*SIN(Wellpath!$L77)*SIN(Wellpath!$M77))</f>
        <v>0</v>
      </c>
      <c r="R77" s="17">
        <f>0.5*((Wellpath!$K78-Wellpath!$K77)*SIN(Wellpath!$L77)*COS(Wellpath!$M77))</f>
        <v>5.4560851956449241</v>
      </c>
      <c r="S77" s="17">
        <v>0</v>
      </c>
      <c r="AA77" s="10"/>
      <c r="AB77" s="10"/>
      <c r="AC77" s="10"/>
      <c r="AD77" s="10"/>
      <c r="AE77" s="10"/>
      <c r="AF77" s="10"/>
      <c r="AG77" s="10"/>
      <c r="AH77" s="10"/>
      <c r="AI77" s="10"/>
      <c r="AK77" s="24"/>
      <c r="AL77" s="24"/>
      <c r="AM77" s="24"/>
      <c r="AN77" s="24"/>
      <c r="AO77" s="24"/>
      <c r="AP77" s="24"/>
    </row>
    <row r="78" spans="1:42" x14ac:dyDescent="0.25">
      <c r="A78" s="26">
        <f>Wellpath!E78</f>
        <v>2160</v>
      </c>
      <c r="B78" s="17">
        <f>0.5*(SIN(Wellpath!$L77)*COS(Wellpath!$M77)+SIN(Wellpath!$L78)*COS(Wellpath!$M78))</f>
        <v>0.34737376672504888</v>
      </c>
      <c r="C78" s="17">
        <f>0.5*(SIN(Wellpath!$L77)*SIN(Wellpath!$M77)+SIN(Wellpath!$L78)*SIN(Wellpath!$M78))</f>
        <v>0</v>
      </c>
      <c r="D78" s="17">
        <f>0.5*(COS(Wellpath!$L77)+COS(Wellpath!$L78))</f>
        <v>0.93756433363305747</v>
      </c>
      <c r="E78" s="17">
        <f>0.5*((Wellpath!$K78-Wellpath!$K77)*COS(Wellpath!$L78)*COS(Wellpath!$M78))</f>
        <v>14.154416479284041</v>
      </c>
      <c r="F78" s="17">
        <f>0.5*((Wellpath!$K78-Wellpath!$K77)*COS(Wellpath!$L78)*SIN(Wellpath!$M78))</f>
        <v>0</v>
      </c>
      <c r="G78" s="17">
        <f>0.5*(-(Wellpath!$K78-Wellpath!$K77)*SIN(Wellpath!$L78))</f>
        <v>-4.9651278061065423</v>
      </c>
      <c r="H78" s="17">
        <f>-0.5*((Wellpath!$K78-Wellpath!$K77)*SIN(Wellpath!$L78)*SIN(Wellpath!$M78))</f>
        <v>0</v>
      </c>
      <c r="I78" s="17">
        <f>0.5*((Wellpath!$K78-Wellpath!$K77)*SIN(Wellpath!$L78)*COS(Wellpath!$M78))</f>
        <v>4.9651278061065423</v>
      </c>
      <c r="J78" s="17">
        <v>0</v>
      </c>
      <c r="K78" s="17">
        <f t="shared" si="3"/>
        <v>-0.31444163264207559</v>
      </c>
      <c r="L78" s="17">
        <f t="shared" si="4"/>
        <v>0</v>
      </c>
      <c r="M78" s="17">
        <f t="shared" si="5"/>
        <v>-0.94911636439950486</v>
      </c>
      <c r="N78" s="17">
        <f>0.5*((Wellpath!$K79-Wellpath!$K78)*COS(Wellpath!$L78)*COS(Wellpath!$M78))</f>
        <v>14.154416479284041</v>
      </c>
      <c r="O78" s="17">
        <f>0.5*((Wellpath!$K79-Wellpath!$K78)*COS(Wellpath!$L78)*SIN(Wellpath!$M78))</f>
        <v>0</v>
      </c>
      <c r="P78" s="17">
        <f>0.5*(-(Wellpath!$K79-Wellpath!$K78)*SIN(Wellpath!$L78))</f>
        <v>-4.9651278061065423</v>
      </c>
      <c r="Q78" s="17">
        <f>-0.5*((Wellpath!$K79-Wellpath!$K78)*SIN(Wellpath!$L78)*SIN(Wellpath!$M78))</f>
        <v>0</v>
      </c>
      <c r="R78" s="17">
        <f>0.5*((Wellpath!$K79-Wellpath!$K78)*SIN(Wellpath!$L78)*COS(Wellpath!$M78))</f>
        <v>4.9651278061065423</v>
      </c>
      <c r="S78" s="17">
        <v>0</v>
      </c>
      <c r="AA78" s="10"/>
      <c r="AB78" s="10"/>
      <c r="AC78" s="10"/>
      <c r="AD78" s="10"/>
      <c r="AE78" s="10"/>
      <c r="AF78" s="10"/>
      <c r="AG78" s="10"/>
      <c r="AH78" s="10"/>
      <c r="AI78" s="10"/>
      <c r="AK78" s="24"/>
      <c r="AL78" s="24"/>
      <c r="AM78" s="24"/>
      <c r="AN78" s="24"/>
      <c r="AO78" s="24"/>
      <c r="AP78" s="24"/>
    </row>
    <row r="79" spans="1:42" x14ac:dyDescent="0.25">
      <c r="A79" s="26">
        <f>Wellpath!E79</f>
        <v>2190</v>
      </c>
      <c r="B79" s="17">
        <f>0.5*(SIN(Wellpath!$L78)*COS(Wellpath!$M78)+SIN(Wellpath!$L79)*COS(Wellpath!$M79))</f>
        <v>0.31444163264207559</v>
      </c>
      <c r="C79" s="17">
        <f>0.5*(SIN(Wellpath!$L78)*SIN(Wellpath!$M78)+SIN(Wellpath!$L79)*SIN(Wellpath!$M79))</f>
        <v>0</v>
      </c>
      <c r="D79" s="17">
        <f>0.5*(COS(Wellpath!$L78)+COS(Wellpath!$L79))</f>
        <v>0.94911636439950486</v>
      </c>
      <c r="E79" s="17">
        <f>0.5*((Wellpath!$K79-Wellpath!$K78)*COS(Wellpath!$L79)*COS(Wellpath!$M79))</f>
        <v>14.319074452701106</v>
      </c>
      <c r="F79" s="17">
        <f>0.5*((Wellpath!$K79-Wellpath!$K78)*COS(Wellpath!$L79)*SIN(Wellpath!$M79))</f>
        <v>0</v>
      </c>
      <c r="G79" s="17">
        <f>0.5*(-(Wellpath!$K79-Wellpath!$K78)*SIN(Wellpath!$L79))</f>
        <v>-4.4681211731557262</v>
      </c>
      <c r="H79" s="17">
        <f>-0.5*((Wellpath!$K79-Wellpath!$K78)*SIN(Wellpath!$L79)*SIN(Wellpath!$M79))</f>
        <v>0</v>
      </c>
      <c r="I79" s="17">
        <f>0.5*((Wellpath!$K79-Wellpath!$K78)*SIN(Wellpath!$L79)*COS(Wellpath!$M79))</f>
        <v>4.4681211731557262</v>
      </c>
      <c r="J79" s="17">
        <v>0</v>
      </c>
      <c r="K79" s="17">
        <f t="shared" si="3"/>
        <v>-0.28112639986574839</v>
      </c>
      <c r="L79" s="17">
        <f t="shared" si="4"/>
        <v>0</v>
      </c>
      <c r="M79" s="17">
        <f t="shared" si="5"/>
        <v>-0.95951204307609972</v>
      </c>
      <c r="N79" s="17">
        <f>0.5*((Wellpath!$K80-Wellpath!$K79)*COS(Wellpath!$L79)*COS(Wellpath!$M79))</f>
        <v>14.319074452701106</v>
      </c>
      <c r="O79" s="17">
        <f>0.5*((Wellpath!$K80-Wellpath!$K79)*COS(Wellpath!$L79)*SIN(Wellpath!$M79))</f>
        <v>0</v>
      </c>
      <c r="P79" s="17">
        <f>0.5*(-(Wellpath!$K80-Wellpath!$K79)*SIN(Wellpath!$L79))</f>
        <v>-4.4681211731557262</v>
      </c>
      <c r="Q79" s="17">
        <f>-0.5*((Wellpath!$K80-Wellpath!$K79)*SIN(Wellpath!$L79)*SIN(Wellpath!$M79))</f>
        <v>0</v>
      </c>
      <c r="R79" s="17">
        <f>0.5*((Wellpath!$K80-Wellpath!$K79)*SIN(Wellpath!$L79)*COS(Wellpath!$M79))</f>
        <v>4.4681211731557262</v>
      </c>
      <c r="S79" s="17">
        <v>0</v>
      </c>
      <c r="AA79" s="10"/>
      <c r="AB79" s="10"/>
      <c r="AC79" s="10"/>
      <c r="AD79" s="10"/>
      <c r="AE79" s="10"/>
      <c r="AF79" s="10"/>
      <c r="AG79" s="10"/>
      <c r="AH79" s="10"/>
      <c r="AI79" s="10"/>
      <c r="AK79" s="24"/>
      <c r="AL79" s="24"/>
      <c r="AM79" s="24"/>
      <c r="AN79" s="24"/>
      <c r="AO79" s="24"/>
      <c r="AP79" s="24"/>
    </row>
    <row r="80" spans="1:42" x14ac:dyDescent="0.25">
      <c r="A80" s="26">
        <f>Wellpath!E80</f>
        <v>2220</v>
      </c>
      <c r="B80" s="17">
        <f>0.5*(SIN(Wellpath!$L79)*COS(Wellpath!$M79)+SIN(Wellpath!$L80)*COS(Wellpath!$M80))</f>
        <v>0.28112639986574839</v>
      </c>
      <c r="C80" s="17">
        <f>0.5*(SIN(Wellpath!$L79)*SIN(Wellpath!$M79)+SIN(Wellpath!$L80)*SIN(Wellpath!$M80))</f>
        <v>0</v>
      </c>
      <c r="D80" s="17">
        <f>0.5*(COS(Wellpath!$L79)+COS(Wellpath!$L80))</f>
        <v>0.95951204307609972</v>
      </c>
      <c r="E80" s="17">
        <f>0.5*((Wellpath!$K80-Wellpath!$K79)*COS(Wellpath!$L80)*COS(Wellpath!$M80))</f>
        <v>14.466286839581887</v>
      </c>
      <c r="F80" s="17">
        <f>0.5*((Wellpath!$K80-Wellpath!$K79)*COS(Wellpath!$L80)*SIN(Wellpath!$M80))</f>
        <v>0</v>
      </c>
      <c r="G80" s="17">
        <f>0.5*(-(Wellpath!$K80-Wellpath!$K79)*SIN(Wellpath!$L80))</f>
        <v>-3.9656708228167266</v>
      </c>
      <c r="H80" s="17">
        <f>-0.5*((Wellpath!$K80-Wellpath!$K79)*SIN(Wellpath!$L80)*SIN(Wellpath!$M80))</f>
        <v>0</v>
      </c>
      <c r="I80" s="17">
        <f>0.5*((Wellpath!$K80-Wellpath!$K79)*SIN(Wellpath!$L80)*COS(Wellpath!$M80))</f>
        <v>3.9656708228167266</v>
      </c>
      <c r="J80" s="17">
        <v>0</v>
      </c>
      <c r="K80" s="17">
        <f t="shared" si="3"/>
        <v>-0.24746865787538702</v>
      </c>
      <c r="L80" s="17">
        <f t="shared" si="4"/>
        <v>0</v>
      </c>
      <c r="M80" s="17">
        <f t="shared" si="5"/>
        <v>-0.9687387041297062</v>
      </c>
      <c r="N80" s="17">
        <f>0.5*((Wellpath!$K81-Wellpath!$K80)*COS(Wellpath!$L80)*COS(Wellpath!$M80))</f>
        <v>14.466286839581887</v>
      </c>
      <c r="O80" s="17">
        <f>0.5*((Wellpath!$K81-Wellpath!$K80)*COS(Wellpath!$L80)*SIN(Wellpath!$M80))</f>
        <v>0</v>
      </c>
      <c r="P80" s="17">
        <f>0.5*(-(Wellpath!$K81-Wellpath!$K80)*SIN(Wellpath!$L80))</f>
        <v>-3.9656708228167266</v>
      </c>
      <c r="Q80" s="17">
        <f>-0.5*((Wellpath!$K81-Wellpath!$K80)*SIN(Wellpath!$L80)*SIN(Wellpath!$M80))</f>
        <v>0</v>
      </c>
      <c r="R80" s="17">
        <f>0.5*((Wellpath!$K81-Wellpath!$K80)*SIN(Wellpath!$L80)*COS(Wellpath!$M80))</f>
        <v>3.9656708228167266</v>
      </c>
      <c r="S80" s="17">
        <v>0</v>
      </c>
      <c r="AA80" s="10"/>
      <c r="AB80" s="10"/>
      <c r="AC80" s="10"/>
      <c r="AD80" s="10"/>
      <c r="AE80" s="10"/>
      <c r="AF80" s="10"/>
      <c r="AG80" s="10"/>
      <c r="AH80" s="10"/>
      <c r="AI80" s="10"/>
      <c r="AK80" s="24"/>
      <c r="AL80" s="24"/>
      <c r="AM80" s="24"/>
      <c r="AN80" s="24"/>
      <c r="AO80" s="24"/>
      <c r="AP80" s="24"/>
    </row>
    <row r="81" spans="1:42" x14ac:dyDescent="0.25">
      <c r="A81" s="26">
        <f>Wellpath!E81</f>
        <v>2250</v>
      </c>
      <c r="B81" s="17">
        <f>0.5*(SIN(Wellpath!$L80)*COS(Wellpath!$M80)+SIN(Wellpath!$L81)*COS(Wellpath!$M81))</f>
        <v>0.24746865787538702</v>
      </c>
      <c r="C81" s="17">
        <f>0.5*(SIN(Wellpath!$L80)*SIN(Wellpath!$M80)+SIN(Wellpath!$L81)*SIN(Wellpath!$M81))</f>
        <v>0</v>
      </c>
      <c r="D81" s="17">
        <f>0.5*(COS(Wellpath!$L80)+COS(Wellpath!$L81))</f>
        <v>0.9687387041297062</v>
      </c>
      <c r="E81" s="17">
        <f>0.5*((Wellpath!$K81-Wellpath!$K80)*COS(Wellpath!$L81)*COS(Wellpath!$M81))</f>
        <v>14.5958742843093</v>
      </c>
      <c r="F81" s="17">
        <f>0.5*((Wellpath!$K81-Wellpath!$K80)*COS(Wellpath!$L81)*SIN(Wellpath!$M81))</f>
        <v>0</v>
      </c>
      <c r="G81" s="17">
        <f>0.5*(-(Wellpath!$K81-Wellpath!$K80)*SIN(Wellpath!$L81))</f>
        <v>-3.4583889134448844</v>
      </c>
      <c r="H81" s="17">
        <f>-0.5*((Wellpath!$K81-Wellpath!$K80)*SIN(Wellpath!$L81)*SIN(Wellpath!$M81))</f>
        <v>0</v>
      </c>
      <c r="I81" s="17">
        <f>0.5*((Wellpath!$K81-Wellpath!$K80)*SIN(Wellpath!$L81)*COS(Wellpath!$M81))</f>
        <v>3.4583889134448844</v>
      </c>
      <c r="J81" s="17">
        <v>0</v>
      </c>
      <c r="K81" s="17">
        <f t="shared" si="3"/>
        <v>-0.21350941344502894</v>
      </c>
      <c r="L81" s="17">
        <f t="shared" si="4"/>
        <v>0</v>
      </c>
      <c r="M81" s="17">
        <f t="shared" si="5"/>
        <v>-0.97678510629508863</v>
      </c>
      <c r="N81" s="17">
        <f>0.5*((Wellpath!$K82-Wellpath!$K81)*COS(Wellpath!$L81)*COS(Wellpath!$M81))</f>
        <v>14.5958742843093</v>
      </c>
      <c r="O81" s="17">
        <f>0.5*((Wellpath!$K82-Wellpath!$K81)*COS(Wellpath!$L81)*SIN(Wellpath!$M81))</f>
        <v>0</v>
      </c>
      <c r="P81" s="17">
        <f>0.5*(-(Wellpath!$K82-Wellpath!$K81)*SIN(Wellpath!$L81))</f>
        <v>-3.4583889134448844</v>
      </c>
      <c r="Q81" s="17">
        <f>-0.5*((Wellpath!$K82-Wellpath!$K81)*SIN(Wellpath!$L81)*SIN(Wellpath!$M81))</f>
        <v>0</v>
      </c>
      <c r="R81" s="17">
        <f>0.5*((Wellpath!$K82-Wellpath!$K81)*SIN(Wellpath!$L81)*COS(Wellpath!$M81))</f>
        <v>3.4583889134448844</v>
      </c>
      <c r="S81" s="17">
        <v>0</v>
      </c>
      <c r="AA81" s="10"/>
      <c r="AB81" s="10"/>
      <c r="AC81" s="10"/>
      <c r="AD81" s="10"/>
      <c r="AE81" s="10"/>
      <c r="AF81" s="10"/>
      <c r="AG81" s="10"/>
      <c r="AH81" s="10"/>
      <c r="AI81" s="10"/>
      <c r="AK81" s="24"/>
      <c r="AL81" s="24"/>
      <c r="AM81" s="24"/>
      <c r="AN81" s="24"/>
      <c r="AO81" s="24"/>
      <c r="AP81" s="24"/>
    </row>
    <row r="82" spans="1:42" x14ac:dyDescent="0.25">
      <c r="A82" s="26">
        <f>Wellpath!E82</f>
        <v>2280</v>
      </c>
      <c r="B82" s="17">
        <f>0.5*(SIN(Wellpath!$L81)*COS(Wellpath!$M81)+SIN(Wellpath!$L82)*COS(Wellpath!$M82))</f>
        <v>0.21350941344502894</v>
      </c>
      <c r="C82" s="17">
        <f>0.5*(SIN(Wellpath!$L81)*SIN(Wellpath!$M81)+SIN(Wellpath!$L82)*SIN(Wellpath!$M82))</f>
        <v>0</v>
      </c>
      <c r="D82" s="17">
        <f>0.5*(COS(Wellpath!$L81)+COS(Wellpath!$L82))</f>
        <v>0.97678510629508863</v>
      </c>
      <c r="E82" s="17">
        <f>0.5*((Wellpath!$K82-Wellpath!$K81)*COS(Wellpath!$L82)*COS(Wellpath!$M82))</f>
        <v>14.707678904543359</v>
      </c>
      <c r="F82" s="17">
        <f>0.5*((Wellpath!$K82-Wellpath!$K81)*COS(Wellpath!$L82)*SIN(Wellpath!$M82))</f>
        <v>0</v>
      </c>
      <c r="G82" s="17">
        <f>0.5*(-(Wellpath!$K82-Wellpath!$K81)*SIN(Wellpath!$L82))</f>
        <v>-2.9468934899059835</v>
      </c>
      <c r="H82" s="17">
        <f>-0.5*((Wellpath!$K82-Wellpath!$K81)*SIN(Wellpath!$L82)*SIN(Wellpath!$M82))</f>
        <v>0</v>
      </c>
      <c r="I82" s="17">
        <f>0.5*((Wellpath!$K82-Wellpath!$K81)*SIN(Wellpath!$L82)*COS(Wellpath!$M82))</f>
        <v>2.9468934899059835</v>
      </c>
      <c r="J82" s="17">
        <v>0</v>
      </c>
      <c r="K82" s="17">
        <f t="shared" si="3"/>
        <v>-0.17929004068299198</v>
      </c>
      <c r="L82" s="17">
        <f t="shared" si="4"/>
        <v>0</v>
      </c>
      <c r="M82" s="17">
        <f t="shared" si="5"/>
        <v>-0.98364144627066163</v>
      </c>
      <c r="N82" s="17">
        <f>0.5*((Wellpath!$K83-Wellpath!$K82)*COS(Wellpath!$L82)*COS(Wellpath!$M82))</f>
        <v>14.707678904543359</v>
      </c>
      <c r="O82" s="17">
        <f>0.5*((Wellpath!$K83-Wellpath!$K82)*COS(Wellpath!$L82)*SIN(Wellpath!$M82))</f>
        <v>0</v>
      </c>
      <c r="P82" s="17">
        <f>0.5*(-(Wellpath!$K83-Wellpath!$K82)*SIN(Wellpath!$L82))</f>
        <v>-2.9468934899059835</v>
      </c>
      <c r="Q82" s="17">
        <f>-0.5*((Wellpath!$K83-Wellpath!$K82)*SIN(Wellpath!$L82)*SIN(Wellpath!$M82))</f>
        <v>0</v>
      </c>
      <c r="R82" s="17">
        <f>0.5*((Wellpath!$K83-Wellpath!$K82)*SIN(Wellpath!$L82)*COS(Wellpath!$M82))</f>
        <v>2.9468934899059835</v>
      </c>
      <c r="S82" s="17">
        <v>0</v>
      </c>
      <c r="AA82" s="10"/>
      <c r="AB82" s="10"/>
      <c r="AC82" s="10"/>
      <c r="AD82" s="10"/>
      <c r="AE82" s="10"/>
      <c r="AF82" s="10"/>
      <c r="AG82" s="10"/>
      <c r="AH82" s="10"/>
      <c r="AI82" s="10"/>
      <c r="AK82" s="24"/>
      <c r="AL82" s="24"/>
      <c r="AM82" s="24"/>
      <c r="AN82" s="24"/>
      <c r="AO82" s="24"/>
      <c r="AP82" s="24"/>
    </row>
    <row r="83" spans="1:42" x14ac:dyDescent="0.25">
      <c r="A83" s="26">
        <f>Wellpath!E83</f>
        <v>2310</v>
      </c>
      <c r="B83" s="17">
        <f>0.5*(SIN(Wellpath!$L82)*COS(Wellpath!$M82)+SIN(Wellpath!$L83)*COS(Wellpath!$M83))</f>
        <v>0.17929004068299198</v>
      </c>
      <c r="C83" s="17">
        <f>0.5*(SIN(Wellpath!$L82)*SIN(Wellpath!$M82)+SIN(Wellpath!$L83)*SIN(Wellpath!$M83))</f>
        <v>0</v>
      </c>
      <c r="D83" s="17">
        <f>0.5*(COS(Wellpath!$L82)+COS(Wellpath!$L83))</f>
        <v>0.98364144627066163</v>
      </c>
      <c r="E83" s="17">
        <f>0.5*((Wellpath!$K83-Wellpath!$K82)*COS(Wellpath!$L83)*COS(Wellpath!$M83))</f>
        <v>14.80156448357649</v>
      </c>
      <c r="F83" s="17">
        <f>0.5*((Wellpath!$K83-Wellpath!$K82)*COS(Wellpath!$L83)*SIN(Wellpath!$M83))</f>
        <v>0</v>
      </c>
      <c r="G83" s="17">
        <f>0.5*(-(Wellpath!$K83-Wellpath!$K82)*SIN(Wellpath!$L83))</f>
        <v>-2.4318077305837762</v>
      </c>
      <c r="H83" s="17">
        <f>-0.5*((Wellpath!$K83-Wellpath!$K82)*SIN(Wellpath!$L83)*SIN(Wellpath!$M83))</f>
        <v>0</v>
      </c>
      <c r="I83" s="17">
        <f>0.5*((Wellpath!$K83-Wellpath!$K82)*SIN(Wellpath!$L83)*COS(Wellpath!$M83))</f>
        <v>2.4318077305837762</v>
      </c>
      <c r="J83" s="17">
        <v>0</v>
      </c>
      <c r="K83" s="17">
        <f t="shared" si="3"/>
        <v>-0.14485223062389646</v>
      </c>
      <c r="L83" s="17">
        <f t="shared" si="4"/>
        <v>0</v>
      </c>
      <c r="M83" s="17">
        <f t="shared" si="5"/>
        <v>-0.98929937066230322</v>
      </c>
      <c r="N83" s="17">
        <f>0.5*((Wellpath!$K84-Wellpath!$K83)*COS(Wellpath!$L83)*COS(Wellpath!$M83))</f>
        <v>14.80156448357649</v>
      </c>
      <c r="O83" s="17">
        <f>0.5*((Wellpath!$K84-Wellpath!$K83)*COS(Wellpath!$L83)*SIN(Wellpath!$M83))</f>
        <v>0</v>
      </c>
      <c r="P83" s="17">
        <f>0.5*(-(Wellpath!$K84-Wellpath!$K83)*SIN(Wellpath!$L83))</f>
        <v>-2.4318077305837762</v>
      </c>
      <c r="Q83" s="17">
        <f>-0.5*((Wellpath!$K84-Wellpath!$K83)*SIN(Wellpath!$L83)*SIN(Wellpath!$M83))</f>
        <v>0</v>
      </c>
      <c r="R83" s="17">
        <f>0.5*((Wellpath!$K84-Wellpath!$K83)*SIN(Wellpath!$L83)*COS(Wellpath!$M83))</f>
        <v>2.4318077305837762</v>
      </c>
      <c r="S83" s="17">
        <v>0</v>
      </c>
      <c r="AA83" s="10"/>
      <c r="AB83" s="10"/>
      <c r="AC83" s="10"/>
      <c r="AD83" s="10"/>
      <c r="AE83" s="10"/>
      <c r="AF83" s="10"/>
      <c r="AG83" s="10"/>
      <c r="AH83" s="10"/>
      <c r="AI83" s="10"/>
      <c r="AK83" s="24"/>
      <c r="AL83" s="24"/>
      <c r="AM83" s="24"/>
      <c r="AN83" s="24"/>
      <c r="AO83" s="24"/>
      <c r="AP83" s="24"/>
    </row>
    <row r="84" spans="1:42" x14ac:dyDescent="0.25">
      <c r="A84" s="26">
        <f>Wellpath!E84</f>
        <v>2340</v>
      </c>
      <c r="B84" s="17">
        <f>0.5*(SIN(Wellpath!$L83)*COS(Wellpath!$M83)+SIN(Wellpath!$L84)*COS(Wellpath!$M84))</f>
        <v>0.14485223062389646</v>
      </c>
      <c r="C84" s="17">
        <f>0.5*(SIN(Wellpath!$L83)*SIN(Wellpath!$M83)+SIN(Wellpath!$L84)*SIN(Wellpath!$M84))</f>
        <v>0</v>
      </c>
      <c r="D84" s="17">
        <f>0.5*(COS(Wellpath!$L83)+COS(Wellpath!$L84))</f>
        <v>0.98929937066230322</v>
      </c>
      <c r="E84" s="17">
        <f>0.5*((Wellpath!$K84-Wellpath!$K83)*COS(Wellpath!$L84)*COS(Wellpath!$M84))</f>
        <v>14.877416636292608</v>
      </c>
      <c r="F84" s="17">
        <f>0.5*((Wellpath!$K84-Wellpath!$K83)*COS(Wellpath!$L84)*SIN(Wellpath!$M84))</f>
        <v>0</v>
      </c>
      <c r="G84" s="17">
        <f>0.5*(-(Wellpath!$K84-Wellpath!$K83)*SIN(Wellpath!$L84))</f>
        <v>-1.9137591881331171</v>
      </c>
      <c r="H84" s="17">
        <f>-0.5*((Wellpath!$K84-Wellpath!$K83)*SIN(Wellpath!$L84)*SIN(Wellpath!$M84))</f>
        <v>0</v>
      </c>
      <c r="I84" s="17">
        <f>0.5*((Wellpath!$K84-Wellpath!$K83)*SIN(Wellpath!$L84)*COS(Wellpath!$M84))</f>
        <v>1.9137591881331171</v>
      </c>
      <c r="J84" s="17">
        <v>0</v>
      </c>
      <c r="K84" s="17">
        <f t="shared" si="3"/>
        <v>-0.11023794043456131</v>
      </c>
      <c r="L84" s="17">
        <f t="shared" si="4"/>
        <v>0</v>
      </c>
      <c r="M84" s="17">
        <f t="shared" si="5"/>
        <v>-0.99375198616067872</v>
      </c>
      <c r="N84" s="17">
        <f>0.5*((Wellpath!$K85-Wellpath!$K84)*COS(Wellpath!$L84)*COS(Wellpath!$M84))</f>
        <v>14.877416636292608</v>
      </c>
      <c r="O84" s="17">
        <f>0.5*((Wellpath!$K85-Wellpath!$K84)*COS(Wellpath!$L84)*SIN(Wellpath!$M84))</f>
        <v>0</v>
      </c>
      <c r="P84" s="17">
        <f>0.5*(-(Wellpath!$K85-Wellpath!$K84)*SIN(Wellpath!$L84))</f>
        <v>-1.9137591881331171</v>
      </c>
      <c r="Q84" s="17">
        <f>-0.5*((Wellpath!$K85-Wellpath!$K84)*SIN(Wellpath!$L84)*SIN(Wellpath!$M84))</f>
        <v>0</v>
      </c>
      <c r="R84" s="17">
        <f>0.5*((Wellpath!$K85-Wellpath!$K84)*SIN(Wellpath!$L84)*COS(Wellpath!$M84))</f>
        <v>1.9137591881331171</v>
      </c>
      <c r="S84" s="17">
        <v>0</v>
      </c>
      <c r="AA84" s="10"/>
      <c r="AB84" s="10"/>
      <c r="AC84" s="10"/>
      <c r="AD84" s="10"/>
      <c r="AE84" s="10"/>
      <c r="AF84" s="10"/>
      <c r="AG84" s="10"/>
      <c r="AH84" s="10"/>
      <c r="AI84" s="10"/>
      <c r="AK84" s="24"/>
      <c r="AL84" s="24"/>
      <c r="AM84" s="24"/>
      <c r="AN84" s="24"/>
      <c r="AO84" s="24"/>
      <c r="AP84" s="24"/>
    </row>
    <row r="85" spans="1:42" x14ac:dyDescent="0.25">
      <c r="A85" s="26">
        <f>Wellpath!E85</f>
        <v>2370</v>
      </c>
      <c r="B85" s="17">
        <f>0.5*(SIN(Wellpath!$L84)*COS(Wellpath!$M84)+SIN(Wellpath!$L85)*COS(Wellpath!$M85))</f>
        <v>0.11023794043456131</v>
      </c>
      <c r="C85" s="17">
        <f>0.5*(SIN(Wellpath!$L84)*SIN(Wellpath!$M84)+SIN(Wellpath!$L85)*SIN(Wellpath!$M85))</f>
        <v>0</v>
      </c>
      <c r="D85" s="17">
        <f>0.5*(COS(Wellpath!$L84)+COS(Wellpath!$L85))</f>
        <v>0.99375198616067872</v>
      </c>
      <c r="E85" s="17">
        <f>0.5*((Wellpath!$K85-Wellpath!$K84)*COS(Wellpath!$L85)*COS(Wellpath!$M85))</f>
        <v>14.935142948527755</v>
      </c>
      <c r="F85" s="17">
        <f>0.5*((Wellpath!$K85-Wellpath!$K84)*COS(Wellpath!$L85)*SIN(Wellpath!$M85))</f>
        <v>0</v>
      </c>
      <c r="G85" s="17">
        <f>0.5*(-(Wellpath!$K85-Wellpath!$K84)*SIN(Wellpath!$L85))</f>
        <v>-1.3933790249037223</v>
      </c>
      <c r="H85" s="17">
        <f>-0.5*((Wellpath!$K85-Wellpath!$K84)*SIN(Wellpath!$L85)*SIN(Wellpath!$M85))</f>
        <v>0</v>
      </c>
      <c r="I85" s="17">
        <f>0.5*((Wellpath!$K85-Wellpath!$K84)*SIN(Wellpath!$L85)*COS(Wellpath!$M85))</f>
        <v>1.3933790249037223</v>
      </c>
      <c r="J85" s="17">
        <v>0</v>
      </c>
      <c r="K85" s="17">
        <f t="shared" si="3"/>
        <v>-7.548934229565965E-2</v>
      </c>
      <c r="L85" s="17">
        <f t="shared" si="4"/>
        <v>0</v>
      </c>
      <c r="M85" s="17">
        <f t="shared" si="5"/>
        <v>-0.99699386793967615</v>
      </c>
      <c r="N85" s="17">
        <f>0.5*((Wellpath!$K86-Wellpath!$K85)*COS(Wellpath!$L85)*COS(Wellpath!$M85))</f>
        <v>14.935142948527755</v>
      </c>
      <c r="O85" s="17">
        <f>0.5*((Wellpath!$K86-Wellpath!$K85)*COS(Wellpath!$L85)*SIN(Wellpath!$M85))</f>
        <v>0</v>
      </c>
      <c r="P85" s="17">
        <f>0.5*(-(Wellpath!$K86-Wellpath!$K85)*SIN(Wellpath!$L85))</f>
        <v>-1.3933790249037223</v>
      </c>
      <c r="Q85" s="17">
        <f>-0.5*((Wellpath!$K86-Wellpath!$K85)*SIN(Wellpath!$L85)*SIN(Wellpath!$M85))</f>
        <v>0</v>
      </c>
      <c r="R85" s="17">
        <f>0.5*((Wellpath!$K86-Wellpath!$K85)*SIN(Wellpath!$L85)*COS(Wellpath!$M85))</f>
        <v>1.3933790249037223</v>
      </c>
      <c r="S85" s="17">
        <v>0</v>
      </c>
      <c r="AA85" s="10"/>
      <c r="AB85" s="10"/>
      <c r="AC85" s="10"/>
      <c r="AD85" s="10"/>
      <c r="AE85" s="10"/>
      <c r="AF85" s="10"/>
      <c r="AG85" s="10"/>
      <c r="AH85" s="10"/>
      <c r="AI85" s="10"/>
      <c r="AK85" s="24"/>
      <c r="AL85" s="24"/>
      <c r="AM85" s="24"/>
      <c r="AN85" s="24"/>
      <c r="AO85" s="24"/>
      <c r="AP85" s="24"/>
    </row>
    <row r="86" spans="1:42" x14ac:dyDescent="0.25">
      <c r="A86" s="26">
        <f>Wellpath!E86</f>
        <v>2400</v>
      </c>
      <c r="B86" s="17">
        <f>0.5*(SIN(Wellpath!$L85)*COS(Wellpath!$M85)+SIN(Wellpath!$L86)*COS(Wellpath!$M86))</f>
        <v>7.548934229565965E-2</v>
      </c>
      <c r="C86" s="17">
        <f>0.5*(SIN(Wellpath!$L85)*SIN(Wellpath!$M85)+SIN(Wellpath!$L86)*SIN(Wellpath!$M86))</f>
        <v>0</v>
      </c>
      <c r="D86" s="17">
        <f>0.5*(COS(Wellpath!$L85)+COS(Wellpath!$L86))</f>
        <v>0.99699386793967615</v>
      </c>
      <c r="E86" s="17">
        <f>0.5*((Wellpath!$K86-Wellpath!$K85)*COS(Wellpath!$L86)*COS(Wellpath!$M86))</f>
        <v>14.974673089662531</v>
      </c>
      <c r="F86" s="17">
        <f>0.5*((Wellpath!$K86-Wellpath!$K85)*COS(Wellpath!$L86)*SIN(Wellpath!$M86))</f>
        <v>0</v>
      </c>
      <c r="G86" s="17">
        <f>0.5*(-(Wellpath!$K86-Wellpath!$K85)*SIN(Wellpath!$L86))</f>
        <v>-0.87130124396606712</v>
      </c>
      <c r="H86" s="17">
        <f>-0.5*((Wellpath!$K86-Wellpath!$K85)*SIN(Wellpath!$L86)*SIN(Wellpath!$M86))</f>
        <v>0</v>
      </c>
      <c r="I86" s="17">
        <f>0.5*((Wellpath!$K86-Wellpath!$K85)*SIN(Wellpath!$L86)*COS(Wellpath!$M86))</f>
        <v>0.87130124396606712</v>
      </c>
      <c r="J86" s="17">
        <v>0</v>
      </c>
      <c r="K86" s="17">
        <f t="shared" si="3"/>
        <v>-4.0648772021412483E-2</v>
      </c>
      <c r="L86" s="17">
        <f t="shared" si="4"/>
        <v>0</v>
      </c>
      <c r="M86" s="17">
        <f t="shared" si="5"/>
        <v>-0.99902106626572151</v>
      </c>
      <c r="N86" s="17">
        <f>0.5*((Wellpath!$K87-Wellpath!$K86)*COS(Wellpath!$L86)*COS(Wellpath!$M86))</f>
        <v>14.974673089662531</v>
      </c>
      <c r="O86" s="17">
        <f>0.5*((Wellpath!$K87-Wellpath!$K86)*COS(Wellpath!$L86)*SIN(Wellpath!$M86))</f>
        <v>0</v>
      </c>
      <c r="P86" s="17">
        <f>0.5*(-(Wellpath!$K87-Wellpath!$K86)*SIN(Wellpath!$L86))</f>
        <v>-0.87130124396606712</v>
      </c>
      <c r="Q86" s="17">
        <f>-0.5*((Wellpath!$K87-Wellpath!$K86)*SIN(Wellpath!$L86)*SIN(Wellpath!$M86))</f>
        <v>0</v>
      </c>
      <c r="R86" s="17">
        <f>0.5*((Wellpath!$K87-Wellpath!$K86)*SIN(Wellpath!$L86)*COS(Wellpath!$M86))</f>
        <v>0.87130124396606712</v>
      </c>
      <c r="S86" s="17">
        <v>0</v>
      </c>
      <c r="AA86" s="10"/>
      <c r="AB86" s="10"/>
      <c r="AC86" s="10"/>
      <c r="AD86" s="10"/>
      <c r="AE86" s="10"/>
      <c r="AF86" s="10"/>
      <c r="AG86" s="10"/>
      <c r="AH86" s="10"/>
      <c r="AI86" s="10"/>
      <c r="AK86" s="24"/>
      <c r="AL86" s="24"/>
      <c r="AM86" s="24"/>
      <c r="AN86" s="24"/>
      <c r="AO86" s="24"/>
      <c r="AP86" s="24"/>
    </row>
    <row r="87" spans="1:42" x14ac:dyDescent="0.25">
      <c r="A87" s="26">
        <f>Wellpath!E87</f>
        <v>2430</v>
      </c>
      <c r="B87" s="17">
        <f>0.5*(SIN(Wellpath!$L86)*COS(Wellpath!$M86)+SIN(Wellpath!$L87)*COS(Wellpath!$M87))</f>
        <v>4.0648772021412483E-2</v>
      </c>
      <c r="C87" s="17">
        <f>0.5*(SIN(Wellpath!$L86)*SIN(Wellpath!$M86)+SIN(Wellpath!$L87)*SIN(Wellpath!$M87))</f>
        <v>0</v>
      </c>
      <c r="D87" s="17">
        <f>0.5*(COS(Wellpath!$L86)+COS(Wellpath!$L87))</f>
        <v>0.99902106626572151</v>
      </c>
      <c r="E87" s="17">
        <f>0.5*((Wellpath!$K87-Wellpath!$K86)*COS(Wellpath!$L87)*COS(Wellpath!$M87))</f>
        <v>14.995958898309112</v>
      </c>
      <c r="F87" s="17">
        <f>0.5*((Wellpath!$K87-Wellpath!$K86)*COS(Wellpath!$L87)*SIN(Wellpath!$M87))</f>
        <v>0</v>
      </c>
      <c r="G87" s="17">
        <f>0.5*(-(Wellpath!$K87-Wellpath!$K86)*SIN(Wellpath!$L87))</f>
        <v>-0.34816191667630725</v>
      </c>
      <c r="H87" s="17">
        <f>-0.5*((Wellpath!$K87-Wellpath!$K86)*SIN(Wellpath!$L87)*SIN(Wellpath!$M87))</f>
        <v>0</v>
      </c>
      <c r="I87" s="17">
        <f>0.5*((Wellpath!$K87-Wellpath!$K86)*SIN(Wellpath!$L87)*COS(Wellpath!$M87))</f>
        <v>0.34816191667630725</v>
      </c>
      <c r="J87" s="17">
        <v>0</v>
      </c>
      <c r="K87" s="17">
        <f t="shared" si="3"/>
        <v>-1.1605397222543576E-2</v>
      </c>
      <c r="L87" s="17">
        <f t="shared" si="4"/>
        <v>0</v>
      </c>
      <c r="M87" s="17">
        <f t="shared" si="5"/>
        <v>-0.99986529661030377</v>
      </c>
      <c r="N87" s="17">
        <f>0.5*((Wellpath!$K88-Wellpath!$K87)*COS(Wellpath!$L87)*COS(Wellpath!$M87))</f>
        <v>9.9973059322060749</v>
      </c>
      <c r="O87" s="17">
        <f>0.5*((Wellpath!$K88-Wellpath!$K87)*COS(Wellpath!$L87)*SIN(Wellpath!$M87))</f>
        <v>0</v>
      </c>
      <c r="P87" s="17">
        <f>0.5*(-(Wellpath!$K88-Wellpath!$K87)*SIN(Wellpath!$L87))</f>
        <v>-0.23210794445087152</v>
      </c>
      <c r="Q87" s="17">
        <f>-0.5*((Wellpath!$K88-Wellpath!$K87)*SIN(Wellpath!$L87)*SIN(Wellpath!$M87))</f>
        <v>0</v>
      </c>
      <c r="R87" s="17">
        <f>0.5*((Wellpath!$K88-Wellpath!$K87)*SIN(Wellpath!$L87)*COS(Wellpath!$M87))</f>
        <v>0.23210794445087152</v>
      </c>
      <c r="S87" s="17">
        <v>0</v>
      </c>
      <c r="AA87" s="10"/>
      <c r="AB87" s="10"/>
      <c r="AC87" s="10"/>
      <c r="AD87" s="10"/>
      <c r="AE87" s="10"/>
      <c r="AF87" s="10"/>
      <c r="AG87" s="10"/>
      <c r="AH87" s="10"/>
      <c r="AI87" s="10"/>
      <c r="AK87" s="24"/>
      <c r="AL87" s="24"/>
      <c r="AM87" s="24"/>
      <c r="AN87" s="24"/>
      <c r="AO87" s="24"/>
      <c r="AP87" s="24"/>
    </row>
    <row r="88" spans="1:42" x14ac:dyDescent="0.25">
      <c r="A88" s="26">
        <f>Wellpath!E88</f>
        <v>2450</v>
      </c>
      <c r="B88" s="17">
        <f>0.5*(SIN(Wellpath!$L87)*COS(Wellpath!$M87)+SIN(Wellpath!$L88)*COS(Wellpath!$M88))</f>
        <v>1.1605397222543576E-2</v>
      </c>
      <c r="C88" s="17">
        <f>0.5*(SIN(Wellpath!$L87)*SIN(Wellpath!$M87)+SIN(Wellpath!$L88)*SIN(Wellpath!$M88))</f>
        <v>0</v>
      </c>
      <c r="D88" s="17">
        <f>0.5*(COS(Wellpath!$L87)+COS(Wellpath!$L88))</f>
        <v>0.99986529661030377</v>
      </c>
      <c r="E88" s="17">
        <f>0.5*((Wellpath!$K88-Wellpath!$K87)*COS(Wellpath!$L88)*COS(Wellpath!$M88))</f>
        <v>10</v>
      </c>
      <c r="F88" s="17">
        <f>0.5*((Wellpath!$K88-Wellpath!$K87)*COS(Wellpath!$L88)*SIN(Wellpath!$M88))</f>
        <v>0</v>
      </c>
      <c r="G88" s="17">
        <f>0.5*(-(Wellpath!$K88-Wellpath!$K87)*SIN(Wellpath!$L88))</f>
        <v>0</v>
      </c>
      <c r="H88" s="17">
        <f>-0.5*((Wellpath!$K88-Wellpath!$K87)*SIN(Wellpath!$L88)*SIN(Wellpath!$M88))</f>
        <v>0</v>
      </c>
      <c r="I88" s="17">
        <f>0.5*((Wellpath!$K88-Wellpath!$K87)*SIN(Wellpath!$L88)*COS(Wellpath!$M88))</f>
        <v>0</v>
      </c>
      <c r="J88" s="17">
        <v>0</v>
      </c>
      <c r="K88" s="17">
        <f t="shared" si="3"/>
        <v>0</v>
      </c>
      <c r="L88" s="17">
        <f t="shared" si="4"/>
        <v>0</v>
      </c>
      <c r="M88" s="17">
        <f t="shared" si="5"/>
        <v>-1</v>
      </c>
      <c r="N88" s="17">
        <f>0.5*((Wellpath!$K89-Wellpath!$K88)*COS(Wellpath!$L88)*COS(Wellpath!$M88))</f>
        <v>5</v>
      </c>
      <c r="O88" s="17">
        <f>0.5*((Wellpath!$K89-Wellpath!$K88)*COS(Wellpath!$L88)*SIN(Wellpath!$M88))</f>
        <v>0</v>
      </c>
      <c r="P88" s="17">
        <f>0.5*(-(Wellpath!$K89-Wellpath!$K88)*SIN(Wellpath!$L88))</f>
        <v>0</v>
      </c>
      <c r="Q88" s="17">
        <f>-0.5*((Wellpath!$K89-Wellpath!$K88)*SIN(Wellpath!$L88)*SIN(Wellpath!$M88))</f>
        <v>0</v>
      </c>
      <c r="R88" s="17">
        <f>0.5*((Wellpath!$K89-Wellpath!$K88)*SIN(Wellpath!$L88)*COS(Wellpath!$M88))</f>
        <v>0</v>
      </c>
      <c r="S88" s="17">
        <v>0</v>
      </c>
      <c r="AA88" s="10"/>
      <c r="AB88" s="10"/>
      <c r="AC88" s="10"/>
      <c r="AD88" s="10"/>
      <c r="AE88" s="10"/>
      <c r="AF88" s="10"/>
      <c r="AG88" s="10"/>
      <c r="AH88" s="10"/>
      <c r="AI88" s="10"/>
      <c r="AK88" s="24"/>
      <c r="AL88" s="24"/>
      <c r="AM88" s="24"/>
      <c r="AN88" s="24"/>
      <c r="AO88" s="24"/>
      <c r="AP88" s="24"/>
    </row>
    <row r="89" spans="1:42" x14ac:dyDescent="0.25">
      <c r="A89" s="26">
        <f>Wellpath!E89</f>
        <v>2460</v>
      </c>
      <c r="B89" s="17">
        <f>0.5*(SIN(Wellpath!$L88)*COS(Wellpath!$M88)+SIN(Wellpath!$L89)*COS(Wellpath!$M89))</f>
        <v>0</v>
      </c>
      <c r="C89" s="17">
        <f>0.5*(SIN(Wellpath!$L88)*SIN(Wellpath!$M88)+SIN(Wellpath!$L89)*SIN(Wellpath!$M89))</f>
        <v>0</v>
      </c>
      <c r="D89" s="17">
        <f>0.5*(COS(Wellpath!$L88)+COS(Wellpath!$L89))</f>
        <v>1</v>
      </c>
      <c r="E89" s="17">
        <f>0.5*((Wellpath!$K89-Wellpath!$K88)*COS(Wellpath!$L89)*COS(Wellpath!$M89))</f>
        <v>5</v>
      </c>
      <c r="F89" s="17">
        <f>0.5*((Wellpath!$K89-Wellpath!$K88)*COS(Wellpath!$L89)*SIN(Wellpath!$M89))</f>
        <v>0</v>
      </c>
      <c r="G89" s="17">
        <f>0.5*(-(Wellpath!$K89-Wellpath!$K88)*SIN(Wellpath!$L89))</f>
        <v>0</v>
      </c>
      <c r="H89" s="17">
        <f>-0.5*((Wellpath!$K89-Wellpath!$K88)*SIN(Wellpath!$L89)*SIN(Wellpath!$M89))</f>
        <v>0</v>
      </c>
      <c r="I89" s="17">
        <f>0.5*((Wellpath!$K89-Wellpath!$K88)*SIN(Wellpath!$L89)*COS(Wellpath!$M89))</f>
        <v>0</v>
      </c>
      <c r="J89" s="17">
        <v>0</v>
      </c>
      <c r="K89" s="17">
        <f t="shared" si="3"/>
        <v>0</v>
      </c>
      <c r="L89" s="17">
        <f t="shared" si="4"/>
        <v>0</v>
      </c>
      <c r="M89" s="17">
        <f t="shared" si="5"/>
        <v>-1</v>
      </c>
      <c r="N89" s="17">
        <f>0.5*((Wellpath!$K90-Wellpath!$K89)*COS(Wellpath!$L89)*COS(Wellpath!$M89))</f>
        <v>15</v>
      </c>
      <c r="O89" s="17">
        <f>0.5*((Wellpath!$K90-Wellpath!$K89)*COS(Wellpath!$L89)*SIN(Wellpath!$M89))</f>
        <v>0</v>
      </c>
      <c r="P89" s="17">
        <f>0.5*(-(Wellpath!$K90-Wellpath!$K89)*SIN(Wellpath!$L89))</f>
        <v>0</v>
      </c>
      <c r="Q89" s="17">
        <f>-0.5*((Wellpath!$K90-Wellpath!$K89)*SIN(Wellpath!$L89)*SIN(Wellpath!$M89))</f>
        <v>0</v>
      </c>
      <c r="R89" s="17">
        <f>0.5*((Wellpath!$K90-Wellpath!$K89)*SIN(Wellpath!$L89)*COS(Wellpath!$M89))</f>
        <v>0</v>
      </c>
      <c r="S89" s="17">
        <v>0</v>
      </c>
      <c r="AA89" s="10"/>
      <c r="AB89" s="10"/>
      <c r="AC89" s="10"/>
      <c r="AD89" s="10"/>
      <c r="AE89" s="10"/>
      <c r="AF89" s="10"/>
      <c r="AG89" s="10"/>
      <c r="AH89" s="10"/>
      <c r="AI89" s="10"/>
      <c r="AK89" s="24"/>
      <c r="AL89" s="24"/>
      <c r="AM89" s="24"/>
      <c r="AN89" s="24"/>
      <c r="AO89" s="24"/>
      <c r="AP89" s="24"/>
    </row>
    <row r="90" spans="1:42" x14ac:dyDescent="0.25">
      <c r="A90" s="26">
        <f>Wellpath!E90</f>
        <v>2490</v>
      </c>
      <c r="B90" s="17">
        <f>0.5*(SIN(Wellpath!$L89)*COS(Wellpath!$M89)+SIN(Wellpath!$L90)*COS(Wellpath!$M90))</f>
        <v>0</v>
      </c>
      <c r="C90" s="17">
        <f>0.5*(SIN(Wellpath!$L89)*SIN(Wellpath!$M89)+SIN(Wellpath!$L90)*SIN(Wellpath!$M90))</f>
        <v>0</v>
      </c>
      <c r="D90" s="17">
        <f>0.5*(COS(Wellpath!$L89)+COS(Wellpath!$L90))</f>
        <v>1</v>
      </c>
      <c r="E90" s="17">
        <f>0.5*((Wellpath!$K90-Wellpath!$K89)*COS(Wellpath!$L90)*COS(Wellpath!$M90))</f>
        <v>15</v>
      </c>
      <c r="F90" s="17">
        <f>0.5*((Wellpath!$K90-Wellpath!$K89)*COS(Wellpath!$L90)*SIN(Wellpath!$M90))</f>
        <v>0</v>
      </c>
      <c r="G90" s="17">
        <f>0.5*(-(Wellpath!$K90-Wellpath!$K89)*SIN(Wellpath!$L90))</f>
        <v>0</v>
      </c>
      <c r="H90" s="17">
        <f>-0.5*((Wellpath!$K90-Wellpath!$K89)*SIN(Wellpath!$L90)*SIN(Wellpath!$M90))</f>
        <v>0</v>
      </c>
      <c r="I90" s="17">
        <f>0.5*((Wellpath!$K90-Wellpath!$K89)*SIN(Wellpath!$L90)*COS(Wellpath!$M90))</f>
        <v>0</v>
      </c>
      <c r="J90" s="17">
        <v>0</v>
      </c>
      <c r="K90" s="17">
        <f t="shared" si="3"/>
        <v>0</v>
      </c>
      <c r="L90" s="17">
        <f t="shared" si="4"/>
        <v>0</v>
      </c>
      <c r="M90" s="17">
        <f t="shared" si="5"/>
        <v>-1</v>
      </c>
      <c r="N90" s="17">
        <f>0.5*((Wellpath!$K91-Wellpath!$K90)*COS(Wellpath!$L90)*COS(Wellpath!$M90))</f>
        <v>15</v>
      </c>
      <c r="O90" s="17">
        <f>0.5*((Wellpath!$K91-Wellpath!$K90)*COS(Wellpath!$L90)*SIN(Wellpath!$M90))</f>
        <v>0</v>
      </c>
      <c r="P90" s="17">
        <f>0.5*(-(Wellpath!$K91-Wellpath!$K90)*SIN(Wellpath!$L90))</f>
        <v>0</v>
      </c>
      <c r="Q90" s="17">
        <f>-0.5*((Wellpath!$K91-Wellpath!$K90)*SIN(Wellpath!$L90)*SIN(Wellpath!$M90))</f>
        <v>0</v>
      </c>
      <c r="R90" s="17">
        <f>0.5*((Wellpath!$K91-Wellpath!$K90)*SIN(Wellpath!$L90)*COS(Wellpath!$M90))</f>
        <v>0</v>
      </c>
      <c r="S90" s="17">
        <v>0</v>
      </c>
      <c r="AA90" s="10"/>
      <c r="AB90" s="10"/>
      <c r="AC90" s="10"/>
      <c r="AD90" s="10"/>
      <c r="AE90" s="10"/>
      <c r="AF90" s="10"/>
      <c r="AG90" s="10"/>
      <c r="AH90" s="10"/>
      <c r="AI90" s="10"/>
      <c r="AK90" s="24"/>
      <c r="AL90" s="24"/>
      <c r="AM90" s="24"/>
      <c r="AN90" s="24"/>
      <c r="AO90" s="24"/>
      <c r="AP90" s="24"/>
    </row>
    <row r="91" spans="1:42" x14ac:dyDescent="0.25">
      <c r="A91" s="26">
        <f>Wellpath!E91</f>
        <v>2520</v>
      </c>
      <c r="B91" s="17">
        <f>0.5*(SIN(Wellpath!$L90)*COS(Wellpath!$M90)+SIN(Wellpath!$L91)*COS(Wellpath!$M91))</f>
        <v>0</v>
      </c>
      <c r="C91" s="17">
        <f>0.5*(SIN(Wellpath!$L90)*SIN(Wellpath!$M90)+SIN(Wellpath!$L91)*SIN(Wellpath!$M91))</f>
        <v>0</v>
      </c>
      <c r="D91" s="17">
        <f>0.5*(COS(Wellpath!$L90)+COS(Wellpath!$L91))</f>
        <v>1</v>
      </c>
      <c r="E91" s="17">
        <f>0.5*((Wellpath!$K91-Wellpath!$K90)*COS(Wellpath!$L91)*COS(Wellpath!$M91))</f>
        <v>15</v>
      </c>
      <c r="F91" s="17">
        <f>0.5*((Wellpath!$K91-Wellpath!$K90)*COS(Wellpath!$L91)*SIN(Wellpath!$M91))</f>
        <v>0</v>
      </c>
      <c r="G91" s="17">
        <f>0.5*(-(Wellpath!$K91-Wellpath!$K90)*SIN(Wellpath!$L91))</f>
        <v>0</v>
      </c>
      <c r="H91" s="17">
        <f>-0.5*((Wellpath!$K91-Wellpath!$K90)*SIN(Wellpath!$L91)*SIN(Wellpath!$M91))</f>
        <v>0</v>
      </c>
      <c r="I91" s="17">
        <f>0.5*((Wellpath!$K91-Wellpath!$K90)*SIN(Wellpath!$L91)*COS(Wellpath!$M91))</f>
        <v>0</v>
      </c>
      <c r="J91" s="17">
        <v>0</v>
      </c>
      <c r="K91" s="17">
        <f t="shared" si="3"/>
        <v>0</v>
      </c>
      <c r="L91" s="17">
        <f t="shared" si="4"/>
        <v>0</v>
      </c>
      <c r="M91" s="17">
        <f t="shared" si="5"/>
        <v>-1</v>
      </c>
      <c r="N91" s="17">
        <f>0.5*((Wellpath!$K92-Wellpath!$K91)*COS(Wellpath!$L91)*COS(Wellpath!$M91))</f>
        <v>15</v>
      </c>
      <c r="O91" s="17">
        <f>0.5*((Wellpath!$K92-Wellpath!$K91)*COS(Wellpath!$L91)*SIN(Wellpath!$M91))</f>
        <v>0</v>
      </c>
      <c r="P91" s="17">
        <f>0.5*(-(Wellpath!$K92-Wellpath!$K91)*SIN(Wellpath!$L91))</f>
        <v>0</v>
      </c>
      <c r="Q91" s="17">
        <f>-0.5*((Wellpath!$K92-Wellpath!$K91)*SIN(Wellpath!$L91)*SIN(Wellpath!$M91))</f>
        <v>0</v>
      </c>
      <c r="R91" s="17">
        <f>0.5*((Wellpath!$K92-Wellpath!$K91)*SIN(Wellpath!$L91)*COS(Wellpath!$M91))</f>
        <v>0</v>
      </c>
      <c r="S91" s="17">
        <v>0</v>
      </c>
      <c r="AA91" s="10"/>
      <c r="AB91" s="10"/>
      <c r="AC91" s="10"/>
      <c r="AD91" s="10"/>
      <c r="AE91" s="10"/>
      <c r="AF91" s="10"/>
      <c r="AG91" s="10"/>
      <c r="AH91" s="10"/>
      <c r="AI91" s="10"/>
      <c r="AK91" s="24"/>
      <c r="AL91" s="24"/>
      <c r="AM91" s="24"/>
      <c r="AN91" s="24"/>
      <c r="AO91" s="24"/>
      <c r="AP91" s="24"/>
    </row>
    <row r="92" spans="1:42" x14ac:dyDescent="0.25">
      <c r="A92" s="26">
        <f>Wellpath!E92</f>
        <v>2550</v>
      </c>
      <c r="B92" s="17">
        <f>0.5*(SIN(Wellpath!$L91)*COS(Wellpath!$M91)+SIN(Wellpath!$L92)*COS(Wellpath!$M92))</f>
        <v>0</v>
      </c>
      <c r="C92" s="17">
        <f>0.5*(SIN(Wellpath!$L91)*SIN(Wellpath!$M91)+SIN(Wellpath!$L92)*SIN(Wellpath!$M92))</f>
        <v>0</v>
      </c>
      <c r="D92" s="17">
        <f>0.5*(COS(Wellpath!$L91)+COS(Wellpath!$L92))</f>
        <v>1</v>
      </c>
      <c r="E92" s="17">
        <f>0.5*((Wellpath!$K92-Wellpath!$K91)*COS(Wellpath!$L92)*COS(Wellpath!$M92))</f>
        <v>15</v>
      </c>
      <c r="F92" s="17">
        <f>0.5*((Wellpath!$K92-Wellpath!$K91)*COS(Wellpath!$L92)*SIN(Wellpath!$M92))</f>
        <v>0</v>
      </c>
      <c r="G92" s="17">
        <f>0.5*(-(Wellpath!$K92-Wellpath!$K91)*SIN(Wellpath!$L92))</f>
        <v>0</v>
      </c>
      <c r="H92" s="17">
        <f>-0.5*((Wellpath!$K92-Wellpath!$K91)*SIN(Wellpath!$L92)*SIN(Wellpath!$M92))</f>
        <v>0</v>
      </c>
      <c r="I92" s="17">
        <f>0.5*((Wellpath!$K92-Wellpath!$K91)*SIN(Wellpath!$L92)*COS(Wellpath!$M92))</f>
        <v>0</v>
      </c>
      <c r="J92" s="17">
        <v>0</v>
      </c>
      <c r="K92" s="17">
        <f t="shared" si="3"/>
        <v>0</v>
      </c>
      <c r="L92" s="17">
        <f t="shared" si="4"/>
        <v>0</v>
      </c>
      <c r="M92" s="17">
        <f t="shared" si="5"/>
        <v>-1</v>
      </c>
      <c r="N92" s="17">
        <f>0.5*((Wellpath!$K93-Wellpath!$K92)*COS(Wellpath!$L92)*COS(Wellpath!$M92))</f>
        <v>15</v>
      </c>
      <c r="O92" s="17">
        <f>0.5*((Wellpath!$K93-Wellpath!$K92)*COS(Wellpath!$L92)*SIN(Wellpath!$M92))</f>
        <v>0</v>
      </c>
      <c r="P92" s="17">
        <f>0.5*(-(Wellpath!$K93-Wellpath!$K92)*SIN(Wellpath!$L92))</f>
        <v>0</v>
      </c>
      <c r="Q92" s="17">
        <f>-0.5*((Wellpath!$K93-Wellpath!$K92)*SIN(Wellpath!$L92)*SIN(Wellpath!$M92))</f>
        <v>0</v>
      </c>
      <c r="R92" s="17">
        <f>0.5*((Wellpath!$K93-Wellpath!$K92)*SIN(Wellpath!$L92)*COS(Wellpath!$M92))</f>
        <v>0</v>
      </c>
      <c r="S92" s="17">
        <v>0</v>
      </c>
      <c r="AA92" s="10"/>
      <c r="AB92" s="10"/>
      <c r="AC92" s="10"/>
      <c r="AD92" s="10"/>
      <c r="AE92" s="10"/>
      <c r="AF92" s="10"/>
      <c r="AG92" s="10"/>
      <c r="AH92" s="10"/>
      <c r="AI92" s="10"/>
      <c r="AK92" s="24"/>
      <c r="AL92" s="24"/>
      <c r="AM92" s="24"/>
      <c r="AN92" s="24"/>
      <c r="AO92" s="24"/>
      <c r="AP92" s="24"/>
    </row>
    <row r="93" spans="1:42" x14ac:dyDescent="0.25">
      <c r="A93" s="26">
        <f>Wellpath!E93</f>
        <v>2580</v>
      </c>
      <c r="B93" s="17">
        <f>0.5*(SIN(Wellpath!$L92)*COS(Wellpath!$M92)+SIN(Wellpath!$L93)*COS(Wellpath!$M93))</f>
        <v>0</v>
      </c>
      <c r="C93" s="17">
        <f>0.5*(SIN(Wellpath!$L92)*SIN(Wellpath!$M92)+SIN(Wellpath!$L93)*SIN(Wellpath!$M93))</f>
        <v>0</v>
      </c>
      <c r="D93" s="17">
        <f>0.5*(COS(Wellpath!$L92)+COS(Wellpath!$L93))</f>
        <v>1</v>
      </c>
      <c r="E93" s="17">
        <f>0.5*((Wellpath!$K93-Wellpath!$K92)*COS(Wellpath!$L93)*COS(Wellpath!$M93))</f>
        <v>15</v>
      </c>
      <c r="F93" s="17">
        <f>0.5*((Wellpath!$K93-Wellpath!$K92)*COS(Wellpath!$L93)*SIN(Wellpath!$M93))</f>
        <v>0</v>
      </c>
      <c r="G93" s="17">
        <f>0.5*(-(Wellpath!$K93-Wellpath!$K92)*SIN(Wellpath!$L93))</f>
        <v>0</v>
      </c>
      <c r="H93" s="17">
        <f>-0.5*((Wellpath!$K93-Wellpath!$K92)*SIN(Wellpath!$L93)*SIN(Wellpath!$M93))</f>
        <v>0</v>
      </c>
      <c r="I93" s="17">
        <f>0.5*((Wellpath!$K93-Wellpath!$K92)*SIN(Wellpath!$L93)*COS(Wellpath!$M93))</f>
        <v>0</v>
      </c>
      <c r="J93" s="17">
        <v>0</v>
      </c>
      <c r="K93" s="17">
        <f t="shared" si="3"/>
        <v>0</v>
      </c>
      <c r="L93" s="17">
        <f t="shared" si="4"/>
        <v>0</v>
      </c>
      <c r="M93" s="17">
        <f t="shared" si="5"/>
        <v>-1</v>
      </c>
      <c r="N93" s="17">
        <f>0.5*((Wellpath!$K94-Wellpath!$K93)*COS(Wellpath!$L93)*COS(Wellpath!$M93))</f>
        <v>15</v>
      </c>
      <c r="O93" s="17">
        <f>0.5*((Wellpath!$K94-Wellpath!$K93)*COS(Wellpath!$L93)*SIN(Wellpath!$M93))</f>
        <v>0</v>
      </c>
      <c r="P93" s="17">
        <f>0.5*(-(Wellpath!$K94-Wellpath!$K93)*SIN(Wellpath!$L93))</f>
        <v>0</v>
      </c>
      <c r="Q93" s="17">
        <f>-0.5*((Wellpath!$K94-Wellpath!$K93)*SIN(Wellpath!$L93)*SIN(Wellpath!$M93))</f>
        <v>0</v>
      </c>
      <c r="R93" s="17">
        <f>0.5*((Wellpath!$K94-Wellpath!$K93)*SIN(Wellpath!$L93)*COS(Wellpath!$M93))</f>
        <v>0</v>
      </c>
      <c r="S93" s="17">
        <v>0</v>
      </c>
      <c r="AA93" s="10"/>
      <c r="AB93" s="10"/>
      <c r="AC93" s="10"/>
      <c r="AD93" s="10"/>
      <c r="AE93" s="10"/>
      <c r="AF93" s="10"/>
      <c r="AG93" s="10"/>
      <c r="AH93" s="10"/>
      <c r="AI93" s="10"/>
      <c r="AK93" s="24"/>
      <c r="AL93" s="24"/>
      <c r="AM93" s="24"/>
      <c r="AN93" s="24"/>
      <c r="AO93" s="24"/>
      <c r="AP93" s="24"/>
    </row>
    <row r="94" spans="1:42" x14ac:dyDescent="0.25">
      <c r="A94" s="26">
        <f>Wellpath!E94</f>
        <v>2610</v>
      </c>
      <c r="B94" s="17">
        <f>0.5*(SIN(Wellpath!$L93)*COS(Wellpath!$M93)+SIN(Wellpath!$L94)*COS(Wellpath!$M94))</f>
        <v>0</v>
      </c>
      <c r="C94" s="17">
        <f>0.5*(SIN(Wellpath!$L93)*SIN(Wellpath!$M93)+SIN(Wellpath!$L94)*SIN(Wellpath!$M94))</f>
        <v>0</v>
      </c>
      <c r="D94" s="17">
        <f>0.5*(COS(Wellpath!$L93)+COS(Wellpath!$L94))</f>
        <v>1</v>
      </c>
      <c r="E94" s="17">
        <f>0.5*((Wellpath!$K94-Wellpath!$K93)*COS(Wellpath!$L94)*COS(Wellpath!$M94))</f>
        <v>15</v>
      </c>
      <c r="F94" s="17">
        <f>0.5*((Wellpath!$K94-Wellpath!$K93)*COS(Wellpath!$L94)*SIN(Wellpath!$M94))</f>
        <v>0</v>
      </c>
      <c r="G94" s="17">
        <f>0.5*(-(Wellpath!$K94-Wellpath!$K93)*SIN(Wellpath!$L94))</f>
        <v>0</v>
      </c>
      <c r="H94" s="17">
        <f>-0.5*((Wellpath!$K94-Wellpath!$K93)*SIN(Wellpath!$L94)*SIN(Wellpath!$M94))</f>
        <v>0</v>
      </c>
      <c r="I94" s="17">
        <f>0.5*((Wellpath!$K94-Wellpath!$K93)*SIN(Wellpath!$L94)*COS(Wellpath!$M94))</f>
        <v>0</v>
      </c>
      <c r="J94" s="17">
        <v>0</v>
      </c>
      <c r="K94" s="17">
        <f t="shared" si="3"/>
        <v>0</v>
      </c>
      <c r="L94" s="17">
        <f t="shared" si="4"/>
        <v>0</v>
      </c>
      <c r="M94" s="17">
        <f t="shared" si="5"/>
        <v>-1</v>
      </c>
      <c r="N94" s="17">
        <f>0.5*((Wellpath!$K95-Wellpath!$K94)*COS(Wellpath!$L94)*COS(Wellpath!$M94))</f>
        <v>15</v>
      </c>
      <c r="O94" s="17">
        <f>0.5*((Wellpath!$K95-Wellpath!$K94)*COS(Wellpath!$L94)*SIN(Wellpath!$M94))</f>
        <v>0</v>
      </c>
      <c r="P94" s="17">
        <f>0.5*(-(Wellpath!$K95-Wellpath!$K94)*SIN(Wellpath!$L94))</f>
        <v>0</v>
      </c>
      <c r="Q94" s="17">
        <f>-0.5*((Wellpath!$K95-Wellpath!$K94)*SIN(Wellpath!$L94)*SIN(Wellpath!$M94))</f>
        <v>0</v>
      </c>
      <c r="R94" s="17">
        <f>0.5*((Wellpath!$K95-Wellpath!$K94)*SIN(Wellpath!$L94)*COS(Wellpath!$M94))</f>
        <v>0</v>
      </c>
      <c r="S94" s="17">
        <v>0</v>
      </c>
      <c r="AA94" s="10"/>
      <c r="AB94" s="10"/>
      <c r="AC94" s="10"/>
      <c r="AD94" s="10"/>
      <c r="AE94" s="10"/>
      <c r="AF94" s="10"/>
      <c r="AG94" s="10"/>
      <c r="AH94" s="10"/>
      <c r="AI94" s="10"/>
      <c r="AK94" s="24"/>
      <c r="AL94" s="24"/>
      <c r="AM94" s="24"/>
      <c r="AN94" s="24"/>
      <c r="AO94" s="24"/>
      <c r="AP94" s="24"/>
    </row>
    <row r="95" spans="1:42" x14ac:dyDescent="0.25">
      <c r="A95" s="26">
        <f>Wellpath!E95</f>
        <v>2640</v>
      </c>
      <c r="B95" s="17">
        <f>0.5*(SIN(Wellpath!$L94)*COS(Wellpath!$M94)+SIN(Wellpath!$L95)*COS(Wellpath!$M95))</f>
        <v>0</v>
      </c>
      <c r="C95" s="17">
        <f>0.5*(SIN(Wellpath!$L94)*SIN(Wellpath!$M94)+SIN(Wellpath!$L95)*SIN(Wellpath!$M95))</f>
        <v>0</v>
      </c>
      <c r="D95" s="17">
        <f>0.5*(COS(Wellpath!$L94)+COS(Wellpath!$L95))</f>
        <v>1</v>
      </c>
      <c r="E95" s="17">
        <f>0.5*((Wellpath!$K95-Wellpath!$K94)*COS(Wellpath!$L95)*COS(Wellpath!$M95))</f>
        <v>15</v>
      </c>
      <c r="F95" s="17">
        <f>0.5*((Wellpath!$K95-Wellpath!$K94)*COS(Wellpath!$L95)*SIN(Wellpath!$M95))</f>
        <v>0</v>
      </c>
      <c r="G95" s="17">
        <f>0.5*(-(Wellpath!$K95-Wellpath!$K94)*SIN(Wellpath!$L95))</f>
        <v>0</v>
      </c>
      <c r="H95" s="17">
        <f>-0.5*((Wellpath!$K95-Wellpath!$K94)*SIN(Wellpath!$L95)*SIN(Wellpath!$M95))</f>
        <v>0</v>
      </c>
      <c r="I95" s="17">
        <f>0.5*((Wellpath!$K95-Wellpath!$K94)*SIN(Wellpath!$L95)*COS(Wellpath!$M95))</f>
        <v>0</v>
      </c>
      <c r="J95" s="17">
        <v>0</v>
      </c>
      <c r="K95" s="17">
        <f t="shared" si="3"/>
        <v>0</v>
      </c>
      <c r="L95" s="17">
        <f t="shared" si="4"/>
        <v>0</v>
      </c>
      <c r="M95" s="17">
        <f t="shared" si="5"/>
        <v>-1</v>
      </c>
      <c r="N95" s="17">
        <f>0.5*((Wellpath!$K96-Wellpath!$K95)*COS(Wellpath!$L95)*COS(Wellpath!$M95))</f>
        <v>15</v>
      </c>
      <c r="O95" s="17">
        <f>0.5*((Wellpath!$K96-Wellpath!$K95)*COS(Wellpath!$L95)*SIN(Wellpath!$M95))</f>
        <v>0</v>
      </c>
      <c r="P95" s="17">
        <f>0.5*(-(Wellpath!$K96-Wellpath!$K95)*SIN(Wellpath!$L95))</f>
        <v>0</v>
      </c>
      <c r="Q95" s="17">
        <f>-0.5*((Wellpath!$K96-Wellpath!$K95)*SIN(Wellpath!$L95)*SIN(Wellpath!$M95))</f>
        <v>0</v>
      </c>
      <c r="R95" s="17">
        <f>0.5*((Wellpath!$K96-Wellpath!$K95)*SIN(Wellpath!$L95)*COS(Wellpath!$M95))</f>
        <v>0</v>
      </c>
      <c r="S95" s="17">
        <v>0</v>
      </c>
      <c r="AA95" s="10"/>
      <c r="AB95" s="10"/>
      <c r="AC95" s="10"/>
      <c r="AD95" s="10"/>
      <c r="AE95" s="10"/>
      <c r="AF95" s="10"/>
      <c r="AG95" s="10"/>
      <c r="AH95" s="10"/>
      <c r="AI95" s="10"/>
      <c r="AK95" s="24"/>
      <c r="AL95" s="24"/>
      <c r="AM95" s="24"/>
      <c r="AN95" s="24"/>
      <c r="AO95" s="24"/>
      <c r="AP95" s="24"/>
    </row>
    <row r="96" spans="1:42" x14ac:dyDescent="0.25">
      <c r="A96" s="26">
        <f>Wellpath!E96</f>
        <v>2670</v>
      </c>
      <c r="B96" s="17">
        <f>0.5*(SIN(Wellpath!$L95)*COS(Wellpath!$M95)+SIN(Wellpath!$L96)*COS(Wellpath!$M96))</f>
        <v>0</v>
      </c>
      <c r="C96" s="17">
        <f>0.5*(SIN(Wellpath!$L95)*SIN(Wellpath!$M95)+SIN(Wellpath!$L96)*SIN(Wellpath!$M96))</f>
        <v>0</v>
      </c>
      <c r="D96" s="17">
        <f>0.5*(COS(Wellpath!$L95)+COS(Wellpath!$L96))</f>
        <v>1</v>
      </c>
      <c r="E96" s="17">
        <f>0.5*((Wellpath!$K96-Wellpath!$K95)*COS(Wellpath!$L96)*COS(Wellpath!$M96))</f>
        <v>15</v>
      </c>
      <c r="F96" s="17">
        <f>0.5*((Wellpath!$K96-Wellpath!$K95)*COS(Wellpath!$L96)*SIN(Wellpath!$M96))</f>
        <v>0</v>
      </c>
      <c r="G96" s="17">
        <f>0.5*(-(Wellpath!$K96-Wellpath!$K95)*SIN(Wellpath!$L96))</f>
        <v>0</v>
      </c>
      <c r="H96" s="17">
        <f>-0.5*((Wellpath!$K96-Wellpath!$K95)*SIN(Wellpath!$L96)*SIN(Wellpath!$M96))</f>
        <v>0</v>
      </c>
      <c r="I96" s="17">
        <f>0.5*((Wellpath!$K96-Wellpath!$K95)*SIN(Wellpath!$L96)*COS(Wellpath!$M96))</f>
        <v>0</v>
      </c>
      <c r="J96" s="17">
        <v>0</v>
      </c>
      <c r="K96" s="17">
        <f t="shared" si="3"/>
        <v>0</v>
      </c>
      <c r="L96" s="17">
        <f t="shared" si="4"/>
        <v>0</v>
      </c>
      <c r="M96" s="17">
        <f t="shared" si="5"/>
        <v>-1</v>
      </c>
      <c r="N96" s="17">
        <f>0.5*((Wellpath!$K97-Wellpath!$K96)*COS(Wellpath!$L96)*COS(Wellpath!$M96))</f>
        <v>15</v>
      </c>
      <c r="O96" s="17">
        <f>0.5*((Wellpath!$K97-Wellpath!$K96)*COS(Wellpath!$L96)*SIN(Wellpath!$M96))</f>
        <v>0</v>
      </c>
      <c r="P96" s="17">
        <f>0.5*(-(Wellpath!$K97-Wellpath!$K96)*SIN(Wellpath!$L96))</f>
        <v>0</v>
      </c>
      <c r="Q96" s="17">
        <f>-0.5*((Wellpath!$K97-Wellpath!$K96)*SIN(Wellpath!$L96)*SIN(Wellpath!$M96))</f>
        <v>0</v>
      </c>
      <c r="R96" s="17">
        <f>0.5*((Wellpath!$K97-Wellpath!$K96)*SIN(Wellpath!$L96)*COS(Wellpath!$M96))</f>
        <v>0</v>
      </c>
      <c r="S96" s="17">
        <v>0</v>
      </c>
      <c r="AA96" s="10"/>
      <c r="AB96" s="10"/>
      <c r="AC96" s="10"/>
      <c r="AD96" s="10"/>
      <c r="AE96" s="10"/>
      <c r="AF96" s="10"/>
      <c r="AG96" s="10"/>
      <c r="AH96" s="10"/>
      <c r="AI96" s="10"/>
      <c r="AK96" s="24"/>
      <c r="AL96" s="24"/>
      <c r="AM96" s="24"/>
      <c r="AN96" s="24"/>
      <c r="AO96" s="24"/>
      <c r="AP96" s="24"/>
    </row>
    <row r="97" spans="1:42" x14ac:dyDescent="0.25">
      <c r="A97" s="26">
        <f>Wellpath!E97</f>
        <v>2700</v>
      </c>
      <c r="B97" s="17">
        <f>0.5*(SIN(Wellpath!$L96)*COS(Wellpath!$M96)+SIN(Wellpath!$L97)*COS(Wellpath!$M97))</f>
        <v>0</v>
      </c>
      <c r="C97" s="17">
        <f>0.5*(SIN(Wellpath!$L96)*SIN(Wellpath!$M96)+SIN(Wellpath!$L97)*SIN(Wellpath!$M97))</f>
        <v>0</v>
      </c>
      <c r="D97" s="17">
        <f>0.5*(COS(Wellpath!$L96)+COS(Wellpath!$L97))</f>
        <v>1</v>
      </c>
      <c r="E97" s="17">
        <f>0.5*((Wellpath!$K97-Wellpath!$K96)*COS(Wellpath!$L97)*COS(Wellpath!$M97))</f>
        <v>15</v>
      </c>
      <c r="F97" s="17">
        <f>0.5*((Wellpath!$K97-Wellpath!$K96)*COS(Wellpath!$L97)*SIN(Wellpath!$M97))</f>
        <v>0</v>
      </c>
      <c r="G97" s="17">
        <f>0.5*(-(Wellpath!$K97-Wellpath!$K96)*SIN(Wellpath!$L97))</f>
        <v>0</v>
      </c>
      <c r="H97" s="17">
        <f>-0.5*((Wellpath!$K97-Wellpath!$K96)*SIN(Wellpath!$L97)*SIN(Wellpath!$M97))</f>
        <v>0</v>
      </c>
      <c r="I97" s="17">
        <f>0.5*((Wellpath!$K97-Wellpath!$K96)*SIN(Wellpath!$L97)*COS(Wellpath!$M97))</f>
        <v>0</v>
      </c>
      <c r="J97" s="17">
        <v>0</v>
      </c>
      <c r="K97" s="17">
        <f t="shared" si="3"/>
        <v>0</v>
      </c>
      <c r="L97" s="17">
        <f t="shared" si="4"/>
        <v>0</v>
      </c>
      <c r="M97" s="17">
        <f t="shared" si="5"/>
        <v>-1</v>
      </c>
      <c r="N97" s="17">
        <f>0.5*((Wellpath!$K98-Wellpath!$K97)*COS(Wellpath!$L97)*COS(Wellpath!$M97))</f>
        <v>15</v>
      </c>
      <c r="O97" s="17">
        <f>0.5*((Wellpath!$K98-Wellpath!$K97)*COS(Wellpath!$L97)*SIN(Wellpath!$M97))</f>
        <v>0</v>
      </c>
      <c r="P97" s="17">
        <f>0.5*(-(Wellpath!$K98-Wellpath!$K97)*SIN(Wellpath!$L97))</f>
        <v>0</v>
      </c>
      <c r="Q97" s="17">
        <f>-0.5*((Wellpath!$K98-Wellpath!$K97)*SIN(Wellpath!$L97)*SIN(Wellpath!$M97))</f>
        <v>0</v>
      </c>
      <c r="R97" s="17">
        <f>0.5*((Wellpath!$K98-Wellpath!$K97)*SIN(Wellpath!$L97)*COS(Wellpath!$M97))</f>
        <v>0</v>
      </c>
      <c r="S97" s="17">
        <v>0</v>
      </c>
      <c r="AA97" s="10"/>
      <c r="AB97" s="10"/>
      <c r="AC97" s="10"/>
      <c r="AD97" s="10"/>
      <c r="AE97" s="10"/>
      <c r="AF97" s="10"/>
      <c r="AG97" s="10"/>
      <c r="AH97" s="10"/>
      <c r="AI97" s="10"/>
      <c r="AK97" s="24"/>
      <c r="AL97" s="24"/>
      <c r="AM97" s="24"/>
      <c r="AN97" s="24"/>
      <c r="AO97" s="24"/>
      <c r="AP97" s="24"/>
    </row>
    <row r="98" spans="1:42" x14ac:dyDescent="0.25">
      <c r="A98" s="26">
        <f>Wellpath!E98</f>
        <v>2730</v>
      </c>
      <c r="B98" s="17">
        <f>0.5*(SIN(Wellpath!$L97)*COS(Wellpath!$M97)+SIN(Wellpath!$L98)*COS(Wellpath!$M98))</f>
        <v>0</v>
      </c>
      <c r="C98" s="17">
        <f>0.5*(SIN(Wellpath!$L97)*SIN(Wellpath!$M97)+SIN(Wellpath!$L98)*SIN(Wellpath!$M98))</f>
        <v>0</v>
      </c>
      <c r="D98" s="17">
        <f>0.5*(COS(Wellpath!$L97)+COS(Wellpath!$L98))</f>
        <v>1</v>
      </c>
      <c r="E98" s="17">
        <f>0.5*((Wellpath!$K98-Wellpath!$K97)*COS(Wellpath!$L98)*COS(Wellpath!$M98))</f>
        <v>15</v>
      </c>
      <c r="F98" s="17">
        <f>0.5*((Wellpath!$K98-Wellpath!$K97)*COS(Wellpath!$L98)*SIN(Wellpath!$M98))</f>
        <v>0</v>
      </c>
      <c r="G98" s="17">
        <f>0.5*(-(Wellpath!$K98-Wellpath!$K97)*SIN(Wellpath!$L98))</f>
        <v>0</v>
      </c>
      <c r="H98" s="17">
        <f>-0.5*((Wellpath!$K98-Wellpath!$K97)*SIN(Wellpath!$L98)*SIN(Wellpath!$M98))</f>
        <v>0</v>
      </c>
      <c r="I98" s="17">
        <f>0.5*((Wellpath!$K98-Wellpath!$K97)*SIN(Wellpath!$L98)*COS(Wellpath!$M98))</f>
        <v>0</v>
      </c>
      <c r="J98" s="17">
        <v>0</v>
      </c>
      <c r="K98" s="17">
        <f t="shared" si="3"/>
        <v>0</v>
      </c>
      <c r="L98" s="17">
        <f t="shared" si="4"/>
        <v>0</v>
      </c>
      <c r="M98" s="17">
        <f t="shared" si="5"/>
        <v>-1</v>
      </c>
      <c r="N98" s="17">
        <f>0.5*((Wellpath!$K99-Wellpath!$K98)*COS(Wellpath!$L98)*COS(Wellpath!$M98))</f>
        <v>15</v>
      </c>
      <c r="O98" s="17">
        <f>0.5*((Wellpath!$K99-Wellpath!$K98)*COS(Wellpath!$L98)*SIN(Wellpath!$M98))</f>
        <v>0</v>
      </c>
      <c r="P98" s="17">
        <f>0.5*(-(Wellpath!$K99-Wellpath!$K98)*SIN(Wellpath!$L98))</f>
        <v>0</v>
      </c>
      <c r="Q98" s="17">
        <f>-0.5*((Wellpath!$K99-Wellpath!$K98)*SIN(Wellpath!$L98)*SIN(Wellpath!$M98))</f>
        <v>0</v>
      </c>
      <c r="R98" s="17">
        <f>0.5*((Wellpath!$K99-Wellpath!$K98)*SIN(Wellpath!$L98)*COS(Wellpath!$M98))</f>
        <v>0</v>
      </c>
      <c r="S98" s="17">
        <v>0</v>
      </c>
      <c r="AA98" s="10"/>
      <c r="AB98" s="10"/>
      <c r="AC98" s="10"/>
      <c r="AD98" s="10"/>
      <c r="AE98" s="10"/>
      <c r="AF98" s="10"/>
      <c r="AG98" s="10"/>
      <c r="AH98" s="10"/>
      <c r="AI98" s="10"/>
      <c r="AK98" s="24"/>
      <c r="AL98" s="24"/>
      <c r="AM98" s="24"/>
      <c r="AN98" s="24"/>
      <c r="AO98" s="24"/>
      <c r="AP98" s="24"/>
    </row>
    <row r="99" spans="1:42" x14ac:dyDescent="0.25">
      <c r="A99" s="26">
        <f>Wellpath!E99</f>
        <v>2760</v>
      </c>
      <c r="B99" s="17">
        <f>0.5*(SIN(Wellpath!$L98)*COS(Wellpath!$M98)+SIN(Wellpath!$L99)*COS(Wellpath!$M99))</f>
        <v>0</v>
      </c>
      <c r="C99" s="17">
        <f>0.5*(SIN(Wellpath!$L98)*SIN(Wellpath!$M98)+SIN(Wellpath!$L99)*SIN(Wellpath!$M99))</f>
        <v>0</v>
      </c>
      <c r="D99" s="17">
        <f>0.5*(COS(Wellpath!$L98)+COS(Wellpath!$L99))</f>
        <v>1</v>
      </c>
      <c r="E99" s="17">
        <f>0.5*((Wellpath!$K99-Wellpath!$K98)*COS(Wellpath!$L99)*COS(Wellpath!$M99))</f>
        <v>15</v>
      </c>
      <c r="F99" s="17">
        <f>0.5*((Wellpath!$K99-Wellpath!$K98)*COS(Wellpath!$L99)*SIN(Wellpath!$M99))</f>
        <v>0</v>
      </c>
      <c r="G99" s="17">
        <f>0.5*(-(Wellpath!$K99-Wellpath!$K98)*SIN(Wellpath!$L99))</f>
        <v>0</v>
      </c>
      <c r="H99" s="17">
        <f>-0.5*((Wellpath!$K99-Wellpath!$K98)*SIN(Wellpath!$L99)*SIN(Wellpath!$M99))</f>
        <v>0</v>
      </c>
      <c r="I99" s="17">
        <f>0.5*((Wellpath!$K99-Wellpath!$K98)*SIN(Wellpath!$L99)*COS(Wellpath!$M99))</f>
        <v>0</v>
      </c>
      <c r="J99" s="17">
        <v>0</v>
      </c>
      <c r="K99" s="17">
        <f t="shared" si="3"/>
        <v>0</v>
      </c>
      <c r="L99" s="17">
        <f t="shared" si="4"/>
        <v>0</v>
      </c>
      <c r="M99" s="17">
        <f t="shared" si="5"/>
        <v>-1</v>
      </c>
      <c r="N99" s="17">
        <f>0.5*((Wellpath!$K100-Wellpath!$K99)*COS(Wellpath!$L99)*COS(Wellpath!$M99))</f>
        <v>15</v>
      </c>
      <c r="O99" s="17">
        <f>0.5*((Wellpath!$K100-Wellpath!$K99)*COS(Wellpath!$L99)*SIN(Wellpath!$M99))</f>
        <v>0</v>
      </c>
      <c r="P99" s="17">
        <f>0.5*(-(Wellpath!$K100-Wellpath!$K99)*SIN(Wellpath!$L99))</f>
        <v>0</v>
      </c>
      <c r="Q99" s="17">
        <f>-0.5*((Wellpath!$K100-Wellpath!$K99)*SIN(Wellpath!$L99)*SIN(Wellpath!$M99))</f>
        <v>0</v>
      </c>
      <c r="R99" s="17">
        <f>0.5*((Wellpath!$K100-Wellpath!$K99)*SIN(Wellpath!$L99)*COS(Wellpath!$M99))</f>
        <v>0</v>
      </c>
      <c r="S99" s="17">
        <v>0</v>
      </c>
      <c r="AA99" s="10"/>
      <c r="AB99" s="10"/>
      <c r="AC99" s="10"/>
      <c r="AD99" s="10"/>
      <c r="AE99" s="10"/>
      <c r="AF99" s="10"/>
      <c r="AG99" s="10"/>
      <c r="AH99" s="10"/>
      <c r="AI99" s="10"/>
      <c r="AK99" s="24"/>
      <c r="AL99" s="24"/>
      <c r="AM99" s="24"/>
      <c r="AN99" s="24"/>
      <c r="AO99" s="24"/>
      <c r="AP99" s="24"/>
    </row>
    <row r="100" spans="1:42" x14ac:dyDescent="0.25">
      <c r="A100" s="26">
        <f>Wellpath!E100</f>
        <v>2790</v>
      </c>
      <c r="B100" s="17">
        <f>0.5*(SIN(Wellpath!$L99)*COS(Wellpath!$M99)+SIN(Wellpath!$L100)*COS(Wellpath!$M100))</f>
        <v>0</v>
      </c>
      <c r="C100" s="17">
        <f>0.5*(SIN(Wellpath!$L99)*SIN(Wellpath!$M99)+SIN(Wellpath!$L100)*SIN(Wellpath!$M100))</f>
        <v>0</v>
      </c>
      <c r="D100" s="17">
        <f>0.5*(COS(Wellpath!$L99)+COS(Wellpath!$L100))</f>
        <v>1</v>
      </c>
      <c r="E100" s="17">
        <f>0.5*((Wellpath!$K100-Wellpath!$K99)*COS(Wellpath!$L100)*COS(Wellpath!$M100))</f>
        <v>15</v>
      </c>
      <c r="F100" s="17">
        <f>0.5*((Wellpath!$K100-Wellpath!$K99)*COS(Wellpath!$L100)*SIN(Wellpath!$M100))</f>
        <v>0</v>
      </c>
      <c r="G100" s="17">
        <f>0.5*(-(Wellpath!$K100-Wellpath!$K99)*SIN(Wellpath!$L100))</f>
        <v>0</v>
      </c>
      <c r="H100" s="17">
        <f>-0.5*((Wellpath!$K100-Wellpath!$K99)*SIN(Wellpath!$L100)*SIN(Wellpath!$M100))</f>
        <v>0</v>
      </c>
      <c r="I100" s="17">
        <f>0.5*((Wellpath!$K100-Wellpath!$K99)*SIN(Wellpath!$L100)*COS(Wellpath!$M100))</f>
        <v>0</v>
      </c>
      <c r="J100" s="17">
        <v>0</v>
      </c>
      <c r="K100" s="17">
        <f t="shared" si="3"/>
        <v>0</v>
      </c>
      <c r="L100" s="17">
        <f t="shared" si="4"/>
        <v>0</v>
      </c>
      <c r="M100" s="17">
        <f t="shared" si="5"/>
        <v>-1</v>
      </c>
      <c r="N100" s="17">
        <f>0.5*((Wellpath!$K101-Wellpath!$K100)*COS(Wellpath!$L100)*COS(Wellpath!$M100))</f>
        <v>15</v>
      </c>
      <c r="O100" s="17">
        <f>0.5*((Wellpath!$K101-Wellpath!$K100)*COS(Wellpath!$L100)*SIN(Wellpath!$M100))</f>
        <v>0</v>
      </c>
      <c r="P100" s="17">
        <f>0.5*(-(Wellpath!$K101-Wellpath!$K100)*SIN(Wellpath!$L100))</f>
        <v>0</v>
      </c>
      <c r="Q100" s="17">
        <f>-0.5*((Wellpath!$K101-Wellpath!$K100)*SIN(Wellpath!$L100)*SIN(Wellpath!$M100))</f>
        <v>0</v>
      </c>
      <c r="R100" s="17">
        <f>0.5*((Wellpath!$K101-Wellpath!$K100)*SIN(Wellpath!$L100)*COS(Wellpath!$M100))</f>
        <v>0</v>
      </c>
      <c r="S100" s="17">
        <v>0</v>
      </c>
      <c r="AA100" s="10"/>
      <c r="AB100" s="10"/>
      <c r="AC100" s="10"/>
      <c r="AD100" s="10"/>
      <c r="AE100" s="10"/>
      <c r="AF100" s="10"/>
      <c r="AG100" s="10"/>
      <c r="AH100" s="10"/>
      <c r="AI100" s="10"/>
      <c r="AK100" s="24"/>
      <c r="AL100" s="24"/>
      <c r="AM100" s="24"/>
      <c r="AN100" s="24"/>
      <c r="AO100" s="24"/>
      <c r="AP100" s="24"/>
    </row>
    <row r="101" spans="1:42" x14ac:dyDescent="0.25">
      <c r="A101" s="26">
        <f>Wellpath!E101</f>
        <v>2820</v>
      </c>
      <c r="B101" s="17">
        <f>0.5*(SIN(Wellpath!$L100)*COS(Wellpath!$M100)+SIN(Wellpath!$L101)*COS(Wellpath!$M101))</f>
        <v>0</v>
      </c>
      <c r="C101" s="17">
        <f>0.5*(SIN(Wellpath!$L100)*SIN(Wellpath!$M100)+SIN(Wellpath!$L101)*SIN(Wellpath!$M101))</f>
        <v>0</v>
      </c>
      <c r="D101" s="17">
        <f>0.5*(COS(Wellpath!$L100)+COS(Wellpath!$L101))</f>
        <v>1</v>
      </c>
      <c r="E101" s="17">
        <f>0.5*((Wellpath!$K101-Wellpath!$K100)*COS(Wellpath!$L101)*COS(Wellpath!$M101))</f>
        <v>15</v>
      </c>
      <c r="F101" s="17">
        <f>0.5*((Wellpath!$K101-Wellpath!$K100)*COS(Wellpath!$L101)*SIN(Wellpath!$M101))</f>
        <v>0</v>
      </c>
      <c r="G101" s="17">
        <f>0.5*(-(Wellpath!$K101-Wellpath!$K100)*SIN(Wellpath!$L101))</f>
        <v>0</v>
      </c>
      <c r="H101" s="17">
        <f>-0.5*((Wellpath!$K101-Wellpath!$K100)*SIN(Wellpath!$L101)*SIN(Wellpath!$M101))</f>
        <v>0</v>
      </c>
      <c r="I101" s="17">
        <f>0.5*((Wellpath!$K101-Wellpath!$K100)*SIN(Wellpath!$L101)*COS(Wellpath!$M101))</f>
        <v>0</v>
      </c>
      <c r="J101" s="17">
        <v>0</v>
      </c>
      <c r="K101" s="17">
        <f t="shared" si="3"/>
        <v>0</v>
      </c>
      <c r="L101" s="17">
        <f t="shared" si="4"/>
        <v>0</v>
      </c>
      <c r="M101" s="17">
        <f t="shared" si="5"/>
        <v>-1</v>
      </c>
      <c r="N101" s="17">
        <f>0.5*((Wellpath!$K102-Wellpath!$K101)*COS(Wellpath!$L101)*COS(Wellpath!$M101))</f>
        <v>15</v>
      </c>
      <c r="O101" s="17">
        <f>0.5*((Wellpath!$K102-Wellpath!$K101)*COS(Wellpath!$L101)*SIN(Wellpath!$M101))</f>
        <v>0</v>
      </c>
      <c r="P101" s="17">
        <f>0.5*(-(Wellpath!$K102-Wellpath!$K101)*SIN(Wellpath!$L101))</f>
        <v>0</v>
      </c>
      <c r="Q101" s="17">
        <f>-0.5*((Wellpath!$K102-Wellpath!$K101)*SIN(Wellpath!$L101)*SIN(Wellpath!$M101))</f>
        <v>0</v>
      </c>
      <c r="R101" s="17">
        <f>0.5*((Wellpath!$K102-Wellpath!$K101)*SIN(Wellpath!$L101)*COS(Wellpath!$M101))</f>
        <v>0</v>
      </c>
      <c r="S101" s="17">
        <v>0</v>
      </c>
      <c r="AA101" s="10"/>
      <c r="AB101" s="10"/>
      <c r="AC101" s="10"/>
      <c r="AD101" s="10"/>
      <c r="AE101" s="10"/>
      <c r="AF101" s="10"/>
      <c r="AG101" s="10"/>
      <c r="AH101" s="10"/>
      <c r="AI101" s="10"/>
      <c r="AK101" s="24"/>
      <c r="AL101" s="24"/>
      <c r="AM101" s="24"/>
      <c r="AN101" s="24"/>
      <c r="AO101" s="24"/>
      <c r="AP101" s="24"/>
    </row>
    <row r="102" spans="1:42" x14ac:dyDescent="0.25">
      <c r="A102" s="26">
        <f>Wellpath!E102</f>
        <v>2850</v>
      </c>
      <c r="B102" s="17">
        <f>0.5*(SIN(Wellpath!$L101)*COS(Wellpath!$M101)+SIN(Wellpath!$L102)*COS(Wellpath!$M102))</f>
        <v>0</v>
      </c>
      <c r="C102" s="17">
        <f>0.5*(SIN(Wellpath!$L101)*SIN(Wellpath!$M101)+SIN(Wellpath!$L102)*SIN(Wellpath!$M102))</f>
        <v>0</v>
      </c>
      <c r="D102" s="17">
        <f>0.5*(COS(Wellpath!$L101)+COS(Wellpath!$L102))</f>
        <v>1</v>
      </c>
      <c r="E102" s="17">
        <f>0.5*((Wellpath!$K102-Wellpath!$K101)*COS(Wellpath!$L102)*COS(Wellpath!$M102))</f>
        <v>15</v>
      </c>
      <c r="F102" s="17">
        <f>0.5*((Wellpath!$K102-Wellpath!$K101)*COS(Wellpath!$L102)*SIN(Wellpath!$M102))</f>
        <v>0</v>
      </c>
      <c r="G102" s="17">
        <f>0.5*(-(Wellpath!$K102-Wellpath!$K101)*SIN(Wellpath!$L102))</f>
        <v>0</v>
      </c>
      <c r="H102" s="17">
        <f>-0.5*((Wellpath!$K102-Wellpath!$K101)*SIN(Wellpath!$L102)*SIN(Wellpath!$M102))</f>
        <v>0</v>
      </c>
      <c r="I102" s="17">
        <f>0.5*((Wellpath!$K102-Wellpath!$K101)*SIN(Wellpath!$L102)*COS(Wellpath!$M102))</f>
        <v>0</v>
      </c>
      <c r="J102" s="17">
        <v>0</v>
      </c>
      <c r="K102" s="17">
        <f t="shared" si="3"/>
        <v>-2.9110808540042183E-2</v>
      </c>
      <c r="L102" s="17">
        <f t="shared" si="4"/>
        <v>0.12609276487209792</v>
      </c>
      <c r="M102" s="17">
        <f t="shared" si="5"/>
        <v>-0.9829629131445341</v>
      </c>
      <c r="N102" s="17">
        <f>0.5*((Wellpath!$K103-Wellpath!$K102)*COS(Wellpath!$L102)*COS(Wellpath!$M102))</f>
        <v>15</v>
      </c>
      <c r="O102" s="17">
        <f>0.5*((Wellpath!$K103-Wellpath!$K102)*COS(Wellpath!$L102)*SIN(Wellpath!$M102))</f>
        <v>0</v>
      </c>
      <c r="P102" s="17">
        <f>0.5*(-(Wellpath!$K103-Wellpath!$K102)*SIN(Wellpath!$L102))</f>
        <v>0</v>
      </c>
      <c r="Q102" s="17">
        <f>-0.5*((Wellpath!$K103-Wellpath!$K102)*SIN(Wellpath!$L102)*SIN(Wellpath!$M102))</f>
        <v>0</v>
      </c>
      <c r="R102" s="17">
        <f>0.5*((Wellpath!$K103-Wellpath!$K102)*SIN(Wellpath!$L102)*COS(Wellpath!$M102))</f>
        <v>0</v>
      </c>
      <c r="S102" s="17">
        <v>0</v>
      </c>
      <c r="AA102" s="10"/>
      <c r="AB102" s="10"/>
      <c r="AC102" s="10"/>
      <c r="AD102" s="10"/>
      <c r="AE102" s="10"/>
      <c r="AF102" s="10"/>
      <c r="AG102" s="10"/>
      <c r="AH102" s="10"/>
      <c r="AI102" s="10"/>
      <c r="AK102" s="24"/>
      <c r="AL102" s="24"/>
      <c r="AM102" s="24"/>
      <c r="AN102" s="24"/>
      <c r="AO102" s="24"/>
      <c r="AP102" s="24"/>
    </row>
    <row r="103" spans="1:42" x14ac:dyDescent="0.25">
      <c r="A103" s="26">
        <f>Wellpath!E103</f>
        <v>2880</v>
      </c>
      <c r="B103" s="17">
        <f>0.5*(SIN(Wellpath!$L102)*COS(Wellpath!$M102)+SIN(Wellpath!$L103)*COS(Wellpath!$M103))</f>
        <v>2.9110808540042183E-2</v>
      </c>
      <c r="C103" s="17">
        <f>0.5*(SIN(Wellpath!$L102)*SIN(Wellpath!$M102)+SIN(Wellpath!$L103)*SIN(Wellpath!$M103))</f>
        <v>-0.12609276487209792</v>
      </c>
      <c r="D103" s="17">
        <f>0.5*(COS(Wellpath!$L102)+COS(Wellpath!$L103))</f>
        <v>0.9829629131445341</v>
      </c>
      <c r="E103" s="17">
        <f>0.5*((Wellpath!$K103-Wellpath!$K102)*COS(Wellpath!$L103)*COS(Wellpath!$M103))</f>
        <v>3.2592904956254225</v>
      </c>
      <c r="F103" s="17">
        <f>0.5*((Wellpath!$K103-Wellpath!$K102)*COS(Wellpath!$L103)*SIN(Wellpath!$M103))</f>
        <v>-14.117538149085171</v>
      </c>
      <c r="G103" s="17">
        <f>0.5*(-(Wellpath!$K103-Wellpath!$K102)*SIN(Wellpath!$L103))</f>
        <v>-3.8822856765378111</v>
      </c>
      <c r="H103" s="17">
        <f>-0.5*((Wellpath!$K103-Wellpath!$K102)*SIN(Wellpath!$L103)*SIN(Wellpath!$M103))</f>
        <v>3.7827829461629379</v>
      </c>
      <c r="I103" s="17">
        <f>0.5*((Wellpath!$K103-Wellpath!$K102)*SIN(Wellpath!$L103)*COS(Wellpath!$M103))</f>
        <v>0.87332425620126553</v>
      </c>
      <c r="J103" s="17">
        <v>0</v>
      </c>
      <c r="K103" s="17">
        <f t="shared" si="3"/>
        <v>-8.534857212600841E-2</v>
      </c>
      <c r="L103" s="17">
        <f t="shared" si="4"/>
        <v>0.3696852810684067</v>
      </c>
      <c r="M103" s="17">
        <f t="shared" si="5"/>
        <v>-0.91597561503675351</v>
      </c>
      <c r="N103" s="17">
        <f>0.5*((Wellpath!$K104-Wellpath!$K103)*COS(Wellpath!$L103)*COS(Wellpath!$M103))</f>
        <v>3.2592904956254225</v>
      </c>
      <c r="O103" s="17">
        <f>0.5*((Wellpath!$K104-Wellpath!$K103)*COS(Wellpath!$L103)*SIN(Wellpath!$M103))</f>
        <v>-14.117538149085171</v>
      </c>
      <c r="P103" s="17">
        <f>0.5*(-(Wellpath!$K104-Wellpath!$K103)*SIN(Wellpath!$L103))</f>
        <v>-3.8822856765378111</v>
      </c>
      <c r="Q103" s="17">
        <f>-0.5*((Wellpath!$K104-Wellpath!$K103)*SIN(Wellpath!$L103)*SIN(Wellpath!$M103))</f>
        <v>3.7827829461629379</v>
      </c>
      <c r="R103" s="17">
        <f>0.5*((Wellpath!$K104-Wellpath!$K103)*SIN(Wellpath!$L103)*COS(Wellpath!$M103))</f>
        <v>0.87332425620126553</v>
      </c>
      <c r="S103" s="17">
        <v>0</v>
      </c>
      <c r="AA103" s="10"/>
      <c r="AB103" s="10"/>
      <c r="AC103" s="10"/>
      <c r="AD103" s="10"/>
      <c r="AE103" s="10"/>
      <c r="AF103" s="10"/>
      <c r="AG103" s="10"/>
      <c r="AH103" s="10"/>
      <c r="AI103" s="10"/>
      <c r="AK103" s="24"/>
      <c r="AL103" s="24"/>
      <c r="AM103" s="24"/>
      <c r="AN103" s="24"/>
      <c r="AO103" s="24"/>
      <c r="AP103" s="24"/>
    </row>
    <row r="104" spans="1:42" x14ac:dyDescent="0.25">
      <c r="A104" s="26">
        <f>Wellpath!E104</f>
        <v>2910</v>
      </c>
      <c r="B104" s="17">
        <f>0.5*(SIN(Wellpath!$L103)*COS(Wellpath!$M103)+SIN(Wellpath!$L104)*COS(Wellpath!$M104))</f>
        <v>8.534857212600841E-2</v>
      </c>
      <c r="C104" s="17">
        <f>0.5*(SIN(Wellpath!$L103)*SIN(Wellpath!$M103)+SIN(Wellpath!$L104)*SIN(Wellpath!$M104))</f>
        <v>-0.3696852810684067</v>
      </c>
      <c r="D104" s="17">
        <f>0.5*(COS(Wellpath!$L103)+COS(Wellpath!$L104))</f>
        <v>0.91597561503675351</v>
      </c>
      <c r="E104" s="17">
        <f>0.5*((Wellpath!$K104-Wellpath!$K103)*COS(Wellpath!$L104)*COS(Wellpath!$M104))</f>
        <v>2.9221999150482123</v>
      </c>
      <c r="F104" s="17">
        <f>0.5*((Wellpath!$K104-Wellpath!$K103)*COS(Wellpath!$L104)*SIN(Wellpath!$M104))</f>
        <v>-12.657438431866545</v>
      </c>
      <c r="G104" s="17">
        <f>0.5*(-(Wellpath!$K104-Wellpath!$K103)*SIN(Wellpath!$L104))</f>
        <v>-7.4999999999999991</v>
      </c>
      <c r="H104" s="17">
        <f>-0.5*((Wellpath!$K104-Wellpath!$K103)*SIN(Wellpath!$L104)*SIN(Wellpath!$M104))</f>
        <v>7.3077754858892634</v>
      </c>
      <c r="I104" s="17">
        <f>0.5*((Wellpath!$K104-Wellpath!$K103)*SIN(Wellpath!$L104)*COS(Wellpath!$M104))</f>
        <v>1.6871329075789867</v>
      </c>
      <c r="J104" s="17">
        <v>0</v>
      </c>
      <c r="K104" s="17">
        <f t="shared" si="3"/>
        <v>-0.13576997156677145</v>
      </c>
      <c r="L104" s="17">
        <f t="shared" si="4"/>
        <v>0.58808435629371647</v>
      </c>
      <c r="M104" s="17">
        <f t="shared" si="5"/>
        <v>-0.78656609248549314</v>
      </c>
      <c r="N104" s="17">
        <f>0.5*((Wellpath!$K105-Wellpath!$K104)*COS(Wellpath!$L104)*COS(Wellpath!$M104))</f>
        <v>2.9221999150482123</v>
      </c>
      <c r="O104" s="17">
        <f>0.5*((Wellpath!$K105-Wellpath!$K104)*COS(Wellpath!$L104)*SIN(Wellpath!$M104))</f>
        <v>-12.657438431866545</v>
      </c>
      <c r="P104" s="17">
        <f>0.5*(-(Wellpath!$K105-Wellpath!$K104)*SIN(Wellpath!$L104))</f>
        <v>-7.4999999999999991</v>
      </c>
      <c r="Q104" s="17">
        <f>-0.5*((Wellpath!$K105-Wellpath!$K104)*SIN(Wellpath!$L104)*SIN(Wellpath!$M104))</f>
        <v>7.3077754858892634</v>
      </c>
      <c r="R104" s="17">
        <f>0.5*((Wellpath!$K105-Wellpath!$K104)*SIN(Wellpath!$L104)*COS(Wellpath!$M104))</f>
        <v>1.6871329075789867</v>
      </c>
      <c r="S104" s="17">
        <v>0</v>
      </c>
      <c r="AA104" s="10"/>
      <c r="AB104" s="10"/>
      <c r="AC104" s="10"/>
      <c r="AD104" s="10"/>
      <c r="AE104" s="10"/>
      <c r="AF104" s="10"/>
      <c r="AG104" s="10"/>
      <c r="AH104" s="10"/>
      <c r="AI104" s="10"/>
      <c r="AK104" s="24"/>
      <c r="AL104" s="24"/>
      <c r="AM104" s="24"/>
      <c r="AN104" s="24"/>
      <c r="AO104" s="24"/>
      <c r="AP104" s="24"/>
    </row>
    <row r="105" spans="1:42" x14ac:dyDescent="0.25">
      <c r="A105" s="26">
        <f>Wellpath!E105</f>
        <v>2940</v>
      </c>
      <c r="B105" s="17">
        <f>0.5*(SIN(Wellpath!$L104)*COS(Wellpath!$M104)+SIN(Wellpath!$L105)*COS(Wellpath!$M105))</f>
        <v>0.13576997156677145</v>
      </c>
      <c r="C105" s="17">
        <f>0.5*(SIN(Wellpath!$L104)*SIN(Wellpath!$M104)+SIN(Wellpath!$L105)*SIN(Wellpath!$M105))</f>
        <v>-0.58808435629371647</v>
      </c>
      <c r="D105" s="17">
        <f>0.5*(COS(Wellpath!$L104)+COS(Wellpath!$L105))</f>
        <v>0.78656609248549314</v>
      </c>
      <c r="E105" s="17">
        <f>0.5*((Wellpath!$K105-Wellpath!$K104)*COS(Wellpath!$L105)*COS(Wellpath!$M105))</f>
        <v>2.3859662394241568</v>
      </c>
      <c r="F105" s="17">
        <f>0.5*((Wellpath!$K105-Wellpath!$K104)*COS(Wellpath!$L105)*SIN(Wellpath!$M105))</f>
        <v>-10.334755202922233</v>
      </c>
      <c r="G105" s="17">
        <f>0.5*(-(Wellpath!$K105-Wellpath!$K104)*SIN(Wellpath!$L105))</f>
        <v>-10.606601717798211</v>
      </c>
      <c r="H105" s="17">
        <f>-0.5*((Wellpath!$K105-Wellpath!$K104)*SIN(Wellpath!$L105)*SIN(Wellpath!$M105))</f>
        <v>10.334755202922231</v>
      </c>
      <c r="I105" s="17">
        <f>0.5*((Wellpath!$K105-Wellpath!$K104)*SIN(Wellpath!$L105)*COS(Wellpath!$M105))</f>
        <v>2.3859662394241563</v>
      </c>
      <c r="J105" s="17">
        <v>0</v>
      </c>
      <c r="K105" s="17">
        <f t="shared" si="3"/>
        <v>-0.17693887181574564</v>
      </c>
      <c r="L105" s="17">
        <f t="shared" si="4"/>
        <v>0.76640645449295919</v>
      </c>
      <c r="M105" s="17">
        <f t="shared" si="5"/>
        <v>-0.60355339059327384</v>
      </c>
      <c r="N105" s="17">
        <f>0.5*((Wellpath!$K106-Wellpath!$K105)*COS(Wellpath!$L105)*COS(Wellpath!$M105))</f>
        <v>2.3859662394241568</v>
      </c>
      <c r="O105" s="17">
        <f>0.5*((Wellpath!$K106-Wellpath!$K105)*COS(Wellpath!$L105)*SIN(Wellpath!$M105))</f>
        <v>-10.334755202922233</v>
      </c>
      <c r="P105" s="17">
        <f>0.5*(-(Wellpath!$K106-Wellpath!$K105)*SIN(Wellpath!$L105))</f>
        <v>-10.606601717798211</v>
      </c>
      <c r="Q105" s="17">
        <f>-0.5*((Wellpath!$K106-Wellpath!$K105)*SIN(Wellpath!$L105)*SIN(Wellpath!$M105))</f>
        <v>10.334755202922231</v>
      </c>
      <c r="R105" s="17">
        <f>0.5*((Wellpath!$K106-Wellpath!$K105)*SIN(Wellpath!$L105)*COS(Wellpath!$M105))</f>
        <v>2.3859662394241563</v>
      </c>
      <c r="S105" s="17">
        <v>0</v>
      </c>
      <c r="AA105" s="10"/>
      <c r="AB105" s="10"/>
      <c r="AC105" s="10"/>
      <c r="AD105" s="10"/>
      <c r="AE105" s="10"/>
      <c r="AF105" s="10"/>
      <c r="AG105" s="10"/>
      <c r="AH105" s="10"/>
      <c r="AI105" s="10"/>
      <c r="AK105" s="24"/>
      <c r="AL105" s="24"/>
      <c r="AM105" s="24"/>
      <c r="AN105" s="24"/>
      <c r="AO105" s="24"/>
      <c r="AP105" s="24"/>
    </row>
    <row r="106" spans="1:42" x14ac:dyDescent="0.25">
      <c r="A106" s="26">
        <f>Wellpath!E106</f>
        <v>2970</v>
      </c>
      <c r="B106" s="17">
        <f>0.5*(SIN(Wellpath!$L105)*COS(Wellpath!$M105)+SIN(Wellpath!$L106)*COS(Wellpath!$M106))</f>
        <v>0.17693887181574564</v>
      </c>
      <c r="C106" s="17">
        <f>0.5*(SIN(Wellpath!$L105)*SIN(Wellpath!$M105)+SIN(Wellpath!$L106)*SIN(Wellpath!$M106))</f>
        <v>-0.76640645449295919</v>
      </c>
      <c r="D106" s="17">
        <f>0.5*(COS(Wellpath!$L105)+COS(Wellpath!$L106))</f>
        <v>0.60355339059327384</v>
      </c>
      <c r="E106" s="17">
        <f>0.5*((Wellpath!$K106-Wellpath!$K105)*COS(Wellpath!$L106)*COS(Wellpath!$M106))</f>
        <v>1.6871329075789874</v>
      </c>
      <c r="F106" s="17">
        <f>0.5*((Wellpath!$K106-Wellpath!$K105)*COS(Wellpath!$L106)*SIN(Wellpath!$M106))</f>
        <v>-7.3077754858892661</v>
      </c>
      <c r="G106" s="17">
        <f>0.5*(-(Wellpath!$K106-Wellpath!$K105)*SIN(Wellpath!$L106))</f>
        <v>-12.990381056766578</v>
      </c>
      <c r="H106" s="17">
        <f>-0.5*((Wellpath!$K106-Wellpath!$K105)*SIN(Wellpath!$L106)*SIN(Wellpath!$M106))</f>
        <v>12.657438431866543</v>
      </c>
      <c r="I106" s="17">
        <f>0.5*((Wellpath!$K106-Wellpath!$K105)*SIN(Wellpath!$L106)*COS(Wellpath!$M106))</f>
        <v>2.9221999150482119</v>
      </c>
      <c r="J106" s="17">
        <v>0</v>
      </c>
      <c r="K106" s="17">
        <f t="shared" si="3"/>
        <v>-0.2060496803557878</v>
      </c>
      <c r="L106" s="17">
        <f t="shared" si="4"/>
        <v>0.89249921936505716</v>
      </c>
      <c r="M106" s="17">
        <f t="shared" si="5"/>
        <v>-0.37940952255126043</v>
      </c>
      <c r="N106" s="17">
        <f>0.5*((Wellpath!$K107-Wellpath!$K106)*COS(Wellpath!$L106)*COS(Wellpath!$M106))</f>
        <v>1.6871329075789874</v>
      </c>
      <c r="O106" s="17">
        <f>0.5*((Wellpath!$K107-Wellpath!$K106)*COS(Wellpath!$L106)*SIN(Wellpath!$M106))</f>
        <v>-7.3077754858892661</v>
      </c>
      <c r="P106" s="17">
        <f>0.5*(-(Wellpath!$K107-Wellpath!$K106)*SIN(Wellpath!$L106))</f>
        <v>-12.990381056766578</v>
      </c>
      <c r="Q106" s="17">
        <f>-0.5*((Wellpath!$K107-Wellpath!$K106)*SIN(Wellpath!$L106)*SIN(Wellpath!$M106))</f>
        <v>12.657438431866543</v>
      </c>
      <c r="R106" s="17">
        <f>0.5*((Wellpath!$K107-Wellpath!$K106)*SIN(Wellpath!$L106)*COS(Wellpath!$M106))</f>
        <v>2.9221999150482119</v>
      </c>
      <c r="S106" s="17">
        <v>0</v>
      </c>
      <c r="AA106" s="10"/>
      <c r="AB106" s="10"/>
      <c r="AC106" s="10"/>
      <c r="AD106" s="10"/>
      <c r="AE106" s="10"/>
      <c r="AF106" s="10"/>
      <c r="AG106" s="10"/>
      <c r="AH106" s="10"/>
      <c r="AI106" s="10"/>
      <c r="AK106" s="24"/>
      <c r="AL106" s="24"/>
      <c r="AM106" s="24"/>
      <c r="AN106" s="24"/>
      <c r="AO106" s="24"/>
      <c r="AP106" s="24"/>
    </row>
    <row r="107" spans="1:42" x14ac:dyDescent="0.25">
      <c r="A107" s="26">
        <f>Wellpath!E107</f>
        <v>3000</v>
      </c>
      <c r="B107" s="17">
        <f>0.5*(SIN(Wellpath!$L106)*COS(Wellpath!$M106)+SIN(Wellpath!$L107)*COS(Wellpath!$M107))</f>
        <v>0.2060496803557878</v>
      </c>
      <c r="C107" s="17">
        <f>0.5*(SIN(Wellpath!$L106)*SIN(Wellpath!$M106)+SIN(Wellpath!$L107)*SIN(Wellpath!$M107))</f>
        <v>-0.89249921936505716</v>
      </c>
      <c r="D107" s="17">
        <f>0.5*(COS(Wellpath!$L106)+COS(Wellpath!$L107))</f>
        <v>0.37940952255126043</v>
      </c>
      <c r="E107" s="17">
        <f>0.5*((Wellpath!$K107-Wellpath!$K106)*COS(Wellpath!$L107)*COS(Wellpath!$M107))</f>
        <v>0.87332425620126553</v>
      </c>
      <c r="F107" s="17">
        <f>0.5*((Wellpath!$K107-Wellpath!$K106)*COS(Wellpath!$L107)*SIN(Wellpath!$M107))</f>
        <v>-3.7827829461629379</v>
      </c>
      <c r="G107" s="17">
        <f>0.5*(-(Wellpath!$K107-Wellpath!$K106)*SIN(Wellpath!$L107))</f>
        <v>-14.488887394336025</v>
      </c>
      <c r="H107" s="17">
        <f>-0.5*((Wellpath!$K107-Wellpath!$K106)*SIN(Wellpath!$L107)*SIN(Wellpath!$M107))</f>
        <v>14.117538149085171</v>
      </c>
      <c r="I107" s="17">
        <f>0.5*((Wellpath!$K107-Wellpath!$K106)*SIN(Wellpath!$L107)*COS(Wellpath!$M107))</f>
        <v>3.2592904956254225</v>
      </c>
      <c r="J107" s="17">
        <v>0</v>
      </c>
      <c r="K107" s="17">
        <f t="shared" si="3"/>
        <v>-0.22111854369277989</v>
      </c>
      <c r="L107" s="17">
        <f t="shared" si="4"/>
        <v>0.95776963736212339</v>
      </c>
      <c r="M107" s="17">
        <f t="shared" si="5"/>
        <v>-0.1294095225512604</v>
      </c>
      <c r="N107" s="17">
        <f>0.5*((Wellpath!$K108-Wellpath!$K107)*COS(Wellpath!$L107)*COS(Wellpath!$M107))</f>
        <v>0.87332425620126553</v>
      </c>
      <c r="O107" s="17">
        <f>0.5*((Wellpath!$K108-Wellpath!$K107)*COS(Wellpath!$L107)*SIN(Wellpath!$M107))</f>
        <v>-3.7827829461629379</v>
      </c>
      <c r="P107" s="17">
        <f>0.5*(-(Wellpath!$K108-Wellpath!$K107)*SIN(Wellpath!$L107))</f>
        <v>-14.488887394336025</v>
      </c>
      <c r="Q107" s="17">
        <f>-0.5*((Wellpath!$K108-Wellpath!$K107)*SIN(Wellpath!$L107)*SIN(Wellpath!$M107))</f>
        <v>14.117538149085171</v>
      </c>
      <c r="R107" s="17">
        <f>0.5*((Wellpath!$K108-Wellpath!$K107)*SIN(Wellpath!$L107)*COS(Wellpath!$M107))</f>
        <v>3.2592904956254225</v>
      </c>
      <c r="S107" s="17">
        <v>0</v>
      </c>
      <c r="AA107" s="10"/>
      <c r="AB107" s="10"/>
      <c r="AC107" s="10"/>
      <c r="AD107" s="10"/>
      <c r="AE107" s="10"/>
      <c r="AF107" s="10"/>
      <c r="AG107" s="10"/>
      <c r="AH107" s="10"/>
      <c r="AI107" s="10"/>
      <c r="AK107" s="24"/>
      <c r="AL107" s="24"/>
      <c r="AM107" s="24"/>
      <c r="AN107" s="24"/>
      <c r="AO107" s="24"/>
      <c r="AP107" s="24"/>
    </row>
    <row r="108" spans="1:42" x14ac:dyDescent="0.25">
      <c r="A108" s="26">
        <f>Wellpath!E108</f>
        <v>3030</v>
      </c>
      <c r="B108" s="17">
        <f>0.5*(SIN(Wellpath!$L107)*COS(Wellpath!$M107)+SIN(Wellpath!$L108)*COS(Wellpath!$M108))</f>
        <v>0.22111854369277989</v>
      </c>
      <c r="C108" s="17">
        <f>0.5*(SIN(Wellpath!$L107)*SIN(Wellpath!$M107)+SIN(Wellpath!$L108)*SIN(Wellpath!$M108))</f>
        <v>-0.95776963736212339</v>
      </c>
      <c r="D108" s="17">
        <f>0.5*(COS(Wellpath!$L107)+COS(Wellpath!$L108))</f>
        <v>0.1294095225512604</v>
      </c>
      <c r="E108" s="17">
        <f>0.5*((Wellpath!$K108-Wellpath!$K107)*COS(Wellpath!$L108)*COS(Wellpath!$M108))</f>
        <v>2.0669882749458834E-16</v>
      </c>
      <c r="F108" s="17">
        <f>0.5*((Wellpath!$K108-Wellpath!$K107)*COS(Wellpath!$L108)*SIN(Wellpath!$M108))</f>
        <v>-8.9531098453563226E-16</v>
      </c>
      <c r="G108" s="17">
        <f>0.5*(-(Wellpath!$K108-Wellpath!$K107)*SIN(Wellpath!$L108))</f>
        <v>-15</v>
      </c>
      <c r="H108" s="17">
        <f>-0.5*((Wellpath!$K108-Wellpath!$K107)*SIN(Wellpath!$L108)*SIN(Wellpath!$M108))</f>
        <v>14.615550971778529</v>
      </c>
      <c r="I108" s="17">
        <f>0.5*((Wellpath!$K108-Wellpath!$K107)*SIN(Wellpath!$L108)*COS(Wellpath!$M108))</f>
        <v>3.3742658151579739</v>
      </c>
      <c r="J108" s="17">
        <v>0</v>
      </c>
      <c r="K108" s="17">
        <f t="shared" si="3"/>
        <v>-0.22495105434386492</v>
      </c>
      <c r="L108" s="17">
        <f t="shared" si="4"/>
        <v>0.97437006478523525</v>
      </c>
      <c r="M108" s="17">
        <f t="shared" si="5"/>
        <v>-6.1257422745431001E-17</v>
      </c>
      <c r="N108" s="17">
        <f>0.5*((Wellpath!$K109-Wellpath!$K108)*COS(Wellpath!$L108)*COS(Wellpath!$M108))</f>
        <v>2.0669882749458834E-16</v>
      </c>
      <c r="O108" s="17">
        <f>0.5*((Wellpath!$K109-Wellpath!$K108)*COS(Wellpath!$L108)*SIN(Wellpath!$M108))</f>
        <v>-8.9531098453563226E-16</v>
      </c>
      <c r="P108" s="17">
        <f>0.5*(-(Wellpath!$K109-Wellpath!$K108)*SIN(Wellpath!$L108))</f>
        <v>-15</v>
      </c>
      <c r="Q108" s="17">
        <f>-0.5*((Wellpath!$K109-Wellpath!$K108)*SIN(Wellpath!$L108)*SIN(Wellpath!$M108))</f>
        <v>14.615550971778529</v>
      </c>
      <c r="R108" s="17">
        <f>0.5*((Wellpath!$K109-Wellpath!$K108)*SIN(Wellpath!$L108)*COS(Wellpath!$M108))</f>
        <v>3.3742658151579739</v>
      </c>
      <c r="S108" s="17">
        <v>0</v>
      </c>
      <c r="AA108" s="10"/>
      <c r="AB108" s="10"/>
      <c r="AC108" s="10"/>
      <c r="AD108" s="10"/>
      <c r="AE108" s="10"/>
      <c r="AF108" s="10"/>
      <c r="AG108" s="10"/>
      <c r="AH108" s="10"/>
      <c r="AI108" s="10"/>
      <c r="AK108" s="24"/>
      <c r="AL108" s="24"/>
      <c r="AM108" s="24"/>
      <c r="AN108" s="24"/>
      <c r="AO108" s="24"/>
      <c r="AP108" s="24"/>
    </row>
    <row r="109" spans="1:42" x14ac:dyDescent="0.25">
      <c r="A109" s="26">
        <f>Wellpath!E109</f>
        <v>3060</v>
      </c>
      <c r="B109" s="17">
        <f>0.5*(SIN(Wellpath!$L108)*COS(Wellpath!$M108)+SIN(Wellpath!$L109)*COS(Wellpath!$M109))</f>
        <v>0.22495105434386492</v>
      </c>
      <c r="C109" s="17">
        <f>0.5*(SIN(Wellpath!$L108)*SIN(Wellpath!$M108)+SIN(Wellpath!$L109)*SIN(Wellpath!$M109))</f>
        <v>-0.97437006478523525</v>
      </c>
      <c r="D109" s="17">
        <f>0.5*(COS(Wellpath!$L108)+COS(Wellpath!$L109))</f>
        <v>6.1257422745431001E-17</v>
      </c>
      <c r="E109" s="17">
        <f>0.5*((Wellpath!$K109-Wellpath!$K108)*COS(Wellpath!$L109)*COS(Wellpath!$M109))</f>
        <v>2.0669882749458834E-16</v>
      </c>
      <c r="F109" s="17">
        <f>0.5*((Wellpath!$K109-Wellpath!$K108)*COS(Wellpath!$L109)*SIN(Wellpath!$M109))</f>
        <v>-8.9531098453563226E-16</v>
      </c>
      <c r="G109" s="17">
        <f>0.5*(-(Wellpath!$K109-Wellpath!$K108)*SIN(Wellpath!$L109))</f>
        <v>-15</v>
      </c>
      <c r="H109" s="17">
        <f>-0.5*((Wellpath!$K109-Wellpath!$K108)*SIN(Wellpath!$L109)*SIN(Wellpath!$M109))</f>
        <v>14.615550971778529</v>
      </c>
      <c r="I109" s="17">
        <f>0.5*((Wellpath!$K109-Wellpath!$K108)*SIN(Wellpath!$L109)*COS(Wellpath!$M109))</f>
        <v>3.3742658151579739</v>
      </c>
      <c r="J109" s="17">
        <v>0</v>
      </c>
      <c r="K109" s="17">
        <f t="shared" si="3"/>
        <v>-0.22495105434386492</v>
      </c>
      <c r="L109" s="17">
        <f t="shared" si="4"/>
        <v>0.97437006478523525</v>
      </c>
      <c r="M109" s="17">
        <f t="shared" si="5"/>
        <v>-6.1257422745431001E-17</v>
      </c>
      <c r="N109" s="17">
        <f>0.5*((Wellpath!$K110-Wellpath!$K109)*COS(Wellpath!$L109)*COS(Wellpath!$M109))</f>
        <v>2.0669882749458834E-16</v>
      </c>
      <c r="O109" s="17">
        <f>0.5*((Wellpath!$K110-Wellpath!$K109)*COS(Wellpath!$L109)*SIN(Wellpath!$M109))</f>
        <v>-8.9531098453563226E-16</v>
      </c>
      <c r="P109" s="17">
        <f>0.5*(-(Wellpath!$K110-Wellpath!$K109)*SIN(Wellpath!$L109))</f>
        <v>-15</v>
      </c>
      <c r="Q109" s="17">
        <f>-0.5*((Wellpath!$K110-Wellpath!$K109)*SIN(Wellpath!$L109)*SIN(Wellpath!$M109))</f>
        <v>14.615550971778529</v>
      </c>
      <c r="R109" s="17">
        <f>0.5*((Wellpath!$K110-Wellpath!$K109)*SIN(Wellpath!$L109)*COS(Wellpath!$M109))</f>
        <v>3.3742658151579739</v>
      </c>
      <c r="S109" s="17">
        <v>0</v>
      </c>
      <c r="AA109" s="10"/>
      <c r="AB109" s="10"/>
      <c r="AC109" s="10"/>
      <c r="AD109" s="10"/>
      <c r="AE109" s="10"/>
      <c r="AF109" s="10"/>
      <c r="AG109" s="10"/>
      <c r="AH109" s="10"/>
      <c r="AI109" s="10"/>
      <c r="AK109" s="24"/>
      <c r="AL109" s="24"/>
      <c r="AM109" s="24"/>
      <c r="AN109" s="24"/>
      <c r="AO109" s="24"/>
      <c r="AP109" s="24"/>
    </row>
    <row r="110" spans="1:42" x14ac:dyDescent="0.25">
      <c r="A110" s="26">
        <f>Wellpath!E110</f>
        <v>3090</v>
      </c>
      <c r="B110" s="17">
        <f>0.5*(SIN(Wellpath!$L109)*COS(Wellpath!$M109)+SIN(Wellpath!$L110)*COS(Wellpath!$M110))</f>
        <v>0.22495105434386492</v>
      </c>
      <c r="C110" s="17">
        <f>0.5*(SIN(Wellpath!$L109)*SIN(Wellpath!$M109)+SIN(Wellpath!$L110)*SIN(Wellpath!$M110))</f>
        <v>-0.97437006478523525</v>
      </c>
      <c r="D110" s="17">
        <f>0.5*(COS(Wellpath!$L109)+COS(Wellpath!$L110))</f>
        <v>6.1257422745431001E-17</v>
      </c>
      <c r="E110" s="17">
        <f>0.5*((Wellpath!$K110-Wellpath!$K109)*COS(Wellpath!$L110)*COS(Wellpath!$M110))</f>
        <v>2.0669882749458834E-16</v>
      </c>
      <c r="F110" s="17">
        <f>0.5*((Wellpath!$K110-Wellpath!$K109)*COS(Wellpath!$L110)*SIN(Wellpath!$M110))</f>
        <v>-8.9531098453563226E-16</v>
      </c>
      <c r="G110" s="17">
        <f>0.5*(-(Wellpath!$K110-Wellpath!$K109)*SIN(Wellpath!$L110))</f>
        <v>-15</v>
      </c>
      <c r="H110" s="17">
        <f>-0.5*((Wellpath!$K110-Wellpath!$K109)*SIN(Wellpath!$L110)*SIN(Wellpath!$M110))</f>
        <v>14.615550971778529</v>
      </c>
      <c r="I110" s="17">
        <f>0.5*((Wellpath!$K110-Wellpath!$K109)*SIN(Wellpath!$L110)*COS(Wellpath!$M110))</f>
        <v>3.3742658151579739</v>
      </c>
      <c r="J110" s="17">
        <v>0</v>
      </c>
      <c r="K110" s="17">
        <f t="shared" si="3"/>
        <v>-0.22495105434386492</v>
      </c>
      <c r="L110" s="17">
        <f t="shared" si="4"/>
        <v>0.97437006478523525</v>
      </c>
      <c r="M110" s="17">
        <f t="shared" si="5"/>
        <v>-6.1257422745431001E-17</v>
      </c>
      <c r="N110" s="17">
        <f>0.5*((Wellpath!$K111-Wellpath!$K110)*COS(Wellpath!$L110)*COS(Wellpath!$M110))</f>
        <v>2.0669882749458834E-16</v>
      </c>
      <c r="O110" s="17">
        <f>0.5*((Wellpath!$K111-Wellpath!$K110)*COS(Wellpath!$L110)*SIN(Wellpath!$M110))</f>
        <v>-8.9531098453563226E-16</v>
      </c>
      <c r="P110" s="17">
        <f>0.5*(-(Wellpath!$K111-Wellpath!$K110)*SIN(Wellpath!$L110))</f>
        <v>-15</v>
      </c>
      <c r="Q110" s="17">
        <f>-0.5*((Wellpath!$K111-Wellpath!$K110)*SIN(Wellpath!$L110)*SIN(Wellpath!$M110))</f>
        <v>14.615550971778529</v>
      </c>
      <c r="R110" s="17">
        <f>0.5*((Wellpath!$K111-Wellpath!$K110)*SIN(Wellpath!$L110)*COS(Wellpath!$M110))</f>
        <v>3.3742658151579739</v>
      </c>
      <c r="S110" s="17">
        <v>0</v>
      </c>
      <c r="AA110" s="10"/>
      <c r="AB110" s="10"/>
      <c r="AC110" s="10"/>
      <c r="AD110" s="10"/>
      <c r="AE110" s="10"/>
      <c r="AF110" s="10"/>
      <c r="AG110" s="10"/>
      <c r="AH110" s="10"/>
      <c r="AI110" s="10"/>
      <c r="AK110" s="24"/>
      <c r="AL110" s="24"/>
      <c r="AM110" s="24"/>
      <c r="AN110" s="24"/>
      <c r="AO110" s="24"/>
      <c r="AP110" s="24"/>
    </row>
    <row r="111" spans="1:42" x14ac:dyDescent="0.25">
      <c r="A111" s="26">
        <f>Wellpath!E111</f>
        <v>3120</v>
      </c>
      <c r="B111" s="17">
        <f>0.5*(SIN(Wellpath!$L110)*COS(Wellpath!$M110)+SIN(Wellpath!$L111)*COS(Wellpath!$M111))</f>
        <v>0.22495105434386492</v>
      </c>
      <c r="C111" s="17">
        <f>0.5*(SIN(Wellpath!$L110)*SIN(Wellpath!$M110)+SIN(Wellpath!$L111)*SIN(Wellpath!$M111))</f>
        <v>-0.97437006478523525</v>
      </c>
      <c r="D111" s="17">
        <f>0.5*(COS(Wellpath!$L110)+COS(Wellpath!$L111))</f>
        <v>6.1257422745431001E-17</v>
      </c>
      <c r="E111" s="17">
        <f>0.5*((Wellpath!$K111-Wellpath!$K110)*COS(Wellpath!$L111)*COS(Wellpath!$M111))</f>
        <v>2.0669882749458834E-16</v>
      </c>
      <c r="F111" s="17">
        <f>0.5*((Wellpath!$K111-Wellpath!$K110)*COS(Wellpath!$L111)*SIN(Wellpath!$M111))</f>
        <v>-8.9531098453563226E-16</v>
      </c>
      <c r="G111" s="17">
        <f>0.5*(-(Wellpath!$K111-Wellpath!$K110)*SIN(Wellpath!$L111))</f>
        <v>-15</v>
      </c>
      <c r="H111" s="17">
        <f>-0.5*((Wellpath!$K111-Wellpath!$K110)*SIN(Wellpath!$L111)*SIN(Wellpath!$M111))</f>
        <v>14.615550971778529</v>
      </c>
      <c r="I111" s="17">
        <f>0.5*((Wellpath!$K111-Wellpath!$K110)*SIN(Wellpath!$L111)*COS(Wellpath!$M111))</f>
        <v>3.3742658151579739</v>
      </c>
      <c r="J111" s="17">
        <v>0</v>
      </c>
      <c r="K111" s="17">
        <f t="shared" si="3"/>
        <v>-0.22495105434386492</v>
      </c>
      <c r="L111" s="17">
        <f t="shared" si="4"/>
        <v>0.97437006478523525</v>
      </c>
      <c r="M111" s="17">
        <f t="shared" si="5"/>
        <v>-6.1257422745431001E-17</v>
      </c>
      <c r="N111" s="17">
        <f>0.5*((Wellpath!$K112-Wellpath!$K111)*COS(Wellpath!$L111)*COS(Wellpath!$M111))</f>
        <v>2.0669882749458834E-16</v>
      </c>
      <c r="O111" s="17">
        <f>0.5*((Wellpath!$K112-Wellpath!$K111)*COS(Wellpath!$L111)*SIN(Wellpath!$M111))</f>
        <v>-8.9531098453563226E-16</v>
      </c>
      <c r="P111" s="17">
        <f>0.5*(-(Wellpath!$K112-Wellpath!$K111)*SIN(Wellpath!$L111))</f>
        <v>-15</v>
      </c>
      <c r="Q111" s="17">
        <f>-0.5*((Wellpath!$K112-Wellpath!$K111)*SIN(Wellpath!$L111)*SIN(Wellpath!$M111))</f>
        <v>14.615550971778529</v>
      </c>
      <c r="R111" s="17">
        <f>0.5*((Wellpath!$K112-Wellpath!$K111)*SIN(Wellpath!$L111)*COS(Wellpath!$M111))</f>
        <v>3.3742658151579739</v>
      </c>
      <c r="S111" s="17">
        <v>0</v>
      </c>
      <c r="AA111" s="10"/>
      <c r="AB111" s="10"/>
      <c r="AC111" s="10"/>
      <c r="AD111" s="10"/>
      <c r="AE111" s="10"/>
      <c r="AF111" s="10"/>
      <c r="AG111" s="10"/>
      <c r="AH111" s="10"/>
      <c r="AI111" s="10"/>
      <c r="AK111" s="24"/>
      <c r="AL111" s="24"/>
      <c r="AM111" s="24"/>
      <c r="AN111" s="24"/>
      <c r="AO111" s="24"/>
      <c r="AP111" s="24"/>
    </row>
    <row r="112" spans="1:42" x14ac:dyDescent="0.25">
      <c r="A112" s="26">
        <f>Wellpath!E112</f>
        <v>3150</v>
      </c>
      <c r="B112" s="17">
        <f>0.5*(SIN(Wellpath!$L111)*COS(Wellpath!$M111)+SIN(Wellpath!$L112)*COS(Wellpath!$M112))</f>
        <v>0.22495105434386492</v>
      </c>
      <c r="C112" s="17">
        <f>0.5*(SIN(Wellpath!$L111)*SIN(Wellpath!$M111)+SIN(Wellpath!$L112)*SIN(Wellpath!$M112))</f>
        <v>-0.97437006478523525</v>
      </c>
      <c r="D112" s="17">
        <f>0.5*(COS(Wellpath!$L111)+COS(Wellpath!$L112))</f>
        <v>6.1257422745431001E-17</v>
      </c>
      <c r="E112" s="17">
        <f>0.5*((Wellpath!$K112-Wellpath!$K111)*COS(Wellpath!$L112)*COS(Wellpath!$M112))</f>
        <v>2.0669882749458834E-16</v>
      </c>
      <c r="F112" s="17">
        <f>0.5*((Wellpath!$K112-Wellpath!$K111)*COS(Wellpath!$L112)*SIN(Wellpath!$M112))</f>
        <v>-8.9531098453563226E-16</v>
      </c>
      <c r="G112" s="17">
        <f>0.5*(-(Wellpath!$K112-Wellpath!$K111)*SIN(Wellpath!$L112))</f>
        <v>-15</v>
      </c>
      <c r="H112" s="17">
        <f>-0.5*((Wellpath!$K112-Wellpath!$K111)*SIN(Wellpath!$L112)*SIN(Wellpath!$M112))</f>
        <v>14.615550971778529</v>
      </c>
      <c r="I112" s="17">
        <f>0.5*((Wellpath!$K112-Wellpath!$K111)*SIN(Wellpath!$L112)*COS(Wellpath!$M112))</f>
        <v>3.3742658151579739</v>
      </c>
      <c r="J112" s="17">
        <v>0</v>
      </c>
      <c r="K112" s="17">
        <f t="shared" si="3"/>
        <v>-0.22495105434386492</v>
      </c>
      <c r="L112" s="17">
        <f t="shared" si="4"/>
        <v>0.97437006478523525</v>
      </c>
      <c r="M112" s="17">
        <f t="shared" si="5"/>
        <v>-6.1257422745431001E-17</v>
      </c>
      <c r="N112" s="17">
        <f>0.5*((Wellpath!$K113-Wellpath!$K112)*COS(Wellpath!$L112)*COS(Wellpath!$M112))</f>
        <v>2.0669882749458834E-16</v>
      </c>
      <c r="O112" s="17">
        <f>0.5*((Wellpath!$K113-Wellpath!$K112)*COS(Wellpath!$L112)*SIN(Wellpath!$M112))</f>
        <v>-8.9531098453563226E-16</v>
      </c>
      <c r="P112" s="17">
        <f>0.5*(-(Wellpath!$K113-Wellpath!$K112)*SIN(Wellpath!$L112))</f>
        <v>-15</v>
      </c>
      <c r="Q112" s="17">
        <f>-0.5*((Wellpath!$K113-Wellpath!$K112)*SIN(Wellpath!$L112)*SIN(Wellpath!$M112))</f>
        <v>14.615550971778529</v>
      </c>
      <c r="R112" s="17">
        <f>0.5*((Wellpath!$K113-Wellpath!$K112)*SIN(Wellpath!$L112)*COS(Wellpath!$M112))</f>
        <v>3.3742658151579739</v>
      </c>
      <c r="S112" s="17">
        <v>0</v>
      </c>
      <c r="AA112" s="10"/>
      <c r="AB112" s="10"/>
      <c r="AC112" s="10"/>
      <c r="AD112" s="10"/>
      <c r="AE112" s="10"/>
      <c r="AF112" s="10"/>
      <c r="AG112" s="10"/>
      <c r="AH112" s="10"/>
      <c r="AI112" s="10"/>
      <c r="AK112" s="24"/>
      <c r="AL112" s="24"/>
      <c r="AM112" s="24"/>
      <c r="AN112" s="24"/>
      <c r="AO112" s="24"/>
      <c r="AP112" s="24"/>
    </row>
    <row r="113" spans="1:42" x14ac:dyDescent="0.25">
      <c r="A113" s="26">
        <f>Wellpath!E113</f>
        <v>3180</v>
      </c>
      <c r="B113" s="17">
        <f>0.5*(SIN(Wellpath!$L112)*COS(Wellpath!$M112)+SIN(Wellpath!$L113)*COS(Wellpath!$M113))</f>
        <v>0.22495105434386492</v>
      </c>
      <c r="C113" s="17">
        <f>0.5*(SIN(Wellpath!$L112)*SIN(Wellpath!$M112)+SIN(Wellpath!$L113)*SIN(Wellpath!$M113))</f>
        <v>-0.97437006478523525</v>
      </c>
      <c r="D113" s="17">
        <f>0.5*(COS(Wellpath!$L112)+COS(Wellpath!$L113))</f>
        <v>6.1257422745431001E-17</v>
      </c>
      <c r="E113" s="17">
        <f>0.5*((Wellpath!$K113-Wellpath!$K112)*COS(Wellpath!$L113)*COS(Wellpath!$M113))</f>
        <v>2.0669882749458834E-16</v>
      </c>
      <c r="F113" s="17">
        <f>0.5*((Wellpath!$K113-Wellpath!$K112)*COS(Wellpath!$L113)*SIN(Wellpath!$M113))</f>
        <v>-8.9531098453563226E-16</v>
      </c>
      <c r="G113" s="17">
        <f>0.5*(-(Wellpath!$K113-Wellpath!$K112)*SIN(Wellpath!$L113))</f>
        <v>-15</v>
      </c>
      <c r="H113" s="17">
        <f>-0.5*((Wellpath!$K113-Wellpath!$K112)*SIN(Wellpath!$L113)*SIN(Wellpath!$M113))</f>
        <v>14.615550971778529</v>
      </c>
      <c r="I113" s="17">
        <f>0.5*((Wellpath!$K113-Wellpath!$K112)*SIN(Wellpath!$L113)*COS(Wellpath!$M113))</f>
        <v>3.3742658151579739</v>
      </c>
      <c r="J113" s="17">
        <v>0</v>
      </c>
      <c r="K113" s="17">
        <f t="shared" si="3"/>
        <v>-0.22495105434386492</v>
      </c>
      <c r="L113" s="17">
        <f t="shared" si="4"/>
        <v>0.97437006478523525</v>
      </c>
      <c r="M113" s="17">
        <f t="shared" si="5"/>
        <v>-6.1257422745431001E-17</v>
      </c>
      <c r="N113" s="17">
        <f>0.5*((Wellpath!$K114-Wellpath!$K113)*COS(Wellpath!$L113)*COS(Wellpath!$M113))</f>
        <v>2.0669882749458834E-16</v>
      </c>
      <c r="O113" s="17">
        <f>0.5*((Wellpath!$K114-Wellpath!$K113)*COS(Wellpath!$L113)*SIN(Wellpath!$M113))</f>
        <v>-8.9531098453563226E-16</v>
      </c>
      <c r="P113" s="17">
        <f>0.5*(-(Wellpath!$K114-Wellpath!$K113)*SIN(Wellpath!$L113))</f>
        <v>-15</v>
      </c>
      <c r="Q113" s="17">
        <f>-0.5*((Wellpath!$K114-Wellpath!$K113)*SIN(Wellpath!$L113)*SIN(Wellpath!$M113))</f>
        <v>14.615550971778529</v>
      </c>
      <c r="R113" s="17">
        <f>0.5*((Wellpath!$K114-Wellpath!$K113)*SIN(Wellpath!$L113)*COS(Wellpath!$M113))</f>
        <v>3.3742658151579739</v>
      </c>
      <c r="S113" s="17">
        <v>0</v>
      </c>
      <c r="AA113" s="10"/>
      <c r="AB113" s="10"/>
      <c r="AC113" s="10"/>
      <c r="AD113" s="10"/>
      <c r="AE113" s="10"/>
      <c r="AF113" s="10"/>
      <c r="AG113" s="10"/>
      <c r="AH113" s="10"/>
      <c r="AI113" s="10"/>
      <c r="AK113" s="24"/>
      <c r="AL113" s="24"/>
      <c r="AM113" s="24"/>
      <c r="AN113" s="24"/>
      <c r="AO113" s="24"/>
      <c r="AP113" s="24"/>
    </row>
    <row r="114" spans="1:42" x14ac:dyDescent="0.25">
      <c r="A114" s="26">
        <f>Wellpath!E114</f>
        <v>3210</v>
      </c>
      <c r="B114" s="17">
        <f>0.5*(SIN(Wellpath!$L113)*COS(Wellpath!$M113)+SIN(Wellpath!$L114)*COS(Wellpath!$M114))</f>
        <v>0.22495105434386492</v>
      </c>
      <c r="C114" s="17">
        <f>0.5*(SIN(Wellpath!$L113)*SIN(Wellpath!$M113)+SIN(Wellpath!$L114)*SIN(Wellpath!$M114))</f>
        <v>-0.97437006478523525</v>
      </c>
      <c r="D114" s="17">
        <f>0.5*(COS(Wellpath!$L113)+COS(Wellpath!$L114))</f>
        <v>6.1257422745431001E-17</v>
      </c>
      <c r="E114" s="17">
        <f>0.5*((Wellpath!$K114-Wellpath!$K113)*COS(Wellpath!$L114)*COS(Wellpath!$M114))</f>
        <v>2.0669882749458834E-16</v>
      </c>
      <c r="F114" s="17">
        <f>0.5*((Wellpath!$K114-Wellpath!$K113)*COS(Wellpath!$L114)*SIN(Wellpath!$M114))</f>
        <v>-8.9531098453563226E-16</v>
      </c>
      <c r="G114" s="17">
        <f>0.5*(-(Wellpath!$K114-Wellpath!$K113)*SIN(Wellpath!$L114))</f>
        <v>-15</v>
      </c>
      <c r="H114" s="17">
        <f>-0.5*((Wellpath!$K114-Wellpath!$K113)*SIN(Wellpath!$L114)*SIN(Wellpath!$M114))</f>
        <v>14.615550971778529</v>
      </c>
      <c r="I114" s="17">
        <f>0.5*((Wellpath!$K114-Wellpath!$K113)*SIN(Wellpath!$L114)*COS(Wellpath!$M114))</f>
        <v>3.3742658151579739</v>
      </c>
      <c r="J114" s="17">
        <v>0</v>
      </c>
      <c r="K114" s="17">
        <f t="shared" si="3"/>
        <v>-0.22495105434386492</v>
      </c>
      <c r="L114" s="17">
        <f t="shared" si="4"/>
        <v>0.97437006478523525</v>
      </c>
      <c r="M114" s="17">
        <f t="shared" si="5"/>
        <v>-6.1257422745431001E-17</v>
      </c>
      <c r="N114" s="17">
        <f>0.5*((Wellpath!$K115-Wellpath!$K114)*COS(Wellpath!$L114)*COS(Wellpath!$M114))</f>
        <v>2.0669882749458834E-16</v>
      </c>
      <c r="O114" s="17">
        <f>0.5*((Wellpath!$K115-Wellpath!$K114)*COS(Wellpath!$L114)*SIN(Wellpath!$M114))</f>
        <v>-8.9531098453563226E-16</v>
      </c>
      <c r="P114" s="17">
        <f>0.5*(-(Wellpath!$K115-Wellpath!$K114)*SIN(Wellpath!$L114))</f>
        <v>-15</v>
      </c>
      <c r="Q114" s="17">
        <f>-0.5*((Wellpath!$K115-Wellpath!$K114)*SIN(Wellpath!$L114)*SIN(Wellpath!$M114))</f>
        <v>14.615550971778529</v>
      </c>
      <c r="R114" s="17">
        <f>0.5*((Wellpath!$K115-Wellpath!$K114)*SIN(Wellpath!$L114)*COS(Wellpath!$M114))</f>
        <v>3.3742658151579739</v>
      </c>
      <c r="S114" s="17">
        <v>0</v>
      </c>
      <c r="AA114" s="10"/>
      <c r="AB114" s="10"/>
      <c r="AC114" s="10"/>
      <c r="AD114" s="10"/>
      <c r="AE114" s="10"/>
      <c r="AF114" s="10"/>
      <c r="AG114" s="10"/>
      <c r="AH114" s="10"/>
      <c r="AI114" s="10"/>
      <c r="AK114" s="24"/>
      <c r="AL114" s="24"/>
      <c r="AM114" s="24"/>
      <c r="AN114" s="24"/>
      <c r="AO114" s="24"/>
      <c r="AP114" s="24"/>
    </row>
    <row r="115" spans="1:42" x14ac:dyDescent="0.25">
      <c r="A115" s="26">
        <f>Wellpath!E115</f>
        <v>3240</v>
      </c>
      <c r="B115" s="17">
        <f>0.5*(SIN(Wellpath!$L114)*COS(Wellpath!$M114)+SIN(Wellpath!$L115)*COS(Wellpath!$M115))</f>
        <v>0.22495105434386492</v>
      </c>
      <c r="C115" s="17">
        <f>0.5*(SIN(Wellpath!$L114)*SIN(Wellpath!$M114)+SIN(Wellpath!$L115)*SIN(Wellpath!$M115))</f>
        <v>-0.97437006478523525</v>
      </c>
      <c r="D115" s="17">
        <f>0.5*(COS(Wellpath!$L114)+COS(Wellpath!$L115))</f>
        <v>6.1257422745431001E-17</v>
      </c>
      <c r="E115" s="17">
        <f>0.5*((Wellpath!$K115-Wellpath!$K114)*COS(Wellpath!$L115)*COS(Wellpath!$M115))</f>
        <v>2.0669882749458834E-16</v>
      </c>
      <c r="F115" s="17">
        <f>0.5*((Wellpath!$K115-Wellpath!$K114)*COS(Wellpath!$L115)*SIN(Wellpath!$M115))</f>
        <v>-8.9531098453563226E-16</v>
      </c>
      <c r="G115" s="17">
        <f>0.5*(-(Wellpath!$K115-Wellpath!$K114)*SIN(Wellpath!$L115))</f>
        <v>-15</v>
      </c>
      <c r="H115" s="17">
        <f>-0.5*((Wellpath!$K115-Wellpath!$K114)*SIN(Wellpath!$L115)*SIN(Wellpath!$M115))</f>
        <v>14.615550971778529</v>
      </c>
      <c r="I115" s="17">
        <f>0.5*((Wellpath!$K115-Wellpath!$K114)*SIN(Wellpath!$L115)*COS(Wellpath!$M115))</f>
        <v>3.3742658151579739</v>
      </c>
      <c r="J115" s="17">
        <v>0</v>
      </c>
      <c r="K115" s="17">
        <f t="shared" si="3"/>
        <v>-0.22495105434386492</v>
      </c>
      <c r="L115" s="17">
        <f t="shared" si="4"/>
        <v>0.97437006478523525</v>
      </c>
      <c r="M115" s="17">
        <f t="shared" si="5"/>
        <v>-6.1257422745431001E-17</v>
      </c>
      <c r="N115" s="17">
        <f>0.5*((Wellpath!$K116-Wellpath!$K115)*COS(Wellpath!$L115)*COS(Wellpath!$M115))</f>
        <v>2.0669882749458834E-16</v>
      </c>
      <c r="O115" s="17">
        <f>0.5*((Wellpath!$K116-Wellpath!$K115)*COS(Wellpath!$L115)*SIN(Wellpath!$M115))</f>
        <v>-8.9531098453563226E-16</v>
      </c>
      <c r="P115" s="17">
        <f>0.5*(-(Wellpath!$K116-Wellpath!$K115)*SIN(Wellpath!$L115))</f>
        <v>-15</v>
      </c>
      <c r="Q115" s="17">
        <f>-0.5*((Wellpath!$K116-Wellpath!$K115)*SIN(Wellpath!$L115)*SIN(Wellpath!$M115))</f>
        <v>14.615550971778529</v>
      </c>
      <c r="R115" s="17">
        <f>0.5*((Wellpath!$K116-Wellpath!$K115)*SIN(Wellpath!$L115)*COS(Wellpath!$M115))</f>
        <v>3.3742658151579739</v>
      </c>
      <c r="S115" s="17">
        <v>0</v>
      </c>
      <c r="AA115" s="10"/>
      <c r="AB115" s="10"/>
      <c r="AC115" s="10"/>
      <c r="AD115" s="10"/>
      <c r="AE115" s="10"/>
      <c r="AF115" s="10"/>
      <c r="AG115" s="10"/>
      <c r="AH115" s="10"/>
      <c r="AI115" s="10"/>
      <c r="AK115" s="24"/>
      <c r="AL115" s="24"/>
      <c r="AM115" s="24"/>
      <c r="AN115" s="24"/>
      <c r="AO115" s="24"/>
      <c r="AP115" s="24"/>
    </row>
    <row r="116" spans="1:42" x14ac:dyDescent="0.25">
      <c r="A116" s="26">
        <f>Wellpath!E116</f>
        <v>3270</v>
      </c>
      <c r="B116" s="17">
        <f>0.5*(SIN(Wellpath!$L115)*COS(Wellpath!$M115)+SIN(Wellpath!$L116)*COS(Wellpath!$M116))</f>
        <v>0.22495105434386492</v>
      </c>
      <c r="C116" s="17">
        <f>0.5*(SIN(Wellpath!$L115)*SIN(Wellpath!$M115)+SIN(Wellpath!$L116)*SIN(Wellpath!$M116))</f>
        <v>-0.97437006478523525</v>
      </c>
      <c r="D116" s="17">
        <f>0.5*(COS(Wellpath!$L115)+COS(Wellpath!$L116))</f>
        <v>6.1257422745431001E-17</v>
      </c>
      <c r="E116" s="17">
        <f>0.5*((Wellpath!$K116-Wellpath!$K115)*COS(Wellpath!$L116)*COS(Wellpath!$M116))</f>
        <v>2.0669882749458834E-16</v>
      </c>
      <c r="F116" s="17">
        <f>0.5*((Wellpath!$K116-Wellpath!$K115)*COS(Wellpath!$L116)*SIN(Wellpath!$M116))</f>
        <v>-8.9531098453563226E-16</v>
      </c>
      <c r="G116" s="17">
        <f>0.5*(-(Wellpath!$K116-Wellpath!$K115)*SIN(Wellpath!$L116))</f>
        <v>-15</v>
      </c>
      <c r="H116" s="17">
        <f>-0.5*((Wellpath!$K116-Wellpath!$K115)*SIN(Wellpath!$L116)*SIN(Wellpath!$M116))</f>
        <v>14.615550971778529</v>
      </c>
      <c r="I116" s="17">
        <f>0.5*((Wellpath!$K116-Wellpath!$K115)*SIN(Wellpath!$L116)*COS(Wellpath!$M116))</f>
        <v>3.3742658151579739</v>
      </c>
      <c r="J116" s="17">
        <v>0</v>
      </c>
      <c r="K116" s="17">
        <f t="shared" si="3"/>
        <v>-0.22495105434386492</v>
      </c>
      <c r="L116" s="17">
        <f t="shared" si="4"/>
        <v>0.97437006478523525</v>
      </c>
      <c r="M116" s="17">
        <f t="shared" si="5"/>
        <v>-6.1257422745431001E-17</v>
      </c>
      <c r="N116" s="17">
        <f>0.5*((Wellpath!$K117-Wellpath!$K116)*COS(Wellpath!$L116)*COS(Wellpath!$M116))</f>
        <v>2.0669882749458834E-16</v>
      </c>
      <c r="O116" s="17">
        <f>0.5*((Wellpath!$K117-Wellpath!$K116)*COS(Wellpath!$L116)*SIN(Wellpath!$M116))</f>
        <v>-8.9531098453563226E-16</v>
      </c>
      <c r="P116" s="17">
        <f>0.5*(-(Wellpath!$K117-Wellpath!$K116)*SIN(Wellpath!$L116))</f>
        <v>-15</v>
      </c>
      <c r="Q116" s="17">
        <f>-0.5*((Wellpath!$K117-Wellpath!$K116)*SIN(Wellpath!$L116)*SIN(Wellpath!$M116))</f>
        <v>14.615550971778529</v>
      </c>
      <c r="R116" s="17">
        <f>0.5*((Wellpath!$K117-Wellpath!$K116)*SIN(Wellpath!$L116)*COS(Wellpath!$M116))</f>
        <v>3.3742658151579739</v>
      </c>
      <c r="S116" s="17">
        <v>0</v>
      </c>
      <c r="AA116" s="10"/>
      <c r="AB116" s="10"/>
      <c r="AC116" s="10"/>
      <c r="AD116" s="10"/>
      <c r="AE116" s="10"/>
      <c r="AF116" s="10"/>
      <c r="AG116" s="10"/>
      <c r="AH116" s="10"/>
      <c r="AI116" s="10"/>
      <c r="AK116" s="24"/>
      <c r="AL116" s="24"/>
      <c r="AM116" s="24"/>
      <c r="AN116" s="24"/>
      <c r="AO116" s="24"/>
      <c r="AP116" s="24"/>
    </row>
    <row r="117" spans="1:42" x14ac:dyDescent="0.25">
      <c r="A117" s="26">
        <f>Wellpath!E117</f>
        <v>3300</v>
      </c>
      <c r="B117" s="17">
        <f>0.5*(SIN(Wellpath!$L116)*COS(Wellpath!$M116)+SIN(Wellpath!$L117)*COS(Wellpath!$M117))</f>
        <v>0.22495105434386492</v>
      </c>
      <c r="C117" s="17">
        <f>0.5*(SIN(Wellpath!$L116)*SIN(Wellpath!$M116)+SIN(Wellpath!$L117)*SIN(Wellpath!$M117))</f>
        <v>-0.97437006478523525</v>
      </c>
      <c r="D117" s="17">
        <f>0.5*(COS(Wellpath!$L116)+COS(Wellpath!$L117))</f>
        <v>6.1257422745431001E-17</v>
      </c>
      <c r="E117" s="17">
        <f>0.5*((Wellpath!$K117-Wellpath!$K116)*COS(Wellpath!$L117)*COS(Wellpath!$M117))</f>
        <v>2.0669882749458834E-16</v>
      </c>
      <c r="F117" s="17">
        <f>0.5*((Wellpath!$K117-Wellpath!$K116)*COS(Wellpath!$L117)*SIN(Wellpath!$M117))</f>
        <v>-8.9531098453563226E-16</v>
      </c>
      <c r="G117" s="17">
        <f>0.5*(-(Wellpath!$K117-Wellpath!$K116)*SIN(Wellpath!$L117))</f>
        <v>-15</v>
      </c>
      <c r="H117" s="17">
        <f>-0.5*((Wellpath!$K117-Wellpath!$K116)*SIN(Wellpath!$L117)*SIN(Wellpath!$M117))</f>
        <v>14.615550971778529</v>
      </c>
      <c r="I117" s="17">
        <f>0.5*((Wellpath!$K117-Wellpath!$K116)*SIN(Wellpath!$L117)*COS(Wellpath!$M117))</f>
        <v>3.3742658151579739</v>
      </c>
      <c r="J117" s="17">
        <v>0</v>
      </c>
      <c r="K117" s="17">
        <f t="shared" si="3"/>
        <v>-0.22495105434386492</v>
      </c>
      <c r="L117" s="17">
        <f t="shared" si="4"/>
        <v>0.97437006478523525</v>
      </c>
      <c r="M117" s="17">
        <f t="shared" si="5"/>
        <v>-6.1257422745431001E-17</v>
      </c>
      <c r="N117" s="17">
        <f>0.5*((Wellpath!$K118-Wellpath!$K117)*COS(Wellpath!$L117)*COS(Wellpath!$M117))</f>
        <v>2.0669882749458834E-16</v>
      </c>
      <c r="O117" s="17">
        <f>0.5*((Wellpath!$K118-Wellpath!$K117)*COS(Wellpath!$L117)*SIN(Wellpath!$M117))</f>
        <v>-8.9531098453563226E-16</v>
      </c>
      <c r="P117" s="17">
        <f>0.5*(-(Wellpath!$K118-Wellpath!$K117)*SIN(Wellpath!$L117))</f>
        <v>-15</v>
      </c>
      <c r="Q117" s="17">
        <f>-0.5*((Wellpath!$K118-Wellpath!$K117)*SIN(Wellpath!$L117)*SIN(Wellpath!$M117))</f>
        <v>14.615550971778529</v>
      </c>
      <c r="R117" s="17">
        <f>0.5*((Wellpath!$K118-Wellpath!$K117)*SIN(Wellpath!$L117)*COS(Wellpath!$M117))</f>
        <v>3.3742658151579739</v>
      </c>
      <c r="S117" s="17">
        <v>0</v>
      </c>
      <c r="AA117" s="10"/>
      <c r="AB117" s="10"/>
      <c r="AC117" s="10"/>
      <c r="AD117" s="10"/>
      <c r="AE117" s="10"/>
      <c r="AF117" s="10"/>
      <c r="AG117" s="10"/>
      <c r="AH117" s="10"/>
      <c r="AI117" s="10"/>
      <c r="AK117" s="24"/>
      <c r="AL117" s="24"/>
      <c r="AM117" s="24"/>
      <c r="AN117" s="24"/>
      <c r="AO117" s="24"/>
      <c r="AP117" s="24"/>
    </row>
    <row r="118" spans="1:42" x14ac:dyDescent="0.25">
      <c r="A118" s="26">
        <f>Wellpath!E118</f>
        <v>3330</v>
      </c>
      <c r="B118" s="17">
        <f>0.5*(SIN(Wellpath!$L117)*COS(Wellpath!$M117)+SIN(Wellpath!$L118)*COS(Wellpath!$M118))</f>
        <v>0.22495105434386492</v>
      </c>
      <c r="C118" s="17">
        <f>0.5*(SIN(Wellpath!$L117)*SIN(Wellpath!$M117)+SIN(Wellpath!$L118)*SIN(Wellpath!$M118))</f>
        <v>-0.97437006478523525</v>
      </c>
      <c r="D118" s="17">
        <f>0.5*(COS(Wellpath!$L117)+COS(Wellpath!$L118))</f>
        <v>6.1257422745431001E-17</v>
      </c>
      <c r="E118" s="17">
        <f>0.5*((Wellpath!$K118-Wellpath!$K117)*COS(Wellpath!$L118)*COS(Wellpath!$M118))</f>
        <v>2.0669882749458834E-16</v>
      </c>
      <c r="F118" s="17">
        <f>0.5*((Wellpath!$K118-Wellpath!$K117)*COS(Wellpath!$L118)*SIN(Wellpath!$M118))</f>
        <v>-8.9531098453563226E-16</v>
      </c>
      <c r="G118" s="17">
        <f>0.5*(-(Wellpath!$K118-Wellpath!$K117)*SIN(Wellpath!$L118))</f>
        <v>-15</v>
      </c>
      <c r="H118" s="17">
        <f>-0.5*((Wellpath!$K118-Wellpath!$K117)*SIN(Wellpath!$L118)*SIN(Wellpath!$M118))</f>
        <v>14.615550971778529</v>
      </c>
      <c r="I118" s="17">
        <f>0.5*((Wellpath!$K118-Wellpath!$K117)*SIN(Wellpath!$L118)*COS(Wellpath!$M118))</f>
        <v>3.3742658151579739</v>
      </c>
      <c r="J118" s="17">
        <v>0</v>
      </c>
      <c r="K118" s="17">
        <f t="shared" si="3"/>
        <v>-0.22495105434386492</v>
      </c>
      <c r="L118" s="17">
        <f t="shared" si="4"/>
        <v>0.97437006478523525</v>
      </c>
      <c r="M118" s="17">
        <f t="shared" si="5"/>
        <v>-6.1257422745431001E-17</v>
      </c>
      <c r="N118" s="17">
        <f>0.5*((Wellpath!$K119-Wellpath!$K118)*COS(Wellpath!$L118)*COS(Wellpath!$M118))</f>
        <v>2.0669882749458834E-16</v>
      </c>
      <c r="O118" s="17">
        <f>0.5*((Wellpath!$K119-Wellpath!$K118)*COS(Wellpath!$L118)*SIN(Wellpath!$M118))</f>
        <v>-8.9531098453563226E-16</v>
      </c>
      <c r="P118" s="17">
        <f>0.5*(-(Wellpath!$K119-Wellpath!$K118)*SIN(Wellpath!$L118))</f>
        <v>-15</v>
      </c>
      <c r="Q118" s="17">
        <f>-0.5*((Wellpath!$K119-Wellpath!$K118)*SIN(Wellpath!$L118)*SIN(Wellpath!$M118))</f>
        <v>14.615550971778529</v>
      </c>
      <c r="R118" s="17">
        <f>0.5*((Wellpath!$K119-Wellpath!$K118)*SIN(Wellpath!$L118)*COS(Wellpath!$M118))</f>
        <v>3.3742658151579739</v>
      </c>
      <c r="S118" s="17">
        <v>0</v>
      </c>
      <c r="AA118" s="10"/>
      <c r="AB118" s="10"/>
      <c r="AC118" s="10"/>
      <c r="AD118" s="10"/>
      <c r="AE118" s="10"/>
      <c r="AF118" s="10"/>
      <c r="AG118" s="10"/>
      <c r="AH118" s="10"/>
      <c r="AI118" s="10"/>
      <c r="AK118" s="24"/>
      <c r="AL118" s="24"/>
      <c r="AM118" s="24"/>
      <c r="AN118" s="24"/>
      <c r="AO118" s="24"/>
      <c r="AP118" s="24"/>
    </row>
    <row r="119" spans="1:42" x14ac:dyDescent="0.25">
      <c r="A119" s="26">
        <f>Wellpath!E119</f>
        <v>3360</v>
      </c>
      <c r="B119" s="17">
        <f>0.5*(SIN(Wellpath!$L118)*COS(Wellpath!$M118)+SIN(Wellpath!$L119)*COS(Wellpath!$M119))</f>
        <v>0.22495105434386492</v>
      </c>
      <c r="C119" s="17">
        <f>0.5*(SIN(Wellpath!$L118)*SIN(Wellpath!$M118)+SIN(Wellpath!$L119)*SIN(Wellpath!$M119))</f>
        <v>-0.97437006478523525</v>
      </c>
      <c r="D119" s="17">
        <f>0.5*(COS(Wellpath!$L118)+COS(Wellpath!$L119))</f>
        <v>6.1257422745431001E-17</v>
      </c>
      <c r="E119" s="17">
        <f>0.5*((Wellpath!$K119-Wellpath!$K118)*COS(Wellpath!$L119)*COS(Wellpath!$M119))</f>
        <v>2.0669882749458834E-16</v>
      </c>
      <c r="F119" s="17">
        <f>0.5*((Wellpath!$K119-Wellpath!$K118)*COS(Wellpath!$L119)*SIN(Wellpath!$M119))</f>
        <v>-8.9531098453563226E-16</v>
      </c>
      <c r="G119" s="17">
        <f>0.5*(-(Wellpath!$K119-Wellpath!$K118)*SIN(Wellpath!$L119))</f>
        <v>-15</v>
      </c>
      <c r="H119" s="17">
        <f>-0.5*((Wellpath!$K119-Wellpath!$K118)*SIN(Wellpath!$L119)*SIN(Wellpath!$M119))</f>
        <v>14.615550971778529</v>
      </c>
      <c r="I119" s="17">
        <f>0.5*((Wellpath!$K119-Wellpath!$K118)*SIN(Wellpath!$L119)*COS(Wellpath!$M119))</f>
        <v>3.3742658151579739</v>
      </c>
      <c r="J119" s="17">
        <v>0</v>
      </c>
      <c r="K119" s="17">
        <f t="shared" si="3"/>
        <v>-0.22495105434386492</v>
      </c>
      <c r="L119" s="17">
        <f t="shared" si="4"/>
        <v>0.97437006478523525</v>
      </c>
      <c r="M119" s="17">
        <f t="shared" si="5"/>
        <v>-6.1257422745431001E-17</v>
      </c>
      <c r="N119" s="17">
        <f>0.5*((Wellpath!$K120-Wellpath!$K119)*COS(Wellpath!$L119)*COS(Wellpath!$M119))</f>
        <v>2.0669882749458834E-16</v>
      </c>
      <c r="O119" s="17">
        <f>0.5*((Wellpath!$K120-Wellpath!$K119)*COS(Wellpath!$L119)*SIN(Wellpath!$M119))</f>
        <v>-8.9531098453563226E-16</v>
      </c>
      <c r="P119" s="17">
        <f>0.5*(-(Wellpath!$K120-Wellpath!$K119)*SIN(Wellpath!$L119))</f>
        <v>-15</v>
      </c>
      <c r="Q119" s="17">
        <f>-0.5*((Wellpath!$K120-Wellpath!$K119)*SIN(Wellpath!$L119)*SIN(Wellpath!$M119))</f>
        <v>14.615550971778529</v>
      </c>
      <c r="R119" s="17">
        <f>0.5*((Wellpath!$K120-Wellpath!$K119)*SIN(Wellpath!$L119)*COS(Wellpath!$M119))</f>
        <v>3.3742658151579739</v>
      </c>
      <c r="S119" s="17">
        <v>0</v>
      </c>
      <c r="AA119" s="10"/>
      <c r="AB119" s="10"/>
      <c r="AC119" s="10"/>
      <c r="AD119" s="10"/>
      <c r="AE119" s="10"/>
      <c r="AF119" s="10"/>
      <c r="AG119" s="10"/>
      <c r="AH119" s="10"/>
      <c r="AI119" s="10"/>
      <c r="AK119" s="24"/>
      <c r="AL119" s="24"/>
      <c r="AM119" s="24"/>
      <c r="AN119" s="24"/>
      <c r="AO119" s="24"/>
      <c r="AP119" s="24"/>
    </row>
    <row r="120" spans="1:42" x14ac:dyDescent="0.25">
      <c r="A120" s="26">
        <f>Wellpath!E120</f>
        <v>3390</v>
      </c>
      <c r="B120" s="17">
        <f>0.5*(SIN(Wellpath!$L119)*COS(Wellpath!$M119)+SIN(Wellpath!$L120)*COS(Wellpath!$M120))</f>
        <v>0.22495105434386492</v>
      </c>
      <c r="C120" s="17">
        <f>0.5*(SIN(Wellpath!$L119)*SIN(Wellpath!$M119)+SIN(Wellpath!$L120)*SIN(Wellpath!$M120))</f>
        <v>-0.97437006478523525</v>
      </c>
      <c r="D120" s="17">
        <f>0.5*(COS(Wellpath!$L119)+COS(Wellpath!$L120))</f>
        <v>6.1257422745431001E-17</v>
      </c>
      <c r="E120" s="17">
        <f>0.5*((Wellpath!$K120-Wellpath!$K119)*COS(Wellpath!$L120)*COS(Wellpath!$M120))</f>
        <v>2.0669882749458834E-16</v>
      </c>
      <c r="F120" s="17">
        <f>0.5*((Wellpath!$K120-Wellpath!$K119)*COS(Wellpath!$L120)*SIN(Wellpath!$M120))</f>
        <v>-8.9531098453563226E-16</v>
      </c>
      <c r="G120" s="17">
        <f>0.5*(-(Wellpath!$K120-Wellpath!$K119)*SIN(Wellpath!$L120))</f>
        <v>-15</v>
      </c>
      <c r="H120" s="17">
        <f>-0.5*((Wellpath!$K120-Wellpath!$K119)*SIN(Wellpath!$L120)*SIN(Wellpath!$M120))</f>
        <v>14.615550971778529</v>
      </c>
      <c r="I120" s="17">
        <f>0.5*((Wellpath!$K120-Wellpath!$K119)*SIN(Wellpath!$L120)*COS(Wellpath!$M120))</f>
        <v>3.3742658151579739</v>
      </c>
      <c r="J120" s="17">
        <v>0</v>
      </c>
      <c r="K120" s="17">
        <f t="shared" si="3"/>
        <v>-0.22495105434386492</v>
      </c>
      <c r="L120" s="17">
        <f t="shared" si="4"/>
        <v>0.97437006478523525</v>
      </c>
      <c r="M120" s="17">
        <f t="shared" si="5"/>
        <v>-6.1257422745431001E-17</v>
      </c>
      <c r="N120" s="17">
        <f>0.5*((Wellpath!$K121-Wellpath!$K120)*COS(Wellpath!$L120)*COS(Wellpath!$M120))</f>
        <v>2.0669882749458834E-16</v>
      </c>
      <c r="O120" s="17">
        <f>0.5*((Wellpath!$K121-Wellpath!$K120)*COS(Wellpath!$L120)*SIN(Wellpath!$M120))</f>
        <v>-8.9531098453563226E-16</v>
      </c>
      <c r="P120" s="17">
        <f>0.5*(-(Wellpath!$K121-Wellpath!$K120)*SIN(Wellpath!$L120))</f>
        <v>-15</v>
      </c>
      <c r="Q120" s="17">
        <f>-0.5*((Wellpath!$K121-Wellpath!$K120)*SIN(Wellpath!$L120)*SIN(Wellpath!$M120))</f>
        <v>14.615550971778529</v>
      </c>
      <c r="R120" s="17">
        <f>0.5*((Wellpath!$K121-Wellpath!$K120)*SIN(Wellpath!$L120)*COS(Wellpath!$M120))</f>
        <v>3.3742658151579739</v>
      </c>
      <c r="S120" s="17">
        <v>0</v>
      </c>
      <c r="AA120" s="10"/>
      <c r="AB120" s="10"/>
      <c r="AC120" s="10"/>
      <c r="AD120" s="10"/>
      <c r="AE120" s="10"/>
      <c r="AF120" s="10"/>
      <c r="AG120" s="10"/>
      <c r="AH120" s="10"/>
      <c r="AI120" s="10"/>
      <c r="AK120" s="24"/>
      <c r="AL120" s="24"/>
      <c r="AM120" s="24"/>
      <c r="AN120" s="24"/>
      <c r="AO120" s="24"/>
      <c r="AP120" s="24"/>
    </row>
    <row r="121" spans="1:42" x14ac:dyDescent="0.25">
      <c r="A121" s="26">
        <f>Wellpath!E121</f>
        <v>3420</v>
      </c>
      <c r="B121" s="17">
        <f>0.5*(SIN(Wellpath!$L120)*COS(Wellpath!$M120)+SIN(Wellpath!$L121)*COS(Wellpath!$M121))</f>
        <v>0.22495105434386492</v>
      </c>
      <c r="C121" s="17">
        <f>0.5*(SIN(Wellpath!$L120)*SIN(Wellpath!$M120)+SIN(Wellpath!$L121)*SIN(Wellpath!$M121))</f>
        <v>-0.97437006478523525</v>
      </c>
      <c r="D121" s="17">
        <f>0.5*(COS(Wellpath!$L120)+COS(Wellpath!$L121))</f>
        <v>6.1257422745431001E-17</v>
      </c>
      <c r="E121" s="17">
        <f>0.5*((Wellpath!$K121-Wellpath!$K120)*COS(Wellpath!$L121)*COS(Wellpath!$M121))</f>
        <v>2.0669882749458834E-16</v>
      </c>
      <c r="F121" s="17">
        <f>0.5*((Wellpath!$K121-Wellpath!$K120)*COS(Wellpath!$L121)*SIN(Wellpath!$M121))</f>
        <v>-8.9531098453563226E-16</v>
      </c>
      <c r="G121" s="17">
        <f>0.5*(-(Wellpath!$K121-Wellpath!$K120)*SIN(Wellpath!$L121))</f>
        <v>-15</v>
      </c>
      <c r="H121" s="17">
        <f>-0.5*((Wellpath!$K121-Wellpath!$K120)*SIN(Wellpath!$L121)*SIN(Wellpath!$M121))</f>
        <v>14.615550971778529</v>
      </c>
      <c r="I121" s="17">
        <f>0.5*((Wellpath!$K121-Wellpath!$K120)*SIN(Wellpath!$L121)*COS(Wellpath!$M121))</f>
        <v>3.3742658151579739</v>
      </c>
      <c r="J121" s="17">
        <v>0</v>
      </c>
      <c r="K121" s="17">
        <f t="shared" si="3"/>
        <v>-0.22495105434386492</v>
      </c>
      <c r="L121" s="17">
        <f t="shared" si="4"/>
        <v>0.97437006478523525</v>
      </c>
      <c r="M121" s="17">
        <f t="shared" si="5"/>
        <v>-6.1257422745431001E-17</v>
      </c>
      <c r="N121" s="17">
        <f>0.5*((Wellpath!$K122-Wellpath!$K121)*COS(Wellpath!$L121)*COS(Wellpath!$M121))</f>
        <v>6.889960916486278E-17</v>
      </c>
      <c r="O121" s="17">
        <f>0.5*((Wellpath!$K122-Wellpath!$K121)*COS(Wellpath!$L121)*SIN(Wellpath!$M121))</f>
        <v>-2.9843699484521072E-16</v>
      </c>
      <c r="P121" s="17">
        <f>0.5*(-(Wellpath!$K122-Wellpath!$K121)*SIN(Wellpath!$L121))</f>
        <v>-5</v>
      </c>
      <c r="Q121" s="17">
        <f>-0.5*((Wellpath!$K122-Wellpath!$K121)*SIN(Wellpath!$L121)*SIN(Wellpath!$M121))</f>
        <v>4.8718503239261759</v>
      </c>
      <c r="R121" s="17">
        <f>0.5*((Wellpath!$K122-Wellpath!$K121)*SIN(Wellpath!$L121)*COS(Wellpath!$M121))</f>
        <v>1.1247552717193245</v>
      </c>
      <c r="S121" s="17">
        <v>0</v>
      </c>
      <c r="AA121" s="10"/>
      <c r="AB121" s="10"/>
      <c r="AC121" s="10"/>
      <c r="AD121" s="10"/>
      <c r="AE121" s="10"/>
      <c r="AF121" s="10"/>
      <c r="AG121" s="10"/>
      <c r="AH121" s="10"/>
      <c r="AI121" s="10"/>
      <c r="AK121" s="24"/>
      <c r="AL121" s="24"/>
      <c r="AM121" s="24"/>
      <c r="AN121" s="24"/>
      <c r="AO121" s="24"/>
      <c r="AP121" s="24"/>
    </row>
    <row r="122" spans="1:42" x14ac:dyDescent="0.25">
      <c r="A122" s="26">
        <f>Wellpath!E122</f>
        <v>3430</v>
      </c>
      <c r="B122" s="17">
        <f>0.5*(SIN(Wellpath!$L121)*COS(Wellpath!$M121)+SIN(Wellpath!$L122)*COS(Wellpath!$M122))</f>
        <v>0.22495105434386492</v>
      </c>
      <c r="C122" s="17">
        <f>0.5*(SIN(Wellpath!$L121)*SIN(Wellpath!$M121)+SIN(Wellpath!$L122)*SIN(Wellpath!$M122))</f>
        <v>-0.97437006478523525</v>
      </c>
      <c r="D122" s="17">
        <f>0.5*(COS(Wellpath!$L121)+COS(Wellpath!$L122))</f>
        <v>6.1257422745431001E-17</v>
      </c>
      <c r="E122" s="17">
        <f>0.5*((Wellpath!$K122-Wellpath!$K121)*COS(Wellpath!$L122)*COS(Wellpath!$M122))</f>
        <v>6.889960916486278E-17</v>
      </c>
      <c r="F122" s="17">
        <f>0.5*((Wellpath!$K122-Wellpath!$K121)*COS(Wellpath!$L122)*SIN(Wellpath!$M122))</f>
        <v>-2.9843699484521072E-16</v>
      </c>
      <c r="G122" s="17">
        <f>0.5*(-(Wellpath!$K122-Wellpath!$K121)*SIN(Wellpath!$L122))</f>
        <v>-5</v>
      </c>
      <c r="H122" s="17">
        <f>-0.5*((Wellpath!$K122-Wellpath!$K121)*SIN(Wellpath!$L122)*SIN(Wellpath!$M122))</f>
        <v>4.8718503239261759</v>
      </c>
      <c r="I122" s="17">
        <f>0.5*((Wellpath!$K122-Wellpath!$K121)*SIN(Wellpath!$L122)*COS(Wellpath!$M122))</f>
        <v>1.1247552717193245</v>
      </c>
      <c r="J122" s="17">
        <v>0</v>
      </c>
      <c r="K122" s="17">
        <f t="shared" si="3"/>
        <v>-0.17648615763730718</v>
      </c>
      <c r="L122" s="17">
        <f t="shared" si="4"/>
        <v>0.98274808292584015</v>
      </c>
      <c r="M122" s="17">
        <f t="shared" si="5"/>
        <v>1.7885808162674731E-2</v>
      </c>
      <c r="N122" s="17">
        <f>0.5*((Wellpath!$K123-Wellpath!$K122)*COS(Wellpath!$L122)*COS(Wellpath!$M122))</f>
        <v>1.3779921832972556E-16</v>
      </c>
      <c r="O122" s="17">
        <f>0.5*((Wellpath!$K123-Wellpath!$K122)*COS(Wellpath!$L122)*SIN(Wellpath!$M122))</f>
        <v>-5.9687398969042144E-16</v>
      </c>
      <c r="P122" s="17">
        <f>0.5*(-(Wellpath!$K123-Wellpath!$K122)*SIN(Wellpath!$L122))</f>
        <v>-10</v>
      </c>
      <c r="Q122" s="17">
        <f>-0.5*((Wellpath!$K123-Wellpath!$K122)*SIN(Wellpath!$L122)*SIN(Wellpath!$M122))</f>
        <v>9.7437006478523518</v>
      </c>
      <c r="R122" s="17">
        <f>0.5*((Wellpath!$K123-Wellpath!$K122)*SIN(Wellpath!$L122)*COS(Wellpath!$M122))</f>
        <v>2.2495105434386491</v>
      </c>
      <c r="S122" s="17">
        <v>0</v>
      </c>
      <c r="AA122" s="10"/>
      <c r="AB122" s="10"/>
      <c r="AC122" s="10"/>
      <c r="AD122" s="10"/>
      <c r="AE122" s="10"/>
      <c r="AF122" s="10"/>
      <c r="AG122" s="10"/>
      <c r="AH122" s="10"/>
      <c r="AI122" s="10"/>
      <c r="AK122" s="24"/>
      <c r="AL122" s="24"/>
      <c r="AM122" s="24"/>
      <c r="AN122" s="24"/>
      <c r="AO122" s="24"/>
      <c r="AP122" s="24"/>
    </row>
    <row r="123" spans="1:42" x14ac:dyDescent="0.25">
      <c r="A123" s="26">
        <f>Wellpath!E123</f>
        <v>3450</v>
      </c>
      <c r="B123" s="17">
        <f>0.5*(SIN(Wellpath!$L122)*COS(Wellpath!$M122)+SIN(Wellpath!$L123)*COS(Wellpath!$M123))</f>
        <v>0.17648615763730718</v>
      </c>
      <c r="C123" s="17">
        <f>0.5*(SIN(Wellpath!$L122)*SIN(Wellpath!$M122)+SIN(Wellpath!$L123)*SIN(Wellpath!$M123))</f>
        <v>-0.98274808292584015</v>
      </c>
      <c r="D123" s="17">
        <f>0.5*(COS(Wellpath!$L122)+COS(Wellpath!$L123))</f>
        <v>-1.7885808162674731E-2</v>
      </c>
      <c r="E123" s="17">
        <f>0.5*((Wellpath!$K123-Wellpath!$K122)*COS(Wellpath!$L123)*COS(Wellpath!$M123))</f>
        <v>-4.5824602436351405E-2</v>
      </c>
      <c r="F123" s="17">
        <f>0.5*((Wellpath!$K123-Wellpath!$K122)*COS(Wellpath!$L123)*SIN(Wellpath!$M123))</f>
        <v>0.35476888147687308</v>
      </c>
      <c r="G123" s="17">
        <f>0.5*(-(Wellpath!$K123-Wellpath!$K122)*SIN(Wellpath!$L123))</f>
        <v>-9.9935999092692924</v>
      </c>
      <c r="H123" s="17">
        <f>-0.5*((Wellpath!$K123-Wellpath!$K122)*SIN(Wellpath!$L123)*SIN(Wellpath!$M123))</f>
        <v>9.9112610106644503</v>
      </c>
      <c r="I123" s="17">
        <f>0.5*((Wellpath!$K123-Wellpath!$K122)*SIN(Wellpath!$L123)*COS(Wellpath!$M123))</f>
        <v>1.2802126093074944</v>
      </c>
      <c r="J123" s="17">
        <v>0</v>
      </c>
      <c r="K123" s="17">
        <f t="shared" si="3"/>
        <v>-5.4188891039986052E-2</v>
      </c>
      <c r="L123" s="17">
        <f t="shared" si="4"/>
        <v>0.99350221148375106</v>
      </c>
      <c r="M123" s="17">
        <f t="shared" si="5"/>
        <v>6.2159111930785854E-2</v>
      </c>
      <c r="N123" s="17">
        <f>0.5*((Wellpath!$K124-Wellpath!$K123)*COS(Wellpath!$L123)*COS(Wellpath!$M123))</f>
        <v>-6.8736903654527101E-2</v>
      </c>
      <c r="O123" s="17">
        <f>0.5*((Wellpath!$K124-Wellpath!$K123)*COS(Wellpath!$L123)*SIN(Wellpath!$M123))</f>
        <v>0.53215332221530953</v>
      </c>
      <c r="P123" s="17">
        <f>0.5*(-(Wellpath!$K124-Wellpath!$K123)*SIN(Wellpath!$L123))</f>
        <v>-14.990399863903937</v>
      </c>
      <c r="Q123" s="17">
        <f>-0.5*((Wellpath!$K124-Wellpath!$K123)*SIN(Wellpath!$L123)*SIN(Wellpath!$M123))</f>
        <v>14.866891515996674</v>
      </c>
      <c r="R123" s="17">
        <f>0.5*((Wellpath!$K124-Wellpath!$K123)*SIN(Wellpath!$L123)*COS(Wellpath!$M123))</f>
        <v>1.9203189139612413</v>
      </c>
      <c r="S123" s="17">
        <v>0</v>
      </c>
      <c r="AA123" s="10"/>
      <c r="AB123" s="10"/>
      <c r="AC123" s="10"/>
      <c r="AD123" s="10"/>
      <c r="AE123" s="10"/>
      <c r="AF123" s="10"/>
      <c r="AG123" s="10"/>
      <c r="AH123" s="10"/>
      <c r="AI123" s="10"/>
      <c r="AK123" s="24"/>
      <c r="AL123" s="24"/>
      <c r="AM123" s="24"/>
      <c r="AN123" s="24"/>
      <c r="AO123" s="24"/>
      <c r="AP123" s="24"/>
    </row>
    <row r="124" spans="1:42" x14ac:dyDescent="0.25">
      <c r="A124" s="26">
        <f>Wellpath!E124</f>
        <v>3480</v>
      </c>
      <c r="B124" s="17">
        <f>0.5*(SIN(Wellpath!$L123)*COS(Wellpath!$M123)+SIN(Wellpath!$L124)*COS(Wellpath!$M124))</f>
        <v>5.4188891039986052E-2</v>
      </c>
      <c r="C124" s="17">
        <f>0.5*(SIN(Wellpath!$L123)*SIN(Wellpath!$M123)+SIN(Wellpath!$L124)*SIN(Wellpath!$M124))</f>
        <v>-0.99350221148375106</v>
      </c>
      <c r="D124" s="17">
        <f>0.5*(COS(Wellpath!$L123)+COS(Wellpath!$L124))</f>
        <v>-6.2159111930785854E-2</v>
      </c>
      <c r="E124" s="17">
        <f>0.5*((Wellpath!$K124-Wellpath!$K123)*COS(Wellpath!$L124)*COS(Wellpath!$M124))</f>
        <v>2.6193337708529212E-2</v>
      </c>
      <c r="F124" s="17">
        <f>0.5*((Wellpath!$K124-Wellpath!$K123)*COS(Wellpath!$L124)*SIN(Wellpath!$M124))</f>
        <v>1.3279408092790816</v>
      </c>
      <c r="G124" s="17">
        <f>0.5*(-(Wellpath!$K124-Wellpath!$K123)*SIN(Wellpath!$L124))</f>
        <v>-14.941080520367692</v>
      </c>
      <c r="H124" s="17">
        <f>-0.5*((Wellpath!$K124-Wellpath!$K123)*SIN(Wellpath!$L124)*SIN(Wellpath!$M124))</f>
        <v>14.938174828515853</v>
      </c>
      <c r="I124" s="17">
        <f>0.5*((Wellpath!$K124-Wellpath!$K123)*SIN(Wellpath!$L124)*COS(Wellpath!$M124))</f>
        <v>-0.29465218276165966</v>
      </c>
      <c r="J124" s="17">
        <v>0</v>
      </c>
      <c r="K124" s="17">
        <f t="shared" si="3"/>
        <v>9.3246565678039073E-2</v>
      </c>
      <c r="L124" s="17">
        <f t="shared" si="4"/>
        <v>0.98599449629377101</v>
      </c>
      <c r="M124" s="17">
        <f t="shared" si="5"/>
        <v>0.11385985424814377</v>
      </c>
      <c r="N124" s="17">
        <f>0.5*((Wellpath!$K125-Wellpath!$K124)*COS(Wellpath!$L124)*COS(Wellpath!$M124))</f>
        <v>2.6193337708529212E-2</v>
      </c>
      <c r="O124" s="17">
        <f>0.5*((Wellpath!$K125-Wellpath!$K124)*COS(Wellpath!$L124)*SIN(Wellpath!$M124))</f>
        <v>1.3279408092790816</v>
      </c>
      <c r="P124" s="17">
        <f>0.5*(-(Wellpath!$K125-Wellpath!$K124)*SIN(Wellpath!$L124))</f>
        <v>-14.941080520367692</v>
      </c>
      <c r="Q124" s="17">
        <f>-0.5*((Wellpath!$K125-Wellpath!$K124)*SIN(Wellpath!$L124)*SIN(Wellpath!$M124))</f>
        <v>14.938174828515853</v>
      </c>
      <c r="R124" s="17">
        <f>0.5*((Wellpath!$K125-Wellpath!$K124)*SIN(Wellpath!$L124)*COS(Wellpath!$M124))</f>
        <v>-0.29465218276165966</v>
      </c>
      <c r="S124" s="17">
        <v>0</v>
      </c>
      <c r="AA124" s="10"/>
      <c r="AB124" s="10"/>
      <c r="AC124" s="10"/>
      <c r="AD124" s="10"/>
      <c r="AE124" s="10"/>
      <c r="AF124" s="10"/>
      <c r="AG124" s="10"/>
      <c r="AH124" s="10"/>
      <c r="AI124" s="10"/>
      <c r="AK124" s="24"/>
      <c r="AL124" s="24"/>
      <c r="AM124" s="24"/>
      <c r="AN124" s="24"/>
      <c r="AO124" s="24"/>
      <c r="AP124" s="24"/>
    </row>
    <row r="125" spans="1:42" x14ac:dyDescent="0.25">
      <c r="A125" s="26">
        <f>Wellpath!E125</f>
        <v>3510</v>
      </c>
      <c r="B125" s="17">
        <f>0.5*(SIN(Wellpath!$L124)*COS(Wellpath!$M124)+SIN(Wellpath!$L125)*COS(Wellpath!$M125))</f>
        <v>-9.3246565678039073E-2</v>
      </c>
      <c r="C125" s="17">
        <f>0.5*(SIN(Wellpath!$L124)*SIN(Wellpath!$M124)+SIN(Wellpath!$L125)*SIN(Wellpath!$M125))</f>
        <v>-0.98599449629377101</v>
      </c>
      <c r="D125" s="17">
        <f>0.5*(COS(Wellpath!$L124)+COS(Wellpath!$L125))</f>
        <v>-0.11385985424814377</v>
      </c>
      <c r="E125" s="17">
        <f>0.5*((Wellpath!$K125-Wellpath!$K124)*COS(Wellpath!$L125)*COS(Wellpath!$M125))</f>
        <v>0.35173784149348386</v>
      </c>
      <c r="F125" s="17">
        <f>0.5*((Wellpath!$K125-Wellpath!$K124)*COS(Wellpath!$L125)*SIN(Wellpath!$M125))</f>
        <v>2.0577511263028452</v>
      </c>
      <c r="G125" s="17">
        <f>0.5*(-(Wellpath!$K125-Wellpath!$K124)*SIN(Wellpath!$L125))</f>
        <v>-14.854021031123555</v>
      </c>
      <c r="H125" s="17">
        <f>-0.5*((Wellpath!$K125-Wellpath!$K124)*SIN(Wellpath!$L125)*SIN(Wellpath!$M125))</f>
        <v>14.641660060297276</v>
      </c>
      <c r="I125" s="17">
        <f>0.5*((Wellpath!$K125-Wellpath!$K124)*SIN(Wellpath!$L125)*COS(Wellpath!$M125))</f>
        <v>-2.5027447875795126</v>
      </c>
      <c r="J125" s="17">
        <v>0</v>
      </c>
      <c r="K125" s="17">
        <f t="shared" si="3"/>
        <v>0.23840336583501781</v>
      </c>
      <c r="L125" s="17">
        <f t="shared" si="4"/>
        <v>0.95420963685038029</v>
      </c>
      <c r="M125" s="17">
        <f t="shared" si="5"/>
        <v>0.16276283209348424</v>
      </c>
      <c r="N125" s="17">
        <f>0.5*((Wellpath!$K126-Wellpath!$K125)*COS(Wellpath!$L125)*COS(Wellpath!$M125))</f>
        <v>0.35173784149348386</v>
      </c>
      <c r="O125" s="17">
        <f>0.5*((Wellpath!$K126-Wellpath!$K125)*COS(Wellpath!$L125)*SIN(Wellpath!$M125))</f>
        <v>2.0577511263028452</v>
      </c>
      <c r="P125" s="17">
        <f>0.5*(-(Wellpath!$K126-Wellpath!$K125)*SIN(Wellpath!$L125))</f>
        <v>-14.854021031123555</v>
      </c>
      <c r="Q125" s="17">
        <f>-0.5*((Wellpath!$K126-Wellpath!$K125)*SIN(Wellpath!$L125)*SIN(Wellpath!$M125))</f>
        <v>14.641660060297276</v>
      </c>
      <c r="R125" s="17">
        <f>0.5*((Wellpath!$K126-Wellpath!$K125)*SIN(Wellpath!$L125)*COS(Wellpath!$M125))</f>
        <v>-2.5027447875795126</v>
      </c>
      <c r="S125" s="17">
        <v>0</v>
      </c>
      <c r="AA125" s="10"/>
      <c r="AB125" s="10"/>
      <c r="AC125" s="10"/>
      <c r="AD125" s="10"/>
      <c r="AE125" s="10"/>
      <c r="AF125" s="10"/>
      <c r="AG125" s="10"/>
      <c r="AH125" s="10"/>
      <c r="AI125" s="10"/>
      <c r="AK125" s="24"/>
      <c r="AL125" s="24"/>
      <c r="AM125" s="24"/>
      <c r="AN125" s="24"/>
      <c r="AO125" s="24"/>
      <c r="AP125" s="24"/>
    </row>
    <row r="126" spans="1:42" x14ac:dyDescent="0.25">
      <c r="A126" s="26">
        <f>Wellpath!E126</f>
        <v>3540</v>
      </c>
      <c r="B126" s="17">
        <f>0.5*(SIN(Wellpath!$L125)*COS(Wellpath!$M125)+SIN(Wellpath!$L126)*COS(Wellpath!$M126))</f>
        <v>-0.23840336583501781</v>
      </c>
      <c r="C126" s="17">
        <f>0.5*(SIN(Wellpath!$L125)*SIN(Wellpath!$M125)+SIN(Wellpath!$L126)*SIN(Wellpath!$M126))</f>
        <v>-0.95420963685038029</v>
      </c>
      <c r="D126" s="17">
        <f>0.5*(COS(Wellpath!$L125)+COS(Wellpath!$L126))</f>
        <v>-0.16276283209348424</v>
      </c>
      <c r="E126" s="17">
        <f>0.5*((Wellpath!$K126-Wellpath!$K125)*COS(Wellpath!$L126)*COS(Wellpath!$M126))</f>
        <v>0.88186716527549369</v>
      </c>
      <c r="F126" s="17">
        <f>0.5*((Wellpath!$K126-Wellpath!$K125)*COS(Wellpath!$L126)*SIN(Wellpath!$M126))</f>
        <v>2.6525361095727371</v>
      </c>
      <c r="G126" s="17">
        <f>0.5*(-(Wellpath!$K126-Wellpath!$K125)*SIN(Wellpath!$L126))</f>
        <v>-14.737244060210909</v>
      </c>
      <c r="H126" s="17">
        <f>-0.5*((Wellpath!$K126-Wellpath!$K125)*SIN(Wellpath!$L126)*SIN(Wellpath!$M126))</f>
        <v>13.984629045214129</v>
      </c>
      <c r="I126" s="17">
        <f>0.5*((Wellpath!$K126-Wellpath!$K125)*SIN(Wellpath!$L126)*COS(Wellpath!$M126))</f>
        <v>-4.6493561874710219</v>
      </c>
      <c r="J126" s="17">
        <v>0</v>
      </c>
      <c r="K126" s="17">
        <f t="shared" si="3"/>
        <v>0.37768827013145945</v>
      </c>
      <c r="L126" s="17">
        <f t="shared" si="4"/>
        <v>0.89894302820799832</v>
      </c>
      <c r="M126" s="17">
        <f t="shared" si="5"/>
        <v>0.207606583366958</v>
      </c>
      <c r="N126" s="17">
        <f>0.5*((Wellpath!$K127-Wellpath!$K126)*COS(Wellpath!$L126)*COS(Wellpath!$M126))</f>
        <v>0.88186716527549369</v>
      </c>
      <c r="O126" s="17">
        <f>0.5*((Wellpath!$K127-Wellpath!$K126)*COS(Wellpath!$L126)*SIN(Wellpath!$M126))</f>
        <v>2.6525361095727371</v>
      </c>
      <c r="P126" s="17">
        <f>0.5*(-(Wellpath!$K127-Wellpath!$K126)*SIN(Wellpath!$L126))</f>
        <v>-14.737244060210909</v>
      </c>
      <c r="Q126" s="17">
        <f>-0.5*((Wellpath!$K127-Wellpath!$K126)*SIN(Wellpath!$L126)*SIN(Wellpath!$M126))</f>
        <v>13.984629045214129</v>
      </c>
      <c r="R126" s="17">
        <f>0.5*((Wellpath!$K127-Wellpath!$K126)*SIN(Wellpath!$L126)*COS(Wellpath!$M126))</f>
        <v>-4.6493561874710219</v>
      </c>
      <c r="S126" s="17">
        <v>0</v>
      </c>
      <c r="AA126" s="10"/>
      <c r="AB126" s="10"/>
      <c r="AC126" s="10"/>
      <c r="AD126" s="10"/>
      <c r="AE126" s="10"/>
      <c r="AF126" s="10"/>
      <c r="AG126" s="10"/>
      <c r="AH126" s="10"/>
      <c r="AI126" s="10"/>
      <c r="AK126" s="24"/>
      <c r="AL126" s="24"/>
      <c r="AM126" s="24"/>
      <c r="AN126" s="24"/>
      <c r="AO126" s="24"/>
      <c r="AP126" s="24"/>
    </row>
    <row r="127" spans="1:42" x14ac:dyDescent="0.25">
      <c r="A127" s="26">
        <f>Wellpath!E127</f>
        <v>3570</v>
      </c>
      <c r="B127" s="17">
        <f>0.5*(SIN(Wellpath!$L126)*COS(Wellpath!$M126)+SIN(Wellpath!$L127)*COS(Wellpath!$M127))</f>
        <v>-0.37768827013145945</v>
      </c>
      <c r="C127" s="17">
        <f>0.5*(SIN(Wellpath!$L126)*SIN(Wellpath!$M126)+SIN(Wellpath!$L127)*SIN(Wellpath!$M127))</f>
        <v>-0.89894302820799832</v>
      </c>
      <c r="D127" s="17">
        <f>0.5*(COS(Wellpath!$L126)+COS(Wellpath!$L127))</f>
        <v>-0.207606583366958</v>
      </c>
      <c r="E127" s="17">
        <f>0.5*((Wellpath!$K127-Wellpath!$K126)*COS(Wellpath!$L127)*COS(Wellpath!$M127))</f>
        <v>1.5707740931141276</v>
      </c>
      <c r="F127" s="17">
        <f>0.5*((Wellpath!$K127-Wellpath!$K126)*COS(Wellpath!$L127)*SIN(Wellpath!$M127))</f>
        <v>3.0524634824777475</v>
      </c>
      <c r="G127" s="17">
        <f>0.5*(-(Wellpath!$K127-Wellpath!$K126)*SIN(Wellpath!$L127))</f>
        <v>-14.601888077798066</v>
      </c>
      <c r="H127" s="17">
        <f>-0.5*((Wellpath!$K127-Wellpath!$K126)*SIN(Wellpath!$L127)*SIN(Wellpath!$M127))</f>
        <v>12.98366180102582</v>
      </c>
      <c r="I127" s="17">
        <f>0.5*((Wellpath!$K127-Wellpath!$K126)*SIN(Wellpath!$L127)*COS(Wellpath!$M127))</f>
        <v>-6.6812919164727624</v>
      </c>
      <c r="J127" s="17">
        <v>0</v>
      </c>
      <c r="K127" s="17">
        <f t="shared" si="3"/>
        <v>0.50773548034672578</v>
      </c>
      <c r="L127" s="17">
        <f t="shared" si="4"/>
        <v>0.82151480048929537</v>
      </c>
      <c r="M127" s="17">
        <f t="shared" si="5"/>
        <v>0.2472924916696943</v>
      </c>
      <c r="N127" s="17">
        <f>0.5*((Wellpath!$K128-Wellpath!$K127)*COS(Wellpath!$L127)*COS(Wellpath!$M127))</f>
        <v>1.5707740931141276</v>
      </c>
      <c r="O127" s="17">
        <f>0.5*((Wellpath!$K128-Wellpath!$K127)*COS(Wellpath!$L127)*SIN(Wellpath!$M127))</f>
        <v>3.0524634824777475</v>
      </c>
      <c r="P127" s="17">
        <f>0.5*(-(Wellpath!$K128-Wellpath!$K127)*SIN(Wellpath!$L127))</f>
        <v>-14.601888077798066</v>
      </c>
      <c r="Q127" s="17">
        <f>-0.5*((Wellpath!$K128-Wellpath!$K127)*SIN(Wellpath!$L127)*SIN(Wellpath!$M127))</f>
        <v>12.98366180102582</v>
      </c>
      <c r="R127" s="17">
        <f>0.5*((Wellpath!$K128-Wellpath!$K127)*SIN(Wellpath!$L127)*COS(Wellpath!$M127))</f>
        <v>-6.6812919164727624</v>
      </c>
      <c r="S127" s="17">
        <v>0</v>
      </c>
      <c r="AA127" s="10"/>
      <c r="AB127" s="10"/>
      <c r="AC127" s="10"/>
      <c r="AD127" s="10"/>
      <c r="AE127" s="10"/>
      <c r="AF127" s="10"/>
      <c r="AG127" s="10"/>
      <c r="AH127" s="10"/>
      <c r="AI127" s="10"/>
      <c r="AK127" s="24"/>
      <c r="AL127" s="24"/>
      <c r="AM127" s="24"/>
      <c r="AN127" s="24"/>
      <c r="AO127" s="24"/>
      <c r="AP127" s="24"/>
    </row>
    <row r="128" spans="1:42" x14ac:dyDescent="0.25">
      <c r="A128" s="26">
        <f>Wellpath!E128</f>
        <v>3600</v>
      </c>
      <c r="B128" s="17">
        <f>0.5*(SIN(Wellpath!$L127)*COS(Wellpath!$M127)+SIN(Wellpath!$L128)*COS(Wellpath!$M128))</f>
        <v>-0.50773548034672578</v>
      </c>
      <c r="C128" s="17">
        <f>0.5*(SIN(Wellpath!$L127)*SIN(Wellpath!$M127)+SIN(Wellpath!$L128)*SIN(Wellpath!$M128))</f>
        <v>-0.82151480048929537</v>
      </c>
      <c r="D128" s="17">
        <f>0.5*(COS(Wellpath!$L127)+COS(Wellpath!$L128))</f>
        <v>-0.2472924916696943</v>
      </c>
      <c r="E128" s="17">
        <f>0.5*((Wellpath!$K128-Wellpath!$K127)*COS(Wellpath!$L128)*COS(Wellpath!$M128))</f>
        <v>2.3568808440046958</v>
      </c>
      <c r="F128" s="17">
        <f>0.5*((Wellpath!$K128-Wellpath!$K127)*COS(Wellpath!$L128)*SIN(Wellpath!$M128))</f>
        <v>3.2143798850721375</v>
      </c>
      <c r="G128" s="17">
        <f>0.5*(-(Wellpath!$K128-Wellpath!$K127)*SIN(Wellpath!$L128))</f>
        <v>-14.460735618965149</v>
      </c>
      <c r="H128" s="17">
        <f>-0.5*((Wellpath!$K128-Wellpath!$K127)*SIN(Wellpath!$L128)*SIN(Wellpath!$M128))</f>
        <v>11.661782213653041</v>
      </c>
      <c r="I128" s="17">
        <f>0.5*((Wellpath!$K128-Wellpath!$K127)*SIN(Wellpath!$L128)*COS(Wellpath!$M128))</f>
        <v>-8.5507724939290117</v>
      </c>
      <c r="J128" s="17">
        <v>0</v>
      </c>
      <c r="K128" s="17">
        <f t="shared" si="3"/>
        <v>0.62523764559909578</v>
      </c>
      <c r="L128" s="17">
        <f t="shared" si="4"/>
        <v>0.72386939043563325</v>
      </c>
      <c r="M128" s="17">
        <f t="shared" si="5"/>
        <v>0.28096628594965556</v>
      </c>
      <c r="N128" s="17">
        <f>0.5*((Wellpath!$K129-Wellpath!$K128)*COS(Wellpath!$L128)*COS(Wellpath!$M128))</f>
        <v>2.3568808440046958</v>
      </c>
      <c r="O128" s="17">
        <f>0.5*((Wellpath!$K129-Wellpath!$K128)*COS(Wellpath!$L128)*SIN(Wellpath!$M128))</f>
        <v>3.2143798850721375</v>
      </c>
      <c r="P128" s="17">
        <f>0.5*(-(Wellpath!$K129-Wellpath!$K128)*SIN(Wellpath!$L128))</f>
        <v>-14.460735618965149</v>
      </c>
      <c r="Q128" s="17">
        <f>-0.5*((Wellpath!$K129-Wellpath!$K128)*SIN(Wellpath!$L128)*SIN(Wellpath!$M128))</f>
        <v>11.661782213653041</v>
      </c>
      <c r="R128" s="17">
        <f>0.5*((Wellpath!$K129-Wellpath!$K128)*SIN(Wellpath!$L128)*COS(Wellpath!$M128))</f>
        <v>-8.5507724939290117</v>
      </c>
      <c r="S128" s="17">
        <v>0</v>
      </c>
      <c r="AA128" s="10"/>
      <c r="AB128" s="10"/>
      <c r="AC128" s="10"/>
      <c r="AD128" s="10"/>
      <c r="AE128" s="10"/>
      <c r="AF128" s="10"/>
      <c r="AG128" s="10"/>
      <c r="AH128" s="10"/>
      <c r="AI128" s="10"/>
      <c r="AK128" s="24"/>
      <c r="AL128" s="24"/>
      <c r="AM128" s="24"/>
      <c r="AN128" s="24"/>
      <c r="AO128" s="24"/>
      <c r="AP128" s="24"/>
    </row>
    <row r="129" spans="1:42" x14ac:dyDescent="0.25">
      <c r="A129" s="26">
        <f>Wellpath!E129</f>
        <v>3630</v>
      </c>
      <c r="B129" s="17">
        <f>0.5*(SIN(Wellpath!$L128)*COS(Wellpath!$M128)+SIN(Wellpath!$L129)*COS(Wellpath!$M129))</f>
        <v>-0.62523764559909578</v>
      </c>
      <c r="C129" s="17">
        <f>0.5*(SIN(Wellpath!$L128)*SIN(Wellpath!$M128)+SIN(Wellpath!$L129)*SIN(Wellpath!$M129))</f>
        <v>-0.72386939043563325</v>
      </c>
      <c r="D129" s="17">
        <f>0.5*(COS(Wellpath!$L128)+COS(Wellpath!$L129))</f>
        <v>-0.28096628594965556</v>
      </c>
      <c r="E129" s="17">
        <f>0.5*((Wellpath!$K129-Wellpath!$K128)*COS(Wellpath!$L129)*COS(Wellpath!$M129))</f>
        <v>3.1652522815589252</v>
      </c>
      <c r="F129" s="17">
        <f>0.5*((Wellpath!$K129-Wellpath!$K128)*COS(Wellpath!$L129)*SIN(Wellpath!$M129))</f>
        <v>3.1180954010080546</v>
      </c>
      <c r="G129" s="17">
        <f>0.5*(-(Wellpath!$K129-Wellpath!$K128)*SIN(Wellpath!$L129))</f>
        <v>-14.326850982134856</v>
      </c>
      <c r="H129" s="17">
        <f>-0.5*((Wellpath!$K129-Wellpath!$K128)*SIN(Wellpath!$L129)*SIN(Wellpath!$M129))</f>
        <v>10.054299499415958</v>
      </c>
      <c r="I129" s="17">
        <f>0.5*((Wellpath!$K129-Wellpath!$K128)*SIN(Wellpath!$L129)*COS(Wellpath!$M129))</f>
        <v>-10.206356874043866</v>
      </c>
      <c r="J129" s="17">
        <v>0</v>
      </c>
      <c r="K129" s="17">
        <f t="shared" si="3"/>
        <v>0.72730307920861581</v>
      </c>
      <c r="L129" s="17">
        <f t="shared" si="4"/>
        <v>0.60840851749799651</v>
      </c>
      <c r="M129" s="17">
        <f t="shared" si="5"/>
        <v>0.30774915775609801</v>
      </c>
      <c r="N129" s="17">
        <f>0.5*((Wellpath!$K130-Wellpath!$K129)*COS(Wellpath!$L129)*COS(Wellpath!$M129))</f>
        <v>3.1652522815589252</v>
      </c>
      <c r="O129" s="17">
        <f>0.5*((Wellpath!$K130-Wellpath!$K129)*COS(Wellpath!$L129)*SIN(Wellpath!$M129))</f>
        <v>3.1180954010080546</v>
      </c>
      <c r="P129" s="17">
        <f>0.5*(-(Wellpath!$K130-Wellpath!$K129)*SIN(Wellpath!$L129))</f>
        <v>-14.326850982134856</v>
      </c>
      <c r="Q129" s="17">
        <f>-0.5*((Wellpath!$K130-Wellpath!$K129)*SIN(Wellpath!$L129)*SIN(Wellpath!$M129))</f>
        <v>10.054299499415958</v>
      </c>
      <c r="R129" s="17">
        <f>0.5*((Wellpath!$K130-Wellpath!$K129)*SIN(Wellpath!$L129)*COS(Wellpath!$M129))</f>
        <v>-10.206356874043866</v>
      </c>
      <c r="S129" s="17">
        <v>0</v>
      </c>
      <c r="AA129" s="10"/>
      <c r="AB129" s="10"/>
      <c r="AC129" s="10"/>
      <c r="AD129" s="10"/>
      <c r="AE129" s="10"/>
      <c r="AF129" s="10"/>
      <c r="AG129" s="10"/>
      <c r="AH129" s="10"/>
      <c r="AI129" s="10"/>
      <c r="AK129" s="24"/>
      <c r="AL129" s="24"/>
      <c r="AM129" s="24"/>
      <c r="AN129" s="24"/>
      <c r="AO129" s="24"/>
      <c r="AP129" s="24"/>
    </row>
    <row r="130" spans="1:42" x14ac:dyDescent="0.25">
      <c r="A130" s="26">
        <f>Wellpath!E130</f>
        <v>3660</v>
      </c>
      <c r="B130" s="17">
        <f>0.5*(SIN(Wellpath!$L129)*COS(Wellpath!$M129)+SIN(Wellpath!$L130)*COS(Wellpath!$M130))</f>
        <v>-0.72730307920861581</v>
      </c>
      <c r="C130" s="17">
        <f>0.5*(SIN(Wellpath!$L129)*SIN(Wellpath!$M129)+SIN(Wellpath!$L130)*SIN(Wellpath!$M130))</f>
        <v>-0.60840851749799651</v>
      </c>
      <c r="D130" s="17">
        <f>0.5*(COS(Wellpath!$L129)+COS(Wellpath!$L130))</f>
        <v>-0.30774915775609801</v>
      </c>
      <c r="E130" s="17">
        <f>0.5*((Wellpath!$K130-Wellpath!$K129)*COS(Wellpath!$L130)*COS(Wellpath!$M130))</f>
        <v>3.9126305144493378</v>
      </c>
      <c r="F130" s="17">
        <f>0.5*((Wellpath!$K130-Wellpath!$K129)*COS(Wellpath!$L130)*SIN(Wellpath!$M130))</f>
        <v>2.7621031147623909</v>
      </c>
      <c r="G130" s="17">
        <f>0.5*(-(Wellpath!$K130-Wellpath!$K129)*SIN(Wellpath!$L130))</f>
        <v>-14.214855217019265</v>
      </c>
      <c r="H130" s="17">
        <f>-0.5*((Wellpath!$K130-Wellpath!$K129)*SIN(Wellpath!$L130)*SIN(Wellpath!$M130))</f>
        <v>8.1979560255239363</v>
      </c>
      <c r="I130" s="17">
        <f>0.5*((Wellpath!$K130-Wellpath!$K129)*SIN(Wellpath!$L130)*COS(Wellpath!$M130))</f>
        <v>-11.612735502214608</v>
      </c>
      <c r="J130" s="17">
        <v>0</v>
      </c>
      <c r="K130" s="17">
        <f t="shared" si="3"/>
        <v>0.81150389575593385</v>
      </c>
      <c r="L130" s="17">
        <f t="shared" si="4"/>
        <v>0.47797759176292764</v>
      </c>
      <c r="M130" s="17">
        <f t="shared" si="5"/>
        <v>0.32687749459314441</v>
      </c>
      <c r="N130" s="17">
        <f>0.5*((Wellpath!$K131-Wellpath!$K130)*COS(Wellpath!$L130)*COS(Wellpath!$M130))</f>
        <v>3.9126305144493378</v>
      </c>
      <c r="O130" s="17">
        <f>0.5*((Wellpath!$K131-Wellpath!$K130)*COS(Wellpath!$L130)*SIN(Wellpath!$M130))</f>
        <v>2.7621031147623909</v>
      </c>
      <c r="P130" s="17">
        <f>0.5*(-(Wellpath!$K131-Wellpath!$K130)*SIN(Wellpath!$L130))</f>
        <v>-14.214855217019265</v>
      </c>
      <c r="Q130" s="17">
        <f>-0.5*((Wellpath!$K131-Wellpath!$K130)*SIN(Wellpath!$L130)*SIN(Wellpath!$M130))</f>
        <v>8.1979560255239363</v>
      </c>
      <c r="R130" s="17">
        <f>0.5*((Wellpath!$K131-Wellpath!$K130)*SIN(Wellpath!$L130)*COS(Wellpath!$M130))</f>
        <v>-11.612735502214608</v>
      </c>
      <c r="S130" s="17">
        <v>0</v>
      </c>
      <c r="AA130" s="10"/>
      <c r="AB130" s="10"/>
      <c r="AC130" s="10"/>
      <c r="AD130" s="10"/>
      <c r="AE130" s="10"/>
      <c r="AF130" s="10"/>
      <c r="AG130" s="10"/>
      <c r="AH130" s="10"/>
      <c r="AI130" s="10"/>
      <c r="AK130" s="24"/>
      <c r="AL130" s="24"/>
      <c r="AM130" s="24"/>
      <c r="AN130" s="24"/>
      <c r="AO130" s="24"/>
      <c r="AP130" s="24"/>
    </row>
    <row r="131" spans="1:42" x14ac:dyDescent="0.25">
      <c r="A131" s="26">
        <f>Wellpath!E131</f>
        <v>3690</v>
      </c>
      <c r="B131" s="17">
        <f>0.5*(SIN(Wellpath!$L130)*COS(Wellpath!$M130)+SIN(Wellpath!$L131)*COS(Wellpath!$M131))</f>
        <v>-0.81150389575593385</v>
      </c>
      <c r="C131" s="17">
        <f>0.5*(SIN(Wellpath!$L130)*SIN(Wellpath!$M130)+SIN(Wellpath!$L131)*SIN(Wellpath!$M131))</f>
        <v>-0.47797759176292764</v>
      </c>
      <c r="D131" s="17">
        <f>0.5*(COS(Wellpath!$L130)+COS(Wellpath!$L131))</f>
        <v>-0.32687749459314441</v>
      </c>
      <c r="E131" s="17">
        <f>0.5*((Wellpath!$K131-Wellpath!$K130)*COS(Wellpath!$L131)*COS(Wellpath!$M131))</f>
        <v>4.5187787353231501</v>
      </c>
      <c r="F131" s="17">
        <f>0.5*((Wellpath!$K131-Wellpath!$K130)*COS(Wellpath!$L131)*SIN(Wellpath!$M131))</f>
        <v>2.1796001203439221</v>
      </c>
      <c r="G131" s="17">
        <f>0.5*(-(Wellpath!$K131-Wellpath!$K130)*SIN(Wellpath!$L131))</f>
        <v>-14.136123303670923</v>
      </c>
      <c r="H131" s="17">
        <f>-0.5*((Wellpath!$K131-Wellpath!$K130)*SIN(Wellpath!$L131)*SIN(Wellpath!$M131))</f>
        <v>6.1413717273638913</v>
      </c>
      <c r="I131" s="17">
        <f>0.5*((Wellpath!$K131-Wellpath!$K130)*SIN(Wellpath!$L131)*COS(Wellpath!$M131))</f>
        <v>-12.732381370463406</v>
      </c>
      <c r="J131" s="17">
        <v>0</v>
      </c>
      <c r="K131" s="17">
        <f t="shared" si="3"/>
        <v>0.87571195671269519</v>
      </c>
      <c r="L131" s="17">
        <f t="shared" si="4"/>
        <v>0.33574153121515554</v>
      </c>
      <c r="M131" s="17">
        <f t="shared" si="5"/>
        <v>0.33799647015005774</v>
      </c>
      <c r="N131" s="17">
        <f>0.5*((Wellpath!$K132-Wellpath!$K131)*COS(Wellpath!$L131)*COS(Wellpath!$M131))</f>
        <v>4.5187787353231501</v>
      </c>
      <c r="O131" s="17">
        <f>0.5*((Wellpath!$K132-Wellpath!$K131)*COS(Wellpath!$L131)*SIN(Wellpath!$M131))</f>
        <v>2.1796001203439221</v>
      </c>
      <c r="P131" s="17">
        <f>0.5*(-(Wellpath!$K132-Wellpath!$K131)*SIN(Wellpath!$L131))</f>
        <v>-14.136123303670923</v>
      </c>
      <c r="Q131" s="17">
        <f>-0.5*((Wellpath!$K132-Wellpath!$K131)*SIN(Wellpath!$L131)*SIN(Wellpath!$M131))</f>
        <v>6.1413717273638913</v>
      </c>
      <c r="R131" s="17">
        <f>0.5*((Wellpath!$K132-Wellpath!$K131)*SIN(Wellpath!$L131)*COS(Wellpath!$M131))</f>
        <v>-12.732381370463406</v>
      </c>
      <c r="S131" s="17">
        <v>0</v>
      </c>
      <c r="AA131" s="10"/>
      <c r="AB131" s="10"/>
      <c r="AC131" s="10"/>
      <c r="AD131" s="10"/>
      <c r="AE131" s="10"/>
      <c r="AF131" s="10"/>
      <c r="AG131" s="10"/>
      <c r="AH131" s="10"/>
      <c r="AI131" s="10"/>
      <c r="AK131" s="24"/>
      <c r="AL131" s="24"/>
      <c r="AM131" s="24"/>
      <c r="AN131" s="24"/>
      <c r="AO131" s="24"/>
      <c r="AP131" s="24"/>
    </row>
    <row r="132" spans="1:42" x14ac:dyDescent="0.25">
      <c r="A132" s="26">
        <f>Wellpath!E132</f>
        <v>3720</v>
      </c>
      <c r="B132" s="17">
        <f>0.5*(SIN(Wellpath!$L131)*COS(Wellpath!$M131)+SIN(Wellpath!$L132)*COS(Wellpath!$M132))</f>
        <v>-0.87571195671269519</v>
      </c>
      <c r="C132" s="17">
        <f>0.5*(SIN(Wellpath!$L131)*SIN(Wellpath!$M131)+SIN(Wellpath!$L132)*SIN(Wellpath!$M132))</f>
        <v>-0.33574153121515554</v>
      </c>
      <c r="D132" s="17">
        <f>0.5*(COS(Wellpath!$L131)+COS(Wellpath!$L132))</f>
        <v>-0.33799647015005774</v>
      </c>
      <c r="E132" s="17">
        <f>0.5*((Wellpath!$K132-Wellpath!$K131)*COS(Wellpath!$L132)*COS(Wellpath!$M132))</f>
        <v>4.9197581783614428</v>
      </c>
      <c r="F132" s="17">
        <f>0.5*((Wellpath!$K132-Wellpath!$K131)*COS(Wellpath!$L132)*SIN(Wellpath!$M132))</f>
        <v>1.4283907909441738</v>
      </c>
      <c r="G132" s="17">
        <f>0.5*(-(Wellpath!$K132-Wellpath!$K131)*SIN(Wellpath!$L132))</f>
        <v>-14.098073599424552</v>
      </c>
      <c r="H132" s="17">
        <f>-0.5*((Wellpath!$K132-Wellpath!$K131)*SIN(Wellpath!$L132)*SIN(Wellpath!$M132))</f>
        <v>3.9308742090907756</v>
      </c>
      <c r="I132" s="17">
        <f>0.5*((Wellpath!$K132-Wellpath!$K131)*SIN(Wellpath!$L132)*COS(Wellpath!$M132))</f>
        <v>-13.538977330917447</v>
      </c>
      <c r="J132" s="17">
        <v>0</v>
      </c>
      <c r="K132" s="17">
        <f t="shared" ref="K132" si="6">-B133</f>
        <v>0.90910342426060153</v>
      </c>
      <c r="L132" s="17">
        <f t="shared" ref="L132" si="7">-C133</f>
        <v>0.23672156320549576</v>
      </c>
      <c r="M132" s="17">
        <f t="shared" ref="M132" si="8">-D133</f>
        <v>0.34177410894237797</v>
      </c>
      <c r="N132" s="17">
        <f>0.5*((Wellpath!$K133-Wellpath!$K132)*COS(Wellpath!$L132)*COS(Wellpath!$M132))</f>
        <v>1.6399193927871476</v>
      </c>
      <c r="O132" s="17">
        <f>0.5*((Wellpath!$K133-Wellpath!$K132)*COS(Wellpath!$L132)*SIN(Wellpath!$M132))</f>
        <v>0.47613026364805794</v>
      </c>
      <c r="P132" s="17">
        <f>0.5*(-(Wellpath!$K133-Wellpath!$K132)*SIN(Wellpath!$L132))</f>
        <v>-4.699357866474851</v>
      </c>
      <c r="Q132" s="17">
        <f>-0.5*((Wellpath!$K133-Wellpath!$K132)*SIN(Wellpath!$L132)*SIN(Wellpath!$M132))</f>
        <v>1.3102914030302586</v>
      </c>
      <c r="R132" s="17">
        <f>0.5*((Wellpath!$K133-Wellpath!$K132)*SIN(Wellpath!$L132)*COS(Wellpath!$M132))</f>
        <v>-4.5129924436391491</v>
      </c>
      <c r="S132" s="17">
        <v>0</v>
      </c>
      <c r="AA132" s="10"/>
      <c r="AB132" s="10"/>
      <c r="AC132" s="10"/>
      <c r="AD132" s="10"/>
      <c r="AE132" s="10"/>
      <c r="AF132" s="10"/>
      <c r="AG132" s="10"/>
      <c r="AH132" s="10"/>
      <c r="AI132" s="10"/>
      <c r="AK132" s="24"/>
      <c r="AL132" s="24"/>
      <c r="AM132" s="24"/>
      <c r="AN132" s="24"/>
      <c r="AO132" s="24"/>
      <c r="AP132" s="24"/>
    </row>
    <row r="133" spans="1:42" x14ac:dyDescent="0.25">
      <c r="A133" s="26">
        <f>Wellpath!E133</f>
        <v>3730</v>
      </c>
      <c r="B133" s="17">
        <f>0.5*(SIN(Wellpath!$L132)*COS(Wellpath!$M132)+SIN(Wellpath!$L133)*COS(Wellpath!$M133))</f>
        <v>-0.90910342426060153</v>
      </c>
      <c r="C133" s="17">
        <f>0.5*(SIN(Wellpath!$L132)*SIN(Wellpath!$M132)+SIN(Wellpath!$L133)*SIN(Wellpath!$M133))</f>
        <v>-0.23672156320549576</v>
      </c>
      <c r="D133" s="17">
        <f>0.5*(COS(Wellpath!$L132)+COS(Wellpath!$L133))</f>
        <v>-0.34177410894237797</v>
      </c>
      <c r="E133" s="17">
        <f>0.5*((Wellpath!$K133-Wellpath!$K132)*COS(Wellpath!$L133)*COS(Wellpath!$M133))</f>
        <v>1.6662709460504364</v>
      </c>
      <c r="F133" s="17">
        <f>0.5*((Wellpath!$K133-Wellpath!$K132)*COS(Wellpath!$L133)*SIN(Wellpath!$M133))</f>
        <v>0.38468895923974494</v>
      </c>
      <c r="G133" s="17">
        <f>0.5*(-(Wellpath!$K133-Wellpath!$K132)*SIN(Wellpath!$L133))</f>
        <v>-4.6984631039295426</v>
      </c>
      <c r="H133" s="17">
        <f>-0.5*((Wellpath!$K133-Wellpath!$K132)*SIN(Wellpath!$L133)*SIN(Wellpath!$M133))</f>
        <v>1.056924229024699</v>
      </c>
      <c r="I133" s="17">
        <f>0.5*((Wellpath!$K133-Wellpath!$K132)*SIN(Wellpath!$L133)*COS(Wellpath!$M133))</f>
        <v>-4.5780417989668658</v>
      </c>
      <c r="J133" s="17">
        <v>0</v>
      </c>
      <c r="K133" s="17">
        <f t="shared" ref="K133:K196" si="9">-B134</f>
        <v>0.91560835979337307</v>
      </c>
      <c r="L133" s="17">
        <f t="shared" ref="L133:L196" si="10">-C134</f>
        <v>0.2113848458049398</v>
      </c>
      <c r="M133" s="17">
        <f t="shared" ref="M133:M196" si="11">-D134</f>
        <v>0.34202014332566871</v>
      </c>
      <c r="N133" s="17">
        <f>0.5*((Wellpath!$K134-Wellpath!$K133)*COS(Wellpath!$L133)*COS(Wellpath!$M133))</f>
        <v>3.3325418921008727</v>
      </c>
      <c r="O133" s="17">
        <f>0.5*((Wellpath!$K134-Wellpath!$K133)*COS(Wellpath!$L133)*SIN(Wellpath!$M133))</f>
        <v>0.76937791847948989</v>
      </c>
      <c r="P133" s="17">
        <f>0.5*(-(Wellpath!$K134-Wellpath!$K133)*SIN(Wellpath!$L133))</f>
        <v>-9.3969262078590852</v>
      </c>
      <c r="Q133" s="17">
        <f>-0.5*((Wellpath!$K134-Wellpath!$K133)*SIN(Wellpath!$L133)*SIN(Wellpath!$M133))</f>
        <v>2.1138484580493979</v>
      </c>
      <c r="R133" s="17">
        <f>0.5*((Wellpath!$K134-Wellpath!$K133)*SIN(Wellpath!$L133)*COS(Wellpath!$M133))</f>
        <v>-9.1560835979337316</v>
      </c>
      <c r="S133" s="17">
        <v>0</v>
      </c>
      <c r="AA133" s="10"/>
      <c r="AB133" s="10"/>
      <c r="AC133" s="10"/>
      <c r="AD133" s="10"/>
      <c r="AE133" s="10"/>
      <c r="AF133" s="10"/>
      <c r="AG133" s="10"/>
      <c r="AH133" s="10"/>
      <c r="AI133" s="10"/>
      <c r="AK133" s="24"/>
      <c r="AL133" s="24"/>
      <c r="AM133" s="24"/>
      <c r="AN133" s="24"/>
      <c r="AO133" s="24"/>
      <c r="AP133" s="24"/>
    </row>
    <row r="134" spans="1:42" x14ac:dyDescent="0.25">
      <c r="A134" s="26">
        <f>Wellpath!E134</f>
        <v>3750</v>
      </c>
      <c r="B134" s="17">
        <f>0.5*(SIN(Wellpath!$L133)*COS(Wellpath!$M133)+SIN(Wellpath!$L134)*COS(Wellpath!$M134))</f>
        <v>-0.91560835979337307</v>
      </c>
      <c r="C134" s="17">
        <f>0.5*(SIN(Wellpath!$L133)*SIN(Wellpath!$M133)+SIN(Wellpath!$L134)*SIN(Wellpath!$M134))</f>
        <v>-0.2113848458049398</v>
      </c>
      <c r="D134" s="17">
        <f>0.5*(COS(Wellpath!$L133)+COS(Wellpath!$L134))</f>
        <v>-0.34202014332566871</v>
      </c>
      <c r="E134" s="17">
        <f>0.5*((Wellpath!$K134-Wellpath!$K133)*COS(Wellpath!$L134)*COS(Wellpath!$M134))</f>
        <v>3.3325418921008727</v>
      </c>
      <c r="F134" s="17">
        <f>0.5*((Wellpath!$K134-Wellpath!$K133)*COS(Wellpath!$L134)*SIN(Wellpath!$M134))</f>
        <v>0.76937791847948989</v>
      </c>
      <c r="G134" s="17">
        <f>0.5*(-(Wellpath!$K134-Wellpath!$K133)*SIN(Wellpath!$L134))</f>
        <v>-9.3969262078590852</v>
      </c>
      <c r="H134" s="17">
        <f>-0.5*((Wellpath!$K134-Wellpath!$K133)*SIN(Wellpath!$L134)*SIN(Wellpath!$M134))</f>
        <v>2.1138484580493979</v>
      </c>
      <c r="I134" s="17">
        <f>0.5*((Wellpath!$K134-Wellpath!$K133)*SIN(Wellpath!$L134)*COS(Wellpath!$M134))</f>
        <v>-9.1560835979337316</v>
      </c>
      <c r="J134" s="17">
        <v>0</v>
      </c>
      <c r="K134" s="17">
        <f t="shared" si="9"/>
        <v>0.91560835979337307</v>
      </c>
      <c r="L134" s="17">
        <f t="shared" si="10"/>
        <v>0.2113848458049398</v>
      </c>
      <c r="M134" s="17">
        <f t="shared" si="11"/>
        <v>0.34202014332566871</v>
      </c>
      <c r="N134" s="17">
        <f>0.5*((Wellpath!$K135-Wellpath!$K134)*COS(Wellpath!$L134)*COS(Wellpath!$M134))</f>
        <v>4.9988128381513093</v>
      </c>
      <c r="O134" s="17">
        <f>0.5*((Wellpath!$K135-Wellpath!$K134)*COS(Wellpath!$L134)*SIN(Wellpath!$M134))</f>
        <v>1.1540668777192349</v>
      </c>
      <c r="P134" s="17">
        <f>0.5*(-(Wellpath!$K135-Wellpath!$K134)*SIN(Wellpath!$L134))</f>
        <v>-14.095389311788626</v>
      </c>
      <c r="Q134" s="17">
        <f>-0.5*((Wellpath!$K135-Wellpath!$K134)*SIN(Wellpath!$L134)*SIN(Wellpath!$M134))</f>
        <v>3.1707726870740967</v>
      </c>
      <c r="R134" s="17">
        <f>0.5*((Wellpath!$K135-Wellpath!$K134)*SIN(Wellpath!$L134)*COS(Wellpath!$M134))</f>
        <v>-13.734125396900597</v>
      </c>
      <c r="S134" s="17">
        <v>0</v>
      </c>
      <c r="AA134" s="10"/>
      <c r="AB134" s="10"/>
      <c r="AC134" s="10"/>
      <c r="AD134" s="10"/>
      <c r="AE134" s="10"/>
      <c r="AF134" s="10"/>
      <c r="AG134" s="10"/>
      <c r="AH134" s="10"/>
      <c r="AI134" s="10"/>
      <c r="AK134" s="24"/>
      <c r="AL134" s="24"/>
      <c r="AM134" s="24"/>
      <c r="AN134" s="24"/>
      <c r="AO134" s="24"/>
      <c r="AP134" s="24"/>
    </row>
    <row r="135" spans="1:42" x14ac:dyDescent="0.25">
      <c r="A135" s="26">
        <f>Wellpath!E135</f>
        <v>3780</v>
      </c>
      <c r="B135" s="17">
        <f>0.5*(SIN(Wellpath!$L134)*COS(Wellpath!$M134)+SIN(Wellpath!$L135)*COS(Wellpath!$M135))</f>
        <v>-0.91560835979337307</v>
      </c>
      <c r="C135" s="17">
        <f>0.5*(SIN(Wellpath!$L134)*SIN(Wellpath!$M134)+SIN(Wellpath!$L135)*SIN(Wellpath!$M135))</f>
        <v>-0.2113848458049398</v>
      </c>
      <c r="D135" s="17">
        <f>0.5*(COS(Wellpath!$L134)+COS(Wellpath!$L135))</f>
        <v>-0.34202014332566871</v>
      </c>
      <c r="E135" s="17">
        <f>0.5*((Wellpath!$K135-Wellpath!$K134)*COS(Wellpath!$L135)*COS(Wellpath!$M135))</f>
        <v>4.9988128381513093</v>
      </c>
      <c r="F135" s="17">
        <f>0.5*((Wellpath!$K135-Wellpath!$K134)*COS(Wellpath!$L135)*SIN(Wellpath!$M135))</f>
        <v>1.1540668777192349</v>
      </c>
      <c r="G135" s="17">
        <f>0.5*(-(Wellpath!$K135-Wellpath!$K134)*SIN(Wellpath!$L135))</f>
        <v>-14.095389311788626</v>
      </c>
      <c r="H135" s="17">
        <f>-0.5*((Wellpath!$K135-Wellpath!$K134)*SIN(Wellpath!$L135)*SIN(Wellpath!$M135))</f>
        <v>3.1707726870740967</v>
      </c>
      <c r="I135" s="17">
        <f>0.5*((Wellpath!$K135-Wellpath!$K134)*SIN(Wellpath!$L135)*COS(Wellpath!$M135))</f>
        <v>-13.734125396900597</v>
      </c>
      <c r="J135" s="17">
        <v>0</v>
      </c>
      <c r="K135" s="17">
        <f t="shared" si="9"/>
        <v>0.91560835979337307</v>
      </c>
      <c r="L135" s="17">
        <f t="shared" si="10"/>
        <v>0.2113848458049398</v>
      </c>
      <c r="M135" s="17">
        <f t="shared" si="11"/>
        <v>0.34202014332566871</v>
      </c>
      <c r="N135" s="17">
        <f>0.5*((Wellpath!$K136-Wellpath!$K135)*COS(Wellpath!$L135)*COS(Wellpath!$M135))</f>
        <v>4.9988128381513093</v>
      </c>
      <c r="O135" s="17">
        <f>0.5*((Wellpath!$K136-Wellpath!$K135)*COS(Wellpath!$L135)*SIN(Wellpath!$M135))</f>
        <v>1.1540668777192349</v>
      </c>
      <c r="P135" s="17">
        <f>0.5*(-(Wellpath!$K136-Wellpath!$K135)*SIN(Wellpath!$L135))</f>
        <v>-14.095389311788626</v>
      </c>
      <c r="Q135" s="17">
        <f>-0.5*((Wellpath!$K136-Wellpath!$K135)*SIN(Wellpath!$L135)*SIN(Wellpath!$M135))</f>
        <v>3.1707726870740967</v>
      </c>
      <c r="R135" s="17">
        <f>0.5*((Wellpath!$K136-Wellpath!$K135)*SIN(Wellpath!$L135)*COS(Wellpath!$M135))</f>
        <v>-13.734125396900597</v>
      </c>
      <c r="S135" s="17">
        <v>0</v>
      </c>
      <c r="AA135" s="10"/>
      <c r="AB135" s="10"/>
      <c r="AC135" s="10"/>
      <c r="AD135" s="10"/>
      <c r="AE135" s="10"/>
      <c r="AF135" s="10"/>
      <c r="AG135" s="10"/>
      <c r="AH135" s="10"/>
      <c r="AI135" s="10"/>
      <c r="AK135" s="24"/>
      <c r="AL135" s="24"/>
      <c r="AM135" s="24"/>
      <c r="AN135" s="24"/>
      <c r="AO135" s="24"/>
      <c r="AP135" s="24"/>
    </row>
    <row r="136" spans="1:42" x14ac:dyDescent="0.25">
      <c r="A136" s="26">
        <f>Wellpath!E136</f>
        <v>3810</v>
      </c>
      <c r="B136" s="17">
        <f>0.5*(SIN(Wellpath!$L135)*COS(Wellpath!$M135)+SIN(Wellpath!$L136)*COS(Wellpath!$M136))</f>
        <v>-0.91560835979337307</v>
      </c>
      <c r="C136" s="17">
        <f>0.5*(SIN(Wellpath!$L135)*SIN(Wellpath!$M135)+SIN(Wellpath!$L136)*SIN(Wellpath!$M136))</f>
        <v>-0.2113848458049398</v>
      </c>
      <c r="D136" s="17">
        <f>0.5*(COS(Wellpath!$L135)+COS(Wellpath!$L136))</f>
        <v>-0.34202014332566871</v>
      </c>
      <c r="E136" s="17">
        <f>0.5*((Wellpath!$K136-Wellpath!$K135)*COS(Wellpath!$L136)*COS(Wellpath!$M136))</f>
        <v>4.9988128381513093</v>
      </c>
      <c r="F136" s="17">
        <f>0.5*((Wellpath!$K136-Wellpath!$K135)*COS(Wellpath!$L136)*SIN(Wellpath!$M136))</f>
        <v>1.1540668777192349</v>
      </c>
      <c r="G136" s="17">
        <f>0.5*(-(Wellpath!$K136-Wellpath!$K135)*SIN(Wellpath!$L136))</f>
        <v>-14.095389311788626</v>
      </c>
      <c r="H136" s="17">
        <f>-0.5*((Wellpath!$K136-Wellpath!$K135)*SIN(Wellpath!$L136)*SIN(Wellpath!$M136))</f>
        <v>3.1707726870740967</v>
      </c>
      <c r="I136" s="17">
        <f>0.5*((Wellpath!$K136-Wellpath!$K135)*SIN(Wellpath!$L136)*COS(Wellpath!$M136))</f>
        <v>-13.734125396900597</v>
      </c>
      <c r="J136" s="17">
        <v>0</v>
      </c>
      <c r="K136" s="17">
        <f t="shared" si="9"/>
        <v>0.91560835979337307</v>
      </c>
      <c r="L136" s="17">
        <f t="shared" si="10"/>
        <v>0.2113848458049398</v>
      </c>
      <c r="M136" s="17">
        <f t="shared" si="11"/>
        <v>0.34202014332566871</v>
      </c>
      <c r="N136" s="17">
        <f>0.5*((Wellpath!$K137-Wellpath!$K136)*COS(Wellpath!$L136)*COS(Wellpath!$M136))</f>
        <v>4.9988128381513093</v>
      </c>
      <c r="O136" s="17">
        <f>0.5*((Wellpath!$K137-Wellpath!$K136)*COS(Wellpath!$L136)*SIN(Wellpath!$M136))</f>
        <v>1.1540668777192349</v>
      </c>
      <c r="P136" s="17">
        <f>0.5*(-(Wellpath!$K137-Wellpath!$K136)*SIN(Wellpath!$L136))</f>
        <v>-14.095389311788626</v>
      </c>
      <c r="Q136" s="17">
        <f>-0.5*((Wellpath!$K137-Wellpath!$K136)*SIN(Wellpath!$L136)*SIN(Wellpath!$M136))</f>
        <v>3.1707726870740967</v>
      </c>
      <c r="R136" s="17">
        <f>0.5*((Wellpath!$K137-Wellpath!$K136)*SIN(Wellpath!$L136)*COS(Wellpath!$M136))</f>
        <v>-13.734125396900597</v>
      </c>
      <c r="S136" s="17">
        <v>0</v>
      </c>
      <c r="AA136" s="10"/>
      <c r="AB136" s="10"/>
      <c r="AC136" s="10"/>
      <c r="AD136" s="10"/>
      <c r="AE136" s="10"/>
      <c r="AF136" s="10"/>
      <c r="AG136" s="10"/>
      <c r="AH136" s="10"/>
      <c r="AI136" s="10"/>
      <c r="AK136" s="24"/>
      <c r="AL136" s="24"/>
      <c r="AM136" s="24"/>
      <c r="AN136" s="24"/>
      <c r="AO136" s="24"/>
      <c r="AP136" s="24"/>
    </row>
    <row r="137" spans="1:42" x14ac:dyDescent="0.25">
      <c r="A137" s="26">
        <f>Wellpath!E137</f>
        <v>3840</v>
      </c>
      <c r="B137" s="17">
        <f>0.5*(SIN(Wellpath!$L136)*COS(Wellpath!$M136)+SIN(Wellpath!$L137)*COS(Wellpath!$M137))</f>
        <v>-0.91560835979337307</v>
      </c>
      <c r="C137" s="17">
        <f>0.5*(SIN(Wellpath!$L136)*SIN(Wellpath!$M136)+SIN(Wellpath!$L137)*SIN(Wellpath!$M137))</f>
        <v>-0.2113848458049398</v>
      </c>
      <c r="D137" s="17">
        <f>0.5*(COS(Wellpath!$L136)+COS(Wellpath!$L137))</f>
        <v>-0.34202014332566871</v>
      </c>
      <c r="E137" s="17">
        <f>0.5*((Wellpath!$K137-Wellpath!$K136)*COS(Wellpath!$L137)*COS(Wellpath!$M137))</f>
        <v>4.9988128381513093</v>
      </c>
      <c r="F137" s="17">
        <f>0.5*((Wellpath!$K137-Wellpath!$K136)*COS(Wellpath!$L137)*SIN(Wellpath!$M137))</f>
        <v>1.1540668777192349</v>
      </c>
      <c r="G137" s="17">
        <f>0.5*(-(Wellpath!$K137-Wellpath!$K136)*SIN(Wellpath!$L137))</f>
        <v>-14.095389311788626</v>
      </c>
      <c r="H137" s="17">
        <f>-0.5*((Wellpath!$K137-Wellpath!$K136)*SIN(Wellpath!$L137)*SIN(Wellpath!$M137))</f>
        <v>3.1707726870740967</v>
      </c>
      <c r="I137" s="17">
        <f>0.5*((Wellpath!$K137-Wellpath!$K136)*SIN(Wellpath!$L137)*COS(Wellpath!$M137))</f>
        <v>-13.734125396900597</v>
      </c>
      <c r="J137" s="17">
        <v>0</v>
      </c>
      <c r="K137" s="17">
        <f t="shared" si="9"/>
        <v>0.91560835979337307</v>
      </c>
      <c r="L137" s="17">
        <f t="shared" si="10"/>
        <v>0.2113848458049398</v>
      </c>
      <c r="M137" s="17">
        <f t="shared" si="11"/>
        <v>0.34202014332566871</v>
      </c>
      <c r="N137" s="17">
        <f>0.5*((Wellpath!$K138-Wellpath!$K137)*COS(Wellpath!$L137)*COS(Wellpath!$M137))</f>
        <v>4.9988128381513093</v>
      </c>
      <c r="O137" s="17">
        <f>0.5*((Wellpath!$K138-Wellpath!$K137)*COS(Wellpath!$L137)*SIN(Wellpath!$M137))</f>
        <v>1.1540668777192349</v>
      </c>
      <c r="P137" s="17">
        <f>0.5*(-(Wellpath!$K138-Wellpath!$K137)*SIN(Wellpath!$L137))</f>
        <v>-14.095389311788626</v>
      </c>
      <c r="Q137" s="17">
        <f>-0.5*((Wellpath!$K138-Wellpath!$K137)*SIN(Wellpath!$L137)*SIN(Wellpath!$M137))</f>
        <v>3.1707726870740967</v>
      </c>
      <c r="R137" s="17">
        <f>0.5*((Wellpath!$K138-Wellpath!$K137)*SIN(Wellpath!$L137)*COS(Wellpath!$M137))</f>
        <v>-13.734125396900597</v>
      </c>
      <c r="S137" s="17">
        <v>0</v>
      </c>
      <c r="AA137" s="10"/>
      <c r="AB137" s="10"/>
      <c r="AC137" s="10"/>
      <c r="AD137" s="10"/>
      <c r="AE137" s="10"/>
      <c r="AF137" s="10"/>
      <c r="AG137" s="10"/>
      <c r="AH137" s="10"/>
      <c r="AI137" s="10"/>
      <c r="AK137" s="24"/>
      <c r="AL137" s="24"/>
      <c r="AM137" s="24"/>
      <c r="AN137" s="24"/>
      <c r="AO137" s="24"/>
      <c r="AP137" s="24"/>
    </row>
    <row r="138" spans="1:42" x14ac:dyDescent="0.25">
      <c r="A138" s="26">
        <f>Wellpath!E138</f>
        <v>3870</v>
      </c>
      <c r="B138" s="17">
        <f>0.5*(SIN(Wellpath!$L137)*COS(Wellpath!$M137)+SIN(Wellpath!$L138)*COS(Wellpath!$M138))</f>
        <v>-0.91560835979337307</v>
      </c>
      <c r="C138" s="17">
        <f>0.5*(SIN(Wellpath!$L137)*SIN(Wellpath!$M137)+SIN(Wellpath!$L138)*SIN(Wellpath!$M138))</f>
        <v>-0.2113848458049398</v>
      </c>
      <c r="D138" s="17">
        <f>0.5*(COS(Wellpath!$L137)+COS(Wellpath!$L138))</f>
        <v>-0.34202014332566871</v>
      </c>
      <c r="E138" s="17">
        <f>0.5*((Wellpath!$K138-Wellpath!$K137)*COS(Wellpath!$L138)*COS(Wellpath!$M138))</f>
        <v>4.9988128381513093</v>
      </c>
      <c r="F138" s="17">
        <f>0.5*((Wellpath!$K138-Wellpath!$K137)*COS(Wellpath!$L138)*SIN(Wellpath!$M138))</f>
        <v>1.1540668777192349</v>
      </c>
      <c r="G138" s="17">
        <f>0.5*(-(Wellpath!$K138-Wellpath!$K137)*SIN(Wellpath!$L138))</f>
        <v>-14.095389311788626</v>
      </c>
      <c r="H138" s="17">
        <f>-0.5*((Wellpath!$K138-Wellpath!$K137)*SIN(Wellpath!$L138)*SIN(Wellpath!$M138))</f>
        <v>3.1707726870740967</v>
      </c>
      <c r="I138" s="17">
        <f>0.5*((Wellpath!$K138-Wellpath!$K137)*SIN(Wellpath!$L138)*COS(Wellpath!$M138))</f>
        <v>-13.734125396900597</v>
      </c>
      <c r="J138" s="17">
        <v>0</v>
      </c>
      <c r="K138" s="17">
        <f t="shared" si="9"/>
        <v>0.91560835979337307</v>
      </c>
      <c r="L138" s="17">
        <f t="shared" si="10"/>
        <v>0.2113848458049398</v>
      </c>
      <c r="M138" s="17">
        <f t="shared" si="11"/>
        <v>0.34202014332566871</v>
      </c>
      <c r="N138" s="17">
        <f>0.5*((Wellpath!$K139-Wellpath!$K138)*COS(Wellpath!$L138)*COS(Wellpath!$M138))</f>
        <v>4.9988128381513093</v>
      </c>
      <c r="O138" s="17">
        <f>0.5*((Wellpath!$K139-Wellpath!$K138)*COS(Wellpath!$L138)*SIN(Wellpath!$M138))</f>
        <v>1.1540668777192349</v>
      </c>
      <c r="P138" s="17">
        <f>0.5*(-(Wellpath!$K139-Wellpath!$K138)*SIN(Wellpath!$L138))</f>
        <v>-14.095389311788626</v>
      </c>
      <c r="Q138" s="17">
        <f>-0.5*((Wellpath!$K139-Wellpath!$K138)*SIN(Wellpath!$L138)*SIN(Wellpath!$M138))</f>
        <v>3.1707726870740967</v>
      </c>
      <c r="R138" s="17">
        <f>0.5*((Wellpath!$K139-Wellpath!$K138)*SIN(Wellpath!$L138)*COS(Wellpath!$M138))</f>
        <v>-13.734125396900597</v>
      </c>
      <c r="S138" s="17">
        <v>0</v>
      </c>
      <c r="AA138" s="10"/>
      <c r="AB138" s="10"/>
      <c r="AC138" s="10"/>
      <c r="AD138" s="10"/>
      <c r="AE138" s="10"/>
      <c r="AF138" s="10"/>
      <c r="AG138" s="10"/>
      <c r="AH138" s="10"/>
      <c r="AI138" s="10"/>
      <c r="AK138" s="24"/>
      <c r="AL138" s="24"/>
      <c r="AM138" s="24"/>
      <c r="AN138" s="24"/>
      <c r="AO138" s="24"/>
      <c r="AP138" s="24"/>
    </row>
    <row r="139" spans="1:42" x14ac:dyDescent="0.25">
      <c r="A139" s="26">
        <f>Wellpath!E139</f>
        <v>3900</v>
      </c>
      <c r="B139" s="17">
        <f>0.5*(SIN(Wellpath!$L138)*COS(Wellpath!$M138)+SIN(Wellpath!$L139)*COS(Wellpath!$M139))</f>
        <v>-0.91560835979337307</v>
      </c>
      <c r="C139" s="17">
        <f>0.5*(SIN(Wellpath!$L138)*SIN(Wellpath!$M138)+SIN(Wellpath!$L139)*SIN(Wellpath!$M139))</f>
        <v>-0.2113848458049398</v>
      </c>
      <c r="D139" s="17">
        <f>0.5*(COS(Wellpath!$L138)+COS(Wellpath!$L139))</f>
        <v>-0.34202014332566871</v>
      </c>
      <c r="E139" s="17">
        <f>0.5*((Wellpath!$K139-Wellpath!$K138)*COS(Wellpath!$L139)*COS(Wellpath!$M139))</f>
        <v>4.9988128381513093</v>
      </c>
      <c r="F139" s="17">
        <f>0.5*((Wellpath!$K139-Wellpath!$K138)*COS(Wellpath!$L139)*SIN(Wellpath!$M139))</f>
        <v>1.1540668777192349</v>
      </c>
      <c r="G139" s="17">
        <f>0.5*(-(Wellpath!$K139-Wellpath!$K138)*SIN(Wellpath!$L139))</f>
        <v>-14.095389311788626</v>
      </c>
      <c r="H139" s="17">
        <f>-0.5*((Wellpath!$K139-Wellpath!$K138)*SIN(Wellpath!$L139)*SIN(Wellpath!$M139))</f>
        <v>3.1707726870740967</v>
      </c>
      <c r="I139" s="17">
        <f>0.5*((Wellpath!$K139-Wellpath!$K138)*SIN(Wellpath!$L139)*COS(Wellpath!$M139))</f>
        <v>-13.734125396900597</v>
      </c>
      <c r="J139" s="17">
        <v>0</v>
      </c>
      <c r="K139" s="17">
        <f t="shared" si="9"/>
        <v>0.91560835979337307</v>
      </c>
      <c r="L139" s="17">
        <f t="shared" si="10"/>
        <v>0.2113848458049398</v>
      </c>
      <c r="M139" s="17">
        <f t="shared" si="11"/>
        <v>0.34202014332566871</v>
      </c>
      <c r="N139" s="17">
        <f>0.5*((Wellpath!$K140-Wellpath!$K139)*COS(Wellpath!$L139)*COS(Wellpath!$M139))</f>
        <v>4.9988128381513093</v>
      </c>
      <c r="O139" s="17">
        <f>0.5*((Wellpath!$K140-Wellpath!$K139)*COS(Wellpath!$L139)*SIN(Wellpath!$M139))</f>
        <v>1.1540668777192349</v>
      </c>
      <c r="P139" s="17">
        <f>0.5*(-(Wellpath!$K140-Wellpath!$K139)*SIN(Wellpath!$L139))</f>
        <v>-14.095389311788626</v>
      </c>
      <c r="Q139" s="17">
        <f>-0.5*((Wellpath!$K140-Wellpath!$K139)*SIN(Wellpath!$L139)*SIN(Wellpath!$M139))</f>
        <v>3.1707726870740967</v>
      </c>
      <c r="R139" s="17">
        <f>0.5*((Wellpath!$K140-Wellpath!$K139)*SIN(Wellpath!$L139)*COS(Wellpath!$M139))</f>
        <v>-13.734125396900597</v>
      </c>
      <c r="S139" s="17">
        <v>0</v>
      </c>
      <c r="AA139" s="10"/>
      <c r="AB139" s="10"/>
      <c r="AC139" s="10"/>
      <c r="AD139" s="10"/>
      <c r="AE139" s="10"/>
      <c r="AF139" s="10"/>
      <c r="AG139" s="10"/>
      <c r="AH139" s="10"/>
      <c r="AI139" s="10"/>
      <c r="AK139" s="24"/>
      <c r="AL139" s="24"/>
      <c r="AM139" s="24"/>
      <c r="AN139" s="24"/>
      <c r="AO139" s="24"/>
      <c r="AP139" s="24"/>
    </row>
    <row r="140" spans="1:42" x14ac:dyDescent="0.25">
      <c r="A140" s="26">
        <f>Wellpath!E140</f>
        <v>3930</v>
      </c>
      <c r="B140" s="17">
        <f>0.5*(SIN(Wellpath!$L139)*COS(Wellpath!$M139)+SIN(Wellpath!$L140)*COS(Wellpath!$M140))</f>
        <v>-0.91560835979337307</v>
      </c>
      <c r="C140" s="17">
        <f>0.5*(SIN(Wellpath!$L139)*SIN(Wellpath!$M139)+SIN(Wellpath!$L140)*SIN(Wellpath!$M140))</f>
        <v>-0.2113848458049398</v>
      </c>
      <c r="D140" s="17">
        <f>0.5*(COS(Wellpath!$L139)+COS(Wellpath!$L140))</f>
        <v>-0.34202014332566871</v>
      </c>
      <c r="E140" s="17">
        <f>0.5*((Wellpath!$K140-Wellpath!$K139)*COS(Wellpath!$L140)*COS(Wellpath!$M140))</f>
        <v>4.9988128381513093</v>
      </c>
      <c r="F140" s="17">
        <f>0.5*((Wellpath!$K140-Wellpath!$K139)*COS(Wellpath!$L140)*SIN(Wellpath!$M140))</f>
        <v>1.1540668777192349</v>
      </c>
      <c r="G140" s="17">
        <f>0.5*(-(Wellpath!$K140-Wellpath!$K139)*SIN(Wellpath!$L140))</f>
        <v>-14.095389311788626</v>
      </c>
      <c r="H140" s="17">
        <f>-0.5*((Wellpath!$K140-Wellpath!$K139)*SIN(Wellpath!$L140)*SIN(Wellpath!$M140))</f>
        <v>3.1707726870740967</v>
      </c>
      <c r="I140" s="17">
        <f>0.5*((Wellpath!$K140-Wellpath!$K139)*SIN(Wellpath!$L140)*COS(Wellpath!$M140))</f>
        <v>-13.734125396900597</v>
      </c>
      <c r="J140" s="17">
        <v>0</v>
      </c>
      <c r="K140" s="17">
        <f t="shared" si="9"/>
        <v>0.91560835979337307</v>
      </c>
      <c r="L140" s="17">
        <f t="shared" si="10"/>
        <v>0.2113848458049398</v>
      </c>
      <c r="M140" s="17">
        <f t="shared" si="11"/>
        <v>0.34202014332566871</v>
      </c>
      <c r="N140" s="17">
        <f>0.5*((Wellpath!$K141-Wellpath!$K140)*COS(Wellpath!$L140)*COS(Wellpath!$M140))</f>
        <v>4.9988128381513093</v>
      </c>
      <c r="O140" s="17">
        <f>0.5*((Wellpath!$K141-Wellpath!$K140)*COS(Wellpath!$L140)*SIN(Wellpath!$M140))</f>
        <v>1.1540668777192349</v>
      </c>
      <c r="P140" s="17">
        <f>0.5*(-(Wellpath!$K141-Wellpath!$K140)*SIN(Wellpath!$L140))</f>
        <v>-14.095389311788626</v>
      </c>
      <c r="Q140" s="17">
        <f>-0.5*((Wellpath!$K141-Wellpath!$K140)*SIN(Wellpath!$L140)*SIN(Wellpath!$M140))</f>
        <v>3.1707726870740967</v>
      </c>
      <c r="R140" s="17">
        <f>0.5*((Wellpath!$K141-Wellpath!$K140)*SIN(Wellpath!$L140)*COS(Wellpath!$M140))</f>
        <v>-13.734125396900597</v>
      </c>
      <c r="S140" s="17">
        <v>0</v>
      </c>
      <c r="AA140" s="10"/>
      <c r="AB140" s="10"/>
      <c r="AC140" s="10"/>
      <c r="AD140" s="10"/>
      <c r="AE140" s="10"/>
      <c r="AF140" s="10"/>
      <c r="AG140" s="10"/>
      <c r="AH140" s="10"/>
      <c r="AI140" s="10"/>
      <c r="AK140" s="24"/>
      <c r="AL140" s="24"/>
      <c r="AM140" s="24"/>
      <c r="AN140" s="24"/>
      <c r="AO140" s="24"/>
      <c r="AP140" s="24"/>
    </row>
    <row r="141" spans="1:42" x14ac:dyDescent="0.25">
      <c r="A141" s="26">
        <f>Wellpath!E141</f>
        <v>3960</v>
      </c>
      <c r="B141" s="17">
        <f>0.5*(SIN(Wellpath!$L140)*COS(Wellpath!$M140)+SIN(Wellpath!$L141)*COS(Wellpath!$M141))</f>
        <v>-0.91560835979337307</v>
      </c>
      <c r="C141" s="17">
        <f>0.5*(SIN(Wellpath!$L140)*SIN(Wellpath!$M140)+SIN(Wellpath!$L141)*SIN(Wellpath!$M141))</f>
        <v>-0.2113848458049398</v>
      </c>
      <c r="D141" s="17">
        <f>0.5*(COS(Wellpath!$L140)+COS(Wellpath!$L141))</f>
        <v>-0.34202014332566871</v>
      </c>
      <c r="E141" s="17">
        <f>0.5*((Wellpath!$K141-Wellpath!$K140)*COS(Wellpath!$L141)*COS(Wellpath!$M141))</f>
        <v>4.9988128381513093</v>
      </c>
      <c r="F141" s="17">
        <f>0.5*((Wellpath!$K141-Wellpath!$K140)*COS(Wellpath!$L141)*SIN(Wellpath!$M141))</f>
        <v>1.1540668777192349</v>
      </c>
      <c r="G141" s="17">
        <f>0.5*(-(Wellpath!$K141-Wellpath!$K140)*SIN(Wellpath!$L141))</f>
        <v>-14.095389311788626</v>
      </c>
      <c r="H141" s="17">
        <f>-0.5*((Wellpath!$K141-Wellpath!$K140)*SIN(Wellpath!$L141)*SIN(Wellpath!$M141))</f>
        <v>3.1707726870740967</v>
      </c>
      <c r="I141" s="17">
        <f>0.5*((Wellpath!$K141-Wellpath!$K140)*SIN(Wellpath!$L141)*COS(Wellpath!$M141))</f>
        <v>-13.734125396900597</v>
      </c>
      <c r="J141" s="17">
        <v>0</v>
      </c>
      <c r="K141" s="17">
        <f t="shared" si="9"/>
        <v>0.91560835979337307</v>
      </c>
      <c r="L141" s="17">
        <f t="shared" si="10"/>
        <v>0.2113848458049398</v>
      </c>
      <c r="M141" s="17">
        <f t="shared" si="11"/>
        <v>0.34202014332566871</v>
      </c>
      <c r="N141" s="17">
        <f>0.5*((Wellpath!$K142-Wellpath!$K141)*COS(Wellpath!$L141)*COS(Wellpath!$M141))</f>
        <v>4.9988128381513093</v>
      </c>
      <c r="O141" s="17">
        <f>0.5*((Wellpath!$K142-Wellpath!$K141)*COS(Wellpath!$L141)*SIN(Wellpath!$M141))</f>
        <v>1.1540668777192349</v>
      </c>
      <c r="P141" s="17">
        <f>0.5*(-(Wellpath!$K142-Wellpath!$K141)*SIN(Wellpath!$L141))</f>
        <v>-14.095389311788626</v>
      </c>
      <c r="Q141" s="17">
        <f>-0.5*((Wellpath!$K142-Wellpath!$K141)*SIN(Wellpath!$L141)*SIN(Wellpath!$M141))</f>
        <v>3.1707726870740967</v>
      </c>
      <c r="R141" s="17">
        <f>0.5*((Wellpath!$K142-Wellpath!$K141)*SIN(Wellpath!$L141)*COS(Wellpath!$M141))</f>
        <v>-13.734125396900597</v>
      </c>
      <c r="S141" s="17">
        <v>0</v>
      </c>
      <c r="AA141" s="10"/>
      <c r="AB141" s="10"/>
      <c r="AC141" s="10"/>
      <c r="AD141" s="10"/>
      <c r="AE141" s="10"/>
      <c r="AF141" s="10"/>
      <c r="AG141" s="10"/>
      <c r="AH141" s="10"/>
      <c r="AI141" s="10"/>
      <c r="AK141" s="24"/>
      <c r="AL141" s="24"/>
      <c r="AM141" s="24"/>
      <c r="AN141" s="24"/>
      <c r="AO141" s="24"/>
      <c r="AP141" s="24"/>
    </row>
    <row r="142" spans="1:42" x14ac:dyDescent="0.25">
      <c r="A142" s="26">
        <f>Wellpath!E142</f>
        <v>3990</v>
      </c>
      <c r="B142" s="17">
        <f>0.5*(SIN(Wellpath!$L141)*COS(Wellpath!$M141)+SIN(Wellpath!$L142)*COS(Wellpath!$M142))</f>
        <v>-0.91560835979337307</v>
      </c>
      <c r="C142" s="17">
        <f>0.5*(SIN(Wellpath!$L141)*SIN(Wellpath!$M141)+SIN(Wellpath!$L142)*SIN(Wellpath!$M142))</f>
        <v>-0.2113848458049398</v>
      </c>
      <c r="D142" s="17">
        <f>0.5*(COS(Wellpath!$L141)+COS(Wellpath!$L142))</f>
        <v>-0.34202014332566871</v>
      </c>
      <c r="E142" s="17">
        <f>0.5*((Wellpath!$K142-Wellpath!$K141)*COS(Wellpath!$L142)*COS(Wellpath!$M142))</f>
        <v>4.9988128381513093</v>
      </c>
      <c r="F142" s="17">
        <f>0.5*((Wellpath!$K142-Wellpath!$K141)*COS(Wellpath!$L142)*SIN(Wellpath!$M142))</f>
        <v>1.1540668777192349</v>
      </c>
      <c r="G142" s="17">
        <f>0.5*(-(Wellpath!$K142-Wellpath!$K141)*SIN(Wellpath!$L142))</f>
        <v>-14.095389311788626</v>
      </c>
      <c r="H142" s="17">
        <f>-0.5*((Wellpath!$K142-Wellpath!$K141)*SIN(Wellpath!$L142)*SIN(Wellpath!$M142))</f>
        <v>3.1707726870740967</v>
      </c>
      <c r="I142" s="17">
        <f>0.5*((Wellpath!$K142-Wellpath!$K141)*SIN(Wellpath!$L142)*COS(Wellpath!$M142))</f>
        <v>-13.734125396900597</v>
      </c>
      <c r="J142" s="17">
        <v>0</v>
      </c>
      <c r="K142" s="17">
        <f t="shared" si="9"/>
        <v>0.91560835979337307</v>
      </c>
      <c r="L142" s="17">
        <f t="shared" si="10"/>
        <v>0.2113848458049398</v>
      </c>
      <c r="M142" s="17">
        <f t="shared" si="11"/>
        <v>0.34202014332566871</v>
      </c>
      <c r="N142" s="17">
        <f>0.5*((Wellpath!$K143-Wellpath!$K142)*COS(Wellpath!$L142)*COS(Wellpath!$M142))</f>
        <v>4.9988128381513093</v>
      </c>
      <c r="O142" s="17">
        <f>0.5*((Wellpath!$K143-Wellpath!$K142)*COS(Wellpath!$L142)*SIN(Wellpath!$M142))</f>
        <v>1.1540668777192349</v>
      </c>
      <c r="P142" s="17">
        <f>0.5*(-(Wellpath!$K143-Wellpath!$K142)*SIN(Wellpath!$L142))</f>
        <v>-14.095389311788626</v>
      </c>
      <c r="Q142" s="17">
        <f>-0.5*((Wellpath!$K143-Wellpath!$K142)*SIN(Wellpath!$L142)*SIN(Wellpath!$M142))</f>
        <v>3.1707726870740967</v>
      </c>
      <c r="R142" s="17">
        <f>0.5*((Wellpath!$K143-Wellpath!$K142)*SIN(Wellpath!$L142)*COS(Wellpath!$M142))</f>
        <v>-13.734125396900597</v>
      </c>
      <c r="S142" s="17">
        <v>0</v>
      </c>
      <c r="AA142" s="10"/>
      <c r="AB142" s="10"/>
      <c r="AC142" s="10"/>
      <c r="AD142" s="10"/>
      <c r="AE142" s="10"/>
      <c r="AF142" s="10"/>
      <c r="AG142" s="10"/>
      <c r="AH142" s="10"/>
      <c r="AI142" s="10"/>
      <c r="AK142" s="24"/>
      <c r="AL142" s="24"/>
      <c r="AM142" s="24"/>
      <c r="AN142" s="24"/>
      <c r="AO142" s="24"/>
      <c r="AP142" s="24"/>
    </row>
    <row r="143" spans="1:42" x14ac:dyDescent="0.25">
      <c r="A143" s="26">
        <f>Wellpath!E143</f>
        <v>4020</v>
      </c>
      <c r="B143" s="17">
        <f>0.5*(SIN(Wellpath!$L142)*COS(Wellpath!$M142)+SIN(Wellpath!$L143)*COS(Wellpath!$M143))</f>
        <v>-0.91560835979337307</v>
      </c>
      <c r="C143" s="17">
        <f>0.5*(SIN(Wellpath!$L142)*SIN(Wellpath!$M142)+SIN(Wellpath!$L143)*SIN(Wellpath!$M143))</f>
        <v>-0.2113848458049398</v>
      </c>
      <c r="D143" s="17">
        <f>0.5*(COS(Wellpath!$L142)+COS(Wellpath!$L143))</f>
        <v>-0.34202014332566871</v>
      </c>
      <c r="E143" s="17">
        <f>0.5*((Wellpath!$K143-Wellpath!$K142)*COS(Wellpath!$L143)*COS(Wellpath!$M143))</f>
        <v>4.9988128381513093</v>
      </c>
      <c r="F143" s="17">
        <f>0.5*((Wellpath!$K143-Wellpath!$K142)*COS(Wellpath!$L143)*SIN(Wellpath!$M143))</f>
        <v>1.1540668777192349</v>
      </c>
      <c r="G143" s="17">
        <f>0.5*(-(Wellpath!$K143-Wellpath!$K142)*SIN(Wellpath!$L143))</f>
        <v>-14.095389311788626</v>
      </c>
      <c r="H143" s="17">
        <f>-0.5*((Wellpath!$K143-Wellpath!$K142)*SIN(Wellpath!$L143)*SIN(Wellpath!$M143))</f>
        <v>3.1707726870740967</v>
      </c>
      <c r="I143" s="17">
        <f>0.5*((Wellpath!$K143-Wellpath!$K142)*SIN(Wellpath!$L143)*COS(Wellpath!$M143))</f>
        <v>-13.734125396900597</v>
      </c>
      <c r="J143" s="17">
        <v>0</v>
      </c>
      <c r="K143" s="17">
        <f t="shared" si="9"/>
        <v>0.91560835979337307</v>
      </c>
      <c r="L143" s="17">
        <f t="shared" si="10"/>
        <v>0.2113848458049398</v>
      </c>
      <c r="M143" s="17">
        <f t="shared" si="11"/>
        <v>0.34202014332566871</v>
      </c>
      <c r="N143" s="17">
        <f>0.5*((Wellpath!$K144-Wellpath!$K143)*COS(Wellpath!$L143)*COS(Wellpath!$M143))</f>
        <v>1.6662709460504364</v>
      </c>
      <c r="O143" s="17">
        <f>0.5*((Wellpath!$K144-Wellpath!$K143)*COS(Wellpath!$L143)*SIN(Wellpath!$M143))</f>
        <v>0.38468895923974494</v>
      </c>
      <c r="P143" s="17">
        <f>0.5*(-(Wellpath!$K144-Wellpath!$K143)*SIN(Wellpath!$L143))</f>
        <v>-4.6984631039295426</v>
      </c>
      <c r="Q143" s="17">
        <f>-0.5*((Wellpath!$K144-Wellpath!$K143)*SIN(Wellpath!$L143)*SIN(Wellpath!$M143))</f>
        <v>1.056924229024699</v>
      </c>
      <c r="R143" s="17">
        <f>0.5*((Wellpath!$K144-Wellpath!$K143)*SIN(Wellpath!$L143)*COS(Wellpath!$M143))</f>
        <v>-4.5780417989668658</v>
      </c>
      <c r="S143" s="17">
        <v>0</v>
      </c>
      <c r="AA143" s="10"/>
      <c r="AB143" s="10"/>
      <c r="AC143" s="10"/>
      <c r="AD143" s="10"/>
      <c r="AE143" s="10"/>
      <c r="AF143" s="10"/>
      <c r="AG143" s="10"/>
      <c r="AH143" s="10"/>
      <c r="AI143" s="10"/>
      <c r="AK143" s="24"/>
      <c r="AL143" s="24"/>
      <c r="AM143" s="24"/>
      <c r="AN143" s="24"/>
      <c r="AO143" s="24"/>
      <c r="AP143" s="24"/>
    </row>
    <row r="144" spans="1:42" x14ac:dyDescent="0.25">
      <c r="A144" s="26">
        <f>Wellpath!E144</f>
        <v>4030</v>
      </c>
      <c r="B144" s="17">
        <f>0.5*(SIN(Wellpath!$L143)*COS(Wellpath!$M143)+SIN(Wellpath!$L144)*COS(Wellpath!$M144))</f>
        <v>-0.91560835979337307</v>
      </c>
      <c r="C144" s="17">
        <f>0.5*(SIN(Wellpath!$L143)*SIN(Wellpath!$M143)+SIN(Wellpath!$L144)*SIN(Wellpath!$M144))</f>
        <v>-0.2113848458049398</v>
      </c>
      <c r="D144" s="17">
        <f>0.5*(COS(Wellpath!$L143)+COS(Wellpath!$L144))</f>
        <v>-0.34202014332566871</v>
      </c>
      <c r="E144" s="17">
        <f>0.5*((Wellpath!$K144-Wellpath!$K143)*COS(Wellpath!$L144)*COS(Wellpath!$M144))</f>
        <v>1.6662709460504364</v>
      </c>
      <c r="F144" s="17">
        <f>0.5*((Wellpath!$K144-Wellpath!$K143)*COS(Wellpath!$L144)*SIN(Wellpath!$M144))</f>
        <v>0.38468895923974494</v>
      </c>
      <c r="G144" s="17">
        <f>0.5*(-(Wellpath!$K144-Wellpath!$K143)*SIN(Wellpath!$L144))</f>
        <v>-4.6984631039295426</v>
      </c>
      <c r="H144" s="17">
        <f>-0.5*((Wellpath!$K144-Wellpath!$K143)*SIN(Wellpath!$L144)*SIN(Wellpath!$M144))</f>
        <v>1.056924229024699</v>
      </c>
      <c r="I144" s="17">
        <f>0.5*((Wellpath!$K144-Wellpath!$K143)*SIN(Wellpath!$L144)*COS(Wellpath!$M144))</f>
        <v>-4.5780417989668658</v>
      </c>
      <c r="J144" s="17">
        <v>0</v>
      </c>
      <c r="K144" s="17">
        <f t="shared" si="9"/>
        <v>0.45780417989668654</v>
      </c>
      <c r="L144" s="17">
        <f t="shared" si="10"/>
        <v>0.1056924229024699</v>
      </c>
      <c r="M144" s="17">
        <f t="shared" si="11"/>
        <v>-0.32898992833716567</v>
      </c>
      <c r="N144" s="17">
        <f>0.5*((Wellpath!$K145-Wellpath!$K144)*COS(Wellpath!$L144)*COS(Wellpath!$M144))</f>
        <v>-671.50719125832586</v>
      </c>
      <c r="O144" s="17">
        <f>0.5*((Wellpath!$K145-Wellpath!$K144)*COS(Wellpath!$L144)*SIN(Wellpath!$M144))</f>
        <v>-155.02965057361723</v>
      </c>
      <c r="P144" s="17">
        <f>0.5*(-(Wellpath!$K145-Wellpath!$K144)*SIN(Wellpath!$L144))</f>
        <v>1893.4806308836055</v>
      </c>
      <c r="Q144" s="17">
        <f>-0.5*((Wellpath!$K145-Wellpath!$K144)*SIN(Wellpath!$L144)*SIN(Wellpath!$M144))</f>
        <v>-425.94046429695368</v>
      </c>
      <c r="R144" s="17">
        <f>0.5*((Wellpath!$K145-Wellpath!$K144)*SIN(Wellpath!$L144)*COS(Wellpath!$M144))</f>
        <v>1844.9508449836469</v>
      </c>
      <c r="S144" s="17">
        <v>0</v>
      </c>
      <c r="AA144" s="10"/>
      <c r="AB144" s="10"/>
      <c r="AC144" s="10"/>
      <c r="AD144" s="10"/>
      <c r="AE144" s="10"/>
      <c r="AF144" s="10"/>
      <c r="AG144" s="10"/>
      <c r="AH144" s="10"/>
      <c r="AI144" s="10"/>
      <c r="AK144" s="24"/>
      <c r="AL144" s="24"/>
      <c r="AM144" s="24"/>
      <c r="AN144" s="24"/>
      <c r="AO144" s="24"/>
      <c r="AP144" s="24"/>
    </row>
    <row r="145" spans="1:42" x14ac:dyDescent="0.25">
      <c r="A145" s="26">
        <f>Wellpath!E145</f>
        <v>0</v>
      </c>
      <c r="B145" s="17">
        <f>0.5*(SIN(Wellpath!$L144)*COS(Wellpath!$M144)+SIN(Wellpath!$L145)*COS(Wellpath!$M145))</f>
        <v>-0.45780417989668654</v>
      </c>
      <c r="C145" s="17">
        <f>0.5*(SIN(Wellpath!$L144)*SIN(Wellpath!$M144)+SIN(Wellpath!$L145)*SIN(Wellpath!$M145))</f>
        <v>-0.1056924229024699</v>
      </c>
      <c r="D145" s="17">
        <f>0.5*(COS(Wellpath!$L144)+COS(Wellpath!$L145))</f>
        <v>0.32898992833716567</v>
      </c>
      <c r="E145" s="17">
        <f>0.5*((Wellpath!$K145-Wellpath!$K144)*COS(Wellpath!$L145)*COS(Wellpath!$M145))</f>
        <v>-2015</v>
      </c>
      <c r="F145" s="17">
        <f>0.5*((Wellpath!$K145-Wellpath!$K144)*COS(Wellpath!$L145)*SIN(Wellpath!$M145))</f>
        <v>0</v>
      </c>
      <c r="G145" s="17">
        <f>0.5*(-(Wellpath!$K145-Wellpath!$K144)*SIN(Wellpath!$L145))</f>
        <v>0</v>
      </c>
      <c r="H145" s="17">
        <f>-0.5*((Wellpath!$K145-Wellpath!$K144)*SIN(Wellpath!$L145)*SIN(Wellpath!$M145))</f>
        <v>0</v>
      </c>
      <c r="I145" s="17">
        <f>0.5*((Wellpath!$K145-Wellpath!$K144)*SIN(Wellpath!$L145)*COS(Wellpath!$M145))</f>
        <v>0</v>
      </c>
      <c r="J145" s="17">
        <v>0</v>
      </c>
      <c r="K145" s="17">
        <f t="shared" si="9"/>
        <v>0</v>
      </c>
      <c r="L145" s="17">
        <f t="shared" si="10"/>
        <v>0</v>
      </c>
      <c r="M145" s="17">
        <f t="shared" si="11"/>
        <v>-1</v>
      </c>
      <c r="N145" s="17">
        <f>0.5*((Wellpath!$K146-Wellpath!$K145)*COS(Wellpath!$L145)*COS(Wellpath!$M145))</f>
        <v>0</v>
      </c>
      <c r="O145" s="17">
        <f>0.5*((Wellpath!$K146-Wellpath!$K145)*COS(Wellpath!$L145)*SIN(Wellpath!$M145))</f>
        <v>0</v>
      </c>
      <c r="P145" s="17">
        <f>0.5*(-(Wellpath!$K146-Wellpath!$K145)*SIN(Wellpath!$L145))</f>
        <v>0</v>
      </c>
      <c r="Q145" s="17">
        <f>-0.5*((Wellpath!$K146-Wellpath!$K145)*SIN(Wellpath!$L145)*SIN(Wellpath!$M145))</f>
        <v>0</v>
      </c>
      <c r="R145" s="17">
        <f>0.5*((Wellpath!$K146-Wellpath!$K145)*SIN(Wellpath!$L145)*COS(Wellpath!$M145))</f>
        <v>0</v>
      </c>
      <c r="S145" s="17">
        <v>0</v>
      </c>
      <c r="AA145" s="10"/>
      <c r="AB145" s="10"/>
      <c r="AC145" s="10"/>
      <c r="AD145" s="10"/>
      <c r="AE145" s="10"/>
      <c r="AF145" s="10"/>
      <c r="AG145" s="10"/>
      <c r="AH145" s="10"/>
      <c r="AI145" s="10"/>
      <c r="AK145" s="24"/>
      <c r="AL145" s="24"/>
      <c r="AM145" s="24"/>
      <c r="AN145" s="24"/>
      <c r="AO145" s="24"/>
      <c r="AP145" s="24"/>
    </row>
    <row r="146" spans="1:42" x14ac:dyDescent="0.25">
      <c r="A146" s="26">
        <f>Wellpath!E146</f>
        <v>0</v>
      </c>
      <c r="B146" s="17">
        <f>0.5*(SIN(Wellpath!$L145)*COS(Wellpath!$M145)+SIN(Wellpath!$L146)*COS(Wellpath!$M146))</f>
        <v>0</v>
      </c>
      <c r="C146" s="17">
        <f>0.5*(SIN(Wellpath!$L145)*SIN(Wellpath!$M145)+SIN(Wellpath!$L146)*SIN(Wellpath!$M146))</f>
        <v>0</v>
      </c>
      <c r="D146" s="17">
        <f>0.5*(COS(Wellpath!$L145)+COS(Wellpath!$L146))</f>
        <v>1</v>
      </c>
      <c r="E146" s="17">
        <f>0.5*((Wellpath!$K146-Wellpath!$K145)*COS(Wellpath!$L146)*COS(Wellpath!$M146))</f>
        <v>0</v>
      </c>
      <c r="F146" s="17">
        <f>0.5*((Wellpath!$K146-Wellpath!$K145)*COS(Wellpath!$L146)*SIN(Wellpath!$M146))</f>
        <v>0</v>
      </c>
      <c r="G146" s="17">
        <f>0.5*(-(Wellpath!$K146-Wellpath!$K145)*SIN(Wellpath!$L146))</f>
        <v>0</v>
      </c>
      <c r="H146" s="17">
        <f>-0.5*((Wellpath!$K146-Wellpath!$K145)*SIN(Wellpath!$L146)*SIN(Wellpath!$M146))</f>
        <v>0</v>
      </c>
      <c r="I146" s="17">
        <f>0.5*((Wellpath!$K146-Wellpath!$K145)*SIN(Wellpath!$L146)*COS(Wellpath!$M146))</f>
        <v>0</v>
      </c>
      <c r="J146" s="17">
        <v>0</v>
      </c>
      <c r="K146" s="17">
        <f t="shared" si="9"/>
        <v>0</v>
      </c>
      <c r="L146" s="17">
        <f t="shared" si="10"/>
        <v>0</v>
      </c>
      <c r="M146" s="17">
        <f t="shared" si="11"/>
        <v>-1</v>
      </c>
      <c r="N146" s="17">
        <f>0.5*((Wellpath!$K147-Wellpath!$K146)*COS(Wellpath!$L146)*COS(Wellpath!$M146))</f>
        <v>0</v>
      </c>
      <c r="O146" s="17">
        <f>0.5*((Wellpath!$K147-Wellpath!$K146)*COS(Wellpath!$L146)*SIN(Wellpath!$M146))</f>
        <v>0</v>
      </c>
      <c r="P146" s="17">
        <f>0.5*(-(Wellpath!$K147-Wellpath!$K146)*SIN(Wellpath!$L146))</f>
        <v>0</v>
      </c>
      <c r="Q146" s="17">
        <f>-0.5*((Wellpath!$K147-Wellpath!$K146)*SIN(Wellpath!$L146)*SIN(Wellpath!$M146))</f>
        <v>0</v>
      </c>
      <c r="R146" s="17">
        <f>0.5*((Wellpath!$K147-Wellpath!$K146)*SIN(Wellpath!$L146)*COS(Wellpath!$M146))</f>
        <v>0</v>
      </c>
      <c r="S146" s="17">
        <v>0</v>
      </c>
      <c r="AA146" s="10"/>
      <c r="AB146" s="10"/>
      <c r="AC146" s="10"/>
      <c r="AD146" s="10"/>
      <c r="AE146" s="10"/>
      <c r="AF146" s="10"/>
      <c r="AG146" s="10"/>
      <c r="AH146" s="10"/>
      <c r="AI146" s="10"/>
      <c r="AK146" s="24"/>
      <c r="AL146" s="24"/>
      <c r="AM146" s="24"/>
      <c r="AN146" s="24"/>
      <c r="AO146" s="24"/>
      <c r="AP146" s="24"/>
    </row>
    <row r="147" spans="1:42" x14ac:dyDescent="0.25">
      <c r="A147" s="26">
        <f>Wellpath!E147</f>
        <v>0</v>
      </c>
      <c r="B147" s="17">
        <f>0.5*(SIN(Wellpath!$L146)*COS(Wellpath!$M146)+SIN(Wellpath!$L147)*COS(Wellpath!$M147))</f>
        <v>0</v>
      </c>
      <c r="C147" s="17">
        <f>0.5*(SIN(Wellpath!$L146)*SIN(Wellpath!$M146)+SIN(Wellpath!$L147)*SIN(Wellpath!$M147))</f>
        <v>0</v>
      </c>
      <c r="D147" s="17">
        <f>0.5*(COS(Wellpath!$L146)+COS(Wellpath!$L147))</f>
        <v>1</v>
      </c>
      <c r="E147" s="17">
        <f>0.5*((Wellpath!$K147-Wellpath!$K146)*COS(Wellpath!$L147)*COS(Wellpath!$M147))</f>
        <v>0</v>
      </c>
      <c r="F147" s="17">
        <f>0.5*((Wellpath!$K147-Wellpath!$K146)*COS(Wellpath!$L147)*SIN(Wellpath!$M147))</f>
        <v>0</v>
      </c>
      <c r="G147" s="17">
        <f>0.5*(-(Wellpath!$K147-Wellpath!$K146)*SIN(Wellpath!$L147))</f>
        <v>0</v>
      </c>
      <c r="H147" s="17">
        <f>-0.5*((Wellpath!$K147-Wellpath!$K146)*SIN(Wellpath!$L147)*SIN(Wellpath!$M147))</f>
        <v>0</v>
      </c>
      <c r="I147" s="17">
        <f>0.5*((Wellpath!$K147-Wellpath!$K146)*SIN(Wellpath!$L147)*COS(Wellpath!$M147))</f>
        <v>0</v>
      </c>
      <c r="J147" s="17">
        <v>0</v>
      </c>
      <c r="K147" s="17">
        <f t="shared" si="9"/>
        <v>0</v>
      </c>
      <c r="L147" s="17">
        <f t="shared" si="10"/>
        <v>0</v>
      </c>
      <c r="M147" s="17">
        <f t="shared" si="11"/>
        <v>-1</v>
      </c>
      <c r="N147" s="17">
        <f>0.5*((Wellpath!$K148-Wellpath!$K147)*COS(Wellpath!$L147)*COS(Wellpath!$M147))</f>
        <v>0</v>
      </c>
      <c r="O147" s="17">
        <f>0.5*((Wellpath!$K148-Wellpath!$K147)*COS(Wellpath!$L147)*SIN(Wellpath!$M147))</f>
        <v>0</v>
      </c>
      <c r="P147" s="17">
        <f>0.5*(-(Wellpath!$K148-Wellpath!$K147)*SIN(Wellpath!$L147))</f>
        <v>0</v>
      </c>
      <c r="Q147" s="17">
        <f>-0.5*((Wellpath!$K148-Wellpath!$K147)*SIN(Wellpath!$L147)*SIN(Wellpath!$M147))</f>
        <v>0</v>
      </c>
      <c r="R147" s="17">
        <f>0.5*((Wellpath!$K148-Wellpath!$K147)*SIN(Wellpath!$L147)*COS(Wellpath!$M147))</f>
        <v>0</v>
      </c>
      <c r="S147" s="17">
        <v>0</v>
      </c>
      <c r="AA147" s="10"/>
      <c r="AB147" s="10"/>
      <c r="AC147" s="10"/>
      <c r="AD147" s="10"/>
      <c r="AE147" s="10"/>
      <c r="AF147" s="10"/>
      <c r="AG147" s="10"/>
      <c r="AH147" s="10"/>
      <c r="AI147" s="10"/>
      <c r="AK147" s="24"/>
      <c r="AL147" s="24"/>
      <c r="AM147" s="24"/>
      <c r="AN147" s="24"/>
      <c r="AO147" s="24"/>
      <c r="AP147" s="24"/>
    </row>
    <row r="148" spans="1:42" x14ac:dyDescent="0.25">
      <c r="A148" s="26">
        <f>Wellpath!E148</f>
        <v>0</v>
      </c>
      <c r="B148" s="17">
        <f>0.5*(SIN(Wellpath!$L147)*COS(Wellpath!$M147)+SIN(Wellpath!$L148)*COS(Wellpath!$M148))</f>
        <v>0</v>
      </c>
      <c r="C148" s="17">
        <f>0.5*(SIN(Wellpath!$L147)*SIN(Wellpath!$M147)+SIN(Wellpath!$L148)*SIN(Wellpath!$M148))</f>
        <v>0</v>
      </c>
      <c r="D148" s="17">
        <f>0.5*(COS(Wellpath!$L147)+COS(Wellpath!$L148))</f>
        <v>1</v>
      </c>
      <c r="E148" s="17">
        <f>0.5*((Wellpath!$K148-Wellpath!$K147)*COS(Wellpath!$L148)*COS(Wellpath!$M148))</f>
        <v>0</v>
      </c>
      <c r="F148" s="17">
        <f>0.5*((Wellpath!$K148-Wellpath!$K147)*COS(Wellpath!$L148)*SIN(Wellpath!$M148))</f>
        <v>0</v>
      </c>
      <c r="G148" s="17">
        <f>0.5*(-(Wellpath!$K148-Wellpath!$K147)*SIN(Wellpath!$L148))</f>
        <v>0</v>
      </c>
      <c r="H148" s="17">
        <f>-0.5*((Wellpath!$K148-Wellpath!$K147)*SIN(Wellpath!$L148)*SIN(Wellpath!$M148))</f>
        <v>0</v>
      </c>
      <c r="I148" s="17">
        <f>0.5*((Wellpath!$K148-Wellpath!$K147)*SIN(Wellpath!$L148)*COS(Wellpath!$M148))</f>
        <v>0</v>
      </c>
      <c r="J148" s="17">
        <v>0</v>
      </c>
      <c r="K148" s="17">
        <f t="shared" si="9"/>
        <v>0</v>
      </c>
      <c r="L148" s="17">
        <f t="shared" si="10"/>
        <v>0</v>
      </c>
      <c r="M148" s="17">
        <f t="shared" si="11"/>
        <v>-1</v>
      </c>
      <c r="N148" s="17">
        <f>0.5*((Wellpath!$K149-Wellpath!$K148)*COS(Wellpath!$L148)*COS(Wellpath!$M148))</f>
        <v>0</v>
      </c>
      <c r="O148" s="17">
        <f>0.5*((Wellpath!$K149-Wellpath!$K148)*COS(Wellpath!$L148)*SIN(Wellpath!$M148))</f>
        <v>0</v>
      </c>
      <c r="P148" s="17">
        <f>0.5*(-(Wellpath!$K149-Wellpath!$K148)*SIN(Wellpath!$L148))</f>
        <v>0</v>
      </c>
      <c r="Q148" s="17">
        <f>-0.5*((Wellpath!$K149-Wellpath!$K148)*SIN(Wellpath!$L148)*SIN(Wellpath!$M148))</f>
        <v>0</v>
      </c>
      <c r="R148" s="17">
        <f>0.5*((Wellpath!$K149-Wellpath!$K148)*SIN(Wellpath!$L148)*COS(Wellpath!$M148))</f>
        <v>0</v>
      </c>
      <c r="S148" s="17">
        <v>0</v>
      </c>
      <c r="AA148" s="10"/>
      <c r="AB148" s="10"/>
      <c r="AC148" s="10"/>
      <c r="AD148" s="10"/>
      <c r="AE148" s="10"/>
      <c r="AF148" s="10"/>
      <c r="AG148" s="10"/>
      <c r="AH148" s="10"/>
      <c r="AI148" s="10"/>
      <c r="AK148" s="24"/>
      <c r="AL148" s="24"/>
      <c r="AM148" s="24"/>
      <c r="AN148" s="24"/>
      <c r="AO148" s="24"/>
      <c r="AP148" s="24"/>
    </row>
    <row r="149" spans="1:42" x14ac:dyDescent="0.25">
      <c r="A149" s="26">
        <f>Wellpath!E149</f>
        <v>0</v>
      </c>
      <c r="B149" s="17">
        <f>0.5*(SIN(Wellpath!$L148)*COS(Wellpath!$M148)+SIN(Wellpath!$L149)*COS(Wellpath!$M149))</f>
        <v>0</v>
      </c>
      <c r="C149" s="17">
        <f>0.5*(SIN(Wellpath!$L148)*SIN(Wellpath!$M148)+SIN(Wellpath!$L149)*SIN(Wellpath!$M149))</f>
        <v>0</v>
      </c>
      <c r="D149" s="17">
        <f>0.5*(COS(Wellpath!$L148)+COS(Wellpath!$L149))</f>
        <v>1</v>
      </c>
      <c r="E149" s="17">
        <f>0.5*((Wellpath!$K149-Wellpath!$K148)*COS(Wellpath!$L149)*COS(Wellpath!$M149))</f>
        <v>0</v>
      </c>
      <c r="F149" s="17">
        <f>0.5*((Wellpath!$K149-Wellpath!$K148)*COS(Wellpath!$L149)*SIN(Wellpath!$M149))</f>
        <v>0</v>
      </c>
      <c r="G149" s="17">
        <f>0.5*(-(Wellpath!$K149-Wellpath!$K148)*SIN(Wellpath!$L149))</f>
        <v>0</v>
      </c>
      <c r="H149" s="17">
        <f>-0.5*((Wellpath!$K149-Wellpath!$K148)*SIN(Wellpath!$L149)*SIN(Wellpath!$M149))</f>
        <v>0</v>
      </c>
      <c r="I149" s="17">
        <f>0.5*((Wellpath!$K149-Wellpath!$K148)*SIN(Wellpath!$L149)*COS(Wellpath!$M149))</f>
        <v>0</v>
      </c>
      <c r="J149" s="17">
        <v>0</v>
      </c>
      <c r="K149" s="17">
        <f t="shared" si="9"/>
        <v>0</v>
      </c>
      <c r="L149" s="17">
        <f t="shared" si="10"/>
        <v>0</v>
      </c>
      <c r="M149" s="17">
        <f t="shared" si="11"/>
        <v>-1</v>
      </c>
      <c r="N149" s="17">
        <f>0.5*((Wellpath!$K150-Wellpath!$K149)*COS(Wellpath!$L149)*COS(Wellpath!$M149))</f>
        <v>0</v>
      </c>
      <c r="O149" s="17">
        <f>0.5*((Wellpath!$K150-Wellpath!$K149)*COS(Wellpath!$L149)*SIN(Wellpath!$M149))</f>
        <v>0</v>
      </c>
      <c r="P149" s="17">
        <f>0.5*(-(Wellpath!$K150-Wellpath!$K149)*SIN(Wellpath!$L149))</f>
        <v>0</v>
      </c>
      <c r="Q149" s="17">
        <f>-0.5*((Wellpath!$K150-Wellpath!$K149)*SIN(Wellpath!$L149)*SIN(Wellpath!$M149))</f>
        <v>0</v>
      </c>
      <c r="R149" s="17">
        <f>0.5*((Wellpath!$K150-Wellpath!$K149)*SIN(Wellpath!$L149)*COS(Wellpath!$M149))</f>
        <v>0</v>
      </c>
      <c r="S149" s="17">
        <v>0</v>
      </c>
      <c r="AA149" s="10"/>
      <c r="AB149" s="10"/>
      <c r="AC149" s="10"/>
      <c r="AD149" s="10"/>
      <c r="AE149" s="10"/>
      <c r="AF149" s="10"/>
      <c r="AG149" s="10"/>
      <c r="AH149" s="10"/>
      <c r="AI149" s="10"/>
      <c r="AK149" s="24"/>
      <c r="AL149" s="24"/>
      <c r="AM149" s="24"/>
      <c r="AN149" s="24"/>
      <c r="AO149" s="24"/>
      <c r="AP149" s="24"/>
    </row>
    <row r="150" spans="1:42" x14ac:dyDescent="0.25">
      <c r="A150" s="26">
        <f>Wellpath!E150</f>
        <v>0</v>
      </c>
      <c r="B150" s="17">
        <f>0.5*(SIN(Wellpath!$L149)*COS(Wellpath!$M149)+SIN(Wellpath!$L150)*COS(Wellpath!$M150))</f>
        <v>0</v>
      </c>
      <c r="C150" s="17">
        <f>0.5*(SIN(Wellpath!$L149)*SIN(Wellpath!$M149)+SIN(Wellpath!$L150)*SIN(Wellpath!$M150))</f>
        <v>0</v>
      </c>
      <c r="D150" s="17">
        <f>0.5*(COS(Wellpath!$L149)+COS(Wellpath!$L150))</f>
        <v>1</v>
      </c>
      <c r="E150" s="17">
        <f>0.5*((Wellpath!$K150-Wellpath!$K149)*COS(Wellpath!$L150)*COS(Wellpath!$M150))</f>
        <v>0</v>
      </c>
      <c r="F150" s="17">
        <f>0.5*((Wellpath!$K150-Wellpath!$K149)*COS(Wellpath!$L150)*SIN(Wellpath!$M150))</f>
        <v>0</v>
      </c>
      <c r="G150" s="17">
        <f>0.5*(-(Wellpath!$K150-Wellpath!$K149)*SIN(Wellpath!$L150))</f>
        <v>0</v>
      </c>
      <c r="H150" s="17">
        <f>-0.5*((Wellpath!$K150-Wellpath!$K149)*SIN(Wellpath!$L150)*SIN(Wellpath!$M150))</f>
        <v>0</v>
      </c>
      <c r="I150" s="17">
        <f>0.5*((Wellpath!$K150-Wellpath!$K149)*SIN(Wellpath!$L150)*COS(Wellpath!$M150))</f>
        <v>0</v>
      </c>
      <c r="J150" s="17">
        <v>0</v>
      </c>
      <c r="K150" s="17">
        <f t="shared" si="9"/>
        <v>0</v>
      </c>
      <c r="L150" s="17">
        <f t="shared" si="10"/>
        <v>0</v>
      </c>
      <c r="M150" s="17">
        <f t="shared" si="11"/>
        <v>-1</v>
      </c>
      <c r="N150" s="17">
        <f>0.5*((Wellpath!$K151-Wellpath!$K150)*COS(Wellpath!$L150)*COS(Wellpath!$M150))</f>
        <v>0</v>
      </c>
      <c r="O150" s="17">
        <f>0.5*((Wellpath!$K151-Wellpath!$K150)*COS(Wellpath!$L150)*SIN(Wellpath!$M150))</f>
        <v>0</v>
      </c>
      <c r="P150" s="17">
        <f>0.5*(-(Wellpath!$K151-Wellpath!$K150)*SIN(Wellpath!$L150))</f>
        <v>0</v>
      </c>
      <c r="Q150" s="17">
        <f>-0.5*((Wellpath!$K151-Wellpath!$K150)*SIN(Wellpath!$L150)*SIN(Wellpath!$M150))</f>
        <v>0</v>
      </c>
      <c r="R150" s="17">
        <f>0.5*((Wellpath!$K151-Wellpath!$K150)*SIN(Wellpath!$L150)*COS(Wellpath!$M150))</f>
        <v>0</v>
      </c>
      <c r="S150" s="17">
        <v>0</v>
      </c>
      <c r="AA150" s="10"/>
      <c r="AB150" s="10"/>
      <c r="AC150" s="10"/>
      <c r="AD150" s="10"/>
      <c r="AE150" s="10"/>
      <c r="AF150" s="10"/>
      <c r="AG150" s="10"/>
      <c r="AH150" s="10"/>
      <c r="AI150" s="10"/>
      <c r="AK150" s="24"/>
      <c r="AL150" s="24"/>
      <c r="AM150" s="24"/>
      <c r="AN150" s="24"/>
      <c r="AO150" s="24"/>
      <c r="AP150" s="24"/>
    </row>
    <row r="151" spans="1:42" x14ac:dyDescent="0.25">
      <c r="A151" s="26">
        <f>Wellpath!E151</f>
        <v>0</v>
      </c>
      <c r="B151" s="17">
        <f>0.5*(SIN(Wellpath!$L150)*COS(Wellpath!$M150)+SIN(Wellpath!$L151)*COS(Wellpath!$M151))</f>
        <v>0</v>
      </c>
      <c r="C151" s="17">
        <f>0.5*(SIN(Wellpath!$L150)*SIN(Wellpath!$M150)+SIN(Wellpath!$L151)*SIN(Wellpath!$M151))</f>
        <v>0</v>
      </c>
      <c r="D151" s="17">
        <f>0.5*(COS(Wellpath!$L150)+COS(Wellpath!$L151))</f>
        <v>1</v>
      </c>
      <c r="E151" s="17">
        <f>0.5*((Wellpath!$K151-Wellpath!$K150)*COS(Wellpath!$L151)*COS(Wellpath!$M151))</f>
        <v>0</v>
      </c>
      <c r="F151" s="17">
        <f>0.5*((Wellpath!$K151-Wellpath!$K150)*COS(Wellpath!$L151)*SIN(Wellpath!$M151))</f>
        <v>0</v>
      </c>
      <c r="G151" s="17">
        <f>0.5*(-(Wellpath!$K151-Wellpath!$K150)*SIN(Wellpath!$L151))</f>
        <v>0</v>
      </c>
      <c r="H151" s="17">
        <f>-0.5*((Wellpath!$K151-Wellpath!$K150)*SIN(Wellpath!$L151)*SIN(Wellpath!$M151))</f>
        <v>0</v>
      </c>
      <c r="I151" s="17">
        <f>0.5*((Wellpath!$K151-Wellpath!$K150)*SIN(Wellpath!$L151)*COS(Wellpath!$M151))</f>
        <v>0</v>
      </c>
      <c r="J151" s="17">
        <v>0</v>
      </c>
      <c r="K151" s="17">
        <f t="shared" si="9"/>
        <v>0</v>
      </c>
      <c r="L151" s="17">
        <f t="shared" si="10"/>
        <v>0</v>
      </c>
      <c r="M151" s="17">
        <f t="shared" si="11"/>
        <v>-1</v>
      </c>
      <c r="N151" s="17">
        <f>0.5*((Wellpath!$K152-Wellpath!$K151)*COS(Wellpath!$L151)*COS(Wellpath!$M151))</f>
        <v>0</v>
      </c>
      <c r="O151" s="17">
        <f>0.5*((Wellpath!$K152-Wellpath!$K151)*COS(Wellpath!$L151)*SIN(Wellpath!$M151))</f>
        <v>0</v>
      </c>
      <c r="P151" s="17">
        <f>0.5*(-(Wellpath!$K152-Wellpath!$K151)*SIN(Wellpath!$L151))</f>
        <v>0</v>
      </c>
      <c r="Q151" s="17">
        <f>-0.5*((Wellpath!$K152-Wellpath!$K151)*SIN(Wellpath!$L151)*SIN(Wellpath!$M151))</f>
        <v>0</v>
      </c>
      <c r="R151" s="17">
        <f>0.5*((Wellpath!$K152-Wellpath!$K151)*SIN(Wellpath!$L151)*COS(Wellpath!$M151))</f>
        <v>0</v>
      </c>
      <c r="S151" s="17">
        <v>0</v>
      </c>
      <c r="AA151" s="10"/>
      <c r="AB151" s="10"/>
      <c r="AC151" s="10"/>
      <c r="AD151" s="10"/>
      <c r="AE151" s="10"/>
      <c r="AF151" s="10"/>
      <c r="AG151" s="10"/>
      <c r="AH151" s="10"/>
      <c r="AI151" s="10"/>
      <c r="AK151" s="24"/>
      <c r="AL151" s="24"/>
      <c r="AM151" s="24"/>
      <c r="AN151" s="24"/>
      <c r="AO151" s="24"/>
      <c r="AP151" s="24"/>
    </row>
    <row r="152" spans="1:42" x14ac:dyDescent="0.25">
      <c r="A152" s="26">
        <f>Wellpath!E152</f>
        <v>0</v>
      </c>
      <c r="B152" s="17">
        <f>0.5*(SIN(Wellpath!$L151)*COS(Wellpath!$M151)+SIN(Wellpath!$L152)*COS(Wellpath!$M152))</f>
        <v>0</v>
      </c>
      <c r="C152" s="17">
        <f>0.5*(SIN(Wellpath!$L151)*SIN(Wellpath!$M151)+SIN(Wellpath!$L152)*SIN(Wellpath!$M152))</f>
        <v>0</v>
      </c>
      <c r="D152" s="17">
        <f>0.5*(COS(Wellpath!$L151)+COS(Wellpath!$L152))</f>
        <v>1</v>
      </c>
      <c r="E152" s="17">
        <f>0.5*((Wellpath!$K152-Wellpath!$K151)*COS(Wellpath!$L152)*COS(Wellpath!$M152))</f>
        <v>0</v>
      </c>
      <c r="F152" s="17">
        <f>0.5*((Wellpath!$K152-Wellpath!$K151)*COS(Wellpath!$L152)*SIN(Wellpath!$M152))</f>
        <v>0</v>
      </c>
      <c r="G152" s="17">
        <f>0.5*(-(Wellpath!$K152-Wellpath!$K151)*SIN(Wellpath!$L152))</f>
        <v>0</v>
      </c>
      <c r="H152" s="17">
        <f>-0.5*((Wellpath!$K152-Wellpath!$K151)*SIN(Wellpath!$L152)*SIN(Wellpath!$M152))</f>
        <v>0</v>
      </c>
      <c r="I152" s="17">
        <f>0.5*((Wellpath!$K152-Wellpath!$K151)*SIN(Wellpath!$L152)*COS(Wellpath!$M152))</f>
        <v>0</v>
      </c>
      <c r="J152" s="17">
        <v>0</v>
      </c>
      <c r="K152" s="17">
        <f t="shared" si="9"/>
        <v>0</v>
      </c>
      <c r="L152" s="17">
        <f t="shared" si="10"/>
        <v>0</v>
      </c>
      <c r="M152" s="17">
        <f t="shared" si="11"/>
        <v>-1</v>
      </c>
      <c r="N152" s="17">
        <f>0.5*((Wellpath!$K153-Wellpath!$K152)*COS(Wellpath!$L152)*COS(Wellpath!$M152))</f>
        <v>0</v>
      </c>
      <c r="O152" s="17">
        <f>0.5*((Wellpath!$K153-Wellpath!$K152)*COS(Wellpath!$L152)*SIN(Wellpath!$M152))</f>
        <v>0</v>
      </c>
      <c r="P152" s="17">
        <f>0.5*(-(Wellpath!$K153-Wellpath!$K152)*SIN(Wellpath!$L152))</f>
        <v>0</v>
      </c>
      <c r="Q152" s="17">
        <f>-0.5*((Wellpath!$K153-Wellpath!$K152)*SIN(Wellpath!$L152)*SIN(Wellpath!$M152))</f>
        <v>0</v>
      </c>
      <c r="R152" s="17">
        <f>0.5*((Wellpath!$K153-Wellpath!$K152)*SIN(Wellpath!$L152)*COS(Wellpath!$M152))</f>
        <v>0</v>
      </c>
      <c r="S152" s="17">
        <v>0</v>
      </c>
      <c r="AA152" s="10"/>
      <c r="AB152" s="10"/>
      <c r="AC152" s="10"/>
      <c r="AD152" s="10"/>
      <c r="AE152" s="10"/>
      <c r="AF152" s="10"/>
      <c r="AG152" s="10"/>
      <c r="AH152" s="10"/>
      <c r="AI152" s="10"/>
      <c r="AK152" s="24"/>
      <c r="AL152" s="24"/>
      <c r="AM152" s="24"/>
      <c r="AN152" s="24"/>
      <c r="AO152" s="24"/>
      <c r="AP152" s="24"/>
    </row>
    <row r="153" spans="1:42" x14ac:dyDescent="0.25">
      <c r="A153" s="26">
        <f>Wellpath!E153</f>
        <v>0</v>
      </c>
      <c r="B153" s="17">
        <f>0.5*(SIN(Wellpath!$L152)*COS(Wellpath!$M152)+SIN(Wellpath!$L153)*COS(Wellpath!$M153))</f>
        <v>0</v>
      </c>
      <c r="C153" s="17">
        <f>0.5*(SIN(Wellpath!$L152)*SIN(Wellpath!$M152)+SIN(Wellpath!$L153)*SIN(Wellpath!$M153))</f>
        <v>0</v>
      </c>
      <c r="D153" s="17">
        <f>0.5*(COS(Wellpath!$L152)+COS(Wellpath!$L153))</f>
        <v>1</v>
      </c>
      <c r="E153" s="17">
        <f>0.5*((Wellpath!$K153-Wellpath!$K152)*COS(Wellpath!$L153)*COS(Wellpath!$M153))</f>
        <v>0</v>
      </c>
      <c r="F153" s="17">
        <f>0.5*((Wellpath!$K153-Wellpath!$K152)*COS(Wellpath!$L153)*SIN(Wellpath!$M153))</f>
        <v>0</v>
      </c>
      <c r="G153" s="17">
        <f>0.5*(-(Wellpath!$K153-Wellpath!$K152)*SIN(Wellpath!$L153))</f>
        <v>0</v>
      </c>
      <c r="H153" s="17">
        <f>-0.5*((Wellpath!$K153-Wellpath!$K152)*SIN(Wellpath!$L153)*SIN(Wellpath!$M153))</f>
        <v>0</v>
      </c>
      <c r="I153" s="17">
        <f>0.5*((Wellpath!$K153-Wellpath!$K152)*SIN(Wellpath!$L153)*COS(Wellpath!$M153))</f>
        <v>0</v>
      </c>
      <c r="J153" s="17">
        <v>0</v>
      </c>
      <c r="K153" s="17">
        <f t="shared" si="9"/>
        <v>0</v>
      </c>
      <c r="L153" s="17">
        <f t="shared" si="10"/>
        <v>0</v>
      </c>
      <c r="M153" s="17">
        <f t="shared" si="11"/>
        <v>-1</v>
      </c>
      <c r="N153" s="17">
        <f>0.5*((Wellpath!$K154-Wellpath!$K153)*COS(Wellpath!$L153)*COS(Wellpath!$M153))</f>
        <v>0</v>
      </c>
      <c r="O153" s="17">
        <f>0.5*((Wellpath!$K154-Wellpath!$K153)*COS(Wellpath!$L153)*SIN(Wellpath!$M153))</f>
        <v>0</v>
      </c>
      <c r="P153" s="17">
        <f>0.5*(-(Wellpath!$K154-Wellpath!$K153)*SIN(Wellpath!$L153))</f>
        <v>0</v>
      </c>
      <c r="Q153" s="17">
        <f>-0.5*((Wellpath!$K154-Wellpath!$K153)*SIN(Wellpath!$L153)*SIN(Wellpath!$M153))</f>
        <v>0</v>
      </c>
      <c r="R153" s="17">
        <f>0.5*((Wellpath!$K154-Wellpath!$K153)*SIN(Wellpath!$L153)*COS(Wellpath!$M153))</f>
        <v>0</v>
      </c>
      <c r="S153" s="17">
        <v>0</v>
      </c>
      <c r="AA153" s="10"/>
      <c r="AB153" s="10"/>
      <c r="AC153" s="10"/>
      <c r="AD153" s="10"/>
      <c r="AE153" s="10"/>
      <c r="AF153" s="10"/>
      <c r="AG153" s="10"/>
      <c r="AH153" s="10"/>
      <c r="AI153" s="10"/>
      <c r="AK153" s="24"/>
      <c r="AL153" s="24"/>
      <c r="AM153" s="24"/>
      <c r="AN153" s="24"/>
      <c r="AO153" s="24"/>
      <c r="AP153" s="24"/>
    </row>
    <row r="154" spans="1:42" x14ac:dyDescent="0.25">
      <c r="A154" s="26">
        <f>Wellpath!E154</f>
        <v>0</v>
      </c>
      <c r="B154" s="17">
        <f>0.5*(SIN(Wellpath!$L153)*COS(Wellpath!$M153)+SIN(Wellpath!$L154)*COS(Wellpath!$M154))</f>
        <v>0</v>
      </c>
      <c r="C154" s="17">
        <f>0.5*(SIN(Wellpath!$L153)*SIN(Wellpath!$M153)+SIN(Wellpath!$L154)*SIN(Wellpath!$M154))</f>
        <v>0</v>
      </c>
      <c r="D154" s="17">
        <f>0.5*(COS(Wellpath!$L153)+COS(Wellpath!$L154))</f>
        <v>1</v>
      </c>
      <c r="E154" s="17">
        <f>0.5*((Wellpath!$K154-Wellpath!$K153)*COS(Wellpath!$L154)*COS(Wellpath!$M154))</f>
        <v>0</v>
      </c>
      <c r="F154" s="17">
        <f>0.5*((Wellpath!$K154-Wellpath!$K153)*COS(Wellpath!$L154)*SIN(Wellpath!$M154))</f>
        <v>0</v>
      </c>
      <c r="G154" s="17">
        <f>0.5*(-(Wellpath!$K154-Wellpath!$K153)*SIN(Wellpath!$L154))</f>
        <v>0</v>
      </c>
      <c r="H154" s="17">
        <f>-0.5*((Wellpath!$K154-Wellpath!$K153)*SIN(Wellpath!$L154)*SIN(Wellpath!$M154))</f>
        <v>0</v>
      </c>
      <c r="I154" s="17">
        <f>0.5*((Wellpath!$K154-Wellpath!$K153)*SIN(Wellpath!$L154)*COS(Wellpath!$M154))</f>
        <v>0</v>
      </c>
      <c r="J154" s="17">
        <v>0</v>
      </c>
      <c r="K154" s="17">
        <f t="shared" si="9"/>
        <v>0</v>
      </c>
      <c r="L154" s="17">
        <f t="shared" si="10"/>
        <v>0</v>
      </c>
      <c r="M154" s="17">
        <f t="shared" si="11"/>
        <v>-1</v>
      </c>
      <c r="N154" s="17">
        <f>0.5*((Wellpath!$K155-Wellpath!$K154)*COS(Wellpath!$L154)*COS(Wellpath!$M154))</f>
        <v>0</v>
      </c>
      <c r="O154" s="17">
        <f>0.5*((Wellpath!$K155-Wellpath!$K154)*COS(Wellpath!$L154)*SIN(Wellpath!$M154))</f>
        <v>0</v>
      </c>
      <c r="P154" s="17">
        <f>0.5*(-(Wellpath!$K155-Wellpath!$K154)*SIN(Wellpath!$L154))</f>
        <v>0</v>
      </c>
      <c r="Q154" s="17">
        <f>-0.5*((Wellpath!$K155-Wellpath!$K154)*SIN(Wellpath!$L154)*SIN(Wellpath!$M154))</f>
        <v>0</v>
      </c>
      <c r="R154" s="17">
        <f>0.5*((Wellpath!$K155-Wellpath!$K154)*SIN(Wellpath!$L154)*COS(Wellpath!$M154))</f>
        <v>0</v>
      </c>
      <c r="S154" s="17">
        <v>0</v>
      </c>
      <c r="AA154" s="10"/>
      <c r="AB154" s="10"/>
      <c r="AC154" s="10"/>
      <c r="AD154" s="10"/>
      <c r="AE154" s="10"/>
      <c r="AF154" s="10"/>
      <c r="AG154" s="10"/>
      <c r="AH154" s="10"/>
      <c r="AI154" s="10"/>
      <c r="AK154" s="24"/>
      <c r="AL154" s="24"/>
      <c r="AM154" s="24"/>
      <c r="AN154" s="24"/>
      <c r="AO154" s="24"/>
      <c r="AP154" s="24"/>
    </row>
    <row r="155" spans="1:42" x14ac:dyDescent="0.25">
      <c r="A155" s="26">
        <f>Wellpath!E155</f>
        <v>0</v>
      </c>
      <c r="B155" s="17">
        <f>0.5*(SIN(Wellpath!$L154)*COS(Wellpath!$M154)+SIN(Wellpath!$L155)*COS(Wellpath!$M155))</f>
        <v>0</v>
      </c>
      <c r="C155" s="17">
        <f>0.5*(SIN(Wellpath!$L154)*SIN(Wellpath!$M154)+SIN(Wellpath!$L155)*SIN(Wellpath!$M155))</f>
        <v>0</v>
      </c>
      <c r="D155" s="17">
        <f>0.5*(COS(Wellpath!$L154)+COS(Wellpath!$L155))</f>
        <v>1</v>
      </c>
      <c r="E155" s="17">
        <f>0.5*((Wellpath!$K155-Wellpath!$K154)*COS(Wellpath!$L155)*COS(Wellpath!$M155))</f>
        <v>0</v>
      </c>
      <c r="F155" s="17">
        <f>0.5*((Wellpath!$K155-Wellpath!$K154)*COS(Wellpath!$L155)*SIN(Wellpath!$M155))</f>
        <v>0</v>
      </c>
      <c r="G155" s="17">
        <f>0.5*(-(Wellpath!$K155-Wellpath!$K154)*SIN(Wellpath!$L155))</f>
        <v>0</v>
      </c>
      <c r="H155" s="17">
        <f>-0.5*((Wellpath!$K155-Wellpath!$K154)*SIN(Wellpath!$L155)*SIN(Wellpath!$M155))</f>
        <v>0</v>
      </c>
      <c r="I155" s="17">
        <f>0.5*((Wellpath!$K155-Wellpath!$K154)*SIN(Wellpath!$L155)*COS(Wellpath!$M155))</f>
        <v>0</v>
      </c>
      <c r="J155" s="17">
        <v>0</v>
      </c>
      <c r="K155" s="17">
        <f t="shared" si="9"/>
        <v>0</v>
      </c>
      <c r="L155" s="17">
        <f t="shared" si="10"/>
        <v>0</v>
      </c>
      <c r="M155" s="17">
        <f t="shared" si="11"/>
        <v>-1</v>
      </c>
      <c r="N155" s="17">
        <f>0.5*((Wellpath!$K156-Wellpath!$K155)*COS(Wellpath!$L155)*COS(Wellpath!$M155))</f>
        <v>0</v>
      </c>
      <c r="O155" s="17">
        <f>0.5*((Wellpath!$K156-Wellpath!$K155)*COS(Wellpath!$L155)*SIN(Wellpath!$M155))</f>
        <v>0</v>
      </c>
      <c r="P155" s="17">
        <f>0.5*(-(Wellpath!$K156-Wellpath!$K155)*SIN(Wellpath!$L155))</f>
        <v>0</v>
      </c>
      <c r="Q155" s="17">
        <f>-0.5*((Wellpath!$K156-Wellpath!$K155)*SIN(Wellpath!$L155)*SIN(Wellpath!$M155))</f>
        <v>0</v>
      </c>
      <c r="R155" s="17">
        <f>0.5*((Wellpath!$K156-Wellpath!$K155)*SIN(Wellpath!$L155)*COS(Wellpath!$M155))</f>
        <v>0</v>
      </c>
      <c r="S155" s="17">
        <v>0</v>
      </c>
      <c r="AA155" s="10"/>
      <c r="AB155" s="10"/>
      <c r="AC155" s="10"/>
      <c r="AD155" s="10"/>
      <c r="AE155" s="10"/>
      <c r="AF155" s="10"/>
      <c r="AG155" s="10"/>
      <c r="AH155" s="10"/>
      <c r="AI155" s="10"/>
      <c r="AK155" s="24"/>
      <c r="AL155" s="24"/>
      <c r="AM155" s="24"/>
      <c r="AN155" s="24"/>
      <c r="AO155" s="24"/>
      <c r="AP155" s="24"/>
    </row>
    <row r="156" spans="1:42" x14ac:dyDescent="0.25">
      <c r="A156" s="26">
        <f>Wellpath!E156</f>
        <v>0</v>
      </c>
      <c r="B156" s="17">
        <f>0.5*(SIN(Wellpath!$L155)*COS(Wellpath!$M155)+SIN(Wellpath!$L156)*COS(Wellpath!$M156))</f>
        <v>0</v>
      </c>
      <c r="C156" s="17">
        <f>0.5*(SIN(Wellpath!$L155)*SIN(Wellpath!$M155)+SIN(Wellpath!$L156)*SIN(Wellpath!$M156))</f>
        <v>0</v>
      </c>
      <c r="D156" s="17">
        <f>0.5*(COS(Wellpath!$L155)+COS(Wellpath!$L156))</f>
        <v>1</v>
      </c>
      <c r="E156" s="17">
        <f>0.5*((Wellpath!$K156-Wellpath!$K155)*COS(Wellpath!$L156)*COS(Wellpath!$M156))</f>
        <v>0</v>
      </c>
      <c r="F156" s="17">
        <f>0.5*((Wellpath!$K156-Wellpath!$K155)*COS(Wellpath!$L156)*SIN(Wellpath!$M156))</f>
        <v>0</v>
      </c>
      <c r="G156" s="17">
        <f>0.5*(-(Wellpath!$K156-Wellpath!$K155)*SIN(Wellpath!$L156))</f>
        <v>0</v>
      </c>
      <c r="H156" s="17">
        <f>-0.5*((Wellpath!$K156-Wellpath!$K155)*SIN(Wellpath!$L156)*SIN(Wellpath!$M156))</f>
        <v>0</v>
      </c>
      <c r="I156" s="17">
        <f>0.5*((Wellpath!$K156-Wellpath!$K155)*SIN(Wellpath!$L156)*COS(Wellpath!$M156))</f>
        <v>0</v>
      </c>
      <c r="J156" s="17">
        <v>0</v>
      </c>
      <c r="K156" s="17">
        <f t="shared" si="9"/>
        <v>0</v>
      </c>
      <c r="L156" s="17">
        <f t="shared" si="10"/>
        <v>0</v>
      </c>
      <c r="M156" s="17">
        <f t="shared" si="11"/>
        <v>-1</v>
      </c>
      <c r="N156" s="17">
        <f>0.5*((Wellpath!$K157-Wellpath!$K156)*COS(Wellpath!$L156)*COS(Wellpath!$M156))</f>
        <v>0</v>
      </c>
      <c r="O156" s="17">
        <f>0.5*((Wellpath!$K157-Wellpath!$K156)*COS(Wellpath!$L156)*SIN(Wellpath!$M156))</f>
        <v>0</v>
      </c>
      <c r="P156" s="17">
        <f>0.5*(-(Wellpath!$K157-Wellpath!$K156)*SIN(Wellpath!$L156))</f>
        <v>0</v>
      </c>
      <c r="Q156" s="17">
        <f>-0.5*((Wellpath!$K157-Wellpath!$K156)*SIN(Wellpath!$L156)*SIN(Wellpath!$M156))</f>
        <v>0</v>
      </c>
      <c r="R156" s="17">
        <f>0.5*((Wellpath!$K157-Wellpath!$K156)*SIN(Wellpath!$L156)*COS(Wellpath!$M156))</f>
        <v>0</v>
      </c>
      <c r="S156" s="17">
        <v>0</v>
      </c>
      <c r="AA156" s="10"/>
      <c r="AB156" s="10"/>
      <c r="AC156" s="10"/>
      <c r="AD156" s="10"/>
      <c r="AE156" s="10"/>
      <c r="AF156" s="10"/>
      <c r="AG156" s="10"/>
      <c r="AH156" s="10"/>
      <c r="AI156" s="10"/>
      <c r="AK156" s="24"/>
      <c r="AL156" s="24"/>
      <c r="AM156" s="24"/>
      <c r="AN156" s="24"/>
      <c r="AO156" s="24"/>
      <c r="AP156" s="24"/>
    </row>
    <row r="157" spans="1:42" x14ac:dyDescent="0.25">
      <c r="A157" s="26">
        <f>Wellpath!E157</f>
        <v>0</v>
      </c>
      <c r="B157" s="17">
        <f>0.5*(SIN(Wellpath!$L156)*COS(Wellpath!$M156)+SIN(Wellpath!$L157)*COS(Wellpath!$M157))</f>
        <v>0</v>
      </c>
      <c r="C157" s="17">
        <f>0.5*(SIN(Wellpath!$L156)*SIN(Wellpath!$M156)+SIN(Wellpath!$L157)*SIN(Wellpath!$M157))</f>
        <v>0</v>
      </c>
      <c r="D157" s="17">
        <f>0.5*(COS(Wellpath!$L156)+COS(Wellpath!$L157))</f>
        <v>1</v>
      </c>
      <c r="E157" s="17">
        <f>0.5*((Wellpath!$K157-Wellpath!$K156)*COS(Wellpath!$L157)*COS(Wellpath!$M157))</f>
        <v>0</v>
      </c>
      <c r="F157" s="17">
        <f>0.5*((Wellpath!$K157-Wellpath!$K156)*COS(Wellpath!$L157)*SIN(Wellpath!$M157))</f>
        <v>0</v>
      </c>
      <c r="G157" s="17">
        <f>0.5*(-(Wellpath!$K157-Wellpath!$K156)*SIN(Wellpath!$L157))</f>
        <v>0</v>
      </c>
      <c r="H157" s="17">
        <f>-0.5*((Wellpath!$K157-Wellpath!$K156)*SIN(Wellpath!$L157)*SIN(Wellpath!$M157))</f>
        <v>0</v>
      </c>
      <c r="I157" s="17">
        <f>0.5*((Wellpath!$K157-Wellpath!$K156)*SIN(Wellpath!$L157)*COS(Wellpath!$M157))</f>
        <v>0</v>
      </c>
      <c r="J157" s="17">
        <v>0</v>
      </c>
      <c r="K157" s="17">
        <f t="shared" si="9"/>
        <v>0</v>
      </c>
      <c r="L157" s="17">
        <f t="shared" si="10"/>
        <v>0</v>
      </c>
      <c r="M157" s="17">
        <f t="shared" si="11"/>
        <v>-1</v>
      </c>
      <c r="N157" s="17">
        <f>0.5*((Wellpath!$K158-Wellpath!$K157)*COS(Wellpath!$L157)*COS(Wellpath!$M157))</f>
        <v>0</v>
      </c>
      <c r="O157" s="17">
        <f>0.5*((Wellpath!$K158-Wellpath!$K157)*COS(Wellpath!$L157)*SIN(Wellpath!$M157))</f>
        <v>0</v>
      </c>
      <c r="P157" s="17">
        <f>0.5*(-(Wellpath!$K158-Wellpath!$K157)*SIN(Wellpath!$L157))</f>
        <v>0</v>
      </c>
      <c r="Q157" s="17">
        <f>-0.5*((Wellpath!$K158-Wellpath!$K157)*SIN(Wellpath!$L157)*SIN(Wellpath!$M157))</f>
        <v>0</v>
      </c>
      <c r="R157" s="17">
        <f>0.5*((Wellpath!$K158-Wellpath!$K157)*SIN(Wellpath!$L157)*COS(Wellpath!$M157))</f>
        <v>0</v>
      </c>
      <c r="S157" s="17">
        <v>0</v>
      </c>
      <c r="AA157" s="10"/>
      <c r="AB157" s="10"/>
      <c r="AC157" s="10"/>
      <c r="AD157" s="10"/>
      <c r="AE157" s="10"/>
      <c r="AF157" s="10"/>
      <c r="AG157" s="10"/>
      <c r="AH157" s="10"/>
      <c r="AI157" s="10"/>
      <c r="AK157" s="24"/>
      <c r="AL157" s="24"/>
      <c r="AM157" s="24"/>
      <c r="AN157" s="24"/>
      <c r="AO157" s="24"/>
      <c r="AP157" s="24"/>
    </row>
    <row r="158" spans="1:42" x14ac:dyDescent="0.25">
      <c r="A158" s="26">
        <f>Wellpath!E158</f>
        <v>0</v>
      </c>
      <c r="B158" s="17">
        <f>0.5*(SIN(Wellpath!$L157)*COS(Wellpath!$M157)+SIN(Wellpath!$L158)*COS(Wellpath!$M158))</f>
        <v>0</v>
      </c>
      <c r="C158" s="17">
        <f>0.5*(SIN(Wellpath!$L157)*SIN(Wellpath!$M157)+SIN(Wellpath!$L158)*SIN(Wellpath!$M158))</f>
        <v>0</v>
      </c>
      <c r="D158" s="17">
        <f>0.5*(COS(Wellpath!$L157)+COS(Wellpath!$L158))</f>
        <v>1</v>
      </c>
      <c r="E158" s="17">
        <f>0.5*((Wellpath!$K158-Wellpath!$K157)*COS(Wellpath!$L158)*COS(Wellpath!$M158))</f>
        <v>0</v>
      </c>
      <c r="F158" s="17">
        <f>0.5*((Wellpath!$K158-Wellpath!$K157)*COS(Wellpath!$L158)*SIN(Wellpath!$M158))</f>
        <v>0</v>
      </c>
      <c r="G158" s="17">
        <f>0.5*(-(Wellpath!$K158-Wellpath!$K157)*SIN(Wellpath!$L158))</f>
        <v>0</v>
      </c>
      <c r="H158" s="17">
        <f>-0.5*((Wellpath!$K158-Wellpath!$K157)*SIN(Wellpath!$L158)*SIN(Wellpath!$M158))</f>
        <v>0</v>
      </c>
      <c r="I158" s="17">
        <f>0.5*((Wellpath!$K158-Wellpath!$K157)*SIN(Wellpath!$L158)*COS(Wellpath!$M158))</f>
        <v>0</v>
      </c>
      <c r="J158" s="17">
        <v>0</v>
      </c>
      <c r="K158" s="17">
        <f t="shared" si="9"/>
        <v>0</v>
      </c>
      <c r="L158" s="17">
        <f t="shared" si="10"/>
        <v>0</v>
      </c>
      <c r="M158" s="17">
        <f t="shared" si="11"/>
        <v>-1</v>
      </c>
      <c r="N158" s="17">
        <f>0.5*((Wellpath!$K159-Wellpath!$K158)*COS(Wellpath!$L158)*COS(Wellpath!$M158))</f>
        <v>0</v>
      </c>
      <c r="O158" s="17">
        <f>0.5*((Wellpath!$K159-Wellpath!$K158)*COS(Wellpath!$L158)*SIN(Wellpath!$M158))</f>
        <v>0</v>
      </c>
      <c r="P158" s="17">
        <f>0.5*(-(Wellpath!$K159-Wellpath!$K158)*SIN(Wellpath!$L158))</f>
        <v>0</v>
      </c>
      <c r="Q158" s="17">
        <f>-0.5*((Wellpath!$K159-Wellpath!$K158)*SIN(Wellpath!$L158)*SIN(Wellpath!$M158))</f>
        <v>0</v>
      </c>
      <c r="R158" s="17">
        <f>0.5*((Wellpath!$K159-Wellpath!$K158)*SIN(Wellpath!$L158)*COS(Wellpath!$M158))</f>
        <v>0</v>
      </c>
      <c r="S158" s="17">
        <v>0</v>
      </c>
      <c r="AA158" s="10"/>
      <c r="AB158" s="10"/>
      <c r="AC158" s="10"/>
      <c r="AD158" s="10"/>
      <c r="AE158" s="10"/>
      <c r="AF158" s="10"/>
      <c r="AG158" s="10"/>
      <c r="AH158" s="10"/>
      <c r="AI158" s="10"/>
      <c r="AK158" s="24"/>
      <c r="AL158" s="24"/>
      <c r="AM158" s="24"/>
      <c r="AN158" s="24"/>
      <c r="AO158" s="24"/>
      <c r="AP158" s="24"/>
    </row>
    <row r="159" spans="1:42" x14ac:dyDescent="0.25">
      <c r="A159" s="26">
        <f>Wellpath!E159</f>
        <v>0</v>
      </c>
      <c r="B159" s="17">
        <f>0.5*(SIN(Wellpath!$L158)*COS(Wellpath!$M158)+SIN(Wellpath!$L159)*COS(Wellpath!$M159))</f>
        <v>0</v>
      </c>
      <c r="C159" s="17">
        <f>0.5*(SIN(Wellpath!$L158)*SIN(Wellpath!$M158)+SIN(Wellpath!$L159)*SIN(Wellpath!$M159))</f>
        <v>0</v>
      </c>
      <c r="D159" s="17">
        <f>0.5*(COS(Wellpath!$L158)+COS(Wellpath!$L159))</f>
        <v>1</v>
      </c>
      <c r="E159" s="17">
        <f>0.5*((Wellpath!$K159-Wellpath!$K158)*COS(Wellpath!$L159)*COS(Wellpath!$M159))</f>
        <v>0</v>
      </c>
      <c r="F159" s="17">
        <f>0.5*((Wellpath!$K159-Wellpath!$K158)*COS(Wellpath!$L159)*SIN(Wellpath!$M159))</f>
        <v>0</v>
      </c>
      <c r="G159" s="17">
        <f>0.5*(-(Wellpath!$K159-Wellpath!$K158)*SIN(Wellpath!$L159))</f>
        <v>0</v>
      </c>
      <c r="H159" s="17">
        <f>-0.5*((Wellpath!$K159-Wellpath!$K158)*SIN(Wellpath!$L159)*SIN(Wellpath!$M159))</f>
        <v>0</v>
      </c>
      <c r="I159" s="17">
        <f>0.5*((Wellpath!$K159-Wellpath!$K158)*SIN(Wellpath!$L159)*COS(Wellpath!$M159))</f>
        <v>0</v>
      </c>
      <c r="J159" s="17">
        <v>0</v>
      </c>
      <c r="K159" s="17">
        <f t="shared" si="9"/>
        <v>0</v>
      </c>
      <c r="L159" s="17">
        <f t="shared" si="10"/>
        <v>0</v>
      </c>
      <c r="M159" s="17">
        <f t="shared" si="11"/>
        <v>-1</v>
      </c>
      <c r="N159" s="17">
        <f>0.5*((Wellpath!$K160-Wellpath!$K159)*COS(Wellpath!$L159)*COS(Wellpath!$M159))</f>
        <v>0</v>
      </c>
      <c r="O159" s="17">
        <f>0.5*((Wellpath!$K160-Wellpath!$K159)*COS(Wellpath!$L159)*SIN(Wellpath!$M159))</f>
        <v>0</v>
      </c>
      <c r="P159" s="17">
        <f>0.5*(-(Wellpath!$K160-Wellpath!$K159)*SIN(Wellpath!$L159))</f>
        <v>0</v>
      </c>
      <c r="Q159" s="17">
        <f>-0.5*((Wellpath!$K160-Wellpath!$K159)*SIN(Wellpath!$L159)*SIN(Wellpath!$M159))</f>
        <v>0</v>
      </c>
      <c r="R159" s="17">
        <f>0.5*((Wellpath!$K160-Wellpath!$K159)*SIN(Wellpath!$L159)*COS(Wellpath!$M159))</f>
        <v>0</v>
      </c>
      <c r="S159" s="17">
        <v>0</v>
      </c>
      <c r="AA159" s="10"/>
      <c r="AB159" s="10"/>
      <c r="AC159" s="10"/>
      <c r="AD159" s="10"/>
      <c r="AE159" s="10"/>
      <c r="AF159" s="10"/>
      <c r="AG159" s="10"/>
      <c r="AH159" s="10"/>
      <c r="AI159" s="10"/>
      <c r="AK159" s="24"/>
      <c r="AL159" s="24"/>
      <c r="AM159" s="24"/>
      <c r="AN159" s="24"/>
      <c r="AO159" s="24"/>
      <c r="AP159" s="24"/>
    </row>
    <row r="160" spans="1:42" x14ac:dyDescent="0.25">
      <c r="A160" s="26">
        <f>Wellpath!E160</f>
        <v>0</v>
      </c>
      <c r="B160" s="17">
        <f>0.5*(SIN(Wellpath!$L159)*COS(Wellpath!$M159)+SIN(Wellpath!$L160)*COS(Wellpath!$M160))</f>
        <v>0</v>
      </c>
      <c r="C160" s="17">
        <f>0.5*(SIN(Wellpath!$L159)*SIN(Wellpath!$M159)+SIN(Wellpath!$L160)*SIN(Wellpath!$M160))</f>
        <v>0</v>
      </c>
      <c r="D160" s="17">
        <f>0.5*(COS(Wellpath!$L159)+COS(Wellpath!$L160))</f>
        <v>1</v>
      </c>
      <c r="E160" s="17">
        <f>0.5*((Wellpath!$K160-Wellpath!$K159)*COS(Wellpath!$L160)*COS(Wellpath!$M160))</f>
        <v>0</v>
      </c>
      <c r="F160" s="17">
        <f>0.5*((Wellpath!$K160-Wellpath!$K159)*COS(Wellpath!$L160)*SIN(Wellpath!$M160))</f>
        <v>0</v>
      </c>
      <c r="G160" s="17">
        <f>0.5*(-(Wellpath!$K160-Wellpath!$K159)*SIN(Wellpath!$L160))</f>
        <v>0</v>
      </c>
      <c r="H160" s="17">
        <f>-0.5*((Wellpath!$K160-Wellpath!$K159)*SIN(Wellpath!$L160)*SIN(Wellpath!$M160))</f>
        <v>0</v>
      </c>
      <c r="I160" s="17">
        <f>0.5*((Wellpath!$K160-Wellpath!$K159)*SIN(Wellpath!$L160)*COS(Wellpath!$M160))</f>
        <v>0</v>
      </c>
      <c r="J160" s="17">
        <v>0</v>
      </c>
      <c r="K160" s="17">
        <f t="shared" si="9"/>
        <v>0</v>
      </c>
      <c r="L160" s="17">
        <f t="shared" si="10"/>
        <v>0</v>
      </c>
      <c r="M160" s="17">
        <f t="shared" si="11"/>
        <v>-1</v>
      </c>
      <c r="N160" s="17">
        <f>0.5*((Wellpath!$K161-Wellpath!$K160)*COS(Wellpath!$L160)*COS(Wellpath!$M160))</f>
        <v>0</v>
      </c>
      <c r="O160" s="17">
        <f>0.5*((Wellpath!$K161-Wellpath!$K160)*COS(Wellpath!$L160)*SIN(Wellpath!$M160))</f>
        <v>0</v>
      </c>
      <c r="P160" s="17">
        <f>0.5*(-(Wellpath!$K161-Wellpath!$K160)*SIN(Wellpath!$L160))</f>
        <v>0</v>
      </c>
      <c r="Q160" s="17">
        <f>-0.5*((Wellpath!$K161-Wellpath!$K160)*SIN(Wellpath!$L160)*SIN(Wellpath!$M160))</f>
        <v>0</v>
      </c>
      <c r="R160" s="17">
        <f>0.5*((Wellpath!$K161-Wellpath!$K160)*SIN(Wellpath!$L160)*COS(Wellpath!$M160))</f>
        <v>0</v>
      </c>
      <c r="S160" s="17">
        <v>0</v>
      </c>
      <c r="AA160" s="10"/>
      <c r="AB160" s="10"/>
      <c r="AC160" s="10"/>
      <c r="AD160" s="10"/>
      <c r="AE160" s="10"/>
      <c r="AF160" s="10"/>
      <c r="AG160" s="10"/>
      <c r="AH160" s="10"/>
      <c r="AI160" s="10"/>
      <c r="AK160" s="24"/>
      <c r="AL160" s="24"/>
      <c r="AM160" s="24"/>
      <c r="AN160" s="24"/>
      <c r="AO160" s="24"/>
      <c r="AP160" s="24"/>
    </row>
    <row r="161" spans="1:42" x14ac:dyDescent="0.25">
      <c r="A161" s="26">
        <f>Wellpath!E161</f>
        <v>0</v>
      </c>
      <c r="B161" s="17">
        <f>0.5*(SIN(Wellpath!$L160)*COS(Wellpath!$M160)+SIN(Wellpath!$L161)*COS(Wellpath!$M161))</f>
        <v>0</v>
      </c>
      <c r="C161" s="17">
        <f>0.5*(SIN(Wellpath!$L160)*SIN(Wellpath!$M160)+SIN(Wellpath!$L161)*SIN(Wellpath!$M161))</f>
        <v>0</v>
      </c>
      <c r="D161" s="17">
        <f>0.5*(COS(Wellpath!$L160)+COS(Wellpath!$L161))</f>
        <v>1</v>
      </c>
      <c r="E161" s="17">
        <f>0.5*((Wellpath!$K161-Wellpath!$K160)*COS(Wellpath!$L161)*COS(Wellpath!$M161))</f>
        <v>0</v>
      </c>
      <c r="F161" s="17">
        <f>0.5*((Wellpath!$K161-Wellpath!$K160)*COS(Wellpath!$L161)*SIN(Wellpath!$M161))</f>
        <v>0</v>
      </c>
      <c r="G161" s="17">
        <f>0.5*(-(Wellpath!$K161-Wellpath!$K160)*SIN(Wellpath!$L161))</f>
        <v>0</v>
      </c>
      <c r="H161" s="17">
        <f>-0.5*((Wellpath!$K161-Wellpath!$K160)*SIN(Wellpath!$L161)*SIN(Wellpath!$M161))</f>
        <v>0</v>
      </c>
      <c r="I161" s="17">
        <f>0.5*((Wellpath!$K161-Wellpath!$K160)*SIN(Wellpath!$L161)*COS(Wellpath!$M161))</f>
        <v>0</v>
      </c>
      <c r="J161" s="17">
        <v>0</v>
      </c>
      <c r="K161" s="17">
        <f t="shared" si="9"/>
        <v>0</v>
      </c>
      <c r="L161" s="17">
        <f t="shared" si="10"/>
        <v>0</v>
      </c>
      <c r="M161" s="17">
        <f t="shared" si="11"/>
        <v>-1</v>
      </c>
      <c r="N161" s="17">
        <f>0.5*((Wellpath!$K162-Wellpath!$K161)*COS(Wellpath!$L161)*COS(Wellpath!$M161))</f>
        <v>0</v>
      </c>
      <c r="O161" s="17">
        <f>0.5*((Wellpath!$K162-Wellpath!$K161)*COS(Wellpath!$L161)*SIN(Wellpath!$M161))</f>
        <v>0</v>
      </c>
      <c r="P161" s="17">
        <f>0.5*(-(Wellpath!$K162-Wellpath!$K161)*SIN(Wellpath!$L161))</f>
        <v>0</v>
      </c>
      <c r="Q161" s="17">
        <f>-0.5*((Wellpath!$K162-Wellpath!$K161)*SIN(Wellpath!$L161)*SIN(Wellpath!$M161))</f>
        <v>0</v>
      </c>
      <c r="R161" s="17">
        <f>0.5*((Wellpath!$K162-Wellpath!$K161)*SIN(Wellpath!$L161)*COS(Wellpath!$M161))</f>
        <v>0</v>
      </c>
      <c r="S161" s="17">
        <v>0</v>
      </c>
      <c r="AA161" s="10"/>
      <c r="AB161" s="10"/>
      <c r="AC161" s="10"/>
      <c r="AD161" s="10"/>
      <c r="AE161" s="10"/>
      <c r="AF161" s="10"/>
      <c r="AG161" s="10"/>
      <c r="AH161" s="10"/>
      <c r="AI161" s="10"/>
      <c r="AK161" s="24"/>
      <c r="AL161" s="24"/>
      <c r="AM161" s="24"/>
      <c r="AN161" s="24"/>
      <c r="AO161" s="24"/>
      <c r="AP161" s="24"/>
    </row>
    <row r="162" spans="1:42" x14ac:dyDescent="0.25">
      <c r="A162" s="26">
        <f>Wellpath!E162</f>
        <v>0</v>
      </c>
      <c r="B162" s="17">
        <f>0.5*(SIN(Wellpath!$L161)*COS(Wellpath!$M161)+SIN(Wellpath!$L162)*COS(Wellpath!$M162))</f>
        <v>0</v>
      </c>
      <c r="C162" s="17">
        <f>0.5*(SIN(Wellpath!$L161)*SIN(Wellpath!$M161)+SIN(Wellpath!$L162)*SIN(Wellpath!$M162))</f>
        <v>0</v>
      </c>
      <c r="D162" s="17">
        <f>0.5*(COS(Wellpath!$L161)+COS(Wellpath!$L162))</f>
        <v>1</v>
      </c>
      <c r="E162" s="17">
        <f>0.5*((Wellpath!$K162-Wellpath!$K161)*COS(Wellpath!$L162)*COS(Wellpath!$M162))</f>
        <v>0</v>
      </c>
      <c r="F162" s="17">
        <f>0.5*((Wellpath!$K162-Wellpath!$K161)*COS(Wellpath!$L162)*SIN(Wellpath!$M162))</f>
        <v>0</v>
      </c>
      <c r="G162" s="17">
        <f>0.5*(-(Wellpath!$K162-Wellpath!$K161)*SIN(Wellpath!$L162))</f>
        <v>0</v>
      </c>
      <c r="H162" s="17">
        <f>-0.5*((Wellpath!$K162-Wellpath!$K161)*SIN(Wellpath!$L162)*SIN(Wellpath!$M162))</f>
        <v>0</v>
      </c>
      <c r="I162" s="17">
        <f>0.5*((Wellpath!$K162-Wellpath!$K161)*SIN(Wellpath!$L162)*COS(Wellpath!$M162))</f>
        <v>0</v>
      </c>
      <c r="J162" s="17">
        <v>0</v>
      </c>
      <c r="K162" s="17">
        <f t="shared" si="9"/>
        <v>0</v>
      </c>
      <c r="L162" s="17">
        <f t="shared" si="10"/>
        <v>0</v>
      </c>
      <c r="M162" s="17">
        <f t="shared" si="11"/>
        <v>-1</v>
      </c>
      <c r="N162" s="17">
        <f>0.5*((Wellpath!$K163-Wellpath!$K162)*COS(Wellpath!$L162)*COS(Wellpath!$M162))</f>
        <v>0</v>
      </c>
      <c r="O162" s="17">
        <f>0.5*((Wellpath!$K163-Wellpath!$K162)*COS(Wellpath!$L162)*SIN(Wellpath!$M162))</f>
        <v>0</v>
      </c>
      <c r="P162" s="17">
        <f>0.5*(-(Wellpath!$K163-Wellpath!$K162)*SIN(Wellpath!$L162))</f>
        <v>0</v>
      </c>
      <c r="Q162" s="17">
        <f>-0.5*((Wellpath!$K163-Wellpath!$K162)*SIN(Wellpath!$L162)*SIN(Wellpath!$M162))</f>
        <v>0</v>
      </c>
      <c r="R162" s="17">
        <f>0.5*((Wellpath!$K163-Wellpath!$K162)*SIN(Wellpath!$L162)*COS(Wellpath!$M162))</f>
        <v>0</v>
      </c>
      <c r="S162" s="17">
        <v>0</v>
      </c>
      <c r="AA162" s="10"/>
      <c r="AB162" s="10"/>
      <c r="AC162" s="10"/>
      <c r="AD162" s="10"/>
      <c r="AE162" s="10"/>
      <c r="AF162" s="10"/>
      <c r="AG162" s="10"/>
      <c r="AH162" s="10"/>
      <c r="AI162" s="10"/>
      <c r="AK162" s="24"/>
      <c r="AL162" s="24"/>
      <c r="AM162" s="24"/>
      <c r="AN162" s="24"/>
      <c r="AO162" s="24"/>
      <c r="AP162" s="24"/>
    </row>
    <row r="163" spans="1:42" x14ac:dyDescent="0.25">
      <c r="A163" s="26">
        <f>Wellpath!E163</f>
        <v>0</v>
      </c>
      <c r="B163" s="17">
        <f>0.5*(SIN(Wellpath!$L162)*COS(Wellpath!$M162)+SIN(Wellpath!$L163)*COS(Wellpath!$M163))</f>
        <v>0</v>
      </c>
      <c r="C163" s="17">
        <f>0.5*(SIN(Wellpath!$L162)*SIN(Wellpath!$M162)+SIN(Wellpath!$L163)*SIN(Wellpath!$M163))</f>
        <v>0</v>
      </c>
      <c r="D163" s="17">
        <f>0.5*(COS(Wellpath!$L162)+COS(Wellpath!$L163))</f>
        <v>1</v>
      </c>
      <c r="E163" s="17">
        <f>0.5*((Wellpath!$K163-Wellpath!$K162)*COS(Wellpath!$L163)*COS(Wellpath!$M163))</f>
        <v>0</v>
      </c>
      <c r="F163" s="17">
        <f>0.5*((Wellpath!$K163-Wellpath!$K162)*COS(Wellpath!$L163)*SIN(Wellpath!$M163))</f>
        <v>0</v>
      </c>
      <c r="G163" s="17">
        <f>0.5*(-(Wellpath!$K163-Wellpath!$K162)*SIN(Wellpath!$L163))</f>
        <v>0</v>
      </c>
      <c r="H163" s="17">
        <f>-0.5*((Wellpath!$K163-Wellpath!$K162)*SIN(Wellpath!$L163)*SIN(Wellpath!$M163))</f>
        <v>0</v>
      </c>
      <c r="I163" s="17">
        <f>0.5*((Wellpath!$K163-Wellpath!$K162)*SIN(Wellpath!$L163)*COS(Wellpath!$M163))</f>
        <v>0</v>
      </c>
      <c r="J163" s="17">
        <v>0</v>
      </c>
      <c r="K163" s="17">
        <f t="shared" si="9"/>
        <v>0</v>
      </c>
      <c r="L163" s="17">
        <f t="shared" si="10"/>
        <v>0</v>
      </c>
      <c r="M163" s="17">
        <f t="shared" si="11"/>
        <v>-1</v>
      </c>
      <c r="N163" s="17">
        <f>0.5*((Wellpath!$K164-Wellpath!$K163)*COS(Wellpath!$L163)*COS(Wellpath!$M163))</f>
        <v>0</v>
      </c>
      <c r="O163" s="17">
        <f>0.5*((Wellpath!$K164-Wellpath!$K163)*COS(Wellpath!$L163)*SIN(Wellpath!$M163))</f>
        <v>0</v>
      </c>
      <c r="P163" s="17">
        <f>0.5*(-(Wellpath!$K164-Wellpath!$K163)*SIN(Wellpath!$L163))</f>
        <v>0</v>
      </c>
      <c r="Q163" s="17">
        <f>-0.5*((Wellpath!$K164-Wellpath!$K163)*SIN(Wellpath!$L163)*SIN(Wellpath!$M163))</f>
        <v>0</v>
      </c>
      <c r="R163" s="17">
        <f>0.5*((Wellpath!$K164-Wellpath!$K163)*SIN(Wellpath!$L163)*COS(Wellpath!$M163))</f>
        <v>0</v>
      </c>
      <c r="S163" s="17">
        <v>0</v>
      </c>
      <c r="AA163" s="10"/>
      <c r="AB163" s="10"/>
      <c r="AC163" s="10"/>
      <c r="AD163" s="10"/>
      <c r="AE163" s="10"/>
      <c r="AF163" s="10"/>
      <c r="AG163" s="10"/>
      <c r="AH163" s="10"/>
      <c r="AI163" s="10"/>
      <c r="AK163" s="24"/>
      <c r="AL163" s="24"/>
      <c r="AM163" s="24"/>
      <c r="AN163" s="24"/>
      <c r="AO163" s="24"/>
      <c r="AP163" s="24"/>
    </row>
    <row r="164" spans="1:42" x14ac:dyDescent="0.25">
      <c r="A164" s="26">
        <f>Wellpath!E164</f>
        <v>0</v>
      </c>
      <c r="B164" s="17">
        <f>0.5*(SIN(Wellpath!$L163)*COS(Wellpath!$M163)+SIN(Wellpath!$L164)*COS(Wellpath!$M164))</f>
        <v>0</v>
      </c>
      <c r="C164" s="17">
        <f>0.5*(SIN(Wellpath!$L163)*SIN(Wellpath!$M163)+SIN(Wellpath!$L164)*SIN(Wellpath!$M164))</f>
        <v>0</v>
      </c>
      <c r="D164" s="17">
        <f>0.5*(COS(Wellpath!$L163)+COS(Wellpath!$L164))</f>
        <v>1</v>
      </c>
      <c r="E164" s="17">
        <f>0.5*((Wellpath!$K164-Wellpath!$K163)*COS(Wellpath!$L164)*COS(Wellpath!$M164))</f>
        <v>0</v>
      </c>
      <c r="F164" s="17">
        <f>0.5*((Wellpath!$K164-Wellpath!$K163)*COS(Wellpath!$L164)*SIN(Wellpath!$M164))</f>
        <v>0</v>
      </c>
      <c r="G164" s="17">
        <f>0.5*(-(Wellpath!$K164-Wellpath!$K163)*SIN(Wellpath!$L164))</f>
        <v>0</v>
      </c>
      <c r="H164" s="17">
        <f>-0.5*((Wellpath!$K164-Wellpath!$K163)*SIN(Wellpath!$L164)*SIN(Wellpath!$M164))</f>
        <v>0</v>
      </c>
      <c r="I164" s="17">
        <f>0.5*((Wellpath!$K164-Wellpath!$K163)*SIN(Wellpath!$L164)*COS(Wellpath!$M164))</f>
        <v>0</v>
      </c>
      <c r="J164" s="17">
        <v>0</v>
      </c>
      <c r="K164" s="17">
        <f t="shared" si="9"/>
        <v>0</v>
      </c>
      <c r="L164" s="17">
        <f t="shared" si="10"/>
        <v>0</v>
      </c>
      <c r="M164" s="17">
        <f t="shared" si="11"/>
        <v>-1</v>
      </c>
      <c r="N164" s="17">
        <f>0.5*((Wellpath!$K165-Wellpath!$K164)*COS(Wellpath!$L164)*COS(Wellpath!$M164))</f>
        <v>0</v>
      </c>
      <c r="O164" s="17">
        <f>0.5*((Wellpath!$K165-Wellpath!$K164)*COS(Wellpath!$L164)*SIN(Wellpath!$M164))</f>
        <v>0</v>
      </c>
      <c r="P164" s="17">
        <f>0.5*(-(Wellpath!$K165-Wellpath!$K164)*SIN(Wellpath!$L164))</f>
        <v>0</v>
      </c>
      <c r="Q164" s="17">
        <f>-0.5*((Wellpath!$K165-Wellpath!$K164)*SIN(Wellpath!$L164)*SIN(Wellpath!$M164))</f>
        <v>0</v>
      </c>
      <c r="R164" s="17">
        <f>0.5*((Wellpath!$K165-Wellpath!$K164)*SIN(Wellpath!$L164)*COS(Wellpath!$M164))</f>
        <v>0</v>
      </c>
      <c r="S164" s="17">
        <v>0</v>
      </c>
      <c r="AA164" s="10"/>
      <c r="AB164" s="10"/>
      <c r="AC164" s="10"/>
      <c r="AD164" s="10"/>
      <c r="AE164" s="10"/>
      <c r="AF164" s="10"/>
      <c r="AG164" s="10"/>
      <c r="AH164" s="10"/>
      <c r="AI164" s="10"/>
      <c r="AK164" s="24"/>
      <c r="AL164" s="24"/>
      <c r="AM164" s="24"/>
      <c r="AN164" s="24"/>
      <c r="AO164" s="24"/>
      <c r="AP164" s="24"/>
    </row>
    <row r="165" spans="1:42" x14ac:dyDescent="0.25">
      <c r="A165" s="26">
        <f>Wellpath!E165</f>
        <v>0</v>
      </c>
      <c r="B165" s="17">
        <f>0.5*(SIN(Wellpath!$L164)*COS(Wellpath!$M164)+SIN(Wellpath!$L165)*COS(Wellpath!$M165))</f>
        <v>0</v>
      </c>
      <c r="C165" s="17">
        <f>0.5*(SIN(Wellpath!$L164)*SIN(Wellpath!$M164)+SIN(Wellpath!$L165)*SIN(Wellpath!$M165))</f>
        <v>0</v>
      </c>
      <c r="D165" s="17">
        <f>0.5*(COS(Wellpath!$L164)+COS(Wellpath!$L165))</f>
        <v>1</v>
      </c>
      <c r="E165" s="17">
        <f>0.5*((Wellpath!$K165-Wellpath!$K164)*COS(Wellpath!$L165)*COS(Wellpath!$M165))</f>
        <v>0</v>
      </c>
      <c r="F165" s="17">
        <f>0.5*((Wellpath!$K165-Wellpath!$K164)*COS(Wellpath!$L165)*SIN(Wellpath!$M165))</f>
        <v>0</v>
      </c>
      <c r="G165" s="17">
        <f>0.5*(-(Wellpath!$K165-Wellpath!$K164)*SIN(Wellpath!$L165))</f>
        <v>0</v>
      </c>
      <c r="H165" s="17">
        <f>-0.5*((Wellpath!$K165-Wellpath!$K164)*SIN(Wellpath!$L165)*SIN(Wellpath!$M165))</f>
        <v>0</v>
      </c>
      <c r="I165" s="17">
        <f>0.5*((Wellpath!$K165-Wellpath!$K164)*SIN(Wellpath!$L165)*COS(Wellpath!$M165))</f>
        <v>0</v>
      </c>
      <c r="J165" s="17">
        <v>0</v>
      </c>
      <c r="K165" s="17">
        <f t="shared" si="9"/>
        <v>0</v>
      </c>
      <c r="L165" s="17">
        <f t="shared" si="10"/>
        <v>0</v>
      </c>
      <c r="M165" s="17">
        <f t="shared" si="11"/>
        <v>-1</v>
      </c>
      <c r="N165" s="17">
        <f>0.5*((Wellpath!$K166-Wellpath!$K165)*COS(Wellpath!$L165)*COS(Wellpath!$M165))</f>
        <v>0</v>
      </c>
      <c r="O165" s="17">
        <f>0.5*((Wellpath!$K166-Wellpath!$K165)*COS(Wellpath!$L165)*SIN(Wellpath!$M165))</f>
        <v>0</v>
      </c>
      <c r="P165" s="17">
        <f>0.5*(-(Wellpath!$K166-Wellpath!$K165)*SIN(Wellpath!$L165))</f>
        <v>0</v>
      </c>
      <c r="Q165" s="17">
        <f>-0.5*((Wellpath!$K166-Wellpath!$K165)*SIN(Wellpath!$L165)*SIN(Wellpath!$M165))</f>
        <v>0</v>
      </c>
      <c r="R165" s="17">
        <f>0.5*((Wellpath!$K166-Wellpath!$K165)*SIN(Wellpath!$L165)*COS(Wellpath!$M165))</f>
        <v>0</v>
      </c>
      <c r="S165" s="17">
        <v>0</v>
      </c>
      <c r="AA165" s="10"/>
      <c r="AB165" s="10"/>
      <c r="AC165" s="10"/>
      <c r="AD165" s="10"/>
      <c r="AE165" s="10"/>
      <c r="AF165" s="10"/>
      <c r="AG165" s="10"/>
      <c r="AH165" s="10"/>
      <c r="AI165" s="10"/>
      <c r="AK165" s="24"/>
      <c r="AL165" s="24"/>
      <c r="AM165" s="24"/>
      <c r="AN165" s="24"/>
      <c r="AO165" s="24"/>
      <c r="AP165" s="24"/>
    </row>
    <row r="166" spans="1:42" x14ac:dyDescent="0.25">
      <c r="A166" s="26">
        <f>Wellpath!E166</f>
        <v>0</v>
      </c>
      <c r="B166" s="17">
        <f>0.5*(SIN(Wellpath!$L165)*COS(Wellpath!$M165)+SIN(Wellpath!$L166)*COS(Wellpath!$M166))</f>
        <v>0</v>
      </c>
      <c r="C166" s="17">
        <f>0.5*(SIN(Wellpath!$L165)*SIN(Wellpath!$M165)+SIN(Wellpath!$L166)*SIN(Wellpath!$M166))</f>
        <v>0</v>
      </c>
      <c r="D166" s="17">
        <f>0.5*(COS(Wellpath!$L165)+COS(Wellpath!$L166))</f>
        <v>1</v>
      </c>
      <c r="E166" s="17">
        <f>0.5*((Wellpath!$K166-Wellpath!$K165)*COS(Wellpath!$L166)*COS(Wellpath!$M166))</f>
        <v>0</v>
      </c>
      <c r="F166" s="17">
        <f>0.5*((Wellpath!$K166-Wellpath!$K165)*COS(Wellpath!$L166)*SIN(Wellpath!$M166))</f>
        <v>0</v>
      </c>
      <c r="G166" s="17">
        <f>0.5*(-(Wellpath!$K166-Wellpath!$K165)*SIN(Wellpath!$L166))</f>
        <v>0</v>
      </c>
      <c r="H166" s="17">
        <f>-0.5*((Wellpath!$K166-Wellpath!$K165)*SIN(Wellpath!$L166)*SIN(Wellpath!$M166))</f>
        <v>0</v>
      </c>
      <c r="I166" s="17">
        <f>0.5*((Wellpath!$K166-Wellpath!$K165)*SIN(Wellpath!$L166)*COS(Wellpath!$M166))</f>
        <v>0</v>
      </c>
      <c r="J166" s="17">
        <v>0</v>
      </c>
      <c r="K166" s="17">
        <f t="shared" si="9"/>
        <v>0</v>
      </c>
      <c r="L166" s="17">
        <f t="shared" si="10"/>
        <v>0</v>
      </c>
      <c r="M166" s="17">
        <f t="shared" si="11"/>
        <v>-1</v>
      </c>
      <c r="N166" s="17">
        <f>0.5*((Wellpath!$K167-Wellpath!$K166)*COS(Wellpath!$L166)*COS(Wellpath!$M166))</f>
        <v>0</v>
      </c>
      <c r="O166" s="17">
        <f>0.5*((Wellpath!$K167-Wellpath!$K166)*COS(Wellpath!$L166)*SIN(Wellpath!$M166))</f>
        <v>0</v>
      </c>
      <c r="P166" s="17">
        <f>0.5*(-(Wellpath!$K167-Wellpath!$K166)*SIN(Wellpath!$L166))</f>
        <v>0</v>
      </c>
      <c r="Q166" s="17">
        <f>-0.5*((Wellpath!$K167-Wellpath!$K166)*SIN(Wellpath!$L166)*SIN(Wellpath!$M166))</f>
        <v>0</v>
      </c>
      <c r="R166" s="17">
        <f>0.5*((Wellpath!$K167-Wellpath!$K166)*SIN(Wellpath!$L166)*COS(Wellpath!$M166))</f>
        <v>0</v>
      </c>
      <c r="S166" s="17">
        <v>0</v>
      </c>
      <c r="AA166" s="10"/>
      <c r="AB166" s="10"/>
      <c r="AC166" s="10"/>
      <c r="AD166" s="10"/>
      <c r="AE166" s="10"/>
      <c r="AF166" s="10"/>
      <c r="AG166" s="10"/>
      <c r="AH166" s="10"/>
      <c r="AI166" s="10"/>
      <c r="AK166" s="24"/>
      <c r="AL166" s="24"/>
      <c r="AM166" s="24"/>
      <c r="AN166" s="24"/>
      <c r="AO166" s="24"/>
      <c r="AP166" s="24"/>
    </row>
    <row r="167" spans="1:42" x14ac:dyDescent="0.25">
      <c r="A167" s="26">
        <f>Wellpath!E167</f>
        <v>0</v>
      </c>
      <c r="B167" s="17">
        <f>0.5*(SIN(Wellpath!$L166)*COS(Wellpath!$M166)+SIN(Wellpath!$L167)*COS(Wellpath!$M167))</f>
        <v>0</v>
      </c>
      <c r="C167" s="17">
        <f>0.5*(SIN(Wellpath!$L166)*SIN(Wellpath!$M166)+SIN(Wellpath!$L167)*SIN(Wellpath!$M167))</f>
        <v>0</v>
      </c>
      <c r="D167" s="17">
        <f>0.5*(COS(Wellpath!$L166)+COS(Wellpath!$L167))</f>
        <v>1</v>
      </c>
      <c r="E167" s="17">
        <f>0.5*((Wellpath!$K167-Wellpath!$K166)*COS(Wellpath!$L167)*COS(Wellpath!$M167))</f>
        <v>0</v>
      </c>
      <c r="F167" s="17">
        <f>0.5*((Wellpath!$K167-Wellpath!$K166)*COS(Wellpath!$L167)*SIN(Wellpath!$M167))</f>
        <v>0</v>
      </c>
      <c r="G167" s="17">
        <f>0.5*(-(Wellpath!$K167-Wellpath!$K166)*SIN(Wellpath!$L167))</f>
        <v>0</v>
      </c>
      <c r="H167" s="17">
        <f>-0.5*((Wellpath!$K167-Wellpath!$K166)*SIN(Wellpath!$L167)*SIN(Wellpath!$M167))</f>
        <v>0</v>
      </c>
      <c r="I167" s="17">
        <f>0.5*((Wellpath!$K167-Wellpath!$K166)*SIN(Wellpath!$L167)*COS(Wellpath!$M167))</f>
        <v>0</v>
      </c>
      <c r="J167" s="17">
        <v>0</v>
      </c>
      <c r="K167" s="17">
        <f t="shared" si="9"/>
        <v>0</v>
      </c>
      <c r="L167" s="17">
        <f t="shared" si="10"/>
        <v>0</v>
      </c>
      <c r="M167" s="17">
        <f t="shared" si="11"/>
        <v>-1</v>
      </c>
      <c r="N167" s="17">
        <f>0.5*((Wellpath!$K168-Wellpath!$K167)*COS(Wellpath!$L167)*COS(Wellpath!$M167))</f>
        <v>0</v>
      </c>
      <c r="O167" s="17">
        <f>0.5*((Wellpath!$K168-Wellpath!$K167)*COS(Wellpath!$L167)*SIN(Wellpath!$M167))</f>
        <v>0</v>
      </c>
      <c r="P167" s="17">
        <f>0.5*(-(Wellpath!$K168-Wellpath!$K167)*SIN(Wellpath!$L167))</f>
        <v>0</v>
      </c>
      <c r="Q167" s="17">
        <f>-0.5*((Wellpath!$K168-Wellpath!$K167)*SIN(Wellpath!$L167)*SIN(Wellpath!$M167))</f>
        <v>0</v>
      </c>
      <c r="R167" s="17">
        <f>0.5*((Wellpath!$K168-Wellpath!$K167)*SIN(Wellpath!$L167)*COS(Wellpath!$M167))</f>
        <v>0</v>
      </c>
      <c r="S167" s="17">
        <v>0</v>
      </c>
      <c r="AA167" s="10"/>
      <c r="AB167" s="10"/>
      <c r="AC167" s="10"/>
      <c r="AD167" s="10"/>
      <c r="AE167" s="10"/>
      <c r="AF167" s="10"/>
      <c r="AG167" s="10"/>
      <c r="AH167" s="10"/>
      <c r="AI167" s="10"/>
      <c r="AK167" s="24"/>
      <c r="AL167" s="24"/>
      <c r="AM167" s="24"/>
      <c r="AN167" s="24"/>
      <c r="AO167" s="24"/>
      <c r="AP167" s="24"/>
    </row>
    <row r="168" spans="1:42" x14ac:dyDescent="0.25">
      <c r="A168" s="26">
        <f>Wellpath!E168</f>
        <v>0</v>
      </c>
      <c r="B168" s="17">
        <f>0.5*(SIN(Wellpath!$L167)*COS(Wellpath!$M167)+SIN(Wellpath!$L168)*COS(Wellpath!$M168))</f>
        <v>0</v>
      </c>
      <c r="C168" s="17">
        <f>0.5*(SIN(Wellpath!$L167)*SIN(Wellpath!$M167)+SIN(Wellpath!$L168)*SIN(Wellpath!$M168))</f>
        <v>0</v>
      </c>
      <c r="D168" s="17">
        <f>0.5*(COS(Wellpath!$L167)+COS(Wellpath!$L168))</f>
        <v>1</v>
      </c>
      <c r="E168" s="17">
        <f>0.5*((Wellpath!$K168-Wellpath!$K167)*COS(Wellpath!$L168)*COS(Wellpath!$M168))</f>
        <v>0</v>
      </c>
      <c r="F168" s="17">
        <f>0.5*((Wellpath!$K168-Wellpath!$K167)*COS(Wellpath!$L168)*SIN(Wellpath!$M168))</f>
        <v>0</v>
      </c>
      <c r="G168" s="17">
        <f>0.5*(-(Wellpath!$K168-Wellpath!$K167)*SIN(Wellpath!$L168))</f>
        <v>0</v>
      </c>
      <c r="H168" s="17">
        <f>-0.5*((Wellpath!$K168-Wellpath!$K167)*SIN(Wellpath!$L168)*SIN(Wellpath!$M168))</f>
        <v>0</v>
      </c>
      <c r="I168" s="17">
        <f>0.5*((Wellpath!$K168-Wellpath!$K167)*SIN(Wellpath!$L168)*COS(Wellpath!$M168))</f>
        <v>0</v>
      </c>
      <c r="J168" s="17">
        <v>0</v>
      </c>
      <c r="K168" s="17">
        <f t="shared" si="9"/>
        <v>0</v>
      </c>
      <c r="L168" s="17">
        <f t="shared" si="10"/>
        <v>0</v>
      </c>
      <c r="M168" s="17">
        <f t="shared" si="11"/>
        <v>-1</v>
      </c>
      <c r="N168" s="17">
        <f>0.5*((Wellpath!$K169-Wellpath!$K168)*COS(Wellpath!$L168)*COS(Wellpath!$M168))</f>
        <v>0</v>
      </c>
      <c r="O168" s="17">
        <f>0.5*((Wellpath!$K169-Wellpath!$K168)*COS(Wellpath!$L168)*SIN(Wellpath!$M168))</f>
        <v>0</v>
      </c>
      <c r="P168" s="17">
        <f>0.5*(-(Wellpath!$K169-Wellpath!$K168)*SIN(Wellpath!$L168))</f>
        <v>0</v>
      </c>
      <c r="Q168" s="17">
        <f>-0.5*((Wellpath!$K169-Wellpath!$K168)*SIN(Wellpath!$L168)*SIN(Wellpath!$M168))</f>
        <v>0</v>
      </c>
      <c r="R168" s="17">
        <f>0.5*((Wellpath!$K169-Wellpath!$K168)*SIN(Wellpath!$L168)*COS(Wellpath!$M168))</f>
        <v>0</v>
      </c>
      <c r="S168" s="17">
        <v>0</v>
      </c>
      <c r="AA168" s="10"/>
      <c r="AB168" s="10"/>
      <c r="AC168" s="10"/>
      <c r="AD168" s="10"/>
      <c r="AE168" s="10"/>
      <c r="AF168" s="10"/>
      <c r="AG168" s="10"/>
      <c r="AH168" s="10"/>
      <c r="AI168" s="10"/>
      <c r="AK168" s="24"/>
      <c r="AL168" s="24"/>
      <c r="AM168" s="24"/>
      <c r="AN168" s="24"/>
      <c r="AO168" s="24"/>
      <c r="AP168" s="24"/>
    </row>
    <row r="169" spans="1:42" x14ac:dyDescent="0.25">
      <c r="A169" s="26">
        <f>Wellpath!E169</f>
        <v>0</v>
      </c>
      <c r="B169" s="17">
        <f>0.5*(SIN(Wellpath!$L168)*COS(Wellpath!$M168)+SIN(Wellpath!$L169)*COS(Wellpath!$M169))</f>
        <v>0</v>
      </c>
      <c r="C169" s="17">
        <f>0.5*(SIN(Wellpath!$L168)*SIN(Wellpath!$M168)+SIN(Wellpath!$L169)*SIN(Wellpath!$M169))</f>
        <v>0</v>
      </c>
      <c r="D169" s="17">
        <f>0.5*(COS(Wellpath!$L168)+COS(Wellpath!$L169))</f>
        <v>1</v>
      </c>
      <c r="E169" s="17">
        <f>0.5*((Wellpath!$K169-Wellpath!$K168)*COS(Wellpath!$L169)*COS(Wellpath!$M169))</f>
        <v>0</v>
      </c>
      <c r="F169" s="17">
        <f>0.5*((Wellpath!$K169-Wellpath!$K168)*COS(Wellpath!$L169)*SIN(Wellpath!$M169))</f>
        <v>0</v>
      </c>
      <c r="G169" s="17">
        <f>0.5*(-(Wellpath!$K169-Wellpath!$K168)*SIN(Wellpath!$L169))</f>
        <v>0</v>
      </c>
      <c r="H169" s="17">
        <f>-0.5*((Wellpath!$K169-Wellpath!$K168)*SIN(Wellpath!$L169)*SIN(Wellpath!$M169))</f>
        <v>0</v>
      </c>
      <c r="I169" s="17">
        <f>0.5*((Wellpath!$K169-Wellpath!$K168)*SIN(Wellpath!$L169)*COS(Wellpath!$M169))</f>
        <v>0</v>
      </c>
      <c r="J169" s="17">
        <v>0</v>
      </c>
      <c r="K169" s="17">
        <f t="shared" si="9"/>
        <v>0</v>
      </c>
      <c r="L169" s="17">
        <f t="shared" si="10"/>
        <v>0</v>
      </c>
      <c r="M169" s="17">
        <f t="shared" si="11"/>
        <v>-1</v>
      </c>
      <c r="N169" s="17">
        <f>0.5*((Wellpath!$K170-Wellpath!$K169)*COS(Wellpath!$L169)*COS(Wellpath!$M169))</f>
        <v>0</v>
      </c>
      <c r="O169" s="17">
        <f>0.5*((Wellpath!$K170-Wellpath!$K169)*COS(Wellpath!$L169)*SIN(Wellpath!$M169))</f>
        <v>0</v>
      </c>
      <c r="P169" s="17">
        <f>0.5*(-(Wellpath!$K170-Wellpath!$K169)*SIN(Wellpath!$L169))</f>
        <v>0</v>
      </c>
      <c r="Q169" s="17">
        <f>-0.5*((Wellpath!$K170-Wellpath!$K169)*SIN(Wellpath!$L169)*SIN(Wellpath!$M169))</f>
        <v>0</v>
      </c>
      <c r="R169" s="17">
        <f>0.5*((Wellpath!$K170-Wellpath!$K169)*SIN(Wellpath!$L169)*COS(Wellpath!$M169))</f>
        <v>0</v>
      </c>
      <c r="S169" s="17">
        <v>0</v>
      </c>
      <c r="AA169" s="10"/>
      <c r="AB169" s="10"/>
      <c r="AC169" s="10"/>
      <c r="AD169" s="10"/>
      <c r="AE169" s="10"/>
      <c r="AF169" s="10"/>
      <c r="AG169" s="10"/>
      <c r="AH169" s="10"/>
      <c r="AI169" s="10"/>
      <c r="AK169" s="24"/>
      <c r="AL169" s="24"/>
      <c r="AM169" s="24"/>
      <c r="AN169" s="24"/>
      <c r="AO169" s="24"/>
      <c r="AP169" s="24"/>
    </row>
    <row r="170" spans="1:42" x14ac:dyDescent="0.25">
      <c r="A170" s="26">
        <f>Wellpath!E170</f>
        <v>0</v>
      </c>
      <c r="B170" s="17">
        <f>0.5*(SIN(Wellpath!$L169)*COS(Wellpath!$M169)+SIN(Wellpath!$L170)*COS(Wellpath!$M170))</f>
        <v>0</v>
      </c>
      <c r="C170" s="17">
        <f>0.5*(SIN(Wellpath!$L169)*SIN(Wellpath!$M169)+SIN(Wellpath!$L170)*SIN(Wellpath!$M170))</f>
        <v>0</v>
      </c>
      <c r="D170" s="17">
        <f>0.5*(COS(Wellpath!$L169)+COS(Wellpath!$L170))</f>
        <v>1</v>
      </c>
      <c r="E170" s="17">
        <f>0.5*((Wellpath!$K170-Wellpath!$K169)*COS(Wellpath!$L170)*COS(Wellpath!$M170))</f>
        <v>0</v>
      </c>
      <c r="F170" s="17">
        <f>0.5*((Wellpath!$K170-Wellpath!$K169)*COS(Wellpath!$L170)*SIN(Wellpath!$M170))</f>
        <v>0</v>
      </c>
      <c r="G170" s="17">
        <f>0.5*(-(Wellpath!$K170-Wellpath!$K169)*SIN(Wellpath!$L170))</f>
        <v>0</v>
      </c>
      <c r="H170" s="17">
        <f>-0.5*((Wellpath!$K170-Wellpath!$K169)*SIN(Wellpath!$L170)*SIN(Wellpath!$M170))</f>
        <v>0</v>
      </c>
      <c r="I170" s="17">
        <f>0.5*((Wellpath!$K170-Wellpath!$K169)*SIN(Wellpath!$L170)*COS(Wellpath!$M170))</f>
        <v>0</v>
      </c>
      <c r="J170" s="17">
        <v>0</v>
      </c>
      <c r="K170" s="17">
        <f t="shared" si="9"/>
        <v>0</v>
      </c>
      <c r="L170" s="17">
        <f t="shared" si="10"/>
        <v>0</v>
      </c>
      <c r="M170" s="17">
        <f t="shared" si="11"/>
        <v>-1</v>
      </c>
      <c r="N170" s="17">
        <f>0.5*((Wellpath!$K171-Wellpath!$K170)*COS(Wellpath!$L170)*COS(Wellpath!$M170))</f>
        <v>0</v>
      </c>
      <c r="O170" s="17">
        <f>0.5*((Wellpath!$K171-Wellpath!$K170)*COS(Wellpath!$L170)*SIN(Wellpath!$M170))</f>
        <v>0</v>
      </c>
      <c r="P170" s="17">
        <f>0.5*(-(Wellpath!$K171-Wellpath!$K170)*SIN(Wellpath!$L170))</f>
        <v>0</v>
      </c>
      <c r="Q170" s="17">
        <f>-0.5*((Wellpath!$K171-Wellpath!$K170)*SIN(Wellpath!$L170)*SIN(Wellpath!$M170))</f>
        <v>0</v>
      </c>
      <c r="R170" s="17">
        <f>0.5*((Wellpath!$K171-Wellpath!$K170)*SIN(Wellpath!$L170)*COS(Wellpath!$M170))</f>
        <v>0</v>
      </c>
      <c r="S170" s="17">
        <v>0</v>
      </c>
      <c r="AA170" s="10"/>
      <c r="AB170" s="10"/>
      <c r="AC170" s="10"/>
      <c r="AD170" s="10"/>
      <c r="AE170" s="10"/>
      <c r="AF170" s="10"/>
      <c r="AG170" s="10"/>
      <c r="AH170" s="10"/>
      <c r="AI170" s="10"/>
      <c r="AK170" s="24"/>
      <c r="AL170" s="24"/>
      <c r="AM170" s="24"/>
      <c r="AN170" s="24"/>
      <c r="AO170" s="24"/>
      <c r="AP170" s="24"/>
    </row>
    <row r="171" spans="1:42" x14ac:dyDescent="0.25">
      <c r="A171" s="26">
        <f>Wellpath!E171</f>
        <v>0</v>
      </c>
      <c r="B171" s="17">
        <f>0.5*(SIN(Wellpath!$L170)*COS(Wellpath!$M170)+SIN(Wellpath!$L171)*COS(Wellpath!$M171))</f>
        <v>0</v>
      </c>
      <c r="C171" s="17">
        <f>0.5*(SIN(Wellpath!$L170)*SIN(Wellpath!$M170)+SIN(Wellpath!$L171)*SIN(Wellpath!$M171))</f>
        <v>0</v>
      </c>
      <c r="D171" s="17">
        <f>0.5*(COS(Wellpath!$L170)+COS(Wellpath!$L171))</f>
        <v>1</v>
      </c>
      <c r="E171" s="17">
        <f>0.5*((Wellpath!$K171-Wellpath!$K170)*COS(Wellpath!$L171)*COS(Wellpath!$M171))</f>
        <v>0</v>
      </c>
      <c r="F171" s="17">
        <f>0.5*((Wellpath!$K171-Wellpath!$K170)*COS(Wellpath!$L171)*SIN(Wellpath!$M171))</f>
        <v>0</v>
      </c>
      <c r="G171" s="17">
        <f>0.5*(-(Wellpath!$K171-Wellpath!$K170)*SIN(Wellpath!$L171))</f>
        <v>0</v>
      </c>
      <c r="H171" s="17">
        <f>-0.5*((Wellpath!$K171-Wellpath!$K170)*SIN(Wellpath!$L171)*SIN(Wellpath!$M171))</f>
        <v>0</v>
      </c>
      <c r="I171" s="17">
        <f>0.5*((Wellpath!$K171-Wellpath!$K170)*SIN(Wellpath!$L171)*COS(Wellpath!$M171))</f>
        <v>0</v>
      </c>
      <c r="J171" s="17">
        <v>0</v>
      </c>
      <c r="K171" s="17">
        <f t="shared" si="9"/>
        <v>0</v>
      </c>
      <c r="L171" s="17">
        <f t="shared" si="10"/>
        <v>0</v>
      </c>
      <c r="M171" s="17">
        <f t="shared" si="11"/>
        <v>-1</v>
      </c>
      <c r="N171" s="17">
        <f>0.5*((Wellpath!$K172-Wellpath!$K171)*COS(Wellpath!$L171)*COS(Wellpath!$M171))</f>
        <v>0</v>
      </c>
      <c r="O171" s="17">
        <f>0.5*((Wellpath!$K172-Wellpath!$K171)*COS(Wellpath!$L171)*SIN(Wellpath!$M171))</f>
        <v>0</v>
      </c>
      <c r="P171" s="17">
        <f>0.5*(-(Wellpath!$K172-Wellpath!$K171)*SIN(Wellpath!$L171))</f>
        <v>0</v>
      </c>
      <c r="Q171" s="17">
        <f>-0.5*((Wellpath!$K172-Wellpath!$K171)*SIN(Wellpath!$L171)*SIN(Wellpath!$M171))</f>
        <v>0</v>
      </c>
      <c r="R171" s="17">
        <f>0.5*((Wellpath!$K172-Wellpath!$K171)*SIN(Wellpath!$L171)*COS(Wellpath!$M171))</f>
        <v>0</v>
      </c>
      <c r="S171" s="17">
        <v>0</v>
      </c>
      <c r="AA171" s="10"/>
      <c r="AB171" s="10"/>
      <c r="AC171" s="10"/>
      <c r="AD171" s="10"/>
      <c r="AE171" s="10"/>
      <c r="AF171" s="10"/>
      <c r="AG171" s="10"/>
      <c r="AH171" s="10"/>
      <c r="AI171" s="10"/>
      <c r="AK171" s="24"/>
      <c r="AL171" s="24"/>
      <c r="AM171" s="24"/>
      <c r="AN171" s="24"/>
      <c r="AO171" s="24"/>
      <c r="AP171" s="24"/>
    </row>
    <row r="172" spans="1:42" x14ac:dyDescent="0.25">
      <c r="A172" s="26">
        <f>Wellpath!E172</f>
        <v>0</v>
      </c>
      <c r="B172" s="17">
        <f>0.5*(SIN(Wellpath!$L171)*COS(Wellpath!$M171)+SIN(Wellpath!$L172)*COS(Wellpath!$M172))</f>
        <v>0</v>
      </c>
      <c r="C172" s="17">
        <f>0.5*(SIN(Wellpath!$L171)*SIN(Wellpath!$M171)+SIN(Wellpath!$L172)*SIN(Wellpath!$M172))</f>
        <v>0</v>
      </c>
      <c r="D172" s="17">
        <f>0.5*(COS(Wellpath!$L171)+COS(Wellpath!$L172))</f>
        <v>1</v>
      </c>
      <c r="E172" s="17">
        <f>0.5*((Wellpath!$K172-Wellpath!$K171)*COS(Wellpath!$L172)*COS(Wellpath!$M172))</f>
        <v>0</v>
      </c>
      <c r="F172" s="17">
        <f>0.5*((Wellpath!$K172-Wellpath!$K171)*COS(Wellpath!$L172)*SIN(Wellpath!$M172))</f>
        <v>0</v>
      </c>
      <c r="G172" s="17">
        <f>0.5*(-(Wellpath!$K172-Wellpath!$K171)*SIN(Wellpath!$L172))</f>
        <v>0</v>
      </c>
      <c r="H172" s="17">
        <f>-0.5*((Wellpath!$K172-Wellpath!$K171)*SIN(Wellpath!$L172)*SIN(Wellpath!$M172))</f>
        <v>0</v>
      </c>
      <c r="I172" s="17">
        <f>0.5*((Wellpath!$K172-Wellpath!$K171)*SIN(Wellpath!$L172)*COS(Wellpath!$M172))</f>
        <v>0</v>
      </c>
      <c r="J172" s="17">
        <v>0</v>
      </c>
      <c r="K172" s="17">
        <f t="shared" si="9"/>
        <v>0</v>
      </c>
      <c r="L172" s="17">
        <f t="shared" si="10"/>
        <v>0</v>
      </c>
      <c r="M172" s="17">
        <f t="shared" si="11"/>
        <v>-1</v>
      </c>
      <c r="N172" s="17">
        <f>0.5*((Wellpath!$K173-Wellpath!$K172)*COS(Wellpath!$L172)*COS(Wellpath!$M172))</f>
        <v>0</v>
      </c>
      <c r="O172" s="17">
        <f>0.5*((Wellpath!$K173-Wellpath!$K172)*COS(Wellpath!$L172)*SIN(Wellpath!$M172))</f>
        <v>0</v>
      </c>
      <c r="P172" s="17">
        <f>0.5*(-(Wellpath!$K173-Wellpath!$K172)*SIN(Wellpath!$L172))</f>
        <v>0</v>
      </c>
      <c r="Q172" s="17">
        <f>-0.5*((Wellpath!$K173-Wellpath!$K172)*SIN(Wellpath!$L172)*SIN(Wellpath!$M172))</f>
        <v>0</v>
      </c>
      <c r="R172" s="17">
        <f>0.5*((Wellpath!$K173-Wellpath!$K172)*SIN(Wellpath!$L172)*COS(Wellpath!$M172))</f>
        <v>0</v>
      </c>
      <c r="S172" s="17">
        <v>0</v>
      </c>
      <c r="AA172" s="10"/>
      <c r="AB172" s="10"/>
      <c r="AC172" s="10"/>
      <c r="AD172" s="10"/>
      <c r="AE172" s="10"/>
      <c r="AF172" s="10"/>
      <c r="AG172" s="10"/>
      <c r="AH172" s="10"/>
      <c r="AI172" s="10"/>
      <c r="AK172" s="24"/>
      <c r="AL172" s="24"/>
      <c r="AM172" s="24"/>
      <c r="AN172" s="24"/>
      <c r="AO172" s="24"/>
      <c r="AP172" s="24"/>
    </row>
    <row r="173" spans="1:42" x14ac:dyDescent="0.25">
      <c r="A173" s="26">
        <f>Wellpath!E173</f>
        <v>0</v>
      </c>
      <c r="B173" s="17">
        <f>0.5*(SIN(Wellpath!$L172)*COS(Wellpath!$M172)+SIN(Wellpath!$L173)*COS(Wellpath!$M173))</f>
        <v>0</v>
      </c>
      <c r="C173" s="17">
        <f>0.5*(SIN(Wellpath!$L172)*SIN(Wellpath!$M172)+SIN(Wellpath!$L173)*SIN(Wellpath!$M173))</f>
        <v>0</v>
      </c>
      <c r="D173" s="17">
        <f>0.5*(COS(Wellpath!$L172)+COS(Wellpath!$L173))</f>
        <v>1</v>
      </c>
      <c r="E173" s="17">
        <f>0.5*((Wellpath!$K173-Wellpath!$K172)*COS(Wellpath!$L173)*COS(Wellpath!$M173))</f>
        <v>0</v>
      </c>
      <c r="F173" s="17">
        <f>0.5*((Wellpath!$K173-Wellpath!$K172)*COS(Wellpath!$L173)*SIN(Wellpath!$M173))</f>
        <v>0</v>
      </c>
      <c r="G173" s="17">
        <f>0.5*(-(Wellpath!$K173-Wellpath!$K172)*SIN(Wellpath!$L173))</f>
        <v>0</v>
      </c>
      <c r="H173" s="17">
        <f>-0.5*((Wellpath!$K173-Wellpath!$K172)*SIN(Wellpath!$L173)*SIN(Wellpath!$M173))</f>
        <v>0</v>
      </c>
      <c r="I173" s="17">
        <f>0.5*((Wellpath!$K173-Wellpath!$K172)*SIN(Wellpath!$L173)*COS(Wellpath!$M173))</f>
        <v>0</v>
      </c>
      <c r="J173" s="17">
        <v>0</v>
      </c>
      <c r="K173" s="17">
        <f t="shared" si="9"/>
        <v>0</v>
      </c>
      <c r="L173" s="17">
        <f t="shared" si="10"/>
        <v>0</v>
      </c>
      <c r="M173" s="17">
        <f t="shared" si="11"/>
        <v>-1</v>
      </c>
      <c r="N173" s="17">
        <f>0.5*((Wellpath!$K174-Wellpath!$K173)*COS(Wellpath!$L173)*COS(Wellpath!$M173))</f>
        <v>0</v>
      </c>
      <c r="O173" s="17">
        <f>0.5*((Wellpath!$K174-Wellpath!$K173)*COS(Wellpath!$L173)*SIN(Wellpath!$M173))</f>
        <v>0</v>
      </c>
      <c r="P173" s="17">
        <f>0.5*(-(Wellpath!$K174-Wellpath!$K173)*SIN(Wellpath!$L173))</f>
        <v>0</v>
      </c>
      <c r="Q173" s="17">
        <f>-0.5*((Wellpath!$K174-Wellpath!$K173)*SIN(Wellpath!$L173)*SIN(Wellpath!$M173))</f>
        <v>0</v>
      </c>
      <c r="R173" s="17">
        <f>0.5*((Wellpath!$K174-Wellpath!$K173)*SIN(Wellpath!$L173)*COS(Wellpath!$M173))</f>
        <v>0</v>
      </c>
      <c r="S173" s="17">
        <v>0</v>
      </c>
      <c r="AA173" s="10"/>
      <c r="AB173" s="10"/>
      <c r="AC173" s="10"/>
      <c r="AD173" s="10"/>
      <c r="AE173" s="10"/>
      <c r="AF173" s="10"/>
      <c r="AG173" s="10"/>
      <c r="AH173" s="10"/>
      <c r="AI173" s="10"/>
      <c r="AK173" s="24"/>
      <c r="AL173" s="24"/>
      <c r="AM173" s="24"/>
      <c r="AN173" s="24"/>
      <c r="AO173" s="24"/>
      <c r="AP173" s="24"/>
    </row>
    <row r="174" spans="1:42" x14ac:dyDescent="0.25">
      <c r="A174" s="26">
        <f>Wellpath!E174</f>
        <v>0</v>
      </c>
      <c r="B174" s="17">
        <f>0.5*(SIN(Wellpath!$L173)*COS(Wellpath!$M173)+SIN(Wellpath!$L174)*COS(Wellpath!$M174))</f>
        <v>0</v>
      </c>
      <c r="C174" s="17">
        <f>0.5*(SIN(Wellpath!$L173)*SIN(Wellpath!$M173)+SIN(Wellpath!$L174)*SIN(Wellpath!$M174))</f>
        <v>0</v>
      </c>
      <c r="D174" s="17">
        <f>0.5*(COS(Wellpath!$L173)+COS(Wellpath!$L174))</f>
        <v>1</v>
      </c>
      <c r="E174" s="17">
        <f>0.5*((Wellpath!$K174-Wellpath!$K173)*COS(Wellpath!$L174)*COS(Wellpath!$M174))</f>
        <v>0</v>
      </c>
      <c r="F174" s="17">
        <f>0.5*((Wellpath!$K174-Wellpath!$K173)*COS(Wellpath!$L174)*SIN(Wellpath!$M174))</f>
        <v>0</v>
      </c>
      <c r="G174" s="17">
        <f>0.5*(-(Wellpath!$K174-Wellpath!$K173)*SIN(Wellpath!$L174))</f>
        <v>0</v>
      </c>
      <c r="H174" s="17">
        <f>-0.5*((Wellpath!$K174-Wellpath!$K173)*SIN(Wellpath!$L174)*SIN(Wellpath!$M174))</f>
        <v>0</v>
      </c>
      <c r="I174" s="17">
        <f>0.5*((Wellpath!$K174-Wellpath!$K173)*SIN(Wellpath!$L174)*COS(Wellpath!$M174))</f>
        <v>0</v>
      </c>
      <c r="J174" s="17">
        <v>0</v>
      </c>
      <c r="K174" s="17">
        <f t="shared" si="9"/>
        <v>0</v>
      </c>
      <c r="L174" s="17">
        <f t="shared" si="10"/>
        <v>0</v>
      </c>
      <c r="M174" s="17">
        <f t="shared" si="11"/>
        <v>-1</v>
      </c>
      <c r="N174" s="17">
        <f>0.5*((Wellpath!$K175-Wellpath!$K174)*COS(Wellpath!$L174)*COS(Wellpath!$M174))</f>
        <v>0</v>
      </c>
      <c r="O174" s="17">
        <f>0.5*((Wellpath!$K175-Wellpath!$K174)*COS(Wellpath!$L174)*SIN(Wellpath!$M174))</f>
        <v>0</v>
      </c>
      <c r="P174" s="17">
        <f>0.5*(-(Wellpath!$K175-Wellpath!$K174)*SIN(Wellpath!$L174))</f>
        <v>0</v>
      </c>
      <c r="Q174" s="17">
        <f>-0.5*((Wellpath!$K175-Wellpath!$K174)*SIN(Wellpath!$L174)*SIN(Wellpath!$M174))</f>
        <v>0</v>
      </c>
      <c r="R174" s="17">
        <f>0.5*((Wellpath!$K175-Wellpath!$K174)*SIN(Wellpath!$L174)*COS(Wellpath!$M174))</f>
        <v>0</v>
      </c>
      <c r="S174" s="17">
        <v>0</v>
      </c>
      <c r="AA174" s="10"/>
      <c r="AB174" s="10"/>
      <c r="AC174" s="10"/>
      <c r="AD174" s="10"/>
      <c r="AE174" s="10"/>
      <c r="AF174" s="10"/>
      <c r="AG174" s="10"/>
      <c r="AH174" s="10"/>
      <c r="AI174" s="10"/>
      <c r="AK174" s="24"/>
      <c r="AL174" s="24"/>
      <c r="AM174" s="24"/>
      <c r="AN174" s="24"/>
      <c r="AO174" s="24"/>
      <c r="AP174" s="24"/>
    </row>
    <row r="175" spans="1:42" x14ac:dyDescent="0.25">
      <c r="A175" s="26">
        <f>Wellpath!E175</f>
        <v>0</v>
      </c>
      <c r="B175" s="17">
        <f>0.5*(SIN(Wellpath!$L174)*COS(Wellpath!$M174)+SIN(Wellpath!$L175)*COS(Wellpath!$M175))</f>
        <v>0</v>
      </c>
      <c r="C175" s="17">
        <f>0.5*(SIN(Wellpath!$L174)*SIN(Wellpath!$M174)+SIN(Wellpath!$L175)*SIN(Wellpath!$M175))</f>
        <v>0</v>
      </c>
      <c r="D175" s="17">
        <f>0.5*(COS(Wellpath!$L174)+COS(Wellpath!$L175))</f>
        <v>1</v>
      </c>
      <c r="E175" s="17">
        <f>0.5*((Wellpath!$K175-Wellpath!$K174)*COS(Wellpath!$L175)*COS(Wellpath!$M175))</f>
        <v>0</v>
      </c>
      <c r="F175" s="17">
        <f>0.5*((Wellpath!$K175-Wellpath!$K174)*COS(Wellpath!$L175)*SIN(Wellpath!$M175))</f>
        <v>0</v>
      </c>
      <c r="G175" s="17">
        <f>0.5*(-(Wellpath!$K175-Wellpath!$K174)*SIN(Wellpath!$L175))</f>
        <v>0</v>
      </c>
      <c r="H175" s="17">
        <f>-0.5*((Wellpath!$K175-Wellpath!$K174)*SIN(Wellpath!$L175)*SIN(Wellpath!$M175))</f>
        <v>0</v>
      </c>
      <c r="I175" s="17">
        <f>0.5*((Wellpath!$K175-Wellpath!$K174)*SIN(Wellpath!$L175)*COS(Wellpath!$M175))</f>
        <v>0</v>
      </c>
      <c r="J175" s="17">
        <v>0</v>
      </c>
      <c r="K175" s="17">
        <f t="shared" si="9"/>
        <v>0</v>
      </c>
      <c r="L175" s="17">
        <f t="shared" si="10"/>
        <v>0</v>
      </c>
      <c r="M175" s="17">
        <f t="shared" si="11"/>
        <v>-1</v>
      </c>
      <c r="N175" s="17">
        <f>0.5*((Wellpath!$K176-Wellpath!$K175)*COS(Wellpath!$L175)*COS(Wellpath!$M175))</f>
        <v>0</v>
      </c>
      <c r="O175" s="17">
        <f>0.5*((Wellpath!$K176-Wellpath!$K175)*COS(Wellpath!$L175)*SIN(Wellpath!$M175))</f>
        <v>0</v>
      </c>
      <c r="P175" s="17">
        <f>0.5*(-(Wellpath!$K176-Wellpath!$K175)*SIN(Wellpath!$L175))</f>
        <v>0</v>
      </c>
      <c r="Q175" s="17">
        <f>-0.5*((Wellpath!$K176-Wellpath!$K175)*SIN(Wellpath!$L175)*SIN(Wellpath!$M175))</f>
        <v>0</v>
      </c>
      <c r="R175" s="17">
        <f>0.5*((Wellpath!$K176-Wellpath!$K175)*SIN(Wellpath!$L175)*COS(Wellpath!$M175))</f>
        <v>0</v>
      </c>
      <c r="S175" s="17">
        <v>0</v>
      </c>
      <c r="AA175" s="10"/>
      <c r="AB175" s="10"/>
      <c r="AC175" s="10"/>
      <c r="AD175" s="10"/>
      <c r="AE175" s="10"/>
      <c r="AF175" s="10"/>
      <c r="AG175" s="10"/>
      <c r="AH175" s="10"/>
      <c r="AI175" s="10"/>
      <c r="AK175" s="24"/>
      <c r="AL175" s="24"/>
      <c r="AM175" s="24"/>
      <c r="AN175" s="24"/>
      <c r="AO175" s="24"/>
      <c r="AP175" s="24"/>
    </row>
    <row r="176" spans="1:42" x14ac:dyDescent="0.25">
      <c r="A176" s="26">
        <f>Wellpath!E176</f>
        <v>0</v>
      </c>
      <c r="B176" s="17">
        <f>0.5*(SIN(Wellpath!$L175)*COS(Wellpath!$M175)+SIN(Wellpath!$L176)*COS(Wellpath!$M176))</f>
        <v>0</v>
      </c>
      <c r="C176" s="17">
        <f>0.5*(SIN(Wellpath!$L175)*SIN(Wellpath!$M175)+SIN(Wellpath!$L176)*SIN(Wellpath!$M176))</f>
        <v>0</v>
      </c>
      <c r="D176" s="17">
        <f>0.5*(COS(Wellpath!$L175)+COS(Wellpath!$L176))</f>
        <v>1</v>
      </c>
      <c r="E176" s="17">
        <f>0.5*((Wellpath!$K176-Wellpath!$K175)*COS(Wellpath!$L176)*COS(Wellpath!$M176))</f>
        <v>0</v>
      </c>
      <c r="F176" s="17">
        <f>0.5*((Wellpath!$K176-Wellpath!$K175)*COS(Wellpath!$L176)*SIN(Wellpath!$M176))</f>
        <v>0</v>
      </c>
      <c r="G176" s="17">
        <f>0.5*(-(Wellpath!$K176-Wellpath!$K175)*SIN(Wellpath!$L176))</f>
        <v>0</v>
      </c>
      <c r="H176" s="17">
        <f>-0.5*((Wellpath!$K176-Wellpath!$K175)*SIN(Wellpath!$L176)*SIN(Wellpath!$M176))</f>
        <v>0</v>
      </c>
      <c r="I176" s="17">
        <f>0.5*((Wellpath!$K176-Wellpath!$K175)*SIN(Wellpath!$L176)*COS(Wellpath!$M176))</f>
        <v>0</v>
      </c>
      <c r="J176" s="17">
        <v>0</v>
      </c>
      <c r="K176" s="17">
        <f t="shared" si="9"/>
        <v>0</v>
      </c>
      <c r="L176" s="17">
        <f t="shared" si="10"/>
        <v>0</v>
      </c>
      <c r="M176" s="17">
        <f t="shared" si="11"/>
        <v>-1</v>
      </c>
      <c r="N176" s="17">
        <f>0.5*((Wellpath!$K177-Wellpath!$K176)*COS(Wellpath!$L176)*COS(Wellpath!$M176))</f>
        <v>0</v>
      </c>
      <c r="O176" s="17">
        <f>0.5*((Wellpath!$K177-Wellpath!$K176)*COS(Wellpath!$L176)*SIN(Wellpath!$M176))</f>
        <v>0</v>
      </c>
      <c r="P176" s="17">
        <f>0.5*(-(Wellpath!$K177-Wellpath!$K176)*SIN(Wellpath!$L176))</f>
        <v>0</v>
      </c>
      <c r="Q176" s="17">
        <f>-0.5*((Wellpath!$K177-Wellpath!$K176)*SIN(Wellpath!$L176)*SIN(Wellpath!$M176))</f>
        <v>0</v>
      </c>
      <c r="R176" s="17">
        <f>0.5*((Wellpath!$K177-Wellpath!$K176)*SIN(Wellpath!$L176)*COS(Wellpath!$M176))</f>
        <v>0</v>
      </c>
      <c r="S176" s="17">
        <v>0</v>
      </c>
      <c r="AA176" s="10"/>
      <c r="AB176" s="10"/>
      <c r="AC176" s="10"/>
      <c r="AD176" s="10"/>
      <c r="AE176" s="10"/>
      <c r="AF176" s="10"/>
      <c r="AG176" s="10"/>
      <c r="AH176" s="10"/>
      <c r="AI176" s="10"/>
      <c r="AK176" s="24"/>
      <c r="AL176" s="24"/>
      <c r="AM176" s="24"/>
      <c r="AN176" s="24"/>
      <c r="AO176" s="24"/>
      <c r="AP176" s="24"/>
    </row>
    <row r="177" spans="1:42" x14ac:dyDescent="0.25">
      <c r="A177" s="26">
        <f>Wellpath!E177</f>
        <v>0</v>
      </c>
      <c r="B177" s="17">
        <f>0.5*(SIN(Wellpath!$L176)*COS(Wellpath!$M176)+SIN(Wellpath!$L177)*COS(Wellpath!$M177))</f>
        <v>0</v>
      </c>
      <c r="C177" s="17">
        <f>0.5*(SIN(Wellpath!$L176)*SIN(Wellpath!$M176)+SIN(Wellpath!$L177)*SIN(Wellpath!$M177))</f>
        <v>0</v>
      </c>
      <c r="D177" s="17">
        <f>0.5*(COS(Wellpath!$L176)+COS(Wellpath!$L177))</f>
        <v>1</v>
      </c>
      <c r="E177" s="17">
        <f>0.5*((Wellpath!$K177-Wellpath!$K176)*COS(Wellpath!$L177)*COS(Wellpath!$M177))</f>
        <v>0</v>
      </c>
      <c r="F177" s="17">
        <f>0.5*((Wellpath!$K177-Wellpath!$K176)*COS(Wellpath!$L177)*SIN(Wellpath!$M177))</f>
        <v>0</v>
      </c>
      <c r="G177" s="17">
        <f>0.5*(-(Wellpath!$K177-Wellpath!$K176)*SIN(Wellpath!$L177))</f>
        <v>0</v>
      </c>
      <c r="H177" s="17">
        <f>-0.5*((Wellpath!$K177-Wellpath!$K176)*SIN(Wellpath!$L177)*SIN(Wellpath!$M177))</f>
        <v>0</v>
      </c>
      <c r="I177" s="17">
        <f>0.5*((Wellpath!$K177-Wellpath!$K176)*SIN(Wellpath!$L177)*COS(Wellpath!$M177))</f>
        <v>0</v>
      </c>
      <c r="J177" s="17">
        <v>0</v>
      </c>
      <c r="K177" s="17">
        <f t="shared" si="9"/>
        <v>0</v>
      </c>
      <c r="L177" s="17">
        <f t="shared" si="10"/>
        <v>0</v>
      </c>
      <c r="M177" s="17">
        <f t="shared" si="11"/>
        <v>-1</v>
      </c>
      <c r="N177" s="17">
        <f>0.5*((Wellpath!$K178-Wellpath!$K177)*COS(Wellpath!$L177)*COS(Wellpath!$M177))</f>
        <v>0</v>
      </c>
      <c r="O177" s="17">
        <f>0.5*((Wellpath!$K178-Wellpath!$K177)*COS(Wellpath!$L177)*SIN(Wellpath!$M177))</f>
        <v>0</v>
      </c>
      <c r="P177" s="17">
        <f>0.5*(-(Wellpath!$K178-Wellpath!$K177)*SIN(Wellpath!$L177))</f>
        <v>0</v>
      </c>
      <c r="Q177" s="17">
        <f>-0.5*((Wellpath!$K178-Wellpath!$K177)*SIN(Wellpath!$L177)*SIN(Wellpath!$M177))</f>
        <v>0</v>
      </c>
      <c r="R177" s="17">
        <f>0.5*((Wellpath!$K178-Wellpath!$K177)*SIN(Wellpath!$L177)*COS(Wellpath!$M177))</f>
        <v>0</v>
      </c>
      <c r="S177" s="17">
        <v>0</v>
      </c>
      <c r="AA177" s="10"/>
      <c r="AB177" s="10"/>
      <c r="AC177" s="10"/>
      <c r="AD177" s="10"/>
      <c r="AE177" s="10"/>
      <c r="AF177" s="10"/>
      <c r="AG177" s="10"/>
      <c r="AH177" s="10"/>
      <c r="AI177" s="10"/>
      <c r="AK177" s="24"/>
      <c r="AL177" s="24"/>
      <c r="AM177" s="24"/>
      <c r="AN177" s="24"/>
      <c r="AO177" s="24"/>
      <c r="AP177" s="24"/>
    </row>
    <row r="178" spans="1:42" x14ac:dyDescent="0.25">
      <c r="A178" s="26">
        <f>Wellpath!E178</f>
        <v>0</v>
      </c>
      <c r="B178" s="17">
        <f>0.5*(SIN(Wellpath!$L177)*COS(Wellpath!$M177)+SIN(Wellpath!$L178)*COS(Wellpath!$M178))</f>
        <v>0</v>
      </c>
      <c r="C178" s="17">
        <f>0.5*(SIN(Wellpath!$L177)*SIN(Wellpath!$M177)+SIN(Wellpath!$L178)*SIN(Wellpath!$M178))</f>
        <v>0</v>
      </c>
      <c r="D178" s="17">
        <f>0.5*(COS(Wellpath!$L177)+COS(Wellpath!$L178))</f>
        <v>1</v>
      </c>
      <c r="E178" s="17">
        <f>0.5*((Wellpath!$K178-Wellpath!$K177)*COS(Wellpath!$L178)*COS(Wellpath!$M178))</f>
        <v>0</v>
      </c>
      <c r="F178" s="17">
        <f>0.5*((Wellpath!$K178-Wellpath!$K177)*COS(Wellpath!$L178)*SIN(Wellpath!$M178))</f>
        <v>0</v>
      </c>
      <c r="G178" s="17">
        <f>0.5*(-(Wellpath!$K178-Wellpath!$K177)*SIN(Wellpath!$L178))</f>
        <v>0</v>
      </c>
      <c r="H178" s="17">
        <f>-0.5*((Wellpath!$K178-Wellpath!$K177)*SIN(Wellpath!$L178)*SIN(Wellpath!$M178))</f>
        <v>0</v>
      </c>
      <c r="I178" s="17">
        <f>0.5*((Wellpath!$K178-Wellpath!$K177)*SIN(Wellpath!$L178)*COS(Wellpath!$M178))</f>
        <v>0</v>
      </c>
      <c r="J178" s="17">
        <v>0</v>
      </c>
      <c r="K178" s="17">
        <f t="shared" si="9"/>
        <v>0</v>
      </c>
      <c r="L178" s="17">
        <f t="shared" si="10"/>
        <v>0</v>
      </c>
      <c r="M178" s="17">
        <f t="shared" si="11"/>
        <v>-1</v>
      </c>
      <c r="N178" s="17">
        <f>0.5*((Wellpath!$K179-Wellpath!$K178)*COS(Wellpath!$L178)*COS(Wellpath!$M178))</f>
        <v>0</v>
      </c>
      <c r="O178" s="17">
        <f>0.5*((Wellpath!$K179-Wellpath!$K178)*COS(Wellpath!$L178)*SIN(Wellpath!$M178))</f>
        <v>0</v>
      </c>
      <c r="P178" s="17">
        <f>0.5*(-(Wellpath!$K179-Wellpath!$K178)*SIN(Wellpath!$L178))</f>
        <v>0</v>
      </c>
      <c r="Q178" s="17">
        <f>-0.5*((Wellpath!$K179-Wellpath!$K178)*SIN(Wellpath!$L178)*SIN(Wellpath!$M178))</f>
        <v>0</v>
      </c>
      <c r="R178" s="17">
        <f>0.5*((Wellpath!$K179-Wellpath!$K178)*SIN(Wellpath!$L178)*COS(Wellpath!$M178))</f>
        <v>0</v>
      </c>
      <c r="S178" s="17">
        <v>0</v>
      </c>
      <c r="AA178" s="10"/>
      <c r="AB178" s="10"/>
      <c r="AC178" s="10"/>
      <c r="AD178" s="10"/>
      <c r="AE178" s="10"/>
      <c r="AF178" s="10"/>
      <c r="AG178" s="10"/>
      <c r="AH178" s="10"/>
      <c r="AI178" s="10"/>
      <c r="AK178" s="24"/>
      <c r="AL178" s="24"/>
      <c r="AM178" s="24"/>
      <c r="AN178" s="24"/>
      <c r="AO178" s="24"/>
      <c r="AP178" s="24"/>
    </row>
    <row r="179" spans="1:42" x14ac:dyDescent="0.25">
      <c r="A179" s="26">
        <f>Wellpath!E179</f>
        <v>0</v>
      </c>
      <c r="B179" s="17">
        <f>0.5*(SIN(Wellpath!$L178)*COS(Wellpath!$M178)+SIN(Wellpath!$L179)*COS(Wellpath!$M179))</f>
        <v>0</v>
      </c>
      <c r="C179" s="17">
        <f>0.5*(SIN(Wellpath!$L178)*SIN(Wellpath!$M178)+SIN(Wellpath!$L179)*SIN(Wellpath!$M179))</f>
        <v>0</v>
      </c>
      <c r="D179" s="17">
        <f>0.5*(COS(Wellpath!$L178)+COS(Wellpath!$L179))</f>
        <v>1</v>
      </c>
      <c r="E179" s="17">
        <f>0.5*((Wellpath!$K179-Wellpath!$K178)*COS(Wellpath!$L179)*COS(Wellpath!$M179))</f>
        <v>0</v>
      </c>
      <c r="F179" s="17">
        <f>0.5*((Wellpath!$K179-Wellpath!$K178)*COS(Wellpath!$L179)*SIN(Wellpath!$M179))</f>
        <v>0</v>
      </c>
      <c r="G179" s="17">
        <f>0.5*(-(Wellpath!$K179-Wellpath!$K178)*SIN(Wellpath!$L179))</f>
        <v>0</v>
      </c>
      <c r="H179" s="17">
        <f>-0.5*((Wellpath!$K179-Wellpath!$K178)*SIN(Wellpath!$L179)*SIN(Wellpath!$M179))</f>
        <v>0</v>
      </c>
      <c r="I179" s="17">
        <f>0.5*((Wellpath!$K179-Wellpath!$K178)*SIN(Wellpath!$L179)*COS(Wellpath!$M179))</f>
        <v>0</v>
      </c>
      <c r="J179" s="17">
        <v>0</v>
      </c>
      <c r="K179" s="17">
        <f t="shared" si="9"/>
        <v>0</v>
      </c>
      <c r="L179" s="17">
        <f t="shared" si="10"/>
        <v>0</v>
      </c>
      <c r="M179" s="17">
        <f t="shared" si="11"/>
        <v>-1</v>
      </c>
      <c r="N179" s="17">
        <f>0.5*((Wellpath!$K180-Wellpath!$K179)*COS(Wellpath!$L179)*COS(Wellpath!$M179))</f>
        <v>0</v>
      </c>
      <c r="O179" s="17">
        <f>0.5*((Wellpath!$K180-Wellpath!$K179)*COS(Wellpath!$L179)*SIN(Wellpath!$M179))</f>
        <v>0</v>
      </c>
      <c r="P179" s="17">
        <f>0.5*(-(Wellpath!$K180-Wellpath!$K179)*SIN(Wellpath!$L179))</f>
        <v>0</v>
      </c>
      <c r="Q179" s="17">
        <f>-0.5*((Wellpath!$K180-Wellpath!$K179)*SIN(Wellpath!$L179)*SIN(Wellpath!$M179))</f>
        <v>0</v>
      </c>
      <c r="R179" s="17">
        <f>0.5*((Wellpath!$K180-Wellpath!$K179)*SIN(Wellpath!$L179)*COS(Wellpath!$M179))</f>
        <v>0</v>
      </c>
      <c r="S179" s="17">
        <v>0</v>
      </c>
      <c r="AA179" s="10"/>
      <c r="AB179" s="10"/>
      <c r="AC179" s="10"/>
      <c r="AD179" s="10"/>
      <c r="AE179" s="10"/>
      <c r="AF179" s="10"/>
      <c r="AG179" s="10"/>
      <c r="AH179" s="10"/>
      <c r="AI179" s="10"/>
      <c r="AK179" s="24"/>
      <c r="AL179" s="24"/>
      <c r="AM179" s="24"/>
      <c r="AN179" s="24"/>
      <c r="AO179" s="24"/>
      <c r="AP179" s="24"/>
    </row>
    <row r="180" spans="1:42" x14ac:dyDescent="0.25">
      <c r="A180" s="26">
        <f>Wellpath!E180</f>
        <v>0</v>
      </c>
      <c r="B180" s="17">
        <f>0.5*(SIN(Wellpath!$L179)*COS(Wellpath!$M179)+SIN(Wellpath!$L180)*COS(Wellpath!$M180))</f>
        <v>0</v>
      </c>
      <c r="C180" s="17">
        <f>0.5*(SIN(Wellpath!$L179)*SIN(Wellpath!$M179)+SIN(Wellpath!$L180)*SIN(Wellpath!$M180))</f>
        <v>0</v>
      </c>
      <c r="D180" s="17">
        <f>0.5*(COS(Wellpath!$L179)+COS(Wellpath!$L180))</f>
        <v>1</v>
      </c>
      <c r="E180" s="17">
        <f>0.5*((Wellpath!$K180-Wellpath!$K179)*COS(Wellpath!$L180)*COS(Wellpath!$M180))</f>
        <v>0</v>
      </c>
      <c r="F180" s="17">
        <f>0.5*((Wellpath!$K180-Wellpath!$K179)*COS(Wellpath!$L180)*SIN(Wellpath!$M180))</f>
        <v>0</v>
      </c>
      <c r="G180" s="17">
        <f>0.5*(-(Wellpath!$K180-Wellpath!$K179)*SIN(Wellpath!$L180))</f>
        <v>0</v>
      </c>
      <c r="H180" s="17">
        <f>-0.5*((Wellpath!$K180-Wellpath!$K179)*SIN(Wellpath!$L180)*SIN(Wellpath!$M180))</f>
        <v>0</v>
      </c>
      <c r="I180" s="17">
        <f>0.5*((Wellpath!$K180-Wellpath!$K179)*SIN(Wellpath!$L180)*COS(Wellpath!$M180))</f>
        <v>0</v>
      </c>
      <c r="J180" s="17">
        <v>0</v>
      </c>
      <c r="K180" s="17">
        <f t="shared" si="9"/>
        <v>0</v>
      </c>
      <c r="L180" s="17">
        <f t="shared" si="10"/>
        <v>0</v>
      </c>
      <c r="M180" s="17">
        <f t="shared" si="11"/>
        <v>-1</v>
      </c>
      <c r="N180" s="17">
        <f>0.5*((Wellpath!$K181-Wellpath!$K180)*COS(Wellpath!$L180)*COS(Wellpath!$M180))</f>
        <v>0</v>
      </c>
      <c r="O180" s="17">
        <f>0.5*((Wellpath!$K181-Wellpath!$K180)*COS(Wellpath!$L180)*SIN(Wellpath!$M180))</f>
        <v>0</v>
      </c>
      <c r="P180" s="17">
        <f>0.5*(-(Wellpath!$K181-Wellpath!$K180)*SIN(Wellpath!$L180))</f>
        <v>0</v>
      </c>
      <c r="Q180" s="17">
        <f>-0.5*((Wellpath!$K181-Wellpath!$K180)*SIN(Wellpath!$L180)*SIN(Wellpath!$M180))</f>
        <v>0</v>
      </c>
      <c r="R180" s="17">
        <f>0.5*((Wellpath!$K181-Wellpath!$K180)*SIN(Wellpath!$L180)*COS(Wellpath!$M180))</f>
        <v>0</v>
      </c>
      <c r="S180" s="17">
        <v>0</v>
      </c>
      <c r="AA180" s="10"/>
      <c r="AB180" s="10"/>
      <c r="AC180" s="10"/>
      <c r="AD180" s="10"/>
      <c r="AE180" s="10"/>
      <c r="AF180" s="10"/>
      <c r="AG180" s="10"/>
      <c r="AH180" s="10"/>
      <c r="AI180" s="10"/>
      <c r="AK180" s="24"/>
      <c r="AL180" s="24"/>
      <c r="AM180" s="24"/>
      <c r="AN180" s="24"/>
      <c r="AO180" s="24"/>
      <c r="AP180" s="24"/>
    </row>
    <row r="181" spans="1:42" x14ac:dyDescent="0.25">
      <c r="A181" s="26">
        <f>Wellpath!E181</f>
        <v>0</v>
      </c>
      <c r="B181" s="17">
        <f>0.5*(SIN(Wellpath!$L180)*COS(Wellpath!$M180)+SIN(Wellpath!$L181)*COS(Wellpath!$M181))</f>
        <v>0</v>
      </c>
      <c r="C181" s="17">
        <f>0.5*(SIN(Wellpath!$L180)*SIN(Wellpath!$M180)+SIN(Wellpath!$L181)*SIN(Wellpath!$M181))</f>
        <v>0</v>
      </c>
      <c r="D181" s="17">
        <f>0.5*(COS(Wellpath!$L180)+COS(Wellpath!$L181))</f>
        <v>1</v>
      </c>
      <c r="E181" s="17">
        <f>0.5*((Wellpath!$K181-Wellpath!$K180)*COS(Wellpath!$L181)*COS(Wellpath!$M181))</f>
        <v>0</v>
      </c>
      <c r="F181" s="17">
        <f>0.5*((Wellpath!$K181-Wellpath!$K180)*COS(Wellpath!$L181)*SIN(Wellpath!$M181))</f>
        <v>0</v>
      </c>
      <c r="G181" s="17">
        <f>0.5*(-(Wellpath!$K181-Wellpath!$K180)*SIN(Wellpath!$L181))</f>
        <v>0</v>
      </c>
      <c r="H181" s="17">
        <f>-0.5*((Wellpath!$K181-Wellpath!$K180)*SIN(Wellpath!$L181)*SIN(Wellpath!$M181))</f>
        <v>0</v>
      </c>
      <c r="I181" s="17">
        <f>0.5*((Wellpath!$K181-Wellpath!$K180)*SIN(Wellpath!$L181)*COS(Wellpath!$M181))</f>
        <v>0</v>
      </c>
      <c r="J181" s="17">
        <v>0</v>
      </c>
      <c r="K181" s="17">
        <f t="shared" si="9"/>
        <v>0</v>
      </c>
      <c r="L181" s="17">
        <f t="shared" si="10"/>
        <v>0</v>
      </c>
      <c r="M181" s="17">
        <f t="shared" si="11"/>
        <v>-1</v>
      </c>
      <c r="N181" s="17">
        <f>0.5*((Wellpath!$K182-Wellpath!$K181)*COS(Wellpath!$L181)*COS(Wellpath!$M181))</f>
        <v>0</v>
      </c>
      <c r="O181" s="17">
        <f>0.5*((Wellpath!$K182-Wellpath!$K181)*COS(Wellpath!$L181)*SIN(Wellpath!$M181))</f>
        <v>0</v>
      </c>
      <c r="P181" s="17">
        <f>0.5*(-(Wellpath!$K182-Wellpath!$K181)*SIN(Wellpath!$L181))</f>
        <v>0</v>
      </c>
      <c r="Q181" s="17">
        <f>-0.5*((Wellpath!$K182-Wellpath!$K181)*SIN(Wellpath!$L181)*SIN(Wellpath!$M181))</f>
        <v>0</v>
      </c>
      <c r="R181" s="17">
        <f>0.5*((Wellpath!$K182-Wellpath!$K181)*SIN(Wellpath!$L181)*COS(Wellpath!$M181))</f>
        <v>0</v>
      </c>
      <c r="S181" s="17">
        <v>0</v>
      </c>
      <c r="AA181" s="10"/>
      <c r="AB181" s="10"/>
      <c r="AC181" s="10"/>
      <c r="AD181" s="10"/>
      <c r="AE181" s="10"/>
      <c r="AF181" s="10"/>
      <c r="AG181" s="10"/>
      <c r="AH181" s="10"/>
      <c r="AI181" s="10"/>
      <c r="AK181" s="24"/>
      <c r="AL181" s="24"/>
      <c r="AM181" s="24"/>
      <c r="AN181" s="24"/>
      <c r="AO181" s="24"/>
      <c r="AP181" s="24"/>
    </row>
    <row r="182" spans="1:42" x14ac:dyDescent="0.25">
      <c r="A182" s="26">
        <f>Wellpath!E182</f>
        <v>0</v>
      </c>
      <c r="B182" s="17">
        <f>0.5*(SIN(Wellpath!$L181)*COS(Wellpath!$M181)+SIN(Wellpath!$L182)*COS(Wellpath!$M182))</f>
        <v>0</v>
      </c>
      <c r="C182" s="17">
        <f>0.5*(SIN(Wellpath!$L181)*SIN(Wellpath!$M181)+SIN(Wellpath!$L182)*SIN(Wellpath!$M182))</f>
        <v>0</v>
      </c>
      <c r="D182" s="17">
        <f>0.5*(COS(Wellpath!$L181)+COS(Wellpath!$L182))</f>
        <v>1</v>
      </c>
      <c r="E182" s="17">
        <f>0.5*((Wellpath!$K182-Wellpath!$K181)*COS(Wellpath!$L182)*COS(Wellpath!$M182))</f>
        <v>0</v>
      </c>
      <c r="F182" s="17">
        <f>0.5*((Wellpath!$K182-Wellpath!$K181)*COS(Wellpath!$L182)*SIN(Wellpath!$M182))</f>
        <v>0</v>
      </c>
      <c r="G182" s="17">
        <f>0.5*(-(Wellpath!$K182-Wellpath!$K181)*SIN(Wellpath!$L182))</f>
        <v>0</v>
      </c>
      <c r="H182" s="17">
        <f>-0.5*((Wellpath!$K182-Wellpath!$K181)*SIN(Wellpath!$L182)*SIN(Wellpath!$M182))</f>
        <v>0</v>
      </c>
      <c r="I182" s="17">
        <f>0.5*((Wellpath!$K182-Wellpath!$K181)*SIN(Wellpath!$L182)*COS(Wellpath!$M182))</f>
        <v>0</v>
      </c>
      <c r="J182" s="17">
        <v>0</v>
      </c>
      <c r="K182" s="17">
        <f t="shared" si="9"/>
        <v>0</v>
      </c>
      <c r="L182" s="17">
        <f t="shared" si="10"/>
        <v>0</v>
      </c>
      <c r="M182" s="17">
        <f t="shared" si="11"/>
        <v>-1</v>
      </c>
      <c r="N182" s="17">
        <f>0.5*((Wellpath!$K183-Wellpath!$K182)*COS(Wellpath!$L182)*COS(Wellpath!$M182))</f>
        <v>0</v>
      </c>
      <c r="O182" s="17">
        <f>0.5*((Wellpath!$K183-Wellpath!$K182)*COS(Wellpath!$L182)*SIN(Wellpath!$M182))</f>
        <v>0</v>
      </c>
      <c r="P182" s="17">
        <f>0.5*(-(Wellpath!$K183-Wellpath!$K182)*SIN(Wellpath!$L182))</f>
        <v>0</v>
      </c>
      <c r="Q182" s="17">
        <f>-0.5*((Wellpath!$K183-Wellpath!$K182)*SIN(Wellpath!$L182)*SIN(Wellpath!$M182))</f>
        <v>0</v>
      </c>
      <c r="R182" s="17">
        <f>0.5*((Wellpath!$K183-Wellpath!$K182)*SIN(Wellpath!$L182)*COS(Wellpath!$M182))</f>
        <v>0</v>
      </c>
      <c r="S182" s="17">
        <v>0</v>
      </c>
      <c r="AA182" s="10"/>
      <c r="AB182" s="10"/>
      <c r="AC182" s="10"/>
      <c r="AD182" s="10"/>
      <c r="AE182" s="10"/>
      <c r="AF182" s="10"/>
      <c r="AG182" s="10"/>
      <c r="AH182" s="10"/>
      <c r="AI182" s="10"/>
      <c r="AK182" s="24"/>
      <c r="AL182" s="24"/>
      <c r="AM182" s="24"/>
      <c r="AN182" s="24"/>
      <c r="AO182" s="24"/>
      <c r="AP182" s="24"/>
    </row>
    <row r="183" spans="1:42" x14ac:dyDescent="0.25">
      <c r="A183" s="26">
        <f>Wellpath!E183</f>
        <v>0</v>
      </c>
      <c r="B183" s="17">
        <f>0.5*(SIN(Wellpath!$L182)*COS(Wellpath!$M182)+SIN(Wellpath!$L183)*COS(Wellpath!$M183))</f>
        <v>0</v>
      </c>
      <c r="C183" s="17">
        <f>0.5*(SIN(Wellpath!$L182)*SIN(Wellpath!$M182)+SIN(Wellpath!$L183)*SIN(Wellpath!$M183))</f>
        <v>0</v>
      </c>
      <c r="D183" s="17">
        <f>0.5*(COS(Wellpath!$L182)+COS(Wellpath!$L183))</f>
        <v>1</v>
      </c>
      <c r="E183" s="17">
        <f>0.5*((Wellpath!$K183-Wellpath!$K182)*COS(Wellpath!$L183)*COS(Wellpath!$M183))</f>
        <v>0</v>
      </c>
      <c r="F183" s="17">
        <f>0.5*((Wellpath!$K183-Wellpath!$K182)*COS(Wellpath!$L183)*SIN(Wellpath!$M183))</f>
        <v>0</v>
      </c>
      <c r="G183" s="17">
        <f>0.5*(-(Wellpath!$K183-Wellpath!$K182)*SIN(Wellpath!$L183))</f>
        <v>0</v>
      </c>
      <c r="H183" s="17">
        <f>-0.5*((Wellpath!$K183-Wellpath!$K182)*SIN(Wellpath!$L183)*SIN(Wellpath!$M183))</f>
        <v>0</v>
      </c>
      <c r="I183" s="17">
        <f>0.5*((Wellpath!$K183-Wellpath!$K182)*SIN(Wellpath!$L183)*COS(Wellpath!$M183))</f>
        <v>0</v>
      </c>
      <c r="J183" s="17">
        <v>0</v>
      </c>
      <c r="K183" s="17">
        <f t="shared" si="9"/>
        <v>0</v>
      </c>
      <c r="L183" s="17">
        <f t="shared" si="10"/>
        <v>0</v>
      </c>
      <c r="M183" s="17">
        <f t="shared" si="11"/>
        <v>-1</v>
      </c>
      <c r="N183" s="17">
        <f>0.5*((Wellpath!$K184-Wellpath!$K183)*COS(Wellpath!$L183)*COS(Wellpath!$M183))</f>
        <v>0</v>
      </c>
      <c r="O183" s="17">
        <f>0.5*((Wellpath!$K184-Wellpath!$K183)*COS(Wellpath!$L183)*SIN(Wellpath!$M183))</f>
        <v>0</v>
      </c>
      <c r="P183" s="17">
        <f>0.5*(-(Wellpath!$K184-Wellpath!$K183)*SIN(Wellpath!$L183))</f>
        <v>0</v>
      </c>
      <c r="Q183" s="17">
        <f>-0.5*((Wellpath!$K184-Wellpath!$K183)*SIN(Wellpath!$L183)*SIN(Wellpath!$M183))</f>
        <v>0</v>
      </c>
      <c r="R183" s="17">
        <f>0.5*((Wellpath!$K184-Wellpath!$K183)*SIN(Wellpath!$L183)*COS(Wellpath!$M183))</f>
        <v>0</v>
      </c>
      <c r="S183" s="17">
        <v>0</v>
      </c>
      <c r="AA183" s="10"/>
      <c r="AB183" s="10"/>
      <c r="AC183" s="10"/>
      <c r="AD183" s="10"/>
      <c r="AE183" s="10"/>
      <c r="AF183" s="10"/>
      <c r="AG183" s="10"/>
      <c r="AH183" s="10"/>
      <c r="AI183" s="10"/>
      <c r="AK183" s="24"/>
      <c r="AL183" s="24"/>
      <c r="AM183" s="24"/>
      <c r="AN183" s="24"/>
      <c r="AO183" s="24"/>
      <c r="AP183" s="24"/>
    </row>
    <row r="184" spans="1:42" x14ac:dyDescent="0.25">
      <c r="A184" s="26">
        <f>Wellpath!E184</f>
        <v>0</v>
      </c>
      <c r="B184" s="17">
        <f>0.5*(SIN(Wellpath!$L183)*COS(Wellpath!$M183)+SIN(Wellpath!$L184)*COS(Wellpath!$M184))</f>
        <v>0</v>
      </c>
      <c r="C184" s="17">
        <f>0.5*(SIN(Wellpath!$L183)*SIN(Wellpath!$M183)+SIN(Wellpath!$L184)*SIN(Wellpath!$M184))</f>
        <v>0</v>
      </c>
      <c r="D184" s="17">
        <f>0.5*(COS(Wellpath!$L183)+COS(Wellpath!$L184))</f>
        <v>1</v>
      </c>
      <c r="E184" s="17">
        <f>0.5*((Wellpath!$K184-Wellpath!$K183)*COS(Wellpath!$L184)*COS(Wellpath!$M184))</f>
        <v>0</v>
      </c>
      <c r="F184" s="17">
        <f>0.5*((Wellpath!$K184-Wellpath!$K183)*COS(Wellpath!$L184)*SIN(Wellpath!$M184))</f>
        <v>0</v>
      </c>
      <c r="G184" s="17">
        <f>0.5*(-(Wellpath!$K184-Wellpath!$K183)*SIN(Wellpath!$L184))</f>
        <v>0</v>
      </c>
      <c r="H184" s="17">
        <f>-0.5*((Wellpath!$K184-Wellpath!$K183)*SIN(Wellpath!$L184)*SIN(Wellpath!$M184))</f>
        <v>0</v>
      </c>
      <c r="I184" s="17">
        <f>0.5*((Wellpath!$K184-Wellpath!$K183)*SIN(Wellpath!$L184)*COS(Wellpath!$M184))</f>
        <v>0</v>
      </c>
      <c r="J184" s="17">
        <v>0</v>
      </c>
      <c r="K184" s="17">
        <f t="shared" si="9"/>
        <v>0</v>
      </c>
      <c r="L184" s="17">
        <f t="shared" si="10"/>
        <v>0</v>
      </c>
      <c r="M184" s="17">
        <f t="shared" si="11"/>
        <v>-1</v>
      </c>
      <c r="N184" s="17">
        <f>0.5*((Wellpath!$K185-Wellpath!$K184)*COS(Wellpath!$L184)*COS(Wellpath!$M184))</f>
        <v>0</v>
      </c>
      <c r="O184" s="17">
        <f>0.5*((Wellpath!$K185-Wellpath!$K184)*COS(Wellpath!$L184)*SIN(Wellpath!$M184))</f>
        <v>0</v>
      </c>
      <c r="P184" s="17">
        <f>0.5*(-(Wellpath!$K185-Wellpath!$K184)*SIN(Wellpath!$L184))</f>
        <v>0</v>
      </c>
      <c r="Q184" s="17">
        <f>-0.5*((Wellpath!$K185-Wellpath!$K184)*SIN(Wellpath!$L184)*SIN(Wellpath!$M184))</f>
        <v>0</v>
      </c>
      <c r="R184" s="17">
        <f>0.5*((Wellpath!$K185-Wellpath!$K184)*SIN(Wellpath!$L184)*COS(Wellpath!$M184))</f>
        <v>0</v>
      </c>
      <c r="S184" s="17">
        <v>0</v>
      </c>
      <c r="AA184" s="10"/>
      <c r="AB184" s="10"/>
      <c r="AC184" s="10"/>
      <c r="AD184" s="10"/>
      <c r="AE184" s="10"/>
      <c r="AF184" s="10"/>
      <c r="AG184" s="10"/>
      <c r="AH184" s="10"/>
      <c r="AI184" s="10"/>
      <c r="AK184" s="24"/>
      <c r="AL184" s="24"/>
      <c r="AM184" s="24"/>
      <c r="AN184" s="24"/>
      <c r="AO184" s="24"/>
      <c r="AP184" s="24"/>
    </row>
    <row r="185" spans="1:42" x14ac:dyDescent="0.25">
      <c r="A185" s="26">
        <f>Wellpath!E185</f>
        <v>0</v>
      </c>
      <c r="B185" s="17">
        <f>0.5*(SIN(Wellpath!$L184)*COS(Wellpath!$M184)+SIN(Wellpath!$L185)*COS(Wellpath!$M185))</f>
        <v>0</v>
      </c>
      <c r="C185" s="17">
        <f>0.5*(SIN(Wellpath!$L184)*SIN(Wellpath!$M184)+SIN(Wellpath!$L185)*SIN(Wellpath!$M185))</f>
        <v>0</v>
      </c>
      <c r="D185" s="17">
        <f>0.5*(COS(Wellpath!$L184)+COS(Wellpath!$L185))</f>
        <v>1</v>
      </c>
      <c r="E185" s="17">
        <f>0.5*((Wellpath!$K185-Wellpath!$K184)*COS(Wellpath!$L185)*COS(Wellpath!$M185))</f>
        <v>0</v>
      </c>
      <c r="F185" s="17">
        <f>0.5*((Wellpath!$K185-Wellpath!$K184)*COS(Wellpath!$L185)*SIN(Wellpath!$M185))</f>
        <v>0</v>
      </c>
      <c r="G185" s="17">
        <f>0.5*(-(Wellpath!$K185-Wellpath!$K184)*SIN(Wellpath!$L185))</f>
        <v>0</v>
      </c>
      <c r="H185" s="17">
        <f>-0.5*((Wellpath!$K185-Wellpath!$K184)*SIN(Wellpath!$L185)*SIN(Wellpath!$M185))</f>
        <v>0</v>
      </c>
      <c r="I185" s="17">
        <f>0.5*((Wellpath!$K185-Wellpath!$K184)*SIN(Wellpath!$L185)*COS(Wellpath!$M185))</f>
        <v>0</v>
      </c>
      <c r="J185" s="17">
        <v>0</v>
      </c>
      <c r="K185" s="17">
        <f t="shared" si="9"/>
        <v>0</v>
      </c>
      <c r="L185" s="17">
        <f t="shared" si="10"/>
        <v>0</v>
      </c>
      <c r="M185" s="17">
        <f t="shared" si="11"/>
        <v>-1</v>
      </c>
      <c r="N185" s="17">
        <f>0.5*((Wellpath!$K186-Wellpath!$K185)*COS(Wellpath!$L185)*COS(Wellpath!$M185))</f>
        <v>0</v>
      </c>
      <c r="O185" s="17">
        <f>0.5*((Wellpath!$K186-Wellpath!$K185)*COS(Wellpath!$L185)*SIN(Wellpath!$M185))</f>
        <v>0</v>
      </c>
      <c r="P185" s="17">
        <f>0.5*(-(Wellpath!$K186-Wellpath!$K185)*SIN(Wellpath!$L185))</f>
        <v>0</v>
      </c>
      <c r="Q185" s="17">
        <f>-0.5*((Wellpath!$K186-Wellpath!$K185)*SIN(Wellpath!$L185)*SIN(Wellpath!$M185))</f>
        <v>0</v>
      </c>
      <c r="R185" s="17">
        <f>0.5*((Wellpath!$K186-Wellpath!$K185)*SIN(Wellpath!$L185)*COS(Wellpath!$M185))</f>
        <v>0</v>
      </c>
      <c r="S185" s="17">
        <v>0</v>
      </c>
      <c r="AA185" s="10"/>
      <c r="AB185" s="10"/>
      <c r="AC185" s="10"/>
      <c r="AD185" s="10"/>
      <c r="AE185" s="10"/>
      <c r="AF185" s="10"/>
      <c r="AG185" s="10"/>
      <c r="AH185" s="10"/>
      <c r="AI185" s="10"/>
      <c r="AK185" s="24"/>
      <c r="AL185" s="24"/>
      <c r="AM185" s="24"/>
      <c r="AN185" s="24"/>
      <c r="AO185" s="24"/>
      <c r="AP185" s="24"/>
    </row>
    <row r="186" spans="1:42" x14ac:dyDescent="0.25">
      <c r="A186" s="26">
        <f>Wellpath!E186</f>
        <v>0</v>
      </c>
      <c r="B186" s="17">
        <f>0.5*(SIN(Wellpath!$L185)*COS(Wellpath!$M185)+SIN(Wellpath!$L186)*COS(Wellpath!$M186))</f>
        <v>0</v>
      </c>
      <c r="C186" s="17">
        <f>0.5*(SIN(Wellpath!$L185)*SIN(Wellpath!$M185)+SIN(Wellpath!$L186)*SIN(Wellpath!$M186))</f>
        <v>0</v>
      </c>
      <c r="D186" s="17">
        <f>0.5*(COS(Wellpath!$L185)+COS(Wellpath!$L186))</f>
        <v>1</v>
      </c>
      <c r="E186" s="17">
        <f>0.5*((Wellpath!$K186-Wellpath!$K185)*COS(Wellpath!$L186)*COS(Wellpath!$M186))</f>
        <v>0</v>
      </c>
      <c r="F186" s="17">
        <f>0.5*((Wellpath!$K186-Wellpath!$K185)*COS(Wellpath!$L186)*SIN(Wellpath!$M186))</f>
        <v>0</v>
      </c>
      <c r="G186" s="17">
        <f>0.5*(-(Wellpath!$K186-Wellpath!$K185)*SIN(Wellpath!$L186))</f>
        <v>0</v>
      </c>
      <c r="H186" s="17">
        <f>-0.5*((Wellpath!$K186-Wellpath!$K185)*SIN(Wellpath!$L186)*SIN(Wellpath!$M186))</f>
        <v>0</v>
      </c>
      <c r="I186" s="17">
        <f>0.5*((Wellpath!$K186-Wellpath!$K185)*SIN(Wellpath!$L186)*COS(Wellpath!$M186))</f>
        <v>0</v>
      </c>
      <c r="J186" s="17">
        <v>0</v>
      </c>
      <c r="K186" s="17">
        <f t="shared" si="9"/>
        <v>0</v>
      </c>
      <c r="L186" s="17">
        <f t="shared" si="10"/>
        <v>0</v>
      </c>
      <c r="M186" s="17">
        <f t="shared" si="11"/>
        <v>-1</v>
      </c>
      <c r="N186" s="17">
        <f>0.5*((Wellpath!$K187-Wellpath!$K186)*COS(Wellpath!$L186)*COS(Wellpath!$M186))</f>
        <v>0</v>
      </c>
      <c r="O186" s="17">
        <f>0.5*((Wellpath!$K187-Wellpath!$K186)*COS(Wellpath!$L186)*SIN(Wellpath!$M186))</f>
        <v>0</v>
      </c>
      <c r="P186" s="17">
        <f>0.5*(-(Wellpath!$K187-Wellpath!$K186)*SIN(Wellpath!$L186))</f>
        <v>0</v>
      </c>
      <c r="Q186" s="17">
        <f>-0.5*((Wellpath!$K187-Wellpath!$K186)*SIN(Wellpath!$L186)*SIN(Wellpath!$M186))</f>
        <v>0</v>
      </c>
      <c r="R186" s="17">
        <f>0.5*((Wellpath!$K187-Wellpath!$K186)*SIN(Wellpath!$L186)*COS(Wellpath!$M186))</f>
        <v>0</v>
      </c>
      <c r="S186" s="17">
        <v>0</v>
      </c>
      <c r="AA186" s="10"/>
      <c r="AB186" s="10"/>
      <c r="AC186" s="10"/>
      <c r="AD186" s="10"/>
      <c r="AE186" s="10"/>
      <c r="AF186" s="10"/>
      <c r="AG186" s="10"/>
      <c r="AH186" s="10"/>
      <c r="AI186" s="10"/>
      <c r="AK186" s="24"/>
      <c r="AL186" s="24"/>
      <c r="AM186" s="24"/>
      <c r="AN186" s="24"/>
      <c r="AO186" s="24"/>
      <c r="AP186" s="24"/>
    </row>
    <row r="187" spans="1:42" x14ac:dyDescent="0.25">
      <c r="A187" s="26">
        <f>Wellpath!E187</f>
        <v>0</v>
      </c>
      <c r="B187" s="17">
        <f>0.5*(SIN(Wellpath!$L186)*COS(Wellpath!$M186)+SIN(Wellpath!$L187)*COS(Wellpath!$M187))</f>
        <v>0</v>
      </c>
      <c r="C187" s="17">
        <f>0.5*(SIN(Wellpath!$L186)*SIN(Wellpath!$M186)+SIN(Wellpath!$L187)*SIN(Wellpath!$M187))</f>
        <v>0</v>
      </c>
      <c r="D187" s="17">
        <f>0.5*(COS(Wellpath!$L186)+COS(Wellpath!$L187))</f>
        <v>1</v>
      </c>
      <c r="E187" s="17">
        <f>0.5*((Wellpath!$K187-Wellpath!$K186)*COS(Wellpath!$L187)*COS(Wellpath!$M187))</f>
        <v>0</v>
      </c>
      <c r="F187" s="17">
        <f>0.5*((Wellpath!$K187-Wellpath!$K186)*COS(Wellpath!$L187)*SIN(Wellpath!$M187))</f>
        <v>0</v>
      </c>
      <c r="G187" s="17">
        <f>0.5*(-(Wellpath!$K187-Wellpath!$K186)*SIN(Wellpath!$L187))</f>
        <v>0</v>
      </c>
      <c r="H187" s="17">
        <f>-0.5*((Wellpath!$K187-Wellpath!$K186)*SIN(Wellpath!$L187)*SIN(Wellpath!$M187))</f>
        <v>0</v>
      </c>
      <c r="I187" s="17">
        <f>0.5*((Wellpath!$K187-Wellpath!$K186)*SIN(Wellpath!$L187)*COS(Wellpath!$M187))</f>
        <v>0</v>
      </c>
      <c r="J187" s="17">
        <v>0</v>
      </c>
      <c r="K187" s="17">
        <f t="shared" si="9"/>
        <v>0</v>
      </c>
      <c r="L187" s="17">
        <f t="shared" si="10"/>
        <v>0</v>
      </c>
      <c r="M187" s="17">
        <f t="shared" si="11"/>
        <v>-1</v>
      </c>
      <c r="N187" s="17">
        <f>0.5*((Wellpath!$K188-Wellpath!$K187)*COS(Wellpath!$L187)*COS(Wellpath!$M187))</f>
        <v>0</v>
      </c>
      <c r="O187" s="17">
        <f>0.5*((Wellpath!$K188-Wellpath!$K187)*COS(Wellpath!$L187)*SIN(Wellpath!$M187))</f>
        <v>0</v>
      </c>
      <c r="P187" s="17">
        <f>0.5*(-(Wellpath!$K188-Wellpath!$K187)*SIN(Wellpath!$L187))</f>
        <v>0</v>
      </c>
      <c r="Q187" s="17">
        <f>-0.5*((Wellpath!$K188-Wellpath!$K187)*SIN(Wellpath!$L187)*SIN(Wellpath!$M187))</f>
        <v>0</v>
      </c>
      <c r="R187" s="17">
        <f>0.5*((Wellpath!$K188-Wellpath!$K187)*SIN(Wellpath!$L187)*COS(Wellpath!$M187))</f>
        <v>0</v>
      </c>
      <c r="S187" s="17">
        <v>0</v>
      </c>
      <c r="AA187" s="10"/>
      <c r="AB187" s="10"/>
      <c r="AC187" s="10"/>
      <c r="AD187" s="10"/>
      <c r="AE187" s="10"/>
      <c r="AF187" s="10"/>
      <c r="AG187" s="10"/>
      <c r="AH187" s="10"/>
      <c r="AI187" s="10"/>
      <c r="AK187" s="24"/>
      <c r="AL187" s="24"/>
      <c r="AM187" s="24"/>
      <c r="AN187" s="24"/>
      <c r="AO187" s="24"/>
      <c r="AP187" s="24"/>
    </row>
    <row r="188" spans="1:42" x14ac:dyDescent="0.25">
      <c r="A188" s="26">
        <f>Wellpath!E188</f>
        <v>0</v>
      </c>
      <c r="B188" s="17">
        <f>0.5*(SIN(Wellpath!$L187)*COS(Wellpath!$M187)+SIN(Wellpath!$L188)*COS(Wellpath!$M188))</f>
        <v>0</v>
      </c>
      <c r="C188" s="17">
        <f>0.5*(SIN(Wellpath!$L187)*SIN(Wellpath!$M187)+SIN(Wellpath!$L188)*SIN(Wellpath!$M188))</f>
        <v>0</v>
      </c>
      <c r="D188" s="17">
        <f>0.5*(COS(Wellpath!$L187)+COS(Wellpath!$L188))</f>
        <v>1</v>
      </c>
      <c r="E188" s="17">
        <f>0.5*((Wellpath!$K188-Wellpath!$K187)*COS(Wellpath!$L188)*COS(Wellpath!$M188))</f>
        <v>0</v>
      </c>
      <c r="F188" s="17">
        <f>0.5*((Wellpath!$K188-Wellpath!$K187)*COS(Wellpath!$L188)*SIN(Wellpath!$M188))</f>
        <v>0</v>
      </c>
      <c r="G188" s="17">
        <f>0.5*(-(Wellpath!$K188-Wellpath!$K187)*SIN(Wellpath!$L188))</f>
        <v>0</v>
      </c>
      <c r="H188" s="17">
        <f>-0.5*((Wellpath!$K188-Wellpath!$K187)*SIN(Wellpath!$L188)*SIN(Wellpath!$M188))</f>
        <v>0</v>
      </c>
      <c r="I188" s="17">
        <f>0.5*((Wellpath!$K188-Wellpath!$K187)*SIN(Wellpath!$L188)*COS(Wellpath!$M188))</f>
        <v>0</v>
      </c>
      <c r="J188" s="17">
        <v>0</v>
      </c>
      <c r="K188" s="17">
        <f t="shared" si="9"/>
        <v>0</v>
      </c>
      <c r="L188" s="17">
        <f t="shared" si="10"/>
        <v>0</v>
      </c>
      <c r="M188" s="17">
        <f t="shared" si="11"/>
        <v>-1</v>
      </c>
      <c r="N188" s="17">
        <f>0.5*((Wellpath!$K189-Wellpath!$K188)*COS(Wellpath!$L188)*COS(Wellpath!$M188))</f>
        <v>0</v>
      </c>
      <c r="O188" s="17">
        <f>0.5*((Wellpath!$K189-Wellpath!$K188)*COS(Wellpath!$L188)*SIN(Wellpath!$M188))</f>
        <v>0</v>
      </c>
      <c r="P188" s="17">
        <f>0.5*(-(Wellpath!$K189-Wellpath!$K188)*SIN(Wellpath!$L188))</f>
        <v>0</v>
      </c>
      <c r="Q188" s="17">
        <f>-0.5*((Wellpath!$K189-Wellpath!$K188)*SIN(Wellpath!$L188)*SIN(Wellpath!$M188))</f>
        <v>0</v>
      </c>
      <c r="R188" s="17">
        <f>0.5*((Wellpath!$K189-Wellpath!$K188)*SIN(Wellpath!$L188)*COS(Wellpath!$M188))</f>
        <v>0</v>
      </c>
      <c r="S188" s="17">
        <v>0</v>
      </c>
      <c r="AA188" s="10"/>
      <c r="AB188" s="10"/>
      <c r="AC188" s="10"/>
      <c r="AD188" s="10"/>
      <c r="AE188" s="10"/>
      <c r="AF188" s="10"/>
      <c r="AG188" s="10"/>
      <c r="AH188" s="10"/>
      <c r="AI188" s="10"/>
      <c r="AK188" s="24"/>
      <c r="AL188" s="24"/>
      <c r="AM188" s="24"/>
      <c r="AN188" s="24"/>
      <c r="AO188" s="24"/>
      <c r="AP188" s="24"/>
    </row>
    <row r="189" spans="1:42" x14ac:dyDescent="0.25">
      <c r="A189" s="26">
        <f>Wellpath!E189</f>
        <v>0</v>
      </c>
      <c r="B189" s="17">
        <f>0.5*(SIN(Wellpath!$L188)*COS(Wellpath!$M188)+SIN(Wellpath!$L189)*COS(Wellpath!$M189))</f>
        <v>0</v>
      </c>
      <c r="C189" s="17">
        <f>0.5*(SIN(Wellpath!$L188)*SIN(Wellpath!$M188)+SIN(Wellpath!$L189)*SIN(Wellpath!$M189))</f>
        <v>0</v>
      </c>
      <c r="D189" s="17">
        <f>0.5*(COS(Wellpath!$L188)+COS(Wellpath!$L189))</f>
        <v>1</v>
      </c>
      <c r="E189" s="17">
        <f>0.5*((Wellpath!$K189-Wellpath!$K188)*COS(Wellpath!$L189)*COS(Wellpath!$M189))</f>
        <v>0</v>
      </c>
      <c r="F189" s="17">
        <f>0.5*((Wellpath!$K189-Wellpath!$K188)*COS(Wellpath!$L189)*SIN(Wellpath!$M189))</f>
        <v>0</v>
      </c>
      <c r="G189" s="17">
        <f>0.5*(-(Wellpath!$K189-Wellpath!$K188)*SIN(Wellpath!$L189))</f>
        <v>0</v>
      </c>
      <c r="H189" s="17">
        <f>-0.5*((Wellpath!$K189-Wellpath!$K188)*SIN(Wellpath!$L189)*SIN(Wellpath!$M189))</f>
        <v>0</v>
      </c>
      <c r="I189" s="17">
        <f>0.5*((Wellpath!$K189-Wellpath!$K188)*SIN(Wellpath!$L189)*COS(Wellpath!$M189))</f>
        <v>0</v>
      </c>
      <c r="J189" s="17">
        <v>0</v>
      </c>
      <c r="K189" s="17">
        <f t="shared" si="9"/>
        <v>0</v>
      </c>
      <c r="L189" s="17">
        <f t="shared" si="10"/>
        <v>0</v>
      </c>
      <c r="M189" s="17">
        <f t="shared" si="11"/>
        <v>-1</v>
      </c>
      <c r="N189" s="17">
        <f>0.5*((Wellpath!$K190-Wellpath!$K189)*COS(Wellpath!$L189)*COS(Wellpath!$M189))</f>
        <v>0</v>
      </c>
      <c r="O189" s="17">
        <f>0.5*((Wellpath!$K190-Wellpath!$K189)*COS(Wellpath!$L189)*SIN(Wellpath!$M189))</f>
        <v>0</v>
      </c>
      <c r="P189" s="17">
        <f>0.5*(-(Wellpath!$K190-Wellpath!$K189)*SIN(Wellpath!$L189))</f>
        <v>0</v>
      </c>
      <c r="Q189" s="17">
        <f>-0.5*((Wellpath!$K190-Wellpath!$K189)*SIN(Wellpath!$L189)*SIN(Wellpath!$M189))</f>
        <v>0</v>
      </c>
      <c r="R189" s="17">
        <f>0.5*((Wellpath!$K190-Wellpath!$K189)*SIN(Wellpath!$L189)*COS(Wellpath!$M189))</f>
        <v>0</v>
      </c>
      <c r="S189" s="17">
        <v>0</v>
      </c>
      <c r="AA189" s="10"/>
      <c r="AB189" s="10"/>
      <c r="AC189" s="10"/>
      <c r="AD189" s="10"/>
      <c r="AE189" s="10"/>
      <c r="AF189" s="10"/>
      <c r="AG189" s="10"/>
      <c r="AH189" s="10"/>
      <c r="AI189" s="10"/>
      <c r="AK189" s="24"/>
      <c r="AL189" s="24"/>
      <c r="AM189" s="24"/>
      <c r="AN189" s="24"/>
      <c r="AO189" s="24"/>
      <c r="AP189" s="24"/>
    </row>
    <row r="190" spans="1:42" x14ac:dyDescent="0.25">
      <c r="A190" s="26">
        <f>Wellpath!E190</f>
        <v>0</v>
      </c>
      <c r="B190" s="17">
        <f>0.5*(SIN(Wellpath!$L189)*COS(Wellpath!$M189)+SIN(Wellpath!$L190)*COS(Wellpath!$M190))</f>
        <v>0</v>
      </c>
      <c r="C190" s="17">
        <f>0.5*(SIN(Wellpath!$L189)*SIN(Wellpath!$M189)+SIN(Wellpath!$L190)*SIN(Wellpath!$M190))</f>
        <v>0</v>
      </c>
      <c r="D190" s="17">
        <f>0.5*(COS(Wellpath!$L189)+COS(Wellpath!$L190))</f>
        <v>1</v>
      </c>
      <c r="E190" s="17">
        <f>0.5*((Wellpath!$K190-Wellpath!$K189)*COS(Wellpath!$L190)*COS(Wellpath!$M190))</f>
        <v>0</v>
      </c>
      <c r="F190" s="17">
        <f>0.5*((Wellpath!$K190-Wellpath!$K189)*COS(Wellpath!$L190)*SIN(Wellpath!$M190))</f>
        <v>0</v>
      </c>
      <c r="G190" s="17">
        <f>0.5*(-(Wellpath!$K190-Wellpath!$K189)*SIN(Wellpath!$L190))</f>
        <v>0</v>
      </c>
      <c r="H190" s="17">
        <f>-0.5*((Wellpath!$K190-Wellpath!$K189)*SIN(Wellpath!$L190)*SIN(Wellpath!$M190))</f>
        <v>0</v>
      </c>
      <c r="I190" s="17">
        <f>0.5*((Wellpath!$K190-Wellpath!$K189)*SIN(Wellpath!$L190)*COS(Wellpath!$M190))</f>
        <v>0</v>
      </c>
      <c r="J190" s="17">
        <v>0</v>
      </c>
      <c r="K190" s="17">
        <f t="shared" si="9"/>
        <v>0</v>
      </c>
      <c r="L190" s="17">
        <f t="shared" si="10"/>
        <v>0</v>
      </c>
      <c r="M190" s="17">
        <f t="shared" si="11"/>
        <v>-1</v>
      </c>
      <c r="N190" s="17">
        <f>0.5*((Wellpath!$K191-Wellpath!$K190)*COS(Wellpath!$L190)*COS(Wellpath!$M190))</f>
        <v>0</v>
      </c>
      <c r="O190" s="17">
        <f>0.5*((Wellpath!$K191-Wellpath!$K190)*COS(Wellpath!$L190)*SIN(Wellpath!$M190))</f>
        <v>0</v>
      </c>
      <c r="P190" s="17">
        <f>0.5*(-(Wellpath!$K191-Wellpath!$K190)*SIN(Wellpath!$L190))</f>
        <v>0</v>
      </c>
      <c r="Q190" s="17">
        <f>-0.5*((Wellpath!$K191-Wellpath!$K190)*SIN(Wellpath!$L190)*SIN(Wellpath!$M190))</f>
        <v>0</v>
      </c>
      <c r="R190" s="17">
        <f>0.5*((Wellpath!$K191-Wellpath!$K190)*SIN(Wellpath!$L190)*COS(Wellpath!$M190))</f>
        <v>0</v>
      </c>
      <c r="S190" s="17">
        <v>0</v>
      </c>
      <c r="AA190" s="10"/>
      <c r="AB190" s="10"/>
      <c r="AC190" s="10"/>
      <c r="AD190" s="10"/>
      <c r="AE190" s="10"/>
      <c r="AF190" s="10"/>
      <c r="AG190" s="10"/>
      <c r="AH190" s="10"/>
      <c r="AI190" s="10"/>
      <c r="AK190" s="24"/>
      <c r="AL190" s="24"/>
      <c r="AM190" s="24"/>
      <c r="AN190" s="24"/>
      <c r="AO190" s="24"/>
      <c r="AP190" s="24"/>
    </row>
    <row r="191" spans="1:42" x14ac:dyDescent="0.25">
      <c r="A191" s="26">
        <f>Wellpath!E191</f>
        <v>0</v>
      </c>
      <c r="B191" s="17">
        <f>0.5*(SIN(Wellpath!$L190)*COS(Wellpath!$M190)+SIN(Wellpath!$L191)*COS(Wellpath!$M191))</f>
        <v>0</v>
      </c>
      <c r="C191" s="17">
        <f>0.5*(SIN(Wellpath!$L190)*SIN(Wellpath!$M190)+SIN(Wellpath!$L191)*SIN(Wellpath!$M191))</f>
        <v>0</v>
      </c>
      <c r="D191" s="17">
        <f>0.5*(COS(Wellpath!$L190)+COS(Wellpath!$L191))</f>
        <v>1</v>
      </c>
      <c r="E191" s="17">
        <f>0.5*((Wellpath!$K191-Wellpath!$K190)*COS(Wellpath!$L191)*COS(Wellpath!$M191))</f>
        <v>0</v>
      </c>
      <c r="F191" s="17">
        <f>0.5*((Wellpath!$K191-Wellpath!$K190)*COS(Wellpath!$L191)*SIN(Wellpath!$M191))</f>
        <v>0</v>
      </c>
      <c r="G191" s="17">
        <f>0.5*(-(Wellpath!$K191-Wellpath!$K190)*SIN(Wellpath!$L191))</f>
        <v>0</v>
      </c>
      <c r="H191" s="17">
        <f>-0.5*((Wellpath!$K191-Wellpath!$K190)*SIN(Wellpath!$L191)*SIN(Wellpath!$M191))</f>
        <v>0</v>
      </c>
      <c r="I191" s="17">
        <f>0.5*((Wellpath!$K191-Wellpath!$K190)*SIN(Wellpath!$L191)*COS(Wellpath!$M191))</f>
        <v>0</v>
      </c>
      <c r="J191" s="17">
        <v>0</v>
      </c>
      <c r="K191" s="17">
        <f t="shared" si="9"/>
        <v>0</v>
      </c>
      <c r="L191" s="17">
        <f t="shared" si="10"/>
        <v>0</v>
      </c>
      <c r="M191" s="17">
        <f t="shared" si="11"/>
        <v>-1</v>
      </c>
      <c r="N191" s="17">
        <f>0.5*((Wellpath!$K192-Wellpath!$K191)*COS(Wellpath!$L191)*COS(Wellpath!$M191))</f>
        <v>0</v>
      </c>
      <c r="O191" s="17">
        <f>0.5*((Wellpath!$K192-Wellpath!$K191)*COS(Wellpath!$L191)*SIN(Wellpath!$M191))</f>
        <v>0</v>
      </c>
      <c r="P191" s="17">
        <f>0.5*(-(Wellpath!$K192-Wellpath!$K191)*SIN(Wellpath!$L191))</f>
        <v>0</v>
      </c>
      <c r="Q191" s="17">
        <f>-0.5*((Wellpath!$K192-Wellpath!$K191)*SIN(Wellpath!$L191)*SIN(Wellpath!$M191))</f>
        <v>0</v>
      </c>
      <c r="R191" s="17">
        <f>0.5*((Wellpath!$K192-Wellpath!$K191)*SIN(Wellpath!$L191)*COS(Wellpath!$M191))</f>
        <v>0</v>
      </c>
      <c r="S191" s="17">
        <v>0</v>
      </c>
      <c r="AA191" s="10"/>
      <c r="AB191" s="10"/>
      <c r="AC191" s="10"/>
      <c r="AD191" s="10"/>
      <c r="AE191" s="10"/>
      <c r="AF191" s="10"/>
      <c r="AG191" s="10"/>
      <c r="AH191" s="10"/>
      <c r="AI191" s="10"/>
      <c r="AK191" s="24"/>
      <c r="AL191" s="24"/>
      <c r="AM191" s="24"/>
      <c r="AN191" s="24"/>
      <c r="AO191" s="24"/>
      <c r="AP191" s="24"/>
    </row>
    <row r="192" spans="1:42" x14ac:dyDescent="0.25">
      <c r="A192" s="26">
        <f>Wellpath!E192</f>
        <v>0</v>
      </c>
      <c r="B192" s="17">
        <f>0.5*(SIN(Wellpath!$L191)*COS(Wellpath!$M191)+SIN(Wellpath!$L192)*COS(Wellpath!$M192))</f>
        <v>0</v>
      </c>
      <c r="C192" s="17">
        <f>0.5*(SIN(Wellpath!$L191)*SIN(Wellpath!$M191)+SIN(Wellpath!$L192)*SIN(Wellpath!$M192))</f>
        <v>0</v>
      </c>
      <c r="D192" s="17">
        <f>0.5*(COS(Wellpath!$L191)+COS(Wellpath!$L192))</f>
        <v>1</v>
      </c>
      <c r="E192" s="17">
        <f>0.5*((Wellpath!$K192-Wellpath!$K191)*COS(Wellpath!$L192)*COS(Wellpath!$M192))</f>
        <v>0</v>
      </c>
      <c r="F192" s="17">
        <f>0.5*((Wellpath!$K192-Wellpath!$K191)*COS(Wellpath!$L192)*SIN(Wellpath!$M192))</f>
        <v>0</v>
      </c>
      <c r="G192" s="17">
        <f>0.5*(-(Wellpath!$K192-Wellpath!$K191)*SIN(Wellpath!$L192))</f>
        <v>0</v>
      </c>
      <c r="H192" s="17">
        <f>-0.5*((Wellpath!$K192-Wellpath!$K191)*SIN(Wellpath!$L192)*SIN(Wellpath!$M192))</f>
        <v>0</v>
      </c>
      <c r="I192" s="17">
        <f>0.5*((Wellpath!$K192-Wellpath!$K191)*SIN(Wellpath!$L192)*COS(Wellpath!$M192))</f>
        <v>0</v>
      </c>
      <c r="J192" s="17">
        <v>0</v>
      </c>
      <c r="K192" s="17">
        <f t="shared" si="9"/>
        <v>0</v>
      </c>
      <c r="L192" s="17">
        <f t="shared" si="10"/>
        <v>0</v>
      </c>
      <c r="M192" s="17">
        <f t="shared" si="11"/>
        <v>-1</v>
      </c>
      <c r="N192" s="17">
        <f>0.5*((Wellpath!$K193-Wellpath!$K192)*COS(Wellpath!$L192)*COS(Wellpath!$M192))</f>
        <v>0</v>
      </c>
      <c r="O192" s="17">
        <f>0.5*((Wellpath!$K193-Wellpath!$K192)*COS(Wellpath!$L192)*SIN(Wellpath!$M192))</f>
        <v>0</v>
      </c>
      <c r="P192" s="17">
        <f>0.5*(-(Wellpath!$K193-Wellpath!$K192)*SIN(Wellpath!$L192))</f>
        <v>0</v>
      </c>
      <c r="Q192" s="17">
        <f>-0.5*((Wellpath!$K193-Wellpath!$K192)*SIN(Wellpath!$L192)*SIN(Wellpath!$M192))</f>
        <v>0</v>
      </c>
      <c r="R192" s="17">
        <f>0.5*((Wellpath!$K193-Wellpath!$K192)*SIN(Wellpath!$L192)*COS(Wellpath!$M192))</f>
        <v>0</v>
      </c>
      <c r="S192" s="17">
        <v>0</v>
      </c>
      <c r="AA192" s="10"/>
      <c r="AB192" s="10"/>
      <c r="AC192" s="10"/>
      <c r="AD192" s="10"/>
      <c r="AE192" s="10"/>
      <c r="AF192" s="10"/>
      <c r="AG192" s="10"/>
      <c r="AH192" s="10"/>
      <c r="AI192" s="10"/>
      <c r="AK192" s="24"/>
      <c r="AL192" s="24"/>
      <c r="AM192" s="24"/>
      <c r="AN192" s="24"/>
      <c r="AO192" s="24"/>
      <c r="AP192" s="24"/>
    </row>
    <row r="193" spans="1:42" x14ac:dyDescent="0.25">
      <c r="A193" s="26">
        <f>Wellpath!E193</f>
        <v>0</v>
      </c>
      <c r="B193" s="17">
        <f>0.5*(SIN(Wellpath!$L192)*COS(Wellpath!$M192)+SIN(Wellpath!$L193)*COS(Wellpath!$M193))</f>
        <v>0</v>
      </c>
      <c r="C193" s="17">
        <f>0.5*(SIN(Wellpath!$L192)*SIN(Wellpath!$M192)+SIN(Wellpath!$L193)*SIN(Wellpath!$M193))</f>
        <v>0</v>
      </c>
      <c r="D193" s="17">
        <f>0.5*(COS(Wellpath!$L192)+COS(Wellpath!$L193))</f>
        <v>1</v>
      </c>
      <c r="E193" s="17">
        <f>0.5*((Wellpath!$K193-Wellpath!$K192)*COS(Wellpath!$L193)*COS(Wellpath!$M193))</f>
        <v>0</v>
      </c>
      <c r="F193" s="17">
        <f>0.5*((Wellpath!$K193-Wellpath!$K192)*COS(Wellpath!$L193)*SIN(Wellpath!$M193))</f>
        <v>0</v>
      </c>
      <c r="G193" s="17">
        <f>0.5*(-(Wellpath!$K193-Wellpath!$K192)*SIN(Wellpath!$L193))</f>
        <v>0</v>
      </c>
      <c r="H193" s="17">
        <f>-0.5*((Wellpath!$K193-Wellpath!$K192)*SIN(Wellpath!$L193)*SIN(Wellpath!$M193))</f>
        <v>0</v>
      </c>
      <c r="I193" s="17">
        <f>0.5*((Wellpath!$K193-Wellpath!$K192)*SIN(Wellpath!$L193)*COS(Wellpath!$M193))</f>
        <v>0</v>
      </c>
      <c r="J193" s="17">
        <v>0</v>
      </c>
      <c r="K193" s="17">
        <f t="shared" si="9"/>
        <v>0</v>
      </c>
      <c r="L193" s="17">
        <f t="shared" si="10"/>
        <v>0</v>
      </c>
      <c r="M193" s="17">
        <f t="shared" si="11"/>
        <v>-1</v>
      </c>
      <c r="N193" s="17">
        <f>0.5*((Wellpath!$K194-Wellpath!$K193)*COS(Wellpath!$L193)*COS(Wellpath!$M193))</f>
        <v>0</v>
      </c>
      <c r="O193" s="17">
        <f>0.5*((Wellpath!$K194-Wellpath!$K193)*COS(Wellpath!$L193)*SIN(Wellpath!$M193))</f>
        <v>0</v>
      </c>
      <c r="P193" s="17">
        <f>0.5*(-(Wellpath!$K194-Wellpath!$K193)*SIN(Wellpath!$L193))</f>
        <v>0</v>
      </c>
      <c r="Q193" s="17">
        <f>-0.5*((Wellpath!$K194-Wellpath!$K193)*SIN(Wellpath!$L193)*SIN(Wellpath!$M193))</f>
        <v>0</v>
      </c>
      <c r="R193" s="17">
        <f>0.5*((Wellpath!$K194-Wellpath!$K193)*SIN(Wellpath!$L193)*COS(Wellpath!$M193))</f>
        <v>0</v>
      </c>
      <c r="S193" s="17">
        <v>0</v>
      </c>
      <c r="AA193" s="10"/>
      <c r="AB193" s="10"/>
      <c r="AC193" s="10"/>
      <c r="AD193" s="10"/>
      <c r="AE193" s="10"/>
      <c r="AF193" s="10"/>
      <c r="AG193" s="10"/>
      <c r="AH193" s="10"/>
      <c r="AI193" s="10"/>
      <c r="AK193" s="24"/>
      <c r="AL193" s="24"/>
      <c r="AM193" s="24"/>
      <c r="AN193" s="24"/>
      <c r="AO193" s="24"/>
      <c r="AP193" s="24"/>
    </row>
    <row r="194" spans="1:42" x14ac:dyDescent="0.25">
      <c r="A194" s="26">
        <f>Wellpath!E194</f>
        <v>0</v>
      </c>
      <c r="B194" s="17">
        <f>0.5*(SIN(Wellpath!$L193)*COS(Wellpath!$M193)+SIN(Wellpath!$L194)*COS(Wellpath!$M194))</f>
        <v>0</v>
      </c>
      <c r="C194" s="17">
        <f>0.5*(SIN(Wellpath!$L193)*SIN(Wellpath!$M193)+SIN(Wellpath!$L194)*SIN(Wellpath!$M194))</f>
        <v>0</v>
      </c>
      <c r="D194" s="17">
        <f>0.5*(COS(Wellpath!$L193)+COS(Wellpath!$L194))</f>
        <v>1</v>
      </c>
      <c r="E194" s="17">
        <f>0.5*((Wellpath!$K194-Wellpath!$K193)*COS(Wellpath!$L194)*COS(Wellpath!$M194))</f>
        <v>0</v>
      </c>
      <c r="F194" s="17">
        <f>0.5*((Wellpath!$K194-Wellpath!$K193)*COS(Wellpath!$L194)*SIN(Wellpath!$M194))</f>
        <v>0</v>
      </c>
      <c r="G194" s="17">
        <f>0.5*(-(Wellpath!$K194-Wellpath!$K193)*SIN(Wellpath!$L194))</f>
        <v>0</v>
      </c>
      <c r="H194" s="17">
        <f>-0.5*((Wellpath!$K194-Wellpath!$K193)*SIN(Wellpath!$L194)*SIN(Wellpath!$M194))</f>
        <v>0</v>
      </c>
      <c r="I194" s="17">
        <f>0.5*((Wellpath!$K194-Wellpath!$K193)*SIN(Wellpath!$L194)*COS(Wellpath!$M194))</f>
        <v>0</v>
      </c>
      <c r="J194" s="17">
        <v>0</v>
      </c>
      <c r="K194" s="17">
        <f t="shared" si="9"/>
        <v>0</v>
      </c>
      <c r="L194" s="17">
        <f t="shared" si="10"/>
        <v>0</v>
      </c>
      <c r="M194" s="17">
        <f t="shared" si="11"/>
        <v>-1</v>
      </c>
      <c r="N194" s="17">
        <f>0.5*((Wellpath!$K195-Wellpath!$K194)*COS(Wellpath!$L194)*COS(Wellpath!$M194))</f>
        <v>0</v>
      </c>
      <c r="O194" s="17">
        <f>0.5*((Wellpath!$K195-Wellpath!$K194)*COS(Wellpath!$L194)*SIN(Wellpath!$M194))</f>
        <v>0</v>
      </c>
      <c r="P194" s="17">
        <f>0.5*(-(Wellpath!$K195-Wellpath!$K194)*SIN(Wellpath!$L194))</f>
        <v>0</v>
      </c>
      <c r="Q194" s="17">
        <f>-0.5*((Wellpath!$K195-Wellpath!$K194)*SIN(Wellpath!$L194)*SIN(Wellpath!$M194))</f>
        <v>0</v>
      </c>
      <c r="R194" s="17">
        <f>0.5*((Wellpath!$K195-Wellpath!$K194)*SIN(Wellpath!$L194)*COS(Wellpath!$M194))</f>
        <v>0</v>
      </c>
      <c r="S194" s="17">
        <v>0</v>
      </c>
      <c r="AA194" s="10"/>
      <c r="AB194" s="10"/>
      <c r="AC194" s="10"/>
      <c r="AD194" s="10"/>
      <c r="AE194" s="10"/>
      <c r="AF194" s="10"/>
      <c r="AG194" s="10"/>
      <c r="AH194" s="10"/>
      <c r="AI194" s="10"/>
      <c r="AK194" s="24"/>
      <c r="AL194" s="24"/>
      <c r="AM194" s="24"/>
      <c r="AN194" s="24"/>
      <c r="AO194" s="24"/>
      <c r="AP194" s="24"/>
    </row>
    <row r="195" spans="1:42" x14ac:dyDescent="0.25">
      <c r="A195" s="26">
        <f>Wellpath!E195</f>
        <v>0</v>
      </c>
      <c r="B195" s="17">
        <f>0.5*(SIN(Wellpath!$L194)*COS(Wellpath!$M194)+SIN(Wellpath!$L195)*COS(Wellpath!$M195))</f>
        <v>0</v>
      </c>
      <c r="C195" s="17">
        <f>0.5*(SIN(Wellpath!$L194)*SIN(Wellpath!$M194)+SIN(Wellpath!$L195)*SIN(Wellpath!$M195))</f>
        <v>0</v>
      </c>
      <c r="D195" s="17">
        <f>0.5*(COS(Wellpath!$L194)+COS(Wellpath!$L195))</f>
        <v>1</v>
      </c>
      <c r="E195" s="17">
        <f>0.5*((Wellpath!$K195-Wellpath!$K194)*COS(Wellpath!$L195)*COS(Wellpath!$M195))</f>
        <v>0</v>
      </c>
      <c r="F195" s="17">
        <f>0.5*((Wellpath!$K195-Wellpath!$K194)*COS(Wellpath!$L195)*SIN(Wellpath!$M195))</f>
        <v>0</v>
      </c>
      <c r="G195" s="17">
        <f>0.5*(-(Wellpath!$K195-Wellpath!$K194)*SIN(Wellpath!$L195))</f>
        <v>0</v>
      </c>
      <c r="H195" s="17">
        <f>-0.5*((Wellpath!$K195-Wellpath!$K194)*SIN(Wellpath!$L195)*SIN(Wellpath!$M195))</f>
        <v>0</v>
      </c>
      <c r="I195" s="17">
        <f>0.5*((Wellpath!$K195-Wellpath!$K194)*SIN(Wellpath!$L195)*COS(Wellpath!$M195))</f>
        <v>0</v>
      </c>
      <c r="J195" s="17">
        <v>0</v>
      </c>
      <c r="K195" s="17">
        <f t="shared" si="9"/>
        <v>0</v>
      </c>
      <c r="L195" s="17">
        <f t="shared" si="10"/>
        <v>0</v>
      </c>
      <c r="M195" s="17">
        <f t="shared" si="11"/>
        <v>-1</v>
      </c>
      <c r="N195" s="17">
        <f>0.5*((Wellpath!$K196-Wellpath!$K195)*COS(Wellpath!$L195)*COS(Wellpath!$M195))</f>
        <v>0</v>
      </c>
      <c r="O195" s="17">
        <f>0.5*((Wellpath!$K196-Wellpath!$K195)*COS(Wellpath!$L195)*SIN(Wellpath!$M195))</f>
        <v>0</v>
      </c>
      <c r="P195" s="17">
        <f>0.5*(-(Wellpath!$K196-Wellpath!$K195)*SIN(Wellpath!$L195))</f>
        <v>0</v>
      </c>
      <c r="Q195" s="17">
        <f>-0.5*((Wellpath!$K196-Wellpath!$K195)*SIN(Wellpath!$L195)*SIN(Wellpath!$M195))</f>
        <v>0</v>
      </c>
      <c r="R195" s="17">
        <f>0.5*((Wellpath!$K196-Wellpath!$K195)*SIN(Wellpath!$L195)*COS(Wellpath!$M195))</f>
        <v>0</v>
      </c>
      <c r="S195" s="17">
        <v>0</v>
      </c>
      <c r="AA195" s="10"/>
      <c r="AB195" s="10"/>
      <c r="AC195" s="10"/>
      <c r="AD195" s="10"/>
      <c r="AE195" s="10"/>
      <c r="AF195" s="10"/>
      <c r="AG195" s="10"/>
      <c r="AH195" s="10"/>
      <c r="AI195" s="10"/>
      <c r="AK195" s="24"/>
      <c r="AL195" s="24"/>
      <c r="AM195" s="24"/>
      <c r="AN195" s="24"/>
      <c r="AO195" s="24"/>
      <c r="AP195" s="24"/>
    </row>
    <row r="196" spans="1:42" x14ac:dyDescent="0.25">
      <c r="A196" s="26">
        <f>Wellpath!E196</f>
        <v>0</v>
      </c>
      <c r="B196" s="17">
        <f>0.5*(SIN(Wellpath!$L195)*COS(Wellpath!$M195)+SIN(Wellpath!$L196)*COS(Wellpath!$M196))</f>
        <v>0</v>
      </c>
      <c r="C196" s="17">
        <f>0.5*(SIN(Wellpath!$L195)*SIN(Wellpath!$M195)+SIN(Wellpath!$L196)*SIN(Wellpath!$M196))</f>
        <v>0</v>
      </c>
      <c r="D196" s="17">
        <f>0.5*(COS(Wellpath!$L195)+COS(Wellpath!$L196))</f>
        <v>1</v>
      </c>
      <c r="E196" s="17">
        <f>0.5*((Wellpath!$K196-Wellpath!$K195)*COS(Wellpath!$L196)*COS(Wellpath!$M196))</f>
        <v>0</v>
      </c>
      <c r="F196" s="17">
        <f>0.5*((Wellpath!$K196-Wellpath!$K195)*COS(Wellpath!$L196)*SIN(Wellpath!$M196))</f>
        <v>0</v>
      </c>
      <c r="G196" s="17">
        <f>0.5*(-(Wellpath!$K196-Wellpath!$K195)*SIN(Wellpath!$L196))</f>
        <v>0</v>
      </c>
      <c r="H196" s="17">
        <f>-0.5*((Wellpath!$K196-Wellpath!$K195)*SIN(Wellpath!$L196)*SIN(Wellpath!$M196))</f>
        <v>0</v>
      </c>
      <c r="I196" s="17">
        <f>0.5*((Wellpath!$K196-Wellpath!$K195)*SIN(Wellpath!$L196)*COS(Wellpath!$M196))</f>
        <v>0</v>
      </c>
      <c r="J196" s="17">
        <v>0</v>
      </c>
      <c r="K196" s="17">
        <f t="shared" si="9"/>
        <v>0</v>
      </c>
      <c r="L196" s="17">
        <f t="shared" si="10"/>
        <v>0</v>
      </c>
      <c r="M196" s="17">
        <f t="shared" si="11"/>
        <v>-1</v>
      </c>
      <c r="N196" s="17">
        <f>0.5*((Wellpath!$K197-Wellpath!$K196)*COS(Wellpath!$L196)*COS(Wellpath!$M196))</f>
        <v>0</v>
      </c>
      <c r="O196" s="17">
        <f>0.5*((Wellpath!$K197-Wellpath!$K196)*COS(Wellpath!$L196)*SIN(Wellpath!$M196))</f>
        <v>0</v>
      </c>
      <c r="P196" s="17">
        <f>0.5*(-(Wellpath!$K197-Wellpath!$K196)*SIN(Wellpath!$L196))</f>
        <v>0</v>
      </c>
      <c r="Q196" s="17">
        <f>-0.5*((Wellpath!$K197-Wellpath!$K196)*SIN(Wellpath!$L196)*SIN(Wellpath!$M196))</f>
        <v>0</v>
      </c>
      <c r="R196" s="17">
        <f>0.5*((Wellpath!$K197-Wellpath!$K196)*SIN(Wellpath!$L196)*COS(Wellpath!$M196))</f>
        <v>0</v>
      </c>
      <c r="S196" s="17">
        <v>0</v>
      </c>
      <c r="AA196" s="10"/>
      <c r="AB196" s="10"/>
      <c r="AC196" s="10"/>
      <c r="AD196" s="10"/>
      <c r="AE196" s="10"/>
      <c r="AF196" s="10"/>
      <c r="AG196" s="10"/>
      <c r="AH196" s="10"/>
      <c r="AI196" s="10"/>
      <c r="AK196" s="24"/>
      <c r="AL196" s="24"/>
      <c r="AM196" s="24"/>
      <c r="AN196" s="24"/>
      <c r="AO196" s="24"/>
      <c r="AP196" s="24"/>
    </row>
    <row r="197" spans="1:42" x14ac:dyDescent="0.25">
      <c r="A197" s="26">
        <f>Wellpath!E197</f>
        <v>0</v>
      </c>
      <c r="B197" s="17">
        <f>0.5*(SIN(Wellpath!$L196)*COS(Wellpath!$M196)+SIN(Wellpath!$L197)*COS(Wellpath!$M197))</f>
        <v>0</v>
      </c>
      <c r="C197" s="17">
        <f>0.5*(SIN(Wellpath!$L196)*SIN(Wellpath!$M196)+SIN(Wellpath!$L197)*SIN(Wellpath!$M197))</f>
        <v>0</v>
      </c>
      <c r="D197" s="17">
        <f>0.5*(COS(Wellpath!$L196)+COS(Wellpath!$L197))</f>
        <v>1</v>
      </c>
      <c r="E197" s="17">
        <f>0.5*((Wellpath!$K197-Wellpath!$K196)*COS(Wellpath!$L197)*COS(Wellpath!$M197))</f>
        <v>0</v>
      </c>
      <c r="F197" s="17">
        <f>0.5*((Wellpath!$K197-Wellpath!$K196)*COS(Wellpath!$L197)*SIN(Wellpath!$M197))</f>
        <v>0</v>
      </c>
      <c r="G197" s="17">
        <f>0.5*(-(Wellpath!$K197-Wellpath!$K196)*SIN(Wellpath!$L197))</f>
        <v>0</v>
      </c>
      <c r="H197" s="17">
        <f>-0.5*((Wellpath!$K197-Wellpath!$K196)*SIN(Wellpath!$L197)*SIN(Wellpath!$M197))</f>
        <v>0</v>
      </c>
      <c r="I197" s="17">
        <f>0.5*((Wellpath!$K197-Wellpath!$K196)*SIN(Wellpath!$L197)*COS(Wellpath!$M197))</f>
        <v>0</v>
      </c>
      <c r="J197" s="17">
        <v>0</v>
      </c>
      <c r="K197" s="17">
        <f t="shared" ref="K197:K260" si="12">-B198</f>
        <v>0</v>
      </c>
      <c r="L197" s="17">
        <f t="shared" ref="L197:L260" si="13">-C198</f>
        <v>0</v>
      </c>
      <c r="M197" s="17">
        <f t="shared" ref="M197:M260" si="14">-D198</f>
        <v>-1</v>
      </c>
      <c r="N197" s="17">
        <f>0.5*((Wellpath!$K198-Wellpath!$K197)*COS(Wellpath!$L197)*COS(Wellpath!$M197))</f>
        <v>0</v>
      </c>
      <c r="O197" s="17">
        <f>0.5*((Wellpath!$K198-Wellpath!$K197)*COS(Wellpath!$L197)*SIN(Wellpath!$M197))</f>
        <v>0</v>
      </c>
      <c r="P197" s="17">
        <f>0.5*(-(Wellpath!$K198-Wellpath!$K197)*SIN(Wellpath!$L197))</f>
        <v>0</v>
      </c>
      <c r="Q197" s="17">
        <f>-0.5*((Wellpath!$K198-Wellpath!$K197)*SIN(Wellpath!$L197)*SIN(Wellpath!$M197))</f>
        <v>0</v>
      </c>
      <c r="R197" s="17">
        <f>0.5*((Wellpath!$K198-Wellpath!$K197)*SIN(Wellpath!$L197)*COS(Wellpath!$M197))</f>
        <v>0</v>
      </c>
      <c r="S197" s="17">
        <v>0</v>
      </c>
      <c r="AA197" s="10"/>
      <c r="AB197" s="10"/>
      <c r="AC197" s="10"/>
      <c r="AD197" s="10"/>
      <c r="AE197" s="10"/>
      <c r="AF197" s="10"/>
      <c r="AG197" s="10"/>
      <c r="AH197" s="10"/>
      <c r="AI197" s="10"/>
      <c r="AK197" s="24"/>
      <c r="AL197" s="24"/>
      <c r="AM197" s="24"/>
      <c r="AN197" s="24"/>
      <c r="AO197" s="24"/>
      <c r="AP197" s="24"/>
    </row>
    <row r="198" spans="1:42" x14ac:dyDescent="0.25">
      <c r="A198" s="26">
        <f>Wellpath!E198</f>
        <v>0</v>
      </c>
      <c r="B198" s="17">
        <f>0.5*(SIN(Wellpath!$L197)*COS(Wellpath!$M197)+SIN(Wellpath!$L198)*COS(Wellpath!$M198))</f>
        <v>0</v>
      </c>
      <c r="C198" s="17">
        <f>0.5*(SIN(Wellpath!$L197)*SIN(Wellpath!$M197)+SIN(Wellpath!$L198)*SIN(Wellpath!$M198))</f>
        <v>0</v>
      </c>
      <c r="D198" s="17">
        <f>0.5*(COS(Wellpath!$L197)+COS(Wellpath!$L198))</f>
        <v>1</v>
      </c>
      <c r="E198" s="17">
        <f>0.5*((Wellpath!$K198-Wellpath!$K197)*COS(Wellpath!$L198)*COS(Wellpath!$M198))</f>
        <v>0</v>
      </c>
      <c r="F198" s="17">
        <f>0.5*((Wellpath!$K198-Wellpath!$K197)*COS(Wellpath!$L198)*SIN(Wellpath!$M198))</f>
        <v>0</v>
      </c>
      <c r="G198" s="17">
        <f>0.5*(-(Wellpath!$K198-Wellpath!$K197)*SIN(Wellpath!$L198))</f>
        <v>0</v>
      </c>
      <c r="H198" s="17">
        <f>-0.5*((Wellpath!$K198-Wellpath!$K197)*SIN(Wellpath!$L198)*SIN(Wellpath!$M198))</f>
        <v>0</v>
      </c>
      <c r="I198" s="17">
        <f>0.5*((Wellpath!$K198-Wellpath!$K197)*SIN(Wellpath!$L198)*COS(Wellpath!$M198))</f>
        <v>0</v>
      </c>
      <c r="J198" s="17">
        <v>0</v>
      </c>
      <c r="K198" s="17">
        <f t="shared" si="12"/>
        <v>0</v>
      </c>
      <c r="L198" s="17">
        <f t="shared" si="13"/>
        <v>0</v>
      </c>
      <c r="M198" s="17">
        <f t="shared" si="14"/>
        <v>-1</v>
      </c>
      <c r="N198" s="17">
        <f>0.5*((Wellpath!$K199-Wellpath!$K198)*COS(Wellpath!$L198)*COS(Wellpath!$M198))</f>
        <v>0</v>
      </c>
      <c r="O198" s="17">
        <f>0.5*((Wellpath!$K199-Wellpath!$K198)*COS(Wellpath!$L198)*SIN(Wellpath!$M198))</f>
        <v>0</v>
      </c>
      <c r="P198" s="17">
        <f>0.5*(-(Wellpath!$K199-Wellpath!$K198)*SIN(Wellpath!$L198))</f>
        <v>0</v>
      </c>
      <c r="Q198" s="17">
        <f>-0.5*((Wellpath!$K199-Wellpath!$K198)*SIN(Wellpath!$L198)*SIN(Wellpath!$M198))</f>
        <v>0</v>
      </c>
      <c r="R198" s="17">
        <f>0.5*((Wellpath!$K199-Wellpath!$K198)*SIN(Wellpath!$L198)*COS(Wellpath!$M198))</f>
        <v>0</v>
      </c>
      <c r="S198" s="17">
        <v>0</v>
      </c>
      <c r="AA198" s="10"/>
      <c r="AB198" s="10"/>
      <c r="AC198" s="10"/>
      <c r="AD198" s="10"/>
      <c r="AE198" s="10"/>
      <c r="AF198" s="10"/>
      <c r="AG198" s="10"/>
      <c r="AH198" s="10"/>
      <c r="AI198" s="10"/>
      <c r="AK198" s="24"/>
      <c r="AL198" s="24"/>
      <c r="AM198" s="24"/>
      <c r="AN198" s="24"/>
      <c r="AO198" s="24"/>
      <c r="AP198" s="24"/>
    </row>
    <row r="199" spans="1:42" x14ac:dyDescent="0.25">
      <c r="A199" s="26">
        <f>Wellpath!E199</f>
        <v>0</v>
      </c>
      <c r="B199" s="17">
        <f>0.5*(SIN(Wellpath!$L198)*COS(Wellpath!$M198)+SIN(Wellpath!$L199)*COS(Wellpath!$M199))</f>
        <v>0</v>
      </c>
      <c r="C199" s="17">
        <f>0.5*(SIN(Wellpath!$L198)*SIN(Wellpath!$M198)+SIN(Wellpath!$L199)*SIN(Wellpath!$M199))</f>
        <v>0</v>
      </c>
      <c r="D199" s="17">
        <f>0.5*(COS(Wellpath!$L198)+COS(Wellpath!$L199))</f>
        <v>1</v>
      </c>
      <c r="E199" s="17">
        <f>0.5*((Wellpath!$K199-Wellpath!$K198)*COS(Wellpath!$L199)*COS(Wellpath!$M199))</f>
        <v>0</v>
      </c>
      <c r="F199" s="17">
        <f>0.5*((Wellpath!$K199-Wellpath!$K198)*COS(Wellpath!$L199)*SIN(Wellpath!$M199))</f>
        <v>0</v>
      </c>
      <c r="G199" s="17">
        <f>0.5*(-(Wellpath!$K199-Wellpath!$K198)*SIN(Wellpath!$L199))</f>
        <v>0</v>
      </c>
      <c r="H199" s="17">
        <f>-0.5*((Wellpath!$K199-Wellpath!$K198)*SIN(Wellpath!$L199)*SIN(Wellpath!$M199))</f>
        <v>0</v>
      </c>
      <c r="I199" s="17">
        <f>0.5*((Wellpath!$K199-Wellpath!$K198)*SIN(Wellpath!$L199)*COS(Wellpath!$M199))</f>
        <v>0</v>
      </c>
      <c r="J199" s="17">
        <v>0</v>
      </c>
      <c r="K199" s="17">
        <f t="shared" si="12"/>
        <v>0</v>
      </c>
      <c r="L199" s="17">
        <f t="shared" si="13"/>
        <v>0</v>
      </c>
      <c r="M199" s="17">
        <f t="shared" si="14"/>
        <v>-1</v>
      </c>
      <c r="N199" s="17">
        <f>0.5*((Wellpath!$K200-Wellpath!$K199)*COS(Wellpath!$L199)*COS(Wellpath!$M199))</f>
        <v>0</v>
      </c>
      <c r="O199" s="17">
        <f>0.5*((Wellpath!$K200-Wellpath!$K199)*COS(Wellpath!$L199)*SIN(Wellpath!$M199))</f>
        <v>0</v>
      </c>
      <c r="P199" s="17">
        <f>0.5*(-(Wellpath!$K200-Wellpath!$K199)*SIN(Wellpath!$L199))</f>
        <v>0</v>
      </c>
      <c r="Q199" s="17">
        <f>-0.5*((Wellpath!$K200-Wellpath!$K199)*SIN(Wellpath!$L199)*SIN(Wellpath!$M199))</f>
        <v>0</v>
      </c>
      <c r="R199" s="17">
        <f>0.5*((Wellpath!$K200-Wellpath!$K199)*SIN(Wellpath!$L199)*COS(Wellpath!$M199))</f>
        <v>0</v>
      </c>
      <c r="S199" s="17">
        <v>0</v>
      </c>
      <c r="AA199" s="10"/>
      <c r="AB199" s="10"/>
      <c r="AC199" s="10"/>
      <c r="AD199" s="10"/>
      <c r="AE199" s="10"/>
      <c r="AF199" s="10"/>
      <c r="AG199" s="10"/>
      <c r="AH199" s="10"/>
      <c r="AI199" s="10"/>
      <c r="AK199" s="24"/>
      <c r="AL199" s="24"/>
      <c r="AM199" s="24"/>
      <c r="AN199" s="24"/>
      <c r="AO199" s="24"/>
      <c r="AP199" s="24"/>
    </row>
    <row r="200" spans="1:42" x14ac:dyDescent="0.25">
      <c r="A200" s="26">
        <f>Wellpath!E200</f>
        <v>0</v>
      </c>
      <c r="B200" s="17">
        <f>0.5*(SIN(Wellpath!$L199)*COS(Wellpath!$M199)+SIN(Wellpath!$L200)*COS(Wellpath!$M200))</f>
        <v>0</v>
      </c>
      <c r="C200" s="17">
        <f>0.5*(SIN(Wellpath!$L199)*SIN(Wellpath!$M199)+SIN(Wellpath!$L200)*SIN(Wellpath!$M200))</f>
        <v>0</v>
      </c>
      <c r="D200" s="17">
        <f>0.5*(COS(Wellpath!$L199)+COS(Wellpath!$L200))</f>
        <v>1</v>
      </c>
      <c r="E200" s="17">
        <f>0.5*((Wellpath!$K200-Wellpath!$K199)*COS(Wellpath!$L200)*COS(Wellpath!$M200))</f>
        <v>0</v>
      </c>
      <c r="F200" s="17">
        <f>0.5*((Wellpath!$K200-Wellpath!$K199)*COS(Wellpath!$L200)*SIN(Wellpath!$M200))</f>
        <v>0</v>
      </c>
      <c r="G200" s="17">
        <f>0.5*(-(Wellpath!$K200-Wellpath!$K199)*SIN(Wellpath!$L200))</f>
        <v>0</v>
      </c>
      <c r="H200" s="17">
        <f>-0.5*((Wellpath!$K200-Wellpath!$K199)*SIN(Wellpath!$L200)*SIN(Wellpath!$M200))</f>
        <v>0</v>
      </c>
      <c r="I200" s="17">
        <f>0.5*((Wellpath!$K200-Wellpath!$K199)*SIN(Wellpath!$L200)*COS(Wellpath!$M200))</f>
        <v>0</v>
      </c>
      <c r="J200" s="17">
        <v>0</v>
      </c>
      <c r="K200" s="17">
        <f t="shared" si="12"/>
        <v>0</v>
      </c>
      <c r="L200" s="17">
        <f t="shared" si="13"/>
        <v>0</v>
      </c>
      <c r="M200" s="17">
        <f t="shared" si="14"/>
        <v>-1</v>
      </c>
      <c r="N200" s="17">
        <f>0.5*((Wellpath!$K201-Wellpath!$K200)*COS(Wellpath!$L200)*COS(Wellpath!$M200))</f>
        <v>0</v>
      </c>
      <c r="O200" s="17">
        <f>0.5*((Wellpath!$K201-Wellpath!$K200)*COS(Wellpath!$L200)*SIN(Wellpath!$M200))</f>
        <v>0</v>
      </c>
      <c r="P200" s="17">
        <f>0.5*(-(Wellpath!$K201-Wellpath!$K200)*SIN(Wellpath!$L200))</f>
        <v>0</v>
      </c>
      <c r="Q200" s="17">
        <f>-0.5*((Wellpath!$K201-Wellpath!$K200)*SIN(Wellpath!$L200)*SIN(Wellpath!$M200))</f>
        <v>0</v>
      </c>
      <c r="R200" s="17">
        <f>0.5*((Wellpath!$K201-Wellpath!$K200)*SIN(Wellpath!$L200)*COS(Wellpath!$M200))</f>
        <v>0</v>
      </c>
      <c r="S200" s="17">
        <v>0</v>
      </c>
      <c r="AA200" s="10"/>
      <c r="AB200" s="10"/>
      <c r="AC200" s="10"/>
      <c r="AD200" s="10"/>
      <c r="AE200" s="10"/>
      <c r="AF200" s="10"/>
      <c r="AG200" s="10"/>
      <c r="AH200" s="10"/>
      <c r="AI200" s="10"/>
      <c r="AK200" s="24"/>
      <c r="AL200" s="24"/>
      <c r="AM200" s="24"/>
      <c r="AN200" s="24"/>
      <c r="AO200" s="24"/>
      <c r="AP200" s="24"/>
    </row>
    <row r="201" spans="1:42" x14ac:dyDescent="0.25">
      <c r="A201" s="26">
        <f>Wellpath!E201</f>
        <v>0</v>
      </c>
      <c r="B201" s="17">
        <f>0.5*(SIN(Wellpath!$L200)*COS(Wellpath!$M200)+SIN(Wellpath!$L201)*COS(Wellpath!$M201))</f>
        <v>0</v>
      </c>
      <c r="C201" s="17">
        <f>0.5*(SIN(Wellpath!$L200)*SIN(Wellpath!$M200)+SIN(Wellpath!$L201)*SIN(Wellpath!$M201))</f>
        <v>0</v>
      </c>
      <c r="D201" s="17">
        <f>0.5*(COS(Wellpath!$L200)+COS(Wellpath!$L201))</f>
        <v>1</v>
      </c>
      <c r="E201" s="17">
        <f>0.5*((Wellpath!$K201-Wellpath!$K200)*COS(Wellpath!$L201)*COS(Wellpath!$M201))</f>
        <v>0</v>
      </c>
      <c r="F201" s="17">
        <f>0.5*((Wellpath!$K201-Wellpath!$K200)*COS(Wellpath!$L201)*SIN(Wellpath!$M201))</f>
        <v>0</v>
      </c>
      <c r="G201" s="17">
        <f>0.5*(-(Wellpath!$K201-Wellpath!$K200)*SIN(Wellpath!$L201))</f>
        <v>0</v>
      </c>
      <c r="H201" s="17">
        <f>-0.5*((Wellpath!$K201-Wellpath!$K200)*SIN(Wellpath!$L201)*SIN(Wellpath!$M201))</f>
        <v>0</v>
      </c>
      <c r="I201" s="17">
        <f>0.5*((Wellpath!$K201-Wellpath!$K200)*SIN(Wellpath!$L201)*COS(Wellpath!$M201))</f>
        <v>0</v>
      </c>
      <c r="J201" s="17">
        <v>0</v>
      </c>
      <c r="K201" s="17">
        <f t="shared" si="12"/>
        <v>0</v>
      </c>
      <c r="L201" s="17">
        <f t="shared" si="13"/>
        <v>0</v>
      </c>
      <c r="M201" s="17">
        <f t="shared" si="14"/>
        <v>-1</v>
      </c>
      <c r="N201" s="17">
        <f>0.5*((Wellpath!$K202-Wellpath!$K201)*COS(Wellpath!$L201)*COS(Wellpath!$M201))</f>
        <v>0</v>
      </c>
      <c r="O201" s="17">
        <f>0.5*((Wellpath!$K202-Wellpath!$K201)*COS(Wellpath!$L201)*SIN(Wellpath!$M201))</f>
        <v>0</v>
      </c>
      <c r="P201" s="17">
        <f>0.5*(-(Wellpath!$K202-Wellpath!$K201)*SIN(Wellpath!$L201))</f>
        <v>0</v>
      </c>
      <c r="Q201" s="17">
        <f>-0.5*((Wellpath!$K202-Wellpath!$K201)*SIN(Wellpath!$L201)*SIN(Wellpath!$M201))</f>
        <v>0</v>
      </c>
      <c r="R201" s="17">
        <f>0.5*((Wellpath!$K202-Wellpath!$K201)*SIN(Wellpath!$L201)*COS(Wellpath!$M201))</f>
        <v>0</v>
      </c>
      <c r="S201" s="17">
        <v>0</v>
      </c>
      <c r="AA201" s="10"/>
      <c r="AB201" s="10"/>
      <c r="AC201" s="10"/>
      <c r="AD201" s="10"/>
      <c r="AE201" s="10"/>
      <c r="AF201" s="10"/>
      <c r="AG201" s="10"/>
      <c r="AH201" s="10"/>
      <c r="AI201" s="10"/>
      <c r="AK201" s="24"/>
      <c r="AL201" s="24"/>
      <c r="AM201" s="24"/>
      <c r="AN201" s="24"/>
      <c r="AO201" s="24"/>
      <c r="AP201" s="24"/>
    </row>
    <row r="202" spans="1:42" x14ac:dyDescent="0.25">
      <c r="A202" s="26">
        <f>Wellpath!E202</f>
        <v>0</v>
      </c>
      <c r="B202" s="17">
        <f>0.5*(SIN(Wellpath!$L201)*COS(Wellpath!$M201)+SIN(Wellpath!$L202)*COS(Wellpath!$M202))</f>
        <v>0</v>
      </c>
      <c r="C202" s="17">
        <f>0.5*(SIN(Wellpath!$L201)*SIN(Wellpath!$M201)+SIN(Wellpath!$L202)*SIN(Wellpath!$M202))</f>
        <v>0</v>
      </c>
      <c r="D202" s="17">
        <f>0.5*(COS(Wellpath!$L201)+COS(Wellpath!$L202))</f>
        <v>1</v>
      </c>
      <c r="E202" s="17">
        <f>0.5*((Wellpath!$K202-Wellpath!$K201)*COS(Wellpath!$L202)*COS(Wellpath!$M202))</f>
        <v>0</v>
      </c>
      <c r="F202" s="17">
        <f>0.5*((Wellpath!$K202-Wellpath!$K201)*COS(Wellpath!$L202)*SIN(Wellpath!$M202))</f>
        <v>0</v>
      </c>
      <c r="G202" s="17">
        <f>0.5*(-(Wellpath!$K202-Wellpath!$K201)*SIN(Wellpath!$L202))</f>
        <v>0</v>
      </c>
      <c r="H202" s="17">
        <f>-0.5*((Wellpath!$K202-Wellpath!$K201)*SIN(Wellpath!$L202)*SIN(Wellpath!$M202))</f>
        <v>0</v>
      </c>
      <c r="I202" s="17">
        <f>0.5*((Wellpath!$K202-Wellpath!$K201)*SIN(Wellpath!$L202)*COS(Wellpath!$M202))</f>
        <v>0</v>
      </c>
      <c r="J202" s="17">
        <v>0</v>
      </c>
      <c r="K202" s="17">
        <f t="shared" si="12"/>
        <v>0</v>
      </c>
      <c r="L202" s="17">
        <f t="shared" si="13"/>
        <v>0</v>
      </c>
      <c r="M202" s="17">
        <f t="shared" si="14"/>
        <v>-1</v>
      </c>
      <c r="N202" s="17">
        <f>0.5*((Wellpath!$K203-Wellpath!$K202)*COS(Wellpath!$L202)*COS(Wellpath!$M202))</f>
        <v>0</v>
      </c>
      <c r="O202" s="17">
        <f>0.5*((Wellpath!$K203-Wellpath!$K202)*COS(Wellpath!$L202)*SIN(Wellpath!$M202))</f>
        <v>0</v>
      </c>
      <c r="P202" s="17">
        <f>0.5*(-(Wellpath!$K203-Wellpath!$K202)*SIN(Wellpath!$L202))</f>
        <v>0</v>
      </c>
      <c r="Q202" s="17">
        <f>-0.5*((Wellpath!$K203-Wellpath!$K202)*SIN(Wellpath!$L202)*SIN(Wellpath!$M202))</f>
        <v>0</v>
      </c>
      <c r="R202" s="17">
        <f>0.5*((Wellpath!$K203-Wellpath!$K202)*SIN(Wellpath!$L202)*COS(Wellpath!$M202))</f>
        <v>0</v>
      </c>
      <c r="S202" s="17">
        <v>0</v>
      </c>
      <c r="AA202" s="10"/>
      <c r="AB202" s="10"/>
      <c r="AC202" s="10"/>
      <c r="AD202" s="10"/>
      <c r="AE202" s="10"/>
      <c r="AF202" s="10"/>
      <c r="AG202" s="10"/>
      <c r="AH202" s="10"/>
      <c r="AI202" s="10"/>
      <c r="AK202" s="24"/>
      <c r="AL202" s="24"/>
      <c r="AM202" s="24"/>
      <c r="AN202" s="24"/>
      <c r="AO202" s="24"/>
      <c r="AP202" s="24"/>
    </row>
    <row r="203" spans="1:42" x14ac:dyDescent="0.25">
      <c r="A203" s="26">
        <f>Wellpath!E203</f>
        <v>0</v>
      </c>
      <c r="B203" s="17">
        <f>0.5*(SIN(Wellpath!$L202)*COS(Wellpath!$M202)+SIN(Wellpath!$L203)*COS(Wellpath!$M203))</f>
        <v>0</v>
      </c>
      <c r="C203" s="17">
        <f>0.5*(SIN(Wellpath!$L202)*SIN(Wellpath!$M202)+SIN(Wellpath!$L203)*SIN(Wellpath!$M203))</f>
        <v>0</v>
      </c>
      <c r="D203" s="17">
        <f>0.5*(COS(Wellpath!$L202)+COS(Wellpath!$L203))</f>
        <v>1</v>
      </c>
      <c r="E203" s="17">
        <f>0.5*((Wellpath!$K203-Wellpath!$K202)*COS(Wellpath!$L203)*COS(Wellpath!$M203))</f>
        <v>0</v>
      </c>
      <c r="F203" s="17">
        <f>0.5*((Wellpath!$K203-Wellpath!$K202)*COS(Wellpath!$L203)*SIN(Wellpath!$M203))</f>
        <v>0</v>
      </c>
      <c r="G203" s="17">
        <f>0.5*(-(Wellpath!$K203-Wellpath!$K202)*SIN(Wellpath!$L203))</f>
        <v>0</v>
      </c>
      <c r="H203" s="17">
        <f>-0.5*((Wellpath!$K203-Wellpath!$K202)*SIN(Wellpath!$L203)*SIN(Wellpath!$M203))</f>
        <v>0</v>
      </c>
      <c r="I203" s="17">
        <f>0.5*((Wellpath!$K203-Wellpath!$K202)*SIN(Wellpath!$L203)*COS(Wellpath!$M203))</f>
        <v>0</v>
      </c>
      <c r="J203" s="17">
        <v>0</v>
      </c>
      <c r="K203" s="17">
        <f t="shared" si="12"/>
        <v>0</v>
      </c>
      <c r="L203" s="17">
        <f t="shared" si="13"/>
        <v>0</v>
      </c>
      <c r="M203" s="17">
        <f t="shared" si="14"/>
        <v>-1</v>
      </c>
      <c r="N203" s="17">
        <f>0.5*((Wellpath!$K204-Wellpath!$K203)*COS(Wellpath!$L203)*COS(Wellpath!$M203))</f>
        <v>0</v>
      </c>
      <c r="O203" s="17">
        <f>0.5*((Wellpath!$K204-Wellpath!$K203)*COS(Wellpath!$L203)*SIN(Wellpath!$M203))</f>
        <v>0</v>
      </c>
      <c r="P203" s="17">
        <f>0.5*(-(Wellpath!$K204-Wellpath!$K203)*SIN(Wellpath!$L203))</f>
        <v>0</v>
      </c>
      <c r="Q203" s="17">
        <f>-0.5*((Wellpath!$K204-Wellpath!$K203)*SIN(Wellpath!$L203)*SIN(Wellpath!$M203))</f>
        <v>0</v>
      </c>
      <c r="R203" s="17">
        <f>0.5*((Wellpath!$K204-Wellpath!$K203)*SIN(Wellpath!$L203)*COS(Wellpath!$M203))</f>
        <v>0</v>
      </c>
      <c r="S203" s="17">
        <v>0</v>
      </c>
      <c r="AA203" s="10"/>
      <c r="AB203" s="10"/>
      <c r="AC203" s="10"/>
      <c r="AD203" s="10"/>
      <c r="AE203" s="10"/>
      <c r="AF203" s="10"/>
      <c r="AG203" s="10"/>
      <c r="AH203" s="10"/>
      <c r="AI203" s="10"/>
      <c r="AK203" s="24"/>
      <c r="AL203" s="24"/>
      <c r="AM203" s="24"/>
      <c r="AN203" s="24"/>
      <c r="AO203" s="24"/>
      <c r="AP203" s="24"/>
    </row>
    <row r="204" spans="1:42" x14ac:dyDescent="0.25">
      <c r="A204" s="26">
        <f>Wellpath!E204</f>
        <v>0</v>
      </c>
      <c r="B204" s="17">
        <f>0.5*(SIN(Wellpath!$L203)*COS(Wellpath!$M203)+SIN(Wellpath!$L204)*COS(Wellpath!$M204))</f>
        <v>0</v>
      </c>
      <c r="C204" s="17">
        <f>0.5*(SIN(Wellpath!$L203)*SIN(Wellpath!$M203)+SIN(Wellpath!$L204)*SIN(Wellpath!$M204))</f>
        <v>0</v>
      </c>
      <c r="D204" s="17">
        <f>0.5*(COS(Wellpath!$L203)+COS(Wellpath!$L204))</f>
        <v>1</v>
      </c>
      <c r="E204" s="17">
        <f>0.5*((Wellpath!$K204-Wellpath!$K203)*COS(Wellpath!$L204)*COS(Wellpath!$M204))</f>
        <v>0</v>
      </c>
      <c r="F204" s="17">
        <f>0.5*((Wellpath!$K204-Wellpath!$K203)*COS(Wellpath!$L204)*SIN(Wellpath!$M204))</f>
        <v>0</v>
      </c>
      <c r="G204" s="17">
        <f>0.5*(-(Wellpath!$K204-Wellpath!$K203)*SIN(Wellpath!$L204))</f>
        <v>0</v>
      </c>
      <c r="H204" s="17">
        <f>-0.5*((Wellpath!$K204-Wellpath!$K203)*SIN(Wellpath!$L204)*SIN(Wellpath!$M204))</f>
        <v>0</v>
      </c>
      <c r="I204" s="17">
        <f>0.5*((Wellpath!$K204-Wellpath!$K203)*SIN(Wellpath!$L204)*COS(Wellpath!$M204))</f>
        <v>0</v>
      </c>
      <c r="J204" s="17">
        <v>0</v>
      </c>
      <c r="K204" s="17">
        <f t="shared" si="12"/>
        <v>0</v>
      </c>
      <c r="L204" s="17">
        <f t="shared" si="13"/>
        <v>0</v>
      </c>
      <c r="M204" s="17">
        <f t="shared" si="14"/>
        <v>-1</v>
      </c>
      <c r="N204" s="17">
        <f>0.5*((Wellpath!$K205-Wellpath!$K204)*COS(Wellpath!$L204)*COS(Wellpath!$M204))</f>
        <v>0</v>
      </c>
      <c r="O204" s="17">
        <f>0.5*((Wellpath!$K205-Wellpath!$K204)*COS(Wellpath!$L204)*SIN(Wellpath!$M204))</f>
        <v>0</v>
      </c>
      <c r="P204" s="17">
        <f>0.5*(-(Wellpath!$K205-Wellpath!$K204)*SIN(Wellpath!$L204))</f>
        <v>0</v>
      </c>
      <c r="Q204" s="17">
        <f>-0.5*((Wellpath!$K205-Wellpath!$K204)*SIN(Wellpath!$L204)*SIN(Wellpath!$M204))</f>
        <v>0</v>
      </c>
      <c r="R204" s="17">
        <f>0.5*((Wellpath!$K205-Wellpath!$K204)*SIN(Wellpath!$L204)*COS(Wellpath!$M204))</f>
        <v>0</v>
      </c>
      <c r="S204" s="17">
        <v>0</v>
      </c>
      <c r="AA204" s="10"/>
      <c r="AB204" s="10"/>
      <c r="AC204" s="10"/>
      <c r="AD204" s="10"/>
      <c r="AE204" s="10"/>
      <c r="AF204" s="10"/>
      <c r="AG204" s="10"/>
      <c r="AH204" s="10"/>
      <c r="AI204" s="10"/>
      <c r="AK204" s="24"/>
      <c r="AL204" s="24"/>
      <c r="AM204" s="24"/>
      <c r="AN204" s="24"/>
      <c r="AO204" s="24"/>
      <c r="AP204" s="24"/>
    </row>
    <row r="205" spans="1:42" x14ac:dyDescent="0.25">
      <c r="A205" s="26">
        <f>Wellpath!E205</f>
        <v>0</v>
      </c>
      <c r="B205" s="17">
        <f>0.5*(SIN(Wellpath!$L204)*COS(Wellpath!$M204)+SIN(Wellpath!$L205)*COS(Wellpath!$M205))</f>
        <v>0</v>
      </c>
      <c r="C205" s="17">
        <f>0.5*(SIN(Wellpath!$L204)*SIN(Wellpath!$M204)+SIN(Wellpath!$L205)*SIN(Wellpath!$M205))</f>
        <v>0</v>
      </c>
      <c r="D205" s="17">
        <f>0.5*(COS(Wellpath!$L204)+COS(Wellpath!$L205))</f>
        <v>1</v>
      </c>
      <c r="E205" s="17">
        <f>0.5*((Wellpath!$K205-Wellpath!$K204)*COS(Wellpath!$L205)*COS(Wellpath!$M205))</f>
        <v>0</v>
      </c>
      <c r="F205" s="17">
        <f>0.5*((Wellpath!$K205-Wellpath!$K204)*COS(Wellpath!$L205)*SIN(Wellpath!$M205))</f>
        <v>0</v>
      </c>
      <c r="G205" s="17">
        <f>0.5*(-(Wellpath!$K205-Wellpath!$K204)*SIN(Wellpath!$L205))</f>
        <v>0</v>
      </c>
      <c r="H205" s="17">
        <f>-0.5*((Wellpath!$K205-Wellpath!$K204)*SIN(Wellpath!$L205)*SIN(Wellpath!$M205))</f>
        <v>0</v>
      </c>
      <c r="I205" s="17">
        <f>0.5*((Wellpath!$K205-Wellpath!$K204)*SIN(Wellpath!$L205)*COS(Wellpath!$M205))</f>
        <v>0</v>
      </c>
      <c r="J205" s="17">
        <v>0</v>
      </c>
      <c r="K205" s="17">
        <f t="shared" si="12"/>
        <v>0</v>
      </c>
      <c r="L205" s="17">
        <f t="shared" si="13"/>
        <v>0</v>
      </c>
      <c r="M205" s="17">
        <f t="shared" si="14"/>
        <v>-1</v>
      </c>
      <c r="N205" s="17">
        <f>0.5*((Wellpath!$K206-Wellpath!$K205)*COS(Wellpath!$L205)*COS(Wellpath!$M205))</f>
        <v>0</v>
      </c>
      <c r="O205" s="17">
        <f>0.5*((Wellpath!$K206-Wellpath!$K205)*COS(Wellpath!$L205)*SIN(Wellpath!$M205))</f>
        <v>0</v>
      </c>
      <c r="P205" s="17">
        <f>0.5*(-(Wellpath!$K206-Wellpath!$K205)*SIN(Wellpath!$L205))</f>
        <v>0</v>
      </c>
      <c r="Q205" s="17">
        <f>-0.5*((Wellpath!$K206-Wellpath!$K205)*SIN(Wellpath!$L205)*SIN(Wellpath!$M205))</f>
        <v>0</v>
      </c>
      <c r="R205" s="17">
        <f>0.5*((Wellpath!$K206-Wellpath!$K205)*SIN(Wellpath!$L205)*COS(Wellpath!$M205))</f>
        <v>0</v>
      </c>
      <c r="S205" s="17">
        <v>0</v>
      </c>
      <c r="AA205" s="10"/>
      <c r="AB205" s="10"/>
      <c r="AC205" s="10"/>
      <c r="AD205" s="10"/>
      <c r="AE205" s="10"/>
      <c r="AF205" s="10"/>
      <c r="AG205" s="10"/>
      <c r="AH205" s="10"/>
      <c r="AI205" s="10"/>
      <c r="AK205" s="24"/>
      <c r="AL205" s="24"/>
      <c r="AM205" s="24"/>
      <c r="AN205" s="24"/>
      <c r="AO205" s="24"/>
      <c r="AP205" s="24"/>
    </row>
    <row r="206" spans="1:42" x14ac:dyDescent="0.25">
      <c r="A206" s="26">
        <f>Wellpath!E206</f>
        <v>0</v>
      </c>
      <c r="B206" s="17">
        <f>0.5*(SIN(Wellpath!$L205)*COS(Wellpath!$M205)+SIN(Wellpath!$L206)*COS(Wellpath!$M206))</f>
        <v>0</v>
      </c>
      <c r="C206" s="17">
        <f>0.5*(SIN(Wellpath!$L205)*SIN(Wellpath!$M205)+SIN(Wellpath!$L206)*SIN(Wellpath!$M206))</f>
        <v>0</v>
      </c>
      <c r="D206" s="17">
        <f>0.5*(COS(Wellpath!$L205)+COS(Wellpath!$L206))</f>
        <v>1</v>
      </c>
      <c r="E206" s="17">
        <f>0.5*((Wellpath!$K206-Wellpath!$K205)*COS(Wellpath!$L206)*COS(Wellpath!$M206))</f>
        <v>0</v>
      </c>
      <c r="F206" s="17">
        <f>0.5*((Wellpath!$K206-Wellpath!$K205)*COS(Wellpath!$L206)*SIN(Wellpath!$M206))</f>
        <v>0</v>
      </c>
      <c r="G206" s="17">
        <f>0.5*(-(Wellpath!$K206-Wellpath!$K205)*SIN(Wellpath!$L206))</f>
        <v>0</v>
      </c>
      <c r="H206" s="17">
        <f>-0.5*((Wellpath!$K206-Wellpath!$K205)*SIN(Wellpath!$L206)*SIN(Wellpath!$M206))</f>
        <v>0</v>
      </c>
      <c r="I206" s="17">
        <f>0.5*((Wellpath!$K206-Wellpath!$K205)*SIN(Wellpath!$L206)*COS(Wellpath!$M206))</f>
        <v>0</v>
      </c>
      <c r="J206" s="17">
        <v>0</v>
      </c>
      <c r="K206" s="17">
        <f t="shared" si="12"/>
        <v>0</v>
      </c>
      <c r="L206" s="17">
        <f t="shared" si="13"/>
        <v>0</v>
      </c>
      <c r="M206" s="17">
        <f t="shared" si="14"/>
        <v>-1</v>
      </c>
      <c r="N206" s="17">
        <f>0.5*((Wellpath!$K207-Wellpath!$K206)*COS(Wellpath!$L206)*COS(Wellpath!$M206))</f>
        <v>0</v>
      </c>
      <c r="O206" s="17">
        <f>0.5*((Wellpath!$K207-Wellpath!$K206)*COS(Wellpath!$L206)*SIN(Wellpath!$M206))</f>
        <v>0</v>
      </c>
      <c r="P206" s="17">
        <f>0.5*(-(Wellpath!$K207-Wellpath!$K206)*SIN(Wellpath!$L206))</f>
        <v>0</v>
      </c>
      <c r="Q206" s="17">
        <f>-0.5*((Wellpath!$K207-Wellpath!$K206)*SIN(Wellpath!$L206)*SIN(Wellpath!$M206))</f>
        <v>0</v>
      </c>
      <c r="R206" s="17">
        <f>0.5*((Wellpath!$K207-Wellpath!$K206)*SIN(Wellpath!$L206)*COS(Wellpath!$M206))</f>
        <v>0</v>
      </c>
      <c r="S206" s="17">
        <v>0</v>
      </c>
      <c r="AA206" s="10"/>
      <c r="AB206" s="10"/>
      <c r="AC206" s="10"/>
      <c r="AD206" s="10"/>
      <c r="AE206" s="10"/>
      <c r="AF206" s="10"/>
      <c r="AG206" s="10"/>
      <c r="AH206" s="10"/>
      <c r="AI206" s="10"/>
      <c r="AK206" s="24"/>
      <c r="AL206" s="24"/>
      <c r="AM206" s="24"/>
      <c r="AN206" s="24"/>
      <c r="AO206" s="24"/>
      <c r="AP206" s="24"/>
    </row>
    <row r="207" spans="1:42" x14ac:dyDescent="0.25">
      <c r="A207" s="26">
        <f>Wellpath!E207</f>
        <v>0</v>
      </c>
      <c r="B207" s="17">
        <f>0.5*(SIN(Wellpath!$L206)*COS(Wellpath!$M206)+SIN(Wellpath!$L207)*COS(Wellpath!$M207))</f>
        <v>0</v>
      </c>
      <c r="C207" s="17">
        <f>0.5*(SIN(Wellpath!$L206)*SIN(Wellpath!$M206)+SIN(Wellpath!$L207)*SIN(Wellpath!$M207))</f>
        <v>0</v>
      </c>
      <c r="D207" s="17">
        <f>0.5*(COS(Wellpath!$L206)+COS(Wellpath!$L207))</f>
        <v>1</v>
      </c>
      <c r="E207" s="17">
        <f>0.5*((Wellpath!$K207-Wellpath!$K206)*COS(Wellpath!$L207)*COS(Wellpath!$M207))</f>
        <v>0</v>
      </c>
      <c r="F207" s="17">
        <f>0.5*((Wellpath!$K207-Wellpath!$K206)*COS(Wellpath!$L207)*SIN(Wellpath!$M207))</f>
        <v>0</v>
      </c>
      <c r="G207" s="17">
        <f>0.5*(-(Wellpath!$K207-Wellpath!$K206)*SIN(Wellpath!$L207))</f>
        <v>0</v>
      </c>
      <c r="H207" s="17">
        <f>-0.5*((Wellpath!$K207-Wellpath!$K206)*SIN(Wellpath!$L207)*SIN(Wellpath!$M207))</f>
        <v>0</v>
      </c>
      <c r="I207" s="17">
        <f>0.5*((Wellpath!$K207-Wellpath!$K206)*SIN(Wellpath!$L207)*COS(Wellpath!$M207))</f>
        <v>0</v>
      </c>
      <c r="J207" s="17">
        <v>0</v>
      </c>
      <c r="K207" s="17">
        <f t="shared" si="12"/>
        <v>0</v>
      </c>
      <c r="L207" s="17">
        <f t="shared" si="13"/>
        <v>0</v>
      </c>
      <c r="M207" s="17">
        <f t="shared" si="14"/>
        <v>-1</v>
      </c>
      <c r="N207" s="17">
        <f>0.5*((Wellpath!$K208-Wellpath!$K207)*COS(Wellpath!$L207)*COS(Wellpath!$M207))</f>
        <v>0</v>
      </c>
      <c r="O207" s="17">
        <f>0.5*((Wellpath!$K208-Wellpath!$K207)*COS(Wellpath!$L207)*SIN(Wellpath!$M207))</f>
        <v>0</v>
      </c>
      <c r="P207" s="17">
        <f>0.5*(-(Wellpath!$K208-Wellpath!$K207)*SIN(Wellpath!$L207))</f>
        <v>0</v>
      </c>
      <c r="Q207" s="17">
        <f>-0.5*((Wellpath!$K208-Wellpath!$K207)*SIN(Wellpath!$L207)*SIN(Wellpath!$M207))</f>
        <v>0</v>
      </c>
      <c r="R207" s="17">
        <f>0.5*((Wellpath!$K208-Wellpath!$K207)*SIN(Wellpath!$L207)*COS(Wellpath!$M207))</f>
        <v>0</v>
      </c>
      <c r="S207" s="17">
        <v>0</v>
      </c>
      <c r="AA207" s="10"/>
      <c r="AB207" s="10"/>
      <c r="AC207" s="10"/>
      <c r="AD207" s="10"/>
      <c r="AE207" s="10"/>
      <c r="AF207" s="10"/>
      <c r="AG207" s="10"/>
      <c r="AH207" s="10"/>
      <c r="AI207" s="10"/>
      <c r="AK207" s="24"/>
      <c r="AL207" s="24"/>
      <c r="AM207" s="24"/>
      <c r="AN207" s="24"/>
      <c r="AO207" s="24"/>
      <c r="AP207" s="24"/>
    </row>
    <row r="208" spans="1:42" x14ac:dyDescent="0.25">
      <c r="A208" s="26">
        <f>Wellpath!E208</f>
        <v>0</v>
      </c>
      <c r="B208" s="17">
        <f>0.5*(SIN(Wellpath!$L207)*COS(Wellpath!$M207)+SIN(Wellpath!$L208)*COS(Wellpath!$M208))</f>
        <v>0</v>
      </c>
      <c r="C208" s="17">
        <f>0.5*(SIN(Wellpath!$L207)*SIN(Wellpath!$M207)+SIN(Wellpath!$L208)*SIN(Wellpath!$M208))</f>
        <v>0</v>
      </c>
      <c r="D208" s="17">
        <f>0.5*(COS(Wellpath!$L207)+COS(Wellpath!$L208))</f>
        <v>1</v>
      </c>
      <c r="E208" s="17">
        <f>0.5*((Wellpath!$K208-Wellpath!$K207)*COS(Wellpath!$L208)*COS(Wellpath!$M208))</f>
        <v>0</v>
      </c>
      <c r="F208" s="17">
        <f>0.5*((Wellpath!$K208-Wellpath!$K207)*COS(Wellpath!$L208)*SIN(Wellpath!$M208))</f>
        <v>0</v>
      </c>
      <c r="G208" s="17">
        <f>0.5*(-(Wellpath!$K208-Wellpath!$K207)*SIN(Wellpath!$L208))</f>
        <v>0</v>
      </c>
      <c r="H208" s="17">
        <f>-0.5*((Wellpath!$K208-Wellpath!$K207)*SIN(Wellpath!$L208)*SIN(Wellpath!$M208))</f>
        <v>0</v>
      </c>
      <c r="I208" s="17">
        <f>0.5*((Wellpath!$K208-Wellpath!$K207)*SIN(Wellpath!$L208)*COS(Wellpath!$M208))</f>
        <v>0</v>
      </c>
      <c r="J208" s="17">
        <v>0</v>
      </c>
      <c r="K208" s="17">
        <f t="shared" si="12"/>
        <v>0</v>
      </c>
      <c r="L208" s="17">
        <f t="shared" si="13"/>
        <v>0</v>
      </c>
      <c r="M208" s="17">
        <f t="shared" si="14"/>
        <v>-1</v>
      </c>
      <c r="N208" s="17">
        <f>0.5*((Wellpath!$K209-Wellpath!$K208)*COS(Wellpath!$L208)*COS(Wellpath!$M208))</f>
        <v>0</v>
      </c>
      <c r="O208" s="17">
        <f>0.5*((Wellpath!$K209-Wellpath!$K208)*COS(Wellpath!$L208)*SIN(Wellpath!$M208))</f>
        <v>0</v>
      </c>
      <c r="P208" s="17">
        <f>0.5*(-(Wellpath!$K209-Wellpath!$K208)*SIN(Wellpath!$L208))</f>
        <v>0</v>
      </c>
      <c r="Q208" s="17">
        <f>-0.5*((Wellpath!$K209-Wellpath!$K208)*SIN(Wellpath!$L208)*SIN(Wellpath!$M208))</f>
        <v>0</v>
      </c>
      <c r="R208" s="17">
        <f>0.5*((Wellpath!$K209-Wellpath!$K208)*SIN(Wellpath!$L208)*COS(Wellpath!$M208))</f>
        <v>0</v>
      </c>
      <c r="S208" s="17">
        <v>0</v>
      </c>
      <c r="AA208" s="10"/>
      <c r="AB208" s="10"/>
      <c r="AC208" s="10"/>
      <c r="AD208" s="10"/>
      <c r="AE208" s="10"/>
      <c r="AF208" s="10"/>
      <c r="AG208" s="10"/>
      <c r="AH208" s="10"/>
      <c r="AI208" s="10"/>
      <c r="AK208" s="24"/>
      <c r="AL208" s="24"/>
      <c r="AM208" s="24"/>
      <c r="AN208" s="24"/>
      <c r="AO208" s="24"/>
      <c r="AP208" s="24"/>
    </row>
    <row r="209" spans="1:42" x14ac:dyDescent="0.25">
      <c r="A209" s="26">
        <f>Wellpath!E209</f>
        <v>0</v>
      </c>
      <c r="B209" s="17">
        <f>0.5*(SIN(Wellpath!$L208)*COS(Wellpath!$M208)+SIN(Wellpath!$L209)*COS(Wellpath!$M209))</f>
        <v>0</v>
      </c>
      <c r="C209" s="17">
        <f>0.5*(SIN(Wellpath!$L208)*SIN(Wellpath!$M208)+SIN(Wellpath!$L209)*SIN(Wellpath!$M209))</f>
        <v>0</v>
      </c>
      <c r="D209" s="17">
        <f>0.5*(COS(Wellpath!$L208)+COS(Wellpath!$L209))</f>
        <v>1</v>
      </c>
      <c r="E209" s="17">
        <f>0.5*((Wellpath!$K209-Wellpath!$K208)*COS(Wellpath!$L209)*COS(Wellpath!$M209))</f>
        <v>0</v>
      </c>
      <c r="F209" s="17">
        <f>0.5*((Wellpath!$K209-Wellpath!$K208)*COS(Wellpath!$L209)*SIN(Wellpath!$M209))</f>
        <v>0</v>
      </c>
      <c r="G209" s="17">
        <f>0.5*(-(Wellpath!$K209-Wellpath!$K208)*SIN(Wellpath!$L209))</f>
        <v>0</v>
      </c>
      <c r="H209" s="17">
        <f>-0.5*((Wellpath!$K209-Wellpath!$K208)*SIN(Wellpath!$L209)*SIN(Wellpath!$M209))</f>
        <v>0</v>
      </c>
      <c r="I209" s="17">
        <f>0.5*((Wellpath!$K209-Wellpath!$K208)*SIN(Wellpath!$L209)*COS(Wellpath!$M209))</f>
        <v>0</v>
      </c>
      <c r="J209" s="17">
        <v>0</v>
      </c>
      <c r="K209" s="17">
        <f t="shared" si="12"/>
        <v>0</v>
      </c>
      <c r="L209" s="17">
        <f t="shared" si="13"/>
        <v>0</v>
      </c>
      <c r="M209" s="17">
        <f t="shared" si="14"/>
        <v>-1</v>
      </c>
      <c r="N209" s="17">
        <f>0.5*((Wellpath!$K210-Wellpath!$K209)*COS(Wellpath!$L209)*COS(Wellpath!$M209))</f>
        <v>0</v>
      </c>
      <c r="O209" s="17">
        <f>0.5*((Wellpath!$K210-Wellpath!$K209)*COS(Wellpath!$L209)*SIN(Wellpath!$M209))</f>
        <v>0</v>
      </c>
      <c r="P209" s="17">
        <f>0.5*(-(Wellpath!$K210-Wellpath!$K209)*SIN(Wellpath!$L209))</f>
        <v>0</v>
      </c>
      <c r="Q209" s="17">
        <f>-0.5*((Wellpath!$K210-Wellpath!$K209)*SIN(Wellpath!$L209)*SIN(Wellpath!$M209))</f>
        <v>0</v>
      </c>
      <c r="R209" s="17">
        <f>0.5*((Wellpath!$K210-Wellpath!$K209)*SIN(Wellpath!$L209)*COS(Wellpath!$M209))</f>
        <v>0</v>
      </c>
      <c r="S209" s="17">
        <v>0</v>
      </c>
      <c r="AA209" s="10"/>
      <c r="AB209" s="10"/>
      <c r="AC209" s="10"/>
      <c r="AD209" s="10"/>
      <c r="AE209" s="10"/>
      <c r="AF209" s="10"/>
      <c r="AG209" s="10"/>
      <c r="AH209" s="10"/>
      <c r="AI209" s="10"/>
      <c r="AK209" s="24"/>
      <c r="AL209" s="24"/>
      <c r="AM209" s="24"/>
      <c r="AN209" s="24"/>
      <c r="AO209" s="24"/>
      <c r="AP209" s="24"/>
    </row>
    <row r="210" spans="1:42" x14ac:dyDescent="0.25">
      <c r="A210" s="26">
        <f>Wellpath!E210</f>
        <v>0</v>
      </c>
      <c r="B210" s="17">
        <f>0.5*(SIN(Wellpath!$L209)*COS(Wellpath!$M209)+SIN(Wellpath!$L210)*COS(Wellpath!$M210))</f>
        <v>0</v>
      </c>
      <c r="C210" s="17">
        <f>0.5*(SIN(Wellpath!$L209)*SIN(Wellpath!$M209)+SIN(Wellpath!$L210)*SIN(Wellpath!$M210))</f>
        <v>0</v>
      </c>
      <c r="D210" s="17">
        <f>0.5*(COS(Wellpath!$L209)+COS(Wellpath!$L210))</f>
        <v>1</v>
      </c>
      <c r="E210" s="17">
        <f>0.5*((Wellpath!$K210-Wellpath!$K209)*COS(Wellpath!$L210)*COS(Wellpath!$M210))</f>
        <v>0</v>
      </c>
      <c r="F210" s="17">
        <f>0.5*((Wellpath!$K210-Wellpath!$K209)*COS(Wellpath!$L210)*SIN(Wellpath!$M210))</f>
        <v>0</v>
      </c>
      <c r="G210" s="17">
        <f>0.5*(-(Wellpath!$K210-Wellpath!$K209)*SIN(Wellpath!$L210))</f>
        <v>0</v>
      </c>
      <c r="H210" s="17">
        <f>-0.5*((Wellpath!$K210-Wellpath!$K209)*SIN(Wellpath!$L210)*SIN(Wellpath!$M210))</f>
        <v>0</v>
      </c>
      <c r="I210" s="17">
        <f>0.5*((Wellpath!$K210-Wellpath!$K209)*SIN(Wellpath!$L210)*COS(Wellpath!$M210))</f>
        <v>0</v>
      </c>
      <c r="J210" s="17">
        <v>0</v>
      </c>
      <c r="K210" s="17">
        <f t="shared" si="12"/>
        <v>0</v>
      </c>
      <c r="L210" s="17">
        <f t="shared" si="13"/>
        <v>0</v>
      </c>
      <c r="M210" s="17">
        <f t="shared" si="14"/>
        <v>-1</v>
      </c>
      <c r="N210" s="17">
        <f>0.5*((Wellpath!$K211-Wellpath!$K210)*COS(Wellpath!$L210)*COS(Wellpath!$M210))</f>
        <v>0</v>
      </c>
      <c r="O210" s="17">
        <f>0.5*((Wellpath!$K211-Wellpath!$K210)*COS(Wellpath!$L210)*SIN(Wellpath!$M210))</f>
        <v>0</v>
      </c>
      <c r="P210" s="17">
        <f>0.5*(-(Wellpath!$K211-Wellpath!$K210)*SIN(Wellpath!$L210))</f>
        <v>0</v>
      </c>
      <c r="Q210" s="17">
        <f>-0.5*((Wellpath!$K211-Wellpath!$K210)*SIN(Wellpath!$L210)*SIN(Wellpath!$M210))</f>
        <v>0</v>
      </c>
      <c r="R210" s="17">
        <f>0.5*((Wellpath!$K211-Wellpath!$K210)*SIN(Wellpath!$L210)*COS(Wellpath!$M210))</f>
        <v>0</v>
      </c>
      <c r="S210" s="17">
        <v>0</v>
      </c>
      <c r="AA210" s="10"/>
      <c r="AB210" s="10"/>
      <c r="AC210" s="10"/>
      <c r="AD210" s="10"/>
      <c r="AE210" s="10"/>
      <c r="AF210" s="10"/>
      <c r="AG210" s="10"/>
      <c r="AH210" s="10"/>
      <c r="AI210" s="10"/>
      <c r="AK210" s="24"/>
      <c r="AL210" s="24"/>
      <c r="AM210" s="24"/>
      <c r="AN210" s="24"/>
      <c r="AO210" s="24"/>
      <c r="AP210" s="24"/>
    </row>
    <row r="211" spans="1:42" x14ac:dyDescent="0.25">
      <c r="A211" s="26">
        <f>Wellpath!E211</f>
        <v>0</v>
      </c>
      <c r="B211" s="17">
        <f>0.5*(SIN(Wellpath!$L210)*COS(Wellpath!$M210)+SIN(Wellpath!$L211)*COS(Wellpath!$M211))</f>
        <v>0</v>
      </c>
      <c r="C211" s="17">
        <f>0.5*(SIN(Wellpath!$L210)*SIN(Wellpath!$M210)+SIN(Wellpath!$L211)*SIN(Wellpath!$M211))</f>
        <v>0</v>
      </c>
      <c r="D211" s="17">
        <f>0.5*(COS(Wellpath!$L210)+COS(Wellpath!$L211))</f>
        <v>1</v>
      </c>
      <c r="E211" s="17">
        <f>0.5*((Wellpath!$K211-Wellpath!$K210)*COS(Wellpath!$L211)*COS(Wellpath!$M211))</f>
        <v>0</v>
      </c>
      <c r="F211" s="17">
        <f>0.5*((Wellpath!$K211-Wellpath!$K210)*COS(Wellpath!$L211)*SIN(Wellpath!$M211))</f>
        <v>0</v>
      </c>
      <c r="G211" s="17">
        <f>0.5*(-(Wellpath!$K211-Wellpath!$K210)*SIN(Wellpath!$L211))</f>
        <v>0</v>
      </c>
      <c r="H211" s="17">
        <f>-0.5*((Wellpath!$K211-Wellpath!$K210)*SIN(Wellpath!$L211)*SIN(Wellpath!$M211))</f>
        <v>0</v>
      </c>
      <c r="I211" s="17">
        <f>0.5*((Wellpath!$K211-Wellpath!$K210)*SIN(Wellpath!$L211)*COS(Wellpath!$M211))</f>
        <v>0</v>
      </c>
      <c r="J211" s="17">
        <v>0</v>
      </c>
      <c r="K211" s="17">
        <f t="shared" si="12"/>
        <v>0</v>
      </c>
      <c r="L211" s="17">
        <f t="shared" si="13"/>
        <v>0</v>
      </c>
      <c r="M211" s="17">
        <f t="shared" si="14"/>
        <v>-1</v>
      </c>
      <c r="N211" s="17">
        <f>0.5*((Wellpath!$K212-Wellpath!$K211)*COS(Wellpath!$L211)*COS(Wellpath!$M211))</f>
        <v>0</v>
      </c>
      <c r="O211" s="17">
        <f>0.5*((Wellpath!$K212-Wellpath!$K211)*COS(Wellpath!$L211)*SIN(Wellpath!$M211))</f>
        <v>0</v>
      </c>
      <c r="P211" s="17">
        <f>0.5*(-(Wellpath!$K212-Wellpath!$K211)*SIN(Wellpath!$L211))</f>
        <v>0</v>
      </c>
      <c r="Q211" s="17">
        <f>-0.5*((Wellpath!$K212-Wellpath!$K211)*SIN(Wellpath!$L211)*SIN(Wellpath!$M211))</f>
        <v>0</v>
      </c>
      <c r="R211" s="17">
        <f>0.5*((Wellpath!$K212-Wellpath!$K211)*SIN(Wellpath!$L211)*COS(Wellpath!$M211))</f>
        <v>0</v>
      </c>
      <c r="S211" s="17">
        <v>0</v>
      </c>
      <c r="AA211" s="10"/>
      <c r="AB211" s="10"/>
      <c r="AC211" s="10"/>
      <c r="AD211" s="10"/>
      <c r="AE211" s="10"/>
      <c r="AF211" s="10"/>
      <c r="AG211" s="10"/>
      <c r="AH211" s="10"/>
      <c r="AI211" s="10"/>
      <c r="AK211" s="24"/>
      <c r="AL211" s="24"/>
      <c r="AM211" s="24"/>
      <c r="AN211" s="24"/>
      <c r="AO211" s="24"/>
      <c r="AP211" s="24"/>
    </row>
    <row r="212" spans="1:42" x14ac:dyDescent="0.25">
      <c r="A212" s="26">
        <f>Wellpath!E212</f>
        <v>0</v>
      </c>
      <c r="B212" s="17">
        <f>0.5*(SIN(Wellpath!$L211)*COS(Wellpath!$M211)+SIN(Wellpath!$L212)*COS(Wellpath!$M212))</f>
        <v>0</v>
      </c>
      <c r="C212" s="17">
        <f>0.5*(SIN(Wellpath!$L211)*SIN(Wellpath!$M211)+SIN(Wellpath!$L212)*SIN(Wellpath!$M212))</f>
        <v>0</v>
      </c>
      <c r="D212" s="17">
        <f>0.5*(COS(Wellpath!$L211)+COS(Wellpath!$L212))</f>
        <v>1</v>
      </c>
      <c r="E212" s="17">
        <f>0.5*((Wellpath!$K212-Wellpath!$K211)*COS(Wellpath!$L212)*COS(Wellpath!$M212))</f>
        <v>0</v>
      </c>
      <c r="F212" s="17">
        <f>0.5*((Wellpath!$K212-Wellpath!$K211)*COS(Wellpath!$L212)*SIN(Wellpath!$M212))</f>
        <v>0</v>
      </c>
      <c r="G212" s="17">
        <f>0.5*(-(Wellpath!$K212-Wellpath!$K211)*SIN(Wellpath!$L212))</f>
        <v>0</v>
      </c>
      <c r="H212" s="17">
        <f>-0.5*((Wellpath!$K212-Wellpath!$K211)*SIN(Wellpath!$L212)*SIN(Wellpath!$M212))</f>
        <v>0</v>
      </c>
      <c r="I212" s="17">
        <f>0.5*((Wellpath!$K212-Wellpath!$K211)*SIN(Wellpath!$L212)*COS(Wellpath!$M212))</f>
        <v>0</v>
      </c>
      <c r="J212" s="17">
        <v>0</v>
      </c>
      <c r="K212" s="17">
        <f t="shared" si="12"/>
        <v>0</v>
      </c>
      <c r="L212" s="17">
        <f t="shared" si="13"/>
        <v>0</v>
      </c>
      <c r="M212" s="17">
        <f t="shared" si="14"/>
        <v>-1</v>
      </c>
      <c r="N212" s="17">
        <f>0.5*((Wellpath!$K213-Wellpath!$K212)*COS(Wellpath!$L212)*COS(Wellpath!$M212))</f>
        <v>0</v>
      </c>
      <c r="O212" s="17">
        <f>0.5*((Wellpath!$K213-Wellpath!$K212)*COS(Wellpath!$L212)*SIN(Wellpath!$M212))</f>
        <v>0</v>
      </c>
      <c r="P212" s="17">
        <f>0.5*(-(Wellpath!$K213-Wellpath!$K212)*SIN(Wellpath!$L212))</f>
        <v>0</v>
      </c>
      <c r="Q212" s="17">
        <f>-0.5*((Wellpath!$K213-Wellpath!$K212)*SIN(Wellpath!$L212)*SIN(Wellpath!$M212))</f>
        <v>0</v>
      </c>
      <c r="R212" s="17">
        <f>0.5*((Wellpath!$K213-Wellpath!$K212)*SIN(Wellpath!$L212)*COS(Wellpath!$M212))</f>
        <v>0</v>
      </c>
      <c r="S212" s="17">
        <v>0</v>
      </c>
      <c r="AA212" s="10"/>
      <c r="AB212" s="10"/>
      <c r="AC212" s="10"/>
      <c r="AD212" s="10"/>
      <c r="AE212" s="10"/>
      <c r="AF212" s="10"/>
      <c r="AG212" s="10"/>
      <c r="AH212" s="10"/>
      <c r="AI212" s="10"/>
      <c r="AK212" s="24"/>
      <c r="AL212" s="24"/>
      <c r="AM212" s="24"/>
      <c r="AN212" s="24"/>
      <c r="AO212" s="24"/>
      <c r="AP212" s="24"/>
    </row>
    <row r="213" spans="1:42" x14ac:dyDescent="0.25">
      <c r="A213" s="26">
        <f>Wellpath!E213</f>
        <v>0</v>
      </c>
      <c r="B213" s="17">
        <f>0.5*(SIN(Wellpath!$L212)*COS(Wellpath!$M212)+SIN(Wellpath!$L213)*COS(Wellpath!$M213))</f>
        <v>0</v>
      </c>
      <c r="C213" s="17">
        <f>0.5*(SIN(Wellpath!$L212)*SIN(Wellpath!$M212)+SIN(Wellpath!$L213)*SIN(Wellpath!$M213))</f>
        <v>0</v>
      </c>
      <c r="D213" s="17">
        <f>0.5*(COS(Wellpath!$L212)+COS(Wellpath!$L213))</f>
        <v>1</v>
      </c>
      <c r="E213" s="17">
        <f>0.5*((Wellpath!$K213-Wellpath!$K212)*COS(Wellpath!$L213)*COS(Wellpath!$M213))</f>
        <v>0</v>
      </c>
      <c r="F213" s="17">
        <f>0.5*((Wellpath!$K213-Wellpath!$K212)*COS(Wellpath!$L213)*SIN(Wellpath!$M213))</f>
        <v>0</v>
      </c>
      <c r="G213" s="17">
        <f>0.5*(-(Wellpath!$K213-Wellpath!$K212)*SIN(Wellpath!$L213))</f>
        <v>0</v>
      </c>
      <c r="H213" s="17">
        <f>-0.5*((Wellpath!$K213-Wellpath!$K212)*SIN(Wellpath!$L213)*SIN(Wellpath!$M213))</f>
        <v>0</v>
      </c>
      <c r="I213" s="17">
        <f>0.5*((Wellpath!$K213-Wellpath!$K212)*SIN(Wellpath!$L213)*COS(Wellpath!$M213))</f>
        <v>0</v>
      </c>
      <c r="J213" s="17">
        <v>0</v>
      </c>
      <c r="K213" s="17">
        <f t="shared" si="12"/>
        <v>0</v>
      </c>
      <c r="L213" s="17">
        <f t="shared" si="13"/>
        <v>0</v>
      </c>
      <c r="M213" s="17">
        <f t="shared" si="14"/>
        <v>-1</v>
      </c>
      <c r="N213" s="17">
        <f>0.5*((Wellpath!$K214-Wellpath!$K213)*COS(Wellpath!$L213)*COS(Wellpath!$M213))</f>
        <v>0</v>
      </c>
      <c r="O213" s="17">
        <f>0.5*((Wellpath!$K214-Wellpath!$K213)*COS(Wellpath!$L213)*SIN(Wellpath!$M213))</f>
        <v>0</v>
      </c>
      <c r="P213" s="17">
        <f>0.5*(-(Wellpath!$K214-Wellpath!$K213)*SIN(Wellpath!$L213))</f>
        <v>0</v>
      </c>
      <c r="Q213" s="17">
        <f>-0.5*((Wellpath!$K214-Wellpath!$K213)*SIN(Wellpath!$L213)*SIN(Wellpath!$M213))</f>
        <v>0</v>
      </c>
      <c r="R213" s="17">
        <f>0.5*((Wellpath!$K214-Wellpath!$K213)*SIN(Wellpath!$L213)*COS(Wellpath!$M213))</f>
        <v>0</v>
      </c>
      <c r="S213" s="17">
        <v>0</v>
      </c>
      <c r="AA213" s="10"/>
      <c r="AB213" s="10"/>
      <c r="AC213" s="10"/>
      <c r="AD213" s="10"/>
      <c r="AE213" s="10"/>
      <c r="AF213" s="10"/>
      <c r="AG213" s="10"/>
      <c r="AH213" s="10"/>
      <c r="AI213" s="10"/>
      <c r="AK213" s="24"/>
      <c r="AL213" s="24"/>
      <c r="AM213" s="24"/>
      <c r="AN213" s="24"/>
      <c r="AO213" s="24"/>
      <c r="AP213" s="24"/>
    </row>
    <row r="214" spans="1:42" x14ac:dyDescent="0.25">
      <c r="A214" s="26">
        <f>Wellpath!E214</f>
        <v>0</v>
      </c>
      <c r="B214" s="17">
        <f>0.5*(SIN(Wellpath!$L213)*COS(Wellpath!$M213)+SIN(Wellpath!$L214)*COS(Wellpath!$M214))</f>
        <v>0</v>
      </c>
      <c r="C214" s="17">
        <f>0.5*(SIN(Wellpath!$L213)*SIN(Wellpath!$M213)+SIN(Wellpath!$L214)*SIN(Wellpath!$M214))</f>
        <v>0</v>
      </c>
      <c r="D214" s="17">
        <f>0.5*(COS(Wellpath!$L213)+COS(Wellpath!$L214))</f>
        <v>1</v>
      </c>
      <c r="E214" s="17">
        <f>0.5*((Wellpath!$K214-Wellpath!$K213)*COS(Wellpath!$L214)*COS(Wellpath!$M214))</f>
        <v>0</v>
      </c>
      <c r="F214" s="17">
        <f>0.5*((Wellpath!$K214-Wellpath!$K213)*COS(Wellpath!$L214)*SIN(Wellpath!$M214))</f>
        <v>0</v>
      </c>
      <c r="G214" s="17">
        <f>0.5*(-(Wellpath!$K214-Wellpath!$K213)*SIN(Wellpath!$L214))</f>
        <v>0</v>
      </c>
      <c r="H214" s="17">
        <f>-0.5*((Wellpath!$K214-Wellpath!$K213)*SIN(Wellpath!$L214)*SIN(Wellpath!$M214))</f>
        <v>0</v>
      </c>
      <c r="I214" s="17">
        <f>0.5*((Wellpath!$K214-Wellpath!$K213)*SIN(Wellpath!$L214)*COS(Wellpath!$M214))</f>
        <v>0</v>
      </c>
      <c r="J214" s="17">
        <v>0</v>
      </c>
      <c r="K214" s="17">
        <f t="shared" si="12"/>
        <v>0</v>
      </c>
      <c r="L214" s="17">
        <f t="shared" si="13"/>
        <v>0</v>
      </c>
      <c r="M214" s="17">
        <f t="shared" si="14"/>
        <v>-1</v>
      </c>
      <c r="N214" s="17">
        <f>0.5*((Wellpath!$K215-Wellpath!$K214)*COS(Wellpath!$L214)*COS(Wellpath!$M214))</f>
        <v>0</v>
      </c>
      <c r="O214" s="17">
        <f>0.5*((Wellpath!$K215-Wellpath!$K214)*COS(Wellpath!$L214)*SIN(Wellpath!$M214))</f>
        <v>0</v>
      </c>
      <c r="P214" s="17">
        <f>0.5*(-(Wellpath!$K215-Wellpath!$K214)*SIN(Wellpath!$L214))</f>
        <v>0</v>
      </c>
      <c r="Q214" s="17">
        <f>-0.5*((Wellpath!$K215-Wellpath!$K214)*SIN(Wellpath!$L214)*SIN(Wellpath!$M214))</f>
        <v>0</v>
      </c>
      <c r="R214" s="17">
        <f>0.5*((Wellpath!$K215-Wellpath!$K214)*SIN(Wellpath!$L214)*COS(Wellpath!$M214))</f>
        <v>0</v>
      </c>
      <c r="S214" s="17">
        <v>0</v>
      </c>
      <c r="AA214" s="10"/>
      <c r="AB214" s="10"/>
      <c r="AC214" s="10"/>
      <c r="AD214" s="10"/>
      <c r="AE214" s="10"/>
      <c r="AF214" s="10"/>
      <c r="AG214" s="10"/>
      <c r="AH214" s="10"/>
      <c r="AI214" s="10"/>
      <c r="AK214" s="24"/>
      <c r="AL214" s="24"/>
      <c r="AM214" s="24"/>
      <c r="AN214" s="24"/>
      <c r="AO214" s="24"/>
      <c r="AP214" s="24"/>
    </row>
    <row r="215" spans="1:42" x14ac:dyDescent="0.25">
      <c r="A215" s="26">
        <f>Wellpath!E215</f>
        <v>0</v>
      </c>
      <c r="B215" s="17">
        <f>0.5*(SIN(Wellpath!$L214)*COS(Wellpath!$M214)+SIN(Wellpath!$L215)*COS(Wellpath!$M215))</f>
        <v>0</v>
      </c>
      <c r="C215" s="17">
        <f>0.5*(SIN(Wellpath!$L214)*SIN(Wellpath!$M214)+SIN(Wellpath!$L215)*SIN(Wellpath!$M215))</f>
        <v>0</v>
      </c>
      <c r="D215" s="17">
        <f>0.5*(COS(Wellpath!$L214)+COS(Wellpath!$L215))</f>
        <v>1</v>
      </c>
      <c r="E215" s="17">
        <f>0.5*((Wellpath!$K215-Wellpath!$K214)*COS(Wellpath!$L215)*COS(Wellpath!$M215))</f>
        <v>0</v>
      </c>
      <c r="F215" s="17">
        <f>0.5*((Wellpath!$K215-Wellpath!$K214)*COS(Wellpath!$L215)*SIN(Wellpath!$M215))</f>
        <v>0</v>
      </c>
      <c r="G215" s="17">
        <f>0.5*(-(Wellpath!$K215-Wellpath!$K214)*SIN(Wellpath!$L215))</f>
        <v>0</v>
      </c>
      <c r="H215" s="17">
        <f>-0.5*((Wellpath!$K215-Wellpath!$K214)*SIN(Wellpath!$L215)*SIN(Wellpath!$M215))</f>
        <v>0</v>
      </c>
      <c r="I215" s="17">
        <f>0.5*((Wellpath!$K215-Wellpath!$K214)*SIN(Wellpath!$L215)*COS(Wellpath!$M215))</f>
        <v>0</v>
      </c>
      <c r="J215" s="17">
        <v>0</v>
      </c>
      <c r="K215" s="17">
        <f t="shared" si="12"/>
        <v>0</v>
      </c>
      <c r="L215" s="17">
        <f t="shared" si="13"/>
        <v>0</v>
      </c>
      <c r="M215" s="17">
        <f t="shared" si="14"/>
        <v>-1</v>
      </c>
      <c r="N215" s="17">
        <f>0.5*((Wellpath!$K216-Wellpath!$K215)*COS(Wellpath!$L215)*COS(Wellpath!$M215))</f>
        <v>0</v>
      </c>
      <c r="O215" s="17">
        <f>0.5*((Wellpath!$K216-Wellpath!$K215)*COS(Wellpath!$L215)*SIN(Wellpath!$M215))</f>
        <v>0</v>
      </c>
      <c r="P215" s="17">
        <f>0.5*(-(Wellpath!$K216-Wellpath!$K215)*SIN(Wellpath!$L215))</f>
        <v>0</v>
      </c>
      <c r="Q215" s="17">
        <f>-0.5*((Wellpath!$K216-Wellpath!$K215)*SIN(Wellpath!$L215)*SIN(Wellpath!$M215))</f>
        <v>0</v>
      </c>
      <c r="R215" s="17">
        <f>0.5*((Wellpath!$K216-Wellpath!$K215)*SIN(Wellpath!$L215)*COS(Wellpath!$M215))</f>
        <v>0</v>
      </c>
      <c r="S215" s="17">
        <v>0</v>
      </c>
      <c r="AA215" s="10"/>
      <c r="AB215" s="10"/>
      <c r="AC215" s="10"/>
      <c r="AD215" s="10"/>
      <c r="AE215" s="10"/>
      <c r="AF215" s="10"/>
      <c r="AG215" s="10"/>
      <c r="AH215" s="10"/>
      <c r="AI215" s="10"/>
      <c r="AK215" s="24"/>
      <c r="AL215" s="24"/>
      <c r="AM215" s="24"/>
      <c r="AN215" s="24"/>
      <c r="AO215" s="24"/>
      <c r="AP215" s="24"/>
    </row>
    <row r="216" spans="1:42" x14ac:dyDescent="0.25">
      <c r="A216" s="26">
        <f>Wellpath!E216</f>
        <v>0</v>
      </c>
      <c r="B216" s="17">
        <f>0.5*(SIN(Wellpath!$L215)*COS(Wellpath!$M215)+SIN(Wellpath!$L216)*COS(Wellpath!$M216))</f>
        <v>0</v>
      </c>
      <c r="C216" s="17">
        <f>0.5*(SIN(Wellpath!$L215)*SIN(Wellpath!$M215)+SIN(Wellpath!$L216)*SIN(Wellpath!$M216))</f>
        <v>0</v>
      </c>
      <c r="D216" s="17">
        <f>0.5*(COS(Wellpath!$L215)+COS(Wellpath!$L216))</f>
        <v>1</v>
      </c>
      <c r="E216" s="17">
        <f>0.5*((Wellpath!$K216-Wellpath!$K215)*COS(Wellpath!$L216)*COS(Wellpath!$M216))</f>
        <v>0</v>
      </c>
      <c r="F216" s="17">
        <f>0.5*((Wellpath!$K216-Wellpath!$K215)*COS(Wellpath!$L216)*SIN(Wellpath!$M216))</f>
        <v>0</v>
      </c>
      <c r="G216" s="17">
        <f>0.5*(-(Wellpath!$K216-Wellpath!$K215)*SIN(Wellpath!$L216))</f>
        <v>0</v>
      </c>
      <c r="H216" s="17">
        <f>-0.5*((Wellpath!$K216-Wellpath!$K215)*SIN(Wellpath!$L216)*SIN(Wellpath!$M216))</f>
        <v>0</v>
      </c>
      <c r="I216" s="17">
        <f>0.5*((Wellpath!$K216-Wellpath!$K215)*SIN(Wellpath!$L216)*COS(Wellpath!$M216))</f>
        <v>0</v>
      </c>
      <c r="J216" s="17">
        <v>0</v>
      </c>
      <c r="K216" s="17">
        <f t="shared" si="12"/>
        <v>0</v>
      </c>
      <c r="L216" s="17">
        <f t="shared" si="13"/>
        <v>0</v>
      </c>
      <c r="M216" s="17">
        <f t="shared" si="14"/>
        <v>-1</v>
      </c>
      <c r="N216" s="17">
        <f>0.5*((Wellpath!$K217-Wellpath!$K216)*COS(Wellpath!$L216)*COS(Wellpath!$M216))</f>
        <v>0</v>
      </c>
      <c r="O216" s="17">
        <f>0.5*((Wellpath!$K217-Wellpath!$K216)*COS(Wellpath!$L216)*SIN(Wellpath!$M216))</f>
        <v>0</v>
      </c>
      <c r="P216" s="17">
        <f>0.5*(-(Wellpath!$K217-Wellpath!$K216)*SIN(Wellpath!$L216))</f>
        <v>0</v>
      </c>
      <c r="Q216" s="17">
        <f>-0.5*((Wellpath!$K217-Wellpath!$K216)*SIN(Wellpath!$L216)*SIN(Wellpath!$M216))</f>
        <v>0</v>
      </c>
      <c r="R216" s="17">
        <f>0.5*((Wellpath!$K217-Wellpath!$K216)*SIN(Wellpath!$L216)*COS(Wellpath!$M216))</f>
        <v>0</v>
      </c>
      <c r="S216" s="17">
        <v>0</v>
      </c>
      <c r="AA216" s="10"/>
      <c r="AB216" s="10"/>
      <c r="AC216" s="10"/>
      <c r="AD216" s="10"/>
      <c r="AE216" s="10"/>
      <c r="AF216" s="10"/>
      <c r="AG216" s="10"/>
      <c r="AH216" s="10"/>
      <c r="AI216" s="10"/>
      <c r="AK216" s="24"/>
      <c r="AL216" s="24"/>
      <c r="AM216" s="24"/>
      <c r="AN216" s="24"/>
      <c r="AO216" s="24"/>
      <c r="AP216" s="24"/>
    </row>
    <row r="217" spans="1:42" x14ac:dyDescent="0.25">
      <c r="A217" s="26">
        <f>Wellpath!E217</f>
        <v>0</v>
      </c>
      <c r="B217" s="17">
        <f>0.5*(SIN(Wellpath!$L216)*COS(Wellpath!$M216)+SIN(Wellpath!$L217)*COS(Wellpath!$M217))</f>
        <v>0</v>
      </c>
      <c r="C217" s="17">
        <f>0.5*(SIN(Wellpath!$L216)*SIN(Wellpath!$M216)+SIN(Wellpath!$L217)*SIN(Wellpath!$M217))</f>
        <v>0</v>
      </c>
      <c r="D217" s="17">
        <f>0.5*(COS(Wellpath!$L216)+COS(Wellpath!$L217))</f>
        <v>1</v>
      </c>
      <c r="E217" s="17">
        <f>0.5*((Wellpath!$K217-Wellpath!$K216)*COS(Wellpath!$L217)*COS(Wellpath!$M217))</f>
        <v>0</v>
      </c>
      <c r="F217" s="17">
        <f>0.5*((Wellpath!$K217-Wellpath!$K216)*COS(Wellpath!$L217)*SIN(Wellpath!$M217))</f>
        <v>0</v>
      </c>
      <c r="G217" s="17">
        <f>0.5*(-(Wellpath!$K217-Wellpath!$K216)*SIN(Wellpath!$L217))</f>
        <v>0</v>
      </c>
      <c r="H217" s="17">
        <f>-0.5*((Wellpath!$K217-Wellpath!$K216)*SIN(Wellpath!$L217)*SIN(Wellpath!$M217))</f>
        <v>0</v>
      </c>
      <c r="I217" s="17">
        <f>0.5*((Wellpath!$K217-Wellpath!$K216)*SIN(Wellpath!$L217)*COS(Wellpath!$M217))</f>
        <v>0</v>
      </c>
      <c r="J217" s="17">
        <v>0</v>
      </c>
      <c r="K217" s="17">
        <f t="shared" si="12"/>
        <v>0</v>
      </c>
      <c r="L217" s="17">
        <f t="shared" si="13"/>
        <v>0</v>
      </c>
      <c r="M217" s="17">
        <f t="shared" si="14"/>
        <v>-1</v>
      </c>
      <c r="N217" s="17">
        <f>0.5*((Wellpath!$K218-Wellpath!$K217)*COS(Wellpath!$L217)*COS(Wellpath!$M217))</f>
        <v>0</v>
      </c>
      <c r="O217" s="17">
        <f>0.5*((Wellpath!$K218-Wellpath!$K217)*COS(Wellpath!$L217)*SIN(Wellpath!$M217))</f>
        <v>0</v>
      </c>
      <c r="P217" s="17">
        <f>0.5*(-(Wellpath!$K218-Wellpath!$K217)*SIN(Wellpath!$L217))</f>
        <v>0</v>
      </c>
      <c r="Q217" s="17">
        <f>-0.5*((Wellpath!$K218-Wellpath!$K217)*SIN(Wellpath!$L217)*SIN(Wellpath!$M217))</f>
        <v>0</v>
      </c>
      <c r="R217" s="17">
        <f>0.5*((Wellpath!$K218-Wellpath!$K217)*SIN(Wellpath!$L217)*COS(Wellpath!$M217))</f>
        <v>0</v>
      </c>
      <c r="S217" s="17">
        <v>0</v>
      </c>
      <c r="AA217" s="10"/>
      <c r="AB217" s="10"/>
      <c r="AC217" s="10"/>
      <c r="AD217" s="10"/>
      <c r="AE217" s="10"/>
      <c r="AF217" s="10"/>
      <c r="AG217" s="10"/>
      <c r="AH217" s="10"/>
      <c r="AI217" s="10"/>
      <c r="AK217" s="24"/>
      <c r="AL217" s="24"/>
      <c r="AM217" s="24"/>
      <c r="AN217" s="24"/>
      <c r="AO217" s="24"/>
      <c r="AP217" s="24"/>
    </row>
    <row r="218" spans="1:42" x14ac:dyDescent="0.25">
      <c r="A218" s="26">
        <f>Wellpath!E218</f>
        <v>0</v>
      </c>
      <c r="B218" s="17">
        <f>0.5*(SIN(Wellpath!$L217)*COS(Wellpath!$M217)+SIN(Wellpath!$L218)*COS(Wellpath!$M218))</f>
        <v>0</v>
      </c>
      <c r="C218" s="17">
        <f>0.5*(SIN(Wellpath!$L217)*SIN(Wellpath!$M217)+SIN(Wellpath!$L218)*SIN(Wellpath!$M218))</f>
        <v>0</v>
      </c>
      <c r="D218" s="17">
        <f>0.5*(COS(Wellpath!$L217)+COS(Wellpath!$L218))</f>
        <v>1</v>
      </c>
      <c r="E218" s="17">
        <f>0.5*((Wellpath!$K218-Wellpath!$K217)*COS(Wellpath!$L218)*COS(Wellpath!$M218))</f>
        <v>0</v>
      </c>
      <c r="F218" s="17">
        <f>0.5*((Wellpath!$K218-Wellpath!$K217)*COS(Wellpath!$L218)*SIN(Wellpath!$M218))</f>
        <v>0</v>
      </c>
      <c r="G218" s="17">
        <f>0.5*(-(Wellpath!$K218-Wellpath!$K217)*SIN(Wellpath!$L218))</f>
        <v>0</v>
      </c>
      <c r="H218" s="17">
        <f>-0.5*((Wellpath!$K218-Wellpath!$K217)*SIN(Wellpath!$L218)*SIN(Wellpath!$M218))</f>
        <v>0</v>
      </c>
      <c r="I218" s="17">
        <f>0.5*((Wellpath!$K218-Wellpath!$K217)*SIN(Wellpath!$L218)*COS(Wellpath!$M218))</f>
        <v>0</v>
      </c>
      <c r="J218" s="17">
        <v>0</v>
      </c>
      <c r="K218" s="17">
        <f t="shared" si="12"/>
        <v>0</v>
      </c>
      <c r="L218" s="17">
        <f t="shared" si="13"/>
        <v>0</v>
      </c>
      <c r="M218" s="17">
        <f t="shared" si="14"/>
        <v>-1</v>
      </c>
      <c r="N218" s="17">
        <f>0.5*((Wellpath!$K219-Wellpath!$K218)*COS(Wellpath!$L218)*COS(Wellpath!$M218))</f>
        <v>0</v>
      </c>
      <c r="O218" s="17">
        <f>0.5*((Wellpath!$K219-Wellpath!$K218)*COS(Wellpath!$L218)*SIN(Wellpath!$M218))</f>
        <v>0</v>
      </c>
      <c r="P218" s="17">
        <f>0.5*(-(Wellpath!$K219-Wellpath!$K218)*SIN(Wellpath!$L218))</f>
        <v>0</v>
      </c>
      <c r="Q218" s="17">
        <f>-0.5*((Wellpath!$K219-Wellpath!$K218)*SIN(Wellpath!$L218)*SIN(Wellpath!$M218))</f>
        <v>0</v>
      </c>
      <c r="R218" s="17">
        <f>0.5*((Wellpath!$K219-Wellpath!$K218)*SIN(Wellpath!$L218)*COS(Wellpath!$M218))</f>
        <v>0</v>
      </c>
      <c r="S218" s="17">
        <v>0</v>
      </c>
      <c r="AA218" s="10"/>
      <c r="AB218" s="10"/>
      <c r="AC218" s="10"/>
      <c r="AD218" s="10"/>
      <c r="AE218" s="10"/>
      <c r="AF218" s="10"/>
      <c r="AG218" s="10"/>
      <c r="AH218" s="10"/>
      <c r="AI218" s="10"/>
      <c r="AK218" s="24"/>
      <c r="AL218" s="24"/>
      <c r="AM218" s="24"/>
      <c r="AN218" s="24"/>
      <c r="AO218" s="24"/>
      <c r="AP218" s="24"/>
    </row>
    <row r="219" spans="1:42" x14ac:dyDescent="0.25">
      <c r="A219" s="26">
        <f>Wellpath!E219</f>
        <v>0</v>
      </c>
      <c r="B219" s="17">
        <f>0.5*(SIN(Wellpath!$L218)*COS(Wellpath!$M218)+SIN(Wellpath!$L219)*COS(Wellpath!$M219))</f>
        <v>0</v>
      </c>
      <c r="C219" s="17">
        <f>0.5*(SIN(Wellpath!$L218)*SIN(Wellpath!$M218)+SIN(Wellpath!$L219)*SIN(Wellpath!$M219))</f>
        <v>0</v>
      </c>
      <c r="D219" s="17">
        <f>0.5*(COS(Wellpath!$L218)+COS(Wellpath!$L219))</f>
        <v>1</v>
      </c>
      <c r="E219" s="17">
        <f>0.5*((Wellpath!$K219-Wellpath!$K218)*COS(Wellpath!$L219)*COS(Wellpath!$M219))</f>
        <v>0</v>
      </c>
      <c r="F219" s="17">
        <f>0.5*((Wellpath!$K219-Wellpath!$K218)*COS(Wellpath!$L219)*SIN(Wellpath!$M219))</f>
        <v>0</v>
      </c>
      <c r="G219" s="17">
        <f>0.5*(-(Wellpath!$K219-Wellpath!$K218)*SIN(Wellpath!$L219))</f>
        <v>0</v>
      </c>
      <c r="H219" s="17">
        <f>-0.5*((Wellpath!$K219-Wellpath!$K218)*SIN(Wellpath!$L219)*SIN(Wellpath!$M219))</f>
        <v>0</v>
      </c>
      <c r="I219" s="17">
        <f>0.5*((Wellpath!$K219-Wellpath!$K218)*SIN(Wellpath!$L219)*COS(Wellpath!$M219))</f>
        <v>0</v>
      </c>
      <c r="J219" s="17">
        <v>0</v>
      </c>
      <c r="K219" s="17">
        <f t="shared" si="12"/>
        <v>0</v>
      </c>
      <c r="L219" s="17">
        <f t="shared" si="13"/>
        <v>0</v>
      </c>
      <c r="M219" s="17">
        <f t="shared" si="14"/>
        <v>-1</v>
      </c>
      <c r="N219" s="17">
        <f>0.5*((Wellpath!$K220-Wellpath!$K219)*COS(Wellpath!$L219)*COS(Wellpath!$M219))</f>
        <v>0</v>
      </c>
      <c r="O219" s="17">
        <f>0.5*((Wellpath!$K220-Wellpath!$K219)*COS(Wellpath!$L219)*SIN(Wellpath!$M219))</f>
        <v>0</v>
      </c>
      <c r="P219" s="17">
        <f>0.5*(-(Wellpath!$K220-Wellpath!$K219)*SIN(Wellpath!$L219))</f>
        <v>0</v>
      </c>
      <c r="Q219" s="17">
        <f>-0.5*((Wellpath!$K220-Wellpath!$K219)*SIN(Wellpath!$L219)*SIN(Wellpath!$M219))</f>
        <v>0</v>
      </c>
      <c r="R219" s="17">
        <f>0.5*((Wellpath!$K220-Wellpath!$K219)*SIN(Wellpath!$L219)*COS(Wellpath!$M219))</f>
        <v>0</v>
      </c>
      <c r="S219" s="17">
        <v>0</v>
      </c>
      <c r="AA219" s="10"/>
      <c r="AB219" s="10"/>
      <c r="AC219" s="10"/>
      <c r="AD219" s="10"/>
      <c r="AE219" s="10"/>
      <c r="AF219" s="10"/>
      <c r="AG219" s="10"/>
      <c r="AH219" s="10"/>
      <c r="AI219" s="10"/>
      <c r="AK219" s="24"/>
      <c r="AL219" s="24"/>
      <c r="AM219" s="24"/>
      <c r="AN219" s="24"/>
      <c r="AO219" s="24"/>
      <c r="AP219" s="24"/>
    </row>
    <row r="220" spans="1:42" x14ac:dyDescent="0.25">
      <c r="A220" s="26">
        <f>Wellpath!E220</f>
        <v>0</v>
      </c>
      <c r="B220" s="17">
        <f>0.5*(SIN(Wellpath!$L219)*COS(Wellpath!$M219)+SIN(Wellpath!$L220)*COS(Wellpath!$M220))</f>
        <v>0</v>
      </c>
      <c r="C220" s="17">
        <f>0.5*(SIN(Wellpath!$L219)*SIN(Wellpath!$M219)+SIN(Wellpath!$L220)*SIN(Wellpath!$M220))</f>
        <v>0</v>
      </c>
      <c r="D220" s="17">
        <f>0.5*(COS(Wellpath!$L219)+COS(Wellpath!$L220))</f>
        <v>1</v>
      </c>
      <c r="E220" s="17">
        <f>0.5*((Wellpath!$K220-Wellpath!$K219)*COS(Wellpath!$L220)*COS(Wellpath!$M220))</f>
        <v>0</v>
      </c>
      <c r="F220" s="17">
        <f>0.5*((Wellpath!$K220-Wellpath!$K219)*COS(Wellpath!$L220)*SIN(Wellpath!$M220))</f>
        <v>0</v>
      </c>
      <c r="G220" s="17">
        <f>0.5*(-(Wellpath!$K220-Wellpath!$K219)*SIN(Wellpath!$L220))</f>
        <v>0</v>
      </c>
      <c r="H220" s="17">
        <f>-0.5*((Wellpath!$K220-Wellpath!$K219)*SIN(Wellpath!$L220)*SIN(Wellpath!$M220))</f>
        <v>0</v>
      </c>
      <c r="I220" s="17">
        <f>0.5*((Wellpath!$K220-Wellpath!$K219)*SIN(Wellpath!$L220)*COS(Wellpath!$M220))</f>
        <v>0</v>
      </c>
      <c r="J220" s="17">
        <v>0</v>
      </c>
      <c r="K220" s="17">
        <f t="shared" si="12"/>
        <v>0</v>
      </c>
      <c r="L220" s="17">
        <f t="shared" si="13"/>
        <v>0</v>
      </c>
      <c r="M220" s="17">
        <f t="shared" si="14"/>
        <v>-1</v>
      </c>
      <c r="N220" s="17">
        <f>0.5*((Wellpath!$K221-Wellpath!$K220)*COS(Wellpath!$L220)*COS(Wellpath!$M220))</f>
        <v>0</v>
      </c>
      <c r="O220" s="17">
        <f>0.5*((Wellpath!$K221-Wellpath!$K220)*COS(Wellpath!$L220)*SIN(Wellpath!$M220))</f>
        <v>0</v>
      </c>
      <c r="P220" s="17">
        <f>0.5*(-(Wellpath!$K221-Wellpath!$K220)*SIN(Wellpath!$L220))</f>
        <v>0</v>
      </c>
      <c r="Q220" s="17">
        <f>-0.5*((Wellpath!$K221-Wellpath!$K220)*SIN(Wellpath!$L220)*SIN(Wellpath!$M220))</f>
        <v>0</v>
      </c>
      <c r="R220" s="17">
        <f>0.5*((Wellpath!$K221-Wellpath!$K220)*SIN(Wellpath!$L220)*COS(Wellpath!$M220))</f>
        <v>0</v>
      </c>
      <c r="S220" s="17">
        <v>0</v>
      </c>
      <c r="AA220" s="10"/>
      <c r="AB220" s="10"/>
      <c r="AC220" s="10"/>
      <c r="AD220" s="10"/>
      <c r="AE220" s="10"/>
      <c r="AF220" s="10"/>
      <c r="AG220" s="10"/>
      <c r="AH220" s="10"/>
      <c r="AI220" s="10"/>
      <c r="AK220" s="24"/>
      <c r="AL220" s="24"/>
      <c r="AM220" s="24"/>
      <c r="AN220" s="24"/>
      <c r="AO220" s="24"/>
      <c r="AP220" s="24"/>
    </row>
    <row r="221" spans="1:42" x14ac:dyDescent="0.25">
      <c r="A221" s="26">
        <f>Wellpath!E221</f>
        <v>0</v>
      </c>
      <c r="B221" s="17">
        <f>0.5*(SIN(Wellpath!$L220)*COS(Wellpath!$M220)+SIN(Wellpath!$L221)*COS(Wellpath!$M221))</f>
        <v>0</v>
      </c>
      <c r="C221" s="17">
        <f>0.5*(SIN(Wellpath!$L220)*SIN(Wellpath!$M220)+SIN(Wellpath!$L221)*SIN(Wellpath!$M221))</f>
        <v>0</v>
      </c>
      <c r="D221" s="17">
        <f>0.5*(COS(Wellpath!$L220)+COS(Wellpath!$L221))</f>
        <v>1</v>
      </c>
      <c r="E221" s="17">
        <f>0.5*((Wellpath!$K221-Wellpath!$K220)*COS(Wellpath!$L221)*COS(Wellpath!$M221))</f>
        <v>0</v>
      </c>
      <c r="F221" s="17">
        <f>0.5*((Wellpath!$K221-Wellpath!$K220)*COS(Wellpath!$L221)*SIN(Wellpath!$M221))</f>
        <v>0</v>
      </c>
      <c r="G221" s="17">
        <f>0.5*(-(Wellpath!$K221-Wellpath!$K220)*SIN(Wellpath!$L221))</f>
        <v>0</v>
      </c>
      <c r="H221" s="17">
        <f>-0.5*((Wellpath!$K221-Wellpath!$K220)*SIN(Wellpath!$L221)*SIN(Wellpath!$M221))</f>
        <v>0</v>
      </c>
      <c r="I221" s="17">
        <f>0.5*((Wellpath!$K221-Wellpath!$K220)*SIN(Wellpath!$L221)*COS(Wellpath!$M221))</f>
        <v>0</v>
      </c>
      <c r="J221" s="17">
        <v>0</v>
      </c>
      <c r="K221" s="17">
        <f t="shared" si="12"/>
        <v>0</v>
      </c>
      <c r="L221" s="17">
        <f t="shared" si="13"/>
        <v>0</v>
      </c>
      <c r="M221" s="17">
        <f t="shared" si="14"/>
        <v>-1</v>
      </c>
      <c r="N221" s="17">
        <f>0.5*((Wellpath!$K222-Wellpath!$K221)*COS(Wellpath!$L221)*COS(Wellpath!$M221))</f>
        <v>0</v>
      </c>
      <c r="O221" s="17">
        <f>0.5*((Wellpath!$K222-Wellpath!$K221)*COS(Wellpath!$L221)*SIN(Wellpath!$M221))</f>
        <v>0</v>
      </c>
      <c r="P221" s="17">
        <f>0.5*(-(Wellpath!$K222-Wellpath!$K221)*SIN(Wellpath!$L221))</f>
        <v>0</v>
      </c>
      <c r="Q221" s="17">
        <f>-0.5*((Wellpath!$K222-Wellpath!$K221)*SIN(Wellpath!$L221)*SIN(Wellpath!$M221))</f>
        <v>0</v>
      </c>
      <c r="R221" s="17">
        <f>0.5*((Wellpath!$K222-Wellpath!$K221)*SIN(Wellpath!$L221)*COS(Wellpath!$M221))</f>
        <v>0</v>
      </c>
      <c r="S221" s="17">
        <v>0</v>
      </c>
      <c r="AA221" s="10"/>
      <c r="AB221" s="10"/>
      <c r="AC221" s="10"/>
      <c r="AD221" s="10"/>
      <c r="AE221" s="10"/>
      <c r="AF221" s="10"/>
      <c r="AG221" s="10"/>
      <c r="AH221" s="10"/>
      <c r="AI221" s="10"/>
      <c r="AK221" s="24"/>
      <c r="AL221" s="24"/>
      <c r="AM221" s="24"/>
      <c r="AN221" s="24"/>
      <c r="AO221" s="24"/>
      <c r="AP221" s="24"/>
    </row>
    <row r="222" spans="1:42" x14ac:dyDescent="0.25">
      <c r="A222" s="26">
        <f>Wellpath!E222</f>
        <v>0</v>
      </c>
      <c r="B222" s="17">
        <f>0.5*(SIN(Wellpath!$L221)*COS(Wellpath!$M221)+SIN(Wellpath!$L222)*COS(Wellpath!$M222))</f>
        <v>0</v>
      </c>
      <c r="C222" s="17">
        <f>0.5*(SIN(Wellpath!$L221)*SIN(Wellpath!$M221)+SIN(Wellpath!$L222)*SIN(Wellpath!$M222))</f>
        <v>0</v>
      </c>
      <c r="D222" s="17">
        <f>0.5*(COS(Wellpath!$L221)+COS(Wellpath!$L222))</f>
        <v>1</v>
      </c>
      <c r="E222" s="17">
        <f>0.5*((Wellpath!$K222-Wellpath!$K221)*COS(Wellpath!$L222)*COS(Wellpath!$M222))</f>
        <v>0</v>
      </c>
      <c r="F222" s="17">
        <f>0.5*((Wellpath!$K222-Wellpath!$K221)*COS(Wellpath!$L222)*SIN(Wellpath!$M222))</f>
        <v>0</v>
      </c>
      <c r="G222" s="17">
        <f>0.5*(-(Wellpath!$K222-Wellpath!$K221)*SIN(Wellpath!$L222))</f>
        <v>0</v>
      </c>
      <c r="H222" s="17">
        <f>-0.5*((Wellpath!$K222-Wellpath!$K221)*SIN(Wellpath!$L222)*SIN(Wellpath!$M222))</f>
        <v>0</v>
      </c>
      <c r="I222" s="17">
        <f>0.5*((Wellpath!$K222-Wellpath!$K221)*SIN(Wellpath!$L222)*COS(Wellpath!$M222))</f>
        <v>0</v>
      </c>
      <c r="J222" s="17">
        <v>0</v>
      </c>
      <c r="K222" s="17">
        <f t="shared" si="12"/>
        <v>0</v>
      </c>
      <c r="L222" s="17">
        <f t="shared" si="13"/>
        <v>0</v>
      </c>
      <c r="M222" s="17">
        <f t="shared" si="14"/>
        <v>-1</v>
      </c>
      <c r="N222" s="17">
        <f>0.5*((Wellpath!$K223-Wellpath!$K222)*COS(Wellpath!$L222)*COS(Wellpath!$M222))</f>
        <v>0</v>
      </c>
      <c r="O222" s="17">
        <f>0.5*((Wellpath!$K223-Wellpath!$K222)*COS(Wellpath!$L222)*SIN(Wellpath!$M222))</f>
        <v>0</v>
      </c>
      <c r="P222" s="17">
        <f>0.5*(-(Wellpath!$K223-Wellpath!$K222)*SIN(Wellpath!$L222))</f>
        <v>0</v>
      </c>
      <c r="Q222" s="17">
        <f>-0.5*((Wellpath!$K223-Wellpath!$K222)*SIN(Wellpath!$L222)*SIN(Wellpath!$M222))</f>
        <v>0</v>
      </c>
      <c r="R222" s="17">
        <f>0.5*((Wellpath!$K223-Wellpath!$K222)*SIN(Wellpath!$L222)*COS(Wellpath!$M222))</f>
        <v>0</v>
      </c>
      <c r="S222" s="17">
        <v>0</v>
      </c>
      <c r="AA222" s="10"/>
      <c r="AB222" s="10"/>
      <c r="AC222" s="10"/>
      <c r="AD222" s="10"/>
      <c r="AE222" s="10"/>
      <c r="AF222" s="10"/>
      <c r="AG222" s="10"/>
      <c r="AH222" s="10"/>
      <c r="AI222" s="10"/>
      <c r="AK222" s="24"/>
      <c r="AL222" s="24"/>
      <c r="AM222" s="24"/>
      <c r="AN222" s="24"/>
      <c r="AO222" s="24"/>
      <c r="AP222" s="24"/>
    </row>
    <row r="223" spans="1:42" x14ac:dyDescent="0.25">
      <c r="A223" s="26">
        <f>Wellpath!E223</f>
        <v>0</v>
      </c>
      <c r="B223" s="17">
        <f>0.5*(SIN(Wellpath!$L222)*COS(Wellpath!$M222)+SIN(Wellpath!$L223)*COS(Wellpath!$M223))</f>
        <v>0</v>
      </c>
      <c r="C223" s="17">
        <f>0.5*(SIN(Wellpath!$L222)*SIN(Wellpath!$M222)+SIN(Wellpath!$L223)*SIN(Wellpath!$M223))</f>
        <v>0</v>
      </c>
      <c r="D223" s="17">
        <f>0.5*(COS(Wellpath!$L222)+COS(Wellpath!$L223))</f>
        <v>1</v>
      </c>
      <c r="E223" s="17">
        <f>0.5*((Wellpath!$K223-Wellpath!$K222)*COS(Wellpath!$L223)*COS(Wellpath!$M223))</f>
        <v>0</v>
      </c>
      <c r="F223" s="17">
        <f>0.5*((Wellpath!$K223-Wellpath!$K222)*COS(Wellpath!$L223)*SIN(Wellpath!$M223))</f>
        <v>0</v>
      </c>
      <c r="G223" s="17">
        <f>0.5*(-(Wellpath!$K223-Wellpath!$K222)*SIN(Wellpath!$L223))</f>
        <v>0</v>
      </c>
      <c r="H223" s="17">
        <f>-0.5*((Wellpath!$K223-Wellpath!$K222)*SIN(Wellpath!$L223)*SIN(Wellpath!$M223))</f>
        <v>0</v>
      </c>
      <c r="I223" s="17">
        <f>0.5*((Wellpath!$K223-Wellpath!$K222)*SIN(Wellpath!$L223)*COS(Wellpath!$M223))</f>
        <v>0</v>
      </c>
      <c r="J223" s="17">
        <v>0</v>
      </c>
      <c r="K223" s="17">
        <f t="shared" si="12"/>
        <v>0</v>
      </c>
      <c r="L223" s="17">
        <f t="shared" si="13"/>
        <v>0</v>
      </c>
      <c r="M223" s="17">
        <f t="shared" si="14"/>
        <v>-1</v>
      </c>
      <c r="N223" s="17">
        <f>0.5*((Wellpath!$K224-Wellpath!$K223)*COS(Wellpath!$L223)*COS(Wellpath!$M223))</f>
        <v>0</v>
      </c>
      <c r="O223" s="17">
        <f>0.5*((Wellpath!$K224-Wellpath!$K223)*COS(Wellpath!$L223)*SIN(Wellpath!$M223))</f>
        <v>0</v>
      </c>
      <c r="P223" s="17">
        <f>0.5*(-(Wellpath!$K224-Wellpath!$K223)*SIN(Wellpath!$L223))</f>
        <v>0</v>
      </c>
      <c r="Q223" s="17">
        <f>-0.5*((Wellpath!$K224-Wellpath!$K223)*SIN(Wellpath!$L223)*SIN(Wellpath!$M223))</f>
        <v>0</v>
      </c>
      <c r="R223" s="17">
        <f>0.5*((Wellpath!$K224-Wellpath!$K223)*SIN(Wellpath!$L223)*COS(Wellpath!$M223))</f>
        <v>0</v>
      </c>
      <c r="S223" s="17">
        <v>0</v>
      </c>
      <c r="AA223" s="10"/>
      <c r="AB223" s="10"/>
      <c r="AC223" s="10"/>
      <c r="AD223" s="10"/>
      <c r="AE223" s="10"/>
      <c r="AF223" s="10"/>
      <c r="AG223" s="10"/>
      <c r="AH223" s="10"/>
      <c r="AI223" s="10"/>
      <c r="AK223" s="24"/>
      <c r="AL223" s="24"/>
      <c r="AM223" s="24"/>
      <c r="AN223" s="24"/>
      <c r="AO223" s="24"/>
      <c r="AP223" s="24"/>
    </row>
    <row r="224" spans="1:42" x14ac:dyDescent="0.25">
      <c r="A224" s="26">
        <f>Wellpath!E224</f>
        <v>0</v>
      </c>
      <c r="B224" s="17">
        <f>0.5*(SIN(Wellpath!$L223)*COS(Wellpath!$M223)+SIN(Wellpath!$L224)*COS(Wellpath!$M224))</f>
        <v>0</v>
      </c>
      <c r="C224" s="17">
        <f>0.5*(SIN(Wellpath!$L223)*SIN(Wellpath!$M223)+SIN(Wellpath!$L224)*SIN(Wellpath!$M224))</f>
        <v>0</v>
      </c>
      <c r="D224" s="17">
        <f>0.5*(COS(Wellpath!$L223)+COS(Wellpath!$L224))</f>
        <v>1</v>
      </c>
      <c r="E224" s="17">
        <f>0.5*((Wellpath!$K224-Wellpath!$K223)*COS(Wellpath!$L224)*COS(Wellpath!$M224))</f>
        <v>0</v>
      </c>
      <c r="F224" s="17">
        <f>0.5*((Wellpath!$K224-Wellpath!$K223)*COS(Wellpath!$L224)*SIN(Wellpath!$M224))</f>
        <v>0</v>
      </c>
      <c r="G224" s="17">
        <f>0.5*(-(Wellpath!$K224-Wellpath!$K223)*SIN(Wellpath!$L224))</f>
        <v>0</v>
      </c>
      <c r="H224" s="17">
        <f>-0.5*((Wellpath!$K224-Wellpath!$K223)*SIN(Wellpath!$L224)*SIN(Wellpath!$M224))</f>
        <v>0</v>
      </c>
      <c r="I224" s="17">
        <f>0.5*((Wellpath!$K224-Wellpath!$K223)*SIN(Wellpath!$L224)*COS(Wellpath!$M224))</f>
        <v>0</v>
      </c>
      <c r="J224" s="17">
        <v>0</v>
      </c>
      <c r="K224" s="17">
        <f t="shared" si="12"/>
        <v>0</v>
      </c>
      <c r="L224" s="17">
        <f t="shared" si="13"/>
        <v>0</v>
      </c>
      <c r="M224" s="17">
        <f t="shared" si="14"/>
        <v>-1</v>
      </c>
      <c r="N224" s="17">
        <f>0.5*((Wellpath!$K225-Wellpath!$K224)*COS(Wellpath!$L224)*COS(Wellpath!$M224))</f>
        <v>0</v>
      </c>
      <c r="O224" s="17">
        <f>0.5*((Wellpath!$K225-Wellpath!$K224)*COS(Wellpath!$L224)*SIN(Wellpath!$M224))</f>
        <v>0</v>
      </c>
      <c r="P224" s="17">
        <f>0.5*(-(Wellpath!$K225-Wellpath!$K224)*SIN(Wellpath!$L224))</f>
        <v>0</v>
      </c>
      <c r="Q224" s="17">
        <f>-0.5*((Wellpath!$K225-Wellpath!$K224)*SIN(Wellpath!$L224)*SIN(Wellpath!$M224))</f>
        <v>0</v>
      </c>
      <c r="R224" s="17">
        <f>0.5*((Wellpath!$K225-Wellpath!$K224)*SIN(Wellpath!$L224)*COS(Wellpath!$M224))</f>
        <v>0</v>
      </c>
      <c r="S224" s="17">
        <v>0</v>
      </c>
      <c r="AA224" s="10"/>
      <c r="AB224" s="10"/>
      <c r="AC224" s="10"/>
      <c r="AD224" s="10"/>
      <c r="AE224" s="10"/>
      <c r="AF224" s="10"/>
      <c r="AG224" s="10"/>
      <c r="AH224" s="10"/>
      <c r="AI224" s="10"/>
      <c r="AK224" s="24"/>
      <c r="AL224" s="24"/>
      <c r="AM224" s="24"/>
      <c r="AN224" s="24"/>
      <c r="AO224" s="24"/>
      <c r="AP224" s="24"/>
    </row>
    <row r="225" spans="1:42" x14ac:dyDescent="0.25">
      <c r="A225" s="26">
        <f>Wellpath!E225</f>
        <v>0</v>
      </c>
      <c r="B225" s="17">
        <f>0.5*(SIN(Wellpath!$L224)*COS(Wellpath!$M224)+SIN(Wellpath!$L225)*COS(Wellpath!$M225))</f>
        <v>0</v>
      </c>
      <c r="C225" s="17">
        <f>0.5*(SIN(Wellpath!$L224)*SIN(Wellpath!$M224)+SIN(Wellpath!$L225)*SIN(Wellpath!$M225))</f>
        <v>0</v>
      </c>
      <c r="D225" s="17">
        <f>0.5*(COS(Wellpath!$L224)+COS(Wellpath!$L225))</f>
        <v>1</v>
      </c>
      <c r="E225" s="17">
        <f>0.5*((Wellpath!$K225-Wellpath!$K224)*COS(Wellpath!$L225)*COS(Wellpath!$M225))</f>
        <v>0</v>
      </c>
      <c r="F225" s="17">
        <f>0.5*((Wellpath!$K225-Wellpath!$K224)*COS(Wellpath!$L225)*SIN(Wellpath!$M225))</f>
        <v>0</v>
      </c>
      <c r="G225" s="17">
        <f>0.5*(-(Wellpath!$K225-Wellpath!$K224)*SIN(Wellpath!$L225))</f>
        <v>0</v>
      </c>
      <c r="H225" s="17">
        <f>-0.5*((Wellpath!$K225-Wellpath!$K224)*SIN(Wellpath!$L225)*SIN(Wellpath!$M225))</f>
        <v>0</v>
      </c>
      <c r="I225" s="17">
        <f>0.5*((Wellpath!$K225-Wellpath!$K224)*SIN(Wellpath!$L225)*COS(Wellpath!$M225))</f>
        <v>0</v>
      </c>
      <c r="J225" s="17">
        <v>0</v>
      </c>
      <c r="K225" s="17">
        <f t="shared" si="12"/>
        <v>0</v>
      </c>
      <c r="L225" s="17">
        <f t="shared" si="13"/>
        <v>0</v>
      </c>
      <c r="M225" s="17">
        <f t="shared" si="14"/>
        <v>-1</v>
      </c>
      <c r="N225" s="17">
        <f>0.5*((Wellpath!$K226-Wellpath!$K225)*COS(Wellpath!$L225)*COS(Wellpath!$M225))</f>
        <v>0</v>
      </c>
      <c r="O225" s="17">
        <f>0.5*((Wellpath!$K226-Wellpath!$K225)*COS(Wellpath!$L225)*SIN(Wellpath!$M225))</f>
        <v>0</v>
      </c>
      <c r="P225" s="17">
        <f>0.5*(-(Wellpath!$K226-Wellpath!$K225)*SIN(Wellpath!$L225))</f>
        <v>0</v>
      </c>
      <c r="Q225" s="17">
        <f>-0.5*((Wellpath!$K226-Wellpath!$K225)*SIN(Wellpath!$L225)*SIN(Wellpath!$M225))</f>
        <v>0</v>
      </c>
      <c r="R225" s="17">
        <f>0.5*((Wellpath!$K226-Wellpath!$K225)*SIN(Wellpath!$L225)*COS(Wellpath!$M225))</f>
        <v>0</v>
      </c>
      <c r="S225" s="17">
        <v>0</v>
      </c>
      <c r="AA225" s="10"/>
      <c r="AB225" s="10"/>
      <c r="AC225" s="10"/>
      <c r="AD225" s="10"/>
      <c r="AE225" s="10"/>
      <c r="AF225" s="10"/>
      <c r="AG225" s="10"/>
      <c r="AH225" s="10"/>
      <c r="AI225" s="10"/>
      <c r="AK225" s="24"/>
      <c r="AL225" s="24"/>
      <c r="AM225" s="24"/>
      <c r="AN225" s="24"/>
      <c r="AO225" s="24"/>
      <c r="AP225" s="24"/>
    </row>
    <row r="226" spans="1:42" x14ac:dyDescent="0.25">
      <c r="A226" s="26">
        <f>Wellpath!E226</f>
        <v>0</v>
      </c>
      <c r="B226" s="17">
        <f>0.5*(SIN(Wellpath!$L225)*COS(Wellpath!$M225)+SIN(Wellpath!$L226)*COS(Wellpath!$M226))</f>
        <v>0</v>
      </c>
      <c r="C226" s="17">
        <f>0.5*(SIN(Wellpath!$L225)*SIN(Wellpath!$M225)+SIN(Wellpath!$L226)*SIN(Wellpath!$M226))</f>
        <v>0</v>
      </c>
      <c r="D226" s="17">
        <f>0.5*(COS(Wellpath!$L225)+COS(Wellpath!$L226))</f>
        <v>1</v>
      </c>
      <c r="E226" s="17">
        <f>0.5*((Wellpath!$K226-Wellpath!$K225)*COS(Wellpath!$L226)*COS(Wellpath!$M226))</f>
        <v>0</v>
      </c>
      <c r="F226" s="17">
        <f>0.5*((Wellpath!$K226-Wellpath!$K225)*COS(Wellpath!$L226)*SIN(Wellpath!$M226))</f>
        <v>0</v>
      </c>
      <c r="G226" s="17">
        <f>0.5*(-(Wellpath!$K226-Wellpath!$K225)*SIN(Wellpath!$L226))</f>
        <v>0</v>
      </c>
      <c r="H226" s="17">
        <f>-0.5*((Wellpath!$K226-Wellpath!$K225)*SIN(Wellpath!$L226)*SIN(Wellpath!$M226))</f>
        <v>0</v>
      </c>
      <c r="I226" s="17">
        <f>0.5*((Wellpath!$K226-Wellpath!$K225)*SIN(Wellpath!$L226)*COS(Wellpath!$M226))</f>
        <v>0</v>
      </c>
      <c r="J226" s="17">
        <v>0</v>
      </c>
      <c r="K226" s="17">
        <f t="shared" si="12"/>
        <v>0</v>
      </c>
      <c r="L226" s="17">
        <f t="shared" si="13"/>
        <v>0</v>
      </c>
      <c r="M226" s="17">
        <f t="shared" si="14"/>
        <v>-1</v>
      </c>
      <c r="N226" s="17">
        <f>0.5*((Wellpath!$K227-Wellpath!$K226)*COS(Wellpath!$L226)*COS(Wellpath!$M226))</f>
        <v>0</v>
      </c>
      <c r="O226" s="17">
        <f>0.5*((Wellpath!$K227-Wellpath!$K226)*COS(Wellpath!$L226)*SIN(Wellpath!$M226))</f>
        <v>0</v>
      </c>
      <c r="P226" s="17">
        <f>0.5*(-(Wellpath!$K227-Wellpath!$K226)*SIN(Wellpath!$L226))</f>
        <v>0</v>
      </c>
      <c r="Q226" s="17">
        <f>-0.5*((Wellpath!$K227-Wellpath!$K226)*SIN(Wellpath!$L226)*SIN(Wellpath!$M226))</f>
        <v>0</v>
      </c>
      <c r="R226" s="17">
        <f>0.5*((Wellpath!$K227-Wellpath!$K226)*SIN(Wellpath!$L226)*COS(Wellpath!$M226))</f>
        <v>0</v>
      </c>
      <c r="S226" s="17">
        <v>0</v>
      </c>
      <c r="AA226" s="10"/>
      <c r="AB226" s="10"/>
      <c r="AC226" s="10"/>
      <c r="AD226" s="10"/>
      <c r="AE226" s="10"/>
      <c r="AF226" s="10"/>
      <c r="AG226" s="10"/>
      <c r="AH226" s="10"/>
      <c r="AI226" s="10"/>
      <c r="AK226" s="24"/>
      <c r="AL226" s="24"/>
      <c r="AM226" s="24"/>
      <c r="AN226" s="24"/>
      <c r="AO226" s="24"/>
      <c r="AP226" s="24"/>
    </row>
    <row r="227" spans="1:42" x14ac:dyDescent="0.25">
      <c r="A227" s="26">
        <f>Wellpath!E227</f>
        <v>0</v>
      </c>
      <c r="B227" s="17">
        <f>0.5*(SIN(Wellpath!$L226)*COS(Wellpath!$M226)+SIN(Wellpath!$L227)*COS(Wellpath!$M227))</f>
        <v>0</v>
      </c>
      <c r="C227" s="17">
        <f>0.5*(SIN(Wellpath!$L226)*SIN(Wellpath!$M226)+SIN(Wellpath!$L227)*SIN(Wellpath!$M227))</f>
        <v>0</v>
      </c>
      <c r="D227" s="17">
        <f>0.5*(COS(Wellpath!$L226)+COS(Wellpath!$L227))</f>
        <v>1</v>
      </c>
      <c r="E227" s="17">
        <f>0.5*((Wellpath!$K227-Wellpath!$K226)*COS(Wellpath!$L227)*COS(Wellpath!$M227))</f>
        <v>0</v>
      </c>
      <c r="F227" s="17">
        <f>0.5*((Wellpath!$K227-Wellpath!$K226)*COS(Wellpath!$L227)*SIN(Wellpath!$M227))</f>
        <v>0</v>
      </c>
      <c r="G227" s="17">
        <f>0.5*(-(Wellpath!$K227-Wellpath!$K226)*SIN(Wellpath!$L227))</f>
        <v>0</v>
      </c>
      <c r="H227" s="17">
        <f>-0.5*((Wellpath!$K227-Wellpath!$K226)*SIN(Wellpath!$L227)*SIN(Wellpath!$M227))</f>
        <v>0</v>
      </c>
      <c r="I227" s="17">
        <f>0.5*((Wellpath!$K227-Wellpath!$K226)*SIN(Wellpath!$L227)*COS(Wellpath!$M227))</f>
        <v>0</v>
      </c>
      <c r="J227" s="17">
        <v>0</v>
      </c>
      <c r="K227" s="17">
        <f t="shared" si="12"/>
        <v>0</v>
      </c>
      <c r="L227" s="17">
        <f t="shared" si="13"/>
        <v>0</v>
      </c>
      <c r="M227" s="17">
        <f t="shared" si="14"/>
        <v>-1</v>
      </c>
      <c r="N227" s="17">
        <f>0.5*((Wellpath!$K228-Wellpath!$K227)*COS(Wellpath!$L227)*COS(Wellpath!$M227))</f>
        <v>0</v>
      </c>
      <c r="O227" s="17">
        <f>0.5*((Wellpath!$K228-Wellpath!$K227)*COS(Wellpath!$L227)*SIN(Wellpath!$M227))</f>
        <v>0</v>
      </c>
      <c r="P227" s="17">
        <f>0.5*(-(Wellpath!$K228-Wellpath!$K227)*SIN(Wellpath!$L227))</f>
        <v>0</v>
      </c>
      <c r="Q227" s="17">
        <f>-0.5*((Wellpath!$K228-Wellpath!$K227)*SIN(Wellpath!$L227)*SIN(Wellpath!$M227))</f>
        <v>0</v>
      </c>
      <c r="R227" s="17">
        <f>0.5*((Wellpath!$K228-Wellpath!$K227)*SIN(Wellpath!$L227)*COS(Wellpath!$M227))</f>
        <v>0</v>
      </c>
      <c r="S227" s="17">
        <v>0</v>
      </c>
      <c r="AA227" s="10"/>
      <c r="AB227" s="10"/>
      <c r="AC227" s="10"/>
      <c r="AD227" s="10"/>
      <c r="AE227" s="10"/>
      <c r="AF227" s="10"/>
      <c r="AG227" s="10"/>
      <c r="AH227" s="10"/>
      <c r="AI227" s="10"/>
      <c r="AK227" s="24"/>
      <c r="AL227" s="24"/>
      <c r="AM227" s="24"/>
      <c r="AN227" s="24"/>
      <c r="AO227" s="24"/>
      <c r="AP227" s="24"/>
    </row>
    <row r="228" spans="1:42" x14ac:dyDescent="0.25">
      <c r="A228" s="26">
        <f>Wellpath!E228</f>
        <v>0</v>
      </c>
      <c r="B228" s="17">
        <f>0.5*(SIN(Wellpath!$L227)*COS(Wellpath!$M227)+SIN(Wellpath!$L228)*COS(Wellpath!$M228))</f>
        <v>0</v>
      </c>
      <c r="C228" s="17">
        <f>0.5*(SIN(Wellpath!$L227)*SIN(Wellpath!$M227)+SIN(Wellpath!$L228)*SIN(Wellpath!$M228))</f>
        <v>0</v>
      </c>
      <c r="D228" s="17">
        <f>0.5*(COS(Wellpath!$L227)+COS(Wellpath!$L228))</f>
        <v>1</v>
      </c>
      <c r="E228" s="17">
        <f>0.5*((Wellpath!$K228-Wellpath!$K227)*COS(Wellpath!$L228)*COS(Wellpath!$M228))</f>
        <v>0</v>
      </c>
      <c r="F228" s="17">
        <f>0.5*((Wellpath!$K228-Wellpath!$K227)*COS(Wellpath!$L228)*SIN(Wellpath!$M228))</f>
        <v>0</v>
      </c>
      <c r="G228" s="17">
        <f>0.5*(-(Wellpath!$K228-Wellpath!$K227)*SIN(Wellpath!$L228))</f>
        <v>0</v>
      </c>
      <c r="H228" s="17">
        <f>-0.5*((Wellpath!$K228-Wellpath!$K227)*SIN(Wellpath!$L228)*SIN(Wellpath!$M228))</f>
        <v>0</v>
      </c>
      <c r="I228" s="17">
        <f>0.5*((Wellpath!$K228-Wellpath!$K227)*SIN(Wellpath!$L228)*COS(Wellpath!$M228))</f>
        <v>0</v>
      </c>
      <c r="J228" s="17">
        <v>0</v>
      </c>
      <c r="K228" s="17">
        <f t="shared" si="12"/>
        <v>0</v>
      </c>
      <c r="L228" s="17">
        <f t="shared" si="13"/>
        <v>0</v>
      </c>
      <c r="M228" s="17">
        <f t="shared" si="14"/>
        <v>-1</v>
      </c>
      <c r="N228" s="17">
        <f>0.5*((Wellpath!$K229-Wellpath!$K228)*COS(Wellpath!$L228)*COS(Wellpath!$M228))</f>
        <v>0</v>
      </c>
      <c r="O228" s="17">
        <f>0.5*((Wellpath!$K229-Wellpath!$K228)*COS(Wellpath!$L228)*SIN(Wellpath!$M228))</f>
        <v>0</v>
      </c>
      <c r="P228" s="17">
        <f>0.5*(-(Wellpath!$K229-Wellpath!$K228)*SIN(Wellpath!$L228))</f>
        <v>0</v>
      </c>
      <c r="Q228" s="17">
        <f>-0.5*((Wellpath!$K229-Wellpath!$K228)*SIN(Wellpath!$L228)*SIN(Wellpath!$M228))</f>
        <v>0</v>
      </c>
      <c r="R228" s="17">
        <f>0.5*((Wellpath!$K229-Wellpath!$K228)*SIN(Wellpath!$L228)*COS(Wellpath!$M228))</f>
        <v>0</v>
      </c>
      <c r="S228" s="17">
        <v>0</v>
      </c>
      <c r="AA228" s="10"/>
      <c r="AB228" s="10"/>
      <c r="AC228" s="10"/>
      <c r="AD228" s="10"/>
      <c r="AE228" s="10"/>
      <c r="AF228" s="10"/>
      <c r="AG228" s="10"/>
      <c r="AH228" s="10"/>
      <c r="AI228" s="10"/>
      <c r="AK228" s="24"/>
      <c r="AL228" s="24"/>
      <c r="AM228" s="24"/>
      <c r="AN228" s="24"/>
      <c r="AO228" s="24"/>
      <c r="AP228" s="24"/>
    </row>
    <row r="229" spans="1:42" x14ac:dyDescent="0.25">
      <c r="A229" s="26">
        <f>Wellpath!E229</f>
        <v>0</v>
      </c>
      <c r="B229" s="17">
        <f>0.5*(SIN(Wellpath!$L228)*COS(Wellpath!$M228)+SIN(Wellpath!$L229)*COS(Wellpath!$M229))</f>
        <v>0</v>
      </c>
      <c r="C229" s="17">
        <f>0.5*(SIN(Wellpath!$L228)*SIN(Wellpath!$M228)+SIN(Wellpath!$L229)*SIN(Wellpath!$M229))</f>
        <v>0</v>
      </c>
      <c r="D229" s="17">
        <f>0.5*(COS(Wellpath!$L228)+COS(Wellpath!$L229))</f>
        <v>1</v>
      </c>
      <c r="E229" s="17">
        <f>0.5*((Wellpath!$K229-Wellpath!$K228)*COS(Wellpath!$L229)*COS(Wellpath!$M229))</f>
        <v>0</v>
      </c>
      <c r="F229" s="17">
        <f>0.5*((Wellpath!$K229-Wellpath!$K228)*COS(Wellpath!$L229)*SIN(Wellpath!$M229))</f>
        <v>0</v>
      </c>
      <c r="G229" s="17">
        <f>0.5*(-(Wellpath!$K229-Wellpath!$K228)*SIN(Wellpath!$L229))</f>
        <v>0</v>
      </c>
      <c r="H229" s="17">
        <f>-0.5*((Wellpath!$K229-Wellpath!$K228)*SIN(Wellpath!$L229)*SIN(Wellpath!$M229))</f>
        <v>0</v>
      </c>
      <c r="I229" s="17">
        <f>0.5*((Wellpath!$K229-Wellpath!$K228)*SIN(Wellpath!$L229)*COS(Wellpath!$M229))</f>
        <v>0</v>
      </c>
      <c r="J229" s="17">
        <v>0</v>
      </c>
      <c r="K229" s="17">
        <f t="shared" si="12"/>
        <v>0</v>
      </c>
      <c r="L229" s="17">
        <f t="shared" si="13"/>
        <v>0</v>
      </c>
      <c r="M229" s="17">
        <f t="shared" si="14"/>
        <v>-1</v>
      </c>
      <c r="N229" s="17">
        <f>0.5*((Wellpath!$K230-Wellpath!$K229)*COS(Wellpath!$L229)*COS(Wellpath!$M229))</f>
        <v>0</v>
      </c>
      <c r="O229" s="17">
        <f>0.5*((Wellpath!$K230-Wellpath!$K229)*COS(Wellpath!$L229)*SIN(Wellpath!$M229))</f>
        <v>0</v>
      </c>
      <c r="P229" s="17">
        <f>0.5*(-(Wellpath!$K230-Wellpath!$K229)*SIN(Wellpath!$L229))</f>
        <v>0</v>
      </c>
      <c r="Q229" s="17">
        <f>-0.5*((Wellpath!$K230-Wellpath!$K229)*SIN(Wellpath!$L229)*SIN(Wellpath!$M229))</f>
        <v>0</v>
      </c>
      <c r="R229" s="17">
        <f>0.5*((Wellpath!$K230-Wellpath!$K229)*SIN(Wellpath!$L229)*COS(Wellpath!$M229))</f>
        <v>0</v>
      </c>
      <c r="S229" s="17">
        <v>0</v>
      </c>
      <c r="AA229" s="10"/>
      <c r="AB229" s="10"/>
      <c r="AC229" s="10"/>
      <c r="AD229" s="10"/>
      <c r="AE229" s="10"/>
      <c r="AF229" s="10"/>
      <c r="AG229" s="10"/>
      <c r="AH229" s="10"/>
      <c r="AI229" s="10"/>
      <c r="AK229" s="24"/>
      <c r="AL229" s="24"/>
      <c r="AM229" s="24"/>
      <c r="AN229" s="24"/>
      <c r="AO229" s="24"/>
      <c r="AP229" s="24"/>
    </row>
    <row r="230" spans="1:42" x14ac:dyDescent="0.25">
      <c r="A230" s="26">
        <f>Wellpath!E230</f>
        <v>0</v>
      </c>
      <c r="B230" s="17">
        <f>0.5*(SIN(Wellpath!$L229)*COS(Wellpath!$M229)+SIN(Wellpath!$L230)*COS(Wellpath!$M230))</f>
        <v>0</v>
      </c>
      <c r="C230" s="17">
        <f>0.5*(SIN(Wellpath!$L229)*SIN(Wellpath!$M229)+SIN(Wellpath!$L230)*SIN(Wellpath!$M230))</f>
        <v>0</v>
      </c>
      <c r="D230" s="17">
        <f>0.5*(COS(Wellpath!$L229)+COS(Wellpath!$L230))</f>
        <v>1</v>
      </c>
      <c r="E230" s="17">
        <f>0.5*((Wellpath!$K230-Wellpath!$K229)*COS(Wellpath!$L230)*COS(Wellpath!$M230))</f>
        <v>0</v>
      </c>
      <c r="F230" s="17">
        <f>0.5*((Wellpath!$K230-Wellpath!$K229)*COS(Wellpath!$L230)*SIN(Wellpath!$M230))</f>
        <v>0</v>
      </c>
      <c r="G230" s="17">
        <f>0.5*(-(Wellpath!$K230-Wellpath!$K229)*SIN(Wellpath!$L230))</f>
        <v>0</v>
      </c>
      <c r="H230" s="17">
        <f>-0.5*((Wellpath!$K230-Wellpath!$K229)*SIN(Wellpath!$L230)*SIN(Wellpath!$M230))</f>
        <v>0</v>
      </c>
      <c r="I230" s="17">
        <f>0.5*((Wellpath!$K230-Wellpath!$K229)*SIN(Wellpath!$L230)*COS(Wellpath!$M230))</f>
        <v>0</v>
      </c>
      <c r="J230" s="17">
        <v>0</v>
      </c>
      <c r="K230" s="17">
        <f t="shared" si="12"/>
        <v>0</v>
      </c>
      <c r="L230" s="17">
        <f t="shared" si="13"/>
        <v>0</v>
      </c>
      <c r="M230" s="17">
        <f t="shared" si="14"/>
        <v>-1</v>
      </c>
      <c r="N230" s="17">
        <f>0.5*((Wellpath!$K231-Wellpath!$K230)*COS(Wellpath!$L230)*COS(Wellpath!$M230))</f>
        <v>0</v>
      </c>
      <c r="O230" s="17">
        <f>0.5*((Wellpath!$K231-Wellpath!$K230)*COS(Wellpath!$L230)*SIN(Wellpath!$M230))</f>
        <v>0</v>
      </c>
      <c r="P230" s="17">
        <f>0.5*(-(Wellpath!$K231-Wellpath!$K230)*SIN(Wellpath!$L230))</f>
        <v>0</v>
      </c>
      <c r="Q230" s="17">
        <f>-0.5*((Wellpath!$K231-Wellpath!$K230)*SIN(Wellpath!$L230)*SIN(Wellpath!$M230))</f>
        <v>0</v>
      </c>
      <c r="R230" s="17">
        <f>0.5*((Wellpath!$K231-Wellpath!$K230)*SIN(Wellpath!$L230)*COS(Wellpath!$M230))</f>
        <v>0</v>
      </c>
      <c r="S230" s="17">
        <v>0</v>
      </c>
      <c r="AA230" s="10"/>
      <c r="AB230" s="10"/>
      <c r="AC230" s="10"/>
      <c r="AD230" s="10"/>
      <c r="AE230" s="10"/>
      <c r="AF230" s="10"/>
      <c r="AG230" s="10"/>
      <c r="AH230" s="10"/>
      <c r="AI230" s="10"/>
      <c r="AK230" s="24"/>
      <c r="AL230" s="24"/>
      <c r="AM230" s="24"/>
      <c r="AN230" s="24"/>
      <c r="AO230" s="24"/>
      <c r="AP230" s="24"/>
    </row>
    <row r="231" spans="1:42" x14ac:dyDescent="0.25">
      <c r="A231" s="26">
        <f>Wellpath!E231</f>
        <v>0</v>
      </c>
      <c r="B231" s="17">
        <f>0.5*(SIN(Wellpath!$L230)*COS(Wellpath!$M230)+SIN(Wellpath!$L231)*COS(Wellpath!$M231))</f>
        <v>0</v>
      </c>
      <c r="C231" s="17">
        <f>0.5*(SIN(Wellpath!$L230)*SIN(Wellpath!$M230)+SIN(Wellpath!$L231)*SIN(Wellpath!$M231))</f>
        <v>0</v>
      </c>
      <c r="D231" s="17">
        <f>0.5*(COS(Wellpath!$L230)+COS(Wellpath!$L231))</f>
        <v>1</v>
      </c>
      <c r="E231" s="17">
        <f>0.5*((Wellpath!$K231-Wellpath!$K230)*COS(Wellpath!$L231)*COS(Wellpath!$M231))</f>
        <v>0</v>
      </c>
      <c r="F231" s="17">
        <f>0.5*((Wellpath!$K231-Wellpath!$K230)*COS(Wellpath!$L231)*SIN(Wellpath!$M231))</f>
        <v>0</v>
      </c>
      <c r="G231" s="17">
        <f>0.5*(-(Wellpath!$K231-Wellpath!$K230)*SIN(Wellpath!$L231))</f>
        <v>0</v>
      </c>
      <c r="H231" s="17">
        <f>-0.5*((Wellpath!$K231-Wellpath!$K230)*SIN(Wellpath!$L231)*SIN(Wellpath!$M231))</f>
        <v>0</v>
      </c>
      <c r="I231" s="17">
        <f>0.5*((Wellpath!$K231-Wellpath!$K230)*SIN(Wellpath!$L231)*COS(Wellpath!$M231))</f>
        <v>0</v>
      </c>
      <c r="J231" s="17">
        <v>0</v>
      </c>
      <c r="K231" s="17">
        <f t="shared" si="12"/>
        <v>0</v>
      </c>
      <c r="L231" s="17">
        <f t="shared" si="13"/>
        <v>0</v>
      </c>
      <c r="M231" s="17">
        <f t="shared" si="14"/>
        <v>-1</v>
      </c>
      <c r="N231" s="17">
        <f>0.5*((Wellpath!$K232-Wellpath!$K231)*COS(Wellpath!$L231)*COS(Wellpath!$M231))</f>
        <v>0</v>
      </c>
      <c r="O231" s="17">
        <f>0.5*((Wellpath!$K232-Wellpath!$K231)*COS(Wellpath!$L231)*SIN(Wellpath!$M231))</f>
        <v>0</v>
      </c>
      <c r="P231" s="17">
        <f>0.5*(-(Wellpath!$K232-Wellpath!$K231)*SIN(Wellpath!$L231))</f>
        <v>0</v>
      </c>
      <c r="Q231" s="17">
        <f>-0.5*((Wellpath!$K232-Wellpath!$K231)*SIN(Wellpath!$L231)*SIN(Wellpath!$M231))</f>
        <v>0</v>
      </c>
      <c r="R231" s="17">
        <f>0.5*((Wellpath!$K232-Wellpath!$K231)*SIN(Wellpath!$L231)*COS(Wellpath!$M231))</f>
        <v>0</v>
      </c>
      <c r="S231" s="17">
        <v>0</v>
      </c>
      <c r="AA231" s="10"/>
      <c r="AB231" s="10"/>
      <c r="AC231" s="10"/>
      <c r="AD231" s="10"/>
      <c r="AE231" s="10"/>
      <c r="AF231" s="10"/>
      <c r="AG231" s="10"/>
      <c r="AH231" s="10"/>
      <c r="AI231" s="10"/>
      <c r="AK231" s="24"/>
      <c r="AL231" s="24"/>
      <c r="AM231" s="24"/>
      <c r="AN231" s="24"/>
      <c r="AO231" s="24"/>
      <c r="AP231" s="24"/>
    </row>
    <row r="232" spans="1:42" x14ac:dyDescent="0.25">
      <c r="A232" s="26">
        <f>Wellpath!E232</f>
        <v>0</v>
      </c>
      <c r="B232" s="17">
        <f>0.5*(SIN(Wellpath!$L231)*COS(Wellpath!$M231)+SIN(Wellpath!$L232)*COS(Wellpath!$M232))</f>
        <v>0</v>
      </c>
      <c r="C232" s="17">
        <f>0.5*(SIN(Wellpath!$L231)*SIN(Wellpath!$M231)+SIN(Wellpath!$L232)*SIN(Wellpath!$M232))</f>
        <v>0</v>
      </c>
      <c r="D232" s="17">
        <f>0.5*(COS(Wellpath!$L231)+COS(Wellpath!$L232))</f>
        <v>1</v>
      </c>
      <c r="E232" s="17">
        <f>0.5*((Wellpath!$K232-Wellpath!$K231)*COS(Wellpath!$L232)*COS(Wellpath!$M232))</f>
        <v>0</v>
      </c>
      <c r="F232" s="17">
        <f>0.5*((Wellpath!$K232-Wellpath!$K231)*COS(Wellpath!$L232)*SIN(Wellpath!$M232))</f>
        <v>0</v>
      </c>
      <c r="G232" s="17">
        <f>0.5*(-(Wellpath!$K232-Wellpath!$K231)*SIN(Wellpath!$L232))</f>
        <v>0</v>
      </c>
      <c r="H232" s="17">
        <f>-0.5*((Wellpath!$K232-Wellpath!$K231)*SIN(Wellpath!$L232)*SIN(Wellpath!$M232))</f>
        <v>0</v>
      </c>
      <c r="I232" s="17">
        <f>0.5*((Wellpath!$K232-Wellpath!$K231)*SIN(Wellpath!$L232)*COS(Wellpath!$M232))</f>
        <v>0</v>
      </c>
      <c r="J232" s="17">
        <v>0</v>
      </c>
      <c r="K232" s="17">
        <f t="shared" si="12"/>
        <v>0</v>
      </c>
      <c r="L232" s="17">
        <f t="shared" si="13"/>
        <v>0</v>
      </c>
      <c r="M232" s="17">
        <f t="shared" si="14"/>
        <v>-1</v>
      </c>
      <c r="N232" s="17">
        <f>0.5*((Wellpath!$K233-Wellpath!$K232)*COS(Wellpath!$L232)*COS(Wellpath!$M232))</f>
        <v>0</v>
      </c>
      <c r="O232" s="17">
        <f>0.5*((Wellpath!$K233-Wellpath!$K232)*COS(Wellpath!$L232)*SIN(Wellpath!$M232))</f>
        <v>0</v>
      </c>
      <c r="P232" s="17">
        <f>0.5*(-(Wellpath!$K233-Wellpath!$K232)*SIN(Wellpath!$L232))</f>
        <v>0</v>
      </c>
      <c r="Q232" s="17">
        <f>-0.5*((Wellpath!$K233-Wellpath!$K232)*SIN(Wellpath!$L232)*SIN(Wellpath!$M232))</f>
        <v>0</v>
      </c>
      <c r="R232" s="17">
        <f>0.5*((Wellpath!$K233-Wellpath!$K232)*SIN(Wellpath!$L232)*COS(Wellpath!$M232))</f>
        <v>0</v>
      </c>
      <c r="S232" s="17">
        <v>0</v>
      </c>
      <c r="AA232" s="10"/>
      <c r="AB232" s="10"/>
      <c r="AC232" s="10"/>
      <c r="AD232" s="10"/>
      <c r="AE232" s="10"/>
      <c r="AF232" s="10"/>
      <c r="AG232" s="10"/>
      <c r="AH232" s="10"/>
      <c r="AI232" s="10"/>
      <c r="AK232" s="24"/>
      <c r="AL232" s="24"/>
      <c r="AM232" s="24"/>
      <c r="AN232" s="24"/>
      <c r="AO232" s="24"/>
      <c r="AP232" s="24"/>
    </row>
    <row r="233" spans="1:42" x14ac:dyDescent="0.25">
      <c r="A233" s="26">
        <f>Wellpath!E233</f>
        <v>0</v>
      </c>
      <c r="B233" s="17">
        <f>0.5*(SIN(Wellpath!$L232)*COS(Wellpath!$M232)+SIN(Wellpath!$L233)*COS(Wellpath!$M233))</f>
        <v>0</v>
      </c>
      <c r="C233" s="17">
        <f>0.5*(SIN(Wellpath!$L232)*SIN(Wellpath!$M232)+SIN(Wellpath!$L233)*SIN(Wellpath!$M233))</f>
        <v>0</v>
      </c>
      <c r="D233" s="17">
        <f>0.5*(COS(Wellpath!$L232)+COS(Wellpath!$L233))</f>
        <v>1</v>
      </c>
      <c r="E233" s="17">
        <f>0.5*((Wellpath!$K233-Wellpath!$K232)*COS(Wellpath!$L233)*COS(Wellpath!$M233))</f>
        <v>0</v>
      </c>
      <c r="F233" s="17">
        <f>0.5*((Wellpath!$K233-Wellpath!$K232)*COS(Wellpath!$L233)*SIN(Wellpath!$M233))</f>
        <v>0</v>
      </c>
      <c r="G233" s="17">
        <f>0.5*(-(Wellpath!$K233-Wellpath!$K232)*SIN(Wellpath!$L233))</f>
        <v>0</v>
      </c>
      <c r="H233" s="17">
        <f>-0.5*((Wellpath!$K233-Wellpath!$K232)*SIN(Wellpath!$L233)*SIN(Wellpath!$M233))</f>
        <v>0</v>
      </c>
      <c r="I233" s="17">
        <f>0.5*((Wellpath!$K233-Wellpath!$K232)*SIN(Wellpath!$L233)*COS(Wellpath!$M233))</f>
        <v>0</v>
      </c>
      <c r="J233" s="17">
        <v>0</v>
      </c>
      <c r="K233" s="17">
        <f t="shared" si="12"/>
        <v>0</v>
      </c>
      <c r="L233" s="17">
        <f t="shared" si="13"/>
        <v>0</v>
      </c>
      <c r="M233" s="17">
        <f t="shared" si="14"/>
        <v>-1</v>
      </c>
      <c r="N233" s="17">
        <f>0.5*((Wellpath!$K234-Wellpath!$K233)*COS(Wellpath!$L233)*COS(Wellpath!$M233))</f>
        <v>0</v>
      </c>
      <c r="O233" s="17">
        <f>0.5*((Wellpath!$K234-Wellpath!$K233)*COS(Wellpath!$L233)*SIN(Wellpath!$M233))</f>
        <v>0</v>
      </c>
      <c r="P233" s="17">
        <f>0.5*(-(Wellpath!$K234-Wellpath!$K233)*SIN(Wellpath!$L233))</f>
        <v>0</v>
      </c>
      <c r="Q233" s="17">
        <f>-0.5*((Wellpath!$K234-Wellpath!$K233)*SIN(Wellpath!$L233)*SIN(Wellpath!$M233))</f>
        <v>0</v>
      </c>
      <c r="R233" s="17">
        <f>0.5*((Wellpath!$K234-Wellpath!$K233)*SIN(Wellpath!$L233)*COS(Wellpath!$M233))</f>
        <v>0</v>
      </c>
      <c r="S233" s="17">
        <v>0</v>
      </c>
      <c r="AA233" s="10"/>
      <c r="AB233" s="10"/>
      <c r="AC233" s="10"/>
      <c r="AD233" s="10"/>
      <c r="AE233" s="10"/>
      <c r="AF233" s="10"/>
      <c r="AG233" s="10"/>
      <c r="AH233" s="10"/>
      <c r="AI233" s="10"/>
      <c r="AK233" s="24"/>
      <c r="AL233" s="24"/>
      <c r="AM233" s="24"/>
      <c r="AN233" s="24"/>
      <c r="AO233" s="24"/>
      <c r="AP233" s="24"/>
    </row>
    <row r="234" spans="1:42" x14ac:dyDescent="0.25">
      <c r="A234" s="26">
        <f>Wellpath!E234</f>
        <v>0</v>
      </c>
      <c r="B234" s="17">
        <f>0.5*(SIN(Wellpath!$L233)*COS(Wellpath!$M233)+SIN(Wellpath!$L234)*COS(Wellpath!$M234))</f>
        <v>0</v>
      </c>
      <c r="C234" s="17">
        <f>0.5*(SIN(Wellpath!$L233)*SIN(Wellpath!$M233)+SIN(Wellpath!$L234)*SIN(Wellpath!$M234))</f>
        <v>0</v>
      </c>
      <c r="D234" s="17">
        <f>0.5*(COS(Wellpath!$L233)+COS(Wellpath!$L234))</f>
        <v>1</v>
      </c>
      <c r="E234" s="17">
        <f>0.5*((Wellpath!$K234-Wellpath!$K233)*COS(Wellpath!$L234)*COS(Wellpath!$M234))</f>
        <v>0</v>
      </c>
      <c r="F234" s="17">
        <f>0.5*((Wellpath!$K234-Wellpath!$K233)*COS(Wellpath!$L234)*SIN(Wellpath!$M234))</f>
        <v>0</v>
      </c>
      <c r="G234" s="17">
        <f>0.5*(-(Wellpath!$K234-Wellpath!$K233)*SIN(Wellpath!$L234))</f>
        <v>0</v>
      </c>
      <c r="H234" s="17">
        <f>-0.5*((Wellpath!$K234-Wellpath!$K233)*SIN(Wellpath!$L234)*SIN(Wellpath!$M234))</f>
        <v>0</v>
      </c>
      <c r="I234" s="17">
        <f>0.5*((Wellpath!$K234-Wellpath!$K233)*SIN(Wellpath!$L234)*COS(Wellpath!$M234))</f>
        <v>0</v>
      </c>
      <c r="J234" s="17">
        <v>0</v>
      </c>
      <c r="K234" s="17">
        <f t="shared" si="12"/>
        <v>0</v>
      </c>
      <c r="L234" s="17">
        <f t="shared" si="13"/>
        <v>0</v>
      </c>
      <c r="M234" s="17">
        <f t="shared" si="14"/>
        <v>-1</v>
      </c>
      <c r="N234" s="17">
        <f>0.5*((Wellpath!$K235-Wellpath!$K234)*COS(Wellpath!$L234)*COS(Wellpath!$M234))</f>
        <v>0</v>
      </c>
      <c r="O234" s="17">
        <f>0.5*((Wellpath!$K235-Wellpath!$K234)*COS(Wellpath!$L234)*SIN(Wellpath!$M234))</f>
        <v>0</v>
      </c>
      <c r="P234" s="17">
        <f>0.5*(-(Wellpath!$K235-Wellpath!$K234)*SIN(Wellpath!$L234))</f>
        <v>0</v>
      </c>
      <c r="Q234" s="17">
        <f>-0.5*((Wellpath!$K235-Wellpath!$K234)*SIN(Wellpath!$L234)*SIN(Wellpath!$M234))</f>
        <v>0</v>
      </c>
      <c r="R234" s="17">
        <f>0.5*((Wellpath!$K235-Wellpath!$K234)*SIN(Wellpath!$L234)*COS(Wellpath!$M234))</f>
        <v>0</v>
      </c>
      <c r="S234" s="17">
        <v>0</v>
      </c>
      <c r="AA234" s="10"/>
      <c r="AB234" s="10"/>
      <c r="AC234" s="10"/>
      <c r="AD234" s="10"/>
      <c r="AE234" s="10"/>
      <c r="AF234" s="10"/>
      <c r="AG234" s="10"/>
      <c r="AH234" s="10"/>
      <c r="AI234" s="10"/>
      <c r="AK234" s="24"/>
      <c r="AL234" s="24"/>
      <c r="AM234" s="24"/>
      <c r="AN234" s="24"/>
      <c r="AO234" s="24"/>
      <c r="AP234" s="24"/>
    </row>
    <row r="235" spans="1:42" x14ac:dyDescent="0.25">
      <c r="A235" s="26">
        <f>Wellpath!E235</f>
        <v>0</v>
      </c>
      <c r="B235" s="17">
        <f>0.5*(SIN(Wellpath!$L234)*COS(Wellpath!$M234)+SIN(Wellpath!$L235)*COS(Wellpath!$M235))</f>
        <v>0</v>
      </c>
      <c r="C235" s="17">
        <f>0.5*(SIN(Wellpath!$L234)*SIN(Wellpath!$M234)+SIN(Wellpath!$L235)*SIN(Wellpath!$M235))</f>
        <v>0</v>
      </c>
      <c r="D235" s="17">
        <f>0.5*(COS(Wellpath!$L234)+COS(Wellpath!$L235))</f>
        <v>1</v>
      </c>
      <c r="E235" s="17">
        <f>0.5*((Wellpath!$K235-Wellpath!$K234)*COS(Wellpath!$L235)*COS(Wellpath!$M235))</f>
        <v>0</v>
      </c>
      <c r="F235" s="17">
        <f>0.5*((Wellpath!$K235-Wellpath!$K234)*COS(Wellpath!$L235)*SIN(Wellpath!$M235))</f>
        <v>0</v>
      </c>
      <c r="G235" s="17">
        <f>0.5*(-(Wellpath!$K235-Wellpath!$K234)*SIN(Wellpath!$L235))</f>
        <v>0</v>
      </c>
      <c r="H235" s="17">
        <f>-0.5*((Wellpath!$K235-Wellpath!$K234)*SIN(Wellpath!$L235)*SIN(Wellpath!$M235))</f>
        <v>0</v>
      </c>
      <c r="I235" s="17">
        <f>0.5*((Wellpath!$K235-Wellpath!$K234)*SIN(Wellpath!$L235)*COS(Wellpath!$M235))</f>
        <v>0</v>
      </c>
      <c r="J235" s="17">
        <v>0</v>
      </c>
      <c r="K235" s="17">
        <f t="shared" si="12"/>
        <v>0</v>
      </c>
      <c r="L235" s="17">
        <f t="shared" si="13"/>
        <v>0</v>
      </c>
      <c r="M235" s="17">
        <f t="shared" si="14"/>
        <v>-1</v>
      </c>
      <c r="N235" s="17">
        <f>0.5*((Wellpath!$K236-Wellpath!$K235)*COS(Wellpath!$L235)*COS(Wellpath!$M235))</f>
        <v>0</v>
      </c>
      <c r="O235" s="17">
        <f>0.5*((Wellpath!$K236-Wellpath!$K235)*COS(Wellpath!$L235)*SIN(Wellpath!$M235))</f>
        <v>0</v>
      </c>
      <c r="P235" s="17">
        <f>0.5*(-(Wellpath!$K236-Wellpath!$K235)*SIN(Wellpath!$L235))</f>
        <v>0</v>
      </c>
      <c r="Q235" s="17">
        <f>-0.5*((Wellpath!$K236-Wellpath!$K235)*SIN(Wellpath!$L235)*SIN(Wellpath!$M235))</f>
        <v>0</v>
      </c>
      <c r="R235" s="17">
        <f>0.5*((Wellpath!$K236-Wellpath!$K235)*SIN(Wellpath!$L235)*COS(Wellpath!$M235))</f>
        <v>0</v>
      </c>
      <c r="S235" s="17">
        <v>0</v>
      </c>
      <c r="AA235" s="10"/>
      <c r="AB235" s="10"/>
      <c r="AC235" s="10"/>
      <c r="AD235" s="10"/>
      <c r="AE235" s="10"/>
      <c r="AF235" s="10"/>
      <c r="AG235" s="10"/>
      <c r="AH235" s="10"/>
      <c r="AI235" s="10"/>
      <c r="AK235" s="24"/>
      <c r="AL235" s="24"/>
      <c r="AM235" s="24"/>
      <c r="AN235" s="24"/>
      <c r="AO235" s="24"/>
      <c r="AP235" s="24"/>
    </row>
    <row r="236" spans="1:42" x14ac:dyDescent="0.25">
      <c r="A236" s="26">
        <f>Wellpath!E236</f>
        <v>0</v>
      </c>
      <c r="B236" s="17">
        <f>0.5*(SIN(Wellpath!$L235)*COS(Wellpath!$M235)+SIN(Wellpath!$L236)*COS(Wellpath!$M236))</f>
        <v>0</v>
      </c>
      <c r="C236" s="17">
        <f>0.5*(SIN(Wellpath!$L235)*SIN(Wellpath!$M235)+SIN(Wellpath!$L236)*SIN(Wellpath!$M236))</f>
        <v>0</v>
      </c>
      <c r="D236" s="17">
        <f>0.5*(COS(Wellpath!$L235)+COS(Wellpath!$L236))</f>
        <v>1</v>
      </c>
      <c r="E236" s="17">
        <f>0.5*((Wellpath!$K236-Wellpath!$K235)*COS(Wellpath!$L236)*COS(Wellpath!$M236))</f>
        <v>0</v>
      </c>
      <c r="F236" s="17">
        <f>0.5*((Wellpath!$K236-Wellpath!$K235)*COS(Wellpath!$L236)*SIN(Wellpath!$M236))</f>
        <v>0</v>
      </c>
      <c r="G236" s="17">
        <f>0.5*(-(Wellpath!$K236-Wellpath!$K235)*SIN(Wellpath!$L236))</f>
        <v>0</v>
      </c>
      <c r="H236" s="17">
        <f>-0.5*((Wellpath!$K236-Wellpath!$K235)*SIN(Wellpath!$L236)*SIN(Wellpath!$M236))</f>
        <v>0</v>
      </c>
      <c r="I236" s="17">
        <f>0.5*((Wellpath!$K236-Wellpath!$K235)*SIN(Wellpath!$L236)*COS(Wellpath!$M236))</f>
        <v>0</v>
      </c>
      <c r="J236" s="17">
        <v>0</v>
      </c>
      <c r="K236" s="17">
        <f t="shared" si="12"/>
        <v>0</v>
      </c>
      <c r="L236" s="17">
        <f t="shared" si="13"/>
        <v>0</v>
      </c>
      <c r="M236" s="17">
        <f t="shared" si="14"/>
        <v>-1</v>
      </c>
      <c r="N236" s="17">
        <f>0.5*((Wellpath!$K237-Wellpath!$K236)*COS(Wellpath!$L236)*COS(Wellpath!$M236))</f>
        <v>0</v>
      </c>
      <c r="O236" s="17">
        <f>0.5*((Wellpath!$K237-Wellpath!$K236)*COS(Wellpath!$L236)*SIN(Wellpath!$M236))</f>
        <v>0</v>
      </c>
      <c r="P236" s="17">
        <f>0.5*(-(Wellpath!$K237-Wellpath!$K236)*SIN(Wellpath!$L236))</f>
        <v>0</v>
      </c>
      <c r="Q236" s="17">
        <f>-0.5*((Wellpath!$K237-Wellpath!$K236)*SIN(Wellpath!$L236)*SIN(Wellpath!$M236))</f>
        <v>0</v>
      </c>
      <c r="R236" s="17">
        <f>0.5*((Wellpath!$K237-Wellpath!$K236)*SIN(Wellpath!$L236)*COS(Wellpath!$M236))</f>
        <v>0</v>
      </c>
      <c r="S236" s="17">
        <v>0</v>
      </c>
      <c r="AA236" s="10"/>
      <c r="AB236" s="10"/>
      <c r="AC236" s="10"/>
      <c r="AD236" s="10"/>
      <c r="AE236" s="10"/>
      <c r="AF236" s="10"/>
      <c r="AG236" s="10"/>
      <c r="AH236" s="10"/>
      <c r="AI236" s="10"/>
      <c r="AK236" s="24"/>
      <c r="AL236" s="24"/>
      <c r="AM236" s="24"/>
      <c r="AN236" s="24"/>
      <c r="AO236" s="24"/>
      <c r="AP236" s="24"/>
    </row>
    <row r="237" spans="1:42" x14ac:dyDescent="0.25">
      <c r="A237" s="26">
        <f>Wellpath!E237</f>
        <v>0</v>
      </c>
      <c r="B237" s="17">
        <f>0.5*(SIN(Wellpath!$L236)*COS(Wellpath!$M236)+SIN(Wellpath!$L237)*COS(Wellpath!$M237))</f>
        <v>0</v>
      </c>
      <c r="C237" s="17">
        <f>0.5*(SIN(Wellpath!$L236)*SIN(Wellpath!$M236)+SIN(Wellpath!$L237)*SIN(Wellpath!$M237))</f>
        <v>0</v>
      </c>
      <c r="D237" s="17">
        <f>0.5*(COS(Wellpath!$L236)+COS(Wellpath!$L237))</f>
        <v>1</v>
      </c>
      <c r="E237" s="17">
        <f>0.5*((Wellpath!$K237-Wellpath!$K236)*COS(Wellpath!$L237)*COS(Wellpath!$M237))</f>
        <v>0</v>
      </c>
      <c r="F237" s="17">
        <f>0.5*((Wellpath!$K237-Wellpath!$K236)*COS(Wellpath!$L237)*SIN(Wellpath!$M237))</f>
        <v>0</v>
      </c>
      <c r="G237" s="17">
        <f>0.5*(-(Wellpath!$K237-Wellpath!$K236)*SIN(Wellpath!$L237))</f>
        <v>0</v>
      </c>
      <c r="H237" s="17">
        <f>-0.5*((Wellpath!$K237-Wellpath!$K236)*SIN(Wellpath!$L237)*SIN(Wellpath!$M237))</f>
        <v>0</v>
      </c>
      <c r="I237" s="17">
        <f>0.5*((Wellpath!$K237-Wellpath!$K236)*SIN(Wellpath!$L237)*COS(Wellpath!$M237))</f>
        <v>0</v>
      </c>
      <c r="J237" s="17">
        <v>0</v>
      </c>
      <c r="K237" s="17">
        <f t="shared" si="12"/>
        <v>0</v>
      </c>
      <c r="L237" s="17">
        <f t="shared" si="13"/>
        <v>0</v>
      </c>
      <c r="M237" s="17">
        <f t="shared" si="14"/>
        <v>-1</v>
      </c>
      <c r="N237" s="17">
        <f>0.5*((Wellpath!$K238-Wellpath!$K237)*COS(Wellpath!$L237)*COS(Wellpath!$M237))</f>
        <v>0</v>
      </c>
      <c r="O237" s="17">
        <f>0.5*((Wellpath!$K238-Wellpath!$K237)*COS(Wellpath!$L237)*SIN(Wellpath!$M237))</f>
        <v>0</v>
      </c>
      <c r="P237" s="17">
        <f>0.5*(-(Wellpath!$K238-Wellpath!$K237)*SIN(Wellpath!$L237))</f>
        <v>0</v>
      </c>
      <c r="Q237" s="17">
        <f>-0.5*((Wellpath!$K238-Wellpath!$K237)*SIN(Wellpath!$L237)*SIN(Wellpath!$M237))</f>
        <v>0</v>
      </c>
      <c r="R237" s="17">
        <f>0.5*((Wellpath!$K238-Wellpath!$K237)*SIN(Wellpath!$L237)*COS(Wellpath!$M237))</f>
        <v>0</v>
      </c>
      <c r="S237" s="17">
        <v>0</v>
      </c>
      <c r="AA237" s="10"/>
      <c r="AB237" s="10"/>
      <c r="AC237" s="10"/>
      <c r="AD237" s="10"/>
      <c r="AE237" s="10"/>
      <c r="AF237" s="10"/>
      <c r="AG237" s="10"/>
      <c r="AH237" s="10"/>
      <c r="AI237" s="10"/>
      <c r="AK237" s="24"/>
      <c r="AL237" s="24"/>
      <c r="AM237" s="24"/>
      <c r="AN237" s="24"/>
      <c r="AO237" s="24"/>
      <c r="AP237" s="24"/>
    </row>
    <row r="238" spans="1:42" x14ac:dyDescent="0.25">
      <c r="A238" s="26">
        <f>Wellpath!E238</f>
        <v>0</v>
      </c>
      <c r="B238" s="17">
        <f>0.5*(SIN(Wellpath!$L237)*COS(Wellpath!$M237)+SIN(Wellpath!$L238)*COS(Wellpath!$M238))</f>
        <v>0</v>
      </c>
      <c r="C238" s="17">
        <f>0.5*(SIN(Wellpath!$L237)*SIN(Wellpath!$M237)+SIN(Wellpath!$L238)*SIN(Wellpath!$M238))</f>
        <v>0</v>
      </c>
      <c r="D238" s="17">
        <f>0.5*(COS(Wellpath!$L237)+COS(Wellpath!$L238))</f>
        <v>1</v>
      </c>
      <c r="E238" s="17">
        <f>0.5*((Wellpath!$K238-Wellpath!$K237)*COS(Wellpath!$L238)*COS(Wellpath!$M238))</f>
        <v>0</v>
      </c>
      <c r="F238" s="17">
        <f>0.5*((Wellpath!$K238-Wellpath!$K237)*COS(Wellpath!$L238)*SIN(Wellpath!$M238))</f>
        <v>0</v>
      </c>
      <c r="G238" s="17">
        <f>0.5*(-(Wellpath!$K238-Wellpath!$K237)*SIN(Wellpath!$L238))</f>
        <v>0</v>
      </c>
      <c r="H238" s="17">
        <f>-0.5*((Wellpath!$K238-Wellpath!$K237)*SIN(Wellpath!$L238)*SIN(Wellpath!$M238))</f>
        <v>0</v>
      </c>
      <c r="I238" s="17">
        <f>0.5*((Wellpath!$K238-Wellpath!$K237)*SIN(Wellpath!$L238)*COS(Wellpath!$M238))</f>
        <v>0</v>
      </c>
      <c r="J238" s="17">
        <v>0</v>
      </c>
      <c r="K238" s="17">
        <f t="shared" si="12"/>
        <v>0</v>
      </c>
      <c r="L238" s="17">
        <f t="shared" si="13"/>
        <v>0</v>
      </c>
      <c r="M238" s="17">
        <f t="shared" si="14"/>
        <v>-1</v>
      </c>
      <c r="N238" s="17">
        <f>0.5*((Wellpath!$K239-Wellpath!$K238)*COS(Wellpath!$L238)*COS(Wellpath!$M238))</f>
        <v>0</v>
      </c>
      <c r="O238" s="17">
        <f>0.5*((Wellpath!$K239-Wellpath!$K238)*COS(Wellpath!$L238)*SIN(Wellpath!$M238))</f>
        <v>0</v>
      </c>
      <c r="P238" s="17">
        <f>0.5*(-(Wellpath!$K239-Wellpath!$K238)*SIN(Wellpath!$L238))</f>
        <v>0</v>
      </c>
      <c r="Q238" s="17">
        <f>-0.5*((Wellpath!$K239-Wellpath!$K238)*SIN(Wellpath!$L238)*SIN(Wellpath!$M238))</f>
        <v>0</v>
      </c>
      <c r="R238" s="17">
        <f>0.5*((Wellpath!$K239-Wellpath!$K238)*SIN(Wellpath!$L238)*COS(Wellpath!$M238))</f>
        <v>0</v>
      </c>
      <c r="S238" s="17">
        <v>0</v>
      </c>
      <c r="AA238" s="10"/>
      <c r="AB238" s="10"/>
      <c r="AC238" s="10"/>
      <c r="AD238" s="10"/>
      <c r="AE238" s="10"/>
      <c r="AF238" s="10"/>
      <c r="AG238" s="10"/>
      <c r="AH238" s="10"/>
      <c r="AI238" s="10"/>
      <c r="AK238" s="24"/>
      <c r="AL238" s="24"/>
      <c r="AM238" s="24"/>
      <c r="AN238" s="24"/>
      <c r="AO238" s="24"/>
      <c r="AP238" s="24"/>
    </row>
    <row r="239" spans="1:42" x14ac:dyDescent="0.25">
      <c r="A239" s="26">
        <f>Wellpath!E239</f>
        <v>0</v>
      </c>
      <c r="B239" s="17">
        <f>0.5*(SIN(Wellpath!$L238)*COS(Wellpath!$M238)+SIN(Wellpath!$L239)*COS(Wellpath!$M239))</f>
        <v>0</v>
      </c>
      <c r="C239" s="17">
        <f>0.5*(SIN(Wellpath!$L238)*SIN(Wellpath!$M238)+SIN(Wellpath!$L239)*SIN(Wellpath!$M239))</f>
        <v>0</v>
      </c>
      <c r="D239" s="17">
        <f>0.5*(COS(Wellpath!$L238)+COS(Wellpath!$L239))</f>
        <v>1</v>
      </c>
      <c r="E239" s="17">
        <f>0.5*((Wellpath!$K239-Wellpath!$K238)*COS(Wellpath!$L239)*COS(Wellpath!$M239))</f>
        <v>0</v>
      </c>
      <c r="F239" s="17">
        <f>0.5*((Wellpath!$K239-Wellpath!$K238)*COS(Wellpath!$L239)*SIN(Wellpath!$M239))</f>
        <v>0</v>
      </c>
      <c r="G239" s="17">
        <f>0.5*(-(Wellpath!$K239-Wellpath!$K238)*SIN(Wellpath!$L239))</f>
        <v>0</v>
      </c>
      <c r="H239" s="17">
        <f>-0.5*((Wellpath!$K239-Wellpath!$K238)*SIN(Wellpath!$L239)*SIN(Wellpath!$M239))</f>
        <v>0</v>
      </c>
      <c r="I239" s="17">
        <f>0.5*((Wellpath!$K239-Wellpath!$K238)*SIN(Wellpath!$L239)*COS(Wellpath!$M239))</f>
        <v>0</v>
      </c>
      <c r="J239" s="17">
        <v>0</v>
      </c>
      <c r="K239" s="17">
        <f t="shared" si="12"/>
        <v>0</v>
      </c>
      <c r="L239" s="17">
        <f t="shared" si="13"/>
        <v>0</v>
      </c>
      <c r="M239" s="17">
        <f t="shared" si="14"/>
        <v>-1</v>
      </c>
      <c r="N239" s="17">
        <f>0.5*((Wellpath!$K240-Wellpath!$K239)*COS(Wellpath!$L239)*COS(Wellpath!$M239))</f>
        <v>0</v>
      </c>
      <c r="O239" s="17">
        <f>0.5*((Wellpath!$K240-Wellpath!$K239)*COS(Wellpath!$L239)*SIN(Wellpath!$M239))</f>
        <v>0</v>
      </c>
      <c r="P239" s="17">
        <f>0.5*(-(Wellpath!$K240-Wellpath!$K239)*SIN(Wellpath!$L239))</f>
        <v>0</v>
      </c>
      <c r="Q239" s="17">
        <f>-0.5*((Wellpath!$K240-Wellpath!$K239)*SIN(Wellpath!$L239)*SIN(Wellpath!$M239))</f>
        <v>0</v>
      </c>
      <c r="R239" s="17">
        <f>0.5*((Wellpath!$K240-Wellpath!$K239)*SIN(Wellpath!$L239)*COS(Wellpath!$M239))</f>
        <v>0</v>
      </c>
      <c r="S239" s="17">
        <v>0</v>
      </c>
      <c r="AA239" s="10"/>
      <c r="AB239" s="10"/>
      <c r="AC239" s="10"/>
      <c r="AD239" s="10"/>
      <c r="AE239" s="10"/>
      <c r="AF239" s="10"/>
      <c r="AG239" s="10"/>
      <c r="AH239" s="10"/>
      <c r="AI239" s="10"/>
      <c r="AK239" s="24"/>
      <c r="AL239" s="24"/>
      <c r="AM239" s="24"/>
      <c r="AN239" s="24"/>
      <c r="AO239" s="24"/>
      <c r="AP239" s="24"/>
    </row>
    <row r="240" spans="1:42" x14ac:dyDescent="0.25">
      <c r="A240" s="26">
        <f>Wellpath!E240</f>
        <v>0</v>
      </c>
      <c r="B240" s="17">
        <f>0.5*(SIN(Wellpath!$L239)*COS(Wellpath!$M239)+SIN(Wellpath!$L240)*COS(Wellpath!$M240))</f>
        <v>0</v>
      </c>
      <c r="C240" s="17">
        <f>0.5*(SIN(Wellpath!$L239)*SIN(Wellpath!$M239)+SIN(Wellpath!$L240)*SIN(Wellpath!$M240))</f>
        <v>0</v>
      </c>
      <c r="D240" s="17">
        <f>0.5*(COS(Wellpath!$L239)+COS(Wellpath!$L240))</f>
        <v>1</v>
      </c>
      <c r="E240" s="17">
        <f>0.5*((Wellpath!$K240-Wellpath!$K239)*COS(Wellpath!$L240)*COS(Wellpath!$M240))</f>
        <v>0</v>
      </c>
      <c r="F240" s="17">
        <f>0.5*((Wellpath!$K240-Wellpath!$K239)*COS(Wellpath!$L240)*SIN(Wellpath!$M240))</f>
        <v>0</v>
      </c>
      <c r="G240" s="17">
        <f>0.5*(-(Wellpath!$K240-Wellpath!$K239)*SIN(Wellpath!$L240))</f>
        <v>0</v>
      </c>
      <c r="H240" s="17">
        <f>-0.5*((Wellpath!$K240-Wellpath!$K239)*SIN(Wellpath!$L240)*SIN(Wellpath!$M240))</f>
        <v>0</v>
      </c>
      <c r="I240" s="17">
        <f>0.5*((Wellpath!$K240-Wellpath!$K239)*SIN(Wellpath!$L240)*COS(Wellpath!$M240))</f>
        <v>0</v>
      </c>
      <c r="J240" s="17">
        <v>0</v>
      </c>
      <c r="K240" s="17">
        <f t="shared" si="12"/>
        <v>0</v>
      </c>
      <c r="L240" s="17">
        <f t="shared" si="13"/>
        <v>0</v>
      </c>
      <c r="M240" s="17">
        <f t="shared" si="14"/>
        <v>-1</v>
      </c>
      <c r="N240" s="17">
        <f>0.5*((Wellpath!$K241-Wellpath!$K240)*COS(Wellpath!$L240)*COS(Wellpath!$M240))</f>
        <v>0</v>
      </c>
      <c r="O240" s="17">
        <f>0.5*((Wellpath!$K241-Wellpath!$K240)*COS(Wellpath!$L240)*SIN(Wellpath!$M240))</f>
        <v>0</v>
      </c>
      <c r="P240" s="17">
        <f>0.5*(-(Wellpath!$K241-Wellpath!$K240)*SIN(Wellpath!$L240))</f>
        <v>0</v>
      </c>
      <c r="Q240" s="17">
        <f>-0.5*((Wellpath!$K241-Wellpath!$K240)*SIN(Wellpath!$L240)*SIN(Wellpath!$M240))</f>
        <v>0</v>
      </c>
      <c r="R240" s="17">
        <f>0.5*((Wellpath!$K241-Wellpath!$K240)*SIN(Wellpath!$L240)*COS(Wellpath!$M240))</f>
        <v>0</v>
      </c>
      <c r="S240" s="17">
        <v>0</v>
      </c>
      <c r="AA240" s="10"/>
      <c r="AB240" s="10"/>
      <c r="AC240" s="10"/>
      <c r="AD240" s="10"/>
      <c r="AE240" s="10"/>
      <c r="AF240" s="10"/>
      <c r="AG240" s="10"/>
      <c r="AH240" s="10"/>
      <c r="AI240" s="10"/>
      <c r="AK240" s="24"/>
      <c r="AL240" s="24"/>
      <c r="AM240" s="24"/>
      <c r="AN240" s="24"/>
      <c r="AO240" s="24"/>
      <c r="AP240" s="24"/>
    </row>
    <row r="241" spans="1:42" x14ac:dyDescent="0.25">
      <c r="A241" s="26">
        <f>Wellpath!E241</f>
        <v>0</v>
      </c>
      <c r="B241" s="17">
        <f>0.5*(SIN(Wellpath!$L240)*COS(Wellpath!$M240)+SIN(Wellpath!$L241)*COS(Wellpath!$M241))</f>
        <v>0</v>
      </c>
      <c r="C241" s="17">
        <f>0.5*(SIN(Wellpath!$L240)*SIN(Wellpath!$M240)+SIN(Wellpath!$L241)*SIN(Wellpath!$M241))</f>
        <v>0</v>
      </c>
      <c r="D241" s="17">
        <f>0.5*(COS(Wellpath!$L240)+COS(Wellpath!$L241))</f>
        <v>1</v>
      </c>
      <c r="E241" s="17">
        <f>0.5*((Wellpath!$K241-Wellpath!$K240)*COS(Wellpath!$L241)*COS(Wellpath!$M241))</f>
        <v>0</v>
      </c>
      <c r="F241" s="17">
        <f>0.5*((Wellpath!$K241-Wellpath!$K240)*COS(Wellpath!$L241)*SIN(Wellpath!$M241))</f>
        <v>0</v>
      </c>
      <c r="G241" s="17">
        <f>0.5*(-(Wellpath!$K241-Wellpath!$K240)*SIN(Wellpath!$L241))</f>
        <v>0</v>
      </c>
      <c r="H241" s="17">
        <f>-0.5*((Wellpath!$K241-Wellpath!$K240)*SIN(Wellpath!$L241)*SIN(Wellpath!$M241))</f>
        <v>0</v>
      </c>
      <c r="I241" s="17">
        <f>0.5*((Wellpath!$K241-Wellpath!$K240)*SIN(Wellpath!$L241)*COS(Wellpath!$M241))</f>
        <v>0</v>
      </c>
      <c r="J241" s="17">
        <v>0</v>
      </c>
      <c r="K241" s="17">
        <f t="shared" si="12"/>
        <v>0</v>
      </c>
      <c r="L241" s="17">
        <f t="shared" si="13"/>
        <v>0</v>
      </c>
      <c r="M241" s="17">
        <f t="shared" si="14"/>
        <v>-1</v>
      </c>
      <c r="N241" s="17">
        <f>0.5*((Wellpath!$K242-Wellpath!$K241)*COS(Wellpath!$L241)*COS(Wellpath!$M241))</f>
        <v>0</v>
      </c>
      <c r="O241" s="17">
        <f>0.5*((Wellpath!$K242-Wellpath!$K241)*COS(Wellpath!$L241)*SIN(Wellpath!$M241))</f>
        <v>0</v>
      </c>
      <c r="P241" s="17">
        <f>0.5*(-(Wellpath!$K242-Wellpath!$K241)*SIN(Wellpath!$L241))</f>
        <v>0</v>
      </c>
      <c r="Q241" s="17">
        <f>-0.5*((Wellpath!$K242-Wellpath!$K241)*SIN(Wellpath!$L241)*SIN(Wellpath!$M241))</f>
        <v>0</v>
      </c>
      <c r="R241" s="17">
        <f>0.5*((Wellpath!$K242-Wellpath!$K241)*SIN(Wellpath!$L241)*COS(Wellpath!$M241))</f>
        <v>0</v>
      </c>
      <c r="S241" s="17">
        <v>0</v>
      </c>
      <c r="AA241" s="10"/>
      <c r="AB241" s="10"/>
      <c r="AC241" s="10"/>
      <c r="AD241" s="10"/>
      <c r="AE241" s="10"/>
      <c r="AF241" s="10"/>
      <c r="AG241" s="10"/>
      <c r="AH241" s="10"/>
      <c r="AI241" s="10"/>
      <c r="AK241" s="24"/>
      <c r="AL241" s="24"/>
      <c r="AM241" s="24"/>
      <c r="AN241" s="24"/>
      <c r="AO241" s="24"/>
      <c r="AP241" s="24"/>
    </row>
    <row r="242" spans="1:42" x14ac:dyDescent="0.25">
      <c r="A242" s="26">
        <f>Wellpath!E242</f>
        <v>0</v>
      </c>
      <c r="B242" s="17">
        <f>0.5*(SIN(Wellpath!$L241)*COS(Wellpath!$M241)+SIN(Wellpath!$L242)*COS(Wellpath!$M242))</f>
        <v>0</v>
      </c>
      <c r="C242" s="17">
        <f>0.5*(SIN(Wellpath!$L241)*SIN(Wellpath!$M241)+SIN(Wellpath!$L242)*SIN(Wellpath!$M242))</f>
        <v>0</v>
      </c>
      <c r="D242" s="17">
        <f>0.5*(COS(Wellpath!$L241)+COS(Wellpath!$L242))</f>
        <v>1</v>
      </c>
      <c r="E242" s="17">
        <f>0.5*((Wellpath!$K242-Wellpath!$K241)*COS(Wellpath!$L242)*COS(Wellpath!$M242))</f>
        <v>0</v>
      </c>
      <c r="F242" s="17">
        <f>0.5*((Wellpath!$K242-Wellpath!$K241)*COS(Wellpath!$L242)*SIN(Wellpath!$M242))</f>
        <v>0</v>
      </c>
      <c r="G242" s="17">
        <f>0.5*(-(Wellpath!$K242-Wellpath!$K241)*SIN(Wellpath!$L242))</f>
        <v>0</v>
      </c>
      <c r="H242" s="17">
        <f>-0.5*((Wellpath!$K242-Wellpath!$K241)*SIN(Wellpath!$L242)*SIN(Wellpath!$M242))</f>
        <v>0</v>
      </c>
      <c r="I242" s="17">
        <f>0.5*((Wellpath!$K242-Wellpath!$K241)*SIN(Wellpath!$L242)*COS(Wellpath!$M242))</f>
        <v>0</v>
      </c>
      <c r="J242" s="17">
        <v>0</v>
      </c>
      <c r="K242" s="17">
        <f t="shared" si="12"/>
        <v>0</v>
      </c>
      <c r="L242" s="17">
        <f t="shared" si="13"/>
        <v>0</v>
      </c>
      <c r="M242" s="17">
        <f t="shared" si="14"/>
        <v>-1</v>
      </c>
      <c r="N242" s="17">
        <f>0.5*((Wellpath!$K243-Wellpath!$K242)*COS(Wellpath!$L242)*COS(Wellpath!$M242))</f>
        <v>0</v>
      </c>
      <c r="O242" s="17">
        <f>0.5*((Wellpath!$K243-Wellpath!$K242)*COS(Wellpath!$L242)*SIN(Wellpath!$M242))</f>
        <v>0</v>
      </c>
      <c r="P242" s="17">
        <f>0.5*(-(Wellpath!$K243-Wellpath!$K242)*SIN(Wellpath!$L242))</f>
        <v>0</v>
      </c>
      <c r="Q242" s="17">
        <f>-0.5*((Wellpath!$K243-Wellpath!$K242)*SIN(Wellpath!$L242)*SIN(Wellpath!$M242))</f>
        <v>0</v>
      </c>
      <c r="R242" s="17">
        <f>0.5*((Wellpath!$K243-Wellpath!$K242)*SIN(Wellpath!$L242)*COS(Wellpath!$M242))</f>
        <v>0</v>
      </c>
      <c r="S242" s="17">
        <v>0</v>
      </c>
      <c r="AA242" s="10"/>
      <c r="AB242" s="10"/>
      <c r="AC242" s="10"/>
      <c r="AD242" s="10"/>
      <c r="AE242" s="10"/>
      <c r="AF242" s="10"/>
      <c r="AG242" s="10"/>
      <c r="AH242" s="10"/>
      <c r="AI242" s="10"/>
      <c r="AK242" s="24"/>
      <c r="AL242" s="24"/>
      <c r="AM242" s="24"/>
      <c r="AN242" s="24"/>
      <c r="AO242" s="24"/>
      <c r="AP242" s="24"/>
    </row>
    <row r="243" spans="1:42" x14ac:dyDescent="0.25">
      <c r="A243" s="26">
        <f>Wellpath!E243</f>
        <v>0</v>
      </c>
      <c r="B243" s="17">
        <f>0.5*(SIN(Wellpath!$L242)*COS(Wellpath!$M242)+SIN(Wellpath!$L243)*COS(Wellpath!$M243))</f>
        <v>0</v>
      </c>
      <c r="C243" s="17">
        <f>0.5*(SIN(Wellpath!$L242)*SIN(Wellpath!$M242)+SIN(Wellpath!$L243)*SIN(Wellpath!$M243))</f>
        <v>0</v>
      </c>
      <c r="D243" s="17">
        <f>0.5*(COS(Wellpath!$L242)+COS(Wellpath!$L243))</f>
        <v>1</v>
      </c>
      <c r="E243" s="17">
        <f>0.5*((Wellpath!$K243-Wellpath!$K242)*COS(Wellpath!$L243)*COS(Wellpath!$M243))</f>
        <v>0</v>
      </c>
      <c r="F243" s="17">
        <f>0.5*((Wellpath!$K243-Wellpath!$K242)*COS(Wellpath!$L243)*SIN(Wellpath!$M243))</f>
        <v>0</v>
      </c>
      <c r="G243" s="17">
        <f>0.5*(-(Wellpath!$K243-Wellpath!$K242)*SIN(Wellpath!$L243))</f>
        <v>0</v>
      </c>
      <c r="H243" s="17">
        <f>-0.5*((Wellpath!$K243-Wellpath!$K242)*SIN(Wellpath!$L243)*SIN(Wellpath!$M243))</f>
        <v>0</v>
      </c>
      <c r="I243" s="17">
        <f>0.5*((Wellpath!$K243-Wellpath!$K242)*SIN(Wellpath!$L243)*COS(Wellpath!$M243))</f>
        <v>0</v>
      </c>
      <c r="J243" s="17">
        <v>0</v>
      </c>
      <c r="K243" s="17">
        <f t="shared" si="12"/>
        <v>0</v>
      </c>
      <c r="L243" s="17">
        <f t="shared" si="13"/>
        <v>0</v>
      </c>
      <c r="M243" s="17">
        <f t="shared" si="14"/>
        <v>-1</v>
      </c>
      <c r="N243" s="17">
        <f>0.5*((Wellpath!$K244-Wellpath!$K243)*COS(Wellpath!$L243)*COS(Wellpath!$M243))</f>
        <v>0</v>
      </c>
      <c r="O243" s="17">
        <f>0.5*((Wellpath!$K244-Wellpath!$K243)*COS(Wellpath!$L243)*SIN(Wellpath!$M243))</f>
        <v>0</v>
      </c>
      <c r="P243" s="17">
        <f>0.5*(-(Wellpath!$K244-Wellpath!$K243)*SIN(Wellpath!$L243))</f>
        <v>0</v>
      </c>
      <c r="Q243" s="17">
        <f>-0.5*((Wellpath!$K244-Wellpath!$K243)*SIN(Wellpath!$L243)*SIN(Wellpath!$M243))</f>
        <v>0</v>
      </c>
      <c r="R243" s="17">
        <f>0.5*((Wellpath!$K244-Wellpath!$K243)*SIN(Wellpath!$L243)*COS(Wellpath!$M243))</f>
        <v>0</v>
      </c>
      <c r="S243" s="17">
        <v>0</v>
      </c>
      <c r="AA243" s="10"/>
      <c r="AB243" s="10"/>
      <c r="AC243" s="10"/>
      <c r="AD243" s="10"/>
      <c r="AE243" s="10"/>
      <c r="AF243" s="10"/>
      <c r="AG243" s="10"/>
      <c r="AH243" s="10"/>
      <c r="AI243" s="10"/>
      <c r="AK243" s="24"/>
      <c r="AL243" s="24"/>
      <c r="AM243" s="24"/>
      <c r="AN243" s="24"/>
      <c r="AO243" s="24"/>
      <c r="AP243" s="24"/>
    </row>
    <row r="244" spans="1:42" x14ac:dyDescent="0.25">
      <c r="A244" s="26">
        <f>Wellpath!E244</f>
        <v>0</v>
      </c>
      <c r="B244" s="17">
        <f>0.5*(SIN(Wellpath!$L243)*COS(Wellpath!$M243)+SIN(Wellpath!$L244)*COS(Wellpath!$M244))</f>
        <v>0</v>
      </c>
      <c r="C244" s="17">
        <f>0.5*(SIN(Wellpath!$L243)*SIN(Wellpath!$M243)+SIN(Wellpath!$L244)*SIN(Wellpath!$M244))</f>
        <v>0</v>
      </c>
      <c r="D244" s="17">
        <f>0.5*(COS(Wellpath!$L243)+COS(Wellpath!$L244))</f>
        <v>1</v>
      </c>
      <c r="E244" s="17">
        <f>0.5*((Wellpath!$K244-Wellpath!$K243)*COS(Wellpath!$L244)*COS(Wellpath!$M244))</f>
        <v>0</v>
      </c>
      <c r="F244" s="17">
        <f>0.5*((Wellpath!$K244-Wellpath!$K243)*COS(Wellpath!$L244)*SIN(Wellpath!$M244))</f>
        <v>0</v>
      </c>
      <c r="G244" s="17">
        <f>0.5*(-(Wellpath!$K244-Wellpath!$K243)*SIN(Wellpath!$L244))</f>
        <v>0</v>
      </c>
      <c r="H244" s="17">
        <f>-0.5*((Wellpath!$K244-Wellpath!$K243)*SIN(Wellpath!$L244)*SIN(Wellpath!$M244))</f>
        <v>0</v>
      </c>
      <c r="I244" s="17">
        <f>0.5*((Wellpath!$K244-Wellpath!$K243)*SIN(Wellpath!$L244)*COS(Wellpath!$M244))</f>
        <v>0</v>
      </c>
      <c r="J244" s="17">
        <v>0</v>
      </c>
      <c r="K244" s="17">
        <f t="shared" si="12"/>
        <v>0</v>
      </c>
      <c r="L244" s="17">
        <f t="shared" si="13"/>
        <v>0</v>
      </c>
      <c r="M244" s="17">
        <f t="shared" si="14"/>
        <v>-1</v>
      </c>
      <c r="N244" s="17">
        <f>0.5*((Wellpath!$K245-Wellpath!$K244)*COS(Wellpath!$L244)*COS(Wellpath!$M244))</f>
        <v>0</v>
      </c>
      <c r="O244" s="17">
        <f>0.5*((Wellpath!$K245-Wellpath!$K244)*COS(Wellpath!$L244)*SIN(Wellpath!$M244))</f>
        <v>0</v>
      </c>
      <c r="P244" s="17">
        <f>0.5*(-(Wellpath!$K245-Wellpath!$K244)*SIN(Wellpath!$L244))</f>
        <v>0</v>
      </c>
      <c r="Q244" s="17">
        <f>-0.5*((Wellpath!$K245-Wellpath!$K244)*SIN(Wellpath!$L244)*SIN(Wellpath!$M244))</f>
        <v>0</v>
      </c>
      <c r="R244" s="17">
        <f>0.5*((Wellpath!$K245-Wellpath!$K244)*SIN(Wellpath!$L244)*COS(Wellpath!$M244))</f>
        <v>0</v>
      </c>
      <c r="S244" s="17">
        <v>0</v>
      </c>
      <c r="AA244" s="10"/>
      <c r="AB244" s="10"/>
      <c r="AC244" s="10"/>
      <c r="AD244" s="10"/>
      <c r="AE244" s="10"/>
      <c r="AF244" s="10"/>
      <c r="AG244" s="10"/>
      <c r="AH244" s="10"/>
      <c r="AI244" s="10"/>
      <c r="AK244" s="24"/>
      <c r="AL244" s="24"/>
      <c r="AM244" s="24"/>
      <c r="AN244" s="24"/>
      <c r="AO244" s="24"/>
      <c r="AP244" s="24"/>
    </row>
    <row r="245" spans="1:42" x14ac:dyDescent="0.25">
      <c r="A245" s="26">
        <f>Wellpath!E245</f>
        <v>0</v>
      </c>
      <c r="B245" s="17">
        <f>0.5*(SIN(Wellpath!$L244)*COS(Wellpath!$M244)+SIN(Wellpath!$L245)*COS(Wellpath!$M245))</f>
        <v>0</v>
      </c>
      <c r="C245" s="17">
        <f>0.5*(SIN(Wellpath!$L244)*SIN(Wellpath!$M244)+SIN(Wellpath!$L245)*SIN(Wellpath!$M245))</f>
        <v>0</v>
      </c>
      <c r="D245" s="17">
        <f>0.5*(COS(Wellpath!$L244)+COS(Wellpath!$L245))</f>
        <v>1</v>
      </c>
      <c r="E245" s="17">
        <f>0.5*((Wellpath!$K245-Wellpath!$K244)*COS(Wellpath!$L245)*COS(Wellpath!$M245))</f>
        <v>0</v>
      </c>
      <c r="F245" s="17">
        <f>0.5*((Wellpath!$K245-Wellpath!$K244)*COS(Wellpath!$L245)*SIN(Wellpath!$M245))</f>
        <v>0</v>
      </c>
      <c r="G245" s="17">
        <f>0.5*(-(Wellpath!$K245-Wellpath!$K244)*SIN(Wellpath!$L245))</f>
        <v>0</v>
      </c>
      <c r="H245" s="17">
        <f>-0.5*((Wellpath!$K245-Wellpath!$K244)*SIN(Wellpath!$L245)*SIN(Wellpath!$M245))</f>
        <v>0</v>
      </c>
      <c r="I245" s="17">
        <f>0.5*((Wellpath!$K245-Wellpath!$K244)*SIN(Wellpath!$L245)*COS(Wellpath!$M245))</f>
        <v>0</v>
      </c>
      <c r="J245" s="17">
        <v>0</v>
      </c>
      <c r="K245" s="17">
        <f t="shared" si="12"/>
        <v>0</v>
      </c>
      <c r="L245" s="17">
        <f t="shared" si="13"/>
        <v>0</v>
      </c>
      <c r="M245" s="17">
        <f t="shared" si="14"/>
        <v>-1</v>
      </c>
      <c r="N245" s="17">
        <f>0.5*((Wellpath!$K246-Wellpath!$K245)*COS(Wellpath!$L245)*COS(Wellpath!$M245))</f>
        <v>0</v>
      </c>
      <c r="O245" s="17">
        <f>0.5*((Wellpath!$K246-Wellpath!$K245)*COS(Wellpath!$L245)*SIN(Wellpath!$M245))</f>
        <v>0</v>
      </c>
      <c r="P245" s="17">
        <f>0.5*(-(Wellpath!$K246-Wellpath!$K245)*SIN(Wellpath!$L245))</f>
        <v>0</v>
      </c>
      <c r="Q245" s="17">
        <f>-0.5*((Wellpath!$K246-Wellpath!$K245)*SIN(Wellpath!$L245)*SIN(Wellpath!$M245))</f>
        <v>0</v>
      </c>
      <c r="R245" s="17">
        <f>0.5*((Wellpath!$K246-Wellpath!$K245)*SIN(Wellpath!$L245)*COS(Wellpath!$M245))</f>
        <v>0</v>
      </c>
      <c r="S245" s="17">
        <v>0</v>
      </c>
      <c r="AA245" s="10"/>
      <c r="AB245" s="10"/>
      <c r="AC245" s="10"/>
      <c r="AD245" s="10"/>
      <c r="AE245" s="10"/>
      <c r="AF245" s="10"/>
      <c r="AG245" s="10"/>
      <c r="AH245" s="10"/>
      <c r="AI245" s="10"/>
      <c r="AK245" s="24"/>
      <c r="AL245" s="24"/>
      <c r="AM245" s="24"/>
      <c r="AN245" s="24"/>
      <c r="AO245" s="24"/>
      <c r="AP245" s="24"/>
    </row>
    <row r="246" spans="1:42" x14ac:dyDescent="0.25">
      <c r="A246" s="26">
        <f>Wellpath!E246</f>
        <v>0</v>
      </c>
      <c r="B246" s="17">
        <f>0.5*(SIN(Wellpath!$L245)*COS(Wellpath!$M245)+SIN(Wellpath!$L246)*COS(Wellpath!$M246))</f>
        <v>0</v>
      </c>
      <c r="C246" s="17">
        <f>0.5*(SIN(Wellpath!$L245)*SIN(Wellpath!$M245)+SIN(Wellpath!$L246)*SIN(Wellpath!$M246))</f>
        <v>0</v>
      </c>
      <c r="D246" s="17">
        <f>0.5*(COS(Wellpath!$L245)+COS(Wellpath!$L246))</f>
        <v>1</v>
      </c>
      <c r="E246" s="17">
        <f>0.5*((Wellpath!$K246-Wellpath!$K245)*COS(Wellpath!$L246)*COS(Wellpath!$M246))</f>
        <v>0</v>
      </c>
      <c r="F246" s="17">
        <f>0.5*((Wellpath!$K246-Wellpath!$K245)*COS(Wellpath!$L246)*SIN(Wellpath!$M246))</f>
        <v>0</v>
      </c>
      <c r="G246" s="17">
        <f>0.5*(-(Wellpath!$K246-Wellpath!$K245)*SIN(Wellpath!$L246))</f>
        <v>0</v>
      </c>
      <c r="H246" s="17">
        <f>-0.5*((Wellpath!$K246-Wellpath!$K245)*SIN(Wellpath!$L246)*SIN(Wellpath!$M246))</f>
        <v>0</v>
      </c>
      <c r="I246" s="17">
        <f>0.5*((Wellpath!$K246-Wellpath!$K245)*SIN(Wellpath!$L246)*COS(Wellpath!$M246))</f>
        <v>0</v>
      </c>
      <c r="J246" s="17">
        <v>0</v>
      </c>
      <c r="K246" s="17">
        <f t="shared" si="12"/>
        <v>0</v>
      </c>
      <c r="L246" s="17">
        <f t="shared" si="13"/>
        <v>0</v>
      </c>
      <c r="M246" s="17">
        <f t="shared" si="14"/>
        <v>-1</v>
      </c>
      <c r="N246" s="17">
        <f>0.5*((Wellpath!$K247-Wellpath!$K246)*COS(Wellpath!$L246)*COS(Wellpath!$M246))</f>
        <v>0</v>
      </c>
      <c r="O246" s="17">
        <f>0.5*((Wellpath!$K247-Wellpath!$K246)*COS(Wellpath!$L246)*SIN(Wellpath!$M246))</f>
        <v>0</v>
      </c>
      <c r="P246" s="17">
        <f>0.5*(-(Wellpath!$K247-Wellpath!$K246)*SIN(Wellpath!$L246))</f>
        <v>0</v>
      </c>
      <c r="Q246" s="17">
        <f>-0.5*((Wellpath!$K247-Wellpath!$K246)*SIN(Wellpath!$L246)*SIN(Wellpath!$M246))</f>
        <v>0</v>
      </c>
      <c r="R246" s="17">
        <f>0.5*((Wellpath!$K247-Wellpath!$K246)*SIN(Wellpath!$L246)*COS(Wellpath!$M246))</f>
        <v>0</v>
      </c>
      <c r="S246" s="17">
        <v>0</v>
      </c>
      <c r="AA246" s="10"/>
      <c r="AB246" s="10"/>
      <c r="AC246" s="10"/>
      <c r="AD246" s="10"/>
      <c r="AE246" s="10"/>
      <c r="AF246" s="10"/>
      <c r="AG246" s="10"/>
      <c r="AH246" s="10"/>
      <c r="AI246" s="10"/>
      <c r="AK246" s="24"/>
      <c r="AL246" s="24"/>
      <c r="AM246" s="24"/>
      <c r="AN246" s="24"/>
      <c r="AO246" s="24"/>
      <c r="AP246" s="24"/>
    </row>
    <row r="247" spans="1:42" x14ac:dyDescent="0.25">
      <c r="A247" s="26">
        <f>Wellpath!E247</f>
        <v>0</v>
      </c>
      <c r="B247" s="17">
        <f>0.5*(SIN(Wellpath!$L246)*COS(Wellpath!$M246)+SIN(Wellpath!$L247)*COS(Wellpath!$M247))</f>
        <v>0</v>
      </c>
      <c r="C247" s="17">
        <f>0.5*(SIN(Wellpath!$L246)*SIN(Wellpath!$M246)+SIN(Wellpath!$L247)*SIN(Wellpath!$M247))</f>
        <v>0</v>
      </c>
      <c r="D247" s="17">
        <f>0.5*(COS(Wellpath!$L246)+COS(Wellpath!$L247))</f>
        <v>1</v>
      </c>
      <c r="E247" s="17">
        <f>0.5*((Wellpath!$K247-Wellpath!$K246)*COS(Wellpath!$L247)*COS(Wellpath!$M247))</f>
        <v>0</v>
      </c>
      <c r="F247" s="17">
        <f>0.5*((Wellpath!$K247-Wellpath!$K246)*COS(Wellpath!$L247)*SIN(Wellpath!$M247))</f>
        <v>0</v>
      </c>
      <c r="G247" s="17">
        <f>0.5*(-(Wellpath!$K247-Wellpath!$K246)*SIN(Wellpath!$L247))</f>
        <v>0</v>
      </c>
      <c r="H247" s="17">
        <f>-0.5*((Wellpath!$K247-Wellpath!$K246)*SIN(Wellpath!$L247)*SIN(Wellpath!$M247))</f>
        <v>0</v>
      </c>
      <c r="I247" s="17">
        <f>0.5*((Wellpath!$K247-Wellpath!$K246)*SIN(Wellpath!$L247)*COS(Wellpath!$M247))</f>
        <v>0</v>
      </c>
      <c r="J247" s="17">
        <v>0</v>
      </c>
      <c r="K247" s="17">
        <f t="shared" si="12"/>
        <v>0</v>
      </c>
      <c r="L247" s="17">
        <f t="shared" si="13"/>
        <v>0</v>
      </c>
      <c r="M247" s="17">
        <f t="shared" si="14"/>
        <v>-1</v>
      </c>
      <c r="N247" s="17">
        <f>0.5*((Wellpath!$K248-Wellpath!$K247)*COS(Wellpath!$L247)*COS(Wellpath!$M247))</f>
        <v>0</v>
      </c>
      <c r="O247" s="17">
        <f>0.5*((Wellpath!$K248-Wellpath!$K247)*COS(Wellpath!$L247)*SIN(Wellpath!$M247))</f>
        <v>0</v>
      </c>
      <c r="P247" s="17">
        <f>0.5*(-(Wellpath!$K248-Wellpath!$K247)*SIN(Wellpath!$L247))</f>
        <v>0</v>
      </c>
      <c r="Q247" s="17">
        <f>-0.5*((Wellpath!$K248-Wellpath!$K247)*SIN(Wellpath!$L247)*SIN(Wellpath!$M247))</f>
        <v>0</v>
      </c>
      <c r="R247" s="17">
        <f>0.5*((Wellpath!$K248-Wellpath!$K247)*SIN(Wellpath!$L247)*COS(Wellpath!$M247))</f>
        <v>0</v>
      </c>
      <c r="S247" s="17">
        <v>0</v>
      </c>
      <c r="AA247" s="10"/>
      <c r="AB247" s="10"/>
      <c r="AC247" s="10"/>
      <c r="AD247" s="10"/>
      <c r="AE247" s="10"/>
      <c r="AF247" s="10"/>
      <c r="AG247" s="10"/>
      <c r="AH247" s="10"/>
      <c r="AI247" s="10"/>
      <c r="AK247" s="24"/>
      <c r="AL247" s="24"/>
      <c r="AM247" s="24"/>
      <c r="AN247" s="24"/>
      <c r="AO247" s="24"/>
      <c r="AP247" s="24"/>
    </row>
    <row r="248" spans="1:42" x14ac:dyDescent="0.25">
      <c r="A248" s="26">
        <f>Wellpath!E248</f>
        <v>0</v>
      </c>
      <c r="B248" s="17">
        <f>0.5*(SIN(Wellpath!$L247)*COS(Wellpath!$M247)+SIN(Wellpath!$L248)*COS(Wellpath!$M248))</f>
        <v>0</v>
      </c>
      <c r="C248" s="17">
        <f>0.5*(SIN(Wellpath!$L247)*SIN(Wellpath!$M247)+SIN(Wellpath!$L248)*SIN(Wellpath!$M248))</f>
        <v>0</v>
      </c>
      <c r="D248" s="17">
        <f>0.5*(COS(Wellpath!$L247)+COS(Wellpath!$L248))</f>
        <v>1</v>
      </c>
      <c r="E248" s="17">
        <f>0.5*((Wellpath!$K248-Wellpath!$K247)*COS(Wellpath!$L248)*COS(Wellpath!$M248))</f>
        <v>0</v>
      </c>
      <c r="F248" s="17">
        <f>0.5*((Wellpath!$K248-Wellpath!$K247)*COS(Wellpath!$L248)*SIN(Wellpath!$M248))</f>
        <v>0</v>
      </c>
      <c r="G248" s="17">
        <f>0.5*(-(Wellpath!$K248-Wellpath!$K247)*SIN(Wellpath!$L248))</f>
        <v>0</v>
      </c>
      <c r="H248" s="17">
        <f>-0.5*((Wellpath!$K248-Wellpath!$K247)*SIN(Wellpath!$L248)*SIN(Wellpath!$M248))</f>
        <v>0</v>
      </c>
      <c r="I248" s="17">
        <f>0.5*((Wellpath!$K248-Wellpath!$K247)*SIN(Wellpath!$L248)*COS(Wellpath!$M248))</f>
        <v>0</v>
      </c>
      <c r="J248" s="17">
        <v>0</v>
      </c>
      <c r="K248" s="17">
        <f t="shared" si="12"/>
        <v>0</v>
      </c>
      <c r="L248" s="17">
        <f t="shared" si="13"/>
        <v>0</v>
      </c>
      <c r="M248" s="17">
        <f t="shared" si="14"/>
        <v>-1</v>
      </c>
      <c r="N248" s="17">
        <f>0.5*((Wellpath!$K249-Wellpath!$K248)*COS(Wellpath!$L248)*COS(Wellpath!$M248))</f>
        <v>0</v>
      </c>
      <c r="O248" s="17">
        <f>0.5*((Wellpath!$K249-Wellpath!$K248)*COS(Wellpath!$L248)*SIN(Wellpath!$M248))</f>
        <v>0</v>
      </c>
      <c r="P248" s="17">
        <f>0.5*(-(Wellpath!$K249-Wellpath!$K248)*SIN(Wellpath!$L248))</f>
        <v>0</v>
      </c>
      <c r="Q248" s="17">
        <f>-0.5*((Wellpath!$K249-Wellpath!$K248)*SIN(Wellpath!$L248)*SIN(Wellpath!$M248))</f>
        <v>0</v>
      </c>
      <c r="R248" s="17">
        <f>0.5*((Wellpath!$K249-Wellpath!$K248)*SIN(Wellpath!$L248)*COS(Wellpath!$M248))</f>
        <v>0</v>
      </c>
      <c r="S248" s="17">
        <v>0</v>
      </c>
      <c r="AA248" s="10"/>
      <c r="AB248" s="10"/>
      <c r="AC248" s="10"/>
      <c r="AD248" s="10"/>
      <c r="AE248" s="10"/>
      <c r="AF248" s="10"/>
      <c r="AG248" s="10"/>
      <c r="AH248" s="10"/>
      <c r="AI248" s="10"/>
      <c r="AK248" s="24"/>
      <c r="AL248" s="24"/>
      <c r="AM248" s="24"/>
      <c r="AN248" s="24"/>
      <c r="AO248" s="24"/>
      <c r="AP248" s="24"/>
    </row>
    <row r="249" spans="1:42" x14ac:dyDescent="0.25">
      <c r="A249" s="26">
        <f>Wellpath!E249</f>
        <v>0</v>
      </c>
      <c r="B249" s="17">
        <f>0.5*(SIN(Wellpath!$L248)*COS(Wellpath!$M248)+SIN(Wellpath!$L249)*COS(Wellpath!$M249))</f>
        <v>0</v>
      </c>
      <c r="C249" s="17">
        <f>0.5*(SIN(Wellpath!$L248)*SIN(Wellpath!$M248)+SIN(Wellpath!$L249)*SIN(Wellpath!$M249))</f>
        <v>0</v>
      </c>
      <c r="D249" s="17">
        <f>0.5*(COS(Wellpath!$L248)+COS(Wellpath!$L249))</f>
        <v>1</v>
      </c>
      <c r="E249" s="17">
        <f>0.5*((Wellpath!$K249-Wellpath!$K248)*COS(Wellpath!$L249)*COS(Wellpath!$M249))</f>
        <v>0</v>
      </c>
      <c r="F249" s="17">
        <f>0.5*((Wellpath!$K249-Wellpath!$K248)*COS(Wellpath!$L249)*SIN(Wellpath!$M249))</f>
        <v>0</v>
      </c>
      <c r="G249" s="17">
        <f>0.5*(-(Wellpath!$K249-Wellpath!$K248)*SIN(Wellpath!$L249))</f>
        <v>0</v>
      </c>
      <c r="H249" s="17">
        <f>-0.5*((Wellpath!$K249-Wellpath!$K248)*SIN(Wellpath!$L249)*SIN(Wellpath!$M249))</f>
        <v>0</v>
      </c>
      <c r="I249" s="17">
        <f>0.5*((Wellpath!$K249-Wellpath!$K248)*SIN(Wellpath!$L249)*COS(Wellpath!$M249))</f>
        <v>0</v>
      </c>
      <c r="J249" s="17">
        <v>0</v>
      </c>
      <c r="K249" s="17">
        <f t="shared" si="12"/>
        <v>0</v>
      </c>
      <c r="L249" s="17">
        <f t="shared" si="13"/>
        <v>0</v>
      </c>
      <c r="M249" s="17">
        <f t="shared" si="14"/>
        <v>-1</v>
      </c>
      <c r="N249" s="17">
        <f>0.5*((Wellpath!$K250-Wellpath!$K249)*COS(Wellpath!$L249)*COS(Wellpath!$M249))</f>
        <v>0</v>
      </c>
      <c r="O249" s="17">
        <f>0.5*((Wellpath!$K250-Wellpath!$K249)*COS(Wellpath!$L249)*SIN(Wellpath!$M249))</f>
        <v>0</v>
      </c>
      <c r="P249" s="17">
        <f>0.5*(-(Wellpath!$K250-Wellpath!$K249)*SIN(Wellpath!$L249))</f>
        <v>0</v>
      </c>
      <c r="Q249" s="17">
        <f>-0.5*((Wellpath!$K250-Wellpath!$K249)*SIN(Wellpath!$L249)*SIN(Wellpath!$M249))</f>
        <v>0</v>
      </c>
      <c r="R249" s="17">
        <f>0.5*((Wellpath!$K250-Wellpath!$K249)*SIN(Wellpath!$L249)*COS(Wellpath!$M249))</f>
        <v>0</v>
      </c>
      <c r="S249" s="17">
        <v>0</v>
      </c>
      <c r="AA249" s="10"/>
      <c r="AB249" s="10"/>
      <c r="AC249" s="10"/>
      <c r="AD249" s="10"/>
      <c r="AE249" s="10"/>
      <c r="AF249" s="10"/>
      <c r="AG249" s="10"/>
      <c r="AH249" s="10"/>
      <c r="AI249" s="10"/>
      <c r="AK249" s="24"/>
      <c r="AL249" s="24"/>
      <c r="AM249" s="24"/>
      <c r="AN249" s="24"/>
      <c r="AO249" s="24"/>
      <c r="AP249" s="24"/>
    </row>
    <row r="250" spans="1:42" x14ac:dyDescent="0.25">
      <c r="A250" s="26">
        <f>Wellpath!E250</f>
        <v>0</v>
      </c>
      <c r="B250" s="17">
        <f>0.5*(SIN(Wellpath!$L249)*COS(Wellpath!$M249)+SIN(Wellpath!$L250)*COS(Wellpath!$M250))</f>
        <v>0</v>
      </c>
      <c r="C250" s="17">
        <f>0.5*(SIN(Wellpath!$L249)*SIN(Wellpath!$M249)+SIN(Wellpath!$L250)*SIN(Wellpath!$M250))</f>
        <v>0</v>
      </c>
      <c r="D250" s="17">
        <f>0.5*(COS(Wellpath!$L249)+COS(Wellpath!$L250))</f>
        <v>1</v>
      </c>
      <c r="E250" s="17">
        <f>0.5*((Wellpath!$K250-Wellpath!$K249)*COS(Wellpath!$L250)*COS(Wellpath!$M250))</f>
        <v>0</v>
      </c>
      <c r="F250" s="17">
        <f>0.5*((Wellpath!$K250-Wellpath!$K249)*COS(Wellpath!$L250)*SIN(Wellpath!$M250))</f>
        <v>0</v>
      </c>
      <c r="G250" s="17">
        <f>0.5*(-(Wellpath!$K250-Wellpath!$K249)*SIN(Wellpath!$L250))</f>
        <v>0</v>
      </c>
      <c r="H250" s="17">
        <f>-0.5*((Wellpath!$K250-Wellpath!$K249)*SIN(Wellpath!$L250)*SIN(Wellpath!$M250))</f>
        <v>0</v>
      </c>
      <c r="I250" s="17">
        <f>0.5*((Wellpath!$K250-Wellpath!$K249)*SIN(Wellpath!$L250)*COS(Wellpath!$M250))</f>
        <v>0</v>
      </c>
      <c r="J250" s="17">
        <v>0</v>
      </c>
      <c r="K250" s="17">
        <f t="shared" si="12"/>
        <v>0</v>
      </c>
      <c r="L250" s="17">
        <f t="shared" si="13"/>
        <v>0</v>
      </c>
      <c r="M250" s="17">
        <f t="shared" si="14"/>
        <v>-1</v>
      </c>
      <c r="N250" s="17">
        <f>0.5*((Wellpath!$K251-Wellpath!$K250)*COS(Wellpath!$L250)*COS(Wellpath!$M250))</f>
        <v>0</v>
      </c>
      <c r="O250" s="17">
        <f>0.5*((Wellpath!$K251-Wellpath!$K250)*COS(Wellpath!$L250)*SIN(Wellpath!$M250))</f>
        <v>0</v>
      </c>
      <c r="P250" s="17">
        <f>0.5*(-(Wellpath!$K251-Wellpath!$K250)*SIN(Wellpath!$L250))</f>
        <v>0</v>
      </c>
      <c r="Q250" s="17">
        <f>-0.5*((Wellpath!$K251-Wellpath!$K250)*SIN(Wellpath!$L250)*SIN(Wellpath!$M250))</f>
        <v>0</v>
      </c>
      <c r="R250" s="17">
        <f>0.5*((Wellpath!$K251-Wellpath!$K250)*SIN(Wellpath!$L250)*COS(Wellpath!$M250))</f>
        <v>0</v>
      </c>
      <c r="S250" s="17">
        <v>0</v>
      </c>
      <c r="AA250" s="10"/>
      <c r="AB250" s="10"/>
      <c r="AC250" s="10"/>
      <c r="AD250" s="10"/>
      <c r="AE250" s="10"/>
      <c r="AF250" s="10"/>
      <c r="AG250" s="10"/>
      <c r="AH250" s="10"/>
      <c r="AI250" s="10"/>
      <c r="AK250" s="24"/>
      <c r="AL250" s="24"/>
      <c r="AM250" s="24"/>
      <c r="AN250" s="24"/>
      <c r="AO250" s="24"/>
      <c r="AP250" s="24"/>
    </row>
    <row r="251" spans="1:42" x14ac:dyDescent="0.25">
      <c r="A251" s="26">
        <f>Wellpath!E251</f>
        <v>0</v>
      </c>
      <c r="B251" s="17">
        <f>0.5*(SIN(Wellpath!$L250)*COS(Wellpath!$M250)+SIN(Wellpath!$L251)*COS(Wellpath!$M251))</f>
        <v>0</v>
      </c>
      <c r="C251" s="17">
        <f>0.5*(SIN(Wellpath!$L250)*SIN(Wellpath!$M250)+SIN(Wellpath!$L251)*SIN(Wellpath!$M251))</f>
        <v>0</v>
      </c>
      <c r="D251" s="17">
        <f>0.5*(COS(Wellpath!$L250)+COS(Wellpath!$L251))</f>
        <v>1</v>
      </c>
      <c r="E251" s="17">
        <f>0.5*((Wellpath!$K251-Wellpath!$K250)*COS(Wellpath!$L251)*COS(Wellpath!$M251))</f>
        <v>0</v>
      </c>
      <c r="F251" s="17">
        <f>0.5*((Wellpath!$K251-Wellpath!$K250)*COS(Wellpath!$L251)*SIN(Wellpath!$M251))</f>
        <v>0</v>
      </c>
      <c r="G251" s="17">
        <f>0.5*(-(Wellpath!$K251-Wellpath!$K250)*SIN(Wellpath!$L251))</f>
        <v>0</v>
      </c>
      <c r="H251" s="17">
        <f>-0.5*((Wellpath!$K251-Wellpath!$K250)*SIN(Wellpath!$L251)*SIN(Wellpath!$M251))</f>
        <v>0</v>
      </c>
      <c r="I251" s="17">
        <f>0.5*((Wellpath!$K251-Wellpath!$K250)*SIN(Wellpath!$L251)*COS(Wellpath!$M251))</f>
        <v>0</v>
      </c>
      <c r="J251" s="17">
        <v>0</v>
      </c>
      <c r="K251" s="17">
        <f t="shared" si="12"/>
        <v>0</v>
      </c>
      <c r="L251" s="17">
        <f t="shared" si="13"/>
        <v>0</v>
      </c>
      <c r="M251" s="17">
        <f t="shared" si="14"/>
        <v>-1</v>
      </c>
      <c r="N251" s="17">
        <f>0.5*((Wellpath!$K252-Wellpath!$K251)*COS(Wellpath!$L251)*COS(Wellpath!$M251))</f>
        <v>0</v>
      </c>
      <c r="O251" s="17">
        <f>0.5*((Wellpath!$K252-Wellpath!$K251)*COS(Wellpath!$L251)*SIN(Wellpath!$M251))</f>
        <v>0</v>
      </c>
      <c r="P251" s="17">
        <f>0.5*(-(Wellpath!$K252-Wellpath!$K251)*SIN(Wellpath!$L251))</f>
        <v>0</v>
      </c>
      <c r="Q251" s="17">
        <f>-0.5*((Wellpath!$K252-Wellpath!$K251)*SIN(Wellpath!$L251)*SIN(Wellpath!$M251))</f>
        <v>0</v>
      </c>
      <c r="R251" s="17">
        <f>0.5*((Wellpath!$K252-Wellpath!$K251)*SIN(Wellpath!$L251)*COS(Wellpath!$M251))</f>
        <v>0</v>
      </c>
      <c r="S251" s="17">
        <v>0</v>
      </c>
      <c r="AA251" s="10"/>
      <c r="AB251" s="10"/>
      <c r="AC251" s="10"/>
      <c r="AD251" s="10"/>
      <c r="AE251" s="10"/>
      <c r="AF251" s="10"/>
      <c r="AG251" s="10"/>
      <c r="AH251" s="10"/>
      <c r="AI251" s="10"/>
      <c r="AK251" s="24"/>
      <c r="AL251" s="24"/>
      <c r="AM251" s="24"/>
      <c r="AN251" s="24"/>
      <c r="AO251" s="24"/>
      <c r="AP251" s="24"/>
    </row>
    <row r="252" spans="1:42" x14ac:dyDescent="0.25">
      <c r="A252" s="26">
        <f>Wellpath!E252</f>
        <v>0</v>
      </c>
      <c r="B252" s="17">
        <f>0.5*(SIN(Wellpath!$L251)*COS(Wellpath!$M251)+SIN(Wellpath!$L252)*COS(Wellpath!$M252))</f>
        <v>0</v>
      </c>
      <c r="C252" s="17">
        <f>0.5*(SIN(Wellpath!$L251)*SIN(Wellpath!$M251)+SIN(Wellpath!$L252)*SIN(Wellpath!$M252))</f>
        <v>0</v>
      </c>
      <c r="D252" s="17">
        <f>0.5*(COS(Wellpath!$L251)+COS(Wellpath!$L252))</f>
        <v>1</v>
      </c>
      <c r="E252" s="17">
        <f>0.5*((Wellpath!$K252-Wellpath!$K251)*COS(Wellpath!$L252)*COS(Wellpath!$M252))</f>
        <v>0</v>
      </c>
      <c r="F252" s="17">
        <f>0.5*((Wellpath!$K252-Wellpath!$K251)*COS(Wellpath!$L252)*SIN(Wellpath!$M252))</f>
        <v>0</v>
      </c>
      <c r="G252" s="17">
        <f>0.5*(-(Wellpath!$K252-Wellpath!$K251)*SIN(Wellpath!$L252))</f>
        <v>0</v>
      </c>
      <c r="H252" s="17">
        <f>-0.5*((Wellpath!$K252-Wellpath!$K251)*SIN(Wellpath!$L252)*SIN(Wellpath!$M252))</f>
        <v>0</v>
      </c>
      <c r="I252" s="17">
        <f>0.5*((Wellpath!$K252-Wellpath!$K251)*SIN(Wellpath!$L252)*COS(Wellpath!$M252))</f>
        <v>0</v>
      </c>
      <c r="J252" s="17">
        <v>0</v>
      </c>
      <c r="K252" s="17">
        <f t="shared" si="12"/>
        <v>0</v>
      </c>
      <c r="L252" s="17">
        <f t="shared" si="13"/>
        <v>0</v>
      </c>
      <c r="M252" s="17">
        <f t="shared" si="14"/>
        <v>-1</v>
      </c>
      <c r="N252" s="17">
        <f>0.5*((Wellpath!$K253-Wellpath!$K252)*COS(Wellpath!$L252)*COS(Wellpath!$M252))</f>
        <v>0</v>
      </c>
      <c r="O252" s="17">
        <f>0.5*((Wellpath!$K253-Wellpath!$K252)*COS(Wellpath!$L252)*SIN(Wellpath!$M252))</f>
        <v>0</v>
      </c>
      <c r="P252" s="17">
        <f>0.5*(-(Wellpath!$K253-Wellpath!$K252)*SIN(Wellpath!$L252))</f>
        <v>0</v>
      </c>
      <c r="Q252" s="17">
        <f>-0.5*((Wellpath!$K253-Wellpath!$K252)*SIN(Wellpath!$L252)*SIN(Wellpath!$M252))</f>
        <v>0</v>
      </c>
      <c r="R252" s="17">
        <f>0.5*((Wellpath!$K253-Wellpath!$K252)*SIN(Wellpath!$L252)*COS(Wellpath!$M252))</f>
        <v>0</v>
      </c>
      <c r="S252" s="17">
        <v>0</v>
      </c>
      <c r="AA252" s="10"/>
      <c r="AB252" s="10"/>
      <c r="AC252" s="10"/>
      <c r="AD252" s="10"/>
      <c r="AE252" s="10"/>
      <c r="AF252" s="10"/>
      <c r="AG252" s="10"/>
      <c r="AH252" s="10"/>
      <c r="AI252" s="10"/>
      <c r="AK252" s="24"/>
      <c r="AL252" s="24"/>
      <c r="AM252" s="24"/>
      <c r="AN252" s="24"/>
      <c r="AO252" s="24"/>
      <c r="AP252" s="24"/>
    </row>
    <row r="253" spans="1:42" x14ac:dyDescent="0.25">
      <c r="A253" s="26">
        <f>Wellpath!E253</f>
        <v>0</v>
      </c>
      <c r="B253" s="17">
        <f>0.5*(SIN(Wellpath!$L252)*COS(Wellpath!$M252)+SIN(Wellpath!$L253)*COS(Wellpath!$M253))</f>
        <v>0</v>
      </c>
      <c r="C253" s="17">
        <f>0.5*(SIN(Wellpath!$L252)*SIN(Wellpath!$M252)+SIN(Wellpath!$L253)*SIN(Wellpath!$M253))</f>
        <v>0</v>
      </c>
      <c r="D253" s="17">
        <f>0.5*(COS(Wellpath!$L252)+COS(Wellpath!$L253))</f>
        <v>1</v>
      </c>
      <c r="E253" s="17">
        <f>0.5*((Wellpath!$K253-Wellpath!$K252)*COS(Wellpath!$L253)*COS(Wellpath!$M253))</f>
        <v>0</v>
      </c>
      <c r="F253" s="17">
        <f>0.5*((Wellpath!$K253-Wellpath!$K252)*COS(Wellpath!$L253)*SIN(Wellpath!$M253))</f>
        <v>0</v>
      </c>
      <c r="G253" s="17">
        <f>0.5*(-(Wellpath!$K253-Wellpath!$K252)*SIN(Wellpath!$L253))</f>
        <v>0</v>
      </c>
      <c r="H253" s="17">
        <f>-0.5*((Wellpath!$K253-Wellpath!$K252)*SIN(Wellpath!$L253)*SIN(Wellpath!$M253))</f>
        <v>0</v>
      </c>
      <c r="I253" s="17">
        <f>0.5*((Wellpath!$K253-Wellpath!$K252)*SIN(Wellpath!$L253)*COS(Wellpath!$M253))</f>
        <v>0</v>
      </c>
      <c r="J253" s="17">
        <v>0</v>
      </c>
      <c r="K253" s="17">
        <f t="shared" si="12"/>
        <v>0</v>
      </c>
      <c r="L253" s="17">
        <f t="shared" si="13"/>
        <v>0</v>
      </c>
      <c r="M253" s="17">
        <f t="shared" si="14"/>
        <v>-1</v>
      </c>
      <c r="N253" s="17">
        <f>0.5*((Wellpath!$K254-Wellpath!$K253)*COS(Wellpath!$L253)*COS(Wellpath!$M253))</f>
        <v>0</v>
      </c>
      <c r="O253" s="17">
        <f>0.5*((Wellpath!$K254-Wellpath!$K253)*COS(Wellpath!$L253)*SIN(Wellpath!$M253))</f>
        <v>0</v>
      </c>
      <c r="P253" s="17">
        <f>0.5*(-(Wellpath!$K254-Wellpath!$K253)*SIN(Wellpath!$L253))</f>
        <v>0</v>
      </c>
      <c r="Q253" s="17">
        <f>-0.5*((Wellpath!$K254-Wellpath!$K253)*SIN(Wellpath!$L253)*SIN(Wellpath!$M253))</f>
        <v>0</v>
      </c>
      <c r="R253" s="17">
        <f>0.5*((Wellpath!$K254-Wellpath!$K253)*SIN(Wellpath!$L253)*COS(Wellpath!$M253))</f>
        <v>0</v>
      </c>
      <c r="S253" s="17">
        <v>0</v>
      </c>
      <c r="AA253" s="10"/>
      <c r="AB253" s="10"/>
      <c r="AC253" s="10"/>
      <c r="AD253" s="10"/>
      <c r="AE253" s="10"/>
      <c r="AF253" s="10"/>
      <c r="AG253" s="10"/>
      <c r="AH253" s="10"/>
      <c r="AI253" s="10"/>
      <c r="AK253" s="24"/>
      <c r="AL253" s="24"/>
      <c r="AM253" s="24"/>
      <c r="AN253" s="24"/>
      <c r="AO253" s="24"/>
      <c r="AP253" s="24"/>
    </row>
    <row r="254" spans="1:42" x14ac:dyDescent="0.25">
      <c r="A254" s="26">
        <f>Wellpath!E254</f>
        <v>0</v>
      </c>
      <c r="B254" s="17">
        <f>0.5*(SIN(Wellpath!$L253)*COS(Wellpath!$M253)+SIN(Wellpath!$L254)*COS(Wellpath!$M254))</f>
        <v>0</v>
      </c>
      <c r="C254" s="17">
        <f>0.5*(SIN(Wellpath!$L253)*SIN(Wellpath!$M253)+SIN(Wellpath!$L254)*SIN(Wellpath!$M254))</f>
        <v>0</v>
      </c>
      <c r="D254" s="17">
        <f>0.5*(COS(Wellpath!$L253)+COS(Wellpath!$L254))</f>
        <v>1</v>
      </c>
      <c r="E254" s="17">
        <f>0.5*((Wellpath!$K254-Wellpath!$K253)*COS(Wellpath!$L254)*COS(Wellpath!$M254))</f>
        <v>0</v>
      </c>
      <c r="F254" s="17">
        <f>0.5*((Wellpath!$K254-Wellpath!$K253)*COS(Wellpath!$L254)*SIN(Wellpath!$M254))</f>
        <v>0</v>
      </c>
      <c r="G254" s="17">
        <f>0.5*(-(Wellpath!$K254-Wellpath!$K253)*SIN(Wellpath!$L254))</f>
        <v>0</v>
      </c>
      <c r="H254" s="17">
        <f>-0.5*((Wellpath!$K254-Wellpath!$K253)*SIN(Wellpath!$L254)*SIN(Wellpath!$M254))</f>
        <v>0</v>
      </c>
      <c r="I254" s="17">
        <f>0.5*((Wellpath!$K254-Wellpath!$K253)*SIN(Wellpath!$L254)*COS(Wellpath!$M254))</f>
        <v>0</v>
      </c>
      <c r="J254" s="17">
        <v>0</v>
      </c>
      <c r="K254" s="17">
        <f t="shared" si="12"/>
        <v>0</v>
      </c>
      <c r="L254" s="17">
        <f t="shared" si="13"/>
        <v>0</v>
      </c>
      <c r="M254" s="17">
        <f t="shared" si="14"/>
        <v>-1</v>
      </c>
      <c r="N254" s="17">
        <f>0.5*((Wellpath!$K255-Wellpath!$K254)*COS(Wellpath!$L254)*COS(Wellpath!$M254))</f>
        <v>0</v>
      </c>
      <c r="O254" s="17">
        <f>0.5*((Wellpath!$K255-Wellpath!$K254)*COS(Wellpath!$L254)*SIN(Wellpath!$M254))</f>
        <v>0</v>
      </c>
      <c r="P254" s="17">
        <f>0.5*(-(Wellpath!$K255-Wellpath!$K254)*SIN(Wellpath!$L254))</f>
        <v>0</v>
      </c>
      <c r="Q254" s="17">
        <f>-0.5*((Wellpath!$K255-Wellpath!$K254)*SIN(Wellpath!$L254)*SIN(Wellpath!$M254))</f>
        <v>0</v>
      </c>
      <c r="R254" s="17">
        <f>0.5*((Wellpath!$K255-Wellpath!$K254)*SIN(Wellpath!$L254)*COS(Wellpath!$M254))</f>
        <v>0</v>
      </c>
      <c r="S254" s="17">
        <v>0</v>
      </c>
      <c r="AA254" s="10"/>
      <c r="AB254" s="10"/>
      <c r="AC254" s="10"/>
      <c r="AD254" s="10"/>
      <c r="AE254" s="10"/>
      <c r="AF254" s="10"/>
      <c r="AG254" s="10"/>
      <c r="AH254" s="10"/>
      <c r="AI254" s="10"/>
      <c r="AK254" s="24"/>
      <c r="AL254" s="24"/>
      <c r="AM254" s="24"/>
      <c r="AN254" s="24"/>
      <c r="AO254" s="24"/>
      <c r="AP254" s="24"/>
    </row>
    <row r="255" spans="1:42" x14ac:dyDescent="0.25">
      <c r="A255" s="26">
        <f>Wellpath!E255</f>
        <v>0</v>
      </c>
      <c r="B255" s="17">
        <f>0.5*(SIN(Wellpath!$L254)*COS(Wellpath!$M254)+SIN(Wellpath!$L255)*COS(Wellpath!$M255))</f>
        <v>0</v>
      </c>
      <c r="C255" s="17">
        <f>0.5*(SIN(Wellpath!$L254)*SIN(Wellpath!$M254)+SIN(Wellpath!$L255)*SIN(Wellpath!$M255))</f>
        <v>0</v>
      </c>
      <c r="D255" s="17">
        <f>0.5*(COS(Wellpath!$L254)+COS(Wellpath!$L255))</f>
        <v>1</v>
      </c>
      <c r="E255" s="17">
        <f>0.5*((Wellpath!$K255-Wellpath!$K254)*COS(Wellpath!$L255)*COS(Wellpath!$M255))</f>
        <v>0</v>
      </c>
      <c r="F255" s="17">
        <f>0.5*((Wellpath!$K255-Wellpath!$K254)*COS(Wellpath!$L255)*SIN(Wellpath!$M255))</f>
        <v>0</v>
      </c>
      <c r="G255" s="17">
        <f>0.5*(-(Wellpath!$K255-Wellpath!$K254)*SIN(Wellpath!$L255))</f>
        <v>0</v>
      </c>
      <c r="H255" s="17">
        <f>-0.5*((Wellpath!$K255-Wellpath!$K254)*SIN(Wellpath!$L255)*SIN(Wellpath!$M255))</f>
        <v>0</v>
      </c>
      <c r="I255" s="17">
        <f>0.5*((Wellpath!$K255-Wellpath!$K254)*SIN(Wellpath!$L255)*COS(Wellpath!$M255))</f>
        <v>0</v>
      </c>
      <c r="J255" s="17">
        <v>0</v>
      </c>
      <c r="K255" s="17">
        <f t="shared" si="12"/>
        <v>0</v>
      </c>
      <c r="L255" s="17">
        <f t="shared" si="13"/>
        <v>0</v>
      </c>
      <c r="M255" s="17">
        <f t="shared" si="14"/>
        <v>-1</v>
      </c>
      <c r="N255" s="17">
        <f>0.5*((Wellpath!$K256-Wellpath!$K255)*COS(Wellpath!$L255)*COS(Wellpath!$M255))</f>
        <v>0</v>
      </c>
      <c r="O255" s="17">
        <f>0.5*((Wellpath!$K256-Wellpath!$K255)*COS(Wellpath!$L255)*SIN(Wellpath!$M255))</f>
        <v>0</v>
      </c>
      <c r="P255" s="17">
        <f>0.5*(-(Wellpath!$K256-Wellpath!$K255)*SIN(Wellpath!$L255))</f>
        <v>0</v>
      </c>
      <c r="Q255" s="17">
        <f>-0.5*((Wellpath!$K256-Wellpath!$K255)*SIN(Wellpath!$L255)*SIN(Wellpath!$M255))</f>
        <v>0</v>
      </c>
      <c r="R255" s="17">
        <f>0.5*((Wellpath!$K256-Wellpath!$K255)*SIN(Wellpath!$L255)*COS(Wellpath!$M255))</f>
        <v>0</v>
      </c>
      <c r="S255" s="17">
        <v>0</v>
      </c>
      <c r="AA255" s="10"/>
      <c r="AB255" s="10"/>
      <c r="AC255" s="10"/>
      <c r="AD255" s="10"/>
      <c r="AE255" s="10"/>
      <c r="AF255" s="10"/>
      <c r="AG255" s="10"/>
      <c r="AH255" s="10"/>
      <c r="AI255" s="10"/>
      <c r="AK255" s="24"/>
      <c r="AL255" s="24"/>
      <c r="AM255" s="24"/>
      <c r="AN255" s="24"/>
      <c r="AO255" s="24"/>
      <c r="AP255" s="24"/>
    </row>
    <row r="256" spans="1:42" x14ac:dyDescent="0.25">
      <c r="A256" s="26">
        <f>Wellpath!E256</f>
        <v>0</v>
      </c>
      <c r="B256" s="17">
        <f>0.5*(SIN(Wellpath!$L255)*COS(Wellpath!$M255)+SIN(Wellpath!$L256)*COS(Wellpath!$M256))</f>
        <v>0</v>
      </c>
      <c r="C256" s="17">
        <f>0.5*(SIN(Wellpath!$L255)*SIN(Wellpath!$M255)+SIN(Wellpath!$L256)*SIN(Wellpath!$M256))</f>
        <v>0</v>
      </c>
      <c r="D256" s="17">
        <f>0.5*(COS(Wellpath!$L255)+COS(Wellpath!$L256))</f>
        <v>1</v>
      </c>
      <c r="E256" s="17">
        <f>0.5*((Wellpath!$K256-Wellpath!$K255)*COS(Wellpath!$L256)*COS(Wellpath!$M256))</f>
        <v>0</v>
      </c>
      <c r="F256" s="17">
        <f>0.5*((Wellpath!$K256-Wellpath!$K255)*COS(Wellpath!$L256)*SIN(Wellpath!$M256))</f>
        <v>0</v>
      </c>
      <c r="G256" s="17">
        <f>0.5*(-(Wellpath!$K256-Wellpath!$K255)*SIN(Wellpath!$L256))</f>
        <v>0</v>
      </c>
      <c r="H256" s="17">
        <f>-0.5*((Wellpath!$K256-Wellpath!$K255)*SIN(Wellpath!$L256)*SIN(Wellpath!$M256))</f>
        <v>0</v>
      </c>
      <c r="I256" s="17">
        <f>0.5*((Wellpath!$K256-Wellpath!$K255)*SIN(Wellpath!$L256)*COS(Wellpath!$M256))</f>
        <v>0</v>
      </c>
      <c r="J256" s="17">
        <v>0</v>
      </c>
      <c r="K256" s="17">
        <f t="shared" si="12"/>
        <v>0</v>
      </c>
      <c r="L256" s="17">
        <f t="shared" si="13"/>
        <v>0</v>
      </c>
      <c r="M256" s="17">
        <f t="shared" si="14"/>
        <v>-1</v>
      </c>
      <c r="N256" s="17">
        <f>0.5*((Wellpath!$K257-Wellpath!$K256)*COS(Wellpath!$L256)*COS(Wellpath!$M256))</f>
        <v>0</v>
      </c>
      <c r="O256" s="17">
        <f>0.5*((Wellpath!$K257-Wellpath!$K256)*COS(Wellpath!$L256)*SIN(Wellpath!$M256))</f>
        <v>0</v>
      </c>
      <c r="P256" s="17">
        <f>0.5*(-(Wellpath!$K257-Wellpath!$K256)*SIN(Wellpath!$L256))</f>
        <v>0</v>
      </c>
      <c r="Q256" s="17">
        <f>-0.5*((Wellpath!$K257-Wellpath!$K256)*SIN(Wellpath!$L256)*SIN(Wellpath!$M256))</f>
        <v>0</v>
      </c>
      <c r="R256" s="17">
        <f>0.5*((Wellpath!$K257-Wellpath!$K256)*SIN(Wellpath!$L256)*COS(Wellpath!$M256))</f>
        <v>0</v>
      </c>
      <c r="S256" s="17">
        <v>0</v>
      </c>
      <c r="AA256" s="10"/>
      <c r="AB256" s="10"/>
      <c r="AC256" s="10"/>
      <c r="AD256" s="10"/>
      <c r="AE256" s="10"/>
      <c r="AF256" s="10"/>
      <c r="AG256" s="10"/>
      <c r="AH256" s="10"/>
      <c r="AI256" s="10"/>
      <c r="AK256" s="24"/>
      <c r="AL256" s="24"/>
      <c r="AM256" s="24"/>
      <c r="AN256" s="24"/>
      <c r="AO256" s="24"/>
      <c r="AP256" s="24"/>
    </row>
    <row r="257" spans="1:42" x14ac:dyDescent="0.25">
      <c r="A257" s="26">
        <f>Wellpath!E257</f>
        <v>0</v>
      </c>
      <c r="B257" s="17">
        <f>0.5*(SIN(Wellpath!$L256)*COS(Wellpath!$M256)+SIN(Wellpath!$L257)*COS(Wellpath!$M257))</f>
        <v>0</v>
      </c>
      <c r="C257" s="17">
        <f>0.5*(SIN(Wellpath!$L256)*SIN(Wellpath!$M256)+SIN(Wellpath!$L257)*SIN(Wellpath!$M257))</f>
        <v>0</v>
      </c>
      <c r="D257" s="17">
        <f>0.5*(COS(Wellpath!$L256)+COS(Wellpath!$L257))</f>
        <v>1</v>
      </c>
      <c r="E257" s="17">
        <f>0.5*((Wellpath!$K257-Wellpath!$K256)*COS(Wellpath!$L257)*COS(Wellpath!$M257))</f>
        <v>0</v>
      </c>
      <c r="F257" s="17">
        <f>0.5*((Wellpath!$K257-Wellpath!$K256)*COS(Wellpath!$L257)*SIN(Wellpath!$M257))</f>
        <v>0</v>
      </c>
      <c r="G257" s="17">
        <f>0.5*(-(Wellpath!$K257-Wellpath!$K256)*SIN(Wellpath!$L257))</f>
        <v>0</v>
      </c>
      <c r="H257" s="17">
        <f>-0.5*((Wellpath!$K257-Wellpath!$K256)*SIN(Wellpath!$L257)*SIN(Wellpath!$M257))</f>
        <v>0</v>
      </c>
      <c r="I257" s="17">
        <f>0.5*((Wellpath!$K257-Wellpath!$K256)*SIN(Wellpath!$L257)*COS(Wellpath!$M257))</f>
        <v>0</v>
      </c>
      <c r="J257" s="17">
        <v>0</v>
      </c>
      <c r="K257" s="17">
        <f t="shared" si="12"/>
        <v>0</v>
      </c>
      <c r="L257" s="17">
        <f t="shared" si="13"/>
        <v>0</v>
      </c>
      <c r="M257" s="17">
        <f t="shared" si="14"/>
        <v>-1</v>
      </c>
      <c r="N257" s="17">
        <f>0.5*((Wellpath!$K258-Wellpath!$K257)*COS(Wellpath!$L257)*COS(Wellpath!$M257))</f>
        <v>0</v>
      </c>
      <c r="O257" s="17">
        <f>0.5*((Wellpath!$K258-Wellpath!$K257)*COS(Wellpath!$L257)*SIN(Wellpath!$M257))</f>
        <v>0</v>
      </c>
      <c r="P257" s="17">
        <f>0.5*(-(Wellpath!$K258-Wellpath!$K257)*SIN(Wellpath!$L257))</f>
        <v>0</v>
      </c>
      <c r="Q257" s="17">
        <f>-0.5*((Wellpath!$K258-Wellpath!$K257)*SIN(Wellpath!$L257)*SIN(Wellpath!$M257))</f>
        <v>0</v>
      </c>
      <c r="R257" s="17">
        <f>0.5*((Wellpath!$K258-Wellpath!$K257)*SIN(Wellpath!$L257)*COS(Wellpath!$M257))</f>
        <v>0</v>
      </c>
      <c r="S257" s="17">
        <v>0</v>
      </c>
      <c r="AA257" s="10"/>
      <c r="AB257" s="10"/>
      <c r="AC257" s="10"/>
      <c r="AD257" s="10"/>
      <c r="AE257" s="10"/>
      <c r="AF257" s="10"/>
      <c r="AG257" s="10"/>
      <c r="AH257" s="10"/>
      <c r="AI257" s="10"/>
      <c r="AK257" s="24"/>
      <c r="AL257" s="24"/>
      <c r="AM257" s="24"/>
      <c r="AN257" s="24"/>
      <c r="AO257" s="24"/>
      <c r="AP257" s="24"/>
    </row>
    <row r="258" spans="1:42" x14ac:dyDescent="0.25">
      <c r="A258" s="26">
        <f>Wellpath!E258</f>
        <v>0</v>
      </c>
      <c r="B258" s="17">
        <f>0.5*(SIN(Wellpath!$L257)*COS(Wellpath!$M257)+SIN(Wellpath!$L258)*COS(Wellpath!$M258))</f>
        <v>0</v>
      </c>
      <c r="C258" s="17">
        <f>0.5*(SIN(Wellpath!$L257)*SIN(Wellpath!$M257)+SIN(Wellpath!$L258)*SIN(Wellpath!$M258))</f>
        <v>0</v>
      </c>
      <c r="D258" s="17">
        <f>0.5*(COS(Wellpath!$L257)+COS(Wellpath!$L258))</f>
        <v>1</v>
      </c>
      <c r="E258" s="17">
        <f>0.5*((Wellpath!$K258-Wellpath!$K257)*COS(Wellpath!$L258)*COS(Wellpath!$M258))</f>
        <v>0</v>
      </c>
      <c r="F258" s="17">
        <f>0.5*((Wellpath!$K258-Wellpath!$K257)*COS(Wellpath!$L258)*SIN(Wellpath!$M258))</f>
        <v>0</v>
      </c>
      <c r="G258" s="17">
        <f>0.5*(-(Wellpath!$K258-Wellpath!$K257)*SIN(Wellpath!$L258))</f>
        <v>0</v>
      </c>
      <c r="H258" s="17">
        <f>-0.5*((Wellpath!$K258-Wellpath!$K257)*SIN(Wellpath!$L258)*SIN(Wellpath!$M258))</f>
        <v>0</v>
      </c>
      <c r="I258" s="17">
        <f>0.5*((Wellpath!$K258-Wellpath!$K257)*SIN(Wellpath!$L258)*COS(Wellpath!$M258))</f>
        <v>0</v>
      </c>
      <c r="J258" s="17">
        <v>0</v>
      </c>
      <c r="K258" s="17">
        <f t="shared" si="12"/>
        <v>0</v>
      </c>
      <c r="L258" s="17">
        <f t="shared" si="13"/>
        <v>0</v>
      </c>
      <c r="M258" s="17">
        <f t="shared" si="14"/>
        <v>-1</v>
      </c>
      <c r="N258" s="17">
        <f>0.5*((Wellpath!$K259-Wellpath!$K258)*COS(Wellpath!$L258)*COS(Wellpath!$M258))</f>
        <v>0</v>
      </c>
      <c r="O258" s="17">
        <f>0.5*((Wellpath!$K259-Wellpath!$K258)*COS(Wellpath!$L258)*SIN(Wellpath!$M258))</f>
        <v>0</v>
      </c>
      <c r="P258" s="17">
        <f>0.5*(-(Wellpath!$K259-Wellpath!$K258)*SIN(Wellpath!$L258))</f>
        <v>0</v>
      </c>
      <c r="Q258" s="17">
        <f>-0.5*((Wellpath!$K259-Wellpath!$K258)*SIN(Wellpath!$L258)*SIN(Wellpath!$M258))</f>
        <v>0</v>
      </c>
      <c r="R258" s="17">
        <f>0.5*((Wellpath!$K259-Wellpath!$K258)*SIN(Wellpath!$L258)*COS(Wellpath!$M258))</f>
        <v>0</v>
      </c>
      <c r="S258" s="17">
        <v>0</v>
      </c>
      <c r="AA258" s="10"/>
      <c r="AB258" s="10"/>
      <c r="AC258" s="10"/>
      <c r="AD258" s="10"/>
      <c r="AE258" s="10"/>
      <c r="AF258" s="10"/>
      <c r="AG258" s="10"/>
      <c r="AH258" s="10"/>
      <c r="AI258" s="10"/>
      <c r="AK258" s="24"/>
      <c r="AL258" s="24"/>
      <c r="AM258" s="24"/>
      <c r="AN258" s="24"/>
      <c r="AO258" s="24"/>
      <c r="AP258" s="24"/>
    </row>
    <row r="259" spans="1:42" x14ac:dyDescent="0.25">
      <c r="A259" s="26">
        <f>Wellpath!E259</f>
        <v>0</v>
      </c>
      <c r="B259" s="17">
        <f>0.5*(SIN(Wellpath!$L258)*COS(Wellpath!$M258)+SIN(Wellpath!$L259)*COS(Wellpath!$M259))</f>
        <v>0</v>
      </c>
      <c r="C259" s="17">
        <f>0.5*(SIN(Wellpath!$L258)*SIN(Wellpath!$M258)+SIN(Wellpath!$L259)*SIN(Wellpath!$M259))</f>
        <v>0</v>
      </c>
      <c r="D259" s="17">
        <f>0.5*(COS(Wellpath!$L258)+COS(Wellpath!$L259))</f>
        <v>1</v>
      </c>
      <c r="E259" s="17">
        <f>0.5*((Wellpath!$K259-Wellpath!$K258)*COS(Wellpath!$L259)*COS(Wellpath!$M259))</f>
        <v>0</v>
      </c>
      <c r="F259" s="17">
        <f>0.5*((Wellpath!$K259-Wellpath!$K258)*COS(Wellpath!$L259)*SIN(Wellpath!$M259))</f>
        <v>0</v>
      </c>
      <c r="G259" s="17">
        <f>0.5*(-(Wellpath!$K259-Wellpath!$K258)*SIN(Wellpath!$L259))</f>
        <v>0</v>
      </c>
      <c r="H259" s="17">
        <f>-0.5*((Wellpath!$K259-Wellpath!$K258)*SIN(Wellpath!$L259)*SIN(Wellpath!$M259))</f>
        <v>0</v>
      </c>
      <c r="I259" s="17">
        <f>0.5*((Wellpath!$K259-Wellpath!$K258)*SIN(Wellpath!$L259)*COS(Wellpath!$M259))</f>
        <v>0</v>
      </c>
      <c r="J259" s="17">
        <v>0</v>
      </c>
      <c r="K259" s="17">
        <f t="shared" si="12"/>
        <v>0</v>
      </c>
      <c r="L259" s="17">
        <f t="shared" si="13"/>
        <v>0</v>
      </c>
      <c r="M259" s="17">
        <f t="shared" si="14"/>
        <v>-1</v>
      </c>
      <c r="N259" s="17">
        <f>0.5*((Wellpath!$K260-Wellpath!$K259)*COS(Wellpath!$L259)*COS(Wellpath!$M259))</f>
        <v>0</v>
      </c>
      <c r="O259" s="17">
        <f>0.5*((Wellpath!$K260-Wellpath!$K259)*COS(Wellpath!$L259)*SIN(Wellpath!$M259))</f>
        <v>0</v>
      </c>
      <c r="P259" s="17">
        <f>0.5*(-(Wellpath!$K260-Wellpath!$K259)*SIN(Wellpath!$L259))</f>
        <v>0</v>
      </c>
      <c r="Q259" s="17">
        <f>-0.5*((Wellpath!$K260-Wellpath!$K259)*SIN(Wellpath!$L259)*SIN(Wellpath!$M259))</f>
        <v>0</v>
      </c>
      <c r="R259" s="17">
        <f>0.5*((Wellpath!$K260-Wellpath!$K259)*SIN(Wellpath!$L259)*COS(Wellpath!$M259))</f>
        <v>0</v>
      </c>
      <c r="S259" s="17">
        <v>0</v>
      </c>
      <c r="AA259" s="10"/>
      <c r="AB259" s="10"/>
      <c r="AC259" s="10"/>
      <c r="AD259" s="10"/>
      <c r="AE259" s="10"/>
      <c r="AF259" s="10"/>
      <c r="AG259" s="10"/>
      <c r="AH259" s="10"/>
      <c r="AI259" s="10"/>
      <c r="AK259" s="24"/>
      <c r="AL259" s="24"/>
      <c r="AM259" s="24"/>
      <c r="AN259" s="24"/>
      <c r="AO259" s="24"/>
      <c r="AP259" s="24"/>
    </row>
    <row r="260" spans="1:42" x14ac:dyDescent="0.25">
      <c r="A260" s="26">
        <f>Wellpath!E260</f>
        <v>0</v>
      </c>
      <c r="B260" s="17">
        <f>0.5*(SIN(Wellpath!$L259)*COS(Wellpath!$M259)+SIN(Wellpath!$L260)*COS(Wellpath!$M260))</f>
        <v>0</v>
      </c>
      <c r="C260" s="17">
        <f>0.5*(SIN(Wellpath!$L259)*SIN(Wellpath!$M259)+SIN(Wellpath!$L260)*SIN(Wellpath!$M260))</f>
        <v>0</v>
      </c>
      <c r="D260" s="17">
        <f>0.5*(COS(Wellpath!$L259)+COS(Wellpath!$L260))</f>
        <v>1</v>
      </c>
      <c r="E260" s="17">
        <f>0.5*((Wellpath!$K260-Wellpath!$K259)*COS(Wellpath!$L260)*COS(Wellpath!$M260))</f>
        <v>0</v>
      </c>
      <c r="F260" s="17">
        <f>0.5*((Wellpath!$K260-Wellpath!$K259)*COS(Wellpath!$L260)*SIN(Wellpath!$M260))</f>
        <v>0</v>
      </c>
      <c r="G260" s="17">
        <f>0.5*(-(Wellpath!$K260-Wellpath!$K259)*SIN(Wellpath!$L260))</f>
        <v>0</v>
      </c>
      <c r="H260" s="17">
        <f>-0.5*((Wellpath!$K260-Wellpath!$K259)*SIN(Wellpath!$L260)*SIN(Wellpath!$M260))</f>
        <v>0</v>
      </c>
      <c r="I260" s="17">
        <f>0.5*((Wellpath!$K260-Wellpath!$K259)*SIN(Wellpath!$L260)*COS(Wellpath!$M260))</f>
        <v>0</v>
      </c>
      <c r="J260" s="17">
        <v>0</v>
      </c>
      <c r="K260" s="17">
        <f t="shared" si="12"/>
        <v>0</v>
      </c>
      <c r="L260" s="17">
        <f t="shared" si="13"/>
        <v>0</v>
      </c>
      <c r="M260" s="17">
        <f t="shared" si="14"/>
        <v>-1</v>
      </c>
      <c r="N260" s="17">
        <f>0.5*((Wellpath!$K261-Wellpath!$K260)*COS(Wellpath!$L260)*COS(Wellpath!$M260))</f>
        <v>0</v>
      </c>
      <c r="O260" s="17">
        <f>0.5*((Wellpath!$K261-Wellpath!$K260)*COS(Wellpath!$L260)*SIN(Wellpath!$M260))</f>
        <v>0</v>
      </c>
      <c r="P260" s="17">
        <f>0.5*(-(Wellpath!$K261-Wellpath!$K260)*SIN(Wellpath!$L260))</f>
        <v>0</v>
      </c>
      <c r="Q260" s="17">
        <f>-0.5*((Wellpath!$K261-Wellpath!$K260)*SIN(Wellpath!$L260)*SIN(Wellpath!$M260))</f>
        <v>0</v>
      </c>
      <c r="R260" s="17">
        <f>0.5*((Wellpath!$K261-Wellpath!$K260)*SIN(Wellpath!$L260)*COS(Wellpath!$M260))</f>
        <v>0</v>
      </c>
      <c r="S260" s="17">
        <v>0</v>
      </c>
      <c r="AA260" s="10"/>
      <c r="AB260" s="10"/>
      <c r="AC260" s="10"/>
      <c r="AD260" s="10"/>
      <c r="AE260" s="10"/>
      <c r="AF260" s="10"/>
      <c r="AG260" s="10"/>
      <c r="AH260" s="10"/>
      <c r="AI260" s="10"/>
      <c r="AK260" s="24"/>
      <c r="AL260" s="24"/>
      <c r="AM260" s="24"/>
      <c r="AN260" s="24"/>
      <c r="AO260" s="24"/>
      <c r="AP260" s="24"/>
    </row>
    <row r="261" spans="1:42" x14ac:dyDescent="0.25">
      <c r="A261" s="26">
        <f>Wellpath!E261</f>
        <v>0</v>
      </c>
      <c r="B261" s="17">
        <f>0.5*(SIN(Wellpath!$L260)*COS(Wellpath!$M260)+SIN(Wellpath!$L261)*COS(Wellpath!$M261))</f>
        <v>0</v>
      </c>
      <c r="C261" s="17">
        <f>0.5*(SIN(Wellpath!$L260)*SIN(Wellpath!$M260)+SIN(Wellpath!$L261)*SIN(Wellpath!$M261))</f>
        <v>0</v>
      </c>
      <c r="D261" s="17">
        <f>0.5*(COS(Wellpath!$L260)+COS(Wellpath!$L261))</f>
        <v>1</v>
      </c>
      <c r="E261" s="17">
        <f>0.5*((Wellpath!$K261-Wellpath!$K260)*COS(Wellpath!$L261)*COS(Wellpath!$M261))</f>
        <v>0</v>
      </c>
      <c r="F261" s="17">
        <f>0.5*((Wellpath!$K261-Wellpath!$K260)*COS(Wellpath!$L261)*SIN(Wellpath!$M261))</f>
        <v>0</v>
      </c>
      <c r="G261" s="17">
        <f>0.5*(-(Wellpath!$K261-Wellpath!$K260)*SIN(Wellpath!$L261))</f>
        <v>0</v>
      </c>
      <c r="H261" s="17">
        <f>-0.5*((Wellpath!$K261-Wellpath!$K260)*SIN(Wellpath!$L261)*SIN(Wellpath!$M261))</f>
        <v>0</v>
      </c>
      <c r="I261" s="17">
        <f>0.5*((Wellpath!$K261-Wellpath!$K260)*SIN(Wellpath!$L261)*COS(Wellpath!$M261))</f>
        <v>0</v>
      </c>
      <c r="J261" s="17">
        <v>0</v>
      </c>
      <c r="K261" s="17">
        <f t="shared" ref="K261:K270" si="15">-B262</f>
        <v>0</v>
      </c>
      <c r="L261" s="17">
        <f t="shared" ref="L261:L270" si="16">-C262</f>
        <v>0</v>
      </c>
      <c r="M261" s="17">
        <f t="shared" ref="M261:M270" si="17">-D262</f>
        <v>-1</v>
      </c>
      <c r="N261" s="17">
        <f>0.5*((Wellpath!$K262-Wellpath!$K261)*COS(Wellpath!$L261)*COS(Wellpath!$M261))</f>
        <v>0</v>
      </c>
      <c r="O261" s="17">
        <f>0.5*((Wellpath!$K262-Wellpath!$K261)*COS(Wellpath!$L261)*SIN(Wellpath!$M261))</f>
        <v>0</v>
      </c>
      <c r="P261" s="17">
        <f>0.5*(-(Wellpath!$K262-Wellpath!$K261)*SIN(Wellpath!$L261))</f>
        <v>0</v>
      </c>
      <c r="Q261" s="17">
        <f>-0.5*((Wellpath!$K262-Wellpath!$K261)*SIN(Wellpath!$L261)*SIN(Wellpath!$M261))</f>
        <v>0</v>
      </c>
      <c r="R261" s="17">
        <f>0.5*((Wellpath!$K262-Wellpath!$K261)*SIN(Wellpath!$L261)*COS(Wellpath!$M261))</f>
        <v>0</v>
      </c>
      <c r="S261" s="17">
        <v>0</v>
      </c>
      <c r="AA261" s="10"/>
      <c r="AB261" s="10"/>
      <c r="AC261" s="10"/>
      <c r="AD261" s="10"/>
      <c r="AE261" s="10"/>
      <c r="AF261" s="10"/>
      <c r="AG261" s="10"/>
      <c r="AH261" s="10"/>
      <c r="AI261" s="10"/>
      <c r="AK261" s="24"/>
      <c r="AL261" s="24"/>
      <c r="AM261" s="24"/>
      <c r="AN261" s="24"/>
      <c r="AO261" s="24"/>
      <c r="AP261" s="24"/>
    </row>
    <row r="262" spans="1:42" x14ac:dyDescent="0.25">
      <c r="A262" s="26">
        <f>Wellpath!E262</f>
        <v>0</v>
      </c>
      <c r="B262" s="17">
        <f>0.5*(SIN(Wellpath!$L261)*COS(Wellpath!$M261)+SIN(Wellpath!$L262)*COS(Wellpath!$M262))</f>
        <v>0</v>
      </c>
      <c r="C262" s="17">
        <f>0.5*(SIN(Wellpath!$L261)*SIN(Wellpath!$M261)+SIN(Wellpath!$L262)*SIN(Wellpath!$M262))</f>
        <v>0</v>
      </c>
      <c r="D262" s="17">
        <f>0.5*(COS(Wellpath!$L261)+COS(Wellpath!$L262))</f>
        <v>1</v>
      </c>
      <c r="E262" s="17">
        <f>0.5*((Wellpath!$K262-Wellpath!$K261)*COS(Wellpath!$L262)*COS(Wellpath!$M262))</f>
        <v>0</v>
      </c>
      <c r="F262" s="17">
        <f>0.5*((Wellpath!$K262-Wellpath!$K261)*COS(Wellpath!$L262)*SIN(Wellpath!$M262))</f>
        <v>0</v>
      </c>
      <c r="G262" s="17">
        <f>0.5*(-(Wellpath!$K262-Wellpath!$K261)*SIN(Wellpath!$L262))</f>
        <v>0</v>
      </c>
      <c r="H262" s="17">
        <f>-0.5*((Wellpath!$K262-Wellpath!$K261)*SIN(Wellpath!$L262)*SIN(Wellpath!$M262))</f>
        <v>0</v>
      </c>
      <c r="I262" s="17">
        <f>0.5*((Wellpath!$K262-Wellpath!$K261)*SIN(Wellpath!$L262)*COS(Wellpath!$M262))</f>
        <v>0</v>
      </c>
      <c r="J262" s="17">
        <v>0</v>
      </c>
      <c r="K262" s="17">
        <f t="shared" si="15"/>
        <v>0</v>
      </c>
      <c r="L262" s="17">
        <f t="shared" si="16"/>
        <v>0</v>
      </c>
      <c r="M262" s="17">
        <f t="shared" si="17"/>
        <v>-1</v>
      </c>
      <c r="N262" s="17">
        <f>0.5*((Wellpath!$K263-Wellpath!$K262)*COS(Wellpath!$L262)*COS(Wellpath!$M262))</f>
        <v>0</v>
      </c>
      <c r="O262" s="17">
        <f>0.5*((Wellpath!$K263-Wellpath!$K262)*COS(Wellpath!$L262)*SIN(Wellpath!$M262))</f>
        <v>0</v>
      </c>
      <c r="P262" s="17">
        <f>0.5*(-(Wellpath!$K263-Wellpath!$K262)*SIN(Wellpath!$L262))</f>
        <v>0</v>
      </c>
      <c r="Q262" s="17">
        <f>-0.5*((Wellpath!$K263-Wellpath!$K262)*SIN(Wellpath!$L262)*SIN(Wellpath!$M262))</f>
        <v>0</v>
      </c>
      <c r="R262" s="17">
        <f>0.5*((Wellpath!$K263-Wellpath!$K262)*SIN(Wellpath!$L262)*COS(Wellpath!$M262))</f>
        <v>0</v>
      </c>
      <c r="S262" s="17">
        <v>0</v>
      </c>
      <c r="AA262" s="10"/>
      <c r="AB262" s="10"/>
      <c r="AC262" s="10"/>
      <c r="AD262" s="10"/>
      <c r="AE262" s="10"/>
      <c r="AF262" s="10"/>
      <c r="AG262" s="10"/>
      <c r="AH262" s="10"/>
      <c r="AI262" s="10"/>
      <c r="AK262" s="24"/>
      <c r="AL262" s="24"/>
      <c r="AM262" s="24"/>
      <c r="AN262" s="24"/>
      <c r="AO262" s="24"/>
      <c r="AP262" s="24"/>
    </row>
    <row r="263" spans="1:42" x14ac:dyDescent="0.25">
      <c r="A263" s="26">
        <f>Wellpath!E263</f>
        <v>0</v>
      </c>
      <c r="B263" s="17">
        <f>0.5*(SIN(Wellpath!$L262)*COS(Wellpath!$M262)+SIN(Wellpath!$L263)*COS(Wellpath!$M263))</f>
        <v>0</v>
      </c>
      <c r="C263" s="17">
        <f>0.5*(SIN(Wellpath!$L262)*SIN(Wellpath!$M262)+SIN(Wellpath!$L263)*SIN(Wellpath!$M263))</f>
        <v>0</v>
      </c>
      <c r="D263" s="17">
        <f>0.5*(COS(Wellpath!$L262)+COS(Wellpath!$L263))</f>
        <v>1</v>
      </c>
      <c r="E263" s="17">
        <f>0.5*((Wellpath!$K263-Wellpath!$K262)*COS(Wellpath!$L263)*COS(Wellpath!$M263))</f>
        <v>0</v>
      </c>
      <c r="F263" s="17">
        <f>0.5*((Wellpath!$K263-Wellpath!$K262)*COS(Wellpath!$L263)*SIN(Wellpath!$M263))</f>
        <v>0</v>
      </c>
      <c r="G263" s="17">
        <f>0.5*(-(Wellpath!$K263-Wellpath!$K262)*SIN(Wellpath!$L263))</f>
        <v>0</v>
      </c>
      <c r="H263" s="17">
        <f>-0.5*((Wellpath!$K263-Wellpath!$K262)*SIN(Wellpath!$L263)*SIN(Wellpath!$M263))</f>
        <v>0</v>
      </c>
      <c r="I263" s="17">
        <f>0.5*((Wellpath!$K263-Wellpath!$K262)*SIN(Wellpath!$L263)*COS(Wellpath!$M263))</f>
        <v>0</v>
      </c>
      <c r="J263" s="17">
        <v>0</v>
      </c>
      <c r="K263" s="17">
        <f t="shared" si="15"/>
        <v>0</v>
      </c>
      <c r="L263" s="17">
        <f t="shared" si="16"/>
        <v>0</v>
      </c>
      <c r="M263" s="17">
        <f t="shared" si="17"/>
        <v>-1</v>
      </c>
      <c r="N263" s="17">
        <f>0.5*((Wellpath!$K264-Wellpath!$K263)*COS(Wellpath!$L263)*COS(Wellpath!$M263))</f>
        <v>0</v>
      </c>
      <c r="O263" s="17">
        <f>0.5*((Wellpath!$K264-Wellpath!$K263)*COS(Wellpath!$L263)*SIN(Wellpath!$M263))</f>
        <v>0</v>
      </c>
      <c r="P263" s="17">
        <f>0.5*(-(Wellpath!$K264-Wellpath!$K263)*SIN(Wellpath!$L263))</f>
        <v>0</v>
      </c>
      <c r="Q263" s="17">
        <f>-0.5*((Wellpath!$K264-Wellpath!$K263)*SIN(Wellpath!$L263)*SIN(Wellpath!$M263))</f>
        <v>0</v>
      </c>
      <c r="R263" s="17">
        <f>0.5*((Wellpath!$K264-Wellpath!$K263)*SIN(Wellpath!$L263)*COS(Wellpath!$M263))</f>
        <v>0</v>
      </c>
      <c r="S263" s="17">
        <v>0</v>
      </c>
      <c r="AA263" s="10"/>
      <c r="AB263" s="10"/>
      <c r="AC263" s="10"/>
      <c r="AD263" s="10"/>
      <c r="AE263" s="10"/>
      <c r="AF263" s="10"/>
      <c r="AG263" s="10"/>
      <c r="AH263" s="10"/>
      <c r="AI263" s="10"/>
      <c r="AK263" s="24"/>
      <c r="AL263" s="24"/>
      <c r="AM263" s="24"/>
      <c r="AN263" s="24"/>
      <c r="AO263" s="24"/>
      <c r="AP263" s="24"/>
    </row>
    <row r="264" spans="1:42" x14ac:dyDescent="0.25">
      <c r="A264" s="26">
        <f>Wellpath!E264</f>
        <v>0</v>
      </c>
      <c r="B264" s="17">
        <f>0.5*(SIN(Wellpath!$L263)*COS(Wellpath!$M263)+SIN(Wellpath!$L264)*COS(Wellpath!$M264))</f>
        <v>0</v>
      </c>
      <c r="C264" s="17">
        <f>0.5*(SIN(Wellpath!$L263)*SIN(Wellpath!$M263)+SIN(Wellpath!$L264)*SIN(Wellpath!$M264))</f>
        <v>0</v>
      </c>
      <c r="D264" s="17">
        <f>0.5*(COS(Wellpath!$L263)+COS(Wellpath!$L264))</f>
        <v>1</v>
      </c>
      <c r="E264" s="17">
        <f>0.5*((Wellpath!$K264-Wellpath!$K263)*COS(Wellpath!$L264)*COS(Wellpath!$M264))</f>
        <v>0</v>
      </c>
      <c r="F264" s="17">
        <f>0.5*((Wellpath!$K264-Wellpath!$K263)*COS(Wellpath!$L264)*SIN(Wellpath!$M264))</f>
        <v>0</v>
      </c>
      <c r="G264" s="17">
        <f>0.5*(-(Wellpath!$K264-Wellpath!$K263)*SIN(Wellpath!$L264))</f>
        <v>0</v>
      </c>
      <c r="H264" s="17">
        <f>-0.5*((Wellpath!$K264-Wellpath!$K263)*SIN(Wellpath!$L264)*SIN(Wellpath!$M264))</f>
        <v>0</v>
      </c>
      <c r="I264" s="17">
        <f>0.5*((Wellpath!$K264-Wellpath!$K263)*SIN(Wellpath!$L264)*COS(Wellpath!$M264))</f>
        <v>0</v>
      </c>
      <c r="J264" s="17">
        <v>0</v>
      </c>
      <c r="K264" s="17">
        <f t="shared" si="15"/>
        <v>0</v>
      </c>
      <c r="L264" s="17">
        <f t="shared" si="16"/>
        <v>0</v>
      </c>
      <c r="M264" s="17">
        <f t="shared" si="17"/>
        <v>-1</v>
      </c>
      <c r="N264" s="17">
        <f>0.5*((Wellpath!$K265-Wellpath!$K264)*COS(Wellpath!$L264)*COS(Wellpath!$M264))</f>
        <v>0</v>
      </c>
      <c r="O264" s="17">
        <f>0.5*((Wellpath!$K265-Wellpath!$K264)*COS(Wellpath!$L264)*SIN(Wellpath!$M264))</f>
        <v>0</v>
      </c>
      <c r="P264" s="17">
        <f>0.5*(-(Wellpath!$K265-Wellpath!$K264)*SIN(Wellpath!$L264))</f>
        <v>0</v>
      </c>
      <c r="Q264" s="17">
        <f>-0.5*((Wellpath!$K265-Wellpath!$K264)*SIN(Wellpath!$L264)*SIN(Wellpath!$M264))</f>
        <v>0</v>
      </c>
      <c r="R264" s="17">
        <f>0.5*((Wellpath!$K265-Wellpath!$K264)*SIN(Wellpath!$L264)*COS(Wellpath!$M264))</f>
        <v>0</v>
      </c>
      <c r="S264" s="17">
        <v>0</v>
      </c>
      <c r="AA264" s="10"/>
      <c r="AB264" s="10"/>
      <c r="AC264" s="10"/>
      <c r="AD264" s="10"/>
      <c r="AE264" s="10"/>
      <c r="AF264" s="10"/>
      <c r="AG264" s="10"/>
      <c r="AH264" s="10"/>
      <c r="AI264" s="10"/>
      <c r="AK264" s="24"/>
      <c r="AL264" s="24"/>
      <c r="AM264" s="24"/>
      <c r="AN264" s="24"/>
      <c r="AO264" s="24"/>
      <c r="AP264" s="24"/>
    </row>
    <row r="265" spans="1:42" x14ac:dyDescent="0.25">
      <c r="A265" s="26">
        <f>Wellpath!E265</f>
        <v>0</v>
      </c>
      <c r="B265" s="17">
        <f>0.5*(SIN(Wellpath!$L264)*COS(Wellpath!$M264)+SIN(Wellpath!$L265)*COS(Wellpath!$M265))</f>
        <v>0</v>
      </c>
      <c r="C265" s="17">
        <f>0.5*(SIN(Wellpath!$L264)*SIN(Wellpath!$M264)+SIN(Wellpath!$L265)*SIN(Wellpath!$M265))</f>
        <v>0</v>
      </c>
      <c r="D265" s="17">
        <f>0.5*(COS(Wellpath!$L264)+COS(Wellpath!$L265))</f>
        <v>1</v>
      </c>
      <c r="E265" s="17">
        <f>0.5*((Wellpath!$K265-Wellpath!$K264)*COS(Wellpath!$L265)*COS(Wellpath!$M265))</f>
        <v>0</v>
      </c>
      <c r="F265" s="17">
        <f>0.5*((Wellpath!$K265-Wellpath!$K264)*COS(Wellpath!$L265)*SIN(Wellpath!$M265))</f>
        <v>0</v>
      </c>
      <c r="G265" s="17">
        <f>0.5*(-(Wellpath!$K265-Wellpath!$K264)*SIN(Wellpath!$L265))</f>
        <v>0</v>
      </c>
      <c r="H265" s="17">
        <f>-0.5*((Wellpath!$K265-Wellpath!$K264)*SIN(Wellpath!$L265)*SIN(Wellpath!$M265))</f>
        <v>0</v>
      </c>
      <c r="I265" s="17">
        <f>0.5*((Wellpath!$K265-Wellpath!$K264)*SIN(Wellpath!$L265)*COS(Wellpath!$M265))</f>
        <v>0</v>
      </c>
      <c r="J265" s="17">
        <v>0</v>
      </c>
      <c r="K265" s="17">
        <f t="shared" si="15"/>
        <v>0</v>
      </c>
      <c r="L265" s="17">
        <f t="shared" si="16"/>
        <v>0</v>
      </c>
      <c r="M265" s="17">
        <f t="shared" si="17"/>
        <v>-1</v>
      </c>
      <c r="N265" s="17">
        <f>0.5*((Wellpath!$K266-Wellpath!$K265)*COS(Wellpath!$L265)*COS(Wellpath!$M265))</f>
        <v>0</v>
      </c>
      <c r="O265" s="17">
        <f>0.5*((Wellpath!$K266-Wellpath!$K265)*COS(Wellpath!$L265)*SIN(Wellpath!$M265))</f>
        <v>0</v>
      </c>
      <c r="P265" s="17">
        <f>0.5*(-(Wellpath!$K266-Wellpath!$K265)*SIN(Wellpath!$L265))</f>
        <v>0</v>
      </c>
      <c r="Q265" s="17">
        <f>-0.5*((Wellpath!$K266-Wellpath!$K265)*SIN(Wellpath!$L265)*SIN(Wellpath!$M265))</f>
        <v>0</v>
      </c>
      <c r="R265" s="17">
        <f>0.5*((Wellpath!$K266-Wellpath!$K265)*SIN(Wellpath!$L265)*COS(Wellpath!$M265))</f>
        <v>0</v>
      </c>
      <c r="S265" s="17">
        <v>0</v>
      </c>
      <c r="AA265" s="10"/>
      <c r="AB265" s="10"/>
      <c r="AC265" s="10"/>
      <c r="AD265" s="10"/>
      <c r="AE265" s="10"/>
      <c r="AF265" s="10"/>
      <c r="AG265" s="10"/>
      <c r="AH265" s="10"/>
      <c r="AI265" s="10"/>
      <c r="AK265" s="24"/>
      <c r="AL265" s="24"/>
      <c r="AM265" s="24"/>
      <c r="AN265" s="24"/>
      <c r="AO265" s="24"/>
      <c r="AP265" s="24"/>
    </row>
    <row r="266" spans="1:42" x14ac:dyDescent="0.25">
      <c r="A266" s="26">
        <f>Wellpath!E266</f>
        <v>0</v>
      </c>
      <c r="B266" s="17">
        <f>0.5*(SIN(Wellpath!$L265)*COS(Wellpath!$M265)+SIN(Wellpath!$L266)*COS(Wellpath!$M266))</f>
        <v>0</v>
      </c>
      <c r="C266" s="17">
        <f>0.5*(SIN(Wellpath!$L265)*SIN(Wellpath!$M265)+SIN(Wellpath!$L266)*SIN(Wellpath!$M266))</f>
        <v>0</v>
      </c>
      <c r="D266" s="17">
        <f>0.5*(COS(Wellpath!$L265)+COS(Wellpath!$L266))</f>
        <v>1</v>
      </c>
      <c r="E266" s="17">
        <f>0.5*((Wellpath!$K266-Wellpath!$K265)*COS(Wellpath!$L266)*COS(Wellpath!$M266))</f>
        <v>0</v>
      </c>
      <c r="F266" s="17">
        <f>0.5*((Wellpath!$K266-Wellpath!$K265)*COS(Wellpath!$L266)*SIN(Wellpath!$M266))</f>
        <v>0</v>
      </c>
      <c r="G266" s="17">
        <f>0.5*(-(Wellpath!$K266-Wellpath!$K265)*SIN(Wellpath!$L266))</f>
        <v>0</v>
      </c>
      <c r="H266" s="17">
        <f>-0.5*((Wellpath!$K266-Wellpath!$K265)*SIN(Wellpath!$L266)*SIN(Wellpath!$M266))</f>
        <v>0</v>
      </c>
      <c r="I266" s="17">
        <f>0.5*((Wellpath!$K266-Wellpath!$K265)*SIN(Wellpath!$L266)*COS(Wellpath!$M266))</f>
        <v>0</v>
      </c>
      <c r="J266" s="17">
        <v>0</v>
      </c>
      <c r="K266" s="17">
        <f t="shared" si="15"/>
        <v>0</v>
      </c>
      <c r="L266" s="17">
        <f t="shared" si="16"/>
        <v>0</v>
      </c>
      <c r="M266" s="17">
        <f t="shared" si="17"/>
        <v>-1</v>
      </c>
      <c r="N266" s="17">
        <f>0.5*((Wellpath!$K267-Wellpath!$K266)*COS(Wellpath!$L266)*COS(Wellpath!$M266))</f>
        <v>0</v>
      </c>
      <c r="O266" s="17">
        <f>0.5*((Wellpath!$K267-Wellpath!$K266)*COS(Wellpath!$L266)*SIN(Wellpath!$M266))</f>
        <v>0</v>
      </c>
      <c r="P266" s="17">
        <f>0.5*(-(Wellpath!$K267-Wellpath!$K266)*SIN(Wellpath!$L266))</f>
        <v>0</v>
      </c>
      <c r="Q266" s="17">
        <f>-0.5*((Wellpath!$K267-Wellpath!$K266)*SIN(Wellpath!$L266)*SIN(Wellpath!$M266))</f>
        <v>0</v>
      </c>
      <c r="R266" s="17">
        <f>0.5*((Wellpath!$K267-Wellpath!$K266)*SIN(Wellpath!$L266)*COS(Wellpath!$M266))</f>
        <v>0</v>
      </c>
      <c r="S266" s="17">
        <v>0</v>
      </c>
      <c r="AA266" s="10"/>
      <c r="AB266" s="10"/>
      <c r="AC266" s="10"/>
      <c r="AD266" s="10"/>
      <c r="AE266" s="10"/>
      <c r="AF266" s="10"/>
      <c r="AG266" s="10"/>
      <c r="AH266" s="10"/>
      <c r="AI266" s="10"/>
      <c r="AK266" s="24"/>
      <c r="AL266" s="24"/>
      <c r="AM266" s="24"/>
      <c r="AN266" s="24"/>
      <c r="AO266" s="24"/>
      <c r="AP266" s="24"/>
    </row>
    <row r="267" spans="1:42" x14ac:dyDescent="0.25">
      <c r="A267" s="26">
        <f>Wellpath!E267</f>
        <v>0</v>
      </c>
      <c r="B267" s="17">
        <f>0.5*(SIN(Wellpath!$L266)*COS(Wellpath!$M266)+SIN(Wellpath!$L267)*COS(Wellpath!$M267))</f>
        <v>0</v>
      </c>
      <c r="C267" s="17">
        <f>0.5*(SIN(Wellpath!$L266)*SIN(Wellpath!$M266)+SIN(Wellpath!$L267)*SIN(Wellpath!$M267))</f>
        <v>0</v>
      </c>
      <c r="D267" s="17">
        <f>0.5*(COS(Wellpath!$L266)+COS(Wellpath!$L267))</f>
        <v>1</v>
      </c>
      <c r="E267" s="17">
        <f>0.5*((Wellpath!$K267-Wellpath!$K266)*COS(Wellpath!$L267)*COS(Wellpath!$M267))</f>
        <v>0</v>
      </c>
      <c r="F267" s="17">
        <f>0.5*((Wellpath!$K267-Wellpath!$K266)*COS(Wellpath!$L267)*SIN(Wellpath!$M267))</f>
        <v>0</v>
      </c>
      <c r="G267" s="17">
        <f>0.5*(-(Wellpath!$K267-Wellpath!$K266)*SIN(Wellpath!$L267))</f>
        <v>0</v>
      </c>
      <c r="H267" s="17">
        <f>-0.5*((Wellpath!$K267-Wellpath!$K266)*SIN(Wellpath!$L267)*SIN(Wellpath!$M267))</f>
        <v>0</v>
      </c>
      <c r="I267" s="17">
        <f>0.5*((Wellpath!$K267-Wellpath!$K266)*SIN(Wellpath!$L267)*COS(Wellpath!$M267))</f>
        <v>0</v>
      </c>
      <c r="J267" s="17">
        <v>0</v>
      </c>
      <c r="K267" s="17">
        <f t="shared" si="15"/>
        <v>0</v>
      </c>
      <c r="L267" s="17">
        <f t="shared" si="16"/>
        <v>0</v>
      </c>
      <c r="M267" s="17">
        <f t="shared" si="17"/>
        <v>-1</v>
      </c>
      <c r="N267" s="17">
        <f>0.5*((Wellpath!$K268-Wellpath!$K267)*COS(Wellpath!$L267)*COS(Wellpath!$M267))</f>
        <v>0</v>
      </c>
      <c r="O267" s="17">
        <f>0.5*((Wellpath!$K268-Wellpath!$K267)*COS(Wellpath!$L267)*SIN(Wellpath!$M267))</f>
        <v>0</v>
      </c>
      <c r="P267" s="17">
        <f>0.5*(-(Wellpath!$K268-Wellpath!$K267)*SIN(Wellpath!$L267))</f>
        <v>0</v>
      </c>
      <c r="Q267" s="17">
        <f>-0.5*((Wellpath!$K268-Wellpath!$K267)*SIN(Wellpath!$L267)*SIN(Wellpath!$M267))</f>
        <v>0</v>
      </c>
      <c r="R267" s="17">
        <f>0.5*((Wellpath!$K268-Wellpath!$K267)*SIN(Wellpath!$L267)*COS(Wellpath!$M267))</f>
        <v>0</v>
      </c>
      <c r="S267" s="17">
        <v>0</v>
      </c>
      <c r="AA267" s="10"/>
      <c r="AB267" s="10"/>
      <c r="AC267" s="10"/>
      <c r="AD267" s="10"/>
      <c r="AE267" s="10"/>
      <c r="AF267" s="10"/>
      <c r="AG267" s="10"/>
      <c r="AH267" s="10"/>
      <c r="AI267" s="10"/>
      <c r="AK267" s="24"/>
      <c r="AL267" s="24"/>
      <c r="AM267" s="24"/>
      <c r="AN267" s="24"/>
      <c r="AO267" s="24"/>
      <c r="AP267" s="24"/>
    </row>
    <row r="268" spans="1:42" x14ac:dyDescent="0.25">
      <c r="A268" s="26">
        <f>Wellpath!E268</f>
        <v>0</v>
      </c>
      <c r="B268" s="17">
        <f>0.5*(SIN(Wellpath!$L267)*COS(Wellpath!$M267)+SIN(Wellpath!$L268)*COS(Wellpath!$M268))</f>
        <v>0</v>
      </c>
      <c r="C268" s="17">
        <f>0.5*(SIN(Wellpath!$L267)*SIN(Wellpath!$M267)+SIN(Wellpath!$L268)*SIN(Wellpath!$M268))</f>
        <v>0</v>
      </c>
      <c r="D268" s="17">
        <f>0.5*(COS(Wellpath!$L267)+COS(Wellpath!$L268))</f>
        <v>1</v>
      </c>
      <c r="E268" s="17">
        <f>0.5*((Wellpath!$K268-Wellpath!$K267)*COS(Wellpath!$L268)*COS(Wellpath!$M268))</f>
        <v>0</v>
      </c>
      <c r="F268" s="17">
        <f>0.5*((Wellpath!$K268-Wellpath!$K267)*COS(Wellpath!$L268)*SIN(Wellpath!$M268))</f>
        <v>0</v>
      </c>
      <c r="G268" s="17">
        <f>0.5*(-(Wellpath!$K268-Wellpath!$K267)*SIN(Wellpath!$L268))</f>
        <v>0</v>
      </c>
      <c r="H268" s="17">
        <f>-0.5*((Wellpath!$K268-Wellpath!$K267)*SIN(Wellpath!$L268)*SIN(Wellpath!$M268))</f>
        <v>0</v>
      </c>
      <c r="I268" s="17">
        <f>0.5*((Wellpath!$K268-Wellpath!$K267)*SIN(Wellpath!$L268)*COS(Wellpath!$M268))</f>
        <v>0</v>
      </c>
      <c r="J268" s="17">
        <v>0</v>
      </c>
      <c r="K268" s="17">
        <f t="shared" si="15"/>
        <v>0</v>
      </c>
      <c r="L268" s="17">
        <f t="shared" si="16"/>
        <v>0</v>
      </c>
      <c r="M268" s="17">
        <f t="shared" si="17"/>
        <v>-1</v>
      </c>
      <c r="N268" s="17">
        <f>0.5*((Wellpath!$K269-Wellpath!$K268)*COS(Wellpath!$L268)*COS(Wellpath!$M268))</f>
        <v>0</v>
      </c>
      <c r="O268" s="17">
        <f>0.5*((Wellpath!$K269-Wellpath!$K268)*COS(Wellpath!$L268)*SIN(Wellpath!$M268))</f>
        <v>0</v>
      </c>
      <c r="P268" s="17">
        <f>0.5*(-(Wellpath!$K269-Wellpath!$K268)*SIN(Wellpath!$L268))</f>
        <v>0</v>
      </c>
      <c r="Q268" s="17">
        <f>-0.5*((Wellpath!$K269-Wellpath!$K268)*SIN(Wellpath!$L268)*SIN(Wellpath!$M268))</f>
        <v>0</v>
      </c>
      <c r="R268" s="17">
        <f>0.5*((Wellpath!$K269-Wellpath!$K268)*SIN(Wellpath!$L268)*COS(Wellpath!$M268))</f>
        <v>0</v>
      </c>
      <c r="S268" s="17">
        <v>0</v>
      </c>
      <c r="AA268" s="10"/>
      <c r="AB268" s="10"/>
      <c r="AC268" s="10"/>
      <c r="AD268" s="10"/>
      <c r="AE268" s="10"/>
      <c r="AF268" s="10"/>
      <c r="AG268" s="10"/>
      <c r="AH268" s="10"/>
      <c r="AI268" s="10"/>
      <c r="AK268" s="24"/>
      <c r="AL268" s="24"/>
      <c r="AM268" s="24"/>
      <c r="AN268" s="24"/>
      <c r="AO268" s="24"/>
      <c r="AP268" s="24"/>
    </row>
    <row r="269" spans="1:42" x14ac:dyDescent="0.25">
      <c r="A269" s="26">
        <f>Wellpath!E269</f>
        <v>0</v>
      </c>
      <c r="B269" s="17">
        <f>0.5*(SIN(Wellpath!$L268)*COS(Wellpath!$M268)+SIN(Wellpath!$L269)*COS(Wellpath!$M269))</f>
        <v>0</v>
      </c>
      <c r="C269" s="17">
        <f>0.5*(SIN(Wellpath!$L268)*SIN(Wellpath!$M268)+SIN(Wellpath!$L269)*SIN(Wellpath!$M269))</f>
        <v>0</v>
      </c>
      <c r="D269" s="17">
        <f>0.5*(COS(Wellpath!$L268)+COS(Wellpath!$L269))</f>
        <v>1</v>
      </c>
      <c r="E269" s="17">
        <f>0.5*((Wellpath!$K269-Wellpath!$K268)*COS(Wellpath!$L269)*COS(Wellpath!$M269))</f>
        <v>0</v>
      </c>
      <c r="F269" s="17">
        <f>0.5*((Wellpath!$K269-Wellpath!$K268)*COS(Wellpath!$L269)*SIN(Wellpath!$M269))</f>
        <v>0</v>
      </c>
      <c r="G269" s="17">
        <f>0.5*(-(Wellpath!$K269-Wellpath!$K268)*SIN(Wellpath!$L269))</f>
        <v>0</v>
      </c>
      <c r="H269" s="17">
        <f>-0.5*((Wellpath!$K269-Wellpath!$K268)*SIN(Wellpath!$L269)*SIN(Wellpath!$M269))</f>
        <v>0</v>
      </c>
      <c r="I269" s="17">
        <f>0.5*((Wellpath!$K269-Wellpath!$K268)*SIN(Wellpath!$L269)*COS(Wellpath!$M269))</f>
        <v>0</v>
      </c>
      <c r="J269" s="17">
        <v>0</v>
      </c>
      <c r="K269" s="17">
        <f t="shared" si="15"/>
        <v>0</v>
      </c>
      <c r="L269" s="17">
        <f t="shared" si="16"/>
        <v>0</v>
      </c>
      <c r="M269" s="17">
        <f t="shared" si="17"/>
        <v>-1</v>
      </c>
      <c r="N269" s="17">
        <f>0.5*((Wellpath!$K270-Wellpath!$K269)*COS(Wellpath!$L269)*COS(Wellpath!$M269))</f>
        <v>0</v>
      </c>
      <c r="O269" s="17">
        <f>0.5*((Wellpath!$K270-Wellpath!$K269)*COS(Wellpath!$L269)*SIN(Wellpath!$M269))</f>
        <v>0</v>
      </c>
      <c r="P269" s="17">
        <f>0.5*(-(Wellpath!$K270-Wellpath!$K269)*SIN(Wellpath!$L269))</f>
        <v>0</v>
      </c>
      <c r="Q269" s="17">
        <f>-0.5*((Wellpath!$K270-Wellpath!$K269)*SIN(Wellpath!$L269)*SIN(Wellpath!$M269))</f>
        <v>0</v>
      </c>
      <c r="R269" s="17">
        <f>0.5*((Wellpath!$K270-Wellpath!$K269)*SIN(Wellpath!$L269)*COS(Wellpath!$M269))</f>
        <v>0</v>
      </c>
      <c r="S269" s="17">
        <v>0</v>
      </c>
      <c r="AA269" s="10"/>
      <c r="AB269" s="10"/>
      <c r="AC269" s="10"/>
      <c r="AD269" s="10"/>
      <c r="AE269" s="10"/>
      <c r="AF269" s="10"/>
      <c r="AG269" s="10"/>
      <c r="AH269" s="10"/>
      <c r="AI269" s="10"/>
      <c r="AK269" s="24"/>
      <c r="AL269" s="24"/>
      <c r="AM269" s="24"/>
      <c r="AN269" s="24"/>
      <c r="AO269" s="24"/>
      <c r="AP269" s="24"/>
    </row>
    <row r="270" spans="1:42" x14ac:dyDescent="0.25">
      <c r="A270" s="26">
        <f>Wellpath!E270</f>
        <v>0</v>
      </c>
      <c r="B270" s="17">
        <f>0.5*(SIN(Wellpath!$L269)*COS(Wellpath!$M269)+SIN(Wellpath!$L270)*COS(Wellpath!$M270))</f>
        <v>0</v>
      </c>
      <c r="C270" s="17">
        <f>0.5*(SIN(Wellpath!$L269)*SIN(Wellpath!$M269)+SIN(Wellpath!$L270)*SIN(Wellpath!$M270))</f>
        <v>0</v>
      </c>
      <c r="D270" s="17">
        <f>0.5*(COS(Wellpath!$L269)+COS(Wellpath!$L270))</f>
        <v>1</v>
      </c>
      <c r="E270" s="17">
        <f>0.5*((Wellpath!$K270-Wellpath!$K269)*COS(Wellpath!$L270)*COS(Wellpath!$M270))</f>
        <v>0</v>
      </c>
      <c r="F270" s="17">
        <f>0.5*((Wellpath!$K270-Wellpath!$K269)*COS(Wellpath!$L270)*SIN(Wellpath!$M270))</f>
        <v>0</v>
      </c>
      <c r="G270" s="17">
        <f>0.5*(-(Wellpath!$K270-Wellpath!$K269)*SIN(Wellpath!$L270))</f>
        <v>0</v>
      </c>
      <c r="H270" s="17">
        <f>-0.5*((Wellpath!$K270-Wellpath!$K269)*SIN(Wellpath!$L270)*SIN(Wellpath!$M270))</f>
        <v>0</v>
      </c>
      <c r="I270" s="17">
        <f>0.5*((Wellpath!$K270-Wellpath!$K269)*SIN(Wellpath!$L270)*COS(Wellpath!$M270))</f>
        <v>0</v>
      </c>
      <c r="J270" s="17">
        <v>0</v>
      </c>
      <c r="K270" s="17">
        <f t="shared" si="15"/>
        <v>0</v>
      </c>
      <c r="L270" s="17">
        <f t="shared" si="16"/>
        <v>0</v>
      </c>
      <c r="M270" s="17">
        <f t="shared" si="17"/>
        <v>-1</v>
      </c>
      <c r="N270" s="17">
        <f>0.5*((Wellpath!$K271-Wellpath!$K270)*COS(Wellpath!$L270)*COS(Wellpath!$M270))</f>
        <v>0</v>
      </c>
      <c r="O270" s="17">
        <f>0.5*((Wellpath!$K271-Wellpath!$K270)*COS(Wellpath!$L270)*SIN(Wellpath!$M270))</f>
        <v>0</v>
      </c>
      <c r="P270" s="17">
        <f>0.5*(-(Wellpath!$K271-Wellpath!$K270)*SIN(Wellpath!$L270))</f>
        <v>0</v>
      </c>
      <c r="Q270" s="17">
        <f>-0.5*((Wellpath!$K271-Wellpath!$K270)*SIN(Wellpath!$L270)*SIN(Wellpath!$M270))</f>
        <v>0</v>
      </c>
      <c r="R270" s="17">
        <f>0.5*((Wellpath!$K271-Wellpath!$K270)*SIN(Wellpath!$L270)*COS(Wellpath!$M270))</f>
        <v>0</v>
      </c>
      <c r="S270" s="17">
        <v>0</v>
      </c>
      <c r="AA270" s="10"/>
      <c r="AB270" s="10"/>
      <c r="AC270" s="10"/>
      <c r="AD270" s="10"/>
      <c r="AE270" s="10"/>
      <c r="AF270" s="10"/>
      <c r="AG270" s="10"/>
      <c r="AH270" s="10"/>
      <c r="AI270" s="10"/>
      <c r="AK270" s="24"/>
      <c r="AL270" s="24"/>
      <c r="AM270" s="24"/>
      <c r="AN270" s="24"/>
      <c r="AO270" s="24"/>
      <c r="AP270" s="24"/>
    </row>
    <row r="271" spans="1:42" x14ac:dyDescent="0.25">
      <c r="A271" s="26">
        <f>Wellpath!E271</f>
        <v>0</v>
      </c>
      <c r="B271" s="17">
        <f>0.5*(SIN(Wellpath!$L270)*COS(Wellpath!$M270)+SIN(Wellpath!$L271)*COS(Wellpath!$M271))</f>
        <v>0</v>
      </c>
      <c r="C271" s="17">
        <f>0.5*(SIN(Wellpath!$L270)*SIN(Wellpath!$M270)+SIN(Wellpath!$L271)*SIN(Wellpath!$M271))</f>
        <v>0</v>
      </c>
      <c r="D271" s="17">
        <f>0.5*(COS(Wellpath!$L270)+COS(Wellpath!$L271))</f>
        <v>1</v>
      </c>
      <c r="E271" s="17">
        <f>0.5*((Wellpath!$K271-Wellpath!$K270)*COS(Wellpath!$L271)*COS(Wellpath!$M271))</f>
        <v>0</v>
      </c>
      <c r="F271" s="17">
        <f>0.5*((Wellpath!$K271-Wellpath!$K270)*COS(Wellpath!$L271)*SIN(Wellpath!$M271))</f>
        <v>0</v>
      </c>
      <c r="G271" s="17">
        <f>0.5*(-(Wellpath!$K271-Wellpath!$K270)*SIN(Wellpath!$L271))</f>
        <v>0</v>
      </c>
      <c r="H271" s="17">
        <f>-0.5*((Wellpath!$K271-Wellpath!$K270)*SIN(Wellpath!$L271)*SIN(Wellpath!$M271))</f>
        <v>0</v>
      </c>
      <c r="I271" s="17">
        <f>0.5*((Wellpath!$K271-Wellpath!$K270)*SIN(Wellpath!$L271)*COS(Wellpath!$M271))</f>
        <v>0</v>
      </c>
      <c r="J271" s="17">
        <v>0</v>
      </c>
      <c r="K271" s="17">
        <f t="shared" ref="K271" si="18">-B272</f>
        <v>0</v>
      </c>
      <c r="L271" s="17">
        <f t="shared" ref="L271" si="19">-C272</f>
        <v>0</v>
      </c>
      <c r="M271" s="17">
        <f t="shared" ref="M271" si="20">-D272</f>
        <v>0</v>
      </c>
      <c r="N271" s="17">
        <f>0.5*((Wellpath!$K272-Wellpath!$K271)*COS(Wellpath!$L271)*COS(Wellpath!$M271))</f>
        <v>0</v>
      </c>
      <c r="O271" s="17">
        <f>0.5*((Wellpath!$K272-Wellpath!$K271)*COS(Wellpath!$L271)*SIN(Wellpath!$M271))</f>
        <v>0</v>
      </c>
      <c r="P271" s="17">
        <f>0.5*(-(Wellpath!$K272-Wellpath!$K271)*SIN(Wellpath!$L271))</f>
        <v>0</v>
      </c>
      <c r="Q271" s="17">
        <f>-0.5*((Wellpath!$K272-Wellpath!$K271)*SIN(Wellpath!$L271)*SIN(Wellpath!$M271))</f>
        <v>0</v>
      </c>
      <c r="R271" s="17">
        <f>0.5*((Wellpath!$K272-Wellpath!$K271)*SIN(Wellpath!$L271)*COS(Wellpath!$M271))</f>
        <v>0</v>
      </c>
      <c r="S271" s="17">
        <v>0</v>
      </c>
    </row>
  </sheetData>
  <mergeCells count="6">
    <mergeCell ref="B1:D1"/>
    <mergeCell ref="E1:G1"/>
    <mergeCell ref="H1:J1"/>
    <mergeCell ref="N1:P1"/>
    <mergeCell ref="Q1:S1"/>
    <mergeCell ref="K1:M1"/>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EF6D-170E-41C8-A746-93F31A105A7A}">
  <sheetPr>
    <tabColor theme="8" tint="0.59999389629810485"/>
  </sheetPr>
  <dimension ref="A1:AH271"/>
  <sheetViews>
    <sheetView workbookViewId="0">
      <pane ySplit="2" topLeftCell="A130" activePane="bottomLeft" state="frozen"/>
      <selection activeCell="H39" sqref="H39"/>
      <selection pane="bottomLeft" activeCell="Q144" sqref="Q144:V144"/>
    </sheetView>
  </sheetViews>
  <sheetFormatPr defaultColWidth="9.140625" defaultRowHeight="15" x14ac:dyDescent="0.25"/>
  <cols>
    <col min="1" max="1" width="9.140625" style="1"/>
    <col min="2" max="2" width="12.140625" style="68" customWidth="1"/>
    <col min="3" max="3" width="9.5703125" style="22" bestFit="1" customWidth="1"/>
    <col min="4" max="4" width="10.5703125" style="22" bestFit="1" customWidth="1"/>
    <col min="5" max="6" width="9.7109375" style="20" bestFit="1" customWidth="1"/>
    <col min="7" max="7" width="10.42578125" style="20" bestFit="1" customWidth="1"/>
    <col min="8" max="10" width="9.5703125" style="18" customWidth="1"/>
    <col min="11" max="11" width="10.28515625" style="17" customWidth="1"/>
    <col min="12"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24" width="20.7109375" style="1" bestFit="1" customWidth="1"/>
    <col min="25" max="28" width="9.140625" style="1"/>
    <col min="29" max="16384" width="9.140625" style="10"/>
  </cols>
  <sheetData>
    <row r="1" spans="1:34" s="25" customFormat="1" x14ac:dyDescent="0.25">
      <c r="A1" s="14"/>
      <c r="B1" s="134" t="s">
        <v>43</v>
      </c>
      <c r="C1" s="134"/>
      <c r="D1" s="134"/>
      <c r="E1" s="125" t="s">
        <v>47</v>
      </c>
      <c r="F1" s="125"/>
      <c r="G1" s="125"/>
      <c r="H1" s="135" t="s">
        <v>48</v>
      </c>
      <c r="I1" s="135"/>
      <c r="J1" s="135"/>
      <c r="K1" s="144" t="s">
        <v>155</v>
      </c>
      <c r="L1" s="145"/>
      <c r="M1" s="145"/>
      <c r="N1" s="145"/>
      <c r="O1" s="145"/>
      <c r="P1" s="146"/>
      <c r="Q1" s="124" t="s">
        <v>49</v>
      </c>
      <c r="R1" s="124"/>
      <c r="S1" s="124"/>
      <c r="T1" s="124"/>
      <c r="U1" s="124"/>
      <c r="V1" s="124"/>
      <c r="W1" s="121"/>
      <c r="X1" s="121"/>
      <c r="Y1" s="121"/>
      <c r="Z1" s="121"/>
      <c r="AA1" s="121"/>
      <c r="AB1" s="121"/>
    </row>
    <row r="2" spans="1:34" s="25" customFormat="1" x14ac:dyDescent="0.25">
      <c r="A2" s="14" t="s">
        <v>37</v>
      </c>
      <c r="B2" s="67" t="s">
        <v>46</v>
      </c>
      <c r="C2" s="96" t="s">
        <v>44</v>
      </c>
      <c r="D2" s="96" t="s">
        <v>45</v>
      </c>
      <c r="E2" s="97" t="s">
        <v>38</v>
      </c>
      <c r="F2" s="97" t="s">
        <v>39</v>
      </c>
      <c r="G2" s="97" t="s">
        <v>40</v>
      </c>
      <c r="H2" s="98" t="s">
        <v>38</v>
      </c>
      <c r="I2" s="98" t="s">
        <v>39</v>
      </c>
      <c r="J2" s="98" t="s">
        <v>40</v>
      </c>
      <c r="K2" s="99" t="s">
        <v>50</v>
      </c>
      <c r="L2" s="99" t="s">
        <v>51</v>
      </c>
      <c r="M2" s="99" t="s">
        <v>52</v>
      </c>
      <c r="N2" s="99" t="s">
        <v>53</v>
      </c>
      <c r="O2" s="99" t="s">
        <v>54</v>
      </c>
      <c r="P2" s="99" t="s">
        <v>55</v>
      </c>
      <c r="Q2" s="100" t="s">
        <v>50</v>
      </c>
      <c r="R2" s="100" t="s">
        <v>51</v>
      </c>
      <c r="S2" s="100" t="s">
        <v>52</v>
      </c>
      <c r="T2" s="100" t="s">
        <v>53</v>
      </c>
      <c r="U2" s="100" t="s">
        <v>54</v>
      </c>
      <c r="V2" s="100" t="s">
        <v>55</v>
      </c>
      <c r="W2" s="121"/>
      <c r="X2" s="121"/>
      <c r="Y2" s="121"/>
      <c r="Z2" s="121"/>
      <c r="AA2" s="121"/>
      <c r="AB2" s="121"/>
    </row>
    <row r="3" spans="1:34" x14ac:dyDescent="0.25">
      <c r="A3" s="26">
        <f>Wellpath!E3</f>
        <v>0</v>
      </c>
      <c r="B3" s="68">
        <v>0</v>
      </c>
      <c r="C3" s="22">
        <v>0</v>
      </c>
      <c r="D3" s="22">
        <v>0</v>
      </c>
      <c r="E3" s="20">
        <v>0</v>
      </c>
      <c r="F3" s="20">
        <v>0</v>
      </c>
      <c r="G3" s="20">
        <v>0</v>
      </c>
      <c r="H3" s="18">
        <v>0</v>
      </c>
      <c r="I3" s="18">
        <v>0</v>
      </c>
      <c r="J3" s="18">
        <v>0</v>
      </c>
      <c r="K3" s="21">
        <v>0</v>
      </c>
      <c r="L3" s="21">
        <f>I3</f>
        <v>0</v>
      </c>
      <c r="M3" s="21">
        <f>J3</f>
        <v>0</v>
      </c>
      <c r="N3" s="21">
        <f>E3*F3</f>
        <v>0</v>
      </c>
      <c r="O3" s="21">
        <f>E3*G3</f>
        <v>0</v>
      </c>
      <c r="P3" s="21">
        <f>F3*G3</f>
        <v>0</v>
      </c>
      <c r="Q3" s="19">
        <f>H3^2</f>
        <v>0</v>
      </c>
      <c r="R3" s="19">
        <f t="shared" ref="R3:S3" si="0">I3^2</f>
        <v>0</v>
      </c>
      <c r="S3" s="19">
        <f t="shared" si="0"/>
        <v>0</v>
      </c>
      <c r="T3" s="19">
        <f>H3*I3</f>
        <v>0</v>
      </c>
      <c r="U3" s="19">
        <f>H3*J3</f>
        <v>0</v>
      </c>
      <c r="V3" s="19">
        <f>I3*J3</f>
        <v>0</v>
      </c>
      <c r="AC3" s="69"/>
      <c r="AD3" s="69"/>
      <c r="AE3" s="69"/>
      <c r="AF3" s="69"/>
      <c r="AG3" s="69"/>
      <c r="AH3" s="69"/>
    </row>
    <row r="4" spans="1:34" x14ac:dyDescent="0.25">
      <c r="A4" s="26">
        <f>Wellpath!E4</f>
        <v>30</v>
      </c>
      <c r="B4" s="68">
        <v>0</v>
      </c>
      <c r="C4" s="22">
        <v>0</v>
      </c>
      <c r="D4" s="22">
        <v>0</v>
      </c>
      <c r="E4" s="20">
        <f>Model!$W$38*(Wellpath!$K4-Wellpath!$K3)*MAX(ABS(SIN(Wellpath!$L4)*(IF(Wellpath!L3&lt;0.000001,0,SIN(ABS(MOD((Wellpath!$M4-Wellpath!M3+PI()),2*PI())-PI()))))),Model!$B$24*(Wellpath!$K4-Wellpath!$K3))*-SIN(Wellpath!$M4)</f>
        <v>0</v>
      </c>
      <c r="F4" s="20">
        <f>Model!$W$38*(Wellpath!$K4-Wellpath!$K3)*MAX(ABS(SIN(Wellpath!$L4)*(IF(Wellpath!L3&lt;0.000001,0,SIN(ABS(MOD((Wellpath!$M4-Wellpath!M3+PI()),2*PI())-PI()))))),Model!$B$24*(Wellpath!$K4-Wellpath!$K3))*COS(Wellpath!$M4)</f>
        <v>8.6064034499999997E-2</v>
      </c>
      <c r="G4" s="20">
        <v>0</v>
      </c>
      <c r="H4" s="18">
        <f>E4</f>
        <v>0</v>
      </c>
      <c r="I4" s="18">
        <f>F4</f>
        <v>8.6064034499999997E-2</v>
      </c>
      <c r="J4" s="18">
        <f>G4</f>
        <v>0</v>
      </c>
      <c r="K4" s="21">
        <f t="shared" ref="K4:M19" si="1">K3+E4^2</f>
        <v>0</v>
      </c>
      <c r="L4" s="21">
        <f t="shared" si="1"/>
        <v>7.40701803441719E-3</v>
      </c>
      <c r="M4" s="21">
        <f t="shared" si="1"/>
        <v>0</v>
      </c>
      <c r="N4" s="21">
        <f t="shared" ref="N4:N67" si="2">N3+E4*F4</f>
        <v>0</v>
      </c>
      <c r="O4" s="21">
        <f t="shared" ref="O4:O67" si="3">O3+E4*G4</f>
        <v>0</v>
      </c>
      <c r="P4" s="21">
        <f t="shared" ref="P4:P67" si="4">P3+F4*G4</f>
        <v>0</v>
      </c>
      <c r="Q4" s="19">
        <f>K3+H4^2</f>
        <v>0</v>
      </c>
      <c r="R4" s="19">
        <f t="shared" ref="R4:S19" si="5">L3+I4^2</f>
        <v>7.40701803441719E-3</v>
      </c>
      <c r="S4" s="19">
        <f t="shared" si="5"/>
        <v>0</v>
      </c>
      <c r="T4" s="19">
        <f>N3+H4*I4</f>
        <v>0</v>
      </c>
      <c r="U4" s="19">
        <f>O3+H4*J4</f>
        <v>0</v>
      </c>
      <c r="V4" s="19">
        <f>P3+I4*J4</f>
        <v>0</v>
      </c>
      <c r="AC4" s="69"/>
      <c r="AD4" s="69"/>
      <c r="AE4" s="69"/>
      <c r="AF4" s="69"/>
      <c r="AG4" s="69"/>
      <c r="AH4" s="69"/>
    </row>
    <row r="5" spans="1:34" x14ac:dyDescent="0.25">
      <c r="A5" s="26">
        <f>Wellpath!E5</f>
        <v>60</v>
      </c>
      <c r="B5" s="68">
        <v>0</v>
      </c>
      <c r="C5" s="22">
        <v>0</v>
      </c>
      <c r="D5" s="22">
        <v>0</v>
      </c>
      <c r="E5" s="20">
        <f>Model!$W$38*(Wellpath!$K5-Wellpath!$K4)*MAX(ABS(SIN(Wellpath!$L5)*(IF(Wellpath!L4&lt;0.000001,0,SIN(ABS(MOD((Wellpath!$M5-Wellpath!M4+PI()),2*PI())-PI()))))),Model!$B$24*(Wellpath!$K5-Wellpath!$K4))*-SIN(Wellpath!$M5)</f>
        <v>0</v>
      </c>
      <c r="F5" s="20">
        <f>Model!$W$38*(Wellpath!$K5-Wellpath!$K4)*MAX(ABS(SIN(Wellpath!$L5)*(IF(Wellpath!L4&lt;0.000001,0,SIN(ABS(MOD((Wellpath!$M5-Wellpath!M4+PI()),2*PI())-PI()))))),Model!$B$24*(Wellpath!$K5-Wellpath!$K4))*COS(Wellpath!$M5)</f>
        <v>8.6064034499999997E-2</v>
      </c>
      <c r="G5" s="20">
        <v>0</v>
      </c>
      <c r="H5" s="18">
        <f t="shared" ref="H5:H68" si="6">E5</f>
        <v>0</v>
      </c>
      <c r="I5" s="18">
        <f t="shared" ref="I5:I68" si="7">F5</f>
        <v>8.6064034499999997E-2</v>
      </c>
      <c r="J5" s="18">
        <f t="shared" ref="J5:J68" si="8">G5</f>
        <v>0</v>
      </c>
      <c r="K5" s="21">
        <f t="shared" si="1"/>
        <v>0</v>
      </c>
      <c r="L5" s="21">
        <f t="shared" si="1"/>
        <v>1.481403606883438E-2</v>
      </c>
      <c r="M5" s="21">
        <f t="shared" si="1"/>
        <v>0</v>
      </c>
      <c r="N5" s="21">
        <f t="shared" si="2"/>
        <v>0</v>
      </c>
      <c r="O5" s="21">
        <f t="shared" si="3"/>
        <v>0</v>
      </c>
      <c r="P5" s="21">
        <f t="shared" si="4"/>
        <v>0</v>
      </c>
      <c r="Q5" s="19">
        <f t="shared" ref="Q5:S68" si="9">K4+H5^2</f>
        <v>0</v>
      </c>
      <c r="R5" s="19">
        <f t="shared" si="5"/>
        <v>1.481403606883438E-2</v>
      </c>
      <c r="S5" s="19">
        <f t="shared" si="5"/>
        <v>0</v>
      </c>
      <c r="T5" s="19">
        <f t="shared" ref="T5:T68" si="10">N4+H5*I5</f>
        <v>0</v>
      </c>
      <c r="U5" s="19">
        <f t="shared" ref="U5:U68" si="11">O4+H5*J5</f>
        <v>0</v>
      </c>
      <c r="V5" s="19">
        <f t="shared" ref="V5:V68" si="12">P4+I5*J5</f>
        <v>0</v>
      </c>
      <c r="W5" s="122"/>
      <c r="X5" s="122"/>
      <c r="AC5" s="69"/>
      <c r="AD5" s="69"/>
      <c r="AE5" s="69"/>
      <c r="AF5" s="69"/>
      <c r="AG5" s="69"/>
      <c r="AH5" s="69"/>
    </row>
    <row r="6" spans="1:34" x14ac:dyDescent="0.25">
      <c r="A6" s="26">
        <f>Wellpath!E6</f>
        <v>90</v>
      </c>
      <c r="B6" s="68">
        <v>0</v>
      </c>
      <c r="C6" s="22">
        <v>0</v>
      </c>
      <c r="D6" s="22">
        <v>0</v>
      </c>
      <c r="E6" s="20">
        <f>Model!$W$38*(Wellpath!$K6-Wellpath!$K5)*MAX(ABS(SIN(Wellpath!$L6)*(IF(Wellpath!L5&lt;0.000001,0,SIN(ABS(MOD((Wellpath!$M6-Wellpath!M5+PI()),2*PI())-PI()))))),Model!$B$24*(Wellpath!$K6-Wellpath!$K5))*-SIN(Wellpath!$M6)</f>
        <v>0</v>
      </c>
      <c r="F6" s="20">
        <f>Model!$W$38*(Wellpath!$K6-Wellpath!$K5)*MAX(ABS(SIN(Wellpath!$L6)*(IF(Wellpath!L5&lt;0.000001,0,SIN(ABS(MOD((Wellpath!$M6-Wellpath!M5+PI()),2*PI())-PI()))))),Model!$B$24*(Wellpath!$K6-Wellpath!$K5))*COS(Wellpath!$M6)</f>
        <v>8.6064034499999997E-2</v>
      </c>
      <c r="G6" s="20">
        <v>0</v>
      </c>
      <c r="H6" s="18">
        <f t="shared" si="6"/>
        <v>0</v>
      </c>
      <c r="I6" s="18">
        <f t="shared" si="7"/>
        <v>8.6064034499999997E-2</v>
      </c>
      <c r="J6" s="18">
        <f t="shared" si="8"/>
        <v>0</v>
      </c>
      <c r="K6" s="21">
        <f t="shared" si="1"/>
        <v>0</v>
      </c>
      <c r="L6" s="21">
        <f t="shared" si="1"/>
        <v>2.2221054103251571E-2</v>
      </c>
      <c r="M6" s="21">
        <f t="shared" si="1"/>
        <v>0</v>
      </c>
      <c r="N6" s="21">
        <f t="shared" si="2"/>
        <v>0</v>
      </c>
      <c r="O6" s="21">
        <f t="shared" si="3"/>
        <v>0</v>
      </c>
      <c r="P6" s="21">
        <f t="shared" si="4"/>
        <v>0</v>
      </c>
      <c r="Q6" s="19">
        <f t="shared" si="9"/>
        <v>0</v>
      </c>
      <c r="R6" s="19">
        <f t="shared" si="5"/>
        <v>2.2221054103251571E-2</v>
      </c>
      <c r="S6" s="19">
        <f t="shared" si="5"/>
        <v>0</v>
      </c>
      <c r="T6" s="19">
        <f t="shared" si="10"/>
        <v>0</v>
      </c>
      <c r="U6" s="19">
        <f t="shared" si="11"/>
        <v>0</v>
      </c>
      <c r="V6" s="19">
        <f t="shared" si="12"/>
        <v>0</v>
      </c>
      <c r="AC6" s="69"/>
      <c r="AD6" s="69"/>
      <c r="AE6" s="69"/>
      <c r="AF6" s="69"/>
      <c r="AG6" s="69"/>
      <c r="AH6" s="69"/>
    </row>
    <row r="7" spans="1:34" x14ac:dyDescent="0.25">
      <c r="A7" s="26">
        <f>Wellpath!E7</f>
        <v>120</v>
      </c>
      <c r="B7" s="68">
        <v>0</v>
      </c>
      <c r="C7" s="22">
        <v>0</v>
      </c>
      <c r="D7" s="22">
        <v>0</v>
      </c>
      <c r="E7" s="20">
        <f>Model!$W$38*(Wellpath!$K7-Wellpath!$K6)*MAX(ABS(SIN(Wellpath!$L7)*(IF(Wellpath!L6&lt;0.000001,0,SIN(ABS(MOD((Wellpath!$M7-Wellpath!M6+PI()),2*PI())-PI()))))),Model!$B$24*(Wellpath!$K7-Wellpath!$K6))*-SIN(Wellpath!$M7)</f>
        <v>0</v>
      </c>
      <c r="F7" s="20">
        <f>Model!$W$38*(Wellpath!$K7-Wellpath!$K6)*MAX(ABS(SIN(Wellpath!$L7)*(IF(Wellpath!L6&lt;0.000001,0,SIN(ABS(MOD((Wellpath!$M7-Wellpath!M6+PI()),2*PI())-PI()))))),Model!$B$24*(Wellpath!$K7-Wellpath!$K6))*COS(Wellpath!$M7)</f>
        <v>8.6064034499999997E-2</v>
      </c>
      <c r="G7" s="20">
        <v>0</v>
      </c>
      <c r="H7" s="18">
        <f t="shared" si="6"/>
        <v>0</v>
      </c>
      <c r="I7" s="18">
        <f t="shared" si="7"/>
        <v>8.6064034499999997E-2</v>
      </c>
      <c r="J7" s="18">
        <f t="shared" si="8"/>
        <v>0</v>
      </c>
      <c r="K7" s="21">
        <f t="shared" si="1"/>
        <v>0</v>
      </c>
      <c r="L7" s="21">
        <f t="shared" si="1"/>
        <v>2.962807213766876E-2</v>
      </c>
      <c r="M7" s="21">
        <f t="shared" si="1"/>
        <v>0</v>
      </c>
      <c r="N7" s="21">
        <f t="shared" si="2"/>
        <v>0</v>
      </c>
      <c r="O7" s="21">
        <f t="shared" si="3"/>
        <v>0</v>
      </c>
      <c r="P7" s="21">
        <f t="shared" si="4"/>
        <v>0</v>
      </c>
      <c r="Q7" s="19">
        <f t="shared" si="9"/>
        <v>0</v>
      </c>
      <c r="R7" s="19">
        <f t="shared" si="5"/>
        <v>2.962807213766876E-2</v>
      </c>
      <c r="S7" s="19">
        <f t="shared" si="5"/>
        <v>0</v>
      </c>
      <c r="T7" s="19">
        <f t="shared" si="10"/>
        <v>0</v>
      </c>
      <c r="U7" s="19">
        <f t="shared" si="11"/>
        <v>0</v>
      </c>
      <c r="V7" s="19">
        <f t="shared" si="12"/>
        <v>0</v>
      </c>
      <c r="AC7" s="69"/>
      <c r="AD7" s="69"/>
      <c r="AE7" s="69"/>
      <c r="AF7" s="69"/>
      <c r="AG7" s="69"/>
      <c r="AH7" s="69"/>
    </row>
    <row r="8" spans="1:34" x14ac:dyDescent="0.25">
      <c r="A8" s="26">
        <f>Wellpath!E8</f>
        <v>150</v>
      </c>
      <c r="B8" s="68">
        <v>0</v>
      </c>
      <c r="C8" s="22">
        <v>0</v>
      </c>
      <c r="D8" s="22">
        <v>0</v>
      </c>
      <c r="E8" s="20">
        <f>Model!$W$38*(Wellpath!$K8-Wellpath!$K7)*MAX(ABS(SIN(Wellpath!$L8)*(IF(Wellpath!L7&lt;0.000001,0,SIN(ABS(MOD((Wellpath!$M8-Wellpath!M7+PI()),2*PI())-PI()))))),Model!$B$24*(Wellpath!$K8-Wellpath!$K7))*-SIN(Wellpath!$M8)</f>
        <v>0</v>
      </c>
      <c r="F8" s="20">
        <f>Model!$W$38*(Wellpath!$K8-Wellpath!$K7)*MAX(ABS(SIN(Wellpath!$L8)*(IF(Wellpath!L7&lt;0.000001,0,SIN(ABS(MOD((Wellpath!$M8-Wellpath!M7+PI()),2*PI())-PI()))))),Model!$B$24*(Wellpath!$K8-Wellpath!$K7))*COS(Wellpath!$M8)</f>
        <v>8.6064034499999997E-2</v>
      </c>
      <c r="G8" s="20">
        <v>0</v>
      </c>
      <c r="H8" s="18">
        <f t="shared" si="6"/>
        <v>0</v>
      </c>
      <c r="I8" s="18">
        <f t="shared" si="7"/>
        <v>8.6064034499999997E-2</v>
      </c>
      <c r="J8" s="18">
        <f t="shared" si="8"/>
        <v>0</v>
      </c>
      <c r="K8" s="21">
        <f t="shared" si="1"/>
        <v>0</v>
      </c>
      <c r="L8" s="21">
        <f t="shared" si="1"/>
        <v>3.7035090172085949E-2</v>
      </c>
      <c r="M8" s="21">
        <f t="shared" si="1"/>
        <v>0</v>
      </c>
      <c r="N8" s="21">
        <f t="shared" si="2"/>
        <v>0</v>
      </c>
      <c r="O8" s="21">
        <f t="shared" si="3"/>
        <v>0</v>
      </c>
      <c r="P8" s="21">
        <f t="shared" si="4"/>
        <v>0</v>
      </c>
      <c r="Q8" s="19">
        <f t="shared" si="9"/>
        <v>0</v>
      </c>
      <c r="R8" s="19">
        <f t="shared" si="5"/>
        <v>3.7035090172085949E-2</v>
      </c>
      <c r="S8" s="19">
        <f t="shared" si="5"/>
        <v>0</v>
      </c>
      <c r="T8" s="19">
        <f t="shared" si="10"/>
        <v>0</v>
      </c>
      <c r="U8" s="19">
        <f t="shared" si="11"/>
        <v>0</v>
      </c>
      <c r="V8" s="19">
        <f t="shared" si="12"/>
        <v>0</v>
      </c>
      <c r="AC8" s="69"/>
      <c r="AD8" s="69"/>
      <c r="AE8" s="69"/>
      <c r="AF8" s="69"/>
      <c r="AG8" s="69"/>
      <c r="AH8" s="69"/>
    </row>
    <row r="9" spans="1:34" x14ac:dyDescent="0.25">
      <c r="A9" s="26">
        <f>Wellpath!E9</f>
        <v>180</v>
      </c>
      <c r="B9" s="68">
        <v>0</v>
      </c>
      <c r="C9" s="22">
        <v>0</v>
      </c>
      <c r="D9" s="22">
        <v>0</v>
      </c>
      <c r="E9" s="20">
        <f>Model!$W$38*(Wellpath!$K9-Wellpath!$K8)*MAX(ABS(SIN(Wellpath!$L9)*(IF(Wellpath!L8&lt;0.000001,0,SIN(ABS(MOD((Wellpath!$M9-Wellpath!M8+PI()),2*PI())-PI()))))),Model!$B$24*(Wellpath!$K9-Wellpath!$K8))*-SIN(Wellpath!$M9)</f>
        <v>0</v>
      </c>
      <c r="F9" s="20">
        <f>Model!$W$38*(Wellpath!$K9-Wellpath!$K8)*MAX(ABS(SIN(Wellpath!$L9)*(IF(Wellpath!L8&lt;0.000001,0,SIN(ABS(MOD((Wellpath!$M9-Wellpath!M8+PI()),2*PI())-PI()))))),Model!$B$24*(Wellpath!$K9-Wellpath!$K8))*COS(Wellpath!$M9)</f>
        <v>8.6064034499999997E-2</v>
      </c>
      <c r="G9" s="20">
        <v>0</v>
      </c>
      <c r="H9" s="18">
        <f t="shared" si="6"/>
        <v>0</v>
      </c>
      <c r="I9" s="18">
        <f t="shared" si="7"/>
        <v>8.6064034499999997E-2</v>
      </c>
      <c r="J9" s="18">
        <f t="shared" si="8"/>
        <v>0</v>
      </c>
      <c r="K9" s="21">
        <f t="shared" si="1"/>
        <v>0</v>
      </c>
      <c r="L9" s="21">
        <f t="shared" si="1"/>
        <v>4.4442108206503142E-2</v>
      </c>
      <c r="M9" s="21">
        <f t="shared" si="1"/>
        <v>0</v>
      </c>
      <c r="N9" s="21">
        <f t="shared" si="2"/>
        <v>0</v>
      </c>
      <c r="O9" s="21">
        <f t="shared" si="3"/>
        <v>0</v>
      </c>
      <c r="P9" s="21">
        <f t="shared" si="4"/>
        <v>0</v>
      </c>
      <c r="Q9" s="19">
        <f t="shared" si="9"/>
        <v>0</v>
      </c>
      <c r="R9" s="19">
        <f t="shared" si="5"/>
        <v>4.4442108206503142E-2</v>
      </c>
      <c r="S9" s="19">
        <f t="shared" si="5"/>
        <v>0</v>
      </c>
      <c r="T9" s="19">
        <f t="shared" si="10"/>
        <v>0</v>
      </c>
      <c r="U9" s="19">
        <f t="shared" si="11"/>
        <v>0</v>
      </c>
      <c r="V9" s="19">
        <f t="shared" si="12"/>
        <v>0</v>
      </c>
      <c r="AC9" s="69"/>
      <c r="AD9" s="69"/>
      <c r="AE9" s="69"/>
      <c r="AF9" s="69"/>
      <c r="AG9" s="69"/>
      <c r="AH9" s="69"/>
    </row>
    <row r="10" spans="1:34" x14ac:dyDescent="0.25">
      <c r="A10" s="26">
        <f>Wellpath!E10</f>
        <v>210</v>
      </c>
      <c r="B10" s="68">
        <v>0</v>
      </c>
      <c r="C10" s="22">
        <v>0</v>
      </c>
      <c r="D10" s="22">
        <v>0</v>
      </c>
      <c r="E10" s="20">
        <f>Model!$W$38*(Wellpath!$K10-Wellpath!$K9)*MAX(ABS(SIN(Wellpath!$L10)*(IF(Wellpath!L9&lt;0.000001,0,SIN(ABS(MOD((Wellpath!$M10-Wellpath!M9+PI()),2*PI())-PI()))))),Model!$B$24*(Wellpath!$K10-Wellpath!$K9))*-SIN(Wellpath!$M10)</f>
        <v>0</v>
      </c>
      <c r="F10" s="20">
        <f>Model!$W$38*(Wellpath!$K10-Wellpath!$K9)*MAX(ABS(SIN(Wellpath!$L10)*(IF(Wellpath!L9&lt;0.000001,0,SIN(ABS(MOD((Wellpath!$M10-Wellpath!M9+PI()),2*PI())-PI()))))),Model!$B$24*(Wellpath!$K10-Wellpath!$K9))*COS(Wellpath!$M10)</f>
        <v>8.6064034499999997E-2</v>
      </c>
      <c r="G10" s="20">
        <v>0</v>
      </c>
      <c r="H10" s="18">
        <f t="shared" si="6"/>
        <v>0</v>
      </c>
      <c r="I10" s="18">
        <f t="shared" si="7"/>
        <v>8.6064034499999997E-2</v>
      </c>
      <c r="J10" s="18">
        <f t="shared" si="8"/>
        <v>0</v>
      </c>
      <c r="K10" s="21">
        <f t="shared" si="1"/>
        <v>0</v>
      </c>
      <c r="L10" s="21">
        <f t="shared" si="1"/>
        <v>5.1849126240920335E-2</v>
      </c>
      <c r="M10" s="21">
        <f t="shared" si="1"/>
        <v>0</v>
      </c>
      <c r="N10" s="21">
        <f t="shared" si="2"/>
        <v>0</v>
      </c>
      <c r="O10" s="21">
        <f t="shared" si="3"/>
        <v>0</v>
      </c>
      <c r="P10" s="21">
        <f t="shared" si="4"/>
        <v>0</v>
      </c>
      <c r="Q10" s="19">
        <f t="shared" si="9"/>
        <v>0</v>
      </c>
      <c r="R10" s="19">
        <f t="shared" si="5"/>
        <v>5.1849126240920335E-2</v>
      </c>
      <c r="S10" s="19">
        <f t="shared" si="5"/>
        <v>0</v>
      </c>
      <c r="T10" s="19">
        <f t="shared" si="10"/>
        <v>0</v>
      </c>
      <c r="U10" s="19">
        <f t="shared" si="11"/>
        <v>0</v>
      </c>
      <c r="V10" s="19">
        <f t="shared" si="12"/>
        <v>0</v>
      </c>
      <c r="AC10" s="69"/>
      <c r="AD10" s="69"/>
      <c r="AE10" s="69"/>
      <c r="AF10" s="69"/>
      <c r="AG10" s="69"/>
      <c r="AH10" s="69"/>
    </row>
    <row r="11" spans="1:34" x14ac:dyDescent="0.25">
      <c r="A11" s="26">
        <f>Wellpath!E11</f>
        <v>240</v>
      </c>
      <c r="B11" s="68">
        <v>0</v>
      </c>
      <c r="C11" s="22">
        <v>0</v>
      </c>
      <c r="D11" s="22">
        <v>0</v>
      </c>
      <c r="E11" s="20">
        <f>Model!$W$38*(Wellpath!$K11-Wellpath!$K10)*MAX(ABS(SIN(Wellpath!$L11)*(IF(Wellpath!L10&lt;0.000001,0,SIN(ABS(MOD((Wellpath!$M11-Wellpath!M10+PI()),2*PI())-PI()))))),Model!$B$24*(Wellpath!$K11-Wellpath!$K10))*-SIN(Wellpath!$M11)</f>
        <v>0</v>
      </c>
      <c r="F11" s="20">
        <f>Model!$W$38*(Wellpath!$K11-Wellpath!$K10)*MAX(ABS(SIN(Wellpath!$L11)*(IF(Wellpath!L10&lt;0.000001,0,SIN(ABS(MOD((Wellpath!$M11-Wellpath!M10+PI()),2*PI())-PI()))))),Model!$B$24*(Wellpath!$K11-Wellpath!$K10))*COS(Wellpath!$M11)</f>
        <v>8.6064034499999997E-2</v>
      </c>
      <c r="G11" s="20">
        <v>0</v>
      </c>
      <c r="H11" s="18">
        <f t="shared" si="6"/>
        <v>0</v>
      </c>
      <c r="I11" s="18">
        <f t="shared" si="7"/>
        <v>8.6064034499999997E-2</v>
      </c>
      <c r="J11" s="18">
        <f t="shared" si="8"/>
        <v>0</v>
      </c>
      <c r="K11" s="21">
        <f t="shared" si="1"/>
        <v>0</v>
      </c>
      <c r="L11" s="21">
        <f t="shared" si="1"/>
        <v>5.9256144275337527E-2</v>
      </c>
      <c r="M11" s="21">
        <f t="shared" si="1"/>
        <v>0</v>
      </c>
      <c r="N11" s="21">
        <f t="shared" si="2"/>
        <v>0</v>
      </c>
      <c r="O11" s="21">
        <f t="shared" si="3"/>
        <v>0</v>
      </c>
      <c r="P11" s="21">
        <f t="shared" si="4"/>
        <v>0</v>
      </c>
      <c r="Q11" s="19">
        <f t="shared" si="9"/>
        <v>0</v>
      </c>
      <c r="R11" s="19">
        <f t="shared" si="5"/>
        <v>5.9256144275337527E-2</v>
      </c>
      <c r="S11" s="19">
        <f t="shared" si="5"/>
        <v>0</v>
      </c>
      <c r="T11" s="19">
        <f t="shared" si="10"/>
        <v>0</v>
      </c>
      <c r="U11" s="19">
        <f t="shared" si="11"/>
        <v>0</v>
      </c>
      <c r="V11" s="19">
        <f t="shared" si="12"/>
        <v>0</v>
      </c>
      <c r="AC11" s="69"/>
      <c r="AD11" s="69"/>
      <c r="AE11" s="69"/>
      <c r="AF11" s="69"/>
      <c r="AG11" s="69"/>
      <c r="AH11" s="69"/>
    </row>
    <row r="12" spans="1:34" x14ac:dyDescent="0.25">
      <c r="A12" s="26">
        <f>Wellpath!E12</f>
        <v>270</v>
      </c>
      <c r="B12" s="68">
        <v>0</v>
      </c>
      <c r="C12" s="22">
        <v>0</v>
      </c>
      <c r="D12" s="22">
        <v>0</v>
      </c>
      <c r="E12" s="20">
        <f>Model!$W$38*(Wellpath!$K12-Wellpath!$K11)*MAX(ABS(SIN(Wellpath!$L12)*(IF(Wellpath!L11&lt;0.000001,0,SIN(ABS(MOD((Wellpath!$M12-Wellpath!M11+PI()),2*PI())-PI()))))),Model!$B$24*(Wellpath!$K12-Wellpath!$K11))*-SIN(Wellpath!$M12)</f>
        <v>0</v>
      </c>
      <c r="F12" s="20">
        <f>Model!$W$38*(Wellpath!$K12-Wellpath!$K11)*MAX(ABS(SIN(Wellpath!$L12)*(IF(Wellpath!L11&lt;0.000001,0,SIN(ABS(MOD((Wellpath!$M12-Wellpath!M11+PI()),2*PI())-PI()))))),Model!$B$24*(Wellpath!$K12-Wellpath!$K11))*COS(Wellpath!$M12)</f>
        <v>8.6064034499999997E-2</v>
      </c>
      <c r="G12" s="20">
        <v>0</v>
      </c>
      <c r="H12" s="18">
        <f t="shared" si="6"/>
        <v>0</v>
      </c>
      <c r="I12" s="18">
        <f t="shared" si="7"/>
        <v>8.6064034499999997E-2</v>
      </c>
      <c r="J12" s="18">
        <f t="shared" si="8"/>
        <v>0</v>
      </c>
      <c r="K12" s="21">
        <f t="shared" si="1"/>
        <v>0</v>
      </c>
      <c r="L12" s="21">
        <f t="shared" si="1"/>
        <v>6.666316230975472E-2</v>
      </c>
      <c r="M12" s="21">
        <f t="shared" si="1"/>
        <v>0</v>
      </c>
      <c r="N12" s="21">
        <f t="shared" si="2"/>
        <v>0</v>
      </c>
      <c r="O12" s="21">
        <f t="shared" si="3"/>
        <v>0</v>
      </c>
      <c r="P12" s="21">
        <f t="shared" si="4"/>
        <v>0</v>
      </c>
      <c r="Q12" s="19">
        <f t="shared" si="9"/>
        <v>0</v>
      </c>
      <c r="R12" s="19">
        <f t="shared" si="5"/>
        <v>6.666316230975472E-2</v>
      </c>
      <c r="S12" s="19">
        <f t="shared" si="5"/>
        <v>0</v>
      </c>
      <c r="T12" s="19">
        <f t="shared" si="10"/>
        <v>0</v>
      </c>
      <c r="U12" s="19">
        <f t="shared" si="11"/>
        <v>0</v>
      </c>
      <c r="V12" s="19">
        <f t="shared" si="12"/>
        <v>0</v>
      </c>
      <c r="AC12" s="69"/>
      <c r="AD12" s="69"/>
      <c r="AE12" s="69"/>
      <c r="AF12" s="69"/>
      <c r="AG12" s="69"/>
      <c r="AH12" s="69"/>
    </row>
    <row r="13" spans="1:34" x14ac:dyDescent="0.25">
      <c r="A13" s="26">
        <f>Wellpath!E13</f>
        <v>300</v>
      </c>
      <c r="B13" s="68">
        <v>0</v>
      </c>
      <c r="C13" s="22">
        <v>0</v>
      </c>
      <c r="D13" s="22">
        <v>0</v>
      </c>
      <c r="E13" s="20">
        <f>Model!$W$38*(Wellpath!$K13-Wellpath!$K12)*MAX(ABS(SIN(Wellpath!$L13)*(IF(Wellpath!L12&lt;0.000001,0,SIN(ABS(MOD((Wellpath!$M13-Wellpath!M12+PI()),2*PI())-PI()))))),Model!$B$24*(Wellpath!$K13-Wellpath!$K12))*-SIN(Wellpath!$M13)</f>
        <v>0</v>
      </c>
      <c r="F13" s="20">
        <f>Model!$W$38*(Wellpath!$K13-Wellpath!$K12)*MAX(ABS(SIN(Wellpath!$L13)*(IF(Wellpath!L12&lt;0.000001,0,SIN(ABS(MOD((Wellpath!$M13-Wellpath!M12+PI()),2*PI())-PI()))))),Model!$B$24*(Wellpath!$K13-Wellpath!$K12))*COS(Wellpath!$M13)</f>
        <v>8.6064034499999997E-2</v>
      </c>
      <c r="G13" s="20">
        <v>0</v>
      </c>
      <c r="H13" s="18">
        <f t="shared" si="6"/>
        <v>0</v>
      </c>
      <c r="I13" s="18">
        <f t="shared" si="7"/>
        <v>8.6064034499999997E-2</v>
      </c>
      <c r="J13" s="18">
        <f t="shared" si="8"/>
        <v>0</v>
      </c>
      <c r="K13" s="21">
        <f t="shared" si="1"/>
        <v>0</v>
      </c>
      <c r="L13" s="21">
        <f t="shared" si="1"/>
        <v>7.4070180344171913E-2</v>
      </c>
      <c r="M13" s="21">
        <f t="shared" si="1"/>
        <v>0</v>
      </c>
      <c r="N13" s="21">
        <f t="shared" si="2"/>
        <v>0</v>
      </c>
      <c r="O13" s="21">
        <f t="shared" si="3"/>
        <v>0</v>
      </c>
      <c r="P13" s="21">
        <f t="shared" si="4"/>
        <v>0</v>
      </c>
      <c r="Q13" s="19">
        <f t="shared" si="9"/>
        <v>0</v>
      </c>
      <c r="R13" s="19">
        <f t="shared" si="5"/>
        <v>7.4070180344171913E-2</v>
      </c>
      <c r="S13" s="19">
        <f t="shared" si="5"/>
        <v>0</v>
      </c>
      <c r="T13" s="19">
        <f t="shared" si="10"/>
        <v>0</v>
      </c>
      <c r="U13" s="19">
        <f t="shared" si="11"/>
        <v>0</v>
      </c>
      <c r="V13" s="19">
        <f t="shared" si="12"/>
        <v>0</v>
      </c>
      <c r="AC13" s="69"/>
      <c r="AD13" s="69"/>
      <c r="AE13" s="69"/>
      <c r="AF13" s="69"/>
      <c r="AG13" s="69"/>
      <c r="AH13" s="69"/>
    </row>
    <row r="14" spans="1:34" x14ac:dyDescent="0.25">
      <c r="A14" s="26">
        <f>Wellpath!E14</f>
        <v>330</v>
      </c>
      <c r="B14" s="68">
        <v>0</v>
      </c>
      <c r="C14" s="22">
        <v>0</v>
      </c>
      <c r="D14" s="22">
        <v>0</v>
      </c>
      <c r="E14" s="20">
        <f>Model!$W$38*(Wellpath!$K14-Wellpath!$K13)*MAX(ABS(SIN(Wellpath!$L14)*(IF(Wellpath!L13&lt;0.000001,0,SIN(ABS(MOD((Wellpath!$M14-Wellpath!M13+PI()),2*PI())-PI()))))),Model!$B$24*(Wellpath!$K14-Wellpath!$K13))*-SIN(Wellpath!$M14)</f>
        <v>0</v>
      </c>
      <c r="F14" s="20">
        <f>Model!$W$38*(Wellpath!$K14-Wellpath!$K13)*MAX(ABS(SIN(Wellpath!$L14)*(IF(Wellpath!L13&lt;0.000001,0,SIN(ABS(MOD((Wellpath!$M14-Wellpath!M13+PI()),2*PI())-PI()))))),Model!$B$24*(Wellpath!$K14-Wellpath!$K13))*COS(Wellpath!$M14)</f>
        <v>8.6064034499999997E-2</v>
      </c>
      <c r="G14" s="20">
        <v>0</v>
      </c>
      <c r="H14" s="18">
        <f t="shared" si="6"/>
        <v>0</v>
      </c>
      <c r="I14" s="18">
        <f t="shared" si="7"/>
        <v>8.6064034499999997E-2</v>
      </c>
      <c r="J14" s="18">
        <f t="shared" si="8"/>
        <v>0</v>
      </c>
      <c r="K14" s="21">
        <f t="shared" si="1"/>
        <v>0</v>
      </c>
      <c r="L14" s="21">
        <f t="shared" si="1"/>
        <v>8.1477198378589105E-2</v>
      </c>
      <c r="M14" s="21">
        <f t="shared" si="1"/>
        <v>0</v>
      </c>
      <c r="N14" s="21">
        <f t="shared" si="2"/>
        <v>0</v>
      </c>
      <c r="O14" s="21">
        <f t="shared" si="3"/>
        <v>0</v>
      </c>
      <c r="P14" s="21">
        <f t="shared" si="4"/>
        <v>0</v>
      </c>
      <c r="Q14" s="19">
        <f t="shared" si="9"/>
        <v>0</v>
      </c>
      <c r="R14" s="19">
        <f t="shared" si="5"/>
        <v>8.1477198378589105E-2</v>
      </c>
      <c r="S14" s="19">
        <f t="shared" si="5"/>
        <v>0</v>
      </c>
      <c r="T14" s="19">
        <f t="shared" si="10"/>
        <v>0</v>
      </c>
      <c r="U14" s="19">
        <f t="shared" si="11"/>
        <v>0</v>
      </c>
      <c r="V14" s="19">
        <f t="shared" si="12"/>
        <v>0</v>
      </c>
      <c r="AC14" s="69"/>
      <c r="AD14" s="69"/>
      <c r="AE14" s="69"/>
      <c r="AF14" s="69"/>
      <c r="AG14" s="69"/>
      <c r="AH14" s="69"/>
    </row>
    <row r="15" spans="1:34" x14ac:dyDescent="0.25">
      <c r="A15" s="26">
        <f>Wellpath!E15</f>
        <v>360</v>
      </c>
      <c r="B15" s="68">
        <v>0</v>
      </c>
      <c r="C15" s="22">
        <v>0</v>
      </c>
      <c r="D15" s="22">
        <v>0</v>
      </c>
      <c r="E15" s="20">
        <f>Model!$W$38*(Wellpath!$K15-Wellpath!$K14)*MAX(ABS(SIN(Wellpath!$L15)*(IF(Wellpath!L14&lt;0.000001,0,SIN(ABS(MOD((Wellpath!$M15-Wellpath!M14+PI()),2*PI())-PI()))))),Model!$B$24*(Wellpath!$K15-Wellpath!$K14))*-SIN(Wellpath!$M15)</f>
        <v>0</v>
      </c>
      <c r="F15" s="20">
        <f>Model!$W$38*(Wellpath!$K15-Wellpath!$K14)*MAX(ABS(SIN(Wellpath!$L15)*(IF(Wellpath!L14&lt;0.000001,0,SIN(ABS(MOD((Wellpath!$M15-Wellpath!M14+PI()),2*PI())-PI()))))),Model!$B$24*(Wellpath!$K15-Wellpath!$K14))*COS(Wellpath!$M15)</f>
        <v>8.6064034499999997E-2</v>
      </c>
      <c r="G15" s="20">
        <v>0</v>
      </c>
      <c r="H15" s="18">
        <f t="shared" si="6"/>
        <v>0</v>
      </c>
      <c r="I15" s="18">
        <f t="shared" si="7"/>
        <v>8.6064034499999997E-2</v>
      </c>
      <c r="J15" s="18">
        <f t="shared" si="8"/>
        <v>0</v>
      </c>
      <c r="K15" s="21">
        <f t="shared" si="1"/>
        <v>0</v>
      </c>
      <c r="L15" s="21">
        <f t="shared" si="1"/>
        <v>8.8884216413006298E-2</v>
      </c>
      <c r="M15" s="21">
        <f t="shared" si="1"/>
        <v>0</v>
      </c>
      <c r="N15" s="21">
        <f t="shared" si="2"/>
        <v>0</v>
      </c>
      <c r="O15" s="21">
        <f t="shared" si="3"/>
        <v>0</v>
      </c>
      <c r="P15" s="21">
        <f t="shared" si="4"/>
        <v>0</v>
      </c>
      <c r="Q15" s="19">
        <f t="shared" si="9"/>
        <v>0</v>
      </c>
      <c r="R15" s="19">
        <f t="shared" si="5"/>
        <v>8.8884216413006298E-2</v>
      </c>
      <c r="S15" s="19">
        <f t="shared" si="5"/>
        <v>0</v>
      </c>
      <c r="T15" s="19">
        <f t="shared" si="10"/>
        <v>0</v>
      </c>
      <c r="U15" s="19">
        <f t="shared" si="11"/>
        <v>0</v>
      </c>
      <c r="V15" s="19">
        <f t="shared" si="12"/>
        <v>0</v>
      </c>
      <c r="AC15" s="69"/>
      <c r="AD15" s="69"/>
      <c r="AE15" s="69"/>
      <c r="AF15" s="69"/>
      <c r="AG15" s="69"/>
      <c r="AH15" s="69"/>
    </row>
    <row r="16" spans="1:34" x14ac:dyDescent="0.25">
      <c r="A16" s="26">
        <f>Wellpath!E16</f>
        <v>390</v>
      </c>
      <c r="B16" s="68">
        <v>0</v>
      </c>
      <c r="C16" s="22">
        <v>0</v>
      </c>
      <c r="D16" s="22">
        <v>0</v>
      </c>
      <c r="E16" s="20">
        <f>Model!$W$38*(Wellpath!$K16-Wellpath!$K15)*MAX(ABS(SIN(Wellpath!$L16)*(IF(Wellpath!L15&lt;0.000001,0,SIN(ABS(MOD((Wellpath!$M16-Wellpath!M15+PI()),2*PI())-PI()))))),Model!$B$24*(Wellpath!$K16-Wellpath!$K15))*-SIN(Wellpath!$M16)</f>
        <v>0</v>
      </c>
      <c r="F16" s="20">
        <f>Model!$W$38*(Wellpath!$K16-Wellpath!$K15)*MAX(ABS(SIN(Wellpath!$L16)*(IF(Wellpath!L15&lt;0.000001,0,SIN(ABS(MOD((Wellpath!$M16-Wellpath!M15+PI()),2*PI())-PI()))))),Model!$B$24*(Wellpath!$K16-Wellpath!$K15))*COS(Wellpath!$M16)</f>
        <v>8.6064034499999997E-2</v>
      </c>
      <c r="G16" s="20">
        <v>0</v>
      </c>
      <c r="H16" s="18">
        <f t="shared" si="6"/>
        <v>0</v>
      </c>
      <c r="I16" s="18">
        <f t="shared" si="7"/>
        <v>8.6064034499999997E-2</v>
      </c>
      <c r="J16" s="18">
        <f t="shared" si="8"/>
        <v>0</v>
      </c>
      <c r="K16" s="21">
        <f t="shared" si="1"/>
        <v>0</v>
      </c>
      <c r="L16" s="21">
        <f t="shared" si="1"/>
        <v>9.629123444742349E-2</v>
      </c>
      <c r="M16" s="21">
        <f t="shared" si="1"/>
        <v>0</v>
      </c>
      <c r="N16" s="21">
        <f t="shared" si="2"/>
        <v>0</v>
      </c>
      <c r="O16" s="21">
        <f t="shared" si="3"/>
        <v>0</v>
      </c>
      <c r="P16" s="21">
        <f t="shared" si="4"/>
        <v>0</v>
      </c>
      <c r="Q16" s="19">
        <f t="shared" si="9"/>
        <v>0</v>
      </c>
      <c r="R16" s="19">
        <f t="shared" si="5"/>
        <v>9.629123444742349E-2</v>
      </c>
      <c r="S16" s="19">
        <f t="shared" si="5"/>
        <v>0</v>
      </c>
      <c r="T16" s="19">
        <f t="shared" si="10"/>
        <v>0</v>
      </c>
      <c r="U16" s="19">
        <f t="shared" si="11"/>
        <v>0</v>
      </c>
      <c r="V16" s="19">
        <f t="shared" si="12"/>
        <v>0</v>
      </c>
      <c r="AC16" s="69"/>
      <c r="AD16" s="69"/>
      <c r="AE16" s="69"/>
      <c r="AF16" s="69"/>
      <c r="AG16" s="69"/>
      <c r="AH16" s="69"/>
    </row>
    <row r="17" spans="1:34" x14ac:dyDescent="0.25">
      <c r="A17" s="26">
        <f>Wellpath!E17</f>
        <v>420</v>
      </c>
      <c r="B17" s="68">
        <v>0</v>
      </c>
      <c r="C17" s="22">
        <v>0</v>
      </c>
      <c r="D17" s="22">
        <v>0</v>
      </c>
      <c r="E17" s="20">
        <f>Model!$W$38*(Wellpath!$K17-Wellpath!$K16)*MAX(ABS(SIN(Wellpath!$L17)*(IF(Wellpath!L16&lt;0.000001,0,SIN(ABS(MOD((Wellpath!$M17-Wellpath!M16+PI()),2*PI())-PI()))))),Model!$B$24*(Wellpath!$K17-Wellpath!$K16))*-SIN(Wellpath!$M17)</f>
        <v>0</v>
      </c>
      <c r="F17" s="20">
        <f>Model!$W$38*(Wellpath!$K17-Wellpath!$K16)*MAX(ABS(SIN(Wellpath!$L17)*(IF(Wellpath!L16&lt;0.000001,0,SIN(ABS(MOD((Wellpath!$M17-Wellpath!M16+PI()),2*PI())-PI()))))),Model!$B$24*(Wellpath!$K17-Wellpath!$K16))*COS(Wellpath!$M17)</f>
        <v>8.6064034499999997E-2</v>
      </c>
      <c r="G17" s="20">
        <v>0</v>
      </c>
      <c r="H17" s="18">
        <f t="shared" si="6"/>
        <v>0</v>
      </c>
      <c r="I17" s="18">
        <f t="shared" si="7"/>
        <v>8.6064034499999997E-2</v>
      </c>
      <c r="J17" s="18">
        <f t="shared" si="8"/>
        <v>0</v>
      </c>
      <c r="K17" s="21">
        <f t="shared" si="1"/>
        <v>0</v>
      </c>
      <c r="L17" s="21">
        <f t="shared" si="1"/>
        <v>0.10369825248184068</v>
      </c>
      <c r="M17" s="21">
        <f t="shared" si="1"/>
        <v>0</v>
      </c>
      <c r="N17" s="21">
        <f t="shared" si="2"/>
        <v>0</v>
      </c>
      <c r="O17" s="21">
        <f t="shared" si="3"/>
        <v>0</v>
      </c>
      <c r="P17" s="21">
        <f t="shared" si="4"/>
        <v>0</v>
      </c>
      <c r="Q17" s="19">
        <f t="shared" si="9"/>
        <v>0</v>
      </c>
      <c r="R17" s="19">
        <f t="shared" si="5"/>
        <v>0.10369825248184068</v>
      </c>
      <c r="S17" s="19">
        <f t="shared" si="5"/>
        <v>0</v>
      </c>
      <c r="T17" s="19">
        <f t="shared" si="10"/>
        <v>0</v>
      </c>
      <c r="U17" s="19">
        <f t="shared" si="11"/>
        <v>0</v>
      </c>
      <c r="V17" s="19">
        <f t="shared" si="12"/>
        <v>0</v>
      </c>
      <c r="AC17" s="69"/>
      <c r="AD17" s="69"/>
      <c r="AE17" s="69"/>
      <c r="AF17" s="69"/>
      <c r="AG17" s="69"/>
      <c r="AH17" s="69"/>
    </row>
    <row r="18" spans="1:34" x14ac:dyDescent="0.25">
      <c r="A18" s="26">
        <f>Wellpath!E18</f>
        <v>450</v>
      </c>
      <c r="B18" s="68">
        <v>0</v>
      </c>
      <c r="C18" s="22">
        <v>0</v>
      </c>
      <c r="D18" s="22">
        <v>0</v>
      </c>
      <c r="E18" s="20">
        <f>Model!$W$38*(Wellpath!$K18-Wellpath!$K17)*MAX(ABS(SIN(Wellpath!$L18)*(IF(Wellpath!L17&lt;0.000001,0,SIN(ABS(MOD((Wellpath!$M18-Wellpath!M17+PI()),2*PI())-PI()))))),Model!$B$24*(Wellpath!$K18-Wellpath!$K17))*-SIN(Wellpath!$M18)</f>
        <v>0</v>
      </c>
      <c r="F18" s="20">
        <f>Model!$W$38*(Wellpath!$K18-Wellpath!$K17)*MAX(ABS(SIN(Wellpath!$L18)*(IF(Wellpath!L17&lt;0.000001,0,SIN(ABS(MOD((Wellpath!$M18-Wellpath!M17+PI()),2*PI())-PI()))))),Model!$B$24*(Wellpath!$K18-Wellpath!$K17))*COS(Wellpath!$M18)</f>
        <v>8.6064034499999997E-2</v>
      </c>
      <c r="G18" s="20">
        <v>0</v>
      </c>
      <c r="H18" s="18">
        <f t="shared" si="6"/>
        <v>0</v>
      </c>
      <c r="I18" s="18">
        <f t="shared" si="7"/>
        <v>8.6064034499999997E-2</v>
      </c>
      <c r="J18" s="18">
        <f t="shared" si="8"/>
        <v>0</v>
      </c>
      <c r="K18" s="21">
        <f t="shared" si="1"/>
        <v>0</v>
      </c>
      <c r="L18" s="21">
        <f t="shared" si="1"/>
        <v>0.11110527051625788</v>
      </c>
      <c r="M18" s="21">
        <f t="shared" si="1"/>
        <v>0</v>
      </c>
      <c r="N18" s="21">
        <f t="shared" si="2"/>
        <v>0</v>
      </c>
      <c r="O18" s="21">
        <f t="shared" si="3"/>
        <v>0</v>
      </c>
      <c r="P18" s="21">
        <f t="shared" si="4"/>
        <v>0</v>
      </c>
      <c r="Q18" s="19">
        <f t="shared" si="9"/>
        <v>0</v>
      </c>
      <c r="R18" s="19">
        <f t="shared" si="5"/>
        <v>0.11110527051625788</v>
      </c>
      <c r="S18" s="19">
        <f t="shared" si="5"/>
        <v>0</v>
      </c>
      <c r="T18" s="19">
        <f t="shared" si="10"/>
        <v>0</v>
      </c>
      <c r="U18" s="19">
        <f t="shared" si="11"/>
        <v>0</v>
      </c>
      <c r="V18" s="19">
        <f t="shared" si="12"/>
        <v>0</v>
      </c>
      <c r="AC18" s="69"/>
      <c r="AD18" s="69"/>
      <c r="AE18" s="69"/>
      <c r="AF18" s="69"/>
      <c r="AG18" s="69"/>
      <c r="AH18" s="69"/>
    </row>
    <row r="19" spans="1:34" x14ac:dyDescent="0.25">
      <c r="A19" s="26">
        <f>Wellpath!E19</f>
        <v>480</v>
      </c>
      <c r="B19" s="68">
        <v>0</v>
      </c>
      <c r="C19" s="22">
        <v>0</v>
      </c>
      <c r="D19" s="22">
        <v>0</v>
      </c>
      <c r="E19" s="20">
        <f>Model!$W$38*(Wellpath!$K19-Wellpath!$K18)*MAX(ABS(SIN(Wellpath!$L19)*(IF(Wellpath!L18&lt;0.000001,0,SIN(ABS(MOD((Wellpath!$M19-Wellpath!M18+PI()),2*PI())-PI()))))),Model!$B$24*(Wellpath!$K19-Wellpath!$K18))*-SIN(Wellpath!$M19)</f>
        <v>0</v>
      </c>
      <c r="F19" s="20">
        <f>Model!$W$38*(Wellpath!$K19-Wellpath!$K18)*MAX(ABS(SIN(Wellpath!$L19)*(IF(Wellpath!L18&lt;0.000001,0,SIN(ABS(MOD((Wellpath!$M19-Wellpath!M18+PI()),2*PI())-PI()))))),Model!$B$24*(Wellpath!$K19-Wellpath!$K18))*COS(Wellpath!$M19)</f>
        <v>8.6064034499999997E-2</v>
      </c>
      <c r="G19" s="20">
        <v>0</v>
      </c>
      <c r="H19" s="18">
        <f t="shared" si="6"/>
        <v>0</v>
      </c>
      <c r="I19" s="18">
        <f t="shared" si="7"/>
        <v>8.6064034499999997E-2</v>
      </c>
      <c r="J19" s="18">
        <f t="shared" si="8"/>
        <v>0</v>
      </c>
      <c r="K19" s="21">
        <f t="shared" si="1"/>
        <v>0</v>
      </c>
      <c r="L19" s="21">
        <f t="shared" si="1"/>
        <v>0.11851228855067507</v>
      </c>
      <c r="M19" s="21">
        <f t="shared" si="1"/>
        <v>0</v>
      </c>
      <c r="N19" s="21">
        <f t="shared" si="2"/>
        <v>0</v>
      </c>
      <c r="O19" s="21">
        <f t="shared" si="3"/>
        <v>0</v>
      </c>
      <c r="P19" s="21">
        <f t="shared" si="4"/>
        <v>0</v>
      </c>
      <c r="Q19" s="19">
        <f t="shared" si="9"/>
        <v>0</v>
      </c>
      <c r="R19" s="19">
        <f t="shared" si="5"/>
        <v>0.11851228855067507</v>
      </c>
      <c r="S19" s="19">
        <f t="shared" si="5"/>
        <v>0</v>
      </c>
      <c r="T19" s="19">
        <f t="shared" si="10"/>
        <v>0</v>
      </c>
      <c r="U19" s="19">
        <f t="shared" si="11"/>
        <v>0</v>
      </c>
      <c r="V19" s="19">
        <f t="shared" si="12"/>
        <v>0</v>
      </c>
      <c r="AC19" s="69"/>
      <c r="AD19" s="69"/>
      <c r="AE19" s="69"/>
      <c r="AF19" s="69"/>
      <c r="AG19" s="69"/>
      <c r="AH19" s="69"/>
    </row>
    <row r="20" spans="1:34" x14ac:dyDescent="0.25">
      <c r="A20" s="26">
        <f>Wellpath!E20</f>
        <v>500</v>
      </c>
      <c r="B20" s="68">
        <v>0</v>
      </c>
      <c r="C20" s="22">
        <v>0</v>
      </c>
      <c r="D20" s="22">
        <v>0</v>
      </c>
      <c r="E20" s="20">
        <f>Model!$W$38*(Wellpath!$K20-Wellpath!$K19)*MAX(ABS(SIN(Wellpath!$L20)*(IF(Wellpath!L19&lt;0.000001,0,SIN(ABS(MOD((Wellpath!$M20-Wellpath!M19+PI()),2*PI())-PI()))))),Model!$B$24*(Wellpath!$K20-Wellpath!$K19))*-SIN(Wellpath!$M20)</f>
        <v>0</v>
      </c>
      <c r="F20" s="20">
        <f>Model!$W$38*(Wellpath!$K20-Wellpath!$K19)*MAX(ABS(SIN(Wellpath!$L20)*(IF(Wellpath!L19&lt;0.000001,0,SIN(ABS(MOD((Wellpath!$M20-Wellpath!M19+PI()),2*PI())-PI()))))),Model!$B$24*(Wellpath!$K20-Wellpath!$K19))*COS(Wellpath!$M20)</f>
        <v>3.8250682000000001E-2</v>
      </c>
      <c r="G20" s="20">
        <v>0</v>
      </c>
      <c r="H20" s="18">
        <f t="shared" si="6"/>
        <v>0</v>
      </c>
      <c r="I20" s="18">
        <f t="shared" si="7"/>
        <v>3.8250682000000001E-2</v>
      </c>
      <c r="J20" s="18">
        <f t="shared" si="8"/>
        <v>0</v>
      </c>
      <c r="K20" s="21">
        <f t="shared" ref="K20:M35" si="13">K19+E20^2</f>
        <v>0</v>
      </c>
      <c r="L20" s="21">
        <f t="shared" si="13"/>
        <v>0.11997540322414019</v>
      </c>
      <c r="M20" s="21">
        <f t="shared" si="13"/>
        <v>0</v>
      </c>
      <c r="N20" s="21">
        <f t="shared" si="2"/>
        <v>0</v>
      </c>
      <c r="O20" s="21">
        <f t="shared" si="3"/>
        <v>0</v>
      </c>
      <c r="P20" s="21">
        <f t="shared" si="4"/>
        <v>0</v>
      </c>
      <c r="Q20" s="19">
        <f t="shared" si="9"/>
        <v>0</v>
      </c>
      <c r="R20" s="19">
        <f t="shared" si="9"/>
        <v>0.11997540322414019</v>
      </c>
      <c r="S20" s="19">
        <f t="shared" si="9"/>
        <v>0</v>
      </c>
      <c r="T20" s="19">
        <f t="shared" si="10"/>
        <v>0</v>
      </c>
      <c r="U20" s="19">
        <f t="shared" si="11"/>
        <v>0</v>
      </c>
      <c r="V20" s="19">
        <f t="shared" si="12"/>
        <v>0</v>
      </c>
      <c r="AC20" s="69"/>
      <c r="AD20" s="69"/>
      <c r="AE20" s="69"/>
      <c r="AF20" s="69"/>
      <c r="AG20" s="69"/>
      <c r="AH20" s="69"/>
    </row>
    <row r="21" spans="1:34" x14ac:dyDescent="0.25">
      <c r="A21" s="26">
        <f>Wellpath!E21</f>
        <v>510</v>
      </c>
      <c r="B21" s="68">
        <v>0</v>
      </c>
      <c r="C21" s="22">
        <v>0</v>
      </c>
      <c r="D21" s="22">
        <v>0</v>
      </c>
      <c r="E21" s="20">
        <f>Model!$W$38*(Wellpath!$K21-Wellpath!$K20)*MAX(ABS(SIN(Wellpath!$L21)*(IF(Wellpath!L20&lt;0.000001,0,SIN(ABS(MOD((Wellpath!$M21-Wellpath!M20+PI()),2*PI())-PI()))))),Model!$B$24*(Wellpath!$K21-Wellpath!$K20))*-SIN(Wellpath!$M21)</f>
        <v>0</v>
      </c>
      <c r="F21" s="20">
        <f>Model!$W$38*(Wellpath!$K21-Wellpath!$K20)*MAX(ABS(SIN(Wellpath!$L21)*(IF(Wellpath!L20&lt;0.000001,0,SIN(ABS(MOD((Wellpath!$M21-Wellpath!M20+PI()),2*PI())-PI()))))),Model!$B$24*(Wellpath!$K21-Wellpath!$K20))*COS(Wellpath!$M21)</f>
        <v>9.5626705000000003E-3</v>
      </c>
      <c r="G21" s="20">
        <v>0</v>
      </c>
      <c r="H21" s="18">
        <f t="shared" si="6"/>
        <v>0</v>
      </c>
      <c r="I21" s="18">
        <f t="shared" si="7"/>
        <v>9.5626705000000003E-3</v>
      </c>
      <c r="J21" s="18">
        <f t="shared" si="8"/>
        <v>0</v>
      </c>
      <c r="K21" s="21">
        <f t="shared" si="13"/>
        <v>0</v>
      </c>
      <c r="L21" s="21">
        <f t="shared" si="13"/>
        <v>0.12006684789123176</v>
      </c>
      <c r="M21" s="21">
        <f t="shared" si="13"/>
        <v>0</v>
      </c>
      <c r="N21" s="21">
        <f t="shared" si="2"/>
        <v>0</v>
      </c>
      <c r="O21" s="21">
        <f t="shared" si="3"/>
        <v>0</v>
      </c>
      <c r="P21" s="21">
        <f t="shared" si="4"/>
        <v>0</v>
      </c>
      <c r="Q21" s="19">
        <f t="shared" si="9"/>
        <v>0</v>
      </c>
      <c r="R21" s="19">
        <f t="shared" si="9"/>
        <v>0.12006684789123176</v>
      </c>
      <c r="S21" s="19">
        <f t="shared" si="9"/>
        <v>0</v>
      </c>
      <c r="T21" s="19">
        <f t="shared" si="10"/>
        <v>0</v>
      </c>
      <c r="U21" s="19">
        <f t="shared" si="11"/>
        <v>0</v>
      </c>
      <c r="V21" s="19">
        <f t="shared" si="12"/>
        <v>0</v>
      </c>
      <c r="AC21" s="69"/>
      <c r="AD21" s="69"/>
      <c r="AE21" s="69"/>
      <c r="AF21" s="69"/>
      <c r="AG21" s="69"/>
      <c r="AH21" s="69"/>
    </row>
    <row r="22" spans="1:34" x14ac:dyDescent="0.25">
      <c r="A22" s="26">
        <f>Wellpath!E22</f>
        <v>540</v>
      </c>
      <c r="B22" s="68">
        <v>0</v>
      </c>
      <c r="C22" s="22">
        <v>0</v>
      </c>
      <c r="D22" s="22">
        <v>0</v>
      </c>
      <c r="E22" s="20">
        <f>Model!$W$38*(Wellpath!$K22-Wellpath!$K21)*MAX(ABS(SIN(Wellpath!$L22)*(IF(Wellpath!L21&lt;0.000001,0,SIN(ABS(MOD((Wellpath!$M22-Wellpath!M21+PI()),2*PI())-PI()))))),Model!$B$24*(Wellpath!$K22-Wellpath!$K21))*-SIN(Wellpath!$M22)</f>
        <v>0</v>
      </c>
      <c r="F22" s="20">
        <f>Model!$W$38*(Wellpath!$K22-Wellpath!$K21)*MAX(ABS(SIN(Wellpath!$L22)*(IF(Wellpath!L21&lt;0.000001,0,SIN(ABS(MOD((Wellpath!$M22-Wellpath!M21+PI()),2*PI())-PI()))))),Model!$B$24*(Wellpath!$K22-Wellpath!$K21))*COS(Wellpath!$M22)</f>
        <v>8.6064034499999997E-2</v>
      </c>
      <c r="G22" s="20">
        <v>0</v>
      </c>
      <c r="H22" s="18">
        <f t="shared" si="6"/>
        <v>0</v>
      </c>
      <c r="I22" s="18">
        <f t="shared" si="7"/>
        <v>8.6064034499999997E-2</v>
      </c>
      <c r="J22" s="18">
        <f t="shared" si="8"/>
        <v>0</v>
      </c>
      <c r="K22" s="21">
        <f t="shared" si="13"/>
        <v>0</v>
      </c>
      <c r="L22" s="21">
        <f t="shared" si="13"/>
        <v>0.12747386592564894</v>
      </c>
      <c r="M22" s="21">
        <f t="shared" si="13"/>
        <v>0</v>
      </c>
      <c r="N22" s="21">
        <f t="shared" si="2"/>
        <v>0</v>
      </c>
      <c r="O22" s="21">
        <f t="shared" si="3"/>
        <v>0</v>
      </c>
      <c r="P22" s="21">
        <f t="shared" si="4"/>
        <v>0</v>
      </c>
      <c r="Q22" s="19">
        <f t="shared" si="9"/>
        <v>0</v>
      </c>
      <c r="R22" s="19">
        <f t="shared" si="9"/>
        <v>0.12747386592564894</v>
      </c>
      <c r="S22" s="19">
        <f t="shared" si="9"/>
        <v>0</v>
      </c>
      <c r="T22" s="19">
        <f t="shared" si="10"/>
        <v>0</v>
      </c>
      <c r="U22" s="19">
        <f t="shared" si="11"/>
        <v>0</v>
      </c>
      <c r="V22" s="19">
        <f t="shared" si="12"/>
        <v>0</v>
      </c>
      <c r="AC22" s="69"/>
      <c r="AD22" s="69"/>
      <c r="AE22" s="69"/>
      <c r="AF22" s="69"/>
      <c r="AG22" s="69"/>
      <c r="AH22" s="69"/>
    </row>
    <row r="23" spans="1:34" x14ac:dyDescent="0.25">
      <c r="A23" s="26">
        <f>Wellpath!E23</f>
        <v>570</v>
      </c>
      <c r="B23" s="68">
        <v>0</v>
      </c>
      <c r="C23" s="22">
        <v>0</v>
      </c>
      <c r="D23" s="22">
        <v>0</v>
      </c>
      <c r="E23" s="20">
        <f>Model!$W$38*(Wellpath!$K23-Wellpath!$K22)*MAX(ABS(SIN(Wellpath!$L23)*(IF(Wellpath!L22&lt;0.000001,0,SIN(ABS(MOD((Wellpath!$M23-Wellpath!M22+PI()),2*PI())-PI()))))),Model!$B$24*(Wellpath!$K23-Wellpath!$K22))*-SIN(Wellpath!$M23)</f>
        <v>0</v>
      </c>
      <c r="F23" s="20">
        <f>Model!$W$38*(Wellpath!$K23-Wellpath!$K22)*MAX(ABS(SIN(Wellpath!$L23)*(IF(Wellpath!L22&lt;0.000001,0,SIN(ABS(MOD((Wellpath!$M23-Wellpath!M22+PI()),2*PI())-PI()))))),Model!$B$24*(Wellpath!$K23-Wellpath!$K22))*COS(Wellpath!$M23)</f>
        <v>8.6064034499999997E-2</v>
      </c>
      <c r="G23" s="20">
        <v>0</v>
      </c>
      <c r="H23" s="18">
        <f t="shared" si="6"/>
        <v>0</v>
      </c>
      <c r="I23" s="18">
        <f t="shared" si="7"/>
        <v>8.6064034499999997E-2</v>
      </c>
      <c r="J23" s="18">
        <f t="shared" si="8"/>
        <v>0</v>
      </c>
      <c r="K23" s="21">
        <f t="shared" si="13"/>
        <v>0</v>
      </c>
      <c r="L23" s="21">
        <f t="shared" si="13"/>
        <v>0.13488088396006612</v>
      </c>
      <c r="M23" s="21">
        <f t="shared" si="13"/>
        <v>0</v>
      </c>
      <c r="N23" s="21">
        <f t="shared" si="2"/>
        <v>0</v>
      </c>
      <c r="O23" s="21">
        <f t="shared" si="3"/>
        <v>0</v>
      </c>
      <c r="P23" s="21">
        <f t="shared" si="4"/>
        <v>0</v>
      </c>
      <c r="Q23" s="19">
        <f t="shared" si="9"/>
        <v>0</v>
      </c>
      <c r="R23" s="19">
        <f t="shared" si="9"/>
        <v>0.13488088396006612</v>
      </c>
      <c r="S23" s="19">
        <f t="shared" si="9"/>
        <v>0</v>
      </c>
      <c r="T23" s="19">
        <f t="shared" si="10"/>
        <v>0</v>
      </c>
      <c r="U23" s="19">
        <f t="shared" si="11"/>
        <v>0</v>
      </c>
      <c r="V23" s="19">
        <f t="shared" si="12"/>
        <v>0</v>
      </c>
      <c r="AC23" s="69"/>
      <c r="AD23" s="69"/>
      <c r="AE23" s="69"/>
      <c r="AF23" s="69"/>
      <c r="AG23" s="69"/>
      <c r="AH23" s="69"/>
    </row>
    <row r="24" spans="1:34" x14ac:dyDescent="0.25">
      <c r="A24" s="26">
        <f>Wellpath!E24</f>
        <v>600</v>
      </c>
      <c r="B24" s="68">
        <v>0</v>
      </c>
      <c r="C24" s="22">
        <v>0</v>
      </c>
      <c r="D24" s="22">
        <v>0</v>
      </c>
      <c r="E24" s="20">
        <f>Model!$W$38*(Wellpath!$K24-Wellpath!$K23)*MAX(ABS(SIN(Wellpath!$L24)*(IF(Wellpath!L23&lt;0.000001,0,SIN(ABS(MOD((Wellpath!$M24-Wellpath!M23+PI()),2*PI())-PI()))))),Model!$B$24*(Wellpath!$K24-Wellpath!$K23))*-SIN(Wellpath!$M24)</f>
        <v>0</v>
      </c>
      <c r="F24" s="20">
        <f>Model!$W$38*(Wellpath!$K24-Wellpath!$K23)*MAX(ABS(SIN(Wellpath!$L24)*(IF(Wellpath!L23&lt;0.000001,0,SIN(ABS(MOD((Wellpath!$M24-Wellpath!M23+PI()),2*PI())-PI()))))),Model!$B$24*(Wellpath!$K24-Wellpath!$K23))*COS(Wellpath!$M24)</f>
        <v>8.6064034499999997E-2</v>
      </c>
      <c r="G24" s="20">
        <v>0</v>
      </c>
      <c r="H24" s="18">
        <f t="shared" si="6"/>
        <v>0</v>
      </c>
      <c r="I24" s="18">
        <f t="shared" si="7"/>
        <v>8.6064034499999997E-2</v>
      </c>
      <c r="J24" s="18">
        <f t="shared" si="8"/>
        <v>0</v>
      </c>
      <c r="K24" s="21">
        <f t="shared" si="13"/>
        <v>0</v>
      </c>
      <c r="L24" s="21">
        <f t="shared" si="13"/>
        <v>0.1422879019944833</v>
      </c>
      <c r="M24" s="21">
        <f t="shared" si="13"/>
        <v>0</v>
      </c>
      <c r="N24" s="21">
        <f t="shared" si="2"/>
        <v>0</v>
      </c>
      <c r="O24" s="21">
        <f t="shared" si="3"/>
        <v>0</v>
      </c>
      <c r="P24" s="21">
        <f t="shared" si="4"/>
        <v>0</v>
      </c>
      <c r="Q24" s="19">
        <f t="shared" si="9"/>
        <v>0</v>
      </c>
      <c r="R24" s="19">
        <f t="shared" si="9"/>
        <v>0.1422879019944833</v>
      </c>
      <c r="S24" s="19">
        <f t="shared" si="9"/>
        <v>0</v>
      </c>
      <c r="T24" s="19">
        <f t="shared" si="10"/>
        <v>0</v>
      </c>
      <c r="U24" s="19">
        <f t="shared" si="11"/>
        <v>0</v>
      </c>
      <c r="V24" s="19">
        <f t="shared" si="12"/>
        <v>0</v>
      </c>
      <c r="AC24" s="69"/>
      <c r="AD24" s="69"/>
      <c r="AE24" s="69"/>
      <c r="AF24" s="69"/>
      <c r="AG24" s="69"/>
      <c r="AH24" s="69"/>
    </row>
    <row r="25" spans="1:34" x14ac:dyDescent="0.25">
      <c r="A25" s="26">
        <f>Wellpath!E25</f>
        <v>630</v>
      </c>
      <c r="B25" s="68">
        <v>0</v>
      </c>
      <c r="C25" s="22">
        <v>0</v>
      </c>
      <c r="D25" s="22">
        <v>0</v>
      </c>
      <c r="E25" s="20">
        <f>Model!$W$38*(Wellpath!$K25-Wellpath!$K24)*MAX(ABS(SIN(Wellpath!$L25)*(IF(Wellpath!L24&lt;0.000001,0,SIN(ABS(MOD((Wellpath!$M25-Wellpath!M24+PI()),2*PI())-PI()))))),Model!$B$24*(Wellpath!$K25-Wellpath!$K24))*-SIN(Wellpath!$M25)</f>
        <v>0</v>
      </c>
      <c r="F25" s="20">
        <f>Model!$W$38*(Wellpath!$K25-Wellpath!$K24)*MAX(ABS(SIN(Wellpath!$L25)*(IF(Wellpath!L24&lt;0.000001,0,SIN(ABS(MOD((Wellpath!$M25-Wellpath!M24+PI()),2*PI())-PI()))))),Model!$B$24*(Wellpath!$K25-Wellpath!$K24))*COS(Wellpath!$M25)</f>
        <v>8.6064034499999997E-2</v>
      </c>
      <c r="G25" s="20">
        <v>0</v>
      </c>
      <c r="H25" s="18">
        <f t="shared" si="6"/>
        <v>0</v>
      </c>
      <c r="I25" s="18">
        <f t="shared" si="7"/>
        <v>8.6064034499999997E-2</v>
      </c>
      <c r="J25" s="18">
        <f t="shared" si="8"/>
        <v>0</v>
      </c>
      <c r="K25" s="21">
        <f t="shared" si="13"/>
        <v>0</v>
      </c>
      <c r="L25" s="21">
        <f t="shared" si="13"/>
        <v>0.14969492002890047</v>
      </c>
      <c r="M25" s="21">
        <f t="shared" si="13"/>
        <v>0</v>
      </c>
      <c r="N25" s="21">
        <f t="shared" si="2"/>
        <v>0</v>
      </c>
      <c r="O25" s="21">
        <f t="shared" si="3"/>
        <v>0</v>
      </c>
      <c r="P25" s="21">
        <f t="shared" si="4"/>
        <v>0</v>
      </c>
      <c r="Q25" s="19">
        <f t="shared" si="9"/>
        <v>0</v>
      </c>
      <c r="R25" s="19">
        <f t="shared" si="9"/>
        <v>0.14969492002890047</v>
      </c>
      <c r="S25" s="19">
        <f t="shared" si="9"/>
        <v>0</v>
      </c>
      <c r="T25" s="19">
        <f t="shared" si="10"/>
        <v>0</v>
      </c>
      <c r="U25" s="19">
        <f t="shared" si="11"/>
        <v>0</v>
      </c>
      <c r="V25" s="19">
        <f t="shared" si="12"/>
        <v>0</v>
      </c>
      <c r="AC25" s="69"/>
      <c r="AD25" s="69"/>
      <c r="AE25" s="69"/>
      <c r="AF25" s="69"/>
      <c r="AG25" s="69"/>
      <c r="AH25" s="69"/>
    </row>
    <row r="26" spans="1:34" x14ac:dyDescent="0.25">
      <c r="A26" s="26">
        <f>Wellpath!E26</f>
        <v>660</v>
      </c>
      <c r="B26" s="68">
        <v>0</v>
      </c>
      <c r="C26" s="22">
        <v>0</v>
      </c>
      <c r="D26" s="22">
        <v>0</v>
      </c>
      <c r="E26" s="20">
        <f>Model!$W$38*(Wellpath!$K26-Wellpath!$K25)*MAX(ABS(SIN(Wellpath!$L26)*(IF(Wellpath!L25&lt;0.000001,0,SIN(ABS(MOD((Wellpath!$M26-Wellpath!M25+PI()),2*PI())-PI()))))),Model!$B$24*(Wellpath!$K26-Wellpath!$K25))*-SIN(Wellpath!$M26)</f>
        <v>0</v>
      </c>
      <c r="F26" s="20">
        <f>Model!$W$38*(Wellpath!$K26-Wellpath!$K25)*MAX(ABS(SIN(Wellpath!$L26)*(IF(Wellpath!L25&lt;0.000001,0,SIN(ABS(MOD((Wellpath!$M26-Wellpath!M25+PI()),2*PI())-PI()))))),Model!$B$24*(Wellpath!$K26-Wellpath!$K25))*COS(Wellpath!$M26)</f>
        <v>8.6064034499999997E-2</v>
      </c>
      <c r="G26" s="20">
        <v>0</v>
      </c>
      <c r="H26" s="18">
        <f t="shared" si="6"/>
        <v>0</v>
      </c>
      <c r="I26" s="18">
        <f t="shared" si="7"/>
        <v>8.6064034499999997E-2</v>
      </c>
      <c r="J26" s="18">
        <f t="shared" si="8"/>
        <v>0</v>
      </c>
      <c r="K26" s="21">
        <f t="shared" si="13"/>
        <v>0</v>
      </c>
      <c r="L26" s="21">
        <f t="shared" si="13"/>
        <v>0.15710193806331765</v>
      </c>
      <c r="M26" s="21">
        <f t="shared" si="13"/>
        <v>0</v>
      </c>
      <c r="N26" s="21">
        <f t="shared" si="2"/>
        <v>0</v>
      </c>
      <c r="O26" s="21">
        <f t="shared" si="3"/>
        <v>0</v>
      </c>
      <c r="P26" s="21">
        <f t="shared" si="4"/>
        <v>0</v>
      </c>
      <c r="Q26" s="19">
        <f t="shared" si="9"/>
        <v>0</v>
      </c>
      <c r="R26" s="19">
        <f t="shared" si="9"/>
        <v>0.15710193806331765</v>
      </c>
      <c r="S26" s="19">
        <f t="shared" si="9"/>
        <v>0</v>
      </c>
      <c r="T26" s="19">
        <f t="shared" si="10"/>
        <v>0</v>
      </c>
      <c r="U26" s="19">
        <f t="shared" si="11"/>
        <v>0</v>
      </c>
      <c r="V26" s="19">
        <f t="shared" si="12"/>
        <v>0</v>
      </c>
      <c r="AC26" s="69"/>
      <c r="AD26" s="69"/>
      <c r="AE26" s="69"/>
      <c r="AF26" s="69"/>
      <c r="AG26" s="69"/>
      <c r="AH26" s="69"/>
    </row>
    <row r="27" spans="1:34" x14ac:dyDescent="0.25">
      <c r="A27" s="26">
        <f>Wellpath!E27</f>
        <v>690</v>
      </c>
      <c r="B27" s="68">
        <v>0</v>
      </c>
      <c r="C27" s="22">
        <v>0</v>
      </c>
      <c r="D27" s="22">
        <v>0</v>
      </c>
      <c r="E27" s="20">
        <f>Model!$W$38*(Wellpath!$K27-Wellpath!$K26)*MAX(ABS(SIN(Wellpath!$L27)*(IF(Wellpath!L26&lt;0.000001,0,SIN(ABS(MOD((Wellpath!$M27-Wellpath!M26+PI()),2*PI())-PI()))))),Model!$B$24*(Wellpath!$K27-Wellpath!$K26))*-SIN(Wellpath!$M27)</f>
        <v>0</v>
      </c>
      <c r="F27" s="20">
        <f>Model!$W$38*(Wellpath!$K27-Wellpath!$K26)*MAX(ABS(SIN(Wellpath!$L27)*(IF(Wellpath!L26&lt;0.000001,0,SIN(ABS(MOD((Wellpath!$M27-Wellpath!M26+PI()),2*PI())-PI()))))),Model!$B$24*(Wellpath!$K27-Wellpath!$K26))*COS(Wellpath!$M27)</f>
        <v>8.6064034499999997E-2</v>
      </c>
      <c r="G27" s="20">
        <v>0</v>
      </c>
      <c r="H27" s="18">
        <f t="shared" si="6"/>
        <v>0</v>
      </c>
      <c r="I27" s="18">
        <f t="shared" si="7"/>
        <v>8.6064034499999997E-2</v>
      </c>
      <c r="J27" s="18">
        <f t="shared" si="8"/>
        <v>0</v>
      </c>
      <c r="K27" s="21">
        <f t="shared" si="13"/>
        <v>0</v>
      </c>
      <c r="L27" s="21">
        <f t="shared" si="13"/>
        <v>0.16450895609773483</v>
      </c>
      <c r="M27" s="21">
        <f t="shared" si="13"/>
        <v>0</v>
      </c>
      <c r="N27" s="21">
        <f t="shared" si="2"/>
        <v>0</v>
      </c>
      <c r="O27" s="21">
        <f t="shared" si="3"/>
        <v>0</v>
      </c>
      <c r="P27" s="21">
        <f t="shared" si="4"/>
        <v>0</v>
      </c>
      <c r="Q27" s="19">
        <f t="shared" si="9"/>
        <v>0</v>
      </c>
      <c r="R27" s="19">
        <f t="shared" si="9"/>
        <v>0.16450895609773483</v>
      </c>
      <c r="S27" s="19">
        <f t="shared" si="9"/>
        <v>0</v>
      </c>
      <c r="T27" s="19">
        <f t="shared" si="10"/>
        <v>0</v>
      </c>
      <c r="U27" s="19">
        <f t="shared" si="11"/>
        <v>0</v>
      </c>
      <c r="V27" s="19">
        <f t="shared" si="12"/>
        <v>0</v>
      </c>
      <c r="AC27" s="69"/>
      <c r="AD27" s="69"/>
      <c r="AE27" s="69"/>
      <c r="AF27" s="69"/>
      <c r="AG27" s="69"/>
      <c r="AH27" s="69"/>
    </row>
    <row r="28" spans="1:34" x14ac:dyDescent="0.25">
      <c r="A28" s="26">
        <f>Wellpath!E28</f>
        <v>720</v>
      </c>
      <c r="B28" s="68">
        <v>0</v>
      </c>
      <c r="C28" s="22">
        <v>0</v>
      </c>
      <c r="D28" s="22">
        <v>0</v>
      </c>
      <c r="E28" s="20">
        <f>Model!$W$38*(Wellpath!$K28-Wellpath!$K27)*MAX(ABS(SIN(Wellpath!$L28)*(IF(Wellpath!L27&lt;0.000001,0,SIN(ABS(MOD((Wellpath!$M28-Wellpath!M27+PI()),2*PI())-PI()))))),Model!$B$24*(Wellpath!$K28-Wellpath!$K27))*-SIN(Wellpath!$M28)</f>
        <v>0</v>
      </c>
      <c r="F28" s="20">
        <f>Model!$W$38*(Wellpath!$K28-Wellpath!$K27)*MAX(ABS(SIN(Wellpath!$L28)*(IF(Wellpath!L27&lt;0.000001,0,SIN(ABS(MOD((Wellpath!$M28-Wellpath!M27+PI()),2*PI())-PI()))))),Model!$B$24*(Wellpath!$K28-Wellpath!$K27))*COS(Wellpath!$M28)</f>
        <v>8.6064034499999997E-2</v>
      </c>
      <c r="G28" s="20">
        <v>0</v>
      </c>
      <c r="H28" s="18">
        <f t="shared" si="6"/>
        <v>0</v>
      </c>
      <c r="I28" s="18">
        <f t="shared" si="7"/>
        <v>8.6064034499999997E-2</v>
      </c>
      <c r="J28" s="18">
        <f t="shared" si="8"/>
        <v>0</v>
      </c>
      <c r="K28" s="21">
        <f t="shared" si="13"/>
        <v>0</v>
      </c>
      <c r="L28" s="21">
        <f t="shared" si="13"/>
        <v>0.17191597413215201</v>
      </c>
      <c r="M28" s="21">
        <f t="shared" si="13"/>
        <v>0</v>
      </c>
      <c r="N28" s="21">
        <f t="shared" si="2"/>
        <v>0</v>
      </c>
      <c r="O28" s="21">
        <f t="shared" si="3"/>
        <v>0</v>
      </c>
      <c r="P28" s="21">
        <f t="shared" si="4"/>
        <v>0</v>
      </c>
      <c r="Q28" s="19">
        <f t="shared" si="9"/>
        <v>0</v>
      </c>
      <c r="R28" s="19">
        <f t="shared" si="9"/>
        <v>0.17191597413215201</v>
      </c>
      <c r="S28" s="19">
        <f t="shared" si="9"/>
        <v>0</v>
      </c>
      <c r="T28" s="19">
        <f t="shared" si="10"/>
        <v>0</v>
      </c>
      <c r="U28" s="19">
        <f t="shared" si="11"/>
        <v>0</v>
      </c>
      <c r="V28" s="19">
        <f t="shared" si="12"/>
        <v>0</v>
      </c>
      <c r="AC28" s="69"/>
      <c r="AD28" s="69"/>
      <c r="AE28" s="69"/>
      <c r="AF28" s="69"/>
      <c r="AG28" s="69"/>
      <c r="AH28" s="69"/>
    </row>
    <row r="29" spans="1:34" x14ac:dyDescent="0.25">
      <c r="A29" s="26">
        <f>Wellpath!E29</f>
        <v>750</v>
      </c>
      <c r="B29" s="68">
        <v>0</v>
      </c>
      <c r="C29" s="22">
        <v>0</v>
      </c>
      <c r="D29" s="22">
        <v>0</v>
      </c>
      <c r="E29" s="20">
        <f>Model!$W$38*(Wellpath!$K29-Wellpath!$K28)*MAX(ABS(SIN(Wellpath!$L29)*(IF(Wellpath!L28&lt;0.000001,0,SIN(ABS(MOD((Wellpath!$M29-Wellpath!M28+PI()),2*PI())-PI()))))),Model!$B$24*(Wellpath!$K29-Wellpath!$K28))*-SIN(Wellpath!$M29)</f>
        <v>0</v>
      </c>
      <c r="F29" s="20">
        <f>Model!$W$38*(Wellpath!$K29-Wellpath!$K28)*MAX(ABS(SIN(Wellpath!$L29)*(IF(Wellpath!L28&lt;0.000001,0,SIN(ABS(MOD((Wellpath!$M29-Wellpath!M28+PI()),2*PI())-PI()))))),Model!$B$24*(Wellpath!$K29-Wellpath!$K28))*COS(Wellpath!$M29)</f>
        <v>8.6064034499999997E-2</v>
      </c>
      <c r="G29" s="20">
        <v>0</v>
      </c>
      <c r="H29" s="18">
        <f t="shared" si="6"/>
        <v>0</v>
      </c>
      <c r="I29" s="18">
        <f t="shared" si="7"/>
        <v>8.6064034499999997E-2</v>
      </c>
      <c r="J29" s="18">
        <f t="shared" si="8"/>
        <v>0</v>
      </c>
      <c r="K29" s="21">
        <f t="shared" si="13"/>
        <v>0</v>
      </c>
      <c r="L29" s="21">
        <f t="shared" si="13"/>
        <v>0.17932299216656919</v>
      </c>
      <c r="M29" s="21">
        <f t="shared" si="13"/>
        <v>0</v>
      </c>
      <c r="N29" s="21">
        <f t="shared" si="2"/>
        <v>0</v>
      </c>
      <c r="O29" s="21">
        <f t="shared" si="3"/>
        <v>0</v>
      </c>
      <c r="P29" s="21">
        <f t="shared" si="4"/>
        <v>0</v>
      </c>
      <c r="Q29" s="19">
        <f t="shared" si="9"/>
        <v>0</v>
      </c>
      <c r="R29" s="19">
        <f t="shared" si="9"/>
        <v>0.17932299216656919</v>
      </c>
      <c r="S29" s="19">
        <f t="shared" si="9"/>
        <v>0</v>
      </c>
      <c r="T29" s="19">
        <f t="shared" si="10"/>
        <v>0</v>
      </c>
      <c r="U29" s="19">
        <f t="shared" si="11"/>
        <v>0</v>
      </c>
      <c r="V29" s="19">
        <f t="shared" si="12"/>
        <v>0</v>
      </c>
      <c r="AC29" s="69"/>
      <c r="AD29" s="69"/>
      <c r="AE29" s="69"/>
      <c r="AF29" s="69"/>
      <c r="AG29" s="69"/>
      <c r="AH29" s="69"/>
    </row>
    <row r="30" spans="1:34" x14ac:dyDescent="0.25">
      <c r="A30" s="26">
        <f>Wellpath!E30</f>
        <v>780</v>
      </c>
      <c r="B30" s="68">
        <v>0</v>
      </c>
      <c r="C30" s="22">
        <v>0</v>
      </c>
      <c r="D30" s="22">
        <v>0</v>
      </c>
      <c r="E30" s="20">
        <f>Model!$W$38*(Wellpath!$K30-Wellpath!$K29)*MAX(ABS(SIN(Wellpath!$L30)*(IF(Wellpath!L29&lt;0.000001,0,SIN(ABS(MOD((Wellpath!$M30-Wellpath!M29+PI()),2*PI())-PI()))))),Model!$B$24*(Wellpath!$K30-Wellpath!$K29))*-SIN(Wellpath!$M30)</f>
        <v>0</v>
      </c>
      <c r="F30" s="20">
        <f>Model!$W$38*(Wellpath!$K30-Wellpath!$K29)*MAX(ABS(SIN(Wellpath!$L30)*(IF(Wellpath!L29&lt;0.000001,0,SIN(ABS(MOD((Wellpath!$M30-Wellpath!M29+PI()),2*PI())-PI()))))),Model!$B$24*(Wellpath!$K30-Wellpath!$K29))*COS(Wellpath!$M30)</f>
        <v>8.6064034499999997E-2</v>
      </c>
      <c r="G30" s="20">
        <v>0</v>
      </c>
      <c r="H30" s="18">
        <f t="shared" si="6"/>
        <v>0</v>
      </c>
      <c r="I30" s="18">
        <f t="shared" si="7"/>
        <v>8.6064034499999997E-2</v>
      </c>
      <c r="J30" s="18">
        <f t="shared" si="8"/>
        <v>0</v>
      </c>
      <c r="K30" s="21">
        <f t="shared" si="13"/>
        <v>0</v>
      </c>
      <c r="L30" s="21">
        <f t="shared" si="13"/>
        <v>0.18673001020098637</v>
      </c>
      <c r="M30" s="21">
        <f t="shared" si="13"/>
        <v>0</v>
      </c>
      <c r="N30" s="21">
        <f t="shared" si="2"/>
        <v>0</v>
      </c>
      <c r="O30" s="21">
        <f t="shared" si="3"/>
        <v>0</v>
      </c>
      <c r="P30" s="21">
        <f t="shared" si="4"/>
        <v>0</v>
      </c>
      <c r="Q30" s="19">
        <f t="shared" si="9"/>
        <v>0</v>
      </c>
      <c r="R30" s="19">
        <f t="shared" si="9"/>
        <v>0.18673001020098637</v>
      </c>
      <c r="S30" s="19">
        <f t="shared" si="9"/>
        <v>0</v>
      </c>
      <c r="T30" s="19">
        <f t="shared" si="10"/>
        <v>0</v>
      </c>
      <c r="U30" s="19">
        <f t="shared" si="11"/>
        <v>0</v>
      </c>
      <c r="V30" s="19">
        <f t="shared" si="12"/>
        <v>0</v>
      </c>
      <c r="AC30" s="69"/>
      <c r="AD30" s="69"/>
      <c r="AE30" s="69"/>
      <c r="AF30" s="69"/>
      <c r="AG30" s="69"/>
      <c r="AH30" s="69"/>
    </row>
    <row r="31" spans="1:34" x14ac:dyDescent="0.25">
      <c r="A31" s="26">
        <f>Wellpath!E31</f>
        <v>810</v>
      </c>
      <c r="B31" s="68">
        <v>0</v>
      </c>
      <c r="C31" s="22">
        <v>0</v>
      </c>
      <c r="D31" s="22">
        <v>0</v>
      </c>
      <c r="E31" s="20">
        <f>Model!$W$38*(Wellpath!$K31-Wellpath!$K30)*MAX(ABS(SIN(Wellpath!$L31)*(IF(Wellpath!L30&lt;0.000001,0,SIN(ABS(MOD((Wellpath!$M31-Wellpath!M30+PI()),2*PI())-PI()))))),Model!$B$24*(Wellpath!$K31-Wellpath!$K30))*-SIN(Wellpath!$M31)</f>
        <v>0</v>
      </c>
      <c r="F31" s="20">
        <f>Model!$W$38*(Wellpath!$K31-Wellpath!$K30)*MAX(ABS(SIN(Wellpath!$L31)*(IF(Wellpath!L30&lt;0.000001,0,SIN(ABS(MOD((Wellpath!$M31-Wellpath!M30+PI()),2*PI())-PI()))))),Model!$B$24*(Wellpath!$K31-Wellpath!$K30))*COS(Wellpath!$M31)</f>
        <v>8.6064034499999997E-2</v>
      </c>
      <c r="G31" s="20">
        <v>0</v>
      </c>
      <c r="H31" s="18">
        <f t="shared" si="6"/>
        <v>0</v>
      </c>
      <c r="I31" s="18">
        <f t="shared" si="7"/>
        <v>8.6064034499999997E-2</v>
      </c>
      <c r="J31" s="18">
        <f t="shared" si="8"/>
        <v>0</v>
      </c>
      <c r="K31" s="21">
        <f t="shared" si="13"/>
        <v>0</v>
      </c>
      <c r="L31" s="21">
        <f t="shared" si="13"/>
        <v>0.19413702823540355</v>
      </c>
      <c r="M31" s="21">
        <f t="shared" si="13"/>
        <v>0</v>
      </c>
      <c r="N31" s="21">
        <f t="shared" si="2"/>
        <v>0</v>
      </c>
      <c r="O31" s="21">
        <f t="shared" si="3"/>
        <v>0</v>
      </c>
      <c r="P31" s="21">
        <f t="shared" si="4"/>
        <v>0</v>
      </c>
      <c r="Q31" s="19">
        <f t="shared" si="9"/>
        <v>0</v>
      </c>
      <c r="R31" s="19">
        <f t="shared" si="9"/>
        <v>0.19413702823540355</v>
      </c>
      <c r="S31" s="19">
        <f t="shared" si="9"/>
        <v>0</v>
      </c>
      <c r="T31" s="19">
        <f t="shared" si="10"/>
        <v>0</v>
      </c>
      <c r="U31" s="19">
        <f t="shared" si="11"/>
        <v>0</v>
      </c>
      <c r="V31" s="19">
        <f t="shared" si="12"/>
        <v>0</v>
      </c>
      <c r="AC31" s="69"/>
      <c r="AD31" s="69"/>
      <c r="AE31" s="69"/>
      <c r="AF31" s="69"/>
      <c r="AG31" s="69"/>
      <c r="AH31" s="69"/>
    </row>
    <row r="32" spans="1:34" x14ac:dyDescent="0.25">
      <c r="A32" s="26">
        <f>Wellpath!E32</f>
        <v>840</v>
      </c>
      <c r="B32" s="68">
        <v>0</v>
      </c>
      <c r="C32" s="22">
        <v>0</v>
      </c>
      <c r="D32" s="22">
        <v>0</v>
      </c>
      <c r="E32" s="20">
        <f>Model!$W$38*(Wellpath!$K32-Wellpath!$K31)*MAX(ABS(SIN(Wellpath!$L32)*(IF(Wellpath!L31&lt;0.000001,0,SIN(ABS(MOD((Wellpath!$M32-Wellpath!M31+PI()),2*PI())-PI()))))),Model!$B$24*(Wellpath!$K32-Wellpath!$K31))*-SIN(Wellpath!$M32)</f>
        <v>0</v>
      </c>
      <c r="F32" s="20">
        <f>Model!$W$38*(Wellpath!$K32-Wellpath!$K31)*MAX(ABS(SIN(Wellpath!$L32)*(IF(Wellpath!L31&lt;0.000001,0,SIN(ABS(MOD((Wellpath!$M32-Wellpath!M31+PI()),2*PI())-PI()))))),Model!$B$24*(Wellpath!$K32-Wellpath!$K31))*COS(Wellpath!$M32)</f>
        <v>8.6064034499999997E-2</v>
      </c>
      <c r="G32" s="20">
        <v>0</v>
      </c>
      <c r="H32" s="18">
        <f t="shared" si="6"/>
        <v>0</v>
      </c>
      <c r="I32" s="18">
        <f t="shared" si="7"/>
        <v>8.6064034499999997E-2</v>
      </c>
      <c r="J32" s="18">
        <f t="shared" si="8"/>
        <v>0</v>
      </c>
      <c r="K32" s="21">
        <f t="shared" si="13"/>
        <v>0</v>
      </c>
      <c r="L32" s="21">
        <f t="shared" si="13"/>
        <v>0.20154404626982073</v>
      </c>
      <c r="M32" s="21">
        <f t="shared" si="13"/>
        <v>0</v>
      </c>
      <c r="N32" s="21">
        <f t="shared" si="2"/>
        <v>0</v>
      </c>
      <c r="O32" s="21">
        <f t="shared" si="3"/>
        <v>0</v>
      </c>
      <c r="P32" s="21">
        <f t="shared" si="4"/>
        <v>0</v>
      </c>
      <c r="Q32" s="19">
        <f t="shared" si="9"/>
        <v>0</v>
      </c>
      <c r="R32" s="19">
        <f t="shared" si="9"/>
        <v>0.20154404626982073</v>
      </c>
      <c r="S32" s="19">
        <f t="shared" si="9"/>
        <v>0</v>
      </c>
      <c r="T32" s="19">
        <f t="shared" si="10"/>
        <v>0</v>
      </c>
      <c r="U32" s="19">
        <f t="shared" si="11"/>
        <v>0</v>
      </c>
      <c r="V32" s="19">
        <f t="shared" si="12"/>
        <v>0</v>
      </c>
      <c r="AC32" s="69"/>
      <c r="AD32" s="69"/>
      <c r="AE32" s="69"/>
      <c r="AF32" s="69"/>
      <c r="AG32" s="69"/>
      <c r="AH32" s="69"/>
    </row>
    <row r="33" spans="1:34" x14ac:dyDescent="0.25">
      <c r="A33" s="26">
        <f>Wellpath!E33</f>
        <v>870</v>
      </c>
      <c r="B33" s="68">
        <v>0</v>
      </c>
      <c r="C33" s="22">
        <v>0</v>
      </c>
      <c r="D33" s="22">
        <v>0</v>
      </c>
      <c r="E33" s="20">
        <f>Model!$W$38*(Wellpath!$K33-Wellpath!$K32)*MAX(ABS(SIN(Wellpath!$L33)*(IF(Wellpath!L32&lt;0.000001,0,SIN(ABS(MOD((Wellpath!$M33-Wellpath!M32+PI()),2*PI())-PI()))))),Model!$B$24*(Wellpath!$K33-Wellpath!$K32))*-SIN(Wellpath!$M33)</f>
        <v>0</v>
      </c>
      <c r="F33" s="20">
        <f>Model!$W$38*(Wellpath!$K33-Wellpath!$K32)*MAX(ABS(SIN(Wellpath!$L33)*(IF(Wellpath!L32&lt;0.000001,0,SIN(ABS(MOD((Wellpath!$M33-Wellpath!M32+PI()),2*PI())-PI()))))),Model!$B$24*(Wellpath!$K33-Wellpath!$K32))*COS(Wellpath!$M33)</f>
        <v>8.6064034499999997E-2</v>
      </c>
      <c r="G33" s="20">
        <v>0</v>
      </c>
      <c r="H33" s="18">
        <f t="shared" si="6"/>
        <v>0</v>
      </c>
      <c r="I33" s="18">
        <f t="shared" si="7"/>
        <v>8.6064034499999997E-2</v>
      </c>
      <c r="J33" s="18">
        <f t="shared" si="8"/>
        <v>0</v>
      </c>
      <c r="K33" s="21">
        <f t="shared" si="13"/>
        <v>0</v>
      </c>
      <c r="L33" s="21">
        <f t="shared" si="13"/>
        <v>0.2089510643042379</v>
      </c>
      <c r="M33" s="21">
        <f t="shared" si="13"/>
        <v>0</v>
      </c>
      <c r="N33" s="21">
        <f t="shared" si="2"/>
        <v>0</v>
      </c>
      <c r="O33" s="21">
        <f t="shared" si="3"/>
        <v>0</v>
      </c>
      <c r="P33" s="21">
        <f t="shared" si="4"/>
        <v>0</v>
      </c>
      <c r="Q33" s="19">
        <f t="shared" si="9"/>
        <v>0</v>
      </c>
      <c r="R33" s="19">
        <f t="shared" si="9"/>
        <v>0.2089510643042379</v>
      </c>
      <c r="S33" s="19">
        <f t="shared" si="9"/>
        <v>0</v>
      </c>
      <c r="T33" s="19">
        <f t="shared" si="10"/>
        <v>0</v>
      </c>
      <c r="U33" s="19">
        <f t="shared" si="11"/>
        <v>0</v>
      </c>
      <c r="V33" s="19">
        <f t="shared" si="12"/>
        <v>0</v>
      </c>
      <c r="AC33" s="69"/>
      <c r="AD33" s="69"/>
      <c r="AE33" s="69"/>
      <c r="AF33" s="69"/>
      <c r="AG33" s="69"/>
      <c r="AH33" s="69"/>
    </row>
    <row r="34" spans="1:34" x14ac:dyDescent="0.25">
      <c r="A34" s="26">
        <f>Wellpath!E34</f>
        <v>900</v>
      </c>
      <c r="B34" s="68">
        <v>0</v>
      </c>
      <c r="C34" s="22">
        <v>0</v>
      </c>
      <c r="D34" s="22">
        <v>0</v>
      </c>
      <c r="E34" s="20">
        <f>Model!$W$38*(Wellpath!$K34-Wellpath!$K33)*MAX(ABS(SIN(Wellpath!$L34)*(IF(Wellpath!L33&lt;0.000001,0,SIN(ABS(MOD((Wellpath!$M34-Wellpath!M33+PI()),2*PI())-PI()))))),Model!$B$24*(Wellpath!$K34-Wellpath!$K33))*-SIN(Wellpath!$M34)</f>
        <v>0</v>
      </c>
      <c r="F34" s="20">
        <f>Model!$W$38*(Wellpath!$K34-Wellpath!$K33)*MAX(ABS(SIN(Wellpath!$L34)*(IF(Wellpath!L33&lt;0.000001,0,SIN(ABS(MOD((Wellpath!$M34-Wellpath!M33+PI()),2*PI())-PI()))))),Model!$B$24*(Wellpath!$K34-Wellpath!$K33))*COS(Wellpath!$M34)</f>
        <v>8.6064034499999997E-2</v>
      </c>
      <c r="G34" s="20">
        <v>0</v>
      </c>
      <c r="H34" s="18">
        <f t="shared" si="6"/>
        <v>0</v>
      </c>
      <c r="I34" s="18">
        <f t="shared" si="7"/>
        <v>8.6064034499999997E-2</v>
      </c>
      <c r="J34" s="18">
        <f t="shared" si="8"/>
        <v>0</v>
      </c>
      <c r="K34" s="21">
        <f t="shared" si="13"/>
        <v>0</v>
      </c>
      <c r="L34" s="21">
        <f t="shared" si="13"/>
        <v>0.21635808233865508</v>
      </c>
      <c r="M34" s="21">
        <f t="shared" si="13"/>
        <v>0</v>
      </c>
      <c r="N34" s="21">
        <f t="shared" si="2"/>
        <v>0</v>
      </c>
      <c r="O34" s="21">
        <f t="shared" si="3"/>
        <v>0</v>
      </c>
      <c r="P34" s="21">
        <f t="shared" si="4"/>
        <v>0</v>
      </c>
      <c r="Q34" s="19">
        <f t="shared" si="9"/>
        <v>0</v>
      </c>
      <c r="R34" s="19">
        <f t="shared" si="9"/>
        <v>0.21635808233865508</v>
      </c>
      <c r="S34" s="19">
        <f t="shared" si="9"/>
        <v>0</v>
      </c>
      <c r="T34" s="19">
        <f t="shared" si="10"/>
        <v>0</v>
      </c>
      <c r="U34" s="19">
        <f t="shared" si="11"/>
        <v>0</v>
      </c>
      <c r="V34" s="19">
        <f t="shared" si="12"/>
        <v>0</v>
      </c>
      <c r="AC34" s="69"/>
      <c r="AD34" s="69"/>
      <c r="AE34" s="69"/>
      <c r="AF34" s="69"/>
      <c r="AG34" s="69"/>
      <c r="AH34" s="69"/>
    </row>
    <row r="35" spans="1:34" x14ac:dyDescent="0.25">
      <c r="A35" s="26">
        <f>Wellpath!E35</f>
        <v>930</v>
      </c>
      <c r="B35" s="68">
        <v>0</v>
      </c>
      <c r="C35" s="22">
        <v>0</v>
      </c>
      <c r="D35" s="22">
        <v>0</v>
      </c>
      <c r="E35" s="20">
        <f>Model!$W$38*(Wellpath!$K35-Wellpath!$K34)*MAX(ABS(SIN(Wellpath!$L35)*(IF(Wellpath!L34&lt;0.000001,0,SIN(ABS(MOD((Wellpath!$M35-Wellpath!M34+PI()),2*PI())-PI()))))),Model!$B$24*(Wellpath!$K35-Wellpath!$K34))*-SIN(Wellpath!$M35)</f>
        <v>0</v>
      </c>
      <c r="F35" s="20">
        <f>Model!$W$38*(Wellpath!$K35-Wellpath!$K34)*MAX(ABS(SIN(Wellpath!$L35)*(IF(Wellpath!L34&lt;0.000001,0,SIN(ABS(MOD((Wellpath!$M35-Wellpath!M34+PI()),2*PI())-PI()))))),Model!$B$24*(Wellpath!$K35-Wellpath!$K34))*COS(Wellpath!$M35)</f>
        <v>8.6064034499999997E-2</v>
      </c>
      <c r="G35" s="20">
        <v>0</v>
      </c>
      <c r="H35" s="18">
        <f t="shared" si="6"/>
        <v>0</v>
      </c>
      <c r="I35" s="18">
        <f t="shared" si="7"/>
        <v>8.6064034499999997E-2</v>
      </c>
      <c r="J35" s="18">
        <f t="shared" si="8"/>
        <v>0</v>
      </c>
      <c r="K35" s="21">
        <f t="shared" si="13"/>
        <v>0</v>
      </c>
      <c r="L35" s="21">
        <f t="shared" si="13"/>
        <v>0.22376510037307226</v>
      </c>
      <c r="M35" s="21">
        <f t="shared" si="13"/>
        <v>0</v>
      </c>
      <c r="N35" s="21">
        <f t="shared" si="2"/>
        <v>0</v>
      </c>
      <c r="O35" s="21">
        <f t="shared" si="3"/>
        <v>0</v>
      </c>
      <c r="P35" s="21">
        <f t="shared" si="4"/>
        <v>0</v>
      </c>
      <c r="Q35" s="19">
        <f t="shared" si="9"/>
        <v>0</v>
      </c>
      <c r="R35" s="19">
        <f t="shared" si="9"/>
        <v>0.22376510037307226</v>
      </c>
      <c r="S35" s="19">
        <f t="shared" si="9"/>
        <v>0</v>
      </c>
      <c r="T35" s="19">
        <f t="shared" si="10"/>
        <v>0</v>
      </c>
      <c r="U35" s="19">
        <f t="shared" si="11"/>
        <v>0</v>
      </c>
      <c r="V35" s="19">
        <f t="shared" si="12"/>
        <v>0</v>
      </c>
      <c r="AC35" s="69"/>
      <c r="AD35" s="69"/>
      <c r="AE35" s="69"/>
      <c r="AF35" s="69"/>
      <c r="AG35" s="69"/>
      <c r="AH35" s="69"/>
    </row>
    <row r="36" spans="1:34" x14ac:dyDescent="0.25">
      <c r="A36" s="26">
        <f>Wellpath!E36</f>
        <v>960</v>
      </c>
      <c r="B36" s="68">
        <v>0</v>
      </c>
      <c r="C36" s="22">
        <v>0</v>
      </c>
      <c r="D36" s="22">
        <v>0</v>
      </c>
      <c r="E36" s="20">
        <f>Model!$W$38*(Wellpath!$K36-Wellpath!$K35)*MAX(ABS(SIN(Wellpath!$L36)*(IF(Wellpath!L35&lt;0.000001,0,SIN(ABS(MOD((Wellpath!$M36-Wellpath!M35+PI()),2*PI())-PI()))))),Model!$B$24*(Wellpath!$K36-Wellpath!$K35))*-SIN(Wellpath!$M36)</f>
        <v>0</v>
      </c>
      <c r="F36" s="20">
        <f>Model!$W$38*(Wellpath!$K36-Wellpath!$K35)*MAX(ABS(SIN(Wellpath!$L36)*(IF(Wellpath!L35&lt;0.000001,0,SIN(ABS(MOD((Wellpath!$M36-Wellpath!M35+PI()),2*PI())-PI()))))),Model!$B$24*(Wellpath!$K36-Wellpath!$K35))*COS(Wellpath!$M36)</f>
        <v>8.6064034499999997E-2</v>
      </c>
      <c r="G36" s="20">
        <v>0</v>
      </c>
      <c r="H36" s="18">
        <f t="shared" si="6"/>
        <v>0</v>
      </c>
      <c r="I36" s="18">
        <f t="shared" si="7"/>
        <v>8.6064034499999997E-2</v>
      </c>
      <c r="J36" s="18">
        <f t="shared" si="8"/>
        <v>0</v>
      </c>
      <c r="K36" s="21">
        <f t="shared" ref="K36:M51" si="14">K35+E36^2</f>
        <v>0</v>
      </c>
      <c r="L36" s="21">
        <f t="shared" si="14"/>
        <v>0.23117211840748944</v>
      </c>
      <c r="M36" s="21">
        <f t="shared" si="14"/>
        <v>0</v>
      </c>
      <c r="N36" s="21">
        <f t="shared" si="2"/>
        <v>0</v>
      </c>
      <c r="O36" s="21">
        <f t="shared" si="3"/>
        <v>0</v>
      </c>
      <c r="P36" s="21">
        <f t="shared" si="4"/>
        <v>0</v>
      </c>
      <c r="Q36" s="19">
        <f t="shared" si="9"/>
        <v>0</v>
      </c>
      <c r="R36" s="19">
        <f t="shared" si="9"/>
        <v>0.23117211840748944</v>
      </c>
      <c r="S36" s="19">
        <f t="shared" si="9"/>
        <v>0</v>
      </c>
      <c r="T36" s="19">
        <f t="shared" si="10"/>
        <v>0</v>
      </c>
      <c r="U36" s="19">
        <f t="shared" si="11"/>
        <v>0</v>
      </c>
      <c r="V36" s="19">
        <f t="shared" si="12"/>
        <v>0</v>
      </c>
      <c r="AC36" s="69"/>
      <c r="AD36" s="69"/>
      <c r="AE36" s="69"/>
      <c r="AF36" s="69"/>
      <c r="AG36" s="69"/>
      <c r="AH36" s="69"/>
    </row>
    <row r="37" spans="1:34" x14ac:dyDescent="0.25">
      <c r="A37" s="26">
        <f>Wellpath!E37</f>
        <v>990</v>
      </c>
      <c r="B37" s="68">
        <v>0</v>
      </c>
      <c r="C37" s="22">
        <v>0</v>
      </c>
      <c r="D37" s="22">
        <v>0</v>
      </c>
      <c r="E37" s="20">
        <f>Model!$W$38*(Wellpath!$K37-Wellpath!$K36)*MAX(ABS(SIN(Wellpath!$L37)*(IF(Wellpath!L36&lt;0.000001,0,SIN(ABS(MOD((Wellpath!$M37-Wellpath!M36+PI()),2*PI())-PI()))))),Model!$B$24*(Wellpath!$K37-Wellpath!$K36))*-SIN(Wellpath!$M37)</f>
        <v>0</v>
      </c>
      <c r="F37" s="20">
        <f>Model!$W$38*(Wellpath!$K37-Wellpath!$K36)*MAX(ABS(SIN(Wellpath!$L37)*(IF(Wellpath!L36&lt;0.000001,0,SIN(ABS(MOD((Wellpath!$M37-Wellpath!M36+PI()),2*PI())-PI()))))),Model!$B$24*(Wellpath!$K37-Wellpath!$K36))*COS(Wellpath!$M37)</f>
        <v>8.6064034499999997E-2</v>
      </c>
      <c r="G37" s="20">
        <v>0</v>
      </c>
      <c r="H37" s="18">
        <f t="shared" si="6"/>
        <v>0</v>
      </c>
      <c r="I37" s="18">
        <f t="shared" si="7"/>
        <v>8.6064034499999997E-2</v>
      </c>
      <c r="J37" s="18">
        <f t="shared" si="8"/>
        <v>0</v>
      </c>
      <c r="K37" s="21">
        <f t="shared" si="14"/>
        <v>0</v>
      </c>
      <c r="L37" s="21">
        <f t="shared" si="14"/>
        <v>0.23857913644190662</v>
      </c>
      <c r="M37" s="21">
        <f t="shared" si="14"/>
        <v>0</v>
      </c>
      <c r="N37" s="21">
        <f t="shared" si="2"/>
        <v>0</v>
      </c>
      <c r="O37" s="21">
        <f t="shared" si="3"/>
        <v>0</v>
      </c>
      <c r="P37" s="21">
        <f t="shared" si="4"/>
        <v>0</v>
      </c>
      <c r="Q37" s="19">
        <f t="shared" si="9"/>
        <v>0</v>
      </c>
      <c r="R37" s="19">
        <f t="shared" si="9"/>
        <v>0.23857913644190662</v>
      </c>
      <c r="S37" s="19">
        <f t="shared" si="9"/>
        <v>0</v>
      </c>
      <c r="T37" s="19">
        <f t="shared" si="10"/>
        <v>0</v>
      </c>
      <c r="U37" s="19">
        <f t="shared" si="11"/>
        <v>0</v>
      </c>
      <c r="V37" s="19">
        <f t="shared" si="12"/>
        <v>0</v>
      </c>
      <c r="AC37" s="69"/>
      <c r="AD37" s="69"/>
      <c r="AE37" s="69"/>
      <c r="AF37" s="69"/>
      <c r="AG37" s="69"/>
      <c r="AH37" s="69"/>
    </row>
    <row r="38" spans="1:34" x14ac:dyDescent="0.25">
      <c r="A38" s="26">
        <f>Wellpath!E38</f>
        <v>1020</v>
      </c>
      <c r="B38" s="68">
        <v>0</v>
      </c>
      <c r="C38" s="22">
        <v>0</v>
      </c>
      <c r="D38" s="22">
        <v>0</v>
      </c>
      <c r="E38" s="20">
        <f>Model!$W$38*(Wellpath!$K38-Wellpath!$K37)*MAX(ABS(SIN(Wellpath!$L38)*(IF(Wellpath!L37&lt;0.000001,0,SIN(ABS(MOD((Wellpath!$M38-Wellpath!M37+PI()),2*PI())-PI()))))),Model!$B$24*(Wellpath!$K38-Wellpath!$K37))*-SIN(Wellpath!$M38)</f>
        <v>0</v>
      </c>
      <c r="F38" s="20">
        <f>Model!$W$38*(Wellpath!$K38-Wellpath!$K37)*MAX(ABS(SIN(Wellpath!$L38)*(IF(Wellpath!L37&lt;0.000001,0,SIN(ABS(MOD((Wellpath!$M38-Wellpath!M37+PI()),2*PI())-PI()))))),Model!$B$24*(Wellpath!$K38-Wellpath!$K37))*COS(Wellpath!$M38)</f>
        <v>8.6064034499999997E-2</v>
      </c>
      <c r="G38" s="20">
        <v>0</v>
      </c>
      <c r="H38" s="18">
        <f t="shared" si="6"/>
        <v>0</v>
      </c>
      <c r="I38" s="18">
        <f t="shared" si="7"/>
        <v>8.6064034499999997E-2</v>
      </c>
      <c r="J38" s="18">
        <f t="shared" si="8"/>
        <v>0</v>
      </c>
      <c r="K38" s="21">
        <f t="shared" si="14"/>
        <v>0</v>
      </c>
      <c r="L38" s="21">
        <f t="shared" si="14"/>
        <v>0.2459861544763238</v>
      </c>
      <c r="M38" s="21">
        <f t="shared" si="14"/>
        <v>0</v>
      </c>
      <c r="N38" s="21">
        <f t="shared" si="2"/>
        <v>0</v>
      </c>
      <c r="O38" s="21">
        <f t="shared" si="3"/>
        <v>0</v>
      </c>
      <c r="P38" s="21">
        <f t="shared" si="4"/>
        <v>0</v>
      </c>
      <c r="Q38" s="19">
        <f t="shared" si="9"/>
        <v>0</v>
      </c>
      <c r="R38" s="19">
        <f t="shared" si="9"/>
        <v>0.2459861544763238</v>
      </c>
      <c r="S38" s="19">
        <f t="shared" si="9"/>
        <v>0</v>
      </c>
      <c r="T38" s="19">
        <f t="shared" si="10"/>
        <v>0</v>
      </c>
      <c r="U38" s="19">
        <f t="shared" si="11"/>
        <v>0</v>
      </c>
      <c r="V38" s="19">
        <f t="shared" si="12"/>
        <v>0</v>
      </c>
      <c r="AC38" s="69"/>
      <c r="AD38" s="69"/>
      <c r="AE38" s="69"/>
      <c r="AF38" s="69"/>
      <c r="AG38" s="69"/>
      <c r="AH38" s="69"/>
    </row>
    <row r="39" spans="1:34" x14ac:dyDescent="0.25">
      <c r="A39" s="26">
        <f>Wellpath!E39</f>
        <v>1050</v>
      </c>
      <c r="B39" s="68">
        <v>0</v>
      </c>
      <c r="C39" s="22">
        <v>0</v>
      </c>
      <c r="D39" s="22">
        <v>0</v>
      </c>
      <c r="E39" s="20">
        <f>Model!$W$38*(Wellpath!$K39-Wellpath!$K38)*MAX(ABS(SIN(Wellpath!$L39)*(IF(Wellpath!L38&lt;0.000001,0,SIN(ABS(MOD((Wellpath!$M39-Wellpath!M38+PI()),2*PI())-PI()))))),Model!$B$24*(Wellpath!$K39-Wellpath!$K38))*-SIN(Wellpath!$M39)</f>
        <v>0</v>
      </c>
      <c r="F39" s="20">
        <f>Model!$W$38*(Wellpath!$K39-Wellpath!$K38)*MAX(ABS(SIN(Wellpath!$L39)*(IF(Wellpath!L38&lt;0.000001,0,SIN(ABS(MOD((Wellpath!$M39-Wellpath!M38+PI()),2*PI())-PI()))))),Model!$B$24*(Wellpath!$K39-Wellpath!$K38))*COS(Wellpath!$M39)</f>
        <v>8.6064034499999997E-2</v>
      </c>
      <c r="G39" s="20">
        <v>0</v>
      </c>
      <c r="H39" s="18">
        <f t="shared" si="6"/>
        <v>0</v>
      </c>
      <c r="I39" s="18">
        <f t="shared" si="7"/>
        <v>8.6064034499999997E-2</v>
      </c>
      <c r="J39" s="18">
        <f t="shared" si="8"/>
        <v>0</v>
      </c>
      <c r="K39" s="21">
        <f t="shared" si="14"/>
        <v>0</v>
      </c>
      <c r="L39" s="21">
        <f t="shared" si="14"/>
        <v>0.253393172510741</v>
      </c>
      <c r="M39" s="21">
        <f t="shared" si="14"/>
        <v>0</v>
      </c>
      <c r="N39" s="21">
        <f t="shared" si="2"/>
        <v>0</v>
      </c>
      <c r="O39" s="21">
        <f t="shared" si="3"/>
        <v>0</v>
      </c>
      <c r="P39" s="21">
        <f t="shared" si="4"/>
        <v>0</v>
      </c>
      <c r="Q39" s="19">
        <f t="shared" si="9"/>
        <v>0</v>
      </c>
      <c r="R39" s="19">
        <f t="shared" si="9"/>
        <v>0.253393172510741</v>
      </c>
      <c r="S39" s="19">
        <f t="shared" si="9"/>
        <v>0</v>
      </c>
      <c r="T39" s="19">
        <f t="shared" si="10"/>
        <v>0</v>
      </c>
      <c r="U39" s="19">
        <f t="shared" si="11"/>
        <v>0</v>
      </c>
      <c r="V39" s="19">
        <f t="shared" si="12"/>
        <v>0</v>
      </c>
      <c r="AC39" s="69"/>
      <c r="AD39" s="69"/>
      <c r="AE39" s="69"/>
      <c r="AF39" s="69"/>
      <c r="AG39" s="69"/>
      <c r="AH39" s="69"/>
    </row>
    <row r="40" spans="1:34" x14ac:dyDescent="0.25">
      <c r="A40" s="26">
        <f>Wellpath!E40</f>
        <v>1080</v>
      </c>
      <c r="B40" s="68">
        <v>0</v>
      </c>
      <c r="C40" s="22">
        <v>0</v>
      </c>
      <c r="D40" s="22">
        <v>0</v>
      </c>
      <c r="E40" s="20">
        <f>Model!$W$38*(Wellpath!$K40-Wellpath!$K39)*MAX(ABS(SIN(Wellpath!$L40)*(IF(Wellpath!L39&lt;0.000001,0,SIN(ABS(MOD((Wellpath!$M40-Wellpath!M39+PI()),2*PI())-PI()))))),Model!$B$24*(Wellpath!$K40-Wellpath!$K39))*-SIN(Wellpath!$M40)</f>
        <v>0</v>
      </c>
      <c r="F40" s="20">
        <f>Model!$W$38*(Wellpath!$K40-Wellpath!$K39)*MAX(ABS(SIN(Wellpath!$L40)*(IF(Wellpath!L39&lt;0.000001,0,SIN(ABS(MOD((Wellpath!$M40-Wellpath!M39+PI()),2*PI())-PI()))))),Model!$B$24*(Wellpath!$K40-Wellpath!$K39))*COS(Wellpath!$M40)</f>
        <v>8.6064034499999997E-2</v>
      </c>
      <c r="G40" s="20">
        <v>0</v>
      </c>
      <c r="H40" s="18">
        <f t="shared" si="6"/>
        <v>0</v>
      </c>
      <c r="I40" s="18">
        <f t="shared" si="7"/>
        <v>8.6064034499999997E-2</v>
      </c>
      <c r="J40" s="18">
        <f t="shared" si="8"/>
        <v>0</v>
      </c>
      <c r="K40" s="21">
        <f t="shared" si="14"/>
        <v>0</v>
      </c>
      <c r="L40" s="21">
        <f t="shared" si="14"/>
        <v>0.26080019054515818</v>
      </c>
      <c r="M40" s="21">
        <f t="shared" si="14"/>
        <v>0</v>
      </c>
      <c r="N40" s="21">
        <f t="shared" si="2"/>
        <v>0</v>
      </c>
      <c r="O40" s="21">
        <f t="shared" si="3"/>
        <v>0</v>
      </c>
      <c r="P40" s="21">
        <f t="shared" si="4"/>
        <v>0</v>
      </c>
      <c r="Q40" s="19">
        <f t="shared" si="9"/>
        <v>0</v>
      </c>
      <c r="R40" s="19">
        <f t="shared" si="9"/>
        <v>0.26080019054515818</v>
      </c>
      <c r="S40" s="19">
        <f t="shared" si="9"/>
        <v>0</v>
      </c>
      <c r="T40" s="19">
        <f t="shared" si="10"/>
        <v>0</v>
      </c>
      <c r="U40" s="19">
        <f t="shared" si="11"/>
        <v>0</v>
      </c>
      <c r="V40" s="19">
        <f t="shared" si="12"/>
        <v>0</v>
      </c>
      <c r="AC40" s="69"/>
      <c r="AD40" s="69"/>
      <c r="AE40" s="69"/>
      <c r="AF40" s="69"/>
      <c r="AG40" s="69"/>
      <c r="AH40" s="69"/>
    </row>
    <row r="41" spans="1:34" x14ac:dyDescent="0.25">
      <c r="A41" s="26">
        <f>Wellpath!E41</f>
        <v>1100</v>
      </c>
      <c r="B41" s="68">
        <v>0</v>
      </c>
      <c r="C41" s="22">
        <v>0</v>
      </c>
      <c r="D41" s="22">
        <v>0</v>
      </c>
      <c r="E41" s="20">
        <f>Model!$W$38*(Wellpath!$K41-Wellpath!$K40)*MAX(ABS(SIN(Wellpath!$L41)*(IF(Wellpath!L40&lt;0.000001,0,SIN(ABS(MOD((Wellpath!$M41-Wellpath!M40+PI()),2*PI())-PI()))))),Model!$B$24*(Wellpath!$K41-Wellpath!$K40))*-SIN(Wellpath!$M41)</f>
        <v>0</v>
      </c>
      <c r="F41" s="20">
        <f>Model!$W$38*(Wellpath!$K41-Wellpath!$K40)*MAX(ABS(SIN(Wellpath!$L41)*(IF(Wellpath!L40&lt;0.000001,0,SIN(ABS(MOD((Wellpath!$M41-Wellpath!M40+PI()),2*PI())-PI()))))),Model!$B$24*(Wellpath!$K41-Wellpath!$K40))*COS(Wellpath!$M41)</f>
        <v>3.8250682000000001E-2</v>
      </c>
      <c r="G41" s="20">
        <v>0</v>
      </c>
      <c r="H41" s="18">
        <f t="shared" si="6"/>
        <v>0</v>
      </c>
      <c r="I41" s="18">
        <f t="shared" si="7"/>
        <v>3.8250682000000001E-2</v>
      </c>
      <c r="J41" s="18">
        <f t="shared" si="8"/>
        <v>0</v>
      </c>
      <c r="K41" s="21">
        <f t="shared" si="14"/>
        <v>0</v>
      </c>
      <c r="L41" s="21">
        <f t="shared" si="14"/>
        <v>0.26226330521862329</v>
      </c>
      <c r="M41" s="21">
        <f t="shared" si="14"/>
        <v>0</v>
      </c>
      <c r="N41" s="21">
        <f t="shared" si="2"/>
        <v>0</v>
      </c>
      <c r="O41" s="21">
        <f t="shared" si="3"/>
        <v>0</v>
      </c>
      <c r="P41" s="21">
        <f t="shared" si="4"/>
        <v>0</v>
      </c>
      <c r="Q41" s="19">
        <f t="shared" si="9"/>
        <v>0</v>
      </c>
      <c r="R41" s="19">
        <f t="shared" si="9"/>
        <v>0.26226330521862329</v>
      </c>
      <c r="S41" s="19">
        <f t="shared" si="9"/>
        <v>0</v>
      </c>
      <c r="T41" s="19">
        <f t="shared" si="10"/>
        <v>0</v>
      </c>
      <c r="U41" s="19">
        <f t="shared" si="11"/>
        <v>0</v>
      </c>
      <c r="V41" s="19">
        <f t="shared" si="12"/>
        <v>0</v>
      </c>
      <c r="AC41" s="69"/>
      <c r="AD41" s="69"/>
      <c r="AE41" s="69"/>
      <c r="AF41" s="69"/>
      <c r="AG41" s="69"/>
      <c r="AH41" s="69"/>
    </row>
    <row r="42" spans="1:34" x14ac:dyDescent="0.25">
      <c r="A42" s="26">
        <f>Wellpath!E42</f>
        <v>1110</v>
      </c>
      <c r="B42" s="68">
        <v>0</v>
      </c>
      <c r="C42" s="22">
        <v>0</v>
      </c>
      <c r="D42" s="22">
        <v>0</v>
      </c>
      <c r="E42" s="20">
        <f>Model!$W$38*(Wellpath!$K42-Wellpath!$K41)*MAX(ABS(SIN(Wellpath!$L42)*(IF(Wellpath!L41&lt;0.000001,0,SIN(ABS(MOD((Wellpath!$M42-Wellpath!M41+PI()),2*PI())-PI()))))),Model!$B$24*(Wellpath!$K42-Wellpath!$K41))*-SIN(Wellpath!$M42)</f>
        <v>0</v>
      </c>
      <c r="F42" s="20">
        <f>Model!$W$38*(Wellpath!$K42-Wellpath!$K41)*MAX(ABS(SIN(Wellpath!$L42)*(IF(Wellpath!L41&lt;0.000001,0,SIN(ABS(MOD((Wellpath!$M42-Wellpath!M41+PI()),2*PI())-PI()))))),Model!$B$24*(Wellpath!$K42-Wellpath!$K41))*COS(Wellpath!$M42)</f>
        <v>9.5626705000000003E-3</v>
      </c>
      <c r="G42" s="20">
        <v>0</v>
      </c>
      <c r="H42" s="18">
        <f t="shared" si="6"/>
        <v>0</v>
      </c>
      <c r="I42" s="18">
        <f t="shared" si="7"/>
        <v>9.5626705000000003E-3</v>
      </c>
      <c r="J42" s="18">
        <f t="shared" si="8"/>
        <v>0</v>
      </c>
      <c r="K42" s="21">
        <f t="shared" si="14"/>
        <v>0</v>
      </c>
      <c r="L42" s="21">
        <f t="shared" si="14"/>
        <v>0.26235474988571483</v>
      </c>
      <c r="M42" s="21">
        <f t="shared" si="14"/>
        <v>0</v>
      </c>
      <c r="N42" s="21">
        <f t="shared" si="2"/>
        <v>0</v>
      </c>
      <c r="O42" s="21">
        <f t="shared" si="3"/>
        <v>0</v>
      </c>
      <c r="P42" s="21">
        <f t="shared" si="4"/>
        <v>0</v>
      </c>
      <c r="Q42" s="19">
        <f t="shared" si="9"/>
        <v>0</v>
      </c>
      <c r="R42" s="19">
        <f t="shared" si="9"/>
        <v>0.26235474988571483</v>
      </c>
      <c r="S42" s="19">
        <f t="shared" si="9"/>
        <v>0</v>
      </c>
      <c r="T42" s="19">
        <f t="shared" si="10"/>
        <v>0</v>
      </c>
      <c r="U42" s="19">
        <f t="shared" si="11"/>
        <v>0</v>
      </c>
      <c r="V42" s="19">
        <f t="shared" si="12"/>
        <v>0</v>
      </c>
      <c r="AC42" s="69"/>
      <c r="AD42" s="69"/>
      <c r="AE42" s="69"/>
      <c r="AF42" s="69"/>
      <c r="AG42" s="69"/>
      <c r="AH42" s="69"/>
    </row>
    <row r="43" spans="1:34" x14ac:dyDescent="0.25">
      <c r="A43" s="26">
        <f>Wellpath!E43</f>
        <v>1140</v>
      </c>
      <c r="B43" s="68">
        <v>0</v>
      </c>
      <c r="C43" s="22">
        <v>0</v>
      </c>
      <c r="D43" s="22">
        <v>0</v>
      </c>
      <c r="E43" s="20">
        <f>Model!$W$38*(Wellpath!$K43-Wellpath!$K42)*MAX(ABS(SIN(Wellpath!$L43)*(IF(Wellpath!L42&lt;0.000001,0,SIN(ABS(MOD((Wellpath!$M43-Wellpath!M42+PI()),2*PI())-PI()))))),Model!$B$24*(Wellpath!$K43-Wellpath!$K42))*-SIN(Wellpath!$M43)</f>
        <v>0</v>
      </c>
      <c r="F43" s="20">
        <f>Model!$W$38*(Wellpath!$K43-Wellpath!$K42)*MAX(ABS(SIN(Wellpath!$L43)*(IF(Wellpath!L42&lt;0.000001,0,SIN(ABS(MOD((Wellpath!$M43-Wellpath!M42+PI()),2*PI())-PI()))))),Model!$B$24*(Wellpath!$K43-Wellpath!$K42))*COS(Wellpath!$M43)</f>
        <v>8.6064034499999997E-2</v>
      </c>
      <c r="G43" s="20">
        <v>0</v>
      </c>
      <c r="H43" s="18">
        <f t="shared" si="6"/>
        <v>0</v>
      </c>
      <c r="I43" s="18">
        <f t="shared" si="7"/>
        <v>8.6064034499999997E-2</v>
      </c>
      <c r="J43" s="18">
        <f t="shared" si="8"/>
        <v>0</v>
      </c>
      <c r="K43" s="21">
        <f t="shared" si="14"/>
        <v>0</v>
      </c>
      <c r="L43" s="21">
        <f t="shared" si="14"/>
        <v>0.26976176792013201</v>
      </c>
      <c r="M43" s="21">
        <f t="shared" si="14"/>
        <v>0</v>
      </c>
      <c r="N43" s="21">
        <f t="shared" si="2"/>
        <v>0</v>
      </c>
      <c r="O43" s="21">
        <f t="shared" si="3"/>
        <v>0</v>
      </c>
      <c r="P43" s="21">
        <f t="shared" si="4"/>
        <v>0</v>
      </c>
      <c r="Q43" s="19">
        <f t="shared" si="9"/>
        <v>0</v>
      </c>
      <c r="R43" s="19">
        <f t="shared" si="9"/>
        <v>0.26976176792013201</v>
      </c>
      <c r="S43" s="19">
        <f t="shared" si="9"/>
        <v>0</v>
      </c>
      <c r="T43" s="19">
        <f t="shared" si="10"/>
        <v>0</v>
      </c>
      <c r="U43" s="19">
        <f t="shared" si="11"/>
        <v>0</v>
      </c>
      <c r="V43" s="19">
        <f t="shared" si="12"/>
        <v>0</v>
      </c>
      <c r="AC43" s="69"/>
      <c r="AD43" s="69"/>
      <c r="AE43" s="69"/>
      <c r="AF43" s="69"/>
      <c r="AG43" s="69"/>
      <c r="AH43" s="69"/>
    </row>
    <row r="44" spans="1:34" s="36" customFormat="1" x14ac:dyDescent="0.25">
      <c r="A44" s="26">
        <f>Wellpath!E44</f>
        <v>1170</v>
      </c>
      <c r="B44" s="68">
        <v>0</v>
      </c>
      <c r="C44" s="22">
        <v>0</v>
      </c>
      <c r="D44" s="22">
        <v>0</v>
      </c>
      <c r="E44" s="20">
        <f>Model!$W$38*(Wellpath!$K44-Wellpath!$K43)*MAX(ABS(SIN(Wellpath!$L44)*(IF(Wellpath!L43&lt;0.000001,0,SIN(ABS(MOD((Wellpath!$M44-Wellpath!M43+PI()),2*PI())-PI()))))),Model!$B$24*(Wellpath!$K44-Wellpath!$K43))*-SIN(Wellpath!$M44)</f>
        <v>0</v>
      </c>
      <c r="F44" s="20">
        <f>Model!$W$38*(Wellpath!$K44-Wellpath!$K43)*MAX(ABS(SIN(Wellpath!$L44)*(IF(Wellpath!L43&lt;0.000001,0,SIN(ABS(MOD((Wellpath!$M44-Wellpath!M43+PI()),2*PI())-PI()))))),Model!$B$24*(Wellpath!$K44-Wellpath!$K43))*COS(Wellpath!$M44)</f>
        <v>8.6064034499999997E-2</v>
      </c>
      <c r="G44" s="20">
        <v>0</v>
      </c>
      <c r="H44" s="18">
        <f t="shared" si="6"/>
        <v>0</v>
      </c>
      <c r="I44" s="18">
        <f t="shared" si="7"/>
        <v>8.6064034499999997E-2</v>
      </c>
      <c r="J44" s="18">
        <f t="shared" si="8"/>
        <v>0</v>
      </c>
      <c r="K44" s="21">
        <f t="shared" si="14"/>
        <v>0</v>
      </c>
      <c r="L44" s="21">
        <f t="shared" si="14"/>
        <v>0.27716878595454919</v>
      </c>
      <c r="M44" s="21">
        <f t="shared" si="14"/>
        <v>0</v>
      </c>
      <c r="N44" s="21">
        <f t="shared" si="2"/>
        <v>0</v>
      </c>
      <c r="O44" s="21">
        <f t="shared" si="3"/>
        <v>0</v>
      </c>
      <c r="P44" s="21">
        <f t="shared" si="4"/>
        <v>0</v>
      </c>
      <c r="Q44" s="19">
        <f t="shared" si="9"/>
        <v>0</v>
      </c>
      <c r="R44" s="19">
        <f t="shared" si="9"/>
        <v>0.27716878595454919</v>
      </c>
      <c r="S44" s="19">
        <f t="shared" si="9"/>
        <v>0</v>
      </c>
      <c r="T44" s="19">
        <f t="shared" si="10"/>
        <v>0</v>
      </c>
      <c r="U44" s="19">
        <f t="shared" si="11"/>
        <v>0</v>
      </c>
      <c r="V44" s="19">
        <f t="shared" si="12"/>
        <v>0</v>
      </c>
      <c r="W44" s="123"/>
      <c r="X44" s="123"/>
      <c r="Y44" s="123"/>
      <c r="Z44" s="123"/>
      <c r="AA44" s="123"/>
      <c r="AB44" s="123"/>
      <c r="AC44" s="69"/>
      <c r="AD44" s="69"/>
      <c r="AE44" s="69"/>
      <c r="AF44" s="69"/>
      <c r="AG44" s="69"/>
      <c r="AH44" s="69"/>
    </row>
    <row r="45" spans="1:34" x14ac:dyDescent="0.25">
      <c r="A45" s="26">
        <f>Wellpath!E45</f>
        <v>1200</v>
      </c>
      <c r="B45" s="68">
        <v>0</v>
      </c>
      <c r="C45" s="22">
        <v>0</v>
      </c>
      <c r="D45" s="22">
        <v>0</v>
      </c>
      <c r="E45" s="20">
        <f>Model!$W$38*(Wellpath!$K45-Wellpath!$K44)*MAX(ABS(SIN(Wellpath!$L45)*(IF(Wellpath!L44&lt;0.000001,0,SIN(ABS(MOD((Wellpath!$M45-Wellpath!M44+PI()),2*PI())-PI()))))),Model!$B$24*(Wellpath!$K45-Wellpath!$K44))*-SIN(Wellpath!$M45)</f>
        <v>0</v>
      </c>
      <c r="F45" s="20">
        <f>Model!$W$38*(Wellpath!$K45-Wellpath!$K44)*MAX(ABS(SIN(Wellpath!$L45)*(IF(Wellpath!L44&lt;0.000001,0,SIN(ABS(MOD((Wellpath!$M45-Wellpath!M44+PI()),2*PI())-PI()))))),Model!$B$24*(Wellpath!$K45-Wellpath!$K44))*COS(Wellpath!$M45)</f>
        <v>8.6064034499999997E-2</v>
      </c>
      <c r="G45" s="20">
        <v>0</v>
      </c>
      <c r="H45" s="18">
        <f t="shared" si="6"/>
        <v>0</v>
      </c>
      <c r="I45" s="18">
        <f t="shared" si="7"/>
        <v>8.6064034499999997E-2</v>
      </c>
      <c r="J45" s="18">
        <f t="shared" si="8"/>
        <v>0</v>
      </c>
      <c r="K45" s="21">
        <f t="shared" si="14"/>
        <v>0</v>
      </c>
      <c r="L45" s="21">
        <f t="shared" si="14"/>
        <v>0.28457580398896637</v>
      </c>
      <c r="M45" s="21">
        <f t="shared" si="14"/>
        <v>0</v>
      </c>
      <c r="N45" s="21">
        <f t="shared" si="2"/>
        <v>0</v>
      </c>
      <c r="O45" s="21">
        <f t="shared" si="3"/>
        <v>0</v>
      </c>
      <c r="P45" s="21">
        <f t="shared" si="4"/>
        <v>0</v>
      </c>
      <c r="Q45" s="19">
        <f t="shared" si="9"/>
        <v>0</v>
      </c>
      <c r="R45" s="19">
        <f t="shared" si="9"/>
        <v>0.28457580398896637</v>
      </c>
      <c r="S45" s="19">
        <f t="shared" si="9"/>
        <v>0</v>
      </c>
      <c r="T45" s="19">
        <f t="shared" si="10"/>
        <v>0</v>
      </c>
      <c r="U45" s="19">
        <f t="shared" si="11"/>
        <v>0</v>
      </c>
      <c r="V45" s="19">
        <f t="shared" si="12"/>
        <v>0</v>
      </c>
      <c r="AC45" s="69"/>
      <c r="AD45" s="69"/>
      <c r="AE45" s="69"/>
      <c r="AF45" s="69"/>
      <c r="AG45" s="69"/>
      <c r="AH45" s="69"/>
    </row>
    <row r="46" spans="1:34" x14ac:dyDescent="0.25">
      <c r="A46" s="26">
        <f>Wellpath!E46</f>
        <v>1230</v>
      </c>
      <c r="B46" s="68">
        <v>0</v>
      </c>
      <c r="C46" s="22">
        <v>0</v>
      </c>
      <c r="D46" s="22">
        <v>0</v>
      </c>
      <c r="E46" s="20">
        <f>Model!$W$38*(Wellpath!$K46-Wellpath!$K45)*MAX(ABS(SIN(Wellpath!$L46)*(IF(Wellpath!L45&lt;0.000001,0,SIN(ABS(MOD((Wellpath!$M46-Wellpath!M45+PI()),2*PI())-PI()))))),Model!$B$24*(Wellpath!$K46-Wellpath!$K45))*-SIN(Wellpath!$M46)</f>
        <v>0</v>
      </c>
      <c r="F46" s="20">
        <f>Model!$W$38*(Wellpath!$K46-Wellpath!$K45)*MAX(ABS(SIN(Wellpath!$L46)*(IF(Wellpath!L45&lt;0.000001,0,SIN(ABS(MOD((Wellpath!$M46-Wellpath!M45+PI()),2*PI())-PI()))))),Model!$B$24*(Wellpath!$K46-Wellpath!$K45))*COS(Wellpath!$M46)</f>
        <v>8.6064034499999997E-2</v>
      </c>
      <c r="G46" s="20">
        <v>0</v>
      </c>
      <c r="H46" s="18">
        <f t="shared" si="6"/>
        <v>0</v>
      </c>
      <c r="I46" s="18">
        <f t="shared" si="7"/>
        <v>8.6064034499999997E-2</v>
      </c>
      <c r="J46" s="18">
        <f t="shared" si="8"/>
        <v>0</v>
      </c>
      <c r="K46" s="21">
        <f t="shared" si="14"/>
        <v>0</v>
      </c>
      <c r="L46" s="21">
        <f t="shared" si="14"/>
        <v>0.29198282202338355</v>
      </c>
      <c r="M46" s="21">
        <f t="shared" si="14"/>
        <v>0</v>
      </c>
      <c r="N46" s="21">
        <f t="shared" si="2"/>
        <v>0</v>
      </c>
      <c r="O46" s="21">
        <f t="shared" si="3"/>
        <v>0</v>
      </c>
      <c r="P46" s="21">
        <f t="shared" si="4"/>
        <v>0</v>
      </c>
      <c r="Q46" s="19">
        <f t="shared" si="9"/>
        <v>0</v>
      </c>
      <c r="R46" s="19">
        <f t="shared" si="9"/>
        <v>0.29198282202338355</v>
      </c>
      <c r="S46" s="19">
        <f t="shared" si="9"/>
        <v>0</v>
      </c>
      <c r="T46" s="19">
        <f t="shared" si="10"/>
        <v>0</v>
      </c>
      <c r="U46" s="19">
        <f t="shared" si="11"/>
        <v>0</v>
      </c>
      <c r="V46" s="19">
        <f t="shared" si="12"/>
        <v>0</v>
      </c>
      <c r="AC46" s="69"/>
      <c r="AD46" s="69"/>
      <c r="AE46" s="69"/>
      <c r="AF46" s="69"/>
      <c r="AG46" s="69"/>
      <c r="AH46" s="69"/>
    </row>
    <row r="47" spans="1:34" x14ac:dyDescent="0.25">
      <c r="A47" s="26">
        <f>Wellpath!E47</f>
        <v>1260</v>
      </c>
      <c r="B47" s="68">
        <v>0</v>
      </c>
      <c r="C47" s="22">
        <v>0</v>
      </c>
      <c r="D47" s="22">
        <v>0</v>
      </c>
      <c r="E47" s="20">
        <f>Model!$W$38*(Wellpath!$K47-Wellpath!$K46)*MAX(ABS(SIN(Wellpath!$L47)*(IF(Wellpath!L46&lt;0.000001,0,SIN(ABS(MOD((Wellpath!$M47-Wellpath!M46+PI()),2*PI())-PI()))))),Model!$B$24*(Wellpath!$K47-Wellpath!$K46))*-SIN(Wellpath!$M47)</f>
        <v>0</v>
      </c>
      <c r="F47" s="20">
        <f>Model!$W$38*(Wellpath!$K47-Wellpath!$K46)*MAX(ABS(SIN(Wellpath!$L47)*(IF(Wellpath!L46&lt;0.000001,0,SIN(ABS(MOD((Wellpath!$M47-Wellpath!M46+PI()),2*PI())-PI()))))),Model!$B$24*(Wellpath!$K47-Wellpath!$K46))*COS(Wellpath!$M47)</f>
        <v>8.6064034499999997E-2</v>
      </c>
      <c r="G47" s="20">
        <v>0</v>
      </c>
      <c r="H47" s="18">
        <f t="shared" si="6"/>
        <v>0</v>
      </c>
      <c r="I47" s="18">
        <f t="shared" si="7"/>
        <v>8.6064034499999997E-2</v>
      </c>
      <c r="J47" s="18">
        <f t="shared" si="8"/>
        <v>0</v>
      </c>
      <c r="K47" s="21">
        <f t="shared" si="14"/>
        <v>0</v>
      </c>
      <c r="L47" s="21">
        <f t="shared" si="14"/>
        <v>0.29938984005780073</v>
      </c>
      <c r="M47" s="21">
        <f t="shared" si="14"/>
        <v>0</v>
      </c>
      <c r="N47" s="21">
        <f t="shared" si="2"/>
        <v>0</v>
      </c>
      <c r="O47" s="21">
        <f t="shared" si="3"/>
        <v>0</v>
      </c>
      <c r="P47" s="21">
        <f t="shared" si="4"/>
        <v>0</v>
      </c>
      <c r="Q47" s="19">
        <f t="shared" si="9"/>
        <v>0</v>
      </c>
      <c r="R47" s="19">
        <f t="shared" si="9"/>
        <v>0.29938984005780073</v>
      </c>
      <c r="S47" s="19">
        <f t="shared" si="9"/>
        <v>0</v>
      </c>
      <c r="T47" s="19">
        <f t="shared" si="10"/>
        <v>0</v>
      </c>
      <c r="U47" s="19">
        <f t="shared" si="11"/>
        <v>0</v>
      </c>
      <c r="V47" s="19">
        <f t="shared" si="12"/>
        <v>0</v>
      </c>
      <c r="AC47" s="69"/>
      <c r="AD47" s="69"/>
      <c r="AE47" s="69"/>
      <c r="AF47" s="69"/>
      <c r="AG47" s="69"/>
      <c r="AH47" s="69"/>
    </row>
    <row r="48" spans="1:34" x14ac:dyDescent="0.25">
      <c r="A48" s="26">
        <f>Wellpath!E48</f>
        <v>1290</v>
      </c>
      <c r="B48" s="68">
        <v>0</v>
      </c>
      <c r="C48" s="22">
        <v>0</v>
      </c>
      <c r="D48" s="22">
        <v>0</v>
      </c>
      <c r="E48" s="20">
        <f>Model!$W$38*(Wellpath!$K48-Wellpath!$K47)*MAX(ABS(SIN(Wellpath!$L48)*(IF(Wellpath!L47&lt;0.000001,0,SIN(ABS(MOD((Wellpath!$M48-Wellpath!M47+PI()),2*PI())-PI()))))),Model!$B$24*(Wellpath!$K48-Wellpath!$K47))*-SIN(Wellpath!$M48)</f>
        <v>0</v>
      </c>
      <c r="F48" s="20">
        <f>Model!$W$38*(Wellpath!$K48-Wellpath!$K47)*MAX(ABS(SIN(Wellpath!$L48)*(IF(Wellpath!L47&lt;0.000001,0,SIN(ABS(MOD((Wellpath!$M48-Wellpath!M47+PI()),2*PI())-PI()))))),Model!$B$24*(Wellpath!$K48-Wellpath!$K47))*COS(Wellpath!$M48)</f>
        <v>8.6064034499999997E-2</v>
      </c>
      <c r="G48" s="20">
        <v>0</v>
      </c>
      <c r="H48" s="18">
        <f t="shared" si="6"/>
        <v>0</v>
      </c>
      <c r="I48" s="18">
        <f t="shared" si="7"/>
        <v>8.6064034499999997E-2</v>
      </c>
      <c r="J48" s="18">
        <f t="shared" si="8"/>
        <v>0</v>
      </c>
      <c r="K48" s="21">
        <f t="shared" si="14"/>
        <v>0</v>
      </c>
      <c r="L48" s="21">
        <f t="shared" si="14"/>
        <v>0.30679685809221791</v>
      </c>
      <c r="M48" s="21">
        <f t="shared" si="14"/>
        <v>0</v>
      </c>
      <c r="N48" s="21">
        <f t="shared" si="2"/>
        <v>0</v>
      </c>
      <c r="O48" s="21">
        <f t="shared" si="3"/>
        <v>0</v>
      </c>
      <c r="P48" s="21">
        <f t="shared" si="4"/>
        <v>0</v>
      </c>
      <c r="Q48" s="19">
        <f t="shared" si="9"/>
        <v>0</v>
      </c>
      <c r="R48" s="19">
        <f t="shared" si="9"/>
        <v>0.30679685809221791</v>
      </c>
      <c r="S48" s="19">
        <f t="shared" si="9"/>
        <v>0</v>
      </c>
      <c r="T48" s="19">
        <f t="shared" si="10"/>
        <v>0</v>
      </c>
      <c r="U48" s="19">
        <f t="shared" si="11"/>
        <v>0</v>
      </c>
      <c r="V48" s="19">
        <f t="shared" si="12"/>
        <v>0</v>
      </c>
      <c r="AC48" s="69"/>
      <c r="AD48" s="69"/>
      <c r="AE48" s="69"/>
      <c r="AF48" s="69"/>
      <c r="AG48" s="69"/>
      <c r="AH48" s="69"/>
    </row>
    <row r="49" spans="1:34" x14ac:dyDescent="0.25">
      <c r="A49" s="26">
        <f>Wellpath!E49</f>
        <v>1320</v>
      </c>
      <c r="B49" s="68">
        <v>0</v>
      </c>
      <c r="C49" s="22">
        <v>0</v>
      </c>
      <c r="D49" s="22">
        <v>0</v>
      </c>
      <c r="E49" s="20">
        <f>Model!$W$38*(Wellpath!$K49-Wellpath!$K48)*MAX(ABS(SIN(Wellpath!$L49)*(IF(Wellpath!L48&lt;0.000001,0,SIN(ABS(MOD((Wellpath!$M49-Wellpath!M48+PI()),2*PI())-PI()))))),Model!$B$24*(Wellpath!$K49-Wellpath!$K48))*-SIN(Wellpath!$M49)</f>
        <v>0</v>
      </c>
      <c r="F49" s="20">
        <f>Model!$W$38*(Wellpath!$K49-Wellpath!$K48)*MAX(ABS(SIN(Wellpath!$L49)*(IF(Wellpath!L48&lt;0.000001,0,SIN(ABS(MOD((Wellpath!$M49-Wellpath!M48+PI()),2*PI())-PI()))))),Model!$B$24*(Wellpath!$K49-Wellpath!$K48))*COS(Wellpath!$M49)</f>
        <v>8.6064034499999997E-2</v>
      </c>
      <c r="G49" s="20">
        <v>0</v>
      </c>
      <c r="H49" s="18">
        <f t="shared" si="6"/>
        <v>0</v>
      </c>
      <c r="I49" s="18">
        <f t="shared" si="7"/>
        <v>8.6064034499999997E-2</v>
      </c>
      <c r="J49" s="18">
        <f t="shared" si="8"/>
        <v>0</v>
      </c>
      <c r="K49" s="21">
        <f t="shared" si="14"/>
        <v>0</v>
      </c>
      <c r="L49" s="21">
        <f t="shared" si="14"/>
        <v>0.31420387612663508</v>
      </c>
      <c r="M49" s="21">
        <f t="shared" si="14"/>
        <v>0</v>
      </c>
      <c r="N49" s="21">
        <f t="shared" si="2"/>
        <v>0</v>
      </c>
      <c r="O49" s="21">
        <f t="shared" si="3"/>
        <v>0</v>
      </c>
      <c r="P49" s="21">
        <f t="shared" si="4"/>
        <v>0</v>
      </c>
      <c r="Q49" s="19">
        <f t="shared" si="9"/>
        <v>0</v>
      </c>
      <c r="R49" s="19">
        <f t="shared" si="9"/>
        <v>0.31420387612663508</v>
      </c>
      <c r="S49" s="19">
        <f t="shared" si="9"/>
        <v>0</v>
      </c>
      <c r="T49" s="19">
        <f t="shared" si="10"/>
        <v>0</v>
      </c>
      <c r="U49" s="19">
        <f t="shared" si="11"/>
        <v>0</v>
      </c>
      <c r="V49" s="19">
        <f t="shared" si="12"/>
        <v>0</v>
      </c>
      <c r="AC49" s="69"/>
      <c r="AD49" s="69"/>
      <c r="AE49" s="69"/>
      <c r="AF49" s="69"/>
      <c r="AG49" s="69"/>
      <c r="AH49" s="69"/>
    </row>
    <row r="50" spans="1:34" x14ac:dyDescent="0.25">
      <c r="A50" s="26">
        <f>Wellpath!E50</f>
        <v>1350</v>
      </c>
      <c r="B50" s="68">
        <v>0</v>
      </c>
      <c r="C50" s="22">
        <v>0</v>
      </c>
      <c r="D50" s="22">
        <v>0</v>
      </c>
      <c r="E50" s="20">
        <f>Model!$W$38*(Wellpath!$K50-Wellpath!$K49)*MAX(ABS(SIN(Wellpath!$L50)*(IF(Wellpath!L49&lt;0.000001,0,SIN(ABS(MOD((Wellpath!$M50-Wellpath!M49+PI()),2*PI())-PI()))))),Model!$B$24*(Wellpath!$K50-Wellpath!$K49))*-SIN(Wellpath!$M50)</f>
        <v>0</v>
      </c>
      <c r="F50" s="20">
        <f>Model!$W$38*(Wellpath!$K50-Wellpath!$K49)*MAX(ABS(SIN(Wellpath!$L50)*(IF(Wellpath!L49&lt;0.000001,0,SIN(ABS(MOD((Wellpath!$M50-Wellpath!M49+PI()),2*PI())-PI()))))),Model!$B$24*(Wellpath!$K50-Wellpath!$K49))*COS(Wellpath!$M50)</f>
        <v>8.6064034499999997E-2</v>
      </c>
      <c r="G50" s="20">
        <v>0</v>
      </c>
      <c r="H50" s="18">
        <f t="shared" si="6"/>
        <v>0</v>
      </c>
      <c r="I50" s="18">
        <f t="shared" si="7"/>
        <v>8.6064034499999997E-2</v>
      </c>
      <c r="J50" s="18">
        <f t="shared" si="8"/>
        <v>0</v>
      </c>
      <c r="K50" s="21">
        <f t="shared" si="14"/>
        <v>0</v>
      </c>
      <c r="L50" s="21">
        <f t="shared" si="14"/>
        <v>0.32161089416105226</v>
      </c>
      <c r="M50" s="21">
        <f t="shared" si="14"/>
        <v>0</v>
      </c>
      <c r="N50" s="21">
        <f t="shared" si="2"/>
        <v>0</v>
      </c>
      <c r="O50" s="21">
        <f t="shared" si="3"/>
        <v>0</v>
      </c>
      <c r="P50" s="21">
        <f t="shared" si="4"/>
        <v>0</v>
      </c>
      <c r="Q50" s="19">
        <f t="shared" si="9"/>
        <v>0</v>
      </c>
      <c r="R50" s="19">
        <f t="shared" si="9"/>
        <v>0.32161089416105226</v>
      </c>
      <c r="S50" s="19">
        <f t="shared" si="9"/>
        <v>0</v>
      </c>
      <c r="T50" s="19">
        <f t="shared" si="10"/>
        <v>0</v>
      </c>
      <c r="U50" s="19">
        <f t="shared" si="11"/>
        <v>0</v>
      </c>
      <c r="V50" s="19">
        <f t="shared" si="12"/>
        <v>0</v>
      </c>
      <c r="AC50" s="69"/>
      <c r="AD50" s="69"/>
      <c r="AE50" s="69"/>
      <c r="AF50" s="69"/>
      <c r="AG50" s="69"/>
      <c r="AH50" s="69"/>
    </row>
    <row r="51" spans="1:34" x14ac:dyDescent="0.25">
      <c r="A51" s="26">
        <f>Wellpath!E51</f>
        <v>1380</v>
      </c>
      <c r="B51" s="68">
        <v>0</v>
      </c>
      <c r="C51" s="22">
        <v>0</v>
      </c>
      <c r="D51" s="22">
        <v>0</v>
      </c>
      <c r="E51" s="20">
        <f>Model!$W$38*(Wellpath!$K51-Wellpath!$K50)*MAX(ABS(SIN(Wellpath!$L51)*(IF(Wellpath!L50&lt;0.000001,0,SIN(ABS(MOD((Wellpath!$M51-Wellpath!M50+PI()),2*PI())-PI()))))),Model!$B$24*(Wellpath!$K51-Wellpath!$K50))*-SIN(Wellpath!$M51)</f>
        <v>0</v>
      </c>
      <c r="F51" s="20">
        <f>Model!$W$38*(Wellpath!$K51-Wellpath!$K50)*MAX(ABS(SIN(Wellpath!$L51)*(IF(Wellpath!L50&lt;0.000001,0,SIN(ABS(MOD((Wellpath!$M51-Wellpath!M50+PI()),2*PI())-PI()))))),Model!$B$24*(Wellpath!$K51-Wellpath!$K50))*COS(Wellpath!$M51)</f>
        <v>8.6064034499999997E-2</v>
      </c>
      <c r="G51" s="20">
        <v>0</v>
      </c>
      <c r="H51" s="18">
        <f t="shared" si="6"/>
        <v>0</v>
      </c>
      <c r="I51" s="18">
        <f t="shared" si="7"/>
        <v>8.6064034499999997E-2</v>
      </c>
      <c r="J51" s="18">
        <f t="shared" si="8"/>
        <v>0</v>
      </c>
      <c r="K51" s="21">
        <f t="shared" si="14"/>
        <v>0</v>
      </c>
      <c r="L51" s="21">
        <f t="shared" si="14"/>
        <v>0.32901791219546944</v>
      </c>
      <c r="M51" s="21">
        <f t="shared" si="14"/>
        <v>0</v>
      </c>
      <c r="N51" s="21">
        <f t="shared" si="2"/>
        <v>0</v>
      </c>
      <c r="O51" s="21">
        <f t="shared" si="3"/>
        <v>0</v>
      </c>
      <c r="P51" s="21">
        <f t="shared" si="4"/>
        <v>0</v>
      </c>
      <c r="Q51" s="19">
        <f t="shared" si="9"/>
        <v>0</v>
      </c>
      <c r="R51" s="19">
        <f t="shared" si="9"/>
        <v>0.32901791219546944</v>
      </c>
      <c r="S51" s="19">
        <f t="shared" si="9"/>
        <v>0</v>
      </c>
      <c r="T51" s="19">
        <f t="shared" si="10"/>
        <v>0</v>
      </c>
      <c r="U51" s="19">
        <f t="shared" si="11"/>
        <v>0</v>
      </c>
      <c r="V51" s="19">
        <f t="shared" si="12"/>
        <v>0</v>
      </c>
      <c r="AC51" s="69"/>
      <c r="AD51" s="69"/>
      <c r="AE51" s="69"/>
      <c r="AF51" s="69"/>
      <c r="AG51" s="69"/>
      <c r="AH51" s="69"/>
    </row>
    <row r="52" spans="1:34" x14ac:dyDescent="0.25">
      <c r="A52" s="26">
        <f>Wellpath!E52</f>
        <v>1410</v>
      </c>
      <c r="B52" s="68">
        <v>0</v>
      </c>
      <c r="C52" s="22">
        <v>0</v>
      </c>
      <c r="D52" s="22">
        <v>0</v>
      </c>
      <c r="E52" s="20">
        <f>Model!$W$38*(Wellpath!$K52-Wellpath!$K51)*MAX(ABS(SIN(Wellpath!$L52)*(IF(Wellpath!L51&lt;0.000001,0,SIN(ABS(MOD((Wellpath!$M52-Wellpath!M51+PI()),2*PI())-PI()))))),Model!$B$24*(Wellpath!$K52-Wellpath!$K51))*-SIN(Wellpath!$M52)</f>
        <v>0</v>
      </c>
      <c r="F52" s="20">
        <f>Model!$W$38*(Wellpath!$K52-Wellpath!$K51)*MAX(ABS(SIN(Wellpath!$L52)*(IF(Wellpath!L51&lt;0.000001,0,SIN(ABS(MOD((Wellpath!$M52-Wellpath!M51+PI()),2*PI())-PI()))))),Model!$B$24*(Wellpath!$K52-Wellpath!$K51))*COS(Wellpath!$M52)</f>
        <v>8.6064034499999997E-2</v>
      </c>
      <c r="G52" s="20">
        <v>0</v>
      </c>
      <c r="H52" s="18">
        <f t="shared" si="6"/>
        <v>0</v>
      </c>
      <c r="I52" s="18">
        <f t="shared" si="7"/>
        <v>8.6064034499999997E-2</v>
      </c>
      <c r="J52" s="18">
        <f t="shared" si="8"/>
        <v>0</v>
      </c>
      <c r="K52" s="21">
        <f t="shared" ref="K52:M67" si="15">K51+E52^2</f>
        <v>0</v>
      </c>
      <c r="L52" s="21">
        <f t="shared" si="15"/>
        <v>0.33642493022988662</v>
      </c>
      <c r="M52" s="21">
        <f t="shared" si="15"/>
        <v>0</v>
      </c>
      <c r="N52" s="21">
        <f t="shared" si="2"/>
        <v>0</v>
      </c>
      <c r="O52" s="21">
        <f t="shared" si="3"/>
        <v>0</v>
      </c>
      <c r="P52" s="21">
        <f t="shared" si="4"/>
        <v>0</v>
      </c>
      <c r="Q52" s="19">
        <f t="shared" si="9"/>
        <v>0</v>
      </c>
      <c r="R52" s="19">
        <f t="shared" si="9"/>
        <v>0.33642493022988662</v>
      </c>
      <c r="S52" s="19">
        <f t="shared" si="9"/>
        <v>0</v>
      </c>
      <c r="T52" s="19">
        <f t="shared" si="10"/>
        <v>0</v>
      </c>
      <c r="U52" s="19">
        <f t="shared" si="11"/>
        <v>0</v>
      </c>
      <c r="V52" s="19">
        <f t="shared" si="12"/>
        <v>0</v>
      </c>
      <c r="AC52" s="69"/>
      <c r="AD52" s="69"/>
      <c r="AE52" s="69"/>
      <c r="AF52" s="69"/>
      <c r="AG52" s="69"/>
      <c r="AH52" s="69"/>
    </row>
    <row r="53" spans="1:34" x14ac:dyDescent="0.25">
      <c r="A53" s="26">
        <f>Wellpath!E53</f>
        <v>1440</v>
      </c>
      <c r="B53" s="68">
        <v>0</v>
      </c>
      <c r="C53" s="22">
        <v>0</v>
      </c>
      <c r="D53" s="22">
        <v>0</v>
      </c>
      <c r="E53" s="20">
        <f>Model!$W$38*(Wellpath!$K53-Wellpath!$K52)*MAX(ABS(SIN(Wellpath!$L53)*(IF(Wellpath!L52&lt;0.000001,0,SIN(ABS(MOD((Wellpath!$M53-Wellpath!M52+PI()),2*PI())-PI()))))),Model!$B$24*(Wellpath!$K53-Wellpath!$K52))*-SIN(Wellpath!$M53)</f>
        <v>0</v>
      </c>
      <c r="F53" s="20">
        <f>Model!$W$38*(Wellpath!$K53-Wellpath!$K52)*MAX(ABS(SIN(Wellpath!$L53)*(IF(Wellpath!L52&lt;0.000001,0,SIN(ABS(MOD((Wellpath!$M53-Wellpath!M52+PI()),2*PI())-PI()))))),Model!$B$24*(Wellpath!$K53-Wellpath!$K52))*COS(Wellpath!$M53)</f>
        <v>8.6064034499999997E-2</v>
      </c>
      <c r="G53" s="20">
        <v>0</v>
      </c>
      <c r="H53" s="18">
        <f t="shared" si="6"/>
        <v>0</v>
      </c>
      <c r="I53" s="18">
        <f t="shared" si="7"/>
        <v>8.6064034499999997E-2</v>
      </c>
      <c r="J53" s="18">
        <f t="shared" si="8"/>
        <v>0</v>
      </c>
      <c r="K53" s="21">
        <f t="shared" si="15"/>
        <v>0</v>
      </c>
      <c r="L53" s="21">
        <f t="shared" si="15"/>
        <v>0.3438319482643038</v>
      </c>
      <c r="M53" s="21">
        <f t="shared" si="15"/>
        <v>0</v>
      </c>
      <c r="N53" s="21">
        <f t="shared" si="2"/>
        <v>0</v>
      </c>
      <c r="O53" s="21">
        <f t="shared" si="3"/>
        <v>0</v>
      </c>
      <c r="P53" s="21">
        <f t="shared" si="4"/>
        <v>0</v>
      </c>
      <c r="Q53" s="19">
        <f t="shared" si="9"/>
        <v>0</v>
      </c>
      <c r="R53" s="19">
        <f t="shared" si="9"/>
        <v>0.3438319482643038</v>
      </c>
      <c r="S53" s="19">
        <f t="shared" si="9"/>
        <v>0</v>
      </c>
      <c r="T53" s="19">
        <f t="shared" si="10"/>
        <v>0</v>
      </c>
      <c r="U53" s="19">
        <f t="shared" si="11"/>
        <v>0</v>
      </c>
      <c r="V53" s="19">
        <f t="shared" si="12"/>
        <v>0</v>
      </c>
      <c r="AC53" s="69"/>
      <c r="AD53" s="69"/>
      <c r="AE53" s="69"/>
      <c r="AF53" s="69"/>
      <c r="AG53" s="69"/>
      <c r="AH53" s="69"/>
    </row>
    <row r="54" spans="1:34" x14ac:dyDescent="0.25">
      <c r="A54" s="26">
        <f>Wellpath!E54</f>
        <v>1470</v>
      </c>
      <c r="B54" s="68">
        <v>0</v>
      </c>
      <c r="C54" s="22">
        <v>0</v>
      </c>
      <c r="D54" s="22">
        <v>0</v>
      </c>
      <c r="E54" s="20">
        <f>Model!$W$38*(Wellpath!$K54-Wellpath!$K53)*MAX(ABS(SIN(Wellpath!$L54)*(IF(Wellpath!L53&lt;0.000001,0,SIN(ABS(MOD((Wellpath!$M54-Wellpath!M53+PI()),2*PI())-PI()))))),Model!$B$24*(Wellpath!$K54-Wellpath!$K53))*-SIN(Wellpath!$M54)</f>
        <v>0</v>
      </c>
      <c r="F54" s="20">
        <f>Model!$W$38*(Wellpath!$K54-Wellpath!$K53)*MAX(ABS(SIN(Wellpath!$L54)*(IF(Wellpath!L53&lt;0.000001,0,SIN(ABS(MOD((Wellpath!$M54-Wellpath!M53+PI()),2*PI())-PI()))))),Model!$B$24*(Wellpath!$K54-Wellpath!$K53))*COS(Wellpath!$M54)</f>
        <v>8.6064034499999997E-2</v>
      </c>
      <c r="G54" s="20">
        <v>0</v>
      </c>
      <c r="H54" s="18">
        <f t="shared" si="6"/>
        <v>0</v>
      </c>
      <c r="I54" s="18">
        <f t="shared" si="7"/>
        <v>8.6064034499999997E-2</v>
      </c>
      <c r="J54" s="18">
        <f t="shared" si="8"/>
        <v>0</v>
      </c>
      <c r="K54" s="21">
        <f t="shared" si="15"/>
        <v>0</v>
      </c>
      <c r="L54" s="21">
        <f t="shared" si="15"/>
        <v>0.35123896629872098</v>
      </c>
      <c r="M54" s="21">
        <f t="shared" si="15"/>
        <v>0</v>
      </c>
      <c r="N54" s="21">
        <f t="shared" si="2"/>
        <v>0</v>
      </c>
      <c r="O54" s="21">
        <f t="shared" si="3"/>
        <v>0</v>
      </c>
      <c r="P54" s="21">
        <f t="shared" si="4"/>
        <v>0</v>
      </c>
      <c r="Q54" s="19">
        <f t="shared" si="9"/>
        <v>0</v>
      </c>
      <c r="R54" s="19">
        <f t="shared" si="9"/>
        <v>0.35123896629872098</v>
      </c>
      <c r="S54" s="19">
        <f t="shared" si="9"/>
        <v>0</v>
      </c>
      <c r="T54" s="19">
        <f t="shared" si="10"/>
        <v>0</v>
      </c>
      <c r="U54" s="19">
        <f t="shared" si="11"/>
        <v>0</v>
      </c>
      <c r="V54" s="19">
        <f t="shared" si="12"/>
        <v>0</v>
      </c>
      <c r="AC54" s="69"/>
      <c r="AD54" s="69"/>
      <c r="AE54" s="69"/>
      <c r="AF54" s="69"/>
      <c r="AG54" s="69"/>
      <c r="AH54" s="69"/>
    </row>
    <row r="55" spans="1:34" x14ac:dyDescent="0.25">
      <c r="A55" s="26">
        <f>Wellpath!E55</f>
        <v>1500</v>
      </c>
      <c r="B55" s="68">
        <v>0</v>
      </c>
      <c r="C55" s="22">
        <v>0</v>
      </c>
      <c r="D55" s="22">
        <v>0</v>
      </c>
      <c r="E55" s="20">
        <f>Model!$W$38*(Wellpath!$K55-Wellpath!$K54)*MAX(ABS(SIN(Wellpath!$L55)*(IF(Wellpath!L54&lt;0.000001,0,SIN(ABS(MOD((Wellpath!$M55-Wellpath!M54+PI()),2*PI())-PI()))))),Model!$B$24*(Wellpath!$K55-Wellpath!$K54))*-SIN(Wellpath!$M55)</f>
        <v>0</v>
      </c>
      <c r="F55" s="20">
        <f>Model!$W$38*(Wellpath!$K55-Wellpath!$K54)*MAX(ABS(SIN(Wellpath!$L55)*(IF(Wellpath!L54&lt;0.000001,0,SIN(ABS(MOD((Wellpath!$M55-Wellpath!M54+PI()),2*PI())-PI()))))),Model!$B$24*(Wellpath!$K55-Wellpath!$K54))*COS(Wellpath!$M55)</f>
        <v>8.6064034499999997E-2</v>
      </c>
      <c r="G55" s="20">
        <v>0</v>
      </c>
      <c r="H55" s="18">
        <f t="shared" si="6"/>
        <v>0</v>
      </c>
      <c r="I55" s="18">
        <f t="shared" si="7"/>
        <v>8.6064034499999997E-2</v>
      </c>
      <c r="J55" s="18">
        <f t="shared" si="8"/>
        <v>0</v>
      </c>
      <c r="K55" s="21">
        <f t="shared" si="15"/>
        <v>0</v>
      </c>
      <c r="L55" s="21">
        <f t="shared" si="15"/>
        <v>0.35864598433313816</v>
      </c>
      <c r="M55" s="21">
        <f t="shared" si="15"/>
        <v>0</v>
      </c>
      <c r="N55" s="21">
        <f t="shared" si="2"/>
        <v>0</v>
      </c>
      <c r="O55" s="21">
        <f t="shared" si="3"/>
        <v>0</v>
      </c>
      <c r="P55" s="21">
        <f t="shared" si="4"/>
        <v>0</v>
      </c>
      <c r="Q55" s="19">
        <f t="shared" si="9"/>
        <v>0</v>
      </c>
      <c r="R55" s="19">
        <f t="shared" si="9"/>
        <v>0.35864598433313816</v>
      </c>
      <c r="S55" s="19">
        <f t="shared" si="9"/>
        <v>0</v>
      </c>
      <c r="T55" s="19">
        <f t="shared" si="10"/>
        <v>0</v>
      </c>
      <c r="U55" s="19">
        <f t="shared" si="11"/>
        <v>0</v>
      </c>
      <c r="V55" s="19">
        <f t="shared" si="12"/>
        <v>0</v>
      </c>
      <c r="AC55" s="69"/>
      <c r="AD55" s="69"/>
      <c r="AE55" s="69"/>
      <c r="AF55" s="69"/>
      <c r="AG55" s="69"/>
      <c r="AH55" s="69"/>
    </row>
    <row r="56" spans="1:34" x14ac:dyDescent="0.25">
      <c r="A56" s="26">
        <f>Wellpath!E56</f>
        <v>1530</v>
      </c>
      <c r="B56" s="68">
        <v>0</v>
      </c>
      <c r="C56" s="22">
        <v>0</v>
      </c>
      <c r="D56" s="22">
        <v>0</v>
      </c>
      <c r="E56" s="20">
        <f>Model!$W$38*(Wellpath!$K56-Wellpath!$K55)*MAX(ABS(SIN(Wellpath!$L56)*(IF(Wellpath!L55&lt;0.000001,0,SIN(ABS(MOD((Wellpath!$M56-Wellpath!M55+PI()),2*PI())-PI()))))),Model!$B$24*(Wellpath!$K56-Wellpath!$K55))*-SIN(Wellpath!$M56)</f>
        <v>0</v>
      </c>
      <c r="F56" s="20">
        <f>Model!$W$38*(Wellpath!$K56-Wellpath!$K55)*MAX(ABS(SIN(Wellpath!$L56)*(IF(Wellpath!L55&lt;0.000001,0,SIN(ABS(MOD((Wellpath!$M56-Wellpath!M55+PI()),2*PI())-PI()))))),Model!$B$24*(Wellpath!$K56-Wellpath!$K55))*COS(Wellpath!$M56)</f>
        <v>8.6064034499999997E-2</v>
      </c>
      <c r="G56" s="20">
        <v>0</v>
      </c>
      <c r="H56" s="18">
        <f t="shared" si="6"/>
        <v>0</v>
      </c>
      <c r="I56" s="18">
        <f t="shared" si="7"/>
        <v>8.6064034499999997E-2</v>
      </c>
      <c r="J56" s="18">
        <f t="shared" si="8"/>
        <v>0</v>
      </c>
      <c r="K56" s="21">
        <f t="shared" si="15"/>
        <v>0</v>
      </c>
      <c r="L56" s="21">
        <f t="shared" si="15"/>
        <v>0.36605300236755534</v>
      </c>
      <c r="M56" s="21">
        <f t="shared" si="15"/>
        <v>0</v>
      </c>
      <c r="N56" s="21">
        <f t="shared" si="2"/>
        <v>0</v>
      </c>
      <c r="O56" s="21">
        <f t="shared" si="3"/>
        <v>0</v>
      </c>
      <c r="P56" s="21">
        <f t="shared" si="4"/>
        <v>0</v>
      </c>
      <c r="Q56" s="19">
        <f t="shared" si="9"/>
        <v>0</v>
      </c>
      <c r="R56" s="19">
        <f t="shared" si="9"/>
        <v>0.36605300236755534</v>
      </c>
      <c r="S56" s="19">
        <f t="shared" si="9"/>
        <v>0</v>
      </c>
      <c r="T56" s="19">
        <f t="shared" si="10"/>
        <v>0</v>
      </c>
      <c r="U56" s="19">
        <f t="shared" si="11"/>
        <v>0</v>
      </c>
      <c r="V56" s="19">
        <f t="shared" si="12"/>
        <v>0</v>
      </c>
      <c r="AC56" s="69"/>
      <c r="AD56" s="69"/>
      <c r="AE56" s="69"/>
      <c r="AF56" s="69"/>
      <c r="AG56" s="69"/>
      <c r="AH56" s="69"/>
    </row>
    <row r="57" spans="1:34" x14ac:dyDescent="0.25">
      <c r="A57" s="26">
        <f>Wellpath!E57</f>
        <v>1560</v>
      </c>
      <c r="B57" s="68">
        <v>0</v>
      </c>
      <c r="C57" s="22">
        <v>0</v>
      </c>
      <c r="D57" s="22">
        <v>0</v>
      </c>
      <c r="E57" s="20">
        <f>Model!$W$38*(Wellpath!$K57-Wellpath!$K56)*MAX(ABS(SIN(Wellpath!$L57)*(IF(Wellpath!L56&lt;0.000001,0,SIN(ABS(MOD((Wellpath!$M57-Wellpath!M56+PI()),2*PI())-PI()))))),Model!$B$24*(Wellpath!$K57-Wellpath!$K56))*-SIN(Wellpath!$M57)</f>
        <v>0</v>
      </c>
      <c r="F57" s="20">
        <f>Model!$W$38*(Wellpath!$K57-Wellpath!$K56)*MAX(ABS(SIN(Wellpath!$L57)*(IF(Wellpath!L56&lt;0.000001,0,SIN(ABS(MOD((Wellpath!$M57-Wellpath!M56+PI()),2*PI())-PI()))))),Model!$B$24*(Wellpath!$K57-Wellpath!$K56))*COS(Wellpath!$M57)</f>
        <v>8.6064034499999997E-2</v>
      </c>
      <c r="G57" s="20">
        <v>0</v>
      </c>
      <c r="H57" s="18">
        <f t="shared" si="6"/>
        <v>0</v>
      </c>
      <c r="I57" s="18">
        <f t="shared" si="7"/>
        <v>8.6064034499999997E-2</v>
      </c>
      <c r="J57" s="18">
        <f t="shared" si="8"/>
        <v>0</v>
      </c>
      <c r="K57" s="21">
        <f t="shared" si="15"/>
        <v>0</v>
      </c>
      <c r="L57" s="21">
        <f t="shared" si="15"/>
        <v>0.37346002040197251</v>
      </c>
      <c r="M57" s="21">
        <f t="shared" si="15"/>
        <v>0</v>
      </c>
      <c r="N57" s="21">
        <f t="shared" si="2"/>
        <v>0</v>
      </c>
      <c r="O57" s="21">
        <f t="shared" si="3"/>
        <v>0</v>
      </c>
      <c r="P57" s="21">
        <f t="shared" si="4"/>
        <v>0</v>
      </c>
      <c r="Q57" s="19">
        <f t="shared" si="9"/>
        <v>0</v>
      </c>
      <c r="R57" s="19">
        <f t="shared" si="9"/>
        <v>0.37346002040197251</v>
      </c>
      <c r="S57" s="19">
        <f t="shared" si="9"/>
        <v>0</v>
      </c>
      <c r="T57" s="19">
        <f t="shared" si="10"/>
        <v>0</v>
      </c>
      <c r="U57" s="19">
        <f t="shared" si="11"/>
        <v>0</v>
      </c>
      <c r="V57" s="19">
        <f t="shared" si="12"/>
        <v>0</v>
      </c>
      <c r="AC57" s="69"/>
      <c r="AD57" s="69"/>
      <c r="AE57" s="69"/>
      <c r="AF57" s="69"/>
      <c r="AG57" s="69"/>
      <c r="AH57" s="69"/>
    </row>
    <row r="58" spans="1:34" x14ac:dyDescent="0.25">
      <c r="A58" s="26">
        <f>Wellpath!E58</f>
        <v>1590</v>
      </c>
      <c r="B58" s="68">
        <v>0</v>
      </c>
      <c r="C58" s="22">
        <v>0</v>
      </c>
      <c r="D58" s="22">
        <v>0</v>
      </c>
      <c r="E58" s="20">
        <f>Model!$W$38*(Wellpath!$K58-Wellpath!$K57)*MAX(ABS(SIN(Wellpath!$L58)*(IF(Wellpath!L57&lt;0.000001,0,SIN(ABS(MOD((Wellpath!$M58-Wellpath!M57+PI()),2*PI())-PI()))))),Model!$B$24*(Wellpath!$K58-Wellpath!$K57))*-SIN(Wellpath!$M58)</f>
        <v>0</v>
      </c>
      <c r="F58" s="20">
        <f>Model!$W$38*(Wellpath!$K58-Wellpath!$K57)*MAX(ABS(SIN(Wellpath!$L58)*(IF(Wellpath!L57&lt;0.000001,0,SIN(ABS(MOD((Wellpath!$M58-Wellpath!M57+PI()),2*PI())-PI()))))),Model!$B$24*(Wellpath!$K58-Wellpath!$K57))*COS(Wellpath!$M58)</f>
        <v>8.6064034499999997E-2</v>
      </c>
      <c r="G58" s="20">
        <v>0</v>
      </c>
      <c r="H58" s="18">
        <f t="shared" si="6"/>
        <v>0</v>
      </c>
      <c r="I58" s="18">
        <f t="shared" si="7"/>
        <v>8.6064034499999997E-2</v>
      </c>
      <c r="J58" s="18">
        <f t="shared" si="8"/>
        <v>0</v>
      </c>
      <c r="K58" s="21">
        <f t="shared" si="15"/>
        <v>0</v>
      </c>
      <c r="L58" s="21">
        <f t="shared" si="15"/>
        <v>0.38086703843638969</v>
      </c>
      <c r="M58" s="21">
        <f t="shared" si="15"/>
        <v>0</v>
      </c>
      <c r="N58" s="21">
        <f t="shared" si="2"/>
        <v>0</v>
      </c>
      <c r="O58" s="21">
        <f t="shared" si="3"/>
        <v>0</v>
      </c>
      <c r="P58" s="21">
        <f t="shared" si="4"/>
        <v>0</v>
      </c>
      <c r="Q58" s="19">
        <f t="shared" si="9"/>
        <v>0</v>
      </c>
      <c r="R58" s="19">
        <f t="shared" si="9"/>
        <v>0.38086703843638969</v>
      </c>
      <c r="S58" s="19">
        <f t="shared" si="9"/>
        <v>0</v>
      </c>
      <c r="T58" s="19">
        <f t="shared" si="10"/>
        <v>0</v>
      </c>
      <c r="U58" s="19">
        <f t="shared" si="11"/>
        <v>0</v>
      </c>
      <c r="V58" s="19">
        <f t="shared" si="12"/>
        <v>0</v>
      </c>
      <c r="AC58" s="69"/>
      <c r="AD58" s="69"/>
      <c r="AE58" s="69"/>
      <c r="AF58" s="69"/>
      <c r="AG58" s="69"/>
      <c r="AH58" s="69"/>
    </row>
    <row r="59" spans="1:34" x14ac:dyDescent="0.25">
      <c r="A59" s="26">
        <f>Wellpath!E59</f>
        <v>1620</v>
      </c>
      <c r="B59" s="68">
        <v>0</v>
      </c>
      <c r="C59" s="22">
        <v>0</v>
      </c>
      <c r="D59" s="22">
        <v>0</v>
      </c>
      <c r="E59" s="20">
        <f>Model!$W$38*(Wellpath!$K59-Wellpath!$K58)*MAX(ABS(SIN(Wellpath!$L59)*(IF(Wellpath!L58&lt;0.000001,0,SIN(ABS(MOD((Wellpath!$M59-Wellpath!M58+PI()),2*PI())-PI()))))),Model!$B$24*(Wellpath!$K59-Wellpath!$K58))*-SIN(Wellpath!$M59)</f>
        <v>0</v>
      </c>
      <c r="F59" s="20">
        <f>Model!$W$38*(Wellpath!$K59-Wellpath!$K58)*MAX(ABS(SIN(Wellpath!$L59)*(IF(Wellpath!L58&lt;0.000001,0,SIN(ABS(MOD((Wellpath!$M59-Wellpath!M58+PI()),2*PI())-PI()))))),Model!$B$24*(Wellpath!$K59-Wellpath!$K58))*COS(Wellpath!$M59)</f>
        <v>8.6064034499999997E-2</v>
      </c>
      <c r="G59" s="20">
        <v>0</v>
      </c>
      <c r="H59" s="18">
        <f t="shared" si="6"/>
        <v>0</v>
      </c>
      <c r="I59" s="18">
        <f t="shared" si="7"/>
        <v>8.6064034499999997E-2</v>
      </c>
      <c r="J59" s="18">
        <f t="shared" si="8"/>
        <v>0</v>
      </c>
      <c r="K59" s="21">
        <f t="shared" si="15"/>
        <v>0</v>
      </c>
      <c r="L59" s="21">
        <f t="shared" si="15"/>
        <v>0.38827405647080687</v>
      </c>
      <c r="M59" s="21">
        <f t="shared" si="15"/>
        <v>0</v>
      </c>
      <c r="N59" s="21">
        <f t="shared" si="2"/>
        <v>0</v>
      </c>
      <c r="O59" s="21">
        <f t="shared" si="3"/>
        <v>0</v>
      </c>
      <c r="P59" s="21">
        <f t="shared" si="4"/>
        <v>0</v>
      </c>
      <c r="Q59" s="19">
        <f t="shared" si="9"/>
        <v>0</v>
      </c>
      <c r="R59" s="19">
        <f t="shared" si="9"/>
        <v>0.38827405647080687</v>
      </c>
      <c r="S59" s="19">
        <f t="shared" si="9"/>
        <v>0</v>
      </c>
      <c r="T59" s="19">
        <f t="shared" si="10"/>
        <v>0</v>
      </c>
      <c r="U59" s="19">
        <f t="shared" si="11"/>
        <v>0</v>
      </c>
      <c r="V59" s="19">
        <f t="shared" si="12"/>
        <v>0</v>
      </c>
      <c r="AC59" s="69"/>
      <c r="AD59" s="69"/>
      <c r="AE59" s="69"/>
      <c r="AF59" s="69"/>
      <c r="AG59" s="69"/>
      <c r="AH59" s="69"/>
    </row>
    <row r="60" spans="1:34" x14ac:dyDescent="0.25">
      <c r="A60" s="26">
        <f>Wellpath!E60</f>
        <v>1650</v>
      </c>
      <c r="B60" s="68">
        <v>0</v>
      </c>
      <c r="C60" s="22">
        <v>0</v>
      </c>
      <c r="D60" s="22">
        <v>0</v>
      </c>
      <c r="E60" s="20">
        <f>Model!$W$38*(Wellpath!$K60-Wellpath!$K59)*MAX(ABS(SIN(Wellpath!$L60)*(IF(Wellpath!L59&lt;0.000001,0,SIN(ABS(MOD((Wellpath!$M60-Wellpath!M59+PI()),2*PI())-PI()))))),Model!$B$24*(Wellpath!$K60-Wellpath!$K59))*-SIN(Wellpath!$M60)</f>
        <v>0</v>
      </c>
      <c r="F60" s="20">
        <f>Model!$W$38*(Wellpath!$K60-Wellpath!$K59)*MAX(ABS(SIN(Wellpath!$L60)*(IF(Wellpath!L59&lt;0.000001,0,SIN(ABS(MOD((Wellpath!$M60-Wellpath!M59+PI()),2*PI())-PI()))))),Model!$B$24*(Wellpath!$K60-Wellpath!$K59))*COS(Wellpath!$M60)</f>
        <v>8.6064034499999997E-2</v>
      </c>
      <c r="G60" s="20">
        <v>0</v>
      </c>
      <c r="H60" s="18">
        <f t="shared" si="6"/>
        <v>0</v>
      </c>
      <c r="I60" s="18">
        <f t="shared" si="7"/>
        <v>8.6064034499999997E-2</v>
      </c>
      <c r="J60" s="18">
        <f t="shared" si="8"/>
        <v>0</v>
      </c>
      <c r="K60" s="21">
        <f t="shared" si="15"/>
        <v>0</v>
      </c>
      <c r="L60" s="21">
        <f t="shared" si="15"/>
        <v>0.39568107450522405</v>
      </c>
      <c r="M60" s="21">
        <f t="shared" si="15"/>
        <v>0</v>
      </c>
      <c r="N60" s="21">
        <f t="shared" si="2"/>
        <v>0</v>
      </c>
      <c r="O60" s="21">
        <f t="shared" si="3"/>
        <v>0</v>
      </c>
      <c r="P60" s="21">
        <f t="shared" si="4"/>
        <v>0</v>
      </c>
      <c r="Q60" s="19">
        <f t="shared" si="9"/>
        <v>0</v>
      </c>
      <c r="R60" s="19">
        <f t="shared" si="9"/>
        <v>0.39568107450522405</v>
      </c>
      <c r="S60" s="19">
        <f t="shared" si="9"/>
        <v>0</v>
      </c>
      <c r="T60" s="19">
        <f t="shared" si="10"/>
        <v>0</v>
      </c>
      <c r="U60" s="19">
        <f t="shared" si="11"/>
        <v>0</v>
      </c>
      <c r="V60" s="19">
        <f t="shared" si="12"/>
        <v>0</v>
      </c>
      <c r="AC60" s="69"/>
      <c r="AD60" s="69"/>
      <c r="AE60" s="69"/>
      <c r="AF60" s="69"/>
      <c r="AG60" s="69"/>
      <c r="AH60" s="69"/>
    </row>
    <row r="61" spans="1:34" x14ac:dyDescent="0.25">
      <c r="A61" s="26">
        <f>Wellpath!E61</f>
        <v>1680</v>
      </c>
      <c r="B61" s="68">
        <v>0</v>
      </c>
      <c r="C61" s="22">
        <v>0</v>
      </c>
      <c r="D61" s="22">
        <v>0</v>
      </c>
      <c r="E61" s="20">
        <f>Model!$W$38*(Wellpath!$K61-Wellpath!$K60)*MAX(ABS(SIN(Wellpath!$L61)*(IF(Wellpath!L60&lt;0.000001,0,SIN(ABS(MOD((Wellpath!$M61-Wellpath!M60+PI()),2*PI())-PI()))))),Model!$B$24*(Wellpath!$K61-Wellpath!$K60))*-SIN(Wellpath!$M61)</f>
        <v>0</v>
      </c>
      <c r="F61" s="20">
        <f>Model!$W$38*(Wellpath!$K61-Wellpath!$K60)*MAX(ABS(SIN(Wellpath!$L61)*(IF(Wellpath!L60&lt;0.000001,0,SIN(ABS(MOD((Wellpath!$M61-Wellpath!M60+PI()),2*PI())-PI()))))),Model!$B$24*(Wellpath!$K61-Wellpath!$K60))*COS(Wellpath!$M61)</f>
        <v>8.6064034499999997E-2</v>
      </c>
      <c r="G61" s="20">
        <v>0</v>
      </c>
      <c r="H61" s="18">
        <f t="shared" si="6"/>
        <v>0</v>
      </c>
      <c r="I61" s="18">
        <f t="shared" si="7"/>
        <v>8.6064034499999997E-2</v>
      </c>
      <c r="J61" s="18">
        <f t="shared" si="8"/>
        <v>0</v>
      </c>
      <c r="K61" s="21">
        <f t="shared" si="15"/>
        <v>0</v>
      </c>
      <c r="L61" s="21">
        <f t="shared" si="15"/>
        <v>0.40308809253964123</v>
      </c>
      <c r="M61" s="21">
        <f t="shared" si="15"/>
        <v>0</v>
      </c>
      <c r="N61" s="21">
        <f t="shared" si="2"/>
        <v>0</v>
      </c>
      <c r="O61" s="21">
        <f t="shared" si="3"/>
        <v>0</v>
      </c>
      <c r="P61" s="21">
        <f t="shared" si="4"/>
        <v>0</v>
      </c>
      <c r="Q61" s="19">
        <f t="shared" si="9"/>
        <v>0</v>
      </c>
      <c r="R61" s="19">
        <f t="shared" si="9"/>
        <v>0.40308809253964123</v>
      </c>
      <c r="S61" s="19">
        <f t="shared" si="9"/>
        <v>0</v>
      </c>
      <c r="T61" s="19">
        <f t="shared" si="10"/>
        <v>0</v>
      </c>
      <c r="U61" s="19">
        <f t="shared" si="11"/>
        <v>0</v>
      </c>
      <c r="V61" s="19">
        <f t="shared" si="12"/>
        <v>0</v>
      </c>
      <c r="AC61" s="69"/>
      <c r="AD61" s="69"/>
      <c r="AE61" s="69"/>
      <c r="AF61" s="69"/>
      <c r="AG61" s="69"/>
      <c r="AH61" s="69"/>
    </row>
    <row r="62" spans="1:34" x14ac:dyDescent="0.25">
      <c r="A62" s="26">
        <f>Wellpath!E62</f>
        <v>1700</v>
      </c>
      <c r="B62" s="68">
        <v>0</v>
      </c>
      <c r="C62" s="22">
        <v>0</v>
      </c>
      <c r="D62" s="22">
        <v>0</v>
      </c>
      <c r="E62" s="20">
        <f>Model!$W$38*(Wellpath!$K62-Wellpath!$K61)*MAX(ABS(SIN(Wellpath!$L62)*(IF(Wellpath!L61&lt;0.000001,0,SIN(ABS(MOD((Wellpath!$M62-Wellpath!M61+PI()),2*PI())-PI()))))),Model!$B$24*(Wellpath!$K62-Wellpath!$K61))*-SIN(Wellpath!$M62)</f>
        <v>0</v>
      </c>
      <c r="F62" s="20">
        <f>Model!$W$38*(Wellpath!$K62-Wellpath!$K61)*MAX(ABS(SIN(Wellpath!$L62)*(IF(Wellpath!L61&lt;0.000001,0,SIN(ABS(MOD((Wellpath!$M62-Wellpath!M61+PI()),2*PI())-PI()))))),Model!$B$24*(Wellpath!$K62-Wellpath!$K61))*COS(Wellpath!$M62)</f>
        <v>3.8250682000000001E-2</v>
      </c>
      <c r="G62" s="20">
        <v>0</v>
      </c>
      <c r="H62" s="18">
        <f t="shared" si="6"/>
        <v>0</v>
      </c>
      <c r="I62" s="18">
        <f t="shared" si="7"/>
        <v>3.8250682000000001E-2</v>
      </c>
      <c r="J62" s="18">
        <f t="shared" si="8"/>
        <v>0</v>
      </c>
      <c r="K62" s="21">
        <f t="shared" si="15"/>
        <v>0</v>
      </c>
      <c r="L62" s="21">
        <f t="shared" si="15"/>
        <v>0.40455120721310633</v>
      </c>
      <c r="M62" s="21">
        <f t="shared" si="15"/>
        <v>0</v>
      </c>
      <c r="N62" s="21">
        <f t="shared" si="2"/>
        <v>0</v>
      </c>
      <c r="O62" s="21">
        <f t="shared" si="3"/>
        <v>0</v>
      </c>
      <c r="P62" s="21">
        <f t="shared" si="4"/>
        <v>0</v>
      </c>
      <c r="Q62" s="19">
        <f t="shared" si="9"/>
        <v>0</v>
      </c>
      <c r="R62" s="19">
        <f t="shared" si="9"/>
        <v>0.40455120721310633</v>
      </c>
      <c r="S62" s="19">
        <f t="shared" si="9"/>
        <v>0</v>
      </c>
      <c r="T62" s="19">
        <f t="shared" si="10"/>
        <v>0</v>
      </c>
      <c r="U62" s="19">
        <f t="shared" si="11"/>
        <v>0</v>
      </c>
      <c r="V62" s="19">
        <f t="shared" si="12"/>
        <v>0</v>
      </c>
      <c r="AC62" s="69"/>
      <c r="AD62" s="69"/>
      <c r="AE62" s="69"/>
      <c r="AF62" s="69"/>
      <c r="AG62" s="69"/>
      <c r="AH62" s="69"/>
    </row>
    <row r="63" spans="1:34" x14ac:dyDescent="0.25">
      <c r="A63" s="26">
        <f>Wellpath!E63</f>
        <v>1710</v>
      </c>
      <c r="B63" s="68">
        <v>0</v>
      </c>
      <c r="C63" s="22">
        <v>0</v>
      </c>
      <c r="D63" s="22">
        <v>0</v>
      </c>
      <c r="E63" s="20">
        <f>Model!$W$38*(Wellpath!$K63-Wellpath!$K62)*MAX(ABS(SIN(Wellpath!$L63)*(IF(Wellpath!L62&lt;0.000001,0,SIN(ABS(MOD((Wellpath!$M63-Wellpath!M62+PI()),2*PI())-PI()))))),Model!$B$24*(Wellpath!$K63-Wellpath!$K62))*-SIN(Wellpath!$M63)</f>
        <v>0</v>
      </c>
      <c r="F63" s="20">
        <f>Model!$W$38*(Wellpath!$K63-Wellpath!$K62)*MAX(ABS(SIN(Wellpath!$L63)*(IF(Wellpath!L62&lt;0.000001,0,SIN(ABS(MOD((Wellpath!$M63-Wellpath!M62+PI()),2*PI())-PI()))))),Model!$B$24*(Wellpath!$K63-Wellpath!$K62))*COS(Wellpath!$M63)</f>
        <v>9.5626705000000003E-3</v>
      </c>
      <c r="G63" s="20">
        <v>0</v>
      </c>
      <c r="H63" s="18">
        <f t="shared" si="6"/>
        <v>0</v>
      </c>
      <c r="I63" s="18">
        <f t="shared" si="7"/>
        <v>9.5626705000000003E-3</v>
      </c>
      <c r="J63" s="18">
        <f t="shared" si="8"/>
        <v>0</v>
      </c>
      <c r="K63" s="21">
        <f t="shared" si="15"/>
        <v>0</v>
      </c>
      <c r="L63" s="21">
        <f t="shared" si="15"/>
        <v>0.40464265188019788</v>
      </c>
      <c r="M63" s="21">
        <f t="shared" si="15"/>
        <v>0</v>
      </c>
      <c r="N63" s="21">
        <f t="shared" si="2"/>
        <v>0</v>
      </c>
      <c r="O63" s="21">
        <f t="shared" si="3"/>
        <v>0</v>
      </c>
      <c r="P63" s="21">
        <f t="shared" si="4"/>
        <v>0</v>
      </c>
      <c r="Q63" s="19">
        <f t="shared" si="9"/>
        <v>0</v>
      </c>
      <c r="R63" s="19">
        <f t="shared" si="9"/>
        <v>0.40464265188019788</v>
      </c>
      <c r="S63" s="19">
        <f t="shared" si="9"/>
        <v>0</v>
      </c>
      <c r="T63" s="19">
        <f t="shared" si="10"/>
        <v>0</v>
      </c>
      <c r="U63" s="19">
        <f t="shared" si="11"/>
        <v>0</v>
      </c>
      <c r="V63" s="19">
        <f t="shared" si="12"/>
        <v>0</v>
      </c>
      <c r="AC63" s="69"/>
      <c r="AD63" s="69"/>
      <c r="AE63" s="69"/>
      <c r="AF63" s="69"/>
      <c r="AG63" s="69"/>
      <c r="AH63" s="69"/>
    </row>
    <row r="64" spans="1:34" x14ac:dyDescent="0.25">
      <c r="A64" s="26">
        <f>Wellpath!E64</f>
        <v>1740</v>
      </c>
      <c r="B64" s="68">
        <v>0</v>
      </c>
      <c r="C64" s="22">
        <v>0</v>
      </c>
      <c r="D64" s="22">
        <v>0</v>
      </c>
      <c r="E64" s="20">
        <f>Model!$W$38*(Wellpath!$K64-Wellpath!$K63)*MAX(ABS(SIN(Wellpath!$L64)*(IF(Wellpath!L63&lt;0.000001,0,SIN(ABS(MOD((Wellpath!$M64-Wellpath!M63+PI()),2*PI())-PI()))))),Model!$B$24*(Wellpath!$K64-Wellpath!$K63))*-SIN(Wellpath!$M64)</f>
        <v>0</v>
      </c>
      <c r="F64" s="20">
        <f>Model!$W$38*(Wellpath!$K64-Wellpath!$K63)*MAX(ABS(SIN(Wellpath!$L64)*(IF(Wellpath!L63&lt;0.000001,0,SIN(ABS(MOD((Wellpath!$M64-Wellpath!M63+PI()),2*PI())-PI()))))),Model!$B$24*(Wellpath!$K64-Wellpath!$K63))*COS(Wellpath!$M64)</f>
        <v>8.6064034499999997E-2</v>
      </c>
      <c r="G64" s="20">
        <v>0</v>
      </c>
      <c r="H64" s="18">
        <f t="shared" si="6"/>
        <v>0</v>
      </c>
      <c r="I64" s="18">
        <f t="shared" si="7"/>
        <v>8.6064034499999997E-2</v>
      </c>
      <c r="J64" s="18">
        <f t="shared" si="8"/>
        <v>0</v>
      </c>
      <c r="K64" s="21">
        <f t="shared" si="15"/>
        <v>0</v>
      </c>
      <c r="L64" s="21">
        <f t="shared" si="15"/>
        <v>0.41204966991461506</v>
      </c>
      <c r="M64" s="21">
        <f t="shared" si="15"/>
        <v>0</v>
      </c>
      <c r="N64" s="21">
        <f t="shared" si="2"/>
        <v>0</v>
      </c>
      <c r="O64" s="21">
        <f t="shared" si="3"/>
        <v>0</v>
      </c>
      <c r="P64" s="21">
        <f t="shared" si="4"/>
        <v>0</v>
      </c>
      <c r="Q64" s="19">
        <f t="shared" si="9"/>
        <v>0</v>
      </c>
      <c r="R64" s="19">
        <f t="shared" si="9"/>
        <v>0.41204966991461506</v>
      </c>
      <c r="S64" s="19">
        <f t="shared" si="9"/>
        <v>0</v>
      </c>
      <c r="T64" s="19">
        <f t="shared" si="10"/>
        <v>0</v>
      </c>
      <c r="U64" s="19">
        <f t="shared" si="11"/>
        <v>0</v>
      </c>
      <c r="V64" s="19">
        <f t="shared" si="12"/>
        <v>0</v>
      </c>
      <c r="AC64" s="69"/>
      <c r="AD64" s="69"/>
      <c r="AE64" s="69"/>
      <c r="AF64" s="69"/>
      <c r="AG64" s="69"/>
      <c r="AH64" s="69"/>
    </row>
    <row r="65" spans="1:34" x14ac:dyDescent="0.25">
      <c r="A65" s="26">
        <f>Wellpath!E65</f>
        <v>1770</v>
      </c>
      <c r="B65" s="68">
        <v>0</v>
      </c>
      <c r="C65" s="22">
        <v>0</v>
      </c>
      <c r="D65" s="22">
        <v>0</v>
      </c>
      <c r="E65" s="20">
        <f>Model!$W$38*(Wellpath!$K65-Wellpath!$K64)*MAX(ABS(SIN(Wellpath!$L65)*(IF(Wellpath!L64&lt;0.000001,0,SIN(ABS(MOD((Wellpath!$M65-Wellpath!M64+PI()),2*PI())-PI()))))),Model!$B$24*(Wellpath!$K65-Wellpath!$K64))*-SIN(Wellpath!$M65)</f>
        <v>0</v>
      </c>
      <c r="F65" s="20">
        <f>Model!$W$38*(Wellpath!$K65-Wellpath!$K64)*MAX(ABS(SIN(Wellpath!$L65)*(IF(Wellpath!L64&lt;0.000001,0,SIN(ABS(MOD((Wellpath!$M65-Wellpath!M64+PI()),2*PI())-PI()))))),Model!$B$24*(Wellpath!$K65-Wellpath!$K64))*COS(Wellpath!$M65)</f>
        <v>8.6064034499999997E-2</v>
      </c>
      <c r="G65" s="20">
        <v>0</v>
      </c>
      <c r="H65" s="18">
        <f t="shared" si="6"/>
        <v>0</v>
      </c>
      <c r="I65" s="18">
        <f t="shared" si="7"/>
        <v>8.6064034499999997E-2</v>
      </c>
      <c r="J65" s="18">
        <f t="shared" si="8"/>
        <v>0</v>
      </c>
      <c r="K65" s="21">
        <f t="shared" si="15"/>
        <v>0</v>
      </c>
      <c r="L65" s="21">
        <f t="shared" si="15"/>
        <v>0.41945668794903224</v>
      </c>
      <c r="M65" s="21">
        <f t="shared" si="15"/>
        <v>0</v>
      </c>
      <c r="N65" s="21">
        <f t="shared" si="2"/>
        <v>0</v>
      </c>
      <c r="O65" s="21">
        <f t="shared" si="3"/>
        <v>0</v>
      </c>
      <c r="P65" s="21">
        <f t="shared" si="4"/>
        <v>0</v>
      </c>
      <c r="Q65" s="19">
        <f t="shared" si="9"/>
        <v>0</v>
      </c>
      <c r="R65" s="19">
        <f t="shared" si="9"/>
        <v>0.41945668794903224</v>
      </c>
      <c r="S65" s="19">
        <f t="shared" si="9"/>
        <v>0</v>
      </c>
      <c r="T65" s="19">
        <f t="shared" si="10"/>
        <v>0</v>
      </c>
      <c r="U65" s="19">
        <f t="shared" si="11"/>
        <v>0</v>
      </c>
      <c r="V65" s="19">
        <f t="shared" si="12"/>
        <v>0</v>
      </c>
      <c r="AC65" s="69"/>
      <c r="AD65" s="69"/>
      <c r="AE65" s="69"/>
      <c r="AF65" s="69"/>
      <c r="AG65" s="69"/>
      <c r="AH65" s="69"/>
    </row>
    <row r="66" spans="1:34" x14ac:dyDescent="0.25">
      <c r="A66" s="26">
        <f>Wellpath!E66</f>
        <v>1800</v>
      </c>
      <c r="B66" s="68">
        <v>0</v>
      </c>
      <c r="C66" s="22">
        <v>0</v>
      </c>
      <c r="D66" s="22">
        <v>0</v>
      </c>
      <c r="E66" s="20">
        <f>Model!$W$38*(Wellpath!$K66-Wellpath!$K65)*MAX(ABS(SIN(Wellpath!$L66)*(IF(Wellpath!L65&lt;0.000001,0,SIN(ABS(MOD((Wellpath!$M66-Wellpath!M65+PI()),2*PI())-PI()))))),Model!$B$24*(Wellpath!$K66-Wellpath!$K65))*-SIN(Wellpath!$M66)</f>
        <v>0</v>
      </c>
      <c r="F66" s="20">
        <f>Model!$W$38*(Wellpath!$K66-Wellpath!$K65)*MAX(ABS(SIN(Wellpath!$L66)*(IF(Wellpath!L65&lt;0.000001,0,SIN(ABS(MOD((Wellpath!$M66-Wellpath!M65+PI()),2*PI())-PI()))))),Model!$B$24*(Wellpath!$K66-Wellpath!$K65))*COS(Wellpath!$M66)</f>
        <v>8.6064034499999997E-2</v>
      </c>
      <c r="G66" s="20">
        <v>0</v>
      </c>
      <c r="H66" s="18">
        <f t="shared" si="6"/>
        <v>0</v>
      </c>
      <c r="I66" s="18">
        <f t="shared" si="7"/>
        <v>8.6064034499999997E-2</v>
      </c>
      <c r="J66" s="18">
        <f t="shared" si="8"/>
        <v>0</v>
      </c>
      <c r="K66" s="21">
        <f t="shared" si="15"/>
        <v>0</v>
      </c>
      <c r="L66" s="21">
        <f t="shared" si="15"/>
        <v>0.42686370598344942</v>
      </c>
      <c r="M66" s="21">
        <f t="shared" si="15"/>
        <v>0</v>
      </c>
      <c r="N66" s="21">
        <f t="shared" si="2"/>
        <v>0</v>
      </c>
      <c r="O66" s="21">
        <f t="shared" si="3"/>
        <v>0</v>
      </c>
      <c r="P66" s="21">
        <f t="shared" si="4"/>
        <v>0</v>
      </c>
      <c r="Q66" s="19">
        <f t="shared" si="9"/>
        <v>0</v>
      </c>
      <c r="R66" s="19">
        <f t="shared" si="9"/>
        <v>0.42686370598344942</v>
      </c>
      <c r="S66" s="19">
        <f t="shared" si="9"/>
        <v>0</v>
      </c>
      <c r="T66" s="19">
        <f t="shared" si="10"/>
        <v>0</v>
      </c>
      <c r="U66" s="19">
        <f t="shared" si="11"/>
        <v>0</v>
      </c>
      <c r="V66" s="19">
        <f t="shared" si="12"/>
        <v>0</v>
      </c>
      <c r="AC66" s="69"/>
      <c r="AD66" s="69"/>
      <c r="AE66" s="69"/>
      <c r="AF66" s="69"/>
      <c r="AG66" s="69"/>
      <c r="AH66" s="69"/>
    </row>
    <row r="67" spans="1:34" x14ac:dyDescent="0.25">
      <c r="A67" s="26">
        <f>Wellpath!E67</f>
        <v>1830</v>
      </c>
      <c r="B67" s="68">
        <v>0</v>
      </c>
      <c r="C67" s="22">
        <v>0</v>
      </c>
      <c r="D67" s="22">
        <v>0</v>
      </c>
      <c r="E67" s="20">
        <f>Model!$W$38*(Wellpath!$K67-Wellpath!$K66)*MAX(ABS(SIN(Wellpath!$L67)*(IF(Wellpath!L66&lt;0.000001,0,SIN(ABS(MOD((Wellpath!$M67-Wellpath!M66+PI()),2*PI())-PI()))))),Model!$B$24*(Wellpath!$K67-Wellpath!$K66))*-SIN(Wellpath!$M67)</f>
        <v>0</v>
      </c>
      <c r="F67" s="20">
        <f>Model!$W$38*(Wellpath!$K67-Wellpath!$K66)*MAX(ABS(SIN(Wellpath!$L67)*(IF(Wellpath!L66&lt;0.000001,0,SIN(ABS(MOD((Wellpath!$M67-Wellpath!M66+PI()),2*PI())-PI()))))),Model!$B$24*(Wellpath!$K67-Wellpath!$K66))*COS(Wellpath!$M67)</f>
        <v>8.6064034499999997E-2</v>
      </c>
      <c r="G67" s="20">
        <v>0</v>
      </c>
      <c r="H67" s="18">
        <f t="shared" si="6"/>
        <v>0</v>
      </c>
      <c r="I67" s="18">
        <f t="shared" si="7"/>
        <v>8.6064034499999997E-2</v>
      </c>
      <c r="J67" s="18">
        <f t="shared" si="8"/>
        <v>0</v>
      </c>
      <c r="K67" s="21">
        <f t="shared" si="15"/>
        <v>0</v>
      </c>
      <c r="L67" s="21">
        <f t="shared" si="15"/>
        <v>0.43427072401786659</v>
      </c>
      <c r="M67" s="21">
        <f t="shared" si="15"/>
        <v>0</v>
      </c>
      <c r="N67" s="21">
        <f t="shared" si="2"/>
        <v>0</v>
      </c>
      <c r="O67" s="21">
        <f t="shared" si="3"/>
        <v>0</v>
      </c>
      <c r="P67" s="21">
        <f t="shared" si="4"/>
        <v>0</v>
      </c>
      <c r="Q67" s="19">
        <f t="shared" si="9"/>
        <v>0</v>
      </c>
      <c r="R67" s="19">
        <f t="shared" si="9"/>
        <v>0.43427072401786659</v>
      </c>
      <c r="S67" s="19">
        <f t="shared" si="9"/>
        <v>0</v>
      </c>
      <c r="T67" s="19">
        <f t="shared" si="10"/>
        <v>0</v>
      </c>
      <c r="U67" s="19">
        <f t="shared" si="11"/>
        <v>0</v>
      </c>
      <c r="V67" s="19">
        <f t="shared" si="12"/>
        <v>0</v>
      </c>
      <c r="AC67" s="69"/>
      <c r="AD67" s="69"/>
      <c r="AE67" s="69"/>
      <c r="AF67" s="69"/>
      <c r="AG67" s="69"/>
      <c r="AH67" s="69"/>
    </row>
    <row r="68" spans="1:34" x14ac:dyDescent="0.25">
      <c r="A68" s="26">
        <f>Wellpath!E68</f>
        <v>1860</v>
      </c>
      <c r="B68" s="68">
        <v>0</v>
      </c>
      <c r="C68" s="22">
        <v>0</v>
      </c>
      <c r="D68" s="22">
        <v>0</v>
      </c>
      <c r="E68" s="20">
        <f>Model!$W$38*(Wellpath!$K68-Wellpath!$K67)*MAX(ABS(SIN(Wellpath!$L68)*(IF(Wellpath!L67&lt;0.000001,0,SIN(ABS(MOD((Wellpath!$M68-Wellpath!M67+PI()),2*PI())-PI()))))),Model!$B$24*(Wellpath!$K68-Wellpath!$K67))*-SIN(Wellpath!$M68)</f>
        <v>0</v>
      </c>
      <c r="F68" s="20">
        <f>Model!$W$38*(Wellpath!$K68-Wellpath!$K67)*MAX(ABS(SIN(Wellpath!$L68)*(IF(Wellpath!L67&lt;0.000001,0,SIN(ABS(MOD((Wellpath!$M68-Wellpath!M67+PI()),2*PI())-PI()))))),Model!$B$24*(Wellpath!$K68-Wellpath!$K67))*COS(Wellpath!$M68)</f>
        <v>8.6064034499999997E-2</v>
      </c>
      <c r="G68" s="20">
        <v>0</v>
      </c>
      <c r="H68" s="18">
        <f t="shared" si="6"/>
        <v>0</v>
      </c>
      <c r="I68" s="18">
        <f t="shared" si="7"/>
        <v>8.6064034499999997E-2</v>
      </c>
      <c r="J68" s="18">
        <f t="shared" si="8"/>
        <v>0</v>
      </c>
      <c r="K68" s="21">
        <f t="shared" ref="K68:M83" si="16">K67+E68^2</f>
        <v>0</v>
      </c>
      <c r="L68" s="21">
        <f t="shared" si="16"/>
        <v>0.44167774205228377</v>
      </c>
      <c r="M68" s="21">
        <f t="shared" si="16"/>
        <v>0</v>
      </c>
      <c r="N68" s="21">
        <f t="shared" ref="N68:N131" si="17">N67+E68*F68</f>
        <v>0</v>
      </c>
      <c r="O68" s="21">
        <f t="shared" ref="O68:O131" si="18">O67+E68*G68</f>
        <v>0</v>
      </c>
      <c r="P68" s="21">
        <f t="shared" ref="P68:P131" si="19">P67+F68*G68</f>
        <v>0</v>
      </c>
      <c r="Q68" s="19">
        <f t="shared" si="9"/>
        <v>0</v>
      </c>
      <c r="R68" s="19">
        <f t="shared" si="9"/>
        <v>0.44167774205228377</v>
      </c>
      <c r="S68" s="19">
        <f t="shared" si="9"/>
        <v>0</v>
      </c>
      <c r="T68" s="19">
        <f t="shared" si="10"/>
        <v>0</v>
      </c>
      <c r="U68" s="19">
        <f t="shared" si="11"/>
        <v>0</v>
      </c>
      <c r="V68" s="19">
        <f t="shared" si="12"/>
        <v>0</v>
      </c>
      <c r="AC68" s="69"/>
      <c r="AD68" s="69"/>
      <c r="AE68" s="69"/>
      <c r="AF68" s="69"/>
      <c r="AG68" s="69"/>
      <c r="AH68" s="69"/>
    </row>
    <row r="69" spans="1:34" x14ac:dyDescent="0.25">
      <c r="A69" s="26">
        <f>Wellpath!E69</f>
        <v>1890</v>
      </c>
      <c r="B69" s="68">
        <v>0</v>
      </c>
      <c r="C69" s="22">
        <v>0</v>
      </c>
      <c r="D69" s="22">
        <v>0</v>
      </c>
      <c r="E69" s="20">
        <f>Model!$W$38*(Wellpath!$K69-Wellpath!$K68)*MAX(ABS(SIN(Wellpath!$L69)*(IF(Wellpath!L68&lt;0.000001,0,SIN(ABS(MOD((Wellpath!$M69-Wellpath!M68+PI()),2*PI())-PI()))))),Model!$B$24*(Wellpath!$K69-Wellpath!$K68))*-SIN(Wellpath!$M69)</f>
        <v>0</v>
      </c>
      <c r="F69" s="20">
        <f>Model!$W$38*(Wellpath!$K69-Wellpath!$K68)*MAX(ABS(SIN(Wellpath!$L69)*(IF(Wellpath!L68&lt;0.000001,0,SIN(ABS(MOD((Wellpath!$M69-Wellpath!M68+PI()),2*PI())-PI()))))),Model!$B$24*(Wellpath!$K69-Wellpath!$K68))*COS(Wellpath!$M69)</f>
        <v>8.6064034499999997E-2</v>
      </c>
      <c r="G69" s="20">
        <v>0</v>
      </c>
      <c r="H69" s="18">
        <f t="shared" ref="H69:H132" si="20">E69</f>
        <v>0</v>
      </c>
      <c r="I69" s="18">
        <f t="shared" ref="I69:I132" si="21">F69</f>
        <v>8.6064034499999997E-2</v>
      </c>
      <c r="J69" s="18">
        <f t="shared" ref="J69:J132" si="22">G69</f>
        <v>0</v>
      </c>
      <c r="K69" s="21">
        <f t="shared" si="16"/>
        <v>0</v>
      </c>
      <c r="L69" s="21">
        <f t="shared" si="16"/>
        <v>0.44908476008670095</v>
      </c>
      <c r="M69" s="21">
        <f t="shared" si="16"/>
        <v>0</v>
      </c>
      <c r="N69" s="21">
        <f t="shared" si="17"/>
        <v>0</v>
      </c>
      <c r="O69" s="21">
        <f t="shared" si="18"/>
        <v>0</v>
      </c>
      <c r="P69" s="21">
        <f t="shared" si="19"/>
        <v>0</v>
      </c>
      <c r="Q69" s="19">
        <f t="shared" ref="Q69:S132" si="23">K68+H69^2</f>
        <v>0</v>
      </c>
      <c r="R69" s="19">
        <f t="shared" si="23"/>
        <v>0.44908476008670095</v>
      </c>
      <c r="S69" s="19">
        <f t="shared" si="23"/>
        <v>0</v>
      </c>
      <c r="T69" s="19">
        <f t="shared" ref="T69:T132" si="24">N68+H69*I69</f>
        <v>0</v>
      </c>
      <c r="U69" s="19">
        <f t="shared" ref="U69:U132" si="25">O68+H69*J69</f>
        <v>0</v>
      </c>
      <c r="V69" s="19">
        <f t="shared" ref="V69:V132" si="26">P68+I69*J69</f>
        <v>0</v>
      </c>
      <c r="AC69" s="69"/>
      <c r="AD69" s="69"/>
      <c r="AE69" s="69"/>
      <c r="AF69" s="69"/>
      <c r="AG69" s="69"/>
      <c r="AH69" s="69"/>
    </row>
    <row r="70" spans="1:34" x14ac:dyDescent="0.25">
      <c r="A70" s="26">
        <f>Wellpath!E70</f>
        <v>1920</v>
      </c>
      <c r="B70" s="68">
        <v>0</v>
      </c>
      <c r="C70" s="22">
        <v>0</v>
      </c>
      <c r="D70" s="22">
        <v>0</v>
      </c>
      <c r="E70" s="20">
        <f>Model!$W$38*(Wellpath!$K70-Wellpath!$K69)*MAX(ABS(SIN(Wellpath!$L70)*(IF(Wellpath!L69&lt;0.000001,0,SIN(ABS(MOD((Wellpath!$M70-Wellpath!M69+PI()),2*PI())-PI()))))),Model!$B$24*(Wellpath!$K70-Wellpath!$K69))*-SIN(Wellpath!$M70)</f>
        <v>0</v>
      </c>
      <c r="F70" s="20">
        <f>Model!$W$38*(Wellpath!$K70-Wellpath!$K69)*MAX(ABS(SIN(Wellpath!$L70)*(IF(Wellpath!L69&lt;0.000001,0,SIN(ABS(MOD((Wellpath!$M70-Wellpath!M69+PI()),2*PI())-PI()))))),Model!$B$24*(Wellpath!$K70-Wellpath!$K69))*COS(Wellpath!$M70)</f>
        <v>8.6064034499999997E-2</v>
      </c>
      <c r="G70" s="20">
        <v>0</v>
      </c>
      <c r="H70" s="18">
        <f t="shared" si="20"/>
        <v>0</v>
      </c>
      <c r="I70" s="18">
        <f t="shared" si="21"/>
        <v>8.6064034499999997E-2</v>
      </c>
      <c r="J70" s="18">
        <f t="shared" si="22"/>
        <v>0</v>
      </c>
      <c r="K70" s="21">
        <f t="shared" si="16"/>
        <v>0</v>
      </c>
      <c r="L70" s="21">
        <f t="shared" si="16"/>
        <v>0.45649177812111813</v>
      </c>
      <c r="M70" s="21">
        <f t="shared" si="16"/>
        <v>0</v>
      </c>
      <c r="N70" s="21">
        <f t="shared" si="17"/>
        <v>0</v>
      </c>
      <c r="O70" s="21">
        <f t="shared" si="18"/>
        <v>0</v>
      </c>
      <c r="P70" s="21">
        <f t="shared" si="19"/>
        <v>0</v>
      </c>
      <c r="Q70" s="19">
        <f t="shared" si="23"/>
        <v>0</v>
      </c>
      <c r="R70" s="19">
        <f t="shared" si="23"/>
        <v>0.45649177812111813</v>
      </c>
      <c r="S70" s="19">
        <f t="shared" si="23"/>
        <v>0</v>
      </c>
      <c r="T70" s="19">
        <f t="shared" si="24"/>
        <v>0</v>
      </c>
      <c r="U70" s="19">
        <f t="shared" si="25"/>
        <v>0</v>
      </c>
      <c r="V70" s="19">
        <f t="shared" si="26"/>
        <v>0</v>
      </c>
      <c r="AC70" s="69"/>
      <c r="AD70" s="69"/>
      <c r="AE70" s="69"/>
      <c r="AF70" s="69"/>
      <c r="AG70" s="69"/>
      <c r="AH70" s="69"/>
    </row>
    <row r="71" spans="1:34" x14ac:dyDescent="0.25">
      <c r="A71" s="26">
        <f>Wellpath!E71</f>
        <v>1950</v>
      </c>
      <c r="B71" s="68">
        <v>0</v>
      </c>
      <c r="C71" s="22">
        <v>0</v>
      </c>
      <c r="D71" s="22">
        <v>0</v>
      </c>
      <c r="E71" s="20">
        <f>Model!$W$38*(Wellpath!$K71-Wellpath!$K70)*MAX(ABS(SIN(Wellpath!$L71)*(IF(Wellpath!L70&lt;0.000001,0,SIN(ABS(MOD((Wellpath!$M71-Wellpath!M70+PI()),2*PI())-PI()))))),Model!$B$24*(Wellpath!$K71-Wellpath!$K70))*-SIN(Wellpath!$M71)</f>
        <v>0</v>
      </c>
      <c r="F71" s="20">
        <f>Model!$W$38*(Wellpath!$K71-Wellpath!$K70)*MAX(ABS(SIN(Wellpath!$L71)*(IF(Wellpath!L70&lt;0.000001,0,SIN(ABS(MOD((Wellpath!$M71-Wellpath!M70+PI()),2*PI())-PI()))))),Model!$B$24*(Wellpath!$K71-Wellpath!$K70))*COS(Wellpath!$M71)</f>
        <v>8.6064034499999997E-2</v>
      </c>
      <c r="G71" s="20">
        <v>0</v>
      </c>
      <c r="H71" s="18">
        <f t="shared" si="20"/>
        <v>0</v>
      </c>
      <c r="I71" s="18">
        <f t="shared" si="21"/>
        <v>8.6064034499999997E-2</v>
      </c>
      <c r="J71" s="18">
        <f t="shared" si="22"/>
        <v>0</v>
      </c>
      <c r="K71" s="21">
        <f t="shared" si="16"/>
        <v>0</v>
      </c>
      <c r="L71" s="21">
        <f t="shared" si="16"/>
        <v>0.46389879615553531</v>
      </c>
      <c r="M71" s="21">
        <f t="shared" si="16"/>
        <v>0</v>
      </c>
      <c r="N71" s="21">
        <f t="shared" si="17"/>
        <v>0</v>
      </c>
      <c r="O71" s="21">
        <f t="shared" si="18"/>
        <v>0</v>
      </c>
      <c r="P71" s="21">
        <f t="shared" si="19"/>
        <v>0</v>
      </c>
      <c r="Q71" s="19">
        <f t="shared" si="23"/>
        <v>0</v>
      </c>
      <c r="R71" s="19">
        <f t="shared" si="23"/>
        <v>0.46389879615553531</v>
      </c>
      <c r="S71" s="19">
        <f t="shared" si="23"/>
        <v>0</v>
      </c>
      <c r="T71" s="19">
        <f t="shared" si="24"/>
        <v>0</v>
      </c>
      <c r="U71" s="19">
        <f t="shared" si="25"/>
        <v>0</v>
      </c>
      <c r="V71" s="19">
        <f t="shared" si="26"/>
        <v>0</v>
      </c>
      <c r="AC71" s="69"/>
      <c r="AD71" s="69"/>
      <c r="AE71" s="69"/>
      <c r="AF71" s="69"/>
      <c r="AG71" s="69"/>
      <c r="AH71" s="69"/>
    </row>
    <row r="72" spans="1:34" x14ac:dyDescent="0.25">
      <c r="A72" s="26">
        <f>Wellpath!E72</f>
        <v>1980</v>
      </c>
      <c r="B72" s="68">
        <v>0</v>
      </c>
      <c r="C72" s="22">
        <v>0</v>
      </c>
      <c r="D72" s="22">
        <v>0</v>
      </c>
      <c r="E72" s="20">
        <f>Model!$W$38*(Wellpath!$K72-Wellpath!$K71)*MAX(ABS(SIN(Wellpath!$L72)*(IF(Wellpath!L71&lt;0.000001,0,SIN(ABS(MOD((Wellpath!$M72-Wellpath!M71+PI()),2*PI())-PI()))))),Model!$B$24*(Wellpath!$K72-Wellpath!$K71))*-SIN(Wellpath!$M72)</f>
        <v>0</v>
      </c>
      <c r="F72" s="20">
        <f>Model!$W$38*(Wellpath!$K72-Wellpath!$K71)*MAX(ABS(SIN(Wellpath!$L72)*(IF(Wellpath!L71&lt;0.000001,0,SIN(ABS(MOD((Wellpath!$M72-Wellpath!M71+PI()),2*PI())-PI()))))),Model!$B$24*(Wellpath!$K72-Wellpath!$K71))*COS(Wellpath!$M72)</f>
        <v>8.6064034499999997E-2</v>
      </c>
      <c r="G72" s="20">
        <v>0</v>
      </c>
      <c r="H72" s="18">
        <f t="shared" si="20"/>
        <v>0</v>
      </c>
      <c r="I72" s="18">
        <f t="shared" si="21"/>
        <v>8.6064034499999997E-2</v>
      </c>
      <c r="J72" s="18">
        <f t="shared" si="22"/>
        <v>0</v>
      </c>
      <c r="K72" s="21">
        <f t="shared" si="16"/>
        <v>0</v>
      </c>
      <c r="L72" s="21">
        <f t="shared" si="16"/>
        <v>0.47130581418995249</v>
      </c>
      <c r="M72" s="21">
        <f t="shared" si="16"/>
        <v>0</v>
      </c>
      <c r="N72" s="21">
        <f t="shared" si="17"/>
        <v>0</v>
      </c>
      <c r="O72" s="21">
        <f t="shared" si="18"/>
        <v>0</v>
      </c>
      <c r="P72" s="21">
        <f t="shared" si="19"/>
        <v>0</v>
      </c>
      <c r="Q72" s="19">
        <f t="shared" si="23"/>
        <v>0</v>
      </c>
      <c r="R72" s="19">
        <f t="shared" si="23"/>
        <v>0.47130581418995249</v>
      </c>
      <c r="S72" s="19">
        <f t="shared" si="23"/>
        <v>0</v>
      </c>
      <c r="T72" s="19">
        <f t="shared" si="24"/>
        <v>0</v>
      </c>
      <c r="U72" s="19">
        <f t="shared" si="25"/>
        <v>0</v>
      </c>
      <c r="V72" s="19">
        <f t="shared" si="26"/>
        <v>0</v>
      </c>
      <c r="AC72" s="69"/>
      <c r="AD72" s="69"/>
      <c r="AE72" s="69"/>
      <c r="AF72" s="69"/>
      <c r="AG72" s="69"/>
      <c r="AH72" s="69"/>
    </row>
    <row r="73" spans="1:34" x14ac:dyDescent="0.25">
      <c r="A73" s="26">
        <f>Wellpath!E73</f>
        <v>2010</v>
      </c>
      <c r="B73" s="68">
        <v>0</v>
      </c>
      <c r="C73" s="22">
        <v>0</v>
      </c>
      <c r="D73" s="22">
        <v>0</v>
      </c>
      <c r="E73" s="20">
        <f>Model!$W$38*(Wellpath!$K73-Wellpath!$K72)*MAX(ABS(SIN(Wellpath!$L73)*(IF(Wellpath!L72&lt;0.000001,0,SIN(ABS(MOD((Wellpath!$M73-Wellpath!M72+PI()),2*PI())-PI()))))),Model!$B$24*(Wellpath!$K73-Wellpath!$K72))*-SIN(Wellpath!$M73)</f>
        <v>0</v>
      </c>
      <c r="F73" s="20">
        <f>Model!$W$38*(Wellpath!$K73-Wellpath!$K72)*MAX(ABS(SIN(Wellpath!$L73)*(IF(Wellpath!L72&lt;0.000001,0,SIN(ABS(MOD((Wellpath!$M73-Wellpath!M72+PI()),2*PI())-PI()))))),Model!$B$24*(Wellpath!$K73-Wellpath!$K72))*COS(Wellpath!$M73)</f>
        <v>8.6064034499999997E-2</v>
      </c>
      <c r="G73" s="20">
        <v>0</v>
      </c>
      <c r="H73" s="18">
        <f t="shared" si="20"/>
        <v>0</v>
      </c>
      <c r="I73" s="18">
        <f t="shared" si="21"/>
        <v>8.6064034499999997E-2</v>
      </c>
      <c r="J73" s="18">
        <f t="shared" si="22"/>
        <v>0</v>
      </c>
      <c r="K73" s="21">
        <f t="shared" si="16"/>
        <v>0</v>
      </c>
      <c r="L73" s="21">
        <f t="shared" si="16"/>
        <v>0.47871283222436967</v>
      </c>
      <c r="M73" s="21">
        <f t="shared" si="16"/>
        <v>0</v>
      </c>
      <c r="N73" s="21">
        <f t="shared" si="17"/>
        <v>0</v>
      </c>
      <c r="O73" s="21">
        <f t="shared" si="18"/>
        <v>0</v>
      </c>
      <c r="P73" s="21">
        <f t="shared" si="19"/>
        <v>0</v>
      </c>
      <c r="Q73" s="19">
        <f t="shared" si="23"/>
        <v>0</v>
      </c>
      <c r="R73" s="19">
        <f t="shared" si="23"/>
        <v>0.47871283222436967</v>
      </c>
      <c r="S73" s="19">
        <f t="shared" si="23"/>
        <v>0</v>
      </c>
      <c r="T73" s="19">
        <f t="shared" si="24"/>
        <v>0</v>
      </c>
      <c r="U73" s="19">
        <f t="shared" si="25"/>
        <v>0</v>
      </c>
      <c r="V73" s="19">
        <f t="shared" si="26"/>
        <v>0</v>
      </c>
      <c r="AC73" s="69"/>
      <c r="AD73" s="69"/>
      <c r="AE73" s="69"/>
      <c r="AF73" s="69"/>
      <c r="AG73" s="69"/>
      <c r="AH73" s="69"/>
    </row>
    <row r="74" spans="1:34" x14ac:dyDescent="0.25">
      <c r="A74" s="26">
        <f>Wellpath!E74</f>
        <v>2040</v>
      </c>
      <c r="B74" s="68">
        <v>0</v>
      </c>
      <c r="C74" s="22">
        <v>0</v>
      </c>
      <c r="D74" s="22">
        <v>0</v>
      </c>
      <c r="E74" s="20">
        <f>Model!$W$38*(Wellpath!$K74-Wellpath!$K73)*MAX(ABS(SIN(Wellpath!$L74)*(IF(Wellpath!L73&lt;0.000001,0,SIN(ABS(MOD((Wellpath!$M74-Wellpath!M73+PI()),2*PI())-PI()))))),Model!$B$24*(Wellpath!$K74-Wellpath!$K73))*-SIN(Wellpath!$M74)</f>
        <v>0</v>
      </c>
      <c r="F74" s="20">
        <f>Model!$W$38*(Wellpath!$K74-Wellpath!$K73)*MAX(ABS(SIN(Wellpath!$L74)*(IF(Wellpath!L73&lt;0.000001,0,SIN(ABS(MOD((Wellpath!$M74-Wellpath!M73+PI()),2*PI())-PI()))))),Model!$B$24*(Wellpath!$K74-Wellpath!$K73))*COS(Wellpath!$M74)</f>
        <v>8.6064034499999997E-2</v>
      </c>
      <c r="G74" s="20">
        <v>0</v>
      </c>
      <c r="H74" s="18">
        <f t="shared" si="20"/>
        <v>0</v>
      </c>
      <c r="I74" s="18">
        <f t="shared" si="21"/>
        <v>8.6064034499999997E-2</v>
      </c>
      <c r="J74" s="18">
        <f t="shared" si="22"/>
        <v>0</v>
      </c>
      <c r="K74" s="21">
        <f t="shared" si="16"/>
        <v>0</v>
      </c>
      <c r="L74" s="21">
        <f t="shared" si="16"/>
        <v>0.48611985025878685</v>
      </c>
      <c r="M74" s="21">
        <f t="shared" si="16"/>
        <v>0</v>
      </c>
      <c r="N74" s="21">
        <f t="shared" si="17"/>
        <v>0</v>
      </c>
      <c r="O74" s="21">
        <f t="shared" si="18"/>
        <v>0</v>
      </c>
      <c r="P74" s="21">
        <f t="shared" si="19"/>
        <v>0</v>
      </c>
      <c r="Q74" s="19">
        <f t="shared" si="23"/>
        <v>0</v>
      </c>
      <c r="R74" s="19">
        <f t="shared" si="23"/>
        <v>0.48611985025878685</v>
      </c>
      <c r="S74" s="19">
        <f t="shared" si="23"/>
        <v>0</v>
      </c>
      <c r="T74" s="19">
        <f t="shared" si="24"/>
        <v>0</v>
      </c>
      <c r="U74" s="19">
        <f t="shared" si="25"/>
        <v>0</v>
      </c>
      <c r="V74" s="19">
        <f t="shared" si="26"/>
        <v>0</v>
      </c>
      <c r="AC74" s="69"/>
      <c r="AD74" s="69"/>
      <c r="AE74" s="69"/>
      <c r="AF74" s="69"/>
      <c r="AG74" s="69"/>
      <c r="AH74" s="69"/>
    </row>
    <row r="75" spans="1:34" x14ac:dyDescent="0.25">
      <c r="A75" s="26">
        <f>Wellpath!E75</f>
        <v>2070</v>
      </c>
      <c r="B75" s="68">
        <v>0</v>
      </c>
      <c r="C75" s="22">
        <v>0</v>
      </c>
      <c r="D75" s="22">
        <v>0</v>
      </c>
      <c r="E75" s="20">
        <f>Model!$W$38*(Wellpath!$K75-Wellpath!$K74)*MAX(ABS(SIN(Wellpath!$L75)*(IF(Wellpath!L74&lt;0.000001,0,SIN(ABS(MOD((Wellpath!$M75-Wellpath!M74+PI()),2*PI())-PI()))))),Model!$B$24*(Wellpath!$K75-Wellpath!$K74))*-SIN(Wellpath!$M75)</f>
        <v>0</v>
      </c>
      <c r="F75" s="20">
        <f>Model!$W$38*(Wellpath!$K75-Wellpath!$K74)*MAX(ABS(SIN(Wellpath!$L75)*(IF(Wellpath!L74&lt;0.000001,0,SIN(ABS(MOD((Wellpath!$M75-Wellpath!M74+PI()),2*PI())-PI()))))),Model!$B$24*(Wellpath!$K75-Wellpath!$K74))*COS(Wellpath!$M75)</f>
        <v>8.6064034499999997E-2</v>
      </c>
      <c r="G75" s="20">
        <v>0</v>
      </c>
      <c r="H75" s="18">
        <f t="shared" si="20"/>
        <v>0</v>
      </c>
      <c r="I75" s="18">
        <f t="shared" si="21"/>
        <v>8.6064034499999997E-2</v>
      </c>
      <c r="J75" s="18">
        <f t="shared" si="22"/>
        <v>0</v>
      </c>
      <c r="K75" s="21">
        <f t="shared" si="16"/>
        <v>0</v>
      </c>
      <c r="L75" s="21">
        <f t="shared" si="16"/>
        <v>0.49352686829320402</v>
      </c>
      <c r="M75" s="21">
        <f t="shared" si="16"/>
        <v>0</v>
      </c>
      <c r="N75" s="21">
        <f t="shared" si="17"/>
        <v>0</v>
      </c>
      <c r="O75" s="21">
        <f t="shared" si="18"/>
        <v>0</v>
      </c>
      <c r="P75" s="21">
        <f t="shared" si="19"/>
        <v>0</v>
      </c>
      <c r="Q75" s="19">
        <f t="shared" si="23"/>
        <v>0</v>
      </c>
      <c r="R75" s="19">
        <f t="shared" si="23"/>
        <v>0.49352686829320402</v>
      </c>
      <c r="S75" s="19">
        <f t="shared" si="23"/>
        <v>0</v>
      </c>
      <c r="T75" s="19">
        <f t="shared" si="24"/>
        <v>0</v>
      </c>
      <c r="U75" s="19">
        <f t="shared" si="25"/>
        <v>0</v>
      </c>
      <c r="V75" s="19">
        <f t="shared" si="26"/>
        <v>0</v>
      </c>
      <c r="AC75" s="69"/>
      <c r="AD75" s="69"/>
      <c r="AE75" s="69"/>
      <c r="AF75" s="69"/>
      <c r="AG75" s="69"/>
      <c r="AH75" s="69"/>
    </row>
    <row r="76" spans="1:34" x14ac:dyDescent="0.25">
      <c r="A76" s="26">
        <f>Wellpath!E76</f>
        <v>2100</v>
      </c>
      <c r="B76" s="68">
        <v>0</v>
      </c>
      <c r="C76" s="22">
        <v>0</v>
      </c>
      <c r="D76" s="22">
        <v>0</v>
      </c>
      <c r="E76" s="20">
        <f>Model!$W$38*(Wellpath!$K76-Wellpath!$K75)*MAX(ABS(SIN(Wellpath!$L76)*(IF(Wellpath!L75&lt;0.000001,0,SIN(ABS(MOD((Wellpath!$M76-Wellpath!M75+PI()),2*PI())-PI()))))),Model!$B$24*(Wellpath!$K76-Wellpath!$K75))*-SIN(Wellpath!$M76)</f>
        <v>0</v>
      </c>
      <c r="F76" s="20">
        <f>Model!$W$38*(Wellpath!$K76-Wellpath!$K75)*MAX(ABS(SIN(Wellpath!$L76)*(IF(Wellpath!L75&lt;0.000001,0,SIN(ABS(MOD((Wellpath!$M76-Wellpath!M75+PI()),2*PI())-PI()))))),Model!$B$24*(Wellpath!$K76-Wellpath!$K75))*COS(Wellpath!$M76)</f>
        <v>8.6064034499999997E-2</v>
      </c>
      <c r="G76" s="20">
        <v>0</v>
      </c>
      <c r="H76" s="18">
        <f t="shared" si="20"/>
        <v>0</v>
      </c>
      <c r="I76" s="18">
        <f t="shared" si="21"/>
        <v>8.6064034499999997E-2</v>
      </c>
      <c r="J76" s="18">
        <f t="shared" si="22"/>
        <v>0</v>
      </c>
      <c r="K76" s="21">
        <f t="shared" si="16"/>
        <v>0</v>
      </c>
      <c r="L76" s="21">
        <f t="shared" si="16"/>
        <v>0.50093388632762126</v>
      </c>
      <c r="M76" s="21">
        <f t="shared" si="16"/>
        <v>0</v>
      </c>
      <c r="N76" s="21">
        <f t="shared" si="17"/>
        <v>0</v>
      </c>
      <c r="O76" s="21">
        <f t="shared" si="18"/>
        <v>0</v>
      </c>
      <c r="P76" s="21">
        <f t="shared" si="19"/>
        <v>0</v>
      </c>
      <c r="Q76" s="19">
        <f t="shared" si="23"/>
        <v>0</v>
      </c>
      <c r="R76" s="19">
        <f t="shared" si="23"/>
        <v>0.50093388632762126</v>
      </c>
      <c r="S76" s="19">
        <f t="shared" si="23"/>
        <v>0</v>
      </c>
      <c r="T76" s="19">
        <f t="shared" si="24"/>
        <v>0</v>
      </c>
      <c r="U76" s="19">
        <f t="shared" si="25"/>
        <v>0</v>
      </c>
      <c r="V76" s="19">
        <f t="shared" si="26"/>
        <v>0</v>
      </c>
      <c r="AC76" s="69"/>
      <c r="AD76" s="69"/>
      <c r="AE76" s="69"/>
      <c r="AF76" s="69"/>
      <c r="AG76" s="69"/>
      <c r="AH76" s="69"/>
    </row>
    <row r="77" spans="1:34" x14ac:dyDescent="0.25">
      <c r="A77" s="26">
        <f>Wellpath!E77</f>
        <v>2130</v>
      </c>
      <c r="B77" s="68">
        <v>0</v>
      </c>
      <c r="C77" s="22">
        <v>0</v>
      </c>
      <c r="D77" s="22">
        <v>0</v>
      </c>
      <c r="E77" s="20">
        <f>Model!$W$38*(Wellpath!$K77-Wellpath!$K76)*MAX(ABS(SIN(Wellpath!$L77)*(IF(Wellpath!L76&lt;0.000001,0,SIN(ABS(MOD((Wellpath!$M77-Wellpath!M76+PI()),2*PI())-PI()))))),Model!$B$24*(Wellpath!$K77-Wellpath!$K76))*-SIN(Wellpath!$M77)</f>
        <v>0</v>
      </c>
      <c r="F77" s="20">
        <f>Model!$W$38*(Wellpath!$K77-Wellpath!$K76)*MAX(ABS(SIN(Wellpath!$L77)*(IF(Wellpath!L76&lt;0.000001,0,SIN(ABS(MOD((Wellpath!$M77-Wellpath!M76+PI()),2*PI())-PI()))))),Model!$B$24*(Wellpath!$K77-Wellpath!$K76))*COS(Wellpath!$M77)</f>
        <v>8.6064034499999997E-2</v>
      </c>
      <c r="G77" s="20">
        <v>0</v>
      </c>
      <c r="H77" s="18">
        <f t="shared" si="20"/>
        <v>0</v>
      </c>
      <c r="I77" s="18">
        <f t="shared" si="21"/>
        <v>8.6064034499999997E-2</v>
      </c>
      <c r="J77" s="18">
        <f t="shared" si="22"/>
        <v>0</v>
      </c>
      <c r="K77" s="21">
        <f t="shared" si="16"/>
        <v>0</v>
      </c>
      <c r="L77" s="21">
        <f t="shared" si="16"/>
        <v>0.50834090436203849</v>
      </c>
      <c r="M77" s="21">
        <f t="shared" si="16"/>
        <v>0</v>
      </c>
      <c r="N77" s="21">
        <f t="shared" si="17"/>
        <v>0</v>
      </c>
      <c r="O77" s="21">
        <f t="shared" si="18"/>
        <v>0</v>
      </c>
      <c r="P77" s="21">
        <f t="shared" si="19"/>
        <v>0</v>
      </c>
      <c r="Q77" s="19">
        <f t="shared" si="23"/>
        <v>0</v>
      </c>
      <c r="R77" s="19">
        <f t="shared" si="23"/>
        <v>0.50834090436203849</v>
      </c>
      <c r="S77" s="19">
        <f t="shared" si="23"/>
        <v>0</v>
      </c>
      <c r="T77" s="19">
        <f t="shared" si="24"/>
        <v>0</v>
      </c>
      <c r="U77" s="19">
        <f t="shared" si="25"/>
        <v>0</v>
      </c>
      <c r="V77" s="19">
        <f t="shared" si="26"/>
        <v>0</v>
      </c>
      <c r="AC77" s="69"/>
      <c r="AD77" s="69"/>
      <c r="AE77" s="69"/>
      <c r="AF77" s="69"/>
      <c r="AG77" s="69"/>
      <c r="AH77" s="69"/>
    </row>
    <row r="78" spans="1:34" x14ac:dyDescent="0.25">
      <c r="A78" s="26">
        <f>Wellpath!E78</f>
        <v>2160</v>
      </c>
      <c r="B78" s="68">
        <v>0</v>
      </c>
      <c r="C78" s="22">
        <v>0</v>
      </c>
      <c r="D78" s="22">
        <v>0</v>
      </c>
      <c r="E78" s="20">
        <f>Model!$W$38*(Wellpath!$K78-Wellpath!$K77)*MAX(ABS(SIN(Wellpath!$L78)*(IF(Wellpath!L77&lt;0.000001,0,SIN(ABS(MOD((Wellpath!$M78-Wellpath!M77+PI()),2*PI())-PI()))))),Model!$B$24*(Wellpath!$K78-Wellpath!$K77))*-SIN(Wellpath!$M78)</f>
        <v>0</v>
      </c>
      <c r="F78" s="20">
        <f>Model!$W$38*(Wellpath!$K78-Wellpath!$K77)*MAX(ABS(SIN(Wellpath!$L78)*(IF(Wellpath!L77&lt;0.000001,0,SIN(ABS(MOD((Wellpath!$M78-Wellpath!M77+PI()),2*PI())-PI()))))),Model!$B$24*(Wellpath!$K78-Wellpath!$K77))*COS(Wellpath!$M78)</f>
        <v>8.6064034499999997E-2</v>
      </c>
      <c r="G78" s="20">
        <v>0</v>
      </c>
      <c r="H78" s="18">
        <f t="shared" si="20"/>
        <v>0</v>
      </c>
      <c r="I78" s="18">
        <f t="shared" si="21"/>
        <v>8.6064034499999997E-2</v>
      </c>
      <c r="J78" s="18">
        <f t="shared" si="22"/>
        <v>0</v>
      </c>
      <c r="K78" s="21">
        <f t="shared" si="16"/>
        <v>0</v>
      </c>
      <c r="L78" s="21">
        <f t="shared" si="16"/>
        <v>0.51574792239645573</v>
      </c>
      <c r="M78" s="21">
        <f t="shared" si="16"/>
        <v>0</v>
      </c>
      <c r="N78" s="21">
        <f t="shared" si="17"/>
        <v>0</v>
      </c>
      <c r="O78" s="21">
        <f t="shared" si="18"/>
        <v>0</v>
      </c>
      <c r="P78" s="21">
        <f t="shared" si="19"/>
        <v>0</v>
      </c>
      <c r="Q78" s="19">
        <f t="shared" si="23"/>
        <v>0</v>
      </c>
      <c r="R78" s="19">
        <f t="shared" si="23"/>
        <v>0.51574792239645573</v>
      </c>
      <c r="S78" s="19">
        <f t="shared" si="23"/>
        <v>0</v>
      </c>
      <c r="T78" s="19">
        <f t="shared" si="24"/>
        <v>0</v>
      </c>
      <c r="U78" s="19">
        <f t="shared" si="25"/>
        <v>0</v>
      </c>
      <c r="V78" s="19">
        <f t="shared" si="26"/>
        <v>0</v>
      </c>
      <c r="AC78" s="69"/>
      <c r="AD78" s="69"/>
      <c r="AE78" s="69"/>
      <c r="AF78" s="69"/>
      <c r="AG78" s="69"/>
      <c r="AH78" s="69"/>
    </row>
    <row r="79" spans="1:34" x14ac:dyDescent="0.25">
      <c r="A79" s="26">
        <f>Wellpath!E79</f>
        <v>2190</v>
      </c>
      <c r="B79" s="68">
        <v>0</v>
      </c>
      <c r="C79" s="22">
        <v>0</v>
      </c>
      <c r="D79" s="22">
        <v>0</v>
      </c>
      <c r="E79" s="20">
        <f>Model!$W$38*(Wellpath!$K79-Wellpath!$K78)*MAX(ABS(SIN(Wellpath!$L79)*(IF(Wellpath!L78&lt;0.000001,0,SIN(ABS(MOD((Wellpath!$M79-Wellpath!M78+PI()),2*PI())-PI()))))),Model!$B$24*(Wellpath!$K79-Wellpath!$K78))*-SIN(Wellpath!$M79)</f>
        <v>0</v>
      </c>
      <c r="F79" s="20">
        <f>Model!$W$38*(Wellpath!$K79-Wellpath!$K78)*MAX(ABS(SIN(Wellpath!$L79)*(IF(Wellpath!L78&lt;0.000001,0,SIN(ABS(MOD((Wellpath!$M79-Wellpath!M78+PI()),2*PI())-PI()))))),Model!$B$24*(Wellpath!$K79-Wellpath!$K78))*COS(Wellpath!$M79)</f>
        <v>8.6064034499999997E-2</v>
      </c>
      <c r="G79" s="20">
        <v>0</v>
      </c>
      <c r="H79" s="18">
        <f t="shared" si="20"/>
        <v>0</v>
      </c>
      <c r="I79" s="18">
        <f t="shared" si="21"/>
        <v>8.6064034499999997E-2</v>
      </c>
      <c r="J79" s="18">
        <f t="shared" si="22"/>
        <v>0</v>
      </c>
      <c r="K79" s="21">
        <f t="shared" si="16"/>
        <v>0</v>
      </c>
      <c r="L79" s="21">
        <f t="shared" si="16"/>
        <v>0.52315494043087296</v>
      </c>
      <c r="M79" s="21">
        <f t="shared" si="16"/>
        <v>0</v>
      </c>
      <c r="N79" s="21">
        <f t="shared" si="17"/>
        <v>0</v>
      </c>
      <c r="O79" s="21">
        <f t="shared" si="18"/>
        <v>0</v>
      </c>
      <c r="P79" s="21">
        <f t="shared" si="19"/>
        <v>0</v>
      </c>
      <c r="Q79" s="19">
        <f t="shared" si="23"/>
        <v>0</v>
      </c>
      <c r="R79" s="19">
        <f t="shared" si="23"/>
        <v>0.52315494043087296</v>
      </c>
      <c r="S79" s="19">
        <f t="shared" si="23"/>
        <v>0</v>
      </c>
      <c r="T79" s="19">
        <f t="shared" si="24"/>
        <v>0</v>
      </c>
      <c r="U79" s="19">
        <f t="shared" si="25"/>
        <v>0</v>
      </c>
      <c r="V79" s="19">
        <f t="shared" si="26"/>
        <v>0</v>
      </c>
      <c r="AC79" s="69"/>
      <c r="AD79" s="69"/>
      <c r="AE79" s="69"/>
      <c r="AF79" s="69"/>
      <c r="AG79" s="69"/>
      <c r="AH79" s="69"/>
    </row>
    <row r="80" spans="1:34" x14ac:dyDescent="0.25">
      <c r="A80" s="26">
        <f>Wellpath!E80</f>
        <v>2220</v>
      </c>
      <c r="B80" s="68">
        <v>0</v>
      </c>
      <c r="C80" s="22">
        <v>0</v>
      </c>
      <c r="D80" s="22">
        <v>0</v>
      </c>
      <c r="E80" s="20">
        <f>Model!$W$38*(Wellpath!$K80-Wellpath!$K79)*MAX(ABS(SIN(Wellpath!$L80)*(IF(Wellpath!L79&lt;0.000001,0,SIN(ABS(MOD((Wellpath!$M80-Wellpath!M79+PI()),2*PI())-PI()))))),Model!$B$24*(Wellpath!$K80-Wellpath!$K79))*-SIN(Wellpath!$M80)</f>
        <v>0</v>
      </c>
      <c r="F80" s="20">
        <f>Model!$W$38*(Wellpath!$K80-Wellpath!$K79)*MAX(ABS(SIN(Wellpath!$L80)*(IF(Wellpath!L79&lt;0.000001,0,SIN(ABS(MOD((Wellpath!$M80-Wellpath!M79+PI()),2*PI())-PI()))))),Model!$B$24*(Wellpath!$K80-Wellpath!$K79))*COS(Wellpath!$M80)</f>
        <v>8.6064034499999997E-2</v>
      </c>
      <c r="G80" s="20">
        <v>0</v>
      </c>
      <c r="H80" s="18">
        <f t="shared" si="20"/>
        <v>0</v>
      </c>
      <c r="I80" s="18">
        <f t="shared" si="21"/>
        <v>8.6064034499999997E-2</v>
      </c>
      <c r="J80" s="18">
        <f t="shared" si="22"/>
        <v>0</v>
      </c>
      <c r="K80" s="21">
        <f t="shared" si="16"/>
        <v>0</v>
      </c>
      <c r="L80" s="21">
        <f t="shared" si="16"/>
        <v>0.5305619584652902</v>
      </c>
      <c r="M80" s="21">
        <f t="shared" si="16"/>
        <v>0</v>
      </c>
      <c r="N80" s="21">
        <f t="shared" si="17"/>
        <v>0</v>
      </c>
      <c r="O80" s="21">
        <f t="shared" si="18"/>
        <v>0</v>
      </c>
      <c r="P80" s="21">
        <f t="shared" si="19"/>
        <v>0</v>
      </c>
      <c r="Q80" s="19">
        <f t="shared" si="23"/>
        <v>0</v>
      </c>
      <c r="R80" s="19">
        <f t="shared" si="23"/>
        <v>0.5305619584652902</v>
      </c>
      <c r="S80" s="19">
        <f t="shared" si="23"/>
        <v>0</v>
      </c>
      <c r="T80" s="19">
        <f t="shared" si="24"/>
        <v>0</v>
      </c>
      <c r="U80" s="19">
        <f t="shared" si="25"/>
        <v>0</v>
      </c>
      <c r="V80" s="19">
        <f t="shared" si="26"/>
        <v>0</v>
      </c>
      <c r="AC80" s="69"/>
      <c r="AD80" s="69"/>
      <c r="AE80" s="69"/>
      <c r="AF80" s="69"/>
      <c r="AG80" s="69"/>
      <c r="AH80" s="69"/>
    </row>
    <row r="81" spans="1:34" x14ac:dyDescent="0.25">
      <c r="A81" s="26">
        <f>Wellpath!E81</f>
        <v>2250</v>
      </c>
      <c r="B81" s="68">
        <v>0</v>
      </c>
      <c r="C81" s="22">
        <v>0</v>
      </c>
      <c r="D81" s="22">
        <v>0</v>
      </c>
      <c r="E81" s="20">
        <f>Model!$W$38*(Wellpath!$K81-Wellpath!$K80)*MAX(ABS(SIN(Wellpath!$L81)*(IF(Wellpath!L80&lt;0.000001,0,SIN(ABS(MOD((Wellpath!$M81-Wellpath!M80+PI()),2*PI())-PI()))))),Model!$B$24*(Wellpath!$K81-Wellpath!$K80))*-SIN(Wellpath!$M81)</f>
        <v>0</v>
      </c>
      <c r="F81" s="20">
        <f>Model!$W$38*(Wellpath!$K81-Wellpath!$K80)*MAX(ABS(SIN(Wellpath!$L81)*(IF(Wellpath!L80&lt;0.000001,0,SIN(ABS(MOD((Wellpath!$M81-Wellpath!M80+PI()),2*PI())-PI()))))),Model!$B$24*(Wellpath!$K81-Wellpath!$K80))*COS(Wellpath!$M81)</f>
        <v>8.6064034499999997E-2</v>
      </c>
      <c r="G81" s="20">
        <v>0</v>
      </c>
      <c r="H81" s="18">
        <f t="shared" si="20"/>
        <v>0</v>
      </c>
      <c r="I81" s="18">
        <f t="shared" si="21"/>
        <v>8.6064034499999997E-2</v>
      </c>
      <c r="J81" s="18">
        <f t="shared" si="22"/>
        <v>0</v>
      </c>
      <c r="K81" s="21">
        <f t="shared" si="16"/>
        <v>0</v>
      </c>
      <c r="L81" s="21">
        <f t="shared" si="16"/>
        <v>0.53796897649970743</v>
      </c>
      <c r="M81" s="21">
        <f t="shared" si="16"/>
        <v>0</v>
      </c>
      <c r="N81" s="21">
        <f t="shared" si="17"/>
        <v>0</v>
      </c>
      <c r="O81" s="21">
        <f t="shared" si="18"/>
        <v>0</v>
      </c>
      <c r="P81" s="21">
        <f t="shared" si="19"/>
        <v>0</v>
      </c>
      <c r="Q81" s="19">
        <f t="shared" si="23"/>
        <v>0</v>
      </c>
      <c r="R81" s="19">
        <f t="shared" si="23"/>
        <v>0.53796897649970743</v>
      </c>
      <c r="S81" s="19">
        <f t="shared" si="23"/>
        <v>0</v>
      </c>
      <c r="T81" s="19">
        <f t="shared" si="24"/>
        <v>0</v>
      </c>
      <c r="U81" s="19">
        <f t="shared" si="25"/>
        <v>0</v>
      </c>
      <c r="V81" s="19">
        <f t="shared" si="26"/>
        <v>0</v>
      </c>
      <c r="AC81" s="69"/>
      <c r="AD81" s="69"/>
      <c r="AE81" s="69"/>
      <c r="AF81" s="69"/>
      <c r="AG81" s="69"/>
      <c r="AH81" s="69"/>
    </row>
    <row r="82" spans="1:34" x14ac:dyDescent="0.25">
      <c r="A82" s="26">
        <f>Wellpath!E82</f>
        <v>2280</v>
      </c>
      <c r="B82" s="68">
        <v>0</v>
      </c>
      <c r="C82" s="22">
        <v>0</v>
      </c>
      <c r="D82" s="22">
        <v>0</v>
      </c>
      <c r="E82" s="20">
        <f>Model!$W$38*(Wellpath!$K82-Wellpath!$K81)*MAX(ABS(SIN(Wellpath!$L82)*(IF(Wellpath!L81&lt;0.000001,0,SIN(ABS(MOD((Wellpath!$M82-Wellpath!M81+PI()),2*PI())-PI()))))),Model!$B$24*(Wellpath!$K82-Wellpath!$K81))*-SIN(Wellpath!$M82)</f>
        <v>0</v>
      </c>
      <c r="F82" s="20">
        <f>Model!$W$38*(Wellpath!$K82-Wellpath!$K81)*MAX(ABS(SIN(Wellpath!$L82)*(IF(Wellpath!L81&lt;0.000001,0,SIN(ABS(MOD((Wellpath!$M82-Wellpath!M81+PI()),2*PI())-PI()))))),Model!$B$24*(Wellpath!$K82-Wellpath!$K81))*COS(Wellpath!$M82)</f>
        <v>8.6064034499999997E-2</v>
      </c>
      <c r="G82" s="20">
        <v>0</v>
      </c>
      <c r="H82" s="18">
        <f t="shared" si="20"/>
        <v>0</v>
      </c>
      <c r="I82" s="18">
        <f t="shared" si="21"/>
        <v>8.6064034499999997E-2</v>
      </c>
      <c r="J82" s="18">
        <f t="shared" si="22"/>
        <v>0</v>
      </c>
      <c r="K82" s="21">
        <f t="shared" si="16"/>
        <v>0</v>
      </c>
      <c r="L82" s="21">
        <f t="shared" si="16"/>
        <v>0.54537599453412466</v>
      </c>
      <c r="M82" s="21">
        <f t="shared" si="16"/>
        <v>0</v>
      </c>
      <c r="N82" s="21">
        <f t="shared" si="17"/>
        <v>0</v>
      </c>
      <c r="O82" s="21">
        <f t="shared" si="18"/>
        <v>0</v>
      </c>
      <c r="P82" s="21">
        <f t="shared" si="19"/>
        <v>0</v>
      </c>
      <c r="Q82" s="19">
        <f t="shared" si="23"/>
        <v>0</v>
      </c>
      <c r="R82" s="19">
        <f t="shared" si="23"/>
        <v>0.54537599453412466</v>
      </c>
      <c r="S82" s="19">
        <f t="shared" si="23"/>
        <v>0</v>
      </c>
      <c r="T82" s="19">
        <f t="shared" si="24"/>
        <v>0</v>
      </c>
      <c r="U82" s="19">
        <f t="shared" si="25"/>
        <v>0</v>
      </c>
      <c r="V82" s="19">
        <f t="shared" si="26"/>
        <v>0</v>
      </c>
      <c r="AC82" s="69"/>
      <c r="AD82" s="69"/>
      <c r="AE82" s="69"/>
      <c r="AF82" s="69"/>
      <c r="AG82" s="69"/>
      <c r="AH82" s="69"/>
    </row>
    <row r="83" spans="1:34" x14ac:dyDescent="0.25">
      <c r="A83" s="26">
        <f>Wellpath!E83</f>
        <v>2310</v>
      </c>
      <c r="B83" s="68">
        <v>0</v>
      </c>
      <c r="C83" s="22">
        <v>0</v>
      </c>
      <c r="D83" s="22">
        <v>0</v>
      </c>
      <c r="E83" s="20">
        <f>Model!$W$38*(Wellpath!$K83-Wellpath!$K82)*MAX(ABS(SIN(Wellpath!$L83)*(IF(Wellpath!L82&lt;0.000001,0,SIN(ABS(MOD((Wellpath!$M83-Wellpath!M82+PI()),2*PI())-PI()))))),Model!$B$24*(Wellpath!$K83-Wellpath!$K82))*-SIN(Wellpath!$M83)</f>
        <v>0</v>
      </c>
      <c r="F83" s="20">
        <f>Model!$W$38*(Wellpath!$K83-Wellpath!$K82)*MAX(ABS(SIN(Wellpath!$L83)*(IF(Wellpath!L82&lt;0.000001,0,SIN(ABS(MOD((Wellpath!$M83-Wellpath!M82+PI()),2*PI())-PI()))))),Model!$B$24*(Wellpath!$K83-Wellpath!$K82))*COS(Wellpath!$M83)</f>
        <v>8.6064034499999997E-2</v>
      </c>
      <c r="G83" s="20">
        <v>0</v>
      </c>
      <c r="H83" s="18">
        <f t="shared" si="20"/>
        <v>0</v>
      </c>
      <c r="I83" s="18">
        <f t="shared" si="21"/>
        <v>8.6064034499999997E-2</v>
      </c>
      <c r="J83" s="18">
        <f t="shared" si="22"/>
        <v>0</v>
      </c>
      <c r="K83" s="21">
        <f t="shared" si="16"/>
        <v>0</v>
      </c>
      <c r="L83" s="21">
        <f t="shared" si="16"/>
        <v>0.5527830125685419</v>
      </c>
      <c r="M83" s="21">
        <f t="shared" si="16"/>
        <v>0</v>
      </c>
      <c r="N83" s="21">
        <f t="shared" si="17"/>
        <v>0</v>
      </c>
      <c r="O83" s="21">
        <f t="shared" si="18"/>
        <v>0</v>
      </c>
      <c r="P83" s="21">
        <f t="shared" si="19"/>
        <v>0</v>
      </c>
      <c r="Q83" s="19">
        <f t="shared" si="23"/>
        <v>0</v>
      </c>
      <c r="R83" s="19">
        <f t="shared" si="23"/>
        <v>0.5527830125685419</v>
      </c>
      <c r="S83" s="19">
        <f t="shared" si="23"/>
        <v>0</v>
      </c>
      <c r="T83" s="19">
        <f t="shared" si="24"/>
        <v>0</v>
      </c>
      <c r="U83" s="19">
        <f t="shared" si="25"/>
        <v>0</v>
      </c>
      <c r="V83" s="19">
        <f t="shared" si="26"/>
        <v>0</v>
      </c>
      <c r="AC83" s="69"/>
      <c r="AD83" s="69"/>
      <c r="AE83" s="69"/>
      <c r="AF83" s="69"/>
      <c r="AG83" s="69"/>
      <c r="AH83" s="69"/>
    </row>
    <row r="84" spans="1:34" x14ac:dyDescent="0.25">
      <c r="A84" s="26">
        <f>Wellpath!E84</f>
        <v>2340</v>
      </c>
      <c r="B84" s="68">
        <v>0</v>
      </c>
      <c r="C84" s="22">
        <v>0</v>
      </c>
      <c r="D84" s="22">
        <v>0</v>
      </c>
      <c r="E84" s="20">
        <f>Model!$W$38*(Wellpath!$K84-Wellpath!$K83)*MAX(ABS(SIN(Wellpath!$L84)*(IF(Wellpath!L83&lt;0.000001,0,SIN(ABS(MOD((Wellpath!$M84-Wellpath!M83+PI()),2*PI())-PI()))))),Model!$B$24*(Wellpath!$K84-Wellpath!$K83))*-SIN(Wellpath!$M84)</f>
        <v>0</v>
      </c>
      <c r="F84" s="20">
        <f>Model!$W$38*(Wellpath!$K84-Wellpath!$K83)*MAX(ABS(SIN(Wellpath!$L84)*(IF(Wellpath!L83&lt;0.000001,0,SIN(ABS(MOD((Wellpath!$M84-Wellpath!M83+PI()),2*PI())-PI()))))),Model!$B$24*(Wellpath!$K84-Wellpath!$K83))*COS(Wellpath!$M84)</f>
        <v>8.6064034499999997E-2</v>
      </c>
      <c r="G84" s="20">
        <v>0</v>
      </c>
      <c r="H84" s="18">
        <f t="shared" si="20"/>
        <v>0</v>
      </c>
      <c r="I84" s="18">
        <f t="shared" si="21"/>
        <v>8.6064034499999997E-2</v>
      </c>
      <c r="J84" s="18">
        <f t="shared" si="22"/>
        <v>0</v>
      </c>
      <c r="K84" s="21">
        <f t="shared" ref="K84:M99" si="27">K83+E84^2</f>
        <v>0</v>
      </c>
      <c r="L84" s="21">
        <f t="shared" si="27"/>
        <v>0.56019003060295913</v>
      </c>
      <c r="M84" s="21">
        <f t="shared" si="27"/>
        <v>0</v>
      </c>
      <c r="N84" s="21">
        <f t="shared" si="17"/>
        <v>0</v>
      </c>
      <c r="O84" s="21">
        <f t="shared" si="18"/>
        <v>0</v>
      </c>
      <c r="P84" s="21">
        <f t="shared" si="19"/>
        <v>0</v>
      </c>
      <c r="Q84" s="19">
        <f t="shared" si="23"/>
        <v>0</v>
      </c>
      <c r="R84" s="19">
        <f t="shared" si="23"/>
        <v>0.56019003060295913</v>
      </c>
      <c r="S84" s="19">
        <f t="shared" si="23"/>
        <v>0</v>
      </c>
      <c r="T84" s="19">
        <f t="shared" si="24"/>
        <v>0</v>
      </c>
      <c r="U84" s="19">
        <f t="shared" si="25"/>
        <v>0</v>
      </c>
      <c r="V84" s="19">
        <f t="shared" si="26"/>
        <v>0</v>
      </c>
      <c r="AC84" s="69"/>
      <c r="AD84" s="69"/>
      <c r="AE84" s="69"/>
      <c r="AF84" s="69"/>
      <c r="AG84" s="69"/>
      <c r="AH84" s="69"/>
    </row>
    <row r="85" spans="1:34" x14ac:dyDescent="0.25">
      <c r="A85" s="26">
        <f>Wellpath!E85</f>
        <v>2370</v>
      </c>
      <c r="B85" s="68">
        <v>0</v>
      </c>
      <c r="C85" s="22">
        <v>0</v>
      </c>
      <c r="D85" s="22">
        <v>0</v>
      </c>
      <c r="E85" s="20">
        <f>Model!$W$38*(Wellpath!$K85-Wellpath!$K84)*MAX(ABS(SIN(Wellpath!$L85)*(IF(Wellpath!L84&lt;0.000001,0,SIN(ABS(MOD((Wellpath!$M85-Wellpath!M84+PI()),2*PI())-PI()))))),Model!$B$24*(Wellpath!$K85-Wellpath!$K84))*-SIN(Wellpath!$M85)</f>
        <v>0</v>
      </c>
      <c r="F85" s="20">
        <f>Model!$W$38*(Wellpath!$K85-Wellpath!$K84)*MAX(ABS(SIN(Wellpath!$L85)*(IF(Wellpath!L84&lt;0.000001,0,SIN(ABS(MOD((Wellpath!$M85-Wellpath!M84+PI()),2*PI())-PI()))))),Model!$B$24*(Wellpath!$K85-Wellpath!$K84))*COS(Wellpath!$M85)</f>
        <v>8.6064034499999997E-2</v>
      </c>
      <c r="G85" s="20">
        <v>0</v>
      </c>
      <c r="H85" s="18">
        <f t="shared" si="20"/>
        <v>0</v>
      </c>
      <c r="I85" s="18">
        <f t="shared" si="21"/>
        <v>8.6064034499999997E-2</v>
      </c>
      <c r="J85" s="18">
        <f t="shared" si="22"/>
        <v>0</v>
      </c>
      <c r="K85" s="21">
        <f t="shared" si="27"/>
        <v>0</v>
      </c>
      <c r="L85" s="21">
        <f t="shared" si="27"/>
        <v>0.56759704863737637</v>
      </c>
      <c r="M85" s="21">
        <f t="shared" si="27"/>
        <v>0</v>
      </c>
      <c r="N85" s="21">
        <f t="shared" si="17"/>
        <v>0</v>
      </c>
      <c r="O85" s="21">
        <f t="shared" si="18"/>
        <v>0</v>
      </c>
      <c r="P85" s="21">
        <f t="shared" si="19"/>
        <v>0</v>
      </c>
      <c r="Q85" s="19">
        <f t="shared" si="23"/>
        <v>0</v>
      </c>
      <c r="R85" s="19">
        <f t="shared" si="23"/>
        <v>0.56759704863737637</v>
      </c>
      <c r="S85" s="19">
        <f t="shared" si="23"/>
        <v>0</v>
      </c>
      <c r="T85" s="19">
        <f t="shared" si="24"/>
        <v>0</v>
      </c>
      <c r="U85" s="19">
        <f t="shared" si="25"/>
        <v>0</v>
      </c>
      <c r="V85" s="19">
        <f t="shared" si="26"/>
        <v>0</v>
      </c>
      <c r="AC85" s="69"/>
      <c r="AD85" s="69"/>
      <c r="AE85" s="69"/>
      <c r="AF85" s="69"/>
      <c r="AG85" s="69"/>
      <c r="AH85" s="69"/>
    </row>
    <row r="86" spans="1:34" x14ac:dyDescent="0.25">
      <c r="A86" s="26">
        <f>Wellpath!E86</f>
        <v>2400</v>
      </c>
      <c r="B86" s="68">
        <v>0</v>
      </c>
      <c r="C86" s="22">
        <v>0</v>
      </c>
      <c r="D86" s="22">
        <v>0</v>
      </c>
      <c r="E86" s="20">
        <f>Model!$W$38*(Wellpath!$K86-Wellpath!$K85)*MAX(ABS(SIN(Wellpath!$L86)*(IF(Wellpath!L85&lt;0.000001,0,SIN(ABS(MOD((Wellpath!$M86-Wellpath!M85+PI()),2*PI())-PI()))))),Model!$B$24*(Wellpath!$K86-Wellpath!$K85))*-SIN(Wellpath!$M86)</f>
        <v>0</v>
      </c>
      <c r="F86" s="20">
        <f>Model!$W$38*(Wellpath!$K86-Wellpath!$K85)*MAX(ABS(SIN(Wellpath!$L86)*(IF(Wellpath!L85&lt;0.000001,0,SIN(ABS(MOD((Wellpath!$M86-Wellpath!M85+PI()),2*PI())-PI()))))),Model!$B$24*(Wellpath!$K86-Wellpath!$K85))*COS(Wellpath!$M86)</f>
        <v>8.6064034499999997E-2</v>
      </c>
      <c r="G86" s="20">
        <v>0</v>
      </c>
      <c r="H86" s="18">
        <f t="shared" si="20"/>
        <v>0</v>
      </c>
      <c r="I86" s="18">
        <f t="shared" si="21"/>
        <v>8.6064034499999997E-2</v>
      </c>
      <c r="J86" s="18">
        <f t="shared" si="22"/>
        <v>0</v>
      </c>
      <c r="K86" s="21">
        <f t="shared" si="27"/>
        <v>0</v>
      </c>
      <c r="L86" s="21">
        <f t="shared" si="27"/>
        <v>0.5750040666717936</v>
      </c>
      <c r="M86" s="21">
        <f t="shared" si="27"/>
        <v>0</v>
      </c>
      <c r="N86" s="21">
        <f t="shared" si="17"/>
        <v>0</v>
      </c>
      <c r="O86" s="21">
        <f t="shared" si="18"/>
        <v>0</v>
      </c>
      <c r="P86" s="21">
        <f t="shared" si="19"/>
        <v>0</v>
      </c>
      <c r="Q86" s="19">
        <f t="shared" si="23"/>
        <v>0</v>
      </c>
      <c r="R86" s="19">
        <f t="shared" si="23"/>
        <v>0.5750040666717936</v>
      </c>
      <c r="S86" s="19">
        <f t="shared" si="23"/>
        <v>0</v>
      </c>
      <c r="T86" s="19">
        <f t="shared" si="24"/>
        <v>0</v>
      </c>
      <c r="U86" s="19">
        <f t="shared" si="25"/>
        <v>0</v>
      </c>
      <c r="V86" s="19">
        <f t="shared" si="26"/>
        <v>0</v>
      </c>
      <c r="AC86" s="69"/>
      <c r="AD86" s="69"/>
      <c r="AE86" s="69"/>
      <c r="AF86" s="69"/>
      <c r="AG86" s="69"/>
      <c r="AH86" s="69"/>
    </row>
    <row r="87" spans="1:34" x14ac:dyDescent="0.25">
      <c r="A87" s="26">
        <f>Wellpath!E87</f>
        <v>2430</v>
      </c>
      <c r="B87" s="68">
        <v>0</v>
      </c>
      <c r="C87" s="22">
        <v>0</v>
      </c>
      <c r="D87" s="22">
        <v>0</v>
      </c>
      <c r="E87" s="20">
        <f>Model!$W$38*(Wellpath!$K87-Wellpath!$K86)*MAX(ABS(SIN(Wellpath!$L87)*(IF(Wellpath!L86&lt;0.000001,0,SIN(ABS(MOD((Wellpath!$M87-Wellpath!M86+PI()),2*PI())-PI()))))),Model!$B$24*(Wellpath!$K87-Wellpath!$K86))*-SIN(Wellpath!$M87)</f>
        <v>0</v>
      </c>
      <c r="F87" s="20">
        <f>Model!$W$38*(Wellpath!$K87-Wellpath!$K86)*MAX(ABS(SIN(Wellpath!$L87)*(IF(Wellpath!L86&lt;0.000001,0,SIN(ABS(MOD((Wellpath!$M87-Wellpath!M86+PI()),2*PI())-PI()))))),Model!$B$24*(Wellpath!$K87-Wellpath!$K86))*COS(Wellpath!$M87)</f>
        <v>8.6064034499999997E-2</v>
      </c>
      <c r="G87" s="20">
        <v>0</v>
      </c>
      <c r="H87" s="18">
        <f t="shared" si="20"/>
        <v>0</v>
      </c>
      <c r="I87" s="18">
        <f t="shared" si="21"/>
        <v>8.6064034499999997E-2</v>
      </c>
      <c r="J87" s="18">
        <f t="shared" si="22"/>
        <v>0</v>
      </c>
      <c r="K87" s="21">
        <f t="shared" si="27"/>
        <v>0</v>
      </c>
      <c r="L87" s="21">
        <f t="shared" si="27"/>
        <v>0.58241108470621084</v>
      </c>
      <c r="M87" s="21">
        <f t="shared" si="27"/>
        <v>0</v>
      </c>
      <c r="N87" s="21">
        <f t="shared" si="17"/>
        <v>0</v>
      </c>
      <c r="O87" s="21">
        <f t="shared" si="18"/>
        <v>0</v>
      </c>
      <c r="P87" s="21">
        <f t="shared" si="19"/>
        <v>0</v>
      </c>
      <c r="Q87" s="19">
        <f t="shared" si="23"/>
        <v>0</v>
      </c>
      <c r="R87" s="19">
        <f t="shared" si="23"/>
        <v>0.58241108470621084</v>
      </c>
      <c r="S87" s="19">
        <f t="shared" si="23"/>
        <v>0</v>
      </c>
      <c r="T87" s="19">
        <f t="shared" si="24"/>
        <v>0</v>
      </c>
      <c r="U87" s="19">
        <f t="shared" si="25"/>
        <v>0</v>
      </c>
      <c r="V87" s="19">
        <f t="shared" si="26"/>
        <v>0</v>
      </c>
      <c r="AC87" s="69"/>
      <c r="AD87" s="69"/>
      <c r="AE87" s="69"/>
      <c r="AF87" s="69"/>
      <c r="AG87" s="69"/>
      <c r="AH87" s="69"/>
    </row>
    <row r="88" spans="1:34" x14ac:dyDescent="0.25">
      <c r="A88" s="26">
        <f>Wellpath!E88</f>
        <v>2450</v>
      </c>
      <c r="B88" s="68">
        <v>0</v>
      </c>
      <c r="C88" s="22">
        <v>0</v>
      </c>
      <c r="D88" s="22">
        <v>0</v>
      </c>
      <c r="E88" s="20">
        <f>Model!$W$38*(Wellpath!$K88-Wellpath!$K87)*MAX(ABS(SIN(Wellpath!$L88)*(IF(Wellpath!L87&lt;0.000001,0,SIN(ABS(MOD((Wellpath!$M88-Wellpath!M87+PI()),2*PI())-PI()))))),Model!$B$24*(Wellpath!$K88-Wellpath!$K87))*-SIN(Wellpath!$M88)</f>
        <v>0</v>
      </c>
      <c r="F88" s="20">
        <f>Model!$W$38*(Wellpath!$K88-Wellpath!$K87)*MAX(ABS(SIN(Wellpath!$L88)*(IF(Wellpath!L87&lt;0.000001,0,SIN(ABS(MOD((Wellpath!$M88-Wellpath!M87+PI()),2*PI())-PI()))))),Model!$B$24*(Wellpath!$K88-Wellpath!$K87))*COS(Wellpath!$M88)</f>
        <v>3.8250682000000001E-2</v>
      </c>
      <c r="G88" s="20">
        <v>0</v>
      </c>
      <c r="H88" s="18">
        <f t="shared" si="20"/>
        <v>0</v>
      </c>
      <c r="I88" s="18">
        <f t="shared" si="21"/>
        <v>3.8250682000000001E-2</v>
      </c>
      <c r="J88" s="18">
        <f t="shared" si="22"/>
        <v>0</v>
      </c>
      <c r="K88" s="21">
        <f t="shared" si="27"/>
        <v>0</v>
      </c>
      <c r="L88" s="21">
        <f t="shared" si="27"/>
        <v>0.583874199379676</v>
      </c>
      <c r="M88" s="21">
        <f t="shared" si="27"/>
        <v>0</v>
      </c>
      <c r="N88" s="21">
        <f t="shared" si="17"/>
        <v>0</v>
      </c>
      <c r="O88" s="21">
        <f t="shared" si="18"/>
        <v>0</v>
      </c>
      <c r="P88" s="21">
        <f t="shared" si="19"/>
        <v>0</v>
      </c>
      <c r="Q88" s="19">
        <f t="shared" si="23"/>
        <v>0</v>
      </c>
      <c r="R88" s="19">
        <f t="shared" si="23"/>
        <v>0.583874199379676</v>
      </c>
      <c r="S88" s="19">
        <f t="shared" si="23"/>
        <v>0</v>
      </c>
      <c r="T88" s="19">
        <f t="shared" si="24"/>
        <v>0</v>
      </c>
      <c r="U88" s="19">
        <f t="shared" si="25"/>
        <v>0</v>
      </c>
      <c r="V88" s="19">
        <f t="shared" si="26"/>
        <v>0</v>
      </c>
      <c r="AC88" s="69"/>
      <c r="AD88" s="69"/>
      <c r="AE88" s="69"/>
      <c r="AF88" s="69"/>
      <c r="AG88" s="69"/>
      <c r="AH88" s="69"/>
    </row>
    <row r="89" spans="1:34" x14ac:dyDescent="0.25">
      <c r="A89" s="26">
        <f>Wellpath!E89</f>
        <v>2460</v>
      </c>
      <c r="B89" s="68">
        <v>0</v>
      </c>
      <c r="C89" s="22">
        <v>0</v>
      </c>
      <c r="D89" s="22">
        <v>0</v>
      </c>
      <c r="E89" s="20">
        <f>Model!$W$38*(Wellpath!$K89-Wellpath!$K88)*MAX(ABS(SIN(Wellpath!$L89)*(IF(Wellpath!L88&lt;0.000001,0,SIN(ABS(MOD((Wellpath!$M89-Wellpath!M88+PI()),2*PI())-PI()))))),Model!$B$24*(Wellpath!$K89-Wellpath!$K88))*-SIN(Wellpath!$M89)</f>
        <v>0</v>
      </c>
      <c r="F89" s="20">
        <f>Model!$W$38*(Wellpath!$K89-Wellpath!$K88)*MAX(ABS(SIN(Wellpath!$L89)*(IF(Wellpath!L88&lt;0.000001,0,SIN(ABS(MOD((Wellpath!$M89-Wellpath!M88+PI()),2*PI())-PI()))))),Model!$B$24*(Wellpath!$K89-Wellpath!$K88))*COS(Wellpath!$M89)</f>
        <v>9.5626705000000003E-3</v>
      </c>
      <c r="G89" s="20">
        <v>0</v>
      </c>
      <c r="H89" s="18">
        <f t="shared" si="20"/>
        <v>0</v>
      </c>
      <c r="I89" s="18">
        <f t="shared" si="21"/>
        <v>9.5626705000000003E-3</v>
      </c>
      <c r="J89" s="18">
        <f t="shared" si="22"/>
        <v>0</v>
      </c>
      <c r="K89" s="21">
        <f t="shared" si="27"/>
        <v>0</v>
      </c>
      <c r="L89" s="21">
        <f t="shared" si="27"/>
        <v>0.58396564404676754</v>
      </c>
      <c r="M89" s="21">
        <f t="shared" si="27"/>
        <v>0</v>
      </c>
      <c r="N89" s="21">
        <f t="shared" si="17"/>
        <v>0</v>
      </c>
      <c r="O89" s="21">
        <f t="shared" si="18"/>
        <v>0</v>
      </c>
      <c r="P89" s="21">
        <f t="shared" si="19"/>
        <v>0</v>
      </c>
      <c r="Q89" s="19">
        <f t="shared" si="23"/>
        <v>0</v>
      </c>
      <c r="R89" s="19">
        <f t="shared" si="23"/>
        <v>0.58396564404676754</v>
      </c>
      <c r="S89" s="19">
        <f t="shared" si="23"/>
        <v>0</v>
      </c>
      <c r="T89" s="19">
        <f t="shared" si="24"/>
        <v>0</v>
      </c>
      <c r="U89" s="19">
        <f t="shared" si="25"/>
        <v>0</v>
      </c>
      <c r="V89" s="19">
        <f t="shared" si="26"/>
        <v>0</v>
      </c>
      <c r="AC89" s="69"/>
      <c r="AD89" s="69"/>
      <c r="AE89" s="69"/>
      <c r="AF89" s="69"/>
      <c r="AG89" s="69"/>
      <c r="AH89" s="69"/>
    </row>
    <row r="90" spans="1:34" x14ac:dyDescent="0.25">
      <c r="A90" s="26">
        <f>Wellpath!E90</f>
        <v>2490</v>
      </c>
      <c r="B90" s="68">
        <v>0</v>
      </c>
      <c r="C90" s="22">
        <v>0</v>
      </c>
      <c r="D90" s="22">
        <v>0</v>
      </c>
      <c r="E90" s="20">
        <f>Model!$W$38*(Wellpath!$K90-Wellpath!$K89)*MAX(ABS(SIN(Wellpath!$L90)*(IF(Wellpath!L89&lt;0.000001,0,SIN(ABS(MOD((Wellpath!$M90-Wellpath!M89+PI()),2*PI())-PI()))))),Model!$B$24*(Wellpath!$K90-Wellpath!$K89))*-SIN(Wellpath!$M90)</f>
        <v>0</v>
      </c>
      <c r="F90" s="20">
        <f>Model!$W$38*(Wellpath!$K90-Wellpath!$K89)*MAX(ABS(SIN(Wellpath!$L90)*(IF(Wellpath!L89&lt;0.000001,0,SIN(ABS(MOD((Wellpath!$M90-Wellpath!M89+PI()),2*PI())-PI()))))),Model!$B$24*(Wellpath!$K90-Wellpath!$K89))*COS(Wellpath!$M90)</f>
        <v>8.6064034499999997E-2</v>
      </c>
      <c r="G90" s="20">
        <v>0</v>
      </c>
      <c r="H90" s="18">
        <f t="shared" si="20"/>
        <v>0</v>
      </c>
      <c r="I90" s="18">
        <f t="shared" si="21"/>
        <v>8.6064034499999997E-2</v>
      </c>
      <c r="J90" s="18">
        <f t="shared" si="22"/>
        <v>0</v>
      </c>
      <c r="K90" s="21">
        <f t="shared" si="27"/>
        <v>0</v>
      </c>
      <c r="L90" s="21">
        <f t="shared" si="27"/>
        <v>0.59137266208118477</v>
      </c>
      <c r="M90" s="21">
        <f t="shared" si="27"/>
        <v>0</v>
      </c>
      <c r="N90" s="21">
        <f t="shared" si="17"/>
        <v>0</v>
      </c>
      <c r="O90" s="21">
        <f t="shared" si="18"/>
        <v>0</v>
      </c>
      <c r="P90" s="21">
        <f t="shared" si="19"/>
        <v>0</v>
      </c>
      <c r="Q90" s="19">
        <f t="shared" si="23"/>
        <v>0</v>
      </c>
      <c r="R90" s="19">
        <f t="shared" si="23"/>
        <v>0.59137266208118477</v>
      </c>
      <c r="S90" s="19">
        <f t="shared" si="23"/>
        <v>0</v>
      </c>
      <c r="T90" s="19">
        <f t="shared" si="24"/>
        <v>0</v>
      </c>
      <c r="U90" s="19">
        <f t="shared" si="25"/>
        <v>0</v>
      </c>
      <c r="V90" s="19">
        <f t="shared" si="26"/>
        <v>0</v>
      </c>
      <c r="AC90" s="69"/>
      <c r="AD90" s="69"/>
      <c r="AE90" s="69"/>
      <c r="AF90" s="69"/>
      <c r="AG90" s="69"/>
      <c r="AH90" s="69"/>
    </row>
    <row r="91" spans="1:34" x14ac:dyDescent="0.25">
      <c r="A91" s="26">
        <f>Wellpath!E91</f>
        <v>2520</v>
      </c>
      <c r="B91" s="68">
        <v>0</v>
      </c>
      <c r="C91" s="22">
        <v>0</v>
      </c>
      <c r="D91" s="22">
        <v>0</v>
      </c>
      <c r="E91" s="20">
        <f>Model!$W$38*(Wellpath!$K91-Wellpath!$K90)*MAX(ABS(SIN(Wellpath!$L91)*(IF(Wellpath!L90&lt;0.000001,0,SIN(ABS(MOD((Wellpath!$M91-Wellpath!M90+PI()),2*PI())-PI()))))),Model!$B$24*(Wellpath!$K91-Wellpath!$K90))*-SIN(Wellpath!$M91)</f>
        <v>0</v>
      </c>
      <c r="F91" s="20">
        <f>Model!$W$38*(Wellpath!$K91-Wellpath!$K90)*MAX(ABS(SIN(Wellpath!$L91)*(IF(Wellpath!L90&lt;0.000001,0,SIN(ABS(MOD((Wellpath!$M91-Wellpath!M90+PI()),2*PI())-PI()))))),Model!$B$24*(Wellpath!$K91-Wellpath!$K90))*COS(Wellpath!$M91)</f>
        <v>8.6064034499999997E-2</v>
      </c>
      <c r="G91" s="20">
        <v>0</v>
      </c>
      <c r="H91" s="18">
        <f t="shared" si="20"/>
        <v>0</v>
      </c>
      <c r="I91" s="18">
        <f t="shared" si="21"/>
        <v>8.6064034499999997E-2</v>
      </c>
      <c r="J91" s="18">
        <f t="shared" si="22"/>
        <v>0</v>
      </c>
      <c r="K91" s="21">
        <f t="shared" si="27"/>
        <v>0</v>
      </c>
      <c r="L91" s="21">
        <f t="shared" si="27"/>
        <v>0.59877968011560201</v>
      </c>
      <c r="M91" s="21">
        <f t="shared" si="27"/>
        <v>0</v>
      </c>
      <c r="N91" s="21">
        <f t="shared" si="17"/>
        <v>0</v>
      </c>
      <c r="O91" s="21">
        <f t="shared" si="18"/>
        <v>0</v>
      </c>
      <c r="P91" s="21">
        <f t="shared" si="19"/>
        <v>0</v>
      </c>
      <c r="Q91" s="19">
        <f t="shared" si="23"/>
        <v>0</v>
      </c>
      <c r="R91" s="19">
        <f t="shared" si="23"/>
        <v>0.59877968011560201</v>
      </c>
      <c r="S91" s="19">
        <f t="shared" si="23"/>
        <v>0</v>
      </c>
      <c r="T91" s="19">
        <f t="shared" si="24"/>
        <v>0</v>
      </c>
      <c r="U91" s="19">
        <f t="shared" si="25"/>
        <v>0</v>
      </c>
      <c r="V91" s="19">
        <f t="shared" si="26"/>
        <v>0</v>
      </c>
      <c r="AC91" s="69"/>
      <c r="AD91" s="69"/>
      <c r="AE91" s="69"/>
      <c r="AF91" s="69"/>
      <c r="AG91" s="69"/>
      <c r="AH91" s="69"/>
    </row>
    <row r="92" spans="1:34" x14ac:dyDescent="0.25">
      <c r="A92" s="26">
        <f>Wellpath!E92</f>
        <v>2550</v>
      </c>
      <c r="B92" s="68">
        <v>0</v>
      </c>
      <c r="C92" s="22">
        <v>0</v>
      </c>
      <c r="D92" s="22">
        <v>0</v>
      </c>
      <c r="E92" s="20">
        <f>Model!$W$38*(Wellpath!$K92-Wellpath!$K91)*MAX(ABS(SIN(Wellpath!$L92)*(IF(Wellpath!L91&lt;0.000001,0,SIN(ABS(MOD((Wellpath!$M92-Wellpath!M91+PI()),2*PI())-PI()))))),Model!$B$24*(Wellpath!$K92-Wellpath!$K91))*-SIN(Wellpath!$M92)</f>
        <v>0</v>
      </c>
      <c r="F92" s="20">
        <f>Model!$W$38*(Wellpath!$K92-Wellpath!$K91)*MAX(ABS(SIN(Wellpath!$L92)*(IF(Wellpath!L91&lt;0.000001,0,SIN(ABS(MOD((Wellpath!$M92-Wellpath!M91+PI()),2*PI())-PI()))))),Model!$B$24*(Wellpath!$K92-Wellpath!$K91))*COS(Wellpath!$M92)</f>
        <v>8.6064034499999997E-2</v>
      </c>
      <c r="G92" s="20">
        <v>0</v>
      </c>
      <c r="H92" s="18">
        <f t="shared" si="20"/>
        <v>0</v>
      </c>
      <c r="I92" s="18">
        <f t="shared" si="21"/>
        <v>8.6064034499999997E-2</v>
      </c>
      <c r="J92" s="18">
        <f t="shared" si="22"/>
        <v>0</v>
      </c>
      <c r="K92" s="21">
        <f t="shared" si="27"/>
        <v>0</v>
      </c>
      <c r="L92" s="21">
        <f t="shared" si="27"/>
        <v>0.60618669815001924</v>
      </c>
      <c r="M92" s="21">
        <f t="shared" si="27"/>
        <v>0</v>
      </c>
      <c r="N92" s="21">
        <f t="shared" si="17"/>
        <v>0</v>
      </c>
      <c r="O92" s="21">
        <f t="shared" si="18"/>
        <v>0</v>
      </c>
      <c r="P92" s="21">
        <f t="shared" si="19"/>
        <v>0</v>
      </c>
      <c r="Q92" s="19">
        <f t="shared" si="23"/>
        <v>0</v>
      </c>
      <c r="R92" s="19">
        <f t="shared" si="23"/>
        <v>0.60618669815001924</v>
      </c>
      <c r="S92" s="19">
        <f t="shared" si="23"/>
        <v>0</v>
      </c>
      <c r="T92" s="19">
        <f t="shared" si="24"/>
        <v>0</v>
      </c>
      <c r="U92" s="19">
        <f t="shared" si="25"/>
        <v>0</v>
      </c>
      <c r="V92" s="19">
        <f t="shared" si="26"/>
        <v>0</v>
      </c>
      <c r="AC92" s="69"/>
      <c r="AD92" s="69"/>
      <c r="AE92" s="69"/>
      <c r="AF92" s="69"/>
      <c r="AG92" s="69"/>
      <c r="AH92" s="69"/>
    </row>
    <row r="93" spans="1:34" x14ac:dyDescent="0.25">
      <c r="A93" s="26">
        <f>Wellpath!E93</f>
        <v>2580</v>
      </c>
      <c r="B93" s="68">
        <v>0</v>
      </c>
      <c r="C93" s="22">
        <v>0</v>
      </c>
      <c r="D93" s="22">
        <v>0</v>
      </c>
      <c r="E93" s="20">
        <f>Model!$W$38*(Wellpath!$K93-Wellpath!$K92)*MAX(ABS(SIN(Wellpath!$L93)*(IF(Wellpath!L92&lt;0.000001,0,SIN(ABS(MOD((Wellpath!$M93-Wellpath!M92+PI()),2*PI())-PI()))))),Model!$B$24*(Wellpath!$K93-Wellpath!$K92))*-SIN(Wellpath!$M93)</f>
        <v>0</v>
      </c>
      <c r="F93" s="20">
        <f>Model!$W$38*(Wellpath!$K93-Wellpath!$K92)*MAX(ABS(SIN(Wellpath!$L93)*(IF(Wellpath!L92&lt;0.000001,0,SIN(ABS(MOD((Wellpath!$M93-Wellpath!M92+PI()),2*PI())-PI()))))),Model!$B$24*(Wellpath!$K93-Wellpath!$K92))*COS(Wellpath!$M93)</f>
        <v>8.6064034499999997E-2</v>
      </c>
      <c r="G93" s="20">
        <v>0</v>
      </c>
      <c r="H93" s="18">
        <f t="shared" si="20"/>
        <v>0</v>
      </c>
      <c r="I93" s="18">
        <f t="shared" si="21"/>
        <v>8.6064034499999997E-2</v>
      </c>
      <c r="J93" s="18">
        <f t="shared" si="22"/>
        <v>0</v>
      </c>
      <c r="K93" s="21">
        <f t="shared" si="27"/>
        <v>0</v>
      </c>
      <c r="L93" s="21">
        <f t="shared" si="27"/>
        <v>0.61359371618443648</v>
      </c>
      <c r="M93" s="21">
        <f t="shared" si="27"/>
        <v>0</v>
      </c>
      <c r="N93" s="21">
        <f t="shared" si="17"/>
        <v>0</v>
      </c>
      <c r="O93" s="21">
        <f t="shared" si="18"/>
        <v>0</v>
      </c>
      <c r="P93" s="21">
        <f t="shared" si="19"/>
        <v>0</v>
      </c>
      <c r="Q93" s="19">
        <f t="shared" si="23"/>
        <v>0</v>
      </c>
      <c r="R93" s="19">
        <f t="shared" si="23"/>
        <v>0.61359371618443648</v>
      </c>
      <c r="S93" s="19">
        <f t="shared" si="23"/>
        <v>0</v>
      </c>
      <c r="T93" s="19">
        <f t="shared" si="24"/>
        <v>0</v>
      </c>
      <c r="U93" s="19">
        <f t="shared" si="25"/>
        <v>0</v>
      </c>
      <c r="V93" s="19">
        <f t="shared" si="26"/>
        <v>0</v>
      </c>
      <c r="AC93" s="69"/>
      <c r="AD93" s="69"/>
      <c r="AE93" s="69"/>
      <c r="AF93" s="69"/>
      <c r="AG93" s="69"/>
      <c r="AH93" s="69"/>
    </row>
    <row r="94" spans="1:34" x14ac:dyDescent="0.25">
      <c r="A94" s="26">
        <f>Wellpath!E94</f>
        <v>2610</v>
      </c>
      <c r="B94" s="68">
        <v>0</v>
      </c>
      <c r="C94" s="22">
        <v>0</v>
      </c>
      <c r="D94" s="22">
        <v>0</v>
      </c>
      <c r="E94" s="20">
        <f>Model!$W$38*(Wellpath!$K94-Wellpath!$K93)*MAX(ABS(SIN(Wellpath!$L94)*(IF(Wellpath!L93&lt;0.000001,0,SIN(ABS(MOD((Wellpath!$M94-Wellpath!M93+PI()),2*PI())-PI()))))),Model!$B$24*(Wellpath!$K94-Wellpath!$K93))*-SIN(Wellpath!$M94)</f>
        <v>0</v>
      </c>
      <c r="F94" s="20">
        <f>Model!$W$38*(Wellpath!$K94-Wellpath!$K93)*MAX(ABS(SIN(Wellpath!$L94)*(IF(Wellpath!L93&lt;0.000001,0,SIN(ABS(MOD((Wellpath!$M94-Wellpath!M93+PI()),2*PI())-PI()))))),Model!$B$24*(Wellpath!$K94-Wellpath!$K93))*COS(Wellpath!$M94)</f>
        <v>8.6064034499999997E-2</v>
      </c>
      <c r="G94" s="20">
        <v>0</v>
      </c>
      <c r="H94" s="18">
        <f t="shared" si="20"/>
        <v>0</v>
      </c>
      <c r="I94" s="18">
        <f t="shared" si="21"/>
        <v>8.6064034499999997E-2</v>
      </c>
      <c r="J94" s="18">
        <f t="shared" si="22"/>
        <v>0</v>
      </c>
      <c r="K94" s="21">
        <f t="shared" si="27"/>
        <v>0</v>
      </c>
      <c r="L94" s="21">
        <f t="shared" si="27"/>
        <v>0.62100073421885371</v>
      </c>
      <c r="M94" s="21">
        <f t="shared" si="27"/>
        <v>0</v>
      </c>
      <c r="N94" s="21">
        <f t="shared" si="17"/>
        <v>0</v>
      </c>
      <c r="O94" s="21">
        <f t="shared" si="18"/>
        <v>0</v>
      </c>
      <c r="P94" s="21">
        <f t="shared" si="19"/>
        <v>0</v>
      </c>
      <c r="Q94" s="19">
        <f t="shared" si="23"/>
        <v>0</v>
      </c>
      <c r="R94" s="19">
        <f t="shared" si="23"/>
        <v>0.62100073421885371</v>
      </c>
      <c r="S94" s="19">
        <f t="shared" si="23"/>
        <v>0</v>
      </c>
      <c r="T94" s="19">
        <f t="shared" si="24"/>
        <v>0</v>
      </c>
      <c r="U94" s="19">
        <f t="shared" si="25"/>
        <v>0</v>
      </c>
      <c r="V94" s="19">
        <f t="shared" si="26"/>
        <v>0</v>
      </c>
      <c r="AC94" s="69"/>
      <c r="AD94" s="69"/>
      <c r="AE94" s="69"/>
      <c r="AF94" s="69"/>
      <c r="AG94" s="69"/>
      <c r="AH94" s="69"/>
    </row>
    <row r="95" spans="1:34" x14ac:dyDescent="0.25">
      <c r="A95" s="26">
        <f>Wellpath!E95</f>
        <v>2640</v>
      </c>
      <c r="B95" s="68">
        <v>0</v>
      </c>
      <c r="C95" s="22">
        <v>0</v>
      </c>
      <c r="D95" s="22">
        <v>0</v>
      </c>
      <c r="E95" s="20">
        <f>Model!$W$38*(Wellpath!$K95-Wellpath!$K94)*MAX(ABS(SIN(Wellpath!$L95)*(IF(Wellpath!L94&lt;0.000001,0,SIN(ABS(MOD((Wellpath!$M95-Wellpath!M94+PI()),2*PI())-PI()))))),Model!$B$24*(Wellpath!$K95-Wellpath!$K94))*-SIN(Wellpath!$M95)</f>
        <v>0</v>
      </c>
      <c r="F95" s="20">
        <f>Model!$W$38*(Wellpath!$K95-Wellpath!$K94)*MAX(ABS(SIN(Wellpath!$L95)*(IF(Wellpath!L94&lt;0.000001,0,SIN(ABS(MOD((Wellpath!$M95-Wellpath!M94+PI()),2*PI())-PI()))))),Model!$B$24*(Wellpath!$K95-Wellpath!$K94))*COS(Wellpath!$M95)</f>
        <v>8.6064034499999997E-2</v>
      </c>
      <c r="G95" s="20">
        <v>0</v>
      </c>
      <c r="H95" s="18">
        <f t="shared" si="20"/>
        <v>0</v>
      </c>
      <c r="I95" s="18">
        <f t="shared" si="21"/>
        <v>8.6064034499999997E-2</v>
      </c>
      <c r="J95" s="18">
        <f t="shared" si="22"/>
        <v>0</v>
      </c>
      <c r="K95" s="21">
        <f t="shared" si="27"/>
        <v>0</v>
      </c>
      <c r="L95" s="21">
        <f t="shared" si="27"/>
        <v>0.62840775225327095</v>
      </c>
      <c r="M95" s="21">
        <f t="shared" si="27"/>
        <v>0</v>
      </c>
      <c r="N95" s="21">
        <f t="shared" si="17"/>
        <v>0</v>
      </c>
      <c r="O95" s="21">
        <f t="shared" si="18"/>
        <v>0</v>
      </c>
      <c r="P95" s="21">
        <f t="shared" si="19"/>
        <v>0</v>
      </c>
      <c r="Q95" s="19">
        <f t="shared" si="23"/>
        <v>0</v>
      </c>
      <c r="R95" s="19">
        <f t="shared" si="23"/>
        <v>0.62840775225327095</v>
      </c>
      <c r="S95" s="19">
        <f t="shared" si="23"/>
        <v>0</v>
      </c>
      <c r="T95" s="19">
        <f t="shared" si="24"/>
        <v>0</v>
      </c>
      <c r="U95" s="19">
        <f t="shared" si="25"/>
        <v>0</v>
      </c>
      <c r="V95" s="19">
        <f t="shared" si="26"/>
        <v>0</v>
      </c>
      <c r="AC95" s="69"/>
      <c r="AD95" s="69"/>
      <c r="AE95" s="69"/>
      <c r="AF95" s="69"/>
      <c r="AG95" s="69"/>
      <c r="AH95" s="69"/>
    </row>
    <row r="96" spans="1:34" x14ac:dyDescent="0.25">
      <c r="A96" s="26">
        <f>Wellpath!E96</f>
        <v>2670</v>
      </c>
      <c r="B96" s="68">
        <v>0</v>
      </c>
      <c r="C96" s="22">
        <v>0</v>
      </c>
      <c r="D96" s="22">
        <v>0</v>
      </c>
      <c r="E96" s="20">
        <f>Model!$W$38*(Wellpath!$K96-Wellpath!$K95)*MAX(ABS(SIN(Wellpath!$L96)*(IF(Wellpath!L95&lt;0.000001,0,SIN(ABS(MOD((Wellpath!$M96-Wellpath!M95+PI()),2*PI())-PI()))))),Model!$B$24*(Wellpath!$K96-Wellpath!$K95))*-SIN(Wellpath!$M96)</f>
        <v>0</v>
      </c>
      <c r="F96" s="20">
        <f>Model!$W$38*(Wellpath!$K96-Wellpath!$K95)*MAX(ABS(SIN(Wellpath!$L96)*(IF(Wellpath!L95&lt;0.000001,0,SIN(ABS(MOD((Wellpath!$M96-Wellpath!M95+PI()),2*PI())-PI()))))),Model!$B$24*(Wellpath!$K96-Wellpath!$K95))*COS(Wellpath!$M96)</f>
        <v>8.6064034499999997E-2</v>
      </c>
      <c r="G96" s="20">
        <v>0</v>
      </c>
      <c r="H96" s="18">
        <f t="shared" si="20"/>
        <v>0</v>
      </c>
      <c r="I96" s="18">
        <f t="shared" si="21"/>
        <v>8.6064034499999997E-2</v>
      </c>
      <c r="J96" s="18">
        <f t="shared" si="22"/>
        <v>0</v>
      </c>
      <c r="K96" s="21">
        <f t="shared" si="27"/>
        <v>0</v>
      </c>
      <c r="L96" s="21">
        <f t="shared" si="27"/>
        <v>0.63581477028768818</v>
      </c>
      <c r="M96" s="21">
        <f t="shared" si="27"/>
        <v>0</v>
      </c>
      <c r="N96" s="21">
        <f t="shared" si="17"/>
        <v>0</v>
      </c>
      <c r="O96" s="21">
        <f t="shared" si="18"/>
        <v>0</v>
      </c>
      <c r="P96" s="21">
        <f t="shared" si="19"/>
        <v>0</v>
      </c>
      <c r="Q96" s="19">
        <f t="shared" si="23"/>
        <v>0</v>
      </c>
      <c r="R96" s="19">
        <f t="shared" si="23"/>
        <v>0.63581477028768818</v>
      </c>
      <c r="S96" s="19">
        <f t="shared" si="23"/>
        <v>0</v>
      </c>
      <c r="T96" s="19">
        <f t="shared" si="24"/>
        <v>0</v>
      </c>
      <c r="U96" s="19">
        <f t="shared" si="25"/>
        <v>0</v>
      </c>
      <c r="V96" s="19">
        <f t="shared" si="26"/>
        <v>0</v>
      </c>
      <c r="AC96" s="69"/>
      <c r="AD96" s="69"/>
      <c r="AE96" s="69"/>
      <c r="AF96" s="69"/>
      <c r="AG96" s="69"/>
      <c r="AH96" s="69"/>
    </row>
    <row r="97" spans="1:34" x14ac:dyDescent="0.25">
      <c r="A97" s="26">
        <f>Wellpath!E97</f>
        <v>2700</v>
      </c>
      <c r="B97" s="68">
        <v>0</v>
      </c>
      <c r="C97" s="22">
        <v>0</v>
      </c>
      <c r="D97" s="22">
        <v>0</v>
      </c>
      <c r="E97" s="20">
        <f>Model!$W$38*(Wellpath!$K97-Wellpath!$K96)*MAX(ABS(SIN(Wellpath!$L97)*(IF(Wellpath!L96&lt;0.000001,0,SIN(ABS(MOD((Wellpath!$M97-Wellpath!M96+PI()),2*PI())-PI()))))),Model!$B$24*(Wellpath!$K97-Wellpath!$K96))*-SIN(Wellpath!$M97)</f>
        <v>0</v>
      </c>
      <c r="F97" s="20">
        <f>Model!$W$38*(Wellpath!$K97-Wellpath!$K96)*MAX(ABS(SIN(Wellpath!$L97)*(IF(Wellpath!L96&lt;0.000001,0,SIN(ABS(MOD((Wellpath!$M97-Wellpath!M96+PI()),2*PI())-PI()))))),Model!$B$24*(Wellpath!$K97-Wellpath!$K96))*COS(Wellpath!$M97)</f>
        <v>8.6064034499999997E-2</v>
      </c>
      <c r="G97" s="20">
        <v>0</v>
      </c>
      <c r="H97" s="18">
        <f t="shared" si="20"/>
        <v>0</v>
      </c>
      <c r="I97" s="18">
        <f t="shared" si="21"/>
        <v>8.6064034499999997E-2</v>
      </c>
      <c r="J97" s="18">
        <f t="shared" si="22"/>
        <v>0</v>
      </c>
      <c r="K97" s="21">
        <f t="shared" si="27"/>
        <v>0</v>
      </c>
      <c r="L97" s="21">
        <f t="shared" si="27"/>
        <v>0.64322178832210541</v>
      </c>
      <c r="M97" s="21">
        <f t="shared" si="27"/>
        <v>0</v>
      </c>
      <c r="N97" s="21">
        <f t="shared" si="17"/>
        <v>0</v>
      </c>
      <c r="O97" s="21">
        <f t="shared" si="18"/>
        <v>0</v>
      </c>
      <c r="P97" s="21">
        <f t="shared" si="19"/>
        <v>0</v>
      </c>
      <c r="Q97" s="19">
        <f t="shared" si="23"/>
        <v>0</v>
      </c>
      <c r="R97" s="19">
        <f t="shared" si="23"/>
        <v>0.64322178832210541</v>
      </c>
      <c r="S97" s="19">
        <f t="shared" si="23"/>
        <v>0</v>
      </c>
      <c r="T97" s="19">
        <f t="shared" si="24"/>
        <v>0</v>
      </c>
      <c r="U97" s="19">
        <f t="shared" si="25"/>
        <v>0</v>
      </c>
      <c r="V97" s="19">
        <f t="shared" si="26"/>
        <v>0</v>
      </c>
      <c r="AC97" s="69"/>
      <c r="AD97" s="69"/>
      <c r="AE97" s="69"/>
      <c r="AF97" s="69"/>
      <c r="AG97" s="69"/>
      <c r="AH97" s="69"/>
    </row>
    <row r="98" spans="1:34" x14ac:dyDescent="0.25">
      <c r="A98" s="26">
        <f>Wellpath!E98</f>
        <v>2730</v>
      </c>
      <c r="B98" s="68">
        <v>0</v>
      </c>
      <c r="C98" s="22">
        <v>0</v>
      </c>
      <c r="D98" s="22">
        <v>0</v>
      </c>
      <c r="E98" s="20">
        <f>Model!$W$38*(Wellpath!$K98-Wellpath!$K97)*MAX(ABS(SIN(Wellpath!$L98)*(IF(Wellpath!L97&lt;0.000001,0,SIN(ABS(MOD((Wellpath!$M98-Wellpath!M97+PI()),2*PI())-PI()))))),Model!$B$24*(Wellpath!$K98-Wellpath!$K97))*-SIN(Wellpath!$M98)</f>
        <v>0</v>
      </c>
      <c r="F98" s="20">
        <f>Model!$W$38*(Wellpath!$K98-Wellpath!$K97)*MAX(ABS(SIN(Wellpath!$L98)*(IF(Wellpath!L97&lt;0.000001,0,SIN(ABS(MOD((Wellpath!$M98-Wellpath!M97+PI()),2*PI())-PI()))))),Model!$B$24*(Wellpath!$K98-Wellpath!$K97))*COS(Wellpath!$M98)</f>
        <v>8.6064034499999997E-2</v>
      </c>
      <c r="G98" s="20">
        <v>0</v>
      </c>
      <c r="H98" s="18">
        <f t="shared" si="20"/>
        <v>0</v>
      </c>
      <c r="I98" s="18">
        <f t="shared" si="21"/>
        <v>8.6064034499999997E-2</v>
      </c>
      <c r="J98" s="18">
        <f t="shared" si="22"/>
        <v>0</v>
      </c>
      <c r="K98" s="21">
        <f t="shared" si="27"/>
        <v>0</v>
      </c>
      <c r="L98" s="21">
        <f t="shared" si="27"/>
        <v>0.65062880635652265</v>
      </c>
      <c r="M98" s="21">
        <f t="shared" si="27"/>
        <v>0</v>
      </c>
      <c r="N98" s="21">
        <f t="shared" si="17"/>
        <v>0</v>
      </c>
      <c r="O98" s="21">
        <f t="shared" si="18"/>
        <v>0</v>
      </c>
      <c r="P98" s="21">
        <f t="shared" si="19"/>
        <v>0</v>
      </c>
      <c r="Q98" s="19">
        <f t="shared" si="23"/>
        <v>0</v>
      </c>
      <c r="R98" s="19">
        <f t="shared" si="23"/>
        <v>0.65062880635652265</v>
      </c>
      <c r="S98" s="19">
        <f t="shared" si="23"/>
        <v>0</v>
      </c>
      <c r="T98" s="19">
        <f t="shared" si="24"/>
        <v>0</v>
      </c>
      <c r="U98" s="19">
        <f t="shared" si="25"/>
        <v>0</v>
      </c>
      <c r="V98" s="19">
        <f t="shared" si="26"/>
        <v>0</v>
      </c>
      <c r="AC98" s="69"/>
      <c r="AD98" s="69"/>
      <c r="AE98" s="69"/>
      <c r="AF98" s="69"/>
      <c r="AG98" s="69"/>
      <c r="AH98" s="69"/>
    </row>
    <row r="99" spans="1:34" x14ac:dyDescent="0.25">
      <c r="A99" s="26">
        <f>Wellpath!E99</f>
        <v>2760</v>
      </c>
      <c r="B99" s="68">
        <v>0</v>
      </c>
      <c r="C99" s="22">
        <v>0</v>
      </c>
      <c r="D99" s="22">
        <v>0</v>
      </c>
      <c r="E99" s="20">
        <f>Model!$W$38*(Wellpath!$K99-Wellpath!$K98)*MAX(ABS(SIN(Wellpath!$L99)*(IF(Wellpath!L98&lt;0.000001,0,SIN(ABS(MOD((Wellpath!$M99-Wellpath!M98+PI()),2*PI())-PI()))))),Model!$B$24*(Wellpath!$K99-Wellpath!$K98))*-SIN(Wellpath!$M99)</f>
        <v>0</v>
      </c>
      <c r="F99" s="20">
        <f>Model!$W$38*(Wellpath!$K99-Wellpath!$K98)*MAX(ABS(SIN(Wellpath!$L99)*(IF(Wellpath!L98&lt;0.000001,0,SIN(ABS(MOD((Wellpath!$M99-Wellpath!M98+PI()),2*PI())-PI()))))),Model!$B$24*(Wellpath!$K99-Wellpath!$K98))*COS(Wellpath!$M99)</f>
        <v>8.6064034499999997E-2</v>
      </c>
      <c r="G99" s="20">
        <v>0</v>
      </c>
      <c r="H99" s="18">
        <f t="shared" si="20"/>
        <v>0</v>
      </c>
      <c r="I99" s="18">
        <f t="shared" si="21"/>
        <v>8.6064034499999997E-2</v>
      </c>
      <c r="J99" s="18">
        <f t="shared" si="22"/>
        <v>0</v>
      </c>
      <c r="K99" s="21">
        <f t="shared" si="27"/>
        <v>0</v>
      </c>
      <c r="L99" s="21">
        <f t="shared" si="27"/>
        <v>0.65803582439093988</v>
      </c>
      <c r="M99" s="21">
        <f t="shared" si="27"/>
        <v>0</v>
      </c>
      <c r="N99" s="21">
        <f t="shared" si="17"/>
        <v>0</v>
      </c>
      <c r="O99" s="21">
        <f t="shared" si="18"/>
        <v>0</v>
      </c>
      <c r="P99" s="21">
        <f t="shared" si="19"/>
        <v>0</v>
      </c>
      <c r="Q99" s="19">
        <f t="shared" si="23"/>
        <v>0</v>
      </c>
      <c r="R99" s="19">
        <f t="shared" si="23"/>
        <v>0.65803582439093988</v>
      </c>
      <c r="S99" s="19">
        <f t="shared" si="23"/>
        <v>0</v>
      </c>
      <c r="T99" s="19">
        <f t="shared" si="24"/>
        <v>0</v>
      </c>
      <c r="U99" s="19">
        <f t="shared" si="25"/>
        <v>0</v>
      </c>
      <c r="V99" s="19">
        <f t="shared" si="26"/>
        <v>0</v>
      </c>
      <c r="AC99" s="69"/>
      <c r="AD99" s="69"/>
      <c r="AE99" s="69"/>
      <c r="AF99" s="69"/>
      <c r="AG99" s="69"/>
      <c r="AH99" s="69"/>
    </row>
    <row r="100" spans="1:34" x14ac:dyDescent="0.25">
      <c r="A100" s="26">
        <f>Wellpath!E100</f>
        <v>2790</v>
      </c>
      <c r="B100" s="68">
        <v>0</v>
      </c>
      <c r="C100" s="22">
        <v>0</v>
      </c>
      <c r="D100" s="22">
        <v>0</v>
      </c>
      <c r="E100" s="20">
        <f>Model!$W$38*(Wellpath!$K100-Wellpath!$K99)*MAX(ABS(SIN(Wellpath!$L100)*(IF(Wellpath!L99&lt;0.000001,0,SIN(ABS(MOD((Wellpath!$M100-Wellpath!M99+PI()),2*PI())-PI()))))),Model!$B$24*(Wellpath!$K100-Wellpath!$K99))*-SIN(Wellpath!$M100)</f>
        <v>0</v>
      </c>
      <c r="F100" s="20">
        <f>Model!$W$38*(Wellpath!$K100-Wellpath!$K99)*MAX(ABS(SIN(Wellpath!$L100)*(IF(Wellpath!L99&lt;0.000001,0,SIN(ABS(MOD((Wellpath!$M100-Wellpath!M99+PI()),2*PI())-PI()))))),Model!$B$24*(Wellpath!$K100-Wellpath!$K99))*COS(Wellpath!$M100)</f>
        <v>8.6064034499999997E-2</v>
      </c>
      <c r="G100" s="20">
        <v>0</v>
      </c>
      <c r="H100" s="18">
        <f t="shared" si="20"/>
        <v>0</v>
      </c>
      <c r="I100" s="18">
        <f t="shared" si="21"/>
        <v>8.6064034499999997E-2</v>
      </c>
      <c r="J100" s="18">
        <f t="shared" si="22"/>
        <v>0</v>
      </c>
      <c r="K100" s="21">
        <f t="shared" ref="K100:M115" si="28">K99+E100^2</f>
        <v>0</v>
      </c>
      <c r="L100" s="21">
        <f t="shared" si="28"/>
        <v>0.66544284242535712</v>
      </c>
      <c r="M100" s="21">
        <f t="shared" si="28"/>
        <v>0</v>
      </c>
      <c r="N100" s="21">
        <f t="shared" si="17"/>
        <v>0</v>
      </c>
      <c r="O100" s="21">
        <f t="shared" si="18"/>
        <v>0</v>
      </c>
      <c r="P100" s="21">
        <f t="shared" si="19"/>
        <v>0</v>
      </c>
      <c r="Q100" s="19">
        <f t="shared" si="23"/>
        <v>0</v>
      </c>
      <c r="R100" s="19">
        <f t="shared" si="23"/>
        <v>0.66544284242535712</v>
      </c>
      <c r="S100" s="19">
        <f t="shared" si="23"/>
        <v>0</v>
      </c>
      <c r="T100" s="19">
        <f t="shared" si="24"/>
        <v>0</v>
      </c>
      <c r="U100" s="19">
        <f t="shared" si="25"/>
        <v>0</v>
      </c>
      <c r="V100" s="19">
        <f t="shared" si="26"/>
        <v>0</v>
      </c>
      <c r="AC100" s="69"/>
      <c r="AD100" s="69"/>
      <c r="AE100" s="69"/>
      <c r="AF100" s="69"/>
      <c r="AG100" s="69"/>
      <c r="AH100" s="69"/>
    </row>
    <row r="101" spans="1:34" x14ac:dyDescent="0.25">
      <c r="A101" s="26">
        <f>Wellpath!E101</f>
        <v>2820</v>
      </c>
      <c r="B101" s="68">
        <v>0</v>
      </c>
      <c r="C101" s="22">
        <v>0</v>
      </c>
      <c r="D101" s="22">
        <v>0</v>
      </c>
      <c r="E101" s="20">
        <f>Model!$W$38*(Wellpath!$K101-Wellpath!$K100)*MAX(ABS(SIN(Wellpath!$L101)*(IF(Wellpath!L100&lt;0.000001,0,SIN(ABS(MOD((Wellpath!$M101-Wellpath!M100+PI()),2*PI())-PI()))))),Model!$B$24*(Wellpath!$K101-Wellpath!$K100))*-SIN(Wellpath!$M101)</f>
        <v>0</v>
      </c>
      <c r="F101" s="20">
        <f>Model!$W$38*(Wellpath!$K101-Wellpath!$K100)*MAX(ABS(SIN(Wellpath!$L101)*(IF(Wellpath!L100&lt;0.000001,0,SIN(ABS(MOD((Wellpath!$M101-Wellpath!M100+PI()),2*PI())-PI()))))),Model!$B$24*(Wellpath!$K101-Wellpath!$K100))*COS(Wellpath!$M101)</f>
        <v>8.6064034499999997E-2</v>
      </c>
      <c r="G101" s="20">
        <v>0</v>
      </c>
      <c r="H101" s="18">
        <f t="shared" si="20"/>
        <v>0</v>
      </c>
      <c r="I101" s="18">
        <f t="shared" si="21"/>
        <v>8.6064034499999997E-2</v>
      </c>
      <c r="J101" s="18">
        <f t="shared" si="22"/>
        <v>0</v>
      </c>
      <c r="K101" s="21">
        <f t="shared" si="28"/>
        <v>0</v>
      </c>
      <c r="L101" s="21">
        <f t="shared" si="28"/>
        <v>0.67284986045977435</v>
      </c>
      <c r="M101" s="21">
        <f t="shared" si="28"/>
        <v>0</v>
      </c>
      <c r="N101" s="21">
        <f t="shared" si="17"/>
        <v>0</v>
      </c>
      <c r="O101" s="21">
        <f t="shared" si="18"/>
        <v>0</v>
      </c>
      <c r="P101" s="21">
        <f t="shared" si="19"/>
        <v>0</v>
      </c>
      <c r="Q101" s="19">
        <f t="shared" si="23"/>
        <v>0</v>
      </c>
      <c r="R101" s="19">
        <f t="shared" si="23"/>
        <v>0.67284986045977435</v>
      </c>
      <c r="S101" s="19">
        <f t="shared" si="23"/>
        <v>0</v>
      </c>
      <c r="T101" s="19">
        <f t="shared" si="24"/>
        <v>0</v>
      </c>
      <c r="U101" s="19">
        <f t="shared" si="25"/>
        <v>0</v>
      </c>
      <c r="V101" s="19">
        <f t="shared" si="26"/>
        <v>0</v>
      </c>
      <c r="AC101" s="69"/>
      <c r="AD101" s="69"/>
      <c r="AE101" s="69"/>
      <c r="AF101" s="69"/>
      <c r="AG101" s="69"/>
      <c r="AH101" s="69"/>
    </row>
    <row r="102" spans="1:34" x14ac:dyDescent="0.25">
      <c r="A102" s="26">
        <f>Wellpath!E102</f>
        <v>2850</v>
      </c>
      <c r="B102" s="68">
        <v>0</v>
      </c>
      <c r="C102" s="22">
        <v>0</v>
      </c>
      <c r="D102" s="22">
        <v>0</v>
      </c>
      <c r="E102" s="20">
        <f>Model!$W$38*(Wellpath!$K102-Wellpath!$K101)*MAX(ABS(SIN(Wellpath!$L102)*(IF(Wellpath!L101&lt;0.000001,0,SIN(ABS(MOD((Wellpath!$M102-Wellpath!M101+PI()),2*PI())-PI()))))),Model!$B$24*(Wellpath!$K102-Wellpath!$K101))*-SIN(Wellpath!$M102)</f>
        <v>0</v>
      </c>
      <c r="F102" s="20">
        <f>Model!$W$38*(Wellpath!$K102-Wellpath!$K101)*MAX(ABS(SIN(Wellpath!$L102)*(IF(Wellpath!L101&lt;0.000001,0,SIN(ABS(MOD((Wellpath!$M102-Wellpath!M101+PI()),2*PI())-PI()))))),Model!$B$24*(Wellpath!$K102-Wellpath!$K101))*COS(Wellpath!$M102)</f>
        <v>8.6064034499999997E-2</v>
      </c>
      <c r="G102" s="20">
        <v>0</v>
      </c>
      <c r="H102" s="18">
        <f t="shared" si="20"/>
        <v>0</v>
      </c>
      <c r="I102" s="18">
        <f t="shared" si="21"/>
        <v>8.6064034499999997E-2</v>
      </c>
      <c r="J102" s="18">
        <f t="shared" si="22"/>
        <v>0</v>
      </c>
      <c r="K102" s="21">
        <f t="shared" si="28"/>
        <v>0</v>
      </c>
      <c r="L102" s="21">
        <f t="shared" si="28"/>
        <v>0.68025687849419159</v>
      </c>
      <c r="M102" s="21">
        <f t="shared" si="28"/>
        <v>0</v>
      </c>
      <c r="N102" s="21">
        <f t="shared" si="17"/>
        <v>0</v>
      </c>
      <c r="O102" s="21">
        <f t="shared" si="18"/>
        <v>0</v>
      </c>
      <c r="P102" s="21">
        <f t="shared" si="19"/>
        <v>0</v>
      </c>
      <c r="Q102" s="19">
        <f t="shared" si="23"/>
        <v>0</v>
      </c>
      <c r="R102" s="19">
        <f t="shared" si="23"/>
        <v>0.68025687849419159</v>
      </c>
      <c r="S102" s="19">
        <f t="shared" si="23"/>
        <v>0</v>
      </c>
      <c r="T102" s="19">
        <f t="shared" si="24"/>
        <v>0</v>
      </c>
      <c r="U102" s="19">
        <f t="shared" si="25"/>
        <v>0</v>
      </c>
      <c r="V102" s="19">
        <f t="shared" si="26"/>
        <v>0</v>
      </c>
      <c r="AC102" s="69"/>
      <c r="AD102" s="69"/>
      <c r="AE102" s="69"/>
      <c r="AF102" s="69"/>
      <c r="AG102" s="69"/>
      <c r="AH102" s="69"/>
    </row>
    <row r="103" spans="1:34" x14ac:dyDescent="0.25">
      <c r="A103" s="26">
        <f>Wellpath!E103</f>
        <v>2880</v>
      </c>
      <c r="B103" s="68">
        <v>0</v>
      </c>
      <c r="C103" s="22">
        <v>0</v>
      </c>
      <c r="D103" s="22">
        <v>0</v>
      </c>
      <c r="E103" s="20">
        <f>Model!$W$38*(Wellpath!$K103-Wellpath!$K102)*MAX(ABS(SIN(Wellpath!$L103)*(IF(Wellpath!L102&lt;0.000001,0,SIN(ABS(MOD((Wellpath!$M103-Wellpath!M102+PI()),2*PI())-PI()))))),Model!$B$24*(Wellpath!$K103-Wellpath!$K102))*-SIN(Wellpath!$M103)</f>
        <v>8.3858218871443721E-2</v>
      </c>
      <c r="F103" s="20">
        <f>Model!$W$38*(Wellpath!$K103-Wellpath!$K102)*MAX(ABS(SIN(Wellpath!$L103)*(IF(Wellpath!L102&lt;0.000001,0,SIN(ABS(MOD((Wellpath!$M103-Wellpath!M102+PI()),2*PI())-PI()))))),Model!$B$24*(Wellpath!$K103-Wellpath!$K102))*COS(Wellpath!$M103)</f>
        <v>1.9360195301861765E-2</v>
      </c>
      <c r="G103" s="20">
        <v>0</v>
      </c>
      <c r="H103" s="18">
        <f t="shared" si="20"/>
        <v>8.3858218871443721E-2</v>
      </c>
      <c r="I103" s="18">
        <f t="shared" si="21"/>
        <v>1.9360195301861765E-2</v>
      </c>
      <c r="J103" s="18">
        <f t="shared" si="22"/>
        <v>0</v>
      </c>
      <c r="K103" s="21">
        <f t="shared" si="28"/>
        <v>7.0322008722909597E-3</v>
      </c>
      <c r="L103" s="21">
        <f t="shared" si="28"/>
        <v>0.68063169565631787</v>
      </c>
      <c r="M103" s="21">
        <f t="shared" si="28"/>
        <v>0</v>
      </c>
      <c r="N103" s="21">
        <f t="shared" si="17"/>
        <v>1.6235114950174203E-3</v>
      </c>
      <c r="O103" s="21">
        <f t="shared" si="18"/>
        <v>0</v>
      </c>
      <c r="P103" s="21">
        <f t="shared" si="19"/>
        <v>0</v>
      </c>
      <c r="Q103" s="19">
        <f t="shared" si="23"/>
        <v>7.0322008722909597E-3</v>
      </c>
      <c r="R103" s="19">
        <f t="shared" si="23"/>
        <v>0.68063169565631787</v>
      </c>
      <c r="S103" s="19">
        <f t="shared" si="23"/>
        <v>0</v>
      </c>
      <c r="T103" s="19">
        <f t="shared" si="24"/>
        <v>1.6235114950174203E-3</v>
      </c>
      <c r="U103" s="19">
        <f t="shared" si="25"/>
        <v>0</v>
      </c>
      <c r="V103" s="19">
        <f t="shared" si="26"/>
        <v>0</v>
      </c>
      <c r="AC103" s="69"/>
      <c r="AD103" s="69"/>
      <c r="AE103" s="69"/>
      <c r="AF103" s="69"/>
      <c r="AG103" s="69"/>
      <c r="AH103" s="69"/>
    </row>
    <row r="104" spans="1:34" x14ac:dyDescent="0.25">
      <c r="A104" s="26">
        <f>Wellpath!E104</f>
        <v>2910</v>
      </c>
      <c r="B104" s="68">
        <v>0</v>
      </c>
      <c r="C104" s="22">
        <v>0</v>
      </c>
      <c r="D104" s="22">
        <v>0</v>
      </c>
      <c r="E104" s="20">
        <f>Model!$W$38*(Wellpath!$K104-Wellpath!$K103)*MAX(ABS(SIN(Wellpath!$L104)*(IF(Wellpath!L103&lt;0.000001,0,SIN(ABS(MOD((Wellpath!$M104-Wellpath!M103+PI()),2*PI())-PI()))))),Model!$B$24*(Wellpath!$K104-Wellpath!$K103))*-SIN(Wellpath!$M104)</f>
        <v>8.3858218871443721E-2</v>
      </c>
      <c r="F104" s="20">
        <f>Model!$W$38*(Wellpath!$K104-Wellpath!$K103)*MAX(ABS(SIN(Wellpath!$L104)*(IF(Wellpath!L103&lt;0.000001,0,SIN(ABS(MOD((Wellpath!$M104-Wellpath!M103+PI()),2*PI())-PI()))))),Model!$B$24*(Wellpath!$K104-Wellpath!$K103))*COS(Wellpath!$M104)</f>
        <v>1.9360195301861765E-2</v>
      </c>
      <c r="G104" s="20">
        <v>0</v>
      </c>
      <c r="H104" s="18">
        <f t="shared" si="20"/>
        <v>8.3858218871443721E-2</v>
      </c>
      <c r="I104" s="18">
        <f t="shared" si="21"/>
        <v>1.9360195301861765E-2</v>
      </c>
      <c r="J104" s="18">
        <f t="shared" si="22"/>
        <v>0</v>
      </c>
      <c r="K104" s="21">
        <f t="shared" si="28"/>
        <v>1.4064401744581919E-2</v>
      </c>
      <c r="L104" s="21">
        <f t="shared" si="28"/>
        <v>0.68100651281844415</v>
      </c>
      <c r="M104" s="21">
        <f t="shared" si="28"/>
        <v>0</v>
      </c>
      <c r="N104" s="21">
        <f t="shared" si="17"/>
        <v>3.2470229900348406E-3</v>
      </c>
      <c r="O104" s="21">
        <f t="shared" si="18"/>
        <v>0</v>
      </c>
      <c r="P104" s="21">
        <f t="shared" si="19"/>
        <v>0</v>
      </c>
      <c r="Q104" s="19">
        <f t="shared" si="23"/>
        <v>1.4064401744581919E-2</v>
      </c>
      <c r="R104" s="19">
        <f t="shared" si="23"/>
        <v>0.68100651281844415</v>
      </c>
      <c r="S104" s="19">
        <f t="shared" si="23"/>
        <v>0</v>
      </c>
      <c r="T104" s="19">
        <f t="shared" si="24"/>
        <v>3.2470229900348406E-3</v>
      </c>
      <c r="U104" s="19">
        <f t="shared" si="25"/>
        <v>0</v>
      </c>
      <c r="V104" s="19">
        <f t="shared" si="26"/>
        <v>0</v>
      </c>
      <c r="AC104" s="69"/>
      <c r="AD104" s="69"/>
      <c r="AE104" s="69"/>
      <c r="AF104" s="69"/>
      <c r="AG104" s="69"/>
      <c r="AH104" s="69"/>
    </row>
    <row r="105" spans="1:34" x14ac:dyDescent="0.25">
      <c r="A105" s="26">
        <f>Wellpath!E105</f>
        <v>2940</v>
      </c>
      <c r="B105" s="68">
        <v>0</v>
      </c>
      <c r="C105" s="22">
        <v>0</v>
      </c>
      <c r="D105" s="22">
        <v>0</v>
      </c>
      <c r="E105" s="20">
        <f>Model!$W$38*(Wellpath!$K105-Wellpath!$K104)*MAX(ABS(SIN(Wellpath!$L105)*(IF(Wellpath!L104&lt;0.000001,0,SIN(ABS(MOD((Wellpath!$M105-Wellpath!M104+PI()),2*PI())-PI()))))),Model!$B$24*(Wellpath!$K105-Wellpath!$K104))*-SIN(Wellpath!$M105)</f>
        <v>8.3858218871443721E-2</v>
      </c>
      <c r="F105" s="20">
        <f>Model!$W$38*(Wellpath!$K105-Wellpath!$K104)*MAX(ABS(SIN(Wellpath!$L105)*(IF(Wellpath!L104&lt;0.000001,0,SIN(ABS(MOD((Wellpath!$M105-Wellpath!M104+PI()),2*PI())-PI()))))),Model!$B$24*(Wellpath!$K105-Wellpath!$K104))*COS(Wellpath!$M105)</f>
        <v>1.9360195301861765E-2</v>
      </c>
      <c r="G105" s="20">
        <v>0</v>
      </c>
      <c r="H105" s="18">
        <f t="shared" si="20"/>
        <v>8.3858218871443721E-2</v>
      </c>
      <c r="I105" s="18">
        <f t="shared" si="21"/>
        <v>1.9360195301861765E-2</v>
      </c>
      <c r="J105" s="18">
        <f t="shared" si="22"/>
        <v>0</v>
      </c>
      <c r="K105" s="21">
        <f t="shared" si="28"/>
        <v>2.1096602616872878E-2</v>
      </c>
      <c r="L105" s="21">
        <f t="shared" si="28"/>
        <v>0.68138132998057044</v>
      </c>
      <c r="M105" s="21">
        <f t="shared" si="28"/>
        <v>0</v>
      </c>
      <c r="N105" s="21">
        <f t="shared" si="17"/>
        <v>4.8705344850522607E-3</v>
      </c>
      <c r="O105" s="21">
        <f t="shared" si="18"/>
        <v>0</v>
      </c>
      <c r="P105" s="21">
        <f t="shared" si="19"/>
        <v>0</v>
      </c>
      <c r="Q105" s="19">
        <f t="shared" si="23"/>
        <v>2.1096602616872878E-2</v>
      </c>
      <c r="R105" s="19">
        <f t="shared" si="23"/>
        <v>0.68138132998057044</v>
      </c>
      <c r="S105" s="19">
        <f t="shared" si="23"/>
        <v>0</v>
      </c>
      <c r="T105" s="19">
        <f t="shared" si="24"/>
        <v>4.8705344850522607E-3</v>
      </c>
      <c r="U105" s="19">
        <f t="shared" si="25"/>
        <v>0</v>
      </c>
      <c r="V105" s="19">
        <f t="shared" si="26"/>
        <v>0</v>
      </c>
      <c r="AC105" s="69"/>
      <c r="AD105" s="69"/>
      <c r="AE105" s="69"/>
      <c r="AF105" s="69"/>
      <c r="AG105" s="69"/>
      <c r="AH105" s="69"/>
    </row>
    <row r="106" spans="1:34" x14ac:dyDescent="0.25">
      <c r="A106" s="26">
        <f>Wellpath!E106</f>
        <v>2970</v>
      </c>
      <c r="B106" s="68">
        <v>0</v>
      </c>
      <c r="C106" s="22">
        <v>0</v>
      </c>
      <c r="D106" s="22">
        <v>0</v>
      </c>
      <c r="E106" s="20">
        <f>Model!$W$38*(Wellpath!$K106-Wellpath!$K105)*MAX(ABS(SIN(Wellpath!$L106)*(IF(Wellpath!L105&lt;0.000001,0,SIN(ABS(MOD((Wellpath!$M106-Wellpath!M105+PI()),2*PI())-PI()))))),Model!$B$24*(Wellpath!$K106-Wellpath!$K105))*-SIN(Wellpath!$M106)</f>
        <v>8.3858218871443721E-2</v>
      </c>
      <c r="F106" s="20">
        <f>Model!$W$38*(Wellpath!$K106-Wellpath!$K105)*MAX(ABS(SIN(Wellpath!$L106)*(IF(Wellpath!L105&lt;0.000001,0,SIN(ABS(MOD((Wellpath!$M106-Wellpath!M105+PI()),2*PI())-PI()))))),Model!$B$24*(Wellpath!$K106-Wellpath!$K105))*COS(Wellpath!$M106)</f>
        <v>1.9360195301861765E-2</v>
      </c>
      <c r="G106" s="20">
        <v>0</v>
      </c>
      <c r="H106" s="18">
        <f t="shared" si="20"/>
        <v>8.3858218871443721E-2</v>
      </c>
      <c r="I106" s="18">
        <f t="shared" si="21"/>
        <v>1.9360195301861765E-2</v>
      </c>
      <c r="J106" s="18">
        <f t="shared" si="22"/>
        <v>0</v>
      </c>
      <c r="K106" s="21">
        <f t="shared" si="28"/>
        <v>2.8128803489163839E-2</v>
      </c>
      <c r="L106" s="21">
        <f t="shared" si="28"/>
        <v>0.68175614714269672</v>
      </c>
      <c r="M106" s="21">
        <f t="shared" si="28"/>
        <v>0</v>
      </c>
      <c r="N106" s="21">
        <f t="shared" si="17"/>
        <v>6.4940459800696812E-3</v>
      </c>
      <c r="O106" s="21">
        <f t="shared" si="18"/>
        <v>0</v>
      </c>
      <c r="P106" s="21">
        <f t="shared" si="19"/>
        <v>0</v>
      </c>
      <c r="Q106" s="19">
        <f t="shared" si="23"/>
        <v>2.8128803489163839E-2</v>
      </c>
      <c r="R106" s="19">
        <f t="shared" si="23"/>
        <v>0.68175614714269672</v>
      </c>
      <c r="S106" s="19">
        <f t="shared" si="23"/>
        <v>0</v>
      </c>
      <c r="T106" s="19">
        <f t="shared" si="24"/>
        <v>6.4940459800696812E-3</v>
      </c>
      <c r="U106" s="19">
        <f t="shared" si="25"/>
        <v>0</v>
      </c>
      <c r="V106" s="19">
        <f t="shared" si="26"/>
        <v>0</v>
      </c>
      <c r="AC106" s="69"/>
      <c r="AD106" s="69"/>
      <c r="AE106" s="69"/>
      <c r="AF106" s="69"/>
      <c r="AG106" s="69"/>
      <c r="AH106" s="69"/>
    </row>
    <row r="107" spans="1:34" x14ac:dyDescent="0.25">
      <c r="A107" s="26">
        <f>Wellpath!E107</f>
        <v>3000</v>
      </c>
      <c r="B107" s="68">
        <v>0</v>
      </c>
      <c r="C107" s="22">
        <v>0</v>
      </c>
      <c r="D107" s="22">
        <v>0</v>
      </c>
      <c r="E107" s="20">
        <f>Model!$W$38*(Wellpath!$K107-Wellpath!$K106)*MAX(ABS(SIN(Wellpath!$L107)*(IF(Wellpath!L106&lt;0.000001,0,SIN(ABS(MOD((Wellpath!$M107-Wellpath!M106+PI()),2*PI())-PI()))))),Model!$B$24*(Wellpath!$K107-Wellpath!$K106))*-SIN(Wellpath!$M107)</f>
        <v>8.3858218871443721E-2</v>
      </c>
      <c r="F107" s="20">
        <f>Model!$W$38*(Wellpath!$K107-Wellpath!$K106)*MAX(ABS(SIN(Wellpath!$L107)*(IF(Wellpath!L106&lt;0.000001,0,SIN(ABS(MOD((Wellpath!$M107-Wellpath!M106+PI()),2*PI())-PI()))))),Model!$B$24*(Wellpath!$K107-Wellpath!$K106))*COS(Wellpath!$M107)</f>
        <v>1.9360195301861765E-2</v>
      </c>
      <c r="G107" s="20">
        <v>0</v>
      </c>
      <c r="H107" s="18">
        <f t="shared" si="20"/>
        <v>8.3858218871443721E-2</v>
      </c>
      <c r="I107" s="18">
        <f t="shared" si="21"/>
        <v>1.9360195301861765E-2</v>
      </c>
      <c r="J107" s="18">
        <f t="shared" si="22"/>
        <v>0</v>
      </c>
      <c r="K107" s="21">
        <f t="shared" si="28"/>
        <v>3.5161004361454799E-2</v>
      </c>
      <c r="L107" s="21">
        <f t="shared" si="28"/>
        <v>0.68213096430482301</v>
      </c>
      <c r="M107" s="21">
        <f t="shared" si="28"/>
        <v>0</v>
      </c>
      <c r="N107" s="21">
        <f t="shared" si="17"/>
        <v>8.1175574750871008E-3</v>
      </c>
      <c r="O107" s="21">
        <f t="shared" si="18"/>
        <v>0</v>
      </c>
      <c r="P107" s="21">
        <f t="shared" si="19"/>
        <v>0</v>
      </c>
      <c r="Q107" s="19">
        <f t="shared" si="23"/>
        <v>3.5161004361454799E-2</v>
      </c>
      <c r="R107" s="19">
        <f t="shared" si="23"/>
        <v>0.68213096430482301</v>
      </c>
      <c r="S107" s="19">
        <f t="shared" si="23"/>
        <v>0</v>
      </c>
      <c r="T107" s="19">
        <f t="shared" si="24"/>
        <v>8.1175574750871008E-3</v>
      </c>
      <c r="U107" s="19">
        <f t="shared" si="25"/>
        <v>0</v>
      </c>
      <c r="V107" s="19">
        <f t="shared" si="26"/>
        <v>0</v>
      </c>
      <c r="AC107" s="69"/>
      <c r="AD107" s="69"/>
      <c r="AE107" s="69"/>
      <c r="AF107" s="69"/>
      <c r="AG107" s="69"/>
      <c r="AH107" s="69"/>
    </row>
    <row r="108" spans="1:34" x14ac:dyDescent="0.25">
      <c r="A108" s="26">
        <f>Wellpath!E108</f>
        <v>3030</v>
      </c>
      <c r="B108" s="68">
        <v>0</v>
      </c>
      <c r="C108" s="22">
        <v>0</v>
      </c>
      <c r="D108" s="22">
        <v>0</v>
      </c>
      <c r="E108" s="20">
        <f>Model!$W$38*(Wellpath!$K108-Wellpath!$K107)*MAX(ABS(SIN(Wellpath!$L108)*(IF(Wellpath!L107&lt;0.000001,0,SIN(ABS(MOD((Wellpath!$M108-Wellpath!M107+PI()),2*PI())-PI()))))),Model!$B$24*(Wellpath!$K108-Wellpath!$K107))*-SIN(Wellpath!$M108)</f>
        <v>8.3858218871443721E-2</v>
      </c>
      <c r="F108" s="20">
        <f>Model!$W$38*(Wellpath!$K108-Wellpath!$K107)*MAX(ABS(SIN(Wellpath!$L108)*(IF(Wellpath!L107&lt;0.000001,0,SIN(ABS(MOD((Wellpath!$M108-Wellpath!M107+PI()),2*PI())-PI()))))),Model!$B$24*(Wellpath!$K108-Wellpath!$K107))*COS(Wellpath!$M108)</f>
        <v>1.9360195301861765E-2</v>
      </c>
      <c r="G108" s="20">
        <v>0</v>
      </c>
      <c r="H108" s="18">
        <f t="shared" si="20"/>
        <v>8.3858218871443721E-2</v>
      </c>
      <c r="I108" s="18">
        <f t="shared" si="21"/>
        <v>1.9360195301861765E-2</v>
      </c>
      <c r="J108" s="18">
        <f t="shared" si="22"/>
        <v>0</v>
      </c>
      <c r="K108" s="21">
        <f t="shared" si="28"/>
        <v>4.2193205233745756E-2</v>
      </c>
      <c r="L108" s="21">
        <f t="shared" si="28"/>
        <v>0.68250578146694929</v>
      </c>
      <c r="M108" s="21">
        <f t="shared" si="28"/>
        <v>0</v>
      </c>
      <c r="N108" s="21">
        <f t="shared" si="17"/>
        <v>9.7410689701045213E-3</v>
      </c>
      <c r="O108" s="21">
        <f t="shared" si="18"/>
        <v>0</v>
      </c>
      <c r="P108" s="21">
        <f t="shared" si="19"/>
        <v>0</v>
      </c>
      <c r="Q108" s="19">
        <f t="shared" si="23"/>
        <v>4.2193205233745756E-2</v>
      </c>
      <c r="R108" s="19">
        <f t="shared" si="23"/>
        <v>0.68250578146694929</v>
      </c>
      <c r="S108" s="19">
        <f t="shared" si="23"/>
        <v>0</v>
      </c>
      <c r="T108" s="19">
        <f t="shared" si="24"/>
        <v>9.7410689701045213E-3</v>
      </c>
      <c r="U108" s="19">
        <f t="shared" si="25"/>
        <v>0</v>
      </c>
      <c r="V108" s="19">
        <f t="shared" si="26"/>
        <v>0</v>
      </c>
      <c r="AC108" s="69"/>
      <c r="AD108" s="69"/>
      <c r="AE108" s="69"/>
      <c r="AF108" s="69"/>
      <c r="AG108" s="69"/>
      <c r="AH108" s="69"/>
    </row>
    <row r="109" spans="1:34" x14ac:dyDescent="0.25">
      <c r="A109" s="26">
        <f>Wellpath!E109</f>
        <v>3060</v>
      </c>
      <c r="B109" s="68">
        <v>0</v>
      </c>
      <c r="C109" s="22">
        <v>0</v>
      </c>
      <c r="D109" s="22">
        <v>0</v>
      </c>
      <c r="E109" s="20">
        <f>Model!$W$38*(Wellpath!$K109-Wellpath!$K108)*MAX(ABS(SIN(Wellpath!$L109)*(IF(Wellpath!L108&lt;0.000001,0,SIN(ABS(MOD((Wellpath!$M109-Wellpath!M108+PI()),2*PI())-PI()))))),Model!$B$24*(Wellpath!$K109-Wellpath!$K108))*-SIN(Wellpath!$M109)</f>
        <v>8.3858218871443721E-2</v>
      </c>
      <c r="F109" s="20">
        <f>Model!$W$38*(Wellpath!$K109-Wellpath!$K108)*MAX(ABS(SIN(Wellpath!$L109)*(IF(Wellpath!L108&lt;0.000001,0,SIN(ABS(MOD((Wellpath!$M109-Wellpath!M108+PI()),2*PI())-PI()))))),Model!$B$24*(Wellpath!$K109-Wellpath!$K108))*COS(Wellpath!$M109)</f>
        <v>1.9360195301861765E-2</v>
      </c>
      <c r="G109" s="20">
        <v>0</v>
      </c>
      <c r="H109" s="18">
        <f t="shared" si="20"/>
        <v>8.3858218871443721E-2</v>
      </c>
      <c r="I109" s="18">
        <f t="shared" si="21"/>
        <v>1.9360195301861765E-2</v>
      </c>
      <c r="J109" s="18">
        <f t="shared" si="22"/>
        <v>0</v>
      </c>
      <c r="K109" s="21">
        <f t="shared" si="28"/>
        <v>4.9225406106036713E-2</v>
      </c>
      <c r="L109" s="21">
        <f t="shared" si="28"/>
        <v>0.68288059862907557</v>
      </c>
      <c r="M109" s="21">
        <f t="shared" si="28"/>
        <v>0</v>
      </c>
      <c r="N109" s="21">
        <f t="shared" si="17"/>
        <v>1.1364580465121942E-2</v>
      </c>
      <c r="O109" s="21">
        <f t="shared" si="18"/>
        <v>0</v>
      </c>
      <c r="P109" s="21">
        <f t="shared" si="19"/>
        <v>0</v>
      </c>
      <c r="Q109" s="19">
        <f t="shared" si="23"/>
        <v>4.9225406106036713E-2</v>
      </c>
      <c r="R109" s="19">
        <f t="shared" si="23"/>
        <v>0.68288059862907557</v>
      </c>
      <c r="S109" s="19">
        <f t="shared" si="23"/>
        <v>0</v>
      </c>
      <c r="T109" s="19">
        <f t="shared" si="24"/>
        <v>1.1364580465121942E-2</v>
      </c>
      <c r="U109" s="19">
        <f t="shared" si="25"/>
        <v>0</v>
      </c>
      <c r="V109" s="19">
        <f t="shared" si="26"/>
        <v>0</v>
      </c>
      <c r="AC109" s="69"/>
      <c r="AD109" s="69"/>
      <c r="AE109" s="69"/>
      <c r="AF109" s="69"/>
      <c r="AG109" s="69"/>
      <c r="AH109" s="69"/>
    </row>
    <row r="110" spans="1:34" x14ac:dyDescent="0.25">
      <c r="A110" s="26">
        <f>Wellpath!E110</f>
        <v>3090</v>
      </c>
      <c r="B110" s="68">
        <v>0</v>
      </c>
      <c r="C110" s="22">
        <v>0</v>
      </c>
      <c r="D110" s="22">
        <v>0</v>
      </c>
      <c r="E110" s="20">
        <f>Model!$W$38*(Wellpath!$K110-Wellpath!$K109)*MAX(ABS(SIN(Wellpath!$L110)*(IF(Wellpath!L109&lt;0.000001,0,SIN(ABS(MOD((Wellpath!$M110-Wellpath!M109+PI()),2*PI())-PI()))))),Model!$B$24*(Wellpath!$K110-Wellpath!$K109))*-SIN(Wellpath!$M110)</f>
        <v>8.3858218871443721E-2</v>
      </c>
      <c r="F110" s="20">
        <f>Model!$W$38*(Wellpath!$K110-Wellpath!$K109)*MAX(ABS(SIN(Wellpath!$L110)*(IF(Wellpath!L109&lt;0.000001,0,SIN(ABS(MOD((Wellpath!$M110-Wellpath!M109+PI()),2*PI())-PI()))))),Model!$B$24*(Wellpath!$K110-Wellpath!$K109))*COS(Wellpath!$M110)</f>
        <v>1.9360195301861765E-2</v>
      </c>
      <c r="G110" s="20">
        <v>0</v>
      </c>
      <c r="H110" s="18">
        <f t="shared" si="20"/>
        <v>8.3858218871443721E-2</v>
      </c>
      <c r="I110" s="18">
        <f t="shared" si="21"/>
        <v>1.9360195301861765E-2</v>
      </c>
      <c r="J110" s="18">
        <f t="shared" si="22"/>
        <v>0</v>
      </c>
      <c r="K110" s="21">
        <f t="shared" si="28"/>
        <v>5.6257606978327671E-2</v>
      </c>
      <c r="L110" s="21">
        <f t="shared" si="28"/>
        <v>0.68325541579120186</v>
      </c>
      <c r="M110" s="21">
        <f t="shared" si="28"/>
        <v>0</v>
      </c>
      <c r="N110" s="21">
        <f t="shared" si="17"/>
        <v>1.2988091960139362E-2</v>
      </c>
      <c r="O110" s="21">
        <f t="shared" si="18"/>
        <v>0</v>
      </c>
      <c r="P110" s="21">
        <f t="shared" si="19"/>
        <v>0</v>
      </c>
      <c r="Q110" s="19">
        <f t="shared" si="23"/>
        <v>5.6257606978327671E-2</v>
      </c>
      <c r="R110" s="19">
        <f t="shared" si="23"/>
        <v>0.68325541579120186</v>
      </c>
      <c r="S110" s="19">
        <f t="shared" si="23"/>
        <v>0</v>
      </c>
      <c r="T110" s="19">
        <f t="shared" si="24"/>
        <v>1.2988091960139362E-2</v>
      </c>
      <c r="U110" s="19">
        <f t="shared" si="25"/>
        <v>0</v>
      </c>
      <c r="V110" s="19">
        <f t="shared" si="26"/>
        <v>0</v>
      </c>
      <c r="AC110" s="69"/>
      <c r="AD110" s="69"/>
      <c r="AE110" s="69"/>
      <c r="AF110" s="69"/>
      <c r="AG110" s="69"/>
      <c r="AH110" s="69"/>
    </row>
    <row r="111" spans="1:34" x14ac:dyDescent="0.25">
      <c r="A111" s="26">
        <f>Wellpath!E111</f>
        <v>3120</v>
      </c>
      <c r="B111" s="68">
        <v>0</v>
      </c>
      <c r="C111" s="22">
        <v>0</v>
      </c>
      <c r="D111" s="22">
        <v>0</v>
      </c>
      <c r="E111" s="20">
        <f>Model!$W$38*(Wellpath!$K111-Wellpath!$K110)*MAX(ABS(SIN(Wellpath!$L111)*(IF(Wellpath!L110&lt;0.000001,0,SIN(ABS(MOD((Wellpath!$M111-Wellpath!M110+PI()),2*PI())-PI()))))),Model!$B$24*(Wellpath!$K111-Wellpath!$K110))*-SIN(Wellpath!$M111)</f>
        <v>8.3858218871443721E-2</v>
      </c>
      <c r="F111" s="20">
        <f>Model!$W$38*(Wellpath!$K111-Wellpath!$K110)*MAX(ABS(SIN(Wellpath!$L111)*(IF(Wellpath!L110&lt;0.000001,0,SIN(ABS(MOD((Wellpath!$M111-Wellpath!M110+PI()),2*PI())-PI()))))),Model!$B$24*(Wellpath!$K111-Wellpath!$K110))*COS(Wellpath!$M111)</f>
        <v>1.9360195301861765E-2</v>
      </c>
      <c r="G111" s="20">
        <v>0</v>
      </c>
      <c r="H111" s="18">
        <f t="shared" si="20"/>
        <v>8.3858218871443721E-2</v>
      </c>
      <c r="I111" s="18">
        <f t="shared" si="21"/>
        <v>1.9360195301861765E-2</v>
      </c>
      <c r="J111" s="18">
        <f t="shared" si="22"/>
        <v>0</v>
      </c>
      <c r="K111" s="21">
        <f t="shared" si="28"/>
        <v>6.3289807850618635E-2</v>
      </c>
      <c r="L111" s="21">
        <f t="shared" si="28"/>
        <v>0.68363023295332814</v>
      </c>
      <c r="M111" s="21">
        <f t="shared" si="28"/>
        <v>0</v>
      </c>
      <c r="N111" s="21">
        <f t="shared" si="17"/>
        <v>1.4611603455156783E-2</v>
      </c>
      <c r="O111" s="21">
        <f t="shared" si="18"/>
        <v>0</v>
      </c>
      <c r="P111" s="21">
        <f t="shared" si="19"/>
        <v>0</v>
      </c>
      <c r="Q111" s="19">
        <f t="shared" si="23"/>
        <v>6.3289807850618635E-2</v>
      </c>
      <c r="R111" s="19">
        <f t="shared" si="23"/>
        <v>0.68363023295332814</v>
      </c>
      <c r="S111" s="19">
        <f t="shared" si="23"/>
        <v>0</v>
      </c>
      <c r="T111" s="19">
        <f t="shared" si="24"/>
        <v>1.4611603455156783E-2</v>
      </c>
      <c r="U111" s="19">
        <f t="shared" si="25"/>
        <v>0</v>
      </c>
      <c r="V111" s="19">
        <f t="shared" si="26"/>
        <v>0</v>
      </c>
      <c r="AC111" s="69"/>
      <c r="AD111" s="69"/>
      <c r="AE111" s="69"/>
      <c r="AF111" s="69"/>
      <c r="AG111" s="69"/>
      <c r="AH111" s="69"/>
    </row>
    <row r="112" spans="1:34" x14ac:dyDescent="0.25">
      <c r="A112" s="26">
        <f>Wellpath!E112</f>
        <v>3150</v>
      </c>
      <c r="B112" s="68">
        <v>0</v>
      </c>
      <c r="C112" s="22">
        <v>0</v>
      </c>
      <c r="D112" s="22">
        <v>0</v>
      </c>
      <c r="E112" s="20">
        <f>Model!$W$38*(Wellpath!$K112-Wellpath!$K111)*MAX(ABS(SIN(Wellpath!$L112)*(IF(Wellpath!L111&lt;0.000001,0,SIN(ABS(MOD((Wellpath!$M112-Wellpath!M111+PI()),2*PI())-PI()))))),Model!$B$24*(Wellpath!$K112-Wellpath!$K111))*-SIN(Wellpath!$M112)</f>
        <v>8.3858218871443721E-2</v>
      </c>
      <c r="F112" s="20">
        <f>Model!$W$38*(Wellpath!$K112-Wellpath!$K111)*MAX(ABS(SIN(Wellpath!$L112)*(IF(Wellpath!L111&lt;0.000001,0,SIN(ABS(MOD((Wellpath!$M112-Wellpath!M111+PI()),2*PI())-PI()))))),Model!$B$24*(Wellpath!$K112-Wellpath!$K111))*COS(Wellpath!$M112)</f>
        <v>1.9360195301861765E-2</v>
      </c>
      <c r="G112" s="20">
        <v>0</v>
      </c>
      <c r="H112" s="18">
        <f t="shared" si="20"/>
        <v>8.3858218871443721E-2</v>
      </c>
      <c r="I112" s="18">
        <f t="shared" si="21"/>
        <v>1.9360195301861765E-2</v>
      </c>
      <c r="J112" s="18">
        <f t="shared" si="22"/>
        <v>0</v>
      </c>
      <c r="K112" s="21">
        <f t="shared" si="28"/>
        <v>7.0322008722909599E-2</v>
      </c>
      <c r="L112" s="21">
        <f t="shared" si="28"/>
        <v>0.68400505011545443</v>
      </c>
      <c r="M112" s="21">
        <f t="shared" si="28"/>
        <v>0</v>
      </c>
      <c r="N112" s="21">
        <f t="shared" si="17"/>
        <v>1.6235114950174202E-2</v>
      </c>
      <c r="O112" s="21">
        <f t="shared" si="18"/>
        <v>0</v>
      </c>
      <c r="P112" s="21">
        <f t="shared" si="19"/>
        <v>0</v>
      </c>
      <c r="Q112" s="19">
        <f t="shared" si="23"/>
        <v>7.0322008722909599E-2</v>
      </c>
      <c r="R112" s="19">
        <f t="shared" si="23"/>
        <v>0.68400505011545443</v>
      </c>
      <c r="S112" s="19">
        <f t="shared" si="23"/>
        <v>0</v>
      </c>
      <c r="T112" s="19">
        <f t="shared" si="24"/>
        <v>1.6235114950174202E-2</v>
      </c>
      <c r="U112" s="19">
        <f t="shared" si="25"/>
        <v>0</v>
      </c>
      <c r="V112" s="19">
        <f t="shared" si="26"/>
        <v>0</v>
      </c>
      <c r="AC112" s="69"/>
      <c r="AD112" s="69"/>
      <c r="AE112" s="69"/>
      <c r="AF112" s="69"/>
      <c r="AG112" s="69"/>
      <c r="AH112" s="69"/>
    </row>
    <row r="113" spans="1:34" x14ac:dyDescent="0.25">
      <c r="A113" s="26">
        <f>Wellpath!E113</f>
        <v>3180</v>
      </c>
      <c r="B113" s="68">
        <v>0</v>
      </c>
      <c r="C113" s="22">
        <v>0</v>
      </c>
      <c r="D113" s="22">
        <v>0</v>
      </c>
      <c r="E113" s="20">
        <f>Model!$W$38*(Wellpath!$K113-Wellpath!$K112)*MAX(ABS(SIN(Wellpath!$L113)*(IF(Wellpath!L112&lt;0.000001,0,SIN(ABS(MOD((Wellpath!$M113-Wellpath!M112+PI()),2*PI())-PI()))))),Model!$B$24*(Wellpath!$K113-Wellpath!$K112))*-SIN(Wellpath!$M113)</f>
        <v>8.3858218871443721E-2</v>
      </c>
      <c r="F113" s="20">
        <f>Model!$W$38*(Wellpath!$K113-Wellpath!$K112)*MAX(ABS(SIN(Wellpath!$L113)*(IF(Wellpath!L112&lt;0.000001,0,SIN(ABS(MOD((Wellpath!$M113-Wellpath!M112+PI()),2*PI())-PI()))))),Model!$B$24*(Wellpath!$K113-Wellpath!$K112))*COS(Wellpath!$M113)</f>
        <v>1.9360195301861765E-2</v>
      </c>
      <c r="G113" s="20">
        <v>0</v>
      </c>
      <c r="H113" s="18">
        <f t="shared" si="20"/>
        <v>8.3858218871443721E-2</v>
      </c>
      <c r="I113" s="18">
        <f t="shared" si="21"/>
        <v>1.9360195301861765E-2</v>
      </c>
      <c r="J113" s="18">
        <f t="shared" si="22"/>
        <v>0</v>
      </c>
      <c r="K113" s="21">
        <f t="shared" si="28"/>
        <v>7.7354209595200563E-2</v>
      </c>
      <c r="L113" s="21">
        <f t="shared" si="28"/>
        <v>0.68437986727758071</v>
      </c>
      <c r="M113" s="21">
        <f t="shared" si="28"/>
        <v>0</v>
      </c>
      <c r="N113" s="21">
        <f t="shared" si="17"/>
        <v>1.7858626445191622E-2</v>
      </c>
      <c r="O113" s="21">
        <f t="shared" si="18"/>
        <v>0</v>
      </c>
      <c r="P113" s="21">
        <f t="shared" si="19"/>
        <v>0</v>
      </c>
      <c r="Q113" s="19">
        <f t="shared" si="23"/>
        <v>7.7354209595200563E-2</v>
      </c>
      <c r="R113" s="19">
        <f t="shared" si="23"/>
        <v>0.68437986727758071</v>
      </c>
      <c r="S113" s="19">
        <f t="shared" si="23"/>
        <v>0</v>
      </c>
      <c r="T113" s="19">
        <f t="shared" si="24"/>
        <v>1.7858626445191622E-2</v>
      </c>
      <c r="U113" s="19">
        <f t="shared" si="25"/>
        <v>0</v>
      </c>
      <c r="V113" s="19">
        <f t="shared" si="26"/>
        <v>0</v>
      </c>
      <c r="AC113" s="69"/>
      <c r="AD113" s="69"/>
      <c r="AE113" s="69"/>
      <c r="AF113" s="69"/>
      <c r="AG113" s="69"/>
      <c r="AH113" s="69"/>
    </row>
    <row r="114" spans="1:34" x14ac:dyDescent="0.25">
      <c r="A114" s="26">
        <f>Wellpath!E114</f>
        <v>3210</v>
      </c>
      <c r="B114" s="68">
        <v>0</v>
      </c>
      <c r="C114" s="22">
        <v>0</v>
      </c>
      <c r="D114" s="22">
        <v>0</v>
      </c>
      <c r="E114" s="20">
        <f>Model!$W$38*(Wellpath!$K114-Wellpath!$K113)*MAX(ABS(SIN(Wellpath!$L114)*(IF(Wellpath!L113&lt;0.000001,0,SIN(ABS(MOD((Wellpath!$M114-Wellpath!M113+PI()),2*PI())-PI()))))),Model!$B$24*(Wellpath!$K114-Wellpath!$K113))*-SIN(Wellpath!$M114)</f>
        <v>8.3858218871443721E-2</v>
      </c>
      <c r="F114" s="20">
        <f>Model!$W$38*(Wellpath!$K114-Wellpath!$K113)*MAX(ABS(SIN(Wellpath!$L114)*(IF(Wellpath!L113&lt;0.000001,0,SIN(ABS(MOD((Wellpath!$M114-Wellpath!M113+PI()),2*PI())-PI()))))),Model!$B$24*(Wellpath!$K114-Wellpath!$K113))*COS(Wellpath!$M114)</f>
        <v>1.9360195301861765E-2</v>
      </c>
      <c r="G114" s="20">
        <v>0</v>
      </c>
      <c r="H114" s="18">
        <f t="shared" si="20"/>
        <v>8.3858218871443721E-2</v>
      </c>
      <c r="I114" s="18">
        <f t="shared" si="21"/>
        <v>1.9360195301861765E-2</v>
      </c>
      <c r="J114" s="18">
        <f t="shared" si="22"/>
        <v>0</v>
      </c>
      <c r="K114" s="21">
        <f t="shared" si="28"/>
        <v>8.4386410467491527E-2</v>
      </c>
      <c r="L114" s="21">
        <f t="shared" si="28"/>
        <v>0.684754684439707</v>
      </c>
      <c r="M114" s="21">
        <f t="shared" si="28"/>
        <v>0</v>
      </c>
      <c r="N114" s="21">
        <f t="shared" si="17"/>
        <v>1.9482137940209043E-2</v>
      </c>
      <c r="O114" s="21">
        <f t="shared" si="18"/>
        <v>0</v>
      </c>
      <c r="P114" s="21">
        <f t="shared" si="19"/>
        <v>0</v>
      </c>
      <c r="Q114" s="19">
        <f t="shared" si="23"/>
        <v>8.4386410467491527E-2</v>
      </c>
      <c r="R114" s="19">
        <f t="shared" si="23"/>
        <v>0.684754684439707</v>
      </c>
      <c r="S114" s="19">
        <f t="shared" si="23"/>
        <v>0</v>
      </c>
      <c r="T114" s="19">
        <f t="shared" si="24"/>
        <v>1.9482137940209043E-2</v>
      </c>
      <c r="U114" s="19">
        <f t="shared" si="25"/>
        <v>0</v>
      </c>
      <c r="V114" s="19">
        <f t="shared" si="26"/>
        <v>0</v>
      </c>
      <c r="AC114" s="69"/>
      <c r="AD114" s="69"/>
      <c r="AE114" s="69"/>
      <c r="AF114" s="69"/>
      <c r="AG114" s="69"/>
      <c r="AH114" s="69"/>
    </row>
    <row r="115" spans="1:34" x14ac:dyDescent="0.25">
      <c r="A115" s="26">
        <f>Wellpath!E115</f>
        <v>3240</v>
      </c>
      <c r="B115" s="68">
        <v>0</v>
      </c>
      <c r="C115" s="22">
        <v>0</v>
      </c>
      <c r="D115" s="22">
        <v>0</v>
      </c>
      <c r="E115" s="20">
        <f>Model!$W$38*(Wellpath!$K115-Wellpath!$K114)*MAX(ABS(SIN(Wellpath!$L115)*(IF(Wellpath!L114&lt;0.000001,0,SIN(ABS(MOD((Wellpath!$M115-Wellpath!M114+PI()),2*PI())-PI()))))),Model!$B$24*(Wellpath!$K115-Wellpath!$K114))*-SIN(Wellpath!$M115)</f>
        <v>8.3858218871443721E-2</v>
      </c>
      <c r="F115" s="20">
        <f>Model!$W$38*(Wellpath!$K115-Wellpath!$K114)*MAX(ABS(SIN(Wellpath!$L115)*(IF(Wellpath!L114&lt;0.000001,0,SIN(ABS(MOD((Wellpath!$M115-Wellpath!M114+PI()),2*PI())-PI()))))),Model!$B$24*(Wellpath!$K115-Wellpath!$K114))*COS(Wellpath!$M115)</f>
        <v>1.9360195301861765E-2</v>
      </c>
      <c r="G115" s="20">
        <v>0</v>
      </c>
      <c r="H115" s="18">
        <f t="shared" si="20"/>
        <v>8.3858218871443721E-2</v>
      </c>
      <c r="I115" s="18">
        <f t="shared" si="21"/>
        <v>1.9360195301861765E-2</v>
      </c>
      <c r="J115" s="18">
        <f t="shared" si="22"/>
        <v>0</v>
      </c>
      <c r="K115" s="21">
        <f t="shared" si="28"/>
        <v>9.1418611339782491E-2</v>
      </c>
      <c r="L115" s="21">
        <f t="shared" si="28"/>
        <v>0.68512950160183328</v>
      </c>
      <c r="M115" s="21">
        <f t="shared" si="28"/>
        <v>0</v>
      </c>
      <c r="N115" s="21">
        <f t="shared" si="17"/>
        <v>2.1105649435226463E-2</v>
      </c>
      <c r="O115" s="21">
        <f t="shared" si="18"/>
        <v>0</v>
      </c>
      <c r="P115" s="21">
        <f t="shared" si="19"/>
        <v>0</v>
      </c>
      <c r="Q115" s="19">
        <f t="shared" si="23"/>
        <v>9.1418611339782491E-2</v>
      </c>
      <c r="R115" s="19">
        <f t="shared" si="23"/>
        <v>0.68512950160183328</v>
      </c>
      <c r="S115" s="19">
        <f t="shared" si="23"/>
        <v>0</v>
      </c>
      <c r="T115" s="19">
        <f t="shared" si="24"/>
        <v>2.1105649435226463E-2</v>
      </c>
      <c r="U115" s="19">
        <f t="shared" si="25"/>
        <v>0</v>
      </c>
      <c r="V115" s="19">
        <f t="shared" si="26"/>
        <v>0</v>
      </c>
      <c r="AC115" s="69"/>
      <c r="AD115" s="69"/>
      <c r="AE115" s="69"/>
      <c r="AF115" s="69"/>
      <c r="AG115" s="69"/>
      <c r="AH115" s="69"/>
    </row>
    <row r="116" spans="1:34" x14ac:dyDescent="0.25">
      <c r="A116" s="26">
        <f>Wellpath!E116</f>
        <v>3270</v>
      </c>
      <c r="B116" s="68">
        <v>0</v>
      </c>
      <c r="C116" s="22">
        <v>0</v>
      </c>
      <c r="D116" s="22">
        <v>0</v>
      </c>
      <c r="E116" s="20">
        <f>Model!$W$38*(Wellpath!$K116-Wellpath!$K115)*MAX(ABS(SIN(Wellpath!$L116)*(IF(Wellpath!L115&lt;0.000001,0,SIN(ABS(MOD((Wellpath!$M116-Wellpath!M115+PI()),2*PI())-PI()))))),Model!$B$24*(Wellpath!$K116-Wellpath!$K115))*-SIN(Wellpath!$M116)</f>
        <v>8.3858218871443721E-2</v>
      </c>
      <c r="F116" s="20">
        <f>Model!$W$38*(Wellpath!$K116-Wellpath!$K115)*MAX(ABS(SIN(Wellpath!$L116)*(IF(Wellpath!L115&lt;0.000001,0,SIN(ABS(MOD((Wellpath!$M116-Wellpath!M115+PI()),2*PI())-PI()))))),Model!$B$24*(Wellpath!$K116-Wellpath!$K115))*COS(Wellpath!$M116)</f>
        <v>1.9360195301861765E-2</v>
      </c>
      <c r="G116" s="20">
        <v>0</v>
      </c>
      <c r="H116" s="18">
        <f t="shared" si="20"/>
        <v>8.3858218871443721E-2</v>
      </c>
      <c r="I116" s="18">
        <f t="shared" si="21"/>
        <v>1.9360195301861765E-2</v>
      </c>
      <c r="J116" s="18">
        <f t="shared" si="22"/>
        <v>0</v>
      </c>
      <c r="K116" s="21">
        <f t="shared" ref="K116:M131" si="29">K115+E116^2</f>
        <v>9.8450812212073455E-2</v>
      </c>
      <c r="L116" s="21">
        <f t="shared" si="29"/>
        <v>0.68550431876395956</v>
      </c>
      <c r="M116" s="21">
        <f t="shared" si="29"/>
        <v>0</v>
      </c>
      <c r="N116" s="21">
        <f t="shared" si="17"/>
        <v>2.2729160930243884E-2</v>
      </c>
      <c r="O116" s="21">
        <f t="shared" si="18"/>
        <v>0</v>
      </c>
      <c r="P116" s="21">
        <f t="shared" si="19"/>
        <v>0</v>
      </c>
      <c r="Q116" s="19">
        <f t="shared" si="23"/>
        <v>9.8450812212073455E-2</v>
      </c>
      <c r="R116" s="19">
        <f t="shared" si="23"/>
        <v>0.68550431876395956</v>
      </c>
      <c r="S116" s="19">
        <f t="shared" si="23"/>
        <v>0</v>
      </c>
      <c r="T116" s="19">
        <f t="shared" si="24"/>
        <v>2.2729160930243884E-2</v>
      </c>
      <c r="U116" s="19">
        <f t="shared" si="25"/>
        <v>0</v>
      </c>
      <c r="V116" s="19">
        <f t="shared" si="26"/>
        <v>0</v>
      </c>
      <c r="AC116" s="69"/>
      <c r="AD116" s="69"/>
      <c r="AE116" s="69"/>
      <c r="AF116" s="69"/>
      <c r="AG116" s="69"/>
      <c r="AH116" s="69"/>
    </row>
    <row r="117" spans="1:34" x14ac:dyDescent="0.25">
      <c r="A117" s="26">
        <f>Wellpath!E117</f>
        <v>3300</v>
      </c>
      <c r="B117" s="68">
        <v>0</v>
      </c>
      <c r="C117" s="22">
        <v>0</v>
      </c>
      <c r="D117" s="22">
        <v>0</v>
      </c>
      <c r="E117" s="20">
        <f>Model!$W$38*(Wellpath!$K117-Wellpath!$K116)*MAX(ABS(SIN(Wellpath!$L117)*(IF(Wellpath!L116&lt;0.000001,0,SIN(ABS(MOD((Wellpath!$M117-Wellpath!M116+PI()),2*PI())-PI()))))),Model!$B$24*(Wellpath!$K117-Wellpath!$K116))*-SIN(Wellpath!$M117)</f>
        <v>8.3858218871443721E-2</v>
      </c>
      <c r="F117" s="20">
        <f>Model!$W$38*(Wellpath!$K117-Wellpath!$K116)*MAX(ABS(SIN(Wellpath!$L117)*(IF(Wellpath!L116&lt;0.000001,0,SIN(ABS(MOD((Wellpath!$M117-Wellpath!M116+PI()),2*PI())-PI()))))),Model!$B$24*(Wellpath!$K117-Wellpath!$K116))*COS(Wellpath!$M117)</f>
        <v>1.9360195301861765E-2</v>
      </c>
      <c r="G117" s="20">
        <v>0</v>
      </c>
      <c r="H117" s="18">
        <f t="shared" si="20"/>
        <v>8.3858218871443721E-2</v>
      </c>
      <c r="I117" s="18">
        <f t="shared" si="21"/>
        <v>1.9360195301861765E-2</v>
      </c>
      <c r="J117" s="18">
        <f t="shared" si="22"/>
        <v>0</v>
      </c>
      <c r="K117" s="21">
        <f t="shared" si="29"/>
        <v>0.10548301308436442</v>
      </c>
      <c r="L117" s="21">
        <f t="shared" si="29"/>
        <v>0.68587913592608585</v>
      </c>
      <c r="M117" s="21">
        <f t="shared" si="29"/>
        <v>0</v>
      </c>
      <c r="N117" s="21">
        <f t="shared" si="17"/>
        <v>2.4352672425261304E-2</v>
      </c>
      <c r="O117" s="21">
        <f t="shared" si="18"/>
        <v>0</v>
      </c>
      <c r="P117" s="21">
        <f t="shared" si="19"/>
        <v>0</v>
      </c>
      <c r="Q117" s="19">
        <f t="shared" si="23"/>
        <v>0.10548301308436442</v>
      </c>
      <c r="R117" s="19">
        <f t="shared" si="23"/>
        <v>0.68587913592608585</v>
      </c>
      <c r="S117" s="19">
        <f t="shared" si="23"/>
        <v>0</v>
      </c>
      <c r="T117" s="19">
        <f t="shared" si="24"/>
        <v>2.4352672425261304E-2</v>
      </c>
      <c r="U117" s="19">
        <f t="shared" si="25"/>
        <v>0</v>
      </c>
      <c r="V117" s="19">
        <f t="shared" si="26"/>
        <v>0</v>
      </c>
      <c r="AC117" s="69"/>
      <c r="AD117" s="69"/>
      <c r="AE117" s="69"/>
      <c r="AF117" s="69"/>
      <c r="AG117" s="69"/>
      <c r="AH117" s="69"/>
    </row>
    <row r="118" spans="1:34" x14ac:dyDescent="0.25">
      <c r="A118" s="26">
        <f>Wellpath!E118</f>
        <v>3330</v>
      </c>
      <c r="B118" s="68">
        <v>0</v>
      </c>
      <c r="C118" s="22">
        <v>0</v>
      </c>
      <c r="D118" s="22">
        <v>0</v>
      </c>
      <c r="E118" s="20">
        <f>Model!$W$38*(Wellpath!$K118-Wellpath!$K117)*MAX(ABS(SIN(Wellpath!$L118)*(IF(Wellpath!L117&lt;0.000001,0,SIN(ABS(MOD((Wellpath!$M118-Wellpath!M117+PI()),2*PI())-PI()))))),Model!$B$24*(Wellpath!$K118-Wellpath!$K117))*-SIN(Wellpath!$M118)</f>
        <v>8.3858218871443721E-2</v>
      </c>
      <c r="F118" s="20">
        <f>Model!$W$38*(Wellpath!$K118-Wellpath!$K117)*MAX(ABS(SIN(Wellpath!$L118)*(IF(Wellpath!L117&lt;0.000001,0,SIN(ABS(MOD((Wellpath!$M118-Wellpath!M117+PI()),2*PI())-PI()))))),Model!$B$24*(Wellpath!$K118-Wellpath!$K117))*COS(Wellpath!$M118)</f>
        <v>1.9360195301861765E-2</v>
      </c>
      <c r="G118" s="20">
        <v>0</v>
      </c>
      <c r="H118" s="18">
        <f t="shared" si="20"/>
        <v>8.3858218871443721E-2</v>
      </c>
      <c r="I118" s="18">
        <f t="shared" si="21"/>
        <v>1.9360195301861765E-2</v>
      </c>
      <c r="J118" s="18">
        <f t="shared" si="22"/>
        <v>0</v>
      </c>
      <c r="K118" s="21">
        <f t="shared" si="29"/>
        <v>0.11251521395665538</v>
      </c>
      <c r="L118" s="21">
        <f t="shared" si="29"/>
        <v>0.68625395308821213</v>
      </c>
      <c r="M118" s="21">
        <f t="shared" si="29"/>
        <v>0</v>
      </c>
      <c r="N118" s="21">
        <f t="shared" si="17"/>
        <v>2.5976183920278725E-2</v>
      </c>
      <c r="O118" s="21">
        <f t="shared" si="18"/>
        <v>0</v>
      </c>
      <c r="P118" s="21">
        <f t="shared" si="19"/>
        <v>0</v>
      </c>
      <c r="Q118" s="19">
        <f t="shared" si="23"/>
        <v>0.11251521395665538</v>
      </c>
      <c r="R118" s="19">
        <f t="shared" si="23"/>
        <v>0.68625395308821213</v>
      </c>
      <c r="S118" s="19">
        <f t="shared" si="23"/>
        <v>0</v>
      </c>
      <c r="T118" s="19">
        <f t="shared" si="24"/>
        <v>2.5976183920278725E-2</v>
      </c>
      <c r="U118" s="19">
        <f t="shared" si="25"/>
        <v>0</v>
      </c>
      <c r="V118" s="19">
        <f t="shared" si="26"/>
        <v>0</v>
      </c>
      <c r="AC118" s="69"/>
      <c r="AD118" s="69"/>
      <c r="AE118" s="69"/>
      <c r="AF118" s="69"/>
      <c r="AG118" s="69"/>
      <c r="AH118" s="69"/>
    </row>
    <row r="119" spans="1:34" x14ac:dyDescent="0.25">
      <c r="A119" s="26">
        <f>Wellpath!E119</f>
        <v>3360</v>
      </c>
      <c r="B119" s="68">
        <v>0</v>
      </c>
      <c r="C119" s="22">
        <v>0</v>
      </c>
      <c r="D119" s="22">
        <v>0</v>
      </c>
      <c r="E119" s="20">
        <f>Model!$W$38*(Wellpath!$K119-Wellpath!$K118)*MAX(ABS(SIN(Wellpath!$L119)*(IF(Wellpath!L118&lt;0.000001,0,SIN(ABS(MOD((Wellpath!$M119-Wellpath!M118+PI()),2*PI())-PI()))))),Model!$B$24*(Wellpath!$K119-Wellpath!$K118))*-SIN(Wellpath!$M119)</f>
        <v>8.3858218871443721E-2</v>
      </c>
      <c r="F119" s="20">
        <f>Model!$W$38*(Wellpath!$K119-Wellpath!$K118)*MAX(ABS(SIN(Wellpath!$L119)*(IF(Wellpath!L118&lt;0.000001,0,SIN(ABS(MOD((Wellpath!$M119-Wellpath!M118+PI()),2*PI())-PI()))))),Model!$B$24*(Wellpath!$K119-Wellpath!$K118))*COS(Wellpath!$M119)</f>
        <v>1.9360195301861765E-2</v>
      </c>
      <c r="G119" s="20">
        <v>0</v>
      </c>
      <c r="H119" s="18">
        <f t="shared" si="20"/>
        <v>8.3858218871443721E-2</v>
      </c>
      <c r="I119" s="18">
        <f t="shared" si="21"/>
        <v>1.9360195301861765E-2</v>
      </c>
      <c r="J119" s="18">
        <f t="shared" si="22"/>
        <v>0</v>
      </c>
      <c r="K119" s="21">
        <f t="shared" si="29"/>
        <v>0.11954741482894635</v>
      </c>
      <c r="L119" s="21">
        <f t="shared" si="29"/>
        <v>0.68662877025033842</v>
      </c>
      <c r="M119" s="21">
        <f t="shared" si="29"/>
        <v>0</v>
      </c>
      <c r="N119" s="21">
        <f t="shared" si="17"/>
        <v>2.7599695415296145E-2</v>
      </c>
      <c r="O119" s="21">
        <f t="shared" si="18"/>
        <v>0</v>
      </c>
      <c r="P119" s="21">
        <f t="shared" si="19"/>
        <v>0</v>
      </c>
      <c r="Q119" s="19">
        <f t="shared" si="23"/>
        <v>0.11954741482894635</v>
      </c>
      <c r="R119" s="19">
        <f t="shared" si="23"/>
        <v>0.68662877025033842</v>
      </c>
      <c r="S119" s="19">
        <f t="shared" si="23"/>
        <v>0</v>
      </c>
      <c r="T119" s="19">
        <f t="shared" si="24"/>
        <v>2.7599695415296145E-2</v>
      </c>
      <c r="U119" s="19">
        <f t="shared" si="25"/>
        <v>0</v>
      </c>
      <c r="V119" s="19">
        <f t="shared" si="26"/>
        <v>0</v>
      </c>
      <c r="AC119" s="69"/>
      <c r="AD119" s="69"/>
      <c r="AE119" s="69"/>
      <c r="AF119" s="69"/>
      <c r="AG119" s="69"/>
      <c r="AH119" s="69"/>
    </row>
    <row r="120" spans="1:34" x14ac:dyDescent="0.25">
      <c r="A120" s="26">
        <f>Wellpath!E120</f>
        <v>3390</v>
      </c>
      <c r="B120" s="68">
        <v>0</v>
      </c>
      <c r="C120" s="22">
        <v>0</v>
      </c>
      <c r="D120" s="22">
        <v>0</v>
      </c>
      <c r="E120" s="20">
        <f>Model!$W$38*(Wellpath!$K120-Wellpath!$K119)*MAX(ABS(SIN(Wellpath!$L120)*(IF(Wellpath!L119&lt;0.000001,0,SIN(ABS(MOD((Wellpath!$M120-Wellpath!M119+PI()),2*PI())-PI()))))),Model!$B$24*(Wellpath!$K120-Wellpath!$K119))*-SIN(Wellpath!$M120)</f>
        <v>8.3858218871443721E-2</v>
      </c>
      <c r="F120" s="20">
        <f>Model!$W$38*(Wellpath!$K120-Wellpath!$K119)*MAX(ABS(SIN(Wellpath!$L120)*(IF(Wellpath!L119&lt;0.000001,0,SIN(ABS(MOD((Wellpath!$M120-Wellpath!M119+PI()),2*PI())-PI()))))),Model!$B$24*(Wellpath!$K120-Wellpath!$K119))*COS(Wellpath!$M120)</f>
        <v>1.9360195301861765E-2</v>
      </c>
      <c r="G120" s="20">
        <v>0</v>
      </c>
      <c r="H120" s="18">
        <f t="shared" si="20"/>
        <v>8.3858218871443721E-2</v>
      </c>
      <c r="I120" s="18">
        <f t="shared" si="21"/>
        <v>1.9360195301861765E-2</v>
      </c>
      <c r="J120" s="18">
        <f t="shared" si="22"/>
        <v>0</v>
      </c>
      <c r="K120" s="21">
        <f t="shared" si="29"/>
        <v>0.1265796157012373</v>
      </c>
      <c r="L120" s="21">
        <f t="shared" si="29"/>
        <v>0.6870035874124647</v>
      </c>
      <c r="M120" s="21">
        <f t="shared" si="29"/>
        <v>0</v>
      </c>
      <c r="N120" s="21">
        <f t="shared" si="17"/>
        <v>2.9223206910313566E-2</v>
      </c>
      <c r="O120" s="21">
        <f t="shared" si="18"/>
        <v>0</v>
      </c>
      <c r="P120" s="21">
        <f t="shared" si="19"/>
        <v>0</v>
      </c>
      <c r="Q120" s="19">
        <f t="shared" si="23"/>
        <v>0.1265796157012373</v>
      </c>
      <c r="R120" s="19">
        <f t="shared" si="23"/>
        <v>0.6870035874124647</v>
      </c>
      <c r="S120" s="19">
        <f t="shared" si="23"/>
        <v>0</v>
      </c>
      <c r="T120" s="19">
        <f t="shared" si="24"/>
        <v>2.9223206910313566E-2</v>
      </c>
      <c r="U120" s="19">
        <f t="shared" si="25"/>
        <v>0</v>
      </c>
      <c r="V120" s="19">
        <f t="shared" si="26"/>
        <v>0</v>
      </c>
      <c r="AC120" s="69"/>
      <c r="AD120" s="69"/>
      <c r="AE120" s="69"/>
      <c r="AF120" s="69"/>
      <c r="AG120" s="69"/>
      <c r="AH120" s="69"/>
    </row>
    <row r="121" spans="1:34" x14ac:dyDescent="0.25">
      <c r="A121" s="26">
        <f>Wellpath!E121</f>
        <v>3420</v>
      </c>
      <c r="B121" s="68">
        <v>0</v>
      </c>
      <c r="C121" s="22">
        <v>0</v>
      </c>
      <c r="D121" s="22">
        <v>0</v>
      </c>
      <c r="E121" s="20">
        <f>Model!$W$38*(Wellpath!$K121-Wellpath!$K120)*MAX(ABS(SIN(Wellpath!$L121)*(IF(Wellpath!L120&lt;0.000001,0,SIN(ABS(MOD((Wellpath!$M121-Wellpath!M120+PI()),2*PI())-PI()))))),Model!$B$24*(Wellpath!$K121-Wellpath!$K120))*-SIN(Wellpath!$M121)</f>
        <v>8.3858218871443721E-2</v>
      </c>
      <c r="F121" s="20">
        <f>Model!$W$38*(Wellpath!$K121-Wellpath!$K120)*MAX(ABS(SIN(Wellpath!$L121)*(IF(Wellpath!L120&lt;0.000001,0,SIN(ABS(MOD((Wellpath!$M121-Wellpath!M120+PI()),2*PI())-PI()))))),Model!$B$24*(Wellpath!$K121-Wellpath!$K120))*COS(Wellpath!$M121)</f>
        <v>1.9360195301861765E-2</v>
      </c>
      <c r="G121" s="20">
        <v>0</v>
      </c>
      <c r="H121" s="18">
        <f t="shared" si="20"/>
        <v>8.3858218871443721E-2</v>
      </c>
      <c r="I121" s="18">
        <f t="shared" si="21"/>
        <v>1.9360195301861765E-2</v>
      </c>
      <c r="J121" s="18">
        <f t="shared" si="22"/>
        <v>0</v>
      </c>
      <c r="K121" s="21">
        <f t="shared" si="29"/>
        <v>0.13361181657352825</v>
      </c>
      <c r="L121" s="21">
        <f t="shared" si="29"/>
        <v>0.68737840457459098</v>
      </c>
      <c r="M121" s="21">
        <f t="shared" si="29"/>
        <v>0</v>
      </c>
      <c r="N121" s="21">
        <f t="shared" si="17"/>
        <v>3.0846718405330986E-2</v>
      </c>
      <c r="O121" s="21">
        <f t="shared" si="18"/>
        <v>0</v>
      </c>
      <c r="P121" s="21">
        <f t="shared" si="19"/>
        <v>0</v>
      </c>
      <c r="Q121" s="19">
        <f t="shared" si="23"/>
        <v>0.13361181657352825</v>
      </c>
      <c r="R121" s="19">
        <f t="shared" si="23"/>
        <v>0.68737840457459098</v>
      </c>
      <c r="S121" s="19">
        <f t="shared" si="23"/>
        <v>0</v>
      </c>
      <c r="T121" s="19">
        <f t="shared" si="24"/>
        <v>3.0846718405330986E-2</v>
      </c>
      <c r="U121" s="19">
        <f t="shared" si="25"/>
        <v>0</v>
      </c>
      <c r="V121" s="19">
        <f t="shared" si="26"/>
        <v>0</v>
      </c>
      <c r="AC121" s="69"/>
      <c r="AD121" s="69"/>
      <c r="AE121" s="69"/>
      <c r="AF121" s="69"/>
      <c r="AG121" s="69"/>
      <c r="AH121" s="69"/>
    </row>
    <row r="122" spans="1:34" x14ac:dyDescent="0.25">
      <c r="A122" s="26">
        <f>Wellpath!E122</f>
        <v>3430</v>
      </c>
      <c r="B122" s="68">
        <v>0</v>
      </c>
      <c r="C122" s="22">
        <v>0</v>
      </c>
      <c r="D122" s="22">
        <v>0</v>
      </c>
      <c r="E122" s="20">
        <f>Model!$W$38*(Wellpath!$K122-Wellpath!$K121)*MAX(ABS(SIN(Wellpath!$L122)*(IF(Wellpath!L121&lt;0.000001,0,SIN(ABS(MOD((Wellpath!$M122-Wellpath!M121+PI()),2*PI())-PI()))))),Model!$B$24*(Wellpath!$K122-Wellpath!$K121))*-SIN(Wellpath!$M122)</f>
        <v>9.3175798746048585E-3</v>
      </c>
      <c r="F122" s="20">
        <f>Model!$W$38*(Wellpath!$K122-Wellpath!$K121)*MAX(ABS(SIN(Wellpath!$L122)*(IF(Wellpath!L121&lt;0.000001,0,SIN(ABS(MOD((Wellpath!$M122-Wellpath!M121+PI()),2*PI())-PI()))))),Model!$B$24*(Wellpath!$K122-Wellpath!$K121))*COS(Wellpath!$M122)</f>
        <v>2.1511328113179738E-3</v>
      </c>
      <c r="G122" s="20">
        <v>0</v>
      </c>
      <c r="H122" s="18">
        <f t="shared" si="20"/>
        <v>9.3175798746048585E-3</v>
      </c>
      <c r="I122" s="18">
        <f t="shared" si="21"/>
        <v>2.1511328113179738E-3</v>
      </c>
      <c r="J122" s="18">
        <f t="shared" si="22"/>
        <v>0</v>
      </c>
      <c r="K122" s="21">
        <f t="shared" si="29"/>
        <v>0.1336986338682479</v>
      </c>
      <c r="L122" s="21">
        <f t="shared" si="29"/>
        <v>0.68738303194696293</v>
      </c>
      <c r="M122" s="21">
        <f t="shared" si="29"/>
        <v>0</v>
      </c>
      <c r="N122" s="21">
        <f t="shared" si="17"/>
        <v>3.0866761757121323E-2</v>
      </c>
      <c r="O122" s="21">
        <f t="shared" si="18"/>
        <v>0</v>
      </c>
      <c r="P122" s="21">
        <f t="shared" si="19"/>
        <v>0</v>
      </c>
      <c r="Q122" s="19">
        <f t="shared" si="23"/>
        <v>0.1336986338682479</v>
      </c>
      <c r="R122" s="19">
        <f t="shared" si="23"/>
        <v>0.68738303194696293</v>
      </c>
      <c r="S122" s="19">
        <f t="shared" si="23"/>
        <v>0</v>
      </c>
      <c r="T122" s="19">
        <f t="shared" si="24"/>
        <v>3.0866761757121323E-2</v>
      </c>
      <c r="U122" s="19">
        <f t="shared" si="25"/>
        <v>0</v>
      </c>
      <c r="V122" s="19">
        <f t="shared" si="26"/>
        <v>0</v>
      </c>
      <c r="AC122" s="69"/>
      <c r="AD122" s="69"/>
      <c r="AE122" s="69"/>
      <c r="AF122" s="69"/>
      <c r="AG122" s="69"/>
      <c r="AH122" s="69"/>
    </row>
    <row r="123" spans="1:34" x14ac:dyDescent="0.25">
      <c r="A123" s="26">
        <f>Wellpath!E123</f>
        <v>3450</v>
      </c>
      <c r="B123" s="68">
        <v>0</v>
      </c>
      <c r="C123" s="22">
        <v>0</v>
      </c>
      <c r="D123" s="22">
        <v>0</v>
      </c>
      <c r="E123" s="20">
        <f>Model!$W$38*(Wellpath!$K123-Wellpath!$K122)*MAX(ABS(SIN(Wellpath!$L123)*(IF(Wellpath!L122&lt;0.000001,0,SIN(ABS(MOD((Wellpath!$M123-Wellpath!M122+PI()),2*PI())-PI()))))),Model!$B$24*(Wellpath!$K123-Wellpath!$K122))*-SIN(Wellpath!$M123)</f>
        <v>0.32533460232377992</v>
      </c>
      <c r="F123" s="20">
        <f>Model!$W$38*(Wellpath!$K123-Wellpath!$K122)*MAX(ABS(SIN(Wellpath!$L123)*(IF(Wellpath!L122&lt;0.000001,0,SIN(ABS(MOD((Wellpath!$M123-Wellpath!M122+PI()),2*PI())-PI()))))),Model!$B$24*(Wellpath!$K123-Wellpath!$K122))*COS(Wellpath!$M123)</f>
        <v>4.2022650769745019E-2</v>
      </c>
      <c r="G123" s="20">
        <v>0</v>
      </c>
      <c r="H123" s="18">
        <f t="shared" si="20"/>
        <v>0.32533460232377992</v>
      </c>
      <c r="I123" s="18">
        <f t="shared" si="21"/>
        <v>4.2022650769745019E-2</v>
      </c>
      <c r="J123" s="18">
        <f t="shared" si="22"/>
        <v>0</v>
      </c>
      <c r="K123" s="21">
        <f t="shared" si="29"/>
        <v>0.23954123733741994</v>
      </c>
      <c r="L123" s="21">
        <f t="shared" si="29"/>
        <v>0.6891489351246789</v>
      </c>
      <c r="M123" s="21">
        <f t="shared" si="29"/>
        <v>0</v>
      </c>
      <c r="N123" s="21">
        <f t="shared" si="17"/>
        <v>4.4538184133887403E-2</v>
      </c>
      <c r="O123" s="21">
        <f t="shared" si="18"/>
        <v>0</v>
      </c>
      <c r="P123" s="21">
        <f t="shared" si="19"/>
        <v>0</v>
      </c>
      <c r="Q123" s="19">
        <f t="shared" si="23"/>
        <v>0.23954123733741994</v>
      </c>
      <c r="R123" s="19">
        <f t="shared" si="23"/>
        <v>0.6891489351246789</v>
      </c>
      <c r="S123" s="19">
        <f t="shared" si="23"/>
        <v>0</v>
      </c>
      <c r="T123" s="19">
        <f t="shared" si="24"/>
        <v>4.4538184133887403E-2</v>
      </c>
      <c r="U123" s="19">
        <f t="shared" si="25"/>
        <v>0</v>
      </c>
      <c r="V123" s="19">
        <f t="shared" si="26"/>
        <v>0</v>
      </c>
      <c r="AC123" s="69"/>
      <c r="AD123" s="69"/>
      <c r="AE123" s="69"/>
      <c r="AF123" s="69"/>
      <c r="AG123" s="69"/>
      <c r="AH123" s="69"/>
    </row>
    <row r="124" spans="1:34" x14ac:dyDescent="0.25">
      <c r="A124" s="26">
        <f>Wellpath!E124</f>
        <v>3480</v>
      </c>
      <c r="B124" s="68">
        <v>0</v>
      </c>
      <c r="C124" s="22">
        <v>0</v>
      </c>
      <c r="D124" s="22">
        <v>0</v>
      </c>
      <c r="E124" s="20">
        <f>Model!$W$38*(Wellpath!$K124-Wellpath!$K123)*MAX(ABS(SIN(Wellpath!$L124)*(IF(Wellpath!L123&lt;0.000001,0,SIN(ABS(MOD((Wellpath!$M124-Wellpath!M123+PI()),2*PI())-PI()))))),Model!$B$24*(Wellpath!$K124-Wellpath!$K123))*-SIN(Wellpath!$M124)</f>
        <v>0.73661169137219651</v>
      </c>
      <c r="F124" s="20">
        <f>Model!$W$38*(Wellpath!$K124-Wellpath!$K123)*MAX(ABS(SIN(Wellpath!$L124)*(IF(Wellpath!L123&lt;0.000001,0,SIN(ABS(MOD((Wellpath!$M124-Wellpath!M123+PI()),2*PI())-PI()))))),Model!$B$24*(Wellpath!$K124-Wellpath!$K123))*COS(Wellpath!$M124)</f>
        <v>-1.4529502111345929E-2</v>
      </c>
      <c r="G124" s="20">
        <v>0</v>
      </c>
      <c r="H124" s="18">
        <f t="shared" si="20"/>
        <v>0.73661169137219651</v>
      </c>
      <c r="I124" s="18">
        <f t="shared" si="21"/>
        <v>-1.4529502111345929E-2</v>
      </c>
      <c r="J124" s="18">
        <f t="shared" si="22"/>
        <v>0</v>
      </c>
      <c r="K124" s="21">
        <f t="shared" si="29"/>
        <v>0.78213802120362808</v>
      </c>
      <c r="L124" s="21">
        <f t="shared" si="29"/>
        <v>0.6893600415562825</v>
      </c>
      <c r="M124" s="21">
        <f t="shared" si="29"/>
        <v>0</v>
      </c>
      <c r="N124" s="21">
        <f t="shared" si="17"/>
        <v>3.3835583008852976E-2</v>
      </c>
      <c r="O124" s="21">
        <f t="shared" si="18"/>
        <v>0</v>
      </c>
      <c r="P124" s="21">
        <f t="shared" si="19"/>
        <v>0</v>
      </c>
      <c r="Q124" s="19">
        <f t="shared" si="23"/>
        <v>0.78213802120362808</v>
      </c>
      <c r="R124" s="19">
        <f t="shared" si="23"/>
        <v>0.6893600415562825</v>
      </c>
      <c r="S124" s="19">
        <f t="shared" si="23"/>
        <v>0</v>
      </c>
      <c r="T124" s="19">
        <f t="shared" si="24"/>
        <v>3.3835583008852976E-2</v>
      </c>
      <c r="U124" s="19">
        <f t="shared" si="25"/>
        <v>0</v>
      </c>
      <c r="V124" s="19">
        <f t="shared" si="26"/>
        <v>0</v>
      </c>
      <c r="AC124" s="69"/>
      <c r="AD124" s="69"/>
      <c r="AE124" s="69"/>
      <c r="AF124" s="69"/>
      <c r="AG124" s="69"/>
      <c r="AH124" s="69"/>
    </row>
    <row r="125" spans="1:34" x14ac:dyDescent="0.25">
      <c r="A125" s="26">
        <f>Wellpath!E125</f>
        <v>3510</v>
      </c>
      <c r="B125" s="68">
        <v>0</v>
      </c>
      <c r="C125" s="22">
        <v>0</v>
      </c>
      <c r="D125" s="22">
        <v>0</v>
      </c>
      <c r="E125" s="20">
        <f>Model!$W$38*(Wellpath!$K125-Wellpath!$K124)*MAX(ABS(SIN(Wellpath!$L125)*(IF(Wellpath!L124&lt;0.000001,0,SIN(ABS(MOD((Wellpath!$M125-Wellpath!M124+PI()),2*PI())-PI()))))),Model!$B$24*(Wellpath!$K125-Wellpath!$K124))*-SIN(Wellpath!$M125)</f>
        <v>0.72874297954605483</v>
      </c>
      <c r="F125" s="20">
        <f>Model!$W$38*(Wellpath!$K125-Wellpath!$K124)*MAX(ABS(SIN(Wellpath!$L125)*(IF(Wellpath!L124&lt;0.000001,0,SIN(ABS(MOD((Wellpath!$M125-Wellpath!M124+PI()),2*PI())-PI()))))),Model!$B$24*(Wellpath!$K125-Wellpath!$K124))*COS(Wellpath!$M125)</f>
        <v>-0.12456631871202051</v>
      </c>
      <c r="G125" s="20">
        <v>0</v>
      </c>
      <c r="H125" s="18">
        <f t="shared" si="20"/>
        <v>0.72874297954605483</v>
      </c>
      <c r="I125" s="18">
        <f t="shared" si="21"/>
        <v>-0.12456631871202051</v>
      </c>
      <c r="J125" s="18">
        <f t="shared" si="22"/>
        <v>0</v>
      </c>
      <c r="K125" s="21">
        <f t="shared" si="29"/>
        <v>1.3132043514412897</v>
      </c>
      <c r="L125" s="21">
        <f t="shared" si="29"/>
        <v>0.70487680931374719</v>
      </c>
      <c r="M125" s="21">
        <f t="shared" si="29"/>
        <v>0</v>
      </c>
      <c r="N125" s="21">
        <f t="shared" si="17"/>
        <v>-5.694124724042833E-2</v>
      </c>
      <c r="O125" s="21">
        <f t="shared" si="18"/>
        <v>0</v>
      </c>
      <c r="P125" s="21">
        <f t="shared" si="19"/>
        <v>0</v>
      </c>
      <c r="Q125" s="19">
        <f t="shared" si="23"/>
        <v>1.3132043514412897</v>
      </c>
      <c r="R125" s="19">
        <f t="shared" si="23"/>
        <v>0.70487680931374719</v>
      </c>
      <c r="S125" s="19">
        <f t="shared" si="23"/>
        <v>0</v>
      </c>
      <c r="T125" s="19">
        <f t="shared" si="24"/>
        <v>-5.694124724042833E-2</v>
      </c>
      <c r="U125" s="19">
        <f t="shared" si="25"/>
        <v>0</v>
      </c>
      <c r="V125" s="19">
        <f t="shared" si="26"/>
        <v>0</v>
      </c>
      <c r="AC125" s="69"/>
      <c r="AD125" s="69"/>
      <c r="AE125" s="69"/>
      <c r="AF125" s="69"/>
      <c r="AG125" s="69"/>
      <c r="AH125" s="69"/>
    </row>
    <row r="126" spans="1:34" x14ac:dyDescent="0.25">
      <c r="A126" s="26">
        <f>Wellpath!E126</f>
        <v>3540</v>
      </c>
      <c r="B126" s="68">
        <v>0</v>
      </c>
      <c r="C126" s="22">
        <v>0</v>
      </c>
      <c r="D126" s="22">
        <v>0</v>
      </c>
      <c r="E126" s="20">
        <f>Model!$W$38*(Wellpath!$K126-Wellpath!$K125)*MAX(ABS(SIN(Wellpath!$L126)*(IF(Wellpath!L125&lt;0.000001,0,SIN(ABS(MOD((Wellpath!$M126-Wellpath!M125+PI()),2*PI())-PI()))))),Model!$B$24*(Wellpath!$K126-Wellpath!$K125))*-SIN(Wellpath!$M126)</f>
        <v>0.70571318704961439</v>
      </c>
      <c r="F126" s="20">
        <f>Model!$W$38*(Wellpath!$K126-Wellpath!$K125)*MAX(ABS(SIN(Wellpath!$L126)*(IF(Wellpath!L125&lt;0.000001,0,SIN(ABS(MOD((Wellpath!$M126-Wellpath!M125+PI()),2*PI())-PI()))))),Model!$B$24*(Wellpath!$K126-Wellpath!$K125))*COS(Wellpath!$M126)</f>
        <v>-0.23462273916460394</v>
      </c>
      <c r="G126" s="20">
        <v>0</v>
      </c>
      <c r="H126" s="18">
        <f t="shared" si="20"/>
        <v>0.70571318704961439</v>
      </c>
      <c r="I126" s="18">
        <f t="shared" si="21"/>
        <v>-0.23462273916460394</v>
      </c>
      <c r="J126" s="18">
        <f t="shared" si="22"/>
        <v>0</v>
      </c>
      <c r="K126" s="21">
        <f t="shared" si="29"/>
        <v>1.8112354538170137</v>
      </c>
      <c r="L126" s="21">
        <f t="shared" si="29"/>
        <v>0.75992463904684893</v>
      </c>
      <c r="M126" s="21">
        <f t="shared" si="29"/>
        <v>0</v>
      </c>
      <c r="N126" s="21">
        <f t="shared" si="17"/>
        <v>-0.22251760825059136</v>
      </c>
      <c r="O126" s="21">
        <f t="shared" si="18"/>
        <v>0</v>
      </c>
      <c r="P126" s="21">
        <f t="shared" si="19"/>
        <v>0</v>
      </c>
      <c r="Q126" s="19">
        <f t="shared" si="23"/>
        <v>1.8112354538170137</v>
      </c>
      <c r="R126" s="19">
        <f t="shared" si="23"/>
        <v>0.75992463904684893</v>
      </c>
      <c r="S126" s="19">
        <f t="shared" si="23"/>
        <v>0</v>
      </c>
      <c r="T126" s="19">
        <f t="shared" si="24"/>
        <v>-0.22251760825059136</v>
      </c>
      <c r="U126" s="19">
        <f t="shared" si="25"/>
        <v>0</v>
      </c>
      <c r="V126" s="19">
        <f t="shared" si="26"/>
        <v>0</v>
      </c>
      <c r="AC126" s="69"/>
      <c r="AD126" s="69"/>
      <c r="AE126" s="69"/>
      <c r="AF126" s="69"/>
      <c r="AG126" s="69"/>
      <c r="AH126" s="69"/>
    </row>
    <row r="127" spans="1:34" x14ac:dyDescent="0.25">
      <c r="A127" s="26">
        <f>Wellpath!E127</f>
        <v>3570</v>
      </c>
      <c r="B127" s="68">
        <v>0</v>
      </c>
      <c r="C127" s="22">
        <v>0</v>
      </c>
      <c r="D127" s="22">
        <v>0</v>
      </c>
      <c r="E127" s="20">
        <f>Model!$W$38*(Wellpath!$K127-Wellpath!$K126)*MAX(ABS(SIN(Wellpath!$L127)*(IF(Wellpath!L126&lt;0.000001,0,SIN(ABS(MOD((Wellpath!$M127-Wellpath!M126+PI()),2*PI())-PI()))))),Model!$B$24*(Wellpath!$K127-Wellpath!$K126))*-SIN(Wellpath!$M127)</f>
        <v>0.66642134172630307</v>
      </c>
      <c r="F127" s="20">
        <f>Model!$W$38*(Wellpath!$K127-Wellpath!$K126)*MAX(ABS(SIN(Wellpath!$L127)*(IF(Wellpath!L126&lt;0.000001,0,SIN(ABS(MOD((Wellpath!$M127-Wellpath!M126+PI()),2*PI())-PI()))))),Model!$B$24*(Wellpath!$K127-Wellpath!$K126))*COS(Wellpath!$M127)</f>
        <v>-0.34293526677420783</v>
      </c>
      <c r="G127" s="20">
        <v>0</v>
      </c>
      <c r="H127" s="18">
        <f t="shared" si="20"/>
        <v>0.66642134172630307</v>
      </c>
      <c r="I127" s="18">
        <f t="shared" si="21"/>
        <v>-0.34293526677420783</v>
      </c>
      <c r="J127" s="18">
        <f t="shared" si="22"/>
        <v>0</v>
      </c>
      <c r="K127" s="21">
        <f t="shared" si="29"/>
        <v>2.2553528585252995</v>
      </c>
      <c r="L127" s="21">
        <f t="shared" si="29"/>
        <v>0.87752923624434598</v>
      </c>
      <c r="M127" s="21">
        <f t="shared" si="29"/>
        <v>0</v>
      </c>
      <c r="N127" s="21">
        <f t="shared" si="17"/>
        <v>-0.45105698885952661</v>
      </c>
      <c r="O127" s="21">
        <f t="shared" si="18"/>
        <v>0</v>
      </c>
      <c r="P127" s="21">
        <f t="shared" si="19"/>
        <v>0</v>
      </c>
      <c r="Q127" s="19">
        <f t="shared" si="23"/>
        <v>2.2553528585252995</v>
      </c>
      <c r="R127" s="19">
        <f t="shared" si="23"/>
        <v>0.87752923624434598</v>
      </c>
      <c r="S127" s="19">
        <f t="shared" si="23"/>
        <v>0</v>
      </c>
      <c r="T127" s="19">
        <f t="shared" si="24"/>
        <v>-0.45105698885952661</v>
      </c>
      <c r="U127" s="19">
        <f t="shared" si="25"/>
        <v>0</v>
      </c>
      <c r="V127" s="19">
        <f t="shared" si="26"/>
        <v>0</v>
      </c>
      <c r="AC127" s="69"/>
      <c r="AD127" s="69"/>
      <c r="AE127" s="69"/>
      <c r="AF127" s="69"/>
      <c r="AG127" s="69"/>
      <c r="AH127" s="69"/>
    </row>
    <row r="128" spans="1:34" x14ac:dyDescent="0.25">
      <c r="A128" s="26">
        <f>Wellpath!E128</f>
        <v>3600</v>
      </c>
      <c r="B128" s="68">
        <v>0</v>
      </c>
      <c r="C128" s="22">
        <v>0</v>
      </c>
      <c r="D128" s="22">
        <v>0</v>
      </c>
      <c r="E128" s="20">
        <f>Model!$W$38*(Wellpath!$K128-Wellpath!$K127)*MAX(ABS(SIN(Wellpath!$L128)*(IF(Wellpath!L127&lt;0.000001,0,SIN(ABS(MOD((Wellpath!$M128-Wellpath!M127+PI()),2*PI())-PI()))))),Model!$B$24*(Wellpath!$K128-Wellpath!$K127))*-SIN(Wellpath!$M128)</f>
        <v>0.61066060453186288</v>
      </c>
      <c r="F128" s="20">
        <f>Model!$W$38*(Wellpath!$K128-Wellpath!$K127)*MAX(ABS(SIN(Wellpath!$L128)*(IF(Wellpath!L127&lt;0.000001,0,SIN(ABS(MOD((Wellpath!$M128-Wellpath!M127+PI()),2*PI())-PI()))))),Model!$B$24*(Wellpath!$K128-Wellpath!$K127))*COS(Wellpath!$M128)</f>
        <v>-0.4477548804027483</v>
      </c>
      <c r="G128" s="20">
        <v>0</v>
      </c>
      <c r="H128" s="18">
        <f t="shared" si="20"/>
        <v>0.61066060453186288</v>
      </c>
      <c r="I128" s="18">
        <f t="shared" si="21"/>
        <v>-0.4477548804027483</v>
      </c>
      <c r="J128" s="18">
        <f t="shared" si="22"/>
        <v>0</v>
      </c>
      <c r="K128" s="21">
        <f t="shared" si="29"/>
        <v>2.6282592324525198</v>
      </c>
      <c r="L128" s="21">
        <f t="shared" si="29"/>
        <v>1.0780136691688254</v>
      </c>
      <c r="M128" s="21">
        <f t="shared" si="29"/>
        <v>0</v>
      </c>
      <c r="N128" s="21">
        <f t="shared" si="17"/>
        <v>-0.72448325480836084</v>
      </c>
      <c r="O128" s="21">
        <f t="shared" si="18"/>
        <v>0</v>
      </c>
      <c r="P128" s="21">
        <f t="shared" si="19"/>
        <v>0</v>
      </c>
      <c r="Q128" s="19">
        <f t="shared" si="23"/>
        <v>2.6282592324525198</v>
      </c>
      <c r="R128" s="19">
        <f t="shared" si="23"/>
        <v>1.0780136691688254</v>
      </c>
      <c r="S128" s="19">
        <f t="shared" si="23"/>
        <v>0</v>
      </c>
      <c r="T128" s="19">
        <f t="shared" si="24"/>
        <v>-0.72448325480836084</v>
      </c>
      <c r="U128" s="19">
        <f t="shared" si="25"/>
        <v>0</v>
      </c>
      <c r="V128" s="19">
        <f t="shared" si="26"/>
        <v>0</v>
      </c>
      <c r="AC128" s="69"/>
      <c r="AD128" s="69"/>
      <c r="AE128" s="69"/>
      <c r="AF128" s="69"/>
      <c r="AG128" s="69"/>
      <c r="AH128" s="69"/>
    </row>
    <row r="129" spans="1:34" x14ac:dyDescent="0.25">
      <c r="A129" s="26">
        <f>Wellpath!E129</f>
        <v>3630</v>
      </c>
      <c r="B129" s="68">
        <v>0</v>
      </c>
      <c r="C129" s="22">
        <v>0</v>
      </c>
      <c r="D129" s="22">
        <v>0</v>
      </c>
      <c r="E129" s="20">
        <f>Model!$W$38*(Wellpath!$K129-Wellpath!$K128)*MAX(ABS(SIN(Wellpath!$L129)*(IF(Wellpath!L128&lt;0.000001,0,SIN(ABS(MOD((Wellpath!$M129-Wellpath!M128+PI()),2*PI())-PI()))))),Model!$B$24*(Wellpath!$K129-Wellpath!$K128))*-SIN(Wellpath!$M129)</f>
        <v>0.53574561306563118</v>
      </c>
      <c r="F129" s="20">
        <f>Model!$W$38*(Wellpath!$K129-Wellpath!$K128)*MAX(ABS(SIN(Wellpath!$L129)*(IF(Wellpath!L128&lt;0.000001,0,SIN(ABS(MOD((Wellpath!$M129-Wellpath!M128+PI()),2*PI())-PI()))))),Model!$B$24*(Wellpath!$K129-Wellpath!$K128))*COS(Wellpath!$M129)</f>
        <v>-0.54384802451616643</v>
      </c>
      <c r="G129" s="20">
        <v>0</v>
      </c>
      <c r="H129" s="18">
        <f t="shared" si="20"/>
        <v>0.53574561306563118</v>
      </c>
      <c r="I129" s="18">
        <f t="shared" si="21"/>
        <v>-0.54384802451616643</v>
      </c>
      <c r="J129" s="18">
        <f t="shared" si="22"/>
        <v>0</v>
      </c>
      <c r="K129" s="21">
        <f t="shared" si="29"/>
        <v>2.9152825943715888</v>
      </c>
      <c r="L129" s="21">
        <f t="shared" si="29"/>
        <v>1.3737843429389622</v>
      </c>
      <c r="M129" s="21">
        <f t="shared" si="29"/>
        <v>0</v>
      </c>
      <c r="N129" s="21">
        <f t="shared" si="17"/>
        <v>-1.0158474481173068</v>
      </c>
      <c r="O129" s="21">
        <f t="shared" si="18"/>
        <v>0</v>
      </c>
      <c r="P129" s="21">
        <f t="shared" si="19"/>
        <v>0</v>
      </c>
      <c r="Q129" s="19">
        <f t="shared" si="23"/>
        <v>2.9152825943715888</v>
      </c>
      <c r="R129" s="19">
        <f t="shared" si="23"/>
        <v>1.3737843429389622</v>
      </c>
      <c r="S129" s="19">
        <f t="shared" si="23"/>
        <v>0</v>
      </c>
      <c r="T129" s="19">
        <f t="shared" si="24"/>
        <v>-1.0158474481173068</v>
      </c>
      <c r="U129" s="19">
        <f t="shared" si="25"/>
        <v>0</v>
      </c>
      <c r="V129" s="19">
        <f t="shared" si="26"/>
        <v>0</v>
      </c>
      <c r="AC129" s="69"/>
      <c r="AD129" s="69"/>
      <c r="AE129" s="69"/>
      <c r="AF129" s="69"/>
      <c r="AG129" s="69"/>
      <c r="AH129" s="69"/>
    </row>
    <row r="130" spans="1:34" x14ac:dyDescent="0.25">
      <c r="A130" s="26">
        <f>Wellpath!E130</f>
        <v>3660</v>
      </c>
      <c r="B130" s="68">
        <v>0</v>
      </c>
      <c r="C130" s="22">
        <v>0</v>
      </c>
      <c r="D130" s="22">
        <v>0</v>
      </c>
      <c r="E130" s="20">
        <f>Model!$W$38*(Wellpath!$K130-Wellpath!$K129)*MAX(ABS(SIN(Wellpath!$L130)*(IF(Wellpath!L129&lt;0.000001,0,SIN(ABS(MOD((Wellpath!$M130-Wellpath!M129+PI()),2*PI())-PI()))))),Model!$B$24*(Wellpath!$K130-Wellpath!$K129))*-SIN(Wellpath!$M130)</f>
        <v>0.44484810195153823</v>
      </c>
      <c r="F130" s="20">
        <f>Model!$W$38*(Wellpath!$K130-Wellpath!$K129)*MAX(ABS(SIN(Wellpath!$L130)*(IF(Wellpath!L129&lt;0.000001,0,SIN(ABS(MOD((Wellpath!$M130-Wellpath!M129+PI()),2*PI())-PI()))))),Model!$B$24*(Wellpath!$K130-Wellpath!$K129))*COS(Wellpath!$M130)</f>
        <v>-0.63014528628131483</v>
      </c>
      <c r="G130" s="20">
        <v>0</v>
      </c>
      <c r="H130" s="18">
        <f t="shared" si="20"/>
        <v>0.44484810195153823</v>
      </c>
      <c r="I130" s="18">
        <f t="shared" si="21"/>
        <v>-0.63014528628131483</v>
      </c>
      <c r="J130" s="18">
        <f t="shared" si="22"/>
        <v>0</v>
      </c>
      <c r="K130" s="21">
        <f t="shared" si="29"/>
        <v>3.1131724281814748</v>
      </c>
      <c r="L130" s="21">
        <f t="shared" si="29"/>
        <v>1.7708674247615224</v>
      </c>
      <c r="M130" s="21">
        <f t="shared" si="29"/>
        <v>0</v>
      </c>
      <c r="N130" s="21">
        <f t="shared" si="17"/>
        <v>-1.2961663826732583</v>
      </c>
      <c r="O130" s="21">
        <f t="shared" si="18"/>
        <v>0</v>
      </c>
      <c r="P130" s="21">
        <f t="shared" si="19"/>
        <v>0</v>
      </c>
      <c r="Q130" s="19">
        <f t="shared" si="23"/>
        <v>3.1131724281814748</v>
      </c>
      <c r="R130" s="19">
        <f t="shared" si="23"/>
        <v>1.7708674247615224</v>
      </c>
      <c r="S130" s="19">
        <f t="shared" si="23"/>
        <v>0</v>
      </c>
      <c r="T130" s="19">
        <f t="shared" si="24"/>
        <v>-1.2961663826732583</v>
      </c>
      <c r="U130" s="19">
        <f t="shared" si="25"/>
        <v>0</v>
      </c>
      <c r="V130" s="19">
        <f t="shared" si="26"/>
        <v>0</v>
      </c>
      <c r="AC130" s="69"/>
      <c r="AD130" s="69"/>
      <c r="AE130" s="69"/>
      <c r="AF130" s="69"/>
      <c r="AG130" s="69"/>
      <c r="AH130" s="69"/>
    </row>
    <row r="131" spans="1:34" x14ac:dyDescent="0.25">
      <c r="A131" s="26">
        <f>Wellpath!E131</f>
        <v>3690</v>
      </c>
      <c r="B131" s="68">
        <v>0</v>
      </c>
      <c r="C131" s="22">
        <v>0</v>
      </c>
      <c r="D131" s="22">
        <v>0</v>
      </c>
      <c r="E131" s="20">
        <f>Model!$W$38*(Wellpath!$K131-Wellpath!$K130)*MAX(ABS(SIN(Wellpath!$L131)*(IF(Wellpath!L130&lt;0.000001,0,SIN(ABS(MOD((Wellpath!$M131-Wellpath!M130+PI()),2*PI())-PI()))))),Model!$B$24*(Wellpath!$K131-Wellpath!$K130))*-SIN(Wellpath!$M131)</f>
        <v>0.33748931370024127</v>
      </c>
      <c r="F131" s="20">
        <f>Model!$W$38*(Wellpath!$K131-Wellpath!$K130)*MAX(ABS(SIN(Wellpath!$L131)*(IF(Wellpath!L130&lt;0.000001,0,SIN(ABS(MOD((Wellpath!$M131-Wellpath!M130+PI()),2*PI())-PI()))))),Model!$B$24*(Wellpath!$K131-Wellpath!$K130))*COS(Wellpath!$M131)</f>
        <v>-0.69968776378431097</v>
      </c>
      <c r="G131" s="20">
        <v>0</v>
      </c>
      <c r="H131" s="18">
        <f t="shared" si="20"/>
        <v>0.33748931370024127</v>
      </c>
      <c r="I131" s="18">
        <f t="shared" si="21"/>
        <v>-0.69968776378431097</v>
      </c>
      <c r="J131" s="18">
        <f t="shared" si="22"/>
        <v>0</v>
      </c>
      <c r="K131" s="21">
        <f t="shared" si="29"/>
        <v>3.2270714650433345</v>
      </c>
      <c r="L131" s="21">
        <f t="shared" si="29"/>
        <v>2.260430391551012</v>
      </c>
      <c r="M131" s="21">
        <f t="shared" si="29"/>
        <v>0</v>
      </c>
      <c r="N131" s="21">
        <f t="shared" si="17"/>
        <v>-1.5323035258772819</v>
      </c>
      <c r="O131" s="21">
        <f t="shared" si="18"/>
        <v>0</v>
      </c>
      <c r="P131" s="21">
        <f t="shared" si="19"/>
        <v>0</v>
      </c>
      <c r="Q131" s="19">
        <f t="shared" si="23"/>
        <v>3.2270714650433345</v>
      </c>
      <c r="R131" s="19">
        <f t="shared" si="23"/>
        <v>2.260430391551012</v>
      </c>
      <c r="S131" s="19">
        <f t="shared" si="23"/>
        <v>0</v>
      </c>
      <c r="T131" s="19">
        <f t="shared" si="24"/>
        <v>-1.5323035258772819</v>
      </c>
      <c r="U131" s="19">
        <f t="shared" si="25"/>
        <v>0</v>
      </c>
      <c r="V131" s="19">
        <f t="shared" si="26"/>
        <v>0</v>
      </c>
      <c r="AC131" s="69"/>
      <c r="AD131" s="69"/>
      <c r="AE131" s="69"/>
      <c r="AF131" s="69"/>
      <c r="AG131" s="69"/>
      <c r="AH131" s="69"/>
    </row>
    <row r="132" spans="1:34" x14ac:dyDescent="0.25">
      <c r="A132" s="26">
        <f>Wellpath!E132</f>
        <v>3720</v>
      </c>
      <c r="B132" s="68">
        <v>0</v>
      </c>
      <c r="C132" s="22">
        <v>0</v>
      </c>
      <c r="D132" s="22">
        <v>0</v>
      </c>
      <c r="E132" s="20">
        <f>Model!$W$38*(Wellpath!$K132-Wellpath!$K131)*MAX(ABS(SIN(Wellpath!$L132)*(IF(Wellpath!L131&lt;0.000001,0,SIN(ABS(MOD((Wellpath!$M132-Wellpath!M131+PI()),2*PI())-PI()))))),Model!$B$24*(Wellpath!$K132-Wellpath!$K131))*-SIN(Wellpath!$M132)</f>
        <v>0.21804888349382615</v>
      </c>
      <c r="F132" s="20">
        <f>Model!$W$38*(Wellpath!$K132-Wellpath!$K131)*MAX(ABS(SIN(Wellpath!$L132)*(IF(Wellpath!L131&lt;0.000001,0,SIN(ABS(MOD((Wellpath!$M132-Wellpath!M131+PI()),2*PI())-PI()))))),Model!$B$24*(Wellpath!$K132-Wellpath!$K131))*COS(Wellpath!$M132)</f>
        <v>-0.75101840802420794</v>
      </c>
      <c r="G132" s="20">
        <v>0</v>
      </c>
      <c r="H132" s="18">
        <f t="shared" si="20"/>
        <v>0.21804888349382615</v>
      </c>
      <c r="I132" s="18">
        <f t="shared" si="21"/>
        <v>-0.75101840802420794</v>
      </c>
      <c r="J132" s="18">
        <f t="shared" si="22"/>
        <v>0</v>
      </c>
      <c r="K132" s="21">
        <f t="shared" ref="K132:M147" si="30">K131+E132^2</f>
        <v>3.2746167806362387</v>
      </c>
      <c r="L132" s="21">
        <f t="shared" si="30"/>
        <v>2.8244590407422274</v>
      </c>
      <c r="M132" s="21">
        <f t="shared" si="30"/>
        <v>0</v>
      </c>
      <c r="N132" s="21">
        <f t="shared" ref="N132:N195" si="31">N131+E132*F132</f>
        <v>-1.6960622512302712</v>
      </c>
      <c r="O132" s="21">
        <f t="shared" ref="O132:O195" si="32">O131+E132*G132</f>
        <v>0</v>
      </c>
      <c r="P132" s="21">
        <f t="shared" ref="P132:P195" si="33">P131+F132*G132</f>
        <v>0</v>
      </c>
      <c r="Q132" s="19">
        <f t="shared" si="23"/>
        <v>3.2746167806362387</v>
      </c>
      <c r="R132" s="19">
        <f t="shared" si="23"/>
        <v>2.8244590407422274</v>
      </c>
      <c r="S132" s="19">
        <f t="shared" si="23"/>
        <v>0</v>
      </c>
      <c r="T132" s="19">
        <f t="shared" si="24"/>
        <v>-1.6960622512302712</v>
      </c>
      <c r="U132" s="19">
        <f t="shared" si="25"/>
        <v>0</v>
      </c>
      <c r="V132" s="19">
        <f t="shared" si="26"/>
        <v>0</v>
      </c>
      <c r="AC132" s="69"/>
      <c r="AD132" s="69"/>
      <c r="AE132" s="69"/>
      <c r="AF132" s="69"/>
      <c r="AG132" s="69"/>
      <c r="AH132" s="69"/>
    </row>
    <row r="133" spans="1:34" x14ac:dyDescent="0.25">
      <c r="A133" s="26">
        <f>Wellpath!E133</f>
        <v>3730</v>
      </c>
      <c r="B133" s="68">
        <v>0</v>
      </c>
      <c r="C133" s="22">
        <v>0</v>
      </c>
      <c r="D133" s="22">
        <v>0</v>
      </c>
      <c r="E133" s="20">
        <f>Model!$W$38*(Wellpath!$K133-Wellpath!$K132)*MAX(ABS(SIN(Wellpath!$L133)*(IF(Wellpath!L132&lt;0.000001,0,SIN(ABS(MOD((Wellpath!$M133-Wellpath!M132+PI()),2*PI())-PI()))))),Model!$B$24*(Wellpath!$K133-Wellpath!$K132))*-SIN(Wellpath!$M133)</f>
        <v>1.9644183207205786E-2</v>
      </c>
      <c r="F133" s="20">
        <f>Model!$W$38*(Wellpath!$K133-Wellpath!$K132)*MAX(ABS(SIN(Wellpath!$L133)*(IF(Wellpath!L132&lt;0.000001,0,SIN(ABS(MOD((Wellpath!$M133-Wellpath!M132+PI()),2*PI())-PI()))))),Model!$B$24*(Wellpath!$K133-Wellpath!$K132))*COS(Wellpath!$M133)</f>
        <v>-8.508830563202982E-2</v>
      </c>
      <c r="G133" s="20">
        <v>0</v>
      </c>
      <c r="H133" s="18">
        <f t="shared" ref="H133:H196" si="34">E133</f>
        <v>1.9644183207205786E-2</v>
      </c>
      <c r="I133" s="18">
        <f t="shared" ref="I133:I196" si="35">F133</f>
        <v>-8.508830563202982E-2</v>
      </c>
      <c r="J133" s="18">
        <f t="shared" ref="J133:J196" si="36">G133</f>
        <v>0</v>
      </c>
      <c r="K133" s="21">
        <f t="shared" si="30"/>
        <v>3.2750026745701168</v>
      </c>
      <c r="L133" s="21">
        <f t="shared" si="30"/>
        <v>2.8316990604975572</v>
      </c>
      <c r="M133" s="21">
        <f t="shared" si="30"/>
        <v>0</v>
      </c>
      <c r="N133" s="21">
        <f t="shared" si="31"/>
        <v>-1.6977337414948974</v>
      </c>
      <c r="O133" s="21">
        <f t="shared" si="32"/>
        <v>0</v>
      </c>
      <c r="P133" s="21">
        <f t="shared" si="33"/>
        <v>0</v>
      </c>
      <c r="Q133" s="19">
        <f t="shared" ref="Q133:S148" si="37">K132+H133^2</f>
        <v>3.2750026745701168</v>
      </c>
      <c r="R133" s="19">
        <f t="shared" si="37"/>
        <v>2.8316990604975572</v>
      </c>
      <c r="S133" s="19">
        <f t="shared" si="37"/>
        <v>0</v>
      </c>
      <c r="T133" s="19">
        <f t="shared" ref="T133:T196" si="38">N132+H133*I133</f>
        <v>-1.6977337414948974</v>
      </c>
      <c r="U133" s="19">
        <f t="shared" ref="U133:U196" si="39">O132+H133*J133</f>
        <v>0</v>
      </c>
      <c r="V133" s="19">
        <f t="shared" ref="V133:V196" si="40">P132+I133*J133</f>
        <v>0</v>
      </c>
      <c r="AC133" s="69"/>
      <c r="AD133" s="69"/>
      <c r="AE133" s="69"/>
      <c r="AF133" s="69"/>
      <c r="AG133" s="69"/>
      <c r="AH133" s="69"/>
    </row>
    <row r="134" spans="1:34" x14ac:dyDescent="0.25">
      <c r="A134" s="26">
        <f>Wellpath!E134</f>
        <v>3750</v>
      </c>
      <c r="B134" s="68">
        <v>0</v>
      </c>
      <c r="C134" s="22">
        <v>0</v>
      </c>
      <c r="D134" s="22">
        <v>0</v>
      </c>
      <c r="E134" s="20">
        <f>Model!$W$38*(Wellpath!$K134-Wellpath!$K133)*MAX(ABS(SIN(Wellpath!$L134)*(IF(Wellpath!L133&lt;0.000001,0,SIN(ABS(MOD((Wellpath!$M134-Wellpath!M133+PI()),2*PI())-PI()))))),Model!$B$24*(Wellpath!$K134-Wellpath!$K133))*-SIN(Wellpath!$M134)</f>
        <v>8.6045312452718986E-3</v>
      </c>
      <c r="F134" s="20">
        <f>Model!$W$38*(Wellpath!$K134-Wellpath!$K133)*MAX(ABS(SIN(Wellpath!$L134)*(IF(Wellpath!L133&lt;0.000001,0,SIN(ABS(MOD((Wellpath!$M134-Wellpath!M133+PI()),2*PI())-PI()))))),Model!$B$24*(Wellpath!$K134-Wellpath!$K133))*COS(Wellpath!$M134)</f>
        <v>-3.7270319498419434E-2</v>
      </c>
      <c r="G134" s="20">
        <v>0</v>
      </c>
      <c r="H134" s="18">
        <f t="shared" si="34"/>
        <v>8.6045312452718986E-3</v>
      </c>
      <c r="I134" s="18">
        <f t="shared" si="35"/>
        <v>-3.7270319498419434E-2</v>
      </c>
      <c r="J134" s="18">
        <f t="shared" si="36"/>
        <v>0</v>
      </c>
      <c r="K134" s="21">
        <f t="shared" si="30"/>
        <v>3.2750767125280675</v>
      </c>
      <c r="L134" s="21">
        <f t="shared" si="30"/>
        <v>2.8330881372130716</v>
      </c>
      <c r="M134" s="21">
        <f t="shared" si="30"/>
        <v>0</v>
      </c>
      <c r="N134" s="21">
        <f t="shared" si="31"/>
        <v>-1.6980544351235429</v>
      </c>
      <c r="O134" s="21">
        <f t="shared" si="32"/>
        <v>0</v>
      </c>
      <c r="P134" s="21">
        <f t="shared" si="33"/>
        <v>0</v>
      </c>
      <c r="Q134" s="19">
        <f t="shared" si="37"/>
        <v>3.2750767125280675</v>
      </c>
      <c r="R134" s="19">
        <f t="shared" si="37"/>
        <v>2.8330881372130716</v>
      </c>
      <c r="S134" s="19">
        <f t="shared" si="37"/>
        <v>0</v>
      </c>
      <c r="T134" s="19">
        <f t="shared" si="38"/>
        <v>-1.6980544351235429</v>
      </c>
      <c r="U134" s="19">
        <f t="shared" si="39"/>
        <v>0</v>
      </c>
      <c r="V134" s="19">
        <f t="shared" si="40"/>
        <v>0</v>
      </c>
      <c r="AC134" s="69"/>
      <c r="AD134" s="69"/>
      <c r="AE134" s="69"/>
      <c r="AF134" s="69"/>
      <c r="AG134" s="69"/>
      <c r="AH134" s="69"/>
    </row>
    <row r="135" spans="1:34" x14ac:dyDescent="0.25">
      <c r="A135" s="26">
        <f>Wellpath!E135</f>
        <v>3780</v>
      </c>
      <c r="B135" s="68">
        <v>0</v>
      </c>
      <c r="C135" s="22">
        <v>0</v>
      </c>
      <c r="D135" s="22">
        <v>0</v>
      </c>
      <c r="E135" s="20">
        <f>Model!$W$38*(Wellpath!$K135-Wellpath!$K134)*MAX(ABS(SIN(Wellpath!$L135)*(IF(Wellpath!L134&lt;0.000001,0,SIN(ABS(MOD((Wellpath!$M135-Wellpath!M134+PI()),2*PI())-PI()))))),Model!$B$24*(Wellpath!$K135-Wellpath!$K134))*-SIN(Wellpath!$M135)</f>
        <v>1.9360195301861768E-2</v>
      </c>
      <c r="F135" s="20">
        <f>Model!$W$38*(Wellpath!$K135-Wellpath!$K134)*MAX(ABS(SIN(Wellpath!$L135)*(IF(Wellpath!L134&lt;0.000001,0,SIN(ABS(MOD((Wellpath!$M135-Wellpath!M134+PI()),2*PI())-PI()))))),Model!$B$24*(Wellpath!$K135-Wellpath!$K134))*COS(Wellpath!$M135)</f>
        <v>-8.3858218871443721E-2</v>
      </c>
      <c r="G135" s="20">
        <v>0</v>
      </c>
      <c r="H135" s="18">
        <f t="shared" si="34"/>
        <v>1.9360195301861768E-2</v>
      </c>
      <c r="I135" s="18">
        <f t="shared" si="35"/>
        <v>-8.3858218871443721E-2</v>
      </c>
      <c r="J135" s="18">
        <f t="shared" si="36"/>
        <v>0</v>
      </c>
      <c r="K135" s="21">
        <f t="shared" si="30"/>
        <v>3.2754515296901938</v>
      </c>
      <c r="L135" s="21">
        <f t="shared" si="30"/>
        <v>2.8401203380853626</v>
      </c>
      <c r="M135" s="21">
        <f t="shared" si="30"/>
        <v>0</v>
      </c>
      <c r="N135" s="21">
        <f t="shared" si="31"/>
        <v>-1.6996779466185603</v>
      </c>
      <c r="O135" s="21">
        <f t="shared" si="32"/>
        <v>0</v>
      </c>
      <c r="P135" s="21">
        <f t="shared" si="33"/>
        <v>0</v>
      </c>
      <c r="Q135" s="19">
        <f t="shared" si="37"/>
        <v>3.2754515296901938</v>
      </c>
      <c r="R135" s="19">
        <f t="shared" si="37"/>
        <v>2.8401203380853626</v>
      </c>
      <c r="S135" s="19">
        <f t="shared" si="37"/>
        <v>0</v>
      </c>
      <c r="T135" s="19">
        <f t="shared" si="38"/>
        <v>-1.6996779466185603</v>
      </c>
      <c r="U135" s="19">
        <f t="shared" si="39"/>
        <v>0</v>
      </c>
      <c r="V135" s="19">
        <f t="shared" si="40"/>
        <v>0</v>
      </c>
      <c r="AC135" s="69"/>
      <c r="AD135" s="69"/>
      <c r="AE135" s="69"/>
      <c r="AF135" s="69"/>
      <c r="AG135" s="69"/>
      <c r="AH135" s="69"/>
    </row>
    <row r="136" spans="1:34" x14ac:dyDescent="0.25">
      <c r="A136" s="26">
        <f>Wellpath!E136</f>
        <v>3810</v>
      </c>
      <c r="B136" s="68">
        <v>0</v>
      </c>
      <c r="C136" s="22">
        <v>0</v>
      </c>
      <c r="D136" s="22">
        <v>0</v>
      </c>
      <c r="E136" s="20">
        <f>Model!$W$38*(Wellpath!$K136-Wellpath!$K135)*MAX(ABS(SIN(Wellpath!$L136)*(IF(Wellpath!L135&lt;0.000001,0,SIN(ABS(MOD((Wellpath!$M136-Wellpath!M135+PI()),2*PI())-PI()))))),Model!$B$24*(Wellpath!$K136-Wellpath!$K135))*-SIN(Wellpath!$M136)</f>
        <v>1.9360195301861768E-2</v>
      </c>
      <c r="F136" s="20">
        <f>Model!$W$38*(Wellpath!$K136-Wellpath!$K135)*MAX(ABS(SIN(Wellpath!$L136)*(IF(Wellpath!L135&lt;0.000001,0,SIN(ABS(MOD((Wellpath!$M136-Wellpath!M135+PI()),2*PI())-PI()))))),Model!$B$24*(Wellpath!$K136-Wellpath!$K135))*COS(Wellpath!$M136)</f>
        <v>-8.3858218871443721E-2</v>
      </c>
      <c r="G136" s="20">
        <v>0</v>
      </c>
      <c r="H136" s="18">
        <f t="shared" si="34"/>
        <v>1.9360195301861768E-2</v>
      </c>
      <c r="I136" s="18">
        <f t="shared" si="35"/>
        <v>-8.3858218871443721E-2</v>
      </c>
      <c r="J136" s="18">
        <f t="shared" si="36"/>
        <v>0</v>
      </c>
      <c r="K136" s="21">
        <f t="shared" si="30"/>
        <v>3.2758263468523201</v>
      </c>
      <c r="L136" s="21">
        <f t="shared" si="30"/>
        <v>2.8471525389576535</v>
      </c>
      <c r="M136" s="21">
        <f t="shared" si="30"/>
        <v>0</v>
      </c>
      <c r="N136" s="21">
        <f t="shared" si="31"/>
        <v>-1.7013014581135777</v>
      </c>
      <c r="O136" s="21">
        <f t="shared" si="32"/>
        <v>0</v>
      </c>
      <c r="P136" s="21">
        <f t="shared" si="33"/>
        <v>0</v>
      </c>
      <c r="Q136" s="19">
        <f t="shared" si="37"/>
        <v>3.2758263468523201</v>
      </c>
      <c r="R136" s="19">
        <f t="shared" si="37"/>
        <v>2.8471525389576535</v>
      </c>
      <c r="S136" s="19">
        <f t="shared" si="37"/>
        <v>0</v>
      </c>
      <c r="T136" s="19">
        <f t="shared" si="38"/>
        <v>-1.7013014581135777</v>
      </c>
      <c r="U136" s="19">
        <f t="shared" si="39"/>
        <v>0</v>
      </c>
      <c r="V136" s="19">
        <f t="shared" si="40"/>
        <v>0</v>
      </c>
      <c r="AC136" s="69"/>
      <c r="AD136" s="69"/>
      <c r="AE136" s="69"/>
      <c r="AF136" s="69"/>
      <c r="AG136" s="69"/>
      <c r="AH136" s="69"/>
    </row>
    <row r="137" spans="1:34" x14ac:dyDescent="0.25">
      <c r="A137" s="26">
        <f>Wellpath!E137</f>
        <v>3840</v>
      </c>
      <c r="B137" s="68">
        <v>0</v>
      </c>
      <c r="C137" s="22">
        <v>0</v>
      </c>
      <c r="D137" s="22">
        <v>0</v>
      </c>
      <c r="E137" s="20">
        <f>Model!$W$38*(Wellpath!$K137-Wellpath!$K136)*MAX(ABS(SIN(Wellpath!$L137)*(IF(Wellpath!L136&lt;0.000001,0,SIN(ABS(MOD((Wellpath!$M137-Wellpath!M136+PI()),2*PI())-PI()))))),Model!$B$24*(Wellpath!$K137-Wellpath!$K136))*-SIN(Wellpath!$M137)</f>
        <v>1.9360195301861768E-2</v>
      </c>
      <c r="F137" s="20">
        <f>Model!$W$38*(Wellpath!$K137-Wellpath!$K136)*MAX(ABS(SIN(Wellpath!$L137)*(IF(Wellpath!L136&lt;0.000001,0,SIN(ABS(MOD((Wellpath!$M137-Wellpath!M136+PI()),2*PI())-PI()))))),Model!$B$24*(Wellpath!$K137-Wellpath!$K136))*COS(Wellpath!$M137)</f>
        <v>-8.3858218871443721E-2</v>
      </c>
      <c r="G137" s="20">
        <v>0</v>
      </c>
      <c r="H137" s="18">
        <f t="shared" si="34"/>
        <v>1.9360195301861768E-2</v>
      </c>
      <c r="I137" s="18">
        <f t="shared" si="35"/>
        <v>-8.3858218871443721E-2</v>
      </c>
      <c r="J137" s="18">
        <f t="shared" si="36"/>
        <v>0</v>
      </c>
      <c r="K137" s="21">
        <f t="shared" si="30"/>
        <v>3.2762011640144464</v>
      </c>
      <c r="L137" s="21">
        <f t="shared" si="30"/>
        <v>2.8541847398299445</v>
      </c>
      <c r="M137" s="21">
        <f t="shared" si="30"/>
        <v>0</v>
      </c>
      <c r="N137" s="21">
        <f t="shared" si="31"/>
        <v>-1.7029249696085951</v>
      </c>
      <c r="O137" s="21">
        <f t="shared" si="32"/>
        <v>0</v>
      </c>
      <c r="P137" s="21">
        <f t="shared" si="33"/>
        <v>0</v>
      </c>
      <c r="Q137" s="19">
        <f t="shared" si="37"/>
        <v>3.2762011640144464</v>
      </c>
      <c r="R137" s="19">
        <f t="shared" si="37"/>
        <v>2.8541847398299445</v>
      </c>
      <c r="S137" s="19">
        <f t="shared" si="37"/>
        <v>0</v>
      </c>
      <c r="T137" s="19">
        <f t="shared" si="38"/>
        <v>-1.7029249696085951</v>
      </c>
      <c r="U137" s="19">
        <f t="shared" si="39"/>
        <v>0</v>
      </c>
      <c r="V137" s="19">
        <f t="shared" si="40"/>
        <v>0</v>
      </c>
      <c r="AC137" s="69"/>
      <c r="AD137" s="69"/>
      <c r="AE137" s="69"/>
      <c r="AF137" s="69"/>
      <c r="AG137" s="69"/>
      <c r="AH137" s="69"/>
    </row>
    <row r="138" spans="1:34" x14ac:dyDescent="0.25">
      <c r="A138" s="26">
        <f>Wellpath!E138</f>
        <v>3870</v>
      </c>
      <c r="B138" s="68">
        <v>0</v>
      </c>
      <c r="C138" s="22">
        <v>0</v>
      </c>
      <c r="D138" s="22">
        <v>0</v>
      </c>
      <c r="E138" s="20">
        <f>Model!$W$38*(Wellpath!$K138-Wellpath!$K137)*MAX(ABS(SIN(Wellpath!$L138)*(IF(Wellpath!L137&lt;0.000001,0,SIN(ABS(MOD((Wellpath!$M138-Wellpath!M137+PI()),2*PI())-PI()))))),Model!$B$24*(Wellpath!$K138-Wellpath!$K137))*-SIN(Wellpath!$M138)</f>
        <v>1.9360195301861768E-2</v>
      </c>
      <c r="F138" s="20">
        <f>Model!$W$38*(Wellpath!$K138-Wellpath!$K137)*MAX(ABS(SIN(Wellpath!$L138)*(IF(Wellpath!L137&lt;0.000001,0,SIN(ABS(MOD((Wellpath!$M138-Wellpath!M137+PI()),2*PI())-PI()))))),Model!$B$24*(Wellpath!$K138-Wellpath!$K137))*COS(Wellpath!$M138)</f>
        <v>-8.3858218871443721E-2</v>
      </c>
      <c r="G138" s="20">
        <v>0</v>
      </c>
      <c r="H138" s="18">
        <f t="shared" si="34"/>
        <v>1.9360195301861768E-2</v>
      </c>
      <c r="I138" s="18">
        <f t="shared" si="35"/>
        <v>-8.3858218871443721E-2</v>
      </c>
      <c r="J138" s="18">
        <f t="shared" si="36"/>
        <v>0</v>
      </c>
      <c r="K138" s="21">
        <f t="shared" si="30"/>
        <v>3.2765759811765727</v>
      </c>
      <c r="L138" s="21">
        <f t="shared" si="30"/>
        <v>2.8612169407022354</v>
      </c>
      <c r="M138" s="21">
        <f t="shared" si="30"/>
        <v>0</v>
      </c>
      <c r="N138" s="21">
        <f t="shared" si="31"/>
        <v>-1.7045484811036125</v>
      </c>
      <c r="O138" s="21">
        <f t="shared" si="32"/>
        <v>0</v>
      </c>
      <c r="P138" s="21">
        <f t="shared" si="33"/>
        <v>0</v>
      </c>
      <c r="Q138" s="19">
        <f t="shared" si="37"/>
        <v>3.2765759811765727</v>
      </c>
      <c r="R138" s="19">
        <f t="shared" si="37"/>
        <v>2.8612169407022354</v>
      </c>
      <c r="S138" s="19">
        <f t="shared" si="37"/>
        <v>0</v>
      </c>
      <c r="T138" s="19">
        <f t="shared" si="38"/>
        <v>-1.7045484811036125</v>
      </c>
      <c r="U138" s="19">
        <f t="shared" si="39"/>
        <v>0</v>
      </c>
      <c r="V138" s="19">
        <f t="shared" si="40"/>
        <v>0</v>
      </c>
      <c r="AC138" s="69"/>
      <c r="AD138" s="69"/>
      <c r="AE138" s="69"/>
      <c r="AF138" s="69"/>
      <c r="AG138" s="69"/>
      <c r="AH138" s="69"/>
    </row>
    <row r="139" spans="1:34" x14ac:dyDescent="0.25">
      <c r="A139" s="26">
        <f>Wellpath!E139</f>
        <v>3900</v>
      </c>
      <c r="B139" s="68">
        <v>0</v>
      </c>
      <c r="C139" s="22">
        <v>0</v>
      </c>
      <c r="D139" s="22">
        <v>0</v>
      </c>
      <c r="E139" s="20">
        <f>Model!$W$38*(Wellpath!$K139-Wellpath!$K138)*MAX(ABS(SIN(Wellpath!$L139)*(IF(Wellpath!L138&lt;0.000001,0,SIN(ABS(MOD((Wellpath!$M139-Wellpath!M138+PI()),2*PI())-PI()))))),Model!$B$24*(Wellpath!$K139-Wellpath!$K138))*-SIN(Wellpath!$M139)</f>
        <v>1.9360195301861768E-2</v>
      </c>
      <c r="F139" s="20">
        <f>Model!$W$38*(Wellpath!$K139-Wellpath!$K138)*MAX(ABS(SIN(Wellpath!$L139)*(IF(Wellpath!L138&lt;0.000001,0,SIN(ABS(MOD((Wellpath!$M139-Wellpath!M138+PI()),2*PI())-PI()))))),Model!$B$24*(Wellpath!$K139-Wellpath!$K138))*COS(Wellpath!$M139)</f>
        <v>-8.3858218871443721E-2</v>
      </c>
      <c r="G139" s="20">
        <v>0</v>
      </c>
      <c r="H139" s="18">
        <f t="shared" si="34"/>
        <v>1.9360195301861768E-2</v>
      </c>
      <c r="I139" s="18">
        <f t="shared" si="35"/>
        <v>-8.3858218871443721E-2</v>
      </c>
      <c r="J139" s="18">
        <f t="shared" si="36"/>
        <v>0</v>
      </c>
      <c r="K139" s="21">
        <f t="shared" si="30"/>
        <v>3.276950798338699</v>
      </c>
      <c r="L139" s="21">
        <f t="shared" si="30"/>
        <v>2.8682491415745264</v>
      </c>
      <c r="M139" s="21">
        <f t="shared" si="30"/>
        <v>0</v>
      </c>
      <c r="N139" s="21">
        <f t="shared" si="31"/>
        <v>-1.7061719925986298</v>
      </c>
      <c r="O139" s="21">
        <f t="shared" si="32"/>
        <v>0</v>
      </c>
      <c r="P139" s="21">
        <f t="shared" si="33"/>
        <v>0</v>
      </c>
      <c r="Q139" s="19">
        <f t="shared" si="37"/>
        <v>3.276950798338699</v>
      </c>
      <c r="R139" s="19">
        <f t="shared" si="37"/>
        <v>2.8682491415745264</v>
      </c>
      <c r="S139" s="19">
        <f t="shared" si="37"/>
        <v>0</v>
      </c>
      <c r="T139" s="19">
        <f t="shared" si="38"/>
        <v>-1.7061719925986298</v>
      </c>
      <c r="U139" s="19">
        <f t="shared" si="39"/>
        <v>0</v>
      </c>
      <c r="V139" s="19">
        <f t="shared" si="40"/>
        <v>0</v>
      </c>
      <c r="AC139" s="69"/>
      <c r="AD139" s="69"/>
      <c r="AE139" s="69"/>
      <c r="AF139" s="69"/>
      <c r="AG139" s="69"/>
      <c r="AH139" s="69"/>
    </row>
    <row r="140" spans="1:34" x14ac:dyDescent="0.25">
      <c r="A140" s="26">
        <f>Wellpath!E140</f>
        <v>3930</v>
      </c>
      <c r="B140" s="68">
        <v>0</v>
      </c>
      <c r="C140" s="22">
        <v>0</v>
      </c>
      <c r="D140" s="22">
        <v>0</v>
      </c>
      <c r="E140" s="20">
        <f>Model!$W$38*(Wellpath!$K140-Wellpath!$K139)*MAX(ABS(SIN(Wellpath!$L140)*(IF(Wellpath!L139&lt;0.000001,0,SIN(ABS(MOD((Wellpath!$M140-Wellpath!M139+PI()),2*PI())-PI()))))),Model!$B$24*(Wellpath!$K140-Wellpath!$K139))*-SIN(Wellpath!$M140)</f>
        <v>1.9360195301861768E-2</v>
      </c>
      <c r="F140" s="20">
        <f>Model!$W$38*(Wellpath!$K140-Wellpath!$K139)*MAX(ABS(SIN(Wellpath!$L140)*(IF(Wellpath!L139&lt;0.000001,0,SIN(ABS(MOD((Wellpath!$M140-Wellpath!M139+PI()),2*PI())-PI()))))),Model!$B$24*(Wellpath!$K140-Wellpath!$K139))*COS(Wellpath!$M140)</f>
        <v>-8.3858218871443721E-2</v>
      </c>
      <c r="G140" s="20">
        <v>0</v>
      </c>
      <c r="H140" s="18">
        <f t="shared" si="34"/>
        <v>1.9360195301861768E-2</v>
      </c>
      <c r="I140" s="18">
        <f t="shared" si="35"/>
        <v>-8.3858218871443721E-2</v>
      </c>
      <c r="J140" s="18">
        <f t="shared" si="36"/>
        <v>0</v>
      </c>
      <c r="K140" s="21">
        <f t="shared" si="30"/>
        <v>3.2773256155008252</v>
      </c>
      <c r="L140" s="21">
        <f t="shared" si="30"/>
        <v>2.8752813424468173</v>
      </c>
      <c r="M140" s="21">
        <f t="shared" si="30"/>
        <v>0</v>
      </c>
      <c r="N140" s="21">
        <f t="shared" si="31"/>
        <v>-1.7077955040936472</v>
      </c>
      <c r="O140" s="21">
        <f t="shared" si="32"/>
        <v>0</v>
      </c>
      <c r="P140" s="21">
        <f t="shared" si="33"/>
        <v>0</v>
      </c>
      <c r="Q140" s="19">
        <f t="shared" si="37"/>
        <v>3.2773256155008252</v>
      </c>
      <c r="R140" s="19">
        <f t="shared" si="37"/>
        <v>2.8752813424468173</v>
      </c>
      <c r="S140" s="19">
        <f t="shared" si="37"/>
        <v>0</v>
      </c>
      <c r="T140" s="19">
        <f t="shared" si="38"/>
        <v>-1.7077955040936472</v>
      </c>
      <c r="U140" s="19">
        <f t="shared" si="39"/>
        <v>0</v>
      </c>
      <c r="V140" s="19">
        <f t="shared" si="40"/>
        <v>0</v>
      </c>
      <c r="AC140" s="69"/>
      <c r="AD140" s="69"/>
      <c r="AE140" s="69"/>
      <c r="AF140" s="69"/>
      <c r="AG140" s="69"/>
      <c r="AH140" s="69"/>
    </row>
    <row r="141" spans="1:34" x14ac:dyDescent="0.25">
      <c r="A141" s="26">
        <f>Wellpath!E141</f>
        <v>3960</v>
      </c>
      <c r="B141" s="68">
        <v>0</v>
      </c>
      <c r="C141" s="22">
        <v>0</v>
      </c>
      <c r="D141" s="22">
        <v>0</v>
      </c>
      <c r="E141" s="20">
        <f>Model!$W$38*(Wellpath!$K141-Wellpath!$K140)*MAX(ABS(SIN(Wellpath!$L141)*(IF(Wellpath!L140&lt;0.000001,0,SIN(ABS(MOD((Wellpath!$M141-Wellpath!M140+PI()),2*PI())-PI()))))),Model!$B$24*(Wellpath!$K141-Wellpath!$K140))*-SIN(Wellpath!$M141)</f>
        <v>1.9360195301861768E-2</v>
      </c>
      <c r="F141" s="20">
        <f>Model!$W$38*(Wellpath!$K141-Wellpath!$K140)*MAX(ABS(SIN(Wellpath!$L141)*(IF(Wellpath!L140&lt;0.000001,0,SIN(ABS(MOD((Wellpath!$M141-Wellpath!M140+PI()),2*PI())-PI()))))),Model!$B$24*(Wellpath!$K141-Wellpath!$K140))*COS(Wellpath!$M141)</f>
        <v>-8.3858218871443721E-2</v>
      </c>
      <c r="G141" s="20">
        <v>0</v>
      </c>
      <c r="H141" s="18">
        <f t="shared" si="34"/>
        <v>1.9360195301861768E-2</v>
      </c>
      <c r="I141" s="18">
        <f t="shared" si="35"/>
        <v>-8.3858218871443721E-2</v>
      </c>
      <c r="J141" s="18">
        <f t="shared" si="36"/>
        <v>0</v>
      </c>
      <c r="K141" s="21">
        <f t="shared" si="30"/>
        <v>3.2777004326629515</v>
      </c>
      <c r="L141" s="21">
        <f t="shared" si="30"/>
        <v>2.8823135433191083</v>
      </c>
      <c r="M141" s="21">
        <f t="shared" si="30"/>
        <v>0</v>
      </c>
      <c r="N141" s="21">
        <f t="shared" si="31"/>
        <v>-1.7094190155886646</v>
      </c>
      <c r="O141" s="21">
        <f t="shared" si="32"/>
        <v>0</v>
      </c>
      <c r="P141" s="21">
        <f t="shared" si="33"/>
        <v>0</v>
      </c>
      <c r="Q141" s="19">
        <f t="shared" si="37"/>
        <v>3.2777004326629515</v>
      </c>
      <c r="R141" s="19">
        <f t="shared" si="37"/>
        <v>2.8823135433191083</v>
      </c>
      <c r="S141" s="19">
        <f t="shared" si="37"/>
        <v>0</v>
      </c>
      <c r="T141" s="19">
        <f t="shared" si="38"/>
        <v>-1.7094190155886646</v>
      </c>
      <c r="U141" s="19">
        <f t="shared" si="39"/>
        <v>0</v>
      </c>
      <c r="V141" s="19">
        <f t="shared" si="40"/>
        <v>0</v>
      </c>
      <c r="AC141" s="69"/>
      <c r="AD141" s="69"/>
      <c r="AE141" s="69"/>
      <c r="AF141" s="69"/>
      <c r="AG141" s="69"/>
      <c r="AH141" s="69"/>
    </row>
    <row r="142" spans="1:34" x14ac:dyDescent="0.25">
      <c r="A142" s="26">
        <f>Wellpath!E142</f>
        <v>3990</v>
      </c>
      <c r="B142" s="68">
        <v>0</v>
      </c>
      <c r="C142" s="22">
        <v>0</v>
      </c>
      <c r="D142" s="22">
        <v>0</v>
      </c>
      <c r="E142" s="20">
        <f>Model!$W$38*(Wellpath!$K142-Wellpath!$K141)*MAX(ABS(SIN(Wellpath!$L142)*(IF(Wellpath!L141&lt;0.000001,0,SIN(ABS(MOD((Wellpath!$M142-Wellpath!M141+PI()),2*PI())-PI()))))),Model!$B$24*(Wellpath!$K142-Wellpath!$K141))*-SIN(Wellpath!$M142)</f>
        <v>1.9360195301861768E-2</v>
      </c>
      <c r="F142" s="20">
        <f>Model!$W$38*(Wellpath!$K142-Wellpath!$K141)*MAX(ABS(SIN(Wellpath!$L142)*(IF(Wellpath!L141&lt;0.000001,0,SIN(ABS(MOD((Wellpath!$M142-Wellpath!M141+PI()),2*PI())-PI()))))),Model!$B$24*(Wellpath!$K142-Wellpath!$K141))*COS(Wellpath!$M142)</f>
        <v>-8.3858218871443721E-2</v>
      </c>
      <c r="G142" s="20">
        <v>0</v>
      </c>
      <c r="H142" s="18">
        <f t="shared" si="34"/>
        <v>1.9360195301861768E-2</v>
      </c>
      <c r="I142" s="18">
        <f t="shared" si="35"/>
        <v>-8.3858218871443721E-2</v>
      </c>
      <c r="J142" s="18">
        <f t="shared" si="36"/>
        <v>0</v>
      </c>
      <c r="K142" s="21">
        <f t="shared" si="30"/>
        <v>3.2780752498250778</v>
      </c>
      <c r="L142" s="21">
        <f t="shared" si="30"/>
        <v>2.8893457441913992</v>
      </c>
      <c r="M142" s="21">
        <f t="shared" si="30"/>
        <v>0</v>
      </c>
      <c r="N142" s="21">
        <f t="shared" si="31"/>
        <v>-1.711042527083682</v>
      </c>
      <c r="O142" s="21">
        <f t="shared" si="32"/>
        <v>0</v>
      </c>
      <c r="P142" s="21">
        <f t="shared" si="33"/>
        <v>0</v>
      </c>
      <c r="Q142" s="19">
        <f t="shared" si="37"/>
        <v>3.2780752498250778</v>
      </c>
      <c r="R142" s="19">
        <f t="shared" si="37"/>
        <v>2.8893457441913992</v>
      </c>
      <c r="S142" s="19">
        <f t="shared" si="37"/>
        <v>0</v>
      </c>
      <c r="T142" s="19">
        <f t="shared" si="38"/>
        <v>-1.711042527083682</v>
      </c>
      <c r="U142" s="19">
        <f t="shared" si="39"/>
        <v>0</v>
      </c>
      <c r="V142" s="19">
        <f t="shared" si="40"/>
        <v>0</v>
      </c>
      <c r="AC142" s="69"/>
      <c r="AD142" s="69"/>
      <c r="AE142" s="69"/>
      <c r="AF142" s="69"/>
      <c r="AG142" s="69"/>
      <c r="AH142" s="69"/>
    </row>
    <row r="143" spans="1:34" x14ac:dyDescent="0.25">
      <c r="A143" s="26">
        <f>Wellpath!E143</f>
        <v>4020</v>
      </c>
      <c r="B143" s="68">
        <v>0</v>
      </c>
      <c r="C143" s="22">
        <v>0</v>
      </c>
      <c r="D143" s="22">
        <v>0</v>
      </c>
      <c r="E143" s="20">
        <f>Model!$W$38*(Wellpath!$K143-Wellpath!$K142)*MAX(ABS(SIN(Wellpath!$L143)*(IF(Wellpath!L142&lt;0.000001,0,SIN(ABS(MOD((Wellpath!$M143-Wellpath!M142+PI()),2*PI())-PI()))))),Model!$B$24*(Wellpath!$K143-Wellpath!$K142))*-SIN(Wellpath!$M143)</f>
        <v>1.9360195301861768E-2</v>
      </c>
      <c r="F143" s="20">
        <f>Model!$W$38*(Wellpath!$K143-Wellpath!$K142)*MAX(ABS(SIN(Wellpath!$L143)*(IF(Wellpath!L142&lt;0.000001,0,SIN(ABS(MOD((Wellpath!$M143-Wellpath!M142+PI()),2*PI())-PI()))))),Model!$B$24*(Wellpath!$K143-Wellpath!$K142))*COS(Wellpath!$M143)</f>
        <v>-8.3858218871443721E-2</v>
      </c>
      <c r="G143" s="20">
        <v>0</v>
      </c>
      <c r="H143" s="18">
        <f t="shared" si="34"/>
        <v>1.9360195301861768E-2</v>
      </c>
      <c r="I143" s="18">
        <f t="shared" si="35"/>
        <v>-8.3858218871443721E-2</v>
      </c>
      <c r="J143" s="18">
        <f t="shared" si="36"/>
        <v>0</v>
      </c>
      <c r="K143" s="21">
        <f t="shared" si="30"/>
        <v>3.2784500669872041</v>
      </c>
      <c r="L143" s="21">
        <f t="shared" si="30"/>
        <v>2.8963779450636902</v>
      </c>
      <c r="M143" s="21">
        <f t="shared" si="30"/>
        <v>0</v>
      </c>
      <c r="N143" s="21">
        <f t="shared" si="31"/>
        <v>-1.7126660385786994</v>
      </c>
      <c r="O143" s="21">
        <f t="shared" si="32"/>
        <v>0</v>
      </c>
      <c r="P143" s="21">
        <f t="shared" si="33"/>
        <v>0</v>
      </c>
      <c r="Q143" s="19">
        <f t="shared" si="37"/>
        <v>3.2784500669872041</v>
      </c>
      <c r="R143" s="19">
        <f t="shared" si="37"/>
        <v>2.8963779450636902</v>
      </c>
      <c r="S143" s="19">
        <f t="shared" si="37"/>
        <v>0</v>
      </c>
      <c r="T143" s="19">
        <f t="shared" si="38"/>
        <v>-1.7126660385786994</v>
      </c>
      <c r="U143" s="19">
        <f t="shared" si="39"/>
        <v>0</v>
      </c>
      <c r="V143" s="19">
        <f t="shared" si="40"/>
        <v>0</v>
      </c>
      <c r="AC143" s="69"/>
      <c r="AD143" s="69"/>
      <c r="AE143" s="69"/>
      <c r="AF143" s="69"/>
      <c r="AG143" s="69"/>
      <c r="AH143" s="69"/>
    </row>
    <row r="144" spans="1:34" x14ac:dyDescent="0.25">
      <c r="A144" s="26">
        <f>Wellpath!E144</f>
        <v>4030</v>
      </c>
      <c r="B144" s="68">
        <v>0</v>
      </c>
      <c r="C144" s="22">
        <v>0</v>
      </c>
      <c r="D144" s="22">
        <v>0</v>
      </c>
      <c r="E144" s="20">
        <f>Model!$W$38*(Wellpath!$K144-Wellpath!$K143)*MAX(ABS(SIN(Wellpath!$L144)*(IF(Wellpath!L143&lt;0.000001,0,SIN(ABS(MOD((Wellpath!$M144-Wellpath!M143+PI()),2*PI())-PI()))))),Model!$B$24*(Wellpath!$K144-Wellpath!$K143))*-SIN(Wellpath!$M144)</f>
        <v>2.1511328113179747E-3</v>
      </c>
      <c r="F144" s="20">
        <f>Model!$W$38*(Wellpath!$K144-Wellpath!$K143)*MAX(ABS(SIN(Wellpath!$L144)*(IF(Wellpath!L143&lt;0.000001,0,SIN(ABS(MOD((Wellpath!$M144-Wellpath!M143+PI()),2*PI())-PI()))))),Model!$B$24*(Wellpath!$K144-Wellpath!$K143))*COS(Wellpath!$M144)</f>
        <v>-9.3175798746048585E-3</v>
      </c>
      <c r="G144" s="20">
        <v>0</v>
      </c>
      <c r="H144" s="18">
        <f t="shared" si="34"/>
        <v>2.1511328113179747E-3</v>
      </c>
      <c r="I144" s="18">
        <f t="shared" si="35"/>
        <v>-9.3175798746048585E-3</v>
      </c>
      <c r="J144" s="18">
        <f t="shared" si="36"/>
        <v>0</v>
      </c>
      <c r="K144" s="21">
        <f t="shared" si="30"/>
        <v>3.278454694359576</v>
      </c>
      <c r="L144" s="21">
        <f t="shared" si="30"/>
        <v>2.8964647623584097</v>
      </c>
      <c r="M144" s="21">
        <f t="shared" si="30"/>
        <v>0</v>
      </c>
      <c r="N144" s="21">
        <f t="shared" si="31"/>
        <v>-1.7126860819304897</v>
      </c>
      <c r="O144" s="21">
        <f t="shared" si="32"/>
        <v>0</v>
      </c>
      <c r="P144" s="21">
        <f t="shared" si="33"/>
        <v>0</v>
      </c>
      <c r="Q144" s="19">
        <f t="shared" si="37"/>
        <v>3.278454694359576</v>
      </c>
      <c r="R144" s="19">
        <f t="shared" si="37"/>
        <v>2.8964647623584097</v>
      </c>
      <c r="S144" s="19">
        <f t="shared" si="37"/>
        <v>0</v>
      </c>
      <c r="T144" s="19">
        <f t="shared" si="38"/>
        <v>-1.7126860819304897</v>
      </c>
      <c r="U144" s="19">
        <f t="shared" si="39"/>
        <v>0</v>
      </c>
      <c r="V144" s="19">
        <f t="shared" si="40"/>
        <v>0</v>
      </c>
      <c r="AC144" s="69"/>
      <c r="AD144" s="69"/>
      <c r="AE144" s="69"/>
      <c r="AF144" s="69"/>
      <c r="AG144" s="69"/>
      <c r="AH144" s="69"/>
    </row>
    <row r="145" spans="1:34" x14ac:dyDescent="0.25">
      <c r="A145" s="26">
        <f>Wellpath!E145</f>
        <v>0</v>
      </c>
      <c r="B145" s="68">
        <v>0</v>
      </c>
      <c r="C145" s="22">
        <v>0</v>
      </c>
      <c r="D145" s="22">
        <v>0</v>
      </c>
      <c r="E145" s="20">
        <f>Model!$W$38*(Wellpath!$K145-Wellpath!$K144)*MAX(ABS(SIN(Wellpath!$L145)*(IF(Wellpath!L144&lt;0.000001,0,SIN(ABS(MOD((Wellpath!$M145-Wellpath!M144+PI()),2*PI())-PI()))))),Model!$B$24*(Wellpath!$K145-Wellpath!$K144))*-SIN(Wellpath!$M145)</f>
        <v>0</v>
      </c>
      <c r="F145" s="20">
        <f>Model!$W$38*(Wellpath!$K145-Wellpath!$K144)*MAX(ABS(SIN(Wellpath!$L145)*(IF(Wellpath!L144&lt;0.000001,0,SIN(ABS(MOD((Wellpath!$M145-Wellpath!M144+PI()),2*PI())-PI()))))),Model!$B$24*(Wellpath!$K145-Wellpath!$K144))*COS(Wellpath!$M145)</f>
        <v>0</v>
      </c>
      <c r="G145" s="20">
        <v>0</v>
      </c>
      <c r="H145" s="18">
        <f t="shared" si="34"/>
        <v>0</v>
      </c>
      <c r="I145" s="18">
        <f t="shared" si="35"/>
        <v>0</v>
      </c>
      <c r="J145" s="18">
        <f t="shared" si="36"/>
        <v>0</v>
      </c>
      <c r="K145" s="21">
        <f t="shared" si="30"/>
        <v>3.278454694359576</v>
      </c>
      <c r="L145" s="21">
        <f t="shared" si="30"/>
        <v>2.8964647623584097</v>
      </c>
      <c r="M145" s="21">
        <f t="shared" si="30"/>
        <v>0</v>
      </c>
      <c r="N145" s="21">
        <f t="shared" si="31"/>
        <v>-1.7126860819304897</v>
      </c>
      <c r="O145" s="21">
        <f t="shared" si="32"/>
        <v>0</v>
      </c>
      <c r="P145" s="21">
        <f t="shared" si="33"/>
        <v>0</v>
      </c>
      <c r="Q145" s="19">
        <f t="shared" si="37"/>
        <v>3.278454694359576</v>
      </c>
      <c r="R145" s="19">
        <f t="shared" si="37"/>
        <v>2.8964647623584097</v>
      </c>
      <c r="S145" s="19">
        <f t="shared" si="37"/>
        <v>0</v>
      </c>
      <c r="T145" s="19">
        <f t="shared" si="38"/>
        <v>-1.7126860819304897</v>
      </c>
      <c r="U145" s="19">
        <f t="shared" si="39"/>
        <v>0</v>
      </c>
      <c r="V145" s="19">
        <f t="shared" si="40"/>
        <v>0</v>
      </c>
      <c r="AC145" s="69"/>
      <c r="AD145" s="69"/>
      <c r="AE145" s="69"/>
      <c r="AF145" s="69"/>
      <c r="AG145" s="69"/>
      <c r="AH145" s="69"/>
    </row>
    <row r="146" spans="1:34" x14ac:dyDescent="0.25">
      <c r="A146" s="26">
        <f>Wellpath!E146</f>
        <v>0</v>
      </c>
      <c r="B146" s="68">
        <v>0</v>
      </c>
      <c r="C146" s="22">
        <v>0</v>
      </c>
      <c r="D146" s="22">
        <v>0</v>
      </c>
      <c r="E146" s="20">
        <f>Model!$W$38*(Wellpath!$K146-Wellpath!$K145)*MAX(ABS(SIN(Wellpath!$L146)*(IF(Wellpath!L145&lt;0.000001,0,SIN(ABS(MOD((Wellpath!$M146-Wellpath!M145+PI()),2*PI())-PI()))))),Model!$B$24*(Wellpath!$K146-Wellpath!$K145))*-SIN(Wellpath!$M146)</f>
        <v>0</v>
      </c>
      <c r="F146" s="20">
        <f>Model!$W$38*(Wellpath!$K146-Wellpath!$K145)*MAX(ABS(SIN(Wellpath!$L146)*(IF(Wellpath!L145&lt;0.000001,0,SIN(ABS(MOD((Wellpath!$M146-Wellpath!M145+PI()),2*PI())-PI()))))),Model!$B$24*(Wellpath!$K146-Wellpath!$K145))*COS(Wellpath!$M146)</f>
        <v>0</v>
      </c>
      <c r="G146" s="20">
        <v>0</v>
      </c>
      <c r="H146" s="18">
        <f t="shared" si="34"/>
        <v>0</v>
      </c>
      <c r="I146" s="18">
        <f t="shared" si="35"/>
        <v>0</v>
      </c>
      <c r="J146" s="18">
        <f t="shared" si="36"/>
        <v>0</v>
      </c>
      <c r="K146" s="21">
        <f t="shared" si="30"/>
        <v>3.278454694359576</v>
      </c>
      <c r="L146" s="21">
        <f t="shared" si="30"/>
        <v>2.8964647623584097</v>
      </c>
      <c r="M146" s="21">
        <f t="shared" si="30"/>
        <v>0</v>
      </c>
      <c r="N146" s="21">
        <f t="shared" si="31"/>
        <v>-1.7126860819304897</v>
      </c>
      <c r="O146" s="21">
        <f t="shared" si="32"/>
        <v>0</v>
      </c>
      <c r="P146" s="21">
        <f t="shared" si="33"/>
        <v>0</v>
      </c>
      <c r="Q146" s="19">
        <f t="shared" si="37"/>
        <v>3.278454694359576</v>
      </c>
      <c r="R146" s="19">
        <f t="shared" si="37"/>
        <v>2.8964647623584097</v>
      </c>
      <c r="S146" s="19">
        <f t="shared" si="37"/>
        <v>0</v>
      </c>
      <c r="T146" s="19">
        <f t="shared" si="38"/>
        <v>-1.7126860819304897</v>
      </c>
      <c r="U146" s="19">
        <f t="shared" si="39"/>
        <v>0</v>
      </c>
      <c r="V146" s="19">
        <f t="shared" si="40"/>
        <v>0</v>
      </c>
      <c r="AC146" s="69"/>
      <c r="AD146" s="69"/>
      <c r="AE146" s="69"/>
      <c r="AF146" s="69"/>
      <c r="AG146" s="69"/>
      <c r="AH146" s="69"/>
    </row>
    <row r="147" spans="1:34" x14ac:dyDescent="0.25">
      <c r="A147" s="26">
        <f>Wellpath!E147</f>
        <v>0</v>
      </c>
      <c r="B147" s="68">
        <v>0</v>
      </c>
      <c r="C147" s="22">
        <v>0</v>
      </c>
      <c r="D147" s="22">
        <v>0</v>
      </c>
      <c r="E147" s="20">
        <f>Model!$W$38*(Wellpath!$K147-Wellpath!$K146)*MAX(ABS(SIN(Wellpath!$L147)*(IF(Wellpath!L146&lt;0.000001,0,SIN(ABS(MOD((Wellpath!$M147-Wellpath!M146+PI()),2*PI())-PI()))))),Model!$B$24*(Wellpath!$K147-Wellpath!$K146))*-SIN(Wellpath!$M147)</f>
        <v>0</v>
      </c>
      <c r="F147" s="20">
        <f>Model!$W$38*(Wellpath!$K147-Wellpath!$K146)*MAX(ABS(SIN(Wellpath!$L147)*(IF(Wellpath!L146&lt;0.000001,0,SIN(ABS(MOD((Wellpath!$M147-Wellpath!M146+PI()),2*PI())-PI()))))),Model!$B$24*(Wellpath!$K147-Wellpath!$K146))*COS(Wellpath!$M147)</f>
        <v>0</v>
      </c>
      <c r="G147" s="20">
        <v>0</v>
      </c>
      <c r="H147" s="18">
        <f t="shared" si="34"/>
        <v>0</v>
      </c>
      <c r="I147" s="18">
        <f t="shared" si="35"/>
        <v>0</v>
      </c>
      <c r="J147" s="18">
        <f t="shared" si="36"/>
        <v>0</v>
      </c>
      <c r="K147" s="21">
        <f t="shared" si="30"/>
        <v>3.278454694359576</v>
      </c>
      <c r="L147" s="21">
        <f t="shared" si="30"/>
        <v>2.8964647623584097</v>
      </c>
      <c r="M147" s="21">
        <f t="shared" si="30"/>
        <v>0</v>
      </c>
      <c r="N147" s="21">
        <f t="shared" si="31"/>
        <v>-1.7126860819304897</v>
      </c>
      <c r="O147" s="21">
        <f t="shared" si="32"/>
        <v>0</v>
      </c>
      <c r="P147" s="21">
        <f t="shared" si="33"/>
        <v>0</v>
      </c>
      <c r="Q147" s="19">
        <f t="shared" si="37"/>
        <v>3.278454694359576</v>
      </c>
      <c r="R147" s="19">
        <f t="shared" si="37"/>
        <v>2.8964647623584097</v>
      </c>
      <c r="S147" s="19">
        <f t="shared" si="37"/>
        <v>0</v>
      </c>
      <c r="T147" s="19">
        <f t="shared" si="38"/>
        <v>-1.7126860819304897</v>
      </c>
      <c r="U147" s="19">
        <f t="shared" si="39"/>
        <v>0</v>
      </c>
      <c r="V147" s="19">
        <f t="shared" si="40"/>
        <v>0</v>
      </c>
      <c r="AC147" s="69"/>
      <c r="AD147" s="69"/>
      <c r="AE147" s="69"/>
      <c r="AF147" s="69"/>
      <c r="AG147" s="69"/>
      <c r="AH147" s="69"/>
    </row>
    <row r="148" spans="1:34" x14ac:dyDescent="0.25">
      <c r="A148" s="26">
        <f>Wellpath!E148</f>
        <v>0</v>
      </c>
      <c r="B148" s="68">
        <v>0</v>
      </c>
      <c r="C148" s="22">
        <v>0</v>
      </c>
      <c r="D148" s="22">
        <v>0</v>
      </c>
      <c r="E148" s="20">
        <f>Model!$W$38*(Wellpath!$K148-Wellpath!$K147)*MAX(ABS(SIN(Wellpath!$L148)*(IF(Wellpath!L147&lt;0.000001,0,SIN(ABS(MOD((Wellpath!$M148-Wellpath!M147+PI()),2*PI())-PI()))))),Model!$B$24*(Wellpath!$K148-Wellpath!$K147))*-SIN(Wellpath!$M148)</f>
        <v>0</v>
      </c>
      <c r="F148" s="20">
        <f>Model!$W$38*(Wellpath!$K148-Wellpath!$K147)*MAX(ABS(SIN(Wellpath!$L148)*(IF(Wellpath!L147&lt;0.000001,0,SIN(ABS(MOD((Wellpath!$M148-Wellpath!M147+PI()),2*PI())-PI()))))),Model!$B$24*(Wellpath!$K148-Wellpath!$K147))*COS(Wellpath!$M148)</f>
        <v>0</v>
      </c>
      <c r="G148" s="20">
        <v>0</v>
      </c>
      <c r="H148" s="18">
        <f t="shared" si="34"/>
        <v>0</v>
      </c>
      <c r="I148" s="18">
        <f t="shared" si="35"/>
        <v>0</v>
      </c>
      <c r="J148" s="18">
        <f t="shared" si="36"/>
        <v>0</v>
      </c>
      <c r="K148" s="21">
        <f t="shared" ref="K148:M163" si="41">K147+E148^2</f>
        <v>3.278454694359576</v>
      </c>
      <c r="L148" s="21">
        <f t="shared" si="41"/>
        <v>2.8964647623584097</v>
      </c>
      <c r="M148" s="21">
        <f t="shared" si="41"/>
        <v>0</v>
      </c>
      <c r="N148" s="21">
        <f t="shared" si="31"/>
        <v>-1.7126860819304897</v>
      </c>
      <c r="O148" s="21">
        <f t="shared" si="32"/>
        <v>0</v>
      </c>
      <c r="P148" s="21">
        <f t="shared" si="33"/>
        <v>0</v>
      </c>
      <c r="Q148" s="19">
        <f t="shared" si="37"/>
        <v>3.278454694359576</v>
      </c>
      <c r="R148" s="19">
        <f t="shared" si="37"/>
        <v>2.8964647623584097</v>
      </c>
      <c r="S148" s="19">
        <f t="shared" si="37"/>
        <v>0</v>
      </c>
      <c r="T148" s="19">
        <f t="shared" si="38"/>
        <v>-1.7126860819304897</v>
      </c>
      <c r="U148" s="19">
        <f t="shared" si="39"/>
        <v>0</v>
      </c>
      <c r="V148" s="19">
        <f t="shared" si="40"/>
        <v>0</v>
      </c>
      <c r="AC148" s="69"/>
      <c r="AD148" s="69"/>
      <c r="AE148" s="69"/>
      <c r="AF148" s="69"/>
      <c r="AG148" s="69"/>
      <c r="AH148" s="69"/>
    </row>
    <row r="149" spans="1:34" x14ac:dyDescent="0.25">
      <c r="A149" s="26">
        <f>Wellpath!E149</f>
        <v>0</v>
      </c>
      <c r="B149" s="68">
        <v>0</v>
      </c>
      <c r="C149" s="22">
        <v>0</v>
      </c>
      <c r="D149" s="22">
        <v>0</v>
      </c>
      <c r="E149" s="20">
        <f>Model!$W$38*(Wellpath!$K149-Wellpath!$K148)*MAX(ABS(SIN(Wellpath!$L149)*(IF(Wellpath!L148&lt;0.000001,0,SIN(ABS(MOD((Wellpath!$M149-Wellpath!M148+PI()),2*PI())-PI()))))),Model!$B$24*(Wellpath!$K149-Wellpath!$K148))*-SIN(Wellpath!$M149)</f>
        <v>0</v>
      </c>
      <c r="F149" s="20">
        <f>Model!$W$38*(Wellpath!$K149-Wellpath!$K148)*MAX(ABS(SIN(Wellpath!$L149)*(IF(Wellpath!L148&lt;0.000001,0,SIN(ABS(MOD((Wellpath!$M149-Wellpath!M148+PI()),2*PI())-PI()))))),Model!$B$24*(Wellpath!$K149-Wellpath!$K148))*COS(Wellpath!$M149)</f>
        <v>0</v>
      </c>
      <c r="G149" s="20">
        <v>0</v>
      </c>
      <c r="H149" s="18">
        <f t="shared" si="34"/>
        <v>0</v>
      </c>
      <c r="I149" s="18">
        <f t="shared" si="35"/>
        <v>0</v>
      </c>
      <c r="J149" s="18">
        <f t="shared" si="36"/>
        <v>0</v>
      </c>
      <c r="K149" s="21">
        <f t="shared" si="41"/>
        <v>3.278454694359576</v>
      </c>
      <c r="L149" s="21">
        <f t="shared" si="41"/>
        <v>2.8964647623584097</v>
      </c>
      <c r="M149" s="21">
        <f t="shared" si="41"/>
        <v>0</v>
      </c>
      <c r="N149" s="21">
        <f t="shared" si="31"/>
        <v>-1.7126860819304897</v>
      </c>
      <c r="O149" s="21">
        <f t="shared" si="32"/>
        <v>0</v>
      </c>
      <c r="P149" s="21">
        <f t="shared" si="33"/>
        <v>0</v>
      </c>
      <c r="Q149" s="19">
        <f t="shared" ref="Q149:S212" si="42">K148+H149^2</f>
        <v>3.278454694359576</v>
      </c>
      <c r="R149" s="19">
        <f t="shared" si="42"/>
        <v>2.8964647623584097</v>
      </c>
      <c r="S149" s="19">
        <f t="shared" si="42"/>
        <v>0</v>
      </c>
      <c r="T149" s="19">
        <f t="shared" si="38"/>
        <v>-1.7126860819304897</v>
      </c>
      <c r="U149" s="19">
        <f t="shared" si="39"/>
        <v>0</v>
      </c>
      <c r="V149" s="19">
        <f t="shared" si="40"/>
        <v>0</v>
      </c>
      <c r="AC149" s="69"/>
      <c r="AD149" s="69"/>
      <c r="AE149" s="69"/>
      <c r="AF149" s="69"/>
      <c r="AG149" s="69"/>
      <c r="AH149" s="69"/>
    </row>
    <row r="150" spans="1:34" x14ac:dyDescent="0.25">
      <c r="A150" s="26">
        <f>Wellpath!E150</f>
        <v>0</v>
      </c>
      <c r="B150" s="68">
        <v>0</v>
      </c>
      <c r="C150" s="22">
        <v>0</v>
      </c>
      <c r="D150" s="22">
        <v>0</v>
      </c>
      <c r="E150" s="20">
        <f>Model!$W$38*(Wellpath!$K150-Wellpath!$K149)*MAX(ABS(SIN(Wellpath!$L150)*(IF(Wellpath!L149&lt;0.000001,0,SIN(ABS(MOD((Wellpath!$M150-Wellpath!M149+PI()),2*PI())-PI()))))),Model!$B$24*(Wellpath!$K150-Wellpath!$K149))*-SIN(Wellpath!$M150)</f>
        <v>0</v>
      </c>
      <c r="F150" s="20">
        <f>Model!$W$38*(Wellpath!$K150-Wellpath!$K149)*MAX(ABS(SIN(Wellpath!$L150)*(IF(Wellpath!L149&lt;0.000001,0,SIN(ABS(MOD((Wellpath!$M150-Wellpath!M149+PI()),2*PI())-PI()))))),Model!$B$24*(Wellpath!$K150-Wellpath!$K149))*COS(Wellpath!$M150)</f>
        <v>0</v>
      </c>
      <c r="G150" s="20">
        <v>0</v>
      </c>
      <c r="H150" s="18">
        <f t="shared" si="34"/>
        <v>0</v>
      </c>
      <c r="I150" s="18">
        <f t="shared" si="35"/>
        <v>0</v>
      </c>
      <c r="J150" s="18">
        <f t="shared" si="36"/>
        <v>0</v>
      </c>
      <c r="K150" s="21">
        <f t="shared" si="41"/>
        <v>3.278454694359576</v>
      </c>
      <c r="L150" s="21">
        <f t="shared" si="41"/>
        <v>2.8964647623584097</v>
      </c>
      <c r="M150" s="21">
        <f t="shared" si="41"/>
        <v>0</v>
      </c>
      <c r="N150" s="21">
        <f t="shared" si="31"/>
        <v>-1.7126860819304897</v>
      </c>
      <c r="O150" s="21">
        <f t="shared" si="32"/>
        <v>0</v>
      </c>
      <c r="P150" s="21">
        <f t="shared" si="33"/>
        <v>0</v>
      </c>
      <c r="Q150" s="19">
        <f t="shared" si="42"/>
        <v>3.278454694359576</v>
      </c>
      <c r="R150" s="19">
        <f t="shared" si="42"/>
        <v>2.8964647623584097</v>
      </c>
      <c r="S150" s="19">
        <f t="shared" si="42"/>
        <v>0</v>
      </c>
      <c r="T150" s="19">
        <f t="shared" si="38"/>
        <v>-1.7126860819304897</v>
      </c>
      <c r="U150" s="19">
        <f t="shared" si="39"/>
        <v>0</v>
      </c>
      <c r="V150" s="19">
        <f t="shared" si="40"/>
        <v>0</v>
      </c>
      <c r="AC150" s="69"/>
      <c r="AD150" s="69"/>
      <c r="AE150" s="69"/>
      <c r="AF150" s="69"/>
      <c r="AG150" s="69"/>
      <c r="AH150" s="69"/>
    </row>
    <row r="151" spans="1:34" x14ac:dyDescent="0.25">
      <c r="A151" s="26">
        <f>Wellpath!E151</f>
        <v>0</v>
      </c>
      <c r="B151" s="68">
        <v>0</v>
      </c>
      <c r="C151" s="22">
        <v>0</v>
      </c>
      <c r="D151" s="22">
        <v>0</v>
      </c>
      <c r="E151" s="20">
        <f>Model!$W$38*(Wellpath!$K151-Wellpath!$K150)*MAX(ABS(SIN(Wellpath!$L151)*(IF(Wellpath!L150&lt;0.000001,0,SIN(ABS(MOD((Wellpath!$M151-Wellpath!M150+PI()),2*PI())-PI()))))),Model!$B$24*(Wellpath!$K151-Wellpath!$K150))*-SIN(Wellpath!$M151)</f>
        <v>0</v>
      </c>
      <c r="F151" s="20">
        <f>Model!$W$38*(Wellpath!$K151-Wellpath!$K150)*MAX(ABS(SIN(Wellpath!$L151)*(IF(Wellpath!L150&lt;0.000001,0,SIN(ABS(MOD((Wellpath!$M151-Wellpath!M150+PI()),2*PI())-PI()))))),Model!$B$24*(Wellpath!$K151-Wellpath!$K150))*COS(Wellpath!$M151)</f>
        <v>0</v>
      </c>
      <c r="G151" s="20">
        <v>0</v>
      </c>
      <c r="H151" s="18">
        <f t="shared" si="34"/>
        <v>0</v>
      </c>
      <c r="I151" s="18">
        <f t="shared" si="35"/>
        <v>0</v>
      </c>
      <c r="J151" s="18">
        <f t="shared" si="36"/>
        <v>0</v>
      </c>
      <c r="K151" s="21">
        <f t="shared" si="41"/>
        <v>3.278454694359576</v>
      </c>
      <c r="L151" s="21">
        <f t="shared" si="41"/>
        <v>2.8964647623584097</v>
      </c>
      <c r="M151" s="21">
        <f t="shared" si="41"/>
        <v>0</v>
      </c>
      <c r="N151" s="21">
        <f t="shared" si="31"/>
        <v>-1.7126860819304897</v>
      </c>
      <c r="O151" s="21">
        <f t="shared" si="32"/>
        <v>0</v>
      </c>
      <c r="P151" s="21">
        <f t="shared" si="33"/>
        <v>0</v>
      </c>
      <c r="Q151" s="19">
        <f t="shared" si="42"/>
        <v>3.278454694359576</v>
      </c>
      <c r="R151" s="19">
        <f t="shared" si="42"/>
        <v>2.8964647623584097</v>
      </c>
      <c r="S151" s="19">
        <f t="shared" si="42"/>
        <v>0</v>
      </c>
      <c r="T151" s="19">
        <f t="shared" si="38"/>
        <v>-1.7126860819304897</v>
      </c>
      <c r="U151" s="19">
        <f t="shared" si="39"/>
        <v>0</v>
      </c>
      <c r="V151" s="19">
        <f t="shared" si="40"/>
        <v>0</v>
      </c>
      <c r="AC151" s="69"/>
      <c r="AD151" s="69"/>
      <c r="AE151" s="69"/>
      <c r="AF151" s="69"/>
      <c r="AG151" s="69"/>
      <c r="AH151" s="69"/>
    </row>
    <row r="152" spans="1:34" x14ac:dyDescent="0.25">
      <c r="A152" s="26">
        <f>Wellpath!E152</f>
        <v>0</v>
      </c>
      <c r="B152" s="68">
        <v>0</v>
      </c>
      <c r="C152" s="22">
        <v>0</v>
      </c>
      <c r="D152" s="22">
        <v>0</v>
      </c>
      <c r="E152" s="20">
        <f>Model!$W$38*(Wellpath!$K152-Wellpath!$K151)*MAX(ABS(SIN(Wellpath!$L152)*(IF(Wellpath!L151&lt;0.000001,0,SIN(ABS(MOD((Wellpath!$M152-Wellpath!M151+PI()),2*PI())-PI()))))),Model!$B$24*(Wellpath!$K152-Wellpath!$K151))*-SIN(Wellpath!$M152)</f>
        <v>0</v>
      </c>
      <c r="F152" s="20">
        <f>Model!$W$38*(Wellpath!$K152-Wellpath!$K151)*MAX(ABS(SIN(Wellpath!$L152)*(IF(Wellpath!L151&lt;0.000001,0,SIN(ABS(MOD((Wellpath!$M152-Wellpath!M151+PI()),2*PI())-PI()))))),Model!$B$24*(Wellpath!$K152-Wellpath!$K151))*COS(Wellpath!$M152)</f>
        <v>0</v>
      </c>
      <c r="G152" s="20">
        <v>0</v>
      </c>
      <c r="H152" s="18">
        <f t="shared" si="34"/>
        <v>0</v>
      </c>
      <c r="I152" s="18">
        <f t="shared" si="35"/>
        <v>0</v>
      </c>
      <c r="J152" s="18">
        <f t="shared" si="36"/>
        <v>0</v>
      </c>
      <c r="K152" s="21">
        <f t="shared" si="41"/>
        <v>3.278454694359576</v>
      </c>
      <c r="L152" s="21">
        <f t="shared" si="41"/>
        <v>2.8964647623584097</v>
      </c>
      <c r="M152" s="21">
        <f t="shared" si="41"/>
        <v>0</v>
      </c>
      <c r="N152" s="21">
        <f t="shared" si="31"/>
        <v>-1.7126860819304897</v>
      </c>
      <c r="O152" s="21">
        <f t="shared" si="32"/>
        <v>0</v>
      </c>
      <c r="P152" s="21">
        <f t="shared" si="33"/>
        <v>0</v>
      </c>
      <c r="Q152" s="19">
        <f t="shared" si="42"/>
        <v>3.278454694359576</v>
      </c>
      <c r="R152" s="19">
        <f t="shared" si="42"/>
        <v>2.8964647623584097</v>
      </c>
      <c r="S152" s="19">
        <f t="shared" si="42"/>
        <v>0</v>
      </c>
      <c r="T152" s="19">
        <f t="shared" si="38"/>
        <v>-1.7126860819304897</v>
      </c>
      <c r="U152" s="19">
        <f t="shared" si="39"/>
        <v>0</v>
      </c>
      <c r="V152" s="19">
        <f t="shared" si="40"/>
        <v>0</v>
      </c>
      <c r="AC152" s="69"/>
      <c r="AD152" s="69"/>
      <c r="AE152" s="69"/>
      <c r="AF152" s="69"/>
      <c r="AG152" s="69"/>
      <c r="AH152" s="69"/>
    </row>
    <row r="153" spans="1:34" x14ac:dyDescent="0.25">
      <c r="A153" s="26">
        <f>Wellpath!E153</f>
        <v>0</v>
      </c>
      <c r="B153" s="68">
        <v>0</v>
      </c>
      <c r="C153" s="22">
        <v>0</v>
      </c>
      <c r="D153" s="22">
        <v>0</v>
      </c>
      <c r="E153" s="20">
        <f>Model!$W$38*(Wellpath!$K153-Wellpath!$K152)*MAX(ABS(SIN(Wellpath!$L153)*(IF(Wellpath!L152&lt;0.000001,0,SIN(ABS(MOD((Wellpath!$M153-Wellpath!M152+PI()),2*PI())-PI()))))),Model!$B$24*(Wellpath!$K153-Wellpath!$K152))*-SIN(Wellpath!$M153)</f>
        <v>0</v>
      </c>
      <c r="F153" s="20">
        <f>Model!$W$38*(Wellpath!$K153-Wellpath!$K152)*MAX(ABS(SIN(Wellpath!$L153)*(IF(Wellpath!L152&lt;0.000001,0,SIN(ABS(MOD((Wellpath!$M153-Wellpath!M152+PI()),2*PI())-PI()))))),Model!$B$24*(Wellpath!$K153-Wellpath!$K152))*COS(Wellpath!$M153)</f>
        <v>0</v>
      </c>
      <c r="G153" s="20">
        <v>0</v>
      </c>
      <c r="H153" s="18">
        <f t="shared" si="34"/>
        <v>0</v>
      </c>
      <c r="I153" s="18">
        <f t="shared" si="35"/>
        <v>0</v>
      </c>
      <c r="J153" s="18">
        <f t="shared" si="36"/>
        <v>0</v>
      </c>
      <c r="K153" s="21">
        <f t="shared" si="41"/>
        <v>3.278454694359576</v>
      </c>
      <c r="L153" s="21">
        <f t="shared" si="41"/>
        <v>2.8964647623584097</v>
      </c>
      <c r="M153" s="21">
        <f t="shared" si="41"/>
        <v>0</v>
      </c>
      <c r="N153" s="21">
        <f t="shared" si="31"/>
        <v>-1.7126860819304897</v>
      </c>
      <c r="O153" s="21">
        <f t="shared" si="32"/>
        <v>0</v>
      </c>
      <c r="P153" s="21">
        <f t="shared" si="33"/>
        <v>0</v>
      </c>
      <c r="Q153" s="19">
        <f t="shared" si="42"/>
        <v>3.278454694359576</v>
      </c>
      <c r="R153" s="19">
        <f t="shared" si="42"/>
        <v>2.8964647623584097</v>
      </c>
      <c r="S153" s="19">
        <f t="shared" si="42"/>
        <v>0</v>
      </c>
      <c r="T153" s="19">
        <f t="shared" si="38"/>
        <v>-1.7126860819304897</v>
      </c>
      <c r="U153" s="19">
        <f t="shared" si="39"/>
        <v>0</v>
      </c>
      <c r="V153" s="19">
        <f t="shared" si="40"/>
        <v>0</v>
      </c>
      <c r="AC153" s="69"/>
      <c r="AD153" s="69"/>
      <c r="AE153" s="69"/>
      <c r="AF153" s="69"/>
      <c r="AG153" s="69"/>
      <c r="AH153" s="69"/>
    </row>
    <row r="154" spans="1:34" x14ac:dyDescent="0.25">
      <c r="A154" s="26">
        <f>Wellpath!E154</f>
        <v>0</v>
      </c>
      <c r="B154" s="68">
        <v>0</v>
      </c>
      <c r="C154" s="22">
        <v>0</v>
      </c>
      <c r="D154" s="22">
        <v>0</v>
      </c>
      <c r="E154" s="20">
        <f>Model!$W$38*(Wellpath!$K154-Wellpath!$K153)*MAX(ABS(SIN(Wellpath!$L154)*(IF(Wellpath!L153&lt;0.000001,0,SIN(ABS(MOD((Wellpath!$M154-Wellpath!M153+PI()),2*PI())-PI()))))),Model!$B$24*(Wellpath!$K154-Wellpath!$K153))*-SIN(Wellpath!$M154)</f>
        <v>0</v>
      </c>
      <c r="F154" s="20">
        <f>Model!$W$38*(Wellpath!$K154-Wellpath!$K153)*MAX(ABS(SIN(Wellpath!$L154)*(IF(Wellpath!L153&lt;0.000001,0,SIN(ABS(MOD((Wellpath!$M154-Wellpath!M153+PI()),2*PI())-PI()))))),Model!$B$24*(Wellpath!$K154-Wellpath!$K153))*COS(Wellpath!$M154)</f>
        <v>0</v>
      </c>
      <c r="G154" s="20">
        <v>0</v>
      </c>
      <c r="H154" s="18">
        <f t="shared" si="34"/>
        <v>0</v>
      </c>
      <c r="I154" s="18">
        <f t="shared" si="35"/>
        <v>0</v>
      </c>
      <c r="J154" s="18">
        <f t="shared" si="36"/>
        <v>0</v>
      </c>
      <c r="K154" s="21">
        <f t="shared" si="41"/>
        <v>3.278454694359576</v>
      </c>
      <c r="L154" s="21">
        <f t="shared" si="41"/>
        <v>2.8964647623584097</v>
      </c>
      <c r="M154" s="21">
        <f t="shared" si="41"/>
        <v>0</v>
      </c>
      <c r="N154" s="21">
        <f t="shared" si="31"/>
        <v>-1.7126860819304897</v>
      </c>
      <c r="O154" s="21">
        <f t="shared" si="32"/>
        <v>0</v>
      </c>
      <c r="P154" s="21">
        <f t="shared" si="33"/>
        <v>0</v>
      </c>
      <c r="Q154" s="19">
        <f t="shared" si="42"/>
        <v>3.278454694359576</v>
      </c>
      <c r="R154" s="19">
        <f t="shared" si="42"/>
        <v>2.8964647623584097</v>
      </c>
      <c r="S154" s="19">
        <f t="shared" si="42"/>
        <v>0</v>
      </c>
      <c r="T154" s="19">
        <f t="shared" si="38"/>
        <v>-1.7126860819304897</v>
      </c>
      <c r="U154" s="19">
        <f t="shared" si="39"/>
        <v>0</v>
      </c>
      <c r="V154" s="19">
        <f t="shared" si="40"/>
        <v>0</v>
      </c>
      <c r="AC154" s="69"/>
      <c r="AD154" s="69"/>
      <c r="AE154" s="69"/>
      <c r="AF154" s="69"/>
      <c r="AG154" s="69"/>
      <c r="AH154" s="69"/>
    </row>
    <row r="155" spans="1:34" x14ac:dyDescent="0.25">
      <c r="A155" s="26">
        <f>Wellpath!E155</f>
        <v>0</v>
      </c>
      <c r="B155" s="68">
        <v>0</v>
      </c>
      <c r="C155" s="22">
        <v>0</v>
      </c>
      <c r="D155" s="22">
        <v>0</v>
      </c>
      <c r="E155" s="20">
        <f>Model!$W$38*(Wellpath!$K155-Wellpath!$K154)*MAX(ABS(SIN(Wellpath!$L155)*(IF(Wellpath!L154&lt;0.000001,0,SIN(ABS(MOD((Wellpath!$M155-Wellpath!M154+PI()),2*PI())-PI()))))),Model!$B$24*(Wellpath!$K155-Wellpath!$K154))*-SIN(Wellpath!$M155)</f>
        <v>0</v>
      </c>
      <c r="F155" s="20">
        <f>Model!$W$38*(Wellpath!$K155-Wellpath!$K154)*MAX(ABS(SIN(Wellpath!$L155)*(IF(Wellpath!L154&lt;0.000001,0,SIN(ABS(MOD((Wellpath!$M155-Wellpath!M154+PI()),2*PI())-PI()))))),Model!$B$24*(Wellpath!$K155-Wellpath!$K154))*COS(Wellpath!$M155)</f>
        <v>0</v>
      </c>
      <c r="G155" s="20">
        <v>0</v>
      </c>
      <c r="H155" s="18">
        <f t="shared" si="34"/>
        <v>0</v>
      </c>
      <c r="I155" s="18">
        <f t="shared" si="35"/>
        <v>0</v>
      </c>
      <c r="J155" s="18">
        <f t="shared" si="36"/>
        <v>0</v>
      </c>
      <c r="K155" s="21">
        <f t="shared" si="41"/>
        <v>3.278454694359576</v>
      </c>
      <c r="L155" s="21">
        <f t="shared" si="41"/>
        <v>2.8964647623584097</v>
      </c>
      <c r="M155" s="21">
        <f t="shared" si="41"/>
        <v>0</v>
      </c>
      <c r="N155" s="21">
        <f t="shared" si="31"/>
        <v>-1.7126860819304897</v>
      </c>
      <c r="O155" s="21">
        <f t="shared" si="32"/>
        <v>0</v>
      </c>
      <c r="P155" s="21">
        <f t="shared" si="33"/>
        <v>0</v>
      </c>
      <c r="Q155" s="19">
        <f t="shared" si="42"/>
        <v>3.278454694359576</v>
      </c>
      <c r="R155" s="19">
        <f t="shared" si="42"/>
        <v>2.8964647623584097</v>
      </c>
      <c r="S155" s="19">
        <f t="shared" si="42"/>
        <v>0</v>
      </c>
      <c r="T155" s="19">
        <f t="shared" si="38"/>
        <v>-1.7126860819304897</v>
      </c>
      <c r="U155" s="19">
        <f t="shared" si="39"/>
        <v>0</v>
      </c>
      <c r="V155" s="19">
        <f t="shared" si="40"/>
        <v>0</v>
      </c>
      <c r="AC155" s="69"/>
      <c r="AD155" s="69"/>
      <c r="AE155" s="69"/>
      <c r="AF155" s="69"/>
      <c r="AG155" s="69"/>
      <c r="AH155" s="69"/>
    </row>
    <row r="156" spans="1:34" x14ac:dyDescent="0.25">
      <c r="A156" s="26">
        <f>Wellpath!E156</f>
        <v>0</v>
      </c>
      <c r="B156" s="68">
        <v>0</v>
      </c>
      <c r="C156" s="22">
        <v>0</v>
      </c>
      <c r="D156" s="22">
        <v>0</v>
      </c>
      <c r="E156" s="20">
        <f>Model!$W$38*(Wellpath!$K156-Wellpath!$K155)*MAX(ABS(SIN(Wellpath!$L156)*(IF(Wellpath!L155&lt;0.000001,0,SIN(ABS(MOD((Wellpath!$M156-Wellpath!M155+PI()),2*PI())-PI()))))),Model!$B$24*(Wellpath!$K156-Wellpath!$K155))*-SIN(Wellpath!$M156)</f>
        <v>0</v>
      </c>
      <c r="F156" s="20">
        <f>Model!$W$38*(Wellpath!$K156-Wellpath!$K155)*MAX(ABS(SIN(Wellpath!$L156)*(IF(Wellpath!L155&lt;0.000001,0,SIN(ABS(MOD((Wellpath!$M156-Wellpath!M155+PI()),2*PI())-PI()))))),Model!$B$24*(Wellpath!$K156-Wellpath!$K155))*COS(Wellpath!$M156)</f>
        <v>0</v>
      </c>
      <c r="G156" s="20">
        <v>0</v>
      </c>
      <c r="H156" s="18">
        <f t="shared" si="34"/>
        <v>0</v>
      </c>
      <c r="I156" s="18">
        <f t="shared" si="35"/>
        <v>0</v>
      </c>
      <c r="J156" s="18">
        <f t="shared" si="36"/>
        <v>0</v>
      </c>
      <c r="K156" s="21">
        <f t="shared" si="41"/>
        <v>3.278454694359576</v>
      </c>
      <c r="L156" s="21">
        <f t="shared" si="41"/>
        <v>2.8964647623584097</v>
      </c>
      <c r="M156" s="21">
        <f t="shared" si="41"/>
        <v>0</v>
      </c>
      <c r="N156" s="21">
        <f t="shared" si="31"/>
        <v>-1.7126860819304897</v>
      </c>
      <c r="O156" s="21">
        <f t="shared" si="32"/>
        <v>0</v>
      </c>
      <c r="P156" s="21">
        <f t="shared" si="33"/>
        <v>0</v>
      </c>
      <c r="Q156" s="19">
        <f t="shared" si="42"/>
        <v>3.278454694359576</v>
      </c>
      <c r="R156" s="19">
        <f t="shared" si="42"/>
        <v>2.8964647623584097</v>
      </c>
      <c r="S156" s="19">
        <f t="shared" si="42"/>
        <v>0</v>
      </c>
      <c r="T156" s="19">
        <f t="shared" si="38"/>
        <v>-1.7126860819304897</v>
      </c>
      <c r="U156" s="19">
        <f t="shared" si="39"/>
        <v>0</v>
      </c>
      <c r="V156" s="19">
        <f t="shared" si="40"/>
        <v>0</v>
      </c>
      <c r="AC156" s="69"/>
      <c r="AD156" s="69"/>
      <c r="AE156" s="69"/>
      <c r="AF156" s="69"/>
      <c r="AG156" s="69"/>
      <c r="AH156" s="69"/>
    </row>
    <row r="157" spans="1:34" x14ac:dyDescent="0.25">
      <c r="A157" s="26">
        <f>Wellpath!E157</f>
        <v>0</v>
      </c>
      <c r="B157" s="68">
        <v>0</v>
      </c>
      <c r="C157" s="22">
        <v>0</v>
      </c>
      <c r="D157" s="22">
        <v>0</v>
      </c>
      <c r="E157" s="20">
        <f>Model!$W$38*(Wellpath!$K157-Wellpath!$K156)*MAX(ABS(SIN(Wellpath!$L157)*(IF(Wellpath!L156&lt;0.000001,0,SIN(ABS(MOD((Wellpath!$M157-Wellpath!M156+PI()),2*PI())-PI()))))),Model!$B$24*(Wellpath!$K157-Wellpath!$K156))*-SIN(Wellpath!$M157)</f>
        <v>0</v>
      </c>
      <c r="F157" s="20">
        <f>Model!$W$38*(Wellpath!$K157-Wellpath!$K156)*MAX(ABS(SIN(Wellpath!$L157)*(IF(Wellpath!L156&lt;0.000001,0,SIN(ABS(MOD((Wellpath!$M157-Wellpath!M156+PI()),2*PI())-PI()))))),Model!$B$24*(Wellpath!$K157-Wellpath!$K156))*COS(Wellpath!$M157)</f>
        <v>0</v>
      </c>
      <c r="G157" s="20">
        <v>0</v>
      </c>
      <c r="H157" s="18">
        <f t="shared" si="34"/>
        <v>0</v>
      </c>
      <c r="I157" s="18">
        <f t="shared" si="35"/>
        <v>0</v>
      </c>
      <c r="J157" s="18">
        <f t="shared" si="36"/>
        <v>0</v>
      </c>
      <c r="K157" s="21">
        <f t="shared" si="41"/>
        <v>3.278454694359576</v>
      </c>
      <c r="L157" s="21">
        <f t="shared" si="41"/>
        <v>2.8964647623584097</v>
      </c>
      <c r="M157" s="21">
        <f t="shared" si="41"/>
        <v>0</v>
      </c>
      <c r="N157" s="21">
        <f t="shared" si="31"/>
        <v>-1.7126860819304897</v>
      </c>
      <c r="O157" s="21">
        <f t="shared" si="32"/>
        <v>0</v>
      </c>
      <c r="P157" s="21">
        <f t="shared" si="33"/>
        <v>0</v>
      </c>
      <c r="Q157" s="19">
        <f t="shared" si="42"/>
        <v>3.278454694359576</v>
      </c>
      <c r="R157" s="19">
        <f t="shared" si="42"/>
        <v>2.8964647623584097</v>
      </c>
      <c r="S157" s="19">
        <f t="shared" si="42"/>
        <v>0</v>
      </c>
      <c r="T157" s="19">
        <f t="shared" si="38"/>
        <v>-1.7126860819304897</v>
      </c>
      <c r="U157" s="19">
        <f t="shared" si="39"/>
        <v>0</v>
      </c>
      <c r="V157" s="19">
        <f t="shared" si="40"/>
        <v>0</v>
      </c>
      <c r="AC157" s="69"/>
      <c r="AD157" s="69"/>
      <c r="AE157" s="69"/>
      <c r="AF157" s="69"/>
      <c r="AG157" s="69"/>
      <c r="AH157" s="69"/>
    </row>
    <row r="158" spans="1:34" x14ac:dyDescent="0.25">
      <c r="A158" s="26">
        <f>Wellpath!E158</f>
        <v>0</v>
      </c>
      <c r="B158" s="68">
        <v>0</v>
      </c>
      <c r="C158" s="22">
        <v>0</v>
      </c>
      <c r="D158" s="22">
        <v>0</v>
      </c>
      <c r="E158" s="20">
        <f>Model!$W$38*(Wellpath!$K158-Wellpath!$K157)*MAX(ABS(SIN(Wellpath!$L158)*(IF(Wellpath!L157&lt;0.000001,0,SIN(ABS(MOD((Wellpath!$M158-Wellpath!M157+PI()),2*PI())-PI()))))),Model!$B$24*(Wellpath!$K158-Wellpath!$K157))*-SIN(Wellpath!$M158)</f>
        <v>0</v>
      </c>
      <c r="F158" s="20">
        <f>Model!$W$38*(Wellpath!$K158-Wellpath!$K157)*MAX(ABS(SIN(Wellpath!$L158)*(IF(Wellpath!L157&lt;0.000001,0,SIN(ABS(MOD((Wellpath!$M158-Wellpath!M157+PI()),2*PI())-PI()))))),Model!$B$24*(Wellpath!$K158-Wellpath!$K157))*COS(Wellpath!$M158)</f>
        <v>0</v>
      </c>
      <c r="G158" s="20">
        <v>0</v>
      </c>
      <c r="H158" s="18">
        <f t="shared" si="34"/>
        <v>0</v>
      </c>
      <c r="I158" s="18">
        <f t="shared" si="35"/>
        <v>0</v>
      </c>
      <c r="J158" s="18">
        <f t="shared" si="36"/>
        <v>0</v>
      </c>
      <c r="K158" s="21">
        <f t="shared" si="41"/>
        <v>3.278454694359576</v>
      </c>
      <c r="L158" s="21">
        <f t="shared" si="41"/>
        <v>2.8964647623584097</v>
      </c>
      <c r="M158" s="21">
        <f t="shared" si="41"/>
        <v>0</v>
      </c>
      <c r="N158" s="21">
        <f t="shared" si="31"/>
        <v>-1.7126860819304897</v>
      </c>
      <c r="O158" s="21">
        <f t="shared" si="32"/>
        <v>0</v>
      </c>
      <c r="P158" s="21">
        <f t="shared" si="33"/>
        <v>0</v>
      </c>
      <c r="Q158" s="19">
        <f t="shared" si="42"/>
        <v>3.278454694359576</v>
      </c>
      <c r="R158" s="19">
        <f t="shared" si="42"/>
        <v>2.8964647623584097</v>
      </c>
      <c r="S158" s="19">
        <f t="shared" si="42"/>
        <v>0</v>
      </c>
      <c r="T158" s="19">
        <f t="shared" si="38"/>
        <v>-1.7126860819304897</v>
      </c>
      <c r="U158" s="19">
        <f t="shared" si="39"/>
        <v>0</v>
      </c>
      <c r="V158" s="19">
        <f t="shared" si="40"/>
        <v>0</v>
      </c>
      <c r="AC158" s="69"/>
      <c r="AD158" s="69"/>
      <c r="AE158" s="69"/>
      <c r="AF158" s="69"/>
      <c r="AG158" s="69"/>
      <c r="AH158" s="69"/>
    </row>
    <row r="159" spans="1:34" x14ac:dyDescent="0.25">
      <c r="A159" s="26">
        <f>Wellpath!E159</f>
        <v>0</v>
      </c>
      <c r="B159" s="68">
        <v>0</v>
      </c>
      <c r="C159" s="22">
        <v>0</v>
      </c>
      <c r="D159" s="22">
        <v>0</v>
      </c>
      <c r="E159" s="20">
        <f>Model!$W$38*(Wellpath!$K159-Wellpath!$K158)*MAX(ABS(SIN(Wellpath!$L159)*(IF(Wellpath!L158&lt;0.000001,0,SIN(ABS(MOD((Wellpath!$M159-Wellpath!M158+PI()),2*PI())-PI()))))),Model!$B$24*(Wellpath!$K159-Wellpath!$K158))*-SIN(Wellpath!$M159)</f>
        <v>0</v>
      </c>
      <c r="F159" s="20">
        <f>Model!$W$38*(Wellpath!$K159-Wellpath!$K158)*MAX(ABS(SIN(Wellpath!$L159)*(IF(Wellpath!L158&lt;0.000001,0,SIN(ABS(MOD((Wellpath!$M159-Wellpath!M158+PI()),2*PI())-PI()))))),Model!$B$24*(Wellpath!$K159-Wellpath!$K158))*COS(Wellpath!$M159)</f>
        <v>0</v>
      </c>
      <c r="G159" s="20">
        <v>0</v>
      </c>
      <c r="H159" s="18">
        <f t="shared" si="34"/>
        <v>0</v>
      </c>
      <c r="I159" s="18">
        <f t="shared" si="35"/>
        <v>0</v>
      </c>
      <c r="J159" s="18">
        <f t="shared" si="36"/>
        <v>0</v>
      </c>
      <c r="K159" s="21">
        <f t="shared" si="41"/>
        <v>3.278454694359576</v>
      </c>
      <c r="L159" s="21">
        <f t="shared" si="41"/>
        <v>2.8964647623584097</v>
      </c>
      <c r="M159" s="21">
        <f t="shared" si="41"/>
        <v>0</v>
      </c>
      <c r="N159" s="21">
        <f t="shared" si="31"/>
        <v>-1.7126860819304897</v>
      </c>
      <c r="O159" s="21">
        <f t="shared" si="32"/>
        <v>0</v>
      </c>
      <c r="P159" s="21">
        <f t="shared" si="33"/>
        <v>0</v>
      </c>
      <c r="Q159" s="19">
        <f t="shared" si="42"/>
        <v>3.278454694359576</v>
      </c>
      <c r="R159" s="19">
        <f t="shared" si="42"/>
        <v>2.8964647623584097</v>
      </c>
      <c r="S159" s="19">
        <f t="shared" si="42"/>
        <v>0</v>
      </c>
      <c r="T159" s="19">
        <f t="shared" si="38"/>
        <v>-1.7126860819304897</v>
      </c>
      <c r="U159" s="19">
        <f t="shared" si="39"/>
        <v>0</v>
      </c>
      <c r="V159" s="19">
        <f t="shared" si="40"/>
        <v>0</v>
      </c>
      <c r="AC159" s="69"/>
      <c r="AD159" s="69"/>
      <c r="AE159" s="69"/>
      <c r="AF159" s="69"/>
      <c r="AG159" s="69"/>
      <c r="AH159" s="69"/>
    </row>
    <row r="160" spans="1:34" x14ac:dyDescent="0.25">
      <c r="A160" s="26">
        <f>Wellpath!E160</f>
        <v>0</v>
      </c>
      <c r="B160" s="68">
        <v>0</v>
      </c>
      <c r="C160" s="22">
        <v>0</v>
      </c>
      <c r="D160" s="22">
        <v>0</v>
      </c>
      <c r="E160" s="20">
        <f>Model!$W$38*(Wellpath!$K160-Wellpath!$K159)*MAX(ABS(SIN(Wellpath!$L160)*(IF(Wellpath!L159&lt;0.000001,0,SIN(ABS(MOD((Wellpath!$M160-Wellpath!M159+PI()),2*PI())-PI()))))),Model!$B$24*(Wellpath!$K160-Wellpath!$K159))*-SIN(Wellpath!$M160)</f>
        <v>0</v>
      </c>
      <c r="F160" s="20">
        <f>Model!$W$38*(Wellpath!$K160-Wellpath!$K159)*MAX(ABS(SIN(Wellpath!$L160)*(IF(Wellpath!L159&lt;0.000001,0,SIN(ABS(MOD((Wellpath!$M160-Wellpath!M159+PI()),2*PI())-PI()))))),Model!$B$24*(Wellpath!$K160-Wellpath!$K159))*COS(Wellpath!$M160)</f>
        <v>0</v>
      </c>
      <c r="G160" s="20">
        <v>0</v>
      </c>
      <c r="H160" s="18">
        <f t="shared" si="34"/>
        <v>0</v>
      </c>
      <c r="I160" s="18">
        <f t="shared" si="35"/>
        <v>0</v>
      </c>
      <c r="J160" s="18">
        <f t="shared" si="36"/>
        <v>0</v>
      </c>
      <c r="K160" s="21">
        <f t="shared" si="41"/>
        <v>3.278454694359576</v>
      </c>
      <c r="L160" s="21">
        <f t="shared" si="41"/>
        <v>2.8964647623584097</v>
      </c>
      <c r="M160" s="21">
        <f t="shared" si="41"/>
        <v>0</v>
      </c>
      <c r="N160" s="21">
        <f t="shared" si="31"/>
        <v>-1.7126860819304897</v>
      </c>
      <c r="O160" s="21">
        <f t="shared" si="32"/>
        <v>0</v>
      </c>
      <c r="P160" s="21">
        <f t="shared" si="33"/>
        <v>0</v>
      </c>
      <c r="Q160" s="19">
        <f t="shared" si="42"/>
        <v>3.278454694359576</v>
      </c>
      <c r="R160" s="19">
        <f t="shared" si="42"/>
        <v>2.8964647623584097</v>
      </c>
      <c r="S160" s="19">
        <f t="shared" si="42"/>
        <v>0</v>
      </c>
      <c r="T160" s="19">
        <f t="shared" si="38"/>
        <v>-1.7126860819304897</v>
      </c>
      <c r="U160" s="19">
        <f t="shared" si="39"/>
        <v>0</v>
      </c>
      <c r="V160" s="19">
        <f t="shared" si="40"/>
        <v>0</v>
      </c>
      <c r="AC160" s="69"/>
      <c r="AD160" s="69"/>
      <c r="AE160" s="69"/>
      <c r="AF160" s="69"/>
      <c r="AG160" s="69"/>
      <c r="AH160" s="69"/>
    </row>
    <row r="161" spans="1:34" x14ac:dyDescent="0.25">
      <c r="A161" s="26">
        <f>Wellpath!E161</f>
        <v>0</v>
      </c>
      <c r="B161" s="68">
        <v>0</v>
      </c>
      <c r="C161" s="22">
        <v>0</v>
      </c>
      <c r="D161" s="22">
        <v>0</v>
      </c>
      <c r="E161" s="20">
        <f>Model!$W$38*(Wellpath!$K161-Wellpath!$K160)*MAX(ABS(SIN(Wellpath!$L161)*(IF(Wellpath!L160&lt;0.000001,0,SIN(ABS(MOD((Wellpath!$M161-Wellpath!M160+PI()),2*PI())-PI()))))),Model!$B$24*(Wellpath!$K161-Wellpath!$K160))*-SIN(Wellpath!$M161)</f>
        <v>0</v>
      </c>
      <c r="F161" s="20">
        <f>Model!$W$38*(Wellpath!$K161-Wellpath!$K160)*MAX(ABS(SIN(Wellpath!$L161)*(IF(Wellpath!L160&lt;0.000001,0,SIN(ABS(MOD((Wellpath!$M161-Wellpath!M160+PI()),2*PI())-PI()))))),Model!$B$24*(Wellpath!$K161-Wellpath!$K160))*COS(Wellpath!$M161)</f>
        <v>0</v>
      </c>
      <c r="G161" s="20">
        <v>0</v>
      </c>
      <c r="H161" s="18">
        <f t="shared" si="34"/>
        <v>0</v>
      </c>
      <c r="I161" s="18">
        <f t="shared" si="35"/>
        <v>0</v>
      </c>
      <c r="J161" s="18">
        <f t="shared" si="36"/>
        <v>0</v>
      </c>
      <c r="K161" s="21">
        <f t="shared" si="41"/>
        <v>3.278454694359576</v>
      </c>
      <c r="L161" s="21">
        <f t="shared" si="41"/>
        <v>2.8964647623584097</v>
      </c>
      <c r="M161" s="21">
        <f t="shared" si="41"/>
        <v>0</v>
      </c>
      <c r="N161" s="21">
        <f t="shared" si="31"/>
        <v>-1.7126860819304897</v>
      </c>
      <c r="O161" s="21">
        <f t="shared" si="32"/>
        <v>0</v>
      </c>
      <c r="P161" s="21">
        <f t="shared" si="33"/>
        <v>0</v>
      </c>
      <c r="Q161" s="19">
        <f t="shared" si="42"/>
        <v>3.278454694359576</v>
      </c>
      <c r="R161" s="19">
        <f t="shared" si="42"/>
        <v>2.8964647623584097</v>
      </c>
      <c r="S161" s="19">
        <f t="shared" si="42"/>
        <v>0</v>
      </c>
      <c r="T161" s="19">
        <f t="shared" si="38"/>
        <v>-1.7126860819304897</v>
      </c>
      <c r="U161" s="19">
        <f t="shared" si="39"/>
        <v>0</v>
      </c>
      <c r="V161" s="19">
        <f t="shared" si="40"/>
        <v>0</v>
      </c>
      <c r="AC161" s="69"/>
      <c r="AD161" s="69"/>
      <c r="AE161" s="69"/>
      <c r="AF161" s="69"/>
      <c r="AG161" s="69"/>
      <c r="AH161" s="69"/>
    </row>
    <row r="162" spans="1:34" x14ac:dyDescent="0.25">
      <c r="A162" s="26">
        <f>Wellpath!E162</f>
        <v>0</v>
      </c>
      <c r="B162" s="68">
        <v>0</v>
      </c>
      <c r="C162" s="22">
        <v>0</v>
      </c>
      <c r="D162" s="22">
        <v>0</v>
      </c>
      <c r="E162" s="20">
        <f>Model!$W$38*(Wellpath!$K162-Wellpath!$K161)*MAX(ABS(SIN(Wellpath!$L162)*(IF(Wellpath!L161&lt;0.000001,0,SIN(ABS(MOD((Wellpath!$M162-Wellpath!M161+PI()),2*PI())-PI()))))),Model!$B$24*(Wellpath!$K162-Wellpath!$K161))*-SIN(Wellpath!$M162)</f>
        <v>0</v>
      </c>
      <c r="F162" s="20">
        <f>Model!$W$38*(Wellpath!$K162-Wellpath!$K161)*MAX(ABS(SIN(Wellpath!$L162)*(IF(Wellpath!L161&lt;0.000001,0,SIN(ABS(MOD((Wellpath!$M162-Wellpath!M161+PI()),2*PI())-PI()))))),Model!$B$24*(Wellpath!$K162-Wellpath!$K161))*COS(Wellpath!$M162)</f>
        <v>0</v>
      </c>
      <c r="G162" s="20">
        <v>0</v>
      </c>
      <c r="H162" s="18">
        <f t="shared" si="34"/>
        <v>0</v>
      </c>
      <c r="I162" s="18">
        <f t="shared" si="35"/>
        <v>0</v>
      </c>
      <c r="J162" s="18">
        <f t="shared" si="36"/>
        <v>0</v>
      </c>
      <c r="K162" s="21">
        <f t="shared" si="41"/>
        <v>3.278454694359576</v>
      </c>
      <c r="L162" s="21">
        <f t="shared" si="41"/>
        <v>2.8964647623584097</v>
      </c>
      <c r="M162" s="21">
        <f t="shared" si="41"/>
        <v>0</v>
      </c>
      <c r="N162" s="21">
        <f t="shared" si="31"/>
        <v>-1.7126860819304897</v>
      </c>
      <c r="O162" s="21">
        <f t="shared" si="32"/>
        <v>0</v>
      </c>
      <c r="P162" s="21">
        <f t="shared" si="33"/>
        <v>0</v>
      </c>
      <c r="Q162" s="19">
        <f t="shared" si="42"/>
        <v>3.278454694359576</v>
      </c>
      <c r="R162" s="19">
        <f t="shared" si="42"/>
        <v>2.8964647623584097</v>
      </c>
      <c r="S162" s="19">
        <f t="shared" si="42"/>
        <v>0</v>
      </c>
      <c r="T162" s="19">
        <f t="shared" si="38"/>
        <v>-1.7126860819304897</v>
      </c>
      <c r="U162" s="19">
        <f t="shared" si="39"/>
        <v>0</v>
      </c>
      <c r="V162" s="19">
        <f t="shared" si="40"/>
        <v>0</v>
      </c>
      <c r="AC162" s="69"/>
      <c r="AD162" s="69"/>
      <c r="AE162" s="69"/>
      <c r="AF162" s="69"/>
      <c r="AG162" s="69"/>
      <c r="AH162" s="69"/>
    </row>
    <row r="163" spans="1:34" x14ac:dyDescent="0.25">
      <c r="A163" s="26">
        <f>Wellpath!E163</f>
        <v>0</v>
      </c>
      <c r="B163" s="68">
        <v>0</v>
      </c>
      <c r="C163" s="22">
        <v>0</v>
      </c>
      <c r="D163" s="22">
        <v>0</v>
      </c>
      <c r="E163" s="20">
        <f>Model!$W$38*(Wellpath!$K163-Wellpath!$K162)*MAX(ABS(SIN(Wellpath!$L163)*(IF(Wellpath!L162&lt;0.000001,0,SIN(ABS(MOD((Wellpath!$M163-Wellpath!M162+PI()),2*PI())-PI()))))),Model!$B$24*(Wellpath!$K163-Wellpath!$K162))*-SIN(Wellpath!$M163)</f>
        <v>0</v>
      </c>
      <c r="F163" s="20">
        <f>Model!$W$38*(Wellpath!$K163-Wellpath!$K162)*MAX(ABS(SIN(Wellpath!$L163)*(IF(Wellpath!L162&lt;0.000001,0,SIN(ABS(MOD((Wellpath!$M163-Wellpath!M162+PI()),2*PI())-PI()))))),Model!$B$24*(Wellpath!$K163-Wellpath!$K162))*COS(Wellpath!$M163)</f>
        <v>0</v>
      </c>
      <c r="G163" s="20">
        <v>0</v>
      </c>
      <c r="H163" s="18">
        <f t="shared" si="34"/>
        <v>0</v>
      </c>
      <c r="I163" s="18">
        <f t="shared" si="35"/>
        <v>0</v>
      </c>
      <c r="J163" s="18">
        <f t="shared" si="36"/>
        <v>0</v>
      </c>
      <c r="K163" s="21">
        <f t="shared" si="41"/>
        <v>3.278454694359576</v>
      </c>
      <c r="L163" s="21">
        <f t="shared" si="41"/>
        <v>2.8964647623584097</v>
      </c>
      <c r="M163" s="21">
        <f t="shared" si="41"/>
        <v>0</v>
      </c>
      <c r="N163" s="21">
        <f t="shared" si="31"/>
        <v>-1.7126860819304897</v>
      </c>
      <c r="O163" s="21">
        <f t="shared" si="32"/>
        <v>0</v>
      </c>
      <c r="P163" s="21">
        <f t="shared" si="33"/>
        <v>0</v>
      </c>
      <c r="Q163" s="19">
        <f t="shared" si="42"/>
        <v>3.278454694359576</v>
      </c>
      <c r="R163" s="19">
        <f t="shared" si="42"/>
        <v>2.8964647623584097</v>
      </c>
      <c r="S163" s="19">
        <f t="shared" si="42"/>
        <v>0</v>
      </c>
      <c r="T163" s="19">
        <f t="shared" si="38"/>
        <v>-1.7126860819304897</v>
      </c>
      <c r="U163" s="19">
        <f t="shared" si="39"/>
        <v>0</v>
      </c>
      <c r="V163" s="19">
        <f t="shared" si="40"/>
        <v>0</v>
      </c>
      <c r="AC163" s="69"/>
      <c r="AD163" s="69"/>
      <c r="AE163" s="69"/>
      <c r="AF163" s="69"/>
      <c r="AG163" s="69"/>
      <c r="AH163" s="69"/>
    </row>
    <row r="164" spans="1:34" x14ac:dyDescent="0.25">
      <c r="A164" s="26">
        <f>Wellpath!E164</f>
        <v>0</v>
      </c>
      <c r="B164" s="68">
        <v>0</v>
      </c>
      <c r="C164" s="22">
        <v>0</v>
      </c>
      <c r="D164" s="22">
        <v>0</v>
      </c>
      <c r="E164" s="20">
        <f>Model!$W$38*(Wellpath!$K164-Wellpath!$K163)*MAX(ABS(SIN(Wellpath!$L164)*(IF(Wellpath!L163&lt;0.000001,0,SIN(ABS(MOD((Wellpath!$M164-Wellpath!M163+PI()),2*PI())-PI()))))),Model!$B$24*(Wellpath!$K164-Wellpath!$K163))*-SIN(Wellpath!$M164)</f>
        <v>0</v>
      </c>
      <c r="F164" s="20">
        <f>Model!$W$38*(Wellpath!$K164-Wellpath!$K163)*MAX(ABS(SIN(Wellpath!$L164)*(IF(Wellpath!L163&lt;0.000001,0,SIN(ABS(MOD((Wellpath!$M164-Wellpath!M163+PI()),2*PI())-PI()))))),Model!$B$24*(Wellpath!$K164-Wellpath!$K163))*COS(Wellpath!$M164)</f>
        <v>0</v>
      </c>
      <c r="G164" s="20">
        <v>0</v>
      </c>
      <c r="H164" s="18">
        <f t="shared" si="34"/>
        <v>0</v>
      </c>
      <c r="I164" s="18">
        <f t="shared" si="35"/>
        <v>0</v>
      </c>
      <c r="J164" s="18">
        <f t="shared" si="36"/>
        <v>0</v>
      </c>
      <c r="K164" s="21">
        <f t="shared" ref="K164:M179" si="43">K163+E164^2</f>
        <v>3.278454694359576</v>
      </c>
      <c r="L164" s="21">
        <f t="shared" si="43"/>
        <v>2.8964647623584097</v>
      </c>
      <c r="M164" s="21">
        <f t="shared" si="43"/>
        <v>0</v>
      </c>
      <c r="N164" s="21">
        <f t="shared" si="31"/>
        <v>-1.7126860819304897</v>
      </c>
      <c r="O164" s="21">
        <f t="shared" si="32"/>
        <v>0</v>
      </c>
      <c r="P164" s="21">
        <f t="shared" si="33"/>
        <v>0</v>
      </c>
      <c r="Q164" s="19">
        <f t="shared" si="42"/>
        <v>3.278454694359576</v>
      </c>
      <c r="R164" s="19">
        <f t="shared" si="42"/>
        <v>2.8964647623584097</v>
      </c>
      <c r="S164" s="19">
        <f t="shared" si="42"/>
        <v>0</v>
      </c>
      <c r="T164" s="19">
        <f t="shared" si="38"/>
        <v>-1.7126860819304897</v>
      </c>
      <c r="U164" s="19">
        <f t="shared" si="39"/>
        <v>0</v>
      </c>
      <c r="V164" s="19">
        <f t="shared" si="40"/>
        <v>0</v>
      </c>
      <c r="AC164" s="69"/>
      <c r="AD164" s="69"/>
      <c r="AE164" s="69"/>
      <c r="AF164" s="69"/>
      <c r="AG164" s="69"/>
      <c r="AH164" s="69"/>
    </row>
    <row r="165" spans="1:34" x14ac:dyDescent="0.25">
      <c r="A165" s="26">
        <f>Wellpath!E165</f>
        <v>0</v>
      </c>
      <c r="B165" s="68">
        <v>0</v>
      </c>
      <c r="C165" s="22">
        <v>0</v>
      </c>
      <c r="D165" s="22">
        <v>0</v>
      </c>
      <c r="E165" s="20">
        <f>Model!$W$38*(Wellpath!$K165-Wellpath!$K164)*MAX(ABS(SIN(Wellpath!$L165)*(IF(Wellpath!L164&lt;0.000001,0,SIN(ABS(MOD((Wellpath!$M165-Wellpath!M164+PI()),2*PI())-PI()))))),Model!$B$24*(Wellpath!$K165-Wellpath!$K164))*-SIN(Wellpath!$M165)</f>
        <v>0</v>
      </c>
      <c r="F165" s="20">
        <f>Model!$W$38*(Wellpath!$K165-Wellpath!$K164)*MAX(ABS(SIN(Wellpath!$L165)*(IF(Wellpath!L164&lt;0.000001,0,SIN(ABS(MOD((Wellpath!$M165-Wellpath!M164+PI()),2*PI())-PI()))))),Model!$B$24*(Wellpath!$K165-Wellpath!$K164))*COS(Wellpath!$M165)</f>
        <v>0</v>
      </c>
      <c r="G165" s="20">
        <v>0</v>
      </c>
      <c r="H165" s="18">
        <f t="shared" si="34"/>
        <v>0</v>
      </c>
      <c r="I165" s="18">
        <f t="shared" si="35"/>
        <v>0</v>
      </c>
      <c r="J165" s="18">
        <f t="shared" si="36"/>
        <v>0</v>
      </c>
      <c r="K165" s="21">
        <f t="shared" si="43"/>
        <v>3.278454694359576</v>
      </c>
      <c r="L165" s="21">
        <f t="shared" si="43"/>
        <v>2.8964647623584097</v>
      </c>
      <c r="M165" s="21">
        <f t="shared" si="43"/>
        <v>0</v>
      </c>
      <c r="N165" s="21">
        <f t="shared" si="31"/>
        <v>-1.7126860819304897</v>
      </c>
      <c r="O165" s="21">
        <f t="shared" si="32"/>
        <v>0</v>
      </c>
      <c r="P165" s="21">
        <f t="shared" si="33"/>
        <v>0</v>
      </c>
      <c r="Q165" s="19">
        <f t="shared" si="42"/>
        <v>3.278454694359576</v>
      </c>
      <c r="R165" s="19">
        <f t="shared" si="42"/>
        <v>2.8964647623584097</v>
      </c>
      <c r="S165" s="19">
        <f t="shared" si="42"/>
        <v>0</v>
      </c>
      <c r="T165" s="19">
        <f t="shared" si="38"/>
        <v>-1.7126860819304897</v>
      </c>
      <c r="U165" s="19">
        <f t="shared" si="39"/>
        <v>0</v>
      </c>
      <c r="V165" s="19">
        <f t="shared" si="40"/>
        <v>0</v>
      </c>
      <c r="AC165" s="69"/>
      <c r="AD165" s="69"/>
      <c r="AE165" s="69"/>
      <c r="AF165" s="69"/>
      <c r="AG165" s="69"/>
      <c r="AH165" s="69"/>
    </row>
    <row r="166" spans="1:34" x14ac:dyDescent="0.25">
      <c r="A166" s="26">
        <f>Wellpath!E166</f>
        <v>0</v>
      </c>
      <c r="B166" s="68">
        <v>0</v>
      </c>
      <c r="C166" s="22">
        <v>0</v>
      </c>
      <c r="D166" s="22">
        <v>0</v>
      </c>
      <c r="E166" s="20">
        <f>Model!$W$38*(Wellpath!$K166-Wellpath!$K165)*MAX(ABS(SIN(Wellpath!$L166)*(IF(Wellpath!L165&lt;0.000001,0,SIN(ABS(MOD((Wellpath!$M166-Wellpath!M165+PI()),2*PI())-PI()))))),Model!$B$24*(Wellpath!$K166-Wellpath!$K165))*-SIN(Wellpath!$M166)</f>
        <v>0</v>
      </c>
      <c r="F166" s="20">
        <f>Model!$W$38*(Wellpath!$K166-Wellpath!$K165)*MAX(ABS(SIN(Wellpath!$L166)*(IF(Wellpath!L165&lt;0.000001,0,SIN(ABS(MOD((Wellpath!$M166-Wellpath!M165+PI()),2*PI())-PI()))))),Model!$B$24*(Wellpath!$K166-Wellpath!$K165))*COS(Wellpath!$M166)</f>
        <v>0</v>
      </c>
      <c r="G166" s="20">
        <v>0</v>
      </c>
      <c r="H166" s="18">
        <f t="shared" si="34"/>
        <v>0</v>
      </c>
      <c r="I166" s="18">
        <f t="shared" si="35"/>
        <v>0</v>
      </c>
      <c r="J166" s="18">
        <f t="shared" si="36"/>
        <v>0</v>
      </c>
      <c r="K166" s="21">
        <f t="shared" si="43"/>
        <v>3.278454694359576</v>
      </c>
      <c r="L166" s="21">
        <f t="shared" si="43"/>
        <v>2.8964647623584097</v>
      </c>
      <c r="M166" s="21">
        <f t="shared" si="43"/>
        <v>0</v>
      </c>
      <c r="N166" s="21">
        <f t="shared" si="31"/>
        <v>-1.7126860819304897</v>
      </c>
      <c r="O166" s="21">
        <f t="shared" si="32"/>
        <v>0</v>
      </c>
      <c r="P166" s="21">
        <f t="shared" si="33"/>
        <v>0</v>
      </c>
      <c r="Q166" s="19">
        <f t="shared" si="42"/>
        <v>3.278454694359576</v>
      </c>
      <c r="R166" s="19">
        <f t="shared" si="42"/>
        <v>2.8964647623584097</v>
      </c>
      <c r="S166" s="19">
        <f t="shared" si="42"/>
        <v>0</v>
      </c>
      <c r="T166" s="19">
        <f t="shared" si="38"/>
        <v>-1.7126860819304897</v>
      </c>
      <c r="U166" s="19">
        <f t="shared" si="39"/>
        <v>0</v>
      </c>
      <c r="V166" s="19">
        <f t="shared" si="40"/>
        <v>0</v>
      </c>
      <c r="AC166" s="69"/>
      <c r="AD166" s="69"/>
      <c r="AE166" s="69"/>
      <c r="AF166" s="69"/>
      <c r="AG166" s="69"/>
      <c r="AH166" s="69"/>
    </row>
    <row r="167" spans="1:34" x14ac:dyDescent="0.25">
      <c r="A167" s="26">
        <f>Wellpath!E167</f>
        <v>0</v>
      </c>
      <c r="B167" s="68">
        <v>0</v>
      </c>
      <c r="C167" s="22">
        <v>0</v>
      </c>
      <c r="D167" s="22">
        <v>0</v>
      </c>
      <c r="E167" s="20">
        <f>Model!$W$38*(Wellpath!$K167-Wellpath!$K166)*MAX(ABS(SIN(Wellpath!$L167)*(IF(Wellpath!L166&lt;0.000001,0,SIN(ABS(MOD((Wellpath!$M167-Wellpath!M166+PI()),2*PI())-PI()))))),Model!$B$24*(Wellpath!$K167-Wellpath!$K166))*-SIN(Wellpath!$M167)</f>
        <v>0</v>
      </c>
      <c r="F167" s="20">
        <f>Model!$W$38*(Wellpath!$K167-Wellpath!$K166)*MAX(ABS(SIN(Wellpath!$L167)*(IF(Wellpath!L166&lt;0.000001,0,SIN(ABS(MOD((Wellpath!$M167-Wellpath!M166+PI()),2*PI())-PI()))))),Model!$B$24*(Wellpath!$K167-Wellpath!$K166))*COS(Wellpath!$M167)</f>
        <v>0</v>
      </c>
      <c r="G167" s="20">
        <v>0</v>
      </c>
      <c r="H167" s="18">
        <f t="shared" si="34"/>
        <v>0</v>
      </c>
      <c r="I167" s="18">
        <f t="shared" si="35"/>
        <v>0</v>
      </c>
      <c r="J167" s="18">
        <f t="shared" si="36"/>
        <v>0</v>
      </c>
      <c r="K167" s="21">
        <f t="shared" si="43"/>
        <v>3.278454694359576</v>
      </c>
      <c r="L167" s="21">
        <f t="shared" si="43"/>
        <v>2.8964647623584097</v>
      </c>
      <c r="M167" s="21">
        <f t="shared" si="43"/>
        <v>0</v>
      </c>
      <c r="N167" s="21">
        <f t="shared" si="31"/>
        <v>-1.7126860819304897</v>
      </c>
      <c r="O167" s="21">
        <f t="shared" si="32"/>
        <v>0</v>
      </c>
      <c r="P167" s="21">
        <f t="shared" si="33"/>
        <v>0</v>
      </c>
      <c r="Q167" s="19">
        <f t="shared" si="42"/>
        <v>3.278454694359576</v>
      </c>
      <c r="R167" s="19">
        <f t="shared" si="42"/>
        <v>2.8964647623584097</v>
      </c>
      <c r="S167" s="19">
        <f t="shared" si="42"/>
        <v>0</v>
      </c>
      <c r="T167" s="19">
        <f t="shared" si="38"/>
        <v>-1.7126860819304897</v>
      </c>
      <c r="U167" s="19">
        <f t="shared" si="39"/>
        <v>0</v>
      </c>
      <c r="V167" s="19">
        <f t="shared" si="40"/>
        <v>0</v>
      </c>
      <c r="AC167" s="69"/>
      <c r="AD167" s="69"/>
      <c r="AE167" s="69"/>
      <c r="AF167" s="69"/>
      <c r="AG167" s="69"/>
      <c r="AH167" s="69"/>
    </row>
    <row r="168" spans="1:34" x14ac:dyDescent="0.25">
      <c r="A168" s="26">
        <f>Wellpath!E168</f>
        <v>0</v>
      </c>
      <c r="B168" s="68">
        <v>0</v>
      </c>
      <c r="C168" s="22">
        <v>0</v>
      </c>
      <c r="D168" s="22">
        <v>0</v>
      </c>
      <c r="E168" s="20">
        <f>Model!$W$38*(Wellpath!$K168-Wellpath!$K167)*MAX(ABS(SIN(Wellpath!$L168)*(IF(Wellpath!L167&lt;0.000001,0,SIN(ABS(MOD((Wellpath!$M168-Wellpath!M167+PI()),2*PI())-PI()))))),Model!$B$24*(Wellpath!$K168-Wellpath!$K167))*-SIN(Wellpath!$M168)</f>
        <v>0</v>
      </c>
      <c r="F168" s="20">
        <f>Model!$W$38*(Wellpath!$K168-Wellpath!$K167)*MAX(ABS(SIN(Wellpath!$L168)*(IF(Wellpath!L167&lt;0.000001,0,SIN(ABS(MOD((Wellpath!$M168-Wellpath!M167+PI()),2*PI())-PI()))))),Model!$B$24*(Wellpath!$K168-Wellpath!$K167))*COS(Wellpath!$M168)</f>
        <v>0</v>
      </c>
      <c r="G168" s="20">
        <v>0</v>
      </c>
      <c r="H168" s="18">
        <f t="shared" si="34"/>
        <v>0</v>
      </c>
      <c r="I168" s="18">
        <f t="shared" si="35"/>
        <v>0</v>
      </c>
      <c r="J168" s="18">
        <f t="shared" si="36"/>
        <v>0</v>
      </c>
      <c r="K168" s="21">
        <f t="shared" si="43"/>
        <v>3.278454694359576</v>
      </c>
      <c r="L168" s="21">
        <f t="shared" si="43"/>
        <v>2.8964647623584097</v>
      </c>
      <c r="M168" s="21">
        <f t="shared" si="43"/>
        <v>0</v>
      </c>
      <c r="N168" s="21">
        <f t="shared" si="31"/>
        <v>-1.7126860819304897</v>
      </c>
      <c r="O168" s="21">
        <f t="shared" si="32"/>
        <v>0</v>
      </c>
      <c r="P168" s="21">
        <f t="shared" si="33"/>
        <v>0</v>
      </c>
      <c r="Q168" s="19">
        <f t="shared" si="42"/>
        <v>3.278454694359576</v>
      </c>
      <c r="R168" s="19">
        <f t="shared" si="42"/>
        <v>2.8964647623584097</v>
      </c>
      <c r="S168" s="19">
        <f t="shared" si="42"/>
        <v>0</v>
      </c>
      <c r="T168" s="19">
        <f t="shared" si="38"/>
        <v>-1.7126860819304897</v>
      </c>
      <c r="U168" s="19">
        <f t="shared" si="39"/>
        <v>0</v>
      </c>
      <c r="V168" s="19">
        <f t="shared" si="40"/>
        <v>0</v>
      </c>
      <c r="AC168" s="69"/>
      <c r="AD168" s="69"/>
      <c r="AE168" s="69"/>
      <c r="AF168" s="69"/>
      <c r="AG168" s="69"/>
      <c r="AH168" s="69"/>
    </row>
    <row r="169" spans="1:34" x14ac:dyDescent="0.25">
      <c r="A169" s="26">
        <f>Wellpath!E169</f>
        <v>0</v>
      </c>
      <c r="B169" s="68">
        <v>0</v>
      </c>
      <c r="C169" s="22">
        <v>0</v>
      </c>
      <c r="D169" s="22">
        <v>0</v>
      </c>
      <c r="E169" s="20">
        <f>Model!$W$38*(Wellpath!$K169-Wellpath!$K168)*MAX(ABS(SIN(Wellpath!$L169)*(IF(Wellpath!L168&lt;0.000001,0,SIN(ABS(MOD((Wellpath!$M169-Wellpath!M168+PI()),2*PI())-PI()))))),Model!$B$24*(Wellpath!$K169-Wellpath!$K168))*-SIN(Wellpath!$M169)</f>
        <v>0</v>
      </c>
      <c r="F169" s="20">
        <f>Model!$W$38*(Wellpath!$K169-Wellpath!$K168)*MAX(ABS(SIN(Wellpath!$L169)*(IF(Wellpath!L168&lt;0.000001,0,SIN(ABS(MOD((Wellpath!$M169-Wellpath!M168+PI()),2*PI())-PI()))))),Model!$B$24*(Wellpath!$K169-Wellpath!$K168))*COS(Wellpath!$M169)</f>
        <v>0</v>
      </c>
      <c r="G169" s="20">
        <v>0</v>
      </c>
      <c r="H169" s="18">
        <f t="shared" si="34"/>
        <v>0</v>
      </c>
      <c r="I169" s="18">
        <f t="shared" si="35"/>
        <v>0</v>
      </c>
      <c r="J169" s="18">
        <f t="shared" si="36"/>
        <v>0</v>
      </c>
      <c r="K169" s="21">
        <f t="shared" si="43"/>
        <v>3.278454694359576</v>
      </c>
      <c r="L169" s="21">
        <f t="shared" si="43"/>
        <v>2.8964647623584097</v>
      </c>
      <c r="M169" s="21">
        <f t="shared" si="43"/>
        <v>0</v>
      </c>
      <c r="N169" s="21">
        <f t="shared" si="31"/>
        <v>-1.7126860819304897</v>
      </c>
      <c r="O169" s="21">
        <f t="shared" si="32"/>
        <v>0</v>
      </c>
      <c r="P169" s="21">
        <f t="shared" si="33"/>
        <v>0</v>
      </c>
      <c r="Q169" s="19">
        <f t="shared" si="42"/>
        <v>3.278454694359576</v>
      </c>
      <c r="R169" s="19">
        <f t="shared" si="42"/>
        <v>2.8964647623584097</v>
      </c>
      <c r="S169" s="19">
        <f t="shared" si="42"/>
        <v>0</v>
      </c>
      <c r="T169" s="19">
        <f t="shared" si="38"/>
        <v>-1.7126860819304897</v>
      </c>
      <c r="U169" s="19">
        <f t="shared" si="39"/>
        <v>0</v>
      </c>
      <c r="V169" s="19">
        <f t="shared" si="40"/>
        <v>0</v>
      </c>
      <c r="AC169" s="69"/>
      <c r="AD169" s="69"/>
      <c r="AE169" s="69"/>
      <c r="AF169" s="69"/>
      <c r="AG169" s="69"/>
      <c r="AH169" s="69"/>
    </row>
    <row r="170" spans="1:34" x14ac:dyDescent="0.25">
      <c r="A170" s="26">
        <f>Wellpath!E170</f>
        <v>0</v>
      </c>
      <c r="B170" s="68">
        <v>0</v>
      </c>
      <c r="C170" s="22">
        <v>0</v>
      </c>
      <c r="D170" s="22">
        <v>0</v>
      </c>
      <c r="E170" s="20">
        <f>Model!$W$38*(Wellpath!$K170-Wellpath!$K169)*MAX(ABS(SIN(Wellpath!$L170)*(IF(Wellpath!L169&lt;0.000001,0,SIN(ABS(MOD((Wellpath!$M170-Wellpath!M169+PI()),2*PI())-PI()))))),Model!$B$24*(Wellpath!$K170-Wellpath!$K169))*-SIN(Wellpath!$M170)</f>
        <v>0</v>
      </c>
      <c r="F170" s="20">
        <f>Model!$W$38*(Wellpath!$K170-Wellpath!$K169)*MAX(ABS(SIN(Wellpath!$L170)*(IF(Wellpath!L169&lt;0.000001,0,SIN(ABS(MOD((Wellpath!$M170-Wellpath!M169+PI()),2*PI())-PI()))))),Model!$B$24*(Wellpath!$K170-Wellpath!$K169))*COS(Wellpath!$M170)</f>
        <v>0</v>
      </c>
      <c r="G170" s="20">
        <v>0</v>
      </c>
      <c r="H170" s="18">
        <f t="shared" si="34"/>
        <v>0</v>
      </c>
      <c r="I170" s="18">
        <f t="shared" si="35"/>
        <v>0</v>
      </c>
      <c r="J170" s="18">
        <f t="shared" si="36"/>
        <v>0</v>
      </c>
      <c r="K170" s="21">
        <f t="shared" si="43"/>
        <v>3.278454694359576</v>
      </c>
      <c r="L170" s="21">
        <f t="shared" si="43"/>
        <v>2.8964647623584097</v>
      </c>
      <c r="M170" s="21">
        <f t="shared" si="43"/>
        <v>0</v>
      </c>
      <c r="N170" s="21">
        <f t="shared" si="31"/>
        <v>-1.7126860819304897</v>
      </c>
      <c r="O170" s="21">
        <f t="shared" si="32"/>
        <v>0</v>
      </c>
      <c r="P170" s="21">
        <f t="shared" si="33"/>
        <v>0</v>
      </c>
      <c r="Q170" s="19">
        <f t="shared" si="42"/>
        <v>3.278454694359576</v>
      </c>
      <c r="R170" s="19">
        <f t="shared" si="42"/>
        <v>2.8964647623584097</v>
      </c>
      <c r="S170" s="19">
        <f t="shared" si="42"/>
        <v>0</v>
      </c>
      <c r="T170" s="19">
        <f t="shared" si="38"/>
        <v>-1.7126860819304897</v>
      </c>
      <c r="U170" s="19">
        <f t="shared" si="39"/>
        <v>0</v>
      </c>
      <c r="V170" s="19">
        <f t="shared" si="40"/>
        <v>0</v>
      </c>
      <c r="AC170" s="69"/>
      <c r="AD170" s="69"/>
      <c r="AE170" s="69"/>
      <c r="AF170" s="69"/>
      <c r="AG170" s="69"/>
      <c r="AH170" s="69"/>
    </row>
    <row r="171" spans="1:34" x14ac:dyDescent="0.25">
      <c r="A171" s="26">
        <f>Wellpath!E171</f>
        <v>0</v>
      </c>
      <c r="B171" s="68">
        <v>0</v>
      </c>
      <c r="C171" s="22">
        <v>0</v>
      </c>
      <c r="D171" s="22">
        <v>0</v>
      </c>
      <c r="E171" s="20">
        <f>Model!$W$38*(Wellpath!$K171-Wellpath!$K170)*MAX(ABS(SIN(Wellpath!$L171)*(IF(Wellpath!L170&lt;0.000001,0,SIN(ABS(MOD((Wellpath!$M171-Wellpath!M170+PI()),2*PI())-PI()))))),Model!$B$24*(Wellpath!$K171-Wellpath!$K170))*-SIN(Wellpath!$M171)</f>
        <v>0</v>
      </c>
      <c r="F171" s="20">
        <f>Model!$W$38*(Wellpath!$K171-Wellpath!$K170)*MAX(ABS(SIN(Wellpath!$L171)*(IF(Wellpath!L170&lt;0.000001,0,SIN(ABS(MOD((Wellpath!$M171-Wellpath!M170+PI()),2*PI())-PI()))))),Model!$B$24*(Wellpath!$K171-Wellpath!$K170))*COS(Wellpath!$M171)</f>
        <v>0</v>
      </c>
      <c r="G171" s="20">
        <v>0</v>
      </c>
      <c r="H171" s="18">
        <f t="shared" si="34"/>
        <v>0</v>
      </c>
      <c r="I171" s="18">
        <f t="shared" si="35"/>
        <v>0</v>
      </c>
      <c r="J171" s="18">
        <f t="shared" si="36"/>
        <v>0</v>
      </c>
      <c r="K171" s="21">
        <f t="shared" si="43"/>
        <v>3.278454694359576</v>
      </c>
      <c r="L171" s="21">
        <f t="shared" si="43"/>
        <v>2.8964647623584097</v>
      </c>
      <c r="M171" s="21">
        <f t="shared" si="43"/>
        <v>0</v>
      </c>
      <c r="N171" s="21">
        <f t="shared" si="31"/>
        <v>-1.7126860819304897</v>
      </c>
      <c r="O171" s="21">
        <f t="shared" si="32"/>
        <v>0</v>
      </c>
      <c r="P171" s="21">
        <f t="shared" si="33"/>
        <v>0</v>
      </c>
      <c r="Q171" s="19">
        <f t="shared" si="42"/>
        <v>3.278454694359576</v>
      </c>
      <c r="R171" s="19">
        <f t="shared" si="42"/>
        <v>2.8964647623584097</v>
      </c>
      <c r="S171" s="19">
        <f t="shared" si="42"/>
        <v>0</v>
      </c>
      <c r="T171" s="19">
        <f t="shared" si="38"/>
        <v>-1.7126860819304897</v>
      </c>
      <c r="U171" s="19">
        <f t="shared" si="39"/>
        <v>0</v>
      </c>
      <c r="V171" s="19">
        <f t="shared" si="40"/>
        <v>0</v>
      </c>
      <c r="AC171" s="69"/>
      <c r="AD171" s="69"/>
      <c r="AE171" s="69"/>
      <c r="AF171" s="69"/>
      <c r="AG171" s="69"/>
      <c r="AH171" s="69"/>
    </row>
    <row r="172" spans="1:34" x14ac:dyDescent="0.25">
      <c r="A172" s="26">
        <f>Wellpath!E172</f>
        <v>0</v>
      </c>
      <c r="B172" s="68">
        <v>0</v>
      </c>
      <c r="C172" s="22">
        <v>0</v>
      </c>
      <c r="D172" s="22">
        <v>0</v>
      </c>
      <c r="E172" s="20">
        <f>Model!$W$38*(Wellpath!$K172-Wellpath!$K171)*MAX(ABS(SIN(Wellpath!$L172)*(IF(Wellpath!L171&lt;0.000001,0,SIN(ABS(MOD((Wellpath!$M172-Wellpath!M171+PI()),2*PI())-PI()))))),Model!$B$24*(Wellpath!$K172-Wellpath!$K171))*-SIN(Wellpath!$M172)</f>
        <v>0</v>
      </c>
      <c r="F172" s="20">
        <f>Model!$W$38*(Wellpath!$K172-Wellpath!$K171)*MAX(ABS(SIN(Wellpath!$L172)*(IF(Wellpath!L171&lt;0.000001,0,SIN(ABS(MOD((Wellpath!$M172-Wellpath!M171+PI()),2*PI())-PI()))))),Model!$B$24*(Wellpath!$K172-Wellpath!$K171))*COS(Wellpath!$M172)</f>
        <v>0</v>
      </c>
      <c r="G172" s="20">
        <v>0</v>
      </c>
      <c r="H172" s="18">
        <f t="shared" si="34"/>
        <v>0</v>
      </c>
      <c r="I172" s="18">
        <f t="shared" si="35"/>
        <v>0</v>
      </c>
      <c r="J172" s="18">
        <f t="shared" si="36"/>
        <v>0</v>
      </c>
      <c r="K172" s="21">
        <f t="shared" si="43"/>
        <v>3.278454694359576</v>
      </c>
      <c r="L172" s="21">
        <f t="shared" si="43"/>
        <v>2.8964647623584097</v>
      </c>
      <c r="M172" s="21">
        <f t="shared" si="43"/>
        <v>0</v>
      </c>
      <c r="N172" s="21">
        <f t="shared" si="31"/>
        <v>-1.7126860819304897</v>
      </c>
      <c r="O172" s="21">
        <f t="shared" si="32"/>
        <v>0</v>
      </c>
      <c r="P172" s="21">
        <f t="shared" si="33"/>
        <v>0</v>
      </c>
      <c r="Q172" s="19">
        <f t="shared" si="42"/>
        <v>3.278454694359576</v>
      </c>
      <c r="R172" s="19">
        <f t="shared" si="42"/>
        <v>2.8964647623584097</v>
      </c>
      <c r="S172" s="19">
        <f t="shared" si="42"/>
        <v>0</v>
      </c>
      <c r="T172" s="19">
        <f t="shared" si="38"/>
        <v>-1.7126860819304897</v>
      </c>
      <c r="U172" s="19">
        <f t="shared" si="39"/>
        <v>0</v>
      </c>
      <c r="V172" s="19">
        <f t="shared" si="40"/>
        <v>0</v>
      </c>
      <c r="AC172" s="69"/>
      <c r="AD172" s="69"/>
      <c r="AE172" s="69"/>
      <c r="AF172" s="69"/>
      <c r="AG172" s="69"/>
      <c r="AH172" s="69"/>
    </row>
    <row r="173" spans="1:34" x14ac:dyDescent="0.25">
      <c r="A173" s="26">
        <f>Wellpath!E173</f>
        <v>0</v>
      </c>
      <c r="B173" s="68">
        <v>0</v>
      </c>
      <c r="C173" s="22">
        <v>0</v>
      </c>
      <c r="D173" s="22">
        <v>0</v>
      </c>
      <c r="E173" s="20">
        <f>Model!$W$38*(Wellpath!$K173-Wellpath!$K172)*MAX(ABS(SIN(Wellpath!$L173)*(IF(Wellpath!L172&lt;0.000001,0,SIN(ABS(MOD((Wellpath!$M173-Wellpath!M172+PI()),2*PI())-PI()))))),Model!$B$24*(Wellpath!$K173-Wellpath!$K172))*-SIN(Wellpath!$M173)</f>
        <v>0</v>
      </c>
      <c r="F173" s="20">
        <f>Model!$W$38*(Wellpath!$K173-Wellpath!$K172)*MAX(ABS(SIN(Wellpath!$L173)*(IF(Wellpath!L172&lt;0.000001,0,SIN(ABS(MOD((Wellpath!$M173-Wellpath!M172+PI()),2*PI())-PI()))))),Model!$B$24*(Wellpath!$K173-Wellpath!$K172))*COS(Wellpath!$M173)</f>
        <v>0</v>
      </c>
      <c r="G173" s="20">
        <v>0</v>
      </c>
      <c r="H173" s="18">
        <f t="shared" si="34"/>
        <v>0</v>
      </c>
      <c r="I173" s="18">
        <f t="shared" si="35"/>
        <v>0</v>
      </c>
      <c r="J173" s="18">
        <f t="shared" si="36"/>
        <v>0</v>
      </c>
      <c r="K173" s="21">
        <f t="shared" si="43"/>
        <v>3.278454694359576</v>
      </c>
      <c r="L173" s="21">
        <f t="shared" si="43"/>
        <v>2.8964647623584097</v>
      </c>
      <c r="M173" s="21">
        <f t="shared" si="43"/>
        <v>0</v>
      </c>
      <c r="N173" s="21">
        <f t="shared" si="31"/>
        <v>-1.7126860819304897</v>
      </c>
      <c r="O173" s="21">
        <f t="shared" si="32"/>
        <v>0</v>
      </c>
      <c r="P173" s="21">
        <f t="shared" si="33"/>
        <v>0</v>
      </c>
      <c r="Q173" s="19">
        <f t="shared" si="42"/>
        <v>3.278454694359576</v>
      </c>
      <c r="R173" s="19">
        <f t="shared" si="42"/>
        <v>2.8964647623584097</v>
      </c>
      <c r="S173" s="19">
        <f t="shared" si="42"/>
        <v>0</v>
      </c>
      <c r="T173" s="19">
        <f t="shared" si="38"/>
        <v>-1.7126860819304897</v>
      </c>
      <c r="U173" s="19">
        <f t="shared" si="39"/>
        <v>0</v>
      </c>
      <c r="V173" s="19">
        <f t="shared" si="40"/>
        <v>0</v>
      </c>
      <c r="AC173" s="69"/>
      <c r="AD173" s="69"/>
      <c r="AE173" s="69"/>
      <c r="AF173" s="69"/>
      <c r="AG173" s="69"/>
      <c r="AH173" s="69"/>
    </row>
    <row r="174" spans="1:34" x14ac:dyDescent="0.25">
      <c r="A174" s="26">
        <f>Wellpath!E174</f>
        <v>0</v>
      </c>
      <c r="B174" s="68">
        <v>0</v>
      </c>
      <c r="C174" s="22">
        <v>0</v>
      </c>
      <c r="D174" s="22">
        <v>0</v>
      </c>
      <c r="E174" s="20">
        <f>Model!$W$38*(Wellpath!$K174-Wellpath!$K173)*MAX(ABS(SIN(Wellpath!$L174)*(IF(Wellpath!L173&lt;0.000001,0,SIN(ABS(MOD((Wellpath!$M174-Wellpath!M173+PI()),2*PI())-PI()))))),Model!$B$24*(Wellpath!$K174-Wellpath!$K173))*-SIN(Wellpath!$M174)</f>
        <v>0</v>
      </c>
      <c r="F174" s="20">
        <f>Model!$W$38*(Wellpath!$K174-Wellpath!$K173)*MAX(ABS(SIN(Wellpath!$L174)*(IF(Wellpath!L173&lt;0.000001,0,SIN(ABS(MOD((Wellpath!$M174-Wellpath!M173+PI()),2*PI())-PI()))))),Model!$B$24*(Wellpath!$K174-Wellpath!$K173))*COS(Wellpath!$M174)</f>
        <v>0</v>
      </c>
      <c r="G174" s="20">
        <v>0</v>
      </c>
      <c r="H174" s="18">
        <f t="shared" si="34"/>
        <v>0</v>
      </c>
      <c r="I174" s="18">
        <f t="shared" si="35"/>
        <v>0</v>
      </c>
      <c r="J174" s="18">
        <f t="shared" si="36"/>
        <v>0</v>
      </c>
      <c r="K174" s="21">
        <f t="shared" si="43"/>
        <v>3.278454694359576</v>
      </c>
      <c r="L174" s="21">
        <f t="shared" si="43"/>
        <v>2.8964647623584097</v>
      </c>
      <c r="M174" s="21">
        <f t="shared" si="43"/>
        <v>0</v>
      </c>
      <c r="N174" s="21">
        <f t="shared" si="31"/>
        <v>-1.7126860819304897</v>
      </c>
      <c r="O174" s="21">
        <f t="shared" si="32"/>
        <v>0</v>
      </c>
      <c r="P174" s="21">
        <f t="shared" si="33"/>
        <v>0</v>
      </c>
      <c r="Q174" s="19">
        <f t="shared" si="42"/>
        <v>3.278454694359576</v>
      </c>
      <c r="R174" s="19">
        <f t="shared" si="42"/>
        <v>2.8964647623584097</v>
      </c>
      <c r="S174" s="19">
        <f t="shared" si="42"/>
        <v>0</v>
      </c>
      <c r="T174" s="19">
        <f t="shared" si="38"/>
        <v>-1.7126860819304897</v>
      </c>
      <c r="U174" s="19">
        <f t="shared" si="39"/>
        <v>0</v>
      </c>
      <c r="V174" s="19">
        <f t="shared" si="40"/>
        <v>0</v>
      </c>
      <c r="AC174" s="69"/>
      <c r="AD174" s="69"/>
      <c r="AE174" s="69"/>
      <c r="AF174" s="69"/>
      <c r="AG174" s="69"/>
      <c r="AH174" s="69"/>
    </row>
    <row r="175" spans="1:34" x14ac:dyDescent="0.25">
      <c r="A175" s="26">
        <f>Wellpath!E175</f>
        <v>0</v>
      </c>
      <c r="B175" s="68">
        <v>0</v>
      </c>
      <c r="C175" s="22">
        <v>0</v>
      </c>
      <c r="D175" s="22">
        <v>0</v>
      </c>
      <c r="E175" s="20">
        <f>Model!$W$38*(Wellpath!$K175-Wellpath!$K174)*MAX(ABS(SIN(Wellpath!$L175)*(IF(Wellpath!L174&lt;0.000001,0,SIN(ABS(MOD((Wellpath!$M175-Wellpath!M174+PI()),2*PI())-PI()))))),Model!$B$24*(Wellpath!$K175-Wellpath!$K174))*-SIN(Wellpath!$M175)</f>
        <v>0</v>
      </c>
      <c r="F175" s="20">
        <f>Model!$W$38*(Wellpath!$K175-Wellpath!$K174)*MAX(ABS(SIN(Wellpath!$L175)*(IF(Wellpath!L174&lt;0.000001,0,SIN(ABS(MOD((Wellpath!$M175-Wellpath!M174+PI()),2*PI())-PI()))))),Model!$B$24*(Wellpath!$K175-Wellpath!$K174))*COS(Wellpath!$M175)</f>
        <v>0</v>
      </c>
      <c r="G175" s="20">
        <v>0</v>
      </c>
      <c r="H175" s="18">
        <f t="shared" si="34"/>
        <v>0</v>
      </c>
      <c r="I175" s="18">
        <f t="shared" si="35"/>
        <v>0</v>
      </c>
      <c r="J175" s="18">
        <f t="shared" si="36"/>
        <v>0</v>
      </c>
      <c r="K175" s="21">
        <f t="shared" si="43"/>
        <v>3.278454694359576</v>
      </c>
      <c r="L175" s="21">
        <f t="shared" si="43"/>
        <v>2.8964647623584097</v>
      </c>
      <c r="M175" s="21">
        <f t="shared" si="43"/>
        <v>0</v>
      </c>
      <c r="N175" s="21">
        <f t="shared" si="31"/>
        <v>-1.7126860819304897</v>
      </c>
      <c r="O175" s="21">
        <f t="shared" si="32"/>
        <v>0</v>
      </c>
      <c r="P175" s="21">
        <f t="shared" si="33"/>
        <v>0</v>
      </c>
      <c r="Q175" s="19">
        <f t="shared" si="42"/>
        <v>3.278454694359576</v>
      </c>
      <c r="R175" s="19">
        <f t="shared" si="42"/>
        <v>2.8964647623584097</v>
      </c>
      <c r="S175" s="19">
        <f t="shared" si="42"/>
        <v>0</v>
      </c>
      <c r="T175" s="19">
        <f t="shared" si="38"/>
        <v>-1.7126860819304897</v>
      </c>
      <c r="U175" s="19">
        <f t="shared" si="39"/>
        <v>0</v>
      </c>
      <c r="V175" s="19">
        <f t="shared" si="40"/>
        <v>0</v>
      </c>
      <c r="AC175" s="69"/>
      <c r="AD175" s="69"/>
      <c r="AE175" s="69"/>
      <c r="AF175" s="69"/>
      <c r="AG175" s="69"/>
      <c r="AH175" s="69"/>
    </row>
    <row r="176" spans="1:34" x14ac:dyDescent="0.25">
      <c r="A176" s="26">
        <f>Wellpath!E176</f>
        <v>0</v>
      </c>
      <c r="B176" s="68">
        <v>0</v>
      </c>
      <c r="C176" s="22">
        <v>0</v>
      </c>
      <c r="D176" s="22">
        <v>0</v>
      </c>
      <c r="E176" s="20">
        <f>Model!$W$38*(Wellpath!$K176-Wellpath!$K175)*MAX(ABS(SIN(Wellpath!$L176)*(IF(Wellpath!L175&lt;0.000001,0,SIN(ABS(MOD((Wellpath!$M176-Wellpath!M175+PI()),2*PI())-PI()))))),Model!$B$24*(Wellpath!$K176-Wellpath!$K175))*-SIN(Wellpath!$M176)</f>
        <v>0</v>
      </c>
      <c r="F176" s="20">
        <f>Model!$W$38*(Wellpath!$K176-Wellpath!$K175)*MAX(ABS(SIN(Wellpath!$L176)*(IF(Wellpath!L175&lt;0.000001,0,SIN(ABS(MOD((Wellpath!$M176-Wellpath!M175+PI()),2*PI())-PI()))))),Model!$B$24*(Wellpath!$K176-Wellpath!$K175))*COS(Wellpath!$M176)</f>
        <v>0</v>
      </c>
      <c r="G176" s="20">
        <v>0</v>
      </c>
      <c r="H176" s="18">
        <f t="shared" si="34"/>
        <v>0</v>
      </c>
      <c r="I176" s="18">
        <f t="shared" si="35"/>
        <v>0</v>
      </c>
      <c r="J176" s="18">
        <f t="shared" si="36"/>
        <v>0</v>
      </c>
      <c r="K176" s="21">
        <f t="shared" si="43"/>
        <v>3.278454694359576</v>
      </c>
      <c r="L176" s="21">
        <f t="shared" si="43"/>
        <v>2.8964647623584097</v>
      </c>
      <c r="M176" s="21">
        <f t="shared" si="43"/>
        <v>0</v>
      </c>
      <c r="N176" s="21">
        <f t="shared" si="31"/>
        <v>-1.7126860819304897</v>
      </c>
      <c r="O176" s="21">
        <f t="shared" si="32"/>
        <v>0</v>
      </c>
      <c r="P176" s="21">
        <f t="shared" si="33"/>
        <v>0</v>
      </c>
      <c r="Q176" s="19">
        <f t="shared" si="42"/>
        <v>3.278454694359576</v>
      </c>
      <c r="R176" s="19">
        <f t="shared" si="42"/>
        <v>2.8964647623584097</v>
      </c>
      <c r="S176" s="19">
        <f t="shared" si="42"/>
        <v>0</v>
      </c>
      <c r="T176" s="19">
        <f t="shared" si="38"/>
        <v>-1.7126860819304897</v>
      </c>
      <c r="U176" s="19">
        <f t="shared" si="39"/>
        <v>0</v>
      </c>
      <c r="V176" s="19">
        <f t="shared" si="40"/>
        <v>0</v>
      </c>
      <c r="AC176" s="69"/>
      <c r="AD176" s="69"/>
      <c r="AE176" s="69"/>
      <c r="AF176" s="69"/>
      <c r="AG176" s="69"/>
      <c r="AH176" s="69"/>
    </row>
    <row r="177" spans="1:34" x14ac:dyDescent="0.25">
      <c r="A177" s="26">
        <f>Wellpath!E177</f>
        <v>0</v>
      </c>
      <c r="B177" s="68">
        <v>0</v>
      </c>
      <c r="C177" s="22">
        <v>0</v>
      </c>
      <c r="D177" s="22">
        <v>0</v>
      </c>
      <c r="E177" s="20">
        <f>Model!$W$38*(Wellpath!$K177-Wellpath!$K176)*MAX(ABS(SIN(Wellpath!$L177)*(IF(Wellpath!L176&lt;0.000001,0,SIN(ABS(MOD((Wellpath!$M177-Wellpath!M176+PI()),2*PI())-PI()))))),Model!$B$24*(Wellpath!$K177-Wellpath!$K176))*-SIN(Wellpath!$M177)</f>
        <v>0</v>
      </c>
      <c r="F177" s="20">
        <f>Model!$W$38*(Wellpath!$K177-Wellpath!$K176)*MAX(ABS(SIN(Wellpath!$L177)*(IF(Wellpath!L176&lt;0.000001,0,SIN(ABS(MOD((Wellpath!$M177-Wellpath!M176+PI()),2*PI())-PI()))))),Model!$B$24*(Wellpath!$K177-Wellpath!$K176))*COS(Wellpath!$M177)</f>
        <v>0</v>
      </c>
      <c r="G177" s="20">
        <v>0</v>
      </c>
      <c r="H177" s="18">
        <f t="shared" si="34"/>
        <v>0</v>
      </c>
      <c r="I177" s="18">
        <f t="shared" si="35"/>
        <v>0</v>
      </c>
      <c r="J177" s="18">
        <f t="shared" si="36"/>
        <v>0</v>
      </c>
      <c r="K177" s="21">
        <f t="shared" si="43"/>
        <v>3.278454694359576</v>
      </c>
      <c r="L177" s="21">
        <f t="shared" si="43"/>
        <v>2.8964647623584097</v>
      </c>
      <c r="M177" s="21">
        <f t="shared" si="43"/>
        <v>0</v>
      </c>
      <c r="N177" s="21">
        <f t="shared" si="31"/>
        <v>-1.7126860819304897</v>
      </c>
      <c r="O177" s="21">
        <f t="shared" si="32"/>
        <v>0</v>
      </c>
      <c r="P177" s="21">
        <f t="shared" si="33"/>
        <v>0</v>
      </c>
      <c r="Q177" s="19">
        <f t="shared" si="42"/>
        <v>3.278454694359576</v>
      </c>
      <c r="R177" s="19">
        <f t="shared" si="42"/>
        <v>2.8964647623584097</v>
      </c>
      <c r="S177" s="19">
        <f t="shared" si="42"/>
        <v>0</v>
      </c>
      <c r="T177" s="19">
        <f t="shared" si="38"/>
        <v>-1.7126860819304897</v>
      </c>
      <c r="U177" s="19">
        <f t="shared" si="39"/>
        <v>0</v>
      </c>
      <c r="V177" s="19">
        <f t="shared" si="40"/>
        <v>0</v>
      </c>
      <c r="AC177" s="69"/>
      <c r="AD177" s="69"/>
      <c r="AE177" s="69"/>
      <c r="AF177" s="69"/>
      <c r="AG177" s="69"/>
      <c r="AH177" s="69"/>
    </row>
    <row r="178" spans="1:34" x14ac:dyDescent="0.25">
      <c r="A178" s="26">
        <f>Wellpath!E178</f>
        <v>0</v>
      </c>
      <c r="B178" s="68">
        <v>0</v>
      </c>
      <c r="C178" s="22">
        <v>0</v>
      </c>
      <c r="D178" s="22">
        <v>0</v>
      </c>
      <c r="E178" s="20">
        <f>Model!$W$38*(Wellpath!$K178-Wellpath!$K177)*MAX(ABS(SIN(Wellpath!$L178)*(IF(Wellpath!L177&lt;0.000001,0,SIN(ABS(MOD((Wellpath!$M178-Wellpath!M177+PI()),2*PI())-PI()))))),Model!$B$24*(Wellpath!$K178-Wellpath!$K177))*-SIN(Wellpath!$M178)</f>
        <v>0</v>
      </c>
      <c r="F178" s="20">
        <f>Model!$W$38*(Wellpath!$K178-Wellpath!$K177)*MAX(ABS(SIN(Wellpath!$L178)*(IF(Wellpath!L177&lt;0.000001,0,SIN(ABS(MOD((Wellpath!$M178-Wellpath!M177+PI()),2*PI())-PI()))))),Model!$B$24*(Wellpath!$K178-Wellpath!$K177))*COS(Wellpath!$M178)</f>
        <v>0</v>
      </c>
      <c r="G178" s="20">
        <v>0</v>
      </c>
      <c r="H178" s="18">
        <f t="shared" si="34"/>
        <v>0</v>
      </c>
      <c r="I178" s="18">
        <f t="shared" si="35"/>
        <v>0</v>
      </c>
      <c r="J178" s="18">
        <f t="shared" si="36"/>
        <v>0</v>
      </c>
      <c r="K178" s="21">
        <f t="shared" si="43"/>
        <v>3.278454694359576</v>
      </c>
      <c r="L178" s="21">
        <f t="shared" si="43"/>
        <v>2.8964647623584097</v>
      </c>
      <c r="M178" s="21">
        <f t="shared" si="43"/>
        <v>0</v>
      </c>
      <c r="N178" s="21">
        <f t="shared" si="31"/>
        <v>-1.7126860819304897</v>
      </c>
      <c r="O178" s="21">
        <f t="shared" si="32"/>
        <v>0</v>
      </c>
      <c r="P178" s="21">
        <f t="shared" si="33"/>
        <v>0</v>
      </c>
      <c r="Q178" s="19">
        <f t="shared" si="42"/>
        <v>3.278454694359576</v>
      </c>
      <c r="R178" s="19">
        <f t="shared" si="42"/>
        <v>2.8964647623584097</v>
      </c>
      <c r="S178" s="19">
        <f t="shared" si="42"/>
        <v>0</v>
      </c>
      <c r="T178" s="19">
        <f t="shared" si="38"/>
        <v>-1.7126860819304897</v>
      </c>
      <c r="U178" s="19">
        <f t="shared" si="39"/>
        <v>0</v>
      </c>
      <c r="V178" s="19">
        <f t="shared" si="40"/>
        <v>0</v>
      </c>
      <c r="AC178" s="69"/>
      <c r="AD178" s="69"/>
      <c r="AE178" s="69"/>
      <c r="AF178" s="69"/>
      <c r="AG178" s="69"/>
      <c r="AH178" s="69"/>
    </row>
    <row r="179" spans="1:34" x14ac:dyDescent="0.25">
      <c r="A179" s="26">
        <f>Wellpath!E179</f>
        <v>0</v>
      </c>
      <c r="B179" s="68">
        <v>0</v>
      </c>
      <c r="C179" s="22">
        <v>0</v>
      </c>
      <c r="D179" s="22">
        <v>0</v>
      </c>
      <c r="E179" s="20">
        <f>Model!$W$38*(Wellpath!$K179-Wellpath!$K178)*MAX(ABS(SIN(Wellpath!$L179)*(IF(Wellpath!L178&lt;0.000001,0,SIN(ABS(MOD((Wellpath!$M179-Wellpath!M178+PI()),2*PI())-PI()))))),Model!$B$24*(Wellpath!$K179-Wellpath!$K178))*-SIN(Wellpath!$M179)</f>
        <v>0</v>
      </c>
      <c r="F179" s="20">
        <f>Model!$W$38*(Wellpath!$K179-Wellpath!$K178)*MAX(ABS(SIN(Wellpath!$L179)*(IF(Wellpath!L178&lt;0.000001,0,SIN(ABS(MOD((Wellpath!$M179-Wellpath!M178+PI()),2*PI())-PI()))))),Model!$B$24*(Wellpath!$K179-Wellpath!$K178))*COS(Wellpath!$M179)</f>
        <v>0</v>
      </c>
      <c r="G179" s="20">
        <v>0</v>
      </c>
      <c r="H179" s="18">
        <f t="shared" si="34"/>
        <v>0</v>
      </c>
      <c r="I179" s="18">
        <f t="shared" si="35"/>
        <v>0</v>
      </c>
      <c r="J179" s="18">
        <f t="shared" si="36"/>
        <v>0</v>
      </c>
      <c r="K179" s="21">
        <f t="shared" si="43"/>
        <v>3.278454694359576</v>
      </c>
      <c r="L179" s="21">
        <f t="shared" si="43"/>
        <v>2.8964647623584097</v>
      </c>
      <c r="M179" s="21">
        <f t="shared" si="43"/>
        <v>0</v>
      </c>
      <c r="N179" s="21">
        <f t="shared" si="31"/>
        <v>-1.7126860819304897</v>
      </c>
      <c r="O179" s="21">
        <f t="shared" si="32"/>
        <v>0</v>
      </c>
      <c r="P179" s="21">
        <f t="shared" si="33"/>
        <v>0</v>
      </c>
      <c r="Q179" s="19">
        <f t="shared" si="42"/>
        <v>3.278454694359576</v>
      </c>
      <c r="R179" s="19">
        <f t="shared" si="42"/>
        <v>2.8964647623584097</v>
      </c>
      <c r="S179" s="19">
        <f t="shared" si="42"/>
        <v>0</v>
      </c>
      <c r="T179" s="19">
        <f t="shared" si="38"/>
        <v>-1.7126860819304897</v>
      </c>
      <c r="U179" s="19">
        <f t="shared" si="39"/>
        <v>0</v>
      </c>
      <c r="V179" s="19">
        <f t="shared" si="40"/>
        <v>0</v>
      </c>
      <c r="AC179" s="69"/>
      <c r="AD179" s="69"/>
      <c r="AE179" s="69"/>
      <c r="AF179" s="69"/>
      <c r="AG179" s="69"/>
      <c r="AH179" s="69"/>
    </row>
    <row r="180" spans="1:34" x14ac:dyDescent="0.25">
      <c r="A180" s="26">
        <f>Wellpath!E180</f>
        <v>0</v>
      </c>
      <c r="B180" s="68">
        <v>0</v>
      </c>
      <c r="C180" s="22">
        <v>0</v>
      </c>
      <c r="D180" s="22">
        <v>0</v>
      </c>
      <c r="E180" s="20">
        <f>Model!$W$38*(Wellpath!$K180-Wellpath!$K179)*MAX(ABS(SIN(Wellpath!$L180)*(IF(Wellpath!L179&lt;0.000001,0,SIN(ABS(MOD((Wellpath!$M180-Wellpath!M179+PI()),2*PI())-PI()))))),Model!$B$24*(Wellpath!$K180-Wellpath!$K179))*-SIN(Wellpath!$M180)</f>
        <v>0</v>
      </c>
      <c r="F180" s="20">
        <f>Model!$W$38*(Wellpath!$K180-Wellpath!$K179)*MAX(ABS(SIN(Wellpath!$L180)*(IF(Wellpath!L179&lt;0.000001,0,SIN(ABS(MOD((Wellpath!$M180-Wellpath!M179+PI()),2*PI())-PI()))))),Model!$B$24*(Wellpath!$K180-Wellpath!$K179))*COS(Wellpath!$M180)</f>
        <v>0</v>
      </c>
      <c r="G180" s="20">
        <v>0</v>
      </c>
      <c r="H180" s="18">
        <f t="shared" si="34"/>
        <v>0</v>
      </c>
      <c r="I180" s="18">
        <f t="shared" si="35"/>
        <v>0</v>
      </c>
      <c r="J180" s="18">
        <f t="shared" si="36"/>
        <v>0</v>
      </c>
      <c r="K180" s="21">
        <f t="shared" ref="K180:M195" si="44">K179+E180^2</f>
        <v>3.278454694359576</v>
      </c>
      <c r="L180" s="21">
        <f t="shared" si="44"/>
        <v>2.8964647623584097</v>
      </c>
      <c r="M180" s="21">
        <f t="shared" si="44"/>
        <v>0</v>
      </c>
      <c r="N180" s="21">
        <f t="shared" si="31"/>
        <v>-1.7126860819304897</v>
      </c>
      <c r="O180" s="21">
        <f t="shared" si="32"/>
        <v>0</v>
      </c>
      <c r="P180" s="21">
        <f t="shared" si="33"/>
        <v>0</v>
      </c>
      <c r="Q180" s="19">
        <f t="shared" si="42"/>
        <v>3.278454694359576</v>
      </c>
      <c r="R180" s="19">
        <f t="shared" si="42"/>
        <v>2.8964647623584097</v>
      </c>
      <c r="S180" s="19">
        <f t="shared" si="42"/>
        <v>0</v>
      </c>
      <c r="T180" s="19">
        <f t="shared" si="38"/>
        <v>-1.7126860819304897</v>
      </c>
      <c r="U180" s="19">
        <f t="shared" si="39"/>
        <v>0</v>
      </c>
      <c r="V180" s="19">
        <f t="shared" si="40"/>
        <v>0</v>
      </c>
      <c r="AC180" s="69"/>
      <c r="AD180" s="69"/>
      <c r="AE180" s="69"/>
      <c r="AF180" s="69"/>
      <c r="AG180" s="69"/>
      <c r="AH180" s="69"/>
    </row>
    <row r="181" spans="1:34" x14ac:dyDescent="0.25">
      <c r="A181" s="26">
        <f>Wellpath!E181</f>
        <v>0</v>
      </c>
      <c r="B181" s="68">
        <v>0</v>
      </c>
      <c r="C181" s="22">
        <v>0</v>
      </c>
      <c r="D181" s="22">
        <v>0</v>
      </c>
      <c r="E181" s="20">
        <f>Model!$W$38*(Wellpath!$K181-Wellpath!$K180)*MAX(ABS(SIN(Wellpath!$L181)*(IF(Wellpath!L180&lt;0.000001,0,SIN(ABS(MOD((Wellpath!$M181-Wellpath!M180+PI()),2*PI())-PI()))))),Model!$B$24*(Wellpath!$K181-Wellpath!$K180))*-SIN(Wellpath!$M181)</f>
        <v>0</v>
      </c>
      <c r="F181" s="20">
        <f>Model!$W$38*(Wellpath!$K181-Wellpath!$K180)*MAX(ABS(SIN(Wellpath!$L181)*(IF(Wellpath!L180&lt;0.000001,0,SIN(ABS(MOD((Wellpath!$M181-Wellpath!M180+PI()),2*PI())-PI()))))),Model!$B$24*(Wellpath!$K181-Wellpath!$K180))*COS(Wellpath!$M181)</f>
        <v>0</v>
      </c>
      <c r="G181" s="20">
        <v>0</v>
      </c>
      <c r="H181" s="18">
        <f t="shared" si="34"/>
        <v>0</v>
      </c>
      <c r="I181" s="18">
        <f t="shared" si="35"/>
        <v>0</v>
      </c>
      <c r="J181" s="18">
        <f t="shared" si="36"/>
        <v>0</v>
      </c>
      <c r="K181" s="21">
        <f t="shared" si="44"/>
        <v>3.278454694359576</v>
      </c>
      <c r="L181" s="21">
        <f t="shared" si="44"/>
        <v>2.8964647623584097</v>
      </c>
      <c r="M181" s="21">
        <f t="shared" si="44"/>
        <v>0</v>
      </c>
      <c r="N181" s="21">
        <f t="shared" si="31"/>
        <v>-1.7126860819304897</v>
      </c>
      <c r="O181" s="21">
        <f t="shared" si="32"/>
        <v>0</v>
      </c>
      <c r="P181" s="21">
        <f t="shared" si="33"/>
        <v>0</v>
      </c>
      <c r="Q181" s="19">
        <f t="shared" si="42"/>
        <v>3.278454694359576</v>
      </c>
      <c r="R181" s="19">
        <f t="shared" si="42"/>
        <v>2.8964647623584097</v>
      </c>
      <c r="S181" s="19">
        <f t="shared" si="42"/>
        <v>0</v>
      </c>
      <c r="T181" s="19">
        <f t="shared" si="38"/>
        <v>-1.7126860819304897</v>
      </c>
      <c r="U181" s="19">
        <f t="shared" si="39"/>
        <v>0</v>
      </c>
      <c r="V181" s="19">
        <f t="shared" si="40"/>
        <v>0</v>
      </c>
      <c r="AC181" s="69"/>
      <c r="AD181" s="69"/>
      <c r="AE181" s="69"/>
      <c r="AF181" s="69"/>
      <c r="AG181" s="69"/>
      <c r="AH181" s="69"/>
    </row>
    <row r="182" spans="1:34" x14ac:dyDescent="0.25">
      <c r="A182" s="26">
        <f>Wellpath!E182</f>
        <v>0</v>
      </c>
      <c r="B182" s="68">
        <v>0</v>
      </c>
      <c r="C182" s="22">
        <v>0</v>
      </c>
      <c r="D182" s="22">
        <v>0</v>
      </c>
      <c r="E182" s="20">
        <f>Model!$W$38*(Wellpath!$K182-Wellpath!$K181)*MAX(ABS(SIN(Wellpath!$L182)*(IF(Wellpath!L181&lt;0.000001,0,SIN(ABS(MOD((Wellpath!$M182-Wellpath!M181+PI()),2*PI())-PI()))))),Model!$B$24*(Wellpath!$K182-Wellpath!$K181))*-SIN(Wellpath!$M182)</f>
        <v>0</v>
      </c>
      <c r="F182" s="20">
        <f>Model!$W$38*(Wellpath!$K182-Wellpath!$K181)*MAX(ABS(SIN(Wellpath!$L182)*(IF(Wellpath!L181&lt;0.000001,0,SIN(ABS(MOD((Wellpath!$M182-Wellpath!M181+PI()),2*PI())-PI()))))),Model!$B$24*(Wellpath!$K182-Wellpath!$K181))*COS(Wellpath!$M182)</f>
        <v>0</v>
      </c>
      <c r="G182" s="20">
        <v>0</v>
      </c>
      <c r="H182" s="18">
        <f t="shared" si="34"/>
        <v>0</v>
      </c>
      <c r="I182" s="18">
        <f t="shared" si="35"/>
        <v>0</v>
      </c>
      <c r="J182" s="18">
        <f t="shared" si="36"/>
        <v>0</v>
      </c>
      <c r="K182" s="21">
        <f t="shared" si="44"/>
        <v>3.278454694359576</v>
      </c>
      <c r="L182" s="21">
        <f t="shared" si="44"/>
        <v>2.8964647623584097</v>
      </c>
      <c r="M182" s="21">
        <f t="shared" si="44"/>
        <v>0</v>
      </c>
      <c r="N182" s="21">
        <f t="shared" si="31"/>
        <v>-1.7126860819304897</v>
      </c>
      <c r="O182" s="21">
        <f t="shared" si="32"/>
        <v>0</v>
      </c>
      <c r="P182" s="21">
        <f t="shared" si="33"/>
        <v>0</v>
      </c>
      <c r="Q182" s="19">
        <f t="shared" si="42"/>
        <v>3.278454694359576</v>
      </c>
      <c r="R182" s="19">
        <f t="shared" si="42"/>
        <v>2.8964647623584097</v>
      </c>
      <c r="S182" s="19">
        <f t="shared" si="42"/>
        <v>0</v>
      </c>
      <c r="T182" s="19">
        <f t="shared" si="38"/>
        <v>-1.7126860819304897</v>
      </c>
      <c r="U182" s="19">
        <f t="shared" si="39"/>
        <v>0</v>
      </c>
      <c r="V182" s="19">
        <f t="shared" si="40"/>
        <v>0</v>
      </c>
      <c r="AC182" s="69"/>
      <c r="AD182" s="69"/>
      <c r="AE182" s="69"/>
      <c r="AF182" s="69"/>
      <c r="AG182" s="69"/>
      <c r="AH182" s="69"/>
    </row>
    <row r="183" spans="1:34" x14ac:dyDescent="0.25">
      <c r="A183" s="26">
        <f>Wellpath!E183</f>
        <v>0</v>
      </c>
      <c r="B183" s="68">
        <v>0</v>
      </c>
      <c r="C183" s="22">
        <v>0</v>
      </c>
      <c r="D183" s="22">
        <v>0</v>
      </c>
      <c r="E183" s="20">
        <f>Model!$W$38*(Wellpath!$K183-Wellpath!$K182)*MAX(ABS(SIN(Wellpath!$L183)*(IF(Wellpath!L182&lt;0.000001,0,SIN(ABS(MOD((Wellpath!$M183-Wellpath!M182+PI()),2*PI())-PI()))))),Model!$B$24*(Wellpath!$K183-Wellpath!$K182))*-SIN(Wellpath!$M183)</f>
        <v>0</v>
      </c>
      <c r="F183" s="20">
        <f>Model!$W$38*(Wellpath!$K183-Wellpath!$K182)*MAX(ABS(SIN(Wellpath!$L183)*(IF(Wellpath!L182&lt;0.000001,0,SIN(ABS(MOD((Wellpath!$M183-Wellpath!M182+PI()),2*PI())-PI()))))),Model!$B$24*(Wellpath!$K183-Wellpath!$K182))*COS(Wellpath!$M183)</f>
        <v>0</v>
      </c>
      <c r="G183" s="20">
        <v>0</v>
      </c>
      <c r="H183" s="18">
        <f t="shared" si="34"/>
        <v>0</v>
      </c>
      <c r="I183" s="18">
        <f t="shared" si="35"/>
        <v>0</v>
      </c>
      <c r="J183" s="18">
        <f t="shared" si="36"/>
        <v>0</v>
      </c>
      <c r="K183" s="21">
        <f t="shared" si="44"/>
        <v>3.278454694359576</v>
      </c>
      <c r="L183" s="21">
        <f t="shared" si="44"/>
        <v>2.8964647623584097</v>
      </c>
      <c r="M183" s="21">
        <f t="shared" si="44"/>
        <v>0</v>
      </c>
      <c r="N183" s="21">
        <f t="shared" si="31"/>
        <v>-1.7126860819304897</v>
      </c>
      <c r="O183" s="21">
        <f t="shared" si="32"/>
        <v>0</v>
      </c>
      <c r="P183" s="21">
        <f t="shared" si="33"/>
        <v>0</v>
      </c>
      <c r="Q183" s="19">
        <f t="shared" si="42"/>
        <v>3.278454694359576</v>
      </c>
      <c r="R183" s="19">
        <f t="shared" si="42"/>
        <v>2.8964647623584097</v>
      </c>
      <c r="S183" s="19">
        <f t="shared" si="42"/>
        <v>0</v>
      </c>
      <c r="T183" s="19">
        <f t="shared" si="38"/>
        <v>-1.7126860819304897</v>
      </c>
      <c r="U183" s="19">
        <f t="shared" si="39"/>
        <v>0</v>
      </c>
      <c r="V183" s="19">
        <f t="shared" si="40"/>
        <v>0</v>
      </c>
      <c r="AC183" s="69"/>
      <c r="AD183" s="69"/>
      <c r="AE183" s="69"/>
      <c r="AF183" s="69"/>
      <c r="AG183" s="69"/>
      <c r="AH183" s="69"/>
    </row>
    <row r="184" spans="1:34" x14ac:dyDescent="0.25">
      <c r="A184" s="26">
        <f>Wellpath!E184</f>
        <v>0</v>
      </c>
      <c r="B184" s="68">
        <v>0</v>
      </c>
      <c r="C184" s="22">
        <v>0</v>
      </c>
      <c r="D184" s="22">
        <v>0</v>
      </c>
      <c r="E184" s="20">
        <f>Model!$W$38*(Wellpath!$K184-Wellpath!$K183)*MAX(ABS(SIN(Wellpath!$L184)*(IF(Wellpath!L183&lt;0.000001,0,SIN(ABS(MOD((Wellpath!$M184-Wellpath!M183+PI()),2*PI())-PI()))))),Model!$B$24*(Wellpath!$K184-Wellpath!$K183))*-SIN(Wellpath!$M184)</f>
        <v>0</v>
      </c>
      <c r="F184" s="20">
        <f>Model!$W$38*(Wellpath!$K184-Wellpath!$K183)*MAX(ABS(SIN(Wellpath!$L184)*(IF(Wellpath!L183&lt;0.000001,0,SIN(ABS(MOD((Wellpath!$M184-Wellpath!M183+PI()),2*PI())-PI()))))),Model!$B$24*(Wellpath!$K184-Wellpath!$K183))*COS(Wellpath!$M184)</f>
        <v>0</v>
      </c>
      <c r="G184" s="20">
        <v>0</v>
      </c>
      <c r="H184" s="18">
        <f t="shared" si="34"/>
        <v>0</v>
      </c>
      <c r="I184" s="18">
        <f t="shared" si="35"/>
        <v>0</v>
      </c>
      <c r="J184" s="18">
        <f t="shared" si="36"/>
        <v>0</v>
      </c>
      <c r="K184" s="21">
        <f t="shared" si="44"/>
        <v>3.278454694359576</v>
      </c>
      <c r="L184" s="21">
        <f t="shared" si="44"/>
        <v>2.8964647623584097</v>
      </c>
      <c r="M184" s="21">
        <f t="shared" si="44"/>
        <v>0</v>
      </c>
      <c r="N184" s="21">
        <f t="shared" si="31"/>
        <v>-1.7126860819304897</v>
      </c>
      <c r="O184" s="21">
        <f t="shared" si="32"/>
        <v>0</v>
      </c>
      <c r="P184" s="21">
        <f t="shared" si="33"/>
        <v>0</v>
      </c>
      <c r="Q184" s="19">
        <f t="shared" si="42"/>
        <v>3.278454694359576</v>
      </c>
      <c r="R184" s="19">
        <f t="shared" si="42"/>
        <v>2.8964647623584097</v>
      </c>
      <c r="S184" s="19">
        <f t="shared" si="42"/>
        <v>0</v>
      </c>
      <c r="T184" s="19">
        <f t="shared" si="38"/>
        <v>-1.7126860819304897</v>
      </c>
      <c r="U184" s="19">
        <f t="shared" si="39"/>
        <v>0</v>
      </c>
      <c r="V184" s="19">
        <f t="shared" si="40"/>
        <v>0</v>
      </c>
      <c r="AC184" s="69"/>
      <c r="AD184" s="69"/>
      <c r="AE184" s="69"/>
      <c r="AF184" s="69"/>
      <c r="AG184" s="69"/>
      <c r="AH184" s="69"/>
    </row>
    <row r="185" spans="1:34" x14ac:dyDescent="0.25">
      <c r="A185" s="26">
        <f>Wellpath!E185</f>
        <v>0</v>
      </c>
      <c r="B185" s="68">
        <v>0</v>
      </c>
      <c r="C185" s="22">
        <v>0</v>
      </c>
      <c r="D185" s="22">
        <v>0</v>
      </c>
      <c r="E185" s="20">
        <f>Model!$W$38*(Wellpath!$K185-Wellpath!$K184)*MAX(ABS(SIN(Wellpath!$L185)*(IF(Wellpath!L184&lt;0.000001,0,SIN(ABS(MOD((Wellpath!$M185-Wellpath!M184+PI()),2*PI())-PI()))))),Model!$B$24*(Wellpath!$K185-Wellpath!$K184))*-SIN(Wellpath!$M185)</f>
        <v>0</v>
      </c>
      <c r="F185" s="20">
        <f>Model!$W$38*(Wellpath!$K185-Wellpath!$K184)*MAX(ABS(SIN(Wellpath!$L185)*(IF(Wellpath!L184&lt;0.000001,0,SIN(ABS(MOD((Wellpath!$M185-Wellpath!M184+PI()),2*PI())-PI()))))),Model!$B$24*(Wellpath!$K185-Wellpath!$K184))*COS(Wellpath!$M185)</f>
        <v>0</v>
      </c>
      <c r="G185" s="20">
        <v>0</v>
      </c>
      <c r="H185" s="18">
        <f t="shared" si="34"/>
        <v>0</v>
      </c>
      <c r="I185" s="18">
        <f t="shared" si="35"/>
        <v>0</v>
      </c>
      <c r="J185" s="18">
        <f t="shared" si="36"/>
        <v>0</v>
      </c>
      <c r="K185" s="21">
        <f t="shared" si="44"/>
        <v>3.278454694359576</v>
      </c>
      <c r="L185" s="21">
        <f t="shared" si="44"/>
        <v>2.8964647623584097</v>
      </c>
      <c r="M185" s="21">
        <f t="shared" si="44"/>
        <v>0</v>
      </c>
      <c r="N185" s="21">
        <f t="shared" si="31"/>
        <v>-1.7126860819304897</v>
      </c>
      <c r="O185" s="21">
        <f t="shared" si="32"/>
        <v>0</v>
      </c>
      <c r="P185" s="21">
        <f t="shared" si="33"/>
        <v>0</v>
      </c>
      <c r="Q185" s="19">
        <f t="shared" si="42"/>
        <v>3.278454694359576</v>
      </c>
      <c r="R185" s="19">
        <f t="shared" si="42"/>
        <v>2.8964647623584097</v>
      </c>
      <c r="S185" s="19">
        <f t="shared" si="42"/>
        <v>0</v>
      </c>
      <c r="T185" s="19">
        <f t="shared" si="38"/>
        <v>-1.7126860819304897</v>
      </c>
      <c r="U185" s="19">
        <f t="shared" si="39"/>
        <v>0</v>
      </c>
      <c r="V185" s="19">
        <f t="shared" si="40"/>
        <v>0</v>
      </c>
      <c r="AC185" s="69"/>
      <c r="AD185" s="69"/>
      <c r="AE185" s="69"/>
      <c r="AF185" s="69"/>
      <c r="AG185" s="69"/>
      <c r="AH185" s="69"/>
    </row>
    <row r="186" spans="1:34" x14ac:dyDescent="0.25">
      <c r="A186" s="26">
        <f>Wellpath!E186</f>
        <v>0</v>
      </c>
      <c r="B186" s="68">
        <v>0</v>
      </c>
      <c r="C186" s="22">
        <v>0</v>
      </c>
      <c r="D186" s="22">
        <v>0</v>
      </c>
      <c r="E186" s="20">
        <f>Model!$W$38*(Wellpath!$K186-Wellpath!$K185)*MAX(ABS(SIN(Wellpath!$L186)*(IF(Wellpath!L185&lt;0.000001,0,SIN(ABS(MOD((Wellpath!$M186-Wellpath!M185+PI()),2*PI())-PI()))))),Model!$B$24*(Wellpath!$K186-Wellpath!$K185))*-SIN(Wellpath!$M186)</f>
        <v>0</v>
      </c>
      <c r="F186" s="20">
        <f>Model!$W$38*(Wellpath!$K186-Wellpath!$K185)*MAX(ABS(SIN(Wellpath!$L186)*(IF(Wellpath!L185&lt;0.000001,0,SIN(ABS(MOD((Wellpath!$M186-Wellpath!M185+PI()),2*PI())-PI()))))),Model!$B$24*(Wellpath!$K186-Wellpath!$K185))*COS(Wellpath!$M186)</f>
        <v>0</v>
      </c>
      <c r="G186" s="20">
        <v>0</v>
      </c>
      <c r="H186" s="18">
        <f t="shared" si="34"/>
        <v>0</v>
      </c>
      <c r="I186" s="18">
        <f t="shared" si="35"/>
        <v>0</v>
      </c>
      <c r="J186" s="18">
        <f t="shared" si="36"/>
        <v>0</v>
      </c>
      <c r="K186" s="21">
        <f t="shared" si="44"/>
        <v>3.278454694359576</v>
      </c>
      <c r="L186" s="21">
        <f t="shared" si="44"/>
        <v>2.8964647623584097</v>
      </c>
      <c r="M186" s="21">
        <f t="shared" si="44"/>
        <v>0</v>
      </c>
      <c r="N186" s="21">
        <f t="shared" si="31"/>
        <v>-1.7126860819304897</v>
      </c>
      <c r="O186" s="21">
        <f t="shared" si="32"/>
        <v>0</v>
      </c>
      <c r="P186" s="21">
        <f t="shared" si="33"/>
        <v>0</v>
      </c>
      <c r="Q186" s="19">
        <f t="shared" si="42"/>
        <v>3.278454694359576</v>
      </c>
      <c r="R186" s="19">
        <f t="shared" si="42"/>
        <v>2.8964647623584097</v>
      </c>
      <c r="S186" s="19">
        <f t="shared" si="42"/>
        <v>0</v>
      </c>
      <c r="T186" s="19">
        <f t="shared" si="38"/>
        <v>-1.7126860819304897</v>
      </c>
      <c r="U186" s="19">
        <f t="shared" si="39"/>
        <v>0</v>
      </c>
      <c r="V186" s="19">
        <f t="shared" si="40"/>
        <v>0</v>
      </c>
      <c r="AC186" s="69"/>
      <c r="AD186" s="69"/>
      <c r="AE186" s="69"/>
      <c r="AF186" s="69"/>
      <c r="AG186" s="69"/>
      <c r="AH186" s="69"/>
    </row>
    <row r="187" spans="1:34" x14ac:dyDescent="0.25">
      <c r="A187" s="26">
        <f>Wellpath!E187</f>
        <v>0</v>
      </c>
      <c r="B187" s="68">
        <v>0</v>
      </c>
      <c r="C187" s="22">
        <v>0</v>
      </c>
      <c r="D187" s="22">
        <v>0</v>
      </c>
      <c r="E187" s="20">
        <f>Model!$W$38*(Wellpath!$K187-Wellpath!$K186)*MAX(ABS(SIN(Wellpath!$L187)*(IF(Wellpath!L186&lt;0.000001,0,SIN(ABS(MOD((Wellpath!$M187-Wellpath!M186+PI()),2*PI())-PI()))))),Model!$B$24*(Wellpath!$K187-Wellpath!$K186))*-SIN(Wellpath!$M187)</f>
        <v>0</v>
      </c>
      <c r="F187" s="20">
        <f>Model!$W$38*(Wellpath!$K187-Wellpath!$K186)*MAX(ABS(SIN(Wellpath!$L187)*(IF(Wellpath!L186&lt;0.000001,0,SIN(ABS(MOD((Wellpath!$M187-Wellpath!M186+PI()),2*PI())-PI()))))),Model!$B$24*(Wellpath!$K187-Wellpath!$K186))*COS(Wellpath!$M187)</f>
        <v>0</v>
      </c>
      <c r="G187" s="20">
        <v>0</v>
      </c>
      <c r="H187" s="18">
        <f t="shared" si="34"/>
        <v>0</v>
      </c>
      <c r="I187" s="18">
        <f t="shared" si="35"/>
        <v>0</v>
      </c>
      <c r="J187" s="18">
        <f t="shared" si="36"/>
        <v>0</v>
      </c>
      <c r="K187" s="21">
        <f t="shared" si="44"/>
        <v>3.278454694359576</v>
      </c>
      <c r="L187" s="21">
        <f t="shared" si="44"/>
        <v>2.8964647623584097</v>
      </c>
      <c r="M187" s="21">
        <f t="shared" si="44"/>
        <v>0</v>
      </c>
      <c r="N187" s="21">
        <f t="shared" si="31"/>
        <v>-1.7126860819304897</v>
      </c>
      <c r="O187" s="21">
        <f t="shared" si="32"/>
        <v>0</v>
      </c>
      <c r="P187" s="21">
        <f t="shared" si="33"/>
        <v>0</v>
      </c>
      <c r="Q187" s="19">
        <f t="shared" si="42"/>
        <v>3.278454694359576</v>
      </c>
      <c r="R187" s="19">
        <f t="shared" si="42"/>
        <v>2.8964647623584097</v>
      </c>
      <c r="S187" s="19">
        <f t="shared" si="42"/>
        <v>0</v>
      </c>
      <c r="T187" s="19">
        <f t="shared" si="38"/>
        <v>-1.7126860819304897</v>
      </c>
      <c r="U187" s="19">
        <f t="shared" si="39"/>
        <v>0</v>
      </c>
      <c r="V187" s="19">
        <f t="shared" si="40"/>
        <v>0</v>
      </c>
      <c r="AC187" s="69"/>
      <c r="AD187" s="69"/>
      <c r="AE187" s="69"/>
      <c r="AF187" s="69"/>
      <c r="AG187" s="69"/>
      <c r="AH187" s="69"/>
    </row>
    <row r="188" spans="1:34" x14ac:dyDescent="0.25">
      <c r="A188" s="26">
        <f>Wellpath!E188</f>
        <v>0</v>
      </c>
      <c r="B188" s="68">
        <v>0</v>
      </c>
      <c r="C188" s="22">
        <v>0</v>
      </c>
      <c r="D188" s="22">
        <v>0</v>
      </c>
      <c r="E188" s="20">
        <f>Model!$W$38*(Wellpath!$K188-Wellpath!$K187)*MAX(ABS(SIN(Wellpath!$L188)*(IF(Wellpath!L187&lt;0.000001,0,SIN(ABS(MOD((Wellpath!$M188-Wellpath!M187+PI()),2*PI())-PI()))))),Model!$B$24*(Wellpath!$K188-Wellpath!$K187))*-SIN(Wellpath!$M188)</f>
        <v>0</v>
      </c>
      <c r="F188" s="20">
        <f>Model!$W$38*(Wellpath!$K188-Wellpath!$K187)*MAX(ABS(SIN(Wellpath!$L188)*(IF(Wellpath!L187&lt;0.000001,0,SIN(ABS(MOD((Wellpath!$M188-Wellpath!M187+PI()),2*PI())-PI()))))),Model!$B$24*(Wellpath!$K188-Wellpath!$K187))*COS(Wellpath!$M188)</f>
        <v>0</v>
      </c>
      <c r="G188" s="20">
        <v>0</v>
      </c>
      <c r="H188" s="18">
        <f t="shared" si="34"/>
        <v>0</v>
      </c>
      <c r="I188" s="18">
        <f t="shared" si="35"/>
        <v>0</v>
      </c>
      <c r="J188" s="18">
        <f t="shared" si="36"/>
        <v>0</v>
      </c>
      <c r="K188" s="21">
        <f t="shared" si="44"/>
        <v>3.278454694359576</v>
      </c>
      <c r="L188" s="21">
        <f t="shared" si="44"/>
        <v>2.8964647623584097</v>
      </c>
      <c r="M188" s="21">
        <f t="shared" si="44"/>
        <v>0</v>
      </c>
      <c r="N188" s="21">
        <f t="shared" si="31"/>
        <v>-1.7126860819304897</v>
      </c>
      <c r="O188" s="21">
        <f t="shared" si="32"/>
        <v>0</v>
      </c>
      <c r="P188" s="21">
        <f t="shared" si="33"/>
        <v>0</v>
      </c>
      <c r="Q188" s="19">
        <f t="shared" si="42"/>
        <v>3.278454694359576</v>
      </c>
      <c r="R188" s="19">
        <f t="shared" si="42"/>
        <v>2.8964647623584097</v>
      </c>
      <c r="S188" s="19">
        <f t="shared" si="42"/>
        <v>0</v>
      </c>
      <c r="T188" s="19">
        <f t="shared" si="38"/>
        <v>-1.7126860819304897</v>
      </c>
      <c r="U188" s="19">
        <f t="shared" si="39"/>
        <v>0</v>
      </c>
      <c r="V188" s="19">
        <f t="shared" si="40"/>
        <v>0</v>
      </c>
      <c r="AC188" s="69"/>
      <c r="AD188" s="69"/>
      <c r="AE188" s="69"/>
      <c r="AF188" s="69"/>
      <c r="AG188" s="69"/>
      <c r="AH188" s="69"/>
    </row>
    <row r="189" spans="1:34" x14ac:dyDescent="0.25">
      <c r="A189" s="26">
        <f>Wellpath!E189</f>
        <v>0</v>
      </c>
      <c r="B189" s="68">
        <v>0</v>
      </c>
      <c r="C189" s="22">
        <v>0</v>
      </c>
      <c r="D189" s="22">
        <v>0</v>
      </c>
      <c r="E189" s="20">
        <f>Model!$W$38*(Wellpath!$K189-Wellpath!$K188)*MAX(ABS(SIN(Wellpath!$L189)*(IF(Wellpath!L188&lt;0.000001,0,SIN(ABS(MOD((Wellpath!$M189-Wellpath!M188+PI()),2*PI())-PI()))))),Model!$B$24*(Wellpath!$K189-Wellpath!$K188))*-SIN(Wellpath!$M189)</f>
        <v>0</v>
      </c>
      <c r="F189" s="20">
        <f>Model!$W$38*(Wellpath!$K189-Wellpath!$K188)*MAX(ABS(SIN(Wellpath!$L189)*(IF(Wellpath!L188&lt;0.000001,0,SIN(ABS(MOD((Wellpath!$M189-Wellpath!M188+PI()),2*PI())-PI()))))),Model!$B$24*(Wellpath!$K189-Wellpath!$K188))*COS(Wellpath!$M189)</f>
        <v>0</v>
      </c>
      <c r="G189" s="20">
        <v>0</v>
      </c>
      <c r="H189" s="18">
        <f t="shared" si="34"/>
        <v>0</v>
      </c>
      <c r="I189" s="18">
        <f t="shared" si="35"/>
        <v>0</v>
      </c>
      <c r="J189" s="18">
        <f t="shared" si="36"/>
        <v>0</v>
      </c>
      <c r="K189" s="21">
        <f t="shared" si="44"/>
        <v>3.278454694359576</v>
      </c>
      <c r="L189" s="21">
        <f t="shared" si="44"/>
        <v>2.8964647623584097</v>
      </c>
      <c r="M189" s="21">
        <f t="shared" si="44"/>
        <v>0</v>
      </c>
      <c r="N189" s="21">
        <f t="shared" si="31"/>
        <v>-1.7126860819304897</v>
      </c>
      <c r="O189" s="21">
        <f t="shared" si="32"/>
        <v>0</v>
      </c>
      <c r="P189" s="21">
        <f t="shared" si="33"/>
        <v>0</v>
      </c>
      <c r="Q189" s="19">
        <f t="shared" si="42"/>
        <v>3.278454694359576</v>
      </c>
      <c r="R189" s="19">
        <f t="shared" si="42"/>
        <v>2.8964647623584097</v>
      </c>
      <c r="S189" s="19">
        <f t="shared" si="42"/>
        <v>0</v>
      </c>
      <c r="T189" s="19">
        <f t="shared" si="38"/>
        <v>-1.7126860819304897</v>
      </c>
      <c r="U189" s="19">
        <f t="shared" si="39"/>
        <v>0</v>
      </c>
      <c r="V189" s="19">
        <f t="shared" si="40"/>
        <v>0</v>
      </c>
      <c r="AC189" s="69"/>
      <c r="AD189" s="69"/>
      <c r="AE189" s="69"/>
      <c r="AF189" s="69"/>
      <c r="AG189" s="69"/>
      <c r="AH189" s="69"/>
    </row>
    <row r="190" spans="1:34" x14ac:dyDescent="0.25">
      <c r="A190" s="26">
        <f>Wellpath!E190</f>
        <v>0</v>
      </c>
      <c r="B190" s="68">
        <v>0</v>
      </c>
      <c r="C190" s="22">
        <v>0</v>
      </c>
      <c r="D190" s="22">
        <v>0</v>
      </c>
      <c r="E190" s="20">
        <f>Model!$W$38*(Wellpath!$K190-Wellpath!$K189)*MAX(ABS(SIN(Wellpath!$L190)*(IF(Wellpath!L189&lt;0.000001,0,SIN(ABS(MOD((Wellpath!$M190-Wellpath!M189+PI()),2*PI())-PI()))))),Model!$B$24*(Wellpath!$K190-Wellpath!$K189))*-SIN(Wellpath!$M190)</f>
        <v>0</v>
      </c>
      <c r="F190" s="20">
        <f>Model!$W$38*(Wellpath!$K190-Wellpath!$K189)*MAX(ABS(SIN(Wellpath!$L190)*(IF(Wellpath!L189&lt;0.000001,0,SIN(ABS(MOD((Wellpath!$M190-Wellpath!M189+PI()),2*PI())-PI()))))),Model!$B$24*(Wellpath!$K190-Wellpath!$K189))*COS(Wellpath!$M190)</f>
        <v>0</v>
      </c>
      <c r="G190" s="20">
        <v>0</v>
      </c>
      <c r="H190" s="18">
        <f t="shared" si="34"/>
        <v>0</v>
      </c>
      <c r="I190" s="18">
        <f t="shared" si="35"/>
        <v>0</v>
      </c>
      <c r="J190" s="18">
        <f t="shared" si="36"/>
        <v>0</v>
      </c>
      <c r="K190" s="21">
        <f t="shared" si="44"/>
        <v>3.278454694359576</v>
      </c>
      <c r="L190" s="21">
        <f t="shared" si="44"/>
        <v>2.8964647623584097</v>
      </c>
      <c r="M190" s="21">
        <f t="shared" si="44"/>
        <v>0</v>
      </c>
      <c r="N190" s="21">
        <f t="shared" si="31"/>
        <v>-1.7126860819304897</v>
      </c>
      <c r="O190" s="21">
        <f t="shared" si="32"/>
        <v>0</v>
      </c>
      <c r="P190" s="21">
        <f t="shared" si="33"/>
        <v>0</v>
      </c>
      <c r="Q190" s="19">
        <f t="shared" si="42"/>
        <v>3.278454694359576</v>
      </c>
      <c r="R190" s="19">
        <f t="shared" si="42"/>
        <v>2.8964647623584097</v>
      </c>
      <c r="S190" s="19">
        <f t="shared" si="42"/>
        <v>0</v>
      </c>
      <c r="T190" s="19">
        <f t="shared" si="38"/>
        <v>-1.7126860819304897</v>
      </c>
      <c r="U190" s="19">
        <f t="shared" si="39"/>
        <v>0</v>
      </c>
      <c r="V190" s="19">
        <f t="shared" si="40"/>
        <v>0</v>
      </c>
      <c r="AC190" s="69"/>
      <c r="AD190" s="69"/>
      <c r="AE190" s="69"/>
      <c r="AF190" s="69"/>
      <c r="AG190" s="69"/>
      <c r="AH190" s="69"/>
    </row>
    <row r="191" spans="1:34" x14ac:dyDescent="0.25">
      <c r="A191" s="26">
        <f>Wellpath!E191</f>
        <v>0</v>
      </c>
      <c r="B191" s="68">
        <v>0</v>
      </c>
      <c r="C191" s="22">
        <v>0</v>
      </c>
      <c r="D191" s="22">
        <v>0</v>
      </c>
      <c r="E191" s="20">
        <f>Model!$W$38*(Wellpath!$K191-Wellpath!$K190)*MAX(ABS(SIN(Wellpath!$L191)*(IF(Wellpath!L190&lt;0.000001,0,SIN(ABS(MOD((Wellpath!$M191-Wellpath!M190+PI()),2*PI())-PI()))))),Model!$B$24*(Wellpath!$K191-Wellpath!$K190))*-SIN(Wellpath!$M191)</f>
        <v>0</v>
      </c>
      <c r="F191" s="20">
        <f>Model!$W$38*(Wellpath!$K191-Wellpath!$K190)*MAX(ABS(SIN(Wellpath!$L191)*(IF(Wellpath!L190&lt;0.000001,0,SIN(ABS(MOD((Wellpath!$M191-Wellpath!M190+PI()),2*PI())-PI()))))),Model!$B$24*(Wellpath!$K191-Wellpath!$K190))*COS(Wellpath!$M191)</f>
        <v>0</v>
      </c>
      <c r="G191" s="20">
        <v>0</v>
      </c>
      <c r="H191" s="18">
        <f t="shared" si="34"/>
        <v>0</v>
      </c>
      <c r="I191" s="18">
        <f t="shared" si="35"/>
        <v>0</v>
      </c>
      <c r="J191" s="18">
        <f t="shared" si="36"/>
        <v>0</v>
      </c>
      <c r="K191" s="21">
        <f t="shared" si="44"/>
        <v>3.278454694359576</v>
      </c>
      <c r="L191" s="21">
        <f t="shared" si="44"/>
        <v>2.8964647623584097</v>
      </c>
      <c r="M191" s="21">
        <f t="shared" si="44"/>
        <v>0</v>
      </c>
      <c r="N191" s="21">
        <f t="shared" si="31"/>
        <v>-1.7126860819304897</v>
      </c>
      <c r="O191" s="21">
        <f t="shared" si="32"/>
        <v>0</v>
      </c>
      <c r="P191" s="21">
        <f t="shared" si="33"/>
        <v>0</v>
      </c>
      <c r="Q191" s="19">
        <f t="shared" si="42"/>
        <v>3.278454694359576</v>
      </c>
      <c r="R191" s="19">
        <f t="shared" si="42"/>
        <v>2.8964647623584097</v>
      </c>
      <c r="S191" s="19">
        <f t="shared" si="42"/>
        <v>0</v>
      </c>
      <c r="T191" s="19">
        <f t="shared" si="38"/>
        <v>-1.7126860819304897</v>
      </c>
      <c r="U191" s="19">
        <f t="shared" si="39"/>
        <v>0</v>
      </c>
      <c r="V191" s="19">
        <f t="shared" si="40"/>
        <v>0</v>
      </c>
      <c r="AC191" s="69"/>
      <c r="AD191" s="69"/>
      <c r="AE191" s="69"/>
      <c r="AF191" s="69"/>
      <c r="AG191" s="69"/>
      <c r="AH191" s="69"/>
    </row>
    <row r="192" spans="1:34" x14ac:dyDescent="0.25">
      <c r="A192" s="26">
        <f>Wellpath!E192</f>
        <v>0</v>
      </c>
      <c r="B192" s="68">
        <v>0</v>
      </c>
      <c r="C192" s="22">
        <v>0</v>
      </c>
      <c r="D192" s="22">
        <v>0</v>
      </c>
      <c r="E192" s="20">
        <f>Model!$W$38*(Wellpath!$K192-Wellpath!$K191)*MAX(ABS(SIN(Wellpath!$L192)*(IF(Wellpath!L191&lt;0.000001,0,SIN(ABS(MOD((Wellpath!$M192-Wellpath!M191+PI()),2*PI())-PI()))))),Model!$B$24*(Wellpath!$K192-Wellpath!$K191))*-SIN(Wellpath!$M192)</f>
        <v>0</v>
      </c>
      <c r="F192" s="20">
        <f>Model!$W$38*(Wellpath!$K192-Wellpath!$K191)*MAX(ABS(SIN(Wellpath!$L192)*(IF(Wellpath!L191&lt;0.000001,0,SIN(ABS(MOD((Wellpath!$M192-Wellpath!M191+PI()),2*PI())-PI()))))),Model!$B$24*(Wellpath!$K192-Wellpath!$K191))*COS(Wellpath!$M192)</f>
        <v>0</v>
      </c>
      <c r="G192" s="20">
        <v>0</v>
      </c>
      <c r="H192" s="18">
        <f t="shared" si="34"/>
        <v>0</v>
      </c>
      <c r="I192" s="18">
        <f t="shared" si="35"/>
        <v>0</v>
      </c>
      <c r="J192" s="18">
        <f t="shared" si="36"/>
        <v>0</v>
      </c>
      <c r="K192" s="21">
        <f t="shared" si="44"/>
        <v>3.278454694359576</v>
      </c>
      <c r="L192" s="21">
        <f t="shared" si="44"/>
        <v>2.8964647623584097</v>
      </c>
      <c r="M192" s="21">
        <f t="shared" si="44"/>
        <v>0</v>
      </c>
      <c r="N192" s="21">
        <f t="shared" si="31"/>
        <v>-1.7126860819304897</v>
      </c>
      <c r="O192" s="21">
        <f t="shared" si="32"/>
        <v>0</v>
      </c>
      <c r="P192" s="21">
        <f t="shared" si="33"/>
        <v>0</v>
      </c>
      <c r="Q192" s="19">
        <f t="shared" si="42"/>
        <v>3.278454694359576</v>
      </c>
      <c r="R192" s="19">
        <f t="shared" si="42"/>
        <v>2.8964647623584097</v>
      </c>
      <c r="S192" s="19">
        <f t="shared" si="42"/>
        <v>0</v>
      </c>
      <c r="T192" s="19">
        <f t="shared" si="38"/>
        <v>-1.7126860819304897</v>
      </c>
      <c r="U192" s="19">
        <f t="shared" si="39"/>
        <v>0</v>
      </c>
      <c r="V192" s="19">
        <f t="shared" si="40"/>
        <v>0</v>
      </c>
      <c r="AC192" s="69"/>
      <c r="AD192" s="69"/>
      <c r="AE192" s="69"/>
      <c r="AF192" s="69"/>
      <c r="AG192" s="69"/>
      <c r="AH192" s="69"/>
    </row>
    <row r="193" spans="1:34" x14ac:dyDescent="0.25">
      <c r="A193" s="26">
        <f>Wellpath!E193</f>
        <v>0</v>
      </c>
      <c r="B193" s="68">
        <v>0</v>
      </c>
      <c r="C193" s="22">
        <v>0</v>
      </c>
      <c r="D193" s="22">
        <v>0</v>
      </c>
      <c r="E193" s="20">
        <f>Model!$W$38*(Wellpath!$K193-Wellpath!$K192)*MAX(ABS(SIN(Wellpath!$L193)*(IF(Wellpath!L192&lt;0.000001,0,SIN(ABS(MOD((Wellpath!$M193-Wellpath!M192+PI()),2*PI())-PI()))))),Model!$B$24*(Wellpath!$K193-Wellpath!$K192))*-SIN(Wellpath!$M193)</f>
        <v>0</v>
      </c>
      <c r="F193" s="20">
        <f>Model!$W$38*(Wellpath!$K193-Wellpath!$K192)*MAX(ABS(SIN(Wellpath!$L193)*(IF(Wellpath!L192&lt;0.000001,0,SIN(ABS(MOD((Wellpath!$M193-Wellpath!M192+PI()),2*PI())-PI()))))),Model!$B$24*(Wellpath!$K193-Wellpath!$K192))*COS(Wellpath!$M193)</f>
        <v>0</v>
      </c>
      <c r="G193" s="20">
        <v>0</v>
      </c>
      <c r="H193" s="18">
        <f t="shared" si="34"/>
        <v>0</v>
      </c>
      <c r="I193" s="18">
        <f t="shared" si="35"/>
        <v>0</v>
      </c>
      <c r="J193" s="18">
        <f t="shared" si="36"/>
        <v>0</v>
      </c>
      <c r="K193" s="21">
        <f t="shared" si="44"/>
        <v>3.278454694359576</v>
      </c>
      <c r="L193" s="21">
        <f t="shared" si="44"/>
        <v>2.8964647623584097</v>
      </c>
      <c r="M193" s="21">
        <f t="shared" si="44"/>
        <v>0</v>
      </c>
      <c r="N193" s="21">
        <f t="shared" si="31"/>
        <v>-1.7126860819304897</v>
      </c>
      <c r="O193" s="21">
        <f t="shared" si="32"/>
        <v>0</v>
      </c>
      <c r="P193" s="21">
        <f t="shared" si="33"/>
        <v>0</v>
      </c>
      <c r="Q193" s="19">
        <f t="shared" si="42"/>
        <v>3.278454694359576</v>
      </c>
      <c r="R193" s="19">
        <f t="shared" si="42"/>
        <v>2.8964647623584097</v>
      </c>
      <c r="S193" s="19">
        <f t="shared" si="42"/>
        <v>0</v>
      </c>
      <c r="T193" s="19">
        <f t="shared" si="38"/>
        <v>-1.7126860819304897</v>
      </c>
      <c r="U193" s="19">
        <f t="shared" si="39"/>
        <v>0</v>
      </c>
      <c r="V193" s="19">
        <f t="shared" si="40"/>
        <v>0</v>
      </c>
      <c r="AC193" s="69"/>
      <c r="AD193" s="69"/>
      <c r="AE193" s="69"/>
      <c r="AF193" s="69"/>
      <c r="AG193" s="69"/>
      <c r="AH193" s="69"/>
    </row>
    <row r="194" spans="1:34" x14ac:dyDescent="0.25">
      <c r="A194" s="26">
        <f>Wellpath!E194</f>
        <v>0</v>
      </c>
      <c r="B194" s="68">
        <v>0</v>
      </c>
      <c r="C194" s="22">
        <v>0</v>
      </c>
      <c r="D194" s="22">
        <v>0</v>
      </c>
      <c r="E194" s="20">
        <f>Model!$W$38*(Wellpath!$K194-Wellpath!$K193)*MAX(ABS(SIN(Wellpath!$L194)*(IF(Wellpath!L193&lt;0.000001,0,SIN(ABS(MOD((Wellpath!$M194-Wellpath!M193+PI()),2*PI())-PI()))))),Model!$B$24*(Wellpath!$K194-Wellpath!$K193))*-SIN(Wellpath!$M194)</f>
        <v>0</v>
      </c>
      <c r="F194" s="20">
        <f>Model!$W$38*(Wellpath!$K194-Wellpath!$K193)*MAX(ABS(SIN(Wellpath!$L194)*(IF(Wellpath!L193&lt;0.000001,0,SIN(ABS(MOD((Wellpath!$M194-Wellpath!M193+PI()),2*PI())-PI()))))),Model!$B$24*(Wellpath!$K194-Wellpath!$K193))*COS(Wellpath!$M194)</f>
        <v>0</v>
      </c>
      <c r="G194" s="20">
        <v>0</v>
      </c>
      <c r="H194" s="18">
        <f t="shared" si="34"/>
        <v>0</v>
      </c>
      <c r="I194" s="18">
        <f t="shared" si="35"/>
        <v>0</v>
      </c>
      <c r="J194" s="18">
        <f t="shared" si="36"/>
        <v>0</v>
      </c>
      <c r="K194" s="21">
        <f t="shared" si="44"/>
        <v>3.278454694359576</v>
      </c>
      <c r="L194" s="21">
        <f t="shared" si="44"/>
        <v>2.8964647623584097</v>
      </c>
      <c r="M194" s="21">
        <f t="shared" si="44"/>
        <v>0</v>
      </c>
      <c r="N194" s="21">
        <f t="shared" si="31"/>
        <v>-1.7126860819304897</v>
      </c>
      <c r="O194" s="21">
        <f t="shared" si="32"/>
        <v>0</v>
      </c>
      <c r="P194" s="21">
        <f t="shared" si="33"/>
        <v>0</v>
      </c>
      <c r="Q194" s="19">
        <f t="shared" si="42"/>
        <v>3.278454694359576</v>
      </c>
      <c r="R194" s="19">
        <f t="shared" si="42"/>
        <v>2.8964647623584097</v>
      </c>
      <c r="S194" s="19">
        <f t="shared" si="42"/>
        <v>0</v>
      </c>
      <c r="T194" s="19">
        <f t="shared" si="38"/>
        <v>-1.7126860819304897</v>
      </c>
      <c r="U194" s="19">
        <f t="shared" si="39"/>
        <v>0</v>
      </c>
      <c r="V194" s="19">
        <f t="shared" si="40"/>
        <v>0</v>
      </c>
      <c r="AC194" s="69"/>
      <c r="AD194" s="69"/>
      <c r="AE194" s="69"/>
      <c r="AF194" s="69"/>
      <c r="AG194" s="69"/>
      <c r="AH194" s="69"/>
    </row>
    <row r="195" spans="1:34" x14ac:dyDescent="0.25">
      <c r="A195" s="26">
        <f>Wellpath!E195</f>
        <v>0</v>
      </c>
      <c r="B195" s="68">
        <v>0</v>
      </c>
      <c r="C195" s="22">
        <v>0</v>
      </c>
      <c r="D195" s="22">
        <v>0</v>
      </c>
      <c r="E195" s="20">
        <f>Model!$W$38*(Wellpath!$K195-Wellpath!$K194)*MAX(ABS(SIN(Wellpath!$L195)*(IF(Wellpath!L194&lt;0.000001,0,SIN(ABS(MOD((Wellpath!$M195-Wellpath!M194+PI()),2*PI())-PI()))))),Model!$B$24*(Wellpath!$K195-Wellpath!$K194))*-SIN(Wellpath!$M195)</f>
        <v>0</v>
      </c>
      <c r="F195" s="20">
        <f>Model!$W$38*(Wellpath!$K195-Wellpath!$K194)*MAX(ABS(SIN(Wellpath!$L195)*(IF(Wellpath!L194&lt;0.000001,0,SIN(ABS(MOD((Wellpath!$M195-Wellpath!M194+PI()),2*PI())-PI()))))),Model!$B$24*(Wellpath!$K195-Wellpath!$K194))*COS(Wellpath!$M195)</f>
        <v>0</v>
      </c>
      <c r="G195" s="20">
        <v>0</v>
      </c>
      <c r="H195" s="18">
        <f t="shared" si="34"/>
        <v>0</v>
      </c>
      <c r="I195" s="18">
        <f t="shared" si="35"/>
        <v>0</v>
      </c>
      <c r="J195" s="18">
        <f t="shared" si="36"/>
        <v>0</v>
      </c>
      <c r="K195" s="21">
        <f t="shared" si="44"/>
        <v>3.278454694359576</v>
      </c>
      <c r="L195" s="21">
        <f t="shared" si="44"/>
        <v>2.8964647623584097</v>
      </c>
      <c r="M195" s="21">
        <f t="shared" si="44"/>
        <v>0</v>
      </c>
      <c r="N195" s="21">
        <f t="shared" si="31"/>
        <v>-1.7126860819304897</v>
      </c>
      <c r="O195" s="21">
        <f t="shared" si="32"/>
        <v>0</v>
      </c>
      <c r="P195" s="21">
        <f t="shared" si="33"/>
        <v>0</v>
      </c>
      <c r="Q195" s="19">
        <f t="shared" si="42"/>
        <v>3.278454694359576</v>
      </c>
      <c r="R195" s="19">
        <f t="shared" si="42"/>
        <v>2.8964647623584097</v>
      </c>
      <c r="S195" s="19">
        <f t="shared" si="42"/>
        <v>0</v>
      </c>
      <c r="T195" s="19">
        <f t="shared" si="38"/>
        <v>-1.7126860819304897</v>
      </c>
      <c r="U195" s="19">
        <f t="shared" si="39"/>
        <v>0</v>
      </c>
      <c r="V195" s="19">
        <f t="shared" si="40"/>
        <v>0</v>
      </c>
      <c r="AC195" s="69"/>
      <c r="AD195" s="69"/>
      <c r="AE195" s="69"/>
      <c r="AF195" s="69"/>
      <c r="AG195" s="69"/>
      <c r="AH195" s="69"/>
    </row>
    <row r="196" spans="1:34" x14ac:dyDescent="0.25">
      <c r="A196" s="26">
        <f>Wellpath!E196</f>
        <v>0</v>
      </c>
      <c r="B196" s="68">
        <v>0</v>
      </c>
      <c r="C196" s="22">
        <v>0</v>
      </c>
      <c r="D196" s="22">
        <v>0</v>
      </c>
      <c r="E196" s="20">
        <f>Model!$W$38*(Wellpath!$K196-Wellpath!$K195)*MAX(ABS(SIN(Wellpath!$L196)*(IF(Wellpath!L195&lt;0.000001,0,SIN(ABS(MOD((Wellpath!$M196-Wellpath!M195+PI()),2*PI())-PI()))))),Model!$B$24*(Wellpath!$K196-Wellpath!$K195))*-SIN(Wellpath!$M196)</f>
        <v>0</v>
      </c>
      <c r="F196" s="20">
        <f>Model!$W$38*(Wellpath!$K196-Wellpath!$K195)*MAX(ABS(SIN(Wellpath!$L196)*(IF(Wellpath!L195&lt;0.000001,0,SIN(ABS(MOD((Wellpath!$M196-Wellpath!M195+PI()),2*PI())-PI()))))),Model!$B$24*(Wellpath!$K196-Wellpath!$K195))*COS(Wellpath!$M196)</f>
        <v>0</v>
      </c>
      <c r="G196" s="20">
        <v>0</v>
      </c>
      <c r="H196" s="18">
        <f t="shared" si="34"/>
        <v>0</v>
      </c>
      <c r="I196" s="18">
        <f t="shared" si="35"/>
        <v>0</v>
      </c>
      <c r="J196" s="18">
        <f t="shared" si="36"/>
        <v>0</v>
      </c>
      <c r="K196" s="21">
        <f t="shared" ref="K196:M211" si="45">K195+E196^2</f>
        <v>3.278454694359576</v>
      </c>
      <c r="L196" s="21">
        <f t="shared" si="45"/>
        <v>2.8964647623584097</v>
      </c>
      <c r="M196" s="21">
        <f t="shared" si="45"/>
        <v>0</v>
      </c>
      <c r="N196" s="21">
        <f t="shared" ref="N196:N259" si="46">N195+E196*F196</f>
        <v>-1.7126860819304897</v>
      </c>
      <c r="O196" s="21">
        <f t="shared" ref="O196:O259" si="47">O195+E196*G196</f>
        <v>0</v>
      </c>
      <c r="P196" s="21">
        <f t="shared" ref="P196:P259" si="48">P195+F196*G196</f>
        <v>0</v>
      </c>
      <c r="Q196" s="19">
        <f t="shared" si="42"/>
        <v>3.278454694359576</v>
      </c>
      <c r="R196" s="19">
        <f t="shared" si="42"/>
        <v>2.8964647623584097</v>
      </c>
      <c r="S196" s="19">
        <f t="shared" si="42"/>
        <v>0</v>
      </c>
      <c r="T196" s="19">
        <f t="shared" si="38"/>
        <v>-1.7126860819304897</v>
      </c>
      <c r="U196" s="19">
        <f t="shared" si="39"/>
        <v>0</v>
      </c>
      <c r="V196" s="19">
        <f t="shared" si="40"/>
        <v>0</v>
      </c>
      <c r="AC196" s="69"/>
      <c r="AD196" s="69"/>
      <c r="AE196" s="69"/>
      <c r="AF196" s="69"/>
      <c r="AG196" s="69"/>
      <c r="AH196" s="69"/>
    </row>
    <row r="197" spans="1:34" x14ac:dyDescent="0.25">
      <c r="A197" s="26">
        <f>Wellpath!E197</f>
        <v>0</v>
      </c>
      <c r="B197" s="68">
        <v>0</v>
      </c>
      <c r="C197" s="22">
        <v>0</v>
      </c>
      <c r="D197" s="22">
        <v>0</v>
      </c>
      <c r="E197" s="20">
        <f>Model!$W$38*(Wellpath!$K197-Wellpath!$K196)*MAX(ABS(SIN(Wellpath!$L197)*(IF(Wellpath!L196&lt;0.000001,0,SIN(ABS(MOD((Wellpath!$M197-Wellpath!M196+PI()),2*PI())-PI()))))),Model!$B$24*(Wellpath!$K197-Wellpath!$K196))*-SIN(Wellpath!$M197)</f>
        <v>0</v>
      </c>
      <c r="F197" s="20">
        <f>Model!$W$38*(Wellpath!$K197-Wellpath!$K196)*MAX(ABS(SIN(Wellpath!$L197)*(IF(Wellpath!L196&lt;0.000001,0,SIN(ABS(MOD((Wellpath!$M197-Wellpath!M196+PI()),2*PI())-PI()))))),Model!$B$24*(Wellpath!$K197-Wellpath!$K196))*COS(Wellpath!$M197)</f>
        <v>0</v>
      </c>
      <c r="G197" s="20">
        <v>0</v>
      </c>
      <c r="H197" s="18">
        <f t="shared" ref="H197:H260" si="49">E197</f>
        <v>0</v>
      </c>
      <c r="I197" s="18">
        <f t="shared" ref="I197:I260" si="50">F197</f>
        <v>0</v>
      </c>
      <c r="J197" s="18">
        <f t="shared" ref="J197:J260" si="51">G197</f>
        <v>0</v>
      </c>
      <c r="K197" s="21">
        <f t="shared" si="45"/>
        <v>3.278454694359576</v>
      </c>
      <c r="L197" s="21">
        <f t="shared" si="45"/>
        <v>2.8964647623584097</v>
      </c>
      <c r="M197" s="21">
        <f t="shared" si="45"/>
        <v>0</v>
      </c>
      <c r="N197" s="21">
        <f t="shared" si="46"/>
        <v>-1.7126860819304897</v>
      </c>
      <c r="O197" s="21">
        <f t="shared" si="47"/>
        <v>0</v>
      </c>
      <c r="P197" s="21">
        <f t="shared" si="48"/>
        <v>0</v>
      </c>
      <c r="Q197" s="19">
        <f t="shared" si="42"/>
        <v>3.278454694359576</v>
      </c>
      <c r="R197" s="19">
        <f t="shared" si="42"/>
        <v>2.8964647623584097</v>
      </c>
      <c r="S197" s="19">
        <f t="shared" si="42"/>
        <v>0</v>
      </c>
      <c r="T197" s="19">
        <f t="shared" ref="T197:T260" si="52">N196+H197*I197</f>
        <v>-1.7126860819304897</v>
      </c>
      <c r="U197" s="19">
        <f t="shared" ref="U197:U260" si="53">O196+H197*J197</f>
        <v>0</v>
      </c>
      <c r="V197" s="19">
        <f t="shared" ref="V197:V260" si="54">P196+I197*J197</f>
        <v>0</v>
      </c>
      <c r="AC197" s="69"/>
      <c r="AD197" s="69"/>
      <c r="AE197" s="69"/>
      <c r="AF197" s="69"/>
      <c r="AG197" s="69"/>
      <c r="AH197" s="69"/>
    </row>
    <row r="198" spans="1:34" x14ac:dyDescent="0.25">
      <c r="A198" s="26">
        <f>Wellpath!E198</f>
        <v>0</v>
      </c>
      <c r="B198" s="68">
        <v>0</v>
      </c>
      <c r="C198" s="22">
        <v>0</v>
      </c>
      <c r="D198" s="22">
        <v>0</v>
      </c>
      <c r="E198" s="20">
        <f>Model!$W$38*(Wellpath!$K198-Wellpath!$K197)*MAX(ABS(SIN(Wellpath!$L198)*(IF(Wellpath!L197&lt;0.000001,0,SIN(ABS(MOD((Wellpath!$M198-Wellpath!M197+PI()),2*PI())-PI()))))),Model!$B$24*(Wellpath!$K198-Wellpath!$K197))*-SIN(Wellpath!$M198)</f>
        <v>0</v>
      </c>
      <c r="F198" s="20">
        <f>Model!$W$38*(Wellpath!$K198-Wellpath!$K197)*MAX(ABS(SIN(Wellpath!$L198)*(IF(Wellpath!L197&lt;0.000001,0,SIN(ABS(MOD((Wellpath!$M198-Wellpath!M197+PI()),2*PI())-PI()))))),Model!$B$24*(Wellpath!$K198-Wellpath!$K197))*COS(Wellpath!$M198)</f>
        <v>0</v>
      </c>
      <c r="G198" s="20">
        <v>0</v>
      </c>
      <c r="H198" s="18">
        <f t="shared" si="49"/>
        <v>0</v>
      </c>
      <c r="I198" s="18">
        <f t="shared" si="50"/>
        <v>0</v>
      </c>
      <c r="J198" s="18">
        <f t="shared" si="51"/>
        <v>0</v>
      </c>
      <c r="K198" s="21">
        <f t="shared" si="45"/>
        <v>3.278454694359576</v>
      </c>
      <c r="L198" s="21">
        <f t="shared" si="45"/>
        <v>2.8964647623584097</v>
      </c>
      <c r="M198" s="21">
        <f t="shared" si="45"/>
        <v>0</v>
      </c>
      <c r="N198" s="21">
        <f t="shared" si="46"/>
        <v>-1.7126860819304897</v>
      </c>
      <c r="O198" s="21">
        <f t="shared" si="47"/>
        <v>0</v>
      </c>
      <c r="P198" s="21">
        <f t="shared" si="48"/>
        <v>0</v>
      </c>
      <c r="Q198" s="19">
        <f t="shared" si="42"/>
        <v>3.278454694359576</v>
      </c>
      <c r="R198" s="19">
        <f t="shared" si="42"/>
        <v>2.8964647623584097</v>
      </c>
      <c r="S198" s="19">
        <f t="shared" si="42"/>
        <v>0</v>
      </c>
      <c r="T198" s="19">
        <f t="shared" si="52"/>
        <v>-1.7126860819304897</v>
      </c>
      <c r="U198" s="19">
        <f t="shared" si="53"/>
        <v>0</v>
      </c>
      <c r="V198" s="19">
        <f t="shared" si="54"/>
        <v>0</v>
      </c>
      <c r="AC198" s="69"/>
      <c r="AD198" s="69"/>
      <c r="AE198" s="69"/>
      <c r="AF198" s="69"/>
      <c r="AG198" s="69"/>
      <c r="AH198" s="69"/>
    </row>
    <row r="199" spans="1:34" x14ac:dyDescent="0.25">
      <c r="A199" s="26">
        <f>Wellpath!E199</f>
        <v>0</v>
      </c>
      <c r="B199" s="68">
        <v>0</v>
      </c>
      <c r="C199" s="22">
        <v>0</v>
      </c>
      <c r="D199" s="22">
        <v>0</v>
      </c>
      <c r="E199" s="20">
        <f>Model!$W$38*(Wellpath!$K199-Wellpath!$K198)*MAX(ABS(SIN(Wellpath!$L199)*(IF(Wellpath!L198&lt;0.000001,0,SIN(ABS(MOD((Wellpath!$M199-Wellpath!M198+PI()),2*PI())-PI()))))),Model!$B$24*(Wellpath!$K199-Wellpath!$K198))*-SIN(Wellpath!$M199)</f>
        <v>0</v>
      </c>
      <c r="F199" s="20">
        <f>Model!$W$38*(Wellpath!$K199-Wellpath!$K198)*MAX(ABS(SIN(Wellpath!$L199)*(IF(Wellpath!L198&lt;0.000001,0,SIN(ABS(MOD((Wellpath!$M199-Wellpath!M198+PI()),2*PI())-PI()))))),Model!$B$24*(Wellpath!$K199-Wellpath!$K198))*COS(Wellpath!$M199)</f>
        <v>0</v>
      </c>
      <c r="G199" s="20">
        <v>0</v>
      </c>
      <c r="H199" s="18">
        <f t="shared" si="49"/>
        <v>0</v>
      </c>
      <c r="I199" s="18">
        <f t="shared" si="50"/>
        <v>0</v>
      </c>
      <c r="J199" s="18">
        <f t="shared" si="51"/>
        <v>0</v>
      </c>
      <c r="K199" s="21">
        <f t="shared" si="45"/>
        <v>3.278454694359576</v>
      </c>
      <c r="L199" s="21">
        <f t="shared" si="45"/>
        <v>2.8964647623584097</v>
      </c>
      <c r="M199" s="21">
        <f t="shared" si="45"/>
        <v>0</v>
      </c>
      <c r="N199" s="21">
        <f t="shared" si="46"/>
        <v>-1.7126860819304897</v>
      </c>
      <c r="O199" s="21">
        <f t="shared" si="47"/>
        <v>0</v>
      </c>
      <c r="P199" s="21">
        <f t="shared" si="48"/>
        <v>0</v>
      </c>
      <c r="Q199" s="19">
        <f t="shared" si="42"/>
        <v>3.278454694359576</v>
      </c>
      <c r="R199" s="19">
        <f t="shared" si="42"/>
        <v>2.8964647623584097</v>
      </c>
      <c r="S199" s="19">
        <f t="shared" si="42"/>
        <v>0</v>
      </c>
      <c r="T199" s="19">
        <f t="shared" si="52"/>
        <v>-1.7126860819304897</v>
      </c>
      <c r="U199" s="19">
        <f t="shared" si="53"/>
        <v>0</v>
      </c>
      <c r="V199" s="19">
        <f t="shared" si="54"/>
        <v>0</v>
      </c>
      <c r="AC199" s="69"/>
      <c r="AD199" s="69"/>
      <c r="AE199" s="69"/>
      <c r="AF199" s="69"/>
      <c r="AG199" s="69"/>
      <c r="AH199" s="69"/>
    </row>
    <row r="200" spans="1:34" x14ac:dyDescent="0.25">
      <c r="A200" s="26">
        <f>Wellpath!E200</f>
        <v>0</v>
      </c>
      <c r="B200" s="68">
        <v>0</v>
      </c>
      <c r="C200" s="22">
        <v>0</v>
      </c>
      <c r="D200" s="22">
        <v>0</v>
      </c>
      <c r="E200" s="20">
        <f>Model!$W$38*(Wellpath!$K200-Wellpath!$K199)*MAX(ABS(SIN(Wellpath!$L200)*(IF(Wellpath!L199&lt;0.000001,0,SIN(ABS(MOD((Wellpath!$M200-Wellpath!M199+PI()),2*PI())-PI()))))),Model!$B$24*(Wellpath!$K200-Wellpath!$K199))*-SIN(Wellpath!$M200)</f>
        <v>0</v>
      </c>
      <c r="F200" s="20">
        <f>Model!$W$38*(Wellpath!$K200-Wellpath!$K199)*MAX(ABS(SIN(Wellpath!$L200)*(IF(Wellpath!L199&lt;0.000001,0,SIN(ABS(MOD((Wellpath!$M200-Wellpath!M199+PI()),2*PI())-PI()))))),Model!$B$24*(Wellpath!$K200-Wellpath!$K199))*COS(Wellpath!$M200)</f>
        <v>0</v>
      </c>
      <c r="G200" s="20">
        <v>0</v>
      </c>
      <c r="H200" s="18">
        <f t="shared" si="49"/>
        <v>0</v>
      </c>
      <c r="I200" s="18">
        <f t="shared" si="50"/>
        <v>0</v>
      </c>
      <c r="J200" s="18">
        <f t="shared" si="51"/>
        <v>0</v>
      </c>
      <c r="K200" s="21">
        <f t="shared" si="45"/>
        <v>3.278454694359576</v>
      </c>
      <c r="L200" s="21">
        <f t="shared" si="45"/>
        <v>2.8964647623584097</v>
      </c>
      <c r="M200" s="21">
        <f t="shared" si="45"/>
        <v>0</v>
      </c>
      <c r="N200" s="21">
        <f t="shared" si="46"/>
        <v>-1.7126860819304897</v>
      </c>
      <c r="O200" s="21">
        <f t="shared" si="47"/>
        <v>0</v>
      </c>
      <c r="P200" s="21">
        <f t="shared" si="48"/>
        <v>0</v>
      </c>
      <c r="Q200" s="19">
        <f t="shared" si="42"/>
        <v>3.278454694359576</v>
      </c>
      <c r="R200" s="19">
        <f t="shared" si="42"/>
        <v>2.8964647623584097</v>
      </c>
      <c r="S200" s="19">
        <f t="shared" si="42"/>
        <v>0</v>
      </c>
      <c r="T200" s="19">
        <f t="shared" si="52"/>
        <v>-1.7126860819304897</v>
      </c>
      <c r="U200" s="19">
        <f t="shared" si="53"/>
        <v>0</v>
      </c>
      <c r="V200" s="19">
        <f t="shared" si="54"/>
        <v>0</v>
      </c>
      <c r="AC200" s="69"/>
      <c r="AD200" s="69"/>
      <c r="AE200" s="69"/>
      <c r="AF200" s="69"/>
      <c r="AG200" s="69"/>
      <c r="AH200" s="69"/>
    </row>
    <row r="201" spans="1:34" x14ac:dyDescent="0.25">
      <c r="A201" s="26">
        <f>Wellpath!E201</f>
        <v>0</v>
      </c>
      <c r="B201" s="68">
        <v>0</v>
      </c>
      <c r="C201" s="22">
        <v>0</v>
      </c>
      <c r="D201" s="22">
        <v>0</v>
      </c>
      <c r="E201" s="20">
        <f>Model!$W$38*(Wellpath!$K201-Wellpath!$K200)*MAX(ABS(SIN(Wellpath!$L201)*(IF(Wellpath!L200&lt;0.000001,0,SIN(ABS(MOD((Wellpath!$M201-Wellpath!M200+PI()),2*PI())-PI()))))),Model!$B$24*(Wellpath!$K201-Wellpath!$K200))*-SIN(Wellpath!$M201)</f>
        <v>0</v>
      </c>
      <c r="F201" s="20">
        <f>Model!$W$38*(Wellpath!$K201-Wellpath!$K200)*MAX(ABS(SIN(Wellpath!$L201)*(IF(Wellpath!L200&lt;0.000001,0,SIN(ABS(MOD((Wellpath!$M201-Wellpath!M200+PI()),2*PI())-PI()))))),Model!$B$24*(Wellpath!$K201-Wellpath!$K200))*COS(Wellpath!$M201)</f>
        <v>0</v>
      </c>
      <c r="G201" s="20">
        <v>0</v>
      </c>
      <c r="H201" s="18">
        <f t="shared" si="49"/>
        <v>0</v>
      </c>
      <c r="I201" s="18">
        <f t="shared" si="50"/>
        <v>0</v>
      </c>
      <c r="J201" s="18">
        <f t="shared" si="51"/>
        <v>0</v>
      </c>
      <c r="K201" s="21">
        <f t="shared" si="45"/>
        <v>3.278454694359576</v>
      </c>
      <c r="L201" s="21">
        <f t="shared" si="45"/>
        <v>2.8964647623584097</v>
      </c>
      <c r="M201" s="21">
        <f t="shared" si="45"/>
        <v>0</v>
      </c>
      <c r="N201" s="21">
        <f t="shared" si="46"/>
        <v>-1.7126860819304897</v>
      </c>
      <c r="O201" s="21">
        <f t="shared" si="47"/>
        <v>0</v>
      </c>
      <c r="P201" s="21">
        <f t="shared" si="48"/>
        <v>0</v>
      </c>
      <c r="Q201" s="19">
        <f t="shared" si="42"/>
        <v>3.278454694359576</v>
      </c>
      <c r="R201" s="19">
        <f t="shared" si="42"/>
        <v>2.8964647623584097</v>
      </c>
      <c r="S201" s="19">
        <f t="shared" si="42"/>
        <v>0</v>
      </c>
      <c r="T201" s="19">
        <f t="shared" si="52"/>
        <v>-1.7126860819304897</v>
      </c>
      <c r="U201" s="19">
        <f t="shared" si="53"/>
        <v>0</v>
      </c>
      <c r="V201" s="19">
        <f t="shared" si="54"/>
        <v>0</v>
      </c>
      <c r="AC201" s="69"/>
      <c r="AD201" s="69"/>
      <c r="AE201" s="69"/>
      <c r="AF201" s="69"/>
      <c r="AG201" s="69"/>
      <c r="AH201" s="69"/>
    </row>
    <row r="202" spans="1:34" x14ac:dyDescent="0.25">
      <c r="A202" s="26">
        <f>Wellpath!E202</f>
        <v>0</v>
      </c>
      <c r="B202" s="68">
        <v>0</v>
      </c>
      <c r="C202" s="22">
        <v>0</v>
      </c>
      <c r="D202" s="22">
        <v>0</v>
      </c>
      <c r="E202" s="20">
        <f>Model!$W$38*(Wellpath!$K202-Wellpath!$K201)*MAX(ABS(SIN(Wellpath!$L202)*(IF(Wellpath!L201&lt;0.000001,0,SIN(ABS(MOD((Wellpath!$M202-Wellpath!M201+PI()),2*PI())-PI()))))),Model!$B$24*(Wellpath!$K202-Wellpath!$K201))*-SIN(Wellpath!$M202)</f>
        <v>0</v>
      </c>
      <c r="F202" s="20">
        <f>Model!$W$38*(Wellpath!$K202-Wellpath!$K201)*MAX(ABS(SIN(Wellpath!$L202)*(IF(Wellpath!L201&lt;0.000001,0,SIN(ABS(MOD((Wellpath!$M202-Wellpath!M201+PI()),2*PI())-PI()))))),Model!$B$24*(Wellpath!$K202-Wellpath!$K201))*COS(Wellpath!$M202)</f>
        <v>0</v>
      </c>
      <c r="G202" s="20">
        <v>0</v>
      </c>
      <c r="H202" s="18">
        <f t="shared" si="49"/>
        <v>0</v>
      </c>
      <c r="I202" s="18">
        <f t="shared" si="50"/>
        <v>0</v>
      </c>
      <c r="J202" s="18">
        <f t="shared" si="51"/>
        <v>0</v>
      </c>
      <c r="K202" s="21">
        <f t="shared" si="45"/>
        <v>3.278454694359576</v>
      </c>
      <c r="L202" s="21">
        <f t="shared" si="45"/>
        <v>2.8964647623584097</v>
      </c>
      <c r="M202" s="21">
        <f t="shared" si="45"/>
        <v>0</v>
      </c>
      <c r="N202" s="21">
        <f t="shared" si="46"/>
        <v>-1.7126860819304897</v>
      </c>
      <c r="O202" s="21">
        <f t="shared" si="47"/>
        <v>0</v>
      </c>
      <c r="P202" s="21">
        <f t="shared" si="48"/>
        <v>0</v>
      </c>
      <c r="Q202" s="19">
        <f t="shared" si="42"/>
        <v>3.278454694359576</v>
      </c>
      <c r="R202" s="19">
        <f t="shared" si="42"/>
        <v>2.8964647623584097</v>
      </c>
      <c r="S202" s="19">
        <f t="shared" si="42"/>
        <v>0</v>
      </c>
      <c r="T202" s="19">
        <f t="shared" si="52"/>
        <v>-1.7126860819304897</v>
      </c>
      <c r="U202" s="19">
        <f t="shared" si="53"/>
        <v>0</v>
      </c>
      <c r="V202" s="19">
        <f t="shared" si="54"/>
        <v>0</v>
      </c>
      <c r="AC202" s="69"/>
      <c r="AD202" s="69"/>
      <c r="AE202" s="69"/>
      <c r="AF202" s="69"/>
      <c r="AG202" s="69"/>
      <c r="AH202" s="69"/>
    </row>
    <row r="203" spans="1:34" x14ac:dyDescent="0.25">
      <c r="A203" s="26">
        <f>Wellpath!E203</f>
        <v>0</v>
      </c>
      <c r="B203" s="68">
        <v>0</v>
      </c>
      <c r="C203" s="22">
        <v>0</v>
      </c>
      <c r="D203" s="22">
        <v>0</v>
      </c>
      <c r="E203" s="20">
        <f>Model!$W$38*(Wellpath!$K203-Wellpath!$K202)*MAX(ABS(SIN(Wellpath!$L203)*(IF(Wellpath!L202&lt;0.000001,0,SIN(ABS(MOD((Wellpath!$M203-Wellpath!M202+PI()),2*PI())-PI()))))),Model!$B$24*(Wellpath!$K203-Wellpath!$K202))*-SIN(Wellpath!$M203)</f>
        <v>0</v>
      </c>
      <c r="F203" s="20">
        <f>Model!$W$38*(Wellpath!$K203-Wellpath!$K202)*MAX(ABS(SIN(Wellpath!$L203)*(IF(Wellpath!L202&lt;0.000001,0,SIN(ABS(MOD((Wellpath!$M203-Wellpath!M202+PI()),2*PI())-PI()))))),Model!$B$24*(Wellpath!$K203-Wellpath!$K202))*COS(Wellpath!$M203)</f>
        <v>0</v>
      </c>
      <c r="G203" s="20">
        <v>0</v>
      </c>
      <c r="H203" s="18">
        <f t="shared" si="49"/>
        <v>0</v>
      </c>
      <c r="I203" s="18">
        <f t="shared" si="50"/>
        <v>0</v>
      </c>
      <c r="J203" s="18">
        <f t="shared" si="51"/>
        <v>0</v>
      </c>
      <c r="K203" s="21">
        <f t="shared" si="45"/>
        <v>3.278454694359576</v>
      </c>
      <c r="L203" s="21">
        <f t="shared" si="45"/>
        <v>2.8964647623584097</v>
      </c>
      <c r="M203" s="21">
        <f t="shared" si="45"/>
        <v>0</v>
      </c>
      <c r="N203" s="21">
        <f t="shared" si="46"/>
        <v>-1.7126860819304897</v>
      </c>
      <c r="O203" s="21">
        <f t="shared" si="47"/>
        <v>0</v>
      </c>
      <c r="P203" s="21">
        <f t="shared" si="48"/>
        <v>0</v>
      </c>
      <c r="Q203" s="19">
        <f t="shared" si="42"/>
        <v>3.278454694359576</v>
      </c>
      <c r="R203" s="19">
        <f t="shared" si="42"/>
        <v>2.8964647623584097</v>
      </c>
      <c r="S203" s="19">
        <f t="shared" si="42"/>
        <v>0</v>
      </c>
      <c r="T203" s="19">
        <f t="shared" si="52"/>
        <v>-1.7126860819304897</v>
      </c>
      <c r="U203" s="19">
        <f t="shared" si="53"/>
        <v>0</v>
      </c>
      <c r="V203" s="19">
        <f t="shared" si="54"/>
        <v>0</v>
      </c>
      <c r="AC203" s="69"/>
      <c r="AD203" s="69"/>
      <c r="AE203" s="69"/>
      <c r="AF203" s="69"/>
      <c r="AG203" s="69"/>
      <c r="AH203" s="69"/>
    </row>
    <row r="204" spans="1:34" x14ac:dyDescent="0.25">
      <c r="A204" s="26">
        <f>Wellpath!E204</f>
        <v>0</v>
      </c>
      <c r="B204" s="68">
        <v>0</v>
      </c>
      <c r="C204" s="22">
        <v>0</v>
      </c>
      <c r="D204" s="22">
        <v>0</v>
      </c>
      <c r="E204" s="20">
        <f>Model!$W$38*(Wellpath!$K204-Wellpath!$K203)*MAX(ABS(SIN(Wellpath!$L204)*(IF(Wellpath!L203&lt;0.000001,0,SIN(ABS(MOD((Wellpath!$M204-Wellpath!M203+PI()),2*PI())-PI()))))),Model!$B$24*(Wellpath!$K204-Wellpath!$K203))*-SIN(Wellpath!$M204)</f>
        <v>0</v>
      </c>
      <c r="F204" s="20">
        <f>Model!$W$38*(Wellpath!$K204-Wellpath!$K203)*MAX(ABS(SIN(Wellpath!$L204)*(IF(Wellpath!L203&lt;0.000001,0,SIN(ABS(MOD((Wellpath!$M204-Wellpath!M203+PI()),2*PI())-PI()))))),Model!$B$24*(Wellpath!$K204-Wellpath!$K203))*COS(Wellpath!$M204)</f>
        <v>0</v>
      </c>
      <c r="G204" s="20">
        <v>0</v>
      </c>
      <c r="H204" s="18">
        <f t="shared" si="49"/>
        <v>0</v>
      </c>
      <c r="I204" s="18">
        <f t="shared" si="50"/>
        <v>0</v>
      </c>
      <c r="J204" s="18">
        <f t="shared" si="51"/>
        <v>0</v>
      </c>
      <c r="K204" s="21">
        <f t="shared" si="45"/>
        <v>3.278454694359576</v>
      </c>
      <c r="L204" s="21">
        <f t="shared" si="45"/>
        <v>2.8964647623584097</v>
      </c>
      <c r="M204" s="21">
        <f t="shared" si="45"/>
        <v>0</v>
      </c>
      <c r="N204" s="21">
        <f t="shared" si="46"/>
        <v>-1.7126860819304897</v>
      </c>
      <c r="O204" s="21">
        <f t="shared" si="47"/>
        <v>0</v>
      </c>
      <c r="P204" s="21">
        <f t="shared" si="48"/>
        <v>0</v>
      </c>
      <c r="Q204" s="19">
        <f t="shared" si="42"/>
        <v>3.278454694359576</v>
      </c>
      <c r="R204" s="19">
        <f t="shared" si="42"/>
        <v>2.8964647623584097</v>
      </c>
      <c r="S204" s="19">
        <f t="shared" si="42"/>
        <v>0</v>
      </c>
      <c r="T204" s="19">
        <f t="shared" si="52"/>
        <v>-1.7126860819304897</v>
      </c>
      <c r="U204" s="19">
        <f t="shared" si="53"/>
        <v>0</v>
      </c>
      <c r="V204" s="19">
        <f t="shared" si="54"/>
        <v>0</v>
      </c>
      <c r="AC204" s="69"/>
      <c r="AD204" s="69"/>
      <c r="AE204" s="69"/>
      <c r="AF204" s="69"/>
      <c r="AG204" s="69"/>
      <c r="AH204" s="69"/>
    </row>
    <row r="205" spans="1:34" x14ac:dyDescent="0.25">
      <c r="A205" s="26">
        <f>Wellpath!E205</f>
        <v>0</v>
      </c>
      <c r="B205" s="68">
        <v>0</v>
      </c>
      <c r="C205" s="22">
        <v>0</v>
      </c>
      <c r="D205" s="22">
        <v>0</v>
      </c>
      <c r="E205" s="20">
        <f>Model!$W$38*(Wellpath!$K205-Wellpath!$K204)*MAX(ABS(SIN(Wellpath!$L205)*(IF(Wellpath!L204&lt;0.000001,0,SIN(ABS(MOD((Wellpath!$M205-Wellpath!M204+PI()),2*PI())-PI()))))),Model!$B$24*(Wellpath!$K205-Wellpath!$K204))*-SIN(Wellpath!$M205)</f>
        <v>0</v>
      </c>
      <c r="F205" s="20">
        <f>Model!$W$38*(Wellpath!$K205-Wellpath!$K204)*MAX(ABS(SIN(Wellpath!$L205)*(IF(Wellpath!L204&lt;0.000001,0,SIN(ABS(MOD((Wellpath!$M205-Wellpath!M204+PI()),2*PI())-PI()))))),Model!$B$24*(Wellpath!$K205-Wellpath!$K204))*COS(Wellpath!$M205)</f>
        <v>0</v>
      </c>
      <c r="G205" s="20">
        <v>0</v>
      </c>
      <c r="H205" s="18">
        <f t="shared" si="49"/>
        <v>0</v>
      </c>
      <c r="I205" s="18">
        <f t="shared" si="50"/>
        <v>0</v>
      </c>
      <c r="J205" s="18">
        <f t="shared" si="51"/>
        <v>0</v>
      </c>
      <c r="K205" s="21">
        <f t="shared" si="45"/>
        <v>3.278454694359576</v>
      </c>
      <c r="L205" s="21">
        <f t="shared" si="45"/>
        <v>2.8964647623584097</v>
      </c>
      <c r="M205" s="21">
        <f t="shared" si="45"/>
        <v>0</v>
      </c>
      <c r="N205" s="21">
        <f t="shared" si="46"/>
        <v>-1.7126860819304897</v>
      </c>
      <c r="O205" s="21">
        <f t="shared" si="47"/>
        <v>0</v>
      </c>
      <c r="P205" s="21">
        <f t="shared" si="48"/>
        <v>0</v>
      </c>
      <c r="Q205" s="19">
        <f t="shared" si="42"/>
        <v>3.278454694359576</v>
      </c>
      <c r="R205" s="19">
        <f t="shared" si="42"/>
        <v>2.8964647623584097</v>
      </c>
      <c r="S205" s="19">
        <f t="shared" si="42"/>
        <v>0</v>
      </c>
      <c r="T205" s="19">
        <f t="shared" si="52"/>
        <v>-1.7126860819304897</v>
      </c>
      <c r="U205" s="19">
        <f t="shared" si="53"/>
        <v>0</v>
      </c>
      <c r="V205" s="19">
        <f t="shared" si="54"/>
        <v>0</v>
      </c>
      <c r="AC205" s="69"/>
      <c r="AD205" s="69"/>
      <c r="AE205" s="69"/>
      <c r="AF205" s="69"/>
      <c r="AG205" s="69"/>
      <c r="AH205" s="69"/>
    </row>
    <row r="206" spans="1:34" x14ac:dyDescent="0.25">
      <c r="A206" s="26">
        <f>Wellpath!E206</f>
        <v>0</v>
      </c>
      <c r="B206" s="68">
        <v>0</v>
      </c>
      <c r="C206" s="22">
        <v>0</v>
      </c>
      <c r="D206" s="22">
        <v>0</v>
      </c>
      <c r="E206" s="20">
        <f>Model!$W$38*(Wellpath!$K206-Wellpath!$K205)*MAX(ABS(SIN(Wellpath!$L206)*(IF(Wellpath!L205&lt;0.000001,0,SIN(ABS(MOD((Wellpath!$M206-Wellpath!M205+PI()),2*PI())-PI()))))),Model!$B$24*(Wellpath!$K206-Wellpath!$K205))*-SIN(Wellpath!$M206)</f>
        <v>0</v>
      </c>
      <c r="F206" s="20">
        <f>Model!$W$38*(Wellpath!$K206-Wellpath!$K205)*MAX(ABS(SIN(Wellpath!$L206)*(IF(Wellpath!L205&lt;0.000001,0,SIN(ABS(MOD((Wellpath!$M206-Wellpath!M205+PI()),2*PI())-PI()))))),Model!$B$24*(Wellpath!$K206-Wellpath!$K205))*COS(Wellpath!$M206)</f>
        <v>0</v>
      </c>
      <c r="G206" s="20">
        <v>0</v>
      </c>
      <c r="H206" s="18">
        <f t="shared" si="49"/>
        <v>0</v>
      </c>
      <c r="I206" s="18">
        <f t="shared" si="50"/>
        <v>0</v>
      </c>
      <c r="J206" s="18">
        <f t="shared" si="51"/>
        <v>0</v>
      </c>
      <c r="K206" s="21">
        <f t="shared" si="45"/>
        <v>3.278454694359576</v>
      </c>
      <c r="L206" s="21">
        <f t="shared" si="45"/>
        <v>2.8964647623584097</v>
      </c>
      <c r="M206" s="21">
        <f t="shared" si="45"/>
        <v>0</v>
      </c>
      <c r="N206" s="21">
        <f t="shared" si="46"/>
        <v>-1.7126860819304897</v>
      </c>
      <c r="O206" s="21">
        <f t="shared" si="47"/>
        <v>0</v>
      </c>
      <c r="P206" s="21">
        <f t="shared" si="48"/>
        <v>0</v>
      </c>
      <c r="Q206" s="19">
        <f t="shared" si="42"/>
        <v>3.278454694359576</v>
      </c>
      <c r="R206" s="19">
        <f t="shared" si="42"/>
        <v>2.8964647623584097</v>
      </c>
      <c r="S206" s="19">
        <f t="shared" si="42"/>
        <v>0</v>
      </c>
      <c r="T206" s="19">
        <f t="shared" si="52"/>
        <v>-1.7126860819304897</v>
      </c>
      <c r="U206" s="19">
        <f t="shared" si="53"/>
        <v>0</v>
      </c>
      <c r="V206" s="19">
        <f t="shared" si="54"/>
        <v>0</v>
      </c>
      <c r="AC206" s="69"/>
      <c r="AD206" s="69"/>
      <c r="AE206" s="69"/>
      <c r="AF206" s="69"/>
      <c r="AG206" s="69"/>
      <c r="AH206" s="69"/>
    </row>
    <row r="207" spans="1:34" x14ac:dyDescent="0.25">
      <c r="A207" s="26">
        <f>Wellpath!E207</f>
        <v>0</v>
      </c>
      <c r="B207" s="68">
        <v>0</v>
      </c>
      <c r="C207" s="22">
        <v>0</v>
      </c>
      <c r="D207" s="22">
        <v>0</v>
      </c>
      <c r="E207" s="20">
        <f>Model!$W$38*(Wellpath!$K207-Wellpath!$K206)*MAX(ABS(SIN(Wellpath!$L207)*(IF(Wellpath!L206&lt;0.000001,0,SIN(ABS(MOD((Wellpath!$M207-Wellpath!M206+PI()),2*PI())-PI()))))),Model!$B$24*(Wellpath!$K207-Wellpath!$K206))*-SIN(Wellpath!$M207)</f>
        <v>0</v>
      </c>
      <c r="F207" s="20">
        <f>Model!$W$38*(Wellpath!$K207-Wellpath!$K206)*MAX(ABS(SIN(Wellpath!$L207)*(IF(Wellpath!L206&lt;0.000001,0,SIN(ABS(MOD((Wellpath!$M207-Wellpath!M206+PI()),2*PI())-PI()))))),Model!$B$24*(Wellpath!$K207-Wellpath!$K206))*COS(Wellpath!$M207)</f>
        <v>0</v>
      </c>
      <c r="G207" s="20">
        <v>0</v>
      </c>
      <c r="H207" s="18">
        <f t="shared" si="49"/>
        <v>0</v>
      </c>
      <c r="I207" s="18">
        <f t="shared" si="50"/>
        <v>0</v>
      </c>
      <c r="J207" s="18">
        <f t="shared" si="51"/>
        <v>0</v>
      </c>
      <c r="K207" s="21">
        <f t="shared" si="45"/>
        <v>3.278454694359576</v>
      </c>
      <c r="L207" s="21">
        <f t="shared" si="45"/>
        <v>2.8964647623584097</v>
      </c>
      <c r="M207" s="21">
        <f t="shared" si="45"/>
        <v>0</v>
      </c>
      <c r="N207" s="21">
        <f t="shared" si="46"/>
        <v>-1.7126860819304897</v>
      </c>
      <c r="O207" s="21">
        <f t="shared" si="47"/>
        <v>0</v>
      </c>
      <c r="P207" s="21">
        <f t="shared" si="48"/>
        <v>0</v>
      </c>
      <c r="Q207" s="19">
        <f t="shared" si="42"/>
        <v>3.278454694359576</v>
      </c>
      <c r="R207" s="19">
        <f t="shared" si="42"/>
        <v>2.8964647623584097</v>
      </c>
      <c r="S207" s="19">
        <f t="shared" si="42"/>
        <v>0</v>
      </c>
      <c r="T207" s="19">
        <f t="shared" si="52"/>
        <v>-1.7126860819304897</v>
      </c>
      <c r="U207" s="19">
        <f t="shared" si="53"/>
        <v>0</v>
      </c>
      <c r="V207" s="19">
        <f t="shared" si="54"/>
        <v>0</v>
      </c>
      <c r="AC207" s="69"/>
      <c r="AD207" s="69"/>
      <c r="AE207" s="69"/>
      <c r="AF207" s="69"/>
      <c r="AG207" s="69"/>
      <c r="AH207" s="69"/>
    </row>
    <row r="208" spans="1:34" x14ac:dyDescent="0.25">
      <c r="A208" s="26">
        <f>Wellpath!E208</f>
        <v>0</v>
      </c>
      <c r="B208" s="68">
        <v>0</v>
      </c>
      <c r="C208" s="22">
        <v>0</v>
      </c>
      <c r="D208" s="22">
        <v>0</v>
      </c>
      <c r="E208" s="20">
        <f>Model!$W$38*(Wellpath!$K208-Wellpath!$K207)*MAX(ABS(SIN(Wellpath!$L208)*(IF(Wellpath!L207&lt;0.000001,0,SIN(ABS(MOD((Wellpath!$M208-Wellpath!M207+PI()),2*PI())-PI()))))),Model!$B$24*(Wellpath!$K208-Wellpath!$K207))*-SIN(Wellpath!$M208)</f>
        <v>0</v>
      </c>
      <c r="F208" s="20">
        <f>Model!$W$38*(Wellpath!$K208-Wellpath!$K207)*MAX(ABS(SIN(Wellpath!$L208)*(IF(Wellpath!L207&lt;0.000001,0,SIN(ABS(MOD((Wellpath!$M208-Wellpath!M207+PI()),2*PI())-PI()))))),Model!$B$24*(Wellpath!$K208-Wellpath!$K207))*COS(Wellpath!$M208)</f>
        <v>0</v>
      </c>
      <c r="G208" s="20">
        <v>0</v>
      </c>
      <c r="H208" s="18">
        <f t="shared" si="49"/>
        <v>0</v>
      </c>
      <c r="I208" s="18">
        <f t="shared" si="50"/>
        <v>0</v>
      </c>
      <c r="J208" s="18">
        <f t="shared" si="51"/>
        <v>0</v>
      </c>
      <c r="K208" s="21">
        <f t="shared" si="45"/>
        <v>3.278454694359576</v>
      </c>
      <c r="L208" s="21">
        <f t="shared" si="45"/>
        <v>2.8964647623584097</v>
      </c>
      <c r="M208" s="21">
        <f t="shared" si="45"/>
        <v>0</v>
      </c>
      <c r="N208" s="21">
        <f t="shared" si="46"/>
        <v>-1.7126860819304897</v>
      </c>
      <c r="O208" s="21">
        <f t="shared" si="47"/>
        <v>0</v>
      </c>
      <c r="P208" s="21">
        <f t="shared" si="48"/>
        <v>0</v>
      </c>
      <c r="Q208" s="19">
        <f t="shared" si="42"/>
        <v>3.278454694359576</v>
      </c>
      <c r="R208" s="19">
        <f t="shared" si="42"/>
        <v>2.8964647623584097</v>
      </c>
      <c r="S208" s="19">
        <f t="shared" si="42"/>
        <v>0</v>
      </c>
      <c r="T208" s="19">
        <f t="shared" si="52"/>
        <v>-1.7126860819304897</v>
      </c>
      <c r="U208" s="19">
        <f t="shared" si="53"/>
        <v>0</v>
      </c>
      <c r="V208" s="19">
        <f t="shared" si="54"/>
        <v>0</v>
      </c>
      <c r="AC208" s="69"/>
      <c r="AD208" s="69"/>
      <c r="AE208" s="69"/>
      <c r="AF208" s="69"/>
      <c r="AG208" s="69"/>
      <c r="AH208" s="69"/>
    </row>
    <row r="209" spans="1:34" x14ac:dyDescent="0.25">
      <c r="A209" s="26">
        <f>Wellpath!E209</f>
        <v>0</v>
      </c>
      <c r="B209" s="68">
        <v>0</v>
      </c>
      <c r="C209" s="22">
        <v>0</v>
      </c>
      <c r="D209" s="22">
        <v>0</v>
      </c>
      <c r="E209" s="20">
        <f>Model!$W$38*(Wellpath!$K209-Wellpath!$K208)*MAX(ABS(SIN(Wellpath!$L209)*(IF(Wellpath!L208&lt;0.000001,0,SIN(ABS(MOD((Wellpath!$M209-Wellpath!M208+PI()),2*PI())-PI()))))),Model!$B$24*(Wellpath!$K209-Wellpath!$K208))*-SIN(Wellpath!$M209)</f>
        <v>0</v>
      </c>
      <c r="F209" s="20">
        <f>Model!$W$38*(Wellpath!$K209-Wellpath!$K208)*MAX(ABS(SIN(Wellpath!$L209)*(IF(Wellpath!L208&lt;0.000001,0,SIN(ABS(MOD((Wellpath!$M209-Wellpath!M208+PI()),2*PI())-PI()))))),Model!$B$24*(Wellpath!$K209-Wellpath!$K208))*COS(Wellpath!$M209)</f>
        <v>0</v>
      </c>
      <c r="G209" s="20">
        <v>0</v>
      </c>
      <c r="H209" s="18">
        <f t="shared" si="49"/>
        <v>0</v>
      </c>
      <c r="I209" s="18">
        <f t="shared" si="50"/>
        <v>0</v>
      </c>
      <c r="J209" s="18">
        <f t="shared" si="51"/>
        <v>0</v>
      </c>
      <c r="K209" s="21">
        <f t="shared" si="45"/>
        <v>3.278454694359576</v>
      </c>
      <c r="L209" s="21">
        <f t="shared" si="45"/>
        <v>2.8964647623584097</v>
      </c>
      <c r="M209" s="21">
        <f t="shared" si="45"/>
        <v>0</v>
      </c>
      <c r="N209" s="21">
        <f t="shared" si="46"/>
        <v>-1.7126860819304897</v>
      </c>
      <c r="O209" s="21">
        <f t="shared" si="47"/>
        <v>0</v>
      </c>
      <c r="P209" s="21">
        <f t="shared" si="48"/>
        <v>0</v>
      </c>
      <c r="Q209" s="19">
        <f t="shared" si="42"/>
        <v>3.278454694359576</v>
      </c>
      <c r="R209" s="19">
        <f t="shared" si="42"/>
        <v>2.8964647623584097</v>
      </c>
      <c r="S209" s="19">
        <f t="shared" si="42"/>
        <v>0</v>
      </c>
      <c r="T209" s="19">
        <f t="shared" si="52"/>
        <v>-1.7126860819304897</v>
      </c>
      <c r="U209" s="19">
        <f t="shared" si="53"/>
        <v>0</v>
      </c>
      <c r="V209" s="19">
        <f t="shared" si="54"/>
        <v>0</v>
      </c>
      <c r="AC209" s="69"/>
      <c r="AD209" s="69"/>
      <c r="AE209" s="69"/>
      <c r="AF209" s="69"/>
      <c r="AG209" s="69"/>
      <c r="AH209" s="69"/>
    </row>
    <row r="210" spans="1:34" x14ac:dyDescent="0.25">
      <c r="A210" s="26">
        <f>Wellpath!E210</f>
        <v>0</v>
      </c>
      <c r="B210" s="68">
        <v>0</v>
      </c>
      <c r="C210" s="22">
        <v>0</v>
      </c>
      <c r="D210" s="22">
        <v>0</v>
      </c>
      <c r="E210" s="20">
        <f>Model!$W$38*(Wellpath!$K210-Wellpath!$K209)*MAX(ABS(SIN(Wellpath!$L210)*(IF(Wellpath!L209&lt;0.000001,0,SIN(ABS(MOD((Wellpath!$M210-Wellpath!M209+PI()),2*PI())-PI()))))),Model!$B$24*(Wellpath!$K210-Wellpath!$K209))*-SIN(Wellpath!$M210)</f>
        <v>0</v>
      </c>
      <c r="F210" s="20">
        <f>Model!$W$38*(Wellpath!$K210-Wellpath!$K209)*MAX(ABS(SIN(Wellpath!$L210)*(IF(Wellpath!L209&lt;0.000001,0,SIN(ABS(MOD((Wellpath!$M210-Wellpath!M209+PI()),2*PI())-PI()))))),Model!$B$24*(Wellpath!$K210-Wellpath!$K209))*COS(Wellpath!$M210)</f>
        <v>0</v>
      </c>
      <c r="G210" s="20">
        <v>0</v>
      </c>
      <c r="H210" s="18">
        <f t="shared" si="49"/>
        <v>0</v>
      </c>
      <c r="I210" s="18">
        <f t="shared" si="50"/>
        <v>0</v>
      </c>
      <c r="J210" s="18">
        <f t="shared" si="51"/>
        <v>0</v>
      </c>
      <c r="K210" s="21">
        <f t="shared" si="45"/>
        <v>3.278454694359576</v>
      </c>
      <c r="L210" s="21">
        <f t="shared" si="45"/>
        <v>2.8964647623584097</v>
      </c>
      <c r="M210" s="21">
        <f t="shared" si="45"/>
        <v>0</v>
      </c>
      <c r="N210" s="21">
        <f t="shared" si="46"/>
        <v>-1.7126860819304897</v>
      </c>
      <c r="O210" s="21">
        <f t="shared" si="47"/>
        <v>0</v>
      </c>
      <c r="P210" s="21">
        <f t="shared" si="48"/>
        <v>0</v>
      </c>
      <c r="Q210" s="19">
        <f t="shared" si="42"/>
        <v>3.278454694359576</v>
      </c>
      <c r="R210" s="19">
        <f t="shared" si="42"/>
        <v>2.8964647623584097</v>
      </c>
      <c r="S210" s="19">
        <f t="shared" si="42"/>
        <v>0</v>
      </c>
      <c r="T210" s="19">
        <f t="shared" si="52"/>
        <v>-1.7126860819304897</v>
      </c>
      <c r="U210" s="19">
        <f t="shared" si="53"/>
        <v>0</v>
      </c>
      <c r="V210" s="19">
        <f t="shared" si="54"/>
        <v>0</v>
      </c>
      <c r="AC210" s="69"/>
      <c r="AD210" s="69"/>
      <c r="AE210" s="69"/>
      <c r="AF210" s="69"/>
      <c r="AG210" s="69"/>
      <c r="AH210" s="69"/>
    </row>
    <row r="211" spans="1:34" x14ac:dyDescent="0.25">
      <c r="A211" s="26">
        <f>Wellpath!E211</f>
        <v>0</v>
      </c>
      <c r="B211" s="68">
        <v>0</v>
      </c>
      <c r="C211" s="22">
        <v>0</v>
      </c>
      <c r="D211" s="22">
        <v>0</v>
      </c>
      <c r="E211" s="20">
        <f>Model!$W$38*(Wellpath!$K211-Wellpath!$K210)*MAX(ABS(SIN(Wellpath!$L211)*(IF(Wellpath!L210&lt;0.000001,0,SIN(ABS(MOD((Wellpath!$M211-Wellpath!M210+PI()),2*PI())-PI()))))),Model!$B$24*(Wellpath!$K211-Wellpath!$K210))*-SIN(Wellpath!$M211)</f>
        <v>0</v>
      </c>
      <c r="F211" s="20">
        <f>Model!$W$38*(Wellpath!$K211-Wellpath!$K210)*MAX(ABS(SIN(Wellpath!$L211)*(IF(Wellpath!L210&lt;0.000001,0,SIN(ABS(MOD((Wellpath!$M211-Wellpath!M210+PI()),2*PI())-PI()))))),Model!$B$24*(Wellpath!$K211-Wellpath!$K210))*COS(Wellpath!$M211)</f>
        <v>0</v>
      </c>
      <c r="G211" s="20">
        <v>0</v>
      </c>
      <c r="H211" s="18">
        <f t="shared" si="49"/>
        <v>0</v>
      </c>
      <c r="I211" s="18">
        <f t="shared" si="50"/>
        <v>0</v>
      </c>
      <c r="J211" s="18">
        <f t="shared" si="51"/>
        <v>0</v>
      </c>
      <c r="K211" s="21">
        <f t="shared" si="45"/>
        <v>3.278454694359576</v>
      </c>
      <c r="L211" s="21">
        <f t="shared" si="45"/>
        <v>2.8964647623584097</v>
      </c>
      <c r="M211" s="21">
        <f t="shared" si="45"/>
        <v>0</v>
      </c>
      <c r="N211" s="21">
        <f t="shared" si="46"/>
        <v>-1.7126860819304897</v>
      </c>
      <c r="O211" s="21">
        <f t="shared" si="47"/>
        <v>0</v>
      </c>
      <c r="P211" s="21">
        <f t="shared" si="48"/>
        <v>0</v>
      </c>
      <c r="Q211" s="19">
        <f t="shared" si="42"/>
        <v>3.278454694359576</v>
      </c>
      <c r="R211" s="19">
        <f t="shared" si="42"/>
        <v>2.8964647623584097</v>
      </c>
      <c r="S211" s="19">
        <f t="shared" si="42"/>
        <v>0</v>
      </c>
      <c r="T211" s="19">
        <f t="shared" si="52"/>
        <v>-1.7126860819304897</v>
      </c>
      <c r="U211" s="19">
        <f t="shared" si="53"/>
        <v>0</v>
      </c>
      <c r="V211" s="19">
        <f t="shared" si="54"/>
        <v>0</v>
      </c>
      <c r="AC211" s="69"/>
      <c r="AD211" s="69"/>
      <c r="AE211" s="69"/>
      <c r="AF211" s="69"/>
      <c r="AG211" s="69"/>
      <c r="AH211" s="69"/>
    </row>
    <row r="212" spans="1:34" x14ac:dyDescent="0.25">
      <c r="A212" s="26">
        <f>Wellpath!E212</f>
        <v>0</v>
      </c>
      <c r="B212" s="68">
        <v>0</v>
      </c>
      <c r="C212" s="22">
        <v>0</v>
      </c>
      <c r="D212" s="22">
        <v>0</v>
      </c>
      <c r="E212" s="20">
        <f>Model!$W$38*(Wellpath!$K212-Wellpath!$K211)*MAX(ABS(SIN(Wellpath!$L212)*(IF(Wellpath!L211&lt;0.000001,0,SIN(ABS(MOD((Wellpath!$M212-Wellpath!M211+PI()),2*PI())-PI()))))),Model!$B$24*(Wellpath!$K212-Wellpath!$K211))*-SIN(Wellpath!$M212)</f>
        <v>0</v>
      </c>
      <c r="F212" s="20">
        <f>Model!$W$38*(Wellpath!$K212-Wellpath!$K211)*MAX(ABS(SIN(Wellpath!$L212)*(IF(Wellpath!L211&lt;0.000001,0,SIN(ABS(MOD((Wellpath!$M212-Wellpath!M211+PI()),2*PI())-PI()))))),Model!$B$24*(Wellpath!$K212-Wellpath!$K211))*COS(Wellpath!$M212)</f>
        <v>0</v>
      </c>
      <c r="G212" s="20">
        <v>0</v>
      </c>
      <c r="H212" s="18">
        <f t="shared" si="49"/>
        <v>0</v>
      </c>
      <c r="I212" s="18">
        <f t="shared" si="50"/>
        <v>0</v>
      </c>
      <c r="J212" s="18">
        <f t="shared" si="51"/>
        <v>0</v>
      </c>
      <c r="K212" s="21">
        <f t="shared" ref="K212:M227" si="55">K211+E212^2</f>
        <v>3.278454694359576</v>
      </c>
      <c r="L212" s="21">
        <f t="shared" si="55"/>
        <v>2.8964647623584097</v>
      </c>
      <c r="M212" s="21">
        <f t="shared" si="55"/>
        <v>0</v>
      </c>
      <c r="N212" s="21">
        <f t="shared" si="46"/>
        <v>-1.7126860819304897</v>
      </c>
      <c r="O212" s="21">
        <f t="shared" si="47"/>
        <v>0</v>
      </c>
      <c r="P212" s="21">
        <f t="shared" si="48"/>
        <v>0</v>
      </c>
      <c r="Q212" s="19">
        <f t="shared" si="42"/>
        <v>3.278454694359576</v>
      </c>
      <c r="R212" s="19">
        <f t="shared" si="42"/>
        <v>2.8964647623584097</v>
      </c>
      <c r="S212" s="19">
        <f t="shared" si="42"/>
        <v>0</v>
      </c>
      <c r="T212" s="19">
        <f t="shared" si="52"/>
        <v>-1.7126860819304897</v>
      </c>
      <c r="U212" s="19">
        <f t="shared" si="53"/>
        <v>0</v>
      </c>
      <c r="V212" s="19">
        <f t="shared" si="54"/>
        <v>0</v>
      </c>
      <c r="AC212" s="69"/>
      <c r="AD212" s="69"/>
      <c r="AE212" s="69"/>
      <c r="AF212" s="69"/>
      <c r="AG212" s="69"/>
      <c r="AH212" s="69"/>
    </row>
    <row r="213" spans="1:34" x14ac:dyDescent="0.25">
      <c r="A213" s="26">
        <f>Wellpath!E213</f>
        <v>0</v>
      </c>
      <c r="B213" s="68">
        <v>0</v>
      </c>
      <c r="C213" s="22">
        <v>0</v>
      </c>
      <c r="D213" s="22">
        <v>0</v>
      </c>
      <c r="E213" s="20">
        <f>Model!$W$38*(Wellpath!$K213-Wellpath!$K212)*MAX(ABS(SIN(Wellpath!$L213)*(IF(Wellpath!L212&lt;0.000001,0,SIN(ABS(MOD((Wellpath!$M213-Wellpath!M212+PI()),2*PI())-PI()))))),Model!$B$24*(Wellpath!$K213-Wellpath!$K212))*-SIN(Wellpath!$M213)</f>
        <v>0</v>
      </c>
      <c r="F213" s="20">
        <f>Model!$W$38*(Wellpath!$K213-Wellpath!$K212)*MAX(ABS(SIN(Wellpath!$L213)*(IF(Wellpath!L212&lt;0.000001,0,SIN(ABS(MOD((Wellpath!$M213-Wellpath!M212+PI()),2*PI())-PI()))))),Model!$B$24*(Wellpath!$K213-Wellpath!$K212))*COS(Wellpath!$M213)</f>
        <v>0</v>
      </c>
      <c r="G213" s="20">
        <v>0</v>
      </c>
      <c r="H213" s="18">
        <f t="shared" si="49"/>
        <v>0</v>
      </c>
      <c r="I213" s="18">
        <f t="shared" si="50"/>
        <v>0</v>
      </c>
      <c r="J213" s="18">
        <f t="shared" si="51"/>
        <v>0</v>
      </c>
      <c r="K213" s="21">
        <f t="shared" si="55"/>
        <v>3.278454694359576</v>
      </c>
      <c r="L213" s="21">
        <f t="shared" si="55"/>
        <v>2.8964647623584097</v>
      </c>
      <c r="M213" s="21">
        <f t="shared" si="55"/>
        <v>0</v>
      </c>
      <c r="N213" s="21">
        <f t="shared" si="46"/>
        <v>-1.7126860819304897</v>
      </c>
      <c r="O213" s="21">
        <f t="shared" si="47"/>
        <v>0</v>
      </c>
      <c r="P213" s="21">
        <f t="shared" si="48"/>
        <v>0</v>
      </c>
      <c r="Q213" s="19">
        <f t="shared" ref="Q213:S270" si="56">K212+H213^2</f>
        <v>3.278454694359576</v>
      </c>
      <c r="R213" s="19">
        <f t="shared" si="56"/>
        <v>2.8964647623584097</v>
      </c>
      <c r="S213" s="19">
        <f t="shared" si="56"/>
        <v>0</v>
      </c>
      <c r="T213" s="19">
        <f t="shared" si="52"/>
        <v>-1.7126860819304897</v>
      </c>
      <c r="U213" s="19">
        <f t="shared" si="53"/>
        <v>0</v>
      </c>
      <c r="V213" s="19">
        <f t="shared" si="54"/>
        <v>0</v>
      </c>
      <c r="AC213" s="69"/>
      <c r="AD213" s="69"/>
      <c r="AE213" s="69"/>
      <c r="AF213" s="69"/>
      <c r="AG213" s="69"/>
      <c r="AH213" s="69"/>
    </row>
    <row r="214" spans="1:34" x14ac:dyDescent="0.25">
      <c r="A214" s="26">
        <f>Wellpath!E214</f>
        <v>0</v>
      </c>
      <c r="B214" s="68">
        <v>0</v>
      </c>
      <c r="C214" s="22">
        <v>0</v>
      </c>
      <c r="D214" s="22">
        <v>0</v>
      </c>
      <c r="E214" s="20">
        <f>Model!$W$38*(Wellpath!$K214-Wellpath!$K213)*MAX(ABS(SIN(Wellpath!$L214)*(IF(Wellpath!L213&lt;0.000001,0,SIN(ABS(MOD((Wellpath!$M214-Wellpath!M213+PI()),2*PI())-PI()))))),Model!$B$24*(Wellpath!$K214-Wellpath!$K213))*-SIN(Wellpath!$M214)</f>
        <v>0</v>
      </c>
      <c r="F214" s="20">
        <f>Model!$W$38*(Wellpath!$K214-Wellpath!$K213)*MAX(ABS(SIN(Wellpath!$L214)*(IF(Wellpath!L213&lt;0.000001,0,SIN(ABS(MOD((Wellpath!$M214-Wellpath!M213+PI()),2*PI())-PI()))))),Model!$B$24*(Wellpath!$K214-Wellpath!$K213))*COS(Wellpath!$M214)</f>
        <v>0</v>
      </c>
      <c r="G214" s="20">
        <v>0</v>
      </c>
      <c r="H214" s="18">
        <f t="shared" si="49"/>
        <v>0</v>
      </c>
      <c r="I214" s="18">
        <f t="shared" si="50"/>
        <v>0</v>
      </c>
      <c r="J214" s="18">
        <f t="shared" si="51"/>
        <v>0</v>
      </c>
      <c r="K214" s="21">
        <f t="shared" si="55"/>
        <v>3.278454694359576</v>
      </c>
      <c r="L214" s="21">
        <f t="shared" si="55"/>
        <v>2.8964647623584097</v>
      </c>
      <c r="M214" s="21">
        <f t="shared" si="55"/>
        <v>0</v>
      </c>
      <c r="N214" s="21">
        <f t="shared" si="46"/>
        <v>-1.7126860819304897</v>
      </c>
      <c r="O214" s="21">
        <f t="shared" si="47"/>
        <v>0</v>
      </c>
      <c r="P214" s="21">
        <f t="shared" si="48"/>
        <v>0</v>
      </c>
      <c r="Q214" s="19">
        <f t="shared" si="56"/>
        <v>3.278454694359576</v>
      </c>
      <c r="R214" s="19">
        <f t="shared" si="56"/>
        <v>2.8964647623584097</v>
      </c>
      <c r="S214" s="19">
        <f t="shared" si="56"/>
        <v>0</v>
      </c>
      <c r="T214" s="19">
        <f t="shared" si="52"/>
        <v>-1.7126860819304897</v>
      </c>
      <c r="U214" s="19">
        <f t="shared" si="53"/>
        <v>0</v>
      </c>
      <c r="V214" s="19">
        <f t="shared" si="54"/>
        <v>0</v>
      </c>
      <c r="AC214" s="69"/>
      <c r="AD214" s="69"/>
      <c r="AE214" s="69"/>
      <c r="AF214" s="69"/>
      <c r="AG214" s="69"/>
      <c r="AH214" s="69"/>
    </row>
    <row r="215" spans="1:34" x14ac:dyDescent="0.25">
      <c r="A215" s="26">
        <f>Wellpath!E215</f>
        <v>0</v>
      </c>
      <c r="B215" s="68">
        <v>0</v>
      </c>
      <c r="C215" s="22">
        <v>0</v>
      </c>
      <c r="D215" s="22">
        <v>0</v>
      </c>
      <c r="E215" s="20">
        <f>Model!$W$38*(Wellpath!$K215-Wellpath!$K214)*MAX(ABS(SIN(Wellpath!$L215)*(IF(Wellpath!L214&lt;0.000001,0,SIN(ABS(MOD((Wellpath!$M215-Wellpath!M214+PI()),2*PI())-PI()))))),Model!$B$24*(Wellpath!$K215-Wellpath!$K214))*-SIN(Wellpath!$M215)</f>
        <v>0</v>
      </c>
      <c r="F215" s="20">
        <f>Model!$W$38*(Wellpath!$K215-Wellpath!$K214)*MAX(ABS(SIN(Wellpath!$L215)*(IF(Wellpath!L214&lt;0.000001,0,SIN(ABS(MOD((Wellpath!$M215-Wellpath!M214+PI()),2*PI())-PI()))))),Model!$B$24*(Wellpath!$K215-Wellpath!$K214))*COS(Wellpath!$M215)</f>
        <v>0</v>
      </c>
      <c r="G215" s="20">
        <v>0</v>
      </c>
      <c r="H215" s="18">
        <f t="shared" si="49"/>
        <v>0</v>
      </c>
      <c r="I215" s="18">
        <f t="shared" si="50"/>
        <v>0</v>
      </c>
      <c r="J215" s="18">
        <f t="shared" si="51"/>
        <v>0</v>
      </c>
      <c r="K215" s="21">
        <f t="shared" si="55"/>
        <v>3.278454694359576</v>
      </c>
      <c r="L215" s="21">
        <f t="shared" si="55"/>
        <v>2.8964647623584097</v>
      </c>
      <c r="M215" s="21">
        <f t="shared" si="55"/>
        <v>0</v>
      </c>
      <c r="N215" s="21">
        <f t="shared" si="46"/>
        <v>-1.7126860819304897</v>
      </c>
      <c r="O215" s="21">
        <f t="shared" si="47"/>
        <v>0</v>
      </c>
      <c r="P215" s="21">
        <f t="shared" si="48"/>
        <v>0</v>
      </c>
      <c r="Q215" s="19">
        <f t="shared" si="56"/>
        <v>3.278454694359576</v>
      </c>
      <c r="R215" s="19">
        <f t="shared" si="56"/>
        <v>2.8964647623584097</v>
      </c>
      <c r="S215" s="19">
        <f t="shared" si="56"/>
        <v>0</v>
      </c>
      <c r="T215" s="19">
        <f t="shared" si="52"/>
        <v>-1.7126860819304897</v>
      </c>
      <c r="U215" s="19">
        <f t="shared" si="53"/>
        <v>0</v>
      </c>
      <c r="V215" s="19">
        <f t="shared" si="54"/>
        <v>0</v>
      </c>
      <c r="AC215" s="69"/>
      <c r="AD215" s="69"/>
      <c r="AE215" s="69"/>
      <c r="AF215" s="69"/>
      <c r="AG215" s="69"/>
      <c r="AH215" s="69"/>
    </row>
    <row r="216" spans="1:34" x14ac:dyDescent="0.25">
      <c r="A216" s="26">
        <f>Wellpath!E216</f>
        <v>0</v>
      </c>
      <c r="B216" s="68">
        <v>0</v>
      </c>
      <c r="C216" s="22">
        <v>0</v>
      </c>
      <c r="D216" s="22">
        <v>0</v>
      </c>
      <c r="E216" s="20">
        <f>Model!$W$38*(Wellpath!$K216-Wellpath!$K215)*MAX(ABS(SIN(Wellpath!$L216)*(IF(Wellpath!L215&lt;0.000001,0,SIN(ABS(MOD((Wellpath!$M216-Wellpath!M215+PI()),2*PI())-PI()))))),Model!$B$24*(Wellpath!$K216-Wellpath!$K215))*-SIN(Wellpath!$M216)</f>
        <v>0</v>
      </c>
      <c r="F216" s="20">
        <f>Model!$W$38*(Wellpath!$K216-Wellpath!$K215)*MAX(ABS(SIN(Wellpath!$L216)*(IF(Wellpath!L215&lt;0.000001,0,SIN(ABS(MOD((Wellpath!$M216-Wellpath!M215+PI()),2*PI())-PI()))))),Model!$B$24*(Wellpath!$K216-Wellpath!$K215))*COS(Wellpath!$M216)</f>
        <v>0</v>
      </c>
      <c r="G216" s="20">
        <v>0</v>
      </c>
      <c r="H216" s="18">
        <f t="shared" si="49"/>
        <v>0</v>
      </c>
      <c r="I216" s="18">
        <f t="shared" si="50"/>
        <v>0</v>
      </c>
      <c r="J216" s="18">
        <f t="shared" si="51"/>
        <v>0</v>
      </c>
      <c r="K216" s="21">
        <f t="shared" si="55"/>
        <v>3.278454694359576</v>
      </c>
      <c r="L216" s="21">
        <f t="shared" si="55"/>
        <v>2.8964647623584097</v>
      </c>
      <c r="M216" s="21">
        <f t="shared" si="55"/>
        <v>0</v>
      </c>
      <c r="N216" s="21">
        <f t="shared" si="46"/>
        <v>-1.7126860819304897</v>
      </c>
      <c r="O216" s="21">
        <f t="shared" si="47"/>
        <v>0</v>
      </c>
      <c r="P216" s="21">
        <f t="shared" si="48"/>
        <v>0</v>
      </c>
      <c r="Q216" s="19">
        <f t="shared" si="56"/>
        <v>3.278454694359576</v>
      </c>
      <c r="R216" s="19">
        <f t="shared" si="56"/>
        <v>2.8964647623584097</v>
      </c>
      <c r="S216" s="19">
        <f t="shared" si="56"/>
        <v>0</v>
      </c>
      <c r="T216" s="19">
        <f t="shared" si="52"/>
        <v>-1.7126860819304897</v>
      </c>
      <c r="U216" s="19">
        <f t="shared" si="53"/>
        <v>0</v>
      </c>
      <c r="V216" s="19">
        <f t="shared" si="54"/>
        <v>0</v>
      </c>
      <c r="AC216" s="69"/>
      <c r="AD216" s="69"/>
      <c r="AE216" s="69"/>
      <c r="AF216" s="69"/>
      <c r="AG216" s="69"/>
      <c r="AH216" s="69"/>
    </row>
    <row r="217" spans="1:34" x14ac:dyDescent="0.25">
      <c r="A217" s="26">
        <f>Wellpath!E217</f>
        <v>0</v>
      </c>
      <c r="B217" s="68">
        <v>0</v>
      </c>
      <c r="C217" s="22">
        <v>0</v>
      </c>
      <c r="D217" s="22">
        <v>0</v>
      </c>
      <c r="E217" s="20">
        <f>Model!$W$38*(Wellpath!$K217-Wellpath!$K216)*MAX(ABS(SIN(Wellpath!$L217)*(IF(Wellpath!L216&lt;0.000001,0,SIN(ABS(MOD((Wellpath!$M217-Wellpath!M216+PI()),2*PI())-PI()))))),Model!$B$24*(Wellpath!$K217-Wellpath!$K216))*-SIN(Wellpath!$M217)</f>
        <v>0</v>
      </c>
      <c r="F217" s="20">
        <f>Model!$W$38*(Wellpath!$K217-Wellpath!$K216)*MAX(ABS(SIN(Wellpath!$L217)*(IF(Wellpath!L216&lt;0.000001,0,SIN(ABS(MOD((Wellpath!$M217-Wellpath!M216+PI()),2*PI())-PI()))))),Model!$B$24*(Wellpath!$K217-Wellpath!$K216))*COS(Wellpath!$M217)</f>
        <v>0</v>
      </c>
      <c r="G217" s="20">
        <v>0</v>
      </c>
      <c r="H217" s="18">
        <f t="shared" si="49"/>
        <v>0</v>
      </c>
      <c r="I217" s="18">
        <f t="shared" si="50"/>
        <v>0</v>
      </c>
      <c r="J217" s="18">
        <f t="shared" si="51"/>
        <v>0</v>
      </c>
      <c r="K217" s="21">
        <f t="shared" si="55"/>
        <v>3.278454694359576</v>
      </c>
      <c r="L217" s="21">
        <f t="shared" si="55"/>
        <v>2.8964647623584097</v>
      </c>
      <c r="M217" s="21">
        <f t="shared" si="55"/>
        <v>0</v>
      </c>
      <c r="N217" s="21">
        <f t="shared" si="46"/>
        <v>-1.7126860819304897</v>
      </c>
      <c r="O217" s="21">
        <f t="shared" si="47"/>
        <v>0</v>
      </c>
      <c r="P217" s="21">
        <f t="shared" si="48"/>
        <v>0</v>
      </c>
      <c r="Q217" s="19">
        <f t="shared" si="56"/>
        <v>3.278454694359576</v>
      </c>
      <c r="R217" s="19">
        <f t="shared" si="56"/>
        <v>2.8964647623584097</v>
      </c>
      <c r="S217" s="19">
        <f t="shared" si="56"/>
        <v>0</v>
      </c>
      <c r="T217" s="19">
        <f t="shared" si="52"/>
        <v>-1.7126860819304897</v>
      </c>
      <c r="U217" s="19">
        <f t="shared" si="53"/>
        <v>0</v>
      </c>
      <c r="V217" s="19">
        <f t="shared" si="54"/>
        <v>0</v>
      </c>
      <c r="AC217" s="69"/>
      <c r="AD217" s="69"/>
      <c r="AE217" s="69"/>
      <c r="AF217" s="69"/>
      <c r="AG217" s="69"/>
      <c r="AH217" s="69"/>
    </row>
    <row r="218" spans="1:34" x14ac:dyDescent="0.25">
      <c r="A218" s="26">
        <f>Wellpath!E218</f>
        <v>0</v>
      </c>
      <c r="B218" s="68">
        <v>0</v>
      </c>
      <c r="C218" s="22">
        <v>0</v>
      </c>
      <c r="D218" s="22">
        <v>0</v>
      </c>
      <c r="E218" s="20">
        <f>Model!$W$38*(Wellpath!$K218-Wellpath!$K217)*MAX(ABS(SIN(Wellpath!$L218)*(IF(Wellpath!L217&lt;0.000001,0,SIN(ABS(MOD((Wellpath!$M218-Wellpath!M217+PI()),2*PI())-PI()))))),Model!$B$24*(Wellpath!$K218-Wellpath!$K217))*-SIN(Wellpath!$M218)</f>
        <v>0</v>
      </c>
      <c r="F218" s="20">
        <f>Model!$W$38*(Wellpath!$K218-Wellpath!$K217)*MAX(ABS(SIN(Wellpath!$L218)*(IF(Wellpath!L217&lt;0.000001,0,SIN(ABS(MOD((Wellpath!$M218-Wellpath!M217+PI()),2*PI())-PI()))))),Model!$B$24*(Wellpath!$K218-Wellpath!$K217))*COS(Wellpath!$M218)</f>
        <v>0</v>
      </c>
      <c r="G218" s="20">
        <v>0</v>
      </c>
      <c r="H218" s="18">
        <f t="shared" si="49"/>
        <v>0</v>
      </c>
      <c r="I218" s="18">
        <f t="shared" si="50"/>
        <v>0</v>
      </c>
      <c r="J218" s="18">
        <f t="shared" si="51"/>
        <v>0</v>
      </c>
      <c r="K218" s="21">
        <f t="shared" si="55"/>
        <v>3.278454694359576</v>
      </c>
      <c r="L218" s="21">
        <f t="shared" si="55"/>
        <v>2.8964647623584097</v>
      </c>
      <c r="M218" s="21">
        <f t="shared" si="55"/>
        <v>0</v>
      </c>
      <c r="N218" s="21">
        <f t="shared" si="46"/>
        <v>-1.7126860819304897</v>
      </c>
      <c r="O218" s="21">
        <f t="shared" si="47"/>
        <v>0</v>
      </c>
      <c r="P218" s="21">
        <f t="shared" si="48"/>
        <v>0</v>
      </c>
      <c r="Q218" s="19">
        <f t="shared" si="56"/>
        <v>3.278454694359576</v>
      </c>
      <c r="R218" s="19">
        <f t="shared" si="56"/>
        <v>2.8964647623584097</v>
      </c>
      <c r="S218" s="19">
        <f t="shared" si="56"/>
        <v>0</v>
      </c>
      <c r="T218" s="19">
        <f t="shared" si="52"/>
        <v>-1.7126860819304897</v>
      </c>
      <c r="U218" s="19">
        <f t="shared" si="53"/>
        <v>0</v>
      </c>
      <c r="V218" s="19">
        <f t="shared" si="54"/>
        <v>0</v>
      </c>
      <c r="AC218" s="69"/>
      <c r="AD218" s="69"/>
      <c r="AE218" s="69"/>
      <c r="AF218" s="69"/>
      <c r="AG218" s="69"/>
      <c r="AH218" s="69"/>
    </row>
    <row r="219" spans="1:34" x14ac:dyDescent="0.25">
      <c r="A219" s="26">
        <f>Wellpath!E219</f>
        <v>0</v>
      </c>
      <c r="B219" s="68">
        <v>0</v>
      </c>
      <c r="C219" s="22">
        <v>0</v>
      </c>
      <c r="D219" s="22">
        <v>0</v>
      </c>
      <c r="E219" s="20">
        <f>Model!$W$38*(Wellpath!$K219-Wellpath!$K218)*MAX(ABS(SIN(Wellpath!$L219)*(IF(Wellpath!L218&lt;0.000001,0,SIN(ABS(MOD((Wellpath!$M219-Wellpath!M218+PI()),2*PI())-PI()))))),Model!$B$24*(Wellpath!$K219-Wellpath!$K218))*-SIN(Wellpath!$M219)</f>
        <v>0</v>
      </c>
      <c r="F219" s="20">
        <f>Model!$W$38*(Wellpath!$K219-Wellpath!$K218)*MAX(ABS(SIN(Wellpath!$L219)*(IF(Wellpath!L218&lt;0.000001,0,SIN(ABS(MOD((Wellpath!$M219-Wellpath!M218+PI()),2*PI())-PI()))))),Model!$B$24*(Wellpath!$K219-Wellpath!$K218))*COS(Wellpath!$M219)</f>
        <v>0</v>
      </c>
      <c r="G219" s="20">
        <v>0</v>
      </c>
      <c r="H219" s="18">
        <f t="shared" si="49"/>
        <v>0</v>
      </c>
      <c r="I219" s="18">
        <f t="shared" si="50"/>
        <v>0</v>
      </c>
      <c r="J219" s="18">
        <f t="shared" si="51"/>
        <v>0</v>
      </c>
      <c r="K219" s="21">
        <f t="shared" si="55"/>
        <v>3.278454694359576</v>
      </c>
      <c r="L219" s="21">
        <f t="shared" si="55"/>
        <v>2.8964647623584097</v>
      </c>
      <c r="M219" s="21">
        <f t="shared" si="55"/>
        <v>0</v>
      </c>
      <c r="N219" s="21">
        <f t="shared" si="46"/>
        <v>-1.7126860819304897</v>
      </c>
      <c r="O219" s="21">
        <f t="shared" si="47"/>
        <v>0</v>
      </c>
      <c r="P219" s="21">
        <f t="shared" si="48"/>
        <v>0</v>
      </c>
      <c r="Q219" s="19">
        <f t="shared" si="56"/>
        <v>3.278454694359576</v>
      </c>
      <c r="R219" s="19">
        <f t="shared" si="56"/>
        <v>2.8964647623584097</v>
      </c>
      <c r="S219" s="19">
        <f t="shared" si="56"/>
        <v>0</v>
      </c>
      <c r="T219" s="19">
        <f t="shared" si="52"/>
        <v>-1.7126860819304897</v>
      </c>
      <c r="U219" s="19">
        <f t="shared" si="53"/>
        <v>0</v>
      </c>
      <c r="V219" s="19">
        <f t="shared" si="54"/>
        <v>0</v>
      </c>
      <c r="AC219" s="69"/>
      <c r="AD219" s="69"/>
      <c r="AE219" s="69"/>
      <c r="AF219" s="69"/>
      <c r="AG219" s="69"/>
      <c r="AH219" s="69"/>
    </row>
    <row r="220" spans="1:34" x14ac:dyDescent="0.25">
      <c r="A220" s="26">
        <f>Wellpath!E220</f>
        <v>0</v>
      </c>
      <c r="B220" s="68">
        <v>0</v>
      </c>
      <c r="C220" s="22">
        <v>0</v>
      </c>
      <c r="D220" s="22">
        <v>0</v>
      </c>
      <c r="E220" s="20">
        <f>Model!$W$38*(Wellpath!$K220-Wellpath!$K219)*MAX(ABS(SIN(Wellpath!$L220)*(IF(Wellpath!L219&lt;0.000001,0,SIN(ABS(MOD((Wellpath!$M220-Wellpath!M219+PI()),2*PI())-PI()))))),Model!$B$24*(Wellpath!$K220-Wellpath!$K219))*-SIN(Wellpath!$M220)</f>
        <v>0</v>
      </c>
      <c r="F220" s="20">
        <f>Model!$W$38*(Wellpath!$K220-Wellpath!$K219)*MAX(ABS(SIN(Wellpath!$L220)*(IF(Wellpath!L219&lt;0.000001,0,SIN(ABS(MOD((Wellpath!$M220-Wellpath!M219+PI()),2*PI())-PI()))))),Model!$B$24*(Wellpath!$K220-Wellpath!$K219))*COS(Wellpath!$M220)</f>
        <v>0</v>
      </c>
      <c r="G220" s="20">
        <v>0</v>
      </c>
      <c r="H220" s="18">
        <f t="shared" si="49"/>
        <v>0</v>
      </c>
      <c r="I220" s="18">
        <f t="shared" si="50"/>
        <v>0</v>
      </c>
      <c r="J220" s="18">
        <f t="shared" si="51"/>
        <v>0</v>
      </c>
      <c r="K220" s="21">
        <f t="shared" si="55"/>
        <v>3.278454694359576</v>
      </c>
      <c r="L220" s="21">
        <f t="shared" si="55"/>
        <v>2.8964647623584097</v>
      </c>
      <c r="M220" s="21">
        <f t="shared" si="55"/>
        <v>0</v>
      </c>
      <c r="N220" s="21">
        <f t="shared" si="46"/>
        <v>-1.7126860819304897</v>
      </c>
      <c r="O220" s="21">
        <f t="shared" si="47"/>
        <v>0</v>
      </c>
      <c r="P220" s="21">
        <f t="shared" si="48"/>
        <v>0</v>
      </c>
      <c r="Q220" s="19">
        <f t="shared" si="56"/>
        <v>3.278454694359576</v>
      </c>
      <c r="R220" s="19">
        <f t="shared" si="56"/>
        <v>2.8964647623584097</v>
      </c>
      <c r="S220" s="19">
        <f t="shared" si="56"/>
        <v>0</v>
      </c>
      <c r="T220" s="19">
        <f t="shared" si="52"/>
        <v>-1.7126860819304897</v>
      </c>
      <c r="U220" s="19">
        <f t="shared" si="53"/>
        <v>0</v>
      </c>
      <c r="V220" s="19">
        <f t="shared" si="54"/>
        <v>0</v>
      </c>
      <c r="AC220" s="69"/>
      <c r="AD220" s="69"/>
      <c r="AE220" s="69"/>
      <c r="AF220" s="69"/>
      <c r="AG220" s="69"/>
      <c r="AH220" s="69"/>
    </row>
    <row r="221" spans="1:34" x14ac:dyDescent="0.25">
      <c r="A221" s="26">
        <f>Wellpath!E221</f>
        <v>0</v>
      </c>
      <c r="B221" s="68">
        <v>0</v>
      </c>
      <c r="C221" s="22">
        <v>0</v>
      </c>
      <c r="D221" s="22">
        <v>0</v>
      </c>
      <c r="E221" s="20">
        <f>Model!$W$38*(Wellpath!$K221-Wellpath!$K220)*MAX(ABS(SIN(Wellpath!$L221)*(IF(Wellpath!L220&lt;0.000001,0,SIN(ABS(MOD((Wellpath!$M221-Wellpath!M220+PI()),2*PI())-PI()))))),Model!$B$24*(Wellpath!$K221-Wellpath!$K220))*-SIN(Wellpath!$M221)</f>
        <v>0</v>
      </c>
      <c r="F221" s="20">
        <f>Model!$W$38*(Wellpath!$K221-Wellpath!$K220)*MAX(ABS(SIN(Wellpath!$L221)*(IF(Wellpath!L220&lt;0.000001,0,SIN(ABS(MOD((Wellpath!$M221-Wellpath!M220+PI()),2*PI())-PI()))))),Model!$B$24*(Wellpath!$K221-Wellpath!$K220))*COS(Wellpath!$M221)</f>
        <v>0</v>
      </c>
      <c r="G221" s="20">
        <v>0</v>
      </c>
      <c r="H221" s="18">
        <f t="shared" si="49"/>
        <v>0</v>
      </c>
      <c r="I221" s="18">
        <f t="shared" si="50"/>
        <v>0</v>
      </c>
      <c r="J221" s="18">
        <f t="shared" si="51"/>
        <v>0</v>
      </c>
      <c r="K221" s="21">
        <f t="shared" si="55"/>
        <v>3.278454694359576</v>
      </c>
      <c r="L221" s="21">
        <f t="shared" si="55"/>
        <v>2.8964647623584097</v>
      </c>
      <c r="M221" s="21">
        <f t="shared" si="55"/>
        <v>0</v>
      </c>
      <c r="N221" s="21">
        <f t="shared" si="46"/>
        <v>-1.7126860819304897</v>
      </c>
      <c r="O221" s="21">
        <f t="shared" si="47"/>
        <v>0</v>
      </c>
      <c r="P221" s="21">
        <f t="shared" si="48"/>
        <v>0</v>
      </c>
      <c r="Q221" s="19">
        <f t="shared" si="56"/>
        <v>3.278454694359576</v>
      </c>
      <c r="R221" s="19">
        <f t="shared" si="56"/>
        <v>2.8964647623584097</v>
      </c>
      <c r="S221" s="19">
        <f t="shared" si="56"/>
        <v>0</v>
      </c>
      <c r="T221" s="19">
        <f t="shared" si="52"/>
        <v>-1.7126860819304897</v>
      </c>
      <c r="U221" s="19">
        <f t="shared" si="53"/>
        <v>0</v>
      </c>
      <c r="V221" s="19">
        <f t="shared" si="54"/>
        <v>0</v>
      </c>
      <c r="AC221" s="69"/>
      <c r="AD221" s="69"/>
      <c r="AE221" s="69"/>
      <c r="AF221" s="69"/>
      <c r="AG221" s="69"/>
      <c r="AH221" s="69"/>
    </row>
    <row r="222" spans="1:34" x14ac:dyDescent="0.25">
      <c r="A222" s="26">
        <f>Wellpath!E222</f>
        <v>0</v>
      </c>
      <c r="B222" s="68">
        <v>0</v>
      </c>
      <c r="C222" s="22">
        <v>0</v>
      </c>
      <c r="D222" s="22">
        <v>0</v>
      </c>
      <c r="E222" s="20">
        <f>Model!$W$38*(Wellpath!$K222-Wellpath!$K221)*MAX(ABS(SIN(Wellpath!$L222)*(IF(Wellpath!L221&lt;0.000001,0,SIN(ABS(MOD((Wellpath!$M222-Wellpath!M221+PI()),2*PI())-PI()))))),Model!$B$24*(Wellpath!$K222-Wellpath!$K221))*-SIN(Wellpath!$M222)</f>
        <v>0</v>
      </c>
      <c r="F222" s="20">
        <f>Model!$W$38*(Wellpath!$K222-Wellpath!$K221)*MAX(ABS(SIN(Wellpath!$L222)*(IF(Wellpath!L221&lt;0.000001,0,SIN(ABS(MOD((Wellpath!$M222-Wellpath!M221+PI()),2*PI())-PI()))))),Model!$B$24*(Wellpath!$K222-Wellpath!$K221))*COS(Wellpath!$M222)</f>
        <v>0</v>
      </c>
      <c r="G222" s="20">
        <v>0</v>
      </c>
      <c r="H222" s="18">
        <f t="shared" si="49"/>
        <v>0</v>
      </c>
      <c r="I222" s="18">
        <f t="shared" si="50"/>
        <v>0</v>
      </c>
      <c r="J222" s="18">
        <f t="shared" si="51"/>
        <v>0</v>
      </c>
      <c r="K222" s="21">
        <f t="shared" si="55"/>
        <v>3.278454694359576</v>
      </c>
      <c r="L222" s="21">
        <f t="shared" si="55"/>
        <v>2.8964647623584097</v>
      </c>
      <c r="M222" s="21">
        <f t="shared" si="55"/>
        <v>0</v>
      </c>
      <c r="N222" s="21">
        <f t="shared" si="46"/>
        <v>-1.7126860819304897</v>
      </c>
      <c r="O222" s="21">
        <f t="shared" si="47"/>
        <v>0</v>
      </c>
      <c r="P222" s="21">
        <f t="shared" si="48"/>
        <v>0</v>
      </c>
      <c r="Q222" s="19">
        <f t="shared" si="56"/>
        <v>3.278454694359576</v>
      </c>
      <c r="R222" s="19">
        <f t="shared" si="56"/>
        <v>2.8964647623584097</v>
      </c>
      <c r="S222" s="19">
        <f t="shared" si="56"/>
        <v>0</v>
      </c>
      <c r="T222" s="19">
        <f t="shared" si="52"/>
        <v>-1.7126860819304897</v>
      </c>
      <c r="U222" s="19">
        <f t="shared" si="53"/>
        <v>0</v>
      </c>
      <c r="V222" s="19">
        <f t="shared" si="54"/>
        <v>0</v>
      </c>
      <c r="AC222" s="69"/>
      <c r="AD222" s="69"/>
      <c r="AE222" s="69"/>
      <c r="AF222" s="69"/>
      <c r="AG222" s="69"/>
      <c r="AH222" s="69"/>
    </row>
    <row r="223" spans="1:34" x14ac:dyDescent="0.25">
      <c r="A223" s="26">
        <f>Wellpath!E223</f>
        <v>0</v>
      </c>
      <c r="B223" s="68">
        <v>0</v>
      </c>
      <c r="C223" s="22">
        <v>0</v>
      </c>
      <c r="D223" s="22">
        <v>0</v>
      </c>
      <c r="E223" s="20">
        <f>Model!$W$38*(Wellpath!$K223-Wellpath!$K222)*MAX(ABS(SIN(Wellpath!$L223)*(IF(Wellpath!L222&lt;0.000001,0,SIN(ABS(MOD((Wellpath!$M223-Wellpath!M222+PI()),2*PI())-PI()))))),Model!$B$24*(Wellpath!$K223-Wellpath!$K222))*-SIN(Wellpath!$M223)</f>
        <v>0</v>
      </c>
      <c r="F223" s="20">
        <f>Model!$W$38*(Wellpath!$K223-Wellpath!$K222)*MAX(ABS(SIN(Wellpath!$L223)*(IF(Wellpath!L222&lt;0.000001,0,SIN(ABS(MOD((Wellpath!$M223-Wellpath!M222+PI()),2*PI())-PI()))))),Model!$B$24*(Wellpath!$K223-Wellpath!$K222))*COS(Wellpath!$M223)</f>
        <v>0</v>
      </c>
      <c r="G223" s="20">
        <v>0</v>
      </c>
      <c r="H223" s="18">
        <f t="shared" si="49"/>
        <v>0</v>
      </c>
      <c r="I223" s="18">
        <f t="shared" si="50"/>
        <v>0</v>
      </c>
      <c r="J223" s="18">
        <f t="shared" si="51"/>
        <v>0</v>
      </c>
      <c r="K223" s="21">
        <f t="shared" si="55"/>
        <v>3.278454694359576</v>
      </c>
      <c r="L223" s="21">
        <f t="shared" si="55"/>
        <v>2.8964647623584097</v>
      </c>
      <c r="M223" s="21">
        <f t="shared" si="55"/>
        <v>0</v>
      </c>
      <c r="N223" s="21">
        <f t="shared" si="46"/>
        <v>-1.7126860819304897</v>
      </c>
      <c r="O223" s="21">
        <f t="shared" si="47"/>
        <v>0</v>
      </c>
      <c r="P223" s="21">
        <f t="shared" si="48"/>
        <v>0</v>
      </c>
      <c r="Q223" s="19">
        <f t="shared" si="56"/>
        <v>3.278454694359576</v>
      </c>
      <c r="R223" s="19">
        <f t="shared" si="56"/>
        <v>2.8964647623584097</v>
      </c>
      <c r="S223" s="19">
        <f t="shared" si="56"/>
        <v>0</v>
      </c>
      <c r="T223" s="19">
        <f t="shared" si="52"/>
        <v>-1.7126860819304897</v>
      </c>
      <c r="U223" s="19">
        <f t="shared" si="53"/>
        <v>0</v>
      </c>
      <c r="V223" s="19">
        <f t="shared" si="54"/>
        <v>0</v>
      </c>
      <c r="AC223" s="69"/>
      <c r="AD223" s="69"/>
      <c r="AE223" s="69"/>
      <c r="AF223" s="69"/>
      <c r="AG223" s="69"/>
      <c r="AH223" s="69"/>
    </row>
    <row r="224" spans="1:34" x14ac:dyDescent="0.25">
      <c r="A224" s="26">
        <f>Wellpath!E224</f>
        <v>0</v>
      </c>
      <c r="B224" s="68">
        <v>0</v>
      </c>
      <c r="C224" s="22">
        <v>0</v>
      </c>
      <c r="D224" s="22">
        <v>0</v>
      </c>
      <c r="E224" s="20">
        <f>Model!$W$38*(Wellpath!$K224-Wellpath!$K223)*MAX(ABS(SIN(Wellpath!$L224)*(IF(Wellpath!L223&lt;0.000001,0,SIN(ABS(MOD((Wellpath!$M224-Wellpath!M223+PI()),2*PI())-PI()))))),Model!$B$24*(Wellpath!$K224-Wellpath!$K223))*-SIN(Wellpath!$M224)</f>
        <v>0</v>
      </c>
      <c r="F224" s="20">
        <f>Model!$W$38*(Wellpath!$K224-Wellpath!$K223)*MAX(ABS(SIN(Wellpath!$L224)*(IF(Wellpath!L223&lt;0.000001,0,SIN(ABS(MOD((Wellpath!$M224-Wellpath!M223+PI()),2*PI())-PI()))))),Model!$B$24*(Wellpath!$K224-Wellpath!$K223))*COS(Wellpath!$M224)</f>
        <v>0</v>
      </c>
      <c r="G224" s="20">
        <v>0</v>
      </c>
      <c r="H224" s="18">
        <f t="shared" si="49"/>
        <v>0</v>
      </c>
      <c r="I224" s="18">
        <f t="shared" si="50"/>
        <v>0</v>
      </c>
      <c r="J224" s="18">
        <f t="shared" si="51"/>
        <v>0</v>
      </c>
      <c r="K224" s="21">
        <f t="shared" si="55"/>
        <v>3.278454694359576</v>
      </c>
      <c r="L224" s="21">
        <f t="shared" si="55"/>
        <v>2.8964647623584097</v>
      </c>
      <c r="M224" s="21">
        <f t="shared" si="55"/>
        <v>0</v>
      </c>
      <c r="N224" s="21">
        <f t="shared" si="46"/>
        <v>-1.7126860819304897</v>
      </c>
      <c r="O224" s="21">
        <f t="shared" si="47"/>
        <v>0</v>
      </c>
      <c r="P224" s="21">
        <f t="shared" si="48"/>
        <v>0</v>
      </c>
      <c r="Q224" s="19">
        <f t="shared" si="56"/>
        <v>3.278454694359576</v>
      </c>
      <c r="R224" s="19">
        <f t="shared" si="56"/>
        <v>2.8964647623584097</v>
      </c>
      <c r="S224" s="19">
        <f t="shared" si="56"/>
        <v>0</v>
      </c>
      <c r="T224" s="19">
        <f t="shared" si="52"/>
        <v>-1.7126860819304897</v>
      </c>
      <c r="U224" s="19">
        <f t="shared" si="53"/>
        <v>0</v>
      </c>
      <c r="V224" s="19">
        <f t="shared" si="54"/>
        <v>0</v>
      </c>
      <c r="AC224" s="69"/>
      <c r="AD224" s="69"/>
      <c r="AE224" s="69"/>
      <c r="AF224" s="69"/>
      <c r="AG224" s="69"/>
      <c r="AH224" s="69"/>
    </row>
    <row r="225" spans="1:34" x14ac:dyDescent="0.25">
      <c r="A225" s="26">
        <f>Wellpath!E225</f>
        <v>0</v>
      </c>
      <c r="B225" s="68">
        <v>0</v>
      </c>
      <c r="C225" s="22">
        <v>0</v>
      </c>
      <c r="D225" s="22">
        <v>0</v>
      </c>
      <c r="E225" s="20">
        <f>Model!$W$38*(Wellpath!$K225-Wellpath!$K224)*MAX(ABS(SIN(Wellpath!$L225)*(IF(Wellpath!L224&lt;0.000001,0,SIN(ABS(MOD((Wellpath!$M225-Wellpath!M224+PI()),2*PI())-PI()))))),Model!$B$24*(Wellpath!$K225-Wellpath!$K224))*-SIN(Wellpath!$M225)</f>
        <v>0</v>
      </c>
      <c r="F225" s="20">
        <f>Model!$W$38*(Wellpath!$K225-Wellpath!$K224)*MAX(ABS(SIN(Wellpath!$L225)*(IF(Wellpath!L224&lt;0.000001,0,SIN(ABS(MOD((Wellpath!$M225-Wellpath!M224+PI()),2*PI())-PI()))))),Model!$B$24*(Wellpath!$K225-Wellpath!$K224))*COS(Wellpath!$M225)</f>
        <v>0</v>
      </c>
      <c r="G225" s="20">
        <v>0</v>
      </c>
      <c r="H225" s="18">
        <f t="shared" si="49"/>
        <v>0</v>
      </c>
      <c r="I225" s="18">
        <f t="shared" si="50"/>
        <v>0</v>
      </c>
      <c r="J225" s="18">
        <f t="shared" si="51"/>
        <v>0</v>
      </c>
      <c r="K225" s="21">
        <f t="shared" si="55"/>
        <v>3.278454694359576</v>
      </c>
      <c r="L225" s="21">
        <f t="shared" si="55"/>
        <v>2.8964647623584097</v>
      </c>
      <c r="M225" s="21">
        <f t="shared" si="55"/>
        <v>0</v>
      </c>
      <c r="N225" s="21">
        <f t="shared" si="46"/>
        <v>-1.7126860819304897</v>
      </c>
      <c r="O225" s="21">
        <f t="shared" si="47"/>
        <v>0</v>
      </c>
      <c r="P225" s="21">
        <f t="shared" si="48"/>
        <v>0</v>
      </c>
      <c r="Q225" s="19">
        <f t="shared" si="56"/>
        <v>3.278454694359576</v>
      </c>
      <c r="R225" s="19">
        <f t="shared" si="56"/>
        <v>2.8964647623584097</v>
      </c>
      <c r="S225" s="19">
        <f t="shared" si="56"/>
        <v>0</v>
      </c>
      <c r="T225" s="19">
        <f t="shared" si="52"/>
        <v>-1.7126860819304897</v>
      </c>
      <c r="U225" s="19">
        <f t="shared" si="53"/>
        <v>0</v>
      </c>
      <c r="V225" s="19">
        <f t="shared" si="54"/>
        <v>0</v>
      </c>
      <c r="AC225" s="69"/>
      <c r="AD225" s="69"/>
      <c r="AE225" s="69"/>
      <c r="AF225" s="69"/>
      <c r="AG225" s="69"/>
      <c r="AH225" s="69"/>
    </row>
    <row r="226" spans="1:34" x14ac:dyDescent="0.25">
      <c r="A226" s="26">
        <f>Wellpath!E226</f>
        <v>0</v>
      </c>
      <c r="B226" s="68">
        <v>0</v>
      </c>
      <c r="C226" s="22">
        <v>0</v>
      </c>
      <c r="D226" s="22">
        <v>0</v>
      </c>
      <c r="E226" s="20">
        <f>Model!$W$38*(Wellpath!$K226-Wellpath!$K225)*MAX(ABS(SIN(Wellpath!$L226)*(IF(Wellpath!L225&lt;0.000001,0,SIN(ABS(MOD((Wellpath!$M226-Wellpath!M225+PI()),2*PI())-PI()))))),Model!$B$24*(Wellpath!$K226-Wellpath!$K225))*-SIN(Wellpath!$M226)</f>
        <v>0</v>
      </c>
      <c r="F226" s="20">
        <f>Model!$W$38*(Wellpath!$K226-Wellpath!$K225)*MAX(ABS(SIN(Wellpath!$L226)*(IF(Wellpath!L225&lt;0.000001,0,SIN(ABS(MOD((Wellpath!$M226-Wellpath!M225+PI()),2*PI())-PI()))))),Model!$B$24*(Wellpath!$K226-Wellpath!$K225))*COS(Wellpath!$M226)</f>
        <v>0</v>
      </c>
      <c r="G226" s="20">
        <v>0</v>
      </c>
      <c r="H226" s="18">
        <f t="shared" si="49"/>
        <v>0</v>
      </c>
      <c r="I226" s="18">
        <f t="shared" si="50"/>
        <v>0</v>
      </c>
      <c r="J226" s="18">
        <f t="shared" si="51"/>
        <v>0</v>
      </c>
      <c r="K226" s="21">
        <f t="shared" si="55"/>
        <v>3.278454694359576</v>
      </c>
      <c r="L226" s="21">
        <f t="shared" si="55"/>
        <v>2.8964647623584097</v>
      </c>
      <c r="M226" s="21">
        <f t="shared" si="55"/>
        <v>0</v>
      </c>
      <c r="N226" s="21">
        <f t="shared" si="46"/>
        <v>-1.7126860819304897</v>
      </c>
      <c r="O226" s="21">
        <f t="shared" si="47"/>
        <v>0</v>
      </c>
      <c r="P226" s="21">
        <f t="shared" si="48"/>
        <v>0</v>
      </c>
      <c r="Q226" s="19">
        <f t="shared" si="56"/>
        <v>3.278454694359576</v>
      </c>
      <c r="R226" s="19">
        <f t="shared" si="56"/>
        <v>2.8964647623584097</v>
      </c>
      <c r="S226" s="19">
        <f t="shared" si="56"/>
        <v>0</v>
      </c>
      <c r="T226" s="19">
        <f t="shared" si="52"/>
        <v>-1.7126860819304897</v>
      </c>
      <c r="U226" s="19">
        <f t="shared" si="53"/>
        <v>0</v>
      </c>
      <c r="V226" s="19">
        <f t="shared" si="54"/>
        <v>0</v>
      </c>
      <c r="AC226" s="69"/>
      <c r="AD226" s="69"/>
      <c r="AE226" s="69"/>
      <c r="AF226" s="69"/>
      <c r="AG226" s="69"/>
      <c r="AH226" s="69"/>
    </row>
    <row r="227" spans="1:34" x14ac:dyDescent="0.25">
      <c r="A227" s="26">
        <f>Wellpath!E227</f>
        <v>0</v>
      </c>
      <c r="B227" s="68">
        <v>0</v>
      </c>
      <c r="C227" s="22">
        <v>0</v>
      </c>
      <c r="D227" s="22">
        <v>0</v>
      </c>
      <c r="E227" s="20">
        <f>Model!$W$38*(Wellpath!$K227-Wellpath!$K226)*MAX(ABS(SIN(Wellpath!$L227)*(IF(Wellpath!L226&lt;0.000001,0,SIN(ABS(MOD((Wellpath!$M227-Wellpath!M226+PI()),2*PI())-PI()))))),Model!$B$24*(Wellpath!$K227-Wellpath!$K226))*-SIN(Wellpath!$M227)</f>
        <v>0</v>
      </c>
      <c r="F227" s="20">
        <f>Model!$W$38*(Wellpath!$K227-Wellpath!$K226)*MAX(ABS(SIN(Wellpath!$L227)*(IF(Wellpath!L226&lt;0.000001,0,SIN(ABS(MOD((Wellpath!$M227-Wellpath!M226+PI()),2*PI())-PI()))))),Model!$B$24*(Wellpath!$K227-Wellpath!$K226))*COS(Wellpath!$M227)</f>
        <v>0</v>
      </c>
      <c r="G227" s="20">
        <v>0</v>
      </c>
      <c r="H227" s="18">
        <f t="shared" si="49"/>
        <v>0</v>
      </c>
      <c r="I227" s="18">
        <f t="shared" si="50"/>
        <v>0</v>
      </c>
      <c r="J227" s="18">
        <f t="shared" si="51"/>
        <v>0</v>
      </c>
      <c r="K227" s="21">
        <f t="shared" si="55"/>
        <v>3.278454694359576</v>
      </c>
      <c r="L227" s="21">
        <f t="shared" si="55"/>
        <v>2.8964647623584097</v>
      </c>
      <c r="M227" s="21">
        <f t="shared" si="55"/>
        <v>0</v>
      </c>
      <c r="N227" s="21">
        <f t="shared" si="46"/>
        <v>-1.7126860819304897</v>
      </c>
      <c r="O227" s="21">
        <f t="shared" si="47"/>
        <v>0</v>
      </c>
      <c r="P227" s="21">
        <f t="shared" si="48"/>
        <v>0</v>
      </c>
      <c r="Q227" s="19">
        <f t="shared" si="56"/>
        <v>3.278454694359576</v>
      </c>
      <c r="R227" s="19">
        <f t="shared" si="56"/>
        <v>2.8964647623584097</v>
      </c>
      <c r="S227" s="19">
        <f t="shared" si="56"/>
        <v>0</v>
      </c>
      <c r="T227" s="19">
        <f t="shared" si="52"/>
        <v>-1.7126860819304897</v>
      </c>
      <c r="U227" s="19">
        <f t="shared" si="53"/>
        <v>0</v>
      </c>
      <c r="V227" s="19">
        <f t="shared" si="54"/>
        <v>0</v>
      </c>
      <c r="AC227" s="69"/>
      <c r="AD227" s="69"/>
      <c r="AE227" s="69"/>
      <c r="AF227" s="69"/>
      <c r="AG227" s="69"/>
      <c r="AH227" s="69"/>
    </row>
    <row r="228" spans="1:34" x14ac:dyDescent="0.25">
      <c r="A228" s="26">
        <f>Wellpath!E228</f>
        <v>0</v>
      </c>
      <c r="B228" s="68">
        <v>0</v>
      </c>
      <c r="C228" s="22">
        <v>0</v>
      </c>
      <c r="D228" s="22">
        <v>0</v>
      </c>
      <c r="E228" s="20">
        <f>Model!$W$38*(Wellpath!$K228-Wellpath!$K227)*MAX(ABS(SIN(Wellpath!$L228)*(IF(Wellpath!L227&lt;0.000001,0,SIN(ABS(MOD((Wellpath!$M228-Wellpath!M227+PI()),2*PI())-PI()))))),Model!$B$24*(Wellpath!$K228-Wellpath!$K227))*-SIN(Wellpath!$M228)</f>
        <v>0</v>
      </c>
      <c r="F228" s="20">
        <f>Model!$W$38*(Wellpath!$K228-Wellpath!$K227)*MAX(ABS(SIN(Wellpath!$L228)*(IF(Wellpath!L227&lt;0.000001,0,SIN(ABS(MOD((Wellpath!$M228-Wellpath!M227+PI()),2*PI())-PI()))))),Model!$B$24*(Wellpath!$K228-Wellpath!$K227))*COS(Wellpath!$M228)</f>
        <v>0</v>
      </c>
      <c r="G228" s="20">
        <v>0</v>
      </c>
      <c r="H228" s="18">
        <f t="shared" si="49"/>
        <v>0</v>
      </c>
      <c r="I228" s="18">
        <f t="shared" si="50"/>
        <v>0</v>
      </c>
      <c r="J228" s="18">
        <f t="shared" si="51"/>
        <v>0</v>
      </c>
      <c r="K228" s="21">
        <f t="shared" ref="K228:M243" si="57">K227+E228^2</f>
        <v>3.278454694359576</v>
      </c>
      <c r="L228" s="21">
        <f t="shared" si="57"/>
        <v>2.8964647623584097</v>
      </c>
      <c r="M228" s="21">
        <f t="shared" si="57"/>
        <v>0</v>
      </c>
      <c r="N228" s="21">
        <f t="shared" si="46"/>
        <v>-1.7126860819304897</v>
      </c>
      <c r="O228" s="21">
        <f t="shared" si="47"/>
        <v>0</v>
      </c>
      <c r="P228" s="21">
        <f t="shared" si="48"/>
        <v>0</v>
      </c>
      <c r="Q228" s="19">
        <f t="shared" si="56"/>
        <v>3.278454694359576</v>
      </c>
      <c r="R228" s="19">
        <f t="shared" si="56"/>
        <v>2.8964647623584097</v>
      </c>
      <c r="S228" s="19">
        <f t="shared" si="56"/>
        <v>0</v>
      </c>
      <c r="T228" s="19">
        <f t="shared" si="52"/>
        <v>-1.7126860819304897</v>
      </c>
      <c r="U228" s="19">
        <f t="shared" si="53"/>
        <v>0</v>
      </c>
      <c r="V228" s="19">
        <f t="shared" si="54"/>
        <v>0</v>
      </c>
      <c r="AC228" s="69"/>
      <c r="AD228" s="69"/>
      <c r="AE228" s="69"/>
      <c r="AF228" s="69"/>
      <c r="AG228" s="69"/>
      <c r="AH228" s="69"/>
    </row>
    <row r="229" spans="1:34" x14ac:dyDescent="0.25">
      <c r="A229" s="26">
        <f>Wellpath!E229</f>
        <v>0</v>
      </c>
      <c r="B229" s="68">
        <v>0</v>
      </c>
      <c r="C229" s="22">
        <v>0</v>
      </c>
      <c r="D229" s="22">
        <v>0</v>
      </c>
      <c r="E229" s="20">
        <f>Model!$W$38*(Wellpath!$K229-Wellpath!$K228)*MAX(ABS(SIN(Wellpath!$L229)*(IF(Wellpath!L228&lt;0.000001,0,SIN(ABS(MOD((Wellpath!$M229-Wellpath!M228+PI()),2*PI())-PI()))))),Model!$B$24*(Wellpath!$K229-Wellpath!$K228))*-SIN(Wellpath!$M229)</f>
        <v>0</v>
      </c>
      <c r="F229" s="20">
        <f>Model!$W$38*(Wellpath!$K229-Wellpath!$K228)*MAX(ABS(SIN(Wellpath!$L229)*(IF(Wellpath!L228&lt;0.000001,0,SIN(ABS(MOD((Wellpath!$M229-Wellpath!M228+PI()),2*PI())-PI()))))),Model!$B$24*(Wellpath!$K229-Wellpath!$K228))*COS(Wellpath!$M229)</f>
        <v>0</v>
      </c>
      <c r="G229" s="20">
        <v>0</v>
      </c>
      <c r="H229" s="18">
        <f t="shared" si="49"/>
        <v>0</v>
      </c>
      <c r="I229" s="18">
        <f t="shared" si="50"/>
        <v>0</v>
      </c>
      <c r="J229" s="18">
        <f t="shared" si="51"/>
        <v>0</v>
      </c>
      <c r="K229" s="21">
        <f t="shared" si="57"/>
        <v>3.278454694359576</v>
      </c>
      <c r="L229" s="21">
        <f t="shared" si="57"/>
        <v>2.8964647623584097</v>
      </c>
      <c r="M229" s="21">
        <f t="shared" si="57"/>
        <v>0</v>
      </c>
      <c r="N229" s="21">
        <f t="shared" si="46"/>
        <v>-1.7126860819304897</v>
      </c>
      <c r="O229" s="21">
        <f t="shared" si="47"/>
        <v>0</v>
      </c>
      <c r="P229" s="21">
        <f t="shared" si="48"/>
        <v>0</v>
      </c>
      <c r="Q229" s="19">
        <f t="shared" si="56"/>
        <v>3.278454694359576</v>
      </c>
      <c r="R229" s="19">
        <f t="shared" si="56"/>
        <v>2.8964647623584097</v>
      </c>
      <c r="S229" s="19">
        <f t="shared" si="56"/>
        <v>0</v>
      </c>
      <c r="T229" s="19">
        <f t="shared" si="52"/>
        <v>-1.7126860819304897</v>
      </c>
      <c r="U229" s="19">
        <f t="shared" si="53"/>
        <v>0</v>
      </c>
      <c r="V229" s="19">
        <f t="shared" si="54"/>
        <v>0</v>
      </c>
      <c r="AC229" s="69"/>
      <c r="AD229" s="69"/>
      <c r="AE229" s="69"/>
      <c r="AF229" s="69"/>
      <c r="AG229" s="69"/>
      <c r="AH229" s="69"/>
    </row>
    <row r="230" spans="1:34" x14ac:dyDescent="0.25">
      <c r="A230" s="26">
        <f>Wellpath!E230</f>
        <v>0</v>
      </c>
      <c r="B230" s="68">
        <v>0</v>
      </c>
      <c r="C230" s="22">
        <v>0</v>
      </c>
      <c r="D230" s="22">
        <v>0</v>
      </c>
      <c r="E230" s="20">
        <f>Model!$W$38*(Wellpath!$K230-Wellpath!$K229)*MAX(ABS(SIN(Wellpath!$L230)*(IF(Wellpath!L229&lt;0.000001,0,SIN(ABS(MOD((Wellpath!$M230-Wellpath!M229+PI()),2*PI())-PI()))))),Model!$B$24*(Wellpath!$K230-Wellpath!$K229))*-SIN(Wellpath!$M230)</f>
        <v>0</v>
      </c>
      <c r="F230" s="20">
        <f>Model!$W$38*(Wellpath!$K230-Wellpath!$K229)*MAX(ABS(SIN(Wellpath!$L230)*(IF(Wellpath!L229&lt;0.000001,0,SIN(ABS(MOD((Wellpath!$M230-Wellpath!M229+PI()),2*PI())-PI()))))),Model!$B$24*(Wellpath!$K230-Wellpath!$K229))*COS(Wellpath!$M230)</f>
        <v>0</v>
      </c>
      <c r="G230" s="20">
        <v>0</v>
      </c>
      <c r="H230" s="18">
        <f t="shared" si="49"/>
        <v>0</v>
      </c>
      <c r="I230" s="18">
        <f t="shared" si="50"/>
        <v>0</v>
      </c>
      <c r="J230" s="18">
        <f t="shared" si="51"/>
        <v>0</v>
      </c>
      <c r="K230" s="21">
        <f t="shared" si="57"/>
        <v>3.278454694359576</v>
      </c>
      <c r="L230" s="21">
        <f t="shared" si="57"/>
        <v>2.8964647623584097</v>
      </c>
      <c r="M230" s="21">
        <f t="shared" si="57"/>
        <v>0</v>
      </c>
      <c r="N230" s="21">
        <f t="shared" si="46"/>
        <v>-1.7126860819304897</v>
      </c>
      <c r="O230" s="21">
        <f t="shared" si="47"/>
        <v>0</v>
      </c>
      <c r="P230" s="21">
        <f t="shared" si="48"/>
        <v>0</v>
      </c>
      <c r="Q230" s="19">
        <f t="shared" si="56"/>
        <v>3.278454694359576</v>
      </c>
      <c r="R230" s="19">
        <f t="shared" si="56"/>
        <v>2.8964647623584097</v>
      </c>
      <c r="S230" s="19">
        <f t="shared" si="56"/>
        <v>0</v>
      </c>
      <c r="T230" s="19">
        <f t="shared" si="52"/>
        <v>-1.7126860819304897</v>
      </c>
      <c r="U230" s="19">
        <f t="shared" si="53"/>
        <v>0</v>
      </c>
      <c r="V230" s="19">
        <f t="shared" si="54"/>
        <v>0</v>
      </c>
      <c r="AC230" s="69"/>
      <c r="AD230" s="69"/>
      <c r="AE230" s="69"/>
      <c r="AF230" s="69"/>
      <c r="AG230" s="69"/>
      <c r="AH230" s="69"/>
    </row>
    <row r="231" spans="1:34" x14ac:dyDescent="0.25">
      <c r="A231" s="26">
        <f>Wellpath!E231</f>
        <v>0</v>
      </c>
      <c r="B231" s="68">
        <v>0</v>
      </c>
      <c r="C231" s="22">
        <v>0</v>
      </c>
      <c r="D231" s="22">
        <v>0</v>
      </c>
      <c r="E231" s="20">
        <f>Model!$W$38*(Wellpath!$K231-Wellpath!$K230)*MAX(ABS(SIN(Wellpath!$L231)*(IF(Wellpath!L230&lt;0.000001,0,SIN(ABS(MOD((Wellpath!$M231-Wellpath!M230+PI()),2*PI())-PI()))))),Model!$B$24*(Wellpath!$K231-Wellpath!$K230))*-SIN(Wellpath!$M231)</f>
        <v>0</v>
      </c>
      <c r="F231" s="20">
        <f>Model!$W$38*(Wellpath!$K231-Wellpath!$K230)*MAX(ABS(SIN(Wellpath!$L231)*(IF(Wellpath!L230&lt;0.000001,0,SIN(ABS(MOD((Wellpath!$M231-Wellpath!M230+PI()),2*PI())-PI()))))),Model!$B$24*(Wellpath!$K231-Wellpath!$K230))*COS(Wellpath!$M231)</f>
        <v>0</v>
      </c>
      <c r="G231" s="20">
        <v>0</v>
      </c>
      <c r="H231" s="18">
        <f t="shared" si="49"/>
        <v>0</v>
      </c>
      <c r="I231" s="18">
        <f t="shared" si="50"/>
        <v>0</v>
      </c>
      <c r="J231" s="18">
        <f t="shared" si="51"/>
        <v>0</v>
      </c>
      <c r="K231" s="21">
        <f t="shared" si="57"/>
        <v>3.278454694359576</v>
      </c>
      <c r="L231" s="21">
        <f t="shared" si="57"/>
        <v>2.8964647623584097</v>
      </c>
      <c r="M231" s="21">
        <f t="shared" si="57"/>
        <v>0</v>
      </c>
      <c r="N231" s="21">
        <f t="shared" si="46"/>
        <v>-1.7126860819304897</v>
      </c>
      <c r="O231" s="21">
        <f t="shared" si="47"/>
        <v>0</v>
      </c>
      <c r="P231" s="21">
        <f t="shared" si="48"/>
        <v>0</v>
      </c>
      <c r="Q231" s="19">
        <f t="shared" si="56"/>
        <v>3.278454694359576</v>
      </c>
      <c r="R231" s="19">
        <f t="shared" si="56"/>
        <v>2.8964647623584097</v>
      </c>
      <c r="S231" s="19">
        <f t="shared" si="56"/>
        <v>0</v>
      </c>
      <c r="T231" s="19">
        <f t="shared" si="52"/>
        <v>-1.7126860819304897</v>
      </c>
      <c r="U231" s="19">
        <f t="shared" si="53"/>
        <v>0</v>
      </c>
      <c r="V231" s="19">
        <f t="shared" si="54"/>
        <v>0</v>
      </c>
      <c r="AC231" s="69"/>
      <c r="AD231" s="69"/>
      <c r="AE231" s="69"/>
      <c r="AF231" s="69"/>
      <c r="AG231" s="69"/>
      <c r="AH231" s="69"/>
    </row>
    <row r="232" spans="1:34" x14ac:dyDescent="0.25">
      <c r="A232" s="26">
        <f>Wellpath!E232</f>
        <v>0</v>
      </c>
      <c r="B232" s="68">
        <v>0</v>
      </c>
      <c r="C232" s="22">
        <v>0</v>
      </c>
      <c r="D232" s="22">
        <v>0</v>
      </c>
      <c r="E232" s="20">
        <f>Model!$W$38*(Wellpath!$K232-Wellpath!$K231)*MAX(ABS(SIN(Wellpath!$L232)*(IF(Wellpath!L231&lt;0.000001,0,SIN(ABS(MOD((Wellpath!$M232-Wellpath!M231+PI()),2*PI())-PI()))))),Model!$B$24*(Wellpath!$K232-Wellpath!$K231))*-SIN(Wellpath!$M232)</f>
        <v>0</v>
      </c>
      <c r="F232" s="20">
        <f>Model!$W$38*(Wellpath!$K232-Wellpath!$K231)*MAX(ABS(SIN(Wellpath!$L232)*(IF(Wellpath!L231&lt;0.000001,0,SIN(ABS(MOD((Wellpath!$M232-Wellpath!M231+PI()),2*PI())-PI()))))),Model!$B$24*(Wellpath!$K232-Wellpath!$K231))*COS(Wellpath!$M232)</f>
        <v>0</v>
      </c>
      <c r="G232" s="20">
        <v>0</v>
      </c>
      <c r="H232" s="18">
        <f t="shared" si="49"/>
        <v>0</v>
      </c>
      <c r="I232" s="18">
        <f t="shared" si="50"/>
        <v>0</v>
      </c>
      <c r="J232" s="18">
        <f t="shared" si="51"/>
        <v>0</v>
      </c>
      <c r="K232" s="21">
        <f t="shared" si="57"/>
        <v>3.278454694359576</v>
      </c>
      <c r="L232" s="21">
        <f t="shared" si="57"/>
        <v>2.8964647623584097</v>
      </c>
      <c r="M232" s="21">
        <f t="shared" si="57"/>
        <v>0</v>
      </c>
      <c r="N232" s="21">
        <f t="shared" si="46"/>
        <v>-1.7126860819304897</v>
      </c>
      <c r="O232" s="21">
        <f t="shared" si="47"/>
        <v>0</v>
      </c>
      <c r="P232" s="21">
        <f t="shared" si="48"/>
        <v>0</v>
      </c>
      <c r="Q232" s="19">
        <f t="shared" si="56"/>
        <v>3.278454694359576</v>
      </c>
      <c r="R232" s="19">
        <f t="shared" si="56"/>
        <v>2.8964647623584097</v>
      </c>
      <c r="S232" s="19">
        <f t="shared" si="56"/>
        <v>0</v>
      </c>
      <c r="T232" s="19">
        <f t="shared" si="52"/>
        <v>-1.7126860819304897</v>
      </c>
      <c r="U232" s="19">
        <f t="shared" si="53"/>
        <v>0</v>
      </c>
      <c r="V232" s="19">
        <f t="shared" si="54"/>
        <v>0</v>
      </c>
      <c r="AC232" s="69"/>
      <c r="AD232" s="69"/>
      <c r="AE232" s="69"/>
      <c r="AF232" s="69"/>
      <c r="AG232" s="69"/>
      <c r="AH232" s="69"/>
    </row>
    <row r="233" spans="1:34" x14ac:dyDescent="0.25">
      <c r="A233" s="26">
        <f>Wellpath!E233</f>
        <v>0</v>
      </c>
      <c r="B233" s="68">
        <v>0</v>
      </c>
      <c r="C233" s="22">
        <v>0</v>
      </c>
      <c r="D233" s="22">
        <v>0</v>
      </c>
      <c r="E233" s="20">
        <f>Model!$W$38*(Wellpath!$K233-Wellpath!$K232)*MAX(ABS(SIN(Wellpath!$L233)*(IF(Wellpath!L232&lt;0.000001,0,SIN(ABS(MOD((Wellpath!$M233-Wellpath!M232+PI()),2*PI())-PI()))))),Model!$B$24*(Wellpath!$K233-Wellpath!$K232))*-SIN(Wellpath!$M233)</f>
        <v>0</v>
      </c>
      <c r="F233" s="20">
        <f>Model!$W$38*(Wellpath!$K233-Wellpath!$K232)*MAX(ABS(SIN(Wellpath!$L233)*(IF(Wellpath!L232&lt;0.000001,0,SIN(ABS(MOD((Wellpath!$M233-Wellpath!M232+PI()),2*PI())-PI()))))),Model!$B$24*(Wellpath!$K233-Wellpath!$K232))*COS(Wellpath!$M233)</f>
        <v>0</v>
      </c>
      <c r="G233" s="20">
        <v>0</v>
      </c>
      <c r="H233" s="18">
        <f t="shared" si="49"/>
        <v>0</v>
      </c>
      <c r="I233" s="18">
        <f t="shared" si="50"/>
        <v>0</v>
      </c>
      <c r="J233" s="18">
        <f t="shared" si="51"/>
        <v>0</v>
      </c>
      <c r="K233" s="21">
        <f t="shared" si="57"/>
        <v>3.278454694359576</v>
      </c>
      <c r="L233" s="21">
        <f t="shared" si="57"/>
        <v>2.8964647623584097</v>
      </c>
      <c r="M233" s="21">
        <f t="shared" si="57"/>
        <v>0</v>
      </c>
      <c r="N233" s="21">
        <f t="shared" si="46"/>
        <v>-1.7126860819304897</v>
      </c>
      <c r="O233" s="21">
        <f t="shared" si="47"/>
        <v>0</v>
      </c>
      <c r="P233" s="21">
        <f t="shared" si="48"/>
        <v>0</v>
      </c>
      <c r="Q233" s="19">
        <f t="shared" si="56"/>
        <v>3.278454694359576</v>
      </c>
      <c r="R233" s="19">
        <f t="shared" si="56"/>
        <v>2.8964647623584097</v>
      </c>
      <c r="S233" s="19">
        <f t="shared" si="56"/>
        <v>0</v>
      </c>
      <c r="T233" s="19">
        <f t="shared" si="52"/>
        <v>-1.7126860819304897</v>
      </c>
      <c r="U233" s="19">
        <f t="shared" si="53"/>
        <v>0</v>
      </c>
      <c r="V233" s="19">
        <f t="shared" si="54"/>
        <v>0</v>
      </c>
      <c r="AC233" s="69"/>
      <c r="AD233" s="69"/>
      <c r="AE233" s="69"/>
      <c r="AF233" s="69"/>
      <c r="AG233" s="69"/>
      <c r="AH233" s="69"/>
    </row>
    <row r="234" spans="1:34" x14ac:dyDescent="0.25">
      <c r="A234" s="26">
        <f>Wellpath!E234</f>
        <v>0</v>
      </c>
      <c r="B234" s="68">
        <v>0</v>
      </c>
      <c r="C234" s="22">
        <v>0</v>
      </c>
      <c r="D234" s="22">
        <v>0</v>
      </c>
      <c r="E234" s="20">
        <f>Model!$W$38*(Wellpath!$K234-Wellpath!$K233)*MAX(ABS(SIN(Wellpath!$L234)*(IF(Wellpath!L233&lt;0.000001,0,SIN(ABS(MOD((Wellpath!$M234-Wellpath!M233+PI()),2*PI())-PI()))))),Model!$B$24*(Wellpath!$K234-Wellpath!$K233))*-SIN(Wellpath!$M234)</f>
        <v>0</v>
      </c>
      <c r="F234" s="20">
        <f>Model!$W$38*(Wellpath!$K234-Wellpath!$K233)*MAX(ABS(SIN(Wellpath!$L234)*(IF(Wellpath!L233&lt;0.000001,0,SIN(ABS(MOD((Wellpath!$M234-Wellpath!M233+PI()),2*PI())-PI()))))),Model!$B$24*(Wellpath!$K234-Wellpath!$K233))*COS(Wellpath!$M234)</f>
        <v>0</v>
      </c>
      <c r="G234" s="20">
        <v>0</v>
      </c>
      <c r="H234" s="18">
        <f t="shared" si="49"/>
        <v>0</v>
      </c>
      <c r="I234" s="18">
        <f t="shared" si="50"/>
        <v>0</v>
      </c>
      <c r="J234" s="18">
        <f t="shared" si="51"/>
        <v>0</v>
      </c>
      <c r="K234" s="21">
        <f t="shared" si="57"/>
        <v>3.278454694359576</v>
      </c>
      <c r="L234" s="21">
        <f t="shared" si="57"/>
        <v>2.8964647623584097</v>
      </c>
      <c r="M234" s="21">
        <f t="shared" si="57"/>
        <v>0</v>
      </c>
      <c r="N234" s="21">
        <f t="shared" si="46"/>
        <v>-1.7126860819304897</v>
      </c>
      <c r="O234" s="21">
        <f t="shared" si="47"/>
        <v>0</v>
      </c>
      <c r="P234" s="21">
        <f t="shared" si="48"/>
        <v>0</v>
      </c>
      <c r="Q234" s="19">
        <f t="shared" si="56"/>
        <v>3.278454694359576</v>
      </c>
      <c r="R234" s="19">
        <f t="shared" si="56"/>
        <v>2.8964647623584097</v>
      </c>
      <c r="S234" s="19">
        <f t="shared" si="56"/>
        <v>0</v>
      </c>
      <c r="T234" s="19">
        <f t="shared" si="52"/>
        <v>-1.7126860819304897</v>
      </c>
      <c r="U234" s="19">
        <f t="shared" si="53"/>
        <v>0</v>
      </c>
      <c r="V234" s="19">
        <f t="shared" si="54"/>
        <v>0</v>
      </c>
      <c r="AC234" s="69"/>
      <c r="AD234" s="69"/>
      <c r="AE234" s="69"/>
      <c r="AF234" s="69"/>
      <c r="AG234" s="69"/>
      <c r="AH234" s="69"/>
    </row>
    <row r="235" spans="1:34" x14ac:dyDescent="0.25">
      <c r="A235" s="26">
        <f>Wellpath!E235</f>
        <v>0</v>
      </c>
      <c r="B235" s="68">
        <v>0</v>
      </c>
      <c r="C235" s="22">
        <v>0</v>
      </c>
      <c r="D235" s="22">
        <v>0</v>
      </c>
      <c r="E235" s="20">
        <f>Model!$W$38*(Wellpath!$K235-Wellpath!$K234)*MAX(ABS(SIN(Wellpath!$L235)*(IF(Wellpath!L234&lt;0.000001,0,SIN(ABS(MOD((Wellpath!$M235-Wellpath!M234+PI()),2*PI())-PI()))))),Model!$B$24*(Wellpath!$K235-Wellpath!$K234))*-SIN(Wellpath!$M235)</f>
        <v>0</v>
      </c>
      <c r="F235" s="20">
        <f>Model!$W$38*(Wellpath!$K235-Wellpath!$K234)*MAX(ABS(SIN(Wellpath!$L235)*(IF(Wellpath!L234&lt;0.000001,0,SIN(ABS(MOD((Wellpath!$M235-Wellpath!M234+PI()),2*PI())-PI()))))),Model!$B$24*(Wellpath!$K235-Wellpath!$K234))*COS(Wellpath!$M235)</f>
        <v>0</v>
      </c>
      <c r="G235" s="20">
        <v>0</v>
      </c>
      <c r="H235" s="18">
        <f t="shared" si="49"/>
        <v>0</v>
      </c>
      <c r="I235" s="18">
        <f t="shared" si="50"/>
        <v>0</v>
      </c>
      <c r="J235" s="18">
        <f t="shared" si="51"/>
        <v>0</v>
      </c>
      <c r="K235" s="21">
        <f t="shared" si="57"/>
        <v>3.278454694359576</v>
      </c>
      <c r="L235" s="21">
        <f t="shared" si="57"/>
        <v>2.8964647623584097</v>
      </c>
      <c r="M235" s="21">
        <f t="shared" si="57"/>
        <v>0</v>
      </c>
      <c r="N235" s="21">
        <f t="shared" si="46"/>
        <v>-1.7126860819304897</v>
      </c>
      <c r="O235" s="21">
        <f t="shared" si="47"/>
        <v>0</v>
      </c>
      <c r="P235" s="21">
        <f t="shared" si="48"/>
        <v>0</v>
      </c>
      <c r="Q235" s="19">
        <f t="shared" si="56"/>
        <v>3.278454694359576</v>
      </c>
      <c r="R235" s="19">
        <f t="shared" si="56"/>
        <v>2.8964647623584097</v>
      </c>
      <c r="S235" s="19">
        <f t="shared" si="56"/>
        <v>0</v>
      </c>
      <c r="T235" s="19">
        <f t="shared" si="52"/>
        <v>-1.7126860819304897</v>
      </c>
      <c r="U235" s="19">
        <f t="shared" si="53"/>
        <v>0</v>
      </c>
      <c r="V235" s="19">
        <f t="shared" si="54"/>
        <v>0</v>
      </c>
      <c r="AC235" s="69"/>
      <c r="AD235" s="69"/>
      <c r="AE235" s="69"/>
      <c r="AF235" s="69"/>
      <c r="AG235" s="69"/>
      <c r="AH235" s="69"/>
    </row>
    <row r="236" spans="1:34" x14ac:dyDescent="0.25">
      <c r="A236" s="26">
        <f>Wellpath!E236</f>
        <v>0</v>
      </c>
      <c r="B236" s="68">
        <v>0</v>
      </c>
      <c r="C236" s="22">
        <v>0</v>
      </c>
      <c r="D236" s="22">
        <v>0</v>
      </c>
      <c r="E236" s="20">
        <f>Model!$W$38*(Wellpath!$K236-Wellpath!$K235)*MAX(ABS(SIN(Wellpath!$L236)*(IF(Wellpath!L235&lt;0.000001,0,SIN(ABS(MOD((Wellpath!$M236-Wellpath!M235+PI()),2*PI())-PI()))))),Model!$B$24*(Wellpath!$K236-Wellpath!$K235))*-SIN(Wellpath!$M236)</f>
        <v>0</v>
      </c>
      <c r="F236" s="20">
        <f>Model!$W$38*(Wellpath!$K236-Wellpath!$K235)*MAX(ABS(SIN(Wellpath!$L236)*(IF(Wellpath!L235&lt;0.000001,0,SIN(ABS(MOD((Wellpath!$M236-Wellpath!M235+PI()),2*PI())-PI()))))),Model!$B$24*(Wellpath!$K236-Wellpath!$K235))*COS(Wellpath!$M236)</f>
        <v>0</v>
      </c>
      <c r="G236" s="20">
        <v>0</v>
      </c>
      <c r="H236" s="18">
        <f t="shared" si="49"/>
        <v>0</v>
      </c>
      <c r="I236" s="18">
        <f t="shared" si="50"/>
        <v>0</v>
      </c>
      <c r="J236" s="18">
        <f t="shared" si="51"/>
        <v>0</v>
      </c>
      <c r="K236" s="21">
        <f t="shared" si="57"/>
        <v>3.278454694359576</v>
      </c>
      <c r="L236" s="21">
        <f t="shared" si="57"/>
        <v>2.8964647623584097</v>
      </c>
      <c r="M236" s="21">
        <f t="shared" si="57"/>
        <v>0</v>
      </c>
      <c r="N236" s="21">
        <f t="shared" si="46"/>
        <v>-1.7126860819304897</v>
      </c>
      <c r="O236" s="21">
        <f t="shared" si="47"/>
        <v>0</v>
      </c>
      <c r="P236" s="21">
        <f t="shared" si="48"/>
        <v>0</v>
      </c>
      <c r="Q236" s="19">
        <f t="shared" si="56"/>
        <v>3.278454694359576</v>
      </c>
      <c r="R236" s="19">
        <f t="shared" si="56"/>
        <v>2.8964647623584097</v>
      </c>
      <c r="S236" s="19">
        <f t="shared" si="56"/>
        <v>0</v>
      </c>
      <c r="T236" s="19">
        <f t="shared" si="52"/>
        <v>-1.7126860819304897</v>
      </c>
      <c r="U236" s="19">
        <f t="shared" si="53"/>
        <v>0</v>
      </c>
      <c r="V236" s="19">
        <f t="shared" si="54"/>
        <v>0</v>
      </c>
      <c r="AC236" s="69"/>
      <c r="AD236" s="69"/>
      <c r="AE236" s="69"/>
      <c r="AF236" s="69"/>
      <c r="AG236" s="69"/>
      <c r="AH236" s="69"/>
    </row>
    <row r="237" spans="1:34" x14ac:dyDescent="0.25">
      <c r="A237" s="26">
        <f>Wellpath!E237</f>
        <v>0</v>
      </c>
      <c r="B237" s="68">
        <v>0</v>
      </c>
      <c r="C237" s="22">
        <v>0</v>
      </c>
      <c r="D237" s="22">
        <v>0</v>
      </c>
      <c r="E237" s="20">
        <f>Model!$W$38*(Wellpath!$K237-Wellpath!$K236)*MAX(ABS(SIN(Wellpath!$L237)*(IF(Wellpath!L236&lt;0.000001,0,SIN(ABS(MOD((Wellpath!$M237-Wellpath!M236+PI()),2*PI())-PI()))))),Model!$B$24*(Wellpath!$K237-Wellpath!$K236))*-SIN(Wellpath!$M237)</f>
        <v>0</v>
      </c>
      <c r="F237" s="20">
        <f>Model!$W$38*(Wellpath!$K237-Wellpath!$K236)*MAX(ABS(SIN(Wellpath!$L237)*(IF(Wellpath!L236&lt;0.000001,0,SIN(ABS(MOD((Wellpath!$M237-Wellpath!M236+PI()),2*PI())-PI()))))),Model!$B$24*(Wellpath!$K237-Wellpath!$K236))*COS(Wellpath!$M237)</f>
        <v>0</v>
      </c>
      <c r="G237" s="20">
        <v>0</v>
      </c>
      <c r="H237" s="18">
        <f t="shared" si="49"/>
        <v>0</v>
      </c>
      <c r="I237" s="18">
        <f t="shared" si="50"/>
        <v>0</v>
      </c>
      <c r="J237" s="18">
        <f t="shared" si="51"/>
        <v>0</v>
      </c>
      <c r="K237" s="21">
        <f t="shared" si="57"/>
        <v>3.278454694359576</v>
      </c>
      <c r="L237" s="21">
        <f t="shared" si="57"/>
        <v>2.8964647623584097</v>
      </c>
      <c r="M237" s="21">
        <f t="shared" si="57"/>
        <v>0</v>
      </c>
      <c r="N237" s="21">
        <f t="shared" si="46"/>
        <v>-1.7126860819304897</v>
      </c>
      <c r="O237" s="21">
        <f t="shared" si="47"/>
        <v>0</v>
      </c>
      <c r="P237" s="21">
        <f t="shared" si="48"/>
        <v>0</v>
      </c>
      <c r="Q237" s="19">
        <f t="shared" si="56"/>
        <v>3.278454694359576</v>
      </c>
      <c r="R237" s="19">
        <f t="shared" si="56"/>
        <v>2.8964647623584097</v>
      </c>
      <c r="S237" s="19">
        <f t="shared" si="56"/>
        <v>0</v>
      </c>
      <c r="T237" s="19">
        <f t="shared" si="52"/>
        <v>-1.7126860819304897</v>
      </c>
      <c r="U237" s="19">
        <f t="shared" si="53"/>
        <v>0</v>
      </c>
      <c r="V237" s="19">
        <f t="shared" si="54"/>
        <v>0</v>
      </c>
      <c r="AC237" s="69"/>
      <c r="AD237" s="69"/>
      <c r="AE237" s="69"/>
      <c r="AF237" s="69"/>
      <c r="AG237" s="69"/>
      <c r="AH237" s="69"/>
    </row>
    <row r="238" spans="1:34" x14ac:dyDescent="0.25">
      <c r="A238" s="26">
        <f>Wellpath!E238</f>
        <v>0</v>
      </c>
      <c r="B238" s="68">
        <v>0</v>
      </c>
      <c r="C238" s="22">
        <v>0</v>
      </c>
      <c r="D238" s="22">
        <v>0</v>
      </c>
      <c r="E238" s="20">
        <f>Model!$W$38*(Wellpath!$K238-Wellpath!$K237)*MAX(ABS(SIN(Wellpath!$L238)*(IF(Wellpath!L237&lt;0.000001,0,SIN(ABS(MOD((Wellpath!$M238-Wellpath!M237+PI()),2*PI())-PI()))))),Model!$B$24*(Wellpath!$K238-Wellpath!$K237))*-SIN(Wellpath!$M238)</f>
        <v>0</v>
      </c>
      <c r="F238" s="20">
        <f>Model!$W$38*(Wellpath!$K238-Wellpath!$K237)*MAX(ABS(SIN(Wellpath!$L238)*(IF(Wellpath!L237&lt;0.000001,0,SIN(ABS(MOD((Wellpath!$M238-Wellpath!M237+PI()),2*PI())-PI()))))),Model!$B$24*(Wellpath!$K238-Wellpath!$K237))*COS(Wellpath!$M238)</f>
        <v>0</v>
      </c>
      <c r="G238" s="20">
        <v>0</v>
      </c>
      <c r="H238" s="18">
        <f t="shared" si="49"/>
        <v>0</v>
      </c>
      <c r="I238" s="18">
        <f t="shared" si="50"/>
        <v>0</v>
      </c>
      <c r="J238" s="18">
        <f t="shared" si="51"/>
        <v>0</v>
      </c>
      <c r="K238" s="21">
        <f t="shared" si="57"/>
        <v>3.278454694359576</v>
      </c>
      <c r="L238" s="21">
        <f t="shared" si="57"/>
        <v>2.8964647623584097</v>
      </c>
      <c r="M238" s="21">
        <f t="shared" si="57"/>
        <v>0</v>
      </c>
      <c r="N238" s="21">
        <f t="shared" si="46"/>
        <v>-1.7126860819304897</v>
      </c>
      <c r="O238" s="21">
        <f t="shared" si="47"/>
        <v>0</v>
      </c>
      <c r="P238" s="21">
        <f t="shared" si="48"/>
        <v>0</v>
      </c>
      <c r="Q238" s="19">
        <f t="shared" si="56"/>
        <v>3.278454694359576</v>
      </c>
      <c r="R238" s="19">
        <f t="shared" si="56"/>
        <v>2.8964647623584097</v>
      </c>
      <c r="S238" s="19">
        <f t="shared" si="56"/>
        <v>0</v>
      </c>
      <c r="T238" s="19">
        <f t="shared" si="52"/>
        <v>-1.7126860819304897</v>
      </c>
      <c r="U238" s="19">
        <f t="shared" si="53"/>
        <v>0</v>
      </c>
      <c r="V238" s="19">
        <f t="shared" si="54"/>
        <v>0</v>
      </c>
      <c r="AC238" s="69"/>
      <c r="AD238" s="69"/>
      <c r="AE238" s="69"/>
      <c r="AF238" s="69"/>
      <c r="AG238" s="69"/>
      <c r="AH238" s="69"/>
    </row>
    <row r="239" spans="1:34" x14ac:dyDescent="0.25">
      <c r="A239" s="26">
        <f>Wellpath!E239</f>
        <v>0</v>
      </c>
      <c r="B239" s="68">
        <v>0</v>
      </c>
      <c r="C239" s="22">
        <v>0</v>
      </c>
      <c r="D239" s="22">
        <v>0</v>
      </c>
      <c r="E239" s="20">
        <f>Model!$W$38*(Wellpath!$K239-Wellpath!$K238)*MAX(ABS(SIN(Wellpath!$L239)*(IF(Wellpath!L238&lt;0.000001,0,SIN(ABS(MOD((Wellpath!$M239-Wellpath!M238+PI()),2*PI())-PI()))))),Model!$B$24*(Wellpath!$K239-Wellpath!$K238))*-SIN(Wellpath!$M239)</f>
        <v>0</v>
      </c>
      <c r="F239" s="20">
        <f>Model!$W$38*(Wellpath!$K239-Wellpath!$K238)*MAX(ABS(SIN(Wellpath!$L239)*(IF(Wellpath!L238&lt;0.000001,0,SIN(ABS(MOD((Wellpath!$M239-Wellpath!M238+PI()),2*PI())-PI()))))),Model!$B$24*(Wellpath!$K239-Wellpath!$K238))*COS(Wellpath!$M239)</f>
        <v>0</v>
      </c>
      <c r="G239" s="20">
        <v>0</v>
      </c>
      <c r="H239" s="18">
        <f t="shared" si="49"/>
        <v>0</v>
      </c>
      <c r="I239" s="18">
        <f t="shared" si="50"/>
        <v>0</v>
      </c>
      <c r="J239" s="18">
        <f t="shared" si="51"/>
        <v>0</v>
      </c>
      <c r="K239" s="21">
        <f t="shared" si="57"/>
        <v>3.278454694359576</v>
      </c>
      <c r="L239" s="21">
        <f t="shared" si="57"/>
        <v>2.8964647623584097</v>
      </c>
      <c r="M239" s="21">
        <f t="shared" si="57"/>
        <v>0</v>
      </c>
      <c r="N239" s="21">
        <f t="shared" si="46"/>
        <v>-1.7126860819304897</v>
      </c>
      <c r="O239" s="21">
        <f t="shared" si="47"/>
        <v>0</v>
      </c>
      <c r="P239" s="21">
        <f t="shared" si="48"/>
        <v>0</v>
      </c>
      <c r="Q239" s="19">
        <f t="shared" si="56"/>
        <v>3.278454694359576</v>
      </c>
      <c r="R239" s="19">
        <f t="shared" si="56"/>
        <v>2.8964647623584097</v>
      </c>
      <c r="S239" s="19">
        <f t="shared" si="56"/>
        <v>0</v>
      </c>
      <c r="T239" s="19">
        <f t="shared" si="52"/>
        <v>-1.7126860819304897</v>
      </c>
      <c r="U239" s="19">
        <f t="shared" si="53"/>
        <v>0</v>
      </c>
      <c r="V239" s="19">
        <f t="shared" si="54"/>
        <v>0</v>
      </c>
      <c r="AC239" s="69"/>
      <c r="AD239" s="69"/>
      <c r="AE239" s="69"/>
      <c r="AF239" s="69"/>
      <c r="AG239" s="69"/>
      <c r="AH239" s="69"/>
    </row>
    <row r="240" spans="1:34" x14ac:dyDescent="0.25">
      <c r="A240" s="26">
        <f>Wellpath!E240</f>
        <v>0</v>
      </c>
      <c r="B240" s="68">
        <v>0</v>
      </c>
      <c r="C240" s="22">
        <v>0</v>
      </c>
      <c r="D240" s="22">
        <v>0</v>
      </c>
      <c r="E240" s="20">
        <f>Model!$W$38*(Wellpath!$K240-Wellpath!$K239)*MAX(ABS(SIN(Wellpath!$L240)*(IF(Wellpath!L239&lt;0.000001,0,SIN(ABS(MOD((Wellpath!$M240-Wellpath!M239+PI()),2*PI())-PI()))))),Model!$B$24*(Wellpath!$K240-Wellpath!$K239))*-SIN(Wellpath!$M240)</f>
        <v>0</v>
      </c>
      <c r="F240" s="20">
        <f>Model!$W$38*(Wellpath!$K240-Wellpath!$K239)*MAX(ABS(SIN(Wellpath!$L240)*(IF(Wellpath!L239&lt;0.000001,0,SIN(ABS(MOD((Wellpath!$M240-Wellpath!M239+PI()),2*PI())-PI()))))),Model!$B$24*(Wellpath!$K240-Wellpath!$K239))*COS(Wellpath!$M240)</f>
        <v>0</v>
      </c>
      <c r="G240" s="20">
        <v>0</v>
      </c>
      <c r="H240" s="18">
        <f t="shared" si="49"/>
        <v>0</v>
      </c>
      <c r="I240" s="18">
        <f t="shared" si="50"/>
        <v>0</v>
      </c>
      <c r="J240" s="18">
        <f t="shared" si="51"/>
        <v>0</v>
      </c>
      <c r="K240" s="21">
        <f t="shared" si="57"/>
        <v>3.278454694359576</v>
      </c>
      <c r="L240" s="21">
        <f t="shared" si="57"/>
        <v>2.8964647623584097</v>
      </c>
      <c r="M240" s="21">
        <f t="shared" si="57"/>
        <v>0</v>
      </c>
      <c r="N240" s="21">
        <f t="shared" si="46"/>
        <v>-1.7126860819304897</v>
      </c>
      <c r="O240" s="21">
        <f t="shared" si="47"/>
        <v>0</v>
      </c>
      <c r="P240" s="21">
        <f t="shared" si="48"/>
        <v>0</v>
      </c>
      <c r="Q240" s="19">
        <f t="shared" si="56"/>
        <v>3.278454694359576</v>
      </c>
      <c r="R240" s="19">
        <f t="shared" si="56"/>
        <v>2.8964647623584097</v>
      </c>
      <c r="S240" s="19">
        <f t="shared" si="56"/>
        <v>0</v>
      </c>
      <c r="T240" s="19">
        <f t="shared" si="52"/>
        <v>-1.7126860819304897</v>
      </c>
      <c r="U240" s="19">
        <f t="shared" si="53"/>
        <v>0</v>
      </c>
      <c r="V240" s="19">
        <f t="shared" si="54"/>
        <v>0</v>
      </c>
      <c r="AC240" s="69"/>
      <c r="AD240" s="69"/>
      <c r="AE240" s="69"/>
      <c r="AF240" s="69"/>
      <c r="AG240" s="69"/>
      <c r="AH240" s="69"/>
    </row>
    <row r="241" spans="1:34" x14ac:dyDescent="0.25">
      <c r="A241" s="26">
        <f>Wellpath!E241</f>
        <v>0</v>
      </c>
      <c r="B241" s="68">
        <v>0</v>
      </c>
      <c r="C241" s="22">
        <v>0</v>
      </c>
      <c r="D241" s="22">
        <v>0</v>
      </c>
      <c r="E241" s="20">
        <f>Model!$W$38*(Wellpath!$K241-Wellpath!$K240)*MAX(ABS(SIN(Wellpath!$L241)*(IF(Wellpath!L240&lt;0.000001,0,SIN(ABS(MOD((Wellpath!$M241-Wellpath!M240+PI()),2*PI())-PI()))))),Model!$B$24*(Wellpath!$K241-Wellpath!$K240))*-SIN(Wellpath!$M241)</f>
        <v>0</v>
      </c>
      <c r="F241" s="20">
        <f>Model!$W$38*(Wellpath!$K241-Wellpath!$K240)*MAX(ABS(SIN(Wellpath!$L241)*(IF(Wellpath!L240&lt;0.000001,0,SIN(ABS(MOD((Wellpath!$M241-Wellpath!M240+PI()),2*PI())-PI()))))),Model!$B$24*(Wellpath!$K241-Wellpath!$K240))*COS(Wellpath!$M241)</f>
        <v>0</v>
      </c>
      <c r="G241" s="20">
        <v>0</v>
      </c>
      <c r="H241" s="18">
        <f t="shared" si="49"/>
        <v>0</v>
      </c>
      <c r="I241" s="18">
        <f t="shared" si="50"/>
        <v>0</v>
      </c>
      <c r="J241" s="18">
        <f t="shared" si="51"/>
        <v>0</v>
      </c>
      <c r="K241" s="21">
        <f t="shared" si="57"/>
        <v>3.278454694359576</v>
      </c>
      <c r="L241" s="21">
        <f t="shared" si="57"/>
        <v>2.8964647623584097</v>
      </c>
      <c r="M241" s="21">
        <f t="shared" si="57"/>
        <v>0</v>
      </c>
      <c r="N241" s="21">
        <f t="shared" si="46"/>
        <v>-1.7126860819304897</v>
      </c>
      <c r="O241" s="21">
        <f t="shared" si="47"/>
        <v>0</v>
      </c>
      <c r="P241" s="21">
        <f t="shared" si="48"/>
        <v>0</v>
      </c>
      <c r="Q241" s="19">
        <f t="shared" si="56"/>
        <v>3.278454694359576</v>
      </c>
      <c r="R241" s="19">
        <f t="shared" si="56"/>
        <v>2.8964647623584097</v>
      </c>
      <c r="S241" s="19">
        <f t="shared" si="56"/>
        <v>0</v>
      </c>
      <c r="T241" s="19">
        <f t="shared" si="52"/>
        <v>-1.7126860819304897</v>
      </c>
      <c r="U241" s="19">
        <f t="shared" si="53"/>
        <v>0</v>
      </c>
      <c r="V241" s="19">
        <f t="shared" si="54"/>
        <v>0</v>
      </c>
      <c r="AC241" s="69"/>
      <c r="AD241" s="69"/>
      <c r="AE241" s="69"/>
      <c r="AF241" s="69"/>
      <c r="AG241" s="69"/>
      <c r="AH241" s="69"/>
    </row>
    <row r="242" spans="1:34" x14ac:dyDescent="0.25">
      <c r="A242" s="26">
        <f>Wellpath!E242</f>
        <v>0</v>
      </c>
      <c r="B242" s="68">
        <v>0</v>
      </c>
      <c r="C242" s="22">
        <v>0</v>
      </c>
      <c r="D242" s="22">
        <v>0</v>
      </c>
      <c r="E242" s="20">
        <f>Model!$W$38*(Wellpath!$K242-Wellpath!$K241)*MAX(ABS(SIN(Wellpath!$L242)*(IF(Wellpath!L241&lt;0.000001,0,SIN(ABS(MOD((Wellpath!$M242-Wellpath!M241+PI()),2*PI())-PI()))))),Model!$B$24*(Wellpath!$K242-Wellpath!$K241))*-SIN(Wellpath!$M242)</f>
        <v>0</v>
      </c>
      <c r="F242" s="20">
        <f>Model!$W$38*(Wellpath!$K242-Wellpath!$K241)*MAX(ABS(SIN(Wellpath!$L242)*(IF(Wellpath!L241&lt;0.000001,0,SIN(ABS(MOD((Wellpath!$M242-Wellpath!M241+PI()),2*PI())-PI()))))),Model!$B$24*(Wellpath!$K242-Wellpath!$K241))*COS(Wellpath!$M242)</f>
        <v>0</v>
      </c>
      <c r="G242" s="20">
        <v>0</v>
      </c>
      <c r="H242" s="18">
        <f t="shared" si="49"/>
        <v>0</v>
      </c>
      <c r="I242" s="18">
        <f t="shared" si="50"/>
        <v>0</v>
      </c>
      <c r="J242" s="18">
        <f t="shared" si="51"/>
        <v>0</v>
      </c>
      <c r="K242" s="21">
        <f t="shared" si="57"/>
        <v>3.278454694359576</v>
      </c>
      <c r="L242" s="21">
        <f t="shared" si="57"/>
        <v>2.8964647623584097</v>
      </c>
      <c r="M242" s="21">
        <f t="shared" si="57"/>
        <v>0</v>
      </c>
      <c r="N242" s="21">
        <f t="shared" si="46"/>
        <v>-1.7126860819304897</v>
      </c>
      <c r="O242" s="21">
        <f t="shared" si="47"/>
        <v>0</v>
      </c>
      <c r="P242" s="21">
        <f t="shared" si="48"/>
        <v>0</v>
      </c>
      <c r="Q242" s="19">
        <f t="shared" si="56"/>
        <v>3.278454694359576</v>
      </c>
      <c r="R242" s="19">
        <f t="shared" si="56"/>
        <v>2.8964647623584097</v>
      </c>
      <c r="S242" s="19">
        <f t="shared" si="56"/>
        <v>0</v>
      </c>
      <c r="T242" s="19">
        <f t="shared" si="52"/>
        <v>-1.7126860819304897</v>
      </c>
      <c r="U242" s="19">
        <f t="shared" si="53"/>
        <v>0</v>
      </c>
      <c r="V242" s="19">
        <f t="shared" si="54"/>
        <v>0</v>
      </c>
      <c r="AC242" s="69"/>
      <c r="AD242" s="69"/>
      <c r="AE242" s="69"/>
      <c r="AF242" s="69"/>
      <c r="AG242" s="69"/>
      <c r="AH242" s="69"/>
    </row>
    <row r="243" spans="1:34" x14ac:dyDescent="0.25">
      <c r="A243" s="26">
        <f>Wellpath!E243</f>
        <v>0</v>
      </c>
      <c r="B243" s="68">
        <v>0</v>
      </c>
      <c r="C243" s="22">
        <v>0</v>
      </c>
      <c r="D243" s="22">
        <v>0</v>
      </c>
      <c r="E243" s="20">
        <f>Model!$W$38*(Wellpath!$K243-Wellpath!$K242)*MAX(ABS(SIN(Wellpath!$L243)*(IF(Wellpath!L242&lt;0.000001,0,SIN(ABS(MOD((Wellpath!$M243-Wellpath!M242+PI()),2*PI())-PI()))))),Model!$B$24*(Wellpath!$K243-Wellpath!$K242))*-SIN(Wellpath!$M243)</f>
        <v>0</v>
      </c>
      <c r="F243" s="20">
        <f>Model!$W$38*(Wellpath!$K243-Wellpath!$K242)*MAX(ABS(SIN(Wellpath!$L243)*(IF(Wellpath!L242&lt;0.000001,0,SIN(ABS(MOD((Wellpath!$M243-Wellpath!M242+PI()),2*PI())-PI()))))),Model!$B$24*(Wellpath!$K243-Wellpath!$K242))*COS(Wellpath!$M243)</f>
        <v>0</v>
      </c>
      <c r="G243" s="20">
        <v>0</v>
      </c>
      <c r="H243" s="18">
        <f t="shared" si="49"/>
        <v>0</v>
      </c>
      <c r="I243" s="18">
        <f t="shared" si="50"/>
        <v>0</v>
      </c>
      <c r="J243" s="18">
        <f t="shared" si="51"/>
        <v>0</v>
      </c>
      <c r="K243" s="21">
        <f t="shared" si="57"/>
        <v>3.278454694359576</v>
      </c>
      <c r="L243" s="21">
        <f t="shared" si="57"/>
        <v>2.8964647623584097</v>
      </c>
      <c r="M243" s="21">
        <f t="shared" si="57"/>
        <v>0</v>
      </c>
      <c r="N243" s="21">
        <f t="shared" si="46"/>
        <v>-1.7126860819304897</v>
      </c>
      <c r="O243" s="21">
        <f t="shared" si="47"/>
        <v>0</v>
      </c>
      <c r="P243" s="21">
        <f t="shared" si="48"/>
        <v>0</v>
      </c>
      <c r="Q243" s="19">
        <f t="shared" si="56"/>
        <v>3.278454694359576</v>
      </c>
      <c r="R243" s="19">
        <f t="shared" si="56"/>
        <v>2.8964647623584097</v>
      </c>
      <c r="S243" s="19">
        <f t="shared" si="56"/>
        <v>0</v>
      </c>
      <c r="T243" s="19">
        <f t="shared" si="52"/>
        <v>-1.7126860819304897</v>
      </c>
      <c r="U243" s="19">
        <f t="shared" si="53"/>
        <v>0</v>
      </c>
      <c r="V243" s="19">
        <f t="shared" si="54"/>
        <v>0</v>
      </c>
      <c r="AC243" s="69"/>
      <c r="AD243" s="69"/>
      <c r="AE243" s="69"/>
      <c r="AF243" s="69"/>
      <c r="AG243" s="69"/>
      <c r="AH243" s="69"/>
    </row>
    <row r="244" spans="1:34" x14ac:dyDescent="0.25">
      <c r="A244" s="26">
        <f>Wellpath!E244</f>
        <v>0</v>
      </c>
      <c r="B244" s="68">
        <v>0</v>
      </c>
      <c r="C244" s="22">
        <v>0</v>
      </c>
      <c r="D244" s="22">
        <v>0</v>
      </c>
      <c r="E244" s="20">
        <f>Model!$W$38*(Wellpath!$K244-Wellpath!$K243)*MAX(ABS(SIN(Wellpath!$L244)*(IF(Wellpath!L243&lt;0.000001,0,SIN(ABS(MOD((Wellpath!$M244-Wellpath!M243+PI()),2*PI())-PI()))))),Model!$B$24*(Wellpath!$K244-Wellpath!$K243))*-SIN(Wellpath!$M244)</f>
        <v>0</v>
      </c>
      <c r="F244" s="20">
        <f>Model!$W$38*(Wellpath!$K244-Wellpath!$K243)*MAX(ABS(SIN(Wellpath!$L244)*(IF(Wellpath!L243&lt;0.000001,0,SIN(ABS(MOD((Wellpath!$M244-Wellpath!M243+PI()),2*PI())-PI()))))),Model!$B$24*(Wellpath!$K244-Wellpath!$K243))*COS(Wellpath!$M244)</f>
        <v>0</v>
      </c>
      <c r="G244" s="20">
        <v>0</v>
      </c>
      <c r="H244" s="18">
        <f t="shared" si="49"/>
        <v>0</v>
      </c>
      <c r="I244" s="18">
        <f t="shared" si="50"/>
        <v>0</v>
      </c>
      <c r="J244" s="18">
        <f t="shared" si="51"/>
        <v>0</v>
      </c>
      <c r="K244" s="21">
        <f t="shared" ref="K244:M259" si="58">K243+E244^2</f>
        <v>3.278454694359576</v>
      </c>
      <c r="L244" s="21">
        <f t="shared" si="58"/>
        <v>2.8964647623584097</v>
      </c>
      <c r="M244" s="21">
        <f t="shared" si="58"/>
        <v>0</v>
      </c>
      <c r="N244" s="21">
        <f t="shared" si="46"/>
        <v>-1.7126860819304897</v>
      </c>
      <c r="O244" s="21">
        <f t="shared" si="47"/>
        <v>0</v>
      </c>
      <c r="P244" s="21">
        <f t="shared" si="48"/>
        <v>0</v>
      </c>
      <c r="Q244" s="19">
        <f t="shared" si="56"/>
        <v>3.278454694359576</v>
      </c>
      <c r="R244" s="19">
        <f t="shared" si="56"/>
        <v>2.8964647623584097</v>
      </c>
      <c r="S244" s="19">
        <f t="shared" si="56"/>
        <v>0</v>
      </c>
      <c r="T244" s="19">
        <f t="shared" si="52"/>
        <v>-1.7126860819304897</v>
      </c>
      <c r="U244" s="19">
        <f t="shared" si="53"/>
        <v>0</v>
      </c>
      <c r="V244" s="19">
        <f t="shared" si="54"/>
        <v>0</v>
      </c>
      <c r="AC244" s="69"/>
      <c r="AD244" s="69"/>
      <c r="AE244" s="69"/>
      <c r="AF244" s="69"/>
      <c r="AG244" s="69"/>
      <c r="AH244" s="69"/>
    </row>
    <row r="245" spans="1:34" x14ac:dyDescent="0.25">
      <c r="A245" s="26">
        <f>Wellpath!E245</f>
        <v>0</v>
      </c>
      <c r="B245" s="68">
        <v>0</v>
      </c>
      <c r="C245" s="22">
        <v>0</v>
      </c>
      <c r="D245" s="22">
        <v>0</v>
      </c>
      <c r="E245" s="20">
        <f>Model!$W$38*(Wellpath!$K245-Wellpath!$K244)*MAX(ABS(SIN(Wellpath!$L245)*(IF(Wellpath!L244&lt;0.000001,0,SIN(ABS(MOD((Wellpath!$M245-Wellpath!M244+PI()),2*PI())-PI()))))),Model!$B$24*(Wellpath!$K245-Wellpath!$K244))*-SIN(Wellpath!$M245)</f>
        <v>0</v>
      </c>
      <c r="F245" s="20">
        <f>Model!$W$38*(Wellpath!$K245-Wellpath!$K244)*MAX(ABS(SIN(Wellpath!$L245)*(IF(Wellpath!L244&lt;0.000001,0,SIN(ABS(MOD((Wellpath!$M245-Wellpath!M244+PI()),2*PI())-PI()))))),Model!$B$24*(Wellpath!$K245-Wellpath!$K244))*COS(Wellpath!$M245)</f>
        <v>0</v>
      </c>
      <c r="G245" s="20">
        <v>0</v>
      </c>
      <c r="H245" s="18">
        <f t="shared" si="49"/>
        <v>0</v>
      </c>
      <c r="I245" s="18">
        <f t="shared" si="50"/>
        <v>0</v>
      </c>
      <c r="J245" s="18">
        <f t="shared" si="51"/>
        <v>0</v>
      </c>
      <c r="K245" s="21">
        <f t="shared" si="58"/>
        <v>3.278454694359576</v>
      </c>
      <c r="L245" s="21">
        <f t="shared" si="58"/>
        <v>2.8964647623584097</v>
      </c>
      <c r="M245" s="21">
        <f t="shared" si="58"/>
        <v>0</v>
      </c>
      <c r="N245" s="21">
        <f t="shared" si="46"/>
        <v>-1.7126860819304897</v>
      </c>
      <c r="O245" s="21">
        <f t="shared" si="47"/>
        <v>0</v>
      </c>
      <c r="P245" s="21">
        <f t="shared" si="48"/>
        <v>0</v>
      </c>
      <c r="Q245" s="19">
        <f t="shared" si="56"/>
        <v>3.278454694359576</v>
      </c>
      <c r="R245" s="19">
        <f t="shared" si="56"/>
        <v>2.8964647623584097</v>
      </c>
      <c r="S245" s="19">
        <f t="shared" si="56"/>
        <v>0</v>
      </c>
      <c r="T245" s="19">
        <f t="shared" si="52"/>
        <v>-1.7126860819304897</v>
      </c>
      <c r="U245" s="19">
        <f t="shared" si="53"/>
        <v>0</v>
      </c>
      <c r="V245" s="19">
        <f t="shared" si="54"/>
        <v>0</v>
      </c>
      <c r="AC245" s="69"/>
      <c r="AD245" s="69"/>
      <c r="AE245" s="69"/>
      <c r="AF245" s="69"/>
      <c r="AG245" s="69"/>
      <c r="AH245" s="69"/>
    </row>
    <row r="246" spans="1:34" x14ac:dyDescent="0.25">
      <c r="A246" s="26">
        <f>Wellpath!E246</f>
        <v>0</v>
      </c>
      <c r="B246" s="68">
        <v>0</v>
      </c>
      <c r="C246" s="22">
        <v>0</v>
      </c>
      <c r="D246" s="22">
        <v>0</v>
      </c>
      <c r="E246" s="20">
        <f>Model!$W$38*(Wellpath!$K246-Wellpath!$K245)*MAX(ABS(SIN(Wellpath!$L246)*(IF(Wellpath!L245&lt;0.000001,0,SIN(ABS(MOD((Wellpath!$M246-Wellpath!M245+PI()),2*PI())-PI()))))),Model!$B$24*(Wellpath!$K246-Wellpath!$K245))*-SIN(Wellpath!$M246)</f>
        <v>0</v>
      </c>
      <c r="F246" s="20">
        <f>Model!$W$38*(Wellpath!$K246-Wellpath!$K245)*MAX(ABS(SIN(Wellpath!$L246)*(IF(Wellpath!L245&lt;0.000001,0,SIN(ABS(MOD((Wellpath!$M246-Wellpath!M245+PI()),2*PI())-PI()))))),Model!$B$24*(Wellpath!$K246-Wellpath!$K245))*COS(Wellpath!$M246)</f>
        <v>0</v>
      </c>
      <c r="G246" s="20">
        <v>0</v>
      </c>
      <c r="H246" s="18">
        <f t="shared" si="49"/>
        <v>0</v>
      </c>
      <c r="I246" s="18">
        <f t="shared" si="50"/>
        <v>0</v>
      </c>
      <c r="J246" s="18">
        <f t="shared" si="51"/>
        <v>0</v>
      </c>
      <c r="K246" s="21">
        <f t="shared" si="58"/>
        <v>3.278454694359576</v>
      </c>
      <c r="L246" s="21">
        <f t="shared" si="58"/>
        <v>2.8964647623584097</v>
      </c>
      <c r="M246" s="21">
        <f t="shared" si="58"/>
        <v>0</v>
      </c>
      <c r="N246" s="21">
        <f t="shared" si="46"/>
        <v>-1.7126860819304897</v>
      </c>
      <c r="O246" s="21">
        <f t="shared" si="47"/>
        <v>0</v>
      </c>
      <c r="P246" s="21">
        <f t="shared" si="48"/>
        <v>0</v>
      </c>
      <c r="Q246" s="19">
        <f t="shared" si="56"/>
        <v>3.278454694359576</v>
      </c>
      <c r="R246" s="19">
        <f t="shared" si="56"/>
        <v>2.8964647623584097</v>
      </c>
      <c r="S246" s="19">
        <f t="shared" si="56"/>
        <v>0</v>
      </c>
      <c r="T246" s="19">
        <f t="shared" si="52"/>
        <v>-1.7126860819304897</v>
      </c>
      <c r="U246" s="19">
        <f t="shared" si="53"/>
        <v>0</v>
      </c>
      <c r="V246" s="19">
        <f t="shared" si="54"/>
        <v>0</v>
      </c>
      <c r="AC246" s="69"/>
      <c r="AD246" s="69"/>
      <c r="AE246" s="69"/>
      <c r="AF246" s="69"/>
      <c r="AG246" s="69"/>
      <c r="AH246" s="69"/>
    </row>
    <row r="247" spans="1:34" x14ac:dyDescent="0.25">
      <c r="A247" s="26">
        <f>Wellpath!E247</f>
        <v>0</v>
      </c>
      <c r="B247" s="68">
        <v>0</v>
      </c>
      <c r="C247" s="22">
        <v>0</v>
      </c>
      <c r="D247" s="22">
        <v>0</v>
      </c>
      <c r="E247" s="20">
        <f>Model!$W$38*(Wellpath!$K247-Wellpath!$K246)*MAX(ABS(SIN(Wellpath!$L247)*(IF(Wellpath!L246&lt;0.000001,0,SIN(ABS(MOD((Wellpath!$M247-Wellpath!M246+PI()),2*PI())-PI()))))),Model!$B$24*(Wellpath!$K247-Wellpath!$K246))*-SIN(Wellpath!$M247)</f>
        <v>0</v>
      </c>
      <c r="F247" s="20">
        <f>Model!$W$38*(Wellpath!$K247-Wellpath!$K246)*MAX(ABS(SIN(Wellpath!$L247)*(IF(Wellpath!L246&lt;0.000001,0,SIN(ABS(MOD((Wellpath!$M247-Wellpath!M246+PI()),2*PI())-PI()))))),Model!$B$24*(Wellpath!$K247-Wellpath!$K246))*COS(Wellpath!$M247)</f>
        <v>0</v>
      </c>
      <c r="G247" s="20">
        <v>0</v>
      </c>
      <c r="H247" s="18">
        <f t="shared" si="49"/>
        <v>0</v>
      </c>
      <c r="I247" s="18">
        <f t="shared" si="50"/>
        <v>0</v>
      </c>
      <c r="J247" s="18">
        <f t="shared" si="51"/>
        <v>0</v>
      </c>
      <c r="K247" s="21">
        <f t="shared" si="58"/>
        <v>3.278454694359576</v>
      </c>
      <c r="L247" s="21">
        <f t="shared" si="58"/>
        <v>2.8964647623584097</v>
      </c>
      <c r="M247" s="21">
        <f t="shared" si="58"/>
        <v>0</v>
      </c>
      <c r="N247" s="21">
        <f t="shared" si="46"/>
        <v>-1.7126860819304897</v>
      </c>
      <c r="O247" s="21">
        <f t="shared" si="47"/>
        <v>0</v>
      </c>
      <c r="P247" s="21">
        <f t="shared" si="48"/>
        <v>0</v>
      </c>
      <c r="Q247" s="19">
        <f t="shared" si="56"/>
        <v>3.278454694359576</v>
      </c>
      <c r="R247" s="19">
        <f t="shared" si="56"/>
        <v>2.8964647623584097</v>
      </c>
      <c r="S247" s="19">
        <f t="shared" si="56"/>
        <v>0</v>
      </c>
      <c r="T247" s="19">
        <f t="shared" si="52"/>
        <v>-1.7126860819304897</v>
      </c>
      <c r="U247" s="19">
        <f t="shared" si="53"/>
        <v>0</v>
      </c>
      <c r="V247" s="19">
        <f t="shared" si="54"/>
        <v>0</v>
      </c>
      <c r="AC247" s="69"/>
      <c r="AD247" s="69"/>
      <c r="AE247" s="69"/>
      <c r="AF247" s="69"/>
      <c r="AG247" s="69"/>
      <c r="AH247" s="69"/>
    </row>
    <row r="248" spans="1:34" x14ac:dyDescent="0.25">
      <c r="A248" s="26">
        <f>Wellpath!E248</f>
        <v>0</v>
      </c>
      <c r="B248" s="68">
        <v>0</v>
      </c>
      <c r="C248" s="22">
        <v>0</v>
      </c>
      <c r="D248" s="22">
        <v>0</v>
      </c>
      <c r="E248" s="20">
        <f>Model!$W$38*(Wellpath!$K248-Wellpath!$K247)*MAX(ABS(SIN(Wellpath!$L248)*(IF(Wellpath!L247&lt;0.000001,0,SIN(ABS(MOD((Wellpath!$M248-Wellpath!M247+PI()),2*PI())-PI()))))),Model!$B$24*(Wellpath!$K248-Wellpath!$K247))*-SIN(Wellpath!$M248)</f>
        <v>0</v>
      </c>
      <c r="F248" s="20">
        <f>Model!$W$38*(Wellpath!$K248-Wellpath!$K247)*MAX(ABS(SIN(Wellpath!$L248)*(IF(Wellpath!L247&lt;0.000001,0,SIN(ABS(MOD((Wellpath!$M248-Wellpath!M247+PI()),2*PI())-PI()))))),Model!$B$24*(Wellpath!$K248-Wellpath!$K247))*COS(Wellpath!$M248)</f>
        <v>0</v>
      </c>
      <c r="G248" s="20">
        <v>0</v>
      </c>
      <c r="H248" s="18">
        <f t="shared" si="49"/>
        <v>0</v>
      </c>
      <c r="I248" s="18">
        <f t="shared" si="50"/>
        <v>0</v>
      </c>
      <c r="J248" s="18">
        <f t="shared" si="51"/>
        <v>0</v>
      </c>
      <c r="K248" s="21">
        <f t="shared" si="58"/>
        <v>3.278454694359576</v>
      </c>
      <c r="L248" s="21">
        <f t="shared" si="58"/>
        <v>2.8964647623584097</v>
      </c>
      <c r="M248" s="21">
        <f t="shared" si="58"/>
        <v>0</v>
      </c>
      <c r="N248" s="21">
        <f t="shared" si="46"/>
        <v>-1.7126860819304897</v>
      </c>
      <c r="O248" s="21">
        <f t="shared" si="47"/>
        <v>0</v>
      </c>
      <c r="P248" s="21">
        <f t="shared" si="48"/>
        <v>0</v>
      </c>
      <c r="Q248" s="19">
        <f t="shared" si="56"/>
        <v>3.278454694359576</v>
      </c>
      <c r="R248" s="19">
        <f t="shared" si="56"/>
        <v>2.8964647623584097</v>
      </c>
      <c r="S248" s="19">
        <f t="shared" si="56"/>
        <v>0</v>
      </c>
      <c r="T248" s="19">
        <f t="shared" si="52"/>
        <v>-1.7126860819304897</v>
      </c>
      <c r="U248" s="19">
        <f t="shared" si="53"/>
        <v>0</v>
      </c>
      <c r="V248" s="19">
        <f t="shared" si="54"/>
        <v>0</v>
      </c>
      <c r="AC248" s="69"/>
      <c r="AD248" s="69"/>
      <c r="AE248" s="69"/>
      <c r="AF248" s="69"/>
      <c r="AG248" s="69"/>
      <c r="AH248" s="69"/>
    </row>
    <row r="249" spans="1:34" x14ac:dyDescent="0.25">
      <c r="A249" s="26">
        <f>Wellpath!E249</f>
        <v>0</v>
      </c>
      <c r="B249" s="68">
        <v>0</v>
      </c>
      <c r="C249" s="22">
        <v>0</v>
      </c>
      <c r="D249" s="22">
        <v>0</v>
      </c>
      <c r="E249" s="20">
        <f>Model!$W$38*(Wellpath!$K249-Wellpath!$K248)*MAX(ABS(SIN(Wellpath!$L249)*(IF(Wellpath!L248&lt;0.000001,0,SIN(ABS(MOD((Wellpath!$M249-Wellpath!M248+PI()),2*PI())-PI()))))),Model!$B$24*(Wellpath!$K249-Wellpath!$K248))*-SIN(Wellpath!$M249)</f>
        <v>0</v>
      </c>
      <c r="F249" s="20">
        <f>Model!$W$38*(Wellpath!$K249-Wellpath!$K248)*MAX(ABS(SIN(Wellpath!$L249)*(IF(Wellpath!L248&lt;0.000001,0,SIN(ABS(MOD((Wellpath!$M249-Wellpath!M248+PI()),2*PI())-PI()))))),Model!$B$24*(Wellpath!$K249-Wellpath!$K248))*COS(Wellpath!$M249)</f>
        <v>0</v>
      </c>
      <c r="G249" s="20">
        <v>0</v>
      </c>
      <c r="H249" s="18">
        <f t="shared" si="49"/>
        <v>0</v>
      </c>
      <c r="I249" s="18">
        <f t="shared" si="50"/>
        <v>0</v>
      </c>
      <c r="J249" s="18">
        <f t="shared" si="51"/>
        <v>0</v>
      </c>
      <c r="K249" s="21">
        <f t="shared" si="58"/>
        <v>3.278454694359576</v>
      </c>
      <c r="L249" s="21">
        <f t="shared" si="58"/>
        <v>2.8964647623584097</v>
      </c>
      <c r="M249" s="21">
        <f t="shared" si="58"/>
        <v>0</v>
      </c>
      <c r="N249" s="21">
        <f t="shared" si="46"/>
        <v>-1.7126860819304897</v>
      </c>
      <c r="O249" s="21">
        <f t="shared" si="47"/>
        <v>0</v>
      </c>
      <c r="P249" s="21">
        <f t="shared" si="48"/>
        <v>0</v>
      </c>
      <c r="Q249" s="19">
        <f t="shared" si="56"/>
        <v>3.278454694359576</v>
      </c>
      <c r="R249" s="19">
        <f t="shared" si="56"/>
        <v>2.8964647623584097</v>
      </c>
      <c r="S249" s="19">
        <f t="shared" si="56"/>
        <v>0</v>
      </c>
      <c r="T249" s="19">
        <f t="shared" si="52"/>
        <v>-1.7126860819304897</v>
      </c>
      <c r="U249" s="19">
        <f t="shared" si="53"/>
        <v>0</v>
      </c>
      <c r="V249" s="19">
        <f t="shared" si="54"/>
        <v>0</v>
      </c>
      <c r="AC249" s="69"/>
      <c r="AD249" s="69"/>
      <c r="AE249" s="69"/>
      <c r="AF249" s="69"/>
      <c r="AG249" s="69"/>
      <c r="AH249" s="69"/>
    </row>
    <row r="250" spans="1:34" x14ac:dyDescent="0.25">
      <c r="A250" s="26">
        <f>Wellpath!E250</f>
        <v>0</v>
      </c>
      <c r="B250" s="68">
        <v>0</v>
      </c>
      <c r="C250" s="22">
        <v>0</v>
      </c>
      <c r="D250" s="22">
        <v>0</v>
      </c>
      <c r="E250" s="20">
        <f>Model!$W$38*(Wellpath!$K250-Wellpath!$K249)*MAX(ABS(SIN(Wellpath!$L250)*(IF(Wellpath!L249&lt;0.000001,0,SIN(ABS(MOD((Wellpath!$M250-Wellpath!M249+PI()),2*PI())-PI()))))),Model!$B$24*(Wellpath!$K250-Wellpath!$K249))*-SIN(Wellpath!$M250)</f>
        <v>0</v>
      </c>
      <c r="F250" s="20">
        <f>Model!$W$38*(Wellpath!$K250-Wellpath!$K249)*MAX(ABS(SIN(Wellpath!$L250)*(IF(Wellpath!L249&lt;0.000001,0,SIN(ABS(MOD((Wellpath!$M250-Wellpath!M249+PI()),2*PI())-PI()))))),Model!$B$24*(Wellpath!$K250-Wellpath!$K249))*COS(Wellpath!$M250)</f>
        <v>0</v>
      </c>
      <c r="G250" s="20">
        <v>0</v>
      </c>
      <c r="H250" s="18">
        <f t="shared" si="49"/>
        <v>0</v>
      </c>
      <c r="I250" s="18">
        <f t="shared" si="50"/>
        <v>0</v>
      </c>
      <c r="J250" s="18">
        <f t="shared" si="51"/>
        <v>0</v>
      </c>
      <c r="K250" s="21">
        <f t="shared" si="58"/>
        <v>3.278454694359576</v>
      </c>
      <c r="L250" s="21">
        <f t="shared" si="58"/>
        <v>2.8964647623584097</v>
      </c>
      <c r="M250" s="21">
        <f t="shared" si="58"/>
        <v>0</v>
      </c>
      <c r="N250" s="21">
        <f t="shared" si="46"/>
        <v>-1.7126860819304897</v>
      </c>
      <c r="O250" s="21">
        <f t="shared" si="47"/>
        <v>0</v>
      </c>
      <c r="P250" s="21">
        <f t="shared" si="48"/>
        <v>0</v>
      </c>
      <c r="Q250" s="19">
        <f t="shared" si="56"/>
        <v>3.278454694359576</v>
      </c>
      <c r="R250" s="19">
        <f t="shared" si="56"/>
        <v>2.8964647623584097</v>
      </c>
      <c r="S250" s="19">
        <f t="shared" si="56"/>
        <v>0</v>
      </c>
      <c r="T250" s="19">
        <f t="shared" si="52"/>
        <v>-1.7126860819304897</v>
      </c>
      <c r="U250" s="19">
        <f t="shared" si="53"/>
        <v>0</v>
      </c>
      <c r="V250" s="19">
        <f t="shared" si="54"/>
        <v>0</v>
      </c>
      <c r="AC250" s="69"/>
      <c r="AD250" s="69"/>
      <c r="AE250" s="69"/>
      <c r="AF250" s="69"/>
      <c r="AG250" s="69"/>
      <c r="AH250" s="69"/>
    </row>
    <row r="251" spans="1:34" x14ac:dyDescent="0.25">
      <c r="A251" s="26">
        <f>Wellpath!E251</f>
        <v>0</v>
      </c>
      <c r="B251" s="68">
        <v>0</v>
      </c>
      <c r="C251" s="22">
        <v>0</v>
      </c>
      <c r="D251" s="22">
        <v>0</v>
      </c>
      <c r="E251" s="20">
        <f>Model!$W$38*(Wellpath!$K251-Wellpath!$K250)*MAX(ABS(SIN(Wellpath!$L251)*(IF(Wellpath!L250&lt;0.000001,0,SIN(ABS(MOD((Wellpath!$M251-Wellpath!M250+PI()),2*PI())-PI()))))),Model!$B$24*(Wellpath!$K251-Wellpath!$K250))*-SIN(Wellpath!$M251)</f>
        <v>0</v>
      </c>
      <c r="F251" s="20">
        <f>Model!$W$38*(Wellpath!$K251-Wellpath!$K250)*MAX(ABS(SIN(Wellpath!$L251)*(IF(Wellpath!L250&lt;0.000001,0,SIN(ABS(MOD((Wellpath!$M251-Wellpath!M250+PI()),2*PI())-PI()))))),Model!$B$24*(Wellpath!$K251-Wellpath!$K250))*COS(Wellpath!$M251)</f>
        <v>0</v>
      </c>
      <c r="G251" s="20">
        <v>0</v>
      </c>
      <c r="H251" s="18">
        <f t="shared" si="49"/>
        <v>0</v>
      </c>
      <c r="I251" s="18">
        <f t="shared" si="50"/>
        <v>0</v>
      </c>
      <c r="J251" s="18">
        <f t="shared" si="51"/>
        <v>0</v>
      </c>
      <c r="K251" s="21">
        <f t="shared" si="58"/>
        <v>3.278454694359576</v>
      </c>
      <c r="L251" s="21">
        <f t="shared" si="58"/>
        <v>2.8964647623584097</v>
      </c>
      <c r="M251" s="21">
        <f t="shared" si="58"/>
        <v>0</v>
      </c>
      <c r="N251" s="21">
        <f t="shared" si="46"/>
        <v>-1.7126860819304897</v>
      </c>
      <c r="O251" s="21">
        <f t="shared" si="47"/>
        <v>0</v>
      </c>
      <c r="P251" s="21">
        <f t="shared" si="48"/>
        <v>0</v>
      </c>
      <c r="Q251" s="19">
        <f t="shared" si="56"/>
        <v>3.278454694359576</v>
      </c>
      <c r="R251" s="19">
        <f t="shared" si="56"/>
        <v>2.8964647623584097</v>
      </c>
      <c r="S251" s="19">
        <f t="shared" si="56"/>
        <v>0</v>
      </c>
      <c r="T251" s="19">
        <f t="shared" si="52"/>
        <v>-1.7126860819304897</v>
      </c>
      <c r="U251" s="19">
        <f t="shared" si="53"/>
        <v>0</v>
      </c>
      <c r="V251" s="19">
        <f t="shared" si="54"/>
        <v>0</v>
      </c>
      <c r="AC251" s="69"/>
      <c r="AD251" s="69"/>
      <c r="AE251" s="69"/>
      <c r="AF251" s="69"/>
      <c r="AG251" s="69"/>
      <c r="AH251" s="69"/>
    </row>
    <row r="252" spans="1:34" x14ac:dyDescent="0.25">
      <c r="A252" s="26">
        <f>Wellpath!E252</f>
        <v>0</v>
      </c>
      <c r="B252" s="68">
        <v>0</v>
      </c>
      <c r="C252" s="22">
        <v>0</v>
      </c>
      <c r="D252" s="22">
        <v>0</v>
      </c>
      <c r="E252" s="20">
        <f>Model!$W$38*(Wellpath!$K252-Wellpath!$K251)*MAX(ABS(SIN(Wellpath!$L252)*(IF(Wellpath!L251&lt;0.000001,0,SIN(ABS(MOD((Wellpath!$M252-Wellpath!M251+PI()),2*PI())-PI()))))),Model!$B$24*(Wellpath!$K252-Wellpath!$K251))*-SIN(Wellpath!$M252)</f>
        <v>0</v>
      </c>
      <c r="F252" s="20">
        <f>Model!$W$38*(Wellpath!$K252-Wellpath!$K251)*MAX(ABS(SIN(Wellpath!$L252)*(IF(Wellpath!L251&lt;0.000001,0,SIN(ABS(MOD((Wellpath!$M252-Wellpath!M251+PI()),2*PI())-PI()))))),Model!$B$24*(Wellpath!$K252-Wellpath!$K251))*COS(Wellpath!$M252)</f>
        <v>0</v>
      </c>
      <c r="G252" s="20">
        <v>0</v>
      </c>
      <c r="H252" s="18">
        <f t="shared" si="49"/>
        <v>0</v>
      </c>
      <c r="I252" s="18">
        <f t="shared" si="50"/>
        <v>0</v>
      </c>
      <c r="J252" s="18">
        <f t="shared" si="51"/>
        <v>0</v>
      </c>
      <c r="K252" s="21">
        <f t="shared" si="58"/>
        <v>3.278454694359576</v>
      </c>
      <c r="L252" s="21">
        <f t="shared" si="58"/>
        <v>2.8964647623584097</v>
      </c>
      <c r="M252" s="21">
        <f t="shared" si="58"/>
        <v>0</v>
      </c>
      <c r="N252" s="21">
        <f t="shared" si="46"/>
        <v>-1.7126860819304897</v>
      </c>
      <c r="O252" s="21">
        <f t="shared" si="47"/>
        <v>0</v>
      </c>
      <c r="P252" s="21">
        <f t="shared" si="48"/>
        <v>0</v>
      </c>
      <c r="Q252" s="19">
        <f t="shared" si="56"/>
        <v>3.278454694359576</v>
      </c>
      <c r="R252" s="19">
        <f t="shared" si="56"/>
        <v>2.8964647623584097</v>
      </c>
      <c r="S252" s="19">
        <f t="shared" si="56"/>
        <v>0</v>
      </c>
      <c r="T252" s="19">
        <f t="shared" si="52"/>
        <v>-1.7126860819304897</v>
      </c>
      <c r="U252" s="19">
        <f t="shared" si="53"/>
        <v>0</v>
      </c>
      <c r="V252" s="19">
        <f t="shared" si="54"/>
        <v>0</v>
      </c>
      <c r="AC252" s="69"/>
      <c r="AD252" s="69"/>
      <c r="AE252" s="69"/>
      <c r="AF252" s="69"/>
      <c r="AG252" s="69"/>
      <c r="AH252" s="69"/>
    </row>
    <row r="253" spans="1:34" x14ac:dyDescent="0.25">
      <c r="A253" s="26">
        <f>Wellpath!E253</f>
        <v>0</v>
      </c>
      <c r="B253" s="68">
        <v>0</v>
      </c>
      <c r="C253" s="22">
        <v>0</v>
      </c>
      <c r="D253" s="22">
        <v>0</v>
      </c>
      <c r="E253" s="20">
        <f>Model!$W$38*(Wellpath!$K253-Wellpath!$K252)*MAX(ABS(SIN(Wellpath!$L253)*(IF(Wellpath!L252&lt;0.000001,0,SIN(ABS(MOD((Wellpath!$M253-Wellpath!M252+PI()),2*PI())-PI()))))),Model!$B$24*(Wellpath!$K253-Wellpath!$K252))*-SIN(Wellpath!$M253)</f>
        <v>0</v>
      </c>
      <c r="F253" s="20">
        <f>Model!$W$38*(Wellpath!$K253-Wellpath!$K252)*MAX(ABS(SIN(Wellpath!$L253)*(IF(Wellpath!L252&lt;0.000001,0,SIN(ABS(MOD((Wellpath!$M253-Wellpath!M252+PI()),2*PI())-PI()))))),Model!$B$24*(Wellpath!$K253-Wellpath!$K252))*COS(Wellpath!$M253)</f>
        <v>0</v>
      </c>
      <c r="G253" s="20">
        <v>0</v>
      </c>
      <c r="H253" s="18">
        <f t="shared" si="49"/>
        <v>0</v>
      </c>
      <c r="I253" s="18">
        <f t="shared" si="50"/>
        <v>0</v>
      </c>
      <c r="J253" s="18">
        <f t="shared" si="51"/>
        <v>0</v>
      </c>
      <c r="K253" s="21">
        <f t="shared" si="58"/>
        <v>3.278454694359576</v>
      </c>
      <c r="L253" s="21">
        <f t="shared" si="58"/>
        <v>2.8964647623584097</v>
      </c>
      <c r="M253" s="21">
        <f t="shared" si="58"/>
        <v>0</v>
      </c>
      <c r="N253" s="21">
        <f t="shared" si="46"/>
        <v>-1.7126860819304897</v>
      </c>
      <c r="O253" s="21">
        <f t="shared" si="47"/>
        <v>0</v>
      </c>
      <c r="P253" s="21">
        <f t="shared" si="48"/>
        <v>0</v>
      </c>
      <c r="Q253" s="19">
        <f t="shared" si="56"/>
        <v>3.278454694359576</v>
      </c>
      <c r="R253" s="19">
        <f t="shared" si="56"/>
        <v>2.8964647623584097</v>
      </c>
      <c r="S253" s="19">
        <f t="shared" si="56"/>
        <v>0</v>
      </c>
      <c r="T253" s="19">
        <f t="shared" si="52"/>
        <v>-1.7126860819304897</v>
      </c>
      <c r="U253" s="19">
        <f t="shared" si="53"/>
        <v>0</v>
      </c>
      <c r="V253" s="19">
        <f t="shared" si="54"/>
        <v>0</v>
      </c>
      <c r="AC253" s="69"/>
      <c r="AD253" s="69"/>
      <c r="AE253" s="69"/>
      <c r="AF253" s="69"/>
      <c r="AG253" s="69"/>
      <c r="AH253" s="69"/>
    </row>
    <row r="254" spans="1:34" x14ac:dyDescent="0.25">
      <c r="A254" s="26">
        <f>Wellpath!E254</f>
        <v>0</v>
      </c>
      <c r="B254" s="68">
        <v>0</v>
      </c>
      <c r="C254" s="22">
        <v>0</v>
      </c>
      <c r="D254" s="22">
        <v>0</v>
      </c>
      <c r="E254" s="20">
        <f>Model!$W$38*(Wellpath!$K254-Wellpath!$K253)*MAX(ABS(SIN(Wellpath!$L254)*(IF(Wellpath!L253&lt;0.000001,0,SIN(ABS(MOD((Wellpath!$M254-Wellpath!M253+PI()),2*PI())-PI()))))),Model!$B$24*(Wellpath!$K254-Wellpath!$K253))*-SIN(Wellpath!$M254)</f>
        <v>0</v>
      </c>
      <c r="F254" s="20">
        <f>Model!$W$38*(Wellpath!$K254-Wellpath!$K253)*MAX(ABS(SIN(Wellpath!$L254)*(IF(Wellpath!L253&lt;0.000001,0,SIN(ABS(MOD((Wellpath!$M254-Wellpath!M253+PI()),2*PI())-PI()))))),Model!$B$24*(Wellpath!$K254-Wellpath!$K253))*COS(Wellpath!$M254)</f>
        <v>0</v>
      </c>
      <c r="G254" s="20">
        <v>0</v>
      </c>
      <c r="H254" s="18">
        <f t="shared" si="49"/>
        <v>0</v>
      </c>
      <c r="I254" s="18">
        <f t="shared" si="50"/>
        <v>0</v>
      </c>
      <c r="J254" s="18">
        <f t="shared" si="51"/>
        <v>0</v>
      </c>
      <c r="K254" s="21">
        <f t="shared" si="58"/>
        <v>3.278454694359576</v>
      </c>
      <c r="L254" s="21">
        <f t="shared" si="58"/>
        <v>2.8964647623584097</v>
      </c>
      <c r="M254" s="21">
        <f t="shared" si="58"/>
        <v>0</v>
      </c>
      <c r="N254" s="21">
        <f t="shared" si="46"/>
        <v>-1.7126860819304897</v>
      </c>
      <c r="O254" s="21">
        <f t="shared" si="47"/>
        <v>0</v>
      </c>
      <c r="P254" s="21">
        <f t="shared" si="48"/>
        <v>0</v>
      </c>
      <c r="Q254" s="19">
        <f t="shared" si="56"/>
        <v>3.278454694359576</v>
      </c>
      <c r="R254" s="19">
        <f t="shared" si="56"/>
        <v>2.8964647623584097</v>
      </c>
      <c r="S254" s="19">
        <f t="shared" si="56"/>
        <v>0</v>
      </c>
      <c r="T254" s="19">
        <f t="shared" si="52"/>
        <v>-1.7126860819304897</v>
      </c>
      <c r="U254" s="19">
        <f t="shared" si="53"/>
        <v>0</v>
      </c>
      <c r="V254" s="19">
        <f t="shared" si="54"/>
        <v>0</v>
      </c>
      <c r="AC254" s="69"/>
      <c r="AD254" s="69"/>
      <c r="AE254" s="69"/>
      <c r="AF254" s="69"/>
      <c r="AG254" s="69"/>
      <c r="AH254" s="69"/>
    </row>
    <row r="255" spans="1:34" x14ac:dyDescent="0.25">
      <c r="A255" s="26">
        <f>Wellpath!E255</f>
        <v>0</v>
      </c>
      <c r="B255" s="68">
        <v>0</v>
      </c>
      <c r="C255" s="22">
        <v>0</v>
      </c>
      <c r="D255" s="22">
        <v>0</v>
      </c>
      <c r="E255" s="20">
        <f>Model!$W$38*(Wellpath!$K255-Wellpath!$K254)*MAX(ABS(SIN(Wellpath!$L255)*(IF(Wellpath!L254&lt;0.000001,0,SIN(ABS(MOD((Wellpath!$M255-Wellpath!M254+PI()),2*PI())-PI()))))),Model!$B$24*(Wellpath!$K255-Wellpath!$K254))*-SIN(Wellpath!$M255)</f>
        <v>0</v>
      </c>
      <c r="F255" s="20">
        <f>Model!$W$38*(Wellpath!$K255-Wellpath!$K254)*MAX(ABS(SIN(Wellpath!$L255)*(IF(Wellpath!L254&lt;0.000001,0,SIN(ABS(MOD((Wellpath!$M255-Wellpath!M254+PI()),2*PI())-PI()))))),Model!$B$24*(Wellpath!$K255-Wellpath!$K254))*COS(Wellpath!$M255)</f>
        <v>0</v>
      </c>
      <c r="G255" s="20">
        <v>0</v>
      </c>
      <c r="H255" s="18">
        <f t="shared" si="49"/>
        <v>0</v>
      </c>
      <c r="I255" s="18">
        <f t="shared" si="50"/>
        <v>0</v>
      </c>
      <c r="J255" s="18">
        <f t="shared" si="51"/>
        <v>0</v>
      </c>
      <c r="K255" s="21">
        <f t="shared" si="58"/>
        <v>3.278454694359576</v>
      </c>
      <c r="L255" s="21">
        <f t="shared" si="58"/>
        <v>2.8964647623584097</v>
      </c>
      <c r="M255" s="21">
        <f t="shared" si="58"/>
        <v>0</v>
      </c>
      <c r="N255" s="21">
        <f t="shared" si="46"/>
        <v>-1.7126860819304897</v>
      </c>
      <c r="O255" s="21">
        <f t="shared" si="47"/>
        <v>0</v>
      </c>
      <c r="P255" s="21">
        <f t="shared" si="48"/>
        <v>0</v>
      </c>
      <c r="Q255" s="19">
        <f t="shared" si="56"/>
        <v>3.278454694359576</v>
      </c>
      <c r="R255" s="19">
        <f t="shared" si="56"/>
        <v>2.8964647623584097</v>
      </c>
      <c r="S255" s="19">
        <f t="shared" si="56"/>
        <v>0</v>
      </c>
      <c r="T255" s="19">
        <f t="shared" si="52"/>
        <v>-1.7126860819304897</v>
      </c>
      <c r="U255" s="19">
        <f t="shared" si="53"/>
        <v>0</v>
      </c>
      <c r="V255" s="19">
        <f t="shared" si="54"/>
        <v>0</v>
      </c>
      <c r="AC255" s="69"/>
      <c r="AD255" s="69"/>
      <c r="AE255" s="69"/>
      <c r="AF255" s="69"/>
      <c r="AG255" s="69"/>
      <c r="AH255" s="69"/>
    </row>
    <row r="256" spans="1:34" x14ac:dyDescent="0.25">
      <c r="A256" s="26">
        <f>Wellpath!E256</f>
        <v>0</v>
      </c>
      <c r="B256" s="68">
        <v>0</v>
      </c>
      <c r="C256" s="22">
        <v>0</v>
      </c>
      <c r="D256" s="22">
        <v>0</v>
      </c>
      <c r="E256" s="20">
        <f>Model!$W$38*(Wellpath!$K256-Wellpath!$K255)*MAX(ABS(SIN(Wellpath!$L256)*(IF(Wellpath!L255&lt;0.000001,0,SIN(ABS(MOD((Wellpath!$M256-Wellpath!M255+PI()),2*PI())-PI()))))),Model!$B$24*(Wellpath!$K256-Wellpath!$K255))*-SIN(Wellpath!$M256)</f>
        <v>0</v>
      </c>
      <c r="F256" s="20">
        <f>Model!$W$38*(Wellpath!$K256-Wellpath!$K255)*MAX(ABS(SIN(Wellpath!$L256)*(IF(Wellpath!L255&lt;0.000001,0,SIN(ABS(MOD((Wellpath!$M256-Wellpath!M255+PI()),2*PI())-PI()))))),Model!$B$24*(Wellpath!$K256-Wellpath!$K255))*COS(Wellpath!$M256)</f>
        <v>0</v>
      </c>
      <c r="G256" s="20">
        <v>0</v>
      </c>
      <c r="H256" s="18">
        <f t="shared" si="49"/>
        <v>0</v>
      </c>
      <c r="I256" s="18">
        <f t="shared" si="50"/>
        <v>0</v>
      </c>
      <c r="J256" s="18">
        <f t="shared" si="51"/>
        <v>0</v>
      </c>
      <c r="K256" s="21">
        <f t="shared" si="58"/>
        <v>3.278454694359576</v>
      </c>
      <c r="L256" s="21">
        <f t="shared" si="58"/>
        <v>2.8964647623584097</v>
      </c>
      <c r="M256" s="21">
        <f t="shared" si="58"/>
        <v>0</v>
      </c>
      <c r="N256" s="21">
        <f t="shared" si="46"/>
        <v>-1.7126860819304897</v>
      </c>
      <c r="O256" s="21">
        <f t="shared" si="47"/>
        <v>0</v>
      </c>
      <c r="P256" s="21">
        <f t="shared" si="48"/>
        <v>0</v>
      </c>
      <c r="Q256" s="19">
        <f t="shared" si="56"/>
        <v>3.278454694359576</v>
      </c>
      <c r="R256" s="19">
        <f t="shared" si="56"/>
        <v>2.8964647623584097</v>
      </c>
      <c r="S256" s="19">
        <f t="shared" si="56"/>
        <v>0</v>
      </c>
      <c r="T256" s="19">
        <f t="shared" si="52"/>
        <v>-1.7126860819304897</v>
      </c>
      <c r="U256" s="19">
        <f t="shared" si="53"/>
        <v>0</v>
      </c>
      <c r="V256" s="19">
        <f t="shared" si="54"/>
        <v>0</v>
      </c>
      <c r="AC256" s="69"/>
      <c r="AD256" s="69"/>
      <c r="AE256" s="69"/>
      <c r="AF256" s="69"/>
      <c r="AG256" s="69"/>
      <c r="AH256" s="69"/>
    </row>
    <row r="257" spans="1:34" x14ac:dyDescent="0.25">
      <c r="A257" s="26">
        <f>Wellpath!E257</f>
        <v>0</v>
      </c>
      <c r="B257" s="68">
        <v>0</v>
      </c>
      <c r="C257" s="22">
        <v>0</v>
      </c>
      <c r="D257" s="22">
        <v>0</v>
      </c>
      <c r="E257" s="20">
        <f>Model!$W$38*(Wellpath!$K257-Wellpath!$K256)*MAX(ABS(SIN(Wellpath!$L257)*(IF(Wellpath!L256&lt;0.000001,0,SIN(ABS(MOD((Wellpath!$M257-Wellpath!M256+PI()),2*PI())-PI()))))),Model!$B$24*(Wellpath!$K257-Wellpath!$K256))*-SIN(Wellpath!$M257)</f>
        <v>0</v>
      </c>
      <c r="F257" s="20">
        <f>Model!$W$38*(Wellpath!$K257-Wellpath!$K256)*MAX(ABS(SIN(Wellpath!$L257)*(IF(Wellpath!L256&lt;0.000001,0,SIN(ABS(MOD((Wellpath!$M257-Wellpath!M256+PI()),2*PI())-PI()))))),Model!$B$24*(Wellpath!$K257-Wellpath!$K256))*COS(Wellpath!$M257)</f>
        <v>0</v>
      </c>
      <c r="G257" s="20">
        <v>0</v>
      </c>
      <c r="H257" s="18">
        <f t="shared" si="49"/>
        <v>0</v>
      </c>
      <c r="I257" s="18">
        <f t="shared" si="50"/>
        <v>0</v>
      </c>
      <c r="J257" s="18">
        <f t="shared" si="51"/>
        <v>0</v>
      </c>
      <c r="K257" s="21">
        <f t="shared" si="58"/>
        <v>3.278454694359576</v>
      </c>
      <c r="L257" s="21">
        <f t="shared" si="58"/>
        <v>2.8964647623584097</v>
      </c>
      <c r="M257" s="21">
        <f t="shared" si="58"/>
        <v>0</v>
      </c>
      <c r="N257" s="21">
        <f t="shared" si="46"/>
        <v>-1.7126860819304897</v>
      </c>
      <c r="O257" s="21">
        <f t="shared" si="47"/>
        <v>0</v>
      </c>
      <c r="P257" s="21">
        <f t="shared" si="48"/>
        <v>0</v>
      </c>
      <c r="Q257" s="19">
        <f t="shared" si="56"/>
        <v>3.278454694359576</v>
      </c>
      <c r="R257" s="19">
        <f t="shared" si="56"/>
        <v>2.8964647623584097</v>
      </c>
      <c r="S257" s="19">
        <f t="shared" si="56"/>
        <v>0</v>
      </c>
      <c r="T257" s="19">
        <f t="shared" si="52"/>
        <v>-1.7126860819304897</v>
      </c>
      <c r="U257" s="19">
        <f t="shared" si="53"/>
        <v>0</v>
      </c>
      <c r="V257" s="19">
        <f t="shared" si="54"/>
        <v>0</v>
      </c>
      <c r="AC257" s="69"/>
      <c r="AD257" s="69"/>
      <c r="AE257" s="69"/>
      <c r="AF257" s="69"/>
      <c r="AG257" s="69"/>
      <c r="AH257" s="69"/>
    </row>
    <row r="258" spans="1:34" x14ac:dyDescent="0.25">
      <c r="A258" s="26">
        <f>Wellpath!E258</f>
        <v>0</v>
      </c>
      <c r="B258" s="68">
        <v>0</v>
      </c>
      <c r="C258" s="22">
        <v>0</v>
      </c>
      <c r="D258" s="22">
        <v>0</v>
      </c>
      <c r="E258" s="20">
        <f>Model!$W$38*(Wellpath!$K258-Wellpath!$K257)*MAX(ABS(SIN(Wellpath!$L258)*(IF(Wellpath!L257&lt;0.000001,0,SIN(ABS(MOD((Wellpath!$M258-Wellpath!M257+PI()),2*PI())-PI()))))),Model!$B$24*(Wellpath!$K258-Wellpath!$K257))*-SIN(Wellpath!$M258)</f>
        <v>0</v>
      </c>
      <c r="F258" s="20">
        <f>Model!$W$38*(Wellpath!$K258-Wellpath!$K257)*MAX(ABS(SIN(Wellpath!$L258)*(IF(Wellpath!L257&lt;0.000001,0,SIN(ABS(MOD((Wellpath!$M258-Wellpath!M257+PI()),2*PI())-PI()))))),Model!$B$24*(Wellpath!$K258-Wellpath!$K257))*COS(Wellpath!$M258)</f>
        <v>0</v>
      </c>
      <c r="G258" s="20">
        <v>0</v>
      </c>
      <c r="H258" s="18">
        <f t="shared" si="49"/>
        <v>0</v>
      </c>
      <c r="I258" s="18">
        <f t="shared" si="50"/>
        <v>0</v>
      </c>
      <c r="J258" s="18">
        <f t="shared" si="51"/>
        <v>0</v>
      </c>
      <c r="K258" s="21">
        <f t="shared" si="58"/>
        <v>3.278454694359576</v>
      </c>
      <c r="L258" s="21">
        <f t="shared" si="58"/>
        <v>2.8964647623584097</v>
      </c>
      <c r="M258" s="21">
        <f t="shared" si="58"/>
        <v>0</v>
      </c>
      <c r="N258" s="21">
        <f t="shared" si="46"/>
        <v>-1.7126860819304897</v>
      </c>
      <c r="O258" s="21">
        <f t="shared" si="47"/>
        <v>0</v>
      </c>
      <c r="P258" s="21">
        <f t="shared" si="48"/>
        <v>0</v>
      </c>
      <c r="Q258" s="19">
        <f t="shared" si="56"/>
        <v>3.278454694359576</v>
      </c>
      <c r="R258" s="19">
        <f t="shared" si="56"/>
        <v>2.8964647623584097</v>
      </c>
      <c r="S258" s="19">
        <f t="shared" si="56"/>
        <v>0</v>
      </c>
      <c r="T258" s="19">
        <f t="shared" si="52"/>
        <v>-1.7126860819304897</v>
      </c>
      <c r="U258" s="19">
        <f t="shared" si="53"/>
        <v>0</v>
      </c>
      <c r="V258" s="19">
        <f t="shared" si="54"/>
        <v>0</v>
      </c>
      <c r="AC258" s="69"/>
      <c r="AD258" s="69"/>
      <c r="AE258" s="69"/>
      <c r="AF258" s="69"/>
      <c r="AG258" s="69"/>
      <c r="AH258" s="69"/>
    </row>
    <row r="259" spans="1:34" x14ac:dyDescent="0.25">
      <c r="A259" s="26">
        <f>Wellpath!E259</f>
        <v>0</v>
      </c>
      <c r="B259" s="68">
        <v>0</v>
      </c>
      <c r="C259" s="22">
        <v>0</v>
      </c>
      <c r="D259" s="22">
        <v>0</v>
      </c>
      <c r="E259" s="20">
        <f>Model!$W$38*(Wellpath!$K259-Wellpath!$K258)*MAX(ABS(SIN(Wellpath!$L259)*(IF(Wellpath!L258&lt;0.000001,0,SIN(ABS(MOD((Wellpath!$M259-Wellpath!M258+PI()),2*PI())-PI()))))),Model!$B$24*(Wellpath!$K259-Wellpath!$K258))*-SIN(Wellpath!$M259)</f>
        <v>0</v>
      </c>
      <c r="F259" s="20">
        <f>Model!$W$38*(Wellpath!$K259-Wellpath!$K258)*MAX(ABS(SIN(Wellpath!$L259)*(IF(Wellpath!L258&lt;0.000001,0,SIN(ABS(MOD((Wellpath!$M259-Wellpath!M258+PI()),2*PI())-PI()))))),Model!$B$24*(Wellpath!$K259-Wellpath!$K258))*COS(Wellpath!$M259)</f>
        <v>0</v>
      </c>
      <c r="G259" s="20">
        <v>0</v>
      </c>
      <c r="H259" s="18">
        <f t="shared" si="49"/>
        <v>0</v>
      </c>
      <c r="I259" s="18">
        <f t="shared" si="50"/>
        <v>0</v>
      </c>
      <c r="J259" s="18">
        <f t="shared" si="51"/>
        <v>0</v>
      </c>
      <c r="K259" s="21">
        <f t="shared" si="58"/>
        <v>3.278454694359576</v>
      </c>
      <c r="L259" s="21">
        <f t="shared" si="58"/>
        <v>2.8964647623584097</v>
      </c>
      <c r="M259" s="21">
        <f t="shared" si="58"/>
        <v>0</v>
      </c>
      <c r="N259" s="21">
        <f t="shared" si="46"/>
        <v>-1.7126860819304897</v>
      </c>
      <c r="O259" s="21">
        <f t="shared" si="47"/>
        <v>0</v>
      </c>
      <c r="P259" s="21">
        <f t="shared" si="48"/>
        <v>0</v>
      </c>
      <c r="Q259" s="19">
        <f t="shared" si="56"/>
        <v>3.278454694359576</v>
      </c>
      <c r="R259" s="19">
        <f t="shared" si="56"/>
        <v>2.8964647623584097</v>
      </c>
      <c r="S259" s="19">
        <f t="shared" si="56"/>
        <v>0</v>
      </c>
      <c r="T259" s="19">
        <f t="shared" si="52"/>
        <v>-1.7126860819304897</v>
      </c>
      <c r="U259" s="19">
        <f t="shared" si="53"/>
        <v>0</v>
      </c>
      <c r="V259" s="19">
        <f t="shared" si="54"/>
        <v>0</v>
      </c>
      <c r="AC259" s="69"/>
      <c r="AD259" s="69"/>
      <c r="AE259" s="69"/>
      <c r="AF259" s="69"/>
      <c r="AG259" s="69"/>
      <c r="AH259" s="69"/>
    </row>
    <row r="260" spans="1:34" x14ac:dyDescent="0.25">
      <c r="A260" s="26">
        <f>Wellpath!E260</f>
        <v>0</v>
      </c>
      <c r="B260" s="68">
        <v>0</v>
      </c>
      <c r="C260" s="22">
        <v>0</v>
      </c>
      <c r="D260" s="22">
        <v>0</v>
      </c>
      <c r="E260" s="20">
        <f>Model!$W$38*(Wellpath!$K260-Wellpath!$K259)*MAX(ABS(SIN(Wellpath!$L260)*(IF(Wellpath!L259&lt;0.000001,0,SIN(ABS(MOD((Wellpath!$M260-Wellpath!M259+PI()),2*PI())-PI()))))),Model!$B$24*(Wellpath!$K260-Wellpath!$K259))*-SIN(Wellpath!$M260)</f>
        <v>0</v>
      </c>
      <c r="F260" s="20">
        <f>Model!$W$38*(Wellpath!$K260-Wellpath!$K259)*MAX(ABS(SIN(Wellpath!$L260)*(IF(Wellpath!L259&lt;0.000001,0,SIN(ABS(MOD((Wellpath!$M260-Wellpath!M259+PI()),2*PI())-PI()))))),Model!$B$24*(Wellpath!$K260-Wellpath!$K259))*COS(Wellpath!$M260)</f>
        <v>0</v>
      </c>
      <c r="G260" s="20">
        <v>0</v>
      </c>
      <c r="H260" s="18">
        <f t="shared" si="49"/>
        <v>0</v>
      </c>
      <c r="I260" s="18">
        <f t="shared" si="50"/>
        <v>0</v>
      </c>
      <c r="J260" s="18">
        <f t="shared" si="51"/>
        <v>0</v>
      </c>
      <c r="K260" s="21">
        <f t="shared" ref="K260:M271" si="59">K259+E260^2</f>
        <v>3.278454694359576</v>
      </c>
      <c r="L260" s="21">
        <f t="shared" si="59"/>
        <v>2.8964647623584097</v>
      </c>
      <c r="M260" s="21">
        <f t="shared" si="59"/>
        <v>0</v>
      </c>
      <c r="N260" s="21">
        <f t="shared" ref="N260:N271" si="60">N259+E260*F260</f>
        <v>-1.7126860819304897</v>
      </c>
      <c r="O260" s="21">
        <f t="shared" ref="O260:O271" si="61">O259+E260*G260</f>
        <v>0</v>
      </c>
      <c r="P260" s="21">
        <f t="shared" ref="P260:P271" si="62">P259+F260*G260</f>
        <v>0</v>
      </c>
      <c r="Q260" s="19">
        <f t="shared" si="56"/>
        <v>3.278454694359576</v>
      </c>
      <c r="R260" s="19">
        <f t="shared" si="56"/>
        <v>2.8964647623584097</v>
      </c>
      <c r="S260" s="19">
        <f t="shared" si="56"/>
        <v>0</v>
      </c>
      <c r="T260" s="19">
        <f t="shared" si="52"/>
        <v>-1.7126860819304897</v>
      </c>
      <c r="U260" s="19">
        <f t="shared" si="53"/>
        <v>0</v>
      </c>
      <c r="V260" s="19">
        <f t="shared" si="54"/>
        <v>0</v>
      </c>
      <c r="AC260" s="69"/>
      <c r="AD260" s="69"/>
      <c r="AE260" s="69"/>
      <c r="AF260" s="69"/>
      <c r="AG260" s="69"/>
      <c r="AH260" s="69"/>
    </row>
    <row r="261" spans="1:34" x14ac:dyDescent="0.25">
      <c r="A261" s="26">
        <f>Wellpath!E261</f>
        <v>0</v>
      </c>
      <c r="B261" s="68">
        <v>0</v>
      </c>
      <c r="C261" s="22">
        <v>0</v>
      </c>
      <c r="D261" s="22">
        <v>0</v>
      </c>
      <c r="E261" s="20">
        <f>Model!$W$38*(Wellpath!$K261-Wellpath!$K260)*MAX(ABS(SIN(Wellpath!$L261)*(IF(Wellpath!L260&lt;0.000001,0,SIN(ABS(MOD((Wellpath!$M261-Wellpath!M260+PI()),2*PI())-PI()))))),Model!$B$24*(Wellpath!$K261-Wellpath!$K260))*-SIN(Wellpath!$M261)</f>
        <v>0</v>
      </c>
      <c r="F261" s="20">
        <f>Model!$W$38*(Wellpath!$K261-Wellpath!$K260)*MAX(ABS(SIN(Wellpath!$L261)*(IF(Wellpath!L260&lt;0.000001,0,SIN(ABS(MOD((Wellpath!$M261-Wellpath!M260+PI()),2*PI())-PI()))))),Model!$B$24*(Wellpath!$K261-Wellpath!$K260))*COS(Wellpath!$M261)</f>
        <v>0</v>
      </c>
      <c r="G261" s="20">
        <v>0</v>
      </c>
      <c r="H261" s="18">
        <f t="shared" ref="H261:H271" si="63">E261</f>
        <v>0</v>
      </c>
      <c r="I261" s="18">
        <f t="shared" ref="I261:I271" si="64">F261</f>
        <v>0</v>
      </c>
      <c r="J261" s="18">
        <f t="shared" ref="J261:J271" si="65">G261</f>
        <v>0</v>
      </c>
      <c r="K261" s="21">
        <f t="shared" si="59"/>
        <v>3.278454694359576</v>
      </c>
      <c r="L261" s="21">
        <f t="shared" si="59"/>
        <v>2.8964647623584097</v>
      </c>
      <c r="M261" s="21">
        <f t="shared" si="59"/>
        <v>0</v>
      </c>
      <c r="N261" s="21">
        <f t="shared" si="60"/>
        <v>-1.7126860819304897</v>
      </c>
      <c r="O261" s="21">
        <f t="shared" si="61"/>
        <v>0</v>
      </c>
      <c r="P261" s="21">
        <f t="shared" si="62"/>
        <v>0</v>
      </c>
      <c r="Q261" s="19">
        <f t="shared" si="56"/>
        <v>3.278454694359576</v>
      </c>
      <c r="R261" s="19">
        <f t="shared" si="56"/>
        <v>2.8964647623584097</v>
      </c>
      <c r="S261" s="19">
        <f t="shared" si="56"/>
        <v>0</v>
      </c>
      <c r="T261" s="19">
        <f t="shared" ref="T261:T271" si="66">N260+H261*I261</f>
        <v>-1.7126860819304897</v>
      </c>
      <c r="U261" s="19">
        <f t="shared" ref="U261:U271" si="67">O260+H261*J261</f>
        <v>0</v>
      </c>
      <c r="V261" s="19">
        <f t="shared" ref="V261:V271" si="68">P260+I261*J261</f>
        <v>0</v>
      </c>
      <c r="AC261" s="69"/>
      <c r="AD261" s="69"/>
      <c r="AE261" s="69"/>
      <c r="AF261" s="69"/>
      <c r="AG261" s="69"/>
      <c r="AH261" s="69"/>
    </row>
    <row r="262" spans="1:34" x14ac:dyDescent="0.25">
      <c r="A262" s="26">
        <f>Wellpath!E262</f>
        <v>0</v>
      </c>
      <c r="B262" s="68">
        <v>0</v>
      </c>
      <c r="C262" s="22">
        <v>0</v>
      </c>
      <c r="D262" s="22">
        <v>0</v>
      </c>
      <c r="E262" s="20">
        <f>Model!$W$38*(Wellpath!$K262-Wellpath!$K261)*MAX(ABS(SIN(Wellpath!$L262)*(IF(Wellpath!L261&lt;0.000001,0,SIN(ABS(MOD((Wellpath!$M262-Wellpath!M261+PI()),2*PI())-PI()))))),Model!$B$24*(Wellpath!$K262-Wellpath!$K261))*-SIN(Wellpath!$M262)</f>
        <v>0</v>
      </c>
      <c r="F262" s="20">
        <f>Model!$W$38*(Wellpath!$K262-Wellpath!$K261)*MAX(ABS(SIN(Wellpath!$L262)*(IF(Wellpath!L261&lt;0.000001,0,SIN(ABS(MOD((Wellpath!$M262-Wellpath!M261+PI()),2*PI())-PI()))))),Model!$B$24*(Wellpath!$K262-Wellpath!$K261))*COS(Wellpath!$M262)</f>
        <v>0</v>
      </c>
      <c r="G262" s="20">
        <v>0</v>
      </c>
      <c r="H262" s="18">
        <f t="shared" si="63"/>
        <v>0</v>
      </c>
      <c r="I262" s="18">
        <f t="shared" si="64"/>
        <v>0</v>
      </c>
      <c r="J262" s="18">
        <f t="shared" si="65"/>
        <v>0</v>
      </c>
      <c r="K262" s="21">
        <f t="shared" si="59"/>
        <v>3.278454694359576</v>
      </c>
      <c r="L262" s="21">
        <f t="shared" si="59"/>
        <v>2.8964647623584097</v>
      </c>
      <c r="M262" s="21">
        <f t="shared" si="59"/>
        <v>0</v>
      </c>
      <c r="N262" s="21">
        <f t="shared" si="60"/>
        <v>-1.7126860819304897</v>
      </c>
      <c r="O262" s="21">
        <f t="shared" si="61"/>
        <v>0</v>
      </c>
      <c r="P262" s="21">
        <f t="shared" si="62"/>
        <v>0</v>
      </c>
      <c r="Q262" s="19">
        <f t="shared" si="56"/>
        <v>3.278454694359576</v>
      </c>
      <c r="R262" s="19">
        <f t="shared" si="56"/>
        <v>2.8964647623584097</v>
      </c>
      <c r="S262" s="19">
        <f t="shared" si="56"/>
        <v>0</v>
      </c>
      <c r="T262" s="19">
        <f t="shared" si="66"/>
        <v>-1.7126860819304897</v>
      </c>
      <c r="U262" s="19">
        <f t="shared" si="67"/>
        <v>0</v>
      </c>
      <c r="V262" s="19">
        <f t="shared" si="68"/>
        <v>0</v>
      </c>
      <c r="AC262" s="69"/>
      <c r="AD262" s="69"/>
      <c r="AE262" s="69"/>
      <c r="AF262" s="69"/>
      <c r="AG262" s="69"/>
      <c r="AH262" s="69"/>
    </row>
    <row r="263" spans="1:34" x14ac:dyDescent="0.25">
      <c r="A263" s="26">
        <f>Wellpath!E263</f>
        <v>0</v>
      </c>
      <c r="B263" s="68">
        <v>0</v>
      </c>
      <c r="C263" s="22">
        <v>0</v>
      </c>
      <c r="D263" s="22">
        <v>0</v>
      </c>
      <c r="E263" s="20">
        <f>Model!$W$38*(Wellpath!$K263-Wellpath!$K262)*MAX(ABS(SIN(Wellpath!$L263)*(IF(Wellpath!L262&lt;0.000001,0,SIN(ABS(MOD((Wellpath!$M263-Wellpath!M262+PI()),2*PI())-PI()))))),Model!$B$24*(Wellpath!$K263-Wellpath!$K262))*-SIN(Wellpath!$M263)</f>
        <v>0</v>
      </c>
      <c r="F263" s="20">
        <f>Model!$W$38*(Wellpath!$K263-Wellpath!$K262)*MAX(ABS(SIN(Wellpath!$L263)*(IF(Wellpath!L262&lt;0.000001,0,SIN(ABS(MOD((Wellpath!$M263-Wellpath!M262+PI()),2*PI())-PI()))))),Model!$B$24*(Wellpath!$K263-Wellpath!$K262))*COS(Wellpath!$M263)</f>
        <v>0</v>
      </c>
      <c r="G263" s="20">
        <v>0</v>
      </c>
      <c r="H263" s="18">
        <f t="shared" si="63"/>
        <v>0</v>
      </c>
      <c r="I263" s="18">
        <f t="shared" si="64"/>
        <v>0</v>
      </c>
      <c r="J263" s="18">
        <f t="shared" si="65"/>
        <v>0</v>
      </c>
      <c r="K263" s="21">
        <f t="shared" si="59"/>
        <v>3.278454694359576</v>
      </c>
      <c r="L263" s="21">
        <f t="shared" si="59"/>
        <v>2.8964647623584097</v>
      </c>
      <c r="M263" s="21">
        <f t="shared" si="59"/>
        <v>0</v>
      </c>
      <c r="N263" s="21">
        <f t="shared" si="60"/>
        <v>-1.7126860819304897</v>
      </c>
      <c r="O263" s="21">
        <f t="shared" si="61"/>
        <v>0</v>
      </c>
      <c r="P263" s="21">
        <f t="shared" si="62"/>
        <v>0</v>
      </c>
      <c r="Q263" s="19">
        <f t="shared" si="56"/>
        <v>3.278454694359576</v>
      </c>
      <c r="R263" s="19">
        <f t="shared" si="56"/>
        <v>2.8964647623584097</v>
      </c>
      <c r="S263" s="19">
        <f t="shared" si="56"/>
        <v>0</v>
      </c>
      <c r="T263" s="19">
        <f t="shared" si="66"/>
        <v>-1.7126860819304897</v>
      </c>
      <c r="U263" s="19">
        <f t="shared" si="67"/>
        <v>0</v>
      </c>
      <c r="V263" s="19">
        <f t="shared" si="68"/>
        <v>0</v>
      </c>
      <c r="AC263" s="69"/>
      <c r="AD263" s="69"/>
      <c r="AE263" s="69"/>
      <c r="AF263" s="69"/>
      <c r="AG263" s="69"/>
      <c r="AH263" s="69"/>
    </row>
    <row r="264" spans="1:34" x14ac:dyDescent="0.25">
      <c r="A264" s="26">
        <f>Wellpath!E264</f>
        <v>0</v>
      </c>
      <c r="B264" s="68">
        <v>0</v>
      </c>
      <c r="C264" s="22">
        <v>0</v>
      </c>
      <c r="D264" s="22">
        <v>0</v>
      </c>
      <c r="E264" s="20">
        <f>Model!$W$38*(Wellpath!$K264-Wellpath!$K263)*MAX(ABS(SIN(Wellpath!$L264)*(IF(Wellpath!L263&lt;0.000001,0,SIN(ABS(MOD((Wellpath!$M264-Wellpath!M263+PI()),2*PI())-PI()))))),Model!$B$24*(Wellpath!$K264-Wellpath!$K263))*-SIN(Wellpath!$M264)</f>
        <v>0</v>
      </c>
      <c r="F264" s="20">
        <f>Model!$W$38*(Wellpath!$K264-Wellpath!$K263)*MAX(ABS(SIN(Wellpath!$L264)*(IF(Wellpath!L263&lt;0.000001,0,SIN(ABS(MOD((Wellpath!$M264-Wellpath!M263+PI()),2*PI())-PI()))))),Model!$B$24*(Wellpath!$K264-Wellpath!$K263))*COS(Wellpath!$M264)</f>
        <v>0</v>
      </c>
      <c r="G264" s="20">
        <v>0</v>
      </c>
      <c r="H264" s="18">
        <f t="shared" si="63"/>
        <v>0</v>
      </c>
      <c r="I264" s="18">
        <f t="shared" si="64"/>
        <v>0</v>
      </c>
      <c r="J264" s="18">
        <f t="shared" si="65"/>
        <v>0</v>
      </c>
      <c r="K264" s="21">
        <f t="shared" si="59"/>
        <v>3.278454694359576</v>
      </c>
      <c r="L264" s="21">
        <f t="shared" si="59"/>
        <v>2.8964647623584097</v>
      </c>
      <c r="M264" s="21">
        <f t="shared" si="59"/>
        <v>0</v>
      </c>
      <c r="N264" s="21">
        <f t="shared" si="60"/>
        <v>-1.7126860819304897</v>
      </c>
      <c r="O264" s="21">
        <f t="shared" si="61"/>
        <v>0</v>
      </c>
      <c r="P264" s="21">
        <f t="shared" si="62"/>
        <v>0</v>
      </c>
      <c r="Q264" s="19">
        <f t="shared" si="56"/>
        <v>3.278454694359576</v>
      </c>
      <c r="R264" s="19">
        <f t="shared" si="56"/>
        <v>2.8964647623584097</v>
      </c>
      <c r="S264" s="19">
        <f t="shared" si="56"/>
        <v>0</v>
      </c>
      <c r="T264" s="19">
        <f t="shared" si="66"/>
        <v>-1.7126860819304897</v>
      </c>
      <c r="U264" s="19">
        <f t="shared" si="67"/>
        <v>0</v>
      </c>
      <c r="V264" s="19">
        <f t="shared" si="68"/>
        <v>0</v>
      </c>
      <c r="AC264" s="69"/>
      <c r="AD264" s="69"/>
      <c r="AE264" s="69"/>
      <c r="AF264" s="69"/>
      <c r="AG264" s="69"/>
      <c r="AH264" s="69"/>
    </row>
    <row r="265" spans="1:34" x14ac:dyDescent="0.25">
      <c r="A265" s="26">
        <f>Wellpath!E265</f>
        <v>0</v>
      </c>
      <c r="B265" s="68">
        <v>0</v>
      </c>
      <c r="C265" s="22">
        <v>0</v>
      </c>
      <c r="D265" s="22">
        <v>0</v>
      </c>
      <c r="E265" s="20">
        <f>Model!$W$38*(Wellpath!$K265-Wellpath!$K264)*MAX(ABS(SIN(Wellpath!$L265)*(IF(Wellpath!L264&lt;0.000001,0,SIN(ABS(MOD((Wellpath!$M265-Wellpath!M264+PI()),2*PI())-PI()))))),Model!$B$24*(Wellpath!$K265-Wellpath!$K264))*-SIN(Wellpath!$M265)</f>
        <v>0</v>
      </c>
      <c r="F265" s="20">
        <f>Model!$W$38*(Wellpath!$K265-Wellpath!$K264)*MAX(ABS(SIN(Wellpath!$L265)*(IF(Wellpath!L264&lt;0.000001,0,SIN(ABS(MOD((Wellpath!$M265-Wellpath!M264+PI()),2*PI())-PI()))))),Model!$B$24*(Wellpath!$K265-Wellpath!$K264))*COS(Wellpath!$M265)</f>
        <v>0</v>
      </c>
      <c r="G265" s="20">
        <v>0</v>
      </c>
      <c r="H265" s="18">
        <f t="shared" si="63"/>
        <v>0</v>
      </c>
      <c r="I265" s="18">
        <f t="shared" si="64"/>
        <v>0</v>
      </c>
      <c r="J265" s="18">
        <f t="shared" si="65"/>
        <v>0</v>
      </c>
      <c r="K265" s="21">
        <f t="shared" si="59"/>
        <v>3.278454694359576</v>
      </c>
      <c r="L265" s="21">
        <f t="shared" si="59"/>
        <v>2.8964647623584097</v>
      </c>
      <c r="M265" s="21">
        <f t="shared" si="59"/>
        <v>0</v>
      </c>
      <c r="N265" s="21">
        <f t="shared" si="60"/>
        <v>-1.7126860819304897</v>
      </c>
      <c r="O265" s="21">
        <f t="shared" si="61"/>
        <v>0</v>
      </c>
      <c r="P265" s="21">
        <f t="shared" si="62"/>
        <v>0</v>
      </c>
      <c r="Q265" s="19">
        <f t="shared" si="56"/>
        <v>3.278454694359576</v>
      </c>
      <c r="R265" s="19">
        <f t="shared" si="56"/>
        <v>2.8964647623584097</v>
      </c>
      <c r="S265" s="19">
        <f t="shared" si="56"/>
        <v>0</v>
      </c>
      <c r="T265" s="19">
        <f t="shared" si="66"/>
        <v>-1.7126860819304897</v>
      </c>
      <c r="U265" s="19">
        <f t="shared" si="67"/>
        <v>0</v>
      </c>
      <c r="V265" s="19">
        <f t="shared" si="68"/>
        <v>0</v>
      </c>
      <c r="AC265" s="69"/>
      <c r="AD265" s="69"/>
      <c r="AE265" s="69"/>
      <c r="AF265" s="69"/>
      <c r="AG265" s="69"/>
      <c r="AH265" s="69"/>
    </row>
    <row r="266" spans="1:34" x14ac:dyDescent="0.25">
      <c r="A266" s="26">
        <f>Wellpath!E266</f>
        <v>0</v>
      </c>
      <c r="B266" s="68">
        <v>0</v>
      </c>
      <c r="C266" s="22">
        <v>0</v>
      </c>
      <c r="D266" s="22">
        <v>0</v>
      </c>
      <c r="E266" s="20">
        <f>Model!$W$38*(Wellpath!$K266-Wellpath!$K265)*MAX(ABS(SIN(Wellpath!$L266)*(IF(Wellpath!L265&lt;0.000001,0,SIN(ABS(MOD((Wellpath!$M266-Wellpath!M265+PI()),2*PI())-PI()))))),Model!$B$24*(Wellpath!$K266-Wellpath!$K265))*-SIN(Wellpath!$M266)</f>
        <v>0</v>
      </c>
      <c r="F266" s="20">
        <f>Model!$W$38*(Wellpath!$K266-Wellpath!$K265)*MAX(ABS(SIN(Wellpath!$L266)*(IF(Wellpath!L265&lt;0.000001,0,SIN(ABS(MOD((Wellpath!$M266-Wellpath!M265+PI()),2*PI())-PI()))))),Model!$B$24*(Wellpath!$K266-Wellpath!$K265))*COS(Wellpath!$M266)</f>
        <v>0</v>
      </c>
      <c r="G266" s="20">
        <v>0</v>
      </c>
      <c r="H266" s="18">
        <f t="shared" si="63"/>
        <v>0</v>
      </c>
      <c r="I266" s="18">
        <f t="shared" si="64"/>
        <v>0</v>
      </c>
      <c r="J266" s="18">
        <f t="shared" si="65"/>
        <v>0</v>
      </c>
      <c r="K266" s="21">
        <f t="shared" si="59"/>
        <v>3.278454694359576</v>
      </c>
      <c r="L266" s="21">
        <f t="shared" si="59"/>
        <v>2.8964647623584097</v>
      </c>
      <c r="M266" s="21">
        <f t="shared" si="59"/>
        <v>0</v>
      </c>
      <c r="N266" s="21">
        <f t="shared" si="60"/>
        <v>-1.7126860819304897</v>
      </c>
      <c r="O266" s="21">
        <f t="shared" si="61"/>
        <v>0</v>
      </c>
      <c r="P266" s="21">
        <f t="shared" si="62"/>
        <v>0</v>
      </c>
      <c r="Q266" s="19">
        <f t="shared" si="56"/>
        <v>3.278454694359576</v>
      </c>
      <c r="R266" s="19">
        <f t="shared" si="56"/>
        <v>2.8964647623584097</v>
      </c>
      <c r="S266" s="19">
        <f t="shared" si="56"/>
        <v>0</v>
      </c>
      <c r="T266" s="19">
        <f t="shared" si="66"/>
        <v>-1.7126860819304897</v>
      </c>
      <c r="U266" s="19">
        <f t="shared" si="67"/>
        <v>0</v>
      </c>
      <c r="V266" s="19">
        <f t="shared" si="68"/>
        <v>0</v>
      </c>
      <c r="AC266" s="69"/>
      <c r="AD266" s="69"/>
      <c r="AE266" s="69"/>
      <c r="AF266" s="69"/>
      <c r="AG266" s="69"/>
      <c r="AH266" s="69"/>
    </row>
    <row r="267" spans="1:34" x14ac:dyDescent="0.25">
      <c r="A267" s="26">
        <f>Wellpath!E267</f>
        <v>0</v>
      </c>
      <c r="B267" s="68">
        <v>0</v>
      </c>
      <c r="C267" s="22">
        <v>0</v>
      </c>
      <c r="D267" s="22">
        <v>0</v>
      </c>
      <c r="E267" s="20">
        <f>Model!$W$38*(Wellpath!$K267-Wellpath!$K266)*MAX(ABS(SIN(Wellpath!$L267)*(IF(Wellpath!L266&lt;0.000001,0,SIN(ABS(MOD((Wellpath!$M267-Wellpath!M266+PI()),2*PI())-PI()))))),Model!$B$24*(Wellpath!$K267-Wellpath!$K266))*-SIN(Wellpath!$M267)</f>
        <v>0</v>
      </c>
      <c r="F267" s="20">
        <f>Model!$W$38*(Wellpath!$K267-Wellpath!$K266)*MAX(ABS(SIN(Wellpath!$L267)*(IF(Wellpath!L266&lt;0.000001,0,SIN(ABS(MOD((Wellpath!$M267-Wellpath!M266+PI()),2*PI())-PI()))))),Model!$B$24*(Wellpath!$K267-Wellpath!$K266))*COS(Wellpath!$M267)</f>
        <v>0</v>
      </c>
      <c r="G267" s="20">
        <v>0</v>
      </c>
      <c r="H267" s="18">
        <f t="shared" si="63"/>
        <v>0</v>
      </c>
      <c r="I267" s="18">
        <f t="shared" si="64"/>
        <v>0</v>
      </c>
      <c r="J267" s="18">
        <f t="shared" si="65"/>
        <v>0</v>
      </c>
      <c r="K267" s="21">
        <f t="shared" si="59"/>
        <v>3.278454694359576</v>
      </c>
      <c r="L267" s="21">
        <f t="shared" si="59"/>
        <v>2.8964647623584097</v>
      </c>
      <c r="M267" s="21">
        <f t="shared" si="59"/>
        <v>0</v>
      </c>
      <c r="N267" s="21">
        <f t="shared" si="60"/>
        <v>-1.7126860819304897</v>
      </c>
      <c r="O267" s="21">
        <f t="shared" si="61"/>
        <v>0</v>
      </c>
      <c r="P267" s="21">
        <f t="shared" si="62"/>
        <v>0</v>
      </c>
      <c r="Q267" s="19">
        <f t="shared" si="56"/>
        <v>3.278454694359576</v>
      </c>
      <c r="R267" s="19">
        <f t="shared" si="56"/>
        <v>2.8964647623584097</v>
      </c>
      <c r="S267" s="19">
        <f t="shared" si="56"/>
        <v>0</v>
      </c>
      <c r="T267" s="19">
        <f t="shared" si="66"/>
        <v>-1.7126860819304897</v>
      </c>
      <c r="U267" s="19">
        <f t="shared" si="67"/>
        <v>0</v>
      </c>
      <c r="V267" s="19">
        <f t="shared" si="68"/>
        <v>0</v>
      </c>
      <c r="AC267" s="69"/>
      <c r="AD267" s="69"/>
      <c r="AE267" s="69"/>
      <c r="AF267" s="69"/>
      <c r="AG267" s="69"/>
      <c r="AH267" s="69"/>
    </row>
    <row r="268" spans="1:34" x14ac:dyDescent="0.25">
      <c r="A268" s="26">
        <f>Wellpath!E268</f>
        <v>0</v>
      </c>
      <c r="B268" s="68">
        <v>0</v>
      </c>
      <c r="C268" s="22">
        <v>0</v>
      </c>
      <c r="D268" s="22">
        <v>0</v>
      </c>
      <c r="E268" s="20">
        <f>Model!$W$38*(Wellpath!$K268-Wellpath!$K267)*MAX(ABS(SIN(Wellpath!$L268)*(IF(Wellpath!L267&lt;0.000001,0,SIN(ABS(MOD((Wellpath!$M268-Wellpath!M267+PI()),2*PI())-PI()))))),Model!$B$24*(Wellpath!$K268-Wellpath!$K267))*-SIN(Wellpath!$M268)</f>
        <v>0</v>
      </c>
      <c r="F268" s="20">
        <f>Model!$W$38*(Wellpath!$K268-Wellpath!$K267)*MAX(ABS(SIN(Wellpath!$L268)*(IF(Wellpath!L267&lt;0.000001,0,SIN(ABS(MOD((Wellpath!$M268-Wellpath!M267+PI()),2*PI())-PI()))))),Model!$B$24*(Wellpath!$K268-Wellpath!$K267))*COS(Wellpath!$M268)</f>
        <v>0</v>
      </c>
      <c r="G268" s="20">
        <v>0</v>
      </c>
      <c r="H268" s="18">
        <f t="shared" si="63"/>
        <v>0</v>
      </c>
      <c r="I268" s="18">
        <f t="shared" si="64"/>
        <v>0</v>
      </c>
      <c r="J268" s="18">
        <f t="shared" si="65"/>
        <v>0</v>
      </c>
      <c r="K268" s="21">
        <f t="shared" si="59"/>
        <v>3.278454694359576</v>
      </c>
      <c r="L268" s="21">
        <f t="shared" si="59"/>
        <v>2.8964647623584097</v>
      </c>
      <c r="M268" s="21">
        <f t="shared" si="59"/>
        <v>0</v>
      </c>
      <c r="N268" s="21">
        <f t="shared" si="60"/>
        <v>-1.7126860819304897</v>
      </c>
      <c r="O268" s="21">
        <f t="shared" si="61"/>
        <v>0</v>
      </c>
      <c r="P268" s="21">
        <f t="shared" si="62"/>
        <v>0</v>
      </c>
      <c r="Q268" s="19">
        <f t="shared" si="56"/>
        <v>3.278454694359576</v>
      </c>
      <c r="R268" s="19">
        <f t="shared" si="56"/>
        <v>2.8964647623584097</v>
      </c>
      <c r="S268" s="19">
        <f t="shared" si="56"/>
        <v>0</v>
      </c>
      <c r="T268" s="19">
        <f t="shared" si="66"/>
        <v>-1.7126860819304897</v>
      </c>
      <c r="U268" s="19">
        <f t="shared" si="67"/>
        <v>0</v>
      </c>
      <c r="V268" s="19">
        <f t="shared" si="68"/>
        <v>0</v>
      </c>
      <c r="AC268" s="69"/>
      <c r="AD268" s="69"/>
      <c r="AE268" s="69"/>
      <c r="AF268" s="69"/>
      <c r="AG268" s="69"/>
      <c r="AH268" s="69"/>
    </row>
    <row r="269" spans="1:34" x14ac:dyDescent="0.25">
      <c r="A269" s="26">
        <f>Wellpath!E269</f>
        <v>0</v>
      </c>
      <c r="B269" s="68">
        <v>0</v>
      </c>
      <c r="C269" s="22">
        <v>0</v>
      </c>
      <c r="D269" s="22">
        <v>0</v>
      </c>
      <c r="E269" s="20">
        <f>Model!$W$38*(Wellpath!$K269-Wellpath!$K268)*MAX(ABS(SIN(Wellpath!$L269)*(IF(Wellpath!L268&lt;0.000001,0,SIN(ABS(MOD((Wellpath!$M269-Wellpath!M268+PI()),2*PI())-PI()))))),Model!$B$24*(Wellpath!$K269-Wellpath!$K268))*-SIN(Wellpath!$M269)</f>
        <v>0</v>
      </c>
      <c r="F269" s="20">
        <f>Model!$W$38*(Wellpath!$K269-Wellpath!$K268)*MAX(ABS(SIN(Wellpath!$L269)*(IF(Wellpath!L268&lt;0.000001,0,SIN(ABS(MOD((Wellpath!$M269-Wellpath!M268+PI()),2*PI())-PI()))))),Model!$B$24*(Wellpath!$K269-Wellpath!$K268))*COS(Wellpath!$M269)</f>
        <v>0</v>
      </c>
      <c r="G269" s="20">
        <v>0</v>
      </c>
      <c r="H269" s="18">
        <f t="shared" si="63"/>
        <v>0</v>
      </c>
      <c r="I269" s="18">
        <f t="shared" si="64"/>
        <v>0</v>
      </c>
      <c r="J269" s="18">
        <f t="shared" si="65"/>
        <v>0</v>
      </c>
      <c r="K269" s="21">
        <f t="shared" si="59"/>
        <v>3.278454694359576</v>
      </c>
      <c r="L269" s="21">
        <f t="shared" si="59"/>
        <v>2.8964647623584097</v>
      </c>
      <c r="M269" s="21">
        <f t="shared" si="59"/>
        <v>0</v>
      </c>
      <c r="N269" s="21">
        <f t="shared" si="60"/>
        <v>-1.7126860819304897</v>
      </c>
      <c r="O269" s="21">
        <f t="shared" si="61"/>
        <v>0</v>
      </c>
      <c r="P269" s="21">
        <f t="shared" si="62"/>
        <v>0</v>
      </c>
      <c r="Q269" s="19">
        <f t="shared" si="56"/>
        <v>3.278454694359576</v>
      </c>
      <c r="R269" s="19">
        <f t="shared" si="56"/>
        <v>2.8964647623584097</v>
      </c>
      <c r="S269" s="19">
        <f t="shared" si="56"/>
        <v>0</v>
      </c>
      <c r="T269" s="19">
        <f t="shared" si="66"/>
        <v>-1.7126860819304897</v>
      </c>
      <c r="U269" s="19">
        <f t="shared" si="67"/>
        <v>0</v>
      </c>
      <c r="V269" s="19">
        <f t="shared" si="68"/>
        <v>0</v>
      </c>
      <c r="AC269" s="69"/>
      <c r="AD269" s="69"/>
      <c r="AE269" s="69"/>
      <c r="AF269" s="69"/>
      <c r="AG269" s="69"/>
      <c r="AH269" s="69"/>
    </row>
    <row r="270" spans="1:34" x14ac:dyDescent="0.25">
      <c r="A270" s="26">
        <f>Wellpath!E270</f>
        <v>0</v>
      </c>
      <c r="B270" s="68">
        <v>0</v>
      </c>
      <c r="C270" s="22">
        <v>0</v>
      </c>
      <c r="D270" s="22">
        <v>0</v>
      </c>
      <c r="E270" s="20">
        <f>Model!$W$38*(Wellpath!$K270-Wellpath!$K269)*MAX(ABS(SIN(Wellpath!$L270)*(IF(Wellpath!L269&lt;0.000001,0,SIN(ABS(MOD((Wellpath!$M270-Wellpath!M269+PI()),2*PI())-PI()))))),Model!$B$24*(Wellpath!$K270-Wellpath!$K269))*-SIN(Wellpath!$M270)</f>
        <v>0</v>
      </c>
      <c r="F270" s="20">
        <f>Model!$W$38*(Wellpath!$K270-Wellpath!$K269)*MAX(ABS(SIN(Wellpath!$L270)*(IF(Wellpath!L269&lt;0.000001,0,SIN(ABS(MOD((Wellpath!$M270-Wellpath!M269+PI()),2*PI())-PI()))))),Model!$B$24*(Wellpath!$K270-Wellpath!$K269))*COS(Wellpath!$M270)</f>
        <v>0</v>
      </c>
      <c r="G270" s="20">
        <v>0</v>
      </c>
      <c r="H270" s="18">
        <f t="shared" si="63"/>
        <v>0</v>
      </c>
      <c r="I270" s="18">
        <f t="shared" si="64"/>
        <v>0</v>
      </c>
      <c r="J270" s="18">
        <f t="shared" si="65"/>
        <v>0</v>
      </c>
      <c r="K270" s="21">
        <f t="shared" si="59"/>
        <v>3.278454694359576</v>
      </c>
      <c r="L270" s="21">
        <f t="shared" si="59"/>
        <v>2.8964647623584097</v>
      </c>
      <c r="M270" s="21">
        <f t="shared" si="59"/>
        <v>0</v>
      </c>
      <c r="N270" s="21">
        <f t="shared" si="60"/>
        <v>-1.7126860819304897</v>
      </c>
      <c r="O270" s="21">
        <f t="shared" si="61"/>
        <v>0</v>
      </c>
      <c r="P270" s="21">
        <f t="shared" si="62"/>
        <v>0</v>
      </c>
      <c r="Q270" s="19">
        <f t="shared" si="56"/>
        <v>3.278454694359576</v>
      </c>
      <c r="R270" s="19">
        <f t="shared" si="56"/>
        <v>2.8964647623584097</v>
      </c>
      <c r="S270" s="19">
        <f t="shared" si="56"/>
        <v>0</v>
      </c>
      <c r="T270" s="19">
        <f t="shared" si="66"/>
        <v>-1.7126860819304897</v>
      </c>
      <c r="U270" s="19">
        <f t="shared" si="67"/>
        <v>0</v>
      </c>
      <c r="V270" s="19">
        <f t="shared" si="68"/>
        <v>0</v>
      </c>
      <c r="AC270" s="69"/>
      <c r="AD270" s="69"/>
      <c r="AE270" s="69"/>
      <c r="AF270" s="69"/>
      <c r="AG270" s="69"/>
      <c r="AH270" s="69"/>
    </row>
    <row r="271" spans="1:34" x14ac:dyDescent="0.25">
      <c r="A271" s="26">
        <f>Wellpath!E271</f>
        <v>0</v>
      </c>
      <c r="B271" s="68">
        <v>0</v>
      </c>
      <c r="C271" s="22">
        <v>0</v>
      </c>
      <c r="D271" s="22">
        <v>0</v>
      </c>
      <c r="E271" s="20">
        <f>Model!$W$38*(Wellpath!$K271-Wellpath!$K270)*MAX(ABS(SIN(Wellpath!$L271)*(IF(Wellpath!L270&lt;0.000001,0,SIN(ABS(MOD((Wellpath!$M271-Wellpath!M270+PI()),2*PI())-PI()))))),Model!$B$24*(Wellpath!$K271-Wellpath!$K270))*-SIN(Wellpath!$M271)</f>
        <v>0</v>
      </c>
      <c r="F271" s="20">
        <f>Model!$W$38*(Wellpath!$K271-Wellpath!$K270)*MAX(ABS(SIN(Wellpath!$L271)*(IF(Wellpath!L270&lt;0.000001,0,SIN(ABS(MOD((Wellpath!$M271-Wellpath!M270+PI()),2*PI())-PI()))))),Model!$B$24*(Wellpath!$K271-Wellpath!$K270))*COS(Wellpath!$M271)</f>
        <v>0</v>
      </c>
      <c r="G271" s="20">
        <v>0</v>
      </c>
      <c r="H271" s="18">
        <f t="shared" si="63"/>
        <v>0</v>
      </c>
      <c r="I271" s="18">
        <f t="shared" si="64"/>
        <v>0</v>
      </c>
      <c r="J271" s="18">
        <f t="shared" si="65"/>
        <v>0</v>
      </c>
      <c r="K271" s="21">
        <f t="shared" si="59"/>
        <v>3.278454694359576</v>
      </c>
      <c r="L271" s="21">
        <f t="shared" si="59"/>
        <v>2.8964647623584097</v>
      </c>
      <c r="M271" s="21">
        <f t="shared" si="59"/>
        <v>0</v>
      </c>
      <c r="N271" s="21">
        <f t="shared" si="60"/>
        <v>-1.7126860819304897</v>
      </c>
      <c r="O271" s="21">
        <f t="shared" si="61"/>
        <v>0</v>
      </c>
      <c r="P271" s="21">
        <f t="shared" si="62"/>
        <v>0</v>
      </c>
      <c r="Q271" s="19">
        <f t="shared" ref="Q271:S271" si="69">K270+H271^2</f>
        <v>3.278454694359576</v>
      </c>
      <c r="R271" s="19">
        <f t="shared" si="69"/>
        <v>2.8964647623584097</v>
      </c>
      <c r="S271" s="19">
        <f t="shared" si="69"/>
        <v>0</v>
      </c>
      <c r="T271" s="19">
        <f t="shared" si="66"/>
        <v>-1.7126860819304897</v>
      </c>
      <c r="U271" s="19">
        <f t="shared" si="67"/>
        <v>0</v>
      </c>
      <c r="V271" s="19">
        <f t="shared" si="68"/>
        <v>0</v>
      </c>
      <c r="AC271" s="69"/>
      <c r="AD271" s="69"/>
      <c r="AE271" s="69"/>
      <c r="AF271" s="69"/>
      <c r="AG271" s="69"/>
      <c r="AH271" s="69"/>
    </row>
  </sheetData>
  <mergeCells count="5">
    <mergeCell ref="B1:D1"/>
    <mergeCell ref="E1:G1"/>
    <mergeCell ref="H1:J1"/>
    <mergeCell ref="K1:P1"/>
    <mergeCell ref="Q1:V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458D2-3B63-4F42-BDE7-B58ECB8377DB}">
  <sheetPr>
    <tabColor theme="8" tint="0.59999389629810485"/>
  </sheetPr>
  <dimension ref="A1:X271"/>
  <sheetViews>
    <sheetView workbookViewId="0">
      <pane ySplit="2" topLeftCell="A252" activePane="bottomLeft" state="frozen"/>
      <selection activeCell="H39" sqref="H39"/>
      <selection pane="bottomLeft" activeCell="A286" sqref="A286"/>
    </sheetView>
  </sheetViews>
  <sheetFormatPr defaultColWidth="9.140625" defaultRowHeight="15" x14ac:dyDescent="0.25"/>
  <cols>
    <col min="1" max="1" width="9.140625" style="1"/>
    <col min="2" max="2" width="12.140625" style="68" customWidth="1"/>
    <col min="3" max="3" width="9.5703125" style="22" bestFit="1" customWidth="1"/>
    <col min="4" max="4" width="10.5703125" style="22" bestFit="1" customWidth="1"/>
    <col min="5" max="6" width="9.7109375" style="20" bestFit="1" customWidth="1"/>
    <col min="7" max="7" width="10.42578125" style="20" bestFit="1" customWidth="1"/>
    <col min="8" max="10" width="9.5703125" style="18" customWidth="1"/>
    <col min="11" max="11" width="10.28515625" style="17" customWidth="1"/>
    <col min="12"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24" width="20.7109375" style="10" bestFit="1" customWidth="1"/>
    <col min="25" max="16384" width="9.140625" style="10"/>
  </cols>
  <sheetData>
    <row r="1" spans="1:24" s="25" customFormat="1" x14ac:dyDescent="0.25">
      <c r="A1" s="14"/>
      <c r="B1" s="134" t="s">
        <v>43</v>
      </c>
      <c r="C1" s="134"/>
      <c r="D1" s="134"/>
      <c r="E1" s="125" t="s">
        <v>47</v>
      </c>
      <c r="F1" s="125"/>
      <c r="G1" s="125"/>
      <c r="H1" s="135" t="s">
        <v>48</v>
      </c>
      <c r="I1" s="135"/>
      <c r="J1" s="135"/>
      <c r="K1" s="144" t="s">
        <v>155</v>
      </c>
      <c r="L1" s="145"/>
      <c r="M1" s="145"/>
      <c r="N1" s="145"/>
      <c r="O1" s="145"/>
      <c r="P1" s="146"/>
      <c r="Q1" s="124" t="s">
        <v>49</v>
      </c>
      <c r="R1" s="124"/>
      <c r="S1" s="124"/>
      <c r="T1" s="124"/>
      <c r="U1" s="124"/>
      <c r="V1" s="124"/>
      <c r="W1" s="25">
        <f>Validation!V147</f>
        <v>0</v>
      </c>
    </row>
    <row r="2" spans="1:24" s="25" customFormat="1" x14ac:dyDescent="0.25">
      <c r="A2" s="14" t="s">
        <v>37</v>
      </c>
      <c r="B2" s="67" t="s">
        <v>46</v>
      </c>
      <c r="C2" s="96" t="s">
        <v>44</v>
      </c>
      <c r="D2" s="96" t="s">
        <v>45</v>
      </c>
      <c r="E2" s="97" t="s">
        <v>38</v>
      </c>
      <c r="F2" s="97" t="s">
        <v>39</v>
      </c>
      <c r="G2" s="97" t="s">
        <v>40</v>
      </c>
      <c r="H2" s="98" t="s">
        <v>38</v>
      </c>
      <c r="I2" s="98" t="s">
        <v>39</v>
      </c>
      <c r="J2" s="98" t="s">
        <v>40</v>
      </c>
      <c r="K2" s="99" t="s">
        <v>50</v>
      </c>
      <c r="L2" s="99" t="s">
        <v>51</v>
      </c>
      <c r="M2" s="99" t="s">
        <v>52</v>
      </c>
      <c r="N2" s="99" t="s">
        <v>53</v>
      </c>
      <c r="O2" s="99" t="s">
        <v>54</v>
      </c>
      <c r="P2" s="99" t="s">
        <v>55</v>
      </c>
      <c r="Q2" s="100" t="s">
        <v>50</v>
      </c>
      <c r="R2" s="100" t="s">
        <v>51</v>
      </c>
      <c r="S2" s="100" t="s">
        <v>52</v>
      </c>
      <c r="T2" s="100" t="s">
        <v>53</v>
      </c>
      <c r="U2" s="100" t="s">
        <v>54</v>
      </c>
      <c r="V2" s="100" t="s">
        <v>55</v>
      </c>
    </row>
    <row r="3" spans="1:24" x14ac:dyDescent="0.25">
      <c r="A3" s="26">
        <f>Wellpath!E3</f>
        <v>0</v>
      </c>
      <c r="B3" s="68">
        <v>0</v>
      </c>
      <c r="C3" s="22">
        <v>0</v>
      </c>
      <c r="D3" s="22">
        <v>0</v>
      </c>
      <c r="E3" s="20">
        <v>0</v>
      </c>
      <c r="F3" s="20">
        <v>0</v>
      </c>
      <c r="G3" s="20">
        <v>0</v>
      </c>
      <c r="H3" s="18">
        <v>0</v>
      </c>
      <c r="I3" s="18">
        <v>0</v>
      </c>
      <c r="J3" s="18">
        <v>0</v>
      </c>
      <c r="K3" s="21">
        <v>0</v>
      </c>
      <c r="L3" s="21">
        <f>I3</f>
        <v>0</v>
      </c>
      <c r="M3" s="21">
        <f>J3</f>
        <v>0</v>
      </c>
      <c r="N3" s="21">
        <f>E3*F3</f>
        <v>0</v>
      </c>
      <c r="O3" s="21">
        <f>E3*G3</f>
        <v>0</v>
      </c>
      <c r="P3" s="21">
        <f>F3*G3</f>
        <v>0</v>
      </c>
      <c r="Q3" s="19">
        <f>H3^2</f>
        <v>0</v>
      </c>
      <c r="R3" s="19">
        <f t="shared" ref="R3:S3" si="0">I3^2</f>
        <v>0</v>
      </c>
      <c r="S3" s="19">
        <f t="shared" si="0"/>
        <v>0</v>
      </c>
      <c r="T3" s="19">
        <f>H3*I3</f>
        <v>0</v>
      </c>
      <c r="U3" s="19">
        <f>H3*J3</f>
        <v>0</v>
      </c>
      <c r="V3" s="19">
        <f>I3*J3</f>
        <v>0</v>
      </c>
    </row>
    <row r="4" spans="1:24" x14ac:dyDescent="0.25">
      <c r="A4" s="26">
        <f>Wellpath!E4</f>
        <v>30</v>
      </c>
      <c r="B4" s="68">
        <v>0</v>
      </c>
      <c r="C4" s="22">
        <v>0</v>
      </c>
      <c r="D4" s="22">
        <v>0</v>
      </c>
      <c r="E4" s="20">
        <f>Model!$W$37*(Wellpath!$K4-Wellpath!$K3)*MAX(ABS(Wellpath!$L4-Wellpath!$L3),Model!$B$24*(Wellpath!$K4-Wellpath!$K3))*COS(Wellpath!$L4)*COS(Wellpath!$M4)</f>
        <v>8.6064034499999997E-2</v>
      </c>
      <c r="F4" s="20">
        <f>Model!$W$37*(Wellpath!$K4-Wellpath!$K3)*MAX(ABS(Wellpath!$L4-Wellpath!$L3),Model!$B$24*(Wellpath!$K4-Wellpath!$K3))*COS(Wellpath!$L4)*SIN(Wellpath!$M4)</f>
        <v>0</v>
      </c>
      <c r="G4" s="20">
        <f>Model!$W$37*(Wellpath!$K4-Wellpath!$K3)*MAX(ABS(Wellpath!$L4-Wellpath!$L3),Model!$B$24*(Wellpath!$K4-Wellpath!$K3))*-SIN(Wellpath!$L4)</f>
        <v>0</v>
      </c>
      <c r="H4" s="18">
        <f>E4</f>
        <v>8.6064034499999997E-2</v>
      </c>
      <c r="I4" s="18">
        <f>F4</f>
        <v>0</v>
      </c>
      <c r="J4" s="18">
        <f>G4</f>
        <v>0</v>
      </c>
      <c r="K4" s="21">
        <f t="shared" ref="K4:M19" si="1">K3+E4^2</f>
        <v>7.40701803441719E-3</v>
      </c>
      <c r="L4" s="21">
        <f t="shared" si="1"/>
        <v>0</v>
      </c>
      <c r="M4" s="21">
        <f t="shared" si="1"/>
        <v>0</v>
      </c>
      <c r="N4" s="21">
        <f t="shared" ref="N4:N67" si="2">N3+E4*F4</f>
        <v>0</v>
      </c>
      <c r="O4" s="21">
        <f t="shared" ref="O4:O67" si="3">O3+E4*G4</f>
        <v>0</v>
      </c>
      <c r="P4" s="21">
        <f t="shared" ref="P4:P67" si="4">P3+F4*G4</f>
        <v>0</v>
      </c>
      <c r="Q4" s="19">
        <f>K3+H4^2</f>
        <v>7.40701803441719E-3</v>
      </c>
      <c r="R4" s="19">
        <f t="shared" ref="R4:S19" si="5">L3+I4^2</f>
        <v>0</v>
      </c>
      <c r="S4" s="19">
        <f t="shared" si="5"/>
        <v>0</v>
      </c>
      <c r="T4" s="19">
        <f>N3+H4*I4</f>
        <v>0</v>
      </c>
      <c r="U4" s="19">
        <f>O3+H4*J4</f>
        <v>0</v>
      </c>
      <c r="V4" s="19">
        <f>P3+I4*J4</f>
        <v>0</v>
      </c>
    </row>
    <row r="5" spans="1:24" x14ac:dyDescent="0.25">
      <c r="A5" s="26">
        <f>Wellpath!E5</f>
        <v>60</v>
      </c>
      <c r="B5" s="68">
        <v>0</v>
      </c>
      <c r="C5" s="22">
        <v>0</v>
      </c>
      <c r="D5" s="22">
        <v>0</v>
      </c>
      <c r="E5" s="20">
        <f>Model!$W$37*(Wellpath!$K5-Wellpath!$K4)*MAX(ABS(Wellpath!$L5-Wellpath!$L4),Model!$B$24*(Wellpath!$K5-Wellpath!$K4))*COS(Wellpath!$L5)*COS(Wellpath!$M5)</f>
        <v>8.6064034499999997E-2</v>
      </c>
      <c r="F5" s="20">
        <f>Model!$W$37*(Wellpath!$K5-Wellpath!$K4)*MAX(ABS(Wellpath!$L5-Wellpath!$L4),Model!$B$24*(Wellpath!$K5-Wellpath!$K4))*COS(Wellpath!$L5)*SIN(Wellpath!$M5)</f>
        <v>0</v>
      </c>
      <c r="G5" s="20">
        <f>Model!$W$37*(Wellpath!$K5-Wellpath!$K4)*MAX(ABS(Wellpath!$L5-Wellpath!$L4),Model!$B$24*(Wellpath!$K5-Wellpath!$K4))*-SIN(Wellpath!$L5)</f>
        <v>0</v>
      </c>
      <c r="H5" s="18">
        <f t="shared" ref="H5:H68" si="6">E5</f>
        <v>8.6064034499999997E-2</v>
      </c>
      <c r="I5" s="18">
        <f t="shared" ref="I5:I68" si="7">F5</f>
        <v>0</v>
      </c>
      <c r="J5" s="18">
        <f t="shared" ref="J5:J68" si="8">G5</f>
        <v>0</v>
      </c>
      <c r="K5" s="21">
        <f t="shared" si="1"/>
        <v>1.481403606883438E-2</v>
      </c>
      <c r="L5" s="21">
        <f t="shared" si="1"/>
        <v>0</v>
      </c>
      <c r="M5" s="21">
        <f t="shared" si="1"/>
        <v>0</v>
      </c>
      <c r="N5" s="21">
        <f t="shared" si="2"/>
        <v>0</v>
      </c>
      <c r="O5" s="21">
        <f t="shared" si="3"/>
        <v>0</v>
      </c>
      <c r="P5" s="21">
        <f t="shared" si="4"/>
        <v>0</v>
      </c>
      <c r="Q5" s="19">
        <f t="shared" ref="Q5:S68" si="9">K4+H5^2</f>
        <v>1.481403606883438E-2</v>
      </c>
      <c r="R5" s="19">
        <f t="shared" si="5"/>
        <v>0</v>
      </c>
      <c r="S5" s="19">
        <f t="shared" si="5"/>
        <v>0</v>
      </c>
      <c r="T5" s="19">
        <f t="shared" ref="T5:T68" si="10">N4+H5*I5</f>
        <v>0</v>
      </c>
      <c r="U5" s="19">
        <f t="shared" ref="U5:U68" si="11">O4+H5*J5</f>
        <v>0</v>
      </c>
      <c r="V5" s="19">
        <f t="shared" ref="V5:V68" si="12">P4+I5*J5</f>
        <v>0</v>
      </c>
      <c r="W5" s="95">
        <f>(drdp!E5)*C5*0.167</f>
        <v>0</v>
      </c>
      <c r="X5" s="95">
        <f>(drdp!H5)*D5*0.167</f>
        <v>0</v>
      </c>
    </row>
    <row r="6" spans="1:24" x14ac:dyDescent="0.25">
      <c r="A6" s="26">
        <f>Wellpath!E6</f>
        <v>90</v>
      </c>
      <c r="B6" s="68">
        <v>0</v>
      </c>
      <c r="C6" s="22">
        <v>0</v>
      </c>
      <c r="D6" s="22">
        <v>0</v>
      </c>
      <c r="E6" s="20">
        <f>Model!$W$37*(Wellpath!$K6-Wellpath!$K5)*MAX(ABS(Wellpath!$L6-Wellpath!$L5),Model!$B$24*(Wellpath!$K6-Wellpath!$K5))*COS(Wellpath!$L6)*COS(Wellpath!$M6)</f>
        <v>8.6064034499999997E-2</v>
      </c>
      <c r="F6" s="20">
        <f>Model!$W$37*(Wellpath!$K6-Wellpath!$K5)*MAX(ABS(Wellpath!$L6-Wellpath!$L5),Model!$B$24*(Wellpath!$K6-Wellpath!$K5))*COS(Wellpath!$L6)*SIN(Wellpath!$M6)</f>
        <v>0</v>
      </c>
      <c r="G6" s="20">
        <f>Model!$W$37*(Wellpath!$K6-Wellpath!$K5)*MAX(ABS(Wellpath!$L6-Wellpath!$L5),Model!$B$24*(Wellpath!$K6-Wellpath!$K5))*-SIN(Wellpath!$L6)</f>
        <v>0</v>
      </c>
      <c r="H6" s="18">
        <f t="shared" si="6"/>
        <v>8.6064034499999997E-2</v>
      </c>
      <c r="I6" s="18">
        <f t="shared" si="7"/>
        <v>0</v>
      </c>
      <c r="J6" s="18">
        <f t="shared" si="8"/>
        <v>0</v>
      </c>
      <c r="K6" s="21">
        <f t="shared" si="1"/>
        <v>2.2221054103251571E-2</v>
      </c>
      <c r="L6" s="21">
        <f t="shared" si="1"/>
        <v>0</v>
      </c>
      <c r="M6" s="21">
        <f t="shared" si="1"/>
        <v>0</v>
      </c>
      <c r="N6" s="21">
        <f t="shared" si="2"/>
        <v>0</v>
      </c>
      <c r="O6" s="21">
        <f t="shared" si="3"/>
        <v>0</v>
      </c>
      <c r="P6" s="21">
        <f t="shared" si="4"/>
        <v>0</v>
      </c>
      <c r="Q6" s="19">
        <f t="shared" si="9"/>
        <v>2.2221054103251571E-2</v>
      </c>
      <c r="R6" s="19">
        <f t="shared" si="5"/>
        <v>0</v>
      </c>
      <c r="S6" s="19">
        <f t="shared" si="5"/>
        <v>0</v>
      </c>
      <c r="T6" s="19">
        <f t="shared" si="10"/>
        <v>0</v>
      </c>
      <c r="U6" s="19">
        <f t="shared" si="11"/>
        <v>0</v>
      </c>
      <c r="V6" s="19">
        <f t="shared" si="12"/>
        <v>0</v>
      </c>
      <c r="W6" s="10">
        <v>0</v>
      </c>
    </row>
    <row r="7" spans="1:24" x14ac:dyDescent="0.25">
      <c r="A7" s="26">
        <f>Wellpath!E7</f>
        <v>120</v>
      </c>
      <c r="B7" s="68">
        <v>0</v>
      </c>
      <c r="C7" s="22">
        <v>0</v>
      </c>
      <c r="D7" s="22">
        <v>0</v>
      </c>
      <c r="E7" s="20">
        <f>Model!$W$37*(Wellpath!$K7-Wellpath!$K6)*MAX(ABS(Wellpath!$L7-Wellpath!$L6),Model!$B$24*(Wellpath!$K7-Wellpath!$K6))*COS(Wellpath!$L7)*COS(Wellpath!$M7)</f>
        <v>8.6064034499999997E-2</v>
      </c>
      <c r="F7" s="20">
        <f>Model!$W$37*(Wellpath!$K7-Wellpath!$K6)*MAX(ABS(Wellpath!$L7-Wellpath!$L6),Model!$B$24*(Wellpath!$K7-Wellpath!$K6))*COS(Wellpath!$L7)*SIN(Wellpath!$M7)</f>
        <v>0</v>
      </c>
      <c r="G7" s="20">
        <f>Model!$W$37*(Wellpath!$K7-Wellpath!$K6)*MAX(ABS(Wellpath!$L7-Wellpath!$L6),Model!$B$24*(Wellpath!$K7-Wellpath!$K6))*-SIN(Wellpath!$L7)</f>
        <v>0</v>
      </c>
      <c r="H7" s="18">
        <f t="shared" si="6"/>
        <v>8.6064034499999997E-2</v>
      </c>
      <c r="I7" s="18">
        <f t="shared" si="7"/>
        <v>0</v>
      </c>
      <c r="J7" s="18">
        <f t="shared" si="8"/>
        <v>0</v>
      </c>
      <c r="K7" s="21">
        <f t="shared" si="1"/>
        <v>2.962807213766876E-2</v>
      </c>
      <c r="L7" s="21">
        <f t="shared" si="1"/>
        <v>0</v>
      </c>
      <c r="M7" s="21">
        <f t="shared" si="1"/>
        <v>0</v>
      </c>
      <c r="N7" s="21">
        <f t="shared" si="2"/>
        <v>0</v>
      </c>
      <c r="O7" s="21">
        <f t="shared" si="3"/>
        <v>0</v>
      </c>
      <c r="P7" s="21">
        <f t="shared" si="4"/>
        <v>0</v>
      </c>
      <c r="Q7" s="19">
        <f t="shared" si="9"/>
        <v>2.962807213766876E-2</v>
      </c>
      <c r="R7" s="19">
        <f t="shared" si="5"/>
        <v>0</v>
      </c>
      <c r="S7" s="19">
        <f t="shared" si="5"/>
        <v>0</v>
      </c>
      <c r="T7" s="19">
        <f t="shared" si="10"/>
        <v>0</v>
      </c>
      <c r="U7" s="19">
        <f t="shared" si="11"/>
        <v>0</v>
      </c>
      <c r="V7" s="19">
        <f t="shared" si="12"/>
        <v>0</v>
      </c>
    </row>
    <row r="8" spans="1:24" x14ac:dyDescent="0.25">
      <c r="A8" s="26">
        <f>Wellpath!E8</f>
        <v>150</v>
      </c>
      <c r="B8" s="68">
        <v>0</v>
      </c>
      <c r="C8" s="22">
        <v>0</v>
      </c>
      <c r="D8" s="22">
        <v>0</v>
      </c>
      <c r="E8" s="20">
        <f>Model!$W$37*(Wellpath!$K8-Wellpath!$K7)*MAX(ABS(Wellpath!$L8-Wellpath!$L7),Model!$B$24*(Wellpath!$K8-Wellpath!$K7))*COS(Wellpath!$L8)*COS(Wellpath!$M8)</f>
        <v>8.6064034499999997E-2</v>
      </c>
      <c r="F8" s="20">
        <f>Model!$W$37*(Wellpath!$K8-Wellpath!$K7)*MAX(ABS(Wellpath!$L8-Wellpath!$L7),Model!$B$24*(Wellpath!$K8-Wellpath!$K7))*COS(Wellpath!$L8)*SIN(Wellpath!$M8)</f>
        <v>0</v>
      </c>
      <c r="G8" s="20">
        <f>Model!$W$37*(Wellpath!$K8-Wellpath!$K7)*MAX(ABS(Wellpath!$L8-Wellpath!$L7),Model!$B$24*(Wellpath!$K8-Wellpath!$K7))*-SIN(Wellpath!$L8)</f>
        <v>0</v>
      </c>
      <c r="H8" s="18">
        <f t="shared" si="6"/>
        <v>8.6064034499999997E-2</v>
      </c>
      <c r="I8" s="18">
        <f t="shared" si="7"/>
        <v>0</v>
      </c>
      <c r="J8" s="18">
        <f t="shared" si="8"/>
        <v>0</v>
      </c>
      <c r="K8" s="21">
        <f t="shared" si="1"/>
        <v>3.7035090172085949E-2</v>
      </c>
      <c r="L8" s="21">
        <f t="shared" si="1"/>
        <v>0</v>
      </c>
      <c r="M8" s="21">
        <f t="shared" si="1"/>
        <v>0</v>
      </c>
      <c r="N8" s="21">
        <f t="shared" si="2"/>
        <v>0</v>
      </c>
      <c r="O8" s="21">
        <f t="shared" si="3"/>
        <v>0</v>
      </c>
      <c r="P8" s="21">
        <f t="shared" si="4"/>
        <v>0</v>
      </c>
      <c r="Q8" s="19">
        <f t="shared" si="9"/>
        <v>3.7035090172085949E-2</v>
      </c>
      <c r="R8" s="19">
        <f t="shared" si="5"/>
        <v>0</v>
      </c>
      <c r="S8" s="19">
        <f t="shared" si="5"/>
        <v>0</v>
      </c>
      <c r="T8" s="19">
        <f t="shared" si="10"/>
        <v>0</v>
      </c>
      <c r="U8" s="19">
        <f t="shared" si="11"/>
        <v>0</v>
      </c>
      <c r="V8" s="19">
        <f t="shared" si="12"/>
        <v>0</v>
      </c>
    </row>
    <row r="9" spans="1:24" x14ac:dyDescent="0.25">
      <c r="A9" s="26">
        <f>Wellpath!E9</f>
        <v>180</v>
      </c>
      <c r="B9" s="68">
        <v>0</v>
      </c>
      <c r="C9" s="22">
        <v>0</v>
      </c>
      <c r="D9" s="22">
        <v>0</v>
      </c>
      <c r="E9" s="20">
        <f>Model!$W$37*(Wellpath!$K9-Wellpath!$K8)*MAX(ABS(Wellpath!$L9-Wellpath!$L8),Model!$B$24*(Wellpath!$K9-Wellpath!$K8))*COS(Wellpath!$L9)*COS(Wellpath!$M9)</f>
        <v>8.6064034499999997E-2</v>
      </c>
      <c r="F9" s="20">
        <f>Model!$W$37*(Wellpath!$K9-Wellpath!$K8)*MAX(ABS(Wellpath!$L9-Wellpath!$L8),Model!$B$24*(Wellpath!$K9-Wellpath!$K8))*COS(Wellpath!$L9)*SIN(Wellpath!$M9)</f>
        <v>0</v>
      </c>
      <c r="G9" s="20">
        <f>Model!$W$37*(Wellpath!$K9-Wellpath!$K8)*MAX(ABS(Wellpath!$L9-Wellpath!$L8),Model!$B$24*(Wellpath!$K9-Wellpath!$K8))*-SIN(Wellpath!$L9)</f>
        <v>0</v>
      </c>
      <c r="H9" s="18">
        <f t="shared" si="6"/>
        <v>8.6064034499999997E-2</v>
      </c>
      <c r="I9" s="18">
        <f t="shared" si="7"/>
        <v>0</v>
      </c>
      <c r="J9" s="18">
        <f t="shared" si="8"/>
        <v>0</v>
      </c>
      <c r="K9" s="21">
        <f t="shared" si="1"/>
        <v>4.4442108206503142E-2</v>
      </c>
      <c r="L9" s="21">
        <f t="shared" si="1"/>
        <v>0</v>
      </c>
      <c r="M9" s="21">
        <f t="shared" si="1"/>
        <v>0</v>
      </c>
      <c r="N9" s="21">
        <f t="shared" si="2"/>
        <v>0</v>
      </c>
      <c r="O9" s="21">
        <f t="shared" si="3"/>
        <v>0</v>
      </c>
      <c r="P9" s="21">
        <f t="shared" si="4"/>
        <v>0</v>
      </c>
      <c r="Q9" s="19">
        <f t="shared" si="9"/>
        <v>4.4442108206503142E-2</v>
      </c>
      <c r="R9" s="19">
        <f t="shared" si="5"/>
        <v>0</v>
      </c>
      <c r="S9" s="19">
        <f t="shared" si="5"/>
        <v>0</v>
      </c>
      <c r="T9" s="19">
        <f t="shared" si="10"/>
        <v>0</v>
      </c>
      <c r="U9" s="19">
        <f t="shared" si="11"/>
        <v>0</v>
      </c>
      <c r="V9" s="19">
        <f t="shared" si="12"/>
        <v>0</v>
      </c>
    </row>
    <row r="10" spans="1:24" x14ac:dyDescent="0.25">
      <c r="A10" s="26">
        <f>Wellpath!E10</f>
        <v>210</v>
      </c>
      <c r="B10" s="68">
        <v>0</v>
      </c>
      <c r="C10" s="22">
        <v>0</v>
      </c>
      <c r="D10" s="22">
        <v>0</v>
      </c>
      <c r="E10" s="20">
        <f>Model!$W$37*(Wellpath!$K10-Wellpath!$K9)*MAX(ABS(Wellpath!$L10-Wellpath!$L9),Model!$B$24*(Wellpath!$K10-Wellpath!$K9))*COS(Wellpath!$L10)*COS(Wellpath!$M10)</f>
        <v>8.6064034499999997E-2</v>
      </c>
      <c r="F10" s="20">
        <f>Model!$W$37*(Wellpath!$K10-Wellpath!$K9)*MAX(ABS(Wellpath!$L10-Wellpath!$L9),Model!$B$24*(Wellpath!$K10-Wellpath!$K9))*COS(Wellpath!$L10)*SIN(Wellpath!$M10)</f>
        <v>0</v>
      </c>
      <c r="G10" s="20">
        <f>Model!$W$37*(Wellpath!$K10-Wellpath!$K9)*MAX(ABS(Wellpath!$L10-Wellpath!$L9),Model!$B$24*(Wellpath!$K10-Wellpath!$K9))*-SIN(Wellpath!$L10)</f>
        <v>0</v>
      </c>
      <c r="H10" s="18">
        <f t="shared" si="6"/>
        <v>8.6064034499999997E-2</v>
      </c>
      <c r="I10" s="18">
        <f t="shared" si="7"/>
        <v>0</v>
      </c>
      <c r="J10" s="18">
        <f t="shared" si="8"/>
        <v>0</v>
      </c>
      <c r="K10" s="21">
        <f t="shared" si="1"/>
        <v>5.1849126240920335E-2</v>
      </c>
      <c r="L10" s="21">
        <f t="shared" si="1"/>
        <v>0</v>
      </c>
      <c r="M10" s="21">
        <f t="shared" si="1"/>
        <v>0</v>
      </c>
      <c r="N10" s="21">
        <f t="shared" si="2"/>
        <v>0</v>
      </c>
      <c r="O10" s="21">
        <f t="shared" si="3"/>
        <v>0</v>
      </c>
      <c r="P10" s="21">
        <f t="shared" si="4"/>
        <v>0</v>
      </c>
      <c r="Q10" s="19">
        <f t="shared" si="9"/>
        <v>5.1849126240920335E-2</v>
      </c>
      <c r="R10" s="19">
        <f t="shared" si="5"/>
        <v>0</v>
      </c>
      <c r="S10" s="19">
        <f t="shared" si="5"/>
        <v>0</v>
      </c>
      <c r="T10" s="19">
        <f t="shared" si="10"/>
        <v>0</v>
      </c>
      <c r="U10" s="19">
        <f t="shared" si="11"/>
        <v>0</v>
      </c>
      <c r="V10" s="19">
        <f t="shared" si="12"/>
        <v>0</v>
      </c>
    </row>
    <row r="11" spans="1:24" x14ac:dyDescent="0.25">
      <c r="A11" s="26">
        <f>Wellpath!E11</f>
        <v>240</v>
      </c>
      <c r="B11" s="68">
        <v>0</v>
      </c>
      <c r="C11" s="22">
        <v>0</v>
      </c>
      <c r="D11" s="22">
        <v>0</v>
      </c>
      <c r="E11" s="20">
        <f>Model!$W$37*(Wellpath!$K11-Wellpath!$K10)*MAX(ABS(Wellpath!$L11-Wellpath!$L10),Model!$B$24*(Wellpath!$K11-Wellpath!$K10))*COS(Wellpath!$L11)*COS(Wellpath!$M11)</f>
        <v>8.6064034499999997E-2</v>
      </c>
      <c r="F11" s="20">
        <f>Model!$W$37*(Wellpath!$K11-Wellpath!$K10)*MAX(ABS(Wellpath!$L11-Wellpath!$L10),Model!$B$24*(Wellpath!$K11-Wellpath!$K10))*COS(Wellpath!$L11)*SIN(Wellpath!$M11)</f>
        <v>0</v>
      </c>
      <c r="G11" s="20">
        <f>Model!$W$37*(Wellpath!$K11-Wellpath!$K10)*MAX(ABS(Wellpath!$L11-Wellpath!$L10),Model!$B$24*(Wellpath!$K11-Wellpath!$K10))*-SIN(Wellpath!$L11)</f>
        <v>0</v>
      </c>
      <c r="H11" s="18">
        <f t="shared" si="6"/>
        <v>8.6064034499999997E-2</v>
      </c>
      <c r="I11" s="18">
        <f t="shared" si="7"/>
        <v>0</v>
      </c>
      <c r="J11" s="18">
        <f t="shared" si="8"/>
        <v>0</v>
      </c>
      <c r="K11" s="21">
        <f t="shared" si="1"/>
        <v>5.9256144275337527E-2</v>
      </c>
      <c r="L11" s="21">
        <f t="shared" si="1"/>
        <v>0</v>
      </c>
      <c r="M11" s="21">
        <f t="shared" si="1"/>
        <v>0</v>
      </c>
      <c r="N11" s="21">
        <f t="shared" si="2"/>
        <v>0</v>
      </c>
      <c r="O11" s="21">
        <f t="shared" si="3"/>
        <v>0</v>
      </c>
      <c r="P11" s="21">
        <f t="shared" si="4"/>
        <v>0</v>
      </c>
      <c r="Q11" s="19">
        <f t="shared" si="9"/>
        <v>5.9256144275337527E-2</v>
      </c>
      <c r="R11" s="19">
        <f t="shared" si="5"/>
        <v>0</v>
      </c>
      <c r="S11" s="19">
        <f t="shared" si="5"/>
        <v>0</v>
      </c>
      <c r="T11" s="19">
        <f t="shared" si="10"/>
        <v>0</v>
      </c>
      <c r="U11" s="19">
        <f t="shared" si="11"/>
        <v>0</v>
      </c>
      <c r="V11" s="19">
        <f t="shared" si="12"/>
        <v>0</v>
      </c>
    </row>
    <row r="12" spans="1:24" x14ac:dyDescent="0.25">
      <c r="A12" s="26">
        <f>Wellpath!E12</f>
        <v>270</v>
      </c>
      <c r="B12" s="68">
        <v>0</v>
      </c>
      <c r="C12" s="22">
        <v>0</v>
      </c>
      <c r="D12" s="22">
        <v>0</v>
      </c>
      <c r="E12" s="20">
        <f>Model!$W$37*(Wellpath!$K12-Wellpath!$K11)*MAX(ABS(Wellpath!$L12-Wellpath!$L11),Model!$B$24*(Wellpath!$K12-Wellpath!$K11))*COS(Wellpath!$L12)*COS(Wellpath!$M12)</f>
        <v>8.6064034499999997E-2</v>
      </c>
      <c r="F12" s="20">
        <f>Model!$W$37*(Wellpath!$K12-Wellpath!$K11)*MAX(ABS(Wellpath!$L12-Wellpath!$L11),Model!$B$24*(Wellpath!$K12-Wellpath!$K11))*COS(Wellpath!$L12)*SIN(Wellpath!$M12)</f>
        <v>0</v>
      </c>
      <c r="G12" s="20">
        <f>Model!$W$37*(Wellpath!$K12-Wellpath!$K11)*MAX(ABS(Wellpath!$L12-Wellpath!$L11),Model!$B$24*(Wellpath!$K12-Wellpath!$K11))*-SIN(Wellpath!$L12)</f>
        <v>0</v>
      </c>
      <c r="H12" s="18">
        <f t="shared" si="6"/>
        <v>8.6064034499999997E-2</v>
      </c>
      <c r="I12" s="18">
        <f t="shared" si="7"/>
        <v>0</v>
      </c>
      <c r="J12" s="18">
        <f t="shared" si="8"/>
        <v>0</v>
      </c>
      <c r="K12" s="21">
        <f t="shared" si="1"/>
        <v>6.666316230975472E-2</v>
      </c>
      <c r="L12" s="21">
        <f t="shared" si="1"/>
        <v>0</v>
      </c>
      <c r="M12" s="21">
        <f t="shared" si="1"/>
        <v>0</v>
      </c>
      <c r="N12" s="21">
        <f t="shared" si="2"/>
        <v>0</v>
      </c>
      <c r="O12" s="21">
        <f t="shared" si="3"/>
        <v>0</v>
      </c>
      <c r="P12" s="21">
        <f t="shared" si="4"/>
        <v>0</v>
      </c>
      <c r="Q12" s="19">
        <f t="shared" si="9"/>
        <v>6.666316230975472E-2</v>
      </c>
      <c r="R12" s="19">
        <f t="shared" si="5"/>
        <v>0</v>
      </c>
      <c r="S12" s="19">
        <f t="shared" si="5"/>
        <v>0</v>
      </c>
      <c r="T12" s="19">
        <f t="shared" si="10"/>
        <v>0</v>
      </c>
      <c r="U12" s="19">
        <f t="shared" si="11"/>
        <v>0</v>
      </c>
      <c r="V12" s="19">
        <f t="shared" si="12"/>
        <v>0</v>
      </c>
    </row>
    <row r="13" spans="1:24" x14ac:dyDescent="0.25">
      <c r="A13" s="26">
        <f>Wellpath!E13</f>
        <v>300</v>
      </c>
      <c r="B13" s="68">
        <v>0</v>
      </c>
      <c r="C13" s="22">
        <v>0</v>
      </c>
      <c r="D13" s="22">
        <v>0</v>
      </c>
      <c r="E13" s="20">
        <f>Model!$W$37*(Wellpath!$K13-Wellpath!$K12)*MAX(ABS(Wellpath!$L13-Wellpath!$L12),Model!$B$24*(Wellpath!$K13-Wellpath!$K12))*COS(Wellpath!$L13)*COS(Wellpath!$M13)</f>
        <v>8.6064034499999997E-2</v>
      </c>
      <c r="F13" s="20">
        <f>Model!$W$37*(Wellpath!$K13-Wellpath!$K12)*MAX(ABS(Wellpath!$L13-Wellpath!$L12),Model!$B$24*(Wellpath!$K13-Wellpath!$K12))*COS(Wellpath!$L13)*SIN(Wellpath!$M13)</f>
        <v>0</v>
      </c>
      <c r="G13" s="20">
        <f>Model!$W$37*(Wellpath!$K13-Wellpath!$K12)*MAX(ABS(Wellpath!$L13-Wellpath!$L12),Model!$B$24*(Wellpath!$K13-Wellpath!$K12))*-SIN(Wellpath!$L13)</f>
        <v>0</v>
      </c>
      <c r="H13" s="18">
        <f t="shared" si="6"/>
        <v>8.6064034499999997E-2</v>
      </c>
      <c r="I13" s="18">
        <f t="shared" si="7"/>
        <v>0</v>
      </c>
      <c r="J13" s="18">
        <f t="shared" si="8"/>
        <v>0</v>
      </c>
      <c r="K13" s="21">
        <f t="shared" si="1"/>
        <v>7.4070180344171913E-2</v>
      </c>
      <c r="L13" s="21">
        <f t="shared" si="1"/>
        <v>0</v>
      </c>
      <c r="M13" s="21">
        <f t="shared" si="1"/>
        <v>0</v>
      </c>
      <c r="N13" s="21">
        <f t="shared" si="2"/>
        <v>0</v>
      </c>
      <c r="O13" s="21">
        <f t="shared" si="3"/>
        <v>0</v>
      </c>
      <c r="P13" s="21">
        <f t="shared" si="4"/>
        <v>0</v>
      </c>
      <c r="Q13" s="19">
        <f t="shared" si="9"/>
        <v>7.4070180344171913E-2</v>
      </c>
      <c r="R13" s="19">
        <f t="shared" si="5"/>
        <v>0</v>
      </c>
      <c r="S13" s="19">
        <f t="shared" si="5"/>
        <v>0</v>
      </c>
      <c r="T13" s="19">
        <f t="shared" si="10"/>
        <v>0</v>
      </c>
      <c r="U13" s="19">
        <f t="shared" si="11"/>
        <v>0</v>
      </c>
      <c r="V13" s="19">
        <f t="shared" si="12"/>
        <v>0</v>
      </c>
    </row>
    <row r="14" spans="1:24" x14ac:dyDescent="0.25">
      <c r="A14" s="26">
        <f>Wellpath!E14</f>
        <v>330</v>
      </c>
      <c r="B14" s="68">
        <v>0</v>
      </c>
      <c r="C14" s="22">
        <v>0</v>
      </c>
      <c r="D14" s="22">
        <v>0</v>
      </c>
      <c r="E14" s="20">
        <f>Model!$W$37*(Wellpath!$K14-Wellpath!$K13)*MAX(ABS(Wellpath!$L14-Wellpath!$L13),Model!$B$24*(Wellpath!$K14-Wellpath!$K13))*COS(Wellpath!$L14)*COS(Wellpath!$M14)</f>
        <v>8.6064034499999997E-2</v>
      </c>
      <c r="F14" s="20">
        <f>Model!$W$37*(Wellpath!$K14-Wellpath!$K13)*MAX(ABS(Wellpath!$L14-Wellpath!$L13),Model!$B$24*(Wellpath!$K14-Wellpath!$K13))*COS(Wellpath!$L14)*SIN(Wellpath!$M14)</f>
        <v>0</v>
      </c>
      <c r="G14" s="20">
        <f>Model!$W$37*(Wellpath!$K14-Wellpath!$K13)*MAX(ABS(Wellpath!$L14-Wellpath!$L13),Model!$B$24*(Wellpath!$K14-Wellpath!$K13))*-SIN(Wellpath!$L14)</f>
        <v>0</v>
      </c>
      <c r="H14" s="18">
        <f t="shared" si="6"/>
        <v>8.6064034499999997E-2</v>
      </c>
      <c r="I14" s="18">
        <f t="shared" si="7"/>
        <v>0</v>
      </c>
      <c r="J14" s="18">
        <f t="shared" si="8"/>
        <v>0</v>
      </c>
      <c r="K14" s="21">
        <f t="shared" si="1"/>
        <v>8.1477198378589105E-2</v>
      </c>
      <c r="L14" s="21">
        <f t="shared" si="1"/>
        <v>0</v>
      </c>
      <c r="M14" s="21">
        <f t="shared" si="1"/>
        <v>0</v>
      </c>
      <c r="N14" s="21">
        <f t="shared" si="2"/>
        <v>0</v>
      </c>
      <c r="O14" s="21">
        <f t="shared" si="3"/>
        <v>0</v>
      </c>
      <c r="P14" s="21">
        <f t="shared" si="4"/>
        <v>0</v>
      </c>
      <c r="Q14" s="19">
        <f t="shared" si="9"/>
        <v>8.1477198378589105E-2</v>
      </c>
      <c r="R14" s="19">
        <f t="shared" si="5"/>
        <v>0</v>
      </c>
      <c r="S14" s="19">
        <f t="shared" si="5"/>
        <v>0</v>
      </c>
      <c r="T14" s="19">
        <f t="shared" si="10"/>
        <v>0</v>
      </c>
      <c r="U14" s="19">
        <f t="shared" si="11"/>
        <v>0</v>
      </c>
      <c r="V14" s="19">
        <f t="shared" si="12"/>
        <v>0</v>
      </c>
    </row>
    <row r="15" spans="1:24" x14ac:dyDescent="0.25">
      <c r="A15" s="26">
        <f>Wellpath!E15</f>
        <v>360</v>
      </c>
      <c r="B15" s="68">
        <v>0</v>
      </c>
      <c r="C15" s="22">
        <v>0</v>
      </c>
      <c r="D15" s="22">
        <v>0</v>
      </c>
      <c r="E15" s="20">
        <f>Model!$W$37*(Wellpath!$K15-Wellpath!$K14)*MAX(ABS(Wellpath!$L15-Wellpath!$L14),Model!$B$24*(Wellpath!$K15-Wellpath!$K14))*COS(Wellpath!$L15)*COS(Wellpath!$M15)</f>
        <v>8.6064034499999997E-2</v>
      </c>
      <c r="F15" s="20">
        <f>Model!$W$37*(Wellpath!$K15-Wellpath!$K14)*MAX(ABS(Wellpath!$L15-Wellpath!$L14),Model!$B$24*(Wellpath!$K15-Wellpath!$K14))*COS(Wellpath!$L15)*SIN(Wellpath!$M15)</f>
        <v>0</v>
      </c>
      <c r="G15" s="20">
        <f>Model!$W$37*(Wellpath!$K15-Wellpath!$K14)*MAX(ABS(Wellpath!$L15-Wellpath!$L14),Model!$B$24*(Wellpath!$K15-Wellpath!$K14))*-SIN(Wellpath!$L15)</f>
        <v>0</v>
      </c>
      <c r="H15" s="18">
        <f t="shared" si="6"/>
        <v>8.6064034499999997E-2</v>
      </c>
      <c r="I15" s="18">
        <f t="shared" si="7"/>
        <v>0</v>
      </c>
      <c r="J15" s="18">
        <f t="shared" si="8"/>
        <v>0</v>
      </c>
      <c r="K15" s="21">
        <f t="shared" si="1"/>
        <v>8.8884216413006298E-2</v>
      </c>
      <c r="L15" s="21">
        <f t="shared" si="1"/>
        <v>0</v>
      </c>
      <c r="M15" s="21">
        <f t="shared" si="1"/>
        <v>0</v>
      </c>
      <c r="N15" s="21">
        <f t="shared" si="2"/>
        <v>0</v>
      </c>
      <c r="O15" s="21">
        <f t="shared" si="3"/>
        <v>0</v>
      </c>
      <c r="P15" s="21">
        <f t="shared" si="4"/>
        <v>0</v>
      </c>
      <c r="Q15" s="19">
        <f t="shared" si="9"/>
        <v>8.8884216413006298E-2</v>
      </c>
      <c r="R15" s="19">
        <f t="shared" si="5"/>
        <v>0</v>
      </c>
      <c r="S15" s="19">
        <f t="shared" si="5"/>
        <v>0</v>
      </c>
      <c r="T15" s="19">
        <f t="shared" si="10"/>
        <v>0</v>
      </c>
      <c r="U15" s="19">
        <f t="shared" si="11"/>
        <v>0</v>
      </c>
      <c r="V15" s="19">
        <f t="shared" si="12"/>
        <v>0</v>
      </c>
    </row>
    <row r="16" spans="1:24" x14ac:dyDescent="0.25">
      <c r="A16" s="26">
        <f>Wellpath!E16</f>
        <v>390</v>
      </c>
      <c r="B16" s="68">
        <v>0</v>
      </c>
      <c r="C16" s="22">
        <v>0</v>
      </c>
      <c r="D16" s="22">
        <v>0</v>
      </c>
      <c r="E16" s="20">
        <f>Model!$W$37*(Wellpath!$K16-Wellpath!$K15)*MAX(ABS(Wellpath!$L16-Wellpath!$L15),Model!$B$24*(Wellpath!$K16-Wellpath!$K15))*COS(Wellpath!$L16)*COS(Wellpath!$M16)</f>
        <v>8.6064034499999997E-2</v>
      </c>
      <c r="F16" s="20">
        <f>Model!$W$37*(Wellpath!$K16-Wellpath!$K15)*MAX(ABS(Wellpath!$L16-Wellpath!$L15),Model!$B$24*(Wellpath!$K16-Wellpath!$K15))*COS(Wellpath!$L16)*SIN(Wellpath!$M16)</f>
        <v>0</v>
      </c>
      <c r="G16" s="20">
        <f>Model!$W$37*(Wellpath!$K16-Wellpath!$K15)*MAX(ABS(Wellpath!$L16-Wellpath!$L15),Model!$B$24*(Wellpath!$K16-Wellpath!$K15))*-SIN(Wellpath!$L16)</f>
        <v>0</v>
      </c>
      <c r="H16" s="18">
        <f t="shared" si="6"/>
        <v>8.6064034499999997E-2</v>
      </c>
      <c r="I16" s="18">
        <f t="shared" si="7"/>
        <v>0</v>
      </c>
      <c r="J16" s="18">
        <f t="shared" si="8"/>
        <v>0</v>
      </c>
      <c r="K16" s="21">
        <f t="shared" si="1"/>
        <v>9.629123444742349E-2</v>
      </c>
      <c r="L16" s="21">
        <f t="shared" si="1"/>
        <v>0</v>
      </c>
      <c r="M16" s="21">
        <f t="shared" si="1"/>
        <v>0</v>
      </c>
      <c r="N16" s="21">
        <f t="shared" si="2"/>
        <v>0</v>
      </c>
      <c r="O16" s="21">
        <f t="shared" si="3"/>
        <v>0</v>
      </c>
      <c r="P16" s="21">
        <f t="shared" si="4"/>
        <v>0</v>
      </c>
      <c r="Q16" s="19">
        <f t="shared" si="9"/>
        <v>9.629123444742349E-2</v>
      </c>
      <c r="R16" s="19">
        <f t="shared" si="5"/>
        <v>0</v>
      </c>
      <c r="S16" s="19">
        <f t="shared" si="5"/>
        <v>0</v>
      </c>
      <c r="T16" s="19">
        <f t="shared" si="10"/>
        <v>0</v>
      </c>
      <c r="U16" s="19">
        <f t="shared" si="11"/>
        <v>0</v>
      </c>
      <c r="V16" s="19">
        <f t="shared" si="12"/>
        <v>0</v>
      </c>
    </row>
    <row r="17" spans="1:22" x14ac:dyDescent="0.25">
      <c r="A17" s="26">
        <f>Wellpath!E17</f>
        <v>420</v>
      </c>
      <c r="B17" s="68">
        <v>0</v>
      </c>
      <c r="C17" s="22">
        <v>0</v>
      </c>
      <c r="D17" s="22">
        <v>0</v>
      </c>
      <c r="E17" s="20">
        <f>Model!$W$37*(Wellpath!$K17-Wellpath!$K16)*MAX(ABS(Wellpath!$L17-Wellpath!$L16),Model!$B$24*(Wellpath!$K17-Wellpath!$K16))*COS(Wellpath!$L17)*COS(Wellpath!$M17)</f>
        <v>8.6064034499999997E-2</v>
      </c>
      <c r="F17" s="20">
        <f>Model!$W$37*(Wellpath!$K17-Wellpath!$K16)*MAX(ABS(Wellpath!$L17-Wellpath!$L16),Model!$B$24*(Wellpath!$K17-Wellpath!$K16))*COS(Wellpath!$L17)*SIN(Wellpath!$M17)</f>
        <v>0</v>
      </c>
      <c r="G17" s="20">
        <f>Model!$W$37*(Wellpath!$K17-Wellpath!$K16)*MAX(ABS(Wellpath!$L17-Wellpath!$L16),Model!$B$24*(Wellpath!$K17-Wellpath!$K16))*-SIN(Wellpath!$L17)</f>
        <v>0</v>
      </c>
      <c r="H17" s="18">
        <f t="shared" si="6"/>
        <v>8.6064034499999997E-2</v>
      </c>
      <c r="I17" s="18">
        <f t="shared" si="7"/>
        <v>0</v>
      </c>
      <c r="J17" s="18">
        <f t="shared" si="8"/>
        <v>0</v>
      </c>
      <c r="K17" s="21">
        <f t="shared" si="1"/>
        <v>0.10369825248184068</v>
      </c>
      <c r="L17" s="21">
        <f t="shared" si="1"/>
        <v>0</v>
      </c>
      <c r="M17" s="21">
        <f t="shared" si="1"/>
        <v>0</v>
      </c>
      <c r="N17" s="21">
        <f t="shared" si="2"/>
        <v>0</v>
      </c>
      <c r="O17" s="21">
        <f t="shared" si="3"/>
        <v>0</v>
      </c>
      <c r="P17" s="21">
        <f t="shared" si="4"/>
        <v>0</v>
      </c>
      <c r="Q17" s="19">
        <f t="shared" si="9"/>
        <v>0.10369825248184068</v>
      </c>
      <c r="R17" s="19">
        <f t="shared" si="5"/>
        <v>0</v>
      </c>
      <c r="S17" s="19">
        <f t="shared" si="5"/>
        <v>0</v>
      </c>
      <c r="T17" s="19">
        <f t="shared" si="10"/>
        <v>0</v>
      </c>
      <c r="U17" s="19">
        <f t="shared" si="11"/>
        <v>0</v>
      </c>
      <c r="V17" s="19">
        <f t="shared" si="12"/>
        <v>0</v>
      </c>
    </row>
    <row r="18" spans="1:22" x14ac:dyDescent="0.25">
      <c r="A18" s="26">
        <f>Wellpath!E18</f>
        <v>450</v>
      </c>
      <c r="B18" s="68">
        <v>0</v>
      </c>
      <c r="C18" s="22">
        <v>0</v>
      </c>
      <c r="D18" s="22">
        <v>0</v>
      </c>
      <c r="E18" s="20">
        <f>Model!$W$37*(Wellpath!$K18-Wellpath!$K17)*MAX(ABS(Wellpath!$L18-Wellpath!$L17),Model!$B$24*(Wellpath!$K18-Wellpath!$K17))*COS(Wellpath!$L18)*COS(Wellpath!$M18)</f>
        <v>8.6064034499999997E-2</v>
      </c>
      <c r="F18" s="20">
        <f>Model!$W$37*(Wellpath!$K18-Wellpath!$K17)*MAX(ABS(Wellpath!$L18-Wellpath!$L17),Model!$B$24*(Wellpath!$K18-Wellpath!$K17))*COS(Wellpath!$L18)*SIN(Wellpath!$M18)</f>
        <v>0</v>
      </c>
      <c r="G18" s="20">
        <f>Model!$W$37*(Wellpath!$K18-Wellpath!$K17)*MAX(ABS(Wellpath!$L18-Wellpath!$L17),Model!$B$24*(Wellpath!$K18-Wellpath!$K17))*-SIN(Wellpath!$L18)</f>
        <v>0</v>
      </c>
      <c r="H18" s="18">
        <f t="shared" si="6"/>
        <v>8.6064034499999997E-2</v>
      </c>
      <c r="I18" s="18">
        <f t="shared" si="7"/>
        <v>0</v>
      </c>
      <c r="J18" s="18">
        <f t="shared" si="8"/>
        <v>0</v>
      </c>
      <c r="K18" s="21">
        <f t="shared" si="1"/>
        <v>0.11110527051625788</v>
      </c>
      <c r="L18" s="21">
        <f t="shared" si="1"/>
        <v>0</v>
      </c>
      <c r="M18" s="21">
        <f t="shared" si="1"/>
        <v>0</v>
      </c>
      <c r="N18" s="21">
        <f t="shared" si="2"/>
        <v>0</v>
      </c>
      <c r="O18" s="21">
        <f t="shared" si="3"/>
        <v>0</v>
      </c>
      <c r="P18" s="21">
        <f t="shared" si="4"/>
        <v>0</v>
      </c>
      <c r="Q18" s="19">
        <f t="shared" si="9"/>
        <v>0.11110527051625788</v>
      </c>
      <c r="R18" s="19">
        <f t="shared" si="5"/>
        <v>0</v>
      </c>
      <c r="S18" s="19">
        <f t="shared" si="5"/>
        <v>0</v>
      </c>
      <c r="T18" s="19">
        <f t="shared" si="10"/>
        <v>0</v>
      </c>
      <c r="U18" s="19">
        <f t="shared" si="11"/>
        <v>0</v>
      </c>
      <c r="V18" s="19">
        <f t="shared" si="12"/>
        <v>0</v>
      </c>
    </row>
    <row r="19" spans="1:22" x14ac:dyDescent="0.25">
      <c r="A19" s="26">
        <f>Wellpath!E19</f>
        <v>480</v>
      </c>
      <c r="B19" s="68">
        <v>0</v>
      </c>
      <c r="C19" s="22">
        <v>0</v>
      </c>
      <c r="D19" s="22">
        <v>0</v>
      </c>
      <c r="E19" s="20">
        <f>Model!$W$37*(Wellpath!$K19-Wellpath!$K18)*MAX(ABS(Wellpath!$L19-Wellpath!$L18),Model!$B$24*(Wellpath!$K19-Wellpath!$K18))*COS(Wellpath!$L19)*COS(Wellpath!$M19)</f>
        <v>8.6064034499999997E-2</v>
      </c>
      <c r="F19" s="20">
        <f>Model!$W$37*(Wellpath!$K19-Wellpath!$K18)*MAX(ABS(Wellpath!$L19-Wellpath!$L18),Model!$B$24*(Wellpath!$K19-Wellpath!$K18))*COS(Wellpath!$L19)*SIN(Wellpath!$M19)</f>
        <v>0</v>
      </c>
      <c r="G19" s="20">
        <f>Model!$W$37*(Wellpath!$K19-Wellpath!$K18)*MAX(ABS(Wellpath!$L19-Wellpath!$L18),Model!$B$24*(Wellpath!$K19-Wellpath!$K18))*-SIN(Wellpath!$L19)</f>
        <v>0</v>
      </c>
      <c r="H19" s="18">
        <f t="shared" si="6"/>
        <v>8.6064034499999997E-2</v>
      </c>
      <c r="I19" s="18">
        <f t="shared" si="7"/>
        <v>0</v>
      </c>
      <c r="J19" s="18">
        <f t="shared" si="8"/>
        <v>0</v>
      </c>
      <c r="K19" s="21">
        <f t="shared" si="1"/>
        <v>0.11851228855067507</v>
      </c>
      <c r="L19" s="21">
        <f t="shared" si="1"/>
        <v>0</v>
      </c>
      <c r="M19" s="21">
        <f t="shared" si="1"/>
        <v>0</v>
      </c>
      <c r="N19" s="21">
        <f t="shared" si="2"/>
        <v>0</v>
      </c>
      <c r="O19" s="21">
        <f t="shared" si="3"/>
        <v>0</v>
      </c>
      <c r="P19" s="21">
        <f t="shared" si="4"/>
        <v>0</v>
      </c>
      <c r="Q19" s="19">
        <f t="shared" si="9"/>
        <v>0.11851228855067507</v>
      </c>
      <c r="R19" s="19">
        <f t="shared" si="5"/>
        <v>0</v>
      </c>
      <c r="S19" s="19">
        <f t="shared" si="5"/>
        <v>0</v>
      </c>
      <c r="T19" s="19">
        <f t="shared" si="10"/>
        <v>0</v>
      </c>
      <c r="U19" s="19">
        <f t="shared" si="11"/>
        <v>0</v>
      </c>
      <c r="V19" s="19">
        <f t="shared" si="12"/>
        <v>0</v>
      </c>
    </row>
    <row r="20" spans="1:22" x14ac:dyDescent="0.25">
      <c r="A20" s="26">
        <f>Wellpath!E20</f>
        <v>500</v>
      </c>
      <c r="B20" s="68">
        <v>0</v>
      </c>
      <c r="C20" s="22">
        <v>0</v>
      </c>
      <c r="D20" s="22">
        <v>0</v>
      </c>
      <c r="E20" s="20">
        <f>Model!$W$37*(Wellpath!$K20-Wellpath!$K19)*MAX(ABS(Wellpath!$L20-Wellpath!$L19),Model!$B$24*(Wellpath!$K20-Wellpath!$K19))*COS(Wellpath!$L20)*COS(Wellpath!$M20)</f>
        <v>3.8250682000000001E-2</v>
      </c>
      <c r="F20" s="20">
        <f>Model!$W$37*(Wellpath!$K20-Wellpath!$K19)*MAX(ABS(Wellpath!$L20-Wellpath!$L19),Model!$B$24*(Wellpath!$K20-Wellpath!$K19))*COS(Wellpath!$L20)*SIN(Wellpath!$M20)</f>
        <v>0</v>
      </c>
      <c r="G20" s="20">
        <f>Model!$W$37*(Wellpath!$K20-Wellpath!$K19)*MAX(ABS(Wellpath!$L20-Wellpath!$L19),Model!$B$24*(Wellpath!$K20-Wellpath!$K19))*-SIN(Wellpath!$L20)</f>
        <v>0</v>
      </c>
      <c r="H20" s="18">
        <f t="shared" si="6"/>
        <v>3.8250682000000001E-2</v>
      </c>
      <c r="I20" s="18">
        <f t="shared" si="7"/>
        <v>0</v>
      </c>
      <c r="J20" s="18">
        <f t="shared" si="8"/>
        <v>0</v>
      </c>
      <c r="K20" s="21">
        <f t="shared" ref="K20:M35" si="13">K19+E20^2</f>
        <v>0.11997540322414019</v>
      </c>
      <c r="L20" s="21">
        <f t="shared" si="13"/>
        <v>0</v>
      </c>
      <c r="M20" s="21">
        <f t="shared" si="13"/>
        <v>0</v>
      </c>
      <c r="N20" s="21">
        <f t="shared" si="2"/>
        <v>0</v>
      </c>
      <c r="O20" s="21">
        <f t="shared" si="3"/>
        <v>0</v>
      </c>
      <c r="P20" s="21">
        <f t="shared" si="4"/>
        <v>0</v>
      </c>
      <c r="Q20" s="19">
        <f t="shared" si="9"/>
        <v>0.11997540322414019</v>
      </c>
      <c r="R20" s="19">
        <f t="shared" si="9"/>
        <v>0</v>
      </c>
      <c r="S20" s="19">
        <f t="shared" si="9"/>
        <v>0</v>
      </c>
      <c r="T20" s="19">
        <f t="shared" si="10"/>
        <v>0</v>
      </c>
      <c r="U20" s="19">
        <f t="shared" si="11"/>
        <v>0</v>
      </c>
      <c r="V20" s="19">
        <f t="shared" si="12"/>
        <v>0</v>
      </c>
    </row>
    <row r="21" spans="1:22" x14ac:dyDescent="0.25">
      <c r="A21" s="26">
        <f>Wellpath!E21</f>
        <v>510</v>
      </c>
      <c r="B21" s="68">
        <v>0</v>
      </c>
      <c r="C21" s="22">
        <v>0</v>
      </c>
      <c r="D21" s="22">
        <v>0</v>
      </c>
      <c r="E21" s="20">
        <f>Model!$W$37*(Wellpath!$K21-Wellpath!$K20)*MAX(ABS(Wellpath!$L21-Wellpath!$L20),Model!$B$24*(Wellpath!$K21-Wellpath!$K20))*COS(Wellpath!$L21)*COS(Wellpath!$M21)</f>
        <v>2.4189470448387301E-2</v>
      </c>
      <c r="F21" s="20">
        <f>Model!$W$37*(Wellpath!$K21-Wellpath!$K20)*MAX(ABS(Wellpath!$L21-Wellpath!$L20),Model!$B$24*(Wellpath!$K21-Wellpath!$K20))*COS(Wellpath!$L21)*SIN(Wellpath!$M21)</f>
        <v>0</v>
      </c>
      <c r="G21" s="20">
        <f>Model!$W$37*(Wellpath!$K21-Wellpath!$K20)*MAX(ABS(Wellpath!$L21-Wellpath!$L20),Model!$B$24*(Wellpath!$K21-Wellpath!$K20))*-SIN(Wellpath!$L21)</f>
        <v>-3.5043881366755587E-4</v>
      </c>
      <c r="H21" s="18">
        <f t="shared" si="6"/>
        <v>2.4189470448387301E-2</v>
      </c>
      <c r="I21" s="18">
        <f t="shared" si="7"/>
        <v>0</v>
      </c>
      <c r="J21" s="18">
        <f t="shared" si="8"/>
        <v>-3.5043881366755587E-4</v>
      </c>
      <c r="K21" s="21">
        <f t="shared" si="13"/>
        <v>0.12056053370471359</v>
      </c>
      <c r="L21" s="21">
        <f t="shared" si="13"/>
        <v>0</v>
      </c>
      <c r="M21" s="21">
        <f t="shared" si="13"/>
        <v>1.2280736212472395E-7</v>
      </c>
      <c r="N21" s="21">
        <f t="shared" si="2"/>
        <v>0</v>
      </c>
      <c r="O21" s="21">
        <f t="shared" si="3"/>
        <v>-8.4769293271792469E-6</v>
      </c>
      <c r="P21" s="21">
        <f t="shared" si="4"/>
        <v>0</v>
      </c>
      <c r="Q21" s="19">
        <f t="shared" si="9"/>
        <v>0.12056053370471359</v>
      </c>
      <c r="R21" s="19">
        <f t="shared" si="9"/>
        <v>0</v>
      </c>
      <c r="S21" s="19">
        <f t="shared" si="9"/>
        <v>1.2280736212472395E-7</v>
      </c>
      <c r="T21" s="19">
        <f t="shared" si="10"/>
        <v>0</v>
      </c>
      <c r="U21" s="19">
        <f t="shared" si="11"/>
        <v>-8.4769293271792469E-6</v>
      </c>
      <c r="V21" s="19">
        <f t="shared" si="12"/>
        <v>0</v>
      </c>
    </row>
    <row r="22" spans="1:22" x14ac:dyDescent="0.25">
      <c r="A22" s="26">
        <f>Wellpath!E22</f>
        <v>540</v>
      </c>
      <c r="B22" s="68">
        <v>0</v>
      </c>
      <c r="C22" s="22">
        <v>0</v>
      </c>
      <c r="D22" s="22">
        <v>0</v>
      </c>
      <c r="E22" s="20">
        <f>Model!$W$37*(Wellpath!$K22-Wellpath!$K21)*MAX(ABS(Wellpath!$L22-Wellpath!$L21),Model!$B$24*(Wellpath!$K22-Wellpath!$K21))*COS(Wellpath!$L22)*COS(Wellpath!$M22)</f>
        <v>0.2182333871033767</v>
      </c>
      <c r="F22" s="20">
        <f>Model!$W$37*(Wellpath!$K22-Wellpath!$K21)*MAX(ABS(Wellpath!$L22-Wellpath!$L21),Model!$B$24*(Wellpath!$K22-Wellpath!$K21))*COS(Wellpath!$L22)*SIN(Wellpath!$M22)</f>
        <v>0</v>
      </c>
      <c r="G22" s="20">
        <f>Model!$W$37*(Wellpath!$K22-Wellpath!$K21)*MAX(ABS(Wellpath!$L22-Wellpath!$L21),Model!$B$24*(Wellpath!$K22-Wellpath!$K21))*-SIN(Wellpath!$L22)</f>
        <v>-1.2697908029081759E-2</v>
      </c>
      <c r="H22" s="18">
        <f t="shared" si="6"/>
        <v>0.2182333871033767</v>
      </c>
      <c r="I22" s="18">
        <f t="shared" si="7"/>
        <v>0</v>
      </c>
      <c r="J22" s="18">
        <f t="shared" si="8"/>
        <v>-1.2697908029081759E-2</v>
      </c>
      <c r="K22" s="21">
        <f t="shared" si="13"/>
        <v>0.16818634495132584</v>
      </c>
      <c r="L22" s="21">
        <f t="shared" si="13"/>
        <v>0</v>
      </c>
      <c r="M22" s="21">
        <f t="shared" si="13"/>
        <v>1.6135967567714371E-4</v>
      </c>
      <c r="N22" s="21">
        <f t="shared" si="2"/>
        <v>0</v>
      </c>
      <c r="O22" s="21">
        <f t="shared" si="3"/>
        <v>-2.7795844076408537E-3</v>
      </c>
      <c r="P22" s="21">
        <f t="shared" si="4"/>
        <v>0</v>
      </c>
      <c r="Q22" s="19">
        <f t="shared" si="9"/>
        <v>0.16818634495132584</v>
      </c>
      <c r="R22" s="19">
        <f t="shared" si="9"/>
        <v>0</v>
      </c>
      <c r="S22" s="19">
        <f t="shared" si="9"/>
        <v>1.6135967567714371E-4</v>
      </c>
      <c r="T22" s="19">
        <f t="shared" si="10"/>
        <v>0</v>
      </c>
      <c r="U22" s="19">
        <f t="shared" si="11"/>
        <v>-2.7795844076408537E-3</v>
      </c>
      <c r="V22" s="19">
        <f t="shared" si="12"/>
        <v>0</v>
      </c>
    </row>
    <row r="23" spans="1:22" x14ac:dyDescent="0.25">
      <c r="A23" s="26">
        <f>Wellpath!E23</f>
        <v>570</v>
      </c>
      <c r="B23" s="68">
        <v>0</v>
      </c>
      <c r="C23" s="22">
        <v>0</v>
      </c>
      <c r="D23" s="22">
        <v>0</v>
      </c>
      <c r="E23" s="20">
        <f>Model!$W$37*(Wellpath!$K23-Wellpath!$K22)*MAX(ABS(Wellpath!$L23-Wellpath!$L22),Model!$B$24*(Wellpath!$K23-Wellpath!$K22))*COS(Wellpath!$L23)*COS(Wellpath!$M23)</f>
        <v>0.2174718023063637</v>
      </c>
      <c r="F23" s="20">
        <f>Model!$W$37*(Wellpath!$K23-Wellpath!$K22)*MAX(ABS(Wellpath!$L23-Wellpath!$L22),Model!$B$24*(Wellpath!$K23-Wellpath!$K22))*COS(Wellpath!$L23)*SIN(Wellpath!$M23)</f>
        <v>0</v>
      </c>
      <c r="G23" s="20">
        <f>Model!$W$37*(Wellpath!$K23-Wellpath!$K22)*MAX(ABS(Wellpath!$L23-Wellpath!$L22),Model!$B$24*(Wellpath!$K23-Wellpath!$K22))*-SIN(Wellpath!$L23)</f>
        <v>-2.2205029082375632E-2</v>
      </c>
      <c r="H23" s="18">
        <f t="shared" si="6"/>
        <v>0.2174718023063637</v>
      </c>
      <c r="I23" s="18">
        <f t="shared" si="7"/>
        <v>0</v>
      </c>
      <c r="J23" s="18">
        <f t="shared" si="8"/>
        <v>-2.2205029082375632E-2</v>
      </c>
      <c r="K23" s="21">
        <f t="shared" si="13"/>
        <v>0.21548032974970399</v>
      </c>
      <c r="L23" s="21">
        <f t="shared" si="13"/>
        <v>0</v>
      </c>
      <c r="M23" s="21">
        <f t="shared" si="13"/>
        <v>6.5442299222629135E-4</v>
      </c>
      <c r="N23" s="21">
        <f t="shared" si="2"/>
        <v>0</v>
      </c>
      <c r="O23" s="21">
        <f t="shared" si="3"/>
        <v>-7.6085521024503045E-3</v>
      </c>
      <c r="P23" s="21">
        <f t="shared" si="4"/>
        <v>0</v>
      </c>
      <c r="Q23" s="19">
        <f t="shared" si="9"/>
        <v>0.21548032974970399</v>
      </c>
      <c r="R23" s="19">
        <f t="shared" si="9"/>
        <v>0</v>
      </c>
      <c r="S23" s="19">
        <f t="shared" si="9"/>
        <v>6.5442299222629135E-4</v>
      </c>
      <c r="T23" s="19">
        <f t="shared" si="10"/>
        <v>0</v>
      </c>
      <c r="U23" s="19">
        <f t="shared" si="11"/>
        <v>-7.6085521024503045E-3</v>
      </c>
      <c r="V23" s="19">
        <f t="shared" si="12"/>
        <v>0</v>
      </c>
    </row>
    <row r="24" spans="1:22" x14ac:dyDescent="0.25">
      <c r="A24" s="26">
        <f>Wellpath!E24</f>
        <v>600</v>
      </c>
      <c r="B24" s="68">
        <v>0</v>
      </c>
      <c r="C24" s="22">
        <v>0</v>
      </c>
      <c r="D24" s="22">
        <v>0</v>
      </c>
      <c r="E24" s="20">
        <f>Model!$W$37*(Wellpath!$K24-Wellpath!$K23)*MAX(ABS(Wellpath!$L24-Wellpath!$L23),Model!$B$24*(Wellpath!$K24-Wellpath!$K23))*COS(Wellpath!$L24)*COS(Wellpath!$M24)</f>
        <v>0.21629624757337135</v>
      </c>
      <c r="F24" s="20">
        <f>Model!$W$37*(Wellpath!$K24-Wellpath!$K23)*MAX(ABS(Wellpath!$L24-Wellpath!$L23),Model!$B$24*(Wellpath!$K24-Wellpath!$K23))*COS(Wellpath!$L24)*SIN(Wellpath!$M24)</f>
        <v>0</v>
      </c>
      <c r="G24" s="20">
        <f>Model!$W$37*(Wellpath!$K24-Wellpath!$K23)*MAX(ABS(Wellpath!$L24-Wellpath!$L23),Model!$B$24*(Wellpath!$K24-Wellpath!$K23))*-SIN(Wellpath!$L24)</f>
        <v>-3.1669881600759862E-2</v>
      </c>
      <c r="H24" s="18">
        <f t="shared" si="6"/>
        <v>0.21629624757337135</v>
      </c>
      <c r="I24" s="18">
        <f t="shared" si="7"/>
        <v>0</v>
      </c>
      <c r="J24" s="18">
        <f t="shared" si="8"/>
        <v>-3.1669881600759862E-2</v>
      </c>
      <c r="K24" s="21">
        <f t="shared" si="13"/>
        <v>0.26226439646402516</v>
      </c>
      <c r="L24" s="21">
        <f t="shared" si="13"/>
        <v>0</v>
      </c>
      <c r="M24" s="21">
        <f t="shared" si="13"/>
        <v>1.6574043928324394E-3</v>
      </c>
      <c r="N24" s="21">
        <f t="shared" si="2"/>
        <v>0</v>
      </c>
      <c r="O24" s="21">
        <f t="shared" si="3"/>
        <v>-1.4458628653787619E-2</v>
      </c>
      <c r="P24" s="21">
        <f t="shared" si="4"/>
        <v>0</v>
      </c>
      <c r="Q24" s="19">
        <f t="shared" si="9"/>
        <v>0.26226439646402516</v>
      </c>
      <c r="R24" s="19">
        <f t="shared" si="9"/>
        <v>0</v>
      </c>
      <c r="S24" s="19">
        <f t="shared" si="9"/>
        <v>1.6574043928324394E-3</v>
      </c>
      <c r="T24" s="19">
        <f t="shared" si="10"/>
        <v>0</v>
      </c>
      <c r="U24" s="19">
        <f t="shared" si="11"/>
        <v>-1.4458628653787619E-2</v>
      </c>
      <c r="V24" s="19">
        <f t="shared" si="12"/>
        <v>0</v>
      </c>
    </row>
    <row r="25" spans="1:22" x14ac:dyDescent="0.25">
      <c r="A25" s="26">
        <f>Wellpath!E25</f>
        <v>630</v>
      </c>
      <c r="B25" s="68">
        <v>0</v>
      </c>
      <c r="C25" s="22">
        <v>0</v>
      </c>
      <c r="D25" s="22">
        <v>0</v>
      </c>
      <c r="E25" s="20">
        <f>Model!$W$37*(Wellpath!$K25-Wellpath!$K24)*MAX(ABS(Wellpath!$L25-Wellpath!$L24),Model!$B$24*(Wellpath!$K25-Wellpath!$K24))*COS(Wellpath!$L25)*COS(Wellpath!$M25)</f>
        <v>0.21470896063964801</v>
      </c>
      <c r="F25" s="20">
        <f>Model!$W$37*(Wellpath!$K25-Wellpath!$K24)*MAX(ABS(Wellpath!$L25-Wellpath!$L24),Model!$B$24*(Wellpath!$K25-Wellpath!$K24))*COS(Wellpath!$L25)*SIN(Wellpath!$M25)</f>
        <v>0</v>
      </c>
      <c r="G25" s="20">
        <f>Model!$W$37*(Wellpath!$K25-Wellpath!$K24)*MAX(ABS(Wellpath!$L25-Wellpath!$L24),Model!$B$24*(Wellpath!$K25-Wellpath!$K24))*-SIN(Wellpath!$L25)</f>
        <v>-4.1074448699518637E-2</v>
      </c>
      <c r="H25" s="18">
        <f t="shared" si="6"/>
        <v>0.21470896063964801</v>
      </c>
      <c r="I25" s="18">
        <f t="shared" si="7"/>
        <v>0</v>
      </c>
      <c r="J25" s="18">
        <f t="shared" si="8"/>
        <v>-4.1074448699518637E-2</v>
      </c>
      <c r="K25" s="21">
        <f t="shared" si="13"/>
        <v>0.3083643342429831</v>
      </c>
      <c r="L25" s="21">
        <f t="shared" si="13"/>
        <v>0</v>
      </c>
      <c r="M25" s="21">
        <f t="shared" si="13"/>
        <v>3.3445147288018277E-3</v>
      </c>
      <c r="N25" s="21">
        <f t="shared" si="2"/>
        <v>0</v>
      </c>
      <c r="O25" s="21">
        <f t="shared" si="3"/>
        <v>-2.3277680842907808E-2</v>
      </c>
      <c r="P25" s="21">
        <f t="shared" si="4"/>
        <v>0</v>
      </c>
      <c r="Q25" s="19">
        <f t="shared" si="9"/>
        <v>0.3083643342429831</v>
      </c>
      <c r="R25" s="19">
        <f t="shared" si="9"/>
        <v>0</v>
      </c>
      <c r="S25" s="19">
        <f t="shared" si="9"/>
        <v>3.3445147288018277E-3</v>
      </c>
      <c r="T25" s="19">
        <f t="shared" si="10"/>
        <v>0</v>
      </c>
      <c r="U25" s="19">
        <f t="shared" si="11"/>
        <v>-2.3277680842907808E-2</v>
      </c>
      <c r="V25" s="19">
        <f t="shared" si="12"/>
        <v>0</v>
      </c>
    </row>
    <row r="26" spans="1:22" x14ac:dyDescent="0.25">
      <c r="A26" s="26">
        <f>Wellpath!E26</f>
        <v>660</v>
      </c>
      <c r="B26" s="68">
        <v>0</v>
      </c>
      <c r="C26" s="22">
        <v>0</v>
      </c>
      <c r="D26" s="22">
        <v>0</v>
      </c>
      <c r="E26" s="20">
        <f>Model!$W$37*(Wellpath!$K26-Wellpath!$K25)*MAX(ABS(Wellpath!$L26-Wellpath!$L25),Model!$B$24*(Wellpath!$K26-Wellpath!$K25))*COS(Wellpath!$L26)*COS(Wellpath!$M26)</f>
        <v>0.21271296299608752</v>
      </c>
      <c r="F26" s="20">
        <f>Model!$W$37*(Wellpath!$K26-Wellpath!$K25)*MAX(ABS(Wellpath!$L26-Wellpath!$L25),Model!$B$24*(Wellpath!$K26-Wellpath!$K25))*COS(Wellpath!$L26)*SIN(Wellpath!$M26)</f>
        <v>0</v>
      </c>
      <c r="G26" s="20">
        <f>Model!$W$37*(Wellpath!$K26-Wellpath!$K25)*MAX(ABS(Wellpath!$L26-Wellpath!$L25),Model!$B$24*(Wellpath!$K26-Wellpath!$K25))*-SIN(Wellpath!$L26)</f>
        <v>-5.0400828250658836E-2</v>
      </c>
      <c r="H26" s="18">
        <f t="shared" si="6"/>
        <v>0.21271296299608752</v>
      </c>
      <c r="I26" s="18">
        <f t="shared" si="7"/>
        <v>0</v>
      </c>
      <c r="J26" s="18">
        <f t="shared" si="8"/>
        <v>-5.0400828250658836E-2</v>
      </c>
      <c r="K26" s="21">
        <f t="shared" si="13"/>
        <v>0.35361113886955797</v>
      </c>
      <c r="L26" s="21">
        <f t="shared" si="13"/>
        <v>0</v>
      </c>
      <c r="M26" s="21">
        <f t="shared" si="13"/>
        <v>5.8847582171542377E-3</v>
      </c>
      <c r="N26" s="21">
        <f t="shared" si="2"/>
        <v>0</v>
      </c>
      <c r="O26" s="21">
        <f t="shared" si="3"/>
        <v>-3.3998590357562364E-2</v>
      </c>
      <c r="P26" s="21">
        <f t="shared" si="4"/>
        <v>0</v>
      </c>
      <c r="Q26" s="19">
        <f t="shared" si="9"/>
        <v>0.35361113886955797</v>
      </c>
      <c r="R26" s="19">
        <f t="shared" si="9"/>
        <v>0</v>
      </c>
      <c r="S26" s="19">
        <f t="shared" si="9"/>
        <v>5.8847582171542377E-3</v>
      </c>
      <c r="T26" s="19">
        <f t="shared" si="10"/>
        <v>0</v>
      </c>
      <c r="U26" s="19">
        <f t="shared" si="11"/>
        <v>-3.3998590357562364E-2</v>
      </c>
      <c r="V26" s="19">
        <f t="shared" si="12"/>
        <v>0</v>
      </c>
    </row>
    <row r="27" spans="1:22" x14ac:dyDescent="0.25">
      <c r="A27" s="26">
        <f>Wellpath!E27</f>
        <v>690</v>
      </c>
      <c r="B27" s="68">
        <v>0</v>
      </c>
      <c r="C27" s="22">
        <v>0</v>
      </c>
      <c r="D27" s="22">
        <v>0</v>
      </c>
      <c r="E27" s="20">
        <f>Model!$W$37*(Wellpath!$K27-Wellpath!$K26)*MAX(ABS(Wellpath!$L27-Wellpath!$L26),Model!$B$24*(Wellpath!$K27-Wellpath!$K26))*COS(Wellpath!$L27)*COS(Wellpath!$M27)</f>
        <v>0.21031205413764947</v>
      </c>
      <c r="F27" s="20">
        <f>Model!$W$37*(Wellpath!$K27-Wellpath!$K26)*MAX(ABS(Wellpath!$L27-Wellpath!$L26),Model!$B$24*(Wellpath!$K27-Wellpath!$K26))*COS(Wellpath!$L27)*SIN(Wellpath!$M27)</f>
        <v>0</v>
      </c>
      <c r="G27" s="20">
        <f>Model!$W$37*(Wellpath!$K27-Wellpath!$K26)*MAX(ABS(Wellpath!$L27-Wellpath!$L26),Model!$B$24*(Wellpath!$K27-Wellpath!$K26))*-SIN(Wellpath!$L27)</f>
        <v>-5.9631266960628086E-2</v>
      </c>
      <c r="H27" s="18">
        <f t="shared" si="6"/>
        <v>0.21031205413764947</v>
      </c>
      <c r="I27" s="18">
        <f t="shared" si="7"/>
        <v>0</v>
      </c>
      <c r="J27" s="18">
        <f t="shared" si="8"/>
        <v>-5.9631266960628086E-2</v>
      </c>
      <c r="K27" s="21">
        <f t="shared" si="13"/>
        <v>0.39784229898515555</v>
      </c>
      <c r="L27" s="21">
        <f t="shared" si="13"/>
        <v>0</v>
      </c>
      <c r="M27" s="21">
        <f t="shared" si="13"/>
        <v>9.4406462164839319E-3</v>
      </c>
      <c r="N27" s="21">
        <f t="shared" si="2"/>
        <v>0</v>
      </c>
      <c r="O27" s="21">
        <f t="shared" si="3"/>
        <v>-4.6539764602882602E-2</v>
      </c>
      <c r="P27" s="21">
        <f t="shared" si="4"/>
        <v>0</v>
      </c>
      <c r="Q27" s="19">
        <f t="shared" si="9"/>
        <v>0.39784229898515555</v>
      </c>
      <c r="R27" s="19">
        <f t="shared" si="9"/>
        <v>0</v>
      </c>
      <c r="S27" s="19">
        <f t="shared" si="9"/>
        <v>9.4406462164839319E-3</v>
      </c>
      <c r="T27" s="19">
        <f t="shared" si="10"/>
        <v>0</v>
      </c>
      <c r="U27" s="19">
        <f t="shared" si="11"/>
        <v>-4.6539764602882602E-2</v>
      </c>
      <c r="V27" s="19">
        <f t="shared" si="12"/>
        <v>0</v>
      </c>
    </row>
    <row r="28" spans="1:22" x14ac:dyDescent="0.25">
      <c r="A28" s="26">
        <f>Wellpath!E28</f>
        <v>720</v>
      </c>
      <c r="B28" s="68">
        <v>0</v>
      </c>
      <c r="C28" s="22">
        <v>0</v>
      </c>
      <c r="D28" s="22">
        <v>0</v>
      </c>
      <c r="E28" s="20">
        <f>Model!$W$37*(Wellpath!$K28-Wellpath!$K27)*MAX(ABS(Wellpath!$L28-Wellpath!$L27),Model!$B$24*(Wellpath!$K28-Wellpath!$K27))*COS(Wellpath!$L28)*COS(Wellpath!$M28)</f>
        <v>0.20751080433080443</v>
      </c>
      <c r="F28" s="20">
        <f>Model!$W$37*(Wellpath!$K28-Wellpath!$K27)*MAX(ABS(Wellpath!$L28-Wellpath!$L27),Model!$B$24*(Wellpath!$K28-Wellpath!$K27))*COS(Wellpath!$L28)*SIN(Wellpath!$M28)</f>
        <v>0</v>
      </c>
      <c r="G28" s="20">
        <f>Model!$W$37*(Wellpath!$K28-Wellpath!$K27)*MAX(ABS(Wellpath!$L28-Wellpath!$L27),Model!$B$24*(Wellpath!$K28-Wellpath!$K27))*-SIN(Wellpath!$L28)</f>
        <v>-6.8748194164718029E-2</v>
      </c>
      <c r="H28" s="18">
        <f t="shared" si="6"/>
        <v>0.20751080433080443</v>
      </c>
      <c r="I28" s="18">
        <f t="shared" si="7"/>
        <v>0</v>
      </c>
      <c r="J28" s="18">
        <f t="shared" si="8"/>
        <v>-6.8748194164718029E-2</v>
      </c>
      <c r="K28" s="21">
        <f t="shared" si="13"/>
        <v>0.44090303289917293</v>
      </c>
      <c r="L28" s="21">
        <f t="shared" si="13"/>
        <v>0</v>
      </c>
      <c r="M28" s="21">
        <f t="shared" si="13"/>
        <v>1.4166960417393702E-2</v>
      </c>
      <c r="N28" s="21">
        <f t="shared" si="2"/>
        <v>0</v>
      </c>
      <c r="O28" s="21">
        <f t="shared" si="3"/>
        <v>-6.0805757670293559E-2</v>
      </c>
      <c r="P28" s="21">
        <f t="shared" si="4"/>
        <v>0</v>
      </c>
      <c r="Q28" s="19">
        <f t="shared" si="9"/>
        <v>0.44090303289917293</v>
      </c>
      <c r="R28" s="19">
        <f t="shared" si="9"/>
        <v>0</v>
      </c>
      <c r="S28" s="19">
        <f t="shared" si="9"/>
        <v>1.4166960417393702E-2</v>
      </c>
      <c r="T28" s="19">
        <f t="shared" si="10"/>
        <v>0</v>
      </c>
      <c r="U28" s="19">
        <f t="shared" si="11"/>
        <v>-6.0805757670293559E-2</v>
      </c>
      <c r="V28" s="19">
        <f t="shared" si="12"/>
        <v>0</v>
      </c>
    </row>
    <row r="29" spans="1:22" x14ac:dyDescent="0.25">
      <c r="A29" s="26">
        <f>Wellpath!E29</f>
        <v>750</v>
      </c>
      <c r="B29" s="68">
        <v>0</v>
      </c>
      <c r="C29" s="22">
        <v>0</v>
      </c>
      <c r="D29" s="22">
        <v>0</v>
      </c>
      <c r="E29" s="20">
        <f>Model!$W$37*(Wellpath!$K29-Wellpath!$K28)*MAX(ABS(Wellpath!$L29-Wellpath!$L28),Model!$B$24*(Wellpath!$K29-Wellpath!$K28))*COS(Wellpath!$L29)*COS(Wellpath!$M29)</f>
        <v>0.20431454591377315</v>
      </c>
      <c r="F29" s="20">
        <f>Model!$W$37*(Wellpath!$K29-Wellpath!$K28)*MAX(ABS(Wellpath!$L29-Wellpath!$L28),Model!$B$24*(Wellpath!$K29-Wellpath!$K28))*COS(Wellpath!$L29)*SIN(Wellpath!$M29)</f>
        <v>0</v>
      </c>
      <c r="G29" s="20">
        <f>Model!$W$37*(Wellpath!$K29-Wellpath!$K28)*MAX(ABS(Wellpath!$L29-Wellpath!$L28),Model!$B$24*(Wellpath!$K29-Wellpath!$K28))*-SIN(Wellpath!$L29)</f>
        <v>-7.7734255273823702E-2</v>
      </c>
      <c r="H29" s="18">
        <f t="shared" si="6"/>
        <v>0.20431454591377315</v>
      </c>
      <c r="I29" s="18">
        <f t="shared" si="7"/>
        <v>0</v>
      </c>
      <c r="J29" s="18">
        <f t="shared" si="8"/>
        <v>-7.7734255273823702E-2</v>
      </c>
      <c r="K29" s="21">
        <f t="shared" si="13"/>
        <v>0.48264746657112423</v>
      </c>
      <c r="L29" s="21">
        <f t="shared" si="13"/>
        <v>0</v>
      </c>
      <c r="M29" s="21">
        <f t="shared" si="13"/>
        <v>2.020957486036969E-2</v>
      </c>
      <c r="N29" s="21">
        <f t="shared" si="2"/>
        <v>0</v>
      </c>
      <c r="O29" s="21">
        <f t="shared" si="3"/>
        <v>-7.6687996738510178E-2</v>
      </c>
      <c r="P29" s="21">
        <f t="shared" si="4"/>
        <v>0</v>
      </c>
      <c r="Q29" s="19">
        <f t="shared" si="9"/>
        <v>0.48264746657112423</v>
      </c>
      <c r="R29" s="19">
        <f t="shared" si="9"/>
        <v>0</v>
      </c>
      <c r="S29" s="19">
        <f t="shared" si="9"/>
        <v>2.020957486036969E-2</v>
      </c>
      <c r="T29" s="19">
        <f t="shared" si="10"/>
        <v>0</v>
      </c>
      <c r="U29" s="19">
        <f t="shared" si="11"/>
        <v>-7.6687996738510178E-2</v>
      </c>
      <c r="V29" s="19">
        <f t="shared" si="12"/>
        <v>0</v>
      </c>
    </row>
    <row r="30" spans="1:22" x14ac:dyDescent="0.25">
      <c r="A30" s="26">
        <f>Wellpath!E30</f>
        <v>780</v>
      </c>
      <c r="B30" s="68">
        <v>0</v>
      </c>
      <c r="C30" s="22">
        <v>0</v>
      </c>
      <c r="D30" s="22">
        <v>0</v>
      </c>
      <c r="E30" s="20">
        <f>Model!$W$37*(Wellpath!$K30-Wellpath!$K29)*MAX(ABS(Wellpath!$L30-Wellpath!$L29),Model!$B$24*(Wellpath!$K30-Wellpath!$K29))*COS(Wellpath!$L30)*COS(Wellpath!$M30)</f>
        <v>0.20072936314611506</v>
      </c>
      <c r="F30" s="20">
        <f>Model!$W$37*(Wellpath!$K30-Wellpath!$K29)*MAX(ABS(Wellpath!$L30-Wellpath!$L29),Model!$B$24*(Wellpath!$K30-Wellpath!$K29))*COS(Wellpath!$L30)*SIN(Wellpath!$M30)</f>
        <v>0</v>
      </c>
      <c r="G30" s="20">
        <f>Model!$W$37*(Wellpath!$K30-Wellpath!$K29)*MAX(ABS(Wellpath!$L30-Wellpath!$L29),Model!$B$24*(Wellpath!$K30-Wellpath!$K29))*-SIN(Wellpath!$L30)</f>
        <v>-8.6572344809889318E-2</v>
      </c>
      <c r="H30" s="18">
        <f t="shared" si="6"/>
        <v>0.20072936314611506</v>
      </c>
      <c r="I30" s="18">
        <f t="shared" si="7"/>
        <v>0</v>
      </c>
      <c r="J30" s="18">
        <f t="shared" si="8"/>
        <v>-8.6572344809889318E-2</v>
      </c>
      <c r="K30" s="21">
        <f t="shared" si="13"/>
        <v>0.52293974380016917</v>
      </c>
      <c r="L30" s="21">
        <f t="shared" si="13"/>
        <v>0</v>
      </c>
      <c r="M30" s="21">
        <f t="shared" si="13"/>
        <v>2.7704345746252058E-2</v>
      </c>
      <c r="N30" s="21">
        <f t="shared" si="2"/>
        <v>0</v>
      </c>
      <c r="O30" s="21">
        <f t="shared" si="3"/>
        <v>-9.4065608378265136E-2</v>
      </c>
      <c r="P30" s="21">
        <f t="shared" si="4"/>
        <v>0</v>
      </c>
      <c r="Q30" s="19">
        <f t="shared" si="9"/>
        <v>0.52293974380016917</v>
      </c>
      <c r="R30" s="19">
        <f t="shared" si="9"/>
        <v>0</v>
      </c>
      <c r="S30" s="19">
        <f t="shared" si="9"/>
        <v>2.7704345746252058E-2</v>
      </c>
      <c r="T30" s="19">
        <f t="shared" si="10"/>
        <v>0</v>
      </c>
      <c r="U30" s="19">
        <f t="shared" si="11"/>
        <v>-9.4065608378265136E-2</v>
      </c>
      <c r="V30" s="19">
        <f t="shared" si="12"/>
        <v>0</v>
      </c>
    </row>
    <row r="31" spans="1:22" x14ac:dyDescent="0.25">
      <c r="A31" s="26">
        <f>Wellpath!E31</f>
        <v>810</v>
      </c>
      <c r="B31" s="68">
        <v>0</v>
      </c>
      <c r="C31" s="22">
        <v>0</v>
      </c>
      <c r="D31" s="22">
        <v>0</v>
      </c>
      <c r="E31" s="20">
        <f>Model!$W$37*(Wellpath!$K31-Wellpath!$K30)*MAX(ABS(Wellpath!$L31-Wellpath!$L30),Model!$B$24*(Wellpath!$K31-Wellpath!$K30))*COS(Wellpath!$L31)*COS(Wellpath!$M31)</f>
        <v>0.19676208062699715</v>
      </c>
      <c r="F31" s="20">
        <f>Model!$W$37*(Wellpath!$K31-Wellpath!$K30)*MAX(ABS(Wellpath!$L31-Wellpath!$L30),Model!$B$24*(Wellpath!$K31-Wellpath!$K30))*COS(Wellpath!$L31)*SIN(Wellpath!$M31)</f>
        <v>0</v>
      </c>
      <c r="G31" s="20">
        <f>Model!$W$37*(Wellpath!$K31-Wellpath!$K30)*MAX(ABS(Wellpath!$L31-Wellpath!$L30),Model!$B$24*(Wellpath!$K31-Wellpath!$K30))*-SIN(Wellpath!$L31)</f>
        <v>-9.5245638967158902E-2</v>
      </c>
      <c r="H31" s="18">
        <f t="shared" si="6"/>
        <v>0.19676208062699715</v>
      </c>
      <c r="I31" s="18">
        <f t="shared" si="7"/>
        <v>0</v>
      </c>
      <c r="J31" s="18">
        <f t="shared" si="8"/>
        <v>-9.5245638967158902E-2</v>
      </c>
      <c r="K31" s="21">
        <f t="shared" si="13"/>
        <v>0.56165506017283406</v>
      </c>
      <c r="L31" s="21">
        <f t="shared" si="13"/>
        <v>0</v>
      </c>
      <c r="M31" s="21">
        <f t="shared" si="13"/>
        <v>3.6776077488514435E-2</v>
      </c>
      <c r="N31" s="21">
        <f t="shared" si="2"/>
        <v>0</v>
      </c>
      <c r="O31" s="21">
        <f t="shared" si="3"/>
        <v>-0.11280633847209112</v>
      </c>
      <c r="P31" s="21">
        <f t="shared" si="4"/>
        <v>0</v>
      </c>
      <c r="Q31" s="19">
        <f t="shared" si="9"/>
        <v>0.56165506017283406</v>
      </c>
      <c r="R31" s="19">
        <f t="shared" si="9"/>
        <v>0</v>
      </c>
      <c r="S31" s="19">
        <f t="shared" si="9"/>
        <v>3.6776077488514435E-2</v>
      </c>
      <c r="T31" s="19">
        <f t="shared" si="10"/>
        <v>0</v>
      </c>
      <c r="U31" s="19">
        <f t="shared" si="11"/>
        <v>-0.11280633847209112</v>
      </c>
      <c r="V31" s="19">
        <f t="shared" si="12"/>
        <v>0</v>
      </c>
    </row>
    <row r="32" spans="1:22" x14ac:dyDescent="0.25">
      <c r="A32" s="26">
        <f>Wellpath!E32</f>
        <v>840</v>
      </c>
      <c r="B32" s="68">
        <v>0</v>
      </c>
      <c r="C32" s="22">
        <v>0</v>
      </c>
      <c r="D32" s="22">
        <v>0</v>
      </c>
      <c r="E32" s="20">
        <f>Model!$W$37*(Wellpath!$K32-Wellpath!$K31)*MAX(ABS(Wellpath!$L32-Wellpath!$L31),Model!$B$24*(Wellpath!$K32-Wellpath!$K31))*COS(Wellpath!$L32)*COS(Wellpath!$M32)</f>
        <v>0.19242025030418014</v>
      </c>
      <c r="F32" s="20">
        <f>Model!$W$37*(Wellpath!$K32-Wellpath!$K31)*MAX(ABS(Wellpath!$L32-Wellpath!$L31),Model!$B$24*(Wellpath!$K32-Wellpath!$K31))*COS(Wellpath!$L32)*SIN(Wellpath!$M32)</f>
        <v>0</v>
      </c>
      <c r="G32" s="20">
        <f>Model!$W$37*(Wellpath!$K32-Wellpath!$K31)*MAX(ABS(Wellpath!$L32-Wellpath!$L31),Model!$B$24*(Wellpath!$K32-Wellpath!$K31))*-SIN(Wellpath!$L32)</f>
        <v>-0.10373762763724625</v>
      </c>
      <c r="H32" s="18">
        <f t="shared" si="6"/>
        <v>0.19242025030418014</v>
      </c>
      <c r="I32" s="18">
        <f t="shared" si="7"/>
        <v>0</v>
      </c>
      <c r="J32" s="18">
        <f t="shared" si="8"/>
        <v>-0.10373762763724625</v>
      </c>
      <c r="K32" s="21">
        <f t="shared" si="13"/>
        <v>0.59868061289995744</v>
      </c>
      <c r="L32" s="21">
        <f t="shared" si="13"/>
        <v>0</v>
      </c>
      <c r="M32" s="21">
        <f t="shared" si="13"/>
        <v>4.7537572876318393E-2</v>
      </c>
      <c r="N32" s="21">
        <f t="shared" si="2"/>
        <v>0</v>
      </c>
      <c r="O32" s="21">
        <f t="shared" si="3"/>
        <v>-0.13276755874801188</v>
      </c>
      <c r="P32" s="21">
        <f t="shared" si="4"/>
        <v>0</v>
      </c>
      <c r="Q32" s="19">
        <f t="shared" si="9"/>
        <v>0.59868061289995744</v>
      </c>
      <c r="R32" s="19">
        <f t="shared" si="9"/>
        <v>0</v>
      </c>
      <c r="S32" s="19">
        <f t="shared" si="9"/>
        <v>4.7537572876318393E-2</v>
      </c>
      <c r="T32" s="19">
        <f t="shared" si="10"/>
        <v>0</v>
      </c>
      <c r="U32" s="19">
        <f t="shared" si="11"/>
        <v>-0.13276755874801188</v>
      </c>
      <c r="V32" s="19">
        <f t="shared" si="12"/>
        <v>0</v>
      </c>
    </row>
    <row r="33" spans="1:22" x14ac:dyDescent="0.25">
      <c r="A33" s="26">
        <f>Wellpath!E33</f>
        <v>870</v>
      </c>
      <c r="B33" s="68">
        <v>0</v>
      </c>
      <c r="C33" s="22">
        <v>0</v>
      </c>
      <c r="D33" s="22">
        <v>0</v>
      </c>
      <c r="E33" s="20">
        <f>Model!$W$37*(Wellpath!$K33-Wellpath!$K32)*MAX(ABS(Wellpath!$L33-Wellpath!$L32),Model!$B$24*(Wellpath!$K33-Wellpath!$K32))*COS(Wellpath!$L33)*COS(Wellpath!$M33)</f>
        <v>0.18771213709845685</v>
      </c>
      <c r="F33" s="20">
        <f>Model!$W$37*(Wellpath!$K33-Wellpath!$K32)*MAX(ABS(Wellpath!$L33-Wellpath!$L32),Model!$B$24*(Wellpath!$K33-Wellpath!$K32))*COS(Wellpath!$L33)*SIN(Wellpath!$M33)</f>
        <v>0</v>
      </c>
      <c r="G33" s="20">
        <f>Model!$W$37*(Wellpath!$K33-Wellpath!$K32)*MAX(ABS(Wellpath!$L33-Wellpath!$L32),Model!$B$24*(Wellpath!$K33-Wellpath!$K32))*-SIN(Wellpath!$L33)</f>
        <v>-0.11203214583706463</v>
      </c>
      <c r="H33" s="18">
        <f t="shared" si="6"/>
        <v>0.18771213709845685</v>
      </c>
      <c r="I33" s="18">
        <f t="shared" si="7"/>
        <v>0</v>
      </c>
      <c r="J33" s="18">
        <f t="shared" si="8"/>
        <v>-0.11203214583706463</v>
      </c>
      <c r="K33" s="21">
        <f t="shared" si="13"/>
        <v>0.63391645931402729</v>
      </c>
      <c r="L33" s="21">
        <f t="shared" si="13"/>
        <v>0</v>
      </c>
      <c r="M33" s="21">
        <f t="shared" si="13"/>
        <v>6.0088774577175708E-2</v>
      </c>
      <c r="N33" s="21">
        <f t="shared" si="2"/>
        <v>0</v>
      </c>
      <c r="O33" s="21">
        <f t="shared" si="3"/>
        <v>-0.15379735226681326</v>
      </c>
      <c r="P33" s="21">
        <f t="shared" si="4"/>
        <v>0</v>
      </c>
      <c r="Q33" s="19">
        <f t="shared" si="9"/>
        <v>0.63391645931402729</v>
      </c>
      <c r="R33" s="19">
        <f t="shared" si="9"/>
        <v>0</v>
      </c>
      <c r="S33" s="19">
        <f t="shared" si="9"/>
        <v>6.0088774577175708E-2</v>
      </c>
      <c r="T33" s="19">
        <f t="shared" si="10"/>
        <v>0</v>
      </c>
      <c r="U33" s="19">
        <f t="shared" si="11"/>
        <v>-0.15379735226681326</v>
      </c>
      <c r="V33" s="19">
        <f t="shared" si="12"/>
        <v>0</v>
      </c>
    </row>
    <row r="34" spans="1:22" x14ac:dyDescent="0.25">
      <c r="A34" s="26">
        <f>Wellpath!E34</f>
        <v>900</v>
      </c>
      <c r="B34" s="68">
        <v>0</v>
      </c>
      <c r="C34" s="22">
        <v>0</v>
      </c>
      <c r="D34" s="22">
        <v>0</v>
      </c>
      <c r="E34" s="20">
        <f>Model!$W$37*(Wellpath!$K34-Wellpath!$K33)*MAX(ABS(Wellpath!$L34-Wellpath!$L33),Model!$B$24*(Wellpath!$K34-Wellpath!$K33))*COS(Wellpath!$L34)*COS(Wellpath!$M34)</f>
        <v>0.18264670317090689</v>
      </c>
      <c r="F34" s="20">
        <f>Model!$W$37*(Wellpath!$K34-Wellpath!$K33)*MAX(ABS(Wellpath!$L34-Wellpath!$L33),Model!$B$24*(Wellpath!$K34-Wellpath!$K33))*COS(Wellpath!$L34)*SIN(Wellpath!$M34)</f>
        <v>0</v>
      </c>
      <c r="G34" s="20">
        <f>Model!$W$37*(Wellpath!$K34-Wellpath!$K33)*MAX(ABS(Wellpath!$L34-Wellpath!$L33),Model!$B$24*(Wellpath!$K34-Wellpath!$K33))*-SIN(Wellpath!$L34)</f>
        <v>-0.12011340447979171</v>
      </c>
      <c r="H34" s="18">
        <f t="shared" si="6"/>
        <v>0.18264670317090689</v>
      </c>
      <c r="I34" s="18">
        <f t="shared" si="7"/>
        <v>0</v>
      </c>
      <c r="J34" s="18">
        <f t="shared" si="8"/>
        <v>-0.12011340447979171</v>
      </c>
      <c r="K34" s="21">
        <f t="shared" si="13"/>
        <v>0.66727627749322871</v>
      </c>
      <c r="L34" s="21">
        <f t="shared" si="13"/>
        <v>0</v>
      </c>
      <c r="M34" s="21">
        <f t="shared" si="13"/>
        <v>7.451600451290176E-2</v>
      </c>
      <c r="N34" s="21">
        <f t="shared" si="2"/>
        <v>0</v>
      </c>
      <c r="O34" s="21">
        <f t="shared" si="3"/>
        <v>-0.17573566960168086</v>
      </c>
      <c r="P34" s="21">
        <f t="shared" si="4"/>
        <v>0</v>
      </c>
      <c r="Q34" s="19">
        <f t="shared" si="9"/>
        <v>0.66727627749322871</v>
      </c>
      <c r="R34" s="19">
        <f t="shared" si="9"/>
        <v>0</v>
      </c>
      <c r="S34" s="19">
        <f t="shared" si="9"/>
        <v>7.451600451290176E-2</v>
      </c>
      <c r="T34" s="19">
        <f t="shared" si="10"/>
        <v>0</v>
      </c>
      <c r="U34" s="19">
        <f t="shared" si="11"/>
        <v>-0.17573566960168086</v>
      </c>
      <c r="V34" s="19">
        <f t="shared" si="12"/>
        <v>0</v>
      </c>
    </row>
    <row r="35" spans="1:22" x14ac:dyDescent="0.25">
      <c r="A35" s="26">
        <f>Wellpath!E35</f>
        <v>930</v>
      </c>
      <c r="B35" s="68">
        <v>0</v>
      </c>
      <c r="C35" s="22">
        <v>0</v>
      </c>
      <c r="D35" s="22">
        <v>0</v>
      </c>
      <c r="E35" s="20">
        <f>Model!$W$37*(Wellpath!$K35-Wellpath!$K34)*MAX(ABS(Wellpath!$L35-Wellpath!$L34),Model!$B$24*(Wellpath!$K35-Wellpath!$K34))*COS(Wellpath!$L35)*COS(Wellpath!$M35)</f>
        <v>0.17723359086291024</v>
      </c>
      <c r="F35" s="20">
        <f>Model!$W$37*(Wellpath!$K35-Wellpath!$K34)*MAX(ABS(Wellpath!$L35-Wellpath!$L34),Model!$B$24*(Wellpath!$K35-Wellpath!$K34))*COS(Wellpath!$L35)*SIN(Wellpath!$M35)</f>
        <v>0</v>
      </c>
      <c r="G35" s="20">
        <f>Model!$W$37*(Wellpath!$K35-Wellpath!$K34)*MAX(ABS(Wellpath!$L35-Wellpath!$L34),Model!$B$24*(Wellpath!$K35-Wellpath!$K34))*-SIN(Wellpath!$L35)</f>
        <v>-0.12796602043029126</v>
      </c>
      <c r="H35" s="18">
        <f t="shared" si="6"/>
        <v>0.17723359086291024</v>
      </c>
      <c r="I35" s="18">
        <f t="shared" si="7"/>
        <v>0</v>
      </c>
      <c r="J35" s="18">
        <f t="shared" si="8"/>
        <v>-0.12796602043029126</v>
      </c>
      <c r="K35" s="21">
        <f t="shared" si="13"/>
        <v>0.69868802322339019</v>
      </c>
      <c r="L35" s="21">
        <f t="shared" si="13"/>
        <v>0</v>
      </c>
      <c r="M35" s="21">
        <f t="shared" si="13"/>
        <v>9.0891306897667473E-2</v>
      </c>
      <c r="N35" s="21">
        <f t="shared" si="2"/>
        <v>0</v>
      </c>
      <c r="O35" s="21">
        <f t="shared" si="3"/>
        <v>-0.1984155469109779</v>
      </c>
      <c r="P35" s="21">
        <f t="shared" si="4"/>
        <v>0</v>
      </c>
      <c r="Q35" s="19">
        <f t="shared" si="9"/>
        <v>0.69868802322339019</v>
      </c>
      <c r="R35" s="19">
        <f t="shared" si="9"/>
        <v>0</v>
      </c>
      <c r="S35" s="19">
        <f t="shared" si="9"/>
        <v>9.0891306897667473E-2</v>
      </c>
      <c r="T35" s="19">
        <f t="shared" si="10"/>
        <v>0</v>
      </c>
      <c r="U35" s="19">
        <f t="shared" si="11"/>
        <v>-0.1984155469109779</v>
      </c>
      <c r="V35" s="19">
        <f t="shared" si="12"/>
        <v>0</v>
      </c>
    </row>
    <row r="36" spans="1:22" x14ac:dyDescent="0.25">
      <c r="A36" s="26">
        <f>Wellpath!E36</f>
        <v>960</v>
      </c>
      <c r="B36" s="68">
        <v>0</v>
      </c>
      <c r="C36" s="22">
        <v>0</v>
      </c>
      <c r="D36" s="22">
        <v>0</v>
      </c>
      <c r="E36" s="20">
        <f>Model!$W$37*(Wellpath!$K36-Wellpath!$K35)*MAX(ABS(Wellpath!$L36-Wellpath!$L35),Model!$B$24*(Wellpath!$K36-Wellpath!$K35))*COS(Wellpath!$L36)*COS(Wellpath!$M36)</f>
        <v>0.17148310434140812</v>
      </c>
      <c r="F36" s="20">
        <f>Model!$W$37*(Wellpath!$K36-Wellpath!$K35)*MAX(ABS(Wellpath!$L36-Wellpath!$L35),Model!$B$24*(Wellpath!$K36-Wellpath!$K35))*COS(Wellpath!$L36)*SIN(Wellpath!$M36)</f>
        <v>0</v>
      </c>
      <c r="G36" s="20">
        <f>Model!$W$37*(Wellpath!$K36-Wellpath!$K35)*MAX(ABS(Wellpath!$L36-Wellpath!$L35),Model!$B$24*(Wellpath!$K36-Wellpath!$K35))*-SIN(Wellpath!$L36)</f>
        <v>-0.13557504578778926</v>
      </c>
      <c r="H36" s="18">
        <f t="shared" si="6"/>
        <v>0.17148310434140812</v>
      </c>
      <c r="I36" s="18">
        <f t="shared" si="7"/>
        <v>0</v>
      </c>
      <c r="J36" s="18">
        <f t="shared" si="8"/>
        <v>-0.13557504578778926</v>
      </c>
      <c r="K36" s="21">
        <f t="shared" ref="K36:M51" si="14">K35+E36^2</f>
        <v>0.72809447829795648</v>
      </c>
      <c r="L36" s="21">
        <f t="shared" si="14"/>
        <v>0</v>
      </c>
      <c r="M36" s="21">
        <f t="shared" si="14"/>
        <v>0.10927189993802863</v>
      </c>
      <c r="N36" s="21">
        <f t="shared" si="2"/>
        <v>0</v>
      </c>
      <c r="O36" s="21">
        <f t="shared" si="3"/>
        <v>-0.22166437663389654</v>
      </c>
      <c r="P36" s="21">
        <f t="shared" si="4"/>
        <v>0</v>
      </c>
      <c r="Q36" s="19">
        <f t="shared" si="9"/>
        <v>0.72809447829795648</v>
      </c>
      <c r="R36" s="19">
        <f t="shared" si="9"/>
        <v>0</v>
      </c>
      <c r="S36" s="19">
        <f t="shared" si="9"/>
        <v>0.10927189993802863</v>
      </c>
      <c r="T36" s="19">
        <f t="shared" si="10"/>
        <v>0</v>
      </c>
      <c r="U36" s="19">
        <f t="shared" si="11"/>
        <v>-0.22166437663389654</v>
      </c>
      <c r="V36" s="19">
        <f t="shared" si="12"/>
        <v>0</v>
      </c>
    </row>
    <row r="37" spans="1:22" x14ac:dyDescent="0.25">
      <c r="A37" s="26">
        <f>Wellpath!E37</f>
        <v>990</v>
      </c>
      <c r="B37" s="68">
        <v>0</v>
      </c>
      <c r="C37" s="22">
        <v>0</v>
      </c>
      <c r="D37" s="22">
        <v>0</v>
      </c>
      <c r="E37" s="20">
        <f>Model!$W$37*(Wellpath!$K37-Wellpath!$K36)*MAX(ABS(Wellpath!$L37-Wellpath!$L36),Model!$B$24*(Wellpath!$K37-Wellpath!$K36))*COS(Wellpath!$L37)*COS(Wellpath!$M37)</f>
        <v>0.16540618998432879</v>
      </c>
      <c r="F37" s="20">
        <f>Model!$W$37*(Wellpath!$K37-Wellpath!$K36)*MAX(ABS(Wellpath!$L37-Wellpath!$L36),Model!$B$24*(Wellpath!$K37-Wellpath!$K36))*COS(Wellpath!$L37)*SIN(Wellpath!$M37)</f>
        <v>0</v>
      </c>
      <c r="G37" s="20">
        <f>Model!$W$37*(Wellpath!$K37-Wellpath!$K36)*MAX(ABS(Wellpath!$L37-Wellpath!$L36),Model!$B$24*(Wellpath!$K37-Wellpath!$K36))*-SIN(Wellpath!$L37)</f>
        <v>-0.14292599634004766</v>
      </c>
      <c r="H37" s="18">
        <f t="shared" si="6"/>
        <v>0.16540618998432879</v>
      </c>
      <c r="I37" s="18">
        <f t="shared" si="7"/>
        <v>0</v>
      </c>
      <c r="J37" s="18">
        <f t="shared" si="8"/>
        <v>-0.14292599634004766</v>
      </c>
      <c r="K37" s="21">
        <f t="shared" si="14"/>
        <v>0.75545368598308837</v>
      </c>
      <c r="L37" s="21">
        <f t="shared" si="14"/>
        <v>0</v>
      </c>
      <c r="M37" s="21">
        <f t="shared" si="14"/>
        <v>0.12969974036782395</v>
      </c>
      <c r="N37" s="21">
        <f t="shared" si="2"/>
        <v>0</v>
      </c>
      <c r="O37" s="21">
        <f t="shared" si="3"/>
        <v>-0.24530522113821795</v>
      </c>
      <c r="P37" s="21">
        <f t="shared" si="4"/>
        <v>0</v>
      </c>
      <c r="Q37" s="19">
        <f t="shared" si="9"/>
        <v>0.75545368598308837</v>
      </c>
      <c r="R37" s="19">
        <f t="shared" si="9"/>
        <v>0</v>
      </c>
      <c r="S37" s="19">
        <f t="shared" si="9"/>
        <v>0.12969974036782395</v>
      </c>
      <c r="T37" s="19">
        <f t="shared" si="10"/>
        <v>0</v>
      </c>
      <c r="U37" s="19">
        <f t="shared" si="11"/>
        <v>-0.24530522113821795</v>
      </c>
      <c r="V37" s="19">
        <f t="shared" si="12"/>
        <v>0</v>
      </c>
    </row>
    <row r="38" spans="1:22" x14ac:dyDescent="0.25">
      <c r="A38" s="26">
        <f>Wellpath!E38</f>
        <v>1020</v>
      </c>
      <c r="B38" s="68">
        <v>0</v>
      </c>
      <c r="C38" s="22">
        <v>0</v>
      </c>
      <c r="D38" s="22">
        <v>0</v>
      </c>
      <c r="E38" s="20">
        <f>Model!$W$37*(Wellpath!$K38-Wellpath!$K37)*MAX(ABS(Wellpath!$L38-Wellpath!$L37),Model!$B$24*(Wellpath!$K38-Wellpath!$K37))*COS(Wellpath!$L38)*COS(Wellpath!$M38)</f>
        <v>0.15901441554354181</v>
      </c>
      <c r="F38" s="20">
        <f>Model!$W$37*(Wellpath!$K38-Wellpath!$K37)*MAX(ABS(Wellpath!$L38-Wellpath!$L37),Model!$B$24*(Wellpath!$K38-Wellpath!$K37))*COS(Wellpath!$L38)*SIN(Wellpath!$M38)</f>
        <v>0</v>
      </c>
      <c r="G38" s="20">
        <f>Model!$W$37*(Wellpath!$K38-Wellpath!$K37)*MAX(ABS(Wellpath!$L38-Wellpath!$L37),Model!$B$24*(Wellpath!$K38-Wellpath!$K37))*-SIN(Wellpath!$L38)</f>
        <v>-0.15000487913489091</v>
      </c>
      <c r="H38" s="18">
        <f t="shared" si="6"/>
        <v>0.15901441554354181</v>
      </c>
      <c r="I38" s="18">
        <f t="shared" si="7"/>
        <v>0</v>
      </c>
      <c r="J38" s="18">
        <f t="shared" si="8"/>
        <v>-0.15000487913489091</v>
      </c>
      <c r="K38" s="21">
        <f t="shared" si="14"/>
        <v>0.78073927033374257</v>
      </c>
      <c r="L38" s="21">
        <f t="shared" si="14"/>
        <v>0</v>
      </c>
      <c r="M38" s="21">
        <f t="shared" si="14"/>
        <v>0.15220120413209717</v>
      </c>
      <c r="N38" s="21">
        <f t="shared" si="2"/>
        <v>0</v>
      </c>
      <c r="O38" s="21">
        <f t="shared" si="3"/>
        <v>-0.26915815932253229</v>
      </c>
      <c r="P38" s="21">
        <f t="shared" si="4"/>
        <v>0</v>
      </c>
      <c r="Q38" s="19">
        <f t="shared" si="9"/>
        <v>0.78073927033374257</v>
      </c>
      <c r="R38" s="19">
        <f t="shared" si="9"/>
        <v>0</v>
      </c>
      <c r="S38" s="19">
        <f t="shared" si="9"/>
        <v>0.15220120413209717</v>
      </c>
      <c r="T38" s="19">
        <f t="shared" si="10"/>
        <v>0</v>
      </c>
      <c r="U38" s="19">
        <f t="shared" si="11"/>
        <v>-0.26915815932253229</v>
      </c>
      <c r="V38" s="19">
        <f t="shared" si="12"/>
        <v>0</v>
      </c>
    </row>
    <row r="39" spans="1:22" x14ac:dyDescent="0.25">
      <c r="A39" s="26">
        <f>Wellpath!E39</f>
        <v>1050</v>
      </c>
      <c r="B39" s="68">
        <v>0</v>
      </c>
      <c r="C39" s="22">
        <v>0</v>
      </c>
      <c r="D39" s="22">
        <v>0</v>
      </c>
      <c r="E39" s="20">
        <f>Model!$W$37*(Wellpath!$K39-Wellpath!$K38)*MAX(ABS(Wellpath!$L39-Wellpath!$L38),Model!$B$24*(Wellpath!$K39-Wellpath!$K38))*COS(Wellpath!$L39)*COS(Wellpath!$M39)</f>
        <v>0.15231994812497837</v>
      </c>
      <c r="F39" s="20">
        <f>Model!$W$37*(Wellpath!$K39-Wellpath!$K38)*MAX(ABS(Wellpath!$L39-Wellpath!$L38),Model!$B$24*(Wellpath!$K39-Wellpath!$K38))*COS(Wellpath!$L39)*SIN(Wellpath!$M39)</f>
        <v>0</v>
      </c>
      <c r="G39" s="20">
        <f>Model!$W$37*(Wellpath!$K39-Wellpath!$K38)*MAX(ABS(Wellpath!$L39-Wellpath!$L38),Model!$B$24*(Wellpath!$K39-Wellpath!$K38))*-SIN(Wellpath!$L39)</f>
        <v>-0.15679821911658012</v>
      </c>
      <c r="H39" s="18">
        <f t="shared" si="6"/>
        <v>0.15231994812497837</v>
      </c>
      <c r="I39" s="18">
        <f t="shared" si="7"/>
        <v>0</v>
      </c>
      <c r="J39" s="18">
        <f t="shared" si="8"/>
        <v>-0.15679821911658012</v>
      </c>
      <c r="K39" s="21">
        <f t="shared" si="14"/>
        <v>0.80394063693053863</v>
      </c>
      <c r="L39" s="21">
        <f t="shared" si="14"/>
        <v>0</v>
      </c>
      <c r="M39" s="21">
        <f t="shared" si="14"/>
        <v>0.17678688565022824</v>
      </c>
      <c r="N39" s="21">
        <f t="shared" si="2"/>
        <v>0</v>
      </c>
      <c r="O39" s="21">
        <f t="shared" si="3"/>
        <v>-0.29304165592445874</v>
      </c>
      <c r="P39" s="21">
        <f t="shared" si="4"/>
        <v>0</v>
      </c>
      <c r="Q39" s="19">
        <f t="shared" si="9"/>
        <v>0.80394063693053863</v>
      </c>
      <c r="R39" s="19">
        <f t="shared" si="9"/>
        <v>0</v>
      </c>
      <c r="S39" s="19">
        <f t="shared" si="9"/>
        <v>0.17678688565022824</v>
      </c>
      <c r="T39" s="19">
        <f t="shared" si="10"/>
        <v>0</v>
      </c>
      <c r="U39" s="19">
        <f t="shared" si="11"/>
        <v>-0.29304165592445874</v>
      </c>
      <c r="V39" s="19">
        <f t="shared" si="12"/>
        <v>0</v>
      </c>
    </row>
    <row r="40" spans="1:22" x14ac:dyDescent="0.25">
      <c r="A40" s="26">
        <f>Wellpath!E40</f>
        <v>1080</v>
      </c>
      <c r="B40" s="68">
        <v>0</v>
      </c>
      <c r="C40" s="22">
        <v>0</v>
      </c>
      <c r="D40" s="22">
        <v>0</v>
      </c>
      <c r="E40" s="20">
        <f>Model!$W$37*(Wellpath!$K40-Wellpath!$K39)*MAX(ABS(Wellpath!$L40-Wellpath!$L39),Model!$B$24*(Wellpath!$K40-Wellpath!$K39))*COS(Wellpath!$L40)*COS(Wellpath!$M40)</f>
        <v>0.14533553102785957</v>
      </c>
      <c r="F40" s="20">
        <f>Model!$W$37*(Wellpath!$K40-Wellpath!$K39)*MAX(ABS(Wellpath!$L40-Wellpath!$L39),Model!$B$24*(Wellpath!$K40-Wellpath!$K39))*COS(Wellpath!$L40)*SIN(Wellpath!$M40)</f>
        <v>0</v>
      </c>
      <c r="G40" s="20">
        <f>Model!$W$37*(Wellpath!$K40-Wellpath!$K39)*MAX(ABS(Wellpath!$L40-Wellpath!$L39),Model!$B$24*(Wellpath!$K40-Wellpath!$K39))*-SIN(Wellpath!$L40)</f>
        <v>-0.16329308477635313</v>
      </c>
      <c r="H40" s="18">
        <f t="shared" si="6"/>
        <v>0.14533553102785957</v>
      </c>
      <c r="I40" s="18">
        <f t="shared" si="7"/>
        <v>0</v>
      </c>
      <c r="J40" s="18">
        <f t="shared" si="8"/>
        <v>-0.16329308477635313</v>
      </c>
      <c r="K40" s="21">
        <f t="shared" si="14"/>
        <v>0.82506305350968856</v>
      </c>
      <c r="L40" s="21">
        <f t="shared" si="14"/>
        <v>0</v>
      </c>
      <c r="M40" s="21">
        <f t="shared" si="14"/>
        <v>0.20345151718600549</v>
      </c>
      <c r="N40" s="21">
        <f t="shared" si="2"/>
        <v>0</v>
      </c>
      <c r="O40" s="21">
        <f t="shared" si="3"/>
        <v>-0.31677394311360729</v>
      </c>
      <c r="P40" s="21">
        <f t="shared" si="4"/>
        <v>0</v>
      </c>
      <c r="Q40" s="19">
        <f t="shared" si="9"/>
        <v>0.82506305350968856</v>
      </c>
      <c r="R40" s="19">
        <f t="shared" si="9"/>
        <v>0</v>
      </c>
      <c r="S40" s="19">
        <f t="shared" si="9"/>
        <v>0.20345151718600549</v>
      </c>
      <c r="T40" s="19">
        <f t="shared" si="10"/>
        <v>0</v>
      </c>
      <c r="U40" s="19">
        <f t="shared" si="11"/>
        <v>-0.31677394311360729</v>
      </c>
      <c r="V40" s="19">
        <f t="shared" si="12"/>
        <v>0</v>
      </c>
    </row>
    <row r="41" spans="1:22" x14ac:dyDescent="0.25">
      <c r="A41" s="26">
        <f>Wellpath!E41</f>
        <v>1100</v>
      </c>
      <c r="B41" s="68">
        <v>0</v>
      </c>
      <c r="C41" s="22">
        <v>0</v>
      </c>
      <c r="D41" s="22">
        <v>0</v>
      </c>
      <c r="E41" s="20">
        <f>Model!$W$37*(Wellpath!$K41-Wellpath!$K40)*MAX(ABS(Wellpath!$L41-Wellpath!$L40),Model!$B$24*(Wellpath!$K41-Wellpath!$K40))*COS(Wellpath!$L41)*COS(Wellpath!$M41)</f>
        <v>6.257600053230708E-2</v>
      </c>
      <c r="F41" s="20">
        <f>Model!$W$37*(Wellpath!$K41-Wellpath!$K40)*MAX(ABS(Wellpath!$L41-Wellpath!$L40),Model!$B$24*(Wellpath!$K41-Wellpath!$K40))*COS(Wellpath!$L41)*SIN(Wellpath!$M41)</f>
        <v>0</v>
      </c>
      <c r="G41" s="20">
        <f>Model!$W$37*(Wellpath!$K41-Wellpath!$K40)*MAX(ABS(Wellpath!$L41-Wellpath!$L40),Model!$B$24*(Wellpath!$K41-Wellpath!$K40))*-SIN(Wellpath!$L41)</f>
        <v>-7.4575173444554152E-2</v>
      </c>
      <c r="H41" s="18">
        <f t="shared" si="6"/>
        <v>6.257600053230708E-2</v>
      </c>
      <c r="I41" s="18">
        <f t="shared" si="7"/>
        <v>0</v>
      </c>
      <c r="J41" s="18">
        <f t="shared" si="8"/>
        <v>-7.4575173444554152E-2</v>
      </c>
      <c r="K41" s="21">
        <f t="shared" si="14"/>
        <v>0.82897880935230783</v>
      </c>
      <c r="L41" s="21">
        <f t="shared" si="14"/>
        <v>0</v>
      </c>
      <c r="M41" s="21">
        <f t="shared" si="14"/>
        <v>0.20901297368029081</v>
      </c>
      <c r="N41" s="21">
        <f t="shared" si="2"/>
        <v>0</v>
      </c>
      <c r="O41" s="21">
        <f t="shared" si="3"/>
        <v>-0.32144055920677062</v>
      </c>
      <c r="P41" s="21">
        <f t="shared" si="4"/>
        <v>0</v>
      </c>
      <c r="Q41" s="19">
        <f t="shared" si="9"/>
        <v>0.82897880935230783</v>
      </c>
      <c r="R41" s="19">
        <f t="shared" si="9"/>
        <v>0</v>
      </c>
      <c r="S41" s="19">
        <f t="shared" si="9"/>
        <v>0.20901297368029081</v>
      </c>
      <c r="T41" s="19">
        <f t="shared" si="10"/>
        <v>0</v>
      </c>
      <c r="U41" s="19">
        <f t="shared" si="11"/>
        <v>-0.32144055920677062</v>
      </c>
      <c r="V41" s="19">
        <f t="shared" si="12"/>
        <v>0</v>
      </c>
    </row>
    <row r="42" spans="1:22" x14ac:dyDescent="0.25">
      <c r="A42" s="26">
        <f>Wellpath!E42</f>
        <v>1110</v>
      </c>
      <c r="B42" s="68">
        <v>0</v>
      </c>
      <c r="C42" s="22">
        <v>0</v>
      </c>
      <c r="D42" s="22">
        <v>0</v>
      </c>
      <c r="E42" s="20">
        <f>Model!$W$37*(Wellpath!$K42-Wellpath!$K41)*MAX(ABS(Wellpath!$L42-Wellpath!$L41),Model!$B$24*(Wellpath!$K42-Wellpath!$K41))*COS(Wellpath!$L42)*COS(Wellpath!$M42)</f>
        <v>6.1467661129149843E-3</v>
      </c>
      <c r="F42" s="20">
        <f>Model!$W$37*(Wellpath!$K42-Wellpath!$K41)*MAX(ABS(Wellpath!$L42-Wellpath!$L41),Model!$B$24*(Wellpath!$K42-Wellpath!$K41))*COS(Wellpath!$L42)*SIN(Wellpath!$M42)</f>
        <v>0</v>
      </c>
      <c r="G42" s="20">
        <f>Model!$W$37*(Wellpath!$K42-Wellpath!$K41)*MAX(ABS(Wellpath!$L42-Wellpath!$L41),Model!$B$24*(Wellpath!$K42-Wellpath!$K41))*-SIN(Wellpath!$L42)</f>
        <v>-7.3254305979027793E-3</v>
      </c>
      <c r="H42" s="18">
        <f t="shared" si="6"/>
        <v>6.1467661129149843E-3</v>
      </c>
      <c r="I42" s="18">
        <f t="shared" si="7"/>
        <v>0</v>
      </c>
      <c r="J42" s="18">
        <f t="shared" si="8"/>
        <v>-7.3254305979027793E-3</v>
      </c>
      <c r="K42" s="21">
        <f t="shared" si="14"/>
        <v>0.82901659208595468</v>
      </c>
      <c r="L42" s="21">
        <f t="shared" si="14"/>
        <v>0</v>
      </c>
      <c r="M42" s="21">
        <f t="shared" si="14"/>
        <v>0.20906663561373551</v>
      </c>
      <c r="N42" s="21">
        <f t="shared" si="2"/>
        <v>0</v>
      </c>
      <c r="O42" s="21">
        <f t="shared" si="3"/>
        <v>-0.3214855869153323</v>
      </c>
      <c r="P42" s="21">
        <f t="shared" si="4"/>
        <v>0</v>
      </c>
      <c r="Q42" s="19">
        <f t="shared" si="9"/>
        <v>0.82901659208595468</v>
      </c>
      <c r="R42" s="19">
        <f t="shared" si="9"/>
        <v>0</v>
      </c>
      <c r="S42" s="19">
        <f t="shared" si="9"/>
        <v>0.20906663561373551</v>
      </c>
      <c r="T42" s="19">
        <f t="shared" si="10"/>
        <v>0</v>
      </c>
      <c r="U42" s="19">
        <f t="shared" si="11"/>
        <v>-0.3214855869153323</v>
      </c>
      <c r="V42" s="19">
        <f t="shared" si="12"/>
        <v>0</v>
      </c>
    </row>
    <row r="43" spans="1:22" x14ac:dyDescent="0.25">
      <c r="A43" s="26">
        <f>Wellpath!E43</f>
        <v>1140</v>
      </c>
      <c r="B43" s="68">
        <v>0</v>
      </c>
      <c r="C43" s="22">
        <v>0</v>
      </c>
      <c r="D43" s="22">
        <v>0</v>
      </c>
      <c r="E43" s="20">
        <f>Model!$W$37*(Wellpath!$K43-Wellpath!$K42)*MAX(ABS(Wellpath!$L43-Wellpath!$L42),Model!$B$24*(Wellpath!$K43-Wellpath!$K42))*COS(Wellpath!$L43)*COS(Wellpath!$M43)</f>
        <v>5.5320895016234856E-2</v>
      </c>
      <c r="F43" s="20">
        <f>Model!$W$37*(Wellpath!$K43-Wellpath!$K42)*MAX(ABS(Wellpath!$L43-Wellpath!$L42),Model!$B$24*(Wellpath!$K43-Wellpath!$K42))*COS(Wellpath!$L43)*SIN(Wellpath!$M43)</f>
        <v>0</v>
      </c>
      <c r="G43" s="20">
        <f>Model!$W$37*(Wellpath!$K43-Wellpath!$K42)*MAX(ABS(Wellpath!$L43-Wellpath!$L42),Model!$B$24*(Wellpath!$K43-Wellpath!$K42))*-SIN(Wellpath!$L43)</f>
        <v>-6.5928875381125004E-2</v>
      </c>
      <c r="H43" s="18">
        <f t="shared" si="6"/>
        <v>5.5320895016234856E-2</v>
      </c>
      <c r="I43" s="18">
        <f t="shared" si="7"/>
        <v>0</v>
      </c>
      <c r="J43" s="18">
        <f t="shared" si="8"/>
        <v>-6.5928875381125004E-2</v>
      </c>
      <c r="K43" s="21">
        <f t="shared" si="14"/>
        <v>0.832076993511352</v>
      </c>
      <c r="L43" s="21">
        <f t="shared" si="14"/>
        <v>0</v>
      </c>
      <c r="M43" s="21">
        <f t="shared" si="14"/>
        <v>0.21341325222275542</v>
      </c>
      <c r="N43" s="21">
        <f t="shared" si="2"/>
        <v>0</v>
      </c>
      <c r="O43" s="21">
        <f t="shared" si="3"/>
        <v>-0.32513283130882997</v>
      </c>
      <c r="P43" s="21">
        <f t="shared" si="4"/>
        <v>0</v>
      </c>
      <c r="Q43" s="19">
        <f t="shared" si="9"/>
        <v>0.832076993511352</v>
      </c>
      <c r="R43" s="19">
        <f t="shared" si="9"/>
        <v>0</v>
      </c>
      <c r="S43" s="19">
        <f t="shared" si="9"/>
        <v>0.21341325222275542</v>
      </c>
      <c r="T43" s="19">
        <f t="shared" si="10"/>
        <v>0</v>
      </c>
      <c r="U43" s="19">
        <f t="shared" si="11"/>
        <v>-0.32513283130882997</v>
      </c>
      <c r="V43" s="19">
        <f t="shared" si="12"/>
        <v>0</v>
      </c>
    </row>
    <row r="44" spans="1:22" s="36" customFormat="1" x14ac:dyDescent="0.25">
      <c r="A44" s="26">
        <f>Wellpath!E44</f>
        <v>1170</v>
      </c>
      <c r="B44" s="68">
        <v>0</v>
      </c>
      <c r="C44" s="22">
        <v>0</v>
      </c>
      <c r="D44" s="22">
        <v>0</v>
      </c>
      <c r="E44" s="20">
        <f>Model!$W$37*(Wellpath!$K44-Wellpath!$K43)*MAX(ABS(Wellpath!$L44-Wellpath!$L43),Model!$B$24*(Wellpath!$K44-Wellpath!$K43))*COS(Wellpath!$L44)*COS(Wellpath!$M44)</f>
        <v>5.5320895016234856E-2</v>
      </c>
      <c r="F44" s="20">
        <f>Model!$W$37*(Wellpath!$K44-Wellpath!$K43)*MAX(ABS(Wellpath!$L44-Wellpath!$L43),Model!$B$24*(Wellpath!$K44-Wellpath!$K43))*COS(Wellpath!$L44)*SIN(Wellpath!$M44)</f>
        <v>0</v>
      </c>
      <c r="G44" s="20">
        <f>Model!$W$37*(Wellpath!$K44-Wellpath!$K43)*MAX(ABS(Wellpath!$L44-Wellpath!$L43),Model!$B$24*(Wellpath!$K44-Wellpath!$K43))*-SIN(Wellpath!$L44)</f>
        <v>-6.5928875381125004E-2</v>
      </c>
      <c r="H44" s="18">
        <f t="shared" si="6"/>
        <v>5.5320895016234856E-2</v>
      </c>
      <c r="I44" s="18">
        <f t="shared" si="7"/>
        <v>0</v>
      </c>
      <c r="J44" s="18">
        <f t="shared" si="8"/>
        <v>-6.5928875381125004E-2</v>
      </c>
      <c r="K44" s="21">
        <f t="shared" si="14"/>
        <v>0.83513739493674932</v>
      </c>
      <c r="L44" s="21">
        <f t="shared" si="14"/>
        <v>0</v>
      </c>
      <c r="M44" s="21">
        <f t="shared" si="14"/>
        <v>0.21775986883177534</v>
      </c>
      <c r="N44" s="21">
        <f t="shared" si="2"/>
        <v>0</v>
      </c>
      <c r="O44" s="21">
        <f t="shared" si="3"/>
        <v>-0.32878007570232765</v>
      </c>
      <c r="P44" s="21">
        <f t="shared" si="4"/>
        <v>0</v>
      </c>
      <c r="Q44" s="19">
        <f t="shared" si="9"/>
        <v>0.83513739493674932</v>
      </c>
      <c r="R44" s="19">
        <f t="shared" si="9"/>
        <v>0</v>
      </c>
      <c r="S44" s="19">
        <f t="shared" si="9"/>
        <v>0.21775986883177534</v>
      </c>
      <c r="T44" s="19">
        <f t="shared" si="10"/>
        <v>0</v>
      </c>
      <c r="U44" s="19">
        <f t="shared" si="11"/>
        <v>-0.32878007570232765</v>
      </c>
      <c r="V44" s="19">
        <f t="shared" si="12"/>
        <v>0</v>
      </c>
    </row>
    <row r="45" spans="1:22" x14ac:dyDescent="0.25">
      <c r="A45" s="26">
        <f>Wellpath!E45</f>
        <v>1200</v>
      </c>
      <c r="B45" s="68">
        <v>0</v>
      </c>
      <c r="C45" s="22">
        <v>0</v>
      </c>
      <c r="D45" s="22">
        <v>0</v>
      </c>
      <c r="E45" s="20">
        <f>Model!$W$37*(Wellpath!$K45-Wellpath!$K44)*MAX(ABS(Wellpath!$L45-Wellpath!$L44),Model!$B$24*(Wellpath!$K45-Wellpath!$K44))*COS(Wellpath!$L45)*COS(Wellpath!$M45)</f>
        <v>5.5320895016234856E-2</v>
      </c>
      <c r="F45" s="20">
        <f>Model!$W$37*(Wellpath!$K45-Wellpath!$K44)*MAX(ABS(Wellpath!$L45-Wellpath!$L44),Model!$B$24*(Wellpath!$K45-Wellpath!$K44))*COS(Wellpath!$L45)*SIN(Wellpath!$M45)</f>
        <v>0</v>
      </c>
      <c r="G45" s="20">
        <f>Model!$W$37*(Wellpath!$K45-Wellpath!$K44)*MAX(ABS(Wellpath!$L45-Wellpath!$L44),Model!$B$24*(Wellpath!$K45-Wellpath!$K44))*-SIN(Wellpath!$L45)</f>
        <v>-6.5928875381125004E-2</v>
      </c>
      <c r="H45" s="18">
        <f t="shared" si="6"/>
        <v>5.5320895016234856E-2</v>
      </c>
      <c r="I45" s="18">
        <f t="shared" si="7"/>
        <v>0</v>
      </c>
      <c r="J45" s="18">
        <f t="shared" si="8"/>
        <v>-6.5928875381125004E-2</v>
      </c>
      <c r="K45" s="21">
        <f t="shared" si="14"/>
        <v>0.83819779636214664</v>
      </c>
      <c r="L45" s="21">
        <f t="shared" si="14"/>
        <v>0</v>
      </c>
      <c r="M45" s="21">
        <f t="shared" si="14"/>
        <v>0.22210648544079525</v>
      </c>
      <c r="N45" s="21">
        <f t="shared" si="2"/>
        <v>0</v>
      </c>
      <c r="O45" s="21">
        <f t="shared" si="3"/>
        <v>-0.33242732009582532</v>
      </c>
      <c r="P45" s="21">
        <f t="shared" si="4"/>
        <v>0</v>
      </c>
      <c r="Q45" s="19">
        <f t="shared" si="9"/>
        <v>0.83819779636214664</v>
      </c>
      <c r="R45" s="19">
        <f t="shared" si="9"/>
        <v>0</v>
      </c>
      <c r="S45" s="19">
        <f t="shared" si="9"/>
        <v>0.22210648544079525</v>
      </c>
      <c r="T45" s="19">
        <f t="shared" si="10"/>
        <v>0</v>
      </c>
      <c r="U45" s="19">
        <f t="shared" si="11"/>
        <v>-0.33242732009582532</v>
      </c>
      <c r="V45" s="19">
        <f t="shared" si="12"/>
        <v>0</v>
      </c>
    </row>
    <row r="46" spans="1:22" x14ac:dyDescent="0.25">
      <c r="A46" s="26">
        <f>Wellpath!E46</f>
        <v>1230</v>
      </c>
      <c r="B46" s="68">
        <v>0</v>
      </c>
      <c r="C46" s="22">
        <v>0</v>
      </c>
      <c r="D46" s="22">
        <v>0</v>
      </c>
      <c r="E46" s="20">
        <f>Model!$W$37*(Wellpath!$K46-Wellpath!$K45)*MAX(ABS(Wellpath!$L46-Wellpath!$L45),Model!$B$24*(Wellpath!$K46-Wellpath!$K45))*COS(Wellpath!$L46)*COS(Wellpath!$M46)</f>
        <v>5.5320895016234856E-2</v>
      </c>
      <c r="F46" s="20">
        <f>Model!$W$37*(Wellpath!$K46-Wellpath!$K45)*MAX(ABS(Wellpath!$L46-Wellpath!$L45),Model!$B$24*(Wellpath!$K46-Wellpath!$K45))*COS(Wellpath!$L46)*SIN(Wellpath!$M46)</f>
        <v>0</v>
      </c>
      <c r="G46" s="20">
        <f>Model!$W$37*(Wellpath!$K46-Wellpath!$K45)*MAX(ABS(Wellpath!$L46-Wellpath!$L45),Model!$B$24*(Wellpath!$K46-Wellpath!$K45))*-SIN(Wellpath!$L46)</f>
        <v>-6.5928875381125004E-2</v>
      </c>
      <c r="H46" s="18">
        <f t="shared" si="6"/>
        <v>5.5320895016234856E-2</v>
      </c>
      <c r="I46" s="18">
        <f t="shared" si="7"/>
        <v>0</v>
      </c>
      <c r="J46" s="18">
        <f t="shared" si="8"/>
        <v>-6.5928875381125004E-2</v>
      </c>
      <c r="K46" s="21">
        <f t="shared" si="14"/>
        <v>0.84125819778754396</v>
      </c>
      <c r="L46" s="21">
        <f t="shared" si="14"/>
        <v>0</v>
      </c>
      <c r="M46" s="21">
        <f t="shared" si="14"/>
        <v>0.22645310204981517</v>
      </c>
      <c r="N46" s="21">
        <f t="shared" si="2"/>
        <v>0</v>
      </c>
      <c r="O46" s="21">
        <f t="shared" si="3"/>
        <v>-0.33607456448932299</v>
      </c>
      <c r="P46" s="21">
        <f t="shared" si="4"/>
        <v>0</v>
      </c>
      <c r="Q46" s="19">
        <f t="shared" si="9"/>
        <v>0.84125819778754396</v>
      </c>
      <c r="R46" s="19">
        <f t="shared" si="9"/>
        <v>0</v>
      </c>
      <c r="S46" s="19">
        <f t="shared" si="9"/>
        <v>0.22645310204981517</v>
      </c>
      <c r="T46" s="19">
        <f t="shared" si="10"/>
        <v>0</v>
      </c>
      <c r="U46" s="19">
        <f t="shared" si="11"/>
        <v>-0.33607456448932299</v>
      </c>
      <c r="V46" s="19">
        <f t="shared" si="12"/>
        <v>0</v>
      </c>
    </row>
    <row r="47" spans="1:22" x14ac:dyDescent="0.25">
      <c r="A47" s="26">
        <f>Wellpath!E47</f>
        <v>1260</v>
      </c>
      <c r="B47" s="68">
        <v>0</v>
      </c>
      <c r="C47" s="22">
        <v>0</v>
      </c>
      <c r="D47" s="22">
        <v>0</v>
      </c>
      <c r="E47" s="20">
        <f>Model!$W$37*(Wellpath!$K47-Wellpath!$K46)*MAX(ABS(Wellpath!$L47-Wellpath!$L46),Model!$B$24*(Wellpath!$K47-Wellpath!$K46))*COS(Wellpath!$L47)*COS(Wellpath!$M47)</f>
        <v>5.5320895016234856E-2</v>
      </c>
      <c r="F47" s="20">
        <f>Model!$W$37*(Wellpath!$K47-Wellpath!$K46)*MAX(ABS(Wellpath!$L47-Wellpath!$L46),Model!$B$24*(Wellpath!$K47-Wellpath!$K46))*COS(Wellpath!$L47)*SIN(Wellpath!$M47)</f>
        <v>0</v>
      </c>
      <c r="G47" s="20">
        <f>Model!$W$37*(Wellpath!$K47-Wellpath!$K46)*MAX(ABS(Wellpath!$L47-Wellpath!$L46),Model!$B$24*(Wellpath!$K47-Wellpath!$K46))*-SIN(Wellpath!$L47)</f>
        <v>-6.5928875381125004E-2</v>
      </c>
      <c r="H47" s="18">
        <f t="shared" si="6"/>
        <v>5.5320895016234856E-2</v>
      </c>
      <c r="I47" s="18">
        <f t="shared" si="7"/>
        <v>0</v>
      </c>
      <c r="J47" s="18">
        <f t="shared" si="8"/>
        <v>-6.5928875381125004E-2</v>
      </c>
      <c r="K47" s="21">
        <f t="shared" si="14"/>
        <v>0.84431859921294128</v>
      </c>
      <c r="L47" s="21">
        <f t="shared" si="14"/>
        <v>0</v>
      </c>
      <c r="M47" s="21">
        <f t="shared" si="14"/>
        <v>0.23079971865883508</v>
      </c>
      <c r="N47" s="21">
        <f t="shared" si="2"/>
        <v>0</v>
      </c>
      <c r="O47" s="21">
        <f t="shared" si="3"/>
        <v>-0.33972180888282066</v>
      </c>
      <c r="P47" s="21">
        <f t="shared" si="4"/>
        <v>0</v>
      </c>
      <c r="Q47" s="19">
        <f t="shared" si="9"/>
        <v>0.84431859921294128</v>
      </c>
      <c r="R47" s="19">
        <f t="shared" si="9"/>
        <v>0</v>
      </c>
      <c r="S47" s="19">
        <f t="shared" si="9"/>
        <v>0.23079971865883508</v>
      </c>
      <c r="T47" s="19">
        <f t="shared" si="10"/>
        <v>0</v>
      </c>
      <c r="U47" s="19">
        <f t="shared" si="11"/>
        <v>-0.33972180888282066</v>
      </c>
      <c r="V47" s="19">
        <f t="shared" si="12"/>
        <v>0</v>
      </c>
    </row>
    <row r="48" spans="1:22" x14ac:dyDescent="0.25">
      <c r="A48" s="26">
        <f>Wellpath!E48</f>
        <v>1290</v>
      </c>
      <c r="B48" s="68">
        <v>0</v>
      </c>
      <c r="C48" s="22">
        <v>0</v>
      </c>
      <c r="D48" s="22">
        <v>0</v>
      </c>
      <c r="E48" s="20">
        <f>Model!$W$37*(Wellpath!$K48-Wellpath!$K47)*MAX(ABS(Wellpath!$L48-Wellpath!$L47),Model!$B$24*(Wellpath!$K48-Wellpath!$K47))*COS(Wellpath!$L48)*COS(Wellpath!$M48)</f>
        <v>5.5320895016234856E-2</v>
      </c>
      <c r="F48" s="20">
        <f>Model!$W$37*(Wellpath!$K48-Wellpath!$K47)*MAX(ABS(Wellpath!$L48-Wellpath!$L47),Model!$B$24*(Wellpath!$K48-Wellpath!$K47))*COS(Wellpath!$L48)*SIN(Wellpath!$M48)</f>
        <v>0</v>
      </c>
      <c r="G48" s="20">
        <f>Model!$W$37*(Wellpath!$K48-Wellpath!$K47)*MAX(ABS(Wellpath!$L48-Wellpath!$L47),Model!$B$24*(Wellpath!$K48-Wellpath!$K47))*-SIN(Wellpath!$L48)</f>
        <v>-6.5928875381125004E-2</v>
      </c>
      <c r="H48" s="18">
        <f t="shared" si="6"/>
        <v>5.5320895016234856E-2</v>
      </c>
      <c r="I48" s="18">
        <f t="shared" si="7"/>
        <v>0</v>
      </c>
      <c r="J48" s="18">
        <f t="shared" si="8"/>
        <v>-6.5928875381125004E-2</v>
      </c>
      <c r="K48" s="21">
        <f t="shared" si="14"/>
        <v>0.8473790006383386</v>
      </c>
      <c r="L48" s="21">
        <f t="shared" si="14"/>
        <v>0</v>
      </c>
      <c r="M48" s="21">
        <f t="shared" si="14"/>
        <v>0.235146335267855</v>
      </c>
      <c r="N48" s="21">
        <f t="shared" si="2"/>
        <v>0</v>
      </c>
      <c r="O48" s="21">
        <f t="shared" si="3"/>
        <v>-0.34336905327631834</v>
      </c>
      <c r="P48" s="21">
        <f t="shared" si="4"/>
        <v>0</v>
      </c>
      <c r="Q48" s="19">
        <f t="shared" si="9"/>
        <v>0.8473790006383386</v>
      </c>
      <c r="R48" s="19">
        <f t="shared" si="9"/>
        <v>0</v>
      </c>
      <c r="S48" s="19">
        <f t="shared" si="9"/>
        <v>0.235146335267855</v>
      </c>
      <c r="T48" s="19">
        <f t="shared" si="10"/>
        <v>0</v>
      </c>
      <c r="U48" s="19">
        <f t="shared" si="11"/>
        <v>-0.34336905327631834</v>
      </c>
      <c r="V48" s="19">
        <f t="shared" si="12"/>
        <v>0</v>
      </c>
    </row>
    <row r="49" spans="1:22" x14ac:dyDescent="0.25">
      <c r="A49" s="26">
        <f>Wellpath!E49</f>
        <v>1320</v>
      </c>
      <c r="B49" s="68">
        <v>0</v>
      </c>
      <c r="C49" s="22">
        <v>0</v>
      </c>
      <c r="D49" s="22">
        <v>0</v>
      </c>
      <c r="E49" s="20">
        <f>Model!$W$37*(Wellpath!$K49-Wellpath!$K48)*MAX(ABS(Wellpath!$L49-Wellpath!$L48),Model!$B$24*(Wellpath!$K49-Wellpath!$K48))*COS(Wellpath!$L49)*COS(Wellpath!$M49)</f>
        <v>5.5320895016234856E-2</v>
      </c>
      <c r="F49" s="20">
        <f>Model!$W$37*(Wellpath!$K49-Wellpath!$K48)*MAX(ABS(Wellpath!$L49-Wellpath!$L48),Model!$B$24*(Wellpath!$K49-Wellpath!$K48))*COS(Wellpath!$L49)*SIN(Wellpath!$M49)</f>
        <v>0</v>
      </c>
      <c r="G49" s="20">
        <f>Model!$W$37*(Wellpath!$K49-Wellpath!$K48)*MAX(ABS(Wellpath!$L49-Wellpath!$L48),Model!$B$24*(Wellpath!$K49-Wellpath!$K48))*-SIN(Wellpath!$L49)</f>
        <v>-6.5928875381125004E-2</v>
      </c>
      <c r="H49" s="18">
        <f t="shared" si="6"/>
        <v>5.5320895016234856E-2</v>
      </c>
      <c r="I49" s="18">
        <f t="shared" si="7"/>
        <v>0</v>
      </c>
      <c r="J49" s="18">
        <f t="shared" si="8"/>
        <v>-6.5928875381125004E-2</v>
      </c>
      <c r="K49" s="21">
        <f t="shared" si="14"/>
        <v>0.85043940206373592</v>
      </c>
      <c r="L49" s="21">
        <f t="shared" si="14"/>
        <v>0</v>
      </c>
      <c r="M49" s="21">
        <f t="shared" si="14"/>
        <v>0.23949295187687492</v>
      </c>
      <c r="N49" s="21">
        <f t="shared" si="2"/>
        <v>0</v>
      </c>
      <c r="O49" s="21">
        <f t="shared" si="3"/>
        <v>-0.34701629766981601</v>
      </c>
      <c r="P49" s="21">
        <f t="shared" si="4"/>
        <v>0</v>
      </c>
      <c r="Q49" s="19">
        <f t="shared" si="9"/>
        <v>0.85043940206373592</v>
      </c>
      <c r="R49" s="19">
        <f t="shared" si="9"/>
        <v>0</v>
      </c>
      <c r="S49" s="19">
        <f t="shared" si="9"/>
        <v>0.23949295187687492</v>
      </c>
      <c r="T49" s="19">
        <f t="shared" si="10"/>
        <v>0</v>
      </c>
      <c r="U49" s="19">
        <f t="shared" si="11"/>
        <v>-0.34701629766981601</v>
      </c>
      <c r="V49" s="19">
        <f t="shared" si="12"/>
        <v>0</v>
      </c>
    </row>
    <row r="50" spans="1:22" x14ac:dyDescent="0.25">
      <c r="A50" s="26">
        <f>Wellpath!E50</f>
        <v>1350</v>
      </c>
      <c r="B50" s="68">
        <v>0</v>
      </c>
      <c r="C50" s="22">
        <v>0</v>
      </c>
      <c r="D50" s="22">
        <v>0</v>
      </c>
      <c r="E50" s="20">
        <f>Model!$W$37*(Wellpath!$K50-Wellpath!$K49)*MAX(ABS(Wellpath!$L50-Wellpath!$L49),Model!$B$24*(Wellpath!$K50-Wellpath!$K49))*COS(Wellpath!$L50)*COS(Wellpath!$M50)</f>
        <v>5.5320895016234856E-2</v>
      </c>
      <c r="F50" s="20">
        <f>Model!$W$37*(Wellpath!$K50-Wellpath!$K49)*MAX(ABS(Wellpath!$L50-Wellpath!$L49),Model!$B$24*(Wellpath!$K50-Wellpath!$K49))*COS(Wellpath!$L50)*SIN(Wellpath!$M50)</f>
        <v>0</v>
      </c>
      <c r="G50" s="20">
        <f>Model!$W$37*(Wellpath!$K50-Wellpath!$K49)*MAX(ABS(Wellpath!$L50-Wellpath!$L49),Model!$B$24*(Wellpath!$K50-Wellpath!$K49))*-SIN(Wellpath!$L50)</f>
        <v>-6.5928875381125004E-2</v>
      </c>
      <c r="H50" s="18">
        <f t="shared" si="6"/>
        <v>5.5320895016234856E-2</v>
      </c>
      <c r="I50" s="18">
        <f t="shared" si="7"/>
        <v>0</v>
      </c>
      <c r="J50" s="18">
        <f t="shared" si="8"/>
        <v>-6.5928875381125004E-2</v>
      </c>
      <c r="K50" s="21">
        <f t="shared" si="14"/>
        <v>0.85349980348913324</v>
      </c>
      <c r="L50" s="21">
        <f t="shared" si="14"/>
        <v>0</v>
      </c>
      <c r="M50" s="21">
        <f t="shared" si="14"/>
        <v>0.24383956848589483</v>
      </c>
      <c r="N50" s="21">
        <f t="shared" si="2"/>
        <v>0</v>
      </c>
      <c r="O50" s="21">
        <f t="shared" si="3"/>
        <v>-0.35066354206331368</v>
      </c>
      <c r="P50" s="21">
        <f t="shared" si="4"/>
        <v>0</v>
      </c>
      <c r="Q50" s="19">
        <f t="shared" si="9"/>
        <v>0.85349980348913324</v>
      </c>
      <c r="R50" s="19">
        <f t="shared" si="9"/>
        <v>0</v>
      </c>
      <c r="S50" s="19">
        <f t="shared" si="9"/>
        <v>0.24383956848589483</v>
      </c>
      <c r="T50" s="19">
        <f t="shared" si="10"/>
        <v>0</v>
      </c>
      <c r="U50" s="19">
        <f t="shared" si="11"/>
        <v>-0.35066354206331368</v>
      </c>
      <c r="V50" s="19">
        <f t="shared" si="12"/>
        <v>0</v>
      </c>
    </row>
    <row r="51" spans="1:22" x14ac:dyDescent="0.25">
      <c r="A51" s="26">
        <f>Wellpath!E51</f>
        <v>1380</v>
      </c>
      <c r="B51" s="68">
        <v>0</v>
      </c>
      <c r="C51" s="22">
        <v>0</v>
      </c>
      <c r="D51" s="22">
        <v>0</v>
      </c>
      <c r="E51" s="20">
        <f>Model!$W$37*(Wellpath!$K51-Wellpath!$K50)*MAX(ABS(Wellpath!$L51-Wellpath!$L50),Model!$B$24*(Wellpath!$K51-Wellpath!$K50))*COS(Wellpath!$L51)*COS(Wellpath!$M51)</f>
        <v>5.5320895016234856E-2</v>
      </c>
      <c r="F51" s="20">
        <f>Model!$W$37*(Wellpath!$K51-Wellpath!$K50)*MAX(ABS(Wellpath!$L51-Wellpath!$L50),Model!$B$24*(Wellpath!$K51-Wellpath!$K50))*COS(Wellpath!$L51)*SIN(Wellpath!$M51)</f>
        <v>0</v>
      </c>
      <c r="G51" s="20">
        <f>Model!$W$37*(Wellpath!$K51-Wellpath!$K50)*MAX(ABS(Wellpath!$L51-Wellpath!$L50),Model!$B$24*(Wellpath!$K51-Wellpath!$K50))*-SIN(Wellpath!$L51)</f>
        <v>-6.5928875381125004E-2</v>
      </c>
      <c r="H51" s="18">
        <f t="shared" si="6"/>
        <v>5.5320895016234856E-2</v>
      </c>
      <c r="I51" s="18">
        <f t="shared" si="7"/>
        <v>0</v>
      </c>
      <c r="J51" s="18">
        <f t="shared" si="8"/>
        <v>-6.5928875381125004E-2</v>
      </c>
      <c r="K51" s="21">
        <f t="shared" si="14"/>
        <v>0.85656020491453055</v>
      </c>
      <c r="L51" s="21">
        <f t="shared" si="14"/>
        <v>0</v>
      </c>
      <c r="M51" s="21">
        <f t="shared" si="14"/>
        <v>0.24818618509491475</v>
      </c>
      <c r="N51" s="21">
        <f t="shared" si="2"/>
        <v>0</v>
      </c>
      <c r="O51" s="21">
        <f t="shared" si="3"/>
        <v>-0.35431078645681136</v>
      </c>
      <c r="P51" s="21">
        <f t="shared" si="4"/>
        <v>0</v>
      </c>
      <c r="Q51" s="19">
        <f t="shared" si="9"/>
        <v>0.85656020491453055</v>
      </c>
      <c r="R51" s="19">
        <f t="shared" si="9"/>
        <v>0</v>
      </c>
      <c r="S51" s="19">
        <f t="shared" si="9"/>
        <v>0.24818618509491475</v>
      </c>
      <c r="T51" s="19">
        <f t="shared" si="10"/>
        <v>0</v>
      </c>
      <c r="U51" s="19">
        <f t="shared" si="11"/>
        <v>-0.35431078645681136</v>
      </c>
      <c r="V51" s="19">
        <f t="shared" si="12"/>
        <v>0</v>
      </c>
    </row>
    <row r="52" spans="1:22" x14ac:dyDescent="0.25">
      <c r="A52" s="26">
        <f>Wellpath!E52</f>
        <v>1410</v>
      </c>
      <c r="B52" s="68">
        <v>0</v>
      </c>
      <c r="C52" s="22">
        <v>0</v>
      </c>
      <c r="D52" s="22">
        <v>0</v>
      </c>
      <c r="E52" s="20">
        <f>Model!$W$37*(Wellpath!$K52-Wellpath!$K51)*MAX(ABS(Wellpath!$L52-Wellpath!$L51),Model!$B$24*(Wellpath!$K52-Wellpath!$K51))*COS(Wellpath!$L52)*COS(Wellpath!$M52)</f>
        <v>5.5320895016234856E-2</v>
      </c>
      <c r="F52" s="20">
        <f>Model!$W$37*(Wellpath!$K52-Wellpath!$K51)*MAX(ABS(Wellpath!$L52-Wellpath!$L51),Model!$B$24*(Wellpath!$K52-Wellpath!$K51))*COS(Wellpath!$L52)*SIN(Wellpath!$M52)</f>
        <v>0</v>
      </c>
      <c r="G52" s="20">
        <f>Model!$W$37*(Wellpath!$K52-Wellpath!$K51)*MAX(ABS(Wellpath!$L52-Wellpath!$L51),Model!$B$24*(Wellpath!$K52-Wellpath!$K51))*-SIN(Wellpath!$L52)</f>
        <v>-6.5928875381125004E-2</v>
      </c>
      <c r="H52" s="18">
        <f t="shared" si="6"/>
        <v>5.5320895016234856E-2</v>
      </c>
      <c r="I52" s="18">
        <f t="shared" si="7"/>
        <v>0</v>
      </c>
      <c r="J52" s="18">
        <f t="shared" si="8"/>
        <v>-6.5928875381125004E-2</v>
      </c>
      <c r="K52" s="21">
        <f t="shared" ref="K52:M67" si="15">K51+E52^2</f>
        <v>0.85962060633992787</v>
      </c>
      <c r="L52" s="21">
        <f t="shared" si="15"/>
        <v>0</v>
      </c>
      <c r="M52" s="21">
        <f t="shared" si="15"/>
        <v>0.25253280170393466</v>
      </c>
      <c r="N52" s="21">
        <f t="shared" si="2"/>
        <v>0</v>
      </c>
      <c r="O52" s="21">
        <f t="shared" si="3"/>
        <v>-0.35795803085030903</v>
      </c>
      <c r="P52" s="21">
        <f t="shared" si="4"/>
        <v>0</v>
      </c>
      <c r="Q52" s="19">
        <f t="shared" si="9"/>
        <v>0.85962060633992787</v>
      </c>
      <c r="R52" s="19">
        <f t="shared" si="9"/>
        <v>0</v>
      </c>
      <c r="S52" s="19">
        <f t="shared" si="9"/>
        <v>0.25253280170393466</v>
      </c>
      <c r="T52" s="19">
        <f t="shared" si="10"/>
        <v>0</v>
      </c>
      <c r="U52" s="19">
        <f t="shared" si="11"/>
        <v>-0.35795803085030903</v>
      </c>
      <c r="V52" s="19">
        <f t="shared" si="12"/>
        <v>0</v>
      </c>
    </row>
    <row r="53" spans="1:22" x14ac:dyDescent="0.25">
      <c r="A53" s="26">
        <f>Wellpath!E53</f>
        <v>1440</v>
      </c>
      <c r="B53" s="68">
        <v>0</v>
      </c>
      <c r="C53" s="22">
        <v>0</v>
      </c>
      <c r="D53" s="22">
        <v>0</v>
      </c>
      <c r="E53" s="20">
        <f>Model!$W$37*(Wellpath!$K53-Wellpath!$K52)*MAX(ABS(Wellpath!$L53-Wellpath!$L52),Model!$B$24*(Wellpath!$K53-Wellpath!$K52))*COS(Wellpath!$L53)*COS(Wellpath!$M53)</f>
        <v>5.5320895016234856E-2</v>
      </c>
      <c r="F53" s="20">
        <f>Model!$W$37*(Wellpath!$K53-Wellpath!$K52)*MAX(ABS(Wellpath!$L53-Wellpath!$L52),Model!$B$24*(Wellpath!$K53-Wellpath!$K52))*COS(Wellpath!$L53)*SIN(Wellpath!$M53)</f>
        <v>0</v>
      </c>
      <c r="G53" s="20">
        <f>Model!$W$37*(Wellpath!$K53-Wellpath!$K52)*MAX(ABS(Wellpath!$L53-Wellpath!$L52),Model!$B$24*(Wellpath!$K53-Wellpath!$K52))*-SIN(Wellpath!$L53)</f>
        <v>-6.5928875381125004E-2</v>
      </c>
      <c r="H53" s="18">
        <f t="shared" si="6"/>
        <v>5.5320895016234856E-2</v>
      </c>
      <c r="I53" s="18">
        <f t="shared" si="7"/>
        <v>0</v>
      </c>
      <c r="J53" s="18">
        <f t="shared" si="8"/>
        <v>-6.5928875381125004E-2</v>
      </c>
      <c r="K53" s="21">
        <f t="shared" si="15"/>
        <v>0.86268100776532519</v>
      </c>
      <c r="L53" s="21">
        <f t="shared" si="15"/>
        <v>0</v>
      </c>
      <c r="M53" s="21">
        <f t="shared" si="15"/>
        <v>0.25687941831295458</v>
      </c>
      <c r="N53" s="21">
        <f t="shared" si="2"/>
        <v>0</v>
      </c>
      <c r="O53" s="21">
        <f t="shared" si="3"/>
        <v>-0.3616052752438067</v>
      </c>
      <c r="P53" s="21">
        <f t="shared" si="4"/>
        <v>0</v>
      </c>
      <c r="Q53" s="19">
        <f t="shared" si="9"/>
        <v>0.86268100776532519</v>
      </c>
      <c r="R53" s="19">
        <f t="shared" si="9"/>
        <v>0</v>
      </c>
      <c r="S53" s="19">
        <f t="shared" si="9"/>
        <v>0.25687941831295458</v>
      </c>
      <c r="T53" s="19">
        <f t="shared" si="10"/>
        <v>0</v>
      </c>
      <c r="U53" s="19">
        <f t="shared" si="11"/>
        <v>-0.3616052752438067</v>
      </c>
      <c r="V53" s="19">
        <f t="shared" si="12"/>
        <v>0</v>
      </c>
    </row>
    <row r="54" spans="1:22" x14ac:dyDescent="0.25">
      <c r="A54" s="26">
        <f>Wellpath!E54</f>
        <v>1470</v>
      </c>
      <c r="B54" s="68">
        <v>0</v>
      </c>
      <c r="C54" s="22">
        <v>0</v>
      </c>
      <c r="D54" s="22">
        <v>0</v>
      </c>
      <c r="E54" s="20">
        <f>Model!$W$37*(Wellpath!$K54-Wellpath!$K53)*MAX(ABS(Wellpath!$L54-Wellpath!$L53),Model!$B$24*(Wellpath!$K54-Wellpath!$K53))*COS(Wellpath!$L54)*COS(Wellpath!$M54)</f>
        <v>5.5320895016234856E-2</v>
      </c>
      <c r="F54" s="20">
        <f>Model!$W$37*(Wellpath!$K54-Wellpath!$K53)*MAX(ABS(Wellpath!$L54-Wellpath!$L53),Model!$B$24*(Wellpath!$K54-Wellpath!$K53))*COS(Wellpath!$L54)*SIN(Wellpath!$M54)</f>
        <v>0</v>
      </c>
      <c r="G54" s="20">
        <f>Model!$W$37*(Wellpath!$K54-Wellpath!$K53)*MAX(ABS(Wellpath!$L54-Wellpath!$L53),Model!$B$24*(Wellpath!$K54-Wellpath!$K53))*-SIN(Wellpath!$L54)</f>
        <v>-6.5928875381125004E-2</v>
      </c>
      <c r="H54" s="18">
        <f t="shared" si="6"/>
        <v>5.5320895016234856E-2</v>
      </c>
      <c r="I54" s="18">
        <f t="shared" si="7"/>
        <v>0</v>
      </c>
      <c r="J54" s="18">
        <f t="shared" si="8"/>
        <v>-6.5928875381125004E-2</v>
      </c>
      <c r="K54" s="21">
        <f t="shared" si="15"/>
        <v>0.86574140919072251</v>
      </c>
      <c r="L54" s="21">
        <f t="shared" si="15"/>
        <v>0</v>
      </c>
      <c r="M54" s="21">
        <f t="shared" si="15"/>
        <v>0.26122603492197449</v>
      </c>
      <c r="N54" s="21">
        <f t="shared" si="2"/>
        <v>0</v>
      </c>
      <c r="O54" s="21">
        <f t="shared" si="3"/>
        <v>-0.36525251963730437</v>
      </c>
      <c r="P54" s="21">
        <f t="shared" si="4"/>
        <v>0</v>
      </c>
      <c r="Q54" s="19">
        <f t="shared" si="9"/>
        <v>0.86574140919072251</v>
      </c>
      <c r="R54" s="19">
        <f t="shared" si="9"/>
        <v>0</v>
      </c>
      <c r="S54" s="19">
        <f t="shared" si="9"/>
        <v>0.26122603492197449</v>
      </c>
      <c r="T54" s="19">
        <f t="shared" si="10"/>
        <v>0</v>
      </c>
      <c r="U54" s="19">
        <f t="shared" si="11"/>
        <v>-0.36525251963730437</v>
      </c>
      <c r="V54" s="19">
        <f t="shared" si="12"/>
        <v>0</v>
      </c>
    </row>
    <row r="55" spans="1:22" x14ac:dyDescent="0.25">
      <c r="A55" s="26">
        <f>Wellpath!E55</f>
        <v>1500</v>
      </c>
      <c r="B55" s="68">
        <v>0</v>
      </c>
      <c r="C55" s="22">
        <v>0</v>
      </c>
      <c r="D55" s="22">
        <v>0</v>
      </c>
      <c r="E55" s="20">
        <f>Model!$W$37*(Wellpath!$K55-Wellpath!$K54)*MAX(ABS(Wellpath!$L55-Wellpath!$L54),Model!$B$24*(Wellpath!$K55-Wellpath!$K54))*COS(Wellpath!$L55)*COS(Wellpath!$M55)</f>
        <v>5.5320895016234856E-2</v>
      </c>
      <c r="F55" s="20">
        <f>Model!$W$37*(Wellpath!$K55-Wellpath!$K54)*MAX(ABS(Wellpath!$L55-Wellpath!$L54),Model!$B$24*(Wellpath!$K55-Wellpath!$K54))*COS(Wellpath!$L55)*SIN(Wellpath!$M55)</f>
        <v>0</v>
      </c>
      <c r="G55" s="20">
        <f>Model!$W$37*(Wellpath!$K55-Wellpath!$K54)*MAX(ABS(Wellpath!$L55-Wellpath!$L54),Model!$B$24*(Wellpath!$K55-Wellpath!$K54))*-SIN(Wellpath!$L55)</f>
        <v>-6.5928875381125004E-2</v>
      </c>
      <c r="H55" s="18">
        <f t="shared" si="6"/>
        <v>5.5320895016234856E-2</v>
      </c>
      <c r="I55" s="18">
        <f t="shared" si="7"/>
        <v>0</v>
      </c>
      <c r="J55" s="18">
        <f t="shared" si="8"/>
        <v>-6.5928875381125004E-2</v>
      </c>
      <c r="K55" s="21">
        <f t="shared" si="15"/>
        <v>0.86880181061611983</v>
      </c>
      <c r="L55" s="21">
        <f t="shared" si="15"/>
        <v>0</v>
      </c>
      <c r="M55" s="21">
        <f t="shared" si="15"/>
        <v>0.26557265153099441</v>
      </c>
      <c r="N55" s="21">
        <f t="shared" si="2"/>
        <v>0</v>
      </c>
      <c r="O55" s="21">
        <f t="shared" si="3"/>
        <v>-0.36889976403080205</v>
      </c>
      <c r="P55" s="21">
        <f t="shared" si="4"/>
        <v>0</v>
      </c>
      <c r="Q55" s="19">
        <f t="shared" si="9"/>
        <v>0.86880181061611983</v>
      </c>
      <c r="R55" s="19">
        <f t="shared" si="9"/>
        <v>0</v>
      </c>
      <c r="S55" s="19">
        <f t="shared" si="9"/>
        <v>0.26557265153099441</v>
      </c>
      <c r="T55" s="19">
        <f t="shared" si="10"/>
        <v>0</v>
      </c>
      <c r="U55" s="19">
        <f t="shared" si="11"/>
        <v>-0.36889976403080205</v>
      </c>
      <c r="V55" s="19">
        <f t="shared" si="12"/>
        <v>0</v>
      </c>
    </row>
    <row r="56" spans="1:22" x14ac:dyDescent="0.25">
      <c r="A56" s="26">
        <f>Wellpath!E56</f>
        <v>1530</v>
      </c>
      <c r="B56" s="68">
        <v>0</v>
      </c>
      <c r="C56" s="22">
        <v>0</v>
      </c>
      <c r="D56" s="22">
        <v>0</v>
      </c>
      <c r="E56" s="20">
        <f>Model!$W$37*(Wellpath!$K56-Wellpath!$K55)*MAX(ABS(Wellpath!$L56-Wellpath!$L55),Model!$B$24*(Wellpath!$K56-Wellpath!$K55))*COS(Wellpath!$L56)*COS(Wellpath!$M56)</f>
        <v>5.5320895016234856E-2</v>
      </c>
      <c r="F56" s="20">
        <f>Model!$W$37*(Wellpath!$K56-Wellpath!$K55)*MAX(ABS(Wellpath!$L56-Wellpath!$L55),Model!$B$24*(Wellpath!$K56-Wellpath!$K55))*COS(Wellpath!$L56)*SIN(Wellpath!$M56)</f>
        <v>0</v>
      </c>
      <c r="G56" s="20">
        <f>Model!$W$37*(Wellpath!$K56-Wellpath!$K55)*MAX(ABS(Wellpath!$L56-Wellpath!$L55),Model!$B$24*(Wellpath!$K56-Wellpath!$K55))*-SIN(Wellpath!$L56)</f>
        <v>-6.5928875381125004E-2</v>
      </c>
      <c r="H56" s="18">
        <f t="shared" si="6"/>
        <v>5.5320895016234856E-2</v>
      </c>
      <c r="I56" s="18">
        <f t="shared" si="7"/>
        <v>0</v>
      </c>
      <c r="J56" s="18">
        <f t="shared" si="8"/>
        <v>-6.5928875381125004E-2</v>
      </c>
      <c r="K56" s="21">
        <f t="shared" si="15"/>
        <v>0.87186221204151715</v>
      </c>
      <c r="L56" s="21">
        <f t="shared" si="15"/>
        <v>0</v>
      </c>
      <c r="M56" s="21">
        <f t="shared" si="15"/>
        <v>0.26991926814001432</v>
      </c>
      <c r="N56" s="21">
        <f t="shared" si="2"/>
        <v>0</v>
      </c>
      <c r="O56" s="21">
        <f t="shared" si="3"/>
        <v>-0.37254700842429972</v>
      </c>
      <c r="P56" s="21">
        <f t="shared" si="4"/>
        <v>0</v>
      </c>
      <c r="Q56" s="19">
        <f t="shared" si="9"/>
        <v>0.87186221204151715</v>
      </c>
      <c r="R56" s="19">
        <f t="shared" si="9"/>
        <v>0</v>
      </c>
      <c r="S56" s="19">
        <f t="shared" si="9"/>
        <v>0.26991926814001432</v>
      </c>
      <c r="T56" s="19">
        <f t="shared" si="10"/>
        <v>0</v>
      </c>
      <c r="U56" s="19">
        <f t="shared" si="11"/>
        <v>-0.37254700842429972</v>
      </c>
      <c r="V56" s="19">
        <f t="shared" si="12"/>
        <v>0</v>
      </c>
    </row>
    <row r="57" spans="1:22" x14ac:dyDescent="0.25">
      <c r="A57" s="26">
        <f>Wellpath!E57</f>
        <v>1560</v>
      </c>
      <c r="B57" s="68">
        <v>0</v>
      </c>
      <c r="C57" s="22">
        <v>0</v>
      </c>
      <c r="D57" s="22">
        <v>0</v>
      </c>
      <c r="E57" s="20">
        <f>Model!$W$37*(Wellpath!$K57-Wellpath!$K56)*MAX(ABS(Wellpath!$L57-Wellpath!$L56),Model!$B$24*(Wellpath!$K57-Wellpath!$K56))*COS(Wellpath!$L57)*COS(Wellpath!$M57)</f>
        <v>5.5320895016234856E-2</v>
      </c>
      <c r="F57" s="20">
        <f>Model!$W$37*(Wellpath!$K57-Wellpath!$K56)*MAX(ABS(Wellpath!$L57-Wellpath!$L56),Model!$B$24*(Wellpath!$K57-Wellpath!$K56))*COS(Wellpath!$L57)*SIN(Wellpath!$M57)</f>
        <v>0</v>
      </c>
      <c r="G57" s="20">
        <f>Model!$W$37*(Wellpath!$K57-Wellpath!$K56)*MAX(ABS(Wellpath!$L57-Wellpath!$L56),Model!$B$24*(Wellpath!$K57-Wellpath!$K56))*-SIN(Wellpath!$L57)</f>
        <v>-6.5928875381125004E-2</v>
      </c>
      <c r="H57" s="18">
        <f t="shared" si="6"/>
        <v>5.5320895016234856E-2</v>
      </c>
      <c r="I57" s="18">
        <f t="shared" si="7"/>
        <v>0</v>
      </c>
      <c r="J57" s="18">
        <f t="shared" si="8"/>
        <v>-6.5928875381125004E-2</v>
      </c>
      <c r="K57" s="21">
        <f t="shared" si="15"/>
        <v>0.87492261346691447</v>
      </c>
      <c r="L57" s="21">
        <f t="shared" si="15"/>
        <v>0</v>
      </c>
      <c r="M57" s="21">
        <f t="shared" si="15"/>
        <v>0.27426588474903424</v>
      </c>
      <c r="N57" s="21">
        <f t="shared" si="2"/>
        <v>0</v>
      </c>
      <c r="O57" s="21">
        <f t="shared" si="3"/>
        <v>-0.37619425281779739</v>
      </c>
      <c r="P57" s="21">
        <f t="shared" si="4"/>
        <v>0</v>
      </c>
      <c r="Q57" s="19">
        <f t="shared" si="9"/>
        <v>0.87492261346691447</v>
      </c>
      <c r="R57" s="19">
        <f t="shared" si="9"/>
        <v>0</v>
      </c>
      <c r="S57" s="19">
        <f t="shared" si="9"/>
        <v>0.27426588474903424</v>
      </c>
      <c r="T57" s="19">
        <f t="shared" si="10"/>
        <v>0</v>
      </c>
      <c r="U57" s="19">
        <f t="shared" si="11"/>
        <v>-0.37619425281779739</v>
      </c>
      <c r="V57" s="19">
        <f t="shared" si="12"/>
        <v>0</v>
      </c>
    </row>
    <row r="58" spans="1:22" x14ac:dyDescent="0.25">
      <c r="A58" s="26">
        <f>Wellpath!E58</f>
        <v>1590</v>
      </c>
      <c r="B58" s="68">
        <v>0</v>
      </c>
      <c r="C58" s="22">
        <v>0</v>
      </c>
      <c r="D58" s="22">
        <v>0</v>
      </c>
      <c r="E58" s="20">
        <f>Model!$W$37*(Wellpath!$K58-Wellpath!$K57)*MAX(ABS(Wellpath!$L58-Wellpath!$L57),Model!$B$24*(Wellpath!$K58-Wellpath!$K57))*COS(Wellpath!$L58)*COS(Wellpath!$M58)</f>
        <v>5.5320895016234856E-2</v>
      </c>
      <c r="F58" s="20">
        <f>Model!$W$37*(Wellpath!$K58-Wellpath!$K57)*MAX(ABS(Wellpath!$L58-Wellpath!$L57),Model!$B$24*(Wellpath!$K58-Wellpath!$K57))*COS(Wellpath!$L58)*SIN(Wellpath!$M58)</f>
        <v>0</v>
      </c>
      <c r="G58" s="20">
        <f>Model!$W$37*(Wellpath!$K58-Wellpath!$K57)*MAX(ABS(Wellpath!$L58-Wellpath!$L57),Model!$B$24*(Wellpath!$K58-Wellpath!$K57))*-SIN(Wellpath!$L58)</f>
        <v>-6.5928875381125004E-2</v>
      </c>
      <c r="H58" s="18">
        <f t="shared" si="6"/>
        <v>5.5320895016234856E-2</v>
      </c>
      <c r="I58" s="18">
        <f t="shared" si="7"/>
        <v>0</v>
      </c>
      <c r="J58" s="18">
        <f t="shared" si="8"/>
        <v>-6.5928875381125004E-2</v>
      </c>
      <c r="K58" s="21">
        <f t="shared" si="15"/>
        <v>0.87798301489231179</v>
      </c>
      <c r="L58" s="21">
        <f t="shared" si="15"/>
        <v>0</v>
      </c>
      <c r="M58" s="21">
        <f t="shared" si="15"/>
        <v>0.27861250135805415</v>
      </c>
      <c r="N58" s="21">
        <f t="shared" si="2"/>
        <v>0</v>
      </c>
      <c r="O58" s="21">
        <f t="shared" si="3"/>
        <v>-0.37984149721129506</v>
      </c>
      <c r="P58" s="21">
        <f t="shared" si="4"/>
        <v>0</v>
      </c>
      <c r="Q58" s="19">
        <f t="shared" si="9"/>
        <v>0.87798301489231179</v>
      </c>
      <c r="R58" s="19">
        <f t="shared" si="9"/>
        <v>0</v>
      </c>
      <c r="S58" s="19">
        <f t="shared" si="9"/>
        <v>0.27861250135805415</v>
      </c>
      <c r="T58" s="19">
        <f t="shared" si="10"/>
        <v>0</v>
      </c>
      <c r="U58" s="19">
        <f t="shared" si="11"/>
        <v>-0.37984149721129506</v>
      </c>
      <c r="V58" s="19">
        <f t="shared" si="12"/>
        <v>0</v>
      </c>
    </row>
    <row r="59" spans="1:22" x14ac:dyDescent="0.25">
      <c r="A59" s="26">
        <f>Wellpath!E59</f>
        <v>1620</v>
      </c>
      <c r="B59" s="68">
        <v>0</v>
      </c>
      <c r="C59" s="22">
        <v>0</v>
      </c>
      <c r="D59" s="22">
        <v>0</v>
      </c>
      <c r="E59" s="20">
        <f>Model!$W$37*(Wellpath!$K59-Wellpath!$K58)*MAX(ABS(Wellpath!$L59-Wellpath!$L58),Model!$B$24*(Wellpath!$K59-Wellpath!$K58))*COS(Wellpath!$L59)*COS(Wellpath!$M59)</f>
        <v>5.5320895016234856E-2</v>
      </c>
      <c r="F59" s="20">
        <f>Model!$W$37*(Wellpath!$K59-Wellpath!$K58)*MAX(ABS(Wellpath!$L59-Wellpath!$L58),Model!$B$24*(Wellpath!$K59-Wellpath!$K58))*COS(Wellpath!$L59)*SIN(Wellpath!$M59)</f>
        <v>0</v>
      </c>
      <c r="G59" s="20">
        <f>Model!$W$37*(Wellpath!$K59-Wellpath!$K58)*MAX(ABS(Wellpath!$L59-Wellpath!$L58),Model!$B$24*(Wellpath!$K59-Wellpath!$K58))*-SIN(Wellpath!$L59)</f>
        <v>-6.5928875381125004E-2</v>
      </c>
      <c r="H59" s="18">
        <f t="shared" si="6"/>
        <v>5.5320895016234856E-2</v>
      </c>
      <c r="I59" s="18">
        <f t="shared" si="7"/>
        <v>0</v>
      </c>
      <c r="J59" s="18">
        <f t="shared" si="8"/>
        <v>-6.5928875381125004E-2</v>
      </c>
      <c r="K59" s="21">
        <f t="shared" si="15"/>
        <v>0.8810434163177091</v>
      </c>
      <c r="L59" s="21">
        <f t="shared" si="15"/>
        <v>0</v>
      </c>
      <c r="M59" s="21">
        <f t="shared" si="15"/>
        <v>0.28295911796707407</v>
      </c>
      <c r="N59" s="21">
        <f t="shared" si="2"/>
        <v>0</v>
      </c>
      <c r="O59" s="21">
        <f t="shared" si="3"/>
        <v>-0.38348874160479274</v>
      </c>
      <c r="P59" s="21">
        <f t="shared" si="4"/>
        <v>0</v>
      </c>
      <c r="Q59" s="19">
        <f t="shared" si="9"/>
        <v>0.8810434163177091</v>
      </c>
      <c r="R59" s="19">
        <f t="shared" si="9"/>
        <v>0</v>
      </c>
      <c r="S59" s="19">
        <f t="shared" si="9"/>
        <v>0.28295911796707407</v>
      </c>
      <c r="T59" s="19">
        <f t="shared" si="10"/>
        <v>0</v>
      </c>
      <c r="U59" s="19">
        <f t="shared" si="11"/>
        <v>-0.38348874160479274</v>
      </c>
      <c r="V59" s="19">
        <f t="shared" si="12"/>
        <v>0</v>
      </c>
    </row>
    <row r="60" spans="1:22" x14ac:dyDescent="0.25">
      <c r="A60" s="26">
        <f>Wellpath!E60</f>
        <v>1650</v>
      </c>
      <c r="B60" s="68">
        <v>0</v>
      </c>
      <c r="C60" s="22">
        <v>0</v>
      </c>
      <c r="D60" s="22">
        <v>0</v>
      </c>
      <c r="E60" s="20">
        <f>Model!$W$37*(Wellpath!$K60-Wellpath!$K59)*MAX(ABS(Wellpath!$L60-Wellpath!$L59),Model!$B$24*(Wellpath!$K60-Wellpath!$K59))*COS(Wellpath!$L60)*COS(Wellpath!$M60)</f>
        <v>5.5320895016234856E-2</v>
      </c>
      <c r="F60" s="20">
        <f>Model!$W$37*(Wellpath!$K60-Wellpath!$K59)*MAX(ABS(Wellpath!$L60-Wellpath!$L59),Model!$B$24*(Wellpath!$K60-Wellpath!$K59))*COS(Wellpath!$L60)*SIN(Wellpath!$M60)</f>
        <v>0</v>
      </c>
      <c r="G60" s="20">
        <f>Model!$W$37*(Wellpath!$K60-Wellpath!$K59)*MAX(ABS(Wellpath!$L60-Wellpath!$L59),Model!$B$24*(Wellpath!$K60-Wellpath!$K59))*-SIN(Wellpath!$L60)</f>
        <v>-6.5928875381125004E-2</v>
      </c>
      <c r="H60" s="18">
        <f t="shared" si="6"/>
        <v>5.5320895016234856E-2</v>
      </c>
      <c r="I60" s="18">
        <f t="shared" si="7"/>
        <v>0</v>
      </c>
      <c r="J60" s="18">
        <f t="shared" si="8"/>
        <v>-6.5928875381125004E-2</v>
      </c>
      <c r="K60" s="21">
        <f t="shared" si="15"/>
        <v>0.88410381774310642</v>
      </c>
      <c r="L60" s="21">
        <f t="shared" si="15"/>
        <v>0</v>
      </c>
      <c r="M60" s="21">
        <f t="shared" si="15"/>
        <v>0.28730573457609399</v>
      </c>
      <c r="N60" s="21">
        <f t="shared" si="2"/>
        <v>0</v>
      </c>
      <c r="O60" s="21">
        <f t="shared" si="3"/>
        <v>-0.38713598599829041</v>
      </c>
      <c r="P60" s="21">
        <f t="shared" si="4"/>
        <v>0</v>
      </c>
      <c r="Q60" s="19">
        <f t="shared" si="9"/>
        <v>0.88410381774310642</v>
      </c>
      <c r="R60" s="19">
        <f t="shared" si="9"/>
        <v>0</v>
      </c>
      <c r="S60" s="19">
        <f t="shared" si="9"/>
        <v>0.28730573457609399</v>
      </c>
      <c r="T60" s="19">
        <f t="shared" si="10"/>
        <v>0</v>
      </c>
      <c r="U60" s="19">
        <f t="shared" si="11"/>
        <v>-0.38713598599829041</v>
      </c>
      <c r="V60" s="19">
        <f t="shared" si="12"/>
        <v>0</v>
      </c>
    </row>
    <row r="61" spans="1:22" x14ac:dyDescent="0.25">
      <c r="A61" s="26">
        <f>Wellpath!E61</f>
        <v>1680</v>
      </c>
      <c r="B61" s="68">
        <v>0</v>
      </c>
      <c r="C61" s="22">
        <v>0</v>
      </c>
      <c r="D61" s="22">
        <v>0</v>
      </c>
      <c r="E61" s="20">
        <f>Model!$W$37*(Wellpath!$K61-Wellpath!$K60)*MAX(ABS(Wellpath!$L61-Wellpath!$L60),Model!$B$24*(Wellpath!$K61-Wellpath!$K60))*COS(Wellpath!$L61)*COS(Wellpath!$M61)</f>
        <v>5.5320895016234856E-2</v>
      </c>
      <c r="F61" s="20">
        <f>Model!$W$37*(Wellpath!$K61-Wellpath!$K60)*MAX(ABS(Wellpath!$L61-Wellpath!$L60),Model!$B$24*(Wellpath!$K61-Wellpath!$K60))*COS(Wellpath!$L61)*SIN(Wellpath!$M61)</f>
        <v>0</v>
      </c>
      <c r="G61" s="20">
        <f>Model!$W$37*(Wellpath!$K61-Wellpath!$K60)*MAX(ABS(Wellpath!$L61-Wellpath!$L60),Model!$B$24*(Wellpath!$K61-Wellpath!$K60))*-SIN(Wellpath!$L61)</f>
        <v>-6.5928875381125004E-2</v>
      </c>
      <c r="H61" s="18">
        <f t="shared" si="6"/>
        <v>5.5320895016234856E-2</v>
      </c>
      <c r="I61" s="18">
        <f t="shared" si="7"/>
        <v>0</v>
      </c>
      <c r="J61" s="18">
        <f t="shared" si="8"/>
        <v>-6.5928875381125004E-2</v>
      </c>
      <c r="K61" s="21">
        <f t="shared" si="15"/>
        <v>0.88716421916850374</v>
      </c>
      <c r="L61" s="21">
        <f t="shared" si="15"/>
        <v>0</v>
      </c>
      <c r="M61" s="21">
        <f t="shared" si="15"/>
        <v>0.2916523511851139</v>
      </c>
      <c r="N61" s="21">
        <f t="shared" si="2"/>
        <v>0</v>
      </c>
      <c r="O61" s="21">
        <f t="shared" si="3"/>
        <v>-0.39078323039178808</v>
      </c>
      <c r="P61" s="21">
        <f t="shared" si="4"/>
        <v>0</v>
      </c>
      <c r="Q61" s="19">
        <f t="shared" si="9"/>
        <v>0.88716421916850374</v>
      </c>
      <c r="R61" s="19">
        <f t="shared" si="9"/>
        <v>0</v>
      </c>
      <c r="S61" s="19">
        <f t="shared" si="9"/>
        <v>0.2916523511851139</v>
      </c>
      <c r="T61" s="19">
        <f t="shared" si="10"/>
        <v>0</v>
      </c>
      <c r="U61" s="19">
        <f t="shared" si="11"/>
        <v>-0.39078323039178808</v>
      </c>
      <c r="V61" s="19">
        <f t="shared" si="12"/>
        <v>0</v>
      </c>
    </row>
    <row r="62" spans="1:22" x14ac:dyDescent="0.25">
      <c r="A62" s="26">
        <f>Wellpath!E62</f>
        <v>1700</v>
      </c>
      <c r="B62" s="68">
        <v>0</v>
      </c>
      <c r="C62" s="22">
        <v>0</v>
      </c>
      <c r="D62" s="22">
        <v>0</v>
      </c>
      <c r="E62" s="20">
        <f>Model!$W$37*(Wellpath!$K62-Wellpath!$K61)*MAX(ABS(Wellpath!$L62-Wellpath!$L61),Model!$B$24*(Wellpath!$K62-Wellpath!$K61))*COS(Wellpath!$L62)*COS(Wellpath!$M62)</f>
        <v>2.4587064451659937E-2</v>
      </c>
      <c r="F62" s="20">
        <f>Model!$W$37*(Wellpath!$K62-Wellpath!$K61)*MAX(ABS(Wellpath!$L62-Wellpath!$L61),Model!$B$24*(Wellpath!$K62-Wellpath!$K61))*COS(Wellpath!$L62)*SIN(Wellpath!$M62)</f>
        <v>0</v>
      </c>
      <c r="G62" s="20">
        <f>Model!$W$37*(Wellpath!$K62-Wellpath!$K61)*MAX(ABS(Wellpath!$L62-Wellpath!$L61),Model!$B$24*(Wellpath!$K62-Wellpath!$K61))*-SIN(Wellpath!$L62)</f>
        <v>-2.9301722391611117E-2</v>
      </c>
      <c r="H62" s="18">
        <f t="shared" si="6"/>
        <v>2.4587064451659937E-2</v>
      </c>
      <c r="I62" s="18">
        <f t="shared" si="7"/>
        <v>0</v>
      </c>
      <c r="J62" s="18">
        <f t="shared" si="8"/>
        <v>-2.9301722391611117E-2</v>
      </c>
      <c r="K62" s="21">
        <f t="shared" si="15"/>
        <v>0.88776874290685381</v>
      </c>
      <c r="L62" s="21">
        <f t="shared" si="15"/>
        <v>0</v>
      </c>
      <c r="M62" s="21">
        <f t="shared" si="15"/>
        <v>0.29251094212022893</v>
      </c>
      <c r="N62" s="21">
        <f t="shared" si="2"/>
        <v>0</v>
      </c>
      <c r="O62" s="21">
        <f t="shared" si="3"/>
        <v>-0.39150367372877526</v>
      </c>
      <c r="P62" s="21">
        <f t="shared" si="4"/>
        <v>0</v>
      </c>
      <c r="Q62" s="19">
        <f t="shared" si="9"/>
        <v>0.88776874290685381</v>
      </c>
      <c r="R62" s="19">
        <f t="shared" si="9"/>
        <v>0</v>
      </c>
      <c r="S62" s="19">
        <f t="shared" si="9"/>
        <v>0.29251094212022893</v>
      </c>
      <c r="T62" s="19">
        <f t="shared" si="10"/>
        <v>0</v>
      </c>
      <c r="U62" s="19">
        <f t="shared" si="11"/>
        <v>-0.39150367372877526</v>
      </c>
      <c r="V62" s="19">
        <f t="shared" si="12"/>
        <v>0</v>
      </c>
    </row>
    <row r="63" spans="1:22" x14ac:dyDescent="0.25">
      <c r="A63" s="26">
        <f>Wellpath!E63</f>
        <v>1710</v>
      </c>
      <c r="B63" s="68">
        <v>0</v>
      </c>
      <c r="C63" s="22">
        <v>0</v>
      </c>
      <c r="D63" s="22">
        <v>0</v>
      </c>
      <c r="E63" s="20">
        <f>Model!$W$37*(Wellpath!$K63-Wellpath!$K62)*MAX(ABS(Wellpath!$L63-Wellpath!$L62),Model!$B$24*(Wellpath!$K63-Wellpath!$K62))*COS(Wellpath!$L63)*COS(Wellpath!$M63)</f>
        <v>1.2726742767183531E-2</v>
      </c>
      <c r="F63" s="20">
        <f>Model!$W$37*(Wellpath!$K63-Wellpath!$K62)*MAX(ABS(Wellpath!$L63-Wellpath!$L62),Model!$B$24*(Wellpath!$K63-Wellpath!$K62))*COS(Wellpath!$L63)*SIN(Wellpath!$M63)</f>
        <v>0</v>
      </c>
      <c r="G63" s="20">
        <f>Model!$W$37*(Wellpath!$K63-Wellpath!$K62)*MAX(ABS(Wellpath!$L63-Wellpath!$L62),Model!$B$24*(Wellpath!$K63-Wellpath!$K62))*-SIN(Wellpath!$L63)</f>
        <v>-1.4811883782392966E-2</v>
      </c>
      <c r="H63" s="18">
        <f t="shared" si="6"/>
        <v>1.2726742767183531E-2</v>
      </c>
      <c r="I63" s="18">
        <f t="shared" si="7"/>
        <v>0</v>
      </c>
      <c r="J63" s="18">
        <f t="shared" si="8"/>
        <v>-1.4811883782392966E-2</v>
      </c>
      <c r="K63" s="21">
        <f t="shared" si="15"/>
        <v>0.88793071288831582</v>
      </c>
      <c r="L63" s="21">
        <f t="shared" si="15"/>
        <v>0</v>
      </c>
      <c r="M63" s="21">
        <f t="shared" si="15"/>
        <v>0.29273033402141208</v>
      </c>
      <c r="N63" s="21">
        <f t="shared" si="2"/>
        <v>0</v>
      </c>
      <c r="O63" s="21">
        <f t="shared" si="3"/>
        <v>-0.39169218076357121</v>
      </c>
      <c r="P63" s="21">
        <f t="shared" si="4"/>
        <v>0</v>
      </c>
      <c r="Q63" s="19">
        <f t="shared" si="9"/>
        <v>0.88793071288831582</v>
      </c>
      <c r="R63" s="19">
        <f t="shared" si="9"/>
        <v>0</v>
      </c>
      <c r="S63" s="19">
        <f t="shared" si="9"/>
        <v>0.29273033402141208</v>
      </c>
      <c r="T63" s="19">
        <f t="shared" si="10"/>
        <v>0</v>
      </c>
      <c r="U63" s="19">
        <f t="shared" si="11"/>
        <v>-0.39169218076357121</v>
      </c>
      <c r="V63" s="19">
        <f t="shared" si="12"/>
        <v>0</v>
      </c>
    </row>
    <row r="64" spans="1:22" x14ac:dyDescent="0.25">
      <c r="A64" s="26">
        <f>Wellpath!E64</f>
        <v>1740</v>
      </c>
      <c r="B64" s="68">
        <v>0</v>
      </c>
      <c r="C64" s="22">
        <v>0</v>
      </c>
      <c r="D64" s="22">
        <v>0</v>
      </c>
      <c r="E64" s="20">
        <f>Model!$W$37*(Wellpath!$K64-Wellpath!$K63)*MAX(ABS(Wellpath!$L64-Wellpath!$L63),Model!$B$24*(Wellpath!$K64-Wellpath!$K63))*COS(Wellpath!$L64)*COS(Wellpath!$M64)</f>
        <v>0.11853060240516014</v>
      </c>
      <c r="F64" s="20">
        <f>Model!$W$37*(Wellpath!$K64-Wellpath!$K63)*MAX(ABS(Wellpath!$L64-Wellpath!$L63),Model!$B$24*(Wellpath!$K64-Wellpath!$K63))*COS(Wellpath!$L64)*SIN(Wellpath!$M64)</f>
        <v>0</v>
      </c>
      <c r="G64" s="20">
        <f>Model!$W$37*(Wellpath!$K64-Wellpath!$K63)*MAX(ABS(Wellpath!$L64-Wellpath!$L63),Model!$B$24*(Wellpath!$K64-Wellpath!$K63))*-SIN(Wellpath!$L64)</f>
        <v>-0.12858540775306973</v>
      </c>
      <c r="H64" s="18">
        <f t="shared" si="6"/>
        <v>0.11853060240516014</v>
      </c>
      <c r="I64" s="18">
        <f t="shared" si="7"/>
        <v>0</v>
      </c>
      <c r="J64" s="18">
        <f t="shared" si="8"/>
        <v>-0.12858540775306973</v>
      </c>
      <c r="K64" s="21">
        <f t="shared" si="15"/>
        <v>0.90198021659484595</v>
      </c>
      <c r="L64" s="21">
        <f t="shared" si="15"/>
        <v>0</v>
      </c>
      <c r="M64" s="21">
        <f t="shared" si="15"/>
        <v>0.30926454110843526</v>
      </c>
      <c r="N64" s="21">
        <f t="shared" si="2"/>
        <v>0</v>
      </c>
      <c r="O64" s="21">
        <f t="shared" si="3"/>
        <v>-0.40693348660505568</v>
      </c>
      <c r="P64" s="21">
        <f t="shared" si="4"/>
        <v>0</v>
      </c>
      <c r="Q64" s="19">
        <f t="shared" si="9"/>
        <v>0.90198021659484595</v>
      </c>
      <c r="R64" s="19">
        <f t="shared" si="9"/>
        <v>0</v>
      </c>
      <c r="S64" s="19">
        <f t="shared" si="9"/>
        <v>0.30926454110843526</v>
      </c>
      <c r="T64" s="19">
        <f t="shared" si="10"/>
        <v>0</v>
      </c>
      <c r="U64" s="19">
        <f t="shared" si="11"/>
        <v>-0.40693348660505568</v>
      </c>
      <c r="V64" s="19">
        <f t="shared" si="12"/>
        <v>0</v>
      </c>
    </row>
    <row r="65" spans="1:22" x14ac:dyDescent="0.25">
      <c r="A65" s="26">
        <f>Wellpath!E65</f>
        <v>1770</v>
      </c>
      <c r="B65" s="68">
        <v>0</v>
      </c>
      <c r="C65" s="22">
        <v>0</v>
      </c>
      <c r="D65" s="22">
        <v>0</v>
      </c>
      <c r="E65" s="20">
        <f>Model!$W$37*(Wellpath!$K65-Wellpath!$K64)*MAX(ABS(Wellpath!$L65-Wellpath!$L64),Model!$B$24*(Wellpath!$K65-Wellpath!$K64))*COS(Wellpath!$L65)*COS(Wellpath!$M65)</f>
        <v>0.122945962778633</v>
      </c>
      <c r="F65" s="20">
        <f>Model!$W$37*(Wellpath!$K65-Wellpath!$K64)*MAX(ABS(Wellpath!$L65-Wellpath!$L64),Model!$B$24*(Wellpath!$K65-Wellpath!$K64))*COS(Wellpath!$L65)*SIN(Wellpath!$M65)</f>
        <v>0</v>
      </c>
      <c r="G65" s="20">
        <f>Model!$W$37*(Wellpath!$K65-Wellpath!$K64)*MAX(ABS(Wellpath!$L65-Wellpath!$L64),Model!$B$24*(Wellpath!$K65-Wellpath!$K64))*-SIN(Wellpath!$L65)</f>
        <v>-0.12437041862914405</v>
      </c>
      <c r="H65" s="18">
        <f t="shared" si="6"/>
        <v>0.122945962778633</v>
      </c>
      <c r="I65" s="18">
        <f t="shared" si="7"/>
        <v>0</v>
      </c>
      <c r="J65" s="18">
        <f t="shared" si="8"/>
        <v>-0.12437041862914405</v>
      </c>
      <c r="K65" s="21">
        <f t="shared" si="15"/>
        <v>0.91709592635841097</v>
      </c>
      <c r="L65" s="21">
        <f t="shared" si="15"/>
        <v>0</v>
      </c>
      <c r="M65" s="21">
        <f t="shared" si="15"/>
        <v>0.32473254213842379</v>
      </c>
      <c r="N65" s="21">
        <f t="shared" si="2"/>
        <v>0</v>
      </c>
      <c r="O65" s="21">
        <f t="shared" si="3"/>
        <v>-0.42222432746459743</v>
      </c>
      <c r="P65" s="21">
        <f t="shared" si="4"/>
        <v>0</v>
      </c>
      <c r="Q65" s="19">
        <f t="shared" si="9"/>
        <v>0.91709592635841097</v>
      </c>
      <c r="R65" s="19">
        <f t="shared" si="9"/>
        <v>0</v>
      </c>
      <c r="S65" s="19">
        <f t="shared" si="9"/>
        <v>0.32473254213842379</v>
      </c>
      <c r="T65" s="19">
        <f t="shared" si="10"/>
        <v>0</v>
      </c>
      <c r="U65" s="19">
        <f t="shared" si="11"/>
        <v>-0.42222432746459743</v>
      </c>
      <c r="V65" s="19">
        <f t="shared" si="12"/>
        <v>0</v>
      </c>
    </row>
    <row r="66" spans="1:22" x14ac:dyDescent="0.25">
      <c r="A66" s="26">
        <f>Wellpath!E66</f>
        <v>1800</v>
      </c>
      <c r="B66" s="68">
        <v>0</v>
      </c>
      <c r="C66" s="22">
        <v>0</v>
      </c>
      <c r="D66" s="22">
        <v>0</v>
      </c>
      <c r="E66" s="20">
        <f>Model!$W$37*(Wellpath!$K66-Wellpath!$K65)*MAX(ABS(Wellpath!$L66-Wellpath!$L65),Model!$B$24*(Wellpath!$K66-Wellpath!$K65))*COS(Wellpath!$L66)*COS(Wellpath!$M66)</f>
        <v>0.12721153243483307</v>
      </c>
      <c r="F66" s="20">
        <f>Model!$W$37*(Wellpath!$K66-Wellpath!$K65)*MAX(ABS(Wellpath!$L66-Wellpath!$L65),Model!$B$24*(Wellpath!$K66-Wellpath!$K65))*COS(Wellpath!$L66)*SIN(Wellpath!$M66)</f>
        <v>0</v>
      </c>
      <c r="G66" s="20">
        <f>Model!$W$37*(Wellpath!$K66-Wellpath!$K65)*MAX(ABS(Wellpath!$L66-Wellpath!$L65),Model!$B$24*(Wellpath!$K66-Wellpath!$K65))*-SIN(Wellpath!$L66)</f>
        <v>-0.12000390330791236</v>
      </c>
      <c r="H66" s="18">
        <f t="shared" si="6"/>
        <v>0.12721153243483307</v>
      </c>
      <c r="I66" s="18">
        <f t="shared" si="7"/>
        <v>0</v>
      </c>
      <c r="J66" s="18">
        <f t="shared" si="8"/>
        <v>-0.12000390330791236</v>
      </c>
      <c r="K66" s="21">
        <f t="shared" si="15"/>
        <v>0.93327870034282956</v>
      </c>
      <c r="L66" s="21">
        <f t="shared" si="15"/>
        <v>0</v>
      </c>
      <c r="M66" s="21">
        <f t="shared" si="15"/>
        <v>0.33913347894755858</v>
      </c>
      <c r="N66" s="21">
        <f t="shared" si="2"/>
        <v>0</v>
      </c>
      <c r="O66" s="21">
        <f t="shared" si="3"/>
        <v>-0.43749020790255849</v>
      </c>
      <c r="P66" s="21">
        <f t="shared" si="4"/>
        <v>0</v>
      </c>
      <c r="Q66" s="19">
        <f t="shared" si="9"/>
        <v>0.93327870034282956</v>
      </c>
      <c r="R66" s="19">
        <f t="shared" si="9"/>
        <v>0</v>
      </c>
      <c r="S66" s="19">
        <f t="shared" si="9"/>
        <v>0.33913347894755858</v>
      </c>
      <c r="T66" s="19">
        <f t="shared" si="10"/>
        <v>0</v>
      </c>
      <c r="U66" s="19">
        <f t="shared" si="11"/>
        <v>-0.43749020790255849</v>
      </c>
      <c r="V66" s="19">
        <f t="shared" si="12"/>
        <v>0</v>
      </c>
    </row>
    <row r="67" spans="1:22" x14ac:dyDescent="0.25">
      <c r="A67" s="26">
        <f>Wellpath!E67</f>
        <v>1830</v>
      </c>
      <c r="B67" s="68">
        <v>0</v>
      </c>
      <c r="C67" s="22">
        <v>0</v>
      </c>
      <c r="D67" s="22">
        <v>0</v>
      </c>
      <c r="E67" s="20">
        <f>Model!$W$37*(Wellpath!$K67-Wellpath!$K66)*MAX(ABS(Wellpath!$L67-Wellpath!$L66),Model!$B$24*(Wellpath!$K67-Wellpath!$K66))*COS(Wellpath!$L67)*COS(Wellpath!$M67)</f>
        <v>0.13132211443419647</v>
      </c>
      <c r="F67" s="20">
        <f>Model!$W$37*(Wellpath!$K67-Wellpath!$K66)*MAX(ABS(Wellpath!$L67-Wellpath!$L66),Model!$B$24*(Wellpath!$K67-Wellpath!$K66))*COS(Wellpath!$L67)*SIN(Wellpath!$M67)</f>
        <v>0</v>
      </c>
      <c r="G67" s="20">
        <f>Model!$W$37*(Wellpath!$K67-Wellpath!$K66)*MAX(ABS(Wellpath!$L67-Wellpath!$L66),Model!$B$24*(Wellpath!$K67-Wellpath!$K66))*-SIN(Wellpath!$L67)</f>
        <v>-0.11549118171568494</v>
      </c>
      <c r="H67" s="18">
        <f t="shared" si="6"/>
        <v>0.13132211443419647</v>
      </c>
      <c r="I67" s="18">
        <f t="shared" si="7"/>
        <v>0</v>
      </c>
      <c r="J67" s="18">
        <f t="shared" si="8"/>
        <v>-0.11549118171568494</v>
      </c>
      <c r="K67" s="21">
        <f t="shared" si="15"/>
        <v>0.95052419808229771</v>
      </c>
      <c r="L67" s="21">
        <f t="shared" si="15"/>
        <v>0</v>
      </c>
      <c r="M67" s="21">
        <f t="shared" si="15"/>
        <v>0.35247169200164391</v>
      </c>
      <c r="N67" s="21">
        <f t="shared" si="2"/>
        <v>0</v>
      </c>
      <c r="O67" s="21">
        <f t="shared" si="3"/>
        <v>-0.45265675408396627</v>
      </c>
      <c r="P67" s="21">
        <f t="shared" si="4"/>
        <v>0</v>
      </c>
      <c r="Q67" s="19">
        <f t="shared" si="9"/>
        <v>0.95052419808229771</v>
      </c>
      <c r="R67" s="19">
        <f t="shared" si="9"/>
        <v>0</v>
      </c>
      <c r="S67" s="19">
        <f t="shared" si="9"/>
        <v>0.35247169200164391</v>
      </c>
      <c r="T67" s="19">
        <f t="shared" si="10"/>
        <v>0</v>
      </c>
      <c r="U67" s="19">
        <f t="shared" si="11"/>
        <v>-0.45265675408396627</v>
      </c>
      <c r="V67" s="19">
        <f t="shared" si="12"/>
        <v>0</v>
      </c>
    </row>
    <row r="68" spans="1:22" x14ac:dyDescent="0.25">
      <c r="A68" s="26">
        <f>Wellpath!E68</f>
        <v>1860</v>
      </c>
      <c r="B68" s="68">
        <v>0</v>
      </c>
      <c r="C68" s="22">
        <v>0</v>
      </c>
      <c r="D68" s="22">
        <v>0</v>
      </c>
      <c r="E68" s="20">
        <f>Model!$W$37*(Wellpath!$K68-Wellpath!$K67)*MAX(ABS(Wellpath!$L68-Wellpath!$L67),Model!$B$24*(Wellpath!$K68-Wellpath!$K67))*COS(Wellpath!$L68)*COS(Wellpath!$M68)</f>
        <v>0.13527270066574246</v>
      </c>
      <c r="F68" s="20">
        <f>Model!$W$37*(Wellpath!$K68-Wellpath!$K67)*MAX(ABS(Wellpath!$L68-Wellpath!$L67),Model!$B$24*(Wellpath!$K68-Wellpath!$K67))*COS(Wellpath!$L68)*SIN(Wellpath!$M68)</f>
        <v>0</v>
      </c>
      <c r="G68" s="20">
        <f>Model!$W$37*(Wellpath!$K68-Wellpath!$K67)*MAX(ABS(Wellpath!$L68-Wellpath!$L67),Model!$B$24*(Wellpath!$K68-Wellpath!$K67))*-SIN(Wellpath!$L68)</f>
        <v>-0.11083775190858931</v>
      </c>
      <c r="H68" s="18">
        <f t="shared" si="6"/>
        <v>0.13527270066574246</v>
      </c>
      <c r="I68" s="18">
        <f t="shared" si="7"/>
        <v>0</v>
      </c>
      <c r="J68" s="18">
        <f t="shared" si="8"/>
        <v>-0.11083775190858931</v>
      </c>
      <c r="K68" s="21">
        <f t="shared" ref="K68:M83" si="16">K67+E68^2</f>
        <v>0.96882290162770124</v>
      </c>
      <c r="L68" s="21">
        <f t="shared" si="16"/>
        <v>0</v>
      </c>
      <c r="M68" s="21">
        <f t="shared" si="16"/>
        <v>0.36475669924979393</v>
      </c>
      <c r="N68" s="21">
        <f t="shared" ref="N68:N131" si="17">N67+E68*F68</f>
        <v>0</v>
      </c>
      <c r="O68" s="21">
        <f t="shared" ref="O68:O131" si="18">O67+E68*G68</f>
        <v>-0.46765007612036069</v>
      </c>
      <c r="P68" s="21">
        <f t="shared" ref="P68:P131" si="19">P67+F68*G68</f>
        <v>0</v>
      </c>
      <c r="Q68" s="19">
        <f t="shared" si="9"/>
        <v>0.96882290162770124</v>
      </c>
      <c r="R68" s="19">
        <f t="shared" si="9"/>
        <v>0</v>
      </c>
      <c r="S68" s="19">
        <f t="shared" si="9"/>
        <v>0.36475669924979393</v>
      </c>
      <c r="T68" s="19">
        <f t="shared" si="10"/>
        <v>0</v>
      </c>
      <c r="U68" s="19">
        <f t="shared" si="11"/>
        <v>-0.46765007612036069</v>
      </c>
      <c r="V68" s="19">
        <f t="shared" si="12"/>
        <v>0</v>
      </c>
    </row>
    <row r="69" spans="1:22" x14ac:dyDescent="0.25">
      <c r="A69" s="26">
        <f>Wellpath!E69</f>
        <v>1890</v>
      </c>
      <c r="B69" s="68">
        <v>0</v>
      </c>
      <c r="C69" s="22">
        <v>0</v>
      </c>
      <c r="D69" s="22">
        <v>0</v>
      </c>
      <c r="E69" s="20">
        <f>Model!$W$37*(Wellpath!$K69-Wellpath!$K68)*MAX(ABS(Wellpath!$L69-Wellpath!$L68),Model!$B$24*(Wellpath!$K69-Wellpath!$K68))*COS(Wellpath!$L69)*COS(Wellpath!$M69)</f>
        <v>0.13905847794868892</v>
      </c>
      <c r="F69" s="20">
        <f>Model!$W$37*(Wellpath!$K69-Wellpath!$K68)*MAX(ABS(Wellpath!$L69-Wellpath!$L68),Model!$B$24*(Wellpath!$K69-Wellpath!$K68))*COS(Wellpath!$L69)*SIN(Wellpath!$M69)</f>
        <v>0</v>
      </c>
      <c r="G69" s="20">
        <f>Model!$W$37*(Wellpath!$K69-Wellpath!$K68)*MAX(ABS(Wellpath!$L69-Wellpath!$L68),Model!$B$24*(Wellpath!$K69-Wellpath!$K68))*-SIN(Wellpath!$L69)</f>
        <v>-0.10604928337403963</v>
      </c>
      <c r="H69" s="18">
        <f t="shared" ref="H69:H132" si="20">E69</f>
        <v>0.13905847794868892</v>
      </c>
      <c r="I69" s="18">
        <f t="shared" ref="I69:I132" si="21">F69</f>
        <v>0</v>
      </c>
      <c r="J69" s="18">
        <f t="shared" ref="J69:J132" si="22">G69</f>
        <v>-0.10604928337403963</v>
      </c>
      <c r="K69" s="21">
        <f t="shared" si="16"/>
        <v>0.9881601619171072</v>
      </c>
      <c r="L69" s="21">
        <f t="shared" si="16"/>
        <v>0</v>
      </c>
      <c r="M69" s="21">
        <f t="shared" si="16"/>
        <v>0.37600314975394128</v>
      </c>
      <c r="N69" s="21">
        <f t="shared" si="17"/>
        <v>0</v>
      </c>
      <c r="O69" s="21">
        <f t="shared" si="18"/>
        <v>-0.48239712805390383</v>
      </c>
      <c r="P69" s="21">
        <f t="shared" si="19"/>
        <v>0</v>
      </c>
      <c r="Q69" s="19">
        <f t="shared" ref="Q69:S132" si="23">K68+H69^2</f>
        <v>0.9881601619171072</v>
      </c>
      <c r="R69" s="19">
        <f t="shared" si="23"/>
        <v>0</v>
      </c>
      <c r="S69" s="19">
        <f t="shared" si="23"/>
        <v>0.37600314975394128</v>
      </c>
      <c r="T69" s="19">
        <f t="shared" ref="T69:T132" si="24">N68+H69*I69</f>
        <v>0</v>
      </c>
      <c r="U69" s="19">
        <f t="shared" ref="U69:U132" si="25">O68+H69*J69</f>
        <v>-0.48239712805390383</v>
      </c>
      <c r="V69" s="19">
        <f t="shared" ref="V69:V132" si="26">P68+I69*J69</f>
        <v>0</v>
      </c>
    </row>
    <row r="70" spans="1:22" x14ac:dyDescent="0.25">
      <c r="A70" s="26">
        <f>Wellpath!E70</f>
        <v>1920</v>
      </c>
      <c r="B70" s="68">
        <v>0</v>
      </c>
      <c r="C70" s="22">
        <v>0</v>
      </c>
      <c r="D70" s="22">
        <v>0</v>
      </c>
      <c r="E70" s="20">
        <f>Model!$W$37*(Wellpath!$K70-Wellpath!$K69)*MAX(ABS(Wellpath!$L70-Wellpath!$L69),Model!$B$24*(Wellpath!$K70-Wellpath!$K69))*COS(Wellpath!$L70)*COS(Wellpath!$M70)</f>
        <v>0.14267483389657223</v>
      </c>
      <c r="F70" s="20">
        <f>Model!$W$37*(Wellpath!$K70-Wellpath!$K69)*MAX(ABS(Wellpath!$L70-Wellpath!$L69),Model!$B$24*(Wellpath!$K70-Wellpath!$K69))*COS(Wellpath!$L70)*SIN(Wellpath!$M70)</f>
        <v>0</v>
      </c>
      <c r="G70" s="20">
        <f>Model!$W$37*(Wellpath!$K70-Wellpath!$K69)*MAX(ABS(Wellpath!$L70-Wellpath!$L69),Model!$B$24*(Wellpath!$K70-Wellpath!$K69))*-SIN(Wellpath!$L70)</f>
        <v>-0.10113161012333916</v>
      </c>
      <c r="H70" s="18">
        <f t="shared" si="20"/>
        <v>0.14267483389657223</v>
      </c>
      <c r="I70" s="18">
        <f t="shared" si="21"/>
        <v>0</v>
      </c>
      <c r="J70" s="18">
        <f t="shared" si="22"/>
        <v>-0.10113161012333916</v>
      </c>
      <c r="K70" s="21">
        <f t="shared" si="16"/>
        <v>1.0085162701445216</v>
      </c>
      <c r="L70" s="21">
        <f t="shared" si="16"/>
        <v>0</v>
      </c>
      <c r="M70" s="21">
        <f t="shared" si="16"/>
        <v>0.38623075232008036</v>
      </c>
      <c r="N70" s="21">
        <f t="shared" si="17"/>
        <v>0</v>
      </c>
      <c r="O70" s="21">
        <f t="shared" si="18"/>
        <v>-0.49682606372994415</v>
      </c>
      <c r="P70" s="21">
        <f t="shared" si="19"/>
        <v>0</v>
      </c>
      <c r="Q70" s="19">
        <f t="shared" si="23"/>
        <v>1.0085162701445216</v>
      </c>
      <c r="R70" s="19">
        <f t="shared" si="23"/>
        <v>0</v>
      </c>
      <c r="S70" s="19">
        <f t="shared" si="23"/>
        <v>0.38623075232008036</v>
      </c>
      <c r="T70" s="19">
        <f t="shared" si="24"/>
        <v>0</v>
      </c>
      <c r="U70" s="19">
        <f t="shared" si="25"/>
        <v>-0.49682606372994415</v>
      </c>
      <c r="V70" s="19">
        <f t="shared" si="26"/>
        <v>0</v>
      </c>
    </row>
    <row r="71" spans="1:22" x14ac:dyDescent="0.25">
      <c r="A71" s="26">
        <f>Wellpath!E71</f>
        <v>1950</v>
      </c>
      <c r="B71" s="68">
        <v>0</v>
      </c>
      <c r="C71" s="22">
        <v>0</v>
      </c>
      <c r="D71" s="22">
        <v>0</v>
      </c>
      <c r="E71" s="20">
        <f>Model!$W$37*(Wellpath!$K71-Wellpath!$K70)*MAX(ABS(Wellpath!$L71-Wellpath!$L70),Model!$B$24*(Wellpath!$K71-Wellpath!$K70))*COS(Wellpath!$L71)*COS(Wellpath!$M71)</f>
        <v>0.14611736253672505</v>
      </c>
      <c r="F71" s="20">
        <f>Model!$W$37*(Wellpath!$K71-Wellpath!$K70)*MAX(ABS(Wellpath!$L71-Wellpath!$L70),Model!$B$24*(Wellpath!$K71-Wellpath!$K70))*COS(Wellpath!$L71)*SIN(Wellpath!$M71)</f>
        <v>0</v>
      </c>
      <c r="G71" s="20">
        <f>Model!$W$37*(Wellpath!$K71-Wellpath!$K70)*MAX(ABS(Wellpath!$L71-Wellpath!$L70),Model!$B$24*(Wellpath!$K71-Wellpath!$K70))*-SIN(Wellpath!$L71)</f>
        <v>-9.6090723583833068E-2</v>
      </c>
      <c r="H71" s="18">
        <f t="shared" si="20"/>
        <v>0.14611736253672505</v>
      </c>
      <c r="I71" s="18">
        <f t="shared" si="21"/>
        <v>0</v>
      </c>
      <c r="J71" s="18">
        <f t="shared" si="22"/>
        <v>-9.6090723583833068E-2</v>
      </c>
      <c r="K71" s="21">
        <f t="shared" si="16"/>
        <v>1.0298665537792104</v>
      </c>
      <c r="L71" s="21">
        <f t="shared" si="16"/>
        <v>0</v>
      </c>
      <c r="M71" s="21">
        <f t="shared" si="16"/>
        <v>0.39546417947894497</v>
      </c>
      <c r="N71" s="21">
        <f t="shared" si="17"/>
        <v>0</v>
      </c>
      <c r="O71" s="21">
        <f t="shared" si="18"/>
        <v>-0.51086658682425934</v>
      </c>
      <c r="P71" s="21">
        <f t="shared" si="19"/>
        <v>0</v>
      </c>
      <c r="Q71" s="19">
        <f t="shared" si="23"/>
        <v>1.0298665537792104</v>
      </c>
      <c r="R71" s="19">
        <f t="shared" si="23"/>
        <v>0</v>
      </c>
      <c r="S71" s="19">
        <f t="shared" si="23"/>
        <v>0.39546417947894497</v>
      </c>
      <c r="T71" s="19">
        <f t="shared" si="24"/>
        <v>0</v>
      </c>
      <c r="U71" s="19">
        <f t="shared" si="25"/>
        <v>-0.51086658682425934</v>
      </c>
      <c r="V71" s="19">
        <f t="shared" si="26"/>
        <v>0</v>
      </c>
    </row>
    <row r="72" spans="1:22" x14ac:dyDescent="0.25">
      <c r="A72" s="26">
        <f>Wellpath!E72</f>
        <v>1980</v>
      </c>
      <c r="B72" s="68">
        <v>0</v>
      </c>
      <c r="C72" s="22">
        <v>0</v>
      </c>
      <c r="D72" s="22">
        <v>0</v>
      </c>
      <c r="E72" s="20">
        <f>Model!$W$37*(Wellpath!$K72-Wellpath!$K71)*MAX(ABS(Wellpath!$L72-Wellpath!$L71),Model!$B$24*(Wellpath!$K72-Wellpath!$K71))*COS(Wellpath!$L72)*COS(Wellpath!$M72)</f>
        <v>0.1493818696782821</v>
      </c>
      <c r="F72" s="20">
        <f>Model!$W$37*(Wellpath!$K72-Wellpath!$K71)*MAX(ABS(Wellpath!$L72-Wellpath!$L71),Model!$B$24*(Wellpath!$K72-Wellpath!$K71))*COS(Wellpath!$L72)*SIN(Wellpath!$M72)</f>
        <v>0</v>
      </c>
      <c r="G72" s="20">
        <f>Model!$W$37*(Wellpath!$K72-Wellpath!$K71)*MAX(ABS(Wellpath!$L72-Wellpath!$L71),Model!$B$24*(Wellpath!$K72-Wellpath!$K71))*-SIN(Wellpath!$L72)</f>
        <v>-9.0932765299281973E-2</v>
      </c>
      <c r="H72" s="18">
        <f t="shared" si="20"/>
        <v>0.1493818696782821</v>
      </c>
      <c r="I72" s="18">
        <f t="shared" si="21"/>
        <v>0</v>
      </c>
      <c r="J72" s="18">
        <f t="shared" si="22"/>
        <v>-9.0932765299281973E-2</v>
      </c>
      <c r="K72" s="21">
        <f t="shared" si="16"/>
        <v>1.0521814967677896</v>
      </c>
      <c r="L72" s="21">
        <f t="shared" si="16"/>
        <v>0</v>
      </c>
      <c r="M72" s="21">
        <f t="shared" si="16"/>
        <v>0.40373294728391929</v>
      </c>
      <c r="N72" s="21">
        <f t="shared" si="17"/>
        <v>0</v>
      </c>
      <c r="O72" s="21">
        <f t="shared" si="18"/>
        <v>-0.52445029331968251</v>
      </c>
      <c r="P72" s="21">
        <f t="shared" si="19"/>
        <v>0</v>
      </c>
      <c r="Q72" s="19">
        <f t="shared" si="23"/>
        <v>1.0521814967677896</v>
      </c>
      <c r="R72" s="19">
        <f t="shared" si="23"/>
        <v>0</v>
      </c>
      <c r="S72" s="19">
        <f t="shared" si="23"/>
        <v>0.40373294728391929</v>
      </c>
      <c r="T72" s="19">
        <f t="shared" si="24"/>
        <v>0</v>
      </c>
      <c r="U72" s="19">
        <f t="shared" si="25"/>
        <v>-0.52445029331968251</v>
      </c>
      <c r="V72" s="19">
        <f t="shared" si="26"/>
        <v>0</v>
      </c>
    </row>
    <row r="73" spans="1:22" x14ac:dyDescent="0.25">
      <c r="A73" s="26">
        <f>Wellpath!E73</f>
        <v>2010</v>
      </c>
      <c r="B73" s="68">
        <v>0</v>
      </c>
      <c r="C73" s="22">
        <v>0</v>
      </c>
      <c r="D73" s="22">
        <v>0</v>
      </c>
      <c r="E73" s="20">
        <f>Model!$W$37*(Wellpath!$K73-Wellpath!$K72)*MAX(ABS(Wellpath!$L73-Wellpath!$L72),Model!$B$24*(Wellpath!$K73-Wellpath!$K72))*COS(Wellpath!$L73)*COS(Wellpath!$M73)</f>
        <v>0.15246437802214821</v>
      </c>
      <c r="F73" s="20">
        <f>Model!$W$37*(Wellpath!$K73-Wellpath!$K72)*MAX(ABS(Wellpath!$L73-Wellpath!$L72),Model!$B$24*(Wellpath!$K73-Wellpath!$K72))*COS(Wellpath!$L73)*SIN(Wellpath!$M73)</f>
        <v>0</v>
      </c>
      <c r="G73" s="20">
        <f>Model!$W$37*(Wellpath!$K73-Wellpath!$K72)*MAX(ABS(Wellpath!$L73-Wellpath!$L72),Model!$B$24*(Wellpath!$K73-Wellpath!$K72))*-SIN(Wellpath!$L73)</f>
        <v>-8.5664019447331832E-2</v>
      </c>
      <c r="H73" s="18">
        <f t="shared" si="20"/>
        <v>0.15246437802214821</v>
      </c>
      <c r="I73" s="18">
        <f t="shared" si="21"/>
        <v>0</v>
      </c>
      <c r="J73" s="18">
        <f t="shared" si="22"/>
        <v>-8.5664019447331832E-2</v>
      </c>
      <c r="K73" s="21">
        <f t="shared" si="16"/>
        <v>1.0754268833334701</v>
      </c>
      <c r="L73" s="21">
        <f t="shared" si="16"/>
        <v>0</v>
      </c>
      <c r="M73" s="21">
        <f t="shared" si="16"/>
        <v>0.41107127151179212</v>
      </c>
      <c r="N73" s="21">
        <f t="shared" si="17"/>
        <v>0</v>
      </c>
      <c r="O73" s="21">
        <f t="shared" si="18"/>
        <v>-0.53751100476359714</v>
      </c>
      <c r="P73" s="21">
        <f t="shared" si="19"/>
        <v>0</v>
      </c>
      <c r="Q73" s="19">
        <f t="shared" si="23"/>
        <v>1.0754268833334701</v>
      </c>
      <c r="R73" s="19">
        <f t="shared" si="23"/>
        <v>0</v>
      </c>
      <c r="S73" s="19">
        <f t="shared" si="23"/>
        <v>0.41107127151179212</v>
      </c>
      <c r="T73" s="19">
        <f t="shared" si="24"/>
        <v>0</v>
      </c>
      <c r="U73" s="19">
        <f t="shared" si="25"/>
        <v>-0.53751100476359714</v>
      </c>
      <c r="V73" s="19">
        <f t="shared" si="26"/>
        <v>0</v>
      </c>
    </row>
    <row r="74" spans="1:22" x14ac:dyDescent="0.25">
      <c r="A74" s="26">
        <f>Wellpath!E74</f>
        <v>2040</v>
      </c>
      <c r="B74" s="68">
        <v>0</v>
      </c>
      <c r="C74" s="22">
        <v>0</v>
      </c>
      <c r="D74" s="22">
        <v>0</v>
      </c>
      <c r="E74" s="20">
        <f>Model!$W$37*(Wellpath!$K74-Wellpath!$K73)*MAX(ABS(Wellpath!$L74-Wellpath!$L73),Model!$B$24*(Wellpath!$K74-Wellpath!$K73))*COS(Wellpath!$L74)*COS(Wellpath!$M74)</f>
        <v>0.15536113200673238</v>
      </c>
      <c r="F74" s="20">
        <f>Model!$W$37*(Wellpath!$K74-Wellpath!$K73)*MAX(ABS(Wellpath!$L74-Wellpath!$L73),Model!$B$24*(Wellpath!$K74-Wellpath!$K73))*COS(Wellpath!$L74)*SIN(Wellpath!$M74)</f>
        <v>0</v>
      </c>
      <c r="G74" s="20">
        <f>Model!$W$37*(Wellpath!$K74-Wellpath!$K73)*MAX(ABS(Wellpath!$L74-Wellpath!$L73),Model!$B$24*(Wellpath!$K74-Wellpath!$K73))*-SIN(Wellpath!$L74)</f>
        <v>-8.0290905183216299E-2</v>
      </c>
      <c r="H74" s="18">
        <f t="shared" si="20"/>
        <v>0.15536113200673238</v>
      </c>
      <c r="I74" s="18">
        <f t="shared" si="21"/>
        <v>0</v>
      </c>
      <c r="J74" s="18">
        <f t="shared" si="22"/>
        <v>-8.0290905183216299E-2</v>
      </c>
      <c r="K74" s="21">
        <f t="shared" si="16"/>
        <v>1.0995639646718836</v>
      </c>
      <c r="L74" s="21">
        <f t="shared" si="16"/>
        <v>0</v>
      </c>
      <c r="M74" s="21">
        <f t="shared" si="16"/>
        <v>0.41751790096693236</v>
      </c>
      <c r="N74" s="21">
        <f t="shared" si="17"/>
        <v>0</v>
      </c>
      <c r="O74" s="21">
        <f t="shared" si="18"/>
        <v>-0.54998509068270685</v>
      </c>
      <c r="P74" s="21">
        <f t="shared" si="19"/>
        <v>0</v>
      </c>
      <c r="Q74" s="19">
        <f t="shared" si="23"/>
        <v>1.0995639646718836</v>
      </c>
      <c r="R74" s="19">
        <f t="shared" si="23"/>
        <v>0</v>
      </c>
      <c r="S74" s="19">
        <f t="shared" si="23"/>
        <v>0.41751790096693236</v>
      </c>
      <c r="T74" s="19">
        <f t="shared" si="24"/>
        <v>0</v>
      </c>
      <c r="U74" s="19">
        <f t="shared" si="25"/>
        <v>-0.54998509068270685</v>
      </c>
      <c r="V74" s="19">
        <f t="shared" si="26"/>
        <v>0</v>
      </c>
    </row>
    <row r="75" spans="1:22" x14ac:dyDescent="0.25">
      <c r="A75" s="26">
        <f>Wellpath!E75</f>
        <v>2070</v>
      </c>
      <c r="B75" s="68">
        <v>0</v>
      </c>
      <c r="C75" s="22">
        <v>0</v>
      </c>
      <c r="D75" s="22">
        <v>0</v>
      </c>
      <c r="E75" s="20">
        <f>Model!$W$37*(Wellpath!$K75-Wellpath!$K74)*MAX(ABS(Wellpath!$L75-Wellpath!$L74),Model!$B$24*(Wellpath!$K75-Wellpath!$K74))*COS(Wellpath!$L75)*COS(Wellpath!$M75)</f>
        <v>0.15806860238351342</v>
      </c>
      <c r="F75" s="20">
        <f>Model!$W$37*(Wellpath!$K75-Wellpath!$K74)*MAX(ABS(Wellpath!$L75-Wellpath!$L74),Model!$B$24*(Wellpath!$K75-Wellpath!$K74))*COS(Wellpath!$L75)*SIN(Wellpath!$M75)</f>
        <v>0</v>
      </c>
      <c r="G75" s="20">
        <f>Model!$W$37*(Wellpath!$K75-Wellpath!$K74)*MAX(ABS(Wellpath!$L75-Wellpath!$L74),Model!$B$24*(Wellpath!$K75-Wellpath!$K74))*-SIN(Wellpath!$L75)</f>
        <v>-7.4819968819000437E-2</v>
      </c>
      <c r="H75" s="18">
        <f t="shared" si="20"/>
        <v>0.15806860238351342</v>
      </c>
      <c r="I75" s="18">
        <f t="shared" si="21"/>
        <v>0</v>
      </c>
      <c r="J75" s="18">
        <f t="shared" si="22"/>
        <v>-7.4819968819000437E-2</v>
      </c>
      <c r="K75" s="21">
        <f t="shared" si="16"/>
        <v>1.1245496477313608</v>
      </c>
      <c r="L75" s="21">
        <f t="shared" si="16"/>
        <v>0</v>
      </c>
      <c r="M75" s="21">
        <f t="shared" si="16"/>
        <v>0.42311592870100856</v>
      </c>
      <c r="N75" s="21">
        <f t="shared" si="17"/>
        <v>0</v>
      </c>
      <c r="O75" s="21">
        <f t="shared" si="18"/>
        <v>-0.56181177858430431</v>
      </c>
      <c r="P75" s="21">
        <f t="shared" si="19"/>
        <v>0</v>
      </c>
      <c r="Q75" s="19">
        <f t="shared" si="23"/>
        <v>1.1245496477313608</v>
      </c>
      <c r="R75" s="19">
        <f t="shared" si="23"/>
        <v>0</v>
      </c>
      <c r="S75" s="19">
        <f t="shared" si="23"/>
        <v>0.42311592870100856</v>
      </c>
      <c r="T75" s="19">
        <f t="shared" si="24"/>
        <v>0</v>
      </c>
      <c r="U75" s="19">
        <f t="shared" si="25"/>
        <v>-0.56181177858430431</v>
      </c>
      <c r="V75" s="19">
        <f t="shared" si="26"/>
        <v>0</v>
      </c>
    </row>
    <row r="76" spans="1:22" x14ac:dyDescent="0.25">
      <c r="A76" s="26">
        <f>Wellpath!E76</f>
        <v>2100</v>
      </c>
      <c r="B76" s="68">
        <v>0</v>
      </c>
      <c r="C76" s="22">
        <v>0</v>
      </c>
      <c r="D76" s="22">
        <v>0</v>
      </c>
      <c r="E76" s="20">
        <f>Model!$W$37*(Wellpath!$K76-Wellpath!$K75)*MAX(ABS(Wellpath!$L76-Wellpath!$L75),Model!$B$24*(Wellpath!$K76-Wellpath!$K75))*COS(Wellpath!$L76)*COS(Wellpath!$M76)</f>
        <v>0.160583490516892</v>
      </c>
      <c r="F76" s="20">
        <f>Model!$W$37*(Wellpath!$K76-Wellpath!$K75)*MAX(ABS(Wellpath!$L76-Wellpath!$L75),Model!$B$24*(Wellpath!$K76-Wellpath!$K75))*COS(Wellpath!$L76)*SIN(Wellpath!$M76)</f>
        <v>0</v>
      </c>
      <c r="G76" s="20">
        <f>Model!$W$37*(Wellpath!$K76-Wellpath!$K75)*MAX(ABS(Wellpath!$L76-Wellpath!$L75),Model!$B$24*(Wellpath!$K76-Wellpath!$K75))*-SIN(Wellpath!$L76)</f>
        <v>-6.9257875847911446E-2</v>
      </c>
      <c r="H76" s="18">
        <f t="shared" si="20"/>
        <v>0.160583490516892</v>
      </c>
      <c r="I76" s="18">
        <f t="shared" si="21"/>
        <v>0</v>
      </c>
      <c r="J76" s="18">
        <f t="shared" si="22"/>
        <v>-6.9257875847911446E-2</v>
      </c>
      <c r="K76" s="21">
        <f t="shared" si="16"/>
        <v>1.1503367051579496</v>
      </c>
      <c r="L76" s="21">
        <f t="shared" si="16"/>
        <v>0</v>
      </c>
      <c r="M76" s="21">
        <f t="shared" si="16"/>
        <v>0.42791258206797328</v>
      </c>
      <c r="N76" s="21">
        <f t="shared" si="17"/>
        <v>0</v>
      </c>
      <c r="O76" s="21">
        <f t="shared" si="18"/>
        <v>-0.57293345003374752</v>
      </c>
      <c r="P76" s="21">
        <f t="shared" si="19"/>
        <v>0</v>
      </c>
      <c r="Q76" s="19">
        <f t="shared" si="23"/>
        <v>1.1503367051579496</v>
      </c>
      <c r="R76" s="19">
        <f t="shared" si="23"/>
        <v>0</v>
      </c>
      <c r="S76" s="19">
        <f t="shared" si="23"/>
        <v>0.42791258206797328</v>
      </c>
      <c r="T76" s="19">
        <f t="shared" si="24"/>
        <v>0</v>
      </c>
      <c r="U76" s="19">
        <f t="shared" si="25"/>
        <v>-0.57293345003374752</v>
      </c>
      <c r="V76" s="19">
        <f t="shared" si="26"/>
        <v>0</v>
      </c>
    </row>
    <row r="77" spans="1:22" x14ac:dyDescent="0.25">
      <c r="A77" s="26">
        <f>Wellpath!E77</f>
        <v>2130</v>
      </c>
      <c r="B77" s="68">
        <v>0</v>
      </c>
      <c r="C77" s="22">
        <v>0</v>
      </c>
      <c r="D77" s="22">
        <v>0</v>
      </c>
      <c r="E77" s="20">
        <f>Model!$W$37*(Wellpath!$K77-Wellpath!$K76)*MAX(ABS(Wellpath!$L77-Wellpath!$L76),Model!$B$24*(Wellpath!$K77-Wellpath!$K76))*COS(Wellpath!$L77)*COS(Wellpath!$M77)</f>
        <v>0.16290273240306621</v>
      </c>
      <c r="F77" s="20">
        <f>Model!$W$37*(Wellpath!$K77-Wellpath!$K76)*MAX(ABS(Wellpath!$L77-Wellpath!$L76),Model!$B$24*(Wellpath!$K77-Wellpath!$K76))*COS(Wellpath!$L77)*SIN(Wellpath!$M77)</f>
        <v>0</v>
      </c>
      <c r="G77" s="20">
        <f>Model!$W$37*(Wellpath!$K77-Wellpath!$K76)*MAX(ABS(Wellpath!$L77-Wellpath!$L76),Model!$B$24*(Wellpath!$K77-Wellpath!$K76))*-SIN(Wellpath!$L77)</f>
        <v>-6.3611402823459701E-2</v>
      </c>
      <c r="H77" s="18">
        <f t="shared" si="20"/>
        <v>0.16290273240306621</v>
      </c>
      <c r="I77" s="18">
        <f t="shared" si="21"/>
        <v>0</v>
      </c>
      <c r="J77" s="18">
        <f t="shared" si="22"/>
        <v>-6.3611402823459701E-2</v>
      </c>
      <c r="K77" s="21">
        <f t="shared" si="16"/>
        <v>1.1768740053823346</v>
      </c>
      <c r="L77" s="21">
        <f t="shared" si="16"/>
        <v>0</v>
      </c>
      <c r="M77" s="21">
        <f t="shared" si="16"/>
        <v>0.43195899263714171</v>
      </c>
      <c r="N77" s="21">
        <f t="shared" si="17"/>
        <v>0</v>
      </c>
      <c r="O77" s="21">
        <f t="shared" si="18"/>
        <v>-0.5832959213656812</v>
      </c>
      <c r="P77" s="21">
        <f t="shared" si="19"/>
        <v>0</v>
      </c>
      <c r="Q77" s="19">
        <f t="shared" si="23"/>
        <v>1.1768740053823346</v>
      </c>
      <c r="R77" s="19">
        <f t="shared" si="23"/>
        <v>0</v>
      </c>
      <c r="S77" s="19">
        <f t="shared" si="23"/>
        <v>0.43195899263714171</v>
      </c>
      <c r="T77" s="19">
        <f t="shared" si="24"/>
        <v>0</v>
      </c>
      <c r="U77" s="19">
        <f t="shared" si="25"/>
        <v>-0.5832959213656812</v>
      </c>
      <c r="V77" s="19">
        <f t="shared" si="26"/>
        <v>0</v>
      </c>
    </row>
    <row r="78" spans="1:22" x14ac:dyDescent="0.25">
      <c r="A78" s="26">
        <f>Wellpath!E78</f>
        <v>2160</v>
      </c>
      <c r="B78" s="68">
        <v>0</v>
      </c>
      <c r="C78" s="22">
        <v>0</v>
      </c>
      <c r="D78" s="22">
        <v>0</v>
      </c>
      <c r="E78" s="20">
        <f>Model!$W$37*(Wellpath!$K78-Wellpath!$K77)*MAX(ABS(Wellpath!$L78-Wellpath!$L77),Model!$B$24*(Wellpath!$K78-Wellpath!$K77))*COS(Wellpath!$L78)*COS(Wellpath!$M78)</f>
        <v>0.16502350240304958</v>
      </c>
      <c r="F78" s="20">
        <f>Model!$W$37*(Wellpath!$K78-Wellpath!$K77)*MAX(ABS(Wellpath!$L78-Wellpath!$L77),Model!$B$24*(Wellpath!$K78-Wellpath!$K77))*COS(Wellpath!$L78)*SIN(Wellpath!$M78)</f>
        <v>0</v>
      </c>
      <c r="G78" s="20">
        <f>Model!$W$37*(Wellpath!$K78-Wellpath!$K77)*MAX(ABS(Wellpath!$L78-Wellpath!$L77),Model!$B$24*(Wellpath!$K78-Wellpath!$K77))*-SIN(Wellpath!$L78)</f>
        <v>-5.7887429103253028E-2</v>
      </c>
      <c r="H78" s="18">
        <f t="shared" si="20"/>
        <v>0.16502350240304958</v>
      </c>
      <c r="I78" s="18">
        <f t="shared" si="21"/>
        <v>0</v>
      </c>
      <c r="J78" s="18">
        <f t="shared" si="22"/>
        <v>-5.7887429103253028E-2</v>
      </c>
      <c r="K78" s="21">
        <f t="shared" si="16"/>
        <v>1.2041067617277039</v>
      </c>
      <c r="L78" s="21">
        <f t="shared" si="16"/>
        <v>0</v>
      </c>
      <c r="M78" s="21">
        <f t="shared" si="16"/>
        <v>0.43530994708532589</v>
      </c>
      <c r="N78" s="21">
        <f t="shared" si="17"/>
        <v>0</v>
      </c>
      <c r="O78" s="21">
        <f t="shared" si="18"/>
        <v>-0.59284870766140829</v>
      </c>
      <c r="P78" s="21">
        <f t="shared" si="19"/>
        <v>0</v>
      </c>
      <c r="Q78" s="19">
        <f t="shared" si="23"/>
        <v>1.2041067617277039</v>
      </c>
      <c r="R78" s="19">
        <f t="shared" si="23"/>
        <v>0</v>
      </c>
      <c r="S78" s="19">
        <f t="shared" si="23"/>
        <v>0.43530994708532589</v>
      </c>
      <c r="T78" s="19">
        <f t="shared" si="24"/>
        <v>0</v>
      </c>
      <c r="U78" s="19">
        <f t="shared" si="25"/>
        <v>-0.59284870766140829</v>
      </c>
      <c r="V78" s="19">
        <f t="shared" si="26"/>
        <v>0</v>
      </c>
    </row>
    <row r="79" spans="1:22" x14ac:dyDescent="0.25">
      <c r="A79" s="26">
        <f>Wellpath!E79</f>
        <v>2190</v>
      </c>
      <c r="B79" s="68">
        <v>0</v>
      </c>
      <c r="C79" s="22">
        <v>0</v>
      </c>
      <c r="D79" s="22">
        <v>0</v>
      </c>
      <c r="E79" s="20">
        <f>Model!$W$37*(Wellpath!$K79-Wellpath!$K78)*MAX(ABS(Wellpath!$L79-Wellpath!$L78),Model!$B$24*(Wellpath!$K79-Wellpath!$K78))*COS(Wellpath!$L79)*COS(Wellpath!$M79)</f>
        <v>0.16694321668527695</v>
      </c>
      <c r="F79" s="20">
        <f>Model!$W$37*(Wellpath!$K79-Wellpath!$K78)*MAX(ABS(Wellpath!$L79-Wellpath!$L78),Model!$B$24*(Wellpath!$K79-Wellpath!$K78))*COS(Wellpath!$L79)*SIN(Wellpath!$M79)</f>
        <v>0</v>
      </c>
      <c r="G79" s="20">
        <f>Model!$W$37*(Wellpath!$K79-Wellpath!$K78)*MAX(ABS(Wellpath!$L79-Wellpath!$L78),Model!$B$24*(Wellpath!$K79-Wellpath!$K78))*-SIN(Wellpath!$L79)</f>
        <v>-5.2092928467558995E-2</v>
      </c>
      <c r="H79" s="18">
        <f t="shared" si="20"/>
        <v>0.16694321668527695</v>
      </c>
      <c r="I79" s="18">
        <f t="shared" si="21"/>
        <v>0</v>
      </c>
      <c r="J79" s="18">
        <f t="shared" si="22"/>
        <v>-5.2092928467558995E-2</v>
      </c>
      <c r="K79" s="21">
        <f t="shared" si="16"/>
        <v>1.2319767993249313</v>
      </c>
      <c r="L79" s="21">
        <f t="shared" si="16"/>
        <v>0</v>
      </c>
      <c r="M79" s="21">
        <f t="shared" si="16"/>
        <v>0.43802362028165209</v>
      </c>
      <c r="N79" s="21">
        <f t="shared" si="17"/>
        <v>0</v>
      </c>
      <c r="O79" s="21">
        <f t="shared" si="18"/>
        <v>-0.60154526870633862</v>
      </c>
      <c r="P79" s="21">
        <f t="shared" si="19"/>
        <v>0</v>
      </c>
      <c r="Q79" s="19">
        <f t="shared" si="23"/>
        <v>1.2319767993249313</v>
      </c>
      <c r="R79" s="19">
        <f t="shared" si="23"/>
        <v>0</v>
      </c>
      <c r="S79" s="19">
        <f t="shared" si="23"/>
        <v>0.43802362028165209</v>
      </c>
      <c r="T79" s="19">
        <f t="shared" si="24"/>
        <v>0</v>
      </c>
      <c r="U79" s="19">
        <f t="shared" si="25"/>
        <v>-0.60154526870633862</v>
      </c>
      <c r="V79" s="19">
        <f t="shared" si="26"/>
        <v>0</v>
      </c>
    </row>
    <row r="80" spans="1:22" x14ac:dyDescent="0.25">
      <c r="A80" s="26">
        <f>Wellpath!E80</f>
        <v>2220</v>
      </c>
      <c r="B80" s="68">
        <v>0</v>
      </c>
      <c r="C80" s="22">
        <v>0</v>
      </c>
      <c r="D80" s="22">
        <v>0</v>
      </c>
      <c r="E80" s="20">
        <f>Model!$W$37*(Wellpath!$K80-Wellpath!$K79)*MAX(ABS(Wellpath!$L80-Wellpath!$L79),Model!$B$24*(Wellpath!$K80-Wellpath!$K79))*COS(Wellpath!$L80)*COS(Wellpath!$M80)</f>
        <v>0.1686595363736037</v>
      </c>
      <c r="F80" s="20">
        <f>Model!$W$37*(Wellpath!$K80-Wellpath!$K79)*MAX(ABS(Wellpath!$L80-Wellpath!$L79),Model!$B$24*(Wellpath!$K80-Wellpath!$K79))*COS(Wellpath!$L80)*SIN(Wellpath!$M80)</f>
        <v>0</v>
      </c>
      <c r="G80" s="20">
        <f>Model!$W$37*(Wellpath!$K80-Wellpath!$K79)*MAX(ABS(Wellpath!$L80-Wellpath!$L79),Model!$B$24*(Wellpath!$K80-Wellpath!$K79))*-SIN(Wellpath!$L80)</f>
        <v>-4.6234960622827524E-2</v>
      </c>
      <c r="H80" s="18">
        <f t="shared" si="20"/>
        <v>0.1686595363736037</v>
      </c>
      <c r="I80" s="18">
        <f t="shared" si="21"/>
        <v>0</v>
      </c>
      <c r="J80" s="18">
        <f t="shared" si="22"/>
        <v>-4.6234960622827524E-2</v>
      </c>
      <c r="K80" s="21">
        <f t="shared" si="16"/>
        <v>1.2604228385346903</v>
      </c>
      <c r="L80" s="21">
        <f t="shared" si="16"/>
        <v>0</v>
      </c>
      <c r="M80" s="21">
        <f t="shared" si="16"/>
        <v>0.4401612918654465</v>
      </c>
      <c r="N80" s="21">
        <f t="shared" si="17"/>
        <v>0</v>
      </c>
      <c r="O80" s="21">
        <f t="shared" si="18"/>
        <v>-0.60934323572923654</v>
      </c>
      <c r="P80" s="21">
        <f t="shared" si="19"/>
        <v>0</v>
      </c>
      <c r="Q80" s="19">
        <f t="shared" si="23"/>
        <v>1.2604228385346903</v>
      </c>
      <c r="R80" s="19">
        <f t="shared" si="23"/>
        <v>0</v>
      </c>
      <c r="S80" s="19">
        <f t="shared" si="23"/>
        <v>0.4401612918654465</v>
      </c>
      <c r="T80" s="19">
        <f t="shared" si="24"/>
        <v>0</v>
      </c>
      <c r="U80" s="19">
        <f t="shared" si="25"/>
        <v>-0.60934323572923654</v>
      </c>
      <c r="V80" s="19">
        <f t="shared" si="26"/>
        <v>0</v>
      </c>
    </row>
    <row r="81" spans="1:22" x14ac:dyDescent="0.25">
      <c r="A81" s="26">
        <f>Wellpath!E81</f>
        <v>2250</v>
      </c>
      <c r="B81" s="68">
        <v>0</v>
      </c>
      <c r="C81" s="22">
        <v>0</v>
      </c>
      <c r="D81" s="22">
        <v>0</v>
      </c>
      <c r="E81" s="20">
        <f>Model!$W$37*(Wellpath!$K81-Wellpath!$K80)*MAX(ABS(Wellpath!$L81-Wellpath!$L80),Model!$B$24*(Wellpath!$K81-Wellpath!$K80))*COS(Wellpath!$L81)*COS(Wellpath!$M81)</f>
        <v>0.17017037039686997</v>
      </c>
      <c r="F81" s="20">
        <f>Model!$W$37*(Wellpath!$K81-Wellpath!$K80)*MAX(ABS(Wellpath!$L81-Wellpath!$L80),Model!$B$24*(Wellpath!$K81-Wellpath!$K80))*COS(Wellpath!$L81)*SIN(Wellpath!$M81)</f>
        <v>0</v>
      </c>
      <c r="G81" s="20">
        <f>Model!$W$37*(Wellpath!$K81-Wellpath!$K80)*MAX(ABS(Wellpath!$L81-Wellpath!$L80),Model!$B$24*(Wellpath!$K81-Wellpath!$K80))*-SIN(Wellpath!$L81)</f>
        <v>-4.0320662600527059E-2</v>
      </c>
      <c r="H81" s="18">
        <f t="shared" si="20"/>
        <v>0.17017037039686997</v>
      </c>
      <c r="I81" s="18">
        <f t="shared" si="21"/>
        <v>0</v>
      </c>
      <c r="J81" s="18">
        <f t="shared" si="22"/>
        <v>-4.0320662600527059E-2</v>
      </c>
      <c r="K81" s="21">
        <f t="shared" si="16"/>
        <v>1.2893807934956982</v>
      </c>
      <c r="L81" s="21">
        <f t="shared" si="16"/>
        <v>0</v>
      </c>
      <c r="M81" s="21">
        <f t="shared" si="16"/>
        <v>0.44178704769799204</v>
      </c>
      <c r="N81" s="21">
        <f t="shared" si="17"/>
        <v>0</v>
      </c>
      <c r="O81" s="21">
        <f t="shared" si="18"/>
        <v>-0.61620461781861546</v>
      </c>
      <c r="P81" s="21">
        <f t="shared" si="19"/>
        <v>0</v>
      </c>
      <c r="Q81" s="19">
        <f t="shared" si="23"/>
        <v>1.2893807934956982</v>
      </c>
      <c r="R81" s="19">
        <f t="shared" si="23"/>
        <v>0</v>
      </c>
      <c r="S81" s="19">
        <f t="shared" si="23"/>
        <v>0.44178704769799204</v>
      </c>
      <c r="T81" s="19">
        <f t="shared" si="24"/>
        <v>0</v>
      </c>
      <c r="U81" s="19">
        <f t="shared" si="25"/>
        <v>-0.61620461781861546</v>
      </c>
      <c r="V81" s="19">
        <f t="shared" si="26"/>
        <v>0</v>
      </c>
    </row>
    <row r="82" spans="1:22" x14ac:dyDescent="0.25">
      <c r="A82" s="26">
        <f>Wellpath!E82</f>
        <v>2280</v>
      </c>
      <c r="B82" s="68">
        <v>0</v>
      </c>
      <c r="C82" s="22">
        <v>0</v>
      </c>
      <c r="D82" s="22">
        <v>0</v>
      </c>
      <c r="E82" s="20">
        <f>Model!$W$37*(Wellpath!$K82-Wellpath!$K81)*MAX(ABS(Wellpath!$L82-Wellpath!$L81),Model!$B$24*(Wellpath!$K82-Wellpath!$K81))*COS(Wellpath!$L82)*COS(Wellpath!$M82)</f>
        <v>0.1714738780365436</v>
      </c>
      <c r="F82" s="20">
        <f>Model!$W$37*(Wellpath!$K82-Wellpath!$K81)*MAX(ABS(Wellpath!$L82-Wellpath!$L81),Model!$B$24*(Wellpath!$K82-Wellpath!$K81))*COS(Wellpath!$L82)*SIN(Wellpath!$M82)</f>
        <v>0</v>
      </c>
      <c r="G82" s="20">
        <f>Model!$W$37*(Wellpath!$K82-Wellpath!$K81)*MAX(ABS(Wellpath!$L82-Wellpath!$L81),Model!$B$24*(Wellpath!$K82-Wellpath!$K81))*-SIN(Wellpath!$L82)</f>
        <v>-3.4357240061769753E-2</v>
      </c>
      <c r="H82" s="18">
        <f t="shared" si="20"/>
        <v>0.1714738780365436</v>
      </c>
      <c r="I82" s="18">
        <f t="shared" si="21"/>
        <v>0</v>
      </c>
      <c r="J82" s="18">
        <f t="shared" si="22"/>
        <v>-3.4357240061769753E-2</v>
      </c>
      <c r="K82" s="21">
        <f t="shared" si="16"/>
        <v>1.3187840843445897</v>
      </c>
      <c r="L82" s="21">
        <f t="shared" si="16"/>
        <v>0</v>
      </c>
      <c r="M82" s="21">
        <f t="shared" si="16"/>
        <v>0.4429674676426541</v>
      </c>
      <c r="N82" s="21">
        <f t="shared" si="17"/>
        <v>0</v>
      </c>
      <c r="O82" s="21">
        <f t="shared" si="18"/>
        <v>-0.62209598701063962</v>
      </c>
      <c r="P82" s="21">
        <f t="shared" si="19"/>
        <v>0</v>
      </c>
      <c r="Q82" s="19">
        <f t="shared" si="23"/>
        <v>1.3187840843445897</v>
      </c>
      <c r="R82" s="19">
        <f t="shared" si="23"/>
        <v>0</v>
      </c>
      <c r="S82" s="19">
        <f t="shared" si="23"/>
        <v>0.4429674676426541</v>
      </c>
      <c r="T82" s="19">
        <f t="shared" si="24"/>
        <v>0</v>
      </c>
      <c r="U82" s="19">
        <f t="shared" si="25"/>
        <v>-0.62209598701063962</v>
      </c>
      <c r="V82" s="19">
        <f t="shared" si="26"/>
        <v>0</v>
      </c>
    </row>
    <row r="83" spans="1:22" x14ac:dyDescent="0.25">
      <c r="A83" s="26">
        <f>Wellpath!E83</f>
        <v>2310</v>
      </c>
      <c r="B83" s="68">
        <v>0</v>
      </c>
      <c r="C83" s="22">
        <v>0</v>
      </c>
      <c r="D83" s="22">
        <v>0</v>
      </c>
      <c r="E83" s="20">
        <f>Model!$W$37*(Wellpath!$K83-Wellpath!$K82)*MAX(ABS(Wellpath!$L83-Wellpath!$L82),Model!$B$24*(Wellpath!$K83-Wellpath!$K82))*COS(Wellpath!$L83)*COS(Wellpath!$M83)</f>
        <v>0.17256847116935548</v>
      </c>
      <c r="F83" s="20">
        <f>Model!$W$37*(Wellpath!$K83-Wellpath!$K82)*MAX(ABS(Wellpath!$L83-Wellpath!$L82),Model!$B$24*(Wellpath!$K83-Wellpath!$K82))*COS(Wellpath!$L83)*SIN(Wellpath!$M83)</f>
        <v>0</v>
      </c>
      <c r="G83" s="20">
        <f>Model!$W$37*(Wellpath!$K83-Wellpath!$K82)*MAX(ABS(Wellpath!$L83-Wellpath!$L82),Model!$B$24*(Wellpath!$K83-Wellpath!$K82))*-SIN(Wellpath!$L83)</f>
        <v>-2.8351958518324252E-2</v>
      </c>
      <c r="H83" s="18">
        <f t="shared" si="20"/>
        <v>0.17256847116935548</v>
      </c>
      <c r="I83" s="18">
        <f t="shared" si="21"/>
        <v>0</v>
      </c>
      <c r="J83" s="18">
        <f t="shared" si="22"/>
        <v>-2.8351958518324252E-2</v>
      </c>
      <c r="K83" s="21">
        <f t="shared" si="16"/>
        <v>1.3485639615863183</v>
      </c>
      <c r="L83" s="21">
        <f t="shared" si="16"/>
        <v>0</v>
      </c>
      <c r="M83" s="21">
        <f t="shared" si="16"/>
        <v>0.44377130119447888</v>
      </c>
      <c r="N83" s="21">
        <f t="shared" si="17"/>
        <v>0</v>
      </c>
      <c r="O83" s="21">
        <f t="shared" si="18"/>
        <v>-0.62698864114680386</v>
      </c>
      <c r="P83" s="21">
        <f t="shared" si="19"/>
        <v>0</v>
      </c>
      <c r="Q83" s="19">
        <f t="shared" si="23"/>
        <v>1.3485639615863183</v>
      </c>
      <c r="R83" s="19">
        <f t="shared" si="23"/>
        <v>0</v>
      </c>
      <c r="S83" s="19">
        <f t="shared" si="23"/>
        <v>0.44377130119447888</v>
      </c>
      <c r="T83" s="19">
        <f t="shared" si="24"/>
        <v>0</v>
      </c>
      <c r="U83" s="19">
        <f t="shared" si="25"/>
        <v>-0.62698864114680386</v>
      </c>
      <c r="V83" s="19">
        <f t="shared" si="26"/>
        <v>0</v>
      </c>
    </row>
    <row r="84" spans="1:22" x14ac:dyDescent="0.25">
      <c r="A84" s="26">
        <f>Wellpath!E84</f>
        <v>2340</v>
      </c>
      <c r="B84" s="68">
        <v>0</v>
      </c>
      <c r="C84" s="22">
        <v>0</v>
      </c>
      <c r="D84" s="22">
        <v>0</v>
      </c>
      <c r="E84" s="20">
        <f>Model!$W$37*(Wellpath!$K84-Wellpath!$K83)*MAX(ABS(Wellpath!$L84-Wellpath!$L83),Model!$B$24*(Wellpath!$K84-Wellpath!$K83))*COS(Wellpath!$L84)*COS(Wellpath!$M84)</f>
        <v>0.17345281620218286</v>
      </c>
      <c r="F84" s="20">
        <f>Model!$W$37*(Wellpath!$K84-Wellpath!$K83)*MAX(ABS(Wellpath!$L84-Wellpath!$L83),Model!$B$24*(Wellpath!$K84-Wellpath!$K83))*COS(Wellpath!$L84)*SIN(Wellpath!$M84)</f>
        <v>0</v>
      </c>
      <c r="G84" s="20">
        <f>Model!$W$37*(Wellpath!$K84-Wellpath!$K83)*MAX(ABS(Wellpath!$L84-Wellpath!$L83),Model!$B$24*(Wellpath!$K84-Wellpath!$K83))*-SIN(Wellpath!$L84)</f>
        <v>-2.2312134480708613E-2</v>
      </c>
      <c r="H84" s="18">
        <f t="shared" si="20"/>
        <v>0.17345281620218286</v>
      </c>
      <c r="I84" s="18">
        <f t="shared" si="21"/>
        <v>0</v>
      </c>
      <c r="J84" s="18">
        <f t="shared" si="22"/>
        <v>-2.2312134480708613E-2</v>
      </c>
      <c r="K84" s="21">
        <f t="shared" ref="K84:M99" si="27">K83+E84^2</f>
        <v>1.3786498410347865</v>
      </c>
      <c r="L84" s="21">
        <f t="shared" si="27"/>
        <v>0</v>
      </c>
      <c r="M84" s="21">
        <f t="shared" si="27"/>
        <v>0.44426913253956413</v>
      </c>
      <c r="N84" s="21">
        <f t="shared" si="17"/>
        <v>0</v>
      </c>
      <c r="O84" s="21">
        <f t="shared" si="18"/>
        <v>-0.63085874370796458</v>
      </c>
      <c r="P84" s="21">
        <f t="shared" si="19"/>
        <v>0</v>
      </c>
      <c r="Q84" s="19">
        <f t="shared" si="23"/>
        <v>1.3786498410347865</v>
      </c>
      <c r="R84" s="19">
        <f t="shared" si="23"/>
        <v>0</v>
      </c>
      <c r="S84" s="19">
        <f t="shared" si="23"/>
        <v>0.44426913253956413</v>
      </c>
      <c r="T84" s="19">
        <f t="shared" si="24"/>
        <v>0</v>
      </c>
      <c r="U84" s="19">
        <f t="shared" si="25"/>
        <v>-0.63085874370796458</v>
      </c>
      <c r="V84" s="19">
        <f t="shared" si="26"/>
        <v>0</v>
      </c>
    </row>
    <row r="85" spans="1:22" x14ac:dyDescent="0.25">
      <c r="A85" s="26">
        <f>Wellpath!E85</f>
        <v>2370</v>
      </c>
      <c r="B85" s="68">
        <v>0</v>
      </c>
      <c r="C85" s="22">
        <v>0</v>
      </c>
      <c r="D85" s="22">
        <v>0</v>
      </c>
      <c r="E85" s="20">
        <f>Model!$W$37*(Wellpath!$K85-Wellpath!$K84)*MAX(ABS(Wellpath!$L85-Wellpath!$L84),Model!$B$24*(Wellpath!$K85-Wellpath!$K84))*COS(Wellpath!$L85)*COS(Wellpath!$M85)</f>
        <v>0.17412583569682605</v>
      </c>
      <c r="F85" s="20">
        <f>Model!$W$37*(Wellpath!$K85-Wellpath!$K84)*MAX(ABS(Wellpath!$L85-Wellpath!$L84),Model!$B$24*(Wellpath!$K85-Wellpath!$K84))*COS(Wellpath!$L85)*SIN(Wellpath!$M85)</f>
        <v>0</v>
      </c>
      <c r="G85" s="20">
        <f>Model!$W$37*(Wellpath!$K85-Wellpath!$K84)*MAX(ABS(Wellpath!$L85-Wellpath!$L84),Model!$B$24*(Wellpath!$K85-Wellpath!$K84))*-SIN(Wellpath!$L85)</f>
        <v>-1.6245126544149082E-2</v>
      </c>
      <c r="H85" s="18">
        <f t="shared" si="20"/>
        <v>0.17412583569682605</v>
      </c>
      <c r="I85" s="18">
        <f t="shared" si="21"/>
        <v>0</v>
      </c>
      <c r="J85" s="18">
        <f t="shared" si="22"/>
        <v>-1.6245126544149082E-2</v>
      </c>
      <c r="K85" s="21">
        <f t="shared" si="27"/>
        <v>1.4089696476919045</v>
      </c>
      <c r="L85" s="21">
        <f t="shared" si="27"/>
        <v>0</v>
      </c>
      <c r="M85" s="21">
        <f t="shared" si="27"/>
        <v>0.44453303667599953</v>
      </c>
      <c r="N85" s="21">
        <f t="shared" si="17"/>
        <v>0</v>
      </c>
      <c r="O85" s="21">
        <f t="shared" si="18"/>
        <v>-0.63368743994346521</v>
      </c>
      <c r="P85" s="21">
        <f t="shared" si="19"/>
        <v>0</v>
      </c>
      <c r="Q85" s="19">
        <f t="shared" si="23"/>
        <v>1.4089696476919045</v>
      </c>
      <c r="R85" s="19">
        <f t="shared" si="23"/>
        <v>0</v>
      </c>
      <c r="S85" s="19">
        <f t="shared" si="23"/>
        <v>0.44453303667599953</v>
      </c>
      <c r="T85" s="19">
        <f t="shared" si="24"/>
        <v>0</v>
      </c>
      <c r="U85" s="19">
        <f t="shared" si="25"/>
        <v>-0.63368743994346521</v>
      </c>
      <c r="V85" s="19">
        <f t="shared" si="26"/>
        <v>0</v>
      </c>
    </row>
    <row r="86" spans="1:22" x14ac:dyDescent="0.25">
      <c r="A86" s="26">
        <f>Wellpath!E86</f>
        <v>2400</v>
      </c>
      <c r="B86" s="68">
        <v>0</v>
      </c>
      <c r="C86" s="22">
        <v>0</v>
      </c>
      <c r="D86" s="22">
        <v>0</v>
      </c>
      <c r="E86" s="20">
        <f>Model!$W$37*(Wellpath!$K86-Wellpath!$K85)*MAX(ABS(Wellpath!$L86-Wellpath!$L85),Model!$B$24*(Wellpath!$K86-Wellpath!$K85))*COS(Wellpath!$L86)*COS(Wellpath!$M86)</f>
        <v>0.17458670968270137</v>
      </c>
      <c r="F86" s="20">
        <f>Model!$W$37*(Wellpath!$K86-Wellpath!$K85)*MAX(ABS(Wellpath!$L86-Wellpath!$L85),Model!$B$24*(Wellpath!$K86-Wellpath!$K85))*COS(Wellpath!$L86)*SIN(Wellpath!$M86)</f>
        <v>0</v>
      </c>
      <c r="G86" s="20">
        <f>Model!$W$37*(Wellpath!$K86-Wellpath!$K85)*MAX(ABS(Wellpath!$L86-Wellpath!$L85),Model!$B$24*(Wellpath!$K86-Wellpath!$K85))*-SIN(Wellpath!$L86)</f>
        <v>-1.0158326423265408E-2</v>
      </c>
      <c r="H86" s="18">
        <f t="shared" si="20"/>
        <v>0.17458670968270137</v>
      </c>
      <c r="I86" s="18">
        <f t="shared" si="21"/>
        <v>0</v>
      </c>
      <c r="J86" s="18">
        <f t="shared" si="22"/>
        <v>-1.0158326423265408E-2</v>
      </c>
      <c r="K86" s="21">
        <f t="shared" si="27"/>
        <v>1.4394501668897364</v>
      </c>
      <c r="L86" s="21">
        <f t="shared" si="27"/>
        <v>0</v>
      </c>
      <c r="M86" s="21">
        <f t="shared" si="27"/>
        <v>0.44463622827172111</v>
      </c>
      <c r="N86" s="21">
        <f t="shared" si="17"/>
        <v>0</v>
      </c>
      <c r="O86" s="21">
        <f t="shared" si="18"/>
        <v>-0.63546094872958592</v>
      </c>
      <c r="P86" s="21">
        <f t="shared" si="19"/>
        <v>0</v>
      </c>
      <c r="Q86" s="19">
        <f t="shared" si="23"/>
        <v>1.4394501668897364</v>
      </c>
      <c r="R86" s="19">
        <f t="shared" si="23"/>
        <v>0</v>
      </c>
      <c r="S86" s="19">
        <f t="shared" si="23"/>
        <v>0.44463622827172111</v>
      </c>
      <c r="T86" s="19">
        <f t="shared" si="24"/>
        <v>0</v>
      </c>
      <c r="U86" s="19">
        <f t="shared" si="25"/>
        <v>-0.63546094872958592</v>
      </c>
      <c r="V86" s="19">
        <f t="shared" si="26"/>
        <v>0</v>
      </c>
    </row>
    <row r="87" spans="1:22" x14ac:dyDescent="0.25">
      <c r="A87" s="26">
        <f>Wellpath!E87</f>
        <v>2430</v>
      </c>
      <c r="B87" s="68">
        <v>0</v>
      </c>
      <c r="C87" s="22">
        <v>0</v>
      </c>
      <c r="D87" s="22">
        <v>0</v>
      </c>
      <c r="E87" s="20">
        <f>Model!$W$37*(Wellpath!$K87-Wellpath!$K86)*MAX(ABS(Wellpath!$L87-Wellpath!$L86),Model!$B$24*(Wellpath!$K87-Wellpath!$K86))*COS(Wellpath!$L87)*COS(Wellpath!$M87)</f>
        <v>0.17483487665584935</v>
      </c>
      <c r="F87" s="20">
        <f>Model!$W$37*(Wellpath!$K87-Wellpath!$K86)*MAX(ABS(Wellpath!$L87-Wellpath!$L86),Model!$B$24*(Wellpath!$K87-Wellpath!$K86))*COS(Wellpath!$L87)*SIN(Wellpath!$M87)</f>
        <v>0</v>
      </c>
      <c r="G87" s="20">
        <f>Model!$W$37*(Wellpath!$K87-Wellpath!$K86)*MAX(ABS(Wellpath!$L87-Wellpath!$L86),Model!$B$24*(Wellpath!$K87-Wellpath!$K86))*-SIN(Wellpath!$L87)</f>
        <v>-4.059149946405217E-3</v>
      </c>
      <c r="H87" s="18">
        <f t="shared" si="20"/>
        <v>0.17483487665584935</v>
      </c>
      <c r="I87" s="18">
        <f t="shared" si="21"/>
        <v>0</v>
      </c>
      <c r="J87" s="18">
        <f t="shared" si="22"/>
        <v>-4.059149946405217E-3</v>
      </c>
      <c r="K87" s="21">
        <f t="shared" si="27"/>
        <v>1.4700174009850024</v>
      </c>
      <c r="L87" s="21">
        <f t="shared" si="27"/>
        <v>0</v>
      </c>
      <c r="M87" s="21">
        <f t="shared" si="27"/>
        <v>0.44465270497000853</v>
      </c>
      <c r="N87" s="21">
        <f t="shared" si="17"/>
        <v>0</v>
      </c>
      <c r="O87" s="21">
        <f t="shared" si="18"/>
        <v>-0.63617062970979332</v>
      </c>
      <c r="P87" s="21">
        <f t="shared" si="19"/>
        <v>0</v>
      </c>
      <c r="Q87" s="19">
        <f t="shared" si="23"/>
        <v>1.4700174009850024</v>
      </c>
      <c r="R87" s="19">
        <f t="shared" si="23"/>
        <v>0</v>
      </c>
      <c r="S87" s="19">
        <f t="shared" si="23"/>
        <v>0.44465270497000853</v>
      </c>
      <c r="T87" s="19">
        <f t="shared" si="24"/>
        <v>0</v>
      </c>
      <c r="U87" s="19">
        <f t="shared" si="25"/>
        <v>-0.63617062970979332</v>
      </c>
      <c r="V87" s="19">
        <f t="shared" si="26"/>
        <v>0</v>
      </c>
    </row>
    <row r="88" spans="1:22" x14ac:dyDescent="0.25">
      <c r="A88" s="26">
        <f>Wellpath!E88</f>
        <v>2450</v>
      </c>
      <c r="B88" s="68">
        <v>0</v>
      </c>
      <c r="C88" s="22">
        <v>0</v>
      </c>
      <c r="D88" s="22">
        <v>0</v>
      </c>
      <c r="E88" s="20">
        <f>Model!$W$37*(Wellpath!$K88-Wellpath!$K87)*MAX(ABS(Wellpath!$L88-Wellpath!$L87),Model!$B$24*(Wellpath!$K88-Wellpath!$K87))*COS(Wellpath!$L88)*COS(Wellpath!$M88)</f>
        <v>7.7531016032092129E-2</v>
      </c>
      <c r="F88" s="20">
        <f>Model!$W$37*(Wellpath!$K88-Wellpath!$K87)*MAX(ABS(Wellpath!$L88-Wellpath!$L87),Model!$B$24*(Wellpath!$K88-Wellpath!$K87))*COS(Wellpath!$L88)*SIN(Wellpath!$M88)</f>
        <v>0</v>
      </c>
      <c r="G88" s="20">
        <f>Model!$W$37*(Wellpath!$K88-Wellpath!$K87)*MAX(ABS(Wellpath!$L88-Wellpath!$L87),Model!$B$24*(Wellpath!$K88-Wellpath!$K87))*-SIN(Wellpath!$L88)</f>
        <v>0</v>
      </c>
      <c r="H88" s="18">
        <f t="shared" si="20"/>
        <v>7.7531016032092129E-2</v>
      </c>
      <c r="I88" s="18">
        <f t="shared" si="21"/>
        <v>0</v>
      </c>
      <c r="J88" s="18">
        <f t="shared" si="22"/>
        <v>0</v>
      </c>
      <c r="K88" s="21">
        <f t="shared" si="27"/>
        <v>1.476028459431971</v>
      </c>
      <c r="L88" s="21">
        <f t="shared" si="27"/>
        <v>0</v>
      </c>
      <c r="M88" s="21">
        <f t="shared" si="27"/>
        <v>0.44465270497000853</v>
      </c>
      <c r="N88" s="21">
        <f t="shared" si="17"/>
        <v>0</v>
      </c>
      <c r="O88" s="21">
        <f t="shared" si="18"/>
        <v>-0.63617062970979332</v>
      </c>
      <c r="P88" s="21">
        <f t="shared" si="19"/>
        <v>0</v>
      </c>
      <c r="Q88" s="19">
        <f t="shared" si="23"/>
        <v>1.476028459431971</v>
      </c>
      <c r="R88" s="19">
        <f t="shared" si="23"/>
        <v>0</v>
      </c>
      <c r="S88" s="19">
        <f t="shared" si="23"/>
        <v>0.44465270497000853</v>
      </c>
      <c r="T88" s="19">
        <f t="shared" si="24"/>
        <v>0</v>
      </c>
      <c r="U88" s="19">
        <f t="shared" si="25"/>
        <v>-0.63617062970979332</v>
      </c>
      <c r="V88" s="19">
        <f t="shared" si="26"/>
        <v>0</v>
      </c>
    </row>
    <row r="89" spans="1:22" x14ac:dyDescent="0.25">
      <c r="A89" s="26">
        <f>Wellpath!E89</f>
        <v>2460</v>
      </c>
      <c r="B89" s="68">
        <v>0</v>
      </c>
      <c r="C89" s="22">
        <v>0</v>
      </c>
      <c r="D89" s="22">
        <v>0</v>
      </c>
      <c r="E89" s="20">
        <f>Model!$W$37*(Wellpath!$K89-Wellpath!$K88)*MAX(ABS(Wellpath!$L89-Wellpath!$L88),Model!$B$24*(Wellpath!$K89-Wellpath!$K88))*COS(Wellpath!$L89)*COS(Wellpath!$M89)</f>
        <v>9.5626705000000003E-3</v>
      </c>
      <c r="F89" s="20">
        <f>Model!$W$37*(Wellpath!$K89-Wellpath!$K88)*MAX(ABS(Wellpath!$L89-Wellpath!$L88),Model!$B$24*(Wellpath!$K89-Wellpath!$K88))*COS(Wellpath!$L89)*SIN(Wellpath!$M89)</f>
        <v>0</v>
      </c>
      <c r="G89" s="20">
        <f>Model!$W$37*(Wellpath!$K89-Wellpath!$K88)*MAX(ABS(Wellpath!$L89-Wellpath!$L88),Model!$B$24*(Wellpath!$K89-Wellpath!$K88))*-SIN(Wellpath!$L89)</f>
        <v>0</v>
      </c>
      <c r="H89" s="18">
        <f t="shared" si="20"/>
        <v>9.5626705000000003E-3</v>
      </c>
      <c r="I89" s="18">
        <f t="shared" si="21"/>
        <v>0</v>
      </c>
      <c r="J89" s="18">
        <f t="shared" si="22"/>
        <v>0</v>
      </c>
      <c r="K89" s="21">
        <f t="shared" si="27"/>
        <v>1.4761199040990627</v>
      </c>
      <c r="L89" s="21">
        <f t="shared" si="27"/>
        <v>0</v>
      </c>
      <c r="M89" s="21">
        <f t="shared" si="27"/>
        <v>0.44465270497000853</v>
      </c>
      <c r="N89" s="21">
        <f t="shared" si="17"/>
        <v>0</v>
      </c>
      <c r="O89" s="21">
        <f t="shared" si="18"/>
        <v>-0.63617062970979332</v>
      </c>
      <c r="P89" s="21">
        <f t="shared" si="19"/>
        <v>0</v>
      </c>
      <c r="Q89" s="19">
        <f t="shared" si="23"/>
        <v>1.4761199040990627</v>
      </c>
      <c r="R89" s="19">
        <f t="shared" si="23"/>
        <v>0</v>
      </c>
      <c r="S89" s="19">
        <f t="shared" si="23"/>
        <v>0.44465270497000853</v>
      </c>
      <c r="T89" s="19">
        <f t="shared" si="24"/>
        <v>0</v>
      </c>
      <c r="U89" s="19">
        <f t="shared" si="25"/>
        <v>-0.63617062970979332</v>
      </c>
      <c r="V89" s="19">
        <f t="shared" si="26"/>
        <v>0</v>
      </c>
    </row>
    <row r="90" spans="1:22" x14ac:dyDescent="0.25">
      <c r="A90" s="26">
        <f>Wellpath!E90</f>
        <v>2490</v>
      </c>
      <c r="B90" s="68">
        <v>0</v>
      </c>
      <c r="C90" s="22">
        <v>0</v>
      </c>
      <c r="D90" s="22">
        <v>0</v>
      </c>
      <c r="E90" s="20">
        <f>Model!$W$37*(Wellpath!$K90-Wellpath!$K89)*MAX(ABS(Wellpath!$L90-Wellpath!$L89),Model!$B$24*(Wellpath!$K90-Wellpath!$K89))*COS(Wellpath!$L90)*COS(Wellpath!$M90)</f>
        <v>8.6064034499999997E-2</v>
      </c>
      <c r="F90" s="20">
        <f>Model!$W$37*(Wellpath!$K90-Wellpath!$K89)*MAX(ABS(Wellpath!$L90-Wellpath!$L89),Model!$B$24*(Wellpath!$K90-Wellpath!$K89))*COS(Wellpath!$L90)*SIN(Wellpath!$M90)</f>
        <v>0</v>
      </c>
      <c r="G90" s="20">
        <f>Model!$W$37*(Wellpath!$K90-Wellpath!$K89)*MAX(ABS(Wellpath!$L90-Wellpath!$L89),Model!$B$24*(Wellpath!$K90-Wellpath!$K89))*-SIN(Wellpath!$L90)</f>
        <v>0</v>
      </c>
      <c r="H90" s="18">
        <f t="shared" si="20"/>
        <v>8.6064034499999997E-2</v>
      </c>
      <c r="I90" s="18">
        <f t="shared" si="21"/>
        <v>0</v>
      </c>
      <c r="J90" s="18">
        <f t="shared" si="22"/>
        <v>0</v>
      </c>
      <c r="K90" s="21">
        <f t="shared" si="27"/>
        <v>1.4835269221334799</v>
      </c>
      <c r="L90" s="21">
        <f t="shared" si="27"/>
        <v>0</v>
      </c>
      <c r="M90" s="21">
        <f t="shared" si="27"/>
        <v>0.44465270497000853</v>
      </c>
      <c r="N90" s="21">
        <f t="shared" si="17"/>
        <v>0</v>
      </c>
      <c r="O90" s="21">
        <f t="shared" si="18"/>
        <v>-0.63617062970979332</v>
      </c>
      <c r="P90" s="21">
        <f t="shared" si="19"/>
        <v>0</v>
      </c>
      <c r="Q90" s="19">
        <f t="shared" si="23"/>
        <v>1.4835269221334799</v>
      </c>
      <c r="R90" s="19">
        <f t="shared" si="23"/>
        <v>0</v>
      </c>
      <c r="S90" s="19">
        <f t="shared" si="23"/>
        <v>0.44465270497000853</v>
      </c>
      <c r="T90" s="19">
        <f t="shared" si="24"/>
        <v>0</v>
      </c>
      <c r="U90" s="19">
        <f t="shared" si="25"/>
        <v>-0.63617062970979332</v>
      </c>
      <c r="V90" s="19">
        <f t="shared" si="26"/>
        <v>0</v>
      </c>
    </row>
    <row r="91" spans="1:22" x14ac:dyDescent="0.25">
      <c r="A91" s="26">
        <f>Wellpath!E91</f>
        <v>2520</v>
      </c>
      <c r="B91" s="68">
        <v>0</v>
      </c>
      <c r="C91" s="22">
        <v>0</v>
      </c>
      <c r="D91" s="22">
        <v>0</v>
      </c>
      <c r="E91" s="20">
        <f>Model!$W$37*(Wellpath!$K91-Wellpath!$K90)*MAX(ABS(Wellpath!$L91-Wellpath!$L90),Model!$B$24*(Wellpath!$K91-Wellpath!$K90))*COS(Wellpath!$L91)*COS(Wellpath!$M91)</f>
        <v>8.6064034499999997E-2</v>
      </c>
      <c r="F91" s="20">
        <f>Model!$W$37*(Wellpath!$K91-Wellpath!$K90)*MAX(ABS(Wellpath!$L91-Wellpath!$L90),Model!$B$24*(Wellpath!$K91-Wellpath!$K90))*COS(Wellpath!$L91)*SIN(Wellpath!$M91)</f>
        <v>0</v>
      </c>
      <c r="G91" s="20">
        <f>Model!$W$37*(Wellpath!$K91-Wellpath!$K90)*MAX(ABS(Wellpath!$L91-Wellpath!$L90),Model!$B$24*(Wellpath!$K91-Wellpath!$K90))*-SIN(Wellpath!$L91)</f>
        <v>0</v>
      </c>
      <c r="H91" s="18">
        <f t="shared" si="20"/>
        <v>8.6064034499999997E-2</v>
      </c>
      <c r="I91" s="18">
        <f t="shared" si="21"/>
        <v>0</v>
      </c>
      <c r="J91" s="18">
        <f t="shared" si="22"/>
        <v>0</v>
      </c>
      <c r="K91" s="21">
        <f t="shared" si="27"/>
        <v>1.4909339401678972</v>
      </c>
      <c r="L91" s="21">
        <f t="shared" si="27"/>
        <v>0</v>
      </c>
      <c r="M91" s="21">
        <f t="shared" si="27"/>
        <v>0.44465270497000853</v>
      </c>
      <c r="N91" s="21">
        <f t="shared" si="17"/>
        <v>0</v>
      </c>
      <c r="O91" s="21">
        <f t="shared" si="18"/>
        <v>-0.63617062970979332</v>
      </c>
      <c r="P91" s="21">
        <f t="shared" si="19"/>
        <v>0</v>
      </c>
      <c r="Q91" s="19">
        <f t="shared" si="23"/>
        <v>1.4909339401678972</v>
      </c>
      <c r="R91" s="19">
        <f t="shared" si="23"/>
        <v>0</v>
      </c>
      <c r="S91" s="19">
        <f t="shared" si="23"/>
        <v>0.44465270497000853</v>
      </c>
      <c r="T91" s="19">
        <f t="shared" si="24"/>
        <v>0</v>
      </c>
      <c r="U91" s="19">
        <f t="shared" si="25"/>
        <v>-0.63617062970979332</v>
      </c>
      <c r="V91" s="19">
        <f t="shared" si="26"/>
        <v>0</v>
      </c>
    </row>
    <row r="92" spans="1:22" x14ac:dyDescent="0.25">
      <c r="A92" s="26">
        <f>Wellpath!E92</f>
        <v>2550</v>
      </c>
      <c r="B92" s="68">
        <v>0</v>
      </c>
      <c r="C92" s="22">
        <v>0</v>
      </c>
      <c r="D92" s="22">
        <v>0</v>
      </c>
      <c r="E92" s="20">
        <f>Model!$W$37*(Wellpath!$K92-Wellpath!$K91)*MAX(ABS(Wellpath!$L92-Wellpath!$L91),Model!$B$24*(Wellpath!$K92-Wellpath!$K91))*COS(Wellpath!$L92)*COS(Wellpath!$M92)</f>
        <v>8.6064034499999997E-2</v>
      </c>
      <c r="F92" s="20">
        <f>Model!$W$37*(Wellpath!$K92-Wellpath!$K91)*MAX(ABS(Wellpath!$L92-Wellpath!$L91),Model!$B$24*(Wellpath!$K92-Wellpath!$K91))*COS(Wellpath!$L92)*SIN(Wellpath!$M92)</f>
        <v>0</v>
      </c>
      <c r="G92" s="20">
        <f>Model!$W$37*(Wellpath!$K92-Wellpath!$K91)*MAX(ABS(Wellpath!$L92-Wellpath!$L91),Model!$B$24*(Wellpath!$K92-Wellpath!$K91))*-SIN(Wellpath!$L92)</f>
        <v>0</v>
      </c>
      <c r="H92" s="18">
        <f t="shared" si="20"/>
        <v>8.6064034499999997E-2</v>
      </c>
      <c r="I92" s="18">
        <f t="shared" si="21"/>
        <v>0</v>
      </c>
      <c r="J92" s="18">
        <f t="shared" si="22"/>
        <v>0</v>
      </c>
      <c r="K92" s="21">
        <f t="shared" si="27"/>
        <v>1.4983409582023144</v>
      </c>
      <c r="L92" s="21">
        <f t="shared" si="27"/>
        <v>0</v>
      </c>
      <c r="M92" s="21">
        <f t="shared" si="27"/>
        <v>0.44465270497000853</v>
      </c>
      <c r="N92" s="21">
        <f t="shared" si="17"/>
        <v>0</v>
      </c>
      <c r="O92" s="21">
        <f t="shared" si="18"/>
        <v>-0.63617062970979332</v>
      </c>
      <c r="P92" s="21">
        <f t="shared" si="19"/>
        <v>0</v>
      </c>
      <c r="Q92" s="19">
        <f t="shared" si="23"/>
        <v>1.4983409582023144</v>
      </c>
      <c r="R92" s="19">
        <f t="shared" si="23"/>
        <v>0</v>
      </c>
      <c r="S92" s="19">
        <f t="shared" si="23"/>
        <v>0.44465270497000853</v>
      </c>
      <c r="T92" s="19">
        <f t="shared" si="24"/>
        <v>0</v>
      </c>
      <c r="U92" s="19">
        <f t="shared" si="25"/>
        <v>-0.63617062970979332</v>
      </c>
      <c r="V92" s="19">
        <f t="shared" si="26"/>
        <v>0</v>
      </c>
    </row>
    <row r="93" spans="1:22" x14ac:dyDescent="0.25">
      <c r="A93" s="26">
        <f>Wellpath!E93</f>
        <v>2580</v>
      </c>
      <c r="B93" s="68">
        <v>0</v>
      </c>
      <c r="C93" s="22">
        <v>0</v>
      </c>
      <c r="D93" s="22">
        <v>0</v>
      </c>
      <c r="E93" s="20">
        <f>Model!$W$37*(Wellpath!$K93-Wellpath!$K92)*MAX(ABS(Wellpath!$L93-Wellpath!$L92),Model!$B$24*(Wellpath!$K93-Wellpath!$K92))*COS(Wellpath!$L93)*COS(Wellpath!$M93)</f>
        <v>8.6064034499999997E-2</v>
      </c>
      <c r="F93" s="20">
        <f>Model!$W$37*(Wellpath!$K93-Wellpath!$K92)*MAX(ABS(Wellpath!$L93-Wellpath!$L92),Model!$B$24*(Wellpath!$K93-Wellpath!$K92))*COS(Wellpath!$L93)*SIN(Wellpath!$M93)</f>
        <v>0</v>
      </c>
      <c r="G93" s="20">
        <f>Model!$W$37*(Wellpath!$K93-Wellpath!$K92)*MAX(ABS(Wellpath!$L93-Wellpath!$L92),Model!$B$24*(Wellpath!$K93-Wellpath!$K92))*-SIN(Wellpath!$L93)</f>
        <v>0</v>
      </c>
      <c r="H93" s="18">
        <f t="shared" si="20"/>
        <v>8.6064034499999997E-2</v>
      </c>
      <c r="I93" s="18">
        <f t="shared" si="21"/>
        <v>0</v>
      </c>
      <c r="J93" s="18">
        <f t="shared" si="22"/>
        <v>0</v>
      </c>
      <c r="K93" s="21">
        <f t="shared" si="27"/>
        <v>1.5057479762367316</v>
      </c>
      <c r="L93" s="21">
        <f t="shared" si="27"/>
        <v>0</v>
      </c>
      <c r="M93" s="21">
        <f t="shared" si="27"/>
        <v>0.44465270497000853</v>
      </c>
      <c r="N93" s="21">
        <f t="shared" si="17"/>
        <v>0</v>
      </c>
      <c r="O93" s="21">
        <f t="shared" si="18"/>
        <v>-0.63617062970979332</v>
      </c>
      <c r="P93" s="21">
        <f t="shared" si="19"/>
        <v>0</v>
      </c>
      <c r="Q93" s="19">
        <f t="shared" si="23"/>
        <v>1.5057479762367316</v>
      </c>
      <c r="R93" s="19">
        <f t="shared" si="23"/>
        <v>0</v>
      </c>
      <c r="S93" s="19">
        <f t="shared" si="23"/>
        <v>0.44465270497000853</v>
      </c>
      <c r="T93" s="19">
        <f t="shared" si="24"/>
        <v>0</v>
      </c>
      <c r="U93" s="19">
        <f t="shared" si="25"/>
        <v>-0.63617062970979332</v>
      </c>
      <c r="V93" s="19">
        <f t="shared" si="26"/>
        <v>0</v>
      </c>
    </row>
    <row r="94" spans="1:22" x14ac:dyDescent="0.25">
      <c r="A94" s="26">
        <f>Wellpath!E94</f>
        <v>2610</v>
      </c>
      <c r="B94" s="68">
        <v>0</v>
      </c>
      <c r="C94" s="22">
        <v>0</v>
      </c>
      <c r="D94" s="22">
        <v>0</v>
      </c>
      <c r="E94" s="20">
        <f>Model!$W$37*(Wellpath!$K94-Wellpath!$K93)*MAX(ABS(Wellpath!$L94-Wellpath!$L93),Model!$B$24*(Wellpath!$K94-Wellpath!$K93))*COS(Wellpath!$L94)*COS(Wellpath!$M94)</f>
        <v>8.6064034499999997E-2</v>
      </c>
      <c r="F94" s="20">
        <f>Model!$W$37*(Wellpath!$K94-Wellpath!$K93)*MAX(ABS(Wellpath!$L94-Wellpath!$L93),Model!$B$24*(Wellpath!$K94-Wellpath!$K93))*COS(Wellpath!$L94)*SIN(Wellpath!$M94)</f>
        <v>0</v>
      </c>
      <c r="G94" s="20">
        <f>Model!$W$37*(Wellpath!$K94-Wellpath!$K93)*MAX(ABS(Wellpath!$L94-Wellpath!$L93),Model!$B$24*(Wellpath!$K94-Wellpath!$K93))*-SIN(Wellpath!$L94)</f>
        <v>0</v>
      </c>
      <c r="H94" s="18">
        <f t="shared" si="20"/>
        <v>8.6064034499999997E-2</v>
      </c>
      <c r="I94" s="18">
        <f t="shared" si="21"/>
        <v>0</v>
      </c>
      <c r="J94" s="18">
        <f t="shared" si="22"/>
        <v>0</v>
      </c>
      <c r="K94" s="21">
        <f t="shared" si="27"/>
        <v>1.5131549942711489</v>
      </c>
      <c r="L94" s="21">
        <f t="shared" si="27"/>
        <v>0</v>
      </c>
      <c r="M94" s="21">
        <f t="shared" si="27"/>
        <v>0.44465270497000853</v>
      </c>
      <c r="N94" s="21">
        <f t="shared" si="17"/>
        <v>0</v>
      </c>
      <c r="O94" s="21">
        <f t="shared" si="18"/>
        <v>-0.63617062970979332</v>
      </c>
      <c r="P94" s="21">
        <f t="shared" si="19"/>
        <v>0</v>
      </c>
      <c r="Q94" s="19">
        <f t="shared" si="23"/>
        <v>1.5131549942711489</v>
      </c>
      <c r="R94" s="19">
        <f t="shared" si="23"/>
        <v>0</v>
      </c>
      <c r="S94" s="19">
        <f t="shared" si="23"/>
        <v>0.44465270497000853</v>
      </c>
      <c r="T94" s="19">
        <f t="shared" si="24"/>
        <v>0</v>
      </c>
      <c r="U94" s="19">
        <f t="shared" si="25"/>
        <v>-0.63617062970979332</v>
      </c>
      <c r="V94" s="19">
        <f t="shared" si="26"/>
        <v>0</v>
      </c>
    </row>
    <row r="95" spans="1:22" x14ac:dyDescent="0.25">
      <c r="A95" s="26">
        <f>Wellpath!E95</f>
        <v>2640</v>
      </c>
      <c r="B95" s="68">
        <v>0</v>
      </c>
      <c r="C95" s="22">
        <v>0</v>
      </c>
      <c r="D95" s="22">
        <v>0</v>
      </c>
      <c r="E95" s="20">
        <f>Model!$W$37*(Wellpath!$K95-Wellpath!$K94)*MAX(ABS(Wellpath!$L95-Wellpath!$L94),Model!$B$24*(Wellpath!$K95-Wellpath!$K94))*COS(Wellpath!$L95)*COS(Wellpath!$M95)</f>
        <v>8.6064034499999997E-2</v>
      </c>
      <c r="F95" s="20">
        <f>Model!$W$37*(Wellpath!$K95-Wellpath!$K94)*MAX(ABS(Wellpath!$L95-Wellpath!$L94),Model!$B$24*(Wellpath!$K95-Wellpath!$K94))*COS(Wellpath!$L95)*SIN(Wellpath!$M95)</f>
        <v>0</v>
      </c>
      <c r="G95" s="20">
        <f>Model!$W$37*(Wellpath!$K95-Wellpath!$K94)*MAX(ABS(Wellpath!$L95-Wellpath!$L94),Model!$B$24*(Wellpath!$K95-Wellpath!$K94))*-SIN(Wellpath!$L95)</f>
        <v>0</v>
      </c>
      <c r="H95" s="18">
        <f t="shared" si="20"/>
        <v>8.6064034499999997E-2</v>
      </c>
      <c r="I95" s="18">
        <f t="shared" si="21"/>
        <v>0</v>
      </c>
      <c r="J95" s="18">
        <f t="shared" si="22"/>
        <v>0</v>
      </c>
      <c r="K95" s="21">
        <f t="shared" si="27"/>
        <v>1.5205620123055661</v>
      </c>
      <c r="L95" s="21">
        <f t="shared" si="27"/>
        <v>0</v>
      </c>
      <c r="M95" s="21">
        <f t="shared" si="27"/>
        <v>0.44465270497000853</v>
      </c>
      <c r="N95" s="21">
        <f t="shared" si="17"/>
        <v>0</v>
      </c>
      <c r="O95" s="21">
        <f t="shared" si="18"/>
        <v>-0.63617062970979332</v>
      </c>
      <c r="P95" s="21">
        <f t="shared" si="19"/>
        <v>0</v>
      </c>
      <c r="Q95" s="19">
        <f t="shared" si="23"/>
        <v>1.5205620123055661</v>
      </c>
      <c r="R95" s="19">
        <f t="shared" si="23"/>
        <v>0</v>
      </c>
      <c r="S95" s="19">
        <f t="shared" si="23"/>
        <v>0.44465270497000853</v>
      </c>
      <c r="T95" s="19">
        <f t="shared" si="24"/>
        <v>0</v>
      </c>
      <c r="U95" s="19">
        <f t="shared" si="25"/>
        <v>-0.63617062970979332</v>
      </c>
      <c r="V95" s="19">
        <f t="shared" si="26"/>
        <v>0</v>
      </c>
    </row>
    <row r="96" spans="1:22" x14ac:dyDescent="0.25">
      <c r="A96" s="26">
        <f>Wellpath!E96</f>
        <v>2670</v>
      </c>
      <c r="B96" s="68">
        <v>0</v>
      </c>
      <c r="C96" s="22">
        <v>0</v>
      </c>
      <c r="D96" s="22">
        <v>0</v>
      </c>
      <c r="E96" s="20">
        <f>Model!$W$37*(Wellpath!$K96-Wellpath!$K95)*MAX(ABS(Wellpath!$L96-Wellpath!$L95),Model!$B$24*(Wellpath!$K96-Wellpath!$K95))*COS(Wellpath!$L96)*COS(Wellpath!$M96)</f>
        <v>8.6064034499999997E-2</v>
      </c>
      <c r="F96" s="20">
        <f>Model!$W$37*(Wellpath!$K96-Wellpath!$K95)*MAX(ABS(Wellpath!$L96-Wellpath!$L95),Model!$B$24*(Wellpath!$K96-Wellpath!$K95))*COS(Wellpath!$L96)*SIN(Wellpath!$M96)</f>
        <v>0</v>
      </c>
      <c r="G96" s="20">
        <f>Model!$W$37*(Wellpath!$K96-Wellpath!$K95)*MAX(ABS(Wellpath!$L96-Wellpath!$L95),Model!$B$24*(Wellpath!$K96-Wellpath!$K95))*-SIN(Wellpath!$L96)</f>
        <v>0</v>
      </c>
      <c r="H96" s="18">
        <f t="shared" si="20"/>
        <v>8.6064034499999997E-2</v>
      </c>
      <c r="I96" s="18">
        <f t="shared" si="21"/>
        <v>0</v>
      </c>
      <c r="J96" s="18">
        <f t="shared" si="22"/>
        <v>0</v>
      </c>
      <c r="K96" s="21">
        <f t="shared" si="27"/>
        <v>1.5279690303399833</v>
      </c>
      <c r="L96" s="21">
        <f t="shared" si="27"/>
        <v>0</v>
      </c>
      <c r="M96" s="21">
        <f t="shared" si="27"/>
        <v>0.44465270497000853</v>
      </c>
      <c r="N96" s="21">
        <f t="shared" si="17"/>
        <v>0</v>
      </c>
      <c r="O96" s="21">
        <f t="shared" si="18"/>
        <v>-0.63617062970979332</v>
      </c>
      <c r="P96" s="21">
        <f t="shared" si="19"/>
        <v>0</v>
      </c>
      <c r="Q96" s="19">
        <f t="shared" si="23"/>
        <v>1.5279690303399833</v>
      </c>
      <c r="R96" s="19">
        <f t="shared" si="23"/>
        <v>0</v>
      </c>
      <c r="S96" s="19">
        <f t="shared" si="23"/>
        <v>0.44465270497000853</v>
      </c>
      <c r="T96" s="19">
        <f t="shared" si="24"/>
        <v>0</v>
      </c>
      <c r="U96" s="19">
        <f t="shared" si="25"/>
        <v>-0.63617062970979332</v>
      </c>
      <c r="V96" s="19">
        <f t="shared" si="26"/>
        <v>0</v>
      </c>
    </row>
    <row r="97" spans="1:22" x14ac:dyDescent="0.25">
      <c r="A97" s="26">
        <f>Wellpath!E97</f>
        <v>2700</v>
      </c>
      <c r="B97" s="68">
        <v>0</v>
      </c>
      <c r="C97" s="22">
        <v>0</v>
      </c>
      <c r="D97" s="22">
        <v>0</v>
      </c>
      <c r="E97" s="20">
        <f>Model!$W$37*(Wellpath!$K97-Wellpath!$K96)*MAX(ABS(Wellpath!$L97-Wellpath!$L96),Model!$B$24*(Wellpath!$K97-Wellpath!$K96))*COS(Wellpath!$L97)*COS(Wellpath!$M97)</f>
        <v>8.6064034499999997E-2</v>
      </c>
      <c r="F97" s="20">
        <f>Model!$W$37*(Wellpath!$K97-Wellpath!$K96)*MAX(ABS(Wellpath!$L97-Wellpath!$L96),Model!$B$24*(Wellpath!$K97-Wellpath!$K96))*COS(Wellpath!$L97)*SIN(Wellpath!$M97)</f>
        <v>0</v>
      </c>
      <c r="G97" s="20">
        <f>Model!$W$37*(Wellpath!$K97-Wellpath!$K96)*MAX(ABS(Wellpath!$L97-Wellpath!$L96),Model!$B$24*(Wellpath!$K97-Wellpath!$K96))*-SIN(Wellpath!$L97)</f>
        <v>0</v>
      </c>
      <c r="H97" s="18">
        <f t="shared" si="20"/>
        <v>8.6064034499999997E-2</v>
      </c>
      <c r="I97" s="18">
        <f t="shared" si="21"/>
        <v>0</v>
      </c>
      <c r="J97" s="18">
        <f t="shared" si="22"/>
        <v>0</v>
      </c>
      <c r="K97" s="21">
        <f t="shared" si="27"/>
        <v>1.5353760483744006</v>
      </c>
      <c r="L97" s="21">
        <f t="shared" si="27"/>
        <v>0</v>
      </c>
      <c r="M97" s="21">
        <f t="shared" si="27"/>
        <v>0.44465270497000853</v>
      </c>
      <c r="N97" s="21">
        <f t="shared" si="17"/>
        <v>0</v>
      </c>
      <c r="O97" s="21">
        <f t="shared" si="18"/>
        <v>-0.63617062970979332</v>
      </c>
      <c r="P97" s="21">
        <f t="shared" si="19"/>
        <v>0</v>
      </c>
      <c r="Q97" s="19">
        <f t="shared" si="23"/>
        <v>1.5353760483744006</v>
      </c>
      <c r="R97" s="19">
        <f t="shared" si="23"/>
        <v>0</v>
      </c>
      <c r="S97" s="19">
        <f t="shared" si="23"/>
        <v>0.44465270497000853</v>
      </c>
      <c r="T97" s="19">
        <f t="shared" si="24"/>
        <v>0</v>
      </c>
      <c r="U97" s="19">
        <f t="shared" si="25"/>
        <v>-0.63617062970979332</v>
      </c>
      <c r="V97" s="19">
        <f t="shared" si="26"/>
        <v>0</v>
      </c>
    </row>
    <row r="98" spans="1:22" x14ac:dyDescent="0.25">
      <c r="A98" s="26">
        <f>Wellpath!E98</f>
        <v>2730</v>
      </c>
      <c r="B98" s="68">
        <v>0</v>
      </c>
      <c r="C98" s="22">
        <v>0</v>
      </c>
      <c r="D98" s="22">
        <v>0</v>
      </c>
      <c r="E98" s="20">
        <f>Model!$W$37*(Wellpath!$K98-Wellpath!$K97)*MAX(ABS(Wellpath!$L98-Wellpath!$L97),Model!$B$24*(Wellpath!$K98-Wellpath!$K97))*COS(Wellpath!$L98)*COS(Wellpath!$M98)</f>
        <v>8.6064034499999997E-2</v>
      </c>
      <c r="F98" s="20">
        <f>Model!$W$37*(Wellpath!$K98-Wellpath!$K97)*MAX(ABS(Wellpath!$L98-Wellpath!$L97),Model!$B$24*(Wellpath!$K98-Wellpath!$K97))*COS(Wellpath!$L98)*SIN(Wellpath!$M98)</f>
        <v>0</v>
      </c>
      <c r="G98" s="20">
        <f>Model!$W$37*(Wellpath!$K98-Wellpath!$K97)*MAX(ABS(Wellpath!$L98-Wellpath!$L97),Model!$B$24*(Wellpath!$K98-Wellpath!$K97))*-SIN(Wellpath!$L98)</f>
        <v>0</v>
      </c>
      <c r="H98" s="18">
        <f t="shared" si="20"/>
        <v>8.6064034499999997E-2</v>
      </c>
      <c r="I98" s="18">
        <f t="shared" si="21"/>
        <v>0</v>
      </c>
      <c r="J98" s="18">
        <f t="shared" si="22"/>
        <v>0</v>
      </c>
      <c r="K98" s="21">
        <f t="shared" si="27"/>
        <v>1.5427830664088178</v>
      </c>
      <c r="L98" s="21">
        <f t="shared" si="27"/>
        <v>0</v>
      </c>
      <c r="M98" s="21">
        <f t="shared" si="27"/>
        <v>0.44465270497000853</v>
      </c>
      <c r="N98" s="21">
        <f t="shared" si="17"/>
        <v>0</v>
      </c>
      <c r="O98" s="21">
        <f t="shared" si="18"/>
        <v>-0.63617062970979332</v>
      </c>
      <c r="P98" s="21">
        <f t="shared" si="19"/>
        <v>0</v>
      </c>
      <c r="Q98" s="19">
        <f t="shared" si="23"/>
        <v>1.5427830664088178</v>
      </c>
      <c r="R98" s="19">
        <f t="shared" si="23"/>
        <v>0</v>
      </c>
      <c r="S98" s="19">
        <f t="shared" si="23"/>
        <v>0.44465270497000853</v>
      </c>
      <c r="T98" s="19">
        <f t="shared" si="24"/>
        <v>0</v>
      </c>
      <c r="U98" s="19">
        <f t="shared" si="25"/>
        <v>-0.63617062970979332</v>
      </c>
      <c r="V98" s="19">
        <f t="shared" si="26"/>
        <v>0</v>
      </c>
    </row>
    <row r="99" spans="1:22" x14ac:dyDescent="0.25">
      <c r="A99" s="26">
        <f>Wellpath!E99</f>
        <v>2760</v>
      </c>
      <c r="B99" s="68">
        <v>0</v>
      </c>
      <c r="C99" s="22">
        <v>0</v>
      </c>
      <c r="D99" s="22">
        <v>0</v>
      </c>
      <c r="E99" s="20">
        <f>Model!$W$37*(Wellpath!$K99-Wellpath!$K98)*MAX(ABS(Wellpath!$L99-Wellpath!$L98),Model!$B$24*(Wellpath!$K99-Wellpath!$K98))*COS(Wellpath!$L99)*COS(Wellpath!$M99)</f>
        <v>8.6064034499999997E-2</v>
      </c>
      <c r="F99" s="20">
        <f>Model!$W$37*(Wellpath!$K99-Wellpath!$K98)*MAX(ABS(Wellpath!$L99-Wellpath!$L98),Model!$B$24*(Wellpath!$K99-Wellpath!$K98))*COS(Wellpath!$L99)*SIN(Wellpath!$M99)</f>
        <v>0</v>
      </c>
      <c r="G99" s="20">
        <f>Model!$W$37*(Wellpath!$K99-Wellpath!$K98)*MAX(ABS(Wellpath!$L99-Wellpath!$L98),Model!$B$24*(Wellpath!$K99-Wellpath!$K98))*-SIN(Wellpath!$L99)</f>
        <v>0</v>
      </c>
      <c r="H99" s="18">
        <f t="shared" si="20"/>
        <v>8.6064034499999997E-2</v>
      </c>
      <c r="I99" s="18">
        <f t="shared" si="21"/>
        <v>0</v>
      </c>
      <c r="J99" s="18">
        <f t="shared" si="22"/>
        <v>0</v>
      </c>
      <c r="K99" s="21">
        <f t="shared" si="27"/>
        <v>1.550190084443235</v>
      </c>
      <c r="L99" s="21">
        <f t="shared" si="27"/>
        <v>0</v>
      </c>
      <c r="M99" s="21">
        <f t="shared" si="27"/>
        <v>0.44465270497000853</v>
      </c>
      <c r="N99" s="21">
        <f t="shared" si="17"/>
        <v>0</v>
      </c>
      <c r="O99" s="21">
        <f t="shared" si="18"/>
        <v>-0.63617062970979332</v>
      </c>
      <c r="P99" s="21">
        <f t="shared" si="19"/>
        <v>0</v>
      </c>
      <c r="Q99" s="19">
        <f t="shared" si="23"/>
        <v>1.550190084443235</v>
      </c>
      <c r="R99" s="19">
        <f t="shared" si="23"/>
        <v>0</v>
      </c>
      <c r="S99" s="19">
        <f t="shared" si="23"/>
        <v>0.44465270497000853</v>
      </c>
      <c r="T99" s="19">
        <f t="shared" si="24"/>
        <v>0</v>
      </c>
      <c r="U99" s="19">
        <f t="shared" si="25"/>
        <v>-0.63617062970979332</v>
      </c>
      <c r="V99" s="19">
        <f t="shared" si="26"/>
        <v>0</v>
      </c>
    </row>
    <row r="100" spans="1:22" x14ac:dyDescent="0.25">
      <c r="A100" s="26">
        <f>Wellpath!E100</f>
        <v>2790</v>
      </c>
      <c r="B100" s="68">
        <v>0</v>
      </c>
      <c r="C100" s="22">
        <v>0</v>
      </c>
      <c r="D100" s="22">
        <v>0</v>
      </c>
      <c r="E100" s="20">
        <f>Model!$W$37*(Wellpath!$K100-Wellpath!$K99)*MAX(ABS(Wellpath!$L100-Wellpath!$L99),Model!$B$24*(Wellpath!$K100-Wellpath!$K99))*COS(Wellpath!$L100)*COS(Wellpath!$M100)</f>
        <v>8.6064034499999997E-2</v>
      </c>
      <c r="F100" s="20">
        <f>Model!$W$37*(Wellpath!$K100-Wellpath!$K99)*MAX(ABS(Wellpath!$L100-Wellpath!$L99),Model!$B$24*(Wellpath!$K100-Wellpath!$K99))*COS(Wellpath!$L100)*SIN(Wellpath!$M100)</f>
        <v>0</v>
      </c>
      <c r="G100" s="20">
        <f>Model!$W$37*(Wellpath!$K100-Wellpath!$K99)*MAX(ABS(Wellpath!$L100-Wellpath!$L99),Model!$B$24*(Wellpath!$K100-Wellpath!$K99))*-SIN(Wellpath!$L100)</f>
        <v>0</v>
      </c>
      <c r="H100" s="18">
        <f t="shared" si="20"/>
        <v>8.6064034499999997E-2</v>
      </c>
      <c r="I100" s="18">
        <f t="shared" si="21"/>
        <v>0</v>
      </c>
      <c r="J100" s="18">
        <f t="shared" si="22"/>
        <v>0</v>
      </c>
      <c r="K100" s="21">
        <f t="shared" ref="K100:M115" si="28">K99+E100^2</f>
        <v>1.5575971024776523</v>
      </c>
      <c r="L100" s="21">
        <f t="shared" si="28"/>
        <v>0</v>
      </c>
      <c r="M100" s="21">
        <f t="shared" si="28"/>
        <v>0.44465270497000853</v>
      </c>
      <c r="N100" s="21">
        <f t="shared" si="17"/>
        <v>0</v>
      </c>
      <c r="O100" s="21">
        <f t="shared" si="18"/>
        <v>-0.63617062970979332</v>
      </c>
      <c r="P100" s="21">
        <f t="shared" si="19"/>
        <v>0</v>
      </c>
      <c r="Q100" s="19">
        <f t="shared" si="23"/>
        <v>1.5575971024776523</v>
      </c>
      <c r="R100" s="19">
        <f t="shared" si="23"/>
        <v>0</v>
      </c>
      <c r="S100" s="19">
        <f t="shared" si="23"/>
        <v>0.44465270497000853</v>
      </c>
      <c r="T100" s="19">
        <f t="shared" si="24"/>
        <v>0</v>
      </c>
      <c r="U100" s="19">
        <f t="shared" si="25"/>
        <v>-0.63617062970979332</v>
      </c>
      <c r="V100" s="19">
        <f t="shared" si="26"/>
        <v>0</v>
      </c>
    </row>
    <row r="101" spans="1:22" x14ac:dyDescent="0.25">
      <c r="A101" s="26">
        <f>Wellpath!E101</f>
        <v>2820</v>
      </c>
      <c r="B101" s="68">
        <v>0</v>
      </c>
      <c r="C101" s="22">
        <v>0</v>
      </c>
      <c r="D101" s="22">
        <v>0</v>
      </c>
      <c r="E101" s="20">
        <f>Model!$W$37*(Wellpath!$K101-Wellpath!$K100)*MAX(ABS(Wellpath!$L101-Wellpath!$L100),Model!$B$24*(Wellpath!$K101-Wellpath!$K100))*COS(Wellpath!$L101)*COS(Wellpath!$M101)</f>
        <v>8.6064034499999997E-2</v>
      </c>
      <c r="F101" s="20">
        <f>Model!$W$37*(Wellpath!$K101-Wellpath!$K100)*MAX(ABS(Wellpath!$L101-Wellpath!$L100),Model!$B$24*(Wellpath!$K101-Wellpath!$K100))*COS(Wellpath!$L101)*SIN(Wellpath!$M101)</f>
        <v>0</v>
      </c>
      <c r="G101" s="20">
        <f>Model!$W$37*(Wellpath!$K101-Wellpath!$K100)*MAX(ABS(Wellpath!$L101-Wellpath!$L100),Model!$B$24*(Wellpath!$K101-Wellpath!$K100))*-SIN(Wellpath!$L101)</f>
        <v>0</v>
      </c>
      <c r="H101" s="18">
        <f t="shared" si="20"/>
        <v>8.6064034499999997E-2</v>
      </c>
      <c r="I101" s="18">
        <f t="shared" si="21"/>
        <v>0</v>
      </c>
      <c r="J101" s="18">
        <f t="shared" si="22"/>
        <v>0</v>
      </c>
      <c r="K101" s="21">
        <f t="shared" si="28"/>
        <v>1.5650041205120695</v>
      </c>
      <c r="L101" s="21">
        <f t="shared" si="28"/>
        <v>0</v>
      </c>
      <c r="M101" s="21">
        <f t="shared" si="28"/>
        <v>0.44465270497000853</v>
      </c>
      <c r="N101" s="21">
        <f t="shared" si="17"/>
        <v>0</v>
      </c>
      <c r="O101" s="21">
        <f t="shared" si="18"/>
        <v>-0.63617062970979332</v>
      </c>
      <c r="P101" s="21">
        <f t="shared" si="19"/>
        <v>0</v>
      </c>
      <c r="Q101" s="19">
        <f t="shared" si="23"/>
        <v>1.5650041205120695</v>
      </c>
      <c r="R101" s="19">
        <f t="shared" si="23"/>
        <v>0</v>
      </c>
      <c r="S101" s="19">
        <f t="shared" si="23"/>
        <v>0.44465270497000853</v>
      </c>
      <c r="T101" s="19">
        <f t="shared" si="24"/>
        <v>0</v>
      </c>
      <c r="U101" s="19">
        <f t="shared" si="25"/>
        <v>-0.63617062970979332</v>
      </c>
      <c r="V101" s="19">
        <f t="shared" si="26"/>
        <v>0</v>
      </c>
    </row>
    <row r="102" spans="1:22" x14ac:dyDescent="0.25">
      <c r="A102" s="26">
        <f>Wellpath!E102</f>
        <v>2850</v>
      </c>
      <c r="B102" s="68">
        <v>0</v>
      </c>
      <c r="C102" s="22">
        <v>0</v>
      </c>
      <c r="D102" s="22">
        <v>0</v>
      </c>
      <c r="E102" s="20">
        <f>Model!$W$37*(Wellpath!$K102-Wellpath!$K101)*MAX(ABS(Wellpath!$L102-Wellpath!$L101),Model!$B$24*(Wellpath!$K102-Wellpath!$K101))*COS(Wellpath!$L102)*COS(Wellpath!$M102)</f>
        <v>8.6064034499999997E-2</v>
      </c>
      <c r="F102" s="20">
        <f>Model!$W$37*(Wellpath!$K102-Wellpath!$K101)*MAX(ABS(Wellpath!$L102-Wellpath!$L101),Model!$B$24*(Wellpath!$K102-Wellpath!$K101))*COS(Wellpath!$L102)*SIN(Wellpath!$M102)</f>
        <v>0</v>
      </c>
      <c r="G102" s="20">
        <f>Model!$W$37*(Wellpath!$K102-Wellpath!$K101)*MAX(ABS(Wellpath!$L102-Wellpath!$L101),Model!$B$24*(Wellpath!$K102-Wellpath!$K101))*-SIN(Wellpath!$L102)</f>
        <v>0</v>
      </c>
      <c r="H102" s="18">
        <f t="shared" si="20"/>
        <v>8.6064034499999997E-2</v>
      </c>
      <c r="I102" s="18">
        <f t="shared" si="21"/>
        <v>0</v>
      </c>
      <c r="J102" s="18">
        <f t="shared" si="22"/>
        <v>0</v>
      </c>
      <c r="K102" s="21">
        <f t="shared" si="28"/>
        <v>1.5724111385464867</v>
      </c>
      <c r="L102" s="21">
        <f t="shared" si="28"/>
        <v>0</v>
      </c>
      <c r="M102" s="21">
        <f t="shared" si="28"/>
        <v>0.44465270497000853</v>
      </c>
      <c r="N102" s="21">
        <f t="shared" si="17"/>
        <v>0</v>
      </c>
      <c r="O102" s="21">
        <f t="shared" si="18"/>
        <v>-0.63617062970979332</v>
      </c>
      <c r="P102" s="21">
        <f t="shared" si="19"/>
        <v>0</v>
      </c>
      <c r="Q102" s="19">
        <f t="shared" si="23"/>
        <v>1.5724111385464867</v>
      </c>
      <c r="R102" s="19">
        <f t="shared" si="23"/>
        <v>0</v>
      </c>
      <c r="S102" s="19">
        <f t="shared" si="23"/>
        <v>0.44465270497000853</v>
      </c>
      <c r="T102" s="19">
        <f t="shared" si="24"/>
        <v>0</v>
      </c>
      <c r="U102" s="19">
        <f t="shared" si="25"/>
        <v>-0.63617062970979332</v>
      </c>
      <c r="V102" s="19">
        <f t="shared" si="26"/>
        <v>0</v>
      </c>
    </row>
    <row r="103" spans="1:22" x14ac:dyDescent="0.25">
      <c r="A103" s="26">
        <f>Wellpath!E103</f>
        <v>2880</v>
      </c>
      <c r="B103" s="68">
        <v>0</v>
      </c>
      <c r="C103" s="22">
        <v>0</v>
      </c>
      <c r="D103" s="22">
        <v>0</v>
      </c>
      <c r="E103" s="20">
        <f>Model!$W$37*(Wellpath!$K103-Wellpath!$K102)*MAX(ABS(Wellpath!$L103-Wellpath!$L102),Model!$B$24*(Wellpath!$K103-Wellpath!$K102))*COS(Wellpath!$L103)*COS(Wellpath!$M103)</f>
        <v>0.28499560564238358</v>
      </c>
      <c r="F103" s="20">
        <f>Model!$W$37*(Wellpath!$K103-Wellpath!$K102)*MAX(ABS(Wellpath!$L103-Wellpath!$L102),Model!$B$24*(Wellpath!$K103-Wellpath!$K102))*COS(Wellpath!$L103)*SIN(Wellpath!$M103)</f>
        <v>-1.2344515901169861</v>
      </c>
      <c r="G103" s="20">
        <f>Model!$W$37*(Wellpath!$K103-Wellpath!$K102)*MAX(ABS(Wellpath!$L103-Wellpath!$L102),Model!$B$24*(Wellpath!$K103-Wellpath!$K102))*-SIN(Wellpath!$L103)</f>
        <v>-0.3394709244685879</v>
      </c>
      <c r="H103" s="18">
        <f t="shared" si="20"/>
        <v>0.28499560564238358</v>
      </c>
      <c r="I103" s="18">
        <f t="shared" si="21"/>
        <v>-1.2344515901169861</v>
      </c>
      <c r="J103" s="18">
        <f t="shared" si="22"/>
        <v>-0.3394709244685879</v>
      </c>
      <c r="K103" s="21">
        <f t="shared" si="28"/>
        <v>1.6536336337819557</v>
      </c>
      <c r="L103" s="21">
        <f t="shared" si="28"/>
        <v>1.5238707283423556</v>
      </c>
      <c r="M103" s="21">
        <f t="shared" si="28"/>
        <v>0.55989321352956622</v>
      </c>
      <c r="N103" s="21">
        <f t="shared" si="17"/>
        <v>-0.35181327856159389</v>
      </c>
      <c r="O103" s="21">
        <f t="shared" si="18"/>
        <v>-0.73291835142669837</v>
      </c>
      <c r="P103" s="21">
        <f t="shared" si="19"/>
        <v>0.4190604225087316</v>
      </c>
      <c r="Q103" s="19">
        <f t="shared" si="23"/>
        <v>1.6536336337819557</v>
      </c>
      <c r="R103" s="19">
        <f t="shared" si="23"/>
        <v>1.5238707283423556</v>
      </c>
      <c r="S103" s="19">
        <f t="shared" si="23"/>
        <v>0.55989321352956622</v>
      </c>
      <c r="T103" s="19">
        <f t="shared" si="24"/>
        <v>-0.35181327856159389</v>
      </c>
      <c r="U103" s="19">
        <f t="shared" si="25"/>
        <v>-0.73291835142669837</v>
      </c>
      <c r="V103" s="19">
        <f t="shared" si="26"/>
        <v>0.4190604225087316</v>
      </c>
    </row>
    <row r="104" spans="1:22" x14ac:dyDescent="0.25">
      <c r="A104" s="26">
        <f>Wellpath!E104</f>
        <v>2910</v>
      </c>
      <c r="B104" s="68">
        <v>0</v>
      </c>
      <c r="C104" s="22">
        <v>0</v>
      </c>
      <c r="D104" s="22">
        <v>0</v>
      </c>
      <c r="E104" s="20">
        <f>Model!$W$37*(Wellpath!$K104-Wellpath!$K103)*MAX(ABS(Wellpath!$L104-Wellpath!$L103),Model!$B$24*(Wellpath!$K104-Wellpath!$K103))*COS(Wellpath!$L104)*COS(Wellpath!$M104)</f>
        <v>0.25552006969464042</v>
      </c>
      <c r="F104" s="20">
        <f>Model!$W$37*(Wellpath!$K104-Wellpath!$K103)*MAX(ABS(Wellpath!$L104-Wellpath!$L103),Model!$B$24*(Wellpath!$K104-Wellpath!$K103))*COS(Wellpath!$L104)*SIN(Wellpath!$M104)</f>
        <v>-1.1067790172777414</v>
      </c>
      <c r="G104" s="20">
        <f>Model!$W$37*(Wellpath!$K104-Wellpath!$K103)*MAX(ABS(Wellpath!$L104-Wellpath!$L103),Model!$B$24*(Wellpath!$K104-Wellpath!$K103))*-SIN(Wellpath!$L104)</f>
        <v>-0.65580746643686927</v>
      </c>
      <c r="H104" s="18">
        <f t="shared" si="20"/>
        <v>0.25552006969464042</v>
      </c>
      <c r="I104" s="18">
        <f t="shared" si="21"/>
        <v>-1.1067790172777414</v>
      </c>
      <c r="J104" s="18">
        <f t="shared" si="22"/>
        <v>-0.65580746643686927</v>
      </c>
      <c r="K104" s="21">
        <f t="shared" si="28"/>
        <v>1.7189241397987096</v>
      </c>
      <c r="L104" s="21">
        <f t="shared" si="28"/>
        <v>2.7488305214286388</v>
      </c>
      <c r="M104" s="21">
        <f t="shared" si="28"/>
        <v>0.98997664656391171</v>
      </c>
      <c r="N104" s="21">
        <f t="shared" si="17"/>
        <v>-0.63461753019296796</v>
      </c>
      <c r="O104" s="21">
        <f t="shared" si="18"/>
        <v>-0.90049032095691273</v>
      </c>
      <c r="P104" s="21">
        <f t="shared" si="19"/>
        <v>1.1448943657351351</v>
      </c>
      <c r="Q104" s="19">
        <f t="shared" si="23"/>
        <v>1.7189241397987096</v>
      </c>
      <c r="R104" s="19">
        <f t="shared" si="23"/>
        <v>2.7488305214286388</v>
      </c>
      <c r="S104" s="19">
        <f t="shared" si="23"/>
        <v>0.98997664656391171</v>
      </c>
      <c r="T104" s="19">
        <f t="shared" si="24"/>
        <v>-0.63461753019296796</v>
      </c>
      <c r="U104" s="19">
        <f t="shared" si="25"/>
        <v>-0.90049032095691273</v>
      </c>
      <c r="V104" s="19">
        <f t="shared" si="26"/>
        <v>1.1448943657351351</v>
      </c>
    </row>
    <row r="105" spans="1:22" x14ac:dyDescent="0.25">
      <c r="A105" s="26">
        <f>Wellpath!E105</f>
        <v>2940</v>
      </c>
      <c r="B105" s="68">
        <v>0</v>
      </c>
      <c r="C105" s="22">
        <v>0</v>
      </c>
      <c r="D105" s="22">
        <v>0</v>
      </c>
      <c r="E105" s="20">
        <f>Model!$W$37*(Wellpath!$K105-Wellpath!$K104)*MAX(ABS(Wellpath!$L105-Wellpath!$L104),Model!$B$24*(Wellpath!$K105-Wellpath!$K104))*COS(Wellpath!$L105)*COS(Wellpath!$M105)</f>
        <v>0.20863126326408821</v>
      </c>
      <c r="F105" s="20">
        <f>Model!$W$37*(Wellpath!$K105-Wellpath!$K104)*MAX(ABS(Wellpath!$L105-Wellpath!$L104),Model!$B$24*(Wellpath!$K105-Wellpath!$K104))*COS(Wellpath!$L105)*SIN(Wellpath!$M105)</f>
        <v>-0.90368128344982468</v>
      </c>
      <c r="G105" s="20">
        <f>Model!$W$37*(Wellpath!$K105-Wellpath!$K104)*MAX(ABS(Wellpath!$L105-Wellpath!$L104),Model!$B$24*(Wellpath!$K105-Wellpath!$K104))*-SIN(Wellpath!$L105)</f>
        <v>-0.92745181334055904</v>
      </c>
      <c r="H105" s="18">
        <f t="shared" si="20"/>
        <v>0.20863126326408821</v>
      </c>
      <c r="I105" s="18">
        <f t="shared" si="21"/>
        <v>-0.90368128344982468</v>
      </c>
      <c r="J105" s="18">
        <f t="shared" si="22"/>
        <v>-0.92745181334055904</v>
      </c>
      <c r="K105" s="21">
        <f t="shared" si="28"/>
        <v>1.7624511438098789</v>
      </c>
      <c r="L105" s="21">
        <f t="shared" si="28"/>
        <v>3.5654703834861614</v>
      </c>
      <c r="M105" s="21">
        <f t="shared" si="28"/>
        <v>1.8501435126326029</v>
      </c>
      <c r="N105" s="21">
        <f t="shared" si="17"/>
        <v>-0.82315369794721749</v>
      </c>
      <c r="O105" s="21">
        <f t="shared" si="18"/>
        <v>-1.0939857643907229</v>
      </c>
      <c r="P105" s="21">
        <f t="shared" si="19"/>
        <v>1.9830152107525989</v>
      </c>
      <c r="Q105" s="19">
        <f t="shared" si="23"/>
        <v>1.7624511438098789</v>
      </c>
      <c r="R105" s="19">
        <f t="shared" si="23"/>
        <v>3.5654703834861614</v>
      </c>
      <c r="S105" s="19">
        <f t="shared" si="23"/>
        <v>1.8501435126326029</v>
      </c>
      <c r="T105" s="19">
        <f t="shared" si="24"/>
        <v>-0.82315369794721749</v>
      </c>
      <c r="U105" s="19">
        <f t="shared" si="25"/>
        <v>-1.0939857643907229</v>
      </c>
      <c r="V105" s="19">
        <f t="shared" si="26"/>
        <v>1.9830152107525989</v>
      </c>
    </row>
    <row r="106" spans="1:22" x14ac:dyDescent="0.25">
      <c r="A106" s="26">
        <f>Wellpath!E106</f>
        <v>2970</v>
      </c>
      <c r="B106" s="68">
        <v>0</v>
      </c>
      <c r="C106" s="22">
        <v>0</v>
      </c>
      <c r="D106" s="22">
        <v>0</v>
      </c>
      <c r="E106" s="20">
        <f>Model!$W$37*(Wellpath!$K106-Wellpath!$K105)*MAX(ABS(Wellpath!$L106-Wellpath!$L105),Model!$B$24*(Wellpath!$K106-Wellpath!$K105))*COS(Wellpath!$L106)*COS(Wellpath!$M106)</f>
        <v>0.14752458102155258</v>
      </c>
      <c r="F106" s="20">
        <f>Model!$W$37*(Wellpath!$K106-Wellpath!$K105)*MAX(ABS(Wellpath!$L106-Wellpath!$L105),Model!$B$24*(Wellpath!$K106-Wellpath!$K105))*COS(Wellpath!$L106)*SIN(Wellpath!$M106)</f>
        <v>-0.63899916355873343</v>
      </c>
      <c r="G106" s="20">
        <f>Model!$W$37*(Wellpath!$K106-Wellpath!$K105)*MAX(ABS(Wellpath!$L106-Wellpath!$L105),Model!$B$24*(Wellpath!$K106-Wellpath!$K105))*-SIN(Wellpath!$L106)</f>
        <v>-1.1358918518516787</v>
      </c>
      <c r="H106" s="18">
        <f t="shared" si="20"/>
        <v>0.14752458102155258</v>
      </c>
      <c r="I106" s="18">
        <f t="shared" si="21"/>
        <v>-0.63899916355873343</v>
      </c>
      <c r="J106" s="18">
        <f t="shared" si="22"/>
        <v>-1.1358918518516787</v>
      </c>
      <c r="K106" s="21">
        <f t="shared" si="28"/>
        <v>1.7842146458154635</v>
      </c>
      <c r="L106" s="21">
        <f t="shared" si="28"/>
        <v>3.9737903145149223</v>
      </c>
      <c r="M106" s="21">
        <f t="shared" si="28"/>
        <v>3.1403938117356391</v>
      </c>
      <c r="N106" s="21">
        <f t="shared" si="17"/>
        <v>-0.9174217818243422</v>
      </c>
      <c r="O106" s="21">
        <f t="shared" si="18"/>
        <v>-1.2615577339209374</v>
      </c>
      <c r="P106" s="21">
        <f t="shared" si="19"/>
        <v>2.7088491539790023</v>
      </c>
      <c r="Q106" s="19">
        <f t="shared" si="23"/>
        <v>1.7842146458154635</v>
      </c>
      <c r="R106" s="19">
        <f t="shared" si="23"/>
        <v>3.9737903145149223</v>
      </c>
      <c r="S106" s="19">
        <f t="shared" si="23"/>
        <v>3.1403938117356391</v>
      </c>
      <c r="T106" s="19">
        <f t="shared" si="24"/>
        <v>-0.9174217818243422</v>
      </c>
      <c r="U106" s="19">
        <f t="shared" si="25"/>
        <v>-1.2615577339209374</v>
      </c>
      <c r="V106" s="19">
        <f t="shared" si="26"/>
        <v>2.7088491539790023</v>
      </c>
    </row>
    <row r="107" spans="1:22" x14ac:dyDescent="0.25">
      <c r="A107" s="26">
        <f>Wellpath!E107</f>
        <v>3000</v>
      </c>
      <c r="B107" s="68">
        <v>0</v>
      </c>
      <c r="C107" s="22">
        <v>0</v>
      </c>
      <c r="D107" s="22">
        <v>0</v>
      </c>
      <c r="E107" s="20">
        <f>Model!$W$37*(Wellpath!$K107-Wellpath!$K106)*MAX(ABS(Wellpath!$L107-Wellpath!$L106),Model!$B$24*(Wellpath!$K107-Wellpath!$K106))*COS(Wellpath!$L107)*COS(Wellpath!$M107)</f>
        <v>7.6364342378295424E-2</v>
      </c>
      <c r="F107" s="20">
        <f>Model!$W$37*(Wellpath!$K107-Wellpath!$K106)*MAX(ABS(Wellpath!$L107-Wellpath!$L106),Model!$B$24*(Wellpath!$K107-Wellpath!$K106))*COS(Wellpath!$L107)*SIN(Wellpath!$M107)</f>
        <v>-0.3307703066671619</v>
      </c>
      <c r="G107" s="20">
        <f>Model!$W$37*(Wellpath!$K107-Wellpath!$K106)*MAX(ABS(Wellpath!$L107-Wellpath!$L106),Model!$B$24*(Wellpath!$K107-Wellpath!$K106))*-SIN(Wellpath!$L107)</f>
        <v>-1.2669227378091479</v>
      </c>
      <c r="H107" s="18">
        <f t="shared" si="20"/>
        <v>7.6364342378295424E-2</v>
      </c>
      <c r="I107" s="18">
        <f t="shared" si="21"/>
        <v>-0.3307703066671619</v>
      </c>
      <c r="J107" s="18">
        <f t="shared" si="22"/>
        <v>-1.2669227378091479</v>
      </c>
      <c r="K107" s="21">
        <f t="shared" si="28"/>
        <v>1.7900461586023331</v>
      </c>
      <c r="L107" s="21">
        <f t="shared" si="28"/>
        <v>4.0831993102876103</v>
      </c>
      <c r="M107" s="21">
        <f t="shared" si="28"/>
        <v>4.7454870353134657</v>
      </c>
      <c r="N107" s="21">
        <f t="shared" si="17"/>
        <v>-0.94268083877124709</v>
      </c>
      <c r="O107" s="21">
        <f t="shared" si="18"/>
        <v>-1.3583054556378427</v>
      </c>
      <c r="P107" s="21">
        <f t="shared" si="19"/>
        <v>3.1279095764877347</v>
      </c>
      <c r="Q107" s="19">
        <f t="shared" si="23"/>
        <v>1.7900461586023331</v>
      </c>
      <c r="R107" s="19">
        <f t="shared" si="23"/>
        <v>4.0831993102876103</v>
      </c>
      <c r="S107" s="19">
        <f t="shared" si="23"/>
        <v>4.7454870353134657</v>
      </c>
      <c r="T107" s="19">
        <f t="shared" si="24"/>
        <v>-0.94268083877124709</v>
      </c>
      <c r="U107" s="19">
        <f t="shared" si="25"/>
        <v>-1.3583054556378427</v>
      </c>
      <c r="V107" s="19">
        <f t="shared" si="26"/>
        <v>3.1279095764877347</v>
      </c>
    </row>
    <row r="108" spans="1:22" x14ac:dyDescent="0.25">
      <c r="A108" s="26">
        <f>Wellpath!E108</f>
        <v>3030</v>
      </c>
      <c r="B108" s="68">
        <v>0</v>
      </c>
      <c r="C108" s="22">
        <v>0</v>
      </c>
      <c r="D108" s="22">
        <v>0</v>
      </c>
      <c r="E108" s="20">
        <f>Model!$W$37*(Wellpath!$K108-Wellpath!$K107)*MAX(ABS(Wellpath!$L108-Wellpath!$L107),Model!$B$24*(Wellpath!$K108-Wellpath!$K107))*COS(Wellpath!$L108)*COS(Wellpath!$M108)</f>
        <v>1.8073951249959664E-17</v>
      </c>
      <c r="F108" s="20">
        <f>Model!$W$37*(Wellpath!$K108-Wellpath!$K107)*MAX(ABS(Wellpath!$L108-Wellpath!$L107),Model!$B$24*(Wellpath!$K108-Wellpath!$K107))*COS(Wellpath!$L108)*SIN(Wellpath!$M108)</f>
        <v>-7.8286883792188274E-17</v>
      </c>
      <c r="G108" s="20">
        <f>Model!$W$37*(Wellpath!$K108-Wellpath!$K107)*MAX(ABS(Wellpath!$L108-Wellpath!$L107),Model!$B$24*(Wellpath!$K108-Wellpath!$K107))*-SIN(Wellpath!$L108)</f>
        <v>-1.3116149328737385</v>
      </c>
      <c r="H108" s="18">
        <f t="shared" si="20"/>
        <v>1.8073951249959664E-17</v>
      </c>
      <c r="I108" s="18">
        <f t="shared" si="21"/>
        <v>-7.8286883792188274E-17</v>
      </c>
      <c r="J108" s="18">
        <f t="shared" si="22"/>
        <v>-1.3116149328737385</v>
      </c>
      <c r="K108" s="21">
        <f t="shared" si="28"/>
        <v>1.7900461586023331</v>
      </c>
      <c r="L108" s="21">
        <f t="shared" si="28"/>
        <v>4.0831993102876103</v>
      </c>
      <c r="M108" s="21">
        <f t="shared" si="28"/>
        <v>6.4658207674508477</v>
      </c>
      <c r="N108" s="21">
        <f t="shared" si="17"/>
        <v>-0.94268083877124709</v>
      </c>
      <c r="O108" s="21">
        <f t="shared" si="18"/>
        <v>-1.3583054556378427</v>
      </c>
      <c r="P108" s="21">
        <f t="shared" si="19"/>
        <v>3.1279095764877347</v>
      </c>
      <c r="Q108" s="19">
        <f t="shared" si="23"/>
        <v>1.7900461586023331</v>
      </c>
      <c r="R108" s="19">
        <f t="shared" si="23"/>
        <v>4.0831993102876103</v>
      </c>
      <c r="S108" s="19">
        <f t="shared" si="23"/>
        <v>6.4658207674508477</v>
      </c>
      <c r="T108" s="19">
        <f t="shared" si="24"/>
        <v>-0.94268083877124709</v>
      </c>
      <c r="U108" s="19">
        <f t="shared" si="25"/>
        <v>-1.3583054556378427</v>
      </c>
      <c r="V108" s="19">
        <f t="shared" si="26"/>
        <v>3.1279095764877347</v>
      </c>
    </row>
    <row r="109" spans="1:22" x14ac:dyDescent="0.25">
      <c r="A109" s="26">
        <f>Wellpath!E109</f>
        <v>3060</v>
      </c>
      <c r="B109" s="68">
        <v>0</v>
      </c>
      <c r="C109" s="22">
        <v>0</v>
      </c>
      <c r="D109" s="22">
        <v>0</v>
      </c>
      <c r="E109" s="20">
        <f>Model!$W$37*(Wellpath!$K109-Wellpath!$K108)*MAX(ABS(Wellpath!$L109-Wellpath!$L108),Model!$B$24*(Wellpath!$K109-Wellpath!$K108))*COS(Wellpath!$L109)*COS(Wellpath!$M109)</f>
        <v>1.1859556680402533E-18</v>
      </c>
      <c r="F109" s="20">
        <f>Model!$W$37*(Wellpath!$K109-Wellpath!$K108)*MAX(ABS(Wellpath!$L109-Wellpath!$L108),Model!$B$24*(Wellpath!$K109-Wellpath!$K108))*COS(Wellpath!$L109)*SIN(Wellpath!$M109)</f>
        <v>-5.1369383640869078E-18</v>
      </c>
      <c r="G109" s="20">
        <f>Model!$W$37*(Wellpath!$K109-Wellpath!$K108)*MAX(ABS(Wellpath!$L109-Wellpath!$L108),Model!$B$24*(Wellpath!$K109-Wellpath!$K108))*-SIN(Wellpath!$L109)</f>
        <v>-8.6064034499999997E-2</v>
      </c>
      <c r="H109" s="18">
        <f t="shared" si="20"/>
        <v>1.1859556680402533E-18</v>
      </c>
      <c r="I109" s="18">
        <f t="shared" si="21"/>
        <v>-5.1369383640869078E-18</v>
      </c>
      <c r="J109" s="18">
        <f t="shared" si="22"/>
        <v>-8.6064034499999997E-2</v>
      </c>
      <c r="K109" s="21">
        <f t="shared" si="28"/>
        <v>1.7900461586023331</v>
      </c>
      <c r="L109" s="21">
        <f t="shared" si="28"/>
        <v>4.0831993102876103</v>
      </c>
      <c r="M109" s="21">
        <f t="shared" si="28"/>
        <v>6.4732277854852649</v>
      </c>
      <c r="N109" s="21">
        <f t="shared" si="17"/>
        <v>-0.94268083877124709</v>
      </c>
      <c r="O109" s="21">
        <f t="shared" si="18"/>
        <v>-1.3583054556378427</v>
      </c>
      <c r="P109" s="21">
        <f t="shared" si="19"/>
        <v>3.1279095764877347</v>
      </c>
      <c r="Q109" s="19">
        <f t="shared" si="23"/>
        <v>1.7900461586023331</v>
      </c>
      <c r="R109" s="19">
        <f t="shared" si="23"/>
        <v>4.0831993102876103</v>
      </c>
      <c r="S109" s="19">
        <f t="shared" si="23"/>
        <v>6.4732277854852649</v>
      </c>
      <c r="T109" s="19">
        <f t="shared" si="24"/>
        <v>-0.94268083877124709</v>
      </c>
      <c r="U109" s="19">
        <f t="shared" si="25"/>
        <v>-1.3583054556378427</v>
      </c>
      <c r="V109" s="19">
        <f t="shared" si="26"/>
        <v>3.1279095764877347</v>
      </c>
    </row>
    <row r="110" spans="1:22" x14ac:dyDescent="0.25">
      <c r="A110" s="26">
        <f>Wellpath!E110</f>
        <v>3090</v>
      </c>
      <c r="B110" s="68">
        <v>0</v>
      </c>
      <c r="C110" s="22">
        <v>0</v>
      </c>
      <c r="D110" s="22">
        <v>0</v>
      </c>
      <c r="E110" s="20">
        <f>Model!$W$37*(Wellpath!$K110-Wellpath!$K109)*MAX(ABS(Wellpath!$L110-Wellpath!$L109),Model!$B$24*(Wellpath!$K110-Wellpath!$K109))*COS(Wellpath!$L110)*COS(Wellpath!$M110)</f>
        <v>1.1859556680402533E-18</v>
      </c>
      <c r="F110" s="20">
        <f>Model!$W$37*(Wellpath!$K110-Wellpath!$K109)*MAX(ABS(Wellpath!$L110-Wellpath!$L109),Model!$B$24*(Wellpath!$K110-Wellpath!$K109))*COS(Wellpath!$L110)*SIN(Wellpath!$M110)</f>
        <v>-5.1369383640869078E-18</v>
      </c>
      <c r="G110" s="20">
        <f>Model!$W$37*(Wellpath!$K110-Wellpath!$K109)*MAX(ABS(Wellpath!$L110-Wellpath!$L109),Model!$B$24*(Wellpath!$K110-Wellpath!$K109))*-SIN(Wellpath!$L110)</f>
        <v>-8.6064034499999997E-2</v>
      </c>
      <c r="H110" s="18">
        <f t="shared" si="20"/>
        <v>1.1859556680402533E-18</v>
      </c>
      <c r="I110" s="18">
        <f t="shared" si="21"/>
        <v>-5.1369383640869078E-18</v>
      </c>
      <c r="J110" s="18">
        <f t="shared" si="22"/>
        <v>-8.6064034499999997E-2</v>
      </c>
      <c r="K110" s="21">
        <f t="shared" si="28"/>
        <v>1.7900461586023331</v>
      </c>
      <c r="L110" s="21">
        <f t="shared" si="28"/>
        <v>4.0831993102876103</v>
      </c>
      <c r="M110" s="21">
        <f t="shared" si="28"/>
        <v>6.4806348035196821</v>
      </c>
      <c r="N110" s="21">
        <f t="shared" si="17"/>
        <v>-0.94268083877124709</v>
      </c>
      <c r="O110" s="21">
        <f t="shared" si="18"/>
        <v>-1.3583054556378427</v>
      </c>
      <c r="P110" s="21">
        <f t="shared" si="19"/>
        <v>3.1279095764877347</v>
      </c>
      <c r="Q110" s="19">
        <f t="shared" si="23"/>
        <v>1.7900461586023331</v>
      </c>
      <c r="R110" s="19">
        <f t="shared" si="23"/>
        <v>4.0831993102876103</v>
      </c>
      <c r="S110" s="19">
        <f t="shared" si="23"/>
        <v>6.4806348035196821</v>
      </c>
      <c r="T110" s="19">
        <f t="shared" si="24"/>
        <v>-0.94268083877124709</v>
      </c>
      <c r="U110" s="19">
        <f t="shared" si="25"/>
        <v>-1.3583054556378427</v>
      </c>
      <c r="V110" s="19">
        <f t="shared" si="26"/>
        <v>3.1279095764877347</v>
      </c>
    </row>
    <row r="111" spans="1:22" x14ac:dyDescent="0.25">
      <c r="A111" s="26">
        <f>Wellpath!E111</f>
        <v>3120</v>
      </c>
      <c r="B111" s="68">
        <v>0</v>
      </c>
      <c r="C111" s="22">
        <v>0</v>
      </c>
      <c r="D111" s="22">
        <v>0</v>
      </c>
      <c r="E111" s="20">
        <f>Model!$W$37*(Wellpath!$K111-Wellpath!$K110)*MAX(ABS(Wellpath!$L111-Wellpath!$L110),Model!$B$24*(Wellpath!$K111-Wellpath!$K110))*COS(Wellpath!$L111)*COS(Wellpath!$M111)</f>
        <v>1.1859556680402533E-18</v>
      </c>
      <c r="F111" s="20">
        <f>Model!$W$37*(Wellpath!$K111-Wellpath!$K110)*MAX(ABS(Wellpath!$L111-Wellpath!$L110),Model!$B$24*(Wellpath!$K111-Wellpath!$K110))*COS(Wellpath!$L111)*SIN(Wellpath!$M111)</f>
        <v>-5.1369383640869078E-18</v>
      </c>
      <c r="G111" s="20">
        <f>Model!$W$37*(Wellpath!$K111-Wellpath!$K110)*MAX(ABS(Wellpath!$L111-Wellpath!$L110),Model!$B$24*(Wellpath!$K111-Wellpath!$K110))*-SIN(Wellpath!$L111)</f>
        <v>-8.6064034499999997E-2</v>
      </c>
      <c r="H111" s="18">
        <f t="shared" si="20"/>
        <v>1.1859556680402533E-18</v>
      </c>
      <c r="I111" s="18">
        <f t="shared" si="21"/>
        <v>-5.1369383640869078E-18</v>
      </c>
      <c r="J111" s="18">
        <f t="shared" si="22"/>
        <v>-8.6064034499999997E-2</v>
      </c>
      <c r="K111" s="21">
        <f t="shared" si="28"/>
        <v>1.7900461586023331</v>
      </c>
      <c r="L111" s="21">
        <f t="shared" si="28"/>
        <v>4.0831993102876103</v>
      </c>
      <c r="M111" s="21">
        <f t="shared" si="28"/>
        <v>6.4880418215540994</v>
      </c>
      <c r="N111" s="21">
        <f t="shared" si="17"/>
        <v>-0.94268083877124709</v>
      </c>
      <c r="O111" s="21">
        <f t="shared" si="18"/>
        <v>-1.3583054556378427</v>
      </c>
      <c r="P111" s="21">
        <f t="shared" si="19"/>
        <v>3.1279095764877347</v>
      </c>
      <c r="Q111" s="19">
        <f t="shared" si="23"/>
        <v>1.7900461586023331</v>
      </c>
      <c r="R111" s="19">
        <f t="shared" si="23"/>
        <v>4.0831993102876103</v>
      </c>
      <c r="S111" s="19">
        <f t="shared" si="23"/>
        <v>6.4880418215540994</v>
      </c>
      <c r="T111" s="19">
        <f t="shared" si="24"/>
        <v>-0.94268083877124709</v>
      </c>
      <c r="U111" s="19">
        <f t="shared" si="25"/>
        <v>-1.3583054556378427</v>
      </c>
      <c r="V111" s="19">
        <f t="shared" si="26"/>
        <v>3.1279095764877347</v>
      </c>
    </row>
    <row r="112" spans="1:22" x14ac:dyDescent="0.25">
      <c r="A112" s="26">
        <f>Wellpath!E112</f>
        <v>3150</v>
      </c>
      <c r="B112" s="68">
        <v>0</v>
      </c>
      <c r="C112" s="22">
        <v>0</v>
      </c>
      <c r="D112" s="22">
        <v>0</v>
      </c>
      <c r="E112" s="20">
        <f>Model!$W$37*(Wellpath!$K112-Wellpath!$K111)*MAX(ABS(Wellpath!$L112-Wellpath!$L111),Model!$B$24*(Wellpath!$K112-Wellpath!$K111))*COS(Wellpath!$L112)*COS(Wellpath!$M112)</f>
        <v>1.1859556680402533E-18</v>
      </c>
      <c r="F112" s="20">
        <f>Model!$W$37*(Wellpath!$K112-Wellpath!$K111)*MAX(ABS(Wellpath!$L112-Wellpath!$L111),Model!$B$24*(Wellpath!$K112-Wellpath!$K111))*COS(Wellpath!$L112)*SIN(Wellpath!$M112)</f>
        <v>-5.1369383640869078E-18</v>
      </c>
      <c r="G112" s="20">
        <f>Model!$W$37*(Wellpath!$K112-Wellpath!$K111)*MAX(ABS(Wellpath!$L112-Wellpath!$L111),Model!$B$24*(Wellpath!$K112-Wellpath!$K111))*-SIN(Wellpath!$L112)</f>
        <v>-8.6064034499999997E-2</v>
      </c>
      <c r="H112" s="18">
        <f t="shared" si="20"/>
        <v>1.1859556680402533E-18</v>
      </c>
      <c r="I112" s="18">
        <f t="shared" si="21"/>
        <v>-5.1369383640869078E-18</v>
      </c>
      <c r="J112" s="18">
        <f t="shared" si="22"/>
        <v>-8.6064034499999997E-2</v>
      </c>
      <c r="K112" s="21">
        <f t="shared" si="28"/>
        <v>1.7900461586023331</v>
      </c>
      <c r="L112" s="21">
        <f t="shared" si="28"/>
        <v>4.0831993102876103</v>
      </c>
      <c r="M112" s="21">
        <f t="shared" si="28"/>
        <v>6.4954488395885166</v>
      </c>
      <c r="N112" s="21">
        <f t="shared" si="17"/>
        <v>-0.94268083877124709</v>
      </c>
      <c r="O112" s="21">
        <f t="shared" si="18"/>
        <v>-1.3583054556378427</v>
      </c>
      <c r="P112" s="21">
        <f t="shared" si="19"/>
        <v>3.1279095764877347</v>
      </c>
      <c r="Q112" s="19">
        <f t="shared" si="23"/>
        <v>1.7900461586023331</v>
      </c>
      <c r="R112" s="19">
        <f t="shared" si="23"/>
        <v>4.0831993102876103</v>
      </c>
      <c r="S112" s="19">
        <f t="shared" si="23"/>
        <v>6.4954488395885166</v>
      </c>
      <c r="T112" s="19">
        <f t="shared" si="24"/>
        <v>-0.94268083877124709</v>
      </c>
      <c r="U112" s="19">
        <f t="shared" si="25"/>
        <v>-1.3583054556378427</v>
      </c>
      <c r="V112" s="19">
        <f t="shared" si="26"/>
        <v>3.1279095764877347</v>
      </c>
    </row>
    <row r="113" spans="1:22" x14ac:dyDescent="0.25">
      <c r="A113" s="26">
        <f>Wellpath!E113</f>
        <v>3180</v>
      </c>
      <c r="B113" s="68">
        <v>0</v>
      </c>
      <c r="C113" s="22">
        <v>0</v>
      </c>
      <c r="D113" s="22">
        <v>0</v>
      </c>
      <c r="E113" s="20">
        <f>Model!$W$37*(Wellpath!$K113-Wellpath!$K112)*MAX(ABS(Wellpath!$L113-Wellpath!$L112),Model!$B$24*(Wellpath!$K113-Wellpath!$K112))*COS(Wellpath!$L113)*COS(Wellpath!$M113)</f>
        <v>1.1859556680402533E-18</v>
      </c>
      <c r="F113" s="20">
        <f>Model!$W$37*(Wellpath!$K113-Wellpath!$K112)*MAX(ABS(Wellpath!$L113-Wellpath!$L112),Model!$B$24*(Wellpath!$K113-Wellpath!$K112))*COS(Wellpath!$L113)*SIN(Wellpath!$M113)</f>
        <v>-5.1369383640869078E-18</v>
      </c>
      <c r="G113" s="20">
        <f>Model!$W$37*(Wellpath!$K113-Wellpath!$K112)*MAX(ABS(Wellpath!$L113-Wellpath!$L112),Model!$B$24*(Wellpath!$K113-Wellpath!$K112))*-SIN(Wellpath!$L113)</f>
        <v>-8.6064034499999997E-2</v>
      </c>
      <c r="H113" s="18">
        <f t="shared" si="20"/>
        <v>1.1859556680402533E-18</v>
      </c>
      <c r="I113" s="18">
        <f t="shared" si="21"/>
        <v>-5.1369383640869078E-18</v>
      </c>
      <c r="J113" s="18">
        <f t="shared" si="22"/>
        <v>-8.6064034499999997E-2</v>
      </c>
      <c r="K113" s="21">
        <f t="shared" si="28"/>
        <v>1.7900461586023331</v>
      </c>
      <c r="L113" s="21">
        <f t="shared" si="28"/>
        <v>4.0831993102876103</v>
      </c>
      <c r="M113" s="21">
        <f t="shared" si="28"/>
        <v>6.5028558576229338</v>
      </c>
      <c r="N113" s="21">
        <f t="shared" si="17"/>
        <v>-0.94268083877124709</v>
      </c>
      <c r="O113" s="21">
        <f t="shared" si="18"/>
        <v>-1.3583054556378427</v>
      </c>
      <c r="P113" s="21">
        <f t="shared" si="19"/>
        <v>3.1279095764877347</v>
      </c>
      <c r="Q113" s="19">
        <f t="shared" si="23"/>
        <v>1.7900461586023331</v>
      </c>
      <c r="R113" s="19">
        <f t="shared" si="23"/>
        <v>4.0831993102876103</v>
      </c>
      <c r="S113" s="19">
        <f t="shared" si="23"/>
        <v>6.5028558576229338</v>
      </c>
      <c r="T113" s="19">
        <f t="shared" si="24"/>
        <v>-0.94268083877124709</v>
      </c>
      <c r="U113" s="19">
        <f t="shared" si="25"/>
        <v>-1.3583054556378427</v>
      </c>
      <c r="V113" s="19">
        <f t="shared" si="26"/>
        <v>3.1279095764877347</v>
      </c>
    </row>
    <row r="114" spans="1:22" x14ac:dyDescent="0.25">
      <c r="A114" s="26">
        <f>Wellpath!E114</f>
        <v>3210</v>
      </c>
      <c r="B114" s="68">
        <v>0</v>
      </c>
      <c r="C114" s="22">
        <v>0</v>
      </c>
      <c r="D114" s="22">
        <v>0</v>
      </c>
      <c r="E114" s="20">
        <f>Model!$W$37*(Wellpath!$K114-Wellpath!$K113)*MAX(ABS(Wellpath!$L114-Wellpath!$L113),Model!$B$24*(Wellpath!$K114-Wellpath!$K113))*COS(Wellpath!$L114)*COS(Wellpath!$M114)</f>
        <v>1.1859556680402533E-18</v>
      </c>
      <c r="F114" s="20">
        <f>Model!$W$37*(Wellpath!$K114-Wellpath!$K113)*MAX(ABS(Wellpath!$L114-Wellpath!$L113),Model!$B$24*(Wellpath!$K114-Wellpath!$K113))*COS(Wellpath!$L114)*SIN(Wellpath!$M114)</f>
        <v>-5.1369383640869078E-18</v>
      </c>
      <c r="G114" s="20">
        <f>Model!$W$37*(Wellpath!$K114-Wellpath!$K113)*MAX(ABS(Wellpath!$L114-Wellpath!$L113),Model!$B$24*(Wellpath!$K114-Wellpath!$K113))*-SIN(Wellpath!$L114)</f>
        <v>-8.6064034499999997E-2</v>
      </c>
      <c r="H114" s="18">
        <f t="shared" si="20"/>
        <v>1.1859556680402533E-18</v>
      </c>
      <c r="I114" s="18">
        <f t="shared" si="21"/>
        <v>-5.1369383640869078E-18</v>
      </c>
      <c r="J114" s="18">
        <f t="shared" si="22"/>
        <v>-8.6064034499999997E-2</v>
      </c>
      <c r="K114" s="21">
        <f t="shared" si="28"/>
        <v>1.7900461586023331</v>
      </c>
      <c r="L114" s="21">
        <f t="shared" si="28"/>
        <v>4.0831993102876103</v>
      </c>
      <c r="M114" s="21">
        <f t="shared" si="28"/>
        <v>6.5102628756573511</v>
      </c>
      <c r="N114" s="21">
        <f t="shared" si="17"/>
        <v>-0.94268083877124709</v>
      </c>
      <c r="O114" s="21">
        <f t="shared" si="18"/>
        <v>-1.3583054556378427</v>
      </c>
      <c r="P114" s="21">
        <f t="shared" si="19"/>
        <v>3.1279095764877347</v>
      </c>
      <c r="Q114" s="19">
        <f t="shared" si="23"/>
        <v>1.7900461586023331</v>
      </c>
      <c r="R114" s="19">
        <f t="shared" si="23"/>
        <v>4.0831993102876103</v>
      </c>
      <c r="S114" s="19">
        <f t="shared" si="23"/>
        <v>6.5102628756573511</v>
      </c>
      <c r="T114" s="19">
        <f t="shared" si="24"/>
        <v>-0.94268083877124709</v>
      </c>
      <c r="U114" s="19">
        <f t="shared" si="25"/>
        <v>-1.3583054556378427</v>
      </c>
      <c r="V114" s="19">
        <f t="shared" si="26"/>
        <v>3.1279095764877347</v>
      </c>
    </row>
    <row r="115" spans="1:22" x14ac:dyDescent="0.25">
      <c r="A115" s="26">
        <f>Wellpath!E115</f>
        <v>3240</v>
      </c>
      <c r="B115" s="68">
        <v>0</v>
      </c>
      <c r="C115" s="22">
        <v>0</v>
      </c>
      <c r="D115" s="22">
        <v>0</v>
      </c>
      <c r="E115" s="20">
        <f>Model!$W$37*(Wellpath!$K115-Wellpath!$K114)*MAX(ABS(Wellpath!$L115-Wellpath!$L114),Model!$B$24*(Wellpath!$K115-Wellpath!$K114))*COS(Wellpath!$L115)*COS(Wellpath!$M115)</f>
        <v>1.1859556680402533E-18</v>
      </c>
      <c r="F115" s="20">
        <f>Model!$W$37*(Wellpath!$K115-Wellpath!$K114)*MAX(ABS(Wellpath!$L115-Wellpath!$L114),Model!$B$24*(Wellpath!$K115-Wellpath!$K114))*COS(Wellpath!$L115)*SIN(Wellpath!$M115)</f>
        <v>-5.1369383640869078E-18</v>
      </c>
      <c r="G115" s="20">
        <f>Model!$W$37*(Wellpath!$K115-Wellpath!$K114)*MAX(ABS(Wellpath!$L115-Wellpath!$L114),Model!$B$24*(Wellpath!$K115-Wellpath!$K114))*-SIN(Wellpath!$L115)</f>
        <v>-8.6064034499999997E-2</v>
      </c>
      <c r="H115" s="18">
        <f t="shared" si="20"/>
        <v>1.1859556680402533E-18</v>
      </c>
      <c r="I115" s="18">
        <f t="shared" si="21"/>
        <v>-5.1369383640869078E-18</v>
      </c>
      <c r="J115" s="18">
        <f t="shared" si="22"/>
        <v>-8.6064034499999997E-2</v>
      </c>
      <c r="K115" s="21">
        <f t="shared" si="28"/>
        <v>1.7900461586023331</v>
      </c>
      <c r="L115" s="21">
        <f t="shared" si="28"/>
        <v>4.0831993102876103</v>
      </c>
      <c r="M115" s="21">
        <f t="shared" si="28"/>
        <v>6.5176698936917683</v>
      </c>
      <c r="N115" s="21">
        <f t="shared" si="17"/>
        <v>-0.94268083877124709</v>
      </c>
      <c r="O115" s="21">
        <f t="shared" si="18"/>
        <v>-1.3583054556378427</v>
      </c>
      <c r="P115" s="21">
        <f t="shared" si="19"/>
        <v>3.1279095764877347</v>
      </c>
      <c r="Q115" s="19">
        <f t="shared" si="23"/>
        <v>1.7900461586023331</v>
      </c>
      <c r="R115" s="19">
        <f t="shared" si="23"/>
        <v>4.0831993102876103</v>
      </c>
      <c r="S115" s="19">
        <f t="shared" si="23"/>
        <v>6.5176698936917683</v>
      </c>
      <c r="T115" s="19">
        <f t="shared" si="24"/>
        <v>-0.94268083877124709</v>
      </c>
      <c r="U115" s="19">
        <f t="shared" si="25"/>
        <v>-1.3583054556378427</v>
      </c>
      <c r="V115" s="19">
        <f t="shared" si="26"/>
        <v>3.1279095764877347</v>
      </c>
    </row>
    <row r="116" spans="1:22" x14ac:dyDescent="0.25">
      <c r="A116" s="26">
        <f>Wellpath!E116</f>
        <v>3270</v>
      </c>
      <c r="B116" s="68">
        <v>0</v>
      </c>
      <c r="C116" s="22">
        <v>0</v>
      </c>
      <c r="D116" s="22">
        <v>0</v>
      </c>
      <c r="E116" s="20">
        <f>Model!$W$37*(Wellpath!$K116-Wellpath!$K115)*MAX(ABS(Wellpath!$L116-Wellpath!$L115),Model!$B$24*(Wellpath!$K116-Wellpath!$K115))*COS(Wellpath!$L116)*COS(Wellpath!$M116)</f>
        <v>1.1859556680402533E-18</v>
      </c>
      <c r="F116" s="20">
        <f>Model!$W$37*(Wellpath!$K116-Wellpath!$K115)*MAX(ABS(Wellpath!$L116-Wellpath!$L115),Model!$B$24*(Wellpath!$K116-Wellpath!$K115))*COS(Wellpath!$L116)*SIN(Wellpath!$M116)</f>
        <v>-5.1369383640869078E-18</v>
      </c>
      <c r="G116" s="20">
        <f>Model!$W$37*(Wellpath!$K116-Wellpath!$K115)*MAX(ABS(Wellpath!$L116-Wellpath!$L115),Model!$B$24*(Wellpath!$K116-Wellpath!$K115))*-SIN(Wellpath!$L116)</f>
        <v>-8.6064034499999997E-2</v>
      </c>
      <c r="H116" s="18">
        <f t="shared" si="20"/>
        <v>1.1859556680402533E-18</v>
      </c>
      <c r="I116" s="18">
        <f t="shared" si="21"/>
        <v>-5.1369383640869078E-18</v>
      </c>
      <c r="J116" s="18">
        <f t="shared" si="22"/>
        <v>-8.6064034499999997E-2</v>
      </c>
      <c r="K116" s="21">
        <f t="shared" ref="K116:M131" si="29">K115+E116^2</f>
        <v>1.7900461586023331</v>
      </c>
      <c r="L116" s="21">
        <f t="shared" si="29"/>
        <v>4.0831993102876103</v>
      </c>
      <c r="M116" s="21">
        <f t="shared" si="29"/>
        <v>6.5250769117261855</v>
      </c>
      <c r="N116" s="21">
        <f t="shared" si="17"/>
        <v>-0.94268083877124709</v>
      </c>
      <c r="O116" s="21">
        <f t="shared" si="18"/>
        <v>-1.3583054556378427</v>
      </c>
      <c r="P116" s="21">
        <f t="shared" si="19"/>
        <v>3.1279095764877347</v>
      </c>
      <c r="Q116" s="19">
        <f t="shared" si="23"/>
        <v>1.7900461586023331</v>
      </c>
      <c r="R116" s="19">
        <f t="shared" si="23"/>
        <v>4.0831993102876103</v>
      </c>
      <c r="S116" s="19">
        <f t="shared" si="23"/>
        <v>6.5250769117261855</v>
      </c>
      <c r="T116" s="19">
        <f t="shared" si="24"/>
        <v>-0.94268083877124709</v>
      </c>
      <c r="U116" s="19">
        <f t="shared" si="25"/>
        <v>-1.3583054556378427</v>
      </c>
      <c r="V116" s="19">
        <f t="shared" si="26"/>
        <v>3.1279095764877347</v>
      </c>
    </row>
    <row r="117" spans="1:22" x14ac:dyDescent="0.25">
      <c r="A117" s="26">
        <f>Wellpath!E117</f>
        <v>3300</v>
      </c>
      <c r="B117" s="68">
        <v>0</v>
      </c>
      <c r="C117" s="22">
        <v>0</v>
      </c>
      <c r="D117" s="22">
        <v>0</v>
      </c>
      <c r="E117" s="20">
        <f>Model!$W$37*(Wellpath!$K117-Wellpath!$K116)*MAX(ABS(Wellpath!$L117-Wellpath!$L116),Model!$B$24*(Wellpath!$K117-Wellpath!$K116))*COS(Wellpath!$L117)*COS(Wellpath!$M117)</f>
        <v>1.1859556680402533E-18</v>
      </c>
      <c r="F117" s="20">
        <f>Model!$W$37*(Wellpath!$K117-Wellpath!$K116)*MAX(ABS(Wellpath!$L117-Wellpath!$L116),Model!$B$24*(Wellpath!$K117-Wellpath!$K116))*COS(Wellpath!$L117)*SIN(Wellpath!$M117)</f>
        <v>-5.1369383640869078E-18</v>
      </c>
      <c r="G117" s="20">
        <f>Model!$W$37*(Wellpath!$K117-Wellpath!$K116)*MAX(ABS(Wellpath!$L117-Wellpath!$L116),Model!$B$24*(Wellpath!$K117-Wellpath!$K116))*-SIN(Wellpath!$L117)</f>
        <v>-8.6064034499999997E-2</v>
      </c>
      <c r="H117" s="18">
        <f t="shared" si="20"/>
        <v>1.1859556680402533E-18</v>
      </c>
      <c r="I117" s="18">
        <f t="shared" si="21"/>
        <v>-5.1369383640869078E-18</v>
      </c>
      <c r="J117" s="18">
        <f t="shared" si="22"/>
        <v>-8.6064034499999997E-2</v>
      </c>
      <c r="K117" s="21">
        <f t="shared" si="29"/>
        <v>1.7900461586023331</v>
      </c>
      <c r="L117" s="21">
        <f t="shared" si="29"/>
        <v>4.0831993102876103</v>
      </c>
      <c r="M117" s="21">
        <f t="shared" si="29"/>
        <v>6.5324839297606028</v>
      </c>
      <c r="N117" s="21">
        <f t="shared" si="17"/>
        <v>-0.94268083877124709</v>
      </c>
      <c r="O117" s="21">
        <f t="shared" si="18"/>
        <v>-1.3583054556378427</v>
      </c>
      <c r="P117" s="21">
        <f t="shared" si="19"/>
        <v>3.1279095764877347</v>
      </c>
      <c r="Q117" s="19">
        <f t="shared" si="23"/>
        <v>1.7900461586023331</v>
      </c>
      <c r="R117" s="19">
        <f t="shared" si="23"/>
        <v>4.0831993102876103</v>
      </c>
      <c r="S117" s="19">
        <f t="shared" si="23"/>
        <v>6.5324839297606028</v>
      </c>
      <c r="T117" s="19">
        <f t="shared" si="24"/>
        <v>-0.94268083877124709</v>
      </c>
      <c r="U117" s="19">
        <f t="shared" si="25"/>
        <v>-1.3583054556378427</v>
      </c>
      <c r="V117" s="19">
        <f t="shared" si="26"/>
        <v>3.1279095764877347</v>
      </c>
    </row>
    <row r="118" spans="1:22" x14ac:dyDescent="0.25">
      <c r="A118" s="26">
        <f>Wellpath!E118</f>
        <v>3330</v>
      </c>
      <c r="B118" s="68">
        <v>0</v>
      </c>
      <c r="C118" s="22">
        <v>0</v>
      </c>
      <c r="D118" s="22">
        <v>0</v>
      </c>
      <c r="E118" s="20">
        <f>Model!$W$37*(Wellpath!$K118-Wellpath!$K117)*MAX(ABS(Wellpath!$L118-Wellpath!$L117),Model!$B$24*(Wellpath!$K118-Wellpath!$K117))*COS(Wellpath!$L118)*COS(Wellpath!$M118)</f>
        <v>1.1859556680402533E-18</v>
      </c>
      <c r="F118" s="20">
        <f>Model!$W$37*(Wellpath!$K118-Wellpath!$K117)*MAX(ABS(Wellpath!$L118-Wellpath!$L117),Model!$B$24*(Wellpath!$K118-Wellpath!$K117))*COS(Wellpath!$L118)*SIN(Wellpath!$M118)</f>
        <v>-5.1369383640869078E-18</v>
      </c>
      <c r="G118" s="20">
        <f>Model!$W$37*(Wellpath!$K118-Wellpath!$K117)*MAX(ABS(Wellpath!$L118-Wellpath!$L117),Model!$B$24*(Wellpath!$K118-Wellpath!$K117))*-SIN(Wellpath!$L118)</f>
        <v>-8.6064034499999997E-2</v>
      </c>
      <c r="H118" s="18">
        <f t="shared" si="20"/>
        <v>1.1859556680402533E-18</v>
      </c>
      <c r="I118" s="18">
        <f t="shared" si="21"/>
        <v>-5.1369383640869078E-18</v>
      </c>
      <c r="J118" s="18">
        <f t="shared" si="22"/>
        <v>-8.6064034499999997E-2</v>
      </c>
      <c r="K118" s="21">
        <f t="shared" si="29"/>
        <v>1.7900461586023331</v>
      </c>
      <c r="L118" s="21">
        <f t="shared" si="29"/>
        <v>4.0831993102876103</v>
      </c>
      <c r="M118" s="21">
        <f t="shared" si="29"/>
        <v>6.53989094779502</v>
      </c>
      <c r="N118" s="21">
        <f t="shared" si="17"/>
        <v>-0.94268083877124709</v>
      </c>
      <c r="O118" s="21">
        <f t="shared" si="18"/>
        <v>-1.3583054556378427</v>
      </c>
      <c r="P118" s="21">
        <f t="shared" si="19"/>
        <v>3.1279095764877347</v>
      </c>
      <c r="Q118" s="19">
        <f t="shared" si="23"/>
        <v>1.7900461586023331</v>
      </c>
      <c r="R118" s="19">
        <f t="shared" si="23"/>
        <v>4.0831993102876103</v>
      </c>
      <c r="S118" s="19">
        <f t="shared" si="23"/>
        <v>6.53989094779502</v>
      </c>
      <c r="T118" s="19">
        <f t="shared" si="24"/>
        <v>-0.94268083877124709</v>
      </c>
      <c r="U118" s="19">
        <f t="shared" si="25"/>
        <v>-1.3583054556378427</v>
      </c>
      <c r="V118" s="19">
        <f t="shared" si="26"/>
        <v>3.1279095764877347</v>
      </c>
    </row>
    <row r="119" spans="1:22" x14ac:dyDescent="0.25">
      <c r="A119" s="26">
        <f>Wellpath!E119</f>
        <v>3360</v>
      </c>
      <c r="B119" s="68">
        <v>0</v>
      </c>
      <c r="C119" s="22">
        <v>0</v>
      </c>
      <c r="D119" s="22">
        <v>0</v>
      </c>
      <c r="E119" s="20">
        <f>Model!$W$37*(Wellpath!$K119-Wellpath!$K118)*MAX(ABS(Wellpath!$L119-Wellpath!$L118),Model!$B$24*(Wellpath!$K119-Wellpath!$K118))*COS(Wellpath!$L119)*COS(Wellpath!$M119)</f>
        <v>1.1859556680402533E-18</v>
      </c>
      <c r="F119" s="20">
        <f>Model!$W$37*(Wellpath!$K119-Wellpath!$K118)*MAX(ABS(Wellpath!$L119-Wellpath!$L118),Model!$B$24*(Wellpath!$K119-Wellpath!$K118))*COS(Wellpath!$L119)*SIN(Wellpath!$M119)</f>
        <v>-5.1369383640869078E-18</v>
      </c>
      <c r="G119" s="20">
        <f>Model!$W$37*(Wellpath!$K119-Wellpath!$K118)*MAX(ABS(Wellpath!$L119-Wellpath!$L118),Model!$B$24*(Wellpath!$K119-Wellpath!$K118))*-SIN(Wellpath!$L119)</f>
        <v>-8.6064034499999997E-2</v>
      </c>
      <c r="H119" s="18">
        <f t="shared" si="20"/>
        <v>1.1859556680402533E-18</v>
      </c>
      <c r="I119" s="18">
        <f t="shared" si="21"/>
        <v>-5.1369383640869078E-18</v>
      </c>
      <c r="J119" s="18">
        <f t="shared" si="22"/>
        <v>-8.6064034499999997E-2</v>
      </c>
      <c r="K119" s="21">
        <f t="shared" si="29"/>
        <v>1.7900461586023331</v>
      </c>
      <c r="L119" s="21">
        <f t="shared" si="29"/>
        <v>4.0831993102876103</v>
      </c>
      <c r="M119" s="21">
        <f t="shared" si="29"/>
        <v>6.5472979658294372</v>
      </c>
      <c r="N119" s="21">
        <f t="shared" si="17"/>
        <v>-0.94268083877124709</v>
      </c>
      <c r="O119" s="21">
        <f t="shared" si="18"/>
        <v>-1.3583054556378427</v>
      </c>
      <c r="P119" s="21">
        <f t="shared" si="19"/>
        <v>3.1279095764877347</v>
      </c>
      <c r="Q119" s="19">
        <f t="shared" si="23"/>
        <v>1.7900461586023331</v>
      </c>
      <c r="R119" s="19">
        <f t="shared" si="23"/>
        <v>4.0831993102876103</v>
      </c>
      <c r="S119" s="19">
        <f t="shared" si="23"/>
        <v>6.5472979658294372</v>
      </c>
      <c r="T119" s="19">
        <f t="shared" si="24"/>
        <v>-0.94268083877124709</v>
      </c>
      <c r="U119" s="19">
        <f t="shared" si="25"/>
        <v>-1.3583054556378427</v>
      </c>
      <c r="V119" s="19">
        <f t="shared" si="26"/>
        <v>3.1279095764877347</v>
      </c>
    </row>
    <row r="120" spans="1:22" x14ac:dyDescent="0.25">
      <c r="A120" s="26">
        <f>Wellpath!E120</f>
        <v>3390</v>
      </c>
      <c r="B120" s="68">
        <v>0</v>
      </c>
      <c r="C120" s="22">
        <v>0</v>
      </c>
      <c r="D120" s="22">
        <v>0</v>
      </c>
      <c r="E120" s="20">
        <f>Model!$W$37*(Wellpath!$K120-Wellpath!$K119)*MAX(ABS(Wellpath!$L120-Wellpath!$L119),Model!$B$24*(Wellpath!$K120-Wellpath!$K119))*COS(Wellpath!$L120)*COS(Wellpath!$M120)</f>
        <v>1.1859556680402533E-18</v>
      </c>
      <c r="F120" s="20">
        <f>Model!$W$37*(Wellpath!$K120-Wellpath!$K119)*MAX(ABS(Wellpath!$L120-Wellpath!$L119),Model!$B$24*(Wellpath!$K120-Wellpath!$K119))*COS(Wellpath!$L120)*SIN(Wellpath!$M120)</f>
        <v>-5.1369383640869078E-18</v>
      </c>
      <c r="G120" s="20">
        <f>Model!$W$37*(Wellpath!$K120-Wellpath!$K119)*MAX(ABS(Wellpath!$L120-Wellpath!$L119),Model!$B$24*(Wellpath!$K120-Wellpath!$K119))*-SIN(Wellpath!$L120)</f>
        <v>-8.6064034499999997E-2</v>
      </c>
      <c r="H120" s="18">
        <f t="shared" si="20"/>
        <v>1.1859556680402533E-18</v>
      </c>
      <c r="I120" s="18">
        <f t="shared" si="21"/>
        <v>-5.1369383640869078E-18</v>
      </c>
      <c r="J120" s="18">
        <f t="shared" si="22"/>
        <v>-8.6064034499999997E-2</v>
      </c>
      <c r="K120" s="21">
        <f t="shared" si="29"/>
        <v>1.7900461586023331</v>
      </c>
      <c r="L120" s="21">
        <f t="shared" si="29"/>
        <v>4.0831993102876103</v>
      </c>
      <c r="M120" s="21">
        <f t="shared" si="29"/>
        <v>6.5547049838638545</v>
      </c>
      <c r="N120" s="21">
        <f t="shared" si="17"/>
        <v>-0.94268083877124709</v>
      </c>
      <c r="O120" s="21">
        <f t="shared" si="18"/>
        <v>-1.3583054556378427</v>
      </c>
      <c r="P120" s="21">
        <f t="shared" si="19"/>
        <v>3.1279095764877347</v>
      </c>
      <c r="Q120" s="19">
        <f t="shared" si="23"/>
        <v>1.7900461586023331</v>
      </c>
      <c r="R120" s="19">
        <f t="shared" si="23"/>
        <v>4.0831993102876103</v>
      </c>
      <c r="S120" s="19">
        <f t="shared" si="23"/>
        <v>6.5547049838638545</v>
      </c>
      <c r="T120" s="19">
        <f t="shared" si="24"/>
        <v>-0.94268083877124709</v>
      </c>
      <c r="U120" s="19">
        <f t="shared" si="25"/>
        <v>-1.3583054556378427</v>
      </c>
      <c r="V120" s="19">
        <f t="shared" si="26"/>
        <v>3.1279095764877347</v>
      </c>
    </row>
    <row r="121" spans="1:22" x14ac:dyDescent="0.25">
      <c r="A121" s="26">
        <f>Wellpath!E121</f>
        <v>3420</v>
      </c>
      <c r="B121" s="68">
        <v>0</v>
      </c>
      <c r="C121" s="22">
        <v>0</v>
      </c>
      <c r="D121" s="22">
        <v>0</v>
      </c>
      <c r="E121" s="20">
        <f>Model!$W$37*(Wellpath!$K121-Wellpath!$K120)*MAX(ABS(Wellpath!$L121-Wellpath!$L120),Model!$B$24*(Wellpath!$K121-Wellpath!$K120))*COS(Wellpath!$L121)*COS(Wellpath!$M121)</f>
        <v>1.1859556680402533E-18</v>
      </c>
      <c r="F121" s="20">
        <f>Model!$W$37*(Wellpath!$K121-Wellpath!$K120)*MAX(ABS(Wellpath!$L121-Wellpath!$L120),Model!$B$24*(Wellpath!$K121-Wellpath!$K120))*COS(Wellpath!$L121)*SIN(Wellpath!$M121)</f>
        <v>-5.1369383640869078E-18</v>
      </c>
      <c r="G121" s="20">
        <f>Model!$W$37*(Wellpath!$K121-Wellpath!$K120)*MAX(ABS(Wellpath!$L121-Wellpath!$L120),Model!$B$24*(Wellpath!$K121-Wellpath!$K120))*-SIN(Wellpath!$L121)</f>
        <v>-8.6064034499999997E-2</v>
      </c>
      <c r="H121" s="18">
        <f t="shared" si="20"/>
        <v>1.1859556680402533E-18</v>
      </c>
      <c r="I121" s="18">
        <f t="shared" si="21"/>
        <v>-5.1369383640869078E-18</v>
      </c>
      <c r="J121" s="18">
        <f t="shared" si="22"/>
        <v>-8.6064034499999997E-2</v>
      </c>
      <c r="K121" s="21">
        <f t="shared" si="29"/>
        <v>1.7900461586023331</v>
      </c>
      <c r="L121" s="21">
        <f t="shared" si="29"/>
        <v>4.0831993102876103</v>
      </c>
      <c r="M121" s="21">
        <f t="shared" si="29"/>
        <v>6.5621120018982717</v>
      </c>
      <c r="N121" s="21">
        <f t="shared" si="17"/>
        <v>-0.94268083877124709</v>
      </c>
      <c r="O121" s="21">
        <f t="shared" si="18"/>
        <v>-1.3583054556378427</v>
      </c>
      <c r="P121" s="21">
        <f t="shared" si="19"/>
        <v>3.1279095764877347</v>
      </c>
      <c r="Q121" s="19">
        <f t="shared" si="23"/>
        <v>1.7900461586023331</v>
      </c>
      <c r="R121" s="19">
        <f t="shared" si="23"/>
        <v>4.0831993102876103</v>
      </c>
      <c r="S121" s="19">
        <f t="shared" si="23"/>
        <v>6.5621120018982717</v>
      </c>
      <c r="T121" s="19">
        <f t="shared" si="24"/>
        <v>-0.94268083877124709</v>
      </c>
      <c r="U121" s="19">
        <f t="shared" si="25"/>
        <v>-1.3583054556378427</v>
      </c>
      <c r="V121" s="19">
        <f t="shared" si="26"/>
        <v>3.1279095764877347</v>
      </c>
    </row>
    <row r="122" spans="1:22" x14ac:dyDescent="0.25">
      <c r="A122" s="26">
        <f>Wellpath!E122</f>
        <v>3430</v>
      </c>
      <c r="B122" s="68">
        <v>0</v>
      </c>
      <c r="C122" s="22">
        <v>0</v>
      </c>
      <c r="D122" s="22">
        <v>0</v>
      </c>
      <c r="E122" s="20">
        <f>Model!$W$37*(Wellpath!$K122-Wellpath!$K121)*MAX(ABS(Wellpath!$L122-Wellpath!$L121),Model!$B$24*(Wellpath!$K122-Wellpath!$K121))*COS(Wellpath!$L122)*COS(Wellpath!$M122)</f>
        <v>1.3177285200447261E-19</v>
      </c>
      <c r="F122" s="20">
        <f>Model!$W$37*(Wellpath!$K122-Wellpath!$K121)*MAX(ABS(Wellpath!$L122-Wellpath!$L121),Model!$B$24*(Wellpath!$K122-Wellpath!$K121))*COS(Wellpath!$L122)*SIN(Wellpath!$M122)</f>
        <v>-5.707709293429898E-19</v>
      </c>
      <c r="G122" s="20">
        <f>Model!$W$37*(Wellpath!$K122-Wellpath!$K121)*MAX(ABS(Wellpath!$L122-Wellpath!$L121),Model!$B$24*(Wellpath!$K122-Wellpath!$K121))*-SIN(Wellpath!$L122)</f>
        <v>-9.5626705000000003E-3</v>
      </c>
      <c r="H122" s="18">
        <f t="shared" si="20"/>
        <v>1.3177285200447261E-19</v>
      </c>
      <c r="I122" s="18">
        <f t="shared" si="21"/>
        <v>-5.707709293429898E-19</v>
      </c>
      <c r="J122" s="18">
        <f t="shared" si="22"/>
        <v>-9.5626705000000003E-3</v>
      </c>
      <c r="K122" s="21">
        <f t="shared" si="29"/>
        <v>1.7900461586023331</v>
      </c>
      <c r="L122" s="21">
        <f t="shared" si="29"/>
        <v>4.0831993102876103</v>
      </c>
      <c r="M122" s="21">
        <f t="shared" si="29"/>
        <v>6.5622034465653636</v>
      </c>
      <c r="N122" s="21">
        <f t="shared" si="17"/>
        <v>-0.94268083877124709</v>
      </c>
      <c r="O122" s="21">
        <f t="shared" si="18"/>
        <v>-1.3583054556378427</v>
      </c>
      <c r="P122" s="21">
        <f t="shared" si="19"/>
        <v>3.1279095764877347</v>
      </c>
      <c r="Q122" s="19">
        <f t="shared" si="23"/>
        <v>1.7900461586023331</v>
      </c>
      <c r="R122" s="19">
        <f t="shared" si="23"/>
        <v>4.0831993102876103</v>
      </c>
      <c r="S122" s="19">
        <f t="shared" si="23"/>
        <v>6.5622034465653636</v>
      </c>
      <c r="T122" s="19">
        <f t="shared" si="24"/>
        <v>-0.94268083877124709</v>
      </c>
      <c r="U122" s="19">
        <f t="shared" si="25"/>
        <v>-1.3583054556378427</v>
      </c>
      <c r="V122" s="19">
        <f t="shared" si="26"/>
        <v>3.1279095764877347</v>
      </c>
    </row>
    <row r="123" spans="1:22" x14ac:dyDescent="0.25">
      <c r="A123" s="26">
        <f>Wellpath!E123</f>
        <v>3450</v>
      </c>
      <c r="B123" s="68">
        <v>0</v>
      </c>
      <c r="C123" s="22">
        <v>0</v>
      </c>
      <c r="D123" s="22">
        <v>0</v>
      </c>
      <c r="E123" s="20">
        <f>Model!$W$37*(Wellpath!$K123-Wellpath!$K122)*MAX(ABS(Wellpath!$L123-Wellpath!$L122),Model!$B$24*(Wellpath!$K123-Wellpath!$K122))*COS(Wellpath!$L123)*COS(Wellpath!$M123)</f>
        <v>-5.4761634373096731E-4</v>
      </c>
      <c r="F123" s="20">
        <f>Model!$W$37*(Wellpath!$K123-Wellpath!$K122)*MAX(ABS(Wellpath!$L123-Wellpath!$L122),Model!$B$24*(Wellpath!$K123-Wellpath!$K122))*COS(Wellpath!$L123)*SIN(Wellpath!$M123)</f>
        <v>4.2395837042718196E-3</v>
      </c>
      <c r="G123" s="20">
        <f>Model!$W$37*(Wellpath!$K123-Wellpath!$K122)*MAX(ABS(Wellpath!$L123-Wellpath!$L122),Model!$B$24*(Wellpath!$K123-Wellpath!$K122))*-SIN(Wellpath!$L123)</f>
        <v>-0.11942621107570954</v>
      </c>
      <c r="H123" s="18">
        <f t="shared" si="20"/>
        <v>-5.4761634373096731E-4</v>
      </c>
      <c r="I123" s="18">
        <f t="shared" si="21"/>
        <v>4.2395837042718196E-3</v>
      </c>
      <c r="J123" s="18">
        <f t="shared" si="22"/>
        <v>-0.11942621107570954</v>
      </c>
      <c r="K123" s="21">
        <f t="shared" si="29"/>
        <v>1.790046458485993</v>
      </c>
      <c r="L123" s="21">
        <f t="shared" si="29"/>
        <v>4.0832172843575956</v>
      </c>
      <c r="M123" s="21">
        <f t="shared" si="29"/>
        <v>6.5764660664572636</v>
      </c>
      <c r="N123" s="21">
        <f t="shared" si="17"/>
        <v>-0.94268316043657419</v>
      </c>
      <c r="O123" s="21">
        <f t="shared" si="18"/>
        <v>-1.3582400558927878</v>
      </c>
      <c r="P123" s="21">
        <f t="shared" si="19"/>
        <v>3.1274032590693954</v>
      </c>
      <c r="Q123" s="19">
        <f t="shared" si="23"/>
        <v>1.790046458485993</v>
      </c>
      <c r="R123" s="19">
        <f t="shared" si="23"/>
        <v>4.0832172843575956</v>
      </c>
      <c r="S123" s="19">
        <f t="shared" si="23"/>
        <v>6.5764660664572636</v>
      </c>
      <c r="T123" s="19">
        <f t="shared" si="24"/>
        <v>-0.94268316043657419</v>
      </c>
      <c r="U123" s="19">
        <f t="shared" si="25"/>
        <v>-1.3582400558927878</v>
      </c>
      <c r="V123" s="19">
        <f t="shared" si="26"/>
        <v>3.1274032590693954</v>
      </c>
    </row>
    <row r="124" spans="1:22" x14ac:dyDescent="0.25">
      <c r="A124" s="26">
        <f>Wellpath!E124</f>
        <v>3480</v>
      </c>
      <c r="B124" s="68">
        <v>0</v>
      </c>
      <c r="C124" s="22">
        <v>0</v>
      </c>
      <c r="D124" s="22">
        <v>0</v>
      </c>
      <c r="E124" s="20">
        <f>Model!$W$37*(Wellpath!$K124-Wellpath!$K123)*MAX(ABS(Wellpath!$L124-Wellpath!$L123),Model!$B$24*(Wellpath!$K124-Wellpath!$K123))*COS(Wellpath!$L124)*COS(Wellpath!$M124)</f>
        <v>4.6265504812153141E-4</v>
      </c>
      <c r="F124" s="20">
        <f>Model!$W$37*(Wellpath!$K124-Wellpath!$K123)*MAX(ABS(Wellpath!$L124-Wellpath!$L123),Model!$B$24*(Wellpath!$K124-Wellpath!$K123))*COS(Wellpath!$L124)*SIN(Wellpath!$M124)</f>
        <v>2.3455526205028148E-2</v>
      </c>
      <c r="G124" s="20">
        <f>Model!$W$37*(Wellpath!$K124-Wellpath!$K123)*MAX(ABS(Wellpath!$L124-Wellpath!$L123),Model!$B$24*(Wellpath!$K124-Wellpath!$K123))*-SIN(Wellpath!$L124)</f>
        <v>-0.26390551689361391</v>
      </c>
      <c r="H124" s="18">
        <f t="shared" si="20"/>
        <v>4.6265504812153141E-4</v>
      </c>
      <c r="I124" s="18">
        <f t="shared" si="21"/>
        <v>2.3455526205028148E-2</v>
      </c>
      <c r="J124" s="18">
        <f t="shared" si="22"/>
        <v>-0.26390551689361391</v>
      </c>
      <c r="K124" s="21">
        <f t="shared" si="29"/>
        <v>1.7900466725356865</v>
      </c>
      <c r="L124" s="21">
        <f t="shared" si="29"/>
        <v>4.0837674460671503</v>
      </c>
      <c r="M124" s="21">
        <f t="shared" si="29"/>
        <v>6.6461121883041487</v>
      </c>
      <c r="N124" s="21">
        <f t="shared" si="17"/>
        <v>-0.94267230861896911</v>
      </c>
      <c r="O124" s="21">
        <f t="shared" si="18"/>
        <v>-1.3583621531124057</v>
      </c>
      <c r="P124" s="21">
        <f t="shared" si="19"/>
        <v>3.1212132163022459</v>
      </c>
      <c r="Q124" s="19">
        <f t="shared" si="23"/>
        <v>1.7900466725356865</v>
      </c>
      <c r="R124" s="19">
        <f t="shared" si="23"/>
        <v>4.0837674460671503</v>
      </c>
      <c r="S124" s="19">
        <f t="shared" si="23"/>
        <v>6.6461121883041487</v>
      </c>
      <c r="T124" s="19">
        <f t="shared" si="24"/>
        <v>-0.94267230861896911</v>
      </c>
      <c r="U124" s="19">
        <f t="shared" si="25"/>
        <v>-1.3583621531124057</v>
      </c>
      <c r="V124" s="19">
        <f t="shared" si="26"/>
        <v>3.1212132163022459</v>
      </c>
    </row>
    <row r="125" spans="1:22" x14ac:dyDescent="0.25">
      <c r="A125" s="26">
        <f>Wellpath!E125</f>
        <v>3510</v>
      </c>
      <c r="B125" s="68">
        <v>0</v>
      </c>
      <c r="C125" s="22">
        <v>0</v>
      </c>
      <c r="D125" s="22">
        <v>0</v>
      </c>
      <c r="E125" s="20">
        <f>Model!$W$37*(Wellpath!$K125-Wellpath!$K124)*MAX(ABS(Wellpath!$L125-Wellpath!$L124),Model!$B$24*(Wellpath!$K125-Wellpath!$K124))*COS(Wellpath!$L125)*COS(Wellpath!$M125)</f>
        <v>5.9872277673338522E-3</v>
      </c>
      <c r="F125" s="20">
        <f>Model!$W$37*(Wellpath!$K125-Wellpath!$K124)*MAX(ABS(Wellpath!$L125-Wellpath!$L124),Model!$B$24*(Wellpath!$K125-Wellpath!$K124))*COS(Wellpath!$L125)*SIN(Wellpath!$M125)</f>
        <v>3.5026725101146509E-2</v>
      </c>
      <c r="G125" s="20">
        <f>Model!$W$37*(Wellpath!$K125-Wellpath!$K124)*MAX(ABS(Wellpath!$L125-Wellpath!$L124),Model!$B$24*(Wellpath!$K125-Wellpath!$K124))*-SIN(Wellpath!$L125)</f>
        <v>-0.25284287524051219</v>
      </c>
      <c r="H125" s="18">
        <f t="shared" si="20"/>
        <v>5.9872277673338522E-3</v>
      </c>
      <c r="I125" s="18">
        <f t="shared" si="21"/>
        <v>3.5026725101146509E-2</v>
      </c>
      <c r="J125" s="18">
        <f t="shared" si="22"/>
        <v>-0.25284287524051219</v>
      </c>
      <c r="K125" s="21">
        <f t="shared" si="29"/>
        <v>1.7900825194320245</v>
      </c>
      <c r="L125" s="21">
        <f t="shared" si="29"/>
        <v>4.0849943175384613</v>
      </c>
      <c r="M125" s="21">
        <f t="shared" si="29"/>
        <v>6.710041707864038</v>
      </c>
      <c r="N125" s="21">
        <f t="shared" si="17"/>
        <v>-0.94246259563784474</v>
      </c>
      <c r="O125" s="21">
        <f t="shared" si="18"/>
        <v>-1.3598759809958183</v>
      </c>
      <c r="P125" s="21">
        <f t="shared" si="19"/>
        <v>3.1123569584174131</v>
      </c>
      <c r="Q125" s="19">
        <f t="shared" si="23"/>
        <v>1.7900825194320245</v>
      </c>
      <c r="R125" s="19">
        <f t="shared" si="23"/>
        <v>4.0849943175384613</v>
      </c>
      <c r="S125" s="19">
        <f t="shared" si="23"/>
        <v>6.710041707864038</v>
      </c>
      <c r="T125" s="19">
        <f t="shared" si="24"/>
        <v>-0.94246259563784474</v>
      </c>
      <c r="U125" s="19">
        <f t="shared" si="25"/>
        <v>-1.3598759809958183</v>
      </c>
      <c r="V125" s="19">
        <f t="shared" si="26"/>
        <v>3.1123569584174131</v>
      </c>
    </row>
    <row r="126" spans="1:22" x14ac:dyDescent="0.25">
      <c r="A126" s="26">
        <f>Wellpath!E126</f>
        <v>3540</v>
      </c>
      <c r="B126" s="68">
        <v>0</v>
      </c>
      <c r="C126" s="22">
        <v>0</v>
      </c>
      <c r="D126" s="22">
        <v>0</v>
      </c>
      <c r="E126" s="20">
        <f>Model!$W$37*(Wellpath!$K126-Wellpath!$K125)*MAX(ABS(Wellpath!$L126-Wellpath!$L125),Model!$B$24*(Wellpath!$K126-Wellpath!$K125))*COS(Wellpath!$L126)*COS(Wellpath!$M126)</f>
        <v>1.4085671961042894E-2</v>
      </c>
      <c r="F126" s="20">
        <f>Model!$W$37*(Wellpath!$K126-Wellpath!$K125)*MAX(ABS(Wellpath!$L126-Wellpath!$L125),Model!$B$24*(Wellpath!$K126-Wellpath!$K125))*COS(Wellpath!$L126)*SIN(Wellpath!$M126)</f>
        <v>4.2367779383860438E-2</v>
      </c>
      <c r="G126" s="20">
        <f>Model!$W$37*(Wellpath!$K126-Wellpath!$K125)*MAX(ABS(Wellpath!$L126-Wellpath!$L125),Model!$B$24*(Wellpath!$K126-Wellpath!$K125))*-SIN(Wellpath!$L126)</f>
        <v>-0.23539144399044479</v>
      </c>
      <c r="H126" s="18">
        <f t="shared" si="20"/>
        <v>1.4085671961042894E-2</v>
      </c>
      <c r="I126" s="18">
        <f t="shared" si="21"/>
        <v>4.2367779383860438E-2</v>
      </c>
      <c r="J126" s="18">
        <f t="shared" si="22"/>
        <v>-0.23539144399044479</v>
      </c>
      <c r="K126" s="21">
        <f t="shared" si="29"/>
        <v>1.7902809255866186</v>
      </c>
      <c r="L126" s="21">
        <f t="shared" si="29"/>
        <v>4.0867893462683806</v>
      </c>
      <c r="M126" s="21">
        <f t="shared" si="29"/>
        <v>6.7654508397679445</v>
      </c>
      <c r="N126" s="21">
        <f t="shared" si="17"/>
        <v>-0.9418658169957258</v>
      </c>
      <c r="O126" s="21">
        <f t="shared" si="18"/>
        <v>-1.3631916276583038</v>
      </c>
      <c r="P126" s="21">
        <f t="shared" si="19"/>
        <v>3.1023839456495774</v>
      </c>
      <c r="Q126" s="19">
        <f t="shared" si="23"/>
        <v>1.7902809255866186</v>
      </c>
      <c r="R126" s="19">
        <f t="shared" si="23"/>
        <v>4.0867893462683806</v>
      </c>
      <c r="S126" s="19">
        <f t="shared" si="23"/>
        <v>6.7654508397679445</v>
      </c>
      <c r="T126" s="19">
        <f t="shared" si="24"/>
        <v>-0.9418658169957258</v>
      </c>
      <c r="U126" s="19">
        <f t="shared" si="25"/>
        <v>-1.3631916276583038</v>
      </c>
      <c r="V126" s="19">
        <f t="shared" si="26"/>
        <v>3.1023839456495774</v>
      </c>
    </row>
    <row r="127" spans="1:22" x14ac:dyDescent="0.25">
      <c r="A127" s="26">
        <f>Wellpath!E127</f>
        <v>3570</v>
      </c>
      <c r="B127" s="68">
        <v>0</v>
      </c>
      <c r="C127" s="22">
        <v>0</v>
      </c>
      <c r="D127" s="22">
        <v>0</v>
      </c>
      <c r="E127" s="20">
        <f>Model!$W$37*(Wellpath!$K127-Wellpath!$K126)*MAX(ABS(Wellpath!$L127-Wellpath!$L126),Model!$B$24*(Wellpath!$K127-Wellpath!$K126))*COS(Wellpath!$L127)*COS(Wellpath!$M127)</f>
        <v>2.2800108374143382E-2</v>
      </c>
      <c r="F127" s="20">
        <f>Model!$W$37*(Wellpath!$K127-Wellpath!$K126)*MAX(ABS(Wellpath!$L127-Wellpath!$L126),Model!$B$24*(Wellpath!$K127-Wellpath!$K126))*COS(Wellpath!$L127)*SIN(Wellpath!$M127)</f>
        <v>4.4307133988076987E-2</v>
      </c>
      <c r="G127" s="20">
        <f>Model!$W$37*(Wellpath!$K127-Wellpath!$K126)*MAX(ABS(Wellpath!$L127-Wellpath!$L126),Model!$B$24*(Wellpath!$K127-Wellpath!$K126))*-SIN(Wellpath!$L127)</f>
        <v>-0.21194940259096751</v>
      </c>
      <c r="H127" s="18">
        <f t="shared" si="20"/>
        <v>2.2800108374143382E-2</v>
      </c>
      <c r="I127" s="18">
        <f t="shared" si="21"/>
        <v>4.4307133988076987E-2</v>
      </c>
      <c r="J127" s="18">
        <f t="shared" si="22"/>
        <v>-0.21194940259096751</v>
      </c>
      <c r="K127" s="21">
        <f t="shared" si="29"/>
        <v>1.7908007705284912</v>
      </c>
      <c r="L127" s="21">
        <f t="shared" si="29"/>
        <v>4.0887524683906182</v>
      </c>
      <c r="M127" s="21">
        <f t="shared" si="29"/>
        <v>6.8103733890266129</v>
      </c>
      <c r="N127" s="21">
        <f t="shared" si="17"/>
        <v>-0.94085560953905001</v>
      </c>
      <c r="O127" s="21">
        <f t="shared" si="18"/>
        <v>-1.3680240970072128</v>
      </c>
      <c r="P127" s="21">
        <f t="shared" si="19"/>
        <v>3.0929930750702868</v>
      </c>
      <c r="Q127" s="19">
        <f t="shared" si="23"/>
        <v>1.7908007705284912</v>
      </c>
      <c r="R127" s="19">
        <f t="shared" si="23"/>
        <v>4.0887524683906182</v>
      </c>
      <c r="S127" s="19">
        <f t="shared" si="23"/>
        <v>6.8103733890266129</v>
      </c>
      <c r="T127" s="19">
        <f t="shared" si="24"/>
        <v>-0.94085560953905001</v>
      </c>
      <c r="U127" s="19">
        <f t="shared" si="25"/>
        <v>-1.3680240970072128</v>
      </c>
      <c r="V127" s="19">
        <f t="shared" si="26"/>
        <v>3.0929930750702868</v>
      </c>
    </row>
    <row r="128" spans="1:22" x14ac:dyDescent="0.25">
      <c r="A128" s="26">
        <f>Wellpath!E128</f>
        <v>3600</v>
      </c>
      <c r="B128" s="68">
        <v>0</v>
      </c>
      <c r="C128" s="22">
        <v>0</v>
      </c>
      <c r="D128" s="22">
        <v>0</v>
      </c>
      <c r="E128" s="20">
        <f>Model!$W$37*(Wellpath!$K128-Wellpath!$K127)*MAX(ABS(Wellpath!$L128-Wellpath!$L127),Model!$B$24*(Wellpath!$K128-Wellpath!$K127))*COS(Wellpath!$L128)*COS(Wellpath!$M128)</f>
        <v>2.9951457065783667E-2</v>
      </c>
      <c r="F128" s="20">
        <f>Model!$W$37*(Wellpath!$K128-Wellpath!$K127)*MAX(ABS(Wellpath!$L128-Wellpath!$L127),Model!$B$24*(Wellpath!$K128-Wellpath!$K127))*COS(Wellpath!$L128)*SIN(Wellpath!$M128)</f>
        <v>4.0848633211881182E-2</v>
      </c>
      <c r="G128" s="20">
        <f>Model!$W$37*(Wellpath!$K128-Wellpath!$K127)*MAX(ABS(Wellpath!$L128-Wellpath!$L127),Model!$B$24*(Wellpath!$K128-Wellpath!$K127))*-SIN(Wellpath!$L128)</f>
        <v>-0.18376834922852822</v>
      </c>
      <c r="H128" s="18">
        <f t="shared" si="20"/>
        <v>2.9951457065783667E-2</v>
      </c>
      <c r="I128" s="18">
        <f t="shared" si="21"/>
        <v>4.0848633211881182E-2</v>
      </c>
      <c r="J128" s="18">
        <f t="shared" si="22"/>
        <v>-0.18376834922852822</v>
      </c>
      <c r="K128" s="21">
        <f t="shared" si="29"/>
        <v>1.7916978603088547</v>
      </c>
      <c r="L128" s="21">
        <f t="shared" si="29"/>
        <v>4.090421079225897</v>
      </c>
      <c r="M128" s="21">
        <f t="shared" si="29"/>
        <v>6.844144195204791</v>
      </c>
      <c r="N128" s="21">
        <f t="shared" si="17"/>
        <v>-0.93963213345520835</v>
      </c>
      <c r="O128" s="21">
        <f t="shared" si="18"/>
        <v>-1.3735282268291811</v>
      </c>
      <c r="P128" s="21">
        <f t="shared" si="19"/>
        <v>3.0854863891766979</v>
      </c>
      <c r="Q128" s="19">
        <f t="shared" si="23"/>
        <v>1.7916978603088547</v>
      </c>
      <c r="R128" s="19">
        <f t="shared" si="23"/>
        <v>4.090421079225897</v>
      </c>
      <c r="S128" s="19">
        <f t="shared" si="23"/>
        <v>6.844144195204791</v>
      </c>
      <c r="T128" s="19">
        <f t="shared" si="24"/>
        <v>-0.93963213345520835</v>
      </c>
      <c r="U128" s="19">
        <f t="shared" si="25"/>
        <v>-1.3735282268291811</v>
      </c>
      <c r="V128" s="19">
        <f t="shared" si="26"/>
        <v>3.0854863891766979</v>
      </c>
    </row>
    <row r="129" spans="1:22" x14ac:dyDescent="0.25">
      <c r="A129" s="26">
        <f>Wellpath!E129</f>
        <v>3630</v>
      </c>
      <c r="B129" s="68">
        <v>0</v>
      </c>
      <c r="C129" s="22">
        <v>0</v>
      </c>
      <c r="D129" s="22">
        <v>0</v>
      </c>
      <c r="E129" s="20">
        <f>Model!$W$37*(Wellpath!$K129-Wellpath!$K128)*MAX(ABS(Wellpath!$L129-Wellpath!$L128),Model!$B$24*(Wellpath!$K129-Wellpath!$K128))*COS(Wellpath!$L129)*COS(Wellpath!$M129)</f>
        <v>3.3581767684559158E-2</v>
      </c>
      <c r="F129" s="20">
        <f>Model!$W$37*(Wellpath!$K129-Wellpath!$K128)*MAX(ABS(Wellpath!$L129-Wellpath!$L128),Model!$B$24*(Wellpath!$K129-Wellpath!$K128))*COS(Wellpath!$L129)*SIN(Wellpath!$M129)</f>
        <v>3.3081456408704739E-2</v>
      </c>
      <c r="G129" s="20">
        <f>Model!$W$37*(Wellpath!$K129-Wellpath!$K128)*MAX(ABS(Wellpath!$L129-Wellpath!$L128),Model!$B$24*(Wellpath!$K129-Wellpath!$K128))*-SIN(Wellpath!$L129)</f>
        <v>-0.15200083233062009</v>
      </c>
      <c r="H129" s="18">
        <f t="shared" si="20"/>
        <v>3.3581767684559158E-2</v>
      </c>
      <c r="I129" s="18">
        <f t="shared" si="21"/>
        <v>3.3081456408704739E-2</v>
      </c>
      <c r="J129" s="18">
        <f t="shared" si="22"/>
        <v>-0.15200083233062009</v>
      </c>
      <c r="K129" s="21">
        <f t="shared" si="29"/>
        <v>1.7928255954296743</v>
      </c>
      <c r="L129" s="21">
        <f t="shared" si="29"/>
        <v>4.0915154619840184</v>
      </c>
      <c r="M129" s="21">
        <f t="shared" si="29"/>
        <v>6.8672484482339922</v>
      </c>
      <c r="N129" s="21">
        <f t="shared" si="17"/>
        <v>-0.93852119967142433</v>
      </c>
      <c r="O129" s="21">
        <f t="shared" si="18"/>
        <v>-1.3786326834683675</v>
      </c>
      <c r="P129" s="21">
        <f t="shared" si="19"/>
        <v>3.0804579802678655</v>
      </c>
      <c r="Q129" s="19">
        <f t="shared" si="23"/>
        <v>1.7928255954296743</v>
      </c>
      <c r="R129" s="19">
        <f t="shared" si="23"/>
        <v>4.0915154619840184</v>
      </c>
      <c r="S129" s="19">
        <f t="shared" si="23"/>
        <v>6.8672484482339922</v>
      </c>
      <c r="T129" s="19">
        <f t="shared" si="24"/>
        <v>-0.93852119967142433</v>
      </c>
      <c r="U129" s="19">
        <f t="shared" si="25"/>
        <v>-1.3786326834683675</v>
      </c>
      <c r="V129" s="19">
        <f t="shared" si="26"/>
        <v>3.0804579802678655</v>
      </c>
    </row>
    <row r="130" spans="1:22" x14ac:dyDescent="0.25">
      <c r="A130" s="26">
        <f>Wellpath!E130</f>
        <v>3660</v>
      </c>
      <c r="B130" s="68">
        <v>0</v>
      </c>
      <c r="C130" s="22">
        <v>0</v>
      </c>
      <c r="D130" s="22">
        <v>0</v>
      </c>
      <c r="E130" s="20">
        <f>Model!$W$37*(Wellpath!$K130-Wellpath!$K129)*MAX(ABS(Wellpath!$L130-Wellpath!$L129),Model!$B$24*(Wellpath!$K130-Wellpath!$K129))*COS(Wellpath!$L130)*COS(Wellpath!$M130)</f>
        <v>3.1703519143560954E-2</v>
      </c>
      <c r="F130" s="20">
        <f>Model!$W$37*(Wellpath!$K130-Wellpath!$K129)*MAX(ABS(Wellpath!$L130-Wellpath!$L129),Model!$B$24*(Wellpath!$K130-Wellpath!$K129))*COS(Wellpath!$L130)*SIN(Wellpath!$M130)</f>
        <v>2.238095027168267E-2</v>
      </c>
      <c r="G130" s="20">
        <f>Model!$W$37*(Wellpath!$K130-Wellpath!$K129)*MAX(ABS(Wellpath!$L130-Wellpath!$L129),Model!$B$24*(Wellpath!$K130-Wellpath!$K129))*-SIN(Wellpath!$L130)</f>
        <v>-0.11518106113813394</v>
      </c>
      <c r="H130" s="18">
        <f t="shared" si="20"/>
        <v>3.1703519143560954E-2</v>
      </c>
      <c r="I130" s="18">
        <f t="shared" si="21"/>
        <v>2.238095027168267E-2</v>
      </c>
      <c r="J130" s="18">
        <f t="shared" si="22"/>
        <v>-0.11518106113813394</v>
      </c>
      <c r="K130" s="21">
        <f t="shared" si="29"/>
        <v>1.7938307085557605</v>
      </c>
      <c r="L130" s="21">
        <f t="shared" si="29"/>
        <v>4.092016368919082</v>
      </c>
      <c r="M130" s="21">
        <f t="shared" si="29"/>
        <v>6.8805151250788983</v>
      </c>
      <c r="N130" s="21">
        <f t="shared" si="17"/>
        <v>-0.93781164478603496</v>
      </c>
      <c r="O130" s="21">
        <f t="shared" si="18"/>
        <v>-1.382284328445136</v>
      </c>
      <c r="P130" s="21">
        <f t="shared" si="19"/>
        <v>3.0778801186662932</v>
      </c>
      <c r="Q130" s="19">
        <f t="shared" si="23"/>
        <v>1.7938307085557605</v>
      </c>
      <c r="R130" s="19">
        <f t="shared" si="23"/>
        <v>4.092016368919082</v>
      </c>
      <c r="S130" s="19">
        <f t="shared" si="23"/>
        <v>6.8805151250788983</v>
      </c>
      <c r="T130" s="19">
        <f t="shared" si="24"/>
        <v>-0.93781164478603496</v>
      </c>
      <c r="U130" s="19">
        <f t="shared" si="25"/>
        <v>-1.382284328445136</v>
      </c>
      <c r="V130" s="19">
        <f t="shared" si="26"/>
        <v>3.0778801186662932</v>
      </c>
    </row>
    <row r="131" spans="1:22" x14ac:dyDescent="0.25">
      <c r="A131" s="26">
        <f>Wellpath!E131</f>
        <v>3690</v>
      </c>
      <c r="B131" s="68">
        <v>0</v>
      </c>
      <c r="C131" s="22">
        <v>0</v>
      </c>
      <c r="D131" s="22">
        <v>0</v>
      </c>
      <c r="E131" s="20">
        <f>Model!$W$37*(Wellpath!$K131-Wellpath!$K130)*MAX(ABS(Wellpath!$L131-Wellpath!$L130),Model!$B$24*(Wellpath!$K131-Wellpath!$K130))*COS(Wellpath!$L131)*COS(Wellpath!$M131)</f>
        <v>2.5926955264981195E-2</v>
      </c>
      <c r="F131" s="20">
        <f>Model!$W$37*(Wellpath!$K131-Wellpath!$K130)*MAX(ABS(Wellpath!$L131-Wellpath!$L130),Model!$B$24*(Wellpath!$K131-Wellpath!$K130))*COS(Wellpath!$L131)*SIN(Wellpath!$M131)</f>
        <v>1.2505678663565565E-2</v>
      </c>
      <c r="G131" s="20">
        <f>Model!$W$37*(Wellpath!$K131-Wellpath!$K130)*MAX(ABS(Wellpath!$L131-Wellpath!$L130),Model!$B$24*(Wellpath!$K131-Wellpath!$K130))*-SIN(Wellpath!$L131)</f>
        <v>-8.1107453580225877E-2</v>
      </c>
      <c r="H131" s="18">
        <f t="shared" si="20"/>
        <v>2.5926955264981195E-2</v>
      </c>
      <c r="I131" s="18">
        <f t="shared" si="21"/>
        <v>1.2505678663565565E-2</v>
      </c>
      <c r="J131" s="18">
        <f t="shared" si="22"/>
        <v>-8.1107453580225877E-2</v>
      </c>
      <c r="K131" s="21">
        <f t="shared" si="29"/>
        <v>1.7945029155650729</v>
      </c>
      <c r="L131" s="21">
        <f t="shared" si="29"/>
        <v>4.0921727609179186</v>
      </c>
      <c r="M131" s="21">
        <f t="shared" si="29"/>
        <v>6.8870935441051664</v>
      </c>
      <c r="N131" s="21">
        <f t="shared" si="17"/>
        <v>-0.93748741061476648</v>
      </c>
      <c r="O131" s="21">
        <f t="shared" si="18"/>
        <v>-1.3843871977657671</v>
      </c>
      <c r="P131" s="21">
        <f t="shared" si="19"/>
        <v>3.0768658149145987</v>
      </c>
      <c r="Q131" s="19">
        <f t="shared" si="23"/>
        <v>1.7945029155650729</v>
      </c>
      <c r="R131" s="19">
        <f t="shared" si="23"/>
        <v>4.0921727609179186</v>
      </c>
      <c r="S131" s="19">
        <f t="shared" si="23"/>
        <v>6.8870935441051664</v>
      </c>
      <c r="T131" s="19">
        <f t="shared" si="24"/>
        <v>-0.93748741061476648</v>
      </c>
      <c r="U131" s="19">
        <f t="shared" si="25"/>
        <v>-1.3843871977657671</v>
      </c>
      <c r="V131" s="19">
        <f t="shared" si="26"/>
        <v>3.0768658149145987</v>
      </c>
    </row>
    <row r="132" spans="1:22" x14ac:dyDescent="0.25">
      <c r="A132" s="26">
        <f>Wellpath!E132</f>
        <v>3720</v>
      </c>
      <c r="B132" s="68">
        <v>0</v>
      </c>
      <c r="C132" s="22">
        <v>0</v>
      </c>
      <c r="D132" s="22">
        <v>0</v>
      </c>
      <c r="E132" s="20">
        <f>Model!$W$37*(Wellpath!$K132-Wellpath!$K131)*MAX(ABS(Wellpath!$L132-Wellpath!$L131),Model!$B$24*(Wellpath!$K132-Wellpath!$K131))*COS(Wellpath!$L132)*COS(Wellpath!$M132)</f>
        <v>2.8227615839610424E-2</v>
      </c>
      <c r="F132" s="20">
        <f>Model!$W$37*(Wellpath!$K132-Wellpath!$K131)*MAX(ABS(Wellpath!$L132-Wellpath!$L131),Model!$B$24*(Wellpath!$K132-Wellpath!$K131))*COS(Wellpath!$L132)*SIN(Wellpath!$M132)</f>
        <v>8.1955382874201108E-3</v>
      </c>
      <c r="G132" s="20">
        <f>Model!$W$37*(Wellpath!$K132-Wellpath!$K131)*MAX(ABS(Wellpath!$L132-Wellpath!$L131),Model!$B$24*(Wellpath!$K132-Wellpath!$K131))*-SIN(Wellpath!$L132)</f>
        <v>-8.0889139509627589E-2</v>
      </c>
      <c r="H132" s="18">
        <f t="shared" si="20"/>
        <v>2.8227615839610424E-2</v>
      </c>
      <c r="I132" s="18">
        <f t="shared" si="21"/>
        <v>8.1955382874201108E-3</v>
      </c>
      <c r="J132" s="18">
        <f t="shared" si="22"/>
        <v>-8.0889139509627589E-2</v>
      </c>
      <c r="K132" s="21">
        <f t="shared" ref="K132:M147" si="30">K131+E132^2</f>
        <v>1.7952997138610616</v>
      </c>
      <c r="L132" s="21">
        <f t="shared" si="30"/>
        <v>4.0922399277657391</v>
      </c>
      <c r="M132" s="21">
        <f t="shared" si="30"/>
        <v>6.8936365969957745</v>
      </c>
      <c r="N132" s="21">
        <f t="shared" ref="N132:N195" si="31">N131+E132*F132</f>
        <v>-0.9372560701083904</v>
      </c>
      <c r="O132" s="21">
        <f t="shared" ref="O132:O195" si="32">O131+E132*G132</f>
        <v>-1.3866705053214416</v>
      </c>
      <c r="P132" s="21">
        <f t="shared" ref="P132:P195" si="33">P131+F132*G132</f>
        <v>3.0762028848747112</v>
      </c>
      <c r="Q132" s="19">
        <f t="shared" si="23"/>
        <v>1.7952997138610616</v>
      </c>
      <c r="R132" s="19">
        <f t="shared" si="23"/>
        <v>4.0922399277657391</v>
      </c>
      <c r="S132" s="19">
        <f t="shared" si="23"/>
        <v>6.8936365969957745</v>
      </c>
      <c r="T132" s="19">
        <f t="shared" si="24"/>
        <v>-0.9372560701083904</v>
      </c>
      <c r="U132" s="19">
        <f t="shared" si="25"/>
        <v>-1.3866705053214416</v>
      </c>
      <c r="V132" s="19">
        <f t="shared" si="26"/>
        <v>3.0762028848747112</v>
      </c>
    </row>
    <row r="133" spans="1:22" x14ac:dyDescent="0.25">
      <c r="A133" s="26">
        <f>Wellpath!E133</f>
        <v>3730</v>
      </c>
      <c r="B133" s="68">
        <v>0</v>
      </c>
      <c r="C133" s="22">
        <v>0</v>
      </c>
      <c r="D133" s="22">
        <v>0</v>
      </c>
      <c r="E133" s="20">
        <f>Model!$W$37*(Wellpath!$K133-Wellpath!$K132)*MAX(ABS(Wellpath!$L133-Wellpath!$L132),Model!$B$24*(Wellpath!$K133-Wellpath!$K132))*COS(Wellpath!$L133)*COS(Wellpath!$M133)</f>
        <v>3.18680000416072E-3</v>
      </c>
      <c r="F133" s="20">
        <f>Model!$W$37*(Wellpath!$K133-Wellpath!$K132)*MAX(ABS(Wellpath!$L133-Wellpath!$L132),Model!$B$24*(Wellpath!$K133-Wellpath!$K132))*COS(Wellpath!$L133)*SIN(Wellpath!$M133)</f>
        <v>7.3573075243952234E-4</v>
      </c>
      <c r="G133" s="20">
        <f>Model!$W$37*(Wellpath!$K133-Wellpath!$K132)*MAX(ABS(Wellpath!$L133-Wellpath!$L132),Model!$B$24*(Wellpath!$K133-Wellpath!$K132))*-SIN(Wellpath!$L133)</f>
        <v>-8.9859709038570944E-3</v>
      </c>
      <c r="H133" s="18">
        <f t="shared" ref="H133:H196" si="34">E133</f>
        <v>3.18680000416072E-3</v>
      </c>
      <c r="I133" s="18">
        <f t="shared" ref="I133:I196" si="35">F133</f>
        <v>7.3573075243952234E-4</v>
      </c>
      <c r="J133" s="18">
        <f t="shared" ref="J133:J196" si="36">G133</f>
        <v>-8.9859709038570944E-3</v>
      </c>
      <c r="K133" s="21">
        <f t="shared" si="30"/>
        <v>1.795309869555328</v>
      </c>
      <c r="L133" s="21">
        <f t="shared" si="30"/>
        <v>4.0922404690654792</v>
      </c>
      <c r="M133" s="21">
        <f t="shared" si="30"/>
        <v>6.8937173446688593</v>
      </c>
      <c r="N133" s="21">
        <f t="shared" si="31"/>
        <v>-0.93725372548162544</v>
      </c>
      <c r="O133" s="21">
        <f t="shared" si="32"/>
        <v>-1.3866991418135555</v>
      </c>
      <c r="P133" s="21">
        <f t="shared" si="33"/>
        <v>3.0761962736195767</v>
      </c>
      <c r="Q133" s="19">
        <f t="shared" ref="Q133:S148" si="37">K132+H133^2</f>
        <v>1.795309869555328</v>
      </c>
      <c r="R133" s="19">
        <f t="shared" si="37"/>
        <v>4.0922404690654792</v>
      </c>
      <c r="S133" s="19">
        <f t="shared" si="37"/>
        <v>6.8937173446688593</v>
      </c>
      <c r="T133" s="19">
        <f t="shared" ref="T133:T196" si="38">N132+H133*I133</f>
        <v>-0.93725372548162544</v>
      </c>
      <c r="U133" s="19">
        <f t="shared" ref="U133:U196" si="39">O132+H133*J133</f>
        <v>-1.3866991418135555</v>
      </c>
      <c r="V133" s="19">
        <f t="shared" ref="V133:V196" si="40">P132+I133*J133</f>
        <v>3.0761962736195767</v>
      </c>
    </row>
    <row r="134" spans="1:22" x14ac:dyDescent="0.25">
      <c r="A134" s="26">
        <f>Wellpath!E134</f>
        <v>3750</v>
      </c>
      <c r="B134" s="68">
        <v>0</v>
      </c>
      <c r="C134" s="22">
        <v>0</v>
      </c>
      <c r="D134" s="22">
        <v>0</v>
      </c>
      <c r="E134" s="20">
        <f>Model!$W$37*(Wellpath!$K134-Wellpath!$K133)*MAX(ABS(Wellpath!$L134-Wellpath!$L133),Model!$B$24*(Wellpath!$K134-Wellpath!$K133))*COS(Wellpath!$L134)*COS(Wellpath!$M134)</f>
        <v>1.274720001664288E-2</v>
      </c>
      <c r="F134" s="20">
        <f>Model!$W$37*(Wellpath!$K134-Wellpath!$K133)*MAX(ABS(Wellpath!$L134-Wellpath!$L133),Model!$B$24*(Wellpath!$K134-Wellpath!$K133))*COS(Wellpath!$L134)*SIN(Wellpath!$M134)</f>
        <v>2.9429230097580894E-3</v>
      </c>
      <c r="G134" s="20">
        <f>Model!$W$37*(Wellpath!$K134-Wellpath!$K133)*MAX(ABS(Wellpath!$L134-Wellpath!$L133),Model!$B$24*(Wellpath!$K134-Wellpath!$K133))*-SIN(Wellpath!$L134)</f>
        <v>-3.5943883615428378E-2</v>
      </c>
      <c r="H134" s="18">
        <f t="shared" si="34"/>
        <v>1.274720001664288E-2</v>
      </c>
      <c r="I134" s="18">
        <f t="shared" si="35"/>
        <v>2.9429230097580894E-3</v>
      </c>
      <c r="J134" s="18">
        <f t="shared" si="36"/>
        <v>-3.5943883615428378E-2</v>
      </c>
      <c r="K134" s="21">
        <f t="shared" si="30"/>
        <v>1.7954723606635923</v>
      </c>
      <c r="L134" s="21">
        <f t="shared" si="30"/>
        <v>4.0922491298613206</v>
      </c>
      <c r="M134" s="21">
        <f t="shared" si="30"/>
        <v>6.8950093074382188</v>
      </c>
      <c r="N134" s="21">
        <f t="shared" si="31"/>
        <v>-0.93721621145338652</v>
      </c>
      <c r="O134" s="21">
        <f t="shared" si="32"/>
        <v>-1.3871573256873764</v>
      </c>
      <c r="P134" s="21">
        <f t="shared" si="33"/>
        <v>3.0760904935374249</v>
      </c>
      <c r="Q134" s="19">
        <f t="shared" si="37"/>
        <v>1.7954723606635923</v>
      </c>
      <c r="R134" s="19">
        <f t="shared" si="37"/>
        <v>4.0922491298613206</v>
      </c>
      <c r="S134" s="19">
        <f t="shared" si="37"/>
        <v>6.8950093074382188</v>
      </c>
      <c r="T134" s="19">
        <f t="shared" si="38"/>
        <v>-0.93721621145338652</v>
      </c>
      <c r="U134" s="19">
        <f t="shared" si="39"/>
        <v>-1.3871573256873764</v>
      </c>
      <c r="V134" s="19">
        <f t="shared" si="40"/>
        <v>3.0760904935374249</v>
      </c>
    </row>
    <row r="135" spans="1:22" x14ac:dyDescent="0.25">
      <c r="A135" s="26">
        <f>Wellpath!E135</f>
        <v>3780</v>
      </c>
      <c r="B135" s="68">
        <v>0</v>
      </c>
      <c r="C135" s="22">
        <v>0</v>
      </c>
      <c r="D135" s="22">
        <v>0</v>
      </c>
      <c r="E135" s="20">
        <f>Model!$W$37*(Wellpath!$K135-Wellpath!$K134)*MAX(ABS(Wellpath!$L135-Wellpath!$L134),Model!$B$24*(Wellpath!$K135-Wellpath!$K134))*COS(Wellpath!$L135)*COS(Wellpath!$M135)</f>
        <v>2.8681200037446477E-2</v>
      </c>
      <c r="F135" s="20">
        <f>Model!$W$37*(Wellpath!$K135-Wellpath!$K134)*MAX(ABS(Wellpath!$L135-Wellpath!$L134),Model!$B$24*(Wellpath!$K135-Wellpath!$K134))*COS(Wellpath!$L135)*SIN(Wellpath!$M135)</f>
        <v>6.6215767719557004E-3</v>
      </c>
      <c r="G135" s="20">
        <f>Model!$W$37*(Wellpath!$K135-Wellpath!$K134)*MAX(ABS(Wellpath!$L135-Wellpath!$L134),Model!$B$24*(Wellpath!$K135-Wellpath!$K134))*-SIN(Wellpath!$L135)</f>
        <v>-8.0873738134713838E-2</v>
      </c>
      <c r="H135" s="18">
        <f t="shared" si="34"/>
        <v>2.8681200037446477E-2</v>
      </c>
      <c r="I135" s="18">
        <f t="shared" si="35"/>
        <v>6.6215767719557004E-3</v>
      </c>
      <c r="J135" s="18">
        <f t="shared" si="36"/>
        <v>-8.0873738134713838E-2</v>
      </c>
      <c r="K135" s="21">
        <f t="shared" si="30"/>
        <v>1.7962949718991803</v>
      </c>
      <c r="L135" s="21">
        <f t="shared" si="30"/>
        <v>4.0922929751402677</v>
      </c>
      <c r="M135" s="21">
        <f t="shared" si="30"/>
        <v>6.9015498689581012</v>
      </c>
      <c r="N135" s="21">
        <f t="shared" si="31"/>
        <v>-0.9370262966854267</v>
      </c>
      <c r="O135" s="21">
        <f t="shared" si="32"/>
        <v>-1.3894768815485941</v>
      </c>
      <c r="P135" s="21">
        <f t="shared" si="33"/>
        <v>3.0755549818715311</v>
      </c>
      <c r="Q135" s="19">
        <f t="shared" si="37"/>
        <v>1.7962949718991803</v>
      </c>
      <c r="R135" s="19">
        <f t="shared" si="37"/>
        <v>4.0922929751402677</v>
      </c>
      <c r="S135" s="19">
        <f t="shared" si="37"/>
        <v>6.9015498689581012</v>
      </c>
      <c r="T135" s="19">
        <f t="shared" si="38"/>
        <v>-0.9370262966854267</v>
      </c>
      <c r="U135" s="19">
        <f t="shared" si="39"/>
        <v>-1.3894768815485941</v>
      </c>
      <c r="V135" s="19">
        <f t="shared" si="40"/>
        <v>3.0755549818715311</v>
      </c>
    </row>
    <row r="136" spans="1:22" x14ac:dyDescent="0.25">
      <c r="A136" s="26">
        <f>Wellpath!E136</f>
        <v>3810</v>
      </c>
      <c r="B136" s="68">
        <v>0</v>
      </c>
      <c r="C136" s="22">
        <v>0</v>
      </c>
      <c r="D136" s="22">
        <v>0</v>
      </c>
      <c r="E136" s="20">
        <f>Model!$W$37*(Wellpath!$K136-Wellpath!$K135)*MAX(ABS(Wellpath!$L136-Wellpath!$L135),Model!$B$24*(Wellpath!$K136-Wellpath!$K135))*COS(Wellpath!$L136)*COS(Wellpath!$M136)</f>
        <v>2.8681200037446477E-2</v>
      </c>
      <c r="F136" s="20">
        <f>Model!$W$37*(Wellpath!$K136-Wellpath!$K135)*MAX(ABS(Wellpath!$L136-Wellpath!$L135),Model!$B$24*(Wellpath!$K136-Wellpath!$K135))*COS(Wellpath!$L136)*SIN(Wellpath!$M136)</f>
        <v>6.6215767719557004E-3</v>
      </c>
      <c r="G136" s="20">
        <f>Model!$W$37*(Wellpath!$K136-Wellpath!$K135)*MAX(ABS(Wellpath!$L136-Wellpath!$L135),Model!$B$24*(Wellpath!$K136-Wellpath!$K135))*-SIN(Wellpath!$L136)</f>
        <v>-8.0873738134713838E-2</v>
      </c>
      <c r="H136" s="18">
        <f t="shared" si="34"/>
        <v>2.8681200037446477E-2</v>
      </c>
      <c r="I136" s="18">
        <f t="shared" si="35"/>
        <v>6.6215767719557004E-3</v>
      </c>
      <c r="J136" s="18">
        <f t="shared" si="36"/>
        <v>-8.0873738134713838E-2</v>
      </c>
      <c r="K136" s="21">
        <f t="shared" si="30"/>
        <v>1.7971175831347683</v>
      </c>
      <c r="L136" s="21">
        <f t="shared" si="30"/>
        <v>4.0923368204192148</v>
      </c>
      <c r="M136" s="21">
        <f t="shared" si="30"/>
        <v>6.9080904304779835</v>
      </c>
      <c r="N136" s="21">
        <f t="shared" si="31"/>
        <v>-0.93683638191746688</v>
      </c>
      <c r="O136" s="21">
        <f t="shared" si="32"/>
        <v>-1.3917964374098117</v>
      </c>
      <c r="P136" s="21">
        <f t="shared" si="33"/>
        <v>3.0750194702056373</v>
      </c>
      <c r="Q136" s="19">
        <f t="shared" si="37"/>
        <v>1.7971175831347683</v>
      </c>
      <c r="R136" s="19">
        <f t="shared" si="37"/>
        <v>4.0923368204192148</v>
      </c>
      <c r="S136" s="19">
        <f t="shared" si="37"/>
        <v>6.9080904304779835</v>
      </c>
      <c r="T136" s="19">
        <f t="shared" si="38"/>
        <v>-0.93683638191746688</v>
      </c>
      <c r="U136" s="19">
        <f t="shared" si="39"/>
        <v>-1.3917964374098117</v>
      </c>
      <c r="V136" s="19">
        <f t="shared" si="40"/>
        <v>3.0750194702056373</v>
      </c>
    </row>
    <row r="137" spans="1:22" x14ac:dyDescent="0.25">
      <c r="A137" s="26">
        <f>Wellpath!E137</f>
        <v>3840</v>
      </c>
      <c r="B137" s="68">
        <v>0</v>
      </c>
      <c r="C137" s="22">
        <v>0</v>
      </c>
      <c r="D137" s="22">
        <v>0</v>
      </c>
      <c r="E137" s="20">
        <f>Model!$W$37*(Wellpath!$K137-Wellpath!$K136)*MAX(ABS(Wellpath!$L137-Wellpath!$L136),Model!$B$24*(Wellpath!$K137-Wellpath!$K136))*COS(Wellpath!$L137)*COS(Wellpath!$M137)</f>
        <v>2.8681200037446477E-2</v>
      </c>
      <c r="F137" s="20">
        <f>Model!$W$37*(Wellpath!$K137-Wellpath!$K136)*MAX(ABS(Wellpath!$L137-Wellpath!$L136),Model!$B$24*(Wellpath!$K137-Wellpath!$K136))*COS(Wellpath!$L137)*SIN(Wellpath!$M137)</f>
        <v>6.6215767719557004E-3</v>
      </c>
      <c r="G137" s="20">
        <f>Model!$W$37*(Wellpath!$K137-Wellpath!$K136)*MAX(ABS(Wellpath!$L137-Wellpath!$L136),Model!$B$24*(Wellpath!$K137-Wellpath!$K136))*-SIN(Wellpath!$L137)</f>
        <v>-8.0873738134713838E-2</v>
      </c>
      <c r="H137" s="18">
        <f t="shared" si="34"/>
        <v>2.8681200037446477E-2</v>
      </c>
      <c r="I137" s="18">
        <f t="shared" si="35"/>
        <v>6.6215767719557004E-3</v>
      </c>
      <c r="J137" s="18">
        <f t="shared" si="36"/>
        <v>-8.0873738134713838E-2</v>
      </c>
      <c r="K137" s="21">
        <f t="shared" si="30"/>
        <v>1.7979401943703563</v>
      </c>
      <c r="L137" s="21">
        <f t="shared" si="30"/>
        <v>4.0923806656981618</v>
      </c>
      <c r="M137" s="21">
        <f t="shared" si="30"/>
        <v>6.9146309919978659</v>
      </c>
      <c r="N137" s="21">
        <f t="shared" si="31"/>
        <v>-0.93664646714950706</v>
      </c>
      <c r="O137" s="21">
        <f t="shared" si="32"/>
        <v>-1.3941159932710294</v>
      </c>
      <c r="P137" s="21">
        <f t="shared" si="33"/>
        <v>3.0744839585397434</v>
      </c>
      <c r="Q137" s="19">
        <f t="shared" si="37"/>
        <v>1.7979401943703563</v>
      </c>
      <c r="R137" s="19">
        <f t="shared" si="37"/>
        <v>4.0923806656981618</v>
      </c>
      <c r="S137" s="19">
        <f t="shared" si="37"/>
        <v>6.9146309919978659</v>
      </c>
      <c r="T137" s="19">
        <f t="shared" si="38"/>
        <v>-0.93664646714950706</v>
      </c>
      <c r="U137" s="19">
        <f t="shared" si="39"/>
        <v>-1.3941159932710294</v>
      </c>
      <c r="V137" s="19">
        <f t="shared" si="40"/>
        <v>3.0744839585397434</v>
      </c>
    </row>
    <row r="138" spans="1:22" x14ac:dyDescent="0.25">
      <c r="A138" s="26">
        <f>Wellpath!E138</f>
        <v>3870</v>
      </c>
      <c r="B138" s="68">
        <v>0</v>
      </c>
      <c r="C138" s="22">
        <v>0</v>
      </c>
      <c r="D138" s="22">
        <v>0</v>
      </c>
      <c r="E138" s="20">
        <f>Model!$W$37*(Wellpath!$K138-Wellpath!$K137)*MAX(ABS(Wellpath!$L138-Wellpath!$L137),Model!$B$24*(Wellpath!$K138-Wellpath!$K137))*COS(Wellpath!$L138)*COS(Wellpath!$M138)</f>
        <v>2.8681200037446477E-2</v>
      </c>
      <c r="F138" s="20">
        <f>Model!$W$37*(Wellpath!$K138-Wellpath!$K137)*MAX(ABS(Wellpath!$L138-Wellpath!$L137),Model!$B$24*(Wellpath!$K138-Wellpath!$K137))*COS(Wellpath!$L138)*SIN(Wellpath!$M138)</f>
        <v>6.6215767719557004E-3</v>
      </c>
      <c r="G138" s="20">
        <f>Model!$W$37*(Wellpath!$K138-Wellpath!$K137)*MAX(ABS(Wellpath!$L138-Wellpath!$L137),Model!$B$24*(Wellpath!$K138-Wellpath!$K137))*-SIN(Wellpath!$L138)</f>
        <v>-8.0873738134713838E-2</v>
      </c>
      <c r="H138" s="18">
        <f t="shared" si="34"/>
        <v>2.8681200037446477E-2</v>
      </c>
      <c r="I138" s="18">
        <f t="shared" si="35"/>
        <v>6.6215767719557004E-3</v>
      </c>
      <c r="J138" s="18">
        <f t="shared" si="36"/>
        <v>-8.0873738134713838E-2</v>
      </c>
      <c r="K138" s="21">
        <f t="shared" si="30"/>
        <v>1.7987628056059444</v>
      </c>
      <c r="L138" s="21">
        <f t="shared" si="30"/>
        <v>4.0924245109771089</v>
      </c>
      <c r="M138" s="21">
        <f t="shared" si="30"/>
        <v>6.9211715535177483</v>
      </c>
      <c r="N138" s="21">
        <f t="shared" si="31"/>
        <v>-0.93645655238154724</v>
      </c>
      <c r="O138" s="21">
        <f t="shared" si="32"/>
        <v>-1.3964355491322471</v>
      </c>
      <c r="P138" s="21">
        <f t="shared" si="33"/>
        <v>3.0739484468738496</v>
      </c>
      <c r="Q138" s="19">
        <f t="shared" si="37"/>
        <v>1.7987628056059444</v>
      </c>
      <c r="R138" s="19">
        <f t="shared" si="37"/>
        <v>4.0924245109771089</v>
      </c>
      <c r="S138" s="19">
        <f t="shared" si="37"/>
        <v>6.9211715535177483</v>
      </c>
      <c r="T138" s="19">
        <f t="shared" si="38"/>
        <v>-0.93645655238154724</v>
      </c>
      <c r="U138" s="19">
        <f t="shared" si="39"/>
        <v>-1.3964355491322471</v>
      </c>
      <c r="V138" s="19">
        <f t="shared" si="40"/>
        <v>3.0739484468738496</v>
      </c>
    </row>
    <row r="139" spans="1:22" x14ac:dyDescent="0.25">
      <c r="A139" s="26">
        <f>Wellpath!E139</f>
        <v>3900</v>
      </c>
      <c r="B139" s="68">
        <v>0</v>
      </c>
      <c r="C139" s="22">
        <v>0</v>
      </c>
      <c r="D139" s="22">
        <v>0</v>
      </c>
      <c r="E139" s="20">
        <f>Model!$W$37*(Wellpath!$K139-Wellpath!$K138)*MAX(ABS(Wellpath!$L139-Wellpath!$L138),Model!$B$24*(Wellpath!$K139-Wellpath!$K138))*COS(Wellpath!$L139)*COS(Wellpath!$M139)</f>
        <v>2.8681200037446477E-2</v>
      </c>
      <c r="F139" s="20">
        <f>Model!$W$37*(Wellpath!$K139-Wellpath!$K138)*MAX(ABS(Wellpath!$L139-Wellpath!$L138),Model!$B$24*(Wellpath!$K139-Wellpath!$K138))*COS(Wellpath!$L139)*SIN(Wellpath!$M139)</f>
        <v>6.6215767719557004E-3</v>
      </c>
      <c r="G139" s="20">
        <f>Model!$W$37*(Wellpath!$K139-Wellpath!$K138)*MAX(ABS(Wellpath!$L139-Wellpath!$L138),Model!$B$24*(Wellpath!$K139-Wellpath!$K138))*-SIN(Wellpath!$L139)</f>
        <v>-8.0873738134713838E-2</v>
      </c>
      <c r="H139" s="18">
        <f t="shared" si="34"/>
        <v>2.8681200037446477E-2</v>
      </c>
      <c r="I139" s="18">
        <f t="shared" si="35"/>
        <v>6.6215767719557004E-3</v>
      </c>
      <c r="J139" s="18">
        <f t="shared" si="36"/>
        <v>-8.0873738134713838E-2</v>
      </c>
      <c r="K139" s="21">
        <f t="shared" si="30"/>
        <v>1.7995854168415324</v>
      </c>
      <c r="L139" s="21">
        <f t="shared" si="30"/>
        <v>4.092468356256056</v>
      </c>
      <c r="M139" s="21">
        <f t="shared" si="30"/>
        <v>6.9277121150376306</v>
      </c>
      <c r="N139" s="21">
        <f t="shared" si="31"/>
        <v>-0.93626663761358742</v>
      </c>
      <c r="O139" s="21">
        <f t="shared" si="32"/>
        <v>-1.3987551049934648</v>
      </c>
      <c r="P139" s="21">
        <f t="shared" si="33"/>
        <v>3.0734129352079558</v>
      </c>
      <c r="Q139" s="19">
        <f t="shared" si="37"/>
        <v>1.7995854168415324</v>
      </c>
      <c r="R139" s="19">
        <f t="shared" si="37"/>
        <v>4.092468356256056</v>
      </c>
      <c r="S139" s="19">
        <f t="shared" si="37"/>
        <v>6.9277121150376306</v>
      </c>
      <c r="T139" s="19">
        <f t="shared" si="38"/>
        <v>-0.93626663761358742</v>
      </c>
      <c r="U139" s="19">
        <f t="shared" si="39"/>
        <v>-1.3987551049934648</v>
      </c>
      <c r="V139" s="19">
        <f t="shared" si="40"/>
        <v>3.0734129352079558</v>
      </c>
    </row>
    <row r="140" spans="1:22" x14ac:dyDescent="0.25">
      <c r="A140" s="26">
        <f>Wellpath!E140</f>
        <v>3930</v>
      </c>
      <c r="B140" s="68">
        <v>0</v>
      </c>
      <c r="C140" s="22">
        <v>0</v>
      </c>
      <c r="D140" s="22">
        <v>0</v>
      </c>
      <c r="E140" s="20">
        <f>Model!$W$37*(Wellpath!$K140-Wellpath!$K139)*MAX(ABS(Wellpath!$L140-Wellpath!$L139),Model!$B$24*(Wellpath!$K140-Wellpath!$K139))*COS(Wellpath!$L140)*COS(Wellpath!$M140)</f>
        <v>2.8681200037446477E-2</v>
      </c>
      <c r="F140" s="20">
        <f>Model!$W$37*(Wellpath!$K140-Wellpath!$K139)*MAX(ABS(Wellpath!$L140-Wellpath!$L139),Model!$B$24*(Wellpath!$K140-Wellpath!$K139))*COS(Wellpath!$L140)*SIN(Wellpath!$M140)</f>
        <v>6.6215767719557004E-3</v>
      </c>
      <c r="G140" s="20">
        <f>Model!$W$37*(Wellpath!$K140-Wellpath!$K139)*MAX(ABS(Wellpath!$L140-Wellpath!$L139),Model!$B$24*(Wellpath!$K140-Wellpath!$K139))*-SIN(Wellpath!$L140)</f>
        <v>-8.0873738134713838E-2</v>
      </c>
      <c r="H140" s="18">
        <f t="shared" si="34"/>
        <v>2.8681200037446477E-2</v>
      </c>
      <c r="I140" s="18">
        <f t="shared" si="35"/>
        <v>6.6215767719557004E-3</v>
      </c>
      <c r="J140" s="18">
        <f t="shared" si="36"/>
        <v>-8.0873738134713838E-2</v>
      </c>
      <c r="K140" s="21">
        <f t="shared" si="30"/>
        <v>1.8004080280771204</v>
      </c>
      <c r="L140" s="21">
        <f t="shared" si="30"/>
        <v>4.0925122015350031</v>
      </c>
      <c r="M140" s="21">
        <f t="shared" si="30"/>
        <v>6.934252676557513</v>
      </c>
      <c r="N140" s="21">
        <f t="shared" si="31"/>
        <v>-0.9360767228456276</v>
      </c>
      <c r="O140" s="21">
        <f t="shared" si="32"/>
        <v>-1.4010746608546825</v>
      </c>
      <c r="P140" s="21">
        <f t="shared" si="33"/>
        <v>3.0728774235420619</v>
      </c>
      <c r="Q140" s="19">
        <f t="shared" si="37"/>
        <v>1.8004080280771204</v>
      </c>
      <c r="R140" s="19">
        <f t="shared" si="37"/>
        <v>4.0925122015350031</v>
      </c>
      <c r="S140" s="19">
        <f t="shared" si="37"/>
        <v>6.934252676557513</v>
      </c>
      <c r="T140" s="19">
        <f t="shared" si="38"/>
        <v>-0.9360767228456276</v>
      </c>
      <c r="U140" s="19">
        <f t="shared" si="39"/>
        <v>-1.4010746608546825</v>
      </c>
      <c r="V140" s="19">
        <f t="shared" si="40"/>
        <v>3.0728774235420619</v>
      </c>
    </row>
    <row r="141" spans="1:22" x14ac:dyDescent="0.25">
      <c r="A141" s="26">
        <f>Wellpath!E141</f>
        <v>3960</v>
      </c>
      <c r="B141" s="68">
        <v>0</v>
      </c>
      <c r="C141" s="22">
        <v>0</v>
      </c>
      <c r="D141" s="22">
        <v>0</v>
      </c>
      <c r="E141" s="20">
        <f>Model!$W$37*(Wellpath!$K141-Wellpath!$K140)*MAX(ABS(Wellpath!$L141-Wellpath!$L140),Model!$B$24*(Wellpath!$K141-Wellpath!$K140))*COS(Wellpath!$L141)*COS(Wellpath!$M141)</f>
        <v>2.8681200037446477E-2</v>
      </c>
      <c r="F141" s="20">
        <f>Model!$W$37*(Wellpath!$K141-Wellpath!$K140)*MAX(ABS(Wellpath!$L141-Wellpath!$L140),Model!$B$24*(Wellpath!$K141-Wellpath!$K140))*COS(Wellpath!$L141)*SIN(Wellpath!$M141)</f>
        <v>6.6215767719557004E-3</v>
      </c>
      <c r="G141" s="20">
        <f>Model!$W$37*(Wellpath!$K141-Wellpath!$K140)*MAX(ABS(Wellpath!$L141-Wellpath!$L140),Model!$B$24*(Wellpath!$K141-Wellpath!$K140))*-SIN(Wellpath!$L141)</f>
        <v>-8.0873738134713838E-2</v>
      </c>
      <c r="H141" s="18">
        <f t="shared" si="34"/>
        <v>2.8681200037446477E-2</v>
      </c>
      <c r="I141" s="18">
        <f t="shared" si="35"/>
        <v>6.6215767719557004E-3</v>
      </c>
      <c r="J141" s="18">
        <f t="shared" si="36"/>
        <v>-8.0873738134713838E-2</v>
      </c>
      <c r="K141" s="21">
        <f t="shared" si="30"/>
        <v>1.8012306393127084</v>
      </c>
      <c r="L141" s="21">
        <f t="shared" si="30"/>
        <v>4.0925560468139501</v>
      </c>
      <c r="M141" s="21">
        <f t="shared" si="30"/>
        <v>6.9407932380773953</v>
      </c>
      <c r="N141" s="21">
        <f t="shared" si="31"/>
        <v>-0.93588680807766778</v>
      </c>
      <c r="O141" s="21">
        <f t="shared" si="32"/>
        <v>-1.4033942167159001</v>
      </c>
      <c r="P141" s="21">
        <f t="shared" si="33"/>
        <v>3.0723419118761681</v>
      </c>
      <c r="Q141" s="19">
        <f t="shared" si="37"/>
        <v>1.8012306393127084</v>
      </c>
      <c r="R141" s="19">
        <f t="shared" si="37"/>
        <v>4.0925560468139501</v>
      </c>
      <c r="S141" s="19">
        <f t="shared" si="37"/>
        <v>6.9407932380773953</v>
      </c>
      <c r="T141" s="19">
        <f t="shared" si="38"/>
        <v>-0.93588680807766778</v>
      </c>
      <c r="U141" s="19">
        <f t="shared" si="39"/>
        <v>-1.4033942167159001</v>
      </c>
      <c r="V141" s="19">
        <f t="shared" si="40"/>
        <v>3.0723419118761681</v>
      </c>
    </row>
    <row r="142" spans="1:22" x14ac:dyDescent="0.25">
      <c r="A142" s="26">
        <f>Wellpath!E142</f>
        <v>3990</v>
      </c>
      <c r="B142" s="68">
        <v>0</v>
      </c>
      <c r="C142" s="22">
        <v>0</v>
      </c>
      <c r="D142" s="22">
        <v>0</v>
      </c>
      <c r="E142" s="20">
        <f>Model!$W$37*(Wellpath!$K142-Wellpath!$K141)*MAX(ABS(Wellpath!$L142-Wellpath!$L141),Model!$B$24*(Wellpath!$K142-Wellpath!$K141))*COS(Wellpath!$L142)*COS(Wellpath!$M142)</f>
        <v>2.8681200037446477E-2</v>
      </c>
      <c r="F142" s="20">
        <f>Model!$W$37*(Wellpath!$K142-Wellpath!$K141)*MAX(ABS(Wellpath!$L142-Wellpath!$L141),Model!$B$24*(Wellpath!$K142-Wellpath!$K141))*COS(Wellpath!$L142)*SIN(Wellpath!$M142)</f>
        <v>6.6215767719557004E-3</v>
      </c>
      <c r="G142" s="20">
        <f>Model!$W$37*(Wellpath!$K142-Wellpath!$K141)*MAX(ABS(Wellpath!$L142-Wellpath!$L141),Model!$B$24*(Wellpath!$K142-Wellpath!$K141))*-SIN(Wellpath!$L142)</f>
        <v>-8.0873738134713838E-2</v>
      </c>
      <c r="H142" s="18">
        <f t="shared" si="34"/>
        <v>2.8681200037446477E-2</v>
      </c>
      <c r="I142" s="18">
        <f t="shared" si="35"/>
        <v>6.6215767719557004E-3</v>
      </c>
      <c r="J142" s="18">
        <f t="shared" si="36"/>
        <v>-8.0873738134713838E-2</v>
      </c>
      <c r="K142" s="21">
        <f t="shared" si="30"/>
        <v>1.8020532505482965</v>
      </c>
      <c r="L142" s="21">
        <f t="shared" si="30"/>
        <v>4.0925998920928972</v>
      </c>
      <c r="M142" s="21">
        <f t="shared" si="30"/>
        <v>6.9473337995972777</v>
      </c>
      <c r="N142" s="21">
        <f t="shared" si="31"/>
        <v>-0.93569689330970796</v>
      </c>
      <c r="O142" s="21">
        <f t="shared" si="32"/>
        <v>-1.4057137725771178</v>
      </c>
      <c r="P142" s="21">
        <f t="shared" si="33"/>
        <v>3.0718064002102743</v>
      </c>
      <c r="Q142" s="19">
        <f t="shared" si="37"/>
        <v>1.8020532505482965</v>
      </c>
      <c r="R142" s="19">
        <f t="shared" si="37"/>
        <v>4.0925998920928972</v>
      </c>
      <c r="S142" s="19">
        <f t="shared" si="37"/>
        <v>6.9473337995972777</v>
      </c>
      <c r="T142" s="19">
        <f t="shared" si="38"/>
        <v>-0.93569689330970796</v>
      </c>
      <c r="U142" s="19">
        <f t="shared" si="39"/>
        <v>-1.4057137725771178</v>
      </c>
      <c r="V142" s="19">
        <f t="shared" si="40"/>
        <v>3.0718064002102743</v>
      </c>
    </row>
    <row r="143" spans="1:22" x14ac:dyDescent="0.25">
      <c r="A143" s="26">
        <f>Wellpath!E143</f>
        <v>4020</v>
      </c>
      <c r="B143" s="68">
        <v>0</v>
      </c>
      <c r="C143" s="22">
        <v>0</v>
      </c>
      <c r="D143" s="22">
        <v>0</v>
      </c>
      <c r="E143" s="20">
        <f>Model!$W$37*(Wellpath!$K143-Wellpath!$K142)*MAX(ABS(Wellpath!$L143-Wellpath!$L142),Model!$B$24*(Wellpath!$K143-Wellpath!$K142))*COS(Wellpath!$L143)*COS(Wellpath!$M143)</f>
        <v>2.8681200037446477E-2</v>
      </c>
      <c r="F143" s="20">
        <f>Model!$W$37*(Wellpath!$K143-Wellpath!$K142)*MAX(ABS(Wellpath!$L143-Wellpath!$L142),Model!$B$24*(Wellpath!$K143-Wellpath!$K142))*COS(Wellpath!$L143)*SIN(Wellpath!$M143)</f>
        <v>6.6215767719557004E-3</v>
      </c>
      <c r="G143" s="20">
        <f>Model!$W$37*(Wellpath!$K143-Wellpath!$K142)*MAX(ABS(Wellpath!$L143-Wellpath!$L142),Model!$B$24*(Wellpath!$K143-Wellpath!$K142))*-SIN(Wellpath!$L143)</f>
        <v>-8.0873738134713838E-2</v>
      </c>
      <c r="H143" s="18">
        <f t="shared" si="34"/>
        <v>2.8681200037446477E-2</v>
      </c>
      <c r="I143" s="18">
        <f t="shared" si="35"/>
        <v>6.6215767719557004E-3</v>
      </c>
      <c r="J143" s="18">
        <f t="shared" si="36"/>
        <v>-8.0873738134713838E-2</v>
      </c>
      <c r="K143" s="21">
        <f t="shared" si="30"/>
        <v>1.8028758617838845</v>
      </c>
      <c r="L143" s="21">
        <f t="shared" si="30"/>
        <v>4.0926437373718443</v>
      </c>
      <c r="M143" s="21">
        <f t="shared" si="30"/>
        <v>6.9538743611171601</v>
      </c>
      <c r="N143" s="21">
        <f t="shared" si="31"/>
        <v>-0.93550697854174814</v>
      </c>
      <c r="O143" s="21">
        <f t="shared" si="32"/>
        <v>-1.4080333284383355</v>
      </c>
      <c r="P143" s="21">
        <f t="shared" si="33"/>
        <v>3.0712708885443805</v>
      </c>
      <c r="Q143" s="19">
        <f t="shared" si="37"/>
        <v>1.8028758617838845</v>
      </c>
      <c r="R143" s="19">
        <f t="shared" si="37"/>
        <v>4.0926437373718443</v>
      </c>
      <c r="S143" s="19">
        <f t="shared" si="37"/>
        <v>6.9538743611171601</v>
      </c>
      <c r="T143" s="19">
        <f t="shared" si="38"/>
        <v>-0.93550697854174814</v>
      </c>
      <c r="U143" s="19">
        <f t="shared" si="39"/>
        <v>-1.4080333284383355</v>
      </c>
      <c r="V143" s="19">
        <f t="shared" si="40"/>
        <v>3.0712708885443805</v>
      </c>
    </row>
    <row r="144" spans="1:22" x14ac:dyDescent="0.25">
      <c r="A144" s="26">
        <f>Wellpath!E144</f>
        <v>4030</v>
      </c>
      <c r="B144" s="68">
        <v>0</v>
      </c>
      <c r="C144" s="22">
        <v>0</v>
      </c>
      <c r="D144" s="22">
        <v>0</v>
      </c>
      <c r="E144" s="20">
        <f>Model!$W$37*(Wellpath!$K144-Wellpath!$K143)*MAX(ABS(Wellpath!$L144-Wellpath!$L143),Model!$B$24*(Wellpath!$K144-Wellpath!$K143))*COS(Wellpath!$L144)*COS(Wellpath!$M144)</f>
        <v>3.18680000416072E-3</v>
      </c>
      <c r="F144" s="20">
        <f>Model!$W$37*(Wellpath!$K144-Wellpath!$K143)*MAX(ABS(Wellpath!$L144-Wellpath!$L143),Model!$B$24*(Wellpath!$K144-Wellpath!$K143))*COS(Wellpath!$L144)*SIN(Wellpath!$M144)</f>
        <v>7.3573075243952234E-4</v>
      </c>
      <c r="G144" s="20">
        <f>Model!$W$37*(Wellpath!$K144-Wellpath!$K143)*MAX(ABS(Wellpath!$L144-Wellpath!$L143),Model!$B$24*(Wellpath!$K144-Wellpath!$K143))*-SIN(Wellpath!$L144)</f>
        <v>-8.9859709038570944E-3</v>
      </c>
      <c r="H144" s="18">
        <f t="shared" si="34"/>
        <v>3.18680000416072E-3</v>
      </c>
      <c r="I144" s="18">
        <f t="shared" si="35"/>
        <v>7.3573075243952234E-4</v>
      </c>
      <c r="J144" s="18">
        <f t="shared" si="36"/>
        <v>-8.9859709038570944E-3</v>
      </c>
      <c r="K144" s="21">
        <f t="shared" si="30"/>
        <v>1.8028860174781509</v>
      </c>
      <c r="L144" s="21">
        <f t="shared" si="30"/>
        <v>4.0926442786715844</v>
      </c>
      <c r="M144" s="21">
        <f t="shared" si="30"/>
        <v>6.9539551087902449</v>
      </c>
      <c r="N144" s="21">
        <f t="shared" si="31"/>
        <v>-0.93550463391498317</v>
      </c>
      <c r="O144" s="21">
        <f t="shared" si="32"/>
        <v>-1.4080619649304493</v>
      </c>
      <c r="P144" s="21">
        <f t="shared" si="33"/>
        <v>3.071264277289246</v>
      </c>
      <c r="Q144" s="19">
        <f t="shared" si="37"/>
        <v>1.8028860174781509</v>
      </c>
      <c r="R144" s="19">
        <f t="shared" si="37"/>
        <v>4.0926442786715844</v>
      </c>
      <c r="S144" s="19">
        <f t="shared" si="37"/>
        <v>6.9539551087902449</v>
      </c>
      <c r="T144" s="19">
        <f t="shared" si="38"/>
        <v>-0.93550463391498317</v>
      </c>
      <c r="U144" s="19">
        <f t="shared" si="39"/>
        <v>-1.4080619649304493</v>
      </c>
      <c r="V144" s="19">
        <f t="shared" si="40"/>
        <v>3.071264277289246</v>
      </c>
    </row>
    <row r="145" spans="1:22" x14ac:dyDescent="0.25">
      <c r="A145" s="26">
        <f>Wellpath!E145</f>
        <v>0</v>
      </c>
      <c r="B145" s="68">
        <v>0</v>
      </c>
      <c r="C145" s="22">
        <v>0</v>
      </c>
      <c r="D145" s="22">
        <v>0</v>
      </c>
      <c r="E145" s="20">
        <f>Model!$W$37*(Wellpath!$K145-Wellpath!$K144)*MAX(ABS(Wellpath!$L145-Wellpath!$L144),Model!$B$24*(Wellpath!$K145-Wellpath!$K144))*COS(Wellpath!$L145)*COS(Wellpath!$M145)</f>
        <v>-1292.0864438731742</v>
      </c>
      <c r="F145" s="20">
        <f>Model!$W$37*(Wellpath!$K145-Wellpath!$K144)*MAX(ABS(Wellpath!$L145-Wellpath!$L144),Model!$B$24*(Wellpath!$K145-Wellpath!$K144))*COS(Wellpath!$L145)*SIN(Wellpath!$M145)</f>
        <v>0</v>
      </c>
      <c r="G145" s="20">
        <f>Model!$W$37*(Wellpath!$K145-Wellpath!$K144)*MAX(ABS(Wellpath!$L145-Wellpath!$L144),Model!$B$24*(Wellpath!$K145-Wellpath!$K144))*-SIN(Wellpath!$L145)</f>
        <v>0</v>
      </c>
      <c r="H145" s="18">
        <f t="shared" si="34"/>
        <v>-1292.0864438731742</v>
      </c>
      <c r="I145" s="18">
        <f t="shared" si="35"/>
        <v>0</v>
      </c>
      <c r="J145" s="18">
        <f t="shared" si="36"/>
        <v>0</v>
      </c>
      <c r="K145" s="21">
        <f t="shared" si="30"/>
        <v>1669489.1813268426</v>
      </c>
      <c r="L145" s="21">
        <f t="shared" si="30"/>
        <v>4.0926442786715844</v>
      </c>
      <c r="M145" s="21">
        <f t="shared" si="30"/>
        <v>6.9539551087902449</v>
      </c>
      <c r="N145" s="21">
        <f t="shared" si="31"/>
        <v>-0.93550463391498317</v>
      </c>
      <c r="O145" s="21">
        <f t="shared" si="32"/>
        <v>-1.4080619649304493</v>
      </c>
      <c r="P145" s="21">
        <f t="shared" si="33"/>
        <v>3.071264277289246</v>
      </c>
      <c r="Q145" s="19">
        <f t="shared" si="37"/>
        <v>1669489.1813268426</v>
      </c>
      <c r="R145" s="19">
        <f t="shared" si="37"/>
        <v>4.0926442786715844</v>
      </c>
      <c r="S145" s="19">
        <f t="shared" si="37"/>
        <v>6.9539551087902449</v>
      </c>
      <c r="T145" s="19">
        <f t="shared" si="38"/>
        <v>-0.93550463391498317</v>
      </c>
      <c r="U145" s="19">
        <f t="shared" si="39"/>
        <v>-1.4080619649304493</v>
      </c>
      <c r="V145" s="19">
        <f t="shared" si="40"/>
        <v>3.071264277289246</v>
      </c>
    </row>
    <row r="146" spans="1:22" x14ac:dyDescent="0.25">
      <c r="A146" s="26">
        <f>Wellpath!E146</f>
        <v>0</v>
      </c>
      <c r="B146" s="68">
        <v>0</v>
      </c>
      <c r="C146" s="22">
        <v>0</v>
      </c>
      <c r="D146" s="22">
        <v>0</v>
      </c>
      <c r="E146" s="20">
        <f>Model!$W$37*(Wellpath!$K146-Wellpath!$K145)*MAX(ABS(Wellpath!$L146-Wellpath!$L145),Model!$B$24*(Wellpath!$K146-Wellpath!$K145))*COS(Wellpath!$L146)*COS(Wellpath!$M146)</f>
        <v>0</v>
      </c>
      <c r="F146" s="20">
        <f>Model!$W$37*(Wellpath!$K146-Wellpath!$K145)*MAX(ABS(Wellpath!$L146-Wellpath!$L145),Model!$B$24*(Wellpath!$K146-Wellpath!$K145))*COS(Wellpath!$L146)*SIN(Wellpath!$M146)</f>
        <v>0</v>
      </c>
      <c r="G146" s="20">
        <f>Model!$W$37*(Wellpath!$K146-Wellpath!$K145)*MAX(ABS(Wellpath!$L146-Wellpath!$L145),Model!$B$24*(Wellpath!$K146-Wellpath!$K145))*-SIN(Wellpath!$L146)</f>
        <v>0</v>
      </c>
      <c r="H146" s="18">
        <f t="shared" si="34"/>
        <v>0</v>
      </c>
      <c r="I146" s="18">
        <f t="shared" si="35"/>
        <v>0</v>
      </c>
      <c r="J146" s="18">
        <f t="shared" si="36"/>
        <v>0</v>
      </c>
      <c r="K146" s="21">
        <f t="shared" si="30"/>
        <v>1669489.1813268426</v>
      </c>
      <c r="L146" s="21">
        <f t="shared" si="30"/>
        <v>4.0926442786715844</v>
      </c>
      <c r="M146" s="21">
        <f t="shared" si="30"/>
        <v>6.9539551087902449</v>
      </c>
      <c r="N146" s="21">
        <f t="shared" si="31"/>
        <v>-0.93550463391498317</v>
      </c>
      <c r="O146" s="21">
        <f t="shared" si="32"/>
        <v>-1.4080619649304493</v>
      </c>
      <c r="P146" s="21">
        <f t="shared" si="33"/>
        <v>3.071264277289246</v>
      </c>
      <c r="Q146" s="19">
        <f t="shared" si="37"/>
        <v>1669489.1813268426</v>
      </c>
      <c r="R146" s="19">
        <f t="shared" si="37"/>
        <v>4.0926442786715844</v>
      </c>
      <c r="S146" s="19">
        <f t="shared" si="37"/>
        <v>6.9539551087902449</v>
      </c>
      <c r="T146" s="19">
        <f t="shared" si="38"/>
        <v>-0.93550463391498317</v>
      </c>
      <c r="U146" s="19">
        <f t="shared" si="39"/>
        <v>-1.4080619649304493</v>
      </c>
      <c r="V146" s="19">
        <f t="shared" si="40"/>
        <v>3.071264277289246</v>
      </c>
    </row>
    <row r="147" spans="1:22" x14ac:dyDescent="0.25">
      <c r="A147" s="26">
        <f>Wellpath!E147</f>
        <v>0</v>
      </c>
      <c r="B147" s="68">
        <v>0</v>
      </c>
      <c r="C147" s="22">
        <v>0</v>
      </c>
      <c r="D147" s="22">
        <v>0</v>
      </c>
      <c r="E147" s="20">
        <f>Model!$W$37*(Wellpath!$K147-Wellpath!$K146)*MAX(ABS(Wellpath!$L147-Wellpath!$L146),Model!$B$24*(Wellpath!$K147-Wellpath!$K146))*COS(Wellpath!$L147)*COS(Wellpath!$M147)</f>
        <v>0</v>
      </c>
      <c r="F147" s="20">
        <f>Model!$W$37*(Wellpath!$K147-Wellpath!$K146)*MAX(ABS(Wellpath!$L147-Wellpath!$L146),Model!$B$24*(Wellpath!$K147-Wellpath!$K146))*COS(Wellpath!$L147)*SIN(Wellpath!$M147)</f>
        <v>0</v>
      </c>
      <c r="G147" s="20">
        <f>Model!$W$37*(Wellpath!$K147-Wellpath!$K146)*MAX(ABS(Wellpath!$L147-Wellpath!$L146),Model!$B$24*(Wellpath!$K147-Wellpath!$K146))*-SIN(Wellpath!$L147)</f>
        <v>0</v>
      </c>
      <c r="H147" s="18">
        <f t="shared" si="34"/>
        <v>0</v>
      </c>
      <c r="I147" s="18">
        <f t="shared" si="35"/>
        <v>0</v>
      </c>
      <c r="J147" s="18">
        <f t="shared" si="36"/>
        <v>0</v>
      </c>
      <c r="K147" s="21">
        <f t="shared" si="30"/>
        <v>1669489.1813268426</v>
      </c>
      <c r="L147" s="21">
        <f t="shared" si="30"/>
        <v>4.0926442786715844</v>
      </c>
      <c r="M147" s="21">
        <f t="shared" si="30"/>
        <v>6.9539551087902449</v>
      </c>
      <c r="N147" s="21">
        <f t="shared" si="31"/>
        <v>-0.93550463391498317</v>
      </c>
      <c r="O147" s="21">
        <f t="shared" si="32"/>
        <v>-1.4080619649304493</v>
      </c>
      <c r="P147" s="21">
        <f t="shared" si="33"/>
        <v>3.071264277289246</v>
      </c>
      <c r="Q147" s="19">
        <f t="shared" si="37"/>
        <v>1669489.1813268426</v>
      </c>
      <c r="R147" s="19">
        <f t="shared" si="37"/>
        <v>4.0926442786715844</v>
      </c>
      <c r="S147" s="19">
        <f t="shared" si="37"/>
        <v>6.9539551087902449</v>
      </c>
      <c r="T147" s="19">
        <f t="shared" si="38"/>
        <v>-0.93550463391498317</v>
      </c>
      <c r="U147" s="19">
        <f t="shared" si="39"/>
        <v>-1.4080619649304493</v>
      </c>
      <c r="V147" s="19">
        <f t="shared" si="40"/>
        <v>3.071264277289246</v>
      </c>
    </row>
    <row r="148" spans="1:22" x14ac:dyDescent="0.25">
      <c r="A148" s="26">
        <f>Wellpath!E148</f>
        <v>0</v>
      </c>
      <c r="B148" s="68">
        <v>0</v>
      </c>
      <c r="C148" s="22">
        <v>0</v>
      </c>
      <c r="D148" s="22">
        <v>0</v>
      </c>
      <c r="E148" s="20">
        <f>Model!$W$37*(Wellpath!$K148-Wellpath!$K147)*MAX(ABS(Wellpath!$L148-Wellpath!$L147),Model!$B$24*(Wellpath!$K148-Wellpath!$K147))*COS(Wellpath!$L148)*COS(Wellpath!$M148)</f>
        <v>0</v>
      </c>
      <c r="F148" s="20">
        <f>Model!$W$37*(Wellpath!$K148-Wellpath!$K147)*MAX(ABS(Wellpath!$L148-Wellpath!$L147),Model!$B$24*(Wellpath!$K148-Wellpath!$K147))*COS(Wellpath!$L148)*SIN(Wellpath!$M148)</f>
        <v>0</v>
      </c>
      <c r="G148" s="20">
        <f>Model!$W$37*(Wellpath!$K148-Wellpath!$K147)*MAX(ABS(Wellpath!$L148-Wellpath!$L147),Model!$B$24*(Wellpath!$K148-Wellpath!$K147))*-SIN(Wellpath!$L148)</f>
        <v>0</v>
      </c>
      <c r="H148" s="18">
        <f t="shared" si="34"/>
        <v>0</v>
      </c>
      <c r="I148" s="18">
        <f t="shared" si="35"/>
        <v>0</v>
      </c>
      <c r="J148" s="18">
        <f t="shared" si="36"/>
        <v>0</v>
      </c>
      <c r="K148" s="21">
        <f t="shared" ref="K148:M163" si="41">K147+E148^2</f>
        <v>1669489.1813268426</v>
      </c>
      <c r="L148" s="21">
        <f t="shared" si="41"/>
        <v>4.0926442786715844</v>
      </c>
      <c r="M148" s="21">
        <f t="shared" si="41"/>
        <v>6.9539551087902449</v>
      </c>
      <c r="N148" s="21">
        <f t="shared" si="31"/>
        <v>-0.93550463391498317</v>
      </c>
      <c r="O148" s="21">
        <f t="shared" si="32"/>
        <v>-1.4080619649304493</v>
      </c>
      <c r="P148" s="21">
        <f t="shared" si="33"/>
        <v>3.071264277289246</v>
      </c>
      <c r="Q148" s="19">
        <f t="shared" si="37"/>
        <v>1669489.1813268426</v>
      </c>
      <c r="R148" s="19">
        <f t="shared" si="37"/>
        <v>4.0926442786715844</v>
      </c>
      <c r="S148" s="19">
        <f t="shared" si="37"/>
        <v>6.9539551087902449</v>
      </c>
      <c r="T148" s="19">
        <f t="shared" si="38"/>
        <v>-0.93550463391498317</v>
      </c>
      <c r="U148" s="19">
        <f t="shared" si="39"/>
        <v>-1.4080619649304493</v>
      </c>
      <c r="V148" s="19">
        <f t="shared" si="40"/>
        <v>3.071264277289246</v>
      </c>
    </row>
    <row r="149" spans="1:22" x14ac:dyDescent="0.25">
      <c r="A149" s="26">
        <f>Wellpath!E149</f>
        <v>0</v>
      </c>
      <c r="B149" s="68">
        <v>0</v>
      </c>
      <c r="C149" s="22">
        <v>0</v>
      </c>
      <c r="D149" s="22">
        <v>0</v>
      </c>
      <c r="E149" s="20">
        <f>Model!$W$37*(Wellpath!$K149-Wellpath!$K148)*MAX(ABS(Wellpath!$L149-Wellpath!$L148),Model!$B$24*(Wellpath!$K149-Wellpath!$K148))*COS(Wellpath!$L149)*COS(Wellpath!$M149)</f>
        <v>0</v>
      </c>
      <c r="F149" s="20">
        <f>Model!$W$37*(Wellpath!$K149-Wellpath!$K148)*MAX(ABS(Wellpath!$L149-Wellpath!$L148),Model!$B$24*(Wellpath!$K149-Wellpath!$K148))*COS(Wellpath!$L149)*SIN(Wellpath!$M149)</f>
        <v>0</v>
      </c>
      <c r="G149" s="20">
        <f>Model!$W$37*(Wellpath!$K149-Wellpath!$K148)*MAX(ABS(Wellpath!$L149-Wellpath!$L148),Model!$B$24*(Wellpath!$K149-Wellpath!$K148))*-SIN(Wellpath!$L149)</f>
        <v>0</v>
      </c>
      <c r="H149" s="18">
        <f t="shared" si="34"/>
        <v>0</v>
      </c>
      <c r="I149" s="18">
        <f t="shared" si="35"/>
        <v>0</v>
      </c>
      <c r="J149" s="18">
        <f t="shared" si="36"/>
        <v>0</v>
      </c>
      <c r="K149" s="21">
        <f t="shared" si="41"/>
        <v>1669489.1813268426</v>
      </c>
      <c r="L149" s="21">
        <f t="shared" si="41"/>
        <v>4.0926442786715844</v>
      </c>
      <c r="M149" s="21">
        <f t="shared" si="41"/>
        <v>6.9539551087902449</v>
      </c>
      <c r="N149" s="21">
        <f t="shared" si="31"/>
        <v>-0.93550463391498317</v>
      </c>
      <c r="O149" s="21">
        <f t="shared" si="32"/>
        <v>-1.4080619649304493</v>
      </c>
      <c r="P149" s="21">
        <f t="shared" si="33"/>
        <v>3.071264277289246</v>
      </c>
      <c r="Q149" s="19">
        <f t="shared" ref="Q149:S212" si="42">K148+H149^2</f>
        <v>1669489.1813268426</v>
      </c>
      <c r="R149" s="19">
        <f t="shared" si="42"/>
        <v>4.0926442786715844</v>
      </c>
      <c r="S149" s="19">
        <f t="shared" si="42"/>
        <v>6.9539551087902449</v>
      </c>
      <c r="T149" s="19">
        <f t="shared" si="38"/>
        <v>-0.93550463391498317</v>
      </c>
      <c r="U149" s="19">
        <f t="shared" si="39"/>
        <v>-1.4080619649304493</v>
      </c>
      <c r="V149" s="19">
        <f t="shared" si="40"/>
        <v>3.071264277289246</v>
      </c>
    </row>
    <row r="150" spans="1:22" x14ac:dyDescent="0.25">
      <c r="A150" s="26">
        <f>Wellpath!E150</f>
        <v>0</v>
      </c>
      <c r="B150" s="68">
        <v>0</v>
      </c>
      <c r="C150" s="22">
        <v>0</v>
      </c>
      <c r="D150" s="22">
        <v>0</v>
      </c>
      <c r="E150" s="20">
        <f>Model!$W$37*(Wellpath!$K150-Wellpath!$K149)*MAX(ABS(Wellpath!$L150-Wellpath!$L149),Model!$B$24*(Wellpath!$K150-Wellpath!$K149))*COS(Wellpath!$L150)*COS(Wellpath!$M150)</f>
        <v>0</v>
      </c>
      <c r="F150" s="20">
        <f>Model!$W$37*(Wellpath!$K150-Wellpath!$K149)*MAX(ABS(Wellpath!$L150-Wellpath!$L149),Model!$B$24*(Wellpath!$K150-Wellpath!$K149))*COS(Wellpath!$L150)*SIN(Wellpath!$M150)</f>
        <v>0</v>
      </c>
      <c r="G150" s="20">
        <f>Model!$W$37*(Wellpath!$K150-Wellpath!$K149)*MAX(ABS(Wellpath!$L150-Wellpath!$L149),Model!$B$24*(Wellpath!$K150-Wellpath!$K149))*-SIN(Wellpath!$L150)</f>
        <v>0</v>
      </c>
      <c r="H150" s="18">
        <f t="shared" si="34"/>
        <v>0</v>
      </c>
      <c r="I150" s="18">
        <f t="shared" si="35"/>
        <v>0</v>
      </c>
      <c r="J150" s="18">
        <f t="shared" si="36"/>
        <v>0</v>
      </c>
      <c r="K150" s="21">
        <f t="shared" si="41"/>
        <v>1669489.1813268426</v>
      </c>
      <c r="L150" s="21">
        <f t="shared" si="41"/>
        <v>4.0926442786715844</v>
      </c>
      <c r="M150" s="21">
        <f t="shared" si="41"/>
        <v>6.9539551087902449</v>
      </c>
      <c r="N150" s="21">
        <f t="shared" si="31"/>
        <v>-0.93550463391498317</v>
      </c>
      <c r="O150" s="21">
        <f t="shared" si="32"/>
        <v>-1.4080619649304493</v>
      </c>
      <c r="P150" s="21">
        <f t="shared" si="33"/>
        <v>3.071264277289246</v>
      </c>
      <c r="Q150" s="19">
        <f t="shared" si="42"/>
        <v>1669489.1813268426</v>
      </c>
      <c r="R150" s="19">
        <f t="shared" si="42"/>
        <v>4.0926442786715844</v>
      </c>
      <c r="S150" s="19">
        <f t="shared" si="42"/>
        <v>6.9539551087902449</v>
      </c>
      <c r="T150" s="19">
        <f t="shared" si="38"/>
        <v>-0.93550463391498317</v>
      </c>
      <c r="U150" s="19">
        <f t="shared" si="39"/>
        <v>-1.4080619649304493</v>
      </c>
      <c r="V150" s="19">
        <f t="shared" si="40"/>
        <v>3.071264277289246</v>
      </c>
    </row>
    <row r="151" spans="1:22" x14ac:dyDescent="0.25">
      <c r="A151" s="26">
        <f>Wellpath!E151</f>
        <v>0</v>
      </c>
      <c r="B151" s="68">
        <v>0</v>
      </c>
      <c r="C151" s="22">
        <v>0</v>
      </c>
      <c r="D151" s="22">
        <v>0</v>
      </c>
      <c r="E151" s="20">
        <f>Model!$W$37*(Wellpath!$K151-Wellpath!$K150)*MAX(ABS(Wellpath!$L151-Wellpath!$L150),Model!$B$24*(Wellpath!$K151-Wellpath!$K150))*COS(Wellpath!$L151)*COS(Wellpath!$M151)</f>
        <v>0</v>
      </c>
      <c r="F151" s="20">
        <f>Model!$W$37*(Wellpath!$K151-Wellpath!$K150)*MAX(ABS(Wellpath!$L151-Wellpath!$L150),Model!$B$24*(Wellpath!$K151-Wellpath!$K150))*COS(Wellpath!$L151)*SIN(Wellpath!$M151)</f>
        <v>0</v>
      </c>
      <c r="G151" s="20">
        <f>Model!$W$37*(Wellpath!$K151-Wellpath!$K150)*MAX(ABS(Wellpath!$L151-Wellpath!$L150),Model!$B$24*(Wellpath!$K151-Wellpath!$K150))*-SIN(Wellpath!$L151)</f>
        <v>0</v>
      </c>
      <c r="H151" s="18">
        <f t="shared" si="34"/>
        <v>0</v>
      </c>
      <c r="I151" s="18">
        <f t="shared" si="35"/>
        <v>0</v>
      </c>
      <c r="J151" s="18">
        <f t="shared" si="36"/>
        <v>0</v>
      </c>
      <c r="K151" s="21">
        <f t="shared" si="41"/>
        <v>1669489.1813268426</v>
      </c>
      <c r="L151" s="21">
        <f t="shared" si="41"/>
        <v>4.0926442786715844</v>
      </c>
      <c r="M151" s="21">
        <f t="shared" si="41"/>
        <v>6.9539551087902449</v>
      </c>
      <c r="N151" s="21">
        <f t="shared" si="31"/>
        <v>-0.93550463391498317</v>
      </c>
      <c r="O151" s="21">
        <f t="shared" si="32"/>
        <v>-1.4080619649304493</v>
      </c>
      <c r="P151" s="21">
        <f t="shared" si="33"/>
        <v>3.071264277289246</v>
      </c>
      <c r="Q151" s="19">
        <f t="shared" si="42"/>
        <v>1669489.1813268426</v>
      </c>
      <c r="R151" s="19">
        <f t="shared" si="42"/>
        <v>4.0926442786715844</v>
      </c>
      <c r="S151" s="19">
        <f t="shared" si="42"/>
        <v>6.9539551087902449</v>
      </c>
      <c r="T151" s="19">
        <f t="shared" si="38"/>
        <v>-0.93550463391498317</v>
      </c>
      <c r="U151" s="19">
        <f t="shared" si="39"/>
        <v>-1.4080619649304493</v>
      </c>
      <c r="V151" s="19">
        <f t="shared" si="40"/>
        <v>3.071264277289246</v>
      </c>
    </row>
    <row r="152" spans="1:22" x14ac:dyDescent="0.25">
      <c r="A152" s="26">
        <f>Wellpath!E152</f>
        <v>0</v>
      </c>
      <c r="B152" s="68">
        <v>0</v>
      </c>
      <c r="C152" s="22">
        <v>0</v>
      </c>
      <c r="D152" s="22">
        <v>0</v>
      </c>
      <c r="E152" s="20">
        <f>Model!$W$37*(Wellpath!$K152-Wellpath!$K151)*MAX(ABS(Wellpath!$L152-Wellpath!$L151),Model!$B$24*(Wellpath!$K152-Wellpath!$K151))*COS(Wellpath!$L152)*COS(Wellpath!$M152)</f>
        <v>0</v>
      </c>
      <c r="F152" s="20">
        <f>Model!$W$37*(Wellpath!$K152-Wellpath!$K151)*MAX(ABS(Wellpath!$L152-Wellpath!$L151),Model!$B$24*(Wellpath!$K152-Wellpath!$K151))*COS(Wellpath!$L152)*SIN(Wellpath!$M152)</f>
        <v>0</v>
      </c>
      <c r="G152" s="20">
        <f>Model!$W$37*(Wellpath!$K152-Wellpath!$K151)*MAX(ABS(Wellpath!$L152-Wellpath!$L151),Model!$B$24*(Wellpath!$K152-Wellpath!$K151))*-SIN(Wellpath!$L152)</f>
        <v>0</v>
      </c>
      <c r="H152" s="18">
        <f t="shared" si="34"/>
        <v>0</v>
      </c>
      <c r="I152" s="18">
        <f t="shared" si="35"/>
        <v>0</v>
      </c>
      <c r="J152" s="18">
        <f t="shared" si="36"/>
        <v>0</v>
      </c>
      <c r="K152" s="21">
        <f t="shared" si="41"/>
        <v>1669489.1813268426</v>
      </c>
      <c r="L152" s="21">
        <f t="shared" si="41"/>
        <v>4.0926442786715844</v>
      </c>
      <c r="M152" s="21">
        <f t="shared" si="41"/>
        <v>6.9539551087902449</v>
      </c>
      <c r="N152" s="21">
        <f t="shared" si="31"/>
        <v>-0.93550463391498317</v>
      </c>
      <c r="O152" s="21">
        <f t="shared" si="32"/>
        <v>-1.4080619649304493</v>
      </c>
      <c r="P152" s="21">
        <f t="shared" si="33"/>
        <v>3.071264277289246</v>
      </c>
      <c r="Q152" s="19">
        <f t="shared" si="42"/>
        <v>1669489.1813268426</v>
      </c>
      <c r="R152" s="19">
        <f t="shared" si="42"/>
        <v>4.0926442786715844</v>
      </c>
      <c r="S152" s="19">
        <f t="shared" si="42"/>
        <v>6.9539551087902449</v>
      </c>
      <c r="T152" s="19">
        <f t="shared" si="38"/>
        <v>-0.93550463391498317</v>
      </c>
      <c r="U152" s="19">
        <f t="shared" si="39"/>
        <v>-1.4080619649304493</v>
      </c>
      <c r="V152" s="19">
        <f t="shared" si="40"/>
        <v>3.071264277289246</v>
      </c>
    </row>
    <row r="153" spans="1:22" x14ac:dyDescent="0.25">
      <c r="A153" s="26">
        <f>Wellpath!E153</f>
        <v>0</v>
      </c>
      <c r="B153" s="68">
        <v>0</v>
      </c>
      <c r="C153" s="22">
        <v>0</v>
      </c>
      <c r="D153" s="22">
        <v>0</v>
      </c>
      <c r="E153" s="20">
        <f>Model!$W$37*(Wellpath!$K153-Wellpath!$K152)*MAX(ABS(Wellpath!$L153-Wellpath!$L152),Model!$B$24*(Wellpath!$K153-Wellpath!$K152))*COS(Wellpath!$L153)*COS(Wellpath!$M153)</f>
        <v>0</v>
      </c>
      <c r="F153" s="20">
        <f>Model!$W$37*(Wellpath!$K153-Wellpath!$K152)*MAX(ABS(Wellpath!$L153-Wellpath!$L152),Model!$B$24*(Wellpath!$K153-Wellpath!$K152))*COS(Wellpath!$L153)*SIN(Wellpath!$M153)</f>
        <v>0</v>
      </c>
      <c r="G153" s="20">
        <f>Model!$W$37*(Wellpath!$K153-Wellpath!$K152)*MAX(ABS(Wellpath!$L153-Wellpath!$L152),Model!$B$24*(Wellpath!$K153-Wellpath!$K152))*-SIN(Wellpath!$L153)</f>
        <v>0</v>
      </c>
      <c r="H153" s="18">
        <f t="shared" si="34"/>
        <v>0</v>
      </c>
      <c r="I153" s="18">
        <f t="shared" si="35"/>
        <v>0</v>
      </c>
      <c r="J153" s="18">
        <f t="shared" si="36"/>
        <v>0</v>
      </c>
      <c r="K153" s="21">
        <f t="shared" si="41"/>
        <v>1669489.1813268426</v>
      </c>
      <c r="L153" s="21">
        <f t="shared" si="41"/>
        <v>4.0926442786715844</v>
      </c>
      <c r="M153" s="21">
        <f t="shared" si="41"/>
        <v>6.9539551087902449</v>
      </c>
      <c r="N153" s="21">
        <f t="shared" si="31"/>
        <v>-0.93550463391498317</v>
      </c>
      <c r="O153" s="21">
        <f t="shared" si="32"/>
        <v>-1.4080619649304493</v>
      </c>
      <c r="P153" s="21">
        <f t="shared" si="33"/>
        <v>3.071264277289246</v>
      </c>
      <c r="Q153" s="19">
        <f t="shared" si="42"/>
        <v>1669489.1813268426</v>
      </c>
      <c r="R153" s="19">
        <f t="shared" si="42"/>
        <v>4.0926442786715844</v>
      </c>
      <c r="S153" s="19">
        <f t="shared" si="42"/>
        <v>6.9539551087902449</v>
      </c>
      <c r="T153" s="19">
        <f t="shared" si="38"/>
        <v>-0.93550463391498317</v>
      </c>
      <c r="U153" s="19">
        <f t="shared" si="39"/>
        <v>-1.4080619649304493</v>
      </c>
      <c r="V153" s="19">
        <f t="shared" si="40"/>
        <v>3.071264277289246</v>
      </c>
    </row>
    <row r="154" spans="1:22" x14ac:dyDescent="0.25">
      <c r="A154" s="26">
        <f>Wellpath!E154</f>
        <v>0</v>
      </c>
      <c r="B154" s="68">
        <v>0</v>
      </c>
      <c r="C154" s="22">
        <v>0</v>
      </c>
      <c r="D154" s="22">
        <v>0</v>
      </c>
      <c r="E154" s="20">
        <f>Model!$W$37*(Wellpath!$K154-Wellpath!$K153)*MAX(ABS(Wellpath!$L154-Wellpath!$L153),Model!$B$24*(Wellpath!$K154-Wellpath!$K153))*COS(Wellpath!$L154)*COS(Wellpath!$M154)</f>
        <v>0</v>
      </c>
      <c r="F154" s="20">
        <f>Model!$W$37*(Wellpath!$K154-Wellpath!$K153)*MAX(ABS(Wellpath!$L154-Wellpath!$L153),Model!$B$24*(Wellpath!$K154-Wellpath!$K153))*COS(Wellpath!$L154)*SIN(Wellpath!$M154)</f>
        <v>0</v>
      </c>
      <c r="G154" s="20">
        <f>Model!$W$37*(Wellpath!$K154-Wellpath!$K153)*MAX(ABS(Wellpath!$L154-Wellpath!$L153),Model!$B$24*(Wellpath!$K154-Wellpath!$K153))*-SIN(Wellpath!$L154)</f>
        <v>0</v>
      </c>
      <c r="H154" s="18">
        <f t="shared" si="34"/>
        <v>0</v>
      </c>
      <c r="I154" s="18">
        <f t="shared" si="35"/>
        <v>0</v>
      </c>
      <c r="J154" s="18">
        <f t="shared" si="36"/>
        <v>0</v>
      </c>
      <c r="K154" s="21">
        <f t="shared" si="41"/>
        <v>1669489.1813268426</v>
      </c>
      <c r="L154" s="21">
        <f t="shared" si="41"/>
        <v>4.0926442786715844</v>
      </c>
      <c r="M154" s="21">
        <f t="shared" si="41"/>
        <v>6.9539551087902449</v>
      </c>
      <c r="N154" s="21">
        <f t="shared" si="31"/>
        <v>-0.93550463391498317</v>
      </c>
      <c r="O154" s="21">
        <f t="shared" si="32"/>
        <v>-1.4080619649304493</v>
      </c>
      <c r="P154" s="21">
        <f t="shared" si="33"/>
        <v>3.071264277289246</v>
      </c>
      <c r="Q154" s="19">
        <f t="shared" si="42"/>
        <v>1669489.1813268426</v>
      </c>
      <c r="R154" s="19">
        <f t="shared" si="42"/>
        <v>4.0926442786715844</v>
      </c>
      <c r="S154" s="19">
        <f t="shared" si="42"/>
        <v>6.9539551087902449</v>
      </c>
      <c r="T154" s="19">
        <f t="shared" si="38"/>
        <v>-0.93550463391498317</v>
      </c>
      <c r="U154" s="19">
        <f t="shared" si="39"/>
        <v>-1.4080619649304493</v>
      </c>
      <c r="V154" s="19">
        <f t="shared" si="40"/>
        <v>3.071264277289246</v>
      </c>
    </row>
    <row r="155" spans="1:22" x14ac:dyDescent="0.25">
      <c r="A155" s="26">
        <f>Wellpath!E155</f>
        <v>0</v>
      </c>
      <c r="B155" s="68">
        <v>0</v>
      </c>
      <c r="C155" s="22">
        <v>0</v>
      </c>
      <c r="D155" s="22">
        <v>0</v>
      </c>
      <c r="E155" s="20">
        <f>Model!$W$37*(Wellpath!$K155-Wellpath!$K154)*MAX(ABS(Wellpath!$L155-Wellpath!$L154),Model!$B$24*(Wellpath!$K155-Wellpath!$K154))*COS(Wellpath!$L155)*COS(Wellpath!$M155)</f>
        <v>0</v>
      </c>
      <c r="F155" s="20">
        <f>Model!$W$37*(Wellpath!$K155-Wellpath!$K154)*MAX(ABS(Wellpath!$L155-Wellpath!$L154),Model!$B$24*(Wellpath!$K155-Wellpath!$K154))*COS(Wellpath!$L155)*SIN(Wellpath!$M155)</f>
        <v>0</v>
      </c>
      <c r="G155" s="20">
        <f>Model!$W$37*(Wellpath!$K155-Wellpath!$K154)*MAX(ABS(Wellpath!$L155-Wellpath!$L154),Model!$B$24*(Wellpath!$K155-Wellpath!$K154))*-SIN(Wellpath!$L155)</f>
        <v>0</v>
      </c>
      <c r="H155" s="18">
        <f t="shared" si="34"/>
        <v>0</v>
      </c>
      <c r="I155" s="18">
        <f t="shared" si="35"/>
        <v>0</v>
      </c>
      <c r="J155" s="18">
        <f t="shared" si="36"/>
        <v>0</v>
      </c>
      <c r="K155" s="21">
        <f t="shared" si="41"/>
        <v>1669489.1813268426</v>
      </c>
      <c r="L155" s="21">
        <f t="shared" si="41"/>
        <v>4.0926442786715844</v>
      </c>
      <c r="M155" s="21">
        <f t="shared" si="41"/>
        <v>6.9539551087902449</v>
      </c>
      <c r="N155" s="21">
        <f t="shared" si="31"/>
        <v>-0.93550463391498317</v>
      </c>
      <c r="O155" s="21">
        <f t="shared" si="32"/>
        <v>-1.4080619649304493</v>
      </c>
      <c r="P155" s="21">
        <f t="shared" si="33"/>
        <v>3.071264277289246</v>
      </c>
      <c r="Q155" s="19">
        <f t="shared" si="42"/>
        <v>1669489.1813268426</v>
      </c>
      <c r="R155" s="19">
        <f t="shared" si="42"/>
        <v>4.0926442786715844</v>
      </c>
      <c r="S155" s="19">
        <f t="shared" si="42"/>
        <v>6.9539551087902449</v>
      </c>
      <c r="T155" s="19">
        <f t="shared" si="38"/>
        <v>-0.93550463391498317</v>
      </c>
      <c r="U155" s="19">
        <f t="shared" si="39"/>
        <v>-1.4080619649304493</v>
      </c>
      <c r="V155" s="19">
        <f t="shared" si="40"/>
        <v>3.071264277289246</v>
      </c>
    </row>
    <row r="156" spans="1:22" x14ac:dyDescent="0.25">
      <c r="A156" s="26">
        <f>Wellpath!E156</f>
        <v>0</v>
      </c>
      <c r="B156" s="68">
        <v>0</v>
      </c>
      <c r="C156" s="22">
        <v>0</v>
      </c>
      <c r="D156" s="22">
        <v>0</v>
      </c>
      <c r="E156" s="20">
        <f>Model!$W$37*(Wellpath!$K156-Wellpath!$K155)*MAX(ABS(Wellpath!$L156-Wellpath!$L155),Model!$B$24*(Wellpath!$K156-Wellpath!$K155))*COS(Wellpath!$L156)*COS(Wellpath!$M156)</f>
        <v>0</v>
      </c>
      <c r="F156" s="20">
        <f>Model!$W$37*(Wellpath!$K156-Wellpath!$K155)*MAX(ABS(Wellpath!$L156-Wellpath!$L155),Model!$B$24*(Wellpath!$K156-Wellpath!$K155))*COS(Wellpath!$L156)*SIN(Wellpath!$M156)</f>
        <v>0</v>
      </c>
      <c r="G156" s="20">
        <f>Model!$W$37*(Wellpath!$K156-Wellpath!$K155)*MAX(ABS(Wellpath!$L156-Wellpath!$L155),Model!$B$24*(Wellpath!$K156-Wellpath!$K155))*-SIN(Wellpath!$L156)</f>
        <v>0</v>
      </c>
      <c r="H156" s="18">
        <f t="shared" si="34"/>
        <v>0</v>
      </c>
      <c r="I156" s="18">
        <f t="shared" si="35"/>
        <v>0</v>
      </c>
      <c r="J156" s="18">
        <f t="shared" si="36"/>
        <v>0</v>
      </c>
      <c r="K156" s="21">
        <f t="shared" si="41"/>
        <v>1669489.1813268426</v>
      </c>
      <c r="L156" s="21">
        <f t="shared" si="41"/>
        <v>4.0926442786715844</v>
      </c>
      <c r="M156" s="21">
        <f t="shared" si="41"/>
        <v>6.9539551087902449</v>
      </c>
      <c r="N156" s="21">
        <f t="shared" si="31"/>
        <v>-0.93550463391498317</v>
      </c>
      <c r="O156" s="21">
        <f t="shared" si="32"/>
        <v>-1.4080619649304493</v>
      </c>
      <c r="P156" s="21">
        <f t="shared" si="33"/>
        <v>3.071264277289246</v>
      </c>
      <c r="Q156" s="19">
        <f t="shared" si="42"/>
        <v>1669489.1813268426</v>
      </c>
      <c r="R156" s="19">
        <f t="shared" si="42"/>
        <v>4.0926442786715844</v>
      </c>
      <c r="S156" s="19">
        <f t="shared" si="42"/>
        <v>6.9539551087902449</v>
      </c>
      <c r="T156" s="19">
        <f t="shared" si="38"/>
        <v>-0.93550463391498317</v>
      </c>
      <c r="U156" s="19">
        <f t="shared" si="39"/>
        <v>-1.4080619649304493</v>
      </c>
      <c r="V156" s="19">
        <f t="shared" si="40"/>
        <v>3.071264277289246</v>
      </c>
    </row>
    <row r="157" spans="1:22" x14ac:dyDescent="0.25">
      <c r="A157" s="26">
        <f>Wellpath!E157</f>
        <v>0</v>
      </c>
      <c r="B157" s="68">
        <v>0</v>
      </c>
      <c r="C157" s="22">
        <v>0</v>
      </c>
      <c r="D157" s="22">
        <v>0</v>
      </c>
      <c r="E157" s="20">
        <f>Model!$W$37*(Wellpath!$K157-Wellpath!$K156)*MAX(ABS(Wellpath!$L157-Wellpath!$L156),Model!$B$24*(Wellpath!$K157-Wellpath!$K156))*COS(Wellpath!$L157)*COS(Wellpath!$M157)</f>
        <v>0</v>
      </c>
      <c r="F157" s="20">
        <f>Model!$W$37*(Wellpath!$K157-Wellpath!$K156)*MAX(ABS(Wellpath!$L157-Wellpath!$L156),Model!$B$24*(Wellpath!$K157-Wellpath!$K156))*COS(Wellpath!$L157)*SIN(Wellpath!$M157)</f>
        <v>0</v>
      </c>
      <c r="G157" s="20">
        <f>Model!$W$37*(Wellpath!$K157-Wellpath!$K156)*MAX(ABS(Wellpath!$L157-Wellpath!$L156),Model!$B$24*(Wellpath!$K157-Wellpath!$K156))*-SIN(Wellpath!$L157)</f>
        <v>0</v>
      </c>
      <c r="H157" s="18">
        <f t="shared" si="34"/>
        <v>0</v>
      </c>
      <c r="I157" s="18">
        <f t="shared" si="35"/>
        <v>0</v>
      </c>
      <c r="J157" s="18">
        <f t="shared" si="36"/>
        <v>0</v>
      </c>
      <c r="K157" s="21">
        <f t="shared" si="41"/>
        <v>1669489.1813268426</v>
      </c>
      <c r="L157" s="21">
        <f t="shared" si="41"/>
        <v>4.0926442786715844</v>
      </c>
      <c r="M157" s="21">
        <f t="shared" si="41"/>
        <v>6.9539551087902449</v>
      </c>
      <c r="N157" s="21">
        <f t="shared" si="31"/>
        <v>-0.93550463391498317</v>
      </c>
      <c r="O157" s="21">
        <f t="shared" si="32"/>
        <v>-1.4080619649304493</v>
      </c>
      <c r="P157" s="21">
        <f t="shared" si="33"/>
        <v>3.071264277289246</v>
      </c>
      <c r="Q157" s="19">
        <f t="shared" si="42"/>
        <v>1669489.1813268426</v>
      </c>
      <c r="R157" s="19">
        <f t="shared" si="42"/>
        <v>4.0926442786715844</v>
      </c>
      <c r="S157" s="19">
        <f t="shared" si="42"/>
        <v>6.9539551087902449</v>
      </c>
      <c r="T157" s="19">
        <f t="shared" si="38"/>
        <v>-0.93550463391498317</v>
      </c>
      <c r="U157" s="19">
        <f t="shared" si="39"/>
        <v>-1.4080619649304493</v>
      </c>
      <c r="V157" s="19">
        <f t="shared" si="40"/>
        <v>3.071264277289246</v>
      </c>
    </row>
    <row r="158" spans="1:22" x14ac:dyDescent="0.25">
      <c r="A158" s="26">
        <f>Wellpath!E158</f>
        <v>0</v>
      </c>
      <c r="B158" s="68">
        <v>0</v>
      </c>
      <c r="C158" s="22">
        <v>0</v>
      </c>
      <c r="D158" s="22">
        <v>0</v>
      </c>
      <c r="E158" s="20">
        <f>Model!$W$37*(Wellpath!$K158-Wellpath!$K157)*MAX(ABS(Wellpath!$L158-Wellpath!$L157),Model!$B$24*(Wellpath!$K158-Wellpath!$K157))*COS(Wellpath!$L158)*COS(Wellpath!$M158)</f>
        <v>0</v>
      </c>
      <c r="F158" s="20">
        <f>Model!$W$37*(Wellpath!$K158-Wellpath!$K157)*MAX(ABS(Wellpath!$L158-Wellpath!$L157),Model!$B$24*(Wellpath!$K158-Wellpath!$K157))*COS(Wellpath!$L158)*SIN(Wellpath!$M158)</f>
        <v>0</v>
      </c>
      <c r="G158" s="20">
        <f>Model!$W$37*(Wellpath!$K158-Wellpath!$K157)*MAX(ABS(Wellpath!$L158-Wellpath!$L157),Model!$B$24*(Wellpath!$K158-Wellpath!$K157))*-SIN(Wellpath!$L158)</f>
        <v>0</v>
      </c>
      <c r="H158" s="18">
        <f t="shared" si="34"/>
        <v>0</v>
      </c>
      <c r="I158" s="18">
        <f t="shared" si="35"/>
        <v>0</v>
      </c>
      <c r="J158" s="18">
        <f t="shared" si="36"/>
        <v>0</v>
      </c>
      <c r="K158" s="21">
        <f t="shared" si="41"/>
        <v>1669489.1813268426</v>
      </c>
      <c r="L158" s="21">
        <f t="shared" si="41"/>
        <v>4.0926442786715844</v>
      </c>
      <c r="M158" s="21">
        <f t="shared" si="41"/>
        <v>6.9539551087902449</v>
      </c>
      <c r="N158" s="21">
        <f t="shared" si="31"/>
        <v>-0.93550463391498317</v>
      </c>
      <c r="O158" s="21">
        <f t="shared" si="32"/>
        <v>-1.4080619649304493</v>
      </c>
      <c r="P158" s="21">
        <f t="shared" si="33"/>
        <v>3.071264277289246</v>
      </c>
      <c r="Q158" s="19">
        <f t="shared" si="42"/>
        <v>1669489.1813268426</v>
      </c>
      <c r="R158" s="19">
        <f t="shared" si="42"/>
        <v>4.0926442786715844</v>
      </c>
      <c r="S158" s="19">
        <f t="shared" si="42"/>
        <v>6.9539551087902449</v>
      </c>
      <c r="T158" s="19">
        <f t="shared" si="38"/>
        <v>-0.93550463391498317</v>
      </c>
      <c r="U158" s="19">
        <f t="shared" si="39"/>
        <v>-1.4080619649304493</v>
      </c>
      <c r="V158" s="19">
        <f t="shared" si="40"/>
        <v>3.071264277289246</v>
      </c>
    </row>
    <row r="159" spans="1:22" x14ac:dyDescent="0.25">
      <c r="A159" s="26">
        <f>Wellpath!E159</f>
        <v>0</v>
      </c>
      <c r="B159" s="68">
        <v>0</v>
      </c>
      <c r="C159" s="22">
        <v>0</v>
      </c>
      <c r="D159" s="22">
        <v>0</v>
      </c>
      <c r="E159" s="20">
        <f>Model!$W$37*(Wellpath!$K159-Wellpath!$K158)*MAX(ABS(Wellpath!$L159-Wellpath!$L158),Model!$B$24*(Wellpath!$K159-Wellpath!$K158))*COS(Wellpath!$L159)*COS(Wellpath!$M159)</f>
        <v>0</v>
      </c>
      <c r="F159" s="20">
        <f>Model!$W$37*(Wellpath!$K159-Wellpath!$K158)*MAX(ABS(Wellpath!$L159-Wellpath!$L158),Model!$B$24*(Wellpath!$K159-Wellpath!$K158))*COS(Wellpath!$L159)*SIN(Wellpath!$M159)</f>
        <v>0</v>
      </c>
      <c r="G159" s="20">
        <f>Model!$W$37*(Wellpath!$K159-Wellpath!$K158)*MAX(ABS(Wellpath!$L159-Wellpath!$L158),Model!$B$24*(Wellpath!$K159-Wellpath!$K158))*-SIN(Wellpath!$L159)</f>
        <v>0</v>
      </c>
      <c r="H159" s="18">
        <f t="shared" si="34"/>
        <v>0</v>
      </c>
      <c r="I159" s="18">
        <f t="shared" si="35"/>
        <v>0</v>
      </c>
      <c r="J159" s="18">
        <f t="shared" si="36"/>
        <v>0</v>
      </c>
      <c r="K159" s="21">
        <f t="shared" si="41"/>
        <v>1669489.1813268426</v>
      </c>
      <c r="L159" s="21">
        <f t="shared" si="41"/>
        <v>4.0926442786715844</v>
      </c>
      <c r="M159" s="21">
        <f t="shared" si="41"/>
        <v>6.9539551087902449</v>
      </c>
      <c r="N159" s="21">
        <f t="shared" si="31"/>
        <v>-0.93550463391498317</v>
      </c>
      <c r="O159" s="21">
        <f t="shared" si="32"/>
        <v>-1.4080619649304493</v>
      </c>
      <c r="P159" s="21">
        <f t="shared" si="33"/>
        <v>3.071264277289246</v>
      </c>
      <c r="Q159" s="19">
        <f t="shared" si="42"/>
        <v>1669489.1813268426</v>
      </c>
      <c r="R159" s="19">
        <f t="shared" si="42"/>
        <v>4.0926442786715844</v>
      </c>
      <c r="S159" s="19">
        <f t="shared" si="42"/>
        <v>6.9539551087902449</v>
      </c>
      <c r="T159" s="19">
        <f t="shared" si="38"/>
        <v>-0.93550463391498317</v>
      </c>
      <c r="U159" s="19">
        <f t="shared" si="39"/>
        <v>-1.4080619649304493</v>
      </c>
      <c r="V159" s="19">
        <f t="shared" si="40"/>
        <v>3.071264277289246</v>
      </c>
    </row>
    <row r="160" spans="1:22" x14ac:dyDescent="0.25">
      <c r="A160" s="26">
        <f>Wellpath!E160</f>
        <v>0</v>
      </c>
      <c r="B160" s="68">
        <v>0</v>
      </c>
      <c r="C160" s="22">
        <v>0</v>
      </c>
      <c r="D160" s="22">
        <v>0</v>
      </c>
      <c r="E160" s="20">
        <f>Model!$W$37*(Wellpath!$K160-Wellpath!$K159)*MAX(ABS(Wellpath!$L160-Wellpath!$L159),Model!$B$24*(Wellpath!$K160-Wellpath!$K159))*COS(Wellpath!$L160)*COS(Wellpath!$M160)</f>
        <v>0</v>
      </c>
      <c r="F160" s="20">
        <f>Model!$W$37*(Wellpath!$K160-Wellpath!$K159)*MAX(ABS(Wellpath!$L160-Wellpath!$L159),Model!$B$24*(Wellpath!$K160-Wellpath!$K159))*COS(Wellpath!$L160)*SIN(Wellpath!$M160)</f>
        <v>0</v>
      </c>
      <c r="G160" s="20">
        <f>Model!$W$37*(Wellpath!$K160-Wellpath!$K159)*MAX(ABS(Wellpath!$L160-Wellpath!$L159),Model!$B$24*(Wellpath!$K160-Wellpath!$K159))*-SIN(Wellpath!$L160)</f>
        <v>0</v>
      </c>
      <c r="H160" s="18">
        <f t="shared" si="34"/>
        <v>0</v>
      </c>
      <c r="I160" s="18">
        <f t="shared" si="35"/>
        <v>0</v>
      </c>
      <c r="J160" s="18">
        <f t="shared" si="36"/>
        <v>0</v>
      </c>
      <c r="K160" s="21">
        <f t="shared" si="41"/>
        <v>1669489.1813268426</v>
      </c>
      <c r="L160" s="21">
        <f t="shared" si="41"/>
        <v>4.0926442786715844</v>
      </c>
      <c r="M160" s="21">
        <f t="shared" si="41"/>
        <v>6.9539551087902449</v>
      </c>
      <c r="N160" s="21">
        <f t="shared" si="31"/>
        <v>-0.93550463391498317</v>
      </c>
      <c r="O160" s="21">
        <f t="shared" si="32"/>
        <v>-1.4080619649304493</v>
      </c>
      <c r="P160" s="21">
        <f t="shared" si="33"/>
        <v>3.071264277289246</v>
      </c>
      <c r="Q160" s="19">
        <f t="shared" si="42"/>
        <v>1669489.1813268426</v>
      </c>
      <c r="R160" s="19">
        <f t="shared" si="42"/>
        <v>4.0926442786715844</v>
      </c>
      <c r="S160" s="19">
        <f t="shared" si="42"/>
        <v>6.9539551087902449</v>
      </c>
      <c r="T160" s="19">
        <f t="shared" si="38"/>
        <v>-0.93550463391498317</v>
      </c>
      <c r="U160" s="19">
        <f t="shared" si="39"/>
        <v>-1.4080619649304493</v>
      </c>
      <c r="V160" s="19">
        <f t="shared" si="40"/>
        <v>3.071264277289246</v>
      </c>
    </row>
    <row r="161" spans="1:22" x14ac:dyDescent="0.25">
      <c r="A161" s="26">
        <f>Wellpath!E161</f>
        <v>0</v>
      </c>
      <c r="B161" s="68">
        <v>0</v>
      </c>
      <c r="C161" s="22">
        <v>0</v>
      </c>
      <c r="D161" s="22">
        <v>0</v>
      </c>
      <c r="E161" s="20">
        <f>Model!$W$37*(Wellpath!$K161-Wellpath!$K160)*MAX(ABS(Wellpath!$L161-Wellpath!$L160),Model!$B$24*(Wellpath!$K161-Wellpath!$K160))*COS(Wellpath!$L161)*COS(Wellpath!$M161)</f>
        <v>0</v>
      </c>
      <c r="F161" s="20">
        <f>Model!$W$37*(Wellpath!$K161-Wellpath!$K160)*MAX(ABS(Wellpath!$L161-Wellpath!$L160),Model!$B$24*(Wellpath!$K161-Wellpath!$K160))*COS(Wellpath!$L161)*SIN(Wellpath!$M161)</f>
        <v>0</v>
      </c>
      <c r="G161" s="20">
        <f>Model!$W$37*(Wellpath!$K161-Wellpath!$K160)*MAX(ABS(Wellpath!$L161-Wellpath!$L160),Model!$B$24*(Wellpath!$K161-Wellpath!$K160))*-SIN(Wellpath!$L161)</f>
        <v>0</v>
      </c>
      <c r="H161" s="18">
        <f t="shared" si="34"/>
        <v>0</v>
      </c>
      <c r="I161" s="18">
        <f t="shared" si="35"/>
        <v>0</v>
      </c>
      <c r="J161" s="18">
        <f t="shared" si="36"/>
        <v>0</v>
      </c>
      <c r="K161" s="21">
        <f t="shared" si="41"/>
        <v>1669489.1813268426</v>
      </c>
      <c r="L161" s="21">
        <f t="shared" si="41"/>
        <v>4.0926442786715844</v>
      </c>
      <c r="M161" s="21">
        <f t="shared" si="41"/>
        <v>6.9539551087902449</v>
      </c>
      <c r="N161" s="21">
        <f t="shared" si="31"/>
        <v>-0.93550463391498317</v>
      </c>
      <c r="O161" s="21">
        <f t="shared" si="32"/>
        <v>-1.4080619649304493</v>
      </c>
      <c r="P161" s="21">
        <f t="shared" si="33"/>
        <v>3.071264277289246</v>
      </c>
      <c r="Q161" s="19">
        <f t="shared" si="42"/>
        <v>1669489.1813268426</v>
      </c>
      <c r="R161" s="19">
        <f t="shared" si="42"/>
        <v>4.0926442786715844</v>
      </c>
      <c r="S161" s="19">
        <f t="shared" si="42"/>
        <v>6.9539551087902449</v>
      </c>
      <c r="T161" s="19">
        <f t="shared" si="38"/>
        <v>-0.93550463391498317</v>
      </c>
      <c r="U161" s="19">
        <f t="shared" si="39"/>
        <v>-1.4080619649304493</v>
      </c>
      <c r="V161" s="19">
        <f t="shared" si="40"/>
        <v>3.071264277289246</v>
      </c>
    </row>
    <row r="162" spans="1:22" x14ac:dyDescent="0.25">
      <c r="A162" s="26">
        <f>Wellpath!E162</f>
        <v>0</v>
      </c>
      <c r="B162" s="68">
        <v>0</v>
      </c>
      <c r="C162" s="22">
        <v>0</v>
      </c>
      <c r="D162" s="22">
        <v>0</v>
      </c>
      <c r="E162" s="20">
        <f>Model!$W$37*(Wellpath!$K162-Wellpath!$K161)*MAX(ABS(Wellpath!$L162-Wellpath!$L161),Model!$B$24*(Wellpath!$K162-Wellpath!$K161))*COS(Wellpath!$L162)*COS(Wellpath!$M162)</f>
        <v>0</v>
      </c>
      <c r="F162" s="20">
        <f>Model!$W$37*(Wellpath!$K162-Wellpath!$K161)*MAX(ABS(Wellpath!$L162-Wellpath!$L161),Model!$B$24*(Wellpath!$K162-Wellpath!$K161))*COS(Wellpath!$L162)*SIN(Wellpath!$M162)</f>
        <v>0</v>
      </c>
      <c r="G162" s="20">
        <f>Model!$W$37*(Wellpath!$K162-Wellpath!$K161)*MAX(ABS(Wellpath!$L162-Wellpath!$L161),Model!$B$24*(Wellpath!$K162-Wellpath!$K161))*-SIN(Wellpath!$L162)</f>
        <v>0</v>
      </c>
      <c r="H162" s="18">
        <f t="shared" si="34"/>
        <v>0</v>
      </c>
      <c r="I162" s="18">
        <f t="shared" si="35"/>
        <v>0</v>
      </c>
      <c r="J162" s="18">
        <f t="shared" si="36"/>
        <v>0</v>
      </c>
      <c r="K162" s="21">
        <f t="shared" si="41"/>
        <v>1669489.1813268426</v>
      </c>
      <c r="L162" s="21">
        <f t="shared" si="41"/>
        <v>4.0926442786715844</v>
      </c>
      <c r="M162" s="21">
        <f t="shared" si="41"/>
        <v>6.9539551087902449</v>
      </c>
      <c r="N162" s="21">
        <f t="shared" si="31"/>
        <v>-0.93550463391498317</v>
      </c>
      <c r="O162" s="21">
        <f t="shared" si="32"/>
        <v>-1.4080619649304493</v>
      </c>
      <c r="P162" s="21">
        <f t="shared" si="33"/>
        <v>3.071264277289246</v>
      </c>
      <c r="Q162" s="19">
        <f t="shared" si="42"/>
        <v>1669489.1813268426</v>
      </c>
      <c r="R162" s="19">
        <f t="shared" si="42"/>
        <v>4.0926442786715844</v>
      </c>
      <c r="S162" s="19">
        <f t="shared" si="42"/>
        <v>6.9539551087902449</v>
      </c>
      <c r="T162" s="19">
        <f t="shared" si="38"/>
        <v>-0.93550463391498317</v>
      </c>
      <c r="U162" s="19">
        <f t="shared" si="39"/>
        <v>-1.4080619649304493</v>
      </c>
      <c r="V162" s="19">
        <f t="shared" si="40"/>
        <v>3.071264277289246</v>
      </c>
    </row>
    <row r="163" spans="1:22" x14ac:dyDescent="0.25">
      <c r="A163" s="26">
        <f>Wellpath!E163</f>
        <v>0</v>
      </c>
      <c r="B163" s="68">
        <v>0</v>
      </c>
      <c r="C163" s="22">
        <v>0</v>
      </c>
      <c r="D163" s="22">
        <v>0</v>
      </c>
      <c r="E163" s="20">
        <f>Model!$W$37*(Wellpath!$K163-Wellpath!$K162)*MAX(ABS(Wellpath!$L163-Wellpath!$L162),Model!$B$24*(Wellpath!$K163-Wellpath!$K162))*COS(Wellpath!$L163)*COS(Wellpath!$M163)</f>
        <v>0</v>
      </c>
      <c r="F163" s="20">
        <f>Model!$W$37*(Wellpath!$K163-Wellpath!$K162)*MAX(ABS(Wellpath!$L163-Wellpath!$L162),Model!$B$24*(Wellpath!$K163-Wellpath!$K162))*COS(Wellpath!$L163)*SIN(Wellpath!$M163)</f>
        <v>0</v>
      </c>
      <c r="G163" s="20">
        <f>Model!$W$37*(Wellpath!$K163-Wellpath!$K162)*MAX(ABS(Wellpath!$L163-Wellpath!$L162),Model!$B$24*(Wellpath!$K163-Wellpath!$K162))*-SIN(Wellpath!$L163)</f>
        <v>0</v>
      </c>
      <c r="H163" s="18">
        <f t="shared" si="34"/>
        <v>0</v>
      </c>
      <c r="I163" s="18">
        <f t="shared" si="35"/>
        <v>0</v>
      </c>
      <c r="J163" s="18">
        <f t="shared" si="36"/>
        <v>0</v>
      </c>
      <c r="K163" s="21">
        <f t="shared" si="41"/>
        <v>1669489.1813268426</v>
      </c>
      <c r="L163" s="21">
        <f t="shared" si="41"/>
        <v>4.0926442786715844</v>
      </c>
      <c r="M163" s="21">
        <f t="shared" si="41"/>
        <v>6.9539551087902449</v>
      </c>
      <c r="N163" s="21">
        <f t="shared" si="31"/>
        <v>-0.93550463391498317</v>
      </c>
      <c r="O163" s="21">
        <f t="shared" si="32"/>
        <v>-1.4080619649304493</v>
      </c>
      <c r="P163" s="21">
        <f t="shared" si="33"/>
        <v>3.071264277289246</v>
      </c>
      <c r="Q163" s="19">
        <f t="shared" si="42"/>
        <v>1669489.1813268426</v>
      </c>
      <c r="R163" s="19">
        <f t="shared" si="42"/>
        <v>4.0926442786715844</v>
      </c>
      <c r="S163" s="19">
        <f t="shared" si="42"/>
        <v>6.9539551087902449</v>
      </c>
      <c r="T163" s="19">
        <f t="shared" si="38"/>
        <v>-0.93550463391498317</v>
      </c>
      <c r="U163" s="19">
        <f t="shared" si="39"/>
        <v>-1.4080619649304493</v>
      </c>
      <c r="V163" s="19">
        <f t="shared" si="40"/>
        <v>3.071264277289246</v>
      </c>
    </row>
    <row r="164" spans="1:22" x14ac:dyDescent="0.25">
      <c r="A164" s="26">
        <f>Wellpath!E164</f>
        <v>0</v>
      </c>
      <c r="B164" s="68">
        <v>0</v>
      </c>
      <c r="C164" s="22">
        <v>0</v>
      </c>
      <c r="D164" s="22">
        <v>0</v>
      </c>
      <c r="E164" s="20">
        <f>Model!$W$37*(Wellpath!$K164-Wellpath!$K163)*MAX(ABS(Wellpath!$L164-Wellpath!$L163),Model!$B$24*(Wellpath!$K164-Wellpath!$K163))*COS(Wellpath!$L164)*COS(Wellpath!$M164)</f>
        <v>0</v>
      </c>
      <c r="F164" s="20">
        <f>Model!$W$37*(Wellpath!$K164-Wellpath!$K163)*MAX(ABS(Wellpath!$L164-Wellpath!$L163),Model!$B$24*(Wellpath!$K164-Wellpath!$K163))*COS(Wellpath!$L164)*SIN(Wellpath!$M164)</f>
        <v>0</v>
      </c>
      <c r="G164" s="20">
        <f>Model!$W$37*(Wellpath!$K164-Wellpath!$K163)*MAX(ABS(Wellpath!$L164-Wellpath!$L163),Model!$B$24*(Wellpath!$K164-Wellpath!$K163))*-SIN(Wellpath!$L164)</f>
        <v>0</v>
      </c>
      <c r="H164" s="18">
        <f t="shared" si="34"/>
        <v>0</v>
      </c>
      <c r="I164" s="18">
        <f t="shared" si="35"/>
        <v>0</v>
      </c>
      <c r="J164" s="18">
        <f t="shared" si="36"/>
        <v>0</v>
      </c>
      <c r="K164" s="21">
        <f t="shared" ref="K164:M179" si="43">K163+E164^2</f>
        <v>1669489.1813268426</v>
      </c>
      <c r="L164" s="21">
        <f t="shared" si="43"/>
        <v>4.0926442786715844</v>
      </c>
      <c r="M164" s="21">
        <f t="shared" si="43"/>
        <v>6.9539551087902449</v>
      </c>
      <c r="N164" s="21">
        <f t="shared" si="31"/>
        <v>-0.93550463391498317</v>
      </c>
      <c r="O164" s="21">
        <f t="shared" si="32"/>
        <v>-1.4080619649304493</v>
      </c>
      <c r="P164" s="21">
        <f t="shared" si="33"/>
        <v>3.071264277289246</v>
      </c>
      <c r="Q164" s="19">
        <f t="shared" si="42"/>
        <v>1669489.1813268426</v>
      </c>
      <c r="R164" s="19">
        <f t="shared" si="42"/>
        <v>4.0926442786715844</v>
      </c>
      <c r="S164" s="19">
        <f t="shared" si="42"/>
        <v>6.9539551087902449</v>
      </c>
      <c r="T164" s="19">
        <f t="shared" si="38"/>
        <v>-0.93550463391498317</v>
      </c>
      <c r="U164" s="19">
        <f t="shared" si="39"/>
        <v>-1.4080619649304493</v>
      </c>
      <c r="V164" s="19">
        <f t="shared" si="40"/>
        <v>3.071264277289246</v>
      </c>
    </row>
    <row r="165" spans="1:22" x14ac:dyDescent="0.25">
      <c r="A165" s="26">
        <f>Wellpath!E165</f>
        <v>0</v>
      </c>
      <c r="B165" s="68">
        <v>0</v>
      </c>
      <c r="C165" s="22">
        <v>0</v>
      </c>
      <c r="D165" s="22">
        <v>0</v>
      </c>
      <c r="E165" s="20">
        <f>Model!$W$37*(Wellpath!$K165-Wellpath!$K164)*MAX(ABS(Wellpath!$L165-Wellpath!$L164),Model!$B$24*(Wellpath!$K165-Wellpath!$K164))*COS(Wellpath!$L165)*COS(Wellpath!$M165)</f>
        <v>0</v>
      </c>
      <c r="F165" s="20">
        <f>Model!$W$37*(Wellpath!$K165-Wellpath!$K164)*MAX(ABS(Wellpath!$L165-Wellpath!$L164),Model!$B$24*(Wellpath!$K165-Wellpath!$K164))*COS(Wellpath!$L165)*SIN(Wellpath!$M165)</f>
        <v>0</v>
      </c>
      <c r="G165" s="20">
        <f>Model!$W$37*(Wellpath!$K165-Wellpath!$K164)*MAX(ABS(Wellpath!$L165-Wellpath!$L164),Model!$B$24*(Wellpath!$K165-Wellpath!$K164))*-SIN(Wellpath!$L165)</f>
        <v>0</v>
      </c>
      <c r="H165" s="18">
        <f t="shared" si="34"/>
        <v>0</v>
      </c>
      <c r="I165" s="18">
        <f t="shared" si="35"/>
        <v>0</v>
      </c>
      <c r="J165" s="18">
        <f t="shared" si="36"/>
        <v>0</v>
      </c>
      <c r="K165" s="21">
        <f t="shared" si="43"/>
        <v>1669489.1813268426</v>
      </c>
      <c r="L165" s="21">
        <f t="shared" si="43"/>
        <v>4.0926442786715844</v>
      </c>
      <c r="M165" s="21">
        <f t="shared" si="43"/>
        <v>6.9539551087902449</v>
      </c>
      <c r="N165" s="21">
        <f t="shared" si="31"/>
        <v>-0.93550463391498317</v>
      </c>
      <c r="O165" s="21">
        <f t="shared" si="32"/>
        <v>-1.4080619649304493</v>
      </c>
      <c r="P165" s="21">
        <f t="shared" si="33"/>
        <v>3.071264277289246</v>
      </c>
      <c r="Q165" s="19">
        <f t="shared" si="42"/>
        <v>1669489.1813268426</v>
      </c>
      <c r="R165" s="19">
        <f t="shared" si="42"/>
        <v>4.0926442786715844</v>
      </c>
      <c r="S165" s="19">
        <f t="shared" si="42"/>
        <v>6.9539551087902449</v>
      </c>
      <c r="T165" s="19">
        <f t="shared" si="38"/>
        <v>-0.93550463391498317</v>
      </c>
      <c r="U165" s="19">
        <f t="shared" si="39"/>
        <v>-1.4080619649304493</v>
      </c>
      <c r="V165" s="19">
        <f t="shared" si="40"/>
        <v>3.071264277289246</v>
      </c>
    </row>
    <row r="166" spans="1:22" x14ac:dyDescent="0.25">
      <c r="A166" s="26">
        <f>Wellpath!E166</f>
        <v>0</v>
      </c>
      <c r="B166" s="68">
        <v>0</v>
      </c>
      <c r="C166" s="22">
        <v>0</v>
      </c>
      <c r="D166" s="22">
        <v>0</v>
      </c>
      <c r="E166" s="20">
        <f>Model!$W$37*(Wellpath!$K166-Wellpath!$K165)*MAX(ABS(Wellpath!$L166-Wellpath!$L165),Model!$B$24*(Wellpath!$K166-Wellpath!$K165))*COS(Wellpath!$L166)*COS(Wellpath!$M166)</f>
        <v>0</v>
      </c>
      <c r="F166" s="20">
        <f>Model!$W$37*(Wellpath!$K166-Wellpath!$K165)*MAX(ABS(Wellpath!$L166-Wellpath!$L165),Model!$B$24*(Wellpath!$K166-Wellpath!$K165))*COS(Wellpath!$L166)*SIN(Wellpath!$M166)</f>
        <v>0</v>
      </c>
      <c r="G166" s="20">
        <f>Model!$W$37*(Wellpath!$K166-Wellpath!$K165)*MAX(ABS(Wellpath!$L166-Wellpath!$L165),Model!$B$24*(Wellpath!$K166-Wellpath!$K165))*-SIN(Wellpath!$L166)</f>
        <v>0</v>
      </c>
      <c r="H166" s="18">
        <f t="shared" si="34"/>
        <v>0</v>
      </c>
      <c r="I166" s="18">
        <f t="shared" si="35"/>
        <v>0</v>
      </c>
      <c r="J166" s="18">
        <f t="shared" si="36"/>
        <v>0</v>
      </c>
      <c r="K166" s="21">
        <f t="shared" si="43"/>
        <v>1669489.1813268426</v>
      </c>
      <c r="L166" s="21">
        <f t="shared" si="43"/>
        <v>4.0926442786715844</v>
      </c>
      <c r="M166" s="21">
        <f t="shared" si="43"/>
        <v>6.9539551087902449</v>
      </c>
      <c r="N166" s="21">
        <f t="shared" si="31"/>
        <v>-0.93550463391498317</v>
      </c>
      <c r="O166" s="21">
        <f t="shared" si="32"/>
        <v>-1.4080619649304493</v>
      </c>
      <c r="P166" s="21">
        <f t="shared" si="33"/>
        <v>3.071264277289246</v>
      </c>
      <c r="Q166" s="19">
        <f t="shared" si="42"/>
        <v>1669489.1813268426</v>
      </c>
      <c r="R166" s="19">
        <f t="shared" si="42"/>
        <v>4.0926442786715844</v>
      </c>
      <c r="S166" s="19">
        <f t="shared" si="42"/>
        <v>6.9539551087902449</v>
      </c>
      <c r="T166" s="19">
        <f t="shared" si="38"/>
        <v>-0.93550463391498317</v>
      </c>
      <c r="U166" s="19">
        <f t="shared" si="39"/>
        <v>-1.4080619649304493</v>
      </c>
      <c r="V166" s="19">
        <f t="shared" si="40"/>
        <v>3.071264277289246</v>
      </c>
    </row>
    <row r="167" spans="1:22" x14ac:dyDescent="0.25">
      <c r="A167" s="26">
        <f>Wellpath!E167</f>
        <v>0</v>
      </c>
      <c r="B167" s="68">
        <v>0</v>
      </c>
      <c r="C167" s="22">
        <v>0</v>
      </c>
      <c r="D167" s="22">
        <v>0</v>
      </c>
      <c r="E167" s="20">
        <f>Model!$W$37*(Wellpath!$K167-Wellpath!$K166)*MAX(ABS(Wellpath!$L167-Wellpath!$L166),Model!$B$24*(Wellpath!$K167-Wellpath!$K166))*COS(Wellpath!$L167)*COS(Wellpath!$M167)</f>
        <v>0</v>
      </c>
      <c r="F167" s="20">
        <f>Model!$W$37*(Wellpath!$K167-Wellpath!$K166)*MAX(ABS(Wellpath!$L167-Wellpath!$L166),Model!$B$24*(Wellpath!$K167-Wellpath!$K166))*COS(Wellpath!$L167)*SIN(Wellpath!$M167)</f>
        <v>0</v>
      </c>
      <c r="G167" s="20">
        <f>Model!$W$37*(Wellpath!$K167-Wellpath!$K166)*MAX(ABS(Wellpath!$L167-Wellpath!$L166),Model!$B$24*(Wellpath!$K167-Wellpath!$K166))*-SIN(Wellpath!$L167)</f>
        <v>0</v>
      </c>
      <c r="H167" s="18">
        <f t="shared" si="34"/>
        <v>0</v>
      </c>
      <c r="I167" s="18">
        <f t="shared" si="35"/>
        <v>0</v>
      </c>
      <c r="J167" s="18">
        <f t="shared" si="36"/>
        <v>0</v>
      </c>
      <c r="K167" s="21">
        <f t="shared" si="43"/>
        <v>1669489.1813268426</v>
      </c>
      <c r="L167" s="21">
        <f t="shared" si="43"/>
        <v>4.0926442786715844</v>
      </c>
      <c r="M167" s="21">
        <f t="shared" si="43"/>
        <v>6.9539551087902449</v>
      </c>
      <c r="N167" s="21">
        <f t="shared" si="31"/>
        <v>-0.93550463391498317</v>
      </c>
      <c r="O167" s="21">
        <f t="shared" si="32"/>
        <v>-1.4080619649304493</v>
      </c>
      <c r="P167" s="21">
        <f t="shared" si="33"/>
        <v>3.071264277289246</v>
      </c>
      <c r="Q167" s="19">
        <f t="shared" si="42"/>
        <v>1669489.1813268426</v>
      </c>
      <c r="R167" s="19">
        <f t="shared" si="42"/>
        <v>4.0926442786715844</v>
      </c>
      <c r="S167" s="19">
        <f t="shared" si="42"/>
        <v>6.9539551087902449</v>
      </c>
      <c r="T167" s="19">
        <f t="shared" si="38"/>
        <v>-0.93550463391498317</v>
      </c>
      <c r="U167" s="19">
        <f t="shared" si="39"/>
        <v>-1.4080619649304493</v>
      </c>
      <c r="V167" s="19">
        <f t="shared" si="40"/>
        <v>3.071264277289246</v>
      </c>
    </row>
    <row r="168" spans="1:22" x14ac:dyDescent="0.25">
      <c r="A168" s="26">
        <f>Wellpath!E168</f>
        <v>0</v>
      </c>
      <c r="B168" s="68">
        <v>0</v>
      </c>
      <c r="C168" s="22">
        <v>0</v>
      </c>
      <c r="D168" s="22">
        <v>0</v>
      </c>
      <c r="E168" s="20">
        <f>Model!$W$37*(Wellpath!$K168-Wellpath!$K167)*MAX(ABS(Wellpath!$L168-Wellpath!$L167),Model!$B$24*(Wellpath!$K168-Wellpath!$K167))*COS(Wellpath!$L168)*COS(Wellpath!$M168)</f>
        <v>0</v>
      </c>
      <c r="F168" s="20">
        <f>Model!$W$37*(Wellpath!$K168-Wellpath!$K167)*MAX(ABS(Wellpath!$L168-Wellpath!$L167),Model!$B$24*(Wellpath!$K168-Wellpath!$K167))*COS(Wellpath!$L168)*SIN(Wellpath!$M168)</f>
        <v>0</v>
      </c>
      <c r="G168" s="20">
        <f>Model!$W$37*(Wellpath!$K168-Wellpath!$K167)*MAX(ABS(Wellpath!$L168-Wellpath!$L167),Model!$B$24*(Wellpath!$K168-Wellpath!$K167))*-SIN(Wellpath!$L168)</f>
        <v>0</v>
      </c>
      <c r="H168" s="18">
        <f t="shared" si="34"/>
        <v>0</v>
      </c>
      <c r="I168" s="18">
        <f t="shared" si="35"/>
        <v>0</v>
      </c>
      <c r="J168" s="18">
        <f t="shared" si="36"/>
        <v>0</v>
      </c>
      <c r="K168" s="21">
        <f t="shared" si="43"/>
        <v>1669489.1813268426</v>
      </c>
      <c r="L168" s="21">
        <f t="shared" si="43"/>
        <v>4.0926442786715844</v>
      </c>
      <c r="M168" s="21">
        <f t="shared" si="43"/>
        <v>6.9539551087902449</v>
      </c>
      <c r="N168" s="21">
        <f t="shared" si="31"/>
        <v>-0.93550463391498317</v>
      </c>
      <c r="O168" s="21">
        <f t="shared" si="32"/>
        <v>-1.4080619649304493</v>
      </c>
      <c r="P168" s="21">
        <f t="shared" si="33"/>
        <v>3.071264277289246</v>
      </c>
      <c r="Q168" s="19">
        <f t="shared" si="42"/>
        <v>1669489.1813268426</v>
      </c>
      <c r="R168" s="19">
        <f t="shared" si="42"/>
        <v>4.0926442786715844</v>
      </c>
      <c r="S168" s="19">
        <f t="shared" si="42"/>
        <v>6.9539551087902449</v>
      </c>
      <c r="T168" s="19">
        <f t="shared" si="38"/>
        <v>-0.93550463391498317</v>
      </c>
      <c r="U168" s="19">
        <f t="shared" si="39"/>
        <v>-1.4080619649304493</v>
      </c>
      <c r="V168" s="19">
        <f t="shared" si="40"/>
        <v>3.071264277289246</v>
      </c>
    </row>
    <row r="169" spans="1:22" x14ac:dyDescent="0.25">
      <c r="A169" s="26">
        <f>Wellpath!E169</f>
        <v>0</v>
      </c>
      <c r="B169" s="68">
        <v>0</v>
      </c>
      <c r="C169" s="22">
        <v>0</v>
      </c>
      <c r="D169" s="22">
        <v>0</v>
      </c>
      <c r="E169" s="20">
        <f>Model!$W$37*(Wellpath!$K169-Wellpath!$K168)*MAX(ABS(Wellpath!$L169-Wellpath!$L168),Model!$B$24*(Wellpath!$K169-Wellpath!$K168))*COS(Wellpath!$L169)*COS(Wellpath!$M169)</f>
        <v>0</v>
      </c>
      <c r="F169" s="20">
        <f>Model!$W$37*(Wellpath!$K169-Wellpath!$K168)*MAX(ABS(Wellpath!$L169-Wellpath!$L168),Model!$B$24*(Wellpath!$K169-Wellpath!$K168))*COS(Wellpath!$L169)*SIN(Wellpath!$M169)</f>
        <v>0</v>
      </c>
      <c r="G169" s="20">
        <f>Model!$W$37*(Wellpath!$K169-Wellpath!$K168)*MAX(ABS(Wellpath!$L169-Wellpath!$L168),Model!$B$24*(Wellpath!$K169-Wellpath!$K168))*-SIN(Wellpath!$L169)</f>
        <v>0</v>
      </c>
      <c r="H169" s="18">
        <f t="shared" si="34"/>
        <v>0</v>
      </c>
      <c r="I169" s="18">
        <f t="shared" si="35"/>
        <v>0</v>
      </c>
      <c r="J169" s="18">
        <f t="shared" si="36"/>
        <v>0</v>
      </c>
      <c r="K169" s="21">
        <f t="shared" si="43"/>
        <v>1669489.1813268426</v>
      </c>
      <c r="L169" s="21">
        <f t="shared" si="43"/>
        <v>4.0926442786715844</v>
      </c>
      <c r="M169" s="21">
        <f t="shared" si="43"/>
        <v>6.9539551087902449</v>
      </c>
      <c r="N169" s="21">
        <f t="shared" si="31"/>
        <v>-0.93550463391498317</v>
      </c>
      <c r="O169" s="21">
        <f t="shared" si="32"/>
        <v>-1.4080619649304493</v>
      </c>
      <c r="P169" s="21">
        <f t="shared" si="33"/>
        <v>3.071264277289246</v>
      </c>
      <c r="Q169" s="19">
        <f t="shared" si="42"/>
        <v>1669489.1813268426</v>
      </c>
      <c r="R169" s="19">
        <f t="shared" si="42"/>
        <v>4.0926442786715844</v>
      </c>
      <c r="S169" s="19">
        <f t="shared" si="42"/>
        <v>6.9539551087902449</v>
      </c>
      <c r="T169" s="19">
        <f t="shared" si="38"/>
        <v>-0.93550463391498317</v>
      </c>
      <c r="U169" s="19">
        <f t="shared" si="39"/>
        <v>-1.4080619649304493</v>
      </c>
      <c r="V169" s="19">
        <f t="shared" si="40"/>
        <v>3.071264277289246</v>
      </c>
    </row>
    <row r="170" spans="1:22" x14ac:dyDescent="0.25">
      <c r="A170" s="26">
        <f>Wellpath!E170</f>
        <v>0</v>
      </c>
      <c r="B170" s="68">
        <v>0</v>
      </c>
      <c r="C170" s="22">
        <v>0</v>
      </c>
      <c r="D170" s="22">
        <v>0</v>
      </c>
      <c r="E170" s="20">
        <f>Model!$W$37*(Wellpath!$K170-Wellpath!$K169)*MAX(ABS(Wellpath!$L170-Wellpath!$L169),Model!$B$24*(Wellpath!$K170-Wellpath!$K169))*COS(Wellpath!$L170)*COS(Wellpath!$M170)</f>
        <v>0</v>
      </c>
      <c r="F170" s="20">
        <f>Model!$W$37*(Wellpath!$K170-Wellpath!$K169)*MAX(ABS(Wellpath!$L170-Wellpath!$L169),Model!$B$24*(Wellpath!$K170-Wellpath!$K169))*COS(Wellpath!$L170)*SIN(Wellpath!$M170)</f>
        <v>0</v>
      </c>
      <c r="G170" s="20">
        <f>Model!$W$37*(Wellpath!$K170-Wellpath!$K169)*MAX(ABS(Wellpath!$L170-Wellpath!$L169),Model!$B$24*(Wellpath!$K170-Wellpath!$K169))*-SIN(Wellpath!$L170)</f>
        <v>0</v>
      </c>
      <c r="H170" s="18">
        <f t="shared" si="34"/>
        <v>0</v>
      </c>
      <c r="I170" s="18">
        <f t="shared" si="35"/>
        <v>0</v>
      </c>
      <c r="J170" s="18">
        <f t="shared" si="36"/>
        <v>0</v>
      </c>
      <c r="K170" s="21">
        <f t="shared" si="43"/>
        <v>1669489.1813268426</v>
      </c>
      <c r="L170" s="21">
        <f t="shared" si="43"/>
        <v>4.0926442786715844</v>
      </c>
      <c r="M170" s="21">
        <f t="shared" si="43"/>
        <v>6.9539551087902449</v>
      </c>
      <c r="N170" s="21">
        <f t="shared" si="31"/>
        <v>-0.93550463391498317</v>
      </c>
      <c r="O170" s="21">
        <f t="shared" si="32"/>
        <v>-1.4080619649304493</v>
      </c>
      <c r="P170" s="21">
        <f t="shared" si="33"/>
        <v>3.071264277289246</v>
      </c>
      <c r="Q170" s="19">
        <f t="shared" si="42"/>
        <v>1669489.1813268426</v>
      </c>
      <c r="R170" s="19">
        <f t="shared" si="42"/>
        <v>4.0926442786715844</v>
      </c>
      <c r="S170" s="19">
        <f t="shared" si="42"/>
        <v>6.9539551087902449</v>
      </c>
      <c r="T170" s="19">
        <f t="shared" si="38"/>
        <v>-0.93550463391498317</v>
      </c>
      <c r="U170" s="19">
        <f t="shared" si="39"/>
        <v>-1.4080619649304493</v>
      </c>
      <c r="V170" s="19">
        <f t="shared" si="40"/>
        <v>3.071264277289246</v>
      </c>
    </row>
    <row r="171" spans="1:22" x14ac:dyDescent="0.25">
      <c r="A171" s="26">
        <f>Wellpath!E171</f>
        <v>0</v>
      </c>
      <c r="B171" s="68">
        <v>0</v>
      </c>
      <c r="C171" s="22">
        <v>0</v>
      </c>
      <c r="D171" s="22">
        <v>0</v>
      </c>
      <c r="E171" s="20">
        <f>Model!$W$37*(Wellpath!$K171-Wellpath!$K170)*MAX(ABS(Wellpath!$L171-Wellpath!$L170),Model!$B$24*(Wellpath!$K171-Wellpath!$K170))*COS(Wellpath!$L171)*COS(Wellpath!$M171)</f>
        <v>0</v>
      </c>
      <c r="F171" s="20">
        <f>Model!$W$37*(Wellpath!$K171-Wellpath!$K170)*MAX(ABS(Wellpath!$L171-Wellpath!$L170),Model!$B$24*(Wellpath!$K171-Wellpath!$K170))*COS(Wellpath!$L171)*SIN(Wellpath!$M171)</f>
        <v>0</v>
      </c>
      <c r="G171" s="20">
        <f>Model!$W$37*(Wellpath!$K171-Wellpath!$K170)*MAX(ABS(Wellpath!$L171-Wellpath!$L170),Model!$B$24*(Wellpath!$K171-Wellpath!$K170))*-SIN(Wellpath!$L171)</f>
        <v>0</v>
      </c>
      <c r="H171" s="18">
        <f t="shared" si="34"/>
        <v>0</v>
      </c>
      <c r="I171" s="18">
        <f t="shared" si="35"/>
        <v>0</v>
      </c>
      <c r="J171" s="18">
        <f t="shared" si="36"/>
        <v>0</v>
      </c>
      <c r="K171" s="21">
        <f t="shared" si="43"/>
        <v>1669489.1813268426</v>
      </c>
      <c r="L171" s="21">
        <f t="shared" si="43"/>
        <v>4.0926442786715844</v>
      </c>
      <c r="M171" s="21">
        <f t="shared" si="43"/>
        <v>6.9539551087902449</v>
      </c>
      <c r="N171" s="21">
        <f t="shared" si="31"/>
        <v>-0.93550463391498317</v>
      </c>
      <c r="O171" s="21">
        <f t="shared" si="32"/>
        <v>-1.4080619649304493</v>
      </c>
      <c r="P171" s="21">
        <f t="shared" si="33"/>
        <v>3.071264277289246</v>
      </c>
      <c r="Q171" s="19">
        <f t="shared" si="42"/>
        <v>1669489.1813268426</v>
      </c>
      <c r="R171" s="19">
        <f t="shared" si="42"/>
        <v>4.0926442786715844</v>
      </c>
      <c r="S171" s="19">
        <f t="shared" si="42"/>
        <v>6.9539551087902449</v>
      </c>
      <c r="T171" s="19">
        <f t="shared" si="38"/>
        <v>-0.93550463391498317</v>
      </c>
      <c r="U171" s="19">
        <f t="shared" si="39"/>
        <v>-1.4080619649304493</v>
      </c>
      <c r="V171" s="19">
        <f t="shared" si="40"/>
        <v>3.071264277289246</v>
      </c>
    </row>
    <row r="172" spans="1:22" x14ac:dyDescent="0.25">
      <c r="A172" s="26">
        <f>Wellpath!E172</f>
        <v>0</v>
      </c>
      <c r="B172" s="68">
        <v>0</v>
      </c>
      <c r="C172" s="22">
        <v>0</v>
      </c>
      <c r="D172" s="22">
        <v>0</v>
      </c>
      <c r="E172" s="20">
        <f>Model!$W$37*(Wellpath!$K172-Wellpath!$K171)*MAX(ABS(Wellpath!$L172-Wellpath!$L171),Model!$B$24*(Wellpath!$K172-Wellpath!$K171))*COS(Wellpath!$L172)*COS(Wellpath!$M172)</f>
        <v>0</v>
      </c>
      <c r="F172" s="20">
        <f>Model!$W$37*(Wellpath!$K172-Wellpath!$K171)*MAX(ABS(Wellpath!$L172-Wellpath!$L171),Model!$B$24*(Wellpath!$K172-Wellpath!$K171))*COS(Wellpath!$L172)*SIN(Wellpath!$M172)</f>
        <v>0</v>
      </c>
      <c r="G172" s="20">
        <f>Model!$W$37*(Wellpath!$K172-Wellpath!$K171)*MAX(ABS(Wellpath!$L172-Wellpath!$L171),Model!$B$24*(Wellpath!$K172-Wellpath!$K171))*-SIN(Wellpath!$L172)</f>
        <v>0</v>
      </c>
      <c r="H172" s="18">
        <f t="shared" si="34"/>
        <v>0</v>
      </c>
      <c r="I172" s="18">
        <f t="shared" si="35"/>
        <v>0</v>
      </c>
      <c r="J172" s="18">
        <f t="shared" si="36"/>
        <v>0</v>
      </c>
      <c r="K172" s="21">
        <f t="shared" si="43"/>
        <v>1669489.1813268426</v>
      </c>
      <c r="L172" s="21">
        <f t="shared" si="43"/>
        <v>4.0926442786715844</v>
      </c>
      <c r="M172" s="21">
        <f t="shared" si="43"/>
        <v>6.9539551087902449</v>
      </c>
      <c r="N172" s="21">
        <f t="shared" si="31"/>
        <v>-0.93550463391498317</v>
      </c>
      <c r="O172" s="21">
        <f t="shared" si="32"/>
        <v>-1.4080619649304493</v>
      </c>
      <c r="P172" s="21">
        <f t="shared" si="33"/>
        <v>3.071264277289246</v>
      </c>
      <c r="Q172" s="19">
        <f t="shared" si="42"/>
        <v>1669489.1813268426</v>
      </c>
      <c r="R172" s="19">
        <f t="shared" si="42"/>
        <v>4.0926442786715844</v>
      </c>
      <c r="S172" s="19">
        <f t="shared" si="42"/>
        <v>6.9539551087902449</v>
      </c>
      <c r="T172" s="19">
        <f t="shared" si="38"/>
        <v>-0.93550463391498317</v>
      </c>
      <c r="U172" s="19">
        <f t="shared" si="39"/>
        <v>-1.4080619649304493</v>
      </c>
      <c r="V172" s="19">
        <f t="shared" si="40"/>
        <v>3.071264277289246</v>
      </c>
    </row>
    <row r="173" spans="1:22" x14ac:dyDescent="0.25">
      <c r="A173" s="26">
        <f>Wellpath!E173</f>
        <v>0</v>
      </c>
      <c r="B173" s="68">
        <v>0</v>
      </c>
      <c r="C173" s="22">
        <v>0</v>
      </c>
      <c r="D173" s="22">
        <v>0</v>
      </c>
      <c r="E173" s="20">
        <f>Model!$W$37*(Wellpath!$K173-Wellpath!$K172)*MAX(ABS(Wellpath!$L173-Wellpath!$L172),Model!$B$24*(Wellpath!$K173-Wellpath!$K172))*COS(Wellpath!$L173)*COS(Wellpath!$M173)</f>
        <v>0</v>
      </c>
      <c r="F173" s="20">
        <f>Model!$W$37*(Wellpath!$K173-Wellpath!$K172)*MAX(ABS(Wellpath!$L173-Wellpath!$L172),Model!$B$24*(Wellpath!$K173-Wellpath!$K172))*COS(Wellpath!$L173)*SIN(Wellpath!$M173)</f>
        <v>0</v>
      </c>
      <c r="G173" s="20">
        <f>Model!$W$37*(Wellpath!$K173-Wellpath!$K172)*MAX(ABS(Wellpath!$L173-Wellpath!$L172),Model!$B$24*(Wellpath!$K173-Wellpath!$K172))*-SIN(Wellpath!$L173)</f>
        <v>0</v>
      </c>
      <c r="H173" s="18">
        <f t="shared" si="34"/>
        <v>0</v>
      </c>
      <c r="I173" s="18">
        <f t="shared" si="35"/>
        <v>0</v>
      </c>
      <c r="J173" s="18">
        <f t="shared" si="36"/>
        <v>0</v>
      </c>
      <c r="K173" s="21">
        <f t="shared" si="43"/>
        <v>1669489.1813268426</v>
      </c>
      <c r="L173" s="21">
        <f t="shared" si="43"/>
        <v>4.0926442786715844</v>
      </c>
      <c r="M173" s="21">
        <f t="shared" si="43"/>
        <v>6.9539551087902449</v>
      </c>
      <c r="N173" s="21">
        <f t="shared" si="31"/>
        <v>-0.93550463391498317</v>
      </c>
      <c r="O173" s="21">
        <f t="shared" si="32"/>
        <v>-1.4080619649304493</v>
      </c>
      <c r="P173" s="21">
        <f t="shared" si="33"/>
        <v>3.071264277289246</v>
      </c>
      <c r="Q173" s="19">
        <f t="shared" si="42"/>
        <v>1669489.1813268426</v>
      </c>
      <c r="R173" s="19">
        <f t="shared" si="42"/>
        <v>4.0926442786715844</v>
      </c>
      <c r="S173" s="19">
        <f t="shared" si="42"/>
        <v>6.9539551087902449</v>
      </c>
      <c r="T173" s="19">
        <f t="shared" si="38"/>
        <v>-0.93550463391498317</v>
      </c>
      <c r="U173" s="19">
        <f t="shared" si="39"/>
        <v>-1.4080619649304493</v>
      </c>
      <c r="V173" s="19">
        <f t="shared" si="40"/>
        <v>3.071264277289246</v>
      </c>
    </row>
    <row r="174" spans="1:22" x14ac:dyDescent="0.25">
      <c r="A174" s="26">
        <f>Wellpath!E174</f>
        <v>0</v>
      </c>
      <c r="B174" s="68">
        <v>0</v>
      </c>
      <c r="C174" s="22">
        <v>0</v>
      </c>
      <c r="D174" s="22">
        <v>0</v>
      </c>
      <c r="E174" s="20">
        <f>Model!$W$37*(Wellpath!$K174-Wellpath!$K173)*MAX(ABS(Wellpath!$L174-Wellpath!$L173),Model!$B$24*(Wellpath!$K174-Wellpath!$K173))*COS(Wellpath!$L174)*COS(Wellpath!$M174)</f>
        <v>0</v>
      </c>
      <c r="F174" s="20">
        <f>Model!$W$37*(Wellpath!$K174-Wellpath!$K173)*MAX(ABS(Wellpath!$L174-Wellpath!$L173),Model!$B$24*(Wellpath!$K174-Wellpath!$K173))*COS(Wellpath!$L174)*SIN(Wellpath!$M174)</f>
        <v>0</v>
      </c>
      <c r="G174" s="20">
        <f>Model!$W$37*(Wellpath!$K174-Wellpath!$K173)*MAX(ABS(Wellpath!$L174-Wellpath!$L173),Model!$B$24*(Wellpath!$K174-Wellpath!$K173))*-SIN(Wellpath!$L174)</f>
        <v>0</v>
      </c>
      <c r="H174" s="18">
        <f t="shared" si="34"/>
        <v>0</v>
      </c>
      <c r="I174" s="18">
        <f t="shared" si="35"/>
        <v>0</v>
      </c>
      <c r="J174" s="18">
        <f t="shared" si="36"/>
        <v>0</v>
      </c>
      <c r="K174" s="21">
        <f t="shared" si="43"/>
        <v>1669489.1813268426</v>
      </c>
      <c r="L174" s="21">
        <f t="shared" si="43"/>
        <v>4.0926442786715844</v>
      </c>
      <c r="M174" s="21">
        <f t="shared" si="43"/>
        <v>6.9539551087902449</v>
      </c>
      <c r="N174" s="21">
        <f t="shared" si="31"/>
        <v>-0.93550463391498317</v>
      </c>
      <c r="O174" s="21">
        <f t="shared" si="32"/>
        <v>-1.4080619649304493</v>
      </c>
      <c r="P174" s="21">
        <f t="shared" si="33"/>
        <v>3.071264277289246</v>
      </c>
      <c r="Q174" s="19">
        <f t="shared" si="42"/>
        <v>1669489.1813268426</v>
      </c>
      <c r="R174" s="19">
        <f t="shared" si="42"/>
        <v>4.0926442786715844</v>
      </c>
      <c r="S174" s="19">
        <f t="shared" si="42"/>
        <v>6.9539551087902449</v>
      </c>
      <c r="T174" s="19">
        <f t="shared" si="38"/>
        <v>-0.93550463391498317</v>
      </c>
      <c r="U174" s="19">
        <f t="shared" si="39"/>
        <v>-1.4080619649304493</v>
      </c>
      <c r="V174" s="19">
        <f t="shared" si="40"/>
        <v>3.071264277289246</v>
      </c>
    </row>
    <row r="175" spans="1:22" x14ac:dyDescent="0.25">
      <c r="A175" s="26">
        <f>Wellpath!E175</f>
        <v>0</v>
      </c>
      <c r="B175" s="68">
        <v>0</v>
      </c>
      <c r="C175" s="22">
        <v>0</v>
      </c>
      <c r="D175" s="22">
        <v>0</v>
      </c>
      <c r="E175" s="20">
        <f>Model!$W$37*(Wellpath!$K175-Wellpath!$K174)*MAX(ABS(Wellpath!$L175-Wellpath!$L174),Model!$B$24*(Wellpath!$K175-Wellpath!$K174))*COS(Wellpath!$L175)*COS(Wellpath!$M175)</f>
        <v>0</v>
      </c>
      <c r="F175" s="20">
        <f>Model!$W$37*(Wellpath!$K175-Wellpath!$K174)*MAX(ABS(Wellpath!$L175-Wellpath!$L174),Model!$B$24*(Wellpath!$K175-Wellpath!$K174))*COS(Wellpath!$L175)*SIN(Wellpath!$M175)</f>
        <v>0</v>
      </c>
      <c r="G175" s="20">
        <f>Model!$W$37*(Wellpath!$K175-Wellpath!$K174)*MAX(ABS(Wellpath!$L175-Wellpath!$L174),Model!$B$24*(Wellpath!$K175-Wellpath!$K174))*-SIN(Wellpath!$L175)</f>
        <v>0</v>
      </c>
      <c r="H175" s="18">
        <f t="shared" si="34"/>
        <v>0</v>
      </c>
      <c r="I175" s="18">
        <f t="shared" si="35"/>
        <v>0</v>
      </c>
      <c r="J175" s="18">
        <f t="shared" si="36"/>
        <v>0</v>
      </c>
      <c r="K175" s="21">
        <f t="shared" si="43"/>
        <v>1669489.1813268426</v>
      </c>
      <c r="L175" s="21">
        <f t="shared" si="43"/>
        <v>4.0926442786715844</v>
      </c>
      <c r="M175" s="21">
        <f t="shared" si="43"/>
        <v>6.9539551087902449</v>
      </c>
      <c r="N175" s="21">
        <f t="shared" si="31"/>
        <v>-0.93550463391498317</v>
      </c>
      <c r="O175" s="21">
        <f t="shared" si="32"/>
        <v>-1.4080619649304493</v>
      </c>
      <c r="P175" s="21">
        <f t="shared" si="33"/>
        <v>3.071264277289246</v>
      </c>
      <c r="Q175" s="19">
        <f t="shared" si="42"/>
        <v>1669489.1813268426</v>
      </c>
      <c r="R175" s="19">
        <f t="shared" si="42"/>
        <v>4.0926442786715844</v>
      </c>
      <c r="S175" s="19">
        <f t="shared" si="42"/>
        <v>6.9539551087902449</v>
      </c>
      <c r="T175" s="19">
        <f t="shared" si="38"/>
        <v>-0.93550463391498317</v>
      </c>
      <c r="U175" s="19">
        <f t="shared" si="39"/>
        <v>-1.4080619649304493</v>
      </c>
      <c r="V175" s="19">
        <f t="shared" si="40"/>
        <v>3.071264277289246</v>
      </c>
    </row>
    <row r="176" spans="1:22" x14ac:dyDescent="0.25">
      <c r="A176" s="26">
        <f>Wellpath!E176</f>
        <v>0</v>
      </c>
      <c r="B176" s="68">
        <v>0</v>
      </c>
      <c r="C176" s="22">
        <v>0</v>
      </c>
      <c r="D176" s="22">
        <v>0</v>
      </c>
      <c r="E176" s="20">
        <f>Model!$W$37*(Wellpath!$K176-Wellpath!$K175)*MAX(ABS(Wellpath!$L176-Wellpath!$L175),Model!$B$24*(Wellpath!$K176-Wellpath!$K175))*COS(Wellpath!$L176)*COS(Wellpath!$M176)</f>
        <v>0</v>
      </c>
      <c r="F176" s="20">
        <f>Model!$W$37*(Wellpath!$K176-Wellpath!$K175)*MAX(ABS(Wellpath!$L176-Wellpath!$L175),Model!$B$24*(Wellpath!$K176-Wellpath!$K175))*COS(Wellpath!$L176)*SIN(Wellpath!$M176)</f>
        <v>0</v>
      </c>
      <c r="G176" s="20">
        <f>Model!$W$37*(Wellpath!$K176-Wellpath!$K175)*MAX(ABS(Wellpath!$L176-Wellpath!$L175),Model!$B$24*(Wellpath!$K176-Wellpath!$K175))*-SIN(Wellpath!$L176)</f>
        <v>0</v>
      </c>
      <c r="H176" s="18">
        <f t="shared" si="34"/>
        <v>0</v>
      </c>
      <c r="I176" s="18">
        <f t="shared" si="35"/>
        <v>0</v>
      </c>
      <c r="J176" s="18">
        <f t="shared" si="36"/>
        <v>0</v>
      </c>
      <c r="K176" s="21">
        <f t="shared" si="43"/>
        <v>1669489.1813268426</v>
      </c>
      <c r="L176" s="21">
        <f t="shared" si="43"/>
        <v>4.0926442786715844</v>
      </c>
      <c r="M176" s="21">
        <f t="shared" si="43"/>
        <v>6.9539551087902449</v>
      </c>
      <c r="N176" s="21">
        <f t="shared" si="31"/>
        <v>-0.93550463391498317</v>
      </c>
      <c r="O176" s="21">
        <f t="shared" si="32"/>
        <v>-1.4080619649304493</v>
      </c>
      <c r="P176" s="21">
        <f t="shared" si="33"/>
        <v>3.071264277289246</v>
      </c>
      <c r="Q176" s="19">
        <f t="shared" si="42"/>
        <v>1669489.1813268426</v>
      </c>
      <c r="R176" s="19">
        <f t="shared" si="42"/>
        <v>4.0926442786715844</v>
      </c>
      <c r="S176" s="19">
        <f t="shared" si="42"/>
        <v>6.9539551087902449</v>
      </c>
      <c r="T176" s="19">
        <f t="shared" si="38"/>
        <v>-0.93550463391498317</v>
      </c>
      <c r="U176" s="19">
        <f t="shared" si="39"/>
        <v>-1.4080619649304493</v>
      </c>
      <c r="V176" s="19">
        <f t="shared" si="40"/>
        <v>3.071264277289246</v>
      </c>
    </row>
    <row r="177" spans="1:22" x14ac:dyDescent="0.25">
      <c r="A177" s="26">
        <f>Wellpath!E177</f>
        <v>0</v>
      </c>
      <c r="B177" s="68">
        <v>0</v>
      </c>
      <c r="C177" s="22">
        <v>0</v>
      </c>
      <c r="D177" s="22">
        <v>0</v>
      </c>
      <c r="E177" s="20">
        <f>Model!$W$37*(Wellpath!$K177-Wellpath!$K176)*MAX(ABS(Wellpath!$L177-Wellpath!$L176),Model!$B$24*(Wellpath!$K177-Wellpath!$K176))*COS(Wellpath!$L177)*COS(Wellpath!$M177)</f>
        <v>0</v>
      </c>
      <c r="F177" s="20">
        <f>Model!$W$37*(Wellpath!$K177-Wellpath!$K176)*MAX(ABS(Wellpath!$L177-Wellpath!$L176),Model!$B$24*(Wellpath!$K177-Wellpath!$K176))*COS(Wellpath!$L177)*SIN(Wellpath!$M177)</f>
        <v>0</v>
      </c>
      <c r="G177" s="20">
        <f>Model!$W$37*(Wellpath!$K177-Wellpath!$K176)*MAX(ABS(Wellpath!$L177-Wellpath!$L176),Model!$B$24*(Wellpath!$K177-Wellpath!$K176))*-SIN(Wellpath!$L177)</f>
        <v>0</v>
      </c>
      <c r="H177" s="18">
        <f t="shared" si="34"/>
        <v>0</v>
      </c>
      <c r="I177" s="18">
        <f t="shared" si="35"/>
        <v>0</v>
      </c>
      <c r="J177" s="18">
        <f t="shared" si="36"/>
        <v>0</v>
      </c>
      <c r="K177" s="21">
        <f t="shared" si="43"/>
        <v>1669489.1813268426</v>
      </c>
      <c r="L177" s="21">
        <f t="shared" si="43"/>
        <v>4.0926442786715844</v>
      </c>
      <c r="M177" s="21">
        <f t="shared" si="43"/>
        <v>6.9539551087902449</v>
      </c>
      <c r="N177" s="21">
        <f t="shared" si="31"/>
        <v>-0.93550463391498317</v>
      </c>
      <c r="O177" s="21">
        <f t="shared" si="32"/>
        <v>-1.4080619649304493</v>
      </c>
      <c r="P177" s="21">
        <f t="shared" si="33"/>
        <v>3.071264277289246</v>
      </c>
      <c r="Q177" s="19">
        <f t="shared" si="42"/>
        <v>1669489.1813268426</v>
      </c>
      <c r="R177" s="19">
        <f t="shared" si="42"/>
        <v>4.0926442786715844</v>
      </c>
      <c r="S177" s="19">
        <f t="shared" si="42"/>
        <v>6.9539551087902449</v>
      </c>
      <c r="T177" s="19">
        <f t="shared" si="38"/>
        <v>-0.93550463391498317</v>
      </c>
      <c r="U177" s="19">
        <f t="shared" si="39"/>
        <v>-1.4080619649304493</v>
      </c>
      <c r="V177" s="19">
        <f t="shared" si="40"/>
        <v>3.071264277289246</v>
      </c>
    </row>
    <row r="178" spans="1:22" x14ac:dyDescent="0.25">
      <c r="A178" s="26">
        <f>Wellpath!E178</f>
        <v>0</v>
      </c>
      <c r="B178" s="68">
        <v>0</v>
      </c>
      <c r="C178" s="22">
        <v>0</v>
      </c>
      <c r="D178" s="22">
        <v>0</v>
      </c>
      <c r="E178" s="20">
        <f>Model!$W$37*(Wellpath!$K178-Wellpath!$K177)*MAX(ABS(Wellpath!$L178-Wellpath!$L177),Model!$B$24*(Wellpath!$K178-Wellpath!$K177))*COS(Wellpath!$L178)*COS(Wellpath!$M178)</f>
        <v>0</v>
      </c>
      <c r="F178" s="20">
        <f>Model!$W$37*(Wellpath!$K178-Wellpath!$K177)*MAX(ABS(Wellpath!$L178-Wellpath!$L177),Model!$B$24*(Wellpath!$K178-Wellpath!$K177))*COS(Wellpath!$L178)*SIN(Wellpath!$M178)</f>
        <v>0</v>
      </c>
      <c r="G178" s="20">
        <f>Model!$W$37*(Wellpath!$K178-Wellpath!$K177)*MAX(ABS(Wellpath!$L178-Wellpath!$L177),Model!$B$24*(Wellpath!$K178-Wellpath!$K177))*-SIN(Wellpath!$L178)</f>
        <v>0</v>
      </c>
      <c r="H178" s="18">
        <f t="shared" si="34"/>
        <v>0</v>
      </c>
      <c r="I178" s="18">
        <f t="shared" si="35"/>
        <v>0</v>
      </c>
      <c r="J178" s="18">
        <f t="shared" si="36"/>
        <v>0</v>
      </c>
      <c r="K178" s="21">
        <f t="shared" si="43"/>
        <v>1669489.1813268426</v>
      </c>
      <c r="L178" s="21">
        <f t="shared" si="43"/>
        <v>4.0926442786715844</v>
      </c>
      <c r="M178" s="21">
        <f t="shared" si="43"/>
        <v>6.9539551087902449</v>
      </c>
      <c r="N178" s="21">
        <f t="shared" si="31"/>
        <v>-0.93550463391498317</v>
      </c>
      <c r="O178" s="21">
        <f t="shared" si="32"/>
        <v>-1.4080619649304493</v>
      </c>
      <c r="P178" s="21">
        <f t="shared" si="33"/>
        <v>3.071264277289246</v>
      </c>
      <c r="Q178" s="19">
        <f t="shared" si="42"/>
        <v>1669489.1813268426</v>
      </c>
      <c r="R178" s="19">
        <f t="shared" si="42"/>
        <v>4.0926442786715844</v>
      </c>
      <c r="S178" s="19">
        <f t="shared" si="42"/>
        <v>6.9539551087902449</v>
      </c>
      <c r="T178" s="19">
        <f t="shared" si="38"/>
        <v>-0.93550463391498317</v>
      </c>
      <c r="U178" s="19">
        <f t="shared" si="39"/>
        <v>-1.4080619649304493</v>
      </c>
      <c r="V178" s="19">
        <f t="shared" si="40"/>
        <v>3.071264277289246</v>
      </c>
    </row>
    <row r="179" spans="1:22" x14ac:dyDescent="0.25">
      <c r="A179" s="26">
        <f>Wellpath!E179</f>
        <v>0</v>
      </c>
      <c r="B179" s="68">
        <v>0</v>
      </c>
      <c r="C179" s="22">
        <v>0</v>
      </c>
      <c r="D179" s="22">
        <v>0</v>
      </c>
      <c r="E179" s="20">
        <f>Model!$W$37*(Wellpath!$K179-Wellpath!$K178)*MAX(ABS(Wellpath!$L179-Wellpath!$L178),Model!$B$24*(Wellpath!$K179-Wellpath!$K178))*COS(Wellpath!$L179)*COS(Wellpath!$M179)</f>
        <v>0</v>
      </c>
      <c r="F179" s="20">
        <f>Model!$W$37*(Wellpath!$K179-Wellpath!$K178)*MAX(ABS(Wellpath!$L179-Wellpath!$L178),Model!$B$24*(Wellpath!$K179-Wellpath!$K178))*COS(Wellpath!$L179)*SIN(Wellpath!$M179)</f>
        <v>0</v>
      </c>
      <c r="G179" s="20">
        <f>Model!$W$37*(Wellpath!$K179-Wellpath!$K178)*MAX(ABS(Wellpath!$L179-Wellpath!$L178),Model!$B$24*(Wellpath!$K179-Wellpath!$K178))*-SIN(Wellpath!$L179)</f>
        <v>0</v>
      </c>
      <c r="H179" s="18">
        <f t="shared" si="34"/>
        <v>0</v>
      </c>
      <c r="I179" s="18">
        <f t="shared" si="35"/>
        <v>0</v>
      </c>
      <c r="J179" s="18">
        <f t="shared" si="36"/>
        <v>0</v>
      </c>
      <c r="K179" s="21">
        <f t="shared" si="43"/>
        <v>1669489.1813268426</v>
      </c>
      <c r="L179" s="21">
        <f t="shared" si="43"/>
        <v>4.0926442786715844</v>
      </c>
      <c r="M179" s="21">
        <f t="shared" si="43"/>
        <v>6.9539551087902449</v>
      </c>
      <c r="N179" s="21">
        <f t="shared" si="31"/>
        <v>-0.93550463391498317</v>
      </c>
      <c r="O179" s="21">
        <f t="shared" si="32"/>
        <v>-1.4080619649304493</v>
      </c>
      <c r="P179" s="21">
        <f t="shared" si="33"/>
        <v>3.071264277289246</v>
      </c>
      <c r="Q179" s="19">
        <f t="shared" si="42"/>
        <v>1669489.1813268426</v>
      </c>
      <c r="R179" s="19">
        <f t="shared" si="42"/>
        <v>4.0926442786715844</v>
      </c>
      <c r="S179" s="19">
        <f t="shared" si="42"/>
        <v>6.9539551087902449</v>
      </c>
      <c r="T179" s="19">
        <f t="shared" si="38"/>
        <v>-0.93550463391498317</v>
      </c>
      <c r="U179" s="19">
        <f t="shared" si="39"/>
        <v>-1.4080619649304493</v>
      </c>
      <c r="V179" s="19">
        <f t="shared" si="40"/>
        <v>3.071264277289246</v>
      </c>
    </row>
    <row r="180" spans="1:22" x14ac:dyDescent="0.25">
      <c r="A180" s="26">
        <f>Wellpath!E180</f>
        <v>0</v>
      </c>
      <c r="B180" s="68">
        <v>0</v>
      </c>
      <c r="C180" s="22">
        <v>0</v>
      </c>
      <c r="D180" s="22">
        <v>0</v>
      </c>
      <c r="E180" s="20">
        <f>Model!$W$37*(Wellpath!$K180-Wellpath!$K179)*MAX(ABS(Wellpath!$L180-Wellpath!$L179),Model!$B$24*(Wellpath!$K180-Wellpath!$K179))*COS(Wellpath!$L180)*COS(Wellpath!$M180)</f>
        <v>0</v>
      </c>
      <c r="F180" s="20">
        <f>Model!$W$37*(Wellpath!$K180-Wellpath!$K179)*MAX(ABS(Wellpath!$L180-Wellpath!$L179),Model!$B$24*(Wellpath!$K180-Wellpath!$K179))*COS(Wellpath!$L180)*SIN(Wellpath!$M180)</f>
        <v>0</v>
      </c>
      <c r="G180" s="20">
        <f>Model!$W$37*(Wellpath!$K180-Wellpath!$K179)*MAX(ABS(Wellpath!$L180-Wellpath!$L179),Model!$B$24*(Wellpath!$K180-Wellpath!$K179))*-SIN(Wellpath!$L180)</f>
        <v>0</v>
      </c>
      <c r="H180" s="18">
        <f t="shared" si="34"/>
        <v>0</v>
      </c>
      <c r="I180" s="18">
        <f t="shared" si="35"/>
        <v>0</v>
      </c>
      <c r="J180" s="18">
        <f t="shared" si="36"/>
        <v>0</v>
      </c>
      <c r="K180" s="21">
        <f t="shared" ref="K180:M195" si="44">K179+E180^2</f>
        <v>1669489.1813268426</v>
      </c>
      <c r="L180" s="21">
        <f t="shared" si="44"/>
        <v>4.0926442786715844</v>
      </c>
      <c r="M180" s="21">
        <f t="shared" si="44"/>
        <v>6.9539551087902449</v>
      </c>
      <c r="N180" s="21">
        <f t="shared" si="31"/>
        <v>-0.93550463391498317</v>
      </c>
      <c r="O180" s="21">
        <f t="shared" si="32"/>
        <v>-1.4080619649304493</v>
      </c>
      <c r="P180" s="21">
        <f t="shared" si="33"/>
        <v>3.071264277289246</v>
      </c>
      <c r="Q180" s="19">
        <f t="shared" si="42"/>
        <v>1669489.1813268426</v>
      </c>
      <c r="R180" s="19">
        <f t="shared" si="42"/>
        <v>4.0926442786715844</v>
      </c>
      <c r="S180" s="19">
        <f t="shared" si="42"/>
        <v>6.9539551087902449</v>
      </c>
      <c r="T180" s="19">
        <f t="shared" si="38"/>
        <v>-0.93550463391498317</v>
      </c>
      <c r="U180" s="19">
        <f t="shared" si="39"/>
        <v>-1.4080619649304493</v>
      </c>
      <c r="V180" s="19">
        <f t="shared" si="40"/>
        <v>3.071264277289246</v>
      </c>
    </row>
    <row r="181" spans="1:22" x14ac:dyDescent="0.25">
      <c r="A181" s="26">
        <f>Wellpath!E181</f>
        <v>0</v>
      </c>
      <c r="B181" s="68">
        <v>0</v>
      </c>
      <c r="C181" s="22">
        <v>0</v>
      </c>
      <c r="D181" s="22">
        <v>0</v>
      </c>
      <c r="E181" s="20">
        <f>Model!$W$37*(Wellpath!$K181-Wellpath!$K180)*MAX(ABS(Wellpath!$L181-Wellpath!$L180),Model!$B$24*(Wellpath!$K181-Wellpath!$K180))*COS(Wellpath!$L181)*COS(Wellpath!$M181)</f>
        <v>0</v>
      </c>
      <c r="F181" s="20">
        <f>Model!$W$37*(Wellpath!$K181-Wellpath!$K180)*MAX(ABS(Wellpath!$L181-Wellpath!$L180),Model!$B$24*(Wellpath!$K181-Wellpath!$K180))*COS(Wellpath!$L181)*SIN(Wellpath!$M181)</f>
        <v>0</v>
      </c>
      <c r="G181" s="20">
        <f>Model!$W$37*(Wellpath!$K181-Wellpath!$K180)*MAX(ABS(Wellpath!$L181-Wellpath!$L180),Model!$B$24*(Wellpath!$K181-Wellpath!$K180))*-SIN(Wellpath!$L181)</f>
        <v>0</v>
      </c>
      <c r="H181" s="18">
        <f t="shared" si="34"/>
        <v>0</v>
      </c>
      <c r="I181" s="18">
        <f t="shared" si="35"/>
        <v>0</v>
      </c>
      <c r="J181" s="18">
        <f t="shared" si="36"/>
        <v>0</v>
      </c>
      <c r="K181" s="21">
        <f t="shared" si="44"/>
        <v>1669489.1813268426</v>
      </c>
      <c r="L181" s="21">
        <f t="shared" si="44"/>
        <v>4.0926442786715844</v>
      </c>
      <c r="M181" s="21">
        <f t="shared" si="44"/>
        <v>6.9539551087902449</v>
      </c>
      <c r="N181" s="21">
        <f t="shared" si="31"/>
        <v>-0.93550463391498317</v>
      </c>
      <c r="O181" s="21">
        <f t="shared" si="32"/>
        <v>-1.4080619649304493</v>
      </c>
      <c r="P181" s="21">
        <f t="shared" si="33"/>
        <v>3.071264277289246</v>
      </c>
      <c r="Q181" s="19">
        <f t="shared" si="42"/>
        <v>1669489.1813268426</v>
      </c>
      <c r="R181" s="19">
        <f t="shared" si="42"/>
        <v>4.0926442786715844</v>
      </c>
      <c r="S181" s="19">
        <f t="shared" si="42"/>
        <v>6.9539551087902449</v>
      </c>
      <c r="T181" s="19">
        <f t="shared" si="38"/>
        <v>-0.93550463391498317</v>
      </c>
      <c r="U181" s="19">
        <f t="shared" si="39"/>
        <v>-1.4080619649304493</v>
      </c>
      <c r="V181" s="19">
        <f t="shared" si="40"/>
        <v>3.071264277289246</v>
      </c>
    </row>
    <row r="182" spans="1:22" x14ac:dyDescent="0.25">
      <c r="A182" s="26">
        <f>Wellpath!E182</f>
        <v>0</v>
      </c>
      <c r="B182" s="68">
        <v>0</v>
      </c>
      <c r="C182" s="22">
        <v>0</v>
      </c>
      <c r="D182" s="22">
        <v>0</v>
      </c>
      <c r="E182" s="20">
        <f>Model!$W$37*(Wellpath!$K182-Wellpath!$K181)*MAX(ABS(Wellpath!$L182-Wellpath!$L181),Model!$B$24*(Wellpath!$K182-Wellpath!$K181))*COS(Wellpath!$L182)*COS(Wellpath!$M182)</f>
        <v>0</v>
      </c>
      <c r="F182" s="20">
        <f>Model!$W$37*(Wellpath!$K182-Wellpath!$K181)*MAX(ABS(Wellpath!$L182-Wellpath!$L181),Model!$B$24*(Wellpath!$K182-Wellpath!$K181))*COS(Wellpath!$L182)*SIN(Wellpath!$M182)</f>
        <v>0</v>
      </c>
      <c r="G182" s="20">
        <f>Model!$W$37*(Wellpath!$K182-Wellpath!$K181)*MAX(ABS(Wellpath!$L182-Wellpath!$L181),Model!$B$24*(Wellpath!$K182-Wellpath!$K181))*-SIN(Wellpath!$L182)</f>
        <v>0</v>
      </c>
      <c r="H182" s="18">
        <f t="shared" si="34"/>
        <v>0</v>
      </c>
      <c r="I182" s="18">
        <f t="shared" si="35"/>
        <v>0</v>
      </c>
      <c r="J182" s="18">
        <f t="shared" si="36"/>
        <v>0</v>
      </c>
      <c r="K182" s="21">
        <f t="shared" si="44"/>
        <v>1669489.1813268426</v>
      </c>
      <c r="L182" s="21">
        <f t="shared" si="44"/>
        <v>4.0926442786715844</v>
      </c>
      <c r="M182" s="21">
        <f t="shared" si="44"/>
        <v>6.9539551087902449</v>
      </c>
      <c r="N182" s="21">
        <f t="shared" si="31"/>
        <v>-0.93550463391498317</v>
      </c>
      <c r="O182" s="21">
        <f t="shared" si="32"/>
        <v>-1.4080619649304493</v>
      </c>
      <c r="P182" s="21">
        <f t="shared" si="33"/>
        <v>3.071264277289246</v>
      </c>
      <c r="Q182" s="19">
        <f t="shared" si="42"/>
        <v>1669489.1813268426</v>
      </c>
      <c r="R182" s="19">
        <f t="shared" si="42"/>
        <v>4.0926442786715844</v>
      </c>
      <c r="S182" s="19">
        <f t="shared" si="42"/>
        <v>6.9539551087902449</v>
      </c>
      <c r="T182" s="19">
        <f t="shared" si="38"/>
        <v>-0.93550463391498317</v>
      </c>
      <c r="U182" s="19">
        <f t="shared" si="39"/>
        <v>-1.4080619649304493</v>
      </c>
      <c r="V182" s="19">
        <f t="shared" si="40"/>
        <v>3.071264277289246</v>
      </c>
    </row>
    <row r="183" spans="1:22" x14ac:dyDescent="0.25">
      <c r="A183" s="26">
        <f>Wellpath!E183</f>
        <v>0</v>
      </c>
      <c r="B183" s="68">
        <v>0</v>
      </c>
      <c r="C183" s="22">
        <v>0</v>
      </c>
      <c r="D183" s="22">
        <v>0</v>
      </c>
      <c r="E183" s="20">
        <f>Model!$W$37*(Wellpath!$K183-Wellpath!$K182)*MAX(ABS(Wellpath!$L183-Wellpath!$L182),Model!$B$24*(Wellpath!$K183-Wellpath!$K182))*COS(Wellpath!$L183)*COS(Wellpath!$M183)</f>
        <v>0</v>
      </c>
      <c r="F183" s="20">
        <f>Model!$W$37*(Wellpath!$K183-Wellpath!$K182)*MAX(ABS(Wellpath!$L183-Wellpath!$L182),Model!$B$24*(Wellpath!$K183-Wellpath!$K182))*COS(Wellpath!$L183)*SIN(Wellpath!$M183)</f>
        <v>0</v>
      </c>
      <c r="G183" s="20">
        <f>Model!$W$37*(Wellpath!$K183-Wellpath!$K182)*MAX(ABS(Wellpath!$L183-Wellpath!$L182),Model!$B$24*(Wellpath!$K183-Wellpath!$K182))*-SIN(Wellpath!$L183)</f>
        <v>0</v>
      </c>
      <c r="H183" s="18">
        <f t="shared" si="34"/>
        <v>0</v>
      </c>
      <c r="I183" s="18">
        <f t="shared" si="35"/>
        <v>0</v>
      </c>
      <c r="J183" s="18">
        <f t="shared" si="36"/>
        <v>0</v>
      </c>
      <c r="K183" s="21">
        <f t="shared" si="44"/>
        <v>1669489.1813268426</v>
      </c>
      <c r="L183" s="21">
        <f t="shared" si="44"/>
        <v>4.0926442786715844</v>
      </c>
      <c r="M183" s="21">
        <f t="shared" si="44"/>
        <v>6.9539551087902449</v>
      </c>
      <c r="N183" s="21">
        <f t="shared" si="31"/>
        <v>-0.93550463391498317</v>
      </c>
      <c r="O183" s="21">
        <f t="shared" si="32"/>
        <v>-1.4080619649304493</v>
      </c>
      <c r="P183" s="21">
        <f t="shared" si="33"/>
        <v>3.071264277289246</v>
      </c>
      <c r="Q183" s="19">
        <f t="shared" si="42"/>
        <v>1669489.1813268426</v>
      </c>
      <c r="R183" s="19">
        <f t="shared" si="42"/>
        <v>4.0926442786715844</v>
      </c>
      <c r="S183" s="19">
        <f t="shared" si="42"/>
        <v>6.9539551087902449</v>
      </c>
      <c r="T183" s="19">
        <f t="shared" si="38"/>
        <v>-0.93550463391498317</v>
      </c>
      <c r="U183" s="19">
        <f t="shared" si="39"/>
        <v>-1.4080619649304493</v>
      </c>
      <c r="V183" s="19">
        <f t="shared" si="40"/>
        <v>3.071264277289246</v>
      </c>
    </row>
    <row r="184" spans="1:22" x14ac:dyDescent="0.25">
      <c r="A184" s="26">
        <f>Wellpath!E184</f>
        <v>0</v>
      </c>
      <c r="B184" s="68">
        <v>0</v>
      </c>
      <c r="C184" s="22">
        <v>0</v>
      </c>
      <c r="D184" s="22">
        <v>0</v>
      </c>
      <c r="E184" s="20">
        <f>Model!$W$37*(Wellpath!$K184-Wellpath!$K183)*MAX(ABS(Wellpath!$L184-Wellpath!$L183),Model!$B$24*(Wellpath!$K184-Wellpath!$K183))*COS(Wellpath!$L184)*COS(Wellpath!$M184)</f>
        <v>0</v>
      </c>
      <c r="F184" s="20">
        <f>Model!$W$37*(Wellpath!$K184-Wellpath!$K183)*MAX(ABS(Wellpath!$L184-Wellpath!$L183),Model!$B$24*(Wellpath!$K184-Wellpath!$K183))*COS(Wellpath!$L184)*SIN(Wellpath!$M184)</f>
        <v>0</v>
      </c>
      <c r="G184" s="20">
        <f>Model!$W$37*(Wellpath!$K184-Wellpath!$K183)*MAX(ABS(Wellpath!$L184-Wellpath!$L183),Model!$B$24*(Wellpath!$K184-Wellpath!$K183))*-SIN(Wellpath!$L184)</f>
        <v>0</v>
      </c>
      <c r="H184" s="18">
        <f t="shared" si="34"/>
        <v>0</v>
      </c>
      <c r="I184" s="18">
        <f t="shared" si="35"/>
        <v>0</v>
      </c>
      <c r="J184" s="18">
        <f t="shared" si="36"/>
        <v>0</v>
      </c>
      <c r="K184" s="21">
        <f t="shared" si="44"/>
        <v>1669489.1813268426</v>
      </c>
      <c r="L184" s="21">
        <f t="shared" si="44"/>
        <v>4.0926442786715844</v>
      </c>
      <c r="M184" s="21">
        <f t="shared" si="44"/>
        <v>6.9539551087902449</v>
      </c>
      <c r="N184" s="21">
        <f t="shared" si="31"/>
        <v>-0.93550463391498317</v>
      </c>
      <c r="O184" s="21">
        <f t="shared" si="32"/>
        <v>-1.4080619649304493</v>
      </c>
      <c r="P184" s="21">
        <f t="shared" si="33"/>
        <v>3.071264277289246</v>
      </c>
      <c r="Q184" s="19">
        <f t="shared" si="42"/>
        <v>1669489.1813268426</v>
      </c>
      <c r="R184" s="19">
        <f t="shared" si="42"/>
        <v>4.0926442786715844</v>
      </c>
      <c r="S184" s="19">
        <f t="shared" si="42"/>
        <v>6.9539551087902449</v>
      </c>
      <c r="T184" s="19">
        <f t="shared" si="38"/>
        <v>-0.93550463391498317</v>
      </c>
      <c r="U184" s="19">
        <f t="shared" si="39"/>
        <v>-1.4080619649304493</v>
      </c>
      <c r="V184" s="19">
        <f t="shared" si="40"/>
        <v>3.071264277289246</v>
      </c>
    </row>
    <row r="185" spans="1:22" x14ac:dyDescent="0.25">
      <c r="A185" s="26">
        <f>Wellpath!E185</f>
        <v>0</v>
      </c>
      <c r="B185" s="68">
        <v>0</v>
      </c>
      <c r="C185" s="22">
        <v>0</v>
      </c>
      <c r="D185" s="22">
        <v>0</v>
      </c>
      <c r="E185" s="20">
        <f>Model!$W$37*(Wellpath!$K185-Wellpath!$K184)*MAX(ABS(Wellpath!$L185-Wellpath!$L184),Model!$B$24*(Wellpath!$K185-Wellpath!$K184))*COS(Wellpath!$L185)*COS(Wellpath!$M185)</f>
        <v>0</v>
      </c>
      <c r="F185" s="20">
        <f>Model!$W$37*(Wellpath!$K185-Wellpath!$K184)*MAX(ABS(Wellpath!$L185-Wellpath!$L184),Model!$B$24*(Wellpath!$K185-Wellpath!$K184))*COS(Wellpath!$L185)*SIN(Wellpath!$M185)</f>
        <v>0</v>
      </c>
      <c r="G185" s="20">
        <f>Model!$W$37*(Wellpath!$K185-Wellpath!$K184)*MAX(ABS(Wellpath!$L185-Wellpath!$L184),Model!$B$24*(Wellpath!$K185-Wellpath!$K184))*-SIN(Wellpath!$L185)</f>
        <v>0</v>
      </c>
      <c r="H185" s="18">
        <f t="shared" si="34"/>
        <v>0</v>
      </c>
      <c r="I185" s="18">
        <f t="shared" si="35"/>
        <v>0</v>
      </c>
      <c r="J185" s="18">
        <f t="shared" si="36"/>
        <v>0</v>
      </c>
      <c r="K185" s="21">
        <f t="shared" si="44"/>
        <v>1669489.1813268426</v>
      </c>
      <c r="L185" s="21">
        <f t="shared" si="44"/>
        <v>4.0926442786715844</v>
      </c>
      <c r="M185" s="21">
        <f t="shared" si="44"/>
        <v>6.9539551087902449</v>
      </c>
      <c r="N185" s="21">
        <f t="shared" si="31"/>
        <v>-0.93550463391498317</v>
      </c>
      <c r="O185" s="21">
        <f t="shared" si="32"/>
        <v>-1.4080619649304493</v>
      </c>
      <c r="P185" s="21">
        <f t="shared" si="33"/>
        <v>3.071264277289246</v>
      </c>
      <c r="Q185" s="19">
        <f t="shared" si="42"/>
        <v>1669489.1813268426</v>
      </c>
      <c r="R185" s="19">
        <f t="shared" si="42"/>
        <v>4.0926442786715844</v>
      </c>
      <c r="S185" s="19">
        <f t="shared" si="42"/>
        <v>6.9539551087902449</v>
      </c>
      <c r="T185" s="19">
        <f t="shared" si="38"/>
        <v>-0.93550463391498317</v>
      </c>
      <c r="U185" s="19">
        <f t="shared" si="39"/>
        <v>-1.4080619649304493</v>
      </c>
      <c r="V185" s="19">
        <f t="shared" si="40"/>
        <v>3.071264277289246</v>
      </c>
    </row>
    <row r="186" spans="1:22" x14ac:dyDescent="0.25">
      <c r="A186" s="26">
        <f>Wellpath!E186</f>
        <v>0</v>
      </c>
      <c r="B186" s="68">
        <v>0</v>
      </c>
      <c r="C186" s="22">
        <v>0</v>
      </c>
      <c r="D186" s="22">
        <v>0</v>
      </c>
      <c r="E186" s="20">
        <f>Model!$W$37*(Wellpath!$K186-Wellpath!$K185)*MAX(ABS(Wellpath!$L186-Wellpath!$L185),Model!$B$24*(Wellpath!$K186-Wellpath!$K185))*COS(Wellpath!$L186)*COS(Wellpath!$M186)</f>
        <v>0</v>
      </c>
      <c r="F186" s="20">
        <f>Model!$W$37*(Wellpath!$K186-Wellpath!$K185)*MAX(ABS(Wellpath!$L186-Wellpath!$L185),Model!$B$24*(Wellpath!$K186-Wellpath!$K185))*COS(Wellpath!$L186)*SIN(Wellpath!$M186)</f>
        <v>0</v>
      </c>
      <c r="G186" s="20">
        <f>Model!$W$37*(Wellpath!$K186-Wellpath!$K185)*MAX(ABS(Wellpath!$L186-Wellpath!$L185),Model!$B$24*(Wellpath!$K186-Wellpath!$K185))*-SIN(Wellpath!$L186)</f>
        <v>0</v>
      </c>
      <c r="H186" s="18">
        <f t="shared" si="34"/>
        <v>0</v>
      </c>
      <c r="I186" s="18">
        <f t="shared" si="35"/>
        <v>0</v>
      </c>
      <c r="J186" s="18">
        <f t="shared" si="36"/>
        <v>0</v>
      </c>
      <c r="K186" s="21">
        <f t="shared" si="44"/>
        <v>1669489.1813268426</v>
      </c>
      <c r="L186" s="21">
        <f t="shared" si="44"/>
        <v>4.0926442786715844</v>
      </c>
      <c r="M186" s="21">
        <f t="shared" si="44"/>
        <v>6.9539551087902449</v>
      </c>
      <c r="N186" s="21">
        <f t="shared" si="31"/>
        <v>-0.93550463391498317</v>
      </c>
      <c r="O186" s="21">
        <f t="shared" si="32"/>
        <v>-1.4080619649304493</v>
      </c>
      <c r="P186" s="21">
        <f t="shared" si="33"/>
        <v>3.071264277289246</v>
      </c>
      <c r="Q186" s="19">
        <f t="shared" si="42"/>
        <v>1669489.1813268426</v>
      </c>
      <c r="R186" s="19">
        <f t="shared" si="42"/>
        <v>4.0926442786715844</v>
      </c>
      <c r="S186" s="19">
        <f t="shared" si="42"/>
        <v>6.9539551087902449</v>
      </c>
      <c r="T186" s="19">
        <f t="shared" si="38"/>
        <v>-0.93550463391498317</v>
      </c>
      <c r="U186" s="19">
        <f t="shared" si="39"/>
        <v>-1.4080619649304493</v>
      </c>
      <c r="V186" s="19">
        <f t="shared" si="40"/>
        <v>3.071264277289246</v>
      </c>
    </row>
    <row r="187" spans="1:22" x14ac:dyDescent="0.25">
      <c r="A187" s="26">
        <f>Wellpath!E187</f>
        <v>0</v>
      </c>
      <c r="B187" s="68">
        <v>0</v>
      </c>
      <c r="C187" s="22">
        <v>0</v>
      </c>
      <c r="D187" s="22">
        <v>0</v>
      </c>
      <c r="E187" s="20">
        <f>Model!$W$37*(Wellpath!$K187-Wellpath!$K186)*MAX(ABS(Wellpath!$L187-Wellpath!$L186),Model!$B$24*(Wellpath!$K187-Wellpath!$K186))*COS(Wellpath!$L187)*COS(Wellpath!$M187)</f>
        <v>0</v>
      </c>
      <c r="F187" s="20">
        <f>Model!$W$37*(Wellpath!$K187-Wellpath!$K186)*MAX(ABS(Wellpath!$L187-Wellpath!$L186),Model!$B$24*(Wellpath!$K187-Wellpath!$K186))*COS(Wellpath!$L187)*SIN(Wellpath!$M187)</f>
        <v>0</v>
      </c>
      <c r="G187" s="20">
        <f>Model!$W$37*(Wellpath!$K187-Wellpath!$K186)*MAX(ABS(Wellpath!$L187-Wellpath!$L186),Model!$B$24*(Wellpath!$K187-Wellpath!$K186))*-SIN(Wellpath!$L187)</f>
        <v>0</v>
      </c>
      <c r="H187" s="18">
        <f t="shared" si="34"/>
        <v>0</v>
      </c>
      <c r="I187" s="18">
        <f t="shared" si="35"/>
        <v>0</v>
      </c>
      <c r="J187" s="18">
        <f t="shared" si="36"/>
        <v>0</v>
      </c>
      <c r="K187" s="21">
        <f t="shared" si="44"/>
        <v>1669489.1813268426</v>
      </c>
      <c r="L187" s="21">
        <f t="shared" si="44"/>
        <v>4.0926442786715844</v>
      </c>
      <c r="M187" s="21">
        <f t="shared" si="44"/>
        <v>6.9539551087902449</v>
      </c>
      <c r="N187" s="21">
        <f t="shared" si="31"/>
        <v>-0.93550463391498317</v>
      </c>
      <c r="O187" s="21">
        <f t="shared" si="32"/>
        <v>-1.4080619649304493</v>
      </c>
      <c r="P187" s="21">
        <f t="shared" si="33"/>
        <v>3.071264277289246</v>
      </c>
      <c r="Q187" s="19">
        <f t="shared" si="42"/>
        <v>1669489.1813268426</v>
      </c>
      <c r="R187" s="19">
        <f t="shared" si="42"/>
        <v>4.0926442786715844</v>
      </c>
      <c r="S187" s="19">
        <f t="shared" si="42"/>
        <v>6.9539551087902449</v>
      </c>
      <c r="T187" s="19">
        <f t="shared" si="38"/>
        <v>-0.93550463391498317</v>
      </c>
      <c r="U187" s="19">
        <f t="shared" si="39"/>
        <v>-1.4080619649304493</v>
      </c>
      <c r="V187" s="19">
        <f t="shared" si="40"/>
        <v>3.071264277289246</v>
      </c>
    </row>
    <row r="188" spans="1:22" x14ac:dyDescent="0.25">
      <c r="A188" s="26">
        <f>Wellpath!E188</f>
        <v>0</v>
      </c>
      <c r="B188" s="68">
        <v>0</v>
      </c>
      <c r="C188" s="22">
        <v>0</v>
      </c>
      <c r="D188" s="22">
        <v>0</v>
      </c>
      <c r="E188" s="20">
        <f>Model!$W$37*(Wellpath!$K188-Wellpath!$K187)*MAX(ABS(Wellpath!$L188-Wellpath!$L187),Model!$B$24*(Wellpath!$K188-Wellpath!$K187))*COS(Wellpath!$L188)*COS(Wellpath!$M188)</f>
        <v>0</v>
      </c>
      <c r="F188" s="20">
        <f>Model!$W$37*(Wellpath!$K188-Wellpath!$K187)*MAX(ABS(Wellpath!$L188-Wellpath!$L187),Model!$B$24*(Wellpath!$K188-Wellpath!$K187))*COS(Wellpath!$L188)*SIN(Wellpath!$M188)</f>
        <v>0</v>
      </c>
      <c r="G188" s="20">
        <f>Model!$W$37*(Wellpath!$K188-Wellpath!$K187)*MAX(ABS(Wellpath!$L188-Wellpath!$L187),Model!$B$24*(Wellpath!$K188-Wellpath!$K187))*-SIN(Wellpath!$L188)</f>
        <v>0</v>
      </c>
      <c r="H188" s="18">
        <f t="shared" si="34"/>
        <v>0</v>
      </c>
      <c r="I188" s="18">
        <f t="shared" si="35"/>
        <v>0</v>
      </c>
      <c r="J188" s="18">
        <f t="shared" si="36"/>
        <v>0</v>
      </c>
      <c r="K188" s="21">
        <f t="shared" si="44"/>
        <v>1669489.1813268426</v>
      </c>
      <c r="L188" s="21">
        <f t="shared" si="44"/>
        <v>4.0926442786715844</v>
      </c>
      <c r="M188" s="21">
        <f t="shared" si="44"/>
        <v>6.9539551087902449</v>
      </c>
      <c r="N188" s="21">
        <f t="shared" si="31"/>
        <v>-0.93550463391498317</v>
      </c>
      <c r="O188" s="21">
        <f t="shared" si="32"/>
        <v>-1.4080619649304493</v>
      </c>
      <c r="P188" s="21">
        <f t="shared" si="33"/>
        <v>3.071264277289246</v>
      </c>
      <c r="Q188" s="19">
        <f t="shared" si="42"/>
        <v>1669489.1813268426</v>
      </c>
      <c r="R188" s="19">
        <f t="shared" si="42"/>
        <v>4.0926442786715844</v>
      </c>
      <c r="S188" s="19">
        <f t="shared" si="42"/>
        <v>6.9539551087902449</v>
      </c>
      <c r="T188" s="19">
        <f t="shared" si="38"/>
        <v>-0.93550463391498317</v>
      </c>
      <c r="U188" s="19">
        <f t="shared" si="39"/>
        <v>-1.4080619649304493</v>
      </c>
      <c r="V188" s="19">
        <f t="shared" si="40"/>
        <v>3.071264277289246</v>
      </c>
    </row>
    <row r="189" spans="1:22" x14ac:dyDescent="0.25">
      <c r="A189" s="26">
        <f>Wellpath!E189</f>
        <v>0</v>
      </c>
      <c r="B189" s="68">
        <v>0</v>
      </c>
      <c r="C189" s="22">
        <v>0</v>
      </c>
      <c r="D189" s="22">
        <v>0</v>
      </c>
      <c r="E189" s="20">
        <f>Model!$W$37*(Wellpath!$K189-Wellpath!$K188)*MAX(ABS(Wellpath!$L189-Wellpath!$L188),Model!$B$24*(Wellpath!$K189-Wellpath!$K188))*COS(Wellpath!$L189)*COS(Wellpath!$M189)</f>
        <v>0</v>
      </c>
      <c r="F189" s="20">
        <f>Model!$W$37*(Wellpath!$K189-Wellpath!$K188)*MAX(ABS(Wellpath!$L189-Wellpath!$L188),Model!$B$24*(Wellpath!$K189-Wellpath!$K188))*COS(Wellpath!$L189)*SIN(Wellpath!$M189)</f>
        <v>0</v>
      </c>
      <c r="G189" s="20">
        <f>Model!$W$37*(Wellpath!$K189-Wellpath!$K188)*MAX(ABS(Wellpath!$L189-Wellpath!$L188),Model!$B$24*(Wellpath!$K189-Wellpath!$K188))*-SIN(Wellpath!$L189)</f>
        <v>0</v>
      </c>
      <c r="H189" s="18">
        <f t="shared" si="34"/>
        <v>0</v>
      </c>
      <c r="I189" s="18">
        <f t="shared" si="35"/>
        <v>0</v>
      </c>
      <c r="J189" s="18">
        <f t="shared" si="36"/>
        <v>0</v>
      </c>
      <c r="K189" s="21">
        <f t="shared" si="44"/>
        <v>1669489.1813268426</v>
      </c>
      <c r="L189" s="21">
        <f t="shared" si="44"/>
        <v>4.0926442786715844</v>
      </c>
      <c r="M189" s="21">
        <f t="shared" si="44"/>
        <v>6.9539551087902449</v>
      </c>
      <c r="N189" s="21">
        <f t="shared" si="31"/>
        <v>-0.93550463391498317</v>
      </c>
      <c r="O189" s="21">
        <f t="shared" si="32"/>
        <v>-1.4080619649304493</v>
      </c>
      <c r="P189" s="21">
        <f t="shared" si="33"/>
        <v>3.071264277289246</v>
      </c>
      <c r="Q189" s="19">
        <f t="shared" si="42"/>
        <v>1669489.1813268426</v>
      </c>
      <c r="R189" s="19">
        <f t="shared" si="42"/>
        <v>4.0926442786715844</v>
      </c>
      <c r="S189" s="19">
        <f t="shared" si="42"/>
        <v>6.9539551087902449</v>
      </c>
      <c r="T189" s="19">
        <f t="shared" si="38"/>
        <v>-0.93550463391498317</v>
      </c>
      <c r="U189" s="19">
        <f t="shared" si="39"/>
        <v>-1.4080619649304493</v>
      </c>
      <c r="V189" s="19">
        <f t="shared" si="40"/>
        <v>3.071264277289246</v>
      </c>
    </row>
    <row r="190" spans="1:22" x14ac:dyDescent="0.25">
      <c r="A190" s="26">
        <f>Wellpath!E190</f>
        <v>0</v>
      </c>
      <c r="B190" s="68">
        <v>0</v>
      </c>
      <c r="C190" s="22">
        <v>0</v>
      </c>
      <c r="D190" s="22">
        <v>0</v>
      </c>
      <c r="E190" s="20">
        <f>Model!$W$37*(Wellpath!$K190-Wellpath!$K189)*MAX(ABS(Wellpath!$L190-Wellpath!$L189),Model!$B$24*(Wellpath!$K190-Wellpath!$K189))*COS(Wellpath!$L190)*COS(Wellpath!$M190)</f>
        <v>0</v>
      </c>
      <c r="F190" s="20">
        <f>Model!$W$37*(Wellpath!$K190-Wellpath!$K189)*MAX(ABS(Wellpath!$L190-Wellpath!$L189),Model!$B$24*(Wellpath!$K190-Wellpath!$K189))*COS(Wellpath!$L190)*SIN(Wellpath!$M190)</f>
        <v>0</v>
      </c>
      <c r="G190" s="20">
        <f>Model!$W$37*(Wellpath!$K190-Wellpath!$K189)*MAX(ABS(Wellpath!$L190-Wellpath!$L189),Model!$B$24*(Wellpath!$K190-Wellpath!$K189))*-SIN(Wellpath!$L190)</f>
        <v>0</v>
      </c>
      <c r="H190" s="18">
        <f t="shared" si="34"/>
        <v>0</v>
      </c>
      <c r="I190" s="18">
        <f t="shared" si="35"/>
        <v>0</v>
      </c>
      <c r="J190" s="18">
        <f t="shared" si="36"/>
        <v>0</v>
      </c>
      <c r="K190" s="21">
        <f t="shared" si="44"/>
        <v>1669489.1813268426</v>
      </c>
      <c r="L190" s="21">
        <f t="shared" si="44"/>
        <v>4.0926442786715844</v>
      </c>
      <c r="M190" s="21">
        <f t="shared" si="44"/>
        <v>6.9539551087902449</v>
      </c>
      <c r="N190" s="21">
        <f t="shared" si="31"/>
        <v>-0.93550463391498317</v>
      </c>
      <c r="O190" s="21">
        <f t="shared" si="32"/>
        <v>-1.4080619649304493</v>
      </c>
      <c r="P190" s="21">
        <f t="shared" si="33"/>
        <v>3.071264277289246</v>
      </c>
      <c r="Q190" s="19">
        <f t="shared" si="42"/>
        <v>1669489.1813268426</v>
      </c>
      <c r="R190" s="19">
        <f t="shared" si="42"/>
        <v>4.0926442786715844</v>
      </c>
      <c r="S190" s="19">
        <f t="shared" si="42"/>
        <v>6.9539551087902449</v>
      </c>
      <c r="T190" s="19">
        <f t="shared" si="38"/>
        <v>-0.93550463391498317</v>
      </c>
      <c r="U190" s="19">
        <f t="shared" si="39"/>
        <v>-1.4080619649304493</v>
      </c>
      <c r="V190" s="19">
        <f t="shared" si="40"/>
        <v>3.071264277289246</v>
      </c>
    </row>
    <row r="191" spans="1:22" x14ac:dyDescent="0.25">
      <c r="A191" s="26">
        <f>Wellpath!E191</f>
        <v>0</v>
      </c>
      <c r="B191" s="68">
        <v>0</v>
      </c>
      <c r="C191" s="22">
        <v>0</v>
      </c>
      <c r="D191" s="22">
        <v>0</v>
      </c>
      <c r="E191" s="20">
        <f>Model!$W$37*(Wellpath!$K191-Wellpath!$K190)*MAX(ABS(Wellpath!$L191-Wellpath!$L190),Model!$B$24*(Wellpath!$K191-Wellpath!$K190))*COS(Wellpath!$L191)*COS(Wellpath!$M191)</f>
        <v>0</v>
      </c>
      <c r="F191" s="20">
        <f>Model!$W$37*(Wellpath!$K191-Wellpath!$K190)*MAX(ABS(Wellpath!$L191-Wellpath!$L190),Model!$B$24*(Wellpath!$K191-Wellpath!$K190))*COS(Wellpath!$L191)*SIN(Wellpath!$M191)</f>
        <v>0</v>
      </c>
      <c r="G191" s="20">
        <f>Model!$W$37*(Wellpath!$K191-Wellpath!$K190)*MAX(ABS(Wellpath!$L191-Wellpath!$L190),Model!$B$24*(Wellpath!$K191-Wellpath!$K190))*-SIN(Wellpath!$L191)</f>
        <v>0</v>
      </c>
      <c r="H191" s="18">
        <f t="shared" si="34"/>
        <v>0</v>
      </c>
      <c r="I191" s="18">
        <f t="shared" si="35"/>
        <v>0</v>
      </c>
      <c r="J191" s="18">
        <f t="shared" si="36"/>
        <v>0</v>
      </c>
      <c r="K191" s="21">
        <f t="shared" si="44"/>
        <v>1669489.1813268426</v>
      </c>
      <c r="L191" s="21">
        <f t="shared" si="44"/>
        <v>4.0926442786715844</v>
      </c>
      <c r="M191" s="21">
        <f t="shared" si="44"/>
        <v>6.9539551087902449</v>
      </c>
      <c r="N191" s="21">
        <f t="shared" si="31"/>
        <v>-0.93550463391498317</v>
      </c>
      <c r="O191" s="21">
        <f t="shared" si="32"/>
        <v>-1.4080619649304493</v>
      </c>
      <c r="P191" s="21">
        <f t="shared" si="33"/>
        <v>3.071264277289246</v>
      </c>
      <c r="Q191" s="19">
        <f t="shared" si="42"/>
        <v>1669489.1813268426</v>
      </c>
      <c r="R191" s="19">
        <f t="shared" si="42"/>
        <v>4.0926442786715844</v>
      </c>
      <c r="S191" s="19">
        <f t="shared" si="42"/>
        <v>6.9539551087902449</v>
      </c>
      <c r="T191" s="19">
        <f t="shared" si="38"/>
        <v>-0.93550463391498317</v>
      </c>
      <c r="U191" s="19">
        <f t="shared" si="39"/>
        <v>-1.4080619649304493</v>
      </c>
      <c r="V191" s="19">
        <f t="shared" si="40"/>
        <v>3.071264277289246</v>
      </c>
    </row>
    <row r="192" spans="1:22" x14ac:dyDescent="0.25">
      <c r="A192" s="26">
        <f>Wellpath!E192</f>
        <v>0</v>
      </c>
      <c r="B192" s="68">
        <v>0</v>
      </c>
      <c r="C192" s="22">
        <v>0</v>
      </c>
      <c r="D192" s="22">
        <v>0</v>
      </c>
      <c r="E192" s="20">
        <f>Model!$W$37*(Wellpath!$K192-Wellpath!$K191)*MAX(ABS(Wellpath!$L192-Wellpath!$L191),Model!$B$24*(Wellpath!$K192-Wellpath!$K191))*COS(Wellpath!$L192)*COS(Wellpath!$M192)</f>
        <v>0</v>
      </c>
      <c r="F192" s="20">
        <f>Model!$W$37*(Wellpath!$K192-Wellpath!$K191)*MAX(ABS(Wellpath!$L192-Wellpath!$L191),Model!$B$24*(Wellpath!$K192-Wellpath!$K191))*COS(Wellpath!$L192)*SIN(Wellpath!$M192)</f>
        <v>0</v>
      </c>
      <c r="G192" s="20">
        <f>Model!$W$37*(Wellpath!$K192-Wellpath!$K191)*MAX(ABS(Wellpath!$L192-Wellpath!$L191),Model!$B$24*(Wellpath!$K192-Wellpath!$K191))*-SIN(Wellpath!$L192)</f>
        <v>0</v>
      </c>
      <c r="H192" s="18">
        <f t="shared" si="34"/>
        <v>0</v>
      </c>
      <c r="I192" s="18">
        <f t="shared" si="35"/>
        <v>0</v>
      </c>
      <c r="J192" s="18">
        <f t="shared" si="36"/>
        <v>0</v>
      </c>
      <c r="K192" s="21">
        <f t="shared" si="44"/>
        <v>1669489.1813268426</v>
      </c>
      <c r="L192" s="21">
        <f t="shared" si="44"/>
        <v>4.0926442786715844</v>
      </c>
      <c r="M192" s="21">
        <f t="shared" si="44"/>
        <v>6.9539551087902449</v>
      </c>
      <c r="N192" s="21">
        <f t="shared" si="31"/>
        <v>-0.93550463391498317</v>
      </c>
      <c r="O192" s="21">
        <f t="shared" si="32"/>
        <v>-1.4080619649304493</v>
      </c>
      <c r="P192" s="21">
        <f t="shared" si="33"/>
        <v>3.071264277289246</v>
      </c>
      <c r="Q192" s="19">
        <f t="shared" si="42"/>
        <v>1669489.1813268426</v>
      </c>
      <c r="R192" s="19">
        <f t="shared" si="42"/>
        <v>4.0926442786715844</v>
      </c>
      <c r="S192" s="19">
        <f t="shared" si="42"/>
        <v>6.9539551087902449</v>
      </c>
      <c r="T192" s="19">
        <f t="shared" si="38"/>
        <v>-0.93550463391498317</v>
      </c>
      <c r="U192" s="19">
        <f t="shared" si="39"/>
        <v>-1.4080619649304493</v>
      </c>
      <c r="V192" s="19">
        <f t="shared" si="40"/>
        <v>3.071264277289246</v>
      </c>
    </row>
    <row r="193" spans="1:22" x14ac:dyDescent="0.25">
      <c r="A193" s="26">
        <f>Wellpath!E193</f>
        <v>0</v>
      </c>
      <c r="B193" s="68">
        <v>0</v>
      </c>
      <c r="C193" s="22">
        <v>0</v>
      </c>
      <c r="D193" s="22">
        <v>0</v>
      </c>
      <c r="E193" s="20">
        <f>Model!$W$37*(Wellpath!$K193-Wellpath!$K192)*MAX(ABS(Wellpath!$L193-Wellpath!$L192),Model!$B$24*(Wellpath!$K193-Wellpath!$K192))*COS(Wellpath!$L193)*COS(Wellpath!$M193)</f>
        <v>0</v>
      </c>
      <c r="F193" s="20">
        <f>Model!$W$37*(Wellpath!$K193-Wellpath!$K192)*MAX(ABS(Wellpath!$L193-Wellpath!$L192),Model!$B$24*(Wellpath!$K193-Wellpath!$K192))*COS(Wellpath!$L193)*SIN(Wellpath!$M193)</f>
        <v>0</v>
      </c>
      <c r="G193" s="20">
        <f>Model!$W$37*(Wellpath!$K193-Wellpath!$K192)*MAX(ABS(Wellpath!$L193-Wellpath!$L192),Model!$B$24*(Wellpath!$K193-Wellpath!$K192))*-SIN(Wellpath!$L193)</f>
        <v>0</v>
      </c>
      <c r="H193" s="18">
        <f t="shared" si="34"/>
        <v>0</v>
      </c>
      <c r="I193" s="18">
        <f t="shared" si="35"/>
        <v>0</v>
      </c>
      <c r="J193" s="18">
        <f t="shared" si="36"/>
        <v>0</v>
      </c>
      <c r="K193" s="21">
        <f t="shared" si="44"/>
        <v>1669489.1813268426</v>
      </c>
      <c r="L193" s="21">
        <f t="shared" si="44"/>
        <v>4.0926442786715844</v>
      </c>
      <c r="M193" s="21">
        <f t="shared" si="44"/>
        <v>6.9539551087902449</v>
      </c>
      <c r="N193" s="21">
        <f t="shared" si="31"/>
        <v>-0.93550463391498317</v>
      </c>
      <c r="O193" s="21">
        <f t="shared" si="32"/>
        <v>-1.4080619649304493</v>
      </c>
      <c r="P193" s="21">
        <f t="shared" si="33"/>
        <v>3.071264277289246</v>
      </c>
      <c r="Q193" s="19">
        <f t="shared" si="42"/>
        <v>1669489.1813268426</v>
      </c>
      <c r="R193" s="19">
        <f t="shared" si="42"/>
        <v>4.0926442786715844</v>
      </c>
      <c r="S193" s="19">
        <f t="shared" si="42"/>
        <v>6.9539551087902449</v>
      </c>
      <c r="T193" s="19">
        <f t="shared" si="38"/>
        <v>-0.93550463391498317</v>
      </c>
      <c r="U193" s="19">
        <f t="shared" si="39"/>
        <v>-1.4080619649304493</v>
      </c>
      <c r="V193" s="19">
        <f t="shared" si="40"/>
        <v>3.071264277289246</v>
      </c>
    </row>
    <row r="194" spans="1:22" x14ac:dyDescent="0.25">
      <c r="A194" s="26">
        <f>Wellpath!E194</f>
        <v>0</v>
      </c>
      <c r="B194" s="68">
        <v>0</v>
      </c>
      <c r="C194" s="22">
        <v>0</v>
      </c>
      <c r="D194" s="22">
        <v>0</v>
      </c>
      <c r="E194" s="20">
        <f>Model!$W$37*(Wellpath!$K194-Wellpath!$K193)*MAX(ABS(Wellpath!$L194-Wellpath!$L193),Model!$B$24*(Wellpath!$K194-Wellpath!$K193))*COS(Wellpath!$L194)*COS(Wellpath!$M194)</f>
        <v>0</v>
      </c>
      <c r="F194" s="20">
        <f>Model!$W$37*(Wellpath!$K194-Wellpath!$K193)*MAX(ABS(Wellpath!$L194-Wellpath!$L193),Model!$B$24*(Wellpath!$K194-Wellpath!$K193))*COS(Wellpath!$L194)*SIN(Wellpath!$M194)</f>
        <v>0</v>
      </c>
      <c r="G194" s="20">
        <f>Model!$W$37*(Wellpath!$K194-Wellpath!$K193)*MAX(ABS(Wellpath!$L194-Wellpath!$L193),Model!$B$24*(Wellpath!$K194-Wellpath!$K193))*-SIN(Wellpath!$L194)</f>
        <v>0</v>
      </c>
      <c r="H194" s="18">
        <f t="shared" si="34"/>
        <v>0</v>
      </c>
      <c r="I194" s="18">
        <f t="shared" si="35"/>
        <v>0</v>
      </c>
      <c r="J194" s="18">
        <f t="shared" si="36"/>
        <v>0</v>
      </c>
      <c r="K194" s="21">
        <f t="shared" si="44"/>
        <v>1669489.1813268426</v>
      </c>
      <c r="L194" s="21">
        <f t="shared" si="44"/>
        <v>4.0926442786715844</v>
      </c>
      <c r="M194" s="21">
        <f t="shared" si="44"/>
        <v>6.9539551087902449</v>
      </c>
      <c r="N194" s="21">
        <f t="shared" si="31"/>
        <v>-0.93550463391498317</v>
      </c>
      <c r="O194" s="21">
        <f t="shared" si="32"/>
        <v>-1.4080619649304493</v>
      </c>
      <c r="P194" s="21">
        <f t="shared" si="33"/>
        <v>3.071264277289246</v>
      </c>
      <c r="Q194" s="19">
        <f t="shared" si="42"/>
        <v>1669489.1813268426</v>
      </c>
      <c r="R194" s="19">
        <f t="shared" si="42"/>
        <v>4.0926442786715844</v>
      </c>
      <c r="S194" s="19">
        <f t="shared" si="42"/>
        <v>6.9539551087902449</v>
      </c>
      <c r="T194" s="19">
        <f t="shared" si="38"/>
        <v>-0.93550463391498317</v>
      </c>
      <c r="U194" s="19">
        <f t="shared" si="39"/>
        <v>-1.4080619649304493</v>
      </c>
      <c r="V194" s="19">
        <f t="shared" si="40"/>
        <v>3.071264277289246</v>
      </c>
    </row>
    <row r="195" spans="1:22" x14ac:dyDescent="0.25">
      <c r="A195" s="26">
        <f>Wellpath!E195</f>
        <v>0</v>
      </c>
      <c r="B195" s="68">
        <v>0</v>
      </c>
      <c r="C195" s="22">
        <v>0</v>
      </c>
      <c r="D195" s="22">
        <v>0</v>
      </c>
      <c r="E195" s="20">
        <f>Model!$W$37*(Wellpath!$K195-Wellpath!$K194)*MAX(ABS(Wellpath!$L195-Wellpath!$L194),Model!$B$24*(Wellpath!$K195-Wellpath!$K194))*COS(Wellpath!$L195)*COS(Wellpath!$M195)</f>
        <v>0</v>
      </c>
      <c r="F195" s="20">
        <f>Model!$W$37*(Wellpath!$K195-Wellpath!$K194)*MAX(ABS(Wellpath!$L195-Wellpath!$L194),Model!$B$24*(Wellpath!$K195-Wellpath!$K194))*COS(Wellpath!$L195)*SIN(Wellpath!$M195)</f>
        <v>0</v>
      </c>
      <c r="G195" s="20">
        <f>Model!$W$37*(Wellpath!$K195-Wellpath!$K194)*MAX(ABS(Wellpath!$L195-Wellpath!$L194),Model!$B$24*(Wellpath!$K195-Wellpath!$K194))*-SIN(Wellpath!$L195)</f>
        <v>0</v>
      </c>
      <c r="H195" s="18">
        <f t="shared" si="34"/>
        <v>0</v>
      </c>
      <c r="I195" s="18">
        <f t="shared" si="35"/>
        <v>0</v>
      </c>
      <c r="J195" s="18">
        <f t="shared" si="36"/>
        <v>0</v>
      </c>
      <c r="K195" s="21">
        <f t="shared" si="44"/>
        <v>1669489.1813268426</v>
      </c>
      <c r="L195" s="21">
        <f t="shared" si="44"/>
        <v>4.0926442786715844</v>
      </c>
      <c r="M195" s="21">
        <f t="shared" si="44"/>
        <v>6.9539551087902449</v>
      </c>
      <c r="N195" s="21">
        <f t="shared" si="31"/>
        <v>-0.93550463391498317</v>
      </c>
      <c r="O195" s="21">
        <f t="shared" si="32"/>
        <v>-1.4080619649304493</v>
      </c>
      <c r="P195" s="21">
        <f t="shared" si="33"/>
        <v>3.071264277289246</v>
      </c>
      <c r="Q195" s="19">
        <f t="shared" si="42"/>
        <v>1669489.1813268426</v>
      </c>
      <c r="R195" s="19">
        <f t="shared" si="42"/>
        <v>4.0926442786715844</v>
      </c>
      <c r="S195" s="19">
        <f t="shared" si="42"/>
        <v>6.9539551087902449</v>
      </c>
      <c r="T195" s="19">
        <f t="shared" si="38"/>
        <v>-0.93550463391498317</v>
      </c>
      <c r="U195" s="19">
        <f t="shared" si="39"/>
        <v>-1.4080619649304493</v>
      </c>
      <c r="V195" s="19">
        <f t="shared" si="40"/>
        <v>3.071264277289246</v>
      </c>
    </row>
    <row r="196" spans="1:22" x14ac:dyDescent="0.25">
      <c r="A196" s="26">
        <f>Wellpath!E196</f>
        <v>0</v>
      </c>
      <c r="B196" s="68">
        <v>0</v>
      </c>
      <c r="C196" s="22">
        <v>0</v>
      </c>
      <c r="D196" s="22">
        <v>0</v>
      </c>
      <c r="E196" s="20">
        <f>Model!$W$37*(Wellpath!$K196-Wellpath!$K195)*MAX(ABS(Wellpath!$L196-Wellpath!$L195),Model!$B$24*(Wellpath!$K196-Wellpath!$K195))*COS(Wellpath!$L196)*COS(Wellpath!$M196)</f>
        <v>0</v>
      </c>
      <c r="F196" s="20">
        <f>Model!$W$37*(Wellpath!$K196-Wellpath!$K195)*MAX(ABS(Wellpath!$L196-Wellpath!$L195),Model!$B$24*(Wellpath!$K196-Wellpath!$K195))*COS(Wellpath!$L196)*SIN(Wellpath!$M196)</f>
        <v>0</v>
      </c>
      <c r="G196" s="20">
        <f>Model!$W$37*(Wellpath!$K196-Wellpath!$K195)*MAX(ABS(Wellpath!$L196-Wellpath!$L195),Model!$B$24*(Wellpath!$K196-Wellpath!$K195))*-SIN(Wellpath!$L196)</f>
        <v>0</v>
      </c>
      <c r="H196" s="18">
        <f t="shared" si="34"/>
        <v>0</v>
      </c>
      <c r="I196" s="18">
        <f t="shared" si="35"/>
        <v>0</v>
      </c>
      <c r="J196" s="18">
        <f t="shared" si="36"/>
        <v>0</v>
      </c>
      <c r="K196" s="21">
        <f t="shared" ref="K196:M211" si="45">K195+E196^2</f>
        <v>1669489.1813268426</v>
      </c>
      <c r="L196" s="21">
        <f t="shared" si="45"/>
        <v>4.0926442786715844</v>
      </c>
      <c r="M196" s="21">
        <f t="shared" si="45"/>
        <v>6.9539551087902449</v>
      </c>
      <c r="N196" s="21">
        <f t="shared" ref="N196:N259" si="46">N195+E196*F196</f>
        <v>-0.93550463391498317</v>
      </c>
      <c r="O196" s="21">
        <f t="shared" ref="O196:O259" si="47">O195+E196*G196</f>
        <v>-1.4080619649304493</v>
      </c>
      <c r="P196" s="21">
        <f t="shared" ref="P196:P259" si="48">P195+F196*G196</f>
        <v>3.071264277289246</v>
      </c>
      <c r="Q196" s="19">
        <f t="shared" si="42"/>
        <v>1669489.1813268426</v>
      </c>
      <c r="R196" s="19">
        <f t="shared" si="42"/>
        <v>4.0926442786715844</v>
      </c>
      <c r="S196" s="19">
        <f t="shared" si="42"/>
        <v>6.9539551087902449</v>
      </c>
      <c r="T196" s="19">
        <f t="shared" si="38"/>
        <v>-0.93550463391498317</v>
      </c>
      <c r="U196" s="19">
        <f t="shared" si="39"/>
        <v>-1.4080619649304493</v>
      </c>
      <c r="V196" s="19">
        <f t="shared" si="40"/>
        <v>3.071264277289246</v>
      </c>
    </row>
    <row r="197" spans="1:22" x14ac:dyDescent="0.25">
      <c r="A197" s="26">
        <f>Wellpath!E197</f>
        <v>0</v>
      </c>
      <c r="B197" s="68">
        <v>0</v>
      </c>
      <c r="C197" s="22">
        <v>0</v>
      </c>
      <c r="D197" s="22">
        <v>0</v>
      </c>
      <c r="E197" s="20">
        <f>Model!$W$37*(Wellpath!$K197-Wellpath!$K196)*MAX(ABS(Wellpath!$L197-Wellpath!$L196),Model!$B$24*(Wellpath!$K197-Wellpath!$K196))*COS(Wellpath!$L197)*COS(Wellpath!$M197)</f>
        <v>0</v>
      </c>
      <c r="F197" s="20">
        <f>Model!$W$37*(Wellpath!$K197-Wellpath!$K196)*MAX(ABS(Wellpath!$L197-Wellpath!$L196),Model!$B$24*(Wellpath!$K197-Wellpath!$K196))*COS(Wellpath!$L197)*SIN(Wellpath!$M197)</f>
        <v>0</v>
      </c>
      <c r="G197" s="20">
        <f>Model!$W$37*(Wellpath!$K197-Wellpath!$K196)*MAX(ABS(Wellpath!$L197-Wellpath!$L196),Model!$B$24*(Wellpath!$K197-Wellpath!$K196))*-SIN(Wellpath!$L197)</f>
        <v>0</v>
      </c>
      <c r="H197" s="18">
        <f t="shared" ref="H197:H260" si="49">E197</f>
        <v>0</v>
      </c>
      <c r="I197" s="18">
        <f t="shared" ref="I197:I260" si="50">F197</f>
        <v>0</v>
      </c>
      <c r="J197" s="18">
        <f t="shared" ref="J197:J260" si="51">G197</f>
        <v>0</v>
      </c>
      <c r="K197" s="21">
        <f t="shared" si="45"/>
        <v>1669489.1813268426</v>
      </c>
      <c r="L197" s="21">
        <f t="shared" si="45"/>
        <v>4.0926442786715844</v>
      </c>
      <c r="M197" s="21">
        <f t="shared" si="45"/>
        <v>6.9539551087902449</v>
      </c>
      <c r="N197" s="21">
        <f t="shared" si="46"/>
        <v>-0.93550463391498317</v>
      </c>
      <c r="O197" s="21">
        <f t="shared" si="47"/>
        <v>-1.4080619649304493</v>
      </c>
      <c r="P197" s="21">
        <f t="shared" si="48"/>
        <v>3.071264277289246</v>
      </c>
      <c r="Q197" s="19">
        <f t="shared" si="42"/>
        <v>1669489.1813268426</v>
      </c>
      <c r="R197" s="19">
        <f t="shared" si="42"/>
        <v>4.0926442786715844</v>
      </c>
      <c r="S197" s="19">
        <f t="shared" si="42"/>
        <v>6.9539551087902449</v>
      </c>
      <c r="T197" s="19">
        <f t="shared" ref="T197:T260" si="52">N196+H197*I197</f>
        <v>-0.93550463391498317</v>
      </c>
      <c r="U197" s="19">
        <f t="shared" ref="U197:U260" si="53">O196+H197*J197</f>
        <v>-1.4080619649304493</v>
      </c>
      <c r="V197" s="19">
        <f t="shared" ref="V197:V260" si="54">P196+I197*J197</f>
        <v>3.071264277289246</v>
      </c>
    </row>
    <row r="198" spans="1:22" x14ac:dyDescent="0.25">
      <c r="A198" s="26">
        <f>Wellpath!E198</f>
        <v>0</v>
      </c>
      <c r="B198" s="68">
        <v>0</v>
      </c>
      <c r="C198" s="22">
        <v>0</v>
      </c>
      <c r="D198" s="22">
        <v>0</v>
      </c>
      <c r="E198" s="20">
        <f>Model!$W$37*(Wellpath!$K198-Wellpath!$K197)*MAX(ABS(Wellpath!$L198-Wellpath!$L197),Model!$B$24*(Wellpath!$K198-Wellpath!$K197))*COS(Wellpath!$L198)*COS(Wellpath!$M198)</f>
        <v>0</v>
      </c>
      <c r="F198" s="20">
        <f>Model!$W$37*(Wellpath!$K198-Wellpath!$K197)*MAX(ABS(Wellpath!$L198-Wellpath!$L197),Model!$B$24*(Wellpath!$K198-Wellpath!$K197))*COS(Wellpath!$L198)*SIN(Wellpath!$M198)</f>
        <v>0</v>
      </c>
      <c r="G198" s="20">
        <f>Model!$W$37*(Wellpath!$K198-Wellpath!$K197)*MAX(ABS(Wellpath!$L198-Wellpath!$L197),Model!$B$24*(Wellpath!$K198-Wellpath!$K197))*-SIN(Wellpath!$L198)</f>
        <v>0</v>
      </c>
      <c r="H198" s="18">
        <f t="shared" si="49"/>
        <v>0</v>
      </c>
      <c r="I198" s="18">
        <f t="shared" si="50"/>
        <v>0</v>
      </c>
      <c r="J198" s="18">
        <f t="shared" si="51"/>
        <v>0</v>
      </c>
      <c r="K198" s="21">
        <f t="shared" si="45"/>
        <v>1669489.1813268426</v>
      </c>
      <c r="L198" s="21">
        <f t="shared" si="45"/>
        <v>4.0926442786715844</v>
      </c>
      <c r="M198" s="21">
        <f t="shared" si="45"/>
        <v>6.9539551087902449</v>
      </c>
      <c r="N198" s="21">
        <f t="shared" si="46"/>
        <v>-0.93550463391498317</v>
      </c>
      <c r="O198" s="21">
        <f t="shared" si="47"/>
        <v>-1.4080619649304493</v>
      </c>
      <c r="P198" s="21">
        <f t="shared" si="48"/>
        <v>3.071264277289246</v>
      </c>
      <c r="Q198" s="19">
        <f t="shared" si="42"/>
        <v>1669489.1813268426</v>
      </c>
      <c r="R198" s="19">
        <f t="shared" si="42"/>
        <v>4.0926442786715844</v>
      </c>
      <c r="S198" s="19">
        <f t="shared" si="42"/>
        <v>6.9539551087902449</v>
      </c>
      <c r="T198" s="19">
        <f t="shared" si="52"/>
        <v>-0.93550463391498317</v>
      </c>
      <c r="U198" s="19">
        <f t="shared" si="53"/>
        <v>-1.4080619649304493</v>
      </c>
      <c r="V198" s="19">
        <f t="shared" si="54"/>
        <v>3.071264277289246</v>
      </c>
    </row>
    <row r="199" spans="1:22" x14ac:dyDescent="0.25">
      <c r="A199" s="26">
        <f>Wellpath!E199</f>
        <v>0</v>
      </c>
      <c r="B199" s="68">
        <v>0</v>
      </c>
      <c r="C199" s="22">
        <v>0</v>
      </c>
      <c r="D199" s="22">
        <v>0</v>
      </c>
      <c r="E199" s="20">
        <f>Model!$W$37*(Wellpath!$K199-Wellpath!$K198)*MAX(ABS(Wellpath!$L199-Wellpath!$L198),Model!$B$24*(Wellpath!$K199-Wellpath!$K198))*COS(Wellpath!$L199)*COS(Wellpath!$M199)</f>
        <v>0</v>
      </c>
      <c r="F199" s="20">
        <f>Model!$W$37*(Wellpath!$K199-Wellpath!$K198)*MAX(ABS(Wellpath!$L199-Wellpath!$L198),Model!$B$24*(Wellpath!$K199-Wellpath!$K198))*COS(Wellpath!$L199)*SIN(Wellpath!$M199)</f>
        <v>0</v>
      </c>
      <c r="G199" s="20">
        <f>Model!$W$37*(Wellpath!$K199-Wellpath!$K198)*MAX(ABS(Wellpath!$L199-Wellpath!$L198),Model!$B$24*(Wellpath!$K199-Wellpath!$K198))*-SIN(Wellpath!$L199)</f>
        <v>0</v>
      </c>
      <c r="H199" s="18">
        <f t="shared" si="49"/>
        <v>0</v>
      </c>
      <c r="I199" s="18">
        <f t="shared" si="50"/>
        <v>0</v>
      </c>
      <c r="J199" s="18">
        <f t="shared" si="51"/>
        <v>0</v>
      </c>
      <c r="K199" s="21">
        <f t="shared" si="45"/>
        <v>1669489.1813268426</v>
      </c>
      <c r="L199" s="21">
        <f t="shared" si="45"/>
        <v>4.0926442786715844</v>
      </c>
      <c r="M199" s="21">
        <f t="shared" si="45"/>
        <v>6.9539551087902449</v>
      </c>
      <c r="N199" s="21">
        <f t="shared" si="46"/>
        <v>-0.93550463391498317</v>
      </c>
      <c r="O199" s="21">
        <f t="shared" si="47"/>
        <v>-1.4080619649304493</v>
      </c>
      <c r="P199" s="21">
        <f t="shared" si="48"/>
        <v>3.071264277289246</v>
      </c>
      <c r="Q199" s="19">
        <f t="shared" si="42"/>
        <v>1669489.1813268426</v>
      </c>
      <c r="R199" s="19">
        <f t="shared" si="42"/>
        <v>4.0926442786715844</v>
      </c>
      <c r="S199" s="19">
        <f t="shared" si="42"/>
        <v>6.9539551087902449</v>
      </c>
      <c r="T199" s="19">
        <f t="shared" si="52"/>
        <v>-0.93550463391498317</v>
      </c>
      <c r="U199" s="19">
        <f t="shared" si="53"/>
        <v>-1.4080619649304493</v>
      </c>
      <c r="V199" s="19">
        <f t="shared" si="54"/>
        <v>3.071264277289246</v>
      </c>
    </row>
    <row r="200" spans="1:22" x14ac:dyDescent="0.25">
      <c r="A200" s="26">
        <f>Wellpath!E200</f>
        <v>0</v>
      </c>
      <c r="B200" s="68">
        <v>0</v>
      </c>
      <c r="C200" s="22">
        <v>0</v>
      </c>
      <c r="D200" s="22">
        <v>0</v>
      </c>
      <c r="E200" s="20">
        <f>Model!$W$37*(Wellpath!$K200-Wellpath!$K199)*MAX(ABS(Wellpath!$L200-Wellpath!$L199),Model!$B$24*(Wellpath!$K200-Wellpath!$K199))*COS(Wellpath!$L200)*COS(Wellpath!$M200)</f>
        <v>0</v>
      </c>
      <c r="F200" s="20">
        <f>Model!$W$37*(Wellpath!$K200-Wellpath!$K199)*MAX(ABS(Wellpath!$L200-Wellpath!$L199),Model!$B$24*(Wellpath!$K200-Wellpath!$K199))*COS(Wellpath!$L200)*SIN(Wellpath!$M200)</f>
        <v>0</v>
      </c>
      <c r="G200" s="20">
        <f>Model!$W$37*(Wellpath!$K200-Wellpath!$K199)*MAX(ABS(Wellpath!$L200-Wellpath!$L199),Model!$B$24*(Wellpath!$K200-Wellpath!$K199))*-SIN(Wellpath!$L200)</f>
        <v>0</v>
      </c>
      <c r="H200" s="18">
        <f t="shared" si="49"/>
        <v>0</v>
      </c>
      <c r="I200" s="18">
        <f t="shared" si="50"/>
        <v>0</v>
      </c>
      <c r="J200" s="18">
        <f t="shared" si="51"/>
        <v>0</v>
      </c>
      <c r="K200" s="21">
        <f t="shared" si="45"/>
        <v>1669489.1813268426</v>
      </c>
      <c r="L200" s="21">
        <f t="shared" si="45"/>
        <v>4.0926442786715844</v>
      </c>
      <c r="M200" s="21">
        <f t="shared" si="45"/>
        <v>6.9539551087902449</v>
      </c>
      <c r="N200" s="21">
        <f t="shared" si="46"/>
        <v>-0.93550463391498317</v>
      </c>
      <c r="O200" s="21">
        <f t="shared" si="47"/>
        <v>-1.4080619649304493</v>
      </c>
      <c r="P200" s="21">
        <f t="shared" si="48"/>
        <v>3.071264277289246</v>
      </c>
      <c r="Q200" s="19">
        <f t="shared" si="42"/>
        <v>1669489.1813268426</v>
      </c>
      <c r="R200" s="19">
        <f t="shared" si="42"/>
        <v>4.0926442786715844</v>
      </c>
      <c r="S200" s="19">
        <f t="shared" si="42"/>
        <v>6.9539551087902449</v>
      </c>
      <c r="T200" s="19">
        <f t="shared" si="52"/>
        <v>-0.93550463391498317</v>
      </c>
      <c r="U200" s="19">
        <f t="shared" si="53"/>
        <v>-1.4080619649304493</v>
      </c>
      <c r="V200" s="19">
        <f t="shared" si="54"/>
        <v>3.071264277289246</v>
      </c>
    </row>
    <row r="201" spans="1:22" x14ac:dyDescent="0.25">
      <c r="A201" s="26">
        <f>Wellpath!E201</f>
        <v>0</v>
      </c>
      <c r="B201" s="68">
        <v>0</v>
      </c>
      <c r="C201" s="22">
        <v>0</v>
      </c>
      <c r="D201" s="22">
        <v>0</v>
      </c>
      <c r="E201" s="20">
        <f>Model!$W$37*(Wellpath!$K201-Wellpath!$K200)*MAX(ABS(Wellpath!$L201-Wellpath!$L200),Model!$B$24*(Wellpath!$K201-Wellpath!$K200))*COS(Wellpath!$L201)*COS(Wellpath!$M201)</f>
        <v>0</v>
      </c>
      <c r="F201" s="20">
        <f>Model!$W$37*(Wellpath!$K201-Wellpath!$K200)*MAX(ABS(Wellpath!$L201-Wellpath!$L200),Model!$B$24*(Wellpath!$K201-Wellpath!$K200))*COS(Wellpath!$L201)*SIN(Wellpath!$M201)</f>
        <v>0</v>
      </c>
      <c r="G201" s="20">
        <f>Model!$W$37*(Wellpath!$K201-Wellpath!$K200)*MAX(ABS(Wellpath!$L201-Wellpath!$L200),Model!$B$24*(Wellpath!$K201-Wellpath!$K200))*-SIN(Wellpath!$L201)</f>
        <v>0</v>
      </c>
      <c r="H201" s="18">
        <f t="shared" si="49"/>
        <v>0</v>
      </c>
      <c r="I201" s="18">
        <f t="shared" si="50"/>
        <v>0</v>
      </c>
      <c r="J201" s="18">
        <f t="shared" si="51"/>
        <v>0</v>
      </c>
      <c r="K201" s="21">
        <f t="shared" si="45"/>
        <v>1669489.1813268426</v>
      </c>
      <c r="L201" s="21">
        <f t="shared" si="45"/>
        <v>4.0926442786715844</v>
      </c>
      <c r="M201" s="21">
        <f t="shared" si="45"/>
        <v>6.9539551087902449</v>
      </c>
      <c r="N201" s="21">
        <f t="shared" si="46"/>
        <v>-0.93550463391498317</v>
      </c>
      <c r="O201" s="21">
        <f t="shared" si="47"/>
        <v>-1.4080619649304493</v>
      </c>
      <c r="P201" s="21">
        <f t="shared" si="48"/>
        <v>3.071264277289246</v>
      </c>
      <c r="Q201" s="19">
        <f t="shared" si="42"/>
        <v>1669489.1813268426</v>
      </c>
      <c r="R201" s="19">
        <f t="shared" si="42"/>
        <v>4.0926442786715844</v>
      </c>
      <c r="S201" s="19">
        <f t="shared" si="42"/>
        <v>6.9539551087902449</v>
      </c>
      <c r="T201" s="19">
        <f t="shared" si="52"/>
        <v>-0.93550463391498317</v>
      </c>
      <c r="U201" s="19">
        <f t="shared" si="53"/>
        <v>-1.4080619649304493</v>
      </c>
      <c r="V201" s="19">
        <f t="shared" si="54"/>
        <v>3.071264277289246</v>
      </c>
    </row>
    <row r="202" spans="1:22" x14ac:dyDescent="0.25">
      <c r="A202" s="26">
        <f>Wellpath!E202</f>
        <v>0</v>
      </c>
      <c r="B202" s="68">
        <v>0</v>
      </c>
      <c r="C202" s="22">
        <v>0</v>
      </c>
      <c r="D202" s="22">
        <v>0</v>
      </c>
      <c r="E202" s="20">
        <f>Model!$W$37*(Wellpath!$K202-Wellpath!$K201)*MAX(ABS(Wellpath!$L202-Wellpath!$L201),Model!$B$24*(Wellpath!$K202-Wellpath!$K201))*COS(Wellpath!$L202)*COS(Wellpath!$M202)</f>
        <v>0</v>
      </c>
      <c r="F202" s="20">
        <f>Model!$W$37*(Wellpath!$K202-Wellpath!$K201)*MAX(ABS(Wellpath!$L202-Wellpath!$L201),Model!$B$24*(Wellpath!$K202-Wellpath!$K201))*COS(Wellpath!$L202)*SIN(Wellpath!$M202)</f>
        <v>0</v>
      </c>
      <c r="G202" s="20">
        <f>Model!$W$37*(Wellpath!$K202-Wellpath!$K201)*MAX(ABS(Wellpath!$L202-Wellpath!$L201),Model!$B$24*(Wellpath!$K202-Wellpath!$K201))*-SIN(Wellpath!$L202)</f>
        <v>0</v>
      </c>
      <c r="H202" s="18">
        <f t="shared" si="49"/>
        <v>0</v>
      </c>
      <c r="I202" s="18">
        <f t="shared" si="50"/>
        <v>0</v>
      </c>
      <c r="J202" s="18">
        <f t="shared" si="51"/>
        <v>0</v>
      </c>
      <c r="K202" s="21">
        <f t="shared" si="45"/>
        <v>1669489.1813268426</v>
      </c>
      <c r="L202" s="21">
        <f t="shared" si="45"/>
        <v>4.0926442786715844</v>
      </c>
      <c r="M202" s="21">
        <f t="shared" si="45"/>
        <v>6.9539551087902449</v>
      </c>
      <c r="N202" s="21">
        <f t="shared" si="46"/>
        <v>-0.93550463391498317</v>
      </c>
      <c r="O202" s="21">
        <f t="shared" si="47"/>
        <v>-1.4080619649304493</v>
      </c>
      <c r="P202" s="21">
        <f t="shared" si="48"/>
        <v>3.071264277289246</v>
      </c>
      <c r="Q202" s="19">
        <f t="shared" si="42"/>
        <v>1669489.1813268426</v>
      </c>
      <c r="R202" s="19">
        <f t="shared" si="42"/>
        <v>4.0926442786715844</v>
      </c>
      <c r="S202" s="19">
        <f t="shared" si="42"/>
        <v>6.9539551087902449</v>
      </c>
      <c r="T202" s="19">
        <f t="shared" si="52"/>
        <v>-0.93550463391498317</v>
      </c>
      <c r="U202" s="19">
        <f t="shared" si="53"/>
        <v>-1.4080619649304493</v>
      </c>
      <c r="V202" s="19">
        <f t="shared" si="54"/>
        <v>3.071264277289246</v>
      </c>
    </row>
    <row r="203" spans="1:22" x14ac:dyDescent="0.25">
      <c r="A203" s="26">
        <f>Wellpath!E203</f>
        <v>0</v>
      </c>
      <c r="B203" s="68">
        <v>0</v>
      </c>
      <c r="C203" s="22">
        <v>0</v>
      </c>
      <c r="D203" s="22">
        <v>0</v>
      </c>
      <c r="E203" s="20">
        <f>Model!$W$37*(Wellpath!$K203-Wellpath!$K202)*MAX(ABS(Wellpath!$L203-Wellpath!$L202),Model!$B$24*(Wellpath!$K203-Wellpath!$K202))*COS(Wellpath!$L203)*COS(Wellpath!$M203)</f>
        <v>0</v>
      </c>
      <c r="F203" s="20">
        <f>Model!$W$37*(Wellpath!$K203-Wellpath!$K202)*MAX(ABS(Wellpath!$L203-Wellpath!$L202),Model!$B$24*(Wellpath!$K203-Wellpath!$K202))*COS(Wellpath!$L203)*SIN(Wellpath!$M203)</f>
        <v>0</v>
      </c>
      <c r="G203" s="20">
        <f>Model!$W$37*(Wellpath!$K203-Wellpath!$K202)*MAX(ABS(Wellpath!$L203-Wellpath!$L202),Model!$B$24*(Wellpath!$K203-Wellpath!$K202))*-SIN(Wellpath!$L203)</f>
        <v>0</v>
      </c>
      <c r="H203" s="18">
        <f t="shared" si="49"/>
        <v>0</v>
      </c>
      <c r="I203" s="18">
        <f t="shared" si="50"/>
        <v>0</v>
      </c>
      <c r="J203" s="18">
        <f t="shared" si="51"/>
        <v>0</v>
      </c>
      <c r="K203" s="21">
        <f t="shared" si="45"/>
        <v>1669489.1813268426</v>
      </c>
      <c r="L203" s="21">
        <f t="shared" si="45"/>
        <v>4.0926442786715844</v>
      </c>
      <c r="M203" s="21">
        <f t="shared" si="45"/>
        <v>6.9539551087902449</v>
      </c>
      <c r="N203" s="21">
        <f t="shared" si="46"/>
        <v>-0.93550463391498317</v>
      </c>
      <c r="O203" s="21">
        <f t="shared" si="47"/>
        <v>-1.4080619649304493</v>
      </c>
      <c r="P203" s="21">
        <f t="shared" si="48"/>
        <v>3.071264277289246</v>
      </c>
      <c r="Q203" s="19">
        <f t="shared" si="42"/>
        <v>1669489.1813268426</v>
      </c>
      <c r="R203" s="19">
        <f t="shared" si="42"/>
        <v>4.0926442786715844</v>
      </c>
      <c r="S203" s="19">
        <f t="shared" si="42"/>
        <v>6.9539551087902449</v>
      </c>
      <c r="T203" s="19">
        <f t="shared" si="52"/>
        <v>-0.93550463391498317</v>
      </c>
      <c r="U203" s="19">
        <f t="shared" si="53"/>
        <v>-1.4080619649304493</v>
      </c>
      <c r="V203" s="19">
        <f t="shared" si="54"/>
        <v>3.071264277289246</v>
      </c>
    </row>
    <row r="204" spans="1:22" x14ac:dyDescent="0.25">
      <c r="A204" s="26">
        <f>Wellpath!E204</f>
        <v>0</v>
      </c>
      <c r="B204" s="68">
        <v>0</v>
      </c>
      <c r="C204" s="22">
        <v>0</v>
      </c>
      <c r="D204" s="22">
        <v>0</v>
      </c>
      <c r="E204" s="20">
        <f>Model!$W$37*(Wellpath!$K204-Wellpath!$K203)*MAX(ABS(Wellpath!$L204-Wellpath!$L203),Model!$B$24*(Wellpath!$K204-Wellpath!$K203))*COS(Wellpath!$L204)*COS(Wellpath!$M204)</f>
        <v>0</v>
      </c>
      <c r="F204" s="20">
        <f>Model!$W$37*(Wellpath!$K204-Wellpath!$K203)*MAX(ABS(Wellpath!$L204-Wellpath!$L203),Model!$B$24*(Wellpath!$K204-Wellpath!$K203))*COS(Wellpath!$L204)*SIN(Wellpath!$M204)</f>
        <v>0</v>
      </c>
      <c r="G204" s="20">
        <f>Model!$W$37*(Wellpath!$K204-Wellpath!$K203)*MAX(ABS(Wellpath!$L204-Wellpath!$L203),Model!$B$24*(Wellpath!$K204-Wellpath!$K203))*-SIN(Wellpath!$L204)</f>
        <v>0</v>
      </c>
      <c r="H204" s="18">
        <f t="shared" si="49"/>
        <v>0</v>
      </c>
      <c r="I204" s="18">
        <f t="shared" si="50"/>
        <v>0</v>
      </c>
      <c r="J204" s="18">
        <f t="shared" si="51"/>
        <v>0</v>
      </c>
      <c r="K204" s="21">
        <f t="shared" si="45"/>
        <v>1669489.1813268426</v>
      </c>
      <c r="L204" s="21">
        <f t="shared" si="45"/>
        <v>4.0926442786715844</v>
      </c>
      <c r="M204" s="21">
        <f t="shared" si="45"/>
        <v>6.9539551087902449</v>
      </c>
      <c r="N204" s="21">
        <f t="shared" si="46"/>
        <v>-0.93550463391498317</v>
      </c>
      <c r="O204" s="21">
        <f t="shared" si="47"/>
        <v>-1.4080619649304493</v>
      </c>
      <c r="P204" s="21">
        <f t="shared" si="48"/>
        <v>3.071264277289246</v>
      </c>
      <c r="Q204" s="19">
        <f t="shared" si="42"/>
        <v>1669489.1813268426</v>
      </c>
      <c r="R204" s="19">
        <f t="shared" si="42"/>
        <v>4.0926442786715844</v>
      </c>
      <c r="S204" s="19">
        <f t="shared" si="42"/>
        <v>6.9539551087902449</v>
      </c>
      <c r="T204" s="19">
        <f t="shared" si="52"/>
        <v>-0.93550463391498317</v>
      </c>
      <c r="U204" s="19">
        <f t="shared" si="53"/>
        <v>-1.4080619649304493</v>
      </c>
      <c r="V204" s="19">
        <f t="shared" si="54"/>
        <v>3.071264277289246</v>
      </c>
    </row>
    <row r="205" spans="1:22" x14ac:dyDescent="0.25">
      <c r="A205" s="26">
        <f>Wellpath!E205</f>
        <v>0</v>
      </c>
      <c r="B205" s="68">
        <v>0</v>
      </c>
      <c r="C205" s="22">
        <v>0</v>
      </c>
      <c r="D205" s="22">
        <v>0</v>
      </c>
      <c r="E205" s="20">
        <f>Model!$W$37*(Wellpath!$K205-Wellpath!$K204)*MAX(ABS(Wellpath!$L205-Wellpath!$L204),Model!$B$24*(Wellpath!$K205-Wellpath!$K204))*COS(Wellpath!$L205)*COS(Wellpath!$M205)</f>
        <v>0</v>
      </c>
      <c r="F205" s="20">
        <f>Model!$W$37*(Wellpath!$K205-Wellpath!$K204)*MAX(ABS(Wellpath!$L205-Wellpath!$L204),Model!$B$24*(Wellpath!$K205-Wellpath!$K204))*COS(Wellpath!$L205)*SIN(Wellpath!$M205)</f>
        <v>0</v>
      </c>
      <c r="G205" s="20">
        <f>Model!$W$37*(Wellpath!$K205-Wellpath!$K204)*MAX(ABS(Wellpath!$L205-Wellpath!$L204),Model!$B$24*(Wellpath!$K205-Wellpath!$K204))*-SIN(Wellpath!$L205)</f>
        <v>0</v>
      </c>
      <c r="H205" s="18">
        <f t="shared" si="49"/>
        <v>0</v>
      </c>
      <c r="I205" s="18">
        <f t="shared" si="50"/>
        <v>0</v>
      </c>
      <c r="J205" s="18">
        <f t="shared" si="51"/>
        <v>0</v>
      </c>
      <c r="K205" s="21">
        <f t="shared" si="45"/>
        <v>1669489.1813268426</v>
      </c>
      <c r="L205" s="21">
        <f t="shared" si="45"/>
        <v>4.0926442786715844</v>
      </c>
      <c r="M205" s="21">
        <f t="shared" si="45"/>
        <v>6.9539551087902449</v>
      </c>
      <c r="N205" s="21">
        <f t="shared" si="46"/>
        <v>-0.93550463391498317</v>
      </c>
      <c r="O205" s="21">
        <f t="shared" si="47"/>
        <v>-1.4080619649304493</v>
      </c>
      <c r="P205" s="21">
        <f t="shared" si="48"/>
        <v>3.071264277289246</v>
      </c>
      <c r="Q205" s="19">
        <f t="shared" si="42"/>
        <v>1669489.1813268426</v>
      </c>
      <c r="R205" s="19">
        <f t="shared" si="42"/>
        <v>4.0926442786715844</v>
      </c>
      <c r="S205" s="19">
        <f t="shared" si="42"/>
        <v>6.9539551087902449</v>
      </c>
      <c r="T205" s="19">
        <f t="shared" si="52"/>
        <v>-0.93550463391498317</v>
      </c>
      <c r="U205" s="19">
        <f t="shared" si="53"/>
        <v>-1.4080619649304493</v>
      </c>
      <c r="V205" s="19">
        <f t="shared" si="54"/>
        <v>3.071264277289246</v>
      </c>
    </row>
    <row r="206" spans="1:22" x14ac:dyDescent="0.25">
      <c r="A206" s="26">
        <f>Wellpath!E206</f>
        <v>0</v>
      </c>
      <c r="B206" s="68">
        <v>0</v>
      </c>
      <c r="C206" s="22">
        <v>0</v>
      </c>
      <c r="D206" s="22">
        <v>0</v>
      </c>
      <c r="E206" s="20">
        <f>Model!$W$37*(Wellpath!$K206-Wellpath!$K205)*MAX(ABS(Wellpath!$L206-Wellpath!$L205),Model!$B$24*(Wellpath!$K206-Wellpath!$K205))*COS(Wellpath!$L206)*COS(Wellpath!$M206)</f>
        <v>0</v>
      </c>
      <c r="F206" s="20">
        <f>Model!$W$37*(Wellpath!$K206-Wellpath!$K205)*MAX(ABS(Wellpath!$L206-Wellpath!$L205),Model!$B$24*(Wellpath!$K206-Wellpath!$K205))*COS(Wellpath!$L206)*SIN(Wellpath!$M206)</f>
        <v>0</v>
      </c>
      <c r="G206" s="20">
        <f>Model!$W$37*(Wellpath!$K206-Wellpath!$K205)*MAX(ABS(Wellpath!$L206-Wellpath!$L205),Model!$B$24*(Wellpath!$K206-Wellpath!$K205))*-SIN(Wellpath!$L206)</f>
        <v>0</v>
      </c>
      <c r="H206" s="18">
        <f t="shared" si="49"/>
        <v>0</v>
      </c>
      <c r="I206" s="18">
        <f t="shared" si="50"/>
        <v>0</v>
      </c>
      <c r="J206" s="18">
        <f t="shared" si="51"/>
        <v>0</v>
      </c>
      <c r="K206" s="21">
        <f t="shared" si="45"/>
        <v>1669489.1813268426</v>
      </c>
      <c r="L206" s="21">
        <f t="shared" si="45"/>
        <v>4.0926442786715844</v>
      </c>
      <c r="M206" s="21">
        <f t="shared" si="45"/>
        <v>6.9539551087902449</v>
      </c>
      <c r="N206" s="21">
        <f t="shared" si="46"/>
        <v>-0.93550463391498317</v>
      </c>
      <c r="O206" s="21">
        <f t="shared" si="47"/>
        <v>-1.4080619649304493</v>
      </c>
      <c r="P206" s="21">
        <f t="shared" si="48"/>
        <v>3.071264277289246</v>
      </c>
      <c r="Q206" s="19">
        <f t="shared" si="42"/>
        <v>1669489.1813268426</v>
      </c>
      <c r="R206" s="19">
        <f t="shared" si="42"/>
        <v>4.0926442786715844</v>
      </c>
      <c r="S206" s="19">
        <f t="shared" si="42"/>
        <v>6.9539551087902449</v>
      </c>
      <c r="T206" s="19">
        <f t="shared" si="52"/>
        <v>-0.93550463391498317</v>
      </c>
      <c r="U206" s="19">
        <f t="shared" si="53"/>
        <v>-1.4080619649304493</v>
      </c>
      <c r="V206" s="19">
        <f t="shared" si="54"/>
        <v>3.071264277289246</v>
      </c>
    </row>
    <row r="207" spans="1:22" x14ac:dyDescent="0.25">
      <c r="A207" s="26">
        <f>Wellpath!E207</f>
        <v>0</v>
      </c>
      <c r="B207" s="68">
        <v>0</v>
      </c>
      <c r="C207" s="22">
        <v>0</v>
      </c>
      <c r="D207" s="22">
        <v>0</v>
      </c>
      <c r="E207" s="20">
        <f>Model!$W$37*(Wellpath!$K207-Wellpath!$K206)*MAX(ABS(Wellpath!$L207-Wellpath!$L206),Model!$B$24*(Wellpath!$K207-Wellpath!$K206))*COS(Wellpath!$L207)*COS(Wellpath!$M207)</f>
        <v>0</v>
      </c>
      <c r="F207" s="20">
        <f>Model!$W$37*(Wellpath!$K207-Wellpath!$K206)*MAX(ABS(Wellpath!$L207-Wellpath!$L206),Model!$B$24*(Wellpath!$K207-Wellpath!$K206))*COS(Wellpath!$L207)*SIN(Wellpath!$M207)</f>
        <v>0</v>
      </c>
      <c r="G207" s="20">
        <f>Model!$W$37*(Wellpath!$K207-Wellpath!$K206)*MAX(ABS(Wellpath!$L207-Wellpath!$L206),Model!$B$24*(Wellpath!$K207-Wellpath!$K206))*-SIN(Wellpath!$L207)</f>
        <v>0</v>
      </c>
      <c r="H207" s="18">
        <f t="shared" si="49"/>
        <v>0</v>
      </c>
      <c r="I207" s="18">
        <f t="shared" si="50"/>
        <v>0</v>
      </c>
      <c r="J207" s="18">
        <f t="shared" si="51"/>
        <v>0</v>
      </c>
      <c r="K207" s="21">
        <f t="shared" si="45"/>
        <v>1669489.1813268426</v>
      </c>
      <c r="L207" s="21">
        <f t="shared" si="45"/>
        <v>4.0926442786715844</v>
      </c>
      <c r="M207" s="21">
        <f t="shared" si="45"/>
        <v>6.9539551087902449</v>
      </c>
      <c r="N207" s="21">
        <f t="shared" si="46"/>
        <v>-0.93550463391498317</v>
      </c>
      <c r="O207" s="21">
        <f t="shared" si="47"/>
        <v>-1.4080619649304493</v>
      </c>
      <c r="P207" s="21">
        <f t="shared" si="48"/>
        <v>3.071264277289246</v>
      </c>
      <c r="Q207" s="19">
        <f t="shared" si="42"/>
        <v>1669489.1813268426</v>
      </c>
      <c r="R207" s="19">
        <f t="shared" si="42"/>
        <v>4.0926442786715844</v>
      </c>
      <c r="S207" s="19">
        <f t="shared" si="42"/>
        <v>6.9539551087902449</v>
      </c>
      <c r="T207" s="19">
        <f t="shared" si="52"/>
        <v>-0.93550463391498317</v>
      </c>
      <c r="U207" s="19">
        <f t="shared" si="53"/>
        <v>-1.4080619649304493</v>
      </c>
      <c r="V207" s="19">
        <f t="shared" si="54"/>
        <v>3.071264277289246</v>
      </c>
    </row>
    <row r="208" spans="1:22" x14ac:dyDescent="0.25">
      <c r="A208" s="26">
        <f>Wellpath!E208</f>
        <v>0</v>
      </c>
      <c r="B208" s="68">
        <v>0</v>
      </c>
      <c r="C208" s="22">
        <v>0</v>
      </c>
      <c r="D208" s="22">
        <v>0</v>
      </c>
      <c r="E208" s="20">
        <f>Model!$W$37*(Wellpath!$K208-Wellpath!$K207)*MAX(ABS(Wellpath!$L208-Wellpath!$L207),Model!$B$24*(Wellpath!$K208-Wellpath!$K207))*COS(Wellpath!$L208)*COS(Wellpath!$M208)</f>
        <v>0</v>
      </c>
      <c r="F208" s="20">
        <f>Model!$W$37*(Wellpath!$K208-Wellpath!$K207)*MAX(ABS(Wellpath!$L208-Wellpath!$L207),Model!$B$24*(Wellpath!$K208-Wellpath!$K207))*COS(Wellpath!$L208)*SIN(Wellpath!$M208)</f>
        <v>0</v>
      </c>
      <c r="G208" s="20">
        <f>Model!$W$37*(Wellpath!$K208-Wellpath!$K207)*MAX(ABS(Wellpath!$L208-Wellpath!$L207),Model!$B$24*(Wellpath!$K208-Wellpath!$K207))*-SIN(Wellpath!$L208)</f>
        <v>0</v>
      </c>
      <c r="H208" s="18">
        <f t="shared" si="49"/>
        <v>0</v>
      </c>
      <c r="I208" s="18">
        <f t="shared" si="50"/>
        <v>0</v>
      </c>
      <c r="J208" s="18">
        <f t="shared" si="51"/>
        <v>0</v>
      </c>
      <c r="K208" s="21">
        <f t="shared" si="45"/>
        <v>1669489.1813268426</v>
      </c>
      <c r="L208" s="21">
        <f t="shared" si="45"/>
        <v>4.0926442786715844</v>
      </c>
      <c r="M208" s="21">
        <f t="shared" si="45"/>
        <v>6.9539551087902449</v>
      </c>
      <c r="N208" s="21">
        <f t="shared" si="46"/>
        <v>-0.93550463391498317</v>
      </c>
      <c r="O208" s="21">
        <f t="shared" si="47"/>
        <v>-1.4080619649304493</v>
      </c>
      <c r="P208" s="21">
        <f t="shared" si="48"/>
        <v>3.071264277289246</v>
      </c>
      <c r="Q208" s="19">
        <f t="shared" si="42"/>
        <v>1669489.1813268426</v>
      </c>
      <c r="R208" s="19">
        <f t="shared" si="42"/>
        <v>4.0926442786715844</v>
      </c>
      <c r="S208" s="19">
        <f t="shared" si="42"/>
        <v>6.9539551087902449</v>
      </c>
      <c r="T208" s="19">
        <f t="shared" si="52"/>
        <v>-0.93550463391498317</v>
      </c>
      <c r="U208" s="19">
        <f t="shared" si="53"/>
        <v>-1.4080619649304493</v>
      </c>
      <c r="V208" s="19">
        <f t="shared" si="54"/>
        <v>3.071264277289246</v>
      </c>
    </row>
    <row r="209" spans="1:22" x14ac:dyDescent="0.25">
      <c r="A209" s="26">
        <f>Wellpath!E209</f>
        <v>0</v>
      </c>
      <c r="B209" s="68">
        <v>0</v>
      </c>
      <c r="C209" s="22">
        <v>0</v>
      </c>
      <c r="D209" s="22">
        <v>0</v>
      </c>
      <c r="E209" s="20">
        <f>Model!$W$37*(Wellpath!$K209-Wellpath!$K208)*MAX(ABS(Wellpath!$L209-Wellpath!$L208),Model!$B$24*(Wellpath!$K209-Wellpath!$K208))*COS(Wellpath!$L209)*COS(Wellpath!$M209)</f>
        <v>0</v>
      </c>
      <c r="F209" s="20">
        <f>Model!$W$37*(Wellpath!$K209-Wellpath!$K208)*MAX(ABS(Wellpath!$L209-Wellpath!$L208),Model!$B$24*(Wellpath!$K209-Wellpath!$K208))*COS(Wellpath!$L209)*SIN(Wellpath!$M209)</f>
        <v>0</v>
      </c>
      <c r="G209" s="20">
        <f>Model!$W$37*(Wellpath!$K209-Wellpath!$K208)*MAX(ABS(Wellpath!$L209-Wellpath!$L208),Model!$B$24*(Wellpath!$K209-Wellpath!$K208))*-SIN(Wellpath!$L209)</f>
        <v>0</v>
      </c>
      <c r="H209" s="18">
        <f t="shared" si="49"/>
        <v>0</v>
      </c>
      <c r="I209" s="18">
        <f t="shared" si="50"/>
        <v>0</v>
      </c>
      <c r="J209" s="18">
        <f t="shared" si="51"/>
        <v>0</v>
      </c>
      <c r="K209" s="21">
        <f t="shared" si="45"/>
        <v>1669489.1813268426</v>
      </c>
      <c r="L209" s="21">
        <f t="shared" si="45"/>
        <v>4.0926442786715844</v>
      </c>
      <c r="M209" s="21">
        <f t="shared" si="45"/>
        <v>6.9539551087902449</v>
      </c>
      <c r="N209" s="21">
        <f t="shared" si="46"/>
        <v>-0.93550463391498317</v>
      </c>
      <c r="O209" s="21">
        <f t="shared" si="47"/>
        <v>-1.4080619649304493</v>
      </c>
      <c r="P209" s="21">
        <f t="shared" si="48"/>
        <v>3.071264277289246</v>
      </c>
      <c r="Q209" s="19">
        <f t="shared" si="42"/>
        <v>1669489.1813268426</v>
      </c>
      <c r="R209" s="19">
        <f t="shared" si="42"/>
        <v>4.0926442786715844</v>
      </c>
      <c r="S209" s="19">
        <f t="shared" si="42"/>
        <v>6.9539551087902449</v>
      </c>
      <c r="T209" s="19">
        <f t="shared" si="52"/>
        <v>-0.93550463391498317</v>
      </c>
      <c r="U209" s="19">
        <f t="shared" si="53"/>
        <v>-1.4080619649304493</v>
      </c>
      <c r="V209" s="19">
        <f t="shared" si="54"/>
        <v>3.071264277289246</v>
      </c>
    </row>
    <row r="210" spans="1:22" x14ac:dyDescent="0.25">
      <c r="A210" s="26">
        <f>Wellpath!E210</f>
        <v>0</v>
      </c>
      <c r="B210" s="68">
        <v>0</v>
      </c>
      <c r="C210" s="22">
        <v>0</v>
      </c>
      <c r="D210" s="22">
        <v>0</v>
      </c>
      <c r="E210" s="20">
        <f>Model!$W$37*(Wellpath!$K210-Wellpath!$K209)*MAX(ABS(Wellpath!$L210-Wellpath!$L209),Model!$B$24*(Wellpath!$K210-Wellpath!$K209))*COS(Wellpath!$L210)*COS(Wellpath!$M210)</f>
        <v>0</v>
      </c>
      <c r="F210" s="20">
        <f>Model!$W$37*(Wellpath!$K210-Wellpath!$K209)*MAX(ABS(Wellpath!$L210-Wellpath!$L209),Model!$B$24*(Wellpath!$K210-Wellpath!$K209))*COS(Wellpath!$L210)*SIN(Wellpath!$M210)</f>
        <v>0</v>
      </c>
      <c r="G210" s="20">
        <f>Model!$W$37*(Wellpath!$K210-Wellpath!$K209)*MAX(ABS(Wellpath!$L210-Wellpath!$L209),Model!$B$24*(Wellpath!$K210-Wellpath!$K209))*-SIN(Wellpath!$L210)</f>
        <v>0</v>
      </c>
      <c r="H210" s="18">
        <f t="shared" si="49"/>
        <v>0</v>
      </c>
      <c r="I210" s="18">
        <f t="shared" si="50"/>
        <v>0</v>
      </c>
      <c r="J210" s="18">
        <f t="shared" si="51"/>
        <v>0</v>
      </c>
      <c r="K210" s="21">
        <f t="shared" si="45"/>
        <v>1669489.1813268426</v>
      </c>
      <c r="L210" s="21">
        <f t="shared" si="45"/>
        <v>4.0926442786715844</v>
      </c>
      <c r="M210" s="21">
        <f t="shared" si="45"/>
        <v>6.9539551087902449</v>
      </c>
      <c r="N210" s="21">
        <f t="shared" si="46"/>
        <v>-0.93550463391498317</v>
      </c>
      <c r="O210" s="21">
        <f t="shared" si="47"/>
        <v>-1.4080619649304493</v>
      </c>
      <c r="P210" s="21">
        <f t="shared" si="48"/>
        <v>3.071264277289246</v>
      </c>
      <c r="Q210" s="19">
        <f t="shared" si="42"/>
        <v>1669489.1813268426</v>
      </c>
      <c r="R210" s="19">
        <f t="shared" si="42"/>
        <v>4.0926442786715844</v>
      </c>
      <c r="S210" s="19">
        <f t="shared" si="42"/>
        <v>6.9539551087902449</v>
      </c>
      <c r="T210" s="19">
        <f t="shared" si="52"/>
        <v>-0.93550463391498317</v>
      </c>
      <c r="U210" s="19">
        <f t="shared" si="53"/>
        <v>-1.4080619649304493</v>
      </c>
      <c r="V210" s="19">
        <f t="shared" si="54"/>
        <v>3.071264277289246</v>
      </c>
    </row>
    <row r="211" spans="1:22" x14ac:dyDescent="0.25">
      <c r="A211" s="26">
        <f>Wellpath!E211</f>
        <v>0</v>
      </c>
      <c r="B211" s="68">
        <v>0</v>
      </c>
      <c r="C211" s="22">
        <v>0</v>
      </c>
      <c r="D211" s="22">
        <v>0</v>
      </c>
      <c r="E211" s="20">
        <f>Model!$W$37*(Wellpath!$K211-Wellpath!$K210)*MAX(ABS(Wellpath!$L211-Wellpath!$L210),Model!$B$24*(Wellpath!$K211-Wellpath!$K210))*COS(Wellpath!$L211)*COS(Wellpath!$M211)</f>
        <v>0</v>
      </c>
      <c r="F211" s="20">
        <f>Model!$W$37*(Wellpath!$K211-Wellpath!$K210)*MAX(ABS(Wellpath!$L211-Wellpath!$L210),Model!$B$24*(Wellpath!$K211-Wellpath!$K210))*COS(Wellpath!$L211)*SIN(Wellpath!$M211)</f>
        <v>0</v>
      </c>
      <c r="G211" s="20">
        <f>Model!$W$37*(Wellpath!$K211-Wellpath!$K210)*MAX(ABS(Wellpath!$L211-Wellpath!$L210),Model!$B$24*(Wellpath!$K211-Wellpath!$K210))*-SIN(Wellpath!$L211)</f>
        <v>0</v>
      </c>
      <c r="H211" s="18">
        <f t="shared" si="49"/>
        <v>0</v>
      </c>
      <c r="I211" s="18">
        <f t="shared" si="50"/>
        <v>0</v>
      </c>
      <c r="J211" s="18">
        <f t="shared" si="51"/>
        <v>0</v>
      </c>
      <c r="K211" s="21">
        <f t="shared" si="45"/>
        <v>1669489.1813268426</v>
      </c>
      <c r="L211" s="21">
        <f t="shared" si="45"/>
        <v>4.0926442786715844</v>
      </c>
      <c r="M211" s="21">
        <f t="shared" si="45"/>
        <v>6.9539551087902449</v>
      </c>
      <c r="N211" s="21">
        <f t="shared" si="46"/>
        <v>-0.93550463391498317</v>
      </c>
      <c r="O211" s="21">
        <f t="shared" si="47"/>
        <v>-1.4080619649304493</v>
      </c>
      <c r="P211" s="21">
        <f t="shared" si="48"/>
        <v>3.071264277289246</v>
      </c>
      <c r="Q211" s="19">
        <f t="shared" si="42"/>
        <v>1669489.1813268426</v>
      </c>
      <c r="R211" s="19">
        <f t="shared" si="42"/>
        <v>4.0926442786715844</v>
      </c>
      <c r="S211" s="19">
        <f t="shared" si="42"/>
        <v>6.9539551087902449</v>
      </c>
      <c r="T211" s="19">
        <f t="shared" si="52"/>
        <v>-0.93550463391498317</v>
      </c>
      <c r="U211" s="19">
        <f t="shared" si="53"/>
        <v>-1.4080619649304493</v>
      </c>
      <c r="V211" s="19">
        <f t="shared" si="54"/>
        <v>3.071264277289246</v>
      </c>
    </row>
    <row r="212" spans="1:22" x14ac:dyDescent="0.25">
      <c r="A212" s="26">
        <f>Wellpath!E212</f>
        <v>0</v>
      </c>
      <c r="B212" s="68">
        <v>0</v>
      </c>
      <c r="C212" s="22">
        <v>0</v>
      </c>
      <c r="D212" s="22">
        <v>0</v>
      </c>
      <c r="E212" s="20">
        <f>Model!$W$37*(Wellpath!$K212-Wellpath!$K211)*MAX(ABS(Wellpath!$L212-Wellpath!$L211),Model!$B$24*(Wellpath!$K212-Wellpath!$K211))*COS(Wellpath!$L212)*COS(Wellpath!$M212)</f>
        <v>0</v>
      </c>
      <c r="F212" s="20">
        <f>Model!$W$37*(Wellpath!$K212-Wellpath!$K211)*MAX(ABS(Wellpath!$L212-Wellpath!$L211),Model!$B$24*(Wellpath!$K212-Wellpath!$K211))*COS(Wellpath!$L212)*SIN(Wellpath!$M212)</f>
        <v>0</v>
      </c>
      <c r="G212" s="20">
        <f>Model!$W$37*(Wellpath!$K212-Wellpath!$K211)*MAX(ABS(Wellpath!$L212-Wellpath!$L211),Model!$B$24*(Wellpath!$K212-Wellpath!$K211))*-SIN(Wellpath!$L212)</f>
        <v>0</v>
      </c>
      <c r="H212" s="18">
        <f t="shared" si="49"/>
        <v>0</v>
      </c>
      <c r="I212" s="18">
        <f t="shared" si="50"/>
        <v>0</v>
      </c>
      <c r="J212" s="18">
        <f t="shared" si="51"/>
        <v>0</v>
      </c>
      <c r="K212" s="21">
        <f t="shared" ref="K212:M227" si="55">K211+E212^2</f>
        <v>1669489.1813268426</v>
      </c>
      <c r="L212" s="21">
        <f t="shared" si="55"/>
        <v>4.0926442786715844</v>
      </c>
      <c r="M212" s="21">
        <f t="shared" si="55"/>
        <v>6.9539551087902449</v>
      </c>
      <c r="N212" s="21">
        <f t="shared" si="46"/>
        <v>-0.93550463391498317</v>
      </c>
      <c r="O212" s="21">
        <f t="shared" si="47"/>
        <v>-1.4080619649304493</v>
      </c>
      <c r="P212" s="21">
        <f t="shared" si="48"/>
        <v>3.071264277289246</v>
      </c>
      <c r="Q212" s="19">
        <f t="shared" si="42"/>
        <v>1669489.1813268426</v>
      </c>
      <c r="R212" s="19">
        <f t="shared" si="42"/>
        <v>4.0926442786715844</v>
      </c>
      <c r="S212" s="19">
        <f t="shared" si="42"/>
        <v>6.9539551087902449</v>
      </c>
      <c r="T212" s="19">
        <f t="shared" si="52"/>
        <v>-0.93550463391498317</v>
      </c>
      <c r="U212" s="19">
        <f t="shared" si="53"/>
        <v>-1.4080619649304493</v>
      </c>
      <c r="V212" s="19">
        <f t="shared" si="54"/>
        <v>3.071264277289246</v>
      </c>
    </row>
    <row r="213" spans="1:22" x14ac:dyDescent="0.25">
      <c r="A213" s="26">
        <f>Wellpath!E213</f>
        <v>0</v>
      </c>
      <c r="B213" s="68">
        <v>0</v>
      </c>
      <c r="C213" s="22">
        <v>0</v>
      </c>
      <c r="D213" s="22">
        <v>0</v>
      </c>
      <c r="E213" s="20">
        <f>Model!$W$37*(Wellpath!$K213-Wellpath!$K212)*MAX(ABS(Wellpath!$L213-Wellpath!$L212),Model!$B$24*(Wellpath!$K213-Wellpath!$K212))*COS(Wellpath!$L213)*COS(Wellpath!$M213)</f>
        <v>0</v>
      </c>
      <c r="F213" s="20">
        <f>Model!$W$37*(Wellpath!$K213-Wellpath!$K212)*MAX(ABS(Wellpath!$L213-Wellpath!$L212),Model!$B$24*(Wellpath!$K213-Wellpath!$K212))*COS(Wellpath!$L213)*SIN(Wellpath!$M213)</f>
        <v>0</v>
      </c>
      <c r="G213" s="20">
        <f>Model!$W$37*(Wellpath!$K213-Wellpath!$K212)*MAX(ABS(Wellpath!$L213-Wellpath!$L212),Model!$B$24*(Wellpath!$K213-Wellpath!$K212))*-SIN(Wellpath!$L213)</f>
        <v>0</v>
      </c>
      <c r="H213" s="18">
        <f t="shared" si="49"/>
        <v>0</v>
      </c>
      <c r="I213" s="18">
        <f t="shared" si="50"/>
        <v>0</v>
      </c>
      <c r="J213" s="18">
        <f t="shared" si="51"/>
        <v>0</v>
      </c>
      <c r="K213" s="21">
        <f t="shared" si="55"/>
        <v>1669489.1813268426</v>
      </c>
      <c r="L213" s="21">
        <f t="shared" si="55"/>
        <v>4.0926442786715844</v>
      </c>
      <c r="M213" s="21">
        <f t="shared" si="55"/>
        <v>6.9539551087902449</v>
      </c>
      <c r="N213" s="21">
        <f t="shared" si="46"/>
        <v>-0.93550463391498317</v>
      </c>
      <c r="O213" s="21">
        <f t="shared" si="47"/>
        <v>-1.4080619649304493</v>
      </c>
      <c r="P213" s="21">
        <f t="shared" si="48"/>
        <v>3.071264277289246</v>
      </c>
      <c r="Q213" s="19">
        <f t="shared" ref="Q213:S270" si="56">K212+H213^2</f>
        <v>1669489.1813268426</v>
      </c>
      <c r="R213" s="19">
        <f t="shared" si="56"/>
        <v>4.0926442786715844</v>
      </c>
      <c r="S213" s="19">
        <f t="shared" si="56"/>
        <v>6.9539551087902449</v>
      </c>
      <c r="T213" s="19">
        <f t="shared" si="52"/>
        <v>-0.93550463391498317</v>
      </c>
      <c r="U213" s="19">
        <f t="shared" si="53"/>
        <v>-1.4080619649304493</v>
      </c>
      <c r="V213" s="19">
        <f t="shared" si="54"/>
        <v>3.071264277289246</v>
      </c>
    </row>
    <row r="214" spans="1:22" x14ac:dyDescent="0.25">
      <c r="A214" s="26">
        <f>Wellpath!E214</f>
        <v>0</v>
      </c>
      <c r="B214" s="68">
        <v>0</v>
      </c>
      <c r="C214" s="22">
        <v>0</v>
      </c>
      <c r="D214" s="22">
        <v>0</v>
      </c>
      <c r="E214" s="20">
        <f>Model!$W$37*(Wellpath!$K214-Wellpath!$K213)*MAX(ABS(Wellpath!$L214-Wellpath!$L213),Model!$B$24*(Wellpath!$K214-Wellpath!$K213))*COS(Wellpath!$L214)*COS(Wellpath!$M214)</f>
        <v>0</v>
      </c>
      <c r="F214" s="20">
        <f>Model!$W$37*(Wellpath!$K214-Wellpath!$K213)*MAX(ABS(Wellpath!$L214-Wellpath!$L213),Model!$B$24*(Wellpath!$K214-Wellpath!$K213))*COS(Wellpath!$L214)*SIN(Wellpath!$M214)</f>
        <v>0</v>
      </c>
      <c r="G214" s="20">
        <f>Model!$W$37*(Wellpath!$K214-Wellpath!$K213)*MAX(ABS(Wellpath!$L214-Wellpath!$L213),Model!$B$24*(Wellpath!$K214-Wellpath!$K213))*-SIN(Wellpath!$L214)</f>
        <v>0</v>
      </c>
      <c r="H214" s="18">
        <f t="shared" si="49"/>
        <v>0</v>
      </c>
      <c r="I214" s="18">
        <f t="shared" si="50"/>
        <v>0</v>
      </c>
      <c r="J214" s="18">
        <f t="shared" si="51"/>
        <v>0</v>
      </c>
      <c r="K214" s="21">
        <f t="shared" si="55"/>
        <v>1669489.1813268426</v>
      </c>
      <c r="L214" s="21">
        <f t="shared" si="55"/>
        <v>4.0926442786715844</v>
      </c>
      <c r="M214" s="21">
        <f t="shared" si="55"/>
        <v>6.9539551087902449</v>
      </c>
      <c r="N214" s="21">
        <f t="shared" si="46"/>
        <v>-0.93550463391498317</v>
      </c>
      <c r="O214" s="21">
        <f t="shared" si="47"/>
        <v>-1.4080619649304493</v>
      </c>
      <c r="P214" s="21">
        <f t="shared" si="48"/>
        <v>3.071264277289246</v>
      </c>
      <c r="Q214" s="19">
        <f t="shared" si="56"/>
        <v>1669489.1813268426</v>
      </c>
      <c r="R214" s="19">
        <f t="shared" si="56"/>
        <v>4.0926442786715844</v>
      </c>
      <c r="S214" s="19">
        <f t="shared" si="56"/>
        <v>6.9539551087902449</v>
      </c>
      <c r="T214" s="19">
        <f t="shared" si="52"/>
        <v>-0.93550463391498317</v>
      </c>
      <c r="U214" s="19">
        <f t="shared" si="53"/>
        <v>-1.4080619649304493</v>
      </c>
      <c r="V214" s="19">
        <f t="shared" si="54"/>
        <v>3.071264277289246</v>
      </c>
    </row>
    <row r="215" spans="1:22" x14ac:dyDescent="0.25">
      <c r="A215" s="26">
        <f>Wellpath!E215</f>
        <v>0</v>
      </c>
      <c r="B215" s="68">
        <v>0</v>
      </c>
      <c r="C215" s="22">
        <v>0</v>
      </c>
      <c r="D215" s="22">
        <v>0</v>
      </c>
      <c r="E215" s="20">
        <f>Model!$W$37*(Wellpath!$K215-Wellpath!$K214)*MAX(ABS(Wellpath!$L215-Wellpath!$L214),Model!$B$24*(Wellpath!$K215-Wellpath!$K214))*COS(Wellpath!$L215)*COS(Wellpath!$M215)</f>
        <v>0</v>
      </c>
      <c r="F215" s="20">
        <f>Model!$W$37*(Wellpath!$K215-Wellpath!$K214)*MAX(ABS(Wellpath!$L215-Wellpath!$L214),Model!$B$24*(Wellpath!$K215-Wellpath!$K214))*COS(Wellpath!$L215)*SIN(Wellpath!$M215)</f>
        <v>0</v>
      </c>
      <c r="G215" s="20">
        <f>Model!$W$37*(Wellpath!$K215-Wellpath!$K214)*MAX(ABS(Wellpath!$L215-Wellpath!$L214),Model!$B$24*(Wellpath!$K215-Wellpath!$K214))*-SIN(Wellpath!$L215)</f>
        <v>0</v>
      </c>
      <c r="H215" s="18">
        <f t="shared" si="49"/>
        <v>0</v>
      </c>
      <c r="I215" s="18">
        <f t="shared" si="50"/>
        <v>0</v>
      </c>
      <c r="J215" s="18">
        <f t="shared" si="51"/>
        <v>0</v>
      </c>
      <c r="K215" s="21">
        <f t="shared" si="55"/>
        <v>1669489.1813268426</v>
      </c>
      <c r="L215" s="21">
        <f t="shared" si="55"/>
        <v>4.0926442786715844</v>
      </c>
      <c r="M215" s="21">
        <f t="shared" si="55"/>
        <v>6.9539551087902449</v>
      </c>
      <c r="N215" s="21">
        <f t="shared" si="46"/>
        <v>-0.93550463391498317</v>
      </c>
      <c r="O215" s="21">
        <f t="shared" si="47"/>
        <v>-1.4080619649304493</v>
      </c>
      <c r="P215" s="21">
        <f t="shared" si="48"/>
        <v>3.071264277289246</v>
      </c>
      <c r="Q215" s="19">
        <f t="shared" si="56"/>
        <v>1669489.1813268426</v>
      </c>
      <c r="R215" s="19">
        <f t="shared" si="56"/>
        <v>4.0926442786715844</v>
      </c>
      <c r="S215" s="19">
        <f t="shared" si="56"/>
        <v>6.9539551087902449</v>
      </c>
      <c r="T215" s="19">
        <f t="shared" si="52"/>
        <v>-0.93550463391498317</v>
      </c>
      <c r="U215" s="19">
        <f t="shared" si="53"/>
        <v>-1.4080619649304493</v>
      </c>
      <c r="V215" s="19">
        <f t="shared" si="54"/>
        <v>3.071264277289246</v>
      </c>
    </row>
    <row r="216" spans="1:22" x14ac:dyDescent="0.25">
      <c r="A216" s="26">
        <f>Wellpath!E216</f>
        <v>0</v>
      </c>
      <c r="B216" s="68">
        <v>0</v>
      </c>
      <c r="C216" s="22">
        <v>0</v>
      </c>
      <c r="D216" s="22">
        <v>0</v>
      </c>
      <c r="E216" s="20">
        <f>Model!$W$37*(Wellpath!$K216-Wellpath!$K215)*MAX(ABS(Wellpath!$L216-Wellpath!$L215),Model!$B$24*(Wellpath!$K216-Wellpath!$K215))*COS(Wellpath!$L216)*COS(Wellpath!$M216)</f>
        <v>0</v>
      </c>
      <c r="F216" s="20">
        <f>Model!$W$37*(Wellpath!$K216-Wellpath!$K215)*MAX(ABS(Wellpath!$L216-Wellpath!$L215),Model!$B$24*(Wellpath!$K216-Wellpath!$K215))*COS(Wellpath!$L216)*SIN(Wellpath!$M216)</f>
        <v>0</v>
      </c>
      <c r="G216" s="20">
        <f>Model!$W$37*(Wellpath!$K216-Wellpath!$K215)*MAX(ABS(Wellpath!$L216-Wellpath!$L215),Model!$B$24*(Wellpath!$K216-Wellpath!$K215))*-SIN(Wellpath!$L216)</f>
        <v>0</v>
      </c>
      <c r="H216" s="18">
        <f t="shared" si="49"/>
        <v>0</v>
      </c>
      <c r="I216" s="18">
        <f t="shared" si="50"/>
        <v>0</v>
      </c>
      <c r="J216" s="18">
        <f t="shared" si="51"/>
        <v>0</v>
      </c>
      <c r="K216" s="21">
        <f t="shared" si="55"/>
        <v>1669489.1813268426</v>
      </c>
      <c r="L216" s="21">
        <f t="shared" si="55"/>
        <v>4.0926442786715844</v>
      </c>
      <c r="M216" s="21">
        <f t="shared" si="55"/>
        <v>6.9539551087902449</v>
      </c>
      <c r="N216" s="21">
        <f t="shared" si="46"/>
        <v>-0.93550463391498317</v>
      </c>
      <c r="O216" s="21">
        <f t="shared" si="47"/>
        <v>-1.4080619649304493</v>
      </c>
      <c r="P216" s="21">
        <f t="shared" si="48"/>
        <v>3.071264277289246</v>
      </c>
      <c r="Q216" s="19">
        <f t="shared" si="56"/>
        <v>1669489.1813268426</v>
      </c>
      <c r="R216" s="19">
        <f t="shared" si="56"/>
        <v>4.0926442786715844</v>
      </c>
      <c r="S216" s="19">
        <f t="shared" si="56"/>
        <v>6.9539551087902449</v>
      </c>
      <c r="T216" s="19">
        <f t="shared" si="52"/>
        <v>-0.93550463391498317</v>
      </c>
      <c r="U216" s="19">
        <f t="shared" si="53"/>
        <v>-1.4080619649304493</v>
      </c>
      <c r="V216" s="19">
        <f t="shared" si="54"/>
        <v>3.071264277289246</v>
      </c>
    </row>
    <row r="217" spans="1:22" x14ac:dyDescent="0.25">
      <c r="A217" s="26">
        <f>Wellpath!E217</f>
        <v>0</v>
      </c>
      <c r="B217" s="68">
        <v>0</v>
      </c>
      <c r="C217" s="22">
        <v>0</v>
      </c>
      <c r="D217" s="22">
        <v>0</v>
      </c>
      <c r="E217" s="20">
        <f>Model!$W$37*(Wellpath!$K217-Wellpath!$K216)*MAX(ABS(Wellpath!$L217-Wellpath!$L216),Model!$B$24*(Wellpath!$K217-Wellpath!$K216))*COS(Wellpath!$L217)*COS(Wellpath!$M217)</f>
        <v>0</v>
      </c>
      <c r="F217" s="20">
        <f>Model!$W$37*(Wellpath!$K217-Wellpath!$K216)*MAX(ABS(Wellpath!$L217-Wellpath!$L216),Model!$B$24*(Wellpath!$K217-Wellpath!$K216))*COS(Wellpath!$L217)*SIN(Wellpath!$M217)</f>
        <v>0</v>
      </c>
      <c r="G217" s="20">
        <f>Model!$W$37*(Wellpath!$K217-Wellpath!$K216)*MAX(ABS(Wellpath!$L217-Wellpath!$L216),Model!$B$24*(Wellpath!$K217-Wellpath!$K216))*-SIN(Wellpath!$L217)</f>
        <v>0</v>
      </c>
      <c r="H217" s="18">
        <f t="shared" si="49"/>
        <v>0</v>
      </c>
      <c r="I217" s="18">
        <f t="shared" si="50"/>
        <v>0</v>
      </c>
      <c r="J217" s="18">
        <f t="shared" si="51"/>
        <v>0</v>
      </c>
      <c r="K217" s="21">
        <f t="shared" si="55"/>
        <v>1669489.1813268426</v>
      </c>
      <c r="L217" s="21">
        <f t="shared" si="55"/>
        <v>4.0926442786715844</v>
      </c>
      <c r="M217" s="21">
        <f t="shared" si="55"/>
        <v>6.9539551087902449</v>
      </c>
      <c r="N217" s="21">
        <f t="shared" si="46"/>
        <v>-0.93550463391498317</v>
      </c>
      <c r="O217" s="21">
        <f t="shared" si="47"/>
        <v>-1.4080619649304493</v>
      </c>
      <c r="P217" s="21">
        <f t="shared" si="48"/>
        <v>3.071264277289246</v>
      </c>
      <c r="Q217" s="19">
        <f t="shared" si="56"/>
        <v>1669489.1813268426</v>
      </c>
      <c r="R217" s="19">
        <f t="shared" si="56"/>
        <v>4.0926442786715844</v>
      </c>
      <c r="S217" s="19">
        <f t="shared" si="56"/>
        <v>6.9539551087902449</v>
      </c>
      <c r="T217" s="19">
        <f t="shared" si="52"/>
        <v>-0.93550463391498317</v>
      </c>
      <c r="U217" s="19">
        <f t="shared" si="53"/>
        <v>-1.4080619649304493</v>
      </c>
      <c r="V217" s="19">
        <f t="shared" si="54"/>
        <v>3.071264277289246</v>
      </c>
    </row>
    <row r="218" spans="1:22" x14ac:dyDescent="0.25">
      <c r="A218" s="26">
        <f>Wellpath!E218</f>
        <v>0</v>
      </c>
      <c r="B218" s="68">
        <v>0</v>
      </c>
      <c r="C218" s="22">
        <v>0</v>
      </c>
      <c r="D218" s="22">
        <v>0</v>
      </c>
      <c r="E218" s="20">
        <f>Model!$W$37*(Wellpath!$K218-Wellpath!$K217)*MAX(ABS(Wellpath!$L218-Wellpath!$L217),Model!$B$24*(Wellpath!$K218-Wellpath!$K217))*COS(Wellpath!$L218)*COS(Wellpath!$M218)</f>
        <v>0</v>
      </c>
      <c r="F218" s="20">
        <f>Model!$W$37*(Wellpath!$K218-Wellpath!$K217)*MAX(ABS(Wellpath!$L218-Wellpath!$L217),Model!$B$24*(Wellpath!$K218-Wellpath!$K217))*COS(Wellpath!$L218)*SIN(Wellpath!$M218)</f>
        <v>0</v>
      </c>
      <c r="G218" s="20">
        <f>Model!$W$37*(Wellpath!$K218-Wellpath!$K217)*MAX(ABS(Wellpath!$L218-Wellpath!$L217),Model!$B$24*(Wellpath!$K218-Wellpath!$K217))*-SIN(Wellpath!$L218)</f>
        <v>0</v>
      </c>
      <c r="H218" s="18">
        <f t="shared" si="49"/>
        <v>0</v>
      </c>
      <c r="I218" s="18">
        <f t="shared" si="50"/>
        <v>0</v>
      </c>
      <c r="J218" s="18">
        <f t="shared" si="51"/>
        <v>0</v>
      </c>
      <c r="K218" s="21">
        <f t="shared" si="55"/>
        <v>1669489.1813268426</v>
      </c>
      <c r="L218" s="21">
        <f t="shared" si="55"/>
        <v>4.0926442786715844</v>
      </c>
      <c r="M218" s="21">
        <f t="shared" si="55"/>
        <v>6.9539551087902449</v>
      </c>
      <c r="N218" s="21">
        <f t="shared" si="46"/>
        <v>-0.93550463391498317</v>
      </c>
      <c r="O218" s="21">
        <f t="shared" si="47"/>
        <v>-1.4080619649304493</v>
      </c>
      <c r="P218" s="21">
        <f t="shared" si="48"/>
        <v>3.071264277289246</v>
      </c>
      <c r="Q218" s="19">
        <f t="shared" si="56"/>
        <v>1669489.1813268426</v>
      </c>
      <c r="R218" s="19">
        <f t="shared" si="56"/>
        <v>4.0926442786715844</v>
      </c>
      <c r="S218" s="19">
        <f t="shared" si="56"/>
        <v>6.9539551087902449</v>
      </c>
      <c r="T218" s="19">
        <f t="shared" si="52"/>
        <v>-0.93550463391498317</v>
      </c>
      <c r="U218" s="19">
        <f t="shared" si="53"/>
        <v>-1.4080619649304493</v>
      </c>
      <c r="V218" s="19">
        <f t="shared" si="54"/>
        <v>3.071264277289246</v>
      </c>
    </row>
    <row r="219" spans="1:22" x14ac:dyDescent="0.25">
      <c r="A219" s="26">
        <f>Wellpath!E219</f>
        <v>0</v>
      </c>
      <c r="B219" s="68">
        <v>0</v>
      </c>
      <c r="C219" s="22">
        <v>0</v>
      </c>
      <c r="D219" s="22">
        <v>0</v>
      </c>
      <c r="E219" s="20">
        <f>Model!$W$37*(Wellpath!$K219-Wellpath!$K218)*MAX(ABS(Wellpath!$L219-Wellpath!$L218),Model!$B$24*(Wellpath!$K219-Wellpath!$K218))*COS(Wellpath!$L219)*COS(Wellpath!$M219)</f>
        <v>0</v>
      </c>
      <c r="F219" s="20">
        <f>Model!$W$37*(Wellpath!$K219-Wellpath!$K218)*MAX(ABS(Wellpath!$L219-Wellpath!$L218),Model!$B$24*(Wellpath!$K219-Wellpath!$K218))*COS(Wellpath!$L219)*SIN(Wellpath!$M219)</f>
        <v>0</v>
      </c>
      <c r="G219" s="20">
        <f>Model!$W$37*(Wellpath!$K219-Wellpath!$K218)*MAX(ABS(Wellpath!$L219-Wellpath!$L218),Model!$B$24*(Wellpath!$K219-Wellpath!$K218))*-SIN(Wellpath!$L219)</f>
        <v>0</v>
      </c>
      <c r="H219" s="18">
        <f t="shared" si="49"/>
        <v>0</v>
      </c>
      <c r="I219" s="18">
        <f t="shared" si="50"/>
        <v>0</v>
      </c>
      <c r="J219" s="18">
        <f t="shared" si="51"/>
        <v>0</v>
      </c>
      <c r="K219" s="21">
        <f t="shared" si="55"/>
        <v>1669489.1813268426</v>
      </c>
      <c r="L219" s="21">
        <f t="shared" si="55"/>
        <v>4.0926442786715844</v>
      </c>
      <c r="M219" s="21">
        <f t="shared" si="55"/>
        <v>6.9539551087902449</v>
      </c>
      <c r="N219" s="21">
        <f t="shared" si="46"/>
        <v>-0.93550463391498317</v>
      </c>
      <c r="O219" s="21">
        <f t="shared" si="47"/>
        <v>-1.4080619649304493</v>
      </c>
      <c r="P219" s="21">
        <f t="shared" si="48"/>
        <v>3.071264277289246</v>
      </c>
      <c r="Q219" s="19">
        <f t="shared" si="56"/>
        <v>1669489.1813268426</v>
      </c>
      <c r="R219" s="19">
        <f t="shared" si="56"/>
        <v>4.0926442786715844</v>
      </c>
      <c r="S219" s="19">
        <f t="shared" si="56"/>
        <v>6.9539551087902449</v>
      </c>
      <c r="T219" s="19">
        <f t="shared" si="52"/>
        <v>-0.93550463391498317</v>
      </c>
      <c r="U219" s="19">
        <f t="shared" si="53"/>
        <v>-1.4080619649304493</v>
      </c>
      <c r="V219" s="19">
        <f t="shared" si="54"/>
        <v>3.071264277289246</v>
      </c>
    </row>
    <row r="220" spans="1:22" x14ac:dyDescent="0.25">
      <c r="A220" s="26">
        <f>Wellpath!E220</f>
        <v>0</v>
      </c>
      <c r="B220" s="68">
        <v>0</v>
      </c>
      <c r="C220" s="22">
        <v>0</v>
      </c>
      <c r="D220" s="22">
        <v>0</v>
      </c>
      <c r="E220" s="20">
        <f>Model!$W$37*(Wellpath!$K220-Wellpath!$K219)*MAX(ABS(Wellpath!$L220-Wellpath!$L219),Model!$B$24*(Wellpath!$K220-Wellpath!$K219))*COS(Wellpath!$L220)*COS(Wellpath!$M220)</f>
        <v>0</v>
      </c>
      <c r="F220" s="20">
        <f>Model!$W$37*(Wellpath!$K220-Wellpath!$K219)*MAX(ABS(Wellpath!$L220-Wellpath!$L219),Model!$B$24*(Wellpath!$K220-Wellpath!$K219))*COS(Wellpath!$L220)*SIN(Wellpath!$M220)</f>
        <v>0</v>
      </c>
      <c r="G220" s="20">
        <f>Model!$W$37*(Wellpath!$K220-Wellpath!$K219)*MAX(ABS(Wellpath!$L220-Wellpath!$L219),Model!$B$24*(Wellpath!$K220-Wellpath!$K219))*-SIN(Wellpath!$L220)</f>
        <v>0</v>
      </c>
      <c r="H220" s="18">
        <f t="shared" si="49"/>
        <v>0</v>
      </c>
      <c r="I220" s="18">
        <f t="shared" si="50"/>
        <v>0</v>
      </c>
      <c r="J220" s="18">
        <f t="shared" si="51"/>
        <v>0</v>
      </c>
      <c r="K220" s="21">
        <f t="shared" si="55"/>
        <v>1669489.1813268426</v>
      </c>
      <c r="L220" s="21">
        <f t="shared" si="55"/>
        <v>4.0926442786715844</v>
      </c>
      <c r="M220" s="21">
        <f t="shared" si="55"/>
        <v>6.9539551087902449</v>
      </c>
      <c r="N220" s="21">
        <f t="shared" si="46"/>
        <v>-0.93550463391498317</v>
      </c>
      <c r="O220" s="21">
        <f t="shared" si="47"/>
        <v>-1.4080619649304493</v>
      </c>
      <c r="P220" s="21">
        <f t="shared" si="48"/>
        <v>3.071264277289246</v>
      </c>
      <c r="Q220" s="19">
        <f t="shared" si="56"/>
        <v>1669489.1813268426</v>
      </c>
      <c r="R220" s="19">
        <f t="shared" si="56"/>
        <v>4.0926442786715844</v>
      </c>
      <c r="S220" s="19">
        <f t="shared" si="56"/>
        <v>6.9539551087902449</v>
      </c>
      <c r="T220" s="19">
        <f t="shared" si="52"/>
        <v>-0.93550463391498317</v>
      </c>
      <c r="U220" s="19">
        <f t="shared" si="53"/>
        <v>-1.4080619649304493</v>
      </c>
      <c r="V220" s="19">
        <f t="shared" si="54"/>
        <v>3.071264277289246</v>
      </c>
    </row>
    <row r="221" spans="1:22" x14ac:dyDescent="0.25">
      <c r="A221" s="26">
        <f>Wellpath!E221</f>
        <v>0</v>
      </c>
      <c r="B221" s="68">
        <v>0</v>
      </c>
      <c r="C221" s="22">
        <v>0</v>
      </c>
      <c r="D221" s="22">
        <v>0</v>
      </c>
      <c r="E221" s="20">
        <f>Model!$W$37*(Wellpath!$K221-Wellpath!$K220)*MAX(ABS(Wellpath!$L221-Wellpath!$L220),Model!$B$24*(Wellpath!$K221-Wellpath!$K220))*COS(Wellpath!$L221)*COS(Wellpath!$M221)</f>
        <v>0</v>
      </c>
      <c r="F221" s="20">
        <f>Model!$W$37*(Wellpath!$K221-Wellpath!$K220)*MAX(ABS(Wellpath!$L221-Wellpath!$L220),Model!$B$24*(Wellpath!$K221-Wellpath!$K220))*COS(Wellpath!$L221)*SIN(Wellpath!$M221)</f>
        <v>0</v>
      </c>
      <c r="G221" s="20">
        <f>Model!$W$37*(Wellpath!$K221-Wellpath!$K220)*MAX(ABS(Wellpath!$L221-Wellpath!$L220),Model!$B$24*(Wellpath!$K221-Wellpath!$K220))*-SIN(Wellpath!$L221)</f>
        <v>0</v>
      </c>
      <c r="H221" s="18">
        <f t="shared" si="49"/>
        <v>0</v>
      </c>
      <c r="I221" s="18">
        <f t="shared" si="50"/>
        <v>0</v>
      </c>
      <c r="J221" s="18">
        <f t="shared" si="51"/>
        <v>0</v>
      </c>
      <c r="K221" s="21">
        <f t="shared" si="55"/>
        <v>1669489.1813268426</v>
      </c>
      <c r="L221" s="21">
        <f t="shared" si="55"/>
        <v>4.0926442786715844</v>
      </c>
      <c r="M221" s="21">
        <f t="shared" si="55"/>
        <v>6.9539551087902449</v>
      </c>
      <c r="N221" s="21">
        <f t="shared" si="46"/>
        <v>-0.93550463391498317</v>
      </c>
      <c r="O221" s="21">
        <f t="shared" si="47"/>
        <v>-1.4080619649304493</v>
      </c>
      <c r="P221" s="21">
        <f t="shared" si="48"/>
        <v>3.071264277289246</v>
      </c>
      <c r="Q221" s="19">
        <f t="shared" si="56"/>
        <v>1669489.1813268426</v>
      </c>
      <c r="R221" s="19">
        <f t="shared" si="56"/>
        <v>4.0926442786715844</v>
      </c>
      <c r="S221" s="19">
        <f t="shared" si="56"/>
        <v>6.9539551087902449</v>
      </c>
      <c r="T221" s="19">
        <f t="shared" si="52"/>
        <v>-0.93550463391498317</v>
      </c>
      <c r="U221" s="19">
        <f t="shared" si="53"/>
        <v>-1.4080619649304493</v>
      </c>
      <c r="V221" s="19">
        <f t="shared" si="54"/>
        <v>3.071264277289246</v>
      </c>
    </row>
    <row r="222" spans="1:22" x14ac:dyDescent="0.25">
      <c r="A222" s="26">
        <f>Wellpath!E222</f>
        <v>0</v>
      </c>
      <c r="B222" s="68">
        <v>0</v>
      </c>
      <c r="C222" s="22">
        <v>0</v>
      </c>
      <c r="D222" s="22">
        <v>0</v>
      </c>
      <c r="E222" s="20">
        <f>Model!$W$37*(Wellpath!$K222-Wellpath!$K221)*MAX(ABS(Wellpath!$L222-Wellpath!$L221),Model!$B$24*(Wellpath!$K222-Wellpath!$K221))*COS(Wellpath!$L222)*COS(Wellpath!$M222)</f>
        <v>0</v>
      </c>
      <c r="F222" s="20">
        <f>Model!$W$37*(Wellpath!$K222-Wellpath!$K221)*MAX(ABS(Wellpath!$L222-Wellpath!$L221),Model!$B$24*(Wellpath!$K222-Wellpath!$K221))*COS(Wellpath!$L222)*SIN(Wellpath!$M222)</f>
        <v>0</v>
      </c>
      <c r="G222" s="20">
        <f>Model!$W$37*(Wellpath!$K222-Wellpath!$K221)*MAX(ABS(Wellpath!$L222-Wellpath!$L221),Model!$B$24*(Wellpath!$K222-Wellpath!$K221))*-SIN(Wellpath!$L222)</f>
        <v>0</v>
      </c>
      <c r="H222" s="18">
        <f t="shared" si="49"/>
        <v>0</v>
      </c>
      <c r="I222" s="18">
        <f t="shared" si="50"/>
        <v>0</v>
      </c>
      <c r="J222" s="18">
        <f t="shared" si="51"/>
        <v>0</v>
      </c>
      <c r="K222" s="21">
        <f t="shared" si="55"/>
        <v>1669489.1813268426</v>
      </c>
      <c r="L222" s="21">
        <f t="shared" si="55"/>
        <v>4.0926442786715844</v>
      </c>
      <c r="M222" s="21">
        <f t="shared" si="55"/>
        <v>6.9539551087902449</v>
      </c>
      <c r="N222" s="21">
        <f t="shared" si="46"/>
        <v>-0.93550463391498317</v>
      </c>
      <c r="O222" s="21">
        <f t="shared" si="47"/>
        <v>-1.4080619649304493</v>
      </c>
      <c r="P222" s="21">
        <f t="shared" si="48"/>
        <v>3.071264277289246</v>
      </c>
      <c r="Q222" s="19">
        <f t="shared" si="56"/>
        <v>1669489.1813268426</v>
      </c>
      <c r="R222" s="19">
        <f t="shared" si="56"/>
        <v>4.0926442786715844</v>
      </c>
      <c r="S222" s="19">
        <f t="shared" si="56"/>
        <v>6.9539551087902449</v>
      </c>
      <c r="T222" s="19">
        <f t="shared" si="52"/>
        <v>-0.93550463391498317</v>
      </c>
      <c r="U222" s="19">
        <f t="shared" si="53"/>
        <v>-1.4080619649304493</v>
      </c>
      <c r="V222" s="19">
        <f t="shared" si="54"/>
        <v>3.071264277289246</v>
      </c>
    </row>
    <row r="223" spans="1:22" x14ac:dyDescent="0.25">
      <c r="A223" s="26">
        <f>Wellpath!E223</f>
        <v>0</v>
      </c>
      <c r="B223" s="68">
        <v>0</v>
      </c>
      <c r="C223" s="22">
        <v>0</v>
      </c>
      <c r="D223" s="22">
        <v>0</v>
      </c>
      <c r="E223" s="20">
        <f>Model!$W$37*(Wellpath!$K223-Wellpath!$K222)*MAX(ABS(Wellpath!$L223-Wellpath!$L222),Model!$B$24*(Wellpath!$K223-Wellpath!$K222))*COS(Wellpath!$L223)*COS(Wellpath!$M223)</f>
        <v>0</v>
      </c>
      <c r="F223" s="20">
        <f>Model!$W$37*(Wellpath!$K223-Wellpath!$K222)*MAX(ABS(Wellpath!$L223-Wellpath!$L222),Model!$B$24*(Wellpath!$K223-Wellpath!$K222))*COS(Wellpath!$L223)*SIN(Wellpath!$M223)</f>
        <v>0</v>
      </c>
      <c r="G223" s="20">
        <f>Model!$W$37*(Wellpath!$K223-Wellpath!$K222)*MAX(ABS(Wellpath!$L223-Wellpath!$L222),Model!$B$24*(Wellpath!$K223-Wellpath!$K222))*-SIN(Wellpath!$L223)</f>
        <v>0</v>
      </c>
      <c r="H223" s="18">
        <f t="shared" si="49"/>
        <v>0</v>
      </c>
      <c r="I223" s="18">
        <f t="shared" si="50"/>
        <v>0</v>
      </c>
      <c r="J223" s="18">
        <f t="shared" si="51"/>
        <v>0</v>
      </c>
      <c r="K223" s="21">
        <f t="shared" si="55"/>
        <v>1669489.1813268426</v>
      </c>
      <c r="L223" s="21">
        <f t="shared" si="55"/>
        <v>4.0926442786715844</v>
      </c>
      <c r="M223" s="21">
        <f t="shared" si="55"/>
        <v>6.9539551087902449</v>
      </c>
      <c r="N223" s="21">
        <f t="shared" si="46"/>
        <v>-0.93550463391498317</v>
      </c>
      <c r="O223" s="21">
        <f t="shared" si="47"/>
        <v>-1.4080619649304493</v>
      </c>
      <c r="P223" s="21">
        <f t="shared" si="48"/>
        <v>3.071264277289246</v>
      </c>
      <c r="Q223" s="19">
        <f t="shared" si="56"/>
        <v>1669489.1813268426</v>
      </c>
      <c r="R223" s="19">
        <f t="shared" si="56"/>
        <v>4.0926442786715844</v>
      </c>
      <c r="S223" s="19">
        <f t="shared" si="56"/>
        <v>6.9539551087902449</v>
      </c>
      <c r="T223" s="19">
        <f t="shared" si="52"/>
        <v>-0.93550463391498317</v>
      </c>
      <c r="U223" s="19">
        <f t="shared" si="53"/>
        <v>-1.4080619649304493</v>
      </c>
      <c r="V223" s="19">
        <f t="shared" si="54"/>
        <v>3.071264277289246</v>
      </c>
    </row>
    <row r="224" spans="1:22" x14ac:dyDescent="0.25">
      <c r="A224" s="26">
        <f>Wellpath!E224</f>
        <v>0</v>
      </c>
      <c r="B224" s="68">
        <v>0</v>
      </c>
      <c r="C224" s="22">
        <v>0</v>
      </c>
      <c r="D224" s="22">
        <v>0</v>
      </c>
      <c r="E224" s="20">
        <f>Model!$W$37*(Wellpath!$K224-Wellpath!$K223)*MAX(ABS(Wellpath!$L224-Wellpath!$L223),Model!$B$24*(Wellpath!$K224-Wellpath!$K223))*COS(Wellpath!$L224)*COS(Wellpath!$M224)</f>
        <v>0</v>
      </c>
      <c r="F224" s="20">
        <f>Model!$W$37*(Wellpath!$K224-Wellpath!$K223)*MAX(ABS(Wellpath!$L224-Wellpath!$L223),Model!$B$24*(Wellpath!$K224-Wellpath!$K223))*COS(Wellpath!$L224)*SIN(Wellpath!$M224)</f>
        <v>0</v>
      </c>
      <c r="G224" s="20">
        <f>Model!$W$37*(Wellpath!$K224-Wellpath!$K223)*MAX(ABS(Wellpath!$L224-Wellpath!$L223),Model!$B$24*(Wellpath!$K224-Wellpath!$K223))*-SIN(Wellpath!$L224)</f>
        <v>0</v>
      </c>
      <c r="H224" s="18">
        <f t="shared" si="49"/>
        <v>0</v>
      </c>
      <c r="I224" s="18">
        <f t="shared" si="50"/>
        <v>0</v>
      </c>
      <c r="J224" s="18">
        <f t="shared" si="51"/>
        <v>0</v>
      </c>
      <c r="K224" s="21">
        <f t="shared" si="55"/>
        <v>1669489.1813268426</v>
      </c>
      <c r="L224" s="21">
        <f t="shared" si="55"/>
        <v>4.0926442786715844</v>
      </c>
      <c r="M224" s="21">
        <f t="shared" si="55"/>
        <v>6.9539551087902449</v>
      </c>
      <c r="N224" s="21">
        <f t="shared" si="46"/>
        <v>-0.93550463391498317</v>
      </c>
      <c r="O224" s="21">
        <f t="shared" si="47"/>
        <v>-1.4080619649304493</v>
      </c>
      <c r="P224" s="21">
        <f t="shared" si="48"/>
        <v>3.071264277289246</v>
      </c>
      <c r="Q224" s="19">
        <f t="shared" si="56"/>
        <v>1669489.1813268426</v>
      </c>
      <c r="R224" s="19">
        <f t="shared" si="56"/>
        <v>4.0926442786715844</v>
      </c>
      <c r="S224" s="19">
        <f t="shared" si="56"/>
        <v>6.9539551087902449</v>
      </c>
      <c r="T224" s="19">
        <f t="shared" si="52"/>
        <v>-0.93550463391498317</v>
      </c>
      <c r="U224" s="19">
        <f t="shared" si="53"/>
        <v>-1.4080619649304493</v>
      </c>
      <c r="V224" s="19">
        <f t="shared" si="54"/>
        <v>3.071264277289246</v>
      </c>
    </row>
    <row r="225" spans="1:22" x14ac:dyDescent="0.25">
      <c r="A225" s="26">
        <f>Wellpath!E225</f>
        <v>0</v>
      </c>
      <c r="B225" s="68">
        <v>0</v>
      </c>
      <c r="C225" s="22">
        <v>0</v>
      </c>
      <c r="D225" s="22">
        <v>0</v>
      </c>
      <c r="E225" s="20">
        <f>Model!$W$37*(Wellpath!$K225-Wellpath!$K224)*MAX(ABS(Wellpath!$L225-Wellpath!$L224),Model!$B$24*(Wellpath!$K225-Wellpath!$K224))*COS(Wellpath!$L225)*COS(Wellpath!$M225)</f>
        <v>0</v>
      </c>
      <c r="F225" s="20">
        <f>Model!$W$37*(Wellpath!$K225-Wellpath!$K224)*MAX(ABS(Wellpath!$L225-Wellpath!$L224),Model!$B$24*(Wellpath!$K225-Wellpath!$K224))*COS(Wellpath!$L225)*SIN(Wellpath!$M225)</f>
        <v>0</v>
      </c>
      <c r="G225" s="20">
        <f>Model!$W$37*(Wellpath!$K225-Wellpath!$K224)*MAX(ABS(Wellpath!$L225-Wellpath!$L224),Model!$B$24*(Wellpath!$K225-Wellpath!$K224))*-SIN(Wellpath!$L225)</f>
        <v>0</v>
      </c>
      <c r="H225" s="18">
        <f t="shared" si="49"/>
        <v>0</v>
      </c>
      <c r="I225" s="18">
        <f t="shared" si="50"/>
        <v>0</v>
      </c>
      <c r="J225" s="18">
        <f t="shared" si="51"/>
        <v>0</v>
      </c>
      <c r="K225" s="21">
        <f t="shared" si="55"/>
        <v>1669489.1813268426</v>
      </c>
      <c r="L225" s="21">
        <f t="shared" si="55"/>
        <v>4.0926442786715844</v>
      </c>
      <c r="M225" s="21">
        <f t="shared" si="55"/>
        <v>6.9539551087902449</v>
      </c>
      <c r="N225" s="21">
        <f t="shared" si="46"/>
        <v>-0.93550463391498317</v>
      </c>
      <c r="O225" s="21">
        <f t="shared" si="47"/>
        <v>-1.4080619649304493</v>
      </c>
      <c r="P225" s="21">
        <f t="shared" si="48"/>
        <v>3.071264277289246</v>
      </c>
      <c r="Q225" s="19">
        <f t="shared" si="56"/>
        <v>1669489.1813268426</v>
      </c>
      <c r="R225" s="19">
        <f t="shared" si="56"/>
        <v>4.0926442786715844</v>
      </c>
      <c r="S225" s="19">
        <f t="shared" si="56"/>
        <v>6.9539551087902449</v>
      </c>
      <c r="T225" s="19">
        <f t="shared" si="52"/>
        <v>-0.93550463391498317</v>
      </c>
      <c r="U225" s="19">
        <f t="shared" si="53"/>
        <v>-1.4080619649304493</v>
      </c>
      <c r="V225" s="19">
        <f t="shared" si="54"/>
        <v>3.071264277289246</v>
      </c>
    </row>
    <row r="226" spans="1:22" x14ac:dyDescent="0.25">
      <c r="A226" s="26">
        <f>Wellpath!E226</f>
        <v>0</v>
      </c>
      <c r="B226" s="68">
        <v>0</v>
      </c>
      <c r="C226" s="22">
        <v>0</v>
      </c>
      <c r="D226" s="22">
        <v>0</v>
      </c>
      <c r="E226" s="20">
        <f>Model!$W$37*(Wellpath!$K226-Wellpath!$K225)*MAX(ABS(Wellpath!$L226-Wellpath!$L225),Model!$B$24*(Wellpath!$K226-Wellpath!$K225))*COS(Wellpath!$L226)*COS(Wellpath!$M226)</f>
        <v>0</v>
      </c>
      <c r="F226" s="20">
        <f>Model!$W$37*(Wellpath!$K226-Wellpath!$K225)*MAX(ABS(Wellpath!$L226-Wellpath!$L225),Model!$B$24*(Wellpath!$K226-Wellpath!$K225))*COS(Wellpath!$L226)*SIN(Wellpath!$M226)</f>
        <v>0</v>
      </c>
      <c r="G226" s="20">
        <f>Model!$W$37*(Wellpath!$K226-Wellpath!$K225)*MAX(ABS(Wellpath!$L226-Wellpath!$L225),Model!$B$24*(Wellpath!$K226-Wellpath!$K225))*-SIN(Wellpath!$L226)</f>
        <v>0</v>
      </c>
      <c r="H226" s="18">
        <f t="shared" si="49"/>
        <v>0</v>
      </c>
      <c r="I226" s="18">
        <f t="shared" si="50"/>
        <v>0</v>
      </c>
      <c r="J226" s="18">
        <f t="shared" si="51"/>
        <v>0</v>
      </c>
      <c r="K226" s="21">
        <f t="shared" si="55"/>
        <v>1669489.1813268426</v>
      </c>
      <c r="L226" s="21">
        <f t="shared" si="55"/>
        <v>4.0926442786715844</v>
      </c>
      <c r="M226" s="21">
        <f t="shared" si="55"/>
        <v>6.9539551087902449</v>
      </c>
      <c r="N226" s="21">
        <f t="shared" si="46"/>
        <v>-0.93550463391498317</v>
      </c>
      <c r="O226" s="21">
        <f t="shared" si="47"/>
        <v>-1.4080619649304493</v>
      </c>
      <c r="P226" s="21">
        <f t="shared" si="48"/>
        <v>3.071264277289246</v>
      </c>
      <c r="Q226" s="19">
        <f t="shared" si="56"/>
        <v>1669489.1813268426</v>
      </c>
      <c r="R226" s="19">
        <f t="shared" si="56"/>
        <v>4.0926442786715844</v>
      </c>
      <c r="S226" s="19">
        <f t="shared" si="56"/>
        <v>6.9539551087902449</v>
      </c>
      <c r="T226" s="19">
        <f t="shared" si="52"/>
        <v>-0.93550463391498317</v>
      </c>
      <c r="U226" s="19">
        <f t="shared" si="53"/>
        <v>-1.4080619649304493</v>
      </c>
      <c r="V226" s="19">
        <f t="shared" si="54"/>
        <v>3.071264277289246</v>
      </c>
    </row>
    <row r="227" spans="1:22" x14ac:dyDescent="0.25">
      <c r="A227" s="26">
        <f>Wellpath!E227</f>
        <v>0</v>
      </c>
      <c r="B227" s="68">
        <v>0</v>
      </c>
      <c r="C227" s="22">
        <v>0</v>
      </c>
      <c r="D227" s="22">
        <v>0</v>
      </c>
      <c r="E227" s="20">
        <f>Model!$W$37*(Wellpath!$K227-Wellpath!$K226)*MAX(ABS(Wellpath!$L227-Wellpath!$L226),Model!$B$24*(Wellpath!$K227-Wellpath!$K226))*COS(Wellpath!$L227)*COS(Wellpath!$M227)</f>
        <v>0</v>
      </c>
      <c r="F227" s="20">
        <f>Model!$W$37*(Wellpath!$K227-Wellpath!$K226)*MAX(ABS(Wellpath!$L227-Wellpath!$L226),Model!$B$24*(Wellpath!$K227-Wellpath!$K226))*COS(Wellpath!$L227)*SIN(Wellpath!$M227)</f>
        <v>0</v>
      </c>
      <c r="G227" s="20">
        <f>Model!$W$37*(Wellpath!$K227-Wellpath!$K226)*MAX(ABS(Wellpath!$L227-Wellpath!$L226),Model!$B$24*(Wellpath!$K227-Wellpath!$K226))*-SIN(Wellpath!$L227)</f>
        <v>0</v>
      </c>
      <c r="H227" s="18">
        <f t="shared" si="49"/>
        <v>0</v>
      </c>
      <c r="I227" s="18">
        <f t="shared" si="50"/>
        <v>0</v>
      </c>
      <c r="J227" s="18">
        <f t="shared" si="51"/>
        <v>0</v>
      </c>
      <c r="K227" s="21">
        <f t="shared" si="55"/>
        <v>1669489.1813268426</v>
      </c>
      <c r="L227" s="21">
        <f t="shared" si="55"/>
        <v>4.0926442786715844</v>
      </c>
      <c r="M227" s="21">
        <f t="shared" si="55"/>
        <v>6.9539551087902449</v>
      </c>
      <c r="N227" s="21">
        <f t="shared" si="46"/>
        <v>-0.93550463391498317</v>
      </c>
      <c r="O227" s="21">
        <f t="shared" si="47"/>
        <v>-1.4080619649304493</v>
      </c>
      <c r="P227" s="21">
        <f t="shared" si="48"/>
        <v>3.071264277289246</v>
      </c>
      <c r="Q227" s="19">
        <f t="shared" si="56"/>
        <v>1669489.1813268426</v>
      </c>
      <c r="R227" s="19">
        <f t="shared" si="56"/>
        <v>4.0926442786715844</v>
      </c>
      <c r="S227" s="19">
        <f t="shared" si="56"/>
        <v>6.9539551087902449</v>
      </c>
      <c r="T227" s="19">
        <f t="shared" si="52"/>
        <v>-0.93550463391498317</v>
      </c>
      <c r="U227" s="19">
        <f t="shared" si="53"/>
        <v>-1.4080619649304493</v>
      </c>
      <c r="V227" s="19">
        <f t="shared" si="54"/>
        <v>3.071264277289246</v>
      </c>
    </row>
    <row r="228" spans="1:22" x14ac:dyDescent="0.25">
      <c r="A228" s="26">
        <f>Wellpath!E228</f>
        <v>0</v>
      </c>
      <c r="B228" s="68">
        <v>0</v>
      </c>
      <c r="C228" s="22">
        <v>0</v>
      </c>
      <c r="D228" s="22">
        <v>0</v>
      </c>
      <c r="E228" s="20">
        <f>Model!$W$37*(Wellpath!$K228-Wellpath!$K227)*MAX(ABS(Wellpath!$L228-Wellpath!$L227),Model!$B$24*(Wellpath!$K228-Wellpath!$K227))*COS(Wellpath!$L228)*COS(Wellpath!$M228)</f>
        <v>0</v>
      </c>
      <c r="F228" s="20">
        <f>Model!$W$37*(Wellpath!$K228-Wellpath!$K227)*MAX(ABS(Wellpath!$L228-Wellpath!$L227),Model!$B$24*(Wellpath!$K228-Wellpath!$K227))*COS(Wellpath!$L228)*SIN(Wellpath!$M228)</f>
        <v>0</v>
      </c>
      <c r="G228" s="20">
        <f>Model!$W$37*(Wellpath!$K228-Wellpath!$K227)*MAX(ABS(Wellpath!$L228-Wellpath!$L227),Model!$B$24*(Wellpath!$K228-Wellpath!$K227))*-SIN(Wellpath!$L228)</f>
        <v>0</v>
      </c>
      <c r="H228" s="18">
        <f t="shared" si="49"/>
        <v>0</v>
      </c>
      <c r="I228" s="18">
        <f t="shared" si="50"/>
        <v>0</v>
      </c>
      <c r="J228" s="18">
        <f t="shared" si="51"/>
        <v>0</v>
      </c>
      <c r="K228" s="21">
        <f t="shared" ref="K228:M243" si="57">K227+E228^2</f>
        <v>1669489.1813268426</v>
      </c>
      <c r="L228" s="21">
        <f t="shared" si="57"/>
        <v>4.0926442786715844</v>
      </c>
      <c r="M228" s="21">
        <f t="shared" si="57"/>
        <v>6.9539551087902449</v>
      </c>
      <c r="N228" s="21">
        <f t="shared" si="46"/>
        <v>-0.93550463391498317</v>
      </c>
      <c r="O228" s="21">
        <f t="shared" si="47"/>
        <v>-1.4080619649304493</v>
      </c>
      <c r="P228" s="21">
        <f t="shared" si="48"/>
        <v>3.071264277289246</v>
      </c>
      <c r="Q228" s="19">
        <f t="shared" si="56"/>
        <v>1669489.1813268426</v>
      </c>
      <c r="R228" s="19">
        <f t="shared" si="56"/>
        <v>4.0926442786715844</v>
      </c>
      <c r="S228" s="19">
        <f t="shared" si="56"/>
        <v>6.9539551087902449</v>
      </c>
      <c r="T228" s="19">
        <f t="shared" si="52"/>
        <v>-0.93550463391498317</v>
      </c>
      <c r="U228" s="19">
        <f t="shared" si="53"/>
        <v>-1.4080619649304493</v>
      </c>
      <c r="V228" s="19">
        <f t="shared" si="54"/>
        <v>3.071264277289246</v>
      </c>
    </row>
    <row r="229" spans="1:22" x14ac:dyDescent="0.25">
      <c r="A229" s="26">
        <f>Wellpath!E229</f>
        <v>0</v>
      </c>
      <c r="B229" s="68">
        <v>0</v>
      </c>
      <c r="C229" s="22">
        <v>0</v>
      </c>
      <c r="D229" s="22">
        <v>0</v>
      </c>
      <c r="E229" s="20">
        <f>Model!$W$37*(Wellpath!$K229-Wellpath!$K228)*MAX(ABS(Wellpath!$L229-Wellpath!$L228),Model!$B$24*(Wellpath!$K229-Wellpath!$K228))*COS(Wellpath!$L229)*COS(Wellpath!$M229)</f>
        <v>0</v>
      </c>
      <c r="F229" s="20">
        <f>Model!$W$37*(Wellpath!$K229-Wellpath!$K228)*MAX(ABS(Wellpath!$L229-Wellpath!$L228),Model!$B$24*(Wellpath!$K229-Wellpath!$K228))*COS(Wellpath!$L229)*SIN(Wellpath!$M229)</f>
        <v>0</v>
      </c>
      <c r="G229" s="20">
        <f>Model!$W$37*(Wellpath!$K229-Wellpath!$K228)*MAX(ABS(Wellpath!$L229-Wellpath!$L228),Model!$B$24*(Wellpath!$K229-Wellpath!$K228))*-SIN(Wellpath!$L229)</f>
        <v>0</v>
      </c>
      <c r="H229" s="18">
        <f t="shared" si="49"/>
        <v>0</v>
      </c>
      <c r="I229" s="18">
        <f t="shared" si="50"/>
        <v>0</v>
      </c>
      <c r="J229" s="18">
        <f t="shared" si="51"/>
        <v>0</v>
      </c>
      <c r="K229" s="21">
        <f t="shared" si="57"/>
        <v>1669489.1813268426</v>
      </c>
      <c r="L229" s="21">
        <f t="shared" si="57"/>
        <v>4.0926442786715844</v>
      </c>
      <c r="M229" s="21">
        <f t="shared" si="57"/>
        <v>6.9539551087902449</v>
      </c>
      <c r="N229" s="21">
        <f t="shared" si="46"/>
        <v>-0.93550463391498317</v>
      </c>
      <c r="O229" s="21">
        <f t="shared" si="47"/>
        <v>-1.4080619649304493</v>
      </c>
      <c r="P229" s="21">
        <f t="shared" si="48"/>
        <v>3.071264277289246</v>
      </c>
      <c r="Q229" s="19">
        <f t="shared" si="56"/>
        <v>1669489.1813268426</v>
      </c>
      <c r="R229" s="19">
        <f t="shared" si="56"/>
        <v>4.0926442786715844</v>
      </c>
      <c r="S229" s="19">
        <f t="shared" si="56"/>
        <v>6.9539551087902449</v>
      </c>
      <c r="T229" s="19">
        <f t="shared" si="52"/>
        <v>-0.93550463391498317</v>
      </c>
      <c r="U229" s="19">
        <f t="shared" si="53"/>
        <v>-1.4080619649304493</v>
      </c>
      <c r="V229" s="19">
        <f t="shared" si="54"/>
        <v>3.071264277289246</v>
      </c>
    </row>
    <row r="230" spans="1:22" x14ac:dyDescent="0.25">
      <c r="A230" s="26">
        <f>Wellpath!E230</f>
        <v>0</v>
      </c>
      <c r="B230" s="68">
        <v>0</v>
      </c>
      <c r="C230" s="22">
        <v>0</v>
      </c>
      <c r="D230" s="22">
        <v>0</v>
      </c>
      <c r="E230" s="20">
        <f>Model!$W$37*(Wellpath!$K230-Wellpath!$K229)*MAX(ABS(Wellpath!$L230-Wellpath!$L229),Model!$B$24*(Wellpath!$K230-Wellpath!$K229))*COS(Wellpath!$L230)*COS(Wellpath!$M230)</f>
        <v>0</v>
      </c>
      <c r="F230" s="20">
        <f>Model!$W$37*(Wellpath!$K230-Wellpath!$K229)*MAX(ABS(Wellpath!$L230-Wellpath!$L229),Model!$B$24*(Wellpath!$K230-Wellpath!$K229))*COS(Wellpath!$L230)*SIN(Wellpath!$M230)</f>
        <v>0</v>
      </c>
      <c r="G230" s="20">
        <f>Model!$W$37*(Wellpath!$K230-Wellpath!$K229)*MAX(ABS(Wellpath!$L230-Wellpath!$L229),Model!$B$24*(Wellpath!$K230-Wellpath!$K229))*-SIN(Wellpath!$L230)</f>
        <v>0</v>
      </c>
      <c r="H230" s="18">
        <f t="shared" si="49"/>
        <v>0</v>
      </c>
      <c r="I230" s="18">
        <f t="shared" si="50"/>
        <v>0</v>
      </c>
      <c r="J230" s="18">
        <f t="shared" si="51"/>
        <v>0</v>
      </c>
      <c r="K230" s="21">
        <f t="shared" si="57"/>
        <v>1669489.1813268426</v>
      </c>
      <c r="L230" s="21">
        <f t="shared" si="57"/>
        <v>4.0926442786715844</v>
      </c>
      <c r="M230" s="21">
        <f t="shared" si="57"/>
        <v>6.9539551087902449</v>
      </c>
      <c r="N230" s="21">
        <f t="shared" si="46"/>
        <v>-0.93550463391498317</v>
      </c>
      <c r="O230" s="21">
        <f t="shared" si="47"/>
        <v>-1.4080619649304493</v>
      </c>
      <c r="P230" s="21">
        <f t="shared" si="48"/>
        <v>3.071264277289246</v>
      </c>
      <c r="Q230" s="19">
        <f t="shared" si="56"/>
        <v>1669489.1813268426</v>
      </c>
      <c r="R230" s="19">
        <f t="shared" si="56"/>
        <v>4.0926442786715844</v>
      </c>
      <c r="S230" s="19">
        <f t="shared" si="56"/>
        <v>6.9539551087902449</v>
      </c>
      <c r="T230" s="19">
        <f t="shared" si="52"/>
        <v>-0.93550463391498317</v>
      </c>
      <c r="U230" s="19">
        <f t="shared" si="53"/>
        <v>-1.4080619649304493</v>
      </c>
      <c r="V230" s="19">
        <f t="shared" si="54"/>
        <v>3.071264277289246</v>
      </c>
    </row>
    <row r="231" spans="1:22" x14ac:dyDescent="0.25">
      <c r="A231" s="26">
        <f>Wellpath!E231</f>
        <v>0</v>
      </c>
      <c r="B231" s="68">
        <v>0</v>
      </c>
      <c r="C231" s="22">
        <v>0</v>
      </c>
      <c r="D231" s="22">
        <v>0</v>
      </c>
      <c r="E231" s="20">
        <f>Model!$W$37*(Wellpath!$K231-Wellpath!$K230)*MAX(ABS(Wellpath!$L231-Wellpath!$L230),Model!$B$24*(Wellpath!$K231-Wellpath!$K230))*COS(Wellpath!$L231)*COS(Wellpath!$M231)</f>
        <v>0</v>
      </c>
      <c r="F231" s="20">
        <f>Model!$W$37*(Wellpath!$K231-Wellpath!$K230)*MAX(ABS(Wellpath!$L231-Wellpath!$L230),Model!$B$24*(Wellpath!$K231-Wellpath!$K230))*COS(Wellpath!$L231)*SIN(Wellpath!$M231)</f>
        <v>0</v>
      </c>
      <c r="G231" s="20">
        <f>Model!$W$37*(Wellpath!$K231-Wellpath!$K230)*MAX(ABS(Wellpath!$L231-Wellpath!$L230),Model!$B$24*(Wellpath!$K231-Wellpath!$K230))*-SIN(Wellpath!$L231)</f>
        <v>0</v>
      </c>
      <c r="H231" s="18">
        <f t="shared" si="49"/>
        <v>0</v>
      </c>
      <c r="I231" s="18">
        <f t="shared" si="50"/>
        <v>0</v>
      </c>
      <c r="J231" s="18">
        <f t="shared" si="51"/>
        <v>0</v>
      </c>
      <c r="K231" s="21">
        <f t="shared" si="57"/>
        <v>1669489.1813268426</v>
      </c>
      <c r="L231" s="21">
        <f t="shared" si="57"/>
        <v>4.0926442786715844</v>
      </c>
      <c r="M231" s="21">
        <f t="shared" si="57"/>
        <v>6.9539551087902449</v>
      </c>
      <c r="N231" s="21">
        <f t="shared" si="46"/>
        <v>-0.93550463391498317</v>
      </c>
      <c r="O231" s="21">
        <f t="shared" si="47"/>
        <v>-1.4080619649304493</v>
      </c>
      <c r="P231" s="21">
        <f t="shared" si="48"/>
        <v>3.071264277289246</v>
      </c>
      <c r="Q231" s="19">
        <f t="shared" si="56"/>
        <v>1669489.1813268426</v>
      </c>
      <c r="R231" s="19">
        <f t="shared" si="56"/>
        <v>4.0926442786715844</v>
      </c>
      <c r="S231" s="19">
        <f t="shared" si="56"/>
        <v>6.9539551087902449</v>
      </c>
      <c r="T231" s="19">
        <f t="shared" si="52"/>
        <v>-0.93550463391498317</v>
      </c>
      <c r="U231" s="19">
        <f t="shared" si="53"/>
        <v>-1.4080619649304493</v>
      </c>
      <c r="V231" s="19">
        <f t="shared" si="54"/>
        <v>3.071264277289246</v>
      </c>
    </row>
    <row r="232" spans="1:22" x14ac:dyDescent="0.25">
      <c r="A232" s="26">
        <f>Wellpath!E232</f>
        <v>0</v>
      </c>
      <c r="B232" s="68">
        <v>0</v>
      </c>
      <c r="C232" s="22">
        <v>0</v>
      </c>
      <c r="D232" s="22">
        <v>0</v>
      </c>
      <c r="E232" s="20">
        <f>Model!$W$37*(Wellpath!$K232-Wellpath!$K231)*MAX(ABS(Wellpath!$L232-Wellpath!$L231),Model!$B$24*(Wellpath!$K232-Wellpath!$K231))*COS(Wellpath!$L232)*COS(Wellpath!$M232)</f>
        <v>0</v>
      </c>
      <c r="F232" s="20">
        <f>Model!$W$37*(Wellpath!$K232-Wellpath!$K231)*MAX(ABS(Wellpath!$L232-Wellpath!$L231),Model!$B$24*(Wellpath!$K232-Wellpath!$K231))*COS(Wellpath!$L232)*SIN(Wellpath!$M232)</f>
        <v>0</v>
      </c>
      <c r="G232" s="20">
        <f>Model!$W$37*(Wellpath!$K232-Wellpath!$K231)*MAX(ABS(Wellpath!$L232-Wellpath!$L231),Model!$B$24*(Wellpath!$K232-Wellpath!$K231))*-SIN(Wellpath!$L232)</f>
        <v>0</v>
      </c>
      <c r="H232" s="18">
        <f t="shared" si="49"/>
        <v>0</v>
      </c>
      <c r="I232" s="18">
        <f t="shared" si="50"/>
        <v>0</v>
      </c>
      <c r="J232" s="18">
        <f t="shared" si="51"/>
        <v>0</v>
      </c>
      <c r="K232" s="21">
        <f t="shared" si="57"/>
        <v>1669489.1813268426</v>
      </c>
      <c r="L232" s="21">
        <f t="shared" si="57"/>
        <v>4.0926442786715844</v>
      </c>
      <c r="M232" s="21">
        <f t="shared" si="57"/>
        <v>6.9539551087902449</v>
      </c>
      <c r="N232" s="21">
        <f t="shared" si="46"/>
        <v>-0.93550463391498317</v>
      </c>
      <c r="O232" s="21">
        <f t="shared" si="47"/>
        <v>-1.4080619649304493</v>
      </c>
      <c r="P232" s="21">
        <f t="shared" si="48"/>
        <v>3.071264277289246</v>
      </c>
      <c r="Q232" s="19">
        <f t="shared" si="56"/>
        <v>1669489.1813268426</v>
      </c>
      <c r="R232" s="19">
        <f t="shared" si="56"/>
        <v>4.0926442786715844</v>
      </c>
      <c r="S232" s="19">
        <f t="shared" si="56"/>
        <v>6.9539551087902449</v>
      </c>
      <c r="T232" s="19">
        <f t="shared" si="52"/>
        <v>-0.93550463391498317</v>
      </c>
      <c r="U232" s="19">
        <f t="shared" si="53"/>
        <v>-1.4080619649304493</v>
      </c>
      <c r="V232" s="19">
        <f t="shared" si="54"/>
        <v>3.071264277289246</v>
      </c>
    </row>
    <row r="233" spans="1:22" x14ac:dyDescent="0.25">
      <c r="A233" s="26">
        <f>Wellpath!E233</f>
        <v>0</v>
      </c>
      <c r="B233" s="68">
        <v>0</v>
      </c>
      <c r="C233" s="22">
        <v>0</v>
      </c>
      <c r="D233" s="22">
        <v>0</v>
      </c>
      <c r="E233" s="20">
        <f>Model!$W$37*(Wellpath!$K233-Wellpath!$K232)*MAX(ABS(Wellpath!$L233-Wellpath!$L232),Model!$B$24*(Wellpath!$K233-Wellpath!$K232))*COS(Wellpath!$L233)*COS(Wellpath!$M233)</f>
        <v>0</v>
      </c>
      <c r="F233" s="20">
        <f>Model!$W$37*(Wellpath!$K233-Wellpath!$K232)*MAX(ABS(Wellpath!$L233-Wellpath!$L232),Model!$B$24*(Wellpath!$K233-Wellpath!$K232))*COS(Wellpath!$L233)*SIN(Wellpath!$M233)</f>
        <v>0</v>
      </c>
      <c r="G233" s="20">
        <f>Model!$W$37*(Wellpath!$K233-Wellpath!$K232)*MAX(ABS(Wellpath!$L233-Wellpath!$L232),Model!$B$24*(Wellpath!$K233-Wellpath!$K232))*-SIN(Wellpath!$L233)</f>
        <v>0</v>
      </c>
      <c r="H233" s="18">
        <f t="shared" si="49"/>
        <v>0</v>
      </c>
      <c r="I233" s="18">
        <f t="shared" si="50"/>
        <v>0</v>
      </c>
      <c r="J233" s="18">
        <f t="shared" si="51"/>
        <v>0</v>
      </c>
      <c r="K233" s="21">
        <f t="shared" si="57"/>
        <v>1669489.1813268426</v>
      </c>
      <c r="L233" s="21">
        <f t="shared" si="57"/>
        <v>4.0926442786715844</v>
      </c>
      <c r="M233" s="21">
        <f t="shared" si="57"/>
        <v>6.9539551087902449</v>
      </c>
      <c r="N233" s="21">
        <f t="shared" si="46"/>
        <v>-0.93550463391498317</v>
      </c>
      <c r="O233" s="21">
        <f t="shared" si="47"/>
        <v>-1.4080619649304493</v>
      </c>
      <c r="P233" s="21">
        <f t="shared" si="48"/>
        <v>3.071264277289246</v>
      </c>
      <c r="Q233" s="19">
        <f t="shared" si="56"/>
        <v>1669489.1813268426</v>
      </c>
      <c r="R233" s="19">
        <f t="shared" si="56"/>
        <v>4.0926442786715844</v>
      </c>
      <c r="S233" s="19">
        <f t="shared" si="56"/>
        <v>6.9539551087902449</v>
      </c>
      <c r="T233" s="19">
        <f t="shared" si="52"/>
        <v>-0.93550463391498317</v>
      </c>
      <c r="U233" s="19">
        <f t="shared" si="53"/>
        <v>-1.4080619649304493</v>
      </c>
      <c r="V233" s="19">
        <f t="shared" si="54"/>
        <v>3.071264277289246</v>
      </c>
    </row>
    <row r="234" spans="1:22" x14ac:dyDescent="0.25">
      <c r="A234" s="26">
        <f>Wellpath!E234</f>
        <v>0</v>
      </c>
      <c r="B234" s="68">
        <v>0</v>
      </c>
      <c r="C234" s="22">
        <v>0</v>
      </c>
      <c r="D234" s="22">
        <v>0</v>
      </c>
      <c r="E234" s="20">
        <f>Model!$W$37*(Wellpath!$K234-Wellpath!$K233)*MAX(ABS(Wellpath!$L234-Wellpath!$L233),Model!$B$24*(Wellpath!$K234-Wellpath!$K233))*COS(Wellpath!$L234)*COS(Wellpath!$M234)</f>
        <v>0</v>
      </c>
      <c r="F234" s="20">
        <f>Model!$W$37*(Wellpath!$K234-Wellpath!$K233)*MAX(ABS(Wellpath!$L234-Wellpath!$L233),Model!$B$24*(Wellpath!$K234-Wellpath!$K233))*COS(Wellpath!$L234)*SIN(Wellpath!$M234)</f>
        <v>0</v>
      </c>
      <c r="G234" s="20">
        <f>Model!$W$37*(Wellpath!$K234-Wellpath!$K233)*MAX(ABS(Wellpath!$L234-Wellpath!$L233),Model!$B$24*(Wellpath!$K234-Wellpath!$K233))*-SIN(Wellpath!$L234)</f>
        <v>0</v>
      </c>
      <c r="H234" s="18">
        <f t="shared" si="49"/>
        <v>0</v>
      </c>
      <c r="I234" s="18">
        <f t="shared" si="50"/>
        <v>0</v>
      </c>
      <c r="J234" s="18">
        <f t="shared" si="51"/>
        <v>0</v>
      </c>
      <c r="K234" s="21">
        <f t="shared" si="57"/>
        <v>1669489.1813268426</v>
      </c>
      <c r="L234" s="21">
        <f t="shared" si="57"/>
        <v>4.0926442786715844</v>
      </c>
      <c r="M234" s="21">
        <f t="shared" si="57"/>
        <v>6.9539551087902449</v>
      </c>
      <c r="N234" s="21">
        <f t="shared" si="46"/>
        <v>-0.93550463391498317</v>
      </c>
      <c r="O234" s="21">
        <f t="shared" si="47"/>
        <v>-1.4080619649304493</v>
      </c>
      <c r="P234" s="21">
        <f t="shared" si="48"/>
        <v>3.071264277289246</v>
      </c>
      <c r="Q234" s="19">
        <f t="shared" si="56"/>
        <v>1669489.1813268426</v>
      </c>
      <c r="R234" s="19">
        <f t="shared" si="56"/>
        <v>4.0926442786715844</v>
      </c>
      <c r="S234" s="19">
        <f t="shared" si="56"/>
        <v>6.9539551087902449</v>
      </c>
      <c r="T234" s="19">
        <f t="shared" si="52"/>
        <v>-0.93550463391498317</v>
      </c>
      <c r="U234" s="19">
        <f t="shared" si="53"/>
        <v>-1.4080619649304493</v>
      </c>
      <c r="V234" s="19">
        <f t="shared" si="54"/>
        <v>3.071264277289246</v>
      </c>
    </row>
    <row r="235" spans="1:22" x14ac:dyDescent="0.25">
      <c r="A235" s="26">
        <f>Wellpath!E235</f>
        <v>0</v>
      </c>
      <c r="B235" s="68">
        <v>0</v>
      </c>
      <c r="C235" s="22">
        <v>0</v>
      </c>
      <c r="D235" s="22">
        <v>0</v>
      </c>
      <c r="E235" s="20">
        <f>Model!$W$37*(Wellpath!$K235-Wellpath!$K234)*MAX(ABS(Wellpath!$L235-Wellpath!$L234),Model!$B$24*(Wellpath!$K235-Wellpath!$K234))*COS(Wellpath!$L235)*COS(Wellpath!$M235)</f>
        <v>0</v>
      </c>
      <c r="F235" s="20">
        <f>Model!$W$37*(Wellpath!$K235-Wellpath!$K234)*MAX(ABS(Wellpath!$L235-Wellpath!$L234),Model!$B$24*(Wellpath!$K235-Wellpath!$K234))*COS(Wellpath!$L235)*SIN(Wellpath!$M235)</f>
        <v>0</v>
      </c>
      <c r="G235" s="20">
        <f>Model!$W$37*(Wellpath!$K235-Wellpath!$K234)*MAX(ABS(Wellpath!$L235-Wellpath!$L234),Model!$B$24*(Wellpath!$K235-Wellpath!$K234))*-SIN(Wellpath!$L235)</f>
        <v>0</v>
      </c>
      <c r="H235" s="18">
        <f t="shared" si="49"/>
        <v>0</v>
      </c>
      <c r="I235" s="18">
        <f t="shared" si="50"/>
        <v>0</v>
      </c>
      <c r="J235" s="18">
        <f t="shared" si="51"/>
        <v>0</v>
      </c>
      <c r="K235" s="21">
        <f t="shared" si="57"/>
        <v>1669489.1813268426</v>
      </c>
      <c r="L235" s="21">
        <f t="shared" si="57"/>
        <v>4.0926442786715844</v>
      </c>
      <c r="M235" s="21">
        <f t="shared" si="57"/>
        <v>6.9539551087902449</v>
      </c>
      <c r="N235" s="21">
        <f t="shared" si="46"/>
        <v>-0.93550463391498317</v>
      </c>
      <c r="O235" s="21">
        <f t="shared" si="47"/>
        <v>-1.4080619649304493</v>
      </c>
      <c r="P235" s="21">
        <f t="shared" si="48"/>
        <v>3.071264277289246</v>
      </c>
      <c r="Q235" s="19">
        <f t="shared" si="56"/>
        <v>1669489.1813268426</v>
      </c>
      <c r="R235" s="19">
        <f t="shared" si="56"/>
        <v>4.0926442786715844</v>
      </c>
      <c r="S235" s="19">
        <f t="shared" si="56"/>
        <v>6.9539551087902449</v>
      </c>
      <c r="T235" s="19">
        <f t="shared" si="52"/>
        <v>-0.93550463391498317</v>
      </c>
      <c r="U235" s="19">
        <f t="shared" si="53"/>
        <v>-1.4080619649304493</v>
      </c>
      <c r="V235" s="19">
        <f t="shared" si="54"/>
        <v>3.071264277289246</v>
      </c>
    </row>
    <row r="236" spans="1:22" x14ac:dyDescent="0.25">
      <c r="A236" s="26">
        <f>Wellpath!E236</f>
        <v>0</v>
      </c>
      <c r="B236" s="68">
        <v>0</v>
      </c>
      <c r="C236" s="22">
        <v>0</v>
      </c>
      <c r="D236" s="22">
        <v>0</v>
      </c>
      <c r="E236" s="20">
        <f>Model!$W$37*(Wellpath!$K236-Wellpath!$K235)*MAX(ABS(Wellpath!$L236-Wellpath!$L235),Model!$B$24*(Wellpath!$K236-Wellpath!$K235))*COS(Wellpath!$L236)*COS(Wellpath!$M236)</f>
        <v>0</v>
      </c>
      <c r="F236" s="20">
        <f>Model!$W$37*(Wellpath!$K236-Wellpath!$K235)*MAX(ABS(Wellpath!$L236-Wellpath!$L235),Model!$B$24*(Wellpath!$K236-Wellpath!$K235))*COS(Wellpath!$L236)*SIN(Wellpath!$M236)</f>
        <v>0</v>
      </c>
      <c r="G236" s="20">
        <f>Model!$W$37*(Wellpath!$K236-Wellpath!$K235)*MAX(ABS(Wellpath!$L236-Wellpath!$L235),Model!$B$24*(Wellpath!$K236-Wellpath!$K235))*-SIN(Wellpath!$L236)</f>
        <v>0</v>
      </c>
      <c r="H236" s="18">
        <f t="shared" si="49"/>
        <v>0</v>
      </c>
      <c r="I236" s="18">
        <f t="shared" si="50"/>
        <v>0</v>
      </c>
      <c r="J236" s="18">
        <f t="shared" si="51"/>
        <v>0</v>
      </c>
      <c r="K236" s="21">
        <f t="shared" si="57"/>
        <v>1669489.1813268426</v>
      </c>
      <c r="L236" s="21">
        <f t="shared" si="57"/>
        <v>4.0926442786715844</v>
      </c>
      <c r="M236" s="21">
        <f t="shared" si="57"/>
        <v>6.9539551087902449</v>
      </c>
      <c r="N236" s="21">
        <f t="shared" si="46"/>
        <v>-0.93550463391498317</v>
      </c>
      <c r="O236" s="21">
        <f t="shared" si="47"/>
        <v>-1.4080619649304493</v>
      </c>
      <c r="P236" s="21">
        <f t="shared" si="48"/>
        <v>3.071264277289246</v>
      </c>
      <c r="Q236" s="19">
        <f t="shared" si="56"/>
        <v>1669489.1813268426</v>
      </c>
      <c r="R236" s="19">
        <f t="shared" si="56"/>
        <v>4.0926442786715844</v>
      </c>
      <c r="S236" s="19">
        <f t="shared" si="56"/>
        <v>6.9539551087902449</v>
      </c>
      <c r="T236" s="19">
        <f t="shared" si="52"/>
        <v>-0.93550463391498317</v>
      </c>
      <c r="U236" s="19">
        <f t="shared" si="53"/>
        <v>-1.4080619649304493</v>
      </c>
      <c r="V236" s="19">
        <f t="shared" si="54"/>
        <v>3.071264277289246</v>
      </c>
    </row>
    <row r="237" spans="1:22" x14ac:dyDescent="0.25">
      <c r="A237" s="26">
        <f>Wellpath!E237</f>
        <v>0</v>
      </c>
      <c r="B237" s="68">
        <v>0</v>
      </c>
      <c r="C237" s="22">
        <v>0</v>
      </c>
      <c r="D237" s="22">
        <v>0</v>
      </c>
      <c r="E237" s="20">
        <f>Model!$W$37*(Wellpath!$K237-Wellpath!$K236)*MAX(ABS(Wellpath!$L237-Wellpath!$L236),Model!$B$24*(Wellpath!$K237-Wellpath!$K236))*COS(Wellpath!$L237)*COS(Wellpath!$M237)</f>
        <v>0</v>
      </c>
      <c r="F237" s="20">
        <f>Model!$W$37*(Wellpath!$K237-Wellpath!$K236)*MAX(ABS(Wellpath!$L237-Wellpath!$L236),Model!$B$24*(Wellpath!$K237-Wellpath!$K236))*COS(Wellpath!$L237)*SIN(Wellpath!$M237)</f>
        <v>0</v>
      </c>
      <c r="G237" s="20">
        <f>Model!$W$37*(Wellpath!$K237-Wellpath!$K236)*MAX(ABS(Wellpath!$L237-Wellpath!$L236),Model!$B$24*(Wellpath!$K237-Wellpath!$K236))*-SIN(Wellpath!$L237)</f>
        <v>0</v>
      </c>
      <c r="H237" s="18">
        <f t="shared" si="49"/>
        <v>0</v>
      </c>
      <c r="I237" s="18">
        <f t="shared" si="50"/>
        <v>0</v>
      </c>
      <c r="J237" s="18">
        <f t="shared" si="51"/>
        <v>0</v>
      </c>
      <c r="K237" s="21">
        <f t="shared" si="57"/>
        <v>1669489.1813268426</v>
      </c>
      <c r="L237" s="21">
        <f t="shared" si="57"/>
        <v>4.0926442786715844</v>
      </c>
      <c r="M237" s="21">
        <f t="shared" si="57"/>
        <v>6.9539551087902449</v>
      </c>
      <c r="N237" s="21">
        <f t="shared" si="46"/>
        <v>-0.93550463391498317</v>
      </c>
      <c r="O237" s="21">
        <f t="shared" si="47"/>
        <v>-1.4080619649304493</v>
      </c>
      <c r="P237" s="21">
        <f t="shared" si="48"/>
        <v>3.071264277289246</v>
      </c>
      <c r="Q237" s="19">
        <f t="shared" si="56"/>
        <v>1669489.1813268426</v>
      </c>
      <c r="R237" s="19">
        <f t="shared" si="56"/>
        <v>4.0926442786715844</v>
      </c>
      <c r="S237" s="19">
        <f t="shared" si="56"/>
        <v>6.9539551087902449</v>
      </c>
      <c r="T237" s="19">
        <f t="shared" si="52"/>
        <v>-0.93550463391498317</v>
      </c>
      <c r="U237" s="19">
        <f t="shared" si="53"/>
        <v>-1.4080619649304493</v>
      </c>
      <c r="V237" s="19">
        <f t="shared" si="54"/>
        <v>3.071264277289246</v>
      </c>
    </row>
    <row r="238" spans="1:22" x14ac:dyDescent="0.25">
      <c r="A238" s="26">
        <f>Wellpath!E238</f>
        <v>0</v>
      </c>
      <c r="B238" s="68">
        <v>0</v>
      </c>
      <c r="C238" s="22">
        <v>0</v>
      </c>
      <c r="D238" s="22">
        <v>0</v>
      </c>
      <c r="E238" s="20">
        <f>Model!$W$37*(Wellpath!$K238-Wellpath!$K237)*MAX(ABS(Wellpath!$L238-Wellpath!$L237),Model!$B$24*(Wellpath!$K238-Wellpath!$K237))*COS(Wellpath!$L238)*COS(Wellpath!$M238)</f>
        <v>0</v>
      </c>
      <c r="F238" s="20">
        <f>Model!$W$37*(Wellpath!$K238-Wellpath!$K237)*MAX(ABS(Wellpath!$L238-Wellpath!$L237),Model!$B$24*(Wellpath!$K238-Wellpath!$K237))*COS(Wellpath!$L238)*SIN(Wellpath!$M238)</f>
        <v>0</v>
      </c>
      <c r="G238" s="20">
        <f>Model!$W$37*(Wellpath!$K238-Wellpath!$K237)*MAX(ABS(Wellpath!$L238-Wellpath!$L237),Model!$B$24*(Wellpath!$K238-Wellpath!$K237))*-SIN(Wellpath!$L238)</f>
        <v>0</v>
      </c>
      <c r="H238" s="18">
        <f t="shared" si="49"/>
        <v>0</v>
      </c>
      <c r="I238" s="18">
        <f t="shared" si="50"/>
        <v>0</v>
      </c>
      <c r="J238" s="18">
        <f t="shared" si="51"/>
        <v>0</v>
      </c>
      <c r="K238" s="21">
        <f t="shared" si="57"/>
        <v>1669489.1813268426</v>
      </c>
      <c r="L238" s="21">
        <f t="shared" si="57"/>
        <v>4.0926442786715844</v>
      </c>
      <c r="M238" s="21">
        <f t="shared" si="57"/>
        <v>6.9539551087902449</v>
      </c>
      <c r="N238" s="21">
        <f t="shared" si="46"/>
        <v>-0.93550463391498317</v>
      </c>
      <c r="O238" s="21">
        <f t="shared" si="47"/>
        <v>-1.4080619649304493</v>
      </c>
      <c r="P238" s="21">
        <f t="shared" si="48"/>
        <v>3.071264277289246</v>
      </c>
      <c r="Q238" s="19">
        <f t="shared" si="56"/>
        <v>1669489.1813268426</v>
      </c>
      <c r="R238" s="19">
        <f t="shared" si="56"/>
        <v>4.0926442786715844</v>
      </c>
      <c r="S238" s="19">
        <f t="shared" si="56"/>
        <v>6.9539551087902449</v>
      </c>
      <c r="T238" s="19">
        <f t="shared" si="52"/>
        <v>-0.93550463391498317</v>
      </c>
      <c r="U238" s="19">
        <f t="shared" si="53"/>
        <v>-1.4080619649304493</v>
      </c>
      <c r="V238" s="19">
        <f t="shared" si="54"/>
        <v>3.071264277289246</v>
      </c>
    </row>
    <row r="239" spans="1:22" x14ac:dyDescent="0.25">
      <c r="A239" s="26">
        <f>Wellpath!E239</f>
        <v>0</v>
      </c>
      <c r="B239" s="68">
        <v>0</v>
      </c>
      <c r="C239" s="22">
        <v>0</v>
      </c>
      <c r="D239" s="22">
        <v>0</v>
      </c>
      <c r="E239" s="20">
        <f>Model!$W$37*(Wellpath!$K239-Wellpath!$K238)*MAX(ABS(Wellpath!$L239-Wellpath!$L238),Model!$B$24*(Wellpath!$K239-Wellpath!$K238))*COS(Wellpath!$L239)*COS(Wellpath!$M239)</f>
        <v>0</v>
      </c>
      <c r="F239" s="20">
        <f>Model!$W$37*(Wellpath!$K239-Wellpath!$K238)*MAX(ABS(Wellpath!$L239-Wellpath!$L238),Model!$B$24*(Wellpath!$K239-Wellpath!$K238))*COS(Wellpath!$L239)*SIN(Wellpath!$M239)</f>
        <v>0</v>
      </c>
      <c r="G239" s="20">
        <f>Model!$W$37*(Wellpath!$K239-Wellpath!$K238)*MAX(ABS(Wellpath!$L239-Wellpath!$L238),Model!$B$24*(Wellpath!$K239-Wellpath!$K238))*-SIN(Wellpath!$L239)</f>
        <v>0</v>
      </c>
      <c r="H239" s="18">
        <f t="shared" si="49"/>
        <v>0</v>
      </c>
      <c r="I239" s="18">
        <f t="shared" si="50"/>
        <v>0</v>
      </c>
      <c r="J239" s="18">
        <f t="shared" si="51"/>
        <v>0</v>
      </c>
      <c r="K239" s="21">
        <f t="shared" si="57"/>
        <v>1669489.1813268426</v>
      </c>
      <c r="L239" s="21">
        <f t="shared" si="57"/>
        <v>4.0926442786715844</v>
      </c>
      <c r="M239" s="21">
        <f t="shared" si="57"/>
        <v>6.9539551087902449</v>
      </c>
      <c r="N239" s="21">
        <f t="shared" si="46"/>
        <v>-0.93550463391498317</v>
      </c>
      <c r="O239" s="21">
        <f t="shared" si="47"/>
        <v>-1.4080619649304493</v>
      </c>
      <c r="P239" s="21">
        <f t="shared" si="48"/>
        <v>3.071264277289246</v>
      </c>
      <c r="Q239" s="19">
        <f t="shared" si="56"/>
        <v>1669489.1813268426</v>
      </c>
      <c r="R239" s="19">
        <f t="shared" si="56"/>
        <v>4.0926442786715844</v>
      </c>
      <c r="S239" s="19">
        <f t="shared" si="56"/>
        <v>6.9539551087902449</v>
      </c>
      <c r="T239" s="19">
        <f t="shared" si="52"/>
        <v>-0.93550463391498317</v>
      </c>
      <c r="U239" s="19">
        <f t="shared" si="53"/>
        <v>-1.4080619649304493</v>
      </c>
      <c r="V239" s="19">
        <f t="shared" si="54"/>
        <v>3.071264277289246</v>
      </c>
    </row>
    <row r="240" spans="1:22" x14ac:dyDescent="0.25">
      <c r="A240" s="26">
        <f>Wellpath!E240</f>
        <v>0</v>
      </c>
      <c r="B240" s="68">
        <v>0</v>
      </c>
      <c r="C240" s="22">
        <v>0</v>
      </c>
      <c r="D240" s="22">
        <v>0</v>
      </c>
      <c r="E240" s="20">
        <f>Model!$W$37*(Wellpath!$K240-Wellpath!$K239)*MAX(ABS(Wellpath!$L240-Wellpath!$L239),Model!$B$24*(Wellpath!$K240-Wellpath!$K239))*COS(Wellpath!$L240)*COS(Wellpath!$M240)</f>
        <v>0</v>
      </c>
      <c r="F240" s="20">
        <f>Model!$W$37*(Wellpath!$K240-Wellpath!$K239)*MAX(ABS(Wellpath!$L240-Wellpath!$L239),Model!$B$24*(Wellpath!$K240-Wellpath!$K239))*COS(Wellpath!$L240)*SIN(Wellpath!$M240)</f>
        <v>0</v>
      </c>
      <c r="G240" s="20">
        <f>Model!$W$37*(Wellpath!$K240-Wellpath!$K239)*MAX(ABS(Wellpath!$L240-Wellpath!$L239),Model!$B$24*(Wellpath!$K240-Wellpath!$K239))*-SIN(Wellpath!$L240)</f>
        <v>0</v>
      </c>
      <c r="H240" s="18">
        <f t="shared" si="49"/>
        <v>0</v>
      </c>
      <c r="I240" s="18">
        <f t="shared" si="50"/>
        <v>0</v>
      </c>
      <c r="J240" s="18">
        <f t="shared" si="51"/>
        <v>0</v>
      </c>
      <c r="K240" s="21">
        <f t="shared" si="57"/>
        <v>1669489.1813268426</v>
      </c>
      <c r="L240" s="21">
        <f t="shared" si="57"/>
        <v>4.0926442786715844</v>
      </c>
      <c r="M240" s="21">
        <f t="shared" si="57"/>
        <v>6.9539551087902449</v>
      </c>
      <c r="N240" s="21">
        <f t="shared" si="46"/>
        <v>-0.93550463391498317</v>
      </c>
      <c r="O240" s="21">
        <f t="shared" si="47"/>
        <v>-1.4080619649304493</v>
      </c>
      <c r="P240" s="21">
        <f t="shared" si="48"/>
        <v>3.071264277289246</v>
      </c>
      <c r="Q240" s="19">
        <f t="shared" si="56"/>
        <v>1669489.1813268426</v>
      </c>
      <c r="R240" s="19">
        <f t="shared" si="56"/>
        <v>4.0926442786715844</v>
      </c>
      <c r="S240" s="19">
        <f t="shared" si="56"/>
        <v>6.9539551087902449</v>
      </c>
      <c r="T240" s="19">
        <f t="shared" si="52"/>
        <v>-0.93550463391498317</v>
      </c>
      <c r="U240" s="19">
        <f t="shared" si="53"/>
        <v>-1.4080619649304493</v>
      </c>
      <c r="V240" s="19">
        <f t="shared" si="54"/>
        <v>3.071264277289246</v>
      </c>
    </row>
    <row r="241" spans="1:22" x14ac:dyDescent="0.25">
      <c r="A241" s="26">
        <f>Wellpath!E241</f>
        <v>0</v>
      </c>
      <c r="B241" s="68">
        <v>0</v>
      </c>
      <c r="C241" s="22">
        <v>0</v>
      </c>
      <c r="D241" s="22">
        <v>0</v>
      </c>
      <c r="E241" s="20">
        <f>Model!$W$37*(Wellpath!$K241-Wellpath!$K240)*MAX(ABS(Wellpath!$L241-Wellpath!$L240),Model!$B$24*(Wellpath!$K241-Wellpath!$K240))*COS(Wellpath!$L241)*COS(Wellpath!$M241)</f>
        <v>0</v>
      </c>
      <c r="F241" s="20">
        <f>Model!$W$37*(Wellpath!$K241-Wellpath!$K240)*MAX(ABS(Wellpath!$L241-Wellpath!$L240),Model!$B$24*(Wellpath!$K241-Wellpath!$K240))*COS(Wellpath!$L241)*SIN(Wellpath!$M241)</f>
        <v>0</v>
      </c>
      <c r="G241" s="20">
        <f>Model!$W$37*(Wellpath!$K241-Wellpath!$K240)*MAX(ABS(Wellpath!$L241-Wellpath!$L240),Model!$B$24*(Wellpath!$K241-Wellpath!$K240))*-SIN(Wellpath!$L241)</f>
        <v>0</v>
      </c>
      <c r="H241" s="18">
        <f t="shared" si="49"/>
        <v>0</v>
      </c>
      <c r="I241" s="18">
        <f t="shared" si="50"/>
        <v>0</v>
      </c>
      <c r="J241" s="18">
        <f t="shared" si="51"/>
        <v>0</v>
      </c>
      <c r="K241" s="21">
        <f t="shared" si="57"/>
        <v>1669489.1813268426</v>
      </c>
      <c r="L241" s="21">
        <f t="shared" si="57"/>
        <v>4.0926442786715844</v>
      </c>
      <c r="M241" s="21">
        <f t="shared" si="57"/>
        <v>6.9539551087902449</v>
      </c>
      <c r="N241" s="21">
        <f t="shared" si="46"/>
        <v>-0.93550463391498317</v>
      </c>
      <c r="O241" s="21">
        <f t="shared" si="47"/>
        <v>-1.4080619649304493</v>
      </c>
      <c r="P241" s="21">
        <f t="shared" si="48"/>
        <v>3.071264277289246</v>
      </c>
      <c r="Q241" s="19">
        <f t="shared" si="56"/>
        <v>1669489.1813268426</v>
      </c>
      <c r="R241" s="19">
        <f t="shared" si="56"/>
        <v>4.0926442786715844</v>
      </c>
      <c r="S241" s="19">
        <f t="shared" si="56"/>
        <v>6.9539551087902449</v>
      </c>
      <c r="T241" s="19">
        <f t="shared" si="52"/>
        <v>-0.93550463391498317</v>
      </c>
      <c r="U241" s="19">
        <f t="shared" si="53"/>
        <v>-1.4080619649304493</v>
      </c>
      <c r="V241" s="19">
        <f t="shared" si="54"/>
        <v>3.071264277289246</v>
      </c>
    </row>
    <row r="242" spans="1:22" x14ac:dyDescent="0.25">
      <c r="A242" s="26">
        <f>Wellpath!E242</f>
        <v>0</v>
      </c>
      <c r="B242" s="68">
        <v>0</v>
      </c>
      <c r="C242" s="22">
        <v>0</v>
      </c>
      <c r="D242" s="22">
        <v>0</v>
      </c>
      <c r="E242" s="20">
        <f>Model!$W$37*(Wellpath!$K242-Wellpath!$K241)*MAX(ABS(Wellpath!$L242-Wellpath!$L241),Model!$B$24*(Wellpath!$K242-Wellpath!$K241))*COS(Wellpath!$L242)*COS(Wellpath!$M242)</f>
        <v>0</v>
      </c>
      <c r="F242" s="20">
        <f>Model!$W$37*(Wellpath!$K242-Wellpath!$K241)*MAX(ABS(Wellpath!$L242-Wellpath!$L241),Model!$B$24*(Wellpath!$K242-Wellpath!$K241))*COS(Wellpath!$L242)*SIN(Wellpath!$M242)</f>
        <v>0</v>
      </c>
      <c r="G242" s="20">
        <f>Model!$W$37*(Wellpath!$K242-Wellpath!$K241)*MAX(ABS(Wellpath!$L242-Wellpath!$L241),Model!$B$24*(Wellpath!$K242-Wellpath!$K241))*-SIN(Wellpath!$L242)</f>
        <v>0</v>
      </c>
      <c r="H242" s="18">
        <f t="shared" si="49"/>
        <v>0</v>
      </c>
      <c r="I242" s="18">
        <f t="shared" si="50"/>
        <v>0</v>
      </c>
      <c r="J242" s="18">
        <f t="shared" si="51"/>
        <v>0</v>
      </c>
      <c r="K242" s="21">
        <f t="shared" si="57"/>
        <v>1669489.1813268426</v>
      </c>
      <c r="L242" s="21">
        <f t="shared" si="57"/>
        <v>4.0926442786715844</v>
      </c>
      <c r="M242" s="21">
        <f t="shared" si="57"/>
        <v>6.9539551087902449</v>
      </c>
      <c r="N242" s="21">
        <f t="shared" si="46"/>
        <v>-0.93550463391498317</v>
      </c>
      <c r="O242" s="21">
        <f t="shared" si="47"/>
        <v>-1.4080619649304493</v>
      </c>
      <c r="P242" s="21">
        <f t="shared" si="48"/>
        <v>3.071264277289246</v>
      </c>
      <c r="Q242" s="19">
        <f t="shared" si="56"/>
        <v>1669489.1813268426</v>
      </c>
      <c r="R242" s="19">
        <f t="shared" si="56"/>
        <v>4.0926442786715844</v>
      </c>
      <c r="S242" s="19">
        <f t="shared" si="56"/>
        <v>6.9539551087902449</v>
      </c>
      <c r="T242" s="19">
        <f t="shared" si="52"/>
        <v>-0.93550463391498317</v>
      </c>
      <c r="U242" s="19">
        <f t="shared" si="53"/>
        <v>-1.4080619649304493</v>
      </c>
      <c r="V242" s="19">
        <f t="shared" si="54"/>
        <v>3.071264277289246</v>
      </c>
    </row>
    <row r="243" spans="1:22" x14ac:dyDescent="0.25">
      <c r="A243" s="26">
        <f>Wellpath!E243</f>
        <v>0</v>
      </c>
      <c r="B243" s="68">
        <v>0</v>
      </c>
      <c r="C243" s="22">
        <v>0</v>
      </c>
      <c r="D243" s="22">
        <v>0</v>
      </c>
      <c r="E243" s="20">
        <f>Model!$W$37*(Wellpath!$K243-Wellpath!$K242)*MAX(ABS(Wellpath!$L243-Wellpath!$L242),Model!$B$24*(Wellpath!$K243-Wellpath!$K242))*COS(Wellpath!$L243)*COS(Wellpath!$M243)</f>
        <v>0</v>
      </c>
      <c r="F243" s="20">
        <f>Model!$W$37*(Wellpath!$K243-Wellpath!$K242)*MAX(ABS(Wellpath!$L243-Wellpath!$L242),Model!$B$24*(Wellpath!$K243-Wellpath!$K242))*COS(Wellpath!$L243)*SIN(Wellpath!$M243)</f>
        <v>0</v>
      </c>
      <c r="G243" s="20">
        <f>Model!$W$37*(Wellpath!$K243-Wellpath!$K242)*MAX(ABS(Wellpath!$L243-Wellpath!$L242),Model!$B$24*(Wellpath!$K243-Wellpath!$K242))*-SIN(Wellpath!$L243)</f>
        <v>0</v>
      </c>
      <c r="H243" s="18">
        <f t="shared" si="49"/>
        <v>0</v>
      </c>
      <c r="I243" s="18">
        <f t="shared" si="50"/>
        <v>0</v>
      </c>
      <c r="J243" s="18">
        <f t="shared" si="51"/>
        <v>0</v>
      </c>
      <c r="K243" s="21">
        <f t="shared" si="57"/>
        <v>1669489.1813268426</v>
      </c>
      <c r="L243" s="21">
        <f t="shared" si="57"/>
        <v>4.0926442786715844</v>
      </c>
      <c r="M243" s="21">
        <f t="shared" si="57"/>
        <v>6.9539551087902449</v>
      </c>
      <c r="N243" s="21">
        <f t="shared" si="46"/>
        <v>-0.93550463391498317</v>
      </c>
      <c r="O243" s="21">
        <f t="shared" si="47"/>
        <v>-1.4080619649304493</v>
      </c>
      <c r="P243" s="21">
        <f t="shared" si="48"/>
        <v>3.071264277289246</v>
      </c>
      <c r="Q243" s="19">
        <f t="shared" si="56"/>
        <v>1669489.1813268426</v>
      </c>
      <c r="R243" s="19">
        <f t="shared" si="56"/>
        <v>4.0926442786715844</v>
      </c>
      <c r="S243" s="19">
        <f t="shared" si="56"/>
        <v>6.9539551087902449</v>
      </c>
      <c r="T243" s="19">
        <f t="shared" si="52"/>
        <v>-0.93550463391498317</v>
      </c>
      <c r="U243" s="19">
        <f t="shared" si="53"/>
        <v>-1.4080619649304493</v>
      </c>
      <c r="V243" s="19">
        <f t="shared" si="54"/>
        <v>3.071264277289246</v>
      </c>
    </row>
    <row r="244" spans="1:22" x14ac:dyDescent="0.25">
      <c r="A244" s="26">
        <f>Wellpath!E244</f>
        <v>0</v>
      </c>
      <c r="B244" s="68">
        <v>0</v>
      </c>
      <c r="C244" s="22">
        <v>0</v>
      </c>
      <c r="D244" s="22">
        <v>0</v>
      </c>
      <c r="E244" s="20">
        <f>Model!$W$37*(Wellpath!$K244-Wellpath!$K243)*MAX(ABS(Wellpath!$L244-Wellpath!$L243),Model!$B$24*(Wellpath!$K244-Wellpath!$K243))*COS(Wellpath!$L244)*COS(Wellpath!$M244)</f>
        <v>0</v>
      </c>
      <c r="F244" s="20">
        <f>Model!$W$37*(Wellpath!$K244-Wellpath!$K243)*MAX(ABS(Wellpath!$L244-Wellpath!$L243),Model!$B$24*(Wellpath!$K244-Wellpath!$K243))*COS(Wellpath!$L244)*SIN(Wellpath!$M244)</f>
        <v>0</v>
      </c>
      <c r="G244" s="20">
        <f>Model!$W$37*(Wellpath!$K244-Wellpath!$K243)*MAX(ABS(Wellpath!$L244-Wellpath!$L243),Model!$B$24*(Wellpath!$K244-Wellpath!$K243))*-SIN(Wellpath!$L244)</f>
        <v>0</v>
      </c>
      <c r="H244" s="18">
        <f t="shared" si="49"/>
        <v>0</v>
      </c>
      <c r="I244" s="18">
        <f t="shared" si="50"/>
        <v>0</v>
      </c>
      <c r="J244" s="18">
        <f t="shared" si="51"/>
        <v>0</v>
      </c>
      <c r="K244" s="21">
        <f t="shared" ref="K244:M259" si="58">K243+E244^2</f>
        <v>1669489.1813268426</v>
      </c>
      <c r="L244" s="21">
        <f t="shared" si="58"/>
        <v>4.0926442786715844</v>
      </c>
      <c r="M244" s="21">
        <f t="shared" si="58"/>
        <v>6.9539551087902449</v>
      </c>
      <c r="N244" s="21">
        <f t="shared" si="46"/>
        <v>-0.93550463391498317</v>
      </c>
      <c r="O244" s="21">
        <f t="shared" si="47"/>
        <v>-1.4080619649304493</v>
      </c>
      <c r="P244" s="21">
        <f t="shared" si="48"/>
        <v>3.071264277289246</v>
      </c>
      <c r="Q244" s="19">
        <f t="shared" si="56"/>
        <v>1669489.1813268426</v>
      </c>
      <c r="R244" s="19">
        <f t="shared" si="56"/>
        <v>4.0926442786715844</v>
      </c>
      <c r="S244" s="19">
        <f t="shared" si="56"/>
        <v>6.9539551087902449</v>
      </c>
      <c r="T244" s="19">
        <f t="shared" si="52"/>
        <v>-0.93550463391498317</v>
      </c>
      <c r="U244" s="19">
        <f t="shared" si="53"/>
        <v>-1.4080619649304493</v>
      </c>
      <c r="V244" s="19">
        <f t="shared" si="54"/>
        <v>3.071264277289246</v>
      </c>
    </row>
    <row r="245" spans="1:22" x14ac:dyDescent="0.25">
      <c r="A245" s="26">
        <f>Wellpath!E245</f>
        <v>0</v>
      </c>
      <c r="B245" s="68">
        <v>0</v>
      </c>
      <c r="C245" s="22">
        <v>0</v>
      </c>
      <c r="D245" s="22">
        <v>0</v>
      </c>
      <c r="E245" s="20">
        <f>Model!$W$37*(Wellpath!$K245-Wellpath!$K244)*MAX(ABS(Wellpath!$L245-Wellpath!$L244),Model!$B$24*(Wellpath!$K245-Wellpath!$K244))*COS(Wellpath!$L245)*COS(Wellpath!$M245)</f>
        <v>0</v>
      </c>
      <c r="F245" s="20">
        <f>Model!$W$37*(Wellpath!$K245-Wellpath!$K244)*MAX(ABS(Wellpath!$L245-Wellpath!$L244),Model!$B$24*(Wellpath!$K245-Wellpath!$K244))*COS(Wellpath!$L245)*SIN(Wellpath!$M245)</f>
        <v>0</v>
      </c>
      <c r="G245" s="20">
        <f>Model!$W$37*(Wellpath!$K245-Wellpath!$K244)*MAX(ABS(Wellpath!$L245-Wellpath!$L244),Model!$B$24*(Wellpath!$K245-Wellpath!$K244))*-SIN(Wellpath!$L245)</f>
        <v>0</v>
      </c>
      <c r="H245" s="18">
        <f t="shared" si="49"/>
        <v>0</v>
      </c>
      <c r="I245" s="18">
        <f t="shared" si="50"/>
        <v>0</v>
      </c>
      <c r="J245" s="18">
        <f t="shared" si="51"/>
        <v>0</v>
      </c>
      <c r="K245" s="21">
        <f t="shared" si="58"/>
        <v>1669489.1813268426</v>
      </c>
      <c r="L245" s="21">
        <f t="shared" si="58"/>
        <v>4.0926442786715844</v>
      </c>
      <c r="M245" s="21">
        <f t="shared" si="58"/>
        <v>6.9539551087902449</v>
      </c>
      <c r="N245" s="21">
        <f t="shared" si="46"/>
        <v>-0.93550463391498317</v>
      </c>
      <c r="O245" s="21">
        <f t="shared" si="47"/>
        <v>-1.4080619649304493</v>
      </c>
      <c r="P245" s="21">
        <f t="shared" si="48"/>
        <v>3.071264277289246</v>
      </c>
      <c r="Q245" s="19">
        <f t="shared" si="56"/>
        <v>1669489.1813268426</v>
      </c>
      <c r="R245" s="19">
        <f t="shared" si="56"/>
        <v>4.0926442786715844</v>
      </c>
      <c r="S245" s="19">
        <f t="shared" si="56"/>
        <v>6.9539551087902449</v>
      </c>
      <c r="T245" s="19">
        <f t="shared" si="52"/>
        <v>-0.93550463391498317</v>
      </c>
      <c r="U245" s="19">
        <f t="shared" si="53"/>
        <v>-1.4080619649304493</v>
      </c>
      <c r="V245" s="19">
        <f t="shared" si="54"/>
        <v>3.071264277289246</v>
      </c>
    </row>
    <row r="246" spans="1:22" x14ac:dyDescent="0.25">
      <c r="A246" s="26">
        <f>Wellpath!E246</f>
        <v>0</v>
      </c>
      <c r="B246" s="68">
        <v>0</v>
      </c>
      <c r="C246" s="22">
        <v>0</v>
      </c>
      <c r="D246" s="22">
        <v>0</v>
      </c>
      <c r="E246" s="20">
        <f>Model!$W$37*(Wellpath!$K246-Wellpath!$K245)*MAX(ABS(Wellpath!$L246-Wellpath!$L245),Model!$B$24*(Wellpath!$K246-Wellpath!$K245))*COS(Wellpath!$L246)*COS(Wellpath!$M246)</f>
        <v>0</v>
      </c>
      <c r="F246" s="20">
        <f>Model!$W$37*(Wellpath!$K246-Wellpath!$K245)*MAX(ABS(Wellpath!$L246-Wellpath!$L245),Model!$B$24*(Wellpath!$K246-Wellpath!$K245))*COS(Wellpath!$L246)*SIN(Wellpath!$M246)</f>
        <v>0</v>
      </c>
      <c r="G246" s="20">
        <f>Model!$W$37*(Wellpath!$K246-Wellpath!$K245)*MAX(ABS(Wellpath!$L246-Wellpath!$L245),Model!$B$24*(Wellpath!$K246-Wellpath!$K245))*-SIN(Wellpath!$L246)</f>
        <v>0</v>
      </c>
      <c r="H246" s="18">
        <f t="shared" si="49"/>
        <v>0</v>
      </c>
      <c r="I246" s="18">
        <f t="shared" si="50"/>
        <v>0</v>
      </c>
      <c r="J246" s="18">
        <f t="shared" si="51"/>
        <v>0</v>
      </c>
      <c r="K246" s="21">
        <f t="shared" si="58"/>
        <v>1669489.1813268426</v>
      </c>
      <c r="L246" s="21">
        <f t="shared" si="58"/>
        <v>4.0926442786715844</v>
      </c>
      <c r="M246" s="21">
        <f t="shared" si="58"/>
        <v>6.9539551087902449</v>
      </c>
      <c r="N246" s="21">
        <f t="shared" si="46"/>
        <v>-0.93550463391498317</v>
      </c>
      <c r="O246" s="21">
        <f t="shared" si="47"/>
        <v>-1.4080619649304493</v>
      </c>
      <c r="P246" s="21">
        <f t="shared" si="48"/>
        <v>3.071264277289246</v>
      </c>
      <c r="Q246" s="19">
        <f t="shared" si="56"/>
        <v>1669489.1813268426</v>
      </c>
      <c r="R246" s="19">
        <f t="shared" si="56"/>
        <v>4.0926442786715844</v>
      </c>
      <c r="S246" s="19">
        <f t="shared" si="56"/>
        <v>6.9539551087902449</v>
      </c>
      <c r="T246" s="19">
        <f t="shared" si="52"/>
        <v>-0.93550463391498317</v>
      </c>
      <c r="U246" s="19">
        <f t="shared" si="53"/>
        <v>-1.4080619649304493</v>
      </c>
      <c r="V246" s="19">
        <f t="shared" si="54"/>
        <v>3.071264277289246</v>
      </c>
    </row>
    <row r="247" spans="1:22" x14ac:dyDescent="0.25">
      <c r="A247" s="26">
        <f>Wellpath!E247</f>
        <v>0</v>
      </c>
      <c r="B247" s="68">
        <v>0</v>
      </c>
      <c r="C247" s="22">
        <v>0</v>
      </c>
      <c r="D247" s="22">
        <v>0</v>
      </c>
      <c r="E247" s="20">
        <f>Model!$W$37*(Wellpath!$K247-Wellpath!$K246)*MAX(ABS(Wellpath!$L247-Wellpath!$L246),Model!$B$24*(Wellpath!$K247-Wellpath!$K246))*COS(Wellpath!$L247)*COS(Wellpath!$M247)</f>
        <v>0</v>
      </c>
      <c r="F247" s="20">
        <f>Model!$W$37*(Wellpath!$K247-Wellpath!$K246)*MAX(ABS(Wellpath!$L247-Wellpath!$L246),Model!$B$24*(Wellpath!$K247-Wellpath!$K246))*COS(Wellpath!$L247)*SIN(Wellpath!$M247)</f>
        <v>0</v>
      </c>
      <c r="G247" s="20">
        <f>Model!$W$37*(Wellpath!$K247-Wellpath!$K246)*MAX(ABS(Wellpath!$L247-Wellpath!$L246),Model!$B$24*(Wellpath!$K247-Wellpath!$K246))*-SIN(Wellpath!$L247)</f>
        <v>0</v>
      </c>
      <c r="H247" s="18">
        <f t="shared" si="49"/>
        <v>0</v>
      </c>
      <c r="I247" s="18">
        <f t="shared" si="50"/>
        <v>0</v>
      </c>
      <c r="J247" s="18">
        <f t="shared" si="51"/>
        <v>0</v>
      </c>
      <c r="K247" s="21">
        <f t="shared" si="58"/>
        <v>1669489.1813268426</v>
      </c>
      <c r="L247" s="21">
        <f t="shared" si="58"/>
        <v>4.0926442786715844</v>
      </c>
      <c r="M247" s="21">
        <f t="shared" si="58"/>
        <v>6.9539551087902449</v>
      </c>
      <c r="N247" s="21">
        <f t="shared" si="46"/>
        <v>-0.93550463391498317</v>
      </c>
      <c r="O247" s="21">
        <f t="shared" si="47"/>
        <v>-1.4080619649304493</v>
      </c>
      <c r="P247" s="21">
        <f t="shared" si="48"/>
        <v>3.071264277289246</v>
      </c>
      <c r="Q247" s="19">
        <f t="shared" si="56"/>
        <v>1669489.1813268426</v>
      </c>
      <c r="R247" s="19">
        <f t="shared" si="56"/>
        <v>4.0926442786715844</v>
      </c>
      <c r="S247" s="19">
        <f t="shared" si="56"/>
        <v>6.9539551087902449</v>
      </c>
      <c r="T247" s="19">
        <f t="shared" si="52"/>
        <v>-0.93550463391498317</v>
      </c>
      <c r="U247" s="19">
        <f t="shared" si="53"/>
        <v>-1.4080619649304493</v>
      </c>
      <c r="V247" s="19">
        <f t="shared" si="54"/>
        <v>3.071264277289246</v>
      </c>
    </row>
    <row r="248" spans="1:22" x14ac:dyDescent="0.25">
      <c r="A248" s="26">
        <f>Wellpath!E248</f>
        <v>0</v>
      </c>
      <c r="B248" s="68">
        <v>0</v>
      </c>
      <c r="C248" s="22">
        <v>0</v>
      </c>
      <c r="D248" s="22">
        <v>0</v>
      </c>
      <c r="E248" s="20">
        <f>Model!$W$37*(Wellpath!$K248-Wellpath!$K247)*MAX(ABS(Wellpath!$L248-Wellpath!$L247),Model!$B$24*(Wellpath!$K248-Wellpath!$K247))*COS(Wellpath!$L248)*COS(Wellpath!$M248)</f>
        <v>0</v>
      </c>
      <c r="F248" s="20">
        <f>Model!$W$37*(Wellpath!$K248-Wellpath!$K247)*MAX(ABS(Wellpath!$L248-Wellpath!$L247),Model!$B$24*(Wellpath!$K248-Wellpath!$K247))*COS(Wellpath!$L248)*SIN(Wellpath!$M248)</f>
        <v>0</v>
      </c>
      <c r="G248" s="20">
        <f>Model!$W$37*(Wellpath!$K248-Wellpath!$K247)*MAX(ABS(Wellpath!$L248-Wellpath!$L247),Model!$B$24*(Wellpath!$K248-Wellpath!$K247))*-SIN(Wellpath!$L248)</f>
        <v>0</v>
      </c>
      <c r="H248" s="18">
        <f t="shared" si="49"/>
        <v>0</v>
      </c>
      <c r="I248" s="18">
        <f t="shared" si="50"/>
        <v>0</v>
      </c>
      <c r="J248" s="18">
        <f t="shared" si="51"/>
        <v>0</v>
      </c>
      <c r="K248" s="21">
        <f t="shared" si="58"/>
        <v>1669489.1813268426</v>
      </c>
      <c r="L248" s="21">
        <f t="shared" si="58"/>
        <v>4.0926442786715844</v>
      </c>
      <c r="M248" s="21">
        <f t="shared" si="58"/>
        <v>6.9539551087902449</v>
      </c>
      <c r="N248" s="21">
        <f t="shared" si="46"/>
        <v>-0.93550463391498317</v>
      </c>
      <c r="O248" s="21">
        <f t="shared" si="47"/>
        <v>-1.4080619649304493</v>
      </c>
      <c r="P248" s="21">
        <f t="shared" si="48"/>
        <v>3.071264277289246</v>
      </c>
      <c r="Q248" s="19">
        <f t="shared" si="56"/>
        <v>1669489.1813268426</v>
      </c>
      <c r="R248" s="19">
        <f t="shared" si="56"/>
        <v>4.0926442786715844</v>
      </c>
      <c r="S248" s="19">
        <f t="shared" si="56"/>
        <v>6.9539551087902449</v>
      </c>
      <c r="T248" s="19">
        <f t="shared" si="52"/>
        <v>-0.93550463391498317</v>
      </c>
      <c r="U248" s="19">
        <f t="shared" si="53"/>
        <v>-1.4080619649304493</v>
      </c>
      <c r="V248" s="19">
        <f t="shared" si="54"/>
        <v>3.071264277289246</v>
      </c>
    </row>
    <row r="249" spans="1:22" x14ac:dyDescent="0.25">
      <c r="A249" s="26">
        <f>Wellpath!E249</f>
        <v>0</v>
      </c>
      <c r="B249" s="68">
        <v>0</v>
      </c>
      <c r="C249" s="22">
        <v>0</v>
      </c>
      <c r="D249" s="22">
        <v>0</v>
      </c>
      <c r="E249" s="20">
        <f>Model!$W$37*(Wellpath!$K249-Wellpath!$K248)*MAX(ABS(Wellpath!$L249-Wellpath!$L248),Model!$B$24*(Wellpath!$K249-Wellpath!$K248))*COS(Wellpath!$L249)*COS(Wellpath!$M249)</f>
        <v>0</v>
      </c>
      <c r="F249" s="20">
        <f>Model!$W$37*(Wellpath!$K249-Wellpath!$K248)*MAX(ABS(Wellpath!$L249-Wellpath!$L248),Model!$B$24*(Wellpath!$K249-Wellpath!$K248))*COS(Wellpath!$L249)*SIN(Wellpath!$M249)</f>
        <v>0</v>
      </c>
      <c r="G249" s="20">
        <f>Model!$W$37*(Wellpath!$K249-Wellpath!$K248)*MAX(ABS(Wellpath!$L249-Wellpath!$L248),Model!$B$24*(Wellpath!$K249-Wellpath!$K248))*-SIN(Wellpath!$L249)</f>
        <v>0</v>
      </c>
      <c r="H249" s="18">
        <f t="shared" si="49"/>
        <v>0</v>
      </c>
      <c r="I249" s="18">
        <f t="shared" si="50"/>
        <v>0</v>
      </c>
      <c r="J249" s="18">
        <f t="shared" si="51"/>
        <v>0</v>
      </c>
      <c r="K249" s="21">
        <f t="shared" si="58"/>
        <v>1669489.1813268426</v>
      </c>
      <c r="L249" s="21">
        <f t="shared" si="58"/>
        <v>4.0926442786715844</v>
      </c>
      <c r="M249" s="21">
        <f t="shared" si="58"/>
        <v>6.9539551087902449</v>
      </c>
      <c r="N249" s="21">
        <f t="shared" si="46"/>
        <v>-0.93550463391498317</v>
      </c>
      <c r="O249" s="21">
        <f t="shared" si="47"/>
        <v>-1.4080619649304493</v>
      </c>
      <c r="P249" s="21">
        <f t="shared" si="48"/>
        <v>3.071264277289246</v>
      </c>
      <c r="Q249" s="19">
        <f t="shared" si="56"/>
        <v>1669489.1813268426</v>
      </c>
      <c r="R249" s="19">
        <f t="shared" si="56"/>
        <v>4.0926442786715844</v>
      </c>
      <c r="S249" s="19">
        <f t="shared" si="56"/>
        <v>6.9539551087902449</v>
      </c>
      <c r="T249" s="19">
        <f t="shared" si="52"/>
        <v>-0.93550463391498317</v>
      </c>
      <c r="U249" s="19">
        <f t="shared" si="53"/>
        <v>-1.4080619649304493</v>
      </c>
      <c r="V249" s="19">
        <f t="shared" si="54"/>
        <v>3.071264277289246</v>
      </c>
    </row>
    <row r="250" spans="1:22" x14ac:dyDescent="0.25">
      <c r="A250" s="26">
        <f>Wellpath!E250</f>
        <v>0</v>
      </c>
      <c r="B250" s="68">
        <v>0</v>
      </c>
      <c r="C250" s="22">
        <v>0</v>
      </c>
      <c r="D250" s="22">
        <v>0</v>
      </c>
      <c r="E250" s="20">
        <f>Model!$W$37*(Wellpath!$K250-Wellpath!$K249)*MAX(ABS(Wellpath!$L250-Wellpath!$L249),Model!$B$24*(Wellpath!$K250-Wellpath!$K249))*COS(Wellpath!$L250)*COS(Wellpath!$M250)</f>
        <v>0</v>
      </c>
      <c r="F250" s="20">
        <f>Model!$W$37*(Wellpath!$K250-Wellpath!$K249)*MAX(ABS(Wellpath!$L250-Wellpath!$L249),Model!$B$24*(Wellpath!$K250-Wellpath!$K249))*COS(Wellpath!$L250)*SIN(Wellpath!$M250)</f>
        <v>0</v>
      </c>
      <c r="G250" s="20">
        <f>Model!$W$37*(Wellpath!$K250-Wellpath!$K249)*MAX(ABS(Wellpath!$L250-Wellpath!$L249),Model!$B$24*(Wellpath!$K250-Wellpath!$K249))*-SIN(Wellpath!$L250)</f>
        <v>0</v>
      </c>
      <c r="H250" s="18">
        <f t="shared" si="49"/>
        <v>0</v>
      </c>
      <c r="I250" s="18">
        <f t="shared" si="50"/>
        <v>0</v>
      </c>
      <c r="J250" s="18">
        <f t="shared" si="51"/>
        <v>0</v>
      </c>
      <c r="K250" s="21">
        <f t="shared" si="58"/>
        <v>1669489.1813268426</v>
      </c>
      <c r="L250" s="21">
        <f t="shared" si="58"/>
        <v>4.0926442786715844</v>
      </c>
      <c r="M250" s="21">
        <f t="shared" si="58"/>
        <v>6.9539551087902449</v>
      </c>
      <c r="N250" s="21">
        <f t="shared" si="46"/>
        <v>-0.93550463391498317</v>
      </c>
      <c r="O250" s="21">
        <f t="shared" si="47"/>
        <v>-1.4080619649304493</v>
      </c>
      <c r="P250" s="21">
        <f t="shared" si="48"/>
        <v>3.071264277289246</v>
      </c>
      <c r="Q250" s="19">
        <f t="shared" si="56"/>
        <v>1669489.1813268426</v>
      </c>
      <c r="R250" s="19">
        <f t="shared" si="56"/>
        <v>4.0926442786715844</v>
      </c>
      <c r="S250" s="19">
        <f t="shared" si="56"/>
        <v>6.9539551087902449</v>
      </c>
      <c r="T250" s="19">
        <f t="shared" si="52"/>
        <v>-0.93550463391498317</v>
      </c>
      <c r="U250" s="19">
        <f t="shared" si="53"/>
        <v>-1.4080619649304493</v>
      </c>
      <c r="V250" s="19">
        <f t="shared" si="54"/>
        <v>3.071264277289246</v>
      </c>
    </row>
    <row r="251" spans="1:22" x14ac:dyDescent="0.25">
      <c r="A251" s="26">
        <f>Wellpath!E251</f>
        <v>0</v>
      </c>
      <c r="B251" s="68">
        <v>0</v>
      </c>
      <c r="C251" s="22">
        <v>0</v>
      </c>
      <c r="D251" s="22">
        <v>0</v>
      </c>
      <c r="E251" s="20">
        <f>Model!$W$37*(Wellpath!$K251-Wellpath!$K250)*MAX(ABS(Wellpath!$L251-Wellpath!$L250),Model!$B$24*(Wellpath!$K251-Wellpath!$K250))*COS(Wellpath!$L251)*COS(Wellpath!$M251)</f>
        <v>0</v>
      </c>
      <c r="F251" s="20">
        <f>Model!$W$37*(Wellpath!$K251-Wellpath!$K250)*MAX(ABS(Wellpath!$L251-Wellpath!$L250),Model!$B$24*(Wellpath!$K251-Wellpath!$K250))*COS(Wellpath!$L251)*SIN(Wellpath!$M251)</f>
        <v>0</v>
      </c>
      <c r="G251" s="20">
        <f>Model!$W$37*(Wellpath!$K251-Wellpath!$K250)*MAX(ABS(Wellpath!$L251-Wellpath!$L250),Model!$B$24*(Wellpath!$K251-Wellpath!$K250))*-SIN(Wellpath!$L251)</f>
        <v>0</v>
      </c>
      <c r="H251" s="18">
        <f t="shared" si="49"/>
        <v>0</v>
      </c>
      <c r="I251" s="18">
        <f t="shared" si="50"/>
        <v>0</v>
      </c>
      <c r="J251" s="18">
        <f t="shared" si="51"/>
        <v>0</v>
      </c>
      <c r="K251" s="21">
        <f t="shared" si="58"/>
        <v>1669489.1813268426</v>
      </c>
      <c r="L251" s="21">
        <f t="shared" si="58"/>
        <v>4.0926442786715844</v>
      </c>
      <c r="M251" s="21">
        <f t="shared" si="58"/>
        <v>6.9539551087902449</v>
      </c>
      <c r="N251" s="21">
        <f t="shared" si="46"/>
        <v>-0.93550463391498317</v>
      </c>
      <c r="O251" s="21">
        <f t="shared" si="47"/>
        <v>-1.4080619649304493</v>
      </c>
      <c r="P251" s="21">
        <f t="shared" si="48"/>
        <v>3.071264277289246</v>
      </c>
      <c r="Q251" s="19">
        <f t="shared" si="56"/>
        <v>1669489.1813268426</v>
      </c>
      <c r="R251" s="19">
        <f t="shared" si="56"/>
        <v>4.0926442786715844</v>
      </c>
      <c r="S251" s="19">
        <f t="shared" si="56"/>
        <v>6.9539551087902449</v>
      </c>
      <c r="T251" s="19">
        <f t="shared" si="52"/>
        <v>-0.93550463391498317</v>
      </c>
      <c r="U251" s="19">
        <f t="shared" si="53"/>
        <v>-1.4080619649304493</v>
      </c>
      <c r="V251" s="19">
        <f t="shared" si="54"/>
        <v>3.071264277289246</v>
      </c>
    </row>
    <row r="252" spans="1:22" x14ac:dyDescent="0.25">
      <c r="A252" s="26">
        <f>Wellpath!E252</f>
        <v>0</v>
      </c>
      <c r="B252" s="68">
        <v>0</v>
      </c>
      <c r="C252" s="22">
        <v>0</v>
      </c>
      <c r="D252" s="22">
        <v>0</v>
      </c>
      <c r="E252" s="20">
        <f>Model!$W$37*(Wellpath!$K252-Wellpath!$K251)*MAX(ABS(Wellpath!$L252-Wellpath!$L251),Model!$B$24*(Wellpath!$K252-Wellpath!$K251))*COS(Wellpath!$L252)*COS(Wellpath!$M252)</f>
        <v>0</v>
      </c>
      <c r="F252" s="20">
        <f>Model!$W$37*(Wellpath!$K252-Wellpath!$K251)*MAX(ABS(Wellpath!$L252-Wellpath!$L251),Model!$B$24*(Wellpath!$K252-Wellpath!$K251))*COS(Wellpath!$L252)*SIN(Wellpath!$M252)</f>
        <v>0</v>
      </c>
      <c r="G252" s="20">
        <f>Model!$W$37*(Wellpath!$K252-Wellpath!$K251)*MAX(ABS(Wellpath!$L252-Wellpath!$L251),Model!$B$24*(Wellpath!$K252-Wellpath!$K251))*-SIN(Wellpath!$L252)</f>
        <v>0</v>
      </c>
      <c r="H252" s="18">
        <f t="shared" si="49"/>
        <v>0</v>
      </c>
      <c r="I252" s="18">
        <f t="shared" si="50"/>
        <v>0</v>
      </c>
      <c r="J252" s="18">
        <f t="shared" si="51"/>
        <v>0</v>
      </c>
      <c r="K252" s="21">
        <f t="shared" si="58"/>
        <v>1669489.1813268426</v>
      </c>
      <c r="L252" s="21">
        <f t="shared" si="58"/>
        <v>4.0926442786715844</v>
      </c>
      <c r="M252" s="21">
        <f t="shared" si="58"/>
        <v>6.9539551087902449</v>
      </c>
      <c r="N252" s="21">
        <f t="shared" si="46"/>
        <v>-0.93550463391498317</v>
      </c>
      <c r="O252" s="21">
        <f t="shared" si="47"/>
        <v>-1.4080619649304493</v>
      </c>
      <c r="P252" s="21">
        <f t="shared" si="48"/>
        <v>3.071264277289246</v>
      </c>
      <c r="Q252" s="19">
        <f t="shared" si="56"/>
        <v>1669489.1813268426</v>
      </c>
      <c r="R252" s="19">
        <f t="shared" si="56"/>
        <v>4.0926442786715844</v>
      </c>
      <c r="S252" s="19">
        <f t="shared" si="56"/>
        <v>6.9539551087902449</v>
      </c>
      <c r="T252" s="19">
        <f t="shared" si="52"/>
        <v>-0.93550463391498317</v>
      </c>
      <c r="U252" s="19">
        <f t="shared" si="53"/>
        <v>-1.4080619649304493</v>
      </c>
      <c r="V252" s="19">
        <f t="shared" si="54"/>
        <v>3.071264277289246</v>
      </c>
    </row>
    <row r="253" spans="1:22" x14ac:dyDescent="0.25">
      <c r="A253" s="26">
        <f>Wellpath!E253</f>
        <v>0</v>
      </c>
      <c r="B253" s="68">
        <v>0</v>
      </c>
      <c r="C253" s="22">
        <v>0</v>
      </c>
      <c r="D253" s="22">
        <v>0</v>
      </c>
      <c r="E253" s="20">
        <f>Model!$W$37*(Wellpath!$K253-Wellpath!$K252)*MAX(ABS(Wellpath!$L253-Wellpath!$L252),Model!$B$24*(Wellpath!$K253-Wellpath!$K252))*COS(Wellpath!$L253)*COS(Wellpath!$M253)</f>
        <v>0</v>
      </c>
      <c r="F253" s="20">
        <f>Model!$W$37*(Wellpath!$K253-Wellpath!$K252)*MAX(ABS(Wellpath!$L253-Wellpath!$L252),Model!$B$24*(Wellpath!$K253-Wellpath!$K252))*COS(Wellpath!$L253)*SIN(Wellpath!$M253)</f>
        <v>0</v>
      </c>
      <c r="G253" s="20">
        <f>Model!$W$37*(Wellpath!$K253-Wellpath!$K252)*MAX(ABS(Wellpath!$L253-Wellpath!$L252),Model!$B$24*(Wellpath!$K253-Wellpath!$K252))*-SIN(Wellpath!$L253)</f>
        <v>0</v>
      </c>
      <c r="H253" s="18">
        <f t="shared" si="49"/>
        <v>0</v>
      </c>
      <c r="I253" s="18">
        <f t="shared" si="50"/>
        <v>0</v>
      </c>
      <c r="J253" s="18">
        <f t="shared" si="51"/>
        <v>0</v>
      </c>
      <c r="K253" s="21">
        <f t="shared" si="58"/>
        <v>1669489.1813268426</v>
      </c>
      <c r="L253" s="21">
        <f t="shared" si="58"/>
        <v>4.0926442786715844</v>
      </c>
      <c r="M253" s="21">
        <f t="shared" si="58"/>
        <v>6.9539551087902449</v>
      </c>
      <c r="N253" s="21">
        <f t="shared" si="46"/>
        <v>-0.93550463391498317</v>
      </c>
      <c r="O253" s="21">
        <f t="shared" si="47"/>
        <v>-1.4080619649304493</v>
      </c>
      <c r="P253" s="21">
        <f t="shared" si="48"/>
        <v>3.071264277289246</v>
      </c>
      <c r="Q253" s="19">
        <f t="shared" si="56"/>
        <v>1669489.1813268426</v>
      </c>
      <c r="R253" s="19">
        <f t="shared" si="56"/>
        <v>4.0926442786715844</v>
      </c>
      <c r="S253" s="19">
        <f t="shared" si="56"/>
        <v>6.9539551087902449</v>
      </c>
      <c r="T253" s="19">
        <f t="shared" si="52"/>
        <v>-0.93550463391498317</v>
      </c>
      <c r="U253" s="19">
        <f t="shared" si="53"/>
        <v>-1.4080619649304493</v>
      </c>
      <c r="V253" s="19">
        <f t="shared" si="54"/>
        <v>3.071264277289246</v>
      </c>
    </row>
    <row r="254" spans="1:22" x14ac:dyDescent="0.25">
      <c r="A254" s="26">
        <f>Wellpath!E254</f>
        <v>0</v>
      </c>
      <c r="B254" s="68">
        <v>0</v>
      </c>
      <c r="C254" s="22">
        <v>0</v>
      </c>
      <c r="D254" s="22">
        <v>0</v>
      </c>
      <c r="E254" s="20">
        <f>Model!$W$37*(Wellpath!$K254-Wellpath!$K253)*MAX(ABS(Wellpath!$L254-Wellpath!$L253),Model!$B$24*(Wellpath!$K254-Wellpath!$K253))*COS(Wellpath!$L254)*COS(Wellpath!$M254)</f>
        <v>0</v>
      </c>
      <c r="F254" s="20">
        <f>Model!$W$37*(Wellpath!$K254-Wellpath!$K253)*MAX(ABS(Wellpath!$L254-Wellpath!$L253),Model!$B$24*(Wellpath!$K254-Wellpath!$K253))*COS(Wellpath!$L254)*SIN(Wellpath!$M254)</f>
        <v>0</v>
      </c>
      <c r="G254" s="20">
        <f>Model!$W$37*(Wellpath!$K254-Wellpath!$K253)*MAX(ABS(Wellpath!$L254-Wellpath!$L253),Model!$B$24*(Wellpath!$K254-Wellpath!$K253))*-SIN(Wellpath!$L254)</f>
        <v>0</v>
      </c>
      <c r="H254" s="18">
        <f t="shared" si="49"/>
        <v>0</v>
      </c>
      <c r="I254" s="18">
        <f t="shared" si="50"/>
        <v>0</v>
      </c>
      <c r="J254" s="18">
        <f t="shared" si="51"/>
        <v>0</v>
      </c>
      <c r="K254" s="21">
        <f t="shared" si="58"/>
        <v>1669489.1813268426</v>
      </c>
      <c r="L254" s="21">
        <f t="shared" si="58"/>
        <v>4.0926442786715844</v>
      </c>
      <c r="M254" s="21">
        <f t="shared" si="58"/>
        <v>6.9539551087902449</v>
      </c>
      <c r="N254" s="21">
        <f t="shared" si="46"/>
        <v>-0.93550463391498317</v>
      </c>
      <c r="O254" s="21">
        <f t="shared" si="47"/>
        <v>-1.4080619649304493</v>
      </c>
      <c r="P254" s="21">
        <f t="shared" si="48"/>
        <v>3.071264277289246</v>
      </c>
      <c r="Q254" s="19">
        <f t="shared" si="56"/>
        <v>1669489.1813268426</v>
      </c>
      <c r="R254" s="19">
        <f t="shared" si="56"/>
        <v>4.0926442786715844</v>
      </c>
      <c r="S254" s="19">
        <f t="shared" si="56"/>
        <v>6.9539551087902449</v>
      </c>
      <c r="T254" s="19">
        <f t="shared" si="52"/>
        <v>-0.93550463391498317</v>
      </c>
      <c r="U254" s="19">
        <f t="shared" si="53"/>
        <v>-1.4080619649304493</v>
      </c>
      <c r="V254" s="19">
        <f t="shared" si="54"/>
        <v>3.071264277289246</v>
      </c>
    </row>
    <row r="255" spans="1:22" x14ac:dyDescent="0.25">
      <c r="A255" s="26">
        <f>Wellpath!E255</f>
        <v>0</v>
      </c>
      <c r="B255" s="68">
        <v>0</v>
      </c>
      <c r="C255" s="22">
        <v>0</v>
      </c>
      <c r="D255" s="22">
        <v>0</v>
      </c>
      <c r="E255" s="20">
        <f>Model!$W$37*(Wellpath!$K255-Wellpath!$K254)*MAX(ABS(Wellpath!$L255-Wellpath!$L254),Model!$B$24*(Wellpath!$K255-Wellpath!$K254))*COS(Wellpath!$L255)*COS(Wellpath!$M255)</f>
        <v>0</v>
      </c>
      <c r="F255" s="20">
        <f>Model!$W$37*(Wellpath!$K255-Wellpath!$K254)*MAX(ABS(Wellpath!$L255-Wellpath!$L254),Model!$B$24*(Wellpath!$K255-Wellpath!$K254))*COS(Wellpath!$L255)*SIN(Wellpath!$M255)</f>
        <v>0</v>
      </c>
      <c r="G255" s="20">
        <f>Model!$W$37*(Wellpath!$K255-Wellpath!$K254)*MAX(ABS(Wellpath!$L255-Wellpath!$L254),Model!$B$24*(Wellpath!$K255-Wellpath!$K254))*-SIN(Wellpath!$L255)</f>
        <v>0</v>
      </c>
      <c r="H255" s="18">
        <f t="shared" si="49"/>
        <v>0</v>
      </c>
      <c r="I255" s="18">
        <f t="shared" si="50"/>
        <v>0</v>
      </c>
      <c r="J255" s="18">
        <f t="shared" si="51"/>
        <v>0</v>
      </c>
      <c r="K255" s="21">
        <f t="shared" si="58"/>
        <v>1669489.1813268426</v>
      </c>
      <c r="L255" s="21">
        <f t="shared" si="58"/>
        <v>4.0926442786715844</v>
      </c>
      <c r="M255" s="21">
        <f t="shared" si="58"/>
        <v>6.9539551087902449</v>
      </c>
      <c r="N255" s="21">
        <f t="shared" si="46"/>
        <v>-0.93550463391498317</v>
      </c>
      <c r="O255" s="21">
        <f t="shared" si="47"/>
        <v>-1.4080619649304493</v>
      </c>
      <c r="P255" s="21">
        <f t="shared" si="48"/>
        <v>3.071264277289246</v>
      </c>
      <c r="Q255" s="19">
        <f t="shared" si="56"/>
        <v>1669489.1813268426</v>
      </c>
      <c r="R255" s="19">
        <f t="shared" si="56"/>
        <v>4.0926442786715844</v>
      </c>
      <c r="S255" s="19">
        <f t="shared" si="56"/>
        <v>6.9539551087902449</v>
      </c>
      <c r="T255" s="19">
        <f t="shared" si="52"/>
        <v>-0.93550463391498317</v>
      </c>
      <c r="U255" s="19">
        <f t="shared" si="53"/>
        <v>-1.4080619649304493</v>
      </c>
      <c r="V255" s="19">
        <f t="shared" si="54"/>
        <v>3.071264277289246</v>
      </c>
    </row>
    <row r="256" spans="1:22" x14ac:dyDescent="0.25">
      <c r="A256" s="26">
        <f>Wellpath!E256</f>
        <v>0</v>
      </c>
      <c r="B256" s="68">
        <v>0</v>
      </c>
      <c r="C256" s="22">
        <v>0</v>
      </c>
      <c r="D256" s="22">
        <v>0</v>
      </c>
      <c r="E256" s="20">
        <f>Model!$W$37*(Wellpath!$K256-Wellpath!$K255)*MAX(ABS(Wellpath!$L256-Wellpath!$L255),Model!$B$24*(Wellpath!$K256-Wellpath!$K255))*COS(Wellpath!$L256)*COS(Wellpath!$M256)</f>
        <v>0</v>
      </c>
      <c r="F256" s="20">
        <f>Model!$W$37*(Wellpath!$K256-Wellpath!$K255)*MAX(ABS(Wellpath!$L256-Wellpath!$L255),Model!$B$24*(Wellpath!$K256-Wellpath!$K255))*COS(Wellpath!$L256)*SIN(Wellpath!$M256)</f>
        <v>0</v>
      </c>
      <c r="G256" s="20">
        <f>Model!$W$37*(Wellpath!$K256-Wellpath!$K255)*MAX(ABS(Wellpath!$L256-Wellpath!$L255),Model!$B$24*(Wellpath!$K256-Wellpath!$K255))*-SIN(Wellpath!$L256)</f>
        <v>0</v>
      </c>
      <c r="H256" s="18">
        <f t="shared" si="49"/>
        <v>0</v>
      </c>
      <c r="I256" s="18">
        <f t="shared" si="50"/>
        <v>0</v>
      </c>
      <c r="J256" s="18">
        <f t="shared" si="51"/>
        <v>0</v>
      </c>
      <c r="K256" s="21">
        <f t="shared" si="58"/>
        <v>1669489.1813268426</v>
      </c>
      <c r="L256" s="21">
        <f t="shared" si="58"/>
        <v>4.0926442786715844</v>
      </c>
      <c r="M256" s="21">
        <f t="shared" si="58"/>
        <v>6.9539551087902449</v>
      </c>
      <c r="N256" s="21">
        <f t="shared" si="46"/>
        <v>-0.93550463391498317</v>
      </c>
      <c r="O256" s="21">
        <f t="shared" si="47"/>
        <v>-1.4080619649304493</v>
      </c>
      <c r="P256" s="21">
        <f t="shared" si="48"/>
        <v>3.071264277289246</v>
      </c>
      <c r="Q256" s="19">
        <f t="shared" si="56"/>
        <v>1669489.1813268426</v>
      </c>
      <c r="R256" s="19">
        <f t="shared" si="56"/>
        <v>4.0926442786715844</v>
      </c>
      <c r="S256" s="19">
        <f t="shared" si="56"/>
        <v>6.9539551087902449</v>
      </c>
      <c r="T256" s="19">
        <f t="shared" si="52"/>
        <v>-0.93550463391498317</v>
      </c>
      <c r="U256" s="19">
        <f t="shared" si="53"/>
        <v>-1.4080619649304493</v>
      </c>
      <c r="V256" s="19">
        <f t="shared" si="54"/>
        <v>3.071264277289246</v>
      </c>
    </row>
    <row r="257" spans="1:22" x14ac:dyDescent="0.25">
      <c r="A257" s="26">
        <f>Wellpath!E257</f>
        <v>0</v>
      </c>
      <c r="B257" s="68">
        <v>0</v>
      </c>
      <c r="C257" s="22">
        <v>0</v>
      </c>
      <c r="D257" s="22">
        <v>0</v>
      </c>
      <c r="E257" s="20">
        <f>Model!$W$37*(Wellpath!$K257-Wellpath!$K256)*MAX(ABS(Wellpath!$L257-Wellpath!$L256),Model!$B$24*(Wellpath!$K257-Wellpath!$K256))*COS(Wellpath!$L257)*COS(Wellpath!$M257)</f>
        <v>0</v>
      </c>
      <c r="F257" s="20">
        <f>Model!$W$37*(Wellpath!$K257-Wellpath!$K256)*MAX(ABS(Wellpath!$L257-Wellpath!$L256),Model!$B$24*(Wellpath!$K257-Wellpath!$K256))*COS(Wellpath!$L257)*SIN(Wellpath!$M257)</f>
        <v>0</v>
      </c>
      <c r="G257" s="20">
        <f>Model!$W$37*(Wellpath!$K257-Wellpath!$K256)*MAX(ABS(Wellpath!$L257-Wellpath!$L256),Model!$B$24*(Wellpath!$K257-Wellpath!$K256))*-SIN(Wellpath!$L257)</f>
        <v>0</v>
      </c>
      <c r="H257" s="18">
        <f t="shared" si="49"/>
        <v>0</v>
      </c>
      <c r="I257" s="18">
        <f t="shared" si="50"/>
        <v>0</v>
      </c>
      <c r="J257" s="18">
        <f t="shared" si="51"/>
        <v>0</v>
      </c>
      <c r="K257" s="21">
        <f t="shared" si="58"/>
        <v>1669489.1813268426</v>
      </c>
      <c r="L257" s="21">
        <f t="shared" si="58"/>
        <v>4.0926442786715844</v>
      </c>
      <c r="M257" s="21">
        <f t="shared" si="58"/>
        <v>6.9539551087902449</v>
      </c>
      <c r="N257" s="21">
        <f t="shared" si="46"/>
        <v>-0.93550463391498317</v>
      </c>
      <c r="O257" s="21">
        <f t="shared" si="47"/>
        <v>-1.4080619649304493</v>
      </c>
      <c r="P257" s="21">
        <f t="shared" si="48"/>
        <v>3.071264277289246</v>
      </c>
      <c r="Q257" s="19">
        <f t="shared" si="56"/>
        <v>1669489.1813268426</v>
      </c>
      <c r="R257" s="19">
        <f t="shared" si="56"/>
        <v>4.0926442786715844</v>
      </c>
      <c r="S257" s="19">
        <f t="shared" si="56"/>
        <v>6.9539551087902449</v>
      </c>
      <c r="T257" s="19">
        <f t="shared" si="52"/>
        <v>-0.93550463391498317</v>
      </c>
      <c r="U257" s="19">
        <f t="shared" si="53"/>
        <v>-1.4080619649304493</v>
      </c>
      <c r="V257" s="19">
        <f t="shared" si="54"/>
        <v>3.071264277289246</v>
      </c>
    </row>
    <row r="258" spans="1:22" x14ac:dyDescent="0.25">
      <c r="A258" s="26">
        <f>Wellpath!E258</f>
        <v>0</v>
      </c>
      <c r="B258" s="68">
        <v>0</v>
      </c>
      <c r="C258" s="22">
        <v>0</v>
      </c>
      <c r="D258" s="22">
        <v>0</v>
      </c>
      <c r="E258" s="20">
        <f>Model!$W$37*(Wellpath!$K258-Wellpath!$K257)*MAX(ABS(Wellpath!$L258-Wellpath!$L257),Model!$B$24*(Wellpath!$K258-Wellpath!$K257))*COS(Wellpath!$L258)*COS(Wellpath!$M258)</f>
        <v>0</v>
      </c>
      <c r="F258" s="20">
        <f>Model!$W$37*(Wellpath!$K258-Wellpath!$K257)*MAX(ABS(Wellpath!$L258-Wellpath!$L257),Model!$B$24*(Wellpath!$K258-Wellpath!$K257))*COS(Wellpath!$L258)*SIN(Wellpath!$M258)</f>
        <v>0</v>
      </c>
      <c r="G258" s="20">
        <f>Model!$W$37*(Wellpath!$K258-Wellpath!$K257)*MAX(ABS(Wellpath!$L258-Wellpath!$L257),Model!$B$24*(Wellpath!$K258-Wellpath!$K257))*-SIN(Wellpath!$L258)</f>
        <v>0</v>
      </c>
      <c r="H258" s="18">
        <f t="shared" si="49"/>
        <v>0</v>
      </c>
      <c r="I258" s="18">
        <f t="shared" si="50"/>
        <v>0</v>
      </c>
      <c r="J258" s="18">
        <f t="shared" si="51"/>
        <v>0</v>
      </c>
      <c r="K258" s="21">
        <f t="shared" si="58"/>
        <v>1669489.1813268426</v>
      </c>
      <c r="L258" s="21">
        <f t="shared" si="58"/>
        <v>4.0926442786715844</v>
      </c>
      <c r="M258" s="21">
        <f t="shared" si="58"/>
        <v>6.9539551087902449</v>
      </c>
      <c r="N258" s="21">
        <f t="shared" si="46"/>
        <v>-0.93550463391498317</v>
      </c>
      <c r="O258" s="21">
        <f t="shared" si="47"/>
        <v>-1.4080619649304493</v>
      </c>
      <c r="P258" s="21">
        <f t="shared" si="48"/>
        <v>3.071264277289246</v>
      </c>
      <c r="Q258" s="19">
        <f t="shared" si="56"/>
        <v>1669489.1813268426</v>
      </c>
      <c r="R258" s="19">
        <f t="shared" si="56"/>
        <v>4.0926442786715844</v>
      </c>
      <c r="S258" s="19">
        <f t="shared" si="56"/>
        <v>6.9539551087902449</v>
      </c>
      <c r="T258" s="19">
        <f t="shared" si="52"/>
        <v>-0.93550463391498317</v>
      </c>
      <c r="U258" s="19">
        <f t="shared" si="53"/>
        <v>-1.4080619649304493</v>
      </c>
      <c r="V258" s="19">
        <f t="shared" si="54"/>
        <v>3.071264277289246</v>
      </c>
    </row>
    <row r="259" spans="1:22" x14ac:dyDescent="0.25">
      <c r="A259" s="26">
        <f>Wellpath!E259</f>
        <v>0</v>
      </c>
      <c r="B259" s="68">
        <v>0</v>
      </c>
      <c r="C259" s="22">
        <v>0</v>
      </c>
      <c r="D259" s="22">
        <v>0</v>
      </c>
      <c r="E259" s="20">
        <f>Model!$W$37*(Wellpath!$K259-Wellpath!$K258)*MAX(ABS(Wellpath!$L259-Wellpath!$L258),Model!$B$24*(Wellpath!$K259-Wellpath!$K258))*COS(Wellpath!$L259)*COS(Wellpath!$M259)</f>
        <v>0</v>
      </c>
      <c r="F259" s="20">
        <f>Model!$W$37*(Wellpath!$K259-Wellpath!$K258)*MAX(ABS(Wellpath!$L259-Wellpath!$L258),Model!$B$24*(Wellpath!$K259-Wellpath!$K258))*COS(Wellpath!$L259)*SIN(Wellpath!$M259)</f>
        <v>0</v>
      </c>
      <c r="G259" s="20">
        <f>Model!$W$37*(Wellpath!$K259-Wellpath!$K258)*MAX(ABS(Wellpath!$L259-Wellpath!$L258),Model!$B$24*(Wellpath!$K259-Wellpath!$K258))*-SIN(Wellpath!$L259)</f>
        <v>0</v>
      </c>
      <c r="H259" s="18">
        <f t="shared" si="49"/>
        <v>0</v>
      </c>
      <c r="I259" s="18">
        <f t="shared" si="50"/>
        <v>0</v>
      </c>
      <c r="J259" s="18">
        <f t="shared" si="51"/>
        <v>0</v>
      </c>
      <c r="K259" s="21">
        <f t="shared" si="58"/>
        <v>1669489.1813268426</v>
      </c>
      <c r="L259" s="21">
        <f t="shared" si="58"/>
        <v>4.0926442786715844</v>
      </c>
      <c r="M259" s="21">
        <f t="shared" si="58"/>
        <v>6.9539551087902449</v>
      </c>
      <c r="N259" s="21">
        <f t="shared" si="46"/>
        <v>-0.93550463391498317</v>
      </c>
      <c r="O259" s="21">
        <f t="shared" si="47"/>
        <v>-1.4080619649304493</v>
      </c>
      <c r="P259" s="21">
        <f t="shared" si="48"/>
        <v>3.071264277289246</v>
      </c>
      <c r="Q259" s="19">
        <f t="shared" si="56"/>
        <v>1669489.1813268426</v>
      </c>
      <c r="R259" s="19">
        <f t="shared" si="56"/>
        <v>4.0926442786715844</v>
      </c>
      <c r="S259" s="19">
        <f t="shared" si="56"/>
        <v>6.9539551087902449</v>
      </c>
      <c r="T259" s="19">
        <f t="shared" si="52"/>
        <v>-0.93550463391498317</v>
      </c>
      <c r="U259" s="19">
        <f t="shared" si="53"/>
        <v>-1.4080619649304493</v>
      </c>
      <c r="V259" s="19">
        <f t="shared" si="54"/>
        <v>3.071264277289246</v>
      </c>
    </row>
    <row r="260" spans="1:22" x14ac:dyDescent="0.25">
      <c r="A260" s="26">
        <f>Wellpath!E260</f>
        <v>0</v>
      </c>
      <c r="B260" s="68">
        <v>0</v>
      </c>
      <c r="C260" s="22">
        <v>0</v>
      </c>
      <c r="D260" s="22">
        <v>0</v>
      </c>
      <c r="E260" s="20">
        <f>Model!$W$37*(Wellpath!$K260-Wellpath!$K259)*MAX(ABS(Wellpath!$L260-Wellpath!$L259),Model!$B$24*(Wellpath!$K260-Wellpath!$K259))*COS(Wellpath!$L260)*COS(Wellpath!$M260)</f>
        <v>0</v>
      </c>
      <c r="F260" s="20">
        <f>Model!$W$37*(Wellpath!$K260-Wellpath!$K259)*MAX(ABS(Wellpath!$L260-Wellpath!$L259),Model!$B$24*(Wellpath!$K260-Wellpath!$K259))*COS(Wellpath!$L260)*SIN(Wellpath!$M260)</f>
        <v>0</v>
      </c>
      <c r="G260" s="20">
        <f>Model!$W$37*(Wellpath!$K260-Wellpath!$K259)*MAX(ABS(Wellpath!$L260-Wellpath!$L259),Model!$B$24*(Wellpath!$K260-Wellpath!$K259))*-SIN(Wellpath!$L260)</f>
        <v>0</v>
      </c>
      <c r="H260" s="18">
        <f t="shared" si="49"/>
        <v>0</v>
      </c>
      <c r="I260" s="18">
        <f t="shared" si="50"/>
        <v>0</v>
      </c>
      <c r="J260" s="18">
        <f t="shared" si="51"/>
        <v>0</v>
      </c>
      <c r="K260" s="21">
        <f t="shared" ref="K260:M271" si="59">K259+E260^2</f>
        <v>1669489.1813268426</v>
      </c>
      <c r="L260" s="21">
        <f t="shared" si="59"/>
        <v>4.0926442786715844</v>
      </c>
      <c r="M260" s="21">
        <f t="shared" si="59"/>
        <v>6.9539551087902449</v>
      </c>
      <c r="N260" s="21">
        <f t="shared" ref="N260:N271" si="60">N259+E260*F260</f>
        <v>-0.93550463391498317</v>
      </c>
      <c r="O260" s="21">
        <f t="shared" ref="O260:O271" si="61">O259+E260*G260</f>
        <v>-1.4080619649304493</v>
      </c>
      <c r="P260" s="21">
        <f t="shared" ref="P260:P271" si="62">P259+F260*G260</f>
        <v>3.071264277289246</v>
      </c>
      <c r="Q260" s="19">
        <f t="shared" si="56"/>
        <v>1669489.1813268426</v>
      </c>
      <c r="R260" s="19">
        <f t="shared" si="56"/>
        <v>4.0926442786715844</v>
      </c>
      <c r="S260" s="19">
        <f t="shared" si="56"/>
        <v>6.9539551087902449</v>
      </c>
      <c r="T260" s="19">
        <f t="shared" si="52"/>
        <v>-0.93550463391498317</v>
      </c>
      <c r="U260" s="19">
        <f t="shared" si="53"/>
        <v>-1.4080619649304493</v>
      </c>
      <c r="V260" s="19">
        <f t="shared" si="54"/>
        <v>3.071264277289246</v>
      </c>
    </row>
    <row r="261" spans="1:22" x14ac:dyDescent="0.25">
      <c r="A261" s="26">
        <f>Wellpath!E261</f>
        <v>0</v>
      </c>
      <c r="B261" s="68">
        <v>0</v>
      </c>
      <c r="C261" s="22">
        <v>0</v>
      </c>
      <c r="D261" s="22">
        <v>0</v>
      </c>
      <c r="E261" s="20">
        <f>Model!$W$37*(Wellpath!$K261-Wellpath!$K260)*MAX(ABS(Wellpath!$L261-Wellpath!$L260),Model!$B$24*(Wellpath!$K261-Wellpath!$K260))*COS(Wellpath!$L261)*COS(Wellpath!$M261)</f>
        <v>0</v>
      </c>
      <c r="F261" s="20">
        <f>Model!$W$37*(Wellpath!$K261-Wellpath!$K260)*MAX(ABS(Wellpath!$L261-Wellpath!$L260),Model!$B$24*(Wellpath!$K261-Wellpath!$K260))*COS(Wellpath!$L261)*SIN(Wellpath!$M261)</f>
        <v>0</v>
      </c>
      <c r="G261" s="20">
        <f>Model!$W$37*(Wellpath!$K261-Wellpath!$K260)*MAX(ABS(Wellpath!$L261-Wellpath!$L260),Model!$B$24*(Wellpath!$K261-Wellpath!$K260))*-SIN(Wellpath!$L261)</f>
        <v>0</v>
      </c>
      <c r="H261" s="18">
        <f t="shared" ref="H261:H270" si="63">E261</f>
        <v>0</v>
      </c>
      <c r="I261" s="18">
        <f t="shared" ref="I261:I270" si="64">F261</f>
        <v>0</v>
      </c>
      <c r="J261" s="18">
        <f t="shared" ref="J261:J270" si="65">G261</f>
        <v>0</v>
      </c>
      <c r="K261" s="21">
        <f t="shared" si="59"/>
        <v>1669489.1813268426</v>
      </c>
      <c r="L261" s="21">
        <f t="shared" si="59"/>
        <v>4.0926442786715844</v>
      </c>
      <c r="M261" s="21">
        <f t="shared" si="59"/>
        <v>6.9539551087902449</v>
      </c>
      <c r="N261" s="21">
        <f t="shared" si="60"/>
        <v>-0.93550463391498317</v>
      </c>
      <c r="O261" s="21">
        <f t="shared" si="61"/>
        <v>-1.4080619649304493</v>
      </c>
      <c r="P261" s="21">
        <f t="shared" si="62"/>
        <v>3.071264277289246</v>
      </c>
      <c r="Q261" s="19">
        <f t="shared" si="56"/>
        <v>1669489.1813268426</v>
      </c>
      <c r="R261" s="19">
        <f t="shared" si="56"/>
        <v>4.0926442786715844</v>
      </c>
      <c r="S261" s="19">
        <f t="shared" si="56"/>
        <v>6.9539551087902449</v>
      </c>
      <c r="T261" s="19">
        <f t="shared" ref="T261:T271" si="66">N260+H261*I261</f>
        <v>-0.93550463391498317</v>
      </c>
      <c r="U261" s="19">
        <f t="shared" ref="U261:U271" si="67">O260+H261*J261</f>
        <v>-1.4080619649304493</v>
      </c>
      <c r="V261" s="19">
        <f t="shared" ref="V261:V271" si="68">P260+I261*J261</f>
        <v>3.071264277289246</v>
      </c>
    </row>
    <row r="262" spans="1:22" x14ac:dyDescent="0.25">
      <c r="A262" s="26">
        <f>Wellpath!E262</f>
        <v>0</v>
      </c>
      <c r="B262" s="68">
        <v>0</v>
      </c>
      <c r="C262" s="22">
        <v>0</v>
      </c>
      <c r="D262" s="22">
        <v>0</v>
      </c>
      <c r="E262" s="20">
        <f>Model!$W$37*(Wellpath!$K262-Wellpath!$K261)*MAX(ABS(Wellpath!$L262-Wellpath!$L261),Model!$B$24*(Wellpath!$K262-Wellpath!$K261))*COS(Wellpath!$L262)*COS(Wellpath!$M262)</f>
        <v>0</v>
      </c>
      <c r="F262" s="20">
        <f>Model!$W$37*(Wellpath!$K262-Wellpath!$K261)*MAX(ABS(Wellpath!$L262-Wellpath!$L261),Model!$B$24*(Wellpath!$K262-Wellpath!$K261))*COS(Wellpath!$L262)*SIN(Wellpath!$M262)</f>
        <v>0</v>
      </c>
      <c r="G262" s="20">
        <f>Model!$W$37*(Wellpath!$K262-Wellpath!$K261)*MAX(ABS(Wellpath!$L262-Wellpath!$L261),Model!$B$24*(Wellpath!$K262-Wellpath!$K261))*-SIN(Wellpath!$L262)</f>
        <v>0</v>
      </c>
      <c r="H262" s="18">
        <f t="shared" si="63"/>
        <v>0</v>
      </c>
      <c r="I262" s="18">
        <f t="shared" si="64"/>
        <v>0</v>
      </c>
      <c r="J262" s="18">
        <f t="shared" si="65"/>
        <v>0</v>
      </c>
      <c r="K262" s="21">
        <f t="shared" si="59"/>
        <v>1669489.1813268426</v>
      </c>
      <c r="L262" s="21">
        <f t="shared" si="59"/>
        <v>4.0926442786715844</v>
      </c>
      <c r="M262" s="21">
        <f t="shared" si="59"/>
        <v>6.9539551087902449</v>
      </c>
      <c r="N262" s="21">
        <f t="shared" si="60"/>
        <v>-0.93550463391498317</v>
      </c>
      <c r="O262" s="21">
        <f t="shared" si="61"/>
        <v>-1.4080619649304493</v>
      </c>
      <c r="P262" s="21">
        <f t="shared" si="62"/>
        <v>3.071264277289246</v>
      </c>
      <c r="Q262" s="19">
        <f t="shared" si="56"/>
        <v>1669489.1813268426</v>
      </c>
      <c r="R262" s="19">
        <f t="shared" si="56"/>
        <v>4.0926442786715844</v>
      </c>
      <c r="S262" s="19">
        <f t="shared" si="56"/>
        <v>6.9539551087902449</v>
      </c>
      <c r="T262" s="19">
        <f t="shared" si="66"/>
        <v>-0.93550463391498317</v>
      </c>
      <c r="U262" s="19">
        <f t="shared" si="67"/>
        <v>-1.4080619649304493</v>
      </c>
      <c r="V262" s="19">
        <f t="shared" si="68"/>
        <v>3.071264277289246</v>
      </c>
    </row>
    <row r="263" spans="1:22" x14ac:dyDescent="0.25">
      <c r="A263" s="26">
        <f>Wellpath!E263</f>
        <v>0</v>
      </c>
      <c r="B263" s="68">
        <v>0</v>
      </c>
      <c r="C263" s="22">
        <v>0</v>
      </c>
      <c r="D263" s="22">
        <v>0</v>
      </c>
      <c r="E263" s="20">
        <f>Model!$W$37*(Wellpath!$K263-Wellpath!$K262)*MAX(ABS(Wellpath!$L263-Wellpath!$L262),Model!$B$24*(Wellpath!$K263-Wellpath!$K262))*COS(Wellpath!$L263)*COS(Wellpath!$M263)</f>
        <v>0</v>
      </c>
      <c r="F263" s="20">
        <f>Model!$W$37*(Wellpath!$K263-Wellpath!$K262)*MAX(ABS(Wellpath!$L263-Wellpath!$L262),Model!$B$24*(Wellpath!$K263-Wellpath!$K262))*COS(Wellpath!$L263)*SIN(Wellpath!$M263)</f>
        <v>0</v>
      </c>
      <c r="G263" s="20">
        <f>Model!$W$37*(Wellpath!$K263-Wellpath!$K262)*MAX(ABS(Wellpath!$L263-Wellpath!$L262),Model!$B$24*(Wellpath!$K263-Wellpath!$K262))*-SIN(Wellpath!$L263)</f>
        <v>0</v>
      </c>
      <c r="H263" s="18">
        <f t="shared" si="63"/>
        <v>0</v>
      </c>
      <c r="I263" s="18">
        <f t="shared" si="64"/>
        <v>0</v>
      </c>
      <c r="J263" s="18">
        <f t="shared" si="65"/>
        <v>0</v>
      </c>
      <c r="K263" s="21">
        <f t="shared" si="59"/>
        <v>1669489.1813268426</v>
      </c>
      <c r="L263" s="21">
        <f t="shared" si="59"/>
        <v>4.0926442786715844</v>
      </c>
      <c r="M263" s="21">
        <f t="shared" si="59"/>
        <v>6.9539551087902449</v>
      </c>
      <c r="N263" s="21">
        <f t="shared" si="60"/>
        <v>-0.93550463391498317</v>
      </c>
      <c r="O263" s="21">
        <f t="shared" si="61"/>
        <v>-1.4080619649304493</v>
      </c>
      <c r="P263" s="21">
        <f t="shared" si="62"/>
        <v>3.071264277289246</v>
      </c>
      <c r="Q263" s="19">
        <f t="shared" si="56"/>
        <v>1669489.1813268426</v>
      </c>
      <c r="R263" s="19">
        <f t="shared" si="56"/>
        <v>4.0926442786715844</v>
      </c>
      <c r="S263" s="19">
        <f t="shared" si="56"/>
        <v>6.9539551087902449</v>
      </c>
      <c r="T263" s="19">
        <f t="shared" si="66"/>
        <v>-0.93550463391498317</v>
      </c>
      <c r="U263" s="19">
        <f t="shared" si="67"/>
        <v>-1.4080619649304493</v>
      </c>
      <c r="V263" s="19">
        <f t="shared" si="68"/>
        <v>3.071264277289246</v>
      </c>
    </row>
    <row r="264" spans="1:22" x14ac:dyDescent="0.25">
      <c r="A264" s="26">
        <f>Wellpath!E264</f>
        <v>0</v>
      </c>
      <c r="B264" s="68">
        <v>0</v>
      </c>
      <c r="C264" s="22">
        <v>0</v>
      </c>
      <c r="D264" s="22">
        <v>0</v>
      </c>
      <c r="E264" s="20">
        <f>Model!$W$37*(Wellpath!$K264-Wellpath!$K263)*MAX(ABS(Wellpath!$L264-Wellpath!$L263),Model!$B$24*(Wellpath!$K264-Wellpath!$K263))*COS(Wellpath!$L264)*COS(Wellpath!$M264)</f>
        <v>0</v>
      </c>
      <c r="F264" s="20">
        <f>Model!$W$37*(Wellpath!$K264-Wellpath!$K263)*MAX(ABS(Wellpath!$L264-Wellpath!$L263),Model!$B$24*(Wellpath!$K264-Wellpath!$K263))*COS(Wellpath!$L264)*SIN(Wellpath!$M264)</f>
        <v>0</v>
      </c>
      <c r="G264" s="20">
        <f>Model!$W$37*(Wellpath!$K264-Wellpath!$K263)*MAX(ABS(Wellpath!$L264-Wellpath!$L263),Model!$B$24*(Wellpath!$K264-Wellpath!$K263))*-SIN(Wellpath!$L264)</f>
        <v>0</v>
      </c>
      <c r="H264" s="18">
        <f t="shared" si="63"/>
        <v>0</v>
      </c>
      <c r="I264" s="18">
        <f t="shared" si="64"/>
        <v>0</v>
      </c>
      <c r="J264" s="18">
        <f t="shared" si="65"/>
        <v>0</v>
      </c>
      <c r="K264" s="21">
        <f t="shared" si="59"/>
        <v>1669489.1813268426</v>
      </c>
      <c r="L264" s="21">
        <f t="shared" si="59"/>
        <v>4.0926442786715844</v>
      </c>
      <c r="M264" s="21">
        <f t="shared" si="59"/>
        <v>6.9539551087902449</v>
      </c>
      <c r="N264" s="21">
        <f t="shared" si="60"/>
        <v>-0.93550463391498317</v>
      </c>
      <c r="O264" s="21">
        <f t="shared" si="61"/>
        <v>-1.4080619649304493</v>
      </c>
      <c r="P264" s="21">
        <f t="shared" si="62"/>
        <v>3.071264277289246</v>
      </c>
      <c r="Q264" s="19">
        <f t="shared" si="56"/>
        <v>1669489.1813268426</v>
      </c>
      <c r="R264" s="19">
        <f t="shared" si="56"/>
        <v>4.0926442786715844</v>
      </c>
      <c r="S264" s="19">
        <f t="shared" si="56"/>
        <v>6.9539551087902449</v>
      </c>
      <c r="T264" s="19">
        <f t="shared" si="66"/>
        <v>-0.93550463391498317</v>
      </c>
      <c r="U264" s="19">
        <f t="shared" si="67"/>
        <v>-1.4080619649304493</v>
      </c>
      <c r="V264" s="19">
        <f t="shared" si="68"/>
        <v>3.071264277289246</v>
      </c>
    </row>
    <row r="265" spans="1:22" x14ac:dyDescent="0.25">
      <c r="A265" s="26">
        <f>Wellpath!E265</f>
        <v>0</v>
      </c>
      <c r="B265" s="68">
        <v>0</v>
      </c>
      <c r="C265" s="22">
        <v>0</v>
      </c>
      <c r="D265" s="22">
        <v>0</v>
      </c>
      <c r="E265" s="20">
        <f>Model!$W$37*(Wellpath!$K265-Wellpath!$K264)*MAX(ABS(Wellpath!$L265-Wellpath!$L264),Model!$B$24*(Wellpath!$K265-Wellpath!$K264))*COS(Wellpath!$L265)*COS(Wellpath!$M265)</f>
        <v>0</v>
      </c>
      <c r="F265" s="20">
        <f>Model!$W$37*(Wellpath!$K265-Wellpath!$K264)*MAX(ABS(Wellpath!$L265-Wellpath!$L264),Model!$B$24*(Wellpath!$K265-Wellpath!$K264))*COS(Wellpath!$L265)*SIN(Wellpath!$M265)</f>
        <v>0</v>
      </c>
      <c r="G265" s="20">
        <f>Model!$W$37*(Wellpath!$K265-Wellpath!$K264)*MAX(ABS(Wellpath!$L265-Wellpath!$L264),Model!$B$24*(Wellpath!$K265-Wellpath!$K264))*-SIN(Wellpath!$L265)</f>
        <v>0</v>
      </c>
      <c r="H265" s="18">
        <f t="shared" si="63"/>
        <v>0</v>
      </c>
      <c r="I265" s="18">
        <f t="shared" si="64"/>
        <v>0</v>
      </c>
      <c r="J265" s="18">
        <f t="shared" si="65"/>
        <v>0</v>
      </c>
      <c r="K265" s="21">
        <f t="shared" si="59"/>
        <v>1669489.1813268426</v>
      </c>
      <c r="L265" s="21">
        <f t="shared" si="59"/>
        <v>4.0926442786715844</v>
      </c>
      <c r="M265" s="21">
        <f t="shared" si="59"/>
        <v>6.9539551087902449</v>
      </c>
      <c r="N265" s="21">
        <f t="shared" si="60"/>
        <v>-0.93550463391498317</v>
      </c>
      <c r="O265" s="21">
        <f t="shared" si="61"/>
        <v>-1.4080619649304493</v>
      </c>
      <c r="P265" s="21">
        <f t="shared" si="62"/>
        <v>3.071264277289246</v>
      </c>
      <c r="Q265" s="19">
        <f t="shared" si="56"/>
        <v>1669489.1813268426</v>
      </c>
      <c r="R265" s="19">
        <f t="shared" si="56"/>
        <v>4.0926442786715844</v>
      </c>
      <c r="S265" s="19">
        <f t="shared" si="56"/>
        <v>6.9539551087902449</v>
      </c>
      <c r="T265" s="19">
        <f t="shared" si="66"/>
        <v>-0.93550463391498317</v>
      </c>
      <c r="U265" s="19">
        <f t="shared" si="67"/>
        <v>-1.4080619649304493</v>
      </c>
      <c r="V265" s="19">
        <f t="shared" si="68"/>
        <v>3.071264277289246</v>
      </c>
    </row>
    <row r="266" spans="1:22" x14ac:dyDescent="0.25">
      <c r="A266" s="26">
        <f>Wellpath!E266</f>
        <v>0</v>
      </c>
      <c r="B266" s="68">
        <v>0</v>
      </c>
      <c r="C266" s="22">
        <v>0</v>
      </c>
      <c r="D266" s="22">
        <v>0</v>
      </c>
      <c r="E266" s="20">
        <f>Model!$W$37*(Wellpath!$K266-Wellpath!$K265)*MAX(ABS(Wellpath!$L266-Wellpath!$L265),Model!$B$24*(Wellpath!$K266-Wellpath!$K265))*COS(Wellpath!$L266)*COS(Wellpath!$M266)</f>
        <v>0</v>
      </c>
      <c r="F266" s="20">
        <f>Model!$W$37*(Wellpath!$K266-Wellpath!$K265)*MAX(ABS(Wellpath!$L266-Wellpath!$L265),Model!$B$24*(Wellpath!$K266-Wellpath!$K265))*COS(Wellpath!$L266)*SIN(Wellpath!$M266)</f>
        <v>0</v>
      </c>
      <c r="G266" s="20">
        <f>Model!$W$37*(Wellpath!$K266-Wellpath!$K265)*MAX(ABS(Wellpath!$L266-Wellpath!$L265),Model!$B$24*(Wellpath!$K266-Wellpath!$K265))*-SIN(Wellpath!$L266)</f>
        <v>0</v>
      </c>
      <c r="H266" s="18">
        <f t="shared" si="63"/>
        <v>0</v>
      </c>
      <c r="I266" s="18">
        <f t="shared" si="64"/>
        <v>0</v>
      </c>
      <c r="J266" s="18">
        <f t="shared" si="65"/>
        <v>0</v>
      </c>
      <c r="K266" s="21">
        <f t="shared" si="59"/>
        <v>1669489.1813268426</v>
      </c>
      <c r="L266" s="21">
        <f t="shared" si="59"/>
        <v>4.0926442786715844</v>
      </c>
      <c r="M266" s="21">
        <f t="shared" si="59"/>
        <v>6.9539551087902449</v>
      </c>
      <c r="N266" s="21">
        <f t="shared" si="60"/>
        <v>-0.93550463391498317</v>
      </c>
      <c r="O266" s="21">
        <f t="shared" si="61"/>
        <v>-1.4080619649304493</v>
      </c>
      <c r="P266" s="21">
        <f t="shared" si="62"/>
        <v>3.071264277289246</v>
      </c>
      <c r="Q266" s="19">
        <f t="shared" si="56"/>
        <v>1669489.1813268426</v>
      </c>
      <c r="R266" s="19">
        <f t="shared" si="56"/>
        <v>4.0926442786715844</v>
      </c>
      <c r="S266" s="19">
        <f t="shared" si="56"/>
        <v>6.9539551087902449</v>
      </c>
      <c r="T266" s="19">
        <f t="shared" si="66"/>
        <v>-0.93550463391498317</v>
      </c>
      <c r="U266" s="19">
        <f t="shared" si="67"/>
        <v>-1.4080619649304493</v>
      </c>
      <c r="V266" s="19">
        <f t="shared" si="68"/>
        <v>3.071264277289246</v>
      </c>
    </row>
    <row r="267" spans="1:22" x14ac:dyDescent="0.25">
      <c r="A267" s="26">
        <f>Wellpath!E267</f>
        <v>0</v>
      </c>
      <c r="B267" s="68">
        <v>0</v>
      </c>
      <c r="C267" s="22">
        <v>0</v>
      </c>
      <c r="D267" s="22">
        <v>0</v>
      </c>
      <c r="E267" s="20">
        <f>Model!$W$37*(Wellpath!$K267-Wellpath!$K266)*MAX(ABS(Wellpath!$L267-Wellpath!$L266),Model!$B$24*(Wellpath!$K267-Wellpath!$K266))*COS(Wellpath!$L267)*COS(Wellpath!$M267)</f>
        <v>0</v>
      </c>
      <c r="F267" s="20">
        <f>Model!$W$37*(Wellpath!$K267-Wellpath!$K266)*MAX(ABS(Wellpath!$L267-Wellpath!$L266),Model!$B$24*(Wellpath!$K267-Wellpath!$K266))*COS(Wellpath!$L267)*SIN(Wellpath!$M267)</f>
        <v>0</v>
      </c>
      <c r="G267" s="20">
        <f>Model!$W$37*(Wellpath!$K267-Wellpath!$K266)*MAX(ABS(Wellpath!$L267-Wellpath!$L266),Model!$B$24*(Wellpath!$K267-Wellpath!$K266))*-SIN(Wellpath!$L267)</f>
        <v>0</v>
      </c>
      <c r="H267" s="18">
        <f t="shared" si="63"/>
        <v>0</v>
      </c>
      <c r="I267" s="18">
        <f t="shared" si="64"/>
        <v>0</v>
      </c>
      <c r="J267" s="18">
        <f t="shared" si="65"/>
        <v>0</v>
      </c>
      <c r="K267" s="21">
        <f t="shared" si="59"/>
        <v>1669489.1813268426</v>
      </c>
      <c r="L267" s="21">
        <f t="shared" si="59"/>
        <v>4.0926442786715844</v>
      </c>
      <c r="M267" s="21">
        <f t="shared" si="59"/>
        <v>6.9539551087902449</v>
      </c>
      <c r="N267" s="21">
        <f t="shared" si="60"/>
        <v>-0.93550463391498317</v>
      </c>
      <c r="O267" s="21">
        <f t="shared" si="61"/>
        <v>-1.4080619649304493</v>
      </c>
      <c r="P267" s="21">
        <f t="shared" si="62"/>
        <v>3.071264277289246</v>
      </c>
      <c r="Q267" s="19">
        <f t="shared" si="56"/>
        <v>1669489.1813268426</v>
      </c>
      <c r="R267" s="19">
        <f t="shared" si="56"/>
        <v>4.0926442786715844</v>
      </c>
      <c r="S267" s="19">
        <f t="shared" si="56"/>
        <v>6.9539551087902449</v>
      </c>
      <c r="T267" s="19">
        <f t="shared" si="66"/>
        <v>-0.93550463391498317</v>
      </c>
      <c r="U267" s="19">
        <f t="shared" si="67"/>
        <v>-1.4080619649304493</v>
      </c>
      <c r="V267" s="19">
        <f t="shared" si="68"/>
        <v>3.071264277289246</v>
      </c>
    </row>
    <row r="268" spans="1:22" x14ac:dyDescent="0.25">
      <c r="A268" s="26">
        <f>Wellpath!E268</f>
        <v>0</v>
      </c>
      <c r="B268" s="68">
        <v>0</v>
      </c>
      <c r="C268" s="22">
        <v>0</v>
      </c>
      <c r="D268" s="22">
        <v>0</v>
      </c>
      <c r="E268" s="20">
        <f>Model!$W$37*(Wellpath!$K268-Wellpath!$K267)*MAX(ABS(Wellpath!$L268-Wellpath!$L267),Model!$B$24*(Wellpath!$K268-Wellpath!$K267))*COS(Wellpath!$L268)*COS(Wellpath!$M268)</f>
        <v>0</v>
      </c>
      <c r="F268" s="20">
        <f>Model!$W$37*(Wellpath!$K268-Wellpath!$K267)*MAX(ABS(Wellpath!$L268-Wellpath!$L267),Model!$B$24*(Wellpath!$K268-Wellpath!$K267))*COS(Wellpath!$L268)*SIN(Wellpath!$M268)</f>
        <v>0</v>
      </c>
      <c r="G268" s="20">
        <f>Model!$W$37*(Wellpath!$K268-Wellpath!$K267)*MAX(ABS(Wellpath!$L268-Wellpath!$L267),Model!$B$24*(Wellpath!$K268-Wellpath!$K267))*-SIN(Wellpath!$L268)</f>
        <v>0</v>
      </c>
      <c r="H268" s="18">
        <f t="shared" si="63"/>
        <v>0</v>
      </c>
      <c r="I268" s="18">
        <f t="shared" si="64"/>
        <v>0</v>
      </c>
      <c r="J268" s="18">
        <f t="shared" si="65"/>
        <v>0</v>
      </c>
      <c r="K268" s="21">
        <f t="shared" si="59"/>
        <v>1669489.1813268426</v>
      </c>
      <c r="L268" s="21">
        <f t="shared" si="59"/>
        <v>4.0926442786715844</v>
      </c>
      <c r="M268" s="21">
        <f t="shared" si="59"/>
        <v>6.9539551087902449</v>
      </c>
      <c r="N268" s="21">
        <f t="shared" si="60"/>
        <v>-0.93550463391498317</v>
      </c>
      <c r="O268" s="21">
        <f t="shared" si="61"/>
        <v>-1.4080619649304493</v>
      </c>
      <c r="P268" s="21">
        <f t="shared" si="62"/>
        <v>3.071264277289246</v>
      </c>
      <c r="Q268" s="19">
        <f t="shared" si="56"/>
        <v>1669489.1813268426</v>
      </c>
      <c r="R268" s="19">
        <f t="shared" si="56"/>
        <v>4.0926442786715844</v>
      </c>
      <c r="S268" s="19">
        <f t="shared" si="56"/>
        <v>6.9539551087902449</v>
      </c>
      <c r="T268" s="19">
        <f t="shared" si="66"/>
        <v>-0.93550463391498317</v>
      </c>
      <c r="U268" s="19">
        <f t="shared" si="67"/>
        <v>-1.4080619649304493</v>
      </c>
      <c r="V268" s="19">
        <f t="shared" si="68"/>
        <v>3.071264277289246</v>
      </c>
    </row>
    <row r="269" spans="1:22" x14ac:dyDescent="0.25">
      <c r="A269" s="26">
        <f>Wellpath!E269</f>
        <v>0</v>
      </c>
      <c r="B269" s="68">
        <v>0</v>
      </c>
      <c r="C269" s="22">
        <v>0</v>
      </c>
      <c r="D269" s="22">
        <v>0</v>
      </c>
      <c r="E269" s="20">
        <f>Model!$W$37*(Wellpath!$K269-Wellpath!$K268)*MAX(ABS(Wellpath!$L269-Wellpath!$L268),Model!$B$24*(Wellpath!$K269-Wellpath!$K268))*COS(Wellpath!$L269)*COS(Wellpath!$M269)</f>
        <v>0</v>
      </c>
      <c r="F269" s="20">
        <f>Model!$W$37*(Wellpath!$K269-Wellpath!$K268)*MAX(ABS(Wellpath!$L269-Wellpath!$L268),Model!$B$24*(Wellpath!$K269-Wellpath!$K268))*COS(Wellpath!$L269)*SIN(Wellpath!$M269)</f>
        <v>0</v>
      </c>
      <c r="G269" s="20">
        <f>Model!$W$37*(Wellpath!$K269-Wellpath!$K268)*MAX(ABS(Wellpath!$L269-Wellpath!$L268),Model!$B$24*(Wellpath!$K269-Wellpath!$K268))*-SIN(Wellpath!$L269)</f>
        <v>0</v>
      </c>
      <c r="H269" s="18">
        <f t="shared" si="63"/>
        <v>0</v>
      </c>
      <c r="I269" s="18">
        <f t="shared" si="64"/>
        <v>0</v>
      </c>
      <c r="J269" s="18">
        <f t="shared" si="65"/>
        <v>0</v>
      </c>
      <c r="K269" s="21">
        <f t="shared" si="59"/>
        <v>1669489.1813268426</v>
      </c>
      <c r="L269" s="21">
        <f t="shared" si="59"/>
        <v>4.0926442786715844</v>
      </c>
      <c r="M269" s="21">
        <f t="shared" si="59"/>
        <v>6.9539551087902449</v>
      </c>
      <c r="N269" s="21">
        <f t="shared" si="60"/>
        <v>-0.93550463391498317</v>
      </c>
      <c r="O269" s="21">
        <f t="shared" si="61"/>
        <v>-1.4080619649304493</v>
      </c>
      <c r="P269" s="21">
        <f t="shared" si="62"/>
        <v>3.071264277289246</v>
      </c>
      <c r="Q269" s="19">
        <f t="shared" si="56"/>
        <v>1669489.1813268426</v>
      </c>
      <c r="R269" s="19">
        <f t="shared" si="56"/>
        <v>4.0926442786715844</v>
      </c>
      <c r="S269" s="19">
        <f t="shared" si="56"/>
        <v>6.9539551087902449</v>
      </c>
      <c r="T269" s="19">
        <f t="shared" si="66"/>
        <v>-0.93550463391498317</v>
      </c>
      <c r="U269" s="19">
        <f t="shared" si="67"/>
        <v>-1.4080619649304493</v>
      </c>
      <c r="V269" s="19">
        <f t="shared" si="68"/>
        <v>3.071264277289246</v>
      </c>
    </row>
    <row r="270" spans="1:22" x14ac:dyDescent="0.25">
      <c r="A270" s="26">
        <f>Wellpath!E270</f>
        <v>0</v>
      </c>
      <c r="B270" s="68">
        <v>0</v>
      </c>
      <c r="C270" s="22">
        <v>0</v>
      </c>
      <c r="D270" s="22">
        <v>0</v>
      </c>
      <c r="E270" s="20">
        <f>Model!$W$37*(Wellpath!$K270-Wellpath!$K269)*MAX(ABS(Wellpath!$L270-Wellpath!$L269),Model!$B$24*(Wellpath!$K270-Wellpath!$K269))*COS(Wellpath!$L270)*COS(Wellpath!$M270)</f>
        <v>0</v>
      </c>
      <c r="F270" s="20">
        <f>Model!$W$37*(Wellpath!$K270-Wellpath!$K269)*MAX(ABS(Wellpath!$L270-Wellpath!$L269),Model!$B$24*(Wellpath!$K270-Wellpath!$K269))*COS(Wellpath!$L270)*SIN(Wellpath!$M270)</f>
        <v>0</v>
      </c>
      <c r="G270" s="20">
        <f>Model!$W$37*(Wellpath!$K270-Wellpath!$K269)*MAX(ABS(Wellpath!$L270-Wellpath!$L269),Model!$B$24*(Wellpath!$K270-Wellpath!$K269))*-SIN(Wellpath!$L270)</f>
        <v>0</v>
      </c>
      <c r="H270" s="18">
        <f t="shared" si="63"/>
        <v>0</v>
      </c>
      <c r="I270" s="18">
        <f t="shared" si="64"/>
        <v>0</v>
      </c>
      <c r="J270" s="18">
        <f t="shared" si="65"/>
        <v>0</v>
      </c>
      <c r="K270" s="21">
        <f t="shared" si="59"/>
        <v>1669489.1813268426</v>
      </c>
      <c r="L270" s="21">
        <f t="shared" si="59"/>
        <v>4.0926442786715844</v>
      </c>
      <c r="M270" s="21">
        <f t="shared" si="59"/>
        <v>6.9539551087902449</v>
      </c>
      <c r="N270" s="21">
        <f t="shared" si="60"/>
        <v>-0.93550463391498317</v>
      </c>
      <c r="O270" s="21">
        <f t="shared" si="61"/>
        <v>-1.4080619649304493</v>
      </c>
      <c r="P270" s="21">
        <f t="shared" si="62"/>
        <v>3.071264277289246</v>
      </c>
      <c r="Q270" s="19">
        <f t="shared" si="56"/>
        <v>1669489.1813268426</v>
      </c>
      <c r="R270" s="19">
        <f t="shared" si="56"/>
        <v>4.0926442786715844</v>
      </c>
      <c r="S270" s="19">
        <f t="shared" si="56"/>
        <v>6.9539551087902449</v>
      </c>
      <c r="T270" s="19">
        <f t="shared" si="66"/>
        <v>-0.93550463391498317</v>
      </c>
      <c r="U270" s="19">
        <f t="shared" si="67"/>
        <v>-1.4080619649304493</v>
      </c>
      <c r="V270" s="19">
        <f t="shared" si="68"/>
        <v>3.071264277289246</v>
      </c>
    </row>
    <row r="271" spans="1:22" x14ac:dyDescent="0.25">
      <c r="A271" s="26">
        <f>Wellpath!E271</f>
        <v>0</v>
      </c>
      <c r="B271" s="68">
        <v>0</v>
      </c>
      <c r="C271" s="22">
        <v>0</v>
      </c>
      <c r="D271" s="22">
        <v>0</v>
      </c>
      <c r="E271" s="20">
        <f>Model!$W$37*((drdp!B271+drdp!K271)*XCLH!$B271+(drdp!E271+drdp!N271)*XCLH!$C271+(drdp!H271+drdp!Q271)*XCLH!$D271)</f>
        <v>0</v>
      </c>
      <c r="F271" s="20">
        <f>Model!$W$37*((drdp!C271+drdp!L271)*XCLH!$B271+(drdp!F271+drdp!O271)*XCLH!$C271+(drdp!I271+drdp!R271)*XCLH!$D271)</f>
        <v>0</v>
      </c>
      <c r="G271" s="20">
        <f>Model!$W$37*((drdp!D271+drdp!M271)*XCLH!$B271+(drdp!G271+drdp!P271)*XCLH!$C271+(drdp!J271+drdp!S271)*XCLH!$D271)</f>
        <v>0</v>
      </c>
      <c r="H271" s="18">
        <f>Model!$W$37*((drdp!B271)*XCLH!$B271+(drdp!E271)*XCLH!$C271+(drdp!H271)*XCLH!$D271)</f>
        <v>0</v>
      </c>
      <c r="I271" s="18">
        <f>Model!$W$37*((drdp!C271)*XCLH!$B271+(drdp!F271)*XCLH!$C271+(drdp!I271)*XCLH!$D271)</f>
        <v>0</v>
      </c>
      <c r="J271" s="18">
        <f>Model!$W$37*((drdp!D271)*XCLH!$B271+(drdp!G271)*XCLH!$C271+(drdp!J271)*XCLH!$D271)</f>
        <v>0</v>
      </c>
      <c r="K271" s="21">
        <f t="shared" si="59"/>
        <v>1669489.1813268426</v>
      </c>
      <c r="L271" s="21">
        <f t="shared" si="59"/>
        <v>4.0926442786715844</v>
      </c>
      <c r="M271" s="21">
        <f t="shared" si="59"/>
        <v>6.9539551087902449</v>
      </c>
      <c r="N271" s="21">
        <f t="shared" si="60"/>
        <v>-0.93550463391498317</v>
      </c>
      <c r="O271" s="21">
        <f t="shared" si="61"/>
        <v>-1.4080619649304493</v>
      </c>
      <c r="P271" s="21">
        <f t="shared" si="62"/>
        <v>3.071264277289246</v>
      </c>
      <c r="Q271" s="19">
        <f t="shared" ref="Q271:S271" si="69">K270+H271^2</f>
        <v>1669489.1813268426</v>
      </c>
      <c r="R271" s="19">
        <f t="shared" si="69"/>
        <v>4.0926442786715844</v>
      </c>
      <c r="S271" s="19">
        <f t="shared" si="69"/>
        <v>6.9539551087902449</v>
      </c>
      <c r="T271" s="19">
        <f t="shared" si="66"/>
        <v>-0.93550463391498317</v>
      </c>
      <c r="U271" s="19">
        <f t="shared" si="67"/>
        <v>-1.4080619649304493</v>
      </c>
      <c r="V271" s="19">
        <f t="shared" si="68"/>
        <v>3.071264277289246</v>
      </c>
    </row>
  </sheetData>
  <mergeCells count="5">
    <mergeCell ref="B1:D1"/>
    <mergeCell ref="E1:G1"/>
    <mergeCell ref="H1:J1"/>
    <mergeCell ref="K1:P1"/>
    <mergeCell ref="Q1:V1"/>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8" tint="0.59999389629810485"/>
  </sheetPr>
  <dimension ref="A1:V271"/>
  <sheetViews>
    <sheetView workbookViewId="0">
      <pane ySplit="2" topLeftCell="A139" activePane="bottomLeft" state="frozen"/>
      <selection activeCell="H39" sqref="H39"/>
      <selection pane="bottomLeft" activeCell="A145" sqref="A145"/>
    </sheetView>
  </sheetViews>
  <sheetFormatPr defaultColWidth="9.140625" defaultRowHeight="15" x14ac:dyDescent="0.25"/>
  <cols>
    <col min="1" max="1" width="9.140625" style="1"/>
    <col min="2" max="2" width="12.140625" style="68" customWidth="1"/>
    <col min="3" max="4" width="9.5703125" style="22" bestFit="1" customWidth="1"/>
    <col min="5" max="6" width="9.7109375" style="20" bestFit="1" customWidth="1"/>
    <col min="7" max="7" width="10.42578125" style="20" bestFit="1" customWidth="1"/>
    <col min="8" max="10" width="9.5703125" style="18" customWidth="1"/>
    <col min="11" max="12" width="9.5703125" style="17" customWidth="1"/>
    <col min="13" max="16" width="11.28515625" style="17" customWidth="1"/>
    <col min="17" max="18" width="9.5703125" style="19" customWidth="1"/>
    <col min="19" max="19" width="11.5703125" style="19" customWidth="1"/>
    <col min="20" max="20" width="9.5703125" style="19" customWidth="1"/>
    <col min="21" max="21" width="10.28515625" style="19" customWidth="1"/>
    <col min="22" max="22" width="11.28515625" style="19" customWidth="1"/>
    <col min="23" max="16384" width="9.140625" style="10"/>
  </cols>
  <sheetData>
    <row r="1" spans="1:22" s="25" customFormat="1" x14ac:dyDescent="0.25">
      <c r="A1" s="14"/>
      <c r="B1" s="134" t="s">
        <v>43</v>
      </c>
      <c r="C1" s="134"/>
      <c r="D1" s="134"/>
      <c r="E1" s="125" t="s">
        <v>47</v>
      </c>
      <c r="F1" s="125"/>
      <c r="G1" s="125"/>
      <c r="H1" s="135" t="s">
        <v>48</v>
      </c>
      <c r="I1" s="135"/>
      <c r="J1" s="135"/>
      <c r="K1" s="144" t="s">
        <v>155</v>
      </c>
      <c r="L1" s="145"/>
      <c r="M1" s="145"/>
      <c r="N1" s="145"/>
      <c r="O1" s="145"/>
      <c r="P1" s="146"/>
      <c r="Q1" s="124" t="s">
        <v>49</v>
      </c>
      <c r="R1" s="124"/>
      <c r="S1" s="124"/>
      <c r="T1" s="124"/>
      <c r="U1" s="124"/>
      <c r="V1" s="124"/>
    </row>
    <row r="2" spans="1:22" s="25" customFormat="1" x14ac:dyDescent="0.25">
      <c r="A2" s="14" t="s">
        <v>37</v>
      </c>
      <c r="B2" s="67" t="s">
        <v>46</v>
      </c>
      <c r="C2" s="27" t="s">
        <v>44</v>
      </c>
      <c r="D2" s="27" t="s">
        <v>45</v>
      </c>
      <c r="E2" s="28" t="s">
        <v>38</v>
      </c>
      <c r="F2" s="28" t="s">
        <v>39</v>
      </c>
      <c r="G2" s="28" t="s">
        <v>40</v>
      </c>
      <c r="H2" s="29" t="s">
        <v>38</v>
      </c>
      <c r="I2" s="29" t="s">
        <v>39</v>
      </c>
      <c r="J2" s="29" t="s">
        <v>40</v>
      </c>
      <c r="K2" s="30" t="s">
        <v>50</v>
      </c>
      <c r="L2" s="30" t="s">
        <v>51</v>
      </c>
      <c r="M2" s="30" t="s">
        <v>52</v>
      </c>
      <c r="N2" s="30" t="s">
        <v>53</v>
      </c>
      <c r="O2" s="30" t="s">
        <v>54</v>
      </c>
      <c r="P2" s="30" t="s">
        <v>55</v>
      </c>
      <c r="Q2" s="31" t="s">
        <v>50</v>
      </c>
      <c r="R2" s="31" t="s">
        <v>51</v>
      </c>
      <c r="S2" s="31" t="s">
        <v>52</v>
      </c>
      <c r="T2" s="31" t="s">
        <v>53</v>
      </c>
      <c r="U2" s="31" t="s">
        <v>54</v>
      </c>
      <c r="V2" s="31" t="s">
        <v>55</v>
      </c>
    </row>
    <row r="3" spans="1:22" x14ac:dyDescent="0.25">
      <c r="A3" s="26">
        <f>Wellpath!E3</f>
        <v>0</v>
      </c>
      <c r="B3" s="68">
        <v>1</v>
      </c>
      <c r="C3" s="22">
        <v>0</v>
      </c>
      <c r="D3" s="22">
        <v>0</v>
      </c>
      <c r="E3" s="20">
        <v>0</v>
      </c>
      <c r="F3" s="20">
        <v>0</v>
      </c>
      <c r="G3" s="20">
        <v>0</v>
      </c>
      <c r="H3" s="18">
        <v>0</v>
      </c>
      <c r="I3" s="18">
        <v>0</v>
      </c>
      <c r="J3" s="18">
        <v>0</v>
      </c>
      <c r="K3" s="21">
        <v>0</v>
      </c>
      <c r="L3" s="21">
        <f>I3</f>
        <v>0</v>
      </c>
      <c r="M3" s="21">
        <f>J3</f>
        <v>0</v>
      </c>
      <c r="N3" s="21">
        <f>E3*F3</f>
        <v>0</v>
      </c>
      <c r="O3" s="21">
        <f>E3*G3</f>
        <v>0</v>
      </c>
      <c r="P3" s="21">
        <f>F3*G3</f>
        <v>0</v>
      </c>
      <c r="Q3" s="19">
        <f>H3^2</f>
        <v>0</v>
      </c>
      <c r="R3" s="19">
        <f t="shared" ref="R3:S3" si="0">I3^2</f>
        <v>0</v>
      </c>
      <c r="S3" s="19">
        <f t="shared" si="0"/>
        <v>0</v>
      </c>
      <c r="T3" s="19">
        <f>H3*I3</f>
        <v>0</v>
      </c>
      <c r="U3" s="19">
        <f>H3*J3</f>
        <v>0</v>
      </c>
      <c r="V3" s="19">
        <f>I3*J3</f>
        <v>0</v>
      </c>
    </row>
    <row r="4" spans="1:22" x14ac:dyDescent="0.25">
      <c r="A4" s="26">
        <f>Wellpath!E4</f>
        <v>30</v>
      </c>
      <c r="B4" s="68">
        <v>1</v>
      </c>
      <c r="C4" s="22">
        <v>0</v>
      </c>
      <c r="D4" s="22">
        <v>0</v>
      </c>
      <c r="E4" s="20">
        <f>Model!$W$4*((drdp!B4+drdp!K4)*DRFR!$B4+(drdp!E4+drdp!N4)*DRFR!$C4+(drdp!H4+drdp!Q4)*DRFR!$D4)</f>
        <v>0</v>
      </c>
      <c r="F4" s="20">
        <f>Model!$W$4*((drdp!C4+drdp!L4)*DRFR!$B4+(drdp!F4+drdp!O4)*DRFR!$C4+(drdp!I4+drdp!R4)*DRFR!$D4)</f>
        <v>0</v>
      </c>
      <c r="G4" s="20">
        <f>Model!$W$4*((drdp!D4+drdp!M4)*DRFR!$B4+(drdp!G4+drdp!P4)*DRFR!$C4+(drdp!J4+drdp!S4)*DRFR!$D4)</f>
        <v>0</v>
      </c>
      <c r="H4" s="18">
        <f>Model!$W$4*((drdp!B4)*DRFR!$B4+(drdp!E4)*DRFR!$C4+(drdp!H4)*DRFR!$D4)</f>
        <v>0</v>
      </c>
      <c r="I4" s="18">
        <f>Model!$W$4*((drdp!C4)*DRFR!$B4+(drdp!F4)*DRFR!$C4+(drdp!I4)*DRFR!$D4)</f>
        <v>0</v>
      </c>
      <c r="J4" s="18">
        <f>Model!$W$4*((drdp!D4)*DRFR!$B4+(drdp!G4)*DRFR!$C4+(drdp!J4)*DRFR!$D4)</f>
        <v>0.35</v>
      </c>
      <c r="K4" s="21">
        <f t="shared" ref="K4:K67" si="1">K3+E4^2</f>
        <v>0</v>
      </c>
      <c r="L4" s="21">
        <f t="shared" ref="L4:L67" si="2">L3+F4^2</f>
        <v>0</v>
      </c>
      <c r="M4" s="21">
        <f t="shared" ref="M4:M67" si="3">M3+G4^2</f>
        <v>0</v>
      </c>
      <c r="N4" s="21">
        <f t="shared" ref="N4:N67" si="4">N3+E4*F4</f>
        <v>0</v>
      </c>
      <c r="O4" s="21">
        <f t="shared" ref="O4:O67" si="5">O3+E4*G4</f>
        <v>0</v>
      </c>
      <c r="P4" s="21">
        <f t="shared" ref="P4:P67" si="6">P3+F4*G4</f>
        <v>0</v>
      </c>
      <c r="Q4" s="19">
        <f>K3+H4^2</f>
        <v>0</v>
      </c>
      <c r="R4" s="19">
        <f t="shared" ref="R4:S4" si="7">L3+I4^2</f>
        <v>0</v>
      </c>
      <c r="S4" s="19">
        <f t="shared" si="7"/>
        <v>0.12249999999999998</v>
      </c>
      <c r="T4" s="19">
        <f>N3+H4*I4</f>
        <v>0</v>
      </c>
      <c r="U4" s="19">
        <f>O3+H4*J4</f>
        <v>0</v>
      </c>
      <c r="V4" s="19">
        <f>P3+I4*J4</f>
        <v>0</v>
      </c>
    </row>
    <row r="5" spans="1:22" x14ac:dyDescent="0.25">
      <c r="A5" s="26">
        <f>Wellpath!E5</f>
        <v>60</v>
      </c>
      <c r="B5" s="68">
        <v>1</v>
      </c>
      <c r="C5" s="22">
        <v>0</v>
      </c>
      <c r="D5" s="22">
        <v>0</v>
      </c>
      <c r="E5" s="20">
        <f>Model!$W$4*((drdp!B5+drdp!K5)*DRFR!$B5+(drdp!E5+drdp!N5)*DRFR!$C5+(drdp!H5+drdp!Q5)*DRFR!$D5)</f>
        <v>0</v>
      </c>
      <c r="F5" s="20">
        <f>Model!$W$4*((drdp!C5+drdp!L5)*DRFR!$B5+(drdp!F5+drdp!O5)*DRFR!$C5+(drdp!I5+drdp!R5)*DRFR!$D5)</f>
        <v>0</v>
      </c>
      <c r="G5" s="20">
        <f>Model!$W$4*((drdp!D5+drdp!M5)*DRFR!$B5+(drdp!G5+drdp!P5)*DRFR!$C5+(drdp!J5+drdp!S5)*DRFR!$D5)</f>
        <v>0</v>
      </c>
      <c r="H5" s="18">
        <f>Model!$W$4*((drdp!B5)*DRFR!$B5+(drdp!E5)*DRFR!$C5+(drdp!H5)*DRFR!$D5)</f>
        <v>0</v>
      </c>
      <c r="I5" s="18">
        <f>Model!$W$4*((drdp!C5)*DRFR!$B5+(drdp!F5)*DRFR!$C5+(drdp!I5)*DRFR!$D5)</f>
        <v>0</v>
      </c>
      <c r="J5" s="18">
        <f>Model!$W$4*((drdp!D5)*DRFR!$B5+(drdp!G5)*DRFR!$C5+(drdp!J5)*DRFR!$D5)</f>
        <v>0.35</v>
      </c>
      <c r="K5" s="21">
        <f t="shared" si="1"/>
        <v>0</v>
      </c>
      <c r="L5" s="21">
        <f t="shared" si="2"/>
        <v>0</v>
      </c>
      <c r="M5" s="21">
        <f t="shared" si="3"/>
        <v>0</v>
      </c>
      <c r="N5" s="21">
        <f t="shared" si="4"/>
        <v>0</v>
      </c>
      <c r="O5" s="21">
        <f t="shared" si="5"/>
        <v>0</v>
      </c>
      <c r="P5" s="21">
        <f t="shared" si="6"/>
        <v>0</v>
      </c>
      <c r="Q5" s="19">
        <f t="shared" ref="Q5:Q68" si="8">K4+H5^2</f>
        <v>0</v>
      </c>
      <c r="R5" s="19">
        <f t="shared" ref="R5:R68" si="9">L4+I5^2</f>
        <v>0</v>
      </c>
      <c r="S5" s="19">
        <f t="shared" ref="S5:S68" si="10">M4+J5^2</f>
        <v>0.12249999999999998</v>
      </c>
      <c r="T5" s="19">
        <f t="shared" ref="T5:T68" si="11">N4+H5*I5</f>
        <v>0</v>
      </c>
      <c r="U5" s="19">
        <f t="shared" ref="U5:U68" si="12">O4+H5*J5</f>
        <v>0</v>
      </c>
      <c r="V5" s="19">
        <f t="shared" ref="V5:V68" si="13">P4+I5*J5</f>
        <v>0</v>
      </c>
    </row>
    <row r="6" spans="1:22" x14ac:dyDescent="0.25">
      <c r="A6" s="26">
        <f>Wellpath!E6</f>
        <v>90</v>
      </c>
      <c r="B6" s="68">
        <v>1</v>
      </c>
      <c r="C6" s="22">
        <v>0</v>
      </c>
      <c r="D6" s="22">
        <v>0</v>
      </c>
      <c r="E6" s="20">
        <f>Model!$W$4*((drdp!B6+drdp!K6)*DRFR!$B6+(drdp!E6+drdp!N6)*DRFR!$C6+(drdp!H6+drdp!Q6)*DRFR!$D6)</f>
        <v>0</v>
      </c>
      <c r="F6" s="20">
        <f>Model!$W$4*((drdp!C6+drdp!L6)*DRFR!$B6+(drdp!F6+drdp!O6)*DRFR!$C6+(drdp!I6+drdp!R6)*DRFR!$D6)</f>
        <v>0</v>
      </c>
      <c r="G6" s="20">
        <f>Model!$W$4*((drdp!D6+drdp!M6)*DRFR!$B6+(drdp!G6+drdp!P6)*DRFR!$C6+(drdp!J6+drdp!S6)*DRFR!$D6)</f>
        <v>0</v>
      </c>
      <c r="H6" s="18">
        <f>Model!$W$4*((drdp!B6)*DRFR!$B6+(drdp!E6)*DRFR!$C6+(drdp!H6)*DRFR!$D6)</f>
        <v>0</v>
      </c>
      <c r="I6" s="18">
        <f>Model!$W$4*((drdp!C6)*DRFR!$B6+(drdp!F6)*DRFR!$C6+(drdp!I6)*DRFR!$D6)</f>
        <v>0</v>
      </c>
      <c r="J6" s="18">
        <f>Model!$W$4*((drdp!D6)*DRFR!$B6+(drdp!G6)*DRFR!$C6+(drdp!J6)*DRFR!$D6)</f>
        <v>0.35</v>
      </c>
      <c r="K6" s="21">
        <f t="shared" si="1"/>
        <v>0</v>
      </c>
      <c r="L6" s="21">
        <f t="shared" si="2"/>
        <v>0</v>
      </c>
      <c r="M6" s="21">
        <f t="shared" si="3"/>
        <v>0</v>
      </c>
      <c r="N6" s="21">
        <f t="shared" si="4"/>
        <v>0</v>
      </c>
      <c r="O6" s="21">
        <f t="shared" si="5"/>
        <v>0</v>
      </c>
      <c r="P6" s="21">
        <f t="shared" si="6"/>
        <v>0</v>
      </c>
      <c r="Q6" s="19">
        <f t="shared" si="8"/>
        <v>0</v>
      </c>
      <c r="R6" s="19">
        <f t="shared" si="9"/>
        <v>0</v>
      </c>
      <c r="S6" s="19">
        <f t="shared" si="10"/>
        <v>0.12249999999999998</v>
      </c>
      <c r="T6" s="19">
        <f t="shared" si="11"/>
        <v>0</v>
      </c>
      <c r="U6" s="19">
        <f t="shared" si="12"/>
        <v>0</v>
      </c>
      <c r="V6" s="19">
        <f t="shared" si="13"/>
        <v>0</v>
      </c>
    </row>
    <row r="7" spans="1:22" x14ac:dyDescent="0.25">
      <c r="A7" s="26">
        <f>Wellpath!E7</f>
        <v>120</v>
      </c>
      <c r="B7" s="68">
        <v>1</v>
      </c>
      <c r="C7" s="22">
        <v>0</v>
      </c>
      <c r="D7" s="22">
        <v>0</v>
      </c>
      <c r="E7" s="20">
        <f>Model!$W$4*((drdp!B7+drdp!K7)*DRFR!$B7+(drdp!E7+drdp!N7)*DRFR!$C7+(drdp!H7+drdp!Q7)*DRFR!$D7)</f>
        <v>0</v>
      </c>
      <c r="F7" s="20">
        <f>Model!$W$4*((drdp!C7+drdp!L7)*DRFR!$B7+(drdp!F7+drdp!O7)*DRFR!$C7+(drdp!I7+drdp!R7)*DRFR!$D7)</f>
        <v>0</v>
      </c>
      <c r="G7" s="20">
        <f>Model!$W$4*((drdp!D7+drdp!M7)*DRFR!$B7+(drdp!G7+drdp!P7)*DRFR!$C7+(drdp!J7+drdp!S7)*DRFR!$D7)</f>
        <v>0</v>
      </c>
      <c r="H7" s="18">
        <f>Model!$W$4*((drdp!B7)*DRFR!$B7+(drdp!E7)*DRFR!$C7+(drdp!H7)*DRFR!$D7)</f>
        <v>0</v>
      </c>
      <c r="I7" s="18">
        <f>Model!$W$4*((drdp!C7)*DRFR!$B7+(drdp!F7)*DRFR!$C7+(drdp!I7)*DRFR!$D7)</f>
        <v>0</v>
      </c>
      <c r="J7" s="18">
        <f>Model!$W$4*((drdp!D7)*DRFR!$B7+(drdp!G7)*DRFR!$C7+(drdp!J7)*DRFR!$D7)</f>
        <v>0.35</v>
      </c>
      <c r="K7" s="21">
        <f t="shared" si="1"/>
        <v>0</v>
      </c>
      <c r="L7" s="21">
        <f t="shared" si="2"/>
        <v>0</v>
      </c>
      <c r="M7" s="21">
        <f t="shared" si="3"/>
        <v>0</v>
      </c>
      <c r="N7" s="21">
        <f t="shared" si="4"/>
        <v>0</v>
      </c>
      <c r="O7" s="21">
        <f t="shared" si="5"/>
        <v>0</v>
      </c>
      <c r="P7" s="21">
        <f t="shared" si="6"/>
        <v>0</v>
      </c>
      <c r="Q7" s="19">
        <f t="shared" si="8"/>
        <v>0</v>
      </c>
      <c r="R7" s="19">
        <f t="shared" si="9"/>
        <v>0</v>
      </c>
      <c r="S7" s="19">
        <f t="shared" si="10"/>
        <v>0.12249999999999998</v>
      </c>
      <c r="T7" s="19">
        <f t="shared" si="11"/>
        <v>0</v>
      </c>
      <c r="U7" s="19">
        <f t="shared" si="12"/>
        <v>0</v>
      </c>
      <c r="V7" s="19">
        <f t="shared" si="13"/>
        <v>0</v>
      </c>
    </row>
    <row r="8" spans="1:22" x14ac:dyDescent="0.25">
      <c r="A8" s="26">
        <f>Wellpath!E8</f>
        <v>150</v>
      </c>
      <c r="B8" s="68">
        <v>1</v>
      </c>
      <c r="C8" s="22">
        <v>0</v>
      </c>
      <c r="D8" s="22">
        <v>0</v>
      </c>
      <c r="E8" s="20">
        <f>Model!$W$4*((drdp!B8+drdp!K8)*DRFR!$B8+(drdp!E8+drdp!N8)*DRFR!$C8+(drdp!H8+drdp!Q8)*DRFR!$D8)</f>
        <v>0</v>
      </c>
      <c r="F8" s="20">
        <f>Model!$W$4*((drdp!C8+drdp!L8)*DRFR!$B8+(drdp!F8+drdp!O8)*DRFR!$C8+(drdp!I8+drdp!R8)*DRFR!$D8)</f>
        <v>0</v>
      </c>
      <c r="G8" s="20">
        <f>Model!$W$4*((drdp!D8+drdp!M8)*DRFR!$B8+(drdp!G8+drdp!P8)*DRFR!$C8+(drdp!J8+drdp!S8)*DRFR!$D8)</f>
        <v>0</v>
      </c>
      <c r="H8" s="18">
        <f>Model!$W$4*((drdp!B8)*DRFR!$B8+(drdp!E8)*DRFR!$C8+(drdp!H8)*DRFR!$D8)</f>
        <v>0</v>
      </c>
      <c r="I8" s="18">
        <f>Model!$W$4*((drdp!C8)*DRFR!$B8+(drdp!F8)*DRFR!$C8+(drdp!I8)*DRFR!$D8)</f>
        <v>0</v>
      </c>
      <c r="J8" s="18">
        <f>Model!$W$4*((drdp!D8)*DRFR!$B8+(drdp!G8)*DRFR!$C8+(drdp!J8)*DRFR!$D8)</f>
        <v>0.35</v>
      </c>
      <c r="K8" s="21">
        <f t="shared" si="1"/>
        <v>0</v>
      </c>
      <c r="L8" s="21">
        <f t="shared" si="2"/>
        <v>0</v>
      </c>
      <c r="M8" s="21">
        <f t="shared" si="3"/>
        <v>0</v>
      </c>
      <c r="N8" s="21">
        <f t="shared" si="4"/>
        <v>0</v>
      </c>
      <c r="O8" s="21">
        <f t="shared" si="5"/>
        <v>0</v>
      </c>
      <c r="P8" s="21">
        <f t="shared" si="6"/>
        <v>0</v>
      </c>
      <c r="Q8" s="19">
        <f t="shared" si="8"/>
        <v>0</v>
      </c>
      <c r="R8" s="19">
        <f t="shared" si="9"/>
        <v>0</v>
      </c>
      <c r="S8" s="19">
        <f t="shared" si="10"/>
        <v>0.12249999999999998</v>
      </c>
      <c r="T8" s="19">
        <f t="shared" si="11"/>
        <v>0</v>
      </c>
      <c r="U8" s="19">
        <f t="shared" si="12"/>
        <v>0</v>
      </c>
      <c r="V8" s="19">
        <f t="shared" si="13"/>
        <v>0</v>
      </c>
    </row>
    <row r="9" spans="1:22" x14ac:dyDescent="0.25">
      <c r="A9" s="26">
        <f>Wellpath!E9</f>
        <v>180</v>
      </c>
      <c r="B9" s="68">
        <v>1</v>
      </c>
      <c r="C9" s="22">
        <v>0</v>
      </c>
      <c r="D9" s="22">
        <v>0</v>
      </c>
      <c r="E9" s="20">
        <f>Model!$W$4*((drdp!B9+drdp!K9)*DRFR!$B9+(drdp!E9+drdp!N9)*DRFR!$C9+(drdp!H9+drdp!Q9)*DRFR!$D9)</f>
        <v>0</v>
      </c>
      <c r="F9" s="20">
        <f>Model!$W$4*((drdp!C9+drdp!L9)*DRFR!$B9+(drdp!F9+drdp!O9)*DRFR!$C9+(drdp!I9+drdp!R9)*DRFR!$D9)</f>
        <v>0</v>
      </c>
      <c r="G9" s="20">
        <f>Model!$W$4*((drdp!D9+drdp!M9)*DRFR!$B9+(drdp!G9+drdp!P9)*DRFR!$C9+(drdp!J9+drdp!S9)*DRFR!$D9)</f>
        <v>0</v>
      </c>
      <c r="H9" s="18">
        <f>Model!$W$4*((drdp!B9)*DRFR!$B9+(drdp!E9)*DRFR!$C9+(drdp!H9)*DRFR!$D9)</f>
        <v>0</v>
      </c>
      <c r="I9" s="18">
        <f>Model!$W$4*((drdp!C9)*DRFR!$B9+(drdp!F9)*DRFR!$C9+(drdp!I9)*DRFR!$D9)</f>
        <v>0</v>
      </c>
      <c r="J9" s="18">
        <f>Model!$W$4*((drdp!D9)*DRFR!$B9+(drdp!G9)*DRFR!$C9+(drdp!J9)*DRFR!$D9)</f>
        <v>0.35</v>
      </c>
      <c r="K9" s="21">
        <f t="shared" si="1"/>
        <v>0</v>
      </c>
      <c r="L9" s="21">
        <f t="shared" si="2"/>
        <v>0</v>
      </c>
      <c r="M9" s="21">
        <f t="shared" si="3"/>
        <v>0</v>
      </c>
      <c r="N9" s="21">
        <f t="shared" si="4"/>
        <v>0</v>
      </c>
      <c r="O9" s="21">
        <f t="shared" si="5"/>
        <v>0</v>
      </c>
      <c r="P9" s="21">
        <f t="shared" si="6"/>
        <v>0</v>
      </c>
      <c r="Q9" s="19">
        <f t="shared" si="8"/>
        <v>0</v>
      </c>
      <c r="R9" s="19">
        <f t="shared" si="9"/>
        <v>0</v>
      </c>
      <c r="S9" s="19">
        <f t="shared" si="10"/>
        <v>0.12249999999999998</v>
      </c>
      <c r="T9" s="19">
        <f t="shared" si="11"/>
        <v>0</v>
      </c>
      <c r="U9" s="19">
        <f t="shared" si="12"/>
        <v>0</v>
      </c>
      <c r="V9" s="19">
        <f t="shared" si="13"/>
        <v>0</v>
      </c>
    </row>
    <row r="10" spans="1:22" x14ac:dyDescent="0.25">
      <c r="A10" s="26">
        <f>Wellpath!E10</f>
        <v>210</v>
      </c>
      <c r="B10" s="68">
        <v>1</v>
      </c>
      <c r="C10" s="22">
        <v>0</v>
      </c>
      <c r="D10" s="22">
        <v>0</v>
      </c>
      <c r="E10" s="20">
        <f>Model!$W$4*((drdp!B10+drdp!K10)*DRFR!$B10+(drdp!E10+drdp!N10)*DRFR!$C10+(drdp!H10+drdp!Q10)*DRFR!$D10)</f>
        <v>0</v>
      </c>
      <c r="F10" s="20">
        <f>Model!$W$4*((drdp!C10+drdp!L10)*DRFR!$B10+(drdp!F10+drdp!O10)*DRFR!$C10+(drdp!I10+drdp!R10)*DRFR!$D10)</f>
        <v>0</v>
      </c>
      <c r="G10" s="20">
        <f>Model!$W$4*((drdp!D10+drdp!M10)*DRFR!$B10+(drdp!G10+drdp!P10)*DRFR!$C10+(drdp!J10+drdp!S10)*DRFR!$D10)</f>
        <v>0</v>
      </c>
      <c r="H10" s="18">
        <f>Model!$W$4*((drdp!B10)*DRFR!$B10+(drdp!E10)*DRFR!$C10+(drdp!H10)*DRFR!$D10)</f>
        <v>0</v>
      </c>
      <c r="I10" s="18">
        <f>Model!$W$4*((drdp!C10)*DRFR!$B10+(drdp!F10)*DRFR!$C10+(drdp!I10)*DRFR!$D10)</f>
        <v>0</v>
      </c>
      <c r="J10" s="18">
        <f>Model!$W$4*((drdp!D10)*DRFR!$B10+(drdp!G10)*DRFR!$C10+(drdp!J10)*DRFR!$D10)</f>
        <v>0.35</v>
      </c>
      <c r="K10" s="21">
        <f t="shared" si="1"/>
        <v>0</v>
      </c>
      <c r="L10" s="21">
        <f t="shared" si="2"/>
        <v>0</v>
      </c>
      <c r="M10" s="21">
        <f t="shared" si="3"/>
        <v>0</v>
      </c>
      <c r="N10" s="21">
        <f t="shared" si="4"/>
        <v>0</v>
      </c>
      <c r="O10" s="21">
        <f t="shared" si="5"/>
        <v>0</v>
      </c>
      <c r="P10" s="21">
        <f t="shared" si="6"/>
        <v>0</v>
      </c>
      <c r="Q10" s="19">
        <f t="shared" si="8"/>
        <v>0</v>
      </c>
      <c r="R10" s="19">
        <f t="shared" si="9"/>
        <v>0</v>
      </c>
      <c r="S10" s="19">
        <f t="shared" si="10"/>
        <v>0.12249999999999998</v>
      </c>
      <c r="T10" s="19">
        <f t="shared" si="11"/>
        <v>0</v>
      </c>
      <c r="U10" s="19">
        <f t="shared" si="12"/>
        <v>0</v>
      </c>
      <c r="V10" s="19">
        <f t="shared" si="13"/>
        <v>0</v>
      </c>
    </row>
    <row r="11" spans="1:22" x14ac:dyDescent="0.25">
      <c r="A11" s="26">
        <f>Wellpath!E11</f>
        <v>240</v>
      </c>
      <c r="B11" s="68">
        <v>1</v>
      </c>
      <c r="C11" s="22">
        <v>0</v>
      </c>
      <c r="D11" s="22">
        <v>0</v>
      </c>
      <c r="E11" s="20">
        <f>Model!$W$4*((drdp!B11+drdp!K11)*DRFR!$B11+(drdp!E11+drdp!N11)*DRFR!$C11+(drdp!H11+drdp!Q11)*DRFR!$D11)</f>
        <v>0</v>
      </c>
      <c r="F11" s="20">
        <f>Model!$W$4*((drdp!C11+drdp!L11)*DRFR!$B11+(drdp!F11+drdp!O11)*DRFR!$C11+(drdp!I11+drdp!R11)*DRFR!$D11)</f>
        <v>0</v>
      </c>
      <c r="G11" s="20">
        <f>Model!$W$4*((drdp!D11+drdp!M11)*DRFR!$B11+(drdp!G11+drdp!P11)*DRFR!$C11+(drdp!J11+drdp!S11)*DRFR!$D11)</f>
        <v>0</v>
      </c>
      <c r="H11" s="18">
        <f>Model!$W$4*((drdp!B11)*DRFR!$B11+(drdp!E11)*DRFR!$C11+(drdp!H11)*DRFR!$D11)</f>
        <v>0</v>
      </c>
      <c r="I11" s="18">
        <f>Model!$W$4*((drdp!C11)*DRFR!$B11+(drdp!F11)*DRFR!$C11+(drdp!I11)*DRFR!$D11)</f>
        <v>0</v>
      </c>
      <c r="J11" s="18">
        <f>Model!$W$4*((drdp!D11)*DRFR!$B11+(drdp!G11)*DRFR!$C11+(drdp!J11)*DRFR!$D11)</f>
        <v>0.35</v>
      </c>
      <c r="K11" s="21">
        <f t="shared" si="1"/>
        <v>0</v>
      </c>
      <c r="L11" s="21">
        <f t="shared" si="2"/>
        <v>0</v>
      </c>
      <c r="M11" s="21">
        <f t="shared" si="3"/>
        <v>0</v>
      </c>
      <c r="N11" s="21">
        <f t="shared" si="4"/>
        <v>0</v>
      </c>
      <c r="O11" s="21">
        <f t="shared" si="5"/>
        <v>0</v>
      </c>
      <c r="P11" s="21">
        <f t="shared" si="6"/>
        <v>0</v>
      </c>
      <c r="Q11" s="19">
        <f t="shared" si="8"/>
        <v>0</v>
      </c>
      <c r="R11" s="19">
        <f t="shared" si="9"/>
        <v>0</v>
      </c>
      <c r="S11" s="19">
        <f t="shared" si="10"/>
        <v>0.12249999999999998</v>
      </c>
      <c r="T11" s="19">
        <f t="shared" si="11"/>
        <v>0</v>
      </c>
      <c r="U11" s="19">
        <f t="shared" si="12"/>
        <v>0</v>
      </c>
      <c r="V11" s="19">
        <f t="shared" si="13"/>
        <v>0</v>
      </c>
    </row>
    <row r="12" spans="1:22" x14ac:dyDescent="0.25">
      <c r="A12" s="26">
        <f>Wellpath!E12</f>
        <v>270</v>
      </c>
      <c r="B12" s="68">
        <v>1</v>
      </c>
      <c r="C12" s="22">
        <v>0</v>
      </c>
      <c r="D12" s="22">
        <v>0</v>
      </c>
      <c r="E12" s="20">
        <f>Model!$W$4*((drdp!B12+drdp!K12)*DRFR!$B12+(drdp!E12+drdp!N12)*DRFR!$C12+(drdp!H12+drdp!Q12)*DRFR!$D12)</f>
        <v>0</v>
      </c>
      <c r="F12" s="20">
        <f>Model!$W$4*((drdp!C12+drdp!L12)*DRFR!$B12+(drdp!F12+drdp!O12)*DRFR!$C12+(drdp!I12+drdp!R12)*DRFR!$D12)</f>
        <v>0</v>
      </c>
      <c r="G12" s="20">
        <f>Model!$W$4*((drdp!D12+drdp!M12)*DRFR!$B12+(drdp!G12+drdp!P12)*DRFR!$C12+(drdp!J12+drdp!S12)*DRFR!$D12)</f>
        <v>0</v>
      </c>
      <c r="H12" s="18">
        <f>Model!$W$4*((drdp!B12)*DRFR!$B12+(drdp!E12)*DRFR!$C12+(drdp!H12)*DRFR!$D12)</f>
        <v>0</v>
      </c>
      <c r="I12" s="18">
        <f>Model!$W$4*((drdp!C12)*DRFR!$B12+(drdp!F12)*DRFR!$C12+(drdp!I12)*DRFR!$D12)</f>
        <v>0</v>
      </c>
      <c r="J12" s="18">
        <f>Model!$W$4*((drdp!D12)*DRFR!$B12+(drdp!G12)*DRFR!$C12+(drdp!J12)*DRFR!$D12)</f>
        <v>0.35</v>
      </c>
      <c r="K12" s="21">
        <f t="shared" si="1"/>
        <v>0</v>
      </c>
      <c r="L12" s="21">
        <f t="shared" si="2"/>
        <v>0</v>
      </c>
      <c r="M12" s="21">
        <f t="shared" si="3"/>
        <v>0</v>
      </c>
      <c r="N12" s="21">
        <f t="shared" si="4"/>
        <v>0</v>
      </c>
      <c r="O12" s="21">
        <f t="shared" si="5"/>
        <v>0</v>
      </c>
      <c r="P12" s="21">
        <f t="shared" si="6"/>
        <v>0</v>
      </c>
      <c r="Q12" s="19">
        <f t="shared" si="8"/>
        <v>0</v>
      </c>
      <c r="R12" s="19">
        <f t="shared" si="9"/>
        <v>0</v>
      </c>
      <c r="S12" s="19">
        <f t="shared" si="10"/>
        <v>0.12249999999999998</v>
      </c>
      <c r="T12" s="19">
        <f t="shared" si="11"/>
        <v>0</v>
      </c>
      <c r="U12" s="19">
        <f t="shared" si="12"/>
        <v>0</v>
      </c>
      <c r="V12" s="19">
        <f t="shared" si="13"/>
        <v>0</v>
      </c>
    </row>
    <row r="13" spans="1:22" x14ac:dyDescent="0.25">
      <c r="A13" s="26">
        <f>Wellpath!E13</f>
        <v>300</v>
      </c>
      <c r="B13" s="68">
        <v>1</v>
      </c>
      <c r="C13" s="22">
        <v>0</v>
      </c>
      <c r="D13" s="22">
        <v>0</v>
      </c>
      <c r="E13" s="20">
        <f>Model!$W$4*((drdp!B13+drdp!K13)*DRFR!$B13+(drdp!E13+drdp!N13)*DRFR!$C13+(drdp!H13+drdp!Q13)*DRFR!$D13)</f>
        <v>0</v>
      </c>
      <c r="F13" s="20">
        <f>Model!$W$4*((drdp!C13+drdp!L13)*DRFR!$B13+(drdp!F13+drdp!O13)*DRFR!$C13+(drdp!I13+drdp!R13)*DRFR!$D13)</f>
        <v>0</v>
      </c>
      <c r="G13" s="20">
        <f>Model!$W$4*((drdp!D13+drdp!M13)*DRFR!$B13+(drdp!G13+drdp!P13)*DRFR!$C13+(drdp!J13+drdp!S13)*DRFR!$D13)</f>
        <v>0</v>
      </c>
      <c r="H13" s="18">
        <f>Model!$W$4*((drdp!B13)*DRFR!$B13+(drdp!E13)*DRFR!$C13+(drdp!H13)*DRFR!$D13)</f>
        <v>0</v>
      </c>
      <c r="I13" s="18">
        <f>Model!$W$4*((drdp!C13)*DRFR!$B13+(drdp!F13)*DRFR!$C13+(drdp!I13)*DRFR!$D13)</f>
        <v>0</v>
      </c>
      <c r="J13" s="18">
        <f>Model!$W$4*((drdp!D13)*DRFR!$B13+(drdp!G13)*DRFR!$C13+(drdp!J13)*DRFR!$D13)</f>
        <v>0.35</v>
      </c>
      <c r="K13" s="21">
        <f t="shared" si="1"/>
        <v>0</v>
      </c>
      <c r="L13" s="21">
        <f t="shared" si="2"/>
        <v>0</v>
      </c>
      <c r="M13" s="21">
        <f t="shared" si="3"/>
        <v>0</v>
      </c>
      <c r="N13" s="21">
        <f t="shared" si="4"/>
        <v>0</v>
      </c>
      <c r="O13" s="21">
        <f t="shared" si="5"/>
        <v>0</v>
      </c>
      <c r="P13" s="21">
        <f t="shared" si="6"/>
        <v>0</v>
      </c>
      <c r="Q13" s="19">
        <f t="shared" si="8"/>
        <v>0</v>
      </c>
      <c r="R13" s="19">
        <f t="shared" si="9"/>
        <v>0</v>
      </c>
      <c r="S13" s="19">
        <f t="shared" si="10"/>
        <v>0.12249999999999998</v>
      </c>
      <c r="T13" s="19">
        <f t="shared" si="11"/>
        <v>0</v>
      </c>
      <c r="U13" s="19">
        <f t="shared" si="12"/>
        <v>0</v>
      </c>
      <c r="V13" s="19">
        <f t="shared" si="13"/>
        <v>0</v>
      </c>
    </row>
    <row r="14" spans="1:22" x14ac:dyDescent="0.25">
      <c r="A14" s="26">
        <f>Wellpath!E14</f>
        <v>330</v>
      </c>
      <c r="B14" s="68">
        <v>1</v>
      </c>
      <c r="C14" s="22">
        <v>0</v>
      </c>
      <c r="D14" s="22">
        <v>0</v>
      </c>
      <c r="E14" s="20">
        <f>Model!$W$4*((drdp!B14+drdp!K14)*DRFR!$B14+(drdp!E14+drdp!N14)*DRFR!$C14+(drdp!H14+drdp!Q14)*DRFR!$D14)</f>
        <v>0</v>
      </c>
      <c r="F14" s="20">
        <f>Model!$W$4*((drdp!C14+drdp!L14)*DRFR!$B14+(drdp!F14+drdp!O14)*DRFR!$C14+(drdp!I14+drdp!R14)*DRFR!$D14)</f>
        <v>0</v>
      </c>
      <c r="G14" s="20">
        <f>Model!$W$4*((drdp!D14+drdp!M14)*DRFR!$B14+(drdp!G14+drdp!P14)*DRFR!$C14+(drdp!J14+drdp!S14)*DRFR!$D14)</f>
        <v>0</v>
      </c>
      <c r="H14" s="18">
        <f>Model!$W$4*((drdp!B14)*DRFR!$B14+(drdp!E14)*DRFR!$C14+(drdp!H14)*DRFR!$D14)</f>
        <v>0</v>
      </c>
      <c r="I14" s="18">
        <f>Model!$W$4*((drdp!C14)*DRFR!$B14+(drdp!F14)*DRFR!$C14+(drdp!I14)*DRFR!$D14)</f>
        <v>0</v>
      </c>
      <c r="J14" s="18">
        <f>Model!$W$4*((drdp!D14)*DRFR!$B14+(drdp!G14)*DRFR!$C14+(drdp!J14)*DRFR!$D14)</f>
        <v>0.35</v>
      </c>
      <c r="K14" s="21">
        <f t="shared" si="1"/>
        <v>0</v>
      </c>
      <c r="L14" s="21">
        <f t="shared" si="2"/>
        <v>0</v>
      </c>
      <c r="M14" s="21">
        <f t="shared" si="3"/>
        <v>0</v>
      </c>
      <c r="N14" s="21">
        <f t="shared" si="4"/>
        <v>0</v>
      </c>
      <c r="O14" s="21">
        <f t="shared" si="5"/>
        <v>0</v>
      </c>
      <c r="P14" s="21">
        <f t="shared" si="6"/>
        <v>0</v>
      </c>
      <c r="Q14" s="19">
        <f t="shared" si="8"/>
        <v>0</v>
      </c>
      <c r="R14" s="19">
        <f t="shared" si="9"/>
        <v>0</v>
      </c>
      <c r="S14" s="19">
        <f t="shared" si="10"/>
        <v>0.12249999999999998</v>
      </c>
      <c r="T14" s="19">
        <f t="shared" si="11"/>
        <v>0</v>
      </c>
      <c r="U14" s="19">
        <f t="shared" si="12"/>
        <v>0</v>
      </c>
      <c r="V14" s="19">
        <f t="shared" si="13"/>
        <v>0</v>
      </c>
    </row>
    <row r="15" spans="1:22" x14ac:dyDescent="0.25">
      <c r="A15" s="26">
        <f>Wellpath!E15</f>
        <v>360</v>
      </c>
      <c r="B15" s="68">
        <v>1</v>
      </c>
      <c r="C15" s="22">
        <v>0</v>
      </c>
      <c r="D15" s="22">
        <v>0</v>
      </c>
      <c r="E15" s="20">
        <f>Model!$W$4*((drdp!B15+drdp!K15)*DRFR!$B15+(drdp!E15+drdp!N15)*DRFR!$C15+(drdp!H15+drdp!Q15)*DRFR!$D15)</f>
        <v>0</v>
      </c>
      <c r="F15" s="20">
        <f>Model!$W$4*((drdp!C15+drdp!L15)*DRFR!$B15+(drdp!F15+drdp!O15)*DRFR!$C15+(drdp!I15+drdp!R15)*DRFR!$D15)</f>
        <v>0</v>
      </c>
      <c r="G15" s="20">
        <f>Model!$W$4*((drdp!D15+drdp!M15)*DRFR!$B15+(drdp!G15+drdp!P15)*DRFR!$C15+(drdp!J15+drdp!S15)*DRFR!$D15)</f>
        <v>0</v>
      </c>
      <c r="H15" s="18">
        <f>Model!$W$4*((drdp!B15)*DRFR!$B15+(drdp!E15)*DRFR!$C15+(drdp!H15)*DRFR!$D15)</f>
        <v>0</v>
      </c>
      <c r="I15" s="18">
        <f>Model!$W$4*((drdp!C15)*DRFR!$B15+(drdp!F15)*DRFR!$C15+(drdp!I15)*DRFR!$D15)</f>
        <v>0</v>
      </c>
      <c r="J15" s="18">
        <f>Model!$W$4*((drdp!D15)*DRFR!$B15+(drdp!G15)*DRFR!$C15+(drdp!J15)*DRFR!$D15)</f>
        <v>0.35</v>
      </c>
      <c r="K15" s="21">
        <f t="shared" si="1"/>
        <v>0</v>
      </c>
      <c r="L15" s="21">
        <f t="shared" si="2"/>
        <v>0</v>
      </c>
      <c r="M15" s="21">
        <f t="shared" si="3"/>
        <v>0</v>
      </c>
      <c r="N15" s="21">
        <f t="shared" si="4"/>
        <v>0</v>
      </c>
      <c r="O15" s="21">
        <f t="shared" si="5"/>
        <v>0</v>
      </c>
      <c r="P15" s="21">
        <f t="shared" si="6"/>
        <v>0</v>
      </c>
      <c r="Q15" s="19">
        <f t="shared" si="8"/>
        <v>0</v>
      </c>
      <c r="R15" s="19">
        <f t="shared" si="9"/>
        <v>0</v>
      </c>
      <c r="S15" s="19">
        <f t="shared" si="10"/>
        <v>0.12249999999999998</v>
      </c>
      <c r="T15" s="19">
        <f t="shared" si="11"/>
        <v>0</v>
      </c>
      <c r="U15" s="19">
        <f t="shared" si="12"/>
        <v>0</v>
      </c>
      <c r="V15" s="19">
        <f t="shared" si="13"/>
        <v>0</v>
      </c>
    </row>
    <row r="16" spans="1:22" x14ac:dyDescent="0.25">
      <c r="A16" s="26">
        <f>Wellpath!E16</f>
        <v>390</v>
      </c>
      <c r="B16" s="68">
        <v>1</v>
      </c>
      <c r="C16" s="22">
        <v>0</v>
      </c>
      <c r="D16" s="22">
        <v>0</v>
      </c>
      <c r="E16" s="20">
        <f>Model!$W$4*((drdp!B16+drdp!K16)*DRFR!$B16+(drdp!E16+drdp!N16)*DRFR!$C16+(drdp!H16+drdp!Q16)*DRFR!$D16)</f>
        <v>0</v>
      </c>
      <c r="F16" s="20">
        <f>Model!$W$4*((drdp!C16+drdp!L16)*DRFR!$B16+(drdp!F16+drdp!O16)*DRFR!$C16+(drdp!I16+drdp!R16)*DRFR!$D16)</f>
        <v>0</v>
      </c>
      <c r="G16" s="20">
        <f>Model!$W$4*((drdp!D16+drdp!M16)*DRFR!$B16+(drdp!G16+drdp!P16)*DRFR!$C16+(drdp!J16+drdp!S16)*DRFR!$D16)</f>
        <v>0</v>
      </c>
      <c r="H16" s="18">
        <f>Model!$W$4*((drdp!B16)*DRFR!$B16+(drdp!E16)*DRFR!$C16+(drdp!H16)*DRFR!$D16)</f>
        <v>0</v>
      </c>
      <c r="I16" s="18">
        <f>Model!$W$4*((drdp!C16)*DRFR!$B16+(drdp!F16)*DRFR!$C16+(drdp!I16)*DRFR!$D16)</f>
        <v>0</v>
      </c>
      <c r="J16" s="18">
        <f>Model!$W$4*((drdp!D16)*DRFR!$B16+(drdp!G16)*DRFR!$C16+(drdp!J16)*DRFR!$D16)</f>
        <v>0.35</v>
      </c>
      <c r="K16" s="21">
        <f t="shared" si="1"/>
        <v>0</v>
      </c>
      <c r="L16" s="21">
        <f t="shared" si="2"/>
        <v>0</v>
      </c>
      <c r="M16" s="21">
        <f t="shared" si="3"/>
        <v>0</v>
      </c>
      <c r="N16" s="21">
        <f t="shared" si="4"/>
        <v>0</v>
      </c>
      <c r="O16" s="21">
        <f t="shared" si="5"/>
        <v>0</v>
      </c>
      <c r="P16" s="21">
        <f t="shared" si="6"/>
        <v>0</v>
      </c>
      <c r="Q16" s="19">
        <f t="shared" si="8"/>
        <v>0</v>
      </c>
      <c r="R16" s="19">
        <f t="shared" si="9"/>
        <v>0</v>
      </c>
      <c r="S16" s="19">
        <f t="shared" si="10"/>
        <v>0.12249999999999998</v>
      </c>
      <c r="T16" s="19">
        <f t="shared" si="11"/>
        <v>0</v>
      </c>
      <c r="U16" s="19">
        <f t="shared" si="12"/>
        <v>0</v>
      </c>
      <c r="V16" s="19">
        <f t="shared" si="13"/>
        <v>0</v>
      </c>
    </row>
    <row r="17" spans="1:22" x14ac:dyDescent="0.25">
      <c r="A17" s="26">
        <f>Wellpath!E17</f>
        <v>420</v>
      </c>
      <c r="B17" s="68">
        <v>1</v>
      </c>
      <c r="C17" s="22">
        <v>0</v>
      </c>
      <c r="D17" s="22">
        <v>0</v>
      </c>
      <c r="E17" s="20">
        <f>Model!$W$4*((drdp!B17+drdp!K17)*DRFR!$B17+(drdp!E17+drdp!N17)*DRFR!$C17+(drdp!H17+drdp!Q17)*DRFR!$D17)</f>
        <v>0</v>
      </c>
      <c r="F17" s="20">
        <f>Model!$W$4*((drdp!C17+drdp!L17)*DRFR!$B17+(drdp!F17+drdp!O17)*DRFR!$C17+(drdp!I17+drdp!R17)*DRFR!$D17)</f>
        <v>0</v>
      </c>
      <c r="G17" s="20">
        <f>Model!$W$4*((drdp!D17+drdp!M17)*DRFR!$B17+(drdp!G17+drdp!P17)*DRFR!$C17+(drdp!J17+drdp!S17)*DRFR!$D17)</f>
        <v>0</v>
      </c>
      <c r="H17" s="18">
        <f>Model!$W$4*((drdp!B17)*DRFR!$B17+(drdp!E17)*DRFR!$C17+(drdp!H17)*DRFR!$D17)</f>
        <v>0</v>
      </c>
      <c r="I17" s="18">
        <f>Model!$W$4*((drdp!C17)*DRFR!$B17+(drdp!F17)*DRFR!$C17+(drdp!I17)*DRFR!$D17)</f>
        <v>0</v>
      </c>
      <c r="J17" s="18">
        <f>Model!$W$4*((drdp!D17)*DRFR!$B17+(drdp!G17)*DRFR!$C17+(drdp!J17)*DRFR!$D17)</f>
        <v>0.35</v>
      </c>
      <c r="K17" s="21">
        <f t="shared" si="1"/>
        <v>0</v>
      </c>
      <c r="L17" s="21">
        <f t="shared" si="2"/>
        <v>0</v>
      </c>
      <c r="M17" s="21">
        <f t="shared" si="3"/>
        <v>0</v>
      </c>
      <c r="N17" s="21">
        <f t="shared" si="4"/>
        <v>0</v>
      </c>
      <c r="O17" s="21">
        <f t="shared" si="5"/>
        <v>0</v>
      </c>
      <c r="P17" s="21">
        <f t="shared" si="6"/>
        <v>0</v>
      </c>
      <c r="Q17" s="19">
        <f t="shared" si="8"/>
        <v>0</v>
      </c>
      <c r="R17" s="19">
        <f t="shared" si="9"/>
        <v>0</v>
      </c>
      <c r="S17" s="19">
        <f t="shared" si="10"/>
        <v>0.12249999999999998</v>
      </c>
      <c r="T17" s="19">
        <f t="shared" si="11"/>
        <v>0</v>
      </c>
      <c r="U17" s="19">
        <f t="shared" si="12"/>
        <v>0</v>
      </c>
      <c r="V17" s="19">
        <f t="shared" si="13"/>
        <v>0</v>
      </c>
    </row>
    <row r="18" spans="1:22" x14ac:dyDescent="0.25">
      <c r="A18" s="26">
        <f>Wellpath!E18</f>
        <v>450</v>
      </c>
      <c r="B18" s="68">
        <v>1</v>
      </c>
      <c r="C18" s="22">
        <v>0</v>
      </c>
      <c r="D18" s="22">
        <v>0</v>
      </c>
      <c r="E18" s="20">
        <f>Model!$W$4*((drdp!B18+drdp!K18)*DRFR!$B18+(drdp!E18+drdp!N18)*DRFR!$C18+(drdp!H18+drdp!Q18)*DRFR!$D18)</f>
        <v>0</v>
      </c>
      <c r="F18" s="20">
        <f>Model!$W$4*((drdp!C18+drdp!L18)*DRFR!$B18+(drdp!F18+drdp!O18)*DRFR!$C18+(drdp!I18+drdp!R18)*DRFR!$D18)</f>
        <v>0</v>
      </c>
      <c r="G18" s="20">
        <f>Model!$W$4*((drdp!D18+drdp!M18)*DRFR!$B18+(drdp!G18+drdp!P18)*DRFR!$C18+(drdp!J18+drdp!S18)*DRFR!$D18)</f>
        <v>0</v>
      </c>
      <c r="H18" s="18">
        <f>Model!$W$4*((drdp!B18)*DRFR!$B18+(drdp!E18)*DRFR!$C18+(drdp!H18)*DRFR!$D18)</f>
        <v>0</v>
      </c>
      <c r="I18" s="18">
        <f>Model!$W$4*((drdp!C18)*DRFR!$B18+(drdp!F18)*DRFR!$C18+(drdp!I18)*DRFR!$D18)</f>
        <v>0</v>
      </c>
      <c r="J18" s="18">
        <f>Model!$W$4*((drdp!D18)*DRFR!$B18+(drdp!G18)*DRFR!$C18+(drdp!J18)*DRFR!$D18)</f>
        <v>0.35</v>
      </c>
      <c r="K18" s="21">
        <f t="shared" si="1"/>
        <v>0</v>
      </c>
      <c r="L18" s="21">
        <f t="shared" si="2"/>
        <v>0</v>
      </c>
      <c r="M18" s="21">
        <f t="shared" si="3"/>
        <v>0</v>
      </c>
      <c r="N18" s="21">
        <f t="shared" si="4"/>
        <v>0</v>
      </c>
      <c r="O18" s="21">
        <f t="shared" si="5"/>
        <v>0</v>
      </c>
      <c r="P18" s="21">
        <f t="shared" si="6"/>
        <v>0</v>
      </c>
      <c r="Q18" s="19">
        <f t="shared" si="8"/>
        <v>0</v>
      </c>
      <c r="R18" s="19">
        <f t="shared" si="9"/>
        <v>0</v>
      </c>
      <c r="S18" s="19">
        <f t="shared" si="10"/>
        <v>0.12249999999999998</v>
      </c>
      <c r="T18" s="19">
        <f t="shared" si="11"/>
        <v>0</v>
      </c>
      <c r="U18" s="19">
        <f t="shared" si="12"/>
        <v>0</v>
      </c>
      <c r="V18" s="19">
        <f t="shared" si="13"/>
        <v>0</v>
      </c>
    </row>
    <row r="19" spans="1:22" x14ac:dyDescent="0.25">
      <c r="A19" s="26">
        <f>Wellpath!E19</f>
        <v>480</v>
      </c>
      <c r="B19" s="68">
        <v>1</v>
      </c>
      <c r="C19" s="22">
        <v>0</v>
      </c>
      <c r="D19" s="22">
        <v>0</v>
      </c>
      <c r="E19" s="20">
        <f>Model!$W$4*((drdp!B19+drdp!K19)*DRFR!$B19+(drdp!E19+drdp!N19)*DRFR!$C19+(drdp!H19+drdp!Q19)*DRFR!$D19)</f>
        <v>0</v>
      </c>
      <c r="F19" s="20">
        <f>Model!$W$4*((drdp!C19+drdp!L19)*DRFR!$B19+(drdp!F19+drdp!O19)*DRFR!$C19+(drdp!I19+drdp!R19)*DRFR!$D19)</f>
        <v>0</v>
      </c>
      <c r="G19" s="20">
        <f>Model!$W$4*((drdp!D19+drdp!M19)*DRFR!$B19+(drdp!G19+drdp!P19)*DRFR!$C19+(drdp!J19+drdp!S19)*DRFR!$D19)</f>
        <v>0</v>
      </c>
      <c r="H19" s="18">
        <f>Model!$W$4*((drdp!B19)*DRFR!$B19+(drdp!E19)*DRFR!$C19+(drdp!H19)*DRFR!$D19)</f>
        <v>0</v>
      </c>
      <c r="I19" s="18">
        <f>Model!$W$4*((drdp!C19)*DRFR!$B19+(drdp!F19)*DRFR!$C19+(drdp!I19)*DRFR!$D19)</f>
        <v>0</v>
      </c>
      <c r="J19" s="18">
        <f>Model!$W$4*((drdp!D19)*DRFR!$B19+(drdp!G19)*DRFR!$C19+(drdp!J19)*DRFR!$D19)</f>
        <v>0.35</v>
      </c>
      <c r="K19" s="21">
        <f t="shared" si="1"/>
        <v>0</v>
      </c>
      <c r="L19" s="21">
        <f t="shared" si="2"/>
        <v>0</v>
      </c>
      <c r="M19" s="21">
        <f t="shared" si="3"/>
        <v>0</v>
      </c>
      <c r="N19" s="21">
        <f t="shared" si="4"/>
        <v>0</v>
      </c>
      <c r="O19" s="21">
        <f t="shared" si="5"/>
        <v>0</v>
      </c>
      <c r="P19" s="21">
        <f t="shared" si="6"/>
        <v>0</v>
      </c>
      <c r="Q19" s="19">
        <f t="shared" si="8"/>
        <v>0</v>
      </c>
      <c r="R19" s="19">
        <f t="shared" si="9"/>
        <v>0</v>
      </c>
      <c r="S19" s="19">
        <f t="shared" si="10"/>
        <v>0.12249999999999998</v>
      </c>
      <c r="T19" s="19">
        <f t="shared" si="11"/>
        <v>0</v>
      </c>
      <c r="U19" s="19">
        <f t="shared" si="12"/>
        <v>0</v>
      </c>
      <c r="V19" s="19">
        <f t="shared" si="13"/>
        <v>0</v>
      </c>
    </row>
    <row r="20" spans="1:22" x14ac:dyDescent="0.25">
      <c r="A20" s="26">
        <f>Wellpath!E20</f>
        <v>500</v>
      </c>
      <c r="B20" s="68">
        <v>1</v>
      </c>
      <c r="C20" s="22">
        <v>0</v>
      </c>
      <c r="D20" s="22">
        <v>0</v>
      </c>
      <c r="E20" s="20">
        <f>Model!$W$4*((drdp!B20+drdp!K20)*DRFR!$B20+(drdp!E20+drdp!N20)*DRFR!$C20+(drdp!H20+drdp!Q20)*DRFR!$D20)</f>
        <v>-2.5350020742561309E-3</v>
      </c>
      <c r="F20" s="20">
        <f>Model!$W$4*((drdp!C20+drdp!L20)*DRFR!$B20+(drdp!F20+drdp!O20)*DRFR!$C20+(drdp!I20+drdp!R20)*DRFR!$D20)</f>
        <v>0</v>
      </c>
      <c r="G20" s="20">
        <f>Model!$W$4*((drdp!D20+drdp!M20)*DRFR!$B20+(drdp!G20+drdp!P20)*DRFR!$C20+(drdp!J20+drdp!S20)*DRFR!$D20)</f>
        <v>1.8361636189023753E-5</v>
      </c>
      <c r="H20" s="18">
        <f>Model!$W$4*((drdp!B20)*DRFR!$B20+(drdp!E20)*DRFR!$C20+(drdp!H20)*DRFR!$D20)</f>
        <v>0</v>
      </c>
      <c r="I20" s="18">
        <f>Model!$W$4*((drdp!C20)*DRFR!$B20+(drdp!F20)*DRFR!$C20+(drdp!I20)*DRFR!$D20)</f>
        <v>0</v>
      </c>
      <c r="J20" s="18">
        <f>Model!$W$4*((drdp!D20)*DRFR!$B20+(drdp!G20)*DRFR!$C20+(drdp!J20)*DRFR!$D20)</f>
        <v>0.35</v>
      </c>
      <c r="K20" s="21">
        <f t="shared" si="1"/>
        <v>6.4262355164828868E-6</v>
      </c>
      <c r="L20" s="21">
        <f t="shared" si="2"/>
        <v>0</v>
      </c>
      <c r="M20" s="21">
        <f t="shared" si="3"/>
        <v>3.3714968353806674E-10</v>
      </c>
      <c r="N20" s="21">
        <f t="shared" si="4"/>
        <v>0</v>
      </c>
      <c r="O20" s="21">
        <f t="shared" si="5"/>
        <v>-4.6546785825911652E-8</v>
      </c>
      <c r="P20" s="21">
        <f t="shared" si="6"/>
        <v>0</v>
      </c>
      <c r="Q20" s="19">
        <f t="shared" si="8"/>
        <v>0</v>
      </c>
      <c r="R20" s="19">
        <f t="shared" si="9"/>
        <v>0</v>
      </c>
      <c r="S20" s="19">
        <f t="shared" si="10"/>
        <v>0.12249999999999998</v>
      </c>
      <c r="T20" s="19">
        <f t="shared" si="11"/>
        <v>0</v>
      </c>
      <c r="U20" s="19">
        <f t="shared" si="12"/>
        <v>0</v>
      </c>
      <c r="V20" s="19">
        <f t="shared" si="13"/>
        <v>0</v>
      </c>
    </row>
    <row r="21" spans="1:22" x14ac:dyDescent="0.25">
      <c r="A21" s="26">
        <f>Wellpath!E21</f>
        <v>510</v>
      </c>
      <c r="B21" s="68">
        <v>1</v>
      </c>
      <c r="C21" s="22">
        <v>0</v>
      </c>
      <c r="D21" s="22">
        <v>0</v>
      </c>
      <c r="E21" s="20">
        <f>Model!$W$4*((drdp!B21+drdp!K21)*DRFR!$B21+(drdp!E21+drdp!N21)*DRFR!$C21+(drdp!H21+drdp!Q21)*DRFR!$D21)</f>
        <v>-1.0165181179604117E-2</v>
      </c>
      <c r="F21" s="20">
        <f>Model!$W$4*((drdp!C21+drdp!L21)*DRFR!$B21+(drdp!F21+drdp!O21)*DRFR!$C21+(drdp!I21+drdp!R21)*DRFR!$D21)</f>
        <v>0</v>
      </c>
      <c r="G21" s="20">
        <f>Model!$W$4*((drdp!D21+drdp!M21)*DRFR!$B21+(drdp!G21+drdp!P21)*DRFR!$C21+(drdp!J21+drdp!S21)*DRFR!$D21)</f>
        <v>2.9548062060382737E-4</v>
      </c>
      <c r="H21" s="18">
        <f>Model!$W$4*((drdp!B21)*DRFR!$B21+(drdp!E21)*DRFR!$C21+(drdp!H21)*DRFR!$D21)</f>
        <v>2.5350020742561309E-3</v>
      </c>
      <c r="I21" s="18">
        <f>Model!$W$4*((drdp!C21)*DRFR!$B21+(drdp!F21)*DRFR!$C21+(drdp!I21)*DRFR!$D21)</f>
        <v>0</v>
      </c>
      <c r="J21" s="18">
        <f>Model!$W$4*((drdp!D21)*DRFR!$B21+(drdp!G21)*DRFR!$C21+(drdp!J21)*DRFR!$D21)</f>
        <v>0.34998163836381097</v>
      </c>
      <c r="K21" s="21">
        <f t="shared" si="1"/>
        <v>1.0975714393066063E-4</v>
      </c>
      <c r="L21" s="21">
        <f t="shared" si="2"/>
        <v>0</v>
      </c>
      <c r="M21" s="21">
        <f t="shared" si="3"/>
        <v>8.7645946835961028E-8</v>
      </c>
      <c r="N21" s="21">
        <f t="shared" si="4"/>
        <v>0</v>
      </c>
      <c r="O21" s="21">
        <f t="shared" si="5"/>
        <v>-3.0501608293256822E-6</v>
      </c>
      <c r="P21" s="21">
        <f t="shared" si="6"/>
        <v>0</v>
      </c>
      <c r="Q21" s="19">
        <f t="shared" si="8"/>
        <v>1.2852471032965774E-5</v>
      </c>
      <c r="R21" s="19">
        <f t="shared" si="9"/>
        <v>0</v>
      </c>
      <c r="S21" s="19">
        <f t="shared" si="10"/>
        <v>0.12248714752896704</v>
      </c>
      <c r="T21" s="19">
        <f t="shared" si="11"/>
        <v>0</v>
      </c>
      <c r="U21" s="19">
        <f t="shared" si="12"/>
        <v>8.8715763241799402E-4</v>
      </c>
      <c r="V21" s="19">
        <f t="shared" si="13"/>
        <v>0</v>
      </c>
    </row>
    <row r="22" spans="1:22" x14ac:dyDescent="0.25">
      <c r="A22" s="26">
        <f>Wellpath!E22</f>
        <v>540</v>
      </c>
      <c r="B22" s="68">
        <v>1</v>
      </c>
      <c r="C22" s="22">
        <v>0</v>
      </c>
      <c r="D22" s="22">
        <v>0</v>
      </c>
      <c r="E22" s="20">
        <f>Model!$W$4*((drdp!B22+drdp!K22)*DRFR!$B22+(drdp!E22+drdp!N22)*DRFR!$C22+(drdp!H22+drdp!Q22)*DRFR!$D22)</f>
        <v>-1.5241008210569462E-2</v>
      </c>
      <c r="F22" s="20">
        <f>Model!$W$4*((drdp!C22+drdp!L22)*DRFR!$B22+(drdp!F22+drdp!O22)*DRFR!$C22+(drdp!I22+drdp!R22)*DRFR!$D22)</f>
        <v>0</v>
      </c>
      <c r="G22" s="20">
        <f>Model!$W$4*((drdp!D22+drdp!M22)*DRFR!$B22+(drdp!G22+drdp!P22)*DRFR!$C22+(drdp!J22+drdp!S22)*DRFR!$D22)</f>
        <v>8.8679795102395982E-4</v>
      </c>
      <c r="H22" s="18">
        <f>Model!$W$4*((drdp!B22)*DRFR!$B22+(drdp!E22)*DRFR!$C22+(drdp!H22)*DRFR!$D22)</f>
        <v>1.2700183253860247E-2</v>
      </c>
      <c r="I22" s="18">
        <f>Model!$W$4*((drdp!C22)*DRFR!$B22+(drdp!F22)*DRFR!$C22+(drdp!I22)*DRFR!$D22)</f>
        <v>0</v>
      </c>
      <c r="J22" s="18">
        <f>Model!$W$4*((drdp!D22)*DRFR!$B22+(drdp!G22)*DRFR!$C22+(drdp!J22)*DRFR!$D22)</f>
        <v>0.3496861577432071</v>
      </c>
      <c r="K22" s="21">
        <f t="shared" si="1"/>
        <v>3.4204547520530639E-4</v>
      </c>
      <c r="L22" s="21">
        <f t="shared" si="2"/>
        <v>0</v>
      </c>
      <c r="M22" s="21">
        <f t="shared" si="3"/>
        <v>8.7405655277625442E-7</v>
      </c>
      <c r="N22" s="21">
        <f t="shared" si="4"/>
        <v>0</v>
      </c>
      <c r="O22" s="21">
        <f t="shared" si="5"/>
        <v>-1.6565855681998031E-5</v>
      </c>
      <c r="P22" s="21">
        <f t="shared" si="6"/>
        <v>0</v>
      </c>
      <c r="Q22" s="19">
        <f t="shared" si="8"/>
        <v>2.710517986122929E-4</v>
      </c>
      <c r="R22" s="19">
        <f t="shared" si="9"/>
        <v>0</v>
      </c>
      <c r="S22" s="19">
        <f t="shared" si="10"/>
        <v>0.12228049656315396</v>
      </c>
      <c r="T22" s="19">
        <f t="shared" si="11"/>
        <v>0</v>
      </c>
      <c r="U22" s="19">
        <f t="shared" si="12"/>
        <v>4.4380281238476857E-3</v>
      </c>
      <c r="V22" s="19">
        <f t="shared" si="13"/>
        <v>0</v>
      </c>
    </row>
    <row r="23" spans="1:22" x14ac:dyDescent="0.25">
      <c r="A23" s="26">
        <f>Wellpath!E23</f>
        <v>570</v>
      </c>
      <c r="B23" s="68">
        <v>1</v>
      </c>
      <c r="C23" s="22">
        <v>0</v>
      </c>
      <c r="D23" s="22">
        <v>0</v>
      </c>
      <c r="E23" s="20">
        <f>Model!$W$4*((drdp!B23+drdp!K23)*DRFR!$B23+(drdp!E23+drdp!N23)*DRFR!$C23+(drdp!H23+drdp!Q23)*DRFR!$D23)</f>
        <v>-1.518782056454342E-2</v>
      </c>
      <c r="F23" s="20">
        <f>Model!$W$4*((drdp!C23+drdp!L23)*DRFR!$B23+(drdp!F23+drdp!O23)*DRFR!$C23+(drdp!I23+drdp!R23)*DRFR!$D23)</f>
        <v>0</v>
      </c>
      <c r="G23" s="20">
        <f>Model!$W$4*((drdp!D23+drdp!M23)*DRFR!$B23+(drdp!G23+drdp!P23)*DRFR!$C23+(drdp!J23+drdp!S23)*DRFR!$D23)</f>
        <v>1.5507573568480147E-3</v>
      </c>
      <c r="H23" s="18">
        <f>Model!$W$4*((drdp!B23)*DRFR!$B23+(drdp!E23)*DRFR!$C23+(drdp!H23)*DRFR!$D23)</f>
        <v>2.7941191464429707E-2</v>
      </c>
      <c r="I23" s="18">
        <f>Model!$W$4*((drdp!C23)*DRFR!$B23+(drdp!F23)*DRFR!$C23+(drdp!I23)*DRFR!$D23)</f>
        <v>0</v>
      </c>
      <c r="J23" s="18">
        <f>Model!$W$4*((drdp!D23)*DRFR!$B23+(drdp!G23)*DRFR!$C23+(drdp!J23)*DRFR!$D23)</f>
        <v>0.34879935979218318</v>
      </c>
      <c r="K23" s="21">
        <f t="shared" si="1"/>
        <v>5.7271536870607447E-4</v>
      </c>
      <c r="L23" s="21">
        <f t="shared" si="2"/>
        <v>0</v>
      </c>
      <c r="M23" s="21">
        <f t="shared" si="3"/>
        <v>3.2789049325944949E-6</v>
      </c>
      <c r="N23" s="21">
        <f t="shared" si="4"/>
        <v>0</v>
      </c>
      <c r="O23" s="21">
        <f t="shared" si="5"/>
        <v>-4.0118480156951306E-5</v>
      </c>
      <c r="P23" s="21">
        <f t="shared" si="6"/>
        <v>0</v>
      </c>
      <c r="Q23" s="19">
        <f t="shared" si="8"/>
        <v>1.122755655657226E-3</v>
      </c>
      <c r="R23" s="19">
        <f t="shared" si="9"/>
        <v>0</v>
      </c>
      <c r="S23" s="19">
        <f t="shared" si="10"/>
        <v>0.12166186744798962</v>
      </c>
      <c r="T23" s="19">
        <f t="shared" si="11"/>
        <v>0</v>
      </c>
      <c r="U23" s="19">
        <f t="shared" si="12"/>
        <v>9.7293038389418968E-3</v>
      </c>
      <c r="V23" s="19">
        <f t="shared" si="13"/>
        <v>0</v>
      </c>
    </row>
    <row r="24" spans="1:22" x14ac:dyDescent="0.25">
      <c r="A24" s="26">
        <f>Wellpath!E24</f>
        <v>600</v>
      </c>
      <c r="B24" s="68">
        <v>1</v>
      </c>
      <c r="C24" s="22">
        <v>0</v>
      </c>
      <c r="D24" s="22">
        <v>0</v>
      </c>
      <c r="E24" s="20">
        <f>Model!$W$4*((drdp!B24+drdp!K24)*DRFR!$B24+(drdp!E24+drdp!N24)*DRFR!$C24+(drdp!H24+drdp!Q24)*DRFR!$D24)</f>
        <v>-1.5105722038853469E-2</v>
      </c>
      <c r="F24" s="20">
        <f>Model!$W$4*((drdp!C24+drdp!L24)*DRFR!$B24+(drdp!F24+drdp!O24)*DRFR!$C24+(drdp!I24+drdp!R24)*DRFR!$D24)</f>
        <v>0</v>
      </c>
      <c r="G24" s="20">
        <f>Model!$W$4*((drdp!D24+drdp!M24)*DRFR!$B24+(drdp!G24+drdp!P24)*DRFR!$C24+(drdp!J24+drdp!S24)*DRFR!$D24)</f>
        <v>2.211764807903993E-3</v>
      </c>
      <c r="H24" s="18">
        <f>Model!$W$4*((drdp!B24)*DRFR!$B24+(drdp!E24)*DRFR!$C24+(drdp!H24)*DRFR!$D24)</f>
        <v>4.3129012028973131E-2</v>
      </c>
      <c r="I24" s="18">
        <f>Model!$W$4*((drdp!C24)*DRFR!$B24+(drdp!F24)*DRFR!$C24+(drdp!I24)*DRFR!$D24)</f>
        <v>0</v>
      </c>
      <c r="J24" s="18">
        <f>Model!$W$4*((drdp!D24)*DRFR!$B24+(drdp!G24)*DRFR!$C24+(drdp!J24)*DRFR!$D24)</f>
        <v>0.34724860243533517</v>
      </c>
      <c r="K24" s="21">
        <f t="shared" si="1"/>
        <v>8.0089820702117784E-4</v>
      </c>
      <c r="L24" s="21">
        <f t="shared" si="2"/>
        <v>0</v>
      </c>
      <c r="M24" s="21">
        <f t="shared" si="3"/>
        <v>8.1708084980770824E-6</v>
      </c>
      <c r="N24" s="21">
        <f t="shared" si="4"/>
        <v>0</v>
      </c>
      <c r="O24" s="21">
        <f t="shared" si="5"/>
        <v>-7.3528784560467162E-5</v>
      </c>
      <c r="P24" s="21">
        <f t="shared" si="6"/>
        <v>0</v>
      </c>
      <c r="Q24" s="19">
        <f t="shared" si="8"/>
        <v>2.4328270473013835E-3</v>
      </c>
      <c r="R24" s="19">
        <f t="shared" si="9"/>
        <v>0</v>
      </c>
      <c r="S24" s="19">
        <f t="shared" si="10"/>
        <v>0.12058487079822607</v>
      </c>
      <c r="T24" s="19">
        <f t="shared" si="11"/>
        <v>0</v>
      </c>
      <c r="U24" s="19">
        <f t="shared" si="12"/>
        <v>1.4936370671320727E-2</v>
      </c>
      <c r="V24" s="19">
        <f t="shared" si="13"/>
        <v>0</v>
      </c>
    </row>
    <row r="25" spans="1:22" x14ac:dyDescent="0.25">
      <c r="A25" s="26">
        <f>Wellpath!E25</f>
        <v>630</v>
      </c>
      <c r="B25" s="68">
        <v>1</v>
      </c>
      <c r="C25" s="22">
        <v>0</v>
      </c>
      <c r="D25" s="22">
        <v>0</v>
      </c>
      <c r="E25" s="20">
        <f>Model!$W$4*((drdp!B25+drdp!K25)*DRFR!$B25+(drdp!E25+drdp!N25)*DRFR!$C25+(drdp!H25+drdp!Q25)*DRFR!$D25)</f>
        <v>-1.4994868912709449E-2</v>
      </c>
      <c r="F25" s="20">
        <f>Model!$W$4*((drdp!C25+drdp!L25)*DRFR!$B25+(drdp!F25+drdp!O25)*DRFR!$C25+(drdp!I25+drdp!R25)*DRFR!$D25)</f>
        <v>0</v>
      </c>
      <c r="G25" s="20">
        <f>Model!$W$4*((drdp!D25+drdp!M25)*DRFR!$B25+(drdp!G25+drdp!P25)*DRFR!$C25+(drdp!J25+drdp!S25)*DRFR!$D25)</f>
        <v>2.8685620389396925E-3</v>
      </c>
      <c r="H25" s="18">
        <f>Model!$W$4*((drdp!B25)*DRFR!$B25+(drdp!E25)*DRFR!$C25+(drdp!H25)*DRFR!$D25)</f>
        <v>5.8234734067826595E-2</v>
      </c>
      <c r="I25" s="18">
        <f>Model!$W$4*((drdp!C25)*DRFR!$B25+(drdp!F25)*DRFR!$C25+(drdp!I25)*DRFR!$D25)</f>
        <v>0</v>
      </c>
      <c r="J25" s="18">
        <f>Model!$W$4*((drdp!D25)*DRFR!$B25+(drdp!G25)*DRFR!$C25+(drdp!J25)*DRFR!$D25)</f>
        <v>0.34503683762743115</v>
      </c>
      <c r="K25" s="21">
        <f t="shared" si="1"/>
        <v>1.0257443007305181E-3</v>
      </c>
      <c r="L25" s="21">
        <f t="shared" si="2"/>
        <v>0</v>
      </c>
      <c r="M25" s="21">
        <f t="shared" si="3"/>
        <v>1.6399456669322928E-5</v>
      </c>
      <c r="N25" s="21">
        <f t="shared" si="4"/>
        <v>0</v>
      </c>
      <c r="O25" s="21">
        <f t="shared" si="5"/>
        <v>-1.1654249630234239E-4</v>
      </c>
      <c r="P25" s="21">
        <f t="shared" si="6"/>
        <v>0</v>
      </c>
      <c r="Q25" s="19">
        <f t="shared" si="8"/>
        <v>4.1921824589716611E-3</v>
      </c>
      <c r="R25" s="19">
        <f t="shared" si="9"/>
        <v>0</v>
      </c>
      <c r="S25" s="19">
        <f t="shared" si="10"/>
        <v>0.11905859012843636</v>
      </c>
      <c r="T25" s="19">
        <f t="shared" si="11"/>
        <v>0</v>
      </c>
      <c r="U25" s="19">
        <f t="shared" si="12"/>
        <v>2.0019599698276849E-2</v>
      </c>
      <c r="V25" s="19">
        <f t="shared" si="13"/>
        <v>0</v>
      </c>
    </row>
    <row r="26" spans="1:22" x14ac:dyDescent="0.25">
      <c r="A26" s="26">
        <f>Wellpath!E26</f>
        <v>660</v>
      </c>
      <c r="B26" s="68">
        <v>1</v>
      </c>
      <c r="C26" s="22">
        <v>0</v>
      </c>
      <c r="D26" s="22">
        <v>0</v>
      </c>
      <c r="E26" s="20">
        <f>Model!$W$4*((drdp!B26+drdp!K26)*DRFR!$B26+(drdp!E26+drdp!N26)*DRFR!$C26+(drdp!H26+drdp!Q26)*DRFR!$D26)</f>
        <v>-1.485547220133745E-2</v>
      </c>
      <c r="F26" s="20">
        <f>Model!$W$4*((drdp!C26+drdp!L26)*DRFR!$B26+(drdp!F26+drdp!O26)*DRFR!$C26+(drdp!I26+drdp!R26)*DRFR!$D26)</f>
        <v>0</v>
      </c>
      <c r="G26" s="20">
        <f>Model!$W$4*((drdp!D26+drdp!M26)*DRFR!$B26+(drdp!G26+drdp!P26)*DRFR!$C26+(drdp!J26+drdp!S26)*DRFR!$D26)</f>
        <v>3.5198987990958381E-3</v>
      </c>
      <c r="H26" s="18">
        <f>Model!$W$4*((drdp!B26)*DRFR!$B26+(drdp!E26)*DRFR!$C26+(drdp!H26)*DRFR!$D26)</f>
        <v>7.3229602980536046E-2</v>
      </c>
      <c r="I26" s="18">
        <f>Model!$W$4*((drdp!C26)*DRFR!$B26+(drdp!F26)*DRFR!$C26+(drdp!I26)*DRFR!$D26)</f>
        <v>0</v>
      </c>
      <c r="J26" s="18">
        <f>Model!$W$4*((drdp!D26)*DRFR!$B26+(drdp!G26)*DRFR!$C26+(drdp!J26)*DRFR!$D26)</f>
        <v>0.34216827558849144</v>
      </c>
      <c r="K26" s="21">
        <f t="shared" si="1"/>
        <v>1.2464293550552277E-3</v>
      </c>
      <c r="L26" s="21">
        <f t="shared" si="2"/>
        <v>0</v>
      </c>
      <c r="M26" s="21">
        <f t="shared" si="3"/>
        <v>2.8789144225199253E-5</v>
      </c>
      <c r="N26" s="21">
        <f t="shared" si="4"/>
        <v>0</v>
      </c>
      <c r="O26" s="21">
        <f t="shared" si="5"/>
        <v>-1.6883225506383168E-4</v>
      </c>
      <c r="P26" s="21">
        <f t="shared" si="6"/>
        <v>0</v>
      </c>
      <c r="Q26" s="19">
        <f t="shared" si="8"/>
        <v>6.3883190534174518E-3</v>
      </c>
      <c r="R26" s="19">
        <f t="shared" si="9"/>
        <v>0</v>
      </c>
      <c r="S26" s="19">
        <f t="shared" si="10"/>
        <v>0.11709552827587116</v>
      </c>
      <c r="T26" s="19">
        <f t="shared" si="11"/>
        <v>0</v>
      </c>
      <c r="U26" s="19">
        <f t="shared" si="12"/>
        <v>2.494030447757753E-2</v>
      </c>
      <c r="V26" s="19">
        <f t="shared" si="13"/>
        <v>0</v>
      </c>
    </row>
    <row r="27" spans="1:22" x14ac:dyDescent="0.25">
      <c r="A27" s="26">
        <f>Wellpath!E27</f>
        <v>690</v>
      </c>
      <c r="B27" s="68">
        <v>1</v>
      </c>
      <c r="C27" s="22">
        <v>0</v>
      </c>
      <c r="D27" s="22">
        <v>0</v>
      </c>
      <c r="E27" s="20">
        <f>Model!$W$4*((drdp!B27+drdp!K27)*DRFR!$B27+(drdp!E27+drdp!N27)*DRFR!$C27+(drdp!H27+drdp!Q27)*DRFR!$D27)</f>
        <v>-1.4687797254300368E-2</v>
      </c>
      <c r="F27" s="20">
        <f>Model!$W$4*((drdp!C27+drdp!L27)*DRFR!$B27+(drdp!F27+drdp!O27)*DRFR!$C27+(drdp!I27+drdp!R27)*DRFR!$D27)</f>
        <v>0</v>
      </c>
      <c r="G27" s="20">
        <f>Model!$W$4*((drdp!D27+drdp!M27)*DRFR!$B27+(drdp!G27+drdp!P27)*DRFR!$C27+(drdp!J27+drdp!S27)*DRFR!$D27)</f>
        <v>4.1645352318299628E-3</v>
      </c>
      <c r="H27" s="18">
        <f>Model!$W$4*((drdp!B27)*DRFR!$B27+(drdp!E27)*DRFR!$C27+(drdp!H27)*DRFR!$D27)</f>
        <v>8.8085075181873501E-2</v>
      </c>
      <c r="I27" s="18">
        <f>Model!$W$4*((drdp!C27)*DRFR!$B27+(drdp!F27)*DRFR!$C27+(drdp!I27)*DRFR!$D27)</f>
        <v>0</v>
      </c>
      <c r="J27" s="18">
        <f>Model!$W$4*((drdp!D27)*DRFR!$B27+(drdp!G27)*DRFR!$C27+(drdp!J27)*DRFR!$D27)</f>
        <v>0.33864837678939563</v>
      </c>
      <c r="K27" s="21">
        <f t="shared" si="1"/>
        <v>1.462160743238661E-3</v>
      </c>
      <c r="L27" s="21">
        <f t="shared" si="2"/>
        <v>0</v>
      </c>
      <c r="M27" s="21">
        <f t="shared" si="3"/>
        <v>4.6132497922352294E-5</v>
      </c>
      <c r="N27" s="21">
        <f t="shared" si="4"/>
        <v>0</v>
      </c>
      <c r="O27" s="21">
        <f t="shared" si="5"/>
        <v>-2.3000010420734095E-4</v>
      </c>
      <c r="P27" s="21">
        <f t="shared" si="6"/>
        <v>0</v>
      </c>
      <c r="Q27" s="19">
        <f t="shared" si="8"/>
        <v>9.005409824851535E-3</v>
      </c>
      <c r="R27" s="19">
        <f t="shared" si="9"/>
        <v>0</v>
      </c>
      <c r="S27" s="19">
        <f t="shared" si="10"/>
        <v>0.11471151224631768</v>
      </c>
      <c r="T27" s="19">
        <f t="shared" si="11"/>
        <v>0</v>
      </c>
      <c r="U27" s="19">
        <f t="shared" si="12"/>
        <v>2.9661035474649506E-2</v>
      </c>
      <c r="V27" s="19">
        <f t="shared" si="13"/>
        <v>0</v>
      </c>
    </row>
    <row r="28" spans="1:22" x14ac:dyDescent="0.25">
      <c r="A28" s="26">
        <f>Wellpath!E28</f>
        <v>720</v>
      </c>
      <c r="B28" s="68">
        <v>1</v>
      </c>
      <c r="C28" s="22">
        <v>0</v>
      </c>
      <c r="D28" s="22">
        <v>0</v>
      </c>
      <c r="E28" s="20">
        <f>Model!$W$4*((drdp!B28+drdp!K28)*DRFR!$B28+(drdp!E28+drdp!N28)*DRFR!$C28+(drdp!H28+drdp!Q28)*DRFR!$D28)</f>
        <v>-1.4492163250389874E-2</v>
      </c>
      <c r="F28" s="20">
        <f>Model!$W$4*((drdp!C28+drdp!L28)*DRFR!$B28+(drdp!F28+drdp!O28)*DRFR!$C28+(drdp!I28+drdp!R28)*DRFR!$D28)</f>
        <v>0</v>
      </c>
      <c r="G28" s="20">
        <f>Model!$W$4*((drdp!D28+drdp!M28)*DRFR!$B28+(drdp!G28+drdp!P28)*DRFR!$C28+(drdp!J28+drdp!S28)*DRFR!$D28)</f>
        <v>4.8012442350535032E-3</v>
      </c>
      <c r="H28" s="18">
        <f>Model!$W$4*((drdp!B28)*DRFR!$B28+(drdp!E28)*DRFR!$C28+(drdp!H28)*DRFR!$D28)</f>
        <v>0.10277287243617386</v>
      </c>
      <c r="I28" s="18">
        <f>Model!$W$4*((drdp!C28)*DRFR!$B28+(drdp!F28)*DRFR!$C28+(drdp!I28)*DRFR!$D28)</f>
        <v>0</v>
      </c>
      <c r="J28" s="18">
        <f>Model!$W$4*((drdp!D28)*DRFR!$B28+(drdp!G28)*DRFR!$C28+(drdp!J28)*DRFR!$D28)</f>
        <v>0.33448384155756566</v>
      </c>
      <c r="K28" s="21">
        <f t="shared" si="1"/>
        <v>1.6721835389146118E-3</v>
      </c>
      <c r="L28" s="21">
        <f t="shared" si="2"/>
        <v>0</v>
      </c>
      <c r="M28" s="21">
        <f t="shared" si="3"/>
        <v>6.9184444126986795E-5</v>
      </c>
      <c r="N28" s="21">
        <f t="shared" si="4"/>
        <v>0</v>
      </c>
      <c r="O28" s="21">
        <f t="shared" si="5"/>
        <v>-2.9958051946672959E-4</v>
      </c>
      <c r="P28" s="21">
        <f t="shared" si="6"/>
        <v>0</v>
      </c>
      <c r="Q28" s="19">
        <f t="shared" si="8"/>
        <v>1.2024424052020725E-2</v>
      </c>
      <c r="R28" s="19">
        <f t="shared" si="9"/>
        <v>0</v>
      </c>
      <c r="S28" s="19">
        <f t="shared" si="10"/>
        <v>0.11192557276102903</v>
      </c>
      <c r="T28" s="19">
        <f t="shared" si="11"/>
        <v>0</v>
      </c>
      <c r="U28" s="19">
        <f t="shared" si="12"/>
        <v>3.4145865076149751E-2</v>
      </c>
      <c r="V28" s="19">
        <f t="shared" si="13"/>
        <v>0</v>
      </c>
    </row>
    <row r="29" spans="1:22" x14ac:dyDescent="0.25">
      <c r="A29" s="26">
        <f>Wellpath!E29</f>
        <v>750</v>
      </c>
      <c r="B29" s="68">
        <v>1</v>
      </c>
      <c r="C29" s="22">
        <v>0</v>
      </c>
      <c r="D29" s="22">
        <v>0</v>
      </c>
      <c r="E29" s="20">
        <f>Model!$W$4*((drdp!B29+drdp!K29)*DRFR!$B29+(drdp!E29+drdp!N29)*DRFR!$C29+(drdp!H29+drdp!Q29)*DRFR!$D29)</f>
        <v>-1.4268942590051596E-2</v>
      </c>
      <c r="F29" s="20">
        <f>Model!$W$4*((drdp!C29+drdp!L29)*DRFR!$B29+(drdp!F29+drdp!O29)*DRFR!$C29+(drdp!I29+drdp!R29)*DRFR!$D29)</f>
        <v>0</v>
      </c>
      <c r="G29" s="20">
        <f>Model!$W$4*((drdp!D29+drdp!M29)*DRFR!$B29+(drdp!G29+drdp!P29)*DRFR!$C29+(drdp!J29+drdp!S29)*DRFR!$D29)</f>
        <v>5.4288137969908112E-3</v>
      </c>
      <c r="H29" s="18">
        <f>Model!$W$4*((drdp!B29)*DRFR!$B29+(drdp!E29)*DRFR!$C29+(drdp!H29)*DRFR!$D29)</f>
        <v>0.11726503568656374</v>
      </c>
      <c r="I29" s="18">
        <f>Model!$W$4*((drdp!C29)*DRFR!$B29+(drdp!F29)*DRFR!$C29+(drdp!I29)*DRFR!$D29)</f>
        <v>0</v>
      </c>
      <c r="J29" s="18">
        <f>Model!$W$4*((drdp!D29)*DRFR!$B29+(drdp!G29)*DRFR!$C29+(drdp!J29)*DRFR!$D29)</f>
        <v>0.32968259732251215</v>
      </c>
      <c r="K29" s="21">
        <f t="shared" si="1"/>
        <v>1.8757862615528002E-3</v>
      </c>
      <c r="L29" s="21">
        <f t="shared" si="2"/>
        <v>0</v>
      </c>
      <c r="M29" s="21">
        <f t="shared" si="3"/>
        <v>9.8656463369384582E-5</v>
      </c>
      <c r="N29" s="21">
        <f t="shared" si="4"/>
        <v>0</v>
      </c>
      <c r="O29" s="21">
        <f t="shared" si="5"/>
        <v>-3.7704395186807148E-4</v>
      </c>
      <c r="P29" s="21">
        <f t="shared" si="6"/>
        <v>0</v>
      </c>
      <c r="Q29" s="19">
        <f t="shared" si="8"/>
        <v>1.5423272133485679E-2</v>
      </c>
      <c r="R29" s="19">
        <f t="shared" si="9"/>
        <v>0</v>
      </c>
      <c r="S29" s="19">
        <f t="shared" si="10"/>
        <v>0.10875979942144468</v>
      </c>
      <c r="T29" s="19">
        <f t="shared" si="11"/>
        <v>0</v>
      </c>
      <c r="U29" s="19">
        <f t="shared" si="12"/>
        <v>3.8360661020796681E-2</v>
      </c>
      <c r="V29" s="19">
        <f t="shared" si="13"/>
        <v>0</v>
      </c>
    </row>
    <row r="30" spans="1:22" x14ac:dyDescent="0.25">
      <c r="A30" s="26">
        <f>Wellpath!E30</f>
        <v>780</v>
      </c>
      <c r="B30" s="68">
        <v>1</v>
      </c>
      <c r="C30" s="22">
        <v>0</v>
      </c>
      <c r="D30" s="22">
        <v>0</v>
      </c>
      <c r="E30" s="20">
        <f>Model!$W$4*((drdp!B30+drdp!K30)*DRFR!$B30+(drdp!E30+drdp!N30)*DRFR!$C30+(drdp!H30+drdp!Q30)*DRFR!$D30)</f>
        <v>-1.4018560186499452E-2</v>
      </c>
      <c r="F30" s="20">
        <f>Model!$W$4*((drdp!C30+drdp!L30)*DRFR!$B30+(drdp!F30+drdp!O30)*DRFR!$C30+(drdp!I30+drdp!R30)*DRFR!$D30)</f>
        <v>0</v>
      </c>
      <c r="G30" s="20">
        <f>Model!$W$4*((drdp!D30+drdp!M30)*DRFR!$B30+(drdp!G30+drdp!P30)*DRFR!$C30+(drdp!J30+drdp!S30)*DRFR!$D30)</f>
        <v>6.0460493033119116E-3</v>
      </c>
      <c r="H30" s="18">
        <f>Model!$W$4*((drdp!B30)*DRFR!$B30+(drdp!E30)*DRFR!$C30+(drdp!H30)*DRFR!$D30)</f>
        <v>0.13153397827661534</v>
      </c>
      <c r="I30" s="18">
        <f>Model!$W$4*((drdp!C30)*DRFR!$B30+(drdp!F30)*DRFR!$C30+(drdp!I30)*DRFR!$D30)</f>
        <v>0</v>
      </c>
      <c r="J30" s="18">
        <f>Model!$W$4*((drdp!D30)*DRFR!$B30+(drdp!G30)*DRFR!$C30+(drdp!J30)*DRFR!$D30)</f>
        <v>0.32425378352552137</v>
      </c>
      <c r="K30" s="21">
        <f t="shared" si="1"/>
        <v>2.072306291255308E-3</v>
      </c>
      <c r="L30" s="21">
        <f t="shared" si="2"/>
        <v>0</v>
      </c>
      <c r="M30" s="21">
        <f t="shared" si="3"/>
        <v>1.3521117554746303E-4</v>
      </c>
      <c r="N30" s="21">
        <f t="shared" si="4"/>
        <v>0</v>
      </c>
      <c r="O30" s="21">
        <f t="shared" si="5"/>
        <v>-4.6180085791709257E-4</v>
      </c>
      <c r="P30" s="21">
        <f t="shared" si="6"/>
        <v>0</v>
      </c>
      <c r="Q30" s="19">
        <f t="shared" si="8"/>
        <v>1.9176973702825915E-2</v>
      </c>
      <c r="R30" s="19">
        <f t="shared" si="9"/>
        <v>0</v>
      </c>
      <c r="S30" s="19">
        <f t="shared" si="10"/>
        <v>0.10523917259398506</v>
      </c>
      <c r="T30" s="19">
        <f t="shared" si="11"/>
        <v>0</v>
      </c>
      <c r="U30" s="19">
        <f t="shared" si="12"/>
        <v>4.2273346166488188E-2</v>
      </c>
      <c r="V30" s="19">
        <f t="shared" si="13"/>
        <v>0</v>
      </c>
    </row>
    <row r="31" spans="1:22" x14ac:dyDescent="0.25">
      <c r="A31" s="26">
        <f>Wellpath!E31</f>
        <v>810</v>
      </c>
      <c r="B31" s="68">
        <v>1</v>
      </c>
      <c r="C31" s="22">
        <v>0</v>
      </c>
      <c r="D31" s="22">
        <v>0</v>
      </c>
      <c r="E31" s="20">
        <f>Model!$W$4*((drdp!B31+drdp!K31)*DRFR!$B31+(drdp!E31+drdp!N31)*DRFR!$C31+(drdp!H31+drdp!Q31)*DRFR!$D31)</f>
        <v>-1.3741492656869426E-2</v>
      </c>
      <c r="F31" s="20">
        <f>Model!$W$4*((drdp!C31+drdp!L31)*DRFR!$B31+(drdp!F31+drdp!O31)*DRFR!$C31+(drdp!I31+drdp!R31)*DRFR!$D31)</f>
        <v>0</v>
      </c>
      <c r="G31" s="20">
        <f>Model!$W$4*((drdp!D31+drdp!M31)*DRFR!$B31+(drdp!G31+drdp!P31)*DRFR!$C31+(drdp!J31+drdp!S31)*DRFR!$D31)</f>
        <v>6.6517758111492402E-3</v>
      </c>
      <c r="H31" s="18">
        <f>Model!$W$4*((drdp!B31)*DRFR!$B31+(drdp!E31)*DRFR!$C31+(drdp!H31)*DRFR!$D31)</f>
        <v>0.14555253846311478</v>
      </c>
      <c r="I31" s="18">
        <f>Model!$W$4*((drdp!C31)*DRFR!$B31+(drdp!F31)*DRFR!$C31+(drdp!I31)*DRFR!$D31)</f>
        <v>0</v>
      </c>
      <c r="J31" s="18">
        <f>Model!$W$4*((drdp!D31)*DRFR!$B31+(drdp!G31)*DRFR!$C31+(drdp!J31)*DRFR!$D31)</f>
        <v>0.31820773422220944</v>
      </c>
      <c r="K31" s="21">
        <f t="shared" si="1"/>
        <v>2.2611349116941045E-3</v>
      </c>
      <c r="L31" s="21">
        <f t="shared" si="2"/>
        <v>0</v>
      </c>
      <c r="M31" s="21">
        <f t="shared" si="3"/>
        <v>1.7945729698925318E-4</v>
      </c>
      <c r="N31" s="21">
        <f t="shared" si="4"/>
        <v>0</v>
      </c>
      <c r="O31" s="21">
        <f t="shared" si="5"/>
        <v>-5.5320618638114152E-4</v>
      </c>
      <c r="P31" s="21">
        <f t="shared" si="6"/>
        <v>0</v>
      </c>
      <c r="Q31" s="19">
        <f t="shared" si="8"/>
        <v>2.3257847744311815E-2</v>
      </c>
      <c r="R31" s="19">
        <f t="shared" si="9"/>
        <v>0</v>
      </c>
      <c r="S31" s="19">
        <f t="shared" si="10"/>
        <v>0.10139137329437974</v>
      </c>
      <c r="T31" s="19">
        <f t="shared" si="11"/>
        <v>0</v>
      </c>
      <c r="U31" s="19">
        <f t="shared" si="12"/>
        <v>4.5854142616721653E-2</v>
      </c>
      <c r="V31" s="19">
        <f t="shared" si="13"/>
        <v>0</v>
      </c>
    </row>
    <row r="32" spans="1:22" x14ac:dyDescent="0.25">
      <c r="A32" s="26">
        <f>Wellpath!E32</f>
        <v>840</v>
      </c>
      <c r="B32" s="68">
        <v>1</v>
      </c>
      <c r="C32" s="22">
        <v>0</v>
      </c>
      <c r="D32" s="22">
        <v>0</v>
      </c>
      <c r="E32" s="20">
        <f>Model!$W$4*((drdp!B32+drdp!K32)*DRFR!$B32+(drdp!E32+drdp!N32)*DRFR!$C32+(drdp!H32+drdp!Q32)*DRFR!$D32)</f>
        <v>-1.3438267414951662E-2</v>
      </c>
      <c r="F32" s="20">
        <f>Model!$W$4*((drdp!C32+drdp!L32)*DRFR!$B32+(drdp!F32+drdp!O32)*DRFR!$C32+(drdp!I32+drdp!R32)*DRFR!$D32)</f>
        <v>0</v>
      </c>
      <c r="G32" s="20">
        <f>Model!$W$4*((drdp!D32+drdp!M32)*DRFR!$B32+(drdp!G32+drdp!P32)*DRFR!$C32+(drdp!J32+drdp!S32)*DRFR!$D32)</f>
        <v>7.2448402856677306E-3</v>
      </c>
      <c r="H32" s="18">
        <f>Model!$W$4*((drdp!B32)*DRFR!$B32+(drdp!E32)*DRFR!$C32+(drdp!H32)*DRFR!$D32)</f>
        <v>0.15929403111998422</v>
      </c>
      <c r="I32" s="18">
        <f>Model!$W$4*((drdp!C32)*DRFR!$B32+(drdp!F32)*DRFR!$C32+(drdp!I32)*DRFR!$D32)</f>
        <v>0</v>
      </c>
      <c r="J32" s="18">
        <f>Model!$W$4*((drdp!D32)*DRFR!$B32+(drdp!G32)*DRFR!$C32+(drdp!J32)*DRFR!$D32)</f>
        <v>0.31155595841106021</v>
      </c>
      <c r="K32" s="21">
        <f t="shared" si="1"/>
        <v>2.4417219428098562E-3</v>
      </c>
      <c r="L32" s="21">
        <f t="shared" si="2"/>
        <v>0</v>
      </c>
      <c r="M32" s="21">
        <f t="shared" si="3"/>
        <v>2.3194500775408725E-4</v>
      </c>
      <c r="N32" s="21">
        <f t="shared" si="4"/>
        <v>0</v>
      </c>
      <c r="O32" s="21">
        <f t="shared" si="5"/>
        <v>-6.5056428751855927E-4</v>
      </c>
      <c r="P32" s="21">
        <f t="shared" si="6"/>
        <v>0</v>
      </c>
      <c r="Q32" s="19">
        <f t="shared" si="8"/>
        <v>2.7635723262148606E-2</v>
      </c>
      <c r="R32" s="19">
        <f t="shared" si="9"/>
        <v>0</v>
      </c>
      <c r="S32" s="19">
        <f t="shared" si="10"/>
        <v>9.724657251842353E-2</v>
      </c>
      <c r="T32" s="19">
        <f t="shared" si="11"/>
        <v>0</v>
      </c>
      <c r="U32" s="19">
        <f t="shared" si="12"/>
        <v>4.9075798348366791E-2</v>
      </c>
      <c r="V32" s="19">
        <f t="shared" si="13"/>
        <v>0</v>
      </c>
    </row>
    <row r="33" spans="1:22" x14ac:dyDescent="0.25">
      <c r="A33" s="26">
        <f>Wellpath!E33</f>
        <v>870</v>
      </c>
      <c r="B33" s="68">
        <v>1</v>
      </c>
      <c r="C33" s="22">
        <v>0</v>
      </c>
      <c r="D33" s="22">
        <v>0</v>
      </c>
      <c r="E33" s="20">
        <f>Model!$W$4*((drdp!B33+drdp!K33)*DRFR!$B33+(drdp!E33+drdp!N33)*DRFR!$C33+(drdp!H33+drdp!Q33)*DRFR!$D33)</f>
        <v>-1.3109461667228327E-2</v>
      </c>
      <c r="F33" s="20">
        <f>Model!$W$4*((drdp!C33+drdp!L33)*DRFR!$B33+(drdp!F33+drdp!O33)*DRFR!$C33+(drdp!I33+drdp!R33)*DRFR!$D33)</f>
        <v>0</v>
      </c>
      <c r="G33" s="20">
        <f>Model!$W$4*((drdp!D33+drdp!M33)*DRFR!$B33+(drdp!G33+drdp!P33)*DRFR!$C33+(drdp!J33+drdp!S33)*DRFR!$D33)</f>
        <v>7.8241137949327071E-3</v>
      </c>
      <c r="H33" s="18">
        <f>Model!$W$4*((drdp!B33)*DRFR!$B33+(drdp!E33)*DRFR!$C33+(drdp!H33)*DRFR!$D33)</f>
        <v>0.17273229853493588</v>
      </c>
      <c r="I33" s="18">
        <f>Model!$W$4*((drdp!C33)*DRFR!$B33+(drdp!F33)*DRFR!$C33+(drdp!I33)*DRFR!$D33)</f>
        <v>0</v>
      </c>
      <c r="J33" s="18">
        <f>Model!$W$4*((drdp!D33)*DRFR!$B33+(drdp!G33)*DRFR!$C33+(drdp!J33)*DRFR!$D33)</f>
        <v>0.30431111812539247</v>
      </c>
      <c r="K33" s="21">
        <f t="shared" si="1"/>
        <v>2.6135799280143849E-3</v>
      </c>
      <c r="L33" s="21">
        <f t="shared" si="2"/>
        <v>0</v>
      </c>
      <c r="M33" s="21">
        <f t="shared" si="3"/>
        <v>2.9316176443014354E-4</v>
      </c>
      <c r="N33" s="21">
        <f t="shared" si="4"/>
        <v>0</v>
      </c>
      <c r="O33" s="21">
        <f t="shared" si="5"/>
        <v>-7.5313420739326199E-4</v>
      </c>
      <c r="P33" s="21">
        <f t="shared" si="6"/>
        <v>0</v>
      </c>
      <c r="Q33" s="19">
        <f t="shared" si="8"/>
        <v>3.2278168899972072E-2</v>
      </c>
      <c r="R33" s="19">
        <f t="shared" si="9"/>
        <v>0</v>
      </c>
      <c r="S33" s="19">
        <f t="shared" si="10"/>
        <v>9.2837201622480658E-2</v>
      </c>
      <c r="T33" s="19">
        <f t="shared" si="11"/>
        <v>0</v>
      </c>
      <c r="U33" s="19">
        <f t="shared" si="12"/>
        <v>5.1913794616016869E-2</v>
      </c>
      <c r="V33" s="19">
        <f t="shared" si="13"/>
        <v>0</v>
      </c>
    </row>
    <row r="34" spans="1:22" x14ac:dyDescent="0.25">
      <c r="A34" s="26">
        <f>Wellpath!E34</f>
        <v>900</v>
      </c>
      <c r="B34" s="68">
        <v>1</v>
      </c>
      <c r="C34" s="22">
        <v>0</v>
      </c>
      <c r="D34" s="22">
        <v>0</v>
      </c>
      <c r="E34" s="20">
        <f>Model!$W$4*((drdp!B34+drdp!K34)*DRFR!$B34+(drdp!E34+drdp!N34)*DRFR!$C34+(drdp!H34+drdp!Q34)*DRFR!$D34)</f>
        <v>-1.2755701314128414E-2</v>
      </c>
      <c r="F34" s="20">
        <f>Model!$W$4*((drdp!C34+drdp!L34)*DRFR!$B34+(drdp!F34+drdp!O34)*DRFR!$C34+(drdp!I34+drdp!R34)*DRFR!$D34)</f>
        <v>0</v>
      </c>
      <c r="G34" s="20">
        <f>Model!$W$4*((drdp!D34+drdp!M34)*DRFR!$B34+(drdp!G34+drdp!P34)*DRFR!$C34+(drdp!J34+drdp!S34)*DRFR!$D34)</f>
        <v>8.3884936588954559E-3</v>
      </c>
      <c r="H34" s="18">
        <f>Model!$W$4*((drdp!B34)*DRFR!$B34+(drdp!E34)*DRFR!$C34+(drdp!H34)*DRFR!$D34)</f>
        <v>0.1858417602021642</v>
      </c>
      <c r="I34" s="18">
        <f>Model!$W$4*((drdp!C34)*DRFR!$B34+(drdp!F34)*DRFR!$C34+(drdp!I34)*DRFR!$D34)</f>
        <v>0</v>
      </c>
      <c r="J34" s="18">
        <f>Model!$W$4*((drdp!D34)*DRFR!$B34+(drdp!G34)*DRFR!$C34+(drdp!J34)*DRFR!$D34)</f>
        <v>0.29648700433045977</v>
      </c>
      <c r="K34" s="21">
        <f t="shared" si="1"/>
        <v>2.7762878440296423E-3</v>
      </c>
      <c r="L34" s="21">
        <f t="shared" si="2"/>
        <v>0</v>
      </c>
      <c r="M34" s="21">
        <f t="shared" si="3"/>
        <v>3.6352859029547283E-4</v>
      </c>
      <c r="N34" s="21">
        <f t="shared" si="4"/>
        <v>0</v>
      </c>
      <c r="O34" s="21">
        <f t="shared" si="5"/>
        <v>-8.6013532698159256E-4</v>
      </c>
      <c r="P34" s="21">
        <f t="shared" si="6"/>
        <v>0</v>
      </c>
      <c r="Q34" s="19">
        <f t="shared" si="8"/>
        <v>3.7150739763053088E-2</v>
      </c>
      <c r="R34" s="19">
        <f t="shared" si="9"/>
        <v>0</v>
      </c>
      <c r="S34" s="19">
        <f t="shared" si="10"/>
        <v>8.8197705501280213E-2</v>
      </c>
      <c r="T34" s="19">
        <f t="shared" si="11"/>
        <v>0</v>
      </c>
      <c r="U34" s="19">
        <f t="shared" si="12"/>
        <v>5.4346532554446055E-2</v>
      </c>
      <c r="V34" s="19">
        <f t="shared" si="13"/>
        <v>0</v>
      </c>
    </row>
    <row r="35" spans="1:22" x14ac:dyDescent="0.25">
      <c r="A35" s="26">
        <f>Wellpath!E35</f>
        <v>930</v>
      </c>
      <c r="B35" s="68">
        <v>1</v>
      </c>
      <c r="C35" s="22">
        <v>0</v>
      </c>
      <c r="D35" s="22">
        <v>0</v>
      </c>
      <c r="E35" s="20">
        <f>Model!$W$4*((drdp!B35+drdp!K35)*DRFR!$B35+(drdp!E35+drdp!N35)*DRFR!$C35+(drdp!H35+drdp!Q35)*DRFR!$D35)</f>
        <v>-1.2377659758590325E-2</v>
      </c>
      <c r="F35" s="20">
        <f>Model!$W$4*((drdp!C35+drdp!L35)*DRFR!$B35+(drdp!F35+drdp!O35)*DRFR!$C35+(drdp!I35+drdp!R35)*DRFR!$D35)</f>
        <v>0</v>
      </c>
      <c r="G35" s="20">
        <f>Model!$W$4*((drdp!D35+drdp!M35)*DRFR!$B35+(drdp!G35+drdp!P35)*DRFR!$C35+(drdp!J35+drdp!S35)*DRFR!$D35)</f>
        <v>8.936905548407691E-3</v>
      </c>
      <c r="H35" s="18">
        <f>Model!$W$4*((drdp!B35)*DRFR!$B35+(drdp!E35)*DRFR!$C35+(drdp!H35)*DRFR!$D35)</f>
        <v>0.19859746151629262</v>
      </c>
      <c r="I35" s="18">
        <f>Model!$W$4*((drdp!C35)*DRFR!$B35+(drdp!F35)*DRFR!$C35+(drdp!I35)*DRFR!$D35)</f>
        <v>0</v>
      </c>
      <c r="J35" s="18">
        <f>Model!$W$4*((drdp!D35)*DRFR!$B35+(drdp!G35)*DRFR!$C35+(drdp!J35)*DRFR!$D35)</f>
        <v>0.28809851067156428</v>
      </c>
      <c r="K35" s="21">
        <f t="shared" si="1"/>
        <v>2.9294943051290686E-3</v>
      </c>
      <c r="L35" s="21">
        <f t="shared" si="2"/>
        <v>0</v>
      </c>
      <c r="M35" s="21">
        <f t="shared" si="3"/>
        <v>4.4339687107663301E-4</v>
      </c>
      <c r="N35" s="21">
        <f t="shared" si="4"/>
        <v>0</v>
      </c>
      <c r="O35" s="21">
        <f t="shared" si="5"/>
        <v>-9.7075330315444098E-4</v>
      </c>
      <c r="P35" s="21">
        <f t="shared" si="6"/>
        <v>0</v>
      </c>
      <c r="Q35" s="19">
        <f t="shared" si="8"/>
        <v>4.221723956474497E-2</v>
      </c>
      <c r="R35" s="19">
        <f t="shared" si="9"/>
        <v>0</v>
      </c>
      <c r="S35" s="19">
        <f t="shared" si="10"/>
        <v>8.3364280441468902E-2</v>
      </c>
      <c r="T35" s="19">
        <f t="shared" si="11"/>
        <v>0</v>
      </c>
      <c r="U35" s="19">
        <f t="shared" si="12"/>
        <v>5.6355497559015616E-2</v>
      </c>
      <c r="V35" s="19">
        <f t="shared" si="13"/>
        <v>0</v>
      </c>
    </row>
    <row r="36" spans="1:22" x14ac:dyDescent="0.25">
      <c r="A36" s="26">
        <f>Wellpath!E36</f>
        <v>960</v>
      </c>
      <c r="B36" s="68">
        <v>1</v>
      </c>
      <c r="C36" s="22">
        <v>0</v>
      </c>
      <c r="D36" s="22">
        <v>0</v>
      </c>
      <c r="E36" s="20">
        <f>Model!$W$4*((drdp!B36+drdp!K36)*DRFR!$B36+(drdp!E36+drdp!N36)*DRFR!$C36+(drdp!H36+drdp!Q36)*DRFR!$D36)</f>
        <v>-1.1976056624201536E-2</v>
      </c>
      <c r="F36" s="20">
        <f>Model!$W$4*((drdp!C36+drdp!L36)*DRFR!$B36+(drdp!F36+drdp!O36)*DRFR!$C36+(drdp!I36+drdp!R36)*DRFR!$D36)</f>
        <v>0</v>
      </c>
      <c r="G36" s="20">
        <f>Model!$W$4*((drdp!D36+drdp!M36)*DRFR!$B36+(drdp!G36+drdp!P36)*DRFR!$C36+(drdp!J36+drdp!S36)*DRFR!$D36)</f>
        <v>9.4683055302680445E-3</v>
      </c>
      <c r="H36" s="18">
        <f>Model!$W$4*((drdp!B36)*DRFR!$B36+(drdp!E36)*DRFR!$C36+(drdp!H36)*DRFR!$D36)</f>
        <v>0.21097512127488294</v>
      </c>
      <c r="I36" s="18">
        <f>Model!$W$4*((drdp!C36)*DRFR!$B36+(drdp!F36)*DRFR!$C36+(drdp!I36)*DRFR!$D36)</f>
        <v>0</v>
      </c>
      <c r="J36" s="18">
        <f>Model!$W$4*((drdp!D36)*DRFR!$B36+(drdp!G36)*DRFR!$C36+(drdp!J36)*DRFR!$D36)</f>
        <v>0.27916160512315663</v>
      </c>
      <c r="K36" s="21">
        <f t="shared" si="1"/>
        <v>3.0729202373951502E-3</v>
      </c>
      <c r="L36" s="21">
        <f t="shared" si="2"/>
        <v>0</v>
      </c>
      <c r="M36" s="21">
        <f t="shared" si="3"/>
        <v>5.3304568069113746E-4</v>
      </c>
      <c r="N36" s="21">
        <f t="shared" si="4"/>
        <v>0</v>
      </c>
      <c r="O36" s="21">
        <f t="shared" si="5"/>
        <v>-1.0841462663201717E-3</v>
      </c>
      <c r="P36" s="21">
        <f t="shared" si="6"/>
        <v>0</v>
      </c>
      <c r="Q36" s="19">
        <f t="shared" si="8"/>
        <v>4.7439996102080627E-2</v>
      </c>
      <c r="R36" s="19">
        <f t="shared" si="9"/>
        <v>0</v>
      </c>
      <c r="S36" s="19">
        <f t="shared" si="10"/>
        <v>7.8374598646013857E-2</v>
      </c>
      <c r="T36" s="19">
        <f t="shared" si="11"/>
        <v>0</v>
      </c>
      <c r="U36" s="19">
        <f t="shared" si="12"/>
        <v>5.7925400192994511E-2</v>
      </c>
      <c r="V36" s="19">
        <f t="shared" si="13"/>
        <v>0</v>
      </c>
    </row>
    <row r="37" spans="1:22" x14ac:dyDescent="0.25">
      <c r="A37" s="26">
        <f>Wellpath!E37</f>
        <v>990</v>
      </c>
      <c r="B37" s="68">
        <v>1</v>
      </c>
      <c r="C37" s="22">
        <v>0</v>
      </c>
      <c r="D37" s="22">
        <v>0</v>
      </c>
      <c r="E37" s="20">
        <f>Model!$W$4*((drdp!B37+drdp!K37)*DRFR!$B37+(drdp!E37+drdp!N37)*DRFR!$C37+(drdp!H37+drdp!Q37)*DRFR!$D37)</f>
        <v>-1.1551656385354136E-2</v>
      </c>
      <c r="F37" s="20">
        <f>Model!$W$4*((drdp!C37+drdp!L37)*DRFR!$B37+(drdp!F37+drdp!O37)*DRFR!$C37+(drdp!I37+drdp!R37)*DRFR!$D37)</f>
        <v>0</v>
      </c>
      <c r="G37" s="20">
        <f>Model!$W$4*((drdp!D37+drdp!M37)*DRFR!$B37+(drdp!G37+drdp!P37)*DRFR!$C37+(drdp!J37+drdp!S37)*DRFR!$D37)</f>
        <v>9.9816820544081641E-3</v>
      </c>
      <c r="H37" s="18">
        <f>Model!$W$4*((drdp!B37)*DRFR!$B37+(drdp!E37)*DRFR!$C37+(drdp!H37)*DRFR!$D37)</f>
        <v>0.22295117789908447</v>
      </c>
      <c r="I37" s="18">
        <f>Model!$W$4*((drdp!C37)*DRFR!$B37+(drdp!F37)*DRFR!$C37+(drdp!I37)*DRFR!$D37)</f>
        <v>0</v>
      </c>
      <c r="J37" s="18">
        <f>Model!$W$4*((drdp!D37)*DRFR!$B37+(drdp!G37)*DRFR!$C37+(drdp!J37)*DRFR!$D37)</f>
        <v>0.26969329959288857</v>
      </c>
      <c r="K37" s="21">
        <f t="shared" si="1"/>
        <v>3.206361002640443E-3</v>
      </c>
      <c r="L37" s="21">
        <f t="shared" si="2"/>
        <v>0</v>
      </c>
      <c r="M37" s="21">
        <f t="shared" si="3"/>
        <v>6.3267965732643149E-4</v>
      </c>
      <c r="N37" s="21">
        <f t="shared" si="4"/>
        <v>0</v>
      </c>
      <c r="O37" s="21">
        <f t="shared" si="5"/>
        <v>-1.1994512275605505E-3</v>
      </c>
      <c r="P37" s="21">
        <f t="shared" si="6"/>
        <v>0</v>
      </c>
      <c r="Q37" s="19">
        <f t="shared" si="8"/>
        <v>5.2780147963984364E-2</v>
      </c>
      <c r="R37" s="19">
        <f t="shared" si="9"/>
        <v>0</v>
      </c>
      <c r="S37" s="19">
        <f t="shared" si="10"/>
        <v>7.3267521525990684E-2</v>
      </c>
      <c r="T37" s="19">
        <f t="shared" si="11"/>
        <v>0</v>
      </c>
      <c r="U37" s="19">
        <f t="shared" si="12"/>
        <v>5.904429254940502E-2</v>
      </c>
      <c r="V37" s="19">
        <f t="shared" si="13"/>
        <v>0</v>
      </c>
    </row>
    <row r="38" spans="1:22" x14ac:dyDescent="0.25">
      <c r="A38" s="26">
        <f>Wellpath!E38</f>
        <v>1020</v>
      </c>
      <c r="B38" s="68">
        <v>1</v>
      </c>
      <c r="C38" s="22">
        <v>0</v>
      </c>
      <c r="D38" s="22">
        <v>0</v>
      </c>
      <c r="E38" s="20">
        <f>Model!$W$4*((drdp!B38+drdp!K38)*DRFR!$B38+(drdp!E38+drdp!N38)*DRFR!$C38+(drdp!H38+drdp!Q38)*DRFR!$D38)</f>
        <v>-1.1105266912023848E-2</v>
      </c>
      <c r="F38" s="20">
        <f>Model!$W$4*((drdp!C38+drdp!L38)*DRFR!$B38+(drdp!F38+drdp!O38)*DRFR!$C38+(drdp!I38+drdp!R38)*DRFR!$D38)</f>
        <v>0</v>
      </c>
      <c r="G38" s="20">
        <f>Model!$W$4*((drdp!D38+drdp!M38)*DRFR!$B38+(drdp!G38+drdp!P38)*DRFR!$C38+(drdp!J38+drdp!S38)*DRFR!$D38)</f>
        <v>1.0476057879436063E-2</v>
      </c>
      <c r="H38" s="18">
        <f>Model!$W$4*((drdp!B38)*DRFR!$B38+(drdp!E38)*DRFR!$C38+(drdp!H38)*DRFR!$D38)</f>
        <v>0.2345028342844386</v>
      </c>
      <c r="I38" s="18">
        <f>Model!$W$4*((drdp!C38)*DRFR!$B38+(drdp!F38)*DRFR!$C38+(drdp!I38)*DRFR!$D38)</f>
        <v>0</v>
      </c>
      <c r="J38" s="18">
        <f>Model!$W$4*((drdp!D38)*DRFR!$B38+(drdp!G38)*DRFR!$C38+(drdp!J38)*DRFR!$D38)</f>
        <v>0.25971161753848043</v>
      </c>
      <c r="K38" s="21">
        <f t="shared" si="1"/>
        <v>3.3296879558277347E-3</v>
      </c>
      <c r="L38" s="21">
        <f t="shared" si="2"/>
        <v>0</v>
      </c>
      <c r="M38" s="21">
        <f t="shared" si="3"/>
        <v>7.4242744601972586E-4</v>
      </c>
      <c r="N38" s="21">
        <f t="shared" si="4"/>
        <v>0</v>
      </c>
      <c r="O38" s="21">
        <f t="shared" si="5"/>
        <v>-1.3157906464974986E-3</v>
      </c>
      <c r="P38" s="21">
        <f t="shared" si="6"/>
        <v>0</v>
      </c>
      <c r="Q38" s="19">
        <f t="shared" si="8"/>
        <v>5.8197940290075315E-2</v>
      </c>
      <c r="R38" s="19">
        <f t="shared" si="9"/>
        <v>0</v>
      </c>
      <c r="S38" s="19">
        <f t="shared" si="10"/>
        <v>6.8082803941780359E-2</v>
      </c>
      <c r="T38" s="19">
        <f t="shared" si="11"/>
        <v>0</v>
      </c>
      <c r="U38" s="19">
        <f t="shared" si="12"/>
        <v>5.9703659181809227E-2</v>
      </c>
      <c r="V38" s="19">
        <f t="shared" si="13"/>
        <v>0</v>
      </c>
    </row>
    <row r="39" spans="1:22" x14ac:dyDescent="0.25">
      <c r="A39" s="26">
        <f>Wellpath!E39</f>
        <v>1050</v>
      </c>
      <c r="B39" s="68">
        <v>1</v>
      </c>
      <c r="C39" s="22">
        <v>0</v>
      </c>
      <c r="D39" s="22">
        <v>0</v>
      </c>
      <c r="E39" s="20">
        <f>Model!$W$4*((drdp!B39+drdp!K39)*DRFR!$B39+(drdp!E39+drdp!N39)*DRFR!$C39+(drdp!H39+drdp!Q39)*DRFR!$D39)</f>
        <v>-1.0637737931944457E-2</v>
      </c>
      <c r="F39" s="20">
        <f>Model!$W$4*((drdp!C39+drdp!L39)*DRFR!$B39+(drdp!F39+drdp!O39)*DRFR!$C39+(drdp!I39+drdp!R39)*DRFR!$D39)</f>
        <v>0</v>
      </c>
      <c r="G39" s="20">
        <f>Model!$W$4*((drdp!D39+drdp!M39)*DRFR!$B39+(drdp!G39+drdp!P39)*DRFR!$C39+(drdp!J39+drdp!S39)*DRFR!$D39)</f>
        <v>1.0950491932870225E-2</v>
      </c>
      <c r="H39" s="18">
        <f>Model!$W$4*((drdp!B39)*DRFR!$B39+(drdp!E39)*DRFR!$C39+(drdp!H39)*DRFR!$D39)</f>
        <v>0.24560810119646245</v>
      </c>
      <c r="I39" s="18">
        <f>Model!$W$4*((drdp!C39)*DRFR!$B39+(drdp!F39)*DRFR!$C39+(drdp!I39)*DRFR!$D39)</f>
        <v>0</v>
      </c>
      <c r="J39" s="18">
        <f>Model!$W$4*((drdp!D39)*DRFR!$B39+(drdp!G39)*DRFR!$C39+(drdp!J39)*DRFR!$D39)</f>
        <v>0.24923555965904434</v>
      </c>
      <c r="K39" s="21">
        <f t="shared" si="1"/>
        <v>3.4428494241364647E-3</v>
      </c>
      <c r="L39" s="21">
        <f t="shared" si="2"/>
        <v>0</v>
      </c>
      <c r="M39" s="21">
        <f t="shared" si="3"/>
        <v>8.623407195915817E-4</v>
      </c>
      <c r="N39" s="21">
        <f t="shared" si="4"/>
        <v>0</v>
      </c>
      <c r="O39" s="21">
        <f t="shared" si="5"/>
        <v>-1.432279109905244E-3</v>
      </c>
      <c r="P39" s="21">
        <f t="shared" si="6"/>
        <v>0</v>
      </c>
      <c r="Q39" s="19">
        <f t="shared" si="8"/>
        <v>6.3653027329159478E-2</v>
      </c>
      <c r="R39" s="19">
        <f t="shared" si="9"/>
        <v>0</v>
      </c>
      <c r="S39" s="19">
        <f t="shared" si="10"/>
        <v>6.286079164457678E-2</v>
      </c>
      <c r="T39" s="19">
        <f t="shared" si="11"/>
        <v>0</v>
      </c>
      <c r="U39" s="19">
        <f t="shared" si="12"/>
        <v>5.9898481911998022E-2</v>
      </c>
      <c r="V39" s="19">
        <f t="shared" si="13"/>
        <v>0</v>
      </c>
    </row>
    <row r="40" spans="1:22" x14ac:dyDescent="0.25">
      <c r="A40" s="26">
        <f>Wellpath!E40</f>
        <v>1080</v>
      </c>
      <c r="B40" s="68">
        <v>1</v>
      </c>
      <c r="C40" s="22">
        <v>0</v>
      </c>
      <c r="D40" s="22">
        <v>0</v>
      </c>
      <c r="E40" s="20">
        <f>Model!$W$4*((drdp!B40+drdp!K40)*DRFR!$B40+(drdp!E40+drdp!N40)*DRFR!$C40+(drdp!H40+drdp!Q40)*DRFR!$D40)</f>
        <v>-8.5345573186097808E-3</v>
      </c>
      <c r="F40" s="20">
        <f>Model!$W$4*((drdp!C40+drdp!L40)*DRFR!$B40+(drdp!F40+drdp!O40)*DRFR!$C40+(drdp!I40+drdp!R40)*DRFR!$D40)</f>
        <v>0</v>
      </c>
      <c r="G40" s="20">
        <f>Model!$W$4*((drdp!D40+drdp!M40)*DRFR!$B40+(drdp!G40+drdp!P40)*DRFR!$C40+(drdp!J40+drdp!S40)*DRFR!$D40)</f>
        <v>9.4503542180099862E-3</v>
      </c>
      <c r="H40" s="18">
        <f>Model!$W$4*((drdp!B40)*DRFR!$B40+(drdp!E40)*DRFR!$C40+(drdp!H40)*DRFR!$D40)</f>
        <v>0.25624583912840693</v>
      </c>
      <c r="I40" s="18">
        <f>Model!$W$4*((drdp!C40)*DRFR!$B40+(drdp!F40)*DRFR!$C40+(drdp!I40)*DRFR!$D40)</f>
        <v>0</v>
      </c>
      <c r="J40" s="18">
        <f>Model!$W$4*((drdp!D40)*DRFR!$B40+(drdp!G40)*DRFR!$C40+(drdp!J40)*DRFR!$D40)</f>
        <v>0.23828506772617411</v>
      </c>
      <c r="K40" s="21">
        <f t="shared" si="1"/>
        <v>3.5156880927611003E-3</v>
      </c>
      <c r="L40" s="21">
        <f t="shared" si="2"/>
        <v>0</v>
      </c>
      <c r="M40" s="21">
        <f t="shared" si="3"/>
        <v>9.5164991443744086E-4</v>
      </c>
      <c r="N40" s="21">
        <f t="shared" si="4"/>
        <v>0</v>
      </c>
      <c r="O40" s="21">
        <f t="shared" si="5"/>
        <v>-1.5129336996600161E-3</v>
      </c>
      <c r="P40" s="21">
        <f t="shared" si="6"/>
        <v>0</v>
      </c>
      <c r="Q40" s="19">
        <f t="shared" si="8"/>
        <v>6.9104779494757865E-2</v>
      </c>
      <c r="R40" s="19">
        <f t="shared" si="9"/>
        <v>0</v>
      </c>
      <c r="S40" s="19">
        <f t="shared" si="10"/>
        <v>5.7642114220858964E-2</v>
      </c>
      <c r="T40" s="19">
        <f t="shared" si="11"/>
        <v>0</v>
      </c>
      <c r="U40" s="19">
        <f t="shared" si="12"/>
        <v>5.9627278021357512E-2</v>
      </c>
      <c r="V40" s="19">
        <f t="shared" si="13"/>
        <v>0</v>
      </c>
    </row>
    <row r="41" spans="1:22" x14ac:dyDescent="0.25">
      <c r="A41" s="26">
        <f>Wellpath!E41</f>
        <v>1100</v>
      </c>
      <c r="B41" s="68">
        <v>1</v>
      </c>
      <c r="C41" s="22">
        <v>0</v>
      </c>
      <c r="D41" s="22">
        <v>0</v>
      </c>
      <c r="E41" s="20">
        <f>Model!$W$4*((drdp!B41+drdp!K41)*DRFR!$B41+(drdp!E41+drdp!N41)*DRFR!$C41+(drdp!H41+drdp!Q41)*DRFR!$D41)</f>
        <v>-3.3351586446255851E-3</v>
      </c>
      <c r="F41" s="20">
        <f>Model!$W$4*((drdp!C41+drdp!L41)*DRFR!$B41+(drdp!F41+drdp!O41)*DRFR!$C41+(drdp!I41+drdp!R41)*DRFR!$D41)</f>
        <v>0</v>
      </c>
      <c r="G41" s="20">
        <f>Model!$W$4*((drdp!D41+drdp!M41)*DRFR!$B41+(drdp!G41+drdp!P41)*DRFR!$C41+(drdp!J41+drdp!S41)*DRFR!$D41)</f>
        <v>3.8590501178753676E-3</v>
      </c>
      <c r="H41" s="18">
        <f>Model!$W$4*((drdp!B41)*DRFR!$B41+(drdp!E41)*DRFR!$C41+(drdp!H41)*DRFR!$D41)</f>
        <v>0.26478039644701667</v>
      </c>
      <c r="I41" s="18">
        <f>Model!$W$4*((drdp!C41)*DRFR!$B41+(drdp!F41)*DRFR!$C41+(drdp!I41)*DRFR!$D41)</f>
        <v>0</v>
      </c>
      <c r="J41" s="18">
        <f>Model!$W$4*((drdp!D41)*DRFR!$B41+(drdp!G41)*DRFR!$C41+(drdp!J41)*DRFR!$D41)</f>
        <v>0.22883471350816412</v>
      </c>
      <c r="K41" s="21">
        <f t="shared" si="1"/>
        <v>3.526811375945921E-3</v>
      </c>
      <c r="L41" s="21">
        <f t="shared" si="2"/>
        <v>0</v>
      </c>
      <c r="M41" s="21">
        <f t="shared" si="3"/>
        <v>9.665421822497147E-4</v>
      </c>
      <c r="N41" s="21">
        <f t="shared" si="4"/>
        <v>0</v>
      </c>
      <c r="O41" s="21">
        <f t="shared" si="5"/>
        <v>-1.5258042440206914E-3</v>
      </c>
      <c r="P41" s="21">
        <f t="shared" si="6"/>
        <v>0</v>
      </c>
      <c r="Q41" s="19">
        <f t="shared" si="8"/>
        <v>7.3624346435400417E-2</v>
      </c>
      <c r="R41" s="19">
        <f t="shared" si="9"/>
        <v>0</v>
      </c>
      <c r="S41" s="19">
        <f t="shared" si="10"/>
        <v>5.3316976020800988E-2</v>
      </c>
      <c r="T41" s="19">
        <f t="shared" si="11"/>
        <v>0</v>
      </c>
      <c r="U41" s="19">
        <f t="shared" si="12"/>
        <v>5.9078012463871156E-2</v>
      </c>
      <c r="V41" s="19">
        <f t="shared" si="13"/>
        <v>0</v>
      </c>
    </row>
    <row r="42" spans="1:22" x14ac:dyDescent="0.25">
      <c r="A42" s="26">
        <f>Wellpath!E42</f>
        <v>1110</v>
      </c>
      <c r="B42" s="68">
        <v>1</v>
      </c>
      <c r="C42" s="22">
        <v>0</v>
      </c>
      <c r="D42" s="22">
        <v>0</v>
      </c>
      <c r="E42" s="20">
        <f>Model!$W$4*((drdp!B42+drdp!K42)*DRFR!$B42+(drdp!E42+drdp!N42)*DRFR!$C42+(drdp!H42+drdp!Q42)*DRFR!$D42)</f>
        <v>0</v>
      </c>
      <c r="F42" s="20">
        <f>Model!$W$4*((drdp!C42+drdp!L42)*DRFR!$B42+(drdp!F42+drdp!O42)*DRFR!$C42+(drdp!I42+drdp!R42)*DRFR!$D42)</f>
        <v>0</v>
      </c>
      <c r="G42" s="20">
        <f>Model!$W$4*((drdp!D42+drdp!M42)*DRFR!$B42+(drdp!G42+drdp!P42)*DRFR!$C42+(drdp!J42+drdp!S42)*DRFR!$D42)</f>
        <v>0</v>
      </c>
      <c r="H42" s="18">
        <f>Model!$W$4*((drdp!B42)*DRFR!$B42+(drdp!E42)*DRFR!$C42+(drdp!H42)*DRFR!$D42)</f>
        <v>0.26811555509164231</v>
      </c>
      <c r="I42" s="18">
        <f>Model!$W$4*((drdp!C42)*DRFR!$B42+(drdp!F42)*DRFR!$C42+(drdp!I42)*DRFR!$D42)</f>
        <v>0</v>
      </c>
      <c r="J42" s="18">
        <f>Model!$W$4*((drdp!D42)*DRFR!$B42+(drdp!G42)*DRFR!$C42+(drdp!J42)*DRFR!$D42)</f>
        <v>0.22497566339028877</v>
      </c>
      <c r="K42" s="21">
        <f t="shared" si="1"/>
        <v>3.526811375945921E-3</v>
      </c>
      <c r="L42" s="21">
        <f t="shared" si="2"/>
        <v>0</v>
      </c>
      <c r="M42" s="21">
        <f t="shared" si="3"/>
        <v>9.665421822497147E-4</v>
      </c>
      <c r="N42" s="21">
        <f t="shared" si="4"/>
        <v>0</v>
      </c>
      <c r="O42" s="21">
        <f t="shared" si="5"/>
        <v>-1.5258042440206914E-3</v>
      </c>
      <c r="P42" s="21">
        <f t="shared" si="6"/>
        <v>0</v>
      </c>
      <c r="Q42" s="19">
        <f t="shared" si="8"/>
        <v>7.5412762258045399E-2</v>
      </c>
      <c r="R42" s="19">
        <f t="shared" si="9"/>
        <v>0</v>
      </c>
      <c r="S42" s="19">
        <f t="shared" si="10"/>
        <v>5.1580591300150233E-2</v>
      </c>
      <c r="T42" s="19">
        <f t="shared" si="11"/>
        <v>0</v>
      </c>
      <c r="U42" s="19">
        <f t="shared" si="12"/>
        <v>5.8793670627977052E-2</v>
      </c>
      <c r="V42" s="19">
        <f t="shared" si="13"/>
        <v>0</v>
      </c>
    </row>
    <row r="43" spans="1:22" x14ac:dyDescent="0.25">
      <c r="A43" s="26">
        <f>Wellpath!E43</f>
        <v>1140</v>
      </c>
      <c r="B43" s="68">
        <v>1</v>
      </c>
      <c r="C43" s="22">
        <v>0</v>
      </c>
      <c r="D43" s="22">
        <v>0</v>
      </c>
      <c r="E43" s="20">
        <f>Model!$W$4*((drdp!B43+drdp!K43)*DRFR!$B43+(drdp!E43+drdp!N43)*DRFR!$C43+(drdp!H43+drdp!Q43)*DRFR!$D43)</f>
        <v>0</v>
      </c>
      <c r="F43" s="20">
        <f>Model!$W$4*((drdp!C43+drdp!L43)*DRFR!$B43+(drdp!F43+drdp!O43)*DRFR!$C43+(drdp!I43+drdp!R43)*DRFR!$D43)</f>
        <v>0</v>
      </c>
      <c r="G43" s="20">
        <f>Model!$W$4*((drdp!D43+drdp!M43)*DRFR!$B43+(drdp!G43+drdp!P43)*DRFR!$C43+(drdp!J43+drdp!S43)*DRFR!$D43)</f>
        <v>0</v>
      </c>
      <c r="H43" s="18">
        <f>Model!$W$4*((drdp!B43)*DRFR!$B43+(drdp!E43)*DRFR!$C43+(drdp!H43)*DRFR!$D43)</f>
        <v>0.26811555509164231</v>
      </c>
      <c r="I43" s="18">
        <f>Model!$W$4*((drdp!C43)*DRFR!$B43+(drdp!F43)*DRFR!$C43+(drdp!I43)*DRFR!$D43)</f>
        <v>0</v>
      </c>
      <c r="J43" s="18">
        <f>Model!$W$4*((drdp!D43)*DRFR!$B43+(drdp!G43)*DRFR!$C43+(drdp!J43)*DRFR!$D43)</f>
        <v>0.22497566339028877</v>
      </c>
      <c r="K43" s="21">
        <f t="shared" si="1"/>
        <v>3.526811375945921E-3</v>
      </c>
      <c r="L43" s="21">
        <f t="shared" si="2"/>
        <v>0</v>
      </c>
      <c r="M43" s="21">
        <f t="shared" si="3"/>
        <v>9.665421822497147E-4</v>
      </c>
      <c r="N43" s="21">
        <f t="shared" si="4"/>
        <v>0</v>
      </c>
      <c r="O43" s="21">
        <f t="shared" si="5"/>
        <v>-1.5258042440206914E-3</v>
      </c>
      <c r="P43" s="21">
        <f t="shared" si="6"/>
        <v>0</v>
      </c>
      <c r="Q43" s="19">
        <f t="shared" si="8"/>
        <v>7.5412762258045399E-2</v>
      </c>
      <c r="R43" s="19">
        <f t="shared" si="9"/>
        <v>0</v>
      </c>
      <c r="S43" s="19">
        <f t="shared" si="10"/>
        <v>5.1580591300150233E-2</v>
      </c>
      <c r="T43" s="19">
        <f t="shared" si="11"/>
        <v>0</v>
      </c>
      <c r="U43" s="19">
        <f t="shared" si="12"/>
        <v>5.8793670627977052E-2</v>
      </c>
      <c r="V43" s="19">
        <f t="shared" si="13"/>
        <v>0</v>
      </c>
    </row>
    <row r="44" spans="1:22" s="36" customFormat="1" x14ac:dyDescent="0.25">
      <c r="A44" s="26">
        <f>Wellpath!E44</f>
        <v>1170</v>
      </c>
      <c r="B44" s="68">
        <v>1</v>
      </c>
      <c r="C44" s="22">
        <v>0</v>
      </c>
      <c r="D44" s="22">
        <v>0</v>
      </c>
      <c r="E44" s="20">
        <f>Model!$W$4*((drdp!B44+drdp!K44)*DRFR!$B44+(drdp!E44+drdp!N44)*DRFR!$C44+(drdp!H44+drdp!Q44)*DRFR!$D44)</f>
        <v>0</v>
      </c>
      <c r="F44" s="20">
        <f>Model!$W$4*((drdp!C44+drdp!L44)*DRFR!$B44+(drdp!F44+drdp!O44)*DRFR!$C44+(drdp!I44+drdp!R44)*DRFR!$D44)</f>
        <v>0</v>
      </c>
      <c r="G44" s="20">
        <f>Model!$W$4*((drdp!D44+drdp!M44)*DRFR!$B44+(drdp!G44+drdp!P44)*DRFR!$C44+(drdp!J44+drdp!S44)*DRFR!$D44)</f>
        <v>0</v>
      </c>
      <c r="H44" s="32">
        <f>Model!$W$4*((drdp!B44)*DRFR!$B44+(drdp!E44)*DRFR!$C44+(drdp!H44)*DRFR!$D44)</f>
        <v>0.26811555509164231</v>
      </c>
      <c r="I44" s="32">
        <f>Model!$W$4*((drdp!C44)*DRFR!$B44+(drdp!F44)*DRFR!$C44+(drdp!I44)*DRFR!$D44)</f>
        <v>0</v>
      </c>
      <c r="J44" s="32">
        <f>Model!$W$4*((drdp!D44)*DRFR!$B44+(drdp!G44)*DRFR!$C44+(drdp!J44)*DRFR!$D44)</f>
        <v>0.22497566339028877</v>
      </c>
      <c r="K44" s="21">
        <f t="shared" si="1"/>
        <v>3.526811375945921E-3</v>
      </c>
      <c r="L44" s="21">
        <f t="shared" si="2"/>
        <v>0</v>
      </c>
      <c r="M44" s="21">
        <f t="shared" si="3"/>
        <v>9.665421822497147E-4</v>
      </c>
      <c r="N44" s="21">
        <f t="shared" si="4"/>
        <v>0</v>
      </c>
      <c r="O44" s="21">
        <f t="shared" si="5"/>
        <v>-1.5258042440206914E-3</v>
      </c>
      <c r="P44" s="21">
        <f t="shared" si="6"/>
        <v>0</v>
      </c>
      <c r="Q44" s="19">
        <f t="shared" si="8"/>
        <v>7.5412762258045399E-2</v>
      </c>
      <c r="R44" s="19">
        <f t="shared" si="9"/>
        <v>0</v>
      </c>
      <c r="S44" s="19">
        <f t="shared" si="10"/>
        <v>5.1580591300150233E-2</v>
      </c>
      <c r="T44" s="19">
        <f t="shared" si="11"/>
        <v>0</v>
      </c>
      <c r="U44" s="19">
        <f t="shared" si="12"/>
        <v>5.8793670627977052E-2</v>
      </c>
      <c r="V44" s="19">
        <f t="shared" si="13"/>
        <v>0</v>
      </c>
    </row>
    <row r="45" spans="1:22" x14ac:dyDescent="0.25">
      <c r="A45" s="26">
        <f>Wellpath!E45</f>
        <v>1200</v>
      </c>
      <c r="B45" s="68">
        <v>1</v>
      </c>
      <c r="C45" s="22">
        <v>0</v>
      </c>
      <c r="D45" s="22">
        <v>0</v>
      </c>
      <c r="E45" s="20">
        <f>Model!$W$4*((drdp!B45+drdp!K45)*DRFR!$B45+(drdp!E45+drdp!N45)*DRFR!$C45+(drdp!H45+drdp!Q45)*DRFR!$D45)</f>
        <v>0</v>
      </c>
      <c r="F45" s="20">
        <f>Model!$W$4*((drdp!C45+drdp!L45)*DRFR!$B45+(drdp!F45+drdp!O45)*DRFR!$C45+(drdp!I45+drdp!R45)*DRFR!$D45)</f>
        <v>0</v>
      </c>
      <c r="G45" s="20">
        <f>Model!$W$4*((drdp!D45+drdp!M45)*DRFR!$B45+(drdp!G45+drdp!P45)*DRFR!$C45+(drdp!J45+drdp!S45)*DRFR!$D45)</f>
        <v>0</v>
      </c>
      <c r="H45" s="18">
        <f>Model!$W$4*((drdp!B45)*DRFR!$B45+(drdp!E45)*DRFR!$C45+(drdp!H45)*DRFR!$D45)</f>
        <v>0.26811555509164231</v>
      </c>
      <c r="I45" s="18">
        <f>Model!$W$4*((drdp!C45)*DRFR!$B45+(drdp!F45)*DRFR!$C45+(drdp!I45)*DRFR!$D45)</f>
        <v>0</v>
      </c>
      <c r="J45" s="18">
        <f>Model!$W$4*((drdp!D45)*DRFR!$B45+(drdp!G45)*DRFR!$C45+(drdp!J45)*DRFR!$D45)</f>
        <v>0.22497566339028877</v>
      </c>
      <c r="K45" s="21">
        <f t="shared" si="1"/>
        <v>3.526811375945921E-3</v>
      </c>
      <c r="L45" s="21">
        <f t="shared" si="2"/>
        <v>0</v>
      </c>
      <c r="M45" s="21">
        <f t="shared" si="3"/>
        <v>9.665421822497147E-4</v>
      </c>
      <c r="N45" s="21">
        <f t="shared" si="4"/>
        <v>0</v>
      </c>
      <c r="O45" s="21">
        <f t="shared" si="5"/>
        <v>-1.5258042440206914E-3</v>
      </c>
      <c r="P45" s="21">
        <f t="shared" si="6"/>
        <v>0</v>
      </c>
      <c r="Q45" s="19">
        <f t="shared" si="8"/>
        <v>7.5412762258045399E-2</v>
      </c>
      <c r="R45" s="19">
        <f t="shared" si="9"/>
        <v>0</v>
      </c>
      <c r="S45" s="19">
        <f t="shared" si="10"/>
        <v>5.1580591300150233E-2</v>
      </c>
      <c r="T45" s="19">
        <f t="shared" si="11"/>
        <v>0</v>
      </c>
      <c r="U45" s="19">
        <f t="shared" si="12"/>
        <v>5.8793670627977052E-2</v>
      </c>
      <c r="V45" s="19">
        <f t="shared" si="13"/>
        <v>0</v>
      </c>
    </row>
    <row r="46" spans="1:22" x14ac:dyDescent="0.25">
      <c r="A46" s="26">
        <f>Wellpath!E46</f>
        <v>1230</v>
      </c>
      <c r="B46" s="68">
        <v>1</v>
      </c>
      <c r="C46" s="22">
        <v>0</v>
      </c>
      <c r="D46" s="22">
        <v>0</v>
      </c>
      <c r="E46" s="20">
        <f>Model!$W$4*((drdp!B46+drdp!K46)*DRFR!$B46+(drdp!E46+drdp!N46)*DRFR!$C46+(drdp!H46+drdp!Q46)*DRFR!$D46)</f>
        <v>0</v>
      </c>
      <c r="F46" s="20">
        <f>Model!$W$4*((drdp!C46+drdp!L46)*DRFR!$B46+(drdp!F46+drdp!O46)*DRFR!$C46+(drdp!I46+drdp!R46)*DRFR!$D46)</f>
        <v>0</v>
      </c>
      <c r="G46" s="20">
        <f>Model!$W$4*((drdp!D46+drdp!M46)*DRFR!$B46+(drdp!G46+drdp!P46)*DRFR!$C46+(drdp!J46+drdp!S46)*DRFR!$D46)</f>
        <v>0</v>
      </c>
      <c r="H46" s="18">
        <f>Model!$W$4*((drdp!B46)*DRFR!$B46+(drdp!E46)*DRFR!$C46+(drdp!H46)*DRFR!$D46)</f>
        <v>0.26811555509164231</v>
      </c>
      <c r="I46" s="18">
        <f>Model!$W$4*((drdp!C46)*DRFR!$B46+(drdp!F46)*DRFR!$C46+(drdp!I46)*DRFR!$D46)</f>
        <v>0</v>
      </c>
      <c r="J46" s="18">
        <f>Model!$W$4*((drdp!D46)*DRFR!$B46+(drdp!G46)*DRFR!$C46+(drdp!J46)*DRFR!$D46)</f>
        <v>0.22497566339028877</v>
      </c>
      <c r="K46" s="21">
        <f t="shared" si="1"/>
        <v>3.526811375945921E-3</v>
      </c>
      <c r="L46" s="21">
        <f t="shared" si="2"/>
        <v>0</v>
      </c>
      <c r="M46" s="21">
        <f t="shared" si="3"/>
        <v>9.665421822497147E-4</v>
      </c>
      <c r="N46" s="21">
        <f t="shared" si="4"/>
        <v>0</v>
      </c>
      <c r="O46" s="21">
        <f t="shared" si="5"/>
        <v>-1.5258042440206914E-3</v>
      </c>
      <c r="P46" s="21">
        <f t="shared" si="6"/>
        <v>0</v>
      </c>
      <c r="Q46" s="19">
        <f t="shared" si="8"/>
        <v>7.5412762258045399E-2</v>
      </c>
      <c r="R46" s="19">
        <f t="shared" si="9"/>
        <v>0</v>
      </c>
      <c r="S46" s="19">
        <f t="shared" si="10"/>
        <v>5.1580591300150233E-2</v>
      </c>
      <c r="T46" s="19">
        <f t="shared" si="11"/>
        <v>0</v>
      </c>
      <c r="U46" s="19">
        <f t="shared" si="12"/>
        <v>5.8793670627977052E-2</v>
      </c>
      <c r="V46" s="19">
        <f t="shared" si="13"/>
        <v>0</v>
      </c>
    </row>
    <row r="47" spans="1:22" x14ac:dyDescent="0.25">
      <c r="A47" s="26">
        <f>Wellpath!E47</f>
        <v>1260</v>
      </c>
      <c r="B47" s="68">
        <v>1</v>
      </c>
      <c r="C47" s="22">
        <v>0</v>
      </c>
      <c r="D47" s="22">
        <v>0</v>
      </c>
      <c r="E47" s="20">
        <f>Model!$W$4*((drdp!B47+drdp!K47)*DRFR!$B47+(drdp!E47+drdp!N47)*DRFR!$C47+(drdp!H47+drdp!Q47)*DRFR!$D47)</f>
        <v>0</v>
      </c>
      <c r="F47" s="20">
        <f>Model!$W$4*((drdp!C47+drdp!L47)*DRFR!$B47+(drdp!F47+drdp!O47)*DRFR!$C47+(drdp!I47+drdp!R47)*DRFR!$D47)</f>
        <v>0</v>
      </c>
      <c r="G47" s="20">
        <f>Model!$W$4*((drdp!D47+drdp!M47)*DRFR!$B47+(drdp!G47+drdp!P47)*DRFR!$C47+(drdp!J47+drdp!S47)*DRFR!$D47)</f>
        <v>0</v>
      </c>
      <c r="H47" s="18">
        <f>Model!$W$4*((drdp!B47)*DRFR!$B47+(drdp!E47)*DRFR!$C47+(drdp!H47)*DRFR!$D47)</f>
        <v>0.26811555509164231</v>
      </c>
      <c r="I47" s="18">
        <f>Model!$W$4*((drdp!C47)*DRFR!$B47+(drdp!F47)*DRFR!$C47+(drdp!I47)*DRFR!$D47)</f>
        <v>0</v>
      </c>
      <c r="J47" s="18">
        <f>Model!$W$4*((drdp!D47)*DRFR!$B47+(drdp!G47)*DRFR!$C47+(drdp!J47)*DRFR!$D47)</f>
        <v>0.22497566339028877</v>
      </c>
      <c r="K47" s="21">
        <f t="shared" si="1"/>
        <v>3.526811375945921E-3</v>
      </c>
      <c r="L47" s="21">
        <f t="shared" si="2"/>
        <v>0</v>
      </c>
      <c r="M47" s="21">
        <f t="shared" si="3"/>
        <v>9.665421822497147E-4</v>
      </c>
      <c r="N47" s="21">
        <f t="shared" si="4"/>
        <v>0</v>
      </c>
      <c r="O47" s="21">
        <f t="shared" si="5"/>
        <v>-1.5258042440206914E-3</v>
      </c>
      <c r="P47" s="21">
        <f t="shared" si="6"/>
        <v>0</v>
      </c>
      <c r="Q47" s="19">
        <f t="shared" si="8"/>
        <v>7.5412762258045399E-2</v>
      </c>
      <c r="R47" s="19">
        <f t="shared" si="9"/>
        <v>0</v>
      </c>
      <c r="S47" s="19">
        <f t="shared" si="10"/>
        <v>5.1580591300150233E-2</v>
      </c>
      <c r="T47" s="19">
        <f t="shared" si="11"/>
        <v>0</v>
      </c>
      <c r="U47" s="19">
        <f t="shared" si="12"/>
        <v>5.8793670627977052E-2</v>
      </c>
      <c r="V47" s="19">
        <f t="shared" si="13"/>
        <v>0</v>
      </c>
    </row>
    <row r="48" spans="1:22" x14ac:dyDescent="0.25">
      <c r="A48" s="26">
        <f>Wellpath!E48</f>
        <v>1290</v>
      </c>
      <c r="B48" s="68">
        <v>1</v>
      </c>
      <c r="C48" s="22">
        <v>0</v>
      </c>
      <c r="D48" s="22">
        <v>0</v>
      </c>
      <c r="E48" s="20">
        <f>Model!$W$4*((drdp!B48+drdp!K48)*DRFR!$B48+(drdp!E48+drdp!N48)*DRFR!$C48+(drdp!H48+drdp!Q48)*DRFR!$D48)</f>
        <v>0</v>
      </c>
      <c r="F48" s="20">
        <f>Model!$W$4*((drdp!C48+drdp!L48)*DRFR!$B48+(drdp!F48+drdp!O48)*DRFR!$C48+(drdp!I48+drdp!R48)*DRFR!$D48)</f>
        <v>0</v>
      </c>
      <c r="G48" s="20">
        <f>Model!$W$4*((drdp!D48+drdp!M48)*DRFR!$B48+(drdp!G48+drdp!P48)*DRFR!$C48+(drdp!J48+drdp!S48)*DRFR!$D48)</f>
        <v>0</v>
      </c>
      <c r="H48" s="18">
        <f>Model!$W$4*((drdp!B48)*DRFR!$B48+(drdp!E48)*DRFR!$C48+(drdp!H48)*DRFR!$D48)</f>
        <v>0.26811555509164231</v>
      </c>
      <c r="I48" s="18">
        <f>Model!$W$4*((drdp!C48)*DRFR!$B48+(drdp!F48)*DRFR!$C48+(drdp!I48)*DRFR!$D48)</f>
        <v>0</v>
      </c>
      <c r="J48" s="18">
        <f>Model!$W$4*((drdp!D48)*DRFR!$B48+(drdp!G48)*DRFR!$C48+(drdp!J48)*DRFR!$D48)</f>
        <v>0.22497566339028877</v>
      </c>
      <c r="K48" s="21">
        <f t="shared" si="1"/>
        <v>3.526811375945921E-3</v>
      </c>
      <c r="L48" s="21">
        <f t="shared" si="2"/>
        <v>0</v>
      </c>
      <c r="M48" s="21">
        <f t="shared" si="3"/>
        <v>9.665421822497147E-4</v>
      </c>
      <c r="N48" s="21">
        <f t="shared" si="4"/>
        <v>0</v>
      </c>
      <c r="O48" s="21">
        <f t="shared" si="5"/>
        <v>-1.5258042440206914E-3</v>
      </c>
      <c r="P48" s="21">
        <f t="shared" si="6"/>
        <v>0</v>
      </c>
      <c r="Q48" s="19">
        <f t="shared" si="8"/>
        <v>7.5412762258045399E-2</v>
      </c>
      <c r="R48" s="19">
        <f t="shared" si="9"/>
        <v>0</v>
      </c>
      <c r="S48" s="19">
        <f t="shared" si="10"/>
        <v>5.1580591300150233E-2</v>
      </c>
      <c r="T48" s="19">
        <f t="shared" si="11"/>
        <v>0</v>
      </c>
      <c r="U48" s="19">
        <f t="shared" si="12"/>
        <v>5.8793670627977052E-2</v>
      </c>
      <c r="V48" s="19">
        <f t="shared" si="13"/>
        <v>0</v>
      </c>
    </row>
    <row r="49" spans="1:22" x14ac:dyDescent="0.25">
      <c r="A49" s="26">
        <f>Wellpath!E49</f>
        <v>1320</v>
      </c>
      <c r="B49" s="68">
        <v>1</v>
      </c>
      <c r="C49" s="22">
        <v>0</v>
      </c>
      <c r="D49" s="22">
        <v>0</v>
      </c>
      <c r="E49" s="20">
        <f>Model!$W$4*((drdp!B49+drdp!K49)*DRFR!$B49+(drdp!E49+drdp!N49)*DRFR!$C49+(drdp!H49+drdp!Q49)*DRFR!$D49)</f>
        <v>0</v>
      </c>
      <c r="F49" s="20">
        <f>Model!$W$4*((drdp!C49+drdp!L49)*DRFR!$B49+(drdp!F49+drdp!O49)*DRFR!$C49+(drdp!I49+drdp!R49)*DRFR!$D49)</f>
        <v>0</v>
      </c>
      <c r="G49" s="20">
        <f>Model!$W$4*((drdp!D49+drdp!M49)*DRFR!$B49+(drdp!G49+drdp!P49)*DRFR!$C49+(drdp!J49+drdp!S49)*DRFR!$D49)</f>
        <v>0</v>
      </c>
      <c r="H49" s="18">
        <f>Model!$W$4*((drdp!B49)*DRFR!$B49+(drdp!E49)*DRFR!$C49+(drdp!H49)*DRFR!$D49)</f>
        <v>0.26811555509164231</v>
      </c>
      <c r="I49" s="18">
        <f>Model!$W$4*((drdp!C49)*DRFR!$B49+(drdp!F49)*DRFR!$C49+(drdp!I49)*DRFR!$D49)</f>
        <v>0</v>
      </c>
      <c r="J49" s="18">
        <f>Model!$W$4*((drdp!D49)*DRFR!$B49+(drdp!G49)*DRFR!$C49+(drdp!J49)*DRFR!$D49)</f>
        <v>0.22497566339028877</v>
      </c>
      <c r="K49" s="21">
        <f t="shared" si="1"/>
        <v>3.526811375945921E-3</v>
      </c>
      <c r="L49" s="21">
        <f t="shared" si="2"/>
        <v>0</v>
      </c>
      <c r="M49" s="21">
        <f t="shared" si="3"/>
        <v>9.665421822497147E-4</v>
      </c>
      <c r="N49" s="21">
        <f t="shared" si="4"/>
        <v>0</v>
      </c>
      <c r="O49" s="21">
        <f t="shared" si="5"/>
        <v>-1.5258042440206914E-3</v>
      </c>
      <c r="P49" s="21">
        <f t="shared" si="6"/>
        <v>0</v>
      </c>
      <c r="Q49" s="19">
        <f t="shared" si="8"/>
        <v>7.5412762258045399E-2</v>
      </c>
      <c r="R49" s="19">
        <f t="shared" si="9"/>
        <v>0</v>
      </c>
      <c r="S49" s="19">
        <f t="shared" si="10"/>
        <v>5.1580591300150233E-2</v>
      </c>
      <c r="T49" s="19">
        <f t="shared" si="11"/>
        <v>0</v>
      </c>
      <c r="U49" s="19">
        <f t="shared" si="12"/>
        <v>5.8793670627977052E-2</v>
      </c>
      <c r="V49" s="19">
        <f t="shared" si="13"/>
        <v>0</v>
      </c>
    </row>
    <row r="50" spans="1:22" x14ac:dyDescent="0.25">
      <c r="A50" s="26">
        <f>Wellpath!E50</f>
        <v>1350</v>
      </c>
      <c r="B50" s="68">
        <v>1</v>
      </c>
      <c r="C50" s="22">
        <v>0</v>
      </c>
      <c r="D50" s="22">
        <v>0</v>
      </c>
      <c r="E50" s="20">
        <f>Model!$W$4*((drdp!B50+drdp!K50)*DRFR!$B50+(drdp!E50+drdp!N50)*DRFR!$C50+(drdp!H50+drdp!Q50)*DRFR!$D50)</f>
        <v>0</v>
      </c>
      <c r="F50" s="20">
        <f>Model!$W$4*((drdp!C50+drdp!L50)*DRFR!$B50+(drdp!F50+drdp!O50)*DRFR!$C50+(drdp!I50+drdp!R50)*DRFR!$D50)</f>
        <v>0</v>
      </c>
      <c r="G50" s="20">
        <f>Model!$W$4*((drdp!D50+drdp!M50)*DRFR!$B50+(drdp!G50+drdp!P50)*DRFR!$C50+(drdp!J50+drdp!S50)*DRFR!$D50)</f>
        <v>0</v>
      </c>
      <c r="H50" s="18">
        <f>Model!$W$4*((drdp!B50)*DRFR!$B50+(drdp!E50)*DRFR!$C50+(drdp!H50)*DRFR!$D50)</f>
        <v>0.26811555509164231</v>
      </c>
      <c r="I50" s="18">
        <f>Model!$W$4*((drdp!C50)*DRFR!$B50+(drdp!F50)*DRFR!$C50+(drdp!I50)*DRFR!$D50)</f>
        <v>0</v>
      </c>
      <c r="J50" s="18">
        <f>Model!$W$4*((drdp!D50)*DRFR!$B50+(drdp!G50)*DRFR!$C50+(drdp!J50)*DRFR!$D50)</f>
        <v>0.22497566339028877</v>
      </c>
      <c r="K50" s="21">
        <f t="shared" si="1"/>
        <v>3.526811375945921E-3</v>
      </c>
      <c r="L50" s="21">
        <f t="shared" si="2"/>
        <v>0</v>
      </c>
      <c r="M50" s="21">
        <f t="shared" si="3"/>
        <v>9.665421822497147E-4</v>
      </c>
      <c r="N50" s="21">
        <f t="shared" si="4"/>
        <v>0</v>
      </c>
      <c r="O50" s="21">
        <f t="shared" si="5"/>
        <v>-1.5258042440206914E-3</v>
      </c>
      <c r="P50" s="21">
        <f t="shared" si="6"/>
        <v>0</v>
      </c>
      <c r="Q50" s="19">
        <f t="shared" si="8"/>
        <v>7.5412762258045399E-2</v>
      </c>
      <c r="R50" s="19">
        <f t="shared" si="9"/>
        <v>0</v>
      </c>
      <c r="S50" s="19">
        <f t="shared" si="10"/>
        <v>5.1580591300150233E-2</v>
      </c>
      <c r="T50" s="19">
        <f t="shared" si="11"/>
        <v>0</v>
      </c>
      <c r="U50" s="19">
        <f t="shared" si="12"/>
        <v>5.8793670627977052E-2</v>
      </c>
      <c r="V50" s="19">
        <f t="shared" si="13"/>
        <v>0</v>
      </c>
    </row>
    <row r="51" spans="1:22" x14ac:dyDescent="0.25">
      <c r="A51" s="26">
        <f>Wellpath!E51</f>
        <v>1380</v>
      </c>
      <c r="B51" s="68">
        <v>1</v>
      </c>
      <c r="C51" s="22">
        <v>0</v>
      </c>
      <c r="D51" s="22">
        <v>0</v>
      </c>
      <c r="E51" s="20">
        <f>Model!$W$4*((drdp!B51+drdp!K51)*DRFR!$B51+(drdp!E51+drdp!N51)*DRFR!$C51+(drdp!H51+drdp!Q51)*DRFR!$D51)</f>
        <v>0</v>
      </c>
      <c r="F51" s="20">
        <f>Model!$W$4*((drdp!C51+drdp!L51)*DRFR!$B51+(drdp!F51+drdp!O51)*DRFR!$C51+(drdp!I51+drdp!R51)*DRFR!$D51)</f>
        <v>0</v>
      </c>
      <c r="G51" s="20">
        <f>Model!$W$4*((drdp!D51+drdp!M51)*DRFR!$B51+(drdp!G51+drdp!P51)*DRFR!$C51+(drdp!J51+drdp!S51)*DRFR!$D51)</f>
        <v>0</v>
      </c>
      <c r="H51" s="18">
        <f>Model!$W$4*((drdp!B51)*DRFR!$B51+(drdp!E51)*DRFR!$C51+(drdp!H51)*DRFR!$D51)</f>
        <v>0.26811555509164231</v>
      </c>
      <c r="I51" s="18">
        <f>Model!$W$4*((drdp!C51)*DRFR!$B51+(drdp!F51)*DRFR!$C51+(drdp!I51)*DRFR!$D51)</f>
        <v>0</v>
      </c>
      <c r="J51" s="18">
        <f>Model!$W$4*((drdp!D51)*DRFR!$B51+(drdp!G51)*DRFR!$C51+(drdp!J51)*DRFR!$D51)</f>
        <v>0.22497566339028877</v>
      </c>
      <c r="K51" s="21">
        <f t="shared" si="1"/>
        <v>3.526811375945921E-3</v>
      </c>
      <c r="L51" s="21">
        <f t="shared" si="2"/>
        <v>0</v>
      </c>
      <c r="M51" s="21">
        <f t="shared" si="3"/>
        <v>9.665421822497147E-4</v>
      </c>
      <c r="N51" s="21">
        <f t="shared" si="4"/>
        <v>0</v>
      </c>
      <c r="O51" s="21">
        <f t="shared" si="5"/>
        <v>-1.5258042440206914E-3</v>
      </c>
      <c r="P51" s="21">
        <f t="shared" si="6"/>
        <v>0</v>
      </c>
      <c r="Q51" s="19">
        <f t="shared" si="8"/>
        <v>7.5412762258045399E-2</v>
      </c>
      <c r="R51" s="19">
        <f t="shared" si="9"/>
        <v>0</v>
      </c>
      <c r="S51" s="19">
        <f t="shared" si="10"/>
        <v>5.1580591300150233E-2</v>
      </c>
      <c r="T51" s="19">
        <f t="shared" si="11"/>
        <v>0</v>
      </c>
      <c r="U51" s="19">
        <f t="shared" si="12"/>
        <v>5.8793670627977052E-2</v>
      </c>
      <c r="V51" s="19">
        <f t="shared" si="13"/>
        <v>0</v>
      </c>
    </row>
    <row r="52" spans="1:22" x14ac:dyDescent="0.25">
      <c r="A52" s="26">
        <f>Wellpath!E52</f>
        <v>1410</v>
      </c>
      <c r="B52" s="68">
        <v>1</v>
      </c>
      <c r="C52" s="22">
        <v>0</v>
      </c>
      <c r="D52" s="22">
        <v>0</v>
      </c>
      <c r="E52" s="20">
        <f>Model!$W$4*((drdp!B52+drdp!K52)*DRFR!$B52+(drdp!E52+drdp!N52)*DRFR!$C52+(drdp!H52+drdp!Q52)*DRFR!$D52)</f>
        <v>0</v>
      </c>
      <c r="F52" s="20">
        <f>Model!$W$4*((drdp!C52+drdp!L52)*DRFR!$B52+(drdp!F52+drdp!O52)*DRFR!$C52+(drdp!I52+drdp!R52)*DRFR!$D52)</f>
        <v>0</v>
      </c>
      <c r="G52" s="20">
        <f>Model!$W$4*((drdp!D52+drdp!M52)*DRFR!$B52+(drdp!G52+drdp!P52)*DRFR!$C52+(drdp!J52+drdp!S52)*DRFR!$D52)</f>
        <v>0</v>
      </c>
      <c r="H52" s="18">
        <f>Model!$W$4*((drdp!B52)*DRFR!$B52+(drdp!E52)*DRFR!$C52+(drdp!H52)*DRFR!$D52)</f>
        <v>0.26811555509164231</v>
      </c>
      <c r="I52" s="18">
        <f>Model!$W$4*((drdp!C52)*DRFR!$B52+(drdp!F52)*DRFR!$C52+(drdp!I52)*DRFR!$D52)</f>
        <v>0</v>
      </c>
      <c r="J52" s="18">
        <f>Model!$W$4*((drdp!D52)*DRFR!$B52+(drdp!G52)*DRFR!$C52+(drdp!J52)*DRFR!$D52)</f>
        <v>0.22497566339028877</v>
      </c>
      <c r="K52" s="21">
        <f t="shared" si="1"/>
        <v>3.526811375945921E-3</v>
      </c>
      <c r="L52" s="21">
        <f t="shared" si="2"/>
        <v>0</v>
      </c>
      <c r="M52" s="21">
        <f t="shared" si="3"/>
        <v>9.665421822497147E-4</v>
      </c>
      <c r="N52" s="21">
        <f t="shared" si="4"/>
        <v>0</v>
      </c>
      <c r="O52" s="21">
        <f t="shared" si="5"/>
        <v>-1.5258042440206914E-3</v>
      </c>
      <c r="P52" s="21">
        <f t="shared" si="6"/>
        <v>0</v>
      </c>
      <c r="Q52" s="19">
        <f t="shared" si="8"/>
        <v>7.5412762258045399E-2</v>
      </c>
      <c r="R52" s="19">
        <f t="shared" si="9"/>
        <v>0</v>
      </c>
      <c r="S52" s="19">
        <f t="shared" si="10"/>
        <v>5.1580591300150233E-2</v>
      </c>
      <c r="T52" s="19">
        <f t="shared" si="11"/>
        <v>0</v>
      </c>
      <c r="U52" s="19">
        <f t="shared" si="12"/>
        <v>5.8793670627977052E-2</v>
      </c>
      <c r="V52" s="19">
        <f t="shared" si="13"/>
        <v>0</v>
      </c>
    </row>
    <row r="53" spans="1:22" x14ac:dyDescent="0.25">
      <c r="A53" s="26">
        <f>Wellpath!E53</f>
        <v>1440</v>
      </c>
      <c r="B53" s="68">
        <v>1</v>
      </c>
      <c r="C53" s="22">
        <v>0</v>
      </c>
      <c r="D53" s="22">
        <v>0</v>
      </c>
      <c r="E53" s="20">
        <f>Model!$W$4*((drdp!B53+drdp!K53)*DRFR!$B53+(drdp!E53+drdp!N53)*DRFR!$C53+(drdp!H53+drdp!Q53)*DRFR!$D53)</f>
        <v>0</v>
      </c>
      <c r="F53" s="20">
        <f>Model!$W$4*((drdp!C53+drdp!L53)*DRFR!$B53+(drdp!F53+drdp!O53)*DRFR!$C53+(drdp!I53+drdp!R53)*DRFR!$D53)</f>
        <v>0</v>
      </c>
      <c r="G53" s="20">
        <f>Model!$W$4*((drdp!D53+drdp!M53)*DRFR!$B53+(drdp!G53+drdp!P53)*DRFR!$C53+(drdp!J53+drdp!S53)*DRFR!$D53)</f>
        <v>0</v>
      </c>
      <c r="H53" s="18">
        <f>Model!$W$4*((drdp!B53)*DRFR!$B53+(drdp!E53)*DRFR!$C53+(drdp!H53)*DRFR!$D53)</f>
        <v>0.26811555509164231</v>
      </c>
      <c r="I53" s="18">
        <f>Model!$W$4*((drdp!C53)*DRFR!$B53+(drdp!F53)*DRFR!$C53+(drdp!I53)*DRFR!$D53)</f>
        <v>0</v>
      </c>
      <c r="J53" s="18">
        <f>Model!$W$4*((drdp!D53)*DRFR!$B53+(drdp!G53)*DRFR!$C53+(drdp!J53)*DRFR!$D53)</f>
        <v>0.22497566339028877</v>
      </c>
      <c r="K53" s="21">
        <f t="shared" si="1"/>
        <v>3.526811375945921E-3</v>
      </c>
      <c r="L53" s="21">
        <f t="shared" si="2"/>
        <v>0</v>
      </c>
      <c r="M53" s="21">
        <f t="shared" si="3"/>
        <v>9.665421822497147E-4</v>
      </c>
      <c r="N53" s="21">
        <f t="shared" si="4"/>
        <v>0</v>
      </c>
      <c r="O53" s="21">
        <f t="shared" si="5"/>
        <v>-1.5258042440206914E-3</v>
      </c>
      <c r="P53" s="21">
        <f t="shared" si="6"/>
        <v>0</v>
      </c>
      <c r="Q53" s="19">
        <f t="shared" si="8"/>
        <v>7.5412762258045399E-2</v>
      </c>
      <c r="R53" s="19">
        <f t="shared" si="9"/>
        <v>0</v>
      </c>
      <c r="S53" s="19">
        <f t="shared" si="10"/>
        <v>5.1580591300150233E-2</v>
      </c>
      <c r="T53" s="19">
        <f t="shared" si="11"/>
        <v>0</v>
      </c>
      <c r="U53" s="19">
        <f t="shared" si="12"/>
        <v>5.8793670627977052E-2</v>
      </c>
      <c r="V53" s="19">
        <f t="shared" si="13"/>
        <v>0</v>
      </c>
    </row>
    <row r="54" spans="1:22" x14ac:dyDescent="0.25">
      <c r="A54" s="26">
        <f>Wellpath!E54</f>
        <v>1470</v>
      </c>
      <c r="B54" s="68">
        <v>1</v>
      </c>
      <c r="C54" s="22">
        <v>0</v>
      </c>
      <c r="D54" s="22">
        <v>0</v>
      </c>
      <c r="E54" s="20">
        <f>Model!$W$4*((drdp!B54+drdp!K54)*DRFR!$B54+(drdp!E54+drdp!N54)*DRFR!$C54+(drdp!H54+drdp!Q54)*DRFR!$D54)</f>
        <v>0</v>
      </c>
      <c r="F54" s="20">
        <f>Model!$W$4*((drdp!C54+drdp!L54)*DRFR!$B54+(drdp!F54+drdp!O54)*DRFR!$C54+(drdp!I54+drdp!R54)*DRFR!$D54)</f>
        <v>0</v>
      </c>
      <c r="G54" s="20">
        <f>Model!$W$4*((drdp!D54+drdp!M54)*DRFR!$B54+(drdp!G54+drdp!P54)*DRFR!$C54+(drdp!J54+drdp!S54)*DRFR!$D54)</f>
        <v>0</v>
      </c>
      <c r="H54" s="18">
        <f>Model!$W$4*((drdp!B54)*DRFR!$B54+(drdp!E54)*DRFR!$C54+(drdp!H54)*DRFR!$D54)</f>
        <v>0.26811555509164231</v>
      </c>
      <c r="I54" s="18">
        <f>Model!$W$4*((drdp!C54)*DRFR!$B54+(drdp!F54)*DRFR!$C54+(drdp!I54)*DRFR!$D54)</f>
        <v>0</v>
      </c>
      <c r="J54" s="18">
        <f>Model!$W$4*((drdp!D54)*DRFR!$B54+(drdp!G54)*DRFR!$C54+(drdp!J54)*DRFR!$D54)</f>
        <v>0.22497566339028877</v>
      </c>
      <c r="K54" s="21">
        <f t="shared" si="1"/>
        <v>3.526811375945921E-3</v>
      </c>
      <c r="L54" s="21">
        <f t="shared" si="2"/>
        <v>0</v>
      </c>
      <c r="M54" s="21">
        <f t="shared" si="3"/>
        <v>9.665421822497147E-4</v>
      </c>
      <c r="N54" s="21">
        <f t="shared" si="4"/>
        <v>0</v>
      </c>
      <c r="O54" s="21">
        <f t="shared" si="5"/>
        <v>-1.5258042440206914E-3</v>
      </c>
      <c r="P54" s="21">
        <f t="shared" si="6"/>
        <v>0</v>
      </c>
      <c r="Q54" s="19">
        <f t="shared" si="8"/>
        <v>7.5412762258045399E-2</v>
      </c>
      <c r="R54" s="19">
        <f t="shared" si="9"/>
        <v>0</v>
      </c>
      <c r="S54" s="19">
        <f t="shared" si="10"/>
        <v>5.1580591300150233E-2</v>
      </c>
      <c r="T54" s="19">
        <f t="shared" si="11"/>
        <v>0</v>
      </c>
      <c r="U54" s="19">
        <f t="shared" si="12"/>
        <v>5.8793670627977052E-2</v>
      </c>
      <c r="V54" s="19">
        <f t="shared" si="13"/>
        <v>0</v>
      </c>
    </row>
    <row r="55" spans="1:22" x14ac:dyDescent="0.25">
      <c r="A55" s="26">
        <f>Wellpath!E55</f>
        <v>1500</v>
      </c>
      <c r="B55" s="68">
        <v>1</v>
      </c>
      <c r="C55" s="22">
        <v>0</v>
      </c>
      <c r="D55" s="22">
        <v>0</v>
      </c>
      <c r="E55" s="20">
        <f>Model!$W$4*((drdp!B55+drdp!K55)*DRFR!$B55+(drdp!E55+drdp!N55)*DRFR!$C55+(drdp!H55+drdp!Q55)*DRFR!$D55)</f>
        <v>0</v>
      </c>
      <c r="F55" s="20">
        <f>Model!$W$4*((drdp!C55+drdp!L55)*DRFR!$B55+(drdp!F55+drdp!O55)*DRFR!$C55+(drdp!I55+drdp!R55)*DRFR!$D55)</f>
        <v>0</v>
      </c>
      <c r="G55" s="20">
        <f>Model!$W$4*((drdp!D55+drdp!M55)*DRFR!$B55+(drdp!G55+drdp!P55)*DRFR!$C55+(drdp!J55+drdp!S55)*DRFR!$D55)</f>
        <v>0</v>
      </c>
      <c r="H55" s="18">
        <f>Model!$W$4*((drdp!B55)*DRFR!$B55+(drdp!E55)*DRFR!$C55+(drdp!H55)*DRFR!$D55)</f>
        <v>0.26811555509164231</v>
      </c>
      <c r="I55" s="18">
        <f>Model!$W$4*((drdp!C55)*DRFR!$B55+(drdp!F55)*DRFR!$C55+(drdp!I55)*DRFR!$D55)</f>
        <v>0</v>
      </c>
      <c r="J55" s="18">
        <f>Model!$W$4*((drdp!D55)*DRFR!$B55+(drdp!G55)*DRFR!$C55+(drdp!J55)*DRFR!$D55)</f>
        <v>0.22497566339028877</v>
      </c>
      <c r="K55" s="21">
        <f t="shared" si="1"/>
        <v>3.526811375945921E-3</v>
      </c>
      <c r="L55" s="21">
        <f t="shared" si="2"/>
        <v>0</v>
      </c>
      <c r="M55" s="21">
        <f t="shared" si="3"/>
        <v>9.665421822497147E-4</v>
      </c>
      <c r="N55" s="21">
        <f t="shared" si="4"/>
        <v>0</v>
      </c>
      <c r="O55" s="21">
        <f t="shared" si="5"/>
        <v>-1.5258042440206914E-3</v>
      </c>
      <c r="P55" s="21">
        <f t="shared" si="6"/>
        <v>0</v>
      </c>
      <c r="Q55" s="19">
        <f t="shared" si="8"/>
        <v>7.5412762258045399E-2</v>
      </c>
      <c r="R55" s="19">
        <f t="shared" si="9"/>
        <v>0</v>
      </c>
      <c r="S55" s="19">
        <f t="shared" si="10"/>
        <v>5.1580591300150233E-2</v>
      </c>
      <c r="T55" s="19">
        <f t="shared" si="11"/>
        <v>0</v>
      </c>
      <c r="U55" s="19">
        <f t="shared" si="12"/>
        <v>5.8793670627977052E-2</v>
      </c>
      <c r="V55" s="19">
        <f t="shared" si="13"/>
        <v>0</v>
      </c>
    </row>
    <row r="56" spans="1:22" x14ac:dyDescent="0.25">
      <c r="A56" s="26">
        <f>Wellpath!E56</f>
        <v>1530</v>
      </c>
      <c r="B56" s="68">
        <v>1</v>
      </c>
      <c r="C56" s="22">
        <v>0</v>
      </c>
      <c r="D56" s="22">
        <v>0</v>
      </c>
      <c r="E56" s="20">
        <f>Model!$W$4*((drdp!B56+drdp!K56)*DRFR!$B56+(drdp!E56+drdp!N56)*DRFR!$C56+(drdp!H56+drdp!Q56)*DRFR!$D56)</f>
        <v>0</v>
      </c>
      <c r="F56" s="20">
        <f>Model!$W$4*((drdp!C56+drdp!L56)*DRFR!$B56+(drdp!F56+drdp!O56)*DRFR!$C56+(drdp!I56+drdp!R56)*DRFR!$D56)</f>
        <v>0</v>
      </c>
      <c r="G56" s="20">
        <f>Model!$W$4*((drdp!D56+drdp!M56)*DRFR!$B56+(drdp!G56+drdp!P56)*DRFR!$C56+(drdp!J56+drdp!S56)*DRFR!$D56)</f>
        <v>0</v>
      </c>
      <c r="H56" s="18">
        <f>Model!$W$4*((drdp!B56)*DRFR!$B56+(drdp!E56)*DRFR!$C56+(drdp!H56)*DRFR!$D56)</f>
        <v>0.26811555509164231</v>
      </c>
      <c r="I56" s="18">
        <f>Model!$W$4*((drdp!C56)*DRFR!$B56+(drdp!F56)*DRFR!$C56+(drdp!I56)*DRFR!$D56)</f>
        <v>0</v>
      </c>
      <c r="J56" s="18">
        <f>Model!$W$4*((drdp!D56)*DRFR!$B56+(drdp!G56)*DRFR!$C56+(drdp!J56)*DRFR!$D56)</f>
        <v>0.22497566339028877</v>
      </c>
      <c r="K56" s="21">
        <f t="shared" si="1"/>
        <v>3.526811375945921E-3</v>
      </c>
      <c r="L56" s="21">
        <f t="shared" si="2"/>
        <v>0</v>
      </c>
      <c r="M56" s="21">
        <f t="shared" si="3"/>
        <v>9.665421822497147E-4</v>
      </c>
      <c r="N56" s="21">
        <f t="shared" si="4"/>
        <v>0</v>
      </c>
      <c r="O56" s="21">
        <f t="shared" si="5"/>
        <v>-1.5258042440206914E-3</v>
      </c>
      <c r="P56" s="21">
        <f t="shared" si="6"/>
        <v>0</v>
      </c>
      <c r="Q56" s="19">
        <f t="shared" si="8"/>
        <v>7.5412762258045399E-2</v>
      </c>
      <c r="R56" s="19">
        <f t="shared" si="9"/>
        <v>0</v>
      </c>
      <c r="S56" s="19">
        <f t="shared" si="10"/>
        <v>5.1580591300150233E-2</v>
      </c>
      <c r="T56" s="19">
        <f t="shared" si="11"/>
        <v>0</v>
      </c>
      <c r="U56" s="19">
        <f t="shared" si="12"/>
        <v>5.8793670627977052E-2</v>
      </c>
      <c r="V56" s="19">
        <f t="shared" si="13"/>
        <v>0</v>
      </c>
    </row>
    <row r="57" spans="1:22" x14ac:dyDescent="0.25">
      <c r="A57" s="26">
        <f>Wellpath!E57</f>
        <v>1560</v>
      </c>
      <c r="B57" s="68">
        <v>1</v>
      </c>
      <c r="C57" s="22">
        <v>0</v>
      </c>
      <c r="D57" s="22">
        <v>0</v>
      </c>
      <c r="E57" s="20">
        <f>Model!$W$4*((drdp!B57+drdp!K57)*DRFR!$B57+(drdp!E57+drdp!N57)*DRFR!$C57+(drdp!H57+drdp!Q57)*DRFR!$D57)</f>
        <v>0</v>
      </c>
      <c r="F57" s="20">
        <f>Model!$W$4*((drdp!C57+drdp!L57)*DRFR!$B57+(drdp!F57+drdp!O57)*DRFR!$C57+(drdp!I57+drdp!R57)*DRFR!$D57)</f>
        <v>0</v>
      </c>
      <c r="G57" s="20">
        <f>Model!$W$4*((drdp!D57+drdp!M57)*DRFR!$B57+(drdp!G57+drdp!P57)*DRFR!$C57+(drdp!J57+drdp!S57)*DRFR!$D57)</f>
        <v>0</v>
      </c>
      <c r="H57" s="18">
        <f>Model!$W$4*((drdp!B57)*DRFR!$B57+(drdp!E57)*DRFR!$C57+(drdp!H57)*DRFR!$D57)</f>
        <v>0.26811555509164231</v>
      </c>
      <c r="I57" s="18">
        <f>Model!$W$4*((drdp!C57)*DRFR!$B57+(drdp!F57)*DRFR!$C57+(drdp!I57)*DRFR!$D57)</f>
        <v>0</v>
      </c>
      <c r="J57" s="18">
        <f>Model!$W$4*((drdp!D57)*DRFR!$B57+(drdp!G57)*DRFR!$C57+(drdp!J57)*DRFR!$D57)</f>
        <v>0.22497566339028877</v>
      </c>
      <c r="K57" s="21">
        <f t="shared" si="1"/>
        <v>3.526811375945921E-3</v>
      </c>
      <c r="L57" s="21">
        <f t="shared" si="2"/>
        <v>0</v>
      </c>
      <c r="M57" s="21">
        <f t="shared" si="3"/>
        <v>9.665421822497147E-4</v>
      </c>
      <c r="N57" s="21">
        <f t="shared" si="4"/>
        <v>0</v>
      </c>
      <c r="O57" s="21">
        <f t="shared" si="5"/>
        <v>-1.5258042440206914E-3</v>
      </c>
      <c r="P57" s="21">
        <f t="shared" si="6"/>
        <v>0</v>
      </c>
      <c r="Q57" s="19">
        <f t="shared" si="8"/>
        <v>7.5412762258045399E-2</v>
      </c>
      <c r="R57" s="19">
        <f t="shared" si="9"/>
        <v>0</v>
      </c>
      <c r="S57" s="19">
        <f t="shared" si="10"/>
        <v>5.1580591300150233E-2</v>
      </c>
      <c r="T57" s="19">
        <f t="shared" si="11"/>
        <v>0</v>
      </c>
      <c r="U57" s="19">
        <f t="shared" si="12"/>
        <v>5.8793670627977052E-2</v>
      </c>
      <c r="V57" s="19">
        <f t="shared" si="13"/>
        <v>0</v>
      </c>
    </row>
    <row r="58" spans="1:22" x14ac:dyDescent="0.25">
      <c r="A58" s="26">
        <f>Wellpath!E58</f>
        <v>1590</v>
      </c>
      <c r="B58" s="68">
        <v>1</v>
      </c>
      <c r="C58" s="22">
        <v>0</v>
      </c>
      <c r="D58" s="22">
        <v>0</v>
      </c>
      <c r="E58" s="20">
        <f>Model!$W$4*((drdp!B58+drdp!K58)*DRFR!$B58+(drdp!E58+drdp!N58)*DRFR!$C58+(drdp!H58+drdp!Q58)*DRFR!$D58)</f>
        <v>0</v>
      </c>
      <c r="F58" s="20">
        <f>Model!$W$4*((drdp!C58+drdp!L58)*DRFR!$B58+(drdp!F58+drdp!O58)*DRFR!$C58+(drdp!I58+drdp!R58)*DRFR!$D58)</f>
        <v>0</v>
      </c>
      <c r="G58" s="20">
        <f>Model!$W$4*((drdp!D58+drdp!M58)*DRFR!$B58+(drdp!G58+drdp!P58)*DRFR!$C58+(drdp!J58+drdp!S58)*DRFR!$D58)</f>
        <v>0</v>
      </c>
      <c r="H58" s="18">
        <f>Model!$W$4*((drdp!B58)*DRFR!$B58+(drdp!E58)*DRFR!$C58+(drdp!H58)*DRFR!$D58)</f>
        <v>0.26811555509164231</v>
      </c>
      <c r="I58" s="18">
        <f>Model!$W$4*((drdp!C58)*DRFR!$B58+(drdp!F58)*DRFR!$C58+(drdp!I58)*DRFR!$D58)</f>
        <v>0</v>
      </c>
      <c r="J58" s="18">
        <f>Model!$W$4*((drdp!D58)*DRFR!$B58+(drdp!G58)*DRFR!$C58+(drdp!J58)*DRFR!$D58)</f>
        <v>0.22497566339028877</v>
      </c>
      <c r="K58" s="21">
        <f t="shared" si="1"/>
        <v>3.526811375945921E-3</v>
      </c>
      <c r="L58" s="21">
        <f t="shared" si="2"/>
        <v>0</v>
      </c>
      <c r="M58" s="21">
        <f t="shared" si="3"/>
        <v>9.665421822497147E-4</v>
      </c>
      <c r="N58" s="21">
        <f t="shared" si="4"/>
        <v>0</v>
      </c>
      <c r="O58" s="21">
        <f t="shared" si="5"/>
        <v>-1.5258042440206914E-3</v>
      </c>
      <c r="P58" s="21">
        <f t="shared" si="6"/>
        <v>0</v>
      </c>
      <c r="Q58" s="19">
        <f t="shared" si="8"/>
        <v>7.5412762258045399E-2</v>
      </c>
      <c r="R58" s="19">
        <f t="shared" si="9"/>
        <v>0</v>
      </c>
      <c r="S58" s="19">
        <f t="shared" si="10"/>
        <v>5.1580591300150233E-2</v>
      </c>
      <c r="T58" s="19">
        <f t="shared" si="11"/>
        <v>0</v>
      </c>
      <c r="U58" s="19">
        <f t="shared" si="12"/>
        <v>5.8793670627977052E-2</v>
      </c>
      <c r="V58" s="19">
        <f t="shared" si="13"/>
        <v>0</v>
      </c>
    </row>
    <row r="59" spans="1:22" x14ac:dyDescent="0.25">
      <c r="A59" s="26">
        <f>Wellpath!E59</f>
        <v>1620</v>
      </c>
      <c r="B59" s="68">
        <v>1</v>
      </c>
      <c r="C59" s="22">
        <v>0</v>
      </c>
      <c r="D59" s="22">
        <v>0</v>
      </c>
      <c r="E59" s="20">
        <f>Model!$W$4*((drdp!B59+drdp!K59)*DRFR!$B59+(drdp!E59+drdp!N59)*DRFR!$C59+(drdp!H59+drdp!Q59)*DRFR!$D59)</f>
        <v>0</v>
      </c>
      <c r="F59" s="20">
        <f>Model!$W$4*((drdp!C59+drdp!L59)*DRFR!$B59+(drdp!F59+drdp!O59)*DRFR!$C59+(drdp!I59+drdp!R59)*DRFR!$D59)</f>
        <v>0</v>
      </c>
      <c r="G59" s="20">
        <f>Model!$W$4*((drdp!D59+drdp!M59)*DRFR!$B59+(drdp!G59+drdp!P59)*DRFR!$C59+(drdp!J59+drdp!S59)*DRFR!$D59)</f>
        <v>0</v>
      </c>
      <c r="H59" s="18">
        <f>Model!$W$4*((drdp!B59)*DRFR!$B59+(drdp!E59)*DRFR!$C59+(drdp!H59)*DRFR!$D59)</f>
        <v>0.26811555509164231</v>
      </c>
      <c r="I59" s="18">
        <f>Model!$W$4*((drdp!C59)*DRFR!$B59+(drdp!F59)*DRFR!$C59+(drdp!I59)*DRFR!$D59)</f>
        <v>0</v>
      </c>
      <c r="J59" s="18">
        <f>Model!$W$4*((drdp!D59)*DRFR!$B59+(drdp!G59)*DRFR!$C59+(drdp!J59)*DRFR!$D59)</f>
        <v>0.22497566339028877</v>
      </c>
      <c r="K59" s="21">
        <f t="shared" si="1"/>
        <v>3.526811375945921E-3</v>
      </c>
      <c r="L59" s="21">
        <f t="shared" si="2"/>
        <v>0</v>
      </c>
      <c r="M59" s="21">
        <f t="shared" si="3"/>
        <v>9.665421822497147E-4</v>
      </c>
      <c r="N59" s="21">
        <f t="shared" si="4"/>
        <v>0</v>
      </c>
      <c r="O59" s="21">
        <f t="shared" si="5"/>
        <v>-1.5258042440206914E-3</v>
      </c>
      <c r="P59" s="21">
        <f t="shared" si="6"/>
        <v>0</v>
      </c>
      <c r="Q59" s="19">
        <f t="shared" si="8"/>
        <v>7.5412762258045399E-2</v>
      </c>
      <c r="R59" s="19">
        <f t="shared" si="9"/>
        <v>0</v>
      </c>
      <c r="S59" s="19">
        <f t="shared" si="10"/>
        <v>5.1580591300150233E-2</v>
      </c>
      <c r="T59" s="19">
        <f t="shared" si="11"/>
        <v>0</v>
      </c>
      <c r="U59" s="19">
        <f t="shared" si="12"/>
        <v>5.8793670627977052E-2</v>
      </c>
      <c r="V59" s="19">
        <f t="shared" si="13"/>
        <v>0</v>
      </c>
    </row>
    <row r="60" spans="1:22" x14ac:dyDescent="0.25">
      <c r="A60" s="26">
        <f>Wellpath!E60</f>
        <v>1650</v>
      </c>
      <c r="B60" s="68">
        <v>1</v>
      </c>
      <c r="C60" s="22">
        <v>0</v>
      </c>
      <c r="D60" s="22">
        <v>0</v>
      </c>
      <c r="E60" s="20">
        <f>Model!$W$4*((drdp!B60+drdp!K60)*DRFR!$B60+(drdp!E60+drdp!N60)*DRFR!$C60+(drdp!H60+drdp!Q60)*DRFR!$D60)</f>
        <v>0</v>
      </c>
      <c r="F60" s="20">
        <f>Model!$W$4*((drdp!C60+drdp!L60)*DRFR!$B60+(drdp!F60+drdp!O60)*DRFR!$C60+(drdp!I60+drdp!R60)*DRFR!$D60)</f>
        <v>0</v>
      </c>
      <c r="G60" s="20">
        <f>Model!$W$4*((drdp!D60+drdp!M60)*DRFR!$B60+(drdp!G60+drdp!P60)*DRFR!$C60+(drdp!J60+drdp!S60)*DRFR!$D60)</f>
        <v>0</v>
      </c>
      <c r="H60" s="18">
        <f>Model!$W$4*((drdp!B60)*DRFR!$B60+(drdp!E60)*DRFR!$C60+(drdp!H60)*DRFR!$D60)</f>
        <v>0.26811555509164231</v>
      </c>
      <c r="I60" s="18">
        <f>Model!$W$4*((drdp!C60)*DRFR!$B60+(drdp!F60)*DRFR!$C60+(drdp!I60)*DRFR!$D60)</f>
        <v>0</v>
      </c>
      <c r="J60" s="18">
        <f>Model!$W$4*((drdp!D60)*DRFR!$B60+(drdp!G60)*DRFR!$C60+(drdp!J60)*DRFR!$D60)</f>
        <v>0.22497566339028877</v>
      </c>
      <c r="K60" s="21">
        <f t="shared" si="1"/>
        <v>3.526811375945921E-3</v>
      </c>
      <c r="L60" s="21">
        <f t="shared" si="2"/>
        <v>0</v>
      </c>
      <c r="M60" s="21">
        <f t="shared" si="3"/>
        <v>9.665421822497147E-4</v>
      </c>
      <c r="N60" s="21">
        <f t="shared" si="4"/>
        <v>0</v>
      </c>
      <c r="O60" s="21">
        <f t="shared" si="5"/>
        <v>-1.5258042440206914E-3</v>
      </c>
      <c r="P60" s="21">
        <f t="shared" si="6"/>
        <v>0</v>
      </c>
      <c r="Q60" s="19">
        <f t="shared" si="8"/>
        <v>7.5412762258045399E-2</v>
      </c>
      <c r="R60" s="19">
        <f t="shared" si="9"/>
        <v>0</v>
      </c>
      <c r="S60" s="19">
        <f t="shared" si="10"/>
        <v>5.1580591300150233E-2</v>
      </c>
      <c r="T60" s="19">
        <f t="shared" si="11"/>
        <v>0</v>
      </c>
      <c r="U60" s="19">
        <f t="shared" si="12"/>
        <v>5.8793670627977052E-2</v>
      </c>
      <c r="V60" s="19">
        <f t="shared" si="13"/>
        <v>0</v>
      </c>
    </row>
    <row r="61" spans="1:22" x14ac:dyDescent="0.25">
      <c r="A61" s="26">
        <f>Wellpath!E61</f>
        <v>1680</v>
      </c>
      <c r="B61" s="68">
        <v>1</v>
      </c>
      <c r="C61" s="22">
        <v>0</v>
      </c>
      <c r="D61" s="22">
        <v>0</v>
      </c>
      <c r="E61" s="20">
        <f>Model!$W$4*((drdp!B61+drdp!K61)*DRFR!$B61+(drdp!E61+drdp!N61)*DRFR!$C61+(drdp!H61+drdp!Q61)*DRFR!$D61)</f>
        <v>0</v>
      </c>
      <c r="F61" s="20">
        <f>Model!$W$4*((drdp!C61+drdp!L61)*DRFR!$B61+(drdp!F61+drdp!O61)*DRFR!$C61+(drdp!I61+drdp!R61)*DRFR!$D61)</f>
        <v>0</v>
      </c>
      <c r="G61" s="20">
        <f>Model!$W$4*((drdp!D61+drdp!M61)*DRFR!$B61+(drdp!G61+drdp!P61)*DRFR!$C61+(drdp!J61+drdp!S61)*DRFR!$D61)</f>
        <v>0</v>
      </c>
      <c r="H61" s="18">
        <f>Model!$W$4*((drdp!B61)*DRFR!$B61+(drdp!E61)*DRFR!$C61+(drdp!H61)*DRFR!$D61)</f>
        <v>0.26811555509164231</v>
      </c>
      <c r="I61" s="18">
        <f>Model!$W$4*((drdp!C61)*DRFR!$B61+(drdp!F61)*DRFR!$C61+(drdp!I61)*DRFR!$D61)</f>
        <v>0</v>
      </c>
      <c r="J61" s="18">
        <f>Model!$W$4*((drdp!D61)*DRFR!$B61+(drdp!G61)*DRFR!$C61+(drdp!J61)*DRFR!$D61)</f>
        <v>0.22497566339028877</v>
      </c>
      <c r="K61" s="21">
        <f t="shared" si="1"/>
        <v>3.526811375945921E-3</v>
      </c>
      <c r="L61" s="21">
        <f t="shared" si="2"/>
        <v>0</v>
      </c>
      <c r="M61" s="21">
        <f t="shared" si="3"/>
        <v>9.665421822497147E-4</v>
      </c>
      <c r="N61" s="21">
        <f t="shared" si="4"/>
        <v>0</v>
      </c>
      <c r="O61" s="21">
        <f t="shared" si="5"/>
        <v>-1.5258042440206914E-3</v>
      </c>
      <c r="P61" s="21">
        <f t="shared" si="6"/>
        <v>0</v>
      </c>
      <c r="Q61" s="19">
        <f t="shared" si="8"/>
        <v>7.5412762258045399E-2</v>
      </c>
      <c r="R61" s="19">
        <f t="shared" si="9"/>
        <v>0</v>
      </c>
      <c r="S61" s="19">
        <f t="shared" si="10"/>
        <v>5.1580591300150233E-2</v>
      </c>
      <c r="T61" s="19">
        <f t="shared" si="11"/>
        <v>0</v>
      </c>
      <c r="U61" s="19">
        <f t="shared" si="12"/>
        <v>5.8793670627977052E-2</v>
      </c>
      <c r="V61" s="19">
        <f t="shared" si="13"/>
        <v>0</v>
      </c>
    </row>
    <row r="62" spans="1:22" x14ac:dyDescent="0.25">
      <c r="A62" s="26">
        <f>Wellpath!E62</f>
        <v>1700</v>
      </c>
      <c r="B62" s="68">
        <v>1</v>
      </c>
      <c r="C62" s="22">
        <v>0</v>
      </c>
      <c r="D62" s="22">
        <v>0</v>
      </c>
      <c r="E62" s="20">
        <f>Model!$W$4*((drdp!B62+drdp!K62)*DRFR!$B62+(drdp!E62+drdp!N62)*DRFR!$C62+(drdp!H62+drdp!Q62)*DRFR!$D62)</f>
        <v>1.3245352635420425E-3</v>
      </c>
      <c r="F62" s="20">
        <f>Model!$W$4*((drdp!C62+drdp!L62)*DRFR!$B62+(drdp!F62+drdp!O62)*DRFR!$C62+(drdp!I62+drdp!R62)*DRFR!$D62)</f>
        <v>0</v>
      </c>
      <c r="G62" s="20">
        <f>Model!$W$4*((drdp!D62+drdp!M62)*DRFR!$B62+(drdp!G62+drdp!P62)*DRFR!$C62+(drdp!J62+drdp!S62)*DRFR!$D62)</f>
        <v>-1.5599056486266581E-3</v>
      </c>
      <c r="H62" s="18">
        <f>Model!$W$4*((drdp!B62)*DRFR!$B62+(drdp!E62)*DRFR!$C62+(drdp!H62)*DRFR!$D62)</f>
        <v>0.26811555509164231</v>
      </c>
      <c r="I62" s="18">
        <f>Model!$W$4*((drdp!C62)*DRFR!$B62+(drdp!F62)*DRFR!$C62+(drdp!I62)*DRFR!$D62)</f>
        <v>0</v>
      </c>
      <c r="J62" s="18">
        <f>Model!$W$4*((drdp!D62)*DRFR!$B62+(drdp!G62)*DRFR!$C62+(drdp!J62)*DRFR!$D62)</f>
        <v>0.22497566339028877</v>
      </c>
      <c r="K62" s="21">
        <f t="shared" si="1"/>
        <v>3.5285657696102874E-3</v>
      </c>
      <c r="L62" s="21">
        <f t="shared" si="2"/>
        <v>0</v>
      </c>
      <c r="M62" s="21">
        <f t="shared" si="3"/>
        <v>9.6897548788233204E-4</v>
      </c>
      <c r="N62" s="21">
        <f t="shared" si="4"/>
        <v>0</v>
      </c>
      <c r="O62" s="21">
        <f t="shared" si="5"/>
        <v>-1.5278703940600959E-3</v>
      </c>
      <c r="P62" s="21">
        <f t="shared" si="6"/>
        <v>0</v>
      </c>
      <c r="Q62" s="19">
        <f t="shared" si="8"/>
        <v>7.5412762258045399E-2</v>
      </c>
      <c r="R62" s="19">
        <f t="shared" si="9"/>
        <v>0</v>
      </c>
      <c r="S62" s="19">
        <f t="shared" si="10"/>
        <v>5.1580591300150233E-2</v>
      </c>
      <c r="T62" s="19">
        <f t="shared" si="11"/>
        <v>0</v>
      </c>
      <c r="U62" s="19">
        <f t="shared" si="12"/>
        <v>5.8793670627977052E-2</v>
      </c>
      <c r="V62" s="19">
        <f t="shared" si="13"/>
        <v>0</v>
      </c>
    </row>
    <row r="63" spans="1:22" x14ac:dyDescent="0.25">
      <c r="A63" s="26">
        <f>Wellpath!E63</f>
        <v>1710</v>
      </c>
      <c r="B63" s="68">
        <v>1</v>
      </c>
      <c r="C63" s="22">
        <v>0</v>
      </c>
      <c r="D63" s="22">
        <v>0</v>
      </c>
      <c r="E63" s="20">
        <f>Model!$W$4*((drdp!B63+drdp!K63)*DRFR!$B63+(drdp!E63+drdp!N63)*DRFR!$C63+(drdp!H63+drdp!Q63)*DRFR!$D63)</f>
        <v>5.3856014017648161E-3</v>
      </c>
      <c r="F63" s="20">
        <f>Model!$W$4*((drdp!C63+drdp!L63)*DRFR!$B63+(drdp!F63+drdp!O63)*DRFR!$C63+(drdp!I63+drdp!R63)*DRFR!$D63)</f>
        <v>0</v>
      </c>
      <c r="G63" s="20">
        <f>Model!$W$4*((drdp!D63+drdp!M63)*DRFR!$B63+(drdp!G63+drdp!P63)*DRFR!$C63+(drdp!J63+drdp!S63)*DRFR!$D63)</f>
        <v>-6.1227541998462413E-3</v>
      </c>
      <c r="H63" s="18">
        <f>Model!$W$4*((drdp!B63)*DRFR!$B63+(drdp!E63)*DRFR!$C63+(drdp!H63)*DRFR!$D63)</f>
        <v>0.26679101982810022</v>
      </c>
      <c r="I63" s="18">
        <f>Model!$W$4*((drdp!C63)*DRFR!$B63+(drdp!F63)*DRFR!$C63+(drdp!I63)*DRFR!$D63)</f>
        <v>0</v>
      </c>
      <c r="J63" s="18">
        <f>Model!$W$4*((drdp!D63)*DRFR!$B63+(drdp!G63)*DRFR!$C63+(drdp!J63)*DRFR!$D63)</f>
        <v>0.22653556903891542</v>
      </c>
      <c r="K63" s="21">
        <f t="shared" si="1"/>
        <v>3.5575704720689784E-3</v>
      </c>
      <c r="L63" s="21">
        <f t="shared" si="2"/>
        <v>0</v>
      </c>
      <c r="M63" s="21">
        <f t="shared" si="3"/>
        <v>1.0064636068740668E-3</v>
      </c>
      <c r="N63" s="21">
        <f t="shared" si="4"/>
        <v>0</v>
      </c>
      <c r="O63" s="21">
        <f t="shared" si="5"/>
        <v>-1.5608451076614494E-3</v>
      </c>
      <c r="P63" s="21">
        <f t="shared" si="6"/>
        <v>0</v>
      </c>
      <c r="Q63" s="19">
        <f t="shared" si="8"/>
        <v>7.4706014030528053E-2</v>
      </c>
      <c r="R63" s="19">
        <f t="shared" si="9"/>
        <v>0</v>
      </c>
      <c r="S63" s="19">
        <f t="shared" si="10"/>
        <v>5.2287339527667544E-2</v>
      </c>
      <c r="T63" s="19">
        <f t="shared" si="11"/>
        <v>0</v>
      </c>
      <c r="U63" s="19">
        <f t="shared" si="12"/>
        <v>5.8909785097171152E-2</v>
      </c>
      <c r="V63" s="19">
        <f t="shared" si="13"/>
        <v>0</v>
      </c>
    </row>
    <row r="64" spans="1:22" x14ac:dyDescent="0.25">
      <c r="A64" s="26">
        <f>Wellpath!E64</f>
        <v>1740</v>
      </c>
      <c r="B64" s="68">
        <v>1</v>
      </c>
      <c r="C64" s="22">
        <v>0</v>
      </c>
      <c r="D64" s="22">
        <v>0</v>
      </c>
      <c r="E64" s="20">
        <f>Model!$W$4*((drdp!B64+drdp!K64)*DRFR!$B64+(drdp!E64+drdp!N64)*DRFR!$C64+(drdp!H64+drdp!Q64)*DRFR!$D64)</f>
        <v>8.2788995026478514E-3</v>
      </c>
      <c r="F64" s="20">
        <f>Model!$W$4*((drdp!C64+drdp!L64)*DRFR!$B64+(drdp!F64+drdp!O64)*DRFR!$C64+(drdp!I64+drdp!R64)*DRFR!$D64)</f>
        <v>0</v>
      </c>
      <c r="G64" s="20">
        <f>Model!$W$4*((drdp!D64+drdp!M64)*DRFR!$B64+(drdp!G64+drdp!P64)*DRFR!$C64+(drdp!J64+drdp!S64)*DRFR!$D64)</f>
        <v>-8.9811883740862179E-3</v>
      </c>
      <c r="H64" s="18">
        <f>Model!$W$4*((drdp!B64)*DRFR!$B64+(drdp!E64)*DRFR!$C64+(drdp!H64)*DRFR!$D64)</f>
        <v>0.26140541842633541</v>
      </c>
      <c r="I64" s="18">
        <f>Model!$W$4*((drdp!C64)*DRFR!$B64+(drdp!F64)*DRFR!$C64+(drdp!I64)*DRFR!$D64)</f>
        <v>0</v>
      </c>
      <c r="J64" s="18">
        <f>Model!$W$4*((drdp!D64)*DRFR!$B64+(drdp!G64)*DRFR!$C64+(drdp!J64)*DRFR!$D64)</f>
        <v>0.23265832323876165</v>
      </c>
      <c r="K64" s="21">
        <f t="shared" si="1"/>
        <v>3.6261106490439211E-3</v>
      </c>
      <c r="L64" s="21">
        <f t="shared" si="2"/>
        <v>0</v>
      </c>
      <c r="M64" s="21">
        <f t="shared" si="3"/>
        <v>1.0871253514848883E-3</v>
      </c>
      <c r="N64" s="21">
        <f t="shared" si="4"/>
        <v>0</v>
      </c>
      <c r="O64" s="21">
        <f t="shared" si="5"/>
        <v>-1.6351994636248585E-3</v>
      </c>
      <c r="P64" s="21">
        <f t="shared" si="6"/>
        <v>0</v>
      </c>
      <c r="Q64" s="19">
        <f t="shared" si="8"/>
        <v>7.1890363254716469E-2</v>
      </c>
      <c r="R64" s="19">
        <f t="shared" si="9"/>
        <v>0</v>
      </c>
      <c r="S64" s="19">
        <f t="shared" si="10"/>
        <v>5.5136358979146163E-2</v>
      </c>
      <c r="T64" s="19">
        <f t="shared" si="11"/>
        <v>0</v>
      </c>
      <c r="U64" s="19">
        <f t="shared" si="12"/>
        <v>5.9257301228936639E-2</v>
      </c>
      <c r="V64" s="19">
        <f t="shared" si="13"/>
        <v>0</v>
      </c>
    </row>
    <row r="65" spans="1:22" x14ac:dyDescent="0.25">
      <c r="A65" s="26">
        <f>Wellpath!E65</f>
        <v>1770</v>
      </c>
      <c r="B65" s="68">
        <v>1</v>
      </c>
      <c r="C65" s="22">
        <v>0</v>
      </c>
      <c r="D65" s="22">
        <v>0</v>
      </c>
      <c r="E65" s="20">
        <f>Model!$W$4*((drdp!B65+drdp!K65)*DRFR!$B65+(drdp!E65+drdp!N65)*DRFR!$C65+(drdp!H65+drdp!Q65)*DRFR!$D65)</f>
        <v>8.5872951748051859E-3</v>
      </c>
      <c r="F65" s="20">
        <f>Model!$W$4*((drdp!C65+drdp!L65)*DRFR!$B65+(drdp!F65+drdp!O65)*DRFR!$C65+(drdp!I65+drdp!R65)*DRFR!$D65)</f>
        <v>0</v>
      </c>
      <c r="G65" s="20">
        <f>Model!$W$4*((drdp!D65+drdp!M65)*DRFR!$B65+(drdp!G65+drdp!P65)*DRFR!$C65+(drdp!J65+drdp!S65)*DRFR!$D65)</f>
        <v>-8.6867878508993523E-3</v>
      </c>
      <c r="H65" s="18">
        <f>Model!$W$4*((drdp!B65)*DRFR!$B65+(drdp!E65)*DRFR!$C65+(drdp!H65)*DRFR!$D65)</f>
        <v>0.25312651892368759</v>
      </c>
      <c r="I65" s="18">
        <f>Model!$W$4*((drdp!C65)*DRFR!$B65+(drdp!F65)*DRFR!$C65+(drdp!I65)*DRFR!$D65)</f>
        <v>0</v>
      </c>
      <c r="J65" s="18">
        <f>Model!$W$4*((drdp!D65)*DRFR!$B65+(drdp!G65)*DRFR!$C65+(drdp!J65)*DRFR!$D65)</f>
        <v>0.24163951161284788</v>
      </c>
      <c r="K65" s="21">
        <f t="shared" si="1"/>
        <v>3.6998522874631535E-3</v>
      </c>
      <c r="L65" s="21">
        <f t="shared" si="2"/>
        <v>0</v>
      </c>
      <c r="M65" s="21">
        <f t="shared" si="3"/>
        <v>1.1625856346514209E-3</v>
      </c>
      <c r="N65" s="21">
        <f t="shared" si="4"/>
        <v>0</v>
      </c>
      <c r="O65" s="21">
        <f t="shared" si="5"/>
        <v>-1.7097954750214428E-3</v>
      </c>
      <c r="P65" s="21">
        <f t="shared" si="6"/>
        <v>0</v>
      </c>
      <c r="Q65" s="19">
        <f t="shared" si="8"/>
        <v>6.7699145231467889E-2</v>
      </c>
      <c r="R65" s="19">
        <f t="shared" si="9"/>
        <v>0</v>
      </c>
      <c r="S65" s="19">
        <f t="shared" si="10"/>
        <v>5.9476778923980539E-2</v>
      </c>
      <c r="T65" s="19">
        <f t="shared" si="11"/>
        <v>0</v>
      </c>
      <c r="U65" s="19">
        <f t="shared" si="12"/>
        <v>5.9530168945355309E-2</v>
      </c>
      <c r="V65" s="19">
        <f t="shared" si="13"/>
        <v>0</v>
      </c>
    </row>
    <row r="66" spans="1:22" x14ac:dyDescent="0.25">
      <c r="A66" s="26">
        <f>Wellpath!E66</f>
        <v>1800</v>
      </c>
      <c r="B66" s="68">
        <v>1</v>
      </c>
      <c r="C66" s="22">
        <v>0</v>
      </c>
      <c r="D66" s="22">
        <v>0</v>
      </c>
      <c r="E66" s="20">
        <f>Model!$W$4*((drdp!B66+drdp!K66)*DRFR!$B66+(drdp!E66+drdp!N66)*DRFR!$C66+(drdp!H66+drdp!Q66)*DRFR!$D66)</f>
        <v>8.885228550563444E-3</v>
      </c>
      <c r="F66" s="20">
        <f>Model!$W$4*((drdp!C66+drdp!L66)*DRFR!$B66+(drdp!F66+drdp!O66)*DRFR!$C66+(drdp!I66+drdp!R66)*DRFR!$D66)</f>
        <v>0</v>
      </c>
      <c r="G66" s="20">
        <f>Model!$W$4*((drdp!D66+drdp!M66)*DRFR!$B66+(drdp!G66+drdp!P66)*DRFR!$C66+(drdp!J66+drdp!S66)*DRFR!$D66)</f>
        <v>-8.381803814813165E-3</v>
      </c>
      <c r="H66" s="18">
        <f>Model!$W$4*((drdp!B66)*DRFR!$B66+(drdp!E66)*DRFR!$C66+(drdp!H66)*DRFR!$D66)</f>
        <v>0.2445392237488824</v>
      </c>
      <c r="I66" s="18">
        <f>Model!$W$4*((drdp!C66)*DRFR!$B66+(drdp!F66)*DRFR!$C66+(drdp!I66)*DRFR!$D66)</f>
        <v>0</v>
      </c>
      <c r="J66" s="18">
        <f>Model!$W$4*((drdp!D66)*DRFR!$B66+(drdp!G66)*DRFR!$C66+(drdp!J66)*DRFR!$D66)</f>
        <v>0.25032629946374724</v>
      </c>
      <c r="K66" s="21">
        <f t="shared" si="1"/>
        <v>3.7787995738589012E-3</v>
      </c>
      <c r="L66" s="21">
        <f t="shared" si="2"/>
        <v>0</v>
      </c>
      <c r="M66" s="21">
        <f t="shared" si="3"/>
        <v>1.2328402698414374E-3</v>
      </c>
      <c r="N66" s="21">
        <f t="shared" si="4"/>
        <v>0</v>
      </c>
      <c r="O66" s="21">
        <f t="shared" si="5"/>
        <v>-1.7842697175820424E-3</v>
      </c>
      <c r="P66" s="21">
        <f t="shared" si="6"/>
        <v>0</v>
      </c>
      <c r="Q66" s="19">
        <f t="shared" si="8"/>
        <v>6.3499284239169118E-2</v>
      </c>
      <c r="R66" s="19">
        <f t="shared" si="9"/>
        <v>0</v>
      </c>
      <c r="S66" s="19">
        <f t="shared" si="10"/>
        <v>6.3825841837865077E-2</v>
      </c>
      <c r="T66" s="19">
        <f t="shared" si="11"/>
        <v>0</v>
      </c>
      <c r="U66" s="19">
        <f t="shared" si="12"/>
        <v>5.9504803479773577E-2</v>
      </c>
      <c r="V66" s="19">
        <f t="shared" si="13"/>
        <v>0</v>
      </c>
    </row>
    <row r="67" spans="1:22" x14ac:dyDescent="0.25">
      <c r="A67" s="26">
        <f>Wellpath!E67</f>
        <v>1830</v>
      </c>
      <c r="B67" s="68">
        <v>1</v>
      </c>
      <c r="C67" s="22">
        <v>0</v>
      </c>
      <c r="D67" s="22">
        <v>0</v>
      </c>
      <c r="E67" s="20">
        <f>Model!$W$4*((drdp!B67+drdp!K67)*DRFR!$B67+(drdp!E67+drdp!N67)*DRFR!$C67+(drdp!H67+drdp!Q67)*DRFR!$D67)</f>
        <v>9.1723366439973864E-3</v>
      </c>
      <c r="F67" s="20">
        <f>Model!$W$4*((drdp!C67+drdp!L67)*DRFR!$B67+(drdp!F67+drdp!O67)*DRFR!$C67+(drdp!I67+drdp!R67)*DRFR!$D67)</f>
        <v>0</v>
      </c>
      <c r="G67" s="20">
        <f>Model!$W$4*((drdp!D67+drdp!M67)*DRFR!$B67+(drdp!G67+drdp!P67)*DRFR!$C67+(drdp!J67+drdp!S67)*DRFR!$D67)</f>
        <v>-8.0666078418966496E-3</v>
      </c>
      <c r="H67" s="18">
        <f>Model!$W$4*((drdp!B67)*DRFR!$B67+(drdp!E67)*DRFR!$C67+(drdp!H67)*DRFR!$D67)</f>
        <v>0.23565399519831895</v>
      </c>
      <c r="I67" s="18">
        <f>Model!$W$4*((drdp!C67)*DRFR!$B67+(drdp!F67)*DRFR!$C67+(drdp!I67)*DRFR!$D67)</f>
        <v>0</v>
      </c>
      <c r="J67" s="18">
        <f>Model!$W$4*((drdp!D67)*DRFR!$B67+(drdp!G67)*DRFR!$C67+(drdp!J67)*DRFR!$D67)</f>
        <v>0.25870810327856042</v>
      </c>
      <c r="K67" s="21">
        <f t="shared" si="1"/>
        <v>3.8629313333697186E-3</v>
      </c>
      <c r="L67" s="21">
        <f t="shared" si="2"/>
        <v>0</v>
      </c>
      <c r="M67" s="21">
        <f t="shared" si="3"/>
        <v>1.2979104319163859E-3</v>
      </c>
      <c r="N67" s="21">
        <f t="shared" si="4"/>
        <v>0</v>
      </c>
      <c r="O67" s="21">
        <f t="shared" si="5"/>
        <v>-1.8582593602830277E-3</v>
      </c>
      <c r="P67" s="21">
        <f t="shared" si="6"/>
        <v>0</v>
      </c>
      <c r="Q67" s="19">
        <f t="shared" si="8"/>
        <v>5.9311605026788235E-2</v>
      </c>
      <c r="R67" s="19">
        <f t="shared" si="9"/>
        <v>0</v>
      </c>
      <c r="S67" s="19">
        <f t="shared" si="10"/>
        <v>6.8162722971831721E-2</v>
      </c>
      <c r="T67" s="19">
        <f t="shared" si="11"/>
        <v>0</v>
      </c>
      <c r="U67" s="19">
        <f t="shared" si="12"/>
        <v>5.918132841019004E-2</v>
      </c>
      <c r="V67" s="19">
        <f t="shared" si="13"/>
        <v>0</v>
      </c>
    </row>
    <row r="68" spans="1:22" x14ac:dyDescent="0.25">
      <c r="A68" s="26">
        <f>Wellpath!E68</f>
        <v>1860</v>
      </c>
      <c r="B68" s="68">
        <v>1</v>
      </c>
      <c r="C68" s="22">
        <v>0</v>
      </c>
      <c r="D68" s="22">
        <v>0</v>
      </c>
      <c r="E68" s="20">
        <f>Model!$W$4*((drdp!B68+drdp!K68)*DRFR!$B68+(drdp!E68+drdp!N68)*DRFR!$C68+(drdp!H68+drdp!Q68)*DRFR!$D68)</f>
        <v>9.4482696581207337E-3</v>
      </c>
      <c r="F68" s="20">
        <f>Model!$W$4*((drdp!C68+drdp!L68)*DRFR!$B68+(drdp!F68+drdp!O68)*DRFR!$C68+(drdp!I68+drdp!R68)*DRFR!$D68)</f>
        <v>0</v>
      </c>
      <c r="G68" s="20">
        <f>Model!$W$4*((drdp!D68+drdp!M68)*DRFR!$B68+(drdp!G68+drdp!P68)*DRFR!$C68+(drdp!J68+drdp!S68)*DRFR!$D68)</f>
        <v>-7.7415839498903675E-3</v>
      </c>
      <c r="H68" s="18">
        <f>Model!$W$4*((drdp!B68)*DRFR!$B68+(drdp!E68)*DRFR!$C68+(drdp!H68)*DRFR!$D68)</f>
        <v>0.22648165855432156</v>
      </c>
      <c r="I68" s="18">
        <f>Model!$W$4*((drdp!C68)*DRFR!$B68+(drdp!F68)*DRFR!$C68+(drdp!I68)*DRFR!$D68)</f>
        <v>0</v>
      </c>
      <c r="J68" s="18">
        <f>Model!$W$4*((drdp!D68)*DRFR!$B68+(drdp!G68)*DRFR!$C68+(drdp!J68)*DRFR!$D68)</f>
        <v>0.26677471112045703</v>
      </c>
      <c r="K68" s="21">
        <f t="shared" ref="K68:K131" si="14">K67+E68^2</f>
        <v>3.9522011329022836E-3</v>
      </c>
      <c r="L68" s="21">
        <f t="shared" ref="L68:L131" si="15">L67+F68^2</f>
        <v>0</v>
      </c>
      <c r="M68" s="21">
        <f t="shared" ref="M68:M131" si="16">M67+G68^2</f>
        <v>1.3578425539695861E-3</v>
      </c>
      <c r="N68" s="21">
        <f t="shared" ref="N68:N131" si="17">N67+E68*F68</f>
        <v>0</v>
      </c>
      <c r="O68" s="21">
        <f t="shared" ref="O68:O131" si="18">O67+E68*G68</f>
        <v>-1.9314039330225713E-3</v>
      </c>
      <c r="P68" s="21">
        <f t="shared" ref="P68:P131" si="19">P67+F68*G68</f>
        <v>0</v>
      </c>
      <c r="Q68" s="19">
        <f t="shared" si="8"/>
        <v>5.5156872994886016E-2</v>
      </c>
      <c r="R68" s="19">
        <f t="shared" si="9"/>
        <v>0</v>
      </c>
      <c r="S68" s="19">
        <f t="shared" si="10"/>
        <v>7.2466656925319686E-2</v>
      </c>
      <c r="T68" s="19">
        <f t="shared" si="11"/>
        <v>0</v>
      </c>
      <c r="U68" s="19">
        <f t="shared" si="12"/>
        <v>5.8561319674628097E-2</v>
      </c>
      <c r="V68" s="19">
        <f t="shared" si="13"/>
        <v>0</v>
      </c>
    </row>
    <row r="69" spans="1:22" x14ac:dyDescent="0.25">
      <c r="A69" s="26">
        <f>Wellpath!E69</f>
        <v>1890</v>
      </c>
      <c r="B69" s="68">
        <v>1</v>
      </c>
      <c r="C69" s="22">
        <v>0</v>
      </c>
      <c r="D69" s="22">
        <v>0</v>
      </c>
      <c r="E69" s="20">
        <f>Model!$W$4*((drdp!B69+drdp!K69)*DRFR!$B69+(drdp!E69+drdp!N69)*DRFR!$C69+(drdp!H69+drdp!Q69)*DRFR!$D69)</f>
        <v>9.7126914110600149E-3</v>
      </c>
      <c r="F69" s="20">
        <f>Model!$W$4*((drdp!C69+drdp!L69)*DRFR!$B69+(drdp!F69+drdp!O69)*DRFR!$C69+(drdp!I69+drdp!R69)*DRFR!$D69)</f>
        <v>0</v>
      </c>
      <c r="G69" s="20">
        <f>Model!$W$4*((drdp!D69+drdp!M69)*DRFR!$B69+(drdp!G69+drdp!P69)*DRFR!$C69+(drdp!J69+drdp!S69)*DRFR!$D69)</f>
        <v>-7.4071281303407501E-3</v>
      </c>
      <c r="H69" s="18">
        <f>Model!$W$4*((drdp!B69)*DRFR!$B69+(drdp!E69)*DRFR!$C69+(drdp!H69)*DRFR!$D69)</f>
        <v>0.21703338889620083</v>
      </c>
      <c r="I69" s="18">
        <f>Model!$W$4*((drdp!C69)*DRFR!$B69+(drdp!F69)*DRFR!$C69+(drdp!I69)*DRFR!$D69)</f>
        <v>0</v>
      </c>
      <c r="J69" s="18">
        <f>Model!$W$4*((drdp!D69)*DRFR!$B69+(drdp!G69)*DRFR!$C69+(drdp!J69)*DRFR!$D69)</f>
        <v>0.27451629507034742</v>
      </c>
      <c r="K69" s="21">
        <f t="shared" si="14"/>
        <v>4.0465375073487622E-3</v>
      </c>
      <c r="L69" s="21">
        <f t="shared" si="15"/>
        <v>0</v>
      </c>
      <c r="M69" s="21">
        <f t="shared" si="16"/>
        <v>1.4127081011088714E-3</v>
      </c>
      <c r="N69" s="21">
        <f t="shared" si="17"/>
        <v>0</v>
      </c>
      <c r="O69" s="21">
        <f t="shared" si="18"/>
        <v>-2.0033470827947528E-3</v>
      </c>
      <c r="P69" s="21">
        <f t="shared" si="19"/>
        <v>0</v>
      </c>
      <c r="Q69" s="19">
        <f t="shared" ref="Q69:Q132" si="20">K68+H69^2</f>
        <v>5.1055693028671828E-2</v>
      </c>
      <c r="R69" s="19">
        <f t="shared" ref="R69:R132" si="21">L68+I69^2</f>
        <v>0</v>
      </c>
      <c r="S69" s="19">
        <f t="shared" ref="S69:S132" si="22">M68+J69^2</f>
        <v>7.6717038813119642E-2</v>
      </c>
      <c r="T69" s="19">
        <f t="shared" ref="T69:T132" si="23">N68+H69*I69</f>
        <v>0</v>
      </c>
      <c r="U69" s="19">
        <f t="shared" ref="U69:U132" si="24">O68+H69*J69</f>
        <v>5.7647797893324353E-2</v>
      </c>
      <c r="V69" s="19">
        <f t="shared" ref="V69:V132" si="25">P68+I69*J69</f>
        <v>0</v>
      </c>
    </row>
    <row r="70" spans="1:22" x14ac:dyDescent="0.25">
      <c r="A70" s="26">
        <f>Wellpath!E70</f>
        <v>1920</v>
      </c>
      <c r="B70" s="68">
        <v>1</v>
      </c>
      <c r="C70" s="22">
        <v>0</v>
      </c>
      <c r="D70" s="22">
        <v>0</v>
      </c>
      <c r="E70" s="20">
        <f>Model!$W$4*((drdp!B70+drdp!K70)*DRFR!$B70+(drdp!E70+drdp!N70)*DRFR!$C70+(drdp!H70+drdp!Q70)*DRFR!$D70)</f>
        <v>9.9652797456403538E-3</v>
      </c>
      <c r="F70" s="20">
        <f>Model!$W$4*((drdp!C70+drdp!L70)*DRFR!$B70+(drdp!F70+drdp!O70)*DRFR!$C70+(drdp!I70+drdp!R70)*DRFR!$D70)</f>
        <v>0</v>
      </c>
      <c r="G70" s="20">
        <f>Model!$W$4*((drdp!D70+drdp!M70)*DRFR!$B70+(drdp!G70+drdp!P70)*DRFR!$C70+(drdp!J70+drdp!S70)*DRFR!$D70)</f>
        <v>-7.0636478661449615E-3</v>
      </c>
      <c r="H70" s="18">
        <f>Model!$W$4*((drdp!B70)*DRFR!$B70+(drdp!E70)*DRFR!$C70+(drdp!H70)*DRFR!$D70)</f>
        <v>0.20732069748514081</v>
      </c>
      <c r="I70" s="18">
        <f>Model!$W$4*((drdp!C70)*DRFR!$B70+(drdp!F70)*DRFR!$C70+(drdp!I70)*DRFR!$D70)</f>
        <v>0</v>
      </c>
      <c r="J70" s="18">
        <f>Model!$W$4*((drdp!D70)*DRFR!$B70+(drdp!G70)*DRFR!$C70+(drdp!J70)*DRFR!$D70)</f>
        <v>0.28192342320068814</v>
      </c>
      <c r="K70" s="21">
        <f t="shared" si="14"/>
        <v>4.145844307757632E-3</v>
      </c>
      <c r="L70" s="21">
        <f t="shared" si="15"/>
        <v>0</v>
      </c>
      <c r="M70" s="21">
        <f t="shared" si="16"/>
        <v>1.4626032222857658E-3</v>
      </c>
      <c r="N70" s="21">
        <f t="shared" si="17"/>
        <v>0</v>
      </c>
      <c r="O70" s="21">
        <f t="shared" si="18"/>
        <v>-2.073738309805583E-3</v>
      </c>
      <c r="P70" s="21">
        <f t="shared" si="19"/>
        <v>0</v>
      </c>
      <c r="Q70" s="19">
        <f t="shared" si="20"/>
        <v>4.7028409113074036E-2</v>
      </c>
      <c r="R70" s="19">
        <f t="shared" si="21"/>
        <v>0</v>
      </c>
      <c r="S70" s="19">
        <f t="shared" si="22"/>
        <v>8.0893524650303167E-2</v>
      </c>
      <c r="T70" s="19">
        <f t="shared" si="23"/>
        <v>0</v>
      </c>
      <c r="U70" s="19">
        <f t="shared" si="24"/>
        <v>5.6445213652570443E-2</v>
      </c>
      <c r="V70" s="19">
        <f t="shared" si="25"/>
        <v>0</v>
      </c>
    </row>
    <row r="71" spans="1:22" x14ac:dyDescent="0.25">
      <c r="A71" s="26">
        <f>Wellpath!E71</f>
        <v>1950</v>
      </c>
      <c r="B71" s="68">
        <v>1</v>
      </c>
      <c r="C71" s="22">
        <v>0</v>
      </c>
      <c r="D71" s="22">
        <v>0</v>
      </c>
      <c r="E71" s="20">
        <f>Model!$W$4*((drdp!B71+drdp!K71)*DRFR!$B71+(drdp!E71+drdp!N71)*DRFR!$C71+(drdp!H71+drdp!Q71)*DRFR!$D71)</f>
        <v>1.0205726921884361E-2</v>
      </c>
      <c r="F71" s="20">
        <f>Model!$W$4*((drdp!C71+drdp!L71)*DRFR!$B71+(drdp!F71+drdp!O71)*DRFR!$C71+(drdp!I71+drdp!R71)*DRFR!$D71)</f>
        <v>0</v>
      </c>
      <c r="G71" s="20">
        <f>Model!$W$4*((drdp!D71+drdp!M71)*DRFR!$B71+(drdp!G71+drdp!P71)*DRFR!$C71+(drdp!J71+drdp!S71)*DRFR!$D71)</f>
        <v>-6.7115616350958357E-3</v>
      </c>
      <c r="H71" s="18">
        <f>Model!$W$4*((drdp!B71)*DRFR!$B71+(drdp!E71)*DRFR!$C71+(drdp!H71)*DRFR!$D71)</f>
        <v>0.19735541773950047</v>
      </c>
      <c r="I71" s="18">
        <f>Model!$W$4*((drdp!C71)*DRFR!$B71+(drdp!F71)*DRFR!$C71+(drdp!I71)*DRFR!$D71)</f>
        <v>0</v>
      </c>
      <c r="J71" s="18">
        <f>Model!$W$4*((drdp!D71)*DRFR!$B71+(drdp!G71)*DRFR!$C71+(drdp!J71)*DRFR!$D71)</f>
        <v>0.28898707106683313</v>
      </c>
      <c r="K71" s="21">
        <f t="shared" si="14"/>
        <v>4.2500011697617071E-3</v>
      </c>
      <c r="L71" s="21">
        <f t="shared" si="15"/>
        <v>0</v>
      </c>
      <c r="M71" s="21">
        <f t="shared" si="16"/>
        <v>1.5076482818674561E-3</v>
      </c>
      <c r="N71" s="21">
        <f t="shared" si="17"/>
        <v>0</v>
      </c>
      <c r="O71" s="21">
        <f t="shared" si="18"/>
        <v>-2.1422346750727666E-3</v>
      </c>
      <c r="P71" s="21">
        <f t="shared" si="19"/>
        <v>0</v>
      </c>
      <c r="Q71" s="19">
        <f t="shared" si="20"/>
        <v>4.309500521889037E-2</v>
      </c>
      <c r="R71" s="19">
        <f t="shared" si="21"/>
        <v>0</v>
      </c>
      <c r="S71" s="19">
        <f t="shared" si="22"/>
        <v>8.4976130466072636E-2</v>
      </c>
      <c r="T71" s="19">
        <f t="shared" si="23"/>
        <v>0</v>
      </c>
      <c r="U71" s="19">
        <f t="shared" si="24"/>
        <v>5.4959425821903982E-2</v>
      </c>
      <c r="V71" s="19">
        <f t="shared" si="25"/>
        <v>0</v>
      </c>
    </row>
    <row r="72" spans="1:22" x14ac:dyDescent="0.25">
      <c r="A72" s="26">
        <f>Wellpath!E72</f>
        <v>1980</v>
      </c>
      <c r="B72" s="68">
        <v>1</v>
      </c>
      <c r="C72" s="22">
        <v>0</v>
      </c>
      <c r="D72" s="22">
        <v>0</v>
      </c>
      <c r="E72" s="20">
        <f>Model!$W$4*((drdp!B72+drdp!K72)*DRFR!$B72+(drdp!E72+drdp!N72)*DRFR!$C72+(drdp!H72+drdp!Q72)*DRFR!$D72)</f>
        <v>1.04337399919457E-2</v>
      </c>
      <c r="F72" s="20">
        <f>Model!$W$4*((drdp!C72+drdp!L72)*DRFR!$B72+(drdp!F72+drdp!O72)*DRFR!$C72+(drdp!I72+drdp!R72)*DRFR!$D72)</f>
        <v>0</v>
      </c>
      <c r="G72" s="20">
        <f>Model!$W$4*((drdp!D72+drdp!M72)*DRFR!$B72+(drdp!G72+drdp!P72)*DRFR!$C72+(drdp!J72+drdp!S72)*DRFR!$D72)</f>
        <v>-6.3512984000310968E-3</v>
      </c>
      <c r="H72" s="18">
        <f>Model!$W$4*((drdp!B72)*DRFR!$B72+(drdp!E72)*DRFR!$C72+(drdp!H72)*DRFR!$D72)</f>
        <v>0.18714969081761609</v>
      </c>
      <c r="I72" s="18">
        <f>Model!$W$4*((drdp!C72)*DRFR!$B72+(drdp!F72)*DRFR!$C72+(drdp!I72)*DRFR!$D72)</f>
        <v>0</v>
      </c>
      <c r="J72" s="18">
        <f>Model!$W$4*((drdp!D72)*DRFR!$B72+(drdp!G72)*DRFR!$C72+(drdp!J72)*DRFR!$D72)</f>
        <v>0.29569863270192898</v>
      </c>
      <c r="K72" s="21">
        <f t="shared" si="14"/>
        <v>4.3588640999812339E-3</v>
      </c>
      <c r="L72" s="21">
        <f t="shared" si="15"/>
        <v>0</v>
      </c>
      <c r="M72" s="21">
        <f t="shared" si="16"/>
        <v>1.5479872732336937E-3</v>
      </c>
      <c r="N72" s="21">
        <f t="shared" si="17"/>
        <v>0</v>
      </c>
      <c r="O72" s="21">
        <f t="shared" si="18"/>
        <v>-2.2085024711899518E-3</v>
      </c>
      <c r="P72" s="21">
        <f t="shared" si="19"/>
        <v>0</v>
      </c>
      <c r="Q72" s="19">
        <f t="shared" si="20"/>
        <v>3.9275007942891002E-2</v>
      </c>
      <c r="R72" s="19">
        <f t="shared" si="21"/>
        <v>0</v>
      </c>
      <c r="S72" s="19">
        <f t="shared" si="22"/>
        <v>8.8945329663657757E-2</v>
      </c>
      <c r="T72" s="19">
        <f t="shared" si="23"/>
        <v>0</v>
      </c>
      <c r="U72" s="19">
        <f t="shared" si="24"/>
        <v>5.3197673010285065E-2</v>
      </c>
      <c r="V72" s="19">
        <f t="shared" si="25"/>
        <v>0</v>
      </c>
    </row>
    <row r="73" spans="1:22" x14ac:dyDescent="0.25">
      <c r="A73" s="26">
        <f>Wellpath!E73</f>
        <v>2010</v>
      </c>
      <c r="B73" s="68">
        <v>1</v>
      </c>
      <c r="C73" s="22">
        <v>0</v>
      </c>
      <c r="D73" s="22">
        <v>0</v>
      </c>
      <c r="E73" s="20">
        <f>Model!$W$4*((drdp!B73+drdp!K73)*DRFR!$B73+(drdp!E73+drdp!N73)*DRFR!$C73+(drdp!H73+drdp!Q73)*DRFR!$D73)</f>
        <v>1.0649041157021298E-2</v>
      </c>
      <c r="F73" s="20">
        <f>Model!$W$4*((drdp!C73+drdp!L73)*DRFR!$B73+(drdp!F73+drdp!O73)*DRFR!$C73+(drdp!I73+drdp!R73)*DRFR!$D73)</f>
        <v>0</v>
      </c>
      <c r="G73" s="20">
        <f>Model!$W$4*((drdp!D73+drdp!M73)*DRFR!$B73+(drdp!G73+drdp!P73)*DRFR!$C73+(drdp!J73+drdp!S73)*DRFR!$D73)</f>
        <v>-5.9832970862084937E-3</v>
      </c>
      <c r="H73" s="18">
        <f>Model!$W$4*((drdp!B73)*DRFR!$B73+(drdp!E73)*DRFR!$C73+(drdp!H73)*DRFR!$D73)</f>
        <v>0.1767159508256704</v>
      </c>
      <c r="I73" s="18">
        <f>Model!$W$4*((drdp!C73)*DRFR!$B73+(drdp!F73)*DRFR!$C73+(drdp!I73)*DRFR!$D73)</f>
        <v>0</v>
      </c>
      <c r="J73" s="18">
        <f>Model!$W$4*((drdp!D73)*DRFR!$B73+(drdp!G73)*DRFR!$C73+(drdp!J73)*DRFR!$D73)</f>
        <v>0.30204993110196005</v>
      </c>
      <c r="K73" s="21">
        <f t="shared" si="14"/>
        <v>4.4722661775451677E-3</v>
      </c>
      <c r="L73" s="21">
        <f t="shared" si="15"/>
        <v>0</v>
      </c>
      <c r="M73" s="21">
        <f t="shared" si="16"/>
        <v>1.5837871172555249E-3</v>
      </c>
      <c r="N73" s="21">
        <f t="shared" si="17"/>
        <v>0</v>
      </c>
      <c r="O73" s="21">
        <f t="shared" si="18"/>
        <v>-2.2722188481156718E-3</v>
      </c>
      <c r="P73" s="21">
        <f t="shared" si="19"/>
        <v>0</v>
      </c>
      <c r="Q73" s="19">
        <f t="shared" si="20"/>
        <v>3.5587391376201996E-2</v>
      </c>
      <c r="R73" s="19">
        <f t="shared" si="21"/>
        <v>0</v>
      </c>
      <c r="S73" s="19">
        <f t="shared" si="22"/>
        <v>9.2782148151932517E-2</v>
      </c>
      <c r="T73" s="19">
        <f t="shared" si="23"/>
        <v>0</v>
      </c>
      <c r="U73" s="19">
        <f t="shared" si="24"/>
        <v>5.1168538300321156E-2</v>
      </c>
      <c r="V73" s="19">
        <f t="shared" si="25"/>
        <v>0</v>
      </c>
    </row>
    <row r="74" spans="1:22" x14ac:dyDescent="0.25">
      <c r="A74" s="26">
        <f>Wellpath!E74</f>
        <v>2040</v>
      </c>
      <c r="B74" s="68">
        <v>1</v>
      </c>
      <c r="C74" s="22">
        <v>0</v>
      </c>
      <c r="D74" s="22">
        <v>0</v>
      </c>
      <c r="E74" s="20">
        <f>Model!$W$4*((drdp!B74+drdp!K74)*DRFR!$B74+(drdp!E74+drdp!N74)*DRFR!$C74+(drdp!H74+drdp!Q74)*DRFR!$D74)</f>
        <v>1.0851368105806121E-2</v>
      </c>
      <c r="F74" s="20">
        <f>Model!$W$4*((drdp!C74+drdp!L74)*DRFR!$B74+(drdp!F74+drdp!O74)*DRFR!$C74+(drdp!I74+drdp!R74)*DRFR!$D74)</f>
        <v>0</v>
      </c>
      <c r="G74" s="20">
        <f>Model!$W$4*((drdp!D74+drdp!M74)*DRFR!$B74+(drdp!G74+drdp!P74)*DRFR!$C74+(drdp!J74+drdp!S74)*DRFR!$D74)</f>
        <v>-5.6080060465426235E-3</v>
      </c>
      <c r="H74" s="18">
        <f>Model!$W$4*((drdp!B74)*DRFR!$B74+(drdp!E74)*DRFR!$C74+(drdp!H74)*DRFR!$D74)</f>
        <v>0.16606690966864909</v>
      </c>
      <c r="I74" s="18">
        <f>Model!$W$4*((drdp!C74)*DRFR!$B74+(drdp!F74)*DRFR!$C74+(drdp!I74)*DRFR!$D74)</f>
        <v>0</v>
      </c>
      <c r="J74" s="18">
        <f>Model!$W$4*((drdp!D74)*DRFR!$B74+(drdp!G74)*DRFR!$C74+(drdp!J74)*DRFR!$D74)</f>
        <v>0.30803322818816853</v>
      </c>
      <c r="K74" s="21">
        <f t="shared" si="14"/>
        <v>4.5900183673128741E-3</v>
      </c>
      <c r="L74" s="21">
        <f t="shared" si="15"/>
        <v>0</v>
      </c>
      <c r="M74" s="21">
        <f t="shared" si="16"/>
        <v>1.6152368490735835E-3</v>
      </c>
      <c r="N74" s="21">
        <f t="shared" si="17"/>
        <v>0</v>
      </c>
      <c r="O74" s="21">
        <f t="shared" si="18"/>
        <v>-2.3330733860662924E-3</v>
      </c>
      <c r="P74" s="21">
        <f t="shared" si="19"/>
        <v>0</v>
      </c>
      <c r="Q74" s="19">
        <f t="shared" si="20"/>
        <v>3.2050484664440423E-2</v>
      </c>
      <c r="R74" s="19">
        <f t="shared" si="21"/>
        <v>0</v>
      </c>
      <c r="S74" s="19">
        <f t="shared" si="22"/>
        <v>9.646825678527983E-2</v>
      </c>
      <c r="T74" s="19">
        <f t="shared" si="23"/>
        <v>0</v>
      </c>
      <c r="U74" s="19">
        <f t="shared" si="24"/>
        <v>4.8881907432351282E-2</v>
      </c>
      <c r="V74" s="19">
        <f t="shared" si="25"/>
        <v>0</v>
      </c>
    </row>
    <row r="75" spans="1:22" x14ac:dyDescent="0.25">
      <c r="A75" s="26">
        <f>Wellpath!E75</f>
        <v>2070</v>
      </c>
      <c r="B75" s="68">
        <v>1</v>
      </c>
      <c r="C75" s="22">
        <v>0</v>
      </c>
      <c r="D75" s="22">
        <v>0</v>
      </c>
      <c r="E75" s="20">
        <f>Model!$W$4*((drdp!B75+drdp!K75)*DRFR!$B75+(drdp!E75+drdp!N75)*DRFR!$C75+(drdp!H75+drdp!Q75)*DRFR!$D75)</f>
        <v>1.1040474334079155E-2</v>
      </c>
      <c r="F75" s="20">
        <f>Model!$W$4*((drdp!C75+drdp!L75)*DRFR!$B75+(drdp!F75+drdp!O75)*DRFR!$C75+(drdp!I75+drdp!R75)*DRFR!$D75)</f>
        <v>0</v>
      </c>
      <c r="G75" s="20">
        <f>Model!$W$4*((drdp!D75+drdp!M75)*DRFR!$B75+(drdp!G75+drdp!P75)*DRFR!$C75+(drdp!J75+drdp!S75)*DRFR!$D75)</f>
        <v>-5.2258825153560723E-3</v>
      </c>
      <c r="H75" s="18">
        <f>Model!$W$4*((drdp!B75)*DRFR!$B75+(drdp!E75)*DRFR!$C75+(drdp!H75)*DRFR!$D75)</f>
        <v>0.15521554156284298</v>
      </c>
      <c r="I75" s="18">
        <f>Model!$W$4*((drdp!C75)*DRFR!$B75+(drdp!F75)*DRFR!$C75+(drdp!I75)*DRFR!$D75)</f>
        <v>0</v>
      </c>
      <c r="J75" s="18">
        <f>Model!$W$4*((drdp!D75)*DRFR!$B75+(drdp!G75)*DRFR!$C75+(drdp!J75)*DRFR!$D75)</f>
        <v>0.31364123423471119</v>
      </c>
      <c r="K75" s="21">
        <f t="shared" si="14"/>
        <v>4.7119104408343349E-3</v>
      </c>
      <c r="L75" s="21">
        <f t="shared" si="15"/>
        <v>0</v>
      </c>
      <c r="M75" s="21">
        <f t="shared" si="16"/>
        <v>1.6425466971378877E-3</v>
      </c>
      <c r="N75" s="21">
        <f t="shared" si="17"/>
        <v>0</v>
      </c>
      <c r="O75" s="21">
        <f t="shared" si="18"/>
        <v>-2.3907696078499939E-3</v>
      </c>
      <c r="P75" s="21">
        <f t="shared" si="19"/>
        <v>0</v>
      </c>
      <c r="Q75" s="19">
        <f t="shared" si="20"/>
        <v>2.8681882709959514E-2</v>
      </c>
      <c r="R75" s="19">
        <f t="shared" si="21"/>
        <v>0</v>
      </c>
      <c r="S75" s="19">
        <f t="shared" si="22"/>
        <v>9.9986060661346549E-2</v>
      </c>
      <c r="T75" s="19">
        <f t="shared" si="23"/>
        <v>0</v>
      </c>
      <c r="U75" s="19">
        <f t="shared" si="24"/>
        <v>4.6348920642112892E-2</v>
      </c>
      <c r="V75" s="19">
        <f t="shared" si="25"/>
        <v>0</v>
      </c>
    </row>
    <row r="76" spans="1:22" x14ac:dyDescent="0.25">
      <c r="A76" s="26">
        <f>Wellpath!E76</f>
        <v>2100</v>
      </c>
      <c r="B76" s="68">
        <v>1</v>
      </c>
      <c r="C76" s="22">
        <v>0</v>
      </c>
      <c r="D76" s="22">
        <v>0</v>
      </c>
      <c r="E76" s="20">
        <f>Model!$W$4*((drdp!B76+drdp!K76)*DRFR!$B76+(drdp!E76+drdp!N76)*DRFR!$C76+(drdp!H76+drdp!Q76)*DRFR!$D76)</f>
        <v>1.1216129445030787E-2</v>
      </c>
      <c r="F76" s="20">
        <f>Model!$W$4*((drdp!C76+drdp!L76)*DRFR!$B76+(drdp!F76+drdp!O76)*DRFR!$C76+(drdp!I76+drdp!R76)*DRFR!$D76)</f>
        <v>0</v>
      </c>
      <c r="G76" s="20">
        <f>Model!$W$4*((drdp!D76+drdp!M76)*DRFR!$B76+(drdp!G76+drdp!P76)*DRFR!$C76+(drdp!J76+drdp!S76)*DRFR!$D76)</f>
        <v>-4.8373920513101075E-3</v>
      </c>
      <c r="H76" s="18">
        <f>Model!$W$4*((drdp!B76)*DRFR!$B76+(drdp!E76)*DRFR!$C76+(drdp!H76)*DRFR!$D76)</f>
        <v>0.14417506722876383</v>
      </c>
      <c r="I76" s="18">
        <f>Model!$W$4*((drdp!C76)*DRFR!$B76+(drdp!F76)*DRFR!$C76+(drdp!I76)*DRFR!$D76)</f>
        <v>0</v>
      </c>
      <c r="J76" s="18">
        <f>Model!$W$4*((drdp!D76)*DRFR!$B76+(drdp!G76)*DRFR!$C76+(drdp!J76)*DRFR!$D76)</f>
        <v>0.31886711675006724</v>
      </c>
      <c r="K76" s="21">
        <f t="shared" si="14"/>
        <v>4.8377120005620219E-3</v>
      </c>
      <c r="L76" s="21">
        <f t="shared" si="15"/>
        <v>0</v>
      </c>
      <c r="M76" s="21">
        <f t="shared" si="16"/>
        <v>1.665947058995966E-3</v>
      </c>
      <c r="N76" s="21">
        <f t="shared" si="17"/>
        <v>0</v>
      </c>
      <c r="O76" s="21">
        <f t="shared" si="18"/>
        <v>-2.4450264232738512E-3</v>
      </c>
      <c r="P76" s="21">
        <f t="shared" si="19"/>
        <v>0</v>
      </c>
      <c r="Q76" s="19">
        <f t="shared" si="20"/>
        <v>2.5498360451252904E-2</v>
      </c>
      <c r="R76" s="19">
        <f t="shared" si="21"/>
        <v>0</v>
      </c>
      <c r="S76" s="19">
        <f t="shared" si="22"/>
        <v>0.10331878484163889</v>
      </c>
      <c r="T76" s="19">
        <f t="shared" si="23"/>
        <v>0</v>
      </c>
      <c r="U76" s="19">
        <f t="shared" si="24"/>
        <v>4.3581918386633035E-2</v>
      </c>
      <c r="V76" s="19">
        <f t="shared" si="25"/>
        <v>0</v>
      </c>
    </row>
    <row r="77" spans="1:22" x14ac:dyDescent="0.25">
      <c r="A77" s="26">
        <f>Wellpath!E77</f>
        <v>2130</v>
      </c>
      <c r="B77" s="68">
        <v>1</v>
      </c>
      <c r="C77" s="22">
        <v>0</v>
      </c>
      <c r="D77" s="22">
        <v>0</v>
      </c>
      <c r="E77" s="20">
        <f>Model!$W$4*((drdp!B77+drdp!K77)*DRFR!$B77+(drdp!E77+drdp!N77)*DRFR!$C77+(drdp!H77+drdp!Q77)*DRFR!$D77)</f>
        <v>1.1378119429965935E-2</v>
      </c>
      <c r="F77" s="20">
        <f>Model!$W$4*((drdp!C77+drdp!L77)*DRFR!$B77+(drdp!F77+drdp!O77)*DRFR!$C77+(drdp!I77+drdp!R77)*DRFR!$D77)</f>
        <v>0</v>
      </c>
      <c r="G77" s="20">
        <f>Model!$W$4*((drdp!D77+drdp!M77)*DRFR!$B77+(drdp!G77+drdp!P77)*DRFR!$C77+(drdp!J77+drdp!S77)*DRFR!$D77)</f>
        <v>-4.4430079701927357E-3</v>
      </c>
      <c r="H77" s="18">
        <f>Model!$W$4*((drdp!B77)*DRFR!$B77+(drdp!E77)*DRFR!$C77+(drdp!H77)*DRFR!$D77)</f>
        <v>0.13295893778373302</v>
      </c>
      <c r="I77" s="18">
        <f>Model!$W$4*((drdp!C77)*DRFR!$B77+(drdp!F77)*DRFR!$C77+(drdp!I77)*DRFR!$D77)</f>
        <v>0</v>
      </c>
      <c r="J77" s="18">
        <f>Model!$W$4*((drdp!D77)*DRFR!$B77+(drdp!G77)*DRFR!$C77+(drdp!J77)*DRFR!$D77)</f>
        <v>0.32370450880137736</v>
      </c>
      <c r="K77" s="21">
        <f t="shared" si="14"/>
        <v>4.9671736023245905E-3</v>
      </c>
      <c r="L77" s="21">
        <f t="shared" si="15"/>
        <v>0</v>
      </c>
      <c r="M77" s="21">
        <f t="shared" si="16"/>
        <v>1.6856873788191622E-3</v>
      </c>
      <c r="N77" s="21">
        <f t="shared" si="17"/>
        <v>0</v>
      </c>
      <c r="O77" s="21">
        <f t="shared" si="18"/>
        <v>-2.4955794985869945E-3</v>
      </c>
      <c r="P77" s="21">
        <f t="shared" si="19"/>
        <v>0</v>
      </c>
      <c r="Q77" s="19">
        <f t="shared" si="20"/>
        <v>2.2515791137140612E-2</v>
      </c>
      <c r="R77" s="19">
        <f t="shared" si="21"/>
        <v>0</v>
      </c>
      <c r="S77" s="19">
        <f t="shared" si="22"/>
        <v>0.10645055607733696</v>
      </c>
      <c r="T77" s="19">
        <f t="shared" si="23"/>
        <v>0</v>
      </c>
      <c r="U77" s="19">
        <f t="shared" si="24"/>
        <v>4.0594381222762342E-2</v>
      </c>
      <c r="V77" s="19">
        <f t="shared" si="25"/>
        <v>0</v>
      </c>
    </row>
    <row r="78" spans="1:22" x14ac:dyDescent="0.25">
      <c r="A78" s="26">
        <f>Wellpath!E78</f>
        <v>2160</v>
      </c>
      <c r="B78" s="68">
        <v>1</v>
      </c>
      <c r="C78" s="22">
        <v>0</v>
      </c>
      <c r="D78" s="22">
        <v>0</v>
      </c>
      <c r="E78" s="20">
        <f>Model!$W$4*((drdp!B78+drdp!K78)*DRFR!$B78+(drdp!E78+drdp!N78)*DRFR!$C78+(drdp!H78+drdp!Q78)*DRFR!$D78)</f>
        <v>1.1526246929040654E-2</v>
      </c>
      <c r="F78" s="20">
        <f>Model!$W$4*((drdp!C78+drdp!L78)*DRFR!$B78+(drdp!F78+drdp!O78)*DRFR!$C78+(drdp!I78+drdp!R78)*DRFR!$D78)</f>
        <v>0</v>
      </c>
      <c r="G78" s="20">
        <f>Model!$W$4*((drdp!D78+drdp!M78)*DRFR!$B78+(drdp!G78+drdp!P78)*DRFR!$C78+(drdp!J78+drdp!S78)*DRFR!$D78)</f>
        <v>-4.0432107682565888E-3</v>
      </c>
      <c r="H78" s="18">
        <f>Model!$W$4*((drdp!B78)*DRFR!$B78+(drdp!E78)*DRFR!$C78+(drdp!H78)*DRFR!$D78)</f>
        <v>0.12158081835376711</v>
      </c>
      <c r="I78" s="18">
        <f>Model!$W$4*((drdp!C78)*DRFR!$B78+(drdp!F78)*DRFR!$C78+(drdp!I78)*DRFR!$D78)</f>
        <v>0</v>
      </c>
      <c r="J78" s="18">
        <f>Model!$W$4*((drdp!D78)*DRFR!$B78+(drdp!G78)*DRFR!$C78+(drdp!J78)*DRFR!$D78)</f>
        <v>0.32814751677157011</v>
      </c>
      <c r="K78" s="21">
        <f t="shared" si="14"/>
        <v>5.1000279705938093E-3</v>
      </c>
      <c r="L78" s="21">
        <f t="shared" si="15"/>
        <v>0</v>
      </c>
      <c r="M78" s="21">
        <f t="shared" si="16"/>
        <v>1.7020349321357083E-3</v>
      </c>
      <c r="N78" s="21">
        <f t="shared" si="17"/>
        <v>0</v>
      </c>
      <c r="O78" s="21">
        <f t="shared" si="18"/>
        <v>-2.542182544288076E-3</v>
      </c>
      <c r="P78" s="21">
        <f t="shared" si="19"/>
        <v>0</v>
      </c>
      <c r="Q78" s="19">
        <f t="shared" si="20"/>
        <v>1.9749068993896304E-2</v>
      </c>
      <c r="R78" s="19">
        <f t="shared" si="21"/>
        <v>0</v>
      </c>
      <c r="S78" s="19">
        <f t="shared" si="22"/>
        <v>0.10936648014216704</v>
      </c>
      <c r="T78" s="19">
        <f t="shared" si="23"/>
        <v>0</v>
      </c>
      <c r="U78" s="19">
        <f t="shared" si="24"/>
        <v>3.7400864131257018E-2</v>
      </c>
      <c r="V78" s="19">
        <f t="shared" si="25"/>
        <v>0</v>
      </c>
    </row>
    <row r="79" spans="1:22" x14ac:dyDescent="0.25">
      <c r="A79" s="26">
        <f>Wellpath!E79</f>
        <v>2190</v>
      </c>
      <c r="B79" s="68">
        <v>1</v>
      </c>
      <c r="C79" s="22">
        <v>0</v>
      </c>
      <c r="D79" s="22">
        <v>0</v>
      </c>
      <c r="E79" s="20">
        <f>Model!$W$4*((drdp!B79+drdp!K79)*DRFR!$B79+(drdp!E79+drdp!N79)*DRFR!$C79+(drdp!H79+drdp!Q79)*DRFR!$D79)</f>
        <v>1.1660331471714518E-2</v>
      </c>
      <c r="F79" s="20">
        <f>Model!$W$4*((drdp!C79+drdp!L79)*DRFR!$B79+(drdp!F79+drdp!O79)*DRFR!$C79+(drdp!I79+drdp!R79)*DRFR!$D79)</f>
        <v>0</v>
      </c>
      <c r="G79" s="20">
        <f>Model!$W$4*((drdp!D79+drdp!M79)*DRFR!$B79+(drdp!G79+drdp!P79)*DRFR!$C79+(drdp!J79+drdp!S79)*DRFR!$D79)</f>
        <v>-3.6384875368081992E-3</v>
      </c>
      <c r="H79" s="18">
        <f>Model!$W$4*((drdp!B79)*DRFR!$B79+(drdp!E79)*DRFR!$C79+(drdp!H79)*DRFR!$D79)</f>
        <v>0.11005457142472645</v>
      </c>
      <c r="I79" s="18">
        <f>Model!$W$4*((drdp!C79)*DRFR!$B79+(drdp!F79)*DRFR!$C79+(drdp!I79)*DRFR!$D79)</f>
        <v>0</v>
      </c>
      <c r="J79" s="18">
        <f>Model!$W$4*((drdp!D79)*DRFR!$B79+(drdp!G79)*DRFR!$C79+(drdp!J79)*DRFR!$D79)</f>
        <v>0.3321907275398267</v>
      </c>
      <c r="K79" s="21">
        <f t="shared" si="14"/>
        <v>5.2359913006240653E-3</v>
      </c>
      <c r="L79" s="21">
        <f t="shared" si="15"/>
        <v>0</v>
      </c>
      <c r="M79" s="21">
        <f t="shared" si="16"/>
        <v>1.7152735236912169E-3</v>
      </c>
      <c r="N79" s="21">
        <f t="shared" si="17"/>
        <v>0</v>
      </c>
      <c r="O79" s="21">
        <f t="shared" si="18"/>
        <v>-2.5846085150229617E-3</v>
      </c>
      <c r="P79" s="21">
        <f t="shared" si="19"/>
        <v>0</v>
      </c>
      <c r="Q79" s="19">
        <f t="shared" si="20"/>
        <v>1.7212036662074024E-2</v>
      </c>
      <c r="R79" s="19">
        <f t="shared" si="21"/>
        <v>0</v>
      </c>
      <c r="S79" s="19">
        <f t="shared" si="22"/>
        <v>0.11205271439557508</v>
      </c>
      <c r="T79" s="19">
        <f t="shared" si="23"/>
        <v>0</v>
      </c>
      <c r="U79" s="19">
        <f t="shared" si="24"/>
        <v>3.4016925606375627E-2</v>
      </c>
      <c r="V79" s="19">
        <f t="shared" si="25"/>
        <v>0</v>
      </c>
    </row>
    <row r="80" spans="1:22" x14ac:dyDescent="0.25">
      <c r="A80" s="26">
        <f>Wellpath!E80</f>
        <v>2220</v>
      </c>
      <c r="B80" s="68">
        <v>1</v>
      </c>
      <c r="C80" s="22">
        <v>0</v>
      </c>
      <c r="D80" s="22">
        <v>0</v>
      </c>
      <c r="E80" s="20">
        <f>Model!$W$4*((drdp!B80+drdp!K80)*DRFR!$B80+(drdp!E80+drdp!N80)*DRFR!$C80+(drdp!H80+drdp!Q80)*DRFR!$D80)</f>
        <v>1.1780209696626479E-2</v>
      </c>
      <c r="F80" s="20">
        <f>Model!$W$4*((drdp!C80+drdp!L80)*DRFR!$B80+(drdp!F80+drdp!O80)*DRFR!$C80+(drdp!I80+drdp!R80)*DRFR!$D80)</f>
        <v>0</v>
      </c>
      <c r="G80" s="20">
        <f>Model!$W$4*((drdp!D80+drdp!M80)*DRFR!$B80+(drdp!G80+drdp!P80)*DRFR!$C80+(drdp!J80+drdp!S80)*DRFR!$D80)</f>
        <v>-3.229331368762267E-3</v>
      </c>
      <c r="H80" s="18">
        <f>Model!$W$4*((drdp!B80)*DRFR!$B80+(drdp!E80)*DRFR!$C80+(drdp!H80)*DRFR!$D80)</f>
        <v>9.8394239953011928E-2</v>
      </c>
      <c r="I80" s="18">
        <f>Model!$W$4*((drdp!C80)*DRFR!$B80+(drdp!F80)*DRFR!$C80+(drdp!I80)*DRFR!$D80)</f>
        <v>0</v>
      </c>
      <c r="J80" s="18">
        <f>Model!$W$4*((drdp!D80)*DRFR!$B80+(drdp!G80)*DRFR!$C80+(drdp!J80)*DRFR!$D80)</f>
        <v>0.33582921507663488</v>
      </c>
      <c r="K80" s="21">
        <f t="shared" si="14"/>
        <v>5.3747646411205574E-3</v>
      </c>
      <c r="L80" s="21">
        <f t="shared" si="15"/>
        <v>0</v>
      </c>
      <c r="M80" s="21">
        <f t="shared" si="16"/>
        <v>1.7257021047804889E-3</v>
      </c>
      <c r="N80" s="21">
        <f t="shared" si="17"/>
        <v>0</v>
      </c>
      <c r="O80" s="21">
        <f t="shared" si="18"/>
        <v>-2.6226507157268751E-3</v>
      </c>
      <c r="P80" s="21">
        <f t="shared" si="19"/>
        <v>0</v>
      </c>
      <c r="Q80" s="19">
        <f t="shared" si="20"/>
        <v>1.4917417756554953E-2</v>
      </c>
      <c r="R80" s="19">
        <f t="shared" si="21"/>
        <v>0</v>
      </c>
      <c r="S80" s="19">
        <f t="shared" si="22"/>
        <v>0.11449653522267991</v>
      </c>
      <c r="T80" s="19">
        <f t="shared" si="23"/>
        <v>0</v>
      </c>
      <c r="U80" s="19">
        <f t="shared" si="24"/>
        <v>3.0459051856459102E-2</v>
      </c>
      <c r="V80" s="19">
        <f t="shared" si="25"/>
        <v>0</v>
      </c>
    </row>
    <row r="81" spans="1:22" x14ac:dyDescent="0.25">
      <c r="A81" s="26">
        <f>Wellpath!E81</f>
        <v>2250</v>
      </c>
      <c r="B81" s="68">
        <v>1</v>
      </c>
      <c r="C81" s="22">
        <v>0</v>
      </c>
      <c r="D81" s="22">
        <v>0</v>
      </c>
      <c r="E81" s="20">
        <f>Model!$W$4*((drdp!B81+drdp!K81)*DRFR!$B81+(drdp!E81+drdp!N81)*DRFR!$C81+(drdp!H81+drdp!Q81)*DRFR!$D81)</f>
        <v>1.1885735550625328E-2</v>
      </c>
      <c r="F81" s="20">
        <f>Model!$W$4*((drdp!C81+drdp!L81)*DRFR!$B81+(drdp!F81+drdp!O81)*DRFR!$C81+(drdp!I81+drdp!R81)*DRFR!$D81)</f>
        <v>0</v>
      </c>
      <c r="G81" s="20">
        <f>Model!$W$4*((drdp!D81+drdp!M81)*DRFR!$B81+(drdp!G81+drdp!P81)*DRFR!$C81+(drdp!J81+drdp!S81)*DRFR!$D81)</f>
        <v>-2.8162407578838531E-3</v>
      </c>
      <c r="H81" s="18">
        <f>Model!$W$4*((drdp!B81)*DRFR!$B81+(drdp!E81)*DRFR!$C81+(drdp!H81)*DRFR!$D81)</f>
        <v>8.6614030256385449E-2</v>
      </c>
      <c r="I81" s="18">
        <f>Model!$W$4*((drdp!C81)*DRFR!$B81+(drdp!F81)*DRFR!$C81+(drdp!I81)*DRFR!$D81)</f>
        <v>0</v>
      </c>
      <c r="J81" s="18">
        <f>Model!$W$4*((drdp!D81)*DRFR!$B81+(drdp!G81)*DRFR!$C81+(drdp!J81)*DRFR!$D81)</f>
        <v>0.33905854644539712</v>
      </c>
      <c r="K81" s="21">
        <f t="shared" si="14"/>
        <v>5.5160353506999559E-3</v>
      </c>
      <c r="L81" s="21">
        <f t="shared" si="15"/>
        <v>0</v>
      </c>
      <c r="M81" s="21">
        <f t="shared" si="16"/>
        <v>1.7336333167868553E-3</v>
      </c>
      <c r="N81" s="21">
        <f t="shared" si="17"/>
        <v>0</v>
      </c>
      <c r="O81" s="21">
        <f t="shared" si="18"/>
        <v>-2.6561238086219752E-3</v>
      </c>
      <c r="P81" s="21">
        <f t="shared" si="19"/>
        <v>0</v>
      </c>
      <c r="Q81" s="19">
        <f t="shared" si="20"/>
        <v>1.2876754878374612E-2</v>
      </c>
      <c r="R81" s="19">
        <f t="shared" si="21"/>
        <v>0</v>
      </c>
      <c r="S81" s="19">
        <f t="shared" si="22"/>
        <v>0.116686400022446</v>
      </c>
      <c r="T81" s="19">
        <f t="shared" si="23"/>
        <v>0</v>
      </c>
      <c r="U81" s="19">
        <f t="shared" si="24"/>
        <v>2.6744576484780822E-2</v>
      </c>
      <c r="V81" s="19">
        <f t="shared" si="25"/>
        <v>0</v>
      </c>
    </row>
    <row r="82" spans="1:22" x14ac:dyDescent="0.25">
      <c r="A82" s="26">
        <f>Wellpath!E82</f>
        <v>2280</v>
      </c>
      <c r="B82" s="68">
        <v>1</v>
      </c>
      <c r="C82" s="22">
        <v>0</v>
      </c>
      <c r="D82" s="22">
        <v>0</v>
      </c>
      <c r="E82" s="20">
        <f>Model!$W$4*((drdp!B82+drdp!K82)*DRFR!$B82+(drdp!E82+drdp!N82)*DRFR!$C82+(drdp!H82+drdp!Q82)*DRFR!$D82)</f>
        <v>1.1976780466712935E-2</v>
      </c>
      <c r="F82" s="20">
        <f>Model!$W$4*((drdp!C82+drdp!L82)*DRFR!$B82+(drdp!F82+drdp!O82)*DRFR!$C82+(drdp!I82+drdp!R82)*DRFR!$D82)</f>
        <v>0</v>
      </c>
      <c r="G82" s="20">
        <f>Model!$W$4*((drdp!D82+drdp!M82)*DRFR!$B82+(drdp!G82+drdp!P82)*DRFR!$C82+(drdp!J82+drdp!S82)*DRFR!$D82)</f>
        <v>-2.39971899145055E-3</v>
      </c>
      <c r="H82" s="18">
        <f>Model!$W$4*((drdp!B82)*DRFR!$B82+(drdp!E82)*DRFR!$C82+(drdp!H82)*DRFR!$D82)</f>
        <v>7.4728294705760118E-2</v>
      </c>
      <c r="I82" s="18">
        <f>Model!$W$4*((drdp!C82)*DRFR!$B82+(drdp!F82)*DRFR!$C82+(drdp!I82)*DRFR!$D82)</f>
        <v>0</v>
      </c>
      <c r="J82" s="18">
        <f>Model!$W$4*((drdp!D82)*DRFR!$B82+(drdp!G82)*DRFR!$C82+(drdp!J82)*DRFR!$D82)</f>
        <v>0.34187478720328102</v>
      </c>
      <c r="K82" s="21">
        <f t="shared" si="14"/>
        <v>5.6594786210477921E-3</v>
      </c>
      <c r="L82" s="21">
        <f t="shared" si="15"/>
        <v>0</v>
      </c>
      <c r="M82" s="21">
        <f t="shared" si="16"/>
        <v>1.7393919680247837E-3</v>
      </c>
      <c r="N82" s="21">
        <f t="shared" si="17"/>
        <v>0</v>
      </c>
      <c r="O82" s="21">
        <f t="shared" si="18"/>
        <v>-2.6848647161643803E-3</v>
      </c>
      <c r="P82" s="21">
        <f t="shared" si="19"/>
        <v>0</v>
      </c>
      <c r="Q82" s="19">
        <f t="shared" si="20"/>
        <v>1.1100353380330892E-2</v>
      </c>
      <c r="R82" s="19">
        <f t="shared" si="21"/>
        <v>0</v>
      </c>
      <c r="S82" s="19">
        <f t="shared" si="22"/>
        <v>0.11861200344207554</v>
      </c>
      <c r="T82" s="19">
        <f t="shared" si="23"/>
        <v>0</v>
      </c>
      <c r="U82" s="19">
        <f t="shared" si="24"/>
        <v>2.2891596041973838E-2</v>
      </c>
      <c r="V82" s="19">
        <f t="shared" si="25"/>
        <v>0</v>
      </c>
    </row>
    <row r="83" spans="1:22" x14ac:dyDescent="0.25">
      <c r="A83" s="26">
        <f>Wellpath!E83</f>
        <v>2310</v>
      </c>
      <c r="B83" s="68">
        <v>1</v>
      </c>
      <c r="C83" s="22">
        <v>0</v>
      </c>
      <c r="D83" s="22">
        <v>0</v>
      </c>
      <c r="E83" s="20">
        <f>Model!$W$4*((drdp!B83+drdp!K83)*DRFR!$B83+(drdp!E83+drdp!N83)*DRFR!$C83+(drdp!H83+drdp!Q83)*DRFR!$D83)</f>
        <v>1.205323352068343E-2</v>
      </c>
      <c r="F83" s="20">
        <f>Model!$W$4*((drdp!C83+drdp!L83)*DRFR!$B83+(drdp!F83+drdp!O83)*DRFR!$C83+(drdp!I83+drdp!R83)*DRFR!$D83)</f>
        <v>0</v>
      </c>
      <c r="G83" s="20">
        <f>Model!$W$4*((drdp!D83+drdp!M83)*DRFR!$B83+(drdp!G83+drdp!P83)*DRFR!$C83+(drdp!J83+drdp!S83)*DRFR!$D83)</f>
        <v>-1.9802735370745561E-3</v>
      </c>
      <c r="H83" s="18">
        <f>Model!$W$4*((drdp!B83)*DRFR!$B83+(drdp!E83)*DRFR!$C83+(drdp!H83)*DRFR!$D83)</f>
        <v>6.2751514239047193E-2</v>
      </c>
      <c r="I83" s="18">
        <f>Model!$W$4*((drdp!C83)*DRFR!$B83+(drdp!F83)*DRFR!$C83+(drdp!I83)*DRFR!$D83)</f>
        <v>0</v>
      </c>
      <c r="J83" s="18">
        <f>Model!$W$4*((drdp!D83)*DRFR!$B83+(drdp!G83)*DRFR!$C83+(drdp!J83)*DRFR!$D83)</f>
        <v>0.34427450619473154</v>
      </c>
      <c r="K83" s="21">
        <f t="shared" si="14"/>
        <v>5.8047590593519188E-3</v>
      </c>
      <c r="L83" s="21">
        <f t="shared" si="15"/>
        <v>0</v>
      </c>
      <c r="M83" s="21">
        <f t="shared" si="16"/>
        <v>1.7433134513064215E-3</v>
      </c>
      <c r="N83" s="21">
        <f t="shared" si="17"/>
        <v>0</v>
      </c>
      <c r="O83" s="21">
        <f t="shared" si="18"/>
        <v>-2.7087334155415695E-3</v>
      </c>
      <c r="P83" s="21">
        <f t="shared" si="19"/>
        <v>0</v>
      </c>
      <c r="Q83" s="19">
        <f t="shared" si="20"/>
        <v>9.5972311603411339E-3</v>
      </c>
      <c r="R83" s="19">
        <f t="shared" si="21"/>
        <v>0</v>
      </c>
      <c r="S83" s="19">
        <f t="shared" si="22"/>
        <v>0.12026432758365102</v>
      </c>
      <c r="T83" s="19">
        <f t="shared" si="23"/>
        <v>0</v>
      </c>
      <c r="U83" s="19">
        <f t="shared" si="24"/>
        <v>1.8918881861455256E-2</v>
      </c>
      <c r="V83" s="19">
        <f t="shared" si="25"/>
        <v>0</v>
      </c>
    </row>
    <row r="84" spans="1:22" x14ac:dyDescent="0.25">
      <c r="A84" s="26">
        <f>Wellpath!E84</f>
        <v>2340</v>
      </c>
      <c r="B84" s="68">
        <v>1</v>
      </c>
      <c r="C84" s="22">
        <v>0</v>
      </c>
      <c r="D84" s="22">
        <v>0</v>
      </c>
      <c r="E84" s="20">
        <f>Model!$W$4*((drdp!B84+drdp!K84)*DRFR!$B84+(drdp!E84+drdp!N84)*DRFR!$C84+(drdp!H84+drdp!Q84)*DRFR!$D84)</f>
        <v>1.2115001566267302E-2</v>
      </c>
      <c r="F84" s="20">
        <f>Model!$W$4*((drdp!C84+drdp!L84)*DRFR!$B84+(drdp!F84+drdp!O84)*DRFR!$C84+(drdp!I84+drdp!R84)*DRFR!$D84)</f>
        <v>0</v>
      </c>
      <c r="G84" s="20">
        <f>Model!$W$4*((drdp!D84+drdp!M84)*DRFR!$B84+(drdp!G84+drdp!P84)*DRFR!$C84+(drdp!J84+drdp!S84)*DRFR!$D84)</f>
        <v>-1.5584154244314252E-3</v>
      </c>
      <c r="H84" s="18">
        <f>Model!$W$4*((drdp!B84)*DRFR!$B84+(drdp!E84)*DRFR!$C84+(drdp!H84)*DRFR!$D84)</f>
        <v>5.0698280718363756E-2</v>
      </c>
      <c r="I84" s="18">
        <f>Model!$W$4*((drdp!C84)*DRFR!$B84+(drdp!F84)*DRFR!$C84+(drdp!I84)*DRFR!$D84)</f>
        <v>0</v>
      </c>
      <c r="J84" s="18">
        <f>Model!$W$4*((drdp!D84)*DRFR!$B84+(drdp!G84)*DRFR!$C84+(drdp!J84)*DRFR!$D84)</f>
        <v>0.34625477973180613</v>
      </c>
      <c r="K84" s="21">
        <f t="shared" si="14"/>
        <v>5.9515323223025777E-3</v>
      </c>
      <c r="L84" s="21">
        <f t="shared" si="15"/>
        <v>0</v>
      </c>
      <c r="M84" s="21">
        <f t="shared" si="16"/>
        <v>1.7457421099415272E-3</v>
      </c>
      <c r="N84" s="21">
        <f t="shared" si="17"/>
        <v>0</v>
      </c>
      <c r="O84" s="21">
        <f t="shared" si="18"/>
        <v>-2.7276136208494515E-3</v>
      </c>
      <c r="P84" s="21">
        <f t="shared" si="19"/>
        <v>0</v>
      </c>
      <c r="Q84" s="19">
        <f t="shared" si="20"/>
        <v>8.3750747271499337E-3</v>
      </c>
      <c r="R84" s="19">
        <f t="shared" si="21"/>
        <v>0</v>
      </c>
      <c r="S84" s="19">
        <f t="shared" si="22"/>
        <v>0.121635685938428</v>
      </c>
      <c r="T84" s="19">
        <f t="shared" si="23"/>
        <v>0</v>
      </c>
      <c r="U84" s="19">
        <f t="shared" si="24"/>
        <v>1.4845788607376747E-2</v>
      </c>
      <c r="V84" s="19">
        <f t="shared" si="25"/>
        <v>0</v>
      </c>
    </row>
    <row r="85" spans="1:22" x14ac:dyDescent="0.25">
      <c r="A85" s="26">
        <f>Wellpath!E85</f>
        <v>2370</v>
      </c>
      <c r="B85" s="68">
        <v>1</v>
      </c>
      <c r="C85" s="22">
        <v>0</v>
      </c>
      <c r="D85" s="22">
        <v>0</v>
      </c>
      <c r="E85" s="20">
        <f>Model!$W$4*((drdp!B85+drdp!K85)*DRFR!$B85+(drdp!E85+drdp!N85)*DRFR!$C85+(drdp!H85+drdp!Q85)*DRFR!$D85)</f>
        <v>1.2162009348615581E-2</v>
      </c>
      <c r="F85" s="20">
        <f>Model!$W$4*((drdp!C85+drdp!L85)*DRFR!$B85+(drdp!F85+drdp!O85)*DRFR!$C85+(drdp!I85+drdp!R85)*DRFR!$D85)</f>
        <v>0</v>
      </c>
      <c r="G85" s="20">
        <f>Model!$W$4*((drdp!D85+drdp!M85)*DRFR!$B85+(drdp!G85+drdp!P85)*DRFR!$C85+(drdp!J85+drdp!S85)*DRFR!$D85)</f>
        <v>-1.1346586226490983E-3</v>
      </c>
      <c r="H85" s="18">
        <f>Model!$W$4*((drdp!B85)*DRFR!$B85+(drdp!E85)*DRFR!$C85+(drdp!H85)*DRFR!$D85)</f>
        <v>3.8583279152096459E-2</v>
      </c>
      <c r="I85" s="18">
        <f>Model!$W$4*((drdp!C85)*DRFR!$B85+(drdp!F85)*DRFR!$C85+(drdp!I85)*DRFR!$D85)</f>
        <v>0</v>
      </c>
      <c r="J85" s="18">
        <f>Model!$W$4*((drdp!D85)*DRFR!$B85+(drdp!G85)*DRFR!$C85+(drdp!J85)*DRFR!$D85)</f>
        <v>0.34781319515623754</v>
      </c>
      <c r="K85" s="21">
        <f t="shared" si="14"/>
        <v>6.0994467936983906E-3</v>
      </c>
      <c r="L85" s="21">
        <f t="shared" si="15"/>
        <v>0</v>
      </c>
      <c r="M85" s="21">
        <f t="shared" si="16"/>
        <v>1.7470295601314792E-3</v>
      </c>
      <c r="N85" s="21">
        <f t="shared" si="17"/>
        <v>0</v>
      </c>
      <c r="O85" s="21">
        <f t="shared" si="18"/>
        <v>-2.741413349625597E-3</v>
      </c>
      <c r="P85" s="21">
        <f t="shared" si="19"/>
        <v>0</v>
      </c>
      <c r="Q85" s="19">
        <f t="shared" si="20"/>
        <v>7.4402017524311786E-3</v>
      </c>
      <c r="R85" s="19">
        <f t="shared" si="21"/>
        <v>0</v>
      </c>
      <c r="S85" s="19">
        <f t="shared" si="22"/>
        <v>0.1227197608347325</v>
      </c>
      <c r="T85" s="19">
        <f t="shared" si="23"/>
        <v>0</v>
      </c>
      <c r="U85" s="19">
        <f t="shared" si="24"/>
        <v>1.0692159980646265E-2</v>
      </c>
      <c r="V85" s="19">
        <f t="shared" si="25"/>
        <v>0</v>
      </c>
    </row>
    <row r="86" spans="1:22" x14ac:dyDescent="0.25">
      <c r="A86" s="26">
        <f>Wellpath!E86</f>
        <v>2400</v>
      </c>
      <c r="B86" s="68">
        <v>1</v>
      </c>
      <c r="C86" s="22">
        <v>0</v>
      </c>
      <c r="D86" s="22">
        <v>0</v>
      </c>
      <c r="E86" s="20">
        <f>Model!$W$4*((drdp!B86+drdp!K86)*DRFR!$B86+(drdp!E86+drdp!N86)*DRFR!$C86+(drdp!H86+drdp!Q86)*DRFR!$D86)</f>
        <v>1.2194199595986508E-2</v>
      </c>
      <c r="F86" s="20">
        <f>Model!$W$4*((drdp!C86+drdp!L86)*DRFR!$B86+(drdp!F86+drdp!O86)*DRFR!$C86+(drdp!I86+drdp!R86)*DRFR!$D86)</f>
        <v>0</v>
      </c>
      <c r="G86" s="20">
        <f>Model!$W$4*((drdp!D86+drdp!M86)*DRFR!$B86+(drdp!G86+drdp!P86)*DRFR!$C86+(drdp!J86+drdp!S86)*DRFR!$D86)</f>
        <v>-7.095194141158778E-4</v>
      </c>
      <c r="H86" s="18">
        <f>Model!$W$4*((drdp!B86)*DRFR!$B86+(drdp!E86)*DRFR!$C86+(drdp!H86)*DRFR!$D86)</f>
        <v>2.6421269803480876E-2</v>
      </c>
      <c r="I86" s="18">
        <f>Model!$W$4*((drdp!C86)*DRFR!$B86+(drdp!F86)*DRFR!$C86+(drdp!I86)*DRFR!$D86)</f>
        <v>0</v>
      </c>
      <c r="J86" s="18">
        <f>Model!$W$4*((drdp!D86)*DRFR!$B86+(drdp!G86)*DRFR!$C86+(drdp!J86)*DRFR!$D86)</f>
        <v>0.34894785377888665</v>
      </c>
      <c r="K86" s="21">
        <f t="shared" si="14"/>
        <v>6.2481452974851477E-3</v>
      </c>
      <c r="L86" s="21">
        <f t="shared" si="15"/>
        <v>0</v>
      </c>
      <c r="M86" s="21">
        <f t="shared" si="16"/>
        <v>1.7475329779304866E-3</v>
      </c>
      <c r="N86" s="21">
        <f t="shared" si="17"/>
        <v>0</v>
      </c>
      <c r="O86" s="21">
        <f t="shared" si="18"/>
        <v>-2.7500653709785533E-3</v>
      </c>
      <c r="P86" s="21">
        <f t="shared" si="19"/>
        <v>0</v>
      </c>
      <c r="Q86" s="19">
        <f t="shared" si="20"/>
        <v>6.7975302917267204E-3</v>
      </c>
      <c r="R86" s="19">
        <f t="shared" si="21"/>
        <v>0</v>
      </c>
      <c r="S86" s="19">
        <f t="shared" si="22"/>
        <v>0.12351163421702274</v>
      </c>
      <c r="T86" s="19">
        <f t="shared" si="23"/>
        <v>0</v>
      </c>
      <c r="U86" s="19">
        <f t="shared" si="24"/>
        <v>6.4782320424119615E-3</v>
      </c>
      <c r="V86" s="19">
        <f t="shared" si="25"/>
        <v>0</v>
      </c>
    </row>
    <row r="87" spans="1:22" x14ac:dyDescent="0.25">
      <c r="A87" s="26">
        <f>Wellpath!E87</f>
        <v>2430</v>
      </c>
      <c r="B87" s="68">
        <v>1</v>
      </c>
      <c r="C87" s="22">
        <v>0</v>
      </c>
      <c r="D87" s="22">
        <v>0</v>
      </c>
      <c r="E87" s="20">
        <f>Model!$W$4*((drdp!B87+drdp!K87)*DRFR!$B87+(drdp!E87+drdp!N87)*DRFR!$C87+(drdp!H87+drdp!Q87)*DRFR!$D87)</f>
        <v>1.0165181179604117E-2</v>
      </c>
      <c r="F87" s="20">
        <f>Model!$W$4*((drdp!C87+drdp!L87)*DRFR!$B87+(drdp!F87+drdp!O87)*DRFR!$C87+(drdp!I87+drdp!R87)*DRFR!$D87)</f>
        <v>0</v>
      </c>
      <c r="G87" s="20">
        <f>Model!$W$4*((drdp!D87+drdp!M87)*DRFR!$B87+(drdp!G87+drdp!P87)*DRFR!$C87+(drdp!J87+drdp!S87)*DRFR!$D87)</f>
        <v>-2.954806206037885E-4</v>
      </c>
      <c r="H87" s="18">
        <f>Model!$W$4*((drdp!B87)*DRFR!$B87+(drdp!E87)*DRFR!$C87+(drdp!H87)*DRFR!$D87)</f>
        <v>1.4227070207494369E-2</v>
      </c>
      <c r="I87" s="18">
        <f>Model!$W$4*((drdp!C87)*DRFR!$B87+(drdp!F87)*DRFR!$C87+(drdp!I87)*DRFR!$D87)</f>
        <v>0</v>
      </c>
      <c r="J87" s="18">
        <f>Model!$W$4*((drdp!D87)*DRFR!$B87+(drdp!G87)*DRFR!$C87+(drdp!J87)*DRFR!$D87)</f>
        <v>0.3496573731930025</v>
      </c>
      <c r="K87" s="21">
        <f t="shared" si="14"/>
        <v>6.3514762058993254E-3</v>
      </c>
      <c r="L87" s="21">
        <f t="shared" si="15"/>
        <v>0</v>
      </c>
      <c r="M87" s="21">
        <f t="shared" si="16"/>
        <v>1.7476202867276389E-3</v>
      </c>
      <c r="N87" s="21">
        <f t="shared" si="17"/>
        <v>0</v>
      </c>
      <c r="O87" s="21">
        <f t="shared" si="18"/>
        <v>-2.7530689850220526E-3</v>
      </c>
      <c r="P87" s="21">
        <f t="shared" si="19"/>
        <v>0</v>
      </c>
      <c r="Q87" s="19">
        <f t="shared" si="20"/>
        <v>6.450554824174122E-3</v>
      </c>
      <c r="R87" s="19">
        <f t="shared" si="21"/>
        <v>0</v>
      </c>
      <c r="S87" s="19">
        <f t="shared" si="22"/>
        <v>0.1240078116061611</v>
      </c>
      <c r="T87" s="19">
        <f t="shared" si="23"/>
        <v>0</v>
      </c>
      <c r="U87" s="19">
        <f t="shared" si="24"/>
        <v>2.2245346260063525E-3</v>
      </c>
      <c r="V87" s="19">
        <f t="shared" si="25"/>
        <v>0</v>
      </c>
    </row>
    <row r="88" spans="1:22" x14ac:dyDescent="0.25">
      <c r="A88" s="26">
        <f>Wellpath!E88</f>
        <v>2450</v>
      </c>
      <c r="B88" s="68">
        <v>1</v>
      </c>
      <c r="C88" s="22">
        <v>0</v>
      </c>
      <c r="D88" s="22">
        <v>0</v>
      </c>
      <c r="E88" s="20">
        <f>Model!$W$4*((drdp!B88+drdp!K88)*DRFR!$B88+(drdp!E88+drdp!N88)*DRFR!$C88+(drdp!H88+drdp!Q88)*DRFR!$D88)</f>
        <v>4.0618890278902508E-3</v>
      </c>
      <c r="F88" s="20">
        <f>Model!$W$4*((drdp!C88+drdp!L88)*DRFR!$B88+(drdp!F88+drdp!O88)*DRFR!$C88+(drdp!I88+drdp!R88)*DRFR!$D88)</f>
        <v>0</v>
      </c>
      <c r="G88" s="20">
        <f>Model!$W$4*((drdp!D88+drdp!M88)*DRFR!$B88+(drdp!G88+drdp!P88)*DRFR!$C88+(drdp!J88+drdp!S88)*DRFR!$D88)</f>
        <v>-4.7146186393681731E-5</v>
      </c>
      <c r="H88" s="18">
        <f>Model!$W$4*((drdp!B88)*DRFR!$B88+(drdp!E88)*DRFR!$C88+(drdp!H88)*DRFR!$D88)</f>
        <v>4.0618890278902508E-3</v>
      </c>
      <c r="I88" s="18">
        <f>Model!$W$4*((drdp!C88)*DRFR!$B88+(drdp!F88)*DRFR!$C88+(drdp!I88)*DRFR!$D88)</f>
        <v>0</v>
      </c>
      <c r="J88" s="18">
        <f>Model!$W$4*((drdp!D88)*DRFR!$B88+(drdp!G88)*DRFR!$C88+(drdp!J88)*DRFR!$D88)</f>
        <v>0.3499528538136063</v>
      </c>
      <c r="K88" s="21">
        <f t="shared" si="14"/>
        <v>6.3679751483742206E-3</v>
      </c>
      <c r="L88" s="21">
        <f t="shared" si="15"/>
        <v>0</v>
      </c>
      <c r="M88" s="21">
        <f t="shared" si="16"/>
        <v>1.7476225094905304E-3</v>
      </c>
      <c r="N88" s="21">
        <f t="shared" si="17"/>
        <v>0</v>
      </c>
      <c r="O88" s="21">
        <f t="shared" si="18"/>
        <v>-2.7532604875992722E-3</v>
      </c>
      <c r="P88" s="21">
        <f t="shared" si="19"/>
        <v>0</v>
      </c>
      <c r="Q88" s="19">
        <f t="shared" si="20"/>
        <v>6.3679751483742206E-3</v>
      </c>
      <c r="R88" s="19">
        <f t="shared" si="21"/>
        <v>0</v>
      </c>
      <c r="S88" s="19">
        <f t="shared" si="22"/>
        <v>0.12421462017901494</v>
      </c>
      <c r="T88" s="19">
        <f t="shared" si="23"/>
        <v>0</v>
      </c>
      <c r="U88" s="19">
        <f t="shared" si="24"/>
        <v>-1.3315993278376842E-3</v>
      </c>
      <c r="V88" s="19">
        <f t="shared" si="25"/>
        <v>0</v>
      </c>
    </row>
    <row r="89" spans="1:22" x14ac:dyDescent="0.25">
      <c r="A89" s="26">
        <f>Wellpath!E89</f>
        <v>2460</v>
      </c>
      <c r="B89" s="68">
        <v>1</v>
      </c>
      <c r="C89" s="22">
        <v>0</v>
      </c>
      <c r="D89" s="22">
        <v>0</v>
      </c>
      <c r="E89" s="20">
        <f>Model!$W$4*((drdp!B89+drdp!K89)*DRFR!$B89+(drdp!E89+drdp!N89)*DRFR!$C89+(drdp!H89+drdp!Q89)*DRFR!$D89)</f>
        <v>0</v>
      </c>
      <c r="F89" s="20">
        <f>Model!$W$4*((drdp!C89+drdp!L89)*DRFR!$B89+(drdp!F89+drdp!O89)*DRFR!$C89+(drdp!I89+drdp!R89)*DRFR!$D89)</f>
        <v>0</v>
      </c>
      <c r="G89" s="20">
        <f>Model!$W$4*((drdp!D89+drdp!M89)*DRFR!$B89+(drdp!G89+drdp!P89)*DRFR!$C89+(drdp!J89+drdp!S89)*DRFR!$D89)</f>
        <v>0</v>
      </c>
      <c r="H89" s="18">
        <f>Model!$W$4*((drdp!B89)*DRFR!$B89+(drdp!E89)*DRFR!$C89+(drdp!H89)*DRFR!$D89)</f>
        <v>0</v>
      </c>
      <c r="I89" s="18">
        <f>Model!$W$4*((drdp!C89)*DRFR!$B89+(drdp!F89)*DRFR!$C89+(drdp!I89)*DRFR!$D89)</f>
        <v>0</v>
      </c>
      <c r="J89" s="18">
        <f>Model!$W$4*((drdp!D89)*DRFR!$B89+(drdp!G89)*DRFR!$C89+(drdp!J89)*DRFR!$D89)</f>
        <v>0.35</v>
      </c>
      <c r="K89" s="21">
        <f t="shared" si="14"/>
        <v>6.3679751483742206E-3</v>
      </c>
      <c r="L89" s="21">
        <f t="shared" si="15"/>
        <v>0</v>
      </c>
      <c r="M89" s="21">
        <f t="shared" si="16"/>
        <v>1.7476225094905304E-3</v>
      </c>
      <c r="N89" s="21">
        <f t="shared" si="17"/>
        <v>0</v>
      </c>
      <c r="O89" s="21">
        <f t="shared" si="18"/>
        <v>-2.7532604875992722E-3</v>
      </c>
      <c r="P89" s="21">
        <f t="shared" si="19"/>
        <v>0</v>
      </c>
      <c r="Q89" s="19">
        <f t="shared" si="20"/>
        <v>6.3679751483742206E-3</v>
      </c>
      <c r="R89" s="19">
        <f t="shared" si="21"/>
        <v>0</v>
      </c>
      <c r="S89" s="19">
        <f t="shared" si="22"/>
        <v>0.12424762250949051</v>
      </c>
      <c r="T89" s="19">
        <f t="shared" si="23"/>
        <v>0</v>
      </c>
      <c r="U89" s="19">
        <f t="shared" si="24"/>
        <v>-2.7532604875992722E-3</v>
      </c>
      <c r="V89" s="19">
        <f t="shared" si="25"/>
        <v>0</v>
      </c>
    </row>
    <row r="90" spans="1:22" x14ac:dyDescent="0.25">
      <c r="A90" s="26">
        <f>Wellpath!E90</f>
        <v>2490</v>
      </c>
      <c r="B90" s="68">
        <v>1</v>
      </c>
      <c r="C90" s="22">
        <v>0</v>
      </c>
      <c r="D90" s="22">
        <v>0</v>
      </c>
      <c r="E90" s="20">
        <f>Model!$W$4*((drdp!B90+drdp!K90)*DRFR!$B90+(drdp!E90+drdp!N90)*DRFR!$C90+(drdp!H90+drdp!Q90)*DRFR!$D90)</f>
        <v>0</v>
      </c>
      <c r="F90" s="20">
        <f>Model!$W$4*((drdp!C90+drdp!L90)*DRFR!$B90+(drdp!F90+drdp!O90)*DRFR!$C90+(drdp!I90+drdp!R90)*DRFR!$D90)</f>
        <v>0</v>
      </c>
      <c r="G90" s="20">
        <f>Model!$W$4*((drdp!D90+drdp!M90)*DRFR!$B90+(drdp!G90+drdp!P90)*DRFR!$C90+(drdp!J90+drdp!S90)*DRFR!$D90)</f>
        <v>0</v>
      </c>
      <c r="H90" s="18">
        <f>Model!$W$4*((drdp!B90)*DRFR!$B90+(drdp!E90)*DRFR!$C90+(drdp!H90)*DRFR!$D90)</f>
        <v>0</v>
      </c>
      <c r="I90" s="18">
        <f>Model!$W$4*((drdp!C90)*DRFR!$B90+(drdp!F90)*DRFR!$C90+(drdp!I90)*DRFR!$D90)</f>
        <v>0</v>
      </c>
      <c r="J90" s="18">
        <f>Model!$W$4*((drdp!D90)*DRFR!$B90+(drdp!G90)*DRFR!$C90+(drdp!J90)*DRFR!$D90)</f>
        <v>0.35</v>
      </c>
      <c r="K90" s="21">
        <f t="shared" si="14"/>
        <v>6.3679751483742206E-3</v>
      </c>
      <c r="L90" s="21">
        <f t="shared" si="15"/>
        <v>0</v>
      </c>
      <c r="M90" s="21">
        <f t="shared" si="16"/>
        <v>1.7476225094905304E-3</v>
      </c>
      <c r="N90" s="21">
        <f t="shared" si="17"/>
        <v>0</v>
      </c>
      <c r="O90" s="21">
        <f t="shared" si="18"/>
        <v>-2.7532604875992722E-3</v>
      </c>
      <c r="P90" s="21">
        <f t="shared" si="19"/>
        <v>0</v>
      </c>
      <c r="Q90" s="19">
        <f t="shared" si="20"/>
        <v>6.3679751483742206E-3</v>
      </c>
      <c r="R90" s="19">
        <f t="shared" si="21"/>
        <v>0</v>
      </c>
      <c r="S90" s="19">
        <f t="shared" si="22"/>
        <v>0.12424762250949051</v>
      </c>
      <c r="T90" s="19">
        <f t="shared" si="23"/>
        <v>0</v>
      </c>
      <c r="U90" s="19">
        <f t="shared" si="24"/>
        <v>-2.7532604875992722E-3</v>
      </c>
      <c r="V90" s="19">
        <f t="shared" si="25"/>
        <v>0</v>
      </c>
    </row>
    <row r="91" spans="1:22" x14ac:dyDescent="0.25">
      <c r="A91" s="26">
        <f>Wellpath!E91</f>
        <v>2520</v>
      </c>
      <c r="B91" s="68">
        <v>1</v>
      </c>
      <c r="C91" s="22">
        <v>0</v>
      </c>
      <c r="D91" s="22">
        <v>0</v>
      </c>
      <c r="E91" s="20">
        <f>Model!$W$4*((drdp!B91+drdp!K91)*DRFR!$B91+(drdp!E91+drdp!N91)*DRFR!$C91+(drdp!H91+drdp!Q91)*DRFR!$D91)</f>
        <v>0</v>
      </c>
      <c r="F91" s="20">
        <f>Model!$W$4*((drdp!C91+drdp!L91)*DRFR!$B91+(drdp!F91+drdp!O91)*DRFR!$C91+(drdp!I91+drdp!R91)*DRFR!$D91)</f>
        <v>0</v>
      </c>
      <c r="G91" s="20">
        <f>Model!$W$4*((drdp!D91+drdp!M91)*DRFR!$B91+(drdp!G91+drdp!P91)*DRFR!$C91+(drdp!J91+drdp!S91)*DRFR!$D91)</f>
        <v>0</v>
      </c>
      <c r="H91" s="18">
        <f>Model!$W$4*((drdp!B91)*DRFR!$B91+(drdp!E91)*DRFR!$C91+(drdp!H91)*DRFR!$D91)</f>
        <v>0</v>
      </c>
      <c r="I91" s="18">
        <f>Model!$W$4*((drdp!C91)*DRFR!$B91+(drdp!F91)*DRFR!$C91+(drdp!I91)*DRFR!$D91)</f>
        <v>0</v>
      </c>
      <c r="J91" s="18">
        <f>Model!$W$4*((drdp!D91)*DRFR!$B91+(drdp!G91)*DRFR!$C91+(drdp!J91)*DRFR!$D91)</f>
        <v>0.35</v>
      </c>
      <c r="K91" s="21">
        <f t="shared" si="14"/>
        <v>6.3679751483742206E-3</v>
      </c>
      <c r="L91" s="21">
        <f t="shared" si="15"/>
        <v>0</v>
      </c>
      <c r="M91" s="21">
        <f t="shared" si="16"/>
        <v>1.7476225094905304E-3</v>
      </c>
      <c r="N91" s="21">
        <f t="shared" si="17"/>
        <v>0</v>
      </c>
      <c r="O91" s="21">
        <f t="shared" si="18"/>
        <v>-2.7532604875992722E-3</v>
      </c>
      <c r="P91" s="21">
        <f t="shared" si="19"/>
        <v>0</v>
      </c>
      <c r="Q91" s="19">
        <f t="shared" si="20"/>
        <v>6.3679751483742206E-3</v>
      </c>
      <c r="R91" s="19">
        <f t="shared" si="21"/>
        <v>0</v>
      </c>
      <c r="S91" s="19">
        <f t="shared" si="22"/>
        <v>0.12424762250949051</v>
      </c>
      <c r="T91" s="19">
        <f t="shared" si="23"/>
        <v>0</v>
      </c>
      <c r="U91" s="19">
        <f t="shared" si="24"/>
        <v>-2.7532604875992722E-3</v>
      </c>
      <c r="V91" s="19">
        <f t="shared" si="25"/>
        <v>0</v>
      </c>
    </row>
    <row r="92" spans="1:22" x14ac:dyDescent="0.25">
      <c r="A92" s="26">
        <f>Wellpath!E92</f>
        <v>2550</v>
      </c>
      <c r="B92" s="68">
        <v>1</v>
      </c>
      <c r="C92" s="22">
        <v>0</v>
      </c>
      <c r="D92" s="22">
        <v>0</v>
      </c>
      <c r="E92" s="20">
        <f>Model!$W$4*((drdp!B92+drdp!K92)*DRFR!$B92+(drdp!E92+drdp!N92)*DRFR!$C92+(drdp!H92+drdp!Q92)*DRFR!$D92)</f>
        <v>0</v>
      </c>
      <c r="F92" s="20">
        <f>Model!$W$4*((drdp!C92+drdp!L92)*DRFR!$B92+(drdp!F92+drdp!O92)*DRFR!$C92+(drdp!I92+drdp!R92)*DRFR!$D92)</f>
        <v>0</v>
      </c>
      <c r="G92" s="20">
        <f>Model!$W$4*((drdp!D92+drdp!M92)*DRFR!$B92+(drdp!G92+drdp!P92)*DRFR!$C92+(drdp!J92+drdp!S92)*DRFR!$D92)</f>
        <v>0</v>
      </c>
      <c r="H92" s="18">
        <f>Model!$W$4*((drdp!B92)*DRFR!$B92+(drdp!E92)*DRFR!$C92+(drdp!H92)*DRFR!$D92)</f>
        <v>0</v>
      </c>
      <c r="I92" s="18">
        <f>Model!$W$4*((drdp!C92)*DRFR!$B92+(drdp!F92)*DRFR!$C92+(drdp!I92)*DRFR!$D92)</f>
        <v>0</v>
      </c>
      <c r="J92" s="18">
        <f>Model!$W$4*((drdp!D92)*DRFR!$B92+(drdp!G92)*DRFR!$C92+(drdp!J92)*DRFR!$D92)</f>
        <v>0.35</v>
      </c>
      <c r="K92" s="21">
        <f t="shared" si="14"/>
        <v>6.3679751483742206E-3</v>
      </c>
      <c r="L92" s="21">
        <f t="shared" si="15"/>
        <v>0</v>
      </c>
      <c r="M92" s="21">
        <f t="shared" si="16"/>
        <v>1.7476225094905304E-3</v>
      </c>
      <c r="N92" s="21">
        <f t="shared" si="17"/>
        <v>0</v>
      </c>
      <c r="O92" s="21">
        <f t="shared" si="18"/>
        <v>-2.7532604875992722E-3</v>
      </c>
      <c r="P92" s="21">
        <f t="shared" si="19"/>
        <v>0</v>
      </c>
      <c r="Q92" s="19">
        <f t="shared" si="20"/>
        <v>6.3679751483742206E-3</v>
      </c>
      <c r="R92" s="19">
        <f t="shared" si="21"/>
        <v>0</v>
      </c>
      <c r="S92" s="19">
        <f t="shared" si="22"/>
        <v>0.12424762250949051</v>
      </c>
      <c r="T92" s="19">
        <f t="shared" si="23"/>
        <v>0</v>
      </c>
      <c r="U92" s="19">
        <f t="shared" si="24"/>
        <v>-2.7532604875992722E-3</v>
      </c>
      <c r="V92" s="19">
        <f t="shared" si="25"/>
        <v>0</v>
      </c>
    </row>
    <row r="93" spans="1:22" x14ac:dyDescent="0.25">
      <c r="A93" s="26">
        <f>Wellpath!E93</f>
        <v>2580</v>
      </c>
      <c r="B93" s="68">
        <v>1</v>
      </c>
      <c r="C93" s="22">
        <v>0</v>
      </c>
      <c r="D93" s="22">
        <v>0</v>
      </c>
      <c r="E93" s="20">
        <f>Model!$W$4*((drdp!B93+drdp!K93)*DRFR!$B93+(drdp!E93+drdp!N93)*DRFR!$C93+(drdp!H93+drdp!Q93)*DRFR!$D93)</f>
        <v>0</v>
      </c>
      <c r="F93" s="20">
        <f>Model!$W$4*((drdp!C93+drdp!L93)*DRFR!$B93+(drdp!F93+drdp!O93)*DRFR!$C93+(drdp!I93+drdp!R93)*DRFR!$D93)</f>
        <v>0</v>
      </c>
      <c r="G93" s="20">
        <f>Model!$W$4*((drdp!D93+drdp!M93)*DRFR!$B93+(drdp!G93+drdp!P93)*DRFR!$C93+(drdp!J93+drdp!S93)*DRFR!$D93)</f>
        <v>0</v>
      </c>
      <c r="H93" s="18">
        <f>Model!$W$4*((drdp!B93)*DRFR!$B93+(drdp!E93)*DRFR!$C93+(drdp!H93)*DRFR!$D93)</f>
        <v>0</v>
      </c>
      <c r="I93" s="18">
        <f>Model!$W$4*((drdp!C93)*DRFR!$B93+(drdp!F93)*DRFR!$C93+(drdp!I93)*DRFR!$D93)</f>
        <v>0</v>
      </c>
      <c r="J93" s="18">
        <f>Model!$W$4*((drdp!D93)*DRFR!$B93+(drdp!G93)*DRFR!$C93+(drdp!J93)*DRFR!$D93)</f>
        <v>0.35</v>
      </c>
      <c r="K93" s="21">
        <f t="shared" si="14"/>
        <v>6.3679751483742206E-3</v>
      </c>
      <c r="L93" s="21">
        <f t="shared" si="15"/>
        <v>0</v>
      </c>
      <c r="M93" s="21">
        <f t="shared" si="16"/>
        <v>1.7476225094905304E-3</v>
      </c>
      <c r="N93" s="21">
        <f t="shared" si="17"/>
        <v>0</v>
      </c>
      <c r="O93" s="21">
        <f t="shared" si="18"/>
        <v>-2.7532604875992722E-3</v>
      </c>
      <c r="P93" s="21">
        <f t="shared" si="19"/>
        <v>0</v>
      </c>
      <c r="Q93" s="19">
        <f t="shared" si="20"/>
        <v>6.3679751483742206E-3</v>
      </c>
      <c r="R93" s="19">
        <f t="shared" si="21"/>
        <v>0</v>
      </c>
      <c r="S93" s="19">
        <f t="shared" si="22"/>
        <v>0.12424762250949051</v>
      </c>
      <c r="T93" s="19">
        <f t="shared" si="23"/>
        <v>0</v>
      </c>
      <c r="U93" s="19">
        <f t="shared" si="24"/>
        <v>-2.7532604875992722E-3</v>
      </c>
      <c r="V93" s="19">
        <f t="shared" si="25"/>
        <v>0</v>
      </c>
    </row>
    <row r="94" spans="1:22" x14ac:dyDescent="0.25">
      <c r="A94" s="26">
        <f>Wellpath!E94</f>
        <v>2610</v>
      </c>
      <c r="B94" s="68">
        <v>1</v>
      </c>
      <c r="C94" s="22">
        <v>0</v>
      </c>
      <c r="D94" s="22">
        <v>0</v>
      </c>
      <c r="E94" s="20">
        <f>Model!$W$4*((drdp!B94+drdp!K94)*DRFR!$B94+(drdp!E94+drdp!N94)*DRFR!$C94+(drdp!H94+drdp!Q94)*DRFR!$D94)</f>
        <v>0</v>
      </c>
      <c r="F94" s="20">
        <f>Model!$W$4*((drdp!C94+drdp!L94)*DRFR!$B94+(drdp!F94+drdp!O94)*DRFR!$C94+(drdp!I94+drdp!R94)*DRFR!$D94)</f>
        <v>0</v>
      </c>
      <c r="G94" s="20">
        <f>Model!$W$4*((drdp!D94+drdp!M94)*DRFR!$B94+(drdp!G94+drdp!P94)*DRFR!$C94+(drdp!J94+drdp!S94)*DRFR!$D94)</f>
        <v>0</v>
      </c>
      <c r="H94" s="18">
        <f>Model!$W$4*((drdp!B94)*DRFR!$B94+(drdp!E94)*DRFR!$C94+(drdp!H94)*DRFR!$D94)</f>
        <v>0</v>
      </c>
      <c r="I94" s="18">
        <f>Model!$W$4*((drdp!C94)*DRFR!$B94+(drdp!F94)*DRFR!$C94+(drdp!I94)*DRFR!$D94)</f>
        <v>0</v>
      </c>
      <c r="J94" s="18">
        <f>Model!$W$4*((drdp!D94)*DRFR!$B94+(drdp!G94)*DRFR!$C94+(drdp!J94)*DRFR!$D94)</f>
        <v>0.35</v>
      </c>
      <c r="K94" s="21">
        <f t="shared" si="14"/>
        <v>6.3679751483742206E-3</v>
      </c>
      <c r="L94" s="21">
        <f t="shared" si="15"/>
        <v>0</v>
      </c>
      <c r="M94" s="21">
        <f t="shared" si="16"/>
        <v>1.7476225094905304E-3</v>
      </c>
      <c r="N94" s="21">
        <f t="shared" si="17"/>
        <v>0</v>
      </c>
      <c r="O94" s="21">
        <f t="shared" si="18"/>
        <v>-2.7532604875992722E-3</v>
      </c>
      <c r="P94" s="21">
        <f t="shared" si="19"/>
        <v>0</v>
      </c>
      <c r="Q94" s="19">
        <f t="shared" si="20"/>
        <v>6.3679751483742206E-3</v>
      </c>
      <c r="R94" s="19">
        <f t="shared" si="21"/>
        <v>0</v>
      </c>
      <c r="S94" s="19">
        <f t="shared" si="22"/>
        <v>0.12424762250949051</v>
      </c>
      <c r="T94" s="19">
        <f t="shared" si="23"/>
        <v>0</v>
      </c>
      <c r="U94" s="19">
        <f t="shared" si="24"/>
        <v>-2.7532604875992722E-3</v>
      </c>
      <c r="V94" s="19">
        <f t="shared" si="25"/>
        <v>0</v>
      </c>
    </row>
    <row r="95" spans="1:22" x14ac:dyDescent="0.25">
      <c r="A95" s="26">
        <f>Wellpath!E95</f>
        <v>2640</v>
      </c>
      <c r="B95" s="68">
        <v>1</v>
      </c>
      <c r="C95" s="22">
        <v>0</v>
      </c>
      <c r="D95" s="22">
        <v>0</v>
      </c>
      <c r="E95" s="20">
        <f>Model!$W$4*((drdp!B95+drdp!K95)*DRFR!$B95+(drdp!E95+drdp!N95)*DRFR!$C95+(drdp!H95+drdp!Q95)*DRFR!$D95)</f>
        <v>0</v>
      </c>
      <c r="F95" s="20">
        <f>Model!$W$4*((drdp!C95+drdp!L95)*DRFR!$B95+(drdp!F95+drdp!O95)*DRFR!$C95+(drdp!I95+drdp!R95)*DRFR!$D95)</f>
        <v>0</v>
      </c>
      <c r="G95" s="20">
        <f>Model!$W$4*((drdp!D95+drdp!M95)*DRFR!$B95+(drdp!G95+drdp!P95)*DRFR!$C95+(drdp!J95+drdp!S95)*DRFR!$D95)</f>
        <v>0</v>
      </c>
      <c r="H95" s="18">
        <f>Model!$W$4*((drdp!B95)*DRFR!$B95+(drdp!E95)*DRFR!$C95+(drdp!H95)*DRFR!$D95)</f>
        <v>0</v>
      </c>
      <c r="I95" s="18">
        <f>Model!$W$4*((drdp!C95)*DRFR!$B95+(drdp!F95)*DRFR!$C95+(drdp!I95)*DRFR!$D95)</f>
        <v>0</v>
      </c>
      <c r="J95" s="18">
        <f>Model!$W$4*((drdp!D95)*DRFR!$B95+(drdp!G95)*DRFR!$C95+(drdp!J95)*DRFR!$D95)</f>
        <v>0.35</v>
      </c>
      <c r="K95" s="21">
        <f t="shared" si="14"/>
        <v>6.3679751483742206E-3</v>
      </c>
      <c r="L95" s="21">
        <f t="shared" si="15"/>
        <v>0</v>
      </c>
      <c r="M95" s="21">
        <f t="shared" si="16"/>
        <v>1.7476225094905304E-3</v>
      </c>
      <c r="N95" s="21">
        <f t="shared" si="17"/>
        <v>0</v>
      </c>
      <c r="O95" s="21">
        <f t="shared" si="18"/>
        <v>-2.7532604875992722E-3</v>
      </c>
      <c r="P95" s="21">
        <f t="shared" si="19"/>
        <v>0</v>
      </c>
      <c r="Q95" s="19">
        <f t="shared" si="20"/>
        <v>6.3679751483742206E-3</v>
      </c>
      <c r="R95" s="19">
        <f t="shared" si="21"/>
        <v>0</v>
      </c>
      <c r="S95" s="19">
        <f t="shared" si="22"/>
        <v>0.12424762250949051</v>
      </c>
      <c r="T95" s="19">
        <f t="shared" si="23"/>
        <v>0</v>
      </c>
      <c r="U95" s="19">
        <f t="shared" si="24"/>
        <v>-2.7532604875992722E-3</v>
      </c>
      <c r="V95" s="19">
        <f t="shared" si="25"/>
        <v>0</v>
      </c>
    </row>
    <row r="96" spans="1:22" x14ac:dyDescent="0.25">
      <c r="A96" s="26">
        <f>Wellpath!E96</f>
        <v>2670</v>
      </c>
      <c r="B96" s="68">
        <v>1</v>
      </c>
      <c r="C96" s="22">
        <v>0</v>
      </c>
      <c r="D96" s="22">
        <v>0</v>
      </c>
      <c r="E96" s="20">
        <f>Model!$W$4*((drdp!B96+drdp!K96)*DRFR!$B96+(drdp!E96+drdp!N96)*DRFR!$C96+(drdp!H96+drdp!Q96)*DRFR!$D96)</f>
        <v>0</v>
      </c>
      <c r="F96" s="20">
        <f>Model!$W$4*((drdp!C96+drdp!L96)*DRFR!$B96+(drdp!F96+drdp!O96)*DRFR!$C96+(drdp!I96+drdp!R96)*DRFR!$D96)</f>
        <v>0</v>
      </c>
      <c r="G96" s="20">
        <f>Model!$W$4*((drdp!D96+drdp!M96)*DRFR!$B96+(drdp!G96+drdp!P96)*DRFR!$C96+(drdp!J96+drdp!S96)*DRFR!$D96)</f>
        <v>0</v>
      </c>
      <c r="H96" s="18">
        <f>Model!$W$4*((drdp!B96)*DRFR!$B96+(drdp!E96)*DRFR!$C96+(drdp!H96)*DRFR!$D96)</f>
        <v>0</v>
      </c>
      <c r="I96" s="18">
        <f>Model!$W$4*((drdp!C96)*DRFR!$B96+(drdp!F96)*DRFR!$C96+(drdp!I96)*DRFR!$D96)</f>
        <v>0</v>
      </c>
      <c r="J96" s="18">
        <f>Model!$W$4*((drdp!D96)*DRFR!$B96+(drdp!G96)*DRFR!$C96+(drdp!J96)*DRFR!$D96)</f>
        <v>0.35</v>
      </c>
      <c r="K96" s="21">
        <f t="shared" si="14"/>
        <v>6.3679751483742206E-3</v>
      </c>
      <c r="L96" s="21">
        <f t="shared" si="15"/>
        <v>0</v>
      </c>
      <c r="M96" s="21">
        <f t="shared" si="16"/>
        <v>1.7476225094905304E-3</v>
      </c>
      <c r="N96" s="21">
        <f t="shared" si="17"/>
        <v>0</v>
      </c>
      <c r="O96" s="21">
        <f t="shared" si="18"/>
        <v>-2.7532604875992722E-3</v>
      </c>
      <c r="P96" s="21">
        <f t="shared" si="19"/>
        <v>0</v>
      </c>
      <c r="Q96" s="19">
        <f t="shared" si="20"/>
        <v>6.3679751483742206E-3</v>
      </c>
      <c r="R96" s="19">
        <f t="shared" si="21"/>
        <v>0</v>
      </c>
      <c r="S96" s="19">
        <f t="shared" si="22"/>
        <v>0.12424762250949051</v>
      </c>
      <c r="T96" s="19">
        <f t="shared" si="23"/>
        <v>0</v>
      </c>
      <c r="U96" s="19">
        <f t="shared" si="24"/>
        <v>-2.7532604875992722E-3</v>
      </c>
      <c r="V96" s="19">
        <f t="shared" si="25"/>
        <v>0</v>
      </c>
    </row>
    <row r="97" spans="1:22" x14ac:dyDescent="0.25">
      <c r="A97" s="26">
        <f>Wellpath!E97</f>
        <v>2700</v>
      </c>
      <c r="B97" s="68">
        <v>1</v>
      </c>
      <c r="C97" s="22">
        <v>0</v>
      </c>
      <c r="D97" s="22">
        <v>0</v>
      </c>
      <c r="E97" s="20">
        <f>Model!$W$4*((drdp!B97+drdp!K97)*DRFR!$B97+(drdp!E97+drdp!N97)*DRFR!$C97+(drdp!H97+drdp!Q97)*DRFR!$D97)</f>
        <v>0</v>
      </c>
      <c r="F97" s="20">
        <f>Model!$W$4*((drdp!C97+drdp!L97)*DRFR!$B97+(drdp!F97+drdp!O97)*DRFR!$C97+(drdp!I97+drdp!R97)*DRFR!$D97)</f>
        <v>0</v>
      </c>
      <c r="G97" s="20">
        <f>Model!$W$4*((drdp!D97+drdp!M97)*DRFR!$B97+(drdp!G97+drdp!P97)*DRFR!$C97+(drdp!J97+drdp!S97)*DRFR!$D97)</f>
        <v>0</v>
      </c>
      <c r="H97" s="18">
        <f>Model!$W$4*((drdp!B97)*DRFR!$B97+(drdp!E97)*DRFR!$C97+(drdp!H97)*DRFR!$D97)</f>
        <v>0</v>
      </c>
      <c r="I97" s="18">
        <f>Model!$W$4*((drdp!C97)*DRFR!$B97+(drdp!F97)*DRFR!$C97+(drdp!I97)*DRFR!$D97)</f>
        <v>0</v>
      </c>
      <c r="J97" s="18">
        <f>Model!$W$4*((drdp!D97)*DRFR!$B97+(drdp!G97)*DRFR!$C97+(drdp!J97)*DRFR!$D97)</f>
        <v>0.35</v>
      </c>
      <c r="K97" s="21">
        <f t="shared" si="14"/>
        <v>6.3679751483742206E-3</v>
      </c>
      <c r="L97" s="21">
        <f t="shared" si="15"/>
        <v>0</v>
      </c>
      <c r="M97" s="21">
        <f t="shared" si="16"/>
        <v>1.7476225094905304E-3</v>
      </c>
      <c r="N97" s="21">
        <f t="shared" si="17"/>
        <v>0</v>
      </c>
      <c r="O97" s="21">
        <f t="shared" si="18"/>
        <v>-2.7532604875992722E-3</v>
      </c>
      <c r="P97" s="21">
        <f t="shared" si="19"/>
        <v>0</v>
      </c>
      <c r="Q97" s="19">
        <f t="shared" si="20"/>
        <v>6.3679751483742206E-3</v>
      </c>
      <c r="R97" s="19">
        <f t="shared" si="21"/>
        <v>0</v>
      </c>
      <c r="S97" s="19">
        <f t="shared" si="22"/>
        <v>0.12424762250949051</v>
      </c>
      <c r="T97" s="19">
        <f t="shared" si="23"/>
        <v>0</v>
      </c>
      <c r="U97" s="19">
        <f t="shared" si="24"/>
        <v>-2.7532604875992722E-3</v>
      </c>
      <c r="V97" s="19">
        <f t="shared" si="25"/>
        <v>0</v>
      </c>
    </row>
    <row r="98" spans="1:22" x14ac:dyDescent="0.25">
      <c r="A98" s="26">
        <f>Wellpath!E98</f>
        <v>2730</v>
      </c>
      <c r="B98" s="68">
        <v>1</v>
      </c>
      <c r="C98" s="22">
        <v>0</v>
      </c>
      <c r="D98" s="22">
        <v>0</v>
      </c>
      <c r="E98" s="20">
        <f>Model!$W$4*((drdp!B98+drdp!K98)*DRFR!$B98+(drdp!E98+drdp!N98)*DRFR!$C98+(drdp!H98+drdp!Q98)*DRFR!$D98)</f>
        <v>0</v>
      </c>
      <c r="F98" s="20">
        <f>Model!$W$4*((drdp!C98+drdp!L98)*DRFR!$B98+(drdp!F98+drdp!O98)*DRFR!$C98+(drdp!I98+drdp!R98)*DRFR!$D98)</f>
        <v>0</v>
      </c>
      <c r="G98" s="20">
        <f>Model!$W$4*((drdp!D98+drdp!M98)*DRFR!$B98+(drdp!G98+drdp!P98)*DRFR!$C98+(drdp!J98+drdp!S98)*DRFR!$D98)</f>
        <v>0</v>
      </c>
      <c r="H98" s="18">
        <f>Model!$W$4*((drdp!B98)*DRFR!$B98+(drdp!E98)*DRFR!$C98+(drdp!H98)*DRFR!$D98)</f>
        <v>0</v>
      </c>
      <c r="I98" s="18">
        <f>Model!$W$4*((drdp!C98)*DRFR!$B98+(drdp!F98)*DRFR!$C98+(drdp!I98)*DRFR!$D98)</f>
        <v>0</v>
      </c>
      <c r="J98" s="18">
        <f>Model!$W$4*((drdp!D98)*DRFR!$B98+(drdp!G98)*DRFR!$C98+(drdp!J98)*DRFR!$D98)</f>
        <v>0.35</v>
      </c>
      <c r="K98" s="21">
        <f t="shared" si="14"/>
        <v>6.3679751483742206E-3</v>
      </c>
      <c r="L98" s="21">
        <f t="shared" si="15"/>
        <v>0</v>
      </c>
      <c r="M98" s="21">
        <f t="shared" si="16"/>
        <v>1.7476225094905304E-3</v>
      </c>
      <c r="N98" s="21">
        <f t="shared" si="17"/>
        <v>0</v>
      </c>
      <c r="O98" s="21">
        <f t="shared" si="18"/>
        <v>-2.7532604875992722E-3</v>
      </c>
      <c r="P98" s="21">
        <f t="shared" si="19"/>
        <v>0</v>
      </c>
      <c r="Q98" s="19">
        <f t="shared" si="20"/>
        <v>6.3679751483742206E-3</v>
      </c>
      <c r="R98" s="19">
        <f t="shared" si="21"/>
        <v>0</v>
      </c>
      <c r="S98" s="19">
        <f t="shared" si="22"/>
        <v>0.12424762250949051</v>
      </c>
      <c r="T98" s="19">
        <f t="shared" si="23"/>
        <v>0</v>
      </c>
      <c r="U98" s="19">
        <f t="shared" si="24"/>
        <v>-2.7532604875992722E-3</v>
      </c>
      <c r="V98" s="19">
        <f t="shared" si="25"/>
        <v>0</v>
      </c>
    </row>
    <row r="99" spans="1:22" x14ac:dyDescent="0.25">
      <c r="A99" s="26">
        <f>Wellpath!E99</f>
        <v>2760</v>
      </c>
      <c r="B99" s="68">
        <v>1</v>
      </c>
      <c r="C99" s="22">
        <v>0</v>
      </c>
      <c r="D99" s="22">
        <v>0</v>
      </c>
      <c r="E99" s="20">
        <f>Model!$W$4*((drdp!B99+drdp!K99)*DRFR!$B99+(drdp!E99+drdp!N99)*DRFR!$C99+(drdp!H99+drdp!Q99)*DRFR!$D99)</f>
        <v>0</v>
      </c>
      <c r="F99" s="20">
        <f>Model!$W$4*((drdp!C99+drdp!L99)*DRFR!$B99+(drdp!F99+drdp!O99)*DRFR!$C99+(drdp!I99+drdp!R99)*DRFR!$D99)</f>
        <v>0</v>
      </c>
      <c r="G99" s="20">
        <f>Model!$W$4*((drdp!D99+drdp!M99)*DRFR!$B99+(drdp!G99+drdp!P99)*DRFR!$C99+(drdp!J99+drdp!S99)*DRFR!$D99)</f>
        <v>0</v>
      </c>
      <c r="H99" s="18">
        <f>Model!$W$4*((drdp!B99)*DRFR!$B99+(drdp!E99)*DRFR!$C99+(drdp!H99)*DRFR!$D99)</f>
        <v>0</v>
      </c>
      <c r="I99" s="18">
        <f>Model!$W$4*((drdp!C99)*DRFR!$B99+(drdp!F99)*DRFR!$C99+(drdp!I99)*DRFR!$D99)</f>
        <v>0</v>
      </c>
      <c r="J99" s="18">
        <f>Model!$W$4*((drdp!D99)*DRFR!$B99+(drdp!G99)*DRFR!$C99+(drdp!J99)*DRFR!$D99)</f>
        <v>0.35</v>
      </c>
      <c r="K99" s="21">
        <f t="shared" si="14"/>
        <v>6.3679751483742206E-3</v>
      </c>
      <c r="L99" s="21">
        <f t="shared" si="15"/>
        <v>0</v>
      </c>
      <c r="M99" s="21">
        <f t="shared" si="16"/>
        <v>1.7476225094905304E-3</v>
      </c>
      <c r="N99" s="21">
        <f t="shared" si="17"/>
        <v>0</v>
      </c>
      <c r="O99" s="21">
        <f t="shared" si="18"/>
        <v>-2.7532604875992722E-3</v>
      </c>
      <c r="P99" s="21">
        <f t="shared" si="19"/>
        <v>0</v>
      </c>
      <c r="Q99" s="19">
        <f t="shared" si="20"/>
        <v>6.3679751483742206E-3</v>
      </c>
      <c r="R99" s="19">
        <f t="shared" si="21"/>
        <v>0</v>
      </c>
      <c r="S99" s="19">
        <f t="shared" si="22"/>
        <v>0.12424762250949051</v>
      </c>
      <c r="T99" s="19">
        <f t="shared" si="23"/>
        <v>0</v>
      </c>
      <c r="U99" s="19">
        <f t="shared" si="24"/>
        <v>-2.7532604875992722E-3</v>
      </c>
      <c r="V99" s="19">
        <f t="shared" si="25"/>
        <v>0</v>
      </c>
    </row>
    <row r="100" spans="1:22" x14ac:dyDescent="0.25">
      <c r="A100" s="26">
        <f>Wellpath!E100</f>
        <v>2790</v>
      </c>
      <c r="B100" s="68">
        <v>1</v>
      </c>
      <c r="C100" s="22">
        <v>0</v>
      </c>
      <c r="D100" s="22">
        <v>0</v>
      </c>
      <c r="E100" s="20">
        <f>Model!$W$4*((drdp!B100+drdp!K100)*DRFR!$B100+(drdp!E100+drdp!N100)*DRFR!$C100+(drdp!H100+drdp!Q100)*DRFR!$D100)</f>
        <v>0</v>
      </c>
      <c r="F100" s="20">
        <f>Model!$W$4*((drdp!C100+drdp!L100)*DRFR!$B100+(drdp!F100+drdp!O100)*DRFR!$C100+(drdp!I100+drdp!R100)*DRFR!$D100)</f>
        <v>0</v>
      </c>
      <c r="G100" s="20">
        <f>Model!$W$4*((drdp!D100+drdp!M100)*DRFR!$B100+(drdp!G100+drdp!P100)*DRFR!$C100+(drdp!J100+drdp!S100)*DRFR!$D100)</f>
        <v>0</v>
      </c>
      <c r="H100" s="18">
        <f>Model!$W$4*((drdp!B100)*DRFR!$B100+(drdp!E100)*DRFR!$C100+(drdp!H100)*DRFR!$D100)</f>
        <v>0</v>
      </c>
      <c r="I100" s="18">
        <f>Model!$W$4*((drdp!C100)*DRFR!$B100+(drdp!F100)*DRFR!$C100+(drdp!I100)*DRFR!$D100)</f>
        <v>0</v>
      </c>
      <c r="J100" s="18">
        <f>Model!$W$4*((drdp!D100)*DRFR!$B100+(drdp!G100)*DRFR!$C100+(drdp!J100)*DRFR!$D100)</f>
        <v>0.35</v>
      </c>
      <c r="K100" s="21">
        <f t="shared" si="14"/>
        <v>6.3679751483742206E-3</v>
      </c>
      <c r="L100" s="21">
        <f t="shared" si="15"/>
        <v>0</v>
      </c>
      <c r="M100" s="21">
        <f t="shared" si="16"/>
        <v>1.7476225094905304E-3</v>
      </c>
      <c r="N100" s="21">
        <f t="shared" si="17"/>
        <v>0</v>
      </c>
      <c r="O100" s="21">
        <f t="shared" si="18"/>
        <v>-2.7532604875992722E-3</v>
      </c>
      <c r="P100" s="21">
        <f t="shared" si="19"/>
        <v>0</v>
      </c>
      <c r="Q100" s="19">
        <f t="shared" si="20"/>
        <v>6.3679751483742206E-3</v>
      </c>
      <c r="R100" s="19">
        <f t="shared" si="21"/>
        <v>0</v>
      </c>
      <c r="S100" s="19">
        <f t="shared" si="22"/>
        <v>0.12424762250949051</v>
      </c>
      <c r="T100" s="19">
        <f t="shared" si="23"/>
        <v>0</v>
      </c>
      <c r="U100" s="19">
        <f t="shared" si="24"/>
        <v>-2.7532604875992722E-3</v>
      </c>
      <c r="V100" s="19">
        <f t="shared" si="25"/>
        <v>0</v>
      </c>
    </row>
    <row r="101" spans="1:22" x14ac:dyDescent="0.25">
      <c r="A101" s="26">
        <f>Wellpath!E101</f>
        <v>2820</v>
      </c>
      <c r="B101" s="68">
        <v>1</v>
      </c>
      <c r="C101" s="22">
        <v>0</v>
      </c>
      <c r="D101" s="22">
        <v>0</v>
      </c>
      <c r="E101" s="20">
        <f>Model!$W$4*((drdp!B101+drdp!K101)*DRFR!$B101+(drdp!E101+drdp!N101)*DRFR!$C101+(drdp!H101+drdp!Q101)*DRFR!$D101)</f>
        <v>0</v>
      </c>
      <c r="F101" s="20">
        <f>Model!$W$4*((drdp!C101+drdp!L101)*DRFR!$B101+(drdp!F101+drdp!O101)*DRFR!$C101+(drdp!I101+drdp!R101)*DRFR!$D101)</f>
        <v>0</v>
      </c>
      <c r="G101" s="20">
        <f>Model!$W$4*((drdp!D101+drdp!M101)*DRFR!$B101+(drdp!G101+drdp!P101)*DRFR!$C101+(drdp!J101+drdp!S101)*DRFR!$D101)</f>
        <v>0</v>
      </c>
      <c r="H101" s="18">
        <f>Model!$W$4*((drdp!B101)*DRFR!$B101+(drdp!E101)*DRFR!$C101+(drdp!H101)*DRFR!$D101)</f>
        <v>0</v>
      </c>
      <c r="I101" s="18">
        <f>Model!$W$4*((drdp!C101)*DRFR!$B101+(drdp!F101)*DRFR!$C101+(drdp!I101)*DRFR!$D101)</f>
        <v>0</v>
      </c>
      <c r="J101" s="18">
        <f>Model!$W$4*((drdp!D101)*DRFR!$B101+(drdp!G101)*DRFR!$C101+(drdp!J101)*DRFR!$D101)</f>
        <v>0.35</v>
      </c>
      <c r="K101" s="21">
        <f t="shared" si="14"/>
        <v>6.3679751483742206E-3</v>
      </c>
      <c r="L101" s="21">
        <f t="shared" si="15"/>
        <v>0</v>
      </c>
      <c r="M101" s="21">
        <f t="shared" si="16"/>
        <v>1.7476225094905304E-3</v>
      </c>
      <c r="N101" s="21">
        <f t="shared" si="17"/>
        <v>0</v>
      </c>
      <c r="O101" s="21">
        <f t="shared" si="18"/>
        <v>-2.7532604875992722E-3</v>
      </c>
      <c r="P101" s="21">
        <f t="shared" si="19"/>
        <v>0</v>
      </c>
      <c r="Q101" s="19">
        <f t="shared" si="20"/>
        <v>6.3679751483742206E-3</v>
      </c>
      <c r="R101" s="19">
        <f t="shared" si="21"/>
        <v>0</v>
      </c>
      <c r="S101" s="19">
        <f t="shared" si="22"/>
        <v>0.12424762250949051</v>
      </c>
      <c r="T101" s="19">
        <f t="shared" si="23"/>
        <v>0</v>
      </c>
      <c r="U101" s="19">
        <f t="shared" si="24"/>
        <v>-2.7532604875992722E-3</v>
      </c>
      <c r="V101" s="19">
        <f t="shared" si="25"/>
        <v>0</v>
      </c>
    </row>
    <row r="102" spans="1:22" x14ac:dyDescent="0.25">
      <c r="A102" s="26">
        <f>Wellpath!E102</f>
        <v>2850</v>
      </c>
      <c r="B102" s="68">
        <v>1</v>
      </c>
      <c r="C102" s="22">
        <v>0</v>
      </c>
      <c r="D102" s="22">
        <v>0</v>
      </c>
      <c r="E102" s="20">
        <f>Model!$W$4*((drdp!B102+drdp!K102)*DRFR!$B102+(drdp!E102+drdp!N102)*DRFR!$C102+(drdp!H102+drdp!Q102)*DRFR!$D102)</f>
        <v>-1.0188782989014763E-2</v>
      </c>
      <c r="F102" s="20">
        <f>Model!$W$4*((drdp!C102+drdp!L102)*DRFR!$B102+(drdp!F102+drdp!O102)*DRFR!$C102+(drdp!I102+drdp!R102)*DRFR!$D102)</f>
        <v>4.4132467705234268E-2</v>
      </c>
      <c r="G102" s="20">
        <f>Model!$W$4*((drdp!D102+drdp!M102)*DRFR!$B102+(drdp!G102+drdp!P102)*DRFR!$C102+(drdp!J102+drdp!S102)*DRFR!$D102)</f>
        <v>5.9629803994130648E-3</v>
      </c>
      <c r="H102" s="18">
        <f>Model!$W$4*((drdp!B102)*DRFR!$B102+(drdp!E102)*DRFR!$C102+(drdp!H102)*DRFR!$D102)</f>
        <v>0</v>
      </c>
      <c r="I102" s="18">
        <f>Model!$W$4*((drdp!C102)*DRFR!$B102+(drdp!F102)*DRFR!$C102+(drdp!I102)*DRFR!$D102)</f>
        <v>0</v>
      </c>
      <c r="J102" s="18">
        <f>Model!$W$4*((drdp!D102)*DRFR!$B102+(drdp!G102)*DRFR!$C102+(drdp!J102)*DRFR!$D102)</f>
        <v>0.35</v>
      </c>
      <c r="K102" s="21">
        <f t="shared" si="14"/>
        <v>6.4717864471714572E-3</v>
      </c>
      <c r="L102" s="21">
        <f t="shared" si="15"/>
        <v>1.9476747057535456E-3</v>
      </c>
      <c r="M102" s="21">
        <f t="shared" si="16"/>
        <v>1.7831796447343147E-3</v>
      </c>
      <c r="N102" s="21">
        <f t="shared" si="17"/>
        <v>-4.4965613621833429E-4</v>
      </c>
      <c r="O102" s="21">
        <f t="shared" si="18"/>
        <v>-2.8140160008566406E-3</v>
      </c>
      <c r="P102" s="21">
        <f t="shared" si="19"/>
        <v>2.6316103990404202E-4</v>
      </c>
      <c r="Q102" s="19">
        <f t="shared" si="20"/>
        <v>6.3679751483742206E-3</v>
      </c>
      <c r="R102" s="19">
        <f t="shared" si="21"/>
        <v>0</v>
      </c>
      <c r="S102" s="19">
        <f t="shared" si="22"/>
        <v>0.12424762250949051</v>
      </c>
      <c r="T102" s="19">
        <f t="shared" si="23"/>
        <v>0</v>
      </c>
      <c r="U102" s="19">
        <f t="shared" si="24"/>
        <v>-2.7532604875992722E-3</v>
      </c>
      <c r="V102" s="19">
        <f t="shared" si="25"/>
        <v>0</v>
      </c>
    </row>
    <row r="103" spans="1:22" x14ac:dyDescent="0.25">
      <c r="A103" s="26">
        <f>Wellpath!E103</f>
        <v>2880</v>
      </c>
      <c r="B103" s="68">
        <v>1</v>
      </c>
      <c r="C103" s="22">
        <v>0</v>
      </c>
      <c r="D103" s="22">
        <v>0</v>
      </c>
      <c r="E103" s="20">
        <f>Model!$W$4*((drdp!B103+drdp!K103)*DRFR!$B103+(drdp!E103+drdp!N103)*DRFR!$C103+(drdp!H103+drdp!Q103)*DRFR!$D103)</f>
        <v>-1.9683217255088179E-2</v>
      </c>
      <c r="F103" s="20">
        <f>Model!$W$4*((drdp!C103+drdp!L103)*DRFR!$B103+(drdp!F103+drdp!O103)*DRFR!$C103+(drdp!I103+drdp!R103)*DRFR!$D103)</f>
        <v>8.5257380668708069E-2</v>
      </c>
      <c r="G103" s="20">
        <f>Model!$W$4*((drdp!D103+drdp!M103)*DRFR!$B103+(drdp!G103+drdp!P103)*DRFR!$C103+(drdp!J103+drdp!S103)*DRFR!$D103)</f>
        <v>2.3445554337723204E-2</v>
      </c>
      <c r="H103" s="18">
        <f>Model!$W$4*((drdp!B103)*DRFR!$B103+(drdp!E103)*DRFR!$C103+(drdp!H103)*DRFR!$D103)</f>
        <v>1.0188782989014763E-2</v>
      </c>
      <c r="I103" s="18">
        <f>Model!$W$4*((drdp!C103)*DRFR!$B103+(drdp!F103)*DRFR!$C103+(drdp!I103)*DRFR!$D103)</f>
        <v>-4.4132467705234268E-2</v>
      </c>
      <c r="J103" s="18">
        <f>Model!$W$4*((drdp!D103)*DRFR!$B103+(drdp!G103)*DRFR!$C103+(drdp!J103)*DRFR!$D103)</f>
        <v>0.34403701960058691</v>
      </c>
      <c r="K103" s="21">
        <f t="shared" si="14"/>
        <v>6.8592154886824583E-3</v>
      </c>
      <c r="L103" s="21">
        <f t="shared" si="15"/>
        <v>9.2164956642425411E-3</v>
      </c>
      <c r="M103" s="21">
        <f t="shared" si="16"/>
        <v>2.3328736629374463E-3</v>
      </c>
      <c r="N103" s="21">
        <f t="shared" si="17"/>
        <v>-2.1277956825202704E-3</v>
      </c>
      <c r="O103" s="21">
        <f t="shared" si="18"/>
        <v>-3.2754999405520215E-3</v>
      </c>
      <c r="P103" s="21">
        <f t="shared" si="19"/>
        <v>2.2620675910641889E-3</v>
      </c>
      <c r="Q103" s="19">
        <f t="shared" si="20"/>
        <v>6.5755977459686938E-3</v>
      </c>
      <c r="R103" s="19">
        <f t="shared" si="21"/>
        <v>3.8953494115070912E-3</v>
      </c>
      <c r="S103" s="19">
        <f t="shared" si="22"/>
        <v>0.12014465050038894</v>
      </c>
      <c r="T103" s="19">
        <f t="shared" si="23"/>
        <v>-8.9931227243666859E-4</v>
      </c>
      <c r="U103" s="19">
        <f t="shared" si="24"/>
        <v>6.9130253204115807E-4</v>
      </c>
      <c r="V103" s="19">
        <f t="shared" si="25"/>
        <v>-1.492004161702391E-2</v>
      </c>
    </row>
    <row r="104" spans="1:22" x14ac:dyDescent="0.25">
      <c r="A104" s="26">
        <f>Wellpath!E104</f>
        <v>2910</v>
      </c>
      <c r="B104" s="68">
        <v>1</v>
      </c>
      <c r="C104" s="22">
        <v>0</v>
      </c>
      <c r="D104" s="22">
        <v>0</v>
      </c>
      <c r="E104" s="20">
        <f>Model!$W$4*((drdp!B104+drdp!K104)*DRFR!$B104+(drdp!E104+drdp!N104)*DRFR!$C104+(drdp!H104+drdp!Q104)*DRFR!$D104)</f>
        <v>-1.7647489804267065E-2</v>
      </c>
      <c r="F104" s="20">
        <f>Model!$W$4*((drdp!C104+drdp!L104)*DRFR!$B104+(drdp!F104+drdp!O104)*DRFR!$C104+(drdp!I104+drdp!R104)*DRFR!$D104)</f>
        <v>7.6439676328858411E-2</v>
      </c>
      <c r="G104" s="20">
        <f>Model!$W$4*((drdp!D104+drdp!M104)*DRFR!$B104+(drdp!G104+drdp!P104)*DRFR!$C104+(drdp!J104+drdp!S104)*DRFR!$D104)</f>
        <v>4.5293332892941129E-2</v>
      </c>
      <c r="H104" s="18">
        <f>Model!$W$4*((drdp!B104)*DRFR!$B104+(drdp!E104)*DRFR!$C104+(drdp!H104)*DRFR!$D104)</f>
        <v>2.9872000244102942E-2</v>
      </c>
      <c r="I104" s="18">
        <f>Model!$W$4*((drdp!C104)*DRFR!$B104+(drdp!F104)*DRFR!$C104+(drdp!I104)*DRFR!$D104)</f>
        <v>-0.12938984837394235</v>
      </c>
      <c r="J104" s="18">
        <f>Model!$W$4*((drdp!D104)*DRFR!$B104+(drdp!G104)*DRFR!$C104+(drdp!J104)*DRFR!$D104)</f>
        <v>0.3205914652628637</v>
      </c>
      <c r="K104" s="21">
        <f t="shared" si="14"/>
        <v>7.1706493850741682E-3</v>
      </c>
      <c r="L104" s="21">
        <f t="shared" si="15"/>
        <v>1.5059519781503179E-2</v>
      </c>
      <c r="M104" s="21">
        <f t="shared" si="16"/>
        <v>4.3843596674882288E-3</v>
      </c>
      <c r="N104" s="21">
        <f t="shared" si="17"/>
        <v>-3.4767640911752737E-3</v>
      </c>
      <c r="O104" s="21">
        <f t="shared" si="18"/>
        <v>-4.074813570981474E-3</v>
      </c>
      <c r="P104" s="21">
        <f t="shared" si="19"/>
        <v>5.724275297255845E-3</v>
      </c>
      <c r="Q104" s="19">
        <f t="shared" si="20"/>
        <v>7.7515518872661449E-3</v>
      </c>
      <c r="R104" s="19">
        <f t="shared" si="21"/>
        <v>2.5958228526474333E-2</v>
      </c>
      <c r="S104" s="19">
        <f t="shared" si="22"/>
        <v>0.10511176126232738</v>
      </c>
      <c r="T104" s="19">
        <f t="shared" si="23"/>
        <v>-5.9929292647311191E-3</v>
      </c>
      <c r="U104" s="19">
        <f t="shared" si="24"/>
        <v>6.301208388037563E-3</v>
      </c>
      <c r="V104" s="19">
        <f t="shared" si="25"/>
        <v>-3.9219213489277753E-2</v>
      </c>
    </row>
    <row r="105" spans="1:22" x14ac:dyDescent="0.25">
      <c r="A105" s="26">
        <f>Wellpath!E105</f>
        <v>2940</v>
      </c>
      <c r="B105" s="68">
        <v>1</v>
      </c>
      <c r="C105" s="22">
        <v>0</v>
      </c>
      <c r="D105" s="22">
        <v>0</v>
      </c>
      <c r="E105" s="20">
        <f>Model!$W$4*((drdp!B105+drdp!K105)*DRFR!$B105+(drdp!E105+drdp!N105)*DRFR!$C105+(drdp!H105+drdp!Q105)*DRFR!$D105)</f>
        <v>-1.4409115087140963E-2</v>
      </c>
      <c r="F105" s="20">
        <f>Model!$W$4*((drdp!C105+drdp!L105)*DRFR!$B105+(drdp!F105+drdp!O105)*DRFR!$C105+(drdp!I105+drdp!R105)*DRFR!$D105)</f>
        <v>6.2412734369734948E-2</v>
      </c>
      <c r="G105" s="20">
        <f>Model!$W$4*((drdp!D105+drdp!M105)*DRFR!$B105+(drdp!G105+drdp!P105)*DRFR!$C105+(drdp!J105+drdp!S105)*DRFR!$D105)</f>
        <v>6.4054445662276749E-2</v>
      </c>
      <c r="H105" s="18">
        <f>Model!$W$4*((drdp!B105)*DRFR!$B105+(drdp!E105)*DRFR!$C105+(drdp!H105)*DRFR!$D105)</f>
        <v>4.7519490048370007E-2</v>
      </c>
      <c r="I105" s="18">
        <f>Model!$W$4*((drdp!C105)*DRFR!$B105+(drdp!F105)*DRFR!$C105+(drdp!I105)*DRFR!$D105)</f>
        <v>-0.20582952470280075</v>
      </c>
      <c r="J105" s="18">
        <f>Model!$W$4*((drdp!D105)*DRFR!$B105+(drdp!G105)*DRFR!$C105+(drdp!J105)*DRFR!$D105)</f>
        <v>0.27529813236992257</v>
      </c>
      <c r="K105" s="21">
        <f t="shared" si="14"/>
        <v>7.3782719826686414E-3</v>
      </c>
      <c r="L105" s="21">
        <f t="shared" si="15"/>
        <v>1.8954869193010274E-2</v>
      </c>
      <c r="M105" s="21">
        <f t="shared" si="16"/>
        <v>8.4873316765897936E-3</v>
      </c>
      <c r="N105" s="21">
        <f t="shared" si="17"/>
        <v>-4.3760763636119431E-3</v>
      </c>
      <c r="O105" s="21">
        <f t="shared" si="18"/>
        <v>-4.9977814503722367E-3</v>
      </c>
      <c r="P105" s="21">
        <f t="shared" si="19"/>
        <v>9.722088399576145E-3</v>
      </c>
      <c r="Q105" s="19">
        <f t="shared" si="20"/>
        <v>9.4287513195313033E-3</v>
      </c>
      <c r="R105" s="19">
        <f t="shared" si="21"/>
        <v>5.7425313020884036E-2</v>
      </c>
      <c r="S105" s="19">
        <f t="shared" si="22"/>
        <v>8.0173421353855634E-2</v>
      </c>
      <c r="T105" s="19">
        <f t="shared" si="23"/>
        <v>-1.3257678141950743E-2</v>
      </c>
      <c r="U105" s="19">
        <f t="shared" si="24"/>
        <v>9.007213290505911E-3</v>
      </c>
      <c r="V105" s="19">
        <f t="shared" si="25"/>
        <v>-5.094020844001404E-2</v>
      </c>
    </row>
    <row r="106" spans="1:22" x14ac:dyDescent="0.25">
      <c r="A106" s="26">
        <f>Wellpath!E106</f>
        <v>2970</v>
      </c>
      <c r="B106" s="68">
        <v>1</v>
      </c>
      <c r="C106" s="22">
        <v>0</v>
      </c>
      <c r="D106" s="22">
        <v>0</v>
      </c>
      <c r="E106" s="20">
        <f>Model!$W$4*((drdp!B106+drdp!K106)*DRFR!$B106+(drdp!E106+drdp!N106)*DRFR!$C106+(drdp!H106+drdp!Q106)*DRFR!$D106)</f>
        <v>-1.0188782989014758E-2</v>
      </c>
      <c r="F106" s="20">
        <f>Model!$W$4*((drdp!C106+drdp!L106)*DRFR!$B106+(drdp!F106+drdp!O106)*DRFR!$C106+(drdp!I106+drdp!R106)*DRFR!$D106)</f>
        <v>4.4132467705234289E-2</v>
      </c>
      <c r="G106" s="20">
        <f>Model!$W$4*((drdp!D106+drdp!M106)*DRFR!$B106+(drdp!G106+drdp!P106)*DRFR!$C106+(drdp!J106+drdp!S106)*DRFR!$D106)</f>
        <v>7.8450353814704693E-2</v>
      </c>
      <c r="H106" s="18">
        <f>Model!$W$4*((drdp!B106)*DRFR!$B106+(drdp!E106)*DRFR!$C106+(drdp!H106)*DRFR!$D106)</f>
        <v>6.1928605135510968E-2</v>
      </c>
      <c r="I106" s="18">
        <f>Model!$W$4*((drdp!C106)*DRFR!$B106+(drdp!F106)*DRFR!$C106+(drdp!I106)*DRFR!$D106)</f>
        <v>-0.26824225907253568</v>
      </c>
      <c r="J106" s="18">
        <f>Model!$W$4*((drdp!D106)*DRFR!$B106+(drdp!G106)*DRFR!$C106+(drdp!J106)*DRFR!$D106)</f>
        <v>0.21124368670764584</v>
      </c>
      <c r="K106" s="21">
        <f t="shared" si="14"/>
        <v>7.482083281465878E-3</v>
      </c>
      <c r="L106" s="21">
        <f t="shared" si="15"/>
        <v>2.0902543898763823E-2</v>
      </c>
      <c r="M106" s="21">
        <f t="shared" si="16"/>
        <v>1.4641789690242143E-2</v>
      </c>
      <c r="N106" s="21">
        <f t="shared" si="17"/>
        <v>-4.8257324998302771E-3</v>
      </c>
      <c r="O106" s="21">
        <f t="shared" si="18"/>
        <v>-5.7970950808016886E-3</v>
      </c>
      <c r="P106" s="21">
        <f t="shared" si="19"/>
        <v>1.3184296105767804E-2</v>
      </c>
      <c r="Q106" s="19">
        <f t="shared" si="20"/>
        <v>1.1213424116698676E-2</v>
      </c>
      <c r="R106" s="19">
        <f t="shared" si="21"/>
        <v>9.0908778745347626E-2</v>
      </c>
      <c r="S106" s="19">
        <f t="shared" si="22"/>
        <v>5.3111226850427823E-2</v>
      </c>
      <c r="T106" s="19">
        <f t="shared" si="23"/>
        <v>-2.0987945306372439E-2</v>
      </c>
      <c r="U106" s="19">
        <f t="shared" si="24"/>
        <v>8.0842454111151492E-3</v>
      </c>
      <c r="V106" s="19">
        <f t="shared" si="25"/>
        <v>-4.6942395337693753E-2</v>
      </c>
    </row>
    <row r="107" spans="1:22" x14ac:dyDescent="0.25">
      <c r="A107" s="26">
        <f>Wellpath!E107</f>
        <v>3000</v>
      </c>
      <c r="B107" s="68">
        <v>1</v>
      </c>
      <c r="C107" s="22">
        <v>0</v>
      </c>
      <c r="D107" s="22">
        <v>0</v>
      </c>
      <c r="E107" s="20">
        <f>Model!$W$4*((drdp!B107+drdp!K107)*DRFR!$B107+(drdp!E107+drdp!N107)*DRFR!$C107+(drdp!H107+drdp!Q107)*DRFR!$D107)</f>
        <v>-5.2741021679472309E-3</v>
      </c>
      <c r="F107" s="20">
        <f>Model!$W$4*((drdp!C107+drdp!L107)*DRFR!$B107+(drdp!F107+drdp!O107)*DRFR!$C107+(drdp!I107+drdp!R107)*DRFR!$D107)</f>
        <v>2.2844646298973179E-2</v>
      </c>
      <c r="G107" s="20">
        <f>Model!$W$4*((drdp!D107+drdp!M107)*DRFR!$B107+(drdp!G107+drdp!P107)*DRFR!$C107+(drdp!J107+drdp!S107)*DRFR!$D107)</f>
        <v>8.7499999999999994E-2</v>
      </c>
      <c r="H107" s="18">
        <f>Model!$W$4*((drdp!B107)*DRFR!$B107+(drdp!E107)*DRFR!$C107+(drdp!H107)*DRFR!$D107)</f>
        <v>7.2117388124525728E-2</v>
      </c>
      <c r="I107" s="18">
        <f>Model!$W$4*((drdp!C107)*DRFR!$B107+(drdp!F107)*DRFR!$C107+(drdp!I107)*DRFR!$D107)</f>
        <v>-0.31237472677777001</v>
      </c>
      <c r="J107" s="18">
        <f>Model!$W$4*((drdp!D107)*DRFR!$B107+(drdp!G107)*DRFR!$C107+(drdp!J107)*DRFR!$D107)</f>
        <v>0.13279333289294115</v>
      </c>
      <c r="K107" s="21">
        <f t="shared" si="14"/>
        <v>7.5098994351438233E-3</v>
      </c>
      <c r="L107" s="21">
        <f t="shared" si="15"/>
        <v>2.1424421763289011E-2</v>
      </c>
      <c r="M107" s="21">
        <f t="shared" si="16"/>
        <v>2.2298039690242143E-2</v>
      </c>
      <c r="N107" s="21">
        <f t="shared" si="17"/>
        <v>-4.9462174984016795E-3</v>
      </c>
      <c r="O107" s="21">
        <f t="shared" si="18"/>
        <v>-6.2585790204970713E-3</v>
      </c>
      <c r="P107" s="21">
        <f t="shared" si="19"/>
        <v>1.5183202656927956E-2</v>
      </c>
      <c r="Q107" s="19">
        <f t="shared" si="20"/>
        <v>1.2683000951369362E-2</v>
      </c>
      <c r="R107" s="19">
        <f t="shared" si="21"/>
        <v>0.11848051382825028</v>
      </c>
      <c r="S107" s="19">
        <f t="shared" si="22"/>
        <v>3.2275858951057626E-2</v>
      </c>
      <c r="T107" s="19">
        <f t="shared" si="23"/>
        <v>-2.7353381911155397E-2</v>
      </c>
      <c r="U107" s="19">
        <f t="shared" si="24"/>
        <v>3.7796132477878972E-3</v>
      </c>
      <c r="V107" s="19">
        <f t="shared" si="25"/>
        <v>-2.8296984974574148E-2</v>
      </c>
    </row>
    <row r="108" spans="1:22" x14ac:dyDescent="0.25">
      <c r="A108" s="26">
        <f>Wellpath!E108</f>
        <v>3030</v>
      </c>
      <c r="B108" s="68">
        <v>1</v>
      </c>
      <c r="C108" s="22">
        <v>0</v>
      </c>
      <c r="D108" s="22">
        <v>0</v>
      </c>
      <c r="E108" s="20">
        <f>Model!$W$4*((drdp!B108+drdp!K108)*DRFR!$B108+(drdp!E108+drdp!N108)*DRFR!$C108+(drdp!H108+drdp!Q108)*DRFR!$D108)</f>
        <v>-1.3413787278797606E-3</v>
      </c>
      <c r="F108" s="20">
        <f>Model!$W$4*((drdp!C108+drdp!L108)*DRFR!$B108+(drdp!F108+drdp!O108)*DRFR!$C108+(drdp!I108+drdp!R108)*DRFR!$D108)</f>
        <v>5.8101495980891482E-3</v>
      </c>
      <c r="G108" s="20">
        <f>Model!$W$4*((drdp!D108+drdp!M108)*DRFR!$B108+(drdp!G108+drdp!P108)*DRFR!$C108+(drdp!J108+drdp!S108)*DRFR!$D108)</f>
        <v>4.5293332892941116E-2</v>
      </c>
      <c r="H108" s="18">
        <f>Model!$W$4*((drdp!B108)*DRFR!$B108+(drdp!E108)*DRFR!$C108+(drdp!H108)*DRFR!$D108)</f>
        <v>7.7391490292472956E-2</v>
      </c>
      <c r="I108" s="18">
        <f>Model!$W$4*((drdp!C108)*DRFR!$B108+(drdp!F108)*DRFR!$C108+(drdp!I108)*DRFR!$D108)</f>
        <v>-0.33521937307674315</v>
      </c>
      <c r="J108" s="18">
        <f>Model!$W$4*((drdp!D108)*DRFR!$B108+(drdp!G108)*DRFR!$C108+(drdp!J108)*DRFR!$D108)</f>
        <v>4.5293332892941136E-2</v>
      </c>
      <c r="K108" s="21">
        <f t="shared" si="14"/>
        <v>7.5116987320354312E-3</v>
      </c>
      <c r="L108" s="21">
        <f t="shared" si="15"/>
        <v>2.1458179601641186E-2</v>
      </c>
      <c r="M108" s="21">
        <f t="shared" si="16"/>
        <v>2.4349525694792925E-2</v>
      </c>
      <c r="N108" s="21">
        <f t="shared" si="17"/>
        <v>-4.9540111094783556E-3</v>
      </c>
      <c r="O108" s="21">
        <f t="shared" si="18"/>
        <v>-6.3193345337544393E-3</v>
      </c>
      <c r="P108" s="21">
        <f t="shared" si="19"/>
        <v>1.5446363696831996E-2</v>
      </c>
      <c r="Q108" s="19">
        <f t="shared" si="20"/>
        <v>1.3499342204833759E-2</v>
      </c>
      <c r="R108" s="19">
        <f t="shared" si="21"/>
        <v>0.13379644984925371</v>
      </c>
      <c r="S108" s="19">
        <f t="shared" si="22"/>
        <v>2.4349525694792928E-2</v>
      </c>
      <c r="T108" s="19">
        <f t="shared" si="23"/>
        <v>-3.0889344355719318E-2</v>
      </c>
      <c r="U108" s="19">
        <f t="shared" si="24"/>
        <v>-2.7532604875992713E-3</v>
      </c>
      <c r="V108" s="19">
        <f t="shared" si="25"/>
        <v>0</v>
      </c>
    </row>
    <row r="109" spans="1:22" x14ac:dyDescent="0.25">
      <c r="A109" s="26">
        <f>Wellpath!E109</f>
        <v>3060</v>
      </c>
      <c r="B109" s="68">
        <v>1</v>
      </c>
      <c r="C109" s="22">
        <v>0</v>
      </c>
      <c r="D109" s="22">
        <v>0</v>
      </c>
      <c r="E109" s="20">
        <f>Model!$W$4*((drdp!B109+drdp!K109)*DRFR!$B109+(drdp!E109+drdp!N109)*DRFR!$C109+(drdp!H109+drdp!Q109)*DRFR!$D109)</f>
        <v>0</v>
      </c>
      <c r="F109" s="20">
        <f>Model!$W$4*((drdp!C109+drdp!L109)*DRFR!$B109+(drdp!F109+drdp!O109)*DRFR!$C109+(drdp!I109+drdp!R109)*DRFR!$D109)</f>
        <v>0</v>
      </c>
      <c r="G109" s="20">
        <f>Model!$W$4*((drdp!D109+drdp!M109)*DRFR!$B109+(drdp!G109+drdp!P109)*DRFR!$C109+(drdp!J109+drdp!S109)*DRFR!$D109)</f>
        <v>0</v>
      </c>
      <c r="H109" s="18">
        <f>Model!$W$4*((drdp!B109)*DRFR!$B109+(drdp!E109)*DRFR!$C109+(drdp!H109)*DRFR!$D109)</f>
        <v>7.8732869020352717E-2</v>
      </c>
      <c r="I109" s="18">
        <f>Model!$W$4*((drdp!C109)*DRFR!$B109+(drdp!F109)*DRFR!$C109+(drdp!I109)*DRFR!$D109)</f>
        <v>-0.34102952267483233</v>
      </c>
      <c r="J109" s="18">
        <f>Model!$W$4*((drdp!D109)*DRFR!$B109+(drdp!G109)*DRFR!$C109+(drdp!J109)*DRFR!$D109)</f>
        <v>2.144009796090085E-17</v>
      </c>
      <c r="K109" s="21">
        <f t="shared" si="14"/>
        <v>7.5116987320354312E-3</v>
      </c>
      <c r="L109" s="21">
        <f t="shared" si="15"/>
        <v>2.1458179601641186E-2</v>
      </c>
      <c r="M109" s="21">
        <f t="shared" si="16"/>
        <v>2.4349525694792925E-2</v>
      </c>
      <c r="N109" s="21">
        <f t="shared" si="17"/>
        <v>-4.9540111094783556E-3</v>
      </c>
      <c r="O109" s="21">
        <f t="shared" si="18"/>
        <v>-6.3193345337544393E-3</v>
      </c>
      <c r="P109" s="21">
        <f t="shared" si="19"/>
        <v>1.5446363696831996E-2</v>
      </c>
      <c r="Q109" s="19">
        <f t="shared" si="20"/>
        <v>1.3710563396211448E-2</v>
      </c>
      <c r="R109" s="19">
        <f t="shared" si="21"/>
        <v>0.13775931493746515</v>
      </c>
      <c r="S109" s="19">
        <f t="shared" si="22"/>
        <v>2.4349525694792925E-2</v>
      </c>
      <c r="T109" s="19">
        <f t="shared" si="23"/>
        <v>-3.180424385030934E-2</v>
      </c>
      <c r="U109" s="19">
        <f t="shared" si="24"/>
        <v>-6.3193345337544376E-3</v>
      </c>
      <c r="V109" s="19">
        <f t="shared" si="25"/>
        <v>1.5446363696831989E-2</v>
      </c>
    </row>
    <row r="110" spans="1:22" x14ac:dyDescent="0.25">
      <c r="A110" s="26">
        <f>Wellpath!E110</f>
        <v>3090</v>
      </c>
      <c r="B110" s="68">
        <v>1</v>
      </c>
      <c r="C110" s="22">
        <v>0</v>
      </c>
      <c r="D110" s="22">
        <v>0</v>
      </c>
      <c r="E110" s="20">
        <f>Model!$W$4*((drdp!B110+drdp!K110)*DRFR!$B110+(drdp!E110+drdp!N110)*DRFR!$C110+(drdp!H110+drdp!Q110)*DRFR!$D110)</f>
        <v>0</v>
      </c>
      <c r="F110" s="20">
        <f>Model!$W$4*((drdp!C110+drdp!L110)*DRFR!$B110+(drdp!F110+drdp!O110)*DRFR!$C110+(drdp!I110+drdp!R110)*DRFR!$D110)</f>
        <v>0</v>
      </c>
      <c r="G110" s="20">
        <f>Model!$W$4*((drdp!D110+drdp!M110)*DRFR!$B110+(drdp!G110+drdp!P110)*DRFR!$C110+(drdp!J110+drdp!S110)*DRFR!$D110)</f>
        <v>0</v>
      </c>
      <c r="H110" s="18">
        <f>Model!$W$4*((drdp!B110)*DRFR!$B110+(drdp!E110)*DRFR!$C110+(drdp!H110)*DRFR!$D110)</f>
        <v>7.8732869020352717E-2</v>
      </c>
      <c r="I110" s="18">
        <f>Model!$W$4*((drdp!C110)*DRFR!$B110+(drdp!F110)*DRFR!$C110+(drdp!I110)*DRFR!$D110)</f>
        <v>-0.34102952267483233</v>
      </c>
      <c r="J110" s="18">
        <f>Model!$W$4*((drdp!D110)*DRFR!$B110+(drdp!G110)*DRFR!$C110+(drdp!J110)*DRFR!$D110)</f>
        <v>2.144009796090085E-17</v>
      </c>
      <c r="K110" s="21">
        <f t="shared" si="14"/>
        <v>7.5116987320354312E-3</v>
      </c>
      <c r="L110" s="21">
        <f t="shared" si="15"/>
        <v>2.1458179601641186E-2</v>
      </c>
      <c r="M110" s="21">
        <f t="shared" si="16"/>
        <v>2.4349525694792925E-2</v>
      </c>
      <c r="N110" s="21">
        <f t="shared" si="17"/>
        <v>-4.9540111094783556E-3</v>
      </c>
      <c r="O110" s="21">
        <f t="shared" si="18"/>
        <v>-6.3193345337544393E-3</v>
      </c>
      <c r="P110" s="21">
        <f t="shared" si="19"/>
        <v>1.5446363696831996E-2</v>
      </c>
      <c r="Q110" s="19">
        <f t="shared" si="20"/>
        <v>1.3710563396211448E-2</v>
      </c>
      <c r="R110" s="19">
        <f t="shared" si="21"/>
        <v>0.13775931493746515</v>
      </c>
      <c r="S110" s="19">
        <f t="shared" si="22"/>
        <v>2.4349525694792925E-2</v>
      </c>
      <c r="T110" s="19">
        <f t="shared" si="23"/>
        <v>-3.180424385030934E-2</v>
      </c>
      <c r="U110" s="19">
        <f t="shared" si="24"/>
        <v>-6.3193345337544376E-3</v>
      </c>
      <c r="V110" s="19">
        <f t="shared" si="25"/>
        <v>1.5446363696831989E-2</v>
      </c>
    </row>
    <row r="111" spans="1:22" x14ac:dyDescent="0.25">
      <c r="A111" s="26">
        <f>Wellpath!E111</f>
        <v>3120</v>
      </c>
      <c r="B111" s="68">
        <v>1</v>
      </c>
      <c r="C111" s="22">
        <v>0</v>
      </c>
      <c r="D111" s="22">
        <v>0</v>
      </c>
      <c r="E111" s="20">
        <f>Model!$W$4*((drdp!B111+drdp!K111)*DRFR!$B111+(drdp!E111+drdp!N111)*DRFR!$C111+(drdp!H111+drdp!Q111)*DRFR!$D111)</f>
        <v>0</v>
      </c>
      <c r="F111" s="20">
        <f>Model!$W$4*((drdp!C111+drdp!L111)*DRFR!$B111+(drdp!F111+drdp!O111)*DRFR!$C111+(drdp!I111+drdp!R111)*DRFR!$D111)</f>
        <v>0</v>
      </c>
      <c r="G111" s="20">
        <f>Model!$W$4*((drdp!D111+drdp!M111)*DRFR!$B111+(drdp!G111+drdp!P111)*DRFR!$C111+(drdp!J111+drdp!S111)*DRFR!$D111)</f>
        <v>0</v>
      </c>
      <c r="H111" s="18">
        <f>Model!$W$4*((drdp!B111)*DRFR!$B111+(drdp!E111)*DRFR!$C111+(drdp!H111)*DRFR!$D111)</f>
        <v>7.8732869020352717E-2</v>
      </c>
      <c r="I111" s="18">
        <f>Model!$W$4*((drdp!C111)*DRFR!$B111+(drdp!F111)*DRFR!$C111+(drdp!I111)*DRFR!$D111)</f>
        <v>-0.34102952267483233</v>
      </c>
      <c r="J111" s="18">
        <f>Model!$W$4*((drdp!D111)*DRFR!$B111+(drdp!G111)*DRFR!$C111+(drdp!J111)*DRFR!$D111)</f>
        <v>2.144009796090085E-17</v>
      </c>
      <c r="K111" s="21">
        <f t="shared" si="14"/>
        <v>7.5116987320354312E-3</v>
      </c>
      <c r="L111" s="21">
        <f t="shared" si="15"/>
        <v>2.1458179601641186E-2</v>
      </c>
      <c r="M111" s="21">
        <f t="shared" si="16"/>
        <v>2.4349525694792925E-2</v>
      </c>
      <c r="N111" s="21">
        <f t="shared" si="17"/>
        <v>-4.9540111094783556E-3</v>
      </c>
      <c r="O111" s="21">
        <f t="shared" si="18"/>
        <v>-6.3193345337544393E-3</v>
      </c>
      <c r="P111" s="21">
        <f t="shared" si="19"/>
        <v>1.5446363696831996E-2</v>
      </c>
      <c r="Q111" s="19">
        <f t="shared" si="20"/>
        <v>1.3710563396211448E-2</v>
      </c>
      <c r="R111" s="19">
        <f t="shared" si="21"/>
        <v>0.13775931493746515</v>
      </c>
      <c r="S111" s="19">
        <f t="shared" si="22"/>
        <v>2.4349525694792925E-2</v>
      </c>
      <c r="T111" s="19">
        <f t="shared" si="23"/>
        <v>-3.180424385030934E-2</v>
      </c>
      <c r="U111" s="19">
        <f t="shared" si="24"/>
        <v>-6.3193345337544376E-3</v>
      </c>
      <c r="V111" s="19">
        <f t="shared" si="25"/>
        <v>1.5446363696831989E-2</v>
      </c>
    </row>
    <row r="112" spans="1:22" x14ac:dyDescent="0.25">
      <c r="A112" s="26">
        <f>Wellpath!E112</f>
        <v>3150</v>
      </c>
      <c r="B112" s="68">
        <v>1</v>
      </c>
      <c r="C112" s="22">
        <v>0</v>
      </c>
      <c r="D112" s="22">
        <v>0</v>
      </c>
      <c r="E112" s="20">
        <f>Model!$W$4*((drdp!B112+drdp!K112)*DRFR!$B112+(drdp!E112+drdp!N112)*DRFR!$C112+(drdp!H112+drdp!Q112)*DRFR!$D112)</f>
        <v>0</v>
      </c>
      <c r="F112" s="20">
        <f>Model!$W$4*((drdp!C112+drdp!L112)*DRFR!$B112+(drdp!F112+drdp!O112)*DRFR!$C112+(drdp!I112+drdp!R112)*DRFR!$D112)</f>
        <v>0</v>
      </c>
      <c r="G112" s="20">
        <f>Model!$W$4*((drdp!D112+drdp!M112)*DRFR!$B112+(drdp!G112+drdp!P112)*DRFR!$C112+(drdp!J112+drdp!S112)*DRFR!$D112)</f>
        <v>0</v>
      </c>
      <c r="H112" s="18">
        <f>Model!$W$4*((drdp!B112)*DRFR!$B112+(drdp!E112)*DRFR!$C112+(drdp!H112)*DRFR!$D112)</f>
        <v>7.8732869020352717E-2</v>
      </c>
      <c r="I112" s="18">
        <f>Model!$W$4*((drdp!C112)*DRFR!$B112+(drdp!F112)*DRFR!$C112+(drdp!I112)*DRFR!$D112)</f>
        <v>-0.34102952267483233</v>
      </c>
      <c r="J112" s="18">
        <f>Model!$W$4*((drdp!D112)*DRFR!$B112+(drdp!G112)*DRFR!$C112+(drdp!J112)*DRFR!$D112)</f>
        <v>2.144009796090085E-17</v>
      </c>
      <c r="K112" s="21">
        <f t="shared" si="14"/>
        <v>7.5116987320354312E-3</v>
      </c>
      <c r="L112" s="21">
        <f t="shared" si="15"/>
        <v>2.1458179601641186E-2</v>
      </c>
      <c r="M112" s="21">
        <f t="shared" si="16"/>
        <v>2.4349525694792925E-2</v>
      </c>
      <c r="N112" s="21">
        <f t="shared" si="17"/>
        <v>-4.9540111094783556E-3</v>
      </c>
      <c r="O112" s="21">
        <f t="shared" si="18"/>
        <v>-6.3193345337544393E-3</v>
      </c>
      <c r="P112" s="21">
        <f t="shared" si="19"/>
        <v>1.5446363696831996E-2</v>
      </c>
      <c r="Q112" s="19">
        <f t="shared" si="20"/>
        <v>1.3710563396211448E-2</v>
      </c>
      <c r="R112" s="19">
        <f t="shared" si="21"/>
        <v>0.13775931493746515</v>
      </c>
      <c r="S112" s="19">
        <f t="shared" si="22"/>
        <v>2.4349525694792925E-2</v>
      </c>
      <c r="T112" s="19">
        <f t="shared" si="23"/>
        <v>-3.180424385030934E-2</v>
      </c>
      <c r="U112" s="19">
        <f t="shared" si="24"/>
        <v>-6.3193345337544376E-3</v>
      </c>
      <c r="V112" s="19">
        <f t="shared" si="25"/>
        <v>1.5446363696831989E-2</v>
      </c>
    </row>
    <row r="113" spans="1:22" x14ac:dyDescent="0.25">
      <c r="A113" s="26">
        <f>Wellpath!E113</f>
        <v>3180</v>
      </c>
      <c r="B113" s="68">
        <v>1</v>
      </c>
      <c r="C113" s="22">
        <v>0</v>
      </c>
      <c r="D113" s="22">
        <v>0</v>
      </c>
      <c r="E113" s="20">
        <f>Model!$W$4*((drdp!B113+drdp!K113)*DRFR!$B113+(drdp!E113+drdp!N113)*DRFR!$C113+(drdp!H113+drdp!Q113)*DRFR!$D113)</f>
        <v>0</v>
      </c>
      <c r="F113" s="20">
        <f>Model!$W$4*((drdp!C113+drdp!L113)*DRFR!$B113+(drdp!F113+drdp!O113)*DRFR!$C113+(drdp!I113+drdp!R113)*DRFR!$D113)</f>
        <v>0</v>
      </c>
      <c r="G113" s="20">
        <f>Model!$W$4*((drdp!D113+drdp!M113)*DRFR!$B113+(drdp!G113+drdp!P113)*DRFR!$C113+(drdp!J113+drdp!S113)*DRFR!$D113)</f>
        <v>0</v>
      </c>
      <c r="H113" s="18">
        <f>Model!$W$4*((drdp!B113)*DRFR!$B113+(drdp!E113)*DRFR!$C113+(drdp!H113)*DRFR!$D113)</f>
        <v>7.8732869020352717E-2</v>
      </c>
      <c r="I113" s="18">
        <f>Model!$W$4*((drdp!C113)*DRFR!$B113+(drdp!F113)*DRFR!$C113+(drdp!I113)*DRFR!$D113)</f>
        <v>-0.34102952267483233</v>
      </c>
      <c r="J113" s="18">
        <f>Model!$W$4*((drdp!D113)*DRFR!$B113+(drdp!G113)*DRFR!$C113+(drdp!J113)*DRFR!$D113)</f>
        <v>2.144009796090085E-17</v>
      </c>
      <c r="K113" s="21">
        <f t="shared" si="14"/>
        <v>7.5116987320354312E-3</v>
      </c>
      <c r="L113" s="21">
        <f t="shared" si="15"/>
        <v>2.1458179601641186E-2</v>
      </c>
      <c r="M113" s="21">
        <f t="shared" si="16"/>
        <v>2.4349525694792925E-2</v>
      </c>
      <c r="N113" s="21">
        <f t="shared" si="17"/>
        <v>-4.9540111094783556E-3</v>
      </c>
      <c r="O113" s="21">
        <f t="shared" si="18"/>
        <v>-6.3193345337544393E-3</v>
      </c>
      <c r="P113" s="21">
        <f t="shared" si="19"/>
        <v>1.5446363696831996E-2</v>
      </c>
      <c r="Q113" s="19">
        <f t="shared" si="20"/>
        <v>1.3710563396211448E-2</v>
      </c>
      <c r="R113" s="19">
        <f t="shared" si="21"/>
        <v>0.13775931493746515</v>
      </c>
      <c r="S113" s="19">
        <f t="shared" si="22"/>
        <v>2.4349525694792925E-2</v>
      </c>
      <c r="T113" s="19">
        <f t="shared" si="23"/>
        <v>-3.180424385030934E-2</v>
      </c>
      <c r="U113" s="19">
        <f t="shared" si="24"/>
        <v>-6.3193345337544376E-3</v>
      </c>
      <c r="V113" s="19">
        <f t="shared" si="25"/>
        <v>1.5446363696831989E-2</v>
      </c>
    </row>
    <row r="114" spans="1:22" x14ac:dyDescent="0.25">
      <c r="A114" s="26">
        <f>Wellpath!E114</f>
        <v>3210</v>
      </c>
      <c r="B114" s="68">
        <v>1</v>
      </c>
      <c r="C114" s="22">
        <v>0</v>
      </c>
      <c r="D114" s="22">
        <v>0</v>
      </c>
      <c r="E114" s="20">
        <f>Model!$W$4*((drdp!B114+drdp!K114)*DRFR!$B114+(drdp!E114+drdp!N114)*DRFR!$C114+(drdp!H114+drdp!Q114)*DRFR!$D114)</f>
        <v>0</v>
      </c>
      <c r="F114" s="20">
        <f>Model!$W$4*((drdp!C114+drdp!L114)*DRFR!$B114+(drdp!F114+drdp!O114)*DRFR!$C114+(drdp!I114+drdp!R114)*DRFR!$D114)</f>
        <v>0</v>
      </c>
      <c r="G114" s="20">
        <f>Model!$W$4*((drdp!D114+drdp!M114)*DRFR!$B114+(drdp!G114+drdp!P114)*DRFR!$C114+(drdp!J114+drdp!S114)*DRFR!$D114)</f>
        <v>0</v>
      </c>
      <c r="H114" s="18">
        <f>Model!$W$4*((drdp!B114)*DRFR!$B114+(drdp!E114)*DRFR!$C114+(drdp!H114)*DRFR!$D114)</f>
        <v>7.8732869020352717E-2</v>
      </c>
      <c r="I114" s="18">
        <f>Model!$W$4*((drdp!C114)*DRFR!$B114+(drdp!F114)*DRFR!$C114+(drdp!I114)*DRFR!$D114)</f>
        <v>-0.34102952267483233</v>
      </c>
      <c r="J114" s="18">
        <f>Model!$W$4*((drdp!D114)*DRFR!$B114+(drdp!G114)*DRFR!$C114+(drdp!J114)*DRFR!$D114)</f>
        <v>2.144009796090085E-17</v>
      </c>
      <c r="K114" s="21">
        <f t="shared" si="14"/>
        <v>7.5116987320354312E-3</v>
      </c>
      <c r="L114" s="21">
        <f t="shared" si="15"/>
        <v>2.1458179601641186E-2</v>
      </c>
      <c r="M114" s="21">
        <f t="shared" si="16"/>
        <v>2.4349525694792925E-2</v>
      </c>
      <c r="N114" s="21">
        <f t="shared" si="17"/>
        <v>-4.9540111094783556E-3</v>
      </c>
      <c r="O114" s="21">
        <f t="shared" si="18"/>
        <v>-6.3193345337544393E-3</v>
      </c>
      <c r="P114" s="21">
        <f t="shared" si="19"/>
        <v>1.5446363696831996E-2</v>
      </c>
      <c r="Q114" s="19">
        <f t="shared" si="20"/>
        <v>1.3710563396211448E-2</v>
      </c>
      <c r="R114" s="19">
        <f t="shared" si="21"/>
        <v>0.13775931493746515</v>
      </c>
      <c r="S114" s="19">
        <f t="shared" si="22"/>
        <v>2.4349525694792925E-2</v>
      </c>
      <c r="T114" s="19">
        <f t="shared" si="23"/>
        <v>-3.180424385030934E-2</v>
      </c>
      <c r="U114" s="19">
        <f t="shared" si="24"/>
        <v>-6.3193345337544376E-3</v>
      </c>
      <c r="V114" s="19">
        <f t="shared" si="25"/>
        <v>1.5446363696831989E-2</v>
      </c>
    </row>
    <row r="115" spans="1:22" x14ac:dyDescent="0.25">
      <c r="A115" s="26">
        <f>Wellpath!E115</f>
        <v>3240</v>
      </c>
      <c r="B115" s="68">
        <v>1</v>
      </c>
      <c r="C115" s="22">
        <v>0</v>
      </c>
      <c r="D115" s="22">
        <v>0</v>
      </c>
      <c r="E115" s="20">
        <f>Model!$W$4*((drdp!B115+drdp!K115)*DRFR!$B115+(drdp!E115+drdp!N115)*DRFR!$C115+(drdp!H115+drdp!Q115)*DRFR!$D115)</f>
        <v>0</v>
      </c>
      <c r="F115" s="20">
        <f>Model!$W$4*((drdp!C115+drdp!L115)*DRFR!$B115+(drdp!F115+drdp!O115)*DRFR!$C115+(drdp!I115+drdp!R115)*DRFR!$D115)</f>
        <v>0</v>
      </c>
      <c r="G115" s="20">
        <f>Model!$W$4*((drdp!D115+drdp!M115)*DRFR!$B115+(drdp!G115+drdp!P115)*DRFR!$C115+(drdp!J115+drdp!S115)*DRFR!$D115)</f>
        <v>0</v>
      </c>
      <c r="H115" s="18">
        <f>Model!$W$4*((drdp!B115)*DRFR!$B115+(drdp!E115)*DRFR!$C115+(drdp!H115)*DRFR!$D115)</f>
        <v>7.8732869020352717E-2</v>
      </c>
      <c r="I115" s="18">
        <f>Model!$W$4*((drdp!C115)*DRFR!$B115+(drdp!F115)*DRFR!$C115+(drdp!I115)*DRFR!$D115)</f>
        <v>-0.34102952267483233</v>
      </c>
      <c r="J115" s="18">
        <f>Model!$W$4*((drdp!D115)*DRFR!$B115+(drdp!G115)*DRFR!$C115+(drdp!J115)*DRFR!$D115)</f>
        <v>2.144009796090085E-17</v>
      </c>
      <c r="K115" s="21">
        <f t="shared" si="14"/>
        <v>7.5116987320354312E-3</v>
      </c>
      <c r="L115" s="21">
        <f t="shared" si="15"/>
        <v>2.1458179601641186E-2</v>
      </c>
      <c r="M115" s="21">
        <f t="shared" si="16"/>
        <v>2.4349525694792925E-2</v>
      </c>
      <c r="N115" s="21">
        <f t="shared" si="17"/>
        <v>-4.9540111094783556E-3</v>
      </c>
      <c r="O115" s="21">
        <f t="shared" si="18"/>
        <v>-6.3193345337544393E-3</v>
      </c>
      <c r="P115" s="21">
        <f t="shared" si="19"/>
        <v>1.5446363696831996E-2</v>
      </c>
      <c r="Q115" s="19">
        <f t="shared" si="20"/>
        <v>1.3710563396211448E-2</v>
      </c>
      <c r="R115" s="19">
        <f t="shared" si="21"/>
        <v>0.13775931493746515</v>
      </c>
      <c r="S115" s="19">
        <f t="shared" si="22"/>
        <v>2.4349525694792925E-2</v>
      </c>
      <c r="T115" s="19">
        <f t="shared" si="23"/>
        <v>-3.180424385030934E-2</v>
      </c>
      <c r="U115" s="19">
        <f t="shared" si="24"/>
        <v>-6.3193345337544376E-3</v>
      </c>
      <c r="V115" s="19">
        <f t="shared" si="25"/>
        <v>1.5446363696831989E-2</v>
      </c>
    </row>
    <row r="116" spans="1:22" x14ac:dyDescent="0.25">
      <c r="A116" s="26">
        <f>Wellpath!E116</f>
        <v>3270</v>
      </c>
      <c r="B116" s="68">
        <v>1</v>
      </c>
      <c r="C116" s="22">
        <v>0</v>
      </c>
      <c r="D116" s="22">
        <v>0</v>
      </c>
      <c r="E116" s="20">
        <f>Model!$W$4*((drdp!B116+drdp!K116)*DRFR!$B116+(drdp!E116+drdp!N116)*DRFR!$C116+(drdp!H116+drdp!Q116)*DRFR!$D116)</f>
        <v>0</v>
      </c>
      <c r="F116" s="20">
        <f>Model!$W$4*((drdp!C116+drdp!L116)*DRFR!$B116+(drdp!F116+drdp!O116)*DRFR!$C116+(drdp!I116+drdp!R116)*DRFR!$D116)</f>
        <v>0</v>
      </c>
      <c r="G116" s="20">
        <f>Model!$W$4*((drdp!D116+drdp!M116)*DRFR!$B116+(drdp!G116+drdp!P116)*DRFR!$C116+(drdp!J116+drdp!S116)*DRFR!$D116)</f>
        <v>0</v>
      </c>
      <c r="H116" s="18">
        <f>Model!$W$4*((drdp!B116)*DRFR!$B116+(drdp!E116)*DRFR!$C116+(drdp!H116)*DRFR!$D116)</f>
        <v>7.8732869020352717E-2</v>
      </c>
      <c r="I116" s="18">
        <f>Model!$W$4*((drdp!C116)*DRFR!$B116+(drdp!F116)*DRFR!$C116+(drdp!I116)*DRFR!$D116)</f>
        <v>-0.34102952267483233</v>
      </c>
      <c r="J116" s="18">
        <f>Model!$W$4*((drdp!D116)*DRFR!$B116+(drdp!G116)*DRFR!$C116+(drdp!J116)*DRFR!$D116)</f>
        <v>2.144009796090085E-17</v>
      </c>
      <c r="K116" s="21">
        <f t="shared" si="14"/>
        <v>7.5116987320354312E-3</v>
      </c>
      <c r="L116" s="21">
        <f t="shared" si="15"/>
        <v>2.1458179601641186E-2</v>
      </c>
      <c r="M116" s="21">
        <f t="shared" si="16"/>
        <v>2.4349525694792925E-2</v>
      </c>
      <c r="N116" s="21">
        <f t="shared" si="17"/>
        <v>-4.9540111094783556E-3</v>
      </c>
      <c r="O116" s="21">
        <f t="shared" si="18"/>
        <v>-6.3193345337544393E-3</v>
      </c>
      <c r="P116" s="21">
        <f t="shared" si="19"/>
        <v>1.5446363696831996E-2</v>
      </c>
      <c r="Q116" s="19">
        <f t="shared" si="20"/>
        <v>1.3710563396211448E-2</v>
      </c>
      <c r="R116" s="19">
        <f t="shared" si="21"/>
        <v>0.13775931493746515</v>
      </c>
      <c r="S116" s="19">
        <f t="shared" si="22"/>
        <v>2.4349525694792925E-2</v>
      </c>
      <c r="T116" s="19">
        <f t="shared" si="23"/>
        <v>-3.180424385030934E-2</v>
      </c>
      <c r="U116" s="19">
        <f t="shared" si="24"/>
        <v>-6.3193345337544376E-3</v>
      </c>
      <c r="V116" s="19">
        <f t="shared" si="25"/>
        <v>1.5446363696831989E-2</v>
      </c>
    </row>
    <row r="117" spans="1:22" x14ac:dyDescent="0.25">
      <c r="A117" s="26">
        <f>Wellpath!E117</f>
        <v>3300</v>
      </c>
      <c r="B117" s="68">
        <v>1</v>
      </c>
      <c r="C117" s="22">
        <v>0</v>
      </c>
      <c r="D117" s="22">
        <v>0</v>
      </c>
      <c r="E117" s="20">
        <f>Model!$W$4*((drdp!B117+drdp!K117)*DRFR!$B117+(drdp!E117+drdp!N117)*DRFR!$C117+(drdp!H117+drdp!Q117)*DRFR!$D117)</f>
        <v>0</v>
      </c>
      <c r="F117" s="20">
        <f>Model!$W$4*((drdp!C117+drdp!L117)*DRFR!$B117+(drdp!F117+drdp!O117)*DRFR!$C117+(drdp!I117+drdp!R117)*DRFR!$D117)</f>
        <v>0</v>
      </c>
      <c r="G117" s="20">
        <f>Model!$W$4*((drdp!D117+drdp!M117)*DRFR!$B117+(drdp!G117+drdp!P117)*DRFR!$C117+(drdp!J117+drdp!S117)*DRFR!$D117)</f>
        <v>0</v>
      </c>
      <c r="H117" s="18">
        <f>Model!$W$4*((drdp!B117)*DRFR!$B117+(drdp!E117)*DRFR!$C117+(drdp!H117)*DRFR!$D117)</f>
        <v>7.8732869020352717E-2</v>
      </c>
      <c r="I117" s="18">
        <f>Model!$W$4*((drdp!C117)*DRFR!$B117+(drdp!F117)*DRFR!$C117+(drdp!I117)*DRFR!$D117)</f>
        <v>-0.34102952267483233</v>
      </c>
      <c r="J117" s="18">
        <f>Model!$W$4*((drdp!D117)*DRFR!$B117+(drdp!G117)*DRFR!$C117+(drdp!J117)*DRFR!$D117)</f>
        <v>2.144009796090085E-17</v>
      </c>
      <c r="K117" s="21">
        <f t="shared" si="14"/>
        <v>7.5116987320354312E-3</v>
      </c>
      <c r="L117" s="21">
        <f t="shared" si="15"/>
        <v>2.1458179601641186E-2</v>
      </c>
      <c r="M117" s="21">
        <f t="shared" si="16"/>
        <v>2.4349525694792925E-2</v>
      </c>
      <c r="N117" s="21">
        <f t="shared" si="17"/>
        <v>-4.9540111094783556E-3</v>
      </c>
      <c r="O117" s="21">
        <f t="shared" si="18"/>
        <v>-6.3193345337544393E-3</v>
      </c>
      <c r="P117" s="21">
        <f t="shared" si="19"/>
        <v>1.5446363696831996E-2</v>
      </c>
      <c r="Q117" s="19">
        <f t="shared" si="20"/>
        <v>1.3710563396211448E-2</v>
      </c>
      <c r="R117" s="19">
        <f t="shared" si="21"/>
        <v>0.13775931493746515</v>
      </c>
      <c r="S117" s="19">
        <f t="shared" si="22"/>
        <v>2.4349525694792925E-2</v>
      </c>
      <c r="T117" s="19">
        <f t="shared" si="23"/>
        <v>-3.180424385030934E-2</v>
      </c>
      <c r="U117" s="19">
        <f t="shared" si="24"/>
        <v>-6.3193345337544376E-3</v>
      </c>
      <c r="V117" s="19">
        <f t="shared" si="25"/>
        <v>1.5446363696831989E-2</v>
      </c>
    </row>
    <row r="118" spans="1:22" x14ac:dyDescent="0.25">
      <c r="A118" s="26">
        <f>Wellpath!E118</f>
        <v>3330</v>
      </c>
      <c r="B118" s="68">
        <v>1</v>
      </c>
      <c r="C118" s="22">
        <v>0</v>
      </c>
      <c r="D118" s="22">
        <v>0</v>
      </c>
      <c r="E118" s="20">
        <f>Model!$W$4*((drdp!B118+drdp!K118)*DRFR!$B118+(drdp!E118+drdp!N118)*DRFR!$C118+(drdp!H118+drdp!Q118)*DRFR!$D118)</f>
        <v>0</v>
      </c>
      <c r="F118" s="20">
        <f>Model!$W$4*((drdp!C118+drdp!L118)*DRFR!$B118+(drdp!F118+drdp!O118)*DRFR!$C118+(drdp!I118+drdp!R118)*DRFR!$D118)</f>
        <v>0</v>
      </c>
      <c r="G118" s="20">
        <f>Model!$W$4*((drdp!D118+drdp!M118)*DRFR!$B118+(drdp!G118+drdp!P118)*DRFR!$C118+(drdp!J118+drdp!S118)*DRFR!$D118)</f>
        <v>0</v>
      </c>
      <c r="H118" s="18">
        <f>Model!$W$4*((drdp!B118)*DRFR!$B118+(drdp!E118)*DRFR!$C118+(drdp!H118)*DRFR!$D118)</f>
        <v>7.8732869020352717E-2</v>
      </c>
      <c r="I118" s="18">
        <f>Model!$W$4*((drdp!C118)*DRFR!$B118+(drdp!F118)*DRFR!$C118+(drdp!I118)*DRFR!$D118)</f>
        <v>-0.34102952267483233</v>
      </c>
      <c r="J118" s="18">
        <f>Model!$W$4*((drdp!D118)*DRFR!$B118+(drdp!G118)*DRFR!$C118+(drdp!J118)*DRFR!$D118)</f>
        <v>2.144009796090085E-17</v>
      </c>
      <c r="K118" s="21">
        <f t="shared" si="14"/>
        <v>7.5116987320354312E-3</v>
      </c>
      <c r="L118" s="21">
        <f t="shared" si="15"/>
        <v>2.1458179601641186E-2</v>
      </c>
      <c r="M118" s="21">
        <f t="shared" si="16"/>
        <v>2.4349525694792925E-2</v>
      </c>
      <c r="N118" s="21">
        <f t="shared" si="17"/>
        <v>-4.9540111094783556E-3</v>
      </c>
      <c r="O118" s="21">
        <f t="shared" si="18"/>
        <v>-6.3193345337544393E-3</v>
      </c>
      <c r="P118" s="21">
        <f t="shared" si="19"/>
        <v>1.5446363696831996E-2</v>
      </c>
      <c r="Q118" s="19">
        <f t="shared" si="20"/>
        <v>1.3710563396211448E-2</v>
      </c>
      <c r="R118" s="19">
        <f t="shared" si="21"/>
        <v>0.13775931493746515</v>
      </c>
      <c r="S118" s="19">
        <f t="shared" si="22"/>
        <v>2.4349525694792925E-2</v>
      </c>
      <c r="T118" s="19">
        <f t="shared" si="23"/>
        <v>-3.180424385030934E-2</v>
      </c>
      <c r="U118" s="19">
        <f t="shared" si="24"/>
        <v>-6.3193345337544376E-3</v>
      </c>
      <c r="V118" s="19">
        <f t="shared" si="25"/>
        <v>1.5446363696831989E-2</v>
      </c>
    </row>
    <row r="119" spans="1:22" x14ac:dyDescent="0.25">
      <c r="A119" s="26">
        <f>Wellpath!E119</f>
        <v>3360</v>
      </c>
      <c r="B119" s="68">
        <v>1</v>
      </c>
      <c r="C119" s="22">
        <v>0</v>
      </c>
      <c r="D119" s="22">
        <v>0</v>
      </c>
      <c r="E119" s="20">
        <f>Model!$W$4*((drdp!B119+drdp!K119)*DRFR!$B119+(drdp!E119+drdp!N119)*DRFR!$C119+(drdp!H119+drdp!Q119)*DRFR!$D119)</f>
        <v>0</v>
      </c>
      <c r="F119" s="20">
        <f>Model!$W$4*((drdp!C119+drdp!L119)*DRFR!$B119+(drdp!F119+drdp!O119)*DRFR!$C119+(drdp!I119+drdp!R119)*DRFR!$D119)</f>
        <v>0</v>
      </c>
      <c r="G119" s="20">
        <f>Model!$W$4*((drdp!D119+drdp!M119)*DRFR!$B119+(drdp!G119+drdp!P119)*DRFR!$C119+(drdp!J119+drdp!S119)*DRFR!$D119)</f>
        <v>0</v>
      </c>
      <c r="H119" s="18">
        <f>Model!$W$4*((drdp!B119)*DRFR!$B119+(drdp!E119)*DRFR!$C119+(drdp!H119)*DRFR!$D119)</f>
        <v>7.8732869020352717E-2</v>
      </c>
      <c r="I119" s="18">
        <f>Model!$W$4*((drdp!C119)*DRFR!$B119+(drdp!F119)*DRFR!$C119+(drdp!I119)*DRFR!$D119)</f>
        <v>-0.34102952267483233</v>
      </c>
      <c r="J119" s="18">
        <f>Model!$W$4*((drdp!D119)*DRFR!$B119+(drdp!G119)*DRFR!$C119+(drdp!J119)*DRFR!$D119)</f>
        <v>2.144009796090085E-17</v>
      </c>
      <c r="K119" s="21">
        <f t="shared" si="14"/>
        <v>7.5116987320354312E-3</v>
      </c>
      <c r="L119" s="21">
        <f t="shared" si="15"/>
        <v>2.1458179601641186E-2</v>
      </c>
      <c r="M119" s="21">
        <f t="shared" si="16"/>
        <v>2.4349525694792925E-2</v>
      </c>
      <c r="N119" s="21">
        <f t="shared" si="17"/>
        <v>-4.9540111094783556E-3</v>
      </c>
      <c r="O119" s="21">
        <f t="shared" si="18"/>
        <v>-6.3193345337544393E-3</v>
      </c>
      <c r="P119" s="21">
        <f t="shared" si="19"/>
        <v>1.5446363696831996E-2</v>
      </c>
      <c r="Q119" s="19">
        <f t="shared" si="20"/>
        <v>1.3710563396211448E-2</v>
      </c>
      <c r="R119" s="19">
        <f t="shared" si="21"/>
        <v>0.13775931493746515</v>
      </c>
      <c r="S119" s="19">
        <f t="shared" si="22"/>
        <v>2.4349525694792925E-2</v>
      </c>
      <c r="T119" s="19">
        <f t="shared" si="23"/>
        <v>-3.180424385030934E-2</v>
      </c>
      <c r="U119" s="19">
        <f t="shared" si="24"/>
        <v>-6.3193345337544376E-3</v>
      </c>
      <c r="V119" s="19">
        <f t="shared" si="25"/>
        <v>1.5446363696831989E-2</v>
      </c>
    </row>
    <row r="120" spans="1:22" x14ac:dyDescent="0.25">
      <c r="A120" s="26">
        <f>Wellpath!E120</f>
        <v>3390</v>
      </c>
      <c r="B120" s="68">
        <v>1</v>
      </c>
      <c r="C120" s="22">
        <v>0</v>
      </c>
      <c r="D120" s="22">
        <v>0</v>
      </c>
      <c r="E120" s="20">
        <f>Model!$W$4*((drdp!B120+drdp!K120)*DRFR!$B120+(drdp!E120+drdp!N120)*DRFR!$C120+(drdp!H120+drdp!Q120)*DRFR!$D120)</f>
        <v>0</v>
      </c>
      <c r="F120" s="20">
        <f>Model!$W$4*((drdp!C120+drdp!L120)*DRFR!$B120+(drdp!F120+drdp!O120)*DRFR!$C120+(drdp!I120+drdp!R120)*DRFR!$D120)</f>
        <v>0</v>
      </c>
      <c r="G120" s="20">
        <f>Model!$W$4*((drdp!D120+drdp!M120)*DRFR!$B120+(drdp!G120+drdp!P120)*DRFR!$C120+(drdp!J120+drdp!S120)*DRFR!$D120)</f>
        <v>0</v>
      </c>
      <c r="H120" s="18">
        <f>Model!$W$4*((drdp!B120)*DRFR!$B120+(drdp!E120)*DRFR!$C120+(drdp!H120)*DRFR!$D120)</f>
        <v>7.8732869020352717E-2</v>
      </c>
      <c r="I120" s="18">
        <f>Model!$W$4*((drdp!C120)*DRFR!$B120+(drdp!F120)*DRFR!$C120+(drdp!I120)*DRFR!$D120)</f>
        <v>-0.34102952267483233</v>
      </c>
      <c r="J120" s="18">
        <f>Model!$W$4*((drdp!D120)*DRFR!$B120+(drdp!G120)*DRFR!$C120+(drdp!J120)*DRFR!$D120)</f>
        <v>2.144009796090085E-17</v>
      </c>
      <c r="K120" s="21">
        <f t="shared" si="14"/>
        <v>7.5116987320354312E-3</v>
      </c>
      <c r="L120" s="21">
        <f t="shared" si="15"/>
        <v>2.1458179601641186E-2</v>
      </c>
      <c r="M120" s="21">
        <f t="shared" si="16"/>
        <v>2.4349525694792925E-2</v>
      </c>
      <c r="N120" s="21">
        <f t="shared" si="17"/>
        <v>-4.9540111094783556E-3</v>
      </c>
      <c r="O120" s="21">
        <f t="shared" si="18"/>
        <v>-6.3193345337544393E-3</v>
      </c>
      <c r="P120" s="21">
        <f t="shared" si="19"/>
        <v>1.5446363696831996E-2</v>
      </c>
      <c r="Q120" s="19">
        <f t="shared" si="20"/>
        <v>1.3710563396211448E-2</v>
      </c>
      <c r="R120" s="19">
        <f t="shared" si="21"/>
        <v>0.13775931493746515</v>
      </c>
      <c r="S120" s="19">
        <f t="shared" si="22"/>
        <v>2.4349525694792925E-2</v>
      </c>
      <c r="T120" s="19">
        <f t="shared" si="23"/>
        <v>-3.180424385030934E-2</v>
      </c>
      <c r="U120" s="19">
        <f t="shared" si="24"/>
        <v>-6.3193345337544376E-3</v>
      </c>
      <c r="V120" s="19">
        <f t="shared" si="25"/>
        <v>1.5446363696831989E-2</v>
      </c>
    </row>
    <row r="121" spans="1:22" x14ac:dyDescent="0.25">
      <c r="A121" s="26">
        <f>Wellpath!E121</f>
        <v>3420</v>
      </c>
      <c r="B121" s="68">
        <v>1</v>
      </c>
      <c r="C121" s="22">
        <v>0</v>
      </c>
      <c r="D121" s="22">
        <v>0</v>
      </c>
      <c r="E121" s="20">
        <f>Model!$W$4*((drdp!B121+drdp!K121)*DRFR!$B121+(drdp!E121+drdp!N121)*DRFR!$C121+(drdp!H121+drdp!Q121)*DRFR!$D121)</f>
        <v>0</v>
      </c>
      <c r="F121" s="20">
        <f>Model!$W$4*((drdp!C121+drdp!L121)*DRFR!$B121+(drdp!F121+drdp!O121)*DRFR!$C121+(drdp!I121+drdp!R121)*DRFR!$D121)</f>
        <v>0</v>
      </c>
      <c r="G121" s="20">
        <f>Model!$W$4*((drdp!D121+drdp!M121)*DRFR!$B121+(drdp!G121+drdp!P121)*DRFR!$C121+(drdp!J121+drdp!S121)*DRFR!$D121)</f>
        <v>0</v>
      </c>
      <c r="H121" s="18">
        <f>Model!$W$4*((drdp!B121)*DRFR!$B121+(drdp!E121)*DRFR!$C121+(drdp!H121)*DRFR!$D121)</f>
        <v>7.8732869020352717E-2</v>
      </c>
      <c r="I121" s="18">
        <f>Model!$W$4*((drdp!C121)*DRFR!$B121+(drdp!F121)*DRFR!$C121+(drdp!I121)*DRFR!$D121)</f>
        <v>-0.34102952267483233</v>
      </c>
      <c r="J121" s="18">
        <f>Model!$W$4*((drdp!D121)*DRFR!$B121+(drdp!G121)*DRFR!$C121+(drdp!J121)*DRFR!$D121)</f>
        <v>2.144009796090085E-17</v>
      </c>
      <c r="K121" s="21">
        <f t="shared" si="14"/>
        <v>7.5116987320354312E-3</v>
      </c>
      <c r="L121" s="21">
        <f t="shared" si="15"/>
        <v>2.1458179601641186E-2</v>
      </c>
      <c r="M121" s="21">
        <f t="shared" si="16"/>
        <v>2.4349525694792925E-2</v>
      </c>
      <c r="N121" s="21">
        <f t="shared" si="17"/>
        <v>-4.9540111094783556E-3</v>
      </c>
      <c r="O121" s="21">
        <f t="shared" si="18"/>
        <v>-6.3193345337544393E-3</v>
      </c>
      <c r="P121" s="21">
        <f t="shared" si="19"/>
        <v>1.5446363696831996E-2</v>
      </c>
      <c r="Q121" s="19">
        <f t="shared" si="20"/>
        <v>1.3710563396211448E-2</v>
      </c>
      <c r="R121" s="19">
        <f t="shared" si="21"/>
        <v>0.13775931493746515</v>
      </c>
      <c r="S121" s="19">
        <f t="shared" si="22"/>
        <v>2.4349525694792925E-2</v>
      </c>
      <c r="T121" s="19">
        <f t="shared" si="23"/>
        <v>-3.180424385030934E-2</v>
      </c>
      <c r="U121" s="19">
        <f t="shared" si="24"/>
        <v>-6.3193345337544376E-3</v>
      </c>
      <c r="V121" s="19">
        <f t="shared" si="25"/>
        <v>1.5446363696831989E-2</v>
      </c>
    </row>
    <row r="122" spans="1:22" x14ac:dyDescent="0.25">
      <c r="A122" s="26">
        <f>Wellpath!E122</f>
        <v>3430</v>
      </c>
      <c r="B122" s="68">
        <v>1</v>
      </c>
      <c r="C122" s="22">
        <v>0</v>
      </c>
      <c r="D122" s="22">
        <v>0</v>
      </c>
      <c r="E122" s="20">
        <f>Model!$W$4*((drdp!B122+drdp!K122)*DRFR!$B122+(drdp!E122+drdp!N122)*DRFR!$C122+(drdp!H122+drdp!Q122)*DRFR!$D122)</f>
        <v>1.6962713847295207E-2</v>
      </c>
      <c r="F122" s="20">
        <f>Model!$W$4*((drdp!C122+drdp!L122)*DRFR!$B122+(drdp!F122+drdp!O122)*DRFR!$C122+(drdp!I122+drdp!R122)*DRFR!$D122)</f>
        <v>2.9323063492117159E-3</v>
      </c>
      <c r="G122" s="20">
        <f>Model!$W$4*((drdp!D122+drdp!M122)*DRFR!$B122+(drdp!G122+drdp!P122)*DRFR!$C122+(drdp!J122+drdp!S122)*DRFR!$D122)</f>
        <v>6.260032856936177E-3</v>
      </c>
      <c r="H122" s="18">
        <f>Model!$W$4*((drdp!B122)*DRFR!$B122+(drdp!E122)*DRFR!$C122+(drdp!H122)*DRFR!$D122)</f>
        <v>7.8732869020352717E-2</v>
      </c>
      <c r="I122" s="18">
        <f>Model!$W$4*((drdp!C122)*DRFR!$B122+(drdp!F122)*DRFR!$C122+(drdp!I122)*DRFR!$D122)</f>
        <v>-0.34102952267483233</v>
      </c>
      <c r="J122" s="18">
        <f>Model!$W$4*((drdp!D122)*DRFR!$B122+(drdp!G122)*DRFR!$C122+(drdp!J122)*DRFR!$D122)</f>
        <v>2.144009796090085E-17</v>
      </c>
      <c r="K122" s="21">
        <f t="shared" si="14"/>
        <v>7.7994323931006521E-3</v>
      </c>
      <c r="L122" s="21">
        <f t="shared" si="15"/>
        <v>2.1466778022166812E-2</v>
      </c>
      <c r="M122" s="21">
        <f t="shared" si="16"/>
        <v>2.4388713706162846E-2</v>
      </c>
      <c r="N122" s="21">
        <f t="shared" si="17"/>
        <v>-4.9042712359640703E-3</v>
      </c>
      <c r="O122" s="21">
        <f t="shared" si="18"/>
        <v>-6.2131473877275649E-3</v>
      </c>
      <c r="P122" s="21">
        <f t="shared" si="19"/>
        <v>1.5464720030924663E-2</v>
      </c>
      <c r="Q122" s="19">
        <f t="shared" si="20"/>
        <v>1.3710563396211448E-2</v>
      </c>
      <c r="R122" s="19">
        <f t="shared" si="21"/>
        <v>0.13775931493746515</v>
      </c>
      <c r="S122" s="19">
        <f t="shared" si="22"/>
        <v>2.4349525694792925E-2</v>
      </c>
      <c r="T122" s="19">
        <f t="shared" si="23"/>
        <v>-3.180424385030934E-2</v>
      </c>
      <c r="U122" s="19">
        <f t="shared" si="24"/>
        <v>-6.3193345337544376E-3</v>
      </c>
      <c r="V122" s="19">
        <f t="shared" si="25"/>
        <v>1.5446363696831989E-2</v>
      </c>
    </row>
    <row r="123" spans="1:22" x14ac:dyDescent="0.25">
      <c r="A123" s="26">
        <f>Wellpath!E123</f>
        <v>3450</v>
      </c>
      <c r="B123" s="68">
        <v>1</v>
      </c>
      <c r="C123" s="22">
        <v>0</v>
      </c>
      <c r="D123" s="22">
        <v>0</v>
      </c>
      <c r="E123" s="20">
        <f>Model!$W$4*((drdp!B123+drdp!K123)*DRFR!$B123+(drdp!E123+drdp!N123)*DRFR!$C123+(drdp!H123+drdp!Q123)*DRFR!$D123)</f>
        <v>4.2804043309062394E-2</v>
      </c>
      <c r="F123" s="20">
        <f>Model!$W$4*((drdp!C123+drdp!L123)*DRFR!$B123+(drdp!F123+drdp!O123)*DRFR!$C123+(drdp!I123+drdp!R123)*DRFR!$D123)</f>
        <v>3.7639449952688196E-3</v>
      </c>
      <c r="G123" s="20">
        <f>Model!$W$4*((drdp!D123+drdp!M123)*DRFR!$B123+(drdp!G123+drdp!P123)*DRFR!$C123+(drdp!J123+drdp!S123)*DRFR!$D123)</f>
        <v>1.5495656318838893E-2</v>
      </c>
      <c r="H123" s="18">
        <f>Model!$W$4*((drdp!B123)*DRFR!$B123+(drdp!E123)*DRFR!$C123+(drdp!H123)*DRFR!$D123)</f>
        <v>6.1770155173057513E-2</v>
      </c>
      <c r="I123" s="18">
        <f>Model!$W$4*((drdp!C123)*DRFR!$B123+(drdp!F123)*DRFR!$C123+(drdp!I123)*DRFR!$D123)</f>
        <v>-0.34396182902404404</v>
      </c>
      <c r="J123" s="18">
        <f>Model!$W$4*((drdp!D123)*DRFR!$B123+(drdp!G123)*DRFR!$C123+(drdp!J123)*DRFR!$D123)</f>
        <v>-6.2600328569361553E-3</v>
      </c>
      <c r="K123" s="21">
        <f t="shared" si="14"/>
        <v>9.6316185167047413E-3</v>
      </c>
      <c r="L123" s="21">
        <f t="shared" si="15"/>
        <v>2.1480945304094223E-2</v>
      </c>
      <c r="M123" s="21">
        <f t="shared" si="16"/>
        <v>2.4628829070914418E-2</v>
      </c>
      <c r="N123" s="21">
        <f t="shared" si="17"/>
        <v>-4.7431591713736551E-3</v>
      </c>
      <c r="O123" s="21">
        <f t="shared" si="18"/>
        <v>-5.5498706435536385E-3</v>
      </c>
      <c r="P123" s="21">
        <f t="shared" si="19"/>
        <v>1.5523044828974363E-2</v>
      </c>
      <c r="Q123" s="19">
        <f t="shared" si="20"/>
        <v>1.1614984463204256E-2</v>
      </c>
      <c r="R123" s="19">
        <f t="shared" si="21"/>
        <v>0.13977651784773251</v>
      </c>
      <c r="S123" s="19">
        <f t="shared" si="22"/>
        <v>2.4427901717532768E-2</v>
      </c>
      <c r="T123" s="19">
        <f t="shared" si="23"/>
        <v>-2.6150846788387947E-2</v>
      </c>
      <c r="U123" s="19">
        <f t="shared" si="24"/>
        <v>-6.5998305886889501E-3</v>
      </c>
      <c r="V123" s="19">
        <f t="shared" si="25"/>
        <v>1.7617932382147036E-2</v>
      </c>
    </row>
    <row r="124" spans="1:22" x14ac:dyDescent="0.25">
      <c r="A124" s="26">
        <f>Wellpath!E124</f>
        <v>3480</v>
      </c>
      <c r="B124" s="68">
        <v>1</v>
      </c>
      <c r="C124" s="22">
        <v>0</v>
      </c>
      <c r="D124" s="22">
        <v>0</v>
      </c>
      <c r="E124" s="20">
        <f>Model!$W$4*((drdp!B124+drdp!K124)*DRFR!$B124+(drdp!E124+drdp!N124)*DRFR!$C124+(drdp!H124+drdp!Q124)*DRFR!$D124)</f>
        <v>5.1602409851308796E-2</v>
      </c>
      <c r="F124" s="20">
        <f>Model!$W$4*((drdp!C124+drdp!L124)*DRFR!$B124+(drdp!F124+drdp!O124)*DRFR!$C124+(drdp!I124+drdp!R124)*DRFR!$D124)</f>
        <v>-2.6277003164930199E-3</v>
      </c>
      <c r="G124" s="20">
        <f>Model!$W$4*((drdp!D124+drdp!M124)*DRFR!$B124+(drdp!G124+drdp!P124)*DRFR!$C124+(drdp!J124+drdp!S124)*DRFR!$D124)</f>
        <v>1.8095259811075268E-2</v>
      </c>
      <c r="H124" s="18">
        <f>Model!$W$4*((drdp!B124)*DRFR!$B124+(drdp!E124)*DRFR!$C124+(drdp!H124)*DRFR!$D124)</f>
        <v>1.8966111863995116E-2</v>
      </c>
      <c r="I124" s="18">
        <f>Model!$W$4*((drdp!C124)*DRFR!$B124+(drdp!F124)*DRFR!$C124+(drdp!I124)*DRFR!$D124)</f>
        <v>-0.34772577401931287</v>
      </c>
      <c r="J124" s="18">
        <f>Model!$W$4*((drdp!D124)*DRFR!$B124+(drdp!G124)*DRFR!$C124+(drdp!J124)*DRFR!$D124)</f>
        <v>-2.1755689175775049E-2</v>
      </c>
      <c r="K124" s="21">
        <f t="shared" si="14"/>
        <v>1.2294427219167191E-2</v>
      </c>
      <c r="L124" s="21">
        <f t="shared" si="15"/>
        <v>2.1487850113047522E-2</v>
      </c>
      <c r="M124" s="21">
        <f t="shared" si="16"/>
        <v>2.4956267498544734E-2</v>
      </c>
      <c r="N124" s="21">
        <f t="shared" si="17"/>
        <v>-4.8787548400717421E-3</v>
      </c>
      <c r="O124" s="21">
        <f t="shared" si="18"/>
        <v>-4.6161116304166156E-3</v>
      </c>
      <c r="P124" s="21">
        <f t="shared" si="19"/>
        <v>1.5475495909041776E-2</v>
      </c>
      <c r="Q124" s="19">
        <f t="shared" si="20"/>
        <v>9.9913319159423176E-3</v>
      </c>
      <c r="R124" s="19">
        <f t="shared" si="21"/>
        <v>0.14239415922142445</v>
      </c>
      <c r="S124" s="19">
        <f t="shared" si="22"/>
        <v>2.5102139082427352E-2</v>
      </c>
      <c r="T124" s="19">
        <f t="shared" si="23"/>
        <v>-1.133816509941823E-2</v>
      </c>
      <c r="U124" s="19">
        <f t="shared" si="24"/>
        <v>-5.9624914781396957E-3</v>
      </c>
      <c r="V124" s="19">
        <f t="shared" si="25"/>
        <v>2.3088058686944329E-2</v>
      </c>
    </row>
    <row r="125" spans="1:22" x14ac:dyDescent="0.25">
      <c r="A125" s="26">
        <f>Wellpath!E125</f>
        <v>3510</v>
      </c>
      <c r="B125" s="68">
        <v>1</v>
      </c>
      <c r="C125" s="22">
        <v>0</v>
      </c>
      <c r="D125" s="22">
        <v>0</v>
      </c>
      <c r="E125" s="20">
        <f>Model!$W$4*((drdp!B125+drdp!K125)*DRFR!$B125+(drdp!E125+drdp!N125)*DRFR!$C125+(drdp!H125+drdp!Q125)*DRFR!$D125)</f>
        <v>5.0804880054942554E-2</v>
      </c>
      <c r="F125" s="20">
        <f>Model!$W$4*((drdp!C125+drdp!L125)*DRFR!$B125+(drdp!F125+drdp!O125)*DRFR!$C125+(drdp!I125+drdp!R125)*DRFR!$D125)</f>
        <v>-1.1124700805186748E-2</v>
      </c>
      <c r="G125" s="20">
        <f>Model!$W$4*((drdp!D125+drdp!M125)*DRFR!$B125+(drdp!G125+drdp!P125)*DRFR!$C125+(drdp!J125+drdp!S125)*DRFR!$D125)</f>
        <v>1.7116042245869167E-2</v>
      </c>
      <c r="H125" s="18">
        <f>Model!$W$4*((drdp!B125)*DRFR!$B125+(drdp!E125)*DRFR!$C125+(drdp!H125)*DRFR!$D125)</f>
        <v>-3.2636297987313677E-2</v>
      </c>
      <c r="I125" s="18">
        <f>Model!$W$4*((drdp!C125)*DRFR!$B125+(drdp!F125)*DRFR!$C125+(drdp!I125)*DRFR!$D125)</f>
        <v>-0.34509807370281981</v>
      </c>
      <c r="J125" s="18">
        <f>Model!$W$4*((drdp!D125)*DRFR!$B125+(drdp!G125)*DRFR!$C125+(drdp!J125)*DRFR!$D125)</f>
        <v>-3.9850948986850314E-2</v>
      </c>
      <c r="K125" s="21">
        <f t="shared" si="14"/>
        <v>1.4875563056564291E-2</v>
      </c>
      <c r="L125" s="21">
        <f t="shared" si="15"/>
        <v>2.1611609081052446E-2</v>
      </c>
      <c r="M125" s="21">
        <f t="shared" si="16"/>
        <v>2.5249226400707113E-2</v>
      </c>
      <c r="N125" s="21">
        <f t="shared" si="17"/>
        <v>-5.4439439301263775E-3</v>
      </c>
      <c r="O125" s="21">
        <f t="shared" si="18"/>
        <v>-3.7465331570999032E-3</v>
      </c>
      <c r="P125" s="21">
        <f t="shared" si="19"/>
        <v>1.5285085060087545E-2</v>
      </c>
      <c r="Q125" s="19">
        <f t="shared" si="20"/>
        <v>1.3359555165483926E-2</v>
      </c>
      <c r="R125" s="19">
        <f t="shared" si="21"/>
        <v>0.14058053058644437</v>
      </c>
      <c r="S125" s="19">
        <f t="shared" si="22"/>
        <v>2.6544365633697279E-2</v>
      </c>
      <c r="T125" s="19">
        <f t="shared" si="23"/>
        <v>6.3839687281414224E-3</v>
      </c>
      <c r="U125" s="19">
        <f t="shared" si="24"/>
        <v>-3.315524184204533E-3</v>
      </c>
      <c r="V125" s="19">
        <f t="shared" si="25"/>
        <v>2.9227981639633159E-2</v>
      </c>
    </row>
    <row r="126" spans="1:22" x14ac:dyDescent="0.25">
      <c r="A126" s="26">
        <f>Wellpath!E126</f>
        <v>3540</v>
      </c>
      <c r="B126" s="68">
        <v>1</v>
      </c>
      <c r="C126" s="22">
        <v>0</v>
      </c>
      <c r="D126" s="22">
        <v>0</v>
      </c>
      <c r="E126" s="20">
        <f>Model!$W$4*((drdp!B126+drdp!K126)*DRFR!$B126+(drdp!E126+drdp!N126)*DRFR!$C126+(drdp!H126+drdp!Q126)*DRFR!$D126)</f>
        <v>4.8749716503754571E-2</v>
      </c>
      <c r="F126" s="20">
        <f>Model!$W$4*((drdp!C126+drdp!L126)*DRFR!$B126+(drdp!F126+drdp!O126)*DRFR!$C126+(drdp!I126+drdp!R126)*DRFR!$D126)</f>
        <v>-1.9343313024833692E-2</v>
      </c>
      <c r="G126" s="20">
        <f>Model!$W$4*((drdp!D126+drdp!M126)*DRFR!$B126+(drdp!G126+drdp!P126)*DRFR!$C126+(drdp!J126+drdp!S126)*DRFR!$D126)</f>
        <v>1.5695312945715814E-2</v>
      </c>
      <c r="H126" s="18">
        <f>Model!$W$4*((drdp!B126)*DRFR!$B126+(drdp!E126)*DRFR!$C126+(drdp!H126)*DRFR!$D126)</f>
        <v>-8.3441178042256231E-2</v>
      </c>
      <c r="I126" s="18">
        <f>Model!$W$4*((drdp!C126)*DRFR!$B126+(drdp!F126)*DRFR!$C126+(drdp!I126)*DRFR!$D126)</f>
        <v>-0.33397337289763307</v>
      </c>
      <c r="J126" s="18">
        <f>Model!$W$4*((drdp!D126)*DRFR!$B126+(drdp!G126)*DRFR!$C126+(drdp!J126)*DRFR!$D126)</f>
        <v>-5.6966991232719484E-2</v>
      </c>
      <c r="K126" s="21">
        <f t="shared" si="14"/>
        <v>1.7252097915760732E-2</v>
      </c>
      <c r="L126" s="21">
        <f t="shared" si="15"/>
        <v>2.1985772839829148E-2</v>
      </c>
      <c r="M126" s="21">
        <f t="shared" si="16"/>
        <v>2.5495569249171068E-2</v>
      </c>
      <c r="N126" s="21">
        <f t="shared" si="17"/>
        <v>-6.3869249563304033E-3</v>
      </c>
      <c r="O126" s="21">
        <f t="shared" si="18"/>
        <v>-2.9813911005585484E-3</v>
      </c>
      <c r="P126" s="21">
        <f t="shared" si="19"/>
        <v>1.498148570875584E-2</v>
      </c>
      <c r="Q126" s="19">
        <f t="shared" si="20"/>
        <v>2.1837993249643795E-2</v>
      </c>
      <c r="R126" s="19">
        <f t="shared" si="21"/>
        <v>0.13314982288567392</v>
      </c>
      <c r="S126" s="19">
        <f t="shared" si="22"/>
        <v>2.849446449081585E-2</v>
      </c>
      <c r="T126" s="19">
        <f t="shared" si="23"/>
        <v>2.2423187739197853E-2</v>
      </c>
      <c r="U126" s="19">
        <f t="shared" si="24"/>
        <v>1.0068597008810933E-3</v>
      </c>
      <c r="V126" s="19">
        <f t="shared" si="25"/>
        <v>3.4310543265908766E-2</v>
      </c>
    </row>
    <row r="127" spans="1:22" x14ac:dyDescent="0.25">
      <c r="A127" s="26">
        <f>Wellpath!E127</f>
        <v>3570</v>
      </c>
      <c r="B127" s="68">
        <v>1</v>
      </c>
      <c r="C127" s="22">
        <v>0</v>
      </c>
      <c r="D127" s="22">
        <v>0</v>
      </c>
      <c r="E127" s="20">
        <f>Model!$W$4*((drdp!B127+drdp!K127)*DRFR!$B127+(drdp!E127+drdp!N127)*DRFR!$C127+(drdp!H127+drdp!Q127)*DRFR!$D127)</f>
        <v>4.5516523575343214E-2</v>
      </c>
      <c r="F127" s="20">
        <f>Model!$W$4*((drdp!C127+drdp!L127)*DRFR!$B127+(drdp!F127+drdp!O127)*DRFR!$C127+(drdp!I127+drdp!R127)*DRFR!$D127)</f>
        <v>-2.709987970154603E-2</v>
      </c>
      <c r="G127" s="20">
        <f>Model!$W$4*((drdp!D127+drdp!M127)*DRFR!$B127+(drdp!G127+drdp!P127)*DRFR!$C127+(drdp!J127+drdp!S127)*DRFR!$D127)</f>
        <v>1.3890067905957704E-2</v>
      </c>
      <c r="H127" s="18">
        <f>Model!$W$4*((drdp!B127)*DRFR!$B127+(drdp!E127)*DRFR!$C127+(drdp!H127)*DRFR!$D127)</f>
        <v>-0.1321908945460108</v>
      </c>
      <c r="I127" s="18">
        <f>Model!$W$4*((drdp!C127)*DRFR!$B127+(drdp!F127)*DRFR!$C127+(drdp!I127)*DRFR!$D127)</f>
        <v>-0.31463005987279941</v>
      </c>
      <c r="J127" s="18">
        <f>Model!$W$4*((drdp!D127)*DRFR!$B127+(drdp!G127)*DRFR!$C127+(drdp!J127)*DRFR!$D127)</f>
        <v>-7.2662304178435291E-2</v>
      </c>
      <c r="K127" s="21">
        <f t="shared" si="14"/>
        <v>1.9323851834145506E-2</v>
      </c>
      <c r="L127" s="21">
        <f t="shared" si="15"/>
        <v>2.2720176319667416E-2</v>
      </c>
      <c r="M127" s="21">
        <f t="shared" si="16"/>
        <v>2.5688503235603184E-2</v>
      </c>
      <c r="N127" s="21">
        <f t="shared" si="17"/>
        <v>-7.6204172696547881E-3</v>
      </c>
      <c r="O127" s="21">
        <f t="shared" si="18"/>
        <v>-2.3491634972539065E-3</v>
      </c>
      <c r="P127" s="21">
        <f t="shared" si="19"/>
        <v>1.4605066539458081E-2</v>
      </c>
      <c r="Q127" s="19">
        <f t="shared" si="20"/>
        <v>3.4726530516635282E-2</v>
      </c>
      <c r="R127" s="19">
        <f t="shared" si="21"/>
        <v>0.12097784741539049</v>
      </c>
      <c r="S127" s="19">
        <f t="shared" si="22"/>
        <v>3.0775379697690522E-2</v>
      </c>
      <c r="T127" s="19">
        <f t="shared" si="23"/>
        <v>3.5204304109319885E-2</v>
      </c>
      <c r="U127" s="19">
        <f t="shared" si="24"/>
        <v>6.6239038885631514E-3</v>
      </c>
      <c r="V127" s="19">
        <f t="shared" si="25"/>
        <v>3.7843230822912501E-2</v>
      </c>
    </row>
    <row r="128" spans="1:22" x14ac:dyDescent="0.25">
      <c r="A128" s="26">
        <f>Wellpath!E128</f>
        <v>3600</v>
      </c>
      <c r="B128" s="68">
        <v>1</v>
      </c>
      <c r="C128" s="22">
        <v>0</v>
      </c>
      <c r="D128" s="22">
        <v>0</v>
      </c>
      <c r="E128" s="20">
        <f>Model!$W$4*((drdp!B128+drdp!K128)*DRFR!$B128+(drdp!E128+drdp!N128)*DRFR!$C128+(drdp!H128+drdp!Q128)*DRFR!$D128)</f>
        <v>4.1125757838329502E-2</v>
      </c>
      <c r="F128" s="20">
        <f>Model!$W$4*((drdp!C128+drdp!L128)*DRFR!$B128+(drdp!F128+drdp!O128)*DRFR!$C128+(drdp!I128+drdp!R128)*DRFR!$D128)</f>
        <v>-3.4175893518781739E-2</v>
      </c>
      <c r="G128" s="20">
        <f>Model!$W$4*((drdp!D128+drdp!M128)*DRFR!$B128+(drdp!G128+drdp!P128)*DRFR!$C128+(drdp!J128+drdp!S128)*DRFR!$D128)</f>
        <v>1.1785827997986439E-2</v>
      </c>
      <c r="H128" s="18">
        <f>Model!$W$4*((drdp!B128)*DRFR!$B128+(drdp!E128)*DRFR!$C128+(drdp!H128)*DRFR!$D128)</f>
        <v>-0.17770741812135402</v>
      </c>
      <c r="I128" s="18">
        <f>Model!$W$4*((drdp!C128)*DRFR!$B128+(drdp!F128)*DRFR!$C128+(drdp!I128)*DRFR!$D128)</f>
        <v>-0.28753018017125337</v>
      </c>
      <c r="J128" s="18">
        <f>Model!$W$4*((drdp!D128)*DRFR!$B128+(drdp!G128)*DRFR!$C128+(drdp!J128)*DRFR!$D128)</f>
        <v>-8.6552372084392995E-2</v>
      </c>
      <c r="K128" s="21">
        <f t="shared" si="14"/>
        <v>2.1015179791922425E-2</v>
      </c>
      <c r="L128" s="21">
        <f t="shared" si="15"/>
        <v>2.3888168017474523E-2</v>
      </c>
      <c r="M128" s="21">
        <f t="shared" si="16"/>
        <v>2.5827408977201306E-2</v>
      </c>
      <c r="N128" s="21">
        <f t="shared" si="17"/>
        <v>-9.0259267904167408E-3</v>
      </c>
      <c r="O128" s="21">
        <f t="shared" si="18"/>
        <v>-1.8644623890845123E-3</v>
      </c>
      <c r="P128" s="21">
        <f t="shared" si="19"/>
        <v>1.420227533676822E-2</v>
      </c>
      <c r="Q128" s="19">
        <f t="shared" si="20"/>
        <v>5.0903778289503245E-2</v>
      </c>
      <c r="R128" s="19">
        <f t="shared" si="21"/>
        <v>0.10539378082898083</v>
      </c>
      <c r="S128" s="19">
        <f t="shared" si="22"/>
        <v>3.3179816349038396E-2</v>
      </c>
      <c r="T128" s="19">
        <f t="shared" si="23"/>
        <v>4.3475828680546384E-2</v>
      </c>
      <c r="U128" s="19">
        <f t="shared" si="24"/>
        <v>1.303183507814233E-2</v>
      </c>
      <c r="V128" s="19">
        <f t="shared" si="25"/>
        <v>3.9491485679132958E-2</v>
      </c>
    </row>
    <row r="129" spans="1:22" x14ac:dyDescent="0.25">
      <c r="A129" s="26">
        <f>Wellpath!E129</f>
        <v>3630</v>
      </c>
      <c r="B129" s="68">
        <v>1</v>
      </c>
      <c r="C129" s="22">
        <v>0</v>
      </c>
      <c r="D129" s="22">
        <v>0</v>
      </c>
      <c r="E129" s="20">
        <f>Model!$W$4*((drdp!B129+drdp!K129)*DRFR!$B129+(drdp!E129+drdp!N129)*DRFR!$C129+(drdp!H129+drdp!Q129)*DRFR!$D129)</f>
        <v>3.572290176333201E-2</v>
      </c>
      <c r="F129" s="20">
        <f>Model!$W$4*((drdp!C129+drdp!L129)*DRFR!$B129+(drdp!F129+drdp!O129)*DRFR!$C129+(drdp!I129+drdp!R129)*DRFR!$D129)</f>
        <v>-4.0411305528172854E-2</v>
      </c>
      <c r="G129" s="20">
        <f>Model!$W$4*((drdp!D129+drdp!M129)*DRFR!$B129+(drdp!G129+drdp!P129)*DRFR!$C129+(drdp!J129+drdp!S129)*DRFR!$D129)</f>
        <v>9.3740051322548576E-3</v>
      </c>
      <c r="H129" s="18">
        <f>Model!$W$4*((drdp!B129)*DRFR!$B129+(drdp!E129)*DRFR!$C129+(drdp!H129)*DRFR!$D129)</f>
        <v>-0.21883317595968352</v>
      </c>
      <c r="I129" s="18">
        <f>Model!$W$4*((drdp!C129)*DRFR!$B129+(drdp!F129)*DRFR!$C129+(drdp!I129)*DRFR!$D129)</f>
        <v>-0.25335428665247162</v>
      </c>
      <c r="J129" s="18">
        <f>Model!$W$4*((drdp!D129)*DRFR!$B129+(drdp!G129)*DRFR!$C129+(drdp!J129)*DRFR!$D129)</f>
        <v>-9.8338200082379437E-2</v>
      </c>
      <c r="K129" s="21">
        <f t="shared" si="14"/>
        <v>2.2291305502315093E-2</v>
      </c>
      <c r="L129" s="21">
        <f t="shared" si="15"/>
        <v>2.5521241631965858E-2</v>
      </c>
      <c r="M129" s="21">
        <f t="shared" si="16"/>
        <v>2.5915280949420846E-2</v>
      </c>
      <c r="N129" s="21">
        <f t="shared" si="17"/>
        <v>-1.0469535887927655E-2</v>
      </c>
      <c r="O129" s="21">
        <f t="shared" si="18"/>
        <v>-1.5295957246160021E-3</v>
      </c>
      <c r="P129" s="21">
        <f t="shared" si="19"/>
        <v>1.3823459551346009E-2</v>
      </c>
      <c r="Q129" s="19">
        <f t="shared" si="20"/>
        <v>6.8903138692524235E-2</v>
      </c>
      <c r="R129" s="19">
        <f t="shared" si="21"/>
        <v>8.8076562582657281E-2</v>
      </c>
      <c r="S129" s="19">
        <f t="shared" si="22"/>
        <v>3.5497810572643396E-2</v>
      </c>
      <c r="T129" s="19">
        <f t="shared" si="23"/>
        <v>4.6416396400743673E-2</v>
      </c>
      <c r="U129" s="19">
        <f t="shared" si="24"/>
        <v>1.9655198253101393E-2</v>
      </c>
      <c r="V129" s="19">
        <f t="shared" si="25"/>
        <v>3.9116679869327486E-2</v>
      </c>
    </row>
    <row r="130" spans="1:22" x14ac:dyDescent="0.25">
      <c r="A130" s="26">
        <f>Wellpath!E130</f>
        <v>3660</v>
      </c>
      <c r="B130" s="68">
        <v>1</v>
      </c>
      <c r="C130" s="22">
        <v>0</v>
      </c>
      <c r="D130" s="22">
        <v>0</v>
      </c>
      <c r="E130" s="20">
        <f>Model!$W$4*((drdp!B130+drdp!K130)*DRFR!$B130+(drdp!E130+drdp!N130)*DRFR!$C130+(drdp!H130+drdp!Q130)*DRFR!$D130)</f>
        <v>2.9470285791561312E-2</v>
      </c>
      <c r="F130" s="20">
        <f>Model!$W$4*((drdp!C130+drdp!L130)*DRFR!$B130+(drdp!F130+drdp!O130)*DRFR!$C130+(drdp!I130+drdp!R130)*DRFR!$D130)</f>
        <v>-4.5650824007274104E-2</v>
      </c>
      <c r="G130" s="20">
        <f>Model!$W$4*((drdp!D130+drdp!M130)*DRFR!$B130+(drdp!G130+drdp!P130)*DRFR!$C130+(drdp!J130+drdp!S130)*DRFR!$D130)</f>
        <v>6.6949178929662399E-3</v>
      </c>
      <c r="H130" s="18">
        <f>Model!$W$4*((drdp!B130)*DRFR!$B130+(drdp!E130)*DRFR!$C130+(drdp!H130)*DRFR!$D130)</f>
        <v>-0.25455607772301553</v>
      </c>
      <c r="I130" s="18">
        <f>Model!$W$4*((drdp!C130)*DRFR!$B130+(drdp!F130)*DRFR!$C130+(drdp!I130)*DRFR!$D130)</f>
        <v>-0.21294298112429877</v>
      </c>
      <c r="J130" s="18">
        <f>Model!$W$4*((drdp!D130)*DRFR!$B130+(drdp!G130)*DRFR!$C130+(drdp!J130)*DRFR!$D130)</f>
        <v>-0.1077122052146343</v>
      </c>
      <c r="K130" s="21">
        <f t="shared" si="14"/>
        <v>2.3159803246951393E-2</v>
      </c>
      <c r="L130" s="21">
        <f t="shared" si="15"/>
        <v>2.7605239364508972E-2</v>
      </c>
      <c r="M130" s="21">
        <f t="shared" si="16"/>
        <v>2.5960102875014407E-2</v>
      </c>
      <c r="N130" s="21">
        <f t="shared" si="17"/>
        <v>-1.1814878718042291E-2</v>
      </c>
      <c r="O130" s="21">
        <f t="shared" si="18"/>
        <v>-1.3322945809592496E-3</v>
      </c>
      <c r="P130" s="21">
        <f t="shared" si="19"/>
        <v>1.3517831032871056E-2</v>
      </c>
      <c r="Q130" s="19">
        <f t="shared" si="20"/>
        <v>8.7090102208041018E-2</v>
      </c>
      <c r="R130" s="19">
        <f t="shared" si="21"/>
        <v>7.0865954842069326E-2</v>
      </c>
      <c r="S130" s="19">
        <f t="shared" si="22"/>
        <v>3.7517200101620338E-2</v>
      </c>
      <c r="T130" s="19">
        <f t="shared" si="23"/>
        <v>4.373639416571997E-2</v>
      </c>
      <c r="U130" s="19">
        <f t="shared" si="24"/>
        <v>2.5889200757717848E-2</v>
      </c>
      <c r="V130" s="19">
        <f t="shared" si="25"/>
        <v>3.6760017633222473E-2</v>
      </c>
    </row>
    <row r="131" spans="1:22" x14ac:dyDescent="0.25">
      <c r="A131" s="26">
        <f>Wellpath!E131</f>
        <v>3690</v>
      </c>
      <c r="B131" s="68">
        <v>1</v>
      </c>
      <c r="C131" s="22">
        <v>0</v>
      </c>
      <c r="D131" s="22">
        <v>0</v>
      </c>
      <c r="E131" s="20">
        <f>Model!$W$4*((drdp!B131+drdp!K131)*DRFR!$B131+(drdp!E131+drdp!N131)*DRFR!$C131+(drdp!H131+drdp!Q131)*DRFR!$D131)</f>
        <v>2.2472821334866472E-2</v>
      </c>
      <c r="F131" s="20">
        <f>Model!$W$4*((drdp!C131+drdp!L131)*DRFR!$B131+(drdp!F131+drdp!O131)*DRFR!$C131+(drdp!I131+drdp!R131)*DRFR!$D131)</f>
        <v>-4.9782621191720236E-2</v>
      </c>
      <c r="G131" s="20">
        <f>Model!$W$4*((drdp!D131+drdp!M131)*DRFR!$B131+(drdp!G131+drdp!P131)*DRFR!$C131+(drdp!J131+drdp!S131)*DRFR!$D131)</f>
        <v>3.8916414449196631E-3</v>
      </c>
      <c r="H131" s="18">
        <f>Model!$W$4*((drdp!B131)*DRFR!$B131+(drdp!E131)*DRFR!$C131+(drdp!H131)*DRFR!$D131)</f>
        <v>-0.28402636351457683</v>
      </c>
      <c r="I131" s="18">
        <f>Model!$W$4*((drdp!C131)*DRFR!$B131+(drdp!F131)*DRFR!$C131+(drdp!I131)*DRFR!$D131)</f>
        <v>-0.16729215711702466</v>
      </c>
      <c r="J131" s="18">
        <f>Model!$W$4*((drdp!D131)*DRFR!$B131+(drdp!G131)*DRFR!$C131+(drdp!J131)*DRFR!$D131)</f>
        <v>-0.11440712310760054</v>
      </c>
      <c r="K131" s="21">
        <f t="shared" si="14"/>
        <v>2.3664830945700224E-2</v>
      </c>
      <c r="L131" s="21">
        <f t="shared" si="15"/>
        <v>3.0083548737227284E-2</v>
      </c>
      <c r="M131" s="21">
        <f t="shared" si="16"/>
        <v>2.5975247748150222E-2</v>
      </c>
      <c r="N131" s="21">
        <f t="shared" si="17"/>
        <v>-1.2933634669665158E-2</v>
      </c>
      <c r="O131" s="21">
        <f t="shared" si="18"/>
        <v>-1.2448384180682084E-3</v>
      </c>
      <c r="P131" s="21">
        <f t="shared" si="19"/>
        <v>1.3324094921004621E-2</v>
      </c>
      <c r="Q131" s="19">
        <f t="shared" si="20"/>
        <v>0.10383077841826593</v>
      </c>
      <c r="R131" s="19">
        <f t="shared" si="21"/>
        <v>5.5591905197376237E-2</v>
      </c>
      <c r="S131" s="19">
        <f t="shared" si="22"/>
        <v>3.9049092692772069E-2</v>
      </c>
      <c r="T131" s="19">
        <f t="shared" si="23"/>
        <v>3.5700504312415456E-2</v>
      </c>
      <c r="U131" s="19">
        <f t="shared" si="24"/>
        <v>3.1162344555457043E-2</v>
      </c>
      <c r="V131" s="19">
        <f t="shared" si="25"/>
        <v>3.265724544709455E-2</v>
      </c>
    </row>
    <row r="132" spans="1:22" x14ac:dyDescent="0.25">
      <c r="A132" s="26">
        <f>Wellpath!E132</f>
        <v>3720</v>
      </c>
      <c r="B132" s="68">
        <v>1</v>
      </c>
      <c r="C132" s="22">
        <v>0</v>
      </c>
      <c r="D132" s="22">
        <v>0</v>
      </c>
      <c r="E132" s="20">
        <f>Model!$W$4*((drdp!B132+drdp!K132)*DRFR!$B132+(drdp!E132+drdp!N132)*DRFR!$C132+(drdp!H132+drdp!Q132)*DRFR!$D132)</f>
        <v>1.1687013641767219E-2</v>
      </c>
      <c r="F132" s="20">
        <f>Model!$W$4*((drdp!C132+drdp!L132)*DRFR!$B132+(drdp!F132+drdp!O132)*DRFR!$C132+(drdp!I132+drdp!R132)*DRFR!$D132)</f>
        <v>-3.4656988803380924E-2</v>
      </c>
      <c r="G132" s="20">
        <f>Model!$W$4*((drdp!D132+drdp!M132)*DRFR!$B132+(drdp!G132+drdp!P132)*DRFR!$C132+(drdp!J132+drdp!S132)*DRFR!$D132)</f>
        <v>1.322173577312083E-3</v>
      </c>
      <c r="H132" s="18">
        <f>Model!$W$4*((drdp!B132)*DRFR!$B132+(drdp!E132)*DRFR!$C132+(drdp!H132)*DRFR!$D132)</f>
        <v>-0.30649918484944327</v>
      </c>
      <c r="I132" s="18">
        <f>Model!$W$4*((drdp!C132)*DRFR!$B132+(drdp!F132)*DRFR!$C132+(drdp!I132)*DRFR!$D132)</f>
        <v>-0.11750953592530443</v>
      </c>
      <c r="J132" s="18">
        <f>Model!$W$4*((drdp!D132)*DRFR!$B132+(drdp!G132)*DRFR!$C132+(drdp!J132)*DRFR!$D132)</f>
        <v>-0.1182987645525202</v>
      </c>
      <c r="K132" s="21">
        <f t="shared" ref="K132:K133" si="26">K131+E132^2</f>
        <v>2.3801417233563077E-2</v>
      </c>
      <c r="L132" s="21">
        <f t="shared" ref="L132:L133" si="27">L131+F132^2</f>
        <v>3.1284655610144957E-2</v>
      </c>
      <c r="M132" s="21">
        <f t="shared" ref="M132:M133" si="28">M131+G132^2</f>
        <v>2.5976995891118765E-2</v>
      </c>
      <c r="N132" s="21">
        <f t="shared" ref="N132:N133" si="29">N131+E132*F132</f>
        <v>-1.3338671370592844E-2</v>
      </c>
      <c r="O132" s="21">
        <f t="shared" ref="O132:O133" si="30">O131+E132*G132</f>
        <v>-1.2293861574333778E-3</v>
      </c>
      <c r="P132" s="21">
        <f t="shared" ref="P132:P133" si="31">P131+F132*G132</f>
        <v>1.327827236613959E-2</v>
      </c>
      <c r="Q132" s="19">
        <f t="shared" si="20"/>
        <v>0.11760658125907342</v>
      </c>
      <c r="R132" s="19">
        <f t="shared" si="21"/>
        <v>4.3892039770607696E-2</v>
      </c>
      <c r="S132" s="19">
        <f t="shared" si="22"/>
        <v>3.9969845442802833E-2</v>
      </c>
      <c r="T132" s="19">
        <f t="shared" si="23"/>
        <v>2.3082942303477023E-2</v>
      </c>
      <c r="U132" s="19">
        <f t="shared" si="24"/>
        <v>3.5013636485975448E-2</v>
      </c>
      <c r="V132" s="19">
        <f t="shared" si="25"/>
        <v>2.7225327844108124E-2</v>
      </c>
    </row>
    <row r="133" spans="1:22" x14ac:dyDescent="0.25">
      <c r="A133" s="26">
        <f>Wellpath!E133</f>
        <v>3730</v>
      </c>
      <c r="B133" s="68">
        <v>1</v>
      </c>
      <c r="C133" s="22">
        <v>0</v>
      </c>
      <c r="D133" s="22">
        <v>0</v>
      </c>
      <c r="E133" s="20">
        <f>Model!$W$4*((drdp!B133+drdp!K133)*DRFR!$B133+(drdp!E133+drdp!N133)*DRFR!$C133+(drdp!H133+drdp!Q133)*DRFR!$D133)</f>
        <v>2.2767274364700382E-3</v>
      </c>
      <c r="F133" s="20">
        <f>Model!$W$4*((drdp!C133+drdp!L133)*DRFR!$B133+(drdp!F133+drdp!O133)*DRFR!$C133+(drdp!I133+drdp!R133)*DRFR!$D133)</f>
        <v>-8.867851090194584E-3</v>
      </c>
      <c r="G133" s="20">
        <f>Model!$W$4*((drdp!D133+drdp!M133)*DRFR!$B133+(drdp!G133+drdp!P133)*DRFR!$C133+(drdp!J133+drdp!S133)*DRFR!$D133)</f>
        <v>8.6112034151758493E-5</v>
      </c>
      <c r="H133" s="18">
        <f>Model!$W$4*((drdp!B133)*DRFR!$B133+(drdp!E133)*DRFR!$C133+(drdp!H133)*DRFR!$D133)</f>
        <v>-0.31818619849121049</v>
      </c>
      <c r="I133" s="18">
        <f>Model!$W$4*((drdp!C133)*DRFR!$B133+(drdp!F133)*DRFR!$C133+(drdp!I133)*DRFR!$D133)</f>
        <v>-8.2852547121923512E-2</v>
      </c>
      <c r="J133" s="18">
        <f>Model!$W$4*((drdp!D133)*DRFR!$B133+(drdp!G133)*DRFR!$C133+(drdp!J133)*DRFR!$D133)</f>
        <v>-0.11962093812983228</v>
      </c>
      <c r="K133" s="21">
        <f t="shared" si="26"/>
        <v>2.3806600721383051E-2</v>
      </c>
      <c r="L133" s="21">
        <f t="shared" si="27"/>
        <v>3.1363294393102821E-2</v>
      </c>
      <c r="M133" s="21">
        <f t="shared" si="28"/>
        <v>2.5977003306401191E-2</v>
      </c>
      <c r="N133" s="21">
        <f t="shared" si="29"/>
        <v>-1.3358861050472421E-2</v>
      </c>
      <c r="O133" s="21">
        <f t="shared" si="30"/>
        <v>-1.2291901038026143E-3</v>
      </c>
      <c r="P133" s="21">
        <f t="shared" si="31"/>
        <v>1.3277508737443659E-2</v>
      </c>
      <c r="Q133" s="19">
        <f t="shared" ref="Q133" si="32">K132+H133^2</f>
        <v>0.1250438741438511</v>
      </c>
      <c r="R133" s="19">
        <f t="shared" ref="R133" si="33">L132+I133^2</f>
        <v>3.8149200174735512E-2</v>
      </c>
      <c r="S133" s="19">
        <f t="shared" ref="S133" si="34">M132+J133^2</f>
        <v>4.028616473017993E-2</v>
      </c>
      <c r="T133" s="19">
        <f t="shared" ref="T133" si="35">N132+H133*I133</f>
        <v>1.3023865633445882E-2</v>
      </c>
      <c r="U133" s="19">
        <f t="shared" ref="U133" si="36">O132+H133*J133</f>
        <v>3.6832345406050244E-2</v>
      </c>
      <c r="V133" s="19">
        <f t="shared" ref="V133" si="37">P132+I133*J133</f>
        <v>2.3189171779310215E-2</v>
      </c>
    </row>
    <row r="134" spans="1:22" x14ac:dyDescent="0.25">
      <c r="A134" s="26">
        <f>Wellpath!E134</f>
        <v>3750</v>
      </c>
      <c r="B134" s="68">
        <v>1</v>
      </c>
      <c r="C134" s="22">
        <v>0</v>
      </c>
      <c r="D134" s="22">
        <v>0</v>
      </c>
      <c r="E134" s="20">
        <f>Model!$W$4*((drdp!B134+drdp!K134)*DRFR!$B134+(drdp!E134+drdp!N134)*DRFR!$C134+(drdp!H134+drdp!Q134)*DRFR!$D134)</f>
        <v>0</v>
      </c>
      <c r="F134" s="20">
        <f>Model!$W$4*((drdp!C134+drdp!L134)*DRFR!$B134+(drdp!F134+drdp!O134)*DRFR!$C134+(drdp!I134+drdp!R134)*DRFR!$D134)</f>
        <v>0</v>
      </c>
      <c r="G134" s="20">
        <f>Model!$W$4*((drdp!D134+drdp!M134)*DRFR!$B134+(drdp!G134+drdp!P134)*DRFR!$C134+(drdp!J134+drdp!S134)*DRFR!$D134)</f>
        <v>0</v>
      </c>
      <c r="H134" s="18">
        <f>Model!$W$4*((drdp!B134)*DRFR!$B134+(drdp!E134)*DRFR!$C134+(drdp!H134)*DRFR!$D134)</f>
        <v>-0.32046292592768055</v>
      </c>
      <c r="I134" s="18">
        <f>Model!$W$4*((drdp!C134)*DRFR!$B134+(drdp!F134)*DRFR!$C134+(drdp!I134)*DRFR!$D134)</f>
        <v>-7.3984696031728928E-2</v>
      </c>
      <c r="J134" s="18">
        <f>Model!$W$4*((drdp!D134)*DRFR!$B134+(drdp!G134)*DRFR!$C134+(drdp!J134)*DRFR!$D134)</f>
        <v>-0.11970705016398404</v>
      </c>
      <c r="K134" s="21">
        <f t="shared" ref="K134:K197" si="38">K133+E134^2</f>
        <v>2.3806600721383051E-2</v>
      </c>
      <c r="L134" s="21">
        <f t="shared" ref="L134:L197" si="39">L133+F134^2</f>
        <v>3.1363294393102821E-2</v>
      </c>
      <c r="M134" s="21">
        <f t="shared" ref="M134:M197" si="40">M133+G134^2</f>
        <v>2.5977003306401191E-2</v>
      </c>
      <c r="N134" s="21">
        <f t="shared" ref="N134:N197" si="41">N133+E134*F134</f>
        <v>-1.3358861050472421E-2</v>
      </c>
      <c r="O134" s="21">
        <f t="shared" ref="O134:O197" si="42">O133+E134*G134</f>
        <v>-1.2291901038026143E-3</v>
      </c>
      <c r="P134" s="21">
        <f t="shared" ref="P134:P197" si="43">P133+F134*G134</f>
        <v>1.3277508737443659E-2</v>
      </c>
      <c r="Q134" s="19">
        <f t="shared" ref="Q134:Q197" si="44">K133+H134^2</f>
        <v>0.12650308761551313</v>
      </c>
      <c r="R134" s="19">
        <f t="shared" ref="R134:R197" si="45">L133+I134^2</f>
        <v>3.6837029640010149E-2</v>
      </c>
      <c r="S134" s="19">
        <f t="shared" ref="S134:S197" si="46">M133+J134^2</f>
        <v>4.0306781165363785E-2</v>
      </c>
      <c r="T134" s="19">
        <f t="shared" ref="T134:T197" si="47">N133+H134*I134</f>
        <v>1.0350491113725487E-2</v>
      </c>
      <c r="U134" s="19">
        <f t="shared" ref="U134:U197" si="48">O133+H134*J134</f>
        <v>3.7132481445919338E-2</v>
      </c>
      <c r="V134" s="19">
        <f t="shared" ref="V134:V197" si="49">P133+I134*J134</f>
        <v>2.2133998456680945E-2</v>
      </c>
    </row>
    <row r="135" spans="1:22" x14ac:dyDescent="0.25">
      <c r="A135" s="26">
        <f>Wellpath!E135</f>
        <v>3780</v>
      </c>
      <c r="B135" s="68">
        <v>1</v>
      </c>
      <c r="C135" s="22">
        <v>0</v>
      </c>
      <c r="D135" s="22">
        <v>0</v>
      </c>
      <c r="E135" s="20">
        <f>Model!$W$4*((drdp!B135+drdp!K135)*DRFR!$B135+(drdp!E135+drdp!N135)*DRFR!$C135+(drdp!H135+drdp!Q135)*DRFR!$D135)</f>
        <v>0</v>
      </c>
      <c r="F135" s="20">
        <f>Model!$W$4*((drdp!C135+drdp!L135)*DRFR!$B135+(drdp!F135+drdp!O135)*DRFR!$C135+(drdp!I135+drdp!R135)*DRFR!$D135)</f>
        <v>0</v>
      </c>
      <c r="G135" s="20">
        <f>Model!$W$4*((drdp!D135+drdp!M135)*DRFR!$B135+(drdp!G135+drdp!P135)*DRFR!$C135+(drdp!J135+drdp!S135)*DRFR!$D135)</f>
        <v>0</v>
      </c>
      <c r="H135" s="18">
        <f>Model!$W$4*((drdp!B135)*DRFR!$B135+(drdp!E135)*DRFR!$C135+(drdp!H135)*DRFR!$D135)</f>
        <v>-0.32046292592768055</v>
      </c>
      <c r="I135" s="18">
        <f>Model!$W$4*((drdp!C135)*DRFR!$B135+(drdp!F135)*DRFR!$C135+(drdp!I135)*DRFR!$D135)</f>
        <v>-7.3984696031728928E-2</v>
      </c>
      <c r="J135" s="18">
        <f>Model!$W$4*((drdp!D135)*DRFR!$B135+(drdp!G135)*DRFR!$C135+(drdp!J135)*DRFR!$D135)</f>
        <v>-0.11970705016398404</v>
      </c>
      <c r="K135" s="21">
        <f t="shared" si="38"/>
        <v>2.3806600721383051E-2</v>
      </c>
      <c r="L135" s="21">
        <f t="shared" si="39"/>
        <v>3.1363294393102821E-2</v>
      </c>
      <c r="M135" s="21">
        <f t="shared" si="40"/>
        <v>2.5977003306401191E-2</v>
      </c>
      <c r="N135" s="21">
        <f t="shared" si="41"/>
        <v>-1.3358861050472421E-2</v>
      </c>
      <c r="O135" s="21">
        <f t="shared" si="42"/>
        <v>-1.2291901038026143E-3</v>
      </c>
      <c r="P135" s="21">
        <f t="shared" si="43"/>
        <v>1.3277508737443659E-2</v>
      </c>
      <c r="Q135" s="19">
        <f t="shared" si="44"/>
        <v>0.12650308761551313</v>
      </c>
      <c r="R135" s="19">
        <f t="shared" si="45"/>
        <v>3.6837029640010149E-2</v>
      </c>
      <c r="S135" s="19">
        <f t="shared" si="46"/>
        <v>4.0306781165363785E-2</v>
      </c>
      <c r="T135" s="19">
        <f t="shared" si="47"/>
        <v>1.0350491113725487E-2</v>
      </c>
      <c r="U135" s="19">
        <f t="shared" si="48"/>
        <v>3.7132481445919338E-2</v>
      </c>
      <c r="V135" s="19">
        <f t="shared" si="49"/>
        <v>2.2133998456680945E-2</v>
      </c>
    </row>
    <row r="136" spans="1:22" x14ac:dyDescent="0.25">
      <c r="A136" s="26">
        <f>Wellpath!E136</f>
        <v>3810</v>
      </c>
      <c r="B136" s="68">
        <v>1</v>
      </c>
      <c r="C136" s="22">
        <v>0</v>
      </c>
      <c r="D136" s="22">
        <v>0</v>
      </c>
      <c r="E136" s="20">
        <f>Model!$W$4*((drdp!B136+drdp!K136)*DRFR!$B136+(drdp!E136+drdp!N136)*DRFR!$C136+(drdp!H136+drdp!Q136)*DRFR!$D136)</f>
        <v>0</v>
      </c>
      <c r="F136" s="20">
        <f>Model!$W$4*((drdp!C136+drdp!L136)*DRFR!$B136+(drdp!F136+drdp!O136)*DRFR!$C136+(drdp!I136+drdp!R136)*DRFR!$D136)</f>
        <v>0</v>
      </c>
      <c r="G136" s="20">
        <f>Model!$W$4*((drdp!D136+drdp!M136)*DRFR!$B136+(drdp!G136+drdp!P136)*DRFR!$C136+(drdp!J136+drdp!S136)*DRFR!$D136)</f>
        <v>0</v>
      </c>
      <c r="H136" s="18">
        <f>Model!$W$4*((drdp!B136)*DRFR!$B136+(drdp!E136)*DRFR!$C136+(drdp!H136)*DRFR!$D136)</f>
        <v>-0.32046292592768055</v>
      </c>
      <c r="I136" s="18">
        <f>Model!$W$4*((drdp!C136)*DRFR!$B136+(drdp!F136)*DRFR!$C136+(drdp!I136)*DRFR!$D136)</f>
        <v>-7.3984696031728928E-2</v>
      </c>
      <c r="J136" s="18">
        <f>Model!$W$4*((drdp!D136)*DRFR!$B136+(drdp!G136)*DRFR!$C136+(drdp!J136)*DRFR!$D136)</f>
        <v>-0.11970705016398404</v>
      </c>
      <c r="K136" s="21">
        <f t="shared" si="38"/>
        <v>2.3806600721383051E-2</v>
      </c>
      <c r="L136" s="21">
        <f t="shared" si="39"/>
        <v>3.1363294393102821E-2</v>
      </c>
      <c r="M136" s="21">
        <f t="shared" si="40"/>
        <v>2.5977003306401191E-2</v>
      </c>
      <c r="N136" s="21">
        <f t="shared" si="41"/>
        <v>-1.3358861050472421E-2</v>
      </c>
      <c r="O136" s="21">
        <f t="shared" si="42"/>
        <v>-1.2291901038026143E-3</v>
      </c>
      <c r="P136" s="21">
        <f t="shared" si="43"/>
        <v>1.3277508737443659E-2</v>
      </c>
      <c r="Q136" s="19">
        <f t="shared" si="44"/>
        <v>0.12650308761551313</v>
      </c>
      <c r="R136" s="19">
        <f t="shared" si="45"/>
        <v>3.6837029640010149E-2</v>
      </c>
      <c r="S136" s="19">
        <f t="shared" si="46"/>
        <v>4.0306781165363785E-2</v>
      </c>
      <c r="T136" s="19">
        <f t="shared" si="47"/>
        <v>1.0350491113725487E-2</v>
      </c>
      <c r="U136" s="19">
        <f t="shared" si="48"/>
        <v>3.7132481445919338E-2</v>
      </c>
      <c r="V136" s="19">
        <f t="shared" si="49"/>
        <v>2.2133998456680945E-2</v>
      </c>
    </row>
    <row r="137" spans="1:22" x14ac:dyDescent="0.25">
      <c r="A137" s="26">
        <f>Wellpath!E137</f>
        <v>3840</v>
      </c>
      <c r="B137" s="68">
        <v>1</v>
      </c>
      <c r="C137" s="22">
        <v>0</v>
      </c>
      <c r="D137" s="22">
        <v>0</v>
      </c>
      <c r="E137" s="20">
        <f>Model!$W$4*((drdp!B137+drdp!K137)*DRFR!$B137+(drdp!E137+drdp!N137)*DRFR!$C137+(drdp!H137+drdp!Q137)*DRFR!$D137)</f>
        <v>0</v>
      </c>
      <c r="F137" s="20">
        <f>Model!$W$4*((drdp!C137+drdp!L137)*DRFR!$B137+(drdp!F137+drdp!O137)*DRFR!$C137+(drdp!I137+drdp!R137)*DRFR!$D137)</f>
        <v>0</v>
      </c>
      <c r="G137" s="20">
        <f>Model!$W$4*((drdp!D137+drdp!M137)*DRFR!$B137+(drdp!G137+drdp!P137)*DRFR!$C137+(drdp!J137+drdp!S137)*DRFR!$D137)</f>
        <v>0</v>
      </c>
      <c r="H137" s="18">
        <f>Model!$W$4*((drdp!B137)*DRFR!$B137+(drdp!E137)*DRFR!$C137+(drdp!H137)*DRFR!$D137)</f>
        <v>-0.32046292592768055</v>
      </c>
      <c r="I137" s="18">
        <f>Model!$W$4*((drdp!C137)*DRFR!$B137+(drdp!F137)*DRFR!$C137+(drdp!I137)*DRFR!$D137)</f>
        <v>-7.3984696031728928E-2</v>
      </c>
      <c r="J137" s="18">
        <f>Model!$W$4*((drdp!D137)*DRFR!$B137+(drdp!G137)*DRFR!$C137+(drdp!J137)*DRFR!$D137)</f>
        <v>-0.11970705016398404</v>
      </c>
      <c r="K137" s="21">
        <f t="shared" si="38"/>
        <v>2.3806600721383051E-2</v>
      </c>
      <c r="L137" s="21">
        <f t="shared" si="39"/>
        <v>3.1363294393102821E-2</v>
      </c>
      <c r="M137" s="21">
        <f t="shared" si="40"/>
        <v>2.5977003306401191E-2</v>
      </c>
      <c r="N137" s="21">
        <f t="shared" si="41"/>
        <v>-1.3358861050472421E-2</v>
      </c>
      <c r="O137" s="21">
        <f t="shared" si="42"/>
        <v>-1.2291901038026143E-3</v>
      </c>
      <c r="P137" s="21">
        <f t="shared" si="43"/>
        <v>1.3277508737443659E-2</v>
      </c>
      <c r="Q137" s="19">
        <f t="shared" si="44"/>
        <v>0.12650308761551313</v>
      </c>
      <c r="R137" s="19">
        <f t="shared" si="45"/>
        <v>3.6837029640010149E-2</v>
      </c>
      <c r="S137" s="19">
        <f t="shared" si="46"/>
        <v>4.0306781165363785E-2</v>
      </c>
      <c r="T137" s="19">
        <f t="shared" si="47"/>
        <v>1.0350491113725487E-2</v>
      </c>
      <c r="U137" s="19">
        <f t="shared" si="48"/>
        <v>3.7132481445919338E-2</v>
      </c>
      <c r="V137" s="19">
        <f t="shared" si="49"/>
        <v>2.2133998456680945E-2</v>
      </c>
    </row>
    <row r="138" spans="1:22" x14ac:dyDescent="0.25">
      <c r="A138" s="26">
        <f>Wellpath!E138</f>
        <v>3870</v>
      </c>
      <c r="B138" s="68">
        <v>1</v>
      </c>
      <c r="C138" s="22">
        <v>0</v>
      </c>
      <c r="D138" s="22">
        <v>0</v>
      </c>
      <c r="E138" s="20">
        <f>Model!$W$4*((drdp!B138+drdp!K138)*DRFR!$B138+(drdp!E138+drdp!N138)*DRFR!$C138+(drdp!H138+drdp!Q138)*DRFR!$D138)</f>
        <v>0</v>
      </c>
      <c r="F138" s="20">
        <f>Model!$W$4*((drdp!C138+drdp!L138)*DRFR!$B138+(drdp!F138+drdp!O138)*DRFR!$C138+(drdp!I138+drdp!R138)*DRFR!$D138)</f>
        <v>0</v>
      </c>
      <c r="G138" s="20">
        <f>Model!$W$4*((drdp!D138+drdp!M138)*DRFR!$B138+(drdp!G138+drdp!P138)*DRFR!$C138+(drdp!J138+drdp!S138)*DRFR!$D138)</f>
        <v>0</v>
      </c>
      <c r="H138" s="18">
        <f>Model!$W$4*((drdp!B138)*DRFR!$B138+(drdp!E138)*DRFR!$C138+(drdp!H138)*DRFR!$D138)</f>
        <v>-0.32046292592768055</v>
      </c>
      <c r="I138" s="18">
        <f>Model!$W$4*((drdp!C138)*DRFR!$B138+(drdp!F138)*DRFR!$C138+(drdp!I138)*DRFR!$D138)</f>
        <v>-7.3984696031728928E-2</v>
      </c>
      <c r="J138" s="18">
        <f>Model!$W$4*((drdp!D138)*DRFR!$B138+(drdp!G138)*DRFR!$C138+(drdp!J138)*DRFR!$D138)</f>
        <v>-0.11970705016398404</v>
      </c>
      <c r="K138" s="21">
        <f t="shared" si="38"/>
        <v>2.3806600721383051E-2</v>
      </c>
      <c r="L138" s="21">
        <f t="shared" si="39"/>
        <v>3.1363294393102821E-2</v>
      </c>
      <c r="M138" s="21">
        <f t="shared" si="40"/>
        <v>2.5977003306401191E-2</v>
      </c>
      <c r="N138" s="21">
        <f t="shared" si="41"/>
        <v>-1.3358861050472421E-2</v>
      </c>
      <c r="O138" s="21">
        <f t="shared" si="42"/>
        <v>-1.2291901038026143E-3</v>
      </c>
      <c r="P138" s="21">
        <f t="shared" si="43"/>
        <v>1.3277508737443659E-2</v>
      </c>
      <c r="Q138" s="19">
        <f t="shared" si="44"/>
        <v>0.12650308761551313</v>
      </c>
      <c r="R138" s="19">
        <f t="shared" si="45"/>
        <v>3.6837029640010149E-2</v>
      </c>
      <c r="S138" s="19">
        <f t="shared" si="46"/>
        <v>4.0306781165363785E-2</v>
      </c>
      <c r="T138" s="19">
        <f t="shared" si="47"/>
        <v>1.0350491113725487E-2</v>
      </c>
      <c r="U138" s="19">
        <f t="shared" si="48"/>
        <v>3.7132481445919338E-2</v>
      </c>
      <c r="V138" s="19">
        <f t="shared" si="49"/>
        <v>2.2133998456680945E-2</v>
      </c>
    </row>
    <row r="139" spans="1:22" x14ac:dyDescent="0.25">
      <c r="A139" s="26">
        <f>Wellpath!E139</f>
        <v>3900</v>
      </c>
      <c r="B139" s="68">
        <v>1</v>
      </c>
      <c r="C139" s="22">
        <v>0</v>
      </c>
      <c r="D139" s="22">
        <v>0</v>
      </c>
      <c r="E139" s="20">
        <f>Model!$W$4*((drdp!B139+drdp!K139)*DRFR!$B139+(drdp!E139+drdp!N139)*DRFR!$C139+(drdp!H139+drdp!Q139)*DRFR!$D139)</f>
        <v>0</v>
      </c>
      <c r="F139" s="20">
        <f>Model!$W$4*((drdp!C139+drdp!L139)*DRFR!$B139+(drdp!F139+drdp!O139)*DRFR!$C139+(drdp!I139+drdp!R139)*DRFR!$D139)</f>
        <v>0</v>
      </c>
      <c r="G139" s="20">
        <f>Model!$W$4*((drdp!D139+drdp!M139)*DRFR!$B139+(drdp!G139+drdp!P139)*DRFR!$C139+(drdp!J139+drdp!S139)*DRFR!$D139)</f>
        <v>0</v>
      </c>
      <c r="H139" s="18">
        <f>Model!$W$4*((drdp!B139)*DRFR!$B139+(drdp!E139)*DRFR!$C139+(drdp!H139)*DRFR!$D139)</f>
        <v>-0.32046292592768055</v>
      </c>
      <c r="I139" s="18">
        <f>Model!$W$4*((drdp!C139)*DRFR!$B139+(drdp!F139)*DRFR!$C139+(drdp!I139)*DRFR!$D139)</f>
        <v>-7.3984696031728928E-2</v>
      </c>
      <c r="J139" s="18">
        <f>Model!$W$4*((drdp!D139)*DRFR!$B139+(drdp!G139)*DRFR!$C139+(drdp!J139)*DRFR!$D139)</f>
        <v>-0.11970705016398404</v>
      </c>
      <c r="K139" s="21">
        <f t="shared" si="38"/>
        <v>2.3806600721383051E-2</v>
      </c>
      <c r="L139" s="21">
        <f t="shared" si="39"/>
        <v>3.1363294393102821E-2</v>
      </c>
      <c r="M139" s="21">
        <f t="shared" si="40"/>
        <v>2.5977003306401191E-2</v>
      </c>
      <c r="N139" s="21">
        <f t="shared" si="41"/>
        <v>-1.3358861050472421E-2</v>
      </c>
      <c r="O139" s="21">
        <f t="shared" si="42"/>
        <v>-1.2291901038026143E-3</v>
      </c>
      <c r="P139" s="21">
        <f t="shared" si="43"/>
        <v>1.3277508737443659E-2</v>
      </c>
      <c r="Q139" s="19">
        <f t="shared" si="44"/>
        <v>0.12650308761551313</v>
      </c>
      <c r="R139" s="19">
        <f t="shared" si="45"/>
        <v>3.6837029640010149E-2</v>
      </c>
      <c r="S139" s="19">
        <f t="shared" si="46"/>
        <v>4.0306781165363785E-2</v>
      </c>
      <c r="T139" s="19">
        <f t="shared" si="47"/>
        <v>1.0350491113725487E-2</v>
      </c>
      <c r="U139" s="19">
        <f t="shared" si="48"/>
        <v>3.7132481445919338E-2</v>
      </c>
      <c r="V139" s="19">
        <f t="shared" si="49"/>
        <v>2.2133998456680945E-2</v>
      </c>
    </row>
    <row r="140" spans="1:22" x14ac:dyDescent="0.25">
      <c r="A140" s="26">
        <f>Wellpath!E140</f>
        <v>3930</v>
      </c>
      <c r="B140" s="68">
        <v>1</v>
      </c>
      <c r="C140" s="22">
        <v>0</v>
      </c>
      <c r="D140" s="22">
        <v>0</v>
      </c>
      <c r="E140" s="20">
        <f>Model!$W$4*((drdp!B140+drdp!K140)*DRFR!$B140+(drdp!E140+drdp!N140)*DRFR!$C140+(drdp!H140+drdp!Q140)*DRFR!$D140)</f>
        <v>0</v>
      </c>
      <c r="F140" s="20">
        <f>Model!$W$4*((drdp!C140+drdp!L140)*DRFR!$B140+(drdp!F140+drdp!O140)*DRFR!$C140+(drdp!I140+drdp!R140)*DRFR!$D140)</f>
        <v>0</v>
      </c>
      <c r="G140" s="20">
        <f>Model!$W$4*((drdp!D140+drdp!M140)*DRFR!$B140+(drdp!G140+drdp!P140)*DRFR!$C140+(drdp!J140+drdp!S140)*DRFR!$D140)</f>
        <v>0</v>
      </c>
      <c r="H140" s="18">
        <f>Model!$W$4*((drdp!B140)*DRFR!$B140+(drdp!E140)*DRFR!$C140+(drdp!H140)*DRFR!$D140)</f>
        <v>-0.32046292592768055</v>
      </c>
      <c r="I140" s="18">
        <f>Model!$W$4*((drdp!C140)*DRFR!$B140+(drdp!F140)*DRFR!$C140+(drdp!I140)*DRFR!$D140)</f>
        <v>-7.3984696031728928E-2</v>
      </c>
      <c r="J140" s="18">
        <f>Model!$W$4*((drdp!D140)*DRFR!$B140+(drdp!G140)*DRFR!$C140+(drdp!J140)*DRFR!$D140)</f>
        <v>-0.11970705016398404</v>
      </c>
      <c r="K140" s="21">
        <f t="shared" si="38"/>
        <v>2.3806600721383051E-2</v>
      </c>
      <c r="L140" s="21">
        <f t="shared" si="39"/>
        <v>3.1363294393102821E-2</v>
      </c>
      <c r="M140" s="21">
        <f t="shared" si="40"/>
        <v>2.5977003306401191E-2</v>
      </c>
      <c r="N140" s="21">
        <f t="shared" si="41"/>
        <v>-1.3358861050472421E-2</v>
      </c>
      <c r="O140" s="21">
        <f t="shared" si="42"/>
        <v>-1.2291901038026143E-3</v>
      </c>
      <c r="P140" s="21">
        <f t="shared" si="43"/>
        <v>1.3277508737443659E-2</v>
      </c>
      <c r="Q140" s="19">
        <f t="shared" si="44"/>
        <v>0.12650308761551313</v>
      </c>
      <c r="R140" s="19">
        <f t="shared" si="45"/>
        <v>3.6837029640010149E-2</v>
      </c>
      <c r="S140" s="19">
        <f t="shared" si="46"/>
        <v>4.0306781165363785E-2</v>
      </c>
      <c r="T140" s="19">
        <f t="shared" si="47"/>
        <v>1.0350491113725487E-2</v>
      </c>
      <c r="U140" s="19">
        <f t="shared" si="48"/>
        <v>3.7132481445919338E-2</v>
      </c>
      <c r="V140" s="19">
        <f t="shared" si="49"/>
        <v>2.2133998456680945E-2</v>
      </c>
    </row>
    <row r="141" spans="1:22" x14ac:dyDescent="0.25">
      <c r="A141" s="26">
        <f>Wellpath!E141</f>
        <v>3960</v>
      </c>
      <c r="B141" s="68">
        <v>1</v>
      </c>
      <c r="C141" s="22">
        <v>0</v>
      </c>
      <c r="D141" s="22">
        <v>0</v>
      </c>
      <c r="E141" s="20">
        <f>Model!$W$4*((drdp!B141+drdp!K141)*DRFR!$B141+(drdp!E141+drdp!N141)*DRFR!$C141+(drdp!H141+drdp!Q141)*DRFR!$D141)</f>
        <v>0</v>
      </c>
      <c r="F141" s="20">
        <f>Model!$W$4*((drdp!C141+drdp!L141)*DRFR!$B141+(drdp!F141+drdp!O141)*DRFR!$C141+(drdp!I141+drdp!R141)*DRFR!$D141)</f>
        <v>0</v>
      </c>
      <c r="G141" s="20">
        <f>Model!$W$4*((drdp!D141+drdp!M141)*DRFR!$B141+(drdp!G141+drdp!P141)*DRFR!$C141+(drdp!J141+drdp!S141)*DRFR!$D141)</f>
        <v>0</v>
      </c>
      <c r="H141" s="18">
        <f>Model!$W$4*((drdp!B141)*DRFR!$B141+(drdp!E141)*DRFR!$C141+(drdp!H141)*DRFR!$D141)</f>
        <v>-0.32046292592768055</v>
      </c>
      <c r="I141" s="18">
        <f>Model!$W$4*((drdp!C141)*DRFR!$B141+(drdp!F141)*DRFR!$C141+(drdp!I141)*DRFR!$D141)</f>
        <v>-7.3984696031728928E-2</v>
      </c>
      <c r="J141" s="18">
        <f>Model!$W$4*((drdp!D141)*DRFR!$B141+(drdp!G141)*DRFR!$C141+(drdp!J141)*DRFR!$D141)</f>
        <v>-0.11970705016398404</v>
      </c>
      <c r="K141" s="21">
        <f t="shared" si="38"/>
        <v>2.3806600721383051E-2</v>
      </c>
      <c r="L141" s="21">
        <f t="shared" si="39"/>
        <v>3.1363294393102821E-2</v>
      </c>
      <c r="M141" s="21">
        <f t="shared" si="40"/>
        <v>2.5977003306401191E-2</v>
      </c>
      <c r="N141" s="21">
        <f t="shared" si="41"/>
        <v>-1.3358861050472421E-2</v>
      </c>
      <c r="O141" s="21">
        <f t="shared" si="42"/>
        <v>-1.2291901038026143E-3</v>
      </c>
      <c r="P141" s="21">
        <f t="shared" si="43"/>
        <v>1.3277508737443659E-2</v>
      </c>
      <c r="Q141" s="19">
        <f t="shared" si="44"/>
        <v>0.12650308761551313</v>
      </c>
      <c r="R141" s="19">
        <f t="shared" si="45"/>
        <v>3.6837029640010149E-2</v>
      </c>
      <c r="S141" s="19">
        <f t="shared" si="46"/>
        <v>4.0306781165363785E-2</v>
      </c>
      <c r="T141" s="19">
        <f t="shared" si="47"/>
        <v>1.0350491113725487E-2</v>
      </c>
      <c r="U141" s="19">
        <f t="shared" si="48"/>
        <v>3.7132481445919338E-2</v>
      </c>
      <c r="V141" s="19">
        <f t="shared" si="49"/>
        <v>2.2133998456680945E-2</v>
      </c>
    </row>
    <row r="142" spans="1:22" x14ac:dyDescent="0.25">
      <c r="A142" s="26">
        <f>Wellpath!E142</f>
        <v>3990</v>
      </c>
      <c r="B142" s="68">
        <v>1</v>
      </c>
      <c r="C142" s="22">
        <v>0</v>
      </c>
      <c r="D142" s="22">
        <v>0</v>
      </c>
      <c r="E142" s="20">
        <f>Model!$W$4*((drdp!B142+drdp!K142)*DRFR!$B142+(drdp!E142+drdp!N142)*DRFR!$C142+(drdp!H142+drdp!Q142)*DRFR!$D142)</f>
        <v>0</v>
      </c>
      <c r="F142" s="20">
        <f>Model!$W$4*((drdp!C142+drdp!L142)*DRFR!$B142+(drdp!F142+drdp!O142)*DRFR!$C142+(drdp!I142+drdp!R142)*DRFR!$D142)</f>
        <v>0</v>
      </c>
      <c r="G142" s="20">
        <f>Model!$W$4*((drdp!D142+drdp!M142)*DRFR!$B142+(drdp!G142+drdp!P142)*DRFR!$C142+(drdp!J142+drdp!S142)*DRFR!$D142)</f>
        <v>0</v>
      </c>
      <c r="H142" s="18">
        <f>Model!$W$4*((drdp!B142)*DRFR!$B142+(drdp!E142)*DRFR!$C142+(drdp!H142)*DRFR!$D142)</f>
        <v>-0.32046292592768055</v>
      </c>
      <c r="I142" s="18">
        <f>Model!$W$4*((drdp!C142)*DRFR!$B142+(drdp!F142)*DRFR!$C142+(drdp!I142)*DRFR!$D142)</f>
        <v>-7.3984696031728928E-2</v>
      </c>
      <c r="J142" s="18">
        <f>Model!$W$4*((drdp!D142)*DRFR!$B142+(drdp!G142)*DRFR!$C142+(drdp!J142)*DRFR!$D142)</f>
        <v>-0.11970705016398404</v>
      </c>
      <c r="K142" s="21">
        <f t="shared" si="38"/>
        <v>2.3806600721383051E-2</v>
      </c>
      <c r="L142" s="21">
        <f t="shared" si="39"/>
        <v>3.1363294393102821E-2</v>
      </c>
      <c r="M142" s="21">
        <f t="shared" si="40"/>
        <v>2.5977003306401191E-2</v>
      </c>
      <c r="N142" s="21">
        <f t="shared" si="41"/>
        <v>-1.3358861050472421E-2</v>
      </c>
      <c r="O142" s="21">
        <f t="shared" si="42"/>
        <v>-1.2291901038026143E-3</v>
      </c>
      <c r="P142" s="21">
        <f t="shared" si="43"/>
        <v>1.3277508737443659E-2</v>
      </c>
      <c r="Q142" s="19">
        <f t="shared" si="44"/>
        <v>0.12650308761551313</v>
      </c>
      <c r="R142" s="19">
        <f t="shared" si="45"/>
        <v>3.6837029640010149E-2</v>
      </c>
      <c r="S142" s="19">
        <f t="shared" si="46"/>
        <v>4.0306781165363785E-2</v>
      </c>
      <c r="T142" s="19">
        <f t="shared" si="47"/>
        <v>1.0350491113725487E-2</v>
      </c>
      <c r="U142" s="19">
        <f t="shared" si="48"/>
        <v>3.7132481445919338E-2</v>
      </c>
      <c r="V142" s="19">
        <f t="shared" si="49"/>
        <v>2.2133998456680945E-2</v>
      </c>
    </row>
    <row r="143" spans="1:22" x14ac:dyDescent="0.25">
      <c r="A143" s="26">
        <f>Wellpath!E143</f>
        <v>4020</v>
      </c>
      <c r="B143" s="68">
        <v>1</v>
      </c>
      <c r="C143" s="22">
        <v>0</v>
      </c>
      <c r="D143" s="22">
        <v>0</v>
      </c>
      <c r="E143" s="20">
        <f>Model!$W$4*((drdp!B143+drdp!K143)*DRFR!$B143+(drdp!E143+drdp!N143)*DRFR!$C143+(drdp!H143+drdp!Q143)*DRFR!$D143)</f>
        <v>0</v>
      </c>
      <c r="F143" s="20">
        <f>Model!$W$4*((drdp!C143+drdp!L143)*DRFR!$B143+(drdp!F143+drdp!O143)*DRFR!$C143+(drdp!I143+drdp!R143)*DRFR!$D143)</f>
        <v>0</v>
      </c>
      <c r="G143" s="20">
        <f>Model!$W$4*((drdp!D143+drdp!M143)*DRFR!$B143+(drdp!G143+drdp!P143)*DRFR!$C143+(drdp!J143+drdp!S143)*DRFR!$D143)</f>
        <v>0</v>
      </c>
      <c r="H143" s="18">
        <f>Model!$W$4*((drdp!B143)*DRFR!$B143+(drdp!E143)*DRFR!$C143+(drdp!H143)*DRFR!$D143)</f>
        <v>-0.32046292592768055</v>
      </c>
      <c r="I143" s="18">
        <f>Model!$W$4*((drdp!C143)*DRFR!$B143+(drdp!F143)*DRFR!$C143+(drdp!I143)*DRFR!$D143)</f>
        <v>-7.3984696031728928E-2</v>
      </c>
      <c r="J143" s="18">
        <f>Model!$W$4*((drdp!D143)*DRFR!$B143+(drdp!G143)*DRFR!$C143+(drdp!J143)*DRFR!$D143)</f>
        <v>-0.11970705016398404</v>
      </c>
      <c r="K143" s="21">
        <f t="shared" si="38"/>
        <v>2.3806600721383051E-2</v>
      </c>
      <c r="L143" s="21">
        <f t="shared" si="39"/>
        <v>3.1363294393102821E-2</v>
      </c>
      <c r="M143" s="21">
        <f t="shared" si="40"/>
        <v>2.5977003306401191E-2</v>
      </c>
      <c r="N143" s="21">
        <f t="shared" si="41"/>
        <v>-1.3358861050472421E-2</v>
      </c>
      <c r="O143" s="21">
        <f t="shared" si="42"/>
        <v>-1.2291901038026143E-3</v>
      </c>
      <c r="P143" s="21">
        <f t="shared" si="43"/>
        <v>1.3277508737443659E-2</v>
      </c>
      <c r="Q143" s="19">
        <f t="shared" si="44"/>
        <v>0.12650308761551313</v>
      </c>
      <c r="R143" s="19">
        <f t="shared" si="45"/>
        <v>3.6837029640010149E-2</v>
      </c>
      <c r="S143" s="19">
        <f t="shared" si="46"/>
        <v>4.0306781165363785E-2</v>
      </c>
      <c r="T143" s="19">
        <f t="shared" si="47"/>
        <v>1.0350491113725487E-2</v>
      </c>
      <c r="U143" s="19">
        <f t="shared" si="48"/>
        <v>3.7132481445919338E-2</v>
      </c>
      <c r="V143" s="19">
        <f t="shared" si="49"/>
        <v>2.2133998456680945E-2</v>
      </c>
    </row>
    <row r="144" spans="1:22" x14ac:dyDescent="0.25">
      <c r="A144" s="26">
        <f>Wellpath!E144</f>
        <v>4030</v>
      </c>
      <c r="B144" s="68">
        <v>1</v>
      </c>
      <c r="C144" s="22">
        <v>0</v>
      </c>
      <c r="D144" s="22">
        <v>0</v>
      </c>
      <c r="E144" s="20">
        <f>Model!$W$4*((drdp!B144+drdp!K144)*DRFR!$B144+(drdp!E144+drdp!N144)*DRFR!$C144+(drdp!H144+drdp!Q144)*DRFR!$D144)</f>
        <v>-0.16023146296384028</v>
      </c>
      <c r="F144" s="20">
        <f>Model!$W$4*((drdp!C144+drdp!L144)*DRFR!$B144+(drdp!F144+drdp!O144)*DRFR!$C144+(drdp!I144+drdp!R144)*DRFR!$D144)</f>
        <v>-3.6992348015864464E-2</v>
      </c>
      <c r="G144" s="20">
        <f>Model!$W$4*((drdp!D144+drdp!M144)*DRFR!$B144+(drdp!G144+drdp!P144)*DRFR!$C144+(drdp!J144+drdp!S144)*DRFR!$D144)</f>
        <v>-0.23485352508199203</v>
      </c>
      <c r="H144" s="18">
        <f>Model!$W$4*((drdp!B144)*DRFR!$B144+(drdp!E144)*DRFR!$C144+(drdp!H144)*DRFR!$D144)</f>
        <v>-0.32046292592768055</v>
      </c>
      <c r="I144" s="18">
        <f>Model!$W$4*((drdp!C144)*DRFR!$B144+(drdp!F144)*DRFR!$C144+(drdp!I144)*DRFR!$D144)</f>
        <v>-7.3984696031728928E-2</v>
      </c>
      <c r="J144" s="18">
        <f>Model!$W$4*((drdp!D144)*DRFR!$B144+(drdp!G144)*DRFR!$C144+(drdp!J144)*DRFR!$D144)</f>
        <v>-0.11970705016398404</v>
      </c>
      <c r="K144" s="21">
        <f t="shared" si="38"/>
        <v>4.9480722444915567E-2</v>
      </c>
      <c r="L144" s="21">
        <f t="shared" si="39"/>
        <v>3.2731728204829655E-2</v>
      </c>
      <c r="M144" s="21">
        <f t="shared" si="40"/>
        <v>8.1133181549839048E-2</v>
      </c>
      <c r="N144" s="21">
        <f t="shared" si="41"/>
        <v>-7.431523009422944E-3</v>
      </c>
      <c r="O144" s="21">
        <f t="shared" si="42"/>
        <v>3.640173380229992E-2</v>
      </c>
      <c r="P144" s="21">
        <f t="shared" si="43"/>
        <v>2.1965292070029261E-2</v>
      </c>
      <c r="Q144" s="19">
        <f t="shared" si="44"/>
        <v>0.12650308761551313</v>
      </c>
      <c r="R144" s="19">
        <f t="shared" si="45"/>
        <v>3.6837029640010149E-2</v>
      </c>
      <c r="S144" s="19">
        <f t="shared" si="46"/>
        <v>4.0306781165363785E-2</v>
      </c>
      <c r="T144" s="19">
        <f t="shared" si="47"/>
        <v>1.0350491113725487E-2</v>
      </c>
      <c r="U144" s="19">
        <f t="shared" si="48"/>
        <v>3.7132481445919338E-2</v>
      </c>
      <c r="V144" s="19">
        <f t="shared" si="49"/>
        <v>2.2133998456680945E-2</v>
      </c>
    </row>
    <row r="145" spans="1:22" x14ac:dyDescent="0.25">
      <c r="A145" s="26">
        <f>Wellpath!E145</f>
        <v>0</v>
      </c>
      <c r="B145" s="68">
        <v>1</v>
      </c>
      <c r="C145" s="22">
        <v>0</v>
      </c>
      <c r="D145" s="22">
        <v>0</v>
      </c>
      <c r="E145" s="20">
        <f>Model!$W$4*((drdp!B145+drdp!K145)*DRFR!$B145+(drdp!E145+drdp!N145)*DRFR!$C145+(drdp!H145+drdp!Q145)*DRFR!$D145)</f>
        <v>-0.16023146296384028</v>
      </c>
      <c r="F145" s="20">
        <f>Model!$W$4*((drdp!C145+drdp!L145)*DRFR!$B145+(drdp!F145+drdp!O145)*DRFR!$C145+(drdp!I145+drdp!R145)*DRFR!$D145)</f>
        <v>-3.6992348015864464E-2</v>
      </c>
      <c r="G145" s="20">
        <f>Model!$W$4*((drdp!D145+drdp!M145)*DRFR!$B145+(drdp!G145+drdp!P145)*DRFR!$C145+(drdp!J145+drdp!S145)*DRFR!$D145)</f>
        <v>-0.234853525081992</v>
      </c>
      <c r="H145" s="18">
        <f>Model!$W$4*((drdp!B145)*DRFR!$B145+(drdp!E145)*DRFR!$C145+(drdp!H145)*DRFR!$D145)</f>
        <v>-0.16023146296384028</v>
      </c>
      <c r="I145" s="18">
        <f>Model!$W$4*((drdp!C145)*DRFR!$B145+(drdp!F145)*DRFR!$C145+(drdp!I145)*DRFR!$D145)</f>
        <v>-3.6992348015864464E-2</v>
      </c>
      <c r="J145" s="18">
        <f>Model!$W$4*((drdp!D145)*DRFR!$B145+(drdp!G145)*DRFR!$C145+(drdp!J145)*DRFR!$D145)</f>
        <v>0.11514647491800797</v>
      </c>
      <c r="K145" s="21">
        <f t="shared" si="38"/>
        <v>7.5154844168448087E-2</v>
      </c>
      <c r="L145" s="21">
        <f t="shared" si="39"/>
        <v>3.4100162016556489E-2</v>
      </c>
      <c r="M145" s="21">
        <f t="shared" si="40"/>
        <v>0.13628935979327689</v>
      </c>
      <c r="N145" s="21">
        <f t="shared" si="41"/>
        <v>-1.5041849683734669E-3</v>
      </c>
      <c r="O145" s="21">
        <f t="shared" si="42"/>
        <v>7.403265770840245E-2</v>
      </c>
      <c r="P145" s="21">
        <f t="shared" si="43"/>
        <v>3.0653075402614863E-2</v>
      </c>
      <c r="Q145" s="19">
        <f t="shared" si="44"/>
        <v>7.5154844168448087E-2</v>
      </c>
      <c r="R145" s="19">
        <f t="shared" si="45"/>
        <v>3.4100162016556489E-2</v>
      </c>
      <c r="S145" s="19">
        <f t="shared" si="46"/>
        <v>9.4391892235882485E-2</v>
      </c>
      <c r="T145" s="19">
        <f t="shared" si="47"/>
        <v>-1.5041849683734669E-3</v>
      </c>
      <c r="U145" s="19">
        <f t="shared" si="48"/>
        <v>1.795164567105836E-2</v>
      </c>
      <c r="V145" s="19">
        <f t="shared" si="49"/>
        <v>1.77057535970623E-2</v>
      </c>
    </row>
    <row r="146" spans="1:22" x14ac:dyDescent="0.25">
      <c r="A146" s="26">
        <f>Wellpath!E146</f>
        <v>0</v>
      </c>
      <c r="B146" s="68">
        <v>1</v>
      </c>
      <c r="C146" s="22">
        <v>0</v>
      </c>
      <c r="D146" s="22">
        <v>0</v>
      </c>
      <c r="E146" s="20">
        <f>Model!$W$4*((drdp!B146+drdp!K146)*DRFR!$B146+(drdp!E146+drdp!N146)*DRFR!$C146+(drdp!H146+drdp!Q146)*DRFR!$D146)</f>
        <v>0</v>
      </c>
      <c r="F146" s="20">
        <f>Model!$W$4*((drdp!C146+drdp!L146)*DRFR!$B146+(drdp!F146+drdp!O146)*DRFR!$C146+(drdp!I146+drdp!R146)*DRFR!$D146)</f>
        <v>0</v>
      </c>
      <c r="G146" s="20">
        <f>Model!$W$4*((drdp!D146+drdp!M146)*DRFR!$B146+(drdp!G146+drdp!P146)*DRFR!$C146+(drdp!J146+drdp!S146)*DRFR!$D146)</f>
        <v>0</v>
      </c>
      <c r="H146" s="18">
        <f>Model!$W$4*((drdp!B146)*DRFR!$B146+(drdp!E146)*DRFR!$C146+(drdp!H146)*DRFR!$D146)</f>
        <v>0</v>
      </c>
      <c r="I146" s="18">
        <f>Model!$W$4*((drdp!C146)*DRFR!$B146+(drdp!F146)*DRFR!$C146+(drdp!I146)*DRFR!$D146)</f>
        <v>0</v>
      </c>
      <c r="J146" s="18">
        <f>Model!$W$4*((drdp!D146)*DRFR!$B146+(drdp!G146)*DRFR!$C146+(drdp!J146)*DRFR!$D146)</f>
        <v>0.35</v>
      </c>
      <c r="K146" s="21">
        <f t="shared" si="38"/>
        <v>7.5154844168448087E-2</v>
      </c>
      <c r="L146" s="21">
        <f t="shared" si="39"/>
        <v>3.4100162016556489E-2</v>
      </c>
      <c r="M146" s="21">
        <f t="shared" si="40"/>
        <v>0.13628935979327689</v>
      </c>
      <c r="N146" s="21">
        <f t="shared" si="41"/>
        <v>-1.5041849683734669E-3</v>
      </c>
      <c r="O146" s="21">
        <f t="shared" si="42"/>
        <v>7.403265770840245E-2</v>
      </c>
      <c r="P146" s="21">
        <f t="shared" si="43"/>
        <v>3.0653075402614863E-2</v>
      </c>
      <c r="Q146" s="19">
        <f t="shared" si="44"/>
        <v>7.5154844168448087E-2</v>
      </c>
      <c r="R146" s="19">
        <f t="shared" si="45"/>
        <v>3.4100162016556489E-2</v>
      </c>
      <c r="S146" s="19">
        <f t="shared" si="46"/>
        <v>0.25878935979327689</v>
      </c>
      <c r="T146" s="19">
        <f t="shared" si="47"/>
        <v>-1.5041849683734669E-3</v>
      </c>
      <c r="U146" s="19">
        <f t="shared" si="48"/>
        <v>7.403265770840245E-2</v>
      </c>
      <c r="V146" s="19">
        <f t="shared" si="49"/>
        <v>3.0653075402614863E-2</v>
      </c>
    </row>
    <row r="147" spans="1:22" x14ac:dyDescent="0.25">
      <c r="A147" s="26">
        <f>Wellpath!E147</f>
        <v>0</v>
      </c>
      <c r="B147" s="68">
        <v>1</v>
      </c>
      <c r="C147" s="22">
        <v>0</v>
      </c>
      <c r="D147" s="22">
        <v>0</v>
      </c>
      <c r="E147" s="20">
        <f>Model!$W$4*((drdp!B147+drdp!K147)*DRFR!$B147+(drdp!E147+drdp!N147)*DRFR!$C147+(drdp!H147+drdp!Q147)*DRFR!$D147)</f>
        <v>0</v>
      </c>
      <c r="F147" s="20">
        <f>Model!$W$4*((drdp!C147+drdp!L147)*DRFR!$B147+(drdp!F147+drdp!O147)*DRFR!$C147+(drdp!I147+drdp!R147)*DRFR!$D147)</f>
        <v>0</v>
      </c>
      <c r="G147" s="20">
        <f>Model!$W$4*((drdp!D147+drdp!M147)*DRFR!$B147+(drdp!G147+drdp!P147)*DRFR!$C147+(drdp!J147+drdp!S147)*DRFR!$D147)</f>
        <v>0</v>
      </c>
      <c r="H147" s="18">
        <f>Model!$W$4*((drdp!B147)*DRFR!$B147+(drdp!E147)*DRFR!$C147+(drdp!H147)*DRFR!$D147)</f>
        <v>0</v>
      </c>
      <c r="I147" s="18">
        <f>Model!$W$4*((drdp!C147)*DRFR!$B147+(drdp!F147)*DRFR!$C147+(drdp!I147)*DRFR!$D147)</f>
        <v>0</v>
      </c>
      <c r="J147" s="18">
        <f>Model!$W$4*((drdp!D147)*DRFR!$B147+(drdp!G147)*DRFR!$C147+(drdp!J147)*DRFR!$D147)</f>
        <v>0.35</v>
      </c>
      <c r="K147" s="21">
        <f t="shared" si="38"/>
        <v>7.5154844168448087E-2</v>
      </c>
      <c r="L147" s="21">
        <f t="shared" si="39"/>
        <v>3.4100162016556489E-2</v>
      </c>
      <c r="M147" s="21">
        <f t="shared" si="40"/>
        <v>0.13628935979327689</v>
      </c>
      <c r="N147" s="21">
        <f t="shared" si="41"/>
        <v>-1.5041849683734669E-3</v>
      </c>
      <c r="O147" s="21">
        <f t="shared" si="42"/>
        <v>7.403265770840245E-2</v>
      </c>
      <c r="P147" s="21">
        <f t="shared" si="43"/>
        <v>3.0653075402614863E-2</v>
      </c>
      <c r="Q147" s="19">
        <f t="shared" si="44"/>
        <v>7.5154844168448087E-2</v>
      </c>
      <c r="R147" s="19">
        <f t="shared" si="45"/>
        <v>3.4100162016556489E-2</v>
      </c>
      <c r="S147" s="19">
        <f t="shared" si="46"/>
        <v>0.25878935979327689</v>
      </c>
      <c r="T147" s="19">
        <f t="shared" si="47"/>
        <v>-1.5041849683734669E-3</v>
      </c>
      <c r="U147" s="19">
        <f t="shared" si="48"/>
        <v>7.403265770840245E-2</v>
      </c>
      <c r="V147" s="19">
        <f t="shared" si="49"/>
        <v>3.0653075402614863E-2</v>
      </c>
    </row>
    <row r="148" spans="1:22" x14ac:dyDescent="0.25">
      <c r="A148" s="26">
        <f>Wellpath!E148</f>
        <v>0</v>
      </c>
      <c r="B148" s="68">
        <v>1</v>
      </c>
      <c r="C148" s="22">
        <v>0</v>
      </c>
      <c r="D148" s="22">
        <v>0</v>
      </c>
      <c r="E148" s="20">
        <f>Model!$W$4*((drdp!B148+drdp!K148)*DRFR!$B148+(drdp!E148+drdp!N148)*DRFR!$C148+(drdp!H148+drdp!Q148)*DRFR!$D148)</f>
        <v>0</v>
      </c>
      <c r="F148" s="20">
        <f>Model!$W$4*((drdp!C148+drdp!L148)*DRFR!$B148+(drdp!F148+drdp!O148)*DRFR!$C148+(drdp!I148+drdp!R148)*DRFR!$D148)</f>
        <v>0</v>
      </c>
      <c r="G148" s="20">
        <f>Model!$W$4*((drdp!D148+drdp!M148)*DRFR!$B148+(drdp!G148+drdp!P148)*DRFR!$C148+(drdp!J148+drdp!S148)*DRFR!$D148)</f>
        <v>0</v>
      </c>
      <c r="H148" s="18">
        <f>Model!$W$4*((drdp!B148)*DRFR!$B148+(drdp!E148)*DRFR!$C148+(drdp!H148)*DRFR!$D148)</f>
        <v>0</v>
      </c>
      <c r="I148" s="18">
        <f>Model!$W$4*((drdp!C148)*DRFR!$B148+(drdp!F148)*DRFR!$C148+(drdp!I148)*DRFR!$D148)</f>
        <v>0</v>
      </c>
      <c r="J148" s="18">
        <f>Model!$W$4*((drdp!D148)*DRFR!$B148+(drdp!G148)*DRFR!$C148+(drdp!J148)*DRFR!$D148)</f>
        <v>0.35</v>
      </c>
      <c r="K148" s="21">
        <f t="shared" si="38"/>
        <v>7.5154844168448087E-2</v>
      </c>
      <c r="L148" s="21">
        <f t="shared" si="39"/>
        <v>3.4100162016556489E-2</v>
      </c>
      <c r="M148" s="21">
        <f t="shared" si="40"/>
        <v>0.13628935979327689</v>
      </c>
      <c r="N148" s="21">
        <f t="shared" si="41"/>
        <v>-1.5041849683734669E-3</v>
      </c>
      <c r="O148" s="21">
        <f t="shared" si="42"/>
        <v>7.403265770840245E-2</v>
      </c>
      <c r="P148" s="21">
        <f t="shared" si="43"/>
        <v>3.0653075402614863E-2</v>
      </c>
      <c r="Q148" s="19">
        <f t="shared" si="44"/>
        <v>7.5154844168448087E-2</v>
      </c>
      <c r="R148" s="19">
        <f t="shared" si="45"/>
        <v>3.4100162016556489E-2</v>
      </c>
      <c r="S148" s="19">
        <f t="shared" si="46"/>
        <v>0.25878935979327689</v>
      </c>
      <c r="T148" s="19">
        <f t="shared" si="47"/>
        <v>-1.5041849683734669E-3</v>
      </c>
      <c r="U148" s="19">
        <f t="shared" si="48"/>
        <v>7.403265770840245E-2</v>
      </c>
      <c r="V148" s="19">
        <f t="shared" si="49"/>
        <v>3.0653075402614863E-2</v>
      </c>
    </row>
    <row r="149" spans="1:22" x14ac:dyDescent="0.25">
      <c r="A149" s="26">
        <f>Wellpath!E149</f>
        <v>0</v>
      </c>
      <c r="B149" s="68">
        <v>1</v>
      </c>
      <c r="C149" s="22">
        <v>0</v>
      </c>
      <c r="D149" s="22">
        <v>0</v>
      </c>
      <c r="E149" s="20">
        <f>Model!$W$4*((drdp!B149+drdp!K149)*DRFR!$B149+(drdp!E149+drdp!N149)*DRFR!$C149+(drdp!H149+drdp!Q149)*DRFR!$D149)</f>
        <v>0</v>
      </c>
      <c r="F149" s="20">
        <f>Model!$W$4*((drdp!C149+drdp!L149)*DRFR!$B149+(drdp!F149+drdp!O149)*DRFR!$C149+(drdp!I149+drdp!R149)*DRFR!$D149)</f>
        <v>0</v>
      </c>
      <c r="G149" s="20">
        <f>Model!$W$4*((drdp!D149+drdp!M149)*DRFR!$B149+(drdp!G149+drdp!P149)*DRFR!$C149+(drdp!J149+drdp!S149)*DRFR!$D149)</f>
        <v>0</v>
      </c>
      <c r="H149" s="18">
        <f>Model!$W$4*((drdp!B149)*DRFR!$B149+(drdp!E149)*DRFR!$C149+(drdp!H149)*DRFR!$D149)</f>
        <v>0</v>
      </c>
      <c r="I149" s="18">
        <f>Model!$W$4*((drdp!C149)*DRFR!$B149+(drdp!F149)*DRFR!$C149+(drdp!I149)*DRFR!$D149)</f>
        <v>0</v>
      </c>
      <c r="J149" s="18">
        <f>Model!$W$4*((drdp!D149)*DRFR!$B149+(drdp!G149)*DRFR!$C149+(drdp!J149)*DRFR!$D149)</f>
        <v>0.35</v>
      </c>
      <c r="K149" s="21">
        <f t="shared" si="38"/>
        <v>7.5154844168448087E-2</v>
      </c>
      <c r="L149" s="21">
        <f t="shared" si="39"/>
        <v>3.4100162016556489E-2</v>
      </c>
      <c r="M149" s="21">
        <f t="shared" si="40"/>
        <v>0.13628935979327689</v>
      </c>
      <c r="N149" s="21">
        <f t="shared" si="41"/>
        <v>-1.5041849683734669E-3</v>
      </c>
      <c r="O149" s="21">
        <f t="shared" si="42"/>
        <v>7.403265770840245E-2</v>
      </c>
      <c r="P149" s="21">
        <f t="shared" si="43"/>
        <v>3.0653075402614863E-2</v>
      </c>
      <c r="Q149" s="19">
        <f t="shared" si="44"/>
        <v>7.5154844168448087E-2</v>
      </c>
      <c r="R149" s="19">
        <f t="shared" si="45"/>
        <v>3.4100162016556489E-2</v>
      </c>
      <c r="S149" s="19">
        <f t="shared" si="46"/>
        <v>0.25878935979327689</v>
      </c>
      <c r="T149" s="19">
        <f t="shared" si="47"/>
        <v>-1.5041849683734669E-3</v>
      </c>
      <c r="U149" s="19">
        <f t="shared" si="48"/>
        <v>7.403265770840245E-2</v>
      </c>
      <c r="V149" s="19">
        <f t="shared" si="49"/>
        <v>3.0653075402614863E-2</v>
      </c>
    </row>
    <row r="150" spans="1:22" x14ac:dyDescent="0.25">
      <c r="A150" s="26">
        <f>Wellpath!E150</f>
        <v>0</v>
      </c>
      <c r="B150" s="68">
        <v>1</v>
      </c>
      <c r="C150" s="22">
        <v>0</v>
      </c>
      <c r="D150" s="22">
        <v>0</v>
      </c>
      <c r="E150" s="20">
        <f>Model!$W$4*((drdp!B150+drdp!K150)*DRFR!$B150+(drdp!E150+drdp!N150)*DRFR!$C150+(drdp!H150+drdp!Q150)*DRFR!$D150)</f>
        <v>0</v>
      </c>
      <c r="F150" s="20">
        <f>Model!$W$4*((drdp!C150+drdp!L150)*DRFR!$B150+(drdp!F150+drdp!O150)*DRFR!$C150+(drdp!I150+drdp!R150)*DRFR!$D150)</f>
        <v>0</v>
      </c>
      <c r="G150" s="20">
        <f>Model!$W$4*((drdp!D150+drdp!M150)*DRFR!$B150+(drdp!G150+drdp!P150)*DRFR!$C150+(drdp!J150+drdp!S150)*DRFR!$D150)</f>
        <v>0</v>
      </c>
      <c r="H150" s="18">
        <f>Model!$W$4*((drdp!B150)*DRFR!$B150+(drdp!E150)*DRFR!$C150+(drdp!H150)*DRFR!$D150)</f>
        <v>0</v>
      </c>
      <c r="I150" s="18">
        <f>Model!$W$4*((drdp!C150)*DRFR!$B150+(drdp!F150)*DRFR!$C150+(drdp!I150)*DRFR!$D150)</f>
        <v>0</v>
      </c>
      <c r="J150" s="18">
        <f>Model!$W$4*((drdp!D150)*DRFR!$B150+(drdp!G150)*DRFR!$C150+(drdp!J150)*DRFR!$D150)</f>
        <v>0.35</v>
      </c>
      <c r="K150" s="21">
        <f t="shared" si="38"/>
        <v>7.5154844168448087E-2</v>
      </c>
      <c r="L150" s="21">
        <f t="shared" si="39"/>
        <v>3.4100162016556489E-2</v>
      </c>
      <c r="M150" s="21">
        <f t="shared" si="40"/>
        <v>0.13628935979327689</v>
      </c>
      <c r="N150" s="21">
        <f t="shared" si="41"/>
        <v>-1.5041849683734669E-3</v>
      </c>
      <c r="O150" s="21">
        <f t="shared" si="42"/>
        <v>7.403265770840245E-2</v>
      </c>
      <c r="P150" s="21">
        <f t="shared" si="43"/>
        <v>3.0653075402614863E-2</v>
      </c>
      <c r="Q150" s="19">
        <f t="shared" si="44"/>
        <v>7.5154844168448087E-2</v>
      </c>
      <c r="R150" s="19">
        <f t="shared" si="45"/>
        <v>3.4100162016556489E-2</v>
      </c>
      <c r="S150" s="19">
        <f t="shared" si="46"/>
        <v>0.25878935979327689</v>
      </c>
      <c r="T150" s="19">
        <f t="shared" si="47"/>
        <v>-1.5041849683734669E-3</v>
      </c>
      <c r="U150" s="19">
        <f t="shared" si="48"/>
        <v>7.403265770840245E-2</v>
      </c>
      <c r="V150" s="19">
        <f t="shared" si="49"/>
        <v>3.0653075402614863E-2</v>
      </c>
    </row>
    <row r="151" spans="1:22" x14ac:dyDescent="0.25">
      <c r="A151" s="26">
        <f>Wellpath!E151</f>
        <v>0</v>
      </c>
      <c r="B151" s="68">
        <v>1</v>
      </c>
      <c r="C151" s="22">
        <v>0</v>
      </c>
      <c r="D151" s="22">
        <v>0</v>
      </c>
      <c r="E151" s="20">
        <f>Model!$W$4*((drdp!B151+drdp!K151)*DRFR!$B151+(drdp!E151+drdp!N151)*DRFR!$C151+(drdp!H151+drdp!Q151)*DRFR!$D151)</f>
        <v>0</v>
      </c>
      <c r="F151" s="20">
        <f>Model!$W$4*((drdp!C151+drdp!L151)*DRFR!$B151+(drdp!F151+drdp!O151)*DRFR!$C151+(drdp!I151+drdp!R151)*DRFR!$D151)</f>
        <v>0</v>
      </c>
      <c r="G151" s="20">
        <f>Model!$W$4*((drdp!D151+drdp!M151)*DRFR!$B151+(drdp!G151+drdp!P151)*DRFR!$C151+(drdp!J151+drdp!S151)*DRFR!$D151)</f>
        <v>0</v>
      </c>
      <c r="H151" s="18">
        <f>Model!$W$4*((drdp!B151)*DRFR!$B151+(drdp!E151)*DRFR!$C151+(drdp!H151)*DRFR!$D151)</f>
        <v>0</v>
      </c>
      <c r="I151" s="18">
        <f>Model!$W$4*((drdp!C151)*DRFR!$B151+(drdp!F151)*DRFR!$C151+(drdp!I151)*DRFR!$D151)</f>
        <v>0</v>
      </c>
      <c r="J151" s="18">
        <f>Model!$W$4*((drdp!D151)*DRFR!$B151+(drdp!G151)*DRFR!$C151+(drdp!J151)*DRFR!$D151)</f>
        <v>0.35</v>
      </c>
      <c r="K151" s="21">
        <f t="shared" si="38"/>
        <v>7.5154844168448087E-2</v>
      </c>
      <c r="L151" s="21">
        <f t="shared" si="39"/>
        <v>3.4100162016556489E-2</v>
      </c>
      <c r="M151" s="21">
        <f t="shared" si="40"/>
        <v>0.13628935979327689</v>
      </c>
      <c r="N151" s="21">
        <f t="shared" si="41"/>
        <v>-1.5041849683734669E-3</v>
      </c>
      <c r="O151" s="21">
        <f t="shared" si="42"/>
        <v>7.403265770840245E-2</v>
      </c>
      <c r="P151" s="21">
        <f t="shared" si="43"/>
        <v>3.0653075402614863E-2</v>
      </c>
      <c r="Q151" s="19">
        <f t="shared" si="44"/>
        <v>7.5154844168448087E-2</v>
      </c>
      <c r="R151" s="19">
        <f t="shared" si="45"/>
        <v>3.4100162016556489E-2</v>
      </c>
      <c r="S151" s="19">
        <f t="shared" si="46"/>
        <v>0.25878935979327689</v>
      </c>
      <c r="T151" s="19">
        <f t="shared" si="47"/>
        <v>-1.5041849683734669E-3</v>
      </c>
      <c r="U151" s="19">
        <f t="shared" si="48"/>
        <v>7.403265770840245E-2</v>
      </c>
      <c r="V151" s="19">
        <f t="shared" si="49"/>
        <v>3.0653075402614863E-2</v>
      </c>
    </row>
    <row r="152" spans="1:22" x14ac:dyDescent="0.25">
      <c r="A152" s="26">
        <f>Wellpath!E152</f>
        <v>0</v>
      </c>
      <c r="B152" s="68">
        <v>1</v>
      </c>
      <c r="C152" s="22">
        <v>0</v>
      </c>
      <c r="D152" s="22">
        <v>0</v>
      </c>
      <c r="E152" s="20">
        <f>Model!$W$4*((drdp!B152+drdp!K152)*DRFR!$B152+(drdp!E152+drdp!N152)*DRFR!$C152+(drdp!H152+drdp!Q152)*DRFR!$D152)</f>
        <v>0</v>
      </c>
      <c r="F152" s="20">
        <f>Model!$W$4*((drdp!C152+drdp!L152)*DRFR!$B152+(drdp!F152+drdp!O152)*DRFR!$C152+(drdp!I152+drdp!R152)*DRFR!$D152)</f>
        <v>0</v>
      </c>
      <c r="G152" s="20">
        <f>Model!$W$4*((drdp!D152+drdp!M152)*DRFR!$B152+(drdp!G152+drdp!P152)*DRFR!$C152+(drdp!J152+drdp!S152)*DRFR!$D152)</f>
        <v>0</v>
      </c>
      <c r="H152" s="18">
        <f>Model!$W$4*((drdp!B152)*DRFR!$B152+(drdp!E152)*DRFR!$C152+(drdp!H152)*DRFR!$D152)</f>
        <v>0</v>
      </c>
      <c r="I152" s="18">
        <f>Model!$W$4*((drdp!C152)*DRFR!$B152+(drdp!F152)*DRFR!$C152+(drdp!I152)*DRFR!$D152)</f>
        <v>0</v>
      </c>
      <c r="J152" s="18">
        <f>Model!$W$4*((drdp!D152)*DRFR!$B152+(drdp!G152)*DRFR!$C152+(drdp!J152)*DRFR!$D152)</f>
        <v>0.35</v>
      </c>
      <c r="K152" s="21">
        <f t="shared" si="38"/>
        <v>7.5154844168448087E-2</v>
      </c>
      <c r="L152" s="21">
        <f t="shared" si="39"/>
        <v>3.4100162016556489E-2</v>
      </c>
      <c r="M152" s="21">
        <f t="shared" si="40"/>
        <v>0.13628935979327689</v>
      </c>
      <c r="N152" s="21">
        <f t="shared" si="41"/>
        <v>-1.5041849683734669E-3</v>
      </c>
      <c r="O152" s="21">
        <f t="shared" si="42"/>
        <v>7.403265770840245E-2</v>
      </c>
      <c r="P152" s="21">
        <f t="shared" si="43"/>
        <v>3.0653075402614863E-2</v>
      </c>
      <c r="Q152" s="19">
        <f t="shared" si="44"/>
        <v>7.5154844168448087E-2</v>
      </c>
      <c r="R152" s="19">
        <f t="shared" si="45"/>
        <v>3.4100162016556489E-2</v>
      </c>
      <c r="S152" s="19">
        <f t="shared" si="46"/>
        <v>0.25878935979327689</v>
      </c>
      <c r="T152" s="19">
        <f t="shared" si="47"/>
        <v>-1.5041849683734669E-3</v>
      </c>
      <c r="U152" s="19">
        <f t="shared" si="48"/>
        <v>7.403265770840245E-2</v>
      </c>
      <c r="V152" s="19">
        <f t="shared" si="49"/>
        <v>3.0653075402614863E-2</v>
      </c>
    </row>
    <row r="153" spans="1:22" x14ac:dyDescent="0.25">
      <c r="A153" s="26">
        <f>Wellpath!E153</f>
        <v>0</v>
      </c>
      <c r="B153" s="68">
        <v>1</v>
      </c>
      <c r="C153" s="22">
        <v>0</v>
      </c>
      <c r="D153" s="22">
        <v>0</v>
      </c>
      <c r="E153" s="20">
        <f>Model!$W$4*((drdp!B153+drdp!K153)*DRFR!$B153+(drdp!E153+drdp!N153)*DRFR!$C153+(drdp!H153+drdp!Q153)*DRFR!$D153)</f>
        <v>0</v>
      </c>
      <c r="F153" s="20">
        <f>Model!$W$4*((drdp!C153+drdp!L153)*DRFR!$B153+(drdp!F153+drdp!O153)*DRFR!$C153+(drdp!I153+drdp!R153)*DRFR!$D153)</f>
        <v>0</v>
      </c>
      <c r="G153" s="20">
        <f>Model!$W$4*((drdp!D153+drdp!M153)*DRFR!$B153+(drdp!G153+drdp!P153)*DRFR!$C153+(drdp!J153+drdp!S153)*DRFR!$D153)</f>
        <v>0</v>
      </c>
      <c r="H153" s="18">
        <f>Model!$W$4*((drdp!B153)*DRFR!$B153+(drdp!E153)*DRFR!$C153+(drdp!H153)*DRFR!$D153)</f>
        <v>0</v>
      </c>
      <c r="I153" s="18">
        <f>Model!$W$4*((drdp!C153)*DRFR!$B153+(drdp!F153)*DRFR!$C153+(drdp!I153)*DRFR!$D153)</f>
        <v>0</v>
      </c>
      <c r="J153" s="18">
        <f>Model!$W$4*((drdp!D153)*DRFR!$B153+(drdp!G153)*DRFR!$C153+(drdp!J153)*DRFR!$D153)</f>
        <v>0.35</v>
      </c>
      <c r="K153" s="21">
        <f t="shared" si="38"/>
        <v>7.5154844168448087E-2</v>
      </c>
      <c r="L153" s="21">
        <f t="shared" si="39"/>
        <v>3.4100162016556489E-2</v>
      </c>
      <c r="M153" s="21">
        <f t="shared" si="40"/>
        <v>0.13628935979327689</v>
      </c>
      <c r="N153" s="21">
        <f t="shared" si="41"/>
        <v>-1.5041849683734669E-3</v>
      </c>
      <c r="O153" s="21">
        <f t="shared" si="42"/>
        <v>7.403265770840245E-2</v>
      </c>
      <c r="P153" s="21">
        <f t="shared" si="43"/>
        <v>3.0653075402614863E-2</v>
      </c>
      <c r="Q153" s="19">
        <f t="shared" si="44"/>
        <v>7.5154844168448087E-2</v>
      </c>
      <c r="R153" s="19">
        <f t="shared" si="45"/>
        <v>3.4100162016556489E-2</v>
      </c>
      <c r="S153" s="19">
        <f t="shared" si="46"/>
        <v>0.25878935979327689</v>
      </c>
      <c r="T153" s="19">
        <f t="shared" si="47"/>
        <v>-1.5041849683734669E-3</v>
      </c>
      <c r="U153" s="19">
        <f t="shared" si="48"/>
        <v>7.403265770840245E-2</v>
      </c>
      <c r="V153" s="19">
        <f t="shared" si="49"/>
        <v>3.0653075402614863E-2</v>
      </c>
    </row>
    <row r="154" spans="1:22" x14ac:dyDescent="0.25">
      <c r="A154" s="26">
        <f>Wellpath!E154</f>
        <v>0</v>
      </c>
      <c r="B154" s="68">
        <v>1</v>
      </c>
      <c r="C154" s="22">
        <v>0</v>
      </c>
      <c r="D154" s="22">
        <v>0</v>
      </c>
      <c r="E154" s="20">
        <f>Model!$W$4*((drdp!B154+drdp!K154)*DRFR!$B154+(drdp!E154+drdp!N154)*DRFR!$C154+(drdp!H154+drdp!Q154)*DRFR!$D154)</f>
        <v>0</v>
      </c>
      <c r="F154" s="20">
        <f>Model!$W$4*((drdp!C154+drdp!L154)*DRFR!$B154+(drdp!F154+drdp!O154)*DRFR!$C154+(drdp!I154+drdp!R154)*DRFR!$D154)</f>
        <v>0</v>
      </c>
      <c r="G154" s="20">
        <f>Model!$W$4*((drdp!D154+drdp!M154)*DRFR!$B154+(drdp!G154+drdp!P154)*DRFR!$C154+(drdp!J154+drdp!S154)*DRFR!$D154)</f>
        <v>0</v>
      </c>
      <c r="H154" s="18">
        <f>Model!$W$4*((drdp!B154)*DRFR!$B154+(drdp!E154)*DRFR!$C154+(drdp!H154)*DRFR!$D154)</f>
        <v>0</v>
      </c>
      <c r="I154" s="18">
        <f>Model!$W$4*((drdp!C154)*DRFR!$B154+(drdp!F154)*DRFR!$C154+(drdp!I154)*DRFR!$D154)</f>
        <v>0</v>
      </c>
      <c r="J154" s="18">
        <f>Model!$W$4*((drdp!D154)*DRFR!$B154+(drdp!G154)*DRFR!$C154+(drdp!J154)*DRFR!$D154)</f>
        <v>0.35</v>
      </c>
      <c r="K154" s="21">
        <f t="shared" si="38"/>
        <v>7.5154844168448087E-2</v>
      </c>
      <c r="L154" s="21">
        <f t="shared" si="39"/>
        <v>3.4100162016556489E-2</v>
      </c>
      <c r="M154" s="21">
        <f t="shared" si="40"/>
        <v>0.13628935979327689</v>
      </c>
      <c r="N154" s="21">
        <f t="shared" si="41"/>
        <v>-1.5041849683734669E-3</v>
      </c>
      <c r="O154" s="21">
        <f t="shared" si="42"/>
        <v>7.403265770840245E-2</v>
      </c>
      <c r="P154" s="21">
        <f t="shared" si="43"/>
        <v>3.0653075402614863E-2</v>
      </c>
      <c r="Q154" s="19">
        <f t="shared" si="44"/>
        <v>7.5154844168448087E-2</v>
      </c>
      <c r="R154" s="19">
        <f t="shared" si="45"/>
        <v>3.4100162016556489E-2</v>
      </c>
      <c r="S154" s="19">
        <f t="shared" si="46"/>
        <v>0.25878935979327689</v>
      </c>
      <c r="T154" s="19">
        <f t="shared" si="47"/>
        <v>-1.5041849683734669E-3</v>
      </c>
      <c r="U154" s="19">
        <f t="shared" si="48"/>
        <v>7.403265770840245E-2</v>
      </c>
      <c r="V154" s="19">
        <f t="shared" si="49"/>
        <v>3.0653075402614863E-2</v>
      </c>
    </row>
    <row r="155" spans="1:22" x14ac:dyDescent="0.25">
      <c r="A155" s="26">
        <f>Wellpath!E155</f>
        <v>0</v>
      </c>
      <c r="B155" s="68">
        <v>1</v>
      </c>
      <c r="C155" s="22">
        <v>0</v>
      </c>
      <c r="D155" s="22">
        <v>0</v>
      </c>
      <c r="E155" s="20">
        <f>Model!$W$4*((drdp!B155+drdp!K155)*DRFR!$B155+(drdp!E155+drdp!N155)*DRFR!$C155+(drdp!H155+drdp!Q155)*DRFR!$D155)</f>
        <v>0</v>
      </c>
      <c r="F155" s="20">
        <f>Model!$W$4*((drdp!C155+drdp!L155)*DRFR!$B155+(drdp!F155+drdp!O155)*DRFR!$C155+(drdp!I155+drdp!R155)*DRFR!$D155)</f>
        <v>0</v>
      </c>
      <c r="G155" s="20">
        <f>Model!$W$4*((drdp!D155+drdp!M155)*DRFR!$B155+(drdp!G155+drdp!P155)*DRFR!$C155+(drdp!J155+drdp!S155)*DRFR!$D155)</f>
        <v>0</v>
      </c>
      <c r="H155" s="18">
        <f>Model!$W$4*((drdp!B155)*DRFR!$B155+(drdp!E155)*DRFR!$C155+(drdp!H155)*DRFR!$D155)</f>
        <v>0</v>
      </c>
      <c r="I155" s="18">
        <f>Model!$W$4*((drdp!C155)*DRFR!$B155+(drdp!F155)*DRFR!$C155+(drdp!I155)*DRFR!$D155)</f>
        <v>0</v>
      </c>
      <c r="J155" s="18">
        <f>Model!$W$4*((drdp!D155)*DRFR!$B155+(drdp!G155)*DRFR!$C155+(drdp!J155)*DRFR!$D155)</f>
        <v>0.35</v>
      </c>
      <c r="K155" s="21">
        <f t="shared" si="38"/>
        <v>7.5154844168448087E-2</v>
      </c>
      <c r="L155" s="21">
        <f t="shared" si="39"/>
        <v>3.4100162016556489E-2</v>
      </c>
      <c r="M155" s="21">
        <f t="shared" si="40"/>
        <v>0.13628935979327689</v>
      </c>
      <c r="N155" s="21">
        <f t="shared" si="41"/>
        <v>-1.5041849683734669E-3</v>
      </c>
      <c r="O155" s="21">
        <f t="shared" si="42"/>
        <v>7.403265770840245E-2</v>
      </c>
      <c r="P155" s="21">
        <f t="shared" si="43"/>
        <v>3.0653075402614863E-2</v>
      </c>
      <c r="Q155" s="19">
        <f t="shared" si="44"/>
        <v>7.5154844168448087E-2</v>
      </c>
      <c r="R155" s="19">
        <f t="shared" si="45"/>
        <v>3.4100162016556489E-2</v>
      </c>
      <c r="S155" s="19">
        <f t="shared" si="46"/>
        <v>0.25878935979327689</v>
      </c>
      <c r="T155" s="19">
        <f t="shared" si="47"/>
        <v>-1.5041849683734669E-3</v>
      </c>
      <c r="U155" s="19">
        <f t="shared" si="48"/>
        <v>7.403265770840245E-2</v>
      </c>
      <c r="V155" s="19">
        <f t="shared" si="49"/>
        <v>3.0653075402614863E-2</v>
      </c>
    </row>
    <row r="156" spans="1:22" x14ac:dyDescent="0.25">
      <c r="A156" s="26">
        <f>Wellpath!E156</f>
        <v>0</v>
      </c>
      <c r="B156" s="68">
        <v>1</v>
      </c>
      <c r="C156" s="22">
        <v>0</v>
      </c>
      <c r="D156" s="22">
        <v>0</v>
      </c>
      <c r="E156" s="20">
        <f>Model!$W$4*((drdp!B156+drdp!K156)*DRFR!$B156+(drdp!E156+drdp!N156)*DRFR!$C156+(drdp!H156+drdp!Q156)*DRFR!$D156)</f>
        <v>0</v>
      </c>
      <c r="F156" s="20">
        <f>Model!$W$4*((drdp!C156+drdp!L156)*DRFR!$B156+(drdp!F156+drdp!O156)*DRFR!$C156+(drdp!I156+drdp!R156)*DRFR!$D156)</f>
        <v>0</v>
      </c>
      <c r="G156" s="20">
        <f>Model!$W$4*((drdp!D156+drdp!M156)*DRFR!$B156+(drdp!G156+drdp!P156)*DRFR!$C156+(drdp!J156+drdp!S156)*DRFR!$D156)</f>
        <v>0</v>
      </c>
      <c r="H156" s="18">
        <f>Model!$W$4*((drdp!B156)*DRFR!$B156+(drdp!E156)*DRFR!$C156+(drdp!H156)*DRFR!$D156)</f>
        <v>0</v>
      </c>
      <c r="I156" s="18">
        <f>Model!$W$4*((drdp!C156)*DRFR!$B156+(drdp!F156)*DRFR!$C156+(drdp!I156)*DRFR!$D156)</f>
        <v>0</v>
      </c>
      <c r="J156" s="18">
        <f>Model!$W$4*((drdp!D156)*DRFR!$B156+(drdp!G156)*DRFR!$C156+(drdp!J156)*DRFR!$D156)</f>
        <v>0.35</v>
      </c>
      <c r="K156" s="21">
        <f t="shared" si="38"/>
        <v>7.5154844168448087E-2</v>
      </c>
      <c r="L156" s="21">
        <f t="shared" si="39"/>
        <v>3.4100162016556489E-2</v>
      </c>
      <c r="M156" s="21">
        <f t="shared" si="40"/>
        <v>0.13628935979327689</v>
      </c>
      <c r="N156" s="21">
        <f t="shared" si="41"/>
        <v>-1.5041849683734669E-3</v>
      </c>
      <c r="O156" s="21">
        <f t="shared" si="42"/>
        <v>7.403265770840245E-2</v>
      </c>
      <c r="P156" s="21">
        <f t="shared" si="43"/>
        <v>3.0653075402614863E-2</v>
      </c>
      <c r="Q156" s="19">
        <f t="shared" si="44"/>
        <v>7.5154844168448087E-2</v>
      </c>
      <c r="R156" s="19">
        <f t="shared" si="45"/>
        <v>3.4100162016556489E-2</v>
      </c>
      <c r="S156" s="19">
        <f t="shared" si="46"/>
        <v>0.25878935979327689</v>
      </c>
      <c r="T156" s="19">
        <f t="shared" si="47"/>
        <v>-1.5041849683734669E-3</v>
      </c>
      <c r="U156" s="19">
        <f t="shared" si="48"/>
        <v>7.403265770840245E-2</v>
      </c>
      <c r="V156" s="19">
        <f t="shared" si="49"/>
        <v>3.0653075402614863E-2</v>
      </c>
    </row>
    <row r="157" spans="1:22" x14ac:dyDescent="0.25">
      <c r="A157" s="26">
        <f>Wellpath!E157</f>
        <v>0</v>
      </c>
      <c r="B157" s="68">
        <v>1</v>
      </c>
      <c r="C157" s="22">
        <v>0</v>
      </c>
      <c r="D157" s="22">
        <v>0</v>
      </c>
      <c r="E157" s="20">
        <f>Model!$W$4*((drdp!B157+drdp!K157)*DRFR!$B157+(drdp!E157+drdp!N157)*DRFR!$C157+(drdp!H157+drdp!Q157)*DRFR!$D157)</f>
        <v>0</v>
      </c>
      <c r="F157" s="20">
        <f>Model!$W$4*((drdp!C157+drdp!L157)*DRFR!$B157+(drdp!F157+drdp!O157)*DRFR!$C157+(drdp!I157+drdp!R157)*DRFR!$D157)</f>
        <v>0</v>
      </c>
      <c r="G157" s="20">
        <f>Model!$W$4*((drdp!D157+drdp!M157)*DRFR!$B157+(drdp!G157+drdp!P157)*DRFR!$C157+(drdp!J157+drdp!S157)*DRFR!$D157)</f>
        <v>0</v>
      </c>
      <c r="H157" s="18">
        <f>Model!$W$4*((drdp!B157)*DRFR!$B157+(drdp!E157)*DRFR!$C157+(drdp!H157)*DRFR!$D157)</f>
        <v>0</v>
      </c>
      <c r="I157" s="18">
        <f>Model!$W$4*((drdp!C157)*DRFR!$B157+(drdp!F157)*DRFR!$C157+(drdp!I157)*DRFR!$D157)</f>
        <v>0</v>
      </c>
      <c r="J157" s="18">
        <f>Model!$W$4*((drdp!D157)*DRFR!$B157+(drdp!G157)*DRFR!$C157+(drdp!J157)*DRFR!$D157)</f>
        <v>0.35</v>
      </c>
      <c r="K157" s="21">
        <f t="shared" si="38"/>
        <v>7.5154844168448087E-2</v>
      </c>
      <c r="L157" s="21">
        <f t="shared" si="39"/>
        <v>3.4100162016556489E-2</v>
      </c>
      <c r="M157" s="21">
        <f t="shared" si="40"/>
        <v>0.13628935979327689</v>
      </c>
      <c r="N157" s="21">
        <f t="shared" si="41"/>
        <v>-1.5041849683734669E-3</v>
      </c>
      <c r="O157" s="21">
        <f t="shared" si="42"/>
        <v>7.403265770840245E-2</v>
      </c>
      <c r="P157" s="21">
        <f t="shared" si="43"/>
        <v>3.0653075402614863E-2</v>
      </c>
      <c r="Q157" s="19">
        <f t="shared" si="44"/>
        <v>7.5154844168448087E-2</v>
      </c>
      <c r="R157" s="19">
        <f t="shared" si="45"/>
        <v>3.4100162016556489E-2</v>
      </c>
      <c r="S157" s="19">
        <f t="shared" si="46"/>
        <v>0.25878935979327689</v>
      </c>
      <c r="T157" s="19">
        <f t="shared" si="47"/>
        <v>-1.5041849683734669E-3</v>
      </c>
      <c r="U157" s="19">
        <f t="shared" si="48"/>
        <v>7.403265770840245E-2</v>
      </c>
      <c r="V157" s="19">
        <f t="shared" si="49"/>
        <v>3.0653075402614863E-2</v>
      </c>
    </row>
    <row r="158" spans="1:22" x14ac:dyDescent="0.25">
      <c r="A158" s="26">
        <f>Wellpath!E158</f>
        <v>0</v>
      </c>
      <c r="B158" s="68">
        <v>1</v>
      </c>
      <c r="C158" s="22">
        <v>0</v>
      </c>
      <c r="D158" s="22">
        <v>0</v>
      </c>
      <c r="E158" s="20">
        <f>Model!$W$4*((drdp!B158+drdp!K158)*DRFR!$B158+(drdp!E158+drdp!N158)*DRFR!$C158+(drdp!H158+drdp!Q158)*DRFR!$D158)</f>
        <v>0</v>
      </c>
      <c r="F158" s="20">
        <f>Model!$W$4*((drdp!C158+drdp!L158)*DRFR!$B158+(drdp!F158+drdp!O158)*DRFR!$C158+(drdp!I158+drdp!R158)*DRFR!$D158)</f>
        <v>0</v>
      </c>
      <c r="G158" s="20">
        <f>Model!$W$4*((drdp!D158+drdp!M158)*DRFR!$B158+(drdp!G158+drdp!P158)*DRFR!$C158+(drdp!J158+drdp!S158)*DRFR!$D158)</f>
        <v>0</v>
      </c>
      <c r="H158" s="18">
        <f>Model!$W$4*((drdp!B158)*DRFR!$B158+(drdp!E158)*DRFR!$C158+(drdp!H158)*DRFR!$D158)</f>
        <v>0</v>
      </c>
      <c r="I158" s="18">
        <f>Model!$W$4*((drdp!C158)*DRFR!$B158+(drdp!F158)*DRFR!$C158+(drdp!I158)*DRFR!$D158)</f>
        <v>0</v>
      </c>
      <c r="J158" s="18">
        <f>Model!$W$4*((drdp!D158)*DRFR!$B158+(drdp!G158)*DRFR!$C158+(drdp!J158)*DRFR!$D158)</f>
        <v>0.35</v>
      </c>
      <c r="K158" s="21">
        <f t="shared" si="38"/>
        <v>7.5154844168448087E-2</v>
      </c>
      <c r="L158" s="21">
        <f t="shared" si="39"/>
        <v>3.4100162016556489E-2</v>
      </c>
      <c r="M158" s="21">
        <f t="shared" si="40"/>
        <v>0.13628935979327689</v>
      </c>
      <c r="N158" s="21">
        <f t="shared" si="41"/>
        <v>-1.5041849683734669E-3</v>
      </c>
      <c r="O158" s="21">
        <f t="shared" si="42"/>
        <v>7.403265770840245E-2</v>
      </c>
      <c r="P158" s="21">
        <f t="shared" si="43"/>
        <v>3.0653075402614863E-2</v>
      </c>
      <c r="Q158" s="19">
        <f t="shared" si="44"/>
        <v>7.5154844168448087E-2</v>
      </c>
      <c r="R158" s="19">
        <f t="shared" si="45"/>
        <v>3.4100162016556489E-2</v>
      </c>
      <c r="S158" s="19">
        <f t="shared" si="46"/>
        <v>0.25878935979327689</v>
      </c>
      <c r="T158" s="19">
        <f t="shared" si="47"/>
        <v>-1.5041849683734669E-3</v>
      </c>
      <c r="U158" s="19">
        <f t="shared" si="48"/>
        <v>7.403265770840245E-2</v>
      </c>
      <c r="V158" s="19">
        <f t="shared" si="49"/>
        <v>3.0653075402614863E-2</v>
      </c>
    </row>
    <row r="159" spans="1:22" x14ac:dyDescent="0.25">
      <c r="A159" s="26">
        <f>Wellpath!E159</f>
        <v>0</v>
      </c>
      <c r="B159" s="68">
        <v>1</v>
      </c>
      <c r="C159" s="22">
        <v>0</v>
      </c>
      <c r="D159" s="22">
        <v>0</v>
      </c>
      <c r="E159" s="20">
        <f>Model!$W$4*((drdp!B159+drdp!K159)*DRFR!$B159+(drdp!E159+drdp!N159)*DRFR!$C159+(drdp!H159+drdp!Q159)*DRFR!$D159)</f>
        <v>0</v>
      </c>
      <c r="F159" s="20">
        <f>Model!$W$4*((drdp!C159+drdp!L159)*DRFR!$B159+(drdp!F159+drdp!O159)*DRFR!$C159+(drdp!I159+drdp!R159)*DRFR!$D159)</f>
        <v>0</v>
      </c>
      <c r="G159" s="20">
        <f>Model!$W$4*((drdp!D159+drdp!M159)*DRFR!$B159+(drdp!G159+drdp!P159)*DRFR!$C159+(drdp!J159+drdp!S159)*DRFR!$D159)</f>
        <v>0</v>
      </c>
      <c r="H159" s="18">
        <f>Model!$W$4*((drdp!B159)*DRFR!$B159+(drdp!E159)*DRFR!$C159+(drdp!H159)*DRFR!$D159)</f>
        <v>0</v>
      </c>
      <c r="I159" s="18">
        <f>Model!$W$4*((drdp!C159)*DRFR!$B159+(drdp!F159)*DRFR!$C159+(drdp!I159)*DRFR!$D159)</f>
        <v>0</v>
      </c>
      <c r="J159" s="18">
        <f>Model!$W$4*((drdp!D159)*DRFR!$B159+(drdp!G159)*DRFR!$C159+(drdp!J159)*DRFR!$D159)</f>
        <v>0.35</v>
      </c>
      <c r="K159" s="21">
        <f t="shared" si="38"/>
        <v>7.5154844168448087E-2</v>
      </c>
      <c r="L159" s="21">
        <f t="shared" si="39"/>
        <v>3.4100162016556489E-2</v>
      </c>
      <c r="M159" s="21">
        <f t="shared" si="40"/>
        <v>0.13628935979327689</v>
      </c>
      <c r="N159" s="21">
        <f t="shared" si="41"/>
        <v>-1.5041849683734669E-3</v>
      </c>
      <c r="O159" s="21">
        <f t="shared" si="42"/>
        <v>7.403265770840245E-2</v>
      </c>
      <c r="P159" s="21">
        <f t="shared" si="43"/>
        <v>3.0653075402614863E-2</v>
      </c>
      <c r="Q159" s="19">
        <f t="shared" si="44"/>
        <v>7.5154844168448087E-2</v>
      </c>
      <c r="R159" s="19">
        <f t="shared" si="45"/>
        <v>3.4100162016556489E-2</v>
      </c>
      <c r="S159" s="19">
        <f t="shared" si="46"/>
        <v>0.25878935979327689</v>
      </c>
      <c r="T159" s="19">
        <f t="shared" si="47"/>
        <v>-1.5041849683734669E-3</v>
      </c>
      <c r="U159" s="19">
        <f t="shared" si="48"/>
        <v>7.403265770840245E-2</v>
      </c>
      <c r="V159" s="19">
        <f t="shared" si="49"/>
        <v>3.0653075402614863E-2</v>
      </c>
    </row>
    <row r="160" spans="1:22" x14ac:dyDescent="0.25">
      <c r="A160" s="26">
        <f>Wellpath!E160</f>
        <v>0</v>
      </c>
      <c r="B160" s="68">
        <v>1</v>
      </c>
      <c r="C160" s="22">
        <v>0</v>
      </c>
      <c r="D160" s="22">
        <v>0</v>
      </c>
      <c r="E160" s="20">
        <f>Model!$W$4*((drdp!B160+drdp!K160)*DRFR!$B160+(drdp!E160+drdp!N160)*DRFR!$C160+(drdp!H160+drdp!Q160)*DRFR!$D160)</f>
        <v>0</v>
      </c>
      <c r="F160" s="20">
        <f>Model!$W$4*((drdp!C160+drdp!L160)*DRFR!$B160+(drdp!F160+drdp!O160)*DRFR!$C160+(drdp!I160+drdp!R160)*DRFR!$D160)</f>
        <v>0</v>
      </c>
      <c r="G160" s="20">
        <f>Model!$W$4*((drdp!D160+drdp!M160)*DRFR!$B160+(drdp!G160+drdp!P160)*DRFR!$C160+(drdp!J160+drdp!S160)*DRFR!$D160)</f>
        <v>0</v>
      </c>
      <c r="H160" s="18">
        <f>Model!$W$4*((drdp!B160)*DRFR!$B160+(drdp!E160)*DRFR!$C160+(drdp!H160)*DRFR!$D160)</f>
        <v>0</v>
      </c>
      <c r="I160" s="18">
        <f>Model!$W$4*((drdp!C160)*DRFR!$B160+(drdp!F160)*DRFR!$C160+(drdp!I160)*DRFR!$D160)</f>
        <v>0</v>
      </c>
      <c r="J160" s="18">
        <f>Model!$W$4*((drdp!D160)*DRFR!$B160+(drdp!G160)*DRFR!$C160+(drdp!J160)*DRFR!$D160)</f>
        <v>0.35</v>
      </c>
      <c r="K160" s="21">
        <f t="shared" si="38"/>
        <v>7.5154844168448087E-2</v>
      </c>
      <c r="L160" s="21">
        <f t="shared" si="39"/>
        <v>3.4100162016556489E-2</v>
      </c>
      <c r="M160" s="21">
        <f t="shared" si="40"/>
        <v>0.13628935979327689</v>
      </c>
      <c r="N160" s="21">
        <f t="shared" si="41"/>
        <v>-1.5041849683734669E-3</v>
      </c>
      <c r="O160" s="21">
        <f t="shared" si="42"/>
        <v>7.403265770840245E-2</v>
      </c>
      <c r="P160" s="21">
        <f t="shared" si="43"/>
        <v>3.0653075402614863E-2</v>
      </c>
      <c r="Q160" s="19">
        <f t="shared" si="44"/>
        <v>7.5154844168448087E-2</v>
      </c>
      <c r="R160" s="19">
        <f t="shared" si="45"/>
        <v>3.4100162016556489E-2</v>
      </c>
      <c r="S160" s="19">
        <f t="shared" si="46"/>
        <v>0.25878935979327689</v>
      </c>
      <c r="T160" s="19">
        <f t="shared" si="47"/>
        <v>-1.5041849683734669E-3</v>
      </c>
      <c r="U160" s="19">
        <f t="shared" si="48"/>
        <v>7.403265770840245E-2</v>
      </c>
      <c r="V160" s="19">
        <f t="shared" si="49"/>
        <v>3.0653075402614863E-2</v>
      </c>
    </row>
    <row r="161" spans="1:22" x14ac:dyDescent="0.25">
      <c r="A161" s="26">
        <f>Wellpath!E161</f>
        <v>0</v>
      </c>
      <c r="B161" s="68">
        <v>1</v>
      </c>
      <c r="C161" s="22">
        <v>0</v>
      </c>
      <c r="D161" s="22">
        <v>0</v>
      </c>
      <c r="E161" s="20">
        <f>Model!$W$4*((drdp!B161+drdp!K161)*DRFR!$B161+(drdp!E161+drdp!N161)*DRFR!$C161+(drdp!H161+drdp!Q161)*DRFR!$D161)</f>
        <v>0</v>
      </c>
      <c r="F161" s="20">
        <f>Model!$W$4*((drdp!C161+drdp!L161)*DRFR!$B161+(drdp!F161+drdp!O161)*DRFR!$C161+(drdp!I161+drdp!R161)*DRFR!$D161)</f>
        <v>0</v>
      </c>
      <c r="G161" s="20">
        <f>Model!$W$4*((drdp!D161+drdp!M161)*DRFR!$B161+(drdp!G161+drdp!P161)*DRFR!$C161+(drdp!J161+drdp!S161)*DRFR!$D161)</f>
        <v>0</v>
      </c>
      <c r="H161" s="18">
        <f>Model!$W$4*((drdp!B161)*DRFR!$B161+(drdp!E161)*DRFR!$C161+(drdp!H161)*DRFR!$D161)</f>
        <v>0</v>
      </c>
      <c r="I161" s="18">
        <f>Model!$W$4*((drdp!C161)*DRFR!$B161+(drdp!F161)*DRFR!$C161+(drdp!I161)*DRFR!$D161)</f>
        <v>0</v>
      </c>
      <c r="J161" s="18">
        <f>Model!$W$4*((drdp!D161)*DRFR!$B161+(drdp!G161)*DRFR!$C161+(drdp!J161)*DRFR!$D161)</f>
        <v>0.35</v>
      </c>
      <c r="K161" s="21">
        <f t="shared" si="38"/>
        <v>7.5154844168448087E-2</v>
      </c>
      <c r="L161" s="21">
        <f t="shared" si="39"/>
        <v>3.4100162016556489E-2</v>
      </c>
      <c r="M161" s="21">
        <f t="shared" si="40"/>
        <v>0.13628935979327689</v>
      </c>
      <c r="N161" s="21">
        <f t="shared" si="41"/>
        <v>-1.5041849683734669E-3</v>
      </c>
      <c r="O161" s="21">
        <f t="shared" si="42"/>
        <v>7.403265770840245E-2</v>
      </c>
      <c r="P161" s="21">
        <f t="shared" si="43"/>
        <v>3.0653075402614863E-2</v>
      </c>
      <c r="Q161" s="19">
        <f t="shared" si="44"/>
        <v>7.5154844168448087E-2</v>
      </c>
      <c r="R161" s="19">
        <f t="shared" si="45"/>
        <v>3.4100162016556489E-2</v>
      </c>
      <c r="S161" s="19">
        <f t="shared" si="46"/>
        <v>0.25878935979327689</v>
      </c>
      <c r="T161" s="19">
        <f t="shared" si="47"/>
        <v>-1.5041849683734669E-3</v>
      </c>
      <c r="U161" s="19">
        <f t="shared" si="48"/>
        <v>7.403265770840245E-2</v>
      </c>
      <c r="V161" s="19">
        <f t="shared" si="49"/>
        <v>3.0653075402614863E-2</v>
      </c>
    </row>
    <row r="162" spans="1:22" x14ac:dyDescent="0.25">
      <c r="A162" s="26">
        <f>Wellpath!E162</f>
        <v>0</v>
      </c>
      <c r="B162" s="68">
        <v>1</v>
      </c>
      <c r="C162" s="22">
        <v>0</v>
      </c>
      <c r="D162" s="22">
        <v>0</v>
      </c>
      <c r="E162" s="20">
        <f>Model!$W$4*((drdp!B162+drdp!K162)*DRFR!$B162+(drdp!E162+drdp!N162)*DRFR!$C162+(drdp!H162+drdp!Q162)*DRFR!$D162)</f>
        <v>0</v>
      </c>
      <c r="F162" s="20">
        <f>Model!$W$4*((drdp!C162+drdp!L162)*DRFR!$B162+(drdp!F162+drdp!O162)*DRFR!$C162+(drdp!I162+drdp!R162)*DRFR!$D162)</f>
        <v>0</v>
      </c>
      <c r="G162" s="20">
        <f>Model!$W$4*((drdp!D162+drdp!M162)*DRFR!$B162+(drdp!G162+drdp!P162)*DRFR!$C162+(drdp!J162+drdp!S162)*DRFR!$D162)</f>
        <v>0</v>
      </c>
      <c r="H162" s="18">
        <f>Model!$W$4*((drdp!B162)*DRFR!$B162+(drdp!E162)*DRFR!$C162+(drdp!H162)*DRFR!$D162)</f>
        <v>0</v>
      </c>
      <c r="I162" s="18">
        <f>Model!$W$4*((drdp!C162)*DRFR!$B162+(drdp!F162)*DRFR!$C162+(drdp!I162)*DRFR!$D162)</f>
        <v>0</v>
      </c>
      <c r="J162" s="18">
        <f>Model!$W$4*((drdp!D162)*DRFR!$B162+(drdp!G162)*DRFR!$C162+(drdp!J162)*DRFR!$D162)</f>
        <v>0.35</v>
      </c>
      <c r="K162" s="21">
        <f t="shared" si="38"/>
        <v>7.5154844168448087E-2</v>
      </c>
      <c r="L162" s="21">
        <f t="shared" si="39"/>
        <v>3.4100162016556489E-2</v>
      </c>
      <c r="M162" s="21">
        <f t="shared" si="40"/>
        <v>0.13628935979327689</v>
      </c>
      <c r="N162" s="21">
        <f t="shared" si="41"/>
        <v>-1.5041849683734669E-3</v>
      </c>
      <c r="O162" s="21">
        <f t="shared" si="42"/>
        <v>7.403265770840245E-2</v>
      </c>
      <c r="P162" s="21">
        <f t="shared" si="43"/>
        <v>3.0653075402614863E-2</v>
      </c>
      <c r="Q162" s="19">
        <f t="shared" si="44"/>
        <v>7.5154844168448087E-2</v>
      </c>
      <c r="R162" s="19">
        <f t="shared" si="45"/>
        <v>3.4100162016556489E-2</v>
      </c>
      <c r="S162" s="19">
        <f t="shared" si="46"/>
        <v>0.25878935979327689</v>
      </c>
      <c r="T162" s="19">
        <f t="shared" si="47"/>
        <v>-1.5041849683734669E-3</v>
      </c>
      <c r="U162" s="19">
        <f t="shared" si="48"/>
        <v>7.403265770840245E-2</v>
      </c>
      <c r="V162" s="19">
        <f t="shared" si="49"/>
        <v>3.0653075402614863E-2</v>
      </c>
    </row>
    <row r="163" spans="1:22" x14ac:dyDescent="0.25">
      <c r="A163" s="26">
        <f>Wellpath!E163</f>
        <v>0</v>
      </c>
      <c r="B163" s="68">
        <v>1</v>
      </c>
      <c r="C163" s="22">
        <v>0</v>
      </c>
      <c r="D163" s="22">
        <v>0</v>
      </c>
      <c r="E163" s="20">
        <f>Model!$W$4*((drdp!B163+drdp!K163)*DRFR!$B163+(drdp!E163+drdp!N163)*DRFR!$C163+(drdp!H163+drdp!Q163)*DRFR!$D163)</f>
        <v>0</v>
      </c>
      <c r="F163" s="20">
        <f>Model!$W$4*((drdp!C163+drdp!L163)*DRFR!$B163+(drdp!F163+drdp!O163)*DRFR!$C163+(drdp!I163+drdp!R163)*DRFR!$D163)</f>
        <v>0</v>
      </c>
      <c r="G163" s="20">
        <f>Model!$W$4*((drdp!D163+drdp!M163)*DRFR!$B163+(drdp!G163+drdp!P163)*DRFR!$C163+(drdp!J163+drdp!S163)*DRFR!$D163)</f>
        <v>0</v>
      </c>
      <c r="H163" s="18">
        <f>Model!$W$4*((drdp!B163)*DRFR!$B163+(drdp!E163)*DRFR!$C163+(drdp!H163)*DRFR!$D163)</f>
        <v>0</v>
      </c>
      <c r="I163" s="18">
        <f>Model!$W$4*((drdp!C163)*DRFR!$B163+(drdp!F163)*DRFR!$C163+(drdp!I163)*DRFR!$D163)</f>
        <v>0</v>
      </c>
      <c r="J163" s="18">
        <f>Model!$W$4*((drdp!D163)*DRFR!$B163+(drdp!G163)*DRFR!$C163+(drdp!J163)*DRFR!$D163)</f>
        <v>0.35</v>
      </c>
      <c r="K163" s="21">
        <f t="shared" si="38"/>
        <v>7.5154844168448087E-2</v>
      </c>
      <c r="L163" s="21">
        <f t="shared" si="39"/>
        <v>3.4100162016556489E-2</v>
      </c>
      <c r="M163" s="21">
        <f t="shared" si="40"/>
        <v>0.13628935979327689</v>
      </c>
      <c r="N163" s="21">
        <f t="shared" si="41"/>
        <v>-1.5041849683734669E-3</v>
      </c>
      <c r="O163" s="21">
        <f t="shared" si="42"/>
        <v>7.403265770840245E-2</v>
      </c>
      <c r="P163" s="21">
        <f t="shared" si="43"/>
        <v>3.0653075402614863E-2</v>
      </c>
      <c r="Q163" s="19">
        <f t="shared" si="44"/>
        <v>7.5154844168448087E-2</v>
      </c>
      <c r="R163" s="19">
        <f t="shared" si="45"/>
        <v>3.4100162016556489E-2</v>
      </c>
      <c r="S163" s="19">
        <f t="shared" si="46"/>
        <v>0.25878935979327689</v>
      </c>
      <c r="T163" s="19">
        <f t="shared" si="47"/>
        <v>-1.5041849683734669E-3</v>
      </c>
      <c r="U163" s="19">
        <f t="shared" si="48"/>
        <v>7.403265770840245E-2</v>
      </c>
      <c r="V163" s="19">
        <f t="shared" si="49"/>
        <v>3.0653075402614863E-2</v>
      </c>
    </row>
    <row r="164" spans="1:22" x14ac:dyDescent="0.25">
      <c r="A164" s="26">
        <f>Wellpath!E164</f>
        <v>0</v>
      </c>
      <c r="B164" s="68">
        <v>1</v>
      </c>
      <c r="C164" s="22">
        <v>0</v>
      </c>
      <c r="D164" s="22">
        <v>0</v>
      </c>
      <c r="E164" s="20">
        <f>Model!$W$4*((drdp!B164+drdp!K164)*DRFR!$B164+(drdp!E164+drdp!N164)*DRFR!$C164+(drdp!H164+drdp!Q164)*DRFR!$D164)</f>
        <v>0</v>
      </c>
      <c r="F164" s="20">
        <f>Model!$W$4*((drdp!C164+drdp!L164)*DRFR!$B164+(drdp!F164+drdp!O164)*DRFR!$C164+(drdp!I164+drdp!R164)*DRFR!$D164)</f>
        <v>0</v>
      </c>
      <c r="G164" s="20">
        <f>Model!$W$4*((drdp!D164+drdp!M164)*DRFR!$B164+(drdp!G164+drdp!P164)*DRFR!$C164+(drdp!J164+drdp!S164)*DRFR!$D164)</f>
        <v>0</v>
      </c>
      <c r="H164" s="18">
        <f>Model!$W$4*((drdp!B164)*DRFR!$B164+(drdp!E164)*DRFR!$C164+(drdp!H164)*DRFR!$D164)</f>
        <v>0</v>
      </c>
      <c r="I164" s="18">
        <f>Model!$W$4*((drdp!C164)*DRFR!$B164+(drdp!F164)*DRFR!$C164+(drdp!I164)*DRFR!$D164)</f>
        <v>0</v>
      </c>
      <c r="J164" s="18">
        <f>Model!$W$4*((drdp!D164)*DRFR!$B164+(drdp!G164)*DRFR!$C164+(drdp!J164)*DRFR!$D164)</f>
        <v>0.35</v>
      </c>
      <c r="K164" s="21">
        <f t="shared" si="38"/>
        <v>7.5154844168448087E-2</v>
      </c>
      <c r="L164" s="21">
        <f t="shared" si="39"/>
        <v>3.4100162016556489E-2</v>
      </c>
      <c r="M164" s="21">
        <f t="shared" si="40"/>
        <v>0.13628935979327689</v>
      </c>
      <c r="N164" s="21">
        <f t="shared" si="41"/>
        <v>-1.5041849683734669E-3</v>
      </c>
      <c r="O164" s="21">
        <f t="shared" si="42"/>
        <v>7.403265770840245E-2</v>
      </c>
      <c r="P164" s="21">
        <f t="shared" si="43"/>
        <v>3.0653075402614863E-2</v>
      </c>
      <c r="Q164" s="19">
        <f t="shared" si="44"/>
        <v>7.5154844168448087E-2</v>
      </c>
      <c r="R164" s="19">
        <f t="shared" si="45"/>
        <v>3.4100162016556489E-2</v>
      </c>
      <c r="S164" s="19">
        <f t="shared" si="46"/>
        <v>0.25878935979327689</v>
      </c>
      <c r="T164" s="19">
        <f t="shared" si="47"/>
        <v>-1.5041849683734669E-3</v>
      </c>
      <c r="U164" s="19">
        <f t="shared" si="48"/>
        <v>7.403265770840245E-2</v>
      </c>
      <c r="V164" s="19">
        <f t="shared" si="49"/>
        <v>3.0653075402614863E-2</v>
      </c>
    </row>
    <row r="165" spans="1:22" x14ac:dyDescent="0.25">
      <c r="A165" s="26">
        <f>Wellpath!E165</f>
        <v>0</v>
      </c>
      <c r="B165" s="68">
        <v>1</v>
      </c>
      <c r="C165" s="22">
        <v>0</v>
      </c>
      <c r="D165" s="22">
        <v>0</v>
      </c>
      <c r="E165" s="20">
        <f>Model!$W$4*((drdp!B165+drdp!K165)*DRFR!$B165+(drdp!E165+drdp!N165)*DRFR!$C165+(drdp!H165+drdp!Q165)*DRFR!$D165)</f>
        <v>0</v>
      </c>
      <c r="F165" s="20">
        <f>Model!$W$4*((drdp!C165+drdp!L165)*DRFR!$B165+(drdp!F165+drdp!O165)*DRFR!$C165+(drdp!I165+drdp!R165)*DRFR!$D165)</f>
        <v>0</v>
      </c>
      <c r="G165" s="20">
        <f>Model!$W$4*((drdp!D165+drdp!M165)*DRFR!$B165+(drdp!G165+drdp!P165)*DRFR!$C165+(drdp!J165+drdp!S165)*DRFR!$D165)</f>
        <v>0</v>
      </c>
      <c r="H165" s="18">
        <f>Model!$W$4*((drdp!B165)*DRFR!$B165+(drdp!E165)*DRFR!$C165+(drdp!H165)*DRFR!$D165)</f>
        <v>0</v>
      </c>
      <c r="I165" s="18">
        <f>Model!$W$4*((drdp!C165)*DRFR!$B165+(drdp!F165)*DRFR!$C165+(drdp!I165)*DRFR!$D165)</f>
        <v>0</v>
      </c>
      <c r="J165" s="18">
        <f>Model!$W$4*((drdp!D165)*DRFR!$B165+(drdp!G165)*DRFR!$C165+(drdp!J165)*DRFR!$D165)</f>
        <v>0.35</v>
      </c>
      <c r="K165" s="21">
        <f t="shared" si="38"/>
        <v>7.5154844168448087E-2</v>
      </c>
      <c r="L165" s="21">
        <f t="shared" si="39"/>
        <v>3.4100162016556489E-2</v>
      </c>
      <c r="M165" s="21">
        <f t="shared" si="40"/>
        <v>0.13628935979327689</v>
      </c>
      <c r="N165" s="21">
        <f t="shared" si="41"/>
        <v>-1.5041849683734669E-3</v>
      </c>
      <c r="O165" s="21">
        <f t="shared" si="42"/>
        <v>7.403265770840245E-2</v>
      </c>
      <c r="P165" s="21">
        <f t="shared" si="43"/>
        <v>3.0653075402614863E-2</v>
      </c>
      <c r="Q165" s="19">
        <f t="shared" si="44"/>
        <v>7.5154844168448087E-2</v>
      </c>
      <c r="R165" s="19">
        <f t="shared" si="45"/>
        <v>3.4100162016556489E-2</v>
      </c>
      <c r="S165" s="19">
        <f t="shared" si="46"/>
        <v>0.25878935979327689</v>
      </c>
      <c r="T165" s="19">
        <f t="shared" si="47"/>
        <v>-1.5041849683734669E-3</v>
      </c>
      <c r="U165" s="19">
        <f t="shared" si="48"/>
        <v>7.403265770840245E-2</v>
      </c>
      <c r="V165" s="19">
        <f t="shared" si="49"/>
        <v>3.0653075402614863E-2</v>
      </c>
    </row>
    <row r="166" spans="1:22" x14ac:dyDescent="0.25">
      <c r="A166" s="26">
        <f>Wellpath!E166</f>
        <v>0</v>
      </c>
      <c r="B166" s="68">
        <v>1</v>
      </c>
      <c r="C166" s="22">
        <v>0</v>
      </c>
      <c r="D166" s="22">
        <v>0</v>
      </c>
      <c r="E166" s="20">
        <f>Model!$W$4*((drdp!B166+drdp!K166)*DRFR!$B166+(drdp!E166+drdp!N166)*DRFR!$C166+(drdp!H166+drdp!Q166)*DRFR!$D166)</f>
        <v>0</v>
      </c>
      <c r="F166" s="20">
        <f>Model!$W$4*((drdp!C166+drdp!L166)*DRFR!$B166+(drdp!F166+drdp!O166)*DRFR!$C166+(drdp!I166+drdp!R166)*DRFR!$D166)</f>
        <v>0</v>
      </c>
      <c r="G166" s="20">
        <f>Model!$W$4*((drdp!D166+drdp!M166)*DRFR!$B166+(drdp!G166+drdp!P166)*DRFR!$C166+(drdp!J166+drdp!S166)*DRFR!$D166)</f>
        <v>0</v>
      </c>
      <c r="H166" s="18">
        <f>Model!$W$4*((drdp!B166)*DRFR!$B166+(drdp!E166)*DRFR!$C166+(drdp!H166)*DRFR!$D166)</f>
        <v>0</v>
      </c>
      <c r="I166" s="18">
        <f>Model!$W$4*((drdp!C166)*DRFR!$B166+(drdp!F166)*DRFR!$C166+(drdp!I166)*DRFR!$D166)</f>
        <v>0</v>
      </c>
      <c r="J166" s="18">
        <f>Model!$W$4*((drdp!D166)*DRFR!$B166+(drdp!G166)*DRFR!$C166+(drdp!J166)*DRFR!$D166)</f>
        <v>0.35</v>
      </c>
      <c r="K166" s="21">
        <f t="shared" si="38"/>
        <v>7.5154844168448087E-2</v>
      </c>
      <c r="L166" s="21">
        <f t="shared" si="39"/>
        <v>3.4100162016556489E-2</v>
      </c>
      <c r="M166" s="21">
        <f t="shared" si="40"/>
        <v>0.13628935979327689</v>
      </c>
      <c r="N166" s="21">
        <f t="shared" si="41"/>
        <v>-1.5041849683734669E-3</v>
      </c>
      <c r="O166" s="21">
        <f t="shared" si="42"/>
        <v>7.403265770840245E-2</v>
      </c>
      <c r="P166" s="21">
        <f t="shared" si="43"/>
        <v>3.0653075402614863E-2</v>
      </c>
      <c r="Q166" s="19">
        <f t="shared" si="44"/>
        <v>7.5154844168448087E-2</v>
      </c>
      <c r="R166" s="19">
        <f t="shared" si="45"/>
        <v>3.4100162016556489E-2</v>
      </c>
      <c r="S166" s="19">
        <f t="shared" si="46"/>
        <v>0.25878935979327689</v>
      </c>
      <c r="T166" s="19">
        <f t="shared" si="47"/>
        <v>-1.5041849683734669E-3</v>
      </c>
      <c r="U166" s="19">
        <f t="shared" si="48"/>
        <v>7.403265770840245E-2</v>
      </c>
      <c r="V166" s="19">
        <f t="shared" si="49"/>
        <v>3.0653075402614863E-2</v>
      </c>
    </row>
    <row r="167" spans="1:22" x14ac:dyDescent="0.25">
      <c r="A167" s="26">
        <f>Wellpath!E167</f>
        <v>0</v>
      </c>
      <c r="B167" s="68">
        <v>1</v>
      </c>
      <c r="C167" s="22">
        <v>0</v>
      </c>
      <c r="D167" s="22">
        <v>0</v>
      </c>
      <c r="E167" s="20">
        <f>Model!$W$4*((drdp!B167+drdp!K167)*DRFR!$B167+(drdp!E167+drdp!N167)*DRFR!$C167+(drdp!H167+drdp!Q167)*DRFR!$D167)</f>
        <v>0</v>
      </c>
      <c r="F167" s="20">
        <f>Model!$W$4*((drdp!C167+drdp!L167)*DRFR!$B167+(drdp!F167+drdp!O167)*DRFR!$C167+(drdp!I167+drdp!R167)*DRFR!$D167)</f>
        <v>0</v>
      </c>
      <c r="G167" s="20">
        <f>Model!$W$4*((drdp!D167+drdp!M167)*DRFR!$B167+(drdp!G167+drdp!P167)*DRFR!$C167+(drdp!J167+drdp!S167)*DRFR!$D167)</f>
        <v>0</v>
      </c>
      <c r="H167" s="18">
        <f>Model!$W$4*((drdp!B167)*DRFR!$B167+(drdp!E167)*DRFR!$C167+(drdp!H167)*DRFR!$D167)</f>
        <v>0</v>
      </c>
      <c r="I167" s="18">
        <f>Model!$W$4*((drdp!C167)*DRFR!$B167+(drdp!F167)*DRFR!$C167+(drdp!I167)*DRFR!$D167)</f>
        <v>0</v>
      </c>
      <c r="J167" s="18">
        <f>Model!$W$4*((drdp!D167)*DRFR!$B167+(drdp!G167)*DRFR!$C167+(drdp!J167)*DRFR!$D167)</f>
        <v>0.35</v>
      </c>
      <c r="K167" s="21">
        <f t="shared" si="38"/>
        <v>7.5154844168448087E-2</v>
      </c>
      <c r="L167" s="21">
        <f t="shared" si="39"/>
        <v>3.4100162016556489E-2</v>
      </c>
      <c r="M167" s="21">
        <f t="shared" si="40"/>
        <v>0.13628935979327689</v>
      </c>
      <c r="N167" s="21">
        <f t="shared" si="41"/>
        <v>-1.5041849683734669E-3</v>
      </c>
      <c r="O167" s="21">
        <f t="shared" si="42"/>
        <v>7.403265770840245E-2</v>
      </c>
      <c r="P167" s="21">
        <f t="shared" si="43"/>
        <v>3.0653075402614863E-2</v>
      </c>
      <c r="Q167" s="19">
        <f t="shared" si="44"/>
        <v>7.5154844168448087E-2</v>
      </c>
      <c r="R167" s="19">
        <f t="shared" si="45"/>
        <v>3.4100162016556489E-2</v>
      </c>
      <c r="S167" s="19">
        <f t="shared" si="46"/>
        <v>0.25878935979327689</v>
      </c>
      <c r="T167" s="19">
        <f t="shared" si="47"/>
        <v>-1.5041849683734669E-3</v>
      </c>
      <c r="U167" s="19">
        <f t="shared" si="48"/>
        <v>7.403265770840245E-2</v>
      </c>
      <c r="V167" s="19">
        <f t="shared" si="49"/>
        <v>3.0653075402614863E-2</v>
      </c>
    </row>
    <row r="168" spans="1:22" x14ac:dyDescent="0.25">
      <c r="A168" s="26">
        <f>Wellpath!E168</f>
        <v>0</v>
      </c>
      <c r="B168" s="68">
        <v>1</v>
      </c>
      <c r="C168" s="22">
        <v>0</v>
      </c>
      <c r="D168" s="22">
        <v>0</v>
      </c>
      <c r="E168" s="20">
        <f>Model!$W$4*((drdp!B168+drdp!K168)*DRFR!$B168+(drdp!E168+drdp!N168)*DRFR!$C168+(drdp!H168+drdp!Q168)*DRFR!$D168)</f>
        <v>0</v>
      </c>
      <c r="F168" s="20">
        <f>Model!$W$4*((drdp!C168+drdp!L168)*DRFR!$B168+(drdp!F168+drdp!O168)*DRFR!$C168+(drdp!I168+drdp!R168)*DRFR!$D168)</f>
        <v>0</v>
      </c>
      <c r="G168" s="20">
        <f>Model!$W$4*((drdp!D168+drdp!M168)*DRFR!$B168+(drdp!G168+drdp!P168)*DRFR!$C168+(drdp!J168+drdp!S168)*DRFR!$D168)</f>
        <v>0</v>
      </c>
      <c r="H168" s="18">
        <f>Model!$W$4*((drdp!B168)*DRFR!$B168+(drdp!E168)*DRFR!$C168+(drdp!H168)*DRFR!$D168)</f>
        <v>0</v>
      </c>
      <c r="I168" s="18">
        <f>Model!$W$4*((drdp!C168)*DRFR!$B168+(drdp!F168)*DRFR!$C168+(drdp!I168)*DRFR!$D168)</f>
        <v>0</v>
      </c>
      <c r="J168" s="18">
        <f>Model!$W$4*((drdp!D168)*DRFR!$B168+(drdp!G168)*DRFR!$C168+(drdp!J168)*DRFR!$D168)</f>
        <v>0.35</v>
      </c>
      <c r="K168" s="21">
        <f t="shared" si="38"/>
        <v>7.5154844168448087E-2</v>
      </c>
      <c r="L168" s="21">
        <f t="shared" si="39"/>
        <v>3.4100162016556489E-2</v>
      </c>
      <c r="M168" s="21">
        <f t="shared" si="40"/>
        <v>0.13628935979327689</v>
      </c>
      <c r="N168" s="21">
        <f t="shared" si="41"/>
        <v>-1.5041849683734669E-3</v>
      </c>
      <c r="O168" s="21">
        <f t="shared" si="42"/>
        <v>7.403265770840245E-2</v>
      </c>
      <c r="P168" s="21">
        <f t="shared" si="43"/>
        <v>3.0653075402614863E-2</v>
      </c>
      <c r="Q168" s="19">
        <f t="shared" si="44"/>
        <v>7.5154844168448087E-2</v>
      </c>
      <c r="R168" s="19">
        <f t="shared" si="45"/>
        <v>3.4100162016556489E-2</v>
      </c>
      <c r="S168" s="19">
        <f t="shared" si="46"/>
        <v>0.25878935979327689</v>
      </c>
      <c r="T168" s="19">
        <f t="shared" si="47"/>
        <v>-1.5041849683734669E-3</v>
      </c>
      <c r="U168" s="19">
        <f t="shared" si="48"/>
        <v>7.403265770840245E-2</v>
      </c>
      <c r="V168" s="19">
        <f t="shared" si="49"/>
        <v>3.0653075402614863E-2</v>
      </c>
    </row>
    <row r="169" spans="1:22" x14ac:dyDescent="0.25">
      <c r="A169" s="26">
        <f>Wellpath!E169</f>
        <v>0</v>
      </c>
      <c r="B169" s="68">
        <v>1</v>
      </c>
      <c r="C169" s="22">
        <v>0</v>
      </c>
      <c r="D169" s="22">
        <v>0</v>
      </c>
      <c r="E169" s="20">
        <f>Model!$W$4*((drdp!B169+drdp!K169)*DRFR!$B169+(drdp!E169+drdp!N169)*DRFR!$C169+(drdp!H169+drdp!Q169)*DRFR!$D169)</f>
        <v>0</v>
      </c>
      <c r="F169" s="20">
        <f>Model!$W$4*((drdp!C169+drdp!L169)*DRFR!$B169+(drdp!F169+drdp!O169)*DRFR!$C169+(drdp!I169+drdp!R169)*DRFR!$D169)</f>
        <v>0</v>
      </c>
      <c r="G169" s="20">
        <f>Model!$W$4*((drdp!D169+drdp!M169)*DRFR!$B169+(drdp!G169+drdp!P169)*DRFR!$C169+(drdp!J169+drdp!S169)*DRFR!$D169)</f>
        <v>0</v>
      </c>
      <c r="H169" s="18">
        <f>Model!$W$4*((drdp!B169)*DRFR!$B169+(drdp!E169)*DRFR!$C169+(drdp!H169)*DRFR!$D169)</f>
        <v>0</v>
      </c>
      <c r="I169" s="18">
        <f>Model!$W$4*((drdp!C169)*DRFR!$B169+(drdp!F169)*DRFR!$C169+(drdp!I169)*DRFR!$D169)</f>
        <v>0</v>
      </c>
      <c r="J169" s="18">
        <f>Model!$W$4*((drdp!D169)*DRFR!$B169+(drdp!G169)*DRFR!$C169+(drdp!J169)*DRFR!$D169)</f>
        <v>0.35</v>
      </c>
      <c r="K169" s="21">
        <f t="shared" si="38"/>
        <v>7.5154844168448087E-2</v>
      </c>
      <c r="L169" s="21">
        <f t="shared" si="39"/>
        <v>3.4100162016556489E-2</v>
      </c>
      <c r="M169" s="21">
        <f t="shared" si="40"/>
        <v>0.13628935979327689</v>
      </c>
      <c r="N169" s="21">
        <f t="shared" si="41"/>
        <v>-1.5041849683734669E-3</v>
      </c>
      <c r="O169" s="21">
        <f t="shared" si="42"/>
        <v>7.403265770840245E-2</v>
      </c>
      <c r="P169" s="21">
        <f t="shared" si="43"/>
        <v>3.0653075402614863E-2</v>
      </c>
      <c r="Q169" s="19">
        <f t="shared" si="44"/>
        <v>7.5154844168448087E-2</v>
      </c>
      <c r="R169" s="19">
        <f t="shared" si="45"/>
        <v>3.4100162016556489E-2</v>
      </c>
      <c r="S169" s="19">
        <f t="shared" si="46"/>
        <v>0.25878935979327689</v>
      </c>
      <c r="T169" s="19">
        <f t="shared" si="47"/>
        <v>-1.5041849683734669E-3</v>
      </c>
      <c r="U169" s="19">
        <f t="shared" si="48"/>
        <v>7.403265770840245E-2</v>
      </c>
      <c r="V169" s="19">
        <f t="shared" si="49"/>
        <v>3.0653075402614863E-2</v>
      </c>
    </row>
    <row r="170" spans="1:22" x14ac:dyDescent="0.25">
      <c r="A170" s="26">
        <f>Wellpath!E170</f>
        <v>0</v>
      </c>
      <c r="B170" s="68">
        <v>1</v>
      </c>
      <c r="C170" s="22">
        <v>0</v>
      </c>
      <c r="D170" s="22">
        <v>0</v>
      </c>
      <c r="E170" s="20">
        <f>Model!$W$4*((drdp!B170+drdp!K170)*DRFR!$B170+(drdp!E170+drdp!N170)*DRFR!$C170+(drdp!H170+drdp!Q170)*DRFR!$D170)</f>
        <v>0</v>
      </c>
      <c r="F170" s="20">
        <f>Model!$W$4*((drdp!C170+drdp!L170)*DRFR!$B170+(drdp!F170+drdp!O170)*DRFR!$C170+(drdp!I170+drdp!R170)*DRFR!$D170)</f>
        <v>0</v>
      </c>
      <c r="G170" s="20">
        <f>Model!$W$4*((drdp!D170+drdp!M170)*DRFR!$B170+(drdp!G170+drdp!P170)*DRFR!$C170+(drdp!J170+drdp!S170)*DRFR!$D170)</f>
        <v>0</v>
      </c>
      <c r="H170" s="18">
        <f>Model!$W$4*((drdp!B170)*DRFR!$B170+(drdp!E170)*DRFR!$C170+(drdp!H170)*DRFR!$D170)</f>
        <v>0</v>
      </c>
      <c r="I170" s="18">
        <f>Model!$W$4*((drdp!C170)*DRFR!$B170+(drdp!F170)*DRFR!$C170+(drdp!I170)*DRFR!$D170)</f>
        <v>0</v>
      </c>
      <c r="J170" s="18">
        <f>Model!$W$4*((drdp!D170)*DRFR!$B170+(drdp!G170)*DRFR!$C170+(drdp!J170)*DRFR!$D170)</f>
        <v>0.35</v>
      </c>
      <c r="K170" s="21">
        <f t="shared" si="38"/>
        <v>7.5154844168448087E-2</v>
      </c>
      <c r="L170" s="21">
        <f t="shared" si="39"/>
        <v>3.4100162016556489E-2</v>
      </c>
      <c r="M170" s="21">
        <f t="shared" si="40"/>
        <v>0.13628935979327689</v>
      </c>
      <c r="N170" s="21">
        <f t="shared" si="41"/>
        <v>-1.5041849683734669E-3</v>
      </c>
      <c r="O170" s="21">
        <f t="shared" si="42"/>
        <v>7.403265770840245E-2</v>
      </c>
      <c r="P170" s="21">
        <f t="shared" si="43"/>
        <v>3.0653075402614863E-2</v>
      </c>
      <c r="Q170" s="19">
        <f t="shared" si="44"/>
        <v>7.5154844168448087E-2</v>
      </c>
      <c r="R170" s="19">
        <f t="shared" si="45"/>
        <v>3.4100162016556489E-2</v>
      </c>
      <c r="S170" s="19">
        <f t="shared" si="46"/>
        <v>0.25878935979327689</v>
      </c>
      <c r="T170" s="19">
        <f t="shared" si="47"/>
        <v>-1.5041849683734669E-3</v>
      </c>
      <c r="U170" s="19">
        <f t="shared" si="48"/>
        <v>7.403265770840245E-2</v>
      </c>
      <c r="V170" s="19">
        <f t="shared" si="49"/>
        <v>3.0653075402614863E-2</v>
      </c>
    </row>
    <row r="171" spans="1:22" x14ac:dyDescent="0.25">
      <c r="A171" s="26">
        <f>Wellpath!E171</f>
        <v>0</v>
      </c>
      <c r="B171" s="68">
        <v>1</v>
      </c>
      <c r="C171" s="22">
        <v>0</v>
      </c>
      <c r="D171" s="22">
        <v>0</v>
      </c>
      <c r="E171" s="20">
        <f>Model!$W$4*((drdp!B171+drdp!K171)*DRFR!$B171+(drdp!E171+drdp!N171)*DRFR!$C171+(drdp!H171+drdp!Q171)*DRFR!$D171)</f>
        <v>0</v>
      </c>
      <c r="F171" s="20">
        <f>Model!$W$4*((drdp!C171+drdp!L171)*DRFR!$B171+(drdp!F171+drdp!O171)*DRFR!$C171+(drdp!I171+drdp!R171)*DRFR!$D171)</f>
        <v>0</v>
      </c>
      <c r="G171" s="20">
        <f>Model!$W$4*((drdp!D171+drdp!M171)*DRFR!$B171+(drdp!G171+drdp!P171)*DRFR!$C171+(drdp!J171+drdp!S171)*DRFR!$D171)</f>
        <v>0</v>
      </c>
      <c r="H171" s="18">
        <f>Model!$W$4*((drdp!B171)*DRFR!$B171+(drdp!E171)*DRFR!$C171+(drdp!H171)*DRFR!$D171)</f>
        <v>0</v>
      </c>
      <c r="I171" s="18">
        <f>Model!$W$4*((drdp!C171)*DRFR!$B171+(drdp!F171)*DRFR!$C171+(drdp!I171)*DRFR!$D171)</f>
        <v>0</v>
      </c>
      <c r="J171" s="18">
        <f>Model!$W$4*((drdp!D171)*DRFR!$B171+(drdp!G171)*DRFR!$C171+(drdp!J171)*DRFR!$D171)</f>
        <v>0.35</v>
      </c>
      <c r="K171" s="21">
        <f t="shared" si="38"/>
        <v>7.5154844168448087E-2</v>
      </c>
      <c r="L171" s="21">
        <f t="shared" si="39"/>
        <v>3.4100162016556489E-2</v>
      </c>
      <c r="M171" s="21">
        <f t="shared" si="40"/>
        <v>0.13628935979327689</v>
      </c>
      <c r="N171" s="21">
        <f t="shared" si="41"/>
        <v>-1.5041849683734669E-3</v>
      </c>
      <c r="O171" s="21">
        <f t="shared" si="42"/>
        <v>7.403265770840245E-2</v>
      </c>
      <c r="P171" s="21">
        <f t="shared" si="43"/>
        <v>3.0653075402614863E-2</v>
      </c>
      <c r="Q171" s="19">
        <f t="shared" si="44"/>
        <v>7.5154844168448087E-2</v>
      </c>
      <c r="R171" s="19">
        <f t="shared" si="45"/>
        <v>3.4100162016556489E-2</v>
      </c>
      <c r="S171" s="19">
        <f t="shared" si="46"/>
        <v>0.25878935979327689</v>
      </c>
      <c r="T171" s="19">
        <f t="shared" si="47"/>
        <v>-1.5041849683734669E-3</v>
      </c>
      <c r="U171" s="19">
        <f t="shared" si="48"/>
        <v>7.403265770840245E-2</v>
      </c>
      <c r="V171" s="19">
        <f t="shared" si="49"/>
        <v>3.0653075402614863E-2</v>
      </c>
    </row>
    <row r="172" spans="1:22" x14ac:dyDescent="0.25">
      <c r="A172" s="26">
        <f>Wellpath!E172</f>
        <v>0</v>
      </c>
      <c r="B172" s="68">
        <v>1</v>
      </c>
      <c r="C172" s="22">
        <v>0</v>
      </c>
      <c r="D172" s="22">
        <v>0</v>
      </c>
      <c r="E172" s="20">
        <f>Model!$W$4*((drdp!B172+drdp!K172)*DRFR!$B172+(drdp!E172+drdp!N172)*DRFR!$C172+(drdp!H172+drdp!Q172)*DRFR!$D172)</f>
        <v>0</v>
      </c>
      <c r="F172" s="20">
        <f>Model!$W$4*((drdp!C172+drdp!L172)*DRFR!$B172+(drdp!F172+drdp!O172)*DRFR!$C172+(drdp!I172+drdp!R172)*DRFR!$D172)</f>
        <v>0</v>
      </c>
      <c r="G172" s="20">
        <f>Model!$W$4*((drdp!D172+drdp!M172)*DRFR!$B172+(drdp!G172+drdp!P172)*DRFR!$C172+(drdp!J172+drdp!S172)*DRFR!$D172)</f>
        <v>0</v>
      </c>
      <c r="H172" s="18">
        <f>Model!$W$4*((drdp!B172)*DRFR!$B172+(drdp!E172)*DRFR!$C172+(drdp!H172)*DRFR!$D172)</f>
        <v>0</v>
      </c>
      <c r="I172" s="18">
        <f>Model!$W$4*((drdp!C172)*DRFR!$B172+(drdp!F172)*DRFR!$C172+(drdp!I172)*DRFR!$D172)</f>
        <v>0</v>
      </c>
      <c r="J172" s="18">
        <f>Model!$W$4*((drdp!D172)*DRFR!$B172+(drdp!G172)*DRFR!$C172+(drdp!J172)*DRFR!$D172)</f>
        <v>0.35</v>
      </c>
      <c r="K172" s="21">
        <f t="shared" si="38"/>
        <v>7.5154844168448087E-2</v>
      </c>
      <c r="L172" s="21">
        <f t="shared" si="39"/>
        <v>3.4100162016556489E-2</v>
      </c>
      <c r="M172" s="21">
        <f t="shared" si="40"/>
        <v>0.13628935979327689</v>
      </c>
      <c r="N172" s="21">
        <f t="shared" si="41"/>
        <v>-1.5041849683734669E-3</v>
      </c>
      <c r="O172" s="21">
        <f t="shared" si="42"/>
        <v>7.403265770840245E-2</v>
      </c>
      <c r="P172" s="21">
        <f t="shared" si="43"/>
        <v>3.0653075402614863E-2</v>
      </c>
      <c r="Q172" s="19">
        <f t="shared" si="44"/>
        <v>7.5154844168448087E-2</v>
      </c>
      <c r="R172" s="19">
        <f t="shared" si="45"/>
        <v>3.4100162016556489E-2</v>
      </c>
      <c r="S172" s="19">
        <f t="shared" si="46"/>
        <v>0.25878935979327689</v>
      </c>
      <c r="T172" s="19">
        <f t="shared" si="47"/>
        <v>-1.5041849683734669E-3</v>
      </c>
      <c r="U172" s="19">
        <f t="shared" si="48"/>
        <v>7.403265770840245E-2</v>
      </c>
      <c r="V172" s="19">
        <f t="shared" si="49"/>
        <v>3.0653075402614863E-2</v>
      </c>
    </row>
    <row r="173" spans="1:22" x14ac:dyDescent="0.25">
      <c r="A173" s="26">
        <f>Wellpath!E173</f>
        <v>0</v>
      </c>
      <c r="B173" s="68">
        <v>1</v>
      </c>
      <c r="C173" s="22">
        <v>0</v>
      </c>
      <c r="D173" s="22">
        <v>0</v>
      </c>
      <c r="E173" s="20">
        <f>Model!$W$4*((drdp!B173+drdp!K173)*DRFR!$B173+(drdp!E173+drdp!N173)*DRFR!$C173+(drdp!H173+drdp!Q173)*DRFR!$D173)</f>
        <v>0</v>
      </c>
      <c r="F173" s="20">
        <f>Model!$W$4*((drdp!C173+drdp!L173)*DRFR!$B173+(drdp!F173+drdp!O173)*DRFR!$C173+(drdp!I173+drdp!R173)*DRFR!$D173)</f>
        <v>0</v>
      </c>
      <c r="G173" s="20">
        <f>Model!$W$4*((drdp!D173+drdp!M173)*DRFR!$B173+(drdp!G173+drdp!P173)*DRFR!$C173+(drdp!J173+drdp!S173)*DRFR!$D173)</f>
        <v>0</v>
      </c>
      <c r="H173" s="18">
        <f>Model!$W$4*((drdp!B173)*DRFR!$B173+(drdp!E173)*DRFR!$C173+(drdp!H173)*DRFR!$D173)</f>
        <v>0</v>
      </c>
      <c r="I173" s="18">
        <f>Model!$W$4*((drdp!C173)*DRFR!$B173+(drdp!F173)*DRFR!$C173+(drdp!I173)*DRFR!$D173)</f>
        <v>0</v>
      </c>
      <c r="J173" s="18">
        <f>Model!$W$4*((drdp!D173)*DRFR!$B173+(drdp!G173)*DRFR!$C173+(drdp!J173)*DRFR!$D173)</f>
        <v>0.35</v>
      </c>
      <c r="K173" s="21">
        <f t="shared" si="38"/>
        <v>7.5154844168448087E-2</v>
      </c>
      <c r="L173" s="21">
        <f t="shared" si="39"/>
        <v>3.4100162016556489E-2</v>
      </c>
      <c r="M173" s="21">
        <f t="shared" si="40"/>
        <v>0.13628935979327689</v>
      </c>
      <c r="N173" s="21">
        <f t="shared" si="41"/>
        <v>-1.5041849683734669E-3</v>
      </c>
      <c r="O173" s="21">
        <f t="shared" si="42"/>
        <v>7.403265770840245E-2</v>
      </c>
      <c r="P173" s="21">
        <f t="shared" si="43"/>
        <v>3.0653075402614863E-2</v>
      </c>
      <c r="Q173" s="19">
        <f t="shared" si="44"/>
        <v>7.5154844168448087E-2</v>
      </c>
      <c r="R173" s="19">
        <f t="shared" si="45"/>
        <v>3.4100162016556489E-2</v>
      </c>
      <c r="S173" s="19">
        <f t="shared" si="46"/>
        <v>0.25878935979327689</v>
      </c>
      <c r="T173" s="19">
        <f t="shared" si="47"/>
        <v>-1.5041849683734669E-3</v>
      </c>
      <c r="U173" s="19">
        <f t="shared" si="48"/>
        <v>7.403265770840245E-2</v>
      </c>
      <c r="V173" s="19">
        <f t="shared" si="49"/>
        <v>3.0653075402614863E-2</v>
      </c>
    </row>
    <row r="174" spans="1:22" x14ac:dyDescent="0.25">
      <c r="A174" s="26">
        <f>Wellpath!E174</f>
        <v>0</v>
      </c>
      <c r="B174" s="68">
        <v>1</v>
      </c>
      <c r="C174" s="22">
        <v>0</v>
      </c>
      <c r="D174" s="22">
        <v>0</v>
      </c>
      <c r="E174" s="20">
        <f>Model!$W$4*((drdp!B174+drdp!K174)*DRFR!$B174+(drdp!E174+drdp!N174)*DRFR!$C174+(drdp!H174+drdp!Q174)*DRFR!$D174)</f>
        <v>0</v>
      </c>
      <c r="F174" s="20">
        <f>Model!$W$4*((drdp!C174+drdp!L174)*DRFR!$B174+(drdp!F174+drdp!O174)*DRFR!$C174+(drdp!I174+drdp!R174)*DRFR!$D174)</f>
        <v>0</v>
      </c>
      <c r="G174" s="20">
        <f>Model!$W$4*((drdp!D174+drdp!M174)*DRFR!$B174+(drdp!G174+drdp!P174)*DRFR!$C174+(drdp!J174+drdp!S174)*DRFR!$D174)</f>
        <v>0</v>
      </c>
      <c r="H174" s="18">
        <f>Model!$W$4*((drdp!B174)*DRFR!$B174+(drdp!E174)*DRFR!$C174+(drdp!H174)*DRFR!$D174)</f>
        <v>0</v>
      </c>
      <c r="I174" s="18">
        <f>Model!$W$4*((drdp!C174)*DRFR!$B174+(drdp!F174)*DRFR!$C174+(drdp!I174)*DRFR!$D174)</f>
        <v>0</v>
      </c>
      <c r="J174" s="18">
        <f>Model!$W$4*((drdp!D174)*DRFR!$B174+(drdp!G174)*DRFR!$C174+(drdp!J174)*DRFR!$D174)</f>
        <v>0.35</v>
      </c>
      <c r="K174" s="21">
        <f t="shared" si="38"/>
        <v>7.5154844168448087E-2</v>
      </c>
      <c r="L174" s="21">
        <f t="shared" si="39"/>
        <v>3.4100162016556489E-2</v>
      </c>
      <c r="M174" s="21">
        <f t="shared" si="40"/>
        <v>0.13628935979327689</v>
      </c>
      <c r="N174" s="21">
        <f t="shared" si="41"/>
        <v>-1.5041849683734669E-3</v>
      </c>
      <c r="O174" s="21">
        <f t="shared" si="42"/>
        <v>7.403265770840245E-2</v>
      </c>
      <c r="P174" s="21">
        <f t="shared" si="43"/>
        <v>3.0653075402614863E-2</v>
      </c>
      <c r="Q174" s="19">
        <f t="shared" si="44"/>
        <v>7.5154844168448087E-2</v>
      </c>
      <c r="R174" s="19">
        <f t="shared" si="45"/>
        <v>3.4100162016556489E-2</v>
      </c>
      <c r="S174" s="19">
        <f t="shared" si="46"/>
        <v>0.25878935979327689</v>
      </c>
      <c r="T174" s="19">
        <f t="shared" si="47"/>
        <v>-1.5041849683734669E-3</v>
      </c>
      <c r="U174" s="19">
        <f t="shared" si="48"/>
        <v>7.403265770840245E-2</v>
      </c>
      <c r="V174" s="19">
        <f t="shared" si="49"/>
        <v>3.0653075402614863E-2</v>
      </c>
    </row>
    <row r="175" spans="1:22" x14ac:dyDescent="0.25">
      <c r="A175" s="26">
        <f>Wellpath!E175</f>
        <v>0</v>
      </c>
      <c r="B175" s="68">
        <v>1</v>
      </c>
      <c r="C175" s="22">
        <v>0</v>
      </c>
      <c r="D175" s="22">
        <v>0</v>
      </c>
      <c r="E175" s="20">
        <f>Model!$W$4*((drdp!B175+drdp!K175)*DRFR!$B175+(drdp!E175+drdp!N175)*DRFR!$C175+(drdp!H175+drdp!Q175)*DRFR!$D175)</f>
        <v>0</v>
      </c>
      <c r="F175" s="20">
        <f>Model!$W$4*((drdp!C175+drdp!L175)*DRFR!$B175+(drdp!F175+drdp!O175)*DRFR!$C175+(drdp!I175+drdp!R175)*DRFR!$D175)</f>
        <v>0</v>
      </c>
      <c r="G175" s="20">
        <f>Model!$W$4*((drdp!D175+drdp!M175)*DRFR!$B175+(drdp!G175+drdp!P175)*DRFR!$C175+(drdp!J175+drdp!S175)*DRFR!$D175)</f>
        <v>0</v>
      </c>
      <c r="H175" s="18">
        <f>Model!$W$4*((drdp!B175)*DRFR!$B175+(drdp!E175)*DRFR!$C175+(drdp!H175)*DRFR!$D175)</f>
        <v>0</v>
      </c>
      <c r="I175" s="18">
        <f>Model!$W$4*((drdp!C175)*DRFR!$B175+(drdp!F175)*DRFR!$C175+(drdp!I175)*DRFR!$D175)</f>
        <v>0</v>
      </c>
      <c r="J175" s="18">
        <f>Model!$W$4*((drdp!D175)*DRFR!$B175+(drdp!G175)*DRFR!$C175+(drdp!J175)*DRFR!$D175)</f>
        <v>0.35</v>
      </c>
      <c r="K175" s="21">
        <f t="shared" si="38"/>
        <v>7.5154844168448087E-2</v>
      </c>
      <c r="L175" s="21">
        <f t="shared" si="39"/>
        <v>3.4100162016556489E-2</v>
      </c>
      <c r="M175" s="21">
        <f t="shared" si="40"/>
        <v>0.13628935979327689</v>
      </c>
      <c r="N175" s="21">
        <f t="shared" si="41"/>
        <v>-1.5041849683734669E-3</v>
      </c>
      <c r="O175" s="21">
        <f t="shared" si="42"/>
        <v>7.403265770840245E-2</v>
      </c>
      <c r="P175" s="21">
        <f t="shared" si="43"/>
        <v>3.0653075402614863E-2</v>
      </c>
      <c r="Q175" s="19">
        <f t="shared" si="44"/>
        <v>7.5154844168448087E-2</v>
      </c>
      <c r="R175" s="19">
        <f t="shared" si="45"/>
        <v>3.4100162016556489E-2</v>
      </c>
      <c r="S175" s="19">
        <f t="shared" si="46"/>
        <v>0.25878935979327689</v>
      </c>
      <c r="T175" s="19">
        <f t="shared" si="47"/>
        <v>-1.5041849683734669E-3</v>
      </c>
      <c r="U175" s="19">
        <f t="shared" si="48"/>
        <v>7.403265770840245E-2</v>
      </c>
      <c r="V175" s="19">
        <f t="shared" si="49"/>
        <v>3.0653075402614863E-2</v>
      </c>
    </row>
    <row r="176" spans="1:22" x14ac:dyDescent="0.25">
      <c r="A176" s="26">
        <f>Wellpath!E176</f>
        <v>0</v>
      </c>
      <c r="B176" s="68">
        <v>1</v>
      </c>
      <c r="C176" s="22">
        <v>0</v>
      </c>
      <c r="D176" s="22">
        <v>0</v>
      </c>
      <c r="E176" s="20">
        <f>Model!$W$4*((drdp!B176+drdp!K176)*DRFR!$B176+(drdp!E176+drdp!N176)*DRFR!$C176+(drdp!H176+drdp!Q176)*DRFR!$D176)</f>
        <v>0</v>
      </c>
      <c r="F176" s="20">
        <f>Model!$W$4*((drdp!C176+drdp!L176)*DRFR!$B176+(drdp!F176+drdp!O176)*DRFR!$C176+(drdp!I176+drdp!R176)*DRFR!$D176)</f>
        <v>0</v>
      </c>
      <c r="G176" s="20">
        <f>Model!$W$4*((drdp!D176+drdp!M176)*DRFR!$B176+(drdp!G176+drdp!P176)*DRFR!$C176+(drdp!J176+drdp!S176)*DRFR!$D176)</f>
        <v>0</v>
      </c>
      <c r="H176" s="18">
        <f>Model!$W$4*((drdp!B176)*DRFR!$B176+(drdp!E176)*DRFR!$C176+(drdp!H176)*DRFR!$D176)</f>
        <v>0</v>
      </c>
      <c r="I176" s="18">
        <f>Model!$W$4*((drdp!C176)*DRFR!$B176+(drdp!F176)*DRFR!$C176+(drdp!I176)*DRFR!$D176)</f>
        <v>0</v>
      </c>
      <c r="J176" s="18">
        <f>Model!$W$4*((drdp!D176)*DRFR!$B176+(drdp!G176)*DRFR!$C176+(drdp!J176)*DRFR!$D176)</f>
        <v>0.35</v>
      </c>
      <c r="K176" s="21">
        <f t="shared" si="38"/>
        <v>7.5154844168448087E-2</v>
      </c>
      <c r="L176" s="21">
        <f t="shared" si="39"/>
        <v>3.4100162016556489E-2</v>
      </c>
      <c r="M176" s="21">
        <f t="shared" si="40"/>
        <v>0.13628935979327689</v>
      </c>
      <c r="N176" s="21">
        <f t="shared" si="41"/>
        <v>-1.5041849683734669E-3</v>
      </c>
      <c r="O176" s="21">
        <f t="shared" si="42"/>
        <v>7.403265770840245E-2</v>
      </c>
      <c r="P176" s="21">
        <f t="shared" si="43"/>
        <v>3.0653075402614863E-2</v>
      </c>
      <c r="Q176" s="19">
        <f t="shared" si="44"/>
        <v>7.5154844168448087E-2</v>
      </c>
      <c r="R176" s="19">
        <f t="shared" si="45"/>
        <v>3.4100162016556489E-2</v>
      </c>
      <c r="S176" s="19">
        <f t="shared" si="46"/>
        <v>0.25878935979327689</v>
      </c>
      <c r="T176" s="19">
        <f t="shared" si="47"/>
        <v>-1.5041849683734669E-3</v>
      </c>
      <c r="U176" s="19">
        <f t="shared" si="48"/>
        <v>7.403265770840245E-2</v>
      </c>
      <c r="V176" s="19">
        <f t="shared" si="49"/>
        <v>3.0653075402614863E-2</v>
      </c>
    </row>
    <row r="177" spans="1:22" x14ac:dyDescent="0.25">
      <c r="A177" s="26">
        <f>Wellpath!E177</f>
        <v>0</v>
      </c>
      <c r="B177" s="68">
        <v>1</v>
      </c>
      <c r="C177" s="22">
        <v>0</v>
      </c>
      <c r="D177" s="22">
        <v>0</v>
      </c>
      <c r="E177" s="20">
        <f>Model!$W$4*((drdp!B177+drdp!K177)*DRFR!$B177+(drdp!E177+drdp!N177)*DRFR!$C177+(drdp!H177+drdp!Q177)*DRFR!$D177)</f>
        <v>0</v>
      </c>
      <c r="F177" s="20">
        <f>Model!$W$4*((drdp!C177+drdp!L177)*DRFR!$B177+(drdp!F177+drdp!O177)*DRFR!$C177+(drdp!I177+drdp!R177)*DRFR!$D177)</f>
        <v>0</v>
      </c>
      <c r="G177" s="20">
        <f>Model!$W$4*((drdp!D177+drdp!M177)*DRFR!$B177+(drdp!G177+drdp!P177)*DRFR!$C177+(drdp!J177+drdp!S177)*DRFR!$D177)</f>
        <v>0</v>
      </c>
      <c r="H177" s="18">
        <f>Model!$W$4*((drdp!B177)*DRFR!$B177+(drdp!E177)*DRFR!$C177+(drdp!H177)*DRFR!$D177)</f>
        <v>0</v>
      </c>
      <c r="I177" s="18">
        <f>Model!$W$4*((drdp!C177)*DRFR!$B177+(drdp!F177)*DRFR!$C177+(drdp!I177)*DRFR!$D177)</f>
        <v>0</v>
      </c>
      <c r="J177" s="18">
        <f>Model!$W$4*((drdp!D177)*DRFR!$B177+(drdp!G177)*DRFR!$C177+(drdp!J177)*DRFR!$D177)</f>
        <v>0.35</v>
      </c>
      <c r="K177" s="21">
        <f t="shared" si="38"/>
        <v>7.5154844168448087E-2</v>
      </c>
      <c r="L177" s="21">
        <f t="shared" si="39"/>
        <v>3.4100162016556489E-2</v>
      </c>
      <c r="M177" s="21">
        <f t="shared" si="40"/>
        <v>0.13628935979327689</v>
      </c>
      <c r="N177" s="21">
        <f t="shared" si="41"/>
        <v>-1.5041849683734669E-3</v>
      </c>
      <c r="O177" s="21">
        <f t="shared" si="42"/>
        <v>7.403265770840245E-2</v>
      </c>
      <c r="P177" s="21">
        <f t="shared" si="43"/>
        <v>3.0653075402614863E-2</v>
      </c>
      <c r="Q177" s="19">
        <f t="shared" si="44"/>
        <v>7.5154844168448087E-2</v>
      </c>
      <c r="R177" s="19">
        <f t="shared" si="45"/>
        <v>3.4100162016556489E-2</v>
      </c>
      <c r="S177" s="19">
        <f t="shared" si="46"/>
        <v>0.25878935979327689</v>
      </c>
      <c r="T177" s="19">
        <f t="shared" si="47"/>
        <v>-1.5041849683734669E-3</v>
      </c>
      <c r="U177" s="19">
        <f t="shared" si="48"/>
        <v>7.403265770840245E-2</v>
      </c>
      <c r="V177" s="19">
        <f t="shared" si="49"/>
        <v>3.0653075402614863E-2</v>
      </c>
    </row>
    <row r="178" spans="1:22" x14ac:dyDescent="0.25">
      <c r="A178" s="26">
        <f>Wellpath!E178</f>
        <v>0</v>
      </c>
      <c r="B178" s="68">
        <v>1</v>
      </c>
      <c r="C178" s="22">
        <v>0</v>
      </c>
      <c r="D178" s="22">
        <v>0</v>
      </c>
      <c r="E178" s="20">
        <f>Model!$W$4*((drdp!B178+drdp!K178)*DRFR!$B178+(drdp!E178+drdp!N178)*DRFR!$C178+(drdp!H178+drdp!Q178)*DRFR!$D178)</f>
        <v>0</v>
      </c>
      <c r="F178" s="20">
        <f>Model!$W$4*((drdp!C178+drdp!L178)*DRFR!$B178+(drdp!F178+drdp!O178)*DRFR!$C178+(drdp!I178+drdp!R178)*DRFR!$D178)</f>
        <v>0</v>
      </c>
      <c r="G178" s="20">
        <f>Model!$W$4*((drdp!D178+drdp!M178)*DRFR!$B178+(drdp!G178+drdp!P178)*DRFR!$C178+(drdp!J178+drdp!S178)*DRFR!$D178)</f>
        <v>0</v>
      </c>
      <c r="H178" s="18">
        <f>Model!$W$4*((drdp!B178)*DRFR!$B178+(drdp!E178)*DRFR!$C178+(drdp!H178)*DRFR!$D178)</f>
        <v>0</v>
      </c>
      <c r="I178" s="18">
        <f>Model!$W$4*((drdp!C178)*DRFR!$B178+(drdp!F178)*DRFR!$C178+(drdp!I178)*DRFR!$D178)</f>
        <v>0</v>
      </c>
      <c r="J178" s="18">
        <f>Model!$W$4*((drdp!D178)*DRFR!$B178+(drdp!G178)*DRFR!$C178+(drdp!J178)*DRFR!$D178)</f>
        <v>0.35</v>
      </c>
      <c r="K178" s="21">
        <f t="shared" si="38"/>
        <v>7.5154844168448087E-2</v>
      </c>
      <c r="L178" s="21">
        <f t="shared" si="39"/>
        <v>3.4100162016556489E-2</v>
      </c>
      <c r="M178" s="21">
        <f t="shared" si="40"/>
        <v>0.13628935979327689</v>
      </c>
      <c r="N178" s="21">
        <f t="shared" si="41"/>
        <v>-1.5041849683734669E-3</v>
      </c>
      <c r="O178" s="21">
        <f t="shared" si="42"/>
        <v>7.403265770840245E-2</v>
      </c>
      <c r="P178" s="21">
        <f t="shared" si="43"/>
        <v>3.0653075402614863E-2</v>
      </c>
      <c r="Q178" s="19">
        <f t="shared" si="44"/>
        <v>7.5154844168448087E-2</v>
      </c>
      <c r="R178" s="19">
        <f t="shared" si="45"/>
        <v>3.4100162016556489E-2</v>
      </c>
      <c r="S178" s="19">
        <f t="shared" si="46"/>
        <v>0.25878935979327689</v>
      </c>
      <c r="T178" s="19">
        <f t="shared" si="47"/>
        <v>-1.5041849683734669E-3</v>
      </c>
      <c r="U178" s="19">
        <f t="shared" si="48"/>
        <v>7.403265770840245E-2</v>
      </c>
      <c r="V178" s="19">
        <f t="shared" si="49"/>
        <v>3.0653075402614863E-2</v>
      </c>
    </row>
    <row r="179" spans="1:22" x14ac:dyDescent="0.25">
      <c r="A179" s="26">
        <f>Wellpath!E179</f>
        <v>0</v>
      </c>
      <c r="B179" s="68">
        <v>1</v>
      </c>
      <c r="C179" s="22">
        <v>0</v>
      </c>
      <c r="D179" s="22">
        <v>0</v>
      </c>
      <c r="E179" s="20">
        <f>Model!$W$4*((drdp!B179+drdp!K179)*DRFR!$B179+(drdp!E179+drdp!N179)*DRFR!$C179+(drdp!H179+drdp!Q179)*DRFR!$D179)</f>
        <v>0</v>
      </c>
      <c r="F179" s="20">
        <f>Model!$W$4*((drdp!C179+drdp!L179)*DRFR!$B179+(drdp!F179+drdp!O179)*DRFR!$C179+(drdp!I179+drdp!R179)*DRFR!$D179)</f>
        <v>0</v>
      </c>
      <c r="G179" s="20">
        <f>Model!$W$4*((drdp!D179+drdp!M179)*DRFR!$B179+(drdp!G179+drdp!P179)*DRFR!$C179+(drdp!J179+drdp!S179)*DRFR!$D179)</f>
        <v>0</v>
      </c>
      <c r="H179" s="18">
        <f>Model!$W$4*((drdp!B179)*DRFR!$B179+(drdp!E179)*DRFR!$C179+(drdp!H179)*DRFR!$D179)</f>
        <v>0</v>
      </c>
      <c r="I179" s="18">
        <f>Model!$W$4*((drdp!C179)*DRFR!$B179+(drdp!F179)*DRFR!$C179+(drdp!I179)*DRFR!$D179)</f>
        <v>0</v>
      </c>
      <c r="J179" s="18">
        <f>Model!$W$4*((drdp!D179)*DRFR!$B179+(drdp!G179)*DRFR!$C179+(drdp!J179)*DRFR!$D179)</f>
        <v>0.35</v>
      </c>
      <c r="K179" s="21">
        <f t="shared" si="38"/>
        <v>7.5154844168448087E-2</v>
      </c>
      <c r="L179" s="21">
        <f t="shared" si="39"/>
        <v>3.4100162016556489E-2</v>
      </c>
      <c r="M179" s="21">
        <f t="shared" si="40"/>
        <v>0.13628935979327689</v>
      </c>
      <c r="N179" s="21">
        <f t="shared" si="41"/>
        <v>-1.5041849683734669E-3</v>
      </c>
      <c r="O179" s="21">
        <f t="shared" si="42"/>
        <v>7.403265770840245E-2</v>
      </c>
      <c r="P179" s="21">
        <f t="shared" si="43"/>
        <v>3.0653075402614863E-2</v>
      </c>
      <c r="Q179" s="19">
        <f t="shared" si="44"/>
        <v>7.5154844168448087E-2</v>
      </c>
      <c r="R179" s="19">
        <f t="shared" si="45"/>
        <v>3.4100162016556489E-2</v>
      </c>
      <c r="S179" s="19">
        <f t="shared" si="46"/>
        <v>0.25878935979327689</v>
      </c>
      <c r="T179" s="19">
        <f t="shared" si="47"/>
        <v>-1.5041849683734669E-3</v>
      </c>
      <c r="U179" s="19">
        <f t="shared" si="48"/>
        <v>7.403265770840245E-2</v>
      </c>
      <c r="V179" s="19">
        <f t="shared" si="49"/>
        <v>3.0653075402614863E-2</v>
      </c>
    </row>
    <row r="180" spans="1:22" x14ac:dyDescent="0.25">
      <c r="A180" s="26">
        <f>Wellpath!E180</f>
        <v>0</v>
      </c>
      <c r="B180" s="68">
        <v>1</v>
      </c>
      <c r="C180" s="22">
        <v>0</v>
      </c>
      <c r="D180" s="22">
        <v>0</v>
      </c>
      <c r="E180" s="20">
        <f>Model!$W$4*((drdp!B180+drdp!K180)*DRFR!$B180+(drdp!E180+drdp!N180)*DRFR!$C180+(drdp!H180+drdp!Q180)*DRFR!$D180)</f>
        <v>0</v>
      </c>
      <c r="F180" s="20">
        <f>Model!$W$4*((drdp!C180+drdp!L180)*DRFR!$B180+(drdp!F180+drdp!O180)*DRFR!$C180+(drdp!I180+drdp!R180)*DRFR!$D180)</f>
        <v>0</v>
      </c>
      <c r="G180" s="20">
        <f>Model!$W$4*((drdp!D180+drdp!M180)*DRFR!$B180+(drdp!G180+drdp!P180)*DRFR!$C180+(drdp!J180+drdp!S180)*DRFR!$D180)</f>
        <v>0</v>
      </c>
      <c r="H180" s="18">
        <f>Model!$W$4*((drdp!B180)*DRFR!$B180+(drdp!E180)*DRFR!$C180+(drdp!H180)*DRFR!$D180)</f>
        <v>0</v>
      </c>
      <c r="I180" s="18">
        <f>Model!$W$4*((drdp!C180)*DRFR!$B180+(drdp!F180)*DRFR!$C180+(drdp!I180)*DRFR!$D180)</f>
        <v>0</v>
      </c>
      <c r="J180" s="18">
        <f>Model!$W$4*((drdp!D180)*DRFR!$B180+(drdp!G180)*DRFR!$C180+(drdp!J180)*DRFR!$D180)</f>
        <v>0.35</v>
      </c>
      <c r="K180" s="21">
        <f t="shared" si="38"/>
        <v>7.5154844168448087E-2</v>
      </c>
      <c r="L180" s="21">
        <f t="shared" si="39"/>
        <v>3.4100162016556489E-2</v>
      </c>
      <c r="M180" s="21">
        <f t="shared" si="40"/>
        <v>0.13628935979327689</v>
      </c>
      <c r="N180" s="21">
        <f t="shared" si="41"/>
        <v>-1.5041849683734669E-3</v>
      </c>
      <c r="O180" s="21">
        <f t="shared" si="42"/>
        <v>7.403265770840245E-2</v>
      </c>
      <c r="P180" s="21">
        <f t="shared" si="43"/>
        <v>3.0653075402614863E-2</v>
      </c>
      <c r="Q180" s="19">
        <f t="shared" si="44"/>
        <v>7.5154844168448087E-2</v>
      </c>
      <c r="R180" s="19">
        <f t="shared" si="45"/>
        <v>3.4100162016556489E-2</v>
      </c>
      <c r="S180" s="19">
        <f t="shared" si="46"/>
        <v>0.25878935979327689</v>
      </c>
      <c r="T180" s="19">
        <f t="shared" si="47"/>
        <v>-1.5041849683734669E-3</v>
      </c>
      <c r="U180" s="19">
        <f t="shared" si="48"/>
        <v>7.403265770840245E-2</v>
      </c>
      <c r="V180" s="19">
        <f t="shared" si="49"/>
        <v>3.0653075402614863E-2</v>
      </c>
    </row>
    <row r="181" spans="1:22" x14ac:dyDescent="0.25">
      <c r="A181" s="26">
        <f>Wellpath!E181</f>
        <v>0</v>
      </c>
      <c r="B181" s="68">
        <v>1</v>
      </c>
      <c r="C181" s="22">
        <v>0</v>
      </c>
      <c r="D181" s="22">
        <v>0</v>
      </c>
      <c r="E181" s="20">
        <f>Model!$W$4*((drdp!B181+drdp!K181)*DRFR!$B181+(drdp!E181+drdp!N181)*DRFR!$C181+(drdp!H181+drdp!Q181)*DRFR!$D181)</f>
        <v>0</v>
      </c>
      <c r="F181" s="20">
        <f>Model!$W$4*((drdp!C181+drdp!L181)*DRFR!$B181+(drdp!F181+drdp!O181)*DRFR!$C181+(drdp!I181+drdp!R181)*DRFR!$D181)</f>
        <v>0</v>
      </c>
      <c r="G181" s="20">
        <f>Model!$W$4*((drdp!D181+drdp!M181)*DRFR!$B181+(drdp!G181+drdp!P181)*DRFR!$C181+(drdp!J181+drdp!S181)*DRFR!$D181)</f>
        <v>0</v>
      </c>
      <c r="H181" s="18">
        <f>Model!$W$4*((drdp!B181)*DRFR!$B181+(drdp!E181)*DRFR!$C181+(drdp!H181)*DRFR!$D181)</f>
        <v>0</v>
      </c>
      <c r="I181" s="18">
        <f>Model!$W$4*((drdp!C181)*DRFR!$B181+(drdp!F181)*DRFR!$C181+(drdp!I181)*DRFR!$D181)</f>
        <v>0</v>
      </c>
      <c r="J181" s="18">
        <f>Model!$W$4*((drdp!D181)*DRFR!$B181+(drdp!G181)*DRFR!$C181+(drdp!J181)*DRFR!$D181)</f>
        <v>0.35</v>
      </c>
      <c r="K181" s="21">
        <f t="shared" si="38"/>
        <v>7.5154844168448087E-2</v>
      </c>
      <c r="L181" s="21">
        <f t="shared" si="39"/>
        <v>3.4100162016556489E-2</v>
      </c>
      <c r="M181" s="21">
        <f t="shared" si="40"/>
        <v>0.13628935979327689</v>
      </c>
      <c r="N181" s="21">
        <f t="shared" si="41"/>
        <v>-1.5041849683734669E-3</v>
      </c>
      <c r="O181" s="21">
        <f t="shared" si="42"/>
        <v>7.403265770840245E-2</v>
      </c>
      <c r="P181" s="21">
        <f t="shared" si="43"/>
        <v>3.0653075402614863E-2</v>
      </c>
      <c r="Q181" s="19">
        <f t="shared" si="44"/>
        <v>7.5154844168448087E-2</v>
      </c>
      <c r="R181" s="19">
        <f t="shared" si="45"/>
        <v>3.4100162016556489E-2</v>
      </c>
      <c r="S181" s="19">
        <f t="shared" si="46"/>
        <v>0.25878935979327689</v>
      </c>
      <c r="T181" s="19">
        <f t="shared" si="47"/>
        <v>-1.5041849683734669E-3</v>
      </c>
      <c r="U181" s="19">
        <f t="shared" si="48"/>
        <v>7.403265770840245E-2</v>
      </c>
      <c r="V181" s="19">
        <f t="shared" si="49"/>
        <v>3.0653075402614863E-2</v>
      </c>
    </row>
    <row r="182" spans="1:22" x14ac:dyDescent="0.25">
      <c r="A182" s="26">
        <f>Wellpath!E182</f>
        <v>0</v>
      </c>
      <c r="B182" s="68">
        <v>1</v>
      </c>
      <c r="C182" s="22">
        <v>0</v>
      </c>
      <c r="D182" s="22">
        <v>0</v>
      </c>
      <c r="E182" s="20">
        <f>Model!$W$4*((drdp!B182+drdp!K182)*DRFR!$B182+(drdp!E182+drdp!N182)*DRFR!$C182+(drdp!H182+drdp!Q182)*DRFR!$D182)</f>
        <v>0</v>
      </c>
      <c r="F182" s="20">
        <f>Model!$W$4*((drdp!C182+drdp!L182)*DRFR!$B182+(drdp!F182+drdp!O182)*DRFR!$C182+(drdp!I182+drdp!R182)*DRFR!$D182)</f>
        <v>0</v>
      </c>
      <c r="G182" s="20">
        <f>Model!$W$4*((drdp!D182+drdp!M182)*DRFR!$B182+(drdp!G182+drdp!P182)*DRFR!$C182+(drdp!J182+drdp!S182)*DRFR!$D182)</f>
        <v>0</v>
      </c>
      <c r="H182" s="18">
        <f>Model!$W$4*((drdp!B182)*DRFR!$B182+(drdp!E182)*DRFR!$C182+(drdp!H182)*DRFR!$D182)</f>
        <v>0</v>
      </c>
      <c r="I182" s="18">
        <f>Model!$W$4*((drdp!C182)*DRFR!$B182+(drdp!F182)*DRFR!$C182+(drdp!I182)*DRFR!$D182)</f>
        <v>0</v>
      </c>
      <c r="J182" s="18">
        <f>Model!$W$4*((drdp!D182)*DRFR!$B182+(drdp!G182)*DRFR!$C182+(drdp!J182)*DRFR!$D182)</f>
        <v>0.35</v>
      </c>
      <c r="K182" s="21">
        <f t="shared" si="38"/>
        <v>7.5154844168448087E-2</v>
      </c>
      <c r="L182" s="21">
        <f t="shared" si="39"/>
        <v>3.4100162016556489E-2</v>
      </c>
      <c r="M182" s="21">
        <f t="shared" si="40"/>
        <v>0.13628935979327689</v>
      </c>
      <c r="N182" s="21">
        <f t="shared" si="41"/>
        <v>-1.5041849683734669E-3</v>
      </c>
      <c r="O182" s="21">
        <f t="shared" si="42"/>
        <v>7.403265770840245E-2</v>
      </c>
      <c r="P182" s="21">
        <f t="shared" si="43"/>
        <v>3.0653075402614863E-2</v>
      </c>
      <c r="Q182" s="19">
        <f t="shared" si="44"/>
        <v>7.5154844168448087E-2</v>
      </c>
      <c r="R182" s="19">
        <f t="shared" si="45"/>
        <v>3.4100162016556489E-2</v>
      </c>
      <c r="S182" s="19">
        <f t="shared" si="46"/>
        <v>0.25878935979327689</v>
      </c>
      <c r="T182" s="19">
        <f t="shared" si="47"/>
        <v>-1.5041849683734669E-3</v>
      </c>
      <c r="U182" s="19">
        <f t="shared" si="48"/>
        <v>7.403265770840245E-2</v>
      </c>
      <c r="V182" s="19">
        <f t="shared" si="49"/>
        <v>3.0653075402614863E-2</v>
      </c>
    </row>
    <row r="183" spans="1:22" x14ac:dyDescent="0.25">
      <c r="A183" s="26">
        <f>Wellpath!E183</f>
        <v>0</v>
      </c>
      <c r="B183" s="68">
        <v>1</v>
      </c>
      <c r="C183" s="22">
        <v>0</v>
      </c>
      <c r="D183" s="22">
        <v>0</v>
      </c>
      <c r="E183" s="20">
        <f>Model!$W$4*((drdp!B183+drdp!K183)*DRFR!$B183+(drdp!E183+drdp!N183)*DRFR!$C183+(drdp!H183+drdp!Q183)*DRFR!$D183)</f>
        <v>0</v>
      </c>
      <c r="F183" s="20">
        <f>Model!$W$4*((drdp!C183+drdp!L183)*DRFR!$B183+(drdp!F183+drdp!O183)*DRFR!$C183+(drdp!I183+drdp!R183)*DRFR!$D183)</f>
        <v>0</v>
      </c>
      <c r="G183" s="20">
        <f>Model!$W$4*((drdp!D183+drdp!M183)*DRFR!$B183+(drdp!G183+drdp!P183)*DRFR!$C183+(drdp!J183+drdp!S183)*DRFR!$D183)</f>
        <v>0</v>
      </c>
      <c r="H183" s="18">
        <f>Model!$W$4*((drdp!B183)*DRFR!$B183+(drdp!E183)*DRFR!$C183+(drdp!H183)*DRFR!$D183)</f>
        <v>0</v>
      </c>
      <c r="I183" s="18">
        <f>Model!$W$4*((drdp!C183)*DRFR!$B183+(drdp!F183)*DRFR!$C183+(drdp!I183)*DRFR!$D183)</f>
        <v>0</v>
      </c>
      <c r="J183" s="18">
        <f>Model!$W$4*((drdp!D183)*DRFR!$B183+(drdp!G183)*DRFR!$C183+(drdp!J183)*DRFR!$D183)</f>
        <v>0.35</v>
      </c>
      <c r="K183" s="21">
        <f t="shared" si="38"/>
        <v>7.5154844168448087E-2</v>
      </c>
      <c r="L183" s="21">
        <f t="shared" si="39"/>
        <v>3.4100162016556489E-2</v>
      </c>
      <c r="M183" s="21">
        <f t="shared" si="40"/>
        <v>0.13628935979327689</v>
      </c>
      <c r="N183" s="21">
        <f t="shared" si="41"/>
        <v>-1.5041849683734669E-3</v>
      </c>
      <c r="O183" s="21">
        <f t="shared" si="42"/>
        <v>7.403265770840245E-2</v>
      </c>
      <c r="P183" s="21">
        <f t="shared" si="43"/>
        <v>3.0653075402614863E-2</v>
      </c>
      <c r="Q183" s="19">
        <f t="shared" si="44"/>
        <v>7.5154844168448087E-2</v>
      </c>
      <c r="R183" s="19">
        <f t="shared" si="45"/>
        <v>3.4100162016556489E-2</v>
      </c>
      <c r="S183" s="19">
        <f t="shared" si="46"/>
        <v>0.25878935979327689</v>
      </c>
      <c r="T183" s="19">
        <f t="shared" si="47"/>
        <v>-1.5041849683734669E-3</v>
      </c>
      <c r="U183" s="19">
        <f t="shared" si="48"/>
        <v>7.403265770840245E-2</v>
      </c>
      <c r="V183" s="19">
        <f t="shared" si="49"/>
        <v>3.0653075402614863E-2</v>
      </c>
    </row>
    <row r="184" spans="1:22" x14ac:dyDescent="0.25">
      <c r="A184" s="26">
        <f>Wellpath!E184</f>
        <v>0</v>
      </c>
      <c r="B184" s="68">
        <v>1</v>
      </c>
      <c r="C184" s="22">
        <v>0</v>
      </c>
      <c r="D184" s="22">
        <v>0</v>
      </c>
      <c r="E184" s="20">
        <f>Model!$W$4*((drdp!B184+drdp!K184)*DRFR!$B184+(drdp!E184+drdp!N184)*DRFR!$C184+(drdp!H184+drdp!Q184)*DRFR!$D184)</f>
        <v>0</v>
      </c>
      <c r="F184" s="20">
        <f>Model!$W$4*((drdp!C184+drdp!L184)*DRFR!$B184+(drdp!F184+drdp!O184)*DRFR!$C184+(drdp!I184+drdp!R184)*DRFR!$D184)</f>
        <v>0</v>
      </c>
      <c r="G184" s="20">
        <f>Model!$W$4*((drdp!D184+drdp!M184)*DRFR!$B184+(drdp!G184+drdp!P184)*DRFR!$C184+(drdp!J184+drdp!S184)*DRFR!$D184)</f>
        <v>0</v>
      </c>
      <c r="H184" s="18">
        <f>Model!$W$4*((drdp!B184)*DRFR!$B184+(drdp!E184)*DRFR!$C184+(drdp!H184)*DRFR!$D184)</f>
        <v>0</v>
      </c>
      <c r="I184" s="18">
        <f>Model!$W$4*((drdp!C184)*DRFR!$B184+(drdp!F184)*DRFR!$C184+(drdp!I184)*DRFR!$D184)</f>
        <v>0</v>
      </c>
      <c r="J184" s="18">
        <f>Model!$W$4*((drdp!D184)*DRFR!$B184+(drdp!G184)*DRFR!$C184+(drdp!J184)*DRFR!$D184)</f>
        <v>0.35</v>
      </c>
      <c r="K184" s="21">
        <f t="shared" si="38"/>
        <v>7.5154844168448087E-2</v>
      </c>
      <c r="L184" s="21">
        <f t="shared" si="39"/>
        <v>3.4100162016556489E-2</v>
      </c>
      <c r="M184" s="21">
        <f t="shared" si="40"/>
        <v>0.13628935979327689</v>
      </c>
      <c r="N184" s="21">
        <f t="shared" si="41"/>
        <v>-1.5041849683734669E-3</v>
      </c>
      <c r="O184" s="21">
        <f t="shared" si="42"/>
        <v>7.403265770840245E-2</v>
      </c>
      <c r="P184" s="21">
        <f t="shared" si="43"/>
        <v>3.0653075402614863E-2</v>
      </c>
      <c r="Q184" s="19">
        <f t="shared" si="44"/>
        <v>7.5154844168448087E-2</v>
      </c>
      <c r="R184" s="19">
        <f t="shared" si="45"/>
        <v>3.4100162016556489E-2</v>
      </c>
      <c r="S184" s="19">
        <f t="shared" si="46"/>
        <v>0.25878935979327689</v>
      </c>
      <c r="T184" s="19">
        <f t="shared" si="47"/>
        <v>-1.5041849683734669E-3</v>
      </c>
      <c r="U184" s="19">
        <f t="shared" si="48"/>
        <v>7.403265770840245E-2</v>
      </c>
      <c r="V184" s="19">
        <f t="shared" si="49"/>
        <v>3.0653075402614863E-2</v>
      </c>
    </row>
    <row r="185" spans="1:22" x14ac:dyDescent="0.25">
      <c r="A185" s="26">
        <f>Wellpath!E185</f>
        <v>0</v>
      </c>
      <c r="B185" s="68">
        <v>1</v>
      </c>
      <c r="C185" s="22">
        <v>0</v>
      </c>
      <c r="D185" s="22">
        <v>0</v>
      </c>
      <c r="E185" s="20">
        <f>Model!$W$4*((drdp!B185+drdp!K185)*DRFR!$B185+(drdp!E185+drdp!N185)*DRFR!$C185+(drdp!H185+drdp!Q185)*DRFR!$D185)</f>
        <v>0</v>
      </c>
      <c r="F185" s="20">
        <f>Model!$W$4*((drdp!C185+drdp!L185)*DRFR!$B185+(drdp!F185+drdp!O185)*DRFR!$C185+(drdp!I185+drdp!R185)*DRFR!$D185)</f>
        <v>0</v>
      </c>
      <c r="G185" s="20">
        <f>Model!$W$4*((drdp!D185+drdp!M185)*DRFR!$B185+(drdp!G185+drdp!P185)*DRFR!$C185+(drdp!J185+drdp!S185)*DRFR!$D185)</f>
        <v>0</v>
      </c>
      <c r="H185" s="18">
        <f>Model!$W$4*((drdp!B185)*DRFR!$B185+(drdp!E185)*DRFR!$C185+(drdp!H185)*DRFR!$D185)</f>
        <v>0</v>
      </c>
      <c r="I185" s="18">
        <f>Model!$W$4*((drdp!C185)*DRFR!$B185+(drdp!F185)*DRFR!$C185+(drdp!I185)*DRFR!$D185)</f>
        <v>0</v>
      </c>
      <c r="J185" s="18">
        <f>Model!$W$4*((drdp!D185)*DRFR!$B185+(drdp!G185)*DRFR!$C185+(drdp!J185)*DRFR!$D185)</f>
        <v>0.35</v>
      </c>
      <c r="K185" s="21">
        <f t="shared" si="38"/>
        <v>7.5154844168448087E-2</v>
      </c>
      <c r="L185" s="21">
        <f t="shared" si="39"/>
        <v>3.4100162016556489E-2</v>
      </c>
      <c r="M185" s="21">
        <f t="shared" si="40"/>
        <v>0.13628935979327689</v>
      </c>
      <c r="N185" s="21">
        <f t="shared" si="41"/>
        <v>-1.5041849683734669E-3</v>
      </c>
      <c r="O185" s="21">
        <f t="shared" si="42"/>
        <v>7.403265770840245E-2</v>
      </c>
      <c r="P185" s="21">
        <f t="shared" si="43"/>
        <v>3.0653075402614863E-2</v>
      </c>
      <c r="Q185" s="19">
        <f t="shared" si="44"/>
        <v>7.5154844168448087E-2</v>
      </c>
      <c r="R185" s="19">
        <f t="shared" si="45"/>
        <v>3.4100162016556489E-2</v>
      </c>
      <c r="S185" s="19">
        <f t="shared" si="46"/>
        <v>0.25878935979327689</v>
      </c>
      <c r="T185" s="19">
        <f t="shared" si="47"/>
        <v>-1.5041849683734669E-3</v>
      </c>
      <c r="U185" s="19">
        <f t="shared" si="48"/>
        <v>7.403265770840245E-2</v>
      </c>
      <c r="V185" s="19">
        <f t="shared" si="49"/>
        <v>3.0653075402614863E-2</v>
      </c>
    </row>
    <row r="186" spans="1:22" x14ac:dyDescent="0.25">
      <c r="A186" s="26">
        <f>Wellpath!E186</f>
        <v>0</v>
      </c>
      <c r="B186" s="68">
        <v>1</v>
      </c>
      <c r="C186" s="22">
        <v>0</v>
      </c>
      <c r="D186" s="22">
        <v>0</v>
      </c>
      <c r="E186" s="20">
        <f>Model!$W$4*((drdp!B186+drdp!K186)*DRFR!$B186+(drdp!E186+drdp!N186)*DRFR!$C186+(drdp!H186+drdp!Q186)*DRFR!$D186)</f>
        <v>0</v>
      </c>
      <c r="F186" s="20">
        <f>Model!$W$4*((drdp!C186+drdp!L186)*DRFR!$B186+(drdp!F186+drdp!O186)*DRFR!$C186+(drdp!I186+drdp!R186)*DRFR!$D186)</f>
        <v>0</v>
      </c>
      <c r="G186" s="20">
        <f>Model!$W$4*((drdp!D186+drdp!M186)*DRFR!$B186+(drdp!G186+drdp!P186)*DRFR!$C186+(drdp!J186+drdp!S186)*DRFR!$D186)</f>
        <v>0</v>
      </c>
      <c r="H186" s="18">
        <f>Model!$W$4*((drdp!B186)*DRFR!$B186+(drdp!E186)*DRFR!$C186+(drdp!H186)*DRFR!$D186)</f>
        <v>0</v>
      </c>
      <c r="I186" s="18">
        <f>Model!$W$4*((drdp!C186)*DRFR!$B186+(drdp!F186)*DRFR!$C186+(drdp!I186)*DRFR!$D186)</f>
        <v>0</v>
      </c>
      <c r="J186" s="18">
        <f>Model!$W$4*((drdp!D186)*DRFR!$B186+(drdp!G186)*DRFR!$C186+(drdp!J186)*DRFR!$D186)</f>
        <v>0.35</v>
      </c>
      <c r="K186" s="21">
        <f t="shared" si="38"/>
        <v>7.5154844168448087E-2</v>
      </c>
      <c r="L186" s="21">
        <f t="shared" si="39"/>
        <v>3.4100162016556489E-2</v>
      </c>
      <c r="M186" s="21">
        <f t="shared" si="40"/>
        <v>0.13628935979327689</v>
      </c>
      <c r="N186" s="21">
        <f t="shared" si="41"/>
        <v>-1.5041849683734669E-3</v>
      </c>
      <c r="O186" s="21">
        <f t="shared" si="42"/>
        <v>7.403265770840245E-2</v>
      </c>
      <c r="P186" s="21">
        <f t="shared" si="43"/>
        <v>3.0653075402614863E-2</v>
      </c>
      <c r="Q186" s="19">
        <f t="shared" si="44"/>
        <v>7.5154844168448087E-2</v>
      </c>
      <c r="R186" s="19">
        <f t="shared" si="45"/>
        <v>3.4100162016556489E-2</v>
      </c>
      <c r="S186" s="19">
        <f t="shared" si="46"/>
        <v>0.25878935979327689</v>
      </c>
      <c r="T186" s="19">
        <f t="shared" si="47"/>
        <v>-1.5041849683734669E-3</v>
      </c>
      <c r="U186" s="19">
        <f t="shared" si="48"/>
        <v>7.403265770840245E-2</v>
      </c>
      <c r="V186" s="19">
        <f t="shared" si="49"/>
        <v>3.0653075402614863E-2</v>
      </c>
    </row>
    <row r="187" spans="1:22" x14ac:dyDescent="0.25">
      <c r="A187" s="26">
        <f>Wellpath!E187</f>
        <v>0</v>
      </c>
      <c r="B187" s="68">
        <v>1</v>
      </c>
      <c r="C187" s="22">
        <v>0</v>
      </c>
      <c r="D187" s="22">
        <v>0</v>
      </c>
      <c r="E187" s="20">
        <f>Model!$W$4*((drdp!B187+drdp!K187)*DRFR!$B187+(drdp!E187+drdp!N187)*DRFR!$C187+(drdp!H187+drdp!Q187)*DRFR!$D187)</f>
        <v>0</v>
      </c>
      <c r="F187" s="20">
        <f>Model!$W$4*((drdp!C187+drdp!L187)*DRFR!$B187+(drdp!F187+drdp!O187)*DRFR!$C187+(drdp!I187+drdp!R187)*DRFR!$D187)</f>
        <v>0</v>
      </c>
      <c r="G187" s="20">
        <f>Model!$W$4*((drdp!D187+drdp!M187)*DRFR!$B187+(drdp!G187+drdp!P187)*DRFR!$C187+(drdp!J187+drdp!S187)*DRFR!$D187)</f>
        <v>0</v>
      </c>
      <c r="H187" s="18">
        <f>Model!$W$4*((drdp!B187)*DRFR!$B187+(drdp!E187)*DRFR!$C187+(drdp!H187)*DRFR!$D187)</f>
        <v>0</v>
      </c>
      <c r="I187" s="18">
        <f>Model!$W$4*((drdp!C187)*DRFR!$B187+(drdp!F187)*DRFR!$C187+(drdp!I187)*DRFR!$D187)</f>
        <v>0</v>
      </c>
      <c r="J187" s="18">
        <f>Model!$W$4*((drdp!D187)*DRFR!$B187+(drdp!G187)*DRFR!$C187+(drdp!J187)*DRFR!$D187)</f>
        <v>0.35</v>
      </c>
      <c r="K187" s="21">
        <f t="shared" si="38"/>
        <v>7.5154844168448087E-2</v>
      </c>
      <c r="L187" s="21">
        <f t="shared" si="39"/>
        <v>3.4100162016556489E-2</v>
      </c>
      <c r="M187" s="21">
        <f t="shared" si="40"/>
        <v>0.13628935979327689</v>
      </c>
      <c r="N187" s="21">
        <f t="shared" si="41"/>
        <v>-1.5041849683734669E-3</v>
      </c>
      <c r="O187" s="21">
        <f t="shared" si="42"/>
        <v>7.403265770840245E-2</v>
      </c>
      <c r="P187" s="21">
        <f t="shared" si="43"/>
        <v>3.0653075402614863E-2</v>
      </c>
      <c r="Q187" s="19">
        <f t="shared" si="44"/>
        <v>7.5154844168448087E-2</v>
      </c>
      <c r="R187" s="19">
        <f t="shared" si="45"/>
        <v>3.4100162016556489E-2</v>
      </c>
      <c r="S187" s="19">
        <f t="shared" si="46"/>
        <v>0.25878935979327689</v>
      </c>
      <c r="T187" s="19">
        <f t="shared" si="47"/>
        <v>-1.5041849683734669E-3</v>
      </c>
      <c r="U187" s="19">
        <f t="shared" si="48"/>
        <v>7.403265770840245E-2</v>
      </c>
      <c r="V187" s="19">
        <f t="shared" si="49"/>
        <v>3.0653075402614863E-2</v>
      </c>
    </row>
    <row r="188" spans="1:22" x14ac:dyDescent="0.25">
      <c r="A188" s="26">
        <f>Wellpath!E188</f>
        <v>0</v>
      </c>
      <c r="B188" s="68">
        <v>1</v>
      </c>
      <c r="C188" s="22">
        <v>0</v>
      </c>
      <c r="D188" s="22">
        <v>0</v>
      </c>
      <c r="E188" s="20">
        <f>Model!$W$4*((drdp!B188+drdp!K188)*DRFR!$B188+(drdp!E188+drdp!N188)*DRFR!$C188+(drdp!H188+drdp!Q188)*DRFR!$D188)</f>
        <v>0</v>
      </c>
      <c r="F188" s="20">
        <f>Model!$W$4*((drdp!C188+drdp!L188)*DRFR!$B188+(drdp!F188+drdp!O188)*DRFR!$C188+(drdp!I188+drdp!R188)*DRFR!$D188)</f>
        <v>0</v>
      </c>
      <c r="G188" s="20">
        <f>Model!$W$4*((drdp!D188+drdp!M188)*DRFR!$B188+(drdp!G188+drdp!P188)*DRFR!$C188+(drdp!J188+drdp!S188)*DRFR!$D188)</f>
        <v>0</v>
      </c>
      <c r="H188" s="18">
        <f>Model!$W$4*((drdp!B188)*DRFR!$B188+(drdp!E188)*DRFR!$C188+(drdp!H188)*DRFR!$D188)</f>
        <v>0</v>
      </c>
      <c r="I188" s="18">
        <f>Model!$W$4*((drdp!C188)*DRFR!$B188+(drdp!F188)*DRFR!$C188+(drdp!I188)*DRFR!$D188)</f>
        <v>0</v>
      </c>
      <c r="J188" s="18">
        <f>Model!$W$4*((drdp!D188)*DRFR!$B188+(drdp!G188)*DRFR!$C188+(drdp!J188)*DRFR!$D188)</f>
        <v>0.35</v>
      </c>
      <c r="K188" s="21">
        <f t="shared" si="38"/>
        <v>7.5154844168448087E-2</v>
      </c>
      <c r="L188" s="21">
        <f t="shared" si="39"/>
        <v>3.4100162016556489E-2</v>
      </c>
      <c r="M188" s="21">
        <f t="shared" si="40"/>
        <v>0.13628935979327689</v>
      </c>
      <c r="N188" s="21">
        <f t="shared" si="41"/>
        <v>-1.5041849683734669E-3</v>
      </c>
      <c r="O188" s="21">
        <f t="shared" si="42"/>
        <v>7.403265770840245E-2</v>
      </c>
      <c r="P188" s="21">
        <f t="shared" si="43"/>
        <v>3.0653075402614863E-2</v>
      </c>
      <c r="Q188" s="19">
        <f t="shared" si="44"/>
        <v>7.5154844168448087E-2</v>
      </c>
      <c r="R188" s="19">
        <f t="shared" si="45"/>
        <v>3.4100162016556489E-2</v>
      </c>
      <c r="S188" s="19">
        <f t="shared" si="46"/>
        <v>0.25878935979327689</v>
      </c>
      <c r="T188" s="19">
        <f t="shared" si="47"/>
        <v>-1.5041849683734669E-3</v>
      </c>
      <c r="U188" s="19">
        <f t="shared" si="48"/>
        <v>7.403265770840245E-2</v>
      </c>
      <c r="V188" s="19">
        <f t="shared" si="49"/>
        <v>3.0653075402614863E-2</v>
      </c>
    </row>
    <row r="189" spans="1:22" x14ac:dyDescent="0.25">
      <c r="A189" s="26">
        <f>Wellpath!E189</f>
        <v>0</v>
      </c>
      <c r="B189" s="68">
        <v>1</v>
      </c>
      <c r="C189" s="22">
        <v>0</v>
      </c>
      <c r="D189" s="22">
        <v>0</v>
      </c>
      <c r="E189" s="20">
        <f>Model!$W$4*((drdp!B189+drdp!K189)*DRFR!$B189+(drdp!E189+drdp!N189)*DRFR!$C189+(drdp!H189+drdp!Q189)*DRFR!$D189)</f>
        <v>0</v>
      </c>
      <c r="F189" s="20">
        <f>Model!$W$4*((drdp!C189+drdp!L189)*DRFR!$B189+(drdp!F189+drdp!O189)*DRFR!$C189+(drdp!I189+drdp!R189)*DRFR!$D189)</f>
        <v>0</v>
      </c>
      <c r="G189" s="20">
        <f>Model!$W$4*((drdp!D189+drdp!M189)*DRFR!$B189+(drdp!G189+drdp!P189)*DRFR!$C189+(drdp!J189+drdp!S189)*DRFR!$D189)</f>
        <v>0</v>
      </c>
      <c r="H189" s="18">
        <f>Model!$W$4*((drdp!B189)*DRFR!$B189+(drdp!E189)*DRFR!$C189+(drdp!H189)*DRFR!$D189)</f>
        <v>0</v>
      </c>
      <c r="I189" s="18">
        <f>Model!$W$4*((drdp!C189)*DRFR!$B189+(drdp!F189)*DRFR!$C189+(drdp!I189)*DRFR!$D189)</f>
        <v>0</v>
      </c>
      <c r="J189" s="18">
        <f>Model!$W$4*((drdp!D189)*DRFR!$B189+(drdp!G189)*DRFR!$C189+(drdp!J189)*DRFR!$D189)</f>
        <v>0.35</v>
      </c>
      <c r="K189" s="21">
        <f t="shared" si="38"/>
        <v>7.5154844168448087E-2</v>
      </c>
      <c r="L189" s="21">
        <f t="shared" si="39"/>
        <v>3.4100162016556489E-2</v>
      </c>
      <c r="M189" s="21">
        <f t="shared" si="40"/>
        <v>0.13628935979327689</v>
      </c>
      <c r="N189" s="21">
        <f t="shared" si="41"/>
        <v>-1.5041849683734669E-3</v>
      </c>
      <c r="O189" s="21">
        <f t="shared" si="42"/>
        <v>7.403265770840245E-2</v>
      </c>
      <c r="P189" s="21">
        <f t="shared" si="43"/>
        <v>3.0653075402614863E-2</v>
      </c>
      <c r="Q189" s="19">
        <f t="shared" si="44"/>
        <v>7.5154844168448087E-2</v>
      </c>
      <c r="R189" s="19">
        <f t="shared" si="45"/>
        <v>3.4100162016556489E-2</v>
      </c>
      <c r="S189" s="19">
        <f t="shared" si="46"/>
        <v>0.25878935979327689</v>
      </c>
      <c r="T189" s="19">
        <f t="shared" si="47"/>
        <v>-1.5041849683734669E-3</v>
      </c>
      <c r="U189" s="19">
        <f t="shared" si="48"/>
        <v>7.403265770840245E-2</v>
      </c>
      <c r="V189" s="19">
        <f t="shared" si="49"/>
        <v>3.0653075402614863E-2</v>
      </c>
    </row>
    <row r="190" spans="1:22" x14ac:dyDescent="0.25">
      <c r="A190" s="26">
        <f>Wellpath!E190</f>
        <v>0</v>
      </c>
      <c r="B190" s="68">
        <v>1</v>
      </c>
      <c r="C190" s="22">
        <v>0</v>
      </c>
      <c r="D190" s="22">
        <v>0</v>
      </c>
      <c r="E190" s="20">
        <f>Model!$W$4*((drdp!B190+drdp!K190)*DRFR!$B190+(drdp!E190+drdp!N190)*DRFR!$C190+(drdp!H190+drdp!Q190)*DRFR!$D190)</f>
        <v>0</v>
      </c>
      <c r="F190" s="20">
        <f>Model!$W$4*((drdp!C190+drdp!L190)*DRFR!$B190+(drdp!F190+drdp!O190)*DRFR!$C190+(drdp!I190+drdp!R190)*DRFR!$D190)</f>
        <v>0</v>
      </c>
      <c r="G190" s="20">
        <f>Model!$W$4*((drdp!D190+drdp!M190)*DRFR!$B190+(drdp!G190+drdp!P190)*DRFR!$C190+(drdp!J190+drdp!S190)*DRFR!$D190)</f>
        <v>0</v>
      </c>
      <c r="H190" s="18">
        <f>Model!$W$4*((drdp!B190)*DRFR!$B190+(drdp!E190)*DRFR!$C190+(drdp!H190)*DRFR!$D190)</f>
        <v>0</v>
      </c>
      <c r="I190" s="18">
        <f>Model!$W$4*((drdp!C190)*DRFR!$B190+(drdp!F190)*DRFR!$C190+(drdp!I190)*DRFR!$D190)</f>
        <v>0</v>
      </c>
      <c r="J190" s="18">
        <f>Model!$W$4*((drdp!D190)*DRFR!$B190+(drdp!G190)*DRFR!$C190+(drdp!J190)*DRFR!$D190)</f>
        <v>0.35</v>
      </c>
      <c r="K190" s="21">
        <f t="shared" si="38"/>
        <v>7.5154844168448087E-2</v>
      </c>
      <c r="L190" s="21">
        <f t="shared" si="39"/>
        <v>3.4100162016556489E-2</v>
      </c>
      <c r="M190" s="21">
        <f t="shared" si="40"/>
        <v>0.13628935979327689</v>
      </c>
      <c r="N190" s="21">
        <f t="shared" si="41"/>
        <v>-1.5041849683734669E-3</v>
      </c>
      <c r="O190" s="21">
        <f t="shared" si="42"/>
        <v>7.403265770840245E-2</v>
      </c>
      <c r="P190" s="21">
        <f t="shared" si="43"/>
        <v>3.0653075402614863E-2</v>
      </c>
      <c r="Q190" s="19">
        <f t="shared" si="44"/>
        <v>7.5154844168448087E-2</v>
      </c>
      <c r="R190" s="19">
        <f t="shared" si="45"/>
        <v>3.4100162016556489E-2</v>
      </c>
      <c r="S190" s="19">
        <f t="shared" si="46"/>
        <v>0.25878935979327689</v>
      </c>
      <c r="T190" s="19">
        <f t="shared" si="47"/>
        <v>-1.5041849683734669E-3</v>
      </c>
      <c r="U190" s="19">
        <f t="shared" si="48"/>
        <v>7.403265770840245E-2</v>
      </c>
      <c r="V190" s="19">
        <f t="shared" si="49"/>
        <v>3.0653075402614863E-2</v>
      </c>
    </row>
    <row r="191" spans="1:22" x14ac:dyDescent="0.25">
      <c r="A191" s="26">
        <f>Wellpath!E191</f>
        <v>0</v>
      </c>
      <c r="B191" s="68">
        <v>1</v>
      </c>
      <c r="C191" s="22">
        <v>0</v>
      </c>
      <c r="D191" s="22">
        <v>0</v>
      </c>
      <c r="E191" s="20">
        <f>Model!$W$4*((drdp!B191+drdp!K191)*DRFR!$B191+(drdp!E191+drdp!N191)*DRFR!$C191+(drdp!H191+drdp!Q191)*DRFR!$D191)</f>
        <v>0</v>
      </c>
      <c r="F191" s="20">
        <f>Model!$W$4*((drdp!C191+drdp!L191)*DRFR!$B191+(drdp!F191+drdp!O191)*DRFR!$C191+(drdp!I191+drdp!R191)*DRFR!$D191)</f>
        <v>0</v>
      </c>
      <c r="G191" s="20">
        <f>Model!$W$4*((drdp!D191+drdp!M191)*DRFR!$B191+(drdp!G191+drdp!P191)*DRFR!$C191+(drdp!J191+drdp!S191)*DRFR!$D191)</f>
        <v>0</v>
      </c>
      <c r="H191" s="18">
        <f>Model!$W$4*((drdp!B191)*DRFR!$B191+(drdp!E191)*DRFR!$C191+(drdp!H191)*DRFR!$D191)</f>
        <v>0</v>
      </c>
      <c r="I191" s="18">
        <f>Model!$W$4*((drdp!C191)*DRFR!$B191+(drdp!F191)*DRFR!$C191+(drdp!I191)*DRFR!$D191)</f>
        <v>0</v>
      </c>
      <c r="J191" s="18">
        <f>Model!$W$4*((drdp!D191)*DRFR!$B191+(drdp!G191)*DRFR!$C191+(drdp!J191)*DRFR!$D191)</f>
        <v>0.35</v>
      </c>
      <c r="K191" s="21">
        <f t="shared" si="38"/>
        <v>7.5154844168448087E-2</v>
      </c>
      <c r="L191" s="21">
        <f t="shared" si="39"/>
        <v>3.4100162016556489E-2</v>
      </c>
      <c r="M191" s="21">
        <f t="shared" si="40"/>
        <v>0.13628935979327689</v>
      </c>
      <c r="N191" s="21">
        <f t="shared" si="41"/>
        <v>-1.5041849683734669E-3</v>
      </c>
      <c r="O191" s="21">
        <f t="shared" si="42"/>
        <v>7.403265770840245E-2</v>
      </c>
      <c r="P191" s="21">
        <f t="shared" si="43"/>
        <v>3.0653075402614863E-2</v>
      </c>
      <c r="Q191" s="19">
        <f t="shared" si="44"/>
        <v>7.5154844168448087E-2</v>
      </c>
      <c r="R191" s="19">
        <f t="shared" si="45"/>
        <v>3.4100162016556489E-2</v>
      </c>
      <c r="S191" s="19">
        <f t="shared" si="46"/>
        <v>0.25878935979327689</v>
      </c>
      <c r="T191" s="19">
        <f t="shared" si="47"/>
        <v>-1.5041849683734669E-3</v>
      </c>
      <c r="U191" s="19">
        <f t="shared" si="48"/>
        <v>7.403265770840245E-2</v>
      </c>
      <c r="V191" s="19">
        <f t="shared" si="49"/>
        <v>3.0653075402614863E-2</v>
      </c>
    </row>
    <row r="192" spans="1:22" x14ac:dyDescent="0.25">
      <c r="A192" s="26">
        <f>Wellpath!E192</f>
        <v>0</v>
      </c>
      <c r="B192" s="68">
        <v>1</v>
      </c>
      <c r="C192" s="22">
        <v>0</v>
      </c>
      <c r="D192" s="22">
        <v>0</v>
      </c>
      <c r="E192" s="20">
        <f>Model!$W$4*((drdp!B192+drdp!K192)*DRFR!$B192+(drdp!E192+drdp!N192)*DRFR!$C192+(drdp!H192+drdp!Q192)*DRFR!$D192)</f>
        <v>0</v>
      </c>
      <c r="F192" s="20">
        <f>Model!$W$4*((drdp!C192+drdp!L192)*DRFR!$B192+(drdp!F192+drdp!O192)*DRFR!$C192+(drdp!I192+drdp!R192)*DRFR!$D192)</f>
        <v>0</v>
      </c>
      <c r="G192" s="20">
        <f>Model!$W$4*((drdp!D192+drdp!M192)*DRFR!$B192+(drdp!G192+drdp!P192)*DRFR!$C192+(drdp!J192+drdp!S192)*DRFR!$D192)</f>
        <v>0</v>
      </c>
      <c r="H192" s="18">
        <f>Model!$W$4*((drdp!B192)*DRFR!$B192+(drdp!E192)*DRFR!$C192+(drdp!H192)*DRFR!$D192)</f>
        <v>0</v>
      </c>
      <c r="I192" s="18">
        <f>Model!$W$4*((drdp!C192)*DRFR!$B192+(drdp!F192)*DRFR!$C192+(drdp!I192)*DRFR!$D192)</f>
        <v>0</v>
      </c>
      <c r="J192" s="18">
        <f>Model!$W$4*((drdp!D192)*DRFR!$B192+(drdp!G192)*DRFR!$C192+(drdp!J192)*DRFR!$D192)</f>
        <v>0.35</v>
      </c>
      <c r="K192" s="21">
        <f t="shared" si="38"/>
        <v>7.5154844168448087E-2</v>
      </c>
      <c r="L192" s="21">
        <f t="shared" si="39"/>
        <v>3.4100162016556489E-2</v>
      </c>
      <c r="M192" s="21">
        <f t="shared" si="40"/>
        <v>0.13628935979327689</v>
      </c>
      <c r="N192" s="21">
        <f t="shared" si="41"/>
        <v>-1.5041849683734669E-3</v>
      </c>
      <c r="O192" s="21">
        <f t="shared" si="42"/>
        <v>7.403265770840245E-2</v>
      </c>
      <c r="P192" s="21">
        <f t="shared" si="43"/>
        <v>3.0653075402614863E-2</v>
      </c>
      <c r="Q192" s="19">
        <f t="shared" si="44"/>
        <v>7.5154844168448087E-2</v>
      </c>
      <c r="R192" s="19">
        <f t="shared" si="45"/>
        <v>3.4100162016556489E-2</v>
      </c>
      <c r="S192" s="19">
        <f t="shared" si="46"/>
        <v>0.25878935979327689</v>
      </c>
      <c r="T192" s="19">
        <f t="shared" si="47"/>
        <v>-1.5041849683734669E-3</v>
      </c>
      <c r="U192" s="19">
        <f t="shared" si="48"/>
        <v>7.403265770840245E-2</v>
      </c>
      <c r="V192" s="19">
        <f t="shared" si="49"/>
        <v>3.0653075402614863E-2</v>
      </c>
    </row>
    <row r="193" spans="1:22" x14ac:dyDescent="0.25">
      <c r="A193" s="26">
        <f>Wellpath!E193</f>
        <v>0</v>
      </c>
      <c r="B193" s="68">
        <v>1</v>
      </c>
      <c r="C193" s="22">
        <v>0</v>
      </c>
      <c r="D193" s="22">
        <v>0</v>
      </c>
      <c r="E193" s="20">
        <f>Model!$W$4*((drdp!B193+drdp!K193)*DRFR!$B193+(drdp!E193+drdp!N193)*DRFR!$C193+(drdp!H193+drdp!Q193)*DRFR!$D193)</f>
        <v>0</v>
      </c>
      <c r="F193" s="20">
        <f>Model!$W$4*((drdp!C193+drdp!L193)*DRFR!$B193+(drdp!F193+drdp!O193)*DRFR!$C193+(drdp!I193+drdp!R193)*DRFR!$D193)</f>
        <v>0</v>
      </c>
      <c r="G193" s="20">
        <f>Model!$W$4*((drdp!D193+drdp!M193)*DRFR!$B193+(drdp!G193+drdp!P193)*DRFR!$C193+(drdp!J193+drdp!S193)*DRFR!$D193)</f>
        <v>0</v>
      </c>
      <c r="H193" s="18">
        <f>Model!$W$4*((drdp!B193)*DRFR!$B193+(drdp!E193)*DRFR!$C193+(drdp!H193)*DRFR!$D193)</f>
        <v>0</v>
      </c>
      <c r="I193" s="18">
        <f>Model!$W$4*((drdp!C193)*DRFR!$B193+(drdp!F193)*DRFR!$C193+(drdp!I193)*DRFR!$D193)</f>
        <v>0</v>
      </c>
      <c r="J193" s="18">
        <f>Model!$W$4*((drdp!D193)*DRFR!$B193+(drdp!G193)*DRFR!$C193+(drdp!J193)*DRFR!$D193)</f>
        <v>0.35</v>
      </c>
      <c r="K193" s="21">
        <f t="shared" si="38"/>
        <v>7.5154844168448087E-2</v>
      </c>
      <c r="L193" s="21">
        <f t="shared" si="39"/>
        <v>3.4100162016556489E-2</v>
      </c>
      <c r="M193" s="21">
        <f t="shared" si="40"/>
        <v>0.13628935979327689</v>
      </c>
      <c r="N193" s="21">
        <f t="shared" si="41"/>
        <v>-1.5041849683734669E-3</v>
      </c>
      <c r="O193" s="21">
        <f t="shared" si="42"/>
        <v>7.403265770840245E-2</v>
      </c>
      <c r="P193" s="21">
        <f t="shared" si="43"/>
        <v>3.0653075402614863E-2</v>
      </c>
      <c r="Q193" s="19">
        <f t="shared" si="44"/>
        <v>7.5154844168448087E-2</v>
      </c>
      <c r="R193" s="19">
        <f t="shared" si="45"/>
        <v>3.4100162016556489E-2</v>
      </c>
      <c r="S193" s="19">
        <f t="shared" si="46"/>
        <v>0.25878935979327689</v>
      </c>
      <c r="T193" s="19">
        <f t="shared" si="47"/>
        <v>-1.5041849683734669E-3</v>
      </c>
      <c r="U193" s="19">
        <f t="shared" si="48"/>
        <v>7.403265770840245E-2</v>
      </c>
      <c r="V193" s="19">
        <f t="shared" si="49"/>
        <v>3.0653075402614863E-2</v>
      </c>
    </row>
    <row r="194" spans="1:22" x14ac:dyDescent="0.25">
      <c r="A194" s="26">
        <f>Wellpath!E194</f>
        <v>0</v>
      </c>
      <c r="B194" s="68">
        <v>1</v>
      </c>
      <c r="C194" s="22">
        <v>0</v>
      </c>
      <c r="D194" s="22">
        <v>0</v>
      </c>
      <c r="E194" s="20">
        <f>Model!$W$4*((drdp!B194+drdp!K194)*DRFR!$B194+(drdp!E194+drdp!N194)*DRFR!$C194+(drdp!H194+drdp!Q194)*DRFR!$D194)</f>
        <v>0</v>
      </c>
      <c r="F194" s="20">
        <f>Model!$W$4*((drdp!C194+drdp!L194)*DRFR!$B194+(drdp!F194+drdp!O194)*DRFR!$C194+(drdp!I194+drdp!R194)*DRFR!$D194)</f>
        <v>0</v>
      </c>
      <c r="G194" s="20">
        <f>Model!$W$4*((drdp!D194+drdp!M194)*DRFR!$B194+(drdp!G194+drdp!P194)*DRFR!$C194+(drdp!J194+drdp!S194)*DRFR!$D194)</f>
        <v>0</v>
      </c>
      <c r="H194" s="18">
        <f>Model!$W$4*((drdp!B194)*DRFR!$B194+(drdp!E194)*DRFR!$C194+(drdp!H194)*DRFR!$D194)</f>
        <v>0</v>
      </c>
      <c r="I194" s="18">
        <f>Model!$W$4*((drdp!C194)*DRFR!$B194+(drdp!F194)*DRFR!$C194+(drdp!I194)*DRFR!$D194)</f>
        <v>0</v>
      </c>
      <c r="J194" s="18">
        <f>Model!$W$4*((drdp!D194)*DRFR!$B194+(drdp!G194)*DRFR!$C194+(drdp!J194)*DRFR!$D194)</f>
        <v>0.35</v>
      </c>
      <c r="K194" s="21">
        <f t="shared" si="38"/>
        <v>7.5154844168448087E-2</v>
      </c>
      <c r="L194" s="21">
        <f t="shared" si="39"/>
        <v>3.4100162016556489E-2</v>
      </c>
      <c r="M194" s="21">
        <f t="shared" si="40"/>
        <v>0.13628935979327689</v>
      </c>
      <c r="N194" s="21">
        <f t="shared" si="41"/>
        <v>-1.5041849683734669E-3</v>
      </c>
      <c r="O194" s="21">
        <f t="shared" si="42"/>
        <v>7.403265770840245E-2</v>
      </c>
      <c r="P194" s="21">
        <f t="shared" si="43"/>
        <v>3.0653075402614863E-2</v>
      </c>
      <c r="Q194" s="19">
        <f t="shared" si="44"/>
        <v>7.5154844168448087E-2</v>
      </c>
      <c r="R194" s="19">
        <f t="shared" si="45"/>
        <v>3.4100162016556489E-2</v>
      </c>
      <c r="S194" s="19">
        <f t="shared" si="46"/>
        <v>0.25878935979327689</v>
      </c>
      <c r="T194" s="19">
        <f t="shared" si="47"/>
        <v>-1.5041849683734669E-3</v>
      </c>
      <c r="U194" s="19">
        <f t="shared" si="48"/>
        <v>7.403265770840245E-2</v>
      </c>
      <c r="V194" s="19">
        <f t="shared" si="49"/>
        <v>3.0653075402614863E-2</v>
      </c>
    </row>
    <row r="195" spans="1:22" x14ac:dyDescent="0.25">
      <c r="A195" s="26">
        <f>Wellpath!E195</f>
        <v>0</v>
      </c>
      <c r="B195" s="68">
        <v>1</v>
      </c>
      <c r="C195" s="22">
        <v>0</v>
      </c>
      <c r="D195" s="22">
        <v>0</v>
      </c>
      <c r="E195" s="20">
        <f>Model!$W$4*((drdp!B195+drdp!K195)*DRFR!$B195+(drdp!E195+drdp!N195)*DRFR!$C195+(drdp!H195+drdp!Q195)*DRFR!$D195)</f>
        <v>0</v>
      </c>
      <c r="F195" s="20">
        <f>Model!$W$4*((drdp!C195+drdp!L195)*DRFR!$B195+(drdp!F195+drdp!O195)*DRFR!$C195+(drdp!I195+drdp!R195)*DRFR!$D195)</f>
        <v>0</v>
      </c>
      <c r="G195" s="20">
        <f>Model!$W$4*((drdp!D195+drdp!M195)*DRFR!$B195+(drdp!G195+drdp!P195)*DRFR!$C195+(drdp!J195+drdp!S195)*DRFR!$D195)</f>
        <v>0</v>
      </c>
      <c r="H195" s="18">
        <f>Model!$W$4*((drdp!B195)*DRFR!$B195+(drdp!E195)*DRFR!$C195+(drdp!H195)*DRFR!$D195)</f>
        <v>0</v>
      </c>
      <c r="I195" s="18">
        <f>Model!$W$4*((drdp!C195)*DRFR!$B195+(drdp!F195)*DRFR!$C195+(drdp!I195)*DRFR!$D195)</f>
        <v>0</v>
      </c>
      <c r="J195" s="18">
        <f>Model!$W$4*((drdp!D195)*DRFR!$B195+(drdp!G195)*DRFR!$C195+(drdp!J195)*DRFR!$D195)</f>
        <v>0.35</v>
      </c>
      <c r="K195" s="21">
        <f t="shared" si="38"/>
        <v>7.5154844168448087E-2</v>
      </c>
      <c r="L195" s="21">
        <f t="shared" si="39"/>
        <v>3.4100162016556489E-2</v>
      </c>
      <c r="M195" s="21">
        <f t="shared" si="40"/>
        <v>0.13628935979327689</v>
      </c>
      <c r="N195" s="21">
        <f t="shared" si="41"/>
        <v>-1.5041849683734669E-3</v>
      </c>
      <c r="O195" s="21">
        <f t="shared" si="42"/>
        <v>7.403265770840245E-2</v>
      </c>
      <c r="P195" s="21">
        <f t="shared" si="43"/>
        <v>3.0653075402614863E-2</v>
      </c>
      <c r="Q195" s="19">
        <f t="shared" si="44"/>
        <v>7.5154844168448087E-2</v>
      </c>
      <c r="R195" s="19">
        <f t="shared" si="45"/>
        <v>3.4100162016556489E-2</v>
      </c>
      <c r="S195" s="19">
        <f t="shared" si="46"/>
        <v>0.25878935979327689</v>
      </c>
      <c r="T195" s="19">
        <f t="shared" si="47"/>
        <v>-1.5041849683734669E-3</v>
      </c>
      <c r="U195" s="19">
        <f t="shared" si="48"/>
        <v>7.403265770840245E-2</v>
      </c>
      <c r="V195" s="19">
        <f t="shared" si="49"/>
        <v>3.0653075402614863E-2</v>
      </c>
    </row>
    <row r="196" spans="1:22" x14ac:dyDescent="0.25">
      <c r="A196" s="26">
        <f>Wellpath!E196</f>
        <v>0</v>
      </c>
      <c r="B196" s="68">
        <v>1</v>
      </c>
      <c r="C196" s="22">
        <v>0</v>
      </c>
      <c r="D196" s="22">
        <v>0</v>
      </c>
      <c r="E196" s="20">
        <f>Model!$W$4*((drdp!B196+drdp!K196)*DRFR!$B196+(drdp!E196+drdp!N196)*DRFR!$C196+(drdp!H196+drdp!Q196)*DRFR!$D196)</f>
        <v>0</v>
      </c>
      <c r="F196" s="20">
        <f>Model!$W$4*((drdp!C196+drdp!L196)*DRFR!$B196+(drdp!F196+drdp!O196)*DRFR!$C196+(drdp!I196+drdp!R196)*DRFR!$D196)</f>
        <v>0</v>
      </c>
      <c r="G196" s="20">
        <f>Model!$W$4*((drdp!D196+drdp!M196)*DRFR!$B196+(drdp!G196+drdp!P196)*DRFR!$C196+(drdp!J196+drdp!S196)*DRFR!$D196)</f>
        <v>0</v>
      </c>
      <c r="H196" s="18">
        <f>Model!$W$4*((drdp!B196)*DRFR!$B196+(drdp!E196)*DRFR!$C196+(drdp!H196)*DRFR!$D196)</f>
        <v>0</v>
      </c>
      <c r="I196" s="18">
        <f>Model!$W$4*((drdp!C196)*DRFR!$B196+(drdp!F196)*DRFR!$C196+(drdp!I196)*DRFR!$D196)</f>
        <v>0</v>
      </c>
      <c r="J196" s="18">
        <f>Model!$W$4*((drdp!D196)*DRFR!$B196+(drdp!G196)*DRFR!$C196+(drdp!J196)*DRFR!$D196)</f>
        <v>0.35</v>
      </c>
      <c r="K196" s="21">
        <f t="shared" si="38"/>
        <v>7.5154844168448087E-2</v>
      </c>
      <c r="L196" s="21">
        <f t="shared" si="39"/>
        <v>3.4100162016556489E-2</v>
      </c>
      <c r="M196" s="21">
        <f t="shared" si="40"/>
        <v>0.13628935979327689</v>
      </c>
      <c r="N196" s="21">
        <f t="shared" si="41"/>
        <v>-1.5041849683734669E-3</v>
      </c>
      <c r="O196" s="21">
        <f t="shared" si="42"/>
        <v>7.403265770840245E-2</v>
      </c>
      <c r="P196" s="21">
        <f t="shared" si="43"/>
        <v>3.0653075402614863E-2</v>
      </c>
      <c r="Q196" s="19">
        <f t="shared" si="44"/>
        <v>7.5154844168448087E-2</v>
      </c>
      <c r="R196" s="19">
        <f t="shared" si="45"/>
        <v>3.4100162016556489E-2</v>
      </c>
      <c r="S196" s="19">
        <f t="shared" si="46"/>
        <v>0.25878935979327689</v>
      </c>
      <c r="T196" s="19">
        <f t="shared" si="47"/>
        <v>-1.5041849683734669E-3</v>
      </c>
      <c r="U196" s="19">
        <f t="shared" si="48"/>
        <v>7.403265770840245E-2</v>
      </c>
      <c r="V196" s="19">
        <f t="shared" si="49"/>
        <v>3.0653075402614863E-2</v>
      </c>
    </row>
    <row r="197" spans="1:22" x14ac:dyDescent="0.25">
      <c r="A197" s="26">
        <f>Wellpath!E197</f>
        <v>0</v>
      </c>
      <c r="B197" s="68">
        <v>1</v>
      </c>
      <c r="C197" s="22">
        <v>0</v>
      </c>
      <c r="D197" s="22">
        <v>0</v>
      </c>
      <c r="E197" s="20">
        <f>Model!$W$4*((drdp!B197+drdp!K197)*DRFR!$B197+(drdp!E197+drdp!N197)*DRFR!$C197+(drdp!H197+drdp!Q197)*DRFR!$D197)</f>
        <v>0</v>
      </c>
      <c r="F197" s="20">
        <f>Model!$W$4*((drdp!C197+drdp!L197)*DRFR!$B197+(drdp!F197+drdp!O197)*DRFR!$C197+(drdp!I197+drdp!R197)*DRFR!$D197)</f>
        <v>0</v>
      </c>
      <c r="G197" s="20">
        <f>Model!$W$4*((drdp!D197+drdp!M197)*DRFR!$B197+(drdp!G197+drdp!P197)*DRFR!$C197+(drdp!J197+drdp!S197)*DRFR!$D197)</f>
        <v>0</v>
      </c>
      <c r="H197" s="18">
        <f>Model!$W$4*((drdp!B197)*DRFR!$B197+(drdp!E197)*DRFR!$C197+(drdp!H197)*DRFR!$D197)</f>
        <v>0</v>
      </c>
      <c r="I197" s="18">
        <f>Model!$W$4*((drdp!C197)*DRFR!$B197+(drdp!F197)*DRFR!$C197+(drdp!I197)*DRFR!$D197)</f>
        <v>0</v>
      </c>
      <c r="J197" s="18">
        <f>Model!$W$4*((drdp!D197)*DRFR!$B197+(drdp!G197)*DRFR!$C197+(drdp!J197)*DRFR!$D197)</f>
        <v>0.35</v>
      </c>
      <c r="K197" s="21">
        <f t="shared" si="38"/>
        <v>7.5154844168448087E-2</v>
      </c>
      <c r="L197" s="21">
        <f t="shared" si="39"/>
        <v>3.4100162016556489E-2</v>
      </c>
      <c r="M197" s="21">
        <f t="shared" si="40"/>
        <v>0.13628935979327689</v>
      </c>
      <c r="N197" s="21">
        <f t="shared" si="41"/>
        <v>-1.5041849683734669E-3</v>
      </c>
      <c r="O197" s="21">
        <f t="shared" si="42"/>
        <v>7.403265770840245E-2</v>
      </c>
      <c r="P197" s="21">
        <f t="shared" si="43"/>
        <v>3.0653075402614863E-2</v>
      </c>
      <c r="Q197" s="19">
        <f t="shared" si="44"/>
        <v>7.5154844168448087E-2</v>
      </c>
      <c r="R197" s="19">
        <f t="shared" si="45"/>
        <v>3.4100162016556489E-2</v>
      </c>
      <c r="S197" s="19">
        <f t="shared" si="46"/>
        <v>0.25878935979327689</v>
      </c>
      <c r="T197" s="19">
        <f t="shared" si="47"/>
        <v>-1.5041849683734669E-3</v>
      </c>
      <c r="U197" s="19">
        <f t="shared" si="48"/>
        <v>7.403265770840245E-2</v>
      </c>
      <c r="V197" s="19">
        <f t="shared" si="49"/>
        <v>3.0653075402614863E-2</v>
      </c>
    </row>
    <row r="198" spans="1:22" x14ac:dyDescent="0.25">
      <c r="A198" s="26">
        <f>Wellpath!E198</f>
        <v>0</v>
      </c>
      <c r="B198" s="68">
        <v>1</v>
      </c>
      <c r="C198" s="22">
        <v>0</v>
      </c>
      <c r="D198" s="22">
        <v>0</v>
      </c>
      <c r="E198" s="20">
        <f>Model!$W$4*((drdp!B198+drdp!K198)*DRFR!$B198+(drdp!E198+drdp!N198)*DRFR!$C198+(drdp!H198+drdp!Q198)*DRFR!$D198)</f>
        <v>0</v>
      </c>
      <c r="F198" s="20">
        <f>Model!$W$4*((drdp!C198+drdp!L198)*DRFR!$B198+(drdp!F198+drdp!O198)*DRFR!$C198+(drdp!I198+drdp!R198)*DRFR!$D198)</f>
        <v>0</v>
      </c>
      <c r="G198" s="20">
        <f>Model!$W$4*((drdp!D198+drdp!M198)*DRFR!$B198+(drdp!G198+drdp!P198)*DRFR!$C198+(drdp!J198+drdp!S198)*DRFR!$D198)</f>
        <v>0</v>
      </c>
      <c r="H198" s="18">
        <f>Model!$W$4*((drdp!B198)*DRFR!$B198+(drdp!E198)*DRFR!$C198+(drdp!H198)*DRFR!$D198)</f>
        <v>0</v>
      </c>
      <c r="I198" s="18">
        <f>Model!$W$4*((drdp!C198)*DRFR!$B198+(drdp!F198)*DRFR!$C198+(drdp!I198)*DRFR!$D198)</f>
        <v>0</v>
      </c>
      <c r="J198" s="18">
        <f>Model!$W$4*((drdp!D198)*DRFR!$B198+(drdp!G198)*DRFR!$C198+(drdp!J198)*DRFR!$D198)</f>
        <v>0.35</v>
      </c>
      <c r="K198" s="21">
        <f t="shared" ref="K198:K261" si="50">K197+E198^2</f>
        <v>7.5154844168448087E-2</v>
      </c>
      <c r="L198" s="21">
        <f t="shared" ref="L198:L261" si="51">L197+F198^2</f>
        <v>3.4100162016556489E-2</v>
      </c>
      <c r="M198" s="21">
        <f t="shared" ref="M198:M261" si="52">M197+G198^2</f>
        <v>0.13628935979327689</v>
      </c>
      <c r="N198" s="21">
        <f t="shared" ref="N198:N261" si="53">N197+E198*F198</f>
        <v>-1.5041849683734669E-3</v>
      </c>
      <c r="O198" s="21">
        <f t="shared" ref="O198:O261" si="54">O197+E198*G198</f>
        <v>7.403265770840245E-2</v>
      </c>
      <c r="P198" s="21">
        <f t="shared" ref="P198:P261" si="55">P197+F198*G198</f>
        <v>3.0653075402614863E-2</v>
      </c>
      <c r="Q198" s="19">
        <f t="shared" ref="Q198:Q261" si="56">K197+H198^2</f>
        <v>7.5154844168448087E-2</v>
      </c>
      <c r="R198" s="19">
        <f t="shared" ref="R198:R261" si="57">L197+I198^2</f>
        <v>3.4100162016556489E-2</v>
      </c>
      <c r="S198" s="19">
        <f t="shared" ref="S198:S261" si="58">M197+J198^2</f>
        <v>0.25878935979327689</v>
      </c>
      <c r="T198" s="19">
        <f t="shared" ref="T198:T261" si="59">N197+H198*I198</f>
        <v>-1.5041849683734669E-3</v>
      </c>
      <c r="U198" s="19">
        <f t="shared" ref="U198:U261" si="60">O197+H198*J198</f>
        <v>7.403265770840245E-2</v>
      </c>
      <c r="V198" s="19">
        <f t="shared" ref="V198:V261" si="61">P197+I198*J198</f>
        <v>3.0653075402614863E-2</v>
      </c>
    </row>
    <row r="199" spans="1:22" x14ac:dyDescent="0.25">
      <c r="A199" s="26">
        <f>Wellpath!E199</f>
        <v>0</v>
      </c>
      <c r="B199" s="68">
        <v>1</v>
      </c>
      <c r="C199" s="22">
        <v>0</v>
      </c>
      <c r="D199" s="22">
        <v>0</v>
      </c>
      <c r="E199" s="20">
        <f>Model!$W$4*((drdp!B199+drdp!K199)*DRFR!$B199+(drdp!E199+drdp!N199)*DRFR!$C199+(drdp!H199+drdp!Q199)*DRFR!$D199)</f>
        <v>0</v>
      </c>
      <c r="F199" s="20">
        <f>Model!$W$4*((drdp!C199+drdp!L199)*DRFR!$B199+(drdp!F199+drdp!O199)*DRFR!$C199+(drdp!I199+drdp!R199)*DRFR!$D199)</f>
        <v>0</v>
      </c>
      <c r="G199" s="20">
        <f>Model!$W$4*((drdp!D199+drdp!M199)*DRFR!$B199+(drdp!G199+drdp!P199)*DRFR!$C199+(drdp!J199+drdp!S199)*DRFR!$D199)</f>
        <v>0</v>
      </c>
      <c r="H199" s="18">
        <f>Model!$W$4*((drdp!B199)*DRFR!$B199+(drdp!E199)*DRFR!$C199+(drdp!H199)*DRFR!$D199)</f>
        <v>0</v>
      </c>
      <c r="I199" s="18">
        <f>Model!$W$4*((drdp!C199)*DRFR!$B199+(drdp!F199)*DRFR!$C199+(drdp!I199)*DRFR!$D199)</f>
        <v>0</v>
      </c>
      <c r="J199" s="18">
        <f>Model!$W$4*((drdp!D199)*DRFR!$B199+(drdp!G199)*DRFR!$C199+(drdp!J199)*DRFR!$D199)</f>
        <v>0.35</v>
      </c>
      <c r="K199" s="21">
        <f t="shared" si="50"/>
        <v>7.5154844168448087E-2</v>
      </c>
      <c r="L199" s="21">
        <f t="shared" si="51"/>
        <v>3.4100162016556489E-2</v>
      </c>
      <c r="M199" s="21">
        <f t="shared" si="52"/>
        <v>0.13628935979327689</v>
      </c>
      <c r="N199" s="21">
        <f t="shared" si="53"/>
        <v>-1.5041849683734669E-3</v>
      </c>
      <c r="O199" s="21">
        <f t="shared" si="54"/>
        <v>7.403265770840245E-2</v>
      </c>
      <c r="P199" s="21">
        <f t="shared" si="55"/>
        <v>3.0653075402614863E-2</v>
      </c>
      <c r="Q199" s="19">
        <f t="shared" si="56"/>
        <v>7.5154844168448087E-2</v>
      </c>
      <c r="R199" s="19">
        <f t="shared" si="57"/>
        <v>3.4100162016556489E-2</v>
      </c>
      <c r="S199" s="19">
        <f t="shared" si="58"/>
        <v>0.25878935979327689</v>
      </c>
      <c r="T199" s="19">
        <f t="shared" si="59"/>
        <v>-1.5041849683734669E-3</v>
      </c>
      <c r="U199" s="19">
        <f t="shared" si="60"/>
        <v>7.403265770840245E-2</v>
      </c>
      <c r="V199" s="19">
        <f t="shared" si="61"/>
        <v>3.0653075402614863E-2</v>
      </c>
    </row>
    <row r="200" spans="1:22" x14ac:dyDescent="0.25">
      <c r="A200" s="26">
        <f>Wellpath!E200</f>
        <v>0</v>
      </c>
      <c r="B200" s="68">
        <v>1</v>
      </c>
      <c r="C200" s="22">
        <v>0</v>
      </c>
      <c r="D200" s="22">
        <v>0</v>
      </c>
      <c r="E200" s="20">
        <f>Model!$W$4*((drdp!B200+drdp!K200)*DRFR!$B200+(drdp!E200+drdp!N200)*DRFR!$C200+(drdp!H200+drdp!Q200)*DRFR!$D200)</f>
        <v>0</v>
      </c>
      <c r="F200" s="20">
        <f>Model!$W$4*((drdp!C200+drdp!L200)*DRFR!$B200+(drdp!F200+drdp!O200)*DRFR!$C200+(drdp!I200+drdp!R200)*DRFR!$D200)</f>
        <v>0</v>
      </c>
      <c r="G200" s="20">
        <f>Model!$W$4*((drdp!D200+drdp!M200)*DRFR!$B200+(drdp!G200+drdp!P200)*DRFR!$C200+(drdp!J200+drdp!S200)*DRFR!$D200)</f>
        <v>0</v>
      </c>
      <c r="H200" s="18">
        <f>Model!$W$4*((drdp!B200)*DRFR!$B200+(drdp!E200)*DRFR!$C200+(drdp!H200)*DRFR!$D200)</f>
        <v>0</v>
      </c>
      <c r="I200" s="18">
        <f>Model!$W$4*((drdp!C200)*DRFR!$B200+(drdp!F200)*DRFR!$C200+(drdp!I200)*DRFR!$D200)</f>
        <v>0</v>
      </c>
      <c r="J200" s="18">
        <f>Model!$W$4*((drdp!D200)*DRFR!$B200+(drdp!G200)*DRFR!$C200+(drdp!J200)*DRFR!$D200)</f>
        <v>0.35</v>
      </c>
      <c r="K200" s="21">
        <f t="shared" si="50"/>
        <v>7.5154844168448087E-2</v>
      </c>
      <c r="L200" s="21">
        <f t="shared" si="51"/>
        <v>3.4100162016556489E-2</v>
      </c>
      <c r="M200" s="21">
        <f t="shared" si="52"/>
        <v>0.13628935979327689</v>
      </c>
      <c r="N200" s="21">
        <f t="shared" si="53"/>
        <v>-1.5041849683734669E-3</v>
      </c>
      <c r="O200" s="21">
        <f t="shared" si="54"/>
        <v>7.403265770840245E-2</v>
      </c>
      <c r="P200" s="21">
        <f t="shared" si="55"/>
        <v>3.0653075402614863E-2</v>
      </c>
      <c r="Q200" s="19">
        <f t="shared" si="56"/>
        <v>7.5154844168448087E-2</v>
      </c>
      <c r="R200" s="19">
        <f t="shared" si="57"/>
        <v>3.4100162016556489E-2</v>
      </c>
      <c r="S200" s="19">
        <f t="shared" si="58"/>
        <v>0.25878935979327689</v>
      </c>
      <c r="T200" s="19">
        <f t="shared" si="59"/>
        <v>-1.5041849683734669E-3</v>
      </c>
      <c r="U200" s="19">
        <f t="shared" si="60"/>
        <v>7.403265770840245E-2</v>
      </c>
      <c r="V200" s="19">
        <f t="shared" si="61"/>
        <v>3.0653075402614863E-2</v>
      </c>
    </row>
    <row r="201" spans="1:22" x14ac:dyDescent="0.25">
      <c r="A201" s="26">
        <f>Wellpath!E201</f>
        <v>0</v>
      </c>
      <c r="B201" s="68">
        <v>1</v>
      </c>
      <c r="C201" s="22">
        <v>0</v>
      </c>
      <c r="D201" s="22">
        <v>0</v>
      </c>
      <c r="E201" s="20">
        <f>Model!$W$4*((drdp!B201+drdp!K201)*DRFR!$B201+(drdp!E201+drdp!N201)*DRFR!$C201+(drdp!H201+drdp!Q201)*DRFR!$D201)</f>
        <v>0</v>
      </c>
      <c r="F201" s="20">
        <f>Model!$W$4*((drdp!C201+drdp!L201)*DRFR!$B201+(drdp!F201+drdp!O201)*DRFR!$C201+(drdp!I201+drdp!R201)*DRFR!$D201)</f>
        <v>0</v>
      </c>
      <c r="G201" s="20">
        <f>Model!$W$4*((drdp!D201+drdp!M201)*DRFR!$B201+(drdp!G201+drdp!P201)*DRFR!$C201+(drdp!J201+drdp!S201)*DRFR!$D201)</f>
        <v>0</v>
      </c>
      <c r="H201" s="18">
        <f>Model!$W$4*((drdp!B201)*DRFR!$B201+(drdp!E201)*DRFR!$C201+(drdp!H201)*DRFR!$D201)</f>
        <v>0</v>
      </c>
      <c r="I201" s="18">
        <f>Model!$W$4*((drdp!C201)*DRFR!$B201+(drdp!F201)*DRFR!$C201+(drdp!I201)*DRFR!$D201)</f>
        <v>0</v>
      </c>
      <c r="J201" s="18">
        <f>Model!$W$4*((drdp!D201)*DRFR!$B201+(drdp!G201)*DRFR!$C201+(drdp!J201)*DRFR!$D201)</f>
        <v>0.35</v>
      </c>
      <c r="K201" s="21">
        <f t="shared" si="50"/>
        <v>7.5154844168448087E-2</v>
      </c>
      <c r="L201" s="21">
        <f t="shared" si="51"/>
        <v>3.4100162016556489E-2</v>
      </c>
      <c r="M201" s="21">
        <f t="shared" si="52"/>
        <v>0.13628935979327689</v>
      </c>
      <c r="N201" s="21">
        <f t="shared" si="53"/>
        <v>-1.5041849683734669E-3</v>
      </c>
      <c r="O201" s="21">
        <f t="shared" si="54"/>
        <v>7.403265770840245E-2</v>
      </c>
      <c r="P201" s="21">
        <f t="shared" si="55"/>
        <v>3.0653075402614863E-2</v>
      </c>
      <c r="Q201" s="19">
        <f t="shared" si="56"/>
        <v>7.5154844168448087E-2</v>
      </c>
      <c r="R201" s="19">
        <f t="shared" si="57"/>
        <v>3.4100162016556489E-2</v>
      </c>
      <c r="S201" s="19">
        <f t="shared" si="58"/>
        <v>0.25878935979327689</v>
      </c>
      <c r="T201" s="19">
        <f t="shared" si="59"/>
        <v>-1.5041849683734669E-3</v>
      </c>
      <c r="U201" s="19">
        <f t="shared" si="60"/>
        <v>7.403265770840245E-2</v>
      </c>
      <c r="V201" s="19">
        <f t="shared" si="61"/>
        <v>3.0653075402614863E-2</v>
      </c>
    </row>
    <row r="202" spans="1:22" x14ac:dyDescent="0.25">
      <c r="A202" s="26">
        <f>Wellpath!E202</f>
        <v>0</v>
      </c>
      <c r="B202" s="68">
        <v>1</v>
      </c>
      <c r="C202" s="22">
        <v>0</v>
      </c>
      <c r="D202" s="22">
        <v>0</v>
      </c>
      <c r="E202" s="20">
        <f>Model!$W$4*((drdp!B202+drdp!K202)*DRFR!$B202+(drdp!E202+drdp!N202)*DRFR!$C202+(drdp!H202+drdp!Q202)*DRFR!$D202)</f>
        <v>0</v>
      </c>
      <c r="F202" s="20">
        <f>Model!$W$4*((drdp!C202+drdp!L202)*DRFR!$B202+(drdp!F202+drdp!O202)*DRFR!$C202+(drdp!I202+drdp!R202)*DRFR!$D202)</f>
        <v>0</v>
      </c>
      <c r="G202" s="20">
        <f>Model!$W$4*((drdp!D202+drdp!M202)*DRFR!$B202+(drdp!G202+drdp!P202)*DRFR!$C202+(drdp!J202+drdp!S202)*DRFR!$D202)</f>
        <v>0</v>
      </c>
      <c r="H202" s="18">
        <f>Model!$W$4*((drdp!B202)*DRFR!$B202+(drdp!E202)*DRFR!$C202+(drdp!H202)*DRFR!$D202)</f>
        <v>0</v>
      </c>
      <c r="I202" s="18">
        <f>Model!$W$4*((drdp!C202)*DRFR!$B202+(drdp!F202)*DRFR!$C202+(drdp!I202)*DRFR!$D202)</f>
        <v>0</v>
      </c>
      <c r="J202" s="18">
        <f>Model!$W$4*((drdp!D202)*DRFR!$B202+(drdp!G202)*DRFR!$C202+(drdp!J202)*DRFR!$D202)</f>
        <v>0.35</v>
      </c>
      <c r="K202" s="21">
        <f t="shared" si="50"/>
        <v>7.5154844168448087E-2</v>
      </c>
      <c r="L202" s="21">
        <f t="shared" si="51"/>
        <v>3.4100162016556489E-2</v>
      </c>
      <c r="M202" s="21">
        <f t="shared" si="52"/>
        <v>0.13628935979327689</v>
      </c>
      <c r="N202" s="21">
        <f t="shared" si="53"/>
        <v>-1.5041849683734669E-3</v>
      </c>
      <c r="O202" s="21">
        <f t="shared" si="54"/>
        <v>7.403265770840245E-2</v>
      </c>
      <c r="P202" s="21">
        <f t="shared" si="55"/>
        <v>3.0653075402614863E-2</v>
      </c>
      <c r="Q202" s="19">
        <f t="shared" si="56"/>
        <v>7.5154844168448087E-2</v>
      </c>
      <c r="R202" s="19">
        <f t="shared" si="57"/>
        <v>3.4100162016556489E-2</v>
      </c>
      <c r="S202" s="19">
        <f t="shared" si="58"/>
        <v>0.25878935979327689</v>
      </c>
      <c r="T202" s="19">
        <f t="shared" si="59"/>
        <v>-1.5041849683734669E-3</v>
      </c>
      <c r="U202" s="19">
        <f t="shared" si="60"/>
        <v>7.403265770840245E-2</v>
      </c>
      <c r="V202" s="19">
        <f t="shared" si="61"/>
        <v>3.0653075402614863E-2</v>
      </c>
    </row>
    <row r="203" spans="1:22" x14ac:dyDescent="0.25">
      <c r="A203" s="26">
        <f>Wellpath!E203</f>
        <v>0</v>
      </c>
      <c r="B203" s="68">
        <v>1</v>
      </c>
      <c r="C203" s="22">
        <v>0</v>
      </c>
      <c r="D203" s="22">
        <v>0</v>
      </c>
      <c r="E203" s="20">
        <f>Model!$W$4*((drdp!B203+drdp!K203)*DRFR!$B203+(drdp!E203+drdp!N203)*DRFR!$C203+(drdp!H203+drdp!Q203)*DRFR!$D203)</f>
        <v>0</v>
      </c>
      <c r="F203" s="20">
        <f>Model!$W$4*((drdp!C203+drdp!L203)*DRFR!$B203+(drdp!F203+drdp!O203)*DRFR!$C203+(drdp!I203+drdp!R203)*DRFR!$D203)</f>
        <v>0</v>
      </c>
      <c r="G203" s="20">
        <f>Model!$W$4*((drdp!D203+drdp!M203)*DRFR!$B203+(drdp!G203+drdp!P203)*DRFR!$C203+(drdp!J203+drdp!S203)*DRFR!$D203)</f>
        <v>0</v>
      </c>
      <c r="H203" s="18">
        <f>Model!$W$4*((drdp!B203)*DRFR!$B203+(drdp!E203)*DRFR!$C203+(drdp!H203)*DRFR!$D203)</f>
        <v>0</v>
      </c>
      <c r="I203" s="18">
        <f>Model!$W$4*((drdp!C203)*DRFR!$B203+(drdp!F203)*DRFR!$C203+(drdp!I203)*DRFR!$D203)</f>
        <v>0</v>
      </c>
      <c r="J203" s="18">
        <f>Model!$W$4*((drdp!D203)*DRFR!$B203+(drdp!G203)*DRFR!$C203+(drdp!J203)*DRFR!$D203)</f>
        <v>0.35</v>
      </c>
      <c r="K203" s="21">
        <f t="shared" si="50"/>
        <v>7.5154844168448087E-2</v>
      </c>
      <c r="L203" s="21">
        <f t="shared" si="51"/>
        <v>3.4100162016556489E-2</v>
      </c>
      <c r="M203" s="21">
        <f t="shared" si="52"/>
        <v>0.13628935979327689</v>
      </c>
      <c r="N203" s="21">
        <f t="shared" si="53"/>
        <v>-1.5041849683734669E-3</v>
      </c>
      <c r="O203" s="21">
        <f t="shared" si="54"/>
        <v>7.403265770840245E-2</v>
      </c>
      <c r="P203" s="21">
        <f t="shared" si="55"/>
        <v>3.0653075402614863E-2</v>
      </c>
      <c r="Q203" s="19">
        <f t="shared" si="56"/>
        <v>7.5154844168448087E-2</v>
      </c>
      <c r="R203" s="19">
        <f t="shared" si="57"/>
        <v>3.4100162016556489E-2</v>
      </c>
      <c r="S203" s="19">
        <f t="shared" si="58"/>
        <v>0.25878935979327689</v>
      </c>
      <c r="T203" s="19">
        <f t="shared" si="59"/>
        <v>-1.5041849683734669E-3</v>
      </c>
      <c r="U203" s="19">
        <f t="shared" si="60"/>
        <v>7.403265770840245E-2</v>
      </c>
      <c r="V203" s="19">
        <f t="shared" si="61"/>
        <v>3.0653075402614863E-2</v>
      </c>
    </row>
    <row r="204" spans="1:22" x14ac:dyDescent="0.25">
      <c r="A204" s="26">
        <f>Wellpath!E204</f>
        <v>0</v>
      </c>
      <c r="B204" s="68">
        <v>1</v>
      </c>
      <c r="C204" s="22">
        <v>0</v>
      </c>
      <c r="D204" s="22">
        <v>0</v>
      </c>
      <c r="E204" s="20">
        <f>Model!$W$4*((drdp!B204+drdp!K204)*DRFR!$B204+(drdp!E204+drdp!N204)*DRFR!$C204+(drdp!H204+drdp!Q204)*DRFR!$D204)</f>
        <v>0</v>
      </c>
      <c r="F204" s="20">
        <f>Model!$W$4*((drdp!C204+drdp!L204)*DRFR!$B204+(drdp!F204+drdp!O204)*DRFR!$C204+(drdp!I204+drdp!R204)*DRFR!$D204)</f>
        <v>0</v>
      </c>
      <c r="G204" s="20">
        <f>Model!$W$4*((drdp!D204+drdp!M204)*DRFR!$B204+(drdp!G204+drdp!P204)*DRFR!$C204+(drdp!J204+drdp!S204)*DRFR!$D204)</f>
        <v>0</v>
      </c>
      <c r="H204" s="18">
        <f>Model!$W$4*((drdp!B204)*DRFR!$B204+(drdp!E204)*DRFR!$C204+(drdp!H204)*DRFR!$D204)</f>
        <v>0</v>
      </c>
      <c r="I204" s="18">
        <f>Model!$W$4*((drdp!C204)*DRFR!$B204+(drdp!F204)*DRFR!$C204+(drdp!I204)*DRFR!$D204)</f>
        <v>0</v>
      </c>
      <c r="J204" s="18">
        <f>Model!$W$4*((drdp!D204)*DRFR!$B204+(drdp!G204)*DRFR!$C204+(drdp!J204)*DRFR!$D204)</f>
        <v>0.35</v>
      </c>
      <c r="K204" s="21">
        <f t="shared" si="50"/>
        <v>7.5154844168448087E-2</v>
      </c>
      <c r="L204" s="21">
        <f t="shared" si="51"/>
        <v>3.4100162016556489E-2</v>
      </c>
      <c r="M204" s="21">
        <f t="shared" si="52"/>
        <v>0.13628935979327689</v>
      </c>
      <c r="N204" s="21">
        <f t="shared" si="53"/>
        <v>-1.5041849683734669E-3</v>
      </c>
      <c r="O204" s="21">
        <f t="shared" si="54"/>
        <v>7.403265770840245E-2</v>
      </c>
      <c r="P204" s="21">
        <f t="shared" si="55"/>
        <v>3.0653075402614863E-2</v>
      </c>
      <c r="Q204" s="19">
        <f t="shared" si="56"/>
        <v>7.5154844168448087E-2</v>
      </c>
      <c r="R204" s="19">
        <f t="shared" si="57"/>
        <v>3.4100162016556489E-2</v>
      </c>
      <c r="S204" s="19">
        <f t="shared" si="58"/>
        <v>0.25878935979327689</v>
      </c>
      <c r="T204" s="19">
        <f t="shared" si="59"/>
        <v>-1.5041849683734669E-3</v>
      </c>
      <c r="U204" s="19">
        <f t="shared" si="60"/>
        <v>7.403265770840245E-2</v>
      </c>
      <c r="V204" s="19">
        <f t="shared" si="61"/>
        <v>3.0653075402614863E-2</v>
      </c>
    </row>
    <row r="205" spans="1:22" x14ac:dyDescent="0.25">
      <c r="A205" s="26">
        <f>Wellpath!E205</f>
        <v>0</v>
      </c>
      <c r="B205" s="68">
        <v>1</v>
      </c>
      <c r="C205" s="22">
        <v>0</v>
      </c>
      <c r="D205" s="22">
        <v>0</v>
      </c>
      <c r="E205" s="20">
        <f>Model!$W$4*((drdp!B205+drdp!K205)*DRFR!$B205+(drdp!E205+drdp!N205)*DRFR!$C205+(drdp!H205+drdp!Q205)*DRFR!$D205)</f>
        <v>0</v>
      </c>
      <c r="F205" s="20">
        <f>Model!$W$4*((drdp!C205+drdp!L205)*DRFR!$B205+(drdp!F205+drdp!O205)*DRFR!$C205+(drdp!I205+drdp!R205)*DRFR!$D205)</f>
        <v>0</v>
      </c>
      <c r="G205" s="20">
        <f>Model!$W$4*((drdp!D205+drdp!M205)*DRFR!$B205+(drdp!G205+drdp!P205)*DRFR!$C205+(drdp!J205+drdp!S205)*DRFR!$D205)</f>
        <v>0</v>
      </c>
      <c r="H205" s="18">
        <f>Model!$W$4*((drdp!B205)*DRFR!$B205+(drdp!E205)*DRFR!$C205+(drdp!H205)*DRFR!$D205)</f>
        <v>0</v>
      </c>
      <c r="I205" s="18">
        <f>Model!$W$4*((drdp!C205)*DRFR!$B205+(drdp!F205)*DRFR!$C205+(drdp!I205)*DRFR!$D205)</f>
        <v>0</v>
      </c>
      <c r="J205" s="18">
        <f>Model!$W$4*((drdp!D205)*DRFR!$B205+(drdp!G205)*DRFR!$C205+(drdp!J205)*DRFR!$D205)</f>
        <v>0.35</v>
      </c>
      <c r="K205" s="21">
        <f t="shared" si="50"/>
        <v>7.5154844168448087E-2</v>
      </c>
      <c r="L205" s="21">
        <f t="shared" si="51"/>
        <v>3.4100162016556489E-2</v>
      </c>
      <c r="M205" s="21">
        <f t="shared" si="52"/>
        <v>0.13628935979327689</v>
      </c>
      <c r="N205" s="21">
        <f t="shared" si="53"/>
        <v>-1.5041849683734669E-3</v>
      </c>
      <c r="O205" s="21">
        <f t="shared" si="54"/>
        <v>7.403265770840245E-2</v>
      </c>
      <c r="P205" s="21">
        <f t="shared" si="55"/>
        <v>3.0653075402614863E-2</v>
      </c>
      <c r="Q205" s="19">
        <f t="shared" si="56"/>
        <v>7.5154844168448087E-2</v>
      </c>
      <c r="R205" s="19">
        <f t="shared" si="57"/>
        <v>3.4100162016556489E-2</v>
      </c>
      <c r="S205" s="19">
        <f t="shared" si="58"/>
        <v>0.25878935979327689</v>
      </c>
      <c r="T205" s="19">
        <f t="shared" si="59"/>
        <v>-1.5041849683734669E-3</v>
      </c>
      <c r="U205" s="19">
        <f t="shared" si="60"/>
        <v>7.403265770840245E-2</v>
      </c>
      <c r="V205" s="19">
        <f t="shared" si="61"/>
        <v>3.0653075402614863E-2</v>
      </c>
    </row>
    <row r="206" spans="1:22" x14ac:dyDescent="0.25">
      <c r="A206" s="26">
        <f>Wellpath!E206</f>
        <v>0</v>
      </c>
      <c r="B206" s="68">
        <v>1</v>
      </c>
      <c r="C206" s="22">
        <v>0</v>
      </c>
      <c r="D206" s="22">
        <v>0</v>
      </c>
      <c r="E206" s="20">
        <f>Model!$W$4*((drdp!B206+drdp!K206)*DRFR!$B206+(drdp!E206+drdp!N206)*DRFR!$C206+(drdp!H206+drdp!Q206)*DRFR!$D206)</f>
        <v>0</v>
      </c>
      <c r="F206" s="20">
        <f>Model!$W$4*((drdp!C206+drdp!L206)*DRFR!$B206+(drdp!F206+drdp!O206)*DRFR!$C206+(drdp!I206+drdp!R206)*DRFR!$D206)</f>
        <v>0</v>
      </c>
      <c r="G206" s="20">
        <f>Model!$W$4*((drdp!D206+drdp!M206)*DRFR!$B206+(drdp!G206+drdp!P206)*DRFR!$C206+(drdp!J206+drdp!S206)*DRFR!$D206)</f>
        <v>0</v>
      </c>
      <c r="H206" s="18">
        <f>Model!$W$4*((drdp!B206)*DRFR!$B206+(drdp!E206)*DRFR!$C206+(drdp!H206)*DRFR!$D206)</f>
        <v>0</v>
      </c>
      <c r="I206" s="18">
        <f>Model!$W$4*((drdp!C206)*DRFR!$B206+(drdp!F206)*DRFR!$C206+(drdp!I206)*DRFR!$D206)</f>
        <v>0</v>
      </c>
      <c r="J206" s="18">
        <f>Model!$W$4*((drdp!D206)*DRFR!$B206+(drdp!G206)*DRFR!$C206+(drdp!J206)*DRFR!$D206)</f>
        <v>0.35</v>
      </c>
      <c r="K206" s="21">
        <f t="shared" si="50"/>
        <v>7.5154844168448087E-2</v>
      </c>
      <c r="L206" s="21">
        <f t="shared" si="51"/>
        <v>3.4100162016556489E-2</v>
      </c>
      <c r="M206" s="21">
        <f t="shared" si="52"/>
        <v>0.13628935979327689</v>
      </c>
      <c r="N206" s="21">
        <f t="shared" si="53"/>
        <v>-1.5041849683734669E-3</v>
      </c>
      <c r="O206" s="21">
        <f t="shared" si="54"/>
        <v>7.403265770840245E-2</v>
      </c>
      <c r="P206" s="21">
        <f t="shared" si="55"/>
        <v>3.0653075402614863E-2</v>
      </c>
      <c r="Q206" s="19">
        <f t="shared" si="56"/>
        <v>7.5154844168448087E-2</v>
      </c>
      <c r="R206" s="19">
        <f t="shared" si="57"/>
        <v>3.4100162016556489E-2</v>
      </c>
      <c r="S206" s="19">
        <f t="shared" si="58"/>
        <v>0.25878935979327689</v>
      </c>
      <c r="T206" s="19">
        <f t="shared" si="59"/>
        <v>-1.5041849683734669E-3</v>
      </c>
      <c r="U206" s="19">
        <f t="shared" si="60"/>
        <v>7.403265770840245E-2</v>
      </c>
      <c r="V206" s="19">
        <f t="shared" si="61"/>
        <v>3.0653075402614863E-2</v>
      </c>
    </row>
    <row r="207" spans="1:22" x14ac:dyDescent="0.25">
      <c r="A207" s="26">
        <f>Wellpath!E207</f>
        <v>0</v>
      </c>
      <c r="B207" s="68">
        <v>1</v>
      </c>
      <c r="C207" s="22">
        <v>0</v>
      </c>
      <c r="D207" s="22">
        <v>0</v>
      </c>
      <c r="E207" s="20">
        <f>Model!$W$4*((drdp!B207+drdp!K207)*DRFR!$B207+(drdp!E207+drdp!N207)*DRFR!$C207+(drdp!H207+drdp!Q207)*DRFR!$D207)</f>
        <v>0</v>
      </c>
      <c r="F207" s="20">
        <f>Model!$W$4*((drdp!C207+drdp!L207)*DRFR!$B207+(drdp!F207+drdp!O207)*DRFR!$C207+(drdp!I207+drdp!R207)*DRFR!$D207)</f>
        <v>0</v>
      </c>
      <c r="G207" s="20">
        <f>Model!$W$4*((drdp!D207+drdp!M207)*DRFR!$B207+(drdp!G207+drdp!P207)*DRFR!$C207+(drdp!J207+drdp!S207)*DRFR!$D207)</f>
        <v>0</v>
      </c>
      <c r="H207" s="18">
        <f>Model!$W$4*((drdp!B207)*DRFR!$B207+(drdp!E207)*DRFR!$C207+(drdp!H207)*DRFR!$D207)</f>
        <v>0</v>
      </c>
      <c r="I207" s="18">
        <f>Model!$W$4*((drdp!C207)*DRFR!$B207+(drdp!F207)*DRFR!$C207+(drdp!I207)*DRFR!$D207)</f>
        <v>0</v>
      </c>
      <c r="J207" s="18">
        <f>Model!$W$4*((drdp!D207)*DRFR!$B207+(drdp!G207)*DRFR!$C207+(drdp!J207)*DRFR!$D207)</f>
        <v>0.35</v>
      </c>
      <c r="K207" s="21">
        <f t="shared" si="50"/>
        <v>7.5154844168448087E-2</v>
      </c>
      <c r="L207" s="21">
        <f t="shared" si="51"/>
        <v>3.4100162016556489E-2</v>
      </c>
      <c r="M207" s="21">
        <f t="shared" si="52"/>
        <v>0.13628935979327689</v>
      </c>
      <c r="N207" s="21">
        <f t="shared" si="53"/>
        <v>-1.5041849683734669E-3</v>
      </c>
      <c r="O207" s="21">
        <f t="shared" si="54"/>
        <v>7.403265770840245E-2</v>
      </c>
      <c r="P207" s="21">
        <f t="shared" si="55"/>
        <v>3.0653075402614863E-2</v>
      </c>
      <c r="Q207" s="19">
        <f t="shared" si="56"/>
        <v>7.5154844168448087E-2</v>
      </c>
      <c r="R207" s="19">
        <f t="shared" si="57"/>
        <v>3.4100162016556489E-2</v>
      </c>
      <c r="S207" s="19">
        <f t="shared" si="58"/>
        <v>0.25878935979327689</v>
      </c>
      <c r="T207" s="19">
        <f t="shared" si="59"/>
        <v>-1.5041849683734669E-3</v>
      </c>
      <c r="U207" s="19">
        <f t="shared" si="60"/>
        <v>7.403265770840245E-2</v>
      </c>
      <c r="V207" s="19">
        <f t="shared" si="61"/>
        <v>3.0653075402614863E-2</v>
      </c>
    </row>
    <row r="208" spans="1:22" x14ac:dyDescent="0.25">
      <c r="A208" s="26">
        <f>Wellpath!E208</f>
        <v>0</v>
      </c>
      <c r="B208" s="68">
        <v>1</v>
      </c>
      <c r="C208" s="22">
        <v>0</v>
      </c>
      <c r="D208" s="22">
        <v>0</v>
      </c>
      <c r="E208" s="20">
        <f>Model!$W$4*((drdp!B208+drdp!K208)*DRFR!$B208+(drdp!E208+drdp!N208)*DRFR!$C208+(drdp!H208+drdp!Q208)*DRFR!$D208)</f>
        <v>0</v>
      </c>
      <c r="F208" s="20">
        <f>Model!$W$4*((drdp!C208+drdp!L208)*DRFR!$B208+(drdp!F208+drdp!O208)*DRFR!$C208+(drdp!I208+drdp!R208)*DRFR!$D208)</f>
        <v>0</v>
      </c>
      <c r="G208" s="20">
        <f>Model!$W$4*((drdp!D208+drdp!M208)*DRFR!$B208+(drdp!G208+drdp!P208)*DRFR!$C208+(drdp!J208+drdp!S208)*DRFR!$D208)</f>
        <v>0</v>
      </c>
      <c r="H208" s="18">
        <f>Model!$W$4*((drdp!B208)*DRFR!$B208+(drdp!E208)*DRFR!$C208+(drdp!H208)*DRFR!$D208)</f>
        <v>0</v>
      </c>
      <c r="I208" s="18">
        <f>Model!$W$4*((drdp!C208)*DRFR!$B208+(drdp!F208)*DRFR!$C208+(drdp!I208)*DRFR!$D208)</f>
        <v>0</v>
      </c>
      <c r="J208" s="18">
        <f>Model!$W$4*((drdp!D208)*DRFR!$B208+(drdp!G208)*DRFR!$C208+(drdp!J208)*DRFR!$D208)</f>
        <v>0.35</v>
      </c>
      <c r="K208" s="21">
        <f t="shared" si="50"/>
        <v>7.5154844168448087E-2</v>
      </c>
      <c r="L208" s="21">
        <f t="shared" si="51"/>
        <v>3.4100162016556489E-2</v>
      </c>
      <c r="M208" s="21">
        <f t="shared" si="52"/>
        <v>0.13628935979327689</v>
      </c>
      <c r="N208" s="21">
        <f t="shared" si="53"/>
        <v>-1.5041849683734669E-3</v>
      </c>
      <c r="O208" s="21">
        <f t="shared" si="54"/>
        <v>7.403265770840245E-2</v>
      </c>
      <c r="P208" s="21">
        <f t="shared" si="55"/>
        <v>3.0653075402614863E-2</v>
      </c>
      <c r="Q208" s="19">
        <f t="shared" si="56"/>
        <v>7.5154844168448087E-2</v>
      </c>
      <c r="R208" s="19">
        <f t="shared" si="57"/>
        <v>3.4100162016556489E-2</v>
      </c>
      <c r="S208" s="19">
        <f t="shared" si="58"/>
        <v>0.25878935979327689</v>
      </c>
      <c r="T208" s="19">
        <f t="shared" si="59"/>
        <v>-1.5041849683734669E-3</v>
      </c>
      <c r="U208" s="19">
        <f t="shared" si="60"/>
        <v>7.403265770840245E-2</v>
      </c>
      <c r="V208" s="19">
        <f t="shared" si="61"/>
        <v>3.0653075402614863E-2</v>
      </c>
    </row>
    <row r="209" spans="1:22" x14ac:dyDescent="0.25">
      <c r="A209" s="26">
        <f>Wellpath!E209</f>
        <v>0</v>
      </c>
      <c r="B209" s="68">
        <v>1</v>
      </c>
      <c r="C209" s="22">
        <v>0</v>
      </c>
      <c r="D209" s="22">
        <v>0</v>
      </c>
      <c r="E209" s="20">
        <f>Model!$W$4*((drdp!B209+drdp!K209)*DRFR!$B209+(drdp!E209+drdp!N209)*DRFR!$C209+(drdp!H209+drdp!Q209)*DRFR!$D209)</f>
        <v>0</v>
      </c>
      <c r="F209" s="20">
        <f>Model!$W$4*((drdp!C209+drdp!L209)*DRFR!$B209+(drdp!F209+drdp!O209)*DRFR!$C209+(drdp!I209+drdp!R209)*DRFR!$D209)</f>
        <v>0</v>
      </c>
      <c r="G209" s="20">
        <f>Model!$W$4*((drdp!D209+drdp!M209)*DRFR!$B209+(drdp!G209+drdp!P209)*DRFR!$C209+(drdp!J209+drdp!S209)*DRFR!$D209)</f>
        <v>0</v>
      </c>
      <c r="H209" s="18">
        <f>Model!$W$4*((drdp!B209)*DRFR!$B209+(drdp!E209)*DRFR!$C209+(drdp!H209)*DRFR!$D209)</f>
        <v>0</v>
      </c>
      <c r="I209" s="18">
        <f>Model!$W$4*((drdp!C209)*DRFR!$B209+(drdp!F209)*DRFR!$C209+(drdp!I209)*DRFR!$D209)</f>
        <v>0</v>
      </c>
      <c r="J209" s="18">
        <f>Model!$W$4*((drdp!D209)*DRFR!$B209+(drdp!G209)*DRFR!$C209+(drdp!J209)*DRFR!$D209)</f>
        <v>0.35</v>
      </c>
      <c r="K209" s="21">
        <f t="shared" si="50"/>
        <v>7.5154844168448087E-2</v>
      </c>
      <c r="L209" s="21">
        <f t="shared" si="51"/>
        <v>3.4100162016556489E-2</v>
      </c>
      <c r="M209" s="21">
        <f t="shared" si="52"/>
        <v>0.13628935979327689</v>
      </c>
      <c r="N209" s="21">
        <f t="shared" si="53"/>
        <v>-1.5041849683734669E-3</v>
      </c>
      <c r="O209" s="21">
        <f t="shared" si="54"/>
        <v>7.403265770840245E-2</v>
      </c>
      <c r="P209" s="21">
        <f t="shared" si="55"/>
        <v>3.0653075402614863E-2</v>
      </c>
      <c r="Q209" s="19">
        <f t="shared" si="56"/>
        <v>7.5154844168448087E-2</v>
      </c>
      <c r="R209" s="19">
        <f t="shared" si="57"/>
        <v>3.4100162016556489E-2</v>
      </c>
      <c r="S209" s="19">
        <f t="shared" si="58"/>
        <v>0.25878935979327689</v>
      </c>
      <c r="T209" s="19">
        <f t="shared" si="59"/>
        <v>-1.5041849683734669E-3</v>
      </c>
      <c r="U209" s="19">
        <f t="shared" si="60"/>
        <v>7.403265770840245E-2</v>
      </c>
      <c r="V209" s="19">
        <f t="shared" si="61"/>
        <v>3.0653075402614863E-2</v>
      </c>
    </row>
    <row r="210" spans="1:22" x14ac:dyDescent="0.25">
      <c r="A210" s="26">
        <f>Wellpath!E210</f>
        <v>0</v>
      </c>
      <c r="B210" s="68">
        <v>1</v>
      </c>
      <c r="C210" s="22">
        <v>0</v>
      </c>
      <c r="D210" s="22">
        <v>0</v>
      </c>
      <c r="E210" s="20">
        <f>Model!$W$4*((drdp!B210+drdp!K210)*DRFR!$B210+(drdp!E210+drdp!N210)*DRFR!$C210+(drdp!H210+drdp!Q210)*DRFR!$D210)</f>
        <v>0</v>
      </c>
      <c r="F210" s="20">
        <f>Model!$W$4*((drdp!C210+drdp!L210)*DRFR!$B210+(drdp!F210+drdp!O210)*DRFR!$C210+(drdp!I210+drdp!R210)*DRFR!$D210)</f>
        <v>0</v>
      </c>
      <c r="G210" s="20">
        <f>Model!$W$4*((drdp!D210+drdp!M210)*DRFR!$B210+(drdp!G210+drdp!P210)*DRFR!$C210+(drdp!J210+drdp!S210)*DRFR!$D210)</f>
        <v>0</v>
      </c>
      <c r="H210" s="18">
        <f>Model!$W$4*((drdp!B210)*DRFR!$B210+(drdp!E210)*DRFR!$C210+(drdp!H210)*DRFR!$D210)</f>
        <v>0</v>
      </c>
      <c r="I210" s="18">
        <f>Model!$W$4*((drdp!C210)*DRFR!$B210+(drdp!F210)*DRFR!$C210+(drdp!I210)*DRFR!$D210)</f>
        <v>0</v>
      </c>
      <c r="J210" s="18">
        <f>Model!$W$4*((drdp!D210)*DRFR!$B210+(drdp!G210)*DRFR!$C210+(drdp!J210)*DRFR!$D210)</f>
        <v>0.35</v>
      </c>
      <c r="K210" s="21">
        <f t="shared" si="50"/>
        <v>7.5154844168448087E-2</v>
      </c>
      <c r="L210" s="21">
        <f t="shared" si="51"/>
        <v>3.4100162016556489E-2</v>
      </c>
      <c r="M210" s="21">
        <f t="shared" si="52"/>
        <v>0.13628935979327689</v>
      </c>
      <c r="N210" s="21">
        <f t="shared" si="53"/>
        <v>-1.5041849683734669E-3</v>
      </c>
      <c r="O210" s="21">
        <f t="shared" si="54"/>
        <v>7.403265770840245E-2</v>
      </c>
      <c r="P210" s="21">
        <f t="shared" si="55"/>
        <v>3.0653075402614863E-2</v>
      </c>
      <c r="Q210" s="19">
        <f t="shared" si="56"/>
        <v>7.5154844168448087E-2</v>
      </c>
      <c r="R210" s="19">
        <f t="shared" si="57"/>
        <v>3.4100162016556489E-2</v>
      </c>
      <c r="S210" s="19">
        <f t="shared" si="58"/>
        <v>0.25878935979327689</v>
      </c>
      <c r="T210" s="19">
        <f t="shared" si="59"/>
        <v>-1.5041849683734669E-3</v>
      </c>
      <c r="U210" s="19">
        <f t="shared" si="60"/>
        <v>7.403265770840245E-2</v>
      </c>
      <c r="V210" s="19">
        <f t="shared" si="61"/>
        <v>3.0653075402614863E-2</v>
      </c>
    </row>
    <row r="211" spans="1:22" x14ac:dyDescent="0.25">
      <c r="A211" s="26">
        <f>Wellpath!E211</f>
        <v>0</v>
      </c>
      <c r="B211" s="68">
        <v>1</v>
      </c>
      <c r="C211" s="22">
        <v>0</v>
      </c>
      <c r="D211" s="22">
        <v>0</v>
      </c>
      <c r="E211" s="20">
        <f>Model!$W$4*((drdp!B211+drdp!K211)*DRFR!$B211+(drdp!E211+drdp!N211)*DRFR!$C211+(drdp!H211+drdp!Q211)*DRFR!$D211)</f>
        <v>0</v>
      </c>
      <c r="F211" s="20">
        <f>Model!$W$4*((drdp!C211+drdp!L211)*DRFR!$B211+(drdp!F211+drdp!O211)*DRFR!$C211+(drdp!I211+drdp!R211)*DRFR!$D211)</f>
        <v>0</v>
      </c>
      <c r="G211" s="20">
        <f>Model!$W$4*((drdp!D211+drdp!M211)*DRFR!$B211+(drdp!G211+drdp!P211)*DRFR!$C211+(drdp!J211+drdp!S211)*DRFR!$D211)</f>
        <v>0</v>
      </c>
      <c r="H211" s="18">
        <f>Model!$W$4*((drdp!B211)*DRFR!$B211+(drdp!E211)*DRFR!$C211+(drdp!H211)*DRFR!$D211)</f>
        <v>0</v>
      </c>
      <c r="I211" s="18">
        <f>Model!$W$4*((drdp!C211)*DRFR!$B211+(drdp!F211)*DRFR!$C211+(drdp!I211)*DRFR!$D211)</f>
        <v>0</v>
      </c>
      <c r="J211" s="18">
        <f>Model!$W$4*((drdp!D211)*DRFR!$B211+(drdp!G211)*DRFR!$C211+(drdp!J211)*DRFR!$D211)</f>
        <v>0.35</v>
      </c>
      <c r="K211" s="21">
        <f t="shared" si="50"/>
        <v>7.5154844168448087E-2</v>
      </c>
      <c r="L211" s="21">
        <f t="shared" si="51"/>
        <v>3.4100162016556489E-2</v>
      </c>
      <c r="M211" s="21">
        <f t="shared" si="52"/>
        <v>0.13628935979327689</v>
      </c>
      <c r="N211" s="21">
        <f t="shared" si="53"/>
        <v>-1.5041849683734669E-3</v>
      </c>
      <c r="O211" s="21">
        <f t="shared" si="54"/>
        <v>7.403265770840245E-2</v>
      </c>
      <c r="P211" s="21">
        <f t="shared" si="55"/>
        <v>3.0653075402614863E-2</v>
      </c>
      <c r="Q211" s="19">
        <f t="shared" si="56"/>
        <v>7.5154844168448087E-2</v>
      </c>
      <c r="R211" s="19">
        <f t="shared" si="57"/>
        <v>3.4100162016556489E-2</v>
      </c>
      <c r="S211" s="19">
        <f t="shared" si="58"/>
        <v>0.25878935979327689</v>
      </c>
      <c r="T211" s="19">
        <f t="shared" si="59"/>
        <v>-1.5041849683734669E-3</v>
      </c>
      <c r="U211" s="19">
        <f t="shared" si="60"/>
        <v>7.403265770840245E-2</v>
      </c>
      <c r="V211" s="19">
        <f t="shared" si="61"/>
        <v>3.0653075402614863E-2</v>
      </c>
    </row>
    <row r="212" spans="1:22" x14ac:dyDescent="0.25">
      <c r="A212" s="26">
        <f>Wellpath!E212</f>
        <v>0</v>
      </c>
      <c r="B212" s="68">
        <v>1</v>
      </c>
      <c r="C212" s="22">
        <v>0</v>
      </c>
      <c r="D212" s="22">
        <v>0</v>
      </c>
      <c r="E212" s="20">
        <f>Model!$W$4*((drdp!B212+drdp!K212)*DRFR!$B212+(drdp!E212+drdp!N212)*DRFR!$C212+(drdp!H212+drdp!Q212)*DRFR!$D212)</f>
        <v>0</v>
      </c>
      <c r="F212" s="20">
        <f>Model!$W$4*((drdp!C212+drdp!L212)*DRFR!$B212+(drdp!F212+drdp!O212)*DRFR!$C212+(drdp!I212+drdp!R212)*DRFR!$D212)</f>
        <v>0</v>
      </c>
      <c r="G212" s="20">
        <f>Model!$W$4*((drdp!D212+drdp!M212)*DRFR!$B212+(drdp!G212+drdp!P212)*DRFR!$C212+(drdp!J212+drdp!S212)*DRFR!$D212)</f>
        <v>0</v>
      </c>
      <c r="H212" s="18">
        <f>Model!$W$4*((drdp!B212)*DRFR!$B212+(drdp!E212)*DRFR!$C212+(drdp!H212)*DRFR!$D212)</f>
        <v>0</v>
      </c>
      <c r="I212" s="18">
        <f>Model!$W$4*((drdp!C212)*DRFR!$B212+(drdp!F212)*DRFR!$C212+(drdp!I212)*DRFR!$D212)</f>
        <v>0</v>
      </c>
      <c r="J212" s="18">
        <f>Model!$W$4*((drdp!D212)*DRFR!$B212+(drdp!G212)*DRFR!$C212+(drdp!J212)*DRFR!$D212)</f>
        <v>0.35</v>
      </c>
      <c r="K212" s="21">
        <f t="shared" si="50"/>
        <v>7.5154844168448087E-2</v>
      </c>
      <c r="L212" s="21">
        <f t="shared" si="51"/>
        <v>3.4100162016556489E-2</v>
      </c>
      <c r="M212" s="21">
        <f t="shared" si="52"/>
        <v>0.13628935979327689</v>
      </c>
      <c r="N212" s="21">
        <f t="shared" si="53"/>
        <v>-1.5041849683734669E-3</v>
      </c>
      <c r="O212" s="21">
        <f t="shared" si="54"/>
        <v>7.403265770840245E-2</v>
      </c>
      <c r="P212" s="21">
        <f t="shared" si="55"/>
        <v>3.0653075402614863E-2</v>
      </c>
      <c r="Q212" s="19">
        <f t="shared" si="56"/>
        <v>7.5154844168448087E-2</v>
      </c>
      <c r="R212" s="19">
        <f t="shared" si="57"/>
        <v>3.4100162016556489E-2</v>
      </c>
      <c r="S212" s="19">
        <f t="shared" si="58"/>
        <v>0.25878935979327689</v>
      </c>
      <c r="T212" s="19">
        <f t="shared" si="59"/>
        <v>-1.5041849683734669E-3</v>
      </c>
      <c r="U212" s="19">
        <f t="shared" si="60"/>
        <v>7.403265770840245E-2</v>
      </c>
      <c r="V212" s="19">
        <f t="shared" si="61"/>
        <v>3.0653075402614863E-2</v>
      </c>
    </row>
    <row r="213" spans="1:22" x14ac:dyDescent="0.25">
      <c r="A213" s="26">
        <f>Wellpath!E213</f>
        <v>0</v>
      </c>
      <c r="B213" s="68">
        <v>1</v>
      </c>
      <c r="C213" s="22">
        <v>0</v>
      </c>
      <c r="D213" s="22">
        <v>0</v>
      </c>
      <c r="E213" s="20">
        <f>Model!$W$4*((drdp!B213+drdp!K213)*DRFR!$B213+(drdp!E213+drdp!N213)*DRFR!$C213+(drdp!H213+drdp!Q213)*DRFR!$D213)</f>
        <v>0</v>
      </c>
      <c r="F213" s="20">
        <f>Model!$W$4*((drdp!C213+drdp!L213)*DRFR!$B213+(drdp!F213+drdp!O213)*DRFR!$C213+(drdp!I213+drdp!R213)*DRFR!$D213)</f>
        <v>0</v>
      </c>
      <c r="G213" s="20">
        <f>Model!$W$4*((drdp!D213+drdp!M213)*DRFR!$B213+(drdp!G213+drdp!P213)*DRFR!$C213+(drdp!J213+drdp!S213)*DRFR!$D213)</f>
        <v>0</v>
      </c>
      <c r="H213" s="18">
        <f>Model!$W$4*((drdp!B213)*DRFR!$B213+(drdp!E213)*DRFR!$C213+(drdp!H213)*DRFR!$D213)</f>
        <v>0</v>
      </c>
      <c r="I213" s="18">
        <f>Model!$W$4*((drdp!C213)*DRFR!$B213+(drdp!F213)*DRFR!$C213+(drdp!I213)*DRFR!$D213)</f>
        <v>0</v>
      </c>
      <c r="J213" s="18">
        <f>Model!$W$4*((drdp!D213)*DRFR!$B213+(drdp!G213)*DRFR!$C213+(drdp!J213)*DRFR!$D213)</f>
        <v>0.35</v>
      </c>
      <c r="K213" s="21">
        <f t="shared" si="50"/>
        <v>7.5154844168448087E-2</v>
      </c>
      <c r="L213" s="21">
        <f t="shared" si="51"/>
        <v>3.4100162016556489E-2</v>
      </c>
      <c r="M213" s="21">
        <f t="shared" si="52"/>
        <v>0.13628935979327689</v>
      </c>
      <c r="N213" s="21">
        <f t="shared" si="53"/>
        <v>-1.5041849683734669E-3</v>
      </c>
      <c r="O213" s="21">
        <f t="shared" si="54"/>
        <v>7.403265770840245E-2</v>
      </c>
      <c r="P213" s="21">
        <f t="shared" si="55"/>
        <v>3.0653075402614863E-2</v>
      </c>
      <c r="Q213" s="19">
        <f t="shared" si="56"/>
        <v>7.5154844168448087E-2</v>
      </c>
      <c r="R213" s="19">
        <f t="shared" si="57"/>
        <v>3.4100162016556489E-2</v>
      </c>
      <c r="S213" s="19">
        <f t="shared" si="58"/>
        <v>0.25878935979327689</v>
      </c>
      <c r="T213" s="19">
        <f t="shared" si="59"/>
        <v>-1.5041849683734669E-3</v>
      </c>
      <c r="U213" s="19">
        <f t="shared" si="60"/>
        <v>7.403265770840245E-2</v>
      </c>
      <c r="V213" s="19">
        <f t="shared" si="61"/>
        <v>3.0653075402614863E-2</v>
      </c>
    </row>
    <row r="214" spans="1:22" x14ac:dyDescent="0.25">
      <c r="A214" s="26">
        <f>Wellpath!E214</f>
        <v>0</v>
      </c>
      <c r="B214" s="68">
        <v>1</v>
      </c>
      <c r="C214" s="22">
        <v>0</v>
      </c>
      <c r="D214" s="22">
        <v>0</v>
      </c>
      <c r="E214" s="20">
        <f>Model!$W$4*((drdp!B214+drdp!K214)*DRFR!$B214+(drdp!E214+drdp!N214)*DRFR!$C214+(drdp!H214+drdp!Q214)*DRFR!$D214)</f>
        <v>0</v>
      </c>
      <c r="F214" s="20">
        <f>Model!$W$4*((drdp!C214+drdp!L214)*DRFR!$B214+(drdp!F214+drdp!O214)*DRFR!$C214+(drdp!I214+drdp!R214)*DRFR!$D214)</f>
        <v>0</v>
      </c>
      <c r="G214" s="20">
        <f>Model!$W$4*((drdp!D214+drdp!M214)*DRFR!$B214+(drdp!G214+drdp!P214)*DRFR!$C214+(drdp!J214+drdp!S214)*DRFR!$D214)</f>
        <v>0</v>
      </c>
      <c r="H214" s="18">
        <f>Model!$W$4*((drdp!B214)*DRFR!$B214+(drdp!E214)*DRFR!$C214+(drdp!H214)*DRFR!$D214)</f>
        <v>0</v>
      </c>
      <c r="I214" s="18">
        <f>Model!$W$4*((drdp!C214)*DRFR!$B214+(drdp!F214)*DRFR!$C214+(drdp!I214)*DRFR!$D214)</f>
        <v>0</v>
      </c>
      <c r="J214" s="18">
        <f>Model!$W$4*((drdp!D214)*DRFR!$B214+(drdp!G214)*DRFR!$C214+(drdp!J214)*DRFR!$D214)</f>
        <v>0.35</v>
      </c>
      <c r="K214" s="21">
        <f t="shared" si="50"/>
        <v>7.5154844168448087E-2</v>
      </c>
      <c r="L214" s="21">
        <f t="shared" si="51"/>
        <v>3.4100162016556489E-2</v>
      </c>
      <c r="M214" s="21">
        <f t="shared" si="52"/>
        <v>0.13628935979327689</v>
      </c>
      <c r="N214" s="21">
        <f t="shared" si="53"/>
        <v>-1.5041849683734669E-3</v>
      </c>
      <c r="O214" s="21">
        <f t="shared" si="54"/>
        <v>7.403265770840245E-2</v>
      </c>
      <c r="P214" s="21">
        <f t="shared" si="55"/>
        <v>3.0653075402614863E-2</v>
      </c>
      <c r="Q214" s="19">
        <f t="shared" si="56"/>
        <v>7.5154844168448087E-2</v>
      </c>
      <c r="R214" s="19">
        <f t="shared" si="57"/>
        <v>3.4100162016556489E-2</v>
      </c>
      <c r="S214" s="19">
        <f t="shared" si="58"/>
        <v>0.25878935979327689</v>
      </c>
      <c r="T214" s="19">
        <f t="shared" si="59"/>
        <v>-1.5041849683734669E-3</v>
      </c>
      <c r="U214" s="19">
        <f t="shared" si="60"/>
        <v>7.403265770840245E-2</v>
      </c>
      <c r="V214" s="19">
        <f t="shared" si="61"/>
        <v>3.0653075402614863E-2</v>
      </c>
    </row>
    <row r="215" spans="1:22" x14ac:dyDescent="0.25">
      <c r="A215" s="26">
        <f>Wellpath!E215</f>
        <v>0</v>
      </c>
      <c r="B215" s="68">
        <v>1</v>
      </c>
      <c r="C215" s="22">
        <v>0</v>
      </c>
      <c r="D215" s="22">
        <v>0</v>
      </c>
      <c r="E215" s="20">
        <f>Model!$W$4*((drdp!B215+drdp!K215)*DRFR!$B215+(drdp!E215+drdp!N215)*DRFR!$C215+(drdp!H215+drdp!Q215)*DRFR!$D215)</f>
        <v>0</v>
      </c>
      <c r="F215" s="20">
        <f>Model!$W$4*((drdp!C215+drdp!L215)*DRFR!$B215+(drdp!F215+drdp!O215)*DRFR!$C215+(drdp!I215+drdp!R215)*DRFR!$D215)</f>
        <v>0</v>
      </c>
      <c r="G215" s="20">
        <f>Model!$W$4*((drdp!D215+drdp!M215)*DRFR!$B215+(drdp!G215+drdp!P215)*DRFR!$C215+(drdp!J215+drdp!S215)*DRFR!$D215)</f>
        <v>0</v>
      </c>
      <c r="H215" s="18">
        <f>Model!$W$4*((drdp!B215)*DRFR!$B215+(drdp!E215)*DRFR!$C215+(drdp!H215)*DRFR!$D215)</f>
        <v>0</v>
      </c>
      <c r="I215" s="18">
        <f>Model!$W$4*((drdp!C215)*DRFR!$B215+(drdp!F215)*DRFR!$C215+(drdp!I215)*DRFR!$D215)</f>
        <v>0</v>
      </c>
      <c r="J215" s="18">
        <f>Model!$W$4*((drdp!D215)*DRFR!$B215+(drdp!G215)*DRFR!$C215+(drdp!J215)*DRFR!$D215)</f>
        <v>0.35</v>
      </c>
      <c r="K215" s="21">
        <f t="shared" si="50"/>
        <v>7.5154844168448087E-2</v>
      </c>
      <c r="L215" s="21">
        <f t="shared" si="51"/>
        <v>3.4100162016556489E-2</v>
      </c>
      <c r="M215" s="21">
        <f t="shared" si="52"/>
        <v>0.13628935979327689</v>
      </c>
      <c r="N215" s="21">
        <f t="shared" si="53"/>
        <v>-1.5041849683734669E-3</v>
      </c>
      <c r="O215" s="21">
        <f t="shared" si="54"/>
        <v>7.403265770840245E-2</v>
      </c>
      <c r="P215" s="21">
        <f t="shared" si="55"/>
        <v>3.0653075402614863E-2</v>
      </c>
      <c r="Q215" s="19">
        <f t="shared" si="56"/>
        <v>7.5154844168448087E-2</v>
      </c>
      <c r="R215" s="19">
        <f t="shared" si="57"/>
        <v>3.4100162016556489E-2</v>
      </c>
      <c r="S215" s="19">
        <f t="shared" si="58"/>
        <v>0.25878935979327689</v>
      </c>
      <c r="T215" s="19">
        <f t="shared" si="59"/>
        <v>-1.5041849683734669E-3</v>
      </c>
      <c r="U215" s="19">
        <f t="shared" si="60"/>
        <v>7.403265770840245E-2</v>
      </c>
      <c r="V215" s="19">
        <f t="shared" si="61"/>
        <v>3.0653075402614863E-2</v>
      </c>
    </row>
    <row r="216" spans="1:22" x14ac:dyDescent="0.25">
      <c r="A216" s="26">
        <f>Wellpath!E216</f>
        <v>0</v>
      </c>
      <c r="B216" s="68">
        <v>1</v>
      </c>
      <c r="C216" s="22">
        <v>0</v>
      </c>
      <c r="D216" s="22">
        <v>0</v>
      </c>
      <c r="E216" s="20">
        <f>Model!$W$4*((drdp!B216+drdp!K216)*DRFR!$B216+(drdp!E216+drdp!N216)*DRFR!$C216+(drdp!H216+drdp!Q216)*DRFR!$D216)</f>
        <v>0</v>
      </c>
      <c r="F216" s="20">
        <f>Model!$W$4*((drdp!C216+drdp!L216)*DRFR!$B216+(drdp!F216+drdp!O216)*DRFR!$C216+(drdp!I216+drdp!R216)*DRFR!$D216)</f>
        <v>0</v>
      </c>
      <c r="G216" s="20">
        <f>Model!$W$4*((drdp!D216+drdp!M216)*DRFR!$B216+(drdp!G216+drdp!P216)*DRFR!$C216+(drdp!J216+drdp!S216)*DRFR!$D216)</f>
        <v>0</v>
      </c>
      <c r="H216" s="18">
        <f>Model!$W$4*((drdp!B216)*DRFR!$B216+(drdp!E216)*DRFR!$C216+(drdp!H216)*DRFR!$D216)</f>
        <v>0</v>
      </c>
      <c r="I216" s="18">
        <f>Model!$W$4*((drdp!C216)*DRFR!$B216+(drdp!F216)*DRFR!$C216+(drdp!I216)*DRFR!$D216)</f>
        <v>0</v>
      </c>
      <c r="J216" s="18">
        <f>Model!$W$4*((drdp!D216)*DRFR!$B216+(drdp!G216)*DRFR!$C216+(drdp!J216)*DRFR!$D216)</f>
        <v>0.35</v>
      </c>
      <c r="K216" s="21">
        <f t="shared" si="50"/>
        <v>7.5154844168448087E-2</v>
      </c>
      <c r="L216" s="21">
        <f t="shared" si="51"/>
        <v>3.4100162016556489E-2</v>
      </c>
      <c r="M216" s="21">
        <f t="shared" si="52"/>
        <v>0.13628935979327689</v>
      </c>
      <c r="N216" s="21">
        <f t="shared" si="53"/>
        <v>-1.5041849683734669E-3</v>
      </c>
      <c r="O216" s="21">
        <f t="shared" si="54"/>
        <v>7.403265770840245E-2</v>
      </c>
      <c r="P216" s="21">
        <f t="shared" si="55"/>
        <v>3.0653075402614863E-2</v>
      </c>
      <c r="Q216" s="19">
        <f t="shared" si="56"/>
        <v>7.5154844168448087E-2</v>
      </c>
      <c r="R216" s="19">
        <f t="shared" si="57"/>
        <v>3.4100162016556489E-2</v>
      </c>
      <c r="S216" s="19">
        <f t="shared" si="58"/>
        <v>0.25878935979327689</v>
      </c>
      <c r="T216" s="19">
        <f t="shared" si="59"/>
        <v>-1.5041849683734669E-3</v>
      </c>
      <c r="U216" s="19">
        <f t="shared" si="60"/>
        <v>7.403265770840245E-2</v>
      </c>
      <c r="V216" s="19">
        <f t="shared" si="61"/>
        <v>3.0653075402614863E-2</v>
      </c>
    </row>
    <row r="217" spans="1:22" x14ac:dyDescent="0.25">
      <c r="A217" s="26">
        <f>Wellpath!E217</f>
        <v>0</v>
      </c>
      <c r="B217" s="68">
        <v>1</v>
      </c>
      <c r="C217" s="22">
        <v>0</v>
      </c>
      <c r="D217" s="22">
        <v>0</v>
      </c>
      <c r="E217" s="20">
        <f>Model!$W$4*((drdp!B217+drdp!K217)*DRFR!$B217+(drdp!E217+drdp!N217)*DRFR!$C217+(drdp!H217+drdp!Q217)*DRFR!$D217)</f>
        <v>0</v>
      </c>
      <c r="F217" s="20">
        <f>Model!$W$4*((drdp!C217+drdp!L217)*DRFR!$B217+(drdp!F217+drdp!O217)*DRFR!$C217+(drdp!I217+drdp!R217)*DRFR!$D217)</f>
        <v>0</v>
      </c>
      <c r="G217" s="20">
        <f>Model!$W$4*((drdp!D217+drdp!M217)*DRFR!$B217+(drdp!G217+drdp!P217)*DRFR!$C217+(drdp!J217+drdp!S217)*DRFR!$D217)</f>
        <v>0</v>
      </c>
      <c r="H217" s="18">
        <f>Model!$W$4*((drdp!B217)*DRFR!$B217+(drdp!E217)*DRFR!$C217+(drdp!H217)*DRFR!$D217)</f>
        <v>0</v>
      </c>
      <c r="I217" s="18">
        <f>Model!$W$4*((drdp!C217)*DRFR!$B217+(drdp!F217)*DRFR!$C217+(drdp!I217)*DRFR!$D217)</f>
        <v>0</v>
      </c>
      <c r="J217" s="18">
        <f>Model!$W$4*((drdp!D217)*DRFR!$B217+(drdp!G217)*DRFR!$C217+(drdp!J217)*DRFR!$D217)</f>
        <v>0.35</v>
      </c>
      <c r="K217" s="21">
        <f t="shared" si="50"/>
        <v>7.5154844168448087E-2</v>
      </c>
      <c r="L217" s="21">
        <f t="shared" si="51"/>
        <v>3.4100162016556489E-2</v>
      </c>
      <c r="M217" s="21">
        <f t="shared" si="52"/>
        <v>0.13628935979327689</v>
      </c>
      <c r="N217" s="21">
        <f t="shared" si="53"/>
        <v>-1.5041849683734669E-3</v>
      </c>
      <c r="O217" s="21">
        <f t="shared" si="54"/>
        <v>7.403265770840245E-2</v>
      </c>
      <c r="P217" s="21">
        <f t="shared" si="55"/>
        <v>3.0653075402614863E-2</v>
      </c>
      <c r="Q217" s="19">
        <f t="shared" si="56"/>
        <v>7.5154844168448087E-2</v>
      </c>
      <c r="R217" s="19">
        <f t="shared" si="57"/>
        <v>3.4100162016556489E-2</v>
      </c>
      <c r="S217" s="19">
        <f t="shared" si="58"/>
        <v>0.25878935979327689</v>
      </c>
      <c r="T217" s="19">
        <f t="shared" si="59"/>
        <v>-1.5041849683734669E-3</v>
      </c>
      <c r="U217" s="19">
        <f t="shared" si="60"/>
        <v>7.403265770840245E-2</v>
      </c>
      <c r="V217" s="19">
        <f t="shared" si="61"/>
        <v>3.0653075402614863E-2</v>
      </c>
    </row>
    <row r="218" spans="1:22" x14ac:dyDescent="0.25">
      <c r="A218" s="26">
        <f>Wellpath!E218</f>
        <v>0</v>
      </c>
      <c r="B218" s="68">
        <v>1</v>
      </c>
      <c r="C218" s="22">
        <v>0</v>
      </c>
      <c r="D218" s="22">
        <v>0</v>
      </c>
      <c r="E218" s="20">
        <f>Model!$W$4*((drdp!B218+drdp!K218)*DRFR!$B218+(drdp!E218+drdp!N218)*DRFR!$C218+(drdp!H218+drdp!Q218)*DRFR!$D218)</f>
        <v>0</v>
      </c>
      <c r="F218" s="20">
        <f>Model!$W$4*((drdp!C218+drdp!L218)*DRFR!$B218+(drdp!F218+drdp!O218)*DRFR!$C218+(drdp!I218+drdp!R218)*DRFR!$D218)</f>
        <v>0</v>
      </c>
      <c r="G218" s="20">
        <f>Model!$W$4*((drdp!D218+drdp!M218)*DRFR!$B218+(drdp!G218+drdp!P218)*DRFR!$C218+(drdp!J218+drdp!S218)*DRFR!$D218)</f>
        <v>0</v>
      </c>
      <c r="H218" s="18">
        <f>Model!$W$4*((drdp!B218)*DRFR!$B218+(drdp!E218)*DRFR!$C218+(drdp!H218)*DRFR!$D218)</f>
        <v>0</v>
      </c>
      <c r="I218" s="18">
        <f>Model!$W$4*((drdp!C218)*DRFR!$B218+(drdp!F218)*DRFR!$C218+(drdp!I218)*DRFR!$D218)</f>
        <v>0</v>
      </c>
      <c r="J218" s="18">
        <f>Model!$W$4*((drdp!D218)*DRFR!$B218+(drdp!G218)*DRFR!$C218+(drdp!J218)*DRFR!$D218)</f>
        <v>0.35</v>
      </c>
      <c r="K218" s="21">
        <f t="shared" si="50"/>
        <v>7.5154844168448087E-2</v>
      </c>
      <c r="L218" s="21">
        <f t="shared" si="51"/>
        <v>3.4100162016556489E-2</v>
      </c>
      <c r="M218" s="21">
        <f t="shared" si="52"/>
        <v>0.13628935979327689</v>
      </c>
      <c r="N218" s="21">
        <f t="shared" si="53"/>
        <v>-1.5041849683734669E-3</v>
      </c>
      <c r="O218" s="21">
        <f t="shared" si="54"/>
        <v>7.403265770840245E-2</v>
      </c>
      <c r="P218" s="21">
        <f t="shared" si="55"/>
        <v>3.0653075402614863E-2</v>
      </c>
      <c r="Q218" s="19">
        <f t="shared" si="56"/>
        <v>7.5154844168448087E-2</v>
      </c>
      <c r="R218" s="19">
        <f t="shared" si="57"/>
        <v>3.4100162016556489E-2</v>
      </c>
      <c r="S218" s="19">
        <f t="shared" si="58"/>
        <v>0.25878935979327689</v>
      </c>
      <c r="T218" s="19">
        <f t="shared" si="59"/>
        <v>-1.5041849683734669E-3</v>
      </c>
      <c r="U218" s="19">
        <f t="shared" si="60"/>
        <v>7.403265770840245E-2</v>
      </c>
      <c r="V218" s="19">
        <f t="shared" si="61"/>
        <v>3.0653075402614863E-2</v>
      </c>
    </row>
    <row r="219" spans="1:22" x14ac:dyDescent="0.25">
      <c r="A219" s="26">
        <f>Wellpath!E219</f>
        <v>0</v>
      </c>
      <c r="B219" s="68">
        <v>1</v>
      </c>
      <c r="C219" s="22">
        <v>0</v>
      </c>
      <c r="D219" s="22">
        <v>0</v>
      </c>
      <c r="E219" s="20">
        <f>Model!$W$4*((drdp!B219+drdp!K219)*DRFR!$B219+(drdp!E219+drdp!N219)*DRFR!$C219+(drdp!H219+drdp!Q219)*DRFR!$D219)</f>
        <v>0</v>
      </c>
      <c r="F219" s="20">
        <f>Model!$W$4*((drdp!C219+drdp!L219)*DRFR!$B219+(drdp!F219+drdp!O219)*DRFR!$C219+(drdp!I219+drdp!R219)*DRFR!$D219)</f>
        <v>0</v>
      </c>
      <c r="G219" s="20">
        <f>Model!$W$4*((drdp!D219+drdp!M219)*DRFR!$B219+(drdp!G219+drdp!P219)*DRFR!$C219+(drdp!J219+drdp!S219)*DRFR!$D219)</f>
        <v>0</v>
      </c>
      <c r="H219" s="18">
        <f>Model!$W$4*((drdp!B219)*DRFR!$B219+(drdp!E219)*DRFR!$C219+(drdp!H219)*DRFR!$D219)</f>
        <v>0</v>
      </c>
      <c r="I219" s="18">
        <f>Model!$W$4*((drdp!C219)*DRFR!$B219+(drdp!F219)*DRFR!$C219+(drdp!I219)*DRFR!$D219)</f>
        <v>0</v>
      </c>
      <c r="J219" s="18">
        <f>Model!$W$4*((drdp!D219)*DRFR!$B219+(drdp!G219)*DRFR!$C219+(drdp!J219)*DRFR!$D219)</f>
        <v>0.35</v>
      </c>
      <c r="K219" s="21">
        <f t="shared" si="50"/>
        <v>7.5154844168448087E-2</v>
      </c>
      <c r="L219" s="21">
        <f t="shared" si="51"/>
        <v>3.4100162016556489E-2</v>
      </c>
      <c r="M219" s="21">
        <f t="shared" si="52"/>
        <v>0.13628935979327689</v>
      </c>
      <c r="N219" s="21">
        <f t="shared" si="53"/>
        <v>-1.5041849683734669E-3</v>
      </c>
      <c r="O219" s="21">
        <f t="shared" si="54"/>
        <v>7.403265770840245E-2</v>
      </c>
      <c r="P219" s="21">
        <f t="shared" si="55"/>
        <v>3.0653075402614863E-2</v>
      </c>
      <c r="Q219" s="19">
        <f t="shared" si="56"/>
        <v>7.5154844168448087E-2</v>
      </c>
      <c r="R219" s="19">
        <f t="shared" si="57"/>
        <v>3.4100162016556489E-2</v>
      </c>
      <c r="S219" s="19">
        <f t="shared" si="58"/>
        <v>0.25878935979327689</v>
      </c>
      <c r="T219" s="19">
        <f t="shared" si="59"/>
        <v>-1.5041849683734669E-3</v>
      </c>
      <c r="U219" s="19">
        <f t="shared" si="60"/>
        <v>7.403265770840245E-2</v>
      </c>
      <c r="V219" s="19">
        <f t="shared" si="61"/>
        <v>3.0653075402614863E-2</v>
      </c>
    </row>
    <row r="220" spans="1:22" x14ac:dyDescent="0.25">
      <c r="A220" s="26">
        <f>Wellpath!E220</f>
        <v>0</v>
      </c>
      <c r="B220" s="68">
        <v>1</v>
      </c>
      <c r="C220" s="22">
        <v>0</v>
      </c>
      <c r="D220" s="22">
        <v>0</v>
      </c>
      <c r="E220" s="20">
        <f>Model!$W$4*((drdp!B220+drdp!K220)*DRFR!$B220+(drdp!E220+drdp!N220)*DRFR!$C220+(drdp!H220+drdp!Q220)*DRFR!$D220)</f>
        <v>0</v>
      </c>
      <c r="F220" s="20">
        <f>Model!$W$4*((drdp!C220+drdp!L220)*DRFR!$B220+(drdp!F220+drdp!O220)*DRFR!$C220+(drdp!I220+drdp!R220)*DRFR!$D220)</f>
        <v>0</v>
      </c>
      <c r="G220" s="20">
        <f>Model!$W$4*((drdp!D220+drdp!M220)*DRFR!$B220+(drdp!G220+drdp!P220)*DRFR!$C220+(drdp!J220+drdp!S220)*DRFR!$D220)</f>
        <v>0</v>
      </c>
      <c r="H220" s="18">
        <f>Model!$W$4*((drdp!B220)*DRFR!$B220+(drdp!E220)*DRFR!$C220+(drdp!H220)*DRFR!$D220)</f>
        <v>0</v>
      </c>
      <c r="I220" s="18">
        <f>Model!$W$4*((drdp!C220)*DRFR!$B220+(drdp!F220)*DRFR!$C220+(drdp!I220)*DRFR!$D220)</f>
        <v>0</v>
      </c>
      <c r="J220" s="18">
        <f>Model!$W$4*((drdp!D220)*DRFR!$B220+(drdp!G220)*DRFR!$C220+(drdp!J220)*DRFR!$D220)</f>
        <v>0.35</v>
      </c>
      <c r="K220" s="21">
        <f t="shared" si="50"/>
        <v>7.5154844168448087E-2</v>
      </c>
      <c r="L220" s="21">
        <f t="shared" si="51"/>
        <v>3.4100162016556489E-2</v>
      </c>
      <c r="M220" s="21">
        <f t="shared" si="52"/>
        <v>0.13628935979327689</v>
      </c>
      <c r="N220" s="21">
        <f t="shared" si="53"/>
        <v>-1.5041849683734669E-3</v>
      </c>
      <c r="O220" s="21">
        <f t="shared" si="54"/>
        <v>7.403265770840245E-2</v>
      </c>
      <c r="P220" s="21">
        <f t="shared" si="55"/>
        <v>3.0653075402614863E-2</v>
      </c>
      <c r="Q220" s="19">
        <f t="shared" si="56"/>
        <v>7.5154844168448087E-2</v>
      </c>
      <c r="R220" s="19">
        <f t="shared" si="57"/>
        <v>3.4100162016556489E-2</v>
      </c>
      <c r="S220" s="19">
        <f t="shared" si="58"/>
        <v>0.25878935979327689</v>
      </c>
      <c r="T220" s="19">
        <f t="shared" si="59"/>
        <v>-1.5041849683734669E-3</v>
      </c>
      <c r="U220" s="19">
        <f t="shared" si="60"/>
        <v>7.403265770840245E-2</v>
      </c>
      <c r="V220" s="19">
        <f t="shared" si="61"/>
        <v>3.0653075402614863E-2</v>
      </c>
    </row>
    <row r="221" spans="1:22" x14ac:dyDescent="0.25">
      <c r="A221" s="26">
        <f>Wellpath!E221</f>
        <v>0</v>
      </c>
      <c r="B221" s="68">
        <v>1</v>
      </c>
      <c r="C221" s="22">
        <v>0</v>
      </c>
      <c r="D221" s="22">
        <v>0</v>
      </c>
      <c r="E221" s="20">
        <f>Model!$W$4*((drdp!B221+drdp!K221)*DRFR!$B221+(drdp!E221+drdp!N221)*DRFR!$C221+(drdp!H221+drdp!Q221)*DRFR!$D221)</f>
        <v>0</v>
      </c>
      <c r="F221" s="20">
        <f>Model!$W$4*((drdp!C221+drdp!L221)*DRFR!$B221+(drdp!F221+drdp!O221)*DRFR!$C221+(drdp!I221+drdp!R221)*DRFR!$D221)</f>
        <v>0</v>
      </c>
      <c r="G221" s="20">
        <f>Model!$W$4*((drdp!D221+drdp!M221)*DRFR!$B221+(drdp!G221+drdp!P221)*DRFR!$C221+(drdp!J221+drdp!S221)*DRFR!$D221)</f>
        <v>0</v>
      </c>
      <c r="H221" s="18">
        <f>Model!$W$4*((drdp!B221)*DRFR!$B221+(drdp!E221)*DRFR!$C221+(drdp!H221)*DRFR!$D221)</f>
        <v>0</v>
      </c>
      <c r="I221" s="18">
        <f>Model!$W$4*((drdp!C221)*DRFR!$B221+(drdp!F221)*DRFR!$C221+(drdp!I221)*DRFR!$D221)</f>
        <v>0</v>
      </c>
      <c r="J221" s="18">
        <f>Model!$W$4*((drdp!D221)*DRFR!$B221+(drdp!G221)*DRFR!$C221+(drdp!J221)*DRFR!$D221)</f>
        <v>0.35</v>
      </c>
      <c r="K221" s="21">
        <f t="shared" si="50"/>
        <v>7.5154844168448087E-2</v>
      </c>
      <c r="L221" s="21">
        <f t="shared" si="51"/>
        <v>3.4100162016556489E-2</v>
      </c>
      <c r="M221" s="21">
        <f t="shared" si="52"/>
        <v>0.13628935979327689</v>
      </c>
      <c r="N221" s="21">
        <f t="shared" si="53"/>
        <v>-1.5041849683734669E-3</v>
      </c>
      <c r="O221" s="21">
        <f t="shared" si="54"/>
        <v>7.403265770840245E-2</v>
      </c>
      <c r="P221" s="21">
        <f t="shared" si="55"/>
        <v>3.0653075402614863E-2</v>
      </c>
      <c r="Q221" s="19">
        <f t="shared" si="56"/>
        <v>7.5154844168448087E-2</v>
      </c>
      <c r="R221" s="19">
        <f t="shared" si="57"/>
        <v>3.4100162016556489E-2</v>
      </c>
      <c r="S221" s="19">
        <f t="shared" si="58"/>
        <v>0.25878935979327689</v>
      </c>
      <c r="T221" s="19">
        <f t="shared" si="59"/>
        <v>-1.5041849683734669E-3</v>
      </c>
      <c r="U221" s="19">
        <f t="shared" si="60"/>
        <v>7.403265770840245E-2</v>
      </c>
      <c r="V221" s="19">
        <f t="shared" si="61"/>
        <v>3.0653075402614863E-2</v>
      </c>
    </row>
    <row r="222" spans="1:22" x14ac:dyDescent="0.25">
      <c r="A222" s="26">
        <f>Wellpath!E222</f>
        <v>0</v>
      </c>
      <c r="B222" s="68">
        <v>1</v>
      </c>
      <c r="C222" s="22">
        <v>0</v>
      </c>
      <c r="D222" s="22">
        <v>0</v>
      </c>
      <c r="E222" s="20">
        <f>Model!$W$4*((drdp!B222+drdp!K222)*DRFR!$B222+(drdp!E222+drdp!N222)*DRFR!$C222+(drdp!H222+drdp!Q222)*DRFR!$D222)</f>
        <v>0</v>
      </c>
      <c r="F222" s="20">
        <f>Model!$W$4*((drdp!C222+drdp!L222)*DRFR!$B222+(drdp!F222+drdp!O222)*DRFR!$C222+(drdp!I222+drdp!R222)*DRFR!$D222)</f>
        <v>0</v>
      </c>
      <c r="G222" s="20">
        <f>Model!$W$4*((drdp!D222+drdp!M222)*DRFR!$B222+(drdp!G222+drdp!P222)*DRFR!$C222+(drdp!J222+drdp!S222)*DRFR!$D222)</f>
        <v>0</v>
      </c>
      <c r="H222" s="18">
        <f>Model!$W$4*((drdp!B222)*DRFR!$B222+(drdp!E222)*DRFR!$C222+(drdp!H222)*DRFR!$D222)</f>
        <v>0</v>
      </c>
      <c r="I222" s="18">
        <f>Model!$W$4*((drdp!C222)*DRFR!$B222+(drdp!F222)*DRFR!$C222+(drdp!I222)*DRFR!$D222)</f>
        <v>0</v>
      </c>
      <c r="J222" s="18">
        <f>Model!$W$4*((drdp!D222)*DRFR!$B222+(drdp!G222)*DRFR!$C222+(drdp!J222)*DRFR!$D222)</f>
        <v>0.35</v>
      </c>
      <c r="K222" s="21">
        <f t="shared" si="50"/>
        <v>7.5154844168448087E-2</v>
      </c>
      <c r="L222" s="21">
        <f t="shared" si="51"/>
        <v>3.4100162016556489E-2</v>
      </c>
      <c r="M222" s="21">
        <f t="shared" si="52"/>
        <v>0.13628935979327689</v>
      </c>
      <c r="N222" s="21">
        <f t="shared" si="53"/>
        <v>-1.5041849683734669E-3</v>
      </c>
      <c r="O222" s="21">
        <f t="shared" si="54"/>
        <v>7.403265770840245E-2</v>
      </c>
      <c r="P222" s="21">
        <f t="shared" si="55"/>
        <v>3.0653075402614863E-2</v>
      </c>
      <c r="Q222" s="19">
        <f t="shared" si="56"/>
        <v>7.5154844168448087E-2</v>
      </c>
      <c r="R222" s="19">
        <f t="shared" si="57"/>
        <v>3.4100162016556489E-2</v>
      </c>
      <c r="S222" s="19">
        <f t="shared" si="58"/>
        <v>0.25878935979327689</v>
      </c>
      <c r="T222" s="19">
        <f t="shared" si="59"/>
        <v>-1.5041849683734669E-3</v>
      </c>
      <c r="U222" s="19">
        <f t="shared" si="60"/>
        <v>7.403265770840245E-2</v>
      </c>
      <c r="V222" s="19">
        <f t="shared" si="61"/>
        <v>3.0653075402614863E-2</v>
      </c>
    </row>
    <row r="223" spans="1:22" x14ac:dyDescent="0.25">
      <c r="A223" s="26">
        <f>Wellpath!E223</f>
        <v>0</v>
      </c>
      <c r="B223" s="68">
        <v>1</v>
      </c>
      <c r="C223" s="22">
        <v>0</v>
      </c>
      <c r="D223" s="22">
        <v>0</v>
      </c>
      <c r="E223" s="20">
        <f>Model!$W$4*((drdp!B223+drdp!K223)*DRFR!$B223+(drdp!E223+drdp!N223)*DRFR!$C223+(drdp!H223+drdp!Q223)*DRFR!$D223)</f>
        <v>0</v>
      </c>
      <c r="F223" s="20">
        <f>Model!$W$4*((drdp!C223+drdp!L223)*DRFR!$B223+(drdp!F223+drdp!O223)*DRFR!$C223+(drdp!I223+drdp!R223)*DRFR!$D223)</f>
        <v>0</v>
      </c>
      <c r="G223" s="20">
        <f>Model!$W$4*((drdp!D223+drdp!M223)*DRFR!$B223+(drdp!G223+drdp!P223)*DRFR!$C223+(drdp!J223+drdp!S223)*DRFR!$D223)</f>
        <v>0</v>
      </c>
      <c r="H223" s="18">
        <f>Model!$W$4*((drdp!B223)*DRFR!$B223+(drdp!E223)*DRFR!$C223+(drdp!H223)*DRFR!$D223)</f>
        <v>0</v>
      </c>
      <c r="I223" s="18">
        <f>Model!$W$4*((drdp!C223)*DRFR!$B223+(drdp!F223)*DRFR!$C223+(drdp!I223)*DRFR!$D223)</f>
        <v>0</v>
      </c>
      <c r="J223" s="18">
        <f>Model!$W$4*((drdp!D223)*DRFR!$B223+(drdp!G223)*DRFR!$C223+(drdp!J223)*DRFR!$D223)</f>
        <v>0.35</v>
      </c>
      <c r="K223" s="21">
        <f t="shared" si="50"/>
        <v>7.5154844168448087E-2</v>
      </c>
      <c r="L223" s="21">
        <f t="shared" si="51"/>
        <v>3.4100162016556489E-2</v>
      </c>
      <c r="M223" s="21">
        <f t="shared" si="52"/>
        <v>0.13628935979327689</v>
      </c>
      <c r="N223" s="21">
        <f t="shared" si="53"/>
        <v>-1.5041849683734669E-3</v>
      </c>
      <c r="O223" s="21">
        <f t="shared" si="54"/>
        <v>7.403265770840245E-2</v>
      </c>
      <c r="P223" s="21">
        <f t="shared" si="55"/>
        <v>3.0653075402614863E-2</v>
      </c>
      <c r="Q223" s="19">
        <f t="shared" si="56"/>
        <v>7.5154844168448087E-2</v>
      </c>
      <c r="R223" s="19">
        <f t="shared" si="57"/>
        <v>3.4100162016556489E-2</v>
      </c>
      <c r="S223" s="19">
        <f t="shared" si="58"/>
        <v>0.25878935979327689</v>
      </c>
      <c r="T223" s="19">
        <f t="shared" si="59"/>
        <v>-1.5041849683734669E-3</v>
      </c>
      <c r="U223" s="19">
        <f t="shared" si="60"/>
        <v>7.403265770840245E-2</v>
      </c>
      <c r="V223" s="19">
        <f t="shared" si="61"/>
        <v>3.0653075402614863E-2</v>
      </c>
    </row>
    <row r="224" spans="1:22" x14ac:dyDescent="0.25">
      <c r="A224" s="26">
        <f>Wellpath!E224</f>
        <v>0</v>
      </c>
      <c r="B224" s="68">
        <v>1</v>
      </c>
      <c r="C224" s="22">
        <v>0</v>
      </c>
      <c r="D224" s="22">
        <v>0</v>
      </c>
      <c r="E224" s="20">
        <f>Model!$W$4*((drdp!B224+drdp!K224)*DRFR!$B224+(drdp!E224+drdp!N224)*DRFR!$C224+(drdp!H224+drdp!Q224)*DRFR!$D224)</f>
        <v>0</v>
      </c>
      <c r="F224" s="20">
        <f>Model!$W$4*((drdp!C224+drdp!L224)*DRFR!$B224+(drdp!F224+drdp!O224)*DRFR!$C224+(drdp!I224+drdp!R224)*DRFR!$D224)</f>
        <v>0</v>
      </c>
      <c r="G224" s="20">
        <f>Model!$W$4*((drdp!D224+drdp!M224)*DRFR!$B224+(drdp!G224+drdp!P224)*DRFR!$C224+(drdp!J224+drdp!S224)*DRFR!$D224)</f>
        <v>0</v>
      </c>
      <c r="H224" s="18">
        <f>Model!$W$4*((drdp!B224)*DRFR!$B224+(drdp!E224)*DRFR!$C224+(drdp!H224)*DRFR!$D224)</f>
        <v>0</v>
      </c>
      <c r="I224" s="18">
        <f>Model!$W$4*((drdp!C224)*DRFR!$B224+(drdp!F224)*DRFR!$C224+(drdp!I224)*DRFR!$D224)</f>
        <v>0</v>
      </c>
      <c r="J224" s="18">
        <f>Model!$W$4*((drdp!D224)*DRFR!$B224+(drdp!G224)*DRFR!$C224+(drdp!J224)*DRFR!$D224)</f>
        <v>0.35</v>
      </c>
      <c r="K224" s="21">
        <f t="shared" si="50"/>
        <v>7.5154844168448087E-2</v>
      </c>
      <c r="L224" s="21">
        <f t="shared" si="51"/>
        <v>3.4100162016556489E-2</v>
      </c>
      <c r="M224" s="21">
        <f t="shared" si="52"/>
        <v>0.13628935979327689</v>
      </c>
      <c r="N224" s="21">
        <f t="shared" si="53"/>
        <v>-1.5041849683734669E-3</v>
      </c>
      <c r="O224" s="21">
        <f t="shared" si="54"/>
        <v>7.403265770840245E-2</v>
      </c>
      <c r="P224" s="21">
        <f t="shared" si="55"/>
        <v>3.0653075402614863E-2</v>
      </c>
      <c r="Q224" s="19">
        <f t="shared" si="56"/>
        <v>7.5154844168448087E-2</v>
      </c>
      <c r="R224" s="19">
        <f t="shared" si="57"/>
        <v>3.4100162016556489E-2</v>
      </c>
      <c r="S224" s="19">
        <f t="shared" si="58"/>
        <v>0.25878935979327689</v>
      </c>
      <c r="T224" s="19">
        <f t="shared" si="59"/>
        <v>-1.5041849683734669E-3</v>
      </c>
      <c r="U224" s="19">
        <f t="shared" si="60"/>
        <v>7.403265770840245E-2</v>
      </c>
      <c r="V224" s="19">
        <f t="shared" si="61"/>
        <v>3.0653075402614863E-2</v>
      </c>
    </row>
    <row r="225" spans="1:22" x14ac:dyDescent="0.25">
      <c r="A225" s="26">
        <f>Wellpath!E225</f>
        <v>0</v>
      </c>
      <c r="B225" s="68">
        <v>1</v>
      </c>
      <c r="C225" s="22">
        <v>0</v>
      </c>
      <c r="D225" s="22">
        <v>0</v>
      </c>
      <c r="E225" s="20">
        <f>Model!$W$4*((drdp!B225+drdp!K225)*DRFR!$B225+(drdp!E225+drdp!N225)*DRFR!$C225+(drdp!H225+drdp!Q225)*DRFR!$D225)</f>
        <v>0</v>
      </c>
      <c r="F225" s="20">
        <f>Model!$W$4*((drdp!C225+drdp!L225)*DRFR!$B225+(drdp!F225+drdp!O225)*DRFR!$C225+(drdp!I225+drdp!R225)*DRFR!$D225)</f>
        <v>0</v>
      </c>
      <c r="G225" s="20">
        <f>Model!$W$4*((drdp!D225+drdp!M225)*DRFR!$B225+(drdp!G225+drdp!P225)*DRFR!$C225+(drdp!J225+drdp!S225)*DRFR!$D225)</f>
        <v>0</v>
      </c>
      <c r="H225" s="18">
        <f>Model!$W$4*((drdp!B225)*DRFR!$B225+(drdp!E225)*DRFR!$C225+(drdp!H225)*DRFR!$D225)</f>
        <v>0</v>
      </c>
      <c r="I225" s="18">
        <f>Model!$W$4*((drdp!C225)*DRFR!$B225+(drdp!F225)*DRFR!$C225+(drdp!I225)*DRFR!$D225)</f>
        <v>0</v>
      </c>
      <c r="J225" s="18">
        <f>Model!$W$4*((drdp!D225)*DRFR!$B225+(drdp!G225)*DRFR!$C225+(drdp!J225)*DRFR!$D225)</f>
        <v>0.35</v>
      </c>
      <c r="K225" s="21">
        <f t="shared" si="50"/>
        <v>7.5154844168448087E-2</v>
      </c>
      <c r="L225" s="21">
        <f t="shared" si="51"/>
        <v>3.4100162016556489E-2</v>
      </c>
      <c r="M225" s="21">
        <f t="shared" si="52"/>
        <v>0.13628935979327689</v>
      </c>
      <c r="N225" s="21">
        <f t="shared" si="53"/>
        <v>-1.5041849683734669E-3</v>
      </c>
      <c r="O225" s="21">
        <f t="shared" si="54"/>
        <v>7.403265770840245E-2</v>
      </c>
      <c r="P225" s="21">
        <f t="shared" si="55"/>
        <v>3.0653075402614863E-2</v>
      </c>
      <c r="Q225" s="19">
        <f t="shared" si="56"/>
        <v>7.5154844168448087E-2</v>
      </c>
      <c r="R225" s="19">
        <f t="shared" si="57"/>
        <v>3.4100162016556489E-2</v>
      </c>
      <c r="S225" s="19">
        <f t="shared" si="58"/>
        <v>0.25878935979327689</v>
      </c>
      <c r="T225" s="19">
        <f t="shared" si="59"/>
        <v>-1.5041849683734669E-3</v>
      </c>
      <c r="U225" s="19">
        <f t="shared" si="60"/>
        <v>7.403265770840245E-2</v>
      </c>
      <c r="V225" s="19">
        <f t="shared" si="61"/>
        <v>3.0653075402614863E-2</v>
      </c>
    </row>
    <row r="226" spans="1:22" x14ac:dyDescent="0.25">
      <c r="A226" s="26">
        <f>Wellpath!E226</f>
        <v>0</v>
      </c>
      <c r="B226" s="68">
        <v>1</v>
      </c>
      <c r="C226" s="22">
        <v>0</v>
      </c>
      <c r="D226" s="22">
        <v>0</v>
      </c>
      <c r="E226" s="20">
        <f>Model!$W$4*((drdp!B226+drdp!K226)*DRFR!$B226+(drdp!E226+drdp!N226)*DRFR!$C226+(drdp!H226+drdp!Q226)*DRFR!$D226)</f>
        <v>0</v>
      </c>
      <c r="F226" s="20">
        <f>Model!$W$4*((drdp!C226+drdp!L226)*DRFR!$B226+(drdp!F226+drdp!O226)*DRFR!$C226+(drdp!I226+drdp!R226)*DRFR!$D226)</f>
        <v>0</v>
      </c>
      <c r="G226" s="20">
        <f>Model!$W$4*((drdp!D226+drdp!M226)*DRFR!$B226+(drdp!G226+drdp!P226)*DRFR!$C226+(drdp!J226+drdp!S226)*DRFR!$D226)</f>
        <v>0</v>
      </c>
      <c r="H226" s="18">
        <f>Model!$W$4*((drdp!B226)*DRFR!$B226+(drdp!E226)*DRFR!$C226+(drdp!H226)*DRFR!$D226)</f>
        <v>0</v>
      </c>
      <c r="I226" s="18">
        <f>Model!$W$4*((drdp!C226)*DRFR!$B226+(drdp!F226)*DRFR!$C226+(drdp!I226)*DRFR!$D226)</f>
        <v>0</v>
      </c>
      <c r="J226" s="18">
        <f>Model!$W$4*((drdp!D226)*DRFR!$B226+(drdp!G226)*DRFR!$C226+(drdp!J226)*DRFR!$D226)</f>
        <v>0.35</v>
      </c>
      <c r="K226" s="21">
        <f t="shared" si="50"/>
        <v>7.5154844168448087E-2</v>
      </c>
      <c r="L226" s="21">
        <f t="shared" si="51"/>
        <v>3.4100162016556489E-2</v>
      </c>
      <c r="M226" s="21">
        <f t="shared" si="52"/>
        <v>0.13628935979327689</v>
      </c>
      <c r="N226" s="21">
        <f t="shared" si="53"/>
        <v>-1.5041849683734669E-3</v>
      </c>
      <c r="O226" s="21">
        <f t="shared" si="54"/>
        <v>7.403265770840245E-2</v>
      </c>
      <c r="P226" s="21">
        <f t="shared" si="55"/>
        <v>3.0653075402614863E-2</v>
      </c>
      <c r="Q226" s="19">
        <f t="shared" si="56"/>
        <v>7.5154844168448087E-2</v>
      </c>
      <c r="R226" s="19">
        <f t="shared" si="57"/>
        <v>3.4100162016556489E-2</v>
      </c>
      <c r="S226" s="19">
        <f t="shared" si="58"/>
        <v>0.25878935979327689</v>
      </c>
      <c r="T226" s="19">
        <f t="shared" si="59"/>
        <v>-1.5041849683734669E-3</v>
      </c>
      <c r="U226" s="19">
        <f t="shared" si="60"/>
        <v>7.403265770840245E-2</v>
      </c>
      <c r="V226" s="19">
        <f t="shared" si="61"/>
        <v>3.0653075402614863E-2</v>
      </c>
    </row>
    <row r="227" spans="1:22" x14ac:dyDescent="0.25">
      <c r="A227" s="26">
        <f>Wellpath!E227</f>
        <v>0</v>
      </c>
      <c r="B227" s="68">
        <v>1</v>
      </c>
      <c r="C227" s="22">
        <v>0</v>
      </c>
      <c r="D227" s="22">
        <v>0</v>
      </c>
      <c r="E227" s="20">
        <f>Model!$W$4*((drdp!B227+drdp!K227)*DRFR!$B227+(drdp!E227+drdp!N227)*DRFR!$C227+(drdp!H227+drdp!Q227)*DRFR!$D227)</f>
        <v>0</v>
      </c>
      <c r="F227" s="20">
        <f>Model!$W$4*((drdp!C227+drdp!L227)*DRFR!$B227+(drdp!F227+drdp!O227)*DRFR!$C227+(drdp!I227+drdp!R227)*DRFR!$D227)</f>
        <v>0</v>
      </c>
      <c r="G227" s="20">
        <f>Model!$W$4*((drdp!D227+drdp!M227)*DRFR!$B227+(drdp!G227+drdp!P227)*DRFR!$C227+(drdp!J227+drdp!S227)*DRFR!$D227)</f>
        <v>0</v>
      </c>
      <c r="H227" s="18">
        <f>Model!$W$4*((drdp!B227)*DRFR!$B227+(drdp!E227)*DRFR!$C227+(drdp!H227)*DRFR!$D227)</f>
        <v>0</v>
      </c>
      <c r="I227" s="18">
        <f>Model!$W$4*((drdp!C227)*DRFR!$B227+(drdp!F227)*DRFR!$C227+(drdp!I227)*DRFR!$D227)</f>
        <v>0</v>
      </c>
      <c r="J227" s="18">
        <f>Model!$W$4*((drdp!D227)*DRFR!$B227+(drdp!G227)*DRFR!$C227+(drdp!J227)*DRFR!$D227)</f>
        <v>0.35</v>
      </c>
      <c r="K227" s="21">
        <f t="shared" si="50"/>
        <v>7.5154844168448087E-2</v>
      </c>
      <c r="L227" s="21">
        <f t="shared" si="51"/>
        <v>3.4100162016556489E-2</v>
      </c>
      <c r="M227" s="21">
        <f t="shared" si="52"/>
        <v>0.13628935979327689</v>
      </c>
      <c r="N227" s="21">
        <f t="shared" si="53"/>
        <v>-1.5041849683734669E-3</v>
      </c>
      <c r="O227" s="21">
        <f t="shared" si="54"/>
        <v>7.403265770840245E-2</v>
      </c>
      <c r="P227" s="21">
        <f t="shared" si="55"/>
        <v>3.0653075402614863E-2</v>
      </c>
      <c r="Q227" s="19">
        <f t="shared" si="56"/>
        <v>7.5154844168448087E-2</v>
      </c>
      <c r="R227" s="19">
        <f t="shared" si="57"/>
        <v>3.4100162016556489E-2</v>
      </c>
      <c r="S227" s="19">
        <f t="shared" si="58"/>
        <v>0.25878935979327689</v>
      </c>
      <c r="T227" s="19">
        <f t="shared" si="59"/>
        <v>-1.5041849683734669E-3</v>
      </c>
      <c r="U227" s="19">
        <f t="shared" si="60"/>
        <v>7.403265770840245E-2</v>
      </c>
      <c r="V227" s="19">
        <f t="shared" si="61"/>
        <v>3.0653075402614863E-2</v>
      </c>
    </row>
    <row r="228" spans="1:22" x14ac:dyDescent="0.25">
      <c r="A228" s="26">
        <f>Wellpath!E228</f>
        <v>0</v>
      </c>
      <c r="B228" s="68">
        <v>1</v>
      </c>
      <c r="C228" s="22">
        <v>0</v>
      </c>
      <c r="D228" s="22">
        <v>0</v>
      </c>
      <c r="E228" s="20">
        <f>Model!$W$4*((drdp!B228+drdp!K228)*DRFR!$B228+(drdp!E228+drdp!N228)*DRFR!$C228+(drdp!H228+drdp!Q228)*DRFR!$D228)</f>
        <v>0</v>
      </c>
      <c r="F228" s="20">
        <f>Model!$W$4*((drdp!C228+drdp!L228)*DRFR!$B228+(drdp!F228+drdp!O228)*DRFR!$C228+(drdp!I228+drdp!R228)*DRFR!$D228)</f>
        <v>0</v>
      </c>
      <c r="G228" s="20">
        <f>Model!$W$4*((drdp!D228+drdp!M228)*DRFR!$B228+(drdp!G228+drdp!P228)*DRFR!$C228+(drdp!J228+drdp!S228)*DRFR!$D228)</f>
        <v>0</v>
      </c>
      <c r="H228" s="18">
        <f>Model!$W$4*((drdp!B228)*DRFR!$B228+(drdp!E228)*DRFR!$C228+(drdp!H228)*DRFR!$D228)</f>
        <v>0</v>
      </c>
      <c r="I228" s="18">
        <f>Model!$W$4*((drdp!C228)*DRFR!$B228+(drdp!F228)*DRFR!$C228+(drdp!I228)*DRFR!$D228)</f>
        <v>0</v>
      </c>
      <c r="J228" s="18">
        <f>Model!$W$4*((drdp!D228)*DRFR!$B228+(drdp!G228)*DRFR!$C228+(drdp!J228)*DRFR!$D228)</f>
        <v>0.35</v>
      </c>
      <c r="K228" s="21">
        <f t="shared" si="50"/>
        <v>7.5154844168448087E-2</v>
      </c>
      <c r="L228" s="21">
        <f t="shared" si="51"/>
        <v>3.4100162016556489E-2</v>
      </c>
      <c r="M228" s="21">
        <f t="shared" si="52"/>
        <v>0.13628935979327689</v>
      </c>
      <c r="N228" s="21">
        <f t="shared" si="53"/>
        <v>-1.5041849683734669E-3</v>
      </c>
      <c r="O228" s="21">
        <f t="shared" si="54"/>
        <v>7.403265770840245E-2</v>
      </c>
      <c r="P228" s="21">
        <f t="shared" si="55"/>
        <v>3.0653075402614863E-2</v>
      </c>
      <c r="Q228" s="19">
        <f t="shared" si="56"/>
        <v>7.5154844168448087E-2</v>
      </c>
      <c r="R228" s="19">
        <f t="shared" si="57"/>
        <v>3.4100162016556489E-2</v>
      </c>
      <c r="S228" s="19">
        <f t="shared" si="58"/>
        <v>0.25878935979327689</v>
      </c>
      <c r="T228" s="19">
        <f t="shared" si="59"/>
        <v>-1.5041849683734669E-3</v>
      </c>
      <c r="U228" s="19">
        <f t="shared" si="60"/>
        <v>7.403265770840245E-2</v>
      </c>
      <c r="V228" s="19">
        <f t="shared" si="61"/>
        <v>3.0653075402614863E-2</v>
      </c>
    </row>
    <row r="229" spans="1:22" x14ac:dyDescent="0.25">
      <c r="A229" s="26">
        <f>Wellpath!E229</f>
        <v>0</v>
      </c>
      <c r="B229" s="68">
        <v>1</v>
      </c>
      <c r="C229" s="22">
        <v>0</v>
      </c>
      <c r="D229" s="22">
        <v>0</v>
      </c>
      <c r="E229" s="20">
        <f>Model!$W$4*((drdp!B229+drdp!K229)*DRFR!$B229+(drdp!E229+drdp!N229)*DRFR!$C229+(drdp!H229+drdp!Q229)*DRFR!$D229)</f>
        <v>0</v>
      </c>
      <c r="F229" s="20">
        <f>Model!$W$4*((drdp!C229+drdp!L229)*DRFR!$B229+(drdp!F229+drdp!O229)*DRFR!$C229+(drdp!I229+drdp!R229)*DRFR!$D229)</f>
        <v>0</v>
      </c>
      <c r="G229" s="20">
        <f>Model!$W$4*((drdp!D229+drdp!M229)*DRFR!$B229+(drdp!G229+drdp!P229)*DRFR!$C229+(drdp!J229+drdp!S229)*DRFR!$D229)</f>
        <v>0</v>
      </c>
      <c r="H229" s="18">
        <f>Model!$W$4*((drdp!B229)*DRFR!$B229+(drdp!E229)*DRFR!$C229+(drdp!H229)*DRFR!$D229)</f>
        <v>0</v>
      </c>
      <c r="I229" s="18">
        <f>Model!$W$4*((drdp!C229)*DRFR!$B229+(drdp!F229)*DRFR!$C229+(drdp!I229)*DRFR!$D229)</f>
        <v>0</v>
      </c>
      <c r="J229" s="18">
        <f>Model!$W$4*((drdp!D229)*DRFR!$B229+(drdp!G229)*DRFR!$C229+(drdp!J229)*DRFR!$D229)</f>
        <v>0.35</v>
      </c>
      <c r="K229" s="21">
        <f t="shared" si="50"/>
        <v>7.5154844168448087E-2</v>
      </c>
      <c r="L229" s="21">
        <f t="shared" si="51"/>
        <v>3.4100162016556489E-2</v>
      </c>
      <c r="M229" s="21">
        <f t="shared" si="52"/>
        <v>0.13628935979327689</v>
      </c>
      <c r="N229" s="21">
        <f t="shared" si="53"/>
        <v>-1.5041849683734669E-3</v>
      </c>
      <c r="O229" s="21">
        <f t="shared" si="54"/>
        <v>7.403265770840245E-2</v>
      </c>
      <c r="P229" s="21">
        <f t="shared" si="55"/>
        <v>3.0653075402614863E-2</v>
      </c>
      <c r="Q229" s="19">
        <f t="shared" si="56"/>
        <v>7.5154844168448087E-2</v>
      </c>
      <c r="R229" s="19">
        <f t="shared" si="57"/>
        <v>3.4100162016556489E-2</v>
      </c>
      <c r="S229" s="19">
        <f t="shared" si="58"/>
        <v>0.25878935979327689</v>
      </c>
      <c r="T229" s="19">
        <f t="shared" si="59"/>
        <v>-1.5041849683734669E-3</v>
      </c>
      <c r="U229" s="19">
        <f t="shared" si="60"/>
        <v>7.403265770840245E-2</v>
      </c>
      <c r="V229" s="19">
        <f t="shared" si="61"/>
        <v>3.0653075402614863E-2</v>
      </c>
    </row>
    <row r="230" spans="1:22" x14ac:dyDescent="0.25">
      <c r="A230" s="26">
        <f>Wellpath!E230</f>
        <v>0</v>
      </c>
      <c r="B230" s="68">
        <v>1</v>
      </c>
      <c r="C230" s="22">
        <v>0</v>
      </c>
      <c r="D230" s="22">
        <v>0</v>
      </c>
      <c r="E230" s="20">
        <f>Model!$W$4*((drdp!B230+drdp!K230)*DRFR!$B230+(drdp!E230+drdp!N230)*DRFR!$C230+(drdp!H230+drdp!Q230)*DRFR!$D230)</f>
        <v>0</v>
      </c>
      <c r="F230" s="20">
        <f>Model!$W$4*((drdp!C230+drdp!L230)*DRFR!$B230+(drdp!F230+drdp!O230)*DRFR!$C230+(drdp!I230+drdp!R230)*DRFR!$D230)</f>
        <v>0</v>
      </c>
      <c r="G230" s="20">
        <f>Model!$W$4*((drdp!D230+drdp!M230)*DRFR!$B230+(drdp!G230+drdp!P230)*DRFR!$C230+(drdp!J230+drdp!S230)*DRFR!$D230)</f>
        <v>0</v>
      </c>
      <c r="H230" s="18">
        <f>Model!$W$4*((drdp!B230)*DRFR!$B230+(drdp!E230)*DRFR!$C230+(drdp!H230)*DRFR!$D230)</f>
        <v>0</v>
      </c>
      <c r="I230" s="18">
        <f>Model!$W$4*((drdp!C230)*DRFR!$B230+(drdp!F230)*DRFR!$C230+(drdp!I230)*DRFR!$D230)</f>
        <v>0</v>
      </c>
      <c r="J230" s="18">
        <f>Model!$W$4*((drdp!D230)*DRFR!$B230+(drdp!G230)*DRFR!$C230+(drdp!J230)*DRFR!$D230)</f>
        <v>0.35</v>
      </c>
      <c r="K230" s="21">
        <f t="shared" si="50"/>
        <v>7.5154844168448087E-2</v>
      </c>
      <c r="L230" s="21">
        <f t="shared" si="51"/>
        <v>3.4100162016556489E-2</v>
      </c>
      <c r="M230" s="21">
        <f t="shared" si="52"/>
        <v>0.13628935979327689</v>
      </c>
      <c r="N230" s="21">
        <f t="shared" si="53"/>
        <v>-1.5041849683734669E-3</v>
      </c>
      <c r="O230" s="21">
        <f t="shared" si="54"/>
        <v>7.403265770840245E-2</v>
      </c>
      <c r="P230" s="21">
        <f t="shared" si="55"/>
        <v>3.0653075402614863E-2</v>
      </c>
      <c r="Q230" s="19">
        <f t="shared" si="56"/>
        <v>7.5154844168448087E-2</v>
      </c>
      <c r="R230" s="19">
        <f t="shared" si="57"/>
        <v>3.4100162016556489E-2</v>
      </c>
      <c r="S230" s="19">
        <f t="shared" si="58"/>
        <v>0.25878935979327689</v>
      </c>
      <c r="T230" s="19">
        <f t="shared" si="59"/>
        <v>-1.5041849683734669E-3</v>
      </c>
      <c r="U230" s="19">
        <f t="shared" si="60"/>
        <v>7.403265770840245E-2</v>
      </c>
      <c r="V230" s="19">
        <f t="shared" si="61"/>
        <v>3.0653075402614863E-2</v>
      </c>
    </row>
    <row r="231" spans="1:22" x14ac:dyDescent="0.25">
      <c r="A231" s="26">
        <f>Wellpath!E231</f>
        <v>0</v>
      </c>
      <c r="B231" s="68">
        <v>1</v>
      </c>
      <c r="C231" s="22">
        <v>0</v>
      </c>
      <c r="D231" s="22">
        <v>0</v>
      </c>
      <c r="E231" s="20">
        <f>Model!$W$4*((drdp!B231+drdp!K231)*DRFR!$B231+(drdp!E231+drdp!N231)*DRFR!$C231+(drdp!H231+drdp!Q231)*DRFR!$D231)</f>
        <v>0</v>
      </c>
      <c r="F231" s="20">
        <f>Model!$W$4*((drdp!C231+drdp!L231)*DRFR!$B231+(drdp!F231+drdp!O231)*DRFR!$C231+(drdp!I231+drdp!R231)*DRFR!$D231)</f>
        <v>0</v>
      </c>
      <c r="G231" s="20">
        <f>Model!$W$4*((drdp!D231+drdp!M231)*DRFR!$B231+(drdp!G231+drdp!P231)*DRFR!$C231+(drdp!J231+drdp!S231)*DRFR!$D231)</f>
        <v>0</v>
      </c>
      <c r="H231" s="18">
        <f>Model!$W$4*((drdp!B231)*DRFR!$B231+(drdp!E231)*DRFR!$C231+(drdp!H231)*DRFR!$D231)</f>
        <v>0</v>
      </c>
      <c r="I231" s="18">
        <f>Model!$W$4*((drdp!C231)*DRFR!$B231+(drdp!F231)*DRFR!$C231+(drdp!I231)*DRFR!$D231)</f>
        <v>0</v>
      </c>
      <c r="J231" s="18">
        <f>Model!$W$4*((drdp!D231)*DRFR!$B231+(drdp!G231)*DRFR!$C231+(drdp!J231)*DRFR!$D231)</f>
        <v>0.35</v>
      </c>
      <c r="K231" s="21">
        <f t="shared" si="50"/>
        <v>7.5154844168448087E-2</v>
      </c>
      <c r="L231" s="21">
        <f t="shared" si="51"/>
        <v>3.4100162016556489E-2</v>
      </c>
      <c r="M231" s="21">
        <f t="shared" si="52"/>
        <v>0.13628935979327689</v>
      </c>
      <c r="N231" s="21">
        <f t="shared" si="53"/>
        <v>-1.5041849683734669E-3</v>
      </c>
      <c r="O231" s="21">
        <f t="shared" si="54"/>
        <v>7.403265770840245E-2</v>
      </c>
      <c r="P231" s="21">
        <f t="shared" si="55"/>
        <v>3.0653075402614863E-2</v>
      </c>
      <c r="Q231" s="19">
        <f t="shared" si="56"/>
        <v>7.5154844168448087E-2</v>
      </c>
      <c r="R231" s="19">
        <f t="shared" si="57"/>
        <v>3.4100162016556489E-2</v>
      </c>
      <c r="S231" s="19">
        <f t="shared" si="58"/>
        <v>0.25878935979327689</v>
      </c>
      <c r="T231" s="19">
        <f t="shared" si="59"/>
        <v>-1.5041849683734669E-3</v>
      </c>
      <c r="U231" s="19">
        <f t="shared" si="60"/>
        <v>7.403265770840245E-2</v>
      </c>
      <c r="V231" s="19">
        <f t="shared" si="61"/>
        <v>3.0653075402614863E-2</v>
      </c>
    </row>
    <row r="232" spans="1:22" x14ac:dyDescent="0.25">
      <c r="A232" s="26">
        <f>Wellpath!E232</f>
        <v>0</v>
      </c>
      <c r="B232" s="68">
        <v>1</v>
      </c>
      <c r="C232" s="22">
        <v>0</v>
      </c>
      <c r="D232" s="22">
        <v>0</v>
      </c>
      <c r="E232" s="20">
        <f>Model!$W$4*((drdp!B232+drdp!K232)*DRFR!$B232+(drdp!E232+drdp!N232)*DRFR!$C232+(drdp!H232+drdp!Q232)*DRFR!$D232)</f>
        <v>0</v>
      </c>
      <c r="F232" s="20">
        <f>Model!$W$4*((drdp!C232+drdp!L232)*DRFR!$B232+(drdp!F232+drdp!O232)*DRFR!$C232+(drdp!I232+drdp!R232)*DRFR!$D232)</f>
        <v>0</v>
      </c>
      <c r="G232" s="20">
        <f>Model!$W$4*((drdp!D232+drdp!M232)*DRFR!$B232+(drdp!G232+drdp!P232)*DRFR!$C232+(drdp!J232+drdp!S232)*DRFR!$D232)</f>
        <v>0</v>
      </c>
      <c r="H232" s="18">
        <f>Model!$W$4*((drdp!B232)*DRFR!$B232+(drdp!E232)*DRFR!$C232+(drdp!H232)*DRFR!$D232)</f>
        <v>0</v>
      </c>
      <c r="I232" s="18">
        <f>Model!$W$4*((drdp!C232)*DRFR!$B232+(drdp!F232)*DRFR!$C232+(drdp!I232)*DRFR!$D232)</f>
        <v>0</v>
      </c>
      <c r="J232" s="18">
        <f>Model!$W$4*((drdp!D232)*DRFR!$B232+(drdp!G232)*DRFR!$C232+(drdp!J232)*DRFR!$D232)</f>
        <v>0.35</v>
      </c>
      <c r="K232" s="21">
        <f t="shared" si="50"/>
        <v>7.5154844168448087E-2</v>
      </c>
      <c r="L232" s="21">
        <f t="shared" si="51"/>
        <v>3.4100162016556489E-2</v>
      </c>
      <c r="M232" s="21">
        <f t="shared" si="52"/>
        <v>0.13628935979327689</v>
      </c>
      <c r="N232" s="21">
        <f t="shared" si="53"/>
        <v>-1.5041849683734669E-3</v>
      </c>
      <c r="O232" s="21">
        <f t="shared" si="54"/>
        <v>7.403265770840245E-2</v>
      </c>
      <c r="P232" s="21">
        <f t="shared" si="55"/>
        <v>3.0653075402614863E-2</v>
      </c>
      <c r="Q232" s="19">
        <f t="shared" si="56"/>
        <v>7.5154844168448087E-2</v>
      </c>
      <c r="R232" s="19">
        <f t="shared" si="57"/>
        <v>3.4100162016556489E-2</v>
      </c>
      <c r="S232" s="19">
        <f t="shared" si="58"/>
        <v>0.25878935979327689</v>
      </c>
      <c r="T232" s="19">
        <f t="shared" si="59"/>
        <v>-1.5041849683734669E-3</v>
      </c>
      <c r="U232" s="19">
        <f t="shared" si="60"/>
        <v>7.403265770840245E-2</v>
      </c>
      <c r="V232" s="19">
        <f t="shared" si="61"/>
        <v>3.0653075402614863E-2</v>
      </c>
    </row>
    <row r="233" spans="1:22" x14ac:dyDescent="0.25">
      <c r="A233" s="26">
        <f>Wellpath!E233</f>
        <v>0</v>
      </c>
      <c r="B233" s="68">
        <v>1</v>
      </c>
      <c r="C233" s="22">
        <v>0</v>
      </c>
      <c r="D233" s="22">
        <v>0</v>
      </c>
      <c r="E233" s="20">
        <f>Model!$W$4*((drdp!B233+drdp!K233)*DRFR!$B233+(drdp!E233+drdp!N233)*DRFR!$C233+(drdp!H233+drdp!Q233)*DRFR!$D233)</f>
        <v>0</v>
      </c>
      <c r="F233" s="20">
        <f>Model!$W$4*((drdp!C233+drdp!L233)*DRFR!$B233+(drdp!F233+drdp!O233)*DRFR!$C233+(drdp!I233+drdp!R233)*DRFR!$D233)</f>
        <v>0</v>
      </c>
      <c r="G233" s="20">
        <f>Model!$W$4*((drdp!D233+drdp!M233)*DRFR!$B233+(drdp!G233+drdp!P233)*DRFR!$C233+(drdp!J233+drdp!S233)*DRFR!$D233)</f>
        <v>0</v>
      </c>
      <c r="H233" s="18">
        <f>Model!$W$4*((drdp!B233)*DRFR!$B233+(drdp!E233)*DRFR!$C233+(drdp!H233)*DRFR!$D233)</f>
        <v>0</v>
      </c>
      <c r="I233" s="18">
        <f>Model!$W$4*((drdp!C233)*DRFR!$B233+(drdp!F233)*DRFR!$C233+(drdp!I233)*DRFR!$D233)</f>
        <v>0</v>
      </c>
      <c r="J233" s="18">
        <f>Model!$W$4*((drdp!D233)*DRFR!$B233+(drdp!G233)*DRFR!$C233+(drdp!J233)*DRFR!$D233)</f>
        <v>0.35</v>
      </c>
      <c r="K233" s="21">
        <f t="shared" si="50"/>
        <v>7.5154844168448087E-2</v>
      </c>
      <c r="L233" s="21">
        <f t="shared" si="51"/>
        <v>3.4100162016556489E-2</v>
      </c>
      <c r="M233" s="21">
        <f t="shared" si="52"/>
        <v>0.13628935979327689</v>
      </c>
      <c r="N233" s="21">
        <f t="shared" si="53"/>
        <v>-1.5041849683734669E-3</v>
      </c>
      <c r="O233" s="21">
        <f t="shared" si="54"/>
        <v>7.403265770840245E-2</v>
      </c>
      <c r="P233" s="21">
        <f t="shared" si="55"/>
        <v>3.0653075402614863E-2</v>
      </c>
      <c r="Q233" s="19">
        <f t="shared" si="56"/>
        <v>7.5154844168448087E-2</v>
      </c>
      <c r="R233" s="19">
        <f t="shared" si="57"/>
        <v>3.4100162016556489E-2</v>
      </c>
      <c r="S233" s="19">
        <f t="shared" si="58"/>
        <v>0.25878935979327689</v>
      </c>
      <c r="T233" s="19">
        <f t="shared" si="59"/>
        <v>-1.5041849683734669E-3</v>
      </c>
      <c r="U233" s="19">
        <f t="shared" si="60"/>
        <v>7.403265770840245E-2</v>
      </c>
      <c r="V233" s="19">
        <f t="shared" si="61"/>
        <v>3.0653075402614863E-2</v>
      </c>
    </row>
    <row r="234" spans="1:22" x14ac:dyDescent="0.25">
      <c r="A234" s="26">
        <f>Wellpath!E234</f>
        <v>0</v>
      </c>
      <c r="B234" s="68">
        <v>1</v>
      </c>
      <c r="C234" s="22">
        <v>0</v>
      </c>
      <c r="D234" s="22">
        <v>0</v>
      </c>
      <c r="E234" s="20">
        <f>Model!$W$4*((drdp!B234+drdp!K234)*DRFR!$B234+(drdp!E234+drdp!N234)*DRFR!$C234+(drdp!H234+drdp!Q234)*DRFR!$D234)</f>
        <v>0</v>
      </c>
      <c r="F234" s="20">
        <f>Model!$W$4*((drdp!C234+drdp!L234)*DRFR!$B234+(drdp!F234+drdp!O234)*DRFR!$C234+(drdp!I234+drdp!R234)*DRFR!$D234)</f>
        <v>0</v>
      </c>
      <c r="G234" s="20">
        <f>Model!$W$4*((drdp!D234+drdp!M234)*DRFR!$B234+(drdp!G234+drdp!P234)*DRFR!$C234+(drdp!J234+drdp!S234)*DRFR!$D234)</f>
        <v>0</v>
      </c>
      <c r="H234" s="18">
        <f>Model!$W$4*((drdp!B234)*DRFR!$B234+(drdp!E234)*DRFR!$C234+(drdp!H234)*DRFR!$D234)</f>
        <v>0</v>
      </c>
      <c r="I234" s="18">
        <f>Model!$W$4*((drdp!C234)*DRFR!$B234+(drdp!F234)*DRFR!$C234+(drdp!I234)*DRFR!$D234)</f>
        <v>0</v>
      </c>
      <c r="J234" s="18">
        <f>Model!$W$4*((drdp!D234)*DRFR!$B234+(drdp!G234)*DRFR!$C234+(drdp!J234)*DRFR!$D234)</f>
        <v>0.35</v>
      </c>
      <c r="K234" s="21">
        <f t="shared" si="50"/>
        <v>7.5154844168448087E-2</v>
      </c>
      <c r="L234" s="21">
        <f t="shared" si="51"/>
        <v>3.4100162016556489E-2</v>
      </c>
      <c r="M234" s="21">
        <f t="shared" si="52"/>
        <v>0.13628935979327689</v>
      </c>
      <c r="N234" s="21">
        <f t="shared" si="53"/>
        <v>-1.5041849683734669E-3</v>
      </c>
      <c r="O234" s="21">
        <f t="shared" si="54"/>
        <v>7.403265770840245E-2</v>
      </c>
      <c r="P234" s="21">
        <f t="shared" si="55"/>
        <v>3.0653075402614863E-2</v>
      </c>
      <c r="Q234" s="19">
        <f t="shared" si="56"/>
        <v>7.5154844168448087E-2</v>
      </c>
      <c r="R234" s="19">
        <f t="shared" si="57"/>
        <v>3.4100162016556489E-2</v>
      </c>
      <c r="S234" s="19">
        <f t="shared" si="58"/>
        <v>0.25878935979327689</v>
      </c>
      <c r="T234" s="19">
        <f t="shared" si="59"/>
        <v>-1.5041849683734669E-3</v>
      </c>
      <c r="U234" s="19">
        <f t="shared" si="60"/>
        <v>7.403265770840245E-2</v>
      </c>
      <c r="V234" s="19">
        <f t="shared" si="61"/>
        <v>3.0653075402614863E-2</v>
      </c>
    </row>
    <row r="235" spans="1:22" x14ac:dyDescent="0.25">
      <c r="A235" s="26">
        <f>Wellpath!E235</f>
        <v>0</v>
      </c>
      <c r="B235" s="68">
        <v>1</v>
      </c>
      <c r="C235" s="22">
        <v>0</v>
      </c>
      <c r="D235" s="22">
        <v>0</v>
      </c>
      <c r="E235" s="20">
        <f>Model!$W$4*((drdp!B235+drdp!K235)*DRFR!$B235+(drdp!E235+drdp!N235)*DRFR!$C235+(drdp!H235+drdp!Q235)*DRFR!$D235)</f>
        <v>0</v>
      </c>
      <c r="F235" s="20">
        <f>Model!$W$4*((drdp!C235+drdp!L235)*DRFR!$B235+(drdp!F235+drdp!O235)*DRFR!$C235+(drdp!I235+drdp!R235)*DRFR!$D235)</f>
        <v>0</v>
      </c>
      <c r="G235" s="20">
        <f>Model!$W$4*((drdp!D235+drdp!M235)*DRFR!$B235+(drdp!G235+drdp!P235)*DRFR!$C235+(drdp!J235+drdp!S235)*DRFR!$D235)</f>
        <v>0</v>
      </c>
      <c r="H235" s="18">
        <f>Model!$W$4*((drdp!B235)*DRFR!$B235+(drdp!E235)*DRFR!$C235+(drdp!H235)*DRFR!$D235)</f>
        <v>0</v>
      </c>
      <c r="I235" s="18">
        <f>Model!$W$4*((drdp!C235)*DRFR!$B235+(drdp!F235)*DRFR!$C235+(drdp!I235)*DRFR!$D235)</f>
        <v>0</v>
      </c>
      <c r="J235" s="18">
        <f>Model!$W$4*((drdp!D235)*DRFR!$B235+(drdp!G235)*DRFR!$C235+(drdp!J235)*DRFR!$D235)</f>
        <v>0.35</v>
      </c>
      <c r="K235" s="21">
        <f t="shared" si="50"/>
        <v>7.5154844168448087E-2</v>
      </c>
      <c r="L235" s="21">
        <f t="shared" si="51"/>
        <v>3.4100162016556489E-2</v>
      </c>
      <c r="M235" s="21">
        <f t="shared" si="52"/>
        <v>0.13628935979327689</v>
      </c>
      <c r="N235" s="21">
        <f t="shared" si="53"/>
        <v>-1.5041849683734669E-3</v>
      </c>
      <c r="O235" s="21">
        <f t="shared" si="54"/>
        <v>7.403265770840245E-2</v>
      </c>
      <c r="P235" s="21">
        <f t="shared" si="55"/>
        <v>3.0653075402614863E-2</v>
      </c>
      <c r="Q235" s="19">
        <f t="shared" si="56"/>
        <v>7.5154844168448087E-2</v>
      </c>
      <c r="R235" s="19">
        <f t="shared" si="57"/>
        <v>3.4100162016556489E-2</v>
      </c>
      <c r="S235" s="19">
        <f t="shared" si="58"/>
        <v>0.25878935979327689</v>
      </c>
      <c r="T235" s="19">
        <f t="shared" si="59"/>
        <v>-1.5041849683734669E-3</v>
      </c>
      <c r="U235" s="19">
        <f t="shared" si="60"/>
        <v>7.403265770840245E-2</v>
      </c>
      <c r="V235" s="19">
        <f t="shared" si="61"/>
        <v>3.0653075402614863E-2</v>
      </c>
    </row>
    <row r="236" spans="1:22" x14ac:dyDescent="0.25">
      <c r="A236" s="26">
        <f>Wellpath!E236</f>
        <v>0</v>
      </c>
      <c r="B236" s="68">
        <v>1</v>
      </c>
      <c r="C236" s="22">
        <v>0</v>
      </c>
      <c r="D236" s="22">
        <v>0</v>
      </c>
      <c r="E236" s="20">
        <f>Model!$W$4*((drdp!B236+drdp!K236)*DRFR!$B236+(drdp!E236+drdp!N236)*DRFR!$C236+(drdp!H236+drdp!Q236)*DRFR!$D236)</f>
        <v>0</v>
      </c>
      <c r="F236" s="20">
        <f>Model!$W$4*((drdp!C236+drdp!L236)*DRFR!$B236+(drdp!F236+drdp!O236)*DRFR!$C236+(drdp!I236+drdp!R236)*DRFR!$D236)</f>
        <v>0</v>
      </c>
      <c r="G236" s="20">
        <f>Model!$W$4*((drdp!D236+drdp!M236)*DRFR!$B236+(drdp!G236+drdp!P236)*DRFR!$C236+(drdp!J236+drdp!S236)*DRFR!$D236)</f>
        <v>0</v>
      </c>
      <c r="H236" s="18">
        <f>Model!$W$4*((drdp!B236)*DRFR!$B236+(drdp!E236)*DRFR!$C236+(drdp!H236)*DRFR!$D236)</f>
        <v>0</v>
      </c>
      <c r="I236" s="18">
        <f>Model!$W$4*((drdp!C236)*DRFR!$B236+(drdp!F236)*DRFR!$C236+(drdp!I236)*DRFR!$D236)</f>
        <v>0</v>
      </c>
      <c r="J236" s="18">
        <f>Model!$W$4*((drdp!D236)*DRFR!$B236+(drdp!G236)*DRFR!$C236+(drdp!J236)*DRFR!$D236)</f>
        <v>0.35</v>
      </c>
      <c r="K236" s="21">
        <f t="shared" si="50"/>
        <v>7.5154844168448087E-2</v>
      </c>
      <c r="L236" s="21">
        <f t="shared" si="51"/>
        <v>3.4100162016556489E-2</v>
      </c>
      <c r="M236" s="21">
        <f t="shared" si="52"/>
        <v>0.13628935979327689</v>
      </c>
      <c r="N236" s="21">
        <f t="shared" si="53"/>
        <v>-1.5041849683734669E-3</v>
      </c>
      <c r="O236" s="21">
        <f t="shared" si="54"/>
        <v>7.403265770840245E-2</v>
      </c>
      <c r="P236" s="21">
        <f t="shared" si="55"/>
        <v>3.0653075402614863E-2</v>
      </c>
      <c r="Q236" s="19">
        <f t="shared" si="56"/>
        <v>7.5154844168448087E-2</v>
      </c>
      <c r="R236" s="19">
        <f t="shared" si="57"/>
        <v>3.4100162016556489E-2</v>
      </c>
      <c r="S236" s="19">
        <f t="shared" si="58"/>
        <v>0.25878935979327689</v>
      </c>
      <c r="T236" s="19">
        <f t="shared" si="59"/>
        <v>-1.5041849683734669E-3</v>
      </c>
      <c r="U236" s="19">
        <f t="shared" si="60"/>
        <v>7.403265770840245E-2</v>
      </c>
      <c r="V236" s="19">
        <f t="shared" si="61"/>
        <v>3.0653075402614863E-2</v>
      </c>
    </row>
    <row r="237" spans="1:22" x14ac:dyDescent="0.25">
      <c r="A237" s="26">
        <f>Wellpath!E237</f>
        <v>0</v>
      </c>
      <c r="B237" s="68">
        <v>1</v>
      </c>
      <c r="C237" s="22">
        <v>0</v>
      </c>
      <c r="D237" s="22">
        <v>0</v>
      </c>
      <c r="E237" s="20">
        <f>Model!$W$4*((drdp!B237+drdp!K237)*DRFR!$B237+(drdp!E237+drdp!N237)*DRFR!$C237+(drdp!H237+drdp!Q237)*DRFR!$D237)</f>
        <v>0</v>
      </c>
      <c r="F237" s="20">
        <f>Model!$W$4*((drdp!C237+drdp!L237)*DRFR!$B237+(drdp!F237+drdp!O237)*DRFR!$C237+(drdp!I237+drdp!R237)*DRFR!$D237)</f>
        <v>0</v>
      </c>
      <c r="G237" s="20">
        <f>Model!$W$4*((drdp!D237+drdp!M237)*DRFR!$B237+(drdp!G237+drdp!P237)*DRFR!$C237+(drdp!J237+drdp!S237)*DRFR!$D237)</f>
        <v>0</v>
      </c>
      <c r="H237" s="18">
        <f>Model!$W$4*((drdp!B237)*DRFR!$B237+(drdp!E237)*DRFR!$C237+(drdp!H237)*DRFR!$D237)</f>
        <v>0</v>
      </c>
      <c r="I237" s="18">
        <f>Model!$W$4*((drdp!C237)*DRFR!$B237+(drdp!F237)*DRFR!$C237+(drdp!I237)*DRFR!$D237)</f>
        <v>0</v>
      </c>
      <c r="J237" s="18">
        <f>Model!$W$4*((drdp!D237)*DRFR!$B237+(drdp!G237)*DRFR!$C237+(drdp!J237)*DRFR!$D237)</f>
        <v>0.35</v>
      </c>
      <c r="K237" s="21">
        <f t="shared" si="50"/>
        <v>7.5154844168448087E-2</v>
      </c>
      <c r="L237" s="21">
        <f t="shared" si="51"/>
        <v>3.4100162016556489E-2</v>
      </c>
      <c r="M237" s="21">
        <f t="shared" si="52"/>
        <v>0.13628935979327689</v>
      </c>
      <c r="N237" s="21">
        <f t="shared" si="53"/>
        <v>-1.5041849683734669E-3</v>
      </c>
      <c r="O237" s="21">
        <f t="shared" si="54"/>
        <v>7.403265770840245E-2</v>
      </c>
      <c r="P237" s="21">
        <f t="shared" si="55"/>
        <v>3.0653075402614863E-2</v>
      </c>
      <c r="Q237" s="19">
        <f t="shared" si="56"/>
        <v>7.5154844168448087E-2</v>
      </c>
      <c r="R237" s="19">
        <f t="shared" si="57"/>
        <v>3.4100162016556489E-2</v>
      </c>
      <c r="S237" s="19">
        <f t="shared" si="58"/>
        <v>0.25878935979327689</v>
      </c>
      <c r="T237" s="19">
        <f t="shared" si="59"/>
        <v>-1.5041849683734669E-3</v>
      </c>
      <c r="U237" s="19">
        <f t="shared" si="60"/>
        <v>7.403265770840245E-2</v>
      </c>
      <c r="V237" s="19">
        <f t="shared" si="61"/>
        <v>3.0653075402614863E-2</v>
      </c>
    </row>
    <row r="238" spans="1:22" x14ac:dyDescent="0.25">
      <c r="A238" s="26">
        <f>Wellpath!E238</f>
        <v>0</v>
      </c>
      <c r="B238" s="68">
        <v>1</v>
      </c>
      <c r="C238" s="22">
        <v>0</v>
      </c>
      <c r="D238" s="22">
        <v>0</v>
      </c>
      <c r="E238" s="20">
        <f>Model!$W$4*((drdp!B238+drdp!K238)*DRFR!$B238+(drdp!E238+drdp!N238)*DRFR!$C238+(drdp!H238+drdp!Q238)*DRFR!$D238)</f>
        <v>0</v>
      </c>
      <c r="F238" s="20">
        <f>Model!$W$4*((drdp!C238+drdp!L238)*DRFR!$B238+(drdp!F238+drdp!O238)*DRFR!$C238+(drdp!I238+drdp!R238)*DRFR!$D238)</f>
        <v>0</v>
      </c>
      <c r="G238" s="20">
        <f>Model!$W$4*((drdp!D238+drdp!M238)*DRFR!$B238+(drdp!G238+drdp!P238)*DRFR!$C238+(drdp!J238+drdp!S238)*DRFR!$D238)</f>
        <v>0</v>
      </c>
      <c r="H238" s="18">
        <f>Model!$W$4*((drdp!B238)*DRFR!$B238+(drdp!E238)*DRFR!$C238+(drdp!H238)*DRFR!$D238)</f>
        <v>0</v>
      </c>
      <c r="I238" s="18">
        <f>Model!$W$4*((drdp!C238)*DRFR!$B238+(drdp!F238)*DRFR!$C238+(drdp!I238)*DRFR!$D238)</f>
        <v>0</v>
      </c>
      <c r="J238" s="18">
        <f>Model!$W$4*((drdp!D238)*DRFR!$B238+(drdp!G238)*DRFR!$C238+(drdp!J238)*DRFR!$D238)</f>
        <v>0.35</v>
      </c>
      <c r="K238" s="21">
        <f t="shared" si="50"/>
        <v>7.5154844168448087E-2</v>
      </c>
      <c r="L238" s="21">
        <f t="shared" si="51"/>
        <v>3.4100162016556489E-2</v>
      </c>
      <c r="M238" s="21">
        <f t="shared" si="52"/>
        <v>0.13628935979327689</v>
      </c>
      <c r="N238" s="21">
        <f t="shared" si="53"/>
        <v>-1.5041849683734669E-3</v>
      </c>
      <c r="O238" s="21">
        <f t="shared" si="54"/>
        <v>7.403265770840245E-2</v>
      </c>
      <c r="P238" s="21">
        <f t="shared" si="55"/>
        <v>3.0653075402614863E-2</v>
      </c>
      <c r="Q238" s="19">
        <f t="shared" si="56"/>
        <v>7.5154844168448087E-2</v>
      </c>
      <c r="R238" s="19">
        <f t="shared" si="57"/>
        <v>3.4100162016556489E-2</v>
      </c>
      <c r="S238" s="19">
        <f t="shared" si="58"/>
        <v>0.25878935979327689</v>
      </c>
      <c r="T238" s="19">
        <f t="shared" si="59"/>
        <v>-1.5041849683734669E-3</v>
      </c>
      <c r="U238" s="19">
        <f t="shared" si="60"/>
        <v>7.403265770840245E-2</v>
      </c>
      <c r="V238" s="19">
        <f t="shared" si="61"/>
        <v>3.0653075402614863E-2</v>
      </c>
    </row>
    <row r="239" spans="1:22" x14ac:dyDescent="0.25">
      <c r="A239" s="26">
        <f>Wellpath!E239</f>
        <v>0</v>
      </c>
      <c r="B239" s="68">
        <v>1</v>
      </c>
      <c r="C239" s="22">
        <v>0</v>
      </c>
      <c r="D239" s="22">
        <v>0</v>
      </c>
      <c r="E239" s="20">
        <f>Model!$W$4*((drdp!B239+drdp!K239)*DRFR!$B239+(drdp!E239+drdp!N239)*DRFR!$C239+(drdp!H239+drdp!Q239)*DRFR!$D239)</f>
        <v>0</v>
      </c>
      <c r="F239" s="20">
        <f>Model!$W$4*((drdp!C239+drdp!L239)*DRFR!$B239+(drdp!F239+drdp!O239)*DRFR!$C239+(drdp!I239+drdp!R239)*DRFR!$D239)</f>
        <v>0</v>
      </c>
      <c r="G239" s="20">
        <f>Model!$W$4*((drdp!D239+drdp!M239)*DRFR!$B239+(drdp!G239+drdp!P239)*DRFR!$C239+(drdp!J239+drdp!S239)*DRFR!$D239)</f>
        <v>0</v>
      </c>
      <c r="H239" s="18">
        <f>Model!$W$4*((drdp!B239)*DRFR!$B239+(drdp!E239)*DRFR!$C239+(drdp!H239)*DRFR!$D239)</f>
        <v>0</v>
      </c>
      <c r="I239" s="18">
        <f>Model!$W$4*((drdp!C239)*DRFR!$B239+(drdp!F239)*DRFR!$C239+(drdp!I239)*DRFR!$D239)</f>
        <v>0</v>
      </c>
      <c r="J239" s="18">
        <f>Model!$W$4*((drdp!D239)*DRFR!$B239+(drdp!G239)*DRFR!$C239+(drdp!J239)*DRFR!$D239)</f>
        <v>0.35</v>
      </c>
      <c r="K239" s="21">
        <f t="shared" si="50"/>
        <v>7.5154844168448087E-2</v>
      </c>
      <c r="L239" s="21">
        <f t="shared" si="51"/>
        <v>3.4100162016556489E-2</v>
      </c>
      <c r="M239" s="21">
        <f t="shared" si="52"/>
        <v>0.13628935979327689</v>
      </c>
      <c r="N239" s="21">
        <f t="shared" si="53"/>
        <v>-1.5041849683734669E-3</v>
      </c>
      <c r="O239" s="21">
        <f t="shared" si="54"/>
        <v>7.403265770840245E-2</v>
      </c>
      <c r="P239" s="21">
        <f t="shared" si="55"/>
        <v>3.0653075402614863E-2</v>
      </c>
      <c r="Q239" s="19">
        <f t="shared" si="56"/>
        <v>7.5154844168448087E-2</v>
      </c>
      <c r="R239" s="19">
        <f t="shared" si="57"/>
        <v>3.4100162016556489E-2</v>
      </c>
      <c r="S239" s="19">
        <f t="shared" si="58"/>
        <v>0.25878935979327689</v>
      </c>
      <c r="T239" s="19">
        <f t="shared" si="59"/>
        <v>-1.5041849683734669E-3</v>
      </c>
      <c r="U239" s="19">
        <f t="shared" si="60"/>
        <v>7.403265770840245E-2</v>
      </c>
      <c r="V239" s="19">
        <f t="shared" si="61"/>
        <v>3.0653075402614863E-2</v>
      </c>
    </row>
    <row r="240" spans="1:22" x14ac:dyDescent="0.25">
      <c r="A240" s="26">
        <f>Wellpath!E240</f>
        <v>0</v>
      </c>
      <c r="B240" s="68">
        <v>1</v>
      </c>
      <c r="C240" s="22">
        <v>0</v>
      </c>
      <c r="D240" s="22">
        <v>0</v>
      </c>
      <c r="E240" s="20">
        <f>Model!$W$4*((drdp!B240+drdp!K240)*DRFR!$B240+(drdp!E240+drdp!N240)*DRFR!$C240+(drdp!H240+drdp!Q240)*DRFR!$D240)</f>
        <v>0</v>
      </c>
      <c r="F240" s="20">
        <f>Model!$W$4*((drdp!C240+drdp!L240)*DRFR!$B240+(drdp!F240+drdp!O240)*DRFR!$C240+(drdp!I240+drdp!R240)*DRFR!$D240)</f>
        <v>0</v>
      </c>
      <c r="G240" s="20">
        <f>Model!$W$4*((drdp!D240+drdp!M240)*DRFR!$B240+(drdp!G240+drdp!P240)*DRFR!$C240+(drdp!J240+drdp!S240)*DRFR!$D240)</f>
        <v>0</v>
      </c>
      <c r="H240" s="18">
        <f>Model!$W$4*((drdp!B240)*DRFR!$B240+(drdp!E240)*DRFR!$C240+(drdp!H240)*DRFR!$D240)</f>
        <v>0</v>
      </c>
      <c r="I240" s="18">
        <f>Model!$W$4*((drdp!C240)*DRFR!$B240+(drdp!F240)*DRFR!$C240+(drdp!I240)*DRFR!$D240)</f>
        <v>0</v>
      </c>
      <c r="J240" s="18">
        <f>Model!$W$4*((drdp!D240)*DRFR!$B240+(drdp!G240)*DRFR!$C240+(drdp!J240)*DRFR!$D240)</f>
        <v>0.35</v>
      </c>
      <c r="K240" s="21">
        <f t="shared" si="50"/>
        <v>7.5154844168448087E-2</v>
      </c>
      <c r="L240" s="21">
        <f t="shared" si="51"/>
        <v>3.4100162016556489E-2</v>
      </c>
      <c r="M240" s="21">
        <f t="shared" si="52"/>
        <v>0.13628935979327689</v>
      </c>
      <c r="N240" s="21">
        <f t="shared" si="53"/>
        <v>-1.5041849683734669E-3</v>
      </c>
      <c r="O240" s="21">
        <f t="shared" si="54"/>
        <v>7.403265770840245E-2</v>
      </c>
      <c r="P240" s="21">
        <f t="shared" si="55"/>
        <v>3.0653075402614863E-2</v>
      </c>
      <c r="Q240" s="19">
        <f t="shared" si="56"/>
        <v>7.5154844168448087E-2</v>
      </c>
      <c r="R240" s="19">
        <f t="shared" si="57"/>
        <v>3.4100162016556489E-2</v>
      </c>
      <c r="S240" s="19">
        <f t="shared" si="58"/>
        <v>0.25878935979327689</v>
      </c>
      <c r="T240" s="19">
        <f t="shared" si="59"/>
        <v>-1.5041849683734669E-3</v>
      </c>
      <c r="U240" s="19">
        <f t="shared" si="60"/>
        <v>7.403265770840245E-2</v>
      </c>
      <c r="V240" s="19">
        <f t="shared" si="61"/>
        <v>3.0653075402614863E-2</v>
      </c>
    </row>
    <row r="241" spans="1:22" x14ac:dyDescent="0.25">
      <c r="A241" s="26">
        <f>Wellpath!E241</f>
        <v>0</v>
      </c>
      <c r="B241" s="68">
        <v>1</v>
      </c>
      <c r="C241" s="22">
        <v>0</v>
      </c>
      <c r="D241" s="22">
        <v>0</v>
      </c>
      <c r="E241" s="20">
        <f>Model!$W$4*((drdp!B241+drdp!K241)*DRFR!$B241+(drdp!E241+drdp!N241)*DRFR!$C241+(drdp!H241+drdp!Q241)*DRFR!$D241)</f>
        <v>0</v>
      </c>
      <c r="F241" s="20">
        <f>Model!$W$4*((drdp!C241+drdp!L241)*DRFR!$B241+(drdp!F241+drdp!O241)*DRFR!$C241+(drdp!I241+drdp!R241)*DRFR!$D241)</f>
        <v>0</v>
      </c>
      <c r="G241" s="20">
        <f>Model!$W$4*((drdp!D241+drdp!M241)*DRFR!$B241+(drdp!G241+drdp!P241)*DRFR!$C241+(drdp!J241+drdp!S241)*DRFR!$D241)</f>
        <v>0</v>
      </c>
      <c r="H241" s="18">
        <f>Model!$W$4*((drdp!B241)*DRFR!$B241+(drdp!E241)*DRFR!$C241+(drdp!H241)*DRFR!$D241)</f>
        <v>0</v>
      </c>
      <c r="I241" s="18">
        <f>Model!$W$4*((drdp!C241)*DRFR!$B241+(drdp!F241)*DRFR!$C241+(drdp!I241)*DRFR!$D241)</f>
        <v>0</v>
      </c>
      <c r="J241" s="18">
        <f>Model!$W$4*((drdp!D241)*DRFR!$B241+(drdp!G241)*DRFR!$C241+(drdp!J241)*DRFR!$D241)</f>
        <v>0.35</v>
      </c>
      <c r="K241" s="21">
        <f t="shared" si="50"/>
        <v>7.5154844168448087E-2</v>
      </c>
      <c r="L241" s="21">
        <f t="shared" si="51"/>
        <v>3.4100162016556489E-2</v>
      </c>
      <c r="M241" s="21">
        <f t="shared" si="52"/>
        <v>0.13628935979327689</v>
      </c>
      <c r="N241" s="21">
        <f t="shared" si="53"/>
        <v>-1.5041849683734669E-3</v>
      </c>
      <c r="O241" s="21">
        <f t="shared" si="54"/>
        <v>7.403265770840245E-2</v>
      </c>
      <c r="P241" s="21">
        <f t="shared" si="55"/>
        <v>3.0653075402614863E-2</v>
      </c>
      <c r="Q241" s="19">
        <f t="shared" si="56"/>
        <v>7.5154844168448087E-2</v>
      </c>
      <c r="R241" s="19">
        <f t="shared" si="57"/>
        <v>3.4100162016556489E-2</v>
      </c>
      <c r="S241" s="19">
        <f t="shared" si="58"/>
        <v>0.25878935979327689</v>
      </c>
      <c r="T241" s="19">
        <f t="shared" si="59"/>
        <v>-1.5041849683734669E-3</v>
      </c>
      <c r="U241" s="19">
        <f t="shared" si="60"/>
        <v>7.403265770840245E-2</v>
      </c>
      <c r="V241" s="19">
        <f t="shared" si="61"/>
        <v>3.0653075402614863E-2</v>
      </c>
    </row>
    <row r="242" spans="1:22" x14ac:dyDescent="0.25">
      <c r="A242" s="26">
        <f>Wellpath!E242</f>
        <v>0</v>
      </c>
      <c r="B242" s="68">
        <v>1</v>
      </c>
      <c r="C242" s="22">
        <v>0</v>
      </c>
      <c r="D242" s="22">
        <v>0</v>
      </c>
      <c r="E242" s="20">
        <f>Model!$W$4*((drdp!B242+drdp!K242)*DRFR!$B242+(drdp!E242+drdp!N242)*DRFR!$C242+(drdp!H242+drdp!Q242)*DRFR!$D242)</f>
        <v>0</v>
      </c>
      <c r="F242" s="20">
        <f>Model!$W$4*((drdp!C242+drdp!L242)*DRFR!$B242+(drdp!F242+drdp!O242)*DRFR!$C242+(drdp!I242+drdp!R242)*DRFR!$D242)</f>
        <v>0</v>
      </c>
      <c r="G242" s="20">
        <f>Model!$W$4*((drdp!D242+drdp!M242)*DRFR!$B242+(drdp!G242+drdp!P242)*DRFR!$C242+(drdp!J242+drdp!S242)*DRFR!$D242)</f>
        <v>0</v>
      </c>
      <c r="H242" s="18">
        <f>Model!$W$4*((drdp!B242)*DRFR!$B242+(drdp!E242)*DRFR!$C242+(drdp!H242)*DRFR!$D242)</f>
        <v>0</v>
      </c>
      <c r="I242" s="18">
        <f>Model!$W$4*((drdp!C242)*DRFR!$B242+(drdp!F242)*DRFR!$C242+(drdp!I242)*DRFR!$D242)</f>
        <v>0</v>
      </c>
      <c r="J242" s="18">
        <f>Model!$W$4*((drdp!D242)*DRFR!$B242+(drdp!G242)*DRFR!$C242+(drdp!J242)*DRFR!$D242)</f>
        <v>0.35</v>
      </c>
      <c r="K242" s="21">
        <f t="shared" si="50"/>
        <v>7.5154844168448087E-2</v>
      </c>
      <c r="L242" s="21">
        <f t="shared" si="51"/>
        <v>3.4100162016556489E-2</v>
      </c>
      <c r="M242" s="21">
        <f t="shared" si="52"/>
        <v>0.13628935979327689</v>
      </c>
      <c r="N242" s="21">
        <f t="shared" si="53"/>
        <v>-1.5041849683734669E-3</v>
      </c>
      <c r="O242" s="21">
        <f t="shared" si="54"/>
        <v>7.403265770840245E-2</v>
      </c>
      <c r="P242" s="21">
        <f t="shared" si="55"/>
        <v>3.0653075402614863E-2</v>
      </c>
      <c r="Q242" s="19">
        <f t="shared" si="56"/>
        <v>7.5154844168448087E-2</v>
      </c>
      <c r="R242" s="19">
        <f t="shared" si="57"/>
        <v>3.4100162016556489E-2</v>
      </c>
      <c r="S242" s="19">
        <f t="shared" si="58"/>
        <v>0.25878935979327689</v>
      </c>
      <c r="T242" s="19">
        <f t="shared" si="59"/>
        <v>-1.5041849683734669E-3</v>
      </c>
      <c r="U242" s="19">
        <f t="shared" si="60"/>
        <v>7.403265770840245E-2</v>
      </c>
      <c r="V242" s="19">
        <f t="shared" si="61"/>
        <v>3.0653075402614863E-2</v>
      </c>
    </row>
    <row r="243" spans="1:22" x14ac:dyDescent="0.25">
      <c r="A243" s="26">
        <f>Wellpath!E243</f>
        <v>0</v>
      </c>
      <c r="B243" s="68">
        <v>1</v>
      </c>
      <c r="C243" s="22">
        <v>0</v>
      </c>
      <c r="D243" s="22">
        <v>0</v>
      </c>
      <c r="E243" s="20">
        <f>Model!$W$4*((drdp!B243+drdp!K243)*DRFR!$B243+(drdp!E243+drdp!N243)*DRFR!$C243+(drdp!H243+drdp!Q243)*DRFR!$D243)</f>
        <v>0</v>
      </c>
      <c r="F243" s="20">
        <f>Model!$W$4*((drdp!C243+drdp!L243)*DRFR!$B243+(drdp!F243+drdp!O243)*DRFR!$C243+(drdp!I243+drdp!R243)*DRFR!$D243)</f>
        <v>0</v>
      </c>
      <c r="G243" s="20">
        <f>Model!$W$4*((drdp!D243+drdp!M243)*DRFR!$B243+(drdp!G243+drdp!P243)*DRFR!$C243+(drdp!J243+drdp!S243)*DRFR!$D243)</f>
        <v>0</v>
      </c>
      <c r="H243" s="18">
        <f>Model!$W$4*((drdp!B243)*DRFR!$B243+(drdp!E243)*DRFR!$C243+(drdp!H243)*DRFR!$D243)</f>
        <v>0</v>
      </c>
      <c r="I243" s="18">
        <f>Model!$W$4*((drdp!C243)*DRFR!$B243+(drdp!F243)*DRFR!$C243+(drdp!I243)*DRFR!$D243)</f>
        <v>0</v>
      </c>
      <c r="J243" s="18">
        <f>Model!$W$4*((drdp!D243)*DRFR!$B243+(drdp!G243)*DRFR!$C243+(drdp!J243)*DRFR!$D243)</f>
        <v>0.35</v>
      </c>
      <c r="K243" s="21">
        <f t="shared" si="50"/>
        <v>7.5154844168448087E-2</v>
      </c>
      <c r="L243" s="21">
        <f t="shared" si="51"/>
        <v>3.4100162016556489E-2</v>
      </c>
      <c r="M243" s="21">
        <f t="shared" si="52"/>
        <v>0.13628935979327689</v>
      </c>
      <c r="N243" s="21">
        <f t="shared" si="53"/>
        <v>-1.5041849683734669E-3</v>
      </c>
      <c r="O243" s="21">
        <f t="shared" si="54"/>
        <v>7.403265770840245E-2</v>
      </c>
      <c r="P243" s="21">
        <f t="shared" si="55"/>
        <v>3.0653075402614863E-2</v>
      </c>
      <c r="Q243" s="19">
        <f t="shared" si="56"/>
        <v>7.5154844168448087E-2</v>
      </c>
      <c r="R243" s="19">
        <f t="shared" si="57"/>
        <v>3.4100162016556489E-2</v>
      </c>
      <c r="S243" s="19">
        <f t="shared" si="58"/>
        <v>0.25878935979327689</v>
      </c>
      <c r="T243" s="19">
        <f t="shared" si="59"/>
        <v>-1.5041849683734669E-3</v>
      </c>
      <c r="U243" s="19">
        <f t="shared" si="60"/>
        <v>7.403265770840245E-2</v>
      </c>
      <c r="V243" s="19">
        <f t="shared" si="61"/>
        <v>3.0653075402614863E-2</v>
      </c>
    </row>
    <row r="244" spans="1:22" x14ac:dyDescent="0.25">
      <c r="A244" s="26">
        <f>Wellpath!E244</f>
        <v>0</v>
      </c>
      <c r="B244" s="68">
        <v>1</v>
      </c>
      <c r="C244" s="22">
        <v>0</v>
      </c>
      <c r="D244" s="22">
        <v>0</v>
      </c>
      <c r="E244" s="20">
        <f>Model!$W$4*((drdp!B244+drdp!K244)*DRFR!$B244+(drdp!E244+drdp!N244)*DRFR!$C244+(drdp!H244+drdp!Q244)*DRFR!$D244)</f>
        <v>0</v>
      </c>
      <c r="F244" s="20">
        <f>Model!$W$4*((drdp!C244+drdp!L244)*DRFR!$B244+(drdp!F244+drdp!O244)*DRFR!$C244+(drdp!I244+drdp!R244)*DRFR!$D244)</f>
        <v>0</v>
      </c>
      <c r="G244" s="20">
        <f>Model!$W$4*((drdp!D244+drdp!M244)*DRFR!$B244+(drdp!G244+drdp!P244)*DRFR!$C244+(drdp!J244+drdp!S244)*DRFR!$D244)</f>
        <v>0</v>
      </c>
      <c r="H244" s="18">
        <f>Model!$W$4*((drdp!B244)*DRFR!$B244+(drdp!E244)*DRFR!$C244+(drdp!H244)*DRFR!$D244)</f>
        <v>0</v>
      </c>
      <c r="I244" s="18">
        <f>Model!$W$4*((drdp!C244)*DRFR!$B244+(drdp!F244)*DRFR!$C244+(drdp!I244)*DRFR!$D244)</f>
        <v>0</v>
      </c>
      <c r="J244" s="18">
        <f>Model!$W$4*((drdp!D244)*DRFR!$B244+(drdp!G244)*DRFR!$C244+(drdp!J244)*DRFR!$D244)</f>
        <v>0.35</v>
      </c>
      <c r="K244" s="21">
        <f t="shared" si="50"/>
        <v>7.5154844168448087E-2</v>
      </c>
      <c r="L244" s="21">
        <f t="shared" si="51"/>
        <v>3.4100162016556489E-2</v>
      </c>
      <c r="M244" s="21">
        <f t="shared" si="52"/>
        <v>0.13628935979327689</v>
      </c>
      <c r="N244" s="21">
        <f t="shared" si="53"/>
        <v>-1.5041849683734669E-3</v>
      </c>
      <c r="O244" s="21">
        <f t="shared" si="54"/>
        <v>7.403265770840245E-2</v>
      </c>
      <c r="P244" s="21">
        <f t="shared" si="55"/>
        <v>3.0653075402614863E-2</v>
      </c>
      <c r="Q244" s="19">
        <f t="shared" si="56"/>
        <v>7.5154844168448087E-2</v>
      </c>
      <c r="R244" s="19">
        <f t="shared" si="57"/>
        <v>3.4100162016556489E-2</v>
      </c>
      <c r="S244" s="19">
        <f t="shared" si="58"/>
        <v>0.25878935979327689</v>
      </c>
      <c r="T244" s="19">
        <f t="shared" si="59"/>
        <v>-1.5041849683734669E-3</v>
      </c>
      <c r="U244" s="19">
        <f t="shared" si="60"/>
        <v>7.403265770840245E-2</v>
      </c>
      <c r="V244" s="19">
        <f t="shared" si="61"/>
        <v>3.0653075402614863E-2</v>
      </c>
    </row>
    <row r="245" spans="1:22" x14ac:dyDescent="0.25">
      <c r="A245" s="26">
        <f>Wellpath!E245</f>
        <v>0</v>
      </c>
      <c r="B245" s="68">
        <v>1</v>
      </c>
      <c r="C245" s="22">
        <v>0</v>
      </c>
      <c r="D245" s="22">
        <v>0</v>
      </c>
      <c r="E245" s="20">
        <f>Model!$W$4*((drdp!B245+drdp!K245)*DRFR!$B245+(drdp!E245+drdp!N245)*DRFR!$C245+(drdp!H245+drdp!Q245)*DRFR!$D245)</f>
        <v>0</v>
      </c>
      <c r="F245" s="20">
        <f>Model!$W$4*((drdp!C245+drdp!L245)*DRFR!$B245+(drdp!F245+drdp!O245)*DRFR!$C245+(drdp!I245+drdp!R245)*DRFR!$D245)</f>
        <v>0</v>
      </c>
      <c r="G245" s="20">
        <f>Model!$W$4*((drdp!D245+drdp!M245)*DRFR!$B245+(drdp!G245+drdp!P245)*DRFR!$C245+(drdp!J245+drdp!S245)*DRFR!$D245)</f>
        <v>0</v>
      </c>
      <c r="H245" s="18">
        <f>Model!$W$4*((drdp!B245)*DRFR!$B245+(drdp!E245)*DRFR!$C245+(drdp!H245)*DRFR!$D245)</f>
        <v>0</v>
      </c>
      <c r="I245" s="18">
        <f>Model!$W$4*((drdp!C245)*DRFR!$B245+(drdp!F245)*DRFR!$C245+(drdp!I245)*DRFR!$D245)</f>
        <v>0</v>
      </c>
      <c r="J245" s="18">
        <f>Model!$W$4*((drdp!D245)*DRFR!$B245+(drdp!G245)*DRFR!$C245+(drdp!J245)*DRFR!$D245)</f>
        <v>0.35</v>
      </c>
      <c r="K245" s="21">
        <f t="shared" si="50"/>
        <v>7.5154844168448087E-2</v>
      </c>
      <c r="L245" s="21">
        <f t="shared" si="51"/>
        <v>3.4100162016556489E-2</v>
      </c>
      <c r="M245" s="21">
        <f t="shared" si="52"/>
        <v>0.13628935979327689</v>
      </c>
      <c r="N245" s="21">
        <f t="shared" si="53"/>
        <v>-1.5041849683734669E-3</v>
      </c>
      <c r="O245" s="21">
        <f t="shared" si="54"/>
        <v>7.403265770840245E-2</v>
      </c>
      <c r="P245" s="21">
        <f t="shared" si="55"/>
        <v>3.0653075402614863E-2</v>
      </c>
      <c r="Q245" s="19">
        <f t="shared" si="56"/>
        <v>7.5154844168448087E-2</v>
      </c>
      <c r="R245" s="19">
        <f t="shared" si="57"/>
        <v>3.4100162016556489E-2</v>
      </c>
      <c r="S245" s="19">
        <f t="shared" si="58"/>
        <v>0.25878935979327689</v>
      </c>
      <c r="T245" s="19">
        <f t="shared" si="59"/>
        <v>-1.5041849683734669E-3</v>
      </c>
      <c r="U245" s="19">
        <f t="shared" si="60"/>
        <v>7.403265770840245E-2</v>
      </c>
      <c r="V245" s="19">
        <f t="shared" si="61"/>
        <v>3.0653075402614863E-2</v>
      </c>
    </row>
    <row r="246" spans="1:22" x14ac:dyDescent="0.25">
      <c r="A246" s="26">
        <f>Wellpath!E246</f>
        <v>0</v>
      </c>
      <c r="B246" s="68">
        <v>1</v>
      </c>
      <c r="C246" s="22">
        <v>0</v>
      </c>
      <c r="D246" s="22">
        <v>0</v>
      </c>
      <c r="E246" s="20">
        <f>Model!$W$4*((drdp!B246+drdp!K246)*DRFR!$B246+(drdp!E246+drdp!N246)*DRFR!$C246+(drdp!H246+drdp!Q246)*DRFR!$D246)</f>
        <v>0</v>
      </c>
      <c r="F246" s="20">
        <f>Model!$W$4*((drdp!C246+drdp!L246)*DRFR!$B246+(drdp!F246+drdp!O246)*DRFR!$C246+(drdp!I246+drdp!R246)*DRFR!$D246)</f>
        <v>0</v>
      </c>
      <c r="G246" s="20">
        <f>Model!$W$4*((drdp!D246+drdp!M246)*DRFR!$B246+(drdp!G246+drdp!P246)*DRFR!$C246+(drdp!J246+drdp!S246)*DRFR!$D246)</f>
        <v>0</v>
      </c>
      <c r="H246" s="18">
        <f>Model!$W$4*((drdp!B246)*DRFR!$B246+(drdp!E246)*DRFR!$C246+(drdp!H246)*DRFR!$D246)</f>
        <v>0</v>
      </c>
      <c r="I246" s="18">
        <f>Model!$W$4*((drdp!C246)*DRFR!$B246+(drdp!F246)*DRFR!$C246+(drdp!I246)*DRFR!$D246)</f>
        <v>0</v>
      </c>
      <c r="J246" s="18">
        <f>Model!$W$4*((drdp!D246)*DRFR!$B246+(drdp!G246)*DRFR!$C246+(drdp!J246)*DRFR!$D246)</f>
        <v>0.35</v>
      </c>
      <c r="K246" s="21">
        <f t="shared" si="50"/>
        <v>7.5154844168448087E-2</v>
      </c>
      <c r="L246" s="21">
        <f t="shared" si="51"/>
        <v>3.4100162016556489E-2</v>
      </c>
      <c r="M246" s="21">
        <f t="shared" si="52"/>
        <v>0.13628935979327689</v>
      </c>
      <c r="N246" s="21">
        <f t="shared" si="53"/>
        <v>-1.5041849683734669E-3</v>
      </c>
      <c r="O246" s="21">
        <f t="shared" si="54"/>
        <v>7.403265770840245E-2</v>
      </c>
      <c r="P246" s="21">
        <f t="shared" si="55"/>
        <v>3.0653075402614863E-2</v>
      </c>
      <c r="Q246" s="19">
        <f t="shared" si="56"/>
        <v>7.5154844168448087E-2</v>
      </c>
      <c r="R246" s="19">
        <f t="shared" si="57"/>
        <v>3.4100162016556489E-2</v>
      </c>
      <c r="S246" s="19">
        <f t="shared" si="58"/>
        <v>0.25878935979327689</v>
      </c>
      <c r="T246" s="19">
        <f t="shared" si="59"/>
        <v>-1.5041849683734669E-3</v>
      </c>
      <c r="U246" s="19">
        <f t="shared" si="60"/>
        <v>7.403265770840245E-2</v>
      </c>
      <c r="V246" s="19">
        <f t="shared" si="61"/>
        <v>3.0653075402614863E-2</v>
      </c>
    </row>
    <row r="247" spans="1:22" x14ac:dyDescent="0.25">
      <c r="A247" s="26">
        <f>Wellpath!E247</f>
        <v>0</v>
      </c>
      <c r="B247" s="68">
        <v>1</v>
      </c>
      <c r="C247" s="22">
        <v>0</v>
      </c>
      <c r="D247" s="22">
        <v>0</v>
      </c>
      <c r="E247" s="20">
        <f>Model!$W$4*((drdp!B247+drdp!K247)*DRFR!$B247+(drdp!E247+drdp!N247)*DRFR!$C247+(drdp!H247+drdp!Q247)*DRFR!$D247)</f>
        <v>0</v>
      </c>
      <c r="F247" s="20">
        <f>Model!$W$4*((drdp!C247+drdp!L247)*DRFR!$B247+(drdp!F247+drdp!O247)*DRFR!$C247+(drdp!I247+drdp!R247)*DRFR!$D247)</f>
        <v>0</v>
      </c>
      <c r="G247" s="20">
        <f>Model!$W$4*((drdp!D247+drdp!M247)*DRFR!$B247+(drdp!G247+drdp!P247)*DRFR!$C247+(drdp!J247+drdp!S247)*DRFR!$D247)</f>
        <v>0</v>
      </c>
      <c r="H247" s="18">
        <f>Model!$W$4*((drdp!B247)*DRFR!$B247+(drdp!E247)*DRFR!$C247+(drdp!H247)*DRFR!$D247)</f>
        <v>0</v>
      </c>
      <c r="I247" s="18">
        <f>Model!$W$4*((drdp!C247)*DRFR!$B247+(drdp!F247)*DRFR!$C247+(drdp!I247)*DRFR!$D247)</f>
        <v>0</v>
      </c>
      <c r="J247" s="18">
        <f>Model!$W$4*((drdp!D247)*DRFR!$B247+(drdp!G247)*DRFR!$C247+(drdp!J247)*DRFR!$D247)</f>
        <v>0.35</v>
      </c>
      <c r="K247" s="21">
        <f t="shared" si="50"/>
        <v>7.5154844168448087E-2</v>
      </c>
      <c r="L247" s="21">
        <f t="shared" si="51"/>
        <v>3.4100162016556489E-2</v>
      </c>
      <c r="M247" s="21">
        <f t="shared" si="52"/>
        <v>0.13628935979327689</v>
      </c>
      <c r="N247" s="21">
        <f t="shared" si="53"/>
        <v>-1.5041849683734669E-3</v>
      </c>
      <c r="O247" s="21">
        <f t="shared" si="54"/>
        <v>7.403265770840245E-2</v>
      </c>
      <c r="P247" s="21">
        <f t="shared" si="55"/>
        <v>3.0653075402614863E-2</v>
      </c>
      <c r="Q247" s="19">
        <f t="shared" si="56"/>
        <v>7.5154844168448087E-2</v>
      </c>
      <c r="R247" s="19">
        <f t="shared" si="57"/>
        <v>3.4100162016556489E-2</v>
      </c>
      <c r="S247" s="19">
        <f t="shared" si="58"/>
        <v>0.25878935979327689</v>
      </c>
      <c r="T247" s="19">
        <f t="shared" si="59"/>
        <v>-1.5041849683734669E-3</v>
      </c>
      <c r="U247" s="19">
        <f t="shared" si="60"/>
        <v>7.403265770840245E-2</v>
      </c>
      <c r="V247" s="19">
        <f t="shared" si="61"/>
        <v>3.0653075402614863E-2</v>
      </c>
    </row>
    <row r="248" spans="1:22" x14ac:dyDescent="0.25">
      <c r="A248" s="26">
        <f>Wellpath!E248</f>
        <v>0</v>
      </c>
      <c r="B248" s="68">
        <v>1</v>
      </c>
      <c r="C248" s="22">
        <v>0</v>
      </c>
      <c r="D248" s="22">
        <v>0</v>
      </c>
      <c r="E248" s="20">
        <f>Model!$W$4*((drdp!B248+drdp!K248)*DRFR!$B248+(drdp!E248+drdp!N248)*DRFR!$C248+(drdp!H248+drdp!Q248)*DRFR!$D248)</f>
        <v>0</v>
      </c>
      <c r="F248" s="20">
        <f>Model!$W$4*((drdp!C248+drdp!L248)*DRFR!$B248+(drdp!F248+drdp!O248)*DRFR!$C248+(drdp!I248+drdp!R248)*DRFR!$D248)</f>
        <v>0</v>
      </c>
      <c r="G248" s="20">
        <f>Model!$W$4*((drdp!D248+drdp!M248)*DRFR!$B248+(drdp!G248+drdp!P248)*DRFR!$C248+(drdp!J248+drdp!S248)*DRFR!$D248)</f>
        <v>0</v>
      </c>
      <c r="H248" s="18">
        <f>Model!$W$4*((drdp!B248)*DRFR!$B248+(drdp!E248)*DRFR!$C248+(drdp!H248)*DRFR!$D248)</f>
        <v>0</v>
      </c>
      <c r="I248" s="18">
        <f>Model!$W$4*((drdp!C248)*DRFR!$B248+(drdp!F248)*DRFR!$C248+(drdp!I248)*DRFR!$D248)</f>
        <v>0</v>
      </c>
      <c r="J248" s="18">
        <f>Model!$W$4*((drdp!D248)*DRFR!$B248+(drdp!G248)*DRFR!$C248+(drdp!J248)*DRFR!$D248)</f>
        <v>0.35</v>
      </c>
      <c r="K248" s="21">
        <f t="shared" si="50"/>
        <v>7.5154844168448087E-2</v>
      </c>
      <c r="L248" s="21">
        <f t="shared" si="51"/>
        <v>3.4100162016556489E-2</v>
      </c>
      <c r="M248" s="21">
        <f t="shared" si="52"/>
        <v>0.13628935979327689</v>
      </c>
      <c r="N248" s="21">
        <f t="shared" si="53"/>
        <v>-1.5041849683734669E-3</v>
      </c>
      <c r="O248" s="21">
        <f t="shared" si="54"/>
        <v>7.403265770840245E-2</v>
      </c>
      <c r="P248" s="21">
        <f t="shared" si="55"/>
        <v>3.0653075402614863E-2</v>
      </c>
      <c r="Q248" s="19">
        <f t="shared" si="56"/>
        <v>7.5154844168448087E-2</v>
      </c>
      <c r="R248" s="19">
        <f t="shared" si="57"/>
        <v>3.4100162016556489E-2</v>
      </c>
      <c r="S248" s="19">
        <f t="shared" si="58"/>
        <v>0.25878935979327689</v>
      </c>
      <c r="T248" s="19">
        <f t="shared" si="59"/>
        <v>-1.5041849683734669E-3</v>
      </c>
      <c r="U248" s="19">
        <f t="shared" si="60"/>
        <v>7.403265770840245E-2</v>
      </c>
      <c r="V248" s="19">
        <f t="shared" si="61"/>
        <v>3.0653075402614863E-2</v>
      </c>
    </row>
    <row r="249" spans="1:22" x14ac:dyDescent="0.25">
      <c r="A249" s="26">
        <f>Wellpath!E249</f>
        <v>0</v>
      </c>
      <c r="B249" s="68">
        <v>1</v>
      </c>
      <c r="C249" s="22">
        <v>0</v>
      </c>
      <c r="D249" s="22">
        <v>0</v>
      </c>
      <c r="E249" s="20">
        <f>Model!$W$4*((drdp!B249+drdp!K249)*DRFR!$B249+(drdp!E249+drdp!N249)*DRFR!$C249+(drdp!H249+drdp!Q249)*DRFR!$D249)</f>
        <v>0</v>
      </c>
      <c r="F249" s="20">
        <f>Model!$W$4*((drdp!C249+drdp!L249)*DRFR!$B249+(drdp!F249+drdp!O249)*DRFR!$C249+(drdp!I249+drdp!R249)*DRFR!$D249)</f>
        <v>0</v>
      </c>
      <c r="G249" s="20">
        <f>Model!$W$4*((drdp!D249+drdp!M249)*DRFR!$B249+(drdp!G249+drdp!P249)*DRFR!$C249+(drdp!J249+drdp!S249)*DRFR!$D249)</f>
        <v>0</v>
      </c>
      <c r="H249" s="18">
        <f>Model!$W$4*((drdp!B249)*DRFR!$B249+(drdp!E249)*DRFR!$C249+(drdp!H249)*DRFR!$D249)</f>
        <v>0</v>
      </c>
      <c r="I249" s="18">
        <f>Model!$W$4*((drdp!C249)*DRFR!$B249+(drdp!F249)*DRFR!$C249+(drdp!I249)*DRFR!$D249)</f>
        <v>0</v>
      </c>
      <c r="J249" s="18">
        <f>Model!$W$4*((drdp!D249)*DRFR!$B249+(drdp!G249)*DRFR!$C249+(drdp!J249)*DRFR!$D249)</f>
        <v>0.35</v>
      </c>
      <c r="K249" s="21">
        <f t="shared" si="50"/>
        <v>7.5154844168448087E-2</v>
      </c>
      <c r="L249" s="21">
        <f t="shared" si="51"/>
        <v>3.4100162016556489E-2</v>
      </c>
      <c r="M249" s="21">
        <f t="shared" si="52"/>
        <v>0.13628935979327689</v>
      </c>
      <c r="N249" s="21">
        <f t="shared" si="53"/>
        <v>-1.5041849683734669E-3</v>
      </c>
      <c r="O249" s="21">
        <f t="shared" si="54"/>
        <v>7.403265770840245E-2</v>
      </c>
      <c r="P249" s="21">
        <f t="shared" si="55"/>
        <v>3.0653075402614863E-2</v>
      </c>
      <c r="Q249" s="19">
        <f t="shared" si="56"/>
        <v>7.5154844168448087E-2</v>
      </c>
      <c r="R249" s="19">
        <f t="shared" si="57"/>
        <v>3.4100162016556489E-2</v>
      </c>
      <c r="S249" s="19">
        <f t="shared" si="58"/>
        <v>0.25878935979327689</v>
      </c>
      <c r="T249" s="19">
        <f t="shared" si="59"/>
        <v>-1.5041849683734669E-3</v>
      </c>
      <c r="U249" s="19">
        <f t="shared" si="60"/>
        <v>7.403265770840245E-2</v>
      </c>
      <c r="V249" s="19">
        <f t="shared" si="61"/>
        <v>3.0653075402614863E-2</v>
      </c>
    </row>
    <row r="250" spans="1:22" x14ac:dyDescent="0.25">
      <c r="A250" s="26">
        <f>Wellpath!E250</f>
        <v>0</v>
      </c>
      <c r="B250" s="68">
        <v>1</v>
      </c>
      <c r="C250" s="22">
        <v>0</v>
      </c>
      <c r="D250" s="22">
        <v>0</v>
      </c>
      <c r="E250" s="20">
        <f>Model!$W$4*((drdp!B250+drdp!K250)*DRFR!$B250+(drdp!E250+drdp!N250)*DRFR!$C250+(drdp!H250+drdp!Q250)*DRFR!$D250)</f>
        <v>0</v>
      </c>
      <c r="F250" s="20">
        <f>Model!$W$4*((drdp!C250+drdp!L250)*DRFR!$B250+(drdp!F250+drdp!O250)*DRFR!$C250+(drdp!I250+drdp!R250)*DRFR!$D250)</f>
        <v>0</v>
      </c>
      <c r="G250" s="20">
        <f>Model!$W$4*((drdp!D250+drdp!M250)*DRFR!$B250+(drdp!G250+drdp!P250)*DRFR!$C250+(drdp!J250+drdp!S250)*DRFR!$D250)</f>
        <v>0</v>
      </c>
      <c r="H250" s="18">
        <f>Model!$W$4*((drdp!B250)*DRFR!$B250+(drdp!E250)*DRFR!$C250+(drdp!H250)*DRFR!$D250)</f>
        <v>0</v>
      </c>
      <c r="I250" s="18">
        <f>Model!$W$4*((drdp!C250)*DRFR!$B250+(drdp!F250)*DRFR!$C250+(drdp!I250)*DRFR!$D250)</f>
        <v>0</v>
      </c>
      <c r="J250" s="18">
        <f>Model!$W$4*((drdp!D250)*DRFR!$B250+(drdp!G250)*DRFR!$C250+(drdp!J250)*DRFR!$D250)</f>
        <v>0.35</v>
      </c>
      <c r="K250" s="21">
        <f t="shared" si="50"/>
        <v>7.5154844168448087E-2</v>
      </c>
      <c r="L250" s="21">
        <f t="shared" si="51"/>
        <v>3.4100162016556489E-2</v>
      </c>
      <c r="M250" s="21">
        <f t="shared" si="52"/>
        <v>0.13628935979327689</v>
      </c>
      <c r="N250" s="21">
        <f t="shared" si="53"/>
        <v>-1.5041849683734669E-3</v>
      </c>
      <c r="O250" s="21">
        <f t="shared" si="54"/>
        <v>7.403265770840245E-2</v>
      </c>
      <c r="P250" s="21">
        <f t="shared" si="55"/>
        <v>3.0653075402614863E-2</v>
      </c>
      <c r="Q250" s="19">
        <f t="shared" si="56"/>
        <v>7.5154844168448087E-2</v>
      </c>
      <c r="R250" s="19">
        <f t="shared" si="57"/>
        <v>3.4100162016556489E-2</v>
      </c>
      <c r="S250" s="19">
        <f t="shared" si="58"/>
        <v>0.25878935979327689</v>
      </c>
      <c r="T250" s="19">
        <f t="shared" si="59"/>
        <v>-1.5041849683734669E-3</v>
      </c>
      <c r="U250" s="19">
        <f t="shared" si="60"/>
        <v>7.403265770840245E-2</v>
      </c>
      <c r="V250" s="19">
        <f t="shared" si="61"/>
        <v>3.0653075402614863E-2</v>
      </c>
    </row>
    <row r="251" spans="1:22" x14ac:dyDescent="0.25">
      <c r="A251" s="26">
        <f>Wellpath!E251</f>
        <v>0</v>
      </c>
      <c r="B251" s="68">
        <v>1</v>
      </c>
      <c r="C251" s="22">
        <v>0</v>
      </c>
      <c r="D251" s="22">
        <v>0</v>
      </c>
      <c r="E251" s="20">
        <f>Model!$W$4*((drdp!B251+drdp!K251)*DRFR!$B251+(drdp!E251+drdp!N251)*DRFR!$C251+(drdp!H251+drdp!Q251)*DRFR!$D251)</f>
        <v>0</v>
      </c>
      <c r="F251" s="20">
        <f>Model!$W$4*((drdp!C251+drdp!L251)*DRFR!$B251+(drdp!F251+drdp!O251)*DRFR!$C251+(drdp!I251+drdp!R251)*DRFR!$D251)</f>
        <v>0</v>
      </c>
      <c r="G251" s="20">
        <f>Model!$W$4*((drdp!D251+drdp!M251)*DRFR!$B251+(drdp!G251+drdp!P251)*DRFR!$C251+(drdp!J251+drdp!S251)*DRFR!$D251)</f>
        <v>0</v>
      </c>
      <c r="H251" s="18">
        <f>Model!$W$4*((drdp!B251)*DRFR!$B251+(drdp!E251)*DRFR!$C251+(drdp!H251)*DRFR!$D251)</f>
        <v>0</v>
      </c>
      <c r="I251" s="18">
        <f>Model!$W$4*((drdp!C251)*DRFR!$B251+(drdp!F251)*DRFR!$C251+(drdp!I251)*DRFR!$D251)</f>
        <v>0</v>
      </c>
      <c r="J251" s="18">
        <f>Model!$W$4*((drdp!D251)*DRFR!$B251+(drdp!G251)*DRFR!$C251+(drdp!J251)*DRFR!$D251)</f>
        <v>0.35</v>
      </c>
      <c r="K251" s="21">
        <f t="shared" si="50"/>
        <v>7.5154844168448087E-2</v>
      </c>
      <c r="L251" s="21">
        <f t="shared" si="51"/>
        <v>3.4100162016556489E-2</v>
      </c>
      <c r="M251" s="21">
        <f t="shared" si="52"/>
        <v>0.13628935979327689</v>
      </c>
      <c r="N251" s="21">
        <f t="shared" si="53"/>
        <v>-1.5041849683734669E-3</v>
      </c>
      <c r="O251" s="21">
        <f t="shared" si="54"/>
        <v>7.403265770840245E-2</v>
      </c>
      <c r="P251" s="21">
        <f t="shared" si="55"/>
        <v>3.0653075402614863E-2</v>
      </c>
      <c r="Q251" s="19">
        <f t="shared" si="56"/>
        <v>7.5154844168448087E-2</v>
      </c>
      <c r="R251" s="19">
        <f t="shared" si="57"/>
        <v>3.4100162016556489E-2</v>
      </c>
      <c r="S251" s="19">
        <f t="shared" si="58"/>
        <v>0.25878935979327689</v>
      </c>
      <c r="T251" s="19">
        <f t="shared" si="59"/>
        <v>-1.5041849683734669E-3</v>
      </c>
      <c r="U251" s="19">
        <f t="shared" si="60"/>
        <v>7.403265770840245E-2</v>
      </c>
      <c r="V251" s="19">
        <f t="shared" si="61"/>
        <v>3.0653075402614863E-2</v>
      </c>
    </row>
    <row r="252" spans="1:22" x14ac:dyDescent="0.25">
      <c r="A252" s="26">
        <f>Wellpath!E252</f>
        <v>0</v>
      </c>
      <c r="B252" s="68">
        <v>1</v>
      </c>
      <c r="C252" s="22">
        <v>0</v>
      </c>
      <c r="D252" s="22">
        <v>0</v>
      </c>
      <c r="E252" s="20">
        <f>Model!$W$4*((drdp!B252+drdp!K252)*DRFR!$B252+(drdp!E252+drdp!N252)*DRFR!$C252+(drdp!H252+drdp!Q252)*DRFR!$D252)</f>
        <v>0</v>
      </c>
      <c r="F252" s="20">
        <f>Model!$W$4*((drdp!C252+drdp!L252)*DRFR!$B252+(drdp!F252+drdp!O252)*DRFR!$C252+(drdp!I252+drdp!R252)*DRFR!$D252)</f>
        <v>0</v>
      </c>
      <c r="G252" s="20">
        <f>Model!$W$4*((drdp!D252+drdp!M252)*DRFR!$B252+(drdp!G252+drdp!P252)*DRFR!$C252+(drdp!J252+drdp!S252)*DRFR!$D252)</f>
        <v>0</v>
      </c>
      <c r="H252" s="18">
        <f>Model!$W$4*((drdp!B252)*DRFR!$B252+(drdp!E252)*DRFR!$C252+(drdp!H252)*DRFR!$D252)</f>
        <v>0</v>
      </c>
      <c r="I252" s="18">
        <f>Model!$W$4*((drdp!C252)*DRFR!$B252+(drdp!F252)*DRFR!$C252+(drdp!I252)*DRFR!$D252)</f>
        <v>0</v>
      </c>
      <c r="J252" s="18">
        <f>Model!$W$4*((drdp!D252)*DRFR!$B252+(drdp!G252)*DRFR!$C252+(drdp!J252)*DRFR!$D252)</f>
        <v>0.35</v>
      </c>
      <c r="K252" s="21">
        <f t="shared" si="50"/>
        <v>7.5154844168448087E-2</v>
      </c>
      <c r="L252" s="21">
        <f t="shared" si="51"/>
        <v>3.4100162016556489E-2</v>
      </c>
      <c r="M252" s="21">
        <f t="shared" si="52"/>
        <v>0.13628935979327689</v>
      </c>
      <c r="N252" s="21">
        <f t="shared" si="53"/>
        <v>-1.5041849683734669E-3</v>
      </c>
      <c r="O252" s="21">
        <f t="shared" si="54"/>
        <v>7.403265770840245E-2</v>
      </c>
      <c r="P252" s="21">
        <f t="shared" si="55"/>
        <v>3.0653075402614863E-2</v>
      </c>
      <c r="Q252" s="19">
        <f t="shared" si="56"/>
        <v>7.5154844168448087E-2</v>
      </c>
      <c r="R252" s="19">
        <f t="shared" si="57"/>
        <v>3.4100162016556489E-2</v>
      </c>
      <c r="S252" s="19">
        <f t="shared" si="58"/>
        <v>0.25878935979327689</v>
      </c>
      <c r="T252" s="19">
        <f t="shared" si="59"/>
        <v>-1.5041849683734669E-3</v>
      </c>
      <c r="U252" s="19">
        <f t="shared" si="60"/>
        <v>7.403265770840245E-2</v>
      </c>
      <c r="V252" s="19">
        <f t="shared" si="61"/>
        <v>3.0653075402614863E-2</v>
      </c>
    </row>
    <row r="253" spans="1:22" x14ac:dyDescent="0.25">
      <c r="A253" s="26">
        <f>Wellpath!E253</f>
        <v>0</v>
      </c>
      <c r="B253" s="68">
        <v>1</v>
      </c>
      <c r="C253" s="22">
        <v>0</v>
      </c>
      <c r="D253" s="22">
        <v>0</v>
      </c>
      <c r="E253" s="20">
        <f>Model!$W$4*((drdp!B253+drdp!K253)*DRFR!$B253+(drdp!E253+drdp!N253)*DRFR!$C253+(drdp!H253+drdp!Q253)*DRFR!$D253)</f>
        <v>0</v>
      </c>
      <c r="F253" s="20">
        <f>Model!$W$4*((drdp!C253+drdp!L253)*DRFR!$B253+(drdp!F253+drdp!O253)*DRFR!$C253+(drdp!I253+drdp!R253)*DRFR!$D253)</f>
        <v>0</v>
      </c>
      <c r="G253" s="20">
        <f>Model!$W$4*((drdp!D253+drdp!M253)*DRFR!$B253+(drdp!G253+drdp!P253)*DRFR!$C253+(drdp!J253+drdp!S253)*DRFR!$D253)</f>
        <v>0</v>
      </c>
      <c r="H253" s="18">
        <f>Model!$W$4*((drdp!B253)*DRFR!$B253+(drdp!E253)*DRFR!$C253+(drdp!H253)*DRFR!$D253)</f>
        <v>0</v>
      </c>
      <c r="I253" s="18">
        <f>Model!$W$4*((drdp!C253)*DRFR!$B253+(drdp!F253)*DRFR!$C253+(drdp!I253)*DRFR!$D253)</f>
        <v>0</v>
      </c>
      <c r="J253" s="18">
        <f>Model!$W$4*((drdp!D253)*DRFR!$B253+(drdp!G253)*DRFR!$C253+(drdp!J253)*DRFR!$D253)</f>
        <v>0.35</v>
      </c>
      <c r="K253" s="21">
        <f t="shared" si="50"/>
        <v>7.5154844168448087E-2</v>
      </c>
      <c r="L253" s="21">
        <f t="shared" si="51"/>
        <v>3.4100162016556489E-2</v>
      </c>
      <c r="M253" s="21">
        <f t="shared" si="52"/>
        <v>0.13628935979327689</v>
      </c>
      <c r="N253" s="21">
        <f t="shared" si="53"/>
        <v>-1.5041849683734669E-3</v>
      </c>
      <c r="O253" s="21">
        <f t="shared" si="54"/>
        <v>7.403265770840245E-2</v>
      </c>
      <c r="P253" s="21">
        <f t="shared" si="55"/>
        <v>3.0653075402614863E-2</v>
      </c>
      <c r="Q253" s="19">
        <f t="shared" si="56"/>
        <v>7.5154844168448087E-2</v>
      </c>
      <c r="R253" s="19">
        <f t="shared" si="57"/>
        <v>3.4100162016556489E-2</v>
      </c>
      <c r="S253" s="19">
        <f t="shared" si="58"/>
        <v>0.25878935979327689</v>
      </c>
      <c r="T253" s="19">
        <f t="shared" si="59"/>
        <v>-1.5041849683734669E-3</v>
      </c>
      <c r="U253" s="19">
        <f t="shared" si="60"/>
        <v>7.403265770840245E-2</v>
      </c>
      <c r="V253" s="19">
        <f t="shared" si="61"/>
        <v>3.0653075402614863E-2</v>
      </c>
    </row>
    <row r="254" spans="1:22" x14ac:dyDescent="0.25">
      <c r="A254" s="26">
        <f>Wellpath!E254</f>
        <v>0</v>
      </c>
      <c r="B254" s="68">
        <v>1</v>
      </c>
      <c r="C254" s="22">
        <v>0</v>
      </c>
      <c r="D254" s="22">
        <v>0</v>
      </c>
      <c r="E254" s="20">
        <f>Model!$W$4*((drdp!B254+drdp!K254)*DRFR!$B254+(drdp!E254+drdp!N254)*DRFR!$C254+(drdp!H254+drdp!Q254)*DRFR!$D254)</f>
        <v>0</v>
      </c>
      <c r="F254" s="20">
        <f>Model!$W$4*((drdp!C254+drdp!L254)*DRFR!$B254+(drdp!F254+drdp!O254)*DRFR!$C254+(drdp!I254+drdp!R254)*DRFR!$D254)</f>
        <v>0</v>
      </c>
      <c r="G254" s="20">
        <f>Model!$W$4*((drdp!D254+drdp!M254)*DRFR!$B254+(drdp!G254+drdp!P254)*DRFR!$C254+(drdp!J254+drdp!S254)*DRFR!$D254)</f>
        <v>0</v>
      </c>
      <c r="H254" s="18">
        <f>Model!$W$4*((drdp!B254)*DRFR!$B254+(drdp!E254)*DRFR!$C254+(drdp!H254)*DRFR!$D254)</f>
        <v>0</v>
      </c>
      <c r="I254" s="18">
        <f>Model!$W$4*((drdp!C254)*DRFR!$B254+(drdp!F254)*DRFR!$C254+(drdp!I254)*DRFR!$D254)</f>
        <v>0</v>
      </c>
      <c r="J254" s="18">
        <f>Model!$W$4*((drdp!D254)*DRFR!$B254+(drdp!G254)*DRFR!$C254+(drdp!J254)*DRFR!$D254)</f>
        <v>0.35</v>
      </c>
      <c r="K254" s="21">
        <f t="shared" si="50"/>
        <v>7.5154844168448087E-2</v>
      </c>
      <c r="L254" s="21">
        <f t="shared" si="51"/>
        <v>3.4100162016556489E-2</v>
      </c>
      <c r="M254" s="21">
        <f t="shared" si="52"/>
        <v>0.13628935979327689</v>
      </c>
      <c r="N254" s="21">
        <f t="shared" si="53"/>
        <v>-1.5041849683734669E-3</v>
      </c>
      <c r="O254" s="21">
        <f t="shared" si="54"/>
        <v>7.403265770840245E-2</v>
      </c>
      <c r="P254" s="21">
        <f t="shared" si="55"/>
        <v>3.0653075402614863E-2</v>
      </c>
      <c r="Q254" s="19">
        <f t="shared" si="56"/>
        <v>7.5154844168448087E-2</v>
      </c>
      <c r="R254" s="19">
        <f t="shared" si="57"/>
        <v>3.4100162016556489E-2</v>
      </c>
      <c r="S254" s="19">
        <f t="shared" si="58"/>
        <v>0.25878935979327689</v>
      </c>
      <c r="T254" s="19">
        <f t="shared" si="59"/>
        <v>-1.5041849683734669E-3</v>
      </c>
      <c r="U254" s="19">
        <f t="shared" si="60"/>
        <v>7.403265770840245E-2</v>
      </c>
      <c r="V254" s="19">
        <f t="shared" si="61"/>
        <v>3.0653075402614863E-2</v>
      </c>
    </row>
    <row r="255" spans="1:22" x14ac:dyDescent="0.25">
      <c r="A255" s="26">
        <f>Wellpath!E255</f>
        <v>0</v>
      </c>
      <c r="B255" s="68">
        <v>1</v>
      </c>
      <c r="C255" s="22">
        <v>0</v>
      </c>
      <c r="D255" s="22">
        <v>0</v>
      </c>
      <c r="E255" s="20">
        <f>Model!$W$4*((drdp!B255+drdp!K255)*DRFR!$B255+(drdp!E255+drdp!N255)*DRFR!$C255+(drdp!H255+drdp!Q255)*DRFR!$D255)</f>
        <v>0</v>
      </c>
      <c r="F255" s="20">
        <f>Model!$W$4*((drdp!C255+drdp!L255)*DRFR!$B255+(drdp!F255+drdp!O255)*DRFR!$C255+(drdp!I255+drdp!R255)*DRFR!$D255)</f>
        <v>0</v>
      </c>
      <c r="G255" s="20">
        <f>Model!$W$4*((drdp!D255+drdp!M255)*DRFR!$B255+(drdp!G255+drdp!P255)*DRFR!$C255+(drdp!J255+drdp!S255)*DRFR!$D255)</f>
        <v>0</v>
      </c>
      <c r="H255" s="18">
        <f>Model!$W$4*((drdp!B255)*DRFR!$B255+(drdp!E255)*DRFR!$C255+(drdp!H255)*DRFR!$D255)</f>
        <v>0</v>
      </c>
      <c r="I255" s="18">
        <f>Model!$W$4*((drdp!C255)*DRFR!$B255+(drdp!F255)*DRFR!$C255+(drdp!I255)*DRFR!$D255)</f>
        <v>0</v>
      </c>
      <c r="J255" s="18">
        <f>Model!$W$4*((drdp!D255)*DRFR!$B255+(drdp!G255)*DRFR!$C255+(drdp!J255)*DRFR!$D255)</f>
        <v>0.35</v>
      </c>
      <c r="K255" s="21">
        <f t="shared" si="50"/>
        <v>7.5154844168448087E-2</v>
      </c>
      <c r="L255" s="21">
        <f t="shared" si="51"/>
        <v>3.4100162016556489E-2</v>
      </c>
      <c r="M255" s="21">
        <f t="shared" si="52"/>
        <v>0.13628935979327689</v>
      </c>
      <c r="N255" s="21">
        <f t="shared" si="53"/>
        <v>-1.5041849683734669E-3</v>
      </c>
      <c r="O255" s="21">
        <f t="shared" si="54"/>
        <v>7.403265770840245E-2</v>
      </c>
      <c r="P255" s="21">
        <f t="shared" si="55"/>
        <v>3.0653075402614863E-2</v>
      </c>
      <c r="Q255" s="19">
        <f t="shared" si="56"/>
        <v>7.5154844168448087E-2</v>
      </c>
      <c r="R255" s="19">
        <f t="shared" si="57"/>
        <v>3.4100162016556489E-2</v>
      </c>
      <c r="S255" s="19">
        <f t="shared" si="58"/>
        <v>0.25878935979327689</v>
      </c>
      <c r="T255" s="19">
        <f t="shared" si="59"/>
        <v>-1.5041849683734669E-3</v>
      </c>
      <c r="U255" s="19">
        <f t="shared" si="60"/>
        <v>7.403265770840245E-2</v>
      </c>
      <c r="V255" s="19">
        <f t="shared" si="61"/>
        <v>3.0653075402614863E-2</v>
      </c>
    </row>
    <row r="256" spans="1:22" x14ac:dyDescent="0.25">
      <c r="A256" s="26">
        <f>Wellpath!E256</f>
        <v>0</v>
      </c>
      <c r="B256" s="68">
        <v>1</v>
      </c>
      <c r="C256" s="22">
        <v>0</v>
      </c>
      <c r="D256" s="22">
        <v>0</v>
      </c>
      <c r="E256" s="20">
        <f>Model!$W$4*((drdp!B256+drdp!K256)*DRFR!$B256+(drdp!E256+drdp!N256)*DRFR!$C256+(drdp!H256+drdp!Q256)*DRFR!$D256)</f>
        <v>0</v>
      </c>
      <c r="F256" s="20">
        <f>Model!$W$4*((drdp!C256+drdp!L256)*DRFR!$B256+(drdp!F256+drdp!O256)*DRFR!$C256+(drdp!I256+drdp!R256)*DRFR!$D256)</f>
        <v>0</v>
      </c>
      <c r="G256" s="20">
        <f>Model!$W$4*((drdp!D256+drdp!M256)*DRFR!$B256+(drdp!G256+drdp!P256)*DRFR!$C256+(drdp!J256+drdp!S256)*DRFR!$D256)</f>
        <v>0</v>
      </c>
      <c r="H256" s="18">
        <f>Model!$W$4*((drdp!B256)*DRFR!$B256+(drdp!E256)*DRFR!$C256+(drdp!H256)*DRFR!$D256)</f>
        <v>0</v>
      </c>
      <c r="I256" s="18">
        <f>Model!$W$4*((drdp!C256)*DRFR!$B256+(drdp!F256)*DRFR!$C256+(drdp!I256)*DRFR!$D256)</f>
        <v>0</v>
      </c>
      <c r="J256" s="18">
        <f>Model!$W$4*((drdp!D256)*DRFR!$B256+(drdp!G256)*DRFR!$C256+(drdp!J256)*DRFR!$D256)</f>
        <v>0.35</v>
      </c>
      <c r="K256" s="21">
        <f t="shared" si="50"/>
        <v>7.5154844168448087E-2</v>
      </c>
      <c r="L256" s="21">
        <f t="shared" si="51"/>
        <v>3.4100162016556489E-2</v>
      </c>
      <c r="M256" s="21">
        <f t="shared" si="52"/>
        <v>0.13628935979327689</v>
      </c>
      <c r="N256" s="21">
        <f t="shared" si="53"/>
        <v>-1.5041849683734669E-3</v>
      </c>
      <c r="O256" s="21">
        <f t="shared" si="54"/>
        <v>7.403265770840245E-2</v>
      </c>
      <c r="P256" s="21">
        <f t="shared" si="55"/>
        <v>3.0653075402614863E-2</v>
      </c>
      <c r="Q256" s="19">
        <f t="shared" si="56"/>
        <v>7.5154844168448087E-2</v>
      </c>
      <c r="R256" s="19">
        <f t="shared" si="57"/>
        <v>3.4100162016556489E-2</v>
      </c>
      <c r="S256" s="19">
        <f t="shared" si="58"/>
        <v>0.25878935979327689</v>
      </c>
      <c r="T256" s="19">
        <f t="shared" si="59"/>
        <v>-1.5041849683734669E-3</v>
      </c>
      <c r="U256" s="19">
        <f t="shared" si="60"/>
        <v>7.403265770840245E-2</v>
      </c>
      <c r="V256" s="19">
        <f t="shared" si="61"/>
        <v>3.0653075402614863E-2</v>
      </c>
    </row>
    <row r="257" spans="1:22" x14ac:dyDescent="0.25">
      <c r="A257" s="26">
        <f>Wellpath!E257</f>
        <v>0</v>
      </c>
      <c r="B257" s="68">
        <v>1</v>
      </c>
      <c r="C257" s="22">
        <v>0</v>
      </c>
      <c r="D257" s="22">
        <v>0</v>
      </c>
      <c r="E257" s="20">
        <f>Model!$W$4*((drdp!B257+drdp!K257)*DRFR!$B257+(drdp!E257+drdp!N257)*DRFR!$C257+(drdp!H257+drdp!Q257)*DRFR!$D257)</f>
        <v>0</v>
      </c>
      <c r="F257" s="20">
        <f>Model!$W$4*((drdp!C257+drdp!L257)*DRFR!$B257+(drdp!F257+drdp!O257)*DRFR!$C257+(drdp!I257+drdp!R257)*DRFR!$D257)</f>
        <v>0</v>
      </c>
      <c r="G257" s="20">
        <f>Model!$W$4*((drdp!D257+drdp!M257)*DRFR!$B257+(drdp!G257+drdp!P257)*DRFR!$C257+(drdp!J257+drdp!S257)*DRFR!$D257)</f>
        <v>0</v>
      </c>
      <c r="H257" s="18">
        <f>Model!$W$4*((drdp!B257)*DRFR!$B257+(drdp!E257)*DRFR!$C257+(drdp!H257)*DRFR!$D257)</f>
        <v>0</v>
      </c>
      <c r="I257" s="18">
        <f>Model!$W$4*((drdp!C257)*DRFR!$B257+(drdp!F257)*DRFR!$C257+(drdp!I257)*DRFR!$D257)</f>
        <v>0</v>
      </c>
      <c r="J257" s="18">
        <f>Model!$W$4*((drdp!D257)*DRFR!$B257+(drdp!G257)*DRFR!$C257+(drdp!J257)*DRFR!$D257)</f>
        <v>0.35</v>
      </c>
      <c r="K257" s="21">
        <f t="shared" si="50"/>
        <v>7.5154844168448087E-2</v>
      </c>
      <c r="L257" s="21">
        <f t="shared" si="51"/>
        <v>3.4100162016556489E-2</v>
      </c>
      <c r="M257" s="21">
        <f t="shared" si="52"/>
        <v>0.13628935979327689</v>
      </c>
      <c r="N257" s="21">
        <f t="shared" si="53"/>
        <v>-1.5041849683734669E-3</v>
      </c>
      <c r="O257" s="21">
        <f t="shared" si="54"/>
        <v>7.403265770840245E-2</v>
      </c>
      <c r="P257" s="21">
        <f t="shared" si="55"/>
        <v>3.0653075402614863E-2</v>
      </c>
      <c r="Q257" s="19">
        <f t="shared" si="56"/>
        <v>7.5154844168448087E-2</v>
      </c>
      <c r="R257" s="19">
        <f t="shared" si="57"/>
        <v>3.4100162016556489E-2</v>
      </c>
      <c r="S257" s="19">
        <f t="shared" si="58"/>
        <v>0.25878935979327689</v>
      </c>
      <c r="T257" s="19">
        <f t="shared" si="59"/>
        <v>-1.5041849683734669E-3</v>
      </c>
      <c r="U257" s="19">
        <f t="shared" si="60"/>
        <v>7.403265770840245E-2</v>
      </c>
      <c r="V257" s="19">
        <f t="shared" si="61"/>
        <v>3.0653075402614863E-2</v>
      </c>
    </row>
    <row r="258" spans="1:22" x14ac:dyDescent="0.25">
      <c r="A258" s="26">
        <f>Wellpath!E258</f>
        <v>0</v>
      </c>
      <c r="B258" s="68">
        <v>1</v>
      </c>
      <c r="C258" s="22">
        <v>0</v>
      </c>
      <c r="D258" s="22">
        <v>0</v>
      </c>
      <c r="E258" s="20">
        <f>Model!$W$4*((drdp!B258+drdp!K258)*DRFR!$B258+(drdp!E258+drdp!N258)*DRFR!$C258+(drdp!H258+drdp!Q258)*DRFR!$D258)</f>
        <v>0</v>
      </c>
      <c r="F258" s="20">
        <f>Model!$W$4*((drdp!C258+drdp!L258)*DRFR!$B258+(drdp!F258+drdp!O258)*DRFR!$C258+(drdp!I258+drdp!R258)*DRFR!$D258)</f>
        <v>0</v>
      </c>
      <c r="G258" s="20">
        <f>Model!$W$4*((drdp!D258+drdp!M258)*DRFR!$B258+(drdp!G258+drdp!P258)*DRFR!$C258+(drdp!J258+drdp!S258)*DRFR!$D258)</f>
        <v>0</v>
      </c>
      <c r="H258" s="18">
        <f>Model!$W$4*((drdp!B258)*DRFR!$B258+(drdp!E258)*DRFR!$C258+(drdp!H258)*DRFR!$D258)</f>
        <v>0</v>
      </c>
      <c r="I258" s="18">
        <f>Model!$W$4*((drdp!C258)*DRFR!$B258+(drdp!F258)*DRFR!$C258+(drdp!I258)*DRFR!$D258)</f>
        <v>0</v>
      </c>
      <c r="J258" s="18">
        <f>Model!$W$4*((drdp!D258)*DRFR!$B258+(drdp!G258)*DRFR!$C258+(drdp!J258)*DRFR!$D258)</f>
        <v>0.35</v>
      </c>
      <c r="K258" s="21">
        <f t="shared" si="50"/>
        <v>7.5154844168448087E-2</v>
      </c>
      <c r="L258" s="21">
        <f t="shared" si="51"/>
        <v>3.4100162016556489E-2</v>
      </c>
      <c r="M258" s="21">
        <f t="shared" si="52"/>
        <v>0.13628935979327689</v>
      </c>
      <c r="N258" s="21">
        <f t="shared" si="53"/>
        <v>-1.5041849683734669E-3</v>
      </c>
      <c r="O258" s="21">
        <f t="shared" si="54"/>
        <v>7.403265770840245E-2</v>
      </c>
      <c r="P258" s="21">
        <f t="shared" si="55"/>
        <v>3.0653075402614863E-2</v>
      </c>
      <c r="Q258" s="19">
        <f t="shared" si="56"/>
        <v>7.5154844168448087E-2</v>
      </c>
      <c r="R258" s="19">
        <f t="shared" si="57"/>
        <v>3.4100162016556489E-2</v>
      </c>
      <c r="S258" s="19">
        <f t="shared" si="58"/>
        <v>0.25878935979327689</v>
      </c>
      <c r="T258" s="19">
        <f t="shared" si="59"/>
        <v>-1.5041849683734669E-3</v>
      </c>
      <c r="U258" s="19">
        <f t="shared" si="60"/>
        <v>7.403265770840245E-2</v>
      </c>
      <c r="V258" s="19">
        <f t="shared" si="61"/>
        <v>3.0653075402614863E-2</v>
      </c>
    </row>
    <row r="259" spans="1:22" x14ac:dyDescent="0.25">
      <c r="A259" s="26">
        <f>Wellpath!E259</f>
        <v>0</v>
      </c>
      <c r="B259" s="68">
        <v>1</v>
      </c>
      <c r="C259" s="22">
        <v>0</v>
      </c>
      <c r="D259" s="22">
        <v>0</v>
      </c>
      <c r="E259" s="20">
        <f>Model!$W$4*((drdp!B259+drdp!K259)*DRFR!$B259+(drdp!E259+drdp!N259)*DRFR!$C259+(drdp!H259+drdp!Q259)*DRFR!$D259)</f>
        <v>0</v>
      </c>
      <c r="F259" s="20">
        <f>Model!$W$4*((drdp!C259+drdp!L259)*DRFR!$B259+(drdp!F259+drdp!O259)*DRFR!$C259+(drdp!I259+drdp!R259)*DRFR!$D259)</f>
        <v>0</v>
      </c>
      <c r="G259" s="20">
        <f>Model!$W$4*((drdp!D259+drdp!M259)*DRFR!$B259+(drdp!G259+drdp!P259)*DRFR!$C259+(drdp!J259+drdp!S259)*DRFR!$D259)</f>
        <v>0</v>
      </c>
      <c r="H259" s="18">
        <f>Model!$W$4*((drdp!B259)*DRFR!$B259+(drdp!E259)*DRFR!$C259+(drdp!H259)*DRFR!$D259)</f>
        <v>0</v>
      </c>
      <c r="I259" s="18">
        <f>Model!$W$4*((drdp!C259)*DRFR!$B259+(drdp!F259)*DRFR!$C259+(drdp!I259)*DRFR!$D259)</f>
        <v>0</v>
      </c>
      <c r="J259" s="18">
        <f>Model!$W$4*((drdp!D259)*DRFR!$B259+(drdp!G259)*DRFR!$C259+(drdp!J259)*DRFR!$D259)</f>
        <v>0.35</v>
      </c>
      <c r="K259" s="21">
        <f t="shared" si="50"/>
        <v>7.5154844168448087E-2</v>
      </c>
      <c r="L259" s="21">
        <f t="shared" si="51"/>
        <v>3.4100162016556489E-2</v>
      </c>
      <c r="M259" s="21">
        <f t="shared" si="52"/>
        <v>0.13628935979327689</v>
      </c>
      <c r="N259" s="21">
        <f t="shared" si="53"/>
        <v>-1.5041849683734669E-3</v>
      </c>
      <c r="O259" s="21">
        <f t="shared" si="54"/>
        <v>7.403265770840245E-2</v>
      </c>
      <c r="P259" s="21">
        <f t="shared" si="55"/>
        <v>3.0653075402614863E-2</v>
      </c>
      <c r="Q259" s="19">
        <f t="shared" si="56"/>
        <v>7.5154844168448087E-2</v>
      </c>
      <c r="R259" s="19">
        <f t="shared" si="57"/>
        <v>3.4100162016556489E-2</v>
      </c>
      <c r="S259" s="19">
        <f t="shared" si="58"/>
        <v>0.25878935979327689</v>
      </c>
      <c r="T259" s="19">
        <f t="shared" si="59"/>
        <v>-1.5041849683734669E-3</v>
      </c>
      <c r="U259" s="19">
        <f t="shared" si="60"/>
        <v>7.403265770840245E-2</v>
      </c>
      <c r="V259" s="19">
        <f t="shared" si="61"/>
        <v>3.0653075402614863E-2</v>
      </c>
    </row>
    <row r="260" spans="1:22" x14ac:dyDescent="0.25">
      <c r="A260" s="26">
        <f>Wellpath!E260</f>
        <v>0</v>
      </c>
      <c r="B260" s="68">
        <v>1</v>
      </c>
      <c r="C260" s="22">
        <v>0</v>
      </c>
      <c r="D260" s="22">
        <v>0</v>
      </c>
      <c r="E260" s="20">
        <f>Model!$W$4*((drdp!B260+drdp!K260)*DRFR!$B260+(drdp!E260+drdp!N260)*DRFR!$C260+(drdp!H260+drdp!Q260)*DRFR!$D260)</f>
        <v>0</v>
      </c>
      <c r="F260" s="20">
        <f>Model!$W$4*((drdp!C260+drdp!L260)*DRFR!$B260+(drdp!F260+drdp!O260)*DRFR!$C260+(drdp!I260+drdp!R260)*DRFR!$D260)</f>
        <v>0</v>
      </c>
      <c r="G260" s="20">
        <f>Model!$W$4*((drdp!D260+drdp!M260)*DRFR!$B260+(drdp!G260+drdp!P260)*DRFR!$C260+(drdp!J260+drdp!S260)*DRFR!$D260)</f>
        <v>0</v>
      </c>
      <c r="H260" s="18">
        <f>Model!$W$4*((drdp!B260)*DRFR!$B260+(drdp!E260)*DRFR!$C260+(drdp!H260)*DRFR!$D260)</f>
        <v>0</v>
      </c>
      <c r="I260" s="18">
        <f>Model!$W$4*((drdp!C260)*DRFR!$B260+(drdp!F260)*DRFR!$C260+(drdp!I260)*DRFR!$D260)</f>
        <v>0</v>
      </c>
      <c r="J260" s="18">
        <f>Model!$W$4*((drdp!D260)*DRFR!$B260+(drdp!G260)*DRFR!$C260+(drdp!J260)*DRFR!$D260)</f>
        <v>0.35</v>
      </c>
      <c r="K260" s="21">
        <f t="shared" si="50"/>
        <v>7.5154844168448087E-2</v>
      </c>
      <c r="L260" s="21">
        <f t="shared" si="51"/>
        <v>3.4100162016556489E-2</v>
      </c>
      <c r="M260" s="21">
        <f t="shared" si="52"/>
        <v>0.13628935979327689</v>
      </c>
      <c r="N260" s="21">
        <f t="shared" si="53"/>
        <v>-1.5041849683734669E-3</v>
      </c>
      <c r="O260" s="21">
        <f t="shared" si="54"/>
        <v>7.403265770840245E-2</v>
      </c>
      <c r="P260" s="21">
        <f t="shared" si="55"/>
        <v>3.0653075402614863E-2</v>
      </c>
      <c r="Q260" s="19">
        <f t="shared" si="56"/>
        <v>7.5154844168448087E-2</v>
      </c>
      <c r="R260" s="19">
        <f t="shared" si="57"/>
        <v>3.4100162016556489E-2</v>
      </c>
      <c r="S260" s="19">
        <f t="shared" si="58"/>
        <v>0.25878935979327689</v>
      </c>
      <c r="T260" s="19">
        <f t="shared" si="59"/>
        <v>-1.5041849683734669E-3</v>
      </c>
      <c r="U260" s="19">
        <f t="shared" si="60"/>
        <v>7.403265770840245E-2</v>
      </c>
      <c r="V260" s="19">
        <f t="shared" si="61"/>
        <v>3.0653075402614863E-2</v>
      </c>
    </row>
    <row r="261" spans="1:22" x14ac:dyDescent="0.25">
      <c r="A261" s="26">
        <f>Wellpath!E261</f>
        <v>0</v>
      </c>
      <c r="B261" s="68">
        <v>1</v>
      </c>
      <c r="C261" s="22">
        <v>0</v>
      </c>
      <c r="D261" s="22">
        <v>0</v>
      </c>
      <c r="E261" s="20">
        <f>Model!$W$4*((drdp!B261+drdp!K261)*DRFR!$B261+(drdp!E261+drdp!N261)*DRFR!$C261+(drdp!H261+drdp!Q261)*DRFR!$D261)</f>
        <v>0</v>
      </c>
      <c r="F261" s="20">
        <f>Model!$W$4*((drdp!C261+drdp!L261)*DRFR!$B261+(drdp!F261+drdp!O261)*DRFR!$C261+(drdp!I261+drdp!R261)*DRFR!$D261)</f>
        <v>0</v>
      </c>
      <c r="G261" s="20">
        <f>Model!$W$4*((drdp!D261+drdp!M261)*DRFR!$B261+(drdp!G261+drdp!P261)*DRFR!$C261+(drdp!J261+drdp!S261)*DRFR!$D261)</f>
        <v>0</v>
      </c>
      <c r="H261" s="18">
        <f>Model!$W$4*((drdp!B261)*DRFR!$B261+(drdp!E261)*DRFR!$C261+(drdp!H261)*DRFR!$D261)</f>
        <v>0</v>
      </c>
      <c r="I261" s="18">
        <f>Model!$W$4*((drdp!C261)*DRFR!$B261+(drdp!F261)*DRFR!$C261+(drdp!I261)*DRFR!$D261)</f>
        <v>0</v>
      </c>
      <c r="J261" s="18">
        <f>Model!$W$4*((drdp!D261)*DRFR!$B261+(drdp!G261)*DRFR!$C261+(drdp!J261)*DRFR!$D261)</f>
        <v>0.35</v>
      </c>
      <c r="K261" s="21">
        <f t="shared" si="50"/>
        <v>7.5154844168448087E-2</v>
      </c>
      <c r="L261" s="21">
        <f t="shared" si="51"/>
        <v>3.4100162016556489E-2</v>
      </c>
      <c r="M261" s="21">
        <f t="shared" si="52"/>
        <v>0.13628935979327689</v>
      </c>
      <c r="N261" s="21">
        <f t="shared" si="53"/>
        <v>-1.5041849683734669E-3</v>
      </c>
      <c r="O261" s="21">
        <f t="shared" si="54"/>
        <v>7.403265770840245E-2</v>
      </c>
      <c r="P261" s="21">
        <f t="shared" si="55"/>
        <v>3.0653075402614863E-2</v>
      </c>
      <c r="Q261" s="19">
        <f t="shared" si="56"/>
        <v>7.5154844168448087E-2</v>
      </c>
      <c r="R261" s="19">
        <f t="shared" si="57"/>
        <v>3.4100162016556489E-2</v>
      </c>
      <c r="S261" s="19">
        <f t="shared" si="58"/>
        <v>0.25878935979327689</v>
      </c>
      <c r="T261" s="19">
        <f t="shared" si="59"/>
        <v>-1.5041849683734669E-3</v>
      </c>
      <c r="U261" s="19">
        <f t="shared" si="60"/>
        <v>7.403265770840245E-2</v>
      </c>
      <c r="V261" s="19">
        <f t="shared" si="61"/>
        <v>3.0653075402614863E-2</v>
      </c>
    </row>
    <row r="262" spans="1:22" x14ac:dyDescent="0.25">
      <c r="A262" s="26">
        <f>Wellpath!E262</f>
        <v>0</v>
      </c>
      <c r="B262" s="68">
        <v>1</v>
      </c>
      <c r="C262" s="22">
        <v>0</v>
      </c>
      <c r="D262" s="22">
        <v>0</v>
      </c>
      <c r="E262" s="20">
        <f>Model!$W$4*((drdp!B262+drdp!K262)*DRFR!$B262+(drdp!E262+drdp!N262)*DRFR!$C262+(drdp!H262+drdp!Q262)*DRFR!$D262)</f>
        <v>0</v>
      </c>
      <c r="F262" s="20">
        <f>Model!$W$4*((drdp!C262+drdp!L262)*DRFR!$B262+(drdp!F262+drdp!O262)*DRFR!$C262+(drdp!I262+drdp!R262)*DRFR!$D262)</f>
        <v>0</v>
      </c>
      <c r="G262" s="20">
        <f>Model!$W$4*((drdp!D262+drdp!M262)*DRFR!$B262+(drdp!G262+drdp!P262)*DRFR!$C262+(drdp!J262+drdp!S262)*DRFR!$D262)</f>
        <v>0</v>
      </c>
      <c r="H262" s="18">
        <f>Model!$W$4*((drdp!B262)*DRFR!$B262+(drdp!E262)*DRFR!$C262+(drdp!H262)*DRFR!$D262)</f>
        <v>0</v>
      </c>
      <c r="I262" s="18">
        <f>Model!$W$4*((drdp!C262)*DRFR!$B262+(drdp!F262)*DRFR!$C262+(drdp!I262)*DRFR!$D262)</f>
        <v>0</v>
      </c>
      <c r="J262" s="18">
        <f>Model!$W$4*((drdp!D262)*DRFR!$B262+(drdp!G262)*DRFR!$C262+(drdp!J262)*DRFR!$D262)</f>
        <v>0.35</v>
      </c>
      <c r="K262" s="21">
        <f t="shared" ref="K262:K270" si="62">K261+E262^2</f>
        <v>7.5154844168448087E-2</v>
      </c>
      <c r="L262" s="21">
        <f t="shared" ref="L262:L270" si="63">L261+F262^2</f>
        <v>3.4100162016556489E-2</v>
      </c>
      <c r="M262" s="21">
        <f t="shared" ref="M262:M270" si="64">M261+G262^2</f>
        <v>0.13628935979327689</v>
      </c>
      <c r="N262" s="21">
        <f t="shared" ref="N262:N270" si="65">N261+E262*F262</f>
        <v>-1.5041849683734669E-3</v>
      </c>
      <c r="O262" s="21">
        <f t="shared" ref="O262:O270" si="66">O261+E262*G262</f>
        <v>7.403265770840245E-2</v>
      </c>
      <c r="P262" s="21">
        <f t="shared" ref="P262:P270" si="67">P261+F262*G262</f>
        <v>3.0653075402614863E-2</v>
      </c>
      <c r="Q262" s="19">
        <f t="shared" ref="Q262:Q270" si="68">K261+H262^2</f>
        <v>7.5154844168448087E-2</v>
      </c>
      <c r="R262" s="19">
        <f t="shared" ref="R262:R270" si="69">L261+I262^2</f>
        <v>3.4100162016556489E-2</v>
      </c>
      <c r="S262" s="19">
        <f t="shared" ref="S262:S270" si="70">M261+J262^2</f>
        <v>0.25878935979327689</v>
      </c>
      <c r="T262" s="19">
        <f t="shared" ref="T262:T270" si="71">N261+H262*I262</f>
        <v>-1.5041849683734669E-3</v>
      </c>
      <c r="U262" s="19">
        <f t="shared" ref="U262:U270" si="72">O261+H262*J262</f>
        <v>7.403265770840245E-2</v>
      </c>
      <c r="V262" s="19">
        <f t="shared" ref="V262:V270" si="73">P261+I262*J262</f>
        <v>3.0653075402614863E-2</v>
      </c>
    </row>
    <row r="263" spans="1:22" x14ac:dyDescent="0.25">
      <c r="A263" s="26">
        <f>Wellpath!E263</f>
        <v>0</v>
      </c>
      <c r="B263" s="68">
        <v>1</v>
      </c>
      <c r="C263" s="22">
        <v>0</v>
      </c>
      <c r="D263" s="22">
        <v>0</v>
      </c>
      <c r="E263" s="20">
        <f>Model!$W$4*((drdp!B263+drdp!K263)*DRFR!$B263+(drdp!E263+drdp!N263)*DRFR!$C263+(drdp!H263+drdp!Q263)*DRFR!$D263)</f>
        <v>0</v>
      </c>
      <c r="F263" s="20">
        <f>Model!$W$4*((drdp!C263+drdp!L263)*DRFR!$B263+(drdp!F263+drdp!O263)*DRFR!$C263+(drdp!I263+drdp!R263)*DRFR!$D263)</f>
        <v>0</v>
      </c>
      <c r="G263" s="20">
        <f>Model!$W$4*((drdp!D263+drdp!M263)*DRFR!$B263+(drdp!G263+drdp!P263)*DRFR!$C263+(drdp!J263+drdp!S263)*DRFR!$D263)</f>
        <v>0</v>
      </c>
      <c r="H263" s="18">
        <f>Model!$W$4*((drdp!B263)*DRFR!$B263+(drdp!E263)*DRFR!$C263+(drdp!H263)*DRFR!$D263)</f>
        <v>0</v>
      </c>
      <c r="I263" s="18">
        <f>Model!$W$4*((drdp!C263)*DRFR!$B263+(drdp!F263)*DRFR!$C263+(drdp!I263)*DRFR!$D263)</f>
        <v>0</v>
      </c>
      <c r="J263" s="18">
        <f>Model!$W$4*((drdp!D263)*DRFR!$B263+(drdp!G263)*DRFR!$C263+(drdp!J263)*DRFR!$D263)</f>
        <v>0.35</v>
      </c>
      <c r="K263" s="21">
        <f t="shared" si="62"/>
        <v>7.5154844168448087E-2</v>
      </c>
      <c r="L263" s="21">
        <f t="shared" si="63"/>
        <v>3.4100162016556489E-2</v>
      </c>
      <c r="M263" s="21">
        <f t="shared" si="64"/>
        <v>0.13628935979327689</v>
      </c>
      <c r="N263" s="21">
        <f t="shared" si="65"/>
        <v>-1.5041849683734669E-3</v>
      </c>
      <c r="O263" s="21">
        <f t="shared" si="66"/>
        <v>7.403265770840245E-2</v>
      </c>
      <c r="P263" s="21">
        <f t="shared" si="67"/>
        <v>3.0653075402614863E-2</v>
      </c>
      <c r="Q263" s="19">
        <f t="shared" si="68"/>
        <v>7.5154844168448087E-2</v>
      </c>
      <c r="R263" s="19">
        <f t="shared" si="69"/>
        <v>3.4100162016556489E-2</v>
      </c>
      <c r="S263" s="19">
        <f t="shared" si="70"/>
        <v>0.25878935979327689</v>
      </c>
      <c r="T263" s="19">
        <f t="shared" si="71"/>
        <v>-1.5041849683734669E-3</v>
      </c>
      <c r="U263" s="19">
        <f t="shared" si="72"/>
        <v>7.403265770840245E-2</v>
      </c>
      <c r="V263" s="19">
        <f t="shared" si="73"/>
        <v>3.0653075402614863E-2</v>
      </c>
    </row>
    <row r="264" spans="1:22" x14ac:dyDescent="0.25">
      <c r="A264" s="26">
        <f>Wellpath!E264</f>
        <v>0</v>
      </c>
      <c r="B264" s="68">
        <v>1</v>
      </c>
      <c r="C264" s="22">
        <v>0</v>
      </c>
      <c r="D264" s="22">
        <v>0</v>
      </c>
      <c r="E264" s="20">
        <f>Model!$W$4*((drdp!B264+drdp!K264)*DRFR!$B264+(drdp!E264+drdp!N264)*DRFR!$C264+(drdp!H264+drdp!Q264)*DRFR!$D264)</f>
        <v>0</v>
      </c>
      <c r="F264" s="20">
        <f>Model!$W$4*((drdp!C264+drdp!L264)*DRFR!$B264+(drdp!F264+drdp!O264)*DRFR!$C264+(drdp!I264+drdp!R264)*DRFR!$D264)</f>
        <v>0</v>
      </c>
      <c r="G264" s="20">
        <f>Model!$W$4*((drdp!D264+drdp!M264)*DRFR!$B264+(drdp!G264+drdp!P264)*DRFR!$C264+(drdp!J264+drdp!S264)*DRFR!$D264)</f>
        <v>0</v>
      </c>
      <c r="H264" s="18">
        <f>Model!$W$4*((drdp!B264)*DRFR!$B264+(drdp!E264)*DRFR!$C264+(drdp!H264)*DRFR!$D264)</f>
        <v>0</v>
      </c>
      <c r="I264" s="18">
        <f>Model!$W$4*((drdp!C264)*DRFR!$B264+(drdp!F264)*DRFR!$C264+(drdp!I264)*DRFR!$D264)</f>
        <v>0</v>
      </c>
      <c r="J264" s="18">
        <f>Model!$W$4*((drdp!D264)*DRFR!$B264+(drdp!G264)*DRFR!$C264+(drdp!J264)*DRFR!$D264)</f>
        <v>0.35</v>
      </c>
      <c r="K264" s="21">
        <f t="shared" si="62"/>
        <v>7.5154844168448087E-2</v>
      </c>
      <c r="L264" s="21">
        <f t="shared" si="63"/>
        <v>3.4100162016556489E-2</v>
      </c>
      <c r="M264" s="21">
        <f t="shared" si="64"/>
        <v>0.13628935979327689</v>
      </c>
      <c r="N264" s="21">
        <f t="shared" si="65"/>
        <v>-1.5041849683734669E-3</v>
      </c>
      <c r="O264" s="21">
        <f t="shared" si="66"/>
        <v>7.403265770840245E-2</v>
      </c>
      <c r="P264" s="21">
        <f t="shared" si="67"/>
        <v>3.0653075402614863E-2</v>
      </c>
      <c r="Q264" s="19">
        <f t="shared" si="68"/>
        <v>7.5154844168448087E-2</v>
      </c>
      <c r="R264" s="19">
        <f t="shared" si="69"/>
        <v>3.4100162016556489E-2</v>
      </c>
      <c r="S264" s="19">
        <f t="shared" si="70"/>
        <v>0.25878935979327689</v>
      </c>
      <c r="T264" s="19">
        <f t="shared" si="71"/>
        <v>-1.5041849683734669E-3</v>
      </c>
      <c r="U264" s="19">
        <f t="shared" si="72"/>
        <v>7.403265770840245E-2</v>
      </c>
      <c r="V264" s="19">
        <f t="shared" si="73"/>
        <v>3.0653075402614863E-2</v>
      </c>
    </row>
    <row r="265" spans="1:22" x14ac:dyDescent="0.25">
      <c r="A265" s="26">
        <f>Wellpath!E265</f>
        <v>0</v>
      </c>
      <c r="B265" s="68">
        <v>1</v>
      </c>
      <c r="C265" s="22">
        <v>0</v>
      </c>
      <c r="D265" s="22">
        <v>0</v>
      </c>
      <c r="E265" s="20">
        <f>Model!$W$4*((drdp!B265+drdp!K265)*DRFR!$B265+(drdp!E265+drdp!N265)*DRFR!$C265+(drdp!H265+drdp!Q265)*DRFR!$D265)</f>
        <v>0</v>
      </c>
      <c r="F265" s="20">
        <f>Model!$W$4*((drdp!C265+drdp!L265)*DRFR!$B265+(drdp!F265+drdp!O265)*DRFR!$C265+(drdp!I265+drdp!R265)*DRFR!$D265)</f>
        <v>0</v>
      </c>
      <c r="G265" s="20">
        <f>Model!$W$4*((drdp!D265+drdp!M265)*DRFR!$B265+(drdp!G265+drdp!P265)*DRFR!$C265+(drdp!J265+drdp!S265)*DRFR!$D265)</f>
        <v>0</v>
      </c>
      <c r="H265" s="18">
        <f>Model!$W$4*((drdp!B265)*DRFR!$B265+(drdp!E265)*DRFR!$C265+(drdp!H265)*DRFR!$D265)</f>
        <v>0</v>
      </c>
      <c r="I265" s="18">
        <f>Model!$W$4*((drdp!C265)*DRFR!$B265+(drdp!F265)*DRFR!$C265+(drdp!I265)*DRFR!$D265)</f>
        <v>0</v>
      </c>
      <c r="J265" s="18">
        <f>Model!$W$4*((drdp!D265)*DRFR!$B265+(drdp!G265)*DRFR!$C265+(drdp!J265)*DRFR!$D265)</f>
        <v>0.35</v>
      </c>
      <c r="K265" s="21">
        <f t="shared" si="62"/>
        <v>7.5154844168448087E-2</v>
      </c>
      <c r="L265" s="21">
        <f t="shared" si="63"/>
        <v>3.4100162016556489E-2</v>
      </c>
      <c r="M265" s="21">
        <f t="shared" si="64"/>
        <v>0.13628935979327689</v>
      </c>
      <c r="N265" s="21">
        <f t="shared" si="65"/>
        <v>-1.5041849683734669E-3</v>
      </c>
      <c r="O265" s="21">
        <f t="shared" si="66"/>
        <v>7.403265770840245E-2</v>
      </c>
      <c r="P265" s="21">
        <f t="shared" si="67"/>
        <v>3.0653075402614863E-2</v>
      </c>
      <c r="Q265" s="19">
        <f t="shared" si="68"/>
        <v>7.5154844168448087E-2</v>
      </c>
      <c r="R265" s="19">
        <f t="shared" si="69"/>
        <v>3.4100162016556489E-2</v>
      </c>
      <c r="S265" s="19">
        <f t="shared" si="70"/>
        <v>0.25878935979327689</v>
      </c>
      <c r="T265" s="19">
        <f t="shared" si="71"/>
        <v>-1.5041849683734669E-3</v>
      </c>
      <c r="U265" s="19">
        <f t="shared" si="72"/>
        <v>7.403265770840245E-2</v>
      </c>
      <c r="V265" s="19">
        <f t="shared" si="73"/>
        <v>3.0653075402614863E-2</v>
      </c>
    </row>
    <row r="266" spans="1:22" x14ac:dyDescent="0.25">
      <c r="A266" s="26">
        <f>Wellpath!E266</f>
        <v>0</v>
      </c>
      <c r="B266" s="68">
        <v>1</v>
      </c>
      <c r="C266" s="22">
        <v>0</v>
      </c>
      <c r="D266" s="22">
        <v>0</v>
      </c>
      <c r="E266" s="20">
        <f>Model!$W$4*((drdp!B266+drdp!K266)*DRFR!$B266+(drdp!E266+drdp!N266)*DRFR!$C266+(drdp!H266+drdp!Q266)*DRFR!$D266)</f>
        <v>0</v>
      </c>
      <c r="F266" s="20">
        <f>Model!$W$4*((drdp!C266+drdp!L266)*DRFR!$B266+(drdp!F266+drdp!O266)*DRFR!$C266+(drdp!I266+drdp!R266)*DRFR!$D266)</f>
        <v>0</v>
      </c>
      <c r="G266" s="20">
        <f>Model!$W$4*((drdp!D266+drdp!M266)*DRFR!$B266+(drdp!G266+drdp!P266)*DRFR!$C266+(drdp!J266+drdp!S266)*DRFR!$D266)</f>
        <v>0</v>
      </c>
      <c r="H266" s="18">
        <f>Model!$W$4*((drdp!B266)*DRFR!$B266+(drdp!E266)*DRFR!$C266+(drdp!H266)*DRFR!$D266)</f>
        <v>0</v>
      </c>
      <c r="I266" s="18">
        <f>Model!$W$4*((drdp!C266)*DRFR!$B266+(drdp!F266)*DRFR!$C266+(drdp!I266)*DRFR!$D266)</f>
        <v>0</v>
      </c>
      <c r="J266" s="18">
        <f>Model!$W$4*((drdp!D266)*DRFR!$B266+(drdp!G266)*DRFR!$C266+(drdp!J266)*DRFR!$D266)</f>
        <v>0.35</v>
      </c>
      <c r="K266" s="21">
        <f t="shared" si="62"/>
        <v>7.5154844168448087E-2</v>
      </c>
      <c r="L266" s="21">
        <f t="shared" si="63"/>
        <v>3.4100162016556489E-2</v>
      </c>
      <c r="M266" s="21">
        <f t="shared" si="64"/>
        <v>0.13628935979327689</v>
      </c>
      <c r="N266" s="21">
        <f t="shared" si="65"/>
        <v>-1.5041849683734669E-3</v>
      </c>
      <c r="O266" s="21">
        <f t="shared" si="66"/>
        <v>7.403265770840245E-2</v>
      </c>
      <c r="P266" s="21">
        <f t="shared" si="67"/>
        <v>3.0653075402614863E-2</v>
      </c>
      <c r="Q266" s="19">
        <f t="shared" si="68"/>
        <v>7.5154844168448087E-2</v>
      </c>
      <c r="R266" s="19">
        <f t="shared" si="69"/>
        <v>3.4100162016556489E-2</v>
      </c>
      <c r="S266" s="19">
        <f t="shared" si="70"/>
        <v>0.25878935979327689</v>
      </c>
      <c r="T266" s="19">
        <f t="shared" si="71"/>
        <v>-1.5041849683734669E-3</v>
      </c>
      <c r="U266" s="19">
        <f t="shared" si="72"/>
        <v>7.403265770840245E-2</v>
      </c>
      <c r="V266" s="19">
        <f t="shared" si="73"/>
        <v>3.0653075402614863E-2</v>
      </c>
    </row>
    <row r="267" spans="1:22" x14ac:dyDescent="0.25">
      <c r="A267" s="26">
        <f>Wellpath!E267</f>
        <v>0</v>
      </c>
      <c r="B267" s="68">
        <v>1</v>
      </c>
      <c r="C267" s="22">
        <v>0</v>
      </c>
      <c r="D267" s="22">
        <v>0</v>
      </c>
      <c r="E267" s="20">
        <f>Model!$W$4*((drdp!B267+drdp!K267)*DRFR!$B267+(drdp!E267+drdp!N267)*DRFR!$C267+(drdp!H267+drdp!Q267)*DRFR!$D267)</f>
        <v>0</v>
      </c>
      <c r="F267" s="20">
        <f>Model!$W$4*((drdp!C267+drdp!L267)*DRFR!$B267+(drdp!F267+drdp!O267)*DRFR!$C267+(drdp!I267+drdp!R267)*DRFR!$D267)</f>
        <v>0</v>
      </c>
      <c r="G267" s="20">
        <f>Model!$W$4*((drdp!D267+drdp!M267)*DRFR!$B267+(drdp!G267+drdp!P267)*DRFR!$C267+(drdp!J267+drdp!S267)*DRFR!$D267)</f>
        <v>0</v>
      </c>
      <c r="H267" s="18">
        <f>Model!$W$4*((drdp!B267)*DRFR!$B267+(drdp!E267)*DRFR!$C267+(drdp!H267)*DRFR!$D267)</f>
        <v>0</v>
      </c>
      <c r="I267" s="18">
        <f>Model!$W$4*((drdp!C267)*DRFR!$B267+(drdp!F267)*DRFR!$C267+(drdp!I267)*DRFR!$D267)</f>
        <v>0</v>
      </c>
      <c r="J267" s="18">
        <f>Model!$W$4*((drdp!D267)*DRFR!$B267+(drdp!G267)*DRFR!$C267+(drdp!J267)*DRFR!$D267)</f>
        <v>0.35</v>
      </c>
      <c r="K267" s="21">
        <f t="shared" si="62"/>
        <v>7.5154844168448087E-2</v>
      </c>
      <c r="L267" s="21">
        <f t="shared" si="63"/>
        <v>3.4100162016556489E-2</v>
      </c>
      <c r="M267" s="21">
        <f t="shared" si="64"/>
        <v>0.13628935979327689</v>
      </c>
      <c r="N267" s="21">
        <f t="shared" si="65"/>
        <v>-1.5041849683734669E-3</v>
      </c>
      <c r="O267" s="21">
        <f t="shared" si="66"/>
        <v>7.403265770840245E-2</v>
      </c>
      <c r="P267" s="21">
        <f t="shared" si="67"/>
        <v>3.0653075402614863E-2</v>
      </c>
      <c r="Q267" s="19">
        <f t="shared" si="68"/>
        <v>7.5154844168448087E-2</v>
      </c>
      <c r="R267" s="19">
        <f t="shared" si="69"/>
        <v>3.4100162016556489E-2</v>
      </c>
      <c r="S267" s="19">
        <f t="shared" si="70"/>
        <v>0.25878935979327689</v>
      </c>
      <c r="T267" s="19">
        <f t="shared" si="71"/>
        <v>-1.5041849683734669E-3</v>
      </c>
      <c r="U267" s="19">
        <f t="shared" si="72"/>
        <v>7.403265770840245E-2</v>
      </c>
      <c r="V267" s="19">
        <f t="shared" si="73"/>
        <v>3.0653075402614863E-2</v>
      </c>
    </row>
    <row r="268" spans="1:22" x14ac:dyDescent="0.25">
      <c r="A268" s="26">
        <f>Wellpath!E268</f>
        <v>0</v>
      </c>
      <c r="B268" s="68">
        <v>1</v>
      </c>
      <c r="C268" s="22">
        <v>0</v>
      </c>
      <c r="D268" s="22">
        <v>0</v>
      </c>
      <c r="E268" s="20">
        <f>Model!$W$4*((drdp!B268+drdp!K268)*DRFR!$B268+(drdp!E268+drdp!N268)*DRFR!$C268+(drdp!H268+drdp!Q268)*DRFR!$D268)</f>
        <v>0</v>
      </c>
      <c r="F268" s="20">
        <f>Model!$W$4*((drdp!C268+drdp!L268)*DRFR!$B268+(drdp!F268+drdp!O268)*DRFR!$C268+(drdp!I268+drdp!R268)*DRFR!$D268)</f>
        <v>0</v>
      </c>
      <c r="G268" s="20">
        <f>Model!$W$4*((drdp!D268+drdp!M268)*DRFR!$B268+(drdp!G268+drdp!P268)*DRFR!$C268+(drdp!J268+drdp!S268)*DRFR!$D268)</f>
        <v>0</v>
      </c>
      <c r="H268" s="18">
        <f>Model!$W$4*((drdp!B268)*DRFR!$B268+(drdp!E268)*DRFR!$C268+(drdp!H268)*DRFR!$D268)</f>
        <v>0</v>
      </c>
      <c r="I268" s="18">
        <f>Model!$W$4*((drdp!C268)*DRFR!$B268+(drdp!F268)*DRFR!$C268+(drdp!I268)*DRFR!$D268)</f>
        <v>0</v>
      </c>
      <c r="J268" s="18">
        <f>Model!$W$4*((drdp!D268)*DRFR!$B268+(drdp!G268)*DRFR!$C268+(drdp!J268)*DRFR!$D268)</f>
        <v>0.35</v>
      </c>
      <c r="K268" s="21">
        <f t="shared" si="62"/>
        <v>7.5154844168448087E-2</v>
      </c>
      <c r="L268" s="21">
        <f t="shared" si="63"/>
        <v>3.4100162016556489E-2</v>
      </c>
      <c r="M268" s="21">
        <f t="shared" si="64"/>
        <v>0.13628935979327689</v>
      </c>
      <c r="N268" s="21">
        <f t="shared" si="65"/>
        <v>-1.5041849683734669E-3</v>
      </c>
      <c r="O268" s="21">
        <f t="shared" si="66"/>
        <v>7.403265770840245E-2</v>
      </c>
      <c r="P268" s="21">
        <f t="shared" si="67"/>
        <v>3.0653075402614863E-2</v>
      </c>
      <c r="Q268" s="19">
        <f t="shared" si="68"/>
        <v>7.5154844168448087E-2</v>
      </c>
      <c r="R268" s="19">
        <f t="shared" si="69"/>
        <v>3.4100162016556489E-2</v>
      </c>
      <c r="S268" s="19">
        <f t="shared" si="70"/>
        <v>0.25878935979327689</v>
      </c>
      <c r="T268" s="19">
        <f t="shared" si="71"/>
        <v>-1.5041849683734669E-3</v>
      </c>
      <c r="U268" s="19">
        <f t="shared" si="72"/>
        <v>7.403265770840245E-2</v>
      </c>
      <c r="V268" s="19">
        <f t="shared" si="73"/>
        <v>3.0653075402614863E-2</v>
      </c>
    </row>
    <row r="269" spans="1:22" x14ac:dyDescent="0.25">
      <c r="A269" s="26">
        <f>Wellpath!E269</f>
        <v>0</v>
      </c>
      <c r="B269" s="68">
        <v>1</v>
      </c>
      <c r="C269" s="22">
        <v>0</v>
      </c>
      <c r="D269" s="22">
        <v>0</v>
      </c>
      <c r="E269" s="20">
        <f>Model!$W$4*((drdp!B269+drdp!K269)*DRFR!$B269+(drdp!E269+drdp!N269)*DRFR!$C269+(drdp!H269+drdp!Q269)*DRFR!$D269)</f>
        <v>0</v>
      </c>
      <c r="F269" s="20">
        <f>Model!$W$4*((drdp!C269+drdp!L269)*DRFR!$B269+(drdp!F269+drdp!O269)*DRFR!$C269+(drdp!I269+drdp!R269)*DRFR!$D269)</f>
        <v>0</v>
      </c>
      <c r="G269" s="20">
        <f>Model!$W$4*((drdp!D269+drdp!M269)*DRFR!$B269+(drdp!G269+drdp!P269)*DRFR!$C269+(drdp!J269+drdp!S269)*DRFR!$D269)</f>
        <v>0</v>
      </c>
      <c r="H269" s="18">
        <f>Model!$W$4*((drdp!B269)*DRFR!$B269+(drdp!E269)*DRFR!$C269+(drdp!H269)*DRFR!$D269)</f>
        <v>0</v>
      </c>
      <c r="I269" s="18">
        <f>Model!$W$4*((drdp!C269)*DRFR!$B269+(drdp!F269)*DRFR!$C269+(drdp!I269)*DRFR!$D269)</f>
        <v>0</v>
      </c>
      <c r="J269" s="18">
        <f>Model!$W$4*((drdp!D269)*DRFR!$B269+(drdp!G269)*DRFR!$C269+(drdp!J269)*DRFR!$D269)</f>
        <v>0.35</v>
      </c>
      <c r="K269" s="21">
        <f t="shared" si="62"/>
        <v>7.5154844168448087E-2</v>
      </c>
      <c r="L269" s="21">
        <f t="shared" si="63"/>
        <v>3.4100162016556489E-2</v>
      </c>
      <c r="M269" s="21">
        <f t="shared" si="64"/>
        <v>0.13628935979327689</v>
      </c>
      <c r="N269" s="21">
        <f t="shared" si="65"/>
        <v>-1.5041849683734669E-3</v>
      </c>
      <c r="O269" s="21">
        <f t="shared" si="66"/>
        <v>7.403265770840245E-2</v>
      </c>
      <c r="P269" s="21">
        <f t="shared" si="67"/>
        <v>3.0653075402614863E-2</v>
      </c>
      <c r="Q269" s="19">
        <f t="shared" si="68"/>
        <v>7.5154844168448087E-2</v>
      </c>
      <c r="R269" s="19">
        <f t="shared" si="69"/>
        <v>3.4100162016556489E-2</v>
      </c>
      <c r="S269" s="19">
        <f t="shared" si="70"/>
        <v>0.25878935979327689</v>
      </c>
      <c r="T269" s="19">
        <f t="shared" si="71"/>
        <v>-1.5041849683734669E-3</v>
      </c>
      <c r="U269" s="19">
        <f t="shared" si="72"/>
        <v>7.403265770840245E-2</v>
      </c>
      <c r="V269" s="19">
        <f t="shared" si="73"/>
        <v>3.0653075402614863E-2</v>
      </c>
    </row>
    <row r="270" spans="1:22" x14ac:dyDescent="0.25">
      <c r="A270" s="26">
        <f>Wellpath!E270</f>
        <v>0</v>
      </c>
      <c r="B270" s="68">
        <v>1</v>
      </c>
      <c r="C270" s="22">
        <v>0</v>
      </c>
      <c r="D270" s="22">
        <v>0</v>
      </c>
      <c r="E270" s="20">
        <f>Model!$W$4*((drdp!B270+drdp!K270)*DRFR!$B270+(drdp!E270+drdp!N270)*DRFR!$C270+(drdp!H270+drdp!Q270)*DRFR!$D270)</f>
        <v>0</v>
      </c>
      <c r="F270" s="20">
        <f>Model!$W$4*((drdp!C270+drdp!L270)*DRFR!$B270+(drdp!F270+drdp!O270)*DRFR!$C270+(drdp!I270+drdp!R270)*DRFR!$D270)</f>
        <v>0</v>
      </c>
      <c r="G270" s="20">
        <f>Model!$W$4*((drdp!D270+drdp!M270)*DRFR!$B270+(drdp!G270+drdp!P270)*DRFR!$C270+(drdp!J270+drdp!S270)*DRFR!$D270)</f>
        <v>0</v>
      </c>
      <c r="H270" s="18">
        <f>Model!$W$4*((drdp!B270)*DRFR!$B270+(drdp!E270)*DRFR!$C270+(drdp!H270)*DRFR!$D270)</f>
        <v>0</v>
      </c>
      <c r="I270" s="18">
        <f>Model!$W$4*((drdp!C270)*DRFR!$B270+(drdp!F270)*DRFR!$C270+(drdp!I270)*DRFR!$D270)</f>
        <v>0</v>
      </c>
      <c r="J270" s="18">
        <f>Model!$W$4*((drdp!D270)*DRFR!$B270+(drdp!G270)*DRFR!$C270+(drdp!J270)*DRFR!$D270)</f>
        <v>0.35</v>
      </c>
      <c r="K270" s="21">
        <f t="shared" si="62"/>
        <v>7.5154844168448087E-2</v>
      </c>
      <c r="L270" s="21">
        <f t="shared" si="63"/>
        <v>3.4100162016556489E-2</v>
      </c>
      <c r="M270" s="21">
        <f t="shared" si="64"/>
        <v>0.13628935979327689</v>
      </c>
      <c r="N270" s="21">
        <f t="shared" si="65"/>
        <v>-1.5041849683734669E-3</v>
      </c>
      <c r="O270" s="21">
        <f t="shared" si="66"/>
        <v>7.403265770840245E-2</v>
      </c>
      <c r="P270" s="21">
        <f t="shared" si="67"/>
        <v>3.0653075402614863E-2</v>
      </c>
      <c r="Q270" s="19">
        <f t="shared" si="68"/>
        <v>7.5154844168448087E-2</v>
      </c>
      <c r="R270" s="19">
        <f t="shared" si="69"/>
        <v>3.4100162016556489E-2</v>
      </c>
      <c r="S270" s="19">
        <f t="shared" si="70"/>
        <v>0.25878935979327689</v>
      </c>
      <c r="T270" s="19">
        <f t="shared" si="71"/>
        <v>-1.5041849683734669E-3</v>
      </c>
      <c r="U270" s="19">
        <f t="shared" si="72"/>
        <v>7.403265770840245E-2</v>
      </c>
      <c r="V270" s="19">
        <f t="shared" si="73"/>
        <v>3.0653075402614863E-2</v>
      </c>
    </row>
    <row r="271" spans="1:22" x14ac:dyDescent="0.25">
      <c r="A271" s="26">
        <f>Wellpath!E271</f>
        <v>0</v>
      </c>
      <c r="B271" s="68">
        <v>1</v>
      </c>
      <c r="C271" s="22">
        <v>0</v>
      </c>
      <c r="D271" s="22">
        <v>0</v>
      </c>
      <c r="E271" s="20">
        <f>Model!$W$4*((drdp!B271+drdp!K271)*DRFR!$B271+(drdp!E271+drdp!N271)*DRFR!$C271+(drdp!H271+drdp!Q271)*DRFR!$D271)</f>
        <v>0</v>
      </c>
      <c r="F271" s="20">
        <f>Model!$W$4*((drdp!C271+drdp!L271)*DRFR!$B271+(drdp!F271+drdp!O271)*DRFR!$C271+(drdp!I271+drdp!R271)*DRFR!$D271)</f>
        <v>0</v>
      </c>
      <c r="G271" s="20">
        <f>Model!$W$4*((drdp!D271+drdp!M271)*DRFR!$B271+(drdp!G271+drdp!P271)*DRFR!$C271+(drdp!J271+drdp!S271)*DRFR!$D271)</f>
        <v>0.35</v>
      </c>
      <c r="H271" s="18">
        <f>Model!$W$4*((drdp!B271)*DRFR!$B271+(drdp!E271)*DRFR!$C271+(drdp!H271)*DRFR!$D271)</f>
        <v>0</v>
      </c>
      <c r="I271" s="18">
        <f>Model!$W$4*((drdp!C271)*DRFR!$B271+(drdp!F271)*DRFR!$C271+(drdp!I271)*DRFR!$D271)</f>
        <v>0</v>
      </c>
      <c r="J271" s="18">
        <f>Model!$W$4*((drdp!D271)*DRFR!$B271+(drdp!G271)*DRFR!$C271+(drdp!J271)*DRFR!$D271)</f>
        <v>0.35</v>
      </c>
      <c r="K271" s="21">
        <f t="shared" ref="K271" si="74">K270+E271^2</f>
        <v>7.5154844168448087E-2</v>
      </c>
      <c r="L271" s="21">
        <f t="shared" ref="L271" si="75">L270+F271^2</f>
        <v>3.4100162016556489E-2</v>
      </c>
      <c r="M271" s="21">
        <f t="shared" ref="M271" si="76">M270+G271^2</f>
        <v>0.25878935979327689</v>
      </c>
      <c r="N271" s="21">
        <f t="shared" ref="N271" si="77">N270+E271*F271</f>
        <v>-1.5041849683734669E-3</v>
      </c>
      <c r="O271" s="21">
        <f t="shared" ref="O271" si="78">O270+E271*G271</f>
        <v>7.403265770840245E-2</v>
      </c>
      <c r="P271" s="21">
        <f t="shared" ref="P271" si="79">P270+F271*G271</f>
        <v>3.0653075402614863E-2</v>
      </c>
      <c r="Q271" s="19">
        <f t="shared" ref="Q271" si="80">K270+H271^2</f>
        <v>7.5154844168448087E-2</v>
      </c>
      <c r="R271" s="19">
        <f t="shared" ref="R271" si="81">L270+I271^2</f>
        <v>3.4100162016556489E-2</v>
      </c>
      <c r="S271" s="19">
        <f t="shared" ref="S271" si="82">M270+J271^2</f>
        <v>0.25878935979327689</v>
      </c>
      <c r="T271" s="19">
        <f t="shared" ref="T271" si="83">N270+H271*I271</f>
        <v>-1.5041849683734669E-3</v>
      </c>
      <c r="U271" s="19">
        <f t="shared" ref="U271" si="84">O270+H271*J271</f>
        <v>7.403265770840245E-2</v>
      </c>
      <c r="V271" s="19">
        <f t="shared" ref="V271" si="85">P270+I271*J271</f>
        <v>3.0653075402614863E-2</v>
      </c>
    </row>
  </sheetData>
  <mergeCells count="5">
    <mergeCell ref="B1:D1"/>
    <mergeCell ref="E1:G1"/>
    <mergeCell ref="H1:J1"/>
    <mergeCell ref="Q1:V1"/>
    <mergeCell ref="K1:P1"/>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Worksheets</vt:lpstr>
      </vt:variant>
      <vt:variant>
        <vt:i4>41</vt:i4>
      </vt:variant>
      <vt:variant>
        <vt:lpstr>Charts</vt:lpstr>
      </vt:variant>
      <vt:variant>
        <vt:i4>1</vt:i4>
      </vt:variant>
      <vt:variant>
        <vt:lpstr>Named Ranges</vt:lpstr>
      </vt:variant>
      <vt:variant>
        <vt:i4>6</vt:i4>
      </vt:variant>
    </vt:vector>
  </HeadingPairs>
  <TitlesOfParts>
    <vt:vector size="48" baseType="lpstr">
      <vt:lpstr>Readme</vt:lpstr>
      <vt:lpstr>Model</vt:lpstr>
      <vt:lpstr>Wellpath</vt:lpstr>
      <vt:lpstr>Validation</vt:lpstr>
      <vt:lpstr>TOTALS</vt:lpstr>
      <vt:lpstr>drdp</vt:lpstr>
      <vt:lpstr>XCLA</vt:lpstr>
      <vt:lpstr>XCLH</vt:lpstr>
      <vt:lpstr>DRFR</vt:lpstr>
      <vt:lpstr>DSFS</vt:lpstr>
      <vt:lpstr>DSTG</vt:lpstr>
      <vt:lpstr>ABXY-TI1S</vt:lpstr>
      <vt:lpstr>ABXY-TI2S</vt:lpstr>
      <vt:lpstr>ABZ</vt:lpstr>
      <vt:lpstr>ASXY-TI1S</vt:lpstr>
      <vt:lpstr>ASXY-TI2S</vt:lpstr>
      <vt:lpstr>ASXY-TI3S</vt:lpstr>
      <vt:lpstr>ASZ</vt:lpstr>
      <vt:lpstr>MBXY-TI1S</vt:lpstr>
      <vt:lpstr>MBXY-TI2S</vt:lpstr>
      <vt:lpstr>MBZ</vt:lpstr>
      <vt:lpstr>MSXY-TI1S</vt:lpstr>
      <vt:lpstr>MSXY-TI2S</vt:lpstr>
      <vt:lpstr>MSXY-TI3S</vt:lpstr>
      <vt:lpstr>MSZ</vt:lpstr>
      <vt:lpstr>DEC-U</vt:lpstr>
      <vt:lpstr>DEC-OI</vt:lpstr>
      <vt:lpstr>DEC-OH</vt:lpstr>
      <vt:lpstr>DEC-OS</vt:lpstr>
      <vt:lpstr>DECR</vt:lpstr>
      <vt:lpstr>DBH-U</vt:lpstr>
      <vt:lpstr>DBH-OI</vt:lpstr>
      <vt:lpstr>DBH-OH</vt:lpstr>
      <vt:lpstr>DBH-OS</vt:lpstr>
      <vt:lpstr>DBHR</vt:lpstr>
      <vt:lpstr>AMIL</vt:lpstr>
      <vt:lpstr>SAGE</vt:lpstr>
      <vt:lpstr>XYM1</vt:lpstr>
      <vt:lpstr>XYM2</vt:lpstr>
      <vt:lpstr>XYM3E</vt:lpstr>
      <vt:lpstr>XYM4E</vt:lpstr>
      <vt:lpstr>CovChart</vt:lpstr>
      <vt:lpstr>Bfield</vt:lpstr>
      <vt:lpstr>Dec</vt:lpstr>
      <vt:lpstr>Dip</vt:lpstr>
      <vt:lpstr>GField</vt:lpstr>
      <vt:lpstr>Lat</vt:lpstr>
      <vt:lpstr>VerticalInc</vt:lpstr>
    </vt:vector>
  </TitlesOfParts>
  <Company>Weatherford International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Andrew McGregor</dc:creator>
  <cp:lastModifiedBy>Andy McGregor</cp:lastModifiedBy>
  <dcterms:created xsi:type="dcterms:W3CDTF">2016-11-03T14:41:42Z</dcterms:created>
  <dcterms:modified xsi:type="dcterms:W3CDTF">2023-01-05T12:07:42Z</dcterms:modified>
</cp:coreProperties>
</file>